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hidePivotFieldList="1" defaultThemeVersion="124226"/>
  <bookViews>
    <workbookView xWindow="0" yWindow="0" windowWidth="16815" windowHeight="7650" tabRatio="724"/>
  </bookViews>
  <sheets>
    <sheet name="MATRIZ" sheetId="38" r:id="rId1"/>
    <sheet name="NIVELES" sheetId="1" state="hidden" r:id="rId2"/>
  </sheets>
  <definedNames>
    <definedName name="_01D04_CHORDELEG_GUALACEO">NIVELES!$AT$497:$AT$500</definedName>
    <definedName name="_51_GASTOS_EN_PERSONAL">NIVELES!$A$1652:$A$1746</definedName>
    <definedName name="_53_BIENES_Y_SERVICIOS_DE_CONSUMO">NIVELES!$A$1764:$A$1936</definedName>
    <definedName name="_57_OTROS_GASTOS_CORRIENTES">NIVELES!$A$1955:$A$1977</definedName>
    <definedName name="_58_TRANSFERENCIAS_Y_DONACIONES_CORRIENTES">NIVELES!$A$1978:$A$2097</definedName>
    <definedName name="_84_BIENES_DE_LARGA_DURACIÓN">NIVELES!$A$2098:$A$2130</definedName>
    <definedName name="_99_OTROS_PASIVOS">NIVELES!$A$2131:$A$2134</definedName>
    <definedName name="_AROSEMENA_TOLA_TENA_MIES">NIVELES!$V$497:$V$500</definedName>
    <definedName name="_ATENCIÓN_DOMICILIAR">NIVELES!$M$506</definedName>
    <definedName name="_CHONE_FLAVIO_ALFARO_MIES">NIVELES!$AF$497:$AF$500</definedName>
    <definedName name="_COMUNICACIÓN_SOCIAL">NIVELES!$AF$506:$AF$507</definedName>
    <definedName name="_DE_INCLUSIÓN_SOCIAL">NIVELES!$BR$507:$BR$566</definedName>
    <definedName name="_DE_RECURSOS_HUMANOS">NIVELES!$AN$506</definedName>
    <definedName name="_DESARROLLO_INFANTIL">NIVELES!$N$506:$N$506</definedName>
    <definedName name="_DISTRITAL_02D01_GUARANDA">NIVELES!$AJ$497:$AJ$500</definedName>
    <definedName name="_xlnm._FilterDatabase" localSheetId="0" hidden="1">MATRIZ!$A$11:$BD$11</definedName>
    <definedName name="_xlnm._FilterDatabase" localSheetId="1" hidden="1">NIVELES!$A$246:$C$464</definedName>
    <definedName name="_INCLUSIÓN_ECONÓMICA">NIVELES!$BS$507:$BS$566</definedName>
    <definedName name="_INFORMACIÓN_Y_DATOS">NIVELES!$AV$506:$AV$507</definedName>
    <definedName name="_LA_LIBERTAD_SALINAS_MIES">NIVELES!$AQ$497:$AQ$500</definedName>
    <definedName name="_PROTECCIÓN_ESPECIAL">NIVELES!$V$506</definedName>
    <definedName name="_TÉCNICA_DISTRITALES">NIVELES!$BP$507:$BP$566</definedName>
    <definedName name="_Y_OPERACIONES_DE_TI">NIVELES!$BD$506</definedName>
    <definedName name="ABILIDAD_DE_DERECHOS">NIVELES!$S$506:$S$506</definedName>
    <definedName name="AD_DE_TRABAJO_SOCIAL">NIVELES!$BM$507:$BM$566</definedName>
    <definedName name="ADMINISTRACIÓN_CENTRAL">NIVELES!$A$676:$A$685</definedName>
    <definedName name="ADMINISTRATIVA_FINANCIERA">NIVELES!$A$497:$A$500</definedName>
    <definedName name="ALES_NAYÓN_a_ZÁMBIZA_MIES">NIVELES!$BI$497:$BI$500</definedName>
    <definedName name="ALES_NULTI_a_SAYAUSI_MIES">NIVELES!$AS$497:$AS$500</definedName>
    <definedName name="AN_MIGUEL_DE_URCUQUI_MIES">NIVELES!$S$497:$S$500</definedName>
    <definedName name="ANIZACIONES_SOCIALES">NIVELES!$AS$506</definedName>
    <definedName name="_xlnm.Print_Area" localSheetId="0">MATRIZ!$A$7:$BC$6100</definedName>
    <definedName name="ARROLLO_INFANTIL_INTEGRAL">NIVELES!$BN$497:$BN$497</definedName>
    <definedName name="AS_CON_DISCAPACIDAD_">NIVELES!$Q$506:$Q$507</definedName>
    <definedName name="ATENCIÓN_INTEGRAL_A_PERSONAS_CON_DISCAPACIDAD">NIVELES!$A$726:$A$729</definedName>
    <definedName name="AZA_MERA_SANTA_CLARA_MIES">NIVELES!$AA$497:$AA$500</definedName>
    <definedName name="AZOGUES_BILIAN_DELEG_MIES">NIVELES!$AU$497:$AU$500</definedName>
    <definedName name="AZUAY">NIVELES!$A$246:$A$260</definedName>
    <definedName name="BA_BABAHOYO_MONTALVO_MIES">NIVELES!$AO$497:$AO$500</definedName>
    <definedName name="BLACIÓN_ADULTA_MAYOR">NIVELES!$Z$506:$Z$506</definedName>
    <definedName name="BOLÍVAR">NIVELES!$A$261:$A$267</definedName>
    <definedName name="CAÑAR">NIVELES!$A$268:$A$274</definedName>
    <definedName name="CARCHI">NIVELES!$A$275:$A$280</definedName>
    <definedName name="CCIÓN_ADMINISTRATIVA">NIVELES!$AM$506</definedName>
    <definedName name="CCIÓN_DE_LA_JUVENTUD">NIVELES!$Y$506:$Y$506</definedName>
    <definedName name="CHIMBORAZO">NIVELES!$A$281:$A$290</definedName>
    <definedName name="CIÓN_DISTRITAL_11D01_LOJA">NIVELES!$AZ$497:$AZ$500</definedName>
    <definedName name="CIÓN_Y_DATOS_DE_INCLUSIÓN">NIVELES!$G$497:$G$497</definedName>
    <definedName name="CLARECIMIENTO_LEGAL_">NIVELES!$BQ$507:$BQ$566</definedName>
    <definedName name="COMUNICACIÓN">NIVELES!$K$497</definedName>
    <definedName name="CONOCOTO_a_LA_MERCED_MIES">NIVELES!$BJ$497:$BJ$500</definedName>
    <definedName name="COORDINACIÓN_GENERAL_ADMINISTRATIVA_FINANCIERA">NIVELES!$E$221:$E$224</definedName>
    <definedName name="COORDINACIÓN_GENERAL_DE_ASESORÍA_JURÍDICA">NIVELES!$C$221:$C$223</definedName>
    <definedName name="COORDINACIÓN_GENERAL_DE_INVESTIGACIÓN_Y_DATOS_DE_INCLUSIÓN">NIVELES!$D$221:$D$222</definedName>
    <definedName name="COORDINACIÓN_GENERAL_DE_PLANIFICACIÓN_Y_GESTIÓN_ESTRATÉGICA">NIVELES!$A$221:$A$224</definedName>
    <definedName name="COORDINACIÓN_GENERAL_DE_TECNOLOGÍAS_DE_INFORMACIÓN_Y_COMUNICACIÓN">NIVELES!$B$221:$B$224</definedName>
    <definedName name="Coordinación_Zonal_1">NIVELES!$A$14:$A$19</definedName>
    <definedName name="COORDINACIÓN_ZONAL_1_DEL_MINISTERIO_DE_INCLUSIÓN_ECONOMICA_Y_SOCIAL_Z1">NIVELES!$A$122:$A$128</definedName>
    <definedName name="Coordinación_Zonal_2">NIVELES!$A$23:$A$26</definedName>
    <definedName name="COORDINACIÓN_ZONAL_2_DEL_MINISTERIO_DE_INCLUSIÓN_ECONOMICA_Y_SOCIAL_Z2">NIVELES!$B$122:$B$128</definedName>
    <definedName name="Coordinación_Zonal_3">NIVELES!$A$32:$A$36</definedName>
    <definedName name="COORDINACIÓN_ZONAL_3_DEL_MINISTERIO_DE_INCLUSIÓN_ECONOMICA_Y_SOCIAL_Z3">NIVELES!$C$122:$C$128</definedName>
    <definedName name="Coordinación_Zonal_4">NIVELES!$A$39:$A$44</definedName>
    <definedName name="COORDINACIÓN_ZONAL_4_DEL_MINISTERIO_DE_INCLUSIÓN_ECONOMICA_Y_SOCIAL_Z4">NIVELES!$D$122:$D$128</definedName>
    <definedName name="Coordinación_Zonal_5">NIVELES!$A$48:$A$56</definedName>
    <definedName name="COORDINACIÓN_ZONAL_5_DEL_MINISTERIO_DE_INCLUSIÓN_ECONOMICA_Y_SOCIAL_Z5">NIVELES!$E$122:$E$128</definedName>
    <definedName name="Coordinación_Zonal_6">NIVELES!$A$59:$A$63</definedName>
    <definedName name="COORDINACIÓN_ZONAL_6_DEL_MINISTERIO_DE_INCLUSIÓN_ECONOMICA_Y_SOCIAL_Z6">NIVELES!$F$122:$F$128</definedName>
    <definedName name="Coordinación_Zonal_7">NIVELES!$A$67:$A$72</definedName>
    <definedName name="COORDINACIÓN_ZONAL_7_DEL_MINISTERIO_DE_INCLUSIÓN_ECONOMICA_Y_SOCIAL_Z7">NIVELES!$G$122:$G$128</definedName>
    <definedName name="Coordinación_Zonal_8">NIVELES!$A$75:$A$78</definedName>
    <definedName name="COORDINACIÓN_ZONAL_8_DEL_MINISTERIO_DE_INCLUSIÓN_ECONOMICA_Y_SOCIAL_Z8">NIVELES!$H$122:$H$128</definedName>
    <definedName name="Coordinación_Zonal_9">NIVELES!$A$84:$A$87</definedName>
    <definedName name="COORDINACIÓN_ZONAL_9_DEL_MINISTERIO_DE_INCLUSIÓN_ECONOMICA_Y_SOCIAL_Z9">NIVELES!$I$122:$I$128</definedName>
    <definedName name="COORDINACIONES_ZONALES">NIVELES!$C$2:$C$10</definedName>
    <definedName name="CORRIENTE">NIVELES!$A$1652:$A$2103</definedName>
    <definedName name="COTOPAXI">NIVELES!$A$291:$A$297</definedName>
    <definedName name="CULTURA_ORGANIZATIVA">NIVELES!$AY$506:$AY$506</definedName>
    <definedName name="D01_YACUAMBI__ZAMORA_MIES">NIVELES!$BB$497:$BB$500</definedName>
    <definedName name="DE_ASESORÍA_JURÍDICA">NIVELES!$AR$506</definedName>
    <definedName name="DE_AUDITORÍA_INTERNA">NIVELES!$AJ$506</definedName>
    <definedName name="DERÓN_a_GUAYLLABAMBA_MIES">NIVELES!$BH$497:$BH$500</definedName>
    <definedName name="DESARROLLO_INFANTIL">NIVELES!$A$696:$A$698</definedName>
    <definedName name="DESPACHO____MINISTERIAL___">NIVELES!$G$15:$G$19</definedName>
    <definedName name="DESPACHO_MINISTERIAL">NIVELES!$D$2:$D$7</definedName>
    <definedName name="DIRECCIÓN_ADMINIST">NIVELES!$G$625</definedName>
    <definedName name="DIRECCIÓN_ADMINISTRA_ADMINISTRATIVA">NIVELES!$R$687</definedName>
    <definedName name="DIRECCIÓN_ADMINISTRATIVA">NIVELES!$B$536</definedName>
    <definedName name="DIRECCIÓN_ADMINISTRATIVANISTRATIVA">NIVELES!$Q$687</definedName>
    <definedName name="DIRECCIÓN_ADMINISTRATN_ADMINISTRATIVA">NIVELES!$T$687</definedName>
    <definedName name="DIRECCIÓN_ASEGURAM">NIVELES!$G$664</definedName>
    <definedName name="DIRECCIÓN_ASEGURAMIENAS_Y_OPERACIONES">NIVELES!$AA$726</definedName>
    <definedName name="DIRECCIÓN_ASEGURAMIENTO_NO_CONTRIBUTIVO_CONTINGENCIAS_Y_OPERACIONES">NIVELES!$B$559</definedName>
    <definedName name="DIRECCIÓN_ASEGURAMIENTO_NPERACIONES">NIVELES!$X$726</definedName>
    <definedName name="DIRECCIÓN_ASEGURAMIES_Y_OPERACIONES">NIVELES!$Y$726</definedName>
    <definedName name="DIRECCIÓN_DE__CONT">NIVELES!$G$663</definedName>
    <definedName name="DIRECCIÓN_DE__CONTRO_DE_OPERACIONES">NIVELES!$Y$729</definedName>
    <definedName name="DIRECCIÓN_DE__CONTROL_DE_OPERACIONES">NIVELES!$B$558</definedName>
    <definedName name="DIRECCIÓN_DE__CONTROL_DE_PERACIONES">NIVELES!$X$729</definedName>
    <definedName name="DIRECCIÓN_DE__CONTROLL_DE_OPERACIONES">NIVELES!$AA$729</definedName>
    <definedName name="DIRECCIÓN_DE__GEST">NIVELES!$G$621</definedName>
    <definedName name="DIRECCIÓN_DE__GESTIÓN_DE_INFORMACIÓN_Y_DATOS">NIVELES!$B$545</definedName>
    <definedName name="DIRECCIÓN_DE__GESTIÓN_DE_ÓN_Y_DATOS">NIVELES!$M$685</definedName>
    <definedName name="DIRECCIÓN_DE__GESTIÓN_DEL_CAMBIO_Y_CULTURA_ORGANIZATIVA">NIVELES!$B$551</definedName>
    <definedName name="DIRECCIÓN_DE__GESTIÓN_DELGANIZATIVA">NIVELES!$Z$685</definedName>
    <definedName name="DIRECCIÓN_DE__GESTIÓNORMACIÓN_Y_DATOS">NIVELES!$P$685:$P$686</definedName>
    <definedName name="DIRECCIÓN_DE__GESTIÓNURA_ORGANIZATIVA">NIVELES!$AC$685</definedName>
    <definedName name="DIRECCIÓN_DE__GESTIÓRA_ORGANIZATIVA">NIVELES!$AA$685</definedName>
    <definedName name="DIRECCIÓN_DE__GESTIÓRMACIÓN_Y_DATOS">NIVELES!$N$685</definedName>
    <definedName name="DIRECCIÓN_DE__INVESTCIÓN_Y_ANÁLISIS">NIVELES!$N$687</definedName>
    <definedName name="DIRECCIÓN_DE__INVESTIACIÓN_Y_ANÁLISIS">NIVELES!$P$687:$P$688</definedName>
    <definedName name="DIRECCIÓN_DE__INVESTIGACIÓN_Y_ANÁLISIS">NIVELES!$B$535</definedName>
    <definedName name="DIRECCIÓN_DE__INVESTIGACIY_ANÁLISIS">NIVELES!$M$687</definedName>
    <definedName name="DIRECCIÓN_DE__SERV">NIVELES!$G$636</definedName>
    <definedName name="DIRECCIÓN_DE__SERVICCESOS_Y_CALIDAD">NIVELES!$AA$686</definedName>
    <definedName name="DIRECCIÓN_DE__SERVICIOCESOS_Y_CALIDAD">NIVELES!$AC$686:$AC$687</definedName>
    <definedName name="DIRECCIÓN_DE__SERVICIOS_P_Y_CALIDAD">NIVELES!$Z$686</definedName>
    <definedName name="DIRECCIÓN_DE__SERVICIOS_PROCESOS_Y_CALIDAD">NIVELES!$B$548</definedName>
    <definedName name="DIRECCIÓN_DE_ACOMP">NIVELES!$G$667</definedName>
    <definedName name="DIRECCIÓN_DE_ACOMPAÑAAMIENTO_FAMILIAR">NIVELES!$AI$726</definedName>
    <definedName name="DIRECCIÓN_DE_ACOMPAÑAMIENO_FAMILIAR">NIVELES!$AF$726</definedName>
    <definedName name="DIRECCIÓN_DE_ACOMPAÑAMIENTO_FAMILIAR">NIVELES!$B$566:$B$567</definedName>
    <definedName name="DIRECCIÓN_DE_ACOMPAÑMIENTO_FAMILIAR">NIVELES!$AG$726</definedName>
    <definedName name="DIRECCIÓN_DE_ADMIN">NIVELES!$G$662</definedName>
    <definedName name="DIRECCIÓN_DE_ADMINISRACIÓN_DE_DATOS">NIVELES!$Y$725</definedName>
    <definedName name="DIRECCIÓN_DE_ADMINISTRACIN_DE_DATOS">NIVELES!$X$725</definedName>
    <definedName name="DIRECCIÓN_DE_ADMINISTRACIÓN_DE_DATOS">NIVELES!$B$557</definedName>
    <definedName name="DIRECCIÓN_DE_ADMINISTTRACIÓN_DE_DATOS">NIVELES!$AA$725</definedName>
    <definedName name="DIRECCIÓN_DE_ADOPC">NIVELES!$G$675</definedName>
    <definedName name="DIRECCIÓN_DE_ADOPCIOECIMIENTO_LEGAL">NIVELES!$AP$739</definedName>
    <definedName name="DIRECCIÓN_DE_ADOPCIONES_Y_ESCLARECIMIENTO_LEGAL">NIVELES!$B$586</definedName>
    <definedName name="DIRECCIÓN_DE_ADOPCIONES_YENTO_LEGAL">NIVELES!$AO$739</definedName>
    <definedName name="DIRECCIÓN_DE_ADOPCIONRECIMIENTO_LEGAL">NIVELES!$AR$739</definedName>
    <definedName name="DIRECCIÓN_DE_ASESO">NIVELES!$G$622</definedName>
    <definedName name="DIRECCIÓN_DE_ASESORÍA_JURA_JURÍDICA">NIVELES!$U$685</definedName>
    <definedName name="DIRECCIÓN_DE_ASESORÍA_JURÍDICA">NIVELES!$B$534</definedName>
    <definedName name="DIRECCIÓN_DE_ASESORÍASESORÍA_JURÍDICA">NIVELES!$X$685</definedName>
    <definedName name="DIRECCIÓN_DE_ASESORÍESORÍA_JURÍDICA">NIVELES!$V$685</definedName>
    <definedName name="DIRECCIÓN_DE_AUDIT">NIVELES!$G$633</definedName>
    <definedName name="DIRECCIÓN_DE_AUDITORÍA_INTERNA">NIVELES!$B$541</definedName>
    <definedName name="DIRECCIÓN_DE_COMUN">NIVELES!$G$630</definedName>
    <definedName name="DIRECCIÓN_DE_COMUNICACIÓN_SOCIAL">NIVELES!$B$538</definedName>
    <definedName name="DIRECCIÓN_DE_COMUNICACIÓNIÓN_SOCIAL">NIVELES!$AI$687</definedName>
    <definedName name="DIRECCIÓN_DE_COMUNICAUNICACIÓN_SOCIAL">NIVELES!$AK$687</definedName>
    <definedName name="DIRECCIÓN_DE_COMUNICNICACIÓN_SOCIAL">NIVELES!$AJ$687</definedName>
    <definedName name="DIRECCIÓN_DE_CORRE">NIVELES!$G$668</definedName>
    <definedName name="DIRECCIÓN_DE_CORRESPONSABILIDAD">NIVELES!$B$568</definedName>
    <definedName name="DIRECCIÓN_DE_CORRESPONSABNSABILIDAD">NIVELES!$AF$727</definedName>
    <definedName name="DIRECCIÓN_DE_CORRESPORRESPONSABILIDAD">NIVELES!$AI$727</definedName>
    <definedName name="DIRECCIÓN_DE_CORRESPRESPONSABILIDAD">NIVELES!$AG$727</definedName>
    <definedName name="DIRECCIÓN_DE_DIÁLO">NIVELES!$G$666</definedName>
    <definedName name="DIRECCIÓN_DE_DIÁLOGO_DE_OPORTUNIDADES">NIVELES!$AE$725</definedName>
    <definedName name="DIRECCIÓN_DE_DIÁLOGO_Y_GENERACIÓN_DE_OPORTUNIDADES">NIVELES!$B$563</definedName>
    <definedName name="DIRECCIÓN_DE_DIÁLOGO_Y_GERTUNIDADES">NIVELES!$AB$725</definedName>
    <definedName name="DIRECCIÓN_DE_DIÁLOGOE_OPORTUNIDADES">NIVELES!$AC$725</definedName>
    <definedName name="DIRECCIÓN_DE_EMPRE">NIVELES!$G$665</definedName>
    <definedName name="DIRECCIÓN_DE_EMPRENDICIÓN_DEL_TRABAJO">NIVELES!$AE$726</definedName>
    <definedName name="DIRECCIÓN_DE_EMPRENDIMIENEL_TRABAJO">NIVELES!$AB$726</definedName>
    <definedName name="DIRECCIÓN_DE_EMPRENDIMIENTOS_Y_PROMOCIÓN_DEL_TRABAJO">NIVELES!$B$562</definedName>
    <definedName name="DIRECCIÓN_DE_EMPRENDIÓN_DEL_TRABAJO">NIVELES!$AC$726</definedName>
    <definedName name="DIRECCIÓN_DE_GESTI">NIVELES!$G$674</definedName>
    <definedName name="DIRECCIÓN_DE_GESTIÓN_DE_RIESGOS">NIVELES!$B$585</definedName>
    <definedName name="DIRECCIÓN_DE_INFRA">NIVELES!$G$627</definedName>
    <definedName name="DIRECCIÓN_DE_INFRAESERACIONES_DE_TI">NIVELES!$AF$685</definedName>
    <definedName name="DIRECCIÓN_DE_INFRAESINFRAESTRUCTURA">NIVELES!$R$688</definedName>
    <definedName name="DIRECCIÓN_DE_INFRAEST_INFRAESTRUCTURA">NIVELES!$T$688</definedName>
    <definedName name="DIRECCIÓN_DE_INFRAESTPERACIONES_DE_TI">NIVELES!$AH$685</definedName>
    <definedName name="DIRECCIÓN_DE_INFRAESTRUCTESTRUCTURA">NIVELES!$Q$688</definedName>
    <definedName name="DIRECCIÓN_DE_INFRAESTRUCTONES_DE_TI">NIVELES!$AE$685</definedName>
    <definedName name="DIRECCIÓN_DE_INFRAESTRUCTURA">NIVELES!$B$547</definedName>
    <definedName name="DIRECCIÓN_DE_INFRAESTRUCTURA_Y_OPERACIONES_DE_TI">NIVELES!$B$549</definedName>
    <definedName name="DIRECCIÓN_DE_INVES">NIVELES!$G$620</definedName>
    <definedName name="DIRECCIÓN_DE_LA_JU">NIVELES!$G$678</definedName>
    <definedName name="DIRECCIÓN_DE_LA_JUVE_DE_LA_JUVENTUD">NIVELES!$AU$740</definedName>
    <definedName name="DIRECCIÓN_DE_LA_JUVENN_DE_LA_JUVENTUD">NIVELES!$AW$740</definedName>
    <definedName name="DIRECCIÓN_DE_LA_JUVENTUD">NIVELES!$B$593</definedName>
    <definedName name="DIRECCIÓN_DE_LA_JUVENTUDA_JUVENTUD">NIVELES!$AT$740</definedName>
    <definedName name="DIRECCIÓN_DE_LA_PO">NIVELES!$G$679</definedName>
    <definedName name="DIRECCIÓN_DE_LA_POBLACIÓN_ADULTA_MAYOR">NIVELES!$B$594</definedName>
    <definedName name="DIRECCIÓN_DE_LA_POBLACIÓNULTA_MAYOR">NIVELES!$AT$739</definedName>
    <definedName name="DIRECCIÓN_DE_LA_POBLAIÓN_ADULTA_MAYOR">NIVELES!$AW$739</definedName>
    <definedName name="DIRECCIÓN_DE_LA_POBLÓN_ADULTA_MAYOR">NIVELES!$AU$739</definedName>
    <definedName name="DIRECCIÓN_DE_ORGAN">NIVELES!$G$623</definedName>
    <definedName name="DIRECCIÓN_DE_ORGANIZAACIONES_SOCIALES">NIVELES!$X$686</definedName>
    <definedName name="DIRECCIÓN_DE_ORGANIZACIONES_SOCIALES">NIVELES!$B$544</definedName>
    <definedName name="DIRECCIÓN_DE_ORGANIZACIONS_SOCIALES">NIVELES!$U$686</definedName>
    <definedName name="DIRECCIÓN_DE_ORGANIZCIONES_SOCIALES">NIVELES!$V$686</definedName>
    <definedName name="DIRECCIÓN_DE_PARTI">NIVELES!$G$631</definedName>
    <definedName name="DIRECCIÓN_DE_PARTICIACIÓN_CIUDADANA">NIVELES!$AJ$689</definedName>
    <definedName name="DIRECCIÓN_DE_PARTICIPACIÓ_CIUDADANA">NIVELES!$AI$689</definedName>
    <definedName name="DIRECCIÓN_DE_PARTICIPACIÓN_CIUDADANA">NIVELES!$B$539</definedName>
    <definedName name="DIRECCIÓN_DE_PARTICIPPACIÓN_CIUDADANA">NIVELES!$AK$689</definedName>
    <definedName name="DIRECCIÓN_DE_PATRO">NIVELES!$G$624</definedName>
    <definedName name="DIRECCIÓN_DE_PATROCIN_DE_PATROCINIO">NIVELES!$V$687</definedName>
    <definedName name="DIRECCIÓN_DE_PATROCINIO">NIVELES!$B$550</definedName>
    <definedName name="DIRECCIÓN_DE_PATROCINIOPATROCINIO">NIVELES!$U$687</definedName>
    <definedName name="DIRECCIÓN_DE_PATROCINÓN_DE_PATROCINIO">NIVELES!$X$687</definedName>
    <definedName name="DIRECCIÓN_DE_PLANI">NIVELES!$G$634</definedName>
    <definedName name="DIRECCIÓN_DE_PLANIFICACIÓ_INVERSIÓN">NIVELES!$Z$688</definedName>
    <definedName name="DIRECCIÓN_DE_PLANIFICACIÓN_E_INVERSIÓN">NIVELES!$B$532</definedName>
    <definedName name="DIRECCIÓN_DE_PLANIFICCIÓN_E_INVERSIÓN">NIVELES!$AC$688</definedName>
    <definedName name="DIRECCIÓN_DE_PLANIFIIÓN_E_INVERSIÓN">NIVELES!$AA$688</definedName>
    <definedName name="DIRECCIÓN_DE_PREST">NIVELES!$G$672</definedName>
    <definedName name="DIRECCIÓN_DE_PRESTACICON_DISCAPACIDAD">NIVELES!$AN$726</definedName>
    <definedName name="DIRECCIÓN_DE_PRESTACIÓN_DE_SERVICIOS_PARA_LAS_PERSONAS_CON_DISCAPACIDAD">NIVELES!$B$580</definedName>
    <definedName name="DIRECCIÓN_DE_PRESTACIÓN_DSCAPACIDAD">NIVELES!$AK$726</definedName>
    <definedName name="DIRECCIÓN_DE_PRESTACON_DISCAPACIDAD">NIVELES!$AL$726</definedName>
    <definedName name="DIRECCIÓN_DE_PREVE">NIVELES!$G$673</definedName>
    <definedName name="DIRECCIÓN_DE_PREVENCDAD_DE_DERECHOS">NIVELES!$AP$740</definedName>
    <definedName name="DIRECCIÓN_DE_PREVENCIIDAD_DE_DERECHOS">NIVELES!$AR$740</definedName>
    <definedName name="DIRECCIÓN_DE_PREVENCIÓN_DE_DERECHOS">NIVELES!$AO$740</definedName>
    <definedName name="DIRECCIÓN_DE_PREVENCIÓN_DE_VULNERABILIDAD_DE_DERECHOS">NIVELES!$B$584</definedName>
    <definedName name="DIRECCIÓN_DE_PROTE">NIVELES!$G$671</definedName>
    <definedName name="DIRECCIÓN_DE_PROTECCIÓN_ACAPACIDAD_">NIVELES!$AK$727</definedName>
    <definedName name="DIRECCIÓN_DE_PROTECCIÓN_AL_CUIDADO_DE_LAS_PERSONAS_CON_DISCAPACIDAD_">NIVELES!$B$579</definedName>
    <definedName name="DIRECCIÓN_DE_PROTECCION_DISCAPACIDAD_">NIVELES!$AN$727:$AN$728</definedName>
    <definedName name="DIRECCIÓN_DE_PROTECCN_DISCAPACIDAD_">NIVELES!$AL$727</definedName>
    <definedName name="DIRECCIÓN_DE_PROYE">NIVELES!$G$641</definedName>
    <definedName name="DIRECCIÓN_DE_PROYECTE_PROYECTOS_TIC">NIVELES!$AF$686</definedName>
    <definedName name="DIRECCIÓN_DE_PROYECTODE_PROYECTOS_TIC">NIVELES!$AH$686</definedName>
    <definedName name="DIRECCIÓN_DE_PROYECTOS_TIC">NIVELES!$B$552</definedName>
    <definedName name="DIRECCIÓN_DE_PROYECTOS_TIYECTOS_TIC">NIVELES!$AE$686</definedName>
    <definedName name="DIRECCIÓN_DE_RELAC">NIVELES!$G$632</definedName>
    <definedName name="DIRECCIÓN_DE_RELACION_INTERNACIONAL">NIVELES!$AJ$695</definedName>
    <definedName name="DIRECCIÓN_DE_RELACIONES_Y_COOPERACIÓN_INTERNACIONAL">NIVELES!$B$540</definedName>
    <definedName name="DIRECCIÓN_DE_RELACIONES_YERNACIONAL">NIVELES!$AI$695</definedName>
    <definedName name="DIRECCIÓN_DE_RELACIONÓN_INTERNACIONAL">NIVELES!$AK$695:$AK$696</definedName>
    <definedName name="DIRECCIÓN_DE_SECRE">NIVELES!$G$629</definedName>
    <definedName name="DIRECCIÓN_DE_SECRETARCRETARÍA_GENERAL">NIVELES!$AK$685</definedName>
    <definedName name="DIRECCIÓN_DE_SECRETARETARÍA_GENERAL">NIVELES!$AJ$685</definedName>
    <definedName name="DIRECCIÓN_DE_SECRETARÍA_GENERAL">NIVELES!$B$537</definedName>
    <definedName name="DIRECCIÓN_DE_SECRETARÍA_GÍA_GENERAL">NIVELES!$AI$685</definedName>
    <definedName name="DIRECCIÓN_DE_SEGUI">NIVELES!$G$635</definedName>
    <definedName name="DIRECCIÓN_DE_SEGUIMIEAMAS_Y_PROYECTOS">NIVELES!$AC$689</definedName>
    <definedName name="DIRECCIÓN_DE_SEGUIMIENTO__PROYECTOS">NIVELES!$Z$689</definedName>
    <definedName name="DIRECCIÓN_DE_SEGUIMIENTO_DE_PLANES_PROGRAMAS_Y_PROYECTOS">NIVELES!$B$542</definedName>
    <definedName name="DIRECCIÓN_DE_SEGUIMIMAS_Y_PROYECTOS">NIVELES!$AA$689</definedName>
    <definedName name="DIRECCIÓN_DE_SEGUR">NIVELES!$G$638</definedName>
    <definedName name="DIRECCIÓN_DE_SEGURIDAD_IN_Y_RIESGOS">NIVELES!$AE$687</definedName>
    <definedName name="DIRECCIÓN_DE_SEGURIDAD_INTEROPERABILIDAD_Y_RIESGOS">NIVELES!$B$533</definedName>
    <definedName name="DIRECCIÓN_DE_SEGURIDAILIDAD_Y_RIESGOS">NIVELES!$AH$687</definedName>
    <definedName name="DIRECCIÓN_DE_SEGURIDLIDAD_Y_RIESGOS">NIVELES!$AF$687</definedName>
    <definedName name="DIRECCIÓN_DE_SERVI">NIVELES!$G$676</definedName>
    <definedName name="DIRECCIÓN_DE_SERVICICIÓN_DOMICILIAR">NIVELES!$J$736</definedName>
    <definedName name="DIRECCIÓN_DE_SERVICIECCIÓN_ESPECIAL">NIVELES!$AP$741</definedName>
    <definedName name="DIRECCIÓN_DE_SERVICIOARROLLO_INFANTIL">NIVELES!$L$734</definedName>
    <definedName name="DIRECCIÓN_DE_SERVICIONCIÓN_DOMICILIAR">NIVELES!$L$736</definedName>
    <definedName name="DIRECCIÓN_DE_SERVICIOS_DE_ATENCIÓN_DOMICILIAR">NIVELES!$B$576</definedName>
    <definedName name="DIRECCIÓN_DE_SERVICIOS_DE_CENTROS__DE_DESARROLLO_INFANTIL">NIVELES!$B$575</definedName>
    <definedName name="DIRECCIÓN_DE_SERVICIOS_DE_PROTECCIÓN_ESPECIAL">NIVELES!$B$587</definedName>
    <definedName name="DIRECCIÓN_DE_SERVICIOS_DEDOMICILIAR">NIVELES!$G$736</definedName>
    <definedName name="DIRECCIÓN_DE_SERVICIOS_DEN_ESPECIAL">NIVELES!$AO$741</definedName>
    <definedName name="DIRECCIÓN_DE_SERVICIOS_DEO_INFANTIL">NIVELES!$G$734</definedName>
    <definedName name="DIRECCIÓN_DE_SERVICIOTECCIÓN_ESPECIAL">NIVELES!$AR$741</definedName>
    <definedName name="DIRECCIÓN_DE_SERVICIRROLLO_INFANTIL">NIVELES!$J$734</definedName>
    <definedName name="DIRECCIÓN_DE_SOPOR">NIVELES!$G$639</definedName>
    <definedName name="DIRECCIÓN_DE_SOPORTE_A_USA_USUARIOS">NIVELES!$AE$688</definedName>
    <definedName name="DIRECCIÓN_DE_SOPORTE_A_USUARIOS">NIVELES!$B$543</definedName>
    <definedName name="DIRECCIÓN_DE_SOPORTE_PORTE_A_USUARIOS">NIVELES!$AH$688</definedName>
    <definedName name="DIRECCIÓN_DE_SOPORTEORTE_A_USUARIOS">NIVELES!$AF$688</definedName>
    <definedName name="DIRECCIÓN_DE_TRANS">NIVELES!$G$660</definedName>
    <definedName name="DIRECCIÓN_DE_TRANSFE_TRANSFERENCIAS">NIVELES!$Y$727</definedName>
    <definedName name="DIRECCIÓN_DE_TRANSFEERENCIAS_GASTOS">NIVELES!$Y$728</definedName>
    <definedName name="DIRECCIÓN_DE_TRANSFERE_TRANSFERENCIAS">NIVELES!$AA$727</definedName>
    <definedName name="DIRECCIÓN_DE_TRANSFERENCIAS">NIVELES!$B$555:$B$556</definedName>
    <definedName name="DIRECCIÓN_DE_TRANSFERENCIAS_GASTOS">NIVELES!$B$557:$B$558</definedName>
    <definedName name="DIRECCIÓN_DE_TRANSFERENCIIAS_GASTOS">NIVELES!$X$728</definedName>
    <definedName name="DIRECCIÓN_DE_TRANSFERENCISFERENCIAS">NIVELES!$X$727</definedName>
    <definedName name="DIRECCIÓN_DE_TRANSFERFERENCIAS_GASTOS">NIVELES!$AA$728</definedName>
    <definedName name="DIRECCIÓN_DEL_ADMI">NIVELES!$G$626</definedName>
    <definedName name="DIRECCIÓN_DEL_ADMINIECURSOS_HUMANOS">NIVELES!$R$686</definedName>
    <definedName name="DIRECCIÓN_DEL_ADMINISRECURSOS_HUMANOS">NIVELES!$T$686</definedName>
    <definedName name="DIRECCIÓN_DEL_ADMINISTRACIÓN_DE_RECURSOS_HUMANOS">NIVELES!$B$546</definedName>
    <definedName name="DIRECCIÓN_DEL_ADMINISTRACOS_HUMANOS">NIVELES!$Q$686</definedName>
    <definedName name="DIRECCIÓN_DISTRITAL_01D01_PARROQUIAS_URBANAS_MACHÁNGARA_a_BELLAVISTA_Y_PARROQUIAS_RURALES_NULTI_a_SAYAUSI_MIES">NIVELES!$I$109:$I$116</definedName>
    <definedName name="DIRECCIÓN_DISTRITAL_01D04_CHORDELEG_GUALACEO">NIVELES!$J$109:$J$116</definedName>
    <definedName name="DIRECCIÓN_DISTRITAL_02D01_GUARANDA">NIVELES!$A$109:$A$116</definedName>
    <definedName name="DIRECCIÓN_DISTRITAL_03D01_AZOGUES_BILIAN_DELEG_MIES">NIVELES!$K$109:$K$116</definedName>
    <definedName name="DIRECCIÓN_DISTRITAL_04D01_SAN_PEDRO_DE_HUACA_TULCÁN_MIES">NIVELES!$F$98:$F$105</definedName>
    <definedName name="DIRECCIÓN_DISTRITAL_05D01_LATACUNGA">NIVELES!$N$98:$N$105</definedName>
    <definedName name="DIRECCIÓN_DISTRITAL_06D01_CHAMBO_RIOBAMBA">NIVELES!$O$98:$O$105</definedName>
    <definedName name="DIRECCIÓN_DISTRITAL_07D02_MACHALA">NIVELES!$M$109:$M$116</definedName>
    <definedName name="DIRECCIÓN_DISTRITAL_07D04_BALSAS_MARCABELI_PIÑAS_MIES">NIVELES!$N$109:$N$116</definedName>
    <definedName name="DIRECCIÓN_DISTRITAL_08D01_ESMERALDAS">NIVELES!$G$98:$G$105</definedName>
    <definedName name="DIRECCIÓN_DISTRITAL_08D05_SAN_LORENZO">NIVELES!$I$98:$I$105</definedName>
    <definedName name="DIRECCIÓN_DISTRITAL_09D03_GARCIA_MORENO_a_ROCA_MIES">NIVELES!$R$109:$R$116</definedName>
    <definedName name="DIRECCIÓN_DISTRITAL_09D09_TARQUI_MIES">NIVELES!$S$109:$S$116</definedName>
    <definedName name="DIRECCIÓN_DISTRITAL_09D15_EL_EMPALME">NIVELES!$C$109:$C$116</definedName>
    <definedName name="DIRECCIÓN_DISTRITAL_09D17_MILAGRO">NIVELES!$D$109:$D$116</definedName>
    <definedName name="DIRECCIÓN_DISTRITAL_09D20_SALITRE">NIVELES!$E$109:$E$116</definedName>
    <definedName name="DIRECCIÓN_DISTRITAL_09D24_DURÁN">NIVELES!$T$109:$T$116</definedName>
    <definedName name="DIRECCIÓN_DISTRITAL_10D01_IBARRA_PIMAMPIRO_SAN_MIGUEL_DE_URCUQUI_MIES">NIVELES!$J$98:$J$105</definedName>
    <definedName name="DIRECCIÓN_DISTRITAL_11D01_LOJA">NIVELES!$O$109:$O$116</definedName>
    <definedName name="DIRECCIÓN_DISTRITAL_11D06_CALVAS_GONZANAMA_QUILANGA_MIES">NIVELES!$P$109:$P$116</definedName>
    <definedName name="DIRECCIÓN_DISTRITAL_12D01_BABA_BABAHOYO_MONTALVO_MIES">NIVELES!$F$109:$F$116</definedName>
    <definedName name="DIRECCIÓN_DISTRITAL_12D03_MOCACHE_QUEVEDO">NIVELES!$G$109:$G$116</definedName>
    <definedName name="DIRECCIÓN_DISTRITAL_13D01_PORTOVIEJO">NIVELES!$R$98:$R$105</definedName>
    <definedName name="DIRECCIÓN_DISTRITAL_13D02_JARAMIJO_MANTA_MONTECRISTI_MIES">NIVELES!$S$98:$S$105</definedName>
    <definedName name="DIRECCIÓN_DISTRITAL_13D07_CHONE_FLAVIO_ALFARO_MIES">NIVELES!$T$98:$T$105</definedName>
    <definedName name="DIRECCIÓN_DISTRITAL_13D10_JAMA_PEDERNALES">NIVELES!$U$98:$U$105</definedName>
    <definedName name="DIRECCIÓN_DISTRITAL_14D01_MORONA">NIVELES!$L$109:$L$116</definedName>
    <definedName name="DIRECCIÓN_DISTRITAL_15D01_ARCHIDONA_CARLOS_JULIO_AROSEMENA_TOLA_TENA_MIES">NIVELES!$L$98:$L$105</definedName>
    <definedName name="DIRECCIÓN_DISTRITAL_16D01_PASTAZA_MERA_SANTA_CLARA_MIES">NIVELES!$P$98:$P$105</definedName>
    <definedName name="DIRECCIÓN_DISTRITAL_17D02_PARROQUIAS_RURALES_CALDERÓN_a_GUAYLLABAMBA_MIES">NIVELES!$U$109:$U$116</definedName>
    <definedName name="DIRECCIÓN_DISTRITAL_17D05_PARROQUIAS_URBANAS_LA_CONCEPCIÓN_a_JIPIJAPA_Y_PARROQUIAL_RURALES_NAYÓN_a_ZÁMBIZA_MIES">NIVELES!$V$109:$V$116</definedName>
    <definedName name="DIRECCIÓN_DISTRITAL_17D08_PARROQUIAS_RURALES_CONOCOTO_a_LA_MERCED_MIES">NIVELES!$W$109:$W$116</definedName>
    <definedName name="DIRECCIÓN_DISTRITAL_17D11_MEJÍA_RUMIÑAHUI">NIVELES!$M$98:$M$105</definedName>
    <definedName name="DIRECCIÓN_DISTRITAL_18D01_PARROQUIAS_URBANAS_LA_PENÍNSULA_a_SAN_FRANCISCO_Y_PARROQUIAS_RURALES_AUGUSTO_N_MARTÍNEZ_a_ATAHUALPA_MIES">NIVELES!$Q$98:$Q$105</definedName>
    <definedName name="DIRECCIÓN_DISTRITAL_19D01_YACUAMBI__ZAMORA_MIES">NIVELES!$Q$109:$Q$116</definedName>
    <definedName name="DIRECCIÓN_DISTRITAL_20D01_SAN_CRISTOBAL_SANTA_CRUZ_ISABELA_MIES">NIVELES!$B$109:$B$116</definedName>
    <definedName name="DIRECCIÓN_DISTRITAL_21D02_LAGO_AGRIO">NIVELES!$H$98:$H$105</definedName>
    <definedName name="DIRECCIÓN_DISTRITAL_22D02_LORETO_ORELLANA">NIVELES!$K$98:$K$105</definedName>
    <definedName name="DIRECCIÓN_DISTRITAL_23D01_PARROQUIAS_URBANAS_RÍO_VERDE_a_CHIGUILPE_Y_PARROQUIAS_RURALES_ALLURIQUÍN_a_PERIFERIA_MIES">NIVELES!$V$98:$V$105</definedName>
    <definedName name="DIRECCIÓN_DISTRITAL_24D02_LA_LIBERTAD_SALINAS_MIES">NIVELES!$H$109:$H$116</definedName>
    <definedName name="DIRECCIÓN_ESPECIAL">NIVELES!$G$677</definedName>
    <definedName name="DIRECCIÓN_ESPECIAL_PARA_AUTORIDAD_CENTRAL">NIVELES!$B$588</definedName>
    <definedName name="DIRECCIÓN_FINANCIE">NIVELES!$G$628</definedName>
    <definedName name="DIRECCIÓN_FINANCIERA">NIVELES!$B$553</definedName>
    <definedName name="DIRECCIÓN_FINANCIERA_CIÓN_FINANCIERA_">NIVELES!$T$685</definedName>
    <definedName name="DIRECCIÓN_FINANCIERA_INANCIERA_">NIVELES!$Q$685</definedName>
    <definedName name="DIRECCIÓN_FINANCIERAIÓN_FINANCIERA_">NIVELES!$R$685</definedName>
    <definedName name="DISTRITAL_05D01_LATACUNGA">NIVELES!$Y$497:$Y$500</definedName>
    <definedName name="E_ASESORÍA_JURÍDICA_">NIVELES!$BJ$507:$BJ$508</definedName>
    <definedName name="E_CORRESPONSABILIDAD">NIVELES!$J$506:$J$506</definedName>
    <definedName name="E_GESTIÓN_DE_RIESGOS">NIVELES!$T$506:$T$507</definedName>
    <definedName name="E_SECRETARÍA_GENERAL">NIVELES!$AG$506:$AG$507</definedName>
    <definedName name="E_SOPORTE_A_USUARIOS">NIVELES!$BG$506</definedName>
    <definedName name="ECCIÓN_DE_PATROCINIO">NIVELES!$AT$506</definedName>
    <definedName name="ECONÓMICA">NIVELES!$B$474</definedName>
    <definedName name="EDRO_DE_HUACA_TULCÁN_MIES">NIVELES!$O$497:$O$500</definedName>
    <definedName name="EL_ORO">NIVELES!$A$298:$A$311</definedName>
    <definedName name="ENCIAS_Y_OPERACIONES">NIVELES!$D$506</definedName>
    <definedName name="ERABILIDAD_Y_RIESGOS">NIVELES!$BF$506</definedName>
    <definedName name="ERAL_DE_ASESORÍA_JURÍDICA">NIVELES!$C$497</definedName>
    <definedName name="ESMERALDAS">NIVELES!$A$312:$A$319</definedName>
    <definedName name="ESPACHO____MINISTERIAL___">NIVELES!$L$497:$L$501</definedName>
    <definedName name="FICACIÓN_E_INVERSIÓN">NIVELES!$AZ$506:$AZ$506</definedName>
    <definedName name="FUENTEFINANCIAMIENTO">NIVELES!$A$660:$A$662</definedName>
    <definedName name="GALÁPAGOS">NIVELES!$A$320:$A$322</definedName>
    <definedName name="GARCIA_MORENO_a_ROCA_MIES">NIVELES!$BD$497:$BD$500</definedName>
    <definedName name="grupogastocorriente">NIVELES!$A$1641:$A$1646</definedName>
    <definedName name="GUAYAS">NIVELES!$A$323:$A$350</definedName>
    <definedName name="ÍA_DE_PROTECCIÓN_ESPECIAL">NIVELES!$BR$497:$BR$497</definedName>
    <definedName name="ICIPACIÓN_CIUDADANA_">NIVELES!$BL$507:$BL$508</definedName>
    <definedName name="IGUALDAD">NIVELES!$A$816:$A$892</definedName>
    <definedName name="IMBABURA">NIVELES!$A$351:$A$356</definedName>
    <definedName name="INISTRACIÓN_DE_DATOS">NIVELES!$B$506:$B$506</definedName>
    <definedName name="INVERSIÓN">NIVELES!$A$2099:$A$2440</definedName>
    <definedName name="IÓN_DE_OPORTUNIDADES">NIVELES!$F$506:$F$506</definedName>
    <definedName name="IÓN_DE_PROYECTOS_TIC">NIVELES!$BE$506</definedName>
    <definedName name="IÓN_DISTRITAL_09D24_DURÁN">NIVELES!$BF$497:$BF$500</definedName>
    <definedName name="IÓN_ECONOMICA_Y_SOCIAL_Z1">NIVELES!$N$497:$N$498</definedName>
    <definedName name="IÓN_ECONOMICA_Y_SOCIAL_Z2">NIVELES!$T$497:$T$498</definedName>
    <definedName name="IÓN_ECONOMICA_Y_SOCIAL_Z3">NIVELES!$X$497:$X$498</definedName>
    <definedName name="IÓN_ECONOMICA_Y_SOCIAL_Z4">NIVELES!$AC$497:$AC$498</definedName>
    <definedName name="IÓN_ECONOMICA_Y_SOCIAL_Z5">NIVELES!$AI$497:$AI$498</definedName>
    <definedName name="IÓN_ECONOMICA_Y_SOCIAL_Z6">NIVELES!$AR$497:$AR$498</definedName>
    <definedName name="IÓN_ECONOMICA_Y_SOCIAL_Z7">NIVELES!$AW$497:$AW$498</definedName>
    <definedName name="IÓN_ECONOMICA_Y_SOCIAL_Z8">NIVELES!$BC$497:$BC$498</definedName>
    <definedName name="IÓN_ECONOMICA_Y_SOCIAL_Z9">NIVELES!$BG$497:$BG$498</definedName>
    <definedName name="IÓN_Y_GESTIÓN_ESTRATÉGICA">NIVELES!$I$497:$I$498</definedName>
    <definedName name="IRECCIÓN_FINANCIERA_">NIVELES!$AP$506</definedName>
    <definedName name="ISTRATIVA_FINANCIERA">NIVELES!$BI$507:$BI$508</definedName>
    <definedName name="ISTRITAL_08D01_ESMERALDAS">NIVELES!$P$497:$P$500</definedName>
    <definedName name="ISTRITAL_09D15_EL_EMPALME">NIVELES!$AL$497:$AL$500</definedName>
    <definedName name="ISTRITAL_13D01_PORTOVIEJO">NIVELES!$AD$497:$AD$500</definedName>
    <definedName name="ISTRITAL_21D02_LAGO_AGRIO">NIVELES!$Q$497:$Q$500</definedName>
    <definedName name="J734DIRECCIÓN_DE_SERVICIRROLLO_INFANTIL">NIVELES!$J$734</definedName>
    <definedName name="JO_MANTA_MONTECRISTI_MIES">NIVELES!$AE$497:$AE$500</definedName>
    <definedName name="L_SANTA_CRUZ_ISABELA_MIES">NIVELES!$AK$497:$AK$500</definedName>
    <definedName name="LOJA">NIVELES!$A$357:$A$372</definedName>
    <definedName name="LOS_RÍOS">NIVELES!$A$373:$A$379</definedName>
    <definedName name="LSAS_MARCABELI_PIÑAS_MIES">NIVELES!$AY$497:$AY$500</definedName>
    <definedName name="LURIQUÍN_a_PERIFERIA_MIES">NIVELES!$AH$497:$AH$500</definedName>
    <definedName name="MANABÍ">NIVELES!$A$380:$A$401</definedName>
    <definedName name="MARTÍNEZ_a_ATAHUALPA_MIES">NIVELES!$AB$497:$AB$500</definedName>
    <definedName name="MORONA_SANTIAGO">NIVELES!$A$402:$A$413</definedName>
    <definedName name="MPAÑAMIENTO_FAMILIAR">NIVELES!$I$506:$I$506</definedName>
    <definedName name="N_DE_INFRAESTRUCTURA">NIVELES!$AO$506</definedName>
    <definedName name="N_DISTRITAL_07D02_MACHALA">NIVELES!$AX$497:$AX$500</definedName>
    <definedName name="N_DISTRITAL_09D17_MILAGRO">NIVELES!$AM$497:$AM$500</definedName>
    <definedName name="N_DISTRITAL_09D20_SALITRE">NIVELES!$AN$497:$AN$500</definedName>
    <definedName name="N_Y_MOVILIDAD_SOCIAL">NIVELES!$BO$507:$BO$566</definedName>
    <definedName name="N1OBJESTRATÉGICOSINSTITUCIONALES">NIVELES!$A$481:$A$488</definedName>
    <definedName name="NAPO">NIVELES!$A$414:$A$418</definedName>
    <definedName name="NAS_CON_DISCAPACIDAD">NIVELES!$P$506:$P$506</definedName>
    <definedName name="NFORMACIÓN_Y_COMUNICACIÓN">NIVELES!$E$497</definedName>
    <definedName name="NISTERIAL">NIVELES!$B$472</definedName>
    <definedName name="NIVEL0">NIVELES!$A$2:$A$3</definedName>
    <definedName name="NÓMICA_Y_MOVILIDAD_SOCIAL">NIVELES!$BQ$497:$BQ$497</definedName>
    <definedName name="NTINGENCIAS_Y_OPERACIONES">NIVELES!$BL$497:$BL$497</definedName>
    <definedName name="NTROL_DE_OPERACIONES">NIVELES!$C$506:$C$506</definedName>
    <definedName name="OBJETIVOSPND">NIVELES!$A$472:$A$473</definedName>
    <definedName name="OFICINA_TÉCNICA_DI">NIVELES!$G$656</definedName>
    <definedName name="OFICINA_TÉCNICA_DISTICA_DISTRITALES">NIVELES!$G$808:$G$809</definedName>
    <definedName name="OFICINA_TÉCNICA_DISTRITALES">NIVELES!$B$624:$B$631</definedName>
    <definedName name="OFICINA_TÉCNICA_DISTRITALISTRITALES">NIVELES!$F$835:$F$840</definedName>
    <definedName name="OFICINA_TÉCNICA_DISTRNICA_DISTRITALES">NIVELES!$T$716:$T$743</definedName>
    <definedName name="ÓN_DE_TRANSFERENCIAS">NIVELES!$A$506:$A$506</definedName>
    <definedName name="ÓN_DISTRITAL_14D01_MORONA">NIVELES!$AV$497:$AV$500</definedName>
    <definedName name="ÓN_SOCIAL">NIVELES!$B$475</definedName>
    <definedName name="ORELLANA">NIVELES!$A$419:$A$422</definedName>
    <definedName name="PASTAZA">NIVELES!$A$423:$A$426</definedName>
    <definedName name="PICHINCHA">NIVELES!$A$427:$A$434</definedName>
    <definedName name="PLANTA_CENTRAL">NIVELES!$B$2:$B$4</definedName>
    <definedName name="PROGRAMA">NIVELES!$A$666:$A$673</definedName>
    <definedName name="PROTECCIÓN_SOCIAL_A_LA_FAMILIA._ASEGURAMIENTO_NO_CONTRIBUTIVO_E_INCLUSIÓN_ECONÓMICA_Y_MOVILIDAD_SOCIAL">NIVELES!$A$703:$A$722</definedName>
    <definedName name="RA_AUTORIDAD_CENTRAL">NIVELES!$W$506</definedName>
    <definedName name="RACIÓN_INTERNACIONAL">NIVELES!$AI$506:$AI$507</definedName>
    <definedName name="RANSFERENCIAS_GASTOS">NIVELES!$BC$506:$BC$506</definedName>
    <definedName name="RECONSTRUCCIÓN_Y_REACTIVACIÓN_PRODUCTIVA_DE_LAS_ZONAS_AFECTADAS_POR_EL_TERREMOTO_DE_ABRIL_DE_2016">NIVELES!$A$735:$A$745</definedName>
    <definedName name="RETARÍA_DE_DISCAPACIDADES">NIVELES!$BO$497:$BO$497</definedName>
    <definedName name="ROCESOS_ESTRATÉGICOS">NIVELES!$BK$507:$BK$508</definedName>
    <definedName name="ROGRAMAS_Y_PROYECTOS">NIVELES!$BA$506</definedName>
    <definedName name="ROMOCIÓN_DEL_TRABAJO">NIVELES!$G$506:$G$506</definedName>
    <definedName name="S_GONZANAMA_QUILANGA_MIES">NIVELES!$BA$497:$BA$500</definedName>
    <definedName name="S_PROCESOS_Y_CALIDAD">NIVELES!$BB$506:$BB$507</definedName>
    <definedName name="SANTA_ELENA">NIVELES!$A$436:$A$438</definedName>
    <definedName name="SANTO_DOMINGO_DE_LOS_TSÁCHILAS">NIVELES!$A$439</definedName>
    <definedName name="SCLARECIMIENTO_LEGAL">NIVELES!$U$506</definedName>
    <definedName name="SERVICIOS_DE_APOYO_A_LA_JUVENTUD">NIVELES!$A$733:$A$734</definedName>
    <definedName name="SERVICIOS_DE_ATENCIÓN_GERONTOLÓGICA">NIVELES!$A$723:$A$724</definedName>
    <definedName name="SERVICIOS_Y_ATENCIÓN">NIVELES!$BN$507:$BN$566</definedName>
    <definedName name="SISTEMA_DE_PROTECCIÓN_ESPECIAL_EN_EL_CICLO_DE_VIDA">NIVELES!$A$687:$A$695</definedName>
    <definedName name="STIGACIÓN_Y_ANÁLISIS">NIVELES!$AW$506:$AW$507</definedName>
    <definedName name="STRITAL_08D05_SAN_LORENZO">NIVELES!$R$497:$R$500</definedName>
    <definedName name="STRITAL_09D09_TARQUI_MIES">NIVELES!$BE$497:$BE$500</definedName>
    <definedName name="SUBSECRETARÍA__DE__FAMILIA">NIVELES!$E$25:$E$26</definedName>
    <definedName name="SUBSECRETARÍA_DE_ASEGURAMIENTO_NO_CONTRIBUTIVO_CONTINGENCIAS_Y_OPERACIONES">NIVELES!$E$14:$E$18</definedName>
    <definedName name="SUBSECRETARÍA_DE_ATENCIÓN_INTERGENERACIONAL">NIVELES!$E$51:$E$52</definedName>
    <definedName name="SUBSECRETARÍA_DE_DESARROL">NIVELES!$B$480</definedName>
    <definedName name="SUBSECRETARÍA_DE_DESARROLLO_INFANTIL_INTEGRAL">NIVELES!$E$33:$E$34</definedName>
    <definedName name="SUBSECRETARÍA_DE_DISCAPACIDADES">NIVELES!$E$37:$E$38</definedName>
    <definedName name="SUBSECRETARÍA_DE_INCLUSIÓN_ECONÓMICA_Y_MOVILIDAD_SOCIAL">NIVELES!$E$21:$E$22</definedName>
    <definedName name="SUBSECRETARÍA_DE_PROTECCIÓN_ESPECIAL">NIVELES!$E$42:$E$44</definedName>
    <definedName name="SUCUMBIOS">NIVELES!$A$440:$A$446</definedName>
    <definedName name="TAL_06D01_CHAMBO_RIOBAMBA">NIVELES!$Z$497:$Z$500</definedName>
    <definedName name="TAL_12D03_MOCACHE_QUEVEDO">NIVELES!$AP$497:$AP$500</definedName>
    <definedName name="TAL_13D10_JAMA_PEDERNALES">NIVELES!$AG$497:$AG$500</definedName>
    <definedName name="TAL_17D11_MEJÍA_RUMIÑAHUI">NIVELES!$W$497:$W$500</definedName>
    <definedName name="TAL_22D02_LORETO_ORELLANA">NIVELES!$U$497:$U$500</definedName>
    <definedName name="TENCIÓN_INTERGENERACIONAL">NIVELES!$BM$497:$BM$497</definedName>
    <definedName name="TICIPACIÓN_CIUDADANA">NIVELES!$AH$506</definedName>
    <definedName name="TUNGURAHUA">NIVELES!$A$447:$A$455</definedName>
    <definedName name="UBSECRETARÍA__DE__FAMILIA">NIVELES!$BP$497</definedName>
    <definedName name="UNIDAD_ADMINISTRAT">NIVELES!$G$642</definedName>
    <definedName name="UNIDAD_ADMINISTRATIVA_FINANCIERA">NIVELES!$B$599</definedName>
    <definedName name="UNIDAD_ADMINISTRATIVA_FINFINANCIERA">NIVELES!$G$711</definedName>
    <definedName name="UNIDAD_ADMINISTRATIVAATIVA_FINANCIERA">NIVELES!$L$711</definedName>
    <definedName name="UNIDAD_ADMINISTRATIVTIVA_FINANCIERA">NIVELES!$J$711</definedName>
    <definedName name="UNIDAD_DE_ADOPCION">NIVELES!$G$657</definedName>
    <definedName name="UNIDAD_DE_ADOPCIONES_RECIMIENTO_LEGAL">NIVELES!$M$717:$M$743</definedName>
    <definedName name="UNIDAD_DE_ADOPCIONES_Y_ESCLARECIMIENTO_LEGAL">NIVELES!$B$637</definedName>
    <definedName name="UNIDAD_DE_ADOPCIONES_Y_ESENTO_LEGAL">NIVELES!$G$715:$G$719</definedName>
    <definedName name="UNIDAD_DE_ADOPCIONESECIMIENTO_LEGAL">NIVELES!$J$715</definedName>
    <definedName name="UNIDAD_DE_ASESORÍA">NIVELES!$G$643</definedName>
    <definedName name="UNIDAD_DE_ASESORÍA_JESORÍA_JURÍDICA">NIVELES!$J$712</definedName>
    <definedName name="UNIDAD_DE_ASESORÍA_JURÍDIA_JURÍDICA">NIVELES!$G$712</definedName>
    <definedName name="UNIDAD_DE_ASESORÍA_JURÍDICA">NIVELES!$B$600</definedName>
    <definedName name="UNIDAD_DE_ASESORÍA_JUSESORÍA_JURÍDICA">NIVELES!$L$712</definedName>
    <definedName name="UNIDAD_DE_COMUNICA">NIVELES!$G$645</definedName>
    <definedName name="UNIDAD_DE_COMUNICACIACIÓN_CIUDADANA">NIVELES!$J$714</definedName>
    <definedName name="UNIDAD_DE_COMUNICACIÓN_Y__CIUDADANA">NIVELES!$G$714</definedName>
    <definedName name="UNIDAD_DE_COMUNICACIÓN_Y_PARTICIPACIÓN_CIUDADANA">NIVELES!$B$602</definedName>
    <definedName name="UNIDAD_DE_COMUNICACIÓPACIÓN_CIUDADANA">NIVELES!$L$714</definedName>
    <definedName name="UNIDAD_DE_INCLUSIÓ">NIVELES!$G$658</definedName>
    <definedName name="UNIDAD_DE_INCLUSIÓN_ECONÓ_ECONÓMICA">NIVELES!$F$824:$F$828</definedName>
    <definedName name="UNIDAD_DE_INCLUSIÓN_ECONÓMICA">NIVELES!$B$644:$B$645</definedName>
    <definedName name="UNIDAD_DE_INCLUSIÓN_ELUSIÓN_ECONÓMICA">NIVELES!$R$717:$R$743</definedName>
    <definedName name="UNIDAD_DE_INCLUSIÓN_NCLUSIÓN_SOCIAL">NIVELES!$G$804</definedName>
    <definedName name="UNIDAD_DE_INCLUSIÓN_SINCLUSIÓN_SOCIAL">NIVELES!$Q$717:$Q$743</definedName>
    <definedName name="UNIDAD_DE_INCLUSIÓN_SOCIAIÓN_SOCIAL">NIVELES!$F$818:$F$822</definedName>
    <definedName name="UNIDAD_DE_INCLUSIÓN_SOCIAL">NIVELES!$B$638:$B$642</definedName>
    <definedName name="UNIDAD_DE_INCLUSIÓN_USIÓN_ECONÓMICA">NIVELES!$G$805</definedName>
    <definedName name="UNIDAD_DE_PLANIFIC">NIVELES!$G$644</definedName>
    <definedName name="UNIDAD_DE_PLANIFICACIÓN_Y_PROCESOS_ESTRATÉGICOS">NIVELES!$B$601</definedName>
    <definedName name="UNIDAD_DE_PLANIFICACIÓN_YTRATÉGICOS">NIVELES!$G$713</definedName>
    <definedName name="UNIDAD_DE_PLANIFICACISOS_ESTRATÉGICOS">NIVELES!$L$713</definedName>
    <definedName name="UNIDAD_DE_PLANIFICACOS_ESTRATÉGICOS">NIVELES!$J$713</definedName>
    <definedName name="UNIDAD_DE_PROMOCIÓ">NIVELES!$G$655</definedName>
    <definedName name="UNIDAD_DE_PROMOCIÓN_OVILIDAD_SOCIAL">NIVELES!$G$802</definedName>
    <definedName name="UNIDAD_DE_PROMOCIÓN_Y_MOVDAD_SOCIAL">NIVELES!$F$812:$F$816</definedName>
    <definedName name="UNIDAD_DE_PROMOCIÓN_Y_MOVILIDAD_SOCIAL">NIVELES!$B$620:$B$622</definedName>
    <definedName name="UNIDAD_DE_PROMOCIÓN_YMOVILIDAD_SOCIAL">NIVELES!$P$719:$P$743</definedName>
    <definedName name="UNIDAD_DE_SERVICIO">NIVELES!$G$654</definedName>
    <definedName name="UNIDAD_DE_SERVICIOS_CIOS_Y_ATENCIÓN">NIVELES!$G$801</definedName>
    <definedName name="UNIDAD_DE_SERVICIOS_Y_ATENCIÓN">NIVELES!$B$611:$B$615</definedName>
    <definedName name="UNIDAD_DE_SERVICIOS_Y_ATEY_ATENCIÓN">NIVELES!$F$806:$F$810</definedName>
    <definedName name="UNIDAD_DE_SERVICIOS_YICIOS_Y_ATENCIÓN">NIVELES!$O$717:$O$743</definedName>
    <definedName name="UNIDAD_DE_TRABAJO_">NIVELES!$G$653</definedName>
    <definedName name="UNIDAD_DE_TRABAJO_SO_TRABAJO_SOCIAL">NIVELES!$G$800</definedName>
    <definedName name="UNIDAD_DE_TRABAJO_SOCE_TRABAJO_SOCIAL">NIVELES!$N$717:$N$743</definedName>
    <definedName name="UNIDAD_DE_TRABAJO_SOCIAL">NIVELES!$B$603:$B$609</definedName>
    <definedName name="UNIDAD_DE_TRABAJO_SOCIALAJO_SOCIAL">NIVELES!$F$800:$F$804</definedName>
    <definedName name="UNIDAD_DE_TRABAJO_SOOCIALAJO_SOCIAL">NIVELES!$G$800</definedName>
    <definedName name="VICEA">NIVELES!$I$13</definedName>
    <definedName name="VICEL">NIVELES!$J$13</definedName>
    <definedName name="VICEMINISTERIO_DE_INCLUSIÓN_ECONÓMICA">NIVELES!$C$15:$C$17</definedName>
    <definedName name="VICEMINISTERIO_DE_INCLUSIÓN_SOCIAL">NIVELES!$C$32:$C$35</definedName>
    <definedName name="Z_17D6A783_CC78_42CC_BFA1_C1FC27AAF6A9_.wvu.FilterData" localSheetId="1" hidden="1">NIVELES!$AX$22:$AZ$242</definedName>
    <definedName name="ZAMORA_CHINCHIPE">NIVELES!$A$456:$A$464</definedName>
  </definedNames>
  <calcPr calcId="144525"/>
</workbook>
</file>

<file path=xl/calcChain.xml><?xml version="1.0" encoding="utf-8"?>
<calcChain xmlns="http://schemas.openxmlformats.org/spreadsheetml/2006/main">
  <c r="B686" i="1" l="1"/>
  <c r="B730" i="1"/>
  <c r="B732" i="1"/>
  <c r="B731" i="1"/>
  <c r="B725" i="1"/>
  <c r="B702" i="1"/>
  <c r="B701" i="1"/>
  <c r="B700" i="1"/>
  <c r="BA7" i="38" l="1"/>
  <c r="AZ7" i="38"/>
  <c r="AY7" i="38"/>
  <c r="AX7" i="38"/>
  <c r="AW7" i="38"/>
  <c r="AV7" i="38"/>
  <c r="AU7" i="38"/>
  <c r="AT7" i="38"/>
  <c r="AS7" i="38"/>
  <c r="AR7" i="38"/>
  <c r="AQ7" i="38"/>
  <c r="AP7" i="38"/>
  <c r="AO7" i="38"/>
  <c r="BB7" i="38" l="1"/>
  <c r="AN12" i="38"/>
  <c r="BB13" i="38" l="1"/>
  <c r="BC13" i="38" s="1"/>
  <c r="AN13" i="38"/>
  <c r="AK13" i="38"/>
  <c r="BD13" i="38" s="1"/>
  <c r="AG13" i="38"/>
  <c r="AI13" i="38" s="1"/>
  <c r="AD13" i="38"/>
  <c r="G13" i="38"/>
  <c r="E13" i="38"/>
  <c r="G6099" i="38" l="1"/>
  <c r="E6099" i="38"/>
  <c r="G6098" i="38"/>
  <c r="E6098" i="38"/>
  <c r="G6097" i="38"/>
  <c r="E6097" i="38"/>
  <c r="G6096" i="38"/>
  <c r="E6096" i="38"/>
  <c r="G6095" i="38"/>
  <c r="E6095" i="38"/>
  <c r="G6094" i="38"/>
  <c r="E6094" i="38"/>
  <c r="G6093" i="38"/>
  <c r="E6093" i="38"/>
  <c r="G6092" i="38"/>
  <c r="E6092" i="38"/>
  <c r="G6091" i="38"/>
  <c r="E6091" i="38"/>
  <c r="G6090" i="38"/>
  <c r="E6090" i="38"/>
  <c r="G6089" i="38"/>
  <c r="E6089" i="38"/>
  <c r="G6088" i="38"/>
  <c r="E6088" i="38"/>
  <c r="G6087" i="38"/>
  <c r="E6087" i="38"/>
  <c r="G6086" i="38"/>
  <c r="E6086" i="38"/>
  <c r="G6085" i="38"/>
  <c r="E6085" i="38"/>
  <c r="G6084" i="38"/>
  <c r="E6084" i="38"/>
  <c r="G6083" i="38"/>
  <c r="E6083" i="38"/>
  <c r="G6082" i="38"/>
  <c r="E6082" i="38"/>
  <c r="G6081" i="38"/>
  <c r="E6081" i="38"/>
  <c r="G6080" i="38"/>
  <c r="E6080" i="38"/>
  <c r="G6079" i="38"/>
  <c r="E6079" i="38"/>
  <c r="G6078" i="38"/>
  <c r="E6078" i="38"/>
  <c r="G6077" i="38"/>
  <c r="E6077" i="38"/>
  <c r="G6076" i="38"/>
  <c r="E6076" i="38"/>
  <c r="G6075" i="38"/>
  <c r="E6075" i="38"/>
  <c r="G6074" i="38"/>
  <c r="E6074" i="38"/>
  <c r="G6073" i="38"/>
  <c r="E6073" i="38"/>
  <c r="G6072" i="38"/>
  <c r="E6072" i="38"/>
  <c r="G6071" i="38"/>
  <c r="E6071" i="38"/>
  <c r="G6070" i="38"/>
  <c r="E6070" i="38"/>
  <c r="G6069" i="38"/>
  <c r="E6069" i="38"/>
  <c r="G6068" i="38"/>
  <c r="E6068" i="38"/>
  <c r="G6067" i="38"/>
  <c r="E6067" i="38"/>
  <c r="G6066" i="38"/>
  <c r="E6066" i="38"/>
  <c r="G6065" i="38"/>
  <c r="E6065" i="38"/>
  <c r="G6064" i="38"/>
  <c r="E6064" i="38"/>
  <c r="G6063" i="38"/>
  <c r="E6063" i="38"/>
  <c r="G6062" i="38"/>
  <c r="E6062" i="38"/>
  <c r="G6061" i="38"/>
  <c r="E6061" i="38"/>
  <c r="G6060" i="38"/>
  <c r="E6060" i="38"/>
  <c r="G6059" i="38"/>
  <c r="E6059" i="38"/>
  <c r="G6058" i="38"/>
  <c r="E6058" i="38"/>
  <c r="G6057" i="38"/>
  <c r="E6057" i="38"/>
  <c r="G6056" i="38"/>
  <c r="E6056" i="38"/>
  <c r="G6055" i="38"/>
  <c r="E6055" i="38"/>
  <c r="G6054" i="38"/>
  <c r="E6054" i="38"/>
  <c r="G6053" i="38"/>
  <c r="E6053" i="38"/>
  <c r="G6052" i="38"/>
  <c r="E6052" i="38"/>
  <c r="G6051" i="38"/>
  <c r="E6051" i="38"/>
  <c r="G6050" i="38"/>
  <c r="E6050" i="38"/>
  <c r="G6049" i="38"/>
  <c r="E6049" i="38"/>
  <c r="G6048" i="38"/>
  <c r="E6048" i="38"/>
  <c r="G6047" i="38"/>
  <c r="E6047" i="38"/>
  <c r="G6046" i="38"/>
  <c r="E6046" i="38"/>
  <c r="G6045" i="38"/>
  <c r="E6045" i="38"/>
  <c r="G6044" i="38"/>
  <c r="E6044" i="38"/>
  <c r="G6043" i="38"/>
  <c r="E6043" i="38"/>
  <c r="G6042" i="38"/>
  <c r="E6042" i="38"/>
  <c r="G6041" i="38"/>
  <c r="E6041" i="38"/>
  <c r="G6040" i="38"/>
  <c r="E6040" i="38"/>
  <c r="G6039" i="38"/>
  <c r="E6039" i="38"/>
  <c r="G6038" i="38"/>
  <c r="E6038" i="38"/>
  <c r="G6037" i="38"/>
  <c r="E6037" i="38"/>
  <c r="G6036" i="38"/>
  <c r="E6036" i="38"/>
  <c r="G6035" i="38"/>
  <c r="E6035" i="38"/>
  <c r="G6034" i="38"/>
  <c r="E6034" i="38"/>
  <c r="G6033" i="38"/>
  <c r="E6033" i="38"/>
  <c r="G6032" i="38"/>
  <c r="E6032" i="38"/>
  <c r="G6031" i="38"/>
  <c r="E6031" i="38"/>
  <c r="G6030" i="38"/>
  <c r="E6030" i="38"/>
  <c r="G6029" i="38"/>
  <c r="E6029" i="38"/>
  <c r="G6028" i="38"/>
  <c r="E6028" i="38"/>
  <c r="G6027" i="38"/>
  <c r="E6027" i="38"/>
  <c r="G6026" i="38"/>
  <c r="E6026" i="38"/>
  <c r="G6025" i="38"/>
  <c r="E6025" i="38"/>
  <c r="G6024" i="38"/>
  <c r="E6024" i="38"/>
  <c r="G6023" i="38"/>
  <c r="E6023" i="38"/>
  <c r="G6022" i="38"/>
  <c r="E6022" i="38"/>
  <c r="G6021" i="38"/>
  <c r="E6021" i="38"/>
  <c r="G6020" i="38"/>
  <c r="E6020" i="38"/>
  <c r="G6019" i="38"/>
  <c r="E6019" i="38"/>
  <c r="G6018" i="38"/>
  <c r="E6018" i="38"/>
  <c r="G6017" i="38"/>
  <c r="E6017" i="38"/>
  <c r="G6016" i="38"/>
  <c r="E6016" i="38"/>
  <c r="G6015" i="38"/>
  <c r="E6015" i="38"/>
  <c r="G6014" i="38"/>
  <c r="E6014" i="38"/>
  <c r="G6013" i="38"/>
  <c r="E6013" i="38"/>
  <c r="G6012" i="38"/>
  <c r="E6012" i="38"/>
  <c r="G6011" i="38"/>
  <c r="E6011" i="38"/>
  <c r="G6010" i="38"/>
  <c r="E6010" i="38"/>
  <c r="G6009" i="38"/>
  <c r="E6009" i="38"/>
  <c r="G6008" i="38"/>
  <c r="E6008" i="38"/>
  <c r="G6007" i="38"/>
  <c r="E6007" i="38"/>
  <c r="G6006" i="38"/>
  <c r="E6006" i="38"/>
  <c r="G6005" i="38"/>
  <c r="E6005" i="38"/>
  <c r="G6004" i="38"/>
  <c r="E6004" i="38"/>
  <c r="G6003" i="38"/>
  <c r="E6003" i="38"/>
  <c r="G6002" i="38"/>
  <c r="E6002" i="38"/>
  <c r="G6001" i="38"/>
  <c r="E6001" i="38"/>
  <c r="G6000" i="38"/>
  <c r="E6000" i="38"/>
  <c r="G5999" i="38"/>
  <c r="E5999" i="38"/>
  <c r="G5998" i="38"/>
  <c r="E5998" i="38"/>
  <c r="G5997" i="38"/>
  <c r="E5997" i="38"/>
  <c r="G5996" i="38"/>
  <c r="E5996" i="38"/>
  <c r="G5995" i="38"/>
  <c r="E5995" i="38"/>
  <c r="G5994" i="38"/>
  <c r="E5994" i="38"/>
  <c r="G5993" i="38"/>
  <c r="E5993" i="38"/>
  <c r="G5992" i="38"/>
  <c r="E5992" i="38"/>
  <c r="G5991" i="38"/>
  <c r="E5991" i="38"/>
  <c r="G5990" i="38"/>
  <c r="E5990" i="38"/>
  <c r="G5989" i="38"/>
  <c r="E5989" i="38"/>
  <c r="G5988" i="38"/>
  <c r="E5988" i="38"/>
  <c r="G5987" i="38"/>
  <c r="E5987" i="38"/>
  <c r="G5986" i="38"/>
  <c r="E5986" i="38"/>
  <c r="G5985" i="38"/>
  <c r="E5985" i="38"/>
  <c r="G5984" i="38"/>
  <c r="E5984" i="38"/>
  <c r="G5983" i="38"/>
  <c r="E5983" i="38"/>
  <c r="G5982" i="38"/>
  <c r="E5982" i="38"/>
  <c r="G5981" i="38"/>
  <c r="E5981" i="38"/>
  <c r="G5980" i="38"/>
  <c r="E5980" i="38"/>
  <c r="G5979" i="38"/>
  <c r="E5979" i="38"/>
  <c r="G5978" i="38"/>
  <c r="E5978" i="38"/>
  <c r="G5977" i="38"/>
  <c r="E5977" i="38"/>
  <c r="G5976" i="38"/>
  <c r="E5976" i="38"/>
  <c r="G5975" i="38"/>
  <c r="E5975" i="38"/>
  <c r="G5974" i="38"/>
  <c r="E5974" i="38"/>
  <c r="G5973" i="38"/>
  <c r="E5973" i="38"/>
  <c r="G5972" i="38"/>
  <c r="E5972" i="38"/>
  <c r="G5971" i="38"/>
  <c r="E5971" i="38"/>
  <c r="G5970" i="38"/>
  <c r="E5970" i="38"/>
  <c r="G5969" i="38"/>
  <c r="E5969" i="38"/>
  <c r="G5968" i="38"/>
  <c r="E5968" i="38"/>
  <c r="G5967" i="38"/>
  <c r="E5967" i="38"/>
  <c r="G5966" i="38"/>
  <c r="E5966" i="38"/>
  <c r="G5965" i="38"/>
  <c r="E5965" i="38"/>
  <c r="G5964" i="38"/>
  <c r="E5964" i="38"/>
  <c r="G5963" i="38"/>
  <c r="E5963" i="38"/>
  <c r="G5962" i="38"/>
  <c r="E5962" i="38"/>
  <c r="G5961" i="38"/>
  <c r="E5961" i="38"/>
  <c r="G5960" i="38"/>
  <c r="E5960" i="38"/>
  <c r="G5959" i="38"/>
  <c r="E5959" i="38"/>
  <c r="G5958" i="38"/>
  <c r="E5958" i="38"/>
  <c r="G5957" i="38"/>
  <c r="E5957" i="38"/>
  <c r="G5956" i="38"/>
  <c r="E5956" i="38"/>
  <c r="G5955" i="38"/>
  <c r="E5955" i="38"/>
  <c r="G5954" i="38"/>
  <c r="E5954" i="38"/>
  <c r="G5953" i="38"/>
  <c r="E5953" i="38"/>
  <c r="G5952" i="38"/>
  <c r="E5952" i="38"/>
  <c r="G5951" i="38"/>
  <c r="E5951" i="38"/>
  <c r="G5950" i="38"/>
  <c r="E5950" i="38"/>
  <c r="G5949" i="38"/>
  <c r="E5949" i="38"/>
  <c r="G5948" i="38"/>
  <c r="E5948" i="38"/>
  <c r="G5947" i="38"/>
  <c r="E5947" i="38"/>
  <c r="G5946" i="38"/>
  <c r="E5946" i="38"/>
  <c r="G5945" i="38"/>
  <c r="E5945" i="38"/>
  <c r="G5944" i="38"/>
  <c r="E5944" i="38"/>
  <c r="G5943" i="38"/>
  <c r="E5943" i="38"/>
  <c r="G5942" i="38"/>
  <c r="E5942" i="38"/>
  <c r="G5941" i="38"/>
  <c r="E5941" i="38"/>
  <c r="G5940" i="38"/>
  <c r="E5940" i="38"/>
  <c r="G5939" i="38"/>
  <c r="E5939" i="38"/>
  <c r="G5938" i="38"/>
  <c r="E5938" i="38"/>
  <c r="G5937" i="38"/>
  <c r="E5937" i="38"/>
  <c r="G5936" i="38"/>
  <c r="E5936" i="38"/>
  <c r="G5935" i="38"/>
  <c r="E5935" i="38"/>
  <c r="G5934" i="38"/>
  <c r="E5934" i="38"/>
  <c r="G5933" i="38"/>
  <c r="E5933" i="38"/>
  <c r="G5932" i="38"/>
  <c r="E5932" i="38"/>
  <c r="G5931" i="38"/>
  <c r="E5931" i="38"/>
  <c r="G5930" i="38"/>
  <c r="E5930" i="38"/>
  <c r="G5929" i="38"/>
  <c r="E5929" i="38"/>
  <c r="G5928" i="38"/>
  <c r="E5928" i="38"/>
  <c r="G5927" i="38"/>
  <c r="E5927" i="38"/>
  <c r="G5926" i="38"/>
  <c r="E5926" i="38"/>
  <c r="G5925" i="38"/>
  <c r="E5925" i="38"/>
  <c r="G5924" i="38"/>
  <c r="E5924" i="38"/>
  <c r="G5923" i="38"/>
  <c r="E5923" i="38"/>
  <c r="G5922" i="38"/>
  <c r="E5922" i="38"/>
  <c r="G5921" i="38"/>
  <c r="E5921" i="38"/>
  <c r="G5920" i="38"/>
  <c r="E5920" i="38"/>
  <c r="G5919" i="38"/>
  <c r="E5919" i="38"/>
  <c r="G5918" i="38"/>
  <c r="E5918" i="38"/>
  <c r="G5917" i="38"/>
  <c r="E5917" i="38"/>
  <c r="G5916" i="38"/>
  <c r="E5916" i="38"/>
  <c r="G5915" i="38"/>
  <c r="E5915" i="38"/>
  <c r="G5914" i="38"/>
  <c r="E5914" i="38"/>
  <c r="G5913" i="38"/>
  <c r="E5913" i="38"/>
  <c r="G5912" i="38"/>
  <c r="E5912" i="38"/>
  <c r="G5911" i="38"/>
  <c r="E5911" i="38"/>
  <c r="G5910" i="38"/>
  <c r="E5910" i="38"/>
  <c r="G5909" i="38"/>
  <c r="E5909" i="38"/>
  <c r="G5908" i="38"/>
  <c r="E5908" i="38"/>
  <c r="G5907" i="38"/>
  <c r="E5907" i="38"/>
  <c r="G5906" i="38"/>
  <c r="E5906" i="38"/>
  <c r="G5905" i="38"/>
  <c r="E5905" i="38"/>
  <c r="G5904" i="38"/>
  <c r="E5904" i="38"/>
  <c r="G5903" i="38"/>
  <c r="E5903" i="38"/>
  <c r="G5902" i="38"/>
  <c r="E5902" i="38"/>
  <c r="G5901" i="38"/>
  <c r="E5901" i="38"/>
  <c r="G5900" i="38"/>
  <c r="E5900" i="38"/>
  <c r="G5899" i="38"/>
  <c r="E5899" i="38"/>
  <c r="G5898" i="38"/>
  <c r="E5898" i="38"/>
  <c r="G5897" i="38"/>
  <c r="E5897" i="38"/>
  <c r="G5896" i="38"/>
  <c r="E5896" i="38"/>
  <c r="G5895" i="38"/>
  <c r="E5895" i="38"/>
  <c r="G5894" i="38"/>
  <c r="E5894" i="38"/>
  <c r="G5893" i="38"/>
  <c r="E5893" i="38"/>
  <c r="G5892" i="38"/>
  <c r="E5892" i="38"/>
  <c r="G5891" i="38"/>
  <c r="E5891" i="38"/>
  <c r="G5890" i="38"/>
  <c r="E5890" i="38"/>
  <c r="G5889" i="38"/>
  <c r="E5889" i="38"/>
  <c r="G5888" i="38"/>
  <c r="E5888" i="38"/>
  <c r="G5887" i="38"/>
  <c r="E5887" i="38"/>
  <c r="G5886" i="38"/>
  <c r="E5886" i="38"/>
  <c r="G5885" i="38"/>
  <c r="E5885" i="38"/>
  <c r="G5884" i="38"/>
  <c r="E5884" i="38"/>
  <c r="G5883" i="38"/>
  <c r="E5883" i="38"/>
  <c r="G5882" i="38"/>
  <c r="E5882" i="38"/>
  <c r="G5881" i="38"/>
  <c r="E5881" i="38"/>
  <c r="G5880" i="38"/>
  <c r="E5880" i="38"/>
  <c r="G5879" i="38"/>
  <c r="E5879" i="38"/>
  <c r="G5878" i="38"/>
  <c r="E5878" i="38"/>
  <c r="G5877" i="38"/>
  <c r="E5877" i="38"/>
  <c r="G5876" i="38"/>
  <c r="E5876" i="38"/>
  <c r="G5875" i="38"/>
  <c r="E5875" i="38"/>
  <c r="G5874" i="38"/>
  <c r="E5874" i="38"/>
  <c r="G5873" i="38"/>
  <c r="E5873" i="38"/>
  <c r="G5872" i="38"/>
  <c r="E5872" i="38"/>
  <c r="G5871" i="38"/>
  <c r="E5871" i="38"/>
  <c r="G5870" i="38"/>
  <c r="E5870" i="38"/>
  <c r="G5869" i="38"/>
  <c r="E5869" i="38"/>
  <c r="G5868" i="38"/>
  <c r="E5868" i="38"/>
  <c r="G5867" i="38"/>
  <c r="E5867" i="38"/>
  <c r="G5866" i="38"/>
  <c r="E5866" i="38"/>
  <c r="G5865" i="38"/>
  <c r="E5865" i="38"/>
  <c r="G5864" i="38"/>
  <c r="E5864" i="38"/>
  <c r="G5863" i="38"/>
  <c r="E5863" i="38"/>
  <c r="G5862" i="38"/>
  <c r="E5862" i="38"/>
  <c r="G5861" i="38"/>
  <c r="E5861" i="38"/>
  <c r="G5860" i="38"/>
  <c r="E5860" i="38"/>
  <c r="G5859" i="38"/>
  <c r="E5859" i="38"/>
  <c r="G5858" i="38"/>
  <c r="E5858" i="38"/>
  <c r="G5857" i="38"/>
  <c r="E5857" i="38"/>
  <c r="G5856" i="38"/>
  <c r="E5856" i="38"/>
  <c r="G5855" i="38"/>
  <c r="E5855" i="38"/>
  <c r="G5854" i="38"/>
  <c r="E5854" i="38"/>
  <c r="G5853" i="38"/>
  <c r="E5853" i="38"/>
  <c r="G5852" i="38"/>
  <c r="E5852" i="38"/>
  <c r="G5851" i="38"/>
  <c r="E5851" i="38"/>
  <c r="G5850" i="38"/>
  <c r="E5850" i="38"/>
  <c r="G5849" i="38"/>
  <c r="E5849" i="38"/>
  <c r="G5848" i="38"/>
  <c r="E5848" i="38"/>
  <c r="G5847" i="38"/>
  <c r="E5847" i="38"/>
  <c r="G5846" i="38"/>
  <c r="E5846" i="38"/>
  <c r="G5845" i="38"/>
  <c r="E5845" i="38"/>
  <c r="G5844" i="38"/>
  <c r="E5844" i="38"/>
  <c r="G5843" i="38"/>
  <c r="E5843" i="38"/>
  <c r="G5842" i="38"/>
  <c r="E5842" i="38"/>
  <c r="G5841" i="38"/>
  <c r="E5841" i="38"/>
  <c r="G5840" i="38"/>
  <c r="E5840" i="38"/>
  <c r="G5839" i="38"/>
  <c r="E5839" i="38"/>
  <c r="G5838" i="38"/>
  <c r="E5838" i="38"/>
  <c r="G5837" i="38"/>
  <c r="E5837" i="38"/>
  <c r="G5836" i="38"/>
  <c r="E5836" i="38"/>
  <c r="G5835" i="38"/>
  <c r="E5835" i="38"/>
  <c r="G5834" i="38"/>
  <c r="E5834" i="38"/>
  <c r="G5833" i="38"/>
  <c r="E5833" i="38"/>
  <c r="G5832" i="38"/>
  <c r="E5832" i="38"/>
  <c r="G5831" i="38"/>
  <c r="E5831" i="38"/>
  <c r="G5830" i="38"/>
  <c r="E5830" i="38"/>
  <c r="G5829" i="38"/>
  <c r="E5829" i="38"/>
  <c r="G5828" i="38"/>
  <c r="E5828" i="38"/>
  <c r="G5827" i="38"/>
  <c r="E5827" i="38"/>
  <c r="G5826" i="38"/>
  <c r="E5826" i="38"/>
  <c r="G5825" i="38"/>
  <c r="E5825" i="38"/>
  <c r="G5824" i="38"/>
  <c r="E5824" i="38"/>
  <c r="G5823" i="38"/>
  <c r="E5823" i="38"/>
  <c r="G5822" i="38"/>
  <c r="E5822" i="38"/>
  <c r="G5821" i="38"/>
  <c r="E5821" i="38"/>
  <c r="G5820" i="38"/>
  <c r="E5820" i="38"/>
  <c r="G5819" i="38"/>
  <c r="E5819" i="38"/>
  <c r="G5818" i="38"/>
  <c r="E5818" i="38"/>
  <c r="G5817" i="38"/>
  <c r="E5817" i="38"/>
  <c r="G5816" i="38"/>
  <c r="E5816" i="38"/>
  <c r="G5815" i="38"/>
  <c r="E5815" i="38"/>
  <c r="G5814" i="38"/>
  <c r="E5814" i="38"/>
  <c r="G5813" i="38"/>
  <c r="E5813" i="38"/>
  <c r="G5812" i="38"/>
  <c r="E5812" i="38"/>
  <c r="G5811" i="38"/>
  <c r="E5811" i="38"/>
  <c r="G5810" i="38"/>
  <c r="E5810" i="38"/>
  <c r="G5809" i="38"/>
  <c r="E5809" i="38"/>
  <c r="G5808" i="38"/>
  <c r="E5808" i="38"/>
  <c r="G5807" i="38"/>
  <c r="E5807" i="38"/>
  <c r="G5806" i="38"/>
  <c r="E5806" i="38"/>
  <c r="G5805" i="38"/>
  <c r="E5805" i="38"/>
  <c r="G5804" i="38"/>
  <c r="E5804" i="38"/>
  <c r="G5803" i="38"/>
  <c r="E5803" i="38"/>
  <c r="G5802" i="38"/>
  <c r="E5802" i="38"/>
  <c r="G5801" i="38"/>
  <c r="E5801" i="38"/>
  <c r="G5800" i="38"/>
  <c r="E5800" i="38"/>
  <c r="G5799" i="38"/>
  <c r="E5799" i="38"/>
  <c r="G5798" i="38"/>
  <c r="E5798" i="38"/>
  <c r="G5797" i="38"/>
  <c r="E5797" i="38"/>
  <c r="G5796" i="38"/>
  <c r="E5796" i="38"/>
  <c r="G5795" i="38"/>
  <c r="E5795" i="38"/>
  <c r="G5794" i="38"/>
  <c r="E5794" i="38"/>
  <c r="G5793" i="38"/>
  <c r="E5793" i="38"/>
  <c r="G5792" i="38"/>
  <c r="E5792" i="38"/>
  <c r="G5791" i="38"/>
  <c r="E5791" i="38"/>
  <c r="G5790" i="38"/>
  <c r="E5790" i="38"/>
  <c r="G5789" i="38"/>
  <c r="E5789" i="38"/>
  <c r="G5788" i="38"/>
  <c r="E5788" i="38"/>
  <c r="G5787" i="38"/>
  <c r="E5787" i="38"/>
  <c r="G5786" i="38"/>
  <c r="E5786" i="38"/>
  <c r="G5785" i="38"/>
  <c r="E5785" i="38"/>
  <c r="G5784" i="38"/>
  <c r="E5784" i="38"/>
  <c r="G5783" i="38"/>
  <c r="E5783" i="38"/>
  <c r="G5782" i="38"/>
  <c r="E5782" i="38"/>
  <c r="G5781" i="38"/>
  <c r="E5781" i="38"/>
  <c r="G5780" i="38"/>
  <c r="E5780" i="38"/>
  <c r="G5779" i="38"/>
  <c r="E5779" i="38"/>
  <c r="G5778" i="38"/>
  <c r="E5778" i="38"/>
  <c r="G5777" i="38"/>
  <c r="E5777" i="38"/>
  <c r="G5776" i="38"/>
  <c r="E5776" i="38"/>
  <c r="G5775" i="38"/>
  <c r="E5775" i="38"/>
  <c r="G5774" i="38"/>
  <c r="E5774" i="38"/>
  <c r="G5773" i="38"/>
  <c r="E5773" i="38"/>
  <c r="G5772" i="38"/>
  <c r="E5772" i="38"/>
  <c r="G5771" i="38"/>
  <c r="E5771" i="38"/>
  <c r="G5770" i="38"/>
  <c r="E5770" i="38"/>
  <c r="G5769" i="38"/>
  <c r="E5769" i="38"/>
  <c r="G5768" i="38"/>
  <c r="E5768" i="38"/>
  <c r="G5767" i="38"/>
  <c r="E5767" i="38"/>
  <c r="G5766" i="38"/>
  <c r="E5766" i="38"/>
  <c r="G5765" i="38"/>
  <c r="E5765" i="38"/>
  <c r="G5764" i="38"/>
  <c r="E5764" i="38"/>
  <c r="G5763" i="38"/>
  <c r="E5763" i="38"/>
  <c r="G5762" i="38"/>
  <c r="E5762" i="38"/>
  <c r="G5761" i="38"/>
  <c r="E5761" i="38"/>
  <c r="G5760" i="38"/>
  <c r="E5760" i="38"/>
  <c r="G5759" i="38"/>
  <c r="E5759" i="38"/>
  <c r="G5758" i="38"/>
  <c r="E5758" i="38"/>
  <c r="G5757" i="38"/>
  <c r="E5757" i="38"/>
  <c r="G5756" i="38"/>
  <c r="E5756" i="38"/>
  <c r="G5755" i="38"/>
  <c r="E5755" i="38"/>
  <c r="G5754" i="38"/>
  <c r="E5754" i="38"/>
  <c r="G5753" i="38"/>
  <c r="E5753" i="38"/>
  <c r="G5752" i="38"/>
  <c r="E5752" i="38"/>
  <c r="G5751" i="38"/>
  <c r="E5751" i="38"/>
  <c r="G5750" i="38"/>
  <c r="E5750" i="38"/>
  <c r="G5749" i="38"/>
  <c r="E5749" i="38"/>
  <c r="G5748" i="38"/>
  <c r="E5748" i="38"/>
  <c r="G5747" i="38"/>
  <c r="E5747" i="38"/>
  <c r="G5746" i="38"/>
  <c r="E5746" i="38"/>
  <c r="G5745" i="38"/>
  <c r="E5745" i="38"/>
  <c r="G5744" i="38"/>
  <c r="E5744" i="38"/>
  <c r="G5743" i="38"/>
  <c r="E5743" i="38"/>
  <c r="G5742" i="38"/>
  <c r="E5742" i="38"/>
  <c r="G5741" i="38"/>
  <c r="E5741" i="38"/>
  <c r="G5740" i="38"/>
  <c r="E5740" i="38"/>
  <c r="G5739" i="38"/>
  <c r="E5739" i="38"/>
  <c r="G5738" i="38"/>
  <c r="E5738" i="38"/>
  <c r="G5737" i="38"/>
  <c r="E5737" i="38"/>
  <c r="G5736" i="38"/>
  <c r="E5736" i="38"/>
  <c r="G5735" i="38"/>
  <c r="E5735" i="38"/>
  <c r="G5734" i="38"/>
  <c r="E5734" i="38"/>
  <c r="G5733" i="38"/>
  <c r="E5733" i="38"/>
  <c r="G5732" i="38"/>
  <c r="E5732" i="38"/>
  <c r="G5731" i="38"/>
  <c r="E5731" i="38"/>
  <c r="G5730" i="38"/>
  <c r="E5730" i="38"/>
  <c r="G5729" i="38"/>
  <c r="E5729" i="38"/>
  <c r="G5728" i="38"/>
  <c r="E5728" i="38"/>
  <c r="G5727" i="38"/>
  <c r="E5727" i="38"/>
  <c r="G5726" i="38"/>
  <c r="E5726" i="38"/>
  <c r="G5725" i="38"/>
  <c r="E5725" i="38"/>
  <c r="G5724" i="38"/>
  <c r="E5724" i="38"/>
  <c r="G5723" i="38"/>
  <c r="E5723" i="38"/>
  <c r="G5722" i="38"/>
  <c r="E5722" i="38"/>
  <c r="G5721" i="38"/>
  <c r="E5721" i="38"/>
  <c r="G5720" i="38"/>
  <c r="E5720" i="38"/>
  <c r="G5719" i="38"/>
  <c r="E5719" i="38"/>
  <c r="G5718" i="38"/>
  <c r="E5718" i="38"/>
  <c r="G5717" i="38"/>
  <c r="E5717" i="38"/>
  <c r="G5716" i="38"/>
  <c r="E5716" i="38"/>
  <c r="G5715" i="38"/>
  <c r="E5715" i="38"/>
  <c r="G5714" i="38"/>
  <c r="E5714" i="38"/>
  <c r="G5713" i="38"/>
  <c r="E5713" i="38"/>
  <c r="G5712" i="38"/>
  <c r="E5712" i="38"/>
  <c r="G5711" i="38"/>
  <c r="E5711" i="38"/>
  <c r="G5710" i="38"/>
  <c r="E5710" i="38"/>
  <c r="G5709" i="38"/>
  <c r="E5709" i="38"/>
  <c r="G5708" i="38"/>
  <c r="E5708" i="38"/>
  <c r="G5707" i="38"/>
  <c r="E5707" i="38"/>
  <c r="G5706" i="38"/>
  <c r="E5706" i="38"/>
  <c r="G5705" i="38"/>
  <c r="E5705" i="38"/>
  <c r="G5704" i="38"/>
  <c r="E5704" i="38"/>
  <c r="G5703" i="38"/>
  <c r="E5703" i="38"/>
  <c r="G5702" i="38"/>
  <c r="E5702" i="38"/>
  <c r="G5701" i="38"/>
  <c r="E5701" i="38"/>
  <c r="G5700" i="38"/>
  <c r="E5700" i="38"/>
  <c r="G5699" i="38"/>
  <c r="E5699" i="38"/>
  <c r="G5698" i="38"/>
  <c r="E5698" i="38"/>
  <c r="G5697" i="38"/>
  <c r="E5697" i="38"/>
  <c r="G5696" i="38"/>
  <c r="E5696" i="38"/>
  <c r="G5695" i="38"/>
  <c r="E5695" i="38"/>
  <c r="G5694" i="38"/>
  <c r="E5694" i="38"/>
  <c r="G5693" i="38"/>
  <c r="E5693" i="38"/>
  <c r="G5692" i="38"/>
  <c r="E5692" i="38"/>
  <c r="G5691" i="38"/>
  <c r="E5691" i="38"/>
  <c r="G5690" i="38"/>
  <c r="E5690" i="38"/>
  <c r="G5689" i="38"/>
  <c r="E5689" i="38"/>
  <c r="G5688" i="38"/>
  <c r="E5688" i="38"/>
  <c r="G5687" i="38"/>
  <c r="E5687" i="38"/>
  <c r="G5686" i="38"/>
  <c r="E5686" i="38"/>
  <c r="G5685" i="38"/>
  <c r="E5685" i="38"/>
  <c r="G5684" i="38"/>
  <c r="E5684" i="38"/>
  <c r="G5683" i="38"/>
  <c r="E5683" i="38"/>
  <c r="G5682" i="38"/>
  <c r="E5682" i="38"/>
  <c r="G5681" i="38"/>
  <c r="E5681" i="38"/>
  <c r="G5680" i="38"/>
  <c r="E5680" i="38"/>
  <c r="G5679" i="38"/>
  <c r="E5679" i="38"/>
  <c r="G5678" i="38"/>
  <c r="E5678" i="38"/>
  <c r="G5677" i="38"/>
  <c r="E5677" i="38"/>
  <c r="G5676" i="38"/>
  <c r="E5676" i="38"/>
  <c r="G5675" i="38"/>
  <c r="E5675" i="38"/>
  <c r="G5674" i="38"/>
  <c r="E5674" i="38"/>
  <c r="G5673" i="38"/>
  <c r="E5673" i="38"/>
  <c r="G5672" i="38"/>
  <c r="E5672" i="38"/>
  <c r="G5671" i="38"/>
  <c r="E5671" i="38"/>
  <c r="G5670" i="38"/>
  <c r="E5670" i="38"/>
  <c r="G5669" i="38"/>
  <c r="E5669" i="38"/>
  <c r="G5668" i="38"/>
  <c r="E5668" i="38"/>
  <c r="G5667" i="38"/>
  <c r="E5667" i="38"/>
  <c r="G5666" i="38"/>
  <c r="E5666" i="38"/>
  <c r="G5665" i="38"/>
  <c r="E5665" i="38"/>
  <c r="G5664" i="38"/>
  <c r="E5664" i="38"/>
  <c r="G5663" i="38"/>
  <c r="E5663" i="38"/>
  <c r="G5662" i="38"/>
  <c r="E5662" i="38"/>
  <c r="G5661" i="38"/>
  <c r="E5661" i="38"/>
  <c r="G5660" i="38"/>
  <c r="E5660" i="38"/>
  <c r="G5659" i="38"/>
  <c r="E5659" i="38"/>
  <c r="G5658" i="38"/>
  <c r="E5658" i="38"/>
  <c r="G5657" i="38"/>
  <c r="E5657" i="38"/>
  <c r="G5656" i="38"/>
  <c r="E5656" i="38"/>
  <c r="G5655" i="38"/>
  <c r="E5655" i="38"/>
  <c r="G5654" i="38"/>
  <c r="E5654" i="38"/>
  <c r="G5653" i="38"/>
  <c r="E5653" i="38"/>
  <c r="G5652" i="38"/>
  <c r="E5652" i="38"/>
  <c r="G5651" i="38"/>
  <c r="E5651" i="38"/>
  <c r="G5650" i="38"/>
  <c r="E5650" i="38"/>
  <c r="G5649" i="38"/>
  <c r="E5649" i="38"/>
  <c r="G5648" i="38"/>
  <c r="E5648" i="38"/>
  <c r="G5647" i="38"/>
  <c r="E5647" i="38"/>
  <c r="G5646" i="38"/>
  <c r="E5646" i="38"/>
  <c r="G5645" i="38"/>
  <c r="E5645" i="38"/>
  <c r="G5644" i="38"/>
  <c r="E5644" i="38"/>
  <c r="G5643" i="38"/>
  <c r="E5643" i="38"/>
  <c r="G5642" i="38"/>
  <c r="E5642" i="38"/>
  <c r="G5641" i="38"/>
  <c r="E5641" i="38"/>
  <c r="G5640" i="38"/>
  <c r="E5640" i="38"/>
  <c r="G5639" i="38"/>
  <c r="E5639" i="38"/>
  <c r="G5638" i="38"/>
  <c r="E5638" i="38"/>
  <c r="G5637" i="38"/>
  <c r="E5637" i="38"/>
  <c r="G5636" i="38"/>
  <c r="E5636" i="38"/>
  <c r="G5635" i="38"/>
  <c r="E5635" i="38"/>
  <c r="G5634" i="38"/>
  <c r="E5634" i="38"/>
  <c r="G5633" i="38"/>
  <c r="E5633" i="38"/>
  <c r="G5632" i="38"/>
  <c r="E5632" i="38"/>
  <c r="G5631" i="38"/>
  <c r="E5631" i="38"/>
  <c r="G5630" i="38"/>
  <c r="E5630" i="38"/>
  <c r="G5629" i="38"/>
  <c r="E5629" i="38"/>
  <c r="G5628" i="38"/>
  <c r="E5628" i="38"/>
  <c r="G5627" i="38"/>
  <c r="E5627" i="38"/>
  <c r="G5626" i="38"/>
  <c r="E5626" i="38"/>
  <c r="G5625" i="38"/>
  <c r="E5625" i="38"/>
  <c r="G5624" i="38"/>
  <c r="E5624" i="38"/>
  <c r="G5623" i="38"/>
  <c r="E5623" i="38"/>
  <c r="G5622" i="38"/>
  <c r="E5622" i="38"/>
  <c r="G5621" i="38"/>
  <c r="E5621" i="38"/>
  <c r="G5620" i="38"/>
  <c r="E5620" i="38"/>
  <c r="G5619" i="38"/>
  <c r="E5619" i="38"/>
  <c r="G5618" i="38"/>
  <c r="E5618" i="38"/>
  <c r="G5617" i="38"/>
  <c r="E5617" i="38"/>
  <c r="G5616" i="38"/>
  <c r="E5616" i="38"/>
  <c r="G5615" i="38"/>
  <c r="E5615" i="38"/>
  <c r="G5614" i="38"/>
  <c r="E5614" i="38"/>
  <c r="G5613" i="38"/>
  <c r="E5613" i="38"/>
  <c r="G5612" i="38"/>
  <c r="E5612" i="38"/>
  <c r="G5611" i="38"/>
  <c r="E5611" i="38"/>
  <c r="G5610" i="38"/>
  <c r="E5610" i="38"/>
  <c r="G5609" i="38"/>
  <c r="E5609" i="38"/>
  <c r="G5608" i="38"/>
  <c r="E5608" i="38"/>
  <c r="G5607" i="38"/>
  <c r="E5607" i="38"/>
  <c r="G5606" i="38"/>
  <c r="E5606" i="38"/>
  <c r="G5605" i="38"/>
  <c r="E5605" i="38"/>
  <c r="G5604" i="38"/>
  <c r="E5604" i="38"/>
  <c r="G5603" i="38"/>
  <c r="E5603" i="38"/>
  <c r="G5602" i="38"/>
  <c r="E5602" i="38"/>
  <c r="G5601" i="38"/>
  <c r="E5601" i="38"/>
  <c r="G5600" i="38"/>
  <c r="E5600" i="38"/>
  <c r="G5599" i="38"/>
  <c r="E5599" i="38"/>
  <c r="G5598" i="38"/>
  <c r="E5598" i="38"/>
  <c r="G5597" i="38"/>
  <c r="E5597" i="38"/>
  <c r="G5596" i="38"/>
  <c r="E5596" i="38"/>
  <c r="G5595" i="38"/>
  <c r="E5595" i="38"/>
  <c r="G5594" i="38"/>
  <c r="E5594" i="38"/>
  <c r="G5593" i="38"/>
  <c r="E5593" i="38"/>
  <c r="G5592" i="38"/>
  <c r="E5592" i="38"/>
  <c r="G5591" i="38"/>
  <c r="E5591" i="38"/>
  <c r="G5590" i="38"/>
  <c r="E5590" i="38"/>
  <c r="G5589" i="38"/>
  <c r="E5589" i="38"/>
  <c r="G5588" i="38"/>
  <c r="E5588" i="38"/>
  <c r="G5587" i="38"/>
  <c r="E5587" i="38"/>
  <c r="G5586" i="38"/>
  <c r="E5586" i="38"/>
  <c r="G5585" i="38"/>
  <c r="E5585" i="38"/>
  <c r="G5584" i="38"/>
  <c r="E5584" i="38"/>
  <c r="G5583" i="38"/>
  <c r="E5583" i="38"/>
  <c r="G5582" i="38"/>
  <c r="E5582" i="38"/>
  <c r="G5581" i="38"/>
  <c r="E5581" i="38"/>
  <c r="G5580" i="38"/>
  <c r="E5580" i="38"/>
  <c r="G5579" i="38"/>
  <c r="E5579" i="38"/>
  <c r="G5578" i="38"/>
  <c r="E5578" i="38"/>
  <c r="G5577" i="38"/>
  <c r="E5577" i="38"/>
  <c r="G5576" i="38"/>
  <c r="E5576" i="38"/>
  <c r="G5575" i="38"/>
  <c r="E5575" i="38"/>
  <c r="G5574" i="38"/>
  <c r="E5574" i="38"/>
  <c r="G5573" i="38"/>
  <c r="E5573" i="38"/>
  <c r="G5572" i="38"/>
  <c r="E5572" i="38"/>
  <c r="G5571" i="38"/>
  <c r="E5571" i="38"/>
  <c r="G5570" i="38"/>
  <c r="E5570" i="38"/>
  <c r="G5569" i="38"/>
  <c r="E5569" i="38"/>
  <c r="G5568" i="38"/>
  <c r="E5568" i="38"/>
  <c r="G5567" i="38"/>
  <c r="E5567" i="38"/>
  <c r="G5566" i="38"/>
  <c r="E5566" i="38"/>
  <c r="G5565" i="38"/>
  <c r="E5565" i="38"/>
  <c r="G5564" i="38"/>
  <c r="E5564" i="38"/>
  <c r="G5563" i="38"/>
  <c r="E5563" i="38"/>
  <c r="G5562" i="38"/>
  <c r="E5562" i="38"/>
  <c r="G5561" i="38"/>
  <c r="E5561" i="38"/>
  <c r="G5560" i="38"/>
  <c r="E5560" i="38"/>
  <c r="G5559" i="38"/>
  <c r="E5559" i="38"/>
  <c r="G5558" i="38"/>
  <c r="E5558" i="38"/>
  <c r="G5557" i="38"/>
  <c r="E5557" i="38"/>
  <c r="G5556" i="38"/>
  <c r="E5556" i="38"/>
  <c r="G5555" i="38"/>
  <c r="E5555" i="38"/>
  <c r="G5554" i="38"/>
  <c r="E5554" i="38"/>
  <c r="G5553" i="38"/>
  <c r="E5553" i="38"/>
  <c r="G5552" i="38"/>
  <c r="E5552" i="38"/>
  <c r="G5551" i="38"/>
  <c r="E5551" i="38"/>
  <c r="G5550" i="38"/>
  <c r="E5550" i="38"/>
  <c r="G5549" i="38"/>
  <c r="E5549" i="38"/>
  <c r="G5548" i="38"/>
  <c r="E5548" i="38"/>
  <c r="G5547" i="38"/>
  <c r="E5547" i="38"/>
  <c r="G5546" i="38"/>
  <c r="E5546" i="38"/>
  <c r="G5545" i="38"/>
  <c r="E5545" i="38"/>
  <c r="G5544" i="38"/>
  <c r="E5544" i="38"/>
  <c r="G5543" i="38"/>
  <c r="E5543" i="38"/>
  <c r="G5542" i="38"/>
  <c r="E5542" i="38"/>
  <c r="G5541" i="38"/>
  <c r="E5541" i="38"/>
  <c r="G5540" i="38"/>
  <c r="E5540" i="38"/>
  <c r="G5539" i="38"/>
  <c r="E5539" i="38"/>
  <c r="G5538" i="38"/>
  <c r="E5538" i="38"/>
  <c r="G5537" i="38"/>
  <c r="E5537" i="38"/>
  <c r="G5536" i="38"/>
  <c r="E5536" i="38"/>
  <c r="G5535" i="38"/>
  <c r="E5535" i="38"/>
  <c r="G5534" i="38"/>
  <c r="E5534" i="38"/>
  <c r="G5533" i="38"/>
  <c r="E5533" i="38"/>
  <c r="G5532" i="38"/>
  <c r="E5532" i="38"/>
  <c r="G5531" i="38"/>
  <c r="E5531" i="38"/>
  <c r="G5530" i="38"/>
  <c r="E5530" i="38"/>
  <c r="G5529" i="38"/>
  <c r="E5529" i="38"/>
  <c r="G5528" i="38"/>
  <c r="E5528" i="38"/>
  <c r="G5527" i="38"/>
  <c r="E5527" i="38"/>
  <c r="G5526" i="38"/>
  <c r="E5526" i="38"/>
  <c r="G5525" i="38"/>
  <c r="E5525" i="38"/>
  <c r="G5524" i="38"/>
  <c r="E5524" i="38"/>
  <c r="G5523" i="38"/>
  <c r="E5523" i="38"/>
  <c r="G5522" i="38"/>
  <c r="E5522" i="38"/>
  <c r="G5521" i="38"/>
  <c r="E5521" i="38"/>
  <c r="G5520" i="38"/>
  <c r="E5520" i="38"/>
  <c r="G5519" i="38"/>
  <c r="E5519" i="38"/>
  <c r="G5518" i="38"/>
  <c r="E5518" i="38"/>
  <c r="G5517" i="38"/>
  <c r="E5517" i="38"/>
  <c r="G5516" i="38"/>
  <c r="E5516" i="38"/>
  <c r="G5515" i="38"/>
  <c r="E5515" i="38"/>
  <c r="G5514" i="38"/>
  <c r="E5514" i="38"/>
  <c r="G5513" i="38"/>
  <c r="E5513" i="38"/>
  <c r="G5512" i="38"/>
  <c r="E5512" i="38"/>
  <c r="G5511" i="38"/>
  <c r="E5511" i="38"/>
  <c r="G5510" i="38"/>
  <c r="E5510" i="38"/>
  <c r="G5509" i="38"/>
  <c r="E5509" i="38"/>
  <c r="G5508" i="38"/>
  <c r="E5508" i="38"/>
  <c r="G5507" i="38"/>
  <c r="E5507" i="38"/>
  <c r="G5506" i="38"/>
  <c r="E5506" i="38"/>
  <c r="G5505" i="38"/>
  <c r="E5505" i="38"/>
  <c r="G5504" i="38"/>
  <c r="E5504" i="38"/>
  <c r="G5503" i="38"/>
  <c r="E5503" i="38"/>
  <c r="G5502" i="38"/>
  <c r="E5502" i="38"/>
  <c r="G5501" i="38"/>
  <c r="E5501" i="38"/>
  <c r="G5500" i="38"/>
  <c r="E5500" i="38"/>
  <c r="G5499" i="38"/>
  <c r="E5499" i="38"/>
  <c r="G5498" i="38"/>
  <c r="E5498" i="38"/>
  <c r="G5497" i="38"/>
  <c r="E5497" i="38"/>
  <c r="G5496" i="38"/>
  <c r="E5496" i="38"/>
  <c r="G5495" i="38"/>
  <c r="E5495" i="38"/>
  <c r="G5494" i="38"/>
  <c r="E5494" i="38"/>
  <c r="G5493" i="38"/>
  <c r="E5493" i="38"/>
  <c r="G5492" i="38"/>
  <c r="E5492" i="38"/>
  <c r="G5491" i="38"/>
  <c r="E5491" i="38"/>
  <c r="G5490" i="38"/>
  <c r="E5490" i="38"/>
  <c r="G5489" i="38"/>
  <c r="E5489" i="38"/>
  <c r="G5488" i="38"/>
  <c r="E5488" i="38"/>
  <c r="G5487" i="38"/>
  <c r="E5487" i="38"/>
  <c r="G5486" i="38"/>
  <c r="E5486" i="38"/>
  <c r="G5485" i="38"/>
  <c r="E5485" i="38"/>
  <c r="G5484" i="38"/>
  <c r="E5484" i="38"/>
  <c r="G5483" i="38"/>
  <c r="E5483" i="38"/>
  <c r="G5482" i="38"/>
  <c r="E5482" i="38"/>
  <c r="G5481" i="38"/>
  <c r="E5481" i="38"/>
  <c r="G5480" i="38"/>
  <c r="E5480" i="38"/>
  <c r="G5479" i="38"/>
  <c r="E5479" i="38"/>
  <c r="G5478" i="38"/>
  <c r="E5478" i="38"/>
  <c r="G5477" i="38"/>
  <c r="E5477" i="38"/>
  <c r="G5476" i="38"/>
  <c r="E5476" i="38"/>
  <c r="G5475" i="38"/>
  <c r="E5475" i="38"/>
  <c r="G5474" i="38"/>
  <c r="E5474" i="38"/>
  <c r="G5473" i="38"/>
  <c r="E5473" i="38"/>
  <c r="G5472" i="38"/>
  <c r="E5472" i="38"/>
  <c r="G5471" i="38"/>
  <c r="E5471" i="38"/>
  <c r="G5470" i="38"/>
  <c r="E5470" i="38"/>
  <c r="G5469" i="38"/>
  <c r="E5469" i="38"/>
  <c r="G5468" i="38"/>
  <c r="E5468" i="38"/>
  <c r="G5467" i="38"/>
  <c r="E5467" i="38"/>
  <c r="G5466" i="38"/>
  <c r="E5466" i="38"/>
  <c r="G5465" i="38"/>
  <c r="E5465" i="38"/>
  <c r="G5464" i="38"/>
  <c r="E5464" i="38"/>
  <c r="G5463" i="38"/>
  <c r="E5463" i="38"/>
  <c r="G5462" i="38"/>
  <c r="E5462" i="38"/>
  <c r="G5461" i="38"/>
  <c r="E5461" i="38"/>
  <c r="G5460" i="38"/>
  <c r="E5460" i="38"/>
  <c r="G5459" i="38"/>
  <c r="E5459" i="38"/>
  <c r="G5458" i="38"/>
  <c r="E5458" i="38"/>
  <c r="G5457" i="38"/>
  <c r="E5457" i="38"/>
  <c r="G5456" i="38"/>
  <c r="E5456" i="38"/>
  <c r="G5455" i="38"/>
  <c r="E5455" i="38"/>
  <c r="G5454" i="38"/>
  <c r="E5454" i="38"/>
  <c r="G5453" i="38"/>
  <c r="E5453" i="38"/>
  <c r="G5452" i="38"/>
  <c r="E5452" i="38"/>
  <c r="G5451" i="38"/>
  <c r="E5451" i="38"/>
  <c r="G5450" i="38"/>
  <c r="E5450" i="38"/>
  <c r="G5449" i="38"/>
  <c r="E5449" i="38"/>
  <c r="G5448" i="38"/>
  <c r="E5448" i="38"/>
  <c r="G5447" i="38"/>
  <c r="E5447" i="38"/>
  <c r="G5446" i="38"/>
  <c r="E5446" i="38"/>
  <c r="G5445" i="38"/>
  <c r="E5445" i="38"/>
  <c r="G5444" i="38"/>
  <c r="E5444" i="38"/>
  <c r="G5443" i="38"/>
  <c r="E5443" i="38"/>
  <c r="G5442" i="38"/>
  <c r="E5442" i="38"/>
  <c r="G5441" i="38"/>
  <c r="E5441" i="38"/>
  <c r="G5440" i="38"/>
  <c r="E5440" i="38"/>
  <c r="G5439" i="38"/>
  <c r="E5439" i="38"/>
  <c r="G5438" i="38"/>
  <c r="E5438" i="38"/>
  <c r="G5437" i="38"/>
  <c r="E5437" i="38"/>
  <c r="G5436" i="38"/>
  <c r="E5436" i="38"/>
  <c r="G5435" i="38"/>
  <c r="E5435" i="38"/>
  <c r="G5434" i="38"/>
  <c r="E5434" i="38"/>
  <c r="G5433" i="38"/>
  <c r="E5433" i="38"/>
  <c r="G5432" i="38"/>
  <c r="E5432" i="38"/>
  <c r="G5431" i="38"/>
  <c r="E5431" i="38"/>
  <c r="G5430" i="38"/>
  <c r="E5430" i="38"/>
  <c r="G5429" i="38"/>
  <c r="E5429" i="38"/>
  <c r="G5428" i="38"/>
  <c r="E5428" i="38"/>
  <c r="G5427" i="38"/>
  <c r="E5427" i="38"/>
  <c r="G5426" i="38"/>
  <c r="E5426" i="38"/>
  <c r="G5425" i="38"/>
  <c r="E5425" i="38"/>
  <c r="G5424" i="38"/>
  <c r="E5424" i="38"/>
  <c r="G5423" i="38"/>
  <c r="E5423" i="38"/>
  <c r="G5422" i="38"/>
  <c r="E5422" i="38"/>
  <c r="G5421" i="38"/>
  <c r="E5421" i="38"/>
  <c r="G5420" i="38"/>
  <c r="E5420" i="38"/>
  <c r="G5419" i="38"/>
  <c r="E5419" i="38"/>
  <c r="G5418" i="38"/>
  <c r="E5418" i="38"/>
  <c r="G5417" i="38"/>
  <c r="E5417" i="38"/>
  <c r="G5416" i="38"/>
  <c r="E5416" i="38"/>
  <c r="G5415" i="38"/>
  <c r="E5415" i="38"/>
  <c r="G5414" i="38"/>
  <c r="E5414" i="38"/>
  <c r="G5413" i="38"/>
  <c r="E5413" i="38"/>
  <c r="G5412" i="38"/>
  <c r="E5412" i="38"/>
  <c r="G5411" i="38"/>
  <c r="E5411" i="38"/>
  <c r="G5410" i="38"/>
  <c r="E5410" i="38"/>
  <c r="G5409" i="38"/>
  <c r="E5409" i="38"/>
  <c r="G5408" i="38"/>
  <c r="E5408" i="38"/>
  <c r="G5407" i="38"/>
  <c r="E5407" i="38"/>
  <c r="G5406" i="38"/>
  <c r="E5406" i="38"/>
  <c r="G5405" i="38"/>
  <c r="E5405" i="38"/>
  <c r="G5404" i="38"/>
  <c r="E5404" i="38"/>
  <c r="G5403" i="38"/>
  <c r="E5403" i="38"/>
  <c r="G5402" i="38"/>
  <c r="E5402" i="38"/>
  <c r="G5401" i="38"/>
  <c r="E5401" i="38"/>
  <c r="G5400" i="38"/>
  <c r="E5400" i="38"/>
  <c r="G5399" i="38"/>
  <c r="E5399" i="38"/>
  <c r="G5398" i="38"/>
  <c r="E5398" i="38"/>
  <c r="G5397" i="38"/>
  <c r="E5397" i="38"/>
  <c r="G5396" i="38"/>
  <c r="E5396" i="38"/>
  <c r="G5395" i="38"/>
  <c r="E5395" i="38"/>
  <c r="G5394" i="38"/>
  <c r="E5394" i="38"/>
  <c r="G5393" i="38"/>
  <c r="E5393" i="38"/>
  <c r="G5392" i="38"/>
  <c r="E5392" i="38"/>
  <c r="G5391" i="38"/>
  <c r="E5391" i="38"/>
  <c r="G5390" i="38"/>
  <c r="E5390" i="38"/>
  <c r="G5389" i="38"/>
  <c r="E5389" i="38"/>
  <c r="G5388" i="38"/>
  <c r="E5388" i="38"/>
  <c r="G5387" i="38"/>
  <c r="E5387" i="38"/>
  <c r="G5386" i="38"/>
  <c r="E5386" i="38"/>
  <c r="G5385" i="38"/>
  <c r="E5385" i="38"/>
  <c r="G5384" i="38"/>
  <c r="E5384" i="38"/>
  <c r="G5383" i="38"/>
  <c r="E5383" i="38"/>
  <c r="G5382" i="38"/>
  <c r="E5382" i="38"/>
  <c r="G5381" i="38"/>
  <c r="E5381" i="38"/>
  <c r="G5380" i="38"/>
  <c r="E5380" i="38"/>
  <c r="G5379" i="38"/>
  <c r="E5379" i="38"/>
  <c r="G5378" i="38"/>
  <c r="E5378" i="38"/>
  <c r="G5377" i="38"/>
  <c r="E5377" i="38"/>
  <c r="G5376" i="38"/>
  <c r="E5376" i="38"/>
  <c r="G5375" i="38"/>
  <c r="E5375" i="38"/>
  <c r="G5374" i="38"/>
  <c r="E5374" i="38"/>
  <c r="G5373" i="38"/>
  <c r="E5373" i="38"/>
  <c r="G5372" i="38"/>
  <c r="E5372" i="38"/>
  <c r="G5371" i="38"/>
  <c r="E5371" i="38"/>
  <c r="G5370" i="38"/>
  <c r="E5370" i="38"/>
  <c r="G5369" i="38"/>
  <c r="E5369" i="38"/>
  <c r="G5368" i="38"/>
  <c r="E5368" i="38"/>
  <c r="G5367" i="38"/>
  <c r="E5367" i="38"/>
  <c r="G5366" i="38"/>
  <c r="E5366" i="38"/>
  <c r="G5365" i="38"/>
  <c r="E5365" i="38"/>
  <c r="G5364" i="38"/>
  <c r="E5364" i="38"/>
  <c r="G5363" i="38"/>
  <c r="E5363" i="38"/>
  <c r="G5362" i="38"/>
  <c r="E5362" i="38"/>
  <c r="G5361" i="38"/>
  <c r="E5361" i="38"/>
  <c r="G5360" i="38"/>
  <c r="E5360" i="38"/>
  <c r="G5359" i="38"/>
  <c r="E5359" i="38"/>
  <c r="G5358" i="38"/>
  <c r="E5358" i="38"/>
  <c r="G5357" i="38"/>
  <c r="E5357" i="38"/>
  <c r="G5356" i="38"/>
  <c r="E5356" i="38"/>
  <c r="G5355" i="38"/>
  <c r="E5355" i="38"/>
  <c r="G5354" i="38"/>
  <c r="E5354" i="38"/>
  <c r="G5353" i="38"/>
  <c r="E5353" i="38"/>
  <c r="G5352" i="38"/>
  <c r="E5352" i="38"/>
  <c r="G5351" i="38"/>
  <c r="E5351" i="38"/>
  <c r="G5350" i="38"/>
  <c r="E5350" i="38"/>
  <c r="G5349" i="38"/>
  <c r="E5349" i="38"/>
  <c r="G5348" i="38"/>
  <c r="E5348" i="38"/>
  <c r="G5347" i="38"/>
  <c r="E5347" i="38"/>
  <c r="G5346" i="38"/>
  <c r="E5346" i="38"/>
  <c r="G5345" i="38"/>
  <c r="E5345" i="38"/>
  <c r="G5344" i="38"/>
  <c r="E5344" i="38"/>
  <c r="G5343" i="38"/>
  <c r="E5343" i="38"/>
  <c r="G5342" i="38"/>
  <c r="E5342" i="38"/>
  <c r="G5341" i="38"/>
  <c r="E5341" i="38"/>
  <c r="G5340" i="38"/>
  <c r="E5340" i="38"/>
  <c r="G5339" i="38"/>
  <c r="E5339" i="38"/>
  <c r="G5338" i="38"/>
  <c r="E5338" i="38"/>
  <c r="G5337" i="38"/>
  <c r="E5337" i="38"/>
  <c r="G5336" i="38"/>
  <c r="E5336" i="38"/>
  <c r="G5335" i="38"/>
  <c r="E5335" i="38"/>
  <c r="G5334" i="38"/>
  <c r="E5334" i="38"/>
  <c r="G5333" i="38"/>
  <c r="E5333" i="38"/>
  <c r="G5332" i="38"/>
  <c r="E5332" i="38"/>
  <c r="G5331" i="38"/>
  <c r="E5331" i="38"/>
  <c r="G5330" i="38"/>
  <c r="E5330" i="38"/>
  <c r="G5329" i="38"/>
  <c r="E5329" i="38"/>
  <c r="G5328" i="38"/>
  <c r="E5328" i="38"/>
  <c r="G5327" i="38"/>
  <c r="E5327" i="38"/>
  <c r="G5326" i="38"/>
  <c r="E5326" i="38"/>
  <c r="G5325" i="38"/>
  <c r="E5325" i="38"/>
  <c r="G5324" i="38"/>
  <c r="E5324" i="38"/>
  <c r="G5323" i="38"/>
  <c r="E5323" i="38"/>
  <c r="G5322" i="38"/>
  <c r="E5322" i="38"/>
  <c r="G5321" i="38"/>
  <c r="E5321" i="38"/>
  <c r="G5320" i="38"/>
  <c r="E5320" i="38"/>
  <c r="G5319" i="38"/>
  <c r="E5319" i="38"/>
  <c r="G5318" i="38"/>
  <c r="E5318" i="38"/>
  <c r="G5317" i="38"/>
  <c r="E5317" i="38"/>
  <c r="G5316" i="38"/>
  <c r="E5316" i="38"/>
  <c r="G5315" i="38"/>
  <c r="E5315" i="38"/>
  <c r="G5314" i="38"/>
  <c r="E5314" i="38"/>
  <c r="G5313" i="38"/>
  <c r="E5313" i="38"/>
  <c r="G5312" i="38"/>
  <c r="E5312" i="38"/>
  <c r="G5311" i="38"/>
  <c r="E5311" i="38"/>
  <c r="G5310" i="38"/>
  <c r="E5310" i="38"/>
  <c r="G5309" i="38"/>
  <c r="E5309" i="38"/>
  <c r="G5308" i="38"/>
  <c r="E5308" i="38"/>
  <c r="G5307" i="38"/>
  <c r="E5307" i="38"/>
  <c r="G5306" i="38"/>
  <c r="E5306" i="38"/>
  <c r="G5305" i="38"/>
  <c r="E5305" i="38"/>
  <c r="G5304" i="38"/>
  <c r="E5304" i="38"/>
  <c r="G5303" i="38"/>
  <c r="E5303" i="38"/>
  <c r="G5302" i="38"/>
  <c r="E5302" i="38"/>
  <c r="G5301" i="38"/>
  <c r="E5301" i="38"/>
  <c r="G5300" i="38"/>
  <c r="E5300" i="38"/>
  <c r="G5299" i="38"/>
  <c r="E5299" i="38"/>
  <c r="G5298" i="38"/>
  <c r="E5298" i="38"/>
  <c r="G5297" i="38"/>
  <c r="E5297" i="38"/>
  <c r="G5296" i="38"/>
  <c r="E5296" i="38"/>
  <c r="G5295" i="38"/>
  <c r="E5295" i="38"/>
  <c r="G5294" i="38"/>
  <c r="E5294" i="38"/>
  <c r="G5293" i="38"/>
  <c r="E5293" i="38"/>
  <c r="G5292" i="38"/>
  <c r="E5292" i="38"/>
  <c r="G5291" i="38"/>
  <c r="E5291" i="38"/>
  <c r="G5290" i="38"/>
  <c r="E5290" i="38"/>
  <c r="G5289" i="38"/>
  <c r="E5289" i="38"/>
  <c r="G5288" i="38"/>
  <c r="E5288" i="38"/>
  <c r="G5287" i="38"/>
  <c r="E5287" i="38"/>
  <c r="G5286" i="38"/>
  <c r="E5286" i="38"/>
  <c r="G5285" i="38"/>
  <c r="E5285" i="38"/>
  <c r="G5284" i="38"/>
  <c r="E5284" i="38"/>
  <c r="G5283" i="38"/>
  <c r="E5283" i="38"/>
  <c r="G5282" i="38"/>
  <c r="E5282" i="38"/>
  <c r="G5281" i="38"/>
  <c r="E5281" i="38"/>
  <c r="G5280" i="38"/>
  <c r="E5280" i="38"/>
  <c r="G5279" i="38"/>
  <c r="E5279" i="38"/>
  <c r="G5278" i="38"/>
  <c r="E5278" i="38"/>
  <c r="G5277" i="38"/>
  <c r="E5277" i="38"/>
  <c r="G5276" i="38"/>
  <c r="E5276" i="38"/>
  <c r="G5275" i="38"/>
  <c r="E5275" i="38"/>
  <c r="G5274" i="38"/>
  <c r="E5274" i="38"/>
  <c r="G5273" i="38"/>
  <c r="E5273" i="38"/>
  <c r="G5272" i="38"/>
  <c r="E5272" i="38"/>
  <c r="G5271" i="38"/>
  <c r="E5271" i="38"/>
  <c r="G5270" i="38"/>
  <c r="E5270" i="38"/>
  <c r="G5269" i="38"/>
  <c r="E5269" i="38"/>
  <c r="G5268" i="38"/>
  <c r="E5268" i="38"/>
  <c r="G5267" i="38"/>
  <c r="E5267" i="38"/>
  <c r="G5266" i="38"/>
  <c r="E5266" i="38"/>
  <c r="G5265" i="38"/>
  <c r="E5265" i="38"/>
  <c r="G5264" i="38"/>
  <c r="E5264" i="38"/>
  <c r="G5263" i="38"/>
  <c r="E5263" i="38"/>
  <c r="G5262" i="38"/>
  <c r="E5262" i="38"/>
  <c r="G5261" i="38"/>
  <c r="E5261" i="38"/>
  <c r="G5260" i="38"/>
  <c r="E5260" i="38"/>
  <c r="G5259" i="38"/>
  <c r="E5259" i="38"/>
  <c r="G5258" i="38"/>
  <c r="E5258" i="38"/>
  <c r="G5257" i="38"/>
  <c r="E5257" i="38"/>
  <c r="G5256" i="38"/>
  <c r="E5256" i="38"/>
  <c r="G5255" i="38"/>
  <c r="E5255" i="38"/>
  <c r="G5254" i="38"/>
  <c r="E5254" i="38"/>
  <c r="G5253" i="38"/>
  <c r="E5253" i="38"/>
  <c r="G5252" i="38"/>
  <c r="E5252" i="38"/>
  <c r="G5251" i="38"/>
  <c r="E5251" i="38"/>
  <c r="G5250" i="38"/>
  <c r="E5250" i="38"/>
  <c r="G5249" i="38"/>
  <c r="E5249" i="38"/>
  <c r="G5248" i="38"/>
  <c r="E5248" i="38"/>
  <c r="G5247" i="38"/>
  <c r="E5247" i="38"/>
  <c r="G5246" i="38"/>
  <c r="E5246" i="38"/>
  <c r="G5245" i="38"/>
  <c r="E5245" i="38"/>
  <c r="G5244" i="38"/>
  <c r="E5244" i="38"/>
  <c r="G5243" i="38"/>
  <c r="E5243" i="38"/>
  <c r="G5242" i="38"/>
  <c r="E5242" i="38"/>
  <c r="G5241" i="38"/>
  <c r="E5241" i="38"/>
  <c r="G5240" i="38"/>
  <c r="E5240" i="38"/>
  <c r="G5239" i="38"/>
  <c r="E5239" i="38"/>
  <c r="G5238" i="38"/>
  <c r="E5238" i="38"/>
  <c r="G5237" i="38"/>
  <c r="E5237" i="38"/>
  <c r="G5236" i="38"/>
  <c r="E5236" i="38"/>
  <c r="G5235" i="38"/>
  <c r="E5235" i="38"/>
  <c r="G5234" i="38"/>
  <c r="E5234" i="38"/>
  <c r="G5233" i="38"/>
  <c r="E5233" i="38"/>
  <c r="G5232" i="38"/>
  <c r="E5232" i="38"/>
  <c r="G5231" i="38"/>
  <c r="E5231" i="38"/>
  <c r="G5230" i="38"/>
  <c r="E5230" i="38"/>
  <c r="G5229" i="38"/>
  <c r="E5229" i="38"/>
  <c r="G5228" i="38"/>
  <c r="E5228" i="38"/>
  <c r="G5227" i="38"/>
  <c r="E5227" i="38"/>
  <c r="G5226" i="38"/>
  <c r="E5226" i="38"/>
  <c r="G5225" i="38"/>
  <c r="E5225" i="38"/>
  <c r="G5224" i="38"/>
  <c r="E5224" i="38"/>
  <c r="G5223" i="38"/>
  <c r="E5223" i="38"/>
  <c r="G5222" i="38"/>
  <c r="E5222" i="38"/>
  <c r="G5221" i="38"/>
  <c r="E5221" i="38"/>
  <c r="G5220" i="38"/>
  <c r="E5220" i="38"/>
  <c r="G5219" i="38"/>
  <c r="E5219" i="38"/>
  <c r="G5218" i="38"/>
  <c r="E5218" i="38"/>
  <c r="G5217" i="38"/>
  <c r="E5217" i="38"/>
  <c r="G5216" i="38"/>
  <c r="E5216" i="38"/>
  <c r="G5215" i="38"/>
  <c r="E5215" i="38"/>
  <c r="G5214" i="38"/>
  <c r="E5214" i="38"/>
  <c r="G5213" i="38"/>
  <c r="E5213" i="38"/>
  <c r="G5212" i="38"/>
  <c r="E5212" i="38"/>
  <c r="G5211" i="38"/>
  <c r="E5211" i="38"/>
  <c r="G5210" i="38"/>
  <c r="E5210" i="38"/>
  <c r="G5209" i="38"/>
  <c r="E5209" i="38"/>
  <c r="G5208" i="38"/>
  <c r="E5208" i="38"/>
  <c r="G5207" i="38"/>
  <c r="E5207" i="38"/>
  <c r="G5206" i="38"/>
  <c r="E5206" i="38"/>
  <c r="G5205" i="38"/>
  <c r="E5205" i="38"/>
  <c r="G5204" i="38"/>
  <c r="E5204" i="38"/>
  <c r="G5203" i="38"/>
  <c r="E5203" i="38"/>
  <c r="G5202" i="38"/>
  <c r="E5202" i="38"/>
  <c r="G5201" i="38"/>
  <c r="E5201" i="38"/>
  <c r="G5200" i="38"/>
  <c r="E5200" i="38"/>
  <c r="G5199" i="38"/>
  <c r="E5199" i="38"/>
  <c r="G5198" i="38"/>
  <c r="E5198" i="38"/>
  <c r="G5197" i="38"/>
  <c r="E5197" i="38"/>
  <c r="G5196" i="38"/>
  <c r="E5196" i="38"/>
  <c r="G5195" i="38"/>
  <c r="E5195" i="38"/>
  <c r="G5194" i="38"/>
  <c r="E5194" i="38"/>
  <c r="G5193" i="38"/>
  <c r="E5193" i="38"/>
  <c r="G5192" i="38"/>
  <c r="E5192" i="38"/>
  <c r="G5191" i="38"/>
  <c r="E5191" i="38"/>
  <c r="G5190" i="38"/>
  <c r="E5190" i="38"/>
  <c r="G5189" i="38"/>
  <c r="E5189" i="38"/>
  <c r="G5188" i="38"/>
  <c r="E5188" i="38"/>
  <c r="G5187" i="38"/>
  <c r="E5187" i="38"/>
  <c r="G5186" i="38"/>
  <c r="E5186" i="38"/>
  <c r="G5185" i="38"/>
  <c r="E5185" i="38"/>
  <c r="G5184" i="38"/>
  <c r="E5184" i="38"/>
  <c r="G5183" i="38"/>
  <c r="E5183" i="38"/>
  <c r="G5182" i="38"/>
  <c r="E5182" i="38"/>
  <c r="G5181" i="38"/>
  <c r="E5181" i="38"/>
  <c r="G5180" i="38"/>
  <c r="E5180" i="38"/>
  <c r="G5179" i="38"/>
  <c r="E5179" i="38"/>
  <c r="G5178" i="38"/>
  <c r="E5178" i="38"/>
  <c r="G5177" i="38"/>
  <c r="E5177" i="38"/>
  <c r="G5176" i="38"/>
  <c r="E5176" i="38"/>
  <c r="G5175" i="38"/>
  <c r="E5175" i="38"/>
  <c r="G5174" i="38"/>
  <c r="E5174" i="38"/>
  <c r="G5173" i="38"/>
  <c r="E5173" i="38"/>
  <c r="G5172" i="38"/>
  <c r="E5172" i="38"/>
  <c r="G5171" i="38"/>
  <c r="E5171" i="38"/>
  <c r="G5170" i="38"/>
  <c r="E5170" i="38"/>
  <c r="G5169" i="38"/>
  <c r="E5169" i="38"/>
  <c r="G5168" i="38"/>
  <c r="E5168" i="38"/>
  <c r="G5167" i="38"/>
  <c r="E5167" i="38"/>
  <c r="G5166" i="38"/>
  <c r="E5166" i="38"/>
  <c r="G5165" i="38"/>
  <c r="E5165" i="38"/>
  <c r="G5164" i="38"/>
  <c r="E5164" i="38"/>
  <c r="G5163" i="38"/>
  <c r="E5163" i="38"/>
  <c r="G5162" i="38"/>
  <c r="E5162" i="38"/>
  <c r="G5161" i="38"/>
  <c r="E5161" i="38"/>
  <c r="G5160" i="38"/>
  <c r="E5160" i="38"/>
  <c r="G5159" i="38"/>
  <c r="E5159" i="38"/>
  <c r="G5158" i="38"/>
  <c r="E5158" i="38"/>
  <c r="G5157" i="38"/>
  <c r="E5157" i="38"/>
  <c r="G5156" i="38"/>
  <c r="E5156" i="38"/>
  <c r="G5155" i="38"/>
  <c r="E5155" i="38"/>
  <c r="G5154" i="38"/>
  <c r="E5154" i="38"/>
  <c r="G5153" i="38"/>
  <c r="E5153" i="38"/>
  <c r="G5152" i="38"/>
  <c r="E5152" i="38"/>
  <c r="G5151" i="38"/>
  <c r="E5151" i="38"/>
  <c r="G5150" i="38"/>
  <c r="E5150" i="38"/>
  <c r="G5149" i="38"/>
  <c r="E5149" i="38"/>
  <c r="G5148" i="38"/>
  <c r="E5148" i="38"/>
  <c r="G5147" i="38"/>
  <c r="E5147" i="38"/>
  <c r="G5146" i="38"/>
  <c r="E5146" i="38"/>
  <c r="G5145" i="38"/>
  <c r="E5145" i="38"/>
  <c r="G5144" i="38"/>
  <c r="E5144" i="38"/>
  <c r="G5143" i="38"/>
  <c r="E5143" i="38"/>
  <c r="G5142" i="38"/>
  <c r="E5142" i="38"/>
  <c r="G5141" i="38"/>
  <c r="E5141" i="38"/>
  <c r="G5140" i="38"/>
  <c r="E5140" i="38"/>
  <c r="G5139" i="38"/>
  <c r="E5139" i="38"/>
  <c r="G5138" i="38"/>
  <c r="E5138" i="38"/>
  <c r="G5137" i="38"/>
  <c r="E5137" i="38"/>
  <c r="G5136" i="38"/>
  <c r="E5136" i="38"/>
  <c r="G5135" i="38"/>
  <c r="E5135" i="38"/>
  <c r="G5134" i="38"/>
  <c r="E5134" i="38"/>
  <c r="G5133" i="38"/>
  <c r="E5133" i="38"/>
  <c r="G5132" i="38"/>
  <c r="E5132" i="38"/>
  <c r="G5131" i="38"/>
  <c r="E5131" i="38"/>
  <c r="G5130" i="38"/>
  <c r="E5130" i="38"/>
  <c r="G5129" i="38"/>
  <c r="E5129" i="38"/>
  <c r="G5128" i="38"/>
  <c r="E5128" i="38"/>
  <c r="G5127" i="38"/>
  <c r="E5127" i="38"/>
  <c r="G5126" i="38"/>
  <c r="E5126" i="38"/>
  <c r="G5125" i="38"/>
  <c r="E5125" i="38"/>
  <c r="G5124" i="38"/>
  <c r="E5124" i="38"/>
  <c r="G5123" i="38"/>
  <c r="E5123" i="38"/>
  <c r="G5122" i="38"/>
  <c r="E5122" i="38"/>
  <c r="G5121" i="38"/>
  <c r="E5121" i="38"/>
  <c r="G5120" i="38"/>
  <c r="E5120" i="38"/>
  <c r="G5119" i="38"/>
  <c r="E5119" i="38"/>
  <c r="G5118" i="38"/>
  <c r="E5118" i="38"/>
  <c r="G5117" i="38"/>
  <c r="E5117" i="38"/>
  <c r="G5116" i="38"/>
  <c r="E5116" i="38"/>
  <c r="G5115" i="38"/>
  <c r="E5115" i="38"/>
  <c r="G5114" i="38"/>
  <c r="E5114" i="38"/>
  <c r="G5113" i="38"/>
  <c r="E5113" i="38"/>
  <c r="G5112" i="38"/>
  <c r="E5112" i="38"/>
  <c r="G5111" i="38"/>
  <c r="E5111" i="38"/>
  <c r="G5110" i="38"/>
  <c r="E5110" i="38"/>
  <c r="G5109" i="38"/>
  <c r="E5109" i="38"/>
  <c r="G5108" i="38"/>
  <c r="E5108" i="38"/>
  <c r="G5107" i="38"/>
  <c r="E5107" i="38"/>
  <c r="G5106" i="38"/>
  <c r="E5106" i="38"/>
  <c r="G5105" i="38"/>
  <c r="E5105" i="38"/>
  <c r="G5104" i="38"/>
  <c r="E5104" i="38"/>
  <c r="G5103" i="38"/>
  <c r="E5103" i="38"/>
  <c r="G5102" i="38"/>
  <c r="E5102" i="38"/>
  <c r="G5101" i="38"/>
  <c r="E5101" i="38"/>
  <c r="G5100" i="38"/>
  <c r="E5100" i="38"/>
  <c r="G5099" i="38"/>
  <c r="E5099" i="38"/>
  <c r="G5098" i="38"/>
  <c r="E5098" i="38"/>
  <c r="G5097" i="38"/>
  <c r="E5097" i="38"/>
  <c r="G5096" i="38"/>
  <c r="E5096" i="38"/>
  <c r="G5095" i="38"/>
  <c r="E5095" i="38"/>
  <c r="G5094" i="38"/>
  <c r="E5094" i="38"/>
  <c r="G5093" i="38"/>
  <c r="E5093" i="38"/>
  <c r="G5092" i="38"/>
  <c r="E5092" i="38"/>
  <c r="G5091" i="38"/>
  <c r="E5091" i="38"/>
  <c r="G5090" i="38"/>
  <c r="E5090" i="38"/>
  <c r="G5089" i="38"/>
  <c r="E5089" i="38"/>
  <c r="G5088" i="38"/>
  <c r="E5088" i="38"/>
  <c r="G5087" i="38"/>
  <c r="E5087" i="38"/>
  <c r="G5086" i="38"/>
  <c r="E5086" i="38"/>
  <c r="G5085" i="38"/>
  <c r="E5085" i="38"/>
  <c r="G5084" i="38"/>
  <c r="E5084" i="38"/>
  <c r="G5083" i="38"/>
  <c r="E5083" i="38"/>
  <c r="G5082" i="38"/>
  <c r="E5082" i="38"/>
  <c r="G5081" i="38"/>
  <c r="E5081" i="38"/>
  <c r="G5080" i="38"/>
  <c r="E5080" i="38"/>
  <c r="G5079" i="38"/>
  <c r="E5079" i="38"/>
  <c r="G5078" i="38"/>
  <c r="E5078" i="38"/>
  <c r="G5077" i="38"/>
  <c r="E5077" i="38"/>
  <c r="G5076" i="38"/>
  <c r="E5076" i="38"/>
  <c r="G5075" i="38"/>
  <c r="E5075" i="38"/>
  <c r="G5074" i="38"/>
  <c r="E5074" i="38"/>
  <c r="G5073" i="38"/>
  <c r="E5073" i="38"/>
  <c r="G5072" i="38"/>
  <c r="E5072" i="38"/>
  <c r="G5071" i="38"/>
  <c r="E5071" i="38"/>
  <c r="G5070" i="38"/>
  <c r="E5070" i="38"/>
  <c r="G5069" i="38"/>
  <c r="E5069" i="38"/>
  <c r="G5068" i="38"/>
  <c r="E5068" i="38"/>
  <c r="G5067" i="38"/>
  <c r="E5067" i="38"/>
  <c r="G5066" i="38"/>
  <c r="E5066" i="38"/>
  <c r="G5065" i="38"/>
  <c r="E5065" i="38"/>
  <c r="G5064" i="38"/>
  <c r="E5064" i="38"/>
  <c r="G5063" i="38"/>
  <c r="E5063" i="38"/>
  <c r="G5062" i="38"/>
  <c r="E5062" i="38"/>
  <c r="G5061" i="38"/>
  <c r="E5061" i="38"/>
  <c r="G5060" i="38"/>
  <c r="E5060" i="38"/>
  <c r="G5059" i="38"/>
  <c r="E5059" i="38"/>
  <c r="G5058" i="38"/>
  <c r="E5058" i="38"/>
  <c r="G5057" i="38"/>
  <c r="E5057" i="38"/>
  <c r="G5056" i="38"/>
  <c r="E5056" i="38"/>
  <c r="G5055" i="38"/>
  <c r="E5055" i="38"/>
  <c r="G5054" i="38"/>
  <c r="E5054" i="38"/>
  <c r="G5053" i="38"/>
  <c r="E5053" i="38"/>
  <c r="G5052" i="38"/>
  <c r="E5052" i="38"/>
  <c r="G5051" i="38"/>
  <c r="E5051" i="38"/>
  <c r="G5050" i="38"/>
  <c r="E5050" i="38"/>
  <c r="G5049" i="38"/>
  <c r="E5049" i="38"/>
  <c r="G5048" i="38"/>
  <c r="E5048" i="38"/>
  <c r="G5047" i="38"/>
  <c r="E5047" i="38"/>
  <c r="G5046" i="38"/>
  <c r="E5046" i="38"/>
  <c r="G5045" i="38"/>
  <c r="E5045" i="38"/>
  <c r="G5044" i="38"/>
  <c r="E5044" i="38"/>
  <c r="G5043" i="38"/>
  <c r="E5043" i="38"/>
  <c r="G5042" i="38"/>
  <c r="E5042" i="38"/>
  <c r="G5041" i="38"/>
  <c r="E5041" i="38"/>
  <c r="G5040" i="38"/>
  <c r="E5040" i="38"/>
  <c r="G5039" i="38"/>
  <c r="E5039" i="38"/>
  <c r="G5038" i="38"/>
  <c r="E5038" i="38"/>
  <c r="G5037" i="38"/>
  <c r="E5037" i="38"/>
  <c r="G5036" i="38"/>
  <c r="E5036" i="38"/>
  <c r="G5035" i="38"/>
  <c r="E5035" i="38"/>
  <c r="G5034" i="38"/>
  <c r="E5034" i="38"/>
  <c r="G5033" i="38"/>
  <c r="E5033" i="38"/>
  <c r="G5032" i="38"/>
  <c r="E5032" i="38"/>
  <c r="G5031" i="38"/>
  <c r="E5031" i="38"/>
  <c r="G5030" i="38"/>
  <c r="E5030" i="38"/>
  <c r="G5029" i="38"/>
  <c r="E5029" i="38"/>
  <c r="G5028" i="38"/>
  <c r="E5028" i="38"/>
  <c r="G5027" i="38"/>
  <c r="E5027" i="38"/>
  <c r="G5026" i="38"/>
  <c r="E5026" i="38"/>
  <c r="G5025" i="38"/>
  <c r="E5025" i="38"/>
  <c r="G5024" i="38"/>
  <c r="E5024" i="38"/>
  <c r="G5023" i="38"/>
  <c r="E5023" i="38"/>
  <c r="G5022" i="38"/>
  <c r="E5022" i="38"/>
  <c r="G5021" i="38"/>
  <c r="E5021" i="38"/>
  <c r="G5020" i="38"/>
  <c r="E5020" i="38"/>
  <c r="G5019" i="38"/>
  <c r="E5019" i="38"/>
  <c r="G5018" i="38"/>
  <c r="E5018" i="38"/>
  <c r="G5017" i="38"/>
  <c r="E5017" i="38"/>
  <c r="G5016" i="38"/>
  <c r="E5016" i="38"/>
  <c r="G5015" i="38"/>
  <c r="E5015" i="38"/>
  <c r="G5014" i="38"/>
  <c r="E5014" i="38"/>
  <c r="G5013" i="38"/>
  <c r="E5013" i="38"/>
  <c r="G5012" i="38"/>
  <c r="E5012" i="38"/>
  <c r="G5011" i="38"/>
  <c r="E5011" i="38"/>
  <c r="G5010" i="38"/>
  <c r="E5010" i="38"/>
  <c r="G5009" i="38"/>
  <c r="E5009" i="38"/>
  <c r="G5008" i="38"/>
  <c r="E5008" i="38"/>
  <c r="G5007" i="38"/>
  <c r="E5007" i="38"/>
  <c r="G5006" i="38"/>
  <c r="E5006" i="38"/>
  <c r="G5005" i="38"/>
  <c r="E5005" i="38"/>
  <c r="G5004" i="38"/>
  <c r="E5004" i="38"/>
  <c r="G5003" i="38"/>
  <c r="E5003" i="38"/>
  <c r="G5002" i="38"/>
  <c r="E5002" i="38"/>
  <c r="G5001" i="38"/>
  <c r="E5001" i="38"/>
  <c r="G5000" i="38"/>
  <c r="E5000" i="38"/>
  <c r="G4999" i="38"/>
  <c r="E4999" i="38"/>
  <c r="G4998" i="38"/>
  <c r="E4998" i="38"/>
  <c r="G4997" i="38"/>
  <c r="E4997" i="38"/>
  <c r="G4996" i="38"/>
  <c r="E4996" i="38"/>
  <c r="G4995" i="38"/>
  <c r="E4995" i="38"/>
  <c r="G4994" i="38"/>
  <c r="E4994" i="38"/>
  <c r="G4993" i="38"/>
  <c r="E4993" i="38"/>
  <c r="G4992" i="38"/>
  <c r="E4992" i="38"/>
  <c r="G4991" i="38"/>
  <c r="E4991" i="38"/>
  <c r="G4990" i="38"/>
  <c r="E4990" i="38"/>
  <c r="G4989" i="38"/>
  <c r="E4989" i="38"/>
  <c r="G4988" i="38"/>
  <c r="E4988" i="38"/>
  <c r="G4987" i="38"/>
  <c r="E4987" i="38"/>
  <c r="G4986" i="38"/>
  <c r="E4986" i="38"/>
  <c r="G4985" i="38"/>
  <c r="E4985" i="38"/>
  <c r="G4984" i="38"/>
  <c r="E4984" i="38"/>
  <c r="G4983" i="38"/>
  <c r="E4983" i="38"/>
  <c r="G4982" i="38"/>
  <c r="E4982" i="38"/>
  <c r="G4981" i="38"/>
  <c r="E4981" i="38"/>
  <c r="G4980" i="38"/>
  <c r="E4980" i="38"/>
  <c r="G4979" i="38"/>
  <c r="E4979" i="38"/>
  <c r="G4978" i="38"/>
  <c r="E4978" i="38"/>
  <c r="G4977" i="38"/>
  <c r="E4977" i="38"/>
  <c r="G4976" i="38"/>
  <c r="E4976" i="38"/>
  <c r="G4975" i="38"/>
  <c r="E4975" i="38"/>
  <c r="G4974" i="38"/>
  <c r="E4974" i="38"/>
  <c r="G4973" i="38"/>
  <c r="E4973" i="38"/>
  <c r="G4972" i="38"/>
  <c r="E4972" i="38"/>
  <c r="G4971" i="38"/>
  <c r="E4971" i="38"/>
  <c r="G4970" i="38"/>
  <c r="E4970" i="38"/>
  <c r="G4969" i="38"/>
  <c r="E4969" i="38"/>
  <c r="G4968" i="38"/>
  <c r="E4968" i="38"/>
  <c r="G4967" i="38"/>
  <c r="E4967" i="38"/>
  <c r="G4966" i="38"/>
  <c r="E4966" i="38"/>
  <c r="G4965" i="38"/>
  <c r="E4965" i="38"/>
  <c r="G4964" i="38"/>
  <c r="E4964" i="38"/>
  <c r="G4963" i="38"/>
  <c r="E4963" i="38"/>
  <c r="G4962" i="38"/>
  <c r="E4962" i="38"/>
  <c r="G4961" i="38"/>
  <c r="E4961" i="38"/>
  <c r="G4960" i="38"/>
  <c r="E4960" i="38"/>
  <c r="G4959" i="38"/>
  <c r="E4959" i="38"/>
  <c r="G4958" i="38"/>
  <c r="E4958" i="38"/>
  <c r="G4957" i="38"/>
  <c r="E4957" i="38"/>
  <c r="G4956" i="38"/>
  <c r="E4956" i="38"/>
  <c r="G4955" i="38"/>
  <c r="E4955" i="38"/>
  <c r="G4954" i="38"/>
  <c r="E4954" i="38"/>
  <c r="G4953" i="38"/>
  <c r="E4953" i="38"/>
  <c r="G4952" i="38"/>
  <c r="E4952" i="38"/>
  <c r="G4951" i="38"/>
  <c r="E4951" i="38"/>
  <c r="G4950" i="38"/>
  <c r="E4950" i="38"/>
  <c r="G4949" i="38"/>
  <c r="E4949" i="38"/>
  <c r="G4948" i="38"/>
  <c r="E4948" i="38"/>
  <c r="G4947" i="38"/>
  <c r="E4947" i="38"/>
  <c r="G4946" i="38"/>
  <c r="E4946" i="38"/>
  <c r="G4945" i="38"/>
  <c r="E4945" i="38"/>
  <c r="G4944" i="38"/>
  <c r="E4944" i="38"/>
  <c r="G4943" i="38"/>
  <c r="E4943" i="38"/>
  <c r="G4942" i="38"/>
  <c r="E4942" i="38"/>
  <c r="G4941" i="38"/>
  <c r="E4941" i="38"/>
  <c r="G4940" i="38"/>
  <c r="E4940" i="38"/>
  <c r="G4939" i="38"/>
  <c r="E4939" i="38"/>
  <c r="G4938" i="38"/>
  <c r="E4938" i="38"/>
  <c r="G4937" i="38"/>
  <c r="E4937" i="38"/>
  <c r="G4936" i="38"/>
  <c r="E4936" i="38"/>
  <c r="G4935" i="38"/>
  <c r="E4935" i="38"/>
  <c r="G4934" i="38"/>
  <c r="E4934" i="38"/>
  <c r="G4933" i="38"/>
  <c r="E4933" i="38"/>
  <c r="G4932" i="38"/>
  <c r="E4932" i="38"/>
  <c r="G4931" i="38"/>
  <c r="E4931" i="38"/>
  <c r="G4930" i="38"/>
  <c r="E4930" i="38"/>
  <c r="G4929" i="38"/>
  <c r="E4929" i="38"/>
  <c r="G4928" i="38"/>
  <c r="E4928" i="38"/>
  <c r="G4927" i="38"/>
  <c r="E4927" i="38"/>
  <c r="G4926" i="38"/>
  <c r="E4926" i="38"/>
  <c r="G4925" i="38"/>
  <c r="E4925" i="38"/>
  <c r="G4924" i="38"/>
  <c r="E4924" i="38"/>
  <c r="G4923" i="38"/>
  <c r="E4923" i="38"/>
  <c r="G4922" i="38"/>
  <c r="E4922" i="38"/>
  <c r="G4921" i="38"/>
  <c r="E4921" i="38"/>
  <c r="G4920" i="38"/>
  <c r="E4920" i="38"/>
  <c r="G4919" i="38"/>
  <c r="E4919" i="38"/>
  <c r="G4918" i="38"/>
  <c r="E4918" i="38"/>
  <c r="G4917" i="38"/>
  <c r="E4917" i="38"/>
  <c r="G4916" i="38"/>
  <c r="E4916" i="38"/>
  <c r="G4915" i="38"/>
  <c r="E4915" i="38"/>
  <c r="G4914" i="38"/>
  <c r="E4914" i="38"/>
  <c r="G4913" i="38"/>
  <c r="E4913" i="38"/>
  <c r="G4912" i="38"/>
  <c r="E4912" i="38"/>
  <c r="G4911" i="38"/>
  <c r="E4911" i="38"/>
  <c r="G4910" i="38"/>
  <c r="E4910" i="38"/>
  <c r="G4909" i="38"/>
  <c r="E4909" i="38"/>
  <c r="G4908" i="38"/>
  <c r="E4908" i="38"/>
  <c r="G4907" i="38"/>
  <c r="E4907" i="38"/>
  <c r="G4906" i="38"/>
  <c r="E4906" i="38"/>
  <c r="G4905" i="38"/>
  <c r="E4905" i="38"/>
  <c r="G4904" i="38"/>
  <c r="E4904" i="38"/>
  <c r="G4903" i="38"/>
  <c r="E4903" i="38"/>
  <c r="G4902" i="38"/>
  <c r="E4902" i="38"/>
  <c r="G4901" i="38"/>
  <c r="E4901" i="38"/>
  <c r="G4900" i="38"/>
  <c r="E4900" i="38"/>
  <c r="G4899" i="38"/>
  <c r="E4899" i="38"/>
  <c r="G4898" i="38"/>
  <c r="E4898" i="38"/>
  <c r="G4897" i="38"/>
  <c r="E4897" i="38"/>
  <c r="G4896" i="38"/>
  <c r="E4896" i="38"/>
  <c r="G4895" i="38"/>
  <c r="E4895" i="38"/>
  <c r="G4894" i="38"/>
  <c r="E4894" i="38"/>
  <c r="G4893" i="38"/>
  <c r="E4893" i="38"/>
  <c r="G4892" i="38"/>
  <c r="E4892" i="38"/>
  <c r="G4891" i="38"/>
  <c r="E4891" i="38"/>
  <c r="G4890" i="38"/>
  <c r="E4890" i="38"/>
  <c r="G4889" i="38"/>
  <c r="E4889" i="38"/>
  <c r="G4888" i="38"/>
  <c r="E4888" i="38"/>
  <c r="G4887" i="38"/>
  <c r="E4887" i="38"/>
  <c r="G4886" i="38"/>
  <c r="E4886" i="38"/>
  <c r="G4885" i="38"/>
  <c r="E4885" i="38"/>
  <c r="G4884" i="38"/>
  <c r="E4884" i="38"/>
  <c r="G4883" i="38"/>
  <c r="E4883" i="38"/>
  <c r="G4882" i="38"/>
  <c r="E4882" i="38"/>
  <c r="G4881" i="38"/>
  <c r="E4881" i="38"/>
  <c r="G4880" i="38"/>
  <c r="E4880" i="38"/>
  <c r="G4879" i="38"/>
  <c r="E4879" i="38"/>
  <c r="G4878" i="38"/>
  <c r="E4878" i="38"/>
  <c r="G4877" i="38"/>
  <c r="E4877" i="38"/>
  <c r="G4876" i="38"/>
  <c r="E4876" i="38"/>
  <c r="G4875" i="38"/>
  <c r="E4875" i="38"/>
  <c r="G4874" i="38"/>
  <c r="E4874" i="38"/>
  <c r="G4873" i="38"/>
  <c r="E4873" i="38"/>
  <c r="G4872" i="38"/>
  <c r="E4872" i="38"/>
  <c r="G4871" i="38"/>
  <c r="E4871" i="38"/>
  <c r="G4870" i="38"/>
  <c r="E4870" i="38"/>
  <c r="G4869" i="38"/>
  <c r="E4869" i="38"/>
  <c r="G4868" i="38"/>
  <c r="E4868" i="38"/>
  <c r="G4867" i="38"/>
  <c r="E4867" i="38"/>
  <c r="G4866" i="38"/>
  <c r="E4866" i="38"/>
  <c r="G4865" i="38"/>
  <c r="E4865" i="38"/>
  <c r="G4864" i="38"/>
  <c r="E4864" i="38"/>
  <c r="G4863" i="38"/>
  <c r="E4863" i="38"/>
  <c r="G4862" i="38"/>
  <c r="E4862" i="38"/>
  <c r="G4861" i="38"/>
  <c r="E4861" i="38"/>
  <c r="G4860" i="38"/>
  <c r="E4860" i="38"/>
  <c r="G4859" i="38"/>
  <c r="E4859" i="38"/>
  <c r="G4858" i="38"/>
  <c r="E4858" i="38"/>
  <c r="G4857" i="38"/>
  <c r="E4857" i="38"/>
  <c r="G4856" i="38"/>
  <c r="E4856" i="38"/>
  <c r="G4855" i="38"/>
  <c r="E4855" i="38"/>
  <c r="G4854" i="38"/>
  <c r="E4854" i="38"/>
  <c r="G4853" i="38"/>
  <c r="E4853" i="38"/>
  <c r="G4852" i="38"/>
  <c r="E4852" i="38"/>
  <c r="G4851" i="38"/>
  <c r="E4851" i="38"/>
  <c r="G4850" i="38"/>
  <c r="E4850" i="38"/>
  <c r="G4849" i="38"/>
  <c r="E4849" i="38"/>
  <c r="G4848" i="38"/>
  <c r="E4848" i="38"/>
  <c r="G4847" i="38"/>
  <c r="E4847" i="38"/>
  <c r="G4846" i="38"/>
  <c r="E4846" i="38"/>
  <c r="G4845" i="38"/>
  <c r="E4845" i="38"/>
  <c r="G4844" i="38"/>
  <c r="E4844" i="38"/>
  <c r="G4843" i="38"/>
  <c r="E4843" i="38"/>
  <c r="G4842" i="38"/>
  <c r="E4842" i="38"/>
  <c r="G4841" i="38"/>
  <c r="E4841" i="38"/>
  <c r="G4840" i="38"/>
  <c r="E4840" i="38"/>
  <c r="G4839" i="38"/>
  <c r="E4839" i="38"/>
  <c r="G4838" i="38"/>
  <c r="E4838" i="38"/>
  <c r="G4837" i="38"/>
  <c r="E4837" i="38"/>
  <c r="G4836" i="38"/>
  <c r="E4836" i="38"/>
  <c r="G4835" i="38"/>
  <c r="E4835" i="38"/>
  <c r="G4834" i="38"/>
  <c r="E4834" i="38"/>
  <c r="G4833" i="38"/>
  <c r="E4833" i="38"/>
  <c r="G4832" i="38"/>
  <c r="E4832" i="38"/>
  <c r="G4831" i="38"/>
  <c r="E4831" i="38"/>
  <c r="G4830" i="38"/>
  <c r="E4830" i="38"/>
  <c r="G4829" i="38"/>
  <c r="E4829" i="38"/>
  <c r="G4828" i="38"/>
  <c r="E4828" i="38"/>
  <c r="G4827" i="38"/>
  <c r="E4827" i="38"/>
  <c r="G4826" i="38"/>
  <c r="E4826" i="38"/>
  <c r="G4825" i="38"/>
  <c r="E4825" i="38"/>
  <c r="G4824" i="38"/>
  <c r="E4824" i="38"/>
  <c r="G4823" i="38"/>
  <c r="E4823" i="38"/>
  <c r="G4822" i="38"/>
  <c r="E4822" i="38"/>
  <c r="G4821" i="38"/>
  <c r="E4821" i="38"/>
  <c r="G4820" i="38"/>
  <c r="E4820" i="38"/>
  <c r="G4819" i="38"/>
  <c r="E4819" i="38"/>
  <c r="G4818" i="38"/>
  <c r="E4818" i="38"/>
  <c r="G4817" i="38"/>
  <c r="E4817" i="38"/>
  <c r="G4816" i="38"/>
  <c r="E4816" i="38"/>
  <c r="G4815" i="38"/>
  <c r="E4815" i="38"/>
  <c r="G4814" i="38"/>
  <c r="E4814" i="38"/>
  <c r="G4813" i="38"/>
  <c r="E4813" i="38"/>
  <c r="G4812" i="38"/>
  <c r="E4812" i="38"/>
  <c r="G4811" i="38"/>
  <c r="E4811" i="38"/>
  <c r="G4810" i="38"/>
  <c r="E4810" i="38"/>
  <c r="G4809" i="38"/>
  <c r="E4809" i="38"/>
  <c r="G4808" i="38"/>
  <c r="E4808" i="38"/>
  <c r="G4807" i="38"/>
  <c r="E4807" i="38"/>
  <c r="G4806" i="38"/>
  <c r="E4806" i="38"/>
  <c r="G4805" i="38"/>
  <c r="E4805" i="38"/>
  <c r="G4804" i="38"/>
  <c r="E4804" i="38"/>
  <c r="G4803" i="38"/>
  <c r="E4803" i="38"/>
  <c r="G4802" i="38"/>
  <c r="E4802" i="38"/>
  <c r="G4801" i="38"/>
  <c r="E4801" i="38"/>
  <c r="G4800" i="38"/>
  <c r="E4800" i="38"/>
  <c r="G4799" i="38"/>
  <c r="E4799" i="38"/>
  <c r="G4798" i="38"/>
  <c r="E4798" i="38"/>
  <c r="G4797" i="38"/>
  <c r="E4797" i="38"/>
  <c r="G4796" i="38"/>
  <c r="E4796" i="38"/>
  <c r="G4795" i="38"/>
  <c r="E4795" i="38"/>
  <c r="G4794" i="38"/>
  <c r="E4794" i="38"/>
  <c r="G4793" i="38"/>
  <c r="E4793" i="38"/>
  <c r="G4792" i="38"/>
  <c r="E4792" i="38"/>
  <c r="G4791" i="38"/>
  <c r="E4791" i="38"/>
  <c r="G4790" i="38"/>
  <c r="E4790" i="38"/>
  <c r="G4789" i="38"/>
  <c r="E4789" i="38"/>
  <c r="G4788" i="38"/>
  <c r="E4788" i="38"/>
  <c r="G4787" i="38"/>
  <c r="E4787" i="38"/>
  <c r="G4786" i="38"/>
  <c r="E4786" i="38"/>
  <c r="G4785" i="38"/>
  <c r="E4785" i="38"/>
  <c r="G4784" i="38"/>
  <c r="E4784" i="38"/>
  <c r="G4783" i="38"/>
  <c r="E4783" i="38"/>
  <c r="G4782" i="38"/>
  <c r="E4782" i="38"/>
  <c r="G4781" i="38"/>
  <c r="E4781" i="38"/>
  <c r="G4780" i="38"/>
  <c r="E4780" i="38"/>
  <c r="G4779" i="38"/>
  <c r="E4779" i="38"/>
  <c r="G4778" i="38"/>
  <c r="E4778" i="38"/>
  <c r="G4777" i="38"/>
  <c r="E4777" i="38"/>
  <c r="G4776" i="38"/>
  <c r="E4776" i="38"/>
  <c r="G4775" i="38"/>
  <c r="E4775" i="38"/>
  <c r="G4774" i="38"/>
  <c r="E4774" i="38"/>
  <c r="G4773" i="38"/>
  <c r="E4773" i="38"/>
  <c r="G4772" i="38"/>
  <c r="E4772" i="38"/>
  <c r="G4771" i="38"/>
  <c r="E4771" i="38"/>
  <c r="G4770" i="38"/>
  <c r="E4770" i="38"/>
  <c r="G4769" i="38"/>
  <c r="E4769" i="38"/>
  <c r="G4768" i="38"/>
  <c r="E4768" i="38"/>
  <c r="G4767" i="38"/>
  <c r="E4767" i="38"/>
  <c r="G4766" i="38"/>
  <c r="E4766" i="38"/>
  <c r="G4765" i="38"/>
  <c r="E4765" i="38"/>
  <c r="G4764" i="38"/>
  <c r="E4764" i="38"/>
  <c r="G4763" i="38"/>
  <c r="E4763" i="38"/>
  <c r="G4762" i="38"/>
  <c r="E4762" i="38"/>
  <c r="G4761" i="38"/>
  <c r="E4761" i="38"/>
  <c r="G4760" i="38"/>
  <c r="E4760" i="38"/>
  <c r="G4759" i="38"/>
  <c r="E4759" i="38"/>
  <c r="G4758" i="38"/>
  <c r="E4758" i="38"/>
  <c r="G4757" i="38"/>
  <c r="E4757" i="38"/>
  <c r="G4756" i="38"/>
  <c r="E4756" i="38"/>
  <c r="G4755" i="38"/>
  <c r="E4755" i="38"/>
  <c r="G4754" i="38"/>
  <c r="E4754" i="38"/>
  <c r="G4753" i="38"/>
  <c r="E4753" i="38"/>
  <c r="G4752" i="38"/>
  <c r="E4752" i="38"/>
  <c r="G4751" i="38"/>
  <c r="E4751" i="38"/>
  <c r="G4750" i="38"/>
  <c r="E4750" i="38"/>
  <c r="G4749" i="38"/>
  <c r="E4749" i="38"/>
  <c r="G4748" i="38"/>
  <c r="E4748" i="38"/>
  <c r="G4747" i="38"/>
  <c r="E4747" i="38"/>
  <c r="G4746" i="38"/>
  <c r="E4746" i="38"/>
  <c r="G4745" i="38"/>
  <c r="E4745" i="38"/>
  <c r="G4744" i="38"/>
  <c r="E4744" i="38"/>
  <c r="G4743" i="38"/>
  <c r="E4743" i="38"/>
  <c r="G4742" i="38"/>
  <c r="E4742" i="38"/>
  <c r="G4741" i="38"/>
  <c r="E4741" i="38"/>
  <c r="G4740" i="38"/>
  <c r="E4740" i="38"/>
  <c r="G4739" i="38"/>
  <c r="E4739" i="38"/>
  <c r="G4738" i="38"/>
  <c r="E4738" i="38"/>
  <c r="G4737" i="38"/>
  <c r="E4737" i="38"/>
  <c r="G4736" i="38"/>
  <c r="E4736" i="38"/>
  <c r="G4735" i="38"/>
  <c r="E4735" i="38"/>
  <c r="G4734" i="38"/>
  <c r="E4734" i="38"/>
  <c r="G4733" i="38"/>
  <c r="E4733" i="38"/>
  <c r="G4732" i="38"/>
  <c r="E4732" i="38"/>
  <c r="G4731" i="38"/>
  <c r="E4731" i="38"/>
  <c r="G4730" i="38"/>
  <c r="E4730" i="38"/>
  <c r="G4729" i="38"/>
  <c r="E4729" i="38"/>
  <c r="G4728" i="38"/>
  <c r="E4728" i="38"/>
  <c r="G4727" i="38"/>
  <c r="E4727" i="38"/>
  <c r="G4726" i="38"/>
  <c r="E4726" i="38"/>
  <c r="G4725" i="38"/>
  <c r="E4725" i="38"/>
  <c r="G4724" i="38"/>
  <c r="E4724" i="38"/>
  <c r="G4723" i="38"/>
  <c r="E4723" i="38"/>
  <c r="G4722" i="38"/>
  <c r="E4722" i="38"/>
  <c r="G4721" i="38"/>
  <c r="E4721" i="38"/>
  <c r="G4720" i="38"/>
  <c r="E4720" i="38"/>
  <c r="G4719" i="38"/>
  <c r="E4719" i="38"/>
  <c r="G4718" i="38"/>
  <c r="E4718" i="38"/>
  <c r="G4717" i="38"/>
  <c r="E4717" i="38"/>
  <c r="G4716" i="38"/>
  <c r="E4716" i="38"/>
  <c r="G4715" i="38"/>
  <c r="E4715" i="38"/>
  <c r="G4714" i="38"/>
  <c r="E4714" i="38"/>
  <c r="G4713" i="38"/>
  <c r="E4713" i="38"/>
  <c r="G4712" i="38"/>
  <c r="E4712" i="38"/>
  <c r="G4711" i="38"/>
  <c r="E4711" i="38"/>
  <c r="G4710" i="38"/>
  <c r="E4710" i="38"/>
  <c r="G4709" i="38"/>
  <c r="E4709" i="38"/>
  <c r="G4708" i="38"/>
  <c r="E4708" i="38"/>
  <c r="G4707" i="38"/>
  <c r="E4707" i="38"/>
  <c r="G4706" i="38"/>
  <c r="E4706" i="38"/>
  <c r="G4705" i="38"/>
  <c r="E4705" i="38"/>
  <c r="G4704" i="38"/>
  <c r="E4704" i="38"/>
  <c r="G4703" i="38"/>
  <c r="E4703" i="38"/>
  <c r="G4702" i="38"/>
  <c r="E4702" i="38"/>
  <c r="G4701" i="38"/>
  <c r="E4701" i="38"/>
  <c r="G4700" i="38"/>
  <c r="E4700" i="38"/>
  <c r="G4699" i="38"/>
  <c r="E4699" i="38"/>
  <c r="G4698" i="38"/>
  <c r="E4698" i="38"/>
  <c r="G4697" i="38"/>
  <c r="E4697" i="38"/>
  <c r="G4696" i="38"/>
  <c r="E4696" i="38"/>
  <c r="G4695" i="38"/>
  <c r="E4695" i="38"/>
  <c r="G4694" i="38"/>
  <c r="E4694" i="38"/>
  <c r="G4693" i="38"/>
  <c r="E4693" i="38"/>
  <c r="G4692" i="38"/>
  <c r="E4692" i="38"/>
  <c r="G4691" i="38"/>
  <c r="E4691" i="38"/>
  <c r="G4690" i="38"/>
  <c r="E4690" i="38"/>
  <c r="G4689" i="38"/>
  <c r="E4689" i="38"/>
  <c r="G4688" i="38"/>
  <c r="E4688" i="38"/>
  <c r="G4687" i="38"/>
  <c r="E4687" i="38"/>
  <c r="G4686" i="38"/>
  <c r="E4686" i="38"/>
  <c r="G4685" i="38"/>
  <c r="E4685" i="38"/>
  <c r="G4684" i="38"/>
  <c r="E4684" i="38"/>
  <c r="G4683" i="38"/>
  <c r="E4683" i="38"/>
  <c r="G4682" i="38"/>
  <c r="E4682" i="38"/>
  <c r="G4681" i="38"/>
  <c r="E4681" i="38"/>
  <c r="G4680" i="38"/>
  <c r="E4680" i="38"/>
  <c r="G4679" i="38"/>
  <c r="E4679" i="38"/>
  <c r="G4678" i="38"/>
  <c r="E4678" i="38"/>
  <c r="G4677" i="38"/>
  <c r="E4677" i="38"/>
  <c r="G4676" i="38"/>
  <c r="E4676" i="38"/>
  <c r="G4675" i="38"/>
  <c r="E4675" i="38"/>
  <c r="G4674" i="38"/>
  <c r="E4674" i="38"/>
  <c r="G4673" i="38"/>
  <c r="E4673" i="38"/>
  <c r="G4672" i="38"/>
  <c r="E4672" i="38"/>
  <c r="G4671" i="38"/>
  <c r="E4671" i="38"/>
  <c r="G4670" i="38"/>
  <c r="E4670" i="38"/>
  <c r="G4669" i="38"/>
  <c r="E4669" i="38"/>
  <c r="G4668" i="38"/>
  <c r="E4668" i="38"/>
  <c r="G4667" i="38"/>
  <c r="E4667" i="38"/>
  <c r="G4666" i="38"/>
  <c r="E4666" i="38"/>
  <c r="G4665" i="38"/>
  <c r="E4665" i="38"/>
  <c r="G4664" i="38"/>
  <c r="E4664" i="38"/>
  <c r="G4663" i="38"/>
  <c r="E4663" i="38"/>
  <c r="G4662" i="38"/>
  <c r="E4662" i="38"/>
  <c r="G4661" i="38"/>
  <c r="E4661" i="38"/>
  <c r="G4660" i="38"/>
  <c r="E4660" i="38"/>
  <c r="G4659" i="38"/>
  <c r="E4659" i="38"/>
  <c r="G4658" i="38"/>
  <c r="E4658" i="38"/>
  <c r="G4657" i="38"/>
  <c r="E4657" i="38"/>
  <c r="G4656" i="38"/>
  <c r="E4656" i="38"/>
  <c r="G4655" i="38"/>
  <c r="E4655" i="38"/>
  <c r="G4654" i="38"/>
  <c r="E4654" i="38"/>
  <c r="G4653" i="38"/>
  <c r="E4653" i="38"/>
  <c r="G4652" i="38"/>
  <c r="E4652" i="38"/>
  <c r="G4651" i="38"/>
  <c r="E4651" i="38"/>
  <c r="G4650" i="38"/>
  <c r="E4650" i="38"/>
  <c r="G4649" i="38"/>
  <c r="E4649" i="38"/>
  <c r="G4648" i="38"/>
  <c r="E4648" i="38"/>
  <c r="G4647" i="38"/>
  <c r="E4647" i="38"/>
  <c r="G4646" i="38"/>
  <c r="E4646" i="38"/>
  <c r="G4645" i="38"/>
  <c r="E4645" i="38"/>
  <c r="G4644" i="38"/>
  <c r="E4644" i="38"/>
  <c r="G4643" i="38"/>
  <c r="E4643" i="38"/>
  <c r="G4642" i="38"/>
  <c r="E4642" i="38"/>
  <c r="G4641" i="38"/>
  <c r="E4641" i="38"/>
  <c r="G4640" i="38"/>
  <c r="E4640" i="38"/>
  <c r="G4639" i="38"/>
  <c r="E4639" i="38"/>
  <c r="G4638" i="38"/>
  <c r="E4638" i="38"/>
  <c r="G4637" i="38"/>
  <c r="E4637" i="38"/>
  <c r="G4636" i="38"/>
  <c r="E4636" i="38"/>
  <c r="G4635" i="38"/>
  <c r="E4635" i="38"/>
  <c r="G4634" i="38"/>
  <c r="E4634" i="38"/>
  <c r="G4633" i="38"/>
  <c r="E4633" i="38"/>
  <c r="G4632" i="38"/>
  <c r="E4632" i="38"/>
  <c r="G4631" i="38"/>
  <c r="E4631" i="38"/>
  <c r="G4630" i="38"/>
  <c r="E4630" i="38"/>
  <c r="G4629" i="38"/>
  <c r="E4629" i="38"/>
  <c r="G4628" i="38"/>
  <c r="E4628" i="38"/>
  <c r="G4627" i="38"/>
  <c r="E4627" i="38"/>
  <c r="G4626" i="38"/>
  <c r="E4626" i="38"/>
  <c r="G4625" i="38"/>
  <c r="E4625" i="38"/>
  <c r="G4624" i="38"/>
  <c r="E4624" i="38"/>
  <c r="G4623" i="38"/>
  <c r="E4623" i="38"/>
  <c r="G4622" i="38"/>
  <c r="E4622" i="38"/>
  <c r="G4621" i="38"/>
  <c r="E4621" i="38"/>
  <c r="G4620" i="38"/>
  <c r="E4620" i="38"/>
  <c r="G4619" i="38"/>
  <c r="E4619" i="38"/>
  <c r="G4618" i="38"/>
  <c r="E4618" i="38"/>
  <c r="G4617" i="38"/>
  <c r="E4617" i="38"/>
  <c r="G4616" i="38"/>
  <c r="E4616" i="38"/>
  <c r="G4615" i="38"/>
  <c r="E4615" i="38"/>
  <c r="G4614" i="38"/>
  <c r="E4614" i="38"/>
  <c r="G4613" i="38"/>
  <c r="E4613" i="38"/>
  <c r="G4612" i="38"/>
  <c r="E4612" i="38"/>
  <c r="G4611" i="38"/>
  <c r="E4611" i="38"/>
  <c r="G4610" i="38"/>
  <c r="E4610" i="38"/>
  <c r="G4609" i="38"/>
  <c r="E4609" i="38"/>
  <c r="G4608" i="38"/>
  <c r="E4608" i="38"/>
  <c r="G4607" i="38"/>
  <c r="E4607" i="38"/>
  <c r="G4606" i="38"/>
  <c r="E4606" i="38"/>
  <c r="G4605" i="38"/>
  <c r="E4605" i="38"/>
  <c r="G4604" i="38"/>
  <c r="E4604" i="38"/>
  <c r="G4603" i="38"/>
  <c r="E4603" i="38"/>
  <c r="G4602" i="38"/>
  <c r="E4602" i="38"/>
  <c r="G4601" i="38"/>
  <c r="E4601" i="38"/>
  <c r="G4600" i="38"/>
  <c r="E4600" i="38"/>
  <c r="G4599" i="38"/>
  <c r="E4599" i="38"/>
  <c r="G4598" i="38"/>
  <c r="E4598" i="38"/>
  <c r="G4597" i="38"/>
  <c r="E4597" i="38"/>
  <c r="G4596" i="38"/>
  <c r="E4596" i="38"/>
  <c r="G4595" i="38"/>
  <c r="E4595" i="38"/>
  <c r="G4594" i="38"/>
  <c r="E4594" i="38"/>
  <c r="G4593" i="38"/>
  <c r="E4593" i="38"/>
  <c r="G4592" i="38"/>
  <c r="E4592" i="38"/>
  <c r="G4591" i="38"/>
  <c r="E4591" i="38"/>
  <c r="G4590" i="38"/>
  <c r="E4590" i="38"/>
  <c r="G4589" i="38"/>
  <c r="E4589" i="38"/>
  <c r="G4588" i="38"/>
  <c r="E4588" i="38"/>
  <c r="G4587" i="38"/>
  <c r="E4587" i="38"/>
  <c r="G4586" i="38"/>
  <c r="E4586" i="38"/>
  <c r="G4585" i="38"/>
  <c r="E4585" i="38"/>
  <c r="G4584" i="38"/>
  <c r="E4584" i="38"/>
  <c r="G4583" i="38"/>
  <c r="E4583" i="38"/>
  <c r="G4582" i="38"/>
  <c r="E4582" i="38"/>
  <c r="G4581" i="38"/>
  <c r="E4581" i="38"/>
  <c r="G4580" i="38"/>
  <c r="E4580" i="38"/>
  <c r="G4579" i="38"/>
  <c r="E4579" i="38"/>
  <c r="G4578" i="38"/>
  <c r="E4578" i="38"/>
  <c r="G4577" i="38"/>
  <c r="E4577" i="38"/>
  <c r="G4576" i="38"/>
  <c r="E4576" i="38"/>
  <c r="G4575" i="38"/>
  <c r="E4575" i="38"/>
  <c r="G4574" i="38"/>
  <c r="E4574" i="38"/>
  <c r="G4573" i="38"/>
  <c r="E4573" i="38"/>
  <c r="G4572" i="38"/>
  <c r="E4572" i="38"/>
  <c r="G4571" i="38"/>
  <c r="E4571" i="38"/>
  <c r="G4570" i="38"/>
  <c r="E4570" i="38"/>
  <c r="G4569" i="38"/>
  <c r="E4569" i="38"/>
  <c r="G4568" i="38"/>
  <c r="E4568" i="38"/>
  <c r="G4567" i="38"/>
  <c r="E4567" i="38"/>
  <c r="G4566" i="38"/>
  <c r="E4566" i="38"/>
  <c r="G4565" i="38"/>
  <c r="E4565" i="38"/>
  <c r="G4564" i="38"/>
  <c r="E4564" i="38"/>
  <c r="G4563" i="38"/>
  <c r="E4563" i="38"/>
  <c r="G4562" i="38"/>
  <c r="E4562" i="38"/>
  <c r="G4561" i="38"/>
  <c r="E4561" i="38"/>
  <c r="G4560" i="38"/>
  <c r="E4560" i="38"/>
  <c r="G4559" i="38"/>
  <c r="E4559" i="38"/>
  <c r="G4558" i="38"/>
  <c r="E4558" i="38"/>
  <c r="G4557" i="38"/>
  <c r="E4557" i="38"/>
  <c r="G4556" i="38"/>
  <c r="E4556" i="38"/>
  <c r="G4555" i="38"/>
  <c r="E4555" i="38"/>
  <c r="G4554" i="38"/>
  <c r="E4554" i="38"/>
  <c r="G4553" i="38"/>
  <c r="E4553" i="38"/>
  <c r="G4552" i="38"/>
  <c r="E4552" i="38"/>
  <c r="G4551" i="38"/>
  <c r="E4551" i="38"/>
  <c r="G4550" i="38"/>
  <c r="E4550" i="38"/>
  <c r="G4549" i="38"/>
  <c r="E4549" i="38"/>
  <c r="G4548" i="38"/>
  <c r="E4548" i="38"/>
  <c r="G4547" i="38"/>
  <c r="E4547" i="38"/>
  <c r="G4546" i="38"/>
  <c r="E4546" i="38"/>
  <c r="G4545" i="38"/>
  <c r="E4545" i="38"/>
  <c r="G4544" i="38"/>
  <c r="E4544" i="38"/>
  <c r="G4543" i="38"/>
  <c r="E4543" i="38"/>
  <c r="G4542" i="38"/>
  <c r="E4542" i="38"/>
  <c r="G4541" i="38"/>
  <c r="E4541" i="38"/>
  <c r="G4540" i="38"/>
  <c r="E4540" i="38"/>
  <c r="G4539" i="38"/>
  <c r="E4539" i="38"/>
  <c r="G4538" i="38"/>
  <c r="E4538" i="38"/>
  <c r="G4537" i="38"/>
  <c r="E4537" i="38"/>
  <c r="G4536" i="38"/>
  <c r="E4536" i="38"/>
  <c r="G4535" i="38"/>
  <c r="E4535" i="38"/>
  <c r="G4534" i="38"/>
  <c r="E4534" i="38"/>
  <c r="G4533" i="38"/>
  <c r="E4533" i="38"/>
  <c r="G4532" i="38"/>
  <c r="E4532" i="38"/>
  <c r="G4531" i="38"/>
  <c r="E4531" i="38"/>
  <c r="G4530" i="38"/>
  <c r="E4530" i="38"/>
  <c r="G4529" i="38"/>
  <c r="E4529" i="38"/>
  <c r="G4528" i="38"/>
  <c r="E4528" i="38"/>
  <c r="G4527" i="38"/>
  <c r="E4527" i="38"/>
  <c r="G4526" i="38"/>
  <c r="E4526" i="38"/>
  <c r="G4525" i="38"/>
  <c r="E4525" i="38"/>
  <c r="G4524" i="38"/>
  <c r="E4524" i="38"/>
  <c r="G4523" i="38"/>
  <c r="E4523" i="38"/>
  <c r="G4522" i="38"/>
  <c r="E4522" i="38"/>
  <c r="G4521" i="38"/>
  <c r="E4521" i="38"/>
  <c r="G4520" i="38"/>
  <c r="E4520" i="38"/>
  <c r="G4519" i="38"/>
  <c r="E4519" i="38"/>
  <c r="G4518" i="38"/>
  <c r="E4518" i="38"/>
  <c r="G4517" i="38"/>
  <c r="E4517" i="38"/>
  <c r="G4516" i="38"/>
  <c r="E4516" i="38"/>
  <c r="G4515" i="38"/>
  <c r="E4515" i="38"/>
  <c r="G4514" i="38"/>
  <c r="E4514" i="38"/>
  <c r="G4513" i="38"/>
  <c r="E4513" i="38"/>
  <c r="G4512" i="38"/>
  <c r="E4512" i="38"/>
  <c r="G4511" i="38"/>
  <c r="E4511" i="38"/>
  <c r="G4510" i="38"/>
  <c r="E4510" i="38"/>
  <c r="G4509" i="38"/>
  <c r="E4509" i="38"/>
  <c r="G4508" i="38"/>
  <c r="E4508" i="38"/>
  <c r="G4507" i="38"/>
  <c r="E4507" i="38"/>
  <c r="G4506" i="38"/>
  <c r="E4506" i="38"/>
  <c r="G4505" i="38"/>
  <c r="E4505" i="38"/>
  <c r="G4504" i="38"/>
  <c r="E4504" i="38"/>
  <c r="G4503" i="38"/>
  <c r="E4503" i="38"/>
  <c r="G4502" i="38"/>
  <c r="E4502" i="38"/>
  <c r="G4501" i="38"/>
  <c r="E4501" i="38"/>
  <c r="G4500" i="38"/>
  <c r="E4500" i="38"/>
  <c r="G4499" i="38"/>
  <c r="E4499" i="38"/>
  <c r="G4498" i="38"/>
  <c r="E4498" i="38"/>
  <c r="G4497" i="38"/>
  <c r="E4497" i="38"/>
  <c r="G4496" i="38"/>
  <c r="E4496" i="38"/>
  <c r="G4495" i="38"/>
  <c r="E4495" i="38"/>
  <c r="G4494" i="38"/>
  <c r="E4494" i="38"/>
  <c r="G4493" i="38"/>
  <c r="E4493" i="38"/>
  <c r="G4492" i="38"/>
  <c r="E4492" i="38"/>
  <c r="G4491" i="38"/>
  <c r="E4491" i="38"/>
  <c r="G4490" i="38"/>
  <c r="E4490" i="38"/>
  <c r="G4489" i="38"/>
  <c r="E4489" i="38"/>
  <c r="G4488" i="38"/>
  <c r="E4488" i="38"/>
  <c r="G4487" i="38"/>
  <c r="E4487" i="38"/>
  <c r="G4486" i="38"/>
  <c r="E4486" i="38"/>
  <c r="G4485" i="38"/>
  <c r="E4485" i="38"/>
  <c r="G4484" i="38"/>
  <c r="E4484" i="38"/>
  <c r="G4483" i="38"/>
  <c r="E4483" i="38"/>
  <c r="G4482" i="38"/>
  <c r="E4482" i="38"/>
  <c r="G4481" i="38"/>
  <c r="E4481" i="38"/>
  <c r="G4480" i="38"/>
  <c r="E4480" i="38"/>
  <c r="G4479" i="38"/>
  <c r="E4479" i="38"/>
  <c r="G4478" i="38"/>
  <c r="E4478" i="38"/>
  <c r="G4477" i="38"/>
  <c r="E4477" i="38"/>
  <c r="G4476" i="38"/>
  <c r="E4476" i="38"/>
  <c r="G4475" i="38"/>
  <c r="E4475" i="38"/>
  <c r="G4474" i="38"/>
  <c r="E4474" i="38"/>
  <c r="G4473" i="38"/>
  <c r="E4473" i="38"/>
  <c r="G4472" i="38"/>
  <c r="E4472" i="38"/>
  <c r="G4471" i="38"/>
  <c r="E4471" i="38"/>
  <c r="G4470" i="38"/>
  <c r="E4470" i="38"/>
  <c r="G4469" i="38"/>
  <c r="E4469" i="38"/>
  <c r="G4468" i="38"/>
  <c r="E4468" i="38"/>
  <c r="G4467" i="38"/>
  <c r="E4467" i="38"/>
  <c r="G4466" i="38"/>
  <c r="E4466" i="38"/>
  <c r="G4465" i="38"/>
  <c r="E4465" i="38"/>
  <c r="G4464" i="38"/>
  <c r="E4464" i="38"/>
  <c r="G4463" i="38"/>
  <c r="E4463" i="38"/>
  <c r="G4462" i="38"/>
  <c r="E4462" i="38"/>
  <c r="G4461" i="38"/>
  <c r="E4461" i="38"/>
  <c r="G4460" i="38"/>
  <c r="E4460" i="38"/>
  <c r="G4459" i="38"/>
  <c r="E4459" i="38"/>
  <c r="G4458" i="38"/>
  <c r="E4458" i="38"/>
  <c r="G4457" i="38"/>
  <c r="E4457" i="38"/>
  <c r="G4456" i="38"/>
  <c r="E4456" i="38"/>
  <c r="G4455" i="38"/>
  <c r="E4455" i="38"/>
  <c r="G4454" i="38"/>
  <c r="E4454" i="38"/>
  <c r="G4453" i="38"/>
  <c r="E4453" i="38"/>
  <c r="G4452" i="38"/>
  <c r="E4452" i="38"/>
  <c r="G4451" i="38"/>
  <c r="E4451" i="38"/>
  <c r="G4450" i="38"/>
  <c r="E4450" i="38"/>
  <c r="G4449" i="38"/>
  <c r="E4449" i="38"/>
  <c r="G4448" i="38"/>
  <c r="E4448" i="38"/>
  <c r="G4447" i="38"/>
  <c r="E4447" i="38"/>
  <c r="G4446" i="38"/>
  <c r="E4446" i="38"/>
  <c r="G4445" i="38"/>
  <c r="E4445" i="38"/>
  <c r="G4444" i="38"/>
  <c r="E4444" i="38"/>
  <c r="G4443" i="38"/>
  <c r="E4443" i="38"/>
  <c r="G4442" i="38"/>
  <c r="E4442" i="38"/>
  <c r="G4441" i="38"/>
  <c r="E4441" i="38"/>
  <c r="G4440" i="38"/>
  <c r="E4440" i="38"/>
  <c r="G4439" i="38"/>
  <c r="E4439" i="38"/>
  <c r="G4438" i="38"/>
  <c r="E4438" i="38"/>
  <c r="G4437" i="38"/>
  <c r="E4437" i="38"/>
  <c r="G4436" i="38"/>
  <c r="E4436" i="38"/>
  <c r="G4435" i="38"/>
  <c r="E4435" i="38"/>
  <c r="G4434" i="38"/>
  <c r="E4434" i="38"/>
  <c r="G4433" i="38"/>
  <c r="E4433" i="38"/>
  <c r="G4432" i="38"/>
  <c r="E4432" i="38"/>
  <c r="G4431" i="38"/>
  <c r="E4431" i="38"/>
  <c r="G4430" i="38"/>
  <c r="E4430" i="38"/>
  <c r="G4429" i="38"/>
  <c r="E4429" i="38"/>
  <c r="G4428" i="38"/>
  <c r="E4428" i="38"/>
  <c r="G4427" i="38"/>
  <c r="E4427" i="38"/>
  <c r="G4426" i="38"/>
  <c r="E4426" i="38"/>
  <c r="G4425" i="38"/>
  <c r="E4425" i="38"/>
  <c r="G4424" i="38"/>
  <c r="E4424" i="38"/>
  <c r="G4423" i="38"/>
  <c r="E4423" i="38"/>
  <c r="G4422" i="38"/>
  <c r="E4422" i="38"/>
  <c r="G4421" i="38"/>
  <c r="E4421" i="38"/>
  <c r="G4420" i="38"/>
  <c r="E4420" i="38"/>
  <c r="G4419" i="38"/>
  <c r="E4419" i="38"/>
  <c r="G4418" i="38"/>
  <c r="E4418" i="38"/>
  <c r="G4417" i="38"/>
  <c r="E4417" i="38"/>
  <c r="G4416" i="38"/>
  <c r="E4416" i="38"/>
  <c r="G4415" i="38"/>
  <c r="E4415" i="38"/>
  <c r="G4414" i="38"/>
  <c r="E4414" i="38"/>
  <c r="G4413" i="38"/>
  <c r="E4413" i="38"/>
  <c r="G4412" i="38"/>
  <c r="E4412" i="38"/>
  <c r="G4411" i="38"/>
  <c r="E4411" i="38"/>
  <c r="G4410" i="38"/>
  <c r="E4410" i="38"/>
  <c r="G4409" i="38"/>
  <c r="E4409" i="38"/>
  <c r="G4408" i="38"/>
  <c r="E4408" i="38"/>
  <c r="G4407" i="38"/>
  <c r="E4407" i="38"/>
  <c r="G4406" i="38"/>
  <c r="E4406" i="38"/>
  <c r="G4405" i="38"/>
  <c r="E4405" i="38"/>
  <c r="G4404" i="38"/>
  <c r="E4404" i="38"/>
  <c r="G4403" i="38"/>
  <c r="E4403" i="38"/>
  <c r="G4402" i="38"/>
  <c r="E4402" i="38"/>
  <c r="G4401" i="38"/>
  <c r="E4401" i="38"/>
  <c r="G4400" i="38"/>
  <c r="E4400" i="38"/>
  <c r="G4399" i="38"/>
  <c r="E4399" i="38"/>
  <c r="G4398" i="38"/>
  <c r="E4398" i="38"/>
  <c r="G4397" i="38"/>
  <c r="E4397" i="38"/>
  <c r="G4396" i="38"/>
  <c r="E4396" i="38"/>
  <c r="G4395" i="38"/>
  <c r="E4395" i="38"/>
  <c r="G4394" i="38"/>
  <c r="E4394" i="38"/>
  <c r="G4393" i="38"/>
  <c r="E4393" i="38"/>
  <c r="G4392" i="38"/>
  <c r="E4392" i="38"/>
  <c r="G4391" i="38"/>
  <c r="E4391" i="38"/>
  <c r="G4390" i="38"/>
  <c r="E4390" i="38"/>
  <c r="G4389" i="38"/>
  <c r="E4389" i="38"/>
  <c r="G4388" i="38"/>
  <c r="E4388" i="38"/>
  <c r="G4387" i="38"/>
  <c r="E4387" i="38"/>
  <c r="G4386" i="38"/>
  <c r="E4386" i="38"/>
  <c r="G4385" i="38"/>
  <c r="E4385" i="38"/>
  <c r="G4384" i="38"/>
  <c r="E4384" i="38"/>
  <c r="G4383" i="38"/>
  <c r="E4383" i="38"/>
  <c r="G4382" i="38"/>
  <c r="E4382" i="38"/>
  <c r="G4381" i="38"/>
  <c r="E4381" i="38"/>
  <c r="G4380" i="38"/>
  <c r="E4380" i="38"/>
  <c r="G4379" i="38"/>
  <c r="E4379" i="38"/>
  <c r="G4378" i="38"/>
  <c r="E4378" i="38"/>
  <c r="G4377" i="38"/>
  <c r="E4377" i="38"/>
  <c r="G4376" i="38"/>
  <c r="E4376" i="38"/>
  <c r="G4375" i="38"/>
  <c r="E4375" i="38"/>
  <c r="G4374" i="38"/>
  <c r="E4374" i="38"/>
  <c r="G4373" i="38"/>
  <c r="E4373" i="38"/>
  <c r="G4372" i="38"/>
  <c r="E4372" i="38"/>
  <c r="G4371" i="38"/>
  <c r="E4371" i="38"/>
  <c r="G4370" i="38"/>
  <c r="E4370" i="38"/>
  <c r="G4369" i="38"/>
  <c r="E4369" i="38"/>
  <c r="G4368" i="38"/>
  <c r="E4368" i="38"/>
  <c r="G4367" i="38"/>
  <c r="E4367" i="38"/>
  <c r="G4366" i="38"/>
  <c r="E4366" i="38"/>
  <c r="G4365" i="38"/>
  <c r="E4365" i="38"/>
  <c r="G4364" i="38"/>
  <c r="E4364" i="38"/>
  <c r="G4363" i="38"/>
  <c r="E4363" i="38"/>
  <c r="G4362" i="38"/>
  <c r="E4362" i="38"/>
  <c r="G4361" i="38"/>
  <c r="E4361" i="38"/>
  <c r="G4360" i="38"/>
  <c r="E4360" i="38"/>
  <c r="G4359" i="38"/>
  <c r="E4359" i="38"/>
  <c r="G4358" i="38"/>
  <c r="E4358" i="38"/>
  <c r="G4357" i="38"/>
  <c r="E4357" i="38"/>
  <c r="G4356" i="38"/>
  <c r="E4356" i="38"/>
  <c r="G4355" i="38"/>
  <c r="E4355" i="38"/>
  <c r="G4354" i="38"/>
  <c r="E4354" i="38"/>
  <c r="G4353" i="38"/>
  <c r="E4353" i="38"/>
  <c r="G4352" i="38"/>
  <c r="E4352" i="38"/>
  <c r="G4351" i="38"/>
  <c r="E4351" i="38"/>
  <c r="G4350" i="38"/>
  <c r="E4350" i="38"/>
  <c r="G4349" i="38"/>
  <c r="E4349" i="38"/>
  <c r="G4348" i="38"/>
  <c r="E4348" i="38"/>
  <c r="G4347" i="38"/>
  <c r="E4347" i="38"/>
  <c r="G4346" i="38"/>
  <c r="E4346" i="38"/>
  <c r="G4345" i="38"/>
  <c r="E4345" i="38"/>
  <c r="G4344" i="38"/>
  <c r="E4344" i="38"/>
  <c r="G4343" i="38"/>
  <c r="E4343" i="38"/>
  <c r="G4342" i="38"/>
  <c r="E4342" i="38"/>
  <c r="G4341" i="38"/>
  <c r="E4341" i="38"/>
  <c r="G4340" i="38"/>
  <c r="E4340" i="38"/>
  <c r="G4339" i="38"/>
  <c r="E4339" i="38"/>
  <c r="G4338" i="38"/>
  <c r="E4338" i="38"/>
  <c r="G4337" i="38"/>
  <c r="E4337" i="38"/>
  <c r="G4336" i="38"/>
  <c r="E4336" i="38"/>
  <c r="G4335" i="38"/>
  <c r="E4335" i="38"/>
  <c r="G4334" i="38"/>
  <c r="E4334" i="38"/>
  <c r="G4333" i="38"/>
  <c r="E4333" i="38"/>
  <c r="G4332" i="38"/>
  <c r="E4332" i="38"/>
  <c r="G4331" i="38"/>
  <c r="E4331" i="38"/>
  <c r="G4330" i="38"/>
  <c r="E4330" i="38"/>
  <c r="G4329" i="38"/>
  <c r="E4329" i="38"/>
  <c r="G4328" i="38"/>
  <c r="E4328" i="38"/>
  <c r="G4327" i="38"/>
  <c r="E4327" i="38"/>
  <c r="G4326" i="38"/>
  <c r="E4326" i="38"/>
  <c r="G4325" i="38"/>
  <c r="E4325" i="38"/>
  <c r="G4324" i="38"/>
  <c r="E4324" i="38"/>
  <c r="G4323" i="38"/>
  <c r="E4323" i="38"/>
  <c r="G4322" i="38"/>
  <c r="E4322" i="38"/>
  <c r="G4321" i="38"/>
  <c r="E4321" i="38"/>
  <c r="G4320" i="38"/>
  <c r="E4320" i="38"/>
  <c r="G4319" i="38"/>
  <c r="E4319" i="38"/>
  <c r="G4318" i="38"/>
  <c r="E4318" i="38"/>
  <c r="G4317" i="38"/>
  <c r="E4317" i="38"/>
  <c r="G4316" i="38"/>
  <c r="E4316" i="38"/>
  <c r="G4315" i="38"/>
  <c r="E4315" i="38"/>
  <c r="G4314" i="38"/>
  <c r="E4314" i="38"/>
  <c r="G4313" i="38"/>
  <c r="E4313" i="38"/>
  <c r="G4312" i="38"/>
  <c r="E4312" i="38"/>
  <c r="G4311" i="38"/>
  <c r="E4311" i="38"/>
  <c r="G4310" i="38"/>
  <c r="E4310" i="38"/>
  <c r="G4309" i="38"/>
  <c r="E4309" i="38"/>
  <c r="G4308" i="38"/>
  <c r="E4308" i="38"/>
  <c r="G4307" i="38"/>
  <c r="E4307" i="38"/>
  <c r="G4306" i="38"/>
  <c r="E4306" i="38"/>
  <c r="G4305" i="38"/>
  <c r="E4305" i="38"/>
  <c r="G4304" i="38"/>
  <c r="E4304" i="38"/>
  <c r="G4303" i="38"/>
  <c r="E4303" i="38"/>
  <c r="G4302" i="38"/>
  <c r="E4302" i="38"/>
  <c r="G4301" i="38"/>
  <c r="E4301" i="38"/>
  <c r="G4300" i="38"/>
  <c r="E4300" i="38"/>
  <c r="G4299" i="38"/>
  <c r="E4299" i="38"/>
  <c r="G4298" i="38"/>
  <c r="E4298" i="38"/>
  <c r="G4297" i="38"/>
  <c r="E4297" i="38"/>
  <c r="G4296" i="38"/>
  <c r="E4296" i="38"/>
  <c r="G4295" i="38"/>
  <c r="E4295" i="38"/>
  <c r="G4294" i="38"/>
  <c r="E4294" i="38"/>
  <c r="G4293" i="38"/>
  <c r="E4293" i="38"/>
  <c r="G4292" i="38"/>
  <c r="E4292" i="38"/>
  <c r="G4291" i="38"/>
  <c r="E4291" i="38"/>
  <c r="G4290" i="38"/>
  <c r="E4290" i="38"/>
  <c r="G4289" i="38"/>
  <c r="E4289" i="38"/>
  <c r="G4288" i="38"/>
  <c r="E4288" i="38"/>
  <c r="G4287" i="38"/>
  <c r="E4287" i="38"/>
  <c r="G4286" i="38"/>
  <c r="E4286" i="38"/>
  <c r="G4285" i="38"/>
  <c r="E4285" i="38"/>
  <c r="G4284" i="38"/>
  <c r="E4284" i="38"/>
  <c r="G4283" i="38"/>
  <c r="E4283" i="38"/>
  <c r="G4282" i="38"/>
  <c r="E4282" i="38"/>
  <c r="G4281" i="38"/>
  <c r="E4281" i="38"/>
  <c r="G4280" i="38"/>
  <c r="E4280" i="38"/>
  <c r="G4279" i="38"/>
  <c r="E4279" i="38"/>
  <c r="G4278" i="38"/>
  <c r="E4278" i="38"/>
  <c r="G4277" i="38"/>
  <c r="E4277" i="38"/>
  <c r="G4276" i="38"/>
  <c r="E4276" i="38"/>
  <c r="G4275" i="38"/>
  <c r="E4275" i="38"/>
  <c r="G4274" i="38"/>
  <c r="E4274" i="38"/>
  <c r="G4273" i="38"/>
  <c r="E4273" i="38"/>
  <c r="G4272" i="38"/>
  <c r="E4272" i="38"/>
  <c r="G4271" i="38"/>
  <c r="E4271" i="38"/>
  <c r="G4270" i="38"/>
  <c r="E4270" i="38"/>
  <c r="G4269" i="38"/>
  <c r="E4269" i="38"/>
  <c r="G4268" i="38"/>
  <c r="E4268" i="38"/>
  <c r="G4267" i="38"/>
  <c r="E4267" i="38"/>
  <c r="G4266" i="38"/>
  <c r="E4266" i="38"/>
  <c r="G4265" i="38"/>
  <c r="E4265" i="38"/>
  <c r="G4264" i="38"/>
  <c r="E4264" i="38"/>
  <c r="G4263" i="38"/>
  <c r="E4263" i="38"/>
  <c r="G4262" i="38"/>
  <c r="E4262" i="38"/>
  <c r="G4261" i="38"/>
  <c r="E4261" i="38"/>
  <c r="G4260" i="38"/>
  <c r="E4260" i="38"/>
  <c r="G4259" i="38"/>
  <c r="E4259" i="38"/>
  <c r="G4258" i="38"/>
  <c r="E4258" i="38"/>
  <c r="G4257" i="38"/>
  <c r="E4257" i="38"/>
  <c r="G4256" i="38"/>
  <c r="E4256" i="38"/>
  <c r="G4255" i="38"/>
  <c r="E4255" i="38"/>
  <c r="G4254" i="38"/>
  <c r="E4254" i="38"/>
  <c r="G4253" i="38"/>
  <c r="E4253" i="38"/>
  <c r="G4252" i="38"/>
  <c r="E4252" i="38"/>
  <c r="G4251" i="38"/>
  <c r="E4251" i="38"/>
  <c r="G4250" i="38"/>
  <c r="E4250" i="38"/>
  <c r="G4249" i="38"/>
  <c r="E4249" i="38"/>
  <c r="G4248" i="38"/>
  <c r="E4248" i="38"/>
  <c r="G4247" i="38"/>
  <c r="E4247" i="38"/>
  <c r="G4246" i="38"/>
  <c r="E4246" i="38"/>
  <c r="G4245" i="38"/>
  <c r="E4245" i="38"/>
  <c r="G4244" i="38"/>
  <c r="E4244" i="38"/>
  <c r="G4243" i="38"/>
  <c r="E4243" i="38"/>
  <c r="G4242" i="38"/>
  <c r="E4242" i="38"/>
  <c r="G4241" i="38"/>
  <c r="E4241" i="38"/>
  <c r="G4240" i="38"/>
  <c r="E4240" i="38"/>
  <c r="G4239" i="38"/>
  <c r="E4239" i="38"/>
  <c r="G4238" i="38"/>
  <c r="E4238" i="38"/>
  <c r="G4237" i="38"/>
  <c r="E4237" i="38"/>
  <c r="G4236" i="38"/>
  <c r="E4236" i="38"/>
  <c r="G4235" i="38"/>
  <c r="E4235" i="38"/>
  <c r="G4234" i="38"/>
  <c r="E4234" i="38"/>
  <c r="G4233" i="38"/>
  <c r="E4233" i="38"/>
  <c r="G4232" i="38"/>
  <c r="E4232" i="38"/>
  <c r="G4231" i="38"/>
  <c r="E4231" i="38"/>
  <c r="G4230" i="38"/>
  <c r="E4230" i="38"/>
  <c r="G4229" i="38"/>
  <c r="E4229" i="38"/>
  <c r="G4228" i="38"/>
  <c r="E4228" i="38"/>
  <c r="G4227" i="38"/>
  <c r="E4227" i="38"/>
  <c r="G4226" i="38"/>
  <c r="E4226" i="38"/>
  <c r="G4225" i="38"/>
  <c r="E4225" i="38"/>
  <c r="G4224" i="38"/>
  <c r="E4224" i="38"/>
  <c r="G4223" i="38"/>
  <c r="E4223" i="38"/>
  <c r="G4222" i="38"/>
  <c r="E4222" i="38"/>
  <c r="G4221" i="38"/>
  <c r="E4221" i="38"/>
  <c r="G4220" i="38"/>
  <c r="E4220" i="38"/>
  <c r="G4219" i="38"/>
  <c r="E4219" i="38"/>
  <c r="G4218" i="38"/>
  <c r="E4218" i="38"/>
  <c r="G4217" i="38"/>
  <c r="E4217" i="38"/>
  <c r="G4216" i="38"/>
  <c r="E4216" i="38"/>
  <c r="G4215" i="38"/>
  <c r="E4215" i="38"/>
  <c r="G4214" i="38"/>
  <c r="E4214" i="38"/>
  <c r="G4213" i="38"/>
  <c r="E4213" i="38"/>
  <c r="G4212" i="38"/>
  <c r="E4212" i="38"/>
  <c r="G4211" i="38"/>
  <c r="E4211" i="38"/>
  <c r="G4210" i="38"/>
  <c r="E4210" i="38"/>
  <c r="G4209" i="38"/>
  <c r="E4209" i="38"/>
  <c r="G4208" i="38"/>
  <c r="E4208" i="38"/>
  <c r="G4207" i="38"/>
  <c r="E4207" i="38"/>
  <c r="G4206" i="38"/>
  <c r="E4206" i="38"/>
  <c r="G4205" i="38"/>
  <c r="E4205" i="38"/>
  <c r="G4204" i="38"/>
  <c r="E4204" i="38"/>
  <c r="G4203" i="38"/>
  <c r="E4203" i="38"/>
  <c r="G4202" i="38"/>
  <c r="E4202" i="38"/>
  <c r="G4201" i="38"/>
  <c r="E4201" i="38"/>
  <c r="G4200" i="38"/>
  <c r="E4200" i="38"/>
  <c r="G4199" i="38"/>
  <c r="E4199" i="38"/>
  <c r="G4198" i="38"/>
  <c r="E4198" i="38"/>
  <c r="G4197" i="38"/>
  <c r="E4197" i="38"/>
  <c r="G4196" i="38"/>
  <c r="E4196" i="38"/>
  <c r="G4195" i="38"/>
  <c r="E4195" i="38"/>
  <c r="G4194" i="38"/>
  <c r="E4194" i="38"/>
  <c r="G4193" i="38"/>
  <c r="E4193" i="38"/>
  <c r="G4192" i="38"/>
  <c r="E4192" i="38"/>
  <c r="G4191" i="38"/>
  <c r="E4191" i="38"/>
  <c r="G4190" i="38"/>
  <c r="E4190" i="38"/>
  <c r="G4189" i="38"/>
  <c r="E4189" i="38"/>
  <c r="G4188" i="38"/>
  <c r="E4188" i="38"/>
  <c r="G4187" i="38"/>
  <c r="E4187" i="38"/>
  <c r="G4186" i="38"/>
  <c r="E4186" i="38"/>
  <c r="G4185" i="38"/>
  <c r="E4185" i="38"/>
  <c r="G4184" i="38"/>
  <c r="E4184" i="38"/>
  <c r="G4183" i="38"/>
  <c r="E4183" i="38"/>
  <c r="G4182" i="38"/>
  <c r="E4182" i="38"/>
  <c r="G4181" i="38"/>
  <c r="E4181" i="38"/>
  <c r="G4180" i="38"/>
  <c r="E4180" i="38"/>
  <c r="G4179" i="38"/>
  <c r="E4179" i="38"/>
  <c r="G4178" i="38"/>
  <c r="E4178" i="38"/>
  <c r="G4177" i="38"/>
  <c r="E4177" i="38"/>
  <c r="G4176" i="38"/>
  <c r="E4176" i="38"/>
  <c r="G4175" i="38"/>
  <c r="E4175" i="38"/>
  <c r="G4174" i="38"/>
  <c r="E4174" i="38"/>
  <c r="G4173" i="38"/>
  <c r="E4173" i="38"/>
  <c r="G4172" i="38"/>
  <c r="E4172" i="38"/>
  <c r="G4171" i="38"/>
  <c r="E4171" i="38"/>
  <c r="G4170" i="38"/>
  <c r="E4170" i="38"/>
  <c r="G4169" i="38"/>
  <c r="E4169" i="38"/>
  <c r="G4168" i="38"/>
  <c r="E4168" i="38"/>
  <c r="G4167" i="38"/>
  <c r="E4167" i="38"/>
  <c r="G4166" i="38"/>
  <c r="E4166" i="38"/>
  <c r="G4165" i="38"/>
  <c r="E4165" i="38"/>
  <c r="G4164" i="38"/>
  <c r="E4164" i="38"/>
  <c r="G4163" i="38"/>
  <c r="E4163" i="38"/>
  <c r="G4162" i="38"/>
  <c r="E4162" i="38"/>
  <c r="G4161" i="38"/>
  <c r="E4161" i="38"/>
  <c r="G4160" i="38"/>
  <c r="E4160" i="38"/>
  <c r="G4159" i="38"/>
  <c r="E4159" i="38"/>
  <c r="G4158" i="38"/>
  <c r="E4158" i="38"/>
  <c r="G4157" i="38"/>
  <c r="E4157" i="38"/>
  <c r="G4156" i="38"/>
  <c r="E4156" i="38"/>
  <c r="G4155" i="38"/>
  <c r="E4155" i="38"/>
  <c r="G4154" i="38"/>
  <c r="E4154" i="38"/>
  <c r="G4153" i="38"/>
  <c r="E4153" i="38"/>
  <c r="G4152" i="38"/>
  <c r="E4152" i="38"/>
  <c r="G4151" i="38"/>
  <c r="E4151" i="38"/>
  <c r="G4150" i="38"/>
  <c r="E4150" i="38"/>
  <c r="G4149" i="38"/>
  <c r="E4149" i="38"/>
  <c r="G4148" i="38"/>
  <c r="E4148" i="38"/>
  <c r="G4147" i="38"/>
  <c r="E4147" i="38"/>
  <c r="G4146" i="38"/>
  <c r="E4146" i="38"/>
  <c r="G4145" i="38"/>
  <c r="E4145" i="38"/>
  <c r="G4144" i="38"/>
  <c r="E4144" i="38"/>
  <c r="G4143" i="38"/>
  <c r="E4143" i="38"/>
  <c r="G4142" i="38"/>
  <c r="E4142" i="38"/>
  <c r="G4141" i="38"/>
  <c r="E4141" i="38"/>
  <c r="G4140" i="38"/>
  <c r="E4140" i="38"/>
  <c r="G4139" i="38"/>
  <c r="E4139" i="38"/>
  <c r="G4138" i="38"/>
  <c r="E4138" i="38"/>
  <c r="G4137" i="38"/>
  <c r="E4137" i="38"/>
  <c r="G4136" i="38"/>
  <c r="E4136" i="38"/>
  <c r="G4135" i="38"/>
  <c r="E4135" i="38"/>
  <c r="G4134" i="38"/>
  <c r="E4134" i="38"/>
  <c r="G4133" i="38"/>
  <c r="E4133" i="38"/>
  <c r="G4132" i="38"/>
  <c r="E4132" i="38"/>
  <c r="G4131" i="38"/>
  <c r="E4131" i="38"/>
  <c r="G4130" i="38"/>
  <c r="E4130" i="38"/>
  <c r="G4129" i="38"/>
  <c r="E4129" i="38"/>
  <c r="G4128" i="38"/>
  <c r="E4128" i="38"/>
  <c r="G4127" i="38"/>
  <c r="E4127" i="38"/>
  <c r="G4126" i="38"/>
  <c r="E4126" i="38"/>
  <c r="G4125" i="38"/>
  <c r="E4125" i="38"/>
  <c r="G4124" i="38"/>
  <c r="E4124" i="38"/>
  <c r="G4123" i="38"/>
  <c r="E4123" i="38"/>
  <c r="G4122" i="38"/>
  <c r="E4122" i="38"/>
  <c r="G4121" i="38"/>
  <c r="E4121" i="38"/>
  <c r="G4120" i="38"/>
  <c r="E4120" i="38"/>
  <c r="G4119" i="38"/>
  <c r="E4119" i="38"/>
  <c r="G4118" i="38"/>
  <c r="E4118" i="38"/>
  <c r="G4117" i="38"/>
  <c r="E4117" i="38"/>
  <c r="G4116" i="38"/>
  <c r="E4116" i="38"/>
  <c r="G4115" i="38"/>
  <c r="E4115" i="38"/>
  <c r="G4114" i="38"/>
  <c r="E4114" i="38"/>
  <c r="G4113" i="38"/>
  <c r="E4113" i="38"/>
  <c r="G4112" i="38"/>
  <c r="E4112" i="38"/>
  <c r="G4111" i="38"/>
  <c r="E4111" i="38"/>
  <c r="G4110" i="38"/>
  <c r="E4110" i="38"/>
  <c r="G4109" i="38"/>
  <c r="E4109" i="38"/>
  <c r="G4108" i="38"/>
  <c r="E4108" i="38"/>
  <c r="G4107" i="38"/>
  <c r="E4107" i="38"/>
  <c r="G4106" i="38"/>
  <c r="E4106" i="38"/>
  <c r="G4105" i="38"/>
  <c r="E4105" i="38"/>
  <c r="G4104" i="38"/>
  <c r="E4104" i="38"/>
  <c r="G4103" i="38"/>
  <c r="E4103" i="38"/>
  <c r="G4102" i="38"/>
  <c r="E4102" i="38"/>
  <c r="G4101" i="38"/>
  <c r="E4101" i="38"/>
  <c r="G4100" i="38"/>
  <c r="E4100" i="38"/>
  <c r="G4099" i="38"/>
  <c r="E4099" i="38"/>
  <c r="G4098" i="38"/>
  <c r="E4098" i="38"/>
  <c r="G4097" i="38"/>
  <c r="E4097" i="38"/>
  <c r="G4096" i="38"/>
  <c r="E4096" i="38"/>
  <c r="G4095" i="38"/>
  <c r="E4095" i="38"/>
  <c r="G4094" i="38"/>
  <c r="E4094" i="38"/>
  <c r="G4093" i="38"/>
  <c r="E4093" i="38"/>
  <c r="G4092" i="38"/>
  <c r="E4092" i="38"/>
  <c r="G4091" i="38"/>
  <c r="E4091" i="38"/>
  <c r="G4090" i="38"/>
  <c r="E4090" i="38"/>
  <c r="G4089" i="38"/>
  <c r="E4089" i="38"/>
  <c r="G4088" i="38"/>
  <c r="E4088" i="38"/>
  <c r="G4087" i="38"/>
  <c r="E4087" i="38"/>
  <c r="G4086" i="38"/>
  <c r="E4086" i="38"/>
  <c r="G4085" i="38"/>
  <c r="E4085" i="38"/>
  <c r="G4084" i="38"/>
  <c r="E4084" i="38"/>
  <c r="G4083" i="38"/>
  <c r="E4083" i="38"/>
  <c r="G4082" i="38"/>
  <c r="E4082" i="38"/>
  <c r="G4081" i="38"/>
  <c r="E4081" i="38"/>
  <c r="G4080" i="38"/>
  <c r="E4080" i="38"/>
  <c r="G4079" i="38"/>
  <c r="E4079" i="38"/>
  <c r="G4078" i="38"/>
  <c r="E4078" i="38"/>
  <c r="G4077" i="38"/>
  <c r="E4077" i="38"/>
  <c r="G4076" i="38"/>
  <c r="E4076" i="38"/>
  <c r="G4075" i="38"/>
  <c r="E4075" i="38"/>
  <c r="G4074" i="38"/>
  <c r="E4074" i="38"/>
  <c r="G4073" i="38"/>
  <c r="E4073" i="38"/>
  <c r="G4072" i="38"/>
  <c r="E4072" i="38"/>
  <c r="G4071" i="38"/>
  <c r="E4071" i="38"/>
  <c r="G4070" i="38"/>
  <c r="E4070" i="38"/>
  <c r="G4069" i="38"/>
  <c r="E4069" i="38"/>
  <c r="G4068" i="38"/>
  <c r="E4068" i="38"/>
  <c r="G4067" i="38"/>
  <c r="E4067" i="38"/>
  <c r="G4066" i="38"/>
  <c r="E4066" i="38"/>
  <c r="G4065" i="38"/>
  <c r="E4065" i="38"/>
  <c r="G4064" i="38"/>
  <c r="E4064" i="38"/>
  <c r="G4063" i="38"/>
  <c r="E4063" i="38"/>
  <c r="G4062" i="38"/>
  <c r="E4062" i="38"/>
  <c r="G4061" i="38"/>
  <c r="E4061" i="38"/>
  <c r="G4060" i="38"/>
  <c r="E4060" i="38"/>
  <c r="G4059" i="38"/>
  <c r="E4059" i="38"/>
  <c r="G4058" i="38"/>
  <c r="E4058" i="38"/>
  <c r="G4057" i="38"/>
  <c r="E4057" i="38"/>
  <c r="G4056" i="38"/>
  <c r="E4056" i="38"/>
  <c r="G4055" i="38"/>
  <c r="E4055" i="38"/>
  <c r="G4054" i="38"/>
  <c r="E4054" i="38"/>
  <c r="G4053" i="38"/>
  <c r="E4053" i="38"/>
  <c r="G4052" i="38"/>
  <c r="E4052" i="38"/>
  <c r="G4051" i="38"/>
  <c r="E4051" i="38"/>
  <c r="G4050" i="38"/>
  <c r="E4050" i="38"/>
  <c r="G4049" i="38"/>
  <c r="E4049" i="38"/>
  <c r="G4048" i="38"/>
  <c r="E4048" i="38"/>
  <c r="G4047" i="38"/>
  <c r="E4047" i="38"/>
  <c r="G4046" i="38"/>
  <c r="E4046" i="38"/>
  <c r="G4045" i="38"/>
  <c r="E4045" i="38"/>
  <c r="G4044" i="38"/>
  <c r="E4044" i="38"/>
  <c r="G4043" i="38"/>
  <c r="E4043" i="38"/>
  <c r="G4042" i="38"/>
  <c r="E4042" i="38"/>
  <c r="G4041" i="38"/>
  <c r="E4041" i="38"/>
  <c r="G4040" i="38"/>
  <c r="E4040" i="38"/>
  <c r="G4039" i="38"/>
  <c r="E4039" i="38"/>
  <c r="G4038" i="38"/>
  <c r="E4038" i="38"/>
  <c r="G4037" i="38"/>
  <c r="E4037" i="38"/>
  <c r="G4036" i="38"/>
  <c r="E4036" i="38"/>
  <c r="G4035" i="38"/>
  <c r="E4035" i="38"/>
  <c r="G4034" i="38"/>
  <c r="E4034" i="38"/>
  <c r="G4033" i="38"/>
  <c r="E4033" i="38"/>
  <c r="G4032" i="38"/>
  <c r="E4032" i="38"/>
  <c r="G4031" i="38"/>
  <c r="E4031" i="38"/>
  <c r="G4030" i="38"/>
  <c r="E4030" i="38"/>
  <c r="G4029" i="38"/>
  <c r="E4029" i="38"/>
  <c r="G4028" i="38"/>
  <c r="E4028" i="38"/>
  <c r="G4027" i="38"/>
  <c r="E4027" i="38"/>
  <c r="G4026" i="38"/>
  <c r="E4026" i="38"/>
  <c r="G4025" i="38"/>
  <c r="E4025" i="38"/>
  <c r="G4024" i="38"/>
  <c r="E4024" i="38"/>
  <c r="G4023" i="38"/>
  <c r="E4023" i="38"/>
  <c r="G4022" i="38"/>
  <c r="E4022" i="38"/>
  <c r="G4021" i="38"/>
  <c r="E4021" i="38"/>
  <c r="G4020" i="38"/>
  <c r="E4020" i="38"/>
  <c r="G4019" i="38"/>
  <c r="E4019" i="38"/>
  <c r="G4018" i="38"/>
  <c r="E4018" i="38"/>
  <c r="G4017" i="38"/>
  <c r="E4017" i="38"/>
  <c r="G4016" i="38"/>
  <c r="E4016" i="38"/>
  <c r="G4015" i="38"/>
  <c r="E4015" i="38"/>
  <c r="G4014" i="38"/>
  <c r="E4014" i="38"/>
  <c r="G4013" i="38"/>
  <c r="E4013" i="38"/>
  <c r="G4012" i="38"/>
  <c r="E4012" i="38"/>
  <c r="G4011" i="38"/>
  <c r="E4011" i="38"/>
  <c r="G4010" i="38"/>
  <c r="E4010" i="38"/>
  <c r="G4009" i="38"/>
  <c r="E4009" i="38"/>
  <c r="G4008" i="38"/>
  <c r="E4008" i="38"/>
  <c r="G4007" i="38"/>
  <c r="E4007" i="38"/>
  <c r="G4006" i="38"/>
  <c r="E4006" i="38"/>
  <c r="G4005" i="38"/>
  <c r="E4005" i="38"/>
  <c r="G4004" i="38"/>
  <c r="E4004" i="38"/>
  <c r="G4003" i="38"/>
  <c r="E4003" i="38"/>
  <c r="G4002" i="38"/>
  <c r="E4002" i="38"/>
  <c r="G4001" i="38"/>
  <c r="E4001" i="38"/>
  <c r="G4000" i="38"/>
  <c r="E4000" i="38"/>
  <c r="G3999" i="38"/>
  <c r="E3999" i="38"/>
  <c r="G3998" i="38"/>
  <c r="E3998" i="38"/>
  <c r="G3997" i="38"/>
  <c r="E3997" i="38"/>
  <c r="G3996" i="38"/>
  <c r="E3996" i="38"/>
  <c r="G3995" i="38"/>
  <c r="E3995" i="38"/>
  <c r="G3994" i="38"/>
  <c r="E3994" i="38"/>
  <c r="G3993" i="38"/>
  <c r="E3993" i="38"/>
  <c r="G3992" i="38"/>
  <c r="E3992" i="38"/>
  <c r="G3991" i="38"/>
  <c r="E3991" i="38"/>
  <c r="G3990" i="38"/>
  <c r="E3990" i="38"/>
  <c r="G3989" i="38"/>
  <c r="E3989" i="38"/>
  <c r="G3988" i="38"/>
  <c r="E3988" i="38"/>
  <c r="G3987" i="38"/>
  <c r="E3987" i="38"/>
  <c r="G3986" i="38"/>
  <c r="E3986" i="38"/>
  <c r="G3985" i="38"/>
  <c r="E3985" i="38"/>
  <c r="G3984" i="38"/>
  <c r="E3984" i="38"/>
  <c r="G3983" i="38"/>
  <c r="E3983" i="38"/>
  <c r="G3982" i="38"/>
  <c r="E3982" i="38"/>
  <c r="G3981" i="38"/>
  <c r="E3981" i="38"/>
  <c r="G3980" i="38"/>
  <c r="E3980" i="38"/>
  <c r="G3979" i="38"/>
  <c r="E3979" i="38"/>
  <c r="G3978" i="38"/>
  <c r="E3978" i="38"/>
  <c r="G3977" i="38"/>
  <c r="E3977" i="38"/>
  <c r="G3976" i="38"/>
  <c r="E3976" i="38"/>
  <c r="G3975" i="38"/>
  <c r="E3975" i="38"/>
  <c r="G3974" i="38"/>
  <c r="E3974" i="38"/>
  <c r="G3973" i="38"/>
  <c r="E3973" i="38"/>
  <c r="G3972" i="38"/>
  <c r="E3972" i="38"/>
  <c r="G3971" i="38"/>
  <c r="E3971" i="38"/>
  <c r="G3970" i="38"/>
  <c r="E3970" i="38"/>
  <c r="G3969" i="38"/>
  <c r="E3969" i="38"/>
  <c r="G3968" i="38"/>
  <c r="E3968" i="38"/>
  <c r="G3967" i="38"/>
  <c r="E3967" i="38"/>
  <c r="G3966" i="38"/>
  <c r="E3966" i="38"/>
  <c r="G3965" i="38"/>
  <c r="E3965" i="38"/>
  <c r="G3964" i="38"/>
  <c r="E3964" i="38"/>
  <c r="G3963" i="38"/>
  <c r="E3963" i="38"/>
  <c r="G3962" i="38"/>
  <c r="E3962" i="38"/>
  <c r="G3961" i="38"/>
  <c r="E3961" i="38"/>
  <c r="G3960" i="38"/>
  <c r="E3960" i="38"/>
  <c r="G3959" i="38"/>
  <c r="E3959" i="38"/>
  <c r="G3958" i="38"/>
  <c r="E3958" i="38"/>
  <c r="G3957" i="38"/>
  <c r="E3957" i="38"/>
  <c r="G3956" i="38"/>
  <c r="E3956" i="38"/>
  <c r="G3955" i="38"/>
  <c r="E3955" i="38"/>
  <c r="G3954" i="38"/>
  <c r="E3954" i="38"/>
  <c r="G3953" i="38"/>
  <c r="E3953" i="38"/>
  <c r="G3952" i="38"/>
  <c r="E3952" i="38"/>
  <c r="G3951" i="38"/>
  <c r="E3951" i="38"/>
  <c r="G3950" i="38"/>
  <c r="E3950" i="38"/>
  <c r="G3949" i="38"/>
  <c r="E3949" i="38"/>
  <c r="G3948" i="38"/>
  <c r="E3948" i="38"/>
  <c r="G3947" i="38"/>
  <c r="E3947" i="38"/>
  <c r="G3946" i="38"/>
  <c r="E3946" i="38"/>
  <c r="G3945" i="38"/>
  <c r="E3945" i="38"/>
  <c r="G3944" i="38"/>
  <c r="E3944" i="38"/>
  <c r="G3943" i="38"/>
  <c r="E3943" i="38"/>
  <c r="G3942" i="38"/>
  <c r="E3942" i="38"/>
  <c r="G3941" i="38"/>
  <c r="E3941" i="38"/>
  <c r="G3940" i="38"/>
  <c r="E3940" i="38"/>
  <c r="G3939" i="38"/>
  <c r="E3939" i="38"/>
  <c r="G3938" i="38"/>
  <c r="E3938" i="38"/>
  <c r="G3937" i="38"/>
  <c r="E3937" i="38"/>
  <c r="G3936" i="38"/>
  <c r="E3936" i="38"/>
  <c r="G3935" i="38"/>
  <c r="E3935" i="38"/>
  <c r="G3934" i="38"/>
  <c r="E3934" i="38"/>
  <c r="G3933" i="38"/>
  <c r="E3933" i="38"/>
  <c r="G3932" i="38"/>
  <c r="E3932" i="38"/>
  <c r="G3931" i="38"/>
  <c r="E3931" i="38"/>
  <c r="G3930" i="38"/>
  <c r="E3930" i="38"/>
  <c r="G3929" i="38"/>
  <c r="E3929" i="38"/>
  <c r="G3928" i="38"/>
  <c r="E3928" i="38"/>
  <c r="G3927" i="38"/>
  <c r="E3927" i="38"/>
  <c r="G3926" i="38"/>
  <c r="E3926" i="38"/>
  <c r="G3925" i="38"/>
  <c r="E3925" i="38"/>
  <c r="G3924" i="38"/>
  <c r="E3924" i="38"/>
  <c r="G3923" i="38"/>
  <c r="E3923" i="38"/>
  <c r="G3922" i="38"/>
  <c r="E3922" i="38"/>
  <c r="G3921" i="38"/>
  <c r="E3921" i="38"/>
  <c r="G3920" i="38"/>
  <c r="E3920" i="38"/>
  <c r="G3919" i="38"/>
  <c r="E3919" i="38"/>
  <c r="G3918" i="38"/>
  <c r="E3918" i="38"/>
  <c r="G3917" i="38"/>
  <c r="E3917" i="38"/>
  <c r="G3916" i="38"/>
  <c r="E3916" i="38"/>
  <c r="G3915" i="38"/>
  <c r="E3915" i="38"/>
  <c r="G3914" i="38"/>
  <c r="E3914" i="38"/>
  <c r="G3913" i="38"/>
  <c r="E3913" i="38"/>
  <c r="G3912" i="38"/>
  <c r="E3912" i="38"/>
  <c r="G3911" i="38"/>
  <c r="E3911" i="38"/>
  <c r="G3910" i="38"/>
  <c r="E3910" i="38"/>
  <c r="G3909" i="38"/>
  <c r="E3909" i="38"/>
  <c r="G3908" i="38"/>
  <c r="E3908" i="38"/>
  <c r="G3907" i="38"/>
  <c r="E3907" i="38"/>
  <c r="G3906" i="38"/>
  <c r="E3906" i="38"/>
  <c r="G3905" i="38"/>
  <c r="E3905" i="38"/>
  <c r="G3904" i="38"/>
  <c r="E3904" i="38"/>
  <c r="G3903" i="38"/>
  <c r="E3903" i="38"/>
  <c r="G3902" i="38"/>
  <c r="E3902" i="38"/>
  <c r="G3901" i="38"/>
  <c r="E3901" i="38"/>
  <c r="G3900" i="38"/>
  <c r="E3900" i="38"/>
  <c r="G3899" i="38"/>
  <c r="E3899" i="38"/>
  <c r="G3898" i="38"/>
  <c r="E3898" i="38"/>
  <c r="G3897" i="38"/>
  <c r="E3897" i="38"/>
  <c r="G3896" i="38"/>
  <c r="E3896" i="38"/>
  <c r="G3895" i="38"/>
  <c r="E3895" i="38"/>
  <c r="G3894" i="38"/>
  <c r="E3894" i="38"/>
  <c r="G3893" i="38"/>
  <c r="E3893" i="38"/>
  <c r="G3892" i="38"/>
  <c r="E3892" i="38"/>
  <c r="G3891" i="38"/>
  <c r="E3891" i="38"/>
  <c r="G3890" i="38"/>
  <c r="E3890" i="38"/>
  <c r="G3889" i="38"/>
  <c r="E3889" i="38"/>
  <c r="G3888" i="38"/>
  <c r="E3888" i="38"/>
  <c r="G3887" i="38"/>
  <c r="E3887" i="38"/>
  <c r="G3886" i="38"/>
  <c r="E3886" i="38"/>
  <c r="G3885" i="38"/>
  <c r="E3885" i="38"/>
  <c r="G3884" i="38"/>
  <c r="E3884" i="38"/>
  <c r="G3883" i="38"/>
  <c r="E3883" i="38"/>
  <c r="G3882" i="38"/>
  <c r="E3882" i="38"/>
  <c r="G3881" i="38"/>
  <c r="E3881" i="38"/>
  <c r="G3880" i="38"/>
  <c r="E3880" i="38"/>
  <c r="G3879" i="38"/>
  <c r="E3879" i="38"/>
  <c r="G3878" i="38"/>
  <c r="E3878" i="38"/>
  <c r="G3877" i="38"/>
  <c r="E3877" i="38"/>
  <c r="G3876" i="38"/>
  <c r="E3876" i="38"/>
  <c r="G3875" i="38"/>
  <c r="E3875" i="38"/>
  <c r="G3874" i="38"/>
  <c r="E3874" i="38"/>
  <c r="G3873" i="38"/>
  <c r="E3873" i="38"/>
  <c r="G3872" i="38"/>
  <c r="E3872" i="38"/>
  <c r="G3871" i="38"/>
  <c r="E3871" i="38"/>
  <c r="G3870" i="38"/>
  <c r="E3870" i="38"/>
  <c r="G3869" i="38"/>
  <c r="E3869" i="38"/>
  <c r="G3868" i="38"/>
  <c r="E3868" i="38"/>
  <c r="G3867" i="38"/>
  <c r="E3867" i="38"/>
  <c r="G3866" i="38"/>
  <c r="E3866" i="38"/>
  <c r="G3865" i="38"/>
  <c r="E3865" i="38"/>
  <c r="G3864" i="38"/>
  <c r="E3864" i="38"/>
  <c r="G3863" i="38"/>
  <c r="E3863" i="38"/>
  <c r="G3862" i="38"/>
  <c r="E3862" i="38"/>
  <c r="G3861" i="38"/>
  <c r="E3861" i="38"/>
  <c r="G3860" i="38"/>
  <c r="E3860" i="38"/>
  <c r="G3859" i="38"/>
  <c r="E3859" i="38"/>
  <c r="G3858" i="38"/>
  <c r="E3858" i="38"/>
  <c r="G3857" i="38"/>
  <c r="E3857" i="38"/>
  <c r="G3856" i="38"/>
  <c r="E3856" i="38"/>
  <c r="G3855" i="38"/>
  <c r="E3855" i="38"/>
  <c r="G3854" i="38"/>
  <c r="E3854" i="38"/>
  <c r="G3853" i="38"/>
  <c r="E3853" i="38"/>
  <c r="G3852" i="38"/>
  <c r="E3852" i="38"/>
  <c r="G3851" i="38"/>
  <c r="E3851" i="38"/>
  <c r="G3850" i="38"/>
  <c r="E3850" i="38"/>
  <c r="G3849" i="38"/>
  <c r="E3849" i="38"/>
  <c r="G3848" i="38"/>
  <c r="E3848" i="38"/>
  <c r="G3847" i="38"/>
  <c r="E3847" i="38"/>
  <c r="G3846" i="38"/>
  <c r="E3846" i="38"/>
  <c r="G3845" i="38"/>
  <c r="E3845" i="38"/>
  <c r="G3844" i="38"/>
  <c r="E3844" i="38"/>
  <c r="G3843" i="38"/>
  <c r="E3843" i="38"/>
  <c r="G3842" i="38"/>
  <c r="E3842" i="38"/>
  <c r="G3841" i="38"/>
  <c r="E3841" i="38"/>
  <c r="G3840" i="38"/>
  <c r="E3840" i="38"/>
  <c r="G3839" i="38"/>
  <c r="E3839" i="38"/>
  <c r="G3838" i="38"/>
  <c r="E3838" i="38"/>
  <c r="G3837" i="38"/>
  <c r="E3837" i="38"/>
  <c r="G3836" i="38"/>
  <c r="E3836" i="38"/>
  <c r="G3835" i="38"/>
  <c r="E3835" i="38"/>
  <c r="G3834" i="38"/>
  <c r="E3834" i="38"/>
  <c r="G3833" i="38"/>
  <c r="E3833" i="38"/>
  <c r="G3832" i="38"/>
  <c r="E3832" i="38"/>
  <c r="G3831" i="38"/>
  <c r="E3831" i="38"/>
  <c r="G3830" i="38"/>
  <c r="E3830" i="38"/>
  <c r="G3829" i="38"/>
  <c r="E3829" i="38"/>
  <c r="G3828" i="38"/>
  <c r="E3828" i="38"/>
  <c r="G3827" i="38"/>
  <c r="E3827" i="38"/>
  <c r="G3826" i="38"/>
  <c r="E3826" i="38"/>
  <c r="G3825" i="38"/>
  <c r="E3825" i="38"/>
  <c r="G3824" i="38"/>
  <c r="E3824" i="38"/>
  <c r="G3823" i="38"/>
  <c r="E3823" i="38"/>
  <c r="G3822" i="38"/>
  <c r="E3822" i="38"/>
  <c r="G3821" i="38"/>
  <c r="E3821" i="38"/>
  <c r="G3820" i="38"/>
  <c r="E3820" i="38"/>
  <c r="G3819" i="38"/>
  <c r="E3819" i="38"/>
  <c r="G3818" i="38"/>
  <c r="E3818" i="38"/>
  <c r="G3817" i="38"/>
  <c r="E3817" i="38"/>
  <c r="G3816" i="38"/>
  <c r="E3816" i="38"/>
  <c r="G3815" i="38"/>
  <c r="E3815" i="38"/>
  <c r="G3814" i="38"/>
  <c r="E3814" i="38"/>
  <c r="G3813" i="38"/>
  <c r="E3813" i="38"/>
  <c r="G3812" i="38"/>
  <c r="E3812" i="38"/>
  <c r="G3811" i="38"/>
  <c r="E3811" i="38"/>
  <c r="G3810" i="38"/>
  <c r="E3810" i="38"/>
  <c r="G3809" i="38"/>
  <c r="E3809" i="38"/>
  <c r="G3808" i="38"/>
  <c r="E3808" i="38"/>
  <c r="G3807" i="38"/>
  <c r="E3807" i="38"/>
  <c r="G3806" i="38"/>
  <c r="E3806" i="38"/>
  <c r="G3805" i="38"/>
  <c r="E3805" i="38"/>
  <c r="G3804" i="38"/>
  <c r="E3804" i="38"/>
  <c r="G3803" i="38"/>
  <c r="E3803" i="38"/>
  <c r="G3802" i="38"/>
  <c r="E3802" i="38"/>
  <c r="G3801" i="38"/>
  <c r="E3801" i="38"/>
  <c r="G3800" i="38"/>
  <c r="E3800" i="38"/>
  <c r="G3799" i="38"/>
  <c r="E3799" i="38"/>
  <c r="G3798" i="38"/>
  <c r="E3798" i="38"/>
  <c r="G3797" i="38"/>
  <c r="E3797" i="38"/>
  <c r="G3796" i="38"/>
  <c r="E3796" i="38"/>
  <c r="G3795" i="38"/>
  <c r="E3795" i="38"/>
  <c r="G3794" i="38"/>
  <c r="E3794" i="38"/>
  <c r="G3793" i="38"/>
  <c r="E3793" i="38"/>
  <c r="G3792" i="38"/>
  <c r="E3792" i="38"/>
  <c r="G3791" i="38"/>
  <c r="E3791" i="38"/>
  <c r="G3790" i="38"/>
  <c r="E3790" i="38"/>
  <c r="G3789" i="38"/>
  <c r="E3789" i="38"/>
  <c r="G3788" i="38"/>
  <c r="E3788" i="38"/>
  <c r="G3787" i="38"/>
  <c r="E3787" i="38"/>
  <c r="G3786" i="38"/>
  <c r="E3786" i="38"/>
  <c r="G3785" i="38"/>
  <c r="E3785" i="38"/>
  <c r="G3784" i="38"/>
  <c r="E3784" i="38"/>
  <c r="G3783" i="38"/>
  <c r="E3783" i="38"/>
  <c r="G3782" i="38"/>
  <c r="E3782" i="38"/>
  <c r="G3781" i="38"/>
  <c r="E3781" i="38"/>
  <c r="G3780" i="38"/>
  <c r="E3780" i="38"/>
  <c r="G3779" i="38"/>
  <c r="E3779" i="38"/>
  <c r="G3778" i="38"/>
  <c r="E3778" i="38"/>
  <c r="G3777" i="38"/>
  <c r="E3777" i="38"/>
  <c r="G3776" i="38"/>
  <c r="E3776" i="38"/>
  <c r="G3775" i="38"/>
  <c r="E3775" i="38"/>
  <c r="G3774" i="38"/>
  <c r="E3774" i="38"/>
  <c r="G3773" i="38"/>
  <c r="E3773" i="38"/>
  <c r="G3772" i="38"/>
  <c r="E3772" i="38"/>
  <c r="G3771" i="38"/>
  <c r="E3771" i="38"/>
  <c r="G3770" i="38"/>
  <c r="E3770" i="38"/>
  <c r="G3769" i="38"/>
  <c r="E3769" i="38"/>
  <c r="G3768" i="38"/>
  <c r="E3768" i="38"/>
  <c r="G3767" i="38"/>
  <c r="E3767" i="38"/>
  <c r="G3766" i="38"/>
  <c r="E3766" i="38"/>
  <c r="G3765" i="38"/>
  <c r="E3765" i="38"/>
  <c r="G3764" i="38"/>
  <c r="E3764" i="38"/>
  <c r="G3763" i="38"/>
  <c r="E3763" i="38"/>
  <c r="G3762" i="38"/>
  <c r="E3762" i="38"/>
  <c r="G3761" i="38"/>
  <c r="E3761" i="38"/>
  <c r="G3760" i="38"/>
  <c r="E3760" i="38"/>
  <c r="G3759" i="38"/>
  <c r="E3759" i="38"/>
  <c r="G3758" i="38"/>
  <c r="E3758" i="38"/>
  <c r="G3757" i="38"/>
  <c r="E3757" i="38"/>
  <c r="G3756" i="38"/>
  <c r="E3756" i="38"/>
  <c r="G3755" i="38"/>
  <c r="E3755" i="38"/>
  <c r="G3754" i="38"/>
  <c r="E3754" i="38"/>
  <c r="G3753" i="38"/>
  <c r="E3753" i="38"/>
  <c r="G3752" i="38"/>
  <c r="E3752" i="38"/>
  <c r="G3751" i="38"/>
  <c r="E3751" i="38"/>
  <c r="G3750" i="38"/>
  <c r="E3750" i="38"/>
  <c r="G3749" i="38"/>
  <c r="E3749" i="38"/>
  <c r="G3748" i="38"/>
  <c r="E3748" i="38"/>
  <c r="G3747" i="38"/>
  <c r="E3747" i="38"/>
  <c r="G3746" i="38"/>
  <c r="E3746" i="38"/>
  <c r="G3745" i="38"/>
  <c r="E3745" i="38"/>
  <c r="G3744" i="38"/>
  <c r="E3744" i="38"/>
  <c r="G3743" i="38"/>
  <c r="E3743" i="38"/>
  <c r="G3742" i="38"/>
  <c r="E3742" i="38"/>
  <c r="G3741" i="38"/>
  <c r="E3741" i="38"/>
  <c r="G3740" i="38"/>
  <c r="E3740" i="38"/>
  <c r="G3739" i="38"/>
  <c r="E3739" i="38"/>
  <c r="G3738" i="38"/>
  <c r="E3738" i="38"/>
  <c r="G3737" i="38"/>
  <c r="E3737" i="38"/>
  <c r="G3736" i="38"/>
  <c r="E3736" i="38"/>
  <c r="G3735" i="38"/>
  <c r="E3735" i="38"/>
  <c r="G3734" i="38"/>
  <c r="E3734" i="38"/>
  <c r="G3733" i="38"/>
  <c r="E3733" i="38"/>
  <c r="G3732" i="38"/>
  <c r="E3732" i="38"/>
  <c r="G3731" i="38"/>
  <c r="E3731" i="38"/>
  <c r="G3730" i="38"/>
  <c r="E3730" i="38"/>
  <c r="G3729" i="38"/>
  <c r="E3729" i="38"/>
  <c r="G3728" i="38"/>
  <c r="E3728" i="38"/>
  <c r="G3727" i="38"/>
  <c r="E3727" i="38"/>
  <c r="G3726" i="38"/>
  <c r="E3726" i="38"/>
  <c r="G3725" i="38"/>
  <c r="E3725" i="38"/>
  <c r="G3724" i="38"/>
  <c r="E3724" i="38"/>
  <c r="G3723" i="38"/>
  <c r="E3723" i="38"/>
  <c r="G3722" i="38"/>
  <c r="E3722" i="38"/>
  <c r="G3721" i="38"/>
  <c r="E3721" i="38"/>
  <c r="G3720" i="38"/>
  <c r="E3720" i="38"/>
  <c r="G3719" i="38"/>
  <c r="E3719" i="38"/>
  <c r="G3718" i="38"/>
  <c r="E3718" i="38"/>
  <c r="G3717" i="38"/>
  <c r="E3717" i="38"/>
  <c r="G3716" i="38"/>
  <c r="E3716" i="38"/>
  <c r="G3715" i="38"/>
  <c r="E3715" i="38"/>
  <c r="G3714" i="38"/>
  <c r="E3714" i="38"/>
  <c r="G3713" i="38"/>
  <c r="E3713" i="38"/>
  <c r="G3712" i="38"/>
  <c r="E3712" i="38"/>
  <c r="G3711" i="38"/>
  <c r="E3711" i="38"/>
  <c r="G3710" i="38"/>
  <c r="E3710" i="38"/>
  <c r="G3709" i="38"/>
  <c r="E3709" i="38"/>
  <c r="G3708" i="38"/>
  <c r="E3708" i="38"/>
  <c r="G3707" i="38"/>
  <c r="E3707" i="38"/>
  <c r="G3706" i="38"/>
  <c r="E3706" i="38"/>
  <c r="G3705" i="38"/>
  <c r="E3705" i="38"/>
  <c r="G3704" i="38"/>
  <c r="E3704" i="38"/>
  <c r="G3703" i="38"/>
  <c r="E3703" i="38"/>
  <c r="G3702" i="38"/>
  <c r="E3702" i="38"/>
  <c r="G3701" i="38"/>
  <c r="E3701" i="38"/>
  <c r="G3700" i="38"/>
  <c r="E3700" i="38"/>
  <c r="G3699" i="38"/>
  <c r="E3699" i="38"/>
  <c r="G3698" i="38"/>
  <c r="E3698" i="38"/>
  <c r="G3697" i="38"/>
  <c r="E3697" i="38"/>
  <c r="G3696" i="38"/>
  <c r="E3696" i="38"/>
  <c r="G3695" i="38"/>
  <c r="E3695" i="38"/>
  <c r="G3694" i="38"/>
  <c r="E3694" i="38"/>
  <c r="G3693" i="38"/>
  <c r="E3693" i="38"/>
  <c r="G3692" i="38"/>
  <c r="E3692" i="38"/>
  <c r="G3691" i="38"/>
  <c r="E3691" i="38"/>
  <c r="G3690" i="38"/>
  <c r="E3690" i="38"/>
  <c r="G3689" i="38"/>
  <c r="E3689" i="38"/>
  <c r="G3688" i="38"/>
  <c r="E3688" i="38"/>
  <c r="G3687" i="38"/>
  <c r="E3687" i="38"/>
  <c r="G3686" i="38"/>
  <c r="E3686" i="38"/>
  <c r="G3685" i="38"/>
  <c r="E3685" i="38"/>
  <c r="G3684" i="38"/>
  <c r="E3684" i="38"/>
  <c r="G3683" i="38"/>
  <c r="E3683" i="38"/>
  <c r="G3682" i="38"/>
  <c r="E3682" i="38"/>
  <c r="G3681" i="38"/>
  <c r="E3681" i="38"/>
  <c r="G3680" i="38"/>
  <c r="E3680" i="38"/>
  <c r="G3679" i="38"/>
  <c r="E3679" i="38"/>
  <c r="G3678" i="38"/>
  <c r="E3678" i="38"/>
  <c r="G3677" i="38"/>
  <c r="E3677" i="38"/>
  <c r="G3676" i="38"/>
  <c r="E3676" i="38"/>
  <c r="G3675" i="38"/>
  <c r="E3675" i="38"/>
  <c r="G3674" i="38"/>
  <c r="E3674" i="38"/>
  <c r="G3673" i="38"/>
  <c r="E3673" i="38"/>
  <c r="G3672" i="38"/>
  <c r="E3672" i="38"/>
  <c r="G3671" i="38"/>
  <c r="E3671" i="38"/>
  <c r="G3670" i="38"/>
  <c r="E3670" i="38"/>
  <c r="G3669" i="38"/>
  <c r="E3669" i="38"/>
  <c r="G3668" i="38"/>
  <c r="E3668" i="38"/>
  <c r="G3667" i="38"/>
  <c r="E3667" i="38"/>
  <c r="G3666" i="38"/>
  <c r="E3666" i="38"/>
  <c r="G3665" i="38"/>
  <c r="E3665" i="38"/>
  <c r="G3664" i="38"/>
  <c r="E3664" i="38"/>
  <c r="G3663" i="38"/>
  <c r="E3663" i="38"/>
  <c r="G3662" i="38"/>
  <c r="E3662" i="38"/>
  <c r="G3661" i="38"/>
  <c r="E3661" i="38"/>
  <c r="G3660" i="38"/>
  <c r="E3660" i="38"/>
  <c r="G3659" i="38"/>
  <c r="E3659" i="38"/>
  <c r="G3658" i="38"/>
  <c r="E3658" i="38"/>
  <c r="G3657" i="38"/>
  <c r="E3657" i="38"/>
  <c r="G3656" i="38"/>
  <c r="E3656" i="38"/>
  <c r="G3655" i="38"/>
  <c r="E3655" i="38"/>
  <c r="G3654" i="38"/>
  <c r="E3654" i="38"/>
  <c r="G3653" i="38"/>
  <c r="E3653" i="38"/>
  <c r="G3652" i="38"/>
  <c r="E3652" i="38"/>
  <c r="G3651" i="38"/>
  <c r="E3651" i="38"/>
  <c r="G3650" i="38"/>
  <c r="E3650" i="38"/>
  <c r="G3649" i="38"/>
  <c r="E3649" i="38"/>
  <c r="G3648" i="38"/>
  <c r="E3648" i="38"/>
  <c r="G3647" i="38"/>
  <c r="E3647" i="38"/>
  <c r="G3646" i="38"/>
  <c r="E3646" i="38"/>
  <c r="G3645" i="38"/>
  <c r="E3645" i="38"/>
  <c r="G3644" i="38"/>
  <c r="E3644" i="38"/>
  <c r="G3643" i="38"/>
  <c r="E3643" i="38"/>
  <c r="G3642" i="38"/>
  <c r="E3642" i="38"/>
  <c r="G3641" i="38"/>
  <c r="E3641" i="38"/>
  <c r="G3640" i="38"/>
  <c r="E3640" i="38"/>
  <c r="G3639" i="38"/>
  <c r="E3639" i="38"/>
  <c r="G3638" i="38"/>
  <c r="E3638" i="38"/>
  <c r="G3637" i="38"/>
  <c r="E3637" i="38"/>
  <c r="G3636" i="38"/>
  <c r="E3636" i="38"/>
  <c r="G3635" i="38"/>
  <c r="E3635" i="38"/>
  <c r="G3634" i="38"/>
  <c r="E3634" i="38"/>
  <c r="G3633" i="38"/>
  <c r="E3633" i="38"/>
  <c r="G3632" i="38"/>
  <c r="E3632" i="38"/>
  <c r="G3631" i="38"/>
  <c r="E3631" i="38"/>
  <c r="G3630" i="38"/>
  <c r="E3630" i="38"/>
  <c r="G3629" i="38"/>
  <c r="E3629" i="38"/>
  <c r="G3628" i="38"/>
  <c r="E3628" i="38"/>
  <c r="G3627" i="38"/>
  <c r="E3627" i="38"/>
  <c r="G3626" i="38"/>
  <c r="E3626" i="38"/>
  <c r="G3625" i="38"/>
  <c r="E3625" i="38"/>
  <c r="G3624" i="38"/>
  <c r="E3624" i="38"/>
  <c r="G3623" i="38"/>
  <c r="E3623" i="38"/>
  <c r="G3622" i="38"/>
  <c r="E3622" i="38"/>
  <c r="G3621" i="38"/>
  <c r="E3621" i="38"/>
  <c r="G3620" i="38"/>
  <c r="E3620" i="38"/>
  <c r="G3619" i="38"/>
  <c r="E3619" i="38"/>
  <c r="G3618" i="38"/>
  <c r="E3618" i="38"/>
  <c r="G3617" i="38"/>
  <c r="E3617" i="38"/>
  <c r="G3616" i="38"/>
  <c r="E3616" i="38"/>
  <c r="G3615" i="38"/>
  <c r="E3615" i="38"/>
  <c r="G3614" i="38"/>
  <c r="E3614" i="38"/>
  <c r="G3613" i="38"/>
  <c r="E3613" i="38"/>
  <c r="G3612" i="38"/>
  <c r="E3612" i="38"/>
  <c r="G3611" i="38"/>
  <c r="E3611" i="38"/>
  <c r="G3610" i="38"/>
  <c r="E3610" i="38"/>
  <c r="G3609" i="38"/>
  <c r="E3609" i="38"/>
  <c r="G3608" i="38"/>
  <c r="E3608" i="38"/>
  <c r="G3607" i="38"/>
  <c r="E3607" i="38"/>
  <c r="G3606" i="38"/>
  <c r="E3606" i="38"/>
  <c r="G3605" i="38"/>
  <c r="E3605" i="38"/>
  <c r="G3604" i="38"/>
  <c r="E3604" i="38"/>
  <c r="G3603" i="38"/>
  <c r="E3603" i="38"/>
  <c r="G3602" i="38"/>
  <c r="E3602" i="38"/>
  <c r="G3601" i="38"/>
  <c r="E3601" i="38"/>
  <c r="G3600" i="38"/>
  <c r="E3600" i="38"/>
  <c r="G3599" i="38"/>
  <c r="E3599" i="38"/>
  <c r="G3598" i="38"/>
  <c r="E3598" i="38"/>
  <c r="G3597" i="38"/>
  <c r="E3597" i="38"/>
  <c r="G3596" i="38"/>
  <c r="E3596" i="38"/>
  <c r="G3595" i="38"/>
  <c r="E3595" i="38"/>
  <c r="G3594" i="38"/>
  <c r="E3594" i="38"/>
  <c r="G3593" i="38"/>
  <c r="E3593" i="38"/>
  <c r="G3592" i="38"/>
  <c r="E3592" i="38"/>
  <c r="G3591" i="38"/>
  <c r="E3591" i="38"/>
  <c r="G3590" i="38"/>
  <c r="E3590" i="38"/>
  <c r="G3589" i="38"/>
  <c r="E3589" i="38"/>
  <c r="G3588" i="38"/>
  <c r="E3588" i="38"/>
  <c r="G3587" i="38"/>
  <c r="E3587" i="38"/>
  <c r="G3586" i="38"/>
  <c r="E3586" i="38"/>
  <c r="G3585" i="38"/>
  <c r="E3585" i="38"/>
  <c r="G3584" i="38"/>
  <c r="E3584" i="38"/>
  <c r="G3583" i="38"/>
  <c r="E3583" i="38"/>
  <c r="G3582" i="38"/>
  <c r="E3582" i="38"/>
  <c r="G3581" i="38"/>
  <c r="E3581" i="38"/>
  <c r="G3580" i="38"/>
  <c r="E3580" i="38"/>
  <c r="G3579" i="38"/>
  <c r="E3579" i="38"/>
  <c r="G3578" i="38"/>
  <c r="E3578" i="38"/>
  <c r="G3577" i="38"/>
  <c r="E3577" i="38"/>
  <c r="G3576" i="38"/>
  <c r="E3576" i="38"/>
  <c r="G3575" i="38"/>
  <c r="E3575" i="38"/>
  <c r="G3574" i="38"/>
  <c r="E3574" i="38"/>
  <c r="G3573" i="38"/>
  <c r="E3573" i="38"/>
  <c r="G3572" i="38"/>
  <c r="E3572" i="38"/>
  <c r="G3571" i="38"/>
  <c r="E3571" i="38"/>
  <c r="G3570" i="38"/>
  <c r="E3570" i="38"/>
  <c r="G3569" i="38"/>
  <c r="E3569" i="38"/>
  <c r="G3568" i="38"/>
  <c r="E3568" i="38"/>
  <c r="G3567" i="38"/>
  <c r="E3567" i="38"/>
  <c r="G3566" i="38"/>
  <c r="E3566" i="38"/>
  <c r="G3565" i="38"/>
  <c r="E3565" i="38"/>
  <c r="G3564" i="38"/>
  <c r="E3564" i="38"/>
  <c r="G3563" i="38"/>
  <c r="E3563" i="38"/>
  <c r="G3562" i="38"/>
  <c r="E3562" i="38"/>
  <c r="G3561" i="38"/>
  <c r="E3561" i="38"/>
  <c r="G3560" i="38"/>
  <c r="E3560" i="38"/>
  <c r="G3559" i="38"/>
  <c r="E3559" i="38"/>
  <c r="G3558" i="38"/>
  <c r="E3558" i="38"/>
  <c r="G3557" i="38"/>
  <c r="E3557" i="38"/>
  <c r="G3556" i="38"/>
  <c r="E3556" i="38"/>
  <c r="G3555" i="38"/>
  <c r="E3555" i="38"/>
  <c r="G3554" i="38"/>
  <c r="E3554" i="38"/>
  <c r="G3553" i="38"/>
  <c r="E3553" i="38"/>
  <c r="G3552" i="38"/>
  <c r="E3552" i="38"/>
  <c r="G3551" i="38"/>
  <c r="E3551" i="38"/>
  <c r="G3550" i="38"/>
  <c r="E3550" i="38"/>
  <c r="G3549" i="38"/>
  <c r="E3549" i="38"/>
  <c r="G3548" i="38"/>
  <c r="E3548" i="38"/>
  <c r="G3547" i="38"/>
  <c r="E3547" i="38"/>
  <c r="G3546" i="38"/>
  <c r="E3546" i="38"/>
  <c r="G3545" i="38"/>
  <c r="E3545" i="38"/>
  <c r="G3544" i="38"/>
  <c r="E3544" i="38"/>
  <c r="G3543" i="38"/>
  <c r="E3543" i="38"/>
  <c r="G3542" i="38"/>
  <c r="E3542" i="38"/>
  <c r="G3541" i="38"/>
  <c r="E3541" i="38"/>
  <c r="G3540" i="38"/>
  <c r="E3540" i="38"/>
  <c r="G3539" i="38"/>
  <c r="E3539" i="38"/>
  <c r="G3538" i="38"/>
  <c r="E3538" i="38"/>
  <c r="G3537" i="38"/>
  <c r="E3537" i="38"/>
  <c r="G3536" i="38"/>
  <c r="E3536" i="38"/>
  <c r="G3535" i="38"/>
  <c r="E3535" i="38"/>
  <c r="G3534" i="38"/>
  <c r="E3534" i="38"/>
  <c r="G3533" i="38"/>
  <c r="E3533" i="38"/>
  <c r="G3532" i="38"/>
  <c r="E3532" i="38"/>
  <c r="G3531" i="38"/>
  <c r="E3531" i="38"/>
  <c r="G3530" i="38"/>
  <c r="E3530" i="38"/>
  <c r="G3529" i="38"/>
  <c r="E3529" i="38"/>
  <c r="G3528" i="38"/>
  <c r="E3528" i="38"/>
  <c r="G3527" i="38"/>
  <c r="E3527" i="38"/>
  <c r="G3526" i="38"/>
  <c r="E3526" i="38"/>
  <c r="G3525" i="38"/>
  <c r="E3525" i="38"/>
  <c r="G3524" i="38"/>
  <c r="E3524" i="38"/>
  <c r="G3523" i="38"/>
  <c r="E3523" i="38"/>
  <c r="G3522" i="38"/>
  <c r="E3522" i="38"/>
  <c r="G3521" i="38"/>
  <c r="E3521" i="38"/>
  <c r="G3520" i="38"/>
  <c r="E3520" i="38"/>
  <c r="G3519" i="38"/>
  <c r="E3519" i="38"/>
  <c r="G3518" i="38"/>
  <c r="E3518" i="38"/>
  <c r="G3517" i="38"/>
  <c r="E3517" i="38"/>
  <c r="G3516" i="38"/>
  <c r="E3516" i="38"/>
  <c r="G3515" i="38"/>
  <c r="E3515" i="38"/>
  <c r="G3514" i="38"/>
  <c r="E3514" i="38"/>
  <c r="G3513" i="38"/>
  <c r="E3513" i="38"/>
  <c r="G3512" i="38"/>
  <c r="E3512" i="38"/>
  <c r="G3511" i="38"/>
  <c r="E3511" i="38"/>
  <c r="G3510" i="38"/>
  <c r="E3510" i="38"/>
  <c r="G3509" i="38"/>
  <c r="E3509" i="38"/>
  <c r="G3508" i="38"/>
  <c r="E3508" i="38"/>
  <c r="G3507" i="38"/>
  <c r="E3507" i="38"/>
  <c r="G3506" i="38"/>
  <c r="E3506" i="38"/>
  <c r="G3505" i="38"/>
  <c r="E3505" i="38"/>
  <c r="G3504" i="38"/>
  <c r="E3504" i="38"/>
  <c r="G3503" i="38"/>
  <c r="E3503" i="38"/>
  <c r="G3502" i="38"/>
  <c r="E3502" i="38"/>
  <c r="G3501" i="38"/>
  <c r="E3501" i="38"/>
  <c r="G3500" i="38"/>
  <c r="E3500" i="38"/>
  <c r="G3499" i="38"/>
  <c r="E3499" i="38"/>
  <c r="G3498" i="38"/>
  <c r="E3498" i="38"/>
  <c r="G3497" i="38"/>
  <c r="E3497" i="38"/>
  <c r="G3496" i="38"/>
  <c r="E3496" i="38"/>
  <c r="G3495" i="38"/>
  <c r="E3495" i="38"/>
  <c r="G3494" i="38"/>
  <c r="E3494" i="38"/>
  <c r="G3493" i="38"/>
  <c r="E3493" i="38"/>
  <c r="G3492" i="38"/>
  <c r="E3492" i="38"/>
  <c r="G3491" i="38"/>
  <c r="E3491" i="38"/>
  <c r="G3490" i="38"/>
  <c r="E3490" i="38"/>
  <c r="G3489" i="38"/>
  <c r="E3489" i="38"/>
  <c r="G3488" i="38"/>
  <c r="E3488" i="38"/>
  <c r="G3487" i="38"/>
  <c r="E3487" i="38"/>
  <c r="G3486" i="38"/>
  <c r="E3486" i="38"/>
  <c r="G3485" i="38"/>
  <c r="E3485" i="38"/>
  <c r="G3484" i="38"/>
  <c r="E3484" i="38"/>
  <c r="G3483" i="38"/>
  <c r="E3483" i="38"/>
  <c r="G3482" i="38"/>
  <c r="E3482" i="38"/>
  <c r="G3481" i="38"/>
  <c r="E3481" i="38"/>
  <c r="G3480" i="38"/>
  <c r="E3480" i="38"/>
  <c r="G3479" i="38"/>
  <c r="E3479" i="38"/>
  <c r="G3478" i="38"/>
  <c r="E3478" i="38"/>
  <c r="G3477" i="38"/>
  <c r="E3477" i="38"/>
  <c r="G3476" i="38"/>
  <c r="E3476" i="38"/>
  <c r="G3475" i="38"/>
  <c r="E3475" i="38"/>
  <c r="G3474" i="38"/>
  <c r="E3474" i="38"/>
  <c r="G3473" i="38"/>
  <c r="E3473" i="38"/>
  <c r="G3472" i="38"/>
  <c r="E3472" i="38"/>
  <c r="G3471" i="38"/>
  <c r="E3471" i="38"/>
  <c r="G3470" i="38"/>
  <c r="E3470" i="38"/>
  <c r="G3469" i="38"/>
  <c r="E3469" i="38"/>
  <c r="G3468" i="38"/>
  <c r="E3468" i="38"/>
  <c r="G3467" i="38"/>
  <c r="E3467" i="38"/>
  <c r="G3466" i="38"/>
  <c r="E3466" i="38"/>
  <c r="G3465" i="38"/>
  <c r="E3465" i="38"/>
  <c r="G3464" i="38"/>
  <c r="E3464" i="38"/>
  <c r="G3463" i="38"/>
  <c r="E3463" i="38"/>
  <c r="G3462" i="38"/>
  <c r="E3462" i="38"/>
  <c r="G3461" i="38"/>
  <c r="E3461" i="38"/>
  <c r="G3460" i="38"/>
  <c r="E3460" i="38"/>
  <c r="G3459" i="38"/>
  <c r="E3459" i="38"/>
  <c r="G3458" i="38"/>
  <c r="E3458" i="38"/>
  <c r="G3457" i="38"/>
  <c r="E3457" i="38"/>
  <c r="G3456" i="38"/>
  <c r="E3456" i="38"/>
  <c r="G3455" i="38"/>
  <c r="E3455" i="38"/>
  <c r="G3454" i="38"/>
  <c r="E3454" i="38"/>
  <c r="G3453" i="38"/>
  <c r="E3453" i="38"/>
  <c r="G3452" i="38"/>
  <c r="E3452" i="38"/>
  <c r="G3451" i="38"/>
  <c r="E3451" i="38"/>
  <c r="G3450" i="38"/>
  <c r="E3450" i="38"/>
  <c r="G3449" i="38"/>
  <c r="E3449" i="38"/>
  <c r="G3448" i="38"/>
  <c r="E3448" i="38"/>
  <c r="G3447" i="38"/>
  <c r="E3447" i="38"/>
  <c r="G3446" i="38"/>
  <c r="E3446" i="38"/>
  <c r="G3445" i="38"/>
  <c r="E3445" i="38"/>
  <c r="G3444" i="38"/>
  <c r="E3444" i="38"/>
  <c r="G3443" i="38"/>
  <c r="E3443" i="38"/>
  <c r="G3442" i="38"/>
  <c r="E3442" i="38"/>
  <c r="G3441" i="38"/>
  <c r="E3441" i="38"/>
  <c r="G3440" i="38"/>
  <c r="E3440" i="38"/>
  <c r="G3439" i="38"/>
  <c r="E3439" i="38"/>
  <c r="G3438" i="38"/>
  <c r="E3438" i="38"/>
  <c r="G3437" i="38"/>
  <c r="E3437" i="38"/>
  <c r="G3436" i="38"/>
  <c r="E3436" i="38"/>
  <c r="G3435" i="38"/>
  <c r="E3435" i="38"/>
  <c r="G3434" i="38"/>
  <c r="E3434" i="38"/>
  <c r="G3433" i="38"/>
  <c r="E3433" i="38"/>
  <c r="G3432" i="38"/>
  <c r="E3432" i="38"/>
  <c r="G3431" i="38"/>
  <c r="E3431" i="38"/>
  <c r="G3430" i="38"/>
  <c r="E3430" i="38"/>
  <c r="G3429" i="38"/>
  <c r="E3429" i="38"/>
  <c r="G3428" i="38"/>
  <c r="E3428" i="38"/>
  <c r="G3427" i="38"/>
  <c r="E3427" i="38"/>
  <c r="G3426" i="38"/>
  <c r="E3426" i="38"/>
  <c r="G3425" i="38"/>
  <c r="E3425" i="38"/>
  <c r="G3424" i="38"/>
  <c r="E3424" i="38"/>
  <c r="G3423" i="38"/>
  <c r="E3423" i="38"/>
  <c r="G3422" i="38"/>
  <c r="E3422" i="38"/>
  <c r="G3421" i="38"/>
  <c r="E3421" i="38"/>
  <c r="G3420" i="38"/>
  <c r="E3420" i="38"/>
  <c r="G3419" i="38"/>
  <c r="E3419" i="38"/>
  <c r="G3418" i="38"/>
  <c r="E3418" i="38"/>
  <c r="G3417" i="38"/>
  <c r="E3417" i="38"/>
  <c r="G3416" i="38"/>
  <c r="E3416" i="38"/>
  <c r="G3415" i="38"/>
  <c r="E3415" i="38"/>
  <c r="G3414" i="38"/>
  <c r="E3414" i="38"/>
  <c r="G3413" i="38"/>
  <c r="E3413" i="38"/>
  <c r="G3412" i="38"/>
  <c r="E3412" i="38"/>
  <c r="G3411" i="38"/>
  <c r="E3411" i="38"/>
  <c r="G3410" i="38"/>
  <c r="E3410" i="38"/>
  <c r="G3409" i="38"/>
  <c r="E3409" i="38"/>
  <c r="G3408" i="38"/>
  <c r="E3408" i="38"/>
  <c r="G3407" i="38"/>
  <c r="E3407" i="38"/>
  <c r="G3406" i="38"/>
  <c r="E3406" i="38"/>
  <c r="G3405" i="38"/>
  <c r="E3405" i="38"/>
  <c r="G3404" i="38"/>
  <c r="E3404" i="38"/>
  <c r="G3403" i="38"/>
  <c r="E3403" i="38"/>
  <c r="G3402" i="38"/>
  <c r="E3402" i="38"/>
  <c r="G3401" i="38"/>
  <c r="E3401" i="38"/>
  <c r="G3400" i="38"/>
  <c r="E3400" i="38"/>
  <c r="G3399" i="38"/>
  <c r="E3399" i="38"/>
  <c r="G3398" i="38"/>
  <c r="E3398" i="38"/>
  <c r="G3397" i="38"/>
  <c r="E3397" i="38"/>
  <c r="G3396" i="38"/>
  <c r="E3396" i="38"/>
  <c r="G3395" i="38"/>
  <c r="E3395" i="38"/>
  <c r="G3394" i="38"/>
  <c r="E3394" i="38"/>
  <c r="G3393" i="38"/>
  <c r="E3393" i="38"/>
  <c r="G3392" i="38"/>
  <c r="E3392" i="38"/>
  <c r="G3391" i="38"/>
  <c r="E3391" i="38"/>
  <c r="G3390" i="38"/>
  <c r="E3390" i="38"/>
  <c r="G3389" i="38"/>
  <c r="E3389" i="38"/>
  <c r="G3388" i="38"/>
  <c r="E3388" i="38"/>
  <c r="G3387" i="38"/>
  <c r="E3387" i="38"/>
  <c r="G3386" i="38"/>
  <c r="E3386" i="38"/>
  <c r="G3385" i="38"/>
  <c r="E3385" i="38"/>
  <c r="G3384" i="38"/>
  <c r="E3384" i="38"/>
  <c r="G3383" i="38"/>
  <c r="E3383" i="38"/>
  <c r="G3382" i="38"/>
  <c r="E3382" i="38"/>
  <c r="G3381" i="38"/>
  <c r="E3381" i="38"/>
  <c r="G3380" i="38"/>
  <c r="E3380" i="38"/>
  <c r="G3379" i="38"/>
  <c r="E3379" i="38"/>
  <c r="G3378" i="38"/>
  <c r="E3378" i="38"/>
  <c r="G3377" i="38"/>
  <c r="E3377" i="38"/>
  <c r="G3376" i="38"/>
  <c r="E3376" i="38"/>
  <c r="G3375" i="38"/>
  <c r="E3375" i="38"/>
  <c r="G3374" i="38"/>
  <c r="E3374" i="38"/>
  <c r="G3373" i="38"/>
  <c r="E3373" i="38"/>
  <c r="G3372" i="38"/>
  <c r="E3372" i="38"/>
  <c r="G3371" i="38"/>
  <c r="E3371" i="38"/>
  <c r="G3370" i="38"/>
  <c r="E3370" i="38"/>
  <c r="G3369" i="38"/>
  <c r="E3369" i="38"/>
  <c r="G3368" i="38"/>
  <c r="E3368" i="38"/>
  <c r="G3367" i="38"/>
  <c r="E3367" i="38"/>
  <c r="G3366" i="38"/>
  <c r="E3366" i="38"/>
  <c r="G3365" i="38"/>
  <c r="E3365" i="38"/>
  <c r="G3364" i="38"/>
  <c r="E3364" i="38"/>
  <c r="G3363" i="38"/>
  <c r="E3363" i="38"/>
  <c r="G3362" i="38"/>
  <c r="E3362" i="38"/>
  <c r="G3361" i="38"/>
  <c r="E3361" i="38"/>
  <c r="G3360" i="38"/>
  <c r="E3360" i="38"/>
  <c r="G3359" i="38"/>
  <c r="E3359" i="38"/>
  <c r="G3358" i="38"/>
  <c r="E3358" i="38"/>
  <c r="G3357" i="38"/>
  <c r="E3357" i="38"/>
  <c r="G3356" i="38"/>
  <c r="E3356" i="38"/>
  <c r="G3355" i="38"/>
  <c r="E3355" i="38"/>
  <c r="G3354" i="38"/>
  <c r="E3354" i="38"/>
  <c r="G3353" i="38"/>
  <c r="E3353" i="38"/>
  <c r="G3352" i="38"/>
  <c r="E3352" i="38"/>
  <c r="G3351" i="38"/>
  <c r="E3351" i="38"/>
  <c r="G3350" i="38"/>
  <c r="E3350" i="38"/>
  <c r="G3349" i="38"/>
  <c r="E3349" i="38"/>
  <c r="G3348" i="38"/>
  <c r="E3348" i="38"/>
  <c r="G3347" i="38"/>
  <c r="E3347" i="38"/>
  <c r="G3346" i="38"/>
  <c r="E3346" i="38"/>
  <c r="G3345" i="38"/>
  <c r="E3345" i="38"/>
  <c r="G3344" i="38"/>
  <c r="E3344" i="38"/>
  <c r="G3343" i="38"/>
  <c r="E3343" i="38"/>
  <c r="G3342" i="38"/>
  <c r="E3342" i="38"/>
  <c r="G3341" i="38"/>
  <c r="E3341" i="38"/>
  <c r="G3340" i="38"/>
  <c r="E3340" i="38"/>
  <c r="G3339" i="38"/>
  <c r="E3339" i="38"/>
  <c r="G3338" i="38"/>
  <c r="E3338" i="38"/>
  <c r="G3337" i="38"/>
  <c r="E3337" i="38"/>
  <c r="G3336" i="38"/>
  <c r="E3336" i="38"/>
  <c r="G3335" i="38"/>
  <c r="E3335" i="38"/>
  <c r="G3334" i="38"/>
  <c r="E3334" i="38"/>
  <c r="G3333" i="38"/>
  <c r="E3333" i="38"/>
  <c r="G3332" i="38"/>
  <c r="E3332" i="38"/>
  <c r="G3331" i="38"/>
  <c r="E3331" i="38"/>
  <c r="G3330" i="38"/>
  <c r="E3330" i="38"/>
  <c r="G3329" i="38"/>
  <c r="E3329" i="38"/>
  <c r="G3328" i="38"/>
  <c r="E3328" i="38"/>
  <c r="G3327" i="38"/>
  <c r="E3327" i="38"/>
  <c r="G3326" i="38"/>
  <c r="E3326" i="38"/>
  <c r="G3325" i="38"/>
  <c r="E3325" i="38"/>
  <c r="G3324" i="38"/>
  <c r="E3324" i="38"/>
  <c r="G3323" i="38"/>
  <c r="E3323" i="38"/>
  <c r="G3322" i="38"/>
  <c r="E3322" i="38"/>
  <c r="G3321" i="38"/>
  <c r="E3321" i="38"/>
  <c r="G3320" i="38"/>
  <c r="E3320" i="38"/>
  <c r="G3319" i="38"/>
  <c r="E3319" i="38"/>
  <c r="G3318" i="38"/>
  <c r="E3318" i="38"/>
  <c r="G3317" i="38"/>
  <c r="E3317" i="38"/>
  <c r="G3316" i="38"/>
  <c r="E3316" i="38"/>
  <c r="G3315" i="38"/>
  <c r="E3315" i="38"/>
  <c r="G3314" i="38"/>
  <c r="E3314" i="38"/>
  <c r="G3313" i="38"/>
  <c r="E3313" i="38"/>
  <c r="G3312" i="38"/>
  <c r="E3312" i="38"/>
  <c r="G3311" i="38"/>
  <c r="E3311" i="38"/>
  <c r="G3310" i="38"/>
  <c r="E3310" i="38"/>
  <c r="G3309" i="38"/>
  <c r="E3309" i="38"/>
  <c r="G3308" i="38"/>
  <c r="E3308" i="38"/>
  <c r="G3307" i="38"/>
  <c r="E3307" i="38"/>
  <c r="G3306" i="38"/>
  <c r="E3306" i="38"/>
  <c r="G3305" i="38"/>
  <c r="E3305" i="38"/>
  <c r="G3304" i="38"/>
  <c r="E3304" i="38"/>
  <c r="G3303" i="38"/>
  <c r="E3303" i="38"/>
  <c r="G3302" i="38"/>
  <c r="E3302" i="38"/>
  <c r="G3301" i="38"/>
  <c r="E3301" i="38"/>
  <c r="G3300" i="38"/>
  <c r="E3300" i="38"/>
  <c r="G3299" i="38"/>
  <c r="E3299" i="38"/>
  <c r="G3298" i="38"/>
  <c r="E3298" i="38"/>
  <c r="G3297" i="38"/>
  <c r="E3297" i="38"/>
  <c r="G3296" i="38"/>
  <c r="E3296" i="38"/>
  <c r="G3295" i="38"/>
  <c r="E3295" i="38"/>
  <c r="G3294" i="38"/>
  <c r="E3294" i="38"/>
  <c r="G3293" i="38"/>
  <c r="E3293" i="38"/>
  <c r="G3292" i="38"/>
  <c r="E3292" i="38"/>
  <c r="G3291" i="38"/>
  <c r="E3291" i="38"/>
  <c r="G3290" i="38"/>
  <c r="E3290" i="38"/>
  <c r="G3289" i="38"/>
  <c r="E3289" i="38"/>
  <c r="G3288" i="38"/>
  <c r="E3288" i="38"/>
  <c r="G3287" i="38"/>
  <c r="E3287" i="38"/>
  <c r="G3286" i="38"/>
  <c r="E3286" i="38"/>
  <c r="G3285" i="38"/>
  <c r="E3285" i="38"/>
  <c r="G3284" i="38"/>
  <c r="E3284" i="38"/>
  <c r="G3283" i="38"/>
  <c r="E3283" i="38"/>
  <c r="G3282" i="38"/>
  <c r="E3282" i="38"/>
  <c r="G3281" i="38"/>
  <c r="E3281" i="38"/>
  <c r="G3280" i="38"/>
  <c r="E3280" i="38"/>
  <c r="G3279" i="38"/>
  <c r="E3279" i="38"/>
  <c r="G3278" i="38"/>
  <c r="E3278" i="38"/>
  <c r="G3277" i="38"/>
  <c r="E3277" i="38"/>
  <c r="G3276" i="38"/>
  <c r="E3276" i="38"/>
  <c r="G3275" i="38"/>
  <c r="E3275" i="38"/>
  <c r="G3274" i="38"/>
  <c r="E3274" i="38"/>
  <c r="G3273" i="38"/>
  <c r="E3273" i="38"/>
  <c r="G3272" i="38"/>
  <c r="E3272" i="38"/>
  <c r="G3271" i="38"/>
  <c r="E3271" i="38"/>
  <c r="G3270" i="38"/>
  <c r="E3270" i="38"/>
  <c r="G3269" i="38"/>
  <c r="E3269" i="38"/>
  <c r="G3268" i="38"/>
  <c r="E3268" i="38"/>
  <c r="G3267" i="38"/>
  <c r="E3267" i="38"/>
  <c r="G3266" i="38"/>
  <c r="E3266" i="38"/>
  <c r="G3265" i="38"/>
  <c r="E3265" i="38"/>
  <c r="G3264" i="38"/>
  <c r="E3264" i="38"/>
  <c r="G3263" i="38"/>
  <c r="E3263" i="38"/>
  <c r="G3262" i="38"/>
  <c r="E3262" i="38"/>
  <c r="G3261" i="38"/>
  <c r="E3261" i="38"/>
  <c r="G3260" i="38"/>
  <c r="E3260" i="38"/>
  <c r="G3259" i="38"/>
  <c r="E3259" i="38"/>
  <c r="G3258" i="38"/>
  <c r="E3258" i="38"/>
  <c r="G3257" i="38"/>
  <c r="E3257" i="38"/>
  <c r="G3256" i="38"/>
  <c r="E3256" i="38"/>
  <c r="G3255" i="38"/>
  <c r="E3255" i="38"/>
  <c r="G3254" i="38"/>
  <c r="E3254" i="38"/>
  <c r="G3253" i="38"/>
  <c r="E3253" i="38"/>
  <c r="G3252" i="38"/>
  <c r="E3252" i="38"/>
  <c r="G3251" i="38"/>
  <c r="E3251" i="38"/>
  <c r="G3250" i="38"/>
  <c r="E3250" i="38"/>
  <c r="G3249" i="38"/>
  <c r="E3249" i="38"/>
  <c r="G3248" i="38"/>
  <c r="E3248" i="38"/>
  <c r="G3247" i="38"/>
  <c r="E3247" i="38"/>
  <c r="G3246" i="38"/>
  <c r="E3246" i="38"/>
  <c r="G3245" i="38"/>
  <c r="E3245" i="38"/>
  <c r="G3244" i="38"/>
  <c r="E3244" i="38"/>
  <c r="G3243" i="38"/>
  <c r="E3243" i="38"/>
  <c r="G3242" i="38"/>
  <c r="E3242" i="38"/>
  <c r="G3241" i="38"/>
  <c r="E3241" i="38"/>
  <c r="G3240" i="38"/>
  <c r="E3240" i="38"/>
  <c r="G3239" i="38"/>
  <c r="E3239" i="38"/>
  <c r="G3238" i="38"/>
  <c r="E3238" i="38"/>
  <c r="G3237" i="38"/>
  <c r="E3237" i="38"/>
  <c r="G3236" i="38"/>
  <c r="E3236" i="38"/>
  <c r="G3235" i="38"/>
  <c r="E3235" i="38"/>
  <c r="G3234" i="38"/>
  <c r="E3234" i="38"/>
  <c r="G3233" i="38"/>
  <c r="E3233" i="38"/>
  <c r="G3232" i="38"/>
  <c r="E3232" i="38"/>
  <c r="G3231" i="38"/>
  <c r="E3231" i="38"/>
  <c r="G3230" i="38"/>
  <c r="E3230" i="38"/>
  <c r="G3229" i="38"/>
  <c r="E3229" i="38"/>
  <c r="G3228" i="38"/>
  <c r="E3228" i="38"/>
  <c r="G3227" i="38"/>
  <c r="E3227" i="38"/>
  <c r="G3226" i="38"/>
  <c r="E3226" i="38"/>
  <c r="G3225" i="38"/>
  <c r="E3225" i="38"/>
  <c r="G3224" i="38"/>
  <c r="E3224" i="38"/>
  <c r="G3223" i="38"/>
  <c r="E3223" i="38"/>
  <c r="G3222" i="38"/>
  <c r="E3222" i="38"/>
  <c r="G3221" i="38"/>
  <c r="E3221" i="38"/>
  <c r="G3220" i="38"/>
  <c r="E3220" i="38"/>
  <c r="G3219" i="38"/>
  <c r="E3219" i="38"/>
  <c r="G3218" i="38"/>
  <c r="E3218" i="38"/>
  <c r="G3217" i="38"/>
  <c r="E3217" i="38"/>
  <c r="G3216" i="38"/>
  <c r="E3216" i="38"/>
  <c r="G3215" i="38"/>
  <c r="E3215" i="38"/>
  <c r="G3214" i="38"/>
  <c r="E3214" i="38"/>
  <c r="G3213" i="38"/>
  <c r="E3213" i="38"/>
  <c r="G3212" i="38"/>
  <c r="E3212" i="38"/>
  <c r="G3211" i="38"/>
  <c r="E3211" i="38"/>
  <c r="G3210" i="38"/>
  <c r="E3210" i="38"/>
  <c r="G3209" i="38"/>
  <c r="E3209" i="38"/>
  <c r="G3208" i="38"/>
  <c r="E3208" i="38"/>
  <c r="G3207" i="38"/>
  <c r="E3207" i="38"/>
  <c r="G3206" i="38"/>
  <c r="E3206" i="38"/>
  <c r="G3205" i="38"/>
  <c r="E3205" i="38"/>
  <c r="G3204" i="38"/>
  <c r="E3204" i="38"/>
  <c r="G3203" i="38"/>
  <c r="E3203" i="38"/>
  <c r="G3202" i="38"/>
  <c r="E3202" i="38"/>
  <c r="G3201" i="38"/>
  <c r="E3201" i="38"/>
  <c r="G3200" i="38"/>
  <c r="E3200" i="38"/>
  <c r="G3199" i="38"/>
  <c r="E3199" i="38"/>
  <c r="G3198" i="38"/>
  <c r="E3198" i="38"/>
  <c r="G3197" i="38"/>
  <c r="E3197" i="38"/>
  <c r="G3196" i="38"/>
  <c r="E3196" i="38"/>
  <c r="G3195" i="38"/>
  <c r="E3195" i="38"/>
  <c r="G3194" i="38"/>
  <c r="E3194" i="38"/>
  <c r="G3193" i="38"/>
  <c r="E3193" i="38"/>
  <c r="G3192" i="38"/>
  <c r="E3192" i="38"/>
  <c r="G3191" i="38"/>
  <c r="E3191" i="38"/>
  <c r="G3190" i="38"/>
  <c r="E3190" i="38"/>
  <c r="G3189" i="38"/>
  <c r="E3189" i="38"/>
  <c r="G3188" i="38"/>
  <c r="E3188" i="38"/>
  <c r="G3187" i="38"/>
  <c r="E3187" i="38"/>
  <c r="G3186" i="38"/>
  <c r="E3186" i="38"/>
  <c r="G3185" i="38"/>
  <c r="E3185" i="38"/>
  <c r="G3184" i="38"/>
  <c r="E3184" i="38"/>
  <c r="G3183" i="38"/>
  <c r="E3183" i="38"/>
  <c r="G3182" i="38"/>
  <c r="E3182" i="38"/>
  <c r="G3181" i="38"/>
  <c r="E3181" i="38"/>
  <c r="G3180" i="38"/>
  <c r="E3180" i="38"/>
  <c r="G3179" i="38"/>
  <c r="E3179" i="38"/>
  <c r="G3178" i="38"/>
  <c r="E3178" i="38"/>
  <c r="G3177" i="38"/>
  <c r="E3177" i="38"/>
  <c r="G3176" i="38"/>
  <c r="E3176" i="38"/>
  <c r="G3175" i="38"/>
  <c r="E3175" i="38"/>
  <c r="G3174" i="38"/>
  <c r="E3174" i="38"/>
  <c r="G3173" i="38"/>
  <c r="E3173" i="38"/>
  <c r="G3172" i="38"/>
  <c r="E3172" i="38"/>
  <c r="G3171" i="38"/>
  <c r="E3171" i="38"/>
  <c r="G3170" i="38"/>
  <c r="E3170" i="38"/>
  <c r="G3169" i="38"/>
  <c r="E3169" i="38"/>
  <c r="G3168" i="38"/>
  <c r="E3168" i="38"/>
  <c r="G3167" i="38"/>
  <c r="E3167" i="38"/>
  <c r="G3166" i="38"/>
  <c r="E3166" i="38"/>
  <c r="G3165" i="38"/>
  <c r="E3165" i="38"/>
  <c r="G3164" i="38"/>
  <c r="E3164" i="38"/>
  <c r="G3163" i="38"/>
  <c r="E3163" i="38"/>
  <c r="G3162" i="38"/>
  <c r="E3162" i="38"/>
  <c r="G3161" i="38"/>
  <c r="E3161" i="38"/>
  <c r="G3160" i="38"/>
  <c r="E3160" i="38"/>
  <c r="G3159" i="38"/>
  <c r="E3159" i="38"/>
  <c r="G3158" i="38"/>
  <c r="E3158" i="38"/>
  <c r="G3157" i="38"/>
  <c r="E3157" i="38"/>
  <c r="G3156" i="38"/>
  <c r="E3156" i="38"/>
  <c r="G3155" i="38"/>
  <c r="E3155" i="38"/>
  <c r="G3154" i="38"/>
  <c r="E3154" i="38"/>
  <c r="G3153" i="38"/>
  <c r="E3153" i="38"/>
  <c r="G3152" i="38"/>
  <c r="E3152" i="38"/>
  <c r="G3151" i="38"/>
  <c r="E3151" i="38"/>
  <c r="G3150" i="38"/>
  <c r="E3150" i="38"/>
  <c r="G3149" i="38"/>
  <c r="E3149" i="38"/>
  <c r="G3148" i="38"/>
  <c r="E3148" i="38"/>
  <c r="G3147" i="38"/>
  <c r="E3147" i="38"/>
  <c r="G3146" i="38"/>
  <c r="E3146" i="38"/>
  <c r="G3145" i="38"/>
  <c r="E3145" i="38"/>
  <c r="G3144" i="38"/>
  <c r="E3144" i="38"/>
  <c r="G3143" i="38"/>
  <c r="E3143" i="38"/>
  <c r="G3142" i="38"/>
  <c r="E3142" i="38"/>
  <c r="G3141" i="38"/>
  <c r="E3141" i="38"/>
  <c r="G3140" i="38"/>
  <c r="E3140" i="38"/>
  <c r="G3139" i="38"/>
  <c r="E3139" i="38"/>
  <c r="G3138" i="38"/>
  <c r="E3138" i="38"/>
  <c r="G3137" i="38"/>
  <c r="E3137" i="38"/>
  <c r="G3136" i="38"/>
  <c r="E3136" i="38"/>
  <c r="G3135" i="38"/>
  <c r="E3135" i="38"/>
  <c r="G3134" i="38"/>
  <c r="E3134" i="38"/>
  <c r="G3133" i="38"/>
  <c r="E3133" i="38"/>
  <c r="G3132" i="38"/>
  <c r="E3132" i="38"/>
  <c r="G3131" i="38"/>
  <c r="E3131" i="38"/>
  <c r="G3130" i="38"/>
  <c r="E3130" i="38"/>
  <c r="G3129" i="38"/>
  <c r="E3129" i="38"/>
  <c r="G3128" i="38"/>
  <c r="E3128" i="38"/>
  <c r="G3127" i="38"/>
  <c r="E3127" i="38"/>
  <c r="G3126" i="38"/>
  <c r="E3126" i="38"/>
  <c r="G3125" i="38"/>
  <c r="E3125" i="38"/>
  <c r="G3124" i="38"/>
  <c r="E3124" i="38"/>
  <c r="G3123" i="38"/>
  <c r="E3123" i="38"/>
  <c r="G3122" i="38"/>
  <c r="E3122" i="38"/>
  <c r="G3121" i="38"/>
  <c r="E3121" i="38"/>
  <c r="G3120" i="38"/>
  <c r="E3120" i="38"/>
  <c r="G3119" i="38"/>
  <c r="E3119" i="38"/>
  <c r="G3118" i="38"/>
  <c r="E3118" i="38"/>
  <c r="G3117" i="38"/>
  <c r="E3117" i="38"/>
  <c r="G3116" i="38"/>
  <c r="E3116" i="38"/>
  <c r="G3115" i="38"/>
  <c r="E3115" i="38"/>
  <c r="G3114" i="38"/>
  <c r="E3114" i="38"/>
  <c r="G3113" i="38"/>
  <c r="E3113" i="38"/>
  <c r="G3112" i="38"/>
  <c r="E3112" i="38"/>
  <c r="G3111" i="38"/>
  <c r="E3111" i="38"/>
  <c r="G3110" i="38"/>
  <c r="E3110" i="38"/>
  <c r="G3109" i="38"/>
  <c r="E3109" i="38"/>
  <c r="G3108" i="38"/>
  <c r="E3108" i="38"/>
  <c r="G3107" i="38"/>
  <c r="E3107" i="38"/>
  <c r="G3106" i="38"/>
  <c r="E3106" i="38"/>
  <c r="G3105" i="38"/>
  <c r="E3105" i="38"/>
  <c r="G3104" i="38"/>
  <c r="E3104" i="38"/>
  <c r="G3103" i="38"/>
  <c r="E3103" i="38"/>
  <c r="G3102" i="38"/>
  <c r="E3102" i="38"/>
  <c r="G3101" i="38"/>
  <c r="E3101" i="38"/>
  <c r="G3100" i="38"/>
  <c r="E3100" i="38"/>
  <c r="G3099" i="38"/>
  <c r="E3099" i="38"/>
  <c r="G3098" i="38"/>
  <c r="E3098" i="38"/>
  <c r="G3097" i="38"/>
  <c r="E3097" i="38"/>
  <c r="G3096" i="38"/>
  <c r="E3096" i="38"/>
  <c r="G3095" i="38"/>
  <c r="E3095" i="38"/>
  <c r="G3094" i="38"/>
  <c r="E3094" i="38"/>
  <c r="G3093" i="38"/>
  <c r="E3093" i="38"/>
  <c r="G3092" i="38"/>
  <c r="E3092" i="38"/>
  <c r="G3091" i="38"/>
  <c r="E3091" i="38"/>
  <c r="G3090" i="38"/>
  <c r="E3090" i="38"/>
  <c r="G3089" i="38"/>
  <c r="E3089" i="38"/>
  <c r="G3088" i="38"/>
  <c r="E3088" i="38"/>
  <c r="G3087" i="38"/>
  <c r="E3087" i="38"/>
  <c r="G3086" i="38"/>
  <c r="E3086" i="38"/>
  <c r="G3085" i="38"/>
  <c r="E3085" i="38"/>
  <c r="G3084" i="38"/>
  <c r="E3084" i="38"/>
  <c r="G3083" i="38"/>
  <c r="E3083" i="38"/>
  <c r="G3082" i="38"/>
  <c r="E3082" i="38"/>
  <c r="G3081" i="38"/>
  <c r="E3081" i="38"/>
  <c r="G3080" i="38"/>
  <c r="E3080" i="38"/>
  <c r="G3079" i="38"/>
  <c r="E3079" i="38"/>
  <c r="G3078" i="38"/>
  <c r="E3078" i="38"/>
  <c r="G3077" i="38"/>
  <c r="E3077" i="38"/>
  <c r="G3076" i="38"/>
  <c r="E3076" i="38"/>
  <c r="G3075" i="38"/>
  <c r="E3075" i="38"/>
  <c r="G3074" i="38"/>
  <c r="E3074" i="38"/>
  <c r="G3073" i="38"/>
  <c r="E3073" i="38"/>
  <c r="G3072" i="38"/>
  <c r="E3072" i="38"/>
  <c r="G3071" i="38"/>
  <c r="E3071" i="38"/>
  <c r="G3070" i="38"/>
  <c r="E3070" i="38"/>
  <c r="G3069" i="38"/>
  <c r="E3069" i="38"/>
  <c r="G3068" i="38"/>
  <c r="E3068" i="38"/>
  <c r="G3067" i="38"/>
  <c r="E3067" i="38"/>
  <c r="G3066" i="38"/>
  <c r="E3066" i="38"/>
  <c r="G3065" i="38"/>
  <c r="E3065" i="38"/>
  <c r="G3064" i="38"/>
  <c r="E3064" i="38"/>
  <c r="G3063" i="38"/>
  <c r="E3063" i="38"/>
  <c r="G3062" i="38"/>
  <c r="E3062" i="38"/>
  <c r="G3061" i="38"/>
  <c r="E3061" i="38"/>
  <c r="G3060" i="38"/>
  <c r="E3060" i="38"/>
  <c r="G3059" i="38"/>
  <c r="E3059" i="38"/>
  <c r="G3058" i="38"/>
  <c r="E3058" i="38"/>
  <c r="G3057" i="38"/>
  <c r="E3057" i="38"/>
  <c r="G3056" i="38"/>
  <c r="E3056" i="38"/>
  <c r="G3055" i="38"/>
  <c r="E3055" i="38"/>
  <c r="G3054" i="38"/>
  <c r="E3054" i="38"/>
  <c r="G3053" i="38"/>
  <c r="E3053" i="38"/>
  <c r="G3052" i="38"/>
  <c r="E3052" i="38"/>
  <c r="G3051" i="38"/>
  <c r="E3051" i="38"/>
  <c r="G3050" i="38"/>
  <c r="E3050" i="38"/>
  <c r="G3049" i="38"/>
  <c r="E3049" i="38"/>
  <c r="G3048" i="38"/>
  <c r="E3048" i="38"/>
  <c r="G3047" i="38"/>
  <c r="E3047" i="38"/>
  <c r="G3046" i="38"/>
  <c r="E3046" i="38"/>
  <c r="G3045" i="38"/>
  <c r="E3045" i="38"/>
  <c r="G3044" i="38"/>
  <c r="E3044" i="38"/>
  <c r="G3043" i="38"/>
  <c r="E3043" i="38"/>
  <c r="G3042" i="38"/>
  <c r="E3042" i="38"/>
  <c r="G3041" i="38"/>
  <c r="E3041" i="38"/>
  <c r="G3040" i="38"/>
  <c r="E3040" i="38"/>
  <c r="G3039" i="38"/>
  <c r="E3039" i="38"/>
  <c r="G3038" i="38"/>
  <c r="E3038" i="38"/>
  <c r="G3037" i="38"/>
  <c r="E3037" i="38"/>
  <c r="G3036" i="38"/>
  <c r="E3036" i="38"/>
  <c r="G3035" i="38"/>
  <c r="E3035" i="38"/>
  <c r="G3034" i="38"/>
  <c r="E3034" i="38"/>
  <c r="G3033" i="38"/>
  <c r="E3033" i="38"/>
  <c r="G3032" i="38"/>
  <c r="E3032" i="38"/>
  <c r="G3031" i="38"/>
  <c r="E3031" i="38"/>
  <c r="G3030" i="38"/>
  <c r="E3030" i="38"/>
  <c r="G3029" i="38"/>
  <c r="E3029" i="38"/>
  <c r="G3028" i="38"/>
  <c r="E3028" i="38"/>
  <c r="G3027" i="38"/>
  <c r="E3027" i="38"/>
  <c r="G3026" i="38"/>
  <c r="E3026" i="38"/>
  <c r="G3025" i="38"/>
  <c r="E3025" i="38"/>
  <c r="G3024" i="38"/>
  <c r="E3024" i="38"/>
  <c r="G3023" i="38"/>
  <c r="E3023" i="38"/>
  <c r="G3022" i="38"/>
  <c r="E3022" i="38"/>
  <c r="G3021" i="38"/>
  <c r="E3021" i="38"/>
  <c r="G3020" i="38"/>
  <c r="E3020" i="38"/>
  <c r="G3019" i="38"/>
  <c r="E3019" i="38"/>
  <c r="G3018" i="38"/>
  <c r="E3018" i="38"/>
  <c r="G3017" i="38"/>
  <c r="E3017" i="38"/>
  <c r="G3016" i="38"/>
  <c r="E3016" i="38"/>
  <c r="G3015" i="38"/>
  <c r="E3015" i="38"/>
  <c r="G3014" i="38"/>
  <c r="E3014" i="38"/>
  <c r="G3013" i="38"/>
  <c r="E3013" i="38"/>
  <c r="G3012" i="38"/>
  <c r="E3012" i="38"/>
  <c r="G3011" i="38"/>
  <c r="E3011" i="38"/>
  <c r="G3010" i="38"/>
  <c r="E3010" i="38"/>
  <c r="G3009" i="38"/>
  <c r="E3009" i="38"/>
  <c r="G3008" i="38"/>
  <c r="E3008" i="38"/>
  <c r="G3007" i="38"/>
  <c r="E3007" i="38"/>
  <c r="G3006" i="38"/>
  <c r="E3006" i="38"/>
  <c r="G3005" i="38"/>
  <c r="E3005" i="38"/>
  <c r="G3004" i="38"/>
  <c r="E3004" i="38"/>
  <c r="G3003" i="38"/>
  <c r="E3003" i="38"/>
  <c r="G3002" i="38"/>
  <c r="E3002" i="38"/>
  <c r="G3001" i="38"/>
  <c r="E3001" i="38"/>
  <c r="G3000" i="38"/>
  <c r="E3000" i="38"/>
  <c r="G2999" i="38"/>
  <c r="E2999" i="38"/>
  <c r="G2998" i="38"/>
  <c r="E2998" i="38"/>
  <c r="G2997" i="38"/>
  <c r="E2997" i="38"/>
  <c r="G2996" i="38"/>
  <c r="E2996" i="38"/>
  <c r="G2995" i="38"/>
  <c r="E2995" i="38"/>
  <c r="G2994" i="38"/>
  <c r="E2994" i="38"/>
  <c r="G2993" i="38"/>
  <c r="E2993" i="38"/>
  <c r="G2992" i="38"/>
  <c r="E2992" i="38"/>
  <c r="G2991" i="38"/>
  <c r="E2991" i="38"/>
  <c r="G2990" i="38"/>
  <c r="E2990" i="38"/>
  <c r="G2989" i="38"/>
  <c r="E2989" i="38"/>
  <c r="G2988" i="38"/>
  <c r="E2988" i="38"/>
  <c r="G2987" i="38"/>
  <c r="E2987" i="38"/>
  <c r="G2986" i="38"/>
  <c r="E2986" i="38"/>
  <c r="G2985" i="38"/>
  <c r="E2985" i="38"/>
  <c r="G2984" i="38"/>
  <c r="E2984" i="38"/>
  <c r="G2983" i="38"/>
  <c r="E2983" i="38"/>
  <c r="G2982" i="38"/>
  <c r="E2982" i="38"/>
  <c r="G2981" i="38"/>
  <c r="E2981" i="38"/>
  <c r="G2980" i="38"/>
  <c r="E2980" i="38"/>
  <c r="G2979" i="38"/>
  <c r="E2979" i="38"/>
  <c r="G2978" i="38"/>
  <c r="E2978" i="38"/>
  <c r="G2977" i="38"/>
  <c r="E2977" i="38"/>
  <c r="G2976" i="38"/>
  <c r="E2976" i="38"/>
  <c r="G2975" i="38"/>
  <c r="E2975" i="38"/>
  <c r="G2974" i="38"/>
  <c r="E2974" i="38"/>
  <c r="G2973" i="38"/>
  <c r="E2973" i="38"/>
  <c r="G2972" i="38"/>
  <c r="E2972" i="38"/>
  <c r="G2971" i="38"/>
  <c r="E2971" i="38"/>
  <c r="G2970" i="38"/>
  <c r="E2970" i="38"/>
  <c r="G2969" i="38"/>
  <c r="E2969" i="38"/>
  <c r="G2968" i="38"/>
  <c r="E2968" i="38"/>
  <c r="G2967" i="38"/>
  <c r="E2967" i="38"/>
  <c r="G2966" i="38"/>
  <c r="E2966" i="38"/>
  <c r="G2965" i="38"/>
  <c r="E2965" i="38"/>
  <c r="G2964" i="38"/>
  <c r="E2964" i="38"/>
  <c r="G2963" i="38"/>
  <c r="E2963" i="38"/>
  <c r="G2962" i="38"/>
  <c r="E2962" i="38"/>
  <c r="G2961" i="38"/>
  <c r="E2961" i="38"/>
  <c r="G2960" i="38"/>
  <c r="E2960" i="38"/>
  <c r="G2959" i="38"/>
  <c r="E2959" i="38"/>
  <c r="G2958" i="38"/>
  <c r="E2958" i="38"/>
  <c r="G2957" i="38"/>
  <c r="E2957" i="38"/>
  <c r="G2956" i="38"/>
  <c r="E2956" i="38"/>
  <c r="G2955" i="38"/>
  <c r="E2955" i="38"/>
  <c r="G2954" i="38"/>
  <c r="E2954" i="38"/>
  <c r="G2953" i="38"/>
  <c r="E2953" i="38"/>
  <c r="G2952" i="38"/>
  <c r="E2952" i="38"/>
  <c r="G2951" i="38"/>
  <c r="E2951" i="38"/>
  <c r="G2950" i="38"/>
  <c r="E2950" i="38"/>
  <c r="G2949" i="38"/>
  <c r="E2949" i="38"/>
  <c r="G2948" i="38"/>
  <c r="E2948" i="38"/>
  <c r="G2947" i="38"/>
  <c r="E2947" i="38"/>
  <c r="G2946" i="38"/>
  <c r="E2946" i="38"/>
  <c r="G2945" i="38"/>
  <c r="E2945" i="38"/>
  <c r="G2944" i="38"/>
  <c r="E2944" i="38"/>
  <c r="G2943" i="38"/>
  <c r="E2943" i="38"/>
  <c r="G2942" i="38"/>
  <c r="E2942" i="38"/>
  <c r="G2941" i="38"/>
  <c r="E2941" i="38"/>
  <c r="G2940" i="38"/>
  <c r="E2940" i="38"/>
  <c r="G2939" i="38"/>
  <c r="E2939" i="38"/>
  <c r="G2938" i="38"/>
  <c r="E2938" i="38"/>
  <c r="G2937" i="38"/>
  <c r="E2937" i="38"/>
  <c r="G2936" i="38"/>
  <c r="E2936" i="38"/>
  <c r="G2935" i="38"/>
  <c r="E2935" i="38"/>
  <c r="G2934" i="38"/>
  <c r="E2934" i="38"/>
  <c r="G2933" i="38"/>
  <c r="E2933" i="38"/>
  <c r="G2932" i="38"/>
  <c r="E2932" i="38"/>
  <c r="G2931" i="38"/>
  <c r="E2931" i="38"/>
  <c r="G2930" i="38"/>
  <c r="E2930" i="38"/>
  <c r="G2929" i="38"/>
  <c r="E2929" i="38"/>
  <c r="G2928" i="38"/>
  <c r="E2928" i="38"/>
  <c r="G2927" i="38"/>
  <c r="E2927" i="38"/>
  <c r="G2926" i="38"/>
  <c r="E2926" i="38"/>
  <c r="G2925" i="38"/>
  <c r="E2925" i="38"/>
  <c r="G2924" i="38"/>
  <c r="E2924" i="38"/>
  <c r="G2923" i="38"/>
  <c r="E2923" i="38"/>
  <c r="G2922" i="38"/>
  <c r="E2922" i="38"/>
  <c r="G2921" i="38"/>
  <c r="E2921" i="38"/>
  <c r="G2920" i="38"/>
  <c r="E2920" i="38"/>
  <c r="G2919" i="38"/>
  <c r="E2919" i="38"/>
  <c r="G2918" i="38"/>
  <c r="E2918" i="38"/>
  <c r="G2917" i="38"/>
  <c r="E2917" i="38"/>
  <c r="G2916" i="38"/>
  <c r="E2916" i="38"/>
  <c r="G2915" i="38"/>
  <c r="E2915" i="38"/>
  <c r="G2914" i="38"/>
  <c r="E2914" i="38"/>
  <c r="G2913" i="38"/>
  <c r="E2913" i="38"/>
  <c r="G2912" i="38"/>
  <c r="E2912" i="38"/>
  <c r="G2911" i="38"/>
  <c r="E2911" i="38"/>
  <c r="G2910" i="38"/>
  <c r="E2910" i="38"/>
  <c r="G2909" i="38"/>
  <c r="E2909" i="38"/>
  <c r="G2908" i="38"/>
  <c r="E2908" i="38"/>
  <c r="G2907" i="38"/>
  <c r="E2907" i="38"/>
  <c r="G2906" i="38"/>
  <c r="E2906" i="38"/>
  <c r="G2905" i="38"/>
  <c r="E2905" i="38"/>
  <c r="G2904" i="38"/>
  <c r="E2904" i="38"/>
  <c r="G2903" i="38"/>
  <c r="E2903" i="38"/>
  <c r="G2902" i="38"/>
  <c r="E2902" i="38"/>
  <c r="G2901" i="38"/>
  <c r="E2901" i="38"/>
  <c r="G2900" i="38"/>
  <c r="E2900" i="38"/>
  <c r="G2899" i="38"/>
  <c r="E2899" i="38"/>
  <c r="G2898" i="38"/>
  <c r="E2898" i="38"/>
  <c r="G2897" i="38"/>
  <c r="E2897" i="38"/>
  <c r="G2896" i="38"/>
  <c r="E2896" i="38"/>
  <c r="G2895" i="38"/>
  <c r="E2895" i="38"/>
  <c r="G2894" i="38"/>
  <c r="E2894" i="38"/>
  <c r="G2893" i="38"/>
  <c r="E2893" i="38"/>
  <c r="G2892" i="38"/>
  <c r="E2892" i="38"/>
  <c r="G2891" i="38"/>
  <c r="E2891" i="38"/>
  <c r="G2890" i="38"/>
  <c r="E2890" i="38"/>
  <c r="G2889" i="38"/>
  <c r="E2889" i="38"/>
  <c r="G2888" i="38"/>
  <c r="E2888" i="38"/>
  <c r="G2887" i="38"/>
  <c r="E2887" i="38"/>
  <c r="G2886" i="38"/>
  <c r="E2886" i="38"/>
  <c r="G2885" i="38"/>
  <c r="E2885" i="38"/>
  <c r="G2884" i="38"/>
  <c r="E2884" i="38"/>
  <c r="G2883" i="38"/>
  <c r="E2883" i="38"/>
  <c r="G2882" i="38"/>
  <c r="E2882" i="38"/>
  <c r="G2881" i="38"/>
  <c r="E2881" i="38"/>
  <c r="G2880" i="38"/>
  <c r="E2880" i="38"/>
  <c r="G2879" i="38"/>
  <c r="E2879" i="38"/>
  <c r="G2878" i="38"/>
  <c r="E2878" i="38"/>
  <c r="G2877" i="38"/>
  <c r="E2877" i="38"/>
  <c r="G2876" i="38"/>
  <c r="E2876" i="38"/>
  <c r="G2875" i="38"/>
  <c r="E2875" i="38"/>
  <c r="G2874" i="38"/>
  <c r="E2874" i="38"/>
  <c r="G2873" i="38"/>
  <c r="E2873" i="38"/>
  <c r="G2872" i="38"/>
  <c r="E2872" i="38"/>
  <c r="G2871" i="38"/>
  <c r="E2871" i="38"/>
  <c r="G2870" i="38"/>
  <c r="E2870" i="38"/>
  <c r="G2869" i="38"/>
  <c r="E2869" i="38"/>
  <c r="G2868" i="38"/>
  <c r="E2868" i="38"/>
  <c r="G2867" i="38"/>
  <c r="E2867" i="38"/>
  <c r="G2866" i="38"/>
  <c r="E2866" i="38"/>
  <c r="G2865" i="38"/>
  <c r="E2865" i="38"/>
  <c r="G2864" i="38"/>
  <c r="E2864" i="38"/>
  <c r="G2863" i="38"/>
  <c r="E2863" i="38"/>
  <c r="G2862" i="38"/>
  <c r="E2862" i="38"/>
  <c r="G2861" i="38"/>
  <c r="E2861" i="38"/>
  <c r="G2860" i="38"/>
  <c r="E2860" i="38"/>
  <c r="G2859" i="38"/>
  <c r="E2859" i="38"/>
  <c r="G2858" i="38"/>
  <c r="E2858" i="38"/>
  <c r="G2857" i="38"/>
  <c r="E2857" i="38"/>
  <c r="G2856" i="38"/>
  <c r="E2856" i="38"/>
  <c r="G2855" i="38"/>
  <c r="E2855" i="38"/>
  <c r="G2854" i="38"/>
  <c r="E2854" i="38"/>
  <c r="G2853" i="38"/>
  <c r="E2853" i="38"/>
  <c r="G2852" i="38"/>
  <c r="E2852" i="38"/>
  <c r="G2851" i="38"/>
  <c r="E2851" i="38"/>
  <c r="G2850" i="38"/>
  <c r="E2850" i="38"/>
  <c r="G2849" i="38"/>
  <c r="E2849" i="38"/>
  <c r="G2848" i="38"/>
  <c r="E2848" i="38"/>
  <c r="G2847" i="38"/>
  <c r="E2847" i="38"/>
  <c r="G2846" i="38"/>
  <c r="E2846" i="38"/>
  <c r="G2845" i="38"/>
  <c r="E2845" i="38"/>
  <c r="G2844" i="38"/>
  <c r="E2844" i="38"/>
  <c r="G2843" i="38"/>
  <c r="E2843" i="38"/>
  <c r="G2842" i="38"/>
  <c r="E2842" i="38"/>
  <c r="G2841" i="38"/>
  <c r="E2841" i="38"/>
  <c r="G2840" i="38"/>
  <c r="E2840" i="38"/>
  <c r="G2839" i="38"/>
  <c r="E2839" i="38"/>
  <c r="G2838" i="38"/>
  <c r="E2838" i="38"/>
  <c r="G2837" i="38"/>
  <c r="E2837" i="38"/>
  <c r="G2836" i="38"/>
  <c r="E2836" i="38"/>
  <c r="G2835" i="38"/>
  <c r="E2835" i="38"/>
  <c r="G2834" i="38"/>
  <c r="E2834" i="38"/>
  <c r="G2833" i="38"/>
  <c r="E2833" i="38"/>
  <c r="G2832" i="38"/>
  <c r="E2832" i="38"/>
  <c r="G2831" i="38"/>
  <c r="E2831" i="38"/>
  <c r="G2830" i="38"/>
  <c r="E2830" i="38"/>
  <c r="G2829" i="38"/>
  <c r="E2829" i="38"/>
  <c r="G2828" i="38"/>
  <c r="E2828" i="38"/>
  <c r="G2827" i="38"/>
  <c r="E2827" i="38"/>
  <c r="G2826" i="38"/>
  <c r="E2826" i="38"/>
  <c r="G2825" i="38"/>
  <c r="E2825" i="38"/>
  <c r="G2824" i="38"/>
  <c r="E2824" i="38"/>
  <c r="G2823" i="38"/>
  <c r="E2823" i="38"/>
  <c r="G2822" i="38"/>
  <c r="E2822" i="38"/>
  <c r="G2821" i="38"/>
  <c r="E2821" i="38"/>
  <c r="G2820" i="38"/>
  <c r="E2820" i="38"/>
  <c r="G2819" i="38"/>
  <c r="E2819" i="38"/>
  <c r="G2818" i="38"/>
  <c r="E2818" i="38"/>
  <c r="G2817" i="38"/>
  <c r="E2817" i="38"/>
  <c r="G2816" i="38"/>
  <c r="E2816" i="38"/>
  <c r="G2815" i="38"/>
  <c r="E2815" i="38"/>
  <c r="G2814" i="38"/>
  <c r="E2814" i="38"/>
  <c r="G2813" i="38"/>
  <c r="E2813" i="38"/>
  <c r="G2812" i="38"/>
  <c r="E2812" i="38"/>
  <c r="G2811" i="38"/>
  <c r="E2811" i="38"/>
  <c r="G2810" i="38"/>
  <c r="E2810" i="38"/>
  <c r="G2809" i="38"/>
  <c r="E2809" i="38"/>
  <c r="G2808" i="38"/>
  <c r="E2808" i="38"/>
  <c r="G2807" i="38"/>
  <c r="E2807" i="38"/>
  <c r="G2806" i="38"/>
  <c r="E2806" i="38"/>
  <c r="G2805" i="38"/>
  <c r="E2805" i="38"/>
  <c r="G2804" i="38"/>
  <c r="E2804" i="38"/>
  <c r="G2803" i="38"/>
  <c r="E2803" i="38"/>
  <c r="G2802" i="38"/>
  <c r="E2802" i="38"/>
  <c r="G2801" i="38"/>
  <c r="E2801" i="38"/>
  <c r="G2800" i="38"/>
  <c r="E2800" i="38"/>
  <c r="G2799" i="38"/>
  <c r="E2799" i="38"/>
  <c r="G2798" i="38"/>
  <c r="E2798" i="38"/>
  <c r="G2797" i="38"/>
  <c r="E2797" i="38"/>
  <c r="G2796" i="38"/>
  <c r="E2796" i="38"/>
  <c r="G2795" i="38"/>
  <c r="E2795" i="38"/>
  <c r="G2794" i="38"/>
  <c r="E2794" i="38"/>
  <c r="G2793" i="38"/>
  <c r="E2793" i="38"/>
  <c r="G2792" i="38"/>
  <c r="E2792" i="38"/>
  <c r="G2791" i="38"/>
  <c r="E2791" i="38"/>
  <c r="G2790" i="38"/>
  <c r="E2790" i="38"/>
  <c r="G2789" i="38"/>
  <c r="E2789" i="38"/>
  <c r="G2788" i="38"/>
  <c r="E2788" i="38"/>
  <c r="G2787" i="38"/>
  <c r="E2787" i="38"/>
  <c r="G2786" i="38"/>
  <c r="E2786" i="38"/>
  <c r="G2785" i="38"/>
  <c r="E2785" i="38"/>
  <c r="G2784" i="38"/>
  <c r="E2784" i="38"/>
  <c r="G2783" i="38"/>
  <c r="E2783" i="38"/>
  <c r="G2782" i="38"/>
  <c r="E2782" i="38"/>
  <c r="G2781" i="38"/>
  <c r="E2781" i="38"/>
  <c r="G2780" i="38"/>
  <c r="E2780" i="38"/>
  <c r="G2779" i="38"/>
  <c r="E2779" i="38"/>
  <c r="G2778" i="38"/>
  <c r="E2778" i="38"/>
  <c r="G2777" i="38"/>
  <c r="E2777" i="38"/>
  <c r="G2776" i="38"/>
  <c r="E2776" i="38"/>
  <c r="G2775" i="38"/>
  <c r="E2775" i="38"/>
  <c r="G2774" i="38"/>
  <c r="E2774" i="38"/>
  <c r="G2773" i="38"/>
  <c r="E2773" i="38"/>
  <c r="G2772" i="38"/>
  <c r="E2772" i="38"/>
  <c r="G2771" i="38"/>
  <c r="E2771" i="38"/>
  <c r="G2770" i="38"/>
  <c r="E2770" i="38"/>
  <c r="G2769" i="38"/>
  <c r="E2769" i="38"/>
  <c r="G2768" i="38"/>
  <c r="E2768" i="38"/>
  <c r="G2767" i="38"/>
  <c r="E2767" i="38"/>
  <c r="G2766" i="38"/>
  <c r="E2766" i="38"/>
  <c r="G2765" i="38"/>
  <c r="E2765" i="38"/>
  <c r="G2764" i="38"/>
  <c r="E2764" i="38"/>
  <c r="G2763" i="38"/>
  <c r="E2763" i="38"/>
  <c r="G2762" i="38"/>
  <c r="E2762" i="38"/>
  <c r="G2761" i="38"/>
  <c r="E2761" i="38"/>
  <c r="G2760" i="38"/>
  <c r="E2760" i="38"/>
  <c r="G2759" i="38"/>
  <c r="E2759" i="38"/>
  <c r="G2758" i="38"/>
  <c r="E2758" i="38"/>
  <c r="G2757" i="38"/>
  <c r="E2757" i="38"/>
  <c r="G2756" i="38"/>
  <c r="E2756" i="38"/>
  <c r="G2755" i="38"/>
  <c r="E2755" i="38"/>
  <c r="G2754" i="38"/>
  <c r="E2754" i="38"/>
  <c r="G2753" i="38"/>
  <c r="E2753" i="38"/>
  <c r="G2752" i="38"/>
  <c r="E2752" i="38"/>
  <c r="G2751" i="38"/>
  <c r="E2751" i="38"/>
  <c r="G2750" i="38"/>
  <c r="E2750" i="38"/>
  <c r="G2749" i="38"/>
  <c r="E2749" i="38"/>
  <c r="G2748" i="38"/>
  <c r="E2748" i="38"/>
  <c r="G2747" i="38"/>
  <c r="E2747" i="38"/>
  <c r="G2746" i="38"/>
  <c r="E2746" i="38"/>
  <c r="G2745" i="38"/>
  <c r="E2745" i="38"/>
  <c r="G2744" i="38"/>
  <c r="E2744" i="38"/>
  <c r="G2743" i="38"/>
  <c r="E2743" i="38"/>
  <c r="G2742" i="38"/>
  <c r="E2742" i="38"/>
  <c r="G2741" i="38"/>
  <c r="E2741" i="38"/>
  <c r="G2740" i="38"/>
  <c r="E2740" i="38"/>
  <c r="G2739" i="38"/>
  <c r="E2739" i="38"/>
  <c r="G2738" i="38"/>
  <c r="E2738" i="38"/>
  <c r="G2737" i="38"/>
  <c r="E2737" i="38"/>
  <c r="G2736" i="38"/>
  <c r="E2736" i="38"/>
  <c r="G2735" i="38"/>
  <c r="E2735" i="38"/>
  <c r="G2734" i="38"/>
  <c r="E2734" i="38"/>
  <c r="G2733" i="38"/>
  <c r="E2733" i="38"/>
  <c r="G2732" i="38"/>
  <c r="E2732" i="38"/>
  <c r="G2731" i="38"/>
  <c r="E2731" i="38"/>
  <c r="G2730" i="38"/>
  <c r="E2730" i="38"/>
  <c r="G2729" i="38"/>
  <c r="E2729" i="38"/>
  <c r="G2728" i="38"/>
  <c r="E2728" i="38"/>
  <c r="G2727" i="38"/>
  <c r="E2727" i="38"/>
  <c r="G2726" i="38"/>
  <c r="E2726" i="38"/>
  <c r="G2725" i="38"/>
  <c r="E2725" i="38"/>
  <c r="G2724" i="38"/>
  <c r="E2724" i="38"/>
  <c r="G2723" i="38"/>
  <c r="E2723" i="38"/>
  <c r="G2722" i="38"/>
  <c r="E2722" i="38"/>
  <c r="G2721" i="38"/>
  <c r="E2721" i="38"/>
  <c r="G2720" i="38"/>
  <c r="E2720" i="38"/>
  <c r="G2719" i="38"/>
  <c r="E2719" i="38"/>
  <c r="G2718" i="38"/>
  <c r="E2718" i="38"/>
  <c r="G2717" i="38"/>
  <c r="E2717" i="38"/>
  <c r="G2716" i="38"/>
  <c r="E2716" i="38"/>
  <c r="G2715" i="38"/>
  <c r="E2715" i="38"/>
  <c r="G2714" i="38"/>
  <c r="E2714" i="38"/>
  <c r="G2713" i="38"/>
  <c r="E2713" i="38"/>
  <c r="G2712" i="38"/>
  <c r="E2712" i="38"/>
  <c r="G2711" i="38"/>
  <c r="E2711" i="38"/>
  <c r="G2710" i="38"/>
  <c r="E2710" i="38"/>
  <c r="G2709" i="38"/>
  <c r="E2709" i="38"/>
  <c r="G2708" i="38"/>
  <c r="E2708" i="38"/>
  <c r="G2707" i="38"/>
  <c r="E2707" i="38"/>
  <c r="G2706" i="38"/>
  <c r="E2706" i="38"/>
  <c r="G2705" i="38"/>
  <c r="E2705" i="38"/>
  <c r="G2704" i="38"/>
  <c r="E2704" i="38"/>
  <c r="G2703" i="38"/>
  <c r="E2703" i="38"/>
  <c r="G2702" i="38"/>
  <c r="E2702" i="38"/>
  <c r="G2701" i="38"/>
  <c r="E2701" i="38"/>
  <c r="G2700" i="38"/>
  <c r="E2700" i="38"/>
  <c r="G2699" i="38"/>
  <c r="E2699" i="38"/>
  <c r="G2698" i="38"/>
  <c r="E2698" i="38"/>
  <c r="G2697" i="38"/>
  <c r="E2697" i="38"/>
  <c r="G2696" i="38"/>
  <c r="E2696" i="38"/>
  <c r="G2695" i="38"/>
  <c r="E2695" i="38"/>
  <c r="G2694" i="38"/>
  <c r="E2694" i="38"/>
  <c r="G2693" i="38"/>
  <c r="E2693" i="38"/>
  <c r="G2692" i="38"/>
  <c r="E2692" i="38"/>
  <c r="G2691" i="38"/>
  <c r="E2691" i="38"/>
  <c r="G2690" i="38"/>
  <c r="E2690" i="38"/>
  <c r="G2689" i="38"/>
  <c r="E2689" i="38"/>
  <c r="G2688" i="38"/>
  <c r="E2688" i="38"/>
  <c r="G2687" i="38"/>
  <c r="E2687" i="38"/>
  <c r="G2686" i="38"/>
  <c r="E2686" i="38"/>
  <c r="G2685" i="38"/>
  <c r="E2685" i="38"/>
  <c r="G2684" i="38"/>
  <c r="E2684" i="38"/>
  <c r="G2683" i="38"/>
  <c r="E2683" i="38"/>
  <c r="G2682" i="38"/>
  <c r="E2682" i="38"/>
  <c r="G2681" i="38"/>
  <c r="E2681" i="38"/>
  <c r="G2680" i="38"/>
  <c r="E2680" i="38"/>
  <c r="G2679" i="38"/>
  <c r="E2679" i="38"/>
  <c r="G2678" i="38"/>
  <c r="E2678" i="38"/>
  <c r="G2677" i="38"/>
  <c r="E2677" i="38"/>
  <c r="G2676" i="38"/>
  <c r="E2676" i="38"/>
  <c r="G2675" i="38"/>
  <c r="E2675" i="38"/>
  <c r="G2674" i="38"/>
  <c r="E2674" i="38"/>
  <c r="G2673" i="38"/>
  <c r="E2673" i="38"/>
  <c r="G2672" i="38"/>
  <c r="E2672" i="38"/>
  <c r="G2671" i="38"/>
  <c r="E2671" i="38"/>
  <c r="G2670" i="38"/>
  <c r="E2670" i="38"/>
  <c r="G2669" i="38"/>
  <c r="E2669" i="38"/>
  <c r="G2668" i="38"/>
  <c r="E2668" i="38"/>
  <c r="G2667" i="38"/>
  <c r="E2667" i="38"/>
  <c r="G2666" i="38"/>
  <c r="E2666" i="38"/>
  <c r="G2665" i="38"/>
  <c r="E2665" i="38"/>
  <c r="G2664" i="38"/>
  <c r="E2664" i="38"/>
  <c r="G2663" i="38"/>
  <c r="E2663" i="38"/>
  <c r="G2662" i="38"/>
  <c r="E2662" i="38"/>
  <c r="G2661" i="38"/>
  <c r="E2661" i="38"/>
  <c r="G2660" i="38"/>
  <c r="E2660" i="38"/>
  <c r="G2659" i="38"/>
  <c r="E2659" i="38"/>
  <c r="G2658" i="38"/>
  <c r="E2658" i="38"/>
  <c r="G2657" i="38"/>
  <c r="E2657" i="38"/>
  <c r="G2656" i="38"/>
  <c r="E2656" i="38"/>
  <c r="G2655" i="38"/>
  <c r="E2655" i="38"/>
  <c r="G2654" i="38"/>
  <c r="E2654" i="38"/>
  <c r="G2653" i="38"/>
  <c r="E2653" i="38"/>
  <c r="G2652" i="38"/>
  <c r="E2652" i="38"/>
  <c r="G2651" i="38"/>
  <c r="E2651" i="38"/>
  <c r="G2650" i="38"/>
  <c r="E2650" i="38"/>
  <c r="G2649" i="38"/>
  <c r="E2649" i="38"/>
  <c r="G2648" i="38"/>
  <c r="E2648" i="38"/>
  <c r="G2647" i="38"/>
  <c r="E2647" i="38"/>
  <c r="G2646" i="38"/>
  <c r="E2646" i="38"/>
  <c r="G2645" i="38"/>
  <c r="E2645" i="38"/>
  <c r="G2644" i="38"/>
  <c r="E2644" i="38"/>
  <c r="G2643" i="38"/>
  <c r="E2643" i="38"/>
  <c r="G2642" i="38"/>
  <c r="E2642" i="38"/>
  <c r="G2641" i="38"/>
  <c r="E2641" i="38"/>
  <c r="G2640" i="38"/>
  <c r="E2640" i="38"/>
  <c r="G2639" i="38"/>
  <c r="E2639" i="38"/>
  <c r="G2638" i="38"/>
  <c r="E2638" i="38"/>
  <c r="G2637" i="38"/>
  <c r="E2637" i="38"/>
  <c r="G2636" i="38"/>
  <c r="E2636" i="38"/>
  <c r="G2635" i="38"/>
  <c r="E2635" i="38"/>
  <c r="G2634" i="38"/>
  <c r="E2634" i="38"/>
  <c r="G2633" i="38"/>
  <c r="E2633" i="38"/>
  <c r="G2632" i="38"/>
  <c r="E2632" i="38"/>
  <c r="G2631" i="38"/>
  <c r="E2631" i="38"/>
  <c r="G2630" i="38"/>
  <c r="E2630" i="38"/>
  <c r="G2629" i="38"/>
  <c r="E2629" i="38"/>
  <c r="G2628" i="38"/>
  <c r="E2628" i="38"/>
  <c r="G2627" i="38"/>
  <c r="E2627" i="38"/>
  <c r="G2626" i="38"/>
  <c r="E2626" i="38"/>
  <c r="G2625" i="38"/>
  <c r="E2625" i="38"/>
  <c r="G2624" i="38"/>
  <c r="E2624" i="38"/>
  <c r="G2623" i="38"/>
  <c r="E2623" i="38"/>
  <c r="G2622" i="38"/>
  <c r="E2622" i="38"/>
  <c r="G2621" i="38"/>
  <c r="E2621" i="38"/>
  <c r="G2620" i="38"/>
  <c r="E2620" i="38"/>
  <c r="G2619" i="38"/>
  <c r="E2619" i="38"/>
  <c r="G2618" i="38"/>
  <c r="E2618" i="38"/>
  <c r="G2617" i="38"/>
  <c r="E2617" i="38"/>
  <c r="G2616" i="38"/>
  <c r="E2616" i="38"/>
  <c r="G2615" i="38"/>
  <c r="E2615" i="38"/>
  <c r="G2614" i="38"/>
  <c r="E2614" i="38"/>
  <c r="G2613" i="38"/>
  <c r="E2613" i="38"/>
  <c r="G2612" i="38"/>
  <c r="E2612" i="38"/>
  <c r="G2611" i="38"/>
  <c r="E2611" i="38"/>
  <c r="G2610" i="38"/>
  <c r="E2610" i="38"/>
  <c r="G2609" i="38"/>
  <c r="E2609" i="38"/>
  <c r="G2608" i="38"/>
  <c r="E2608" i="38"/>
  <c r="G2607" i="38"/>
  <c r="E2607" i="38"/>
  <c r="G2606" i="38"/>
  <c r="E2606" i="38"/>
  <c r="G2605" i="38"/>
  <c r="E2605" i="38"/>
  <c r="G2604" i="38"/>
  <c r="E2604" i="38"/>
  <c r="G2603" i="38"/>
  <c r="E2603" i="38"/>
  <c r="G2602" i="38"/>
  <c r="E2602" i="38"/>
  <c r="G2601" i="38"/>
  <c r="E2601" i="38"/>
  <c r="G2600" i="38"/>
  <c r="E2600" i="38"/>
  <c r="G2599" i="38"/>
  <c r="E2599" i="38"/>
  <c r="G2598" i="38"/>
  <c r="E2598" i="38"/>
  <c r="G2597" i="38"/>
  <c r="E2597" i="38"/>
  <c r="G2596" i="38"/>
  <c r="E2596" i="38"/>
  <c r="G2595" i="38"/>
  <c r="E2595" i="38"/>
  <c r="G2594" i="38"/>
  <c r="E2594" i="38"/>
  <c r="G2593" i="38"/>
  <c r="E2593" i="38"/>
  <c r="G2592" i="38"/>
  <c r="E2592" i="38"/>
  <c r="G2591" i="38"/>
  <c r="E2591" i="38"/>
  <c r="G2590" i="38"/>
  <c r="E2590" i="38"/>
  <c r="G2589" i="38"/>
  <c r="E2589" i="38"/>
  <c r="G2588" i="38"/>
  <c r="E2588" i="38"/>
  <c r="G2587" i="38"/>
  <c r="E2587" i="38"/>
  <c r="G2586" i="38"/>
  <c r="E2586" i="38"/>
  <c r="G2585" i="38"/>
  <c r="E2585" i="38"/>
  <c r="G2584" i="38"/>
  <c r="E2584" i="38"/>
  <c r="G2583" i="38"/>
  <c r="E2583" i="38"/>
  <c r="G2582" i="38"/>
  <c r="E2582" i="38"/>
  <c r="G2581" i="38"/>
  <c r="E2581" i="38"/>
  <c r="G2580" i="38"/>
  <c r="E2580" i="38"/>
  <c r="G2579" i="38"/>
  <c r="E2579" i="38"/>
  <c r="G2578" i="38"/>
  <c r="E2578" i="38"/>
  <c r="G2577" i="38"/>
  <c r="E2577" i="38"/>
  <c r="G2576" i="38"/>
  <c r="E2576" i="38"/>
  <c r="G2575" i="38"/>
  <c r="E2575" i="38"/>
  <c r="G2574" i="38"/>
  <c r="E2574" i="38"/>
  <c r="G2573" i="38"/>
  <c r="E2573" i="38"/>
  <c r="G2572" i="38"/>
  <c r="E2572" i="38"/>
  <c r="G2571" i="38"/>
  <c r="E2571" i="38"/>
  <c r="G2570" i="38"/>
  <c r="E2570" i="38"/>
  <c r="G2569" i="38"/>
  <c r="E2569" i="38"/>
  <c r="G2568" i="38"/>
  <c r="E2568" i="38"/>
  <c r="G2567" i="38"/>
  <c r="E2567" i="38"/>
  <c r="G2566" i="38"/>
  <c r="E2566" i="38"/>
  <c r="G2565" i="38"/>
  <c r="E2565" i="38"/>
  <c r="G2564" i="38"/>
  <c r="E2564" i="38"/>
  <c r="G2563" i="38"/>
  <c r="E2563" i="38"/>
  <c r="G2562" i="38"/>
  <c r="E2562" i="38"/>
  <c r="G2561" i="38"/>
  <c r="E2561" i="38"/>
  <c r="G2560" i="38"/>
  <c r="E2560" i="38"/>
  <c r="G2559" i="38"/>
  <c r="E2559" i="38"/>
  <c r="G2558" i="38"/>
  <c r="E2558" i="38"/>
  <c r="G2557" i="38"/>
  <c r="E2557" i="38"/>
  <c r="G2556" i="38"/>
  <c r="E2556" i="38"/>
  <c r="G2555" i="38"/>
  <c r="E2555" i="38"/>
  <c r="G2554" i="38"/>
  <c r="E2554" i="38"/>
  <c r="G2553" i="38"/>
  <c r="E2553" i="38"/>
  <c r="G2552" i="38"/>
  <c r="E2552" i="38"/>
  <c r="G2551" i="38"/>
  <c r="E2551" i="38"/>
  <c r="G2550" i="38"/>
  <c r="E2550" i="38"/>
  <c r="G2549" i="38"/>
  <c r="E2549" i="38"/>
  <c r="G2548" i="38"/>
  <c r="E2548" i="38"/>
  <c r="G2547" i="38"/>
  <c r="E2547" i="38"/>
  <c r="G2546" i="38"/>
  <c r="E2546" i="38"/>
  <c r="G2545" i="38"/>
  <c r="E2545" i="38"/>
  <c r="G2544" i="38"/>
  <c r="E2544" i="38"/>
  <c r="G2543" i="38"/>
  <c r="E2543" i="38"/>
  <c r="G2542" i="38"/>
  <c r="E2542" i="38"/>
  <c r="G2541" i="38"/>
  <c r="E2541" i="38"/>
  <c r="G2540" i="38"/>
  <c r="E2540" i="38"/>
  <c r="G2539" i="38"/>
  <c r="E2539" i="38"/>
  <c r="G2538" i="38"/>
  <c r="E2538" i="38"/>
  <c r="G2537" i="38"/>
  <c r="E2537" i="38"/>
  <c r="G2536" i="38"/>
  <c r="E2536" i="38"/>
  <c r="G2535" i="38"/>
  <c r="E2535" i="38"/>
  <c r="G2534" i="38"/>
  <c r="E2534" i="38"/>
  <c r="G2533" i="38"/>
  <c r="E2533" i="38"/>
  <c r="G2532" i="38"/>
  <c r="E2532" i="38"/>
  <c r="G2531" i="38"/>
  <c r="E2531" i="38"/>
  <c r="G2530" i="38"/>
  <c r="E2530" i="38"/>
  <c r="G2529" i="38"/>
  <c r="E2529" i="38"/>
  <c r="G2528" i="38"/>
  <c r="E2528" i="38"/>
  <c r="G2527" i="38"/>
  <c r="E2527" i="38"/>
  <c r="G2526" i="38"/>
  <c r="E2526" i="38"/>
  <c r="G2525" i="38"/>
  <c r="E2525" i="38"/>
  <c r="G2524" i="38"/>
  <c r="E2524" i="38"/>
  <c r="G2523" i="38"/>
  <c r="E2523" i="38"/>
  <c r="G2522" i="38"/>
  <c r="E2522" i="38"/>
  <c r="G2521" i="38"/>
  <c r="E2521" i="38"/>
  <c r="G2520" i="38"/>
  <c r="E2520" i="38"/>
  <c r="G2519" i="38"/>
  <c r="E2519" i="38"/>
  <c r="G2518" i="38"/>
  <c r="E2518" i="38"/>
  <c r="G2517" i="38"/>
  <c r="E2517" i="38"/>
  <c r="G2516" i="38"/>
  <c r="E2516" i="38"/>
  <c r="G2515" i="38"/>
  <c r="E2515" i="38"/>
  <c r="G2514" i="38"/>
  <c r="E2514" i="38"/>
  <c r="G2513" i="38"/>
  <c r="E2513" i="38"/>
  <c r="G2512" i="38"/>
  <c r="E2512" i="38"/>
  <c r="G2511" i="38"/>
  <c r="E2511" i="38"/>
  <c r="G2510" i="38"/>
  <c r="E2510" i="38"/>
  <c r="G2509" i="38"/>
  <c r="E2509" i="38"/>
  <c r="G2508" i="38"/>
  <c r="E2508" i="38"/>
  <c r="G2507" i="38"/>
  <c r="E2507" i="38"/>
  <c r="G2506" i="38"/>
  <c r="E2506" i="38"/>
  <c r="G2505" i="38"/>
  <c r="E2505" i="38"/>
  <c r="G2504" i="38"/>
  <c r="E2504" i="38"/>
  <c r="G2503" i="38"/>
  <c r="E2503" i="38"/>
  <c r="G2502" i="38"/>
  <c r="E2502" i="38"/>
  <c r="G2501" i="38"/>
  <c r="E2501" i="38"/>
  <c r="G2500" i="38"/>
  <c r="E2500" i="38"/>
  <c r="G2499" i="38"/>
  <c r="E2499" i="38"/>
  <c r="G2498" i="38"/>
  <c r="E2498" i="38"/>
  <c r="G2497" i="38"/>
  <c r="E2497" i="38"/>
  <c r="G2496" i="38"/>
  <c r="E2496" i="38"/>
  <c r="G2495" i="38"/>
  <c r="E2495" i="38"/>
  <c r="G2494" i="38"/>
  <c r="E2494" i="38"/>
  <c r="G2493" i="38"/>
  <c r="E2493" i="38"/>
  <c r="G2492" i="38"/>
  <c r="E2492" i="38"/>
  <c r="G2491" i="38"/>
  <c r="E2491" i="38"/>
  <c r="G2490" i="38"/>
  <c r="E2490" i="38"/>
  <c r="G2489" i="38"/>
  <c r="E2489" i="38"/>
  <c r="G2488" i="38"/>
  <c r="E2488" i="38"/>
  <c r="G2487" i="38"/>
  <c r="E2487" i="38"/>
  <c r="G2486" i="38"/>
  <c r="E2486" i="38"/>
  <c r="G2485" i="38"/>
  <c r="E2485" i="38"/>
  <c r="G2484" i="38"/>
  <c r="E2484" i="38"/>
  <c r="G2483" i="38"/>
  <c r="E2483" i="38"/>
  <c r="G2482" i="38"/>
  <c r="E2482" i="38"/>
  <c r="G2481" i="38"/>
  <c r="E2481" i="38"/>
  <c r="G2480" i="38"/>
  <c r="E2480" i="38"/>
  <c r="G2479" i="38"/>
  <c r="E2479" i="38"/>
  <c r="G2478" i="38"/>
  <c r="E2478" i="38"/>
  <c r="G2477" i="38"/>
  <c r="E2477" i="38"/>
  <c r="G2476" i="38"/>
  <c r="E2476" i="38"/>
  <c r="G2475" i="38"/>
  <c r="E2475" i="38"/>
  <c r="G2474" i="38"/>
  <c r="E2474" i="38"/>
  <c r="G2473" i="38"/>
  <c r="E2473" i="38"/>
  <c r="G2472" i="38"/>
  <c r="E2472" i="38"/>
  <c r="G2471" i="38"/>
  <c r="E2471" i="38"/>
  <c r="G2470" i="38"/>
  <c r="E2470" i="38"/>
  <c r="G2469" i="38"/>
  <c r="E2469" i="38"/>
  <c r="G2468" i="38"/>
  <c r="E2468" i="38"/>
  <c r="G2467" i="38"/>
  <c r="E2467" i="38"/>
  <c r="G2466" i="38"/>
  <c r="E2466" i="38"/>
  <c r="G2465" i="38"/>
  <c r="E2465" i="38"/>
  <c r="G2464" i="38"/>
  <c r="E2464" i="38"/>
  <c r="G2463" i="38"/>
  <c r="E2463" i="38"/>
  <c r="G2462" i="38"/>
  <c r="E2462" i="38"/>
  <c r="G2461" i="38"/>
  <c r="E2461" i="38"/>
  <c r="G2460" i="38"/>
  <c r="E2460" i="38"/>
  <c r="G2459" i="38"/>
  <c r="E2459" i="38"/>
  <c r="G2458" i="38"/>
  <c r="E2458" i="38"/>
  <c r="G2457" i="38"/>
  <c r="E2457" i="38"/>
  <c r="G2456" i="38"/>
  <c r="E2456" i="38"/>
  <c r="G2455" i="38"/>
  <c r="E2455" i="38"/>
  <c r="G2454" i="38"/>
  <c r="E2454" i="38"/>
  <c r="G2453" i="38"/>
  <c r="E2453" i="38"/>
  <c r="G2452" i="38"/>
  <c r="E2452" i="38"/>
  <c r="G2451" i="38"/>
  <c r="E2451" i="38"/>
  <c r="G2450" i="38"/>
  <c r="E2450" i="38"/>
  <c r="G2449" i="38"/>
  <c r="E2449" i="38"/>
  <c r="G2448" i="38"/>
  <c r="E2448" i="38"/>
  <c r="G2447" i="38"/>
  <c r="E2447" i="38"/>
  <c r="G2446" i="38"/>
  <c r="E2446" i="38"/>
  <c r="G2445" i="38"/>
  <c r="E2445" i="38"/>
  <c r="G2444" i="38"/>
  <c r="E2444" i="38"/>
  <c r="G2443" i="38"/>
  <c r="E2443" i="38"/>
  <c r="G2442" i="38"/>
  <c r="E2442" i="38"/>
  <c r="G2441" i="38"/>
  <c r="E2441" i="38"/>
  <c r="G2440" i="38"/>
  <c r="E2440" i="38"/>
  <c r="G2439" i="38"/>
  <c r="E2439" i="38"/>
  <c r="G2438" i="38"/>
  <c r="E2438" i="38"/>
  <c r="G2437" i="38"/>
  <c r="E2437" i="38"/>
  <c r="G2436" i="38"/>
  <c r="E2436" i="38"/>
  <c r="G2435" i="38"/>
  <c r="E2435" i="38"/>
  <c r="G2434" i="38"/>
  <c r="E2434" i="38"/>
  <c r="G2433" i="38"/>
  <c r="E2433" i="38"/>
  <c r="G2432" i="38"/>
  <c r="E2432" i="38"/>
  <c r="G2431" i="38"/>
  <c r="E2431" i="38"/>
  <c r="G2430" i="38"/>
  <c r="E2430" i="38"/>
  <c r="G2429" i="38"/>
  <c r="E2429" i="38"/>
  <c r="G2428" i="38"/>
  <c r="E2428" i="38"/>
  <c r="G2427" i="38"/>
  <c r="E2427" i="38"/>
  <c r="G2426" i="38"/>
  <c r="E2426" i="38"/>
  <c r="G2425" i="38"/>
  <c r="E2425" i="38"/>
  <c r="G2424" i="38"/>
  <c r="E2424" i="38"/>
  <c r="G2423" i="38"/>
  <c r="E2423" i="38"/>
  <c r="G2422" i="38"/>
  <c r="E2422" i="38"/>
  <c r="G2421" i="38"/>
  <c r="E2421" i="38"/>
  <c r="G2420" i="38"/>
  <c r="E2420" i="38"/>
  <c r="G2419" i="38"/>
  <c r="E2419" i="38"/>
  <c r="G2418" i="38"/>
  <c r="E2418" i="38"/>
  <c r="G2417" i="38"/>
  <c r="E2417" i="38"/>
  <c r="G2416" i="38"/>
  <c r="E2416" i="38"/>
  <c r="G2415" i="38"/>
  <c r="E2415" i="38"/>
  <c r="G2414" i="38"/>
  <c r="E2414" i="38"/>
  <c r="G2413" i="38"/>
  <c r="E2413" i="38"/>
  <c r="G2412" i="38"/>
  <c r="E2412" i="38"/>
  <c r="G2411" i="38"/>
  <c r="E2411" i="38"/>
  <c r="G2410" i="38"/>
  <c r="E2410" i="38"/>
  <c r="G2409" i="38"/>
  <c r="E2409" i="38"/>
  <c r="G2408" i="38"/>
  <c r="E2408" i="38"/>
  <c r="G2407" i="38"/>
  <c r="E2407" i="38"/>
  <c r="G2406" i="38"/>
  <c r="E2406" i="38"/>
  <c r="G2405" i="38"/>
  <c r="E2405" i="38"/>
  <c r="G2404" i="38"/>
  <c r="E2404" i="38"/>
  <c r="G2403" i="38"/>
  <c r="E2403" i="38"/>
  <c r="G2402" i="38"/>
  <c r="E2402" i="38"/>
  <c r="G2401" i="38"/>
  <c r="E2401" i="38"/>
  <c r="G2400" i="38"/>
  <c r="E2400" i="38"/>
  <c r="G2399" i="38"/>
  <c r="E2399" i="38"/>
  <c r="G2398" i="38"/>
  <c r="E2398" i="38"/>
  <c r="G2397" i="38"/>
  <c r="E2397" i="38"/>
  <c r="G2396" i="38"/>
  <c r="E2396" i="38"/>
  <c r="G2395" i="38"/>
  <c r="E2395" i="38"/>
  <c r="G2394" i="38"/>
  <c r="E2394" i="38"/>
  <c r="G2393" i="38"/>
  <c r="E2393" i="38"/>
  <c r="G2392" i="38"/>
  <c r="E2392" i="38"/>
  <c r="G2391" i="38"/>
  <c r="E2391" i="38"/>
  <c r="G2390" i="38"/>
  <c r="E2390" i="38"/>
  <c r="G2389" i="38"/>
  <c r="E2389" i="38"/>
  <c r="G2388" i="38"/>
  <c r="E2388" i="38"/>
  <c r="G2387" i="38"/>
  <c r="E2387" i="38"/>
  <c r="G2386" i="38"/>
  <c r="E2386" i="38"/>
  <c r="G2385" i="38"/>
  <c r="E2385" i="38"/>
  <c r="G2384" i="38"/>
  <c r="E2384" i="38"/>
  <c r="G2383" i="38"/>
  <c r="E2383" i="38"/>
  <c r="G2382" i="38"/>
  <c r="E2382" i="38"/>
  <c r="G2381" i="38"/>
  <c r="E2381" i="38"/>
  <c r="G2380" i="38"/>
  <c r="E2380" i="38"/>
  <c r="G2379" i="38"/>
  <c r="E2379" i="38"/>
  <c r="G2378" i="38"/>
  <c r="E2378" i="38"/>
  <c r="G2377" i="38"/>
  <c r="E2377" i="38"/>
  <c r="G2376" i="38"/>
  <c r="E2376" i="38"/>
  <c r="G2375" i="38"/>
  <c r="E2375" i="38"/>
  <c r="G2374" i="38"/>
  <c r="E2374" i="38"/>
  <c r="G2373" i="38"/>
  <c r="E2373" i="38"/>
  <c r="G2372" i="38"/>
  <c r="E2372" i="38"/>
  <c r="G2371" i="38"/>
  <c r="E2371" i="38"/>
  <c r="G2370" i="38"/>
  <c r="E2370" i="38"/>
  <c r="G2369" i="38"/>
  <c r="E2369" i="38"/>
  <c r="G2368" i="38"/>
  <c r="E2368" i="38"/>
  <c r="G2367" i="38"/>
  <c r="E2367" i="38"/>
  <c r="G2366" i="38"/>
  <c r="E2366" i="38"/>
  <c r="G2365" i="38"/>
  <c r="E2365" i="38"/>
  <c r="G2364" i="38"/>
  <c r="E2364" i="38"/>
  <c r="G2363" i="38"/>
  <c r="E2363" i="38"/>
  <c r="G2362" i="38"/>
  <c r="E2362" i="38"/>
  <c r="G2361" i="38"/>
  <c r="E2361" i="38"/>
  <c r="G2360" i="38"/>
  <c r="E2360" i="38"/>
  <c r="G2359" i="38"/>
  <c r="E2359" i="38"/>
  <c r="G2358" i="38"/>
  <c r="E2358" i="38"/>
  <c r="G2357" i="38"/>
  <c r="E2357" i="38"/>
  <c r="G2356" i="38"/>
  <c r="E2356" i="38"/>
  <c r="G2355" i="38"/>
  <c r="E2355" i="38"/>
  <c r="G2354" i="38"/>
  <c r="E2354" i="38"/>
  <c r="G2353" i="38"/>
  <c r="E2353" i="38"/>
  <c r="G2352" i="38"/>
  <c r="E2352" i="38"/>
  <c r="G2351" i="38"/>
  <c r="E2351" i="38"/>
  <c r="G2350" i="38"/>
  <c r="E2350" i="38"/>
  <c r="G2349" i="38"/>
  <c r="E2349" i="38"/>
  <c r="G2348" i="38"/>
  <c r="E2348" i="38"/>
  <c r="G2347" i="38"/>
  <c r="E2347" i="38"/>
  <c r="G2346" i="38"/>
  <c r="E2346" i="38"/>
  <c r="G2345" i="38"/>
  <c r="E2345" i="38"/>
  <c r="G2344" i="38"/>
  <c r="E2344" i="38"/>
  <c r="G2343" i="38"/>
  <c r="E2343" i="38"/>
  <c r="G2342" i="38"/>
  <c r="E2342" i="38"/>
  <c r="G2341" i="38"/>
  <c r="E2341" i="38"/>
  <c r="G2340" i="38"/>
  <c r="E2340" i="38"/>
  <c r="G2339" i="38"/>
  <c r="E2339" i="38"/>
  <c r="G2338" i="38"/>
  <c r="E2338" i="38"/>
  <c r="G2337" i="38"/>
  <c r="E2337" i="38"/>
  <c r="G2336" i="38"/>
  <c r="E2336" i="38"/>
  <c r="G2335" i="38"/>
  <c r="E2335" i="38"/>
  <c r="G2334" i="38"/>
  <c r="E2334" i="38"/>
  <c r="G2333" i="38"/>
  <c r="E2333" i="38"/>
  <c r="G2332" i="38"/>
  <c r="E2332" i="38"/>
  <c r="G2331" i="38"/>
  <c r="E2331" i="38"/>
  <c r="G2330" i="38"/>
  <c r="E2330" i="38"/>
  <c r="G2329" i="38"/>
  <c r="E2329" i="38"/>
  <c r="G2328" i="38"/>
  <c r="E2328" i="38"/>
  <c r="G2327" i="38"/>
  <c r="E2327" i="38"/>
  <c r="G2326" i="38"/>
  <c r="E2326" i="38"/>
  <c r="G2325" i="38"/>
  <c r="E2325" i="38"/>
  <c r="G2324" i="38"/>
  <c r="E2324" i="38"/>
  <c r="G2323" i="38"/>
  <c r="E2323" i="38"/>
  <c r="G2322" i="38"/>
  <c r="E2322" i="38"/>
  <c r="G2321" i="38"/>
  <c r="E2321" i="38"/>
  <c r="G2320" i="38"/>
  <c r="E2320" i="38"/>
  <c r="G2319" i="38"/>
  <c r="E2319" i="38"/>
  <c r="G2318" i="38"/>
  <c r="E2318" i="38"/>
  <c r="G2317" i="38"/>
  <c r="E2317" i="38"/>
  <c r="G2316" i="38"/>
  <c r="E2316" i="38"/>
  <c r="G2315" i="38"/>
  <c r="E2315" i="38"/>
  <c r="G2314" i="38"/>
  <c r="E2314" i="38"/>
  <c r="G2313" i="38"/>
  <c r="E2313" i="38"/>
  <c r="G2312" i="38"/>
  <c r="E2312" i="38"/>
  <c r="G2311" i="38"/>
  <c r="E2311" i="38"/>
  <c r="G2310" i="38"/>
  <c r="E2310" i="38"/>
  <c r="G2309" i="38"/>
  <c r="E2309" i="38"/>
  <c r="G2308" i="38"/>
  <c r="E2308" i="38"/>
  <c r="G2307" i="38"/>
  <c r="E2307" i="38"/>
  <c r="G2306" i="38"/>
  <c r="E2306" i="38"/>
  <c r="G2305" i="38"/>
  <c r="E2305" i="38"/>
  <c r="G2304" i="38"/>
  <c r="E2304" i="38"/>
  <c r="G2303" i="38"/>
  <c r="E2303" i="38"/>
  <c r="G2302" i="38"/>
  <c r="E2302" i="38"/>
  <c r="G2301" i="38"/>
  <c r="E2301" i="38"/>
  <c r="G2300" i="38"/>
  <c r="E2300" i="38"/>
  <c r="G2299" i="38"/>
  <c r="E2299" i="38"/>
  <c r="G2298" i="38"/>
  <c r="E2298" i="38"/>
  <c r="G2297" i="38"/>
  <c r="E2297" i="38"/>
  <c r="G2296" i="38"/>
  <c r="E2296" i="38"/>
  <c r="G2295" i="38"/>
  <c r="E2295" i="38"/>
  <c r="G2294" i="38"/>
  <c r="E2294" i="38"/>
  <c r="G2293" i="38"/>
  <c r="E2293" i="38"/>
  <c r="G2292" i="38"/>
  <c r="E2292" i="38"/>
  <c r="G2291" i="38"/>
  <c r="E2291" i="38"/>
  <c r="G2290" i="38"/>
  <c r="E2290" i="38"/>
  <c r="G2289" i="38"/>
  <c r="E2289" i="38"/>
  <c r="G2288" i="38"/>
  <c r="E2288" i="38"/>
  <c r="G2287" i="38"/>
  <c r="E2287" i="38"/>
  <c r="G2286" i="38"/>
  <c r="E2286" i="38"/>
  <c r="G2285" i="38"/>
  <c r="E2285" i="38"/>
  <c r="G2284" i="38"/>
  <c r="E2284" i="38"/>
  <c r="G2283" i="38"/>
  <c r="E2283" i="38"/>
  <c r="G2282" i="38"/>
  <c r="E2282" i="38"/>
  <c r="G2281" i="38"/>
  <c r="E2281" i="38"/>
  <c r="G2280" i="38"/>
  <c r="E2280" i="38"/>
  <c r="G2279" i="38"/>
  <c r="E2279" i="38"/>
  <c r="G2278" i="38"/>
  <c r="E2278" i="38"/>
  <c r="G2277" i="38"/>
  <c r="E2277" i="38"/>
  <c r="G2276" i="38"/>
  <c r="E2276" i="38"/>
  <c r="G2275" i="38"/>
  <c r="E2275" i="38"/>
  <c r="G2274" i="38"/>
  <c r="E2274" i="38"/>
  <c r="G2273" i="38"/>
  <c r="E2273" i="38"/>
  <c r="G2272" i="38"/>
  <c r="E2272" i="38"/>
  <c r="G2271" i="38"/>
  <c r="E2271" i="38"/>
  <c r="G2270" i="38"/>
  <c r="E2270" i="38"/>
  <c r="G2269" i="38"/>
  <c r="E2269" i="38"/>
  <c r="G2268" i="38"/>
  <c r="E2268" i="38"/>
  <c r="G2267" i="38"/>
  <c r="E2267" i="38"/>
  <c r="G2266" i="38"/>
  <c r="E2266" i="38"/>
  <c r="G2265" i="38"/>
  <c r="E2265" i="38"/>
  <c r="G2264" i="38"/>
  <c r="E2264" i="38"/>
  <c r="G2263" i="38"/>
  <c r="E2263" i="38"/>
  <c r="G2262" i="38"/>
  <c r="E2262" i="38"/>
  <c r="G2261" i="38"/>
  <c r="E2261" i="38"/>
  <c r="G2260" i="38"/>
  <c r="E2260" i="38"/>
  <c r="G2259" i="38"/>
  <c r="E2259" i="38"/>
  <c r="G2258" i="38"/>
  <c r="E2258" i="38"/>
  <c r="G2257" i="38"/>
  <c r="E2257" i="38"/>
  <c r="G2256" i="38"/>
  <c r="E2256" i="38"/>
  <c r="G2255" i="38"/>
  <c r="E2255" i="38"/>
  <c r="G2254" i="38"/>
  <c r="E2254" i="38"/>
  <c r="G2253" i="38"/>
  <c r="E2253" i="38"/>
  <c r="G2252" i="38"/>
  <c r="E2252" i="38"/>
  <c r="G2251" i="38"/>
  <c r="E2251" i="38"/>
  <c r="G2250" i="38"/>
  <c r="E2250" i="38"/>
  <c r="G2249" i="38"/>
  <c r="E2249" i="38"/>
  <c r="G2248" i="38"/>
  <c r="E2248" i="38"/>
  <c r="G2247" i="38"/>
  <c r="E2247" i="38"/>
  <c r="G2246" i="38"/>
  <c r="E2246" i="38"/>
  <c r="G2245" i="38"/>
  <c r="E2245" i="38"/>
  <c r="G2244" i="38"/>
  <c r="E2244" i="38"/>
  <c r="G2243" i="38"/>
  <c r="E2243" i="38"/>
  <c r="G2242" i="38"/>
  <c r="E2242" i="38"/>
  <c r="G2241" i="38"/>
  <c r="E2241" i="38"/>
  <c r="G2240" i="38"/>
  <c r="E2240" i="38"/>
  <c r="G2239" i="38"/>
  <c r="E2239" i="38"/>
  <c r="G2238" i="38"/>
  <c r="E2238" i="38"/>
  <c r="G2237" i="38"/>
  <c r="E2237" i="38"/>
  <c r="G2236" i="38"/>
  <c r="E2236" i="38"/>
  <c r="G2235" i="38"/>
  <c r="E2235" i="38"/>
  <c r="G2234" i="38"/>
  <c r="E2234" i="38"/>
  <c r="G2233" i="38"/>
  <c r="E2233" i="38"/>
  <c r="G2232" i="38"/>
  <c r="E2232" i="38"/>
  <c r="G2231" i="38"/>
  <c r="E2231" i="38"/>
  <c r="G2230" i="38"/>
  <c r="E2230" i="38"/>
  <c r="G2229" i="38"/>
  <c r="E2229" i="38"/>
  <c r="G2228" i="38"/>
  <c r="E2228" i="38"/>
  <c r="G2227" i="38"/>
  <c r="E2227" i="38"/>
  <c r="G2226" i="38"/>
  <c r="E2226" i="38"/>
  <c r="G2225" i="38"/>
  <c r="E2225" i="38"/>
  <c r="G2224" i="38"/>
  <c r="E2224" i="38"/>
  <c r="G2223" i="38"/>
  <c r="E2223" i="38"/>
  <c r="G2222" i="38"/>
  <c r="E2222" i="38"/>
  <c r="G2221" i="38"/>
  <c r="E2221" i="38"/>
  <c r="G2220" i="38"/>
  <c r="E2220" i="38"/>
  <c r="G2219" i="38"/>
  <c r="E2219" i="38"/>
  <c r="G2218" i="38"/>
  <c r="E2218" i="38"/>
  <c r="G2217" i="38"/>
  <c r="E2217" i="38"/>
  <c r="G2216" i="38"/>
  <c r="E2216" i="38"/>
  <c r="G2215" i="38"/>
  <c r="E2215" i="38"/>
  <c r="G2214" i="38"/>
  <c r="E2214" i="38"/>
  <c r="G2213" i="38"/>
  <c r="E2213" i="38"/>
  <c r="G2212" i="38"/>
  <c r="E2212" i="38"/>
  <c r="G2211" i="38"/>
  <c r="E2211" i="38"/>
  <c r="G2210" i="38"/>
  <c r="E2210" i="38"/>
  <c r="G2209" i="38"/>
  <c r="E2209" i="38"/>
  <c r="G2208" i="38"/>
  <c r="E2208" i="38"/>
  <c r="G2207" i="38"/>
  <c r="E2207" i="38"/>
  <c r="G2206" i="38"/>
  <c r="E2206" i="38"/>
  <c r="G2205" i="38"/>
  <c r="E2205" i="38"/>
  <c r="G2204" i="38"/>
  <c r="E2204" i="38"/>
  <c r="G2203" i="38"/>
  <c r="E2203" i="38"/>
  <c r="G2202" i="38"/>
  <c r="E2202" i="38"/>
  <c r="G2201" i="38"/>
  <c r="E2201" i="38"/>
  <c r="G2200" i="38"/>
  <c r="E2200" i="38"/>
  <c r="G2199" i="38"/>
  <c r="E2199" i="38"/>
  <c r="G2198" i="38"/>
  <c r="E2198" i="38"/>
  <c r="G2197" i="38"/>
  <c r="E2197" i="38"/>
  <c r="G2196" i="38"/>
  <c r="E2196" i="38"/>
  <c r="G2195" i="38"/>
  <c r="E2195" i="38"/>
  <c r="G2194" i="38"/>
  <c r="E2194" i="38"/>
  <c r="G2193" i="38"/>
  <c r="E2193" i="38"/>
  <c r="G2192" i="38"/>
  <c r="E2192" i="38"/>
  <c r="G2191" i="38"/>
  <c r="E2191" i="38"/>
  <c r="G2190" i="38"/>
  <c r="E2190" i="38"/>
  <c r="G2189" i="38"/>
  <c r="E2189" i="38"/>
  <c r="G2188" i="38"/>
  <c r="E2188" i="38"/>
  <c r="G2187" i="38"/>
  <c r="E2187" i="38"/>
  <c r="G2186" i="38"/>
  <c r="E2186" i="38"/>
  <c r="G2185" i="38"/>
  <c r="E2185" i="38"/>
  <c r="G2184" i="38"/>
  <c r="E2184" i="38"/>
  <c r="G2183" i="38"/>
  <c r="E2183" i="38"/>
  <c r="G2182" i="38"/>
  <c r="E2182" i="38"/>
  <c r="G2181" i="38"/>
  <c r="E2181" i="38"/>
  <c r="G2180" i="38"/>
  <c r="E2180" i="38"/>
  <c r="G2179" i="38"/>
  <c r="E2179" i="38"/>
  <c r="G2178" i="38"/>
  <c r="E2178" i="38"/>
  <c r="G2177" i="38"/>
  <c r="E2177" i="38"/>
  <c r="G2176" i="38"/>
  <c r="E2176" i="38"/>
  <c r="G2175" i="38"/>
  <c r="E2175" i="38"/>
  <c r="G2174" i="38"/>
  <c r="E2174" i="38"/>
  <c r="G2173" i="38"/>
  <c r="E2173" i="38"/>
  <c r="G2172" i="38"/>
  <c r="E2172" i="38"/>
  <c r="G2171" i="38"/>
  <c r="E2171" i="38"/>
  <c r="G2170" i="38"/>
  <c r="E2170" i="38"/>
  <c r="G2169" i="38"/>
  <c r="E2169" i="38"/>
  <c r="G2168" i="38"/>
  <c r="E2168" i="38"/>
  <c r="G2167" i="38"/>
  <c r="E2167" i="38"/>
  <c r="G2166" i="38"/>
  <c r="E2166" i="38"/>
  <c r="G2165" i="38"/>
  <c r="E2165" i="38"/>
  <c r="G2164" i="38"/>
  <c r="E2164" i="38"/>
  <c r="G2163" i="38"/>
  <c r="E2163" i="38"/>
  <c r="G2162" i="38"/>
  <c r="E2162" i="38"/>
  <c r="G2161" i="38"/>
  <c r="E2161" i="38"/>
  <c r="G2160" i="38"/>
  <c r="E2160" i="38"/>
  <c r="G2159" i="38"/>
  <c r="E2159" i="38"/>
  <c r="G2158" i="38"/>
  <c r="E2158" i="38"/>
  <c r="G2157" i="38"/>
  <c r="E2157" i="38"/>
  <c r="G2156" i="38"/>
  <c r="E2156" i="38"/>
  <c r="G2155" i="38"/>
  <c r="E2155" i="38"/>
  <c r="G2154" i="38"/>
  <c r="E2154" i="38"/>
  <c r="G2153" i="38"/>
  <c r="E2153" i="38"/>
  <c r="G2152" i="38"/>
  <c r="E2152" i="38"/>
  <c r="G2151" i="38"/>
  <c r="E2151" i="38"/>
  <c r="G2150" i="38"/>
  <c r="E2150" i="38"/>
  <c r="G2149" i="38"/>
  <c r="E2149" i="38"/>
  <c r="G2148" i="38"/>
  <c r="E2148" i="38"/>
  <c r="G2147" i="38"/>
  <c r="E2147" i="38"/>
  <c r="G2146" i="38"/>
  <c r="E2146" i="38"/>
  <c r="G2145" i="38"/>
  <c r="E2145" i="38"/>
  <c r="G2144" i="38"/>
  <c r="E2144" i="38"/>
  <c r="G2143" i="38"/>
  <c r="E2143" i="38"/>
  <c r="G2142" i="38"/>
  <c r="E2142" i="38"/>
  <c r="G2141" i="38"/>
  <c r="E2141" i="38"/>
  <c r="G2140" i="38"/>
  <c r="E2140" i="38"/>
  <c r="G2139" i="38"/>
  <c r="E2139" i="38"/>
  <c r="G2138" i="38"/>
  <c r="E2138" i="38"/>
  <c r="G2137" i="38"/>
  <c r="E2137" i="38"/>
  <c r="G2136" i="38"/>
  <c r="E2136" i="38"/>
  <c r="G2135" i="38"/>
  <c r="E2135" i="38"/>
  <c r="G2134" i="38"/>
  <c r="E2134" i="38"/>
  <c r="G2133" i="38"/>
  <c r="E2133" i="38"/>
  <c r="G2132" i="38"/>
  <c r="E2132" i="38"/>
  <c r="G2131" i="38"/>
  <c r="E2131" i="38"/>
  <c r="G2130" i="38"/>
  <c r="E2130" i="38"/>
  <c r="G2129" i="38"/>
  <c r="E2129" i="38"/>
  <c r="G2128" i="38"/>
  <c r="E2128" i="38"/>
  <c r="G2127" i="38"/>
  <c r="E2127" i="38"/>
  <c r="G2126" i="38"/>
  <c r="E2126" i="38"/>
  <c r="G2125" i="38"/>
  <c r="E2125" i="38"/>
  <c r="G2124" i="38"/>
  <c r="E2124" i="38"/>
  <c r="G2123" i="38"/>
  <c r="E2123" i="38"/>
  <c r="G2122" i="38"/>
  <c r="E2122" i="38"/>
  <c r="G2121" i="38"/>
  <c r="E2121" i="38"/>
  <c r="G2120" i="38"/>
  <c r="E2120" i="38"/>
  <c r="G2119" i="38"/>
  <c r="E2119" i="38"/>
  <c r="G2118" i="38"/>
  <c r="E2118" i="38"/>
  <c r="G2117" i="38"/>
  <c r="E2117" i="38"/>
  <c r="G2116" i="38"/>
  <c r="E2116" i="38"/>
  <c r="G2115" i="38"/>
  <c r="E2115" i="38"/>
  <c r="G2114" i="38"/>
  <c r="E2114" i="38"/>
  <c r="G2113" i="38"/>
  <c r="E2113" i="38"/>
  <c r="G2112" i="38"/>
  <c r="E2112" i="38"/>
  <c r="G2111" i="38"/>
  <c r="E2111" i="38"/>
  <c r="G2110" i="38"/>
  <c r="E2110" i="38"/>
  <c r="G2109" i="38"/>
  <c r="E2109" i="38"/>
  <c r="G2108" i="38"/>
  <c r="E2108" i="38"/>
  <c r="G2107" i="38"/>
  <c r="E2107" i="38"/>
  <c r="G2106" i="38"/>
  <c r="E2106" i="38"/>
  <c r="G2105" i="38"/>
  <c r="E2105" i="38"/>
  <c r="G2104" i="38"/>
  <c r="E2104" i="38"/>
  <c r="G2103" i="38"/>
  <c r="E2103" i="38"/>
  <c r="G2102" i="38"/>
  <c r="E2102" i="38"/>
  <c r="G2101" i="38"/>
  <c r="E2101" i="38"/>
  <c r="G2100" i="38"/>
  <c r="E2100" i="38"/>
  <c r="G2099" i="38"/>
  <c r="E2099" i="38"/>
  <c r="G2098" i="38"/>
  <c r="E2098" i="38"/>
  <c r="G2097" i="38"/>
  <c r="E2097" i="38"/>
  <c r="G2096" i="38"/>
  <c r="E2096" i="38"/>
  <c r="G2095" i="38"/>
  <c r="E2095" i="38"/>
  <c r="G2094" i="38"/>
  <c r="E2094" i="38"/>
  <c r="G2093" i="38"/>
  <c r="E2093" i="38"/>
  <c r="G2092" i="38"/>
  <c r="E2092" i="38"/>
  <c r="G2091" i="38"/>
  <c r="E2091" i="38"/>
  <c r="G2090" i="38"/>
  <c r="E2090" i="38"/>
  <c r="G2089" i="38"/>
  <c r="E2089" i="38"/>
  <c r="G2088" i="38"/>
  <c r="E2088" i="38"/>
  <c r="G2087" i="38"/>
  <c r="E2087" i="38"/>
  <c r="G2086" i="38"/>
  <c r="E2086" i="38"/>
  <c r="G2085" i="38"/>
  <c r="E2085" i="38"/>
  <c r="G2084" i="38"/>
  <c r="E2084" i="38"/>
  <c r="G2083" i="38"/>
  <c r="E2083" i="38"/>
  <c r="G2082" i="38"/>
  <c r="E2082" i="38"/>
  <c r="G2081" i="38"/>
  <c r="E2081" i="38"/>
  <c r="G2080" i="38"/>
  <c r="E2080" i="38"/>
  <c r="G2079" i="38"/>
  <c r="E2079" i="38"/>
  <c r="G2078" i="38"/>
  <c r="E2078" i="38"/>
  <c r="G2077" i="38"/>
  <c r="E2077" i="38"/>
  <c r="G2076" i="38"/>
  <c r="E2076" i="38"/>
  <c r="G2075" i="38"/>
  <c r="E2075" i="38"/>
  <c r="G2074" i="38"/>
  <c r="E2074" i="38"/>
  <c r="G2073" i="38"/>
  <c r="E2073" i="38"/>
  <c r="G2072" i="38"/>
  <c r="E2072" i="38"/>
  <c r="G2071" i="38"/>
  <c r="E2071" i="38"/>
  <c r="G2070" i="38"/>
  <c r="E2070" i="38"/>
  <c r="G2069" i="38"/>
  <c r="E2069" i="38"/>
  <c r="G2068" i="38"/>
  <c r="E2068" i="38"/>
  <c r="G2067" i="38"/>
  <c r="E2067" i="38"/>
  <c r="G2066" i="38"/>
  <c r="E2066" i="38"/>
  <c r="G2065" i="38"/>
  <c r="E2065" i="38"/>
  <c r="G2064" i="38"/>
  <c r="E2064" i="38"/>
  <c r="G2063" i="38"/>
  <c r="E2063" i="38"/>
  <c r="G2062" i="38"/>
  <c r="E2062" i="38"/>
  <c r="G2061" i="38"/>
  <c r="E2061" i="38"/>
  <c r="G2060" i="38"/>
  <c r="E2060" i="38"/>
  <c r="G2059" i="38"/>
  <c r="E2059" i="38"/>
  <c r="G2058" i="38"/>
  <c r="E2058" i="38"/>
  <c r="G2057" i="38"/>
  <c r="E2057" i="38"/>
  <c r="G2056" i="38"/>
  <c r="E2056" i="38"/>
  <c r="G2055" i="38"/>
  <c r="E2055" i="38"/>
  <c r="G2054" i="38"/>
  <c r="E2054" i="38"/>
  <c r="G2053" i="38"/>
  <c r="E2053" i="38"/>
  <c r="G2052" i="38"/>
  <c r="E2052" i="38"/>
  <c r="G2051" i="38"/>
  <c r="E2051" i="38"/>
  <c r="G2050" i="38"/>
  <c r="E2050" i="38"/>
  <c r="G2049" i="38"/>
  <c r="E2049" i="38"/>
  <c r="G2048" i="38"/>
  <c r="E2048" i="38"/>
  <c r="G2047" i="38"/>
  <c r="E2047" i="38"/>
  <c r="G2046" i="38"/>
  <c r="E2046" i="38"/>
  <c r="G2045" i="38"/>
  <c r="E2045" i="38"/>
  <c r="G2044" i="38"/>
  <c r="E2044" i="38"/>
  <c r="G2043" i="38"/>
  <c r="E2043" i="38"/>
  <c r="G2042" i="38"/>
  <c r="E2042" i="38"/>
  <c r="G2041" i="38"/>
  <c r="E2041" i="38"/>
  <c r="G2040" i="38"/>
  <c r="E2040" i="38"/>
  <c r="G2039" i="38"/>
  <c r="E2039" i="38"/>
  <c r="G2038" i="38"/>
  <c r="E2038" i="38"/>
  <c r="G2037" i="38"/>
  <c r="E2037" i="38"/>
  <c r="G2036" i="38"/>
  <c r="E2036" i="38"/>
  <c r="G2035" i="38"/>
  <c r="E2035" i="38"/>
  <c r="G2034" i="38"/>
  <c r="E2034" i="38"/>
  <c r="G2033" i="38"/>
  <c r="E2033" i="38"/>
  <c r="G2032" i="38"/>
  <c r="E2032" i="38"/>
  <c r="G2031" i="38"/>
  <c r="E2031" i="38"/>
  <c r="G2030" i="38"/>
  <c r="E2030" i="38"/>
  <c r="G2029" i="38"/>
  <c r="E2029" i="38"/>
  <c r="G2028" i="38"/>
  <c r="E2028" i="38"/>
  <c r="G2027" i="38"/>
  <c r="E2027" i="38"/>
  <c r="G2026" i="38"/>
  <c r="E2026" i="38"/>
  <c r="G2025" i="38"/>
  <c r="E2025" i="38"/>
  <c r="G2024" i="38"/>
  <c r="E2024" i="38"/>
  <c r="G2023" i="38"/>
  <c r="E2023" i="38"/>
  <c r="G2022" i="38"/>
  <c r="E2022" i="38"/>
  <c r="G2021" i="38"/>
  <c r="E2021" i="38"/>
  <c r="G2020" i="38"/>
  <c r="E2020" i="38"/>
  <c r="G2019" i="38"/>
  <c r="E2019" i="38"/>
  <c r="G2018" i="38"/>
  <c r="E2018" i="38"/>
  <c r="G2017" i="38"/>
  <c r="E2017" i="38"/>
  <c r="G2016" i="38"/>
  <c r="E2016" i="38"/>
  <c r="G2015" i="38"/>
  <c r="E2015" i="38"/>
  <c r="G2014" i="38"/>
  <c r="E2014" i="38"/>
  <c r="G2013" i="38"/>
  <c r="E2013" i="38"/>
  <c r="G2012" i="38"/>
  <c r="E2012" i="38"/>
  <c r="G2011" i="38"/>
  <c r="E2011" i="38"/>
  <c r="G2010" i="38"/>
  <c r="E2010" i="38"/>
  <c r="G2009" i="38"/>
  <c r="E2009" i="38"/>
  <c r="G2008" i="38"/>
  <c r="E2008" i="38"/>
  <c r="G2007" i="38"/>
  <c r="E2007" i="38"/>
  <c r="G2006" i="38"/>
  <c r="E2006" i="38"/>
  <c r="G2005" i="38"/>
  <c r="E2005" i="38"/>
  <c r="G2004" i="38"/>
  <c r="E2004" i="38"/>
  <c r="G2003" i="38"/>
  <c r="E2003" i="38"/>
  <c r="G2002" i="38"/>
  <c r="E2002" i="38"/>
  <c r="G2001" i="38"/>
  <c r="E2001" i="38"/>
  <c r="G2000" i="38"/>
  <c r="E2000" i="38"/>
  <c r="G1999" i="38"/>
  <c r="E1999" i="38"/>
  <c r="G1998" i="38"/>
  <c r="E1998" i="38"/>
  <c r="G1997" i="38"/>
  <c r="E1997" i="38"/>
  <c r="G1996" i="38"/>
  <c r="E1996" i="38"/>
  <c r="G1995" i="38"/>
  <c r="E1995" i="38"/>
  <c r="G1994" i="38"/>
  <c r="E1994" i="38"/>
  <c r="G1993" i="38"/>
  <c r="E1993" i="38"/>
  <c r="G1992" i="38"/>
  <c r="E1992" i="38"/>
  <c r="G1991" i="38"/>
  <c r="E1991" i="38"/>
  <c r="G1990" i="38"/>
  <c r="E1990" i="38"/>
  <c r="G1989" i="38"/>
  <c r="E1989" i="38"/>
  <c r="G1988" i="38"/>
  <c r="E1988" i="38"/>
  <c r="G1987" i="38"/>
  <c r="E1987" i="38"/>
  <c r="G1986" i="38"/>
  <c r="E1986" i="38"/>
  <c r="G1985" i="38"/>
  <c r="E1985" i="38"/>
  <c r="G1984" i="38"/>
  <c r="E1984" i="38"/>
  <c r="G1983" i="38"/>
  <c r="E1983" i="38"/>
  <c r="G1982" i="38"/>
  <c r="E1982" i="38"/>
  <c r="G1981" i="38"/>
  <c r="E1981" i="38"/>
  <c r="G1980" i="38"/>
  <c r="E1980" i="38"/>
  <c r="G1979" i="38"/>
  <c r="E1979" i="38"/>
  <c r="G1978" i="38"/>
  <c r="E1978" i="38"/>
  <c r="G1977" i="38"/>
  <c r="E1977" i="38"/>
  <c r="G1976" i="38"/>
  <c r="E1976" i="38"/>
  <c r="G1975" i="38"/>
  <c r="E1975" i="38"/>
  <c r="G1974" i="38"/>
  <c r="E1974" i="38"/>
  <c r="G1973" i="38"/>
  <c r="E1973" i="38"/>
  <c r="G1972" i="38"/>
  <c r="E1972" i="38"/>
  <c r="G1971" i="38"/>
  <c r="E1971" i="38"/>
  <c r="G1970" i="38"/>
  <c r="E1970" i="38"/>
  <c r="G1969" i="38"/>
  <c r="E1969" i="38"/>
  <c r="G1968" i="38"/>
  <c r="E1968" i="38"/>
  <c r="G1967" i="38"/>
  <c r="E1967" i="38"/>
  <c r="G1966" i="38"/>
  <c r="E1966" i="38"/>
  <c r="G1965" i="38"/>
  <c r="E1965" i="38"/>
  <c r="G1964" i="38"/>
  <c r="E1964" i="38"/>
  <c r="G1963" i="38"/>
  <c r="E1963" i="38"/>
  <c r="G1962" i="38"/>
  <c r="E1962" i="38"/>
  <c r="G1961" i="38"/>
  <c r="E1961" i="38"/>
  <c r="G1960" i="38"/>
  <c r="E1960" i="38"/>
  <c r="G1959" i="38"/>
  <c r="E1959" i="38"/>
  <c r="G1958" i="38"/>
  <c r="E1958" i="38"/>
  <c r="G1957" i="38"/>
  <c r="E1957" i="38"/>
  <c r="G1956" i="38"/>
  <c r="E1956" i="38"/>
  <c r="G1955" i="38"/>
  <c r="E1955" i="38"/>
  <c r="G1954" i="38"/>
  <c r="E1954" i="38"/>
  <c r="G1953" i="38"/>
  <c r="E1953" i="38"/>
  <c r="G1952" i="38"/>
  <c r="E1952" i="38"/>
  <c r="G1951" i="38"/>
  <c r="E1951" i="38"/>
  <c r="G1950" i="38"/>
  <c r="E1950" i="38"/>
  <c r="G1949" i="38"/>
  <c r="E1949" i="38"/>
  <c r="G1948" i="38"/>
  <c r="E1948" i="38"/>
  <c r="G1947" i="38"/>
  <c r="E1947" i="38"/>
  <c r="G1946" i="38"/>
  <c r="E1946" i="38"/>
  <c r="G1945" i="38"/>
  <c r="E1945" i="38"/>
  <c r="G1944" i="38"/>
  <c r="E1944" i="38"/>
  <c r="G1943" i="38"/>
  <c r="E1943" i="38"/>
  <c r="G1942" i="38"/>
  <c r="E1942" i="38"/>
  <c r="G1941" i="38"/>
  <c r="E1941" i="38"/>
  <c r="G1940" i="38"/>
  <c r="E1940" i="38"/>
  <c r="G1939" i="38"/>
  <c r="E1939" i="38"/>
  <c r="G1938" i="38"/>
  <c r="E1938" i="38"/>
  <c r="G1937" i="38"/>
  <c r="E1937" i="38"/>
  <c r="G1936" i="38"/>
  <c r="E1936" i="38"/>
  <c r="G1935" i="38"/>
  <c r="E1935" i="38"/>
  <c r="G1934" i="38"/>
  <c r="E1934" i="38"/>
  <c r="G1933" i="38"/>
  <c r="E1933" i="38"/>
  <c r="G1932" i="38"/>
  <c r="E1932" i="38"/>
  <c r="G1931" i="38"/>
  <c r="E1931" i="38"/>
  <c r="G1930" i="38"/>
  <c r="E1930" i="38"/>
  <c r="G1929" i="38"/>
  <c r="E1929" i="38"/>
  <c r="G1928" i="38"/>
  <c r="E1928" i="38"/>
  <c r="G1927" i="38"/>
  <c r="E1927" i="38"/>
  <c r="G1926" i="38"/>
  <c r="E1926" i="38"/>
  <c r="G1925" i="38"/>
  <c r="E1925" i="38"/>
  <c r="G1924" i="38"/>
  <c r="E1924" i="38"/>
  <c r="G1923" i="38"/>
  <c r="E1923" i="38"/>
  <c r="G1922" i="38"/>
  <c r="E1922" i="38"/>
  <c r="G1921" i="38"/>
  <c r="E1921" i="38"/>
  <c r="G1920" i="38"/>
  <c r="E1920" i="38"/>
  <c r="G1919" i="38"/>
  <c r="E1919" i="38"/>
  <c r="G1918" i="38"/>
  <c r="E1918" i="38"/>
  <c r="G1917" i="38"/>
  <c r="E1917" i="38"/>
  <c r="G1916" i="38"/>
  <c r="E1916" i="38"/>
  <c r="G1915" i="38"/>
  <c r="E1915" i="38"/>
  <c r="G1914" i="38"/>
  <c r="E1914" i="38"/>
  <c r="G1913" i="38"/>
  <c r="E1913" i="38"/>
  <c r="G1912" i="38"/>
  <c r="E1912" i="38"/>
  <c r="G1911" i="38"/>
  <c r="E1911" i="38"/>
  <c r="G1910" i="38"/>
  <c r="E1910" i="38"/>
  <c r="G1909" i="38"/>
  <c r="E1909" i="38"/>
  <c r="G1908" i="38"/>
  <c r="E1908" i="38"/>
  <c r="G1907" i="38"/>
  <c r="E1907" i="38"/>
  <c r="G1906" i="38"/>
  <c r="E1906" i="38"/>
  <c r="G1905" i="38"/>
  <c r="E1905" i="38"/>
  <c r="G1904" i="38"/>
  <c r="E1904" i="38"/>
  <c r="G1903" i="38"/>
  <c r="E1903" i="38"/>
  <c r="G1902" i="38"/>
  <c r="E1902" i="38"/>
  <c r="G1901" i="38"/>
  <c r="E1901" i="38"/>
  <c r="G1900" i="38"/>
  <c r="E1900" i="38"/>
  <c r="G1899" i="38"/>
  <c r="E1899" i="38"/>
  <c r="G1898" i="38"/>
  <c r="E1898" i="38"/>
  <c r="G1897" i="38"/>
  <c r="E1897" i="38"/>
  <c r="G1896" i="38"/>
  <c r="E1896" i="38"/>
  <c r="G1895" i="38"/>
  <c r="E1895" i="38"/>
  <c r="G1894" i="38"/>
  <c r="E1894" i="38"/>
  <c r="G1893" i="38"/>
  <c r="E1893" i="38"/>
  <c r="G1892" i="38"/>
  <c r="E1892" i="38"/>
  <c r="G1891" i="38"/>
  <c r="E1891" i="38"/>
  <c r="G1890" i="38"/>
  <c r="E1890" i="38"/>
  <c r="G1889" i="38"/>
  <c r="E1889" i="38"/>
  <c r="G1888" i="38"/>
  <c r="E1888" i="38"/>
  <c r="G1887" i="38"/>
  <c r="E1887" i="38"/>
  <c r="G1886" i="38"/>
  <c r="E1886" i="38"/>
  <c r="G1885" i="38"/>
  <c r="E1885" i="38"/>
  <c r="G1884" i="38"/>
  <c r="E1884" i="38"/>
  <c r="G1883" i="38"/>
  <c r="E1883" i="38"/>
  <c r="G1882" i="38"/>
  <c r="E1882" i="38"/>
  <c r="G1881" i="38"/>
  <c r="E1881" i="38"/>
  <c r="G1880" i="38"/>
  <c r="E1880" i="38"/>
  <c r="G1879" i="38"/>
  <c r="E1879" i="38"/>
  <c r="G1878" i="38"/>
  <c r="E1878" i="38"/>
  <c r="G1877" i="38"/>
  <c r="E1877" i="38"/>
  <c r="G1876" i="38"/>
  <c r="E1876" i="38"/>
  <c r="G1875" i="38"/>
  <c r="E1875" i="38"/>
  <c r="G1874" i="38"/>
  <c r="E1874" i="38"/>
  <c r="G1873" i="38"/>
  <c r="E1873" i="38"/>
  <c r="G1872" i="38"/>
  <c r="E1872" i="38"/>
  <c r="G1871" i="38"/>
  <c r="E1871" i="38"/>
  <c r="G1870" i="38"/>
  <c r="E1870" i="38"/>
  <c r="G1869" i="38"/>
  <c r="E1869" i="38"/>
  <c r="G1868" i="38"/>
  <c r="E1868" i="38"/>
  <c r="G1867" i="38"/>
  <c r="E1867" i="38"/>
  <c r="G1866" i="38"/>
  <c r="E1866" i="38"/>
  <c r="G1865" i="38"/>
  <c r="E1865" i="38"/>
  <c r="G1864" i="38"/>
  <c r="E1864" i="38"/>
  <c r="G1863" i="38"/>
  <c r="E1863" i="38"/>
  <c r="G1862" i="38"/>
  <c r="E1862" i="38"/>
  <c r="G1861" i="38"/>
  <c r="E1861" i="38"/>
  <c r="G1860" i="38"/>
  <c r="E1860" i="38"/>
  <c r="G1859" i="38"/>
  <c r="E1859" i="38"/>
  <c r="G1858" i="38"/>
  <c r="E1858" i="38"/>
  <c r="G1857" i="38"/>
  <c r="E1857" i="38"/>
  <c r="G1856" i="38"/>
  <c r="E1856" i="38"/>
  <c r="G1855" i="38"/>
  <c r="E1855" i="38"/>
  <c r="G1854" i="38"/>
  <c r="E1854" i="38"/>
  <c r="G1853" i="38"/>
  <c r="E1853" i="38"/>
  <c r="G1852" i="38"/>
  <c r="E1852" i="38"/>
  <c r="G1851" i="38"/>
  <c r="E1851" i="38"/>
  <c r="G1850" i="38"/>
  <c r="E1850" i="38"/>
  <c r="G1849" i="38"/>
  <c r="E1849" i="38"/>
  <c r="G1848" i="38"/>
  <c r="E1848" i="38"/>
  <c r="G1847" i="38"/>
  <c r="E1847" i="38"/>
  <c r="G1846" i="38"/>
  <c r="E1846" i="38"/>
  <c r="G1845" i="38"/>
  <c r="E1845" i="38"/>
  <c r="G1844" i="38"/>
  <c r="E1844" i="38"/>
  <c r="G1843" i="38"/>
  <c r="E1843" i="38"/>
  <c r="G1842" i="38"/>
  <c r="E1842" i="38"/>
  <c r="G1841" i="38"/>
  <c r="E1841" i="38"/>
  <c r="G1840" i="38"/>
  <c r="E1840" i="38"/>
  <c r="G1839" i="38"/>
  <c r="E1839" i="38"/>
  <c r="G1838" i="38"/>
  <c r="E1838" i="38"/>
  <c r="G1837" i="38"/>
  <c r="E1837" i="38"/>
  <c r="G1836" i="38"/>
  <c r="E1836" i="38"/>
  <c r="G1835" i="38"/>
  <c r="E1835" i="38"/>
  <c r="G1834" i="38"/>
  <c r="E1834" i="38"/>
  <c r="G1833" i="38"/>
  <c r="E1833" i="38"/>
  <c r="G1832" i="38"/>
  <c r="E1832" i="38"/>
  <c r="G1831" i="38"/>
  <c r="E1831" i="38"/>
  <c r="G1830" i="38"/>
  <c r="E1830" i="38"/>
  <c r="G1829" i="38"/>
  <c r="E1829" i="38"/>
  <c r="G1828" i="38"/>
  <c r="E1828" i="38"/>
  <c r="G1827" i="38"/>
  <c r="E1827" i="38"/>
  <c r="G1826" i="38"/>
  <c r="E1826" i="38"/>
  <c r="G1825" i="38"/>
  <c r="E1825" i="38"/>
  <c r="G1824" i="38"/>
  <c r="E1824" i="38"/>
  <c r="G1823" i="38"/>
  <c r="E1823" i="38"/>
  <c r="G1822" i="38"/>
  <c r="E1822" i="38"/>
  <c r="G1821" i="38"/>
  <c r="E1821" i="38"/>
  <c r="G1820" i="38"/>
  <c r="E1820" i="38"/>
  <c r="G1819" i="38"/>
  <c r="E1819" i="38"/>
  <c r="G1818" i="38"/>
  <c r="E1818" i="38"/>
  <c r="G1817" i="38"/>
  <c r="E1817" i="38"/>
  <c r="G1816" i="38"/>
  <c r="E1816" i="38"/>
  <c r="G1815" i="38"/>
  <c r="E1815" i="38"/>
  <c r="G1814" i="38"/>
  <c r="E1814" i="38"/>
  <c r="G1813" i="38"/>
  <c r="E1813" i="38"/>
  <c r="G1812" i="38"/>
  <c r="E1812" i="38"/>
  <c r="G1811" i="38"/>
  <c r="E1811" i="38"/>
  <c r="G1810" i="38"/>
  <c r="E1810" i="38"/>
  <c r="G1809" i="38"/>
  <c r="E1809" i="38"/>
  <c r="G1808" i="38"/>
  <c r="E1808" i="38"/>
  <c r="G1807" i="38"/>
  <c r="E1807" i="38"/>
  <c r="G1806" i="38"/>
  <c r="E1806" i="38"/>
  <c r="G1805" i="38"/>
  <c r="E1805" i="38"/>
  <c r="G1804" i="38"/>
  <c r="E1804" i="38"/>
  <c r="G1803" i="38"/>
  <c r="E1803" i="38"/>
  <c r="G1802" i="38"/>
  <c r="E1802" i="38"/>
  <c r="G1801" i="38"/>
  <c r="E1801" i="38"/>
  <c r="G1800" i="38"/>
  <c r="E1800" i="38"/>
  <c r="G1799" i="38"/>
  <c r="E1799" i="38"/>
  <c r="G1798" i="38"/>
  <c r="E1798" i="38"/>
  <c r="G1797" i="38"/>
  <c r="E1797" i="38"/>
  <c r="G1796" i="38"/>
  <c r="E1796" i="38"/>
  <c r="G1795" i="38"/>
  <c r="E1795" i="38"/>
  <c r="G1794" i="38"/>
  <c r="E1794" i="38"/>
  <c r="G1793" i="38"/>
  <c r="E1793" i="38"/>
  <c r="G1792" i="38"/>
  <c r="E1792" i="38"/>
  <c r="G1791" i="38"/>
  <c r="E1791" i="38"/>
  <c r="G1790" i="38"/>
  <c r="E1790" i="38"/>
  <c r="G1789" i="38"/>
  <c r="E1789" i="38"/>
  <c r="G1788" i="38"/>
  <c r="E1788" i="38"/>
  <c r="G1787" i="38"/>
  <c r="E1787" i="38"/>
  <c r="G1786" i="38"/>
  <c r="E1786" i="38"/>
  <c r="G1785" i="38"/>
  <c r="E1785" i="38"/>
  <c r="G1784" i="38"/>
  <c r="E1784" i="38"/>
  <c r="G1783" i="38"/>
  <c r="E1783" i="38"/>
  <c r="G1782" i="38"/>
  <c r="E1782" i="38"/>
  <c r="G1781" i="38"/>
  <c r="E1781" i="38"/>
  <c r="G1780" i="38"/>
  <c r="E1780" i="38"/>
  <c r="G1779" i="38"/>
  <c r="E1779" i="38"/>
  <c r="G1778" i="38"/>
  <c r="E1778" i="38"/>
  <c r="G1777" i="38"/>
  <c r="E1777" i="38"/>
  <c r="G1776" i="38"/>
  <c r="E1776" i="38"/>
  <c r="G1775" i="38"/>
  <c r="E1775" i="38"/>
  <c r="G1774" i="38"/>
  <c r="E1774" i="38"/>
  <c r="G1773" i="38"/>
  <c r="E1773" i="38"/>
  <c r="G1772" i="38"/>
  <c r="E1772" i="38"/>
  <c r="G1771" i="38"/>
  <c r="E1771" i="38"/>
  <c r="G1770" i="38"/>
  <c r="E1770" i="38"/>
  <c r="G1769" i="38"/>
  <c r="E1769" i="38"/>
  <c r="G1768" i="38"/>
  <c r="E1768" i="38"/>
  <c r="G1767" i="38"/>
  <c r="E1767" i="38"/>
  <c r="G1766" i="38"/>
  <c r="E1766" i="38"/>
  <c r="G1765" i="38"/>
  <c r="E1765" i="38"/>
  <c r="G1764" i="38"/>
  <c r="E1764" i="38"/>
  <c r="G1763" i="38"/>
  <c r="E1763" i="38"/>
  <c r="G1762" i="38"/>
  <c r="E1762" i="38"/>
  <c r="G1761" i="38"/>
  <c r="E1761" i="38"/>
  <c r="G1760" i="38"/>
  <c r="E1760" i="38"/>
  <c r="G1759" i="38"/>
  <c r="E1759" i="38"/>
  <c r="G1758" i="38"/>
  <c r="E1758" i="38"/>
  <c r="G1757" i="38"/>
  <c r="E1757" i="38"/>
  <c r="G1756" i="38"/>
  <c r="E1756" i="38"/>
  <c r="G1755" i="38"/>
  <c r="E1755" i="38"/>
  <c r="G1754" i="38"/>
  <c r="E1754" i="38"/>
  <c r="G1753" i="38"/>
  <c r="E1753" i="38"/>
  <c r="G1752" i="38"/>
  <c r="E1752" i="38"/>
  <c r="G1751" i="38"/>
  <c r="E1751" i="38"/>
  <c r="G1750" i="38"/>
  <c r="E1750" i="38"/>
  <c r="G1749" i="38"/>
  <c r="E1749" i="38"/>
  <c r="G1748" i="38"/>
  <c r="E1748" i="38"/>
  <c r="G1747" i="38"/>
  <c r="E1747" i="38"/>
  <c r="G1746" i="38"/>
  <c r="E1746" i="38"/>
  <c r="G1745" i="38"/>
  <c r="E1745" i="38"/>
  <c r="G1744" i="38"/>
  <c r="E1744" i="38"/>
  <c r="G1743" i="38"/>
  <c r="E1743" i="38"/>
  <c r="G1742" i="38"/>
  <c r="E1742" i="38"/>
  <c r="G1741" i="38"/>
  <c r="E1741" i="38"/>
  <c r="G1740" i="38"/>
  <c r="E1740" i="38"/>
  <c r="G1739" i="38"/>
  <c r="E1739" i="38"/>
  <c r="G1738" i="38"/>
  <c r="E1738" i="38"/>
  <c r="G1737" i="38"/>
  <c r="E1737" i="38"/>
  <c r="G1736" i="38"/>
  <c r="E1736" i="38"/>
  <c r="G1735" i="38"/>
  <c r="E1735" i="38"/>
  <c r="G1734" i="38"/>
  <c r="E1734" i="38"/>
  <c r="G1733" i="38"/>
  <c r="E1733" i="38"/>
  <c r="G1732" i="38"/>
  <c r="E1732" i="38"/>
  <c r="G1731" i="38"/>
  <c r="E1731" i="38"/>
  <c r="G1730" i="38"/>
  <c r="E1730" i="38"/>
  <c r="G1729" i="38"/>
  <c r="E1729" i="38"/>
  <c r="G1728" i="38"/>
  <c r="E1728" i="38"/>
  <c r="G1727" i="38"/>
  <c r="E1727" i="38"/>
  <c r="G1726" i="38"/>
  <c r="E1726" i="38"/>
  <c r="G1725" i="38"/>
  <c r="E1725" i="38"/>
  <c r="G1724" i="38"/>
  <c r="E1724" i="38"/>
  <c r="G1723" i="38"/>
  <c r="E1723" i="38"/>
  <c r="G1722" i="38"/>
  <c r="E1722" i="38"/>
  <c r="G1721" i="38"/>
  <c r="E1721" i="38"/>
  <c r="G1720" i="38"/>
  <c r="E1720" i="38"/>
  <c r="G1719" i="38"/>
  <c r="E1719" i="38"/>
  <c r="G1718" i="38"/>
  <c r="E1718" i="38"/>
  <c r="G1717" i="38"/>
  <c r="E1717" i="38"/>
  <c r="G1716" i="38"/>
  <c r="E1716" i="38"/>
  <c r="G1715" i="38"/>
  <c r="E1715" i="38"/>
  <c r="G1714" i="38"/>
  <c r="E1714" i="38"/>
  <c r="G1713" i="38"/>
  <c r="E1713" i="38"/>
  <c r="G1712" i="38"/>
  <c r="E1712" i="38"/>
  <c r="G1711" i="38"/>
  <c r="E1711" i="38"/>
  <c r="G1710" i="38"/>
  <c r="E1710" i="38"/>
  <c r="G1709" i="38"/>
  <c r="E1709" i="38"/>
  <c r="G1708" i="38"/>
  <c r="E1708" i="38"/>
  <c r="G1707" i="38"/>
  <c r="E1707" i="38"/>
  <c r="G1706" i="38"/>
  <c r="E1706" i="38"/>
  <c r="G1705" i="38"/>
  <c r="E1705" i="38"/>
  <c r="G1704" i="38"/>
  <c r="E1704" i="38"/>
  <c r="G1703" i="38"/>
  <c r="E1703" i="38"/>
  <c r="G1702" i="38"/>
  <c r="E1702" i="38"/>
  <c r="G1701" i="38"/>
  <c r="E1701" i="38"/>
  <c r="G1700" i="38"/>
  <c r="E1700" i="38"/>
  <c r="G1699" i="38"/>
  <c r="E1699" i="38"/>
  <c r="G1698" i="38"/>
  <c r="E1698" i="38"/>
  <c r="G1697" i="38"/>
  <c r="E1697" i="38"/>
  <c r="G1696" i="38"/>
  <c r="E1696" i="38"/>
  <c r="G1695" i="38"/>
  <c r="E1695" i="38"/>
  <c r="G1694" i="38"/>
  <c r="E1694" i="38"/>
  <c r="G1693" i="38"/>
  <c r="E1693" i="38"/>
  <c r="G1692" i="38"/>
  <c r="E1692" i="38"/>
  <c r="G1691" i="38"/>
  <c r="E1691" i="38"/>
  <c r="G1690" i="38"/>
  <c r="E1690" i="38"/>
  <c r="G1689" i="38"/>
  <c r="E1689" i="38"/>
  <c r="G1688" i="38"/>
  <c r="E1688" i="38"/>
  <c r="G1687" i="38"/>
  <c r="E1687" i="38"/>
  <c r="G1686" i="38"/>
  <c r="E1686" i="38"/>
  <c r="G1685" i="38"/>
  <c r="E1685" i="38"/>
  <c r="G1684" i="38"/>
  <c r="E1684" i="38"/>
  <c r="G1683" i="38"/>
  <c r="E1683" i="38"/>
  <c r="G1682" i="38"/>
  <c r="E1682" i="38"/>
  <c r="G1681" i="38"/>
  <c r="E1681" i="38"/>
  <c r="G1680" i="38"/>
  <c r="E1680" i="38"/>
  <c r="G1679" i="38"/>
  <c r="E1679" i="38"/>
  <c r="G1678" i="38"/>
  <c r="E1678" i="38"/>
  <c r="G1677" i="38"/>
  <c r="E1677" i="38"/>
  <c r="G1676" i="38"/>
  <c r="E1676" i="38"/>
  <c r="G1675" i="38"/>
  <c r="E1675" i="38"/>
  <c r="G1674" i="38"/>
  <c r="E1674" i="38"/>
  <c r="G1673" i="38"/>
  <c r="E1673" i="38"/>
  <c r="G1672" i="38"/>
  <c r="E1672" i="38"/>
  <c r="G1671" i="38"/>
  <c r="E1671" i="38"/>
  <c r="G1670" i="38"/>
  <c r="E1670" i="38"/>
  <c r="G1669" i="38"/>
  <c r="E1669" i="38"/>
  <c r="G1668" i="38"/>
  <c r="E1668" i="38"/>
  <c r="G1667" i="38"/>
  <c r="E1667" i="38"/>
  <c r="G1666" i="38"/>
  <c r="E1666" i="38"/>
  <c r="G1665" i="38"/>
  <c r="E1665" i="38"/>
  <c r="G1664" i="38"/>
  <c r="E1664" i="38"/>
  <c r="G1663" i="38"/>
  <c r="E1663" i="38"/>
  <c r="G1662" i="38"/>
  <c r="E1662" i="38"/>
  <c r="G1661" i="38"/>
  <c r="E1661" i="38"/>
  <c r="G1660" i="38"/>
  <c r="E1660" i="38"/>
  <c r="G1659" i="38"/>
  <c r="E1659" i="38"/>
  <c r="G1658" i="38"/>
  <c r="E1658" i="38"/>
  <c r="G1657" i="38"/>
  <c r="E1657" i="38"/>
  <c r="G1656" i="38"/>
  <c r="E1656" i="38"/>
  <c r="G1655" i="38"/>
  <c r="E1655" i="38"/>
  <c r="G1654" i="38"/>
  <c r="E1654" i="38"/>
  <c r="G1653" i="38"/>
  <c r="E1653" i="38"/>
  <c r="G1652" i="38"/>
  <c r="E1652" i="38"/>
  <c r="G1651" i="38"/>
  <c r="E1651" i="38"/>
  <c r="G1650" i="38"/>
  <c r="E1650" i="38"/>
  <c r="G1649" i="38"/>
  <c r="E1649" i="38"/>
  <c r="G1648" i="38"/>
  <c r="E1648" i="38"/>
  <c r="G1647" i="38"/>
  <c r="E1647" i="38"/>
  <c r="G1646" i="38"/>
  <c r="E1646" i="38"/>
  <c r="G1645" i="38"/>
  <c r="E1645" i="38"/>
  <c r="G1644" i="38"/>
  <c r="E1644" i="38"/>
  <c r="G1643" i="38"/>
  <c r="E1643" i="38"/>
  <c r="G1642" i="38"/>
  <c r="E1642" i="38"/>
  <c r="G1641" i="38"/>
  <c r="E1641" i="38"/>
  <c r="G1640" i="38"/>
  <c r="E1640" i="38"/>
  <c r="G1639" i="38"/>
  <c r="E1639" i="38"/>
  <c r="G1638" i="38"/>
  <c r="E1638" i="38"/>
  <c r="G1637" i="38"/>
  <c r="E1637" i="38"/>
  <c r="G1636" i="38"/>
  <c r="E1636" i="38"/>
  <c r="G1635" i="38"/>
  <c r="E1635" i="38"/>
  <c r="G1634" i="38"/>
  <c r="E1634" i="38"/>
  <c r="G1633" i="38"/>
  <c r="E1633" i="38"/>
  <c r="G1632" i="38"/>
  <c r="E1632" i="38"/>
  <c r="G1631" i="38"/>
  <c r="E1631" i="38"/>
  <c r="G1630" i="38"/>
  <c r="E1630" i="38"/>
  <c r="G1629" i="38"/>
  <c r="E1629" i="38"/>
  <c r="G1628" i="38"/>
  <c r="E1628" i="38"/>
  <c r="G1627" i="38"/>
  <c r="E1627" i="38"/>
  <c r="G1626" i="38"/>
  <c r="E1626" i="38"/>
  <c r="G1625" i="38"/>
  <c r="E1625" i="38"/>
  <c r="G1624" i="38"/>
  <c r="E1624" i="38"/>
  <c r="G1623" i="38"/>
  <c r="E1623" i="38"/>
  <c r="G1622" i="38"/>
  <c r="E1622" i="38"/>
  <c r="G1621" i="38"/>
  <c r="E1621" i="38"/>
  <c r="G1620" i="38"/>
  <c r="E1620" i="38"/>
  <c r="G1619" i="38"/>
  <c r="E1619" i="38"/>
  <c r="G1618" i="38"/>
  <c r="E1618" i="38"/>
  <c r="G1617" i="38"/>
  <c r="E1617" i="38"/>
  <c r="G1616" i="38"/>
  <c r="E1616" i="38"/>
  <c r="G1615" i="38"/>
  <c r="E1615" i="38"/>
  <c r="G1614" i="38"/>
  <c r="E1614" i="38"/>
  <c r="G1613" i="38"/>
  <c r="E1613" i="38"/>
  <c r="G1612" i="38"/>
  <c r="E1612" i="38"/>
  <c r="G1611" i="38"/>
  <c r="E1611" i="38"/>
  <c r="G1610" i="38"/>
  <c r="E1610" i="38"/>
  <c r="G1609" i="38"/>
  <c r="E1609" i="38"/>
  <c r="G1608" i="38"/>
  <c r="E1608" i="38"/>
  <c r="G1607" i="38"/>
  <c r="E1607" i="38"/>
  <c r="G1606" i="38"/>
  <c r="E1606" i="38"/>
  <c r="G1605" i="38"/>
  <c r="E1605" i="38"/>
  <c r="G1604" i="38"/>
  <c r="E1604" i="38"/>
  <c r="G1603" i="38"/>
  <c r="E1603" i="38"/>
  <c r="G1602" i="38"/>
  <c r="E1602" i="38"/>
  <c r="G1601" i="38"/>
  <c r="E1601" i="38"/>
  <c r="G1600" i="38"/>
  <c r="E1600" i="38"/>
  <c r="G1599" i="38"/>
  <c r="E1599" i="38"/>
  <c r="G1598" i="38"/>
  <c r="E1598" i="38"/>
  <c r="G1597" i="38"/>
  <c r="E1597" i="38"/>
  <c r="G1596" i="38"/>
  <c r="E1596" i="38"/>
  <c r="G1595" i="38"/>
  <c r="E1595" i="38"/>
  <c r="G1594" i="38"/>
  <c r="E1594" i="38"/>
  <c r="G1593" i="38"/>
  <c r="E1593" i="38"/>
  <c r="G1592" i="38"/>
  <c r="E1592" i="38"/>
  <c r="G1591" i="38"/>
  <c r="E1591" i="38"/>
  <c r="G1590" i="38"/>
  <c r="E1590" i="38"/>
  <c r="G1589" i="38"/>
  <c r="E1589" i="38"/>
  <c r="G1588" i="38"/>
  <c r="E1588" i="38"/>
  <c r="G1587" i="38"/>
  <c r="E1587" i="38"/>
  <c r="G1586" i="38"/>
  <c r="E1586" i="38"/>
  <c r="G1585" i="38"/>
  <c r="E1585" i="38"/>
  <c r="G1584" i="38"/>
  <c r="E1584" i="38"/>
  <c r="G1583" i="38"/>
  <c r="E1583" i="38"/>
  <c r="G1582" i="38"/>
  <c r="E1582" i="38"/>
  <c r="G1581" i="38"/>
  <c r="E1581" i="38"/>
  <c r="G1580" i="38"/>
  <c r="E1580" i="38"/>
  <c r="G1579" i="38"/>
  <c r="E1579" i="38"/>
  <c r="G1578" i="38"/>
  <c r="E1578" i="38"/>
  <c r="G1577" i="38"/>
  <c r="E1577" i="38"/>
  <c r="G1576" i="38"/>
  <c r="E1576" i="38"/>
  <c r="G1575" i="38"/>
  <c r="E1575" i="38"/>
  <c r="G1574" i="38"/>
  <c r="E1574" i="38"/>
  <c r="G1573" i="38"/>
  <c r="E1573" i="38"/>
  <c r="G1572" i="38"/>
  <c r="E1572" i="38"/>
  <c r="G1571" i="38"/>
  <c r="E1571" i="38"/>
  <c r="G1570" i="38"/>
  <c r="E1570" i="38"/>
  <c r="G1569" i="38"/>
  <c r="E1569" i="38"/>
  <c r="G1568" i="38"/>
  <c r="E1568" i="38"/>
  <c r="G1567" i="38"/>
  <c r="E1567" i="38"/>
  <c r="G1566" i="38"/>
  <c r="E1566" i="38"/>
  <c r="G1565" i="38"/>
  <c r="E1565" i="38"/>
  <c r="G1564" i="38"/>
  <c r="E1564" i="38"/>
  <c r="G1563" i="38"/>
  <c r="E1563" i="38"/>
  <c r="G1562" i="38"/>
  <c r="E1562" i="38"/>
  <c r="G1561" i="38"/>
  <c r="E1561" i="38"/>
  <c r="G1560" i="38"/>
  <c r="E1560" i="38"/>
  <c r="G1559" i="38"/>
  <c r="E1559" i="38"/>
  <c r="G1558" i="38"/>
  <c r="E1558" i="38"/>
  <c r="G1557" i="38"/>
  <c r="E1557" i="38"/>
  <c r="G1556" i="38"/>
  <c r="E1556" i="38"/>
  <c r="G1555" i="38"/>
  <c r="E1555" i="38"/>
  <c r="G1554" i="38"/>
  <c r="E1554" i="38"/>
  <c r="G1553" i="38"/>
  <c r="E1553" i="38"/>
  <c r="G1552" i="38"/>
  <c r="E1552" i="38"/>
  <c r="G1551" i="38"/>
  <c r="E1551" i="38"/>
  <c r="G1550" i="38"/>
  <c r="E1550" i="38"/>
  <c r="G1549" i="38"/>
  <c r="E1549" i="38"/>
  <c r="G1548" i="38"/>
  <c r="E1548" i="38"/>
  <c r="G1547" i="38"/>
  <c r="E1547" i="38"/>
  <c r="G1546" i="38"/>
  <c r="E1546" i="38"/>
  <c r="G1545" i="38"/>
  <c r="E1545" i="38"/>
  <c r="G1544" i="38"/>
  <c r="E1544" i="38"/>
  <c r="G1543" i="38"/>
  <c r="E1543" i="38"/>
  <c r="G1542" i="38"/>
  <c r="E1542" i="38"/>
  <c r="G1541" i="38"/>
  <c r="E1541" i="38"/>
  <c r="G1540" i="38"/>
  <c r="E1540" i="38"/>
  <c r="G1539" i="38"/>
  <c r="E1539" i="38"/>
  <c r="G1538" i="38"/>
  <c r="E1538" i="38"/>
  <c r="G1537" i="38"/>
  <c r="E1537" i="38"/>
  <c r="G1536" i="38"/>
  <c r="E1536" i="38"/>
  <c r="G1535" i="38"/>
  <c r="E1535" i="38"/>
  <c r="G1534" i="38"/>
  <c r="E1534" i="38"/>
  <c r="G1533" i="38"/>
  <c r="E1533" i="38"/>
  <c r="G1532" i="38"/>
  <c r="E1532" i="38"/>
  <c r="G1531" i="38"/>
  <c r="E1531" i="38"/>
  <c r="G1530" i="38"/>
  <c r="E1530" i="38"/>
  <c r="G1529" i="38"/>
  <c r="E1529" i="38"/>
  <c r="G1528" i="38"/>
  <c r="E1528" i="38"/>
  <c r="G1527" i="38"/>
  <c r="E1527" i="38"/>
  <c r="G1526" i="38"/>
  <c r="E1526" i="38"/>
  <c r="G1525" i="38"/>
  <c r="E1525" i="38"/>
  <c r="G1524" i="38"/>
  <c r="E1524" i="38"/>
  <c r="G1523" i="38"/>
  <c r="E1523" i="38"/>
  <c r="G1522" i="38"/>
  <c r="E1522" i="38"/>
  <c r="G1521" i="38"/>
  <c r="E1521" i="38"/>
  <c r="G1520" i="38"/>
  <c r="E1520" i="38"/>
  <c r="G1519" i="38"/>
  <c r="E1519" i="38"/>
  <c r="G1518" i="38"/>
  <c r="E1518" i="38"/>
  <c r="G1517" i="38"/>
  <c r="E1517" i="38"/>
  <c r="G1516" i="38"/>
  <c r="E1516" i="38"/>
  <c r="G1515" i="38"/>
  <c r="E1515" i="38"/>
  <c r="G1514" i="38"/>
  <c r="E1514" i="38"/>
  <c r="G1513" i="38"/>
  <c r="E1513" i="38"/>
  <c r="G1512" i="38"/>
  <c r="E1512" i="38"/>
  <c r="G1511" i="38"/>
  <c r="E1511" i="38"/>
  <c r="G1510" i="38"/>
  <c r="E1510" i="38"/>
  <c r="G1509" i="38"/>
  <c r="E1509" i="38"/>
  <c r="G1508" i="38"/>
  <c r="E1508" i="38"/>
  <c r="G1507" i="38"/>
  <c r="E1507" i="38"/>
  <c r="G1506" i="38"/>
  <c r="E1506" i="38"/>
  <c r="G1505" i="38"/>
  <c r="E1505" i="38"/>
  <c r="G1504" i="38"/>
  <c r="E1504" i="38"/>
  <c r="G1503" i="38"/>
  <c r="E1503" i="38"/>
  <c r="G1502" i="38"/>
  <c r="E1502" i="38"/>
  <c r="G1501" i="38"/>
  <c r="E1501" i="38"/>
  <c r="G1500" i="38"/>
  <c r="E1500" i="38"/>
  <c r="G1499" i="38"/>
  <c r="E1499" i="38"/>
  <c r="G1498" i="38"/>
  <c r="E1498" i="38"/>
  <c r="G1497" i="38"/>
  <c r="E1497" i="38"/>
  <c r="G1496" i="38"/>
  <c r="E1496" i="38"/>
  <c r="G1495" i="38"/>
  <c r="E1495" i="38"/>
  <c r="G1494" i="38"/>
  <c r="E1494" i="38"/>
  <c r="G1493" i="38"/>
  <c r="E1493" i="38"/>
  <c r="G1492" i="38"/>
  <c r="E1492" i="38"/>
  <c r="G1491" i="38"/>
  <c r="E1491" i="38"/>
  <c r="G1490" i="38"/>
  <c r="E1490" i="38"/>
  <c r="G1489" i="38"/>
  <c r="E1489" i="38"/>
  <c r="G1488" i="38"/>
  <c r="E1488" i="38"/>
  <c r="G1487" i="38"/>
  <c r="E1487" i="38"/>
  <c r="G1486" i="38"/>
  <c r="E1486" i="38"/>
  <c r="G1485" i="38"/>
  <c r="E1485" i="38"/>
  <c r="G1484" i="38"/>
  <c r="E1484" i="38"/>
  <c r="G1483" i="38"/>
  <c r="E1483" i="38"/>
  <c r="G1482" i="38"/>
  <c r="E1482" i="38"/>
  <c r="G1481" i="38"/>
  <c r="E1481" i="38"/>
  <c r="G1480" i="38"/>
  <c r="E1480" i="38"/>
  <c r="G1479" i="38"/>
  <c r="E1479" i="38"/>
  <c r="G1478" i="38"/>
  <c r="E1478" i="38"/>
  <c r="G1477" i="38"/>
  <c r="E1477" i="38"/>
  <c r="G1476" i="38"/>
  <c r="E1476" i="38"/>
  <c r="G1475" i="38"/>
  <c r="E1475" i="38"/>
  <c r="G1474" i="38"/>
  <c r="E1474" i="38"/>
  <c r="G1473" i="38"/>
  <c r="E1473" i="38"/>
  <c r="G1472" i="38"/>
  <c r="E1472" i="38"/>
  <c r="G1471" i="38"/>
  <c r="E1471" i="38"/>
  <c r="G1470" i="38"/>
  <c r="E1470" i="38"/>
  <c r="G1469" i="38"/>
  <c r="E1469" i="38"/>
  <c r="G1468" i="38"/>
  <c r="E1468" i="38"/>
  <c r="G1467" i="38"/>
  <c r="E1467" i="38"/>
  <c r="G1466" i="38"/>
  <c r="E1466" i="38"/>
  <c r="G1465" i="38"/>
  <c r="E1465" i="38"/>
  <c r="G1464" i="38"/>
  <c r="E1464" i="38"/>
  <c r="G1463" i="38"/>
  <c r="E1463" i="38"/>
  <c r="G1462" i="38"/>
  <c r="E1462" i="38"/>
  <c r="G1461" i="38"/>
  <c r="E1461" i="38"/>
  <c r="G1460" i="38"/>
  <c r="E1460" i="38"/>
  <c r="G1459" i="38"/>
  <c r="E1459" i="38"/>
  <c r="G1458" i="38"/>
  <c r="E1458" i="38"/>
  <c r="G1457" i="38"/>
  <c r="E1457" i="38"/>
  <c r="G1456" i="38"/>
  <c r="E1456" i="38"/>
  <c r="G1455" i="38"/>
  <c r="E1455" i="38"/>
  <c r="G1454" i="38"/>
  <c r="E1454" i="38"/>
  <c r="G1453" i="38"/>
  <c r="E1453" i="38"/>
  <c r="G1452" i="38"/>
  <c r="E1452" i="38"/>
  <c r="G1451" i="38"/>
  <c r="E1451" i="38"/>
  <c r="G1450" i="38"/>
  <c r="E1450" i="38"/>
  <c r="G1449" i="38"/>
  <c r="E1449" i="38"/>
  <c r="G1448" i="38"/>
  <c r="E1448" i="38"/>
  <c r="G1447" i="38"/>
  <c r="E1447" i="38"/>
  <c r="G1446" i="38"/>
  <c r="E1446" i="38"/>
  <c r="G1445" i="38"/>
  <c r="E1445" i="38"/>
  <c r="G1444" i="38"/>
  <c r="E1444" i="38"/>
  <c r="G1443" i="38"/>
  <c r="E1443" i="38"/>
  <c r="G1442" i="38"/>
  <c r="E1442" i="38"/>
  <c r="G1441" i="38"/>
  <c r="E1441" i="38"/>
  <c r="G1440" i="38"/>
  <c r="E1440" i="38"/>
  <c r="G1439" i="38"/>
  <c r="E1439" i="38"/>
  <c r="G1438" i="38"/>
  <c r="E1438" i="38"/>
  <c r="G1437" i="38"/>
  <c r="E1437" i="38"/>
  <c r="G1436" i="38"/>
  <c r="E1436" i="38"/>
  <c r="G1435" i="38"/>
  <c r="E1435" i="38"/>
  <c r="G1434" i="38"/>
  <c r="E1434" i="38"/>
  <c r="G1433" i="38"/>
  <c r="E1433" i="38"/>
  <c r="G1432" i="38"/>
  <c r="E1432" i="38"/>
  <c r="G1431" i="38"/>
  <c r="E1431" i="38"/>
  <c r="G1430" i="38"/>
  <c r="E1430" i="38"/>
  <c r="G1429" i="38"/>
  <c r="E1429" i="38"/>
  <c r="G1428" i="38"/>
  <c r="E1428" i="38"/>
  <c r="G1427" i="38"/>
  <c r="E1427" i="38"/>
  <c r="G1426" i="38"/>
  <c r="E1426" i="38"/>
  <c r="G1425" i="38"/>
  <c r="E1425" i="38"/>
  <c r="G1424" i="38"/>
  <c r="E1424" i="38"/>
  <c r="G1423" i="38"/>
  <c r="E1423" i="38"/>
  <c r="G1422" i="38"/>
  <c r="E1422" i="38"/>
  <c r="G1421" i="38"/>
  <c r="E1421" i="38"/>
  <c r="G1420" i="38"/>
  <c r="E1420" i="38"/>
  <c r="G1419" i="38"/>
  <c r="E1419" i="38"/>
  <c r="G1418" i="38"/>
  <c r="E1418" i="38"/>
  <c r="G1417" i="38"/>
  <c r="E1417" i="38"/>
  <c r="G1416" i="38"/>
  <c r="E1416" i="38"/>
  <c r="G1415" i="38"/>
  <c r="E1415" i="38"/>
  <c r="G1414" i="38"/>
  <c r="E1414" i="38"/>
  <c r="G1413" i="38"/>
  <c r="E1413" i="38"/>
  <c r="G1412" i="38"/>
  <c r="E1412" i="38"/>
  <c r="G1411" i="38"/>
  <c r="E1411" i="38"/>
  <c r="G1410" i="38"/>
  <c r="E1410" i="38"/>
  <c r="G1409" i="38"/>
  <c r="E1409" i="38"/>
  <c r="G1408" i="38"/>
  <c r="E1408" i="38"/>
  <c r="G1407" i="38"/>
  <c r="E1407" i="38"/>
  <c r="G1406" i="38"/>
  <c r="E1406" i="38"/>
  <c r="G1405" i="38"/>
  <c r="E1405" i="38"/>
  <c r="G1404" i="38"/>
  <c r="E1404" i="38"/>
  <c r="G1403" i="38"/>
  <c r="E1403" i="38"/>
  <c r="G1402" i="38"/>
  <c r="E1402" i="38"/>
  <c r="G1401" i="38"/>
  <c r="E1401" i="38"/>
  <c r="G1400" i="38"/>
  <c r="E1400" i="38"/>
  <c r="G1399" i="38"/>
  <c r="E1399" i="38"/>
  <c r="G1398" i="38"/>
  <c r="E1398" i="38"/>
  <c r="G1397" i="38"/>
  <c r="E1397" i="38"/>
  <c r="G1396" i="38"/>
  <c r="E1396" i="38"/>
  <c r="G1395" i="38"/>
  <c r="E1395" i="38"/>
  <c r="G1394" i="38"/>
  <c r="E1394" i="38"/>
  <c r="G1393" i="38"/>
  <c r="E1393" i="38"/>
  <c r="G1392" i="38"/>
  <c r="E1392" i="38"/>
  <c r="G1391" i="38"/>
  <c r="E1391" i="38"/>
  <c r="G1390" i="38"/>
  <c r="E1390" i="38"/>
  <c r="G1389" i="38"/>
  <c r="E1389" i="38"/>
  <c r="G1388" i="38"/>
  <c r="E1388" i="38"/>
  <c r="G1387" i="38"/>
  <c r="E1387" i="38"/>
  <c r="G1386" i="38"/>
  <c r="E1386" i="38"/>
  <c r="G1385" i="38"/>
  <c r="E1385" i="38"/>
  <c r="G1384" i="38"/>
  <c r="E1384" i="38"/>
  <c r="G1383" i="38"/>
  <c r="E1383" i="38"/>
  <c r="G1382" i="38"/>
  <c r="E1382" i="38"/>
  <c r="G1381" i="38"/>
  <c r="E1381" i="38"/>
  <c r="G1380" i="38"/>
  <c r="E1380" i="38"/>
  <c r="G1379" i="38"/>
  <c r="E1379" i="38"/>
  <c r="G1378" i="38"/>
  <c r="E1378" i="38"/>
  <c r="G1377" i="38"/>
  <c r="E1377" i="38"/>
  <c r="G1376" i="38"/>
  <c r="E1376" i="38"/>
  <c r="G1375" i="38"/>
  <c r="E1375" i="38"/>
  <c r="G1374" i="38"/>
  <c r="E1374" i="38"/>
  <c r="G1373" i="38"/>
  <c r="E1373" i="38"/>
  <c r="G1372" i="38"/>
  <c r="E1372" i="38"/>
  <c r="G1371" i="38"/>
  <c r="E1371" i="38"/>
  <c r="G1370" i="38"/>
  <c r="E1370" i="38"/>
  <c r="G1369" i="38"/>
  <c r="E1369" i="38"/>
  <c r="G1368" i="38"/>
  <c r="E1368" i="38"/>
  <c r="G1367" i="38"/>
  <c r="E1367" i="38"/>
  <c r="G1366" i="38"/>
  <c r="E1366" i="38"/>
  <c r="G1365" i="38"/>
  <c r="E1365" i="38"/>
  <c r="G1364" i="38"/>
  <c r="E1364" i="38"/>
  <c r="G1363" i="38"/>
  <c r="E1363" i="38"/>
  <c r="G1362" i="38"/>
  <c r="E1362" i="38"/>
  <c r="G1361" i="38"/>
  <c r="E1361" i="38"/>
  <c r="G1360" i="38"/>
  <c r="E1360" i="38"/>
  <c r="G1359" i="38"/>
  <c r="E1359" i="38"/>
  <c r="G1358" i="38"/>
  <c r="E1358" i="38"/>
  <c r="G1357" i="38"/>
  <c r="E1357" i="38"/>
  <c r="G1356" i="38"/>
  <c r="E1356" i="38"/>
  <c r="G1355" i="38"/>
  <c r="E1355" i="38"/>
  <c r="G1354" i="38"/>
  <c r="E1354" i="38"/>
  <c r="G1353" i="38"/>
  <c r="E1353" i="38"/>
  <c r="G1352" i="38"/>
  <c r="E1352" i="38"/>
  <c r="G1351" i="38"/>
  <c r="E1351" i="38"/>
  <c r="G1350" i="38"/>
  <c r="E1350" i="38"/>
  <c r="G1349" i="38"/>
  <c r="E1349" i="38"/>
  <c r="G1348" i="38"/>
  <c r="E1348" i="38"/>
  <c r="G1347" i="38"/>
  <c r="E1347" i="38"/>
  <c r="G1346" i="38"/>
  <c r="E1346" i="38"/>
  <c r="G1345" i="38"/>
  <c r="E1345" i="38"/>
  <c r="G1344" i="38"/>
  <c r="E1344" i="38"/>
  <c r="G1343" i="38"/>
  <c r="E1343" i="38"/>
  <c r="G1342" i="38"/>
  <c r="E1342" i="38"/>
  <c r="G1341" i="38"/>
  <c r="E1341" i="38"/>
  <c r="G1340" i="38"/>
  <c r="E1340" i="38"/>
  <c r="G1339" i="38"/>
  <c r="E1339" i="38"/>
  <c r="G1338" i="38"/>
  <c r="E1338" i="38"/>
  <c r="G1337" i="38"/>
  <c r="E1337" i="38"/>
  <c r="G1336" i="38"/>
  <c r="E1336" i="38"/>
  <c r="G1335" i="38"/>
  <c r="E1335" i="38"/>
  <c r="G1334" i="38"/>
  <c r="E1334" i="38"/>
  <c r="G1333" i="38"/>
  <c r="E1333" i="38"/>
  <c r="G1332" i="38"/>
  <c r="E1332" i="38"/>
  <c r="G1331" i="38"/>
  <c r="E1331" i="38"/>
  <c r="G1330" i="38"/>
  <c r="E1330" i="38"/>
  <c r="G1329" i="38"/>
  <c r="E1329" i="38"/>
  <c r="G1328" i="38"/>
  <c r="E1328" i="38"/>
  <c r="G1327" i="38"/>
  <c r="E1327" i="38"/>
  <c r="G1326" i="38"/>
  <c r="E1326" i="38"/>
  <c r="G1325" i="38"/>
  <c r="E1325" i="38"/>
  <c r="G1324" i="38"/>
  <c r="E1324" i="38"/>
  <c r="G1323" i="38"/>
  <c r="E1323" i="38"/>
  <c r="G1322" i="38"/>
  <c r="E1322" i="38"/>
  <c r="G1321" i="38"/>
  <c r="E1321" i="38"/>
  <c r="G1320" i="38"/>
  <c r="E1320" i="38"/>
  <c r="G1319" i="38"/>
  <c r="E1319" i="38"/>
  <c r="G1318" i="38"/>
  <c r="E1318" i="38"/>
  <c r="G1317" i="38"/>
  <c r="E1317" i="38"/>
  <c r="G1316" i="38"/>
  <c r="E1316" i="38"/>
  <c r="G1315" i="38"/>
  <c r="E1315" i="38"/>
  <c r="G1314" i="38"/>
  <c r="E1314" i="38"/>
  <c r="G1313" i="38"/>
  <c r="E1313" i="38"/>
  <c r="G1312" i="38"/>
  <c r="E1312" i="38"/>
  <c r="G1311" i="38"/>
  <c r="E1311" i="38"/>
  <c r="G1310" i="38"/>
  <c r="E1310" i="38"/>
  <c r="G1309" i="38"/>
  <c r="E1309" i="38"/>
  <c r="G1308" i="38"/>
  <c r="E1308" i="38"/>
  <c r="G1307" i="38"/>
  <c r="E1307" i="38"/>
  <c r="G1306" i="38"/>
  <c r="E1306" i="38"/>
  <c r="G1305" i="38"/>
  <c r="E1305" i="38"/>
  <c r="G1304" i="38"/>
  <c r="E1304" i="38"/>
  <c r="G1303" i="38"/>
  <c r="E1303" i="38"/>
  <c r="G1302" i="38"/>
  <c r="E1302" i="38"/>
  <c r="G1301" i="38"/>
  <c r="E1301" i="38"/>
  <c r="G1300" i="38"/>
  <c r="E1300" i="38"/>
  <c r="G1299" i="38"/>
  <c r="E1299" i="38"/>
  <c r="G1298" i="38"/>
  <c r="E1298" i="38"/>
  <c r="G1297" i="38"/>
  <c r="E1297" i="38"/>
  <c r="G1296" i="38"/>
  <c r="E1296" i="38"/>
  <c r="G1295" i="38"/>
  <c r="E1295" i="38"/>
  <c r="G1294" i="38"/>
  <c r="E1294" i="38"/>
  <c r="G1293" i="38"/>
  <c r="E1293" i="38"/>
  <c r="G1292" i="38"/>
  <c r="E1292" i="38"/>
  <c r="G1291" i="38"/>
  <c r="E1291" i="38"/>
  <c r="G1290" i="38"/>
  <c r="E1290" i="38"/>
  <c r="G1289" i="38"/>
  <c r="E1289" i="38"/>
  <c r="G1288" i="38"/>
  <c r="E1288" i="38"/>
  <c r="G1287" i="38"/>
  <c r="E1287" i="38"/>
  <c r="G1286" i="38"/>
  <c r="E1286" i="38"/>
  <c r="G1285" i="38"/>
  <c r="E1285" i="38"/>
  <c r="G1284" i="38"/>
  <c r="E1284" i="38"/>
  <c r="G1283" i="38"/>
  <c r="E1283" i="38"/>
  <c r="G1282" i="38"/>
  <c r="E1282" i="38"/>
  <c r="G1281" i="38"/>
  <c r="E1281" i="38"/>
  <c r="G1280" i="38"/>
  <c r="E1280" i="38"/>
  <c r="G1279" i="38"/>
  <c r="E1279" i="38"/>
  <c r="G1278" i="38"/>
  <c r="E1278" i="38"/>
  <c r="G1277" i="38"/>
  <c r="E1277" i="38"/>
  <c r="G1276" i="38"/>
  <c r="E1276" i="38"/>
  <c r="G1275" i="38"/>
  <c r="E1275" i="38"/>
  <c r="G1274" i="38"/>
  <c r="E1274" i="38"/>
  <c r="G1273" i="38"/>
  <c r="E1273" i="38"/>
  <c r="G1272" i="38"/>
  <c r="E1272" i="38"/>
  <c r="G1271" i="38"/>
  <c r="E1271" i="38"/>
  <c r="G1270" i="38"/>
  <c r="E1270" i="38"/>
  <c r="G1269" i="38"/>
  <c r="E1269" i="38"/>
  <c r="G1268" i="38"/>
  <c r="E1268" i="38"/>
  <c r="G1267" i="38"/>
  <c r="E1267" i="38"/>
  <c r="G1266" i="38"/>
  <c r="E1266" i="38"/>
  <c r="G1265" i="38"/>
  <c r="E1265" i="38"/>
  <c r="G1264" i="38"/>
  <c r="E1264" i="38"/>
  <c r="G1263" i="38"/>
  <c r="E1263" i="38"/>
  <c r="G1262" i="38"/>
  <c r="E1262" i="38"/>
  <c r="G1261" i="38"/>
  <c r="E1261" i="38"/>
  <c r="G1260" i="38"/>
  <c r="E1260" i="38"/>
  <c r="G1259" i="38"/>
  <c r="E1259" i="38"/>
  <c r="G1258" i="38"/>
  <c r="E1258" i="38"/>
  <c r="G1257" i="38"/>
  <c r="E1257" i="38"/>
  <c r="G1256" i="38"/>
  <c r="E1256" i="38"/>
  <c r="G1255" i="38"/>
  <c r="E1255" i="38"/>
  <c r="G1254" i="38"/>
  <c r="E1254" i="38"/>
  <c r="G1253" i="38"/>
  <c r="E1253" i="38"/>
  <c r="G1252" i="38"/>
  <c r="E1252" i="38"/>
  <c r="G1251" i="38"/>
  <c r="E1251" i="38"/>
  <c r="G1250" i="38"/>
  <c r="E1250" i="38"/>
  <c r="G1249" i="38"/>
  <c r="E1249" i="38"/>
  <c r="G1248" i="38"/>
  <c r="E1248" i="38"/>
  <c r="G1247" i="38"/>
  <c r="E1247" i="38"/>
  <c r="G1246" i="38"/>
  <c r="E1246" i="38"/>
  <c r="G1245" i="38"/>
  <c r="E1245" i="38"/>
  <c r="G1244" i="38"/>
  <c r="E1244" i="38"/>
  <c r="G1243" i="38"/>
  <c r="E1243" i="38"/>
  <c r="G1242" i="38"/>
  <c r="E1242" i="38"/>
  <c r="G1241" i="38"/>
  <c r="E1241" i="38"/>
  <c r="G1240" i="38"/>
  <c r="E1240" i="38"/>
  <c r="G1239" i="38"/>
  <c r="E1239" i="38"/>
  <c r="G1238" i="38"/>
  <c r="E1238" i="38"/>
  <c r="G1237" i="38"/>
  <c r="E1237" i="38"/>
  <c r="G1236" i="38"/>
  <c r="E1236" i="38"/>
  <c r="G1235" i="38"/>
  <c r="E1235" i="38"/>
  <c r="G1234" i="38"/>
  <c r="E1234" i="38"/>
  <c r="G1233" i="38"/>
  <c r="E1233" i="38"/>
  <c r="G1232" i="38"/>
  <c r="E1232" i="38"/>
  <c r="G1231" i="38"/>
  <c r="E1231" i="38"/>
  <c r="G1230" i="38"/>
  <c r="E1230" i="38"/>
  <c r="G1229" i="38"/>
  <c r="E1229" i="38"/>
  <c r="G1228" i="38"/>
  <c r="E1228" i="38"/>
  <c r="G1227" i="38"/>
  <c r="E1227" i="38"/>
  <c r="G1226" i="38"/>
  <c r="E1226" i="38"/>
  <c r="G1225" i="38"/>
  <c r="E1225" i="38"/>
  <c r="G1224" i="38"/>
  <c r="E1224" i="38"/>
  <c r="G1223" i="38"/>
  <c r="E1223" i="38"/>
  <c r="G1222" i="38"/>
  <c r="E1222" i="38"/>
  <c r="G1221" i="38"/>
  <c r="E1221" i="38"/>
  <c r="G1220" i="38"/>
  <c r="E1220" i="38"/>
  <c r="G1219" i="38"/>
  <c r="E1219" i="38"/>
  <c r="G1218" i="38"/>
  <c r="E1218" i="38"/>
  <c r="G1217" i="38"/>
  <c r="E1217" i="38"/>
  <c r="G1216" i="38"/>
  <c r="E1216" i="38"/>
  <c r="G1215" i="38"/>
  <c r="E1215" i="38"/>
  <c r="G1214" i="38"/>
  <c r="E1214" i="38"/>
  <c r="G1213" i="38"/>
  <c r="E1213" i="38"/>
  <c r="G1212" i="38"/>
  <c r="E1212" i="38"/>
  <c r="G1211" i="38"/>
  <c r="E1211" i="38"/>
  <c r="G1210" i="38"/>
  <c r="E1210" i="38"/>
  <c r="G1209" i="38"/>
  <c r="E1209" i="38"/>
  <c r="G1208" i="38"/>
  <c r="E1208" i="38"/>
  <c r="G1207" i="38"/>
  <c r="E1207" i="38"/>
  <c r="G1206" i="38"/>
  <c r="E1206" i="38"/>
  <c r="G1205" i="38"/>
  <c r="E1205" i="38"/>
  <c r="G1204" i="38"/>
  <c r="E1204" i="38"/>
  <c r="G1203" i="38"/>
  <c r="E1203" i="38"/>
  <c r="G1202" i="38"/>
  <c r="E1202" i="38"/>
  <c r="G1201" i="38"/>
  <c r="E1201" i="38"/>
  <c r="G1200" i="38"/>
  <c r="E1200" i="38"/>
  <c r="G1199" i="38"/>
  <c r="E1199" i="38"/>
  <c r="G1198" i="38"/>
  <c r="E1198" i="38"/>
  <c r="G1197" i="38"/>
  <c r="E1197" i="38"/>
  <c r="G1196" i="38"/>
  <c r="E1196" i="38"/>
  <c r="G1195" i="38"/>
  <c r="E1195" i="38"/>
  <c r="G1194" i="38"/>
  <c r="E1194" i="38"/>
  <c r="G1193" i="38"/>
  <c r="E1193" i="38"/>
  <c r="G1192" i="38"/>
  <c r="E1192" i="38"/>
  <c r="G1191" i="38"/>
  <c r="E1191" i="38"/>
  <c r="G1190" i="38"/>
  <c r="E1190" i="38"/>
  <c r="G1189" i="38"/>
  <c r="E1189" i="38"/>
  <c r="G1188" i="38"/>
  <c r="E1188" i="38"/>
  <c r="G1187" i="38"/>
  <c r="E1187" i="38"/>
  <c r="G1186" i="38"/>
  <c r="E1186" i="38"/>
  <c r="G1185" i="38"/>
  <c r="E1185" i="38"/>
  <c r="G1184" i="38"/>
  <c r="E1184" i="38"/>
  <c r="G1183" i="38"/>
  <c r="E1183" i="38"/>
  <c r="G1182" i="38"/>
  <c r="E1182" i="38"/>
  <c r="G1181" i="38"/>
  <c r="E1181" i="38"/>
  <c r="G1180" i="38"/>
  <c r="E1180" i="38"/>
  <c r="G1179" i="38"/>
  <c r="E1179" i="38"/>
  <c r="G1178" i="38"/>
  <c r="E1178" i="38"/>
  <c r="G1177" i="38"/>
  <c r="E1177" i="38"/>
  <c r="G1176" i="38"/>
  <c r="E1176" i="38"/>
  <c r="G1175" i="38"/>
  <c r="E1175" i="38"/>
  <c r="G1174" i="38"/>
  <c r="E1174" i="38"/>
  <c r="G1173" i="38"/>
  <c r="E1173" i="38"/>
  <c r="G1172" i="38"/>
  <c r="E1172" i="38"/>
  <c r="G1171" i="38"/>
  <c r="E1171" i="38"/>
  <c r="G1170" i="38"/>
  <c r="E1170" i="38"/>
  <c r="G1169" i="38"/>
  <c r="E1169" i="38"/>
  <c r="G1168" i="38"/>
  <c r="E1168" i="38"/>
  <c r="G1167" i="38"/>
  <c r="E1167" i="38"/>
  <c r="G1166" i="38"/>
  <c r="E1166" i="38"/>
  <c r="G1165" i="38"/>
  <c r="E1165" i="38"/>
  <c r="G1164" i="38"/>
  <c r="E1164" i="38"/>
  <c r="G1163" i="38"/>
  <c r="E1163" i="38"/>
  <c r="G1162" i="38"/>
  <c r="E1162" i="38"/>
  <c r="G1161" i="38"/>
  <c r="E1161" i="38"/>
  <c r="G1160" i="38"/>
  <c r="E1160" i="38"/>
  <c r="G1159" i="38"/>
  <c r="E1159" i="38"/>
  <c r="G1158" i="38"/>
  <c r="E1158" i="38"/>
  <c r="G1157" i="38"/>
  <c r="E1157" i="38"/>
  <c r="G1156" i="38"/>
  <c r="E1156" i="38"/>
  <c r="G1155" i="38"/>
  <c r="E1155" i="38"/>
  <c r="G1154" i="38"/>
  <c r="E1154" i="38"/>
  <c r="G1153" i="38"/>
  <c r="E1153" i="38"/>
  <c r="G1152" i="38"/>
  <c r="E1152" i="38"/>
  <c r="G1151" i="38"/>
  <c r="E1151" i="38"/>
  <c r="G1150" i="38"/>
  <c r="E1150" i="38"/>
  <c r="G1149" i="38"/>
  <c r="E1149" i="38"/>
  <c r="G1148" i="38"/>
  <c r="E1148" i="38"/>
  <c r="G1147" i="38"/>
  <c r="E1147" i="38"/>
  <c r="G1146" i="38"/>
  <c r="E1146" i="38"/>
  <c r="G1145" i="38"/>
  <c r="E1145" i="38"/>
  <c r="G1144" i="38"/>
  <c r="E1144" i="38"/>
  <c r="G1143" i="38"/>
  <c r="E1143" i="38"/>
  <c r="G1142" i="38"/>
  <c r="E1142" i="38"/>
  <c r="G1141" i="38"/>
  <c r="E1141" i="38"/>
  <c r="G1140" i="38"/>
  <c r="E1140" i="38"/>
  <c r="G1139" i="38"/>
  <c r="E1139" i="38"/>
  <c r="G1138" i="38"/>
  <c r="E1138" i="38"/>
  <c r="G1137" i="38"/>
  <c r="E1137" i="38"/>
  <c r="G1136" i="38"/>
  <c r="E1136" i="38"/>
  <c r="G1135" i="38"/>
  <c r="E1135" i="38"/>
  <c r="G1134" i="38"/>
  <c r="E1134" i="38"/>
  <c r="G1133" i="38"/>
  <c r="E1133" i="38"/>
  <c r="G1132" i="38"/>
  <c r="E1132" i="38"/>
  <c r="G1131" i="38"/>
  <c r="E1131" i="38"/>
  <c r="G1130" i="38"/>
  <c r="E1130" i="38"/>
  <c r="G1129" i="38"/>
  <c r="E1129" i="38"/>
  <c r="G1128" i="38"/>
  <c r="E1128" i="38"/>
  <c r="G1127" i="38"/>
  <c r="E1127" i="38"/>
  <c r="G1126" i="38"/>
  <c r="E1126" i="38"/>
  <c r="G1125" i="38"/>
  <c r="E1125" i="38"/>
  <c r="G1124" i="38"/>
  <c r="E1124" i="38"/>
  <c r="G1123" i="38"/>
  <c r="E1123" i="38"/>
  <c r="G1122" i="38"/>
  <c r="E1122" i="38"/>
  <c r="G1121" i="38"/>
  <c r="E1121" i="38"/>
  <c r="G1120" i="38"/>
  <c r="E1120" i="38"/>
  <c r="G1119" i="38"/>
  <c r="E1119" i="38"/>
  <c r="G1118" i="38"/>
  <c r="E1118" i="38"/>
  <c r="G1117" i="38"/>
  <c r="E1117" i="38"/>
  <c r="G1116" i="38"/>
  <c r="E1116" i="38"/>
  <c r="G1115" i="38"/>
  <c r="E1115" i="38"/>
  <c r="G1114" i="38"/>
  <c r="E1114" i="38"/>
  <c r="G1113" i="38"/>
  <c r="E1113" i="38"/>
  <c r="G1112" i="38"/>
  <c r="E1112" i="38"/>
  <c r="G1111" i="38"/>
  <c r="E1111" i="38"/>
  <c r="G1110" i="38"/>
  <c r="E1110" i="38"/>
  <c r="G1109" i="38"/>
  <c r="E1109" i="38"/>
  <c r="G1108" i="38"/>
  <c r="E1108" i="38"/>
  <c r="G1107" i="38"/>
  <c r="E1107" i="38"/>
  <c r="G1106" i="38"/>
  <c r="E1106" i="38"/>
  <c r="G1105" i="38"/>
  <c r="E1105" i="38"/>
  <c r="G1104" i="38"/>
  <c r="E1104" i="38"/>
  <c r="G1103" i="38"/>
  <c r="E1103" i="38"/>
  <c r="G1102" i="38"/>
  <c r="E1102" i="38"/>
  <c r="G1101" i="38"/>
  <c r="E1101" i="38"/>
  <c r="G1100" i="38"/>
  <c r="E1100" i="38"/>
  <c r="G1099" i="38"/>
  <c r="E1099" i="38"/>
  <c r="G1098" i="38"/>
  <c r="E1098" i="38"/>
  <c r="G1097" i="38"/>
  <c r="E1097" i="38"/>
  <c r="G1096" i="38"/>
  <c r="E1096" i="38"/>
  <c r="G1095" i="38"/>
  <c r="E1095" i="38"/>
  <c r="G1094" i="38"/>
  <c r="E1094" i="38"/>
  <c r="G1093" i="38"/>
  <c r="E1093" i="38"/>
  <c r="G1092" i="38"/>
  <c r="E1092" i="38"/>
  <c r="G1091" i="38"/>
  <c r="E1091" i="38"/>
  <c r="G1090" i="38"/>
  <c r="E1090" i="38"/>
  <c r="G1089" i="38"/>
  <c r="E1089" i="38"/>
  <c r="G1088" i="38"/>
  <c r="E1088" i="38"/>
  <c r="G1087" i="38"/>
  <c r="E1087" i="38"/>
  <c r="G1086" i="38"/>
  <c r="E1086" i="38"/>
  <c r="G1085" i="38"/>
  <c r="E1085" i="38"/>
  <c r="G1084" i="38"/>
  <c r="E1084" i="38"/>
  <c r="G1083" i="38"/>
  <c r="E1083" i="38"/>
  <c r="G1082" i="38"/>
  <c r="E1082" i="38"/>
  <c r="G1081" i="38"/>
  <c r="E1081" i="38"/>
  <c r="G1080" i="38"/>
  <c r="E1080" i="38"/>
  <c r="G1079" i="38"/>
  <c r="E1079" i="38"/>
  <c r="G1078" i="38"/>
  <c r="E1078" i="38"/>
  <c r="G1077" i="38"/>
  <c r="E1077" i="38"/>
  <c r="G1076" i="38"/>
  <c r="E1076" i="38"/>
  <c r="G1075" i="38"/>
  <c r="E1075" i="38"/>
  <c r="G1074" i="38"/>
  <c r="E1074" i="38"/>
  <c r="G1073" i="38"/>
  <c r="E1073" i="38"/>
  <c r="G1072" i="38"/>
  <c r="E1072" i="38"/>
  <c r="G1071" i="38"/>
  <c r="E1071" i="38"/>
  <c r="G1070" i="38"/>
  <c r="E1070" i="38"/>
  <c r="G1069" i="38"/>
  <c r="E1069" i="38"/>
  <c r="G1068" i="38"/>
  <c r="E1068" i="38"/>
  <c r="G1067" i="38"/>
  <c r="E1067" i="38"/>
  <c r="G1066" i="38"/>
  <c r="E1066" i="38"/>
  <c r="G1065" i="38"/>
  <c r="E1065" i="38"/>
  <c r="G1064" i="38"/>
  <c r="E1064" i="38"/>
  <c r="G1063" i="38"/>
  <c r="E1063" i="38"/>
  <c r="G1062" i="38"/>
  <c r="E1062" i="38"/>
  <c r="G1061" i="38"/>
  <c r="E1061" i="38"/>
  <c r="G1060" i="38"/>
  <c r="E1060" i="38"/>
  <c r="G1059" i="38"/>
  <c r="E1059" i="38"/>
  <c r="G1058" i="38"/>
  <c r="E1058" i="38"/>
  <c r="G1057" i="38"/>
  <c r="E1057" i="38"/>
  <c r="G1056" i="38"/>
  <c r="E1056" i="38"/>
  <c r="G1055" i="38"/>
  <c r="E1055" i="38"/>
  <c r="G1054" i="38"/>
  <c r="E1054" i="38"/>
  <c r="G1053" i="38"/>
  <c r="E1053" i="38"/>
  <c r="G1052" i="38"/>
  <c r="E1052" i="38"/>
  <c r="G1051" i="38"/>
  <c r="E1051" i="38"/>
  <c r="G1050" i="38"/>
  <c r="E1050" i="38"/>
  <c r="G1049" i="38"/>
  <c r="E1049" i="38"/>
  <c r="G1048" i="38"/>
  <c r="E1048" i="38"/>
  <c r="G1047" i="38"/>
  <c r="E1047" i="38"/>
  <c r="G1046" i="38"/>
  <c r="E1046" i="38"/>
  <c r="G1045" i="38"/>
  <c r="E1045" i="38"/>
  <c r="G1044" i="38"/>
  <c r="E1044" i="38"/>
  <c r="G1043" i="38"/>
  <c r="E1043" i="38"/>
  <c r="G1042" i="38"/>
  <c r="E1042" i="38"/>
  <c r="G1041" i="38"/>
  <c r="E1041" i="38"/>
  <c r="G1040" i="38"/>
  <c r="E1040" i="38"/>
  <c r="G1039" i="38"/>
  <c r="E1039" i="38"/>
  <c r="G1038" i="38"/>
  <c r="E1038" i="38"/>
  <c r="G1037" i="38"/>
  <c r="E1037" i="38"/>
  <c r="G1036" i="38"/>
  <c r="E1036" i="38"/>
  <c r="G1035" i="38"/>
  <c r="E1035" i="38"/>
  <c r="G1034" i="38"/>
  <c r="E1034" i="38"/>
  <c r="G1033" i="38"/>
  <c r="E1033" i="38"/>
  <c r="G1032" i="38"/>
  <c r="E1032" i="38"/>
  <c r="G1031" i="38"/>
  <c r="E1031" i="38"/>
  <c r="G1030" i="38"/>
  <c r="E1030" i="38"/>
  <c r="G1029" i="38"/>
  <c r="E1029" i="38"/>
  <c r="G1028" i="38"/>
  <c r="E1028" i="38"/>
  <c r="G1027" i="38"/>
  <c r="E1027" i="38"/>
  <c r="G1026" i="38"/>
  <c r="E1026" i="38"/>
  <c r="G1025" i="38"/>
  <c r="E1025" i="38"/>
  <c r="G1024" i="38"/>
  <c r="E1024" i="38"/>
  <c r="G1023" i="38"/>
  <c r="E1023" i="38"/>
  <c r="G1022" i="38"/>
  <c r="E1022" i="38"/>
  <c r="G1021" i="38"/>
  <c r="E1021" i="38"/>
  <c r="G1020" i="38"/>
  <c r="E1020" i="38"/>
  <c r="G1019" i="38"/>
  <c r="E1019" i="38"/>
  <c r="G1018" i="38"/>
  <c r="E1018" i="38"/>
  <c r="G1017" i="38"/>
  <c r="E1017" i="38"/>
  <c r="G1016" i="38"/>
  <c r="E1016" i="38"/>
  <c r="G1015" i="38"/>
  <c r="E1015" i="38"/>
  <c r="G1014" i="38"/>
  <c r="E1014" i="38"/>
  <c r="G1013" i="38"/>
  <c r="E1013" i="38"/>
  <c r="G1012" i="38"/>
  <c r="E1012" i="38"/>
  <c r="G1011" i="38"/>
  <c r="E1011" i="38"/>
  <c r="G1010" i="38"/>
  <c r="E1010" i="38"/>
  <c r="G1009" i="38"/>
  <c r="E1009" i="38"/>
  <c r="G1008" i="38"/>
  <c r="E1008" i="38"/>
  <c r="G1007" i="38"/>
  <c r="E1007" i="38"/>
  <c r="G1006" i="38"/>
  <c r="E1006" i="38"/>
  <c r="G1005" i="38"/>
  <c r="E1005" i="38"/>
  <c r="G1004" i="38"/>
  <c r="E1004" i="38"/>
  <c r="G1003" i="38"/>
  <c r="E1003" i="38"/>
  <c r="G1002" i="38"/>
  <c r="E1002" i="38"/>
  <c r="G1001" i="38"/>
  <c r="E1001" i="38"/>
  <c r="G1000" i="38"/>
  <c r="E1000" i="38"/>
  <c r="G999" i="38"/>
  <c r="E999" i="38"/>
  <c r="G998" i="38"/>
  <c r="E998" i="38"/>
  <c r="G997" i="38"/>
  <c r="E997" i="38"/>
  <c r="G996" i="38"/>
  <c r="E996" i="38"/>
  <c r="G995" i="38"/>
  <c r="E995" i="38"/>
  <c r="G994" i="38"/>
  <c r="E994" i="38"/>
  <c r="G993" i="38"/>
  <c r="E993" i="38"/>
  <c r="G992" i="38"/>
  <c r="E992" i="38"/>
  <c r="G991" i="38"/>
  <c r="E991" i="38"/>
  <c r="G990" i="38"/>
  <c r="E990" i="38"/>
  <c r="G989" i="38"/>
  <c r="E989" i="38"/>
  <c r="G988" i="38"/>
  <c r="E988" i="38"/>
  <c r="G987" i="38"/>
  <c r="E987" i="38"/>
  <c r="G986" i="38"/>
  <c r="E986" i="38"/>
  <c r="G985" i="38"/>
  <c r="E985" i="38"/>
  <c r="G984" i="38"/>
  <c r="E984" i="38"/>
  <c r="G983" i="38"/>
  <c r="E983" i="38"/>
  <c r="G982" i="38"/>
  <c r="E982" i="38"/>
  <c r="G981" i="38"/>
  <c r="E981" i="38"/>
  <c r="G980" i="38"/>
  <c r="E980" i="38"/>
  <c r="G979" i="38"/>
  <c r="E979" i="38"/>
  <c r="G978" i="38"/>
  <c r="E978" i="38"/>
  <c r="G977" i="38"/>
  <c r="E977" i="38"/>
  <c r="G976" i="38"/>
  <c r="E976" i="38"/>
  <c r="G975" i="38"/>
  <c r="E975" i="38"/>
  <c r="G974" i="38"/>
  <c r="E974" i="38"/>
  <c r="G973" i="38"/>
  <c r="E973" i="38"/>
  <c r="G972" i="38"/>
  <c r="E972" i="38"/>
  <c r="G971" i="38"/>
  <c r="E971" i="38"/>
  <c r="G970" i="38"/>
  <c r="E970" i="38"/>
  <c r="G969" i="38"/>
  <c r="E969" i="38"/>
  <c r="G968" i="38"/>
  <c r="E968" i="38"/>
  <c r="G967" i="38"/>
  <c r="E967" i="38"/>
  <c r="G966" i="38"/>
  <c r="E966" i="38"/>
  <c r="G965" i="38"/>
  <c r="E965" i="38"/>
  <c r="G964" i="38"/>
  <c r="E964" i="38"/>
  <c r="G963" i="38"/>
  <c r="E963" i="38"/>
  <c r="G962" i="38"/>
  <c r="E962" i="38"/>
  <c r="G961" i="38"/>
  <c r="E961" i="38"/>
  <c r="G960" i="38"/>
  <c r="E960" i="38"/>
  <c r="G959" i="38"/>
  <c r="E959" i="38"/>
  <c r="G958" i="38"/>
  <c r="E958" i="38"/>
  <c r="G957" i="38"/>
  <c r="E957" i="38"/>
  <c r="G956" i="38"/>
  <c r="E956" i="38"/>
  <c r="G955" i="38"/>
  <c r="E955" i="38"/>
  <c r="G954" i="38"/>
  <c r="E954" i="38"/>
  <c r="G953" i="38"/>
  <c r="E953" i="38"/>
  <c r="G952" i="38"/>
  <c r="E952" i="38"/>
  <c r="G951" i="38"/>
  <c r="E951" i="38"/>
  <c r="G950" i="38"/>
  <c r="E950" i="38"/>
  <c r="G949" i="38"/>
  <c r="E949" i="38"/>
  <c r="G948" i="38"/>
  <c r="E948" i="38"/>
  <c r="G947" i="38"/>
  <c r="E947" i="38"/>
  <c r="G946" i="38"/>
  <c r="E946" i="38"/>
  <c r="G945" i="38"/>
  <c r="E945" i="38"/>
  <c r="G944" i="38"/>
  <c r="E944" i="38"/>
  <c r="G943" i="38"/>
  <c r="E943" i="38"/>
  <c r="G942" i="38"/>
  <c r="E942" i="38"/>
  <c r="G941" i="38"/>
  <c r="E941" i="38"/>
  <c r="G940" i="38"/>
  <c r="E940" i="38"/>
  <c r="G939" i="38"/>
  <c r="E939" i="38"/>
  <c r="G938" i="38"/>
  <c r="E938" i="38"/>
  <c r="G937" i="38"/>
  <c r="E937" i="38"/>
  <c r="G936" i="38"/>
  <c r="E936" i="38"/>
  <c r="G935" i="38"/>
  <c r="E935" i="38"/>
  <c r="G934" i="38"/>
  <c r="E934" i="38"/>
  <c r="G933" i="38"/>
  <c r="E933" i="38"/>
  <c r="G932" i="38"/>
  <c r="E932" i="38"/>
  <c r="G931" i="38"/>
  <c r="E931" i="38"/>
  <c r="G930" i="38"/>
  <c r="E930" i="38"/>
  <c r="G929" i="38"/>
  <c r="E929" i="38"/>
  <c r="G928" i="38"/>
  <c r="E928" i="38"/>
  <c r="G927" i="38"/>
  <c r="E927" i="38"/>
  <c r="G926" i="38"/>
  <c r="E926" i="38"/>
  <c r="G925" i="38"/>
  <c r="E925" i="38"/>
  <c r="G924" i="38"/>
  <c r="E924" i="38"/>
  <c r="G923" i="38"/>
  <c r="E923" i="38"/>
  <c r="G922" i="38"/>
  <c r="E922" i="38"/>
  <c r="G921" i="38"/>
  <c r="E921" i="38"/>
  <c r="G920" i="38"/>
  <c r="E920" i="38"/>
  <c r="G919" i="38"/>
  <c r="E919" i="38"/>
  <c r="G918" i="38"/>
  <c r="E918" i="38"/>
  <c r="G917" i="38"/>
  <c r="E917" i="38"/>
  <c r="G916" i="38"/>
  <c r="E916" i="38"/>
  <c r="G915" i="38"/>
  <c r="E915" i="38"/>
  <c r="G914" i="38"/>
  <c r="E914" i="38"/>
  <c r="G913" i="38"/>
  <c r="E913" i="38"/>
  <c r="G912" i="38"/>
  <c r="E912" i="38"/>
  <c r="G911" i="38"/>
  <c r="E911" i="38"/>
  <c r="G910" i="38"/>
  <c r="E910" i="38"/>
  <c r="G909" i="38"/>
  <c r="E909" i="38"/>
  <c r="G908" i="38"/>
  <c r="E908" i="38"/>
  <c r="G907" i="38"/>
  <c r="E907" i="38"/>
  <c r="G906" i="38"/>
  <c r="E906" i="38"/>
  <c r="G905" i="38"/>
  <c r="E905" i="38"/>
  <c r="G904" i="38"/>
  <c r="E904" i="38"/>
  <c r="G903" i="38"/>
  <c r="E903" i="38"/>
  <c r="G902" i="38"/>
  <c r="E902" i="38"/>
  <c r="G901" i="38"/>
  <c r="E901" i="38"/>
  <c r="G900" i="38"/>
  <c r="E900" i="38"/>
  <c r="G899" i="38"/>
  <c r="E899" i="38"/>
  <c r="G898" i="38"/>
  <c r="E898" i="38"/>
  <c r="G897" i="38"/>
  <c r="E897" i="38"/>
  <c r="G896" i="38"/>
  <c r="E896" i="38"/>
  <c r="G895" i="38"/>
  <c r="E895" i="38"/>
  <c r="G894" i="38"/>
  <c r="E894" i="38"/>
  <c r="G893" i="38"/>
  <c r="E893" i="38"/>
  <c r="G892" i="38"/>
  <c r="E892" i="38"/>
  <c r="G891" i="38"/>
  <c r="E891" i="38"/>
  <c r="G890" i="38"/>
  <c r="E890" i="38"/>
  <c r="G889" i="38"/>
  <c r="E889" i="38"/>
  <c r="G888" i="38"/>
  <c r="E888" i="38"/>
  <c r="G887" i="38"/>
  <c r="E887" i="38"/>
  <c r="G886" i="38"/>
  <c r="E886" i="38"/>
  <c r="G885" i="38"/>
  <c r="E885" i="38"/>
  <c r="G884" i="38"/>
  <c r="E884" i="38"/>
  <c r="G883" i="38"/>
  <c r="E883" i="38"/>
  <c r="G882" i="38"/>
  <c r="E882" i="38"/>
  <c r="G881" i="38"/>
  <c r="E881" i="38"/>
  <c r="G880" i="38"/>
  <c r="E880" i="38"/>
  <c r="G879" i="38"/>
  <c r="E879" i="38"/>
  <c r="G878" i="38"/>
  <c r="E878" i="38"/>
  <c r="G877" i="38"/>
  <c r="E877" i="38"/>
  <c r="G876" i="38"/>
  <c r="E876" i="38"/>
  <c r="G875" i="38"/>
  <c r="E875" i="38"/>
  <c r="G874" i="38"/>
  <c r="E874" i="38"/>
  <c r="G873" i="38"/>
  <c r="E873" i="38"/>
  <c r="G872" i="38"/>
  <c r="E872" i="38"/>
  <c r="G871" i="38"/>
  <c r="E871" i="38"/>
  <c r="G870" i="38"/>
  <c r="E870" i="38"/>
  <c r="G869" i="38"/>
  <c r="E869" i="38"/>
  <c r="G868" i="38"/>
  <c r="E868" i="38"/>
  <c r="G867" i="38"/>
  <c r="E867" i="38"/>
  <c r="G866" i="38"/>
  <c r="E866" i="38"/>
  <c r="G865" i="38"/>
  <c r="E865" i="38"/>
  <c r="G864" i="38"/>
  <c r="E864" i="38"/>
  <c r="G863" i="38"/>
  <c r="E863" i="38"/>
  <c r="G862" i="38"/>
  <c r="E862" i="38"/>
  <c r="G861" i="38"/>
  <c r="E861" i="38"/>
  <c r="G860" i="38"/>
  <c r="E860" i="38"/>
  <c r="G859" i="38"/>
  <c r="E859" i="38"/>
  <c r="G858" i="38"/>
  <c r="E858" i="38"/>
  <c r="G857" i="38"/>
  <c r="E857" i="38"/>
  <c r="G856" i="38"/>
  <c r="E856" i="38"/>
  <c r="G855" i="38"/>
  <c r="E855" i="38"/>
  <c r="G854" i="38"/>
  <c r="E854" i="38"/>
  <c r="G853" i="38"/>
  <c r="E853" i="38"/>
  <c r="G852" i="38"/>
  <c r="E852" i="38"/>
  <c r="G851" i="38"/>
  <c r="E851" i="38"/>
  <c r="G850" i="38"/>
  <c r="E850" i="38"/>
  <c r="G849" i="38"/>
  <c r="E849" i="38"/>
  <c r="G848" i="38"/>
  <c r="E848" i="38"/>
  <c r="G847" i="38"/>
  <c r="E847" i="38"/>
  <c r="G846" i="38"/>
  <c r="E846" i="38"/>
  <c r="G845" i="38"/>
  <c r="E845" i="38"/>
  <c r="G844" i="38"/>
  <c r="E844" i="38"/>
  <c r="G843" i="38"/>
  <c r="E843" i="38"/>
  <c r="G842" i="38"/>
  <c r="E842" i="38"/>
  <c r="G841" i="38"/>
  <c r="E841" i="38"/>
  <c r="G840" i="38"/>
  <c r="E840" i="38"/>
  <c r="G839" i="38"/>
  <c r="E839" i="38"/>
  <c r="G838" i="38"/>
  <c r="E838" i="38"/>
  <c r="G837" i="38"/>
  <c r="E837" i="38"/>
  <c r="G836" i="38"/>
  <c r="E836" i="38"/>
  <c r="G835" i="38"/>
  <c r="E835" i="38"/>
  <c r="G834" i="38"/>
  <c r="E834" i="38"/>
  <c r="G833" i="38"/>
  <c r="E833" i="38"/>
  <c r="G832" i="38"/>
  <c r="E832" i="38"/>
  <c r="G831" i="38"/>
  <c r="E831" i="38"/>
  <c r="G830" i="38"/>
  <c r="E830" i="38"/>
  <c r="G829" i="38"/>
  <c r="E829" i="38"/>
  <c r="G828" i="38"/>
  <c r="E828" i="38"/>
  <c r="G827" i="38"/>
  <c r="E827" i="38"/>
  <c r="G826" i="38"/>
  <c r="E826" i="38"/>
  <c r="G825" i="38"/>
  <c r="E825" i="38"/>
  <c r="G824" i="38"/>
  <c r="E824" i="38"/>
  <c r="G823" i="38"/>
  <c r="E823" i="38"/>
  <c r="G822" i="38"/>
  <c r="E822" i="38"/>
  <c r="G821" i="38"/>
  <c r="E821" i="38"/>
  <c r="G820" i="38"/>
  <c r="E820" i="38"/>
  <c r="G819" i="38"/>
  <c r="E819" i="38"/>
  <c r="G818" i="38"/>
  <c r="E818" i="38"/>
  <c r="G817" i="38"/>
  <c r="E817" i="38"/>
  <c r="G816" i="38"/>
  <c r="E816" i="38"/>
  <c r="G815" i="38"/>
  <c r="E815" i="38"/>
  <c r="G814" i="38"/>
  <c r="E814" i="38"/>
  <c r="G813" i="38"/>
  <c r="E813" i="38"/>
  <c r="G812" i="38"/>
  <c r="E812" i="38"/>
  <c r="G811" i="38"/>
  <c r="E811" i="38"/>
  <c r="G810" i="38"/>
  <c r="E810" i="38"/>
  <c r="G809" i="38"/>
  <c r="E809" i="38"/>
  <c r="G808" i="38"/>
  <c r="E808" i="38"/>
  <c r="G807" i="38"/>
  <c r="E807" i="38"/>
  <c r="G806" i="38"/>
  <c r="E806" i="38"/>
  <c r="G805" i="38"/>
  <c r="E805" i="38"/>
  <c r="G804" i="38"/>
  <c r="E804" i="38"/>
  <c r="G803" i="38"/>
  <c r="E803" i="38"/>
  <c r="G802" i="38"/>
  <c r="E802" i="38"/>
  <c r="G801" i="38"/>
  <c r="E801" i="38"/>
  <c r="G800" i="38"/>
  <c r="E800" i="38"/>
  <c r="G799" i="38"/>
  <c r="E799" i="38"/>
  <c r="G798" i="38"/>
  <c r="E798" i="38"/>
  <c r="G797" i="38"/>
  <c r="E797" i="38"/>
  <c r="G796" i="38"/>
  <c r="E796" i="38"/>
  <c r="G795" i="38"/>
  <c r="E795" i="38"/>
  <c r="G794" i="38"/>
  <c r="E794" i="38"/>
  <c r="G793" i="38"/>
  <c r="E793" i="38"/>
  <c r="G792" i="38"/>
  <c r="E792" i="38"/>
  <c r="G791" i="38"/>
  <c r="E791" i="38"/>
  <c r="G790" i="38"/>
  <c r="E790" i="38"/>
  <c r="G789" i="38"/>
  <c r="E789" i="38"/>
  <c r="G788" i="38"/>
  <c r="E788" i="38"/>
  <c r="G787" i="38"/>
  <c r="E787" i="38"/>
  <c r="G786" i="38"/>
  <c r="E786" i="38"/>
  <c r="G785" i="38"/>
  <c r="E785" i="38"/>
  <c r="G784" i="38"/>
  <c r="E784" i="38"/>
  <c r="G783" i="38"/>
  <c r="E783" i="38"/>
  <c r="G782" i="38"/>
  <c r="E782" i="38"/>
  <c r="G781" i="38"/>
  <c r="E781" i="38"/>
  <c r="G780" i="38"/>
  <c r="E780" i="38"/>
  <c r="G779" i="38"/>
  <c r="E779" i="38"/>
  <c r="G778" i="38"/>
  <c r="E778" i="38"/>
  <c r="G777" i="38"/>
  <c r="E777" i="38"/>
  <c r="G776" i="38"/>
  <c r="E776" i="38"/>
  <c r="G775" i="38"/>
  <c r="E775" i="38"/>
  <c r="G774" i="38"/>
  <c r="E774" i="38"/>
  <c r="G773" i="38"/>
  <c r="E773" i="38"/>
  <c r="G772" i="38"/>
  <c r="E772" i="38"/>
  <c r="G771" i="38"/>
  <c r="E771" i="38"/>
  <c r="G770" i="38"/>
  <c r="E770" i="38"/>
  <c r="G769" i="38"/>
  <c r="E769" i="38"/>
  <c r="G768" i="38"/>
  <c r="E768" i="38"/>
  <c r="G767" i="38"/>
  <c r="E767" i="38"/>
  <c r="G766" i="38"/>
  <c r="E766" i="38"/>
  <c r="G765" i="38"/>
  <c r="E765" i="38"/>
  <c r="G764" i="38"/>
  <c r="E764" i="38"/>
  <c r="G763" i="38"/>
  <c r="E763" i="38"/>
  <c r="G762" i="38"/>
  <c r="E762" i="38"/>
  <c r="G761" i="38"/>
  <c r="E761" i="38"/>
  <c r="G760" i="38"/>
  <c r="E760" i="38"/>
  <c r="G759" i="38"/>
  <c r="E759" i="38"/>
  <c r="G758" i="38"/>
  <c r="E758" i="38"/>
  <c r="G757" i="38"/>
  <c r="E757" i="38"/>
  <c r="G756" i="38"/>
  <c r="E756" i="38"/>
  <c r="G755" i="38"/>
  <c r="E755" i="38"/>
  <c r="G754" i="38"/>
  <c r="E754" i="38"/>
  <c r="G753" i="38"/>
  <c r="E753" i="38"/>
  <c r="G752" i="38"/>
  <c r="E752" i="38"/>
  <c r="G751" i="38"/>
  <c r="E751" i="38"/>
  <c r="G750" i="38"/>
  <c r="E750" i="38"/>
  <c r="G749" i="38"/>
  <c r="E749" i="38"/>
  <c r="G748" i="38"/>
  <c r="E748" i="38"/>
  <c r="G747" i="38"/>
  <c r="E747" i="38"/>
  <c r="G746" i="38"/>
  <c r="E746" i="38"/>
  <c r="G745" i="38"/>
  <c r="E745" i="38"/>
  <c r="G744" i="38"/>
  <c r="E744" i="38"/>
  <c r="G743" i="38"/>
  <c r="E743" i="38"/>
  <c r="G742" i="38"/>
  <c r="E742" i="38"/>
  <c r="G741" i="38"/>
  <c r="E741" i="38"/>
  <c r="G740" i="38"/>
  <c r="E740" i="38"/>
  <c r="G739" i="38"/>
  <c r="E739" i="38"/>
  <c r="G738" i="38"/>
  <c r="E738" i="38"/>
  <c r="G737" i="38"/>
  <c r="E737" i="38"/>
  <c r="G736" i="38"/>
  <c r="E736" i="38"/>
  <c r="G735" i="38"/>
  <c r="E735" i="38"/>
  <c r="G734" i="38"/>
  <c r="E734" i="38"/>
  <c r="G733" i="38"/>
  <c r="E733" i="38"/>
  <c r="G732" i="38"/>
  <c r="E732" i="38"/>
  <c r="G731" i="38"/>
  <c r="E731" i="38"/>
  <c r="G730" i="38"/>
  <c r="E730" i="38"/>
  <c r="G729" i="38"/>
  <c r="E729" i="38"/>
  <c r="G728" i="38"/>
  <c r="E728" i="38"/>
  <c r="G727" i="38"/>
  <c r="E727" i="38"/>
  <c r="G726" i="38"/>
  <c r="E726" i="38"/>
  <c r="G725" i="38"/>
  <c r="E725" i="38"/>
  <c r="G724" i="38"/>
  <c r="E724" i="38"/>
  <c r="G723" i="38"/>
  <c r="E723" i="38"/>
  <c r="G722" i="38"/>
  <c r="E722" i="38"/>
  <c r="G721" i="38"/>
  <c r="E721" i="38"/>
  <c r="G720" i="38"/>
  <c r="E720" i="38"/>
  <c r="G719" i="38"/>
  <c r="E719" i="38"/>
  <c r="G718" i="38"/>
  <c r="E718" i="38"/>
  <c r="G717" i="38"/>
  <c r="E717" i="38"/>
  <c r="G716" i="38"/>
  <c r="E716" i="38"/>
  <c r="G715" i="38"/>
  <c r="E715" i="38"/>
  <c r="G714" i="38"/>
  <c r="E714" i="38"/>
  <c r="G713" i="38"/>
  <c r="E713" i="38"/>
  <c r="G712" i="38"/>
  <c r="E712" i="38"/>
  <c r="G711" i="38"/>
  <c r="E711" i="38"/>
  <c r="G710" i="38"/>
  <c r="E710" i="38"/>
  <c r="G709" i="38"/>
  <c r="E709" i="38"/>
  <c r="G708" i="38"/>
  <c r="E708" i="38"/>
  <c r="G707" i="38"/>
  <c r="E707" i="38"/>
  <c r="G706" i="38"/>
  <c r="E706" i="38"/>
  <c r="G705" i="38"/>
  <c r="E705" i="38"/>
  <c r="G704" i="38"/>
  <c r="E704" i="38"/>
  <c r="G703" i="38"/>
  <c r="E703" i="38"/>
  <c r="G702" i="38"/>
  <c r="E702" i="38"/>
  <c r="G701" i="38"/>
  <c r="E701" i="38"/>
  <c r="G700" i="38"/>
  <c r="E700" i="38"/>
  <c r="G699" i="38"/>
  <c r="E699" i="38"/>
  <c r="G698" i="38"/>
  <c r="E698" i="38"/>
  <c r="G697" i="38"/>
  <c r="E697" i="38"/>
  <c r="G696" i="38"/>
  <c r="E696" i="38"/>
  <c r="G695" i="38"/>
  <c r="E695" i="38"/>
  <c r="G694" i="38"/>
  <c r="E694" i="38"/>
  <c r="G693" i="38"/>
  <c r="E693" i="38"/>
  <c r="G692" i="38"/>
  <c r="E692" i="38"/>
  <c r="G691" i="38"/>
  <c r="E691" i="38"/>
  <c r="G690" i="38"/>
  <c r="E690" i="38"/>
  <c r="G689" i="38"/>
  <c r="E689" i="38"/>
  <c r="G688" i="38"/>
  <c r="E688" i="38"/>
  <c r="G687" i="38"/>
  <c r="E687" i="38"/>
  <c r="G686" i="38"/>
  <c r="E686" i="38"/>
  <c r="G685" i="38"/>
  <c r="E685" i="38"/>
  <c r="G684" i="38"/>
  <c r="E684" i="38"/>
  <c r="G683" i="38"/>
  <c r="E683" i="38"/>
  <c r="G682" i="38"/>
  <c r="E682" i="38"/>
  <c r="G681" i="38"/>
  <c r="E681" i="38"/>
  <c r="G680" i="38"/>
  <c r="E680" i="38"/>
  <c r="G679" i="38"/>
  <c r="E679" i="38"/>
  <c r="G678" i="38"/>
  <c r="E678" i="38"/>
  <c r="G677" i="38"/>
  <c r="E677" i="38"/>
  <c r="G676" i="38"/>
  <c r="E676" i="38"/>
  <c r="G675" i="38"/>
  <c r="E675" i="38"/>
  <c r="G674" i="38"/>
  <c r="E674" i="38"/>
  <c r="G673" i="38"/>
  <c r="E673" i="38"/>
  <c r="G672" i="38"/>
  <c r="E672" i="38"/>
  <c r="G671" i="38"/>
  <c r="E671" i="38"/>
  <c r="G670" i="38"/>
  <c r="E670" i="38"/>
  <c r="G669" i="38"/>
  <c r="E669" i="38"/>
  <c r="G668" i="38"/>
  <c r="E668" i="38"/>
  <c r="G667" i="38"/>
  <c r="E667" i="38"/>
  <c r="G666" i="38"/>
  <c r="E666" i="38"/>
  <c r="G665" i="38"/>
  <c r="E665" i="38"/>
  <c r="G664" i="38"/>
  <c r="E664" i="38"/>
  <c r="G663" i="38"/>
  <c r="E663" i="38"/>
  <c r="G662" i="38"/>
  <c r="E662" i="38"/>
  <c r="G661" i="38"/>
  <c r="E661" i="38"/>
  <c r="G660" i="38"/>
  <c r="E660" i="38"/>
  <c r="G659" i="38"/>
  <c r="E659" i="38"/>
  <c r="G658" i="38"/>
  <c r="E658" i="38"/>
  <c r="G657" i="38"/>
  <c r="E657" i="38"/>
  <c r="G656" i="38"/>
  <c r="E656" i="38"/>
  <c r="G655" i="38"/>
  <c r="E655" i="38"/>
  <c r="G654" i="38"/>
  <c r="E654" i="38"/>
  <c r="G653" i="38"/>
  <c r="E653" i="38"/>
  <c r="G652" i="38"/>
  <c r="E652" i="38"/>
  <c r="G651" i="38"/>
  <c r="E651" i="38"/>
  <c r="G650" i="38"/>
  <c r="E650" i="38"/>
  <c r="G649" i="38"/>
  <c r="E649" i="38"/>
  <c r="G648" i="38"/>
  <c r="E648" i="38"/>
  <c r="G647" i="38"/>
  <c r="E647" i="38"/>
  <c r="G646" i="38"/>
  <c r="E646" i="38"/>
  <c r="G645" i="38"/>
  <c r="E645" i="38"/>
  <c r="G644" i="38"/>
  <c r="E644" i="38"/>
  <c r="G643" i="38"/>
  <c r="E643" i="38"/>
  <c r="G642" i="38"/>
  <c r="E642" i="38"/>
  <c r="G641" i="38"/>
  <c r="E641" i="38"/>
  <c r="G640" i="38"/>
  <c r="E640" i="38"/>
  <c r="G639" i="38"/>
  <c r="E639" i="38"/>
  <c r="G638" i="38"/>
  <c r="E638" i="38"/>
  <c r="G637" i="38"/>
  <c r="E637" i="38"/>
  <c r="G636" i="38"/>
  <c r="E636" i="38"/>
  <c r="G635" i="38"/>
  <c r="E635" i="38"/>
  <c r="G634" i="38"/>
  <c r="E634" i="38"/>
  <c r="G633" i="38"/>
  <c r="E633" i="38"/>
  <c r="G632" i="38"/>
  <c r="E632" i="38"/>
  <c r="G631" i="38"/>
  <c r="E631" i="38"/>
  <c r="G630" i="38"/>
  <c r="E630" i="38"/>
  <c r="G629" i="38"/>
  <c r="E629" i="38"/>
  <c r="G628" i="38"/>
  <c r="E628" i="38"/>
  <c r="G627" i="38"/>
  <c r="E627" i="38"/>
  <c r="G626" i="38"/>
  <c r="E626" i="38"/>
  <c r="G625" i="38"/>
  <c r="E625" i="38"/>
  <c r="G624" i="38"/>
  <c r="E624" i="38"/>
  <c r="G623" i="38"/>
  <c r="E623" i="38"/>
  <c r="G622" i="38"/>
  <c r="E622" i="38"/>
  <c r="G621" i="38"/>
  <c r="E621" i="38"/>
  <c r="G620" i="38"/>
  <c r="E620" i="38"/>
  <c r="G619" i="38"/>
  <c r="E619" i="38"/>
  <c r="G618" i="38"/>
  <c r="E618" i="38"/>
  <c r="G617" i="38"/>
  <c r="E617" i="38"/>
  <c r="G616" i="38"/>
  <c r="E616" i="38"/>
  <c r="G615" i="38"/>
  <c r="E615" i="38"/>
  <c r="G614" i="38"/>
  <c r="E614" i="38"/>
  <c r="G613" i="38"/>
  <c r="E613" i="38"/>
  <c r="G612" i="38"/>
  <c r="E612" i="38"/>
  <c r="G611" i="38"/>
  <c r="E611" i="38"/>
  <c r="G610" i="38"/>
  <c r="E610" i="38"/>
  <c r="G609" i="38"/>
  <c r="E609" i="38"/>
  <c r="G608" i="38"/>
  <c r="E608" i="38"/>
  <c r="G607" i="38"/>
  <c r="E607" i="38"/>
  <c r="G606" i="38"/>
  <c r="E606" i="38"/>
  <c r="G605" i="38"/>
  <c r="E605" i="38"/>
  <c r="G604" i="38"/>
  <c r="E604" i="38"/>
  <c r="G603" i="38"/>
  <c r="E603" i="38"/>
  <c r="G602" i="38"/>
  <c r="E602" i="38"/>
  <c r="G601" i="38"/>
  <c r="E601" i="38"/>
  <c r="G600" i="38"/>
  <c r="E600" i="38"/>
  <c r="G599" i="38"/>
  <c r="E599" i="38"/>
  <c r="G598" i="38"/>
  <c r="E598" i="38"/>
  <c r="G597" i="38"/>
  <c r="E597" i="38"/>
  <c r="G596" i="38"/>
  <c r="E596" i="38"/>
  <c r="G595" i="38"/>
  <c r="E595" i="38"/>
  <c r="G594" i="38"/>
  <c r="E594" i="38"/>
  <c r="G593" i="38"/>
  <c r="E593" i="38"/>
  <c r="G592" i="38"/>
  <c r="E592" i="38"/>
  <c r="G591" i="38"/>
  <c r="E591" i="38"/>
  <c r="G590" i="38"/>
  <c r="E590" i="38"/>
  <c r="G589" i="38"/>
  <c r="E589" i="38"/>
  <c r="G588" i="38"/>
  <c r="E588" i="38"/>
  <c r="G587" i="38"/>
  <c r="E587" i="38"/>
  <c r="G586" i="38"/>
  <c r="E586" i="38"/>
  <c r="G585" i="38"/>
  <c r="E585" i="38"/>
  <c r="G584" i="38"/>
  <c r="E584" i="38"/>
  <c r="G583" i="38"/>
  <c r="E583" i="38"/>
  <c r="G582" i="38"/>
  <c r="E582" i="38"/>
  <c r="G581" i="38"/>
  <c r="E581" i="38"/>
  <c r="G580" i="38"/>
  <c r="E580" i="38"/>
  <c r="G579" i="38"/>
  <c r="E579" i="38"/>
  <c r="G578" i="38"/>
  <c r="E578" i="38"/>
  <c r="G577" i="38"/>
  <c r="E577" i="38"/>
  <c r="G576" i="38"/>
  <c r="E576" i="38"/>
  <c r="G575" i="38"/>
  <c r="E575" i="38"/>
  <c r="G574" i="38"/>
  <c r="E574" i="38"/>
  <c r="G573" i="38"/>
  <c r="E573" i="38"/>
  <c r="G572" i="38"/>
  <c r="E572" i="38"/>
  <c r="G571" i="38"/>
  <c r="E571" i="38"/>
  <c r="G570" i="38"/>
  <c r="E570" i="38"/>
  <c r="G569" i="38"/>
  <c r="E569" i="38"/>
  <c r="G568" i="38"/>
  <c r="E568" i="38"/>
  <c r="G567" i="38"/>
  <c r="E567" i="38"/>
  <c r="G566" i="38"/>
  <c r="E566" i="38"/>
  <c r="G565" i="38"/>
  <c r="E565" i="38"/>
  <c r="G564" i="38"/>
  <c r="E564" i="38"/>
  <c r="G563" i="38"/>
  <c r="E563" i="38"/>
  <c r="G562" i="38"/>
  <c r="E562" i="38"/>
  <c r="G561" i="38"/>
  <c r="E561" i="38"/>
  <c r="G560" i="38"/>
  <c r="E560" i="38"/>
  <c r="G559" i="38"/>
  <c r="E559" i="38"/>
  <c r="G558" i="38"/>
  <c r="E558" i="38"/>
  <c r="G557" i="38"/>
  <c r="E557" i="38"/>
  <c r="G556" i="38"/>
  <c r="E556" i="38"/>
  <c r="G555" i="38"/>
  <c r="E555" i="38"/>
  <c r="G554" i="38"/>
  <c r="E554" i="38"/>
  <c r="G553" i="38"/>
  <c r="E553" i="38"/>
  <c r="G552" i="38"/>
  <c r="E552" i="38"/>
  <c r="G551" i="38"/>
  <c r="E551" i="38"/>
  <c r="G550" i="38"/>
  <c r="E550" i="38"/>
  <c r="G549" i="38"/>
  <c r="E549" i="38"/>
  <c r="G548" i="38"/>
  <c r="E548" i="38"/>
  <c r="G547" i="38"/>
  <c r="E547" i="38"/>
  <c r="G546" i="38"/>
  <c r="E546" i="38"/>
  <c r="G545" i="38"/>
  <c r="E545" i="38"/>
  <c r="G544" i="38"/>
  <c r="E544" i="38"/>
  <c r="G543" i="38"/>
  <c r="E543" i="38"/>
  <c r="G542" i="38"/>
  <c r="E542" i="38"/>
  <c r="G541" i="38"/>
  <c r="E541" i="38"/>
  <c r="G540" i="38"/>
  <c r="E540" i="38"/>
  <c r="G539" i="38"/>
  <c r="E539" i="38"/>
  <c r="G538" i="38"/>
  <c r="E538" i="38"/>
  <c r="G537" i="38"/>
  <c r="E537" i="38"/>
  <c r="G536" i="38"/>
  <c r="E536" i="38"/>
  <c r="G535" i="38"/>
  <c r="E535" i="38"/>
  <c r="G534" i="38"/>
  <c r="E534" i="38"/>
  <c r="G533" i="38"/>
  <c r="E533" i="38"/>
  <c r="G532" i="38"/>
  <c r="E532" i="38"/>
  <c r="G531" i="38"/>
  <c r="E531" i="38"/>
  <c r="G530" i="38"/>
  <c r="E530" i="38"/>
  <c r="G529" i="38"/>
  <c r="E529" i="38"/>
  <c r="G528" i="38"/>
  <c r="E528" i="38"/>
  <c r="G527" i="38"/>
  <c r="E527" i="38"/>
  <c r="G526" i="38"/>
  <c r="E526" i="38"/>
  <c r="G525" i="38"/>
  <c r="E525" i="38"/>
  <c r="G524" i="38"/>
  <c r="E524" i="38"/>
  <c r="G523" i="38"/>
  <c r="E523" i="38"/>
  <c r="G522" i="38"/>
  <c r="E522" i="38"/>
  <c r="G521" i="38"/>
  <c r="E521" i="38"/>
  <c r="G520" i="38"/>
  <c r="E520" i="38"/>
  <c r="G519" i="38"/>
  <c r="E519" i="38"/>
  <c r="G518" i="38"/>
  <c r="E518" i="38"/>
  <c r="G517" i="38"/>
  <c r="E517" i="38"/>
  <c r="G516" i="38"/>
  <c r="E516" i="38"/>
  <c r="G515" i="38"/>
  <c r="E515" i="38"/>
  <c r="G514" i="38"/>
  <c r="E514" i="38"/>
  <c r="G513" i="38"/>
  <c r="E513" i="38"/>
  <c r="G512" i="38"/>
  <c r="E512" i="38"/>
  <c r="G511" i="38"/>
  <c r="E511" i="38"/>
  <c r="G510" i="38"/>
  <c r="E510" i="38"/>
  <c r="G509" i="38"/>
  <c r="E509" i="38"/>
  <c r="G508" i="38"/>
  <c r="E508" i="38"/>
  <c r="G507" i="38"/>
  <c r="E507" i="38"/>
  <c r="G506" i="38"/>
  <c r="E506" i="38"/>
  <c r="G505" i="38"/>
  <c r="E505" i="38"/>
  <c r="G504" i="38"/>
  <c r="E504" i="38"/>
  <c r="G503" i="38"/>
  <c r="E503" i="38"/>
  <c r="G502" i="38"/>
  <c r="E502" i="38"/>
  <c r="G501" i="38"/>
  <c r="E501" i="38"/>
  <c r="G500" i="38"/>
  <c r="E500" i="38"/>
  <c r="G499" i="38"/>
  <c r="E499" i="38"/>
  <c r="G498" i="38"/>
  <c r="E498" i="38"/>
  <c r="G497" i="38"/>
  <c r="E497" i="38"/>
  <c r="G496" i="38"/>
  <c r="E496" i="38"/>
  <c r="G495" i="38"/>
  <c r="E495" i="38"/>
  <c r="G494" i="38"/>
  <c r="E494" i="38"/>
  <c r="G493" i="38"/>
  <c r="E493" i="38"/>
  <c r="G492" i="38"/>
  <c r="E492" i="38"/>
  <c r="G491" i="38"/>
  <c r="E491" i="38"/>
  <c r="G490" i="38"/>
  <c r="E490" i="38"/>
  <c r="G489" i="38"/>
  <c r="E489" i="38"/>
  <c r="G488" i="38"/>
  <c r="E488" i="38"/>
  <c r="G487" i="38"/>
  <c r="E487" i="38"/>
  <c r="G486" i="38"/>
  <c r="E486" i="38"/>
  <c r="G485" i="38"/>
  <c r="E485" i="38"/>
  <c r="G484" i="38"/>
  <c r="E484" i="38"/>
  <c r="G483" i="38"/>
  <c r="E483" i="38"/>
  <c r="G482" i="38"/>
  <c r="E482" i="38"/>
  <c r="G481" i="38"/>
  <c r="E481" i="38"/>
  <c r="G480" i="38"/>
  <c r="E480" i="38"/>
  <c r="G479" i="38"/>
  <c r="E479" i="38"/>
  <c r="G478" i="38"/>
  <c r="E478" i="38"/>
  <c r="G477" i="38"/>
  <c r="E477" i="38"/>
  <c r="G476" i="38"/>
  <c r="E476" i="38"/>
  <c r="G475" i="38"/>
  <c r="E475" i="38"/>
  <c r="G474" i="38"/>
  <c r="E474" i="38"/>
  <c r="G473" i="38"/>
  <c r="E473" i="38"/>
  <c r="G472" i="38"/>
  <c r="E472" i="38"/>
  <c r="G471" i="38"/>
  <c r="E471" i="38"/>
  <c r="G470" i="38"/>
  <c r="E470" i="38"/>
  <c r="G469" i="38"/>
  <c r="E469" i="38"/>
  <c r="G468" i="38"/>
  <c r="E468" i="38"/>
  <c r="G467" i="38"/>
  <c r="E467" i="38"/>
  <c r="G466" i="38"/>
  <c r="E466" i="38"/>
  <c r="G465" i="38"/>
  <c r="E465" i="38"/>
  <c r="G464" i="38"/>
  <c r="E464" i="38"/>
  <c r="G463" i="38"/>
  <c r="E463" i="38"/>
  <c r="G462" i="38"/>
  <c r="E462" i="38"/>
  <c r="G461" i="38"/>
  <c r="E461" i="38"/>
  <c r="G460" i="38"/>
  <c r="E460" i="38"/>
  <c r="G459" i="38"/>
  <c r="E459" i="38"/>
  <c r="G458" i="38"/>
  <c r="E458" i="38"/>
  <c r="G457" i="38"/>
  <c r="E457" i="38"/>
  <c r="G456" i="38"/>
  <c r="E456" i="38"/>
  <c r="G455" i="38"/>
  <c r="E455" i="38"/>
  <c r="G454" i="38"/>
  <c r="E454" i="38"/>
  <c r="G453" i="38"/>
  <c r="E453" i="38"/>
  <c r="G452" i="38"/>
  <c r="E452" i="38"/>
  <c r="G451" i="38"/>
  <c r="E451" i="38"/>
  <c r="G450" i="38"/>
  <c r="E450" i="38"/>
  <c r="G449" i="38"/>
  <c r="E449" i="38"/>
  <c r="G448" i="38"/>
  <c r="E448" i="38"/>
  <c r="G447" i="38"/>
  <c r="E447" i="38"/>
  <c r="G446" i="38"/>
  <c r="E446" i="38"/>
  <c r="G445" i="38"/>
  <c r="E445" i="38"/>
  <c r="G444" i="38"/>
  <c r="E444" i="38"/>
  <c r="G443" i="38"/>
  <c r="E443" i="38"/>
  <c r="G442" i="38"/>
  <c r="E442" i="38"/>
  <c r="G441" i="38"/>
  <c r="E441" i="38"/>
  <c r="G440" i="38"/>
  <c r="E440" i="38"/>
  <c r="G439" i="38"/>
  <c r="E439" i="38"/>
  <c r="G438" i="38"/>
  <c r="E438" i="38"/>
  <c r="G437" i="38"/>
  <c r="E437" i="38"/>
  <c r="G436" i="38"/>
  <c r="E436" i="38"/>
  <c r="G435" i="38"/>
  <c r="E435" i="38"/>
  <c r="G434" i="38"/>
  <c r="E434" i="38"/>
  <c r="G433" i="38"/>
  <c r="E433" i="38"/>
  <c r="G432" i="38"/>
  <c r="E432" i="38"/>
  <c r="G431" i="38"/>
  <c r="E431" i="38"/>
  <c r="G430" i="38"/>
  <c r="E430" i="38"/>
  <c r="G429" i="38"/>
  <c r="E429" i="38"/>
  <c r="G428" i="38"/>
  <c r="E428" i="38"/>
  <c r="G427" i="38"/>
  <c r="E427" i="38"/>
  <c r="G426" i="38"/>
  <c r="E426" i="38"/>
  <c r="G425" i="38"/>
  <c r="E425" i="38"/>
  <c r="G424" i="38"/>
  <c r="E424" i="38"/>
  <c r="G423" i="38"/>
  <c r="E423" i="38"/>
  <c r="G422" i="38"/>
  <c r="E422" i="38"/>
  <c r="G421" i="38"/>
  <c r="E421" i="38"/>
  <c r="G420" i="38"/>
  <c r="E420" i="38"/>
  <c r="G419" i="38"/>
  <c r="E419" i="38"/>
  <c r="G418" i="38"/>
  <c r="E418" i="38"/>
  <c r="G417" i="38"/>
  <c r="E417" i="38"/>
  <c r="G416" i="38"/>
  <c r="E416" i="38"/>
  <c r="G415" i="38"/>
  <c r="E415" i="38"/>
  <c r="G414" i="38"/>
  <c r="E414" i="38"/>
  <c r="G413" i="38"/>
  <c r="E413" i="38"/>
  <c r="G412" i="38"/>
  <c r="E412" i="38"/>
  <c r="G411" i="38"/>
  <c r="E411" i="38"/>
  <c r="G410" i="38"/>
  <c r="E410" i="38"/>
  <c r="G409" i="38"/>
  <c r="E409" i="38"/>
  <c r="G408" i="38"/>
  <c r="E408" i="38"/>
  <c r="G407" i="38"/>
  <c r="E407" i="38"/>
  <c r="G406" i="38"/>
  <c r="E406" i="38"/>
  <c r="G405" i="38"/>
  <c r="E405" i="38"/>
  <c r="G404" i="38"/>
  <c r="E404" i="38"/>
  <c r="G403" i="38"/>
  <c r="E403" i="38"/>
  <c r="G402" i="38"/>
  <c r="E402" i="38"/>
  <c r="G401" i="38"/>
  <c r="E401" i="38"/>
  <c r="G400" i="38"/>
  <c r="E400" i="38"/>
  <c r="G399" i="38"/>
  <c r="E399" i="38"/>
  <c r="G398" i="38"/>
  <c r="E398" i="38"/>
  <c r="G397" i="38"/>
  <c r="E397" i="38"/>
  <c r="G396" i="38"/>
  <c r="E396" i="38"/>
  <c r="G395" i="38"/>
  <c r="E395" i="38"/>
  <c r="G394" i="38"/>
  <c r="E394" i="38"/>
  <c r="G393" i="38"/>
  <c r="E393" i="38"/>
  <c r="G392" i="38"/>
  <c r="E392" i="38"/>
  <c r="G391" i="38"/>
  <c r="E391" i="38"/>
  <c r="G390" i="38"/>
  <c r="E390" i="38"/>
  <c r="G389" i="38"/>
  <c r="E389" i="38"/>
  <c r="G388" i="38"/>
  <c r="E388" i="38"/>
  <c r="G387" i="38"/>
  <c r="E387" i="38"/>
  <c r="G386" i="38"/>
  <c r="E386" i="38"/>
  <c r="G385" i="38"/>
  <c r="E385" i="38"/>
  <c r="G384" i="38"/>
  <c r="E384" i="38"/>
  <c r="G383" i="38"/>
  <c r="E383" i="38"/>
  <c r="G382" i="38"/>
  <c r="E382" i="38"/>
  <c r="G381" i="38"/>
  <c r="E381" i="38"/>
  <c r="G380" i="38"/>
  <c r="E380" i="38"/>
  <c r="G379" i="38"/>
  <c r="E379" i="38"/>
  <c r="G378" i="38"/>
  <c r="E378" i="38"/>
  <c r="G377" i="38"/>
  <c r="E377" i="38"/>
  <c r="G376" i="38"/>
  <c r="E376" i="38"/>
  <c r="G375" i="38"/>
  <c r="E375" i="38"/>
  <c r="G374" i="38"/>
  <c r="E374" i="38"/>
  <c r="G373" i="38"/>
  <c r="E373" i="38"/>
  <c r="G372" i="38"/>
  <c r="E372" i="38"/>
  <c r="G371" i="38"/>
  <c r="E371" i="38"/>
  <c r="G370" i="38"/>
  <c r="E370" i="38"/>
  <c r="G369" i="38"/>
  <c r="E369" i="38"/>
  <c r="G368" i="38"/>
  <c r="E368" i="38"/>
  <c r="G367" i="38"/>
  <c r="E367" i="38"/>
  <c r="G366" i="38"/>
  <c r="E366" i="38"/>
  <c r="G365" i="38"/>
  <c r="E365" i="38"/>
  <c r="G364" i="38"/>
  <c r="E364" i="38"/>
  <c r="G363" i="38"/>
  <c r="E363" i="38"/>
  <c r="G362" i="38"/>
  <c r="E362" i="38"/>
  <c r="G361" i="38"/>
  <c r="E361" i="38"/>
  <c r="G360" i="38"/>
  <c r="E360" i="38"/>
  <c r="G359" i="38"/>
  <c r="E359" i="38"/>
  <c r="G358" i="38"/>
  <c r="E358" i="38"/>
  <c r="G357" i="38"/>
  <c r="E357" i="38"/>
  <c r="G356" i="38"/>
  <c r="E356" i="38"/>
  <c r="G355" i="38"/>
  <c r="E355" i="38"/>
  <c r="G354" i="38"/>
  <c r="E354" i="38"/>
  <c r="G353" i="38"/>
  <c r="E353" i="38"/>
  <c r="G352" i="38"/>
  <c r="E352" i="38"/>
  <c r="G351" i="38"/>
  <c r="E351" i="38"/>
  <c r="G350" i="38"/>
  <c r="E350" i="38"/>
  <c r="G349" i="38"/>
  <c r="E349" i="38"/>
  <c r="G348" i="38"/>
  <c r="E348" i="38"/>
  <c r="G347" i="38"/>
  <c r="E347" i="38"/>
  <c r="G346" i="38"/>
  <c r="E346" i="38"/>
  <c r="G345" i="38"/>
  <c r="E345" i="38"/>
  <c r="G344" i="38"/>
  <c r="E344" i="38"/>
  <c r="G343" i="38"/>
  <c r="E343" i="38"/>
  <c r="G342" i="38"/>
  <c r="E342" i="38"/>
  <c r="G341" i="38"/>
  <c r="E341" i="38"/>
  <c r="G340" i="38"/>
  <c r="E340" i="38"/>
  <c r="G339" i="38"/>
  <c r="E339" i="38"/>
  <c r="G338" i="38"/>
  <c r="E338" i="38"/>
  <c r="G337" i="38"/>
  <c r="E337" i="38"/>
  <c r="G336" i="38"/>
  <c r="E336" i="38"/>
  <c r="G335" i="38"/>
  <c r="E335" i="38"/>
  <c r="G334" i="38"/>
  <c r="E334" i="38"/>
  <c r="G333" i="38"/>
  <c r="E333" i="38"/>
  <c r="G332" i="38"/>
  <c r="E332" i="38"/>
  <c r="G331" i="38"/>
  <c r="E331" i="38"/>
  <c r="G330" i="38"/>
  <c r="E330" i="38"/>
  <c r="G329" i="38"/>
  <c r="E329" i="38"/>
  <c r="G328" i="38"/>
  <c r="E328" i="38"/>
  <c r="G327" i="38"/>
  <c r="E327" i="38"/>
  <c r="G326" i="38"/>
  <c r="E326" i="38"/>
  <c r="G325" i="38"/>
  <c r="E325" i="38"/>
  <c r="G324" i="38"/>
  <c r="E324" i="38"/>
  <c r="G323" i="38"/>
  <c r="E323" i="38"/>
  <c r="G322" i="38"/>
  <c r="E322" i="38"/>
  <c r="G321" i="38"/>
  <c r="E321" i="38"/>
  <c r="G320" i="38"/>
  <c r="E320" i="38"/>
  <c r="G319" i="38"/>
  <c r="E319" i="38"/>
  <c r="G318" i="38"/>
  <c r="E318" i="38"/>
  <c r="G317" i="38"/>
  <c r="E317" i="38"/>
  <c r="G316" i="38"/>
  <c r="E316" i="38"/>
  <c r="G315" i="38"/>
  <c r="E315" i="38"/>
  <c r="G314" i="38"/>
  <c r="E314" i="38"/>
  <c r="G313" i="38"/>
  <c r="E313" i="38"/>
  <c r="G312" i="38"/>
  <c r="E312" i="38"/>
  <c r="G311" i="38"/>
  <c r="E311" i="38"/>
  <c r="G310" i="38"/>
  <c r="E310" i="38"/>
  <c r="G309" i="38"/>
  <c r="E309" i="38"/>
  <c r="G308" i="38"/>
  <c r="E308" i="38"/>
  <c r="G307" i="38"/>
  <c r="E307" i="38"/>
  <c r="G306" i="38"/>
  <c r="E306" i="38"/>
  <c r="G305" i="38"/>
  <c r="E305" i="38"/>
  <c r="G304" i="38"/>
  <c r="E304" i="38"/>
  <c r="G303" i="38"/>
  <c r="E303" i="38"/>
  <c r="G302" i="38"/>
  <c r="E302" i="38"/>
  <c r="G301" i="38"/>
  <c r="E301" i="38"/>
  <c r="G300" i="38"/>
  <c r="E300" i="38"/>
  <c r="G299" i="38"/>
  <c r="E299" i="38"/>
  <c r="G298" i="38"/>
  <c r="E298" i="38"/>
  <c r="G297" i="38"/>
  <c r="E297" i="38"/>
  <c r="G296" i="38"/>
  <c r="E296" i="38"/>
  <c r="G295" i="38"/>
  <c r="E295" i="38"/>
  <c r="G294" i="38"/>
  <c r="E294" i="38"/>
  <c r="G293" i="38"/>
  <c r="E293" i="38"/>
  <c r="G292" i="38"/>
  <c r="E292" i="38"/>
  <c r="G291" i="38"/>
  <c r="E291" i="38"/>
  <c r="G290" i="38"/>
  <c r="E290" i="38"/>
  <c r="G289" i="38"/>
  <c r="E289" i="38"/>
  <c r="G288" i="38"/>
  <c r="E288" i="38"/>
  <c r="G287" i="38"/>
  <c r="E287" i="38"/>
  <c r="G286" i="38"/>
  <c r="E286" i="38"/>
  <c r="G285" i="38"/>
  <c r="E285" i="38"/>
  <c r="G284" i="38"/>
  <c r="E284" i="38"/>
  <c r="G283" i="38"/>
  <c r="E283" i="38"/>
  <c r="G282" i="38"/>
  <c r="E282" i="38"/>
  <c r="G281" i="38"/>
  <c r="E281" i="38"/>
  <c r="G280" i="38"/>
  <c r="E280" i="38"/>
  <c r="G279" i="38"/>
  <c r="E279" i="38"/>
  <c r="G278" i="38"/>
  <c r="E278" i="38"/>
  <c r="G277" i="38"/>
  <c r="E277" i="38"/>
  <c r="G276" i="38"/>
  <c r="E276" i="38"/>
  <c r="G275" i="38"/>
  <c r="E275" i="38"/>
  <c r="G274" i="38"/>
  <c r="E274" i="38"/>
  <c r="G273" i="38"/>
  <c r="E273" i="38"/>
  <c r="G272" i="38"/>
  <c r="E272" i="38"/>
  <c r="G271" i="38"/>
  <c r="E271" i="38"/>
  <c r="G270" i="38"/>
  <c r="E270" i="38"/>
  <c r="G269" i="38"/>
  <c r="E269" i="38"/>
  <c r="G268" i="38"/>
  <c r="E268" i="38"/>
  <c r="G267" i="38"/>
  <c r="E267" i="38"/>
  <c r="G266" i="38"/>
  <c r="E266" i="38"/>
  <c r="G265" i="38"/>
  <c r="E265" i="38"/>
  <c r="G264" i="38"/>
  <c r="E264" i="38"/>
  <c r="G263" i="38"/>
  <c r="E263" i="38"/>
  <c r="G262" i="38"/>
  <c r="E262" i="38"/>
  <c r="G261" i="38"/>
  <c r="E261" i="38"/>
  <c r="G260" i="38"/>
  <c r="E260" i="38"/>
  <c r="G259" i="38"/>
  <c r="E259" i="38"/>
  <c r="G258" i="38"/>
  <c r="E258" i="38"/>
  <c r="G257" i="38"/>
  <c r="E257" i="38"/>
  <c r="G256" i="38"/>
  <c r="E256" i="38"/>
  <c r="G255" i="38"/>
  <c r="E255" i="38"/>
  <c r="G254" i="38"/>
  <c r="E254" i="38"/>
  <c r="G253" i="38"/>
  <c r="E253" i="38"/>
  <c r="G252" i="38"/>
  <c r="E252" i="38"/>
  <c r="G251" i="38"/>
  <c r="E251" i="38"/>
  <c r="G250" i="38"/>
  <c r="E250" i="38"/>
  <c r="G249" i="38"/>
  <c r="E249" i="38"/>
  <c r="G248" i="38"/>
  <c r="E248" i="38"/>
  <c r="G247" i="38"/>
  <c r="E247" i="38"/>
  <c r="G246" i="38"/>
  <c r="E246" i="38"/>
  <c r="G245" i="38"/>
  <c r="E245" i="38"/>
  <c r="G244" i="38"/>
  <c r="E244" i="38"/>
  <c r="G243" i="38"/>
  <c r="E243" i="38"/>
  <c r="G242" i="38"/>
  <c r="E242" i="38"/>
  <c r="G241" i="38"/>
  <c r="E241" i="38"/>
  <c r="G240" i="38"/>
  <c r="E240" i="38"/>
  <c r="G239" i="38"/>
  <c r="E239" i="38"/>
  <c r="G238" i="38"/>
  <c r="E238" i="38"/>
  <c r="G237" i="38"/>
  <c r="E237" i="38"/>
  <c r="G236" i="38"/>
  <c r="E236" i="38"/>
  <c r="G235" i="38"/>
  <c r="E235" i="38"/>
  <c r="G234" i="38"/>
  <c r="E234" i="38"/>
  <c r="G233" i="38"/>
  <c r="E233" i="38"/>
  <c r="G232" i="38"/>
  <c r="E232" i="38"/>
  <c r="G231" i="38"/>
  <c r="E231" i="38"/>
  <c r="G230" i="38"/>
  <c r="E230" i="38"/>
  <c r="G229" i="38"/>
  <c r="E229" i="38"/>
  <c r="G228" i="38"/>
  <c r="E228" i="38"/>
  <c r="G227" i="38"/>
  <c r="E227" i="38"/>
  <c r="G226" i="38"/>
  <c r="E226" i="38"/>
  <c r="G225" i="38"/>
  <c r="E225" i="38"/>
  <c r="G224" i="38"/>
  <c r="E224" i="38"/>
  <c r="G223" i="38"/>
  <c r="E223" i="38"/>
  <c r="G222" i="38"/>
  <c r="E222" i="38"/>
  <c r="G221" i="38"/>
  <c r="E221" i="38"/>
  <c r="G220" i="38"/>
  <c r="E220" i="38"/>
  <c r="G219" i="38"/>
  <c r="E219" i="38"/>
  <c r="G218" i="38"/>
  <c r="E218" i="38"/>
  <c r="G217" i="38"/>
  <c r="E217" i="38"/>
  <c r="G216" i="38"/>
  <c r="E216" i="38"/>
  <c r="G215" i="38"/>
  <c r="E215" i="38"/>
  <c r="G214" i="38"/>
  <c r="E214" i="38"/>
  <c r="G213" i="38"/>
  <c r="E213" i="38"/>
  <c r="G212" i="38"/>
  <c r="E212" i="38"/>
  <c r="G211" i="38"/>
  <c r="E211" i="38"/>
  <c r="G210" i="38"/>
  <c r="E210" i="38"/>
  <c r="G209" i="38"/>
  <c r="E209" i="38"/>
  <c r="G208" i="38"/>
  <c r="E208" i="38"/>
  <c r="G207" i="38"/>
  <c r="E207" i="38"/>
  <c r="G206" i="38"/>
  <c r="E206" i="38"/>
  <c r="G205" i="38"/>
  <c r="E205" i="38"/>
  <c r="G204" i="38"/>
  <c r="E204" i="38"/>
  <c r="G203" i="38"/>
  <c r="E203" i="38"/>
  <c r="G202" i="38"/>
  <c r="E202" i="38"/>
  <c r="G201" i="38"/>
  <c r="E201" i="38"/>
  <c r="G200" i="38"/>
  <c r="E200" i="38"/>
  <c r="G199" i="38"/>
  <c r="E199" i="38"/>
  <c r="G198" i="38"/>
  <c r="E198" i="38"/>
  <c r="G197" i="38"/>
  <c r="E197" i="38"/>
  <c r="G196" i="38"/>
  <c r="E196" i="38"/>
  <c r="G195" i="38"/>
  <c r="E195" i="38"/>
  <c r="G194" i="38"/>
  <c r="E194" i="38"/>
  <c r="G193" i="38"/>
  <c r="E193" i="38"/>
  <c r="G192" i="38"/>
  <c r="E192" i="38"/>
  <c r="G191" i="38"/>
  <c r="E191" i="38"/>
  <c r="G190" i="38"/>
  <c r="E190" i="38"/>
  <c r="G189" i="38"/>
  <c r="E189" i="38"/>
  <c r="G188" i="38"/>
  <c r="E188" i="38"/>
  <c r="G187" i="38"/>
  <c r="E187" i="38"/>
  <c r="G186" i="38"/>
  <c r="E186" i="38"/>
  <c r="G185" i="38"/>
  <c r="E185" i="38"/>
  <c r="G184" i="38"/>
  <c r="E184" i="38"/>
  <c r="G183" i="38"/>
  <c r="E183" i="38"/>
  <c r="G182" i="38"/>
  <c r="E182" i="38"/>
  <c r="G181" i="38"/>
  <c r="E181" i="38"/>
  <c r="G180" i="38"/>
  <c r="E180" i="38"/>
  <c r="G179" i="38"/>
  <c r="E179" i="38"/>
  <c r="G178" i="38"/>
  <c r="E178" i="38"/>
  <c r="G177" i="38"/>
  <c r="E177" i="38"/>
  <c r="G176" i="38"/>
  <c r="E176" i="38"/>
  <c r="G175" i="38"/>
  <c r="E175" i="38"/>
  <c r="G174" i="38"/>
  <c r="E174" i="38"/>
  <c r="G173" i="38"/>
  <c r="E173" i="38"/>
  <c r="G172" i="38"/>
  <c r="E172" i="38"/>
  <c r="G171" i="38"/>
  <c r="E171" i="38"/>
  <c r="G170" i="38"/>
  <c r="E170" i="38"/>
  <c r="G169" i="38"/>
  <c r="E169" i="38"/>
  <c r="G168" i="38"/>
  <c r="E168" i="38"/>
  <c r="G167" i="38"/>
  <c r="E167" i="38"/>
  <c r="G166" i="38"/>
  <c r="E166" i="38"/>
  <c r="G165" i="38"/>
  <c r="E165" i="38"/>
  <c r="G164" i="38"/>
  <c r="E164" i="38"/>
  <c r="G163" i="38"/>
  <c r="E163" i="38"/>
  <c r="G162" i="38"/>
  <c r="E162" i="38"/>
  <c r="G161" i="38"/>
  <c r="E161" i="38"/>
  <c r="G160" i="38"/>
  <c r="E160" i="38"/>
  <c r="G159" i="38"/>
  <c r="E159" i="38"/>
  <c r="G158" i="38"/>
  <c r="E158" i="38"/>
  <c r="G157" i="38"/>
  <c r="E157" i="38"/>
  <c r="G156" i="38"/>
  <c r="E156" i="38"/>
  <c r="G155" i="38"/>
  <c r="E155" i="38"/>
  <c r="G154" i="38"/>
  <c r="E154" i="38"/>
  <c r="G153" i="38"/>
  <c r="E153" i="38"/>
  <c r="G152" i="38"/>
  <c r="E152" i="38"/>
  <c r="G151" i="38"/>
  <c r="E151" i="38"/>
  <c r="G150" i="38"/>
  <c r="E150" i="38"/>
  <c r="G149" i="38"/>
  <c r="E149" i="38"/>
  <c r="G148" i="38"/>
  <c r="E148" i="38"/>
  <c r="G147" i="38"/>
  <c r="E147" i="38"/>
  <c r="G146" i="38"/>
  <c r="E146" i="38"/>
  <c r="G145" i="38"/>
  <c r="E145" i="38"/>
  <c r="G144" i="38"/>
  <c r="E144" i="38"/>
  <c r="G143" i="38"/>
  <c r="E143" i="38"/>
  <c r="G142" i="38"/>
  <c r="E142" i="38"/>
  <c r="G141" i="38"/>
  <c r="E141" i="38"/>
  <c r="G140" i="38"/>
  <c r="E140" i="38"/>
  <c r="G139" i="38"/>
  <c r="E139" i="38"/>
  <c r="G138" i="38"/>
  <c r="E138" i="38"/>
  <c r="G137" i="38"/>
  <c r="E137" i="38"/>
  <c r="G136" i="38"/>
  <c r="E136" i="38"/>
  <c r="G135" i="38"/>
  <c r="E135" i="38"/>
  <c r="G134" i="38"/>
  <c r="E134" i="38"/>
  <c r="G133" i="38"/>
  <c r="E133" i="38"/>
  <c r="G132" i="38"/>
  <c r="E132" i="38"/>
  <c r="G131" i="38"/>
  <c r="E131" i="38"/>
  <c r="G130" i="38"/>
  <c r="E130" i="38"/>
  <c r="G129" i="38"/>
  <c r="E129" i="38"/>
  <c r="G128" i="38"/>
  <c r="E128" i="38"/>
  <c r="G127" i="38"/>
  <c r="E127" i="38"/>
  <c r="G126" i="38"/>
  <c r="E126" i="38"/>
  <c r="G125" i="38"/>
  <c r="E125" i="38"/>
  <c r="G124" i="38"/>
  <c r="E124" i="38"/>
  <c r="G123" i="38"/>
  <c r="E123" i="38"/>
  <c r="G122" i="38"/>
  <c r="E122" i="38"/>
  <c r="G121" i="38"/>
  <c r="E121" i="38"/>
  <c r="G120" i="38"/>
  <c r="E120" i="38"/>
  <c r="G119" i="38"/>
  <c r="E119" i="38"/>
  <c r="G118" i="38"/>
  <c r="E118" i="38"/>
  <c r="G117" i="38"/>
  <c r="E117" i="38"/>
  <c r="G116" i="38"/>
  <c r="E116" i="38"/>
  <c r="G115" i="38"/>
  <c r="E115" i="38"/>
  <c r="G114" i="38"/>
  <c r="E114" i="38"/>
  <c r="G113" i="38"/>
  <c r="E113" i="38"/>
  <c r="G112" i="38"/>
  <c r="E112" i="38"/>
  <c r="G111" i="38"/>
  <c r="E111" i="38"/>
  <c r="G110" i="38"/>
  <c r="E110" i="38"/>
  <c r="G109" i="38"/>
  <c r="E109" i="38"/>
  <c r="G108" i="38"/>
  <c r="E108" i="38"/>
  <c r="G107" i="38"/>
  <c r="E107" i="38"/>
  <c r="G106" i="38"/>
  <c r="E106" i="38"/>
  <c r="G105" i="38"/>
  <c r="E105" i="38"/>
  <c r="G104" i="38"/>
  <c r="E104" i="38"/>
  <c r="G103" i="38"/>
  <c r="E103" i="38"/>
  <c r="G102" i="38"/>
  <c r="E102" i="38"/>
  <c r="G101" i="38"/>
  <c r="E101" i="38"/>
  <c r="G100" i="38"/>
  <c r="E100" i="38"/>
  <c r="G99" i="38"/>
  <c r="E99" i="38"/>
  <c r="G98" i="38"/>
  <c r="E98" i="38"/>
  <c r="G97" i="38"/>
  <c r="E97" i="38"/>
  <c r="G96" i="38"/>
  <c r="E96" i="38"/>
  <c r="G95" i="38"/>
  <c r="E95" i="38"/>
  <c r="G94" i="38"/>
  <c r="E94" i="38"/>
  <c r="G93" i="38"/>
  <c r="E93" i="38"/>
  <c r="G92" i="38"/>
  <c r="E92" i="38"/>
  <c r="G91" i="38"/>
  <c r="E91" i="38"/>
  <c r="G90" i="38"/>
  <c r="E90" i="38"/>
  <c r="G89" i="38"/>
  <c r="E89" i="38"/>
  <c r="G88" i="38"/>
  <c r="E88" i="38"/>
  <c r="G87" i="38"/>
  <c r="E87" i="38"/>
  <c r="G86" i="38"/>
  <c r="E86" i="38"/>
  <c r="G85" i="38"/>
  <c r="E85" i="38"/>
  <c r="G84" i="38"/>
  <c r="E84" i="38"/>
  <c r="G83" i="38"/>
  <c r="E83" i="38"/>
  <c r="G82" i="38"/>
  <c r="E82" i="38"/>
  <c r="G81" i="38"/>
  <c r="E81" i="38"/>
  <c r="G80" i="38"/>
  <c r="E80" i="38"/>
  <c r="G79" i="38"/>
  <c r="E79" i="38"/>
  <c r="G78" i="38"/>
  <c r="E78" i="38"/>
  <c r="G77" i="38"/>
  <c r="E77" i="38"/>
  <c r="G76" i="38"/>
  <c r="E76" i="38"/>
  <c r="G75" i="38"/>
  <c r="E75" i="38"/>
  <c r="G74" i="38"/>
  <c r="E74" i="38"/>
  <c r="G73" i="38"/>
  <c r="E73" i="38"/>
  <c r="G72" i="38"/>
  <c r="E72" i="38"/>
  <c r="G71" i="38"/>
  <c r="E71" i="38"/>
  <c r="G70" i="38"/>
  <c r="E70" i="38"/>
  <c r="G69" i="38"/>
  <c r="E69" i="38"/>
  <c r="G68" i="38"/>
  <c r="E68" i="38"/>
  <c r="G67" i="38"/>
  <c r="E67" i="38"/>
  <c r="G66" i="38"/>
  <c r="E66" i="38"/>
  <c r="G65" i="38"/>
  <c r="E65" i="38"/>
  <c r="G64" i="38"/>
  <c r="E64" i="38"/>
  <c r="G63" i="38"/>
  <c r="E63" i="38"/>
  <c r="G62" i="38"/>
  <c r="E62" i="38"/>
  <c r="G61" i="38"/>
  <c r="E61" i="38"/>
  <c r="G60" i="38"/>
  <c r="E60" i="38"/>
  <c r="G59" i="38"/>
  <c r="E59" i="38"/>
  <c r="G58" i="38"/>
  <c r="E58" i="38"/>
  <c r="G57" i="38"/>
  <c r="E57" i="38"/>
  <c r="G56" i="38"/>
  <c r="E56" i="38"/>
  <c r="G55" i="38"/>
  <c r="E55" i="38"/>
  <c r="G54" i="38"/>
  <c r="E54" i="38"/>
  <c r="G53" i="38"/>
  <c r="E53" i="38"/>
  <c r="G52" i="38"/>
  <c r="E52" i="38"/>
  <c r="G51" i="38"/>
  <c r="E51" i="38"/>
  <c r="G50" i="38"/>
  <c r="E50" i="38"/>
  <c r="G49" i="38"/>
  <c r="E49" i="38"/>
  <c r="G48" i="38"/>
  <c r="E48" i="38"/>
  <c r="G47" i="38"/>
  <c r="E47" i="38"/>
  <c r="G46" i="38"/>
  <c r="E46" i="38"/>
  <c r="G45" i="38"/>
  <c r="E45" i="38"/>
  <c r="G44" i="38"/>
  <c r="E44" i="38"/>
  <c r="G43" i="38"/>
  <c r="E43" i="38"/>
  <c r="G42" i="38"/>
  <c r="E42" i="38"/>
  <c r="G41" i="38"/>
  <c r="E41" i="38"/>
  <c r="G40" i="38"/>
  <c r="E40" i="38"/>
  <c r="G39" i="38"/>
  <c r="E39" i="38"/>
  <c r="G38" i="38"/>
  <c r="E38" i="38"/>
  <c r="G37" i="38"/>
  <c r="E37" i="38"/>
  <c r="G36" i="38"/>
  <c r="E36" i="38"/>
  <c r="G35" i="38"/>
  <c r="E35" i="38"/>
  <c r="G34" i="38"/>
  <c r="E34" i="38"/>
  <c r="G33" i="38"/>
  <c r="E33" i="38"/>
  <c r="G32" i="38"/>
  <c r="E32" i="38"/>
  <c r="G31" i="38"/>
  <c r="E31" i="38"/>
  <c r="G30" i="38"/>
  <c r="E30" i="38"/>
  <c r="G29" i="38"/>
  <c r="E29" i="38"/>
  <c r="G28" i="38"/>
  <c r="E28" i="38"/>
  <c r="G27" i="38"/>
  <c r="E27" i="38"/>
  <c r="G26" i="38"/>
  <c r="E26" i="38"/>
  <c r="G25" i="38"/>
  <c r="E25" i="38"/>
  <c r="G24" i="38"/>
  <c r="E24" i="38"/>
  <c r="G23" i="38"/>
  <c r="E23" i="38"/>
  <c r="G22" i="38"/>
  <c r="E22" i="38"/>
  <c r="G21" i="38"/>
  <c r="E21" i="38"/>
  <c r="G20" i="38"/>
  <c r="E20" i="38"/>
  <c r="G19" i="38"/>
  <c r="E19" i="38"/>
  <c r="G18" i="38"/>
  <c r="E18" i="38"/>
  <c r="G17" i="38"/>
  <c r="E17" i="38"/>
  <c r="G16" i="38"/>
  <c r="E16" i="38"/>
  <c r="G15" i="38"/>
  <c r="E15" i="38"/>
  <c r="G14" i="38"/>
  <c r="E14" i="38"/>
  <c r="G12" i="38"/>
  <c r="E12" i="38"/>
  <c r="BB6098" i="38" l="1"/>
  <c r="BB6097" i="38"/>
  <c r="BB6096" i="38"/>
  <c r="BB6095" i="38"/>
  <c r="BB6094" i="38"/>
  <c r="BB6093" i="38"/>
  <c r="BB6092" i="38"/>
  <c r="BB6091" i="38"/>
  <c r="BB6090" i="38"/>
  <c r="BB6089" i="38"/>
  <c r="BB6088" i="38"/>
  <c r="BB6087" i="38"/>
  <c r="BB6086" i="38"/>
  <c r="BB6085" i="38"/>
  <c r="BB6084" i="38"/>
  <c r="BB6083" i="38"/>
  <c r="BB6082" i="38"/>
  <c r="BB6081" i="38"/>
  <c r="BB6080" i="38"/>
  <c r="BB6079" i="38"/>
  <c r="BB6078" i="38"/>
  <c r="BB6077" i="38"/>
  <c r="BB6076" i="38"/>
  <c r="BB6075" i="38"/>
  <c r="BB6074" i="38"/>
  <c r="BB6073" i="38"/>
  <c r="BB6072" i="38"/>
  <c r="BB6071" i="38"/>
  <c r="BB6070" i="38"/>
  <c r="BB6069" i="38"/>
  <c r="BB6068" i="38"/>
  <c r="BB6067" i="38"/>
  <c r="BB6066" i="38"/>
  <c r="BB6065" i="38"/>
  <c r="BB6064" i="38"/>
  <c r="BB6063" i="38"/>
  <c r="BB6062" i="38"/>
  <c r="BB6061" i="38"/>
  <c r="BB6060" i="38"/>
  <c r="BB6059" i="38"/>
  <c r="BB6058" i="38"/>
  <c r="BB6057" i="38"/>
  <c r="BB6056" i="38"/>
  <c r="BB6055" i="38"/>
  <c r="BB6054" i="38"/>
  <c r="BB6053" i="38"/>
  <c r="BB6052" i="38"/>
  <c r="BB6051" i="38"/>
  <c r="BB6050" i="38"/>
  <c r="BB6049" i="38"/>
  <c r="BB6048" i="38"/>
  <c r="BB6047" i="38"/>
  <c r="BB6046" i="38"/>
  <c r="BB6045" i="38"/>
  <c r="BB6044" i="38"/>
  <c r="BB6043" i="38"/>
  <c r="BB6042" i="38"/>
  <c r="BB6041" i="38"/>
  <c r="BB6040" i="38"/>
  <c r="BB6039" i="38"/>
  <c r="BB6038" i="38"/>
  <c r="BB6037" i="38"/>
  <c r="BB6036" i="38"/>
  <c r="BB6035" i="38"/>
  <c r="BB6034" i="38"/>
  <c r="BB6033" i="38"/>
  <c r="BB6032" i="38"/>
  <c r="BB6031" i="38"/>
  <c r="BB6030" i="38"/>
  <c r="BB6029" i="38"/>
  <c r="BB6028" i="38"/>
  <c r="BB6027" i="38"/>
  <c r="BB6026" i="38"/>
  <c r="BB6025" i="38"/>
  <c r="BB6024" i="38"/>
  <c r="BB6023" i="38"/>
  <c r="BB6022" i="38"/>
  <c r="BB6021" i="38"/>
  <c r="BB6020" i="38"/>
  <c r="BB6019" i="38"/>
  <c r="BB6018" i="38"/>
  <c r="BB6017" i="38"/>
  <c r="BB6016" i="38"/>
  <c r="BB6015" i="38"/>
  <c r="BB6014" i="38"/>
  <c r="BB6013" i="38"/>
  <c r="BB6012" i="38"/>
  <c r="BB6011" i="38"/>
  <c r="BB6010" i="38"/>
  <c r="BB6009" i="38"/>
  <c r="BB6008" i="38"/>
  <c r="BB6007" i="38"/>
  <c r="BB6006" i="38"/>
  <c r="BB6005" i="38"/>
  <c r="BB6004" i="38"/>
  <c r="BB6003" i="38"/>
  <c r="BB6002" i="38"/>
  <c r="BB6001" i="38"/>
  <c r="BB6000" i="38"/>
  <c r="BB5999" i="38"/>
  <c r="BB5998" i="38"/>
  <c r="BB5997" i="38"/>
  <c r="BB5996" i="38"/>
  <c r="BB5995" i="38"/>
  <c r="BB5994" i="38"/>
  <c r="BB5993" i="38"/>
  <c r="BB5992" i="38"/>
  <c r="BB5991" i="38"/>
  <c r="BB5990" i="38"/>
  <c r="BB5989" i="38"/>
  <c r="BB5988" i="38"/>
  <c r="BB5987" i="38"/>
  <c r="BB5986" i="38"/>
  <c r="BB5985" i="38"/>
  <c r="BB5984" i="38"/>
  <c r="BB5983" i="38"/>
  <c r="BB5982" i="38"/>
  <c r="BB5981" i="38"/>
  <c r="BB5980" i="38"/>
  <c r="BB5979" i="38"/>
  <c r="BB5978" i="38"/>
  <c r="BB5977" i="38"/>
  <c r="BB5976" i="38"/>
  <c r="BB5975" i="38"/>
  <c r="BB5974" i="38"/>
  <c r="BB5973" i="38"/>
  <c r="BB5972" i="38"/>
  <c r="BB5971" i="38"/>
  <c r="BB5970" i="38"/>
  <c r="BB5969" i="38"/>
  <c r="BB5968" i="38"/>
  <c r="BB5967" i="38"/>
  <c r="BB5966" i="38"/>
  <c r="BB5965" i="38"/>
  <c r="BB5964" i="38"/>
  <c r="BB5963" i="38"/>
  <c r="BB5962" i="38"/>
  <c r="BB5961" i="38"/>
  <c r="BB5960" i="38"/>
  <c r="BB5959" i="38"/>
  <c r="BB5958" i="38"/>
  <c r="BB5957" i="38"/>
  <c r="BB5956" i="38"/>
  <c r="BB5955" i="38"/>
  <c r="BB5954" i="38"/>
  <c r="BB5953" i="38"/>
  <c r="BB5952" i="38"/>
  <c r="BB5951" i="38"/>
  <c r="BB5950" i="38"/>
  <c r="BB5949" i="38"/>
  <c r="BB5948" i="38"/>
  <c r="BB5947" i="38"/>
  <c r="BB5946" i="38"/>
  <c r="BB5945" i="38"/>
  <c r="BB5944" i="38"/>
  <c r="BB5943" i="38"/>
  <c r="BB5942" i="38"/>
  <c r="BB5941" i="38"/>
  <c r="BB5940" i="38"/>
  <c r="BB5939" i="38"/>
  <c r="BB5938" i="38"/>
  <c r="BB5937" i="38"/>
  <c r="BB5936" i="38"/>
  <c r="BB5935" i="38"/>
  <c r="BB5934" i="38"/>
  <c r="BB5933" i="38"/>
  <c r="BB5932" i="38"/>
  <c r="BB5931" i="38"/>
  <c r="BB5930" i="38"/>
  <c r="BB5929" i="38"/>
  <c r="BB5928" i="38"/>
  <c r="BB5927" i="38"/>
  <c r="BB5926" i="38"/>
  <c r="BB5925" i="38"/>
  <c r="BB5924" i="38"/>
  <c r="BB5923" i="38"/>
  <c r="BB5922" i="38"/>
  <c r="BB5921" i="38"/>
  <c r="BB5920" i="38"/>
  <c r="BB5919" i="38"/>
  <c r="BB5918" i="38"/>
  <c r="BB5917" i="38"/>
  <c r="BB5916" i="38"/>
  <c r="BB5915" i="38"/>
  <c r="BB5914" i="38"/>
  <c r="BB5913" i="38"/>
  <c r="BB5912" i="38"/>
  <c r="BB5911" i="38"/>
  <c r="BB5910" i="38"/>
  <c r="BB5909" i="38"/>
  <c r="BB5908" i="38"/>
  <c r="BB5907" i="38"/>
  <c r="BB5906" i="38"/>
  <c r="BB5905" i="38"/>
  <c r="BB5904" i="38"/>
  <c r="BB5903" i="38"/>
  <c r="BB5902" i="38"/>
  <c r="BB5901" i="38"/>
  <c r="BB5900" i="38"/>
  <c r="BB5899" i="38"/>
  <c r="BB5898" i="38"/>
  <c r="BB5897" i="38"/>
  <c r="BB5896" i="38"/>
  <c r="BB5895" i="38"/>
  <c r="BB5894" i="38"/>
  <c r="BB5893" i="38"/>
  <c r="BB5892" i="38"/>
  <c r="BB5891" i="38"/>
  <c r="BB5890" i="38"/>
  <c r="BB5889" i="38"/>
  <c r="BB5888" i="38"/>
  <c r="BB5887" i="38"/>
  <c r="BB5886" i="38"/>
  <c r="BB5885" i="38"/>
  <c r="BB5884" i="38"/>
  <c r="BB5883" i="38"/>
  <c r="BB5882" i="38"/>
  <c r="BB5881" i="38"/>
  <c r="BB5880" i="38"/>
  <c r="BB5879" i="38"/>
  <c r="BB5878" i="38"/>
  <c r="BB5877" i="38"/>
  <c r="BB5876" i="38"/>
  <c r="BB5875" i="38"/>
  <c r="BB5874" i="38"/>
  <c r="BB5873" i="38"/>
  <c r="BB5872" i="38"/>
  <c r="BB5871" i="38"/>
  <c r="BB5870" i="38"/>
  <c r="BB5869" i="38"/>
  <c r="BB5868" i="38"/>
  <c r="BB5867" i="38"/>
  <c r="BB5866" i="38"/>
  <c r="BB5865" i="38"/>
  <c r="BB5864" i="38"/>
  <c r="BB5863" i="38"/>
  <c r="BB5862" i="38"/>
  <c r="BB5861" i="38"/>
  <c r="BB5860" i="38"/>
  <c r="BB5859" i="38"/>
  <c r="BB5858" i="38"/>
  <c r="BB5857" i="38"/>
  <c r="BB5856" i="38"/>
  <c r="BB5855" i="38"/>
  <c r="BB5854" i="38"/>
  <c r="BB5853" i="38"/>
  <c r="BB5852" i="38"/>
  <c r="BB5851" i="38"/>
  <c r="BB5850" i="38"/>
  <c r="BB5849" i="38"/>
  <c r="BB5848" i="38"/>
  <c r="BB5847" i="38"/>
  <c r="BB5846" i="38"/>
  <c r="BB5845" i="38"/>
  <c r="BB5844" i="38"/>
  <c r="BB5843" i="38"/>
  <c r="BB5842" i="38"/>
  <c r="BB5841" i="38"/>
  <c r="BB5840" i="38"/>
  <c r="BB5839" i="38"/>
  <c r="BB5838" i="38"/>
  <c r="BB5837" i="38"/>
  <c r="BB5836" i="38"/>
  <c r="BB5835" i="38"/>
  <c r="BB5834" i="38"/>
  <c r="BB5833" i="38"/>
  <c r="BB5832" i="38"/>
  <c r="BB5831" i="38"/>
  <c r="BB5830" i="38"/>
  <c r="BB5829" i="38"/>
  <c r="BB5828" i="38"/>
  <c r="BB5827" i="38"/>
  <c r="BB5826" i="38"/>
  <c r="BB5825" i="38"/>
  <c r="BB5824" i="38"/>
  <c r="BB5823" i="38"/>
  <c r="BB5822" i="38"/>
  <c r="BB5821" i="38"/>
  <c r="BB5820" i="38"/>
  <c r="BB5819" i="38"/>
  <c r="BB5818" i="38"/>
  <c r="BB5817" i="38"/>
  <c r="BB5816" i="38"/>
  <c r="BB5815" i="38"/>
  <c r="BB5814" i="38"/>
  <c r="BB5813" i="38"/>
  <c r="BB5812" i="38"/>
  <c r="BB5811" i="38"/>
  <c r="BB5810" i="38"/>
  <c r="BB5809" i="38"/>
  <c r="BB5808" i="38"/>
  <c r="BB5807" i="38"/>
  <c r="BB5806" i="38"/>
  <c r="BB5805" i="38"/>
  <c r="BB5804" i="38"/>
  <c r="BB5803" i="38"/>
  <c r="BB5802" i="38"/>
  <c r="BB5801" i="38"/>
  <c r="BB5800" i="38"/>
  <c r="BB5799" i="38"/>
  <c r="BB5798" i="38"/>
  <c r="BB5797" i="38"/>
  <c r="BB5796" i="38"/>
  <c r="BB5795" i="38"/>
  <c r="BB5794" i="38"/>
  <c r="BB5793" i="38"/>
  <c r="BB5792" i="38"/>
  <c r="BB5791" i="38"/>
  <c r="BB5790" i="38"/>
  <c r="BB5789" i="38"/>
  <c r="BB5788" i="38"/>
  <c r="BB5787" i="38"/>
  <c r="BB5786" i="38"/>
  <c r="BB5785" i="38"/>
  <c r="BB5784" i="38"/>
  <c r="BB5783" i="38"/>
  <c r="BB5782" i="38"/>
  <c r="BB5781" i="38"/>
  <c r="BB5780" i="38"/>
  <c r="BB5779" i="38"/>
  <c r="BB5778" i="38"/>
  <c r="BB5777" i="38"/>
  <c r="BB5776" i="38"/>
  <c r="BB5775" i="38"/>
  <c r="BB5774" i="38"/>
  <c r="BB5773" i="38"/>
  <c r="BB5772" i="38"/>
  <c r="BB5771" i="38"/>
  <c r="BB5770" i="38"/>
  <c r="BB5769" i="38"/>
  <c r="BB5768" i="38"/>
  <c r="BB5767" i="38"/>
  <c r="BB5766" i="38"/>
  <c r="BB5765" i="38"/>
  <c r="BB5764" i="38"/>
  <c r="BB5763" i="38"/>
  <c r="BB5762" i="38"/>
  <c r="BB5761" i="38"/>
  <c r="BB5760" i="38"/>
  <c r="BB5759" i="38"/>
  <c r="BB5758" i="38"/>
  <c r="BB5757" i="38"/>
  <c r="BB5756" i="38"/>
  <c r="BB5755" i="38"/>
  <c r="BB5754" i="38"/>
  <c r="BB5753" i="38"/>
  <c r="BB5752" i="38"/>
  <c r="BB5751" i="38"/>
  <c r="BB5750" i="38"/>
  <c r="BB5749" i="38"/>
  <c r="BB5748" i="38"/>
  <c r="BB5747" i="38"/>
  <c r="BB5746" i="38"/>
  <c r="BB5745" i="38"/>
  <c r="BB5744" i="38"/>
  <c r="BB5743" i="38"/>
  <c r="BB5742" i="38"/>
  <c r="BB5741" i="38"/>
  <c r="BB5740" i="38"/>
  <c r="BB5739" i="38"/>
  <c r="BB5738" i="38"/>
  <c r="BB5737" i="38"/>
  <c r="BB5736" i="38"/>
  <c r="BB5735" i="38"/>
  <c r="BB5734" i="38"/>
  <c r="BB5733" i="38"/>
  <c r="BB5732" i="38"/>
  <c r="BB5731" i="38"/>
  <c r="BB5730" i="38"/>
  <c r="BB5729" i="38"/>
  <c r="BB5728" i="38"/>
  <c r="BB5727" i="38"/>
  <c r="BB5726" i="38"/>
  <c r="BB5725" i="38"/>
  <c r="BB5724" i="38"/>
  <c r="BB5723" i="38"/>
  <c r="BB5722" i="38"/>
  <c r="BB5721" i="38"/>
  <c r="BB5720" i="38"/>
  <c r="BB5719" i="38"/>
  <c r="BB5718" i="38"/>
  <c r="BB5717" i="38"/>
  <c r="BB5716" i="38"/>
  <c r="BB5715" i="38"/>
  <c r="BB5714" i="38"/>
  <c r="BB5713" i="38"/>
  <c r="BB5712" i="38"/>
  <c r="BB5711" i="38"/>
  <c r="BB5710" i="38"/>
  <c r="BB5709" i="38"/>
  <c r="BB5708" i="38"/>
  <c r="BB5707" i="38"/>
  <c r="BB5706" i="38"/>
  <c r="BB5705" i="38"/>
  <c r="BB5704" i="38"/>
  <c r="BB5703" i="38"/>
  <c r="BB5702" i="38"/>
  <c r="BB5701" i="38"/>
  <c r="BB5700" i="38"/>
  <c r="BB5699" i="38"/>
  <c r="BB5698" i="38"/>
  <c r="BB5697" i="38"/>
  <c r="BB5696" i="38"/>
  <c r="BB5695" i="38"/>
  <c r="BB5694" i="38"/>
  <c r="BB5693" i="38"/>
  <c r="BB5692" i="38"/>
  <c r="BB5691" i="38"/>
  <c r="BB5690" i="38"/>
  <c r="BB5689" i="38"/>
  <c r="BB5688" i="38"/>
  <c r="BB5687" i="38"/>
  <c r="BB5686" i="38"/>
  <c r="BB5685" i="38"/>
  <c r="BB5684" i="38"/>
  <c r="BB5683" i="38"/>
  <c r="BB5682" i="38"/>
  <c r="BB5681" i="38"/>
  <c r="BB5680" i="38"/>
  <c r="BB5679" i="38"/>
  <c r="BB5678" i="38"/>
  <c r="BB5677" i="38"/>
  <c r="BB5676" i="38"/>
  <c r="BB5675" i="38"/>
  <c r="BB5674" i="38"/>
  <c r="BB5673" i="38"/>
  <c r="BB5672" i="38"/>
  <c r="BB5671" i="38"/>
  <c r="BB5670" i="38"/>
  <c r="BB5669" i="38"/>
  <c r="BB5668" i="38"/>
  <c r="BB5667" i="38"/>
  <c r="BB5666" i="38"/>
  <c r="BB5665" i="38"/>
  <c r="BB5664" i="38"/>
  <c r="BB5663" i="38"/>
  <c r="BB5662" i="38"/>
  <c r="BB5661" i="38"/>
  <c r="BB5660" i="38"/>
  <c r="BB5659" i="38"/>
  <c r="BB5658" i="38"/>
  <c r="BB5657" i="38"/>
  <c r="BB5656" i="38"/>
  <c r="BB5655" i="38"/>
  <c r="BB5654" i="38"/>
  <c r="BB5653" i="38"/>
  <c r="BB5652" i="38"/>
  <c r="BB5651" i="38"/>
  <c r="BB5650" i="38"/>
  <c r="BB5649" i="38"/>
  <c r="BB5648" i="38"/>
  <c r="BB5647" i="38"/>
  <c r="BB5646" i="38"/>
  <c r="BB5645" i="38"/>
  <c r="BB5644" i="38"/>
  <c r="BB5643" i="38"/>
  <c r="BB5642" i="38"/>
  <c r="BB5641" i="38"/>
  <c r="BB5640" i="38"/>
  <c r="BB5639" i="38"/>
  <c r="BB5638" i="38"/>
  <c r="BB5637" i="38"/>
  <c r="BB5636" i="38"/>
  <c r="BB5635" i="38"/>
  <c r="BB5634" i="38"/>
  <c r="BB5633" i="38"/>
  <c r="BB5632" i="38"/>
  <c r="BB5631" i="38"/>
  <c r="BB5630" i="38"/>
  <c r="BB5629" i="38"/>
  <c r="BB5628" i="38"/>
  <c r="BB5627" i="38"/>
  <c r="BB5626" i="38"/>
  <c r="BB5625" i="38"/>
  <c r="BB5624" i="38"/>
  <c r="BB5623" i="38"/>
  <c r="BB5622" i="38"/>
  <c r="BB5621" i="38"/>
  <c r="BB5620" i="38"/>
  <c r="BB5619" i="38"/>
  <c r="BB5618" i="38"/>
  <c r="BB5617" i="38"/>
  <c r="BB5616" i="38"/>
  <c r="BB5615" i="38"/>
  <c r="BB5614" i="38"/>
  <c r="BB5613" i="38"/>
  <c r="BB5612" i="38"/>
  <c r="BB5611" i="38"/>
  <c r="BB5610" i="38"/>
  <c r="BB5609" i="38"/>
  <c r="BB5608" i="38"/>
  <c r="BB5607" i="38"/>
  <c r="BB5606" i="38"/>
  <c r="BB5605" i="38"/>
  <c r="BB5604" i="38"/>
  <c r="BB5603" i="38"/>
  <c r="BB5602" i="38"/>
  <c r="BB5601" i="38"/>
  <c r="BB5600" i="38"/>
  <c r="BB5599" i="38"/>
  <c r="BB5598" i="38"/>
  <c r="BB5597" i="38"/>
  <c r="BB5596" i="38"/>
  <c r="BB5595" i="38"/>
  <c r="BB5594" i="38"/>
  <c r="BB5593" i="38"/>
  <c r="BB5592" i="38"/>
  <c r="BB5591" i="38"/>
  <c r="BB5590" i="38"/>
  <c r="BB5589" i="38"/>
  <c r="BB5588" i="38"/>
  <c r="BB5587" i="38"/>
  <c r="BB5586" i="38"/>
  <c r="BB5585" i="38"/>
  <c r="BB5584" i="38"/>
  <c r="BB5583" i="38"/>
  <c r="BB5582" i="38"/>
  <c r="BB5581" i="38"/>
  <c r="BB5580" i="38"/>
  <c r="BB5579" i="38"/>
  <c r="BB5578" i="38"/>
  <c r="BB5577" i="38"/>
  <c r="BB5576" i="38"/>
  <c r="BB5575" i="38"/>
  <c r="BB5574" i="38"/>
  <c r="BB5573" i="38"/>
  <c r="BB5572" i="38"/>
  <c r="BB5571" i="38"/>
  <c r="BB5570" i="38"/>
  <c r="BB5569" i="38"/>
  <c r="BB5568" i="38"/>
  <c r="BB5567" i="38"/>
  <c r="BB5566" i="38"/>
  <c r="BB5565" i="38"/>
  <c r="BB5564" i="38"/>
  <c r="BB5563" i="38"/>
  <c r="BB5562" i="38"/>
  <c r="BB5561" i="38"/>
  <c r="BB5560" i="38"/>
  <c r="BB5559" i="38"/>
  <c r="BB5558" i="38"/>
  <c r="BB5557" i="38"/>
  <c r="BB5556" i="38"/>
  <c r="BB5555" i="38"/>
  <c r="BB5554" i="38"/>
  <c r="BB5553" i="38"/>
  <c r="BB5552" i="38"/>
  <c r="BB5551" i="38"/>
  <c r="BB5550" i="38"/>
  <c r="BB5549" i="38"/>
  <c r="BB5548" i="38"/>
  <c r="BB5547" i="38"/>
  <c r="BB5546" i="38"/>
  <c r="BB5545" i="38"/>
  <c r="BB5544" i="38"/>
  <c r="BB5543" i="38"/>
  <c r="BB5542" i="38"/>
  <c r="BB5541" i="38"/>
  <c r="BB5540" i="38"/>
  <c r="BB5539" i="38"/>
  <c r="BB5538" i="38"/>
  <c r="BB5537" i="38"/>
  <c r="BB5536" i="38"/>
  <c r="BB5535" i="38"/>
  <c r="BB5534" i="38"/>
  <c r="BB5533" i="38"/>
  <c r="BB5532" i="38"/>
  <c r="BB5531" i="38"/>
  <c r="BB5530" i="38"/>
  <c r="BB5529" i="38"/>
  <c r="BB5528" i="38"/>
  <c r="BB5527" i="38"/>
  <c r="BB5526" i="38"/>
  <c r="BB5525" i="38"/>
  <c r="BB5524" i="38"/>
  <c r="BB5523" i="38"/>
  <c r="BB5522" i="38"/>
  <c r="BB5521" i="38"/>
  <c r="BB5520" i="38"/>
  <c r="BB5519" i="38"/>
  <c r="BB5518" i="38"/>
  <c r="BB5517" i="38"/>
  <c r="BB5516" i="38"/>
  <c r="BB5515" i="38"/>
  <c r="BB5514" i="38"/>
  <c r="BB5513" i="38"/>
  <c r="BB5512" i="38"/>
  <c r="BB5511" i="38"/>
  <c r="BB5510" i="38"/>
  <c r="BB5509" i="38"/>
  <c r="BB5508" i="38"/>
  <c r="BB5507" i="38"/>
  <c r="BB5506" i="38"/>
  <c r="BB5505" i="38"/>
  <c r="BB5504" i="38"/>
  <c r="BB5503" i="38"/>
  <c r="BB5502" i="38"/>
  <c r="BB5501" i="38"/>
  <c r="BB5500" i="38"/>
  <c r="BB5499" i="38"/>
  <c r="BB5498" i="38"/>
  <c r="BB5497" i="38"/>
  <c r="BB5496" i="38"/>
  <c r="BB5495" i="38"/>
  <c r="BB5494" i="38"/>
  <c r="BB5493" i="38"/>
  <c r="BB5492" i="38"/>
  <c r="BB5491" i="38"/>
  <c r="BB5490" i="38"/>
  <c r="BB5489" i="38"/>
  <c r="BB5488" i="38"/>
  <c r="BB5487" i="38"/>
  <c r="BB5486" i="38"/>
  <c r="BB5485" i="38"/>
  <c r="BB5484" i="38"/>
  <c r="BB5483" i="38"/>
  <c r="BB5482" i="38"/>
  <c r="BB5481" i="38"/>
  <c r="BB5480" i="38"/>
  <c r="BB5479" i="38"/>
  <c r="BB5478" i="38"/>
  <c r="BB5477" i="38"/>
  <c r="BB5476" i="38"/>
  <c r="BB5475" i="38"/>
  <c r="BB5474" i="38"/>
  <c r="BB5473" i="38"/>
  <c r="BB5472" i="38"/>
  <c r="BB5471" i="38"/>
  <c r="BB5470" i="38"/>
  <c r="BB5469" i="38"/>
  <c r="BB5468" i="38"/>
  <c r="BB5467" i="38"/>
  <c r="BB5466" i="38"/>
  <c r="BB5465" i="38"/>
  <c r="BB5464" i="38"/>
  <c r="BB5463" i="38"/>
  <c r="BB5462" i="38"/>
  <c r="BB5461" i="38"/>
  <c r="BB5460" i="38"/>
  <c r="BB5459" i="38"/>
  <c r="BB5458" i="38"/>
  <c r="BB5457" i="38"/>
  <c r="BB5456" i="38"/>
  <c r="BB5455" i="38"/>
  <c r="BB5454" i="38"/>
  <c r="BB5453" i="38"/>
  <c r="BB5452" i="38"/>
  <c r="BB5451" i="38"/>
  <c r="BB5450" i="38"/>
  <c r="BB5449" i="38"/>
  <c r="BB5448" i="38"/>
  <c r="BB5447" i="38"/>
  <c r="BB5446" i="38"/>
  <c r="BB5445" i="38"/>
  <c r="BB5444" i="38"/>
  <c r="BB5443" i="38"/>
  <c r="BB5442" i="38"/>
  <c r="BB5441" i="38"/>
  <c r="BB5440" i="38"/>
  <c r="BB5439" i="38"/>
  <c r="BB5438" i="38"/>
  <c r="BB5437" i="38"/>
  <c r="BB5436" i="38"/>
  <c r="BB5435" i="38"/>
  <c r="BB5434" i="38"/>
  <c r="BB5433" i="38"/>
  <c r="BB5432" i="38"/>
  <c r="BB5431" i="38"/>
  <c r="BB5430" i="38"/>
  <c r="BB5429" i="38"/>
  <c r="BB5428" i="38"/>
  <c r="BB5427" i="38"/>
  <c r="BB5426" i="38"/>
  <c r="BB5425" i="38"/>
  <c r="BB5424" i="38"/>
  <c r="BB5423" i="38"/>
  <c r="BB5422" i="38"/>
  <c r="BB5421" i="38"/>
  <c r="BB5420" i="38"/>
  <c r="BB5419" i="38"/>
  <c r="BB5418" i="38"/>
  <c r="BB5417" i="38"/>
  <c r="BB5416" i="38"/>
  <c r="BB5415" i="38"/>
  <c r="BB5414" i="38"/>
  <c r="BB5413" i="38"/>
  <c r="BB5412" i="38"/>
  <c r="BB5411" i="38"/>
  <c r="BB5410" i="38"/>
  <c r="BB5409" i="38"/>
  <c r="BB5408" i="38"/>
  <c r="BB5407" i="38"/>
  <c r="BB5406" i="38"/>
  <c r="BB5405" i="38"/>
  <c r="BB5404" i="38"/>
  <c r="BB5403" i="38"/>
  <c r="BB5402" i="38"/>
  <c r="BB5401" i="38"/>
  <c r="BB5400" i="38"/>
  <c r="BB5399" i="38"/>
  <c r="BB5398" i="38"/>
  <c r="BB5397" i="38"/>
  <c r="BB5396" i="38"/>
  <c r="BB5395" i="38"/>
  <c r="BB5394" i="38"/>
  <c r="BB5393" i="38"/>
  <c r="BB5392" i="38"/>
  <c r="BB5391" i="38"/>
  <c r="BB5390" i="38"/>
  <c r="BB5389" i="38"/>
  <c r="BB5388" i="38"/>
  <c r="BB5387" i="38"/>
  <c r="BB5386" i="38"/>
  <c r="BB5385" i="38"/>
  <c r="BB5384" i="38"/>
  <c r="BB5383" i="38"/>
  <c r="BB5382" i="38"/>
  <c r="BB5381" i="38"/>
  <c r="BB5380" i="38"/>
  <c r="BB5379" i="38"/>
  <c r="BB5378" i="38"/>
  <c r="BB5377" i="38"/>
  <c r="BB5376" i="38"/>
  <c r="BB5375" i="38"/>
  <c r="BB5374" i="38"/>
  <c r="BB5373" i="38"/>
  <c r="BB5372" i="38"/>
  <c r="BB5371" i="38"/>
  <c r="BB5370" i="38"/>
  <c r="BB5369" i="38"/>
  <c r="BB5368" i="38"/>
  <c r="BB5367" i="38"/>
  <c r="BB5366" i="38"/>
  <c r="BB5365" i="38"/>
  <c r="BB5364" i="38"/>
  <c r="BB5363" i="38"/>
  <c r="BB5362" i="38"/>
  <c r="BB5361" i="38"/>
  <c r="BB5360" i="38"/>
  <c r="BB5359" i="38"/>
  <c r="BB5358" i="38"/>
  <c r="BB5357" i="38"/>
  <c r="BB5356" i="38"/>
  <c r="BB5355" i="38"/>
  <c r="BB5354" i="38"/>
  <c r="BB5353" i="38"/>
  <c r="BB5352" i="38"/>
  <c r="BB5351" i="38"/>
  <c r="BB5350" i="38"/>
  <c r="BB5349" i="38"/>
  <c r="BB5348" i="38"/>
  <c r="BB5347" i="38"/>
  <c r="BB5346" i="38"/>
  <c r="BB5345" i="38"/>
  <c r="BB5344" i="38"/>
  <c r="BB5343" i="38"/>
  <c r="BB5342" i="38"/>
  <c r="BB5341" i="38"/>
  <c r="BB5340" i="38"/>
  <c r="BB5339" i="38"/>
  <c r="BB5338" i="38"/>
  <c r="BB5337" i="38"/>
  <c r="BB5336" i="38"/>
  <c r="BB5335" i="38"/>
  <c r="BB5334" i="38"/>
  <c r="BB5333" i="38"/>
  <c r="BB5332" i="38"/>
  <c r="BB5331" i="38"/>
  <c r="BB5330" i="38"/>
  <c r="BB5329" i="38"/>
  <c r="BB5328" i="38"/>
  <c r="BB5327" i="38"/>
  <c r="BB5326" i="38"/>
  <c r="BB5325" i="38"/>
  <c r="BB5324" i="38"/>
  <c r="BB5323" i="38"/>
  <c r="BB5322" i="38"/>
  <c r="BB5321" i="38"/>
  <c r="BB5320" i="38"/>
  <c r="BB5319" i="38"/>
  <c r="BB5318" i="38"/>
  <c r="BB5317" i="38"/>
  <c r="BB5316" i="38"/>
  <c r="BB5315" i="38"/>
  <c r="BB5314" i="38"/>
  <c r="BB5313" i="38"/>
  <c r="BB5312" i="38"/>
  <c r="BB5311" i="38"/>
  <c r="BB5310" i="38"/>
  <c r="BB5309" i="38"/>
  <c r="BB5308" i="38"/>
  <c r="BB5307" i="38"/>
  <c r="BB5306" i="38"/>
  <c r="BB5305" i="38"/>
  <c r="BB5304" i="38"/>
  <c r="BB5303" i="38"/>
  <c r="BB5302" i="38"/>
  <c r="BB5301" i="38"/>
  <c r="BB5300" i="38"/>
  <c r="BB5299" i="38"/>
  <c r="BB5298" i="38"/>
  <c r="BB5297" i="38"/>
  <c r="BB5296" i="38"/>
  <c r="BB5295" i="38"/>
  <c r="BB5294" i="38"/>
  <c r="BB5293" i="38"/>
  <c r="BB5292" i="38"/>
  <c r="BB5291" i="38"/>
  <c r="BB5290" i="38"/>
  <c r="BB5289" i="38"/>
  <c r="BB5288" i="38"/>
  <c r="BB5287" i="38"/>
  <c r="BB5286" i="38"/>
  <c r="BB5285" i="38"/>
  <c r="BB5284" i="38"/>
  <c r="BB5283" i="38"/>
  <c r="BB5282" i="38"/>
  <c r="BB5281" i="38"/>
  <c r="BB5280" i="38"/>
  <c r="BB5279" i="38"/>
  <c r="BB5278" i="38"/>
  <c r="BB5277" i="38"/>
  <c r="BB5276" i="38"/>
  <c r="BB5275" i="38"/>
  <c r="BB5274" i="38"/>
  <c r="BB5273" i="38"/>
  <c r="BB5272" i="38"/>
  <c r="BB5271" i="38"/>
  <c r="BB5270" i="38"/>
  <c r="BB5269" i="38"/>
  <c r="BB5268" i="38"/>
  <c r="BB5267" i="38"/>
  <c r="BB5266" i="38"/>
  <c r="BB5265" i="38"/>
  <c r="BB5264" i="38"/>
  <c r="BB5263" i="38"/>
  <c r="BB5262" i="38"/>
  <c r="BB5261" i="38"/>
  <c r="BB5260" i="38"/>
  <c r="BB5259" i="38"/>
  <c r="BB5258" i="38"/>
  <c r="BB5257" i="38"/>
  <c r="BB5256" i="38"/>
  <c r="BB5255" i="38"/>
  <c r="BB5254" i="38"/>
  <c r="BB5253" i="38"/>
  <c r="BB5252" i="38"/>
  <c r="BB5251" i="38"/>
  <c r="BB5250" i="38"/>
  <c r="BB5249" i="38"/>
  <c r="BB5248" i="38"/>
  <c r="BB5247" i="38"/>
  <c r="BB5246" i="38"/>
  <c r="BB5245" i="38"/>
  <c r="BB5244" i="38"/>
  <c r="BB5243" i="38"/>
  <c r="BB5242" i="38"/>
  <c r="BB5241" i="38"/>
  <c r="BB5240" i="38"/>
  <c r="BB5239" i="38"/>
  <c r="BB5238" i="38"/>
  <c r="BB5237" i="38"/>
  <c r="BB5236" i="38"/>
  <c r="BB5235" i="38"/>
  <c r="BB5234" i="38"/>
  <c r="BB5233" i="38"/>
  <c r="BB5232" i="38"/>
  <c r="BB5231" i="38"/>
  <c r="BB5230" i="38"/>
  <c r="BB5229" i="38"/>
  <c r="BB5228" i="38"/>
  <c r="BB5227" i="38"/>
  <c r="BB5226" i="38"/>
  <c r="BB5225" i="38"/>
  <c r="BB5224" i="38"/>
  <c r="BB5223" i="38"/>
  <c r="BB5222" i="38"/>
  <c r="BB5221" i="38"/>
  <c r="BB5220" i="38"/>
  <c r="BB5219" i="38"/>
  <c r="BB5218" i="38"/>
  <c r="BB5217" i="38"/>
  <c r="BB5216" i="38"/>
  <c r="BB5215" i="38"/>
  <c r="BB5214" i="38"/>
  <c r="BB5213" i="38"/>
  <c r="BB5212" i="38"/>
  <c r="BB5211" i="38"/>
  <c r="BB5210" i="38"/>
  <c r="BB5209" i="38"/>
  <c r="BB5208" i="38"/>
  <c r="BB5207" i="38"/>
  <c r="BB5206" i="38"/>
  <c r="BB5205" i="38"/>
  <c r="BB5204" i="38"/>
  <c r="BB5203" i="38"/>
  <c r="BB5202" i="38"/>
  <c r="BB5201" i="38"/>
  <c r="BB5200" i="38"/>
  <c r="BB5199" i="38"/>
  <c r="BB5198" i="38"/>
  <c r="BB5197" i="38"/>
  <c r="BB5196" i="38"/>
  <c r="BB5195" i="38"/>
  <c r="BB5194" i="38"/>
  <c r="BB5193" i="38"/>
  <c r="BB5192" i="38"/>
  <c r="BB5191" i="38"/>
  <c r="BB5190" i="38"/>
  <c r="BB5189" i="38"/>
  <c r="BB5188" i="38"/>
  <c r="BB5187" i="38"/>
  <c r="BB5186" i="38"/>
  <c r="BB5185" i="38"/>
  <c r="BB5184" i="38"/>
  <c r="BB5183" i="38"/>
  <c r="BB5182" i="38"/>
  <c r="BB5181" i="38"/>
  <c r="BB5180" i="38"/>
  <c r="BB5179" i="38"/>
  <c r="BB5178" i="38"/>
  <c r="BB5177" i="38"/>
  <c r="BB5176" i="38"/>
  <c r="BB5175" i="38"/>
  <c r="BB5174" i="38"/>
  <c r="BB5173" i="38"/>
  <c r="BB5172" i="38"/>
  <c r="BB5171" i="38"/>
  <c r="BB5170" i="38"/>
  <c r="BB5169" i="38"/>
  <c r="BB5168" i="38"/>
  <c r="BB5167" i="38"/>
  <c r="BB5166" i="38"/>
  <c r="BB5165" i="38"/>
  <c r="BB5164" i="38"/>
  <c r="BB5163" i="38"/>
  <c r="BB5162" i="38"/>
  <c r="BB5161" i="38"/>
  <c r="BB5160" i="38"/>
  <c r="BB5159" i="38"/>
  <c r="BB5158" i="38"/>
  <c r="BB5157" i="38"/>
  <c r="BB5156" i="38"/>
  <c r="BB5155" i="38"/>
  <c r="BB5154" i="38"/>
  <c r="BB5153" i="38"/>
  <c r="BB5152" i="38"/>
  <c r="BB5151" i="38"/>
  <c r="BB5150" i="38"/>
  <c r="BB5149" i="38"/>
  <c r="BB5148" i="38"/>
  <c r="BB5147" i="38"/>
  <c r="BB5146" i="38"/>
  <c r="BB5145" i="38"/>
  <c r="BB5144" i="38"/>
  <c r="BB5143" i="38"/>
  <c r="BB5142" i="38"/>
  <c r="BB5141" i="38"/>
  <c r="BB5140" i="38"/>
  <c r="BB5139" i="38"/>
  <c r="BB5138" i="38"/>
  <c r="BB5137" i="38"/>
  <c r="BB5136" i="38"/>
  <c r="BB5135" i="38"/>
  <c r="BB5134" i="38"/>
  <c r="BB5133" i="38"/>
  <c r="BB5132" i="38"/>
  <c r="BB5131" i="38"/>
  <c r="BB5130" i="38"/>
  <c r="BB5129" i="38"/>
  <c r="BB5128" i="38"/>
  <c r="BB5127" i="38"/>
  <c r="BB5126" i="38"/>
  <c r="BB5125" i="38"/>
  <c r="BB5124" i="38"/>
  <c r="BB5123" i="38"/>
  <c r="BB5122" i="38"/>
  <c r="BB5121" i="38"/>
  <c r="BB5120" i="38"/>
  <c r="BB5119" i="38"/>
  <c r="BB5118" i="38"/>
  <c r="BB5117" i="38"/>
  <c r="BB5116" i="38"/>
  <c r="BB5115" i="38"/>
  <c r="BB5114" i="38"/>
  <c r="BB5113" i="38"/>
  <c r="BB5112" i="38"/>
  <c r="BB5111" i="38"/>
  <c r="BB5110" i="38"/>
  <c r="BB5109" i="38"/>
  <c r="BB5108" i="38"/>
  <c r="BB5107" i="38"/>
  <c r="BB5106" i="38"/>
  <c r="BB5105" i="38"/>
  <c r="BB5104" i="38"/>
  <c r="BB5103" i="38"/>
  <c r="BB5102" i="38"/>
  <c r="BB5101" i="38"/>
  <c r="BB5100" i="38"/>
  <c r="BB5099" i="38"/>
  <c r="BB5098" i="38"/>
  <c r="BB5097" i="38"/>
  <c r="BB5096" i="38"/>
  <c r="BB5095" i="38"/>
  <c r="BB5094" i="38"/>
  <c r="BB5093" i="38"/>
  <c r="BB5092" i="38"/>
  <c r="BB5091" i="38"/>
  <c r="BB5090" i="38"/>
  <c r="BB5089" i="38"/>
  <c r="BB5088" i="38"/>
  <c r="BB5087" i="38"/>
  <c r="BB5086" i="38"/>
  <c r="BB5085" i="38"/>
  <c r="BB5084" i="38"/>
  <c r="BB5083" i="38"/>
  <c r="BB5082" i="38"/>
  <c r="BB5081" i="38"/>
  <c r="BB5080" i="38"/>
  <c r="BB5079" i="38"/>
  <c r="BB5078" i="38"/>
  <c r="BB5077" i="38"/>
  <c r="BB5076" i="38"/>
  <c r="BB5075" i="38"/>
  <c r="BB5074" i="38"/>
  <c r="BB5073" i="38"/>
  <c r="BB5072" i="38"/>
  <c r="BB5071" i="38"/>
  <c r="BB5070" i="38"/>
  <c r="BB5069" i="38"/>
  <c r="BB5068" i="38"/>
  <c r="BB5067" i="38"/>
  <c r="BB5066" i="38"/>
  <c r="BB5065" i="38"/>
  <c r="BB5064" i="38"/>
  <c r="BB5063" i="38"/>
  <c r="BB5062" i="38"/>
  <c r="BB5061" i="38"/>
  <c r="BB5060" i="38"/>
  <c r="BB5059" i="38"/>
  <c r="BB5058" i="38"/>
  <c r="BB5057" i="38"/>
  <c r="BB5056" i="38"/>
  <c r="BB5055" i="38"/>
  <c r="BB5054" i="38"/>
  <c r="BB5053" i="38"/>
  <c r="BB5052" i="38"/>
  <c r="BB5051" i="38"/>
  <c r="BB5050" i="38"/>
  <c r="BB5049" i="38"/>
  <c r="BB5048" i="38"/>
  <c r="BB5047" i="38"/>
  <c r="BB5046" i="38"/>
  <c r="BB5045" i="38"/>
  <c r="BB5044" i="38"/>
  <c r="BB5043" i="38"/>
  <c r="BB5042" i="38"/>
  <c r="BB5041" i="38"/>
  <c r="BB5040" i="38"/>
  <c r="BB5039" i="38"/>
  <c r="BB5038" i="38"/>
  <c r="BB5037" i="38"/>
  <c r="BB5036" i="38"/>
  <c r="BB5035" i="38"/>
  <c r="BB5034" i="38"/>
  <c r="BB5033" i="38"/>
  <c r="BB5032" i="38"/>
  <c r="BB5031" i="38"/>
  <c r="BB5030" i="38"/>
  <c r="BB5029" i="38"/>
  <c r="BB5028" i="38"/>
  <c r="BB5027" i="38"/>
  <c r="BB5026" i="38"/>
  <c r="BB5025" i="38"/>
  <c r="BB5024" i="38"/>
  <c r="BB5023" i="38"/>
  <c r="BB5022" i="38"/>
  <c r="BB5021" i="38"/>
  <c r="BB5020" i="38"/>
  <c r="BB5019" i="38"/>
  <c r="BB5018" i="38"/>
  <c r="BB5017" i="38"/>
  <c r="BB5016" i="38"/>
  <c r="BB5015" i="38"/>
  <c r="BB5014" i="38"/>
  <c r="BB5013" i="38"/>
  <c r="BB5012" i="38"/>
  <c r="BB5011" i="38"/>
  <c r="BB5010" i="38"/>
  <c r="BB5009" i="38"/>
  <c r="BB5008" i="38"/>
  <c r="BB5007" i="38"/>
  <c r="BB5006" i="38"/>
  <c r="BB5005" i="38"/>
  <c r="BB5004" i="38"/>
  <c r="BB5003" i="38"/>
  <c r="BB5002" i="38"/>
  <c r="BB5001" i="38"/>
  <c r="BB5000" i="38"/>
  <c r="BB4999" i="38"/>
  <c r="BB4998" i="38"/>
  <c r="BB4997" i="38"/>
  <c r="BB4996" i="38"/>
  <c r="BB4995" i="38"/>
  <c r="BB4994" i="38"/>
  <c r="BB4993" i="38"/>
  <c r="BB4992" i="38"/>
  <c r="BB4991" i="38"/>
  <c r="BB4990" i="38"/>
  <c r="BB4989" i="38"/>
  <c r="BB4988" i="38"/>
  <c r="BB4987" i="38"/>
  <c r="BB4986" i="38"/>
  <c r="BB4985" i="38"/>
  <c r="BB4984" i="38"/>
  <c r="BB4983" i="38"/>
  <c r="BB4982" i="38"/>
  <c r="BB4981" i="38"/>
  <c r="BB4980" i="38"/>
  <c r="BB4979" i="38"/>
  <c r="BB4978" i="38"/>
  <c r="BB4977" i="38"/>
  <c r="BB4976" i="38"/>
  <c r="BB4975" i="38"/>
  <c r="BB4974" i="38"/>
  <c r="BB4973" i="38"/>
  <c r="BB4972" i="38"/>
  <c r="BB4971" i="38"/>
  <c r="BB4970" i="38"/>
  <c r="BB4969" i="38"/>
  <c r="BB4968" i="38"/>
  <c r="BB4967" i="38"/>
  <c r="BB4966" i="38"/>
  <c r="BB4965" i="38"/>
  <c r="BB4964" i="38"/>
  <c r="BB4963" i="38"/>
  <c r="BB4962" i="38"/>
  <c r="BB4961" i="38"/>
  <c r="BB4960" i="38"/>
  <c r="BB4959" i="38"/>
  <c r="BB4958" i="38"/>
  <c r="BB4957" i="38"/>
  <c r="BB4956" i="38"/>
  <c r="BB4955" i="38"/>
  <c r="BB4954" i="38"/>
  <c r="BB4953" i="38"/>
  <c r="BB4952" i="38"/>
  <c r="BB4951" i="38"/>
  <c r="BB4950" i="38"/>
  <c r="BB4949" i="38"/>
  <c r="BB4948" i="38"/>
  <c r="BB4947" i="38"/>
  <c r="BB4946" i="38"/>
  <c r="BB4945" i="38"/>
  <c r="BB4944" i="38"/>
  <c r="BB4943" i="38"/>
  <c r="BB4942" i="38"/>
  <c r="BB4941" i="38"/>
  <c r="BB4940" i="38"/>
  <c r="BB4939" i="38"/>
  <c r="BB4938" i="38"/>
  <c r="BB4937" i="38"/>
  <c r="BB4936" i="38"/>
  <c r="BB4935" i="38"/>
  <c r="BB4934" i="38"/>
  <c r="BB4933" i="38"/>
  <c r="BB4932" i="38"/>
  <c r="BB4931" i="38"/>
  <c r="BB4930" i="38"/>
  <c r="BB4929" i="38"/>
  <c r="BB4928" i="38"/>
  <c r="BB4927" i="38"/>
  <c r="BB4926" i="38"/>
  <c r="BB4925" i="38"/>
  <c r="BB4924" i="38"/>
  <c r="BB4923" i="38"/>
  <c r="BB4922" i="38"/>
  <c r="BB4921" i="38"/>
  <c r="BB4920" i="38"/>
  <c r="BB4919" i="38"/>
  <c r="BB4918" i="38"/>
  <c r="BB4917" i="38"/>
  <c r="BB4916" i="38"/>
  <c r="BB4915" i="38"/>
  <c r="BB4914" i="38"/>
  <c r="BB4913" i="38"/>
  <c r="BB4912" i="38"/>
  <c r="BB4911" i="38"/>
  <c r="BB4910" i="38"/>
  <c r="BB4909" i="38"/>
  <c r="BB4908" i="38"/>
  <c r="BB4907" i="38"/>
  <c r="BB4906" i="38"/>
  <c r="BB4905" i="38"/>
  <c r="BB4904" i="38"/>
  <c r="BB4903" i="38"/>
  <c r="BB4902" i="38"/>
  <c r="BB4901" i="38"/>
  <c r="BB4900" i="38"/>
  <c r="BB4899" i="38"/>
  <c r="BB4898" i="38"/>
  <c r="BB4897" i="38"/>
  <c r="BB4896" i="38"/>
  <c r="BB4895" i="38"/>
  <c r="BB4894" i="38"/>
  <c r="BB4893" i="38"/>
  <c r="BB4892" i="38"/>
  <c r="BB4891" i="38"/>
  <c r="BB4890" i="38"/>
  <c r="BB4889" i="38"/>
  <c r="BB4888" i="38"/>
  <c r="BB4887" i="38"/>
  <c r="BB4886" i="38"/>
  <c r="BB4885" i="38"/>
  <c r="BB4884" i="38"/>
  <c r="BB4883" i="38"/>
  <c r="BB4882" i="38"/>
  <c r="BB4881" i="38"/>
  <c r="BB4880" i="38"/>
  <c r="BB4879" i="38"/>
  <c r="BB4878" i="38"/>
  <c r="BB4877" i="38"/>
  <c r="BB4876" i="38"/>
  <c r="BB4875" i="38"/>
  <c r="BB4874" i="38"/>
  <c r="BB4873" i="38"/>
  <c r="BB4872" i="38"/>
  <c r="BB4871" i="38"/>
  <c r="BB4870" i="38"/>
  <c r="BB4869" i="38"/>
  <c r="BB4868" i="38"/>
  <c r="BB4867" i="38"/>
  <c r="BB4866" i="38"/>
  <c r="BB4865" i="38"/>
  <c r="BB4864" i="38"/>
  <c r="BB4863" i="38"/>
  <c r="BB4862" i="38"/>
  <c r="BB4861" i="38"/>
  <c r="BB4860" i="38"/>
  <c r="BB4859" i="38"/>
  <c r="BB4858" i="38"/>
  <c r="BB4857" i="38"/>
  <c r="BB4856" i="38"/>
  <c r="BB4855" i="38"/>
  <c r="BB4854" i="38"/>
  <c r="BB4853" i="38"/>
  <c r="BB4852" i="38"/>
  <c r="BB4851" i="38"/>
  <c r="BB4850" i="38"/>
  <c r="BB4849" i="38"/>
  <c r="BB4848" i="38"/>
  <c r="BB4847" i="38"/>
  <c r="BB4846" i="38"/>
  <c r="BB4845" i="38"/>
  <c r="BB4844" i="38"/>
  <c r="BB4843" i="38"/>
  <c r="BB4842" i="38"/>
  <c r="BB4841" i="38"/>
  <c r="BB4840" i="38"/>
  <c r="BB4839" i="38"/>
  <c r="BB4838" i="38"/>
  <c r="BB4837" i="38"/>
  <c r="BB4836" i="38"/>
  <c r="BB4835" i="38"/>
  <c r="BB4834" i="38"/>
  <c r="BB4833" i="38"/>
  <c r="BB4832" i="38"/>
  <c r="BB4831" i="38"/>
  <c r="BB4830" i="38"/>
  <c r="BB4829" i="38"/>
  <c r="BB4828" i="38"/>
  <c r="BB4827" i="38"/>
  <c r="BB4826" i="38"/>
  <c r="BB4825" i="38"/>
  <c r="BB4824" i="38"/>
  <c r="BB4823" i="38"/>
  <c r="BB4822" i="38"/>
  <c r="BB4821" i="38"/>
  <c r="BB4820" i="38"/>
  <c r="BB4819" i="38"/>
  <c r="BB4818" i="38"/>
  <c r="BB4817" i="38"/>
  <c r="BB4816" i="38"/>
  <c r="BB4815" i="38"/>
  <c r="BB4814" i="38"/>
  <c r="BB4813" i="38"/>
  <c r="BB4812" i="38"/>
  <c r="BB4811" i="38"/>
  <c r="BB4810" i="38"/>
  <c r="BB4809" i="38"/>
  <c r="BB4808" i="38"/>
  <c r="BB4807" i="38"/>
  <c r="BB4806" i="38"/>
  <c r="BB4805" i="38"/>
  <c r="BB4804" i="38"/>
  <c r="BB4803" i="38"/>
  <c r="BB4802" i="38"/>
  <c r="BB4801" i="38"/>
  <c r="BB4800" i="38"/>
  <c r="BB4799" i="38"/>
  <c r="BB4798" i="38"/>
  <c r="BB4797" i="38"/>
  <c r="BB4796" i="38"/>
  <c r="BB4795" i="38"/>
  <c r="BB4794" i="38"/>
  <c r="BB4793" i="38"/>
  <c r="BB4792" i="38"/>
  <c r="BB4791" i="38"/>
  <c r="BB4790" i="38"/>
  <c r="BB4789" i="38"/>
  <c r="BB4788" i="38"/>
  <c r="BB4787" i="38"/>
  <c r="BB4786" i="38"/>
  <c r="BB4785" i="38"/>
  <c r="BB4784" i="38"/>
  <c r="BB4783" i="38"/>
  <c r="BB4782" i="38"/>
  <c r="BB4781" i="38"/>
  <c r="BB4780" i="38"/>
  <c r="BB4779" i="38"/>
  <c r="BB4778" i="38"/>
  <c r="BB4777" i="38"/>
  <c r="BB4776" i="38"/>
  <c r="BB4775" i="38"/>
  <c r="BB4774" i="38"/>
  <c r="BB4773" i="38"/>
  <c r="BB4772" i="38"/>
  <c r="BB4771" i="38"/>
  <c r="BB4770" i="38"/>
  <c r="BB4769" i="38"/>
  <c r="BB4768" i="38"/>
  <c r="BB4767" i="38"/>
  <c r="BB4766" i="38"/>
  <c r="BB4765" i="38"/>
  <c r="BB4764" i="38"/>
  <c r="BB4763" i="38"/>
  <c r="BB4762" i="38"/>
  <c r="BB4761" i="38"/>
  <c r="BB4760" i="38"/>
  <c r="BB4759" i="38"/>
  <c r="BB4758" i="38"/>
  <c r="BB4757" i="38"/>
  <c r="BB4756" i="38"/>
  <c r="BB4755" i="38"/>
  <c r="BB4754" i="38"/>
  <c r="BB4753" i="38"/>
  <c r="BB4752" i="38"/>
  <c r="BB4751" i="38"/>
  <c r="BB4750" i="38"/>
  <c r="BB4749" i="38"/>
  <c r="BB4748" i="38"/>
  <c r="BB4747" i="38"/>
  <c r="BB4746" i="38"/>
  <c r="BB4745" i="38"/>
  <c r="BB4744" i="38"/>
  <c r="BB4743" i="38"/>
  <c r="BB4742" i="38"/>
  <c r="BB4741" i="38"/>
  <c r="BB4740" i="38"/>
  <c r="BB4739" i="38"/>
  <c r="BB4738" i="38"/>
  <c r="BB4737" i="38"/>
  <c r="BB4736" i="38"/>
  <c r="BB4735" i="38"/>
  <c r="BB4734" i="38"/>
  <c r="BB4733" i="38"/>
  <c r="BB4732" i="38"/>
  <c r="BB4731" i="38"/>
  <c r="BB4730" i="38"/>
  <c r="BB4729" i="38"/>
  <c r="BB4728" i="38"/>
  <c r="BB4727" i="38"/>
  <c r="BB4726" i="38"/>
  <c r="BB4725" i="38"/>
  <c r="BB4724" i="38"/>
  <c r="BB4723" i="38"/>
  <c r="BB4722" i="38"/>
  <c r="BB4721" i="38"/>
  <c r="BB4720" i="38"/>
  <c r="BB4719" i="38"/>
  <c r="BB4718" i="38"/>
  <c r="BB4717" i="38"/>
  <c r="BB4716" i="38"/>
  <c r="BB4715" i="38"/>
  <c r="BB4714" i="38"/>
  <c r="BB4713" i="38"/>
  <c r="BB4712" i="38"/>
  <c r="BB4711" i="38"/>
  <c r="BB4710" i="38"/>
  <c r="BB4709" i="38"/>
  <c r="BB4708" i="38"/>
  <c r="BB4707" i="38"/>
  <c r="BB4706" i="38"/>
  <c r="BB4705" i="38"/>
  <c r="BB4704" i="38"/>
  <c r="BB4703" i="38"/>
  <c r="BB4702" i="38"/>
  <c r="BB4701" i="38"/>
  <c r="BB4700" i="38"/>
  <c r="BB4699" i="38"/>
  <c r="BB4698" i="38"/>
  <c r="BB4697" i="38"/>
  <c r="BB4696" i="38"/>
  <c r="BB4695" i="38"/>
  <c r="BB4694" i="38"/>
  <c r="BB4693" i="38"/>
  <c r="BB4692" i="38"/>
  <c r="BB4691" i="38"/>
  <c r="BB4690" i="38"/>
  <c r="BB4689" i="38"/>
  <c r="BB4688" i="38"/>
  <c r="BB4687" i="38"/>
  <c r="BB4686" i="38"/>
  <c r="BB4685" i="38"/>
  <c r="BB4684" i="38"/>
  <c r="BB4683" i="38"/>
  <c r="BB4682" i="38"/>
  <c r="BB4681" i="38"/>
  <c r="BB4680" i="38"/>
  <c r="BB4679" i="38"/>
  <c r="BB4678" i="38"/>
  <c r="BB4677" i="38"/>
  <c r="BB4676" i="38"/>
  <c r="BB4675" i="38"/>
  <c r="BB4674" i="38"/>
  <c r="BB4673" i="38"/>
  <c r="BB4672" i="38"/>
  <c r="BB4671" i="38"/>
  <c r="BB4670" i="38"/>
  <c r="BB4669" i="38"/>
  <c r="BB4668" i="38"/>
  <c r="BB4667" i="38"/>
  <c r="BB4666" i="38"/>
  <c r="BB4665" i="38"/>
  <c r="BB4664" i="38"/>
  <c r="BB4663" i="38"/>
  <c r="BB4662" i="38"/>
  <c r="BB4661" i="38"/>
  <c r="BB4660" i="38"/>
  <c r="BB4659" i="38"/>
  <c r="BB4658" i="38"/>
  <c r="BB4657" i="38"/>
  <c r="BB4656" i="38"/>
  <c r="BB4655" i="38"/>
  <c r="BB4654" i="38"/>
  <c r="BB4653" i="38"/>
  <c r="BB4652" i="38"/>
  <c r="BB4651" i="38"/>
  <c r="BB4650" i="38"/>
  <c r="BB4649" i="38"/>
  <c r="BB4648" i="38"/>
  <c r="BB4647" i="38"/>
  <c r="BB4646" i="38"/>
  <c r="BB4645" i="38"/>
  <c r="BB4644" i="38"/>
  <c r="BB4643" i="38"/>
  <c r="BB4642" i="38"/>
  <c r="BB4641" i="38"/>
  <c r="BB4640" i="38"/>
  <c r="BB4639" i="38"/>
  <c r="BB4638" i="38"/>
  <c r="BB4637" i="38"/>
  <c r="BB4636" i="38"/>
  <c r="BB4635" i="38"/>
  <c r="BB4634" i="38"/>
  <c r="BB4633" i="38"/>
  <c r="BB4632" i="38"/>
  <c r="BB4631" i="38"/>
  <c r="BB4630" i="38"/>
  <c r="BB4629" i="38"/>
  <c r="BB4628" i="38"/>
  <c r="BB4627" i="38"/>
  <c r="BB4626" i="38"/>
  <c r="BB4625" i="38"/>
  <c r="BB4624" i="38"/>
  <c r="BB4623" i="38"/>
  <c r="BB4622" i="38"/>
  <c r="BB4621" i="38"/>
  <c r="BB4620" i="38"/>
  <c r="BB4619" i="38"/>
  <c r="BB4618" i="38"/>
  <c r="BB4617" i="38"/>
  <c r="BB4616" i="38"/>
  <c r="BB4615" i="38"/>
  <c r="BB4614" i="38"/>
  <c r="BB4613" i="38"/>
  <c r="BB4612" i="38"/>
  <c r="BB4611" i="38"/>
  <c r="BB4610" i="38"/>
  <c r="BB4609" i="38"/>
  <c r="BB4608" i="38"/>
  <c r="BB4607" i="38"/>
  <c r="BB4606" i="38"/>
  <c r="BB4605" i="38"/>
  <c r="BB4604" i="38"/>
  <c r="BB4603" i="38"/>
  <c r="BB4602" i="38"/>
  <c r="BB4601" i="38"/>
  <c r="BB4600" i="38"/>
  <c r="BB4599" i="38"/>
  <c r="BB4598" i="38"/>
  <c r="BB4597" i="38"/>
  <c r="BB4596" i="38"/>
  <c r="BB4595" i="38"/>
  <c r="BB4594" i="38"/>
  <c r="BB4593" i="38"/>
  <c r="BB4592" i="38"/>
  <c r="BB4591" i="38"/>
  <c r="BB4590" i="38"/>
  <c r="BB4589" i="38"/>
  <c r="BB4588" i="38"/>
  <c r="BB4587" i="38"/>
  <c r="BB4586" i="38"/>
  <c r="BB4585" i="38"/>
  <c r="BB4584" i="38"/>
  <c r="BB4583" i="38"/>
  <c r="BB4582" i="38"/>
  <c r="BB4581" i="38"/>
  <c r="BB4580" i="38"/>
  <c r="BB4579" i="38"/>
  <c r="BB4578" i="38"/>
  <c r="BB4577" i="38"/>
  <c r="BB4576" i="38"/>
  <c r="BB4575" i="38"/>
  <c r="BB4574" i="38"/>
  <c r="BB4573" i="38"/>
  <c r="BB4572" i="38"/>
  <c r="BB4571" i="38"/>
  <c r="BB4570" i="38"/>
  <c r="BB4569" i="38"/>
  <c r="BB4568" i="38"/>
  <c r="BB4567" i="38"/>
  <c r="BB4566" i="38"/>
  <c r="BB4565" i="38"/>
  <c r="BB4564" i="38"/>
  <c r="BB4563" i="38"/>
  <c r="BB4562" i="38"/>
  <c r="BB4561" i="38"/>
  <c r="BB4560" i="38"/>
  <c r="BB4559" i="38"/>
  <c r="BB4558" i="38"/>
  <c r="BB4557" i="38"/>
  <c r="BB4556" i="38"/>
  <c r="BB4555" i="38"/>
  <c r="BB4554" i="38"/>
  <c r="BB4553" i="38"/>
  <c r="BB4552" i="38"/>
  <c r="BB4551" i="38"/>
  <c r="BB4550" i="38"/>
  <c r="BB4549" i="38"/>
  <c r="BB4548" i="38"/>
  <c r="BB4547" i="38"/>
  <c r="BB4546" i="38"/>
  <c r="BB4545" i="38"/>
  <c r="BB4544" i="38"/>
  <c r="BB4543" i="38"/>
  <c r="BB4542" i="38"/>
  <c r="BB4541" i="38"/>
  <c r="BB4540" i="38"/>
  <c r="BB4539" i="38"/>
  <c r="BB4538" i="38"/>
  <c r="BB4537" i="38"/>
  <c r="BB4536" i="38"/>
  <c r="BB4535" i="38"/>
  <c r="BB4534" i="38"/>
  <c r="BB4533" i="38"/>
  <c r="BB4532" i="38"/>
  <c r="BB4531" i="38"/>
  <c r="BB4530" i="38"/>
  <c r="BB4529" i="38"/>
  <c r="BB4528" i="38"/>
  <c r="BB4527" i="38"/>
  <c r="BB4526" i="38"/>
  <c r="BB4525" i="38"/>
  <c r="BB4524" i="38"/>
  <c r="BB4523" i="38"/>
  <c r="BB4522" i="38"/>
  <c r="BB4521" i="38"/>
  <c r="BB4520" i="38"/>
  <c r="BB4519" i="38"/>
  <c r="BB4518" i="38"/>
  <c r="BB4517" i="38"/>
  <c r="BB4516" i="38"/>
  <c r="BB4515" i="38"/>
  <c r="BB4514" i="38"/>
  <c r="BB4513" i="38"/>
  <c r="BB4512" i="38"/>
  <c r="BB4511" i="38"/>
  <c r="BB4510" i="38"/>
  <c r="BB4509" i="38"/>
  <c r="BB4508" i="38"/>
  <c r="BB4507" i="38"/>
  <c r="BB4506" i="38"/>
  <c r="BB4505" i="38"/>
  <c r="BB4504" i="38"/>
  <c r="BB4503" i="38"/>
  <c r="BB4502" i="38"/>
  <c r="BB4501" i="38"/>
  <c r="BB4500" i="38"/>
  <c r="BB4499" i="38"/>
  <c r="BB4498" i="38"/>
  <c r="BB4497" i="38"/>
  <c r="BB4496" i="38"/>
  <c r="BB4495" i="38"/>
  <c r="BB4494" i="38"/>
  <c r="BB4493" i="38"/>
  <c r="BB4492" i="38"/>
  <c r="BB4491" i="38"/>
  <c r="BB4490" i="38"/>
  <c r="BB4489" i="38"/>
  <c r="BB4488" i="38"/>
  <c r="BB4487" i="38"/>
  <c r="BB4486" i="38"/>
  <c r="BB4485" i="38"/>
  <c r="BB4484" i="38"/>
  <c r="BB4483" i="38"/>
  <c r="BB4482" i="38"/>
  <c r="BB4481" i="38"/>
  <c r="BB4480" i="38"/>
  <c r="BB4479" i="38"/>
  <c r="BB4478" i="38"/>
  <c r="BB4477" i="38"/>
  <c r="BB4476" i="38"/>
  <c r="BB4475" i="38"/>
  <c r="BB4474" i="38"/>
  <c r="BB4473" i="38"/>
  <c r="BB4472" i="38"/>
  <c r="BB4471" i="38"/>
  <c r="BB4470" i="38"/>
  <c r="BB4469" i="38"/>
  <c r="BB4468" i="38"/>
  <c r="BB4467" i="38"/>
  <c r="BB4466" i="38"/>
  <c r="BB4465" i="38"/>
  <c r="BB4464" i="38"/>
  <c r="BB4463" i="38"/>
  <c r="BB4462" i="38"/>
  <c r="BB4461" i="38"/>
  <c r="BB4460" i="38"/>
  <c r="BB4459" i="38"/>
  <c r="BB4458" i="38"/>
  <c r="BB4457" i="38"/>
  <c r="BB4456" i="38"/>
  <c r="BB4455" i="38"/>
  <c r="BB4454" i="38"/>
  <c r="BB4453" i="38"/>
  <c r="BB4452" i="38"/>
  <c r="BB4451" i="38"/>
  <c r="BB4450" i="38"/>
  <c r="BB4449" i="38"/>
  <c r="BB4448" i="38"/>
  <c r="BB4447" i="38"/>
  <c r="BB4446" i="38"/>
  <c r="BB4445" i="38"/>
  <c r="BB4444" i="38"/>
  <c r="BB4443" i="38"/>
  <c r="BB4442" i="38"/>
  <c r="BB4441" i="38"/>
  <c r="BB4440" i="38"/>
  <c r="BB4439" i="38"/>
  <c r="BB4438" i="38"/>
  <c r="BB4437" i="38"/>
  <c r="BB4436" i="38"/>
  <c r="BB4435" i="38"/>
  <c r="BB4434" i="38"/>
  <c r="BB4433" i="38"/>
  <c r="BB4432" i="38"/>
  <c r="BB4431" i="38"/>
  <c r="BB4430" i="38"/>
  <c r="BB4429" i="38"/>
  <c r="BB4428" i="38"/>
  <c r="BB4427" i="38"/>
  <c r="BB4426" i="38"/>
  <c r="BB4425" i="38"/>
  <c r="BB4424" i="38"/>
  <c r="BB4423" i="38"/>
  <c r="BB4422" i="38"/>
  <c r="BB4421" i="38"/>
  <c r="BB4420" i="38"/>
  <c r="BB4419" i="38"/>
  <c r="BB4418" i="38"/>
  <c r="BB4417" i="38"/>
  <c r="BB4416" i="38"/>
  <c r="BB4415" i="38"/>
  <c r="BB4414" i="38"/>
  <c r="BB4413" i="38"/>
  <c r="BB4412" i="38"/>
  <c r="BB4411" i="38"/>
  <c r="BB4410" i="38"/>
  <c r="BB4409" i="38"/>
  <c r="BB4408" i="38"/>
  <c r="BB4407" i="38"/>
  <c r="BB4406" i="38"/>
  <c r="BB4405" i="38"/>
  <c r="BB4404" i="38"/>
  <c r="BB4403" i="38"/>
  <c r="BB4402" i="38"/>
  <c r="BB4401" i="38"/>
  <c r="BB4400" i="38"/>
  <c r="BB4399" i="38"/>
  <c r="BB4398" i="38"/>
  <c r="BB4397" i="38"/>
  <c r="BB4396" i="38"/>
  <c r="BB4395" i="38"/>
  <c r="BB4394" i="38"/>
  <c r="BB4393" i="38"/>
  <c r="BB4392" i="38"/>
  <c r="BB4391" i="38"/>
  <c r="BB4390" i="38"/>
  <c r="BB4389" i="38"/>
  <c r="BB4388" i="38"/>
  <c r="BB4387" i="38"/>
  <c r="BB4386" i="38"/>
  <c r="BB4385" i="38"/>
  <c r="BB4384" i="38"/>
  <c r="BB4383" i="38"/>
  <c r="BB4382" i="38"/>
  <c r="BB4381" i="38"/>
  <c r="BB4380" i="38"/>
  <c r="BB4379" i="38"/>
  <c r="BB4378" i="38"/>
  <c r="BB4377" i="38"/>
  <c r="BB4376" i="38"/>
  <c r="BB4375" i="38"/>
  <c r="BB4374" i="38"/>
  <c r="BB4373" i="38"/>
  <c r="BB4372" i="38"/>
  <c r="BB4371" i="38"/>
  <c r="BB4370" i="38"/>
  <c r="BB4369" i="38"/>
  <c r="BB4368" i="38"/>
  <c r="BB4367" i="38"/>
  <c r="BB4366" i="38"/>
  <c r="BB4365" i="38"/>
  <c r="BB4364" i="38"/>
  <c r="BB4363" i="38"/>
  <c r="BB4362" i="38"/>
  <c r="BB4361" i="38"/>
  <c r="BB4360" i="38"/>
  <c r="BB4359" i="38"/>
  <c r="BB4358" i="38"/>
  <c r="BB4357" i="38"/>
  <c r="BB4356" i="38"/>
  <c r="BB4355" i="38"/>
  <c r="BB4354" i="38"/>
  <c r="BB4353" i="38"/>
  <c r="BB4352" i="38"/>
  <c r="BB4351" i="38"/>
  <c r="BB4350" i="38"/>
  <c r="BB4349" i="38"/>
  <c r="BB4348" i="38"/>
  <c r="BB4347" i="38"/>
  <c r="BB4346" i="38"/>
  <c r="BB4345" i="38"/>
  <c r="BB4344" i="38"/>
  <c r="BB4343" i="38"/>
  <c r="BB4342" i="38"/>
  <c r="BB4341" i="38"/>
  <c r="BB4340" i="38"/>
  <c r="BB4339" i="38"/>
  <c r="BB4338" i="38"/>
  <c r="BB4337" i="38"/>
  <c r="BB4336" i="38"/>
  <c r="BB4335" i="38"/>
  <c r="BB4334" i="38"/>
  <c r="BB4333" i="38"/>
  <c r="BB4332" i="38"/>
  <c r="BB4331" i="38"/>
  <c r="BB4330" i="38"/>
  <c r="BB4329" i="38"/>
  <c r="BB4328" i="38"/>
  <c r="BB4327" i="38"/>
  <c r="BB4326" i="38"/>
  <c r="BB4325" i="38"/>
  <c r="BB4324" i="38"/>
  <c r="BB4323" i="38"/>
  <c r="BB4322" i="38"/>
  <c r="BB4321" i="38"/>
  <c r="BB4320" i="38"/>
  <c r="BB4319" i="38"/>
  <c r="BB4318" i="38"/>
  <c r="BB4317" i="38"/>
  <c r="BB4316" i="38"/>
  <c r="BB4315" i="38"/>
  <c r="BB4314" i="38"/>
  <c r="BB4313" i="38"/>
  <c r="BB4312" i="38"/>
  <c r="BB4311" i="38"/>
  <c r="BB4310" i="38"/>
  <c r="BB4309" i="38"/>
  <c r="BB4308" i="38"/>
  <c r="BB4307" i="38"/>
  <c r="BB4306" i="38"/>
  <c r="BB4305" i="38"/>
  <c r="BB4304" i="38"/>
  <c r="BB4303" i="38"/>
  <c r="BB4302" i="38"/>
  <c r="BB4301" i="38"/>
  <c r="BB4300" i="38"/>
  <c r="BB4299" i="38"/>
  <c r="BB4298" i="38"/>
  <c r="BB4297" i="38"/>
  <c r="BB4296" i="38"/>
  <c r="BB4295" i="38"/>
  <c r="BB4294" i="38"/>
  <c r="BB4293" i="38"/>
  <c r="BB4292" i="38"/>
  <c r="BB4291" i="38"/>
  <c r="BB4290" i="38"/>
  <c r="BB4289" i="38"/>
  <c r="BB4288" i="38"/>
  <c r="BB4287" i="38"/>
  <c r="BB4286" i="38"/>
  <c r="BB4285" i="38"/>
  <c r="BB4284" i="38"/>
  <c r="BB4283" i="38"/>
  <c r="BB4282" i="38"/>
  <c r="BB4281" i="38"/>
  <c r="BB4280" i="38"/>
  <c r="BB4279" i="38"/>
  <c r="BB4278" i="38"/>
  <c r="BB4277" i="38"/>
  <c r="BB4276" i="38"/>
  <c r="BB4275" i="38"/>
  <c r="BB4274" i="38"/>
  <c r="BB4273" i="38"/>
  <c r="BB4272" i="38"/>
  <c r="BB4271" i="38"/>
  <c r="BB4270" i="38"/>
  <c r="BB4269" i="38"/>
  <c r="BB4268" i="38"/>
  <c r="BB4267" i="38"/>
  <c r="BB4266" i="38"/>
  <c r="BB4265" i="38"/>
  <c r="BB4264" i="38"/>
  <c r="BB4263" i="38"/>
  <c r="BB4262" i="38"/>
  <c r="BB4261" i="38"/>
  <c r="BB4260" i="38"/>
  <c r="BB4259" i="38"/>
  <c r="BB4258" i="38"/>
  <c r="BB4257" i="38"/>
  <c r="BB4256" i="38"/>
  <c r="BB4255" i="38"/>
  <c r="BB4254" i="38"/>
  <c r="BB4253" i="38"/>
  <c r="BB4252" i="38"/>
  <c r="BB4251" i="38"/>
  <c r="BB4250" i="38"/>
  <c r="BB4249" i="38"/>
  <c r="BB4248" i="38"/>
  <c r="BB4247" i="38"/>
  <c r="BB4246" i="38"/>
  <c r="BB4245" i="38"/>
  <c r="BB4244" i="38"/>
  <c r="BB4243" i="38"/>
  <c r="BB4242" i="38"/>
  <c r="BB4241" i="38"/>
  <c r="BB4240" i="38"/>
  <c r="BB4239" i="38"/>
  <c r="BB4238" i="38"/>
  <c r="BB4237" i="38"/>
  <c r="BB4236" i="38"/>
  <c r="BB4235" i="38"/>
  <c r="BB4234" i="38"/>
  <c r="BB4233" i="38"/>
  <c r="BB4232" i="38"/>
  <c r="BB4231" i="38"/>
  <c r="BB4230" i="38"/>
  <c r="BB4229" i="38"/>
  <c r="BB4228" i="38"/>
  <c r="BB4227" i="38"/>
  <c r="BB4226" i="38"/>
  <c r="BB4225" i="38"/>
  <c r="BB4224" i="38"/>
  <c r="BB4223" i="38"/>
  <c r="BB4222" i="38"/>
  <c r="BB4221" i="38"/>
  <c r="BB4220" i="38"/>
  <c r="BB4219" i="38"/>
  <c r="BB4218" i="38"/>
  <c r="BB4217" i="38"/>
  <c r="BB4216" i="38"/>
  <c r="BB4215" i="38"/>
  <c r="BB4214" i="38"/>
  <c r="BB4213" i="38"/>
  <c r="BB4212" i="38"/>
  <c r="BB4211" i="38"/>
  <c r="BB4210" i="38"/>
  <c r="BB4209" i="38"/>
  <c r="BB4208" i="38"/>
  <c r="BB4207" i="38"/>
  <c r="BB4206" i="38"/>
  <c r="BB4205" i="38"/>
  <c r="BB4204" i="38"/>
  <c r="BB4203" i="38"/>
  <c r="BB4202" i="38"/>
  <c r="BB4201" i="38"/>
  <c r="BB4200" i="38"/>
  <c r="BB4199" i="38"/>
  <c r="BB4198" i="38"/>
  <c r="BB4197" i="38"/>
  <c r="BB4196" i="38"/>
  <c r="BB4195" i="38"/>
  <c r="BB4194" i="38"/>
  <c r="BB4193" i="38"/>
  <c r="BB4192" i="38"/>
  <c r="BB4191" i="38"/>
  <c r="BB4190" i="38"/>
  <c r="BB4189" i="38"/>
  <c r="BB4188" i="38"/>
  <c r="BB4187" i="38"/>
  <c r="BB4186" i="38"/>
  <c r="BB4185" i="38"/>
  <c r="BB4184" i="38"/>
  <c r="BB4183" i="38"/>
  <c r="BB4182" i="38"/>
  <c r="BB4181" i="38"/>
  <c r="BB4180" i="38"/>
  <c r="BB4179" i="38"/>
  <c r="BB4178" i="38"/>
  <c r="BB4177" i="38"/>
  <c r="BB4176" i="38"/>
  <c r="BB4175" i="38"/>
  <c r="BB4174" i="38"/>
  <c r="BB4173" i="38"/>
  <c r="BB4172" i="38"/>
  <c r="BB4171" i="38"/>
  <c r="BB4170" i="38"/>
  <c r="BB4169" i="38"/>
  <c r="BB4168" i="38"/>
  <c r="BB4167" i="38"/>
  <c r="BB4166" i="38"/>
  <c r="BB4165" i="38"/>
  <c r="BB4164" i="38"/>
  <c r="BB4163" i="38"/>
  <c r="BB4162" i="38"/>
  <c r="BB4161" i="38"/>
  <c r="BB4160" i="38"/>
  <c r="BB4159" i="38"/>
  <c r="BB4158" i="38"/>
  <c r="BB4157" i="38"/>
  <c r="BB4156" i="38"/>
  <c r="BB4155" i="38"/>
  <c r="BB4154" i="38"/>
  <c r="BB4153" i="38"/>
  <c r="BB4152" i="38"/>
  <c r="BB4151" i="38"/>
  <c r="BB4150" i="38"/>
  <c r="BB4149" i="38"/>
  <c r="BB4148" i="38"/>
  <c r="BB4147" i="38"/>
  <c r="BB4146" i="38"/>
  <c r="BB4145" i="38"/>
  <c r="BB4144" i="38"/>
  <c r="BB4143" i="38"/>
  <c r="BB4142" i="38"/>
  <c r="BB4141" i="38"/>
  <c r="BB4140" i="38"/>
  <c r="BB4139" i="38"/>
  <c r="BB4138" i="38"/>
  <c r="BB4137" i="38"/>
  <c r="BB4136" i="38"/>
  <c r="BB4135" i="38"/>
  <c r="BB4134" i="38"/>
  <c r="BB4133" i="38"/>
  <c r="BB4132" i="38"/>
  <c r="BB4131" i="38"/>
  <c r="BB4130" i="38"/>
  <c r="BB4129" i="38"/>
  <c r="BB4128" i="38"/>
  <c r="BB4127" i="38"/>
  <c r="BB4126" i="38"/>
  <c r="BB4125" i="38"/>
  <c r="BB4124" i="38"/>
  <c r="BB4123" i="38"/>
  <c r="BB4122" i="38"/>
  <c r="BB4121" i="38"/>
  <c r="BB4120" i="38"/>
  <c r="BB4119" i="38"/>
  <c r="BB4118" i="38"/>
  <c r="BB4117" i="38"/>
  <c r="BB4116" i="38"/>
  <c r="BB4115" i="38"/>
  <c r="BB4114" i="38"/>
  <c r="BB4113" i="38"/>
  <c r="BB4112" i="38"/>
  <c r="BB4111" i="38"/>
  <c r="BB4110" i="38"/>
  <c r="BB4109" i="38"/>
  <c r="BB4108" i="38"/>
  <c r="BB4107" i="38"/>
  <c r="BB4106" i="38"/>
  <c r="BB4105" i="38"/>
  <c r="BB4104" i="38"/>
  <c r="BB4103" i="38"/>
  <c r="BB4102" i="38"/>
  <c r="BB4101" i="38"/>
  <c r="BB4100" i="38"/>
  <c r="BB4099" i="38"/>
  <c r="BB4098" i="38"/>
  <c r="BB4097" i="38"/>
  <c r="BB4096" i="38"/>
  <c r="BB4095" i="38"/>
  <c r="BB4094" i="38"/>
  <c r="BB4093" i="38"/>
  <c r="BB4092" i="38"/>
  <c r="BB4091" i="38"/>
  <c r="BB4090" i="38"/>
  <c r="BB4089" i="38"/>
  <c r="BB4088" i="38"/>
  <c r="BB4087" i="38"/>
  <c r="BB4086" i="38"/>
  <c r="BB4085" i="38"/>
  <c r="BB4084" i="38"/>
  <c r="BB4083" i="38"/>
  <c r="BB4082" i="38"/>
  <c r="BB4081" i="38"/>
  <c r="BB4080" i="38"/>
  <c r="BB4079" i="38"/>
  <c r="BB4078" i="38"/>
  <c r="BB4077" i="38"/>
  <c r="BB4076" i="38"/>
  <c r="BB4075" i="38"/>
  <c r="BB4074" i="38"/>
  <c r="BB4073" i="38"/>
  <c r="BB4072" i="38"/>
  <c r="BB4071" i="38"/>
  <c r="BB4070" i="38"/>
  <c r="BB4069" i="38"/>
  <c r="BB4068" i="38"/>
  <c r="BB4067" i="38"/>
  <c r="BB4066" i="38"/>
  <c r="BB4065" i="38"/>
  <c r="BB4064" i="38"/>
  <c r="BB4063" i="38"/>
  <c r="BB4062" i="38"/>
  <c r="BB4061" i="38"/>
  <c r="BB4060" i="38"/>
  <c r="BB4059" i="38"/>
  <c r="BB4058" i="38"/>
  <c r="BB4057" i="38"/>
  <c r="BB4056" i="38"/>
  <c r="BB4055" i="38"/>
  <c r="BB4054" i="38"/>
  <c r="BB4053" i="38"/>
  <c r="BB4052" i="38"/>
  <c r="BB4051" i="38"/>
  <c r="BB4050" i="38"/>
  <c r="BB4049" i="38"/>
  <c r="BB4048" i="38"/>
  <c r="BB4047" i="38"/>
  <c r="BB4046" i="38"/>
  <c r="BB4045" i="38"/>
  <c r="BB4044" i="38"/>
  <c r="BB4043" i="38"/>
  <c r="BB4042" i="38"/>
  <c r="BB4041" i="38"/>
  <c r="BB4040" i="38"/>
  <c r="BB4039" i="38"/>
  <c r="BB4038" i="38"/>
  <c r="BB4037" i="38"/>
  <c r="BB4036" i="38"/>
  <c r="BB4035" i="38"/>
  <c r="BB4034" i="38"/>
  <c r="BB4033" i="38"/>
  <c r="BB4032" i="38"/>
  <c r="BB4031" i="38"/>
  <c r="BB4030" i="38"/>
  <c r="BB4029" i="38"/>
  <c r="BB4028" i="38"/>
  <c r="BB4027" i="38"/>
  <c r="BB4026" i="38"/>
  <c r="BB4025" i="38"/>
  <c r="BB4024" i="38"/>
  <c r="BB4023" i="38"/>
  <c r="BB4022" i="38"/>
  <c r="BB4021" i="38"/>
  <c r="BB4020" i="38"/>
  <c r="BB4019" i="38"/>
  <c r="BB4018" i="38"/>
  <c r="BB4017" i="38"/>
  <c r="BB4016" i="38"/>
  <c r="BB4015" i="38"/>
  <c r="BB4014" i="38"/>
  <c r="BB4013" i="38"/>
  <c r="BB4012" i="38"/>
  <c r="BB4011" i="38"/>
  <c r="BB4010" i="38"/>
  <c r="BB4009" i="38"/>
  <c r="BB4008" i="38"/>
  <c r="BB4007" i="38"/>
  <c r="BB4006" i="38"/>
  <c r="BB4005" i="38"/>
  <c r="BB4004" i="38"/>
  <c r="BB4003" i="38"/>
  <c r="BB4002" i="38"/>
  <c r="BB4001" i="38"/>
  <c r="BB4000" i="38"/>
  <c r="BB3999" i="38"/>
  <c r="BB3998" i="38"/>
  <c r="BB3997" i="38"/>
  <c r="BB3996" i="38"/>
  <c r="BB3995" i="38"/>
  <c r="BB3994" i="38"/>
  <c r="BB3993" i="38"/>
  <c r="BB3992" i="38"/>
  <c r="BB3991" i="38"/>
  <c r="BB3990" i="38"/>
  <c r="BB3989" i="38"/>
  <c r="BB3988" i="38"/>
  <c r="BB3987" i="38"/>
  <c r="BB3986" i="38"/>
  <c r="BB3985" i="38"/>
  <c r="BB3984" i="38"/>
  <c r="BB3983" i="38"/>
  <c r="BB3982" i="38"/>
  <c r="BB3981" i="38"/>
  <c r="BB3980" i="38"/>
  <c r="BB3979" i="38"/>
  <c r="BB3978" i="38"/>
  <c r="BB3977" i="38"/>
  <c r="BB3976" i="38"/>
  <c r="BB3975" i="38"/>
  <c r="BB3974" i="38"/>
  <c r="BB3973" i="38"/>
  <c r="BB3972" i="38"/>
  <c r="BB3971" i="38"/>
  <c r="BB3970" i="38"/>
  <c r="BB3969" i="38"/>
  <c r="BB3968" i="38"/>
  <c r="BB3967" i="38"/>
  <c r="BB3966" i="38"/>
  <c r="BB3965" i="38"/>
  <c r="BB3964" i="38"/>
  <c r="BB3963" i="38"/>
  <c r="BB3962" i="38"/>
  <c r="BB3961" i="38"/>
  <c r="BB3960" i="38"/>
  <c r="BB3959" i="38"/>
  <c r="BB3958" i="38"/>
  <c r="BB3957" i="38"/>
  <c r="BB3956" i="38"/>
  <c r="BB3955" i="38"/>
  <c r="BB3954" i="38"/>
  <c r="BB3953" i="38"/>
  <c r="BB3952" i="38"/>
  <c r="BB3951" i="38"/>
  <c r="BB3950" i="38"/>
  <c r="BB3949" i="38"/>
  <c r="BB3948" i="38"/>
  <c r="BB3947" i="38"/>
  <c r="BB3946" i="38"/>
  <c r="BB3945" i="38"/>
  <c r="BB3944" i="38"/>
  <c r="BB3943" i="38"/>
  <c r="BB3942" i="38"/>
  <c r="BB3941" i="38"/>
  <c r="BB3940" i="38"/>
  <c r="BB3939" i="38"/>
  <c r="BB3938" i="38"/>
  <c r="BB3937" i="38"/>
  <c r="BB3936" i="38"/>
  <c r="BB3935" i="38"/>
  <c r="BB3934" i="38"/>
  <c r="BB3933" i="38"/>
  <c r="BB3932" i="38"/>
  <c r="BB3931" i="38"/>
  <c r="BB3930" i="38"/>
  <c r="BB3929" i="38"/>
  <c r="BB3928" i="38"/>
  <c r="BB3927" i="38"/>
  <c r="BB3926" i="38"/>
  <c r="BB3925" i="38"/>
  <c r="BB3924" i="38"/>
  <c r="BB3923" i="38"/>
  <c r="BB3922" i="38"/>
  <c r="BB3921" i="38"/>
  <c r="BB3920" i="38"/>
  <c r="BB3919" i="38"/>
  <c r="BB3918" i="38"/>
  <c r="BB3917" i="38"/>
  <c r="BB3916" i="38"/>
  <c r="BB3915" i="38"/>
  <c r="BB3914" i="38"/>
  <c r="BB3913" i="38"/>
  <c r="BB3912" i="38"/>
  <c r="BB3911" i="38"/>
  <c r="BB3910" i="38"/>
  <c r="BB3909" i="38"/>
  <c r="BB3908" i="38"/>
  <c r="BB3907" i="38"/>
  <c r="BB3906" i="38"/>
  <c r="BB3905" i="38"/>
  <c r="BB3904" i="38"/>
  <c r="BB3903" i="38"/>
  <c r="BB3902" i="38"/>
  <c r="BB3901" i="38"/>
  <c r="BB3900" i="38"/>
  <c r="BB3899" i="38"/>
  <c r="BB3898" i="38"/>
  <c r="BB3897" i="38"/>
  <c r="BB3896" i="38"/>
  <c r="BB3895" i="38"/>
  <c r="BB3894" i="38"/>
  <c r="BB3893" i="38"/>
  <c r="BB3892" i="38"/>
  <c r="BB3891" i="38"/>
  <c r="BB3890" i="38"/>
  <c r="BB3889" i="38"/>
  <c r="BB3888" i="38"/>
  <c r="BB3887" i="38"/>
  <c r="BB3886" i="38"/>
  <c r="BB3885" i="38"/>
  <c r="BB3884" i="38"/>
  <c r="BB3883" i="38"/>
  <c r="BB3882" i="38"/>
  <c r="BB3881" i="38"/>
  <c r="BB3880" i="38"/>
  <c r="BB3879" i="38"/>
  <c r="BB3878" i="38"/>
  <c r="BB3877" i="38"/>
  <c r="BB3876" i="38"/>
  <c r="BB3875" i="38"/>
  <c r="BB3874" i="38"/>
  <c r="BB3873" i="38"/>
  <c r="BB3872" i="38"/>
  <c r="BB3871" i="38"/>
  <c r="BB3870" i="38"/>
  <c r="BB3869" i="38"/>
  <c r="BB3868" i="38"/>
  <c r="BB3867" i="38"/>
  <c r="BB3866" i="38"/>
  <c r="BB3865" i="38"/>
  <c r="BB3864" i="38"/>
  <c r="BB3863" i="38"/>
  <c r="BB3862" i="38"/>
  <c r="BB3861" i="38"/>
  <c r="BB3860" i="38"/>
  <c r="BB3859" i="38"/>
  <c r="BB3858" i="38"/>
  <c r="BB3857" i="38"/>
  <c r="BB3856" i="38"/>
  <c r="BB3855" i="38"/>
  <c r="BB3854" i="38"/>
  <c r="BB3853" i="38"/>
  <c r="BB3852" i="38"/>
  <c r="BB3851" i="38"/>
  <c r="BB3850" i="38"/>
  <c r="BB3849" i="38"/>
  <c r="BB3848" i="38"/>
  <c r="BB3847" i="38"/>
  <c r="BB3846" i="38"/>
  <c r="BB3845" i="38"/>
  <c r="BB3844" i="38"/>
  <c r="BB3843" i="38"/>
  <c r="BB3842" i="38"/>
  <c r="BB3841" i="38"/>
  <c r="BB3840" i="38"/>
  <c r="BB3839" i="38"/>
  <c r="BB3838" i="38"/>
  <c r="BB3837" i="38"/>
  <c r="BB3836" i="38"/>
  <c r="BB3835" i="38"/>
  <c r="BB3834" i="38"/>
  <c r="BB3833" i="38"/>
  <c r="BB3832" i="38"/>
  <c r="BB3831" i="38"/>
  <c r="BB3830" i="38"/>
  <c r="BB3829" i="38"/>
  <c r="BB3828" i="38"/>
  <c r="BB3827" i="38"/>
  <c r="BB3826" i="38"/>
  <c r="BB3825" i="38"/>
  <c r="BB3824" i="38"/>
  <c r="BB3823" i="38"/>
  <c r="BB3822" i="38"/>
  <c r="BB3821" i="38"/>
  <c r="BB3820" i="38"/>
  <c r="BB3819" i="38"/>
  <c r="BB3818" i="38"/>
  <c r="BB3817" i="38"/>
  <c r="BB3816" i="38"/>
  <c r="BB3815" i="38"/>
  <c r="BB3814" i="38"/>
  <c r="BB3813" i="38"/>
  <c r="BB3812" i="38"/>
  <c r="BB3811" i="38"/>
  <c r="BB3810" i="38"/>
  <c r="BB3809" i="38"/>
  <c r="BB3808" i="38"/>
  <c r="BB3807" i="38"/>
  <c r="BB3806" i="38"/>
  <c r="BB3805" i="38"/>
  <c r="BB3804" i="38"/>
  <c r="BB3803" i="38"/>
  <c r="BB3802" i="38"/>
  <c r="BB3801" i="38"/>
  <c r="BB3800" i="38"/>
  <c r="BB3799" i="38"/>
  <c r="BB3798" i="38"/>
  <c r="BB3797" i="38"/>
  <c r="BB3796" i="38"/>
  <c r="BB3795" i="38"/>
  <c r="BB3794" i="38"/>
  <c r="BB3793" i="38"/>
  <c r="BB3792" i="38"/>
  <c r="BB3791" i="38"/>
  <c r="BB3790" i="38"/>
  <c r="BB3789" i="38"/>
  <c r="BB3788" i="38"/>
  <c r="BB3787" i="38"/>
  <c r="BB3786" i="38"/>
  <c r="BB3785" i="38"/>
  <c r="BB3784" i="38"/>
  <c r="BB3783" i="38"/>
  <c r="BB3782" i="38"/>
  <c r="BB3781" i="38"/>
  <c r="BB3780" i="38"/>
  <c r="BB3779" i="38"/>
  <c r="BB3778" i="38"/>
  <c r="BB3777" i="38"/>
  <c r="BB3776" i="38"/>
  <c r="BB3775" i="38"/>
  <c r="BB3774" i="38"/>
  <c r="BB3773" i="38"/>
  <c r="BB3772" i="38"/>
  <c r="BB3771" i="38"/>
  <c r="BB3770" i="38"/>
  <c r="BB3769" i="38"/>
  <c r="BB3768" i="38"/>
  <c r="BB3767" i="38"/>
  <c r="BB3766" i="38"/>
  <c r="BB3765" i="38"/>
  <c r="BB3764" i="38"/>
  <c r="BB3763" i="38"/>
  <c r="BB3762" i="38"/>
  <c r="BB3761" i="38"/>
  <c r="BB3760" i="38"/>
  <c r="BB3759" i="38"/>
  <c r="BB3758" i="38"/>
  <c r="BB3757" i="38"/>
  <c r="BB3756" i="38"/>
  <c r="BB3755" i="38"/>
  <c r="BB3754" i="38"/>
  <c r="BB3753" i="38"/>
  <c r="BB3752" i="38"/>
  <c r="BB3751" i="38"/>
  <c r="BB3750" i="38"/>
  <c r="BB3749" i="38"/>
  <c r="BB3748" i="38"/>
  <c r="BB3747" i="38"/>
  <c r="BB3746" i="38"/>
  <c r="BB3745" i="38"/>
  <c r="BB3744" i="38"/>
  <c r="BB3743" i="38"/>
  <c r="BB3742" i="38"/>
  <c r="BB3741" i="38"/>
  <c r="BB3740" i="38"/>
  <c r="BB3739" i="38"/>
  <c r="BB3738" i="38"/>
  <c r="BB3737" i="38"/>
  <c r="BB3736" i="38"/>
  <c r="BB3735" i="38"/>
  <c r="BB3734" i="38"/>
  <c r="BB3733" i="38"/>
  <c r="BB3732" i="38"/>
  <c r="BB3731" i="38"/>
  <c r="BB3730" i="38"/>
  <c r="BB3729" i="38"/>
  <c r="BB3728" i="38"/>
  <c r="BB3727" i="38"/>
  <c r="BB3726" i="38"/>
  <c r="BB3725" i="38"/>
  <c r="BB3724" i="38"/>
  <c r="BB3723" i="38"/>
  <c r="BB3722" i="38"/>
  <c r="BB3721" i="38"/>
  <c r="BB3720" i="38"/>
  <c r="BB3719" i="38"/>
  <c r="BB3718" i="38"/>
  <c r="BB3717" i="38"/>
  <c r="BB3716" i="38"/>
  <c r="BB3715" i="38"/>
  <c r="BB3714" i="38"/>
  <c r="BB3713" i="38"/>
  <c r="BB3712" i="38"/>
  <c r="BB3711" i="38"/>
  <c r="BB3710" i="38"/>
  <c r="BB3709" i="38"/>
  <c r="BB3708" i="38"/>
  <c r="BB3707" i="38"/>
  <c r="BB3706" i="38"/>
  <c r="BB3705" i="38"/>
  <c r="BB3704" i="38"/>
  <c r="BB3703" i="38"/>
  <c r="BB3702" i="38"/>
  <c r="BB3701" i="38"/>
  <c r="BB3700" i="38"/>
  <c r="BB3699" i="38"/>
  <c r="BB3698" i="38"/>
  <c r="BB3697" i="38"/>
  <c r="BB3696" i="38"/>
  <c r="BB3695" i="38"/>
  <c r="BB3694" i="38"/>
  <c r="BB3693" i="38"/>
  <c r="BB3692" i="38"/>
  <c r="BB3691" i="38"/>
  <c r="BB3690" i="38"/>
  <c r="BB3689" i="38"/>
  <c r="BB3688" i="38"/>
  <c r="BB3687" i="38"/>
  <c r="BB3686" i="38"/>
  <c r="BB3685" i="38"/>
  <c r="BB3684" i="38"/>
  <c r="BB3683" i="38"/>
  <c r="BB3682" i="38"/>
  <c r="BB3681" i="38"/>
  <c r="BB3680" i="38"/>
  <c r="BB3679" i="38"/>
  <c r="BB3678" i="38"/>
  <c r="BB3677" i="38"/>
  <c r="BB3676" i="38"/>
  <c r="BB3675" i="38"/>
  <c r="BB3674" i="38"/>
  <c r="BB3673" i="38"/>
  <c r="BB3672" i="38"/>
  <c r="BB3671" i="38"/>
  <c r="BB3670" i="38"/>
  <c r="BB3669" i="38"/>
  <c r="BB3668" i="38"/>
  <c r="BB3667" i="38"/>
  <c r="BB3666" i="38"/>
  <c r="BB3665" i="38"/>
  <c r="BB3664" i="38"/>
  <c r="BB3663" i="38"/>
  <c r="BB3662" i="38"/>
  <c r="BB3661" i="38"/>
  <c r="BB3660" i="38"/>
  <c r="BB3659" i="38"/>
  <c r="BB3658" i="38"/>
  <c r="BB3657" i="38"/>
  <c r="BB3656" i="38"/>
  <c r="BB3655" i="38"/>
  <c r="BB3654" i="38"/>
  <c r="BB3653" i="38"/>
  <c r="BB3652" i="38"/>
  <c r="BB3651" i="38"/>
  <c r="BB3650" i="38"/>
  <c r="BB3649" i="38"/>
  <c r="BB3648" i="38"/>
  <c r="BB3647" i="38"/>
  <c r="BB3646" i="38"/>
  <c r="BB3645" i="38"/>
  <c r="BB3644" i="38"/>
  <c r="BB3643" i="38"/>
  <c r="BB3642" i="38"/>
  <c r="BB3641" i="38"/>
  <c r="BB3640" i="38"/>
  <c r="BB3639" i="38"/>
  <c r="BB3638" i="38"/>
  <c r="BB3637" i="38"/>
  <c r="BB3636" i="38"/>
  <c r="BB3635" i="38"/>
  <c r="BB3634" i="38"/>
  <c r="BB3633" i="38"/>
  <c r="BB3632" i="38"/>
  <c r="BB3631" i="38"/>
  <c r="BB3630" i="38"/>
  <c r="BB3629" i="38"/>
  <c r="BB3628" i="38"/>
  <c r="BB3627" i="38"/>
  <c r="BB3626" i="38"/>
  <c r="BB3625" i="38"/>
  <c r="BB3624" i="38"/>
  <c r="BB3623" i="38"/>
  <c r="BB3622" i="38"/>
  <c r="BB3621" i="38"/>
  <c r="BB3620" i="38"/>
  <c r="BB3619" i="38"/>
  <c r="BB3618" i="38"/>
  <c r="BB3617" i="38"/>
  <c r="BB3616" i="38"/>
  <c r="BB3615" i="38"/>
  <c r="BB3614" i="38"/>
  <c r="BB3613" i="38"/>
  <c r="BB3612" i="38"/>
  <c r="BB3611" i="38"/>
  <c r="BB3610" i="38"/>
  <c r="BB3609" i="38"/>
  <c r="BB3608" i="38"/>
  <c r="BB3607" i="38"/>
  <c r="BB3606" i="38"/>
  <c r="BB3605" i="38"/>
  <c r="BB3604" i="38"/>
  <c r="BB3603" i="38"/>
  <c r="BB3602" i="38"/>
  <c r="BB3601" i="38"/>
  <c r="BB3600" i="38"/>
  <c r="BB3599" i="38"/>
  <c r="BB3598" i="38"/>
  <c r="BB3597" i="38"/>
  <c r="BB3596" i="38"/>
  <c r="BB3595" i="38"/>
  <c r="BB3594" i="38"/>
  <c r="BB3593" i="38"/>
  <c r="BB3592" i="38"/>
  <c r="BB3591" i="38"/>
  <c r="BB3590" i="38"/>
  <c r="BB3589" i="38"/>
  <c r="BB3588" i="38"/>
  <c r="BB3587" i="38"/>
  <c r="BB3586" i="38"/>
  <c r="BB3585" i="38"/>
  <c r="BB3584" i="38"/>
  <c r="BB3583" i="38"/>
  <c r="BB3582" i="38"/>
  <c r="BB3581" i="38"/>
  <c r="BB3580" i="38"/>
  <c r="BB3579" i="38"/>
  <c r="BB3578" i="38"/>
  <c r="BB3577" i="38"/>
  <c r="BB3576" i="38"/>
  <c r="BB3575" i="38"/>
  <c r="BB3574" i="38"/>
  <c r="BB3573" i="38"/>
  <c r="BB3572" i="38"/>
  <c r="BB3571" i="38"/>
  <c r="BB3570" i="38"/>
  <c r="BB3569" i="38"/>
  <c r="BB3568" i="38"/>
  <c r="BB3567" i="38"/>
  <c r="BB3566" i="38"/>
  <c r="BB3565" i="38"/>
  <c r="BB3564" i="38"/>
  <c r="BB3563" i="38"/>
  <c r="BB3562" i="38"/>
  <c r="BB3561" i="38"/>
  <c r="BB3560" i="38"/>
  <c r="BB3559" i="38"/>
  <c r="BB3558" i="38"/>
  <c r="BB3557" i="38"/>
  <c r="BB3556" i="38"/>
  <c r="BB3555" i="38"/>
  <c r="BB3554" i="38"/>
  <c r="BB3553" i="38"/>
  <c r="BB3552" i="38"/>
  <c r="BB3551" i="38"/>
  <c r="BB3550" i="38"/>
  <c r="BB3549" i="38"/>
  <c r="BB3548" i="38"/>
  <c r="BB3547" i="38"/>
  <c r="BB3546" i="38"/>
  <c r="BB3545" i="38"/>
  <c r="BB3544" i="38"/>
  <c r="BB3543" i="38"/>
  <c r="BB3542" i="38"/>
  <c r="BB3541" i="38"/>
  <c r="BB3540" i="38"/>
  <c r="BB3539" i="38"/>
  <c r="BB3538" i="38"/>
  <c r="BB3537" i="38"/>
  <c r="BB3536" i="38"/>
  <c r="BB3535" i="38"/>
  <c r="BB3534" i="38"/>
  <c r="BB3533" i="38"/>
  <c r="BB3532" i="38"/>
  <c r="BB3531" i="38"/>
  <c r="BB3530" i="38"/>
  <c r="BB3529" i="38"/>
  <c r="BB3528" i="38"/>
  <c r="BB3527" i="38"/>
  <c r="BB3526" i="38"/>
  <c r="BB3525" i="38"/>
  <c r="BB3524" i="38"/>
  <c r="BB3523" i="38"/>
  <c r="BB3522" i="38"/>
  <c r="BB3521" i="38"/>
  <c r="BB3520" i="38"/>
  <c r="BB3519" i="38"/>
  <c r="BB3518" i="38"/>
  <c r="BB3517" i="38"/>
  <c r="BB3516" i="38"/>
  <c r="BB3515" i="38"/>
  <c r="BB3514" i="38"/>
  <c r="BB3513" i="38"/>
  <c r="BB3512" i="38"/>
  <c r="BB3511" i="38"/>
  <c r="BB3510" i="38"/>
  <c r="BB3509" i="38"/>
  <c r="BB3508" i="38"/>
  <c r="BB3507" i="38"/>
  <c r="BB3506" i="38"/>
  <c r="BB3505" i="38"/>
  <c r="BB3504" i="38"/>
  <c r="BB3503" i="38"/>
  <c r="BB3502" i="38"/>
  <c r="BB3501" i="38"/>
  <c r="BB3500" i="38"/>
  <c r="BB3499" i="38"/>
  <c r="BB3498" i="38"/>
  <c r="BB3497" i="38"/>
  <c r="BB3496" i="38"/>
  <c r="BB3495" i="38"/>
  <c r="BB3494" i="38"/>
  <c r="BB3493" i="38"/>
  <c r="BB3492" i="38"/>
  <c r="BB3491" i="38"/>
  <c r="BB3490" i="38"/>
  <c r="BB3489" i="38"/>
  <c r="BB3488" i="38"/>
  <c r="BB3487" i="38"/>
  <c r="BB3486" i="38"/>
  <c r="BB3485" i="38"/>
  <c r="BB3484" i="38"/>
  <c r="BB3483" i="38"/>
  <c r="BB3482" i="38"/>
  <c r="BB3481" i="38"/>
  <c r="BB3480" i="38"/>
  <c r="BB3479" i="38"/>
  <c r="BB3478" i="38"/>
  <c r="BB3477" i="38"/>
  <c r="BB3476" i="38"/>
  <c r="BB3475" i="38"/>
  <c r="BB3474" i="38"/>
  <c r="BB3473" i="38"/>
  <c r="BB3472" i="38"/>
  <c r="BB3471" i="38"/>
  <c r="BB3470" i="38"/>
  <c r="BB3469" i="38"/>
  <c r="BB3468" i="38"/>
  <c r="BB3467" i="38"/>
  <c r="BB3466" i="38"/>
  <c r="BB3465" i="38"/>
  <c r="BB3464" i="38"/>
  <c r="BB3463" i="38"/>
  <c r="BB3462" i="38"/>
  <c r="BB3461" i="38"/>
  <c r="BB3460" i="38"/>
  <c r="BB3459" i="38"/>
  <c r="BB3458" i="38"/>
  <c r="BB3457" i="38"/>
  <c r="BB3456" i="38"/>
  <c r="BB3455" i="38"/>
  <c r="BB3454" i="38"/>
  <c r="BB3453" i="38"/>
  <c r="BB3452" i="38"/>
  <c r="BB3451" i="38"/>
  <c r="BB3450" i="38"/>
  <c r="BB3449" i="38"/>
  <c r="BB3448" i="38"/>
  <c r="BB3447" i="38"/>
  <c r="BB3446" i="38"/>
  <c r="BB3445" i="38"/>
  <c r="BB3444" i="38"/>
  <c r="BB3443" i="38"/>
  <c r="BB3442" i="38"/>
  <c r="BB3441" i="38"/>
  <c r="BB3440" i="38"/>
  <c r="BB3439" i="38"/>
  <c r="BB3438" i="38"/>
  <c r="BB3437" i="38"/>
  <c r="BB3436" i="38"/>
  <c r="BB3435" i="38"/>
  <c r="BB3434" i="38"/>
  <c r="BB3433" i="38"/>
  <c r="BB3432" i="38"/>
  <c r="BB3431" i="38"/>
  <c r="BB3430" i="38"/>
  <c r="BB3429" i="38"/>
  <c r="BB3428" i="38"/>
  <c r="BB3427" i="38"/>
  <c r="BB3426" i="38"/>
  <c r="BB3425" i="38"/>
  <c r="BB3424" i="38"/>
  <c r="BB3423" i="38"/>
  <c r="BB3422" i="38"/>
  <c r="BB3421" i="38"/>
  <c r="BB3420" i="38"/>
  <c r="BB3419" i="38"/>
  <c r="BB3418" i="38"/>
  <c r="BB3417" i="38"/>
  <c r="BB3416" i="38"/>
  <c r="BB3415" i="38"/>
  <c r="BB3414" i="38"/>
  <c r="BB3413" i="38"/>
  <c r="BB3412" i="38"/>
  <c r="BB3411" i="38"/>
  <c r="BB3410" i="38"/>
  <c r="BB3409" i="38"/>
  <c r="BB3408" i="38"/>
  <c r="BB3407" i="38"/>
  <c r="BB3406" i="38"/>
  <c r="BB3405" i="38"/>
  <c r="BB3404" i="38"/>
  <c r="BB3403" i="38"/>
  <c r="BB3402" i="38"/>
  <c r="BB3401" i="38"/>
  <c r="BB3400" i="38"/>
  <c r="BB3399" i="38"/>
  <c r="BB3398" i="38"/>
  <c r="BB3397" i="38"/>
  <c r="BB3396" i="38"/>
  <c r="BB3395" i="38"/>
  <c r="BB3394" i="38"/>
  <c r="BB3393" i="38"/>
  <c r="BB3392" i="38"/>
  <c r="BB3391" i="38"/>
  <c r="BB3390" i="38"/>
  <c r="BB3389" i="38"/>
  <c r="BB3388" i="38"/>
  <c r="BB3387" i="38"/>
  <c r="BB3386" i="38"/>
  <c r="BB3385" i="38"/>
  <c r="BB3384" i="38"/>
  <c r="BB3383" i="38"/>
  <c r="BB3382" i="38"/>
  <c r="BB3381" i="38"/>
  <c r="BB3380" i="38"/>
  <c r="BB3379" i="38"/>
  <c r="BB3378" i="38"/>
  <c r="BB3377" i="38"/>
  <c r="BB3376" i="38"/>
  <c r="BB3375" i="38"/>
  <c r="BB3374" i="38"/>
  <c r="BB3373" i="38"/>
  <c r="BB3372" i="38"/>
  <c r="BB3371" i="38"/>
  <c r="BB3370" i="38"/>
  <c r="BB3369" i="38"/>
  <c r="BB3368" i="38"/>
  <c r="BB3367" i="38"/>
  <c r="BB3366" i="38"/>
  <c r="BB3365" i="38"/>
  <c r="BB3364" i="38"/>
  <c r="BB3363" i="38"/>
  <c r="BB3362" i="38"/>
  <c r="BB3361" i="38"/>
  <c r="BB3360" i="38"/>
  <c r="BB3359" i="38"/>
  <c r="BB3358" i="38"/>
  <c r="BB3357" i="38"/>
  <c r="BB3356" i="38"/>
  <c r="BB3355" i="38"/>
  <c r="BB3354" i="38"/>
  <c r="BB3353" i="38"/>
  <c r="BB3352" i="38"/>
  <c r="BB3351" i="38"/>
  <c r="BB3350" i="38"/>
  <c r="BB3349" i="38"/>
  <c r="BB3348" i="38"/>
  <c r="BB3347" i="38"/>
  <c r="BB3346" i="38"/>
  <c r="BB3345" i="38"/>
  <c r="BB3344" i="38"/>
  <c r="BB3343" i="38"/>
  <c r="BB3342" i="38"/>
  <c r="BB3341" i="38"/>
  <c r="BB3340" i="38"/>
  <c r="BB3339" i="38"/>
  <c r="BB3338" i="38"/>
  <c r="BB3337" i="38"/>
  <c r="BB3336" i="38"/>
  <c r="BB3335" i="38"/>
  <c r="BB3334" i="38"/>
  <c r="BB3333" i="38"/>
  <c r="BB3332" i="38"/>
  <c r="BB3331" i="38"/>
  <c r="BB3330" i="38"/>
  <c r="BB3329" i="38"/>
  <c r="BB3328" i="38"/>
  <c r="BB3327" i="38"/>
  <c r="BB3326" i="38"/>
  <c r="BB3325" i="38"/>
  <c r="BB3324" i="38"/>
  <c r="BB3323" i="38"/>
  <c r="BB3322" i="38"/>
  <c r="BB3321" i="38"/>
  <c r="BB3320" i="38"/>
  <c r="BB3319" i="38"/>
  <c r="BB3318" i="38"/>
  <c r="BB3317" i="38"/>
  <c r="BB3316" i="38"/>
  <c r="BB3315" i="38"/>
  <c r="BB3314" i="38"/>
  <c r="BB3313" i="38"/>
  <c r="BB3312" i="38"/>
  <c r="BB3311" i="38"/>
  <c r="BB3310" i="38"/>
  <c r="BB3309" i="38"/>
  <c r="BB3308" i="38"/>
  <c r="BB3307" i="38"/>
  <c r="BB3306" i="38"/>
  <c r="BB3305" i="38"/>
  <c r="BB3304" i="38"/>
  <c r="BB3303" i="38"/>
  <c r="BB3302" i="38"/>
  <c r="BB3301" i="38"/>
  <c r="BB3300" i="38"/>
  <c r="BB3299" i="38"/>
  <c r="BB3298" i="38"/>
  <c r="BB3297" i="38"/>
  <c r="BB3296" i="38"/>
  <c r="BB3295" i="38"/>
  <c r="BB3294" i="38"/>
  <c r="BB3293" i="38"/>
  <c r="BB3292" i="38"/>
  <c r="BB3291" i="38"/>
  <c r="BB3290" i="38"/>
  <c r="BB3289" i="38"/>
  <c r="BB3288" i="38"/>
  <c r="BB3287" i="38"/>
  <c r="BB3286" i="38"/>
  <c r="BB3285" i="38"/>
  <c r="BB3284" i="38"/>
  <c r="BB3283" i="38"/>
  <c r="BB3282" i="38"/>
  <c r="BB3281" i="38"/>
  <c r="BB3280" i="38"/>
  <c r="BB3279" i="38"/>
  <c r="BB3278" i="38"/>
  <c r="BB3277" i="38"/>
  <c r="BB3276" i="38"/>
  <c r="BB3275" i="38"/>
  <c r="BB3274" i="38"/>
  <c r="BB3273" i="38"/>
  <c r="BB3272" i="38"/>
  <c r="BB3271" i="38"/>
  <c r="BB3270" i="38"/>
  <c r="BB3269" i="38"/>
  <c r="BB3268" i="38"/>
  <c r="BB3267" i="38"/>
  <c r="BB3266" i="38"/>
  <c r="BB3265" i="38"/>
  <c r="BB3264" i="38"/>
  <c r="BB3263" i="38"/>
  <c r="BB3262" i="38"/>
  <c r="BB3261" i="38"/>
  <c r="BB3260" i="38"/>
  <c r="BB3259" i="38"/>
  <c r="BB3258" i="38"/>
  <c r="BB3257" i="38"/>
  <c r="BB3256" i="38"/>
  <c r="BB3255" i="38"/>
  <c r="BB3254" i="38"/>
  <c r="BB3253" i="38"/>
  <c r="BB3252" i="38"/>
  <c r="BB3251" i="38"/>
  <c r="BB3250" i="38"/>
  <c r="BB3249" i="38"/>
  <c r="BB3248" i="38"/>
  <c r="BB3247" i="38"/>
  <c r="BB3246" i="38"/>
  <c r="BB3245" i="38"/>
  <c r="BB3244" i="38"/>
  <c r="BB3243" i="38"/>
  <c r="BB3242" i="38"/>
  <c r="BB3241" i="38"/>
  <c r="BB3240" i="38"/>
  <c r="BB3239" i="38"/>
  <c r="BB3238" i="38"/>
  <c r="BB3237" i="38"/>
  <c r="BB3236" i="38"/>
  <c r="BB3235" i="38"/>
  <c r="BB3234" i="38"/>
  <c r="BB3233" i="38"/>
  <c r="BB3232" i="38"/>
  <c r="BB3231" i="38"/>
  <c r="BB3230" i="38"/>
  <c r="BB3229" i="38"/>
  <c r="BB3228" i="38"/>
  <c r="BB3227" i="38"/>
  <c r="BB3226" i="38"/>
  <c r="BB3225" i="38"/>
  <c r="BB3224" i="38"/>
  <c r="BB3223" i="38"/>
  <c r="BB3222" i="38"/>
  <c r="BB3221" i="38"/>
  <c r="BB3220" i="38"/>
  <c r="BB3219" i="38"/>
  <c r="BB3218" i="38"/>
  <c r="BB3217" i="38"/>
  <c r="BB3216" i="38"/>
  <c r="BB3215" i="38"/>
  <c r="BB3214" i="38"/>
  <c r="BB3213" i="38"/>
  <c r="BB3212" i="38"/>
  <c r="BB3211" i="38"/>
  <c r="BB3210" i="38"/>
  <c r="BB3209" i="38"/>
  <c r="BB3208" i="38"/>
  <c r="BB3207" i="38"/>
  <c r="BB3206" i="38"/>
  <c r="BB3205" i="38"/>
  <c r="BB3204" i="38"/>
  <c r="BB3203" i="38"/>
  <c r="BB3202" i="38"/>
  <c r="BB3201" i="38"/>
  <c r="BB3200" i="38"/>
  <c r="BB3199" i="38"/>
  <c r="BB3198" i="38"/>
  <c r="BB3197" i="38"/>
  <c r="BB3196" i="38"/>
  <c r="BB3195" i="38"/>
  <c r="BB3194" i="38"/>
  <c r="BB3193" i="38"/>
  <c r="BB3192" i="38"/>
  <c r="BB3191" i="38"/>
  <c r="BB3190" i="38"/>
  <c r="BB3189" i="38"/>
  <c r="BB3188" i="38"/>
  <c r="BB3187" i="38"/>
  <c r="BB3186" i="38"/>
  <c r="BB3185" i="38"/>
  <c r="BB3184" i="38"/>
  <c r="BB3183" i="38"/>
  <c r="BB3182" i="38"/>
  <c r="BB3181" i="38"/>
  <c r="BB3180" i="38"/>
  <c r="BB3179" i="38"/>
  <c r="BB3178" i="38"/>
  <c r="BB3177" i="38"/>
  <c r="BB3176" i="38"/>
  <c r="BB3175" i="38"/>
  <c r="BB3174" i="38"/>
  <c r="BB3173" i="38"/>
  <c r="BB3172" i="38"/>
  <c r="BB3171" i="38"/>
  <c r="BB3170" i="38"/>
  <c r="BB3169" i="38"/>
  <c r="BB3168" i="38"/>
  <c r="BB3167" i="38"/>
  <c r="BB3166" i="38"/>
  <c r="BB3165" i="38"/>
  <c r="BB3164" i="38"/>
  <c r="BB3163" i="38"/>
  <c r="BB3162" i="38"/>
  <c r="BB3161" i="38"/>
  <c r="BB3160" i="38"/>
  <c r="BB3159" i="38"/>
  <c r="BB3158" i="38"/>
  <c r="BB3157" i="38"/>
  <c r="BB3156" i="38"/>
  <c r="BB3155" i="38"/>
  <c r="BB3154" i="38"/>
  <c r="BB3153" i="38"/>
  <c r="BB3152" i="38"/>
  <c r="BB3151" i="38"/>
  <c r="BB3150" i="38"/>
  <c r="BB3149" i="38"/>
  <c r="BB3148" i="38"/>
  <c r="BB3147" i="38"/>
  <c r="BB3146" i="38"/>
  <c r="BB3145" i="38"/>
  <c r="BB3144" i="38"/>
  <c r="BB3143" i="38"/>
  <c r="BB3142" i="38"/>
  <c r="BB3141" i="38"/>
  <c r="BB3140" i="38"/>
  <c r="BB3139" i="38"/>
  <c r="BB3138" i="38"/>
  <c r="BB3137" i="38"/>
  <c r="BB3136" i="38"/>
  <c r="BB3135" i="38"/>
  <c r="BB3134" i="38"/>
  <c r="BB3133" i="38"/>
  <c r="BB3132" i="38"/>
  <c r="BB3131" i="38"/>
  <c r="BB3130" i="38"/>
  <c r="BB3129" i="38"/>
  <c r="BB3128" i="38"/>
  <c r="BB3127" i="38"/>
  <c r="BB3126" i="38"/>
  <c r="BB3125" i="38"/>
  <c r="BB3124" i="38"/>
  <c r="BB3123" i="38"/>
  <c r="BB3122" i="38"/>
  <c r="BB3121" i="38"/>
  <c r="BB3120" i="38"/>
  <c r="BB3119" i="38"/>
  <c r="BB3118" i="38"/>
  <c r="BB3117" i="38"/>
  <c r="BB3116" i="38"/>
  <c r="BB3115" i="38"/>
  <c r="BB3114" i="38"/>
  <c r="BB3113" i="38"/>
  <c r="BB3112" i="38"/>
  <c r="BB3111" i="38"/>
  <c r="BB3110" i="38"/>
  <c r="BB3109" i="38"/>
  <c r="BB3108" i="38"/>
  <c r="BB3107" i="38"/>
  <c r="BB3106" i="38"/>
  <c r="BB3105" i="38"/>
  <c r="BB3104" i="38"/>
  <c r="BB3103" i="38"/>
  <c r="BB3102" i="38"/>
  <c r="BB3101" i="38"/>
  <c r="BB3100" i="38"/>
  <c r="BB3099" i="38"/>
  <c r="BB3098" i="38"/>
  <c r="BB3097" i="38"/>
  <c r="BB3096" i="38"/>
  <c r="BB3095" i="38"/>
  <c r="BB3094" i="38"/>
  <c r="BB3093" i="38"/>
  <c r="BB3092" i="38"/>
  <c r="BB3091" i="38"/>
  <c r="BB3090" i="38"/>
  <c r="BB3089" i="38"/>
  <c r="BB3088" i="38"/>
  <c r="BB3087" i="38"/>
  <c r="BB3086" i="38"/>
  <c r="BB3085" i="38"/>
  <c r="BB3084" i="38"/>
  <c r="BB3083" i="38"/>
  <c r="BB3082" i="38"/>
  <c r="BB3081" i="38"/>
  <c r="BB3080" i="38"/>
  <c r="BB3079" i="38"/>
  <c r="BB3078" i="38"/>
  <c r="BB3077" i="38"/>
  <c r="BB3076" i="38"/>
  <c r="BB3075" i="38"/>
  <c r="BB3074" i="38"/>
  <c r="BB3073" i="38"/>
  <c r="BB3072" i="38"/>
  <c r="BB3071" i="38"/>
  <c r="BB3070" i="38"/>
  <c r="BB3069" i="38"/>
  <c r="BB3068" i="38"/>
  <c r="BB3067" i="38"/>
  <c r="BB3066" i="38"/>
  <c r="BB3065" i="38"/>
  <c r="BB3064" i="38"/>
  <c r="BB3063" i="38"/>
  <c r="BB3062" i="38"/>
  <c r="BB3061" i="38"/>
  <c r="BB3060" i="38"/>
  <c r="BB3059" i="38"/>
  <c r="BB3058" i="38"/>
  <c r="BB3057" i="38"/>
  <c r="BB3056" i="38"/>
  <c r="BB3055" i="38"/>
  <c r="BB3054" i="38"/>
  <c r="BB3053" i="38"/>
  <c r="BB3052" i="38"/>
  <c r="BB3051" i="38"/>
  <c r="BB3050" i="38"/>
  <c r="BB3049" i="38"/>
  <c r="BB3048" i="38"/>
  <c r="BB3047" i="38"/>
  <c r="BB3046" i="38"/>
  <c r="BB3045" i="38"/>
  <c r="BB3044" i="38"/>
  <c r="BB3043" i="38"/>
  <c r="BB3042" i="38"/>
  <c r="BB3041" i="38"/>
  <c r="BB3040" i="38"/>
  <c r="BB3039" i="38"/>
  <c r="BB3038" i="38"/>
  <c r="BB3037" i="38"/>
  <c r="BB3036" i="38"/>
  <c r="BB3035" i="38"/>
  <c r="BB3034" i="38"/>
  <c r="BB3033" i="38"/>
  <c r="BB3032" i="38"/>
  <c r="BB3031" i="38"/>
  <c r="BB3030" i="38"/>
  <c r="BB3029" i="38"/>
  <c r="BB3028" i="38"/>
  <c r="BB3027" i="38"/>
  <c r="BB3026" i="38"/>
  <c r="BB3025" i="38"/>
  <c r="BB3024" i="38"/>
  <c r="BB3023" i="38"/>
  <c r="BB3022" i="38"/>
  <c r="BB3021" i="38"/>
  <c r="BB3020" i="38"/>
  <c r="BB3019" i="38"/>
  <c r="BB3018" i="38"/>
  <c r="BB3017" i="38"/>
  <c r="BB3016" i="38"/>
  <c r="BB3015" i="38"/>
  <c r="BB3014" i="38"/>
  <c r="BB3013" i="38"/>
  <c r="BB3012" i="38"/>
  <c r="BB3011" i="38"/>
  <c r="BB3010" i="38"/>
  <c r="BB3009" i="38"/>
  <c r="BB3008" i="38"/>
  <c r="BB3007" i="38"/>
  <c r="BB3006" i="38"/>
  <c r="BB3005" i="38"/>
  <c r="BB3004" i="38"/>
  <c r="BB3003" i="38"/>
  <c r="BB3002" i="38"/>
  <c r="BB3001" i="38"/>
  <c r="BB3000" i="38"/>
  <c r="BB2999" i="38"/>
  <c r="BB2998" i="38"/>
  <c r="BB2997" i="38"/>
  <c r="BB2996" i="38"/>
  <c r="BB2995" i="38"/>
  <c r="BB2994" i="38"/>
  <c r="BB2993" i="38"/>
  <c r="BB2992" i="38"/>
  <c r="BB2991" i="38"/>
  <c r="BB2990" i="38"/>
  <c r="BB2989" i="38"/>
  <c r="BB2988" i="38"/>
  <c r="BB2987" i="38"/>
  <c r="BB2986" i="38"/>
  <c r="BB2985" i="38"/>
  <c r="BB2984" i="38"/>
  <c r="BB2983" i="38"/>
  <c r="BB2982" i="38"/>
  <c r="BB2981" i="38"/>
  <c r="BB2980" i="38"/>
  <c r="BB2979" i="38"/>
  <c r="BB2978" i="38"/>
  <c r="BB2977" i="38"/>
  <c r="BB2976" i="38"/>
  <c r="BB2975" i="38"/>
  <c r="BB2974" i="38"/>
  <c r="BB2973" i="38"/>
  <c r="BB2972" i="38"/>
  <c r="BB2971" i="38"/>
  <c r="BB2970" i="38"/>
  <c r="BB2969" i="38"/>
  <c r="BB2968" i="38"/>
  <c r="BB2967" i="38"/>
  <c r="BB2966" i="38"/>
  <c r="BB2965" i="38"/>
  <c r="BB2964" i="38"/>
  <c r="BB2963" i="38"/>
  <c r="BB2962" i="38"/>
  <c r="BB2961" i="38"/>
  <c r="BB2960" i="38"/>
  <c r="BB2959" i="38"/>
  <c r="BB2958" i="38"/>
  <c r="BB2957" i="38"/>
  <c r="BB2956" i="38"/>
  <c r="BB2955" i="38"/>
  <c r="BB2954" i="38"/>
  <c r="BB2953" i="38"/>
  <c r="BB2952" i="38"/>
  <c r="BB2951" i="38"/>
  <c r="BB2950" i="38"/>
  <c r="BB2949" i="38"/>
  <c r="BB2948" i="38"/>
  <c r="BB2947" i="38"/>
  <c r="BB2946" i="38"/>
  <c r="BB2945" i="38"/>
  <c r="BB2944" i="38"/>
  <c r="BB2943" i="38"/>
  <c r="BB2942" i="38"/>
  <c r="BB2941" i="38"/>
  <c r="BB2940" i="38"/>
  <c r="BB2939" i="38"/>
  <c r="BB2938" i="38"/>
  <c r="BB2937" i="38"/>
  <c r="BB2936" i="38"/>
  <c r="BB2935" i="38"/>
  <c r="BB2934" i="38"/>
  <c r="BB2933" i="38"/>
  <c r="BB2932" i="38"/>
  <c r="BB2931" i="38"/>
  <c r="BB2930" i="38"/>
  <c r="BB2929" i="38"/>
  <c r="BB2928" i="38"/>
  <c r="BB2927" i="38"/>
  <c r="BB2926" i="38"/>
  <c r="BB2925" i="38"/>
  <c r="BB2924" i="38"/>
  <c r="BB2923" i="38"/>
  <c r="BB2922" i="38"/>
  <c r="BB2921" i="38"/>
  <c r="BB2920" i="38"/>
  <c r="BB2919" i="38"/>
  <c r="BB2918" i="38"/>
  <c r="BB2917" i="38"/>
  <c r="BB2916" i="38"/>
  <c r="BB2915" i="38"/>
  <c r="BB2914" i="38"/>
  <c r="BB2913" i="38"/>
  <c r="BB2912" i="38"/>
  <c r="BB2911" i="38"/>
  <c r="BB2910" i="38"/>
  <c r="BB2909" i="38"/>
  <c r="BB2908" i="38"/>
  <c r="BB2907" i="38"/>
  <c r="BB2906" i="38"/>
  <c r="BB2905" i="38"/>
  <c r="BB2904" i="38"/>
  <c r="BB2903" i="38"/>
  <c r="BB2902" i="38"/>
  <c r="BB2901" i="38"/>
  <c r="BB2900" i="38"/>
  <c r="BB2899" i="38"/>
  <c r="BB2898" i="38"/>
  <c r="BB2897" i="38"/>
  <c r="BB2896" i="38"/>
  <c r="BB2895" i="38"/>
  <c r="BB2894" i="38"/>
  <c r="BB2893" i="38"/>
  <c r="BB2892" i="38"/>
  <c r="BB2891" i="38"/>
  <c r="BB2890" i="38"/>
  <c r="BB2889" i="38"/>
  <c r="BB2888" i="38"/>
  <c r="BB2887" i="38"/>
  <c r="BB2886" i="38"/>
  <c r="BB2885" i="38"/>
  <c r="BB2884" i="38"/>
  <c r="BB2883" i="38"/>
  <c r="BB2882" i="38"/>
  <c r="BB2881" i="38"/>
  <c r="BB2880" i="38"/>
  <c r="BB2879" i="38"/>
  <c r="BB2878" i="38"/>
  <c r="BB2877" i="38"/>
  <c r="BB2876" i="38"/>
  <c r="BB2875" i="38"/>
  <c r="BB2874" i="38"/>
  <c r="BB2873" i="38"/>
  <c r="BB2872" i="38"/>
  <c r="BB2871" i="38"/>
  <c r="BB2870" i="38"/>
  <c r="BB2869" i="38"/>
  <c r="BB2868" i="38"/>
  <c r="BB2867" i="38"/>
  <c r="BB2866" i="38"/>
  <c r="BB2865" i="38"/>
  <c r="BB2864" i="38"/>
  <c r="BB2863" i="38"/>
  <c r="BB2862" i="38"/>
  <c r="BB2861" i="38"/>
  <c r="BB2860" i="38"/>
  <c r="BB2859" i="38"/>
  <c r="BB2858" i="38"/>
  <c r="BB2857" i="38"/>
  <c r="BB2856" i="38"/>
  <c r="BB2855" i="38"/>
  <c r="BB2854" i="38"/>
  <c r="BB2853" i="38"/>
  <c r="BB2852" i="38"/>
  <c r="BB2851" i="38"/>
  <c r="BB2850" i="38"/>
  <c r="BB2849" i="38"/>
  <c r="BB2848" i="38"/>
  <c r="BB2847" i="38"/>
  <c r="BB2846" i="38"/>
  <c r="BB2845" i="38"/>
  <c r="BB2844" i="38"/>
  <c r="BB2843" i="38"/>
  <c r="BB2842" i="38"/>
  <c r="BB2841" i="38"/>
  <c r="BB2840" i="38"/>
  <c r="BB2839" i="38"/>
  <c r="BB2838" i="38"/>
  <c r="BB2837" i="38"/>
  <c r="BB2836" i="38"/>
  <c r="BB2835" i="38"/>
  <c r="BB2834" i="38"/>
  <c r="BB2833" i="38"/>
  <c r="BB2832" i="38"/>
  <c r="BB2831" i="38"/>
  <c r="BB2830" i="38"/>
  <c r="BB2829" i="38"/>
  <c r="BB2828" i="38"/>
  <c r="BB2827" i="38"/>
  <c r="BB2826" i="38"/>
  <c r="BB2825" i="38"/>
  <c r="BB2824" i="38"/>
  <c r="BB2823" i="38"/>
  <c r="BB2822" i="38"/>
  <c r="BB2821" i="38"/>
  <c r="BB2820" i="38"/>
  <c r="BB2819" i="38"/>
  <c r="BB2818" i="38"/>
  <c r="BB2817" i="38"/>
  <c r="BB2816" i="38"/>
  <c r="BB2815" i="38"/>
  <c r="BB2814" i="38"/>
  <c r="BB2813" i="38"/>
  <c r="BB2812" i="38"/>
  <c r="BB2811" i="38"/>
  <c r="BB2810" i="38"/>
  <c r="BB2809" i="38"/>
  <c r="BB2808" i="38"/>
  <c r="BB2807" i="38"/>
  <c r="BB2806" i="38"/>
  <c r="BB2805" i="38"/>
  <c r="BB2804" i="38"/>
  <c r="BB2803" i="38"/>
  <c r="BB2802" i="38"/>
  <c r="BB2801" i="38"/>
  <c r="BB2800" i="38"/>
  <c r="BB2799" i="38"/>
  <c r="BB2798" i="38"/>
  <c r="BB2797" i="38"/>
  <c r="BB2796" i="38"/>
  <c r="BB2795" i="38"/>
  <c r="BB2794" i="38"/>
  <c r="BB2793" i="38"/>
  <c r="BB2792" i="38"/>
  <c r="BB2791" i="38"/>
  <c r="BB2790" i="38"/>
  <c r="BB2789" i="38"/>
  <c r="BB2788" i="38"/>
  <c r="BB2787" i="38"/>
  <c r="BB2786" i="38"/>
  <c r="BB2785" i="38"/>
  <c r="BB2784" i="38"/>
  <c r="BB2783" i="38"/>
  <c r="BB2782" i="38"/>
  <c r="BB2781" i="38"/>
  <c r="BB2780" i="38"/>
  <c r="BB2779" i="38"/>
  <c r="BB2778" i="38"/>
  <c r="BB2777" i="38"/>
  <c r="BB2776" i="38"/>
  <c r="BB2775" i="38"/>
  <c r="BB2774" i="38"/>
  <c r="BB2773" i="38"/>
  <c r="BB2772" i="38"/>
  <c r="BB2771" i="38"/>
  <c r="BB2770" i="38"/>
  <c r="BB2769" i="38"/>
  <c r="BB2768" i="38"/>
  <c r="BB2767" i="38"/>
  <c r="BB2766" i="38"/>
  <c r="BB2765" i="38"/>
  <c r="BB2764" i="38"/>
  <c r="BB2763" i="38"/>
  <c r="BB2762" i="38"/>
  <c r="BB2761" i="38"/>
  <c r="BB2760" i="38"/>
  <c r="BB2759" i="38"/>
  <c r="BB2758" i="38"/>
  <c r="BB2757" i="38"/>
  <c r="BB2756" i="38"/>
  <c r="BB2755" i="38"/>
  <c r="BB2754" i="38"/>
  <c r="BB2753" i="38"/>
  <c r="BB2752" i="38"/>
  <c r="BB2751" i="38"/>
  <c r="BB2750" i="38"/>
  <c r="BB2749" i="38"/>
  <c r="BB2748" i="38"/>
  <c r="BB2747" i="38"/>
  <c r="BB2746" i="38"/>
  <c r="BB2745" i="38"/>
  <c r="BB2744" i="38"/>
  <c r="BB2743" i="38"/>
  <c r="BB2742" i="38"/>
  <c r="BB2741" i="38"/>
  <c r="BB2740" i="38"/>
  <c r="BB2739" i="38"/>
  <c r="BB2738" i="38"/>
  <c r="BB2737" i="38"/>
  <c r="BB2736" i="38"/>
  <c r="BB2735" i="38"/>
  <c r="BB2734" i="38"/>
  <c r="BB2733" i="38"/>
  <c r="BB2732" i="38"/>
  <c r="BB2731" i="38"/>
  <c r="BB2730" i="38"/>
  <c r="BB2729" i="38"/>
  <c r="BB2728" i="38"/>
  <c r="BB2727" i="38"/>
  <c r="BB2726" i="38"/>
  <c r="BB2725" i="38"/>
  <c r="BB2724" i="38"/>
  <c r="BB2723" i="38"/>
  <c r="BB2722" i="38"/>
  <c r="BB2721" i="38"/>
  <c r="BB2720" i="38"/>
  <c r="BB2719" i="38"/>
  <c r="BB2718" i="38"/>
  <c r="BB2717" i="38"/>
  <c r="BB2716" i="38"/>
  <c r="BB2715" i="38"/>
  <c r="BB2714" i="38"/>
  <c r="BB2713" i="38"/>
  <c r="BB2712" i="38"/>
  <c r="BB2711" i="38"/>
  <c r="BB2710" i="38"/>
  <c r="BB2709" i="38"/>
  <c r="BB2708" i="38"/>
  <c r="BB2707" i="38"/>
  <c r="BB2706" i="38"/>
  <c r="BB2705" i="38"/>
  <c r="BB2704" i="38"/>
  <c r="BB2703" i="38"/>
  <c r="BB2702" i="38"/>
  <c r="BB2701" i="38"/>
  <c r="BB2700" i="38"/>
  <c r="BB2699" i="38"/>
  <c r="BB2698" i="38"/>
  <c r="BB2697" i="38"/>
  <c r="BB2696" i="38"/>
  <c r="BB2695" i="38"/>
  <c r="BB2694" i="38"/>
  <c r="BB2693" i="38"/>
  <c r="BB2692" i="38"/>
  <c r="BB2691" i="38"/>
  <c r="BB2690" i="38"/>
  <c r="BB2689" i="38"/>
  <c r="BB2688" i="38"/>
  <c r="BB2687" i="38"/>
  <c r="BB2686" i="38"/>
  <c r="BB2685" i="38"/>
  <c r="BB2684" i="38"/>
  <c r="BB2683" i="38"/>
  <c r="BB2682" i="38"/>
  <c r="BB2681" i="38"/>
  <c r="BB2680" i="38"/>
  <c r="BB2679" i="38"/>
  <c r="BB2678" i="38"/>
  <c r="BB2677" i="38"/>
  <c r="BB2676" i="38"/>
  <c r="BB2675" i="38"/>
  <c r="BB2674" i="38"/>
  <c r="BB2673" i="38"/>
  <c r="BB2672" i="38"/>
  <c r="BB2671" i="38"/>
  <c r="BB2670" i="38"/>
  <c r="BB2669" i="38"/>
  <c r="BB2668" i="38"/>
  <c r="BB2667" i="38"/>
  <c r="BB2666" i="38"/>
  <c r="BB2665" i="38"/>
  <c r="BB2664" i="38"/>
  <c r="BB2663" i="38"/>
  <c r="BB2662" i="38"/>
  <c r="BB2661" i="38"/>
  <c r="BB2660" i="38"/>
  <c r="BB2659" i="38"/>
  <c r="BB2658" i="38"/>
  <c r="BB2657" i="38"/>
  <c r="BB2656" i="38"/>
  <c r="BB2655" i="38"/>
  <c r="BB2654" i="38"/>
  <c r="BB2653" i="38"/>
  <c r="BB2652" i="38"/>
  <c r="BB2651" i="38"/>
  <c r="BB2650" i="38"/>
  <c r="BB2649" i="38"/>
  <c r="BB2648" i="38"/>
  <c r="BB2647" i="38"/>
  <c r="BB2646" i="38"/>
  <c r="BB2645" i="38"/>
  <c r="BB2644" i="38"/>
  <c r="BB2643" i="38"/>
  <c r="BB2642" i="38"/>
  <c r="BB2641" i="38"/>
  <c r="BB2640" i="38"/>
  <c r="BB2639" i="38"/>
  <c r="BB2638" i="38"/>
  <c r="BB2637" i="38"/>
  <c r="BB2636" i="38"/>
  <c r="BB2635" i="38"/>
  <c r="BB2634" i="38"/>
  <c r="BB2633" i="38"/>
  <c r="BB2632" i="38"/>
  <c r="BB2631" i="38"/>
  <c r="BB2630" i="38"/>
  <c r="BB2629" i="38"/>
  <c r="BB2628" i="38"/>
  <c r="BB2627" i="38"/>
  <c r="BB2626" i="38"/>
  <c r="BB2625" i="38"/>
  <c r="BB2624" i="38"/>
  <c r="BB2623" i="38"/>
  <c r="BB2622" i="38"/>
  <c r="BB2621" i="38"/>
  <c r="BB2620" i="38"/>
  <c r="BB2619" i="38"/>
  <c r="BB2618" i="38"/>
  <c r="BB2617" i="38"/>
  <c r="BB2616" i="38"/>
  <c r="BB2615" i="38"/>
  <c r="BB2614" i="38"/>
  <c r="BB2613" i="38"/>
  <c r="BB2612" i="38"/>
  <c r="BB2611" i="38"/>
  <c r="BB2610" i="38"/>
  <c r="BB2609" i="38"/>
  <c r="BB2608" i="38"/>
  <c r="BB2607" i="38"/>
  <c r="BB2606" i="38"/>
  <c r="BB2605" i="38"/>
  <c r="BB2604" i="38"/>
  <c r="BB2603" i="38"/>
  <c r="BB2602" i="38"/>
  <c r="BB2601" i="38"/>
  <c r="BB2600" i="38"/>
  <c r="BB2599" i="38"/>
  <c r="BB2598" i="38"/>
  <c r="BB2597" i="38"/>
  <c r="BB2596" i="38"/>
  <c r="BB2595" i="38"/>
  <c r="BB2594" i="38"/>
  <c r="BB2593" i="38"/>
  <c r="BB2592" i="38"/>
  <c r="BB2591" i="38"/>
  <c r="BB2590" i="38"/>
  <c r="BB2589" i="38"/>
  <c r="BB2588" i="38"/>
  <c r="BB2587" i="38"/>
  <c r="BB2586" i="38"/>
  <c r="BB2585" i="38"/>
  <c r="BB2584" i="38"/>
  <c r="BB2583" i="38"/>
  <c r="BB2582" i="38"/>
  <c r="BB2581" i="38"/>
  <c r="BB2580" i="38"/>
  <c r="BB2579" i="38"/>
  <c r="BB2578" i="38"/>
  <c r="BB2577" i="38"/>
  <c r="BB2576" i="38"/>
  <c r="BB2575" i="38"/>
  <c r="BB2574" i="38"/>
  <c r="BB2573" i="38"/>
  <c r="BB2572" i="38"/>
  <c r="BB2571" i="38"/>
  <c r="BB2570" i="38"/>
  <c r="BB2569" i="38"/>
  <c r="BB2568" i="38"/>
  <c r="BB2567" i="38"/>
  <c r="BB2566" i="38"/>
  <c r="BB2565" i="38"/>
  <c r="BB2564" i="38"/>
  <c r="BB2563" i="38"/>
  <c r="BB2562" i="38"/>
  <c r="BB2561" i="38"/>
  <c r="BB2560" i="38"/>
  <c r="BB2559" i="38"/>
  <c r="BB2558" i="38"/>
  <c r="BB2557" i="38"/>
  <c r="BB2556" i="38"/>
  <c r="BB2555" i="38"/>
  <c r="BB2554" i="38"/>
  <c r="BB2553" i="38"/>
  <c r="BB2552" i="38"/>
  <c r="BB2551" i="38"/>
  <c r="BB2550" i="38"/>
  <c r="BB2549" i="38"/>
  <c r="BB2548" i="38"/>
  <c r="BB2547" i="38"/>
  <c r="BB2546" i="38"/>
  <c r="BB2545" i="38"/>
  <c r="BB2544" i="38"/>
  <c r="BB2543" i="38"/>
  <c r="BB2542" i="38"/>
  <c r="BB2541" i="38"/>
  <c r="BB2540" i="38"/>
  <c r="BB2539" i="38"/>
  <c r="BB2538" i="38"/>
  <c r="BB2537" i="38"/>
  <c r="BB2536" i="38"/>
  <c r="BB2535" i="38"/>
  <c r="BB2534" i="38"/>
  <c r="BB2533" i="38"/>
  <c r="BB2532" i="38"/>
  <c r="BB2531" i="38"/>
  <c r="BB2530" i="38"/>
  <c r="BB2529" i="38"/>
  <c r="BB2528" i="38"/>
  <c r="BB2527" i="38"/>
  <c r="BB2526" i="38"/>
  <c r="BB2525" i="38"/>
  <c r="BB2524" i="38"/>
  <c r="BB2523" i="38"/>
  <c r="BB2522" i="38"/>
  <c r="BB2521" i="38"/>
  <c r="BB2520" i="38"/>
  <c r="BB2519" i="38"/>
  <c r="BB2518" i="38"/>
  <c r="BB2517" i="38"/>
  <c r="BB2516" i="38"/>
  <c r="BB2515" i="38"/>
  <c r="BB2514" i="38"/>
  <c r="BB2513" i="38"/>
  <c r="BB2512" i="38"/>
  <c r="BB2511" i="38"/>
  <c r="BB2510" i="38"/>
  <c r="BB2509" i="38"/>
  <c r="BB2508" i="38"/>
  <c r="BB2507" i="38"/>
  <c r="BB2506" i="38"/>
  <c r="BB2505" i="38"/>
  <c r="BB2504" i="38"/>
  <c r="BB2503" i="38"/>
  <c r="BB2502" i="38"/>
  <c r="BB2501" i="38"/>
  <c r="BB2500" i="38"/>
  <c r="BB2499" i="38"/>
  <c r="BB2498" i="38"/>
  <c r="BB2497" i="38"/>
  <c r="BB2496" i="38"/>
  <c r="BB2495" i="38"/>
  <c r="BB2494" i="38"/>
  <c r="BB2493" i="38"/>
  <c r="BB2492" i="38"/>
  <c r="BB2491" i="38"/>
  <c r="BB2490" i="38"/>
  <c r="BB2489" i="38"/>
  <c r="BB2488" i="38"/>
  <c r="BB2487" i="38"/>
  <c r="BB2486" i="38"/>
  <c r="BB2485" i="38"/>
  <c r="BB2484" i="38"/>
  <c r="BB2483" i="38"/>
  <c r="BB2482" i="38"/>
  <c r="BB2481" i="38"/>
  <c r="BB2480" i="38"/>
  <c r="BB2479" i="38"/>
  <c r="BB2478" i="38"/>
  <c r="BB2477" i="38"/>
  <c r="BB2476" i="38"/>
  <c r="BB2475" i="38"/>
  <c r="BB2474" i="38"/>
  <c r="BB2473" i="38"/>
  <c r="BB2472" i="38"/>
  <c r="BB2471" i="38"/>
  <c r="BB2470" i="38"/>
  <c r="BB2469" i="38"/>
  <c r="BB2468" i="38"/>
  <c r="BB2467" i="38"/>
  <c r="BB2466" i="38"/>
  <c r="BB2465" i="38"/>
  <c r="BB2464" i="38"/>
  <c r="BB2463" i="38"/>
  <c r="BB2462" i="38"/>
  <c r="BB2461" i="38"/>
  <c r="BB2460" i="38"/>
  <c r="BB2459" i="38"/>
  <c r="BB2458" i="38"/>
  <c r="BB2457" i="38"/>
  <c r="BB2456" i="38"/>
  <c r="BB2455" i="38"/>
  <c r="BB2454" i="38"/>
  <c r="BB2453" i="38"/>
  <c r="BB2452" i="38"/>
  <c r="BB2451" i="38"/>
  <c r="BB2450" i="38"/>
  <c r="BB2449" i="38"/>
  <c r="BB2448" i="38"/>
  <c r="BB2447" i="38"/>
  <c r="BB2446" i="38"/>
  <c r="BB2445" i="38"/>
  <c r="BB2444" i="38"/>
  <c r="BB2443" i="38"/>
  <c r="BB2442" i="38"/>
  <c r="BB2441" i="38"/>
  <c r="BB2440" i="38"/>
  <c r="BB2439" i="38"/>
  <c r="BB2438" i="38"/>
  <c r="BB2437" i="38"/>
  <c r="BB2436" i="38"/>
  <c r="BB2435" i="38"/>
  <c r="BB2434" i="38"/>
  <c r="BB2433" i="38"/>
  <c r="BB2432" i="38"/>
  <c r="BB2431" i="38"/>
  <c r="BB2430" i="38"/>
  <c r="BB2429" i="38"/>
  <c r="BB2428" i="38"/>
  <c r="BB2427" i="38"/>
  <c r="BB2426" i="38"/>
  <c r="BB2425" i="38"/>
  <c r="BB2424" i="38"/>
  <c r="BB2423" i="38"/>
  <c r="BB2422" i="38"/>
  <c r="BB2421" i="38"/>
  <c r="BB2420" i="38"/>
  <c r="BB2419" i="38"/>
  <c r="BB2418" i="38"/>
  <c r="BB2417" i="38"/>
  <c r="BB2416" i="38"/>
  <c r="BB2415" i="38"/>
  <c r="BB2414" i="38"/>
  <c r="BB2413" i="38"/>
  <c r="BB2412" i="38"/>
  <c r="BB2411" i="38"/>
  <c r="BB2410" i="38"/>
  <c r="BB2409" i="38"/>
  <c r="BB2408" i="38"/>
  <c r="BB2407" i="38"/>
  <c r="BB2406" i="38"/>
  <c r="BB2405" i="38"/>
  <c r="BB2404" i="38"/>
  <c r="BB2403" i="38"/>
  <c r="BB2402" i="38"/>
  <c r="BB2401" i="38"/>
  <c r="BB2400" i="38"/>
  <c r="BB2399" i="38"/>
  <c r="BB2398" i="38"/>
  <c r="BB2397" i="38"/>
  <c r="BB2396" i="38"/>
  <c r="BB2395" i="38"/>
  <c r="BB2394" i="38"/>
  <c r="BB2393" i="38"/>
  <c r="BB2392" i="38"/>
  <c r="BB2391" i="38"/>
  <c r="BB2390" i="38"/>
  <c r="BB2389" i="38"/>
  <c r="BB2388" i="38"/>
  <c r="BB2387" i="38"/>
  <c r="BB2386" i="38"/>
  <c r="BB2385" i="38"/>
  <c r="BB2384" i="38"/>
  <c r="BB2383" i="38"/>
  <c r="BB2382" i="38"/>
  <c r="BB2381" i="38"/>
  <c r="BB2380" i="38"/>
  <c r="BB2379" i="38"/>
  <c r="BB2378" i="38"/>
  <c r="BB2377" i="38"/>
  <c r="BB2376" i="38"/>
  <c r="BB2375" i="38"/>
  <c r="BB2374" i="38"/>
  <c r="BB2373" i="38"/>
  <c r="BB2372" i="38"/>
  <c r="BB2371" i="38"/>
  <c r="BB2370" i="38"/>
  <c r="BB2369" i="38"/>
  <c r="BB2368" i="38"/>
  <c r="BB2367" i="38"/>
  <c r="BB2366" i="38"/>
  <c r="BB2365" i="38"/>
  <c r="BB2364" i="38"/>
  <c r="BB2363" i="38"/>
  <c r="BB2362" i="38"/>
  <c r="BB2361" i="38"/>
  <c r="BB2360" i="38"/>
  <c r="BB2359" i="38"/>
  <c r="BB2358" i="38"/>
  <c r="BB2357" i="38"/>
  <c r="BB2356" i="38"/>
  <c r="BB2355" i="38"/>
  <c r="BB2354" i="38"/>
  <c r="BB2353" i="38"/>
  <c r="BB2352" i="38"/>
  <c r="BB2351" i="38"/>
  <c r="BB2350" i="38"/>
  <c r="BB2349" i="38"/>
  <c r="BB2348" i="38"/>
  <c r="BB2347" i="38"/>
  <c r="BB2346" i="38"/>
  <c r="BB2345" i="38"/>
  <c r="BB2344" i="38"/>
  <c r="BB2343" i="38"/>
  <c r="BB2342" i="38"/>
  <c r="BB2341" i="38"/>
  <c r="BB2340" i="38"/>
  <c r="BB2339" i="38"/>
  <c r="BB2338" i="38"/>
  <c r="BB2337" i="38"/>
  <c r="BB2336" i="38"/>
  <c r="BB2335" i="38"/>
  <c r="BB2334" i="38"/>
  <c r="BB2333" i="38"/>
  <c r="BB2332" i="38"/>
  <c r="BB2331" i="38"/>
  <c r="BB2330" i="38"/>
  <c r="BB2329" i="38"/>
  <c r="BB2328" i="38"/>
  <c r="BB2327" i="38"/>
  <c r="BB2326" i="38"/>
  <c r="BB2325" i="38"/>
  <c r="BB2324" i="38"/>
  <c r="BB2323" i="38"/>
  <c r="BB2322" i="38"/>
  <c r="BB2321" i="38"/>
  <c r="BB2320" i="38"/>
  <c r="BB2319" i="38"/>
  <c r="BB2318" i="38"/>
  <c r="BB2317" i="38"/>
  <c r="BB2316" i="38"/>
  <c r="BB2315" i="38"/>
  <c r="BB2314" i="38"/>
  <c r="BB2313" i="38"/>
  <c r="BB2312" i="38"/>
  <c r="BB2311" i="38"/>
  <c r="BB2310" i="38"/>
  <c r="BB2309" i="38"/>
  <c r="BB2308" i="38"/>
  <c r="BB2307" i="38"/>
  <c r="BB2306" i="38"/>
  <c r="BB2305" i="38"/>
  <c r="BB2304" i="38"/>
  <c r="BB2303" i="38"/>
  <c r="BB2302" i="38"/>
  <c r="BB2301" i="38"/>
  <c r="BB2300" i="38"/>
  <c r="BB2299" i="38"/>
  <c r="BB2298" i="38"/>
  <c r="BB2297" i="38"/>
  <c r="BB2296" i="38"/>
  <c r="BB2295" i="38"/>
  <c r="BB2294" i="38"/>
  <c r="BB2293" i="38"/>
  <c r="BB2292" i="38"/>
  <c r="BB2291" i="38"/>
  <c r="BB2290" i="38"/>
  <c r="BB2289" i="38"/>
  <c r="BB2288" i="38"/>
  <c r="BB2287" i="38"/>
  <c r="BB2286" i="38"/>
  <c r="BB2285" i="38"/>
  <c r="BB2284" i="38"/>
  <c r="BB2283" i="38"/>
  <c r="BB2282" i="38"/>
  <c r="BB2281" i="38"/>
  <c r="BB2280" i="38"/>
  <c r="BB2279" i="38"/>
  <c r="BB2278" i="38"/>
  <c r="BB2277" i="38"/>
  <c r="BB2276" i="38"/>
  <c r="BB2275" i="38"/>
  <c r="BB2274" i="38"/>
  <c r="BB2273" i="38"/>
  <c r="BB2272" i="38"/>
  <c r="BB2271" i="38"/>
  <c r="BB2270" i="38"/>
  <c r="BB2269" i="38"/>
  <c r="BB2268" i="38"/>
  <c r="BB2267" i="38"/>
  <c r="BB2266" i="38"/>
  <c r="BB2265" i="38"/>
  <c r="BB2264" i="38"/>
  <c r="BB2263" i="38"/>
  <c r="BB2262" i="38"/>
  <c r="BB2261" i="38"/>
  <c r="BB2260" i="38"/>
  <c r="BB2259" i="38"/>
  <c r="BB2258" i="38"/>
  <c r="BB2257" i="38"/>
  <c r="BB2256" i="38"/>
  <c r="BB2255" i="38"/>
  <c r="BB2254" i="38"/>
  <c r="BB2253" i="38"/>
  <c r="BB2252" i="38"/>
  <c r="BB2251" i="38"/>
  <c r="BB2250" i="38"/>
  <c r="BB2249" i="38"/>
  <c r="BB2248" i="38"/>
  <c r="BB2247" i="38"/>
  <c r="BB2246" i="38"/>
  <c r="BB2245" i="38"/>
  <c r="BB2244" i="38"/>
  <c r="BB2243" i="38"/>
  <c r="BB2242" i="38"/>
  <c r="BB2241" i="38"/>
  <c r="BB2240" i="38"/>
  <c r="BB2239" i="38"/>
  <c r="BB2238" i="38"/>
  <c r="BB2237" i="38"/>
  <c r="BB2236" i="38"/>
  <c r="BB2235" i="38"/>
  <c r="BB2234" i="38"/>
  <c r="BB2233" i="38"/>
  <c r="BB2232" i="38"/>
  <c r="BB2231" i="38"/>
  <c r="BB2230" i="38"/>
  <c r="BB2229" i="38"/>
  <c r="BB2228" i="38"/>
  <c r="BB2227" i="38"/>
  <c r="BB2226" i="38"/>
  <c r="BB2225" i="38"/>
  <c r="BB2224" i="38"/>
  <c r="BB2223" i="38"/>
  <c r="BB2222" i="38"/>
  <c r="BB2221" i="38"/>
  <c r="BB2220" i="38"/>
  <c r="BB2219" i="38"/>
  <c r="BB2218" i="38"/>
  <c r="BB2217" i="38"/>
  <c r="BB2216" i="38"/>
  <c r="BB2215" i="38"/>
  <c r="BB2214" i="38"/>
  <c r="BB2213" i="38"/>
  <c r="BB2212" i="38"/>
  <c r="BB2211" i="38"/>
  <c r="BB2210" i="38"/>
  <c r="BB2209" i="38"/>
  <c r="BB2208" i="38"/>
  <c r="BB2207" i="38"/>
  <c r="BB2206" i="38"/>
  <c r="BB2205" i="38"/>
  <c r="BB2204" i="38"/>
  <c r="BB2203" i="38"/>
  <c r="BB2202" i="38"/>
  <c r="BB2201" i="38"/>
  <c r="BB2200" i="38"/>
  <c r="BB2199" i="38"/>
  <c r="BB2198" i="38"/>
  <c r="BB2197" i="38"/>
  <c r="BB2196" i="38"/>
  <c r="BB2195" i="38"/>
  <c r="BB2194" i="38"/>
  <c r="BB2193" i="38"/>
  <c r="BB2192" i="38"/>
  <c r="BB2191" i="38"/>
  <c r="BB2190" i="38"/>
  <c r="BB2189" i="38"/>
  <c r="BB2188" i="38"/>
  <c r="BB2187" i="38"/>
  <c r="BB2186" i="38"/>
  <c r="BB2185" i="38"/>
  <c r="BB2184" i="38"/>
  <c r="BB2183" i="38"/>
  <c r="BB2182" i="38"/>
  <c r="BB2181" i="38"/>
  <c r="BB2180" i="38"/>
  <c r="BB2179" i="38"/>
  <c r="BB2178" i="38"/>
  <c r="BB2177" i="38"/>
  <c r="BB2176" i="38"/>
  <c r="BB2175" i="38"/>
  <c r="BB2174" i="38"/>
  <c r="BB2173" i="38"/>
  <c r="BB2172" i="38"/>
  <c r="BB2171" i="38"/>
  <c r="BB2170" i="38"/>
  <c r="BB2169" i="38"/>
  <c r="BB2168" i="38"/>
  <c r="BB2167" i="38"/>
  <c r="BB2166" i="38"/>
  <c r="BB2165" i="38"/>
  <c r="BB2164" i="38"/>
  <c r="BB2163" i="38"/>
  <c r="BB2162" i="38"/>
  <c r="BB2161" i="38"/>
  <c r="BB2160" i="38"/>
  <c r="BB2159" i="38"/>
  <c r="BB2158" i="38"/>
  <c r="BB2157" i="38"/>
  <c r="BB2156" i="38"/>
  <c r="BB2155" i="38"/>
  <c r="BB2154" i="38"/>
  <c r="BB2153" i="38"/>
  <c r="BB2152" i="38"/>
  <c r="BB2151" i="38"/>
  <c r="BB2150" i="38"/>
  <c r="BB2149" i="38"/>
  <c r="BB2148" i="38"/>
  <c r="BB2147" i="38"/>
  <c r="BB2146" i="38"/>
  <c r="BB2145" i="38"/>
  <c r="BB2144" i="38"/>
  <c r="BB2143" i="38"/>
  <c r="BB2142" i="38"/>
  <c r="BB2141" i="38"/>
  <c r="BB2140" i="38"/>
  <c r="BB2139" i="38"/>
  <c r="BB2138" i="38"/>
  <c r="BB2137" i="38"/>
  <c r="BB2136" i="38"/>
  <c r="BB2135" i="38"/>
  <c r="BB2134" i="38"/>
  <c r="BB2133" i="38"/>
  <c r="BB2132" i="38"/>
  <c r="BB2131" i="38"/>
  <c r="BB2130" i="38"/>
  <c r="BB2129" i="38"/>
  <c r="BB2128" i="38"/>
  <c r="BB2127" i="38"/>
  <c r="BB2126" i="38"/>
  <c r="BB2125" i="38"/>
  <c r="BB2124" i="38"/>
  <c r="BB2123" i="38"/>
  <c r="BB2122" i="38"/>
  <c r="BB2121" i="38"/>
  <c r="BB2120" i="38"/>
  <c r="BB2119" i="38"/>
  <c r="BB2118" i="38"/>
  <c r="BB2117" i="38"/>
  <c r="BB2116" i="38"/>
  <c r="BB2115" i="38"/>
  <c r="BB2114" i="38"/>
  <c r="BB2113" i="38"/>
  <c r="BB2112" i="38"/>
  <c r="BB2111" i="38"/>
  <c r="BB2110" i="38"/>
  <c r="BB2109" i="38"/>
  <c r="BB2108" i="38"/>
  <c r="BB2107" i="38"/>
  <c r="BB2106" i="38"/>
  <c r="BB2105" i="38"/>
  <c r="BB2104" i="38"/>
  <c r="BB2103" i="38"/>
  <c r="BB2102" i="38"/>
  <c r="BB2101" i="38"/>
  <c r="BB2100" i="38"/>
  <c r="BB2099" i="38"/>
  <c r="BB2098" i="38"/>
  <c r="BB2097" i="38"/>
  <c r="BB2096" i="38"/>
  <c r="BB2095" i="38"/>
  <c r="BB2094" i="38"/>
  <c r="BB2093" i="38"/>
  <c r="BB2092" i="38"/>
  <c r="BB2091" i="38"/>
  <c r="BB2090" i="38"/>
  <c r="BB2089" i="38"/>
  <c r="BB2088" i="38"/>
  <c r="BB2087" i="38"/>
  <c r="BB2086" i="38"/>
  <c r="BB2085" i="38"/>
  <c r="BB2084" i="38"/>
  <c r="BB2083" i="38"/>
  <c r="BB2082" i="38"/>
  <c r="BB2081" i="38"/>
  <c r="BB2080" i="38"/>
  <c r="BB2079" i="38"/>
  <c r="BB2078" i="38"/>
  <c r="BB2077" i="38"/>
  <c r="BB2076" i="38"/>
  <c r="BB2075" i="38"/>
  <c r="BB2074" i="38"/>
  <c r="BB2073" i="38"/>
  <c r="BB2072" i="38"/>
  <c r="BB2071" i="38"/>
  <c r="BB2070" i="38"/>
  <c r="BB2069" i="38"/>
  <c r="BB2068" i="38"/>
  <c r="BB2067" i="38"/>
  <c r="BB2066" i="38"/>
  <c r="BB2065" i="38"/>
  <c r="BB2064" i="38"/>
  <c r="BB2063" i="38"/>
  <c r="BB2062" i="38"/>
  <c r="BB2061" i="38"/>
  <c r="BB2060" i="38"/>
  <c r="BB2059" i="38"/>
  <c r="BB2058" i="38"/>
  <c r="BB2057" i="38"/>
  <c r="BB2056" i="38"/>
  <c r="BB2055" i="38"/>
  <c r="BB2054" i="38"/>
  <c r="BB2053" i="38"/>
  <c r="BB2052" i="38"/>
  <c r="BB2051" i="38"/>
  <c r="BB2050" i="38"/>
  <c r="BB2049" i="38"/>
  <c r="BB2048" i="38"/>
  <c r="BB2047" i="38"/>
  <c r="BB2046" i="38"/>
  <c r="BB2045" i="38"/>
  <c r="BB2044" i="38"/>
  <c r="BB2043" i="38"/>
  <c r="BB2042" i="38"/>
  <c r="BB2041" i="38"/>
  <c r="BB2040" i="38"/>
  <c r="BB2039" i="38"/>
  <c r="BB2038" i="38"/>
  <c r="BB2037" i="38"/>
  <c r="BB2036" i="38"/>
  <c r="BB2035" i="38"/>
  <c r="BB2034" i="38"/>
  <c r="BB2033" i="38"/>
  <c r="BB2032" i="38"/>
  <c r="BB2031" i="38"/>
  <c r="BB2030" i="38"/>
  <c r="BB2029" i="38"/>
  <c r="BB2028" i="38"/>
  <c r="BB2027" i="38"/>
  <c r="BB2026" i="38"/>
  <c r="BB2025" i="38"/>
  <c r="BB2024" i="38"/>
  <c r="BB2023" i="38"/>
  <c r="BB2022" i="38"/>
  <c r="BB2021" i="38"/>
  <c r="BB2020" i="38"/>
  <c r="BB2019" i="38"/>
  <c r="BB2018" i="38"/>
  <c r="BB2017" i="38"/>
  <c r="BB2016" i="38"/>
  <c r="BB2015" i="38"/>
  <c r="BB2014" i="38"/>
  <c r="BB2013" i="38"/>
  <c r="BB2012" i="38"/>
  <c r="BB2011" i="38"/>
  <c r="BB2010" i="38"/>
  <c r="BB2009" i="38"/>
  <c r="BB2008" i="38"/>
  <c r="BB2007" i="38"/>
  <c r="BB2006" i="38"/>
  <c r="BB2005" i="38"/>
  <c r="BB2004" i="38"/>
  <c r="BB2003" i="38"/>
  <c r="BB2002" i="38"/>
  <c r="BB2001" i="38"/>
  <c r="BB2000" i="38"/>
  <c r="BB1999" i="38"/>
  <c r="BB1998" i="38"/>
  <c r="BB1997" i="38"/>
  <c r="BB1996" i="38"/>
  <c r="BB1995" i="38"/>
  <c r="BB1994" i="38"/>
  <c r="BB1993" i="38"/>
  <c r="BB1992" i="38"/>
  <c r="BB1991" i="38"/>
  <c r="BB1990" i="38"/>
  <c r="BB1989" i="38"/>
  <c r="BB1988" i="38"/>
  <c r="BB1987" i="38"/>
  <c r="BB1986" i="38"/>
  <c r="BB1985" i="38"/>
  <c r="BB1984" i="38"/>
  <c r="BB1983" i="38"/>
  <c r="BB1982" i="38"/>
  <c r="BB1981" i="38"/>
  <c r="BB1980" i="38"/>
  <c r="BB1979" i="38"/>
  <c r="BB1978" i="38"/>
  <c r="BB1977" i="38"/>
  <c r="BB1976" i="38"/>
  <c r="BB1975" i="38"/>
  <c r="BB1974" i="38"/>
  <c r="BB1973" i="38"/>
  <c r="BB1972" i="38"/>
  <c r="BB1971" i="38"/>
  <c r="BB1970" i="38"/>
  <c r="BB1969" i="38"/>
  <c r="BB1968" i="38"/>
  <c r="BB1967" i="38"/>
  <c r="BB1966" i="38"/>
  <c r="BB1965" i="38"/>
  <c r="BB1964" i="38"/>
  <c r="BB1963" i="38"/>
  <c r="BB1962" i="38"/>
  <c r="BB1961" i="38"/>
  <c r="BB1960" i="38"/>
  <c r="BB1959" i="38"/>
  <c r="BB1958" i="38"/>
  <c r="BB1957" i="38"/>
  <c r="BB1956" i="38"/>
  <c r="BB1955" i="38"/>
  <c r="BB1954" i="38"/>
  <c r="BB1953" i="38"/>
  <c r="BB1952" i="38"/>
  <c r="BB1951" i="38"/>
  <c r="BB1950" i="38"/>
  <c r="BB1949" i="38"/>
  <c r="BB1948" i="38"/>
  <c r="BB1947" i="38"/>
  <c r="BB1946" i="38"/>
  <c r="BB1945" i="38"/>
  <c r="BB1944" i="38"/>
  <c r="BB1943" i="38"/>
  <c r="BB1942" i="38"/>
  <c r="BB1941" i="38"/>
  <c r="BB1940" i="38"/>
  <c r="BB1939" i="38"/>
  <c r="BB1938" i="38"/>
  <c r="BB1937" i="38"/>
  <c r="BB1936" i="38"/>
  <c r="BB1935" i="38"/>
  <c r="BB1934" i="38"/>
  <c r="BB1933" i="38"/>
  <c r="BB1932" i="38"/>
  <c r="BB1931" i="38"/>
  <c r="BB1930" i="38"/>
  <c r="BB1929" i="38"/>
  <c r="BB1928" i="38"/>
  <c r="BB1927" i="38"/>
  <c r="BB1926" i="38"/>
  <c r="BB1925" i="38"/>
  <c r="BB1924" i="38"/>
  <c r="BB1923" i="38"/>
  <c r="BB1922" i="38"/>
  <c r="BB1921" i="38"/>
  <c r="BB1920" i="38"/>
  <c r="BB1919" i="38"/>
  <c r="BB1918" i="38"/>
  <c r="BB1917" i="38"/>
  <c r="BB1916" i="38"/>
  <c r="BB1915" i="38"/>
  <c r="BB1914" i="38"/>
  <c r="BB1913" i="38"/>
  <c r="BB1912" i="38"/>
  <c r="BB1911" i="38"/>
  <c r="BB1910" i="38"/>
  <c r="BB1909" i="38"/>
  <c r="BB1908" i="38"/>
  <c r="BB1907" i="38"/>
  <c r="BB1906" i="38"/>
  <c r="BB1905" i="38"/>
  <c r="BB1904" i="38"/>
  <c r="BB1903" i="38"/>
  <c r="BB1902" i="38"/>
  <c r="BB1901" i="38"/>
  <c r="BB1900" i="38"/>
  <c r="BB1899" i="38"/>
  <c r="BB1898" i="38"/>
  <c r="BB1897" i="38"/>
  <c r="BB1896" i="38"/>
  <c r="BB1895" i="38"/>
  <c r="BB1894" i="38"/>
  <c r="BB1893" i="38"/>
  <c r="BB1892" i="38"/>
  <c r="BB1891" i="38"/>
  <c r="BB1890" i="38"/>
  <c r="BB1889" i="38"/>
  <c r="BB1888" i="38"/>
  <c r="BB1887" i="38"/>
  <c r="BB1886" i="38"/>
  <c r="BB1885" i="38"/>
  <c r="BB1884" i="38"/>
  <c r="BB1883" i="38"/>
  <c r="BB1882" i="38"/>
  <c r="BB1881" i="38"/>
  <c r="BB1880" i="38"/>
  <c r="BB1879" i="38"/>
  <c r="BB1878" i="38"/>
  <c r="BB1877" i="38"/>
  <c r="BB1876" i="38"/>
  <c r="BB1875" i="38"/>
  <c r="BB1874" i="38"/>
  <c r="BB1873" i="38"/>
  <c r="BB1872" i="38"/>
  <c r="BB1871" i="38"/>
  <c r="BB1870" i="38"/>
  <c r="BB1869" i="38"/>
  <c r="BB1868" i="38"/>
  <c r="BB1867" i="38"/>
  <c r="BB1866" i="38"/>
  <c r="BB1865" i="38"/>
  <c r="BB1864" i="38"/>
  <c r="BB1863" i="38"/>
  <c r="BB1862" i="38"/>
  <c r="BB1861" i="38"/>
  <c r="BB1860" i="38"/>
  <c r="BB1859" i="38"/>
  <c r="BB1858" i="38"/>
  <c r="BB1857" i="38"/>
  <c r="BB1856" i="38"/>
  <c r="BB1855" i="38"/>
  <c r="BB1854" i="38"/>
  <c r="BB1853" i="38"/>
  <c r="BB1852" i="38"/>
  <c r="BB1851" i="38"/>
  <c r="BB1850" i="38"/>
  <c r="BB1849" i="38"/>
  <c r="BB1848" i="38"/>
  <c r="BB1847" i="38"/>
  <c r="BB1846" i="38"/>
  <c r="BB1845" i="38"/>
  <c r="BB1844" i="38"/>
  <c r="BB1843" i="38"/>
  <c r="BB1842" i="38"/>
  <c r="BB1841" i="38"/>
  <c r="BB1840" i="38"/>
  <c r="BB1839" i="38"/>
  <c r="BB1838" i="38"/>
  <c r="BB1837" i="38"/>
  <c r="BB1836" i="38"/>
  <c r="BB1835" i="38"/>
  <c r="BB1834" i="38"/>
  <c r="BB1833" i="38"/>
  <c r="BB1832" i="38"/>
  <c r="BB1831" i="38"/>
  <c r="BB1830" i="38"/>
  <c r="BB1829" i="38"/>
  <c r="BB1828" i="38"/>
  <c r="BB1827" i="38"/>
  <c r="BB1826" i="38"/>
  <c r="BB1825" i="38"/>
  <c r="BB1824" i="38"/>
  <c r="BB1823" i="38"/>
  <c r="BB1822" i="38"/>
  <c r="BB1821" i="38"/>
  <c r="BB1820" i="38"/>
  <c r="BB1819" i="38"/>
  <c r="BB1818" i="38"/>
  <c r="BB1817" i="38"/>
  <c r="BB1816" i="38"/>
  <c r="BB1815" i="38"/>
  <c r="BB1814" i="38"/>
  <c r="BB1813" i="38"/>
  <c r="BB1812" i="38"/>
  <c r="BB1811" i="38"/>
  <c r="BB1810" i="38"/>
  <c r="BB1809" i="38"/>
  <c r="BB1808" i="38"/>
  <c r="BB1807" i="38"/>
  <c r="BB1806" i="38"/>
  <c r="BB1805" i="38"/>
  <c r="BB1804" i="38"/>
  <c r="BB1803" i="38"/>
  <c r="BB1802" i="38"/>
  <c r="BB1801" i="38"/>
  <c r="BB1800" i="38"/>
  <c r="BB1799" i="38"/>
  <c r="BB1798" i="38"/>
  <c r="BB1797" i="38"/>
  <c r="BB1796" i="38"/>
  <c r="BB1795" i="38"/>
  <c r="BB1794" i="38"/>
  <c r="BB1793" i="38"/>
  <c r="BB1792" i="38"/>
  <c r="BB1791" i="38"/>
  <c r="BB1790" i="38"/>
  <c r="BB1789" i="38"/>
  <c r="BB1788" i="38"/>
  <c r="BB1787" i="38"/>
  <c r="BB1786" i="38"/>
  <c r="BB1785" i="38"/>
  <c r="BB1784" i="38"/>
  <c r="BB1783" i="38"/>
  <c r="BB1782" i="38"/>
  <c r="BB1781" i="38"/>
  <c r="BB1780" i="38"/>
  <c r="BB1779" i="38"/>
  <c r="BB1778" i="38"/>
  <c r="BB1777" i="38"/>
  <c r="BB1776" i="38"/>
  <c r="BB1775" i="38"/>
  <c r="BB1774" i="38"/>
  <c r="BB1773" i="38"/>
  <c r="BB1772" i="38"/>
  <c r="BB1771" i="38"/>
  <c r="BB1770" i="38"/>
  <c r="BB1769" i="38"/>
  <c r="BB1768" i="38"/>
  <c r="BB1767" i="38"/>
  <c r="BB1766" i="38"/>
  <c r="BB1765" i="38"/>
  <c r="BB1764" i="38"/>
  <c r="BB1763" i="38"/>
  <c r="BB1762" i="38"/>
  <c r="BB1761" i="38"/>
  <c r="BB1760" i="38"/>
  <c r="BB1759" i="38"/>
  <c r="BB1758" i="38"/>
  <c r="BB1757" i="38"/>
  <c r="BB1756" i="38"/>
  <c r="BB1755" i="38"/>
  <c r="BB1754" i="38"/>
  <c r="BB1753" i="38"/>
  <c r="BB1752" i="38"/>
  <c r="BB1751" i="38"/>
  <c r="BB1750" i="38"/>
  <c r="BB1749" i="38"/>
  <c r="BB1748" i="38"/>
  <c r="BB1747" i="38"/>
  <c r="BB1746" i="38"/>
  <c r="BB1745" i="38"/>
  <c r="BB1744" i="38"/>
  <c r="BB1743" i="38"/>
  <c r="BB1742" i="38"/>
  <c r="BB1741" i="38"/>
  <c r="BB1740" i="38"/>
  <c r="BB1739" i="38"/>
  <c r="BB1738" i="38"/>
  <c r="BB1737" i="38"/>
  <c r="BB1736" i="38"/>
  <c r="BB1735" i="38"/>
  <c r="BB1734" i="38"/>
  <c r="BB1733" i="38"/>
  <c r="BB1732" i="38"/>
  <c r="BB1731" i="38"/>
  <c r="BB1730" i="38"/>
  <c r="BB1729" i="38"/>
  <c r="BB1728" i="38"/>
  <c r="BB1727" i="38"/>
  <c r="BB1726" i="38"/>
  <c r="BB1725" i="38"/>
  <c r="BB1724" i="38"/>
  <c r="BB1723" i="38"/>
  <c r="BB1722" i="38"/>
  <c r="BB1721" i="38"/>
  <c r="BB1720" i="38"/>
  <c r="BB1719" i="38"/>
  <c r="BB1718" i="38"/>
  <c r="BB1717" i="38"/>
  <c r="BB1716" i="38"/>
  <c r="BB1715" i="38"/>
  <c r="BB1714" i="38"/>
  <c r="BB1713" i="38"/>
  <c r="BB1712" i="38"/>
  <c r="BB1711" i="38"/>
  <c r="BB1710" i="38"/>
  <c r="BB1709" i="38"/>
  <c r="BB1708" i="38"/>
  <c r="BB1707" i="38"/>
  <c r="BB1706" i="38"/>
  <c r="BB1705" i="38"/>
  <c r="BB1704" i="38"/>
  <c r="BB1703" i="38"/>
  <c r="BB1702" i="38"/>
  <c r="BB1701" i="38"/>
  <c r="BB1700" i="38"/>
  <c r="BB1699" i="38"/>
  <c r="BB1698" i="38"/>
  <c r="BB1697" i="38"/>
  <c r="BB1696" i="38"/>
  <c r="BB1695" i="38"/>
  <c r="BB1694" i="38"/>
  <c r="BB1693" i="38"/>
  <c r="BB1692" i="38"/>
  <c r="BB1691" i="38"/>
  <c r="BB1690" i="38"/>
  <c r="BB1689" i="38"/>
  <c r="BB1688" i="38"/>
  <c r="BB1687" i="38"/>
  <c r="BB1686" i="38"/>
  <c r="BB1685" i="38"/>
  <c r="BB1684" i="38"/>
  <c r="BB1683" i="38"/>
  <c r="BB1682" i="38"/>
  <c r="BB1681" i="38"/>
  <c r="BB1680" i="38"/>
  <c r="BB1679" i="38"/>
  <c r="BB1678" i="38"/>
  <c r="BB1677" i="38"/>
  <c r="BB1676" i="38"/>
  <c r="BB1675" i="38"/>
  <c r="BB1674" i="38"/>
  <c r="BB1673" i="38"/>
  <c r="BB1672" i="38"/>
  <c r="BB1671" i="38"/>
  <c r="BB1670" i="38"/>
  <c r="BB1669" i="38"/>
  <c r="BB1668" i="38"/>
  <c r="BB1667" i="38"/>
  <c r="BB1666" i="38"/>
  <c r="BB1665" i="38"/>
  <c r="BB1664" i="38"/>
  <c r="BB1663" i="38"/>
  <c r="BB1662" i="38"/>
  <c r="BB1661" i="38"/>
  <c r="BB1660" i="38"/>
  <c r="BB1659" i="38"/>
  <c r="BB1658" i="38"/>
  <c r="BB1657" i="38"/>
  <c r="BB1656" i="38"/>
  <c r="BB1655" i="38"/>
  <c r="BB1654" i="38"/>
  <c r="BB1653" i="38"/>
  <c r="BB1652" i="38"/>
  <c r="BB1651" i="38"/>
  <c r="BB1650" i="38"/>
  <c r="BB1649" i="38"/>
  <c r="BB1648" i="38"/>
  <c r="BB1647" i="38"/>
  <c r="BB1646" i="38"/>
  <c r="BB1645" i="38"/>
  <c r="BB1644" i="38"/>
  <c r="BB1643" i="38"/>
  <c r="BB1642" i="38"/>
  <c r="BB1641" i="38"/>
  <c r="BB1640" i="38"/>
  <c r="BB1639" i="38"/>
  <c r="BB1638" i="38"/>
  <c r="BB1637" i="38"/>
  <c r="BB1636" i="38"/>
  <c r="BB1635" i="38"/>
  <c r="BB1634" i="38"/>
  <c r="BB1633" i="38"/>
  <c r="BB1632" i="38"/>
  <c r="BB1631" i="38"/>
  <c r="BB1630" i="38"/>
  <c r="BB1629" i="38"/>
  <c r="BB1628" i="38"/>
  <c r="BB1627" i="38"/>
  <c r="BB1626" i="38"/>
  <c r="BB1625" i="38"/>
  <c r="BB1624" i="38"/>
  <c r="BB1623" i="38"/>
  <c r="BB1622" i="38"/>
  <c r="BB1621" i="38"/>
  <c r="BB1620" i="38"/>
  <c r="BB1619" i="38"/>
  <c r="BB1618" i="38"/>
  <c r="BB1617" i="38"/>
  <c r="BB1616" i="38"/>
  <c r="BB1615" i="38"/>
  <c r="BB1614" i="38"/>
  <c r="BB1613" i="38"/>
  <c r="BB1612" i="38"/>
  <c r="BB1611" i="38"/>
  <c r="BB1610" i="38"/>
  <c r="BB1609" i="38"/>
  <c r="BB1608" i="38"/>
  <c r="BB1607" i="38"/>
  <c r="BB1606" i="38"/>
  <c r="BB1605" i="38"/>
  <c r="BB1604" i="38"/>
  <c r="BB1603" i="38"/>
  <c r="BB1602" i="38"/>
  <c r="BB1601" i="38"/>
  <c r="BB1600" i="38"/>
  <c r="BB1599" i="38"/>
  <c r="BB1598" i="38"/>
  <c r="BB1597" i="38"/>
  <c r="BB1596" i="38"/>
  <c r="BB1595" i="38"/>
  <c r="BB1594" i="38"/>
  <c r="BB1593" i="38"/>
  <c r="BB1592" i="38"/>
  <c r="BB1591" i="38"/>
  <c r="BB1590" i="38"/>
  <c r="BB1589" i="38"/>
  <c r="BB1588" i="38"/>
  <c r="BB1587" i="38"/>
  <c r="BB1586" i="38"/>
  <c r="BB1585" i="38"/>
  <c r="BB1584" i="38"/>
  <c r="BB1583" i="38"/>
  <c r="BB1582" i="38"/>
  <c r="BB1581" i="38"/>
  <c r="BB1580" i="38"/>
  <c r="BB1579" i="38"/>
  <c r="BB1578" i="38"/>
  <c r="BB1577" i="38"/>
  <c r="BB1576" i="38"/>
  <c r="BB1575" i="38"/>
  <c r="BB1574" i="38"/>
  <c r="BB1573" i="38"/>
  <c r="BB1572" i="38"/>
  <c r="BB1571" i="38"/>
  <c r="BB1570" i="38"/>
  <c r="BB1569" i="38"/>
  <c r="BB1568" i="38"/>
  <c r="BB1567" i="38"/>
  <c r="BB1566" i="38"/>
  <c r="BB1565" i="38"/>
  <c r="BB1564" i="38"/>
  <c r="BB1563" i="38"/>
  <c r="BB1562" i="38"/>
  <c r="BB1561" i="38"/>
  <c r="BB1560" i="38"/>
  <c r="BB1559" i="38"/>
  <c r="BB1558" i="38"/>
  <c r="BB1557" i="38"/>
  <c r="BB1556" i="38"/>
  <c r="BB1555" i="38"/>
  <c r="BB1554" i="38"/>
  <c r="BB1553" i="38"/>
  <c r="BB1552" i="38"/>
  <c r="BB1551" i="38"/>
  <c r="BB1550" i="38"/>
  <c r="BB1549" i="38"/>
  <c r="BB1548" i="38"/>
  <c r="BB1547" i="38"/>
  <c r="BB1546" i="38"/>
  <c r="BB1545" i="38"/>
  <c r="BB1544" i="38"/>
  <c r="BB1543" i="38"/>
  <c r="BB1542" i="38"/>
  <c r="BB1541" i="38"/>
  <c r="BB1540" i="38"/>
  <c r="BB1539" i="38"/>
  <c r="BB1538" i="38"/>
  <c r="BB1537" i="38"/>
  <c r="BB1536" i="38"/>
  <c r="BB1535" i="38"/>
  <c r="BB1534" i="38"/>
  <c r="BB1533" i="38"/>
  <c r="BB1532" i="38"/>
  <c r="BB1531" i="38"/>
  <c r="BB1530" i="38"/>
  <c r="BB1529" i="38"/>
  <c r="BB1528" i="38"/>
  <c r="BB1527" i="38"/>
  <c r="BB1526" i="38"/>
  <c r="BB1525" i="38"/>
  <c r="BB1524" i="38"/>
  <c r="BB1523" i="38"/>
  <c r="BB1522" i="38"/>
  <c r="BB1521" i="38"/>
  <c r="BB1520" i="38"/>
  <c r="BB1519" i="38"/>
  <c r="BB1518" i="38"/>
  <c r="BB1517" i="38"/>
  <c r="BB1516" i="38"/>
  <c r="BB1515" i="38"/>
  <c r="BB1514" i="38"/>
  <c r="BB1513" i="38"/>
  <c r="BB1512" i="38"/>
  <c r="BB1511" i="38"/>
  <c r="BB1510" i="38"/>
  <c r="BB1509" i="38"/>
  <c r="BB1508" i="38"/>
  <c r="BB1507" i="38"/>
  <c r="BB1506" i="38"/>
  <c r="BB1505" i="38"/>
  <c r="BB1504" i="38"/>
  <c r="BB1503" i="38"/>
  <c r="BB1502" i="38"/>
  <c r="BB1501" i="38"/>
  <c r="BB1500" i="38"/>
  <c r="BB1499" i="38"/>
  <c r="BB1498" i="38"/>
  <c r="BB1497" i="38"/>
  <c r="BB1496" i="38"/>
  <c r="BB1495" i="38"/>
  <c r="BB1494" i="38"/>
  <c r="BB1493" i="38"/>
  <c r="BB1492" i="38"/>
  <c r="BB1491" i="38"/>
  <c r="BB1490" i="38"/>
  <c r="BB1489" i="38"/>
  <c r="BB1488" i="38"/>
  <c r="BB1487" i="38"/>
  <c r="BB1486" i="38"/>
  <c r="BB1485" i="38"/>
  <c r="BB1484" i="38"/>
  <c r="BB1483" i="38"/>
  <c r="BB1482" i="38"/>
  <c r="BB1481" i="38"/>
  <c r="BB1480" i="38"/>
  <c r="BB1479" i="38"/>
  <c r="BB1478" i="38"/>
  <c r="BB1477" i="38"/>
  <c r="BB1476" i="38"/>
  <c r="BB1475" i="38"/>
  <c r="BB1474" i="38"/>
  <c r="BB1473" i="38"/>
  <c r="BB1472" i="38"/>
  <c r="BB1471" i="38"/>
  <c r="BB1470" i="38"/>
  <c r="BB1469" i="38"/>
  <c r="BB1468" i="38"/>
  <c r="BB1467" i="38"/>
  <c r="BB1466" i="38"/>
  <c r="BB1465" i="38"/>
  <c r="BB1464" i="38"/>
  <c r="BB1463" i="38"/>
  <c r="BB1462" i="38"/>
  <c r="BB1461" i="38"/>
  <c r="BB1460" i="38"/>
  <c r="BB1459" i="38"/>
  <c r="BB1458" i="38"/>
  <c r="BB1457" i="38"/>
  <c r="BB1456" i="38"/>
  <c r="BB1455" i="38"/>
  <c r="BB1454" i="38"/>
  <c r="BB1453" i="38"/>
  <c r="BB1452" i="38"/>
  <c r="BB1451" i="38"/>
  <c r="BB1450" i="38"/>
  <c r="BB1449" i="38"/>
  <c r="BB1448" i="38"/>
  <c r="BB1447" i="38"/>
  <c r="BB1446" i="38"/>
  <c r="BB1445" i="38"/>
  <c r="BB1444" i="38"/>
  <c r="BB1443" i="38"/>
  <c r="BB1442" i="38"/>
  <c r="BB1441" i="38"/>
  <c r="BB1440" i="38"/>
  <c r="BB1439" i="38"/>
  <c r="BB1438" i="38"/>
  <c r="BB1437" i="38"/>
  <c r="BB1436" i="38"/>
  <c r="BB1435" i="38"/>
  <c r="BB1434" i="38"/>
  <c r="BB1433" i="38"/>
  <c r="BB1432" i="38"/>
  <c r="BB1431" i="38"/>
  <c r="BB1430" i="38"/>
  <c r="BB1429" i="38"/>
  <c r="BB1428" i="38"/>
  <c r="BB1427" i="38"/>
  <c r="BB1426" i="38"/>
  <c r="BB1425" i="38"/>
  <c r="BB1424" i="38"/>
  <c r="BB1423" i="38"/>
  <c r="BB1422" i="38"/>
  <c r="BB1421" i="38"/>
  <c r="BB1420" i="38"/>
  <c r="BB1419" i="38"/>
  <c r="BB1418" i="38"/>
  <c r="BB1417" i="38"/>
  <c r="BB1416" i="38"/>
  <c r="BB1415" i="38"/>
  <c r="BB1414" i="38"/>
  <c r="BB1413" i="38"/>
  <c r="BB1412" i="38"/>
  <c r="BB1411" i="38"/>
  <c r="BB1410" i="38"/>
  <c r="BB1409" i="38"/>
  <c r="BB1408" i="38"/>
  <c r="BB1407" i="38"/>
  <c r="BB1406" i="38"/>
  <c r="BB1405" i="38"/>
  <c r="BB1404" i="38"/>
  <c r="BB1403" i="38"/>
  <c r="BB1402" i="38"/>
  <c r="BB1401" i="38"/>
  <c r="BB1400" i="38"/>
  <c r="BB1399" i="38"/>
  <c r="BB1398" i="38"/>
  <c r="BB1397" i="38"/>
  <c r="BB1396" i="38"/>
  <c r="BB1395" i="38"/>
  <c r="BB1394" i="38"/>
  <c r="BB1393" i="38"/>
  <c r="BB1392" i="38"/>
  <c r="BB1391" i="38"/>
  <c r="BB1390" i="38"/>
  <c r="BB1389" i="38"/>
  <c r="BB1388" i="38"/>
  <c r="BB1387" i="38"/>
  <c r="BB1386" i="38"/>
  <c r="BB1385" i="38"/>
  <c r="BB1384" i="38"/>
  <c r="BB1383" i="38"/>
  <c r="BB1382" i="38"/>
  <c r="BB1381" i="38"/>
  <c r="BB1380" i="38"/>
  <c r="BB1379" i="38"/>
  <c r="BB1378" i="38"/>
  <c r="BB1377" i="38"/>
  <c r="BB1376" i="38"/>
  <c r="BB1375" i="38"/>
  <c r="BB1374" i="38"/>
  <c r="BB1373" i="38"/>
  <c r="BB1372" i="38"/>
  <c r="BB1371" i="38"/>
  <c r="BB1370" i="38"/>
  <c r="BB1369" i="38"/>
  <c r="BB1368" i="38"/>
  <c r="BB1367" i="38"/>
  <c r="BB1366" i="38"/>
  <c r="BB1365" i="38"/>
  <c r="BB1364" i="38"/>
  <c r="BB1363" i="38"/>
  <c r="BB1362" i="38"/>
  <c r="BB1361" i="38"/>
  <c r="BB1360" i="38"/>
  <c r="BB1359" i="38"/>
  <c r="BB1358" i="38"/>
  <c r="BB1357" i="38"/>
  <c r="BB1356" i="38"/>
  <c r="BB1355" i="38"/>
  <c r="BB1354" i="38"/>
  <c r="BB1353" i="38"/>
  <c r="BB1352" i="38"/>
  <c r="BB1351" i="38"/>
  <c r="BB1350" i="38"/>
  <c r="BB1349" i="38"/>
  <c r="BB1348" i="38"/>
  <c r="BB1347" i="38"/>
  <c r="BB1346" i="38"/>
  <c r="BB1345" i="38"/>
  <c r="BB1344" i="38"/>
  <c r="BB1343" i="38"/>
  <c r="BB1342" i="38"/>
  <c r="BB1341" i="38"/>
  <c r="BB1340" i="38"/>
  <c r="BB1339" i="38"/>
  <c r="BB1338" i="38"/>
  <c r="BB1337" i="38"/>
  <c r="BB1336" i="38"/>
  <c r="BB1335" i="38"/>
  <c r="BB1334" i="38"/>
  <c r="BB1333" i="38"/>
  <c r="BB1332" i="38"/>
  <c r="BB1331" i="38"/>
  <c r="BB1330" i="38"/>
  <c r="BB1329" i="38"/>
  <c r="BB1328" i="38"/>
  <c r="BB1327" i="38"/>
  <c r="BB1326" i="38"/>
  <c r="BB1325" i="38"/>
  <c r="BB1324" i="38"/>
  <c r="BB1323" i="38"/>
  <c r="BB1322" i="38"/>
  <c r="BB1321" i="38"/>
  <c r="BB1320" i="38"/>
  <c r="BB1319" i="38"/>
  <c r="BB1318" i="38"/>
  <c r="BB1317" i="38"/>
  <c r="BB1316" i="38"/>
  <c r="BB1315" i="38"/>
  <c r="BB1314" i="38"/>
  <c r="BB1313" i="38"/>
  <c r="BB1312" i="38"/>
  <c r="BB1311" i="38"/>
  <c r="BB1310" i="38"/>
  <c r="BB1309" i="38"/>
  <c r="BB1308" i="38"/>
  <c r="BB1307" i="38"/>
  <c r="BB1306" i="38"/>
  <c r="BB1305" i="38"/>
  <c r="BB1304" i="38"/>
  <c r="BB1303" i="38"/>
  <c r="BB1302" i="38"/>
  <c r="BB1301" i="38"/>
  <c r="BB1300" i="38"/>
  <c r="BB1299" i="38"/>
  <c r="BB1298" i="38"/>
  <c r="BB1297" i="38"/>
  <c r="BB1296" i="38"/>
  <c r="BB1295" i="38"/>
  <c r="BB1294" i="38"/>
  <c r="BB1293" i="38"/>
  <c r="BB1292" i="38"/>
  <c r="BB1291" i="38"/>
  <c r="BB1290" i="38"/>
  <c r="BB1289" i="38"/>
  <c r="BB1288" i="38"/>
  <c r="BB1287" i="38"/>
  <c r="BB1286" i="38"/>
  <c r="BB1285" i="38"/>
  <c r="BB1284" i="38"/>
  <c r="BB1283" i="38"/>
  <c r="BB1282" i="38"/>
  <c r="BB1281" i="38"/>
  <c r="BB1280" i="38"/>
  <c r="BB1279" i="38"/>
  <c r="BB1278" i="38"/>
  <c r="BB1277" i="38"/>
  <c r="BB1276" i="38"/>
  <c r="BB1275" i="38"/>
  <c r="BB1274" i="38"/>
  <c r="BB1273" i="38"/>
  <c r="BB1272" i="38"/>
  <c r="BB1271" i="38"/>
  <c r="BB1270" i="38"/>
  <c r="BB1269" i="38"/>
  <c r="BB1268" i="38"/>
  <c r="BB1267" i="38"/>
  <c r="BB1266" i="38"/>
  <c r="BB1265" i="38"/>
  <c r="BB1264" i="38"/>
  <c r="BB1263" i="38"/>
  <c r="BB1262" i="38"/>
  <c r="BB1261" i="38"/>
  <c r="BB1260" i="38"/>
  <c r="BB1259" i="38"/>
  <c r="BB1258" i="38"/>
  <c r="BB1257" i="38"/>
  <c r="BB1256" i="38"/>
  <c r="BB1255" i="38"/>
  <c r="BB1254" i="38"/>
  <c r="BB1253" i="38"/>
  <c r="BB1252" i="38"/>
  <c r="BB1251" i="38"/>
  <c r="BB1250" i="38"/>
  <c r="BB1249" i="38"/>
  <c r="BB1248" i="38"/>
  <c r="BB1247" i="38"/>
  <c r="BB1246" i="38"/>
  <c r="BB1245" i="38"/>
  <c r="BB1244" i="38"/>
  <c r="BB1243" i="38"/>
  <c r="BB1242" i="38"/>
  <c r="BB1241" i="38"/>
  <c r="BB1240" i="38"/>
  <c r="BB1239" i="38"/>
  <c r="BB1238" i="38"/>
  <c r="BB1237" i="38"/>
  <c r="BB1236" i="38"/>
  <c r="BB1235" i="38"/>
  <c r="BB1234" i="38"/>
  <c r="BB1233" i="38"/>
  <c r="BB1232" i="38"/>
  <c r="BB1231" i="38"/>
  <c r="BB1230" i="38"/>
  <c r="BB1229" i="38"/>
  <c r="BB1228" i="38"/>
  <c r="BB1227" i="38"/>
  <c r="BB1226" i="38"/>
  <c r="BB1225" i="38"/>
  <c r="BB1224" i="38"/>
  <c r="BB1223" i="38"/>
  <c r="BB1222" i="38"/>
  <c r="BB1221" i="38"/>
  <c r="BB1220" i="38"/>
  <c r="BB1219" i="38"/>
  <c r="BB1218" i="38"/>
  <c r="BB1217" i="38"/>
  <c r="BB1216" i="38"/>
  <c r="BB1215" i="38"/>
  <c r="BB1214" i="38"/>
  <c r="BB1213" i="38"/>
  <c r="BB1212" i="38"/>
  <c r="BB1211" i="38"/>
  <c r="BB1210" i="38"/>
  <c r="BB1209" i="38"/>
  <c r="BB1208" i="38"/>
  <c r="BB1207" i="38"/>
  <c r="BB1206" i="38"/>
  <c r="BB1205" i="38"/>
  <c r="BB1204" i="38"/>
  <c r="BB1203" i="38"/>
  <c r="BB1202" i="38"/>
  <c r="BB1201" i="38"/>
  <c r="BB1200" i="38"/>
  <c r="BB1199" i="38"/>
  <c r="BB1198" i="38"/>
  <c r="BB1197" i="38"/>
  <c r="BB1196" i="38"/>
  <c r="BB1195" i="38"/>
  <c r="BB1194" i="38"/>
  <c r="BB1193" i="38"/>
  <c r="BB1192" i="38"/>
  <c r="BB1191" i="38"/>
  <c r="BB1190" i="38"/>
  <c r="BB1189" i="38"/>
  <c r="BB1188" i="38"/>
  <c r="BB1187" i="38"/>
  <c r="BB1186" i="38"/>
  <c r="BB1185" i="38"/>
  <c r="BB1184" i="38"/>
  <c r="BB1183" i="38"/>
  <c r="BB1182" i="38"/>
  <c r="BB1181" i="38"/>
  <c r="BB1180" i="38"/>
  <c r="BB1179" i="38"/>
  <c r="BB1178" i="38"/>
  <c r="BB1177" i="38"/>
  <c r="BB1176" i="38"/>
  <c r="BB1175" i="38"/>
  <c r="BB1174" i="38"/>
  <c r="BB1173" i="38"/>
  <c r="BB1172" i="38"/>
  <c r="BB1171" i="38"/>
  <c r="BB1170" i="38"/>
  <c r="BB1169" i="38"/>
  <c r="BB1168" i="38"/>
  <c r="BB1167" i="38"/>
  <c r="BB1166" i="38"/>
  <c r="BB1165" i="38"/>
  <c r="BB1164" i="38"/>
  <c r="BB1163" i="38"/>
  <c r="BB1162" i="38"/>
  <c r="BB1161" i="38"/>
  <c r="BB1160" i="38"/>
  <c r="BB1159" i="38"/>
  <c r="BB1158" i="38"/>
  <c r="BB1157" i="38"/>
  <c r="BB1156" i="38"/>
  <c r="BB1155" i="38"/>
  <c r="BB1154" i="38"/>
  <c r="BB1153" i="38"/>
  <c r="BB1152" i="38"/>
  <c r="BB1151" i="38"/>
  <c r="BB1150" i="38"/>
  <c r="BB1149" i="38"/>
  <c r="BB1148" i="38"/>
  <c r="BB1147" i="38"/>
  <c r="BB1146" i="38"/>
  <c r="BB1145" i="38"/>
  <c r="BB1144" i="38"/>
  <c r="BB1143" i="38"/>
  <c r="BB1142" i="38"/>
  <c r="BB1141" i="38"/>
  <c r="BB1140" i="38"/>
  <c r="BB1139" i="38"/>
  <c r="BB1138" i="38"/>
  <c r="BB1137" i="38"/>
  <c r="BB1136" i="38"/>
  <c r="BB1135" i="38"/>
  <c r="BB1134" i="38"/>
  <c r="BB1133" i="38"/>
  <c r="BB1132" i="38"/>
  <c r="BB1131" i="38"/>
  <c r="BB1130" i="38"/>
  <c r="BB1129" i="38"/>
  <c r="BB1128" i="38"/>
  <c r="BB1127" i="38"/>
  <c r="BB1126" i="38"/>
  <c r="BB1125" i="38"/>
  <c r="BB1124" i="38"/>
  <c r="BB1123" i="38"/>
  <c r="BB1122" i="38"/>
  <c r="BB1121" i="38"/>
  <c r="BB1120" i="38"/>
  <c r="BB1119" i="38"/>
  <c r="BB1118" i="38"/>
  <c r="BB1117" i="38"/>
  <c r="BB1116" i="38"/>
  <c r="BB1115" i="38"/>
  <c r="BB1114" i="38"/>
  <c r="BB1113" i="38"/>
  <c r="BB1112" i="38"/>
  <c r="BB1111" i="38"/>
  <c r="BB1110" i="38"/>
  <c r="BB1109" i="38"/>
  <c r="BB1108" i="38"/>
  <c r="BB1107" i="38"/>
  <c r="BB1106" i="38"/>
  <c r="BB1105" i="38"/>
  <c r="BB1104" i="38"/>
  <c r="BB1103" i="38"/>
  <c r="BB1102" i="38"/>
  <c r="BB1101" i="38"/>
  <c r="BB1100" i="38"/>
  <c r="BB1099" i="38"/>
  <c r="BB1098" i="38"/>
  <c r="BB1097" i="38"/>
  <c r="BB1096" i="38"/>
  <c r="BB1095" i="38"/>
  <c r="BB1094" i="38"/>
  <c r="BB1093" i="38"/>
  <c r="BB1092" i="38"/>
  <c r="BB1091" i="38"/>
  <c r="BB1090" i="38"/>
  <c r="BB1089" i="38"/>
  <c r="BB1088" i="38"/>
  <c r="BB1087" i="38"/>
  <c r="BB1086" i="38"/>
  <c r="BB1085" i="38"/>
  <c r="BB1084" i="38"/>
  <c r="BB1083" i="38"/>
  <c r="BB1082" i="38"/>
  <c r="BB1081" i="38"/>
  <c r="BB1080" i="38"/>
  <c r="BB1079" i="38"/>
  <c r="BB1078" i="38"/>
  <c r="BB1077" i="38"/>
  <c r="BB1076" i="38"/>
  <c r="BB1075" i="38"/>
  <c r="BB1074" i="38"/>
  <c r="BB1073" i="38"/>
  <c r="BB1072" i="38"/>
  <c r="BB1071" i="38"/>
  <c r="BB1070" i="38"/>
  <c r="BB1069" i="38"/>
  <c r="BB1068" i="38"/>
  <c r="BB1067" i="38"/>
  <c r="BB1066" i="38"/>
  <c r="BB1065" i="38"/>
  <c r="BB1064" i="38"/>
  <c r="BB1063" i="38"/>
  <c r="BB1062" i="38"/>
  <c r="BB1061" i="38"/>
  <c r="BB1060" i="38"/>
  <c r="BB1059" i="38"/>
  <c r="BB1058" i="38"/>
  <c r="BB1057" i="38"/>
  <c r="BB1056" i="38"/>
  <c r="BB1055" i="38"/>
  <c r="BB1054" i="38"/>
  <c r="BB1053" i="38"/>
  <c r="BB1052" i="38"/>
  <c r="BB1051" i="38"/>
  <c r="BB1050" i="38"/>
  <c r="BB1049" i="38"/>
  <c r="BB1048" i="38"/>
  <c r="BB1047" i="38"/>
  <c r="BB1046" i="38"/>
  <c r="BB1045" i="38"/>
  <c r="BB1044" i="38"/>
  <c r="BB1043" i="38"/>
  <c r="BB1042" i="38"/>
  <c r="BB1041" i="38"/>
  <c r="BB1040" i="38"/>
  <c r="BB1039" i="38"/>
  <c r="BB1038" i="38"/>
  <c r="BB1037" i="38"/>
  <c r="BB1036" i="38"/>
  <c r="BB1035" i="38"/>
  <c r="BB1034" i="38"/>
  <c r="BB1033" i="38"/>
  <c r="BB1032" i="38"/>
  <c r="BB1031" i="38"/>
  <c r="BB1030" i="38"/>
  <c r="BB1029" i="38"/>
  <c r="BB1028" i="38"/>
  <c r="BB1027" i="38"/>
  <c r="BB1026" i="38"/>
  <c r="BB1025" i="38"/>
  <c r="BB1024" i="38"/>
  <c r="BB1023" i="38"/>
  <c r="BB1022" i="38"/>
  <c r="BB1021" i="38"/>
  <c r="BB1020" i="38"/>
  <c r="BB1019" i="38"/>
  <c r="BB1018" i="38"/>
  <c r="BB1017" i="38"/>
  <c r="BB1016" i="38"/>
  <c r="BB1015" i="38"/>
  <c r="BB1014" i="38"/>
  <c r="BB1013" i="38"/>
  <c r="BB1012" i="38"/>
  <c r="BB1011" i="38"/>
  <c r="BB1010" i="38"/>
  <c r="BB1009" i="38"/>
  <c r="BB1008" i="38"/>
  <c r="BB1007" i="38"/>
  <c r="BB1006" i="38"/>
  <c r="BB1005" i="38"/>
  <c r="BB1004" i="38"/>
  <c r="BB1003" i="38"/>
  <c r="BB1002" i="38"/>
  <c r="BB1001" i="38"/>
  <c r="BB1000" i="38"/>
  <c r="BB999" i="38"/>
  <c r="BB998" i="38"/>
  <c r="BB997" i="38"/>
  <c r="BB996" i="38"/>
  <c r="BB995" i="38"/>
  <c r="BB994" i="38"/>
  <c r="BB993" i="38"/>
  <c r="BB992" i="38"/>
  <c r="BB991" i="38"/>
  <c r="BB990" i="38"/>
  <c r="BB989" i="38"/>
  <c r="BB988" i="38"/>
  <c r="BB987" i="38"/>
  <c r="BB986" i="38"/>
  <c r="BB985" i="38"/>
  <c r="BB984" i="38"/>
  <c r="BB983" i="38"/>
  <c r="BB982" i="38"/>
  <c r="BB981" i="38"/>
  <c r="BB980" i="38"/>
  <c r="BB979" i="38"/>
  <c r="BB978" i="38"/>
  <c r="BB977" i="38"/>
  <c r="BB976" i="38"/>
  <c r="BB975" i="38"/>
  <c r="BB974" i="38"/>
  <c r="BB973" i="38"/>
  <c r="BB972" i="38"/>
  <c r="BB971" i="38"/>
  <c r="BB970" i="38"/>
  <c r="BB969" i="38"/>
  <c r="BB968" i="38"/>
  <c r="BB967" i="38"/>
  <c r="BB966" i="38"/>
  <c r="BB965" i="38"/>
  <c r="BB964" i="38"/>
  <c r="BB963" i="38"/>
  <c r="BB962" i="38"/>
  <c r="BB961" i="38"/>
  <c r="BB960" i="38"/>
  <c r="BB959" i="38"/>
  <c r="BB958" i="38"/>
  <c r="BB957" i="38"/>
  <c r="BB956" i="38"/>
  <c r="BB955" i="38"/>
  <c r="BB954" i="38"/>
  <c r="BB953" i="38"/>
  <c r="BB952" i="38"/>
  <c r="BB951" i="38"/>
  <c r="BB950" i="38"/>
  <c r="BB949" i="38"/>
  <c r="BB948" i="38"/>
  <c r="BB947" i="38"/>
  <c r="BB946" i="38"/>
  <c r="BB945" i="38"/>
  <c r="BB944" i="38"/>
  <c r="BB943" i="38"/>
  <c r="BB942" i="38"/>
  <c r="BB941" i="38"/>
  <c r="BB940" i="38"/>
  <c r="BB939" i="38"/>
  <c r="BB938" i="38"/>
  <c r="BB937" i="38"/>
  <c r="BB936" i="38"/>
  <c r="BB935" i="38"/>
  <c r="BB934" i="38"/>
  <c r="BB933" i="38"/>
  <c r="BB932" i="38"/>
  <c r="BB931" i="38"/>
  <c r="BB930" i="38"/>
  <c r="BB929" i="38"/>
  <c r="BB928" i="38"/>
  <c r="BB927" i="38"/>
  <c r="BB926" i="38"/>
  <c r="BB925" i="38"/>
  <c r="BB924" i="38"/>
  <c r="BB923" i="38"/>
  <c r="BB922" i="38"/>
  <c r="BB921" i="38"/>
  <c r="BB920" i="38"/>
  <c r="BB919" i="38"/>
  <c r="BB918" i="38"/>
  <c r="BB917" i="38"/>
  <c r="BB916" i="38"/>
  <c r="BB915" i="38"/>
  <c r="BB914" i="38"/>
  <c r="BB913" i="38"/>
  <c r="BB912" i="38"/>
  <c r="BB911" i="38"/>
  <c r="BB910" i="38"/>
  <c r="BB909" i="38"/>
  <c r="BB908" i="38"/>
  <c r="BB907" i="38"/>
  <c r="BB906" i="38"/>
  <c r="BB905" i="38"/>
  <c r="BB904" i="38"/>
  <c r="BB903" i="38"/>
  <c r="BB902" i="38"/>
  <c r="BB901" i="38"/>
  <c r="BB900" i="38"/>
  <c r="BB899" i="38"/>
  <c r="BB898" i="38"/>
  <c r="BB897" i="38"/>
  <c r="BB896" i="38"/>
  <c r="BB895" i="38"/>
  <c r="BB894" i="38"/>
  <c r="BB893" i="38"/>
  <c r="BB892" i="38"/>
  <c r="BB891" i="38"/>
  <c r="BB890" i="38"/>
  <c r="BB889" i="38"/>
  <c r="BB888" i="38"/>
  <c r="BB887" i="38"/>
  <c r="BB886" i="38"/>
  <c r="BB885" i="38"/>
  <c r="BB884" i="38"/>
  <c r="BB883" i="38"/>
  <c r="BB882" i="38"/>
  <c r="BB881" i="38"/>
  <c r="BB880" i="38"/>
  <c r="BB879" i="38"/>
  <c r="BB878" i="38"/>
  <c r="BB877" i="38"/>
  <c r="BB876" i="38"/>
  <c r="BB875" i="38"/>
  <c r="BB874" i="38"/>
  <c r="BB873" i="38"/>
  <c r="BB872" i="38"/>
  <c r="BB871" i="38"/>
  <c r="BB870" i="38"/>
  <c r="BB869" i="38"/>
  <c r="BB868" i="38"/>
  <c r="BB867" i="38"/>
  <c r="BB866" i="38"/>
  <c r="BB865" i="38"/>
  <c r="BB864" i="38"/>
  <c r="BB863" i="38"/>
  <c r="BB862" i="38"/>
  <c r="BB861" i="38"/>
  <c r="BB860" i="38"/>
  <c r="BB859" i="38"/>
  <c r="BB858" i="38"/>
  <c r="BB857" i="38"/>
  <c r="BB856" i="38"/>
  <c r="BB855" i="38"/>
  <c r="BB854" i="38"/>
  <c r="BB853" i="38"/>
  <c r="BB852" i="38"/>
  <c r="BB851" i="38"/>
  <c r="BB850" i="38"/>
  <c r="BB849" i="38"/>
  <c r="BB848" i="38"/>
  <c r="BB847" i="38"/>
  <c r="BB846" i="38"/>
  <c r="BB845" i="38"/>
  <c r="BB844" i="38"/>
  <c r="BB843" i="38"/>
  <c r="BB842" i="38"/>
  <c r="BB841" i="38"/>
  <c r="BB840" i="38"/>
  <c r="BB839" i="38"/>
  <c r="BB838" i="38"/>
  <c r="BB837" i="38"/>
  <c r="BB836" i="38"/>
  <c r="BB835" i="38"/>
  <c r="BB834" i="38"/>
  <c r="BB833" i="38"/>
  <c r="BB832" i="38"/>
  <c r="BB831" i="38"/>
  <c r="BB830" i="38"/>
  <c r="BB829" i="38"/>
  <c r="BB828" i="38"/>
  <c r="BB827" i="38"/>
  <c r="BB826" i="38"/>
  <c r="BB825" i="38"/>
  <c r="BB824" i="38"/>
  <c r="BB823" i="38"/>
  <c r="BB822" i="38"/>
  <c r="BB821" i="38"/>
  <c r="BB820" i="38"/>
  <c r="BB819" i="38"/>
  <c r="BB818" i="38"/>
  <c r="BB817" i="38"/>
  <c r="BB816" i="38"/>
  <c r="BB815" i="38"/>
  <c r="BB814" i="38"/>
  <c r="BB813" i="38"/>
  <c r="BB812" i="38"/>
  <c r="BB811" i="38"/>
  <c r="BB810" i="38"/>
  <c r="BB809" i="38"/>
  <c r="BB808" i="38"/>
  <c r="BB807" i="38"/>
  <c r="BB806" i="38"/>
  <c r="BB805" i="38"/>
  <c r="BB804" i="38"/>
  <c r="BB803" i="38"/>
  <c r="BB802" i="38"/>
  <c r="BB801" i="38"/>
  <c r="BB800" i="38"/>
  <c r="BB799" i="38"/>
  <c r="BB798" i="38"/>
  <c r="BB797" i="38"/>
  <c r="BB796" i="38"/>
  <c r="BB795" i="38"/>
  <c r="BB794" i="38"/>
  <c r="BB793" i="38"/>
  <c r="BB792" i="38"/>
  <c r="BB791" i="38"/>
  <c r="BB790" i="38"/>
  <c r="BB789" i="38"/>
  <c r="BB788" i="38"/>
  <c r="BB787" i="38"/>
  <c r="BB786" i="38"/>
  <c r="BB785" i="38"/>
  <c r="BB784" i="38"/>
  <c r="BB783" i="38"/>
  <c r="BB782" i="38"/>
  <c r="BB781" i="38"/>
  <c r="BB780" i="38"/>
  <c r="BB779" i="38"/>
  <c r="BB778" i="38"/>
  <c r="BB777" i="38"/>
  <c r="BB776" i="38"/>
  <c r="BB775" i="38"/>
  <c r="BB774" i="38"/>
  <c r="BB773" i="38"/>
  <c r="BB772" i="38"/>
  <c r="BB771" i="38"/>
  <c r="BB770" i="38"/>
  <c r="BB769" i="38"/>
  <c r="BB768" i="38"/>
  <c r="BB767" i="38"/>
  <c r="BB766" i="38"/>
  <c r="BB765" i="38"/>
  <c r="BB764" i="38"/>
  <c r="BB763" i="38"/>
  <c r="BB762" i="38"/>
  <c r="BB761" i="38"/>
  <c r="BB760" i="38"/>
  <c r="BB759" i="38"/>
  <c r="BB758" i="38"/>
  <c r="BB757" i="38"/>
  <c r="BB756" i="38"/>
  <c r="BB755" i="38"/>
  <c r="BB754" i="38"/>
  <c r="BB753" i="38"/>
  <c r="BB752" i="38"/>
  <c r="BB751" i="38"/>
  <c r="BB750" i="38"/>
  <c r="BB749" i="38"/>
  <c r="BB748" i="38"/>
  <c r="BB747" i="38"/>
  <c r="BB746" i="38"/>
  <c r="BB745" i="38"/>
  <c r="BB744" i="38"/>
  <c r="BB743" i="38"/>
  <c r="BB742" i="38"/>
  <c r="BB741" i="38"/>
  <c r="BB740" i="38"/>
  <c r="BB739" i="38"/>
  <c r="BB738" i="38"/>
  <c r="BB737" i="38"/>
  <c r="BB736" i="38"/>
  <c r="BB735" i="38"/>
  <c r="BB734" i="38"/>
  <c r="BB733" i="38"/>
  <c r="BB732" i="38"/>
  <c r="BB731" i="38"/>
  <c r="BB730" i="38"/>
  <c r="BB729" i="38"/>
  <c r="BB728" i="38"/>
  <c r="BB727" i="38"/>
  <c r="BB726" i="38"/>
  <c r="BB725" i="38"/>
  <c r="BB724" i="38"/>
  <c r="BB723" i="38"/>
  <c r="BB722" i="38"/>
  <c r="BB721" i="38"/>
  <c r="BB720" i="38"/>
  <c r="BB719" i="38"/>
  <c r="BB718" i="38"/>
  <c r="BB717" i="38"/>
  <c r="BB716" i="38"/>
  <c r="BB715" i="38"/>
  <c r="BB714" i="38"/>
  <c r="BB713" i="38"/>
  <c r="BB712" i="38"/>
  <c r="BB711" i="38"/>
  <c r="BB710" i="38"/>
  <c r="BB213" i="38"/>
  <c r="BB212" i="38"/>
  <c r="BB211" i="38"/>
  <c r="BB210" i="38"/>
  <c r="BB209" i="38"/>
  <c r="BB208" i="38"/>
  <c r="BB207" i="38"/>
  <c r="BB206" i="38"/>
  <c r="BB205" i="38"/>
  <c r="BB204" i="38"/>
  <c r="BB203" i="38"/>
  <c r="BB202" i="38"/>
  <c r="BB201" i="38"/>
  <c r="BB200" i="38"/>
  <c r="BB199" i="38"/>
  <c r="BB198" i="38"/>
  <c r="BB197" i="38"/>
  <c r="BB196" i="38"/>
  <c r="BB195" i="38"/>
  <c r="BB194" i="38"/>
  <c r="BB193" i="38"/>
  <c r="BB192" i="38"/>
  <c r="BB191" i="38"/>
  <c r="BB190" i="38"/>
  <c r="BB189" i="38"/>
  <c r="BB188" i="38"/>
  <c r="BB187" i="38"/>
  <c r="BB186" i="38"/>
  <c r="BB185" i="38"/>
  <c r="BB184" i="38"/>
  <c r="BB183" i="38"/>
  <c r="BB182" i="38"/>
  <c r="BB181" i="38"/>
  <c r="BB180" i="38"/>
  <c r="BB179" i="38"/>
  <c r="BB178" i="38"/>
  <c r="BB177" i="38"/>
  <c r="BB176" i="38"/>
  <c r="BB175" i="38"/>
  <c r="BB174" i="38"/>
  <c r="BB173" i="38"/>
  <c r="BB172" i="38"/>
  <c r="BB171" i="38"/>
  <c r="BB170" i="38"/>
  <c r="BB169" i="38"/>
  <c r="BB168" i="38"/>
  <c r="BB167" i="38"/>
  <c r="BB166" i="38"/>
  <c r="BB165" i="38"/>
  <c r="BB164" i="38"/>
  <c r="BB163" i="38"/>
  <c r="BB162" i="38"/>
  <c r="BB161" i="38"/>
  <c r="BB160" i="38"/>
  <c r="BB159" i="38"/>
  <c r="BB158" i="38"/>
  <c r="BB157" i="38"/>
  <c r="BB156" i="38"/>
  <c r="BB155" i="38"/>
  <c r="BB154" i="38"/>
  <c r="BB153" i="38"/>
  <c r="BB152" i="38"/>
  <c r="BB151" i="38"/>
  <c r="BB150" i="38"/>
  <c r="BB149" i="38"/>
  <c r="BB148" i="38"/>
  <c r="BB147" i="38"/>
  <c r="BB146" i="38"/>
  <c r="BB145" i="38"/>
  <c r="BB144" i="38"/>
  <c r="BB143" i="38"/>
  <c r="BB142" i="38"/>
  <c r="BB141" i="38"/>
  <c r="BB140" i="38"/>
  <c r="BB139" i="38"/>
  <c r="BB138" i="38"/>
  <c r="BB137" i="38"/>
  <c r="BB136" i="38"/>
  <c r="BB135" i="38"/>
  <c r="BB134" i="38"/>
  <c r="BB133" i="38"/>
  <c r="BB132" i="38"/>
  <c r="BB131" i="38"/>
  <c r="BB130" i="38"/>
  <c r="BB129" i="38"/>
  <c r="BB128" i="38"/>
  <c r="BB127" i="38"/>
  <c r="BB126" i="38"/>
  <c r="BB125" i="38"/>
  <c r="BB124" i="38"/>
  <c r="BB123" i="38"/>
  <c r="BB122" i="38"/>
  <c r="BB121" i="38"/>
  <c r="BB120" i="38"/>
  <c r="BB119" i="38"/>
  <c r="BB118" i="38"/>
  <c r="BB117" i="38"/>
  <c r="BB116" i="38"/>
  <c r="BB115" i="38"/>
  <c r="BB114" i="38"/>
  <c r="BB113" i="38"/>
  <c r="BB112" i="38"/>
  <c r="BB111" i="38"/>
  <c r="BB110" i="38"/>
  <c r="BB109" i="38"/>
  <c r="BB108" i="38"/>
  <c r="BB107" i="38"/>
  <c r="BB106" i="38"/>
  <c r="BB105" i="38"/>
  <c r="BB104" i="38"/>
  <c r="BB103" i="38"/>
  <c r="BB102" i="38"/>
  <c r="BB101" i="38"/>
  <c r="BB100" i="38"/>
  <c r="BB99" i="38"/>
  <c r="BB98" i="38"/>
  <c r="BB97" i="38"/>
  <c r="BB96" i="38"/>
  <c r="BB95" i="38"/>
  <c r="BB94" i="38"/>
  <c r="BB93" i="38"/>
  <c r="BB92" i="38"/>
  <c r="BB91" i="38"/>
  <c r="BB90" i="38"/>
  <c r="BB89" i="38"/>
  <c r="BB88" i="38"/>
  <c r="BB87" i="38"/>
  <c r="BB86" i="38"/>
  <c r="BB85" i="38"/>
  <c r="BB84" i="38"/>
  <c r="BB83" i="38"/>
  <c r="BB82" i="38"/>
  <c r="BB81" i="38"/>
  <c r="BB80" i="38"/>
  <c r="BB79" i="38"/>
  <c r="BB78" i="38"/>
  <c r="BB77" i="38"/>
  <c r="BB76" i="38"/>
  <c r="BB75" i="38"/>
  <c r="BB74" i="38"/>
  <c r="BB73" i="38"/>
  <c r="BB72" i="38"/>
  <c r="BB71" i="38"/>
  <c r="BB70" i="38"/>
  <c r="BB69" i="38"/>
  <c r="BB68" i="38"/>
  <c r="BB67" i="38"/>
  <c r="BB66" i="38"/>
  <c r="BB65" i="38"/>
  <c r="BB64" i="38"/>
  <c r="BB63" i="38"/>
  <c r="BB62" i="38"/>
  <c r="BB61" i="38"/>
  <c r="BB60" i="38"/>
  <c r="BB59" i="38"/>
  <c r="BB58" i="38"/>
  <c r="BB57" i="38"/>
  <c r="BB56" i="38"/>
  <c r="BB55" i="38"/>
  <c r="BB54" i="38"/>
  <c r="BB53" i="38"/>
  <c r="BB52" i="38"/>
  <c r="BB51" i="38"/>
  <c r="BB50" i="38"/>
  <c r="BB49" i="38"/>
  <c r="BB48" i="38"/>
  <c r="BB47" i="38"/>
  <c r="BB46" i="38"/>
  <c r="BB45" i="38"/>
  <c r="BB44" i="38"/>
  <c r="BB43" i="38"/>
  <c r="BB42" i="38"/>
  <c r="BB41" i="38"/>
  <c r="BB40" i="38"/>
  <c r="BB39" i="38"/>
  <c r="BB38" i="38"/>
  <c r="BB37" i="38"/>
  <c r="BB36" i="38"/>
  <c r="BB35" i="38"/>
  <c r="BB34" i="38"/>
  <c r="BB33" i="38"/>
  <c r="BB32" i="38"/>
  <c r="BB31" i="38"/>
  <c r="BB30" i="38"/>
  <c r="BB29" i="38"/>
  <c r="BB28" i="38"/>
  <c r="BB27" i="38"/>
  <c r="BB26" i="38"/>
  <c r="BB25" i="38"/>
  <c r="BB24" i="38"/>
  <c r="BB23" i="38"/>
  <c r="BB22" i="38"/>
  <c r="BB21" i="38"/>
  <c r="BB20" i="38"/>
  <c r="BB19" i="38"/>
  <c r="BB18" i="38"/>
  <c r="BB17" i="38"/>
  <c r="BB16" i="38"/>
  <c r="BB15" i="38"/>
  <c r="BB14" i="38"/>
  <c r="BB12" i="38"/>
  <c r="BD6098" i="38"/>
  <c r="BD6097" i="38"/>
  <c r="BD6096" i="38"/>
  <c r="BD6095" i="38"/>
  <c r="BD6094" i="38"/>
  <c r="BD6093" i="38"/>
  <c r="BD6092" i="38"/>
  <c r="BD6091" i="38"/>
  <c r="BD6090" i="38"/>
  <c r="BD6089" i="38"/>
  <c r="BD6088" i="38"/>
  <c r="BD6087" i="38"/>
  <c r="BD6086" i="38"/>
  <c r="BD6085" i="38"/>
  <c r="BD6084" i="38"/>
  <c r="BD6083" i="38"/>
  <c r="BD6082" i="38"/>
  <c r="BD6081" i="38"/>
  <c r="BD6080" i="38"/>
  <c r="BD6079" i="38"/>
  <c r="BD6078" i="38"/>
  <c r="BD6077" i="38"/>
  <c r="BD6076" i="38"/>
  <c r="BD6075" i="38"/>
  <c r="BD6074" i="38"/>
  <c r="BD6073" i="38"/>
  <c r="BD6072" i="38"/>
  <c r="BD6071" i="38"/>
  <c r="BD6070" i="38"/>
  <c r="BD6069" i="38"/>
  <c r="BD6068" i="38"/>
  <c r="BD6067" i="38"/>
  <c r="BD6066" i="38"/>
  <c r="BD6065" i="38"/>
  <c r="BD6064" i="38"/>
  <c r="BD6063" i="38"/>
  <c r="BD6062" i="38"/>
  <c r="BD6061" i="38"/>
  <c r="BD6060" i="38"/>
  <c r="BD6059" i="38"/>
  <c r="BD6058" i="38"/>
  <c r="BD6057" i="38"/>
  <c r="BD6056" i="38"/>
  <c r="BD6055" i="38"/>
  <c r="BD6054" i="38"/>
  <c r="BD6053" i="38"/>
  <c r="BD6052" i="38"/>
  <c r="BD6051" i="38"/>
  <c r="BD6050" i="38"/>
  <c r="BD6049" i="38"/>
  <c r="BD6048" i="38"/>
  <c r="BD6047" i="38"/>
  <c r="BD6046" i="38"/>
  <c r="BD6045" i="38"/>
  <c r="BD6044" i="38"/>
  <c r="BD6043" i="38"/>
  <c r="BD6042" i="38"/>
  <c r="BD6041" i="38"/>
  <c r="BD6040" i="38"/>
  <c r="BD6039" i="38"/>
  <c r="BD6038" i="38"/>
  <c r="BD6037" i="38"/>
  <c r="BD6036" i="38"/>
  <c r="BD6035" i="38"/>
  <c r="BD6034" i="38"/>
  <c r="BD6033" i="38"/>
  <c r="BD6032" i="38"/>
  <c r="BD6031" i="38"/>
  <c r="BD6030" i="38"/>
  <c r="BD6029" i="38"/>
  <c r="BD6028" i="38"/>
  <c r="BD6027" i="38"/>
  <c r="BD6026" i="38"/>
  <c r="BD6025" i="38"/>
  <c r="BD6024" i="38"/>
  <c r="BD6023" i="38"/>
  <c r="BD6022" i="38"/>
  <c r="BD6021" i="38"/>
  <c r="BD6020" i="38"/>
  <c r="BD6019" i="38"/>
  <c r="BD6018" i="38"/>
  <c r="BD6017" i="38"/>
  <c r="BD6016" i="38"/>
  <c r="BD6015" i="38"/>
  <c r="BD6014" i="38"/>
  <c r="BD6013" i="38"/>
  <c r="BD6012" i="38"/>
  <c r="BD6011" i="38"/>
  <c r="BD6010" i="38"/>
  <c r="BD6009" i="38"/>
  <c r="BD6008" i="38"/>
  <c r="BD6007" i="38"/>
  <c r="BD6006" i="38"/>
  <c r="BD6005" i="38"/>
  <c r="BD6004" i="38"/>
  <c r="BD6003" i="38"/>
  <c r="BD6002" i="38"/>
  <c r="BD6001" i="38"/>
  <c r="BD6000" i="38"/>
  <c r="BD5999" i="38"/>
  <c r="BD5998" i="38"/>
  <c r="BD5997" i="38"/>
  <c r="BD5996" i="38"/>
  <c r="BD5995" i="38"/>
  <c r="BD5994" i="38"/>
  <c r="BD5993" i="38"/>
  <c r="BD5992" i="38"/>
  <c r="BD5991" i="38"/>
  <c r="BD5990" i="38"/>
  <c r="BD5989" i="38"/>
  <c r="BD5988" i="38"/>
  <c r="BD5987" i="38"/>
  <c r="BD5986" i="38"/>
  <c r="BD5985" i="38"/>
  <c r="BD5984" i="38"/>
  <c r="BD5983" i="38"/>
  <c r="BD5982" i="38"/>
  <c r="BD5981" i="38"/>
  <c r="BD5980" i="38"/>
  <c r="BD5979" i="38"/>
  <c r="BD5978" i="38"/>
  <c r="BD5977" i="38"/>
  <c r="BD5976" i="38"/>
  <c r="BD5975" i="38"/>
  <c r="BD5974" i="38"/>
  <c r="BD5973" i="38"/>
  <c r="BD5972" i="38"/>
  <c r="BD5971" i="38"/>
  <c r="BD5970" i="38"/>
  <c r="BD5969" i="38"/>
  <c r="BD5968" i="38"/>
  <c r="BD5967" i="38"/>
  <c r="BD5966" i="38"/>
  <c r="BD5965" i="38"/>
  <c r="BD5964" i="38"/>
  <c r="BD5963" i="38"/>
  <c r="BD5962" i="38"/>
  <c r="BD5961" i="38"/>
  <c r="BD5960" i="38"/>
  <c r="BD5959" i="38"/>
  <c r="BD5958" i="38"/>
  <c r="BD5957" i="38"/>
  <c r="BD5956" i="38"/>
  <c r="BD5955" i="38"/>
  <c r="BD5954" i="38"/>
  <c r="BD5953" i="38"/>
  <c r="BD5952" i="38"/>
  <c r="BD5951" i="38"/>
  <c r="BD5950" i="38"/>
  <c r="BD5949" i="38"/>
  <c r="BD5948" i="38"/>
  <c r="BD5947" i="38"/>
  <c r="BD5946" i="38"/>
  <c r="BD5945" i="38"/>
  <c r="BD5944" i="38"/>
  <c r="BD5943" i="38"/>
  <c r="BD5942" i="38"/>
  <c r="BD5941" i="38"/>
  <c r="BD5940" i="38"/>
  <c r="BD5939" i="38"/>
  <c r="BD5938" i="38"/>
  <c r="BD5937" i="38"/>
  <c r="BD5936" i="38"/>
  <c r="BD5935" i="38"/>
  <c r="BD5934" i="38"/>
  <c r="BD5933" i="38"/>
  <c r="BD5932" i="38"/>
  <c r="BD5931" i="38"/>
  <c r="BD5930" i="38"/>
  <c r="BD5929" i="38"/>
  <c r="BD5928" i="38"/>
  <c r="BD5927" i="38"/>
  <c r="BD5926" i="38"/>
  <c r="BD5925" i="38"/>
  <c r="BD5924" i="38"/>
  <c r="BD5923" i="38"/>
  <c r="BD5922" i="38"/>
  <c r="BD5921" i="38"/>
  <c r="BD5920" i="38"/>
  <c r="BD5919" i="38"/>
  <c r="BD5918" i="38"/>
  <c r="BD5917" i="38"/>
  <c r="BD5916" i="38"/>
  <c r="BD5915" i="38"/>
  <c r="BD5914" i="38"/>
  <c r="BD5913" i="38"/>
  <c r="BD5912" i="38"/>
  <c r="BD5911" i="38"/>
  <c r="BD5910" i="38"/>
  <c r="BD5909" i="38"/>
  <c r="BD5908" i="38"/>
  <c r="BD5907" i="38"/>
  <c r="BD5906" i="38"/>
  <c r="BD5905" i="38"/>
  <c r="BD5904" i="38"/>
  <c r="BD5903" i="38"/>
  <c r="BD5902" i="38"/>
  <c r="BD5901" i="38"/>
  <c r="BD5900" i="38"/>
  <c r="BD5899" i="38"/>
  <c r="BD5898" i="38"/>
  <c r="BD5897" i="38"/>
  <c r="BD5896" i="38"/>
  <c r="BD5895" i="38"/>
  <c r="BD5894" i="38"/>
  <c r="BD5893" i="38"/>
  <c r="BD5892" i="38"/>
  <c r="BD5891" i="38"/>
  <c r="BD5890" i="38"/>
  <c r="BD5889" i="38"/>
  <c r="BD5888" i="38"/>
  <c r="BD5887" i="38"/>
  <c r="BD5886" i="38"/>
  <c r="BD5885" i="38"/>
  <c r="BD5884" i="38"/>
  <c r="BD5883" i="38"/>
  <c r="BD5882" i="38"/>
  <c r="BD5881" i="38"/>
  <c r="BD5880" i="38"/>
  <c r="BD5879" i="38"/>
  <c r="BD5878" i="38"/>
  <c r="BD5877" i="38"/>
  <c r="BD5876" i="38"/>
  <c r="BD5875" i="38"/>
  <c r="BD5874" i="38"/>
  <c r="BD5873" i="38"/>
  <c r="BD5872" i="38"/>
  <c r="BD5871" i="38"/>
  <c r="BD5870" i="38"/>
  <c r="BD5869" i="38"/>
  <c r="BD5868" i="38"/>
  <c r="BD5867" i="38"/>
  <c r="BD5866" i="38"/>
  <c r="BD5865" i="38"/>
  <c r="BD5864" i="38"/>
  <c r="BD5863" i="38"/>
  <c r="BD5862" i="38"/>
  <c r="BD5861" i="38"/>
  <c r="BD5860" i="38"/>
  <c r="BD5859" i="38"/>
  <c r="BD5858" i="38"/>
  <c r="BD5857" i="38"/>
  <c r="BD5856" i="38"/>
  <c r="BD5855" i="38"/>
  <c r="BD5854" i="38"/>
  <c r="BD5853" i="38"/>
  <c r="BD5852" i="38"/>
  <c r="BD5851" i="38"/>
  <c r="BD5850" i="38"/>
  <c r="BD5849" i="38"/>
  <c r="BD5848" i="38"/>
  <c r="BD5847" i="38"/>
  <c r="BD5846" i="38"/>
  <c r="BD5845" i="38"/>
  <c r="BD5844" i="38"/>
  <c r="BD5843" i="38"/>
  <c r="BD5842" i="38"/>
  <c r="BD5841" i="38"/>
  <c r="BD5840" i="38"/>
  <c r="BD5839" i="38"/>
  <c r="BD5838" i="38"/>
  <c r="BD5837" i="38"/>
  <c r="BD5836" i="38"/>
  <c r="BD5835" i="38"/>
  <c r="BD5834" i="38"/>
  <c r="BD5833" i="38"/>
  <c r="BD5832" i="38"/>
  <c r="BD5831" i="38"/>
  <c r="BD5830" i="38"/>
  <c r="BD5829" i="38"/>
  <c r="BD5828" i="38"/>
  <c r="BD5827" i="38"/>
  <c r="BD5826" i="38"/>
  <c r="BD5825" i="38"/>
  <c r="BD5824" i="38"/>
  <c r="BD5823" i="38"/>
  <c r="BD5822" i="38"/>
  <c r="BD5821" i="38"/>
  <c r="BD5820" i="38"/>
  <c r="BD5819" i="38"/>
  <c r="BD5818" i="38"/>
  <c r="BD5817" i="38"/>
  <c r="BD5816" i="38"/>
  <c r="BD5815" i="38"/>
  <c r="BD5814" i="38"/>
  <c r="BD5813" i="38"/>
  <c r="BD5812" i="38"/>
  <c r="BD5811" i="38"/>
  <c r="BD5810" i="38"/>
  <c r="BD5809" i="38"/>
  <c r="BD5808" i="38"/>
  <c r="BD5807" i="38"/>
  <c r="BD5806" i="38"/>
  <c r="BD5805" i="38"/>
  <c r="BD5804" i="38"/>
  <c r="BD5803" i="38"/>
  <c r="BD5802" i="38"/>
  <c r="BD5801" i="38"/>
  <c r="BD5800" i="38"/>
  <c r="BD5799" i="38"/>
  <c r="BD5798" i="38"/>
  <c r="BD5797" i="38"/>
  <c r="BD5796" i="38"/>
  <c r="BD5795" i="38"/>
  <c r="BD5794" i="38"/>
  <c r="BD5793" i="38"/>
  <c r="BD5792" i="38"/>
  <c r="BD5791" i="38"/>
  <c r="BD5790" i="38"/>
  <c r="BD5789" i="38"/>
  <c r="BD5788" i="38"/>
  <c r="BD5787" i="38"/>
  <c r="BD5786" i="38"/>
  <c r="BD5785" i="38"/>
  <c r="BD5784" i="38"/>
  <c r="BD5783" i="38"/>
  <c r="BD5782" i="38"/>
  <c r="BD5781" i="38"/>
  <c r="BD5780" i="38"/>
  <c r="BD5779" i="38"/>
  <c r="BD5778" i="38"/>
  <c r="BD5777" i="38"/>
  <c r="BD5776" i="38"/>
  <c r="BD5775" i="38"/>
  <c r="BD5774" i="38"/>
  <c r="BD5773" i="38"/>
  <c r="BD5772" i="38"/>
  <c r="BD5771" i="38"/>
  <c r="BD5770" i="38"/>
  <c r="BD5769" i="38"/>
  <c r="BD5768" i="38"/>
  <c r="BD5767" i="38"/>
  <c r="BD5766" i="38"/>
  <c r="BD5765" i="38"/>
  <c r="BD5764" i="38"/>
  <c r="BD5763" i="38"/>
  <c r="BD5762" i="38"/>
  <c r="BD5761" i="38"/>
  <c r="BD5760" i="38"/>
  <c r="BD5759" i="38"/>
  <c r="BD5758" i="38"/>
  <c r="BD5757" i="38"/>
  <c r="BD5756" i="38"/>
  <c r="BD5755" i="38"/>
  <c r="BD5754" i="38"/>
  <c r="BD5753" i="38"/>
  <c r="BD5752" i="38"/>
  <c r="BD5751" i="38"/>
  <c r="BD5750" i="38"/>
  <c r="BD5749" i="38"/>
  <c r="BD5748" i="38"/>
  <c r="BD5747" i="38"/>
  <c r="BD5746" i="38"/>
  <c r="BD5745" i="38"/>
  <c r="BD5744" i="38"/>
  <c r="BD5743" i="38"/>
  <c r="BD5742" i="38"/>
  <c r="BD5741" i="38"/>
  <c r="BD5740" i="38"/>
  <c r="BD5739" i="38"/>
  <c r="BD5738" i="38"/>
  <c r="BD5737" i="38"/>
  <c r="BD5736" i="38"/>
  <c r="BD5735" i="38"/>
  <c r="BD5734" i="38"/>
  <c r="BD5733" i="38"/>
  <c r="BD5732" i="38"/>
  <c r="BD5731" i="38"/>
  <c r="BD5730" i="38"/>
  <c r="BD5729" i="38"/>
  <c r="BD5728" i="38"/>
  <c r="BD5727" i="38"/>
  <c r="BD5726" i="38"/>
  <c r="BD5725" i="38"/>
  <c r="BD5724" i="38"/>
  <c r="BD5723" i="38"/>
  <c r="BD5722" i="38"/>
  <c r="BD5721" i="38"/>
  <c r="BD5720" i="38"/>
  <c r="BD5719" i="38"/>
  <c r="BD5718" i="38"/>
  <c r="BD5717" i="38"/>
  <c r="BD5716" i="38"/>
  <c r="BD5715" i="38"/>
  <c r="BD5714" i="38"/>
  <c r="BD5713" i="38"/>
  <c r="BD5712" i="38"/>
  <c r="BD5711" i="38"/>
  <c r="BD5710" i="38"/>
  <c r="BD5709" i="38"/>
  <c r="BD5708" i="38"/>
  <c r="BD5707" i="38"/>
  <c r="BD5706" i="38"/>
  <c r="BD5705" i="38"/>
  <c r="BD5704" i="38"/>
  <c r="BD5703" i="38"/>
  <c r="BD5702" i="38"/>
  <c r="BD5701" i="38"/>
  <c r="BD5700" i="38"/>
  <c r="BD5699" i="38"/>
  <c r="BD5698" i="38"/>
  <c r="BD5697" i="38"/>
  <c r="BD5696" i="38"/>
  <c r="BD5695" i="38"/>
  <c r="BD5694" i="38"/>
  <c r="BD5693" i="38"/>
  <c r="BD5692" i="38"/>
  <c r="BD5691" i="38"/>
  <c r="BD5690" i="38"/>
  <c r="BD5689" i="38"/>
  <c r="BD5688" i="38"/>
  <c r="BD5687" i="38"/>
  <c r="BD5686" i="38"/>
  <c r="BD5685" i="38"/>
  <c r="BD5684" i="38"/>
  <c r="BD5683" i="38"/>
  <c r="BD5682" i="38"/>
  <c r="BD5681" i="38"/>
  <c r="BD5680" i="38"/>
  <c r="BD5679" i="38"/>
  <c r="BD5678" i="38"/>
  <c r="BD5677" i="38"/>
  <c r="BD5676" i="38"/>
  <c r="BD5675" i="38"/>
  <c r="BD5674" i="38"/>
  <c r="BD5673" i="38"/>
  <c r="BD5672" i="38"/>
  <c r="BD5671" i="38"/>
  <c r="BD5670" i="38"/>
  <c r="BD5669" i="38"/>
  <c r="BD5668" i="38"/>
  <c r="BD5667" i="38"/>
  <c r="BD5666" i="38"/>
  <c r="BD5665" i="38"/>
  <c r="BD5664" i="38"/>
  <c r="BD5663" i="38"/>
  <c r="BD5662" i="38"/>
  <c r="BD5661" i="38"/>
  <c r="BD5660" i="38"/>
  <c r="BD5659" i="38"/>
  <c r="BD5658" i="38"/>
  <c r="BD5657" i="38"/>
  <c r="BD5656" i="38"/>
  <c r="BD5655" i="38"/>
  <c r="BD5654" i="38"/>
  <c r="BD5653" i="38"/>
  <c r="BD5652" i="38"/>
  <c r="BD5651" i="38"/>
  <c r="BD5650" i="38"/>
  <c r="BD5649" i="38"/>
  <c r="BD5648" i="38"/>
  <c r="BD5647" i="38"/>
  <c r="BD5646" i="38"/>
  <c r="BD5645" i="38"/>
  <c r="BD5644" i="38"/>
  <c r="BD5643" i="38"/>
  <c r="BD5642" i="38"/>
  <c r="BD5641" i="38"/>
  <c r="BD5640" i="38"/>
  <c r="BD5639" i="38"/>
  <c r="BD5638" i="38"/>
  <c r="BD5637" i="38"/>
  <c r="BD5636" i="38"/>
  <c r="BD5635" i="38"/>
  <c r="BD5634" i="38"/>
  <c r="BD5633" i="38"/>
  <c r="BD5632" i="38"/>
  <c r="BD5631" i="38"/>
  <c r="BD5630" i="38"/>
  <c r="BD5629" i="38"/>
  <c r="BD5628" i="38"/>
  <c r="BD5627" i="38"/>
  <c r="BD5626" i="38"/>
  <c r="BD5625" i="38"/>
  <c r="BD5624" i="38"/>
  <c r="BD5623" i="38"/>
  <c r="BD5622" i="38"/>
  <c r="BD5621" i="38"/>
  <c r="BD5620" i="38"/>
  <c r="BD5619" i="38"/>
  <c r="BD5618" i="38"/>
  <c r="BD5617" i="38"/>
  <c r="BD5616" i="38"/>
  <c r="BD5615" i="38"/>
  <c r="BD5614" i="38"/>
  <c r="BD5613" i="38"/>
  <c r="BD5612" i="38"/>
  <c r="BD5611" i="38"/>
  <c r="BD5610" i="38"/>
  <c r="BD5609" i="38"/>
  <c r="BD5608" i="38"/>
  <c r="BD5607" i="38"/>
  <c r="BD5606" i="38"/>
  <c r="BD5605" i="38"/>
  <c r="BD5604" i="38"/>
  <c r="BD5603" i="38"/>
  <c r="BD5602" i="38"/>
  <c r="BD5601" i="38"/>
  <c r="BD5600" i="38"/>
  <c r="BD5599" i="38"/>
  <c r="BD5598" i="38"/>
  <c r="BD5597" i="38"/>
  <c r="BD5596" i="38"/>
  <c r="BD5595" i="38"/>
  <c r="BD5594" i="38"/>
  <c r="BD5593" i="38"/>
  <c r="BD5592" i="38"/>
  <c r="BD5591" i="38"/>
  <c r="BD5590" i="38"/>
  <c r="BD5589" i="38"/>
  <c r="BD5588" i="38"/>
  <c r="BD5587" i="38"/>
  <c r="BD5586" i="38"/>
  <c r="BD5585" i="38"/>
  <c r="BD5584" i="38"/>
  <c r="BD5583" i="38"/>
  <c r="BD5582" i="38"/>
  <c r="BD5581" i="38"/>
  <c r="BD5580" i="38"/>
  <c r="BD5579" i="38"/>
  <c r="BD5578" i="38"/>
  <c r="BD5577" i="38"/>
  <c r="BD5576" i="38"/>
  <c r="BD5575" i="38"/>
  <c r="BD5574" i="38"/>
  <c r="BD5573" i="38"/>
  <c r="BD5572" i="38"/>
  <c r="BD5571" i="38"/>
  <c r="BD5570" i="38"/>
  <c r="BD5569" i="38"/>
  <c r="BD5568" i="38"/>
  <c r="BD5567" i="38"/>
  <c r="BD5566" i="38"/>
  <c r="BD5565" i="38"/>
  <c r="BD5564" i="38"/>
  <c r="BD5563" i="38"/>
  <c r="BD5562" i="38"/>
  <c r="BD5561" i="38"/>
  <c r="BD5560" i="38"/>
  <c r="BD5559" i="38"/>
  <c r="BD5558" i="38"/>
  <c r="BD5557" i="38"/>
  <c r="BD5556" i="38"/>
  <c r="BD5555" i="38"/>
  <c r="BD5554" i="38"/>
  <c r="BD5553" i="38"/>
  <c r="BD5552" i="38"/>
  <c r="BD5551" i="38"/>
  <c r="BD5550" i="38"/>
  <c r="BD5549" i="38"/>
  <c r="BD5548" i="38"/>
  <c r="BD5547" i="38"/>
  <c r="BD5546" i="38"/>
  <c r="BD5545" i="38"/>
  <c r="BD5544" i="38"/>
  <c r="BD5543" i="38"/>
  <c r="BD5542" i="38"/>
  <c r="BD5541" i="38"/>
  <c r="BD5540" i="38"/>
  <c r="BD5539" i="38"/>
  <c r="BD5538" i="38"/>
  <c r="BD5537" i="38"/>
  <c r="BD5536" i="38"/>
  <c r="BD5535" i="38"/>
  <c r="BD5534" i="38"/>
  <c r="BD5533" i="38"/>
  <c r="BD5532" i="38"/>
  <c r="BD5531" i="38"/>
  <c r="BD5530" i="38"/>
  <c r="BD5529" i="38"/>
  <c r="BD5528" i="38"/>
  <c r="BD5527" i="38"/>
  <c r="BD5526" i="38"/>
  <c r="BD5525" i="38"/>
  <c r="BD5524" i="38"/>
  <c r="BD5523" i="38"/>
  <c r="BD5522" i="38"/>
  <c r="BD5521" i="38"/>
  <c r="BD5520" i="38"/>
  <c r="BD5519" i="38"/>
  <c r="BD5518" i="38"/>
  <c r="BD5517" i="38"/>
  <c r="BD5516" i="38"/>
  <c r="BD5515" i="38"/>
  <c r="BD5514" i="38"/>
  <c r="BD5513" i="38"/>
  <c r="BD5512" i="38"/>
  <c r="BD5511" i="38"/>
  <c r="BD5510" i="38"/>
  <c r="BD5509" i="38"/>
  <c r="BD5508" i="38"/>
  <c r="BD5507" i="38"/>
  <c r="BD5506" i="38"/>
  <c r="BD5505" i="38"/>
  <c r="BD5504" i="38"/>
  <c r="BD5503" i="38"/>
  <c r="BD5502" i="38"/>
  <c r="BD5501" i="38"/>
  <c r="BD5500" i="38"/>
  <c r="BD5499" i="38"/>
  <c r="BD5498" i="38"/>
  <c r="BD5497" i="38"/>
  <c r="BD5496" i="38"/>
  <c r="BD5495" i="38"/>
  <c r="BD5494" i="38"/>
  <c r="BD5493" i="38"/>
  <c r="BD5492" i="38"/>
  <c r="BD5491" i="38"/>
  <c r="BD5490" i="38"/>
  <c r="BD5489" i="38"/>
  <c r="BD5488" i="38"/>
  <c r="BD5487" i="38"/>
  <c r="BD5486" i="38"/>
  <c r="BD5485" i="38"/>
  <c r="BD5484" i="38"/>
  <c r="BD5483" i="38"/>
  <c r="BD5482" i="38"/>
  <c r="BD5481" i="38"/>
  <c r="BD5480" i="38"/>
  <c r="BD5479" i="38"/>
  <c r="BD5478" i="38"/>
  <c r="BD5477" i="38"/>
  <c r="BD5476" i="38"/>
  <c r="BD5475" i="38"/>
  <c r="BD5474" i="38"/>
  <c r="BD5473" i="38"/>
  <c r="BD5472" i="38"/>
  <c r="BD5471" i="38"/>
  <c r="BD5470" i="38"/>
  <c r="BD5469" i="38"/>
  <c r="BD5468" i="38"/>
  <c r="BD5467" i="38"/>
  <c r="BD5466" i="38"/>
  <c r="BD5465" i="38"/>
  <c r="BD5464" i="38"/>
  <c r="BD5463" i="38"/>
  <c r="BD5462" i="38"/>
  <c r="BD5461" i="38"/>
  <c r="BD5460" i="38"/>
  <c r="BD5459" i="38"/>
  <c r="BD5458" i="38"/>
  <c r="BD5457" i="38"/>
  <c r="BD5456" i="38"/>
  <c r="BD5455" i="38"/>
  <c r="BD5454" i="38"/>
  <c r="BD5453" i="38"/>
  <c r="BD5452" i="38"/>
  <c r="BD5451" i="38"/>
  <c r="BD5450" i="38"/>
  <c r="BD5449" i="38"/>
  <c r="BD5448" i="38"/>
  <c r="BD5447" i="38"/>
  <c r="BD5446" i="38"/>
  <c r="BD5445" i="38"/>
  <c r="BD5444" i="38"/>
  <c r="BD5443" i="38"/>
  <c r="BD5442" i="38"/>
  <c r="BD5441" i="38"/>
  <c r="BD5440" i="38"/>
  <c r="BD5439" i="38"/>
  <c r="BD5438" i="38"/>
  <c r="BD5437" i="38"/>
  <c r="BD5436" i="38"/>
  <c r="BD5435" i="38"/>
  <c r="BD5434" i="38"/>
  <c r="BD5433" i="38"/>
  <c r="BD5432" i="38"/>
  <c r="BD5431" i="38"/>
  <c r="BD5430" i="38"/>
  <c r="BD5429" i="38"/>
  <c r="BD5428" i="38"/>
  <c r="BD5427" i="38"/>
  <c r="BD5426" i="38"/>
  <c r="BD5425" i="38"/>
  <c r="BD5424" i="38"/>
  <c r="BD5423" i="38"/>
  <c r="BD5422" i="38"/>
  <c r="BD5421" i="38"/>
  <c r="BD5420" i="38"/>
  <c r="BD5419" i="38"/>
  <c r="BD5418" i="38"/>
  <c r="BD5417" i="38"/>
  <c r="BD5416" i="38"/>
  <c r="BD5415" i="38"/>
  <c r="BD5414" i="38"/>
  <c r="BD5413" i="38"/>
  <c r="BD5412" i="38"/>
  <c r="BD5411" i="38"/>
  <c r="BD5410" i="38"/>
  <c r="BD5409" i="38"/>
  <c r="BD5408" i="38"/>
  <c r="BD5407" i="38"/>
  <c r="BD5406" i="38"/>
  <c r="BD5405" i="38"/>
  <c r="BD5404" i="38"/>
  <c r="BD5403" i="38"/>
  <c r="BD5402" i="38"/>
  <c r="BD5401" i="38"/>
  <c r="BD5400" i="38"/>
  <c r="BD5399" i="38"/>
  <c r="BD5398" i="38"/>
  <c r="BD5397" i="38"/>
  <c r="BD5396" i="38"/>
  <c r="BD5395" i="38"/>
  <c r="BD5394" i="38"/>
  <c r="BD5393" i="38"/>
  <c r="BD5392" i="38"/>
  <c r="BD5391" i="38"/>
  <c r="BD5390" i="38"/>
  <c r="BD5389" i="38"/>
  <c r="BD5388" i="38"/>
  <c r="BD5387" i="38"/>
  <c r="BD5386" i="38"/>
  <c r="BD5385" i="38"/>
  <c r="BD5384" i="38"/>
  <c r="BD5383" i="38"/>
  <c r="BD5382" i="38"/>
  <c r="BD5381" i="38"/>
  <c r="BD5380" i="38"/>
  <c r="BD5379" i="38"/>
  <c r="BD5378" i="38"/>
  <c r="BD5377" i="38"/>
  <c r="BD5376" i="38"/>
  <c r="BD5375" i="38"/>
  <c r="BD5374" i="38"/>
  <c r="BD5373" i="38"/>
  <c r="BD5372" i="38"/>
  <c r="BD5371" i="38"/>
  <c r="BD5370" i="38"/>
  <c r="BD5369" i="38"/>
  <c r="BD5368" i="38"/>
  <c r="BD5367" i="38"/>
  <c r="BD5366" i="38"/>
  <c r="BD5365" i="38"/>
  <c r="BD5364" i="38"/>
  <c r="BD5363" i="38"/>
  <c r="BD5362" i="38"/>
  <c r="BD5361" i="38"/>
  <c r="BD5360" i="38"/>
  <c r="BD5359" i="38"/>
  <c r="BD5358" i="38"/>
  <c r="BD5357" i="38"/>
  <c r="BD5356" i="38"/>
  <c r="BD5355" i="38"/>
  <c r="BD5354" i="38"/>
  <c r="BD5353" i="38"/>
  <c r="BD5352" i="38"/>
  <c r="BD5351" i="38"/>
  <c r="BD5350" i="38"/>
  <c r="BD5349" i="38"/>
  <c r="BD5348" i="38"/>
  <c r="BD5347" i="38"/>
  <c r="BD5346" i="38"/>
  <c r="BD5345" i="38"/>
  <c r="BD5344" i="38"/>
  <c r="BD5343" i="38"/>
  <c r="BD5342" i="38"/>
  <c r="BD5341" i="38"/>
  <c r="BD5340" i="38"/>
  <c r="BD5339" i="38"/>
  <c r="BD5338" i="38"/>
  <c r="BD5337" i="38"/>
  <c r="BD5336" i="38"/>
  <c r="BD5335" i="38"/>
  <c r="BD5334" i="38"/>
  <c r="BD5333" i="38"/>
  <c r="BD5332" i="38"/>
  <c r="BD5331" i="38"/>
  <c r="BD5330" i="38"/>
  <c r="BD5329" i="38"/>
  <c r="BD5328" i="38"/>
  <c r="BD5327" i="38"/>
  <c r="BD5326" i="38"/>
  <c r="BD5325" i="38"/>
  <c r="BD5324" i="38"/>
  <c r="BD5323" i="38"/>
  <c r="BD5322" i="38"/>
  <c r="BD5321" i="38"/>
  <c r="BD5320" i="38"/>
  <c r="BD5319" i="38"/>
  <c r="BD5318" i="38"/>
  <c r="BD5317" i="38"/>
  <c r="BD5316" i="38"/>
  <c r="BD5315" i="38"/>
  <c r="BD5314" i="38"/>
  <c r="BD5313" i="38"/>
  <c r="BD5312" i="38"/>
  <c r="BD5311" i="38"/>
  <c r="BD5310" i="38"/>
  <c r="BD5309" i="38"/>
  <c r="BD5308" i="38"/>
  <c r="BD5307" i="38"/>
  <c r="BD5306" i="38"/>
  <c r="BD5305" i="38"/>
  <c r="BD5304" i="38"/>
  <c r="BD5303" i="38"/>
  <c r="BD5302" i="38"/>
  <c r="BD5301" i="38"/>
  <c r="BD5300" i="38"/>
  <c r="BD5299" i="38"/>
  <c r="BD5298" i="38"/>
  <c r="BD5297" i="38"/>
  <c r="BD5296" i="38"/>
  <c r="BD5295" i="38"/>
  <c r="BD5294" i="38"/>
  <c r="BD5293" i="38"/>
  <c r="BD5292" i="38"/>
  <c r="BD5291" i="38"/>
  <c r="BD5290" i="38"/>
  <c r="BD5289" i="38"/>
  <c r="BD5288" i="38"/>
  <c r="BD5287" i="38"/>
  <c r="BD5286" i="38"/>
  <c r="BD5285" i="38"/>
  <c r="BD5284" i="38"/>
  <c r="BD5283" i="38"/>
  <c r="BD5282" i="38"/>
  <c r="BD5281" i="38"/>
  <c r="BD5280" i="38"/>
  <c r="BD5279" i="38"/>
  <c r="BD5278" i="38"/>
  <c r="BD5277" i="38"/>
  <c r="BD5276" i="38"/>
  <c r="BD5275" i="38"/>
  <c r="BD5274" i="38"/>
  <c r="BD5273" i="38"/>
  <c r="BD5272" i="38"/>
  <c r="BD5271" i="38"/>
  <c r="BD5270" i="38"/>
  <c r="BD5269" i="38"/>
  <c r="BD5268" i="38"/>
  <c r="BD5267" i="38"/>
  <c r="BD5266" i="38"/>
  <c r="BD5265" i="38"/>
  <c r="BD5264" i="38"/>
  <c r="BD5263" i="38"/>
  <c r="BD5262" i="38"/>
  <c r="BD5261" i="38"/>
  <c r="BD5260" i="38"/>
  <c r="BD5259" i="38"/>
  <c r="BD5258" i="38"/>
  <c r="BD5257" i="38"/>
  <c r="BD5256" i="38"/>
  <c r="BD5255" i="38"/>
  <c r="BD5254" i="38"/>
  <c r="BD5253" i="38"/>
  <c r="BD5252" i="38"/>
  <c r="BD5251" i="38"/>
  <c r="BD5250" i="38"/>
  <c r="BD5249" i="38"/>
  <c r="BD5248" i="38"/>
  <c r="BD5247" i="38"/>
  <c r="BD5246" i="38"/>
  <c r="BD5245" i="38"/>
  <c r="BD5244" i="38"/>
  <c r="BD5243" i="38"/>
  <c r="BD5242" i="38"/>
  <c r="BD5241" i="38"/>
  <c r="BD5240" i="38"/>
  <c r="BD5239" i="38"/>
  <c r="BD5238" i="38"/>
  <c r="BD5237" i="38"/>
  <c r="BD5236" i="38"/>
  <c r="BD5235" i="38"/>
  <c r="BD5234" i="38"/>
  <c r="BD5233" i="38"/>
  <c r="BD5232" i="38"/>
  <c r="BD5231" i="38"/>
  <c r="BD5230" i="38"/>
  <c r="BD5229" i="38"/>
  <c r="BD5228" i="38"/>
  <c r="BD5227" i="38"/>
  <c r="BD5226" i="38"/>
  <c r="BD5225" i="38"/>
  <c r="BD5224" i="38"/>
  <c r="BD5223" i="38"/>
  <c r="BD5222" i="38"/>
  <c r="BD5221" i="38"/>
  <c r="BD5220" i="38"/>
  <c r="BD5219" i="38"/>
  <c r="BD5218" i="38"/>
  <c r="BD5217" i="38"/>
  <c r="BD5216" i="38"/>
  <c r="BD5215" i="38"/>
  <c r="BD5214" i="38"/>
  <c r="BD5213" i="38"/>
  <c r="BD5212" i="38"/>
  <c r="BD5211" i="38"/>
  <c r="BD5210" i="38"/>
  <c r="BD5209" i="38"/>
  <c r="BD5208" i="38"/>
  <c r="BD5207" i="38"/>
  <c r="BD5206" i="38"/>
  <c r="BD5205" i="38"/>
  <c r="BD5204" i="38"/>
  <c r="BD5203" i="38"/>
  <c r="BD5202" i="38"/>
  <c r="BD5201" i="38"/>
  <c r="BD5200" i="38"/>
  <c r="BD5199" i="38"/>
  <c r="BD5198" i="38"/>
  <c r="BD5197" i="38"/>
  <c r="BD5196" i="38"/>
  <c r="BD5195" i="38"/>
  <c r="BD5194" i="38"/>
  <c r="BD5193" i="38"/>
  <c r="BD5192" i="38"/>
  <c r="BD5191" i="38"/>
  <c r="BD5190" i="38"/>
  <c r="BD5189" i="38"/>
  <c r="BD5188" i="38"/>
  <c r="BD5187" i="38"/>
  <c r="BD5186" i="38"/>
  <c r="BD5185" i="38"/>
  <c r="BD5184" i="38"/>
  <c r="BD5183" i="38"/>
  <c r="BD5182" i="38"/>
  <c r="BD5181" i="38"/>
  <c r="BD5180" i="38"/>
  <c r="BD5179" i="38"/>
  <c r="BD5178" i="38"/>
  <c r="BD5177" i="38"/>
  <c r="BD5176" i="38"/>
  <c r="BD5175" i="38"/>
  <c r="BD5174" i="38"/>
  <c r="BD5173" i="38"/>
  <c r="BD5172" i="38"/>
  <c r="BD5171" i="38"/>
  <c r="BD5170" i="38"/>
  <c r="BD5169" i="38"/>
  <c r="BD5168" i="38"/>
  <c r="BD5167" i="38"/>
  <c r="BD5166" i="38"/>
  <c r="BD5165" i="38"/>
  <c r="BD5164" i="38"/>
  <c r="BD5163" i="38"/>
  <c r="BD5162" i="38"/>
  <c r="BD5161" i="38"/>
  <c r="BD5160" i="38"/>
  <c r="BD5159" i="38"/>
  <c r="BD5158" i="38"/>
  <c r="BD5157" i="38"/>
  <c r="BD5156" i="38"/>
  <c r="BD5155" i="38"/>
  <c r="BD5154" i="38"/>
  <c r="BD5153" i="38"/>
  <c r="BD5152" i="38"/>
  <c r="BD5151" i="38"/>
  <c r="BD5150" i="38"/>
  <c r="BD5149" i="38"/>
  <c r="BD5148" i="38"/>
  <c r="BD5147" i="38"/>
  <c r="BD5146" i="38"/>
  <c r="BD5145" i="38"/>
  <c r="BD5144" i="38"/>
  <c r="BD5143" i="38"/>
  <c r="BD5142" i="38"/>
  <c r="BD5141" i="38"/>
  <c r="BD5140" i="38"/>
  <c r="BD5139" i="38"/>
  <c r="BD5138" i="38"/>
  <c r="BD5137" i="38"/>
  <c r="BD5136" i="38"/>
  <c r="BD5135" i="38"/>
  <c r="BD5134" i="38"/>
  <c r="BD5133" i="38"/>
  <c r="BD5132" i="38"/>
  <c r="BD5131" i="38"/>
  <c r="BD5130" i="38"/>
  <c r="BD5129" i="38"/>
  <c r="BD5128" i="38"/>
  <c r="BD5127" i="38"/>
  <c r="BD5126" i="38"/>
  <c r="BD5125" i="38"/>
  <c r="BD5124" i="38"/>
  <c r="BD5123" i="38"/>
  <c r="BD5122" i="38"/>
  <c r="BD5121" i="38"/>
  <c r="BD5120" i="38"/>
  <c r="BD5119" i="38"/>
  <c r="BD5118" i="38"/>
  <c r="BD5117" i="38"/>
  <c r="BD5116" i="38"/>
  <c r="BD5115" i="38"/>
  <c r="BD5114" i="38"/>
  <c r="BD5113" i="38"/>
  <c r="BD5112" i="38"/>
  <c r="BD5111" i="38"/>
  <c r="BD5110" i="38"/>
  <c r="BD5109" i="38"/>
  <c r="BD5108" i="38"/>
  <c r="BD5107" i="38"/>
  <c r="BD5106" i="38"/>
  <c r="BD5105" i="38"/>
  <c r="BD5104" i="38"/>
  <c r="BD5103" i="38"/>
  <c r="BD5102" i="38"/>
  <c r="BD5101" i="38"/>
  <c r="BD5100" i="38"/>
  <c r="BD5099" i="38"/>
  <c r="BD5098" i="38"/>
  <c r="BD5097" i="38"/>
  <c r="BD5096" i="38"/>
  <c r="BD5095" i="38"/>
  <c r="BD5094" i="38"/>
  <c r="BD5093" i="38"/>
  <c r="BD5092" i="38"/>
  <c r="BD5091" i="38"/>
  <c r="BD5090" i="38"/>
  <c r="BD5089" i="38"/>
  <c r="BD5088" i="38"/>
  <c r="BD5087" i="38"/>
  <c r="BD5086" i="38"/>
  <c r="BD5085" i="38"/>
  <c r="BD5084" i="38"/>
  <c r="BD5083" i="38"/>
  <c r="BD5082" i="38"/>
  <c r="BD5081" i="38"/>
  <c r="BD5080" i="38"/>
  <c r="BD5079" i="38"/>
  <c r="BD5078" i="38"/>
  <c r="BD5077" i="38"/>
  <c r="BD5076" i="38"/>
  <c r="BD5075" i="38"/>
  <c r="BD5074" i="38"/>
  <c r="BD5073" i="38"/>
  <c r="BD5072" i="38"/>
  <c r="BD5071" i="38"/>
  <c r="BD5070" i="38"/>
  <c r="BD5069" i="38"/>
  <c r="BD5068" i="38"/>
  <c r="BD5067" i="38"/>
  <c r="BD5066" i="38"/>
  <c r="BD5065" i="38"/>
  <c r="BD5064" i="38"/>
  <c r="BD5063" i="38"/>
  <c r="BD5062" i="38"/>
  <c r="BD5061" i="38"/>
  <c r="BD5060" i="38"/>
  <c r="BD5059" i="38"/>
  <c r="BD5058" i="38"/>
  <c r="BD5057" i="38"/>
  <c r="BD5056" i="38"/>
  <c r="BD5055" i="38"/>
  <c r="BD5054" i="38"/>
  <c r="BD5053" i="38"/>
  <c r="BD5052" i="38"/>
  <c r="BD5051" i="38"/>
  <c r="BD5050" i="38"/>
  <c r="BD5049" i="38"/>
  <c r="BD5048" i="38"/>
  <c r="BD5047" i="38"/>
  <c r="BD5046" i="38"/>
  <c r="BD5045" i="38"/>
  <c r="BD5044" i="38"/>
  <c r="BD5043" i="38"/>
  <c r="BD5042" i="38"/>
  <c r="BD5041" i="38"/>
  <c r="BD5040" i="38"/>
  <c r="BD5039" i="38"/>
  <c r="BD5038" i="38"/>
  <c r="BD5037" i="38"/>
  <c r="BD5036" i="38"/>
  <c r="BD5035" i="38"/>
  <c r="BD5034" i="38"/>
  <c r="BD5033" i="38"/>
  <c r="BD5032" i="38"/>
  <c r="BD5031" i="38"/>
  <c r="BD5030" i="38"/>
  <c r="BD5029" i="38"/>
  <c r="BD5028" i="38"/>
  <c r="BD5027" i="38"/>
  <c r="BD5026" i="38"/>
  <c r="BD5025" i="38"/>
  <c r="BD5024" i="38"/>
  <c r="BD5023" i="38"/>
  <c r="BD5022" i="38"/>
  <c r="BD5021" i="38"/>
  <c r="BD5020" i="38"/>
  <c r="BD5019" i="38"/>
  <c r="BD5018" i="38"/>
  <c r="BD5017" i="38"/>
  <c r="BD5016" i="38"/>
  <c r="BD5015" i="38"/>
  <c r="BD5014" i="38"/>
  <c r="BD5013" i="38"/>
  <c r="BD5012" i="38"/>
  <c r="BD5011" i="38"/>
  <c r="BD5010" i="38"/>
  <c r="BD5009" i="38"/>
  <c r="BD5008" i="38"/>
  <c r="BD5007" i="38"/>
  <c r="BD5006" i="38"/>
  <c r="BD5005" i="38"/>
  <c r="BD5004" i="38"/>
  <c r="BD5003" i="38"/>
  <c r="BD5002" i="38"/>
  <c r="BD5001" i="38"/>
  <c r="BD5000" i="38"/>
  <c r="BD4999" i="38"/>
  <c r="BD4998" i="38"/>
  <c r="BD4997" i="38"/>
  <c r="BD4996" i="38"/>
  <c r="BD4995" i="38"/>
  <c r="BD4994" i="38"/>
  <c r="BD4993" i="38"/>
  <c r="BD4992" i="38"/>
  <c r="BD4991" i="38"/>
  <c r="BD4990" i="38"/>
  <c r="BD4989" i="38"/>
  <c r="BD4988" i="38"/>
  <c r="BD4987" i="38"/>
  <c r="BD4986" i="38"/>
  <c r="BD4985" i="38"/>
  <c r="BD4984" i="38"/>
  <c r="BD4983" i="38"/>
  <c r="BD4982" i="38"/>
  <c r="BD4981" i="38"/>
  <c r="BD4980" i="38"/>
  <c r="BD4979" i="38"/>
  <c r="BD4978" i="38"/>
  <c r="BD4977" i="38"/>
  <c r="BD4976" i="38"/>
  <c r="BD4975" i="38"/>
  <c r="BD4974" i="38"/>
  <c r="BD4973" i="38"/>
  <c r="BD4972" i="38"/>
  <c r="BD4971" i="38"/>
  <c r="BD4970" i="38"/>
  <c r="BD4969" i="38"/>
  <c r="BD4968" i="38"/>
  <c r="BD4967" i="38"/>
  <c r="BD4966" i="38"/>
  <c r="BD4965" i="38"/>
  <c r="BD4964" i="38"/>
  <c r="BD4963" i="38"/>
  <c r="BD4962" i="38"/>
  <c r="BD4961" i="38"/>
  <c r="BD4960" i="38"/>
  <c r="BD4959" i="38"/>
  <c r="BD4958" i="38"/>
  <c r="BD4957" i="38"/>
  <c r="BD4956" i="38"/>
  <c r="BD4955" i="38"/>
  <c r="BD4954" i="38"/>
  <c r="BD4953" i="38"/>
  <c r="BD4952" i="38"/>
  <c r="BD4951" i="38"/>
  <c r="BD4950" i="38"/>
  <c r="BD4949" i="38"/>
  <c r="BD4948" i="38"/>
  <c r="BD4947" i="38"/>
  <c r="BD4946" i="38"/>
  <c r="BD4945" i="38"/>
  <c r="BD4944" i="38"/>
  <c r="BD4943" i="38"/>
  <c r="BD4942" i="38"/>
  <c r="BD4941" i="38"/>
  <c r="BD4940" i="38"/>
  <c r="BD4939" i="38"/>
  <c r="BD4938" i="38"/>
  <c r="BD4937" i="38"/>
  <c r="BD4936" i="38"/>
  <c r="BD4935" i="38"/>
  <c r="BD4934" i="38"/>
  <c r="BD4933" i="38"/>
  <c r="BD4932" i="38"/>
  <c r="BD4931" i="38"/>
  <c r="BD4930" i="38"/>
  <c r="BD4929" i="38"/>
  <c r="BD4928" i="38"/>
  <c r="BD4927" i="38"/>
  <c r="BD4926" i="38"/>
  <c r="BD4925" i="38"/>
  <c r="BD4924" i="38"/>
  <c r="BD4923" i="38"/>
  <c r="BD4922" i="38"/>
  <c r="BD4921" i="38"/>
  <c r="BD4920" i="38"/>
  <c r="BD4919" i="38"/>
  <c r="BD4918" i="38"/>
  <c r="BD4917" i="38"/>
  <c r="BD4916" i="38"/>
  <c r="BD4915" i="38"/>
  <c r="BD4914" i="38"/>
  <c r="BD4913" i="38"/>
  <c r="BD4912" i="38"/>
  <c r="BD4911" i="38"/>
  <c r="BD4910" i="38"/>
  <c r="BD4909" i="38"/>
  <c r="BD4908" i="38"/>
  <c r="BD4907" i="38"/>
  <c r="BD4906" i="38"/>
  <c r="BD4905" i="38"/>
  <c r="BD4904" i="38"/>
  <c r="BD4903" i="38"/>
  <c r="BD4902" i="38"/>
  <c r="BD4901" i="38"/>
  <c r="BD4900" i="38"/>
  <c r="BD4899" i="38"/>
  <c r="BD4898" i="38"/>
  <c r="BD4897" i="38"/>
  <c r="BD4896" i="38"/>
  <c r="BD4895" i="38"/>
  <c r="BD4894" i="38"/>
  <c r="BD4893" i="38"/>
  <c r="BD4892" i="38"/>
  <c r="BD4891" i="38"/>
  <c r="BD4890" i="38"/>
  <c r="BD4889" i="38"/>
  <c r="BD4888" i="38"/>
  <c r="BD4887" i="38"/>
  <c r="BD4886" i="38"/>
  <c r="BD4885" i="38"/>
  <c r="BD4884" i="38"/>
  <c r="BD4883" i="38"/>
  <c r="BD4882" i="38"/>
  <c r="BD4881" i="38"/>
  <c r="BD4880" i="38"/>
  <c r="BD4879" i="38"/>
  <c r="BD4878" i="38"/>
  <c r="BD4877" i="38"/>
  <c r="BD4876" i="38"/>
  <c r="BD4875" i="38"/>
  <c r="BD4874" i="38"/>
  <c r="BD4873" i="38"/>
  <c r="BD4872" i="38"/>
  <c r="BD4871" i="38"/>
  <c r="BD4870" i="38"/>
  <c r="BD4869" i="38"/>
  <c r="BD4868" i="38"/>
  <c r="BD4867" i="38"/>
  <c r="BD4866" i="38"/>
  <c r="BD4865" i="38"/>
  <c r="BD4864" i="38"/>
  <c r="BD4863" i="38"/>
  <c r="BD4862" i="38"/>
  <c r="BD4861" i="38"/>
  <c r="BD4860" i="38"/>
  <c r="BD4859" i="38"/>
  <c r="BD4858" i="38"/>
  <c r="BD4857" i="38"/>
  <c r="BD4856" i="38"/>
  <c r="BD4855" i="38"/>
  <c r="BD4854" i="38"/>
  <c r="BD4853" i="38"/>
  <c r="BD4852" i="38"/>
  <c r="BD4851" i="38"/>
  <c r="BD4850" i="38"/>
  <c r="BD4849" i="38"/>
  <c r="BD4848" i="38"/>
  <c r="BD4847" i="38"/>
  <c r="BD4846" i="38"/>
  <c r="BD4845" i="38"/>
  <c r="BD4844" i="38"/>
  <c r="BD4843" i="38"/>
  <c r="BD4842" i="38"/>
  <c r="BD4841" i="38"/>
  <c r="BD4840" i="38"/>
  <c r="BD4839" i="38"/>
  <c r="BD4838" i="38"/>
  <c r="BD4837" i="38"/>
  <c r="BD4836" i="38"/>
  <c r="BD4835" i="38"/>
  <c r="BD4834" i="38"/>
  <c r="BD4833" i="38"/>
  <c r="BD4832" i="38"/>
  <c r="BD4831" i="38"/>
  <c r="BD4830" i="38"/>
  <c r="BD4829" i="38"/>
  <c r="BD4828" i="38"/>
  <c r="BD4827" i="38"/>
  <c r="BD4826" i="38"/>
  <c r="BD4825" i="38"/>
  <c r="BD4824" i="38"/>
  <c r="BD4823" i="38"/>
  <c r="BD4822" i="38"/>
  <c r="BD4821" i="38"/>
  <c r="BD4820" i="38"/>
  <c r="BD4819" i="38"/>
  <c r="BD4818" i="38"/>
  <c r="BD4817" i="38"/>
  <c r="BD4816" i="38"/>
  <c r="BD4815" i="38"/>
  <c r="BD4814" i="38"/>
  <c r="BD4813" i="38"/>
  <c r="BD4812" i="38"/>
  <c r="BD4811" i="38"/>
  <c r="BD4810" i="38"/>
  <c r="BD4809" i="38"/>
  <c r="BD4808" i="38"/>
  <c r="BD4807" i="38"/>
  <c r="BD4806" i="38"/>
  <c r="BD4805" i="38"/>
  <c r="BD4804" i="38"/>
  <c r="BD4803" i="38"/>
  <c r="BD4802" i="38"/>
  <c r="BD4801" i="38"/>
  <c r="BD4800" i="38"/>
  <c r="BD4799" i="38"/>
  <c r="BD4798" i="38"/>
  <c r="BD4797" i="38"/>
  <c r="BD4796" i="38"/>
  <c r="BD4795" i="38"/>
  <c r="BD4794" i="38"/>
  <c r="BD4793" i="38"/>
  <c r="BD4792" i="38"/>
  <c r="BD4791" i="38"/>
  <c r="BD4790" i="38"/>
  <c r="BD4789" i="38"/>
  <c r="BD4788" i="38"/>
  <c r="BD4787" i="38"/>
  <c r="BD4786" i="38"/>
  <c r="BD4785" i="38"/>
  <c r="BD4784" i="38"/>
  <c r="BD4783" i="38"/>
  <c r="BD4782" i="38"/>
  <c r="BD4781" i="38"/>
  <c r="BD4780" i="38"/>
  <c r="BD4779" i="38"/>
  <c r="BD4778" i="38"/>
  <c r="BD4777" i="38"/>
  <c r="BD4776" i="38"/>
  <c r="BD4775" i="38"/>
  <c r="BD4774" i="38"/>
  <c r="BD4773" i="38"/>
  <c r="BD4772" i="38"/>
  <c r="BD4771" i="38"/>
  <c r="BD4770" i="38"/>
  <c r="BD4769" i="38"/>
  <c r="BD4768" i="38"/>
  <c r="BD4767" i="38"/>
  <c r="BD4766" i="38"/>
  <c r="BD4765" i="38"/>
  <c r="BD4764" i="38"/>
  <c r="BD4763" i="38"/>
  <c r="BD4762" i="38"/>
  <c r="BD4761" i="38"/>
  <c r="BD4760" i="38"/>
  <c r="BD4759" i="38"/>
  <c r="BD4758" i="38"/>
  <c r="BD4757" i="38"/>
  <c r="BD4756" i="38"/>
  <c r="BD4755" i="38"/>
  <c r="BD4754" i="38"/>
  <c r="BD4753" i="38"/>
  <c r="BD4752" i="38"/>
  <c r="BD4751" i="38"/>
  <c r="BD4750" i="38"/>
  <c r="BD4749" i="38"/>
  <c r="BD4748" i="38"/>
  <c r="BD4747" i="38"/>
  <c r="BD4746" i="38"/>
  <c r="BD4745" i="38"/>
  <c r="BD4744" i="38"/>
  <c r="BD4743" i="38"/>
  <c r="BD4742" i="38"/>
  <c r="BD4741" i="38"/>
  <c r="BD4740" i="38"/>
  <c r="BD4739" i="38"/>
  <c r="BD4738" i="38"/>
  <c r="BD4737" i="38"/>
  <c r="BD4736" i="38"/>
  <c r="BD4735" i="38"/>
  <c r="BD4734" i="38"/>
  <c r="BD4733" i="38"/>
  <c r="BD4732" i="38"/>
  <c r="BD4731" i="38"/>
  <c r="BD4730" i="38"/>
  <c r="BD4729" i="38"/>
  <c r="BD4728" i="38"/>
  <c r="BD4727" i="38"/>
  <c r="BD4726" i="38"/>
  <c r="BD4725" i="38"/>
  <c r="BD4724" i="38"/>
  <c r="BD4723" i="38"/>
  <c r="BD4722" i="38"/>
  <c r="BD4721" i="38"/>
  <c r="BD4720" i="38"/>
  <c r="BD4719" i="38"/>
  <c r="BD4718" i="38"/>
  <c r="BD4717" i="38"/>
  <c r="BD4716" i="38"/>
  <c r="BD4715" i="38"/>
  <c r="BD4714" i="38"/>
  <c r="BD4713" i="38"/>
  <c r="BD4712" i="38"/>
  <c r="BD4711" i="38"/>
  <c r="BD4710" i="38"/>
  <c r="BD4709" i="38"/>
  <c r="BD4708" i="38"/>
  <c r="BD4707" i="38"/>
  <c r="BD4706" i="38"/>
  <c r="BD4705" i="38"/>
  <c r="BD4704" i="38"/>
  <c r="BD4703" i="38"/>
  <c r="BD4702" i="38"/>
  <c r="BD4701" i="38"/>
  <c r="BD4700" i="38"/>
  <c r="BD4699" i="38"/>
  <c r="BD4698" i="38"/>
  <c r="BD4697" i="38"/>
  <c r="BD4696" i="38"/>
  <c r="BD4695" i="38"/>
  <c r="BD4694" i="38"/>
  <c r="BD4693" i="38"/>
  <c r="BD4692" i="38"/>
  <c r="BD4691" i="38"/>
  <c r="BD4690" i="38"/>
  <c r="BD4689" i="38"/>
  <c r="BD4688" i="38"/>
  <c r="BD4687" i="38"/>
  <c r="BD4686" i="38"/>
  <c r="BD4685" i="38"/>
  <c r="BD4684" i="38"/>
  <c r="BD4683" i="38"/>
  <c r="BD4682" i="38"/>
  <c r="BD4681" i="38"/>
  <c r="BD4680" i="38"/>
  <c r="BD4679" i="38"/>
  <c r="BD4678" i="38"/>
  <c r="H685" i="1" l="1"/>
  <c r="G685" i="1"/>
  <c r="F685" i="1"/>
  <c r="F748" i="1" l="1"/>
  <c r="F747" i="1"/>
  <c r="H748" i="1"/>
  <c r="G748" i="1"/>
  <c r="H747" i="1"/>
  <c r="G747" i="1"/>
  <c r="H746" i="1"/>
  <c r="G746" i="1"/>
  <c r="H745" i="1"/>
  <c r="G745" i="1"/>
  <c r="H744" i="1"/>
  <c r="G744" i="1"/>
  <c r="H743" i="1"/>
  <c r="G743" i="1"/>
  <c r="H742" i="1"/>
  <c r="G742" i="1"/>
  <c r="H741" i="1"/>
  <c r="G741" i="1"/>
  <c r="H740" i="1"/>
  <c r="G740" i="1"/>
  <c r="H733" i="1"/>
  <c r="G733" i="1"/>
  <c r="H732" i="1"/>
  <c r="G732" i="1"/>
  <c r="H731" i="1"/>
  <c r="G731" i="1"/>
  <c r="H730" i="1"/>
  <c r="G730" i="1"/>
  <c r="H729" i="1"/>
  <c r="G729" i="1"/>
  <c r="H728" i="1"/>
  <c r="G728" i="1"/>
  <c r="H727" i="1"/>
  <c r="G727" i="1"/>
  <c r="H726" i="1"/>
  <c r="G726" i="1"/>
  <c r="H725" i="1"/>
  <c r="G725" i="1"/>
  <c r="F725" i="1"/>
  <c r="H808" i="1"/>
  <c r="K715" i="1"/>
  <c r="I715" i="1"/>
  <c r="K736" i="1" l="1"/>
  <c r="K734" i="1"/>
  <c r="I736" i="1"/>
  <c r="I734" i="1"/>
  <c r="F734" i="1"/>
  <c r="F736" i="1"/>
  <c r="F746" i="1"/>
  <c r="F745" i="1"/>
  <c r="F744" i="1"/>
  <c r="F743" i="1"/>
  <c r="F742" i="1"/>
  <c r="F741" i="1"/>
  <c r="F740" i="1"/>
  <c r="F739" i="1"/>
  <c r="F738" i="1"/>
  <c r="F733" i="1"/>
  <c r="F732" i="1"/>
  <c r="F731" i="1"/>
  <c r="F730" i="1"/>
  <c r="F729" i="1"/>
  <c r="F728" i="1"/>
  <c r="F727" i="1"/>
  <c r="F726" i="1"/>
  <c r="F717" i="1"/>
  <c r="F715" i="1"/>
  <c r="F714" i="1"/>
  <c r="F713" i="1"/>
  <c r="F712" i="1"/>
  <c r="F711" i="1"/>
  <c r="I679" i="1" l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36" i="1"/>
  <c r="I621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0" i="1"/>
  <c r="I653" i="1"/>
  <c r="BG535" i="1" l="1"/>
  <c r="BG534" i="1"/>
  <c r="BG533" i="1"/>
  <c r="BG532" i="1"/>
  <c r="BG531" i="1"/>
  <c r="BG530" i="1"/>
  <c r="BG529" i="1"/>
  <c r="BG528" i="1"/>
  <c r="BE6099" i="38"/>
  <c r="BE6098" i="38"/>
  <c r="BE6097" i="38"/>
  <c r="BE6096" i="38"/>
  <c r="BE6095" i="38"/>
  <c r="BE6094" i="38"/>
  <c r="BE6093" i="38"/>
  <c r="BE6092" i="38"/>
  <c r="BE6091" i="38"/>
  <c r="BE6090" i="38"/>
  <c r="BE6089" i="38"/>
  <c r="BE6088" i="38"/>
  <c r="BE6087" i="38"/>
  <c r="BE6086" i="38"/>
  <c r="BE6085" i="38"/>
  <c r="BE6084" i="38"/>
  <c r="BE6083" i="38"/>
  <c r="BE6082" i="38"/>
  <c r="BE6081" i="38"/>
  <c r="BE6080" i="38"/>
  <c r="BE6079" i="38"/>
  <c r="BE6078" i="38"/>
  <c r="BE6077" i="38"/>
  <c r="BE6076" i="38"/>
  <c r="BE6075" i="38"/>
  <c r="BE6074" i="38"/>
  <c r="BE6073" i="38"/>
  <c r="BE6072" i="38"/>
  <c r="BE6071" i="38"/>
  <c r="BE6070" i="38"/>
  <c r="BE6069" i="38"/>
  <c r="BE6068" i="38"/>
  <c r="BE6067" i="38"/>
  <c r="BE6066" i="38"/>
  <c r="BE6065" i="38"/>
  <c r="BE6064" i="38"/>
  <c r="BE6063" i="38"/>
  <c r="BE6062" i="38"/>
  <c r="BE6061" i="38"/>
  <c r="BE6060" i="38"/>
  <c r="BE6059" i="38"/>
  <c r="BE6058" i="38"/>
  <c r="BE6057" i="38"/>
  <c r="BE6056" i="38"/>
  <c r="BE6055" i="38"/>
  <c r="BE6054" i="38"/>
  <c r="BE6053" i="38"/>
  <c r="BE6052" i="38"/>
  <c r="BE6051" i="38"/>
  <c r="BE6050" i="38"/>
  <c r="BE6049" i="38"/>
  <c r="BE6048" i="38"/>
  <c r="BE6047" i="38"/>
  <c r="BE6046" i="38"/>
  <c r="BE6045" i="38"/>
  <c r="BE6044" i="38"/>
  <c r="BE6043" i="38"/>
  <c r="BE6042" i="38"/>
  <c r="BE6041" i="38"/>
  <c r="BE6040" i="38"/>
  <c r="BE6039" i="38"/>
  <c r="BE6038" i="38"/>
  <c r="BE6037" i="38"/>
  <c r="BE6036" i="38"/>
  <c r="BE6035" i="38"/>
  <c r="BE6034" i="38"/>
  <c r="BE6033" i="38"/>
  <c r="BE6032" i="38"/>
  <c r="BE6031" i="38"/>
  <c r="BE6030" i="38"/>
  <c r="BE6029" i="38"/>
  <c r="BE6028" i="38"/>
  <c r="BE6027" i="38"/>
  <c r="BE6026" i="38"/>
  <c r="BE6025" i="38"/>
  <c r="BE6024" i="38"/>
  <c r="BE6023" i="38"/>
  <c r="BE6022" i="38"/>
  <c r="BE6021" i="38"/>
  <c r="BE6020" i="38"/>
  <c r="BE6019" i="38"/>
  <c r="BE6018" i="38"/>
  <c r="BE6017" i="38"/>
  <c r="BE6016" i="38"/>
  <c r="BE6015" i="38"/>
  <c r="BE6014" i="38"/>
  <c r="BE6013" i="38"/>
  <c r="BE6012" i="38"/>
  <c r="BE6011" i="38"/>
  <c r="BE6010" i="38"/>
  <c r="BE6009" i="38"/>
  <c r="BE6008" i="38"/>
  <c r="BE6007" i="38"/>
  <c r="BE6006" i="38"/>
  <c r="BE6005" i="38"/>
  <c r="BE6004" i="38"/>
  <c r="BE6003" i="38"/>
  <c r="BE6002" i="38"/>
  <c r="BE6001" i="38"/>
  <c r="BE6000" i="38"/>
  <c r="BE5999" i="38"/>
  <c r="BE5998" i="38"/>
  <c r="BE5997" i="38"/>
  <c r="BE5996" i="38"/>
  <c r="BE5995" i="38"/>
  <c r="BE5994" i="38"/>
  <c r="BE5993" i="38"/>
  <c r="BE5992" i="38"/>
  <c r="BE5991" i="38"/>
  <c r="BE5990" i="38"/>
  <c r="BE5989" i="38"/>
  <c r="BE5988" i="38"/>
  <c r="BE5987" i="38"/>
  <c r="BE5986" i="38"/>
  <c r="BE5985" i="38"/>
  <c r="BE5984" i="38"/>
  <c r="BE5983" i="38"/>
  <c r="BE5982" i="38"/>
  <c r="BE5981" i="38"/>
  <c r="BE5980" i="38"/>
  <c r="BE5979" i="38"/>
  <c r="BE5978" i="38"/>
  <c r="BE5977" i="38"/>
  <c r="BE5976" i="38"/>
  <c r="BE5975" i="38"/>
  <c r="BE5974" i="38"/>
  <c r="BE5973" i="38"/>
  <c r="BE5972" i="38"/>
  <c r="BE5971" i="38"/>
  <c r="BE5970" i="38"/>
  <c r="BE5969" i="38"/>
  <c r="BE5968" i="38"/>
  <c r="BE5967" i="38"/>
  <c r="BE5966" i="38"/>
  <c r="BE5965" i="38"/>
  <c r="BE5964" i="38"/>
  <c r="BE5963" i="38"/>
  <c r="BE5962" i="38"/>
  <c r="BE5961" i="38"/>
  <c r="BE5960" i="38"/>
  <c r="BE5959" i="38"/>
  <c r="BE5958" i="38"/>
  <c r="BE5957" i="38"/>
  <c r="BE5956" i="38"/>
  <c r="BE5955" i="38"/>
  <c r="BE5954" i="38"/>
  <c r="BE5953" i="38"/>
  <c r="BE5952" i="38"/>
  <c r="BE5951" i="38"/>
  <c r="BE5950" i="38"/>
  <c r="BE5949" i="38"/>
  <c r="BE5948" i="38"/>
  <c r="BE5947" i="38"/>
  <c r="BE5946" i="38"/>
  <c r="BE5945" i="38"/>
  <c r="BE5944" i="38"/>
  <c r="BE5943" i="38"/>
  <c r="BE5942" i="38"/>
  <c r="BE5941" i="38"/>
  <c r="BE5940" i="38"/>
  <c r="BE5939" i="38"/>
  <c r="BE5938" i="38"/>
  <c r="BE5937" i="38"/>
  <c r="BE5936" i="38"/>
  <c r="BE5935" i="38"/>
  <c r="BE5934" i="38"/>
  <c r="BE5933" i="38"/>
  <c r="BE5932" i="38"/>
  <c r="BE5931" i="38"/>
  <c r="BE5930" i="38"/>
  <c r="BE5929" i="38"/>
  <c r="BE5928" i="38"/>
  <c r="BE5927" i="38"/>
  <c r="BE5926" i="38"/>
  <c r="BE5925" i="38"/>
  <c r="BE5924" i="38"/>
  <c r="BE5923" i="38"/>
  <c r="BE5922" i="38"/>
  <c r="BE5921" i="38"/>
  <c r="BE5920" i="38"/>
  <c r="BE5919" i="38"/>
  <c r="BE5918" i="38"/>
  <c r="BE5917" i="38"/>
  <c r="BE5916" i="38"/>
  <c r="BE5915" i="38"/>
  <c r="BE5914" i="38"/>
  <c r="BE5913" i="38"/>
  <c r="BE5912" i="38"/>
  <c r="BE5911" i="38"/>
  <c r="BE5910" i="38"/>
  <c r="BE5909" i="38"/>
  <c r="BE5908" i="38"/>
  <c r="BE5907" i="38"/>
  <c r="BE5906" i="38"/>
  <c r="BE5905" i="38"/>
  <c r="BE5904" i="38"/>
  <c r="BE5903" i="38"/>
  <c r="BE5902" i="38"/>
  <c r="BE5901" i="38"/>
  <c r="BE5900" i="38"/>
  <c r="BE5899" i="38"/>
  <c r="BE5898" i="38"/>
  <c r="BE5897" i="38"/>
  <c r="BE5896" i="38"/>
  <c r="BE5895" i="38"/>
  <c r="BE5894" i="38"/>
  <c r="BE5893" i="38"/>
  <c r="BE5892" i="38"/>
  <c r="BE5891" i="38"/>
  <c r="BE5890" i="38"/>
  <c r="BE5889" i="38"/>
  <c r="BE5888" i="38"/>
  <c r="BE5887" i="38"/>
  <c r="BE5886" i="38"/>
  <c r="BE5885" i="38"/>
  <c r="BE5884" i="38"/>
  <c r="BE5883" i="38"/>
  <c r="BE5882" i="38"/>
  <c r="BE5881" i="38"/>
  <c r="BE5880" i="38"/>
  <c r="BE5879" i="38"/>
  <c r="BE5878" i="38"/>
  <c r="BE5877" i="38"/>
  <c r="BE5876" i="38"/>
  <c r="BE5875" i="38"/>
  <c r="BE5874" i="38"/>
  <c r="BE5873" i="38"/>
  <c r="BE5872" i="38"/>
  <c r="BE5871" i="38"/>
  <c r="BE5870" i="38"/>
  <c r="BE5869" i="38"/>
  <c r="BE5868" i="38"/>
  <c r="BE5867" i="38"/>
  <c r="BE5866" i="38"/>
  <c r="BE5865" i="38"/>
  <c r="BE5864" i="38"/>
  <c r="BE5863" i="38"/>
  <c r="BE5862" i="38"/>
  <c r="BE5861" i="38"/>
  <c r="BE5860" i="38"/>
  <c r="BE5859" i="38"/>
  <c r="BE5858" i="38"/>
  <c r="BE5857" i="38"/>
  <c r="BE5856" i="38"/>
  <c r="BE5855" i="38"/>
  <c r="BE5854" i="38"/>
  <c r="BE5853" i="38"/>
  <c r="BE5852" i="38"/>
  <c r="BE5851" i="38"/>
  <c r="BE5850" i="38"/>
  <c r="BE5849" i="38"/>
  <c r="BE5848" i="38"/>
  <c r="BE5847" i="38"/>
  <c r="BE5846" i="38"/>
  <c r="BE5845" i="38"/>
  <c r="BE5844" i="38"/>
  <c r="BE5843" i="38"/>
  <c r="BE5842" i="38"/>
  <c r="BE5841" i="38"/>
  <c r="BE5840" i="38"/>
  <c r="BE5839" i="38"/>
  <c r="BE5838" i="38"/>
  <c r="BE5837" i="38"/>
  <c r="BE5836" i="38"/>
  <c r="BE5835" i="38"/>
  <c r="BE5834" i="38"/>
  <c r="BE5833" i="38"/>
  <c r="BE5832" i="38"/>
  <c r="BE5831" i="38"/>
  <c r="BE5830" i="38"/>
  <c r="BE5829" i="38"/>
  <c r="BE5828" i="38"/>
  <c r="BE5827" i="38"/>
  <c r="BE5826" i="38"/>
  <c r="BE5825" i="38"/>
  <c r="BE5824" i="38"/>
  <c r="BE5823" i="38"/>
  <c r="BE5822" i="38"/>
  <c r="BE5821" i="38"/>
  <c r="BE5820" i="38"/>
  <c r="BE5819" i="38"/>
  <c r="BE5818" i="38"/>
  <c r="BE5817" i="38"/>
  <c r="BE5816" i="38"/>
  <c r="BE5815" i="38"/>
  <c r="BE5814" i="38"/>
  <c r="BE5813" i="38"/>
  <c r="BE5812" i="38"/>
  <c r="BE5811" i="38"/>
  <c r="BE5810" i="38"/>
  <c r="BE5809" i="38"/>
  <c r="BE5808" i="38"/>
  <c r="BE5807" i="38"/>
  <c r="BE5806" i="38"/>
  <c r="BE5805" i="38"/>
  <c r="BE5804" i="38"/>
  <c r="BE5803" i="38"/>
  <c r="BE5802" i="38"/>
  <c r="BE5801" i="38"/>
  <c r="BE5800" i="38"/>
  <c r="BE5799" i="38"/>
  <c r="BE5798" i="38"/>
  <c r="BE5797" i="38"/>
  <c r="BE5796" i="38"/>
  <c r="BE5795" i="38"/>
  <c r="BE5794" i="38"/>
  <c r="BE5793" i="38"/>
  <c r="BE5792" i="38"/>
  <c r="BE5791" i="38"/>
  <c r="BE5790" i="38"/>
  <c r="BE5789" i="38"/>
  <c r="BE5788" i="38"/>
  <c r="BE5787" i="38"/>
  <c r="BE5786" i="38"/>
  <c r="BE5785" i="38"/>
  <c r="BE5784" i="38"/>
  <c r="BE5783" i="38"/>
  <c r="BE5782" i="38"/>
  <c r="BE5781" i="38"/>
  <c r="BE5780" i="38"/>
  <c r="BE5779" i="38"/>
  <c r="BE5778" i="38"/>
  <c r="BE5777" i="38"/>
  <c r="BE5776" i="38"/>
  <c r="BE5775" i="38"/>
  <c r="BE5774" i="38"/>
  <c r="BE5773" i="38"/>
  <c r="BE5772" i="38"/>
  <c r="BE5771" i="38"/>
  <c r="BE5770" i="38"/>
  <c r="BE5769" i="38"/>
  <c r="BE5768" i="38"/>
  <c r="BE5767" i="38"/>
  <c r="BE5766" i="38"/>
  <c r="BE5765" i="38"/>
  <c r="BE5764" i="38"/>
  <c r="BE5763" i="38"/>
  <c r="BE5762" i="38"/>
  <c r="BE5761" i="38"/>
  <c r="BE5760" i="38"/>
  <c r="BE5759" i="38"/>
  <c r="BE5758" i="38"/>
  <c r="BE5757" i="38"/>
  <c r="BE5756" i="38"/>
  <c r="BE5755" i="38"/>
  <c r="BE5754" i="38"/>
  <c r="BE5753" i="38"/>
  <c r="BE5752" i="38"/>
  <c r="BE5751" i="38"/>
  <c r="BE5750" i="38"/>
  <c r="BE5749" i="38"/>
  <c r="BE5748" i="38"/>
  <c r="BE5747" i="38"/>
  <c r="BE5746" i="38"/>
  <c r="BE5745" i="38"/>
  <c r="BE5744" i="38"/>
  <c r="BE5743" i="38"/>
  <c r="BE5742" i="38"/>
  <c r="BE5741" i="38"/>
  <c r="BE5740" i="38"/>
  <c r="BE5739" i="38"/>
  <c r="BE5738" i="38"/>
  <c r="BE5737" i="38"/>
  <c r="BE5736" i="38"/>
  <c r="BE5735" i="38"/>
  <c r="BE5734" i="38"/>
  <c r="BE5733" i="38"/>
  <c r="BE5732" i="38"/>
  <c r="BE5731" i="38"/>
  <c r="BE5730" i="38"/>
  <c r="BE5729" i="38"/>
  <c r="BE5728" i="38"/>
  <c r="BE5727" i="38"/>
  <c r="BE5726" i="38"/>
  <c r="BE5725" i="38"/>
  <c r="BE5724" i="38"/>
  <c r="BE5723" i="38"/>
  <c r="BE5722" i="38"/>
  <c r="BE5721" i="38"/>
  <c r="BE5720" i="38"/>
  <c r="BE5719" i="38"/>
  <c r="BE5718" i="38"/>
  <c r="BE5717" i="38"/>
  <c r="BE5716" i="38"/>
  <c r="BE5715" i="38"/>
  <c r="BE5714" i="38"/>
  <c r="BE5713" i="38"/>
  <c r="BE5712" i="38"/>
  <c r="BE5711" i="38"/>
  <c r="BE5710" i="38"/>
  <c r="BE5709" i="38"/>
  <c r="BE5708" i="38"/>
  <c r="BE5707" i="38"/>
  <c r="BE5706" i="38"/>
  <c r="BE5705" i="38"/>
  <c r="BE5704" i="38"/>
  <c r="BE5703" i="38"/>
  <c r="BE5702" i="38"/>
  <c r="BE5701" i="38"/>
  <c r="BE5700" i="38"/>
  <c r="BE5699" i="38"/>
  <c r="BE5698" i="38"/>
  <c r="BE5697" i="38"/>
  <c r="BE5696" i="38"/>
  <c r="BE5695" i="38"/>
  <c r="BE5694" i="38"/>
  <c r="BE5693" i="38"/>
  <c r="BE5692" i="38"/>
  <c r="BE5691" i="38"/>
  <c r="BE5690" i="38"/>
  <c r="BE5689" i="38"/>
  <c r="BE5688" i="38"/>
  <c r="BE5687" i="38"/>
  <c r="BE5686" i="38"/>
  <c r="BE5685" i="38"/>
  <c r="BE5684" i="38"/>
  <c r="BE5683" i="38"/>
  <c r="BE5682" i="38"/>
  <c r="BE5681" i="38"/>
  <c r="BE5680" i="38"/>
  <c r="BE5679" i="38"/>
  <c r="BE5678" i="38"/>
  <c r="BE5677" i="38"/>
  <c r="BE5676" i="38"/>
  <c r="BE5675" i="38"/>
  <c r="BE5674" i="38"/>
  <c r="BE5673" i="38"/>
  <c r="BE5672" i="38"/>
  <c r="BE5671" i="38"/>
  <c r="BE5670" i="38"/>
  <c r="BE5669" i="38"/>
  <c r="BE5668" i="38"/>
  <c r="BE5667" i="38"/>
  <c r="BE5666" i="38"/>
  <c r="BE5665" i="38"/>
  <c r="BE5664" i="38"/>
  <c r="BE5663" i="38"/>
  <c r="BE5662" i="38"/>
  <c r="BE5661" i="38"/>
  <c r="BE5660" i="38"/>
  <c r="BE5659" i="38"/>
  <c r="BE5658" i="38"/>
  <c r="BE5657" i="38"/>
  <c r="BE5656" i="38"/>
  <c r="BE5655" i="38"/>
  <c r="BE5654" i="38"/>
  <c r="BE5653" i="38"/>
  <c r="BE5652" i="38"/>
  <c r="BE5651" i="38"/>
  <c r="BE5650" i="38"/>
  <c r="BE5649" i="38"/>
  <c r="BE5648" i="38"/>
  <c r="BE5647" i="38"/>
  <c r="BE5646" i="38"/>
  <c r="BE5645" i="38"/>
  <c r="BE5644" i="38"/>
  <c r="BE5643" i="38"/>
  <c r="BE5642" i="38"/>
  <c r="BE5641" i="38"/>
  <c r="BE5640" i="38"/>
  <c r="BE5639" i="38"/>
  <c r="BE5638" i="38"/>
  <c r="BE5637" i="38"/>
  <c r="BE5636" i="38"/>
  <c r="BE5635" i="38"/>
  <c r="BE5634" i="38"/>
  <c r="BE5633" i="38"/>
  <c r="BE5632" i="38"/>
  <c r="BE5631" i="38"/>
  <c r="BE5630" i="38"/>
  <c r="BE5629" i="38"/>
  <c r="BE5628" i="38"/>
  <c r="BE5627" i="38"/>
  <c r="BE5626" i="38"/>
  <c r="BE5625" i="38"/>
  <c r="BE5624" i="38"/>
  <c r="BE5623" i="38"/>
  <c r="BE5622" i="38"/>
  <c r="BE5621" i="38"/>
  <c r="BE5620" i="38"/>
  <c r="BE5619" i="38"/>
  <c r="BE5618" i="38"/>
  <c r="BE5617" i="38"/>
  <c r="BE5616" i="38"/>
  <c r="BE5615" i="38"/>
  <c r="BE5614" i="38"/>
  <c r="BE5613" i="38"/>
  <c r="BE5612" i="38"/>
  <c r="BE5611" i="38"/>
  <c r="BE5610" i="38"/>
  <c r="BE5609" i="38"/>
  <c r="BE5608" i="38"/>
  <c r="BE5607" i="38"/>
  <c r="BE5606" i="38"/>
  <c r="BE5605" i="38"/>
  <c r="BE5604" i="38"/>
  <c r="BE5603" i="38"/>
  <c r="BE5602" i="38"/>
  <c r="BE5601" i="38"/>
  <c r="BE5600" i="38"/>
  <c r="BE5599" i="38"/>
  <c r="BE5598" i="38"/>
  <c r="BE5597" i="38"/>
  <c r="BE5596" i="38"/>
  <c r="BE5595" i="38"/>
  <c r="BE5594" i="38"/>
  <c r="BE5593" i="38"/>
  <c r="BE5592" i="38"/>
  <c r="BE5591" i="38"/>
  <c r="BE5590" i="38"/>
  <c r="BE5589" i="38"/>
  <c r="BE5588" i="38"/>
  <c r="BE5587" i="38"/>
  <c r="BE5586" i="38"/>
  <c r="BE5585" i="38"/>
  <c r="BE5584" i="38"/>
  <c r="BE5583" i="38"/>
  <c r="BE5582" i="38"/>
  <c r="BE5581" i="38"/>
  <c r="BE5580" i="38"/>
  <c r="BE5579" i="38"/>
  <c r="BE5578" i="38"/>
  <c r="BE5577" i="38"/>
  <c r="BE5576" i="38"/>
  <c r="BE5575" i="38"/>
  <c r="BE5574" i="38"/>
  <c r="BE5573" i="38"/>
  <c r="BE5572" i="38"/>
  <c r="BE5571" i="38"/>
  <c r="BE5570" i="38"/>
  <c r="BE5569" i="38"/>
  <c r="BE5568" i="38"/>
  <c r="BE5567" i="38"/>
  <c r="BE5566" i="38"/>
  <c r="BE5565" i="38"/>
  <c r="BE5564" i="38"/>
  <c r="BE5563" i="38"/>
  <c r="BE5562" i="38"/>
  <c r="BE5561" i="38"/>
  <c r="BE5560" i="38"/>
  <c r="BE5559" i="38"/>
  <c r="BE5558" i="38"/>
  <c r="BE5557" i="38"/>
  <c r="BE5556" i="38"/>
  <c r="BE5555" i="38"/>
  <c r="BE5554" i="38"/>
  <c r="BE5553" i="38"/>
  <c r="BE5552" i="38"/>
  <c r="BE5551" i="38"/>
  <c r="BE5550" i="38"/>
  <c r="BE5549" i="38"/>
  <c r="BE5548" i="38"/>
  <c r="BE5547" i="38"/>
  <c r="BE5546" i="38"/>
  <c r="BE5545" i="38"/>
  <c r="BE5544" i="38"/>
  <c r="BE5543" i="38"/>
  <c r="BE5542" i="38"/>
  <c r="BE5541" i="38"/>
  <c r="BE5540" i="38"/>
  <c r="BE5539" i="38"/>
  <c r="BE5538" i="38"/>
  <c r="BE5537" i="38"/>
  <c r="BE5536" i="38"/>
  <c r="BE5535" i="38"/>
  <c r="BE5534" i="38"/>
  <c r="BE5533" i="38"/>
  <c r="BE5532" i="38"/>
  <c r="BE5531" i="38"/>
  <c r="BE5530" i="38"/>
  <c r="BE5529" i="38"/>
  <c r="BE5528" i="38"/>
  <c r="BE5527" i="38"/>
  <c r="BE5526" i="38"/>
  <c r="BE5525" i="38"/>
  <c r="BE5524" i="38"/>
  <c r="BE5523" i="38"/>
  <c r="BE5522" i="38"/>
  <c r="BE5521" i="38"/>
  <c r="BE5520" i="38"/>
  <c r="BE5519" i="38"/>
  <c r="BE5518" i="38"/>
  <c r="BE5517" i="38"/>
  <c r="BE5516" i="38"/>
  <c r="BE5515" i="38"/>
  <c r="BE5514" i="38"/>
  <c r="BE5513" i="38"/>
  <c r="BE5512" i="38"/>
  <c r="BE5511" i="38"/>
  <c r="BE5510" i="38"/>
  <c r="BE5509" i="38"/>
  <c r="BE5508" i="38"/>
  <c r="BE5507" i="38"/>
  <c r="BE5506" i="38"/>
  <c r="BE5505" i="38"/>
  <c r="BE5504" i="38"/>
  <c r="BE5503" i="38"/>
  <c r="BE5502" i="38"/>
  <c r="BE5501" i="38"/>
  <c r="BE5500" i="38"/>
  <c r="BE5499" i="38"/>
  <c r="BE5498" i="38"/>
  <c r="BE5497" i="38"/>
  <c r="BE5496" i="38"/>
  <c r="BE5495" i="38"/>
  <c r="BE5494" i="38"/>
  <c r="BE5493" i="38"/>
  <c r="BE5492" i="38"/>
  <c r="BE5491" i="38"/>
  <c r="BE5490" i="38"/>
  <c r="BE5489" i="38"/>
  <c r="BE5488" i="38"/>
  <c r="BE5487" i="38"/>
  <c r="BE5486" i="38"/>
  <c r="BE5485" i="38"/>
  <c r="BE5484" i="38"/>
  <c r="BE5483" i="38"/>
  <c r="BE5482" i="38"/>
  <c r="BE5481" i="38"/>
  <c r="BE5480" i="38"/>
  <c r="BE5479" i="38"/>
  <c r="BE5478" i="38"/>
  <c r="BE5477" i="38"/>
  <c r="BE5476" i="38"/>
  <c r="BE5475" i="38"/>
  <c r="BE5474" i="38"/>
  <c r="BE5473" i="38"/>
  <c r="BE5472" i="38"/>
  <c r="BE5471" i="38"/>
  <c r="BE5470" i="38"/>
  <c r="BE5469" i="38"/>
  <c r="BE5468" i="38"/>
  <c r="BE5467" i="38"/>
  <c r="BE5466" i="38"/>
  <c r="BE5465" i="38"/>
  <c r="BE5464" i="38"/>
  <c r="BE5463" i="38"/>
  <c r="BE5462" i="38"/>
  <c r="BE5461" i="38"/>
  <c r="BE5460" i="38"/>
  <c r="BE5459" i="38"/>
  <c r="BE5458" i="38"/>
  <c r="BE5457" i="38"/>
  <c r="BE5456" i="38"/>
  <c r="BE5455" i="38"/>
  <c r="BE5454" i="38"/>
  <c r="BE5453" i="38"/>
  <c r="BE5452" i="38"/>
  <c r="BE5451" i="38"/>
  <c r="BE5450" i="38"/>
  <c r="BE5449" i="38"/>
  <c r="BE5448" i="38"/>
  <c r="BE5447" i="38"/>
  <c r="BE5446" i="38"/>
  <c r="BE5445" i="38"/>
  <c r="BE5444" i="38"/>
  <c r="BE5443" i="38"/>
  <c r="BE5442" i="38"/>
  <c r="BE5441" i="38"/>
  <c r="BE5440" i="38"/>
  <c r="BE5439" i="38"/>
  <c r="BE5438" i="38"/>
  <c r="BE5437" i="38"/>
  <c r="BE5436" i="38"/>
  <c r="BE5435" i="38"/>
  <c r="BE5434" i="38"/>
  <c r="BE5433" i="38"/>
  <c r="BE5432" i="38"/>
  <c r="BE5431" i="38"/>
  <c r="BE5430" i="38"/>
  <c r="BE5429" i="38"/>
  <c r="BE5428" i="38"/>
  <c r="BE5427" i="38"/>
  <c r="BE5426" i="38"/>
  <c r="BE5425" i="38"/>
  <c r="BE5424" i="38"/>
  <c r="BE5423" i="38"/>
  <c r="BE5422" i="38"/>
  <c r="BE5421" i="38"/>
  <c r="BE5420" i="38"/>
  <c r="BE5419" i="38"/>
  <c r="BE5418" i="38"/>
  <c r="BE5417" i="38"/>
  <c r="BE5416" i="38"/>
  <c r="BE5415" i="38"/>
  <c r="BE5414" i="38"/>
  <c r="BE5413" i="38"/>
  <c r="BE5412" i="38"/>
  <c r="BE5411" i="38"/>
  <c r="BE5410" i="38"/>
  <c r="BE5409" i="38"/>
  <c r="BE5408" i="38"/>
  <c r="BE5407" i="38"/>
  <c r="BE5406" i="38"/>
  <c r="BE5405" i="38"/>
  <c r="BE5404" i="38"/>
  <c r="BE5403" i="38"/>
  <c r="BE5402" i="38"/>
  <c r="BE5401" i="38"/>
  <c r="BE5400" i="38"/>
  <c r="BE5399" i="38"/>
  <c r="BE5398" i="38"/>
  <c r="BE5397" i="38"/>
  <c r="BE5396" i="38"/>
  <c r="BE5395" i="38"/>
  <c r="BE5394" i="38"/>
  <c r="BE5393" i="38"/>
  <c r="BE5392" i="38"/>
  <c r="BE5391" i="38"/>
  <c r="BE5390" i="38"/>
  <c r="BE5389" i="38"/>
  <c r="BE5388" i="38"/>
  <c r="BE5387" i="38"/>
  <c r="BE5386" i="38"/>
  <c r="BE5385" i="38"/>
  <c r="BE5384" i="38"/>
  <c r="BE5383" i="38"/>
  <c r="BE5382" i="38"/>
  <c r="BE5381" i="38"/>
  <c r="BE5380" i="38"/>
  <c r="BE5379" i="38"/>
  <c r="BE5378" i="38"/>
  <c r="BE5377" i="38"/>
  <c r="BE5376" i="38"/>
  <c r="BE5375" i="38"/>
  <c r="BE5374" i="38"/>
  <c r="BE5373" i="38"/>
  <c r="BE5372" i="38"/>
  <c r="BE5371" i="38"/>
  <c r="BE5370" i="38"/>
  <c r="BE5369" i="38"/>
  <c r="BE5368" i="38"/>
  <c r="BE5367" i="38"/>
  <c r="BE5366" i="38"/>
  <c r="BE5365" i="38"/>
  <c r="BE5364" i="38"/>
  <c r="BE5363" i="38"/>
  <c r="BE5362" i="38"/>
  <c r="BE5361" i="38"/>
  <c r="BE5360" i="38"/>
  <c r="BE5359" i="38"/>
  <c r="BE5358" i="38"/>
  <c r="BE5357" i="38"/>
  <c r="BE5356" i="38"/>
  <c r="BE5355" i="38"/>
  <c r="BE5354" i="38"/>
  <c r="BE5353" i="38"/>
  <c r="BE5352" i="38"/>
  <c r="BE5351" i="38"/>
  <c r="BE5350" i="38"/>
  <c r="BE5349" i="38"/>
  <c r="BE5348" i="38"/>
  <c r="BE5347" i="38"/>
  <c r="BE5346" i="38"/>
  <c r="BE5345" i="38"/>
  <c r="BE5344" i="38"/>
  <c r="BE5343" i="38"/>
  <c r="BE5342" i="38"/>
  <c r="BE5341" i="38"/>
  <c r="BE5340" i="38"/>
  <c r="BE5339" i="38"/>
  <c r="BE5338" i="38"/>
  <c r="BE5337" i="38"/>
  <c r="BE5336" i="38"/>
  <c r="BE5335" i="38"/>
  <c r="BE5334" i="38"/>
  <c r="BE5333" i="38"/>
  <c r="BE5332" i="38"/>
  <c r="BE5331" i="38"/>
  <c r="BE5330" i="38"/>
  <c r="BE5329" i="38"/>
  <c r="BE5328" i="38"/>
  <c r="BE5327" i="38"/>
  <c r="BE5326" i="38"/>
  <c r="BE5325" i="38"/>
  <c r="BE5324" i="38"/>
  <c r="BE5323" i="38"/>
  <c r="BE5322" i="38"/>
  <c r="BE5321" i="38"/>
  <c r="BE5320" i="38"/>
  <c r="BE5319" i="38"/>
  <c r="BE5318" i="38"/>
  <c r="BE5317" i="38"/>
  <c r="BE5316" i="38"/>
  <c r="BE5315" i="38"/>
  <c r="BE5314" i="38"/>
  <c r="BE5313" i="38"/>
  <c r="BE5312" i="38"/>
  <c r="BE5311" i="38"/>
  <c r="BE5310" i="38"/>
  <c r="BE5309" i="38"/>
  <c r="BE5308" i="38"/>
  <c r="BE5307" i="38"/>
  <c r="BE5306" i="38"/>
  <c r="BE5305" i="38"/>
  <c r="BE5304" i="38"/>
  <c r="BE5303" i="38"/>
  <c r="BE5302" i="38"/>
  <c r="BE5301" i="38"/>
  <c r="BE5300" i="38"/>
  <c r="BE5299" i="38"/>
  <c r="BE5298" i="38"/>
  <c r="BE5297" i="38"/>
  <c r="BE5296" i="38"/>
  <c r="BE5295" i="38"/>
  <c r="BE5294" i="38"/>
  <c r="BE5293" i="38"/>
  <c r="BE5292" i="38"/>
  <c r="BE5291" i="38"/>
  <c r="BE5290" i="38"/>
  <c r="BE5289" i="38"/>
  <c r="BE5288" i="38"/>
  <c r="BE5287" i="38"/>
  <c r="BE5286" i="38"/>
  <c r="BE5285" i="38"/>
  <c r="BE5284" i="38"/>
  <c r="BE5283" i="38"/>
  <c r="BE5282" i="38"/>
  <c r="BE5281" i="38"/>
  <c r="BE5280" i="38"/>
  <c r="BE5279" i="38"/>
  <c r="BE5278" i="38"/>
  <c r="BE5277" i="38"/>
  <c r="BE5276" i="38"/>
  <c r="BE5275" i="38"/>
  <c r="BE5274" i="38"/>
  <c r="BE5273" i="38"/>
  <c r="BE5272" i="38"/>
  <c r="BE5271" i="38"/>
  <c r="BE5270" i="38"/>
  <c r="BE5269" i="38"/>
  <c r="BE5268" i="38"/>
  <c r="BE5267" i="38"/>
  <c r="BE5266" i="38"/>
  <c r="BE5265" i="38"/>
  <c r="BE5264" i="38"/>
  <c r="BE5263" i="38"/>
  <c r="BE5262" i="38"/>
  <c r="BE5261" i="38"/>
  <c r="BE5260" i="38"/>
  <c r="BE5259" i="38"/>
  <c r="BE5258" i="38"/>
  <c r="BE5257" i="38"/>
  <c r="BE5256" i="38"/>
  <c r="BE5255" i="38"/>
  <c r="BE5254" i="38"/>
  <c r="BE5253" i="38"/>
  <c r="BE5252" i="38"/>
  <c r="BE5251" i="38"/>
  <c r="BE5250" i="38"/>
  <c r="BE5249" i="38"/>
  <c r="BE5248" i="38"/>
  <c r="BE5247" i="38"/>
  <c r="BE5246" i="38"/>
  <c r="BE5245" i="38"/>
  <c r="BE5244" i="38"/>
  <c r="BE5243" i="38"/>
  <c r="BE5242" i="38"/>
  <c r="BE5241" i="38"/>
  <c r="BE5240" i="38"/>
  <c r="BE5239" i="38"/>
  <c r="BE5238" i="38"/>
  <c r="BE5237" i="38"/>
  <c r="BE5236" i="38"/>
  <c r="BE5235" i="38"/>
  <c r="BE5234" i="38"/>
  <c r="BE5233" i="38"/>
  <c r="BE5232" i="38"/>
  <c r="BE5231" i="38"/>
  <c r="BE5230" i="38"/>
  <c r="BE5229" i="38"/>
  <c r="BE5228" i="38"/>
  <c r="BE5227" i="38"/>
  <c r="BE5226" i="38"/>
  <c r="BE5225" i="38"/>
  <c r="BE5224" i="38"/>
  <c r="BE5223" i="38"/>
  <c r="BE5222" i="38"/>
  <c r="BE5221" i="38"/>
  <c r="BE5220" i="38"/>
  <c r="BE5219" i="38"/>
  <c r="BE5218" i="38"/>
  <c r="BE5217" i="38"/>
  <c r="BE5216" i="38"/>
  <c r="BE5215" i="38"/>
  <c r="BE5214" i="38"/>
  <c r="BE5213" i="38"/>
  <c r="BE5212" i="38"/>
  <c r="BE5211" i="38"/>
  <c r="BE5210" i="38"/>
  <c r="BE5209" i="38"/>
  <c r="BE5208" i="38"/>
  <c r="BE5207" i="38"/>
  <c r="BE5206" i="38"/>
  <c r="BE5205" i="38"/>
  <c r="BE5204" i="38"/>
  <c r="BE5203" i="38"/>
  <c r="BE5202" i="38"/>
  <c r="BE5201" i="38"/>
  <c r="BE5200" i="38"/>
  <c r="BE5199" i="38"/>
  <c r="BE5198" i="38"/>
  <c r="BE5197" i="38"/>
  <c r="BE5196" i="38"/>
  <c r="BE5195" i="38"/>
  <c r="BE5194" i="38"/>
  <c r="BE5193" i="38"/>
  <c r="BE5192" i="38"/>
  <c r="BE5191" i="38"/>
  <c r="BE5190" i="38"/>
  <c r="BE5189" i="38"/>
  <c r="BE5188" i="38"/>
  <c r="BE5187" i="38"/>
  <c r="BE5186" i="38"/>
  <c r="BE5185" i="38"/>
  <c r="BE5184" i="38"/>
  <c r="BE5183" i="38"/>
  <c r="BE5182" i="38"/>
  <c r="BE5181" i="38"/>
  <c r="BE5180" i="38"/>
  <c r="BE5179" i="38"/>
  <c r="BE5178" i="38"/>
  <c r="BE5177" i="38"/>
  <c r="BE5176" i="38"/>
  <c r="BE5175" i="38"/>
  <c r="BE5174" i="38"/>
  <c r="BE5173" i="38"/>
  <c r="BE5172" i="38"/>
  <c r="BE5171" i="38"/>
  <c r="BE5170" i="38"/>
  <c r="BE5169" i="38"/>
  <c r="BE5168" i="38"/>
  <c r="BE5167" i="38"/>
  <c r="BE5166" i="38"/>
  <c r="BE5165" i="38"/>
  <c r="BE5164" i="38"/>
  <c r="BE5163" i="38"/>
  <c r="BE5162" i="38"/>
  <c r="BE5161" i="38"/>
  <c r="BE5160" i="38"/>
  <c r="BE5159" i="38"/>
  <c r="BE5158" i="38"/>
  <c r="BE5157" i="38"/>
  <c r="BE5156" i="38"/>
  <c r="BE5155" i="38"/>
  <c r="BE5154" i="38"/>
  <c r="BE5153" i="38"/>
  <c r="BE5152" i="38"/>
  <c r="BE5151" i="38"/>
  <c r="BE5150" i="38"/>
  <c r="BE5149" i="38"/>
  <c r="BE5148" i="38"/>
  <c r="BE5147" i="38"/>
  <c r="BE5146" i="38"/>
  <c r="BE5145" i="38"/>
  <c r="BE5144" i="38"/>
  <c r="BE5143" i="38"/>
  <c r="BE5142" i="38"/>
  <c r="BE5141" i="38"/>
  <c r="BE5140" i="38"/>
  <c r="BE5139" i="38"/>
  <c r="BE5138" i="38"/>
  <c r="BE5137" i="38"/>
  <c r="BE5136" i="38"/>
  <c r="BE5135" i="38"/>
  <c r="BE5134" i="38"/>
  <c r="BE5133" i="38"/>
  <c r="BE5132" i="38"/>
  <c r="BE5131" i="38"/>
  <c r="BE5130" i="38"/>
  <c r="BE5129" i="38"/>
  <c r="BE5128" i="38"/>
  <c r="BE5127" i="38"/>
  <c r="BE5126" i="38"/>
  <c r="BE5125" i="38"/>
  <c r="BE5124" i="38"/>
  <c r="BE5123" i="38"/>
  <c r="BE5122" i="38"/>
  <c r="BE5121" i="38"/>
  <c r="BE5120" i="38"/>
  <c r="BE5119" i="38"/>
  <c r="BE5118" i="38"/>
  <c r="BE5117" i="38"/>
  <c r="BE5116" i="38"/>
  <c r="BE5115" i="38"/>
  <c r="BE5114" i="38"/>
  <c r="BE5113" i="38"/>
  <c r="BE5112" i="38"/>
  <c r="BE5111" i="38"/>
  <c r="BE5110" i="38"/>
  <c r="BE5109" i="38"/>
  <c r="BE5108" i="38"/>
  <c r="BE5107" i="38"/>
  <c r="BE5106" i="38"/>
  <c r="BE5105" i="38"/>
  <c r="BE5104" i="38"/>
  <c r="BE5103" i="38"/>
  <c r="BE5102" i="38"/>
  <c r="BE5101" i="38"/>
  <c r="BE5100" i="38"/>
  <c r="BE5099" i="38"/>
  <c r="BE5098" i="38"/>
  <c r="BE5097" i="38"/>
  <c r="BE5096" i="38"/>
  <c r="BE5095" i="38"/>
  <c r="BE5094" i="38"/>
  <c r="BE5093" i="38"/>
  <c r="BE5092" i="38"/>
  <c r="BE5091" i="38"/>
  <c r="BE5090" i="38"/>
  <c r="BE5089" i="38"/>
  <c r="BE5088" i="38"/>
  <c r="BE5087" i="38"/>
  <c r="BE5086" i="38"/>
  <c r="BE5085" i="38"/>
  <c r="BE5084" i="38"/>
  <c r="BE5083" i="38"/>
  <c r="BE5082" i="38"/>
  <c r="BE5081" i="38"/>
  <c r="BE5080" i="38"/>
  <c r="BE5079" i="38"/>
  <c r="BE5078" i="38"/>
  <c r="BE5077" i="38"/>
  <c r="BE5076" i="38"/>
  <c r="BE5075" i="38"/>
  <c r="BE5074" i="38"/>
  <c r="BE5073" i="38"/>
  <c r="BE5072" i="38"/>
  <c r="BE5071" i="38"/>
  <c r="BE5070" i="38"/>
  <c r="BE5069" i="38"/>
  <c r="BE5068" i="38"/>
  <c r="BE5067" i="38"/>
  <c r="BE5066" i="38"/>
  <c r="BE5065" i="38"/>
  <c r="BE5064" i="38"/>
  <c r="BE5063" i="38"/>
  <c r="BE5062" i="38"/>
  <c r="BE5061" i="38"/>
  <c r="BE5060" i="38"/>
  <c r="BE5059" i="38"/>
  <c r="BE5058" i="38"/>
  <c r="BE5057" i="38"/>
  <c r="BE5056" i="38"/>
  <c r="BE5055" i="38"/>
  <c r="BE5054" i="38"/>
  <c r="BE5053" i="38"/>
  <c r="BE5052" i="38"/>
  <c r="BE5051" i="38"/>
  <c r="BE5050" i="38"/>
  <c r="BE5049" i="38"/>
  <c r="BE5048" i="38"/>
  <c r="BE5047" i="38"/>
  <c r="BE5046" i="38"/>
  <c r="BE5045" i="38"/>
  <c r="BE5044" i="38"/>
  <c r="BE5043" i="38"/>
  <c r="BE5042" i="38"/>
  <c r="BE5041" i="38"/>
  <c r="BE5040" i="38"/>
  <c r="BE5039" i="38"/>
  <c r="BE5038" i="38"/>
  <c r="BE5037" i="38"/>
  <c r="BE5036" i="38"/>
  <c r="BE5035" i="38"/>
  <c r="BE5034" i="38"/>
  <c r="BE5033" i="38"/>
  <c r="BE5032" i="38"/>
  <c r="BE5031" i="38"/>
  <c r="BE5030" i="38"/>
  <c r="BE5029" i="38"/>
  <c r="BE5028" i="38"/>
  <c r="BE5027" i="38"/>
  <c r="BE5026" i="38"/>
  <c r="BE5025" i="38"/>
  <c r="BE5024" i="38"/>
  <c r="BE5023" i="38"/>
  <c r="BE5022" i="38"/>
  <c r="BE5021" i="38"/>
  <c r="BE5020" i="38"/>
  <c r="BE5019" i="38"/>
  <c r="BE5018" i="38"/>
  <c r="BE5017" i="38"/>
  <c r="BE5016" i="38"/>
  <c r="BE5015" i="38"/>
  <c r="BE5014" i="38"/>
  <c r="BE5013" i="38"/>
  <c r="BE5012" i="38"/>
  <c r="BE5011" i="38"/>
  <c r="BE5010" i="38"/>
  <c r="BE5009" i="38"/>
  <c r="BE5008" i="38"/>
  <c r="BE5007" i="38"/>
  <c r="BE5006" i="38"/>
  <c r="BE5005" i="38"/>
  <c r="BE5004" i="38"/>
  <c r="BE5003" i="38"/>
  <c r="BE5002" i="38"/>
  <c r="BE5001" i="38"/>
  <c r="BE5000" i="38"/>
  <c r="BE4999" i="38"/>
  <c r="BE4998" i="38"/>
  <c r="BE4997" i="38"/>
  <c r="BE4996" i="38"/>
  <c r="BE4995" i="38"/>
  <c r="BE4994" i="38"/>
  <c r="BE4993" i="38"/>
  <c r="BE4992" i="38"/>
  <c r="BE4991" i="38"/>
  <c r="BE4990" i="38"/>
  <c r="BE4989" i="38"/>
  <c r="BE4988" i="38"/>
  <c r="BE4987" i="38"/>
  <c r="BE4986" i="38"/>
  <c r="BE4985" i="38"/>
  <c r="BE4984" i="38"/>
  <c r="BE4983" i="38"/>
  <c r="BE4982" i="38"/>
  <c r="BE4981" i="38"/>
  <c r="BE4980" i="38"/>
  <c r="BE4979" i="38"/>
  <c r="BE4978" i="38"/>
  <c r="BE4977" i="38"/>
  <c r="BE4976" i="38"/>
  <c r="BE4975" i="38"/>
  <c r="BE4974" i="38"/>
  <c r="BE4973" i="38"/>
  <c r="BE4972" i="38"/>
  <c r="BE4971" i="38"/>
  <c r="BE4970" i="38"/>
  <c r="BE4969" i="38"/>
  <c r="BE4968" i="38"/>
  <c r="BE4967" i="38"/>
  <c r="BE4966" i="38"/>
  <c r="BE4965" i="38"/>
  <c r="BE4964" i="38"/>
  <c r="BE4963" i="38"/>
  <c r="BE4962" i="38"/>
  <c r="BE4961" i="38"/>
  <c r="BE4960" i="38"/>
  <c r="BE4959" i="38"/>
  <c r="BE4958" i="38"/>
  <c r="BE4957" i="38"/>
  <c r="BE4956" i="38"/>
  <c r="BE4955" i="38"/>
  <c r="BE4954" i="38"/>
  <c r="BE4953" i="38"/>
  <c r="BE4952" i="38"/>
  <c r="BE4951" i="38"/>
  <c r="BE4950" i="38"/>
  <c r="BE4949" i="38"/>
  <c r="BE4948" i="38"/>
  <c r="BE4947" i="38"/>
  <c r="BE4946" i="38"/>
  <c r="BE4945" i="38"/>
  <c r="BE4944" i="38"/>
  <c r="BE4943" i="38"/>
  <c r="BE4942" i="38"/>
  <c r="BE4941" i="38"/>
  <c r="BE4940" i="38"/>
  <c r="BE4939" i="38"/>
  <c r="BE4938" i="38"/>
  <c r="BE4937" i="38"/>
  <c r="BE4936" i="38"/>
  <c r="BE4935" i="38"/>
  <c r="BE4934" i="38"/>
  <c r="BE4933" i="38"/>
  <c r="BE4932" i="38"/>
  <c r="BE4931" i="38"/>
  <c r="BE4930" i="38"/>
  <c r="BE4929" i="38"/>
  <c r="BE4928" i="38"/>
  <c r="BE4927" i="38"/>
  <c r="BE4926" i="38"/>
  <c r="BE4925" i="38"/>
  <c r="BE4924" i="38"/>
  <c r="BE4923" i="38"/>
  <c r="BE4922" i="38"/>
  <c r="BE4921" i="38"/>
  <c r="BE4920" i="38"/>
  <c r="BE4919" i="38"/>
  <c r="BE4918" i="38"/>
  <c r="BE4917" i="38"/>
  <c r="BE4916" i="38"/>
  <c r="BE4915" i="38"/>
  <c r="BE4914" i="38"/>
  <c r="BE4913" i="38"/>
  <c r="BE4912" i="38"/>
  <c r="BE4911" i="38"/>
  <c r="BE4910" i="38"/>
  <c r="BE4909" i="38"/>
  <c r="BE4908" i="38"/>
  <c r="BE4907" i="38"/>
  <c r="BE4906" i="38"/>
  <c r="BE4905" i="38"/>
  <c r="BE4904" i="38"/>
  <c r="BE4903" i="38"/>
  <c r="BE4902" i="38"/>
  <c r="BE4901" i="38"/>
  <c r="BE4900" i="38"/>
  <c r="BE4899" i="38"/>
  <c r="BE4898" i="38"/>
  <c r="BE4897" i="38"/>
  <c r="BE4896" i="38"/>
  <c r="BE4895" i="38"/>
  <c r="BE4894" i="38"/>
  <c r="BE4893" i="38"/>
  <c r="BE4892" i="38"/>
  <c r="BE4891" i="38"/>
  <c r="BE4890" i="38"/>
  <c r="BE4889" i="38"/>
  <c r="BE4888" i="38"/>
  <c r="BE4887" i="38"/>
  <c r="BE4886" i="38"/>
  <c r="BE4885" i="38"/>
  <c r="BE4884" i="38"/>
  <c r="BE4883" i="38"/>
  <c r="BE4882" i="38"/>
  <c r="BE4881" i="38"/>
  <c r="BE4880" i="38"/>
  <c r="BE4879" i="38"/>
  <c r="BE4878" i="38"/>
  <c r="BE4877" i="38"/>
  <c r="BE4876" i="38"/>
  <c r="BE4875" i="38"/>
  <c r="BE4874" i="38"/>
  <c r="BE4873" i="38"/>
  <c r="BE4872" i="38"/>
  <c r="BE4871" i="38"/>
  <c r="BE4870" i="38"/>
  <c r="BE4869" i="38"/>
  <c r="BE4868" i="38"/>
  <c r="BE4867" i="38"/>
  <c r="BE4866" i="38"/>
  <c r="BE4865" i="38"/>
  <c r="BE4864" i="38"/>
  <c r="BE4863" i="38"/>
  <c r="BE4862" i="38"/>
  <c r="BE4861" i="38"/>
  <c r="BE4860" i="38"/>
  <c r="BE4859" i="38"/>
  <c r="BE4858" i="38"/>
  <c r="BE4857" i="38"/>
  <c r="BE4856" i="38"/>
  <c r="BE4855" i="38"/>
  <c r="BE4854" i="38"/>
  <c r="BE4853" i="38"/>
  <c r="BE4852" i="38"/>
  <c r="BE4851" i="38"/>
  <c r="BE4850" i="38"/>
  <c r="BE4849" i="38"/>
  <c r="BE4848" i="38"/>
  <c r="BE4847" i="38"/>
  <c r="BE4846" i="38"/>
  <c r="BE4845" i="38"/>
  <c r="BE4844" i="38"/>
  <c r="BE4843" i="38"/>
  <c r="BE4842" i="38"/>
  <c r="BE4841" i="38"/>
  <c r="BE4840" i="38"/>
  <c r="BE4839" i="38"/>
  <c r="BE4838" i="38"/>
  <c r="BE4837" i="38"/>
  <c r="BE4836" i="38"/>
  <c r="BE4835" i="38"/>
  <c r="BE4834" i="38"/>
  <c r="BE4833" i="38"/>
  <c r="BE4832" i="38"/>
  <c r="BE4831" i="38"/>
  <c r="BE4830" i="38"/>
  <c r="BE4829" i="38"/>
  <c r="BE4828" i="38"/>
  <c r="BE4827" i="38"/>
  <c r="BE4826" i="38"/>
  <c r="BE4825" i="38"/>
  <c r="BE4824" i="38"/>
  <c r="BE4823" i="38"/>
  <c r="BE4822" i="38"/>
  <c r="BE4821" i="38"/>
  <c r="BE4820" i="38"/>
  <c r="BE4819" i="38"/>
  <c r="BE4818" i="38"/>
  <c r="BE4817" i="38"/>
  <c r="BE4816" i="38"/>
  <c r="BE4815" i="38"/>
  <c r="BE4814" i="38"/>
  <c r="BE4813" i="38"/>
  <c r="BE4812" i="38"/>
  <c r="BE4811" i="38"/>
  <c r="BE4810" i="38"/>
  <c r="BE4809" i="38"/>
  <c r="BE4808" i="38"/>
  <c r="BE4807" i="38"/>
  <c r="BE4806" i="38"/>
  <c r="BE4805" i="38"/>
  <c r="BE4804" i="38"/>
  <c r="BE4803" i="38"/>
  <c r="BE4802" i="38"/>
  <c r="BE4801" i="38"/>
  <c r="BE4800" i="38"/>
  <c r="BE4799" i="38"/>
  <c r="BE4798" i="38"/>
  <c r="BE4797" i="38"/>
  <c r="BE4796" i="38"/>
  <c r="BE4795" i="38"/>
  <c r="BE4794" i="38"/>
  <c r="BE4793" i="38"/>
  <c r="BE4792" i="38"/>
  <c r="BE4791" i="38"/>
  <c r="BE4790" i="38"/>
  <c r="BE4789" i="38"/>
  <c r="BE4788" i="38"/>
  <c r="BE4787" i="38"/>
  <c r="BE4786" i="38"/>
  <c r="BE4785" i="38"/>
  <c r="BE4784" i="38"/>
  <c r="BE4783" i="38"/>
  <c r="BE4782" i="38"/>
  <c r="BE4781" i="38"/>
  <c r="BE4780" i="38"/>
  <c r="BE4779" i="38"/>
  <c r="BE4778" i="38"/>
  <c r="BE4777" i="38"/>
  <c r="BE4776" i="38"/>
  <c r="BE4775" i="38"/>
  <c r="BE4774" i="38"/>
  <c r="BE4773" i="38"/>
  <c r="BE4772" i="38"/>
  <c r="BE4771" i="38"/>
  <c r="BE4770" i="38"/>
  <c r="BE4769" i="38"/>
  <c r="BE4768" i="38"/>
  <c r="BE4767" i="38"/>
  <c r="BE4766" i="38"/>
  <c r="BE4765" i="38"/>
  <c r="BE4764" i="38"/>
  <c r="BE4763" i="38"/>
  <c r="BE4762" i="38"/>
  <c r="BE4761" i="38"/>
  <c r="BE4760" i="38"/>
  <c r="BE4759" i="38"/>
  <c r="BE4758" i="38"/>
  <c r="BE4757" i="38"/>
  <c r="BE4756" i="38"/>
  <c r="BE4755" i="38"/>
  <c r="BE4754" i="38"/>
  <c r="BE4753" i="38"/>
  <c r="BE4752" i="38"/>
  <c r="BE4751" i="38"/>
  <c r="BE4750" i="38"/>
  <c r="BE4749" i="38"/>
  <c r="BE4748" i="38"/>
  <c r="BE4747" i="38"/>
  <c r="BE4746" i="38"/>
  <c r="BE4745" i="38"/>
  <c r="BE4744" i="38"/>
  <c r="BE4743" i="38"/>
  <c r="BE4742" i="38"/>
  <c r="BE4741" i="38"/>
  <c r="BE4740" i="38"/>
  <c r="BE4739" i="38"/>
  <c r="BE4738" i="38"/>
  <c r="BE4737" i="38"/>
  <c r="BE4736" i="38"/>
  <c r="BE4735" i="38"/>
  <c r="BE4734" i="38"/>
  <c r="BE4733" i="38"/>
  <c r="BE4732" i="38"/>
  <c r="BE4731" i="38"/>
  <c r="BE4730" i="38"/>
  <c r="BE4729" i="38"/>
  <c r="BE4728" i="38"/>
  <c r="BE4727" i="38"/>
  <c r="BE4726" i="38"/>
  <c r="BE4725" i="38"/>
  <c r="BE4724" i="38"/>
  <c r="BE4723" i="38"/>
  <c r="BE4722" i="38"/>
  <c r="BE4721" i="38"/>
  <c r="BE4720" i="38"/>
  <c r="BE4719" i="38"/>
  <c r="BE4718" i="38"/>
  <c r="BE4717" i="38"/>
  <c r="BE4716" i="38"/>
  <c r="BE4715" i="38"/>
  <c r="BE4714" i="38"/>
  <c r="BE4713" i="38"/>
  <c r="BE4712" i="38"/>
  <c r="BE4711" i="38"/>
  <c r="BE4710" i="38"/>
  <c r="BE4709" i="38"/>
  <c r="BE4708" i="38"/>
  <c r="BE4707" i="38"/>
  <c r="BE4706" i="38"/>
  <c r="BE4705" i="38"/>
  <c r="BE4704" i="38"/>
  <c r="BE4703" i="38"/>
  <c r="BE4702" i="38"/>
  <c r="BE4701" i="38"/>
  <c r="BE4700" i="38"/>
  <c r="BE4699" i="38"/>
  <c r="BE4698" i="38"/>
  <c r="BE4697" i="38"/>
  <c r="BE4696" i="38"/>
  <c r="BE4695" i="38"/>
  <c r="BE4694" i="38"/>
  <c r="BE4693" i="38"/>
  <c r="BE4692" i="38"/>
  <c r="BE4691" i="38"/>
  <c r="BE4690" i="38"/>
  <c r="BE4689" i="38"/>
  <c r="BE4688" i="38"/>
  <c r="BE4687" i="38"/>
  <c r="BE4686" i="38"/>
  <c r="BE4685" i="38"/>
  <c r="BE4684" i="38"/>
  <c r="BE4683" i="38"/>
  <c r="BE4682" i="38"/>
  <c r="BE4681" i="38"/>
  <c r="BE4680" i="38"/>
  <c r="BE4679" i="38"/>
  <c r="BE4678" i="38"/>
  <c r="BE4677" i="38"/>
  <c r="BE4676" i="38"/>
  <c r="BE4675" i="38"/>
  <c r="BE4674" i="38"/>
  <c r="BE4673" i="38"/>
  <c r="BE4672" i="38"/>
  <c r="BE4671" i="38"/>
  <c r="BE4670" i="38"/>
  <c r="BE4669" i="38"/>
  <c r="BE4668" i="38"/>
  <c r="BE4667" i="38"/>
  <c r="BE4666" i="38"/>
  <c r="BE4665" i="38"/>
  <c r="BE4664" i="38"/>
  <c r="BE4663" i="38"/>
  <c r="BE4662" i="38"/>
  <c r="BE4661" i="38"/>
  <c r="BE4660" i="38"/>
  <c r="BE4659" i="38"/>
  <c r="BE4658" i="38"/>
  <c r="BE4657" i="38"/>
  <c r="BE4656" i="38"/>
  <c r="BE4655" i="38"/>
  <c r="BE4654" i="38"/>
  <c r="BE4653" i="38"/>
  <c r="BE4652" i="38"/>
  <c r="BE4651" i="38"/>
  <c r="BE4650" i="38"/>
  <c r="BE4649" i="38"/>
  <c r="BE4648" i="38"/>
  <c r="BE4647" i="38"/>
  <c r="BE4646" i="38"/>
  <c r="BE4645" i="38"/>
  <c r="BE4644" i="38"/>
  <c r="BE4643" i="38"/>
  <c r="BE4642" i="38"/>
  <c r="BE4641" i="38"/>
  <c r="BE4640" i="38"/>
  <c r="BE4639" i="38"/>
  <c r="BE4638" i="38"/>
  <c r="BE4637" i="38"/>
  <c r="BE4636" i="38"/>
  <c r="BE4635" i="38"/>
  <c r="BE4634" i="38"/>
  <c r="BE4633" i="38"/>
  <c r="BE4632" i="38"/>
  <c r="BE4631" i="38"/>
  <c r="BE4630" i="38"/>
  <c r="BE4629" i="38"/>
  <c r="BE4628" i="38"/>
  <c r="BE4627" i="38"/>
  <c r="BE4626" i="38"/>
  <c r="BE4625" i="38"/>
  <c r="BE4624" i="38"/>
  <c r="BE4623" i="38"/>
  <c r="BE4622" i="38"/>
  <c r="BE4621" i="38"/>
  <c r="BE4620" i="38"/>
  <c r="BE4619" i="38"/>
  <c r="BE4618" i="38"/>
  <c r="BE4617" i="38"/>
  <c r="BE4616" i="38"/>
  <c r="BE4615" i="38"/>
  <c r="BE4614" i="38"/>
  <c r="BE4613" i="38"/>
  <c r="BE4612" i="38"/>
  <c r="BE4611" i="38"/>
  <c r="BE4610" i="38"/>
  <c r="BE4609" i="38"/>
  <c r="BE4608" i="38"/>
  <c r="BE4607" i="38"/>
  <c r="BE4606" i="38"/>
  <c r="BE4605" i="38"/>
  <c r="BE4604" i="38"/>
  <c r="BE4603" i="38"/>
  <c r="BE4602" i="38"/>
  <c r="BE4601" i="38"/>
  <c r="BE4600" i="38"/>
  <c r="BE4599" i="38"/>
  <c r="BE4598" i="38"/>
  <c r="BE4597" i="38"/>
  <c r="BE4596" i="38"/>
  <c r="BE4595" i="38"/>
  <c r="BE4594" i="38"/>
  <c r="BE4593" i="38"/>
  <c r="BE4592" i="38"/>
  <c r="BE4591" i="38"/>
  <c r="BE4590" i="38"/>
  <c r="BE4589" i="38"/>
  <c r="BE4588" i="38"/>
  <c r="BE4587" i="38"/>
  <c r="BE4586" i="38"/>
  <c r="BE4585" i="38"/>
  <c r="BE4584" i="38"/>
  <c r="BE4583" i="38"/>
  <c r="BE4582" i="38"/>
  <c r="BE4581" i="38"/>
  <c r="BE4580" i="38"/>
  <c r="BE4579" i="38"/>
  <c r="BE4578" i="38"/>
  <c r="BE4577" i="38"/>
  <c r="BE4576" i="38"/>
  <c r="BE4575" i="38"/>
  <c r="BE4574" i="38"/>
  <c r="BE4573" i="38"/>
  <c r="BE4572" i="38"/>
  <c r="BE4571" i="38"/>
  <c r="BE4570" i="38"/>
  <c r="BE4569" i="38"/>
  <c r="BE4568" i="38"/>
  <c r="BE4567" i="38"/>
  <c r="BE4566" i="38"/>
  <c r="BE4565" i="38"/>
  <c r="BE4564" i="38"/>
  <c r="BE4563" i="38"/>
  <c r="BE4562" i="38"/>
  <c r="BE4561" i="38"/>
  <c r="BE4560" i="38"/>
  <c r="BE4559" i="38"/>
  <c r="BE4558" i="38"/>
  <c r="BE4557" i="38"/>
  <c r="BE4556" i="38"/>
  <c r="BE4555" i="38"/>
  <c r="BE4554" i="38"/>
  <c r="BE4553" i="38"/>
  <c r="BE4552" i="38"/>
  <c r="BE4551" i="38"/>
  <c r="BE4550" i="38"/>
  <c r="BE4549" i="38"/>
  <c r="BE4548" i="38"/>
  <c r="BE4547" i="38"/>
  <c r="BE4546" i="38"/>
  <c r="BE4545" i="38"/>
  <c r="BE4544" i="38"/>
  <c r="BE4543" i="38"/>
  <c r="BE4542" i="38"/>
  <c r="BE4541" i="38"/>
  <c r="BE4540" i="38"/>
  <c r="BE4539" i="38"/>
  <c r="BE4538" i="38"/>
  <c r="BE4537" i="38"/>
  <c r="BE4536" i="38"/>
  <c r="BE4535" i="38"/>
  <c r="BE4534" i="38"/>
  <c r="BE4533" i="38"/>
  <c r="BE4532" i="38"/>
  <c r="BE4531" i="38"/>
  <c r="BE4530" i="38"/>
  <c r="BE4529" i="38"/>
  <c r="BE4528" i="38"/>
  <c r="BE4527" i="38"/>
  <c r="BE4526" i="38"/>
  <c r="BE4525" i="38"/>
  <c r="BE4524" i="38"/>
  <c r="BE4523" i="38"/>
  <c r="BE4522" i="38"/>
  <c r="BE4521" i="38"/>
  <c r="BE4520" i="38"/>
  <c r="BE4519" i="38"/>
  <c r="BE4518" i="38"/>
  <c r="BE4517" i="38"/>
  <c r="BE4516" i="38"/>
  <c r="BE4515" i="38"/>
  <c r="BE4514" i="38"/>
  <c r="BE4513" i="38"/>
  <c r="BE4512" i="38"/>
  <c r="BE4511" i="38"/>
  <c r="BE4510" i="38"/>
  <c r="BE4509" i="38"/>
  <c r="BE4508" i="38"/>
  <c r="BE4507" i="38"/>
  <c r="BE4506" i="38"/>
  <c r="BE4505" i="38"/>
  <c r="BE4504" i="38"/>
  <c r="BE4503" i="38"/>
  <c r="BE4502" i="38"/>
  <c r="BE4501" i="38"/>
  <c r="BE4500" i="38"/>
  <c r="BE4499" i="38"/>
  <c r="BE4498" i="38"/>
  <c r="BE4497" i="38"/>
  <c r="BE4496" i="38"/>
  <c r="BE4495" i="38"/>
  <c r="BE4494" i="38"/>
  <c r="BE4493" i="38"/>
  <c r="BE4492" i="38"/>
  <c r="BE4491" i="38"/>
  <c r="BE4490" i="38"/>
  <c r="BE4489" i="38"/>
  <c r="BE4488" i="38"/>
  <c r="BE4487" i="38"/>
  <c r="BE4486" i="38"/>
  <c r="BE4485" i="38"/>
  <c r="BE4484" i="38"/>
  <c r="BE4483" i="38"/>
  <c r="BE4482" i="38"/>
  <c r="BE4481" i="38"/>
  <c r="BE4480" i="38"/>
  <c r="BE4479" i="38"/>
  <c r="BE4478" i="38"/>
  <c r="BE4477" i="38"/>
  <c r="BE4476" i="38"/>
  <c r="BE4475" i="38"/>
  <c r="BE4474" i="38"/>
  <c r="BE4473" i="38"/>
  <c r="BE4472" i="38"/>
  <c r="BE4471" i="38"/>
  <c r="BE4470" i="38"/>
  <c r="BE4469" i="38"/>
  <c r="BE4468" i="38"/>
  <c r="BE4467" i="38"/>
  <c r="BE4466" i="38"/>
  <c r="BE4465" i="38"/>
  <c r="BE4464" i="38"/>
  <c r="BE4463" i="38"/>
  <c r="BE4462" i="38"/>
  <c r="BE4461" i="38"/>
  <c r="BE4460" i="38"/>
  <c r="BE4459" i="38"/>
  <c r="BE4458" i="38"/>
  <c r="BE4457" i="38"/>
  <c r="BE4456" i="38"/>
  <c r="BE4455" i="38"/>
  <c r="BE4454" i="38"/>
  <c r="BE4453" i="38"/>
  <c r="BE4452" i="38"/>
  <c r="BE4451" i="38"/>
  <c r="BE4450" i="38"/>
  <c r="BE4449" i="38"/>
  <c r="BE4448" i="38"/>
  <c r="BE4447" i="38"/>
  <c r="BE4446" i="38"/>
  <c r="BE4445" i="38"/>
  <c r="BE4444" i="38"/>
  <c r="BE4443" i="38"/>
  <c r="BE4442" i="38"/>
  <c r="BE4441" i="38"/>
  <c r="BE4440" i="38"/>
  <c r="BE4439" i="38"/>
  <c r="BE4438" i="38"/>
  <c r="BE4437" i="38"/>
  <c r="BE4436" i="38"/>
  <c r="BE4435" i="38"/>
  <c r="BE4434" i="38"/>
  <c r="BE4433" i="38"/>
  <c r="BE4432" i="38"/>
  <c r="BE4431" i="38"/>
  <c r="BE4430" i="38"/>
  <c r="BE4429" i="38"/>
  <c r="BE4428" i="38"/>
  <c r="BE4427" i="38"/>
  <c r="BE4426" i="38"/>
  <c r="BE4425" i="38"/>
  <c r="BE4424" i="38"/>
  <c r="BE4423" i="38"/>
  <c r="BE4422" i="38"/>
  <c r="BE4421" i="38"/>
  <c r="BE4420" i="38"/>
  <c r="BE4419" i="38"/>
  <c r="BE4418" i="38"/>
  <c r="BE4417" i="38"/>
  <c r="BE4416" i="38"/>
  <c r="BE4415" i="38"/>
  <c r="BE4414" i="38"/>
  <c r="BE4413" i="38"/>
  <c r="BE4412" i="38"/>
  <c r="BE4411" i="38"/>
  <c r="BE4410" i="38"/>
  <c r="BE4409" i="38"/>
  <c r="BE4408" i="38"/>
  <c r="BE4407" i="38"/>
  <c r="BE4406" i="38"/>
  <c r="BE4405" i="38"/>
  <c r="BE4404" i="38"/>
  <c r="BE4403" i="38"/>
  <c r="BE4402" i="38"/>
  <c r="BE4401" i="38"/>
  <c r="BE4400" i="38"/>
  <c r="BE4399" i="38"/>
  <c r="BE4398" i="38"/>
  <c r="BE4397" i="38"/>
  <c r="BE4396" i="38"/>
  <c r="BE4395" i="38"/>
  <c r="BE4394" i="38"/>
  <c r="BE4393" i="38"/>
  <c r="BE4392" i="38"/>
  <c r="BE4391" i="38"/>
  <c r="BE4390" i="38"/>
  <c r="BE4389" i="38"/>
  <c r="BE4388" i="38"/>
  <c r="BE4387" i="38"/>
  <c r="BE4386" i="38"/>
  <c r="BE4385" i="38"/>
  <c r="BE4384" i="38"/>
  <c r="BE4383" i="38"/>
  <c r="BE4382" i="38"/>
  <c r="BE4381" i="38"/>
  <c r="BE4380" i="38"/>
  <c r="BE4379" i="38"/>
  <c r="BE4378" i="38"/>
  <c r="BE4377" i="38"/>
  <c r="BE4376" i="38"/>
  <c r="BE4375" i="38"/>
  <c r="BE4374" i="38"/>
  <c r="BE4373" i="38"/>
  <c r="BE4372" i="38"/>
  <c r="BE4371" i="38"/>
  <c r="BE4370" i="38"/>
  <c r="BE4369" i="38"/>
  <c r="BE4368" i="38"/>
  <c r="BE4367" i="38"/>
  <c r="BE4366" i="38"/>
  <c r="BE4365" i="38"/>
  <c r="BE4364" i="38"/>
  <c r="BE4363" i="38"/>
  <c r="BE4362" i="38"/>
  <c r="BE4361" i="38"/>
  <c r="BE4360" i="38"/>
  <c r="BE4359" i="38"/>
  <c r="BE4358" i="38"/>
  <c r="BE4357" i="38"/>
  <c r="BE4356" i="38"/>
  <c r="BE4355" i="38"/>
  <c r="BE4354" i="38"/>
  <c r="BE4353" i="38"/>
  <c r="BE4352" i="38"/>
  <c r="BE4351" i="38"/>
  <c r="BE4350" i="38"/>
  <c r="BE4349" i="38"/>
  <c r="BE4348" i="38"/>
  <c r="BE4347" i="38"/>
  <c r="BE4346" i="38"/>
  <c r="BE4345" i="38"/>
  <c r="BE4344" i="38"/>
  <c r="BE4343" i="38"/>
  <c r="BE4342" i="38"/>
  <c r="BE4341" i="38"/>
  <c r="BE4340" i="38"/>
  <c r="BE4339" i="38"/>
  <c r="BE4338" i="38"/>
  <c r="BE4337" i="38"/>
  <c r="BE4336" i="38"/>
  <c r="BE4335" i="38"/>
  <c r="BE4334" i="38"/>
  <c r="BE4333" i="38"/>
  <c r="BE4332" i="38"/>
  <c r="BE4331" i="38"/>
  <c r="BE4330" i="38"/>
  <c r="BE4329" i="38"/>
  <c r="BE4328" i="38"/>
  <c r="BE4327" i="38"/>
  <c r="BE4326" i="38"/>
  <c r="BE4325" i="38"/>
  <c r="BE4324" i="38"/>
  <c r="BE4323" i="38"/>
  <c r="BE4322" i="38"/>
  <c r="BE4321" i="38"/>
  <c r="BE4320" i="38"/>
  <c r="BE4319" i="38"/>
  <c r="BE4318" i="38"/>
  <c r="BE4317" i="38"/>
  <c r="BE4316" i="38"/>
  <c r="BE4315" i="38"/>
  <c r="BE4314" i="38"/>
  <c r="BE4313" i="38"/>
  <c r="BE4312" i="38"/>
  <c r="BE4311" i="38"/>
  <c r="BE4310" i="38"/>
  <c r="BE4309" i="38"/>
  <c r="BE4308" i="38"/>
  <c r="BE4307" i="38"/>
  <c r="BE4306" i="38"/>
  <c r="BE4305" i="38"/>
  <c r="BE4304" i="38"/>
  <c r="BE4303" i="38"/>
  <c r="BE4302" i="38"/>
  <c r="BE4301" i="38"/>
  <c r="BE4300" i="38"/>
  <c r="BE4299" i="38"/>
  <c r="BE4298" i="38"/>
  <c r="BE4297" i="38"/>
  <c r="BE4296" i="38"/>
  <c r="BE4295" i="38"/>
  <c r="BE4294" i="38"/>
  <c r="BE4293" i="38"/>
  <c r="BE4292" i="38"/>
  <c r="BE4291" i="38"/>
  <c r="BE4290" i="38"/>
  <c r="BE4289" i="38"/>
  <c r="BE4288" i="38"/>
  <c r="BE4287" i="38"/>
  <c r="BE4286" i="38"/>
  <c r="BE4285" i="38"/>
  <c r="BE4284" i="38"/>
  <c r="BE4283" i="38"/>
  <c r="BE4282" i="38"/>
  <c r="BE4281" i="38"/>
  <c r="BE4280" i="38"/>
  <c r="BE4279" i="38"/>
  <c r="BE4278" i="38"/>
  <c r="BE4277" i="38"/>
  <c r="BE4276" i="38"/>
  <c r="BE4275" i="38"/>
  <c r="BE4274" i="38"/>
  <c r="BE4273" i="38"/>
  <c r="BE4272" i="38"/>
  <c r="BE4271" i="38"/>
  <c r="BE4270" i="38"/>
  <c r="BE4269" i="38"/>
  <c r="BE4268" i="38"/>
  <c r="BE4267" i="38"/>
  <c r="BE4266" i="38"/>
  <c r="BE4265" i="38"/>
  <c r="BE4264" i="38"/>
  <c r="BE4263" i="38"/>
  <c r="BE4262" i="38"/>
  <c r="BE4261" i="38"/>
  <c r="BE4260" i="38"/>
  <c r="BE4259" i="38"/>
  <c r="BE4258" i="38"/>
  <c r="BE4257" i="38"/>
  <c r="BE4256" i="38"/>
  <c r="BE4255" i="38"/>
  <c r="BE4254" i="38"/>
  <c r="BE4253" i="38"/>
  <c r="BE4252" i="38"/>
  <c r="BE4251" i="38"/>
  <c r="BE4250" i="38"/>
  <c r="BE4249" i="38"/>
  <c r="BE4248" i="38"/>
  <c r="BE4247" i="38"/>
  <c r="BE4246" i="38"/>
  <c r="BE4245" i="38"/>
  <c r="BE4244" i="38"/>
  <c r="BE4243" i="38"/>
  <c r="BE4242" i="38"/>
  <c r="BE4241" i="38"/>
  <c r="BE4240" i="38"/>
  <c r="BE4239" i="38"/>
  <c r="BE4238" i="38"/>
  <c r="BE4237" i="38"/>
  <c r="BE4236" i="38"/>
  <c r="BE4235" i="38"/>
  <c r="BE4234" i="38"/>
  <c r="BE4233" i="38"/>
  <c r="BE4232" i="38"/>
  <c r="BE4231" i="38"/>
  <c r="BE4230" i="38"/>
  <c r="BE4229" i="38"/>
  <c r="BE4228" i="38"/>
  <c r="BE4227" i="38"/>
  <c r="BE4226" i="38"/>
  <c r="BE4225" i="38"/>
  <c r="BE4224" i="38"/>
  <c r="BE4223" i="38"/>
  <c r="BE4222" i="38"/>
  <c r="BE4221" i="38"/>
  <c r="BE4220" i="38"/>
  <c r="BE4219" i="38"/>
  <c r="BE4218" i="38"/>
  <c r="BE4217" i="38"/>
  <c r="BE4216" i="38"/>
  <c r="BE4215" i="38"/>
  <c r="BE4214" i="38"/>
  <c r="BE4213" i="38"/>
  <c r="BE4212" i="38"/>
  <c r="BE4211" i="38"/>
  <c r="BE4210" i="38"/>
  <c r="BE4209" i="38"/>
  <c r="BE4208" i="38"/>
  <c r="BE4207" i="38"/>
  <c r="BE4206" i="38"/>
  <c r="BE4205" i="38"/>
  <c r="BE4204" i="38"/>
  <c r="BE4203" i="38"/>
  <c r="BE4202" i="38"/>
  <c r="BE4201" i="38"/>
  <c r="BE4200" i="38"/>
  <c r="BE4199" i="38"/>
  <c r="BE4198" i="38"/>
  <c r="BE4197" i="38"/>
  <c r="BE4196" i="38"/>
  <c r="BE4195" i="38"/>
  <c r="BE4194" i="38"/>
  <c r="BE4193" i="38"/>
  <c r="BE4192" i="38"/>
  <c r="BE4191" i="38"/>
  <c r="BE4190" i="38"/>
  <c r="BE4189" i="38"/>
  <c r="BE4188" i="38"/>
  <c r="BE4187" i="38"/>
  <c r="BE4186" i="38"/>
  <c r="BE4185" i="38"/>
  <c r="BE4184" i="38"/>
  <c r="BE4183" i="38"/>
  <c r="BE4182" i="38"/>
  <c r="BE4181" i="38"/>
  <c r="BE4180" i="38"/>
  <c r="BE4179" i="38"/>
  <c r="BE4178" i="38"/>
  <c r="BE4177" i="38"/>
  <c r="BE4176" i="38"/>
  <c r="BE4175" i="38"/>
  <c r="BE4174" i="38"/>
  <c r="BE4173" i="38"/>
  <c r="BE4172" i="38"/>
  <c r="BE4171" i="38"/>
  <c r="BE4170" i="38"/>
  <c r="BE4169" i="38"/>
  <c r="BE4168" i="38"/>
  <c r="BE4167" i="38"/>
  <c r="BE4166" i="38"/>
  <c r="BE4165" i="38"/>
  <c r="BE4164" i="38"/>
  <c r="BE4163" i="38"/>
  <c r="BE4162" i="38"/>
  <c r="BE4161" i="38"/>
  <c r="BE4160" i="38"/>
  <c r="BE4159" i="38"/>
  <c r="BE4158" i="38"/>
  <c r="BE4157" i="38"/>
  <c r="BE4156" i="38"/>
  <c r="BE4155" i="38"/>
  <c r="BE4154" i="38"/>
  <c r="BE4153" i="38"/>
  <c r="BE4152" i="38"/>
  <c r="BE4151" i="38"/>
  <c r="BE4150" i="38"/>
  <c r="BE4149" i="38"/>
  <c r="BE4148" i="38"/>
  <c r="BE4147" i="38"/>
  <c r="BE4146" i="38"/>
  <c r="BE4145" i="38"/>
  <c r="BE4144" i="38"/>
  <c r="BE4143" i="38"/>
  <c r="BE4142" i="38"/>
  <c r="BE4141" i="38"/>
  <c r="BE4140" i="38"/>
  <c r="BE4139" i="38"/>
  <c r="BE4138" i="38"/>
  <c r="BE4137" i="38"/>
  <c r="BE4136" i="38"/>
  <c r="BE4135" i="38"/>
  <c r="BE4134" i="38"/>
  <c r="BE4133" i="38"/>
  <c r="BE4132" i="38"/>
  <c r="BE4131" i="38"/>
  <c r="BE4130" i="38"/>
  <c r="BE4129" i="38"/>
  <c r="BE4128" i="38"/>
  <c r="BE4127" i="38"/>
  <c r="BE4126" i="38"/>
  <c r="BE4125" i="38"/>
  <c r="BE4124" i="38"/>
  <c r="BE4123" i="38"/>
  <c r="BE4122" i="38"/>
  <c r="BE4121" i="38"/>
  <c r="BE4120" i="38"/>
  <c r="BE4119" i="38"/>
  <c r="BE4118" i="38"/>
  <c r="BE4117" i="38"/>
  <c r="BE4116" i="38"/>
  <c r="BE4115" i="38"/>
  <c r="BE4114" i="38"/>
  <c r="BE4113" i="38"/>
  <c r="BE4112" i="38"/>
  <c r="BE4111" i="38"/>
  <c r="BE4110" i="38"/>
  <c r="BE4109" i="38"/>
  <c r="BE4108" i="38"/>
  <c r="BE4107" i="38"/>
  <c r="BE4106" i="38"/>
  <c r="BE4105" i="38"/>
  <c r="BE4104" i="38"/>
  <c r="BE4103" i="38"/>
  <c r="BE4102" i="38"/>
  <c r="BE4101" i="38"/>
  <c r="BE4100" i="38"/>
  <c r="BE4099" i="38"/>
  <c r="BE4098" i="38"/>
  <c r="BE4097" i="38"/>
  <c r="BE4096" i="38"/>
  <c r="BE4095" i="38"/>
  <c r="BE4094" i="38"/>
  <c r="BE4093" i="38"/>
  <c r="BE4092" i="38"/>
  <c r="BE4091" i="38"/>
  <c r="BE4090" i="38"/>
  <c r="BE4089" i="38"/>
  <c r="BE4088" i="38"/>
  <c r="BE4087" i="38"/>
  <c r="BE4086" i="38"/>
  <c r="BE4085" i="38"/>
  <c r="BE4084" i="38"/>
  <c r="BE4083" i="38"/>
  <c r="BE4082" i="38"/>
  <c r="BE4081" i="38"/>
  <c r="BE4080" i="38"/>
  <c r="BE4079" i="38"/>
  <c r="BE4078" i="38"/>
  <c r="BE4077" i="38"/>
  <c r="BE4076" i="38"/>
  <c r="BE4075" i="38"/>
  <c r="BE4074" i="38"/>
  <c r="BE4073" i="38"/>
  <c r="BE4072" i="38"/>
  <c r="BE4071" i="38"/>
  <c r="BE4070" i="38"/>
  <c r="BE4069" i="38"/>
  <c r="BE4068" i="38"/>
  <c r="BE4067" i="38"/>
  <c r="BE4066" i="38"/>
  <c r="BE4065" i="38"/>
  <c r="BE4064" i="38"/>
  <c r="BE4063" i="38"/>
  <c r="BE4062" i="38"/>
  <c r="BE4061" i="38"/>
  <c r="BE4060" i="38"/>
  <c r="BE4059" i="38"/>
  <c r="BE4058" i="38"/>
  <c r="BE4057" i="38"/>
  <c r="BE4056" i="38"/>
  <c r="BE4055" i="38"/>
  <c r="BE4054" i="38"/>
  <c r="BE4053" i="38"/>
  <c r="BE4052" i="38"/>
  <c r="BE4051" i="38"/>
  <c r="BE4050" i="38"/>
  <c r="BE4049" i="38"/>
  <c r="BE4048" i="38"/>
  <c r="BE4047" i="38"/>
  <c r="BE4046" i="38"/>
  <c r="BE4045" i="38"/>
  <c r="BE4044" i="38"/>
  <c r="BE4043" i="38"/>
  <c r="BE4042" i="38"/>
  <c r="BE4041" i="38"/>
  <c r="BE4040" i="38"/>
  <c r="BE4039" i="38"/>
  <c r="BE4038" i="38"/>
  <c r="BE4037" i="38"/>
  <c r="BE4036" i="38"/>
  <c r="BE4035" i="38"/>
  <c r="BE4034" i="38"/>
  <c r="BE4033" i="38"/>
  <c r="BE4032" i="38"/>
  <c r="BE4031" i="38"/>
  <c r="BE4030" i="38"/>
  <c r="BE4029" i="38"/>
  <c r="BE4028" i="38"/>
  <c r="BE4027" i="38"/>
  <c r="BE4026" i="38"/>
  <c r="BE4025" i="38"/>
  <c r="BE4024" i="38"/>
  <c r="BE4023" i="38"/>
  <c r="BE4022" i="38"/>
  <c r="BE4021" i="38"/>
  <c r="BE4020" i="38"/>
  <c r="BE4019" i="38"/>
  <c r="BE4018" i="38"/>
  <c r="BE4017" i="38"/>
  <c r="BE4016" i="38"/>
  <c r="BE4015" i="38"/>
  <c r="BE4014" i="38"/>
  <c r="BE4013" i="38"/>
  <c r="BE4012" i="38"/>
  <c r="BE4011" i="38"/>
  <c r="BE4010" i="38"/>
  <c r="BE4009" i="38"/>
  <c r="BE4008" i="38"/>
  <c r="BE4007" i="38"/>
  <c r="BE4006" i="38"/>
  <c r="BE4005" i="38"/>
  <c r="BE4004" i="38"/>
  <c r="BE4003" i="38"/>
  <c r="BE4002" i="38"/>
  <c r="BE4001" i="38"/>
  <c r="BE4000" i="38"/>
  <c r="BE3999" i="38"/>
  <c r="BE3998" i="38"/>
  <c r="BE3997" i="38"/>
  <c r="BE3996" i="38"/>
  <c r="BE3995" i="38"/>
  <c r="BE3994" i="38"/>
  <c r="BE3993" i="38"/>
  <c r="BE3992" i="38"/>
  <c r="BE3991" i="38"/>
  <c r="BE3990" i="38"/>
  <c r="BE3989" i="38"/>
  <c r="BE3988" i="38"/>
  <c r="BE3987" i="38"/>
  <c r="BE3986" i="38"/>
  <c r="BE3985" i="38"/>
  <c r="BE3984" i="38"/>
  <c r="BE3983" i="38"/>
  <c r="BE3982" i="38"/>
  <c r="BE3981" i="38"/>
  <c r="BE3980" i="38"/>
  <c r="BE3979" i="38"/>
  <c r="BE3978" i="38"/>
  <c r="BE3977" i="38"/>
  <c r="BE3976" i="38"/>
  <c r="BE3975" i="38"/>
  <c r="BE3974" i="38"/>
  <c r="BE3973" i="38"/>
  <c r="BE3972" i="38"/>
  <c r="BE3971" i="38"/>
  <c r="BE3970" i="38"/>
  <c r="BE3969" i="38"/>
  <c r="BE3968" i="38"/>
  <c r="BE3967" i="38"/>
  <c r="BE3966" i="38"/>
  <c r="BE3965" i="38"/>
  <c r="BE3964" i="38"/>
  <c r="BE3963" i="38"/>
  <c r="BE3962" i="38"/>
  <c r="BE3961" i="38"/>
  <c r="BE3960" i="38"/>
  <c r="BE3959" i="38"/>
  <c r="BE3958" i="38"/>
  <c r="BE3957" i="38"/>
  <c r="BE3956" i="38"/>
  <c r="BE3955" i="38"/>
  <c r="BE3954" i="38"/>
  <c r="BE3953" i="38"/>
  <c r="BE3952" i="38"/>
  <c r="BE3951" i="38"/>
  <c r="BE3950" i="38"/>
  <c r="BE3949" i="38"/>
  <c r="BE3948" i="38"/>
  <c r="BE3947" i="38"/>
  <c r="BE3946" i="38"/>
  <c r="BE3945" i="38"/>
  <c r="BE3944" i="38"/>
  <c r="BE3943" i="38"/>
  <c r="BE3942" i="38"/>
  <c r="BE3941" i="38"/>
  <c r="BE3940" i="38"/>
  <c r="BE3939" i="38"/>
  <c r="BE3938" i="38"/>
  <c r="BE3937" i="38"/>
  <c r="BE3936" i="38"/>
  <c r="BE3935" i="38"/>
  <c r="BE3934" i="38"/>
  <c r="BE3933" i="38"/>
  <c r="BE3932" i="38"/>
  <c r="BE3931" i="38"/>
  <c r="BE3930" i="38"/>
  <c r="BE3929" i="38"/>
  <c r="BE3928" i="38"/>
  <c r="BE3927" i="38"/>
  <c r="BE3926" i="38"/>
  <c r="BE3925" i="38"/>
  <c r="BE3924" i="38"/>
  <c r="BE3923" i="38"/>
  <c r="BE3922" i="38"/>
  <c r="BE3921" i="38"/>
  <c r="BE3920" i="38"/>
  <c r="BE3919" i="38"/>
  <c r="BE3918" i="38"/>
  <c r="BE3917" i="38"/>
  <c r="BE3916" i="38"/>
  <c r="BE3915" i="38"/>
  <c r="BE3914" i="38"/>
  <c r="BE3913" i="38"/>
  <c r="BE3912" i="38"/>
  <c r="BE3911" i="38"/>
  <c r="BE3910" i="38"/>
  <c r="BE3909" i="38"/>
  <c r="BE3908" i="38"/>
  <c r="BE3907" i="38"/>
  <c r="BE3906" i="38"/>
  <c r="BE3905" i="38"/>
  <c r="BE3904" i="38"/>
  <c r="BE3903" i="38"/>
  <c r="BE3902" i="38"/>
  <c r="BE3901" i="38"/>
  <c r="BE3900" i="38"/>
  <c r="BE3899" i="38"/>
  <c r="BE3898" i="38"/>
  <c r="BE3897" i="38"/>
  <c r="BE3896" i="38"/>
  <c r="BE3895" i="38"/>
  <c r="BE3894" i="38"/>
  <c r="BE3893" i="38"/>
  <c r="BE3892" i="38"/>
  <c r="BE3891" i="38"/>
  <c r="BE3890" i="38"/>
  <c r="BE3889" i="38"/>
  <c r="BE3888" i="38"/>
  <c r="BE3887" i="38"/>
  <c r="BE3886" i="38"/>
  <c r="BE3885" i="38"/>
  <c r="BE3884" i="38"/>
  <c r="BE3883" i="38"/>
  <c r="BE3882" i="38"/>
  <c r="BE3881" i="38"/>
  <c r="BE3880" i="38"/>
  <c r="BE3879" i="38"/>
  <c r="BE3878" i="38"/>
  <c r="BE3877" i="38"/>
  <c r="BE3876" i="38"/>
  <c r="BE3875" i="38"/>
  <c r="BE3874" i="38"/>
  <c r="BE3873" i="38"/>
  <c r="BE3872" i="38"/>
  <c r="BE3871" i="38"/>
  <c r="BE3870" i="38"/>
  <c r="BE3869" i="38"/>
  <c r="BE3868" i="38"/>
  <c r="BE3867" i="38"/>
  <c r="BE3866" i="38"/>
  <c r="BE3865" i="38"/>
  <c r="BE3864" i="38"/>
  <c r="BE3863" i="38"/>
  <c r="BE3862" i="38"/>
  <c r="BE3861" i="38"/>
  <c r="BE3860" i="38"/>
  <c r="BE3859" i="38"/>
  <c r="BE3858" i="38"/>
  <c r="BE3857" i="38"/>
  <c r="BE3856" i="38"/>
  <c r="BE3855" i="38"/>
  <c r="BE3854" i="38"/>
  <c r="BE3853" i="38"/>
  <c r="BE3852" i="38"/>
  <c r="BE3851" i="38"/>
  <c r="BE3850" i="38"/>
  <c r="BE3849" i="38"/>
  <c r="BE3848" i="38"/>
  <c r="BE3847" i="38"/>
  <c r="BE3846" i="38"/>
  <c r="BE3845" i="38"/>
  <c r="BE3844" i="38"/>
  <c r="BE3843" i="38"/>
  <c r="BE3842" i="38"/>
  <c r="BE3841" i="38"/>
  <c r="BE3840" i="38"/>
  <c r="BE3839" i="38"/>
  <c r="BE3838" i="38"/>
  <c r="BE3837" i="38"/>
  <c r="BE3836" i="38"/>
  <c r="BE3835" i="38"/>
  <c r="BE3834" i="38"/>
  <c r="BE3833" i="38"/>
  <c r="BE3832" i="38"/>
  <c r="BE3831" i="38"/>
  <c r="BE3830" i="38"/>
  <c r="BE3829" i="38"/>
  <c r="BE3828" i="38"/>
  <c r="BE3827" i="38"/>
  <c r="BE3826" i="38"/>
  <c r="BE3825" i="38"/>
  <c r="BE3824" i="38"/>
  <c r="BE3823" i="38"/>
  <c r="BE3822" i="38"/>
  <c r="BE3821" i="38"/>
  <c r="BE3820" i="38"/>
  <c r="BE3819" i="38"/>
  <c r="BE3818" i="38"/>
  <c r="BE3817" i="38"/>
  <c r="BE3816" i="38"/>
  <c r="BE3815" i="38"/>
  <c r="BE3814" i="38"/>
  <c r="BE3813" i="38"/>
  <c r="BE3812" i="38"/>
  <c r="BE3811" i="38"/>
  <c r="BE3810" i="38"/>
  <c r="BE3809" i="38"/>
  <c r="BE3808" i="38"/>
  <c r="BE3807" i="38"/>
  <c r="BE3806" i="38"/>
  <c r="BE3805" i="38"/>
  <c r="BE3804" i="38"/>
  <c r="BE3803" i="38"/>
  <c r="BE3802" i="38"/>
  <c r="BE3801" i="38"/>
  <c r="BE3800" i="38"/>
  <c r="BE3799" i="38"/>
  <c r="BE3798" i="38"/>
  <c r="BE3797" i="38"/>
  <c r="BE3796" i="38"/>
  <c r="BE3795" i="38"/>
  <c r="BE3794" i="38"/>
  <c r="BE3793" i="38"/>
  <c r="BE3792" i="38"/>
  <c r="BE3791" i="38"/>
  <c r="BE3790" i="38"/>
  <c r="BE3789" i="38"/>
  <c r="BE3788" i="38"/>
  <c r="BE3787" i="38"/>
  <c r="BE3786" i="38"/>
  <c r="BE3785" i="38"/>
  <c r="BE3784" i="38"/>
  <c r="BE3783" i="38"/>
  <c r="BE3782" i="38"/>
  <c r="BE3781" i="38"/>
  <c r="BE3780" i="38"/>
  <c r="BE3779" i="38"/>
  <c r="BE3778" i="38"/>
  <c r="BE3777" i="38"/>
  <c r="BE3776" i="38"/>
  <c r="BE3775" i="38"/>
  <c r="BE3774" i="38"/>
  <c r="BE3773" i="38"/>
  <c r="BE3772" i="38"/>
  <c r="BE3771" i="38"/>
  <c r="BE3770" i="38"/>
  <c r="BE3769" i="38"/>
  <c r="BE3768" i="38"/>
  <c r="BE3767" i="38"/>
  <c r="BE3766" i="38"/>
  <c r="BE3765" i="38"/>
  <c r="BE3764" i="38"/>
  <c r="BE3763" i="38"/>
  <c r="BE3762" i="38"/>
  <c r="BE3761" i="38"/>
  <c r="BE3760" i="38"/>
  <c r="BE3759" i="38"/>
  <c r="BE3758" i="38"/>
  <c r="BE3757" i="38"/>
  <c r="BE3756" i="38"/>
  <c r="BE3755" i="38"/>
  <c r="BE3754" i="38"/>
  <c r="BE3753" i="38"/>
  <c r="BE3752" i="38"/>
  <c r="BE3751" i="38"/>
  <c r="BE3750" i="38"/>
  <c r="BE3749" i="38"/>
  <c r="BE3748" i="38"/>
  <c r="BE3747" i="38"/>
  <c r="BE3746" i="38"/>
  <c r="BE3745" i="38"/>
  <c r="BE3744" i="38"/>
  <c r="BE3743" i="38"/>
  <c r="BE3742" i="38"/>
  <c r="BE3741" i="38"/>
  <c r="BE3740" i="38"/>
  <c r="BE3739" i="38"/>
  <c r="BE3738" i="38"/>
  <c r="BE3737" i="38"/>
  <c r="BE3736" i="38"/>
  <c r="BE3735" i="38"/>
  <c r="BE3734" i="38"/>
  <c r="BE3733" i="38"/>
  <c r="BE3732" i="38"/>
  <c r="BE3731" i="38"/>
  <c r="BE3730" i="38"/>
  <c r="BE3729" i="38"/>
  <c r="BE3728" i="38"/>
  <c r="BE3727" i="38"/>
  <c r="BE3726" i="38"/>
  <c r="BE3725" i="38"/>
  <c r="BE3724" i="38"/>
  <c r="BE3723" i="38"/>
  <c r="BE3722" i="38"/>
  <c r="BE3721" i="38"/>
  <c r="BE3720" i="38"/>
  <c r="BE3719" i="38"/>
  <c r="BE3718" i="38"/>
  <c r="BE3717" i="38"/>
  <c r="BE3716" i="38"/>
  <c r="BE3715" i="38"/>
  <c r="BE3714" i="38"/>
  <c r="BE3713" i="38"/>
  <c r="BE3712" i="38"/>
  <c r="BE3711" i="38"/>
  <c r="BE3710" i="38"/>
  <c r="BE3709" i="38"/>
  <c r="BE3708" i="38"/>
  <c r="BE3707" i="38"/>
  <c r="BE3706" i="38"/>
  <c r="BE3705" i="38"/>
  <c r="BE3704" i="38"/>
  <c r="BE3703" i="38"/>
  <c r="BE3702" i="38"/>
  <c r="BE3701" i="38"/>
  <c r="BE3700" i="38"/>
  <c r="BE3699" i="38"/>
  <c r="BE3698" i="38"/>
  <c r="BE3697" i="38"/>
  <c r="BE3696" i="38"/>
  <c r="BE3695" i="38"/>
  <c r="BE3694" i="38"/>
  <c r="BE3693" i="38"/>
  <c r="BE3692" i="38"/>
  <c r="BE3691" i="38"/>
  <c r="BE3690" i="38"/>
  <c r="BE3689" i="38"/>
  <c r="BE3688" i="38"/>
  <c r="BE3687" i="38"/>
  <c r="BE3686" i="38"/>
  <c r="BE3685" i="38"/>
  <c r="BE3684" i="38"/>
  <c r="BE3683" i="38"/>
  <c r="BE3682" i="38"/>
  <c r="BE3681" i="38"/>
  <c r="BE3680" i="38"/>
  <c r="BE3679" i="38"/>
  <c r="BE3678" i="38"/>
  <c r="BE3677" i="38"/>
  <c r="BE3676" i="38"/>
  <c r="BE3675" i="38"/>
  <c r="BE3674" i="38"/>
  <c r="BE3673" i="38"/>
  <c r="BE3672" i="38"/>
  <c r="BE3671" i="38"/>
  <c r="BE3670" i="38"/>
  <c r="BE3669" i="38"/>
  <c r="BE3668" i="38"/>
  <c r="BE3667" i="38"/>
  <c r="BE3666" i="38"/>
  <c r="BE3665" i="38"/>
  <c r="BE3664" i="38"/>
  <c r="BE3663" i="38"/>
  <c r="BE3662" i="38"/>
  <c r="BE3661" i="38"/>
  <c r="BE3660" i="38"/>
  <c r="BE3659" i="38"/>
  <c r="BE3658" i="38"/>
  <c r="BE3657" i="38"/>
  <c r="BE3656" i="38"/>
  <c r="BE3655" i="38"/>
  <c r="BE3654" i="38"/>
  <c r="BE3653" i="38"/>
  <c r="BE3652" i="38"/>
  <c r="BE3651" i="38"/>
  <c r="BE3650" i="38"/>
  <c r="BE3649" i="38"/>
  <c r="BE3648" i="38"/>
  <c r="BE3647" i="38"/>
  <c r="BE3646" i="38"/>
  <c r="BE3645" i="38"/>
  <c r="BE3644" i="38"/>
  <c r="BE3643" i="38"/>
  <c r="BE3642" i="38"/>
  <c r="BE3641" i="38"/>
  <c r="BE3640" i="38"/>
  <c r="BE3639" i="38"/>
  <c r="BE3638" i="38"/>
  <c r="BE3637" i="38"/>
  <c r="BE3636" i="38"/>
  <c r="BE3635" i="38"/>
  <c r="BE3634" i="38"/>
  <c r="BE3633" i="38"/>
  <c r="BE3632" i="38"/>
  <c r="BE3631" i="38"/>
  <c r="BE3630" i="38"/>
  <c r="BE3629" i="38"/>
  <c r="BE3628" i="38"/>
  <c r="BE3627" i="38"/>
  <c r="BE3626" i="38"/>
  <c r="BE3625" i="38"/>
  <c r="BE3624" i="38"/>
  <c r="BE3623" i="38"/>
  <c r="BE3622" i="38"/>
  <c r="BE3621" i="38"/>
  <c r="BE3620" i="38"/>
  <c r="BE3619" i="38"/>
  <c r="BE3618" i="38"/>
  <c r="BE3617" i="38"/>
  <c r="BE3616" i="38"/>
  <c r="BE3615" i="38"/>
  <c r="BE3614" i="38"/>
  <c r="BE3613" i="38"/>
  <c r="BE3612" i="38"/>
  <c r="BE3611" i="38"/>
  <c r="BE3610" i="38"/>
  <c r="BE3609" i="38"/>
  <c r="BE3608" i="38"/>
  <c r="BE3607" i="38"/>
  <c r="BE3606" i="38"/>
  <c r="BE3605" i="38"/>
  <c r="BE3604" i="38"/>
  <c r="BE3603" i="38"/>
  <c r="BE3602" i="38"/>
  <c r="BE3601" i="38"/>
  <c r="BE3600" i="38"/>
  <c r="BE3599" i="38"/>
  <c r="BE3598" i="38"/>
  <c r="BE3597" i="38"/>
  <c r="BE3596" i="38"/>
  <c r="BE3595" i="38"/>
  <c r="BE3594" i="38"/>
  <c r="BE3593" i="38"/>
  <c r="BE3592" i="38"/>
  <c r="BE3591" i="38"/>
  <c r="BE3590" i="38"/>
  <c r="BE3589" i="38"/>
  <c r="BE3588" i="38"/>
  <c r="BE3587" i="38"/>
  <c r="BE3586" i="38"/>
  <c r="BE3585" i="38"/>
  <c r="BE3584" i="38"/>
  <c r="BE3583" i="38"/>
  <c r="BE3582" i="38"/>
  <c r="BE3581" i="38"/>
  <c r="BE3580" i="38"/>
  <c r="BE3579" i="38"/>
  <c r="BE3578" i="38"/>
  <c r="BE3577" i="38"/>
  <c r="BE3576" i="38"/>
  <c r="BE3575" i="38"/>
  <c r="BE3574" i="38"/>
  <c r="BE3573" i="38"/>
  <c r="BE3572" i="38"/>
  <c r="BE3571" i="38"/>
  <c r="BE3570" i="38"/>
  <c r="BE3569" i="38"/>
  <c r="BE3568" i="38"/>
  <c r="BE3567" i="38"/>
  <c r="BE3566" i="38"/>
  <c r="BE3565" i="38"/>
  <c r="BE3564" i="38"/>
  <c r="BE3563" i="38"/>
  <c r="BE3562" i="38"/>
  <c r="BE3561" i="38"/>
  <c r="BE3560" i="38"/>
  <c r="BE3559" i="38"/>
  <c r="BE3558" i="38"/>
  <c r="BE3557" i="38"/>
  <c r="BE3556" i="38"/>
  <c r="BE3555" i="38"/>
  <c r="BE3554" i="38"/>
  <c r="BE3553" i="38"/>
  <c r="BE3552" i="38"/>
  <c r="BE3551" i="38"/>
  <c r="BE3550" i="38"/>
  <c r="BE3549" i="38"/>
  <c r="BE3548" i="38"/>
  <c r="BE3547" i="38"/>
  <c r="BE3546" i="38"/>
  <c r="BE3545" i="38"/>
  <c r="BE3544" i="38"/>
  <c r="BE3543" i="38"/>
  <c r="BE3542" i="38"/>
  <c r="BE3541" i="38"/>
  <c r="BE3540" i="38"/>
  <c r="BE3539" i="38"/>
  <c r="BE3538" i="38"/>
  <c r="BE3537" i="38"/>
  <c r="BE3536" i="38"/>
  <c r="BE3535" i="38"/>
  <c r="BE3534" i="38"/>
  <c r="BE3533" i="38"/>
  <c r="BE3532" i="38"/>
  <c r="BE3531" i="38"/>
  <c r="BE3530" i="38"/>
  <c r="BE3529" i="38"/>
  <c r="BE3528" i="38"/>
  <c r="BE3527" i="38"/>
  <c r="BE3526" i="38"/>
  <c r="BE3525" i="38"/>
  <c r="BE3524" i="38"/>
  <c r="BE3523" i="38"/>
  <c r="BE3522" i="38"/>
  <c r="BE3521" i="38"/>
  <c r="BE3520" i="38"/>
  <c r="BE3519" i="38"/>
  <c r="BE3518" i="38"/>
  <c r="BE3517" i="38"/>
  <c r="BE3516" i="38"/>
  <c r="BE3515" i="38"/>
  <c r="BE3514" i="38"/>
  <c r="BE3513" i="38"/>
  <c r="BE3512" i="38"/>
  <c r="BE3511" i="38"/>
  <c r="BE3510" i="38"/>
  <c r="BE3509" i="38"/>
  <c r="BE3508" i="38"/>
  <c r="BE3507" i="38"/>
  <c r="BE3506" i="38"/>
  <c r="BE3505" i="38"/>
  <c r="BE3504" i="38"/>
  <c r="BE3503" i="38"/>
  <c r="BE3502" i="38"/>
  <c r="BE3501" i="38"/>
  <c r="BE3500" i="38"/>
  <c r="BE3499" i="38"/>
  <c r="BE3498" i="38"/>
  <c r="BE3497" i="38"/>
  <c r="BE3496" i="38"/>
  <c r="BE3495" i="38"/>
  <c r="BE3494" i="38"/>
  <c r="BE3493" i="38"/>
  <c r="BE3492" i="38"/>
  <c r="BE3491" i="38"/>
  <c r="BE3490" i="38"/>
  <c r="BE3489" i="38"/>
  <c r="BE3488" i="38"/>
  <c r="BE3487" i="38"/>
  <c r="BE3486" i="38"/>
  <c r="BE3485" i="38"/>
  <c r="BE3484" i="38"/>
  <c r="BE3483" i="38"/>
  <c r="BE3482" i="38"/>
  <c r="BE3481" i="38"/>
  <c r="BE3480" i="38"/>
  <c r="BE3479" i="38"/>
  <c r="BE3478" i="38"/>
  <c r="BE3477" i="38"/>
  <c r="BE3476" i="38"/>
  <c r="BE3475" i="38"/>
  <c r="BE3474" i="38"/>
  <c r="BE3473" i="38"/>
  <c r="BE3472" i="38"/>
  <c r="BE3471" i="38"/>
  <c r="BE3470" i="38"/>
  <c r="BE3469" i="38"/>
  <c r="BE3468" i="38"/>
  <c r="BE3467" i="38"/>
  <c r="BE3466" i="38"/>
  <c r="BE3465" i="38"/>
  <c r="BE3464" i="38"/>
  <c r="BE3463" i="38"/>
  <c r="BE3462" i="38"/>
  <c r="BE3461" i="38"/>
  <c r="BE3460" i="38"/>
  <c r="BE3459" i="38"/>
  <c r="BE3458" i="38"/>
  <c r="BE3457" i="38"/>
  <c r="BE3456" i="38"/>
  <c r="BE3455" i="38"/>
  <c r="BE3454" i="38"/>
  <c r="BE3453" i="38"/>
  <c r="BE3452" i="38"/>
  <c r="BE3451" i="38"/>
  <c r="BE3450" i="38"/>
  <c r="BE3449" i="38"/>
  <c r="BE3448" i="38"/>
  <c r="BE3447" i="38"/>
  <c r="BE3446" i="38"/>
  <c r="BE3445" i="38"/>
  <c r="BE3444" i="38"/>
  <c r="BE3443" i="38"/>
  <c r="BE3442" i="38"/>
  <c r="BE3441" i="38"/>
  <c r="BE3440" i="38"/>
  <c r="BE3439" i="38"/>
  <c r="BE3438" i="38"/>
  <c r="BE3437" i="38"/>
  <c r="BE3436" i="38"/>
  <c r="BE3435" i="38"/>
  <c r="BE3434" i="38"/>
  <c r="BE3433" i="38"/>
  <c r="BE3432" i="38"/>
  <c r="BE3431" i="38"/>
  <c r="BE3430" i="38"/>
  <c r="BE3429" i="38"/>
  <c r="BE3428" i="38"/>
  <c r="BE3427" i="38"/>
  <c r="BE3426" i="38"/>
  <c r="BE3425" i="38"/>
  <c r="BE3424" i="38"/>
  <c r="BE3423" i="38"/>
  <c r="BE3422" i="38"/>
  <c r="BE3421" i="38"/>
  <c r="BE3420" i="38"/>
  <c r="BE3419" i="38"/>
  <c r="BE3418" i="38"/>
  <c r="BE3417" i="38"/>
  <c r="BE3416" i="38"/>
  <c r="BE3415" i="38"/>
  <c r="BE3414" i="38"/>
  <c r="BE3413" i="38"/>
  <c r="BE3412" i="38"/>
  <c r="BE3411" i="38"/>
  <c r="BE3410" i="38"/>
  <c r="BE3409" i="38"/>
  <c r="BE3408" i="38"/>
  <c r="BE3407" i="38"/>
  <c r="BE3406" i="38"/>
  <c r="BE3405" i="38"/>
  <c r="BE3404" i="38"/>
  <c r="BE3403" i="38"/>
  <c r="BE3402" i="38"/>
  <c r="BE3401" i="38"/>
  <c r="BE3400" i="38"/>
  <c r="BE3399" i="38"/>
  <c r="BE3398" i="38"/>
  <c r="BE3397" i="38"/>
  <c r="BE3396" i="38"/>
  <c r="BE3395" i="38"/>
  <c r="BE3394" i="38"/>
  <c r="BE3393" i="38"/>
  <c r="BE3392" i="38"/>
  <c r="BE3391" i="38"/>
  <c r="BE3390" i="38"/>
  <c r="BE3389" i="38"/>
  <c r="BE3388" i="38"/>
  <c r="BE3387" i="38"/>
  <c r="BE3386" i="38"/>
  <c r="BE3385" i="38"/>
  <c r="BE3384" i="38"/>
  <c r="BE3383" i="38"/>
  <c r="BE3382" i="38"/>
  <c r="BE3381" i="38"/>
  <c r="BE3380" i="38"/>
  <c r="BE3379" i="38"/>
  <c r="BE3378" i="38"/>
  <c r="BE3377" i="38"/>
  <c r="BE3376" i="38"/>
  <c r="BE3375" i="38"/>
  <c r="BE3374" i="38"/>
  <c r="BE3373" i="38"/>
  <c r="BE3372" i="38"/>
  <c r="BE3371" i="38"/>
  <c r="BE3370" i="38"/>
  <c r="BE3369" i="38"/>
  <c r="BE3368" i="38"/>
  <c r="BE3367" i="38"/>
  <c r="BE3366" i="38"/>
  <c r="BE3365" i="38"/>
  <c r="BE3364" i="38"/>
  <c r="BE3363" i="38"/>
  <c r="BE3362" i="38"/>
  <c r="BE3361" i="38"/>
  <c r="BE3360" i="38"/>
  <c r="BE3359" i="38"/>
  <c r="BE3358" i="38"/>
  <c r="BE3357" i="38"/>
  <c r="BE3356" i="38"/>
  <c r="BE3355" i="38"/>
  <c r="BE3354" i="38"/>
  <c r="BE3353" i="38"/>
  <c r="BE3352" i="38"/>
  <c r="BE3351" i="38"/>
  <c r="BE3350" i="38"/>
  <c r="BE3349" i="38"/>
  <c r="BE3348" i="38"/>
  <c r="BE3347" i="38"/>
  <c r="BE3346" i="38"/>
  <c r="BE3345" i="38"/>
  <c r="BE3344" i="38"/>
  <c r="BE3343" i="38"/>
  <c r="BE3342" i="38"/>
  <c r="BE3341" i="38"/>
  <c r="BE3340" i="38"/>
  <c r="BE3339" i="38"/>
  <c r="BE3338" i="38"/>
  <c r="BE3337" i="38"/>
  <c r="BE3336" i="38"/>
  <c r="BE3335" i="38"/>
  <c r="BE3334" i="38"/>
  <c r="BE3333" i="38"/>
  <c r="BE3332" i="38"/>
  <c r="BE3331" i="38"/>
  <c r="BE3330" i="38"/>
  <c r="BE3329" i="38"/>
  <c r="BE3328" i="38"/>
  <c r="BE3327" i="38"/>
  <c r="BE3326" i="38"/>
  <c r="BE3325" i="38"/>
  <c r="BE3324" i="38"/>
  <c r="BE3323" i="38"/>
  <c r="BE3322" i="38"/>
  <c r="BE3321" i="38"/>
  <c r="BE3320" i="38"/>
  <c r="BE3319" i="38"/>
  <c r="BE3318" i="38"/>
  <c r="BE3317" i="38"/>
  <c r="BE3316" i="38"/>
  <c r="BE3315" i="38"/>
  <c r="BE3314" i="38"/>
  <c r="BE3313" i="38"/>
  <c r="BE3312" i="38"/>
  <c r="BE3311" i="38"/>
  <c r="BE3310" i="38"/>
  <c r="BE3309" i="38"/>
  <c r="BE3308" i="38"/>
  <c r="BE3307" i="38"/>
  <c r="BE3306" i="38"/>
  <c r="BE3305" i="38"/>
  <c r="BE3304" i="38"/>
  <c r="BE3303" i="38"/>
  <c r="BE3302" i="38"/>
  <c r="BE3301" i="38"/>
  <c r="BE3300" i="38"/>
  <c r="BE3299" i="38"/>
  <c r="BE3298" i="38"/>
  <c r="BE3297" i="38"/>
  <c r="BE3296" i="38"/>
  <c r="BE3295" i="38"/>
  <c r="BE3294" i="38"/>
  <c r="BE3293" i="38"/>
  <c r="BE3292" i="38"/>
  <c r="BE3291" i="38"/>
  <c r="BE3290" i="38"/>
  <c r="BE3289" i="38"/>
  <c r="BE3288" i="38"/>
  <c r="BE3287" i="38"/>
  <c r="BE3286" i="38"/>
  <c r="BE3285" i="38"/>
  <c r="BE3284" i="38"/>
  <c r="BE3283" i="38"/>
  <c r="BE3282" i="38"/>
  <c r="BE3281" i="38"/>
  <c r="BE3280" i="38"/>
  <c r="BE3279" i="38"/>
  <c r="BE3278" i="38"/>
  <c r="BE3277" i="38"/>
  <c r="BE3276" i="38"/>
  <c r="BE3275" i="38"/>
  <c r="BE3274" i="38"/>
  <c r="BE3273" i="38"/>
  <c r="BE3272" i="38"/>
  <c r="BE3271" i="38"/>
  <c r="BE3270" i="38"/>
  <c r="BE3269" i="38"/>
  <c r="BE3268" i="38"/>
  <c r="BE3267" i="38"/>
  <c r="BE3266" i="38"/>
  <c r="BE3265" i="38"/>
  <c r="BE3264" i="38"/>
  <c r="BE3263" i="38"/>
  <c r="BE3262" i="38"/>
  <c r="BE3261" i="38"/>
  <c r="BE3260" i="38"/>
  <c r="BE3259" i="38"/>
  <c r="BE3258" i="38"/>
  <c r="BE3257" i="38"/>
  <c r="BE3256" i="38"/>
  <c r="BE3255" i="38"/>
  <c r="BE3254" i="38"/>
  <c r="BE3253" i="38"/>
  <c r="BE3252" i="38"/>
  <c r="BE3251" i="38"/>
  <c r="BE3250" i="38"/>
  <c r="BE3249" i="38"/>
  <c r="BE3248" i="38"/>
  <c r="BE3247" i="38"/>
  <c r="BE3246" i="38"/>
  <c r="BE3245" i="38"/>
  <c r="BE3244" i="38"/>
  <c r="BE3243" i="38"/>
  <c r="BE3242" i="38"/>
  <c r="BE3241" i="38"/>
  <c r="BE3240" i="38"/>
  <c r="BE3239" i="38"/>
  <c r="BE3238" i="38"/>
  <c r="BE3237" i="38"/>
  <c r="BE3236" i="38"/>
  <c r="BE3235" i="38"/>
  <c r="BE3234" i="38"/>
  <c r="BE3233" i="38"/>
  <c r="BE3232" i="38"/>
  <c r="BE3231" i="38"/>
  <c r="BE3230" i="38"/>
  <c r="BE3229" i="38"/>
  <c r="BE3228" i="38"/>
  <c r="BE3227" i="38"/>
  <c r="BE3226" i="38"/>
  <c r="BE3225" i="38"/>
  <c r="BE3224" i="38"/>
  <c r="BE3223" i="38"/>
  <c r="BE3222" i="38"/>
  <c r="BE3221" i="38"/>
  <c r="BE3220" i="38"/>
  <c r="BE3219" i="38"/>
  <c r="BE3218" i="38"/>
  <c r="BE3217" i="38"/>
  <c r="BE3216" i="38"/>
  <c r="BE3215" i="38"/>
  <c r="BE3214" i="38"/>
  <c r="BE3213" i="38"/>
  <c r="BE3212" i="38"/>
  <c r="BE3211" i="38"/>
  <c r="BE3210" i="38"/>
  <c r="BE3209" i="38"/>
  <c r="BE3208" i="38"/>
  <c r="BE3207" i="38"/>
  <c r="BE3206" i="38"/>
  <c r="BE3205" i="38"/>
  <c r="BE3204" i="38"/>
  <c r="BE3203" i="38"/>
  <c r="BE3202" i="38"/>
  <c r="BE3201" i="38"/>
  <c r="BE3200" i="38"/>
  <c r="BE3199" i="38"/>
  <c r="BE3198" i="38"/>
  <c r="BE3197" i="38"/>
  <c r="BE3196" i="38"/>
  <c r="BE3195" i="38"/>
  <c r="BE3194" i="38"/>
  <c r="BE3193" i="38"/>
  <c r="BE3192" i="38"/>
  <c r="BE3191" i="38"/>
  <c r="BE3190" i="38"/>
  <c r="BE3189" i="38"/>
  <c r="BE3188" i="38"/>
  <c r="BE3187" i="38"/>
  <c r="BE3186" i="38"/>
  <c r="BE3185" i="38"/>
  <c r="BE3184" i="38"/>
  <c r="BE3183" i="38"/>
  <c r="BE3182" i="38"/>
  <c r="BE3181" i="38"/>
  <c r="BE3180" i="38"/>
  <c r="BE3179" i="38"/>
  <c r="BE3178" i="38"/>
  <c r="BE3177" i="38"/>
  <c r="BE3176" i="38"/>
  <c r="BE3175" i="38"/>
  <c r="BE3174" i="38"/>
  <c r="BE3173" i="38"/>
  <c r="BE3172" i="38"/>
  <c r="BE3171" i="38"/>
  <c r="BE3170" i="38"/>
  <c r="BE3169" i="38"/>
  <c r="BE3168" i="38"/>
  <c r="BE3167" i="38"/>
  <c r="BE3166" i="38"/>
  <c r="BE3165" i="38"/>
  <c r="BE3164" i="38"/>
  <c r="BE3163" i="38"/>
  <c r="BE3162" i="38"/>
  <c r="BE3161" i="38"/>
  <c r="BE3160" i="38"/>
  <c r="BE3159" i="38"/>
  <c r="BE3158" i="38"/>
  <c r="BE3157" i="38"/>
  <c r="BE3156" i="38"/>
  <c r="BE3155" i="38"/>
  <c r="BE3154" i="38"/>
  <c r="BE3153" i="38"/>
  <c r="BE3152" i="38"/>
  <c r="BE3151" i="38"/>
  <c r="BE3150" i="38"/>
  <c r="BE3149" i="38"/>
  <c r="BE3148" i="38"/>
  <c r="BE3147" i="38"/>
  <c r="BE3146" i="38"/>
  <c r="BE3145" i="38"/>
  <c r="BE3144" i="38"/>
  <c r="BE3143" i="38"/>
  <c r="BE3142" i="38"/>
  <c r="BE3141" i="38"/>
  <c r="BE3140" i="38"/>
  <c r="BE3139" i="38"/>
  <c r="BE3138" i="38"/>
  <c r="BE3137" i="38"/>
  <c r="BE3136" i="38"/>
  <c r="BE3135" i="38"/>
  <c r="BE3134" i="38"/>
  <c r="BE3133" i="38"/>
  <c r="BE3132" i="38"/>
  <c r="BE3131" i="38"/>
  <c r="BE3130" i="38"/>
  <c r="BE3129" i="38"/>
  <c r="BE3128" i="38"/>
  <c r="BE3127" i="38"/>
  <c r="BE3126" i="38"/>
  <c r="BE3125" i="38"/>
  <c r="BE3124" i="38"/>
  <c r="BE3123" i="38"/>
  <c r="BE3122" i="38"/>
  <c r="BE3121" i="38"/>
  <c r="BE3120" i="38"/>
  <c r="BE3119" i="38"/>
  <c r="BE3118" i="38"/>
  <c r="BE3117" i="38"/>
  <c r="BE3116" i="38"/>
  <c r="BE3115" i="38"/>
  <c r="BE3114" i="38"/>
  <c r="BE3113" i="38"/>
  <c r="BE3112" i="38"/>
  <c r="BE3111" i="38"/>
  <c r="BE3110" i="38"/>
  <c r="BE3109" i="38"/>
  <c r="BE3108" i="38"/>
  <c r="BE3107" i="38"/>
  <c r="BE3106" i="38"/>
  <c r="BE3105" i="38"/>
  <c r="BE3104" i="38"/>
  <c r="BE3103" i="38"/>
  <c r="BE3102" i="38"/>
  <c r="BE3101" i="38"/>
  <c r="BE3100" i="38"/>
  <c r="BE3099" i="38"/>
  <c r="BE3098" i="38"/>
  <c r="BE3097" i="38"/>
  <c r="BE3096" i="38"/>
  <c r="BE3095" i="38"/>
  <c r="BE3094" i="38"/>
  <c r="BE3093" i="38"/>
  <c r="BE3092" i="38"/>
  <c r="BE3091" i="38"/>
  <c r="BE3090" i="38"/>
  <c r="BE3089" i="38"/>
  <c r="BE3088" i="38"/>
  <c r="BE3087" i="38"/>
  <c r="BE3086" i="38"/>
  <c r="BE3085" i="38"/>
  <c r="BE3084" i="38"/>
  <c r="BE3083" i="38"/>
  <c r="BE3082" i="38"/>
  <c r="BE3081" i="38"/>
  <c r="BE3080" i="38"/>
  <c r="BE3079" i="38"/>
  <c r="BE3078" i="38"/>
  <c r="BE3077" i="38"/>
  <c r="BE3076" i="38"/>
  <c r="BE3075" i="38"/>
  <c r="BE3074" i="38"/>
  <c r="BE3073" i="38"/>
  <c r="BE3072" i="38"/>
  <c r="BE3071" i="38"/>
  <c r="BE3070" i="38"/>
  <c r="BE3069" i="38"/>
  <c r="BE3068" i="38"/>
  <c r="BE3067" i="38"/>
  <c r="BE3066" i="38"/>
  <c r="BE3065" i="38"/>
  <c r="BE3064" i="38"/>
  <c r="BE3063" i="38"/>
  <c r="BE3062" i="38"/>
  <c r="BE3061" i="38"/>
  <c r="BE3060" i="38"/>
  <c r="BE3059" i="38"/>
  <c r="BE3058" i="38"/>
  <c r="BE3057" i="38"/>
  <c r="BE3056" i="38"/>
  <c r="BE3055" i="38"/>
  <c r="BE3054" i="38"/>
  <c r="BE3053" i="38"/>
  <c r="BE3052" i="38"/>
  <c r="BE3051" i="38"/>
  <c r="BE3050" i="38"/>
  <c r="BE3049" i="38"/>
  <c r="BE3048" i="38"/>
  <c r="BE3047" i="38"/>
  <c r="BE3046" i="38"/>
  <c r="BE3045" i="38"/>
  <c r="BE3044" i="38"/>
  <c r="BE3043" i="38"/>
  <c r="BE3042" i="38"/>
  <c r="BE3041" i="38"/>
  <c r="BE3040" i="38"/>
  <c r="BE3039" i="38"/>
  <c r="BE3038" i="38"/>
  <c r="BE3037" i="38"/>
  <c r="BE3036" i="38"/>
  <c r="BE3035" i="38"/>
  <c r="BE3034" i="38"/>
  <c r="BE3033" i="38"/>
  <c r="BE3032" i="38"/>
  <c r="BE3031" i="38"/>
  <c r="BE3030" i="38"/>
  <c r="BE3029" i="38"/>
  <c r="BE3028" i="38"/>
  <c r="BE3027" i="38"/>
  <c r="BE3026" i="38"/>
  <c r="BE3025" i="38"/>
  <c r="BE3024" i="38"/>
  <c r="BE3023" i="38"/>
  <c r="BE3022" i="38"/>
  <c r="BE3021" i="38"/>
  <c r="BE3020" i="38"/>
  <c r="BE3019" i="38"/>
  <c r="BE3018" i="38"/>
  <c r="BE3017" i="38"/>
  <c r="BE3016" i="38"/>
  <c r="BE3015" i="38"/>
  <c r="BE3014" i="38"/>
  <c r="BE3013" i="38"/>
  <c r="BE3012" i="38"/>
  <c r="BE3011" i="38"/>
  <c r="BE3010" i="38"/>
  <c r="BE3009" i="38"/>
  <c r="BE3008" i="38"/>
  <c r="BE3007" i="38"/>
  <c r="BE3006" i="38"/>
  <c r="BE3005" i="38"/>
  <c r="BE3004" i="38"/>
  <c r="BE3003" i="38"/>
  <c r="BE3002" i="38"/>
  <c r="BE3001" i="38"/>
  <c r="BE3000" i="38"/>
  <c r="BE2999" i="38"/>
  <c r="BE2998" i="38"/>
  <c r="BE2997" i="38"/>
  <c r="BE2996" i="38"/>
  <c r="BE2995" i="38"/>
  <c r="BE2994" i="38"/>
  <c r="BE2993" i="38"/>
  <c r="BE2992" i="38"/>
  <c r="BE2991" i="38"/>
  <c r="BE2990" i="38"/>
  <c r="BE2989" i="38"/>
  <c r="BE2988" i="38"/>
  <c r="BE2987" i="38"/>
  <c r="BE2986" i="38"/>
  <c r="BE2985" i="38"/>
  <c r="BE2984" i="38"/>
  <c r="BE2983" i="38"/>
  <c r="BE2982" i="38"/>
  <c r="BE2981" i="38"/>
  <c r="BE2980" i="38"/>
  <c r="BE2979" i="38"/>
  <c r="BE2978" i="38"/>
  <c r="BE2977" i="38"/>
  <c r="BE2976" i="38"/>
  <c r="BE2975" i="38"/>
  <c r="BE2974" i="38"/>
  <c r="BE2973" i="38"/>
  <c r="BE2972" i="38"/>
  <c r="BE2971" i="38"/>
  <c r="BE2970" i="38"/>
  <c r="BE2969" i="38"/>
  <c r="BE2968" i="38"/>
  <c r="BE2967" i="38"/>
  <c r="BE2966" i="38"/>
  <c r="BE2965" i="38"/>
  <c r="BE2964" i="38"/>
  <c r="BE2963" i="38"/>
  <c r="BE2962" i="38"/>
  <c r="BE2961" i="38"/>
  <c r="BE2960" i="38"/>
  <c r="BE2959" i="38"/>
  <c r="BE2958" i="38"/>
  <c r="BE2957" i="38"/>
  <c r="BE2956" i="38"/>
  <c r="BE2955" i="38"/>
  <c r="BE2954" i="38"/>
  <c r="BE2953" i="38"/>
  <c r="BE2952" i="38"/>
  <c r="BE2951" i="38"/>
  <c r="BE2950" i="38"/>
  <c r="BE2949" i="38"/>
  <c r="BE2948" i="38"/>
  <c r="BE2947" i="38"/>
  <c r="BE2946" i="38"/>
  <c r="BE2945" i="38"/>
  <c r="BE2944" i="38"/>
  <c r="BE2943" i="38"/>
  <c r="BE2942" i="38"/>
  <c r="BE2941" i="38"/>
  <c r="BE2940" i="38"/>
  <c r="BE2939" i="38"/>
  <c r="BE2938" i="38"/>
  <c r="BE2937" i="38"/>
  <c r="BE2936" i="38"/>
  <c r="BE2935" i="38"/>
  <c r="BE2934" i="38"/>
  <c r="BE2933" i="38"/>
  <c r="BE2932" i="38"/>
  <c r="BE2931" i="38"/>
  <c r="BE2930" i="38"/>
  <c r="BE2929" i="38"/>
  <c r="BE2928" i="38"/>
  <c r="BE2927" i="38"/>
  <c r="BE2926" i="38"/>
  <c r="BE2925" i="38"/>
  <c r="BE2924" i="38"/>
  <c r="BE2923" i="38"/>
  <c r="BE2922" i="38"/>
  <c r="BE2921" i="38"/>
  <c r="BE2920" i="38"/>
  <c r="BE2919" i="38"/>
  <c r="BE2918" i="38"/>
  <c r="BE2917" i="38"/>
  <c r="BE2916" i="38"/>
  <c r="BE2915" i="38"/>
  <c r="BE2914" i="38"/>
  <c r="BE2913" i="38"/>
  <c r="BE2912" i="38"/>
  <c r="BE2911" i="38"/>
  <c r="BE2910" i="38"/>
  <c r="BE2909" i="38"/>
  <c r="BE2908" i="38"/>
  <c r="BE2907" i="38"/>
  <c r="BE2906" i="38"/>
  <c r="BE2905" i="38"/>
  <c r="BE2904" i="38"/>
  <c r="BE2903" i="38"/>
  <c r="BE2902" i="38"/>
  <c r="BE2901" i="38"/>
  <c r="BE2900" i="38"/>
  <c r="BE2899" i="38"/>
  <c r="BE2898" i="38"/>
  <c r="BE2897" i="38"/>
  <c r="BE2896" i="38"/>
  <c r="BE2895" i="38"/>
  <c r="BE2894" i="38"/>
  <c r="BE2893" i="38"/>
  <c r="BE2892" i="38"/>
  <c r="BE2891" i="38"/>
  <c r="BE2890" i="38"/>
  <c r="BE2889" i="38"/>
  <c r="BE2888" i="38"/>
  <c r="BE2887" i="38"/>
  <c r="BE2886" i="38"/>
  <c r="BE2885" i="38"/>
  <c r="BE2884" i="38"/>
  <c r="BE2883" i="38"/>
  <c r="BE2882" i="38"/>
  <c r="BE2881" i="38"/>
  <c r="BE2880" i="38"/>
  <c r="BE2879" i="38"/>
  <c r="BE2878" i="38"/>
  <c r="BE2877" i="38"/>
  <c r="BE2876" i="38"/>
  <c r="BE2875" i="38"/>
  <c r="BE2874" i="38"/>
  <c r="BE2873" i="38"/>
  <c r="BE2872" i="38"/>
  <c r="BE2871" i="38"/>
  <c r="BE2870" i="38"/>
  <c r="BE2869" i="38"/>
  <c r="BE2868" i="38"/>
  <c r="BE2867" i="38"/>
  <c r="BE2866" i="38"/>
  <c r="BE2865" i="38"/>
  <c r="BE2864" i="38"/>
  <c r="BE2863" i="38"/>
  <c r="BE2862" i="38"/>
  <c r="BE2861" i="38"/>
  <c r="BE2860" i="38"/>
  <c r="BE2859" i="38"/>
  <c r="BE2858" i="38"/>
  <c r="BE2857" i="38"/>
  <c r="BE2856" i="38"/>
  <c r="BE2855" i="38"/>
  <c r="BE2854" i="38"/>
  <c r="BE2853" i="38"/>
  <c r="BE2852" i="38"/>
  <c r="BE2851" i="38"/>
  <c r="BE2850" i="38"/>
  <c r="BE2849" i="38"/>
  <c r="BE2848" i="38"/>
  <c r="BE2847" i="38"/>
  <c r="BE2846" i="38"/>
  <c r="BE2845" i="38"/>
  <c r="BE2844" i="38"/>
  <c r="BE2843" i="38"/>
  <c r="BE2842" i="38"/>
  <c r="BE2841" i="38"/>
  <c r="BE2840" i="38"/>
  <c r="BE2839" i="38"/>
  <c r="BE2838" i="38"/>
  <c r="BE2837" i="38"/>
  <c r="BE2836" i="38"/>
  <c r="BE2835" i="38"/>
  <c r="BE2834" i="38"/>
  <c r="BE2833" i="38"/>
  <c r="BE2832" i="38"/>
  <c r="BE2831" i="38"/>
  <c r="BE2830" i="38"/>
  <c r="BE2829" i="38"/>
  <c r="BE2828" i="38"/>
  <c r="BE2827" i="38"/>
  <c r="BE2826" i="38"/>
  <c r="BE2825" i="38"/>
  <c r="BE2824" i="38"/>
  <c r="BE2823" i="38"/>
  <c r="BE2822" i="38"/>
  <c r="BE2821" i="38"/>
  <c r="BE2820" i="38"/>
  <c r="BE2819" i="38"/>
  <c r="BE2818" i="38"/>
  <c r="BE2817" i="38"/>
  <c r="BE2816" i="38"/>
  <c r="BE2815" i="38"/>
  <c r="BE2814" i="38"/>
  <c r="BE2813" i="38"/>
  <c r="BE2812" i="38"/>
  <c r="BE2811" i="38"/>
  <c r="BE2810" i="38"/>
  <c r="BE2809" i="38"/>
  <c r="BE2808" i="38"/>
  <c r="BE2807" i="38"/>
  <c r="BE2806" i="38"/>
  <c r="BE2805" i="38"/>
  <c r="BE2804" i="38"/>
  <c r="BE2803" i="38"/>
  <c r="BE2802" i="38"/>
  <c r="BE2801" i="38"/>
  <c r="BE2800" i="38"/>
  <c r="BE2799" i="38"/>
  <c r="BE2798" i="38"/>
  <c r="BE2797" i="38"/>
  <c r="BE2796" i="38"/>
  <c r="BE2795" i="38"/>
  <c r="BE2794" i="38"/>
  <c r="BE2793" i="38"/>
  <c r="BE2792" i="38"/>
  <c r="BE2791" i="38"/>
  <c r="BE2790" i="38"/>
  <c r="BE2789" i="38"/>
  <c r="BE2788" i="38"/>
  <c r="BE2787" i="38"/>
  <c r="BE2786" i="38"/>
  <c r="BE2785" i="38"/>
  <c r="BE2784" i="38"/>
  <c r="BE2783" i="38"/>
  <c r="BE2782" i="38"/>
  <c r="BE2781" i="38"/>
  <c r="BE2780" i="38"/>
  <c r="BE2779" i="38"/>
  <c r="BE2778" i="38"/>
  <c r="BE2777" i="38"/>
  <c r="BE2776" i="38"/>
  <c r="BE2775" i="38"/>
  <c r="BE2774" i="38"/>
  <c r="BE2773" i="38"/>
  <c r="BE2772" i="38"/>
  <c r="BE2771" i="38"/>
  <c r="BE2770" i="38"/>
  <c r="BE2769" i="38"/>
  <c r="BE2768" i="38"/>
  <c r="BE2767" i="38"/>
  <c r="BE2766" i="38"/>
  <c r="BE2765" i="38"/>
  <c r="BE2764" i="38"/>
  <c r="BE2763" i="38"/>
  <c r="BE2762" i="38"/>
  <c r="BE2761" i="38"/>
  <c r="BE2760" i="38"/>
  <c r="BE2759" i="38"/>
  <c r="BE2758" i="38"/>
  <c r="BE2757" i="38"/>
  <c r="BE2756" i="38"/>
  <c r="BE2755" i="38"/>
  <c r="BE2754" i="38"/>
  <c r="BE2753" i="38"/>
  <c r="BE2752" i="38"/>
  <c r="BE2751" i="38"/>
  <c r="BE2750" i="38"/>
  <c r="BE2749" i="38"/>
  <c r="BE2748" i="38"/>
  <c r="BE2747" i="38"/>
  <c r="BE2746" i="38"/>
  <c r="BE2745" i="38"/>
  <c r="BE2744" i="38"/>
  <c r="BE2743" i="38"/>
  <c r="BE2742" i="38"/>
  <c r="BE2741" i="38"/>
  <c r="BE2740" i="38"/>
  <c r="BE2739" i="38"/>
  <c r="BE2738" i="38"/>
  <c r="BE2737" i="38"/>
  <c r="BE2736" i="38"/>
  <c r="BE2735" i="38"/>
  <c r="BE2734" i="38"/>
  <c r="BE2733" i="38"/>
  <c r="BE2732" i="38"/>
  <c r="BE2731" i="38"/>
  <c r="BE2730" i="38"/>
  <c r="BE2729" i="38"/>
  <c r="BE2728" i="38"/>
  <c r="BE2727" i="38"/>
  <c r="BE2726" i="38"/>
  <c r="BE2725" i="38"/>
  <c r="BE2724" i="38"/>
  <c r="BE2723" i="38"/>
  <c r="BE2722" i="38"/>
  <c r="BE2721" i="38"/>
  <c r="BE2720" i="38"/>
  <c r="BE2719" i="38"/>
  <c r="BE2718" i="38"/>
  <c r="BE2717" i="38"/>
  <c r="BE2716" i="38"/>
  <c r="BE2715" i="38"/>
  <c r="BE2714" i="38"/>
  <c r="BE2713" i="38"/>
  <c r="BE2712" i="38"/>
  <c r="BE2711" i="38"/>
  <c r="BE2710" i="38"/>
  <c r="BE2709" i="38"/>
  <c r="BE2708" i="38"/>
  <c r="BE2707" i="38"/>
  <c r="BE2706" i="38"/>
  <c r="BE2705" i="38"/>
  <c r="BE2704" i="38"/>
  <c r="BE2703" i="38"/>
  <c r="BE2702" i="38"/>
  <c r="BE2701" i="38"/>
  <c r="BE2700" i="38"/>
  <c r="BE2699" i="38"/>
  <c r="BE2698" i="38"/>
  <c r="BE2697" i="38"/>
  <c r="BE2696" i="38"/>
  <c r="BE2695" i="38"/>
  <c r="BE2694" i="38"/>
  <c r="BE2693" i="38"/>
  <c r="BE2692" i="38"/>
  <c r="BE2691" i="38"/>
  <c r="BE2690" i="38"/>
  <c r="BE2689" i="38"/>
  <c r="BE2688" i="38"/>
  <c r="BE2687" i="38"/>
  <c r="BE2686" i="38"/>
  <c r="BE2685" i="38"/>
  <c r="BE2684" i="38"/>
  <c r="BE2683" i="38"/>
  <c r="BE2682" i="38"/>
  <c r="BE2681" i="38"/>
  <c r="BE2680" i="38"/>
  <c r="BE2679" i="38"/>
  <c r="BE2678" i="38"/>
  <c r="BE2677" i="38"/>
  <c r="BE2676" i="38"/>
  <c r="BE2675" i="38"/>
  <c r="BE2674" i="38"/>
  <c r="BE2673" i="38"/>
  <c r="BE2672" i="38"/>
  <c r="BE2671" i="38"/>
  <c r="BE2670" i="38"/>
  <c r="BE2669" i="38"/>
  <c r="BE2668" i="38"/>
  <c r="BE2667" i="38"/>
  <c r="BE2666" i="38"/>
  <c r="BE2665" i="38"/>
  <c r="BE2664" i="38"/>
  <c r="BE2663" i="38"/>
  <c r="BE2662" i="38"/>
  <c r="BE2661" i="38"/>
  <c r="BE2660" i="38"/>
  <c r="BE2659" i="38"/>
  <c r="BE2658" i="38"/>
  <c r="BE2657" i="38"/>
  <c r="BE2656" i="38"/>
  <c r="BE2655" i="38"/>
  <c r="BE2654" i="38"/>
  <c r="BE2653" i="38"/>
  <c r="BE2652" i="38"/>
  <c r="BE2651" i="38"/>
  <c r="BE2650" i="38"/>
  <c r="BE2649" i="38"/>
  <c r="BE2648" i="38"/>
  <c r="BE2647" i="38"/>
  <c r="BE2646" i="38"/>
  <c r="BE2645" i="38"/>
  <c r="BE2644" i="38"/>
  <c r="BE2643" i="38"/>
  <c r="BE2642" i="38"/>
  <c r="BE2641" i="38"/>
  <c r="BE2640" i="38"/>
  <c r="BE2639" i="38"/>
  <c r="BE2638" i="38"/>
  <c r="BE2637" i="38"/>
  <c r="BE2636" i="38"/>
  <c r="BE2635" i="38"/>
  <c r="BE2634" i="38"/>
  <c r="BE2633" i="38"/>
  <c r="BE2632" i="38"/>
  <c r="BE2631" i="38"/>
  <c r="BE2630" i="38"/>
  <c r="BE2629" i="38"/>
  <c r="BE2628" i="38"/>
  <c r="BE2627" i="38"/>
  <c r="BE2626" i="38"/>
  <c r="BE2625" i="38"/>
  <c r="BE2624" i="38"/>
  <c r="BE2623" i="38"/>
  <c r="BE2622" i="38"/>
  <c r="BE2621" i="38"/>
  <c r="BE2620" i="38"/>
  <c r="BE2619" i="38"/>
  <c r="BE2618" i="38"/>
  <c r="BE2617" i="38"/>
  <c r="BE2616" i="38"/>
  <c r="BE2615" i="38"/>
  <c r="BE2614" i="38"/>
  <c r="BE2613" i="38"/>
  <c r="BE2612" i="38"/>
  <c r="BE2611" i="38"/>
  <c r="BE2610" i="38"/>
  <c r="BE2609" i="38"/>
  <c r="BE2608" i="38"/>
  <c r="BE2607" i="38"/>
  <c r="BE2606" i="38"/>
  <c r="BE2605" i="38"/>
  <c r="BE2604" i="38"/>
  <c r="BE2603" i="38"/>
  <c r="BE2602" i="38"/>
  <c r="BE2601" i="38"/>
  <c r="BE2600" i="38"/>
  <c r="BE2599" i="38"/>
  <c r="BE2598" i="38"/>
  <c r="BE2597" i="38"/>
  <c r="BE2596" i="38"/>
  <c r="BE2595" i="38"/>
  <c r="BE2594" i="38"/>
  <c r="BE2593" i="38"/>
  <c r="BE2592" i="38"/>
  <c r="BE2591" i="38"/>
  <c r="BE2590" i="38"/>
  <c r="BE2589" i="38"/>
  <c r="BE2588" i="38"/>
  <c r="BE2587" i="38"/>
  <c r="BE2586" i="38"/>
  <c r="BE2585" i="38"/>
  <c r="BE2584" i="38"/>
  <c r="BE2583" i="38"/>
  <c r="BE2582" i="38"/>
  <c r="BE2581" i="38"/>
  <c r="BE2580" i="38"/>
  <c r="BE2579" i="38"/>
  <c r="BE2578" i="38"/>
  <c r="BE2577" i="38"/>
  <c r="BE2576" i="38"/>
  <c r="BE2575" i="38"/>
  <c r="BE2574" i="38"/>
  <c r="BE2573" i="38"/>
  <c r="BE2572" i="38"/>
  <c r="BE2571" i="38"/>
  <c r="BE2570" i="38"/>
  <c r="BE2569" i="38"/>
  <c r="BE2568" i="38"/>
  <c r="BE2567" i="38"/>
  <c r="BE2566" i="38"/>
  <c r="BE2565" i="38"/>
  <c r="BE2564" i="38"/>
  <c r="BE2563" i="38"/>
  <c r="BE2562" i="38"/>
  <c r="BE2561" i="38"/>
  <c r="BE2560" i="38"/>
  <c r="BE2559" i="38"/>
  <c r="BE2558" i="38"/>
  <c r="BE2557" i="38"/>
  <c r="BE2556" i="38"/>
  <c r="BE2555" i="38"/>
  <c r="BE2554" i="38"/>
  <c r="BE2553" i="38"/>
  <c r="BE2552" i="38"/>
  <c r="BE2551" i="38"/>
  <c r="BE2550" i="38"/>
  <c r="BE2549" i="38"/>
  <c r="BE2548" i="38"/>
  <c r="BE2547" i="38"/>
  <c r="BE2546" i="38"/>
  <c r="BE2545" i="38"/>
  <c r="BE2544" i="38"/>
  <c r="BE2543" i="38"/>
  <c r="BE2542" i="38"/>
  <c r="BE2541" i="38"/>
  <c r="BE2540" i="38"/>
  <c r="BE2539" i="38"/>
  <c r="BE2538" i="38"/>
  <c r="BE2537" i="38"/>
  <c r="BE2536" i="38"/>
  <c r="BE2535" i="38"/>
  <c r="BE2534" i="38"/>
  <c r="BE2533" i="38"/>
  <c r="BE2532" i="38"/>
  <c r="BE2531" i="38"/>
  <c r="BE2530" i="38"/>
  <c r="BE2529" i="38"/>
  <c r="BE2528" i="38"/>
  <c r="BE2527" i="38"/>
  <c r="BE2526" i="38"/>
  <c r="BE2525" i="38"/>
  <c r="BE2524" i="38"/>
  <c r="BE2523" i="38"/>
  <c r="BE2522" i="38"/>
  <c r="BE2521" i="38"/>
  <c r="BE2520" i="38"/>
  <c r="BE2519" i="38"/>
  <c r="BE2518" i="38"/>
  <c r="BE2517" i="38"/>
  <c r="BE2516" i="38"/>
  <c r="BE2515" i="38"/>
  <c r="BE2514" i="38"/>
  <c r="BE2513" i="38"/>
  <c r="BE2512" i="38"/>
  <c r="BE2511" i="38"/>
  <c r="BE2510" i="38"/>
  <c r="BE2509" i="38"/>
  <c r="BE2508" i="38"/>
  <c r="BE2507" i="38"/>
  <c r="BE2506" i="38"/>
  <c r="BE2505" i="38"/>
  <c r="BE2504" i="38"/>
  <c r="BE2503" i="38"/>
  <c r="BE2502" i="38"/>
  <c r="BE2501" i="38"/>
  <c r="BE2500" i="38"/>
  <c r="BE2499" i="38"/>
  <c r="BE2498" i="38"/>
  <c r="BE2497" i="38"/>
  <c r="BE2496" i="38"/>
  <c r="BE2495" i="38"/>
  <c r="BE2494" i="38"/>
  <c r="BE2493" i="38"/>
  <c r="BE2492" i="38"/>
  <c r="BE2491" i="38"/>
  <c r="BE2490" i="38"/>
  <c r="BE2489" i="38"/>
  <c r="BE2488" i="38"/>
  <c r="BE2487" i="38"/>
  <c r="BE2486" i="38"/>
  <c r="BE2485" i="38"/>
  <c r="BE2484" i="38"/>
  <c r="BE2483" i="38"/>
  <c r="BE2482" i="38"/>
  <c r="BE2481" i="38"/>
  <c r="BE2480" i="38"/>
  <c r="BE2479" i="38"/>
  <c r="BE2478" i="38"/>
  <c r="BE2477" i="38"/>
  <c r="BE2476" i="38"/>
  <c r="BE2475" i="38"/>
  <c r="BE2474" i="38"/>
  <c r="BE2473" i="38"/>
  <c r="BE2472" i="38"/>
  <c r="BE2471" i="38"/>
  <c r="BE2470" i="38"/>
  <c r="BE2469" i="38"/>
  <c r="BE2468" i="38"/>
  <c r="BE2467" i="38"/>
  <c r="BE2466" i="38"/>
  <c r="BE2465" i="38"/>
  <c r="BE2464" i="38"/>
  <c r="BE2463" i="38"/>
  <c r="BE2462" i="38"/>
  <c r="BE2461" i="38"/>
  <c r="BE2460" i="38"/>
  <c r="BE2459" i="38"/>
  <c r="BE2458" i="38"/>
  <c r="BE2457" i="38"/>
  <c r="BE2456" i="38"/>
  <c r="BE2455" i="38"/>
  <c r="BE2454" i="38"/>
  <c r="BE2453" i="38"/>
  <c r="BE2452" i="38"/>
  <c r="BE2451" i="38"/>
  <c r="BE2450" i="38"/>
  <c r="BE2449" i="38"/>
  <c r="BE2448" i="38"/>
  <c r="BE2447" i="38"/>
  <c r="BE2446" i="38"/>
  <c r="BE2445" i="38"/>
  <c r="BE2444" i="38"/>
  <c r="BE2443" i="38"/>
  <c r="BE2442" i="38"/>
  <c r="BE2441" i="38"/>
  <c r="BE2440" i="38"/>
  <c r="BE2439" i="38"/>
  <c r="BE2438" i="38"/>
  <c r="BE2437" i="38"/>
  <c r="BE2436" i="38"/>
  <c r="BE2435" i="38"/>
  <c r="BE2434" i="38"/>
  <c r="BE2433" i="38"/>
  <c r="BE2432" i="38"/>
  <c r="BE2431" i="38"/>
  <c r="BE2430" i="38"/>
  <c r="BE2429" i="38"/>
  <c r="BE2428" i="38"/>
  <c r="BE2427" i="38"/>
  <c r="BE2426" i="38"/>
  <c r="BE2425" i="38"/>
  <c r="BE2424" i="38"/>
  <c r="BE2423" i="38"/>
  <c r="BE2422" i="38"/>
  <c r="BE2421" i="38"/>
  <c r="BE2420" i="38"/>
  <c r="BE2419" i="38"/>
  <c r="BE2418" i="38"/>
  <c r="BE2417" i="38"/>
  <c r="BE2416" i="38"/>
  <c r="BE2415" i="38"/>
  <c r="BE2414" i="38"/>
  <c r="BE2413" i="38"/>
  <c r="BE2412" i="38"/>
  <c r="BE2411" i="38"/>
  <c r="BE2410" i="38"/>
  <c r="BE2409" i="38"/>
  <c r="BE2408" i="38"/>
  <c r="BE2407" i="38"/>
  <c r="BE2406" i="38"/>
  <c r="BE2405" i="38"/>
  <c r="BE2404" i="38"/>
  <c r="BE2403" i="38"/>
  <c r="BE2402" i="38"/>
  <c r="BE2401" i="38"/>
  <c r="BE2400" i="38"/>
  <c r="BE2399" i="38"/>
  <c r="BE2398" i="38"/>
  <c r="BE2397" i="38"/>
  <c r="BE2396" i="38"/>
  <c r="BE2395" i="38"/>
  <c r="BE2394" i="38"/>
  <c r="BE2393" i="38"/>
  <c r="BE2392" i="38"/>
  <c r="BE2391" i="38"/>
  <c r="BE2390" i="38"/>
  <c r="BE2389" i="38"/>
  <c r="BE2388" i="38"/>
  <c r="BE2387" i="38"/>
  <c r="BE2386" i="38"/>
  <c r="BE2385" i="38"/>
  <c r="BE2384" i="38"/>
  <c r="BE2383" i="38"/>
  <c r="BE2382" i="38"/>
  <c r="BE2381" i="38"/>
  <c r="BE2380" i="38"/>
  <c r="BE2379" i="38"/>
  <c r="BE2378" i="38"/>
  <c r="BE2377" i="38"/>
  <c r="BE2376" i="38"/>
  <c r="BE2375" i="38"/>
  <c r="BE2374" i="38"/>
  <c r="BE2373" i="38"/>
  <c r="BE2372" i="38"/>
  <c r="BE2371" i="38"/>
  <c r="BE2370" i="38"/>
  <c r="BE2369" i="38"/>
  <c r="BE2368" i="38"/>
  <c r="BE2367" i="38"/>
  <c r="BE2366" i="38"/>
  <c r="BE2365" i="38"/>
  <c r="BE2364" i="38"/>
  <c r="BE2363" i="38"/>
  <c r="BE2362" i="38"/>
  <c r="BE2361" i="38"/>
  <c r="BE2360" i="38"/>
  <c r="BE2359" i="38"/>
  <c r="BE2358" i="38"/>
  <c r="BE2357" i="38"/>
  <c r="BE2356" i="38"/>
  <c r="BE2355" i="38"/>
  <c r="BE2354" i="38"/>
  <c r="BE2353" i="38"/>
  <c r="BE2352" i="38"/>
  <c r="BE2351" i="38"/>
  <c r="BE2350" i="38"/>
  <c r="BE2349" i="38"/>
  <c r="BE2348" i="38"/>
  <c r="BE2347" i="38"/>
  <c r="BE2346" i="38"/>
  <c r="BE2345" i="38"/>
  <c r="BE2344" i="38"/>
  <c r="BE2343" i="38"/>
  <c r="BE2342" i="38"/>
  <c r="BE2341" i="38"/>
  <c r="BE2340" i="38"/>
  <c r="BE2339" i="38"/>
  <c r="BE2338" i="38"/>
  <c r="BE2337" i="38"/>
  <c r="BE2336" i="38"/>
  <c r="BE2335" i="38"/>
  <c r="BE2334" i="38"/>
  <c r="BE2333" i="38"/>
  <c r="BE2332" i="38"/>
  <c r="BE2331" i="38"/>
  <c r="BE2330" i="38"/>
  <c r="BE2329" i="38"/>
  <c r="BE2328" i="38"/>
  <c r="BE2327" i="38"/>
  <c r="BE2326" i="38"/>
  <c r="BE2325" i="38"/>
  <c r="BE2324" i="38"/>
  <c r="BE2323" i="38"/>
  <c r="BE2322" i="38"/>
  <c r="BE2321" i="38"/>
  <c r="BE2320" i="38"/>
  <c r="BE2319" i="38"/>
  <c r="BE2318" i="38"/>
  <c r="BE2317" i="38"/>
  <c r="BE2316" i="38"/>
  <c r="BE2315" i="38"/>
  <c r="BE2314" i="38"/>
  <c r="BE2313" i="38"/>
  <c r="BE2312" i="38"/>
  <c r="BE2311" i="38"/>
  <c r="BE2310" i="38"/>
  <c r="BE2309" i="38"/>
  <c r="BE2308" i="38"/>
  <c r="BE2307" i="38"/>
  <c r="BE2306" i="38"/>
  <c r="BE2305" i="38"/>
  <c r="BE2304" i="38"/>
  <c r="BE2303" i="38"/>
  <c r="BE2302" i="38"/>
  <c r="BE2301" i="38"/>
  <c r="BE2300" i="38"/>
  <c r="BE2299" i="38"/>
  <c r="BE2298" i="38"/>
  <c r="BE2297" i="38"/>
  <c r="BE2296" i="38"/>
  <c r="BE2295" i="38"/>
  <c r="BE2294" i="38"/>
  <c r="BE2293" i="38"/>
  <c r="BE2292" i="38"/>
  <c r="BE2291" i="38"/>
  <c r="BE2290" i="38"/>
  <c r="BE2289" i="38"/>
  <c r="BE2288" i="38"/>
  <c r="BE2287" i="38"/>
  <c r="BE2286" i="38"/>
  <c r="BE2285" i="38"/>
  <c r="BE2284" i="38"/>
  <c r="BE2283" i="38"/>
  <c r="BE2282" i="38"/>
  <c r="BE2281" i="38"/>
  <c r="BE2280" i="38"/>
  <c r="BE2279" i="38"/>
  <c r="BE2278" i="38"/>
  <c r="BE2277" i="38"/>
  <c r="BE2276" i="38"/>
  <c r="BE2275" i="38"/>
  <c r="BE2274" i="38"/>
  <c r="BE2273" i="38"/>
  <c r="BE2272" i="38"/>
  <c r="BE2271" i="38"/>
  <c r="BE2270" i="38"/>
  <c r="BE2269" i="38"/>
  <c r="BE2268" i="38"/>
  <c r="BE2267" i="38"/>
  <c r="BE2266" i="38"/>
  <c r="BE2265" i="38"/>
  <c r="BE2264" i="38"/>
  <c r="BE2263" i="38"/>
  <c r="BE2262" i="38"/>
  <c r="BE2261" i="38"/>
  <c r="BE2260" i="38"/>
  <c r="BE2259" i="38"/>
  <c r="BE2258" i="38"/>
  <c r="BE2257" i="38"/>
  <c r="BE2256" i="38"/>
  <c r="BE2255" i="38"/>
  <c r="BE2254" i="38"/>
  <c r="BE2253" i="38"/>
  <c r="BE2252" i="38"/>
  <c r="BE2251" i="38"/>
  <c r="BE2250" i="38"/>
  <c r="BE2249" i="38"/>
  <c r="BE2248" i="38"/>
  <c r="BE2247" i="38"/>
  <c r="BE2246" i="38"/>
  <c r="BE2245" i="38"/>
  <c r="BE2244" i="38"/>
  <c r="BE2243" i="38"/>
  <c r="BE2242" i="38"/>
  <c r="BE2241" i="38"/>
  <c r="BE2240" i="38"/>
  <c r="BE2239" i="38"/>
  <c r="BE2238" i="38"/>
  <c r="BE2237" i="38"/>
  <c r="BE2236" i="38"/>
  <c r="BE2235" i="38"/>
  <c r="BE2234" i="38"/>
  <c r="BE2233" i="38"/>
  <c r="BE2232" i="38"/>
  <c r="BE2231" i="38"/>
  <c r="BE2230" i="38"/>
  <c r="BE2229" i="38"/>
  <c r="BE2228" i="38"/>
  <c r="BE2227" i="38"/>
  <c r="BE2226" i="38"/>
  <c r="BE2225" i="38"/>
  <c r="BE2224" i="38"/>
  <c r="BE2223" i="38"/>
  <c r="BE2222" i="38"/>
  <c r="BE2221" i="38"/>
  <c r="BE2220" i="38"/>
  <c r="BE2219" i="38"/>
  <c r="BE2218" i="38"/>
  <c r="BE2217" i="38"/>
  <c r="BE2216" i="38"/>
  <c r="BE2215" i="38"/>
  <c r="BE2214" i="38"/>
  <c r="BE2213" i="38"/>
  <c r="BE2212" i="38"/>
  <c r="BE2211" i="38"/>
  <c r="BE2210" i="38"/>
  <c r="BE2209" i="38"/>
  <c r="BE2208" i="38"/>
  <c r="BE2207" i="38"/>
  <c r="BE2206" i="38"/>
  <c r="BE2205" i="38"/>
  <c r="BE2204" i="38"/>
  <c r="BE2203" i="38"/>
  <c r="BE2202" i="38"/>
  <c r="BE2201" i="38"/>
  <c r="BE2200" i="38"/>
  <c r="BE2199" i="38"/>
  <c r="BE2198" i="38"/>
  <c r="BE2197" i="38"/>
  <c r="BE2196" i="38"/>
  <c r="BE2195" i="38"/>
  <c r="BE2194" i="38"/>
  <c r="BE2193" i="38"/>
  <c r="BE2192" i="38"/>
  <c r="BE2191" i="38"/>
  <c r="BE2190" i="38"/>
  <c r="BE2189" i="38"/>
  <c r="BE2188" i="38"/>
  <c r="BE2187" i="38"/>
  <c r="BE2186" i="38"/>
  <c r="BE2185" i="38"/>
  <c r="BE2184" i="38"/>
  <c r="BE2183" i="38"/>
  <c r="BE2182" i="38"/>
  <c r="BE2181" i="38"/>
  <c r="BE2180" i="38"/>
  <c r="BE2179" i="38"/>
  <c r="BE2178" i="38"/>
  <c r="BE2177" i="38"/>
  <c r="BE2176" i="38"/>
  <c r="BE2175" i="38"/>
  <c r="BE2174" i="38"/>
  <c r="BE2173" i="38"/>
  <c r="BE2172" i="38"/>
  <c r="BE2171" i="38"/>
  <c r="BE2170" i="38"/>
  <c r="BE2169" i="38"/>
  <c r="BE2168" i="38"/>
  <c r="BE2167" i="38"/>
  <c r="BE2166" i="38"/>
  <c r="BE2165" i="38"/>
  <c r="BE2164" i="38"/>
  <c r="BE2163" i="38"/>
  <c r="BE2162" i="38"/>
  <c r="BE2161" i="38"/>
  <c r="BE2160" i="38"/>
  <c r="BE2159" i="38"/>
  <c r="BE2158" i="38"/>
  <c r="BE2157" i="38"/>
  <c r="BE2156" i="38"/>
  <c r="BE2155" i="38"/>
  <c r="BE2154" i="38"/>
  <c r="BE2153" i="38"/>
  <c r="BE2152" i="38"/>
  <c r="BE2151" i="38"/>
  <c r="BE2150" i="38"/>
  <c r="BE2149" i="38"/>
  <c r="BE2148" i="38"/>
  <c r="BE2147" i="38"/>
  <c r="BE2146" i="38"/>
  <c r="BE2145" i="38"/>
  <c r="BE2144" i="38"/>
  <c r="BE2143" i="38"/>
  <c r="BE2142" i="38"/>
  <c r="BE2141" i="38"/>
  <c r="BE2140" i="38"/>
  <c r="BE2139" i="38"/>
  <c r="BE2138" i="38"/>
  <c r="BE2137" i="38"/>
  <c r="BE2136" i="38"/>
  <c r="BE2135" i="38"/>
  <c r="BE2134" i="38"/>
  <c r="BE2133" i="38"/>
  <c r="BE2132" i="38"/>
  <c r="BE2131" i="38"/>
  <c r="BE2130" i="38"/>
  <c r="BE2129" i="38"/>
  <c r="BE2128" i="38"/>
  <c r="BE2127" i="38"/>
  <c r="BE2126" i="38"/>
  <c r="BE2125" i="38"/>
  <c r="BE2124" i="38"/>
  <c r="BE2123" i="38"/>
  <c r="BE2122" i="38"/>
  <c r="BE2121" i="38"/>
  <c r="BE2120" i="38"/>
  <c r="BE2119" i="38"/>
  <c r="BE2118" i="38"/>
  <c r="BE2117" i="38"/>
  <c r="BE2116" i="38"/>
  <c r="BE2115" i="38"/>
  <c r="BE2114" i="38"/>
  <c r="BE2113" i="38"/>
  <c r="BE2112" i="38"/>
  <c r="BE2111" i="38"/>
  <c r="BE2110" i="38"/>
  <c r="BE2109" i="38"/>
  <c r="BE2108" i="38"/>
  <c r="BE2107" i="38"/>
  <c r="BE2106" i="38"/>
  <c r="BE2105" i="38"/>
  <c r="BE2104" i="38"/>
  <c r="BE2103" i="38"/>
  <c r="BE2102" i="38"/>
  <c r="BE2101" i="38"/>
  <c r="BE2100" i="38"/>
  <c r="BE2099" i="38"/>
  <c r="BE2098" i="38"/>
  <c r="BE2097" i="38"/>
  <c r="BE2096" i="38"/>
  <c r="BE2095" i="38"/>
  <c r="BE2094" i="38"/>
  <c r="BE2093" i="38"/>
  <c r="BE2092" i="38"/>
  <c r="BE2091" i="38"/>
  <c r="BE2090" i="38"/>
  <c r="BE2089" i="38"/>
  <c r="BE2088" i="38"/>
  <c r="BE2087" i="38"/>
  <c r="BE2086" i="38"/>
  <c r="BE2085" i="38"/>
  <c r="BE2084" i="38"/>
  <c r="BE2083" i="38"/>
  <c r="BE2082" i="38"/>
  <c r="BE2081" i="38"/>
  <c r="BE2080" i="38"/>
  <c r="BE2079" i="38"/>
  <c r="BE2078" i="38"/>
  <c r="BE2077" i="38"/>
  <c r="BE2076" i="38"/>
  <c r="BE2075" i="38"/>
  <c r="BE2074" i="38"/>
  <c r="BE2073" i="38"/>
  <c r="BE2072" i="38"/>
  <c r="BE2071" i="38"/>
  <c r="BE2070" i="38"/>
  <c r="BE2069" i="38"/>
  <c r="BE2068" i="38"/>
  <c r="BE2067" i="38"/>
  <c r="BE2066" i="38"/>
  <c r="BE2065" i="38"/>
  <c r="BE2064" i="38"/>
  <c r="BE2063" i="38"/>
  <c r="BE2062" i="38"/>
  <c r="BE2061" i="38"/>
  <c r="BE2060" i="38"/>
  <c r="BE2059" i="38"/>
  <c r="BE2058" i="38"/>
  <c r="BE2057" i="38"/>
  <c r="BE2056" i="38"/>
  <c r="BE2055" i="38"/>
  <c r="BE2054" i="38"/>
  <c r="BE2053" i="38"/>
  <c r="BE2052" i="38"/>
  <c r="BE2051" i="38"/>
  <c r="BE2050" i="38"/>
  <c r="BE2049" i="38"/>
  <c r="BE2048" i="38"/>
  <c r="BE2047" i="38"/>
  <c r="BE2046" i="38"/>
  <c r="BE2045" i="38"/>
  <c r="BE2044" i="38"/>
  <c r="BE2043" i="38"/>
  <c r="BE2042" i="38"/>
  <c r="BE2041" i="38"/>
  <c r="BE2040" i="38"/>
  <c r="BE2039" i="38"/>
  <c r="BE2038" i="38"/>
  <c r="BE2037" i="38"/>
  <c r="BE2036" i="38"/>
  <c r="BE2035" i="38"/>
  <c r="BE2034" i="38"/>
  <c r="BE2033" i="38"/>
  <c r="BE2032" i="38"/>
  <c r="BE2031" i="38"/>
  <c r="BE2030" i="38"/>
  <c r="BE2029" i="38"/>
  <c r="BE2028" i="38"/>
  <c r="BE2027" i="38"/>
  <c r="BE2026" i="38"/>
  <c r="BE2025" i="38"/>
  <c r="BE2024" i="38"/>
  <c r="BE2023" i="38"/>
  <c r="BE2022" i="38"/>
  <c r="BE2021" i="38"/>
  <c r="BE2020" i="38"/>
  <c r="BE2019" i="38"/>
  <c r="BE2018" i="38"/>
  <c r="BE2017" i="38"/>
  <c r="BE2016" i="38"/>
  <c r="BE2015" i="38"/>
  <c r="BE2014" i="38"/>
  <c r="BE2013" i="38"/>
  <c r="BE2012" i="38"/>
  <c r="BE2011" i="38"/>
  <c r="BE2010" i="38"/>
  <c r="BE2009" i="38"/>
  <c r="BE2008" i="38"/>
  <c r="BE2007" i="38"/>
  <c r="BE2006" i="38"/>
  <c r="BE2005" i="38"/>
  <c r="BE2004" i="38"/>
  <c r="BE2003" i="38"/>
  <c r="BE2002" i="38"/>
  <c r="BE2001" i="38"/>
  <c r="BE2000" i="38"/>
  <c r="BE1999" i="38"/>
  <c r="BE1998" i="38"/>
  <c r="BE1997" i="38"/>
  <c r="BE1996" i="38"/>
  <c r="BE1995" i="38"/>
  <c r="BE1994" i="38"/>
  <c r="BE1993" i="38"/>
  <c r="BE1992" i="38"/>
  <c r="BE1991" i="38"/>
  <c r="BE1990" i="38"/>
  <c r="BE1989" i="38"/>
  <c r="BE1988" i="38"/>
  <c r="BE1987" i="38"/>
  <c r="BE1986" i="38"/>
  <c r="BE1985" i="38"/>
  <c r="BE1984" i="38"/>
  <c r="BE1983" i="38"/>
  <c r="BE1982" i="38"/>
  <c r="BE1981" i="38"/>
  <c r="BE1980" i="38"/>
  <c r="BE1979" i="38"/>
  <c r="BE1978" i="38"/>
  <c r="BE1977" i="38"/>
  <c r="BE1976" i="38"/>
  <c r="BE1975" i="38"/>
  <c r="BE1974" i="38"/>
  <c r="BE1973" i="38"/>
  <c r="BE1972" i="38"/>
  <c r="BE1971" i="38"/>
  <c r="BE1970" i="38"/>
  <c r="BE1969" i="38"/>
  <c r="BE1968" i="38"/>
  <c r="BE1967" i="38"/>
  <c r="BE1966" i="38"/>
  <c r="BE1965" i="38"/>
  <c r="BE1964" i="38"/>
  <c r="BE1963" i="38"/>
  <c r="BE1962" i="38"/>
  <c r="BE1961" i="38"/>
  <c r="BE1960" i="38"/>
  <c r="BE1959" i="38"/>
  <c r="BE1958" i="38"/>
  <c r="BE1957" i="38"/>
  <c r="BE1956" i="38"/>
  <c r="BE1955" i="38"/>
  <c r="BE1954" i="38"/>
  <c r="BE1953" i="38"/>
  <c r="BE1952" i="38"/>
  <c r="BE1951" i="38"/>
  <c r="BE1950" i="38"/>
  <c r="BE1949" i="38"/>
  <c r="BE1948" i="38"/>
  <c r="BE1947" i="38"/>
  <c r="BE1946" i="38"/>
  <c r="BE1945" i="38"/>
  <c r="BE1944" i="38"/>
  <c r="BE1943" i="38"/>
  <c r="BE1942" i="38"/>
  <c r="BE1941" i="38"/>
  <c r="BE1940" i="38"/>
  <c r="BE1939" i="38"/>
  <c r="BE1938" i="38"/>
  <c r="BE1937" i="38"/>
  <c r="BE1936" i="38"/>
  <c r="BE1935" i="38"/>
  <c r="BE1934" i="38"/>
  <c r="BE1933" i="38"/>
  <c r="BE1932" i="38"/>
  <c r="BE1931" i="38"/>
  <c r="BE1930" i="38"/>
  <c r="BE1929" i="38"/>
  <c r="BE1928" i="38"/>
  <c r="BE1927" i="38"/>
  <c r="BE1926" i="38"/>
  <c r="BE1925" i="38"/>
  <c r="BE1924" i="38"/>
  <c r="BE1923" i="38"/>
  <c r="BE1922" i="38"/>
  <c r="BE1921" i="38"/>
  <c r="BE1920" i="38"/>
  <c r="BE1919" i="38"/>
  <c r="BE1918" i="38"/>
  <c r="BE1917" i="38"/>
  <c r="BE1916" i="38"/>
  <c r="BE1915" i="38"/>
  <c r="BE1914" i="38"/>
  <c r="BE1913" i="38"/>
  <c r="BE1912" i="38"/>
  <c r="BE1911" i="38"/>
  <c r="BE1910" i="38"/>
  <c r="BE1909" i="38"/>
  <c r="BE1908" i="38"/>
  <c r="BE1907" i="38"/>
  <c r="BE1906" i="38"/>
  <c r="BE1905" i="38"/>
  <c r="BE1904" i="38"/>
  <c r="BE1903" i="38"/>
  <c r="BE1902" i="38"/>
  <c r="BE1901" i="38"/>
  <c r="BE1900" i="38"/>
  <c r="BE1899" i="38"/>
  <c r="BE1898" i="38"/>
  <c r="BE1897" i="38"/>
  <c r="BE1896" i="38"/>
  <c r="BE1895" i="38"/>
  <c r="BE1894" i="38"/>
  <c r="BE1893" i="38"/>
  <c r="BE1892" i="38"/>
  <c r="BE1891" i="38"/>
  <c r="BE1890" i="38"/>
  <c r="BE1889" i="38"/>
  <c r="BE1888" i="38"/>
  <c r="BE1887" i="38"/>
  <c r="BE1886" i="38"/>
  <c r="BE1885" i="38"/>
  <c r="BE1884" i="38"/>
  <c r="BE1883" i="38"/>
  <c r="BE1882" i="38"/>
  <c r="BE1881" i="38"/>
  <c r="BE1880" i="38"/>
  <c r="BE1879" i="38"/>
  <c r="BE1878" i="38"/>
  <c r="BE1877" i="38"/>
  <c r="BE1876" i="38"/>
  <c r="BE1875" i="38"/>
  <c r="BE1874" i="38"/>
  <c r="BE1873" i="38"/>
  <c r="BE1872" i="38"/>
  <c r="BE1871" i="38"/>
  <c r="BE1870" i="38"/>
  <c r="BE1869" i="38"/>
  <c r="BE1868" i="38"/>
  <c r="BE1867" i="38"/>
  <c r="BE1866" i="38"/>
  <c r="BE1865" i="38"/>
  <c r="BE1864" i="38"/>
  <c r="BE1863" i="38"/>
  <c r="BE1862" i="38"/>
  <c r="BE1861" i="38"/>
  <c r="BE1860" i="38"/>
  <c r="BE1859" i="38"/>
  <c r="BE1858" i="38"/>
  <c r="BE1857" i="38"/>
  <c r="BE1856" i="38"/>
  <c r="BE1855" i="38"/>
  <c r="BE1854" i="38"/>
  <c r="BE1853" i="38"/>
  <c r="BE1852" i="38"/>
  <c r="BE1851" i="38"/>
  <c r="BE1850" i="38"/>
  <c r="BE1849" i="38"/>
  <c r="BE1848" i="38"/>
  <c r="BE1847" i="38"/>
  <c r="BE1846" i="38"/>
  <c r="BE1845" i="38"/>
  <c r="BE1844" i="38"/>
  <c r="BE1843" i="38"/>
  <c r="BE1842" i="38"/>
  <c r="BE1841" i="38"/>
  <c r="BE1840" i="38"/>
  <c r="BE1839" i="38"/>
  <c r="BE1838" i="38"/>
  <c r="BE1837" i="38"/>
  <c r="BE1836" i="38"/>
  <c r="BE1835" i="38"/>
  <c r="BE1834" i="38"/>
  <c r="BE1833" i="38"/>
  <c r="BE1832" i="38"/>
  <c r="BE1831" i="38"/>
  <c r="BE1830" i="38"/>
  <c r="BE1829" i="38"/>
  <c r="BE1828" i="38"/>
  <c r="BE1827" i="38"/>
  <c r="BE1826" i="38"/>
  <c r="BE1825" i="38"/>
  <c r="BE1824" i="38"/>
  <c r="BE1823" i="38"/>
  <c r="BE1822" i="38"/>
  <c r="BE1821" i="38"/>
  <c r="BE1820" i="38"/>
  <c r="BE1819" i="38"/>
  <c r="BE1818" i="38"/>
  <c r="BE1817" i="38"/>
  <c r="BE1816" i="38"/>
  <c r="BE1815" i="38"/>
  <c r="BE1814" i="38"/>
  <c r="BE1813" i="38"/>
  <c r="BE1812" i="38"/>
  <c r="BE1811" i="38"/>
  <c r="BE1810" i="38"/>
  <c r="BE1809" i="38"/>
  <c r="BE1808" i="38"/>
  <c r="BE1807" i="38"/>
  <c r="BE1806" i="38"/>
  <c r="BE1805" i="38"/>
  <c r="BE1804" i="38"/>
  <c r="BE1803" i="38"/>
  <c r="BE1802" i="38"/>
  <c r="BE1801" i="38"/>
  <c r="BE1800" i="38"/>
  <c r="BE1799" i="38"/>
  <c r="BE1798" i="38"/>
  <c r="BE1797" i="38"/>
  <c r="BE1796" i="38"/>
  <c r="BE1795" i="38"/>
  <c r="BE1794" i="38"/>
  <c r="BE1793" i="38"/>
  <c r="BE1792" i="38"/>
  <c r="BE1791" i="38"/>
  <c r="BE1790" i="38"/>
  <c r="BE1789" i="38"/>
  <c r="BE1788" i="38"/>
  <c r="BE1787" i="38"/>
  <c r="BE1786" i="38"/>
  <c r="BE1785" i="38"/>
  <c r="BE1784" i="38"/>
  <c r="BE1783" i="38"/>
  <c r="BE1782" i="38"/>
  <c r="BE1781" i="38"/>
  <c r="BE1780" i="38"/>
  <c r="BE1779" i="38"/>
  <c r="BE1778" i="38"/>
  <c r="BE1777" i="38"/>
  <c r="BE1776" i="38"/>
  <c r="BE1775" i="38"/>
  <c r="BE1774" i="38"/>
  <c r="BE1773" i="38"/>
  <c r="BE1772" i="38"/>
  <c r="BE1771" i="38"/>
  <c r="BE1770" i="38"/>
  <c r="BE1769" i="38"/>
  <c r="BE1768" i="38"/>
  <c r="BE1767" i="38"/>
  <c r="BE1766" i="38"/>
  <c r="BE1765" i="38"/>
  <c r="BE1764" i="38"/>
  <c r="BE1763" i="38"/>
  <c r="BE1762" i="38"/>
  <c r="BE1761" i="38"/>
  <c r="BE1760" i="38"/>
  <c r="BE1759" i="38"/>
  <c r="BE1758" i="38"/>
  <c r="BE1757" i="38"/>
  <c r="BE1756" i="38"/>
  <c r="BE1755" i="38"/>
  <c r="BE1754" i="38"/>
  <c r="BE1753" i="38"/>
  <c r="BE1752" i="38"/>
  <c r="BE1751" i="38"/>
  <c r="BE1750" i="38"/>
  <c r="BE1749" i="38"/>
  <c r="BE1748" i="38"/>
  <c r="BE1747" i="38"/>
  <c r="BE1746" i="38"/>
  <c r="BE1745" i="38"/>
  <c r="BE1744" i="38"/>
  <c r="BE1743" i="38"/>
  <c r="BE1742" i="38"/>
  <c r="BE1741" i="38"/>
  <c r="BE1740" i="38"/>
  <c r="BE1739" i="38"/>
  <c r="BE1738" i="38"/>
  <c r="BE1737" i="38"/>
  <c r="BE1736" i="38"/>
  <c r="BE1735" i="38"/>
  <c r="BE1734" i="38"/>
  <c r="BE1733" i="38"/>
  <c r="BE1732" i="38"/>
  <c r="BE1731" i="38"/>
  <c r="BE1730" i="38"/>
  <c r="BE1729" i="38"/>
  <c r="BE1728" i="38"/>
  <c r="BE1727" i="38"/>
  <c r="BE1726" i="38"/>
  <c r="BE1725" i="38"/>
  <c r="BE1724" i="38"/>
  <c r="BE1723" i="38"/>
  <c r="BE1722" i="38"/>
  <c r="BE1721" i="38"/>
  <c r="BE1720" i="38"/>
  <c r="BE1719" i="38"/>
  <c r="BE1718" i="38"/>
  <c r="BE1717" i="38"/>
  <c r="BE1716" i="38"/>
  <c r="BE1715" i="38"/>
  <c r="BE1714" i="38"/>
  <c r="BE1713" i="38"/>
  <c r="BE1712" i="38"/>
  <c r="BE1711" i="38"/>
  <c r="BE1710" i="38"/>
  <c r="BE1709" i="38"/>
  <c r="BE1708" i="38"/>
  <c r="BE1707" i="38"/>
  <c r="BE1706" i="38"/>
  <c r="BE1705" i="38"/>
  <c r="BE1704" i="38"/>
  <c r="BE1703" i="38"/>
  <c r="BE1702" i="38"/>
  <c r="BE1701" i="38"/>
  <c r="BE1700" i="38"/>
  <c r="BE1699" i="38"/>
  <c r="BE1698" i="38"/>
  <c r="BE1697" i="38"/>
  <c r="BE1696" i="38"/>
  <c r="BE1695" i="38"/>
  <c r="BE1694" i="38"/>
  <c r="BE1693" i="38"/>
  <c r="BE1692" i="38"/>
  <c r="BE1691" i="38"/>
  <c r="BE1690" i="38"/>
  <c r="BE1689" i="38"/>
  <c r="BE1688" i="38"/>
  <c r="BE1687" i="38"/>
  <c r="BE1686" i="38"/>
  <c r="BE1685" i="38"/>
  <c r="BE1684" i="38"/>
  <c r="BE1683" i="38"/>
  <c r="BE1682" i="38"/>
  <c r="BE1681" i="38"/>
  <c r="BE1680" i="38"/>
  <c r="BE1679" i="38"/>
  <c r="BE1678" i="38"/>
  <c r="BE1677" i="38"/>
  <c r="BE1676" i="38"/>
  <c r="BE1675" i="38"/>
  <c r="BE1674" i="38"/>
  <c r="BE1673" i="38"/>
  <c r="BE1672" i="38"/>
  <c r="BE1671" i="38"/>
  <c r="BE1670" i="38"/>
  <c r="BE1669" i="38"/>
  <c r="BE1668" i="38"/>
  <c r="BE1667" i="38"/>
  <c r="BE1666" i="38"/>
  <c r="BE1665" i="38"/>
  <c r="BE1664" i="38"/>
  <c r="BE1663" i="38"/>
  <c r="BE1662" i="38"/>
  <c r="BE1661" i="38"/>
  <c r="BE1660" i="38"/>
  <c r="BE1659" i="38"/>
  <c r="BE1658" i="38"/>
  <c r="BE1657" i="38"/>
  <c r="BE1656" i="38"/>
  <c r="BE1655" i="38"/>
  <c r="BE1654" i="38"/>
  <c r="BE1653" i="38"/>
  <c r="BE1652" i="38"/>
  <c r="BE1651" i="38"/>
  <c r="BE1650" i="38"/>
  <c r="BE1649" i="38"/>
  <c r="BE1648" i="38"/>
  <c r="BE1647" i="38"/>
  <c r="BE1646" i="38"/>
  <c r="BE1645" i="38"/>
  <c r="BE1644" i="38"/>
  <c r="BE1643" i="38"/>
  <c r="BE1642" i="38"/>
  <c r="BE1641" i="38"/>
  <c r="BE1640" i="38"/>
  <c r="BE1639" i="38"/>
  <c r="BE1638" i="38"/>
  <c r="BE1637" i="38"/>
  <c r="BE1636" i="38"/>
  <c r="BE1635" i="38"/>
  <c r="BE1634" i="38"/>
  <c r="BE1633" i="38"/>
  <c r="BE1632" i="38"/>
  <c r="BE1631" i="38"/>
  <c r="BE1630" i="38"/>
  <c r="BE1629" i="38"/>
  <c r="BE1628" i="38"/>
  <c r="BE1627" i="38"/>
  <c r="BE1626" i="38"/>
  <c r="BE1625" i="38"/>
  <c r="BE1624" i="38"/>
  <c r="BE1623" i="38"/>
  <c r="BE1622" i="38"/>
  <c r="BE1621" i="38"/>
  <c r="BE1620" i="38"/>
  <c r="BE1619" i="38"/>
  <c r="BE1618" i="38"/>
  <c r="BE1617" i="38"/>
  <c r="BE1616" i="38"/>
  <c r="BE1615" i="38"/>
  <c r="BE1614" i="38"/>
  <c r="BE1613" i="38"/>
  <c r="BE1612" i="38"/>
  <c r="BE1611" i="38"/>
  <c r="BE1610" i="38"/>
  <c r="BE1609" i="38"/>
  <c r="BE1608" i="38"/>
  <c r="BE1607" i="38"/>
  <c r="BE1606" i="38"/>
  <c r="BE1605" i="38"/>
  <c r="BE1604" i="38"/>
  <c r="BE1603" i="38"/>
  <c r="BE1602" i="38"/>
  <c r="BE1601" i="38"/>
  <c r="BE1600" i="38"/>
  <c r="BE1599" i="38"/>
  <c r="BE1598" i="38"/>
  <c r="BE1597" i="38"/>
  <c r="BE1596" i="38"/>
  <c r="BE1595" i="38"/>
  <c r="BE1594" i="38"/>
  <c r="BE1593" i="38"/>
  <c r="BE1592" i="38"/>
  <c r="BE1591" i="38"/>
  <c r="BE1590" i="38"/>
  <c r="BE1589" i="38"/>
  <c r="BE1588" i="38"/>
  <c r="BE1587" i="38"/>
  <c r="BE1586" i="38"/>
  <c r="BE1585" i="38"/>
  <c r="BE1584" i="38"/>
  <c r="BE1583" i="38"/>
  <c r="BE1582" i="38"/>
  <c r="BE1581" i="38"/>
  <c r="BE1580" i="38"/>
  <c r="BE1579" i="38"/>
  <c r="BE1578" i="38"/>
  <c r="BE1577" i="38"/>
  <c r="BE1576" i="38"/>
  <c r="BE1575" i="38"/>
  <c r="BE1574" i="38"/>
  <c r="BE1573" i="38"/>
  <c r="BE1572" i="38"/>
  <c r="BE1571" i="38"/>
  <c r="BE1570" i="38"/>
  <c r="BE1569" i="38"/>
  <c r="BE1568" i="38"/>
  <c r="BE1567" i="38"/>
  <c r="BE1566" i="38"/>
  <c r="BE1565" i="38"/>
  <c r="BE1564" i="38"/>
  <c r="BE1563" i="38"/>
  <c r="BE1562" i="38"/>
  <c r="BE1561" i="38"/>
  <c r="BE1560" i="38"/>
  <c r="BE1559" i="38"/>
  <c r="BE1558" i="38"/>
  <c r="BE1557" i="38"/>
  <c r="BE1556" i="38"/>
  <c r="BE1555" i="38"/>
  <c r="BE1554" i="38"/>
  <c r="BE1553" i="38"/>
  <c r="BE1552" i="38"/>
  <c r="BE1551" i="38"/>
  <c r="BE1550" i="38"/>
  <c r="BE1549" i="38"/>
  <c r="BE1548" i="38"/>
  <c r="BE1547" i="38"/>
  <c r="BE1546" i="38"/>
  <c r="BE1545" i="38"/>
  <c r="BE1544" i="38"/>
  <c r="BE1543" i="38"/>
  <c r="BE1542" i="38"/>
  <c r="BE1541" i="38"/>
  <c r="BE1540" i="38"/>
  <c r="BE1539" i="38"/>
  <c r="BE1538" i="38"/>
  <c r="BE1537" i="38"/>
  <c r="BE1536" i="38"/>
  <c r="BE1535" i="38"/>
  <c r="BE1534" i="38"/>
  <c r="BE1533" i="38"/>
  <c r="BE1532" i="38"/>
  <c r="BE1531" i="38"/>
  <c r="BE1530" i="38"/>
  <c r="BE1529" i="38"/>
  <c r="BE1528" i="38"/>
  <c r="BE1527" i="38"/>
  <c r="BE1526" i="38"/>
  <c r="BE1525" i="38"/>
  <c r="BE1524" i="38"/>
  <c r="BE1523" i="38"/>
  <c r="BE1522" i="38"/>
  <c r="BE1521" i="38"/>
  <c r="BE1520" i="38"/>
  <c r="BE1519" i="38"/>
  <c r="BE1518" i="38"/>
  <c r="BE1517" i="38"/>
  <c r="BE1516" i="38"/>
  <c r="BE1515" i="38"/>
  <c r="BE1514" i="38"/>
  <c r="BE1513" i="38"/>
  <c r="BE1512" i="38"/>
  <c r="BE1511" i="38"/>
  <c r="BE1510" i="38"/>
  <c r="BE1509" i="38"/>
  <c r="BE1508" i="38"/>
  <c r="BE1507" i="38"/>
  <c r="BE1506" i="38"/>
  <c r="BE1505" i="38"/>
  <c r="BE1504" i="38"/>
  <c r="BE1503" i="38"/>
  <c r="BE1502" i="38"/>
  <c r="BE1501" i="38"/>
  <c r="BE1500" i="38"/>
  <c r="BE1499" i="38"/>
  <c r="BE1498" i="38"/>
  <c r="BE1497" i="38"/>
  <c r="BE1496" i="38"/>
  <c r="BE1495" i="38"/>
  <c r="BE1494" i="38"/>
  <c r="BE1493" i="38"/>
  <c r="BE1492" i="38"/>
  <c r="BE1491" i="38"/>
  <c r="BE1490" i="38"/>
  <c r="BE1489" i="38"/>
  <c r="BE1488" i="38"/>
  <c r="BE1487" i="38"/>
  <c r="BE1486" i="38"/>
  <c r="BE1485" i="38"/>
  <c r="BE1484" i="38"/>
  <c r="BE1483" i="38"/>
  <c r="BE1482" i="38"/>
  <c r="BE1481" i="38"/>
  <c r="BE1480" i="38"/>
  <c r="BE1479" i="38"/>
  <c r="BE1478" i="38"/>
  <c r="BE1477" i="38"/>
  <c r="BE1476" i="38"/>
  <c r="BE1475" i="38"/>
  <c r="BE1474" i="38"/>
  <c r="BE1473" i="38"/>
  <c r="BE1472" i="38"/>
  <c r="BE1471" i="38"/>
  <c r="BE1470" i="38"/>
  <c r="BE1469" i="38"/>
  <c r="BE1468" i="38"/>
  <c r="BE1467" i="38"/>
  <c r="BE1466" i="38"/>
  <c r="BE1465" i="38"/>
  <c r="BE1464" i="38"/>
  <c r="BE1463" i="38"/>
  <c r="BE1462" i="38"/>
  <c r="BE1461" i="38"/>
  <c r="BE1460" i="38"/>
  <c r="BE1459" i="38"/>
  <c r="BE1458" i="38"/>
  <c r="BE1457" i="38"/>
  <c r="BE1456" i="38"/>
  <c r="BE1455" i="38"/>
  <c r="BE1454" i="38"/>
  <c r="BE1453" i="38"/>
  <c r="BE1452" i="38"/>
  <c r="BE1451" i="38"/>
  <c r="BE1450" i="38"/>
  <c r="BE1449" i="38"/>
  <c r="BE1448" i="38"/>
  <c r="BE1447" i="38"/>
  <c r="BE1446" i="38"/>
  <c r="BE1445" i="38"/>
  <c r="BE1444" i="38"/>
  <c r="BE1443" i="38"/>
  <c r="BE1442" i="38"/>
  <c r="BE1441" i="38"/>
  <c r="BE1440" i="38"/>
  <c r="BE1439" i="38"/>
  <c r="BE1438" i="38"/>
  <c r="BE1437" i="38"/>
  <c r="BE1436" i="38"/>
  <c r="BE1435" i="38"/>
  <c r="BE1434" i="38"/>
  <c r="BE1433" i="38"/>
  <c r="BE1432" i="38"/>
  <c r="BE1431" i="38"/>
  <c r="BE1430" i="38"/>
  <c r="BE1429" i="38"/>
  <c r="BE1428" i="38"/>
  <c r="BE1427" i="38"/>
  <c r="BE1426" i="38"/>
  <c r="BE1425" i="38"/>
  <c r="BE1424" i="38"/>
  <c r="BE1423" i="38"/>
  <c r="BE1422" i="38"/>
  <c r="BE1421" i="38"/>
  <c r="BE1420" i="38"/>
  <c r="BE1419" i="38"/>
  <c r="BE1418" i="38"/>
  <c r="BE1417" i="38"/>
  <c r="BE1416" i="38"/>
  <c r="BE1415" i="38"/>
  <c r="BE1414" i="38"/>
  <c r="BE1413" i="38"/>
  <c r="BE1412" i="38"/>
  <c r="BE1411" i="38"/>
  <c r="BE1410" i="38"/>
  <c r="BE1409" i="38"/>
  <c r="BE1408" i="38"/>
  <c r="BE1407" i="38"/>
  <c r="BE1406" i="38"/>
  <c r="BE1405" i="38"/>
  <c r="BE1404" i="38"/>
  <c r="BE1403" i="38"/>
  <c r="BE1402" i="38"/>
  <c r="BE1401" i="38"/>
  <c r="BE1400" i="38"/>
  <c r="BE1399" i="38"/>
  <c r="BE1398" i="38"/>
  <c r="BE1397" i="38"/>
  <c r="BE1396" i="38"/>
  <c r="BE1395" i="38"/>
  <c r="BE1394" i="38"/>
  <c r="BE1393" i="38"/>
  <c r="BE1392" i="38"/>
  <c r="BE1391" i="38"/>
  <c r="BE1390" i="38"/>
  <c r="BE1389" i="38"/>
  <c r="BE1388" i="38"/>
  <c r="BE1387" i="38"/>
  <c r="BE1386" i="38"/>
  <c r="BE1385" i="38"/>
  <c r="BE1384" i="38"/>
  <c r="BE1383" i="38"/>
  <c r="BE1382" i="38"/>
  <c r="BE1381" i="38"/>
  <c r="BE1380" i="38"/>
  <c r="BE1379" i="38"/>
  <c r="BE1378" i="38"/>
  <c r="BE1377" i="38"/>
  <c r="BE1376" i="38"/>
  <c r="BE1375" i="38"/>
  <c r="BE1374" i="38"/>
  <c r="BE1373" i="38"/>
  <c r="BE1372" i="38"/>
  <c r="BE1371" i="38"/>
  <c r="BE1370" i="38"/>
  <c r="BE1369" i="38"/>
  <c r="BE1368" i="38"/>
  <c r="BE1367" i="38"/>
  <c r="BE1366" i="38"/>
  <c r="BE1365" i="38"/>
  <c r="BE1364" i="38"/>
  <c r="BE1363" i="38"/>
  <c r="BE1362" i="38"/>
  <c r="BE1361" i="38"/>
  <c r="BE1360" i="38"/>
  <c r="BE1359" i="38"/>
  <c r="BE1358" i="38"/>
  <c r="BE1357" i="38"/>
  <c r="BE1356" i="38"/>
  <c r="BE1355" i="38"/>
  <c r="BE1354" i="38"/>
  <c r="BE1353" i="38"/>
  <c r="BE1352" i="38"/>
  <c r="BE1351" i="38"/>
  <c r="BE1350" i="38"/>
  <c r="BE1349" i="38"/>
  <c r="BE1348" i="38"/>
  <c r="BE1347" i="38"/>
  <c r="BE1346" i="38"/>
  <c r="BE1345" i="38"/>
  <c r="BE1344" i="38"/>
  <c r="BE1343" i="38"/>
  <c r="BE1342" i="38"/>
  <c r="BE1341" i="38"/>
  <c r="BE1340" i="38"/>
  <c r="BE1339" i="38"/>
  <c r="BE1338" i="38"/>
  <c r="BE1337" i="38"/>
  <c r="BE1336" i="38"/>
  <c r="BE1335" i="38"/>
  <c r="BE1334" i="38"/>
  <c r="BE1333" i="38"/>
  <c r="BE1332" i="38"/>
  <c r="BE1331" i="38"/>
  <c r="BE1330" i="38"/>
  <c r="BE1329" i="38"/>
  <c r="BE1328" i="38"/>
  <c r="BE1327" i="38"/>
  <c r="BE1326" i="38"/>
  <c r="BE1325" i="38"/>
  <c r="BE1324" i="38"/>
  <c r="BE1323" i="38"/>
  <c r="BE1322" i="38"/>
  <c r="BE1321" i="38"/>
  <c r="BE1320" i="38"/>
  <c r="BE1319" i="38"/>
  <c r="BE1318" i="38"/>
  <c r="BE1317" i="38"/>
  <c r="BE1316" i="38"/>
  <c r="BE1315" i="38"/>
  <c r="BE1314" i="38"/>
  <c r="BE1313" i="38"/>
  <c r="BE1312" i="38"/>
  <c r="BE1311" i="38"/>
  <c r="BE1310" i="38"/>
  <c r="BE1309" i="38"/>
  <c r="BE1308" i="38"/>
  <c r="BE1307" i="38"/>
  <c r="BE1306" i="38"/>
  <c r="BE1305" i="38"/>
  <c r="BE1304" i="38"/>
  <c r="BE1303" i="38"/>
  <c r="BE1302" i="38"/>
  <c r="BE1301" i="38"/>
  <c r="BE1300" i="38"/>
  <c r="BE1299" i="38"/>
  <c r="BE1298" i="38"/>
  <c r="BE1297" i="38"/>
  <c r="BE1296" i="38"/>
  <c r="BE1295" i="38"/>
  <c r="BE1294" i="38"/>
  <c r="BE1293" i="38"/>
  <c r="BE1292" i="38"/>
  <c r="BE1291" i="38"/>
  <c r="BE1290" i="38"/>
  <c r="BE1289" i="38"/>
  <c r="BE1288" i="38"/>
  <c r="BE1287" i="38"/>
  <c r="BE1286" i="38"/>
  <c r="BE1285" i="38"/>
  <c r="BE1284" i="38"/>
  <c r="BE1283" i="38"/>
  <c r="BE1282" i="38"/>
  <c r="BE1281" i="38"/>
  <c r="BE1280" i="38"/>
  <c r="BE1279" i="38"/>
  <c r="BE1278" i="38"/>
  <c r="BE1277" i="38"/>
  <c r="BE1276" i="38"/>
  <c r="BE1275" i="38"/>
  <c r="BE1274" i="38"/>
  <c r="BE1273" i="38"/>
  <c r="BE1272" i="38"/>
  <c r="BE1271" i="38"/>
  <c r="BE1270" i="38"/>
  <c r="BE1269" i="38"/>
  <c r="BE1268" i="38"/>
  <c r="BE1267" i="38"/>
  <c r="BE1266" i="38"/>
  <c r="BE1265" i="38"/>
  <c r="BE1264" i="38"/>
  <c r="BE1263" i="38"/>
  <c r="BE1262" i="38"/>
  <c r="BE1261" i="38"/>
  <c r="BE1260" i="38"/>
  <c r="BE1259" i="38"/>
  <c r="BE1258" i="38"/>
  <c r="BE1257" i="38"/>
  <c r="BE1256" i="38"/>
  <c r="BE1255" i="38"/>
  <c r="BE1254" i="38"/>
  <c r="BE1253" i="38"/>
  <c r="BE1252" i="38"/>
  <c r="BE1251" i="38"/>
  <c r="BE1250" i="38"/>
  <c r="BE1249" i="38"/>
  <c r="BE1248" i="38"/>
  <c r="BE1247" i="38"/>
  <c r="BE1246" i="38"/>
  <c r="BE1245" i="38"/>
  <c r="BE1244" i="38"/>
  <c r="BE1243" i="38"/>
  <c r="BE1242" i="38"/>
  <c r="BE1241" i="38"/>
  <c r="BE1240" i="38"/>
  <c r="BE1239" i="38"/>
  <c r="BE1238" i="38"/>
  <c r="BE1237" i="38"/>
  <c r="BE1236" i="38"/>
  <c r="BE1235" i="38"/>
  <c r="BE1234" i="38"/>
  <c r="BE1233" i="38"/>
  <c r="BE1232" i="38"/>
  <c r="BE1231" i="38"/>
  <c r="BE1230" i="38"/>
  <c r="BE1229" i="38"/>
  <c r="BE1228" i="38"/>
  <c r="BE1227" i="38"/>
  <c r="BE1226" i="38"/>
  <c r="BE1225" i="38"/>
  <c r="BE1224" i="38"/>
  <c r="BE1223" i="38"/>
  <c r="BE1222" i="38"/>
  <c r="BE1221" i="38"/>
  <c r="BE1220" i="38"/>
  <c r="BE1219" i="38"/>
  <c r="BE1218" i="38"/>
  <c r="BE1217" i="38"/>
  <c r="BE1216" i="38"/>
  <c r="BE1215" i="38"/>
  <c r="BE1214" i="38"/>
  <c r="BE1213" i="38"/>
  <c r="BE1212" i="38"/>
  <c r="BE1211" i="38"/>
  <c r="BE1210" i="38"/>
  <c r="BE1209" i="38"/>
  <c r="BE1208" i="38"/>
  <c r="BE1207" i="38"/>
  <c r="BE1206" i="38"/>
  <c r="BE1205" i="38"/>
  <c r="BE1204" i="38"/>
  <c r="BE1203" i="38"/>
  <c r="BE1202" i="38"/>
  <c r="BE1201" i="38"/>
  <c r="BE1200" i="38"/>
  <c r="BE1199" i="38"/>
  <c r="BE1198" i="38"/>
  <c r="BE1197" i="38"/>
  <c r="BE1196" i="38"/>
  <c r="BE1195" i="38"/>
  <c r="BE1194" i="38"/>
  <c r="BE1193" i="38"/>
  <c r="BE1192" i="38"/>
  <c r="BE1191" i="38"/>
  <c r="BE1190" i="38"/>
  <c r="BE1189" i="38"/>
  <c r="BE1188" i="38"/>
  <c r="BE1187" i="38"/>
  <c r="BE1186" i="38"/>
  <c r="BE1185" i="38"/>
  <c r="BE1184" i="38"/>
  <c r="BE1183" i="38"/>
  <c r="BE1182" i="38"/>
  <c r="BE1181" i="38"/>
  <c r="BE1180" i="38"/>
  <c r="BE1179" i="38"/>
  <c r="BE1178" i="38"/>
  <c r="BE1177" i="38"/>
  <c r="BE1176" i="38"/>
  <c r="BE1175" i="38"/>
  <c r="BE1174" i="38"/>
  <c r="BE1173" i="38"/>
  <c r="BE1172" i="38"/>
  <c r="BE1171" i="38"/>
  <c r="BE1170" i="38"/>
  <c r="BE1169" i="38"/>
  <c r="BE1168" i="38"/>
  <c r="BE1167" i="38"/>
  <c r="BE1166" i="38"/>
  <c r="BE1165" i="38"/>
  <c r="BE1164" i="38"/>
  <c r="BE1163" i="38"/>
  <c r="BE1162" i="38"/>
  <c r="BE1161" i="38"/>
  <c r="BE1160" i="38"/>
  <c r="BE1159" i="38"/>
  <c r="BE1158" i="38"/>
  <c r="BE1157" i="38"/>
  <c r="BE1156" i="38"/>
  <c r="BE1155" i="38"/>
  <c r="BE1154" i="38"/>
  <c r="BE1153" i="38"/>
  <c r="BE1152" i="38"/>
  <c r="BE1151" i="38"/>
  <c r="BE1150" i="38"/>
  <c r="BE1149" i="38"/>
  <c r="BE1148" i="38"/>
  <c r="BE1147" i="38"/>
  <c r="BE1146" i="38"/>
  <c r="BE1145" i="38"/>
  <c r="BE1144" i="38"/>
  <c r="BE1143" i="38"/>
  <c r="BE1142" i="38"/>
  <c r="BE1141" i="38"/>
  <c r="BE1140" i="38"/>
  <c r="BE1139" i="38"/>
  <c r="BE1138" i="38"/>
  <c r="BE1137" i="38"/>
  <c r="BE1136" i="38"/>
  <c r="BE1135" i="38"/>
  <c r="BE1134" i="38"/>
  <c r="BE1133" i="38"/>
  <c r="BE1132" i="38"/>
  <c r="BE1131" i="38"/>
  <c r="BE1130" i="38"/>
  <c r="BE1129" i="38"/>
  <c r="BE1128" i="38"/>
  <c r="BE1127" i="38"/>
  <c r="BE1126" i="38"/>
  <c r="BE1125" i="38"/>
  <c r="BE1124" i="38"/>
  <c r="BE1123" i="38"/>
  <c r="BE1122" i="38"/>
  <c r="BE1121" i="38"/>
  <c r="BE1120" i="38"/>
  <c r="BE1119" i="38"/>
  <c r="BE1118" i="38"/>
  <c r="BE1117" i="38"/>
  <c r="BE1116" i="38"/>
  <c r="BE1115" i="38"/>
  <c r="BE1114" i="38"/>
  <c r="BE1113" i="38"/>
  <c r="BE1112" i="38"/>
  <c r="BE1111" i="38"/>
  <c r="BE1110" i="38"/>
  <c r="BE1109" i="38"/>
  <c r="BE1108" i="38"/>
  <c r="BE1107" i="38"/>
  <c r="BE1106" i="38"/>
  <c r="BE1105" i="38"/>
  <c r="BE1104" i="38"/>
  <c r="BE1103" i="38"/>
  <c r="BE1102" i="38"/>
  <c r="BE1101" i="38"/>
  <c r="BE1100" i="38"/>
  <c r="BE1099" i="38"/>
  <c r="BE1098" i="38"/>
  <c r="BE1097" i="38"/>
  <c r="BE1096" i="38"/>
  <c r="BE1095" i="38"/>
  <c r="BE1094" i="38"/>
  <c r="BE1093" i="38"/>
  <c r="BE1092" i="38"/>
  <c r="BE1091" i="38"/>
  <c r="BE1090" i="38"/>
  <c r="BE1089" i="38"/>
  <c r="BE1088" i="38"/>
  <c r="BE1087" i="38"/>
  <c r="BE1086" i="38"/>
  <c r="BE1085" i="38"/>
  <c r="BE1084" i="38"/>
  <c r="BE1083" i="38"/>
  <c r="BE1082" i="38"/>
  <c r="BE1081" i="38"/>
  <c r="BE1080" i="38"/>
  <c r="BE1079" i="38"/>
  <c r="BE1078" i="38"/>
  <c r="BE1077" i="38"/>
  <c r="BE1076" i="38"/>
  <c r="BE1075" i="38"/>
  <c r="BE1074" i="38"/>
  <c r="BE1073" i="38"/>
  <c r="BE1072" i="38"/>
  <c r="BE1071" i="38"/>
  <c r="BE1070" i="38"/>
  <c r="BE1069" i="38"/>
  <c r="BE1068" i="38"/>
  <c r="BE1067" i="38"/>
  <c r="BE1066" i="38"/>
  <c r="BE1065" i="38"/>
  <c r="BE1064" i="38"/>
  <c r="BE1063" i="38"/>
  <c r="BE1062" i="38"/>
  <c r="BE1061" i="38"/>
  <c r="BE1060" i="38"/>
  <c r="BE1059" i="38"/>
  <c r="BE1058" i="38"/>
  <c r="BE1057" i="38"/>
  <c r="BE1056" i="38"/>
  <c r="BE1055" i="38"/>
  <c r="BE1054" i="38"/>
  <c r="BE1053" i="38"/>
  <c r="BE1052" i="38"/>
  <c r="BE1051" i="38"/>
  <c r="BE1050" i="38"/>
  <c r="BE1049" i="38"/>
  <c r="BE1048" i="38"/>
  <c r="BE1047" i="38"/>
  <c r="BE1046" i="38"/>
  <c r="BE1045" i="38"/>
  <c r="BE1044" i="38"/>
  <c r="BE1043" i="38"/>
  <c r="BE1042" i="38"/>
  <c r="BE1041" i="38"/>
  <c r="BE1040" i="38"/>
  <c r="BE1039" i="38"/>
  <c r="BE1038" i="38"/>
  <c r="BE1037" i="38"/>
  <c r="BE1036" i="38"/>
  <c r="BE1035" i="38"/>
  <c r="BE1034" i="38"/>
  <c r="BE1033" i="38"/>
  <c r="BE1032" i="38"/>
  <c r="BE1031" i="38"/>
  <c r="BE1030" i="38"/>
  <c r="BE1029" i="38"/>
  <c r="BE1028" i="38"/>
  <c r="BE1027" i="38"/>
  <c r="BE1026" i="38"/>
  <c r="BE1025" i="38"/>
  <c r="BE1024" i="38"/>
  <c r="BE1023" i="38"/>
  <c r="BE1022" i="38"/>
  <c r="BE1021" i="38"/>
  <c r="BE1020" i="38"/>
  <c r="BE1019" i="38"/>
  <c r="BE1018" i="38"/>
  <c r="BE1017" i="38"/>
  <c r="BE1016" i="38"/>
  <c r="BE1015" i="38"/>
  <c r="BE1014" i="38"/>
  <c r="BE1013" i="38"/>
  <c r="BE1012" i="38"/>
  <c r="BE1011" i="38"/>
  <c r="BE1010" i="38"/>
  <c r="BE1009" i="38"/>
  <c r="BE1008" i="38"/>
  <c r="BE1007" i="38"/>
  <c r="BE1006" i="38"/>
  <c r="BE1005" i="38"/>
  <c r="BE1004" i="38"/>
  <c r="BE1003" i="38"/>
  <c r="BE1002" i="38"/>
  <c r="BE1001" i="38"/>
  <c r="BE1000" i="38"/>
  <c r="BE999" i="38"/>
  <c r="BE998" i="38"/>
  <c r="BE997" i="38"/>
  <c r="BE996" i="38"/>
  <c r="BE995" i="38"/>
  <c r="BE994" i="38"/>
  <c r="BE993" i="38"/>
  <c r="BE992" i="38"/>
  <c r="BE991" i="38"/>
  <c r="BE990" i="38"/>
  <c r="BE989" i="38"/>
  <c r="BE988" i="38"/>
  <c r="BE987" i="38"/>
  <c r="BE986" i="38"/>
  <c r="BE985" i="38"/>
  <c r="BE984" i="38"/>
  <c r="BE983" i="38"/>
  <c r="BE982" i="38"/>
  <c r="BE981" i="38"/>
  <c r="BE980" i="38"/>
  <c r="BE979" i="38"/>
  <c r="BE978" i="38"/>
  <c r="BE977" i="38"/>
  <c r="BE976" i="38"/>
  <c r="BE975" i="38"/>
  <c r="BE974" i="38"/>
  <c r="BE973" i="38"/>
  <c r="BE972" i="38"/>
  <c r="BE971" i="38"/>
  <c r="BE970" i="38"/>
  <c r="BE969" i="38"/>
  <c r="BE968" i="38"/>
  <c r="BE967" i="38"/>
  <c r="BE966" i="38"/>
  <c r="BE965" i="38"/>
  <c r="BE964" i="38"/>
  <c r="BE963" i="38"/>
  <c r="BE962" i="38"/>
  <c r="BE961" i="38"/>
  <c r="BE960" i="38"/>
  <c r="BE959" i="38"/>
  <c r="BE958" i="38"/>
  <c r="BE957" i="38"/>
  <c r="BE956" i="38"/>
  <c r="BE955" i="38"/>
  <c r="BE954" i="38"/>
  <c r="BE953" i="38"/>
  <c r="BE952" i="38"/>
  <c r="BE951" i="38"/>
  <c r="BE950" i="38"/>
  <c r="BE949" i="38"/>
  <c r="BE948" i="38"/>
  <c r="BE947" i="38"/>
  <c r="BE946" i="38"/>
  <c r="BE945" i="38"/>
  <c r="BE944" i="38"/>
  <c r="BE943" i="38"/>
  <c r="BE942" i="38"/>
  <c r="BE941" i="38"/>
  <c r="BE940" i="38"/>
  <c r="BE939" i="38"/>
  <c r="BE938" i="38"/>
  <c r="BE937" i="38"/>
  <c r="BE936" i="38"/>
  <c r="BE935" i="38"/>
  <c r="BE934" i="38"/>
  <c r="BE933" i="38"/>
  <c r="BE932" i="38"/>
  <c r="BE931" i="38"/>
  <c r="BE930" i="38"/>
  <c r="BE929" i="38"/>
  <c r="BE928" i="38"/>
  <c r="BE927" i="38"/>
  <c r="BE926" i="38"/>
  <c r="BE925" i="38"/>
  <c r="BE924" i="38"/>
  <c r="BE923" i="38"/>
  <c r="BE922" i="38"/>
  <c r="BE921" i="38"/>
  <c r="BE920" i="38"/>
  <c r="BE919" i="38"/>
  <c r="BE918" i="38"/>
  <c r="BE917" i="38"/>
  <c r="BE916" i="38"/>
  <c r="BE915" i="38"/>
  <c r="BE914" i="38"/>
  <c r="BE913" i="38"/>
  <c r="BE912" i="38"/>
  <c r="BE911" i="38"/>
  <c r="BE910" i="38"/>
  <c r="BE909" i="38"/>
  <c r="BE908" i="38"/>
  <c r="BE907" i="38"/>
  <c r="BE906" i="38"/>
  <c r="BE905" i="38"/>
  <c r="BE904" i="38"/>
  <c r="BE903" i="38"/>
  <c r="BE902" i="38"/>
  <c r="BE901" i="38"/>
  <c r="BE900" i="38"/>
  <c r="BE899" i="38"/>
  <c r="BE898" i="38"/>
  <c r="BE897" i="38"/>
  <c r="BE896" i="38"/>
  <c r="BE895" i="38"/>
  <c r="BE894" i="38"/>
  <c r="BE893" i="38"/>
  <c r="BE892" i="38"/>
  <c r="BE891" i="38"/>
  <c r="BE890" i="38"/>
  <c r="BE889" i="38"/>
  <c r="BE888" i="38"/>
  <c r="BE887" i="38"/>
  <c r="BE886" i="38"/>
  <c r="BE885" i="38"/>
  <c r="BE884" i="38"/>
  <c r="BE883" i="38"/>
  <c r="BE882" i="38"/>
  <c r="BE881" i="38"/>
  <c r="BE880" i="38"/>
  <c r="BE879" i="38"/>
  <c r="BE878" i="38"/>
  <c r="BE877" i="38"/>
  <c r="BE876" i="38"/>
  <c r="BE875" i="38"/>
  <c r="BE874" i="38"/>
  <c r="BE873" i="38"/>
  <c r="BE872" i="38"/>
  <c r="BE871" i="38"/>
  <c r="BE870" i="38"/>
  <c r="BE869" i="38"/>
  <c r="BE868" i="38"/>
  <c r="BE867" i="38"/>
  <c r="BE866" i="38"/>
  <c r="BE865" i="38"/>
  <c r="BE864" i="38"/>
  <c r="BE863" i="38"/>
  <c r="BE862" i="38"/>
  <c r="BE861" i="38"/>
  <c r="BE860" i="38"/>
  <c r="BE859" i="38"/>
  <c r="BE858" i="38"/>
  <c r="BE857" i="38"/>
  <c r="BE856" i="38"/>
  <c r="BE855" i="38"/>
  <c r="BE854" i="38"/>
  <c r="BE853" i="38"/>
  <c r="BE852" i="38"/>
  <c r="BE851" i="38"/>
  <c r="BE850" i="38"/>
  <c r="BE849" i="38"/>
  <c r="BE848" i="38"/>
  <c r="BE847" i="38"/>
  <c r="BE846" i="38"/>
  <c r="BE845" i="38"/>
  <c r="BE844" i="38"/>
  <c r="BE843" i="38"/>
  <c r="BE842" i="38"/>
  <c r="BE841" i="38"/>
  <c r="BE840" i="38"/>
  <c r="BE839" i="38"/>
  <c r="BE838" i="38"/>
  <c r="BE837" i="38"/>
  <c r="BE836" i="38"/>
  <c r="BE835" i="38"/>
  <c r="BE834" i="38"/>
  <c r="BE833" i="38"/>
  <c r="BE832" i="38"/>
  <c r="BE831" i="38"/>
  <c r="BE830" i="38"/>
  <c r="BE829" i="38"/>
  <c r="BE828" i="38"/>
  <c r="BE827" i="38"/>
  <c r="BE826" i="38"/>
  <c r="BE825" i="38"/>
  <c r="BE824" i="38"/>
  <c r="BE823" i="38"/>
  <c r="BE822" i="38"/>
  <c r="BE821" i="38"/>
  <c r="BE820" i="38"/>
  <c r="BE819" i="38"/>
  <c r="BE818" i="38"/>
  <c r="BE817" i="38"/>
  <c r="BE816" i="38"/>
  <c r="BE815" i="38"/>
  <c r="BE814" i="38"/>
  <c r="BE813" i="38"/>
  <c r="BE812" i="38"/>
  <c r="BE811" i="38"/>
  <c r="BE810" i="38"/>
  <c r="BE809" i="38"/>
  <c r="BE808" i="38"/>
  <c r="BE807" i="38"/>
  <c r="BE806" i="38"/>
  <c r="BE805" i="38"/>
  <c r="BE804" i="38"/>
  <c r="BE803" i="38"/>
  <c r="BE802" i="38"/>
  <c r="BE801" i="38"/>
  <c r="BE800" i="38"/>
  <c r="BE799" i="38"/>
  <c r="BE798" i="38"/>
  <c r="BE797" i="38"/>
  <c r="BE796" i="38"/>
  <c r="BE795" i="38"/>
  <c r="BE794" i="38"/>
  <c r="BE793" i="38"/>
  <c r="BE792" i="38"/>
  <c r="BE791" i="38"/>
  <c r="BE790" i="38"/>
  <c r="BE789" i="38"/>
  <c r="BE788" i="38"/>
  <c r="BE787" i="38"/>
  <c r="BE786" i="38"/>
  <c r="BE785" i="38"/>
  <c r="BE784" i="38"/>
  <c r="BE783" i="38"/>
  <c r="BE782" i="38"/>
  <c r="BE781" i="38"/>
  <c r="BE780" i="38"/>
  <c r="BE779" i="38"/>
  <c r="BE778" i="38"/>
  <c r="BE777" i="38"/>
  <c r="BE776" i="38"/>
  <c r="BE775" i="38"/>
  <c r="BE774" i="38"/>
  <c r="BE773" i="38"/>
  <c r="BE772" i="38"/>
  <c r="BE771" i="38"/>
  <c r="BE770" i="38"/>
  <c r="BE769" i="38"/>
  <c r="BE768" i="38"/>
  <c r="BE767" i="38"/>
  <c r="BE766" i="38"/>
  <c r="BE765" i="38"/>
  <c r="BE764" i="38"/>
  <c r="BE763" i="38"/>
  <c r="BE762" i="38"/>
  <c r="BE761" i="38"/>
  <c r="BE760" i="38"/>
  <c r="BE759" i="38"/>
  <c r="BE758" i="38"/>
  <c r="BE757" i="38"/>
  <c r="BE756" i="38"/>
  <c r="BE755" i="38"/>
  <c r="BE754" i="38"/>
  <c r="BE753" i="38"/>
  <c r="BE752" i="38"/>
  <c r="BE751" i="38"/>
  <c r="BE750" i="38"/>
  <c r="BE749" i="38"/>
  <c r="BE748" i="38"/>
  <c r="BE747" i="38"/>
  <c r="BE746" i="38"/>
  <c r="BE745" i="38"/>
  <c r="BE744" i="38"/>
  <c r="BE743" i="38"/>
  <c r="BE742" i="38"/>
  <c r="BE741" i="38"/>
  <c r="BE740" i="38"/>
  <c r="BE739" i="38"/>
  <c r="BE738" i="38"/>
  <c r="BE737" i="38"/>
  <c r="BE736" i="38"/>
  <c r="BE735" i="38"/>
  <c r="BE734" i="38"/>
  <c r="BE733" i="38"/>
  <c r="BE732" i="38"/>
  <c r="BE731" i="38"/>
  <c r="BE730" i="38"/>
  <c r="BE729" i="38"/>
  <c r="BE728" i="38"/>
  <c r="BE727" i="38"/>
  <c r="BE726" i="38"/>
  <c r="BE725" i="38"/>
  <c r="BE724" i="38"/>
  <c r="BE723" i="38"/>
  <c r="BE722" i="38"/>
  <c r="BE721" i="38"/>
  <c r="BE720" i="38"/>
  <c r="BE719" i="38"/>
  <c r="BE718" i="38"/>
  <c r="BE717" i="38"/>
  <c r="BE716" i="38"/>
  <c r="BE715" i="38"/>
  <c r="BE714" i="38"/>
  <c r="BE713" i="38"/>
  <c r="BE712" i="38"/>
  <c r="BE711" i="38"/>
  <c r="BE710" i="38"/>
  <c r="BE709" i="38"/>
  <c r="BE708" i="38"/>
  <c r="BE707" i="38"/>
  <c r="BE706" i="38"/>
  <c r="BE705" i="38"/>
  <c r="BE704" i="38"/>
  <c r="BE703" i="38"/>
  <c r="BE702" i="38"/>
  <c r="BE701" i="38"/>
  <c r="BE700" i="38"/>
  <c r="BE699" i="38"/>
  <c r="BE698" i="38"/>
  <c r="BE697" i="38"/>
  <c r="BE696" i="38"/>
  <c r="BE695" i="38"/>
  <c r="BE694" i="38"/>
  <c r="BE693" i="38"/>
  <c r="BE692" i="38"/>
  <c r="BE691" i="38"/>
  <c r="BE690" i="38"/>
  <c r="BE689" i="38"/>
  <c r="BE688" i="38"/>
  <c r="BE687" i="38"/>
  <c r="BE686" i="38"/>
  <c r="BE685" i="38"/>
  <c r="BE684" i="38"/>
  <c r="BE683" i="38"/>
  <c r="BE682" i="38"/>
  <c r="BE681" i="38"/>
  <c r="BE680" i="38"/>
  <c r="BE679" i="38"/>
  <c r="BE678" i="38"/>
  <c r="BE677" i="38"/>
  <c r="BE676" i="38"/>
  <c r="BE675" i="38"/>
  <c r="BE674" i="38"/>
  <c r="BE673" i="38"/>
  <c r="BE672" i="38"/>
  <c r="BE671" i="38"/>
  <c r="BE670" i="38"/>
  <c r="BE669" i="38"/>
  <c r="BE668" i="38"/>
  <c r="BE667" i="38"/>
  <c r="BE666" i="38"/>
  <c r="BE665" i="38"/>
  <c r="BE664" i="38"/>
  <c r="BE663" i="38"/>
  <c r="BE662" i="38"/>
  <c r="BE661" i="38"/>
  <c r="BE660" i="38"/>
  <c r="BE659" i="38"/>
  <c r="BE658" i="38"/>
  <c r="BE657" i="38"/>
  <c r="BE656" i="38"/>
  <c r="BE655" i="38"/>
  <c r="BE654" i="38"/>
  <c r="BE653" i="38"/>
  <c r="BE652" i="38"/>
  <c r="BE651" i="38"/>
  <c r="BE650" i="38"/>
  <c r="BE649" i="38"/>
  <c r="BE648" i="38"/>
  <c r="BE647" i="38"/>
  <c r="BE646" i="38"/>
  <c r="BE645" i="38"/>
  <c r="BE644" i="38"/>
  <c r="BE643" i="38"/>
  <c r="BE642" i="38"/>
  <c r="BE641" i="38"/>
  <c r="BE640" i="38"/>
  <c r="BE639" i="38"/>
  <c r="BE638" i="38"/>
  <c r="BE637" i="38"/>
  <c r="BE636" i="38"/>
  <c r="BE635" i="38"/>
  <c r="BE634" i="38"/>
  <c r="BE633" i="38"/>
  <c r="BE632" i="38"/>
  <c r="BE631" i="38"/>
  <c r="BE630" i="38"/>
  <c r="BE629" i="38"/>
  <c r="BE628" i="38"/>
  <c r="BE627" i="38"/>
  <c r="BE626" i="38"/>
  <c r="BE625" i="38"/>
  <c r="BE624" i="38"/>
  <c r="BE623" i="38"/>
  <c r="BE622" i="38"/>
  <c r="BE621" i="38"/>
  <c r="BE620" i="38"/>
  <c r="BE619" i="38"/>
  <c r="BE618" i="38"/>
  <c r="BE617" i="38"/>
  <c r="BE616" i="38"/>
  <c r="BE615" i="38"/>
  <c r="BE614" i="38"/>
  <c r="BE613" i="38"/>
  <c r="BE612" i="38"/>
  <c r="BE611" i="38"/>
  <c r="BE610" i="38"/>
  <c r="BE609" i="38"/>
  <c r="BE608" i="38"/>
  <c r="BE607" i="38"/>
  <c r="BE606" i="38"/>
  <c r="BE605" i="38"/>
  <c r="BE604" i="38"/>
  <c r="BE603" i="38"/>
  <c r="BE602" i="38"/>
  <c r="BE601" i="38"/>
  <c r="BE600" i="38"/>
  <c r="BE599" i="38"/>
  <c r="BE598" i="38"/>
  <c r="BE597" i="38"/>
  <c r="BE596" i="38"/>
  <c r="BE595" i="38"/>
  <c r="BE594" i="38"/>
  <c r="BE593" i="38"/>
  <c r="BE592" i="38"/>
  <c r="BE591" i="38"/>
  <c r="BE590" i="38"/>
  <c r="BE589" i="38"/>
  <c r="BE588" i="38"/>
  <c r="BE587" i="38"/>
  <c r="BE586" i="38"/>
  <c r="BE585" i="38"/>
  <c r="BE584" i="38"/>
  <c r="BE583" i="38"/>
  <c r="BE582" i="38"/>
  <c r="BE581" i="38"/>
  <c r="BE580" i="38"/>
  <c r="BE579" i="38"/>
  <c r="BE578" i="38"/>
  <c r="BE577" i="38"/>
  <c r="BE576" i="38"/>
  <c r="BE575" i="38"/>
  <c r="BE574" i="38"/>
  <c r="BE573" i="38"/>
  <c r="BE572" i="38"/>
  <c r="BE571" i="38"/>
  <c r="BE570" i="38"/>
  <c r="BE569" i="38"/>
  <c r="BE568" i="38"/>
  <c r="BE567" i="38"/>
  <c r="BE566" i="38"/>
  <c r="BE565" i="38"/>
  <c r="BE564" i="38"/>
  <c r="BE563" i="38"/>
  <c r="BE562" i="38"/>
  <c r="BE561" i="38"/>
  <c r="BE560" i="38"/>
  <c r="BE559" i="38"/>
  <c r="BE558" i="38"/>
  <c r="BE557" i="38"/>
  <c r="BE556" i="38"/>
  <c r="BE555" i="38"/>
  <c r="BE554" i="38"/>
  <c r="BE553" i="38"/>
  <c r="BE552" i="38"/>
  <c r="BE551" i="38"/>
  <c r="BE550" i="38"/>
  <c r="BE549" i="38"/>
  <c r="BE548" i="38"/>
  <c r="BE547" i="38"/>
  <c r="BE546" i="38"/>
  <c r="BE545" i="38"/>
  <c r="BE544" i="38"/>
  <c r="BE543" i="38"/>
  <c r="BE542" i="38"/>
  <c r="BE541" i="38"/>
  <c r="BE540" i="38"/>
  <c r="BE539" i="38"/>
  <c r="BE538" i="38"/>
  <c r="BE537" i="38"/>
  <c r="BE536" i="38"/>
  <c r="BE535" i="38"/>
  <c r="BE534" i="38"/>
  <c r="BE533" i="38"/>
  <c r="BE532" i="38"/>
  <c r="BE531" i="38"/>
  <c r="BE530" i="38"/>
  <c r="BE529" i="38"/>
  <c r="BE528" i="38"/>
  <c r="BE527" i="38"/>
  <c r="BE526" i="38"/>
  <c r="BE525" i="38"/>
  <c r="BE524" i="38"/>
  <c r="BE523" i="38"/>
  <c r="BE522" i="38"/>
  <c r="BE521" i="38"/>
  <c r="BE520" i="38"/>
  <c r="BE519" i="38"/>
  <c r="BE518" i="38"/>
  <c r="BE517" i="38"/>
  <c r="BE516" i="38"/>
  <c r="BE515" i="38"/>
  <c r="BE514" i="38"/>
  <c r="BE513" i="38"/>
  <c r="BE512" i="38"/>
  <c r="BE511" i="38"/>
  <c r="BE510" i="38"/>
  <c r="BE509" i="38"/>
  <c r="BE508" i="38"/>
  <c r="BE507" i="38"/>
  <c r="BE506" i="38"/>
  <c r="BE505" i="38"/>
  <c r="BE504" i="38"/>
  <c r="BE503" i="38"/>
  <c r="BE502" i="38"/>
  <c r="BE501" i="38"/>
  <c r="BE500" i="38"/>
  <c r="BE499" i="38"/>
  <c r="BE498" i="38"/>
  <c r="BE497" i="38"/>
  <c r="BE496" i="38"/>
  <c r="BE495" i="38"/>
  <c r="BE494" i="38"/>
  <c r="BE493" i="38"/>
  <c r="BE492" i="38"/>
  <c r="BE491" i="38"/>
  <c r="BE490" i="38"/>
  <c r="BE489" i="38"/>
  <c r="BE488" i="38"/>
  <c r="BE487" i="38"/>
  <c r="BE486" i="38"/>
  <c r="BE485" i="38"/>
  <c r="BE484" i="38"/>
  <c r="BE483" i="38"/>
  <c r="BE482" i="38"/>
  <c r="BE481" i="38"/>
  <c r="BE480" i="38"/>
  <c r="BE479" i="38"/>
  <c r="BE478" i="38"/>
  <c r="BE477" i="38"/>
  <c r="BE476" i="38"/>
  <c r="BE475" i="38"/>
  <c r="BE474" i="38"/>
  <c r="BE473" i="38"/>
  <c r="BE472" i="38"/>
  <c r="BE471" i="38"/>
  <c r="BE470" i="38"/>
  <c r="BE469" i="38"/>
  <c r="BE468" i="38"/>
  <c r="BE467" i="38"/>
  <c r="BE466" i="38"/>
  <c r="BE465" i="38"/>
  <c r="BE464" i="38"/>
  <c r="BE463" i="38"/>
  <c r="BE462" i="38"/>
  <c r="BE461" i="38"/>
  <c r="BE460" i="38"/>
  <c r="BE459" i="38"/>
  <c r="BE458" i="38"/>
  <c r="BE457" i="38"/>
  <c r="BE456" i="38"/>
  <c r="BE455" i="38"/>
  <c r="BE454" i="38"/>
  <c r="BE453" i="38"/>
  <c r="BE452" i="38"/>
  <c r="BE451" i="38"/>
  <c r="BE450" i="38"/>
  <c r="BE449" i="38"/>
  <c r="BE448" i="38"/>
  <c r="BE447" i="38"/>
  <c r="BE446" i="38"/>
  <c r="BE445" i="38"/>
  <c r="BE444" i="38"/>
  <c r="BE443" i="38"/>
  <c r="BE442" i="38"/>
  <c r="BE441" i="38"/>
  <c r="BE440" i="38"/>
  <c r="BE439" i="38"/>
  <c r="BE438" i="38"/>
  <c r="BE437" i="38"/>
  <c r="BE436" i="38"/>
  <c r="BE435" i="38"/>
  <c r="BE434" i="38"/>
  <c r="BE433" i="38"/>
  <c r="BE432" i="38"/>
  <c r="BE431" i="38"/>
  <c r="BE430" i="38"/>
  <c r="BE429" i="38"/>
  <c r="BE428" i="38"/>
  <c r="BE427" i="38"/>
  <c r="BE426" i="38"/>
  <c r="BE425" i="38"/>
  <c r="BE424" i="38"/>
  <c r="BE423" i="38"/>
  <c r="BE422" i="38"/>
  <c r="BE421" i="38"/>
  <c r="BE420" i="38"/>
  <c r="BE419" i="38"/>
  <c r="BE418" i="38"/>
  <c r="BE417" i="38"/>
  <c r="BE416" i="38"/>
  <c r="BE415" i="38"/>
  <c r="BE414" i="38"/>
  <c r="BE413" i="38"/>
  <c r="BE412" i="38"/>
  <c r="BE411" i="38"/>
  <c r="BE410" i="38"/>
  <c r="BE409" i="38"/>
  <c r="BE408" i="38"/>
  <c r="BE407" i="38"/>
  <c r="BE406" i="38"/>
  <c r="BE405" i="38"/>
  <c r="BE404" i="38"/>
  <c r="BE403" i="38"/>
  <c r="BE402" i="38"/>
  <c r="BE401" i="38"/>
  <c r="BE400" i="38"/>
  <c r="BE399" i="38"/>
  <c r="BE398" i="38"/>
  <c r="BE397" i="38"/>
  <c r="BE396" i="38"/>
  <c r="BE395" i="38"/>
  <c r="BE394" i="38"/>
  <c r="BE393" i="38"/>
  <c r="BE392" i="38"/>
  <c r="BE391" i="38"/>
  <c r="BE390" i="38"/>
  <c r="BE389" i="38"/>
  <c r="BE388" i="38"/>
  <c r="BE387" i="38"/>
  <c r="BE386" i="38"/>
  <c r="BE385" i="38"/>
  <c r="BE384" i="38"/>
  <c r="BE383" i="38"/>
  <c r="BE382" i="38"/>
  <c r="BE381" i="38"/>
  <c r="BE380" i="38"/>
  <c r="BE379" i="38"/>
  <c r="BE378" i="38"/>
  <c r="BE377" i="38"/>
  <c r="BE376" i="38"/>
  <c r="BE375" i="38"/>
  <c r="BE374" i="38"/>
  <c r="BE373" i="38"/>
  <c r="BE372" i="38"/>
  <c r="BE371" i="38"/>
  <c r="BE370" i="38"/>
  <c r="BE369" i="38"/>
  <c r="BE368" i="38"/>
  <c r="BE367" i="38"/>
  <c r="BE366" i="38"/>
  <c r="BE365" i="38"/>
  <c r="BE364" i="38"/>
  <c r="BE363" i="38"/>
  <c r="BE362" i="38"/>
  <c r="BE361" i="38"/>
  <c r="BE360" i="38"/>
  <c r="BE359" i="38"/>
  <c r="BE358" i="38"/>
  <c r="BE357" i="38"/>
  <c r="BE356" i="38"/>
  <c r="BE355" i="38"/>
  <c r="BE354" i="38"/>
  <c r="BE353" i="38"/>
  <c r="BE352" i="38"/>
  <c r="BE351" i="38"/>
  <c r="BE350" i="38"/>
  <c r="BE349" i="38"/>
  <c r="BE348" i="38"/>
  <c r="BE347" i="38"/>
  <c r="BE346" i="38"/>
  <c r="BE345" i="38"/>
  <c r="BE344" i="38"/>
  <c r="BE343" i="38"/>
  <c r="BE342" i="38"/>
  <c r="BE341" i="38"/>
  <c r="BE340" i="38"/>
  <c r="BE339" i="38"/>
  <c r="BE338" i="38"/>
  <c r="BE337" i="38"/>
  <c r="BE336" i="38"/>
  <c r="BE335" i="38"/>
  <c r="BE334" i="38"/>
  <c r="BE333" i="38"/>
  <c r="BE332" i="38"/>
  <c r="BE331" i="38"/>
  <c r="BE330" i="38"/>
  <c r="BE329" i="38"/>
  <c r="BE328" i="38"/>
  <c r="BE327" i="38"/>
  <c r="BE326" i="38"/>
  <c r="BE325" i="38"/>
  <c r="BE324" i="38"/>
  <c r="BE323" i="38"/>
  <c r="BE322" i="38"/>
  <c r="BE321" i="38"/>
  <c r="BE320" i="38"/>
  <c r="BE319" i="38"/>
  <c r="BE318" i="38"/>
  <c r="BE317" i="38"/>
  <c r="BE316" i="38"/>
  <c r="BE315" i="38"/>
  <c r="BE314" i="38"/>
  <c r="BE313" i="38"/>
  <c r="BE312" i="38"/>
  <c r="BE311" i="38"/>
  <c r="BE310" i="38"/>
  <c r="BE309" i="38"/>
  <c r="BE308" i="38"/>
  <c r="BE307" i="38"/>
  <c r="BE306" i="38"/>
  <c r="BE305" i="38"/>
  <c r="BE304" i="38"/>
  <c r="BE303" i="38"/>
  <c r="BE302" i="38"/>
  <c r="BE301" i="38"/>
  <c r="BE300" i="38"/>
  <c r="BE299" i="38"/>
  <c r="BE298" i="38"/>
  <c r="BE297" i="38"/>
  <c r="BE296" i="38"/>
  <c r="BE295" i="38"/>
  <c r="BE294" i="38"/>
  <c r="BE293" i="38"/>
  <c r="BE292" i="38"/>
  <c r="BE291" i="38"/>
  <c r="BE290" i="38"/>
  <c r="BE289" i="38"/>
  <c r="BE288" i="38"/>
  <c r="BE287" i="38"/>
  <c r="BE286" i="38"/>
  <c r="BE285" i="38"/>
  <c r="BE284" i="38"/>
  <c r="BE283" i="38"/>
  <c r="BE282" i="38"/>
  <c r="BE281" i="38"/>
  <c r="BE280" i="38"/>
  <c r="BE279" i="38"/>
  <c r="BE278" i="38"/>
  <c r="BE277" i="38"/>
  <c r="BE276" i="38"/>
  <c r="BE275" i="38"/>
  <c r="BE274" i="38"/>
  <c r="BE273" i="38"/>
  <c r="BE272" i="38"/>
  <c r="BE271" i="38"/>
  <c r="BE270" i="38"/>
  <c r="BE269" i="38"/>
  <c r="BE268" i="38"/>
  <c r="BE267" i="38"/>
  <c r="BE266" i="38"/>
  <c r="BE265" i="38"/>
  <c r="BE264" i="38"/>
  <c r="BE263" i="38"/>
  <c r="BE262" i="38"/>
  <c r="BE261" i="38"/>
  <c r="BE260" i="38"/>
  <c r="BE259" i="38"/>
  <c r="BE258" i="38"/>
  <c r="BE257" i="38"/>
  <c r="BE256" i="38"/>
  <c r="BE255" i="38"/>
  <c r="BE254" i="38"/>
  <c r="BE253" i="38"/>
  <c r="BE252" i="38"/>
  <c r="BE251" i="38"/>
  <c r="BE250" i="38"/>
  <c r="BE249" i="38"/>
  <c r="BE248" i="38"/>
  <c r="BE247" i="38"/>
  <c r="BE246" i="38"/>
  <c r="BE245" i="38"/>
  <c r="BE244" i="38"/>
  <c r="BE243" i="38"/>
  <c r="BE242" i="38"/>
  <c r="BE241" i="38"/>
  <c r="BE240" i="38"/>
  <c r="BE239" i="38"/>
  <c r="BE238" i="38"/>
  <c r="BE237" i="38"/>
  <c r="BE236" i="38"/>
  <c r="BE235" i="38"/>
  <c r="BE234" i="38"/>
  <c r="BE233" i="38"/>
  <c r="BE232" i="38"/>
  <c r="BE231" i="38"/>
  <c r="BE230" i="38"/>
  <c r="BE229" i="38"/>
  <c r="BE228" i="38"/>
  <c r="BE227" i="38"/>
  <c r="BE226" i="38"/>
  <c r="BE225" i="38"/>
  <c r="BE224" i="38"/>
  <c r="BE223" i="38"/>
  <c r="BE222" i="38"/>
  <c r="BE221" i="38"/>
  <c r="BE220" i="38"/>
  <c r="BE219" i="38"/>
  <c r="BE218" i="38"/>
  <c r="BE217" i="38"/>
  <c r="BE216" i="38"/>
  <c r="BE215" i="38"/>
  <c r="BE214" i="38"/>
  <c r="BE213" i="38"/>
  <c r="BE212" i="38"/>
  <c r="BE211" i="38"/>
  <c r="BE210" i="38"/>
  <c r="BE209" i="38"/>
  <c r="BE208" i="38"/>
  <c r="BE207" i="38"/>
  <c r="BE206" i="38"/>
  <c r="BE205" i="38"/>
  <c r="BE204" i="38"/>
  <c r="BE203" i="38"/>
  <c r="BE202" i="38"/>
  <c r="BE201" i="38"/>
  <c r="BE200" i="38"/>
  <c r="BE199" i="38"/>
  <c r="BE198" i="38"/>
  <c r="BE197" i="38"/>
  <c r="BE196" i="38"/>
  <c r="BE195" i="38"/>
  <c r="BE194" i="38"/>
  <c r="BE193" i="38"/>
  <c r="BE192" i="38"/>
  <c r="BE191" i="38"/>
  <c r="BE190" i="38"/>
  <c r="BE189" i="38"/>
  <c r="BE188" i="38"/>
  <c r="BE187" i="38"/>
  <c r="BE186" i="38"/>
  <c r="BE185" i="38"/>
  <c r="BE184" i="38"/>
  <c r="BE183" i="38"/>
  <c r="BE182" i="38"/>
  <c r="BE181" i="38"/>
  <c r="BE180" i="38"/>
  <c r="BE179" i="38"/>
  <c r="BE178" i="38"/>
  <c r="BE177" i="38"/>
  <c r="BE176" i="38"/>
  <c r="BE175" i="38"/>
  <c r="BE174" i="38"/>
  <c r="BE173" i="38"/>
  <c r="BE172" i="38"/>
  <c r="BE171" i="38"/>
  <c r="BE170" i="38"/>
  <c r="BE169" i="38"/>
  <c r="BE168" i="38"/>
  <c r="BE167" i="38"/>
  <c r="BE166" i="38"/>
  <c r="BE165" i="38"/>
  <c r="BE164" i="38"/>
  <c r="BE163" i="38"/>
  <c r="BE162" i="38"/>
  <c r="BE161" i="38"/>
  <c r="BE160" i="38"/>
  <c r="BE159" i="38"/>
  <c r="BE158" i="38"/>
  <c r="BE157" i="38"/>
  <c r="BE156" i="38"/>
  <c r="BE155" i="38"/>
  <c r="BE154" i="38"/>
  <c r="BE153" i="38"/>
  <c r="BE152" i="38"/>
  <c r="BE151" i="38"/>
  <c r="BE150" i="38"/>
  <c r="BE149" i="38"/>
  <c r="BE148" i="38"/>
  <c r="BE147" i="38"/>
  <c r="BE146" i="38"/>
  <c r="BE145" i="38"/>
  <c r="BE144" i="38"/>
  <c r="BE143" i="38"/>
  <c r="BE142" i="38"/>
  <c r="BE141" i="38"/>
  <c r="BE140" i="38"/>
  <c r="BE139" i="38"/>
  <c r="BE138" i="38"/>
  <c r="BE137" i="38"/>
  <c r="BE136" i="38"/>
  <c r="BE135" i="38"/>
  <c r="BE134" i="38"/>
  <c r="BE133" i="38"/>
  <c r="BE132" i="38"/>
  <c r="BE131" i="38"/>
  <c r="BE130" i="38"/>
  <c r="BE129" i="38"/>
  <c r="BE128" i="38"/>
  <c r="BE127" i="38"/>
  <c r="BE126" i="38"/>
  <c r="BE125" i="38"/>
  <c r="BE124" i="38"/>
  <c r="BE123" i="38"/>
  <c r="BE122" i="38"/>
  <c r="BE121" i="38"/>
  <c r="BE120" i="38"/>
  <c r="BE119" i="38"/>
  <c r="BE118" i="38"/>
  <c r="BE117" i="38"/>
  <c r="BE116" i="38"/>
  <c r="BE115" i="38"/>
  <c r="BE114" i="38"/>
  <c r="BE113" i="38"/>
  <c r="BE112" i="38"/>
  <c r="BE111" i="38"/>
  <c r="BE110" i="38"/>
  <c r="BE109" i="38"/>
  <c r="BE108" i="38"/>
  <c r="BE107" i="38"/>
  <c r="BE106" i="38"/>
  <c r="BE105" i="38"/>
  <c r="BE104" i="38"/>
  <c r="BE103" i="38"/>
  <c r="BE102" i="38"/>
  <c r="BE101" i="38"/>
  <c r="BE100" i="38"/>
  <c r="BE99" i="38"/>
  <c r="BE98" i="38"/>
  <c r="BE97" i="38"/>
  <c r="BE96" i="38"/>
  <c r="BE95" i="38"/>
  <c r="BE94" i="38"/>
  <c r="BE93" i="38"/>
  <c r="BE92" i="38"/>
  <c r="BE91" i="38"/>
  <c r="BE90" i="38"/>
  <c r="BE89" i="38"/>
  <c r="BE88" i="38"/>
  <c r="BE87" i="38"/>
  <c r="BE86" i="38"/>
  <c r="BE85" i="38"/>
  <c r="BE84" i="38"/>
  <c r="BE83" i="38"/>
  <c r="BE82" i="38"/>
  <c r="BE81" i="38"/>
  <c r="BE80" i="38"/>
  <c r="BE79" i="38"/>
  <c r="BE78" i="38"/>
  <c r="BE77" i="38"/>
  <c r="BE76" i="38"/>
  <c r="BE75" i="38"/>
  <c r="BE74" i="38"/>
  <c r="BE73" i="38"/>
  <c r="BE72" i="38"/>
  <c r="BE71" i="38"/>
  <c r="BE70" i="38"/>
  <c r="BE69" i="38"/>
  <c r="BE68" i="38"/>
  <c r="BE67" i="38"/>
  <c r="BE66" i="38"/>
  <c r="BE65" i="38"/>
  <c r="BE64" i="38"/>
  <c r="BE63" i="38"/>
  <c r="BE62" i="38"/>
  <c r="BE61" i="38"/>
  <c r="BE60" i="38"/>
  <c r="BE59" i="38"/>
  <c r="BE58" i="38"/>
  <c r="BE57" i="38"/>
  <c r="BE56" i="38"/>
  <c r="BE55" i="38"/>
  <c r="BE54" i="38"/>
  <c r="BE53" i="38"/>
  <c r="BE52" i="38"/>
  <c r="BE51" i="38"/>
  <c r="BE50" i="38"/>
  <c r="BE49" i="38"/>
  <c r="BE48" i="38"/>
  <c r="BE47" i="38"/>
  <c r="BE46" i="38"/>
  <c r="BE45" i="38"/>
  <c r="BE44" i="38"/>
  <c r="BE43" i="38"/>
  <c r="BE42" i="38"/>
  <c r="BE41" i="38"/>
  <c r="BE40" i="38"/>
  <c r="BE39" i="38"/>
  <c r="BE38" i="38"/>
  <c r="BE37" i="38"/>
  <c r="BE36" i="38"/>
  <c r="BE35" i="38"/>
  <c r="BE34" i="38"/>
  <c r="BE33" i="38"/>
  <c r="BE32" i="38"/>
  <c r="BE31" i="38"/>
  <c r="BE30" i="38"/>
  <c r="BE29" i="38"/>
  <c r="BE28" i="38"/>
  <c r="BE27" i="38"/>
  <c r="BE26" i="38"/>
  <c r="BE25" i="38"/>
  <c r="BE24" i="38"/>
  <c r="BE23" i="38"/>
  <c r="BE22" i="38"/>
  <c r="BE21" i="38"/>
  <c r="BE20" i="38"/>
  <c r="BE19" i="38"/>
  <c r="BE18" i="38"/>
  <c r="BE17" i="38"/>
  <c r="BE16" i="38"/>
  <c r="BE15" i="38"/>
  <c r="BE14" i="38"/>
  <c r="BE13" i="38"/>
  <c r="BE12" i="38"/>
  <c r="BM530" i="1" l="1"/>
  <c r="BM529" i="1"/>
  <c r="BM528" i="1"/>
  <c r="BM566" i="1"/>
  <c r="BM565" i="1"/>
  <c r="BM564" i="1"/>
  <c r="BM563" i="1"/>
  <c r="BM562" i="1"/>
  <c r="BM561" i="1"/>
  <c r="BM560" i="1"/>
  <c r="BM559" i="1"/>
  <c r="BM558" i="1"/>
  <c r="BM557" i="1"/>
  <c r="BM556" i="1"/>
  <c r="BM555" i="1"/>
  <c r="BM554" i="1"/>
  <c r="BM553" i="1"/>
  <c r="BM552" i="1"/>
  <c r="BM551" i="1"/>
  <c r="BM550" i="1"/>
  <c r="BM549" i="1"/>
  <c r="BM548" i="1"/>
  <c r="BM547" i="1"/>
  <c r="BM546" i="1"/>
  <c r="BM545" i="1"/>
  <c r="BM544" i="1"/>
  <c r="BM543" i="1"/>
  <c r="BM542" i="1"/>
  <c r="BM541" i="1"/>
  <c r="BM540" i="1"/>
  <c r="BM539" i="1"/>
  <c r="BM538" i="1"/>
  <c r="BM537" i="1"/>
  <c r="BM536" i="1"/>
  <c r="BM535" i="1"/>
  <c r="BM534" i="1"/>
  <c r="BM533" i="1"/>
  <c r="BM532" i="1"/>
  <c r="BM531" i="1"/>
  <c r="BM527" i="1"/>
  <c r="BM526" i="1"/>
  <c r="BM525" i="1"/>
  <c r="BM524" i="1"/>
  <c r="BM523" i="1"/>
  <c r="BM522" i="1"/>
  <c r="BM521" i="1"/>
  <c r="BM520" i="1"/>
  <c r="BM519" i="1"/>
  <c r="BM518" i="1"/>
  <c r="BM517" i="1"/>
  <c r="BM516" i="1"/>
  <c r="BM515" i="1"/>
  <c r="BM514" i="1"/>
  <c r="BM513" i="1"/>
  <c r="BM512" i="1"/>
  <c r="BM511" i="1"/>
  <c r="BM510" i="1"/>
  <c r="B744" i="1" l="1"/>
  <c r="B743" i="1"/>
  <c r="B742" i="1"/>
  <c r="B741" i="1"/>
  <c r="B740" i="1"/>
  <c r="B739" i="1"/>
  <c r="B738" i="1"/>
  <c r="B737" i="1"/>
  <c r="B736" i="1"/>
  <c r="B719" i="1"/>
  <c r="B720" i="1"/>
  <c r="D685" i="1"/>
  <c r="AK12" i="38" l="1"/>
  <c r="BD12" i="38" s="1"/>
  <c r="AG12" i="38"/>
  <c r="AI6098" i="38" l="1"/>
  <c r="AI6097" i="38"/>
  <c r="AI6096" i="38"/>
  <c r="AI6095" i="38"/>
  <c r="AI6094" i="38"/>
  <c r="AI6093" i="38"/>
  <c r="AI6092" i="38"/>
  <c r="AI6091" i="38"/>
  <c r="AI6090" i="38"/>
  <c r="AI6089" i="38"/>
  <c r="AI6088" i="38"/>
  <c r="AI6087" i="38"/>
  <c r="AI6086" i="38"/>
  <c r="AI6085" i="38"/>
  <c r="AI6084" i="38"/>
  <c r="AI6083" i="38"/>
  <c r="AI6082" i="38"/>
  <c r="AI6081" i="38"/>
  <c r="AI6080" i="38"/>
  <c r="AI6079" i="38"/>
  <c r="AI6078" i="38"/>
  <c r="AI6077" i="38"/>
  <c r="AI6076" i="38"/>
  <c r="AI6075" i="38"/>
  <c r="AI6074" i="38"/>
  <c r="AI6073" i="38"/>
  <c r="AI6072" i="38"/>
  <c r="AI6071" i="38"/>
  <c r="AI6070" i="38"/>
  <c r="AI6069" i="38"/>
  <c r="AI6068" i="38"/>
  <c r="AI6067" i="38"/>
  <c r="AI6066" i="38"/>
  <c r="AI6065" i="38"/>
  <c r="AI6064" i="38"/>
  <c r="AI6063" i="38"/>
  <c r="AI6062" i="38"/>
  <c r="AI6061" i="38"/>
  <c r="AI6060" i="38"/>
  <c r="AI6059" i="38"/>
  <c r="AI6058" i="38"/>
  <c r="AI6057" i="38"/>
  <c r="AI6056" i="38"/>
  <c r="AI6055" i="38"/>
  <c r="AI6054" i="38"/>
  <c r="AI6053" i="38"/>
  <c r="AI6052" i="38"/>
  <c r="AI6051" i="38"/>
  <c r="AI6050" i="38"/>
  <c r="AI6049" i="38"/>
  <c r="AI6048" i="38"/>
  <c r="AI6047" i="38"/>
  <c r="AI6046" i="38"/>
  <c r="AI6045" i="38"/>
  <c r="AI6044" i="38"/>
  <c r="AI6043" i="38"/>
  <c r="AI6042" i="38"/>
  <c r="AI6041" i="38"/>
  <c r="AI6040" i="38"/>
  <c r="AI6039" i="38"/>
  <c r="AI6038" i="38"/>
  <c r="AI6037" i="38"/>
  <c r="AI6036" i="38"/>
  <c r="AI6035" i="38"/>
  <c r="AI6034" i="38"/>
  <c r="AI6033" i="38"/>
  <c r="AI6032" i="38"/>
  <c r="AI6031" i="38"/>
  <c r="AI6030" i="38"/>
  <c r="AI6029" i="38"/>
  <c r="AI6028" i="38"/>
  <c r="AI6027" i="38"/>
  <c r="AI6026" i="38"/>
  <c r="AI6025" i="38"/>
  <c r="AI6024" i="38"/>
  <c r="AI6023" i="38"/>
  <c r="AI6022" i="38"/>
  <c r="AI6021" i="38"/>
  <c r="AI6020" i="38"/>
  <c r="AI6019" i="38"/>
  <c r="AI6018" i="38"/>
  <c r="AI6017" i="38"/>
  <c r="AI6016" i="38"/>
  <c r="AI6015" i="38"/>
  <c r="AI6014" i="38"/>
  <c r="AI6013" i="38"/>
  <c r="AI6012" i="38"/>
  <c r="AI6011" i="38"/>
  <c r="AI6010" i="38"/>
  <c r="AI6009" i="38"/>
  <c r="AI6008" i="38"/>
  <c r="AI6007" i="38"/>
  <c r="AI6006" i="38"/>
  <c r="AI6005" i="38"/>
  <c r="AI6004" i="38"/>
  <c r="AI6003" i="38"/>
  <c r="AI6002" i="38"/>
  <c r="AI6001" i="38"/>
  <c r="AI6000" i="38"/>
  <c r="AI5999" i="38"/>
  <c r="AI5998" i="38"/>
  <c r="AI5997" i="38"/>
  <c r="AI5996" i="38"/>
  <c r="AI5995" i="38"/>
  <c r="AI5994" i="38"/>
  <c r="AI5993" i="38"/>
  <c r="AI5992" i="38"/>
  <c r="AI5991" i="38"/>
  <c r="AI5990" i="38"/>
  <c r="AI5989" i="38"/>
  <c r="AI5988" i="38"/>
  <c r="AI5987" i="38"/>
  <c r="AI5986" i="38"/>
  <c r="AI5985" i="38"/>
  <c r="AI5984" i="38"/>
  <c r="AI5983" i="38"/>
  <c r="AI5982" i="38"/>
  <c r="AI5981" i="38"/>
  <c r="AI5980" i="38"/>
  <c r="AI5979" i="38"/>
  <c r="AI5978" i="38"/>
  <c r="AI5977" i="38"/>
  <c r="AI5976" i="38"/>
  <c r="AI5975" i="38"/>
  <c r="AI5974" i="38"/>
  <c r="AI5973" i="38"/>
  <c r="AI5972" i="38"/>
  <c r="AI5971" i="38"/>
  <c r="AI5970" i="38"/>
  <c r="AI5969" i="38"/>
  <c r="AI5968" i="38"/>
  <c r="AI5967" i="38"/>
  <c r="AI5966" i="38"/>
  <c r="AI5965" i="38"/>
  <c r="AI5964" i="38"/>
  <c r="AI5963" i="38"/>
  <c r="AI5962" i="38"/>
  <c r="AI5961" i="38"/>
  <c r="AI5960" i="38"/>
  <c r="AI5959" i="38"/>
  <c r="AI5958" i="38"/>
  <c r="AI5957" i="38"/>
  <c r="AI5956" i="38"/>
  <c r="AI5955" i="38"/>
  <c r="AI5954" i="38"/>
  <c r="AI5953" i="38"/>
  <c r="AI5952" i="38"/>
  <c r="AI5951" i="38"/>
  <c r="AI5950" i="38"/>
  <c r="AI5949" i="38"/>
  <c r="AI5948" i="38"/>
  <c r="AI5947" i="38"/>
  <c r="AI5946" i="38"/>
  <c r="AI5945" i="38"/>
  <c r="AI5944" i="38"/>
  <c r="AI5943" i="38"/>
  <c r="AI5942" i="38"/>
  <c r="AI5941" i="38"/>
  <c r="AI5940" i="38"/>
  <c r="AI5939" i="38"/>
  <c r="AI5938" i="38"/>
  <c r="AI5937" i="38"/>
  <c r="AI5936" i="38"/>
  <c r="AI5935" i="38"/>
  <c r="AI5934" i="38"/>
  <c r="AI5933" i="38"/>
  <c r="AI5932" i="38"/>
  <c r="AI5931" i="38"/>
  <c r="AI5930" i="38"/>
  <c r="AI5929" i="38"/>
  <c r="AI5928" i="38"/>
  <c r="AI5927" i="38"/>
  <c r="AI5926" i="38"/>
  <c r="AI5925" i="38"/>
  <c r="AI5924" i="38"/>
  <c r="AI5923" i="38"/>
  <c r="AI5922" i="38"/>
  <c r="AI5921" i="38"/>
  <c r="AI5920" i="38"/>
  <c r="AI5919" i="38"/>
  <c r="AI5918" i="38"/>
  <c r="AI5917" i="38"/>
  <c r="AI5916" i="38"/>
  <c r="AI5915" i="38"/>
  <c r="AI5914" i="38"/>
  <c r="AI5913" i="38"/>
  <c r="AI5912" i="38"/>
  <c r="AI5911" i="38"/>
  <c r="AI5910" i="38"/>
  <c r="AI5909" i="38"/>
  <c r="AI5908" i="38"/>
  <c r="AI5907" i="38"/>
  <c r="AI5906" i="38"/>
  <c r="AI5905" i="38"/>
  <c r="AI5904" i="38"/>
  <c r="AI5903" i="38"/>
  <c r="AI5902" i="38"/>
  <c r="AI5901" i="38"/>
  <c r="AI5900" i="38"/>
  <c r="AI5899" i="38"/>
  <c r="AI5898" i="38"/>
  <c r="AI5897" i="38"/>
  <c r="AI5896" i="38"/>
  <c r="AI5895" i="38"/>
  <c r="AI5894" i="38"/>
  <c r="AI5893" i="38"/>
  <c r="AI5892" i="38"/>
  <c r="AI5891" i="38"/>
  <c r="AI5890" i="38"/>
  <c r="AI5889" i="38"/>
  <c r="AI5888" i="38"/>
  <c r="AI5887" i="38"/>
  <c r="AI5886" i="38"/>
  <c r="AI5885" i="38"/>
  <c r="AI5884" i="38"/>
  <c r="AI5883" i="38"/>
  <c r="AI5882" i="38"/>
  <c r="AI5881" i="38"/>
  <c r="AI5880" i="38"/>
  <c r="AI5879" i="38"/>
  <c r="AI5878" i="38"/>
  <c r="AI5877" i="38"/>
  <c r="AI5876" i="38"/>
  <c r="AI5875" i="38"/>
  <c r="AI5874" i="38"/>
  <c r="AI5873" i="38"/>
  <c r="AI5872" i="38"/>
  <c r="AI5871" i="38"/>
  <c r="AI5870" i="38"/>
  <c r="AI5869" i="38"/>
  <c r="AI5868" i="38"/>
  <c r="AI5867" i="38"/>
  <c r="AI5866" i="38"/>
  <c r="AI5865" i="38"/>
  <c r="AI5864" i="38"/>
  <c r="AI5863" i="38"/>
  <c r="AI5862" i="38"/>
  <c r="AI5861" i="38"/>
  <c r="AI5860" i="38"/>
  <c r="AI5859" i="38"/>
  <c r="AI5858" i="38"/>
  <c r="AI5857" i="38"/>
  <c r="AI5856" i="38"/>
  <c r="AI5855" i="38"/>
  <c r="AI5854" i="38"/>
  <c r="AI5853" i="38"/>
  <c r="AI5852" i="38"/>
  <c r="AI5851" i="38"/>
  <c r="AI5850" i="38"/>
  <c r="AI5849" i="38"/>
  <c r="AI5848" i="38"/>
  <c r="AI5847" i="38"/>
  <c r="AI5846" i="38"/>
  <c r="AI5845" i="38"/>
  <c r="AI5844" i="38"/>
  <c r="AI5843" i="38"/>
  <c r="AI5842" i="38"/>
  <c r="AI5841" i="38"/>
  <c r="AI5840" i="38"/>
  <c r="AI5839" i="38"/>
  <c r="AI5838" i="38"/>
  <c r="AI5837" i="38"/>
  <c r="AI5836" i="38"/>
  <c r="AI5835" i="38"/>
  <c r="AI5834" i="38"/>
  <c r="AI5833" i="38"/>
  <c r="AI5832" i="38"/>
  <c r="AI5831" i="38"/>
  <c r="AI5830" i="38"/>
  <c r="AI5829" i="38"/>
  <c r="AI5828" i="38"/>
  <c r="AI5827" i="38"/>
  <c r="AI5826" i="38"/>
  <c r="AI5825" i="38"/>
  <c r="AI5824" i="38"/>
  <c r="AI5823" i="38"/>
  <c r="AI5822" i="38"/>
  <c r="AI5821" i="38"/>
  <c r="AI5820" i="38"/>
  <c r="AI5819" i="38"/>
  <c r="AI5818" i="38"/>
  <c r="AI5817" i="38"/>
  <c r="AI5816" i="38"/>
  <c r="AI5815" i="38"/>
  <c r="AI5814" i="38"/>
  <c r="AI5813" i="38"/>
  <c r="AI5812" i="38"/>
  <c r="AI5811" i="38"/>
  <c r="AI5810" i="38"/>
  <c r="AI5809" i="38"/>
  <c r="AI5808" i="38"/>
  <c r="AI5807" i="38"/>
  <c r="AI5806" i="38"/>
  <c r="AI5805" i="38"/>
  <c r="AI5804" i="38"/>
  <c r="AI5803" i="38"/>
  <c r="AI5802" i="38"/>
  <c r="AI5801" i="38"/>
  <c r="AI5800" i="38"/>
  <c r="AI5799" i="38"/>
  <c r="AI5798" i="38"/>
  <c r="AI5797" i="38"/>
  <c r="AI5796" i="38"/>
  <c r="AI5795" i="38"/>
  <c r="AI5794" i="38"/>
  <c r="AI5793" i="38"/>
  <c r="AI5792" i="38"/>
  <c r="AI5791" i="38"/>
  <c r="AI5790" i="38"/>
  <c r="AI5789" i="38"/>
  <c r="AI5788" i="38"/>
  <c r="AI5787" i="38"/>
  <c r="AI5786" i="38"/>
  <c r="AI5785" i="38"/>
  <c r="AI5784" i="38"/>
  <c r="AI5783" i="38"/>
  <c r="AI5782" i="38"/>
  <c r="AI5781" i="38"/>
  <c r="AI5780" i="38"/>
  <c r="AI5779" i="38"/>
  <c r="AI5778" i="38"/>
  <c r="AI5777" i="38"/>
  <c r="AI5776" i="38"/>
  <c r="AI5775" i="38"/>
  <c r="AI5774" i="38"/>
  <c r="AI5773" i="38"/>
  <c r="AI5772" i="38"/>
  <c r="AI5771" i="38"/>
  <c r="AI5770" i="38"/>
  <c r="AI5769" i="38"/>
  <c r="AI5768" i="38"/>
  <c r="AI5767" i="38"/>
  <c r="AI5766" i="38"/>
  <c r="AI5765" i="38"/>
  <c r="AI5764" i="38"/>
  <c r="AI5763" i="38"/>
  <c r="AI5762" i="38"/>
  <c r="AI5761" i="38"/>
  <c r="AI5760" i="38"/>
  <c r="AI5759" i="38"/>
  <c r="AI5758" i="38"/>
  <c r="AI5757" i="38"/>
  <c r="AI5756" i="38"/>
  <c r="AI5755" i="38"/>
  <c r="AI5754" i="38"/>
  <c r="AI5753" i="38"/>
  <c r="AI5752" i="38"/>
  <c r="AI5751" i="38"/>
  <c r="AI5750" i="38"/>
  <c r="AI5749" i="38"/>
  <c r="AI5748" i="38"/>
  <c r="AI5747" i="38"/>
  <c r="AI5746" i="38"/>
  <c r="AI5745" i="38"/>
  <c r="AI5744" i="38"/>
  <c r="AI5743" i="38"/>
  <c r="AI5742" i="38"/>
  <c r="AI5741" i="38"/>
  <c r="AI5740" i="38"/>
  <c r="AI5739" i="38"/>
  <c r="AI5738" i="38"/>
  <c r="AI5737" i="38"/>
  <c r="AI5736" i="38"/>
  <c r="AI5735" i="38"/>
  <c r="AI5734" i="38"/>
  <c r="AI5733" i="38"/>
  <c r="AI5732" i="38"/>
  <c r="AI5731" i="38"/>
  <c r="AI5730" i="38"/>
  <c r="AI5729" i="38"/>
  <c r="AI5728" i="38"/>
  <c r="AI5727" i="38"/>
  <c r="AI5726" i="38"/>
  <c r="AI5725" i="38"/>
  <c r="AI5724" i="38"/>
  <c r="AI5723" i="38"/>
  <c r="AI5722" i="38"/>
  <c r="AI5721" i="38"/>
  <c r="AI5720" i="38"/>
  <c r="AI5719" i="38"/>
  <c r="AI5718" i="38"/>
  <c r="AI5717" i="38"/>
  <c r="AI5716" i="38"/>
  <c r="AI5715" i="38"/>
  <c r="AI5714" i="38"/>
  <c r="AI5713" i="38"/>
  <c r="AI5712" i="38"/>
  <c r="AI5711" i="38"/>
  <c r="AI5710" i="38"/>
  <c r="AI5709" i="38"/>
  <c r="AI5708" i="38"/>
  <c r="AI5707" i="38"/>
  <c r="AI5706" i="38"/>
  <c r="AI5705" i="38"/>
  <c r="AI5704" i="38"/>
  <c r="AI5703" i="38"/>
  <c r="AI5702" i="38"/>
  <c r="AI5701" i="38"/>
  <c r="AI5700" i="38"/>
  <c r="AI5699" i="38"/>
  <c r="AI5698" i="38"/>
  <c r="AI5697" i="38"/>
  <c r="AI5696" i="38"/>
  <c r="AI5695" i="38"/>
  <c r="AI5694" i="38"/>
  <c r="AI5693" i="38"/>
  <c r="AI5692" i="38"/>
  <c r="AI5691" i="38"/>
  <c r="AI5690" i="38"/>
  <c r="AI5689" i="38"/>
  <c r="AI5688" i="38"/>
  <c r="AI5687" i="38"/>
  <c r="AI5686" i="38"/>
  <c r="AI5685" i="38"/>
  <c r="AI5684" i="38"/>
  <c r="AI5683" i="38"/>
  <c r="AI5682" i="38"/>
  <c r="AI5681" i="38"/>
  <c r="AI5680" i="38"/>
  <c r="AI5679" i="38"/>
  <c r="AI5678" i="38"/>
  <c r="AI5677" i="38"/>
  <c r="AI5676" i="38"/>
  <c r="AI5675" i="38"/>
  <c r="AI5674" i="38"/>
  <c r="AI5673" i="38"/>
  <c r="AI5672" i="38"/>
  <c r="AI5671" i="38"/>
  <c r="AI5670" i="38"/>
  <c r="AI5669" i="38"/>
  <c r="AI5668" i="38"/>
  <c r="AI5667" i="38"/>
  <c r="AI5666" i="38"/>
  <c r="AI5665" i="38"/>
  <c r="AI5664" i="38"/>
  <c r="AI5663" i="38"/>
  <c r="AI5662" i="38"/>
  <c r="AI5661" i="38"/>
  <c r="AI5660" i="38"/>
  <c r="AI5659" i="38"/>
  <c r="AI5658" i="38"/>
  <c r="AI5657" i="38"/>
  <c r="AI5656" i="38"/>
  <c r="AI5655" i="38"/>
  <c r="AI5654" i="38"/>
  <c r="AI5653" i="38"/>
  <c r="AI5652" i="38"/>
  <c r="AI5651" i="38"/>
  <c r="AI5650" i="38"/>
  <c r="AI5649" i="38"/>
  <c r="AI5648" i="38"/>
  <c r="AI5647" i="38"/>
  <c r="AI5646" i="38"/>
  <c r="AI5645" i="38"/>
  <c r="AI5644" i="38"/>
  <c r="AI5643" i="38"/>
  <c r="AI5642" i="38"/>
  <c r="AI5641" i="38"/>
  <c r="AI5640" i="38"/>
  <c r="AI5639" i="38"/>
  <c r="AI5638" i="38"/>
  <c r="AI5637" i="38"/>
  <c r="AI5636" i="38"/>
  <c r="AI5635" i="38"/>
  <c r="AI5634" i="38"/>
  <c r="AI5633" i="38"/>
  <c r="AI5632" i="38"/>
  <c r="AI5631" i="38"/>
  <c r="AI5630" i="38"/>
  <c r="AI5629" i="38"/>
  <c r="AI5628" i="38"/>
  <c r="AI5627" i="38"/>
  <c r="AI5626" i="38"/>
  <c r="AI5625" i="38"/>
  <c r="AI5624" i="38"/>
  <c r="AI5623" i="38"/>
  <c r="AI5622" i="38"/>
  <c r="AI5621" i="38"/>
  <c r="AI5620" i="38"/>
  <c r="AI5619" i="38"/>
  <c r="AI5618" i="38"/>
  <c r="AI5617" i="38"/>
  <c r="AI5616" i="38"/>
  <c r="AI5615" i="38"/>
  <c r="AI5614" i="38"/>
  <c r="AI5613" i="38"/>
  <c r="AI5612" i="38"/>
  <c r="AI5611" i="38"/>
  <c r="AI5610" i="38"/>
  <c r="AI5609" i="38"/>
  <c r="AI5608" i="38"/>
  <c r="AI5607" i="38"/>
  <c r="AI5606" i="38"/>
  <c r="AI5605" i="38"/>
  <c r="AI5604" i="38"/>
  <c r="AI5603" i="38"/>
  <c r="AI5602" i="38"/>
  <c r="AI5601" i="38"/>
  <c r="AI5600" i="38"/>
  <c r="AI5599" i="38"/>
  <c r="AI5598" i="38"/>
  <c r="AI5597" i="38"/>
  <c r="AI5596" i="38"/>
  <c r="AI5595" i="38"/>
  <c r="AI5594" i="38"/>
  <c r="AI5593" i="38"/>
  <c r="AI5592" i="38"/>
  <c r="AI5591" i="38"/>
  <c r="AI5590" i="38"/>
  <c r="AI5589" i="38"/>
  <c r="AI5588" i="38"/>
  <c r="AI5587" i="38"/>
  <c r="AI5586" i="38"/>
  <c r="AI5585" i="38"/>
  <c r="AI5584" i="38"/>
  <c r="AI5583" i="38"/>
  <c r="AI5582" i="38"/>
  <c r="AI5581" i="38"/>
  <c r="AI5580" i="38"/>
  <c r="AI5579" i="38"/>
  <c r="AI5578" i="38"/>
  <c r="AI5577" i="38"/>
  <c r="AI5576" i="38"/>
  <c r="AI5575" i="38"/>
  <c r="AI5574" i="38"/>
  <c r="AI5573" i="38"/>
  <c r="AI5572" i="38"/>
  <c r="AI5571" i="38"/>
  <c r="AI5570" i="38"/>
  <c r="AI5569" i="38"/>
  <c r="AI5568" i="38"/>
  <c r="AI5567" i="38"/>
  <c r="AI5566" i="38"/>
  <c r="AI5565" i="38"/>
  <c r="AI5564" i="38"/>
  <c r="AI5563" i="38"/>
  <c r="AI5562" i="38"/>
  <c r="AI5561" i="38"/>
  <c r="AI5560" i="38"/>
  <c r="AI5559" i="38"/>
  <c r="AI5558" i="38"/>
  <c r="AI5557" i="38"/>
  <c r="AI5556" i="38"/>
  <c r="AI5555" i="38"/>
  <c r="AI5554" i="38"/>
  <c r="AI5553" i="38"/>
  <c r="AI5552" i="38"/>
  <c r="AI5551" i="38"/>
  <c r="AI5550" i="38"/>
  <c r="AI5549" i="38"/>
  <c r="AI5548" i="38"/>
  <c r="AI5547" i="38"/>
  <c r="AI5546" i="38"/>
  <c r="AI5545" i="38"/>
  <c r="AI5544" i="38"/>
  <c r="AI5543" i="38"/>
  <c r="AI5542" i="38"/>
  <c r="AI5541" i="38"/>
  <c r="AI5540" i="38"/>
  <c r="AI5539" i="38"/>
  <c r="AI5538" i="38"/>
  <c r="AI5537" i="38"/>
  <c r="AI5536" i="38"/>
  <c r="AI5535" i="38"/>
  <c r="AI5534" i="38"/>
  <c r="AI5533" i="38"/>
  <c r="AI5532" i="38"/>
  <c r="AI5531" i="38"/>
  <c r="AI5530" i="38"/>
  <c r="AI5529" i="38"/>
  <c r="AI5528" i="38"/>
  <c r="AI5527" i="38"/>
  <c r="AI5526" i="38"/>
  <c r="AI5525" i="38"/>
  <c r="AI5524" i="38"/>
  <c r="AI5523" i="38"/>
  <c r="AI5522" i="38"/>
  <c r="AI5521" i="38"/>
  <c r="AI5520" i="38"/>
  <c r="AI5519" i="38"/>
  <c r="AI5518" i="38"/>
  <c r="AI5517" i="38"/>
  <c r="AI5516" i="38"/>
  <c r="AI5515" i="38"/>
  <c r="AI5514" i="38"/>
  <c r="AI5513" i="38"/>
  <c r="AI5512" i="38"/>
  <c r="AI5511" i="38"/>
  <c r="AI5510" i="38"/>
  <c r="AI5509" i="38"/>
  <c r="AI5508" i="38"/>
  <c r="AI5507" i="38"/>
  <c r="AI5506" i="38"/>
  <c r="AI5505" i="38"/>
  <c r="AI5504" i="38"/>
  <c r="AI5503" i="38"/>
  <c r="AI5502" i="38"/>
  <c r="AI5501" i="38"/>
  <c r="AI5500" i="38"/>
  <c r="AI5499" i="38"/>
  <c r="AI5498" i="38"/>
  <c r="AI5497" i="38"/>
  <c r="AI5496" i="38"/>
  <c r="AI5495" i="38"/>
  <c r="AI5494" i="38"/>
  <c r="AI5493" i="38"/>
  <c r="AI5492" i="38"/>
  <c r="AI5491" i="38"/>
  <c r="AI5490" i="38"/>
  <c r="AI5489" i="38"/>
  <c r="AI5488" i="38"/>
  <c r="AI5487" i="38"/>
  <c r="AI5486" i="38"/>
  <c r="AI5485" i="38"/>
  <c r="AI5484" i="38"/>
  <c r="AI5483" i="38"/>
  <c r="AI5482" i="38"/>
  <c r="AI5481" i="38"/>
  <c r="AI5480" i="38"/>
  <c r="AI5479" i="38"/>
  <c r="AI5478" i="38"/>
  <c r="AI5477" i="38"/>
  <c r="AI5476" i="38"/>
  <c r="AI5475" i="38"/>
  <c r="AI5474" i="38"/>
  <c r="AI5473" i="38"/>
  <c r="AI5472" i="38"/>
  <c r="AI5471" i="38"/>
  <c r="AI5470" i="38"/>
  <c r="AI5469" i="38"/>
  <c r="AI5468" i="38"/>
  <c r="AI5467" i="38"/>
  <c r="AI5466" i="38"/>
  <c r="AI5465" i="38"/>
  <c r="AI5464" i="38"/>
  <c r="AI5463" i="38"/>
  <c r="AI5462" i="38"/>
  <c r="AI5461" i="38"/>
  <c r="AI5460" i="38"/>
  <c r="AI5459" i="38"/>
  <c r="AI5458" i="38"/>
  <c r="AI5457" i="38"/>
  <c r="AI5456" i="38"/>
  <c r="AI5455" i="38"/>
  <c r="AI5454" i="38"/>
  <c r="AI5453" i="38"/>
  <c r="AI5452" i="38"/>
  <c r="AI5451" i="38"/>
  <c r="AI5450" i="38"/>
  <c r="AI5449" i="38"/>
  <c r="AI5448" i="38"/>
  <c r="AI5447" i="38"/>
  <c r="AI5446" i="38"/>
  <c r="AI5445" i="38"/>
  <c r="AI5444" i="38"/>
  <c r="AI5443" i="38"/>
  <c r="AI5442" i="38"/>
  <c r="AI5441" i="38"/>
  <c r="AI5440" i="38"/>
  <c r="AI5439" i="38"/>
  <c r="AI5438" i="38"/>
  <c r="AI5437" i="38"/>
  <c r="AI5436" i="38"/>
  <c r="AI5435" i="38"/>
  <c r="AI5434" i="38"/>
  <c r="AI5433" i="38"/>
  <c r="AI5432" i="38"/>
  <c r="AI5431" i="38"/>
  <c r="AI5430" i="38"/>
  <c r="AI5429" i="38"/>
  <c r="AI5428" i="38"/>
  <c r="AI5427" i="38"/>
  <c r="AI5426" i="38"/>
  <c r="AI5425" i="38"/>
  <c r="AI5424" i="38"/>
  <c r="AI5423" i="38"/>
  <c r="AI5422" i="38"/>
  <c r="AI5421" i="38"/>
  <c r="AI5420" i="38"/>
  <c r="AI5419" i="38"/>
  <c r="AI5418" i="38"/>
  <c r="AI5417" i="38"/>
  <c r="AI5416" i="38"/>
  <c r="AI5415" i="38"/>
  <c r="AI5414" i="38"/>
  <c r="AI5413" i="38"/>
  <c r="AI5412" i="38"/>
  <c r="AI5411" i="38"/>
  <c r="AI5410" i="38"/>
  <c r="AI5409" i="38"/>
  <c r="AI5408" i="38"/>
  <c r="AI5407" i="38"/>
  <c r="AI5406" i="38"/>
  <c r="AI5405" i="38"/>
  <c r="AI5404" i="38"/>
  <c r="AI5403" i="38"/>
  <c r="AI5402" i="38"/>
  <c r="AI5401" i="38"/>
  <c r="AI5400" i="38"/>
  <c r="AI5399" i="38"/>
  <c r="AI5398" i="38"/>
  <c r="AI5397" i="38"/>
  <c r="AI5396" i="38"/>
  <c r="AI5395" i="38"/>
  <c r="AI5394" i="38"/>
  <c r="AI5393" i="38"/>
  <c r="AI5392" i="38"/>
  <c r="AI5391" i="38"/>
  <c r="AI5390" i="38"/>
  <c r="AI5389" i="38"/>
  <c r="AI5388" i="38"/>
  <c r="AI5387" i="38"/>
  <c r="AI5386" i="38"/>
  <c r="AI5385" i="38"/>
  <c r="AI5384" i="38"/>
  <c r="AI5383" i="38"/>
  <c r="AI5382" i="38"/>
  <c r="AI5381" i="38"/>
  <c r="AI5380" i="38"/>
  <c r="AI5379" i="38"/>
  <c r="AI5378" i="38"/>
  <c r="AI5377" i="38"/>
  <c r="AI5376" i="38"/>
  <c r="AI5375" i="38"/>
  <c r="AI5374" i="38"/>
  <c r="AI5373" i="38"/>
  <c r="AI5372" i="38"/>
  <c r="AI5371" i="38"/>
  <c r="AI5370" i="38"/>
  <c r="AI5369" i="38"/>
  <c r="AI5368" i="38"/>
  <c r="AI5367" i="38"/>
  <c r="AI5366" i="38"/>
  <c r="AI5365" i="38"/>
  <c r="AI5364" i="38"/>
  <c r="AI5363" i="38"/>
  <c r="AI5362" i="38"/>
  <c r="AI5361" i="38"/>
  <c r="AI5360" i="38"/>
  <c r="AI5359" i="38"/>
  <c r="AI5358" i="38"/>
  <c r="AI5357" i="38"/>
  <c r="AI5356" i="38"/>
  <c r="AI5355" i="38"/>
  <c r="AI5354" i="38"/>
  <c r="AI5353" i="38"/>
  <c r="AI5352" i="38"/>
  <c r="AI5351" i="38"/>
  <c r="AI5350" i="38"/>
  <c r="AI5349" i="38"/>
  <c r="AI5348" i="38"/>
  <c r="AI5347" i="38"/>
  <c r="AI5346" i="38"/>
  <c r="AI5345" i="38"/>
  <c r="AI5344" i="38"/>
  <c r="AI5343" i="38"/>
  <c r="AI5342" i="38"/>
  <c r="AI5341" i="38"/>
  <c r="AI5340" i="38"/>
  <c r="AI5339" i="38"/>
  <c r="AI5338" i="38"/>
  <c r="AI5337" i="38"/>
  <c r="AI5336" i="38"/>
  <c r="AI5335" i="38"/>
  <c r="AI5334" i="38"/>
  <c r="AI5333" i="38"/>
  <c r="AI5332" i="38"/>
  <c r="AI5331" i="38"/>
  <c r="AI5330" i="38"/>
  <c r="AI5329" i="38"/>
  <c r="AI5328" i="38"/>
  <c r="AI5327" i="38"/>
  <c r="AI5326" i="38"/>
  <c r="AI5325" i="38"/>
  <c r="AI5324" i="38"/>
  <c r="AI5323" i="38"/>
  <c r="AI5322" i="38"/>
  <c r="AI5321" i="38"/>
  <c r="AI5320" i="38"/>
  <c r="AI5319" i="38"/>
  <c r="AI5318" i="38"/>
  <c r="AI5317" i="38"/>
  <c r="AI5316" i="38"/>
  <c r="AI5315" i="38"/>
  <c r="AI5314" i="38"/>
  <c r="AI5313" i="38"/>
  <c r="AI5312" i="38"/>
  <c r="AI5311" i="38"/>
  <c r="AI5310" i="38"/>
  <c r="AI5309" i="38"/>
  <c r="AI5308" i="38"/>
  <c r="AI5307" i="38"/>
  <c r="AI5306" i="38"/>
  <c r="AI5305" i="38"/>
  <c r="AI5304" i="38"/>
  <c r="AI5303" i="38"/>
  <c r="AI5302" i="38"/>
  <c r="AI5301" i="38"/>
  <c r="AI5300" i="38"/>
  <c r="AI5299" i="38"/>
  <c r="AI5298" i="38"/>
  <c r="AI5297" i="38"/>
  <c r="AI5296" i="38"/>
  <c r="AI5295" i="38"/>
  <c r="AI5294" i="38"/>
  <c r="AI5293" i="38"/>
  <c r="AI5292" i="38"/>
  <c r="AI5291" i="38"/>
  <c r="AI5290" i="38"/>
  <c r="AI5289" i="38"/>
  <c r="AI5288" i="38"/>
  <c r="AI5287" i="38"/>
  <c r="AI5286" i="38"/>
  <c r="AI5285" i="38"/>
  <c r="AI5284" i="38"/>
  <c r="AI5283" i="38"/>
  <c r="AI5282" i="38"/>
  <c r="AI5281" i="38"/>
  <c r="AI5280" i="38"/>
  <c r="AI5279" i="38"/>
  <c r="AI5278" i="38"/>
  <c r="AI5277" i="38"/>
  <c r="AI5276" i="38"/>
  <c r="AI5275" i="38"/>
  <c r="AI5274" i="38"/>
  <c r="AI5273" i="38"/>
  <c r="AI5272" i="38"/>
  <c r="AI5271" i="38"/>
  <c r="AI5270" i="38"/>
  <c r="AI5269" i="38"/>
  <c r="AI5268" i="38"/>
  <c r="AI5267" i="38"/>
  <c r="AI5266" i="38"/>
  <c r="AI5265" i="38"/>
  <c r="AI5264" i="38"/>
  <c r="AI5263" i="38"/>
  <c r="AI5262" i="38"/>
  <c r="AI5261" i="38"/>
  <c r="AI5260" i="38"/>
  <c r="AI5259" i="38"/>
  <c r="AI5258" i="38"/>
  <c r="AI5257" i="38"/>
  <c r="AI5256" i="38"/>
  <c r="AI5255" i="38"/>
  <c r="AI5254" i="38"/>
  <c r="AI5253" i="38"/>
  <c r="AI5252" i="38"/>
  <c r="AI5251" i="38"/>
  <c r="AI5250" i="38"/>
  <c r="AI5249" i="38"/>
  <c r="AI5248" i="38"/>
  <c r="AI5247" i="38"/>
  <c r="AI5246" i="38"/>
  <c r="AI5245" i="38"/>
  <c r="AI5244" i="38"/>
  <c r="AI5243" i="38"/>
  <c r="AI5242" i="38"/>
  <c r="AI5241" i="38"/>
  <c r="AI5240" i="38"/>
  <c r="AI5239" i="38"/>
  <c r="AI5238" i="38"/>
  <c r="AI5237" i="38"/>
  <c r="AI5236" i="38"/>
  <c r="AI5235" i="38"/>
  <c r="AI5234" i="38"/>
  <c r="AI5233" i="38"/>
  <c r="AI5232" i="38"/>
  <c r="AI5231" i="38"/>
  <c r="AI5230" i="38"/>
  <c r="AI5229" i="38"/>
  <c r="AI5228" i="38"/>
  <c r="AI5227" i="38"/>
  <c r="AI5226" i="38"/>
  <c r="AI5225" i="38"/>
  <c r="AI5224" i="38"/>
  <c r="AI5223" i="38"/>
  <c r="AI5222" i="38"/>
  <c r="AI5221" i="38"/>
  <c r="AI5220" i="38"/>
  <c r="AI5219" i="38"/>
  <c r="AI5218" i="38"/>
  <c r="AI5217" i="38"/>
  <c r="AI5216" i="38"/>
  <c r="AI5215" i="38"/>
  <c r="AI5214" i="38"/>
  <c r="AI5213" i="38"/>
  <c r="AI5212" i="38"/>
  <c r="AI5211" i="38"/>
  <c r="AI5210" i="38"/>
  <c r="AI5209" i="38"/>
  <c r="AI5208" i="38"/>
  <c r="AI5207" i="38"/>
  <c r="AI5206" i="38"/>
  <c r="AI5205" i="38"/>
  <c r="AI5204" i="38"/>
  <c r="AI5203" i="38"/>
  <c r="AI5202" i="38"/>
  <c r="AI5201" i="38"/>
  <c r="AI5200" i="38"/>
  <c r="AI5199" i="38"/>
  <c r="AI5198" i="38"/>
  <c r="AI5197" i="38"/>
  <c r="AI5196" i="38"/>
  <c r="AI5195" i="38"/>
  <c r="AI5194" i="38"/>
  <c r="AI5193" i="38"/>
  <c r="AI5192" i="38"/>
  <c r="AI5191" i="38"/>
  <c r="AI5190" i="38"/>
  <c r="AI5189" i="38"/>
  <c r="AI5188" i="38"/>
  <c r="AI5187" i="38"/>
  <c r="AI5186" i="38"/>
  <c r="AI5185" i="38"/>
  <c r="AI5184" i="38"/>
  <c r="AI5183" i="38"/>
  <c r="AI5182" i="38"/>
  <c r="AI5181" i="38"/>
  <c r="AI5180" i="38"/>
  <c r="AI5179" i="38"/>
  <c r="AI5178" i="38"/>
  <c r="AI5177" i="38"/>
  <c r="AI5176" i="38"/>
  <c r="AI5175" i="38"/>
  <c r="AI5174" i="38"/>
  <c r="AI5173" i="38"/>
  <c r="AI5172" i="38"/>
  <c r="AI5171" i="38"/>
  <c r="AI5170" i="38"/>
  <c r="AI5169" i="38"/>
  <c r="AI5168" i="38"/>
  <c r="AI5167" i="38"/>
  <c r="AI5166" i="38"/>
  <c r="AI5165" i="38"/>
  <c r="AI5164" i="38"/>
  <c r="AI5163" i="38"/>
  <c r="AI5162" i="38"/>
  <c r="AI5161" i="38"/>
  <c r="AI5160" i="38"/>
  <c r="AI5159" i="38"/>
  <c r="AI5158" i="38"/>
  <c r="AI5157" i="38"/>
  <c r="AI5156" i="38"/>
  <c r="AI5155" i="38"/>
  <c r="AI5154" i="38"/>
  <c r="AI5153" i="38"/>
  <c r="AI5152" i="38"/>
  <c r="AI5151" i="38"/>
  <c r="AI5150" i="38"/>
  <c r="AI5149" i="38"/>
  <c r="AI5148" i="38"/>
  <c r="AI5147" i="38"/>
  <c r="AI5146" i="38"/>
  <c r="AI5145" i="38"/>
  <c r="AI5144" i="38"/>
  <c r="AI5143" i="38"/>
  <c r="AI5142" i="38"/>
  <c r="AI5141" i="38"/>
  <c r="AI5140" i="38"/>
  <c r="AI5139" i="38"/>
  <c r="AI5138" i="38"/>
  <c r="AI5137" i="38"/>
  <c r="AI5136" i="38"/>
  <c r="AI5135" i="38"/>
  <c r="AI5134" i="38"/>
  <c r="AI5133" i="38"/>
  <c r="AI5132" i="38"/>
  <c r="AI5131" i="38"/>
  <c r="AI5130" i="38"/>
  <c r="AI5129" i="38"/>
  <c r="AI5128" i="38"/>
  <c r="AI5127" i="38"/>
  <c r="AI5126" i="38"/>
  <c r="AI5125" i="38"/>
  <c r="AI5124" i="38"/>
  <c r="AI5123" i="38"/>
  <c r="AI5122" i="38"/>
  <c r="AI5121" i="38"/>
  <c r="AI5120" i="38"/>
  <c r="AI5119" i="38"/>
  <c r="AI5118" i="38"/>
  <c r="AI5117" i="38"/>
  <c r="AI5116" i="38"/>
  <c r="AI5115" i="38"/>
  <c r="AI5114" i="38"/>
  <c r="AI5113" i="38"/>
  <c r="AI5112" i="38"/>
  <c r="AI5111" i="38"/>
  <c r="AI5110" i="38"/>
  <c r="AI5109" i="38"/>
  <c r="AI5108" i="38"/>
  <c r="AI5107" i="38"/>
  <c r="AI5106" i="38"/>
  <c r="AI5105" i="38"/>
  <c r="AI5104" i="38"/>
  <c r="AI5103" i="38"/>
  <c r="AI5102" i="38"/>
  <c r="AI5101" i="38"/>
  <c r="AI5100" i="38"/>
  <c r="AI5099" i="38"/>
  <c r="AI5098" i="38"/>
  <c r="AI5097" i="38"/>
  <c r="AI5096" i="38"/>
  <c r="AI5095" i="38"/>
  <c r="AI5094" i="38"/>
  <c r="AI5093" i="38"/>
  <c r="AI5092" i="38"/>
  <c r="AI5091" i="38"/>
  <c r="AI5090" i="38"/>
  <c r="AI5089" i="38"/>
  <c r="AI5088" i="38"/>
  <c r="AI5087" i="38"/>
  <c r="AI5086" i="38"/>
  <c r="AI5085" i="38"/>
  <c r="AI5084" i="38"/>
  <c r="AI5083" i="38"/>
  <c r="AI5082" i="38"/>
  <c r="AI5081" i="38"/>
  <c r="AI5080" i="38"/>
  <c r="AI5079" i="38"/>
  <c r="AI5078" i="38"/>
  <c r="AI5077" i="38"/>
  <c r="AI5076" i="38"/>
  <c r="AI5075" i="38"/>
  <c r="AI5074" i="38"/>
  <c r="AI5073" i="38"/>
  <c r="AI5072" i="38"/>
  <c r="AI5071" i="38"/>
  <c r="AI5070" i="38"/>
  <c r="AI5069" i="38"/>
  <c r="AI5068" i="38"/>
  <c r="AI5067" i="38"/>
  <c r="AI5066" i="38"/>
  <c r="AI5065" i="38"/>
  <c r="AI5064" i="38"/>
  <c r="AI5063" i="38"/>
  <c r="AI5062" i="38"/>
  <c r="AI5061" i="38"/>
  <c r="AI5060" i="38"/>
  <c r="AI5059" i="38"/>
  <c r="AI5058" i="38"/>
  <c r="AI5057" i="38"/>
  <c r="AI5056" i="38"/>
  <c r="AI5055" i="38"/>
  <c r="AI5054" i="38"/>
  <c r="AI5053" i="38"/>
  <c r="AI5052" i="38"/>
  <c r="AI5051" i="38"/>
  <c r="AI5050" i="38"/>
  <c r="AI5049" i="38"/>
  <c r="AI5048" i="38"/>
  <c r="AI5047" i="38"/>
  <c r="AI5046" i="38"/>
  <c r="AI5045" i="38"/>
  <c r="AI5044" i="38"/>
  <c r="AI5043" i="38"/>
  <c r="AI5042" i="38"/>
  <c r="AI5041" i="38"/>
  <c r="AI5040" i="38"/>
  <c r="AI5039" i="38"/>
  <c r="AI5038" i="38"/>
  <c r="AI5037" i="38"/>
  <c r="AI5036" i="38"/>
  <c r="AI5035" i="38"/>
  <c r="AI5034" i="38"/>
  <c r="AI5033" i="38"/>
  <c r="AI5032" i="38"/>
  <c r="AI5031" i="38"/>
  <c r="AI5030" i="38"/>
  <c r="AI5029" i="38"/>
  <c r="AI5028" i="38"/>
  <c r="AI5027" i="38"/>
  <c r="AI5026" i="38"/>
  <c r="AI5025" i="38"/>
  <c r="AI5024" i="38"/>
  <c r="AI5023" i="38"/>
  <c r="AI5022" i="38"/>
  <c r="AI5021" i="38"/>
  <c r="AI5020" i="38"/>
  <c r="AI5019" i="38"/>
  <c r="AI5018" i="38"/>
  <c r="AI5017" i="38"/>
  <c r="AI5016" i="38"/>
  <c r="AI5015" i="38"/>
  <c r="AI5014" i="38"/>
  <c r="AI5013" i="38"/>
  <c r="AI5012" i="38"/>
  <c r="AI5011" i="38"/>
  <c r="AI5010" i="38"/>
  <c r="AI5009" i="38"/>
  <c r="AI5008" i="38"/>
  <c r="AI5007" i="38"/>
  <c r="AI5006" i="38"/>
  <c r="AI5005" i="38"/>
  <c r="AI5004" i="38"/>
  <c r="AI5003" i="38"/>
  <c r="AI5002" i="38"/>
  <c r="AI5001" i="38"/>
  <c r="AI5000" i="38"/>
  <c r="AI4999" i="38"/>
  <c r="AI4998" i="38"/>
  <c r="AI4997" i="38"/>
  <c r="AI4996" i="38"/>
  <c r="AI4995" i="38"/>
  <c r="AI4994" i="38"/>
  <c r="AI4993" i="38"/>
  <c r="AI4992" i="38"/>
  <c r="AI4991" i="38"/>
  <c r="AI4990" i="38"/>
  <c r="AI4989" i="38"/>
  <c r="AI4988" i="38"/>
  <c r="AI4987" i="38"/>
  <c r="AI4986" i="38"/>
  <c r="AI4985" i="38"/>
  <c r="AI4984" i="38"/>
  <c r="AI4983" i="38"/>
  <c r="AI4982" i="38"/>
  <c r="AI4981" i="38"/>
  <c r="AI4980" i="38"/>
  <c r="AI4979" i="38"/>
  <c r="AI4978" i="38"/>
  <c r="AI4977" i="38"/>
  <c r="AI4976" i="38"/>
  <c r="AI4975" i="38"/>
  <c r="AI4974" i="38"/>
  <c r="AI4973" i="38"/>
  <c r="AI4972" i="38"/>
  <c r="AI4971" i="38"/>
  <c r="AI4970" i="38"/>
  <c r="AI4969" i="38"/>
  <c r="AI4968" i="38"/>
  <c r="AI4967" i="38"/>
  <c r="AI4966" i="38"/>
  <c r="AI4965" i="38"/>
  <c r="AI4964" i="38"/>
  <c r="AI4963" i="38"/>
  <c r="AI4962" i="38"/>
  <c r="AI4961" i="38"/>
  <c r="AI4960" i="38"/>
  <c r="AI4959" i="38"/>
  <c r="AI4958" i="38"/>
  <c r="AI4957" i="38"/>
  <c r="AI4956" i="38"/>
  <c r="AI4955" i="38"/>
  <c r="AI4954" i="38"/>
  <c r="AI4953" i="38"/>
  <c r="AI4952" i="38"/>
  <c r="AI4951" i="38"/>
  <c r="AI4950" i="38"/>
  <c r="AI4949" i="38"/>
  <c r="AI4948" i="38"/>
  <c r="AI4947" i="38"/>
  <c r="AI4946" i="38"/>
  <c r="AI4945" i="38"/>
  <c r="AI4944" i="38"/>
  <c r="AI4943" i="38"/>
  <c r="AI4942" i="38"/>
  <c r="AI4941" i="38"/>
  <c r="AI4940" i="38"/>
  <c r="AI4939" i="38"/>
  <c r="AI4938" i="38"/>
  <c r="AI4937" i="38"/>
  <c r="AI4936" i="38"/>
  <c r="AI4935" i="38"/>
  <c r="AI4934" i="38"/>
  <c r="AI4933" i="38"/>
  <c r="AI4932" i="38"/>
  <c r="AI4931" i="38"/>
  <c r="AI4930" i="38"/>
  <c r="AI4929" i="38"/>
  <c r="AI4928" i="38"/>
  <c r="AI4927" i="38"/>
  <c r="AI4926" i="38"/>
  <c r="AI4925" i="38"/>
  <c r="AI4924" i="38"/>
  <c r="AI4923" i="38"/>
  <c r="AI4922" i="38"/>
  <c r="AI4921" i="38"/>
  <c r="AI4920" i="38"/>
  <c r="AI4919" i="38"/>
  <c r="AI4918" i="38"/>
  <c r="AI4917" i="38"/>
  <c r="AI4916" i="38"/>
  <c r="AI4915" i="38"/>
  <c r="AI4914" i="38"/>
  <c r="AI4913" i="38"/>
  <c r="AI4912" i="38"/>
  <c r="AI4911" i="38"/>
  <c r="AI4910" i="38"/>
  <c r="AI4909" i="38"/>
  <c r="AI4908" i="38"/>
  <c r="AI4907" i="38"/>
  <c r="AI4906" i="38"/>
  <c r="AI4905" i="38"/>
  <c r="AI4904" i="38"/>
  <c r="AI4903" i="38"/>
  <c r="AI4902" i="38"/>
  <c r="AI4901" i="38"/>
  <c r="AI4900" i="38"/>
  <c r="AI4899" i="38"/>
  <c r="AI4898" i="38"/>
  <c r="AI4897" i="38"/>
  <c r="AI4896" i="38"/>
  <c r="AI4895" i="38"/>
  <c r="AI4894" i="38"/>
  <c r="AI4893" i="38"/>
  <c r="AI4892" i="38"/>
  <c r="AI4891" i="38"/>
  <c r="AI4890" i="38"/>
  <c r="AI4889" i="38"/>
  <c r="AI4888" i="38"/>
  <c r="AI4887" i="38"/>
  <c r="AI4886" i="38"/>
  <c r="AI4885" i="38"/>
  <c r="AI4884" i="38"/>
  <c r="AI4883" i="38"/>
  <c r="AI4882" i="38"/>
  <c r="AI4881" i="38"/>
  <c r="AI4880" i="38"/>
  <c r="AI4879" i="38"/>
  <c r="AI4878" i="38"/>
  <c r="AI4877" i="38"/>
  <c r="AI4876" i="38"/>
  <c r="AI4875" i="38"/>
  <c r="AI4874" i="38"/>
  <c r="AI4873" i="38"/>
  <c r="AI4872" i="38"/>
  <c r="AI4871" i="38"/>
  <c r="AI4870" i="38"/>
  <c r="AI4869" i="38"/>
  <c r="AI4868" i="38"/>
  <c r="AI4867" i="38"/>
  <c r="AI4866" i="38"/>
  <c r="AI4865" i="38"/>
  <c r="AI4864" i="38"/>
  <c r="AI4863" i="38"/>
  <c r="AI4862" i="38"/>
  <c r="AI4861" i="38"/>
  <c r="AI4860" i="38"/>
  <c r="AI4859" i="38"/>
  <c r="AI4858" i="38"/>
  <c r="AI4857" i="38"/>
  <c r="AI4856" i="38"/>
  <c r="AI4855" i="38"/>
  <c r="AI4854" i="38"/>
  <c r="AI4853" i="38"/>
  <c r="AI4852" i="38"/>
  <c r="AI4851" i="38"/>
  <c r="AI4850" i="38"/>
  <c r="AI4849" i="38"/>
  <c r="AI4848" i="38"/>
  <c r="AI4847" i="38"/>
  <c r="AI4846" i="38"/>
  <c r="AI4845" i="38"/>
  <c r="AI4844" i="38"/>
  <c r="AI4843" i="38"/>
  <c r="AI4842" i="38"/>
  <c r="AI4841" i="38"/>
  <c r="AI4840" i="38"/>
  <c r="AI4839" i="38"/>
  <c r="AI4838" i="38"/>
  <c r="AI4837" i="38"/>
  <c r="AI4836" i="38"/>
  <c r="AI4835" i="38"/>
  <c r="AI4834" i="38"/>
  <c r="AI4833" i="38"/>
  <c r="AI4832" i="38"/>
  <c r="AI4831" i="38"/>
  <c r="AI4830" i="38"/>
  <c r="AI4829" i="38"/>
  <c r="AI4828" i="38"/>
  <c r="AI4827" i="38"/>
  <c r="AI4826" i="38"/>
  <c r="AI4825" i="38"/>
  <c r="AI4824" i="38"/>
  <c r="AI4823" i="38"/>
  <c r="AI4822" i="38"/>
  <c r="AI4821" i="38"/>
  <c r="AI4820" i="38"/>
  <c r="AI4819" i="38"/>
  <c r="AI4818" i="38"/>
  <c r="AI4817" i="38"/>
  <c r="AI4816" i="38"/>
  <c r="AI4815" i="38"/>
  <c r="AI4814" i="38"/>
  <c r="AI4813" i="38"/>
  <c r="AI4812" i="38"/>
  <c r="AI4811" i="38"/>
  <c r="AI4810" i="38"/>
  <c r="AI4809" i="38"/>
  <c r="AI4808" i="38"/>
  <c r="AI4807" i="38"/>
  <c r="AI4806" i="38"/>
  <c r="AI4805" i="38"/>
  <c r="AI4804" i="38"/>
  <c r="AI4803" i="38"/>
  <c r="AI4802" i="38"/>
  <c r="AI4801" i="38"/>
  <c r="AI4800" i="38"/>
  <c r="AI4799" i="38"/>
  <c r="AI4798" i="38"/>
  <c r="AI4797" i="38"/>
  <c r="AI4796" i="38"/>
  <c r="AI4795" i="38"/>
  <c r="AI4794" i="38"/>
  <c r="AI4793" i="38"/>
  <c r="AI4792" i="38"/>
  <c r="AI4791" i="38"/>
  <c r="AI4790" i="38"/>
  <c r="AI4789" i="38"/>
  <c r="AI4788" i="38"/>
  <c r="AI4787" i="38"/>
  <c r="AI4786" i="38"/>
  <c r="AI4785" i="38"/>
  <c r="AI4784" i="38"/>
  <c r="AI4783" i="38"/>
  <c r="AI4782" i="38"/>
  <c r="AI4781" i="38"/>
  <c r="AI4780" i="38"/>
  <c r="AI4779" i="38"/>
  <c r="AI4778" i="38"/>
  <c r="AI4777" i="38"/>
  <c r="AI4776" i="38"/>
  <c r="AI4775" i="38"/>
  <c r="AI4774" i="38"/>
  <c r="AI4773" i="38"/>
  <c r="AI4772" i="38"/>
  <c r="AI4771" i="38"/>
  <c r="AI4770" i="38"/>
  <c r="AI4769" i="38"/>
  <c r="AI4768" i="38"/>
  <c r="AI4767" i="38"/>
  <c r="AI4766" i="38"/>
  <c r="AI4765" i="38"/>
  <c r="AI4764" i="38"/>
  <c r="AI4763" i="38"/>
  <c r="AI4762" i="38"/>
  <c r="AI4761" i="38"/>
  <c r="AI4760" i="38"/>
  <c r="AI4759" i="38"/>
  <c r="AI4758" i="38"/>
  <c r="AI4757" i="38"/>
  <c r="AI4756" i="38"/>
  <c r="AI4755" i="38"/>
  <c r="AI4754" i="38"/>
  <c r="AI4753" i="38"/>
  <c r="AI4752" i="38"/>
  <c r="AI4751" i="38"/>
  <c r="AI4750" i="38"/>
  <c r="AI4749" i="38"/>
  <c r="AI4748" i="38"/>
  <c r="AI4747" i="38"/>
  <c r="AI4746" i="38"/>
  <c r="AI4745" i="38"/>
  <c r="AI4744" i="38"/>
  <c r="AI4743" i="38"/>
  <c r="AI4742" i="38"/>
  <c r="AI4741" i="38"/>
  <c r="AI4740" i="38"/>
  <c r="AI4739" i="38"/>
  <c r="AI4738" i="38"/>
  <c r="AI4737" i="38"/>
  <c r="AI4736" i="38"/>
  <c r="AI4735" i="38"/>
  <c r="AI4734" i="38"/>
  <c r="AI4733" i="38"/>
  <c r="AI4732" i="38"/>
  <c r="AI4731" i="38"/>
  <c r="AI4730" i="38"/>
  <c r="AI4729" i="38"/>
  <c r="AI4728" i="38"/>
  <c r="AI4727" i="38"/>
  <c r="AI4726" i="38"/>
  <c r="AI4725" i="38"/>
  <c r="AI4724" i="38"/>
  <c r="AI4723" i="38"/>
  <c r="AI4722" i="38"/>
  <c r="AI4721" i="38"/>
  <c r="AI4720" i="38"/>
  <c r="AI4719" i="38"/>
  <c r="AI4718" i="38"/>
  <c r="AI4717" i="38"/>
  <c r="AI4716" i="38"/>
  <c r="AI4715" i="38"/>
  <c r="AI4714" i="38"/>
  <c r="AI4713" i="38"/>
  <c r="AI4712" i="38"/>
  <c r="AI4711" i="38"/>
  <c r="AI4710" i="38"/>
  <c r="AI4709" i="38"/>
  <c r="AI4708" i="38"/>
  <c r="AI4707" i="38"/>
  <c r="AI4706" i="38"/>
  <c r="AI4705" i="38"/>
  <c r="AI4704" i="38"/>
  <c r="AI4703" i="38"/>
  <c r="AI4702" i="38"/>
  <c r="AI4701" i="38"/>
  <c r="AI4700" i="38"/>
  <c r="AI4699" i="38"/>
  <c r="AI4698" i="38"/>
  <c r="AI4697" i="38"/>
  <c r="AI4696" i="38"/>
  <c r="AI4695" i="38"/>
  <c r="AI4694" i="38"/>
  <c r="AI4693" i="38"/>
  <c r="AI4692" i="38"/>
  <c r="AI4691" i="38"/>
  <c r="AI4690" i="38"/>
  <c r="AI4689" i="38"/>
  <c r="AI4688" i="38"/>
  <c r="AI4687" i="38"/>
  <c r="AI4686" i="38"/>
  <c r="AI4685" i="38"/>
  <c r="AI4684" i="38"/>
  <c r="AI4683" i="38"/>
  <c r="AI4682" i="38"/>
  <c r="AI4681" i="38"/>
  <c r="AI4680" i="38"/>
  <c r="AI4679" i="38"/>
  <c r="AI4678" i="38"/>
  <c r="B745" i="1"/>
  <c r="B735" i="1"/>
  <c r="B708" i="1"/>
  <c r="B706" i="1"/>
  <c r="B705" i="1"/>
  <c r="B704" i="1"/>
  <c r="B695" i="1"/>
  <c r="D698" i="1"/>
  <c r="B699" i="1"/>
  <c r="BC6096" i="38"/>
  <c r="AN6096" i="38"/>
  <c r="AK6096" i="38"/>
  <c r="AG6096" i="38"/>
  <c r="AD6096" i="38"/>
  <c r="BC6095" i="38"/>
  <c r="AN6095" i="38"/>
  <c r="AK6095" i="38"/>
  <c r="AG6095" i="38"/>
  <c r="AD6095" i="38"/>
  <c r="BC6094" i="38"/>
  <c r="AN6094" i="38"/>
  <c r="AK6094" i="38"/>
  <c r="AG6094" i="38"/>
  <c r="AD6094" i="38"/>
  <c r="BC6093" i="38"/>
  <c r="AN6093" i="38"/>
  <c r="AK6093" i="38"/>
  <c r="AG6093" i="38"/>
  <c r="AD6093" i="38"/>
  <c r="BC6092" i="38"/>
  <c r="AN6092" i="38"/>
  <c r="AK6092" i="38"/>
  <c r="AG6092" i="38"/>
  <c r="AD6092" i="38"/>
  <c r="BC6091" i="38"/>
  <c r="AN6091" i="38"/>
  <c r="AK6091" i="38"/>
  <c r="AG6091" i="38"/>
  <c r="AD6091" i="38"/>
  <c r="BC6090" i="38"/>
  <c r="AN6090" i="38"/>
  <c r="AK6090" i="38"/>
  <c r="AG6090" i="38"/>
  <c r="AD6090" i="38"/>
  <c r="BC6089" i="38"/>
  <c r="AN6089" i="38"/>
  <c r="AK6089" i="38"/>
  <c r="AG6089" i="38"/>
  <c r="AD6089" i="38"/>
  <c r="BC6088" i="38"/>
  <c r="AN6088" i="38"/>
  <c r="AK6088" i="38"/>
  <c r="AG6088" i="38"/>
  <c r="AD6088" i="38"/>
  <c r="BC6087" i="38"/>
  <c r="AN6087" i="38"/>
  <c r="AK6087" i="38"/>
  <c r="AG6087" i="38"/>
  <c r="AD6087" i="38"/>
  <c r="BC6086" i="38"/>
  <c r="AN6086" i="38"/>
  <c r="AK6086" i="38"/>
  <c r="AG6086" i="38"/>
  <c r="AD6086" i="38"/>
  <c r="BC6085" i="38"/>
  <c r="AN6085" i="38"/>
  <c r="AK6085" i="38"/>
  <c r="AG6085" i="38"/>
  <c r="AD6085" i="38"/>
  <c r="BC6084" i="38"/>
  <c r="AN6084" i="38"/>
  <c r="AK6084" i="38"/>
  <c r="AG6084" i="38"/>
  <c r="AD6084" i="38"/>
  <c r="BC6083" i="38"/>
  <c r="AN6083" i="38"/>
  <c r="AK6083" i="38"/>
  <c r="AG6083" i="38"/>
  <c r="AD6083" i="38"/>
  <c r="BC6082" i="38"/>
  <c r="AN6082" i="38"/>
  <c r="AK6082" i="38"/>
  <c r="AG6082" i="38"/>
  <c r="AD6082" i="38"/>
  <c r="BC6081" i="38"/>
  <c r="AN6081" i="38"/>
  <c r="AK6081" i="38"/>
  <c r="AG6081" i="38"/>
  <c r="AD6081" i="38"/>
  <c r="BC6080" i="38"/>
  <c r="AN6080" i="38"/>
  <c r="AK6080" i="38"/>
  <c r="AG6080" i="38"/>
  <c r="AD6080" i="38"/>
  <c r="BC6079" i="38"/>
  <c r="AN6079" i="38"/>
  <c r="AK6079" i="38"/>
  <c r="AG6079" i="38"/>
  <c r="AD6079" i="38"/>
  <c r="BC6078" i="38"/>
  <c r="AN6078" i="38"/>
  <c r="AK6078" i="38"/>
  <c r="AG6078" i="38"/>
  <c r="AD6078" i="38"/>
  <c r="BC6077" i="38"/>
  <c r="AN6077" i="38"/>
  <c r="AK6077" i="38"/>
  <c r="AG6077" i="38"/>
  <c r="AD6077" i="38"/>
  <c r="BC6076" i="38"/>
  <c r="AN6076" i="38"/>
  <c r="AK6076" i="38"/>
  <c r="AG6076" i="38"/>
  <c r="AD6076" i="38"/>
  <c r="BC6075" i="38"/>
  <c r="AN6075" i="38"/>
  <c r="AK6075" i="38"/>
  <c r="AG6075" i="38"/>
  <c r="AD6075" i="38"/>
  <c r="BC6074" i="38"/>
  <c r="AN6074" i="38"/>
  <c r="AK6074" i="38"/>
  <c r="AG6074" i="38"/>
  <c r="AD6074" i="38"/>
  <c r="BC6073" i="38"/>
  <c r="AN6073" i="38"/>
  <c r="AK6073" i="38"/>
  <c r="AG6073" i="38"/>
  <c r="AD6073" i="38"/>
  <c r="BC6072" i="38"/>
  <c r="AN6072" i="38"/>
  <c r="AK6072" i="38"/>
  <c r="AG6072" i="38"/>
  <c r="AD6072" i="38"/>
  <c r="BC6071" i="38"/>
  <c r="AN6071" i="38"/>
  <c r="AK6071" i="38"/>
  <c r="AG6071" i="38"/>
  <c r="AD6071" i="38"/>
  <c r="BC6070" i="38"/>
  <c r="AN6070" i="38"/>
  <c r="AK6070" i="38"/>
  <c r="AG6070" i="38"/>
  <c r="AD6070" i="38"/>
  <c r="BC6069" i="38"/>
  <c r="AN6069" i="38"/>
  <c r="AK6069" i="38"/>
  <c r="AG6069" i="38"/>
  <c r="AD6069" i="38"/>
  <c r="BC6068" i="38"/>
  <c r="AN6068" i="38"/>
  <c r="AK6068" i="38"/>
  <c r="AG6068" i="38"/>
  <c r="AD6068" i="38"/>
  <c r="BC6067" i="38"/>
  <c r="AN6067" i="38"/>
  <c r="AK6067" i="38"/>
  <c r="AG6067" i="38"/>
  <c r="AD6067" i="38"/>
  <c r="BC6066" i="38"/>
  <c r="AN6066" i="38"/>
  <c r="AK6066" i="38"/>
  <c r="AG6066" i="38"/>
  <c r="AD6066" i="38"/>
  <c r="BC6065" i="38"/>
  <c r="AN6065" i="38"/>
  <c r="AK6065" i="38"/>
  <c r="AG6065" i="38"/>
  <c r="AD6065" i="38"/>
  <c r="BC6064" i="38"/>
  <c r="AN6064" i="38"/>
  <c r="AK6064" i="38"/>
  <c r="AG6064" i="38"/>
  <c r="AD6064" i="38"/>
  <c r="BC6063" i="38"/>
  <c r="AN6063" i="38"/>
  <c r="AK6063" i="38"/>
  <c r="AG6063" i="38"/>
  <c r="AD6063" i="38"/>
  <c r="BC6062" i="38"/>
  <c r="AN6062" i="38"/>
  <c r="AK6062" i="38"/>
  <c r="AG6062" i="38"/>
  <c r="AD6062" i="38"/>
  <c r="BC6061" i="38"/>
  <c r="AN6061" i="38"/>
  <c r="AK6061" i="38"/>
  <c r="AG6061" i="38"/>
  <c r="AD6061" i="38"/>
  <c r="BC6060" i="38"/>
  <c r="AN6060" i="38"/>
  <c r="AK6060" i="38"/>
  <c r="AG6060" i="38"/>
  <c r="AD6060" i="38"/>
  <c r="BC6059" i="38"/>
  <c r="AN6059" i="38"/>
  <c r="AK6059" i="38"/>
  <c r="AG6059" i="38"/>
  <c r="AD6059" i="38"/>
  <c r="BC6058" i="38"/>
  <c r="AN6058" i="38"/>
  <c r="AK6058" i="38"/>
  <c r="AG6058" i="38"/>
  <c r="AD6058" i="38"/>
  <c r="BC6057" i="38"/>
  <c r="AN6057" i="38"/>
  <c r="AK6057" i="38"/>
  <c r="AG6057" i="38"/>
  <c r="AD6057" i="38"/>
  <c r="BC6056" i="38"/>
  <c r="AN6056" i="38"/>
  <c r="AK6056" i="38"/>
  <c r="AG6056" i="38"/>
  <c r="AD6056" i="38"/>
  <c r="BC6055" i="38"/>
  <c r="AN6055" i="38"/>
  <c r="AK6055" i="38"/>
  <c r="AG6055" i="38"/>
  <c r="AD6055" i="38"/>
  <c r="BC6054" i="38"/>
  <c r="AN6054" i="38"/>
  <c r="AK6054" i="38"/>
  <c r="AG6054" i="38"/>
  <c r="AD6054" i="38"/>
  <c r="BC6053" i="38"/>
  <c r="AN6053" i="38"/>
  <c r="AK6053" i="38"/>
  <c r="AG6053" i="38"/>
  <c r="AD6053" i="38"/>
  <c r="BC6052" i="38"/>
  <c r="AN6052" i="38"/>
  <c r="AK6052" i="38"/>
  <c r="AG6052" i="38"/>
  <c r="AD6052" i="38"/>
  <c r="BC6051" i="38"/>
  <c r="AN6051" i="38"/>
  <c r="AK6051" i="38"/>
  <c r="AG6051" i="38"/>
  <c r="AD6051" i="38"/>
  <c r="BC6050" i="38"/>
  <c r="AN6050" i="38"/>
  <c r="AK6050" i="38"/>
  <c r="AG6050" i="38"/>
  <c r="AD6050" i="38"/>
  <c r="BC6049" i="38"/>
  <c r="AN6049" i="38"/>
  <c r="AK6049" i="38"/>
  <c r="AG6049" i="38"/>
  <c r="AD6049" i="38"/>
  <c r="BC6048" i="38"/>
  <c r="AN6048" i="38"/>
  <c r="AK6048" i="38"/>
  <c r="AG6048" i="38"/>
  <c r="AD6048" i="38"/>
  <c r="BC6047" i="38"/>
  <c r="AN6047" i="38"/>
  <c r="AK6047" i="38"/>
  <c r="AG6047" i="38"/>
  <c r="AD6047" i="38"/>
  <c r="BC6046" i="38"/>
  <c r="AN6046" i="38"/>
  <c r="AK6046" i="38"/>
  <c r="AG6046" i="38"/>
  <c r="AD6046" i="38"/>
  <c r="BC6045" i="38"/>
  <c r="AN6045" i="38"/>
  <c r="AK6045" i="38"/>
  <c r="AG6045" i="38"/>
  <c r="AD6045" i="38"/>
  <c r="BC6044" i="38"/>
  <c r="AN6044" i="38"/>
  <c r="AK6044" i="38"/>
  <c r="AG6044" i="38"/>
  <c r="AD6044" i="38"/>
  <c r="BC6043" i="38"/>
  <c r="AN6043" i="38"/>
  <c r="AK6043" i="38"/>
  <c r="AG6043" i="38"/>
  <c r="AD6043" i="38"/>
  <c r="BC6042" i="38"/>
  <c r="AN6042" i="38"/>
  <c r="AK6042" i="38"/>
  <c r="AG6042" i="38"/>
  <c r="AD6042" i="38"/>
  <c r="BC6041" i="38"/>
  <c r="AN6041" i="38"/>
  <c r="AK6041" i="38"/>
  <c r="AG6041" i="38"/>
  <c r="AD6041" i="38"/>
  <c r="BC6040" i="38"/>
  <c r="AN6040" i="38"/>
  <c r="AK6040" i="38"/>
  <c r="AG6040" i="38"/>
  <c r="AD6040" i="38"/>
  <c r="BC6039" i="38"/>
  <c r="AN6039" i="38"/>
  <c r="AK6039" i="38"/>
  <c r="AG6039" i="38"/>
  <c r="AD6039" i="38"/>
  <c r="BC6038" i="38"/>
  <c r="AN6038" i="38"/>
  <c r="AK6038" i="38"/>
  <c r="AG6038" i="38"/>
  <c r="AD6038" i="38"/>
  <c r="BC6037" i="38"/>
  <c r="AN6037" i="38"/>
  <c r="AK6037" i="38"/>
  <c r="AG6037" i="38"/>
  <c r="AD6037" i="38"/>
  <c r="BC6036" i="38"/>
  <c r="AN6036" i="38"/>
  <c r="AK6036" i="38"/>
  <c r="AG6036" i="38"/>
  <c r="AD6036" i="38"/>
  <c r="BC6035" i="38"/>
  <c r="AN6035" i="38"/>
  <c r="AK6035" i="38"/>
  <c r="AG6035" i="38"/>
  <c r="AD6035" i="38"/>
  <c r="BC6034" i="38"/>
  <c r="AN6034" i="38"/>
  <c r="AK6034" i="38"/>
  <c r="AG6034" i="38"/>
  <c r="AD6034" i="38"/>
  <c r="BC6033" i="38"/>
  <c r="AN6033" i="38"/>
  <c r="AK6033" i="38"/>
  <c r="AG6033" i="38"/>
  <c r="AD6033" i="38"/>
  <c r="BC6032" i="38"/>
  <c r="AN6032" i="38"/>
  <c r="AK6032" i="38"/>
  <c r="AG6032" i="38"/>
  <c r="AD6032" i="38"/>
  <c r="BC6031" i="38"/>
  <c r="AN6031" i="38"/>
  <c r="AK6031" i="38"/>
  <c r="AG6031" i="38"/>
  <c r="AD6031" i="38"/>
  <c r="BC6030" i="38"/>
  <c r="AN6030" i="38"/>
  <c r="AK6030" i="38"/>
  <c r="AG6030" i="38"/>
  <c r="AD6030" i="38"/>
  <c r="BC6029" i="38"/>
  <c r="AN6029" i="38"/>
  <c r="AK6029" i="38"/>
  <c r="AG6029" i="38"/>
  <c r="AD6029" i="38"/>
  <c r="BC6028" i="38"/>
  <c r="AN6028" i="38"/>
  <c r="AK6028" i="38"/>
  <c r="AG6028" i="38"/>
  <c r="AD6028" i="38"/>
  <c r="BC6027" i="38"/>
  <c r="AN6027" i="38"/>
  <c r="AK6027" i="38"/>
  <c r="AG6027" i="38"/>
  <c r="AD6027" i="38"/>
  <c r="BC6026" i="38"/>
  <c r="AN6026" i="38"/>
  <c r="AK6026" i="38"/>
  <c r="AG6026" i="38"/>
  <c r="AD6026" i="38"/>
  <c r="BC6025" i="38"/>
  <c r="AN6025" i="38"/>
  <c r="AK6025" i="38"/>
  <c r="AG6025" i="38"/>
  <c r="AD6025" i="38"/>
  <c r="BC6024" i="38"/>
  <c r="AN6024" i="38"/>
  <c r="AK6024" i="38"/>
  <c r="AG6024" i="38"/>
  <c r="AD6024" i="38"/>
  <c r="BC6023" i="38"/>
  <c r="AN6023" i="38"/>
  <c r="AK6023" i="38"/>
  <c r="AG6023" i="38"/>
  <c r="AD6023" i="38"/>
  <c r="BC6022" i="38"/>
  <c r="AN6022" i="38"/>
  <c r="AK6022" i="38"/>
  <c r="AG6022" i="38"/>
  <c r="AD6022" i="38"/>
  <c r="BC6021" i="38"/>
  <c r="AN6021" i="38"/>
  <c r="AK6021" i="38"/>
  <c r="AG6021" i="38"/>
  <c r="AD6021" i="38"/>
  <c r="BC6020" i="38"/>
  <c r="AN6020" i="38"/>
  <c r="AK6020" i="38"/>
  <c r="AG6020" i="38"/>
  <c r="AD6020" i="38"/>
  <c r="BC6019" i="38"/>
  <c r="AN6019" i="38"/>
  <c r="AK6019" i="38"/>
  <c r="AG6019" i="38"/>
  <c r="AD6019" i="38"/>
  <c r="BC6018" i="38"/>
  <c r="AN6018" i="38"/>
  <c r="AK6018" i="38"/>
  <c r="AG6018" i="38"/>
  <c r="AD6018" i="38"/>
  <c r="BC6017" i="38"/>
  <c r="AN6017" i="38"/>
  <c r="AK6017" i="38"/>
  <c r="AG6017" i="38"/>
  <c r="AD6017" i="38"/>
  <c r="BC6016" i="38"/>
  <c r="AN6016" i="38"/>
  <c r="AK6016" i="38"/>
  <c r="AG6016" i="38"/>
  <c r="AD6016" i="38"/>
  <c r="BC6015" i="38"/>
  <c r="AN6015" i="38"/>
  <c r="AK6015" i="38"/>
  <c r="AG6015" i="38"/>
  <c r="AD6015" i="38"/>
  <c r="BC6014" i="38"/>
  <c r="AN6014" i="38"/>
  <c r="AK6014" i="38"/>
  <c r="AG6014" i="38"/>
  <c r="AD6014" i="38"/>
  <c r="BC6013" i="38"/>
  <c r="AN6013" i="38"/>
  <c r="AK6013" i="38"/>
  <c r="AG6013" i="38"/>
  <c r="AD6013" i="38"/>
  <c r="BC6012" i="38"/>
  <c r="AN6012" i="38"/>
  <c r="AK6012" i="38"/>
  <c r="AG6012" i="38"/>
  <c r="AD6012" i="38"/>
  <c r="BC6011" i="38"/>
  <c r="AN6011" i="38"/>
  <c r="AK6011" i="38"/>
  <c r="AG6011" i="38"/>
  <c r="AD6011" i="38"/>
  <c r="BC6010" i="38"/>
  <c r="AN6010" i="38"/>
  <c r="AK6010" i="38"/>
  <c r="AG6010" i="38"/>
  <c r="AD6010" i="38"/>
  <c r="BC6009" i="38"/>
  <c r="AN6009" i="38"/>
  <c r="AK6009" i="38"/>
  <c r="AG6009" i="38"/>
  <c r="AD6009" i="38"/>
  <c r="BC6008" i="38"/>
  <c r="AN6008" i="38"/>
  <c r="AK6008" i="38"/>
  <c r="AG6008" i="38"/>
  <c r="AD6008" i="38"/>
  <c r="BC6007" i="38"/>
  <c r="AN6007" i="38"/>
  <c r="AK6007" i="38"/>
  <c r="AG6007" i="38"/>
  <c r="AD6007" i="38"/>
  <c r="BC6006" i="38"/>
  <c r="AN6006" i="38"/>
  <c r="AK6006" i="38"/>
  <c r="AG6006" i="38"/>
  <c r="AD6006" i="38"/>
  <c r="BC6005" i="38"/>
  <c r="AN6005" i="38"/>
  <c r="AK6005" i="38"/>
  <c r="AG6005" i="38"/>
  <c r="AD6005" i="38"/>
  <c r="BC6004" i="38"/>
  <c r="AN6004" i="38"/>
  <c r="AK6004" i="38"/>
  <c r="AG6004" i="38"/>
  <c r="AD6004" i="38"/>
  <c r="BC6003" i="38"/>
  <c r="AN6003" i="38"/>
  <c r="AK6003" i="38"/>
  <c r="AG6003" i="38"/>
  <c r="AD6003" i="38"/>
  <c r="BC6002" i="38"/>
  <c r="AN6002" i="38"/>
  <c r="AK6002" i="38"/>
  <c r="AG6002" i="38"/>
  <c r="AD6002" i="38"/>
  <c r="BC6001" i="38"/>
  <c r="AN6001" i="38"/>
  <c r="AK6001" i="38"/>
  <c r="AG6001" i="38"/>
  <c r="AD6001" i="38"/>
  <c r="BC6000" i="38"/>
  <c r="AN6000" i="38"/>
  <c r="AK6000" i="38"/>
  <c r="AG6000" i="38"/>
  <c r="AD6000" i="38"/>
  <c r="BC5999" i="38"/>
  <c r="AN5999" i="38"/>
  <c r="AK5999" i="38"/>
  <c r="AG5999" i="38"/>
  <c r="AD5999" i="38"/>
  <c r="BC5998" i="38"/>
  <c r="AN5998" i="38"/>
  <c r="AK5998" i="38"/>
  <c r="AG5998" i="38"/>
  <c r="AD5998" i="38"/>
  <c r="BC5997" i="38"/>
  <c r="AN5997" i="38"/>
  <c r="AK5997" i="38"/>
  <c r="AG5997" i="38"/>
  <c r="AD5997" i="38"/>
  <c r="BC5996" i="38"/>
  <c r="AN5996" i="38"/>
  <c r="AK5996" i="38"/>
  <c r="AG5996" i="38"/>
  <c r="AD5996" i="38"/>
  <c r="BC5995" i="38"/>
  <c r="AN5995" i="38"/>
  <c r="AK5995" i="38"/>
  <c r="AG5995" i="38"/>
  <c r="AD5995" i="38"/>
  <c r="BC5994" i="38"/>
  <c r="AN5994" i="38"/>
  <c r="AK5994" i="38"/>
  <c r="AG5994" i="38"/>
  <c r="AD5994" i="38"/>
  <c r="BC5993" i="38"/>
  <c r="AN5993" i="38"/>
  <c r="AK5993" i="38"/>
  <c r="AG5993" i="38"/>
  <c r="AD5993" i="38"/>
  <c r="BC5992" i="38"/>
  <c r="AN5992" i="38"/>
  <c r="AK5992" i="38"/>
  <c r="AG5992" i="38"/>
  <c r="AD5992" i="38"/>
  <c r="BC5991" i="38"/>
  <c r="AN5991" i="38"/>
  <c r="AK5991" i="38"/>
  <c r="AG5991" i="38"/>
  <c r="AD5991" i="38"/>
  <c r="BC5990" i="38"/>
  <c r="AN5990" i="38"/>
  <c r="AK5990" i="38"/>
  <c r="AG5990" i="38"/>
  <c r="AD5990" i="38"/>
  <c r="BC5989" i="38"/>
  <c r="AN5989" i="38"/>
  <c r="AK5989" i="38"/>
  <c r="AG5989" i="38"/>
  <c r="AD5989" i="38"/>
  <c r="BC5988" i="38"/>
  <c r="AN5988" i="38"/>
  <c r="AK5988" i="38"/>
  <c r="AG5988" i="38"/>
  <c r="AD5988" i="38"/>
  <c r="BC5987" i="38"/>
  <c r="AN5987" i="38"/>
  <c r="AK5987" i="38"/>
  <c r="AG5987" i="38"/>
  <c r="AD5987" i="38"/>
  <c r="BC5986" i="38"/>
  <c r="AN5986" i="38"/>
  <c r="AK5986" i="38"/>
  <c r="AG5986" i="38"/>
  <c r="AD5986" i="38"/>
  <c r="BC5985" i="38"/>
  <c r="AN5985" i="38"/>
  <c r="AK5985" i="38"/>
  <c r="AG5985" i="38"/>
  <c r="AD5985" i="38"/>
  <c r="BC5984" i="38"/>
  <c r="AN5984" i="38"/>
  <c r="AK5984" i="38"/>
  <c r="AG5984" i="38"/>
  <c r="AD5984" i="38"/>
  <c r="BC5983" i="38"/>
  <c r="AN5983" i="38"/>
  <c r="AK5983" i="38"/>
  <c r="AG5983" i="38"/>
  <c r="AD5983" i="38"/>
  <c r="BC5982" i="38"/>
  <c r="AN5982" i="38"/>
  <c r="AK5982" i="38"/>
  <c r="AG5982" i="38"/>
  <c r="AD5982" i="38"/>
  <c r="BC5981" i="38"/>
  <c r="AN5981" i="38"/>
  <c r="AK5981" i="38"/>
  <c r="AG5981" i="38"/>
  <c r="AD5981" i="38"/>
  <c r="BC5980" i="38"/>
  <c r="AN5980" i="38"/>
  <c r="AK5980" i="38"/>
  <c r="AG5980" i="38"/>
  <c r="AD5980" i="38"/>
  <c r="BC5979" i="38"/>
  <c r="AN5979" i="38"/>
  <c r="AK5979" i="38"/>
  <c r="AG5979" i="38"/>
  <c r="AD5979" i="38"/>
  <c r="BC5978" i="38"/>
  <c r="AN5978" i="38"/>
  <c r="AK5978" i="38"/>
  <c r="AG5978" i="38"/>
  <c r="AD5978" i="38"/>
  <c r="BC5977" i="38"/>
  <c r="AN5977" i="38"/>
  <c r="AK5977" i="38"/>
  <c r="AG5977" i="38"/>
  <c r="AD5977" i="38"/>
  <c r="BC5976" i="38"/>
  <c r="AN5976" i="38"/>
  <c r="AK5976" i="38"/>
  <c r="AG5976" i="38"/>
  <c r="AD5976" i="38"/>
  <c r="BC5975" i="38"/>
  <c r="AN5975" i="38"/>
  <c r="AK5975" i="38"/>
  <c r="AG5975" i="38"/>
  <c r="AD5975" i="38"/>
  <c r="BC5974" i="38"/>
  <c r="AN5974" i="38"/>
  <c r="AK5974" i="38"/>
  <c r="AG5974" i="38"/>
  <c r="AD5974" i="38"/>
  <c r="BC5973" i="38"/>
  <c r="AN5973" i="38"/>
  <c r="AK5973" i="38"/>
  <c r="AG5973" i="38"/>
  <c r="AD5973" i="38"/>
  <c r="BC5972" i="38"/>
  <c r="AN5972" i="38"/>
  <c r="AK5972" i="38"/>
  <c r="AG5972" i="38"/>
  <c r="AD5972" i="38"/>
  <c r="BC5971" i="38"/>
  <c r="AN5971" i="38"/>
  <c r="AK5971" i="38"/>
  <c r="AG5971" i="38"/>
  <c r="AD5971" i="38"/>
  <c r="BC5970" i="38"/>
  <c r="AN5970" i="38"/>
  <c r="AK5970" i="38"/>
  <c r="AG5970" i="38"/>
  <c r="AD5970" i="38"/>
  <c r="BC5969" i="38"/>
  <c r="AN5969" i="38"/>
  <c r="AK5969" i="38"/>
  <c r="AG5969" i="38"/>
  <c r="AD5969" i="38"/>
  <c r="BC5968" i="38"/>
  <c r="AN5968" i="38"/>
  <c r="AK5968" i="38"/>
  <c r="AG5968" i="38"/>
  <c r="AD5968" i="38"/>
  <c r="BC5967" i="38"/>
  <c r="AN5967" i="38"/>
  <c r="AK5967" i="38"/>
  <c r="AG5967" i="38"/>
  <c r="AD5967" i="38"/>
  <c r="BC5966" i="38"/>
  <c r="AN5966" i="38"/>
  <c r="AK5966" i="38"/>
  <c r="AG5966" i="38"/>
  <c r="AD5966" i="38"/>
  <c r="BC5965" i="38"/>
  <c r="AN5965" i="38"/>
  <c r="AK5965" i="38"/>
  <c r="AG5965" i="38"/>
  <c r="AD5965" i="38"/>
  <c r="BC5964" i="38"/>
  <c r="AN5964" i="38"/>
  <c r="AK5964" i="38"/>
  <c r="AG5964" i="38"/>
  <c r="AD5964" i="38"/>
  <c r="BC5963" i="38"/>
  <c r="AN5963" i="38"/>
  <c r="AK5963" i="38"/>
  <c r="AG5963" i="38"/>
  <c r="AD5963" i="38"/>
  <c r="BC5962" i="38"/>
  <c r="AN5962" i="38"/>
  <c r="AK5962" i="38"/>
  <c r="AG5962" i="38"/>
  <c r="AD5962" i="38"/>
  <c r="BC5961" i="38"/>
  <c r="AN5961" i="38"/>
  <c r="AK5961" i="38"/>
  <c r="AG5961" i="38"/>
  <c r="AD5961" i="38"/>
  <c r="BC5960" i="38"/>
  <c r="AN5960" i="38"/>
  <c r="AK5960" i="38"/>
  <c r="AG5960" i="38"/>
  <c r="AD5960" i="38"/>
  <c r="BC5959" i="38"/>
  <c r="AN5959" i="38"/>
  <c r="AK5959" i="38"/>
  <c r="AG5959" i="38"/>
  <c r="AD5959" i="38"/>
  <c r="BC5958" i="38"/>
  <c r="AN5958" i="38"/>
  <c r="AK5958" i="38"/>
  <c r="AG5958" i="38"/>
  <c r="AD5958" i="38"/>
  <c r="BC5957" i="38"/>
  <c r="AN5957" i="38"/>
  <c r="AK5957" i="38"/>
  <c r="AG5957" i="38"/>
  <c r="AD5957" i="38"/>
  <c r="BC5956" i="38"/>
  <c r="AN5956" i="38"/>
  <c r="AK5956" i="38"/>
  <c r="AG5956" i="38"/>
  <c r="AD5956" i="38"/>
  <c r="BC5955" i="38"/>
  <c r="AN5955" i="38"/>
  <c r="AK5955" i="38"/>
  <c r="AG5955" i="38"/>
  <c r="AD5955" i="38"/>
  <c r="BC5954" i="38"/>
  <c r="AN5954" i="38"/>
  <c r="AK5954" i="38"/>
  <c r="AG5954" i="38"/>
  <c r="AD5954" i="38"/>
  <c r="BC5953" i="38"/>
  <c r="AN5953" i="38"/>
  <c r="AK5953" i="38"/>
  <c r="AG5953" i="38"/>
  <c r="AD5953" i="38"/>
  <c r="BC5952" i="38"/>
  <c r="AN5952" i="38"/>
  <c r="AK5952" i="38"/>
  <c r="AG5952" i="38"/>
  <c r="AD5952" i="38"/>
  <c r="BC5951" i="38"/>
  <c r="AN5951" i="38"/>
  <c r="AK5951" i="38"/>
  <c r="AG5951" i="38"/>
  <c r="AD5951" i="38"/>
  <c r="BC5950" i="38"/>
  <c r="AN5950" i="38"/>
  <c r="AK5950" i="38"/>
  <c r="AG5950" i="38"/>
  <c r="AD5950" i="38"/>
  <c r="BC5949" i="38"/>
  <c r="AN5949" i="38"/>
  <c r="AK5949" i="38"/>
  <c r="AG5949" i="38"/>
  <c r="AD5949" i="38"/>
  <c r="BC5948" i="38"/>
  <c r="AN5948" i="38"/>
  <c r="AK5948" i="38"/>
  <c r="AG5948" i="38"/>
  <c r="AD5948" i="38"/>
  <c r="BC5947" i="38"/>
  <c r="AN5947" i="38"/>
  <c r="AK5947" i="38"/>
  <c r="AG5947" i="38"/>
  <c r="AD5947" i="38"/>
  <c r="BC5946" i="38"/>
  <c r="AN5946" i="38"/>
  <c r="AK5946" i="38"/>
  <c r="AG5946" i="38"/>
  <c r="AD5946" i="38"/>
  <c r="BC5945" i="38"/>
  <c r="AN5945" i="38"/>
  <c r="AK5945" i="38"/>
  <c r="AG5945" i="38"/>
  <c r="AD5945" i="38"/>
  <c r="BC5944" i="38"/>
  <c r="AN5944" i="38"/>
  <c r="AK5944" i="38"/>
  <c r="AG5944" i="38"/>
  <c r="AD5944" i="38"/>
  <c r="BC5943" i="38"/>
  <c r="AN5943" i="38"/>
  <c r="AK5943" i="38"/>
  <c r="AG5943" i="38"/>
  <c r="AD5943" i="38"/>
  <c r="BC5942" i="38"/>
  <c r="AN5942" i="38"/>
  <c r="AK5942" i="38"/>
  <c r="AG5942" i="38"/>
  <c r="AD5942" i="38"/>
  <c r="BC5941" i="38"/>
  <c r="AN5941" i="38"/>
  <c r="AK5941" i="38"/>
  <c r="AG5941" i="38"/>
  <c r="AD5941" i="38"/>
  <c r="BC5940" i="38"/>
  <c r="AN5940" i="38"/>
  <c r="AK5940" i="38"/>
  <c r="AG5940" i="38"/>
  <c r="AD5940" i="38"/>
  <c r="BC5939" i="38"/>
  <c r="AN5939" i="38"/>
  <c r="AK5939" i="38"/>
  <c r="AG5939" i="38"/>
  <c r="AD5939" i="38"/>
  <c r="BC5938" i="38"/>
  <c r="AN5938" i="38"/>
  <c r="AK5938" i="38"/>
  <c r="AG5938" i="38"/>
  <c r="AD5938" i="38"/>
  <c r="BC5937" i="38"/>
  <c r="AN5937" i="38"/>
  <c r="AK5937" i="38"/>
  <c r="AG5937" i="38"/>
  <c r="AD5937" i="38"/>
  <c r="BC5936" i="38"/>
  <c r="AN5936" i="38"/>
  <c r="AK5936" i="38"/>
  <c r="AG5936" i="38"/>
  <c r="AD5936" i="38"/>
  <c r="BC5935" i="38"/>
  <c r="AN5935" i="38"/>
  <c r="AK5935" i="38"/>
  <c r="AG5935" i="38"/>
  <c r="AD5935" i="38"/>
  <c r="BC5934" i="38"/>
  <c r="AN5934" i="38"/>
  <c r="AK5934" i="38"/>
  <c r="AG5934" i="38"/>
  <c r="AD5934" i="38"/>
  <c r="BC5933" i="38"/>
  <c r="AN5933" i="38"/>
  <c r="AK5933" i="38"/>
  <c r="AG5933" i="38"/>
  <c r="AD5933" i="38"/>
  <c r="BC5932" i="38"/>
  <c r="AN5932" i="38"/>
  <c r="AK5932" i="38"/>
  <c r="AG5932" i="38"/>
  <c r="AD5932" i="38"/>
  <c r="BC5931" i="38"/>
  <c r="AN5931" i="38"/>
  <c r="AK5931" i="38"/>
  <c r="AG5931" i="38"/>
  <c r="AD5931" i="38"/>
  <c r="BC5930" i="38"/>
  <c r="AN5930" i="38"/>
  <c r="AK5930" i="38"/>
  <c r="AG5930" i="38"/>
  <c r="AD5930" i="38"/>
  <c r="BC5929" i="38"/>
  <c r="AN5929" i="38"/>
  <c r="AK5929" i="38"/>
  <c r="AG5929" i="38"/>
  <c r="AD5929" i="38"/>
  <c r="BC5928" i="38"/>
  <c r="AN5928" i="38"/>
  <c r="AK5928" i="38"/>
  <c r="AG5928" i="38"/>
  <c r="AD5928" i="38"/>
  <c r="BC5927" i="38"/>
  <c r="AN5927" i="38"/>
  <c r="AK5927" i="38"/>
  <c r="AG5927" i="38"/>
  <c r="AD5927" i="38"/>
  <c r="BC5926" i="38"/>
  <c r="AN5926" i="38"/>
  <c r="AK5926" i="38"/>
  <c r="AG5926" i="38"/>
  <c r="AD5926" i="38"/>
  <c r="BC5925" i="38"/>
  <c r="AN5925" i="38"/>
  <c r="AK5925" i="38"/>
  <c r="AG5925" i="38"/>
  <c r="AD5925" i="38"/>
  <c r="BC5924" i="38"/>
  <c r="AN5924" i="38"/>
  <c r="AK5924" i="38"/>
  <c r="AG5924" i="38"/>
  <c r="AD5924" i="38"/>
  <c r="BC5923" i="38"/>
  <c r="AN5923" i="38"/>
  <c r="AK5923" i="38"/>
  <c r="AG5923" i="38"/>
  <c r="AD5923" i="38"/>
  <c r="BC5922" i="38"/>
  <c r="AN5922" i="38"/>
  <c r="AK5922" i="38"/>
  <c r="AG5922" i="38"/>
  <c r="AD5922" i="38"/>
  <c r="BC5921" i="38"/>
  <c r="AN5921" i="38"/>
  <c r="AK5921" i="38"/>
  <c r="AG5921" i="38"/>
  <c r="AD5921" i="38"/>
  <c r="BC5920" i="38"/>
  <c r="AN5920" i="38"/>
  <c r="AK5920" i="38"/>
  <c r="AG5920" i="38"/>
  <c r="AD5920" i="38"/>
  <c r="BC5919" i="38"/>
  <c r="AN5919" i="38"/>
  <c r="AK5919" i="38"/>
  <c r="AG5919" i="38"/>
  <c r="AD5919" i="38"/>
  <c r="BC5918" i="38"/>
  <c r="AN5918" i="38"/>
  <c r="AK5918" i="38"/>
  <c r="AG5918" i="38"/>
  <c r="AD5918" i="38"/>
  <c r="BC5917" i="38"/>
  <c r="AN5917" i="38"/>
  <c r="AK5917" i="38"/>
  <c r="AG5917" i="38"/>
  <c r="AD5917" i="38"/>
  <c r="BC5916" i="38"/>
  <c r="AN5916" i="38"/>
  <c r="AK5916" i="38"/>
  <c r="AG5916" i="38"/>
  <c r="AD5916" i="38"/>
  <c r="BC5915" i="38"/>
  <c r="AN5915" i="38"/>
  <c r="AK5915" i="38"/>
  <c r="AG5915" i="38"/>
  <c r="AD5915" i="38"/>
  <c r="BC5914" i="38"/>
  <c r="AN5914" i="38"/>
  <c r="AK5914" i="38"/>
  <c r="AG5914" i="38"/>
  <c r="AD5914" i="38"/>
  <c r="BC5913" i="38"/>
  <c r="AN5913" i="38"/>
  <c r="AK5913" i="38"/>
  <c r="AG5913" i="38"/>
  <c r="AD5913" i="38"/>
  <c r="BC5912" i="38"/>
  <c r="AN5912" i="38"/>
  <c r="AK5912" i="38"/>
  <c r="AG5912" i="38"/>
  <c r="AD5912" i="38"/>
  <c r="BC5911" i="38"/>
  <c r="AN5911" i="38"/>
  <c r="AK5911" i="38"/>
  <c r="AG5911" i="38"/>
  <c r="AD5911" i="38"/>
  <c r="BC5910" i="38"/>
  <c r="AN5910" i="38"/>
  <c r="AK5910" i="38"/>
  <c r="AG5910" i="38"/>
  <c r="AD5910" i="38"/>
  <c r="BC5909" i="38"/>
  <c r="AN5909" i="38"/>
  <c r="AK5909" i="38"/>
  <c r="AG5909" i="38"/>
  <c r="AD5909" i="38"/>
  <c r="BC5908" i="38"/>
  <c r="AN5908" i="38"/>
  <c r="AK5908" i="38"/>
  <c r="AG5908" i="38"/>
  <c r="AD5908" i="38"/>
  <c r="BC5907" i="38"/>
  <c r="AN5907" i="38"/>
  <c r="AK5907" i="38"/>
  <c r="AG5907" i="38"/>
  <c r="AD5907" i="38"/>
  <c r="BC5906" i="38"/>
  <c r="AN5906" i="38"/>
  <c r="AK5906" i="38"/>
  <c r="AG5906" i="38"/>
  <c r="AD5906" i="38"/>
  <c r="BC5905" i="38"/>
  <c r="AN5905" i="38"/>
  <c r="AK5905" i="38"/>
  <c r="AG5905" i="38"/>
  <c r="AD5905" i="38"/>
  <c r="BC5904" i="38"/>
  <c r="AN5904" i="38"/>
  <c r="AK5904" i="38"/>
  <c r="AG5904" i="38"/>
  <c r="AD5904" i="38"/>
  <c r="BC5903" i="38"/>
  <c r="AN5903" i="38"/>
  <c r="AK5903" i="38"/>
  <c r="AG5903" i="38"/>
  <c r="AD5903" i="38"/>
  <c r="BC5902" i="38"/>
  <c r="AN5902" i="38"/>
  <c r="AK5902" i="38"/>
  <c r="AG5902" i="38"/>
  <c r="AD5902" i="38"/>
  <c r="BC5901" i="38"/>
  <c r="AN5901" i="38"/>
  <c r="AK5901" i="38"/>
  <c r="AG5901" i="38"/>
  <c r="AD5901" i="38"/>
  <c r="BC5900" i="38"/>
  <c r="AN5900" i="38"/>
  <c r="AK5900" i="38"/>
  <c r="AG5900" i="38"/>
  <c r="AD5900" i="38"/>
  <c r="BC5899" i="38"/>
  <c r="AN5899" i="38"/>
  <c r="AK5899" i="38"/>
  <c r="AG5899" i="38"/>
  <c r="AD5899" i="38"/>
  <c r="BC5898" i="38"/>
  <c r="AN5898" i="38"/>
  <c r="AK5898" i="38"/>
  <c r="AG5898" i="38"/>
  <c r="AD5898" i="38"/>
  <c r="BC5897" i="38"/>
  <c r="AN5897" i="38"/>
  <c r="AK5897" i="38"/>
  <c r="AG5897" i="38"/>
  <c r="AD5897" i="38"/>
  <c r="BC5896" i="38"/>
  <c r="AN5896" i="38"/>
  <c r="AK5896" i="38"/>
  <c r="AG5896" i="38"/>
  <c r="AD5896" i="38"/>
  <c r="BC5895" i="38"/>
  <c r="AN5895" i="38"/>
  <c r="AK5895" i="38"/>
  <c r="AG5895" i="38"/>
  <c r="AD5895" i="38"/>
  <c r="BC5894" i="38"/>
  <c r="AN5894" i="38"/>
  <c r="AK5894" i="38"/>
  <c r="AG5894" i="38"/>
  <c r="AD5894" i="38"/>
  <c r="BC5893" i="38"/>
  <c r="AN5893" i="38"/>
  <c r="AK5893" i="38"/>
  <c r="AG5893" i="38"/>
  <c r="AD5893" i="38"/>
  <c r="BC5892" i="38"/>
  <c r="AN5892" i="38"/>
  <c r="AK5892" i="38"/>
  <c r="AG5892" i="38"/>
  <c r="AD5892" i="38"/>
  <c r="BC5891" i="38"/>
  <c r="AN5891" i="38"/>
  <c r="AK5891" i="38"/>
  <c r="AG5891" i="38"/>
  <c r="AD5891" i="38"/>
  <c r="BC5890" i="38"/>
  <c r="AN5890" i="38"/>
  <c r="AK5890" i="38"/>
  <c r="AG5890" i="38"/>
  <c r="AD5890" i="38"/>
  <c r="BC5889" i="38"/>
  <c r="AN5889" i="38"/>
  <c r="AK5889" i="38"/>
  <c r="AG5889" i="38"/>
  <c r="AD5889" i="38"/>
  <c r="BC5888" i="38"/>
  <c r="AN5888" i="38"/>
  <c r="AK5888" i="38"/>
  <c r="AG5888" i="38"/>
  <c r="AD5888" i="38"/>
  <c r="BC5887" i="38"/>
  <c r="AN5887" i="38"/>
  <c r="AK5887" i="38"/>
  <c r="AG5887" i="38"/>
  <c r="AD5887" i="38"/>
  <c r="BC5886" i="38"/>
  <c r="AN5886" i="38"/>
  <c r="AK5886" i="38"/>
  <c r="AG5886" i="38"/>
  <c r="AD5886" i="38"/>
  <c r="BC5885" i="38"/>
  <c r="AN5885" i="38"/>
  <c r="AK5885" i="38"/>
  <c r="AG5885" i="38"/>
  <c r="AD5885" i="38"/>
  <c r="BC5884" i="38"/>
  <c r="AN5884" i="38"/>
  <c r="AK5884" i="38"/>
  <c r="AG5884" i="38"/>
  <c r="AD5884" i="38"/>
  <c r="BC5883" i="38"/>
  <c r="AN5883" i="38"/>
  <c r="AK5883" i="38"/>
  <c r="AG5883" i="38"/>
  <c r="AD5883" i="38"/>
  <c r="BC5882" i="38"/>
  <c r="AN5882" i="38"/>
  <c r="AK5882" i="38"/>
  <c r="AG5882" i="38"/>
  <c r="AD5882" i="38"/>
  <c r="BC5881" i="38"/>
  <c r="AN5881" i="38"/>
  <c r="AK5881" i="38"/>
  <c r="AG5881" i="38"/>
  <c r="AD5881" i="38"/>
  <c r="BC5880" i="38"/>
  <c r="AN5880" i="38"/>
  <c r="AK5880" i="38"/>
  <c r="AG5880" i="38"/>
  <c r="AD5880" i="38"/>
  <c r="BC5879" i="38"/>
  <c r="AN5879" i="38"/>
  <c r="AK5879" i="38"/>
  <c r="AG5879" i="38"/>
  <c r="AD5879" i="38"/>
  <c r="BC5878" i="38"/>
  <c r="AN5878" i="38"/>
  <c r="AK5878" i="38"/>
  <c r="AG5878" i="38"/>
  <c r="AD5878" i="38"/>
  <c r="BC5877" i="38"/>
  <c r="AN5877" i="38"/>
  <c r="AK5877" i="38"/>
  <c r="AG5877" i="38"/>
  <c r="AD5877" i="38"/>
  <c r="BC5876" i="38"/>
  <c r="AN5876" i="38"/>
  <c r="AK5876" i="38"/>
  <c r="AG5876" i="38"/>
  <c r="AD5876" i="38"/>
  <c r="BC5875" i="38"/>
  <c r="AN5875" i="38"/>
  <c r="AK5875" i="38"/>
  <c r="AG5875" i="38"/>
  <c r="AD5875" i="38"/>
  <c r="BC5874" i="38"/>
  <c r="AN5874" i="38"/>
  <c r="AK5874" i="38"/>
  <c r="AG5874" i="38"/>
  <c r="AD5874" i="38"/>
  <c r="BC5873" i="38"/>
  <c r="AN5873" i="38"/>
  <c r="AK5873" i="38"/>
  <c r="AG5873" i="38"/>
  <c r="AD5873" i="38"/>
  <c r="BC5872" i="38"/>
  <c r="AN5872" i="38"/>
  <c r="AK5872" i="38"/>
  <c r="AG5872" i="38"/>
  <c r="AD5872" i="38"/>
  <c r="BC5871" i="38"/>
  <c r="AN5871" i="38"/>
  <c r="AK5871" i="38"/>
  <c r="AG5871" i="38"/>
  <c r="AD5871" i="38"/>
  <c r="BC5870" i="38"/>
  <c r="AN5870" i="38"/>
  <c r="AK5870" i="38"/>
  <c r="AG5870" i="38"/>
  <c r="AD5870" i="38"/>
  <c r="BC5869" i="38"/>
  <c r="AN5869" i="38"/>
  <c r="AK5869" i="38"/>
  <c r="AG5869" i="38"/>
  <c r="AD5869" i="38"/>
  <c r="BC5868" i="38"/>
  <c r="AN5868" i="38"/>
  <c r="AK5868" i="38"/>
  <c r="AG5868" i="38"/>
  <c r="AD5868" i="38"/>
  <c r="BC5867" i="38"/>
  <c r="AN5867" i="38"/>
  <c r="AK5867" i="38"/>
  <c r="AG5867" i="38"/>
  <c r="AD5867" i="38"/>
  <c r="BC5866" i="38"/>
  <c r="AN5866" i="38"/>
  <c r="AK5866" i="38"/>
  <c r="AG5866" i="38"/>
  <c r="AD5866" i="38"/>
  <c r="BC5865" i="38"/>
  <c r="AN5865" i="38"/>
  <c r="AK5865" i="38"/>
  <c r="AG5865" i="38"/>
  <c r="AD5865" i="38"/>
  <c r="BC5864" i="38"/>
  <c r="AN5864" i="38"/>
  <c r="AK5864" i="38"/>
  <c r="AG5864" i="38"/>
  <c r="AD5864" i="38"/>
  <c r="BC5863" i="38"/>
  <c r="AN5863" i="38"/>
  <c r="AK5863" i="38"/>
  <c r="AG5863" i="38"/>
  <c r="AD5863" i="38"/>
  <c r="BC5862" i="38"/>
  <c r="AN5862" i="38"/>
  <c r="AK5862" i="38"/>
  <c r="AG5862" i="38"/>
  <c r="AD5862" i="38"/>
  <c r="BC5861" i="38"/>
  <c r="AN5861" i="38"/>
  <c r="AK5861" i="38"/>
  <c r="AG5861" i="38"/>
  <c r="AD5861" i="38"/>
  <c r="BC5860" i="38"/>
  <c r="AN5860" i="38"/>
  <c r="AK5860" i="38"/>
  <c r="AG5860" i="38"/>
  <c r="AD5860" i="38"/>
  <c r="BC5859" i="38"/>
  <c r="AN5859" i="38"/>
  <c r="AK5859" i="38"/>
  <c r="AG5859" i="38"/>
  <c r="AD5859" i="38"/>
  <c r="BC5858" i="38"/>
  <c r="AN5858" i="38"/>
  <c r="AK5858" i="38"/>
  <c r="AG5858" i="38"/>
  <c r="AD5858" i="38"/>
  <c r="BC5857" i="38"/>
  <c r="AN5857" i="38"/>
  <c r="AK5857" i="38"/>
  <c r="AG5857" i="38"/>
  <c r="AD5857" i="38"/>
  <c r="BC5856" i="38"/>
  <c r="AN5856" i="38"/>
  <c r="AK5856" i="38"/>
  <c r="AG5856" i="38"/>
  <c r="AD5856" i="38"/>
  <c r="BC5855" i="38"/>
  <c r="AN5855" i="38"/>
  <c r="AK5855" i="38"/>
  <c r="AG5855" i="38"/>
  <c r="AD5855" i="38"/>
  <c r="BC5854" i="38"/>
  <c r="AN5854" i="38"/>
  <c r="AK5854" i="38"/>
  <c r="AG5854" i="38"/>
  <c r="AD5854" i="38"/>
  <c r="BC5853" i="38"/>
  <c r="AN5853" i="38"/>
  <c r="AK5853" i="38"/>
  <c r="AG5853" i="38"/>
  <c r="AD5853" i="38"/>
  <c r="BC5852" i="38"/>
  <c r="AN5852" i="38"/>
  <c r="AK5852" i="38"/>
  <c r="AG5852" i="38"/>
  <c r="AD5852" i="38"/>
  <c r="BC5851" i="38"/>
  <c r="AN5851" i="38"/>
  <c r="AK5851" i="38"/>
  <c r="AG5851" i="38"/>
  <c r="AD5851" i="38"/>
  <c r="BC5850" i="38"/>
  <c r="AN5850" i="38"/>
  <c r="AK5850" i="38"/>
  <c r="AG5850" i="38"/>
  <c r="AD5850" i="38"/>
  <c r="BC5849" i="38"/>
  <c r="AN5849" i="38"/>
  <c r="AK5849" i="38"/>
  <c r="AG5849" i="38"/>
  <c r="AD5849" i="38"/>
  <c r="BC5848" i="38"/>
  <c r="AN5848" i="38"/>
  <c r="AK5848" i="38"/>
  <c r="AG5848" i="38"/>
  <c r="AD5848" i="38"/>
  <c r="BC5847" i="38"/>
  <c r="AN5847" i="38"/>
  <c r="AK5847" i="38"/>
  <c r="AG5847" i="38"/>
  <c r="AD5847" i="38"/>
  <c r="BC5846" i="38"/>
  <c r="AN5846" i="38"/>
  <c r="AK5846" i="38"/>
  <c r="AG5846" i="38"/>
  <c r="AD5846" i="38"/>
  <c r="BC5845" i="38"/>
  <c r="AN5845" i="38"/>
  <c r="AK5845" i="38"/>
  <c r="AG5845" i="38"/>
  <c r="AD5845" i="38"/>
  <c r="BC5844" i="38"/>
  <c r="AN5844" i="38"/>
  <c r="AK5844" i="38"/>
  <c r="AG5844" i="38"/>
  <c r="AD5844" i="38"/>
  <c r="BC5843" i="38"/>
  <c r="AN5843" i="38"/>
  <c r="AK5843" i="38"/>
  <c r="AG5843" i="38"/>
  <c r="AD5843" i="38"/>
  <c r="BC5842" i="38"/>
  <c r="AN5842" i="38"/>
  <c r="AK5842" i="38"/>
  <c r="AG5842" i="38"/>
  <c r="AD5842" i="38"/>
  <c r="BC5841" i="38"/>
  <c r="AN5841" i="38"/>
  <c r="AK5841" i="38"/>
  <c r="AG5841" i="38"/>
  <c r="AD5841" i="38"/>
  <c r="BC5840" i="38"/>
  <c r="AN5840" i="38"/>
  <c r="AK5840" i="38"/>
  <c r="AG5840" i="38"/>
  <c r="AD5840" i="38"/>
  <c r="BC5839" i="38"/>
  <c r="AN5839" i="38"/>
  <c r="AK5839" i="38"/>
  <c r="AG5839" i="38"/>
  <c r="AD5839" i="38"/>
  <c r="BC5838" i="38"/>
  <c r="AN5838" i="38"/>
  <c r="AK5838" i="38"/>
  <c r="AG5838" i="38"/>
  <c r="AD5838" i="38"/>
  <c r="BC5837" i="38"/>
  <c r="AN5837" i="38"/>
  <c r="AK5837" i="38"/>
  <c r="AG5837" i="38"/>
  <c r="AD5837" i="38"/>
  <c r="BC5836" i="38"/>
  <c r="AN5836" i="38"/>
  <c r="AK5836" i="38"/>
  <c r="AG5836" i="38"/>
  <c r="AD5836" i="38"/>
  <c r="BC5835" i="38"/>
  <c r="AN5835" i="38"/>
  <c r="AK5835" i="38"/>
  <c r="AG5835" i="38"/>
  <c r="AD5835" i="38"/>
  <c r="BC5834" i="38"/>
  <c r="AN5834" i="38"/>
  <c r="AK5834" i="38"/>
  <c r="AG5834" i="38"/>
  <c r="AD5834" i="38"/>
  <c r="BC5833" i="38"/>
  <c r="AN5833" i="38"/>
  <c r="AK5833" i="38"/>
  <c r="AG5833" i="38"/>
  <c r="AD5833" i="38"/>
  <c r="BC5832" i="38"/>
  <c r="AN5832" i="38"/>
  <c r="AK5832" i="38"/>
  <c r="AG5832" i="38"/>
  <c r="AD5832" i="38"/>
  <c r="BC5831" i="38"/>
  <c r="AN5831" i="38"/>
  <c r="AK5831" i="38"/>
  <c r="AG5831" i="38"/>
  <c r="AD5831" i="38"/>
  <c r="BC5830" i="38"/>
  <c r="AN5830" i="38"/>
  <c r="AK5830" i="38"/>
  <c r="AG5830" i="38"/>
  <c r="AD5830" i="38"/>
  <c r="BC5829" i="38"/>
  <c r="AN5829" i="38"/>
  <c r="AK5829" i="38"/>
  <c r="AG5829" i="38"/>
  <c r="AD5829" i="38"/>
  <c r="BC5828" i="38"/>
  <c r="AN5828" i="38"/>
  <c r="AK5828" i="38"/>
  <c r="AG5828" i="38"/>
  <c r="AD5828" i="38"/>
  <c r="BC5827" i="38"/>
  <c r="AN5827" i="38"/>
  <c r="AK5827" i="38"/>
  <c r="AG5827" i="38"/>
  <c r="AD5827" i="38"/>
  <c r="BC5826" i="38"/>
  <c r="AN5826" i="38"/>
  <c r="AK5826" i="38"/>
  <c r="AG5826" i="38"/>
  <c r="AD5826" i="38"/>
  <c r="BC5825" i="38"/>
  <c r="AN5825" i="38"/>
  <c r="AK5825" i="38"/>
  <c r="AG5825" i="38"/>
  <c r="AD5825" i="38"/>
  <c r="BC5824" i="38"/>
  <c r="AN5824" i="38"/>
  <c r="AK5824" i="38"/>
  <c r="AG5824" i="38"/>
  <c r="AD5824" i="38"/>
  <c r="BC5823" i="38"/>
  <c r="AN5823" i="38"/>
  <c r="AK5823" i="38"/>
  <c r="AG5823" i="38"/>
  <c r="AD5823" i="38"/>
  <c r="BC5822" i="38"/>
  <c r="AN5822" i="38"/>
  <c r="AK5822" i="38"/>
  <c r="AG5822" i="38"/>
  <c r="AD5822" i="38"/>
  <c r="BC5821" i="38"/>
  <c r="AN5821" i="38"/>
  <c r="AK5821" i="38"/>
  <c r="AG5821" i="38"/>
  <c r="AD5821" i="38"/>
  <c r="BC5820" i="38"/>
  <c r="AN5820" i="38"/>
  <c r="AK5820" i="38"/>
  <c r="AG5820" i="38"/>
  <c r="AD5820" i="38"/>
  <c r="BC5819" i="38"/>
  <c r="AN5819" i="38"/>
  <c r="AK5819" i="38"/>
  <c r="AG5819" i="38"/>
  <c r="AD5819" i="38"/>
  <c r="BC5818" i="38"/>
  <c r="AN5818" i="38"/>
  <c r="AK5818" i="38"/>
  <c r="AG5818" i="38"/>
  <c r="AD5818" i="38"/>
  <c r="BC5817" i="38"/>
  <c r="AN5817" i="38"/>
  <c r="AK5817" i="38"/>
  <c r="AG5817" i="38"/>
  <c r="AD5817" i="38"/>
  <c r="BC5816" i="38"/>
  <c r="AN5816" i="38"/>
  <c r="AK5816" i="38"/>
  <c r="AG5816" i="38"/>
  <c r="AD5816" i="38"/>
  <c r="BC5815" i="38"/>
  <c r="AN5815" i="38"/>
  <c r="AK5815" i="38"/>
  <c r="AG5815" i="38"/>
  <c r="AD5815" i="38"/>
  <c r="BC5814" i="38"/>
  <c r="AN5814" i="38"/>
  <c r="AK5814" i="38"/>
  <c r="AG5814" i="38"/>
  <c r="AD5814" i="38"/>
  <c r="BC5813" i="38"/>
  <c r="AN5813" i="38"/>
  <c r="AK5813" i="38"/>
  <c r="AG5813" i="38"/>
  <c r="AD5813" i="38"/>
  <c r="BC5812" i="38"/>
  <c r="AN5812" i="38"/>
  <c r="AK5812" i="38"/>
  <c r="AG5812" i="38"/>
  <c r="AD5812" i="38"/>
  <c r="BC5811" i="38"/>
  <c r="AN5811" i="38"/>
  <c r="AK5811" i="38"/>
  <c r="AG5811" i="38"/>
  <c r="AD5811" i="38"/>
  <c r="BC5810" i="38"/>
  <c r="AN5810" i="38"/>
  <c r="AK5810" i="38"/>
  <c r="AG5810" i="38"/>
  <c r="AD5810" i="38"/>
  <c r="BC5809" i="38"/>
  <c r="AN5809" i="38"/>
  <c r="AK5809" i="38"/>
  <c r="AG5809" i="38"/>
  <c r="AD5809" i="38"/>
  <c r="BC5808" i="38"/>
  <c r="AN5808" i="38"/>
  <c r="AK5808" i="38"/>
  <c r="AG5808" i="38"/>
  <c r="AD5808" i="38"/>
  <c r="BC5807" i="38"/>
  <c r="AN5807" i="38"/>
  <c r="AK5807" i="38"/>
  <c r="AG5807" i="38"/>
  <c r="AD5807" i="38"/>
  <c r="BC5806" i="38"/>
  <c r="AN5806" i="38"/>
  <c r="AK5806" i="38"/>
  <c r="AG5806" i="38"/>
  <c r="AD5806" i="38"/>
  <c r="BC5805" i="38"/>
  <c r="AN5805" i="38"/>
  <c r="AK5805" i="38"/>
  <c r="AG5805" i="38"/>
  <c r="AD5805" i="38"/>
  <c r="BC5804" i="38"/>
  <c r="AN5804" i="38"/>
  <c r="AK5804" i="38"/>
  <c r="AG5804" i="38"/>
  <c r="AD5804" i="38"/>
  <c r="BC5803" i="38"/>
  <c r="AN5803" i="38"/>
  <c r="AK5803" i="38"/>
  <c r="AG5803" i="38"/>
  <c r="AD5803" i="38"/>
  <c r="BC5802" i="38"/>
  <c r="AN5802" i="38"/>
  <c r="AK5802" i="38"/>
  <c r="AG5802" i="38"/>
  <c r="AD5802" i="38"/>
  <c r="BC5801" i="38"/>
  <c r="AN5801" i="38"/>
  <c r="AK5801" i="38"/>
  <c r="AG5801" i="38"/>
  <c r="AD5801" i="38"/>
  <c r="BC5800" i="38"/>
  <c r="AN5800" i="38"/>
  <c r="AK5800" i="38"/>
  <c r="AG5800" i="38"/>
  <c r="AD5800" i="38"/>
  <c r="BC5799" i="38"/>
  <c r="AN5799" i="38"/>
  <c r="AK5799" i="38"/>
  <c r="AG5799" i="38"/>
  <c r="AD5799" i="38"/>
  <c r="BC5798" i="38"/>
  <c r="AN5798" i="38"/>
  <c r="AK5798" i="38"/>
  <c r="AG5798" i="38"/>
  <c r="AD5798" i="38"/>
  <c r="BC5797" i="38"/>
  <c r="AN5797" i="38"/>
  <c r="AK5797" i="38"/>
  <c r="AG5797" i="38"/>
  <c r="AD5797" i="38"/>
  <c r="BC5796" i="38"/>
  <c r="AN5796" i="38"/>
  <c r="AK5796" i="38"/>
  <c r="AG5796" i="38"/>
  <c r="AD5796" i="38"/>
  <c r="BC5795" i="38"/>
  <c r="AN5795" i="38"/>
  <c r="AK5795" i="38"/>
  <c r="AG5795" i="38"/>
  <c r="AD5795" i="38"/>
  <c r="BC5794" i="38"/>
  <c r="AN5794" i="38"/>
  <c r="AK5794" i="38"/>
  <c r="AG5794" i="38"/>
  <c r="AD5794" i="38"/>
  <c r="BC5793" i="38"/>
  <c r="AN5793" i="38"/>
  <c r="AK5793" i="38"/>
  <c r="AG5793" i="38"/>
  <c r="AD5793" i="38"/>
  <c r="BC5792" i="38"/>
  <c r="AN5792" i="38"/>
  <c r="AK5792" i="38"/>
  <c r="AG5792" i="38"/>
  <c r="AD5792" i="38"/>
  <c r="BC5791" i="38"/>
  <c r="AN5791" i="38"/>
  <c r="AK5791" i="38"/>
  <c r="AG5791" i="38"/>
  <c r="AD5791" i="38"/>
  <c r="BC5790" i="38"/>
  <c r="AN5790" i="38"/>
  <c r="AK5790" i="38"/>
  <c r="AG5790" i="38"/>
  <c r="AD5790" i="38"/>
  <c r="BC5789" i="38"/>
  <c r="AN5789" i="38"/>
  <c r="AK5789" i="38"/>
  <c r="AG5789" i="38"/>
  <c r="AD5789" i="38"/>
  <c r="BC5788" i="38"/>
  <c r="AN5788" i="38"/>
  <c r="AK5788" i="38"/>
  <c r="AG5788" i="38"/>
  <c r="AD5788" i="38"/>
  <c r="BC5787" i="38"/>
  <c r="AN5787" i="38"/>
  <c r="AK5787" i="38"/>
  <c r="AG5787" i="38"/>
  <c r="AD5787" i="38"/>
  <c r="BC5786" i="38"/>
  <c r="AN5786" i="38"/>
  <c r="AK5786" i="38"/>
  <c r="AG5786" i="38"/>
  <c r="AD5786" i="38"/>
  <c r="BC5785" i="38"/>
  <c r="AN5785" i="38"/>
  <c r="AK5785" i="38"/>
  <c r="AG5785" i="38"/>
  <c r="AD5785" i="38"/>
  <c r="BC5784" i="38"/>
  <c r="AN5784" i="38"/>
  <c r="AK5784" i="38"/>
  <c r="AG5784" i="38"/>
  <c r="AD5784" i="38"/>
  <c r="BC5783" i="38"/>
  <c r="AN5783" i="38"/>
  <c r="AK5783" i="38"/>
  <c r="AG5783" i="38"/>
  <c r="AD5783" i="38"/>
  <c r="BC5782" i="38"/>
  <c r="AN5782" i="38"/>
  <c r="AK5782" i="38"/>
  <c r="AG5782" i="38"/>
  <c r="AD5782" i="38"/>
  <c r="BC5781" i="38"/>
  <c r="AN5781" i="38"/>
  <c r="AK5781" i="38"/>
  <c r="AG5781" i="38"/>
  <c r="AD5781" i="38"/>
  <c r="BC5780" i="38"/>
  <c r="AN5780" i="38"/>
  <c r="AK5780" i="38"/>
  <c r="AG5780" i="38"/>
  <c r="AD5780" i="38"/>
  <c r="BC5779" i="38"/>
  <c r="AN5779" i="38"/>
  <c r="AK5779" i="38"/>
  <c r="AG5779" i="38"/>
  <c r="AD5779" i="38"/>
  <c r="BC5778" i="38"/>
  <c r="AN5778" i="38"/>
  <c r="AK5778" i="38"/>
  <c r="AG5778" i="38"/>
  <c r="AD5778" i="38"/>
  <c r="BC5777" i="38"/>
  <c r="AN5777" i="38"/>
  <c r="AK5777" i="38"/>
  <c r="AG5777" i="38"/>
  <c r="AD5777" i="38"/>
  <c r="BC5776" i="38"/>
  <c r="AN5776" i="38"/>
  <c r="AK5776" i="38"/>
  <c r="AG5776" i="38"/>
  <c r="AD5776" i="38"/>
  <c r="BC5775" i="38"/>
  <c r="AN5775" i="38"/>
  <c r="AK5775" i="38"/>
  <c r="AG5775" i="38"/>
  <c r="AD5775" i="38"/>
  <c r="BC5774" i="38"/>
  <c r="AN5774" i="38"/>
  <c r="AK5774" i="38"/>
  <c r="AG5774" i="38"/>
  <c r="AD5774" i="38"/>
  <c r="BC5773" i="38"/>
  <c r="AN5773" i="38"/>
  <c r="AK5773" i="38"/>
  <c r="AG5773" i="38"/>
  <c r="AD5773" i="38"/>
  <c r="BC5772" i="38"/>
  <c r="AN5772" i="38"/>
  <c r="AK5772" i="38"/>
  <c r="AG5772" i="38"/>
  <c r="AD5772" i="38"/>
  <c r="BC5771" i="38"/>
  <c r="AN5771" i="38"/>
  <c r="AK5771" i="38"/>
  <c r="AG5771" i="38"/>
  <c r="AD5771" i="38"/>
  <c r="BC5770" i="38"/>
  <c r="AN5770" i="38"/>
  <c r="AK5770" i="38"/>
  <c r="AG5770" i="38"/>
  <c r="AD5770" i="38"/>
  <c r="BC5769" i="38"/>
  <c r="AN5769" i="38"/>
  <c r="AK5769" i="38"/>
  <c r="AG5769" i="38"/>
  <c r="AD5769" i="38"/>
  <c r="BC5768" i="38"/>
  <c r="AN5768" i="38"/>
  <c r="AK5768" i="38"/>
  <c r="AG5768" i="38"/>
  <c r="AD5768" i="38"/>
  <c r="BC5767" i="38"/>
  <c r="AN5767" i="38"/>
  <c r="AK5767" i="38"/>
  <c r="AG5767" i="38"/>
  <c r="AD5767" i="38"/>
  <c r="BC5766" i="38"/>
  <c r="AN5766" i="38"/>
  <c r="AK5766" i="38"/>
  <c r="AG5766" i="38"/>
  <c r="AD5766" i="38"/>
  <c r="BC5765" i="38"/>
  <c r="AN5765" i="38"/>
  <c r="AK5765" i="38"/>
  <c r="AG5765" i="38"/>
  <c r="AD5765" i="38"/>
  <c r="BC5764" i="38"/>
  <c r="AN5764" i="38"/>
  <c r="AK5764" i="38"/>
  <c r="AG5764" i="38"/>
  <c r="AD5764" i="38"/>
  <c r="BC5763" i="38"/>
  <c r="AN5763" i="38"/>
  <c r="AK5763" i="38"/>
  <c r="AG5763" i="38"/>
  <c r="AD5763" i="38"/>
  <c r="BC5762" i="38"/>
  <c r="AN5762" i="38"/>
  <c r="AK5762" i="38"/>
  <c r="AG5762" i="38"/>
  <c r="AD5762" i="38"/>
  <c r="BC5761" i="38"/>
  <c r="AN5761" i="38"/>
  <c r="AK5761" i="38"/>
  <c r="AG5761" i="38"/>
  <c r="AD5761" i="38"/>
  <c r="BC5760" i="38"/>
  <c r="AN5760" i="38"/>
  <c r="AK5760" i="38"/>
  <c r="AG5760" i="38"/>
  <c r="AD5760" i="38"/>
  <c r="BC5759" i="38"/>
  <c r="AN5759" i="38"/>
  <c r="AK5759" i="38"/>
  <c r="AG5759" i="38"/>
  <c r="AD5759" i="38"/>
  <c r="BC5758" i="38"/>
  <c r="AN5758" i="38"/>
  <c r="AK5758" i="38"/>
  <c r="AG5758" i="38"/>
  <c r="AD5758" i="38"/>
  <c r="BC5757" i="38"/>
  <c r="AN5757" i="38"/>
  <c r="AK5757" i="38"/>
  <c r="AG5757" i="38"/>
  <c r="AD5757" i="38"/>
  <c r="BC5756" i="38"/>
  <c r="AN5756" i="38"/>
  <c r="AK5756" i="38"/>
  <c r="AG5756" i="38"/>
  <c r="AD5756" i="38"/>
  <c r="BC5755" i="38"/>
  <c r="AN5755" i="38"/>
  <c r="AK5755" i="38"/>
  <c r="AG5755" i="38"/>
  <c r="AD5755" i="38"/>
  <c r="BC5754" i="38"/>
  <c r="AN5754" i="38"/>
  <c r="AK5754" i="38"/>
  <c r="AG5754" i="38"/>
  <c r="AD5754" i="38"/>
  <c r="BC5753" i="38"/>
  <c r="AN5753" i="38"/>
  <c r="AK5753" i="38"/>
  <c r="AG5753" i="38"/>
  <c r="AD5753" i="38"/>
  <c r="BC5752" i="38"/>
  <c r="AN5752" i="38"/>
  <c r="AK5752" i="38"/>
  <c r="AG5752" i="38"/>
  <c r="AD5752" i="38"/>
  <c r="BC5751" i="38"/>
  <c r="AN5751" i="38"/>
  <c r="AK5751" i="38"/>
  <c r="AG5751" i="38"/>
  <c r="AD5751" i="38"/>
  <c r="BC5750" i="38"/>
  <c r="AN5750" i="38"/>
  <c r="AK5750" i="38"/>
  <c r="AG5750" i="38"/>
  <c r="AD5750" i="38"/>
  <c r="BC5749" i="38"/>
  <c r="AN5749" i="38"/>
  <c r="AK5749" i="38"/>
  <c r="AG5749" i="38"/>
  <c r="AD5749" i="38"/>
  <c r="BC5748" i="38"/>
  <c r="AN5748" i="38"/>
  <c r="AK5748" i="38"/>
  <c r="AG5748" i="38"/>
  <c r="AD5748" i="38"/>
  <c r="BC5747" i="38"/>
  <c r="AN5747" i="38"/>
  <c r="AK5747" i="38"/>
  <c r="AG5747" i="38"/>
  <c r="AD5747" i="38"/>
  <c r="BC5746" i="38"/>
  <c r="AN5746" i="38"/>
  <c r="AK5746" i="38"/>
  <c r="AG5746" i="38"/>
  <c r="AD5746" i="38"/>
  <c r="BC5745" i="38"/>
  <c r="AN5745" i="38"/>
  <c r="AK5745" i="38"/>
  <c r="AG5745" i="38"/>
  <c r="AD5745" i="38"/>
  <c r="BC5744" i="38"/>
  <c r="AN5744" i="38"/>
  <c r="AK5744" i="38"/>
  <c r="AG5744" i="38"/>
  <c r="AD5744" i="38"/>
  <c r="BC5743" i="38"/>
  <c r="AN5743" i="38"/>
  <c r="AK5743" i="38"/>
  <c r="AG5743" i="38"/>
  <c r="AD5743" i="38"/>
  <c r="BC5742" i="38"/>
  <c r="AN5742" i="38"/>
  <c r="AK5742" i="38"/>
  <c r="AG5742" i="38"/>
  <c r="AD5742" i="38"/>
  <c r="BC5741" i="38"/>
  <c r="AN5741" i="38"/>
  <c r="AK5741" i="38"/>
  <c r="AG5741" i="38"/>
  <c r="AD5741" i="38"/>
  <c r="BC5740" i="38"/>
  <c r="AN5740" i="38"/>
  <c r="AK5740" i="38"/>
  <c r="AG5740" i="38"/>
  <c r="AD5740" i="38"/>
  <c r="BC5739" i="38"/>
  <c r="AN5739" i="38"/>
  <c r="AK5739" i="38"/>
  <c r="AG5739" i="38"/>
  <c r="AD5739" i="38"/>
  <c r="BC5738" i="38"/>
  <c r="AN5738" i="38"/>
  <c r="AK5738" i="38"/>
  <c r="AG5738" i="38"/>
  <c r="AD5738" i="38"/>
  <c r="BC5737" i="38"/>
  <c r="AN5737" i="38"/>
  <c r="AK5737" i="38"/>
  <c r="AG5737" i="38"/>
  <c r="AD5737" i="38"/>
  <c r="BC5736" i="38"/>
  <c r="AN5736" i="38"/>
  <c r="AK5736" i="38"/>
  <c r="AG5736" i="38"/>
  <c r="AD5736" i="38"/>
  <c r="BC5735" i="38"/>
  <c r="AN5735" i="38"/>
  <c r="AK5735" i="38"/>
  <c r="AG5735" i="38"/>
  <c r="AD5735" i="38"/>
  <c r="BC5734" i="38"/>
  <c r="AN5734" i="38"/>
  <c r="AK5734" i="38"/>
  <c r="AG5734" i="38"/>
  <c r="AD5734" i="38"/>
  <c r="BC5733" i="38"/>
  <c r="AN5733" i="38"/>
  <c r="AK5733" i="38"/>
  <c r="AG5733" i="38"/>
  <c r="AD5733" i="38"/>
  <c r="BC5732" i="38"/>
  <c r="AN5732" i="38"/>
  <c r="AK5732" i="38"/>
  <c r="AG5732" i="38"/>
  <c r="AD5732" i="38"/>
  <c r="BC5731" i="38"/>
  <c r="AN5731" i="38"/>
  <c r="AK5731" i="38"/>
  <c r="AG5731" i="38"/>
  <c r="AD5731" i="38"/>
  <c r="BC5730" i="38"/>
  <c r="AN5730" i="38"/>
  <c r="AK5730" i="38"/>
  <c r="AG5730" i="38"/>
  <c r="AD5730" i="38"/>
  <c r="BC5729" i="38"/>
  <c r="AN5729" i="38"/>
  <c r="AK5729" i="38"/>
  <c r="AG5729" i="38"/>
  <c r="AD5729" i="38"/>
  <c r="BC5728" i="38"/>
  <c r="AN5728" i="38"/>
  <c r="AK5728" i="38"/>
  <c r="AG5728" i="38"/>
  <c r="AD5728" i="38"/>
  <c r="BC5727" i="38"/>
  <c r="AN5727" i="38"/>
  <c r="AK5727" i="38"/>
  <c r="AG5727" i="38"/>
  <c r="AD5727" i="38"/>
  <c r="BC5726" i="38"/>
  <c r="AN5726" i="38"/>
  <c r="AK5726" i="38"/>
  <c r="AG5726" i="38"/>
  <c r="AD5726" i="38"/>
  <c r="BC5725" i="38"/>
  <c r="AN5725" i="38"/>
  <c r="AK5725" i="38"/>
  <c r="AG5725" i="38"/>
  <c r="AD5725" i="38"/>
  <c r="BC5724" i="38"/>
  <c r="AN5724" i="38"/>
  <c r="AK5724" i="38"/>
  <c r="AG5724" i="38"/>
  <c r="AD5724" i="38"/>
  <c r="BC5723" i="38"/>
  <c r="AN5723" i="38"/>
  <c r="AK5723" i="38"/>
  <c r="AG5723" i="38"/>
  <c r="AD5723" i="38"/>
  <c r="BC5722" i="38"/>
  <c r="AN5722" i="38"/>
  <c r="AK5722" i="38"/>
  <c r="AG5722" i="38"/>
  <c r="AD5722" i="38"/>
  <c r="BC5721" i="38"/>
  <c r="AN5721" i="38"/>
  <c r="AK5721" i="38"/>
  <c r="AG5721" i="38"/>
  <c r="AD5721" i="38"/>
  <c r="BC5720" i="38"/>
  <c r="AN5720" i="38"/>
  <c r="AK5720" i="38"/>
  <c r="AG5720" i="38"/>
  <c r="AD5720" i="38"/>
  <c r="BC5719" i="38"/>
  <c r="AN5719" i="38"/>
  <c r="AK5719" i="38"/>
  <c r="AG5719" i="38"/>
  <c r="AD5719" i="38"/>
  <c r="BC5718" i="38"/>
  <c r="AN5718" i="38"/>
  <c r="AK5718" i="38"/>
  <c r="AG5718" i="38"/>
  <c r="AD5718" i="38"/>
  <c r="BC5717" i="38"/>
  <c r="AN5717" i="38"/>
  <c r="AK5717" i="38"/>
  <c r="AG5717" i="38"/>
  <c r="AD5717" i="38"/>
  <c r="BC5716" i="38"/>
  <c r="AN5716" i="38"/>
  <c r="AK5716" i="38"/>
  <c r="AG5716" i="38"/>
  <c r="AD5716" i="38"/>
  <c r="BC5715" i="38"/>
  <c r="AN5715" i="38"/>
  <c r="AK5715" i="38"/>
  <c r="AG5715" i="38"/>
  <c r="AD5715" i="38"/>
  <c r="BC5714" i="38"/>
  <c r="AN5714" i="38"/>
  <c r="AK5714" i="38"/>
  <c r="AG5714" i="38"/>
  <c r="AD5714" i="38"/>
  <c r="BC5713" i="38"/>
  <c r="AN5713" i="38"/>
  <c r="AK5713" i="38"/>
  <c r="AG5713" i="38"/>
  <c r="AD5713" i="38"/>
  <c r="BC5712" i="38"/>
  <c r="AN5712" i="38"/>
  <c r="AK5712" i="38"/>
  <c r="AG5712" i="38"/>
  <c r="AD5712" i="38"/>
  <c r="BC5711" i="38"/>
  <c r="AN5711" i="38"/>
  <c r="AK5711" i="38"/>
  <c r="AG5711" i="38"/>
  <c r="AD5711" i="38"/>
  <c r="BC5710" i="38"/>
  <c r="AN5710" i="38"/>
  <c r="AK5710" i="38"/>
  <c r="AG5710" i="38"/>
  <c r="AD5710" i="38"/>
  <c r="BC5709" i="38"/>
  <c r="AN5709" i="38"/>
  <c r="AK5709" i="38"/>
  <c r="AG5709" i="38"/>
  <c r="AD5709" i="38"/>
  <c r="BC5708" i="38"/>
  <c r="AN5708" i="38"/>
  <c r="AK5708" i="38"/>
  <c r="AG5708" i="38"/>
  <c r="AD5708" i="38"/>
  <c r="BC5707" i="38"/>
  <c r="AN5707" i="38"/>
  <c r="AK5707" i="38"/>
  <c r="AG5707" i="38"/>
  <c r="AD5707" i="38"/>
  <c r="BC5706" i="38"/>
  <c r="AN5706" i="38"/>
  <c r="AK5706" i="38"/>
  <c r="AG5706" i="38"/>
  <c r="AD5706" i="38"/>
  <c r="BC5705" i="38"/>
  <c r="AN5705" i="38"/>
  <c r="AK5705" i="38"/>
  <c r="AG5705" i="38"/>
  <c r="AD5705" i="38"/>
  <c r="BC5704" i="38"/>
  <c r="AN5704" i="38"/>
  <c r="AK5704" i="38"/>
  <c r="AG5704" i="38"/>
  <c r="AD5704" i="38"/>
  <c r="BC5703" i="38"/>
  <c r="AN5703" i="38"/>
  <c r="AK5703" i="38"/>
  <c r="AG5703" i="38"/>
  <c r="AD5703" i="38"/>
  <c r="BC5702" i="38"/>
  <c r="AN5702" i="38"/>
  <c r="AK5702" i="38"/>
  <c r="AG5702" i="38"/>
  <c r="AD5702" i="38"/>
  <c r="BC5701" i="38"/>
  <c r="AN5701" i="38"/>
  <c r="AK5701" i="38"/>
  <c r="AG5701" i="38"/>
  <c r="AD5701" i="38"/>
  <c r="BC5700" i="38"/>
  <c r="AN5700" i="38"/>
  <c r="AK5700" i="38"/>
  <c r="AG5700" i="38"/>
  <c r="AD5700" i="38"/>
  <c r="BC5699" i="38"/>
  <c r="AN5699" i="38"/>
  <c r="AK5699" i="38"/>
  <c r="AG5699" i="38"/>
  <c r="AD5699" i="38"/>
  <c r="BC5698" i="38"/>
  <c r="AN5698" i="38"/>
  <c r="AK5698" i="38"/>
  <c r="AG5698" i="38"/>
  <c r="AD5698" i="38"/>
  <c r="BC5697" i="38"/>
  <c r="AN5697" i="38"/>
  <c r="AK5697" i="38"/>
  <c r="AG5697" i="38"/>
  <c r="AD5697" i="38"/>
  <c r="BC5696" i="38"/>
  <c r="AN5696" i="38"/>
  <c r="AK5696" i="38"/>
  <c r="AG5696" i="38"/>
  <c r="AD5696" i="38"/>
  <c r="BC5695" i="38"/>
  <c r="AN5695" i="38"/>
  <c r="AK5695" i="38"/>
  <c r="AG5695" i="38"/>
  <c r="AD5695" i="38"/>
  <c r="BC5694" i="38"/>
  <c r="AN5694" i="38"/>
  <c r="AK5694" i="38"/>
  <c r="AG5694" i="38"/>
  <c r="AD5694" i="38"/>
  <c r="BC5693" i="38"/>
  <c r="AN5693" i="38"/>
  <c r="AK5693" i="38"/>
  <c r="AG5693" i="38"/>
  <c r="AD5693" i="38"/>
  <c r="BC5692" i="38"/>
  <c r="AN5692" i="38"/>
  <c r="AK5692" i="38"/>
  <c r="AG5692" i="38"/>
  <c r="AD5692" i="38"/>
  <c r="BC5691" i="38"/>
  <c r="AN5691" i="38"/>
  <c r="AK5691" i="38"/>
  <c r="AG5691" i="38"/>
  <c r="AD5691" i="38"/>
  <c r="BC5690" i="38"/>
  <c r="AN5690" i="38"/>
  <c r="AK5690" i="38"/>
  <c r="AG5690" i="38"/>
  <c r="AD5690" i="38"/>
  <c r="BC5689" i="38"/>
  <c r="AN5689" i="38"/>
  <c r="AK5689" i="38"/>
  <c r="AG5689" i="38"/>
  <c r="AD5689" i="38"/>
  <c r="BC5688" i="38"/>
  <c r="AN5688" i="38"/>
  <c r="AK5688" i="38"/>
  <c r="AG5688" i="38"/>
  <c r="AD5688" i="38"/>
  <c r="BC5687" i="38"/>
  <c r="AN5687" i="38"/>
  <c r="AK5687" i="38"/>
  <c r="AG5687" i="38"/>
  <c r="AD5687" i="38"/>
  <c r="BC5686" i="38"/>
  <c r="AN5686" i="38"/>
  <c r="AK5686" i="38"/>
  <c r="AG5686" i="38"/>
  <c r="AD5686" i="38"/>
  <c r="BC5685" i="38"/>
  <c r="AN5685" i="38"/>
  <c r="AK5685" i="38"/>
  <c r="AG5685" i="38"/>
  <c r="AD5685" i="38"/>
  <c r="BC5684" i="38"/>
  <c r="AN5684" i="38"/>
  <c r="AK5684" i="38"/>
  <c r="AG5684" i="38"/>
  <c r="AD5684" i="38"/>
  <c r="BC5683" i="38"/>
  <c r="AN5683" i="38"/>
  <c r="AK5683" i="38"/>
  <c r="AG5683" i="38"/>
  <c r="AD5683" i="38"/>
  <c r="BC5682" i="38"/>
  <c r="AN5682" i="38"/>
  <c r="AK5682" i="38"/>
  <c r="AG5682" i="38"/>
  <c r="AD5682" i="38"/>
  <c r="BC5681" i="38"/>
  <c r="AN5681" i="38"/>
  <c r="AK5681" i="38"/>
  <c r="AG5681" i="38"/>
  <c r="AD5681" i="38"/>
  <c r="BC5680" i="38"/>
  <c r="AN5680" i="38"/>
  <c r="AK5680" i="38"/>
  <c r="AG5680" i="38"/>
  <c r="AD5680" i="38"/>
  <c r="BC5679" i="38"/>
  <c r="AN5679" i="38"/>
  <c r="AK5679" i="38"/>
  <c r="AG5679" i="38"/>
  <c r="AD5679" i="38"/>
  <c r="BC5678" i="38"/>
  <c r="AN5678" i="38"/>
  <c r="AK5678" i="38"/>
  <c r="AG5678" i="38"/>
  <c r="AD5678" i="38"/>
  <c r="BC5677" i="38"/>
  <c r="AN5677" i="38"/>
  <c r="AK5677" i="38"/>
  <c r="AG5677" i="38"/>
  <c r="AD5677" i="38"/>
  <c r="BC5676" i="38"/>
  <c r="AN5676" i="38"/>
  <c r="AK5676" i="38"/>
  <c r="AG5676" i="38"/>
  <c r="AD5676" i="38"/>
  <c r="BC5675" i="38"/>
  <c r="AN5675" i="38"/>
  <c r="AK5675" i="38"/>
  <c r="AG5675" i="38"/>
  <c r="AD5675" i="38"/>
  <c r="BC5674" i="38"/>
  <c r="AN5674" i="38"/>
  <c r="AK5674" i="38"/>
  <c r="AG5674" i="38"/>
  <c r="AD5674" i="38"/>
  <c r="BC5673" i="38"/>
  <c r="AN5673" i="38"/>
  <c r="AK5673" i="38"/>
  <c r="AG5673" i="38"/>
  <c r="AD5673" i="38"/>
  <c r="BC5672" i="38"/>
  <c r="AN5672" i="38"/>
  <c r="AK5672" i="38"/>
  <c r="AG5672" i="38"/>
  <c r="AD5672" i="38"/>
  <c r="BC5671" i="38"/>
  <c r="AN5671" i="38"/>
  <c r="AK5671" i="38"/>
  <c r="AG5671" i="38"/>
  <c r="AD5671" i="38"/>
  <c r="BC5670" i="38"/>
  <c r="AN5670" i="38"/>
  <c r="AK5670" i="38"/>
  <c r="AG5670" i="38"/>
  <c r="AD5670" i="38"/>
  <c r="BC5669" i="38"/>
  <c r="AN5669" i="38"/>
  <c r="AK5669" i="38"/>
  <c r="AG5669" i="38"/>
  <c r="AD5669" i="38"/>
  <c r="BC5668" i="38"/>
  <c r="AN5668" i="38"/>
  <c r="AK5668" i="38"/>
  <c r="AG5668" i="38"/>
  <c r="AD5668" i="38"/>
  <c r="BC5667" i="38"/>
  <c r="AN5667" i="38"/>
  <c r="AK5667" i="38"/>
  <c r="AG5667" i="38"/>
  <c r="AD5667" i="38"/>
  <c r="BC5666" i="38"/>
  <c r="AN5666" i="38"/>
  <c r="AK5666" i="38"/>
  <c r="AG5666" i="38"/>
  <c r="AD5666" i="38"/>
  <c r="BC5665" i="38"/>
  <c r="AN5665" i="38"/>
  <c r="AK5665" i="38"/>
  <c r="AG5665" i="38"/>
  <c r="AD5665" i="38"/>
  <c r="BC5664" i="38"/>
  <c r="AN5664" i="38"/>
  <c r="AK5664" i="38"/>
  <c r="AG5664" i="38"/>
  <c r="AD5664" i="38"/>
  <c r="BC5663" i="38"/>
  <c r="AN5663" i="38"/>
  <c r="AK5663" i="38"/>
  <c r="AG5663" i="38"/>
  <c r="AD5663" i="38"/>
  <c r="BC5662" i="38"/>
  <c r="AN5662" i="38"/>
  <c r="AK5662" i="38"/>
  <c r="AG5662" i="38"/>
  <c r="AD5662" i="38"/>
  <c r="BC5661" i="38"/>
  <c r="AN5661" i="38"/>
  <c r="AK5661" i="38"/>
  <c r="AG5661" i="38"/>
  <c r="AD5661" i="38"/>
  <c r="BC5660" i="38"/>
  <c r="AN5660" i="38"/>
  <c r="AK5660" i="38"/>
  <c r="AG5660" i="38"/>
  <c r="AD5660" i="38"/>
  <c r="BC5659" i="38"/>
  <c r="AN5659" i="38"/>
  <c r="AK5659" i="38"/>
  <c r="AG5659" i="38"/>
  <c r="AD5659" i="38"/>
  <c r="BC5658" i="38"/>
  <c r="AN5658" i="38"/>
  <c r="AK5658" i="38"/>
  <c r="AG5658" i="38"/>
  <c r="AD5658" i="38"/>
  <c r="BC5657" i="38"/>
  <c r="AN5657" i="38"/>
  <c r="AK5657" i="38"/>
  <c r="AG5657" i="38"/>
  <c r="AD5657" i="38"/>
  <c r="BC5656" i="38"/>
  <c r="AN5656" i="38"/>
  <c r="AK5656" i="38"/>
  <c r="AG5656" i="38"/>
  <c r="AD5656" i="38"/>
  <c r="BC5655" i="38"/>
  <c r="AN5655" i="38"/>
  <c r="AK5655" i="38"/>
  <c r="AG5655" i="38"/>
  <c r="AD5655" i="38"/>
  <c r="BC5654" i="38"/>
  <c r="AN5654" i="38"/>
  <c r="AK5654" i="38"/>
  <c r="AG5654" i="38"/>
  <c r="AD5654" i="38"/>
  <c r="BC5653" i="38"/>
  <c r="AN5653" i="38"/>
  <c r="AK5653" i="38"/>
  <c r="AG5653" i="38"/>
  <c r="AD5653" i="38"/>
  <c r="BC5652" i="38"/>
  <c r="AN5652" i="38"/>
  <c r="AK5652" i="38"/>
  <c r="AG5652" i="38"/>
  <c r="AD5652" i="38"/>
  <c r="BC5651" i="38"/>
  <c r="AN5651" i="38"/>
  <c r="AK5651" i="38"/>
  <c r="AG5651" i="38"/>
  <c r="AD5651" i="38"/>
  <c r="BC5650" i="38"/>
  <c r="AN5650" i="38"/>
  <c r="AK5650" i="38"/>
  <c r="AG5650" i="38"/>
  <c r="AD5650" i="38"/>
  <c r="BC5649" i="38"/>
  <c r="AN5649" i="38"/>
  <c r="AK5649" i="38"/>
  <c r="AG5649" i="38"/>
  <c r="AD5649" i="38"/>
  <c r="BC5648" i="38"/>
  <c r="AN5648" i="38"/>
  <c r="AK5648" i="38"/>
  <c r="AG5648" i="38"/>
  <c r="AD5648" i="38"/>
  <c r="BC5647" i="38"/>
  <c r="AN5647" i="38"/>
  <c r="AK5647" i="38"/>
  <c r="AG5647" i="38"/>
  <c r="AD5647" i="38"/>
  <c r="BC5646" i="38"/>
  <c r="AN5646" i="38"/>
  <c r="AK5646" i="38"/>
  <c r="AG5646" i="38"/>
  <c r="AD5646" i="38"/>
  <c r="BC5645" i="38"/>
  <c r="AN5645" i="38"/>
  <c r="AK5645" i="38"/>
  <c r="AG5645" i="38"/>
  <c r="AD5645" i="38"/>
  <c r="BC5644" i="38"/>
  <c r="AN5644" i="38"/>
  <c r="AK5644" i="38"/>
  <c r="AG5644" i="38"/>
  <c r="AD5644" i="38"/>
  <c r="BC5643" i="38"/>
  <c r="AN5643" i="38"/>
  <c r="AK5643" i="38"/>
  <c r="AG5643" i="38"/>
  <c r="AD5643" i="38"/>
  <c r="BC5642" i="38"/>
  <c r="AN5642" i="38"/>
  <c r="AK5642" i="38"/>
  <c r="AG5642" i="38"/>
  <c r="AD5642" i="38"/>
  <c r="BC5641" i="38"/>
  <c r="AN5641" i="38"/>
  <c r="AK5641" i="38"/>
  <c r="AG5641" i="38"/>
  <c r="AD5641" i="38"/>
  <c r="BC5640" i="38"/>
  <c r="AN5640" i="38"/>
  <c r="AK5640" i="38"/>
  <c r="AG5640" i="38"/>
  <c r="AD5640" i="38"/>
  <c r="BC5639" i="38"/>
  <c r="AN5639" i="38"/>
  <c r="AK5639" i="38"/>
  <c r="AG5639" i="38"/>
  <c r="AD5639" i="38"/>
  <c r="BC5638" i="38"/>
  <c r="AN5638" i="38"/>
  <c r="AK5638" i="38"/>
  <c r="AG5638" i="38"/>
  <c r="AD5638" i="38"/>
  <c r="BC5637" i="38"/>
  <c r="AN5637" i="38"/>
  <c r="AK5637" i="38"/>
  <c r="AG5637" i="38"/>
  <c r="AD5637" i="38"/>
  <c r="BC5636" i="38"/>
  <c r="AN5636" i="38"/>
  <c r="AK5636" i="38"/>
  <c r="AG5636" i="38"/>
  <c r="AD5636" i="38"/>
  <c r="BC5635" i="38"/>
  <c r="AN5635" i="38"/>
  <c r="AK5635" i="38"/>
  <c r="AG5635" i="38"/>
  <c r="AD5635" i="38"/>
  <c r="BC5634" i="38"/>
  <c r="AN5634" i="38"/>
  <c r="AK5634" i="38"/>
  <c r="AG5634" i="38"/>
  <c r="AD5634" i="38"/>
  <c r="BC5633" i="38"/>
  <c r="AN5633" i="38"/>
  <c r="AK5633" i="38"/>
  <c r="AG5633" i="38"/>
  <c r="AD5633" i="38"/>
  <c r="BC5632" i="38"/>
  <c r="AN5632" i="38"/>
  <c r="AK5632" i="38"/>
  <c r="AG5632" i="38"/>
  <c r="AD5632" i="38"/>
  <c r="BC5631" i="38"/>
  <c r="AN5631" i="38"/>
  <c r="AK5631" i="38"/>
  <c r="AG5631" i="38"/>
  <c r="AD5631" i="38"/>
  <c r="BC5630" i="38"/>
  <c r="AN5630" i="38"/>
  <c r="AK5630" i="38"/>
  <c r="AG5630" i="38"/>
  <c r="AD5630" i="38"/>
  <c r="BC5629" i="38"/>
  <c r="AN5629" i="38"/>
  <c r="AK5629" i="38"/>
  <c r="AG5629" i="38"/>
  <c r="AD5629" i="38"/>
  <c r="BC5628" i="38"/>
  <c r="AN5628" i="38"/>
  <c r="AK5628" i="38"/>
  <c r="AG5628" i="38"/>
  <c r="AD5628" i="38"/>
  <c r="BC5627" i="38"/>
  <c r="AN5627" i="38"/>
  <c r="AK5627" i="38"/>
  <c r="AG5627" i="38"/>
  <c r="AD5627" i="38"/>
  <c r="BC5626" i="38"/>
  <c r="AN5626" i="38"/>
  <c r="AK5626" i="38"/>
  <c r="AG5626" i="38"/>
  <c r="AD5626" i="38"/>
  <c r="BC5625" i="38"/>
  <c r="AN5625" i="38"/>
  <c r="AK5625" i="38"/>
  <c r="AG5625" i="38"/>
  <c r="AD5625" i="38"/>
  <c r="BC5624" i="38"/>
  <c r="AN5624" i="38"/>
  <c r="AK5624" i="38"/>
  <c r="AG5624" i="38"/>
  <c r="AD5624" i="38"/>
  <c r="BC5623" i="38"/>
  <c r="AN5623" i="38"/>
  <c r="AK5623" i="38"/>
  <c r="AG5623" i="38"/>
  <c r="AD5623" i="38"/>
  <c r="BC5622" i="38"/>
  <c r="AN5622" i="38"/>
  <c r="AK5622" i="38"/>
  <c r="AG5622" i="38"/>
  <c r="AD5622" i="38"/>
  <c r="BC5621" i="38"/>
  <c r="AN5621" i="38"/>
  <c r="AK5621" i="38"/>
  <c r="AG5621" i="38"/>
  <c r="AD5621" i="38"/>
  <c r="BC5620" i="38"/>
  <c r="AN5620" i="38"/>
  <c r="AK5620" i="38"/>
  <c r="AG5620" i="38"/>
  <c r="AD5620" i="38"/>
  <c r="BC5619" i="38"/>
  <c r="AN5619" i="38"/>
  <c r="AK5619" i="38"/>
  <c r="AG5619" i="38"/>
  <c r="AD5619" i="38"/>
  <c r="BC5618" i="38"/>
  <c r="AN5618" i="38"/>
  <c r="AK5618" i="38"/>
  <c r="AG5618" i="38"/>
  <c r="AD5618" i="38"/>
  <c r="BC5617" i="38"/>
  <c r="AN5617" i="38"/>
  <c r="AK5617" i="38"/>
  <c r="AG5617" i="38"/>
  <c r="AD5617" i="38"/>
  <c r="BC5616" i="38"/>
  <c r="AN5616" i="38"/>
  <c r="AK5616" i="38"/>
  <c r="AG5616" i="38"/>
  <c r="AD5616" i="38"/>
  <c r="BC5615" i="38"/>
  <c r="AN5615" i="38"/>
  <c r="AK5615" i="38"/>
  <c r="AG5615" i="38"/>
  <c r="AD5615" i="38"/>
  <c r="BC5614" i="38"/>
  <c r="AN5614" i="38"/>
  <c r="AK5614" i="38"/>
  <c r="AG5614" i="38"/>
  <c r="AD5614" i="38"/>
  <c r="BC5613" i="38"/>
  <c r="AN5613" i="38"/>
  <c r="AK5613" i="38"/>
  <c r="AG5613" i="38"/>
  <c r="AD5613" i="38"/>
  <c r="BC5612" i="38"/>
  <c r="AN5612" i="38"/>
  <c r="AK5612" i="38"/>
  <c r="AG5612" i="38"/>
  <c r="AD5612" i="38"/>
  <c r="BC5611" i="38"/>
  <c r="AN5611" i="38"/>
  <c r="AK5611" i="38"/>
  <c r="AG5611" i="38"/>
  <c r="AD5611" i="38"/>
  <c r="BC5610" i="38"/>
  <c r="AN5610" i="38"/>
  <c r="AK5610" i="38"/>
  <c r="AG5610" i="38"/>
  <c r="AD5610" i="38"/>
  <c r="BC5609" i="38"/>
  <c r="AN5609" i="38"/>
  <c r="AK5609" i="38"/>
  <c r="AG5609" i="38"/>
  <c r="AD5609" i="38"/>
  <c r="BC5608" i="38"/>
  <c r="AN5608" i="38"/>
  <c r="AK5608" i="38"/>
  <c r="AG5608" i="38"/>
  <c r="AD5608" i="38"/>
  <c r="BC5607" i="38"/>
  <c r="AN5607" i="38"/>
  <c r="AK5607" i="38"/>
  <c r="AG5607" i="38"/>
  <c r="AD5607" i="38"/>
  <c r="BC5606" i="38"/>
  <c r="AN5606" i="38"/>
  <c r="AK5606" i="38"/>
  <c r="AG5606" i="38"/>
  <c r="AD5606" i="38"/>
  <c r="BC5605" i="38"/>
  <c r="AN5605" i="38"/>
  <c r="AK5605" i="38"/>
  <c r="AG5605" i="38"/>
  <c r="AD5605" i="38"/>
  <c r="BC5604" i="38"/>
  <c r="AN5604" i="38"/>
  <c r="AK5604" i="38"/>
  <c r="AG5604" i="38"/>
  <c r="AD5604" i="38"/>
  <c r="BC5603" i="38"/>
  <c r="AN5603" i="38"/>
  <c r="AK5603" i="38"/>
  <c r="AG5603" i="38"/>
  <c r="AD5603" i="38"/>
  <c r="BC5602" i="38"/>
  <c r="AN5602" i="38"/>
  <c r="AK5602" i="38"/>
  <c r="AG5602" i="38"/>
  <c r="AD5602" i="38"/>
  <c r="BC5601" i="38"/>
  <c r="AN5601" i="38"/>
  <c r="AK5601" i="38"/>
  <c r="AG5601" i="38"/>
  <c r="AD5601" i="38"/>
  <c r="BC5600" i="38"/>
  <c r="AN5600" i="38"/>
  <c r="AK5600" i="38"/>
  <c r="AG5600" i="38"/>
  <c r="AD5600" i="38"/>
  <c r="BC5599" i="38"/>
  <c r="AN5599" i="38"/>
  <c r="AK5599" i="38"/>
  <c r="AG5599" i="38"/>
  <c r="AD5599" i="38"/>
  <c r="BC5598" i="38"/>
  <c r="AN5598" i="38"/>
  <c r="AK5598" i="38"/>
  <c r="AG5598" i="38"/>
  <c r="AD5598" i="38"/>
  <c r="BC5597" i="38"/>
  <c r="AN5597" i="38"/>
  <c r="AK5597" i="38"/>
  <c r="AG5597" i="38"/>
  <c r="AD5597" i="38"/>
  <c r="BC5596" i="38"/>
  <c r="AN5596" i="38"/>
  <c r="AK5596" i="38"/>
  <c r="AG5596" i="38"/>
  <c r="AD5596" i="38"/>
  <c r="BC5595" i="38"/>
  <c r="AN5595" i="38"/>
  <c r="AK5595" i="38"/>
  <c r="AG5595" i="38"/>
  <c r="AD5595" i="38"/>
  <c r="BC5594" i="38"/>
  <c r="AN5594" i="38"/>
  <c r="AK5594" i="38"/>
  <c r="AG5594" i="38"/>
  <c r="AD5594" i="38"/>
  <c r="BC5593" i="38"/>
  <c r="AN5593" i="38"/>
  <c r="AK5593" i="38"/>
  <c r="AG5593" i="38"/>
  <c r="AD5593" i="38"/>
  <c r="BC5592" i="38"/>
  <c r="AN5592" i="38"/>
  <c r="AK5592" i="38"/>
  <c r="AG5592" i="38"/>
  <c r="AD5592" i="38"/>
  <c r="BC5591" i="38"/>
  <c r="AN5591" i="38"/>
  <c r="AK5591" i="38"/>
  <c r="AG5591" i="38"/>
  <c r="AD5591" i="38"/>
  <c r="BC5590" i="38"/>
  <c r="AN5590" i="38"/>
  <c r="AK5590" i="38"/>
  <c r="AG5590" i="38"/>
  <c r="AD5590" i="38"/>
  <c r="BC5589" i="38"/>
  <c r="AN5589" i="38"/>
  <c r="AK5589" i="38"/>
  <c r="AG5589" i="38"/>
  <c r="AD5589" i="38"/>
  <c r="BC5588" i="38"/>
  <c r="AN5588" i="38"/>
  <c r="AK5588" i="38"/>
  <c r="AG5588" i="38"/>
  <c r="AD5588" i="38"/>
  <c r="BC5587" i="38"/>
  <c r="AN5587" i="38"/>
  <c r="AK5587" i="38"/>
  <c r="AG5587" i="38"/>
  <c r="AD5587" i="38"/>
  <c r="BC5586" i="38"/>
  <c r="AN5586" i="38"/>
  <c r="AK5586" i="38"/>
  <c r="AG5586" i="38"/>
  <c r="AD5586" i="38"/>
  <c r="BC5585" i="38"/>
  <c r="AN5585" i="38"/>
  <c r="AK5585" i="38"/>
  <c r="AG5585" i="38"/>
  <c r="AD5585" i="38"/>
  <c r="BC5584" i="38"/>
  <c r="AN5584" i="38"/>
  <c r="AK5584" i="38"/>
  <c r="AG5584" i="38"/>
  <c r="AD5584" i="38"/>
  <c r="BC5583" i="38"/>
  <c r="AN5583" i="38"/>
  <c r="AK5583" i="38"/>
  <c r="AG5583" i="38"/>
  <c r="AD5583" i="38"/>
  <c r="BC5582" i="38"/>
  <c r="AN5582" i="38"/>
  <c r="AK5582" i="38"/>
  <c r="AG5582" i="38"/>
  <c r="AD5582" i="38"/>
  <c r="BC5581" i="38"/>
  <c r="AN5581" i="38"/>
  <c r="AK5581" i="38"/>
  <c r="AG5581" i="38"/>
  <c r="AD5581" i="38"/>
  <c r="BC5580" i="38"/>
  <c r="AN5580" i="38"/>
  <c r="AK5580" i="38"/>
  <c r="AG5580" i="38"/>
  <c r="AD5580" i="38"/>
  <c r="BC5579" i="38"/>
  <c r="AN5579" i="38"/>
  <c r="AK5579" i="38"/>
  <c r="AG5579" i="38"/>
  <c r="AD5579" i="38"/>
  <c r="BC5578" i="38"/>
  <c r="AN5578" i="38"/>
  <c r="AK5578" i="38"/>
  <c r="AG5578" i="38"/>
  <c r="AD5578" i="38"/>
  <c r="BC5577" i="38"/>
  <c r="AN5577" i="38"/>
  <c r="AK5577" i="38"/>
  <c r="AG5577" i="38"/>
  <c r="AD5577" i="38"/>
  <c r="BC5576" i="38"/>
  <c r="AN5576" i="38"/>
  <c r="AK5576" i="38"/>
  <c r="AG5576" i="38"/>
  <c r="AD5576" i="38"/>
  <c r="BC5575" i="38"/>
  <c r="AN5575" i="38"/>
  <c r="AK5575" i="38"/>
  <c r="AG5575" i="38"/>
  <c r="AD5575" i="38"/>
  <c r="BC5574" i="38"/>
  <c r="AN5574" i="38"/>
  <c r="AK5574" i="38"/>
  <c r="AG5574" i="38"/>
  <c r="AD5574" i="38"/>
  <c r="BC5573" i="38"/>
  <c r="AN5573" i="38"/>
  <c r="AK5573" i="38"/>
  <c r="AG5573" i="38"/>
  <c r="AD5573" i="38"/>
  <c r="BC5572" i="38"/>
  <c r="AN5572" i="38"/>
  <c r="AK5572" i="38"/>
  <c r="AG5572" i="38"/>
  <c r="AD5572" i="38"/>
  <c r="BC5571" i="38"/>
  <c r="AN5571" i="38"/>
  <c r="AK5571" i="38"/>
  <c r="AG5571" i="38"/>
  <c r="AD5571" i="38"/>
  <c r="BC5570" i="38"/>
  <c r="AN5570" i="38"/>
  <c r="AK5570" i="38"/>
  <c r="AG5570" i="38"/>
  <c r="AD5570" i="38"/>
  <c r="BC5569" i="38"/>
  <c r="AN5569" i="38"/>
  <c r="AK5569" i="38"/>
  <c r="AG5569" i="38"/>
  <c r="AD5569" i="38"/>
  <c r="BC5568" i="38"/>
  <c r="AN5568" i="38"/>
  <c r="AK5568" i="38"/>
  <c r="AG5568" i="38"/>
  <c r="AD5568" i="38"/>
  <c r="BC5567" i="38"/>
  <c r="AN5567" i="38"/>
  <c r="AK5567" i="38"/>
  <c r="AG5567" i="38"/>
  <c r="AD5567" i="38"/>
  <c r="BC5566" i="38"/>
  <c r="AN5566" i="38"/>
  <c r="AK5566" i="38"/>
  <c r="AG5566" i="38"/>
  <c r="AD5566" i="38"/>
  <c r="BC5565" i="38"/>
  <c r="AN5565" i="38"/>
  <c r="AK5565" i="38"/>
  <c r="AG5565" i="38"/>
  <c r="AD5565" i="38"/>
  <c r="BC5564" i="38"/>
  <c r="AN5564" i="38"/>
  <c r="AK5564" i="38"/>
  <c r="AG5564" i="38"/>
  <c r="AD5564" i="38"/>
  <c r="BC5563" i="38"/>
  <c r="AN5563" i="38"/>
  <c r="AK5563" i="38"/>
  <c r="AG5563" i="38"/>
  <c r="AD5563" i="38"/>
  <c r="BC5562" i="38"/>
  <c r="AN5562" i="38"/>
  <c r="AK5562" i="38"/>
  <c r="AG5562" i="38"/>
  <c r="AD5562" i="38"/>
  <c r="BC5561" i="38"/>
  <c r="AN5561" i="38"/>
  <c r="AK5561" i="38"/>
  <c r="AG5561" i="38"/>
  <c r="AD5561" i="38"/>
  <c r="BC5560" i="38"/>
  <c r="AN5560" i="38"/>
  <c r="AK5560" i="38"/>
  <c r="AG5560" i="38"/>
  <c r="AD5560" i="38"/>
  <c r="BC5559" i="38"/>
  <c r="AN5559" i="38"/>
  <c r="AK5559" i="38"/>
  <c r="AG5559" i="38"/>
  <c r="AD5559" i="38"/>
  <c r="BC5558" i="38"/>
  <c r="AN5558" i="38"/>
  <c r="AK5558" i="38"/>
  <c r="AG5558" i="38"/>
  <c r="AD5558" i="38"/>
  <c r="BC5557" i="38"/>
  <c r="AN5557" i="38"/>
  <c r="AK5557" i="38"/>
  <c r="AG5557" i="38"/>
  <c r="AD5557" i="38"/>
  <c r="BC5556" i="38"/>
  <c r="AN5556" i="38"/>
  <c r="AK5556" i="38"/>
  <c r="AG5556" i="38"/>
  <c r="AD5556" i="38"/>
  <c r="BC5555" i="38"/>
  <c r="AN5555" i="38"/>
  <c r="AK5555" i="38"/>
  <c r="AG5555" i="38"/>
  <c r="AD5555" i="38"/>
  <c r="BC5554" i="38"/>
  <c r="AN5554" i="38"/>
  <c r="AK5554" i="38"/>
  <c r="AG5554" i="38"/>
  <c r="AD5554" i="38"/>
  <c r="BC5553" i="38"/>
  <c r="AN5553" i="38"/>
  <c r="AK5553" i="38"/>
  <c r="AG5553" i="38"/>
  <c r="AD5553" i="38"/>
  <c r="BC5552" i="38"/>
  <c r="AN5552" i="38"/>
  <c r="AK5552" i="38"/>
  <c r="AG5552" i="38"/>
  <c r="AD5552" i="38"/>
  <c r="BC5551" i="38"/>
  <c r="AN5551" i="38"/>
  <c r="AK5551" i="38"/>
  <c r="AG5551" i="38"/>
  <c r="AD5551" i="38"/>
  <c r="BC5550" i="38"/>
  <c r="AN5550" i="38"/>
  <c r="AK5550" i="38"/>
  <c r="AG5550" i="38"/>
  <c r="AD5550" i="38"/>
  <c r="BC5549" i="38"/>
  <c r="AN5549" i="38"/>
  <c r="AK5549" i="38"/>
  <c r="AG5549" i="38"/>
  <c r="AD5549" i="38"/>
  <c r="BC5548" i="38"/>
  <c r="AN5548" i="38"/>
  <c r="AK5548" i="38"/>
  <c r="AG5548" i="38"/>
  <c r="AD5548" i="38"/>
  <c r="BC5547" i="38"/>
  <c r="AN5547" i="38"/>
  <c r="AK5547" i="38"/>
  <c r="AG5547" i="38"/>
  <c r="AD5547" i="38"/>
  <c r="BC5546" i="38"/>
  <c r="AN5546" i="38"/>
  <c r="AK5546" i="38"/>
  <c r="AG5546" i="38"/>
  <c r="AD5546" i="38"/>
  <c r="BC5545" i="38"/>
  <c r="AN5545" i="38"/>
  <c r="AK5545" i="38"/>
  <c r="AG5545" i="38"/>
  <c r="AD5545" i="38"/>
  <c r="BC5544" i="38"/>
  <c r="AN5544" i="38"/>
  <c r="AK5544" i="38"/>
  <c r="AG5544" i="38"/>
  <c r="AD5544" i="38"/>
  <c r="BC5543" i="38"/>
  <c r="AN5543" i="38"/>
  <c r="AK5543" i="38"/>
  <c r="AG5543" i="38"/>
  <c r="AD5543" i="38"/>
  <c r="BC5542" i="38"/>
  <c r="AN5542" i="38"/>
  <c r="AK5542" i="38"/>
  <c r="AG5542" i="38"/>
  <c r="AD5542" i="38"/>
  <c r="BC5541" i="38"/>
  <c r="AN5541" i="38"/>
  <c r="AK5541" i="38"/>
  <c r="AG5541" i="38"/>
  <c r="AD5541" i="38"/>
  <c r="BC5540" i="38"/>
  <c r="AN5540" i="38"/>
  <c r="AK5540" i="38"/>
  <c r="AG5540" i="38"/>
  <c r="AD5540" i="38"/>
  <c r="BC5539" i="38"/>
  <c r="AN5539" i="38"/>
  <c r="AK5539" i="38"/>
  <c r="AG5539" i="38"/>
  <c r="AD5539" i="38"/>
  <c r="BC5538" i="38"/>
  <c r="AN5538" i="38"/>
  <c r="AK5538" i="38"/>
  <c r="AG5538" i="38"/>
  <c r="AD5538" i="38"/>
  <c r="BC5537" i="38"/>
  <c r="AN5537" i="38"/>
  <c r="AK5537" i="38"/>
  <c r="AG5537" i="38"/>
  <c r="AD5537" i="38"/>
  <c r="BC5536" i="38"/>
  <c r="AN5536" i="38"/>
  <c r="AK5536" i="38"/>
  <c r="AG5536" i="38"/>
  <c r="AD5536" i="38"/>
  <c r="BC5535" i="38"/>
  <c r="AN5535" i="38"/>
  <c r="AK5535" i="38"/>
  <c r="AG5535" i="38"/>
  <c r="AD5535" i="38"/>
  <c r="BC5534" i="38"/>
  <c r="AN5534" i="38"/>
  <c r="AK5534" i="38"/>
  <c r="AG5534" i="38"/>
  <c r="AD5534" i="38"/>
  <c r="BC5533" i="38"/>
  <c r="AN5533" i="38"/>
  <c r="AK5533" i="38"/>
  <c r="AG5533" i="38"/>
  <c r="AD5533" i="38"/>
  <c r="BC5532" i="38"/>
  <c r="AN5532" i="38"/>
  <c r="AK5532" i="38"/>
  <c r="AG5532" i="38"/>
  <c r="AD5532" i="38"/>
  <c r="BC5531" i="38"/>
  <c r="AN5531" i="38"/>
  <c r="AK5531" i="38"/>
  <c r="AG5531" i="38"/>
  <c r="AD5531" i="38"/>
  <c r="BC5530" i="38"/>
  <c r="AN5530" i="38"/>
  <c r="AK5530" i="38"/>
  <c r="AG5530" i="38"/>
  <c r="AD5530" i="38"/>
  <c r="BC5529" i="38"/>
  <c r="AN5529" i="38"/>
  <c r="AK5529" i="38"/>
  <c r="AG5529" i="38"/>
  <c r="AD5529" i="38"/>
  <c r="BC5528" i="38"/>
  <c r="AN5528" i="38"/>
  <c r="AK5528" i="38"/>
  <c r="AG5528" i="38"/>
  <c r="AD5528" i="38"/>
  <c r="BC5527" i="38"/>
  <c r="AN5527" i="38"/>
  <c r="AK5527" i="38"/>
  <c r="AG5527" i="38"/>
  <c r="AD5527" i="38"/>
  <c r="BC5526" i="38"/>
  <c r="AN5526" i="38"/>
  <c r="AK5526" i="38"/>
  <c r="AG5526" i="38"/>
  <c r="AD5526" i="38"/>
  <c r="BC5525" i="38"/>
  <c r="AN5525" i="38"/>
  <c r="AK5525" i="38"/>
  <c r="AG5525" i="38"/>
  <c r="AD5525" i="38"/>
  <c r="BC5524" i="38"/>
  <c r="AN5524" i="38"/>
  <c r="AK5524" i="38"/>
  <c r="AG5524" i="38"/>
  <c r="AD5524" i="38"/>
  <c r="BC5523" i="38"/>
  <c r="AN5523" i="38"/>
  <c r="AK5523" i="38"/>
  <c r="AG5523" i="38"/>
  <c r="AD5523" i="38"/>
  <c r="BC5522" i="38"/>
  <c r="AN5522" i="38"/>
  <c r="AK5522" i="38"/>
  <c r="AG5522" i="38"/>
  <c r="AD5522" i="38"/>
  <c r="BC5521" i="38"/>
  <c r="AN5521" i="38"/>
  <c r="AK5521" i="38"/>
  <c r="AG5521" i="38"/>
  <c r="AD5521" i="38"/>
  <c r="BC5520" i="38"/>
  <c r="AN5520" i="38"/>
  <c r="AK5520" i="38"/>
  <c r="AG5520" i="38"/>
  <c r="AD5520" i="38"/>
  <c r="BC5519" i="38"/>
  <c r="AN5519" i="38"/>
  <c r="AK5519" i="38"/>
  <c r="AG5519" i="38"/>
  <c r="AD5519" i="38"/>
  <c r="BC5518" i="38"/>
  <c r="AN5518" i="38"/>
  <c r="AK5518" i="38"/>
  <c r="AG5518" i="38"/>
  <c r="AD5518" i="38"/>
  <c r="BC5517" i="38"/>
  <c r="AN5517" i="38"/>
  <c r="AK5517" i="38"/>
  <c r="AG5517" i="38"/>
  <c r="AD5517" i="38"/>
  <c r="BC5516" i="38"/>
  <c r="AN5516" i="38"/>
  <c r="AK5516" i="38"/>
  <c r="AG5516" i="38"/>
  <c r="AD5516" i="38"/>
  <c r="BC5515" i="38"/>
  <c r="AN5515" i="38"/>
  <c r="AK5515" i="38"/>
  <c r="AG5515" i="38"/>
  <c r="AD5515" i="38"/>
  <c r="BC5514" i="38"/>
  <c r="AN5514" i="38"/>
  <c r="AK5514" i="38"/>
  <c r="AG5514" i="38"/>
  <c r="AD5514" i="38"/>
  <c r="BC5513" i="38"/>
  <c r="AN5513" i="38"/>
  <c r="AK5513" i="38"/>
  <c r="AG5513" i="38"/>
  <c r="AD5513" i="38"/>
  <c r="BC5512" i="38"/>
  <c r="AN5512" i="38"/>
  <c r="AK5512" i="38"/>
  <c r="AG5512" i="38"/>
  <c r="AD5512" i="38"/>
  <c r="BC5511" i="38"/>
  <c r="AN5511" i="38"/>
  <c r="AK5511" i="38"/>
  <c r="AG5511" i="38"/>
  <c r="AD5511" i="38"/>
  <c r="BC5510" i="38"/>
  <c r="AN5510" i="38"/>
  <c r="AK5510" i="38"/>
  <c r="AG5510" i="38"/>
  <c r="AD5510" i="38"/>
  <c r="BC5509" i="38"/>
  <c r="AN5509" i="38"/>
  <c r="AK5509" i="38"/>
  <c r="AG5509" i="38"/>
  <c r="AD5509" i="38"/>
  <c r="BC5508" i="38"/>
  <c r="AN5508" i="38"/>
  <c r="AK5508" i="38"/>
  <c r="AG5508" i="38"/>
  <c r="AD5508" i="38"/>
  <c r="BC5507" i="38"/>
  <c r="AN5507" i="38"/>
  <c r="AK5507" i="38"/>
  <c r="AG5507" i="38"/>
  <c r="AD5507" i="38"/>
  <c r="BC5506" i="38"/>
  <c r="AN5506" i="38"/>
  <c r="AK5506" i="38"/>
  <c r="AG5506" i="38"/>
  <c r="AD5506" i="38"/>
  <c r="BC5505" i="38"/>
  <c r="AN5505" i="38"/>
  <c r="AK5505" i="38"/>
  <c r="AG5505" i="38"/>
  <c r="AD5505" i="38"/>
  <c r="BC5504" i="38"/>
  <c r="AN5504" i="38"/>
  <c r="AK5504" i="38"/>
  <c r="AG5504" i="38"/>
  <c r="AD5504" i="38"/>
  <c r="BC5503" i="38"/>
  <c r="AN5503" i="38"/>
  <c r="AK5503" i="38"/>
  <c r="AG5503" i="38"/>
  <c r="AD5503" i="38"/>
  <c r="BC5502" i="38"/>
  <c r="AN5502" i="38"/>
  <c r="AK5502" i="38"/>
  <c r="AG5502" i="38"/>
  <c r="AD5502" i="38"/>
  <c r="BC5501" i="38"/>
  <c r="AN5501" i="38"/>
  <c r="AK5501" i="38"/>
  <c r="AG5501" i="38"/>
  <c r="AD5501" i="38"/>
  <c r="BC5500" i="38"/>
  <c r="AN5500" i="38"/>
  <c r="AK5500" i="38"/>
  <c r="AG5500" i="38"/>
  <c r="AD5500" i="38"/>
  <c r="BC5499" i="38"/>
  <c r="AN5499" i="38"/>
  <c r="AK5499" i="38"/>
  <c r="AG5499" i="38"/>
  <c r="AD5499" i="38"/>
  <c r="BC5498" i="38"/>
  <c r="AN5498" i="38"/>
  <c r="AK5498" i="38"/>
  <c r="AG5498" i="38"/>
  <c r="AD5498" i="38"/>
  <c r="BC5497" i="38"/>
  <c r="AN5497" i="38"/>
  <c r="AK5497" i="38"/>
  <c r="AG5497" i="38"/>
  <c r="AD5497" i="38"/>
  <c r="BC5496" i="38"/>
  <c r="AN5496" i="38"/>
  <c r="AK5496" i="38"/>
  <c r="AG5496" i="38"/>
  <c r="AD5496" i="38"/>
  <c r="BC5495" i="38"/>
  <c r="AN5495" i="38"/>
  <c r="AK5495" i="38"/>
  <c r="AG5495" i="38"/>
  <c r="AD5495" i="38"/>
  <c r="BC5494" i="38"/>
  <c r="AN5494" i="38"/>
  <c r="AK5494" i="38"/>
  <c r="AG5494" i="38"/>
  <c r="AD5494" i="38"/>
  <c r="BC5493" i="38"/>
  <c r="AN5493" i="38"/>
  <c r="AK5493" i="38"/>
  <c r="AG5493" i="38"/>
  <c r="AD5493" i="38"/>
  <c r="BC5492" i="38"/>
  <c r="AN5492" i="38"/>
  <c r="AK5492" i="38"/>
  <c r="AG5492" i="38"/>
  <c r="AD5492" i="38"/>
  <c r="BC5491" i="38"/>
  <c r="AN5491" i="38"/>
  <c r="AK5491" i="38"/>
  <c r="AG5491" i="38"/>
  <c r="AD5491" i="38"/>
  <c r="BC5490" i="38"/>
  <c r="AN5490" i="38"/>
  <c r="AK5490" i="38"/>
  <c r="AG5490" i="38"/>
  <c r="AD5490" i="38"/>
  <c r="BC5489" i="38"/>
  <c r="AN5489" i="38"/>
  <c r="AK5489" i="38"/>
  <c r="AG5489" i="38"/>
  <c r="AD5489" i="38"/>
  <c r="BC5488" i="38"/>
  <c r="AN5488" i="38"/>
  <c r="AK5488" i="38"/>
  <c r="AG5488" i="38"/>
  <c r="AD5488" i="38"/>
  <c r="BC5487" i="38"/>
  <c r="AN5487" i="38"/>
  <c r="AK5487" i="38"/>
  <c r="AG5487" i="38"/>
  <c r="AD5487" i="38"/>
  <c r="BC5486" i="38"/>
  <c r="AN5486" i="38"/>
  <c r="AK5486" i="38"/>
  <c r="AG5486" i="38"/>
  <c r="AD5486" i="38"/>
  <c r="BC5485" i="38"/>
  <c r="AN5485" i="38"/>
  <c r="AK5485" i="38"/>
  <c r="AG5485" i="38"/>
  <c r="AD5485" i="38"/>
  <c r="BC5484" i="38"/>
  <c r="AN5484" i="38"/>
  <c r="AK5484" i="38"/>
  <c r="AG5484" i="38"/>
  <c r="AD5484" i="38"/>
  <c r="BC5483" i="38"/>
  <c r="AN5483" i="38"/>
  <c r="AK5483" i="38"/>
  <c r="AG5483" i="38"/>
  <c r="AD5483" i="38"/>
  <c r="BC5482" i="38"/>
  <c r="AN5482" i="38"/>
  <c r="AK5482" i="38"/>
  <c r="AG5482" i="38"/>
  <c r="AD5482" i="38"/>
  <c r="BC5481" i="38"/>
  <c r="AN5481" i="38"/>
  <c r="AK5481" i="38"/>
  <c r="AG5481" i="38"/>
  <c r="AD5481" i="38"/>
  <c r="BC5480" i="38"/>
  <c r="AN5480" i="38"/>
  <c r="AK5480" i="38"/>
  <c r="AG5480" i="38"/>
  <c r="AD5480" i="38"/>
  <c r="BC5479" i="38"/>
  <c r="AN5479" i="38"/>
  <c r="AK5479" i="38"/>
  <c r="AG5479" i="38"/>
  <c r="AD5479" i="38"/>
  <c r="BC5478" i="38"/>
  <c r="AN5478" i="38"/>
  <c r="AK5478" i="38"/>
  <c r="AG5478" i="38"/>
  <c r="AD5478" i="38"/>
  <c r="BC5477" i="38"/>
  <c r="AN5477" i="38"/>
  <c r="AK5477" i="38"/>
  <c r="AG5477" i="38"/>
  <c r="AD5477" i="38"/>
  <c r="BC5476" i="38"/>
  <c r="AN5476" i="38"/>
  <c r="AK5476" i="38"/>
  <c r="AG5476" i="38"/>
  <c r="AD5476" i="38"/>
  <c r="BC5475" i="38"/>
  <c r="AN5475" i="38"/>
  <c r="AK5475" i="38"/>
  <c r="AG5475" i="38"/>
  <c r="AD5475" i="38"/>
  <c r="BC5474" i="38"/>
  <c r="AN5474" i="38"/>
  <c r="AK5474" i="38"/>
  <c r="AG5474" i="38"/>
  <c r="AD5474" i="38"/>
  <c r="BC5473" i="38"/>
  <c r="AN5473" i="38"/>
  <c r="AK5473" i="38"/>
  <c r="AG5473" i="38"/>
  <c r="AD5473" i="38"/>
  <c r="BC5472" i="38"/>
  <c r="AN5472" i="38"/>
  <c r="AK5472" i="38"/>
  <c r="AG5472" i="38"/>
  <c r="AD5472" i="38"/>
  <c r="BC5471" i="38"/>
  <c r="AN5471" i="38"/>
  <c r="AK5471" i="38"/>
  <c r="AG5471" i="38"/>
  <c r="AD5471" i="38"/>
  <c r="BC5470" i="38"/>
  <c r="AN5470" i="38"/>
  <c r="AK5470" i="38"/>
  <c r="AG5470" i="38"/>
  <c r="AD5470" i="38"/>
  <c r="BC5469" i="38"/>
  <c r="AN5469" i="38"/>
  <c r="AK5469" i="38"/>
  <c r="AG5469" i="38"/>
  <c r="AD5469" i="38"/>
  <c r="BC5468" i="38"/>
  <c r="AN5468" i="38"/>
  <c r="AK5468" i="38"/>
  <c r="AG5468" i="38"/>
  <c r="AD5468" i="38"/>
  <c r="BC5467" i="38"/>
  <c r="AN5467" i="38"/>
  <c r="AK5467" i="38"/>
  <c r="AG5467" i="38"/>
  <c r="AD5467" i="38"/>
  <c r="BC5466" i="38"/>
  <c r="AN5466" i="38"/>
  <c r="AK5466" i="38"/>
  <c r="AG5466" i="38"/>
  <c r="AD5466" i="38"/>
  <c r="BC5465" i="38"/>
  <c r="AN5465" i="38"/>
  <c r="AK5465" i="38"/>
  <c r="AG5465" i="38"/>
  <c r="AD5465" i="38"/>
  <c r="BC5464" i="38"/>
  <c r="AN5464" i="38"/>
  <c r="AK5464" i="38"/>
  <c r="AG5464" i="38"/>
  <c r="AD5464" i="38"/>
  <c r="BC5463" i="38"/>
  <c r="AN5463" i="38"/>
  <c r="AK5463" i="38"/>
  <c r="AG5463" i="38"/>
  <c r="AD5463" i="38"/>
  <c r="BC5462" i="38"/>
  <c r="AN5462" i="38"/>
  <c r="AK5462" i="38"/>
  <c r="AG5462" i="38"/>
  <c r="AD5462" i="38"/>
  <c r="BC5461" i="38"/>
  <c r="AN5461" i="38"/>
  <c r="AK5461" i="38"/>
  <c r="AG5461" i="38"/>
  <c r="AD5461" i="38"/>
  <c r="BC5460" i="38"/>
  <c r="AN5460" i="38"/>
  <c r="AK5460" i="38"/>
  <c r="AG5460" i="38"/>
  <c r="AD5460" i="38"/>
  <c r="BC5459" i="38"/>
  <c r="AN5459" i="38"/>
  <c r="AK5459" i="38"/>
  <c r="AG5459" i="38"/>
  <c r="AD5459" i="38"/>
  <c r="BC5458" i="38"/>
  <c r="AN5458" i="38"/>
  <c r="AK5458" i="38"/>
  <c r="AG5458" i="38"/>
  <c r="AD5458" i="38"/>
  <c r="BC5457" i="38"/>
  <c r="AN5457" i="38"/>
  <c r="AK5457" i="38"/>
  <c r="AG5457" i="38"/>
  <c r="AD5457" i="38"/>
  <c r="BC5456" i="38"/>
  <c r="AN5456" i="38"/>
  <c r="AK5456" i="38"/>
  <c r="AG5456" i="38"/>
  <c r="AD5456" i="38"/>
  <c r="BC5455" i="38"/>
  <c r="AN5455" i="38"/>
  <c r="AK5455" i="38"/>
  <c r="AG5455" i="38"/>
  <c r="AD5455" i="38"/>
  <c r="BC5454" i="38"/>
  <c r="AN5454" i="38"/>
  <c r="AK5454" i="38"/>
  <c r="AG5454" i="38"/>
  <c r="AD5454" i="38"/>
  <c r="BC5453" i="38"/>
  <c r="AN5453" i="38"/>
  <c r="AK5453" i="38"/>
  <c r="AG5453" i="38"/>
  <c r="AD5453" i="38"/>
  <c r="BC5452" i="38"/>
  <c r="AN5452" i="38"/>
  <c r="AK5452" i="38"/>
  <c r="AG5452" i="38"/>
  <c r="AD5452" i="38"/>
  <c r="BC5451" i="38"/>
  <c r="AN5451" i="38"/>
  <c r="AK5451" i="38"/>
  <c r="AG5451" i="38"/>
  <c r="AD5451" i="38"/>
  <c r="BC5450" i="38"/>
  <c r="AN5450" i="38"/>
  <c r="AK5450" i="38"/>
  <c r="AG5450" i="38"/>
  <c r="AD5450" i="38"/>
  <c r="BC5449" i="38"/>
  <c r="AN5449" i="38"/>
  <c r="AK5449" i="38"/>
  <c r="AG5449" i="38"/>
  <c r="AD5449" i="38"/>
  <c r="BC5448" i="38"/>
  <c r="AN5448" i="38"/>
  <c r="AK5448" i="38"/>
  <c r="AG5448" i="38"/>
  <c r="AD5448" i="38"/>
  <c r="BC5447" i="38"/>
  <c r="AN5447" i="38"/>
  <c r="AK5447" i="38"/>
  <c r="AG5447" i="38"/>
  <c r="AD5447" i="38"/>
  <c r="BC5446" i="38"/>
  <c r="AN5446" i="38"/>
  <c r="AK5446" i="38"/>
  <c r="AG5446" i="38"/>
  <c r="AD5446" i="38"/>
  <c r="BC5445" i="38"/>
  <c r="AN5445" i="38"/>
  <c r="AK5445" i="38"/>
  <c r="AG5445" i="38"/>
  <c r="AD5445" i="38"/>
  <c r="BC5444" i="38"/>
  <c r="AN5444" i="38"/>
  <c r="AK5444" i="38"/>
  <c r="AG5444" i="38"/>
  <c r="AD5444" i="38"/>
  <c r="BC5443" i="38"/>
  <c r="AN5443" i="38"/>
  <c r="AK5443" i="38"/>
  <c r="AG5443" i="38"/>
  <c r="AD5443" i="38"/>
  <c r="BC5442" i="38"/>
  <c r="AN5442" i="38"/>
  <c r="AK5442" i="38"/>
  <c r="AG5442" i="38"/>
  <c r="AD5442" i="38"/>
  <c r="BC5441" i="38"/>
  <c r="AN5441" i="38"/>
  <c r="AK5441" i="38"/>
  <c r="AG5441" i="38"/>
  <c r="AD5441" i="38"/>
  <c r="BC5440" i="38"/>
  <c r="AN5440" i="38"/>
  <c r="AK5440" i="38"/>
  <c r="AG5440" i="38"/>
  <c r="AD5440" i="38"/>
  <c r="BC5439" i="38"/>
  <c r="AN5439" i="38"/>
  <c r="AK5439" i="38"/>
  <c r="AG5439" i="38"/>
  <c r="AD5439" i="38"/>
  <c r="BC5438" i="38"/>
  <c r="AN5438" i="38"/>
  <c r="AK5438" i="38"/>
  <c r="AG5438" i="38"/>
  <c r="AD5438" i="38"/>
  <c r="BC5437" i="38"/>
  <c r="AN5437" i="38"/>
  <c r="AK5437" i="38"/>
  <c r="AG5437" i="38"/>
  <c r="AD5437" i="38"/>
  <c r="BC5436" i="38"/>
  <c r="AN5436" i="38"/>
  <c r="AK5436" i="38"/>
  <c r="AG5436" i="38"/>
  <c r="AD5436" i="38"/>
  <c r="BC5435" i="38"/>
  <c r="AN5435" i="38"/>
  <c r="AK5435" i="38"/>
  <c r="AG5435" i="38"/>
  <c r="AD5435" i="38"/>
  <c r="BC5434" i="38"/>
  <c r="AN5434" i="38"/>
  <c r="AK5434" i="38"/>
  <c r="AG5434" i="38"/>
  <c r="AD5434" i="38"/>
  <c r="BC5433" i="38"/>
  <c r="AN5433" i="38"/>
  <c r="AK5433" i="38"/>
  <c r="AG5433" i="38"/>
  <c r="AD5433" i="38"/>
  <c r="BC5432" i="38"/>
  <c r="AN5432" i="38"/>
  <c r="AK5432" i="38"/>
  <c r="AG5432" i="38"/>
  <c r="AD5432" i="38"/>
  <c r="BC5431" i="38"/>
  <c r="AN5431" i="38"/>
  <c r="AK5431" i="38"/>
  <c r="AG5431" i="38"/>
  <c r="AD5431" i="38"/>
  <c r="BC5430" i="38"/>
  <c r="AN5430" i="38"/>
  <c r="AK5430" i="38"/>
  <c r="AG5430" i="38"/>
  <c r="AD5430" i="38"/>
  <c r="BC5429" i="38"/>
  <c r="AN5429" i="38"/>
  <c r="AK5429" i="38"/>
  <c r="AG5429" i="38"/>
  <c r="AD5429" i="38"/>
  <c r="BC5428" i="38"/>
  <c r="AN5428" i="38"/>
  <c r="AK5428" i="38"/>
  <c r="AG5428" i="38"/>
  <c r="AD5428" i="38"/>
  <c r="BC5427" i="38"/>
  <c r="AN5427" i="38"/>
  <c r="AK5427" i="38"/>
  <c r="AG5427" i="38"/>
  <c r="AD5427" i="38"/>
  <c r="BC5426" i="38"/>
  <c r="AN5426" i="38"/>
  <c r="AK5426" i="38"/>
  <c r="AG5426" i="38"/>
  <c r="AD5426" i="38"/>
  <c r="BC5425" i="38"/>
  <c r="AN5425" i="38"/>
  <c r="AK5425" i="38"/>
  <c r="AG5425" i="38"/>
  <c r="AD5425" i="38"/>
  <c r="BC5424" i="38"/>
  <c r="AN5424" i="38"/>
  <c r="AK5424" i="38"/>
  <c r="AG5424" i="38"/>
  <c r="AD5424" i="38"/>
  <c r="BC5423" i="38"/>
  <c r="AN5423" i="38"/>
  <c r="AK5423" i="38"/>
  <c r="AG5423" i="38"/>
  <c r="AD5423" i="38"/>
  <c r="BC5422" i="38"/>
  <c r="AN5422" i="38"/>
  <c r="AK5422" i="38"/>
  <c r="AG5422" i="38"/>
  <c r="AD5422" i="38"/>
  <c r="BC5421" i="38"/>
  <c r="AN5421" i="38"/>
  <c r="AK5421" i="38"/>
  <c r="AG5421" i="38"/>
  <c r="AD5421" i="38"/>
  <c r="BC5420" i="38"/>
  <c r="AN5420" i="38"/>
  <c r="AK5420" i="38"/>
  <c r="AG5420" i="38"/>
  <c r="AD5420" i="38"/>
  <c r="BC5419" i="38"/>
  <c r="AN5419" i="38"/>
  <c r="AK5419" i="38"/>
  <c r="AG5419" i="38"/>
  <c r="AD5419" i="38"/>
  <c r="BC5418" i="38"/>
  <c r="AN5418" i="38"/>
  <c r="AK5418" i="38"/>
  <c r="AG5418" i="38"/>
  <c r="AD5418" i="38"/>
  <c r="BC5417" i="38"/>
  <c r="AN5417" i="38"/>
  <c r="AK5417" i="38"/>
  <c r="AG5417" i="38"/>
  <c r="AD5417" i="38"/>
  <c r="BC5416" i="38"/>
  <c r="AN5416" i="38"/>
  <c r="AK5416" i="38"/>
  <c r="AG5416" i="38"/>
  <c r="AD5416" i="38"/>
  <c r="BC5415" i="38"/>
  <c r="AN5415" i="38"/>
  <c r="AK5415" i="38"/>
  <c r="AG5415" i="38"/>
  <c r="AD5415" i="38"/>
  <c r="BC5414" i="38"/>
  <c r="AN5414" i="38"/>
  <c r="AK5414" i="38"/>
  <c r="AG5414" i="38"/>
  <c r="AD5414" i="38"/>
  <c r="BC5413" i="38"/>
  <c r="AN5413" i="38"/>
  <c r="AK5413" i="38"/>
  <c r="AG5413" i="38"/>
  <c r="AD5413" i="38"/>
  <c r="BC5412" i="38"/>
  <c r="AN5412" i="38"/>
  <c r="AK5412" i="38"/>
  <c r="AG5412" i="38"/>
  <c r="AD5412" i="38"/>
  <c r="BC5411" i="38"/>
  <c r="AN5411" i="38"/>
  <c r="AK5411" i="38"/>
  <c r="AG5411" i="38"/>
  <c r="AD5411" i="38"/>
  <c r="BC5410" i="38"/>
  <c r="AN5410" i="38"/>
  <c r="AK5410" i="38"/>
  <c r="AG5410" i="38"/>
  <c r="AD5410" i="38"/>
  <c r="BC5409" i="38"/>
  <c r="AN5409" i="38"/>
  <c r="AK5409" i="38"/>
  <c r="AG5409" i="38"/>
  <c r="AD5409" i="38"/>
  <c r="BC5408" i="38"/>
  <c r="AN5408" i="38"/>
  <c r="AK5408" i="38"/>
  <c r="AG5408" i="38"/>
  <c r="AD5408" i="38"/>
  <c r="BC5407" i="38"/>
  <c r="AN5407" i="38"/>
  <c r="AK5407" i="38"/>
  <c r="AG5407" i="38"/>
  <c r="AD5407" i="38"/>
  <c r="BC5406" i="38"/>
  <c r="AN5406" i="38"/>
  <c r="AK5406" i="38"/>
  <c r="AG5406" i="38"/>
  <c r="AD5406" i="38"/>
  <c r="BC5405" i="38"/>
  <c r="AN5405" i="38"/>
  <c r="AK5405" i="38"/>
  <c r="AG5405" i="38"/>
  <c r="AD5405" i="38"/>
  <c r="BC5404" i="38"/>
  <c r="AN5404" i="38"/>
  <c r="AK5404" i="38"/>
  <c r="AG5404" i="38"/>
  <c r="AD5404" i="38"/>
  <c r="BC5403" i="38"/>
  <c r="AN5403" i="38"/>
  <c r="AK5403" i="38"/>
  <c r="AG5403" i="38"/>
  <c r="AD5403" i="38"/>
  <c r="BC5402" i="38"/>
  <c r="AN5402" i="38"/>
  <c r="AK5402" i="38"/>
  <c r="AG5402" i="38"/>
  <c r="AD5402" i="38"/>
  <c r="BC5401" i="38"/>
  <c r="AN5401" i="38"/>
  <c r="AK5401" i="38"/>
  <c r="AG5401" i="38"/>
  <c r="AD5401" i="38"/>
  <c r="BC5400" i="38"/>
  <c r="AN5400" i="38"/>
  <c r="AK5400" i="38"/>
  <c r="AG5400" i="38"/>
  <c r="AD5400" i="38"/>
  <c r="BC5399" i="38"/>
  <c r="AN5399" i="38"/>
  <c r="AK5399" i="38"/>
  <c r="AG5399" i="38"/>
  <c r="AD5399" i="38"/>
  <c r="BC5398" i="38"/>
  <c r="AN5398" i="38"/>
  <c r="AK5398" i="38"/>
  <c r="AG5398" i="38"/>
  <c r="AD5398" i="38"/>
  <c r="BC5397" i="38"/>
  <c r="AN5397" i="38"/>
  <c r="AK5397" i="38"/>
  <c r="AG5397" i="38"/>
  <c r="AD5397" i="38"/>
  <c r="BC5396" i="38"/>
  <c r="AN5396" i="38"/>
  <c r="AK5396" i="38"/>
  <c r="AG5396" i="38"/>
  <c r="AD5396" i="38"/>
  <c r="BC5395" i="38"/>
  <c r="AN5395" i="38"/>
  <c r="AK5395" i="38"/>
  <c r="AG5395" i="38"/>
  <c r="AD5395" i="38"/>
  <c r="BC5394" i="38"/>
  <c r="AN5394" i="38"/>
  <c r="AK5394" i="38"/>
  <c r="AG5394" i="38"/>
  <c r="AD5394" i="38"/>
  <c r="BC5393" i="38"/>
  <c r="AN5393" i="38"/>
  <c r="AK5393" i="38"/>
  <c r="AG5393" i="38"/>
  <c r="AD5393" i="38"/>
  <c r="BC5392" i="38"/>
  <c r="AN5392" i="38"/>
  <c r="AK5392" i="38"/>
  <c r="AG5392" i="38"/>
  <c r="AD5392" i="38"/>
  <c r="BC5391" i="38"/>
  <c r="AN5391" i="38"/>
  <c r="AK5391" i="38"/>
  <c r="AG5391" i="38"/>
  <c r="AD5391" i="38"/>
  <c r="BC5390" i="38"/>
  <c r="AN5390" i="38"/>
  <c r="AK5390" i="38"/>
  <c r="AG5390" i="38"/>
  <c r="AD5390" i="38"/>
  <c r="BC5389" i="38"/>
  <c r="AN5389" i="38"/>
  <c r="AK5389" i="38"/>
  <c r="AG5389" i="38"/>
  <c r="AD5389" i="38"/>
  <c r="BC5388" i="38"/>
  <c r="AN5388" i="38"/>
  <c r="AK5388" i="38"/>
  <c r="AG5388" i="38"/>
  <c r="AD5388" i="38"/>
  <c r="BC5387" i="38"/>
  <c r="AN5387" i="38"/>
  <c r="AK5387" i="38"/>
  <c r="AG5387" i="38"/>
  <c r="AD5387" i="38"/>
  <c r="BC5386" i="38"/>
  <c r="AN5386" i="38"/>
  <c r="AK5386" i="38"/>
  <c r="AG5386" i="38"/>
  <c r="AD5386" i="38"/>
  <c r="BC5385" i="38"/>
  <c r="AN5385" i="38"/>
  <c r="AK5385" i="38"/>
  <c r="AG5385" i="38"/>
  <c r="AD5385" i="38"/>
  <c r="BC5384" i="38"/>
  <c r="AN5384" i="38"/>
  <c r="AK5384" i="38"/>
  <c r="AG5384" i="38"/>
  <c r="AD5384" i="38"/>
  <c r="BC5383" i="38"/>
  <c r="AN5383" i="38"/>
  <c r="AK5383" i="38"/>
  <c r="AG5383" i="38"/>
  <c r="AD5383" i="38"/>
  <c r="BC5382" i="38"/>
  <c r="AN5382" i="38"/>
  <c r="AK5382" i="38"/>
  <c r="AG5382" i="38"/>
  <c r="AD5382" i="38"/>
  <c r="BC5381" i="38"/>
  <c r="AN5381" i="38"/>
  <c r="AK5381" i="38"/>
  <c r="AG5381" i="38"/>
  <c r="AD5381" i="38"/>
  <c r="BC5380" i="38"/>
  <c r="AN5380" i="38"/>
  <c r="AK5380" i="38"/>
  <c r="AG5380" i="38"/>
  <c r="AD5380" i="38"/>
  <c r="BC5379" i="38"/>
  <c r="AN5379" i="38"/>
  <c r="AK5379" i="38"/>
  <c r="AG5379" i="38"/>
  <c r="AD5379" i="38"/>
  <c r="BC5378" i="38"/>
  <c r="AN5378" i="38"/>
  <c r="AK5378" i="38"/>
  <c r="AG5378" i="38"/>
  <c r="AD5378" i="38"/>
  <c r="BC5377" i="38"/>
  <c r="AN5377" i="38"/>
  <c r="AK5377" i="38"/>
  <c r="AG5377" i="38"/>
  <c r="AD5377" i="38"/>
  <c r="BC5376" i="38"/>
  <c r="AN5376" i="38"/>
  <c r="AK5376" i="38"/>
  <c r="AG5376" i="38"/>
  <c r="AD5376" i="38"/>
  <c r="BC5375" i="38"/>
  <c r="AN5375" i="38"/>
  <c r="AK5375" i="38"/>
  <c r="AG5375" i="38"/>
  <c r="AD5375" i="38"/>
  <c r="BC5374" i="38"/>
  <c r="AN5374" i="38"/>
  <c r="AK5374" i="38"/>
  <c r="AG5374" i="38"/>
  <c r="AD5374" i="38"/>
  <c r="BC5373" i="38"/>
  <c r="AN5373" i="38"/>
  <c r="AK5373" i="38"/>
  <c r="AG5373" i="38"/>
  <c r="AD5373" i="38"/>
  <c r="BC5372" i="38"/>
  <c r="AN5372" i="38"/>
  <c r="AK5372" i="38"/>
  <c r="AG5372" i="38"/>
  <c r="AD5372" i="38"/>
  <c r="BC5371" i="38"/>
  <c r="AN5371" i="38"/>
  <c r="AK5371" i="38"/>
  <c r="AG5371" i="38"/>
  <c r="AD5371" i="38"/>
  <c r="BC5370" i="38"/>
  <c r="AN5370" i="38"/>
  <c r="AK5370" i="38"/>
  <c r="AG5370" i="38"/>
  <c r="AD5370" i="38"/>
  <c r="BC5369" i="38"/>
  <c r="AN5369" i="38"/>
  <c r="AK5369" i="38"/>
  <c r="AG5369" i="38"/>
  <c r="AD5369" i="38"/>
  <c r="BC5368" i="38"/>
  <c r="AN5368" i="38"/>
  <c r="AK5368" i="38"/>
  <c r="AG5368" i="38"/>
  <c r="AD5368" i="38"/>
  <c r="BC5367" i="38"/>
  <c r="AN5367" i="38"/>
  <c r="AK5367" i="38"/>
  <c r="AG5367" i="38"/>
  <c r="AD5367" i="38"/>
  <c r="BC5366" i="38"/>
  <c r="AN5366" i="38"/>
  <c r="AK5366" i="38"/>
  <c r="AG5366" i="38"/>
  <c r="AD5366" i="38"/>
  <c r="BC5365" i="38"/>
  <c r="AN5365" i="38"/>
  <c r="AK5365" i="38"/>
  <c r="AG5365" i="38"/>
  <c r="AD5365" i="38"/>
  <c r="BC5364" i="38"/>
  <c r="AN5364" i="38"/>
  <c r="AK5364" i="38"/>
  <c r="AG5364" i="38"/>
  <c r="AD5364" i="38"/>
  <c r="BC5363" i="38"/>
  <c r="AN5363" i="38"/>
  <c r="AK5363" i="38"/>
  <c r="AG5363" i="38"/>
  <c r="AD5363" i="38"/>
  <c r="BC5362" i="38"/>
  <c r="AN5362" i="38"/>
  <c r="AK5362" i="38"/>
  <c r="AG5362" i="38"/>
  <c r="AD5362" i="38"/>
  <c r="BC5361" i="38"/>
  <c r="AN5361" i="38"/>
  <c r="AK5361" i="38"/>
  <c r="AG5361" i="38"/>
  <c r="AD5361" i="38"/>
  <c r="BC5360" i="38"/>
  <c r="AN5360" i="38"/>
  <c r="AK5360" i="38"/>
  <c r="AG5360" i="38"/>
  <c r="AD5360" i="38"/>
  <c r="BC5359" i="38"/>
  <c r="AN5359" i="38"/>
  <c r="AK5359" i="38"/>
  <c r="AG5359" i="38"/>
  <c r="AD5359" i="38"/>
  <c r="BC5358" i="38"/>
  <c r="AN5358" i="38"/>
  <c r="AK5358" i="38"/>
  <c r="AG5358" i="38"/>
  <c r="AD5358" i="38"/>
  <c r="BC5357" i="38"/>
  <c r="AN5357" i="38"/>
  <c r="AK5357" i="38"/>
  <c r="AG5357" i="38"/>
  <c r="AD5357" i="38"/>
  <c r="BC5356" i="38"/>
  <c r="AN5356" i="38"/>
  <c r="AK5356" i="38"/>
  <c r="AG5356" i="38"/>
  <c r="AD5356" i="38"/>
  <c r="BC5355" i="38"/>
  <c r="AN5355" i="38"/>
  <c r="AK5355" i="38"/>
  <c r="AG5355" i="38"/>
  <c r="AD5355" i="38"/>
  <c r="BC5354" i="38"/>
  <c r="AN5354" i="38"/>
  <c r="AK5354" i="38"/>
  <c r="AG5354" i="38"/>
  <c r="AD5354" i="38"/>
  <c r="BC5353" i="38"/>
  <c r="AN5353" i="38"/>
  <c r="AK5353" i="38"/>
  <c r="AG5353" i="38"/>
  <c r="AD5353" i="38"/>
  <c r="BC5352" i="38"/>
  <c r="AN5352" i="38"/>
  <c r="AK5352" i="38"/>
  <c r="AG5352" i="38"/>
  <c r="AD5352" i="38"/>
  <c r="BC5351" i="38"/>
  <c r="AN5351" i="38"/>
  <c r="AK5351" i="38"/>
  <c r="AG5351" i="38"/>
  <c r="AD5351" i="38"/>
  <c r="BC5350" i="38"/>
  <c r="AN5350" i="38"/>
  <c r="AK5350" i="38"/>
  <c r="AG5350" i="38"/>
  <c r="AD5350" i="38"/>
  <c r="BC5349" i="38"/>
  <c r="AN5349" i="38"/>
  <c r="AK5349" i="38"/>
  <c r="AG5349" i="38"/>
  <c r="AD5349" i="38"/>
  <c r="BC5348" i="38"/>
  <c r="AN5348" i="38"/>
  <c r="AK5348" i="38"/>
  <c r="AG5348" i="38"/>
  <c r="AD5348" i="38"/>
  <c r="BC5347" i="38"/>
  <c r="AN5347" i="38"/>
  <c r="AK5347" i="38"/>
  <c r="AG5347" i="38"/>
  <c r="AD5347" i="38"/>
  <c r="BC5346" i="38"/>
  <c r="AN5346" i="38"/>
  <c r="AK5346" i="38"/>
  <c r="AG5346" i="38"/>
  <c r="AD5346" i="38"/>
  <c r="BC5345" i="38"/>
  <c r="AN5345" i="38"/>
  <c r="AK5345" i="38"/>
  <c r="AG5345" i="38"/>
  <c r="AD5345" i="38"/>
  <c r="BC5344" i="38"/>
  <c r="AN5344" i="38"/>
  <c r="AK5344" i="38"/>
  <c r="AG5344" i="38"/>
  <c r="AD5344" i="38"/>
  <c r="BC5343" i="38"/>
  <c r="AN5343" i="38"/>
  <c r="AK5343" i="38"/>
  <c r="AG5343" i="38"/>
  <c r="AD5343" i="38"/>
  <c r="BC5342" i="38"/>
  <c r="AN5342" i="38"/>
  <c r="AK5342" i="38"/>
  <c r="AG5342" i="38"/>
  <c r="AD5342" i="38"/>
  <c r="BC5341" i="38"/>
  <c r="AN5341" i="38"/>
  <c r="AK5341" i="38"/>
  <c r="AG5341" i="38"/>
  <c r="AD5341" i="38"/>
  <c r="BC5340" i="38"/>
  <c r="AN5340" i="38"/>
  <c r="AK5340" i="38"/>
  <c r="AG5340" i="38"/>
  <c r="AD5340" i="38"/>
  <c r="BC5339" i="38"/>
  <c r="AN5339" i="38"/>
  <c r="AK5339" i="38"/>
  <c r="AG5339" i="38"/>
  <c r="AD5339" i="38"/>
  <c r="BC5338" i="38"/>
  <c r="AN5338" i="38"/>
  <c r="AK5338" i="38"/>
  <c r="AG5338" i="38"/>
  <c r="AD5338" i="38"/>
  <c r="BC5337" i="38"/>
  <c r="AN5337" i="38"/>
  <c r="AK5337" i="38"/>
  <c r="AG5337" i="38"/>
  <c r="AD5337" i="38"/>
  <c r="BC5336" i="38"/>
  <c r="AN5336" i="38"/>
  <c r="AK5336" i="38"/>
  <c r="AG5336" i="38"/>
  <c r="AD5336" i="38"/>
  <c r="BC5335" i="38"/>
  <c r="AN5335" i="38"/>
  <c r="AK5335" i="38"/>
  <c r="AG5335" i="38"/>
  <c r="AD5335" i="38"/>
  <c r="BC5334" i="38"/>
  <c r="AN5334" i="38"/>
  <c r="AK5334" i="38"/>
  <c r="AG5334" i="38"/>
  <c r="AD5334" i="38"/>
  <c r="BC5333" i="38"/>
  <c r="AN5333" i="38"/>
  <c r="AK5333" i="38"/>
  <c r="AG5333" i="38"/>
  <c r="AD5333" i="38"/>
  <c r="BC5332" i="38"/>
  <c r="AN5332" i="38"/>
  <c r="AK5332" i="38"/>
  <c r="AG5332" i="38"/>
  <c r="AD5332" i="38"/>
  <c r="BC5331" i="38"/>
  <c r="AN5331" i="38"/>
  <c r="AK5331" i="38"/>
  <c r="AG5331" i="38"/>
  <c r="AD5331" i="38"/>
  <c r="BC5330" i="38"/>
  <c r="AN5330" i="38"/>
  <c r="AK5330" i="38"/>
  <c r="AG5330" i="38"/>
  <c r="AD5330" i="38"/>
  <c r="BC5329" i="38"/>
  <c r="AN5329" i="38"/>
  <c r="AK5329" i="38"/>
  <c r="AG5329" i="38"/>
  <c r="AD5329" i="38"/>
  <c r="BC5328" i="38"/>
  <c r="AN5328" i="38"/>
  <c r="AK5328" i="38"/>
  <c r="AG5328" i="38"/>
  <c r="AD5328" i="38"/>
  <c r="BC5327" i="38"/>
  <c r="AN5327" i="38"/>
  <c r="AK5327" i="38"/>
  <c r="AG5327" i="38"/>
  <c r="AD5327" i="38"/>
  <c r="BC5326" i="38"/>
  <c r="AN5326" i="38"/>
  <c r="AK5326" i="38"/>
  <c r="AG5326" i="38"/>
  <c r="AD5326" i="38"/>
  <c r="BC5325" i="38"/>
  <c r="AN5325" i="38"/>
  <c r="AK5325" i="38"/>
  <c r="AG5325" i="38"/>
  <c r="AD5325" i="38"/>
  <c r="BC5324" i="38"/>
  <c r="AN5324" i="38"/>
  <c r="AK5324" i="38"/>
  <c r="AG5324" i="38"/>
  <c r="AD5324" i="38"/>
  <c r="BC5323" i="38"/>
  <c r="AN5323" i="38"/>
  <c r="AK5323" i="38"/>
  <c r="AG5323" i="38"/>
  <c r="AD5323" i="38"/>
  <c r="BC5322" i="38"/>
  <c r="AN5322" i="38"/>
  <c r="AK5322" i="38"/>
  <c r="AG5322" i="38"/>
  <c r="AD5322" i="38"/>
  <c r="BC5321" i="38"/>
  <c r="AN5321" i="38"/>
  <c r="AK5321" i="38"/>
  <c r="AG5321" i="38"/>
  <c r="AD5321" i="38"/>
  <c r="BC5320" i="38"/>
  <c r="AN5320" i="38"/>
  <c r="AK5320" i="38"/>
  <c r="AG5320" i="38"/>
  <c r="AD5320" i="38"/>
  <c r="BC5319" i="38"/>
  <c r="AN5319" i="38"/>
  <c r="AK5319" i="38"/>
  <c r="AG5319" i="38"/>
  <c r="AD5319" i="38"/>
  <c r="BC5318" i="38"/>
  <c r="AN5318" i="38"/>
  <c r="AK5318" i="38"/>
  <c r="AG5318" i="38"/>
  <c r="AD5318" i="38"/>
  <c r="BC5317" i="38"/>
  <c r="AN5317" i="38"/>
  <c r="AK5317" i="38"/>
  <c r="AG5317" i="38"/>
  <c r="AD5317" i="38"/>
  <c r="BC5316" i="38"/>
  <c r="AN5316" i="38"/>
  <c r="AK5316" i="38"/>
  <c r="AG5316" i="38"/>
  <c r="AD5316" i="38"/>
  <c r="BC5315" i="38"/>
  <c r="AN5315" i="38"/>
  <c r="AK5315" i="38"/>
  <c r="AG5315" i="38"/>
  <c r="AD5315" i="38"/>
  <c r="BC5314" i="38"/>
  <c r="AN5314" i="38"/>
  <c r="AK5314" i="38"/>
  <c r="AG5314" i="38"/>
  <c r="AD5314" i="38"/>
  <c r="BC5313" i="38"/>
  <c r="AN5313" i="38"/>
  <c r="AK5313" i="38"/>
  <c r="AG5313" i="38"/>
  <c r="AD5313" i="38"/>
  <c r="BC5312" i="38"/>
  <c r="AN5312" i="38"/>
  <c r="AK5312" i="38"/>
  <c r="AG5312" i="38"/>
  <c r="AD5312" i="38"/>
  <c r="BC5311" i="38"/>
  <c r="AN5311" i="38"/>
  <c r="AK5311" i="38"/>
  <c r="AG5311" i="38"/>
  <c r="AD5311" i="38"/>
  <c r="BC5310" i="38"/>
  <c r="AN5310" i="38"/>
  <c r="AK5310" i="38"/>
  <c r="AG5310" i="38"/>
  <c r="AD5310" i="38"/>
  <c r="BC5309" i="38"/>
  <c r="AN5309" i="38"/>
  <c r="AK5309" i="38"/>
  <c r="AG5309" i="38"/>
  <c r="AD5309" i="38"/>
  <c r="BC5308" i="38"/>
  <c r="AN5308" i="38"/>
  <c r="AK5308" i="38"/>
  <c r="AG5308" i="38"/>
  <c r="AD5308" i="38"/>
  <c r="BC5307" i="38"/>
  <c r="AN5307" i="38"/>
  <c r="AK5307" i="38"/>
  <c r="AG5307" i="38"/>
  <c r="AD5307" i="38"/>
  <c r="BC5306" i="38"/>
  <c r="AN5306" i="38"/>
  <c r="AK5306" i="38"/>
  <c r="AG5306" i="38"/>
  <c r="AD5306" i="38"/>
  <c r="BC5305" i="38"/>
  <c r="AN5305" i="38"/>
  <c r="AK5305" i="38"/>
  <c r="AG5305" i="38"/>
  <c r="AD5305" i="38"/>
  <c r="BC5304" i="38"/>
  <c r="AN5304" i="38"/>
  <c r="AK5304" i="38"/>
  <c r="AG5304" i="38"/>
  <c r="AD5304" i="38"/>
  <c r="BC5303" i="38"/>
  <c r="AN5303" i="38"/>
  <c r="AK5303" i="38"/>
  <c r="AG5303" i="38"/>
  <c r="AD5303" i="38"/>
  <c r="BC5302" i="38"/>
  <c r="AN5302" i="38"/>
  <c r="AK5302" i="38"/>
  <c r="AG5302" i="38"/>
  <c r="AD5302" i="38"/>
  <c r="BC5301" i="38"/>
  <c r="AN5301" i="38"/>
  <c r="AK5301" i="38"/>
  <c r="AG5301" i="38"/>
  <c r="AD5301" i="38"/>
  <c r="BC5300" i="38"/>
  <c r="AN5300" i="38"/>
  <c r="AK5300" i="38"/>
  <c r="AG5300" i="38"/>
  <c r="AD5300" i="38"/>
  <c r="BC5299" i="38"/>
  <c r="AN5299" i="38"/>
  <c r="AK5299" i="38"/>
  <c r="AG5299" i="38"/>
  <c r="AD5299" i="38"/>
  <c r="BC5298" i="38"/>
  <c r="AN5298" i="38"/>
  <c r="AK5298" i="38"/>
  <c r="AG5298" i="38"/>
  <c r="AD5298" i="38"/>
  <c r="BC5297" i="38"/>
  <c r="AN5297" i="38"/>
  <c r="AK5297" i="38"/>
  <c r="AG5297" i="38"/>
  <c r="AD5297" i="38"/>
  <c r="BC5296" i="38"/>
  <c r="AN5296" i="38"/>
  <c r="AK5296" i="38"/>
  <c r="AG5296" i="38"/>
  <c r="AD5296" i="38"/>
  <c r="BC5295" i="38"/>
  <c r="AN5295" i="38"/>
  <c r="AK5295" i="38"/>
  <c r="AG5295" i="38"/>
  <c r="AD5295" i="38"/>
  <c r="BC5294" i="38"/>
  <c r="AN5294" i="38"/>
  <c r="AK5294" i="38"/>
  <c r="AG5294" i="38"/>
  <c r="AD5294" i="38"/>
  <c r="BC5293" i="38"/>
  <c r="AN5293" i="38"/>
  <c r="AK5293" i="38"/>
  <c r="AG5293" i="38"/>
  <c r="AD5293" i="38"/>
  <c r="BC5292" i="38"/>
  <c r="AN5292" i="38"/>
  <c r="AK5292" i="38"/>
  <c r="AG5292" i="38"/>
  <c r="AD5292" i="38"/>
  <c r="BC5291" i="38"/>
  <c r="AN5291" i="38"/>
  <c r="AK5291" i="38"/>
  <c r="AG5291" i="38"/>
  <c r="AD5291" i="38"/>
  <c r="BC5290" i="38"/>
  <c r="AN5290" i="38"/>
  <c r="AK5290" i="38"/>
  <c r="AG5290" i="38"/>
  <c r="AD5290" i="38"/>
  <c r="BC5289" i="38"/>
  <c r="AN5289" i="38"/>
  <c r="AK5289" i="38"/>
  <c r="AG5289" i="38"/>
  <c r="AD5289" i="38"/>
  <c r="BC5288" i="38"/>
  <c r="AN5288" i="38"/>
  <c r="AK5288" i="38"/>
  <c r="AG5288" i="38"/>
  <c r="AD5288" i="38"/>
  <c r="BC5287" i="38"/>
  <c r="AN5287" i="38"/>
  <c r="AK5287" i="38"/>
  <c r="AG5287" i="38"/>
  <c r="AD5287" i="38"/>
  <c r="BC5286" i="38"/>
  <c r="AN5286" i="38"/>
  <c r="AK5286" i="38"/>
  <c r="AG5286" i="38"/>
  <c r="AD5286" i="38"/>
  <c r="BC5285" i="38"/>
  <c r="AN5285" i="38"/>
  <c r="AK5285" i="38"/>
  <c r="AG5285" i="38"/>
  <c r="AD5285" i="38"/>
  <c r="BC5284" i="38"/>
  <c r="AN5284" i="38"/>
  <c r="AK5284" i="38"/>
  <c r="AG5284" i="38"/>
  <c r="AD5284" i="38"/>
  <c r="BC5283" i="38"/>
  <c r="AN5283" i="38"/>
  <c r="AK5283" i="38"/>
  <c r="AG5283" i="38"/>
  <c r="AD5283" i="38"/>
  <c r="BC5282" i="38"/>
  <c r="AN5282" i="38"/>
  <c r="AK5282" i="38"/>
  <c r="AG5282" i="38"/>
  <c r="AD5282" i="38"/>
  <c r="BC5281" i="38"/>
  <c r="AN5281" i="38"/>
  <c r="AK5281" i="38"/>
  <c r="AG5281" i="38"/>
  <c r="AD5281" i="38"/>
  <c r="BC5280" i="38"/>
  <c r="AN5280" i="38"/>
  <c r="AK5280" i="38"/>
  <c r="AG5280" i="38"/>
  <c r="AD5280" i="38"/>
  <c r="BC5279" i="38"/>
  <c r="AN5279" i="38"/>
  <c r="AK5279" i="38"/>
  <c r="AG5279" i="38"/>
  <c r="AD5279" i="38"/>
  <c r="BC5278" i="38"/>
  <c r="AN5278" i="38"/>
  <c r="AK5278" i="38"/>
  <c r="AG5278" i="38"/>
  <c r="AD5278" i="38"/>
  <c r="BC5277" i="38"/>
  <c r="AN5277" i="38"/>
  <c r="AK5277" i="38"/>
  <c r="AG5277" i="38"/>
  <c r="AD5277" i="38"/>
  <c r="BC5276" i="38"/>
  <c r="AN5276" i="38"/>
  <c r="AK5276" i="38"/>
  <c r="AG5276" i="38"/>
  <c r="AD5276" i="38"/>
  <c r="BC5275" i="38"/>
  <c r="AN5275" i="38"/>
  <c r="AK5275" i="38"/>
  <c r="AG5275" i="38"/>
  <c r="AD5275" i="38"/>
  <c r="BC5274" i="38"/>
  <c r="AN5274" i="38"/>
  <c r="AK5274" i="38"/>
  <c r="AG5274" i="38"/>
  <c r="AD5274" i="38"/>
  <c r="BC5273" i="38"/>
  <c r="AN5273" i="38"/>
  <c r="AK5273" i="38"/>
  <c r="AG5273" i="38"/>
  <c r="AD5273" i="38"/>
  <c r="BC5272" i="38"/>
  <c r="AN5272" i="38"/>
  <c r="AK5272" i="38"/>
  <c r="AG5272" i="38"/>
  <c r="AD5272" i="38"/>
  <c r="BC5271" i="38"/>
  <c r="AN5271" i="38"/>
  <c r="AK5271" i="38"/>
  <c r="AG5271" i="38"/>
  <c r="AD5271" i="38"/>
  <c r="BC5270" i="38"/>
  <c r="AN5270" i="38"/>
  <c r="AK5270" i="38"/>
  <c r="AG5270" i="38"/>
  <c r="AD5270" i="38"/>
  <c r="BC5269" i="38"/>
  <c r="AN5269" i="38"/>
  <c r="AK5269" i="38"/>
  <c r="AG5269" i="38"/>
  <c r="AD5269" i="38"/>
  <c r="BC5268" i="38"/>
  <c r="AN5268" i="38"/>
  <c r="AK5268" i="38"/>
  <c r="AG5268" i="38"/>
  <c r="AD5268" i="38"/>
  <c r="BC5267" i="38"/>
  <c r="AN5267" i="38"/>
  <c r="AK5267" i="38"/>
  <c r="AG5267" i="38"/>
  <c r="AD5267" i="38"/>
  <c r="BC5266" i="38"/>
  <c r="AN5266" i="38"/>
  <c r="AK5266" i="38"/>
  <c r="AG5266" i="38"/>
  <c r="AD5266" i="38"/>
  <c r="BC5265" i="38"/>
  <c r="AN5265" i="38"/>
  <c r="AK5265" i="38"/>
  <c r="AG5265" i="38"/>
  <c r="AD5265" i="38"/>
  <c r="BC5264" i="38"/>
  <c r="AN5264" i="38"/>
  <c r="AK5264" i="38"/>
  <c r="AG5264" i="38"/>
  <c r="AD5264" i="38"/>
  <c r="BC5263" i="38"/>
  <c r="AN5263" i="38"/>
  <c r="AK5263" i="38"/>
  <c r="AG5263" i="38"/>
  <c r="AD5263" i="38"/>
  <c r="BC5262" i="38"/>
  <c r="AN5262" i="38"/>
  <c r="AK5262" i="38"/>
  <c r="AG5262" i="38"/>
  <c r="AD5262" i="38"/>
  <c r="BC5261" i="38"/>
  <c r="AN5261" i="38"/>
  <c r="AK5261" i="38"/>
  <c r="AG5261" i="38"/>
  <c r="AD5261" i="38"/>
  <c r="BC5260" i="38"/>
  <c r="AN5260" i="38"/>
  <c r="AK5260" i="38"/>
  <c r="AG5260" i="38"/>
  <c r="AD5260" i="38"/>
  <c r="BC5259" i="38"/>
  <c r="AN5259" i="38"/>
  <c r="AK5259" i="38"/>
  <c r="AG5259" i="38"/>
  <c r="AD5259" i="38"/>
  <c r="BC5258" i="38"/>
  <c r="AN5258" i="38"/>
  <c r="AK5258" i="38"/>
  <c r="AG5258" i="38"/>
  <c r="AD5258" i="38"/>
  <c r="BC5257" i="38"/>
  <c r="AN5257" i="38"/>
  <c r="AK5257" i="38"/>
  <c r="AG5257" i="38"/>
  <c r="AD5257" i="38"/>
  <c r="BC5256" i="38"/>
  <c r="AN5256" i="38"/>
  <c r="AK5256" i="38"/>
  <c r="AG5256" i="38"/>
  <c r="AD5256" i="38"/>
  <c r="BC5255" i="38"/>
  <c r="AN5255" i="38"/>
  <c r="AK5255" i="38"/>
  <c r="AG5255" i="38"/>
  <c r="AD5255" i="38"/>
  <c r="BC5254" i="38"/>
  <c r="AN5254" i="38"/>
  <c r="AK5254" i="38"/>
  <c r="AG5254" i="38"/>
  <c r="AD5254" i="38"/>
  <c r="BC5253" i="38"/>
  <c r="AN5253" i="38"/>
  <c r="AK5253" i="38"/>
  <c r="AG5253" i="38"/>
  <c r="AD5253" i="38"/>
  <c r="BC5252" i="38"/>
  <c r="AN5252" i="38"/>
  <c r="AK5252" i="38"/>
  <c r="AG5252" i="38"/>
  <c r="AD5252" i="38"/>
  <c r="BC5251" i="38"/>
  <c r="AN5251" i="38"/>
  <c r="AK5251" i="38"/>
  <c r="AG5251" i="38"/>
  <c r="AD5251" i="38"/>
  <c r="BC5250" i="38"/>
  <c r="AN5250" i="38"/>
  <c r="AK5250" i="38"/>
  <c r="AG5250" i="38"/>
  <c r="AD5250" i="38"/>
  <c r="BC5249" i="38"/>
  <c r="AN5249" i="38"/>
  <c r="AK5249" i="38"/>
  <c r="AG5249" i="38"/>
  <c r="AD5249" i="38"/>
  <c r="BC5248" i="38"/>
  <c r="AN5248" i="38"/>
  <c r="AK5248" i="38"/>
  <c r="AG5248" i="38"/>
  <c r="AD5248" i="38"/>
  <c r="BC5247" i="38"/>
  <c r="AN5247" i="38"/>
  <c r="AK5247" i="38"/>
  <c r="AG5247" i="38"/>
  <c r="AD5247" i="38"/>
  <c r="BC5246" i="38"/>
  <c r="AN5246" i="38"/>
  <c r="AK5246" i="38"/>
  <c r="AG5246" i="38"/>
  <c r="AD5246" i="38"/>
  <c r="BC5245" i="38"/>
  <c r="AN5245" i="38"/>
  <c r="AK5245" i="38"/>
  <c r="AG5245" i="38"/>
  <c r="AD5245" i="38"/>
  <c r="BC5244" i="38"/>
  <c r="AN5244" i="38"/>
  <c r="AK5244" i="38"/>
  <c r="AG5244" i="38"/>
  <c r="AD5244" i="38"/>
  <c r="BC5243" i="38"/>
  <c r="AN5243" i="38"/>
  <c r="AK5243" i="38"/>
  <c r="AG5243" i="38"/>
  <c r="AD5243" i="38"/>
  <c r="BC5242" i="38"/>
  <c r="AN5242" i="38"/>
  <c r="AK5242" i="38"/>
  <c r="AG5242" i="38"/>
  <c r="AD5242" i="38"/>
  <c r="BC5241" i="38"/>
  <c r="AN5241" i="38"/>
  <c r="AK5241" i="38"/>
  <c r="AG5241" i="38"/>
  <c r="AD5241" i="38"/>
  <c r="BC5240" i="38"/>
  <c r="AN5240" i="38"/>
  <c r="AK5240" i="38"/>
  <c r="AG5240" i="38"/>
  <c r="AD5240" i="38"/>
  <c r="BC5239" i="38"/>
  <c r="AN5239" i="38"/>
  <c r="AK5239" i="38"/>
  <c r="AG5239" i="38"/>
  <c r="AD5239" i="38"/>
  <c r="BC5238" i="38"/>
  <c r="AN5238" i="38"/>
  <c r="AK5238" i="38"/>
  <c r="AG5238" i="38"/>
  <c r="AD5238" i="38"/>
  <c r="BC5237" i="38"/>
  <c r="AN5237" i="38"/>
  <c r="AK5237" i="38"/>
  <c r="AG5237" i="38"/>
  <c r="AD5237" i="38"/>
  <c r="BC5236" i="38"/>
  <c r="AN5236" i="38"/>
  <c r="AK5236" i="38"/>
  <c r="AG5236" i="38"/>
  <c r="AD5236" i="38"/>
  <c r="BC5235" i="38"/>
  <c r="AN5235" i="38"/>
  <c r="AK5235" i="38"/>
  <c r="AG5235" i="38"/>
  <c r="AD5235" i="38"/>
  <c r="BC5234" i="38"/>
  <c r="AN5234" i="38"/>
  <c r="AK5234" i="38"/>
  <c r="AG5234" i="38"/>
  <c r="AD5234" i="38"/>
  <c r="BC5233" i="38"/>
  <c r="AN5233" i="38"/>
  <c r="AK5233" i="38"/>
  <c r="AG5233" i="38"/>
  <c r="AD5233" i="38"/>
  <c r="BC5232" i="38"/>
  <c r="AN5232" i="38"/>
  <c r="AK5232" i="38"/>
  <c r="AG5232" i="38"/>
  <c r="AD5232" i="38"/>
  <c r="BC5231" i="38"/>
  <c r="AN5231" i="38"/>
  <c r="AK5231" i="38"/>
  <c r="AG5231" i="38"/>
  <c r="AD5231" i="38"/>
  <c r="BC5230" i="38"/>
  <c r="AN5230" i="38"/>
  <c r="AK5230" i="38"/>
  <c r="AG5230" i="38"/>
  <c r="AD5230" i="38"/>
  <c r="BC5229" i="38"/>
  <c r="AN5229" i="38"/>
  <c r="AK5229" i="38"/>
  <c r="AG5229" i="38"/>
  <c r="AD5229" i="38"/>
  <c r="BC5228" i="38"/>
  <c r="AN5228" i="38"/>
  <c r="AK5228" i="38"/>
  <c r="AG5228" i="38"/>
  <c r="AD5228" i="38"/>
  <c r="BC5227" i="38"/>
  <c r="AN5227" i="38"/>
  <c r="AK5227" i="38"/>
  <c r="AG5227" i="38"/>
  <c r="AD5227" i="38"/>
  <c r="BC5226" i="38"/>
  <c r="AN5226" i="38"/>
  <c r="AK5226" i="38"/>
  <c r="AG5226" i="38"/>
  <c r="AD5226" i="38"/>
  <c r="BC5225" i="38"/>
  <c r="AN5225" i="38"/>
  <c r="AK5225" i="38"/>
  <c r="AG5225" i="38"/>
  <c r="AD5225" i="38"/>
  <c r="BC5224" i="38"/>
  <c r="AN5224" i="38"/>
  <c r="AK5224" i="38"/>
  <c r="AG5224" i="38"/>
  <c r="AD5224" i="38"/>
  <c r="BC5223" i="38"/>
  <c r="AN5223" i="38"/>
  <c r="AK5223" i="38"/>
  <c r="AG5223" i="38"/>
  <c r="AD5223" i="38"/>
  <c r="BC5222" i="38"/>
  <c r="AN5222" i="38"/>
  <c r="AK5222" i="38"/>
  <c r="AG5222" i="38"/>
  <c r="AD5222" i="38"/>
  <c r="BC5221" i="38"/>
  <c r="AN5221" i="38"/>
  <c r="AK5221" i="38"/>
  <c r="AG5221" i="38"/>
  <c r="AD5221" i="38"/>
  <c r="BC5220" i="38"/>
  <c r="AN5220" i="38"/>
  <c r="AK5220" i="38"/>
  <c r="AG5220" i="38"/>
  <c r="AD5220" i="38"/>
  <c r="BC5219" i="38"/>
  <c r="AN5219" i="38"/>
  <c r="AK5219" i="38"/>
  <c r="AG5219" i="38"/>
  <c r="AD5219" i="38"/>
  <c r="BC5218" i="38"/>
  <c r="AN5218" i="38"/>
  <c r="AK5218" i="38"/>
  <c r="AG5218" i="38"/>
  <c r="AD5218" i="38"/>
  <c r="BC5217" i="38"/>
  <c r="AN5217" i="38"/>
  <c r="AK5217" i="38"/>
  <c r="AG5217" i="38"/>
  <c r="AD5217" i="38"/>
  <c r="BC5216" i="38"/>
  <c r="AN5216" i="38"/>
  <c r="AK5216" i="38"/>
  <c r="AG5216" i="38"/>
  <c r="AD5216" i="38"/>
  <c r="BC5215" i="38"/>
  <c r="AN5215" i="38"/>
  <c r="AK5215" i="38"/>
  <c r="AG5215" i="38"/>
  <c r="AD5215" i="38"/>
  <c r="BC5214" i="38"/>
  <c r="AN5214" i="38"/>
  <c r="AK5214" i="38"/>
  <c r="AG5214" i="38"/>
  <c r="AD5214" i="38"/>
  <c r="BC5213" i="38"/>
  <c r="AN5213" i="38"/>
  <c r="AK5213" i="38"/>
  <c r="AG5213" i="38"/>
  <c r="AD5213" i="38"/>
  <c r="BC5212" i="38"/>
  <c r="AN5212" i="38"/>
  <c r="AK5212" i="38"/>
  <c r="AG5212" i="38"/>
  <c r="AD5212" i="38"/>
  <c r="BC5211" i="38"/>
  <c r="AN5211" i="38"/>
  <c r="AK5211" i="38"/>
  <c r="AG5211" i="38"/>
  <c r="AD5211" i="38"/>
  <c r="BC5210" i="38"/>
  <c r="AN5210" i="38"/>
  <c r="AK5210" i="38"/>
  <c r="AG5210" i="38"/>
  <c r="AD5210" i="38"/>
  <c r="BC5209" i="38"/>
  <c r="AN5209" i="38"/>
  <c r="AK5209" i="38"/>
  <c r="AG5209" i="38"/>
  <c r="AD5209" i="38"/>
  <c r="BC5208" i="38"/>
  <c r="AN5208" i="38"/>
  <c r="AK5208" i="38"/>
  <c r="AG5208" i="38"/>
  <c r="AD5208" i="38"/>
  <c r="BC5207" i="38"/>
  <c r="AN5207" i="38"/>
  <c r="AK5207" i="38"/>
  <c r="AG5207" i="38"/>
  <c r="AD5207" i="38"/>
  <c r="BC5206" i="38"/>
  <c r="AN5206" i="38"/>
  <c r="AK5206" i="38"/>
  <c r="AG5206" i="38"/>
  <c r="AD5206" i="38"/>
  <c r="BC5205" i="38"/>
  <c r="AN5205" i="38"/>
  <c r="AK5205" i="38"/>
  <c r="AG5205" i="38"/>
  <c r="AD5205" i="38"/>
  <c r="BC5204" i="38"/>
  <c r="AN5204" i="38"/>
  <c r="AK5204" i="38"/>
  <c r="AG5204" i="38"/>
  <c r="AD5204" i="38"/>
  <c r="BC5203" i="38"/>
  <c r="AN5203" i="38"/>
  <c r="AK5203" i="38"/>
  <c r="AG5203" i="38"/>
  <c r="AD5203" i="38"/>
  <c r="BC5202" i="38"/>
  <c r="AN5202" i="38"/>
  <c r="AK5202" i="38"/>
  <c r="AG5202" i="38"/>
  <c r="AD5202" i="38"/>
  <c r="BC5201" i="38"/>
  <c r="AN5201" i="38"/>
  <c r="AK5201" i="38"/>
  <c r="AG5201" i="38"/>
  <c r="AD5201" i="38"/>
  <c r="BC5200" i="38"/>
  <c r="AN5200" i="38"/>
  <c r="AK5200" i="38"/>
  <c r="AG5200" i="38"/>
  <c r="AD5200" i="38"/>
  <c r="BC5199" i="38"/>
  <c r="AN5199" i="38"/>
  <c r="AK5199" i="38"/>
  <c r="AG5199" i="38"/>
  <c r="AD5199" i="38"/>
  <c r="BC5198" i="38"/>
  <c r="AN5198" i="38"/>
  <c r="AK5198" i="38"/>
  <c r="AG5198" i="38"/>
  <c r="AD5198" i="38"/>
  <c r="BC5197" i="38"/>
  <c r="AN5197" i="38"/>
  <c r="AK5197" i="38"/>
  <c r="AG5197" i="38"/>
  <c r="AD5197" i="38"/>
  <c r="BC5196" i="38"/>
  <c r="AN5196" i="38"/>
  <c r="AK5196" i="38"/>
  <c r="AG5196" i="38"/>
  <c r="AD5196" i="38"/>
  <c r="BC5195" i="38"/>
  <c r="AN5195" i="38"/>
  <c r="AK5195" i="38"/>
  <c r="AG5195" i="38"/>
  <c r="AD5195" i="38"/>
  <c r="BC5194" i="38"/>
  <c r="AN5194" i="38"/>
  <c r="AK5194" i="38"/>
  <c r="AG5194" i="38"/>
  <c r="AD5194" i="38"/>
  <c r="BC5193" i="38"/>
  <c r="AN5193" i="38"/>
  <c r="AK5193" i="38"/>
  <c r="AG5193" i="38"/>
  <c r="AD5193" i="38"/>
  <c r="BC5192" i="38"/>
  <c r="AN5192" i="38"/>
  <c r="AK5192" i="38"/>
  <c r="AG5192" i="38"/>
  <c r="AD5192" i="38"/>
  <c r="BC5191" i="38"/>
  <c r="AN5191" i="38"/>
  <c r="AK5191" i="38"/>
  <c r="AG5191" i="38"/>
  <c r="AD5191" i="38"/>
  <c r="BC5190" i="38"/>
  <c r="AN5190" i="38"/>
  <c r="AK5190" i="38"/>
  <c r="AG5190" i="38"/>
  <c r="AD5190" i="38"/>
  <c r="BC5189" i="38"/>
  <c r="AN5189" i="38"/>
  <c r="AK5189" i="38"/>
  <c r="AG5189" i="38"/>
  <c r="AD5189" i="38"/>
  <c r="BC5188" i="38"/>
  <c r="AN5188" i="38"/>
  <c r="AK5188" i="38"/>
  <c r="AG5188" i="38"/>
  <c r="AD5188" i="38"/>
  <c r="BC5187" i="38"/>
  <c r="AN5187" i="38"/>
  <c r="AK5187" i="38"/>
  <c r="AG5187" i="38"/>
  <c r="AD5187" i="38"/>
  <c r="BC5186" i="38"/>
  <c r="AN5186" i="38"/>
  <c r="AK5186" i="38"/>
  <c r="AG5186" i="38"/>
  <c r="AD5186" i="38"/>
  <c r="BC5185" i="38"/>
  <c r="AN5185" i="38"/>
  <c r="AK5185" i="38"/>
  <c r="AG5185" i="38"/>
  <c r="AD5185" i="38"/>
  <c r="BC5184" i="38"/>
  <c r="AN5184" i="38"/>
  <c r="AK5184" i="38"/>
  <c r="AG5184" i="38"/>
  <c r="AD5184" i="38"/>
  <c r="BC5183" i="38"/>
  <c r="AN5183" i="38"/>
  <c r="AK5183" i="38"/>
  <c r="AG5183" i="38"/>
  <c r="AD5183" i="38"/>
  <c r="BC5182" i="38"/>
  <c r="AN5182" i="38"/>
  <c r="AK5182" i="38"/>
  <c r="AG5182" i="38"/>
  <c r="AD5182" i="38"/>
  <c r="BC5181" i="38"/>
  <c r="AN5181" i="38"/>
  <c r="AK5181" i="38"/>
  <c r="AG5181" i="38"/>
  <c r="AD5181" i="38"/>
  <c r="BC5180" i="38"/>
  <c r="AN5180" i="38"/>
  <c r="AK5180" i="38"/>
  <c r="AG5180" i="38"/>
  <c r="AD5180" i="38"/>
  <c r="BC5179" i="38"/>
  <c r="AN5179" i="38"/>
  <c r="AK5179" i="38"/>
  <c r="AG5179" i="38"/>
  <c r="AD5179" i="38"/>
  <c r="BC5178" i="38"/>
  <c r="AN5178" i="38"/>
  <c r="AK5178" i="38"/>
  <c r="AG5178" i="38"/>
  <c r="AD5178" i="38"/>
  <c r="BC5177" i="38"/>
  <c r="AN5177" i="38"/>
  <c r="AK5177" i="38"/>
  <c r="AG5177" i="38"/>
  <c r="AD5177" i="38"/>
  <c r="BC5176" i="38"/>
  <c r="AN5176" i="38"/>
  <c r="AK5176" i="38"/>
  <c r="AG5176" i="38"/>
  <c r="AD5176" i="38"/>
  <c r="BC5175" i="38"/>
  <c r="AN5175" i="38"/>
  <c r="AK5175" i="38"/>
  <c r="AG5175" i="38"/>
  <c r="AD5175" i="38"/>
  <c r="BC5174" i="38"/>
  <c r="AN5174" i="38"/>
  <c r="AK5174" i="38"/>
  <c r="AG5174" i="38"/>
  <c r="AD5174" i="38"/>
  <c r="BC5173" i="38"/>
  <c r="AN5173" i="38"/>
  <c r="AK5173" i="38"/>
  <c r="AG5173" i="38"/>
  <c r="AD5173" i="38"/>
  <c r="BC5172" i="38"/>
  <c r="AN5172" i="38"/>
  <c r="AK5172" i="38"/>
  <c r="AG5172" i="38"/>
  <c r="AD5172" i="38"/>
  <c r="BC5171" i="38"/>
  <c r="AN5171" i="38"/>
  <c r="AK5171" i="38"/>
  <c r="AG5171" i="38"/>
  <c r="AD5171" i="38"/>
  <c r="BC5170" i="38"/>
  <c r="AN5170" i="38"/>
  <c r="AK5170" i="38"/>
  <c r="AG5170" i="38"/>
  <c r="AD5170" i="38"/>
  <c r="BC5169" i="38"/>
  <c r="AN5169" i="38"/>
  <c r="AK5169" i="38"/>
  <c r="AG5169" i="38"/>
  <c r="AD5169" i="38"/>
  <c r="BC5168" i="38"/>
  <c r="AN5168" i="38"/>
  <c r="AK5168" i="38"/>
  <c r="AG5168" i="38"/>
  <c r="AD5168" i="38"/>
  <c r="BC5167" i="38"/>
  <c r="AN5167" i="38"/>
  <c r="AK5167" i="38"/>
  <c r="AG5167" i="38"/>
  <c r="AD5167" i="38"/>
  <c r="BC5166" i="38"/>
  <c r="AN5166" i="38"/>
  <c r="AK5166" i="38"/>
  <c r="AG5166" i="38"/>
  <c r="AD5166" i="38"/>
  <c r="BC5165" i="38"/>
  <c r="AN5165" i="38"/>
  <c r="AK5165" i="38"/>
  <c r="AG5165" i="38"/>
  <c r="AD5165" i="38"/>
  <c r="BC5164" i="38"/>
  <c r="AN5164" i="38"/>
  <c r="AK5164" i="38"/>
  <c r="AG5164" i="38"/>
  <c r="AD5164" i="38"/>
  <c r="BC5163" i="38"/>
  <c r="AN5163" i="38"/>
  <c r="AK5163" i="38"/>
  <c r="AG5163" i="38"/>
  <c r="AD5163" i="38"/>
  <c r="BC5162" i="38"/>
  <c r="AN5162" i="38"/>
  <c r="AK5162" i="38"/>
  <c r="AG5162" i="38"/>
  <c r="AD5162" i="38"/>
  <c r="BC5161" i="38"/>
  <c r="AN5161" i="38"/>
  <c r="AK5161" i="38"/>
  <c r="AG5161" i="38"/>
  <c r="AD5161" i="38"/>
  <c r="BC5160" i="38"/>
  <c r="AN5160" i="38"/>
  <c r="AK5160" i="38"/>
  <c r="AG5160" i="38"/>
  <c r="AD5160" i="38"/>
  <c r="BC5159" i="38"/>
  <c r="AN5159" i="38"/>
  <c r="AK5159" i="38"/>
  <c r="AG5159" i="38"/>
  <c r="AD5159" i="38"/>
  <c r="BC5158" i="38"/>
  <c r="AN5158" i="38"/>
  <c r="AK5158" i="38"/>
  <c r="AG5158" i="38"/>
  <c r="AD5158" i="38"/>
  <c r="BC5157" i="38"/>
  <c r="AN5157" i="38"/>
  <c r="AK5157" i="38"/>
  <c r="AG5157" i="38"/>
  <c r="AD5157" i="38"/>
  <c r="BC5156" i="38"/>
  <c r="AN5156" i="38"/>
  <c r="AK5156" i="38"/>
  <c r="AG5156" i="38"/>
  <c r="AD5156" i="38"/>
  <c r="BC5155" i="38"/>
  <c r="AN5155" i="38"/>
  <c r="AK5155" i="38"/>
  <c r="AG5155" i="38"/>
  <c r="AD5155" i="38"/>
  <c r="BC5154" i="38"/>
  <c r="AN5154" i="38"/>
  <c r="AK5154" i="38"/>
  <c r="AG5154" i="38"/>
  <c r="AD5154" i="38"/>
  <c r="BC5153" i="38"/>
  <c r="AN5153" i="38"/>
  <c r="AK5153" i="38"/>
  <c r="AG5153" i="38"/>
  <c r="AD5153" i="38"/>
  <c r="BC5152" i="38"/>
  <c r="AN5152" i="38"/>
  <c r="AK5152" i="38"/>
  <c r="AG5152" i="38"/>
  <c r="AD5152" i="38"/>
  <c r="BC5151" i="38"/>
  <c r="AN5151" i="38"/>
  <c r="AK5151" i="38"/>
  <c r="AG5151" i="38"/>
  <c r="AD5151" i="38"/>
  <c r="BC5150" i="38"/>
  <c r="AN5150" i="38"/>
  <c r="AK5150" i="38"/>
  <c r="AG5150" i="38"/>
  <c r="AD5150" i="38"/>
  <c r="BC5149" i="38"/>
  <c r="AN5149" i="38"/>
  <c r="AK5149" i="38"/>
  <c r="AG5149" i="38"/>
  <c r="AD5149" i="38"/>
  <c r="BC5148" i="38"/>
  <c r="AN5148" i="38"/>
  <c r="AK5148" i="38"/>
  <c r="AG5148" i="38"/>
  <c r="AD5148" i="38"/>
  <c r="BC5147" i="38"/>
  <c r="AN5147" i="38"/>
  <c r="AK5147" i="38"/>
  <c r="AG5147" i="38"/>
  <c r="AD5147" i="38"/>
  <c r="BC5146" i="38"/>
  <c r="AN5146" i="38"/>
  <c r="AK5146" i="38"/>
  <c r="AG5146" i="38"/>
  <c r="AD5146" i="38"/>
  <c r="BC5145" i="38"/>
  <c r="AN5145" i="38"/>
  <c r="AK5145" i="38"/>
  <c r="AG5145" i="38"/>
  <c r="AD5145" i="38"/>
  <c r="BC5144" i="38"/>
  <c r="AN5144" i="38"/>
  <c r="AK5144" i="38"/>
  <c r="AG5144" i="38"/>
  <c r="AD5144" i="38"/>
  <c r="BC5143" i="38"/>
  <c r="AN5143" i="38"/>
  <c r="AK5143" i="38"/>
  <c r="AG5143" i="38"/>
  <c r="AD5143" i="38"/>
  <c r="BC5142" i="38"/>
  <c r="AN5142" i="38"/>
  <c r="AK5142" i="38"/>
  <c r="AG5142" i="38"/>
  <c r="AD5142" i="38"/>
  <c r="BC5141" i="38"/>
  <c r="AN5141" i="38"/>
  <c r="AK5141" i="38"/>
  <c r="AG5141" i="38"/>
  <c r="AD5141" i="38"/>
  <c r="BC5140" i="38"/>
  <c r="AN5140" i="38"/>
  <c r="AK5140" i="38"/>
  <c r="AG5140" i="38"/>
  <c r="AD5140" i="38"/>
  <c r="BC5139" i="38"/>
  <c r="AN5139" i="38"/>
  <c r="AK5139" i="38"/>
  <c r="AG5139" i="38"/>
  <c r="AD5139" i="38"/>
  <c r="BC5138" i="38"/>
  <c r="AN5138" i="38"/>
  <c r="AK5138" i="38"/>
  <c r="AG5138" i="38"/>
  <c r="AD5138" i="38"/>
  <c r="BC5137" i="38"/>
  <c r="AN5137" i="38"/>
  <c r="AK5137" i="38"/>
  <c r="AG5137" i="38"/>
  <c r="AD5137" i="38"/>
  <c r="BC5136" i="38"/>
  <c r="AN5136" i="38"/>
  <c r="AK5136" i="38"/>
  <c r="AG5136" i="38"/>
  <c r="AD5136" i="38"/>
  <c r="BC5135" i="38"/>
  <c r="AN5135" i="38"/>
  <c r="AK5135" i="38"/>
  <c r="AG5135" i="38"/>
  <c r="AD5135" i="38"/>
  <c r="BC5134" i="38"/>
  <c r="AN5134" i="38"/>
  <c r="AK5134" i="38"/>
  <c r="AG5134" i="38"/>
  <c r="AD5134" i="38"/>
  <c r="BC5133" i="38"/>
  <c r="AN5133" i="38"/>
  <c r="AK5133" i="38"/>
  <c r="AG5133" i="38"/>
  <c r="AD5133" i="38"/>
  <c r="BC5132" i="38"/>
  <c r="AN5132" i="38"/>
  <c r="AK5132" i="38"/>
  <c r="AG5132" i="38"/>
  <c r="AD5132" i="38"/>
  <c r="BC5131" i="38"/>
  <c r="AN5131" i="38"/>
  <c r="AK5131" i="38"/>
  <c r="AG5131" i="38"/>
  <c r="AD5131" i="38"/>
  <c r="BC5130" i="38"/>
  <c r="AN5130" i="38"/>
  <c r="AK5130" i="38"/>
  <c r="AG5130" i="38"/>
  <c r="AD5130" i="38"/>
  <c r="BC5129" i="38"/>
  <c r="AN5129" i="38"/>
  <c r="AK5129" i="38"/>
  <c r="AG5129" i="38"/>
  <c r="AD5129" i="38"/>
  <c r="BC5128" i="38"/>
  <c r="AN5128" i="38"/>
  <c r="AK5128" i="38"/>
  <c r="AG5128" i="38"/>
  <c r="AD5128" i="38"/>
  <c r="BC5127" i="38"/>
  <c r="AN5127" i="38"/>
  <c r="AK5127" i="38"/>
  <c r="AG5127" i="38"/>
  <c r="AD5127" i="38"/>
  <c r="BC5126" i="38"/>
  <c r="AN5126" i="38"/>
  <c r="AK5126" i="38"/>
  <c r="AG5126" i="38"/>
  <c r="AD5126" i="38"/>
  <c r="BC5125" i="38"/>
  <c r="AN5125" i="38"/>
  <c r="AK5125" i="38"/>
  <c r="AG5125" i="38"/>
  <c r="AD5125" i="38"/>
  <c r="BC5124" i="38"/>
  <c r="AN5124" i="38"/>
  <c r="AK5124" i="38"/>
  <c r="AG5124" i="38"/>
  <c r="AD5124" i="38"/>
  <c r="BC5123" i="38"/>
  <c r="AN5123" i="38"/>
  <c r="AK5123" i="38"/>
  <c r="AG5123" i="38"/>
  <c r="AD5123" i="38"/>
  <c r="BC5122" i="38"/>
  <c r="AN5122" i="38"/>
  <c r="AK5122" i="38"/>
  <c r="AG5122" i="38"/>
  <c r="AD5122" i="38"/>
  <c r="BC5121" i="38"/>
  <c r="AN5121" i="38"/>
  <c r="AK5121" i="38"/>
  <c r="AG5121" i="38"/>
  <c r="AD5121" i="38"/>
  <c r="BC5120" i="38"/>
  <c r="AN5120" i="38"/>
  <c r="AK5120" i="38"/>
  <c r="AG5120" i="38"/>
  <c r="AD5120" i="38"/>
  <c r="BC5119" i="38"/>
  <c r="AN5119" i="38"/>
  <c r="AK5119" i="38"/>
  <c r="AG5119" i="38"/>
  <c r="AD5119" i="38"/>
  <c r="BC5118" i="38"/>
  <c r="AN5118" i="38"/>
  <c r="AK5118" i="38"/>
  <c r="AG5118" i="38"/>
  <c r="AD5118" i="38"/>
  <c r="BC5117" i="38"/>
  <c r="AN5117" i="38"/>
  <c r="AK5117" i="38"/>
  <c r="AG5117" i="38"/>
  <c r="AD5117" i="38"/>
  <c r="BC5116" i="38"/>
  <c r="AN5116" i="38"/>
  <c r="AK5116" i="38"/>
  <c r="AG5116" i="38"/>
  <c r="AD5116" i="38"/>
  <c r="BC5115" i="38"/>
  <c r="AN5115" i="38"/>
  <c r="AK5115" i="38"/>
  <c r="AG5115" i="38"/>
  <c r="AD5115" i="38"/>
  <c r="BC5114" i="38"/>
  <c r="AN5114" i="38"/>
  <c r="AK5114" i="38"/>
  <c r="AG5114" i="38"/>
  <c r="AD5114" i="38"/>
  <c r="BC5113" i="38"/>
  <c r="AN5113" i="38"/>
  <c r="AK5113" i="38"/>
  <c r="AG5113" i="38"/>
  <c r="AD5113" i="38"/>
  <c r="BC5112" i="38"/>
  <c r="AN5112" i="38"/>
  <c r="AK5112" i="38"/>
  <c r="AG5112" i="38"/>
  <c r="AD5112" i="38"/>
  <c r="BC5111" i="38"/>
  <c r="AN5111" i="38"/>
  <c r="AK5111" i="38"/>
  <c r="AG5111" i="38"/>
  <c r="AD5111" i="38"/>
  <c r="BC5110" i="38"/>
  <c r="AN5110" i="38"/>
  <c r="AK5110" i="38"/>
  <c r="AG5110" i="38"/>
  <c r="AD5110" i="38"/>
  <c r="BC5109" i="38"/>
  <c r="AN5109" i="38"/>
  <c r="AK5109" i="38"/>
  <c r="AG5109" i="38"/>
  <c r="AD5109" i="38"/>
  <c r="BC5108" i="38"/>
  <c r="AN5108" i="38"/>
  <c r="AK5108" i="38"/>
  <c r="AG5108" i="38"/>
  <c r="AD5108" i="38"/>
  <c r="BC5107" i="38"/>
  <c r="AN5107" i="38"/>
  <c r="AK5107" i="38"/>
  <c r="AG5107" i="38"/>
  <c r="AD5107" i="38"/>
  <c r="BC5106" i="38"/>
  <c r="AN5106" i="38"/>
  <c r="AK5106" i="38"/>
  <c r="AG5106" i="38"/>
  <c r="AD5106" i="38"/>
  <c r="BC5105" i="38"/>
  <c r="AN5105" i="38"/>
  <c r="AK5105" i="38"/>
  <c r="AG5105" i="38"/>
  <c r="AD5105" i="38"/>
  <c r="BC5104" i="38"/>
  <c r="AN5104" i="38"/>
  <c r="AK5104" i="38"/>
  <c r="AG5104" i="38"/>
  <c r="AD5104" i="38"/>
  <c r="BC5103" i="38"/>
  <c r="AN5103" i="38"/>
  <c r="AK5103" i="38"/>
  <c r="AG5103" i="38"/>
  <c r="AD5103" i="38"/>
  <c r="BC5102" i="38"/>
  <c r="AN5102" i="38"/>
  <c r="AK5102" i="38"/>
  <c r="AG5102" i="38"/>
  <c r="AD5102" i="38"/>
  <c r="BC5101" i="38"/>
  <c r="AN5101" i="38"/>
  <c r="AK5101" i="38"/>
  <c r="AG5101" i="38"/>
  <c r="AD5101" i="38"/>
  <c r="BC5100" i="38"/>
  <c r="AN5100" i="38"/>
  <c r="AK5100" i="38"/>
  <c r="AG5100" i="38"/>
  <c r="AD5100" i="38"/>
  <c r="BC5099" i="38"/>
  <c r="AN5099" i="38"/>
  <c r="AK5099" i="38"/>
  <c r="AG5099" i="38"/>
  <c r="AD5099" i="38"/>
  <c r="BC5098" i="38"/>
  <c r="AN5098" i="38"/>
  <c r="AK5098" i="38"/>
  <c r="AG5098" i="38"/>
  <c r="AD5098" i="38"/>
  <c r="BC5097" i="38"/>
  <c r="AN5097" i="38"/>
  <c r="AK5097" i="38"/>
  <c r="AG5097" i="38"/>
  <c r="AD5097" i="38"/>
  <c r="BC5096" i="38"/>
  <c r="AN5096" i="38"/>
  <c r="AK5096" i="38"/>
  <c r="AG5096" i="38"/>
  <c r="AD5096" i="38"/>
  <c r="BC5095" i="38"/>
  <c r="AN5095" i="38"/>
  <c r="AK5095" i="38"/>
  <c r="AG5095" i="38"/>
  <c r="AD5095" i="38"/>
  <c r="BC5094" i="38"/>
  <c r="AN5094" i="38"/>
  <c r="AK5094" i="38"/>
  <c r="AG5094" i="38"/>
  <c r="AD5094" i="38"/>
  <c r="BC5093" i="38"/>
  <c r="AN5093" i="38"/>
  <c r="AK5093" i="38"/>
  <c r="AG5093" i="38"/>
  <c r="AD5093" i="38"/>
  <c r="BC5092" i="38"/>
  <c r="AN5092" i="38"/>
  <c r="AK5092" i="38"/>
  <c r="AG5092" i="38"/>
  <c r="AD5092" i="38"/>
  <c r="BC5091" i="38"/>
  <c r="AN5091" i="38"/>
  <c r="AK5091" i="38"/>
  <c r="AG5091" i="38"/>
  <c r="AD5091" i="38"/>
  <c r="BC5090" i="38"/>
  <c r="AN5090" i="38"/>
  <c r="AK5090" i="38"/>
  <c r="AG5090" i="38"/>
  <c r="AD5090" i="38"/>
  <c r="BC5089" i="38"/>
  <c r="AN5089" i="38"/>
  <c r="AK5089" i="38"/>
  <c r="AG5089" i="38"/>
  <c r="AD5089" i="38"/>
  <c r="BC5088" i="38"/>
  <c r="AN5088" i="38"/>
  <c r="AK5088" i="38"/>
  <c r="AG5088" i="38"/>
  <c r="AD5088" i="38"/>
  <c r="BC5087" i="38"/>
  <c r="AN5087" i="38"/>
  <c r="AK5087" i="38"/>
  <c r="AG5087" i="38"/>
  <c r="AD5087" i="38"/>
  <c r="BC5086" i="38"/>
  <c r="AN5086" i="38"/>
  <c r="AK5086" i="38"/>
  <c r="AG5086" i="38"/>
  <c r="AD5086" i="38"/>
  <c r="BC5085" i="38"/>
  <c r="AN5085" i="38"/>
  <c r="AK5085" i="38"/>
  <c r="AG5085" i="38"/>
  <c r="AD5085" i="38"/>
  <c r="BC5084" i="38"/>
  <c r="AN5084" i="38"/>
  <c r="AK5084" i="38"/>
  <c r="AG5084" i="38"/>
  <c r="AD5084" i="38"/>
  <c r="BC5083" i="38"/>
  <c r="AN5083" i="38"/>
  <c r="AK5083" i="38"/>
  <c r="AG5083" i="38"/>
  <c r="AD5083" i="38"/>
  <c r="BC5082" i="38"/>
  <c r="AN5082" i="38"/>
  <c r="AK5082" i="38"/>
  <c r="AG5082" i="38"/>
  <c r="AD5082" i="38"/>
  <c r="BC5081" i="38"/>
  <c r="AN5081" i="38"/>
  <c r="AK5081" i="38"/>
  <c r="AG5081" i="38"/>
  <c r="AD5081" i="38"/>
  <c r="BC5080" i="38"/>
  <c r="AN5080" i="38"/>
  <c r="AK5080" i="38"/>
  <c r="AG5080" i="38"/>
  <c r="AD5080" i="38"/>
  <c r="BC5079" i="38"/>
  <c r="AN5079" i="38"/>
  <c r="AK5079" i="38"/>
  <c r="AG5079" i="38"/>
  <c r="AD5079" i="38"/>
  <c r="BC5078" i="38"/>
  <c r="AN5078" i="38"/>
  <c r="AK5078" i="38"/>
  <c r="AG5078" i="38"/>
  <c r="AD5078" i="38"/>
  <c r="BC5077" i="38"/>
  <c r="AN5077" i="38"/>
  <c r="AK5077" i="38"/>
  <c r="AG5077" i="38"/>
  <c r="AD5077" i="38"/>
  <c r="BC5076" i="38"/>
  <c r="AN5076" i="38"/>
  <c r="AK5076" i="38"/>
  <c r="AG5076" i="38"/>
  <c r="AD5076" i="38"/>
  <c r="BC5075" i="38"/>
  <c r="AN5075" i="38"/>
  <c r="AK5075" i="38"/>
  <c r="AG5075" i="38"/>
  <c r="AD5075" i="38"/>
  <c r="BC5074" i="38"/>
  <c r="AN5074" i="38"/>
  <c r="AK5074" i="38"/>
  <c r="AG5074" i="38"/>
  <c r="AD5074" i="38"/>
  <c r="BC5073" i="38"/>
  <c r="AN5073" i="38"/>
  <c r="AK5073" i="38"/>
  <c r="AG5073" i="38"/>
  <c r="AD5073" i="38"/>
  <c r="BC5072" i="38"/>
  <c r="AN5072" i="38"/>
  <c r="AK5072" i="38"/>
  <c r="AG5072" i="38"/>
  <c r="AD5072" i="38"/>
  <c r="BC5071" i="38"/>
  <c r="AN5071" i="38"/>
  <c r="AK5071" i="38"/>
  <c r="AG5071" i="38"/>
  <c r="AD5071" i="38"/>
  <c r="BC5070" i="38"/>
  <c r="AN5070" i="38"/>
  <c r="AK5070" i="38"/>
  <c r="AG5070" i="38"/>
  <c r="AD5070" i="38"/>
  <c r="BC5069" i="38"/>
  <c r="AN5069" i="38"/>
  <c r="AK5069" i="38"/>
  <c r="AG5069" i="38"/>
  <c r="AD5069" i="38"/>
  <c r="BC5068" i="38"/>
  <c r="AN5068" i="38"/>
  <c r="AK5068" i="38"/>
  <c r="AG5068" i="38"/>
  <c r="AD5068" i="38"/>
  <c r="BC5067" i="38"/>
  <c r="AN5067" i="38"/>
  <c r="AK5067" i="38"/>
  <c r="AG5067" i="38"/>
  <c r="AD5067" i="38"/>
  <c r="BC5066" i="38"/>
  <c r="AN5066" i="38"/>
  <c r="AK5066" i="38"/>
  <c r="AG5066" i="38"/>
  <c r="AD5066" i="38"/>
  <c r="BC5065" i="38"/>
  <c r="AN5065" i="38"/>
  <c r="AK5065" i="38"/>
  <c r="AG5065" i="38"/>
  <c r="AD5065" i="38"/>
  <c r="BC5064" i="38"/>
  <c r="AN5064" i="38"/>
  <c r="AK5064" i="38"/>
  <c r="AG5064" i="38"/>
  <c r="AD5064" i="38"/>
  <c r="BC5063" i="38"/>
  <c r="AN5063" i="38"/>
  <c r="AK5063" i="38"/>
  <c r="AG5063" i="38"/>
  <c r="AD5063" i="38"/>
  <c r="BC5062" i="38"/>
  <c r="AN5062" i="38"/>
  <c r="AK5062" i="38"/>
  <c r="AG5062" i="38"/>
  <c r="AD5062" i="38"/>
  <c r="BC5061" i="38"/>
  <c r="AN5061" i="38"/>
  <c r="AK5061" i="38"/>
  <c r="AG5061" i="38"/>
  <c r="AD5061" i="38"/>
  <c r="BC5060" i="38"/>
  <c r="AN5060" i="38"/>
  <c r="AK5060" i="38"/>
  <c r="AG5060" i="38"/>
  <c r="AD5060" i="38"/>
  <c r="BC5059" i="38"/>
  <c r="AN5059" i="38"/>
  <c r="AK5059" i="38"/>
  <c r="AG5059" i="38"/>
  <c r="AD5059" i="38"/>
  <c r="BC5058" i="38"/>
  <c r="AN5058" i="38"/>
  <c r="AK5058" i="38"/>
  <c r="AG5058" i="38"/>
  <c r="AD5058" i="38"/>
  <c r="BC5057" i="38"/>
  <c r="AN5057" i="38"/>
  <c r="AK5057" i="38"/>
  <c r="AG5057" i="38"/>
  <c r="AD5057" i="38"/>
  <c r="BC5056" i="38"/>
  <c r="AN5056" i="38"/>
  <c r="AK5056" i="38"/>
  <c r="AG5056" i="38"/>
  <c r="AD5056" i="38"/>
  <c r="BC5055" i="38"/>
  <c r="AN5055" i="38"/>
  <c r="AK5055" i="38"/>
  <c r="AG5055" i="38"/>
  <c r="AD5055" i="38"/>
  <c r="BC5054" i="38"/>
  <c r="AN5054" i="38"/>
  <c r="AK5054" i="38"/>
  <c r="AG5054" i="38"/>
  <c r="AD5054" i="38"/>
  <c r="BC5053" i="38"/>
  <c r="AN5053" i="38"/>
  <c r="AK5053" i="38"/>
  <c r="AG5053" i="38"/>
  <c r="AD5053" i="38"/>
  <c r="BC5052" i="38"/>
  <c r="AN5052" i="38"/>
  <c r="AK5052" i="38"/>
  <c r="AG5052" i="38"/>
  <c r="AD5052" i="38"/>
  <c r="BC5051" i="38"/>
  <c r="AN5051" i="38"/>
  <c r="AK5051" i="38"/>
  <c r="AG5051" i="38"/>
  <c r="AD5051" i="38"/>
  <c r="BC5050" i="38"/>
  <c r="AN5050" i="38"/>
  <c r="AK5050" i="38"/>
  <c r="AG5050" i="38"/>
  <c r="AD5050" i="38"/>
  <c r="BC5049" i="38"/>
  <c r="AN5049" i="38"/>
  <c r="AK5049" i="38"/>
  <c r="AG5049" i="38"/>
  <c r="AD5049" i="38"/>
  <c r="BC5048" i="38"/>
  <c r="AN5048" i="38"/>
  <c r="AK5048" i="38"/>
  <c r="AG5048" i="38"/>
  <c r="AD5048" i="38"/>
  <c r="BC5047" i="38"/>
  <c r="AN5047" i="38"/>
  <c r="AK5047" i="38"/>
  <c r="AG5047" i="38"/>
  <c r="AD5047" i="38"/>
  <c r="BC5046" i="38"/>
  <c r="AN5046" i="38"/>
  <c r="AK5046" i="38"/>
  <c r="AG5046" i="38"/>
  <c r="AD5046" i="38"/>
  <c r="BC5045" i="38"/>
  <c r="AN5045" i="38"/>
  <c r="AK5045" i="38"/>
  <c r="AG5045" i="38"/>
  <c r="AD5045" i="38"/>
  <c r="BC5044" i="38"/>
  <c r="AN5044" i="38"/>
  <c r="AK5044" i="38"/>
  <c r="AG5044" i="38"/>
  <c r="AD5044" i="38"/>
  <c r="BC5043" i="38"/>
  <c r="AN5043" i="38"/>
  <c r="AK5043" i="38"/>
  <c r="AG5043" i="38"/>
  <c r="AD5043" i="38"/>
  <c r="BC5042" i="38"/>
  <c r="AN5042" i="38"/>
  <c r="AK5042" i="38"/>
  <c r="AG5042" i="38"/>
  <c r="AD5042" i="38"/>
  <c r="BC5041" i="38"/>
  <c r="AN5041" i="38"/>
  <c r="AK5041" i="38"/>
  <c r="AG5041" i="38"/>
  <c r="AD5041" i="38"/>
  <c r="BC5040" i="38"/>
  <c r="AN5040" i="38"/>
  <c r="AK5040" i="38"/>
  <c r="AG5040" i="38"/>
  <c r="AD5040" i="38"/>
  <c r="BC5039" i="38"/>
  <c r="AN5039" i="38"/>
  <c r="AK5039" i="38"/>
  <c r="AG5039" i="38"/>
  <c r="AD5039" i="38"/>
  <c r="BC5038" i="38"/>
  <c r="AN5038" i="38"/>
  <c r="AK5038" i="38"/>
  <c r="AG5038" i="38"/>
  <c r="AD5038" i="38"/>
  <c r="BC5037" i="38"/>
  <c r="AN5037" i="38"/>
  <c r="AK5037" i="38"/>
  <c r="AG5037" i="38"/>
  <c r="AD5037" i="38"/>
  <c r="BC5036" i="38"/>
  <c r="AN5036" i="38"/>
  <c r="AK5036" i="38"/>
  <c r="AG5036" i="38"/>
  <c r="AD5036" i="38"/>
  <c r="BC5035" i="38"/>
  <c r="AN5035" i="38"/>
  <c r="AK5035" i="38"/>
  <c r="AG5035" i="38"/>
  <c r="AD5035" i="38"/>
  <c r="BC5034" i="38"/>
  <c r="AN5034" i="38"/>
  <c r="AK5034" i="38"/>
  <c r="AG5034" i="38"/>
  <c r="AD5034" i="38"/>
  <c r="BC5033" i="38"/>
  <c r="AN5033" i="38"/>
  <c r="AK5033" i="38"/>
  <c r="AG5033" i="38"/>
  <c r="AD5033" i="38"/>
  <c r="BC5032" i="38"/>
  <c r="AN5032" i="38"/>
  <c r="AK5032" i="38"/>
  <c r="AG5032" i="38"/>
  <c r="AD5032" i="38"/>
  <c r="BC5031" i="38"/>
  <c r="AN5031" i="38"/>
  <c r="AK5031" i="38"/>
  <c r="AG5031" i="38"/>
  <c r="AD5031" i="38"/>
  <c r="BC5030" i="38"/>
  <c r="AN5030" i="38"/>
  <c r="AK5030" i="38"/>
  <c r="AG5030" i="38"/>
  <c r="AD5030" i="38"/>
  <c r="BC5029" i="38"/>
  <c r="AN5029" i="38"/>
  <c r="AK5029" i="38"/>
  <c r="AG5029" i="38"/>
  <c r="AD5029" i="38"/>
  <c r="BC5028" i="38"/>
  <c r="AN5028" i="38"/>
  <c r="AK5028" i="38"/>
  <c r="AG5028" i="38"/>
  <c r="AD5028" i="38"/>
  <c r="BC5027" i="38"/>
  <c r="AN5027" i="38"/>
  <c r="AK5027" i="38"/>
  <c r="AG5027" i="38"/>
  <c r="AD5027" i="38"/>
  <c r="BC5026" i="38"/>
  <c r="AN5026" i="38"/>
  <c r="AK5026" i="38"/>
  <c r="AG5026" i="38"/>
  <c r="AD5026" i="38"/>
  <c r="BC5025" i="38"/>
  <c r="AN5025" i="38"/>
  <c r="AK5025" i="38"/>
  <c r="AG5025" i="38"/>
  <c r="AD5025" i="38"/>
  <c r="BC5024" i="38"/>
  <c r="AN5024" i="38"/>
  <c r="AK5024" i="38"/>
  <c r="AG5024" i="38"/>
  <c r="AD5024" i="38"/>
  <c r="BC5023" i="38"/>
  <c r="AN5023" i="38"/>
  <c r="AK5023" i="38"/>
  <c r="AG5023" i="38"/>
  <c r="AD5023" i="38"/>
  <c r="BC5022" i="38"/>
  <c r="AN5022" i="38"/>
  <c r="AK5022" i="38"/>
  <c r="AG5022" i="38"/>
  <c r="AD5022" i="38"/>
  <c r="BC5021" i="38"/>
  <c r="AN5021" i="38"/>
  <c r="AK5021" i="38"/>
  <c r="AG5021" i="38"/>
  <c r="AD5021" i="38"/>
  <c r="BC5020" i="38"/>
  <c r="AN5020" i="38"/>
  <c r="AK5020" i="38"/>
  <c r="AG5020" i="38"/>
  <c r="AD5020" i="38"/>
  <c r="BC5019" i="38"/>
  <c r="AN5019" i="38"/>
  <c r="AK5019" i="38"/>
  <c r="AG5019" i="38"/>
  <c r="AD5019" i="38"/>
  <c r="BC5018" i="38"/>
  <c r="AN5018" i="38"/>
  <c r="AK5018" i="38"/>
  <c r="AG5018" i="38"/>
  <c r="AD5018" i="38"/>
  <c r="BC5017" i="38"/>
  <c r="AN5017" i="38"/>
  <c r="AK5017" i="38"/>
  <c r="AG5017" i="38"/>
  <c r="AD5017" i="38"/>
  <c r="BC5016" i="38"/>
  <c r="AN5016" i="38"/>
  <c r="AK5016" i="38"/>
  <c r="AG5016" i="38"/>
  <c r="AD5016" i="38"/>
  <c r="BC5015" i="38"/>
  <c r="AN5015" i="38"/>
  <c r="AK5015" i="38"/>
  <c r="AG5015" i="38"/>
  <c r="AD5015" i="38"/>
  <c r="BC5014" i="38"/>
  <c r="AN5014" i="38"/>
  <c r="AK5014" i="38"/>
  <c r="AG5014" i="38"/>
  <c r="AD5014" i="38"/>
  <c r="BC5013" i="38"/>
  <c r="AN5013" i="38"/>
  <c r="AK5013" i="38"/>
  <c r="AG5013" i="38"/>
  <c r="AD5013" i="38"/>
  <c r="BC5012" i="38"/>
  <c r="AN5012" i="38"/>
  <c r="AK5012" i="38"/>
  <c r="AG5012" i="38"/>
  <c r="AD5012" i="38"/>
  <c r="BC5011" i="38"/>
  <c r="AN5011" i="38"/>
  <c r="AK5011" i="38"/>
  <c r="AG5011" i="38"/>
  <c r="AD5011" i="38"/>
  <c r="BC5010" i="38"/>
  <c r="AN5010" i="38"/>
  <c r="AK5010" i="38"/>
  <c r="AG5010" i="38"/>
  <c r="AD5010" i="38"/>
  <c r="BC5009" i="38"/>
  <c r="AN5009" i="38"/>
  <c r="AK5009" i="38"/>
  <c r="AG5009" i="38"/>
  <c r="AD5009" i="38"/>
  <c r="BC5008" i="38"/>
  <c r="AN5008" i="38"/>
  <c r="AK5008" i="38"/>
  <c r="AG5008" i="38"/>
  <c r="AD5008" i="38"/>
  <c r="BC5007" i="38"/>
  <c r="AN5007" i="38"/>
  <c r="AK5007" i="38"/>
  <c r="AG5007" i="38"/>
  <c r="AD5007" i="38"/>
  <c r="BC5006" i="38"/>
  <c r="AN5006" i="38"/>
  <c r="AK5006" i="38"/>
  <c r="AG5006" i="38"/>
  <c r="AD5006" i="38"/>
  <c r="BC5005" i="38"/>
  <c r="AN5005" i="38"/>
  <c r="AK5005" i="38"/>
  <c r="AG5005" i="38"/>
  <c r="AD5005" i="38"/>
  <c r="BC5004" i="38"/>
  <c r="AN5004" i="38"/>
  <c r="AK5004" i="38"/>
  <c r="AG5004" i="38"/>
  <c r="AD5004" i="38"/>
  <c r="BC5003" i="38"/>
  <c r="AN5003" i="38"/>
  <c r="AK5003" i="38"/>
  <c r="AG5003" i="38"/>
  <c r="AD5003" i="38"/>
  <c r="BC5002" i="38"/>
  <c r="AN5002" i="38"/>
  <c r="AK5002" i="38"/>
  <c r="AG5002" i="38"/>
  <c r="AD5002" i="38"/>
  <c r="BC5001" i="38"/>
  <c r="AN5001" i="38"/>
  <c r="AK5001" i="38"/>
  <c r="AG5001" i="38"/>
  <c r="AD5001" i="38"/>
  <c r="BC5000" i="38"/>
  <c r="AN5000" i="38"/>
  <c r="AK5000" i="38"/>
  <c r="AG5000" i="38"/>
  <c r="AD5000" i="38"/>
  <c r="BC4999" i="38"/>
  <c r="AN4999" i="38"/>
  <c r="AK4999" i="38"/>
  <c r="AG4999" i="38"/>
  <c r="AD4999" i="38"/>
  <c r="BC4998" i="38"/>
  <c r="AN4998" i="38"/>
  <c r="AK4998" i="38"/>
  <c r="AG4998" i="38"/>
  <c r="AD4998" i="38"/>
  <c r="BC4997" i="38"/>
  <c r="AN4997" i="38"/>
  <c r="AK4997" i="38"/>
  <c r="AG4997" i="38"/>
  <c r="AD4997" i="38"/>
  <c r="BC4996" i="38"/>
  <c r="AN4996" i="38"/>
  <c r="AK4996" i="38"/>
  <c r="AG4996" i="38"/>
  <c r="AD4996" i="38"/>
  <c r="BC4995" i="38"/>
  <c r="AN4995" i="38"/>
  <c r="AK4995" i="38"/>
  <c r="AG4995" i="38"/>
  <c r="AD4995" i="38"/>
  <c r="BC4994" i="38"/>
  <c r="AN4994" i="38"/>
  <c r="AK4994" i="38"/>
  <c r="AG4994" i="38"/>
  <c r="AD4994" i="38"/>
  <c r="BC4993" i="38"/>
  <c r="AN4993" i="38"/>
  <c r="AK4993" i="38"/>
  <c r="AG4993" i="38"/>
  <c r="AD4993" i="38"/>
  <c r="BC4992" i="38"/>
  <c r="AN4992" i="38"/>
  <c r="AK4992" i="38"/>
  <c r="AG4992" i="38"/>
  <c r="AD4992" i="38"/>
  <c r="BC4991" i="38"/>
  <c r="AN4991" i="38"/>
  <c r="AK4991" i="38"/>
  <c r="AG4991" i="38"/>
  <c r="AD4991" i="38"/>
  <c r="BC4990" i="38"/>
  <c r="AN4990" i="38"/>
  <c r="AK4990" i="38"/>
  <c r="AG4990" i="38"/>
  <c r="AD4990" i="38"/>
  <c r="BC4989" i="38"/>
  <c r="AN4989" i="38"/>
  <c r="AK4989" i="38"/>
  <c r="AG4989" i="38"/>
  <c r="AD4989" i="38"/>
  <c r="BC4988" i="38"/>
  <c r="AN4988" i="38"/>
  <c r="AK4988" i="38"/>
  <c r="AG4988" i="38"/>
  <c r="AD4988" i="38"/>
  <c r="BC4987" i="38"/>
  <c r="AN4987" i="38"/>
  <c r="AK4987" i="38"/>
  <c r="AG4987" i="38"/>
  <c r="AD4987" i="38"/>
  <c r="BC4986" i="38"/>
  <c r="AN4986" i="38"/>
  <c r="AK4986" i="38"/>
  <c r="AG4986" i="38"/>
  <c r="AD4986" i="38"/>
  <c r="BC4985" i="38"/>
  <c r="AN4985" i="38"/>
  <c r="AK4985" i="38"/>
  <c r="AG4985" i="38"/>
  <c r="AD4985" i="38"/>
  <c r="BC4984" i="38"/>
  <c r="AN4984" i="38"/>
  <c r="AK4984" i="38"/>
  <c r="AG4984" i="38"/>
  <c r="AD4984" i="38"/>
  <c r="BC4983" i="38"/>
  <c r="AN4983" i="38"/>
  <c r="AK4983" i="38"/>
  <c r="AG4983" i="38"/>
  <c r="AD4983" i="38"/>
  <c r="BC4982" i="38"/>
  <c r="AN4982" i="38"/>
  <c r="AK4982" i="38"/>
  <c r="AG4982" i="38"/>
  <c r="AD4982" i="38"/>
  <c r="BC4981" i="38"/>
  <c r="AN4981" i="38"/>
  <c r="AK4981" i="38"/>
  <c r="AG4981" i="38"/>
  <c r="AD4981" i="38"/>
  <c r="BC4980" i="38"/>
  <c r="AN4980" i="38"/>
  <c r="AK4980" i="38"/>
  <c r="AG4980" i="38"/>
  <c r="AD4980" i="38"/>
  <c r="BC4979" i="38"/>
  <c r="AN4979" i="38"/>
  <c r="AK4979" i="38"/>
  <c r="AG4979" i="38"/>
  <c r="AD4979" i="38"/>
  <c r="BC4978" i="38"/>
  <c r="AN4978" i="38"/>
  <c r="AK4978" i="38"/>
  <c r="AG4978" i="38"/>
  <c r="AD4978" i="38"/>
  <c r="BC4977" i="38"/>
  <c r="AN4977" i="38"/>
  <c r="AK4977" i="38"/>
  <c r="AG4977" i="38"/>
  <c r="AD4977" i="38"/>
  <c r="BC4976" i="38"/>
  <c r="AN4976" i="38"/>
  <c r="AK4976" i="38"/>
  <c r="AG4976" i="38"/>
  <c r="AD4976" i="38"/>
  <c r="BC4975" i="38"/>
  <c r="AN4975" i="38"/>
  <c r="AK4975" i="38"/>
  <c r="AG4975" i="38"/>
  <c r="AD4975" i="38"/>
  <c r="BC4974" i="38"/>
  <c r="AN4974" i="38"/>
  <c r="AK4974" i="38"/>
  <c r="AG4974" i="38"/>
  <c r="AD4974" i="38"/>
  <c r="BC4973" i="38"/>
  <c r="AN4973" i="38"/>
  <c r="AK4973" i="38"/>
  <c r="AG4973" i="38"/>
  <c r="AD4973" i="38"/>
  <c r="BC4972" i="38"/>
  <c r="AN4972" i="38"/>
  <c r="AK4972" i="38"/>
  <c r="AG4972" i="38"/>
  <c r="AD4972" i="38"/>
  <c r="BC4971" i="38"/>
  <c r="AN4971" i="38"/>
  <c r="AK4971" i="38"/>
  <c r="AG4971" i="38"/>
  <c r="AD4971" i="38"/>
  <c r="BC4970" i="38"/>
  <c r="AN4970" i="38"/>
  <c r="AK4970" i="38"/>
  <c r="AG4970" i="38"/>
  <c r="AD4970" i="38"/>
  <c r="BC4969" i="38"/>
  <c r="AN4969" i="38"/>
  <c r="AK4969" i="38"/>
  <c r="AG4969" i="38"/>
  <c r="AD4969" i="38"/>
  <c r="BC4968" i="38"/>
  <c r="AN4968" i="38"/>
  <c r="AK4968" i="38"/>
  <c r="AG4968" i="38"/>
  <c r="AD4968" i="38"/>
  <c r="BC4967" i="38"/>
  <c r="AN4967" i="38"/>
  <c r="AK4967" i="38"/>
  <c r="AG4967" i="38"/>
  <c r="AD4967" i="38"/>
  <c r="BC4966" i="38"/>
  <c r="AN4966" i="38"/>
  <c r="AK4966" i="38"/>
  <c r="AG4966" i="38"/>
  <c r="AD4966" i="38"/>
  <c r="BC4965" i="38"/>
  <c r="AN4965" i="38"/>
  <c r="AK4965" i="38"/>
  <c r="AG4965" i="38"/>
  <c r="AD4965" i="38"/>
  <c r="BC4964" i="38"/>
  <c r="AN4964" i="38"/>
  <c r="AK4964" i="38"/>
  <c r="AG4964" i="38"/>
  <c r="AD4964" i="38"/>
  <c r="BC4963" i="38"/>
  <c r="AN4963" i="38"/>
  <c r="AK4963" i="38"/>
  <c r="AG4963" i="38"/>
  <c r="AD4963" i="38"/>
  <c r="BC4962" i="38"/>
  <c r="AN4962" i="38"/>
  <c r="AK4962" i="38"/>
  <c r="AG4962" i="38"/>
  <c r="AD4962" i="38"/>
  <c r="BC4961" i="38"/>
  <c r="AN4961" i="38"/>
  <c r="AK4961" i="38"/>
  <c r="AG4961" i="38"/>
  <c r="AD4961" i="38"/>
  <c r="BC4960" i="38"/>
  <c r="AN4960" i="38"/>
  <c r="AK4960" i="38"/>
  <c r="AG4960" i="38"/>
  <c r="AD4960" i="38"/>
  <c r="BC4959" i="38"/>
  <c r="AN4959" i="38"/>
  <c r="AK4959" i="38"/>
  <c r="AG4959" i="38"/>
  <c r="AD4959" i="38"/>
  <c r="BC4958" i="38"/>
  <c r="AN4958" i="38"/>
  <c r="AK4958" i="38"/>
  <c r="AG4958" i="38"/>
  <c r="AD4958" i="38"/>
  <c r="BC4957" i="38"/>
  <c r="AN4957" i="38"/>
  <c r="AK4957" i="38"/>
  <c r="AG4957" i="38"/>
  <c r="AD4957" i="38"/>
  <c r="BC4956" i="38"/>
  <c r="AN4956" i="38"/>
  <c r="AK4956" i="38"/>
  <c r="AG4956" i="38"/>
  <c r="AD4956" i="38"/>
  <c r="BC4955" i="38"/>
  <c r="AN4955" i="38"/>
  <c r="AK4955" i="38"/>
  <c r="AG4955" i="38"/>
  <c r="AD4955" i="38"/>
  <c r="BC4954" i="38"/>
  <c r="AN4954" i="38"/>
  <c r="AK4954" i="38"/>
  <c r="AG4954" i="38"/>
  <c r="AD4954" i="38"/>
  <c r="BC4953" i="38"/>
  <c r="AN4953" i="38"/>
  <c r="AK4953" i="38"/>
  <c r="AG4953" i="38"/>
  <c r="AD4953" i="38"/>
  <c r="BC4952" i="38"/>
  <c r="AN4952" i="38"/>
  <c r="AK4952" i="38"/>
  <c r="AG4952" i="38"/>
  <c r="AD4952" i="38"/>
  <c r="BC4951" i="38"/>
  <c r="AN4951" i="38"/>
  <c r="AK4951" i="38"/>
  <c r="AG4951" i="38"/>
  <c r="AD4951" i="38"/>
  <c r="BC4950" i="38"/>
  <c r="AN4950" i="38"/>
  <c r="AK4950" i="38"/>
  <c r="AG4950" i="38"/>
  <c r="AD4950" i="38"/>
  <c r="BC4949" i="38"/>
  <c r="AN4949" i="38"/>
  <c r="AK4949" i="38"/>
  <c r="AG4949" i="38"/>
  <c r="AD4949" i="38"/>
  <c r="BC4948" i="38"/>
  <c r="AN4948" i="38"/>
  <c r="AK4948" i="38"/>
  <c r="AG4948" i="38"/>
  <c r="AD4948" i="38"/>
  <c r="BC4947" i="38"/>
  <c r="AN4947" i="38"/>
  <c r="AK4947" i="38"/>
  <c r="AG4947" i="38"/>
  <c r="AD4947" i="38"/>
  <c r="BC4946" i="38"/>
  <c r="AN4946" i="38"/>
  <c r="AK4946" i="38"/>
  <c r="AG4946" i="38"/>
  <c r="AD4946" i="38"/>
  <c r="BC4945" i="38"/>
  <c r="AN4945" i="38"/>
  <c r="AK4945" i="38"/>
  <c r="AG4945" i="38"/>
  <c r="AD4945" i="38"/>
  <c r="BC4944" i="38"/>
  <c r="AN4944" i="38"/>
  <c r="AK4944" i="38"/>
  <c r="AG4944" i="38"/>
  <c r="AD4944" i="38"/>
  <c r="BC4943" i="38"/>
  <c r="AN4943" i="38"/>
  <c r="AK4943" i="38"/>
  <c r="AG4943" i="38"/>
  <c r="AD4943" i="38"/>
  <c r="BC4942" i="38"/>
  <c r="AN4942" i="38"/>
  <c r="AK4942" i="38"/>
  <c r="AG4942" i="38"/>
  <c r="AD4942" i="38"/>
  <c r="BC4941" i="38"/>
  <c r="AN4941" i="38"/>
  <c r="AK4941" i="38"/>
  <c r="AG4941" i="38"/>
  <c r="AD4941" i="38"/>
  <c r="BC4940" i="38"/>
  <c r="AN4940" i="38"/>
  <c r="AK4940" i="38"/>
  <c r="AG4940" i="38"/>
  <c r="AD4940" i="38"/>
  <c r="BC4939" i="38"/>
  <c r="AN4939" i="38"/>
  <c r="AK4939" i="38"/>
  <c r="AG4939" i="38"/>
  <c r="AD4939" i="38"/>
  <c r="BC4938" i="38"/>
  <c r="AN4938" i="38"/>
  <c r="AK4938" i="38"/>
  <c r="AG4938" i="38"/>
  <c r="AD4938" i="38"/>
  <c r="BC4937" i="38"/>
  <c r="AN4937" i="38"/>
  <c r="AK4937" i="38"/>
  <c r="AG4937" i="38"/>
  <c r="AD4937" i="38"/>
  <c r="BC4936" i="38"/>
  <c r="AN4936" i="38"/>
  <c r="AK4936" i="38"/>
  <c r="AG4936" i="38"/>
  <c r="AD4936" i="38"/>
  <c r="BC4935" i="38"/>
  <c r="AN4935" i="38"/>
  <c r="AK4935" i="38"/>
  <c r="AG4935" i="38"/>
  <c r="AD4935" i="38"/>
  <c r="BC4934" i="38"/>
  <c r="AN4934" i="38"/>
  <c r="AK4934" i="38"/>
  <c r="AG4934" i="38"/>
  <c r="AD4934" i="38"/>
  <c r="BC4933" i="38"/>
  <c r="AN4933" i="38"/>
  <c r="AK4933" i="38"/>
  <c r="AG4933" i="38"/>
  <c r="AD4933" i="38"/>
  <c r="BC4932" i="38"/>
  <c r="AN4932" i="38"/>
  <c r="AK4932" i="38"/>
  <c r="AG4932" i="38"/>
  <c r="AD4932" i="38"/>
  <c r="BC4931" i="38"/>
  <c r="AN4931" i="38"/>
  <c r="AK4931" i="38"/>
  <c r="AG4931" i="38"/>
  <c r="AD4931" i="38"/>
  <c r="BC4930" i="38"/>
  <c r="AN4930" i="38"/>
  <c r="AK4930" i="38"/>
  <c r="AG4930" i="38"/>
  <c r="AD4930" i="38"/>
  <c r="BC4929" i="38"/>
  <c r="AN4929" i="38"/>
  <c r="AK4929" i="38"/>
  <c r="AG4929" i="38"/>
  <c r="AD4929" i="38"/>
  <c r="BC4928" i="38"/>
  <c r="AN4928" i="38"/>
  <c r="AK4928" i="38"/>
  <c r="AG4928" i="38"/>
  <c r="AD4928" i="38"/>
  <c r="BC4927" i="38"/>
  <c r="AN4927" i="38"/>
  <c r="AK4927" i="38"/>
  <c r="AG4927" i="38"/>
  <c r="AD4927" i="38"/>
  <c r="BC4926" i="38"/>
  <c r="AN4926" i="38"/>
  <c r="AK4926" i="38"/>
  <c r="AG4926" i="38"/>
  <c r="AD4926" i="38"/>
  <c r="BC4925" i="38"/>
  <c r="AN4925" i="38"/>
  <c r="AK4925" i="38"/>
  <c r="AG4925" i="38"/>
  <c r="AD4925" i="38"/>
  <c r="BC4924" i="38"/>
  <c r="AN4924" i="38"/>
  <c r="AK4924" i="38"/>
  <c r="AG4924" i="38"/>
  <c r="AD4924" i="38"/>
  <c r="BC4923" i="38"/>
  <c r="AN4923" i="38"/>
  <c r="AK4923" i="38"/>
  <c r="AG4923" i="38"/>
  <c r="AD4923" i="38"/>
  <c r="BC4922" i="38"/>
  <c r="AN4922" i="38"/>
  <c r="AK4922" i="38"/>
  <c r="AG4922" i="38"/>
  <c r="AD4922" i="38"/>
  <c r="BC4921" i="38"/>
  <c r="AN4921" i="38"/>
  <c r="AK4921" i="38"/>
  <c r="AG4921" i="38"/>
  <c r="AD4921" i="38"/>
  <c r="BC4920" i="38"/>
  <c r="AN4920" i="38"/>
  <c r="AK4920" i="38"/>
  <c r="AG4920" i="38"/>
  <c r="AD4920" i="38"/>
  <c r="BC4919" i="38"/>
  <c r="AN4919" i="38"/>
  <c r="AK4919" i="38"/>
  <c r="AG4919" i="38"/>
  <c r="AD4919" i="38"/>
  <c r="BC4918" i="38"/>
  <c r="AN4918" i="38"/>
  <c r="AK4918" i="38"/>
  <c r="AG4918" i="38"/>
  <c r="AD4918" i="38"/>
  <c r="BC4917" i="38"/>
  <c r="AN4917" i="38"/>
  <c r="AK4917" i="38"/>
  <c r="AG4917" i="38"/>
  <c r="AD4917" i="38"/>
  <c r="BC4916" i="38"/>
  <c r="AN4916" i="38"/>
  <c r="AK4916" i="38"/>
  <c r="AG4916" i="38"/>
  <c r="AD4916" i="38"/>
  <c r="BC4915" i="38"/>
  <c r="AN4915" i="38"/>
  <c r="AK4915" i="38"/>
  <c r="AG4915" i="38"/>
  <c r="AD4915" i="38"/>
  <c r="BC4914" i="38"/>
  <c r="AN4914" i="38"/>
  <c r="AK4914" i="38"/>
  <c r="AG4914" i="38"/>
  <c r="AD4914" i="38"/>
  <c r="BC4913" i="38"/>
  <c r="AN4913" i="38"/>
  <c r="AK4913" i="38"/>
  <c r="AG4913" i="38"/>
  <c r="AD4913" i="38"/>
  <c r="BC4912" i="38"/>
  <c r="AN4912" i="38"/>
  <c r="AK4912" i="38"/>
  <c r="AG4912" i="38"/>
  <c r="AD4912" i="38"/>
  <c r="BC4911" i="38"/>
  <c r="AN4911" i="38"/>
  <c r="AK4911" i="38"/>
  <c r="AG4911" i="38"/>
  <c r="AD4911" i="38"/>
  <c r="BC4910" i="38"/>
  <c r="AN4910" i="38"/>
  <c r="AK4910" i="38"/>
  <c r="AG4910" i="38"/>
  <c r="AD4910" i="38"/>
  <c r="BC4909" i="38"/>
  <c r="AN4909" i="38"/>
  <c r="AK4909" i="38"/>
  <c r="AG4909" i="38"/>
  <c r="AD4909" i="38"/>
  <c r="BC4908" i="38"/>
  <c r="AN4908" i="38"/>
  <c r="AK4908" i="38"/>
  <c r="AG4908" i="38"/>
  <c r="AD4908" i="38"/>
  <c r="BC4907" i="38"/>
  <c r="AN4907" i="38"/>
  <c r="AK4907" i="38"/>
  <c r="AG4907" i="38"/>
  <c r="AD4907" i="38"/>
  <c r="BC4906" i="38"/>
  <c r="AN4906" i="38"/>
  <c r="AK4906" i="38"/>
  <c r="AG4906" i="38"/>
  <c r="AD4906" i="38"/>
  <c r="BC4905" i="38"/>
  <c r="AN4905" i="38"/>
  <c r="AK4905" i="38"/>
  <c r="AG4905" i="38"/>
  <c r="AD4905" i="38"/>
  <c r="BC4904" i="38"/>
  <c r="AN4904" i="38"/>
  <c r="AK4904" i="38"/>
  <c r="AG4904" i="38"/>
  <c r="AD4904" i="38"/>
  <c r="BC4903" i="38"/>
  <c r="AN4903" i="38"/>
  <c r="AK4903" i="38"/>
  <c r="AG4903" i="38"/>
  <c r="AD4903" i="38"/>
  <c r="BC4902" i="38"/>
  <c r="AN4902" i="38"/>
  <c r="AK4902" i="38"/>
  <c r="AG4902" i="38"/>
  <c r="AD4902" i="38"/>
  <c r="BC4901" i="38"/>
  <c r="AN4901" i="38"/>
  <c r="AK4901" i="38"/>
  <c r="AG4901" i="38"/>
  <c r="AD4901" i="38"/>
  <c r="BC4900" i="38"/>
  <c r="AN4900" i="38"/>
  <c r="AK4900" i="38"/>
  <c r="AG4900" i="38"/>
  <c r="AD4900" i="38"/>
  <c r="BC4899" i="38"/>
  <c r="AN4899" i="38"/>
  <c r="AK4899" i="38"/>
  <c r="AG4899" i="38"/>
  <c r="AD4899" i="38"/>
  <c r="BC4898" i="38"/>
  <c r="AN4898" i="38"/>
  <c r="AK4898" i="38"/>
  <c r="AG4898" i="38"/>
  <c r="AD4898" i="38"/>
  <c r="BC4897" i="38"/>
  <c r="AN4897" i="38"/>
  <c r="AK4897" i="38"/>
  <c r="AG4897" i="38"/>
  <c r="AD4897" i="38"/>
  <c r="BC4896" i="38"/>
  <c r="AN4896" i="38"/>
  <c r="AK4896" i="38"/>
  <c r="AG4896" i="38"/>
  <c r="AD4896" i="38"/>
  <c r="BC4895" i="38"/>
  <c r="AN4895" i="38"/>
  <c r="AK4895" i="38"/>
  <c r="AG4895" i="38"/>
  <c r="AD4895" i="38"/>
  <c r="BC4894" i="38"/>
  <c r="AN4894" i="38"/>
  <c r="AK4894" i="38"/>
  <c r="AG4894" i="38"/>
  <c r="AD4894" i="38"/>
  <c r="BC4893" i="38"/>
  <c r="AN4893" i="38"/>
  <c r="AK4893" i="38"/>
  <c r="AG4893" i="38"/>
  <c r="AD4893" i="38"/>
  <c r="BC4892" i="38"/>
  <c r="AN4892" i="38"/>
  <c r="AK4892" i="38"/>
  <c r="AG4892" i="38"/>
  <c r="AD4892" i="38"/>
  <c r="BC4891" i="38"/>
  <c r="AN4891" i="38"/>
  <c r="AK4891" i="38"/>
  <c r="AG4891" i="38"/>
  <c r="AD4891" i="38"/>
  <c r="BC4890" i="38"/>
  <c r="AN4890" i="38"/>
  <c r="AK4890" i="38"/>
  <c r="AG4890" i="38"/>
  <c r="AD4890" i="38"/>
  <c r="BC4889" i="38"/>
  <c r="AN4889" i="38"/>
  <c r="AK4889" i="38"/>
  <c r="AG4889" i="38"/>
  <c r="AD4889" i="38"/>
  <c r="BC4888" i="38"/>
  <c r="AN4888" i="38"/>
  <c r="AK4888" i="38"/>
  <c r="AG4888" i="38"/>
  <c r="AD4888" i="38"/>
  <c r="BC4887" i="38"/>
  <c r="AN4887" i="38"/>
  <c r="AK4887" i="38"/>
  <c r="AG4887" i="38"/>
  <c r="AD4887" i="38"/>
  <c r="BC4886" i="38"/>
  <c r="AN4886" i="38"/>
  <c r="AK4886" i="38"/>
  <c r="AG4886" i="38"/>
  <c r="AD4886" i="38"/>
  <c r="BC4885" i="38"/>
  <c r="AN4885" i="38"/>
  <c r="AK4885" i="38"/>
  <c r="AG4885" i="38"/>
  <c r="AD4885" i="38"/>
  <c r="BC4884" i="38"/>
  <c r="AN4884" i="38"/>
  <c r="AK4884" i="38"/>
  <c r="AG4884" i="38"/>
  <c r="AD4884" i="38"/>
  <c r="BC4883" i="38"/>
  <c r="AN4883" i="38"/>
  <c r="AK4883" i="38"/>
  <c r="AG4883" i="38"/>
  <c r="AD4883" i="38"/>
  <c r="BC4882" i="38"/>
  <c r="AN4882" i="38"/>
  <c r="AK4882" i="38"/>
  <c r="AG4882" i="38"/>
  <c r="AD4882" i="38"/>
  <c r="BC4881" i="38"/>
  <c r="AN4881" i="38"/>
  <c r="AK4881" i="38"/>
  <c r="AG4881" i="38"/>
  <c r="AD4881" i="38"/>
  <c r="BC4880" i="38"/>
  <c r="AN4880" i="38"/>
  <c r="AK4880" i="38"/>
  <c r="AG4880" i="38"/>
  <c r="AD4880" i="38"/>
  <c r="BC4879" i="38"/>
  <c r="AN4879" i="38"/>
  <c r="AK4879" i="38"/>
  <c r="AG4879" i="38"/>
  <c r="AD4879" i="38"/>
  <c r="BC4878" i="38"/>
  <c r="AN4878" i="38"/>
  <c r="AK4878" i="38"/>
  <c r="AG4878" i="38"/>
  <c r="AD4878" i="38"/>
  <c r="BC4877" i="38"/>
  <c r="AN4877" i="38"/>
  <c r="AK4877" i="38"/>
  <c r="AG4877" i="38"/>
  <c r="AD4877" i="38"/>
  <c r="BC4876" i="38"/>
  <c r="AN4876" i="38"/>
  <c r="AK4876" i="38"/>
  <c r="AG4876" i="38"/>
  <c r="AD4876" i="38"/>
  <c r="BC4875" i="38"/>
  <c r="AN4875" i="38"/>
  <c r="AK4875" i="38"/>
  <c r="AG4875" i="38"/>
  <c r="AD4875" i="38"/>
  <c r="BC4874" i="38"/>
  <c r="AN4874" i="38"/>
  <c r="AK4874" i="38"/>
  <c r="AG4874" i="38"/>
  <c r="AD4874" i="38"/>
  <c r="BC4873" i="38"/>
  <c r="AN4873" i="38"/>
  <c r="AK4873" i="38"/>
  <c r="AG4873" i="38"/>
  <c r="AD4873" i="38"/>
  <c r="BC4872" i="38"/>
  <c r="AN4872" i="38"/>
  <c r="AK4872" i="38"/>
  <c r="AG4872" i="38"/>
  <c r="AD4872" i="38"/>
  <c r="BC4871" i="38"/>
  <c r="AN4871" i="38"/>
  <c r="AK4871" i="38"/>
  <c r="AG4871" i="38"/>
  <c r="AD4871" i="38"/>
  <c r="BC4870" i="38"/>
  <c r="AN4870" i="38"/>
  <c r="AK4870" i="38"/>
  <c r="AG4870" i="38"/>
  <c r="AD4870" i="38"/>
  <c r="BC4869" i="38"/>
  <c r="AN4869" i="38"/>
  <c r="AK4869" i="38"/>
  <c r="AG4869" i="38"/>
  <c r="AD4869" i="38"/>
  <c r="BC4868" i="38"/>
  <c r="AN4868" i="38"/>
  <c r="AK4868" i="38"/>
  <c r="AG4868" i="38"/>
  <c r="AD4868" i="38"/>
  <c r="BC4867" i="38"/>
  <c r="AN4867" i="38"/>
  <c r="AK4867" i="38"/>
  <c r="AG4867" i="38"/>
  <c r="AD4867" i="38"/>
  <c r="BC4866" i="38"/>
  <c r="AN4866" i="38"/>
  <c r="AK4866" i="38"/>
  <c r="AG4866" i="38"/>
  <c r="AD4866" i="38"/>
  <c r="BC4865" i="38"/>
  <c r="AN4865" i="38"/>
  <c r="AK4865" i="38"/>
  <c r="AG4865" i="38"/>
  <c r="AD4865" i="38"/>
  <c r="BC4864" i="38"/>
  <c r="AN4864" i="38"/>
  <c r="AK4864" i="38"/>
  <c r="AG4864" i="38"/>
  <c r="AD4864" i="38"/>
  <c r="BC4863" i="38"/>
  <c r="AN4863" i="38"/>
  <c r="AK4863" i="38"/>
  <c r="AG4863" i="38"/>
  <c r="AD4863" i="38"/>
  <c r="BC4862" i="38"/>
  <c r="AN4862" i="38"/>
  <c r="AK4862" i="38"/>
  <c r="AG4862" i="38"/>
  <c r="AD4862" i="38"/>
  <c r="BC4861" i="38"/>
  <c r="AN4861" i="38"/>
  <c r="AK4861" i="38"/>
  <c r="AG4861" i="38"/>
  <c r="AD4861" i="38"/>
  <c r="BC4860" i="38"/>
  <c r="AN4860" i="38"/>
  <c r="AK4860" i="38"/>
  <c r="AG4860" i="38"/>
  <c r="AD4860" i="38"/>
  <c r="BC4859" i="38"/>
  <c r="AN4859" i="38"/>
  <c r="AK4859" i="38"/>
  <c r="AG4859" i="38"/>
  <c r="AD4859" i="38"/>
  <c r="BC4858" i="38"/>
  <c r="AN4858" i="38"/>
  <c r="AK4858" i="38"/>
  <c r="AG4858" i="38"/>
  <c r="AD4858" i="38"/>
  <c r="BC4857" i="38"/>
  <c r="AN4857" i="38"/>
  <c r="AK4857" i="38"/>
  <c r="AG4857" i="38"/>
  <c r="AD4857" i="38"/>
  <c r="BC4856" i="38"/>
  <c r="AN4856" i="38"/>
  <c r="AK4856" i="38"/>
  <c r="AG4856" i="38"/>
  <c r="AD4856" i="38"/>
  <c r="BC4855" i="38"/>
  <c r="AN4855" i="38"/>
  <c r="AK4855" i="38"/>
  <c r="AG4855" i="38"/>
  <c r="AD4855" i="38"/>
  <c r="BC4854" i="38"/>
  <c r="AN4854" i="38"/>
  <c r="AK4854" i="38"/>
  <c r="AG4854" i="38"/>
  <c r="AD4854" i="38"/>
  <c r="BC4853" i="38"/>
  <c r="AN4853" i="38"/>
  <c r="AK4853" i="38"/>
  <c r="AG4853" i="38"/>
  <c r="AD4853" i="38"/>
  <c r="BC4852" i="38"/>
  <c r="AN4852" i="38"/>
  <c r="AK4852" i="38"/>
  <c r="AG4852" i="38"/>
  <c r="AD4852" i="38"/>
  <c r="BC4851" i="38"/>
  <c r="AN4851" i="38"/>
  <c r="AK4851" i="38"/>
  <c r="AG4851" i="38"/>
  <c r="AD4851" i="38"/>
  <c r="BC4850" i="38"/>
  <c r="AN4850" i="38"/>
  <c r="AK4850" i="38"/>
  <c r="AG4850" i="38"/>
  <c r="AD4850" i="38"/>
  <c r="BC4849" i="38"/>
  <c r="AN4849" i="38"/>
  <c r="AK4849" i="38"/>
  <c r="AG4849" i="38"/>
  <c r="AD4849" i="38"/>
  <c r="BC4848" i="38"/>
  <c r="AN4848" i="38"/>
  <c r="AK4848" i="38"/>
  <c r="AG4848" i="38"/>
  <c r="AD4848" i="38"/>
  <c r="BC4847" i="38"/>
  <c r="AN4847" i="38"/>
  <c r="AK4847" i="38"/>
  <c r="AG4847" i="38"/>
  <c r="AD4847" i="38"/>
  <c r="BC4846" i="38"/>
  <c r="AN4846" i="38"/>
  <c r="AK4846" i="38"/>
  <c r="AG4846" i="38"/>
  <c r="AD4846" i="38"/>
  <c r="BC4845" i="38"/>
  <c r="AN4845" i="38"/>
  <c r="AK4845" i="38"/>
  <c r="AG4845" i="38"/>
  <c r="AD4845" i="38"/>
  <c r="BC4844" i="38"/>
  <c r="AN4844" i="38"/>
  <c r="AK4844" i="38"/>
  <c r="AG4844" i="38"/>
  <c r="AD4844" i="38"/>
  <c r="BC4843" i="38"/>
  <c r="AN4843" i="38"/>
  <c r="AK4843" i="38"/>
  <c r="AG4843" i="38"/>
  <c r="AD4843" i="38"/>
  <c r="BC4842" i="38"/>
  <c r="AN4842" i="38"/>
  <c r="AK4842" i="38"/>
  <c r="AG4842" i="38"/>
  <c r="AD4842" i="38"/>
  <c r="BC4841" i="38"/>
  <c r="AN4841" i="38"/>
  <c r="AK4841" i="38"/>
  <c r="AG4841" i="38"/>
  <c r="AD4841" i="38"/>
  <c r="BC4840" i="38"/>
  <c r="AN4840" i="38"/>
  <c r="AK4840" i="38"/>
  <c r="AG4840" i="38"/>
  <c r="AD4840" i="38"/>
  <c r="BC4839" i="38"/>
  <c r="AN4839" i="38"/>
  <c r="AK4839" i="38"/>
  <c r="AG4839" i="38"/>
  <c r="AD4839" i="38"/>
  <c r="BC4838" i="38"/>
  <c r="AN4838" i="38"/>
  <c r="AK4838" i="38"/>
  <c r="AG4838" i="38"/>
  <c r="AD4838" i="38"/>
  <c r="BC4837" i="38"/>
  <c r="AN4837" i="38"/>
  <c r="AK4837" i="38"/>
  <c r="AG4837" i="38"/>
  <c r="AD4837" i="38"/>
  <c r="BC4836" i="38"/>
  <c r="AN4836" i="38"/>
  <c r="AK4836" i="38"/>
  <c r="AG4836" i="38"/>
  <c r="AD4836" i="38"/>
  <c r="BC4835" i="38"/>
  <c r="AN4835" i="38"/>
  <c r="AK4835" i="38"/>
  <c r="AG4835" i="38"/>
  <c r="AD4835" i="38"/>
  <c r="BC4834" i="38"/>
  <c r="AN4834" i="38"/>
  <c r="AK4834" i="38"/>
  <c r="AG4834" i="38"/>
  <c r="AD4834" i="38"/>
  <c r="BC4833" i="38"/>
  <c r="AN4833" i="38"/>
  <c r="AK4833" i="38"/>
  <c r="AG4833" i="38"/>
  <c r="AD4833" i="38"/>
  <c r="BC4832" i="38"/>
  <c r="AN4832" i="38"/>
  <c r="AK4832" i="38"/>
  <c r="AG4832" i="38"/>
  <c r="AD4832" i="38"/>
  <c r="BC4831" i="38"/>
  <c r="AN4831" i="38"/>
  <c r="AK4831" i="38"/>
  <c r="AG4831" i="38"/>
  <c r="AD4831" i="38"/>
  <c r="BC4830" i="38"/>
  <c r="AN4830" i="38"/>
  <c r="AK4830" i="38"/>
  <c r="AG4830" i="38"/>
  <c r="AD4830" i="38"/>
  <c r="BC4829" i="38"/>
  <c r="AN4829" i="38"/>
  <c r="AK4829" i="38"/>
  <c r="AG4829" i="38"/>
  <c r="AD4829" i="38"/>
  <c r="BC4828" i="38"/>
  <c r="AN4828" i="38"/>
  <c r="AK4828" i="38"/>
  <c r="AG4828" i="38"/>
  <c r="AD4828" i="38"/>
  <c r="BC4827" i="38"/>
  <c r="AN4827" i="38"/>
  <c r="AK4827" i="38"/>
  <c r="AG4827" i="38"/>
  <c r="AD4827" i="38"/>
  <c r="BC4826" i="38"/>
  <c r="AN4826" i="38"/>
  <c r="AK4826" i="38"/>
  <c r="AG4826" i="38"/>
  <c r="AD4826" i="38"/>
  <c r="BC4825" i="38"/>
  <c r="AN4825" i="38"/>
  <c r="AK4825" i="38"/>
  <c r="AG4825" i="38"/>
  <c r="AD4825" i="38"/>
  <c r="BC4824" i="38"/>
  <c r="AN4824" i="38"/>
  <c r="AK4824" i="38"/>
  <c r="AG4824" i="38"/>
  <c r="AD4824" i="38"/>
  <c r="BC4823" i="38"/>
  <c r="AN4823" i="38"/>
  <c r="AK4823" i="38"/>
  <c r="AG4823" i="38"/>
  <c r="AD4823" i="38"/>
  <c r="BC4822" i="38"/>
  <c r="AN4822" i="38"/>
  <c r="AK4822" i="38"/>
  <c r="AG4822" i="38"/>
  <c r="AD4822" i="38"/>
  <c r="BC4821" i="38"/>
  <c r="AN4821" i="38"/>
  <c r="AK4821" i="38"/>
  <c r="AG4821" i="38"/>
  <c r="AD4821" i="38"/>
  <c r="BC4820" i="38"/>
  <c r="AN4820" i="38"/>
  <c r="AK4820" i="38"/>
  <c r="AG4820" i="38"/>
  <c r="AD4820" i="38"/>
  <c r="BC4819" i="38"/>
  <c r="AN4819" i="38"/>
  <c r="AK4819" i="38"/>
  <c r="AG4819" i="38"/>
  <c r="AD4819" i="38"/>
  <c r="BC4818" i="38"/>
  <c r="AN4818" i="38"/>
  <c r="AK4818" i="38"/>
  <c r="AG4818" i="38"/>
  <c r="AD4818" i="38"/>
  <c r="BC4817" i="38"/>
  <c r="AN4817" i="38"/>
  <c r="AK4817" i="38"/>
  <c r="AG4817" i="38"/>
  <c r="AD4817" i="38"/>
  <c r="BC4816" i="38"/>
  <c r="AN4816" i="38"/>
  <c r="AK4816" i="38"/>
  <c r="AG4816" i="38"/>
  <c r="AD4816" i="38"/>
  <c r="BC4815" i="38"/>
  <c r="AN4815" i="38"/>
  <c r="AK4815" i="38"/>
  <c r="AG4815" i="38"/>
  <c r="AD4815" i="38"/>
  <c r="BC4814" i="38"/>
  <c r="AN4814" i="38"/>
  <c r="AK4814" i="38"/>
  <c r="AG4814" i="38"/>
  <c r="AD4814" i="38"/>
  <c r="BC4813" i="38"/>
  <c r="AN4813" i="38"/>
  <c r="AK4813" i="38"/>
  <c r="AG4813" i="38"/>
  <c r="AD4813" i="38"/>
  <c r="BC4812" i="38"/>
  <c r="AN4812" i="38"/>
  <c r="AK4812" i="38"/>
  <c r="AG4812" i="38"/>
  <c r="AD4812" i="38"/>
  <c r="BC4811" i="38"/>
  <c r="AN4811" i="38"/>
  <c r="AK4811" i="38"/>
  <c r="AG4811" i="38"/>
  <c r="AD4811" i="38"/>
  <c r="BC4810" i="38"/>
  <c r="AN4810" i="38"/>
  <c r="AK4810" i="38"/>
  <c r="AG4810" i="38"/>
  <c r="AD4810" i="38"/>
  <c r="BC4809" i="38"/>
  <c r="AN4809" i="38"/>
  <c r="AK4809" i="38"/>
  <c r="AG4809" i="38"/>
  <c r="AD4809" i="38"/>
  <c r="BC4808" i="38"/>
  <c r="AN4808" i="38"/>
  <c r="AK4808" i="38"/>
  <c r="AG4808" i="38"/>
  <c r="AD4808" i="38"/>
  <c r="BC4807" i="38"/>
  <c r="AN4807" i="38"/>
  <c r="AK4807" i="38"/>
  <c r="AG4807" i="38"/>
  <c r="AD4807" i="38"/>
  <c r="BC4806" i="38"/>
  <c r="AN4806" i="38"/>
  <c r="AK4806" i="38"/>
  <c r="AG4806" i="38"/>
  <c r="AD4806" i="38"/>
  <c r="BC4805" i="38"/>
  <c r="AN4805" i="38"/>
  <c r="AK4805" i="38"/>
  <c r="AG4805" i="38"/>
  <c r="AD4805" i="38"/>
  <c r="BC4804" i="38"/>
  <c r="AN4804" i="38"/>
  <c r="AK4804" i="38"/>
  <c r="AG4804" i="38"/>
  <c r="AD4804" i="38"/>
  <c r="BC4803" i="38"/>
  <c r="AN4803" i="38"/>
  <c r="AK4803" i="38"/>
  <c r="AG4803" i="38"/>
  <c r="AD4803" i="38"/>
  <c r="BC4802" i="38"/>
  <c r="AN4802" i="38"/>
  <c r="AK4802" i="38"/>
  <c r="AG4802" i="38"/>
  <c r="AD4802" i="38"/>
  <c r="BC4801" i="38"/>
  <c r="AN4801" i="38"/>
  <c r="AK4801" i="38"/>
  <c r="AG4801" i="38"/>
  <c r="AD4801" i="38"/>
  <c r="BC4800" i="38"/>
  <c r="AN4800" i="38"/>
  <c r="AK4800" i="38"/>
  <c r="AG4800" i="38"/>
  <c r="AD4800" i="38"/>
  <c r="BC4799" i="38"/>
  <c r="AN4799" i="38"/>
  <c r="AK4799" i="38"/>
  <c r="AG4799" i="38"/>
  <c r="AD4799" i="38"/>
  <c r="BC4798" i="38"/>
  <c r="AN4798" i="38"/>
  <c r="AK4798" i="38"/>
  <c r="AG4798" i="38"/>
  <c r="AD4798" i="38"/>
  <c r="BC4797" i="38"/>
  <c r="AN4797" i="38"/>
  <c r="AK4797" i="38"/>
  <c r="AG4797" i="38"/>
  <c r="AD4797" i="38"/>
  <c r="BC4796" i="38"/>
  <c r="AN4796" i="38"/>
  <c r="AK4796" i="38"/>
  <c r="AG4796" i="38"/>
  <c r="AD4796" i="38"/>
  <c r="BC4795" i="38"/>
  <c r="AN4795" i="38"/>
  <c r="AK4795" i="38"/>
  <c r="AG4795" i="38"/>
  <c r="AD4795" i="38"/>
  <c r="BC4794" i="38"/>
  <c r="AN4794" i="38"/>
  <c r="AK4794" i="38"/>
  <c r="AG4794" i="38"/>
  <c r="AD4794" i="38"/>
  <c r="BC4793" i="38"/>
  <c r="AN4793" i="38"/>
  <c r="AK4793" i="38"/>
  <c r="AG4793" i="38"/>
  <c r="AD4793" i="38"/>
  <c r="BC4792" i="38"/>
  <c r="AN4792" i="38"/>
  <c r="AK4792" i="38"/>
  <c r="AG4792" i="38"/>
  <c r="AD4792" i="38"/>
  <c r="BC4791" i="38"/>
  <c r="AN4791" i="38"/>
  <c r="AK4791" i="38"/>
  <c r="AG4791" i="38"/>
  <c r="AD4791" i="38"/>
  <c r="BC4790" i="38"/>
  <c r="AN4790" i="38"/>
  <c r="AK4790" i="38"/>
  <c r="AG4790" i="38"/>
  <c r="AD4790" i="38"/>
  <c r="BC4789" i="38"/>
  <c r="AN4789" i="38"/>
  <c r="AK4789" i="38"/>
  <c r="AG4789" i="38"/>
  <c r="AD4789" i="38"/>
  <c r="BC4788" i="38"/>
  <c r="AN4788" i="38"/>
  <c r="AK4788" i="38"/>
  <c r="AG4788" i="38"/>
  <c r="AD4788" i="38"/>
  <c r="BC4787" i="38"/>
  <c r="AN4787" i="38"/>
  <c r="AK4787" i="38"/>
  <c r="AG4787" i="38"/>
  <c r="AD4787" i="38"/>
  <c r="BC4786" i="38"/>
  <c r="AN4786" i="38"/>
  <c r="AK4786" i="38"/>
  <c r="AG4786" i="38"/>
  <c r="AD4786" i="38"/>
  <c r="BC4785" i="38"/>
  <c r="AN4785" i="38"/>
  <c r="AK4785" i="38"/>
  <c r="AG4785" i="38"/>
  <c r="AD4785" i="38"/>
  <c r="BC4784" i="38"/>
  <c r="AN4784" i="38"/>
  <c r="AK4784" i="38"/>
  <c r="AG4784" i="38"/>
  <c r="AD4784" i="38"/>
  <c r="BC4783" i="38"/>
  <c r="AN4783" i="38"/>
  <c r="AK4783" i="38"/>
  <c r="AG4783" i="38"/>
  <c r="AD4783" i="38"/>
  <c r="BC4782" i="38"/>
  <c r="AN4782" i="38"/>
  <c r="AK4782" i="38"/>
  <c r="AG4782" i="38"/>
  <c r="AD4782" i="38"/>
  <c r="BC4781" i="38"/>
  <c r="AN4781" i="38"/>
  <c r="AK4781" i="38"/>
  <c r="AG4781" i="38"/>
  <c r="AD4781" i="38"/>
  <c r="BC4780" i="38"/>
  <c r="AN4780" i="38"/>
  <c r="AK4780" i="38"/>
  <c r="AG4780" i="38"/>
  <c r="AD4780" i="38"/>
  <c r="BC4779" i="38"/>
  <c r="AN4779" i="38"/>
  <c r="AK4779" i="38"/>
  <c r="AG4779" i="38"/>
  <c r="AD4779" i="38"/>
  <c r="BC4778" i="38"/>
  <c r="AN4778" i="38"/>
  <c r="AK4778" i="38"/>
  <c r="AG4778" i="38"/>
  <c r="AD4778" i="38"/>
  <c r="BC4777" i="38"/>
  <c r="AN4777" i="38"/>
  <c r="AK4777" i="38"/>
  <c r="AG4777" i="38"/>
  <c r="AD4777" i="38"/>
  <c r="BC4776" i="38"/>
  <c r="AN4776" i="38"/>
  <c r="AK4776" i="38"/>
  <c r="AG4776" i="38"/>
  <c r="AD4776" i="38"/>
  <c r="BC4775" i="38"/>
  <c r="AN4775" i="38"/>
  <c r="AK4775" i="38"/>
  <c r="AG4775" i="38"/>
  <c r="AD4775" i="38"/>
  <c r="BC4774" i="38"/>
  <c r="AN4774" i="38"/>
  <c r="AK4774" i="38"/>
  <c r="AG4774" i="38"/>
  <c r="AD4774" i="38"/>
  <c r="BC4773" i="38"/>
  <c r="AN4773" i="38"/>
  <c r="AK4773" i="38"/>
  <c r="AG4773" i="38"/>
  <c r="AD4773" i="38"/>
  <c r="BC4772" i="38"/>
  <c r="AN4772" i="38"/>
  <c r="AK4772" i="38"/>
  <c r="AG4772" i="38"/>
  <c r="AD4772" i="38"/>
  <c r="BC4771" i="38"/>
  <c r="AN4771" i="38"/>
  <c r="AK4771" i="38"/>
  <c r="AG4771" i="38"/>
  <c r="AD4771" i="38"/>
  <c r="BC4770" i="38"/>
  <c r="AN4770" i="38"/>
  <c r="AK4770" i="38"/>
  <c r="AG4770" i="38"/>
  <c r="AD4770" i="38"/>
  <c r="BC4769" i="38"/>
  <c r="AN4769" i="38"/>
  <c r="AK4769" i="38"/>
  <c r="AG4769" i="38"/>
  <c r="AD4769" i="38"/>
  <c r="BC4768" i="38"/>
  <c r="AN4768" i="38"/>
  <c r="AK4768" i="38"/>
  <c r="AG4768" i="38"/>
  <c r="AD4768" i="38"/>
  <c r="BC4767" i="38"/>
  <c r="AN4767" i="38"/>
  <c r="AK4767" i="38"/>
  <c r="AG4767" i="38"/>
  <c r="AD4767" i="38"/>
  <c r="BC4766" i="38"/>
  <c r="AN4766" i="38"/>
  <c r="AK4766" i="38"/>
  <c r="AG4766" i="38"/>
  <c r="AD4766" i="38"/>
  <c r="BC4765" i="38"/>
  <c r="AN4765" i="38"/>
  <c r="AK4765" i="38"/>
  <c r="AG4765" i="38"/>
  <c r="AD4765" i="38"/>
  <c r="BC4764" i="38"/>
  <c r="AN4764" i="38"/>
  <c r="AK4764" i="38"/>
  <c r="AG4764" i="38"/>
  <c r="AD4764" i="38"/>
  <c r="BC4763" i="38"/>
  <c r="AN4763" i="38"/>
  <c r="AK4763" i="38"/>
  <c r="AG4763" i="38"/>
  <c r="AD4763" i="38"/>
  <c r="BC4762" i="38"/>
  <c r="AN4762" i="38"/>
  <c r="AK4762" i="38"/>
  <c r="AG4762" i="38"/>
  <c r="AD4762" i="38"/>
  <c r="BC4761" i="38"/>
  <c r="AN4761" i="38"/>
  <c r="AK4761" i="38"/>
  <c r="AG4761" i="38"/>
  <c r="AD4761" i="38"/>
  <c r="BC4760" i="38"/>
  <c r="AN4760" i="38"/>
  <c r="AK4760" i="38"/>
  <c r="AG4760" i="38"/>
  <c r="AD4760" i="38"/>
  <c r="BC4759" i="38"/>
  <c r="AN4759" i="38"/>
  <c r="AK4759" i="38"/>
  <c r="AG4759" i="38"/>
  <c r="AD4759" i="38"/>
  <c r="BC4758" i="38"/>
  <c r="AN4758" i="38"/>
  <c r="AK4758" i="38"/>
  <c r="AG4758" i="38"/>
  <c r="AD4758" i="38"/>
  <c r="BC4757" i="38"/>
  <c r="AN4757" i="38"/>
  <c r="AK4757" i="38"/>
  <c r="AG4757" i="38"/>
  <c r="AD4757" i="38"/>
  <c r="BC4756" i="38"/>
  <c r="AN4756" i="38"/>
  <c r="AK4756" i="38"/>
  <c r="AG4756" i="38"/>
  <c r="AD4756" i="38"/>
  <c r="BC4755" i="38"/>
  <c r="AN4755" i="38"/>
  <c r="AK4755" i="38"/>
  <c r="AG4755" i="38"/>
  <c r="AD4755" i="38"/>
  <c r="BC4754" i="38"/>
  <c r="AN4754" i="38"/>
  <c r="AK4754" i="38"/>
  <c r="AG4754" i="38"/>
  <c r="AD4754" i="38"/>
  <c r="BC4753" i="38"/>
  <c r="AN4753" i="38"/>
  <c r="AK4753" i="38"/>
  <c r="AG4753" i="38"/>
  <c r="AD4753" i="38"/>
  <c r="BC4752" i="38"/>
  <c r="AN4752" i="38"/>
  <c r="AK4752" i="38"/>
  <c r="AG4752" i="38"/>
  <c r="AD4752" i="38"/>
  <c r="BC4751" i="38"/>
  <c r="AN4751" i="38"/>
  <c r="AK4751" i="38"/>
  <c r="AG4751" i="38"/>
  <c r="AD4751" i="38"/>
  <c r="BC4750" i="38"/>
  <c r="AN4750" i="38"/>
  <c r="AK4750" i="38"/>
  <c r="AG4750" i="38"/>
  <c r="AD4750" i="38"/>
  <c r="BC4749" i="38"/>
  <c r="AN4749" i="38"/>
  <c r="AK4749" i="38"/>
  <c r="AG4749" i="38"/>
  <c r="AD4749" i="38"/>
  <c r="BC4748" i="38"/>
  <c r="AN4748" i="38"/>
  <c r="AK4748" i="38"/>
  <c r="AG4748" i="38"/>
  <c r="AD4748" i="38"/>
  <c r="BC4747" i="38"/>
  <c r="AN4747" i="38"/>
  <c r="AK4747" i="38"/>
  <c r="AG4747" i="38"/>
  <c r="AD4747" i="38"/>
  <c r="BC4746" i="38"/>
  <c r="AN4746" i="38"/>
  <c r="AK4746" i="38"/>
  <c r="AG4746" i="38"/>
  <c r="AD4746" i="38"/>
  <c r="BC4745" i="38"/>
  <c r="AN4745" i="38"/>
  <c r="AK4745" i="38"/>
  <c r="AG4745" i="38"/>
  <c r="AD4745" i="38"/>
  <c r="BC4744" i="38"/>
  <c r="AN4744" i="38"/>
  <c r="AK4744" i="38"/>
  <c r="AG4744" i="38"/>
  <c r="AD4744" i="38"/>
  <c r="BC4743" i="38"/>
  <c r="AN4743" i="38"/>
  <c r="AK4743" i="38"/>
  <c r="AG4743" i="38"/>
  <c r="AD4743" i="38"/>
  <c r="BC4742" i="38"/>
  <c r="AN4742" i="38"/>
  <c r="AK4742" i="38"/>
  <c r="AG4742" i="38"/>
  <c r="AD4742" i="38"/>
  <c r="BC4741" i="38"/>
  <c r="AN4741" i="38"/>
  <c r="AK4741" i="38"/>
  <c r="AG4741" i="38"/>
  <c r="AD4741" i="38"/>
  <c r="BC4740" i="38"/>
  <c r="AN4740" i="38"/>
  <c r="AK4740" i="38"/>
  <c r="AG4740" i="38"/>
  <c r="AD4740" i="38"/>
  <c r="BC4739" i="38"/>
  <c r="AN4739" i="38"/>
  <c r="AK4739" i="38"/>
  <c r="AG4739" i="38"/>
  <c r="AD4739" i="38"/>
  <c r="BC4738" i="38"/>
  <c r="AN4738" i="38"/>
  <c r="AK4738" i="38"/>
  <c r="AG4738" i="38"/>
  <c r="AD4738" i="38"/>
  <c r="BC4737" i="38"/>
  <c r="AN4737" i="38"/>
  <c r="AK4737" i="38"/>
  <c r="AG4737" i="38"/>
  <c r="AD4737" i="38"/>
  <c r="BC4736" i="38"/>
  <c r="AN4736" i="38"/>
  <c r="AK4736" i="38"/>
  <c r="AG4736" i="38"/>
  <c r="AD4736" i="38"/>
  <c r="BC4735" i="38"/>
  <c r="AN4735" i="38"/>
  <c r="AK4735" i="38"/>
  <c r="AG4735" i="38"/>
  <c r="AD4735" i="38"/>
  <c r="BC4734" i="38"/>
  <c r="AN4734" i="38"/>
  <c r="AK4734" i="38"/>
  <c r="AG4734" i="38"/>
  <c r="AD4734" i="38"/>
  <c r="BC4733" i="38"/>
  <c r="AN4733" i="38"/>
  <c r="AK4733" i="38"/>
  <c r="AG4733" i="38"/>
  <c r="AD4733" i="38"/>
  <c r="BC4732" i="38"/>
  <c r="AN4732" i="38"/>
  <c r="AK4732" i="38"/>
  <c r="AG4732" i="38"/>
  <c r="AD4732" i="38"/>
  <c r="BC4731" i="38"/>
  <c r="AN4731" i="38"/>
  <c r="AK4731" i="38"/>
  <c r="AG4731" i="38"/>
  <c r="AD4731" i="38"/>
  <c r="BC4730" i="38"/>
  <c r="AN4730" i="38"/>
  <c r="AK4730" i="38"/>
  <c r="AG4730" i="38"/>
  <c r="AD4730" i="38"/>
  <c r="BC4729" i="38"/>
  <c r="AN4729" i="38"/>
  <c r="AK4729" i="38"/>
  <c r="AG4729" i="38"/>
  <c r="AD4729" i="38"/>
  <c r="BC4728" i="38"/>
  <c r="AN4728" i="38"/>
  <c r="AK4728" i="38"/>
  <c r="AG4728" i="38"/>
  <c r="AD4728" i="38"/>
  <c r="BC4727" i="38"/>
  <c r="AN4727" i="38"/>
  <c r="AK4727" i="38"/>
  <c r="AG4727" i="38"/>
  <c r="AD4727" i="38"/>
  <c r="BC4726" i="38"/>
  <c r="AN4726" i="38"/>
  <c r="AK4726" i="38"/>
  <c r="AG4726" i="38"/>
  <c r="AD4726" i="38"/>
  <c r="BC4725" i="38"/>
  <c r="AN4725" i="38"/>
  <c r="AK4725" i="38"/>
  <c r="AG4725" i="38"/>
  <c r="AD4725" i="38"/>
  <c r="BC4724" i="38"/>
  <c r="AN4724" i="38"/>
  <c r="AK4724" i="38"/>
  <c r="AG4724" i="38"/>
  <c r="AD4724" i="38"/>
  <c r="BC4723" i="38"/>
  <c r="AN4723" i="38"/>
  <c r="AK4723" i="38"/>
  <c r="AG4723" i="38"/>
  <c r="AD4723" i="38"/>
  <c r="BC4722" i="38"/>
  <c r="AN4722" i="38"/>
  <c r="AK4722" i="38"/>
  <c r="AG4722" i="38"/>
  <c r="AD4722" i="38"/>
  <c r="BC4721" i="38"/>
  <c r="AN4721" i="38"/>
  <c r="AK4721" i="38"/>
  <c r="AG4721" i="38"/>
  <c r="AD4721" i="38"/>
  <c r="BC4720" i="38"/>
  <c r="AN4720" i="38"/>
  <c r="AK4720" i="38"/>
  <c r="AG4720" i="38"/>
  <c r="AD4720" i="38"/>
  <c r="BC4719" i="38"/>
  <c r="AN4719" i="38"/>
  <c r="AK4719" i="38"/>
  <c r="AG4719" i="38"/>
  <c r="AD4719" i="38"/>
  <c r="BC4718" i="38"/>
  <c r="AN4718" i="38"/>
  <c r="AK4718" i="38"/>
  <c r="AG4718" i="38"/>
  <c r="AD4718" i="38"/>
  <c r="BC4717" i="38"/>
  <c r="AN4717" i="38"/>
  <c r="AK4717" i="38"/>
  <c r="AG4717" i="38"/>
  <c r="AD4717" i="38"/>
  <c r="BC4716" i="38"/>
  <c r="AN4716" i="38"/>
  <c r="AK4716" i="38"/>
  <c r="AG4716" i="38"/>
  <c r="AD4716" i="38"/>
  <c r="BC4715" i="38"/>
  <c r="AN4715" i="38"/>
  <c r="AK4715" i="38"/>
  <c r="AG4715" i="38"/>
  <c r="AD4715" i="38"/>
  <c r="BC4714" i="38"/>
  <c r="AN4714" i="38"/>
  <c r="AK4714" i="38"/>
  <c r="AG4714" i="38"/>
  <c r="AD4714" i="38"/>
  <c r="BC4713" i="38"/>
  <c r="AN4713" i="38"/>
  <c r="AK4713" i="38"/>
  <c r="AG4713" i="38"/>
  <c r="AD4713" i="38"/>
  <c r="BC4712" i="38"/>
  <c r="AN4712" i="38"/>
  <c r="AK4712" i="38"/>
  <c r="AG4712" i="38"/>
  <c r="AD4712" i="38"/>
  <c r="BC4711" i="38"/>
  <c r="AN4711" i="38"/>
  <c r="AK4711" i="38"/>
  <c r="AG4711" i="38"/>
  <c r="AD4711" i="38"/>
  <c r="BC4710" i="38"/>
  <c r="AN4710" i="38"/>
  <c r="AK4710" i="38"/>
  <c r="AG4710" i="38"/>
  <c r="AD4710" i="38"/>
  <c r="BC4709" i="38"/>
  <c r="AN4709" i="38"/>
  <c r="AK4709" i="38"/>
  <c r="AG4709" i="38"/>
  <c r="AD4709" i="38"/>
  <c r="BC4708" i="38"/>
  <c r="AN4708" i="38"/>
  <c r="AK4708" i="38"/>
  <c r="AG4708" i="38"/>
  <c r="AD4708" i="38"/>
  <c r="BC4707" i="38"/>
  <c r="AN4707" i="38"/>
  <c r="AK4707" i="38"/>
  <c r="AG4707" i="38"/>
  <c r="AD4707" i="38"/>
  <c r="BC4706" i="38"/>
  <c r="AN4706" i="38"/>
  <c r="AK4706" i="38"/>
  <c r="AG4706" i="38"/>
  <c r="AD4706" i="38"/>
  <c r="BC4705" i="38"/>
  <c r="AN4705" i="38"/>
  <c r="AK4705" i="38"/>
  <c r="AG4705" i="38"/>
  <c r="AD4705" i="38"/>
  <c r="BC4704" i="38"/>
  <c r="AN4704" i="38"/>
  <c r="AK4704" i="38"/>
  <c r="AG4704" i="38"/>
  <c r="AD4704" i="38"/>
  <c r="BC4703" i="38"/>
  <c r="AN4703" i="38"/>
  <c r="AK4703" i="38"/>
  <c r="AG4703" i="38"/>
  <c r="AD4703" i="38"/>
  <c r="BC4702" i="38"/>
  <c r="AN4702" i="38"/>
  <c r="AK4702" i="38"/>
  <c r="AG4702" i="38"/>
  <c r="AD4702" i="38"/>
  <c r="BC4701" i="38"/>
  <c r="AN4701" i="38"/>
  <c r="AK4701" i="38"/>
  <c r="AG4701" i="38"/>
  <c r="AD4701" i="38"/>
  <c r="BC4700" i="38"/>
  <c r="AN4700" i="38"/>
  <c r="AK4700" i="38"/>
  <c r="AG4700" i="38"/>
  <c r="AD4700" i="38"/>
  <c r="BC4699" i="38"/>
  <c r="AN4699" i="38"/>
  <c r="AK4699" i="38"/>
  <c r="AG4699" i="38"/>
  <c r="AD4699" i="38"/>
  <c r="BC4698" i="38"/>
  <c r="AN4698" i="38"/>
  <c r="AK4698" i="38"/>
  <c r="AG4698" i="38"/>
  <c r="AD4698" i="38"/>
  <c r="BC4697" i="38"/>
  <c r="AN4697" i="38"/>
  <c r="AK4697" i="38"/>
  <c r="AG4697" i="38"/>
  <c r="AD4697" i="38"/>
  <c r="BC4696" i="38"/>
  <c r="AN4696" i="38"/>
  <c r="AK4696" i="38"/>
  <c r="AG4696" i="38"/>
  <c r="AD4696" i="38"/>
  <c r="BC4695" i="38"/>
  <c r="AN4695" i="38"/>
  <c r="AK4695" i="38"/>
  <c r="AG4695" i="38"/>
  <c r="AD4695" i="38"/>
  <c r="BC4694" i="38"/>
  <c r="AN4694" i="38"/>
  <c r="AK4694" i="38"/>
  <c r="AG4694" i="38"/>
  <c r="AD4694" i="38"/>
  <c r="BC4693" i="38"/>
  <c r="AN4693" i="38"/>
  <c r="AK4693" i="38"/>
  <c r="AG4693" i="38"/>
  <c r="AD4693" i="38"/>
  <c r="BC4692" i="38"/>
  <c r="AN4692" i="38"/>
  <c r="AK4692" i="38"/>
  <c r="AG4692" i="38"/>
  <c r="AD4692" i="38"/>
  <c r="BC4691" i="38"/>
  <c r="AN4691" i="38"/>
  <c r="AK4691" i="38"/>
  <c r="AG4691" i="38"/>
  <c r="AD4691" i="38"/>
  <c r="BC4690" i="38"/>
  <c r="AN4690" i="38"/>
  <c r="AK4690" i="38"/>
  <c r="AG4690" i="38"/>
  <c r="AD4690" i="38"/>
  <c r="BC4689" i="38"/>
  <c r="AN4689" i="38"/>
  <c r="AK4689" i="38"/>
  <c r="AG4689" i="38"/>
  <c r="AD4689" i="38"/>
  <c r="BC4688" i="38"/>
  <c r="AN4688" i="38"/>
  <c r="AK4688" i="38"/>
  <c r="AG4688" i="38"/>
  <c r="AD4688" i="38"/>
  <c r="BC4687" i="38"/>
  <c r="AN4687" i="38"/>
  <c r="AK4687" i="38"/>
  <c r="AG4687" i="38"/>
  <c r="AD4687" i="38"/>
  <c r="BC4686" i="38"/>
  <c r="AN4686" i="38"/>
  <c r="AK4686" i="38"/>
  <c r="AG4686" i="38"/>
  <c r="AD4686" i="38"/>
  <c r="BC4685" i="38"/>
  <c r="AN4685" i="38"/>
  <c r="AK4685" i="38"/>
  <c r="AG4685" i="38"/>
  <c r="AD4685" i="38"/>
  <c r="BC4684" i="38"/>
  <c r="AN4684" i="38"/>
  <c r="AK4684" i="38"/>
  <c r="AG4684" i="38"/>
  <c r="AD4684" i="38"/>
  <c r="BC4683" i="38"/>
  <c r="AN4683" i="38"/>
  <c r="AK4683" i="38"/>
  <c r="AG4683" i="38"/>
  <c r="AD4683" i="38"/>
  <c r="BC4682" i="38"/>
  <c r="AN4682" i="38"/>
  <c r="AK4682" i="38"/>
  <c r="AG4682" i="38"/>
  <c r="AD4682" i="38"/>
  <c r="BC4681" i="38"/>
  <c r="AN4681" i="38"/>
  <c r="AK4681" i="38"/>
  <c r="AG4681" i="38"/>
  <c r="AD4681" i="38"/>
  <c r="BC4680" i="38"/>
  <c r="AN4680" i="38"/>
  <c r="AK4680" i="38"/>
  <c r="AG4680" i="38"/>
  <c r="AD4680" i="38"/>
  <c r="BC4679" i="38"/>
  <c r="AN4679" i="38"/>
  <c r="AK4679" i="38"/>
  <c r="AG4679" i="38"/>
  <c r="AD4679" i="38"/>
  <c r="BC4678" i="38"/>
  <c r="AN4678" i="38"/>
  <c r="AK4678" i="38"/>
  <c r="AG4678" i="38"/>
  <c r="AD4678" i="38"/>
  <c r="BC4677" i="38"/>
  <c r="AN4677" i="38"/>
  <c r="AK4677" i="38"/>
  <c r="BD4677" i="38" s="1"/>
  <c r="AG4677" i="38"/>
  <c r="AD4677" i="38"/>
  <c r="BC4676" i="38"/>
  <c r="AN4676" i="38"/>
  <c r="AK4676" i="38"/>
  <c r="BD4676" i="38" s="1"/>
  <c r="AG4676" i="38"/>
  <c r="AD4676" i="38"/>
  <c r="BC4675" i="38"/>
  <c r="AN4675" i="38"/>
  <c r="AK4675" i="38"/>
  <c r="BD4675" i="38" s="1"/>
  <c r="AG4675" i="38"/>
  <c r="AD4675" i="38"/>
  <c r="BC4674" i="38"/>
  <c r="AN4674" i="38"/>
  <c r="AK4674" i="38"/>
  <c r="BD4674" i="38" s="1"/>
  <c r="AG4674" i="38"/>
  <c r="AD4674" i="38"/>
  <c r="BC4673" i="38"/>
  <c r="AN4673" i="38"/>
  <c r="AK4673" i="38"/>
  <c r="BD4673" i="38" s="1"/>
  <c r="AG4673" i="38"/>
  <c r="AD4673" i="38"/>
  <c r="BC4672" i="38"/>
  <c r="AN4672" i="38"/>
  <c r="AK4672" i="38"/>
  <c r="BD4672" i="38" s="1"/>
  <c r="AG4672" i="38"/>
  <c r="AD4672" i="38"/>
  <c r="BC4671" i="38"/>
  <c r="AN4671" i="38"/>
  <c r="AK4671" i="38"/>
  <c r="BD4671" i="38" s="1"/>
  <c r="AG4671" i="38"/>
  <c r="AD4671" i="38"/>
  <c r="BC4670" i="38"/>
  <c r="AN4670" i="38"/>
  <c r="AK4670" i="38"/>
  <c r="BD4670" i="38" s="1"/>
  <c r="AG4670" i="38"/>
  <c r="AD4670" i="38"/>
  <c r="BC4669" i="38"/>
  <c r="AN4669" i="38"/>
  <c r="AK4669" i="38"/>
  <c r="BD4669" i="38" s="1"/>
  <c r="AG4669" i="38"/>
  <c r="AD4669" i="38"/>
  <c r="BC4668" i="38"/>
  <c r="AN4668" i="38"/>
  <c r="AK4668" i="38"/>
  <c r="BD4668" i="38" s="1"/>
  <c r="AG4668" i="38"/>
  <c r="AD4668" i="38"/>
  <c r="BC4667" i="38"/>
  <c r="AN4667" i="38"/>
  <c r="AK4667" i="38"/>
  <c r="BD4667" i="38" s="1"/>
  <c r="AG4667" i="38"/>
  <c r="AD4667" i="38"/>
  <c r="BC4666" i="38"/>
  <c r="AN4666" i="38"/>
  <c r="AK4666" i="38"/>
  <c r="BD4666" i="38" s="1"/>
  <c r="AG4666" i="38"/>
  <c r="AD4666" i="38"/>
  <c r="BC4665" i="38"/>
  <c r="AN4665" i="38"/>
  <c r="AK4665" i="38"/>
  <c r="BD4665" i="38" s="1"/>
  <c r="AG4665" i="38"/>
  <c r="AD4665" i="38"/>
  <c r="BC4664" i="38"/>
  <c r="AN4664" i="38"/>
  <c r="AK4664" i="38"/>
  <c r="BD4664" i="38" s="1"/>
  <c r="AG4664" i="38"/>
  <c r="AD4664" i="38"/>
  <c r="BC4663" i="38"/>
  <c r="AN4663" i="38"/>
  <c r="AK4663" i="38"/>
  <c r="BD4663" i="38" s="1"/>
  <c r="AG4663" i="38"/>
  <c r="AD4663" i="38"/>
  <c r="BC4662" i="38"/>
  <c r="AN4662" i="38"/>
  <c r="AK4662" i="38"/>
  <c r="BD4662" i="38" s="1"/>
  <c r="AG4662" i="38"/>
  <c r="AD4662" i="38"/>
  <c r="BC4661" i="38"/>
  <c r="AN4661" i="38"/>
  <c r="AK4661" i="38"/>
  <c r="BD4661" i="38" s="1"/>
  <c r="AG4661" i="38"/>
  <c r="AD4661" i="38"/>
  <c r="BC4660" i="38"/>
  <c r="AN4660" i="38"/>
  <c r="AK4660" i="38"/>
  <c r="BD4660" i="38" s="1"/>
  <c r="AG4660" i="38"/>
  <c r="AD4660" i="38"/>
  <c r="BC4659" i="38"/>
  <c r="AN4659" i="38"/>
  <c r="AK4659" i="38"/>
  <c r="BD4659" i="38" s="1"/>
  <c r="AG4659" i="38"/>
  <c r="AD4659" i="38"/>
  <c r="BC4658" i="38"/>
  <c r="AN4658" i="38"/>
  <c r="AK4658" i="38"/>
  <c r="BD4658" i="38" s="1"/>
  <c r="AG4658" i="38"/>
  <c r="AD4658" i="38"/>
  <c r="BC4657" i="38"/>
  <c r="AN4657" i="38"/>
  <c r="AK4657" i="38"/>
  <c r="BD4657" i="38" s="1"/>
  <c r="AG4657" i="38"/>
  <c r="AD4657" i="38"/>
  <c r="BC4656" i="38"/>
  <c r="AN4656" i="38"/>
  <c r="AK4656" i="38"/>
  <c r="BD4656" i="38" s="1"/>
  <c r="AG4656" i="38"/>
  <c r="AD4656" i="38"/>
  <c r="BC4655" i="38"/>
  <c r="AN4655" i="38"/>
  <c r="AK4655" i="38"/>
  <c r="BD4655" i="38" s="1"/>
  <c r="AG4655" i="38"/>
  <c r="AD4655" i="38"/>
  <c r="BC4654" i="38"/>
  <c r="AN4654" i="38"/>
  <c r="AK4654" i="38"/>
  <c r="BD4654" i="38" s="1"/>
  <c r="AG4654" i="38"/>
  <c r="AD4654" i="38"/>
  <c r="BC4653" i="38"/>
  <c r="AN4653" i="38"/>
  <c r="AK4653" i="38"/>
  <c r="BD4653" i="38" s="1"/>
  <c r="AG4653" i="38"/>
  <c r="AD4653" i="38"/>
  <c r="BC4652" i="38"/>
  <c r="AN4652" i="38"/>
  <c r="AK4652" i="38"/>
  <c r="BD4652" i="38" s="1"/>
  <c r="AG4652" i="38"/>
  <c r="AD4652" i="38"/>
  <c r="BC4651" i="38"/>
  <c r="AN4651" i="38"/>
  <c r="AK4651" i="38"/>
  <c r="BD4651" i="38" s="1"/>
  <c r="AG4651" i="38"/>
  <c r="AD4651" i="38"/>
  <c r="BC4650" i="38"/>
  <c r="AN4650" i="38"/>
  <c r="AK4650" i="38"/>
  <c r="BD4650" i="38" s="1"/>
  <c r="AG4650" i="38"/>
  <c r="AD4650" i="38"/>
  <c r="BC4649" i="38"/>
  <c r="AN4649" i="38"/>
  <c r="AK4649" i="38"/>
  <c r="BD4649" i="38" s="1"/>
  <c r="AG4649" i="38"/>
  <c r="AD4649" i="38"/>
  <c r="BC4648" i="38"/>
  <c r="AN4648" i="38"/>
  <c r="AK4648" i="38"/>
  <c r="BD4648" i="38" s="1"/>
  <c r="AG4648" i="38"/>
  <c r="AD4648" i="38"/>
  <c r="BC4647" i="38"/>
  <c r="AN4647" i="38"/>
  <c r="AK4647" i="38"/>
  <c r="BD4647" i="38" s="1"/>
  <c r="AG4647" i="38"/>
  <c r="AD4647" i="38"/>
  <c r="BC4646" i="38"/>
  <c r="AN4646" i="38"/>
  <c r="AK4646" i="38"/>
  <c r="BD4646" i="38" s="1"/>
  <c r="AG4646" i="38"/>
  <c r="AD4646" i="38"/>
  <c r="BC4645" i="38"/>
  <c r="AN4645" i="38"/>
  <c r="AK4645" i="38"/>
  <c r="BD4645" i="38" s="1"/>
  <c r="AG4645" i="38"/>
  <c r="AD4645" i="38"/>
  <c r="BC4644" i="38"/>
  <c r="AN4644" i="38"/>
  <c r="AK4644" i="38"/>
  <c r="BD4644" i="38" s="1"/>
  <c r="AG4644" i="38"/>
  <c r="AD4644" i="38"/>
  <c r="BC4643" i="38"/>
  <c r="AN4643" i="38"/>
  <c r="AK4643" i="38"/>
  <c r="BD4643" i="38" s="1"/>
  <c r="AG4643" i="38"/>
  <c r="AD4643" i="38"/>
  <c r="BC4642" i="38"/>
  <c r="AN4642" i="38"/>
  <c r="AK4642" i="38"/>
  <c r="BD4642" i="38" s="1"/>
  <c r="AG4642" i="38"/>
  <c r="AD4642" i="38"/>
  <c r="BC4641" i="38"/>
  <c r="AN4641" i="38"/>
  <c r="AK4641" i="38"/>
  <c r="BD4641" i="38" s="1"/>
  <c r="AG4641" i="38"/>
  <c r="AD4641" i="38"/>
  <c r="BC4640" i="38"/>
  <c r="AN4640" i="38"/>
  <c r="AK4640" i="38"/>
  <c r="BD4640" i="38" s="1"/>
  <c r="AG4640" i="38"/>
  <c r="AD4640" i="38"/>
  <c r="BC4639" i="38"/>
  <c r="AN4639" i="38"/>
  <c r="AK4639" i="38"/>
  <c r="BD4639" i="38" s="1"/>
  <c r="AG4639" i="38"/>
  <c r="AD4639" i="38"/>
  <c r="BC4638" i="38"/>
  <c r="AN4638" i="38"/>
  <c r="AK4638" i="38"/>
  <c r="BD4638" i="38" s="1"/>
  <c r="AG4638" i="38"/>
  <c r="AD4638" i="38"/>
  <c r="BC4637" i="38"/>
  <c r="AN4637" i="38"/>
  <c r="AK4637" i="38"/>
  <c r="BD4637" i="38" s="1"/>
  <c r="AG4637" i="38"/>
  <c r="AD4637" i="38"/>
  <c r="BC4636" i="38"/>
  <c r="AN4636" i="38"/>
  <c r="AK4636" i="38"/>
  <c r="BD4636" i="38" s="1"/>
  <c r="AG4636" i="38"/>
  <c r="AD4636" i="38"/>
  <c r="BC4635" i="38"/>
  <c r="AN4635" i="38"/>
  <c r="AK4635" i="38"/>
  <c r="BD4635" i="38" s="1"/>
  <c r="AG4635" i="38"/>
  <c r="AD4635" i="38"/>
  <c r="BC4634" i="38"/>
  <c r="AN4634" i="38"/>
  <c r="AK4634" i="38"/>
  <c r="BD4634" i="38" s="1"/>
  <c r="AG4634" i="38"/>
  <c r="AD4634" i="38"/>
  <c r="BC4633" i="38"/>
  <c r="AN4633" i="38"/>
  <c r="AK4633" i="38"/>
  <c r="BD4633" i="38" s="1"/>
  <c r="AG4633" i="38"/>
  <c r="AD4633" i="38"/>
  <c r="BC4632" i="38"/>
  <c r="AN4632" i="38"/>
  <c r="AK4632" i="38"/>
  <c r="BD4632" i="38" s="1"/>
  <c r="AG4632" i="38"/>
  <c r="AD4632" i="38"/>
  <c r="BC4631" i="38"/>
  <c r="AN4631" i="38"/>
  <c r="AK4631" i="38"/>
  <c r="BD4631" i="38" s="1"/>
  <c r="AG4631" i="38"/>
  <c r="AD4631" i="38"/>
  <c r="BC4630" i="38"/>
  <c r="AN4630" i="38"/>
  <c r="AK4630" i="38"/>
  <c r="BD4630" i="38" s="1"/>
  <c r="AG4630" i="38"/>
  <c r="AD4630" i="38"/>
  <c r="BC4629" i="38"/>
  <c r="AN4629" i="38"/>
  <c r="AK4629" i="38"/>
  <c r="BD4629" i="38" s="1"/>
  <c r="AG4629" i="38"/>
  <c r="AD4629" i="38"/>
  <c r="BC4628" i="38"/>
  <c r="AN4628" i="38"/>
  <c r="AK4628" i="38"/>
  <c r="BD4628" i="38" s="1"/>
  <c r="AG4628" i="38"/>
  <c r="AD4628" i="38"/>
  <c r="BC4627" i="38"/>
  <c r="AN4627" i="38"/>
  <c r="AK4627" i="38"/>
  <c r="BD4627" i="38" s="1"/>
  <c r="AG4627" i="38"/>
  <c r="AD4627" i="38"/>
  <c r="BC4626" i="38"/>
  <c r="AN4626" i="38"/>
  <c r="AK4626" i="38"/>
  <c r="BD4626" i="38" s="1"/>
  <c r="AG4626" i="38"/>
  <c r="AD4626" i="38"/>
  <c r="BC4625" i="38"/>
  <c r="AN4625" i="38"/>
  <c r="AK4625" i="38"/>
  <c r="BD4625" i="38" s="1"/>
  <c r="AG4625" i="38"/>
  <c r="AD4625" i="38"/>
  <c r="BC4624" i="38"/>
  <c r="AN4624" i="38"/>
  <c r="AK4624" i="38"/>
  <c r="BD4624" i="38" s="1"/>
  <c r="AG4624" i="38"/>
  <c r="AD4624" i="38"/>
  <c r="BC4623" i="38"/>
  <c r="AN4623" i="38"/>
  <c r="AK4623" i="38"/>
  <c r="BD4623" i="38" s="1"/>
  <c r="AG4623" i="38"/>
  <c r="AD4623" i="38"/>
  <c r="BC4622" i="38"/>
  <c r="AN4622" i="38"/>
  <c r="AK4622" i="38"/>
  <c r="BD4622" i="38" s="1"/>
  <c r="AG4622" i="38"/>
  <c r="AD4622" i="38"/>
  <c r="BC4621" i="38"/>
  <c r="AN4621" i="38"/>
  <c r="AK4621" i="38"/>
  <c r="BD4621" i="38" s="1"/>
  <c r="AG4621" i="38"/>
  <c r="AD4621" i="38"/>
  <c r="BC4620" i="38"/>
  <c r="AN4620" i="38"/>
  <c r="AK4620" i="38"/>
  <c r="BD4620" i="38" s="1"/>
  <c r="AG4620" i="38"/>
  <c r="AD4620" i="38"/>
  <c r="BC4619" i="38"/>
  <c r="AN4619" i="38"/>
  <c r="AK4619" i="38"/>
  <c r="BD4619" i="38" s="1"/>
  <c r="AG4619" i="38"/>
  <c r="AD4619" i="38"/>
  <c r="BC4618" i="38"/>
  <c r="AN4618" i="38"/>
  <c r="AK4618" i="38"/>
  <c r="BD4618" i="38" s="1"/>
  <c r="AG4618" i="38"/>
  <c r="AD4618" i="38"/>
  <c r="BC4617" i="38"/>
  <c r="AN4617" i="38"/>
  <c r="AK4617" i="38"/>
  <c r="BD4617" i="38" s="1"/>
  <c r="AG4617" i="38"/>
  <c r="AD4617" i="38"/>
  <c r="BC4616" i="38"/>
  <c r="AN4616" i="38"/>
  <c r="AK4616" i="38"/>
  <c r="BD4616" i="38" s="1"/>
  <c r="AG4616" i="38"/>
  <c r="AD4616" i="38"/>
  <c r="BC4615" i="38"/>
  <c r="AN4615" i="38"/>
  <c r="AK4615" i="38"/>
  <c r="BD4615" i="38" s="1"/>
  <c r="AG4615" i="38"/>
  <c r="AD4615" i="38"/>
  <c r="BC4614" i="38"/>
  <c r="AN4614" i="38"/>
  <c r="AK4614" i="38"/>
  <c r="BD4614" i="38" s="1"/>
  <c r="AG4614" i="38"/>
  <c r="AD4614" i="38"/>
  <c r="BC4613" i="38"/>
  <c r="AN4613" i="38"/>
  <c r="AK4613" i="38"/>
  <c r="BD4613" i="38" s="1"/>
  <c r="AG4613" i="38"/>
  <c r="AD4613" i="38"/>
  <c r="BC4612" i="38"/>
  <c r="AN4612" i="38"/>
  <c r="AK4612" i="38"/>
  <c r="BD4612" i="38" s="1"/>
  <c r="AG4612" i="38"/>
  <c r="AD4612" i="38"/>
  <c r="BC4611" i="38"/>
  <c r="AN4611" i="38"/>
  <c r="AK4611" i="38"/>
  <c r="BD4611" i="38" s="1"/>
  <c r="AG4611" i="38"/>
  <c r="AD4611" i="38"/>
  <c r="BC4610" i="38"/>
  <c r="AN4610" i="38"/>
  <c r="AK4610" i="38"/>
  <c r="BD4610" i="38" s="1"/>
  <c r="AG4610" i="38"/>
  <c r="AD4610" i="38"/>
  <c r="BC4609" i="38"/>
  <c r="AN4609" i="38"/>
  <c r="AK4609" i="38"/>
  <c r="BD4609" i="38" s="1"/>
  <c r="AG4609" i="38"/>
  <c r="AD4609" i="38"/>
  <c r="BC4608" i="38"/>
  <c r="AN4608" i="38"/>
  <c r="AK4608" i="38"/>
  <c r="BD4608" i="38" s="1"/>
  <c r="AG4608" i="38"/>
  <c r="AD4608" i="38"/>
  <c r="BC4607" i="38"/>
  <c r="AN4607" i="38"/>
  <c r="AK4607" i="38"/>
  <c r="BD4607" i="38" s="1"/>
  <c r="AG4607" i="38"/>
  <c r="AD4607" i="38"/>
  <c r="BC4606" i="38"/>
  <c r="AN4606" i="38"/>
  <c r="AK4606" i="38"/>
  <c r="BD4606" i="38" s="1"/>
  <c r="AG4606" i="38"/>
  <c r="AD4606" i="38"/>
  <c r="BC4605" i="38"/>
  <c r="AN4605" i="38"/>
  <c r="AK4605" i="38"/>
  <c r="BD4605" i="38" s="1"/>
  <c r="AG4605" i="38"/>
  <c r="AD4605" i="38"/>
  <c r="BC4604" i="38"/>
  <c r="AN4604" i="38"/>
  <c r="AK4604" i="38"/>
  <c r="BD4604" i="38" s="1"/>
  <c r="AG4604" i="38"/>
  <c r="AD4604" i="38"/>
  <c r="BC4603" i="38"/>
  <c r="AN4603" i="38"/>
  <c r="AK4603" i="38"/>
  <c r="BD4603" i="38" s="1"/>
  <c r="AG4603" i="38"/>
  <c r="AD4603" i="38"/>
  <c r="BC4602" i="38"/>
  <c r="AN4602" i="38"/>
  <c r="AK4602" i="38"/>
  <c r="BD4602" i="38" s="1"/>
  <c r="AG4602" i="38"/>
  <c r="AD4602" i="38"/>
  <c r="BC4601" i="38"/>
  <c r="AN4601" i="38"/>
  <c r="AK4601" i="38"/>
  <c r="BD4601" i="38" s="1"/>
  <c r="AG4601" i="38"/>
  <c r="AD4601" i="38"/>
  <c r="BC4600" i="38"/>
  <c r="AN4600" i="38"/>
  <c r="AK4600" i="38"/>
  <c r="BD4600" i="38" s="1"/>
  <c r="AG4600" i="38"/>
  <c r="AD4600" i="38"/>
  <c r="BC4599" i="38"/>
  <c r="AN4599" i="38"/>
  <c r="AK4599" i="38"/>
  <c r="BD4599" i="38" s="1"/>
  <c r="AG4599" i="38"/>
  <c r="AD4599" i="38"/>
  <c r="BC4598" i="38"/>
  <c r="AN4598" i="38"/>
  <c r="AK4598" i="38"/>
  <c r="BD4598" i="38" s="1"/>
  <c r="AG4598" i="38"/>
  <c r="AD4598" i="38"/>
  <c r="BC4597" i="38"/>
  <c r="AN4597" i="38"/>
  <c r="AK4597" i="38"/>
  <c r="BD4597" i="38" s="1"/>
  <c r="AG4597" i="38"/>
  <c r="AD4597" i="38"/>
  <c r="BC4596" i="38"/>
  <c r="AN4596" i="38"/>
  <c r="AK4596" i="38"/>
  <c r="BD4596" i="38" s="1"/>
  <c r="AG4596" i="38"/>
  <c r="AD4596" i="38"/>
  <c r="BC4595" i="38"/>
  <c r="AN4595" i="38"/>
  <c r="AK4595" i="38"/>
  <c r="BD4595" i="38" s="1"/>
  <c r="AG4595" i="38"/>
  <c r="AD4595" i="38"/>
  <c r="BC4594" i="38"/>
  <c r="AN4594" i="38"/>
  <c r="AK4594" i="38"/>
  <c r="BD4594" i="38" s="1"/>
  <c r="AG4594" i="38"/>
  <c r="AD4594" i="38"/>
  <c r="BC4593" i="38"/>
  <c r="AN4593" i="38"/>
  <c r="AK4593" i="38"/>
  <c r="BD4593" i="38" s="1"/>
  <c r="AG4593" i="38"/>
  <c r="AD4593" i="38"/>
  <c r="BC4592" i="38"/>
  <c r="AN4592" i="38"/>
  <c r="AK4592" i="38"/>
  <c r="BD4592" i="38" s="1"/>
  <c r="AG4592" i="38"/>
  <c r="AD4592" i="38"/>
  <c r="BC4591" i="38"/>
  <c r="AN4591" i="38"/>
  <c r="AK4591" i="38"/>
  <c r="BD4591" i="38" s="1"/>
  <c r="AG4591" i="38"/>
  <c r="AD4591" i="38"/>
  <c r="BC4590" i="38"/>
  <c r="AN4590" i="38"/>
  <c r="AK4590" i="38"/>
  <c r="BD4590" i="38" s="1"/>
  <c r="AG4590" i="38"/>
  <c r="AD4590" i="38"/>
  <c r="BC4589" i="38"/>
  <c r="AN4589" i="38"/>
  <c r="AK4589" i="38"/>
  <c r="BD4589" i="38" s="1"/>
  <c r="AG4589" i="38"/>
  <c r="AD4589" i="38"/>
  <c r="BC4588" i="38"/>
  <c r="AN4588" i="38"/>
  <c r="AK4588" i="38"/>
  <c r="BD4588" i="38" s="1"/>
  <c r="AG4588" i="38"/>
  <c r="AD4588" i="38"/>
  <c r="BC4587" i="38"/>
  <c r="AN4587" i="38"/>
  <c r="AK4587" i="38"/>
  <c r="BD4587" i="38" s="1"/>
  <c r="AG4587" i="38"/>
  <c r="AD4587" i="38"/>
  <c r="BC4586" i="38"/>
  <c r="AN4586" i="38"/>
  <c r="AK4586" i="38"/>
  <c r="BD4586" i="38" s="1"/>
  <c r="AG4586" i="38"/>
  <c r="AD4586" i="38"/>
  <c r="BC4585" i="38"/>
  <c r="AN4585" i="38"/>
  <c r="AK4585" i="38"/>
  <c r="BD4585" i="38" s="1"/>
  <c r="AG4585" i="38"/>
  <c r="AD4585" i="38"/>
  <c r="BC4584" i="38"/>
  <c r="AN4584" i="38"/>
  <c r="AK4584" i="38"/>
  <c r="BD4584" i="38" s="1"/>
  <c r="AG4584" i="38"/>
  <c r="AD4584" i="38"/>
  <c r="BC4583" i="38"/>
  <c r="AN4583" i="38"/>
  <c r="AK4583" i="38"/>
  <c r="BD4583" i="38" s="1"/>
  <c r="AG4583" i="38"/>
  <c r="AI4583" i="38" s="1"/>
  <c r="AD4583" i="38"/>
  <c r="BC4582" i="38"/>
  <c r="AN4582" i="38"/>
  <c r="AK4582" i="38"/>
  <c r="BD4582" i="38" s="1"/>
  <c r="AG4582" i="38"/>
  <c r="AI4582" i="38" s="1"/>
  <c r="AD4582" i="38"/>
  <c r="BC4581" i="38"/>
  <c r="AN4581" i="38"/>
  <c r="AK4581" i="38"/>
  <c r="BD4581" i="38" s="1"/>
  <c r="AG4581" i="38"/>
  <c r="AI4581" i="38" s="1"/>
  <c r="AD4581" i="38"/>
  <c r="BC4580" i="38"/>
  <c r="AN4580" i="38"/>
  <c r="AK4580" i="38"/>
  <c r="BD4580" i="38" s="1"/>
  <c r="AG4580" i="38"/>
  <c r="AI4580" i="38" s="1"/>
  <c r="AD4580" i="38"/>
  <c r="BC4579" i="38"/>
  <c r="AN4579" i="38"/>
  <c r="AK4579" i="38"/>
  <c r="BD4579" i="38" s="1"/>
  <c r="AG4579" i="38"/>
  <c r="AI4579" i="38" s="1"/>
  <c r="AD4579" i="38"/>
  <c r="BC4578" i="38"/>
  <c r="AN4578" i="38"/>
  <c r="AK4578" i="38"/>
  <c r="BD4578" i="38" s="1"/>
  <c r="AG4578" i="38"/>
  <c r="AI4578" i="38" s="1"/>
  <c r="AD4578" i="38"/>
  <c r="BC4577" i="38"/>
  <c r="AN4577" i="38"/>
  <c r="AK4577" i="38"/>
  <c r="BD4577" i="38" s="1"/>
  <c r="AG4577" i="38"/>
  <c r="AI4577" i="38" s="1"/>
  <c r="AD4577" i="38"/>
  <c r="BC4576" i="38"/>
  <c r="AN4576" i="38"/>
  <c r="AK4576" i="38"/>
  <c r="BD4576" i="38" s="1"/>
  <c r="AG4576" i="38"/>
  <c r="AI4576" i="38" s="1"/>
  <c r="AD4576" i="38"/>
  <c r="BC4575" i="38"/>
  <c r="AN4575" i="38"/>
  <c r="AK4575" i="38"/>
  <c r="BD4575" i="38" s="1"/>
  <c r="AG4575" i="38"/>
  <c r="AI4575" i="38" s="1"/>
  <c r="AD4575" i="38"/>
  <c r="BC4574" i="38"/>
  <c r="AN4574" i="38"/>
  <c r="AK4574" i="38"/>
  <c r="BD4574" i="38" s="1"/>
  <c r="AG4574" i="38"/>
  <c r="AI4574" i="38" s="1"/>
  <c r="AD4574" i="38"/>
  <c r="BC4573" i="38"/>
  <c r="AN4573" i="38"/>
  <c r="AK4573" i="38"/>
  <c r="BD4573" i="38" s="1"/>
  <c r="AG4573" i="38"/>
  <c r="AI4573" i="38" s="1"/>
  <c r="AD4573" i="38"/>
  <c r="BC4572" i="38"/>
  <c r="AN4572" i="38"/>
  <c r="AK4572" i="38"/>
  <c r="BD4572" i="38" s="1"/>
  <c r="AG4572" i="38"/>
  <c r="AI4572" i="38" s="1"/>
  <c r="AD4572" i="38"/>
  <c r="BC4571" i="38"/>
  <c r="AN4571" i="38"/>
  <c r="AK4571" i="38"/>
  <c r="BD4571" i="38" s="1"/>
  <c r="AG4571" i="38"/>
  <c r="AI4571" i="38" s="1"/>
  <c r="AD4571" i="38"/>
  <c r="BC4570" i="38"/>
  <c r="AN4570" i="38"/>
  <c r="AK4570" i="38"/>
  <c r="BD4570" i="38" s="1"/>
  <c r="AG4570" i="38"/>
  <c r="AI4570" i="38" s="1"/>
  <c r="AD4570" i="38"/>
  <c r="BC4569" i="38"/>
  <c r="AN4569" i="38"/>
  <c r="AK4569" i="38"/>
  <c r="BD4569" i="38" s="1"/>
  <c r="AG4569" i="38"/>
  <c r="AI4569" i="38" s="1"/>
  <c r="AD4569" i="38"/>
  <c r="BC4568" i="38"/>
  <c r="AN4568" i="38"/>
  <c r="AK4568" i="38"/>
  <c r="BD4568" i="38" s="1"/>
  <c r="AG4568" i="38"/>
  <c r="AI4568" i="38" s="1"/>
  <c r="AD4568" i="38"/>
  <c r="BC4567" i="38"/>
  <c r="AN4567" i="38"/>
  <c r="AK4567" i="38"/>
  <c r="BD4567" i="38" s="1"/>
  <c r="AG4567" i="38"/>
  <c r="AI4567" i="38" s="1"/>
  <c r="AD4567" i="38"/>
  <c r="BC4566" i="38"/>
  <c r="AN4566" i="38"/>
  <c r="AK4566" i="38"/>
  <c r="BD4566" i="38" s="1"/>
  <c r="AG4566" i="38"/>
  <c r="AI4566" i="38" s="1"/>
  <c r="AD4566" i="38"/>
  <c r="BC4565" i="38"/>
  <c r="AN4565" i="38"/>
  <c r="AK4565" i="38"/>
  <c r="BD4565" i="38" s="1"/>
  <c r="AG4565" i="38"/>
  <c r="AI4565" i="38" s="1"/>
  <c r="AD4565" i="38"/>
  <c r="BC4564" i="38"/>
  <c r="AN4564" i="38"/>
  <c r="AK4564" i="38"/>
  <c r="BD4564" i="38" s="1"/>
  <c r="AG4564" i="38"/>
  <c r="AI4564" i="38" s="1"/>
  <c r="AD4564" i="38"/>
  <c r="BC4563" i="38"/>
  <c r="AN4563" i="38"/>
  <c r="AK4563" i="38"/>
  <c r="BD4563" i="38" s="1"/>
  <c r="AG4563" i="38"/>
  <c r="AI4563" i="38" s="1"/>
  <c r="AD4563" i="38"/>
  <c r="BC4562" i="38"/>
  <c r="AN4562" i="38"/>
  <c r="AK4562" i="38"/>
  <c r="BD4562" i="38" s="1"/>
  <c r="AG4562" i="38"/>
  <c r="AI4562" i="38" s="1"/>
  <c r="AD4562" i="38"/>
  <c r="BC4561" i="38"/>
  <c r="AN4561" i="38"/>
  <c r="AK4561" i="38"/>
  <c r="BD4561" i="38" s="1"/>
  <c r="AG4561" i="38"/>
  <c r="AI4561" i="38" s="1"/>
  <c r="AD4561" i="38"/>
  <c r="BC4560" i="38"/>
  <c r="AN4560" i="38"/>
  <c r="AK4560" i="38"/>
  <c r="BD4560" i="38" s="1"/>
  <c r="AG4560" i="38"/>
  <c r="AI4560" i="38" s="1"/>
  <c r="AD4560" i="38"/>
  <c r="BC4559" i="38"/>
  <c r="AN4559" i="38"/>
  <c r="AK4559" i="38"/>
  <c r="BD4559" i="38" s="1"/>
  <c r="AG4559" i="38"/>
  <c r="AI4559" i="38" s="1"/>
  <c r="AD4559" i="38"/>
  <c r="BC4558" i="38"/>
  <c r="AN4558" i="38"/>
  <c r="AK4558" i="38"/>
  <c r="BD4558" i="38" s="1"/>
  <c r="AG4558" i="38"/>
  <c r="AD4558" i="38"/>
  <c r="BC4557" i="38"/>
  <c r="AN4557" i="38"/>
  <c r="AK4557" i="38"/>
  <c r="BD4557" i="38" s="1"/>
  <c r="AG4557" i="38"/>
  <c r="AD4557" i="38"/>
  <c r="BC4556" i="38"/>
  <c r="AN4556" i="38"/>
  <c r="AK4556" i="38"/>
  <c r="BD4556" i="38" s="1"/>
  <c r="AG4556" i="38"/>
  <c r="AD4556" i="38"/>
  <c r="BC4555" i="38"/>
  <c r="AN4555" i="38"/>
  <c r="AK4555" i="38"/>
  <c r="BD4555" i="38" s="1"/>
  <c r="AG4555" i="38"/>
  <c r="AD4555" i="38"/>
  <c r="BC4554" i="38"/>
  <c r="AN4554" i="38"/>
  <c r="AK4554" i="38"/>
  <c r="BD4554" i="38" s="1"/>
  <c r="AG4554" i="38"/>
  <c r="AD4554" i="38"/>
  <c r="BC4553" i="38"/>
  <c r="AN4553" i="38"/>
  <c r="AK4553" i="38"/>
  <c r="BD4553" i="38" s="1"/>
  <c r="AG4553" i="38"/>
  <c r="AD4553" i="38"/>
  <c r="BC4552" i="38"/>
  <c r="AN4552" i="38"/>
  <c r="AK4552" i="38"/>
  <c r="BD4552" i="38" s="1"/>
  <c r="AG4552" i="38"/>
  <c r="AD4552" i="38"/>
  <c r="BC4551" i="38"/>
  <c r="AN4551" i="38"/>
  <c r="AK4551" i="38"/>
  <c r="BD4551" i="38" s="1"/>
  <c r="AG4551" i="38"/>
  <c r="AD4551" i="38"/>
  <c r="BC4550" i="38"/>
  <c r="AN4550" i="38"/>
  <c r="AK4550" i="38"/>
  <c r="BD4550" i="38" s="1"/>
  <c r="AG4550" i="38"/>
  <c r="AD4550" i="38"/>
  <c r="BC4549" i="38"/>
  <c r="AN4549" i="38"/>
  <c r="AK4549" i="38"/>
  <c r="BD4549" i="38" s="1"/>
  <c r="AG4549" i="38"/>
  <c r="AD4549" i="38"/>
  <c r="BC4548" i="38"/>
  <c r="AN4548" i="38"/>
  <c r="AK4548" i="38"/>
  <c r="BD4548" i="38" s="1"/>
  <c r="AG4548" i="38"/>
  <c r="AD4548" i="38"/>
  <c r="BC4547" i="38"/>
  <c r="AN4547" i="38"/>
  <c r="AK4547" i="38"/>
  <c r="BD4547" i="38" s="1"/>
  <c r="AG4547" i="38"/>
  <c r="AD4547" i="38"/>
  <c r="BC4546" i="38"/>
  <c r="AN4546" i="38"/>
  <c r="AK4546" i="38"/>
  <c r="BD4546" i="38" s="1"/>
  <c r="AG4546" i="38"/>
  <c r="AD4546" i="38"/>
  <c r="BC4545" i="38"/>
  <c r="AN4545" i="38"/>
  <c r="AK4545" i="38"/>
  <c r="BD4545" i="38" s="1"/>
  <c r="AG4545" i="38"/>
  <c r="AD4545" i="38"/>
  <c r="BC4544" i="38"/>
  <c r="AN4544" i="38"/>
  <c r="AK4544" i="38"/>
  <c r="BD4544" i="38" s="1"/>
  <c r="AG4544" i="38"/>
  <c r="AD4544" i="38"/>
  <c r="BC4543" i="38"/>
  <c r="AN4543" i="38"/>
  <c r="AK4543" i="38"/>
  <c r="BD4543" i="38" s="1"/>
  <c r="AG4543" i="38"/>
  <c r="AD4543" i="38"/>
  <c r="BC4542" i="38"/>
  <c r="AN4542" i="38"/>
  <c r="AK4542" i="38"/>
  <c r="BD4542" i="38" s="1"/>
  <c r="AG4542" i="38"/>
  <c r="AD4542" i="38"/>
  <c r="BC4541" i="38"/>
  <c r="AN4541" i="38"/>
  <c r="AK4541" i="38"/>
  <c r="BD4541" i="38" s="1"/>
  <c r="AG4541" i="38"/>
  <c r="AD4541" i="38"/>
  <c r="BC4540" i="38"/>
  <c r="AN4540" i="38"/>
  <c r="AK4540" i="38"/>
  <c r="BD4540" i="38" s="1"/>
  <c r="AG4540" i="38"/>
  <c r="AD4540" i="38"/>
  <c r="BC4539" i="38"/>
  <c r="AN4539" i="38"/>
  <c r="AK4539" i="38"/>
  <c r="BD4539" i="38" s="1"/>
  <c r="AG4539" i="38"/>
  <c r="AD4539" i="38"/>
  <c r="BC4538" i="38"/>
  <c r="AN4538" i="38"/>
  <c r="AK4538" i="38"/>
  <c r="BD4538" i="38" s="1"/>
  <c r="AG4538" i="38"/>
  <c r="AD4538" i="38"/>
  <c r="BC4537" i="38"/>
  <c r="AN4537" i="38"/>
  <c r="AK4537" i="38"/>
  <c r="BD4537" i="38" s="1"/>
  <c r="AG4537" i="38"/>
  <c r="AD4537" i="38"/>
  <c r="BC4536" i="38"/>
  <c r="AN4536" i="38"/>
  <c r="AK4536" i="38"/>
  <c r="BD4536" i="38" s="1"/>
  <c r="AG4536" i="38"/>
  <c r="AD4536" i="38"/>
  <c r="BC4535" i="38"/>
  <c r="AN4535" i="38"/>
  <c r="AK4535" i="38"/>
  <c r="BD4535" i="38" s="1"/>
  <c r="AG4535" i="38"/>
  <c r="AD4535" i="38"/>
  <c r="BC4534" i="38"/>
  <c r="AN4534" i="38"/>
  <c r="AK4534" i="38"/>
  <c r="BD4534" i="38" s="1"/>
  <c r="AG4534" i="38"/>
  <c r="AD4534" i="38"/>
  <c r="BC4533" i="38"/>
  <c r="AN4533" i="38"/>
  <c r="AK4533" i="38"/>
  <c r="BD4533" i="38" s="1"/>
  <c r="AG4533" i="38"/>
  <c r="AD4533" i="38"/>
  <c r="BC4532" i="38"/>
  <c r="AN4532" i="38"/>
  <c r="AK4532" i="38"/>
  <c r="BD4532" i="38" s="1"/>
  <c r="AG4532" i="38"/>
  <c r="AD4532" i="38"/>
  <c r="BC4531" i="38"/>
  <c r="AN4531" i="38"/>
  <c r="AK4531" i="38"/>
  <c r="BD4531" i="38" s="1"/>
  <c r="AG4531" i="38"/>
  <c r="AD4531" i="38"/>
  <c r="BC4530" i="38"/>
  <c r="AN4530" i="38"/>
  <c r="AK4530" i="38"/>
  <c r="BD4530" i="38" s="1"/>
  <c r="AG4530" i="38"/>
  <c r="AD4530" i="38"/>
  <c r="BC4529" i="38"/>
  <c r="AN4529" i="38"/>
  <c r="AK4529" i="38"/>
  <c r="BD4529" i="38" s="1"/>
  <c r="AG4529" i="38"/>
  <c r="AD4529" i="38"/>
  <c r="BC4528" i="38"/>
  <c r="AN4528" i="38"/>
  <c r="AK4528" i="38"/>
  <c r="BD4528" i="38" s="1"/>
  <c r="AG4528" i="38"/>
  <c r="AD4528" i="38"/>
  <c r="BC4527" i="38"/>
  <c r="AN4527" i="38"/>
  <c r="AK4527" i="38"/>
  <c r="BD4527" i="38" s="1"/>
  <c r="AG4527" i="38"/>
  <c r="AD4527" i="38"/>
  <c r="BC4526" i="38"/>
  <c r="AN4526" i="38"/>
  <c r="AK4526" i="38"/>
  <c r="BD4526" i="38" s="1"/>
  <c r="AG4526" i="38"/>
  <c r="AD4526" i="38"/>
  <c r="BC4525" i="38"/>
  <c r="AN4525" i="38"/>
  <c r="AK4525" i="38"/>
  <c r="BD4525" i="38" s="1"/>
  <c r="AG4525" i="38"/>
  <c r="AD4525" i="38"/>
  <c r="BC4524" i="38"/>
  <c r="AN4524" i="38"/>
  <c r="AK4524" i="38"/>
  <c r="BD4524" i="38" s="1"/>
  <c r="AG4524" i="38"/>
  <c r="AD4524" i="38"/>
  <c r="BC4523" i="38"/>
  <c r="AN4523" i="38"/>
  <c r="AK4523" i="38"/>
  <c r="BD4523" i="38" s="1"/>
  <c r="AG4523" i="38"/>
  <c r="AD4523" i="38"/>
  <c r="BC4522" i="38"/>
  <c r="AN4522" i="38"/>
  <c r="AK4522" i="38"/>
  <c r="BD4522" i="38" s="1"/>
  <c r="AG4522" i="38"/>
  <c r="AD4522" i="38"/>
  <c r="BC4521" i="38"/>
  <c r="AN4521" i="38"/>
  <c r="AK4521" i="38"/>
  <c r="BD4521" i="38" s="1"/>
  <c r="AG4521" i="38"/>
  <c r="AD4521" i="38"/>
  <c r="BC4520" i="38"/>
  <c r="AN4520" i="38"/>
  <c r="AK4520" i="38"/>
  <c r="BD4520" i="38" s="1"/>
  <c r="AG4520" i="38"/>
  <c r="AD4520" i="38"/>
  <c r="BC4519" i="38"/>
  <c r="AN4519" i="38"/>
  <c r="AK4519" i="38"/>
  <c r="BD4519" i="38" s="1"/>
  <c r="AG4519" i="38"/>
  <c r="AD4519" i="38"/>
  <c r="BC4518" i="38"/>
  <c r="AN4518" i="38"/>
  <c r="AK4518" i="38"/>
  <c r="BD4518" i="38" s="1"/>
  <c r="AG4518" i="38"/>
  <c r="AD4518" i="38"/>
  <c r="BC4517" i="38"/>
  <c r="AN4517" i="38"/>
  <c r="AK4517" i="38"/>
  <c r="BD4517" i="38" s="1"/>
  <c r="AG4517" i="38"/>
  <c r="AD4517" i="38"/>
  <c r="BC4516" i="38"/>
  <c r="AN4516" i="38"/>
  <c r="AK4516" i="38"/>
  <c r="BD4516" i="38" s="1"/>
  <c r="AG4516" i="38"/>
  <c r="AD4516" i="38"/>
  <c r="BC4515" i="38"/>
  <c r="AN4515" i="38"/>
  <c r="AK4515" i="38"/>
  <c r="BD4515" i="38" s="1"/>
  <c r="AG4515" i="38"/>
  <c r="AD4515" i="38"/>
  <c r="BC4514" i="38"/>
  <c r="AN4514" i="38"/>
  <c r="AK4514" i="38"/>
  <c r="BD4514" i="38" s="1"/>
  <c r="AG4514" i="38"/>
  <c r="AD4514" i="38"/>
  <c r="BC4513" i="38"/>
  <c r="AN4513" i="38"/>
  <c r="AK4513" i="38"/>
  <c r="BD4513" i="38" s="1"/>
  <c r="AG4513" i="38"/>
  <c r="AD4513" i="38"/>
  <c r="BC4512" i="38"/>
  <c r="AN4512" i="38"/>
  <c r="AK4512" i="38"/>
  <c r="BD4512" i="38" s="1"/>
  <c r="AG4512" i="38"/>
  <c r="AD4512" i="38"/>
  <c r="BC4511" i="38"/>
  <c r="AN4511" i="38"/>
  <c r="AK4511" i="38"/>
  <c r="BD4511" i="38" s="1"/>
  <c r="AG4511" i="38"/>
  <c r="AD4511" i="38"/>
  <c r="BC4510" i="38"/>
  <c r="AN4510" i="38"/>
  <c r="AK4510" i="38"/>
  <c r="BD4510" i="38" s="1"/>
  <c r="AG4510" i="38"/>
  <c r="AD4510" i="38"/>
  <c r="BC4509" i="38"/>
  <c r="AN4509" i="38"/>
  <c r="AK4509" i="38"/>
  <c r="BD4509" i="38" s="1"/>
  <c r="AG4509" i="38"/>
  <c r="AI4509" i="38" s="1"/>
  <c r="AD4509" i="38"/>
  <c r="BC4508" i="38"/>
  <c r="AN4508" i="38"/>
  <c r="AK4508" i="38"/>
  <c r="BD4508" i="38" s="1"/>
  <c r="AG4508" i="38"/>
  <c r="AI4508" i="38" s="1"/>
  <c r="AD4508" i="38"/>
  <c r="BC4507" i="38"/>
  <c r="AN4507" i="38"/>
  <c r="AK4507" i="38"/>
  <c r="BD4507" i="38" s="1"/>
  <c r="AG4507" i="38"/>
  <c r="AI4507" i="38" s="1"/>
  <c r="AD4507" i="38"/>
  <c r="BC4506" i="38"/>
  <c r="AN4506" i="38"/>
  <c r="AK4506" i="38"/>
  <c r="BD4506" i="38" s="1"/>
  <c r="AG4506" i="38"/>
  <c r="AI4506" i="38" s="1"/>
  <c r="AD4506" i="38"/>
  <c r="BC4505" i="38"/>
  <c r="AN4505" i="38"/>
  <c r="AK4505" i="38"/>
  <c r="BD4505" i="38" s="1"/>
  <c r="AG4505" i="38"/>
  <c r="AI4505" i="38" s="1"/>
  <c r="AD4505" i="38"/>
  <c r="BC4504" i="38"/>
  <c r="AN4504" i="38"/>
  <c r="AK4504" i="38"/>
  <c r="BD4504" i="38" s="1"/>
  <c r="AG4504" i="38"/>
  <c r="AI4504" i="38" s="1"/>
  <c r="AD4504" i="38"/>
  <c r="BC4503" i="38"/>
  <c r="AN4503" i="38"/>
  <c r="AK4503" i="38"/>
  <c r="BD4503" i="38" s="1"/>
  <c r="AG4503" i="38"/>
  <c r="AI4503" i="38" s="1"/>
  <c r="AD4503" i="38"/>
  <c r="BC4502" i="38"/>
  <c r="AN4502" i="38"/>
  <c r="AK4502" i="38"/>
  <c r="BD4502" i="38" s="1"/>
  <c r="AG4502" i="38"/>
  <c r="AI4502" i="38" s="1"/>
  <c r="AD4502" i="38"/>
  <c r="BC4501" i="38"/>
  <c r="AN4501" i="38"/>
  <c r="AK4501" i="38"/>
  <c r="BD4501" i="38" s="1"/>
  <c r="AG4501" i="38"/>
  <c r="AI4501" i="38" s="1"/>
  <c r="AD4501" i="38"/>
  <c r="BC4500" i="38"/>
  <c r="AN4500" i="38"/>
  <c r="AK4500" i="38"/>
  <c r="BD4500" i="38" s="1"/>
  <c r="AG4500" i="38"/>
  <c r="AI4500" i="38" s="1"/>
  <c r="AD4500" i="38"/>
  <c r="BC4499" i="38"/>
  <c r="AN4499" i="38"/>
  <c r="AK4499" i="38"/>
  <c r="BD4499" i="38" s="1"/>
  <c r="AG4499" i="38"/>
  <c r="AI4499" i="38" s="1"/>
  <c r="AD4499" i="38"/>
  <c r="BC4498" i="38"/>
  <c r="AN4498" i="38"/>
  <c r="AK4498" i="38"/>
  <c r="BD4498" i="38" s="1"/>
  <c r="AG4498" i="38"/>
  <c r="AI4498" i="38" s="1"/>
  <c r="AD4498" i="38"/>
  <c r="BC4497" i="38"/>
  <c r="AN4497" i="38"/>
  <c r="AK4497" i="38"/>
  <c r="BD4497" i="38" s="1"/>
  <c r="AG4497" i="38"/>
  <c r="AI4497" i="38" s="1"/>
  <c r="AD4497" i="38"/>
  <c r="BC4496" i="38"/>
  <c r="AN4496" i="38"/>
  <c r="AK4496" i="38"/>
  <c r="BD4496" i="38" s="1"/>
  <c r="AG4496" i="38"/>
  <c r="AI4496" i="38" s="1"/>
  <c r="AD4496" i="38"/>
  <c r="BC4495" i="38"/>
  <c r="AN4495" i="38"/>
  <c r="AK4495" i="38"/>
  <c r="BD4495" i="38" s="1"/>
  <c r="AG4495" i="38"/>
  <c r="AI4495" i="38" s="1"/>
  <c r="AD4495" i="38"/>
  <c r="BC4494" i="38"/>
  <c r="AN4494" i="38"/>
  <c r="AK4494" i="38"/>
  <c r="BD4494" i="38" s="1"/>
  <c r="AG4494" i="38"/>
  <c r="AI4494" i="38" s="1"/>
  <c r="AD4494" i="38"/>
  <c r="BC4493" i="38"/>
  <c r="AN4493" i="38"/>
  <c r="AK4493" i="38"/>
  <c r="BD4493" i="38" s="1"/>
  <c r="AG4493" i="38"/>
  <c r="AI4493" i="38" s="1"/>
  <c r="AD4493" i="38"/>
  <c r="BC4492" i="38"/>
  <c r="AN4492" i="38"/>
  <c r="AK4492" i="38"/>
  <c r="BD4492" i="38" s="1"/>
  <c r="AG4492" i="38"/>
  <c r="AI4492" i="38" s="1"/>
  <c r="AD4492" i="38"/>
  <c r="BC4491" i="38"/>
  <c r="AN4491" i="38"/>
  <c r="AK4491" i="38"/>
  <c r="BD4491" i="38" s="1"/>
  <c r="AG4491" i="38"/>
  <c r="AI4491" i="38" s="1"/>
  <c r="AD4491" i="38"/>
  <c r="BC4490" i="38"/>
  <c r="AN4490" i="38"/>
  <c r="AK4490" i="38"/>
  <c r="BD4490" i="38" s="1"/>
  <c r="AG4490" i="38"/>
  <c r="AI4490" i="38" s="1"/>
  <c r="AD4490" i="38"/>
  <c r="BC4489" i="38"/>
  <c r="AN4489" i="38"/>
  <c r="AK4489" i="38"/>
  <c r="BD4489" i="38" s="1"/>
  <c r="AG4489" i="38"/>
  <c r="AI4489" i="38" s="1"/>
  <c r="AD4489" i="38"/>
  <c r="BC4488" i="38"/>
  <c r="AN4488" i="38"/>
  <c r="AK4488" i="38"/>
  <c r="BD4488" i="38" s="1"/>
  <c r="AG4488" i="38"/>
  <c r="AI4488" i="38" s="1"/>
  <c r="AD4488" i="38"/>
  <c r="BC4487" i="38"/>
  <c r="AN4487" i="38"/>
  <c r="AK4487" i="38"/>
  <c r="BD4487" i="38" s="1"/>
  <c r="AG4487" i="38"/>
  <c r="AI4487" i="38" s="1"/>
  <c r="AD4487" i="38"/>
  <c r="BC4486" i="38"/>
  <c r="AN4486" i="38"/>
  <c r="AK4486" i="38"/>
  <c r="BD4486" i="38" s="1"/>
  <c r="AG4486" i="38"/>
  <c r="AI4486" i="38" s="1"/>
  <c r="AD4486" i="38"/>
  <c r="BC4485" i="38"/>
  <c r="AN4485" i="38"/>
  <c r="AK4485" i="38"/>
  <c r="BD4485" i="38" s="1"/>
  <c r="AG4485" i="38"/>
  <c r="AI4485" i="38" s="1"/>
  <c r="AD4485" i="38"/>
  <c r="BC4484" i="38"/>
  <c r="AN4484" i="38"/>
  <c r="AK4484" i="38"/>
  <c r="BD4484" i="38" s="1"/>
  <c r="AG4484" i="38"/>
  <c r="AI4484" i="38" s="1"/>
  <c r="AD4484" i="38"/>
  <c r="BC4483" i="38"/>
  <c r="AN4483" i="38"/>
  <c r="AK4483" i="38"/>
  <c r="BD4483" i="38" s="1"/>
  <c r="AG4483" i="38"/>
  <c r="AI4483" i="38" s="1"/>
  <c r="AD4483" i="38"/>
  <c r="BC4482" i="38"/>
  <c r="AN4482" i="38"/>
  <c r="AK4482" i="38"/>
  <c r="BD4482" i="38" s="1"/>
  <c r="AG4482" i="38"/>
  <c r="AI4482" i="38" s="1"/>
  <c r="AD4482" i="38"/>
  <c r="BC4481" i="38"/>
  <c r="AN4481" i="38"/>
  <c r="AK4481" i="38"/>
  <c r="BD4481" i="38" s="1"/>
  <c r="AG4481" i="38"/>
  <c r="AI4481" i="38" s="1"/>
  <c r="AD4481" i="38"/>
  <c r="BC4480" i="38"/>
  <c r="AN4480" i="38"/>
  <c r="AK4480" i="38"/>
  <c r="BD4480" i="38" s="1"/>
  <c r="AG4480" i="38"/>
  <c r="AI4480" i="38" s="1"/>
  <c r="AD4480" i="38"/>
  <c r="BC4479" i="38"/>
  <c r="AN4479" i="38"/>
  <c r="AK4479" i="38"/>
  <c r="BD4479" i="38" s="1"/>
  <c r="AG4479" i="38"/>
  <c r="AD4479" i="38"/>
  <c r="BC4478" i="38"/>
  <c r="AN4478" i="38"/>
  <c r="AK4478" i="38"/>
  <c r="BD4478" i="38" s="1"/>
  <c r="AG4478" i="38"/>
  <c r="AD4478" i="38"/>
  <c r="BC4477" i="38"/>
  <c r="AN4477" i="38"/>
  <c r="AK4477" i="38"/>
  <c r="BD4477" i="38" s="1"/>
  <c r="AG4477" i="38"/>
  <c r="AD4477" i="38"/>
  <c r="BC4476" i="38"/>
  <c r="AN4476" i="38"/>
  <c r="AK4476" i="38"/>
  <c r="BD4476" i="38" s="1"/>
  <c r="AG4476" i="38"/>
  <c r="AD4476" i="38"/>
  <c r="BC4475" i="38"/>
  <c r="AN4475" i="38"/>
  <c r="AK4475" i="38"/>
  <c r="BD4475" i="38" s="1"/>
  <c r="AG4475" i="38"/>
  <c r="AD4475" i="38"/>
  <c r="BC4474" i="38"/>
  <c r="AN4474" i="38"/>
  <c r="AK4474" i="38"/>
  <c r="BD4474" i="38" s="1"/>
  <c r="AG4474" i="38"/>
  <c r="AD4474" i="38"/>
  <c r="BC4473" i="38"/>
  <c r="AN4473" i="38"/>
  <c r="AK4473" i="38"/>
  <c r="BD4473" i="38" s="1"/>
  <c r="AG4473" i="38"/>
  <c r="AD4473" i="38"/>
  <c r="BC4472" i="38"/>
  <c r="AN4472" i="38"/>
  <c r="AK4472" i="38"/>
  <c r="BD4472" i="38" s="1"/>
  <c r="AG4472" i="38"/>
  <c r="AD4472" i="38"/>
  <c r="BC4471" i="38"/>
  <c r="AN4471" i="38"/>
  <c r="AK4471" i="38"/>
  <c r="BD4471" i="38" s="1"/>
  <c r="AG4471" i="38"/>
  <c r="AD4471" i="38"/>
  <c r="BC4470" i="38"/>
  <c r="AN4470" i="38"/>
  <c r="AK4470" i="38"/>
  <c r="BD4470" i="38" s="1"/>
  <c r="AG4470" i="38"/>
  <c r="AD4470" i="38"/>
  <c r="BC4469" i="38"/>
  <c r="AN4469" i="38"/>
  <c r="AK4469" i="38"/>
  <c r="BD4469" i="38" s="1"/>
  <c r="AG4469" i="38"/>
  <c r="AD4469" i="38"/>
  <c r="BC4468" i="38"/>
  <c r="AN4468" i="38"/>
  <c r="AK4468" i="38"/>
  <c r="BD4468" i="38" s="1"/>
  <c r="AG4468" i="38"/>
  <c r="AD4468" i="38"/>
  <c r="BC4467" i="38"/>
  <c r="AN4467" i="38"/>
  <c r="AK4467" i="38"/>
  <c r="BD4467" i="38" s="1"/>
  <c r="AG4467" i="38"/>
  <c r="AD4467" i="38"/>
  <c r="BC4466" i="38"/>
  <c r="AN4466" i="38"/>
  <c r="AK4466" i="38"/>
  <c r="BD4466" i="38" s="1"/>
  <c r="AG4466" i="38"/>
  <c r="AD4466" i="38"/>
  <c r="BC4465" i="38"/>
  <c r="AN4465" i="38"/>
  <c r="AK4465" i="38"/>
  <c r="BD4465" i="38" s="1"/>
  <c r="AG4465" i="38"/>
  <c r="AD4465" i="38"/>
  <c r="BC4464" i="38"/>
  <c r="AN4464" i="38"/>
  <c r="AK4464" i="38"/>
  <c r="BD4464" i="38" s="1"/>
  <c r="AG4464" i="38"/>
  <c r="AD4464" i="38"/>
  <c r="BC4463" i="38"/>
  <c r="AN4463" i="38"/>
  <c r="AK4463" i="38"/>
  <c r="BD4463" i="38" s="1"/>
  <c r="AG4463" i="38"/>
  <c r="AD4463" i="38"/>
  <c r="BC4462" i="38"/>
  <c r="AN4462" i="38"/>
  <c r="AK4462" i="38"/>
  <c r="BD4462" i="38" s="1"/>
  <c r="AG4462" i="38"/>
  <c r="AD4462" i="38"/>
  <c r="BC4461" i="38"/>
  <c r="AN4461" i="38"/>
  <c r="AK4461" i="38"/>
  <c r="BD4461" i="38" s="1"/>
  <c r="AG4461" i="38"/>
  <c r="AD4461" i="38"/>
  <c r="BC4460" i="38"/>
  <c r="AN4460" i="38"/>
  <c r="AK4460" i="38"/>
  <c r="BD4460" i="38" s="1"/>
  <c r="AG4460" i="38"/>
  <c r="AD4460" i="38"/>
  <c r="BC4459" i="38"/>
  <c r="AN4459" i="38"/>
  <c r="AK4459" i="38"/>
  <c r="BD4459" i="38" s="1"/>
  <c r="AG4459" i="38"/>
  <c r="AD4459" i="38"/>
  <c r="BC4458" i="38"/>
  <c r="AN4458" i="38"/>
  <c r="AK4458" i="38"/>
  <c r="BD4458" i="38" s="1"/>
  <c r="AG4458" i="38"/>
  <c r="AD4458" i="38"/>
  <c r="BC4457" i="38"/>
  <c r="AN4457" i="38"/>
  <c r="AK4457" i="38"/>
  <c r="BD4457" i="38" s="1"/>
  <c r="AG4457" i="38"/>
  <c r="AD4457" i="38"/>
  <c r="BC4456" i="38"/>
  <c r="AN4456" i="38"/>
  <c r="AK4456" i="38"/>
  <c r="BD4456" i="38" s="1"/>
  <c r="AG4456" i="38"/>
  <c r="AD4456" i="38"/>
  <c r="BC4455" i="38"/>
  <c r="AN4455" i="38"/>
  <c r="AK4455" i="38"/>
  <c r="BD4455" i="38" s="1"/>
  <c r="AG4455" i="38"/>
  <c r="AD4455" i="38"/>
  <c r="BC4454" i="38"/>
  <c r="AN4454" i="38"/>
  <c r="AK4454" i="38"/>
  <c r="BD4454" i="38" s="1"/>
  <c r="AG4454" i="38"/>
  <c r="AD4454" i="38"/>
  <c r="BC4453" i="38"/>
  <c r="AN4453" i="38"/>
  <c r="AK4453" i="38"/>
  <c r="BD4453" i="38" s="1"/>
  <c r="AG4453" i="38"/>
  <c r="AD4453" i="38"/>
  <c r="BC4452" i="38"/>
  <c r="AN4452" i="38"/>
  <c r="AK4452" i="38"/>
  <c r="BD4452" i="38" s="1"/>
  <c r="AG4452" i="38"/>
  <c r="AD4452" i="38"/>
  <c r="BC4451" i="38"/>
  <c r="AN4451" i="38"/>
  <c r="AK4451" i="38"/>
  <c r="BD4451" i="38" s="1"/>
  <c r="AG4451" i="38"/>
  <c r="AD4451" i="38"/>
  <c r="BC4450" i="38"/>
  <c r="AN4450" i="38"/>
  <c r="AK4450" i="38"/>
  <c r="BD4450" i="38" s="1"/>
  <c r="AG4450" i="38"/>
  <c r="AD4450" i="38"/>
  <c r="BC4449" i="38"/>
  <c r="AN4449" i="38"/>
  <c r="AK4449" i="38"/>
  <c r="BD4449" i="38" s="1"/>
  <c r="AG4449" i="38"/>
  <c r="AD4449" i="38"/>
  <c r="BC4448" i="38"/>
  <c r="AN4448" i="38"/>
  <c r="AK4448" i="38"/>
  <c r="BD4448" i="38" s="1"/>
  <c r="AG4448" i="38"/>
  <c r="AD4448" i="38"/>
  <c r="BC4447" i="38"/>
  <c r="AN4447" i="38"/>
  <c r="AK4447" i="38"/>
  <c r="BD4447" i="38" s="1"/>
  <c r="AG4447" i="38"/>
  <c r="AD4447" i="38"/>
  <c r="BC4446" i="38"/>
  <c r="AN4446" i="38"/>
  <c r="AK4446" i="38"/>
  <c r="BD4446" i="38" s="1"/>
  <c r="AG4446" i="38"/>
  <c r="AD4446" i="38"/>
  <c r="BC4445" i="38"/>
  <c r="AN4445" i="38"/>
  <c r="AK4445" i="38"/>
  <c r="BD4445" i="38" s="1"/>
  <c r="AG4445" i="38"/>
  <c r="AD4445" i="38"/>
  <c r="BC4444" i="38"/>
  <c r="AN4444" i="38"/>
  <c r="AK4444" i="38"/>
  <c r="BD4444" i="38" s="1"/>
  <c r="AG4444" i="38"/>
  <c r="AD4444" i="38"/>
  <c r="BC4443" i="38"/>
  <c r="AN4443" i="38"/>
  <c r="AK4443" i="38"/>
  <c r="BD4443" i="38" s="1"/>
  <c r="AG4443" i="38"/>
  <c r="AD4443" i="38"/>
  <c r="BC4442" i="38"/>
  <c r="AN4442" i="38"/>
  <c r="AK4442" i="38"/>
  <c r="BD4442" i="38" s="1"/>
  <c r="AG4442" i="38"/>
  <c r="AD4442" i="38"/>
  <c r="BC4441" i="38"/>
  <c r="AN4441" i="38"/>
  <c r="AK4441" i="38"/>
  <c r="BD4441" i="38" s="1"/>
  <c r="AG4441" i="38"/>
  <c r="AD4441" i="38"/>
  <c r="BC4440" i="38"/>
  <c r="AN4440" i="38"/>
  <c r="AK4440" i="38"/>
  <c r="BD4440" i="38" s="1"/>
  <c r="AG4440" i="38"/>
  <c r="AD4440" i="38"/>
  <c r="BC4439" i="38"/>
  <c r="AN4439" i="38"/>
  <c r="AK4439" i="38"/>
  <c r="BD4439" i="38" s="1"/>
  <c r="AG4439" i="38"/>
  <c r="AD4439" i="38"/>
  <c r="BC4438" i="38"/>
  <c r="AN4438" i="38"/>
  <c r="AK4438" i="38"/>
  <c r="BD4438" i="38" s="1"/>
  <c r="AG4438" i="38"/>
  <c r="AI4438" i="38" s="1"/>
  <c r="AD4438" i="38"/>
  <c r="BC4437" i="38"/>
  <c r="AN4437" i="38"/>
  <c r="AK4437" i="38"/>
  <c r="BD4437" i="38" s="1"/>
  <c r="AG4437" i="38"/>
  <c r="AI4437" i="38" s="1"/>
  <c r="AD4437" i="38"/>
  <c r="BC4436" i="38"/>
  <c r="AN4436" i="38"/>
  <c r="AK4436" i="38"/>
  <c r="BD4436" i="38" s="1"/>
  <c r="AG4436" i="38"/>
  <c r="AI4436" i="38" s="1"/>
  <c r="AD4436" i="38"/>
  <c r="BC4435" i="38"/>
  <c r="AN4435" i="38"/>
  <c r="AK4435" i="38"/>
  <c r="BD4435" i="38" s="1"/>
  <c r="AG4435" i="38"/>
  <c r="AI4435" i="38" s="1"/>
  <c r="AD4435" i="38"/>
  <c r="BC4434" i="38"/>
  <c r="AN4434" i="38"/>
  <c r="AK4434" i="38"/>
  <c r="BD4434" i="38" s="1"/>
  <c r="AG4434" i="38"/>
  <c r="AI4434" i="38" s="1"/>
  <c r="AD4434" i="38"/>
  <c r="BC4433" i="38"/>
  <c r="AN4433" i="38"/>
  <c r="AK4433" i="38"/>
  <c r="BD4433" i="38" s="1"/>
  <c r="AG4433" i="38"/>
  <c r="AI4433" i="38" s="1"/>
  <c r="AD4433" i="38"/>
  <c r="BC4432" i="38"/>
  <c r="AN4432" i="38"/>
  <c r="AK4432" i="38"/>
  <c r="BD4432" i="38" s="1"/>
  <c r="AG4432" i="38"/>
  <c r="AI4432" i="38" s="1"/>
  <c r="AD4432" i="38"/>
  <c r="BC4431" i="38"/>
  <c r="AN4431" i="38"/>
  <c r="AK4431" i="38"/>
  <c r="BD4431" i="38" s="1"/>
  <c r="AG4431" i="38"/>
  <c r="AI4431" i="38" s="1"/>
  <c r="AD4431" i="38"/>
  <c r="BC4430" i="38"/>
  <c r="AN4430" i="38"/>
  <c r="AK4430" i="38"/>
  <c r="BD4430" i="38" s="1"/>
  <c r="AG4430" i="38"/>
  <c r="AI4430" i="38" s="1"/>
  <c r="AD4430" i="38"/>
  <c r="BC4429" i="38"/>
  <c r="AN4429" i="38"/>
  <c r="AK4429" i="38"/>
  <c r="BD4429" i="38" s="1"/>
  <c r="AG4429" i="38"/>
  <c r="AI4429" i="38" s="1"/>
  <c r="AD4429" i="38"/>
  <c r="BC4428" i="38"/>
  <c r="AN4428" i="38"/>
  <c r="AK4428" i="38"/>
  <c r="BD4428" i="38" s="1"/>
  <c r="AG4428" i="38"/>
  <c r="AI4428" i="38" s="1"/>
  <c r="AD4428" i="38"/>
  <c r="BC4427" i="38"/>
  <c r="AN4427" i="38"/>
  <c r="AK4427" i="38"/>
  <c r="BD4427" i="38" s="1"/>
  <c r="AG4427" i="38"/>
  <c r="AI4427" i="38" s="1"/>
  <c r="AD4427" i="38"/>
  <c r="BC4426" i="38"/>
  <c r="AN4426" i="38"/>
  <c r="AK4426" i="38"/>
  <c r="BD4426" i="38" s="1"/>
  <c r="AG4426" i="38"/>
  <c r="AI4426" i="38" s="1"/>
  <c r="AD4426" i="38"/>
  <c r="BC4425" i="38"/>
  <c r="AN4425" i="38"/>
  <c r="AK4425" i="38"/>
  <c r="BD4425" i="38" s="1"/>
  <c r="AG4425" i="38"/>
  <c r="AI4425" i="38" s="1"/>
  <c r="AD4425" i="38"/>
  <c r="BC4424" i="38"/>
  <c r="AN4424" i="38"/>
  <c r="AK4424" i="38"/>
  <c r="BD4424" i="38" s="1"/>
  <c r="AG4424" i="38"/>
  <c r="AI4424" i="38" s="1"/>
  <c r="AD4424" i="38"/>
  <c r="BC4423" i="38"/>
  <c r="AN4423" i="38"/>
  <c r="AK4423" i="38"/>
  <c r="BD4423" i="38" s="1"/>
  <c r="AG4423" i="38"/>
  <c r="AI4423" i="38" s="1"/>
  <c r="AD4423" i="38"/>
  <c r="BC4422" i="38"/>
  <c r="AN4422" i="38"/>
  <c r="AK4422" i="38"/>
  <c r="BD4422" i="38" s="1"/>
  <c r="AG4422" i="38"/>
  <c r="AI4422" i="38" s="1"/>
  <c r="AD4422" i="38"/>
  <c r="BC4421" i="38"/>
  <c r="AN4421" i="38"/>
  <c r="AK4421" i="38"/>
  <c r="BD4421" i="38" s="1"/>
  <c r="AG4421" i="38"/>
  <c r="AI4421" i="38" s="1"/>
  <c r="AD4421" i="38"/>
  <c r="BC4420" i="38"/>
  <c r="AN4420" i="38"/>
  <c r="AK4420" i="38"/>
  <c r="BD4420" i="38" s="1"/>
  <c r="AG4420" i="38"/>
  <c r="AI4420" i="38" s="1"/>
  <c r="AD4420" i="38"/>
  <c r="BC4419" i="38"/>
  <c r="AN4419" i="38"/>
  <c r="AK4419" i="38"/>
  <c r="BD4419" i="38" s="1"/>
  <c r="AG4419" i="38"/>
  <c r="AI4419" i="38" s="1"/>
  <c r="AD4419" i="38"/>
  <c r="BC4418" i="38"/>
  <c r="AN4418" i="38"/>
  <c r="AK4418" i="38"/>
  <c r="BD4418" i="38" s="1"/>
  <c r="AG4418" i="38"/>
  <c r="AI4418" i="38" s="1"/>
  <c r="AD4418" i="38"/>
  <c r="BC4417" i="38"/>
  <c r="AN4417" i="38"/>
  <c r="AK4417" i="38"/>
  <c r="BD4417" i="38" s="1"/>
  <c r="AG4417" i="38"/>
  <c r="AI4417" i="38" s="1"/>
  <c r="AD4417" i="38"/>
  <c r="BC4416" i="38"/>
  <c r="AN4416" i="38"/>
  <c r="AK4416" i="38"/>
  <c r="BD4416" i="38" s="1"/>
  <c r="AG4416" i="38"/>
  <c r="AI4416" i="38" s="1"/>
  <c r="AD4416" i="38"/>
  <c r="BC4415" i="38"/>
  <c r="AN4415" i="38"/>
  <c r="AK4415" i="38"/>
  <c r="BD4415" i="38" s="1"/>
  <c r="AG4415" i="38"/>
  <c r="AI4415" i="38" s="1"/>
  <c r="AD4415" i="38"/>
  <c r="BC4414" i="38"/>
  <c r="AN4414" i="38"/>
  <c r="AK4414" i="38"/>
  <c r="BD4414" i="38" s="1"/>
  <c r="AG4414" i="38"/>
  <c r="AI4414" i="38" s="1"/>
  <c r="AD4414" i="38"/>
  <c r="BC4413" i="38"/>
  <c r="AN4413" i="38"/>
  <c r="AK4413" i="38"/>
  <c r="BD4413" i="38" s="1"/>
  <c r="AG4413" i="38"/>
  <c r="AD4413" i="38"/>
  <c r="BC4412" i="38"/>
  <c r="AN4412" i="38"/>
  <c r="AK4412" i="38"/>
  <c r="BD4412" i="38" s="1"/>
  <c r="AG4412" i="38"/>
  <c r="AD4412" i="38"/>
  <c r="BC4411" i="38"/>
  <c r="AN4411" i="38"/>
  <c r="AK4411" i="38"/>
  <c r="BD4411" i="38" s="1"/>
  <c r="AG4411" i="38"/>
  <c r="AD4411" i="38"/>
  <c r="BC4410" i="38"/>
  <c r="AN4410" i="38"/>
  <c r="AK4410" i="38"/>
  <c r="BD4410" i="38" s="1"/>
  <c r="AG4410" i="38"/>
  <c r="AD4410" i="38"/>
  <c r="BC4409" i="38"/>
  <c r="AN4409" i="38"/>
  <c r="AK4409" i="38"/>
  <c r="BD4409" i="38" s="1"/>
  <c r="AG4409" i="38"/>
  <c r="AD4409" i="38"/>
  <c r="BC4408" i="38"/>
  <c r="AN4408" i="38"/>
  <c r="AK4408" i="38"/>
  <c r="BD4408" i="38" s="1"/>
  <c r="AG4408" i="38"/>
  <c r="AD4408" i="38"/>
  <c r="BC4407" i="38"/>
  <c r="AN4407" i="38"/>
  <c r="AK4407" i="38"/>
  <c r="BD4407" i="38" s="1"/>
  <c r="AG4407" i="38"/>
  <c r="AD4407" i="38"/>
  <c r="BC4406" i="38"/>
  <c r="AN4406" i="38"/>
  <c r="AK4406" i="38"/>
  <c r="BD4406" i="38" s="1"/>
  <c r="AG4406" i="38"/>
  <c r="AD4406" i="38"/>
  <c r="BC4405" i="38"/>
  <c r="AN4405" i="38"/>
  <c r="AK4405" i="38"/>
  <c r="BD4405" i="38" s="1"/>
  <c r="AG4405" i="38"/>
  <c r="AI4405" i="38" s="1"/>
  <c r="AD4405" i="38"/>
  <c r="BC4404" i="38"/>
  <c r="AN4404" i="38"/>
  <c r="AK4404" i="38"/>
  <c r="BD4404" i="38" s="1"/>
  <c r="AG4404" i="38"/>
  <c r="AI4404" i="38" s="1"/>
  <c r="AD4404" i="38"/>
  <c r="BC4403" i="38"/>
  <c r="AN4403" i="38"/>
  <c r="AK4403" i="38"/>
  <c r="BD4403" i="38" s="1"/>
  <c r="AG4403" i="38"/>
  <c r="AI4403" i="38" s="1"/>
  <c r="AD4403" i="38"/>
  <c r="BC4402" i="38"/>
  <c r="AN4402" i="38"/>
  <c r="AK4402" i="38"/>
  <c r="BD4402" i="38" s="1"/>
  <c r="AG4402" i="38"/>
  <c r="AI4402" i="38" s="1"/>
  <c r="AD4402" i="38"/>
  <c r="BC4401" i="38"/>
  <c r="AN4401" i="38"/>
  <c r="AK4401" i="38"/>
  <c r="BD4401" i="38" s="1"/>
  <c r="AG4401" i="38"/>
  <c r="AI4401" i="38" s="1"/>
  <c r="AD4401" i="38"/>
  <c r="BC4400" i="38"/>
  <c r="AN4400" i="38"/>
  <c r="AK4400" i="38"/>
  <c r="BD4400" i="38" s="1"/>
  <c r="AG4400" i="38"/>
  <c r="AI4400" i="38" s="1"/>
  <c r="AD4400" i="38"/>
  <c r="BC4399" i="38"/>
  <c r="AN4399" i="38"/>
  <c r="AK4399" i="38"/>
  <c r="BD4399" i="38" s="1"/>
  <c r="AG4399" i="38"/>
  <c r="AI4399" i="38" s="1"/>
  <c r="AD4399" i="38"/>
  <c r="BC4398" i="38"/>
  <c r="AN4398" i="38"/>
  <c r="AK4398" i="38"/>
  <c r="BD4398" i="38" s="1"/>
  <c r="AG4398" i="38"/>
  <c r="AI4398" i="38" s="1"/>
  <c r="AD4398" i="38"/>
  <c r="BC4397" i="38"/>
  <c r="AN4397" i="38"/>
  <c r="AK4397" i="38"/>
  <c r="BD4397" i="38" s="1"/>
  <c r="AG4397" i="38"/>
  <c r="AI4397" i="38" s="1"/>
  <c r="AD4397" i="38"/>
  <c r="BC4396" i="38"/>
  <c r="AN4396" i="38"/>
  <c r="AK4396" i="38"/>
  <c r="BD4396" i="38" s="1"/>
  <c r="AG4396" i="38"/>
  <c r="AI4396" i="38" s="1"/>
  <c r="AD4396" i="38"/>
  <c r="BC4395" i="38"/>
  <c r="AN4395" i="38"/>
  <c r="AK4395" i="38"/>
  <c r="BD4395" i="38" s="1"/>
  <c r="AG4395" i="38"/>
  <c r="AI4395" i="38" s="1"/>
  <c r="AD4395" i="38"/>
  <c r="BC4394" i="38"/>
  <c r="AN4394" i="38"/>
  <c r="AK4394" i="38"/>
  <c r="BD4394" i="38" s="1"/>
  <c r="AG4394" i="38"/>
  <c r="AI4394" i="38" s="1"/>
  <c r="AD4394" i="38"/>
  <c r="BC4393" i="38"/>
  <c r="AN4393" i="38"/>
  <c r="AK4393" i="38"/>
  <c r="BD4393" i="38" s="1"/>
  <c r="AG4393" i="38"/>
  <c r="AI4393" i="38" s="1"/>
  <c r="AD4393" i="38"/>
  <c r="BC4392" i="38"/>
  <c r="AN4392" i="38"/>
  <c r="AK4392" i="38"/>
  <c r="BD4392" i="38" s="1"/>
  <c r="AG4392" i="38"/>
  <c r="AI4392" i="38" s="1"/>
  <c r="AD4392" i="38"/>
  <c r="BC4391" i="38"/>
  <c r="AN4391" i="38"/>
  <c r="AK4391" i="38"/>
  <c r="BD4391" i="38" s="1"/>
  <c r="AG4391" i="38"/>
  <c r="AI4391" i="38" s="1"/>
  <c r="AD4391" i="38"/>
  <c r="BC4390" i="38"/>
  <c r="AN4390" i="38"/>
  <c r="AK4390" i="38"/>
  <c r="BD4390" i="38" s="1"/>
  <c r="AG4390" i="38"/>
  <c r="AI4390" i="38" s="1"/>
  <c r="AD4390" i="38"/>
  <c r="BC4389" i="38"/>
  <c r="AN4389" i="38"/>
  <c r="AK4389" i="38"/>
  <c r="BD4389" i="38" s="1"/>
  <c r="AG4389" i="38"/>
  <c r="AI4389" i="38" s="1"/>
  <c r="AD4389" i="38"/>
  <c r="BC4388" i="38"/>
  <c r="AN4388" i="38"/>
  <c r="AK4388" i="38"/>
  <c r="BD4388" i="38" s="1"/>
  <c r="AG4388" i="38"/>
  <c r="AI4388" i="38" s="1"/>
  <c r="AD4388" i="38"/>
  <c r="BC4387" i="38"/>
  <c r="AN4387" i="38"/>
  <c r="AK4387" i="38"/>
  <c r="BD4387" i="38" s="1"/>
  <c r="AG4387" i="38"/>
  <c r="AI4387" i="38" s="1"/>
  <c r="AD4387" i="38"/>
  <c r="BC4386" i="38"/>
  <c r="AN4386" i="38"/>
  <c r="AK4386" i="38"/>
  <c r="BD4386" i="38" s="1"/>
  <c r="AG4386" i="38"/>
  <c r="AI4386" i="38" s="1"/>
  <c r="AD4386" i="38"/>
  <c r="BC4385" i="38"/>
  <c r="AN4385" i="38"/>
  <c r="AK4385" i="38"/>
  <c r="BD4385" i="38" s="1"/>
  <c r="AG4385" i="38"/>
  <c r="AI4385" i="38" s="1"/>
  <c r="AD4385" i="38"/>
  <c r="BC4384" i="38"/>
  <c r="AN4384" i="38"/>
  <c r="AK4384" i="38"/>
  <c r="BD4384" i="38" s="1"/>
  <c r="AG4384" i="38"/>
  <c r="AI4384" i="38" s="1"/>
  <c r="AD4384" i="38"/>
  <c r="BC4383" i="38"/>
  <c r="AN4383" i="38"/>
  <c r="AK4383" i="38"/>
  <c r="BD4383" i="38" s="1"/>
  <c r="AG4383" i="38"/>
  <c r="AI4383" i="38" s="1"/>
  <c r="AD4383" i="38"/>
  <c r="BC4382" i="38"/>
  <c r="AN4382" i="38"/>
  <c r="AK4382" i="38"/>
  <c r="BD4382" i="38" s="1"/>
  <c r="AG4382" i="38"/>
  <c r="AI4382" i="38" s="1"/>
  <c r="AD4382" i="38"/>
  <c r="BC4381" i="38"/>
  <c r="AN4381" i="38"/>
  <c r="AK4381" i="38"/>
  <c r="BD4381" i="38" s="1"/>
  <c r="AG4381" i="38"/>
  <c r="AI4381" i="38" s="1"/>
  <c r="AD4381" i="38"/>
  <c r="BC4380" i="38"/>
  <c r="AN4380" i="38"/>
  <c r="AK4380" i="38"/>
  <c r="BD4380" i="38" s="1"/>
  <c r="AG4380" i="38"/>
  <c r="AI4380" i="38" s="1"/>
  <c r="AD4380" i="38"/>
  <c r="BC4379" i="38"/>
  <c r="AN4379" i="38"/>
  <c r="AK4379" i="38"/>
  <c r="BD4379" i="38" s="1"/>
  <c r="AG4379" i="38"/>
  <c r="AI4379" i="38" s="1"/>
  <c r="AD4379" i="38"/>
  <c r="BC4378" i="38"/>
  <c r="AN4378" i="38"/>
  <c r="AK4378" i="38"/>
  <c r="BD4378" i="38" s="1"/>
  <c r="AG4378" i="38"/>
  <c r="AD4378" i="38"/>
  <c r="BC4377" i="38"/>
  <c r="AN4377" i="38"/>
  <c r="AK4377" i="38"/>
  <c r="BD4377" i="38" s="1"/>
  <c r="AG4377" i="38"/>
  <c r="AD4377" i="38"/>
  <c r="BC4376" i="38"/>
  <c r="AN4376" i="38"/>
  <c r="AK4376" i="38"/>
  <c r="BD4376" i="38" s="1"/>
  <c r="AG4376" i="38"/>
  <c r="AD4376" i="38"/>
  <c r="BC4375" i="38"/>
  <c r="AN4375" i="38"/>
  <c r="AK4375" i="38"/>
  <c r="BD4375" i="38" s="1"/>
  <c r="AG4375" i="38"/>
  <c r="AD4375" i="38"/>
  <c r="BC4374" i="38"/>
  <c r="AN4374" i="38"/>
  <c r="AK4374" i="38"/>
  <c r="BD4374" i="38" s="1"/>
  <c r="AG4374" i="38"/>
  <c r="AD4374" i="38"/>
  <c r="BC4373" i="38"/>
  <c r="AN4373" i="38"/>
  <c r="AK4373" i="38"/>
  <c r="BD4373" i="38" s="1"/>
  <c r="AG4373" i="38"/>
  <c r="AD4373" i="38"/>
  <c r="BC4372" i="38"/>
  <c r="AN4372" i="38"/>
  <c r="AK4372" i="38"/>
  <c r="BD4372" i="38" s="1"/>
  <c r="AG4372" i="38"/>
  <c r="AD4372" i="38"/>
  <c r="BC4371" i="38"/>
  <c r="AN4371" i="38"/>
  <c r="AK4371" i="38"/>
  <c r="BD4371" i="38" s="1"/>
  <c r="AG4371" i="38"/>
  <c r="AD4371" i="38"/>
  <c r="BC4370" i="38"/>
  <c r="AN4370" i="38"/>
  <c r="AK4370" i="38"/>
  <c r="BD4370" i="38" s="1"/>
  <c r="AG4370" i="38"/>
  <c r="AD4370" i="38"/>
  <c r="BC4369" i="38"/>
  <c r="AN4369" i="38"/>
  <c r="AK4369" i="38"/>
  <c r="BD4369" i="38" s="1"/>
  <c r="AG4369" i="38"/>
  <c r="AD4369" i="38"/>
  <c r="BC4368" i="38"/>
  <c r="AN4368" i="38"/>
  <c r="AK4368" i="38"/>
  <c r="BD4368" i="38" s="1"/>
  <c r="AG4368" i="38"/>
  <c r="AD4368" i="38"/>
  <c r="BC4367" i="38"/>
  <c r="AN4367" i="38"/>
  <c r="AK4367" i="38"/>
  <c r="BD4367" i="38" s="1"/>
  <c r="AG4367" i="38"/>
  <c r="AD4367" i="38"/>
  <c r="BC4366" i="38"/>
  <c r="AN4366" i="38"/>
  <c r="AK4366" i="38"/>
  <c r="BD4366" i="38" s="1"/>
  <c r="AG4366" i="38"/>
  <c r="AD4366" i="38"/>
  <c r="BC4365" i="38"/>
  <c r="AN4365" i="38"/>
  <c r="AK4365" i="38"/>
  <c r="BD4365" i="38" s="1"/>
  <c r="AG4365" i="38"/>
  <c r="AD4365" i="38"/>
  <c r="BC4364" i="38"/>
  <c r="AN4364" i="38"/>
  <c r="AK4364" i="38"/>
  <c r="BD4364" i="38" s="1"/>
  <c r="AG4364" i="38"/>
  <c r="AD4364" i="38"/>
  <c r="BC4363" i="38"/>
  <c r="AN4363" i="38"/>
  <c r="AK4363" i="38"/>
  <c r="BD4363" i="38" s="1"/>
  <c r="AG4363" i="38"/>
  <c r="AD4363" i="38"/>
  <c r="BC4362" i="38"/>
  <c r="AN4362" i="38"/>
  <c r="AK4362" i="38"/>
  <c r="BD4362" i="38" s="1"/>
  <c r="AG4362" i="38"/>
  <c r="AD4362" i="38"/>
  <c r="BC4361" i="38"/>
  <c r="AN4361" i="38"/>
  <c r="AK4361" i="38"/>
  <c r="BD4361" i="38" s="1"/>
  <c r="AG4361" i="38"/>
  <c r="AD4361" i="38"/>
  <c r="BC4360" i="38"/>
  <c r="AN4360" i="38"/>
  <c r="AK4360" i="38"/>
  <c r="BD4360" i="38" s="1"/>
  <c r="AG4360" i="38"/>
  <c r="AD4360" i="38"/>
  <c r="BC4359" i="38"/>
  <c r="AN4359" i="38"/>
  <c r="AK4359" i="38"/>
  <c r="BD4359" i="38" s="1"/>
  <c r="AG4359" i="38"/>
  <c r="AD4359" i="38"/>
  <c r="BC4358" i="38"/>
  <c r="AN4358" i="38"/>
  <c r="AK4358" i="38"/>
  <c r="BD4358" i="38" s="1"/>
  <c r="AG4358" i="38"/>
  <c r="AD4358" i="38"/>
  <c r="BC4357" i="38"/>
  <c r="AN4357" i="38"/>
  <c r="AK4357" i="38"/>
  <c r="BD4357" i="38" s="1"/>
  <c r="AG4357" i="38"/>
  <c r="AD4357" i="38"/>
  <c r="BC4356" i="38"/>
  <c r="AN4356" i="38"/>
  <c r="AK4356" i="38"/>
  <c r="BD4356" i="38" s="1"/>
  <c r="AG4356" i="38"/>
  <c r="AD4356" i="38"/>
  <c r="BC4355" i="38"/>
  <c r="AN4355" i="38"/>
  <c r="AK4355" i="38"/>
  <c r="BD4355" i="38" s="1"/>
  <c r="AG4355" i="38"/>
  <c r="AD4355" i="38"/>
  <c r="BC4354" i="38"/>
  <c r="AN4354" i="38"/>
  <c r="AK4354" i="38"/>
  <c r="BD4354" i="38" s="1"/>
  <c r="AG4354" i="38"/>
  <c r="AD4354" i="38"/>
  <c r="BC4353" i="38"/>
  <c r="AN4353" i="38"/>
  <c r="AK4353" i="38"/>
  <c r="BD4353" i="38" s="1"/>
  <c r="AG4353" i="38"/>
  <c r="AD4353" i="38"/>
  <c r="BC4352" i="38"/>
  <c r="AN4352" i="38"/>
  <c r="AK4352" i="38"/>
  <c r="BD4352" i="38" s="1"/>
  <c r="AG4352" i="38"/>
  <c r="AD4352" i="38"/>
  <c r="BC4351" i="38"/>
  <c r="AN4351" i="38"/>
  <c r="AK4351" i="38"/>
  <c r="BD4351" i="38" s="1"/>
  <c r="AG4351" i="38"/>
  <c r="AD4351" i="38"/>
  <c r="BC4350" i="38"/>
  <c r="AN4350" i="38"/>
  <c r="AK4350" i="38"/>
  <c r="BD4350" i="38" s="1"/>
  <c r="AG4350" i="38"/>
  <c r="AD4350" i="38"/>
  <c r="BC4349" i="38"/>
  <c r="AN4349" i="38"/>
  <c r="AK4349" i="38"/>
  <c r="BD4349" i="38" s="1"/>
  <c r="AG4349" i="38"/>
  <c r="AD4349" i="38"/>
  <c r="BC4348" i="38"/>
  <c r="AN4348" i="38"/>
  <c r="AK4348" i="38"/>
  <c r="BD4348" i="38" s="1"/>
  <c r="AG4348" i="38"/>
  <c r="AD4348" i="38"/>
  <c r="BC4347" i="38"/>
  <c r="AN4347" i="38"/>
  <c r="AK4347" i="38"/>
  <c r="BD4347" i="38" s="1"/>
  <c r="AG4347" i="38"/>
  <c r="AD4347" i="38"/>
  <c r="BC4346" i="38"/>
  <c r="AN4346" i="38"/>
  <c r="AK4346" i="38"/>
  <c r="BD4346" i="38" s="1"/>
  <c r="AG4346" i="38"/>
  <c r="AD4346" i="38"/>
  <c r="BC4345" i="38"/>
  <c r="AN4345" i="38"/>
  <c r="AK4345" i="38"/>
  <c r="BD4345" i="38" s="1"/>
  <c r="AG4345" i="38"/>
  <c r="AD4345" i="38"/>
  <c r="BC4344" i="38"/>
  <c r="AN4344" i="38"/>
  <c r="AK4344" i="38"/>
  <c r="BD4344" i="38" s="1"/>
  <c r="AG4344" i="38"/>
  <c r="AD4344" i="38"/>
  <c r="BC4343" i="38"/>
  <c r="AN4343" i="38"/>
  <c r="AK4343" i="38"/>
  <c r="BD4343" i="38" s="1"/>
  <c r="AG4343" i="38"/>
  <c r="AD4343" i="38"/>
  <c r="BC4342" i="38"/>
  <c r="AN4342" i="38"/>
  <c r="AK4342" i="38"/>
  <c r="BD4342" i="38" s="1"/>
  <c r="AG4342" i="38"/>
  <c r="AD4342" i="38"/>
  <c r="BC4341" i="38"/>
  <c r="AN4341" i="38"/>
  <c r="AK4341" i="38"/>
  <c r="BD4341" i="38" s="1"/>
  <c r="AG4341" i="38"/>
  <c r="AD4341" i="38"/>
  <c r="BC4340" i="38"/>
  <c r="AN4340" i="38"/>
  <c r="AK4340" i="38"/>
  <c r="BD4340" i="38" s="1"/>
  <c r="AG4340" i="38"/>
  <c r="AD4340" i="38"/>
  <c r="BC4339" i="38"/>
  <c r="AN4339" i="38"/>
  <c r="AK4339" i="38"/>
  <c r="BD4339" i="38" s="1"/>
  <c r="AG4339" i="38"/>
  <c r="AD4339" i="38"/>
  <c r="BC4338" i="38"/>
  <c r="AN4338" i="38"/>
  <c r="AK4338" i="38"/>
  <c r="BD4338" i="38" s="1"/>
  <c r="AG4338" i="38"/>
  <c r="AD4338" i="38"/>
  <c r="BC4337" i="38"/>
  <c r="AN4337" i="38"/>
  <c r="AK4337" i="38"/>
  <c r="BD4337" i="38" s="1"/>
  <c r="AG4337" i="38"/>
  <c r="AD4337" i="38"/>
  <c r="BC4336" i="38"/>
  <c r="AN4336" i="38"/>
  <c r="AK4336" i="38"/>
  <c r="BD4336" i="38" s="1"/>
  <c r="AG4336" i="38"/>
  <c r="AD4336" i="38"/>
  <c r="BC4335" i="38"/>
  <c r="AN4335" i="38"/>
  <c r="AK4335" i="38"/>
  <c r="BD4335" i="38" s="1"/>
  <c r="AG4335" i="38"/>
  <c r="AD4335" i="38"/>
  <c r="BC4334" i="38"/>
  <c r="AN4334" i="38"/>
  <c r="AK4334" i="38"/>
  <c r="BD4334" i="38" s="1"/>
  <c r="AG4334" i="38"/>
  <c r="AD4334" i="38"/>
  <c r="BC4333" i="38"/>
  <c r="AN4333" i="38"/>
  <c r="AK4333" i="38"/>
  <c r="BD4333" i="38" s="1"/>
  <c r="AG4333" i="38"/>
  <c r="AD4333" i="38"/>
  <c r="BC4332" i="38"/>
  <c r="AN4332" i="38"/>
  <c r="AK4332" i="38"/>
  <c r="BD4332" i="38" s="1"/>
  <c r="AG4332" i="38"/>
  <c r="AD4332" i="38"/>
  <c r="BC4331" i="38"/>
  <c r="AN4331" i="38"/>
  <c r="AK4331" i="38"/>
  <c r="BD4331" i="38" s="1"/>
  <c r="AG4331" i="38"/>
  <c r="AD4331" i="38"/>
  <c r="BC4330" i="38"/>
  <c r="AN4330" i="38"/>
  <c r="AK4330" i="38"/>
  <c r="BD4330" i="38" s="1"/>
  <c r="AG4330" i="38"/>
  <c r="AD4330" i="38"/>
  <c r="BC4329" i="38"/>
  <c r="AN4329" i="38"/>
  <c r="AK4329" i="38"/>
  <c r="BD4329" i="38" s="1"/>
  <c r="AG4329" i="38"/>
  <c r="AD4329" i="38"/>
  <c r="BC4328" i="38"/>
  <c r="AN4328" i="38"/>
  <c r="AK4328" i="38"/>
  <c r="BD4328" i="38" s="1"/>
  <c r="AG4328" i="38"/>
  <c r="AD4328" i="38"/>
  <c r="BC4327" i="38"/>
  <c r="AN4327" i="38"/>
  <c r="AK4327" i="38"/>
  <c r="BD4327" i="38" s="1"/>
  <c r="AG4327" i="38"/>
  <c r="AD4327" i="38"/>
  <c r="BC4326" i="38"/>
  <c r="AN4326" i="38"/>
  <c r="AK4326" i="38"/>
  <c r="BD4326" i="38" s="1"/>
  <c r="AG4326" i="38"/>
  <c r="AD4326" i="38"/>
  <c r="BC4325" i="38"/>
  <c r="AN4325" i="38"/>
  <c r="AK4325" i="38"/>
  <c r="BD4325" i="38" s="1"/>
  <c r="AG4325" i="38"/>
  <c r="AD4325" i="38"/>
  <c r="BC4324" i="38"/>
  <c r="AN4324" i="38"/>
  <c r="AK4324" i="38"/>
  <c r="BD4324" i="38" s="1"/>
  <c r="AG4324" i="38"/>
  <c r="AD4324" i="38"/>
  <c r="BC4323" i="38"/>
  <c r="AN4323" i="38"/>
  <c r="AK4323" i="38"/>
  <c r="BD4323" i="38" s="1"/>
  <c r="AG4323" i="38"/>
  <c r="AD4323" i="38"/>
  <c r="BC4322" i="38"/>
  <c r="AN4322" i="38"/>
  <c r="AK4322" i="38"/>
  <c r="BD4322" i="38" s="1"/>
  <c r="AG4322" i="38"/>
  <c r="AD4322" i="38"/>
  <c r="BC4321" i="38"/>
  <c r="AN4321" i="38"/>
  <c r="AK4321" i="38"/>
  <c r="BD4321" i="38" s="1"/>
  <c r="AG4321" i="38"/>
  <c r="AD4321" i="38"/>
  <c r="BC4320" i="38"/>
  <c r="AN4320" i="38"/>
  <c r="AK4320" i="38"/>
  <c r="BD4320" i="38" s="1"/>
  <c r="AG4320" i="38"/>
  <c r="AD4320" i="38"/>
  <c r="BC4319" i="38"/>
  <c r="AN4319" i="38"/>
  <c r="AK4319" i="38"/>
  <c r="BD4319" i="38" s="1"/>
  <c r="AG4319" i="38"/>
  <c r="AI4319" i="38" s="1"/>
  <c r="AD4319" i="38"/>
  <c r="BC4318" i="38"/>
  <c r="AN4318" i="38"/>
  <c r="AK4318" i="38"/>
  <c r="BD4318" i="38" s="1"/>
  <c r="AG4318" i="38"/>
  <c r="AI4318" i="38" s="1"/>
  <c r="AD4318" i="38"/>
  <c r="BC4317" i="38"/>
  <c r="AN4317" i="38"/>
  <c r="AK4317" i="38"/>
  <c r="BD4317" i="38" s="1"/>
  <c r="AG4317" i="38"/>
  <c r="AI4317" i="38" s="1"/>
  <c r="AD4317" i="38"/>
  <c r="BC4316" i="38"/>
  <c r="AN4316" i="38"/>
  <c r="AK4316" i="38"/>
  <c r="BD4316" i="38" s="1"/>
  <c r="AG4316" i="38"/>
  <c r="AI4316" i="38" s="1"/>
  <c r="AD4316" i="38"/>
  <c r="BC4315" i="38"/>
  <c r="AN4315" i="38"/>
  <c r="AK4315" i="38"/>
  <c r="BD4315" i="38" s="1"/>
  <c r="AG4315" i="38"/>
  <c r="AI4315" i="38" s="1"/>
  <c r="AD4315" i="38"/>
  <c r="BC4314" i="38"/>
  <c r="AN4314" i="38"/>
  <c r="AK4314" i="38"/>
  <c r="BD4314" i="38" s="1"/>
  <c r="AG4314" i="38"/>
  <c r="AI4314" i="38" s="1"/>
  <c r="AD4314" i="38"/>
  <c r="BC4313" i="38"/>
  <c r="AN4313" i="38"/>
  <c r="AK4313" i="38"/>
  <c r="BD4313" i="38" s="1"/>
  <c r="AG4313" i="38"/>
  <c r="AI4313" i="38" s="1"/>
  <c r="AD4313" i="38"/>
  <c r="BC4312" i="38"/>
  <c r="AN4312" i="38"/>
  <c r="AK4312" i="38"/>
  <c r="BD4312" i="38" s="1"/>
  <c r="AG4312" i="38"/>
  <c r="AI4312" i="38" s="1"/>
  <c r="AD4312" i="38"/>
  <c r="BC4311" i="38"/>
  <c r="AN4311" i="38"/>
  <c r="AK4311" i="38"/>
  <c r="BD4311" i="38" s="1"/>
  <c r="AG4311" i="38"/>
  <c r="AI4311" i="38" s="1"/>
  <c r="AD4311" i="38"/>
  <c r="BC4310" i="38"/>
  <c r="AN4310" i="38"/>
  <c r="AK4310" i="38"/>
  <c r="BD4310" i="38" s="1"/>
  <c r="AG4310" i="38"/>
  <c r="AI4310" i="38" s="1"/>
  <c r="AD4310" i="38"/>
  <c r="BC4309" i="38"/>
  <c r="AN4309" i="38"/>
  <c r="AK4309" i="38"/>
  <c r="BD4309" i="38" s="1"/>
  <c r="AG4309" i="38"/>
  <c r="AI4309" i="38" s="1"/>
  <c r="AD4309" i="38"/>
  <c r="BC4308" i="38"/>
  <c r="AN4308" i="38"/>
  <c r="AK4308" i="38"/>
  <c r="BD4308" i="38" s="1"/>
  <c r="AG4308" i="38"/>
  <c r="AI4308" i="38" s="1"/>
  <c r="AD4308" i="38"/>
  <c r="BC4307" i="38"/>
  <c r="AN4307" i="38"/>
  <c r="AK4307" i="38"/>
  <c r="BD4307" i="38" s="1"/>
  <c r="AG4307" i="38"/>
  <c r="AI4307" i="38" s="1"/>
  <c r="AD4307" i="38"/>
  <c r="BC4306" i="38"/>
  <c r="AN4306" i="38"/>
  <c r="AK4306" i="38"/>
  <c r="BD4306" i="38" s="1"/>
  <c r="AG4306" i="38"/>
  <c r="AI4306" i="38" s="1"/>
  <c r="AD4306" i="38"/>
  <c r="BC4305" i="38"/>
  <c r="AN4305" i="38"/>
  <c r="AK4305" i="38"/>
  <c r="BD4305" i="38" s="1"/>
  <c r="AG4305" i="38"/>
  <c r="AI4305" i="38" s="1"/>
  <c r="AD4305" i="38"/>
  <c r="BC4304" i="38"/>
  <c r="AN4304" i="38"/>
  <c r="AK4304" i="38"/>
  <c r="BD4304" i="38" s="1"/>
  <c r="AG4304" i="38"/>
  <c r="AI4304" i="38" s="1"/>
  <c r="AD4304" i="38"/>
  <c r="BC4303" i="38"/>
  <c r="AN4303" i="38"/>
  <c r="AK4303" i="38"/>
  <c r="BD4303" i="38" s="1"/>
  <c r="AG4303" i="38"/>
  <c r="AI4303" i="38" s="1"/>
  <c r="AD4303" i="38"/>
  <c r="BC4302" i="38"/>
  <c r="AN4302" i="38"/>
  <c r="AK4302" i="38"/>
  <c r="BD4302" i="38" s="1"/>
  <c r="AG4302" i="38"/>
  <c r="AI4302" i="38" s="1"/>
  <c r="AD4302" i="38"/>
  <c r="BC4301" i="38"/>
  <c r="AN4301" i="38"/>
  <c r="AK4301" i="38"/>
  <c r="BD4301" i="38" s="1"/>
  <c r="AG4301" i="38"/>
  <c r="AI4301" i="38" s="1"/>
  <c r="AD4301" i="38"/>
  <c r="BC4300" i="38"/>
  <c r="AN4300" i="38"/>
  <c r="AK4300" i="38"/>
  <c r="BD4300" i="38" s="1"/>
  <c r="AG4300" i="38"/>
  <c r="AI4300" i="38" s="1"/>
  <c r="AD4300" i="38"/>
  <c r="BC4299" i="38"/>
  <c r="AN4299" i="38"/>
  <c r="AK4299" i="38"/>
  <c r="BD4299" i="38" s="1"/>
  <c r="AG4299" i="38"/>
  <c r="AI4299" i="38" s="1"/>
  <c r="AD4299" i="38"/>
  <c r="BC4298" i="38"/>
  <c r="AN4298" i="38"/>
  <c r="AK4298" i="38"/>
  <c r="BD4298" i="38" s="1"/>
  <c r="AG4298" i="38"/>
  <c r="AI4298" i="38" s="1"/>
  <c r="AD4298" i="38"/>
  <c r="BC4297" i="38"/>
  <c r="AN4297" i="38"/>
  <c r="AK4297" i="38"/>
  <c r="BD4297" i="38" s="1"/>
  <c r="AG4297" i="38"/>
  <c r="AI4297" i="38" s="1"/>
  <c r="AD4297" i="38"/>
  <c r="BC4296" i="38"/>
  <c r="AN4296" i="38"/>
  <c r="AK4296" i="38"/>
  <c r="BD4296" i="38" s="1"/>
  <c r="AG4296" i="38"/>
  <c r="AI4296" i="38" s="1"/>
  <c r="AD4296" i="38"/>
  <c r="BC4295" i="38"/>
  <c r="AN4295" i="38"/>
  <c r="AK4295" i="38"/>
  <c r="BD4295" i="38" s="1"/>
  <c r="AG4295" i="38"/>
  <c r="AI4295" i="38" s="1"/>
  <c r="AD4295" i="38"/>
  <c r="BC4294" i="38"/>
  <c r="AN4294" i="38"/>
  <c r="AK4294" i="38"/>
  <c r="BD4294" i="38" s="1"/>
  <c r="AG4294" i="38"/>
  <c r="AI4294" i="38" s="1"/>
  <c r="AD4294" i="38"/>
  <c r="BC4293" i="38"/>
  <c r="AN4293" i="38"/>
  <c r="AK4293" i="38"/>
  <c r="BD4293" i="38" s="1"/>
  <c r="AG4293" i="38"/>
  <c r="AI4293" i="38" s="1"/>
  <c r="AD4293" i="38"/>
  <c r="BC4292" i="38"/>
  <c r="AN4292" i="38"/>
  <c r="AK4292" i="38"/>
  <c r="BD4292" i="38" s="1"/>
  <c r="AG4292" i="38"/>
  <c r="AI4292" i="38" s="1"/>
  <c r="AD4292" i="38"/>
  <c r="BC4291" i="38"/>
  <c r="AN4291" i="38"/>
  <c r="AK4291" i="38"/>
  <c r="BD4291" i="38" s="1"/>
  <c r="AG4291" i="38"/>
  <c r="AI4291" i="38" s="1"/>
  <c r="AD4291" i="38"/>
  <c r="BC4290" i="38"/>
  <c r="AN4290" i="38"/>
  <c r="AK4290" i="38"/>
  <c r="BD4290" i="38" s="1"/>
  <c r="AG4290" i="38"/>
  <c r="AI4290" i="38" s="1"/>
  <c r="AD4290" i="38"/>
  <c r="BC4289" i="38"/>
  <c r="AN4289" i="38"/>
  <c r="AK4289" i="38"/>
  <c r="BD4289" i="38" s="1"/>
  <c r="AG4289" i="38"/>
  <c r="AI4289" i="38" s="1"/>
  <c r="AD4289" i="38"/>
  <c r="BC4288" i="38"/>
  <c r="AN4288" i="38"/>
  <c r="AK4288" i="38"/>
  <c r="BD4288" i="38" s="1"/>
  <c r="AG4288" i="38"/>
  <c r="AI4288" i="38" s="1"/>
  <c r="AD4288" i="38"/>
  <c r="BC4287" i="38"/>
  <c r="AN4287" i="38"/>
  <c r="AK4287" i="38"/>
  <c r="BD4287" i="38" s="1"/>
  <c r="AG4287" i="38"/>
  <c r="AI4287" i="38" s="1"/>
  <c r="AD4287" i="38"/>
  <c r="BC4286" i="38"/>
  <c r="AN4286" i="38"/>
  <c r="AK4286" i="38"/>
  <c r="BD4286" i="38" s="1"/>
  <c r="AG4286" i="38"/>
  <c r="AI4286" i="38" s="1"/>
  <c r="AD4286" i="38"/>
  <c r="BC4285" i="38"/>
  <c r="AN4285" i="38"/>
  <c r="AK4285" i="38"/>
  <c r="BD4285" i="38" s="1"/>
  <c r="AG4285" i="38"/>
  <c r="AI4285" i="38" s="1"/>
  <c r="AD4285" i="38"/>
  <c r="BC4284" i="38"/>
  <c r="AN4284" i="38"/>
  <c r="AK4284" i="38"/>
  <c r="BD4284" i="38" s="1"/>
  <c r="AG4284" i="38"/>
  <c r="AI4284" i="38" s="1"/>
  <c r="AD4284" i="38"/>
  <c r="BC4283" i="38"/>
  <c r="AN4283" i="38"/>
  <c r="AK4283" i="38"/>
  <c r="BD4283" i="38" s="1"/>
  <c r="AG4283" i="38"/>
  <c r="AI4283" i="38" s="1"/>
  <c r="AD4283" i="38"/>
  <c r="BC4282" i="38"/>
  <c r="AN4282" i="38"/>
  <c r="AK4282" i="38"/>
  <c r="BD4282" i="38" s="1"/>
  <c r="AG4282" i="38"/>
  <c r="AI4282" i="38" s="1"/>
  <c r="AD4282" i="38"/>
  <c r="BC4281" i="38"/>
  <c r="AN4281" i="38"/>
  <c r="AK4281" i="38"/>
  <c r="BD4281" i="38" s="1"/>
  <c r="AG4281" i="38"/>
  <c r="AI4281" i="38" s="1"/>
  <c r="AD4281" i="38"/>
  <c r="BC4280" i="38"/>
  <c r="AN4280" i="38"/>
  <c r="AK4280" i="38"/>
  <c r="BD4280" i="38" s="1"/>
  <c r="AG4280" i="38"/>
  <c r="AI4280" i="38" s="1"/>
  <c r="AD4280" i="38"/>
  <c r="BC4279" i="38"/>
  <c r="AN4279" i="38"/>
  <c r="AK4279" i="38"/>
  <c r="BD4279" i="38" s="1"/>
  <c r="AG4279" i="38"/>
  <c r="AI4279" i="38" s="1"/>
  <c r="AD4279" i="38"/>
  <c r="BC4278" i="38"/>
  <c r="AN4278" i="38"/>
  <c r="AK4278" i="38"/>
  <c r="BD4278" i="38" s="1"/>
  <c r="AG4278" i="38"/>
  <c r="AD4278" i="38"/>
  <c r="BC4277" i="38"/>
  <c r="AN4277" i="38"/>
  <c r="AK4277" i="38"/>
  <c r="BD4277" i="38" s="1"/>
  <c r="AG4277" i="38"/>
  <c r="AD4277" i="38"/>
  <c r="BC4276" i="38"/>
  <c r="AN4276" i="38"/>
  <c r="AK4276" i="38"/>
  <c r="BD4276" i="38" s="1"/>
  <c r="AG4276" i="38"/>
  <c r="AD4276" i="38"/>
  <c r="BC4275" i="38"/>
  <c r="AN4275" i="38"/>
  <c r="AK4275" i="38"/>
  <c r="BD4275" i="38" s="1"/>
  <c r="AG4275" i="38"/>
  <c r="AD4275" i="38"/>
  <c r="BC4274" i="38"/>
  <c r="AN4274" i="38"/>
  <c r="AK4274" i="38"/>
  <c r="BD4274" i="38" s="1"/>
  <c r="AG4274" i="38"/>
  <c r="AD4274" i="38"/>
  <c r="BC4273" i="38"/>
  <c r="AN4273" i="38"/>
  <c r="AK4273" i="38"/>
  <c r="BD4273" i="38" s="1"/>
  <c r="AG4273" i="38"/>
  <c r="AD4273" i="38"/>
  <c r="BC4272" i="38"/>
  <c r="AN4272" i="38"/>
  <c r="AK4272" i="38"/>
  <c r="BD4272" i="38" s="1"/>
  <c r="AG4272" i="38"/>
  <c r="AD4272" i="38"/>
  <c r="BC4271" i="38"/>
  <c r="AN4271" i="38"/>
  <c r="AK4271" i="38"/>
  <c r="BD4271" i="38" s="1"/>
  <c r="AG4271" i="38"/>
  <c r="AD4271" i="38"/>
  <c r="BC4270" i="38"/>
  <c r="AN4270" i="38"/>
  <c r="AK4270" i="38"/>
  <c r="BD4270" i="38" s="1"/>
  <c r="AG4270" i="38"/>
  <c r="AD4270" i="38"/>
  <c r="BC4269" i="38"/>
  <c r="AN4269" i="38"/>
  <c r="AK4269" i="38"/>
  <c r="BD4269" i="38" s="1"/>
  <c r="AG4269" i="38"/>
  <c r="AD4269" i="38"/>
  <c r="BC4268" i="38"/>
  <c r="AN4268" i="38"/>
  <c r="AK4268" i="38"/>
  <c r="BD4268" i="38" s="1"/>
  <c r="AG4268" i="38"/>
  <c r="AD4268" i="38"/>
  <c r="BC4267" i="38"/>
  <c r="AN4267" i="38"/>
  <c r="AK4267" i="38"/>
  <c r="BD4267" i="38" s="1"/>
  <c r="AG4267" i="38"/>
  <c r="AD4267" i="38"/>
  <c r="BC4266" i="38"/>
  <c r="AN4266" i="38"/>
  <c r="AK4266" i="38"/>
  <c r="BD4266" i="38" s="1"/>
  <c r="AG4266" i="38"/>
  <c r="AD4266" i="38"/>
  <c r="BC4265" i="38"/>
  <c r="AN4265" i="38"/>
  <c r="AK4265" i="38"/>
  <c r="BD4265" i="38" s="1"/>
  <c r="AG4265" i="38"/>
  <c r="AD4265" i="38"/>
  <c r="BC4264" i="38"/>
  <c r="AN4264" i="38"/>
  <c r="AK4264" i="38"/>
  <c r="BD4264" i="38" s="1"/>
  <c r="AG4264" i="38"/>
  <c r="AD4264" i="38"/>
  <c r="BC4263" i="38"/>
  <c r="AN4263" i="38"/>
  <c r="AK4263" i="38"/>
  <c r="BD4263" i="38" s="1"/>
  <c r="AG4263" i="38"/>
  <c r="AD4263" i="38"/>
  <c r="BC4262" i="38"/>
  <c r="AN4262" i="38"/>
  <c r="AK4262" i="38"/>
  <c r="BD4262" i="38" s="1"/>
  <c r="AG4262" i="38"/>
  <c r="AD4262" i="38"/>
  <c r="BC4261" i="38"/>
  <c r="AN4261" i="38"/>
  <c r="AK4261" i="38"/>
  <c r="BD4261" i="38" s="1"/>
  <c r="AG4261" i="38"/>
  <c r="AD4261" i="38"/>
  <c r="BC4260" i="38"/>
  <c r="AN4260" i="38"/>
  <c r="AK4260" i="38"/>
  <c r="BD4260" i="38" s="1"/>
  <c r="AG4260" i="38"/>
  <c r="AD4260" i="38"/>
  <c r="BC4259" i="38"/>
  <c r="AN4259" i="38"/>
  <c r="AK4259" i="38"/>
  <c r="BD4259" i="38" s="1"/>
  <c r="AG4259" i="38"/>
  <c r="AD4259" i="38"/>
  <c r="BC4258" i="38"/>
  <c r="AN4258" i="38"/>
  <c r="AK4258" i="38"/>
  <c r="BD4258" i="38" s="1"/>
  <c r="AG4258" i="38"/>
  <c r="AD4258" i="38"/>
  <c r="BC4257" i="38"/>
  <c r="AN4257" i="38"/>
  <c r="AK4257" i="38"/>
  <c r="BD4257" i="38" s="1"/>
  <c r="AG4257" i="38"/>
  <c r="AD4257" i="38"/>
  <c r="BC4256" i="38"/>
  <c r="AN4256" i="38"/>
  <c r="AK4256" i="38"/>
  <c r="BD4256" i="38" s="1"/>
  <c r="AG4256" i="38"/>
  <c r="AD4256" i="38"/>
  <c r="BC4255" i="38"/>
  <c r="AN4255" i="38"/>
  <c r="AK4255" i="38"/>
  <c r="BD4255" i="38" s="1"/>
  <c r="AG4255" i="38"/>
  <c r="AD4255" i="38"/>
  <c r="BC4254" i="38"/>
  <c r="AN4254" i="38"/>
  <c r="AK4254" i="38"/>
  <c r="BD4254" i="38" s="1"/>
  <c r="AG4254" i="38"/>
  <c r="AD4254" i="38"/>
  <c r="BC4253" i="38"/>
  <c r="AN4253" i="38"/>
  <c r="AK4253" i="38"/>
  <c r="BD4253" i="38" s="1"/>
  <c r="AG4253" i="38"/>
  <c r="AD4253" i="38"/>
  <c r="BC4252" i="38"/>
  <c r="AN4252" i="38"/>
  <c r="AK4252" i="38"/>
  <c r="BD4252" i="38" s="1"/>
  <c r="AG4252" i="38"/>
  <c r="AD4252" i="38"/>
  <c r="BC4251" i="38"/>
  <c r="AN4251" i="38"/>
  <c r="AK4251" i="38"/>
  <c r="BD4251" i="38" s="1"/>
  <c r="AG4251" i="38"/>
  <c r="AD4251" i="38"/>
  <c r="BC4250" i="38"/>
  <c r="AN4250" i="38"/>
  <c r="AK4250" i="38"/>
  <c r="BD4250" i="38" s="1"/>
  <c r="AG4250" i="38"/>
  <c r="AD4250" i="38"/>
  <c r="BC4249" i="38"/>
  <c r="AN4249" i="38"/>
  <c r="AK4249" i="38"/>
  <c r="BD4249" i="38" s="1"/>
  <c r="AG4249" i="38"/>
  <c r="AD4249" i="38"/>
  <c r="BC4248" i="38"/>
  <c r="AN4248" i="38"/>
  <c r="AK4248" i="38"/>
  <c r="BD4248" i="38" s="1"/>
  <c r="AG4248" i="38"/>
  <c r="AD4248" i="38"/>
  <c r="BC4247" i="38"/>
  <c r="AN4247" i="38"/>
  <c r="AK4247" i="38"/>
  <c r="BD4247" i="38" s="1"/>
  <c r="AG4247" i="38"/>
  <c r="AD4247" i="38"/>
  <c r="BC4246" i="38"/>
  <c r="AN4246" i="38"/>
  <c r="AK4246" i="38"/>
  <c r="BD4246" i="38" s="1"/>
  <c r="AG4246" i="38"/>
  <c r="AD4246" i="38"/>
  <c r="BC4245" i="38"/>
  <c r="AN4245" i="38"/>
  <c r="AK4245" i="38"/>
  <c r="BD4245" i="38" s="1"/>
  <c r="AG4245" i="38"/>
  <c r="AD4245" i="38"/>
  <c r="BC4244" i="38"/>
  <c r="AN4244" i="38"/>
  <c r="AK4244" i="38"/>
  <c r="BD4244" i="38" s="1"/>
  <c r="AG4244" i="38"/>
  <c r="AD4244" i="38"/>
  <c r="BC4243" i="38"/>
  <c r="AN4243" i="38"/>
  <c r="AK4243" i="38"/>
  <c r="BD4243" i="38" s="1"/>
  <c r="AG4243" i="38"/>
  <c r="AD4243" i="38"/>
  <c r="BC4242" i="38"/>
  <c r="AN4242" i="38"/>
  <c r="AK4242" i="38"/>
  <c r="BD4242" i="38" s="1"/>
  <c r="AG4242" i="38"/>
  <c r="AD4242" i="38"/>
  <c r="BC4241" i="38"/>
  <c r="AN4241" i="38"/>
  <c r="AK4241" i="38"/>
  <c r="BD4241" i="38" s="1"/>
  <c r="AG4241" i="38"/>
  <c r="AD4241" i="38"/>
  <c r="BC4240" i="38"/>
  <c r="AN4240" i="38"/>
  <c r="AK4240" i="38"/>
  <c r="BD4240" i="38" s="1"/>
  <c r="AG4240" i="38"/>
  <c r="AD4240" i="38"/>
  <c r="BC4239" i="38"/>
  <c r="AN4239" i="38"/>
  <c r="AK4239" i="38"/>
  <c r="BD4239" i="38" s="1"/>
  <c r="AG4239" i="38"/>
  <c r="AD4239" i="38"/>
  <c r="BC4238" i="38"/>
  <c r="AN4238" i="38"/>
  <c r="AK4238" i="38"/>
  <c r="BD4238" i="38" s="1"/>
  <c r="AG4238" i="38"/>
  <c r="AD4238" i="38"/>
  <c r="BC4237" i="38"/>
  <c r="AN4237" i="38"/>
  <c r="AK4237" i="38"/>
  <c r="BD4237" i="38" s="1"/>
  <c r="AG4237" i="38"/>
  <c r="AD4237" i="38"/>
  <c r="BC4236" i="38"/>
  <c r="AN4236" i="38"/>
  <c r="AK4236" i="38"/>
  <c r="BD4236" i="38" s="1"/>
  <c r="AG4236" i="38"/>
  <c r="AD4236" i="38"/>
  <c r="BC4235" i="38"/>
  <c r="AN4235" i="38"/>
  <c r="AK4235" i="38"/>
  <c r="BD4235" i="38" s="1"/>
  <c r="AG4235" i="38"/>
  <c r="AD4235" i="38"/>
  <c r="BC4234" i="38"/>
  <c r="AN4234" i="38"/>
  <c r="AK4234" i="38"/>
  <c r="BD4234" i="38" s="1"/>
  <c r="AG4234" i="38"/>
  <c r="AD4234" i="38"/>
  <c r="BC4233" i="38"/>
  <c r="AN4233" i="38"/>
  <c r="AK4233" i="38"/>
  <c r="BD4233" i="38" s="1"/>
  <c r="AG4233" i="38"/>
  <c r="AD4233" i="38"/>
  <c r="BC4232" i="38"/>
  <c r="AN4232" i="38"/>
  <c r="AK4232" i="38"/>
  <c r="BD4232" i="38" s="1"/>
  <c r="AG4232" i="38"/>
  <c r="AD4232" i="38"/>
  <c r="BC4231" i="38"/>
  <c r="AN4231" i="38"/>
  <c r="AK4231" i="38"/>
  <c r="BD4231" i="38" s="1"/>
  <c r="AG4231" i="38"/>
  <c r="AD4231" i="38"/>
  <c r="BC4230" i="38"/>
  <c r="AN4230" i="38"/>
  <c r="AK4230" i="38"/>
  <c r="BD4230" i="38" s="1"/>
  <c r="AG4230" i="38"/>
  <c r="AD4230" i="38"/>
  <c r="BC4229" i="38"/>
  <c r="AN4229" i="38"/>
  <c r="AK4229" i="38"/>
  <c r="BD4229" i="38" s="1"/>
  <c r="AG4229" i="38"/>
  <c r="AD4229" i="38"/>
  <c r="BC4228" i="38"/>
  <c r="AN4228" i="38"/>
  <c r="AK4228" i="38"/>
  <c r="BD4228" i="38" s="1"/>
  <c r="AG4228" i="38"/>
  <c r="AD4228" i="38"/>
  <c r="BC4227" i="38"/>
  <c r="AN4227" i="38"/>
  <c r="AK4227" i="38"/>
  <c r="BD4227" i="38" s="1"/>
  <c r="AG4227" i="38"/>
  <c r="AD4227" i="38"/>
  <c r="BC4226" i="38"/>
  <c r="AN4226" i="38"/>
  <c r="AK4226" i="38"/>
  <c r="BD4226" i="38" s="1"/>
  <c r="AG4226" i="38"/>
  <c r="AD4226" i="38"/>
  <c r="BC4225" i="38"/>
  <c r="AN4225" i="38"/>
  <c r="AK4225" i="38"/>
  <c r="BD4225" i="38" s="1"/>
  <c r="AG4225" i="38"/>
  <c r="AD4225" i="38"/>
  <c r="BC4224" i="38"/>
  <c r="AN4224" i="38"/>
  <c r="AK4224" i="38"/>
  <c r="BD4224" i="38" s="1"/>
  <c r="AG4224" i="38"/>
  <c r="AD4224" i="38"/>
  <c r="BC4223" i="38"/>
  <c r="AN4223" i="38"/>
  <c r="AK4223" i="38"/>
  <c r="BD4223" i="38" s="1"/>
  <c r="AG4223" i="38"/>
  <c r="AD4223" i="38"/>
  <c r="BC4222" i="38"/>
  <c r="AN4222" i="38"/>
  <c r="AK4222" i="38"/>
  <c r="BD4222" i="38" s="1"/>
  <c r="AG4222" i="38"/>
  <c r="AD4222" i="38"/>
  <c r="BC4221" i="38"/>
  <c r="AN4221" i="38"/>
  <c r="AK4221" i="38"/>
  <c r="BD4221" i="38" s="1"/>
  <c r="AG4221" i="38"/>
  <c r="AD4221" i="38"/>
  <c r="BC4220" i="38"/>
  <c r="AN4220" i="38"/>
  <c r="AK4220" i="38"/>
  <c r="BD4220" i="38" s="1"/>
  <c r="AG4220" i="38"/>
  <c r="AD4220" i="38"/>
  <c r="BC4219" i="38"/>
  <c r="AN4219" i="38"/>
  <c r="AK4219" i="38"/>
  <c r="BD4219" i="38" s="1"/>
  <c r="AG4219" i="38"/>
  <c r="AD4219" i="38"/>
  <c r="BC4218" i="38"/>
  <c r="AN4218" i="38"/>
  <c r="AK4218" i="38"/>
  <c r="BD4218" i="38" s="1"/>
  <c r="AG4218" i="38"/>
  <c r="AD4218" i="38"/>
  <c r="BC4217" i="38"/>
  <c r="AN4217" i="38"/>
  <c r="AK4217" i="38"/>
  <c r="BD4217" i="38" s="1"/>
  <c r="AG4217" i="38"/>
  <c r="AD4217" i="38"/>
  <c r="BC4216" i="38"/>
  <c r="AN4216" i="38"/>
  <c r="AK4216" i="38"/>
  <c r="BD4216" i="38" s="1"/>
  <c r="AG4216" i="38"/>
  <c r="AD4216" i="38"/>
  <c r="BC4215" i="38"/>
  <c r="AN4215" i="38"/>
  <c r="AK4215" i="38"/>
  <c r="BD4215" i="38" s="1"/>
  <c r="AG4215" i="38"/>
  <c r="AD4215" i="38"/>
  <c r="BC4214" i="38"/>
  <c r="AN4214" i="38"/>
  <c r="AK4214" i="38"/>
  <c r="BD4214" i="38" s="1"/>
  <c r="AG4214" i="38"/>
  <c r="AD4214" i="38"/>
  <c r="BC4213" i="38"/>
  <c r="AN4213" i="38"/>
  <c r="AK4213" i="38"/>
  <c r="BD4213" i="38" s="1"/>
  <c r="AG4213" i="38"/>
  <c r="AD4213" i="38"/>
  <c r="BC4212" i="38"/>
  <c r="AN4212" i="38"/>
  <c r="AK4212" i="38"/>
  <c r="BD4212" i="38" s="1"/>
  <c r="AG4212" i="38"/>
  <c r="AD4212" i="38"/>
  <c r="BC4211" i="38"/>
  <c r="AN4211" i="38"/>
  <c r="AK4211" i="38"/>
  <c r="BD4211" i="38" s="1"/>
  <c r="AG4211" i="38"/>
  <c r="AD4211" i="38"/>
  <c r="BC4210" i="38"/>
  <c r="AN4210" i="38"/>
  <c r="AK4210" i="38"/>
  <c r="BD4210" i="38" s="1"/>
  <c r="AG4210" i="38"/>
  <c r="AD4210" i="38"/>
  <c r="BC4209" i="38"/>
  <c r="AN4209" i="38"/>
  <c r="AK4209" i="38"/>
  <c r="BD4209" i="38" s="1"/>
  <c r="AG4209" i="38"/>
  <c r="AD4209" i="38"/>
  <c r="BC4208" i="38"/>
  <c r="AN4208" i="38"/>
  <c r="AK4208" i="38"/>
  <c r="BD4208" i="38" s="1"/>
  <c r="AG4208" i="38"/>
  <c r="AD4208" i="38"/>
  <c r="BC4207" i="38"/>
  <c r="AN4207" i="38"/>
  <c r="AK4207" i="38"/>
  <c r="BD4207" i="38" s="1"/>
  <c r="AG4207" i="38"/>
  <c r="AD4207" i="38"/>
  <c r="BC4206" i="38"/>
  <c r="AN4206" i="38"/>
  <c r="AK4206" i="38"/>
  <c r="BD4206" i="38" s="1"/>
  <c r="AG4206" i="38"/>
  <c r="AI4206" i="38" s="1"/>
  <c r="AD4206" i="38"/>
  <c r="BC4205" i="38"/>
  <c r="AN4205" i="38"/>
  <c r="AK4205" i="38"/>
  <c r="BD4205" i="38" s="1"/>
  <c r="AG4205" i="38"/>
  <c r="AI4205" i="38" s="1"/>
  <c r="AD4205" i="38"/>
  <c r="BC4204" i="38"/>
  <c r="AN4204" i="38"/>
  <c r="AK4204" i="38"/>
  <c r="BD4204" i="38" s="1"/>
  <c r="AG4204" i="38"/>
  <c r="AI4204" i="38" s="1"/>
  <c r="AD4204" i="38"/>
  <c r="BC4203" i="38"/>
  <c r="AN4203" i="38"/>
  <c r="AK4203" i="38"/>
  <c r="BD4203" i="38" s="1"/>
  <c r="AG4203" i="38"/>
  <c r="AI4203" i="38" s="1"/>
  <c r="AD4203" i="38"/>
  <c r="BC4202" i="38"/>
  <c r="AN4202" i="38"/>
  <c r="AK4202" i="38"/>
  <c r="BD4202" i="38" s="1"/>
  <c r="AG4202" i="38"/>
  <c r="AI4202" i="38" s="1"/>
  <c r="AD4202" i="38"/>
  <c r="BC4201" i="38"/>
  <c r="AN4201" i="38"/>
  <c r="AK4201" i="38"/>
  <c r="BD4201" i="38" s="1"/>
  <c r="AG4201" i="38"/>
  <c r="AI4201" i="38" s="1"/>
  <c r="AD4201" i="38"/>
  <c r="BC4200" i="38"/>
  <c r="AN4200" i="38"/>
  <c r="AK4200" i="38"/>
  <c r="BD4200" i="38" s="1"/>
  <c r="AG4200" i="38"/>
  <c r="AI4200" i="38" s="1"/>
  <c r="AD4200" i="38"/>
  <c r="BC4199" i="38"/>
  <c r="AN4199" i="38"/>
  <c r="AK4199" i="38"/>
  <c r="BD4199" i="38" s="1"/>
  <c r="AG4199" i="38"/>
  <c r="AI4199" i="38" s="1"/>
  <c r="AD4199" i="38"/>
  <c r="BC4198" i="38"/>
  <c r="AN4198" i="38"/>
  <c r="AK4198" i="38"/>
  <c r="BD4198" i="38" s="1"/>
  <c r="AG4198" i="38"/>
  <c r="AI4198" i="38" s="1"/>
  <c r="AD4198" i="38"/>
  <c r="BC4197" i="38"/>
  <c r="AN4197" i="38"/>
  <c r="AK4197" i="38"/>
  <c r="BD4197" i="38" s="1"/>
  <c r="AG4197" i="38"/>
  <c r="AI4197" i="38" s="1"/>
  <c r="AD4197" i="38"/>
  <c r="BC4196" i="38"/>
  <c r="AN4196" i="38"/>
  <c r="AK4196" i="38"/>
  <c r="BD4196" i="38" s="1"/>
  <c r="AG4196" i="38"/>
  <c r="AI4196" i="38" s="1"/>
  <c r="AD4196" i="38"/>
  <c r="BC4195" i="38"/>
  <c r="AN4195" i="38"/>
  <c r="AK4195" i="38"/>
  <c r="BD4195" i="38" s="1"/>
  <c r="AG4195" i="38"/>
  <c r="AI4195" i="38" s="1"/>
  <c r="AD4195" i="38"/>
  <c r="BC4194" i="38"/>
  <c r="AN4194" i="38"/>
  <c r="AK4194" i="38"/>
  <c r="BD4194" i="38" s="1"/>
  <c r="AG4194" i="38"/>
  <c r="AI4194" i="38" s="1"/>
  <c r="AD4194" i="38"/>
  <c r="BC4193" i="38"/>
  <c r="AN4193" i="38"/>
  <c r="AK4193" i="38"/>
  <c r="BD4193" i="38" s="1"/>
  <c r="AG4193" i="38"/>
  <c r="AI4193" i="38" s="1"/>
  <c r="AD4193" i="38"/>
  <c r="BC4192" i="38"/>
  <c r="AN4192" i="38"/>
  <c r="AK4192" i="38"/>
  <c r="BD4192" i="38" s="1"/>
  <c r="AG4192" i="38"/>
  <c r="AI4192" i="38" s="1"/>
  <c r="AD4192" i="38"/>
  <c r="BC4191" i="38"/>
  <c r="AN4191" i="38"/>
  <c r="AK4191" i="38"/>
  <c r="BD4191" i="38" s="1"/>
  <c r="AG4191" i="38"/>
  <c r="AI4191" i="38" s="1"/>
  <c r="AD4191" i="38"/>
  <c r="BC4190" i="38"/>
  <c r="AN4190" i="38"/>
  <c r="AK4190" i="38"/>
  <c r="BD4190" i="38" s="1"/>
  <c r="AG4190" i="38"/>
  <c r="AI4190" i="38" s="1"/>
  <c r="AD4190" i="38"/>
  <c r="BC4189" i="38"/>
  <c r="AN4189" i="38"/>
  <c r="AK4189" i="38"/>
  <c r="BD4189" i="38" s="1"/>
  <c r="AG4189" i="38"/>
  <c r="AI4189" i="38" s="1"/>
  <c r="AD4189" i="38"/>
  <c r="BC4188" i="38"/>
  <c r="AN4188" i="38"/>
  <c r="AK4188" i="38"/>
  <c r="BD4188" i="38" s="1"/>
  <c r="AG4188" i="38"/>
  <c r="AI4188" i="38" s="1"/>
  <c r="AD4188" i="38"/>
  <c r="BC4187" i="38"/>
  <c r="AN4187" i="38"/>
  <c r="AK4187" i="38"/>
  <c r="BD4187" i="38" s="1"/>
  <c r="AG4187" i="38"/>
  <c r="AI4187" i="38" s="1"/>
  <c r="AD4187" i="38"/>
  <c r="BC4186" i="38"/>
  <c r="AN4186" i="38"/>
  <c r="AK4186" i="38"/>
  <c r="BD4186" i="38" s="1"/>
  <c r="AG4186" i="38"/>
  <c r="AI4186" i="38" s="1"/>
  <c r="AD4186" i="38"/>
  <c r="BC4185" i="38"/>
  <c r="AN4185" i="38"/>
  <c r="AK4185" i="38"/>
  <c r="BD4185" i="38" s="1"/>
  <c r="AG4185" i="38"/>
  <c r="AI4185" i="38" s="1"/>
  <c r="AD4185" i="38"/>
  <c r="BC4184" i="38"/>
  <c r="AN4184" i="38"/>
  <c r="AK4184" i="38"/>
  <c r="BD4184" i="38" s="1"/>
  <c r="AG4184" i="38"/>
  <c r="AI4184" i="38" s="1"/>
  <c r="AD4184" i="38"/>
  <c r="BC4183" i="38"/>
  <c r="AN4183" i="38"/>
  <c r="AK4183" i="38"/>
  <c r="BD4183" i="38" s="1"/>
  <c r="AG4183" i="38"/>
  <c r="AI4183" i="38" s="1"/>
  <c r="AD4183" i="38"/>
  <c r="BC4182" i="38"/>
  <c r="AN4182" i="38"/>
  <c r="AK4182" i="38"/>
  <c r="BD4182" i="38" s="1"/>
  <c r="AG4182" i="38"/>
  <c r="AI4182" i="38" s="1"/>
  <c r="AD4182" i="38"/>
  <c r="BC4181" i="38"/>
  <c r="AN4181" i="38"/>
  <c r="AK4181" i="38"/>
  <c r="BD4181" i="38" s="1"/>
  <c r="AG4181" i="38"/>
  <c r="AI4181" i="38" s="1"/>
  <c r="AD4181" i="38"/>
  <c r="BC4180" i="38"/>
  <c r="AN4180" i="38"/>
  <c r="AK4180" i="38"/>
  <c r="BD4180" i="38" s="1"/>
  <c r="AG4180" i="38"/>
  <c r="AI4180" i="38" s="1"/>
  <c r="AD4180" i="38"/>
  <c r="BC4179" i="38"/>
  <c r="AN4179" i="38"/>
  <c r="AK4179" i="38"/>
  <c r="BD4179" i="38" s="1"/>
  <c r="AG4179" i="38"/>
  <c r="AI4179" i="38" s="1"/>
  <c r="AD4179" i="38"/>
  <c r="BC4178" i="38"/>
  <c r="AN4178" i="38"/>
  <c r="AK4178" i="38"/>
  <c r="BD4178" i="38" s="1"/>
  <c r="AG4178" i="38"/>
  <c r="AI4178" i="38" s="1"/>
  <c r="AD4178" i="38"/>
  <c r="BC4177" i="38"/>
  <c r="AN4177" i="38"/>
  <c r="AK4177" i="38"/>
  <c r="BD4177" i="38" s="1"/>
  <c r="AG4177" i="38"/>
  <c r="AI4177" i="38" s="1"/>
  <c r="AD4177" i="38"/>
  <c r="BC4176" i="38"/>
  <c r="AN4176" i="38"/>
  <c r="AK4176" i="38"/>
  <c r="BD4176" i="38" s="1"/>
  <c r="AG4176" i="38"/>
  <c r="AI4176" i="38" s="1"/>
  <c r="AD4176" i="38"/>
  <c r="BC4175" i="38"/>
  <c r="AN4175" i="38"/>
  <c r="AK4175" i="38"/>
  <c r="BD4175" i="38" s="1"/>
  <c r="AG4175" i="38"/>
  <c r="AI4175" i="38" s="1"/>
  <c r="AD4175" i="38"/>
  <c r="BC4174" i="38"/>
  <c r="AN4174" i="38"/>
  <c r="AK4174" i="38"/>
  <c r="BD4174" i="38" s="1"/>
  <c r="AG4174" i="38"/>
  <c r="AI4174" i="38" s="1"/>
  <c r="AD4174" i="38"/>
  <c r="BC4173" i="38"/>
  <c r="AN4173" i="38"/>
  <c r="AK4173" i="38"/>
  <c r="BD4173" i="38" s="1"/>
  <c r="AG4173" i="38"/>
  <c r="AD4173" i="38"/>
  <c r="BC4172" i="38"/>
  <c r="AN4172" i="38"/>
  <c r="AK4172" i="38"/>
  <c r="BD4172" i="38" s="1"/>
  <c r="AG4172" i="38"/>
  <c r="AD4172" i="38"/>
  <c r="BC4171" i="38"/>
  <c r="AN4171" i="38"/>
  <c r="AK4171" i="38"/>
  <c r="BD4171" i="38" s="1"/>
  <c r="AG4171" i="38"/>
  <c r="AD4171" i="38"/>
  <c r="BC4170" i="38"/>
  <c r="AN4170" i="38"/>
  <c r="AK4170" i="38"/>
  <c r="BD4170" i="38" s="1"/>
  <c r="AG4170" i="38"/>
  <c r="AD4170" i="38"/>
  <c r="BC4169" i="38"/>
  <c r="AN4169" i="38"/>
  <c r="AK4169" i="38"/>
  <c r="BD4169" i="38" s="1"/>
  <c r="AG4169" i="38"/>
  <c r="AD4169" i="38"/>
  <c r="BC4168" i="38"/>
  <c r="AN4168" i="38"/>
  <c r="AK4168" i="38"/>
  <c r="BD4168" i="38" s="1"/>
  <c r="AG4168" i="38"/>
  <c r="AD4168" i="38"/>
  <c r="BC4167" i="38"/>
  <c r="AN4167" i="38"/>
  <c r="AK4167" i="38"/>
  <c r="BD4167" i="38" s="1"/>
  <c r="AG4167" i="38"/>
  <c r="AD4167" i="38"/>
  <c r="BC4166" i="38"/>
  <c r="AN4166" i="38"/>
  <c r="AK4166" i="38"/>
  <c r="BD4166" i="38" s="1"/>
  <c r="AG4166" i="38"/>
  <c r="AD4166" i="38"/>
  <c r="BC4165" i="38"/>
  <c r="AN4165" i="38"/>
  <c r="AK4165" i="38"/>
  <c r="BD4165" i="38" s="1"/>
  <c r="AG4165" i="38"/>
  <c r="AD4165" i="38"/>
  <c r="BC4164" i="38"/>
  <c r="AN4164" i="38"/>
  <c r="AK4164" i="38"/>
  <c r="BD4164" i="38" s="1"/>
  <c r="AG4164" i="38"/>
  <c r="AD4164" i="38"/>
  <c r="BC4163" i="38"/>
  <c r="AN4163" i="38"/>
  <c r="AK4163" i="38"/>
  <c r="BD4163" i="38" s="1"/>
  <c r="AG4163" i="38"/>
  <c r="AD4163" i="38"/>
  <c r="BC4162" i="38"/>
  <c r="AN4162" i="38"/>
  <c r="AK4162" i="38"/>
  <c r="BD4162" i="38" s="1"/>
  <c r="AG4162" i="38"/>
  <c r="AD4162" i="38"/>
  <c r="BC4161" i="38"/>
  <c r="AN4161" i="38"/>
  <c r="AK4161" i="38"/>
  <c r="BD4161" i="38" s="1"/>
  <c r="AG4161" i="38"/>
  <c r="AD4161" i="38"/>
  <c r="BC4160" i="38"/>
  <c r="AN4160" i="38"/>
  <c r="AK4160" i="38"/>
  <c r="BD4160" i="38" s="1"/>
  <c r="AG4160" i="38"/>
  <c r="AD4160" i="38"/>
  <c r="BC4159" i="38"/>
  <c r="AN4159" i="38"/>
  <c r="AK4159" i="38"/>
  <c r="BD4159" i="38" s="1"/>
  <c r="AG4159" i="38"/>
  <c r="AD4159" i="38"/>
  <c r="BC4158" i="38"/>
  <c r="AN4158" i="38"/>
  <c r="AK4158" i="38"/>
  <c r="BD4158" i="38" s="1"/>
  <c r="AG4158" i="38"/>
  <c r="AD4158" i="38"/>
  <c r="BC4157" i="38"/>
  <c r="AN4157" i="38"/>
  <c r="AK4157" i="38"/>
  <c r="BD4157" i="38" s="1"/>
  <c r="AG4157" i="38"/>
  <c r="AD4157" i="38"/>
  <c r="BC4156" i="38"/>
  <c r="AN4156" i="38"/>
  <c r="AK4156" i="38"/>
  <c r="BD4156" i="38" s="1"/>
  <c r="AG4156" i="38"/>
  <c r="AD4156" i="38"/>
  <c r="BC4155" i="38"/>
  <c r="AN4155" i="38"/>
  <c r="AK4155" i="38"/>
  <c r="BD4155" i="38" s="1"/>
  <c r="AG4155" i="38"/>
  <c r="AD4155" i="38"/>
  <c r="BC4154" i="38"/>
  <c r="AN4154" i="38"/>
  <c r="AK4154" i="38"/>
  <c r="BD4154" i="38" s="1"/>
  <c r="AG4154" i="38"/>
  <c r="AD4154" i="38"/>
  <c r="BC4153" i="38"/>
  <c r="AN4153" i="38"/>
  <c r="AK4153" i="38"/>
  <c r="BD4153" i="38" s="1"/>
  <c r="AG4153" i="38"/>
  <c r="AD4153" i="38"/>
  <c r="BC4152" i="38"/>
  <c r="AN4152" i="38"/>
  <c r="AK4152" i="38"/>
  <c r="BD4152" i="38" s="1"/>
  <c r="AG4152" i="38"/>
  <c r="AD4152" i="38"/>
  <c r="BC4151" i="38"/>
  <c r="AN4151" i="38"/>
  <c r="AK4151" i="38"/>
  <c r="BD4151" i="38" s="1"/>
  <c r="AG4151" i="38"/>
  <c r="AD4151" i="38"/>
  <c r="BC4150" i="38"/>
  <c r="AN4150" i="38"/>
  <c r="AK4150" i="38"/>
  <c r="BD4150" i="38" s="1"/>
  <c r="AG4150" i="38"/>
  <c r="AD4150" i="38"/>
  <c r="BC4149" i="38"/>
  <c r="AN4149" i="38"/>
  <c r="AK4149" i="38"/>
  <c r="BD4149" i="38" s="1"/>
  <c r="AG4149" i="38"/>
  <c r="AD4149" i="38"/>
  <c r="BC4148" i="38"/>
  <c r="AN4148" i="38"/>
  <c r="AK4148" i="38"/>
  <c r="BD4148" i="38" s="1"/>
  <c r="AG4148" i="38"/>
  <c r="AD4148" i="38"/>
  <c r="BC4147" i="38"/>
  <c r="AN4147" i="38"/>
  <c r="AK4147" i="38"/>
  <c r="BD4147" i="38" s="1"/>
  <c r="AG4147" i="38"/>
  <c r="AD4147" i="38"/>
  <c r="BC4146" i="38"/>
  <c r="AN4146" i="38"/>
  <c r="AK4146" i="38"/>
  <c r="BD4146" i="38" s="1"/>
  <c r="AG4146" i="38"/>
  <c r="AD4146" i="38"/>
  <c r="BC4145" i="38"/>
  <c r="AN4145" i="38"/>
  <c r="AK4145" i="38"/>
  <c r="BD4145" i="38" s="1"/>
  <c r="AG4145" i="38"/>
  <c r="AD4145" i="38"/>
  <c r="BC4144" i="38"/>
  <c r="AN4144" i="38"/>
  <c r="AK4144" i="38"/>
  <c r="BD4144" i="38" s="1"/>
  <c r="AG4144" i="38"/>
  <c r="AD4144" i="38"/>
  <c r="BC4143" i="38"/>
  <c r="AN4143" i="38"/>
  <c r="AK4143" i="38"/>
  <c r="BD4143" i="38" s="1"/>
  <c r="AG4143" i="38"/>
  <c r="AD4143" i="38"/>
  <c r="BC4142" i="38"/>
  <c r="AN4142" i="38"/>
  <c r="AK4142" i="38"/>
  <c r="BD4142" i="38" s="1"/>
  <c r="AG4142" i="38"/>
  <c r="AD4142" i="38"/>
  <c r="BC4141" i="38"/>
  <c r="AN4141" i="38"/>
  <c r="AK4141" i="38"/>
  <c r="BD4141" i="38" s="1"/>
  <c r="AG4141" i="38"/>
  <c r="AD4141" i="38"/>
  <c r="BC4140" i="38"/>
  <c r="AN4140" i="38"/>
  <c r="AK4140" i="38"/>
  <c r="BD4140" i="38" s="1"/>
  <c r="AG4140" i="38"/>
  <c r="AD4140" i="38"/>
  <c r="BC4139" i="38"/>
  <c r="AN4139" i="38"/>
  <c r="AK4139" i="38"/>
  <c r="BD4139" i="38" s="1"/>
  <c r="AG4139" i="38"/>
  <c r="AD4139" i="38"/>
  <c r="BC4138" i="38"/>
  <c r="AN4138" i="38"/>
  <c r="AK4138" i="38"/>
  <c r="BD4138" i="38" s="1"/>
  <c r="AG4138" i="38"/>
  <c r="AD4138" i="38"/>
  <c r="BC4137" i="38"/>
  <c r="AN4137" i="38"/>
  <c r="AK4137" i="38"/>
  <c r="BD4137" i="38" s="1"/>
  <c r="AG4137" i="38"/>
  <c r="AD4137" i="38"/>
  <c r="BC4136" i="38"/>
  <c r="AN4136" i="38"/>
  <c r="AK4136" i="38"/>
  <c r="BD4136" i="38" s="1"/>
  <c r="AG4136" i="38"/>
  <c r="AD4136" i="38"/>
  <c r="BC4135" i="38"/>
  <c r="AN4135" i="38"/>
  <c r="AK4135" i="38"/>
  <c r="BD4135" i="38" s="1"/>
  <c r="AG4135" i="38"/>
  <c r="AD4135" i="38"/>
  <c r="BC4134" i="38"/>
  <c r="AN4134" i="38"/>
  <c r="AK4134" i="38"/>
  <c r="BD4134" i="38" s="1"/>
  <c r="AG4134" i="38"/>
  <c r="AD4134" i="38"/>
  <c r="BC4133" i="38"/>
  <c r="AN4133" i="38"/>
  <c r="AK4133" i="38"/>
  <c r="BD4133" i="38" s="1"/>
  <c r="AG4133" i="38"/>
  <c r="AD4133" i="38"/>
  <c r="BC4132" i="38"/>
  <c r="AN4132" i="38"/>
  <c r="AK4132" i="38"/>
  <c r="BD4132" i="38" s="1"/>
  <c r="AG4132" i="38"/>
  <c r="AD4132" i="38"/>
  <c r="BC4131" i="38"/>
  <c r="AN4131" i="38"/>
  <c r="AK4131" i="38"/>
  <c r="BD4131" i="38" s="1"/>
  <c r="AG4131" i="38"/>
  <c r="AD4131" i="38"/>
  <c r="BC4130" i="38"/>
  <c r="AN4130" i="38"/>
  <c r="AK4130" i="38"/>
  <c r="BD4130" i="38" s="1"/>
  <c r="AG4130" i="38"/>
  <c r="AD4130" i="38"/>
  <c r="BC4129" i="38"/>
  <c r="AN4129" i="38"/>
  <c r="AK4129" i="38"/>
  <c r="BD4129" i="38" s="1"/>
  <c r="AG4129" i="38"/>
  <c r="AD4129" i="38"/>
  <c r="BC4128" i="38"/>
  <c r="AN4128" i="38"/>
  <c r="AK4128" i="38"/>
  <c r="BD4128" i="38" s="1"/>
  <c r="AG4128" i="38"/>
  <c r="AD4128" i="38"/>
  <c r="BC4127" i="38"/>
  <c r="AN4127" i="38"/>
  <c r="AK4127" i="38"/>
  <c r="BD4127" i="38" s="1"/>
  <c r="AG4127" i="38"/>
  <c r="AD4127" i="38"/>
  <c r="BC4126" i="38"/>
  <c r="AN4126" i="38"/>
  <c r="AK4126" i="38"/>
  <c r="BD4126" i="38" s="1"/>
  <c r="AG4126" i="38"/>
  <c r="AD4126" i="38"/>
  <c r="BC4125" i="38"/>
  <c r="AN4125" i="38"/>
  <c r="AK4125" i="38"/>
  <c r="BD4125" i="38" s="1"/>
  <c r="AG4125" i="38"/>
  <c r="AD4125" i="38"/>
  <c r="BC4124" i="38"/>
  <c r="AN4124" i="38"/>
  <c r="AK4124" i="38"/>
  <c r="BD4124" i="38" s="1"/>
  <c r="AG4124" i="38"/>
  <c r="AD4124" i="38"/>
  <c r="BC4123" i="38"/>
  <c r="AN4123" i="38"/>
  <c r="AK4123" i="38"/>
  <c r="BD4123" i="38" s="1"/>
  <c r="AG4123" i="38"/>
  <c r="AD4123" i="38"/>
  <c r="BC4122" i="38"/>
  <c r="AN4122" i="38"/>
  <c r="AK4122" i="38"/>
  <c r="BD4122" i="38" s="1"/>
  <c r="AG4122" i="38"/>
  <c r="AD4122" i="38"/>
  <c r="BC4121" i="38"/>
  <c r="AN4121" i="38"/>
  <c r="AK4121" i="38"/>
  <c r="BD4121" i="38" s="1"/>
  <c r="AG4121" i="38"/>
  <c r="AD4121" i="38"/>
  <c r="BC4120" i="38"/>
  <c r="AN4120" i="38"/>
  <c r="AK4120" i="38"/>
  <c r="BD4120" i="38" s="1"/>
  <c r="AG4120" i="38"/>
  <c r="AD4120" i="38"/>
  <c r="BC4119" i="38"/>
  <c r="AN4119" i="38"/>
  <c r="AK4119" i="38"/>
  <c r="BD4119" i="38" s="1"/>
  <c r="AG4119" i="38"/>
  <c r="AD4119" i="38"/>
  <c r="BC4118" i="38"/>
  <c r="AN4118" i="38"/>
  <c r="AK4118" i="38"/>
  <c r="BD4118" i="38" s="1"/>
  <c r="AG4118" i="38"/>
  <c r="AD4118" i="38"/>
  <c r="BC4117" i="38"/>
  <c r="AN4117" i="38"/>
  <c r="AK4117" i="38"/>
  <c r="BD4117" i="38" s="1"/>
  <c r="AG4117" i="38"/>
  <c r="AD4117" i="38"/>
  <c r="BC4116" i="38"/>
  <c r="AN4116" i="38"/>
  <c r="AK4116" i="38"/>
  <c r="BD4116" i="38" s="1"/>
  <c r="AG4116" i="38"/>
  <c r="AD4116" i="38"/>
  <c r="BC4115" i="38"/>
  <c r="AN4115" i="38"/>
  <c r="AK4115" i="38"/>
  <c r="BD4115" i="38" s="1"/>
  <c r="AG4115" i="38"/>
  <c r="AD4115" i="38"/>
  <c r="BC4114" i="38"/>
  <c r="AN4114" i="38"/>
  <c r="AK4114" i="38"/>
  <c r="BD4114" i="38" s="1"/>
  <c r="AG4114" i="38"/>
  <c r="AD4114" i="38"/>
  <c r="BC4113" i="38"/>
  <c r="AN4113" i="38"/>
  <c r="AK4113" i="38"/>
  <c r="BD4113" i="38" s="1"/>
  <c r="AG4113" i="38"/>
  <c r="AD4113" i="38"/>
  <c r="BC4112" i="38"/>
  <c r="AN4112" i="38"/>
  <c r="AK4112" i="38"/>
  <c r="BD4112" i="38" s="1"/>
  <c r="AG4112" i="38"/>
  <c r="AD4112" i="38"/>
  <c r="BC4111" i="38"/>
  <c r="AN4111" i="38"/>
  <c r="AK4111" i="38"/>
  <c r="BD4111" i="38" s="1"/>
  <c r="AG4111" i="38"/>
  <c r="AD4111" i="38"/>
  <c r="BC4110" i="38"/>
  <c r="AN4110" i="38"/>
  <c r="AK4110" i="38"/>
  <c r="BD4110" i="38" s="1"/>
  <c r="AG4110" i="38"/>
  <c r="AD4110" i="38"/>
  <c r="BC4109" i="38"/>
  <c r="AN4109" i="38"/>
  <c r="AK4109" i="38"/>
  <c r="BD4109" i="38" s="1"/>
  <c r="AG4109" i="38"/>
  <c r="AD4109" i="38"/>
  <c r="BC4108" i="38"/>
  <c r="AN4108" i="38"/>
  <c r="AK4108" i="38"/>
  <c r="BD4108" i="38" s="1"/>
  <c r="AG4108" i="38"/>
  <c r="AD4108" i="38"/>
  <c r="BC4107" i="38"/>
  <c r="AN4107" i="38"/>
  <c r="AK4107" i="38"/>
  <c r="BD4107" i="38" s="1"/>
  <c r="AG4107" i="38"/>
  <c r="AD4107" i="38"/>
  <c r="BC4106" i="38"/>
  <c r="AN4106" i="38"/>
  <c r="AK4106" i="38"/>
  <c r="BD4106" i="38" s="1"/>
  <c r="AG4106" i="38"/>
  <c r="AD4106" i="38"/>
  <c r="BC4105" i="38"/>
  <c r="AN4105" i="38"/>
  <c r="AK4105" i="38"/>
  <c r="BD4105" i="38" s="1"/>
  <c r="AG4105" i="38"/>
  <c r="AD4105" i="38"/>
  <c r="BC4104" i="38"/>
  <c r="AN4104" i="38"/>
  <c r="AK4104" i="38"/>
  <c r="BD4104" i="38" s="1"/>
  <c r="AG4104" i="38"/>
  <c r="AD4104" i="38"/>
  <c r="BC4103" i="38"/>
  <c r="AN4103" i="38"/>
  <c r="AK4103" i="38"/>
  <c r="BD4103" i="38" s="1"/>
  <c r="AG4103" i="38"/>
  <c r="AD4103" i="38"/>
  <c r="BC4102" i="38"/>
  <c r="AN4102" i="38"/>
  <c r="AK4102" i="38"/>
  <c r="BD4102" i="38" s="1"/>
  <c r="AG4102" i="38"/>
  <c r="AI4102" i="38" s="1"/>
  <c r="AD4102" i="38"/>
  <c r="BC4101" i="38"/>
  <c r="AN4101" i="38"/>
  <c r="AK4101" i="38"/>
  <c r="BD4101" i="38" s="1"/>
  <c r="AG4101" i="38"/>
  <c r="AI4101" i="38" s="1"/>
  <c r="AD4101" i="38"/>
  <c r="BC4100" i="38"/>
  <c r="AN4100" i="38"/>
  <c r="AK4100" i="38"/>
  <c r="BD4100" i="38" s="1"/>
  <c r="AG4100" i="38"/>
  <c r="AI4100" i="38" s="1"/>
  <c r="AD4100" i="38"/>
  <c r="BC4099" i="38"/>
  <c r="AN4099" i="38"/>
  <c r="AK4099" i="38"/>
  <c r="BD4099" i="38" s="1"/>
  <c r="AG4099" i="38"/>
  <c r="AI4099" i="38" s="1"/>
  <c r="AD4099" i="38"/>
  <c r="BC4098" i="38"/>
  <c r="AN4098" i="38"/>
  <c r="AK4098" i="38"/>
  <c r="BD4098" i="38" s="1"/>
  <c r="AG4098" i="38"/>
  <c r="AI4098" i="38" s="1"/>
  <c r="AD4098" i="38"/>
  <c r="BC4097" i="38"/>
  <c r="AN4097" i="38"/>
  <c r="AK4097" i="38"/>
  <c r="BD4097" i="38" s="1"/>
  <c r="AG4097" i="38"/>
  <c r="AI4097" i="38" s="1"/>
  <c r="AD4097" i="38"/>
  <c r="BC4096" i="38"/>
  <c r="AN4096" i="38"/>
  <c r="AK4096" i="38"/>
  <c r="BD4096" i="38" s="1"/>
  <c r="AG4096" i="38"/>
  <c r="AI4096" i="38" s="1"/>
  <c r="AD4096" i="38"/>
  <c r="BC4095" i="38"/>
  <c r="AN4095" i="38"/>
  <c r="AK4095" i="38"/>
  <c r="BD4095" i="38" s="1"/>
  <c r="AG4095" i="38"/>
  <c r="AI4095" i="38" s="1"/>
  <c r="AD4095" i="38"/>
  <c r="BC4094" i="38"/>
  <c r="AN4094" i="38"/>
  <c r="AK4094" i="38"/>
  <c r="BD4094" i="38" s="1"/>
  <c r="AG4094" i="38"/>
  <c r="AI4094" i="38" s="1"/>
  <c r="AD4094" i="38"/>
  <c r="BC4093" i="38"/>
  <c r="AN4093" i="38"/>
  <c r="AK4093" i="38"/>
  <c r="BD4093" i="38" s="1"/>
  <c r="AG4093" i="38"/>
  <c r="AI4093" i="38" s="1"/>
  <c r="AD4093" i="38"/>
  <c r="BC4092" i="38"/>
  <c r="AN4092" i="38"/>
  <c r="AK4092" i="38"/>
  <c r="BD4092" i="38" s="1"/>
  <c r="AG4092" i="38"/>
  <c r="AI4092" i="38" s="1"/>
  <c r="AD4092" i="38"/>
  <c r="BC4091" i="38"/>
  <c r="AN4091" i="38"/>
  <c r="AK4091" i="38"/>
  <c r="BD4091" i="38" s="1"/>
  <c r="AG4091" i="38"/>
  <c r="AI4091" i="38" s="1"/>
  <c r="AD4091" i="38"/>
  <c r="BC4090" i="38"/>
  <c r="AN4090" i="38"/>
  <c r="AK4090" i="38"/>
  <c r="BD4090" i="38" s="1"/>
  <c r="AG4090" i="38"/>
  <c r="AI4090" i="38" s="1"/>
  <c r="AD4090" i="38"/>
  <c r="BC4089" i="38"/>
  <c r="AN4089" i="38"/>
  <c r="AK4089" i="38"/>
  <c r="BD4089" i="38" s="1"/>
  <c r="AG4089" i="38"/>
  <c r="AD4089" i="38"/>
  <c r="BC4088" i="38"/>
  <c r="AN4088" i="38"/>
  <c r="AK4088" i="38"/>
  <c r="BD4088" i="38" s="1"/>
  <c r="AG4088" i="38"/>
  <c r="AD4088" i="38"/>
  <c r="BC4087" i="38"/>
  <c r="AN4087" i="38"/>
  <c r="AK4087" i="38"/>
  <c r="BD4087" i="38" s="1"/>
  <c r="AG4087" i="38"/>
  <c r="AD4087" i="38"/>
  <c r="BC4086" i="38"/>
  <c r="AN4086" i="38"/>
  <c r="AK4086" i="38"/>
  <c r="BD4086" i="38" s="1"/>
  <c r="AG4086" i="38"/>
  <c r="AD4086" i="38"/>
  <c r="BC4085" i="38"/>
  <c r="AN4085" i="38"/>
  <c r="AK4085" i="38"/>
  <c r="BD4085" i="38" s="1"/>
  <c r="AG4085" i="38"/>
  <c r="AD4085" i="38"/>
  <c r="BC4084" i="38"/>
  <c r="AN4084" i="38"/>
  <c r="AK4084" i="38"/>
  <c r="BD4084" i="38" s="1"/>
  <c r="AG4084" i="38"/>
  <c r="AD4084" i="38"/>
  <c r="BC4083" i="38"/>
  <c r="AN4083" i="38"/>
  <c r="AK4083" i="38"/>
  <c r="BD4083" i="38" s="1"/>
  <c r="AG4083" i="38"/>
  <c r="AD4083" i="38"/>
  <c r="BC4082" i="38"/>
  <c r="AN4082" i="38"/>
  <c r="AK4082" i="38"/>
  <c r="BD4082" i="38" s="1"/>
  <c r="AG4082" i="38"/>
  <c r="AD4082" i="38"/>
  <c r="BC4081" i="38"/>
  <c r="AN4081" i="38"/>
  <c r="AK4081" i="38"/>
  <c r="BD4081" i="38" s="1"/>
  <c r="AG4081" i="38"/>
  <c r="AD4081" i="38"/>
  <c r="BC4080" i="38"/>
  <c r="AN4080" i="38"/>
  <c r="AK4080" i="38"/>
  <c r="BD4080" i="38" s="1"/>
  <c r="AG4080" i="38"/>
  <c r="AI4080" i="38" s="1"/>
  <c r="AD4080" i="38"/>
  <c r="BC4079" i="38"/>
  <c r="AN4079" i="38"/>
  <c r="AK4079" i="38"/>
  <c r="BD4079" i="38" s="1"/>
  <c r="AG4079" i="38"/>
  <c r="AI4079" i="38" s="1"/>
  <c r="AD4079" i="38"/>
  <c r="BC4078" i="38"/>
  <c r="AN4078" i="38"/>
  <c r="AK4078" i="38"/>
  <c r="BD4078" i="38" s="1"/>
  <c r="AG4078" i="38"/>
  <c r="AI4078" i="38" s="1"/>
  <c r="AD4078" i="38"/>
  <c r="BC4077" i="38"/>
  <c r="AN4077" i="38"/>
  <c r="AK4077" i="38"/>
  <c r="BD4077" i="38" s="1"/>
  <c r="AG4077" i="38"/>
  <c r="AI4077" i="38" s="1"/>
  <c r="AD4077" i="38"/>
  <c r="BC4076" i="38"/>
  <c r="AN4076" i="38"/>
  <c r="AK4076" i="38"/>
  <c r="BD4076" i="38" s="1"/>
  <c r="AG4076" i="38"/>
  <c r="AI4076" i="38" s="1"/>
  <c r="AD4076" i="38"/>
  <c r="BC4075" i="38"/>
  <c r="AN4075" i="38"/>
  <c r="AK4075" i="38"/>
  <c r="BD4075" i="38" s="1"/>
  <c r="AG4075" i="38"/>
  <c r="AI4075" i="38" s="1"/>
  <c r="AD4075" i="38"/>
  <c r="BC4074" i="38"/>
  <c r="AN4074" i="38"/>
  <c r="AK4074" i="38"/>
  <c r="BD4074" i="38" s="1"/>
  <c r="AG4074" i="38"/>
  <c r="AI4074" i="38" s="1"/>
  <c r="AD4074" i="38"/>
  <c r="BC4073" i="38"/>
  <c r="AN4073" i="38"/>
  <c r="AK4073" i="38"/>
  <c r="BD4073" i="38" s="1"/>
  <c r="AG4073" i="38"/>
  <c r="AI4073" i="38" s="1"/>
  <c r="AD4073" i="38"/>
  <c r="BC4072" i="38"/>
  <c r="AN4072" i="38"/>
  <c r="AK4072" i="38"/>
  <c r="BD4072" i="38" s="1"/>
  <c r="AG4072" i="38"/>
  <c r="AI4072" i="38" s="1"/>
  <c r="AD4072" i="38"/>
  <c r="BC4071" i="38"/>
  <c r="AN4071" i="38"/>
  <c r="AK4071" i="38"/>
  <c r="BD4071" i="38" s="1"/>
  <c r="AG4071" i="38"/>
  <c r="AI4071" i="38" s="1"/>
  <c r="AD4071" i="38"/>
  <c r="BC4070" i="38"/>
  <c r="AN4070" i="38"/>
  <c r="AK4070" i="38"/>
  <c r="BD4070" i="38" s="1"/>
  <c r="AG4070" i="38"/>
  <c r="AI4070" i="38" s="1"/>
  <c r="AD4070" i="38"/>
  <c r="BC4069" i="38"/>
  <c r="AN4069" i="38"/>
  <c r="AK4069" i="38"/>
  <c r="BD4069" i="38" s="1"/>
  <c r="AG4069" i="38"/>
  <c r="AI4069" i="38" s="1"/>
  <c r="AD4069" i="38"/>
  <c r="BC4068" i="38"/>
  <c r="AN4068" i="38"/>
  <c r="AK4068" i="38"/>
  <c r="BD4068" i="38" s="1"/>
  <c r="AG4068" i="38"/>
  <c r="AI4068" i="38" s="1"/>
  <c r="AD4068" i="38"/>
  <c r="BC4067" i="38"/>
  <c r="AN4067" i="38"/>
  <c r="AK4067" i="38"/>
  <c r="BD4067" i="38" s="1"/>
  <c r="AG4067" i="38"/>
  <c r="AI4067" i="38" s="1"/>
  <c r="AD4067" i="38"/>
  <c r="BC4066" i="38"/>
  <c r="AN4066" i="38"/>
  <c r="AK4066" i="38"/>
  <c r="BD4066" i="38" s="1"/>
  <c r="AG4066" i="38"/>
  <c r="AI4066" i="38" s="1"/>
  <c r="AD4066" i="38"/>
  <c r="BC4065" i="38"/>
  <c r="AN4065" i="38"/>
  <c r="AK4065" i="38"/>
  <c r="BD4065" i="38" s="1"/>
  <c r="AG4065" i="38"/>
  <c r="AI4065" i="38" s="1"/>
  <c r="AD4065" i="38"/>
  <c r="BC4064" i="38"/>
  <c r="AN4064" i="38"/>
  <c r="AK4064" i="38"/>
  <c r="BD4064" i="38" s="1"/>
  <c r="AG4064" i="38"/>
  <c r="AI4064" i="38" s="1"/>
  <c r="AD4064" i="38"/>
  <c r="BC4063" i="38"/>
  <c r="AN4063" i="38"/>
  <c r="AK4063" i="38"/>
  <c r="BD4063" i="38" s="1"/>
  <c r="AG4063" i="38"/>
  <c r="AI4063" i="38" s="1"/>
  <c r="AD4063" i="38"/>
  <c r="BC4062" i="38"/>
  <c r="AN4062" i="38"/>
  <c r="AK4062" i="38"/>
  <c r="BD4062" i="38" s="1"/>
  <c r="AG4062" i="38"/>
  <c r="AI4062" i="38" s="1"/>
  <c r="AD4062" i="38"/>
  <c r="BC4061" i="38"/>
  <c r="AN4061" i="38"/>
  <c r="AK4061" i="38"/>
  <c r="BD4061" i="38" s="1"/>
  <c r="AG4061" i="38"/>
  <c r="AI4061" i="38" s="1"/>
  <c r="AD4061" i="38"/>
  <c r="BC4060" i="38"/>
  <c r="AN4060" i="38"/>
  <c r="AK4060" i="38"/>
  <c r="BD4060" i="38" s="1"/>
  <c r="AG4060" i="38"/>
  <c r="AI4060" i="38" s="1"/>
  <c r="AD4060" i="38"/>
  <c r="BC4059" i="38"/>
  <c r="AN4059" i="38"/>
  <c r="AK4059" i="38"/>
  <c r="BD4059" i="38" s="1"/>
  <c r="AG4059" i="38"/>
  <c r="AI4059" i="38" s="1"/>
  <c r="AD4059" i="38"/>
  <c r="BC4058" i="38"/>
  <c r="AN4058" i="38"/>
  <c r="AK4058" i="38"/>
  <c r="BD4058" i="38" s="1"/>
  <c r="AG4058" i="38"/>
  <c r="AI4058" i="38" s="1"/>
  <c r="AD4058" i="38"/>
  <c r="BC4057" i="38"/>
  <c r="AN4057" i="38"/>
  <c r="AK4057" i="38"/>
  <c r="BD4057" i="38" s="1"/>
  <c r="AG4057" i="38"/>
  <c r="AI4057" i="38" s="1"/>
  <c r="AD4057" i="38"/>
  <c r="BC4056" i="38"/>
  <c r="AN4056" i="38"/>
  <c r="AK4056" i="38"/>
  <c r="BD4056" i="38" s="1"/>
  <c r="AG4056" i="38"/>
  <c r="AI4056" i="38" s="1"/>
  <c r="AD4056" i="38"/>
  <c r="BC4055" i="38"/>
  <c r="AN4055" i="38"/>
  <c r="AK4055" i="38"/>
  <c r="BD4055" i="38" s="1"/>
  <c r="AG4055" i="38"/>
  <c r="AI4055" i="38" s="1"/>
  <c r="AD4055" i="38"/>
  <c r="BC4054" i="38"/>
  <c r="AN4054" i="38"/>
  <c r="AK4054" i="38"/>
  <c r="BD4054" i="38" s="1"/>
  <c r="AG4054" i="38"/>
  <c r="AI4054" i="38" s="1"/>
  <c r="AD4054" i="38"/>
  <c r="BC4053" i="38"/>
  <c r="AN4053" i="38"/>
  <c r="AK4053" i="38"/>
  <c r="BD4053" i="38" s="1"/>
  <c r="AG4053" i="38"/>
  <c r="AI4053" i="38" s="1"/>
  <c r="AD4053" i="38"/>
  <c r="BC4052" i="38"/>
  <c r="AN4052" i="38"/>
  <c r="AK4052" i="38"/>
  <c r="BD4052" i="38" s="1"/>
  <c r="AG4052" i="38"/>
  <c r="AI4052" i="38" s="1"/>
  <c r="AD4052" i="38"/>
  <c r="BC4051" i="38"/>
  <c r="AN4051" i="38"/>
  <c r="AK4051" i="38"/>
  <c r="BD4051" i="38" s="1"/>
  <c r="AG4051" i="38"/>
  <c r="AI4051" i="38" s="1"/>
  <c r="AD4051" i="38"/>
  <c r="BC4050" i="38"/>
  <c r="AN4050" i="38"/>
  <c r="AK4050" i="38"/>
  <c r="BD4050" i="38" s="1"/>
  <c r="AG4050" i="38"/>
  <c r="AI4050" i="38" s="1"/>
  <c r="AD4050" i="38"/>
  <c r="BC4049" i="38"/>
  <c r="AN4049" i="38"/>
  <c r="AK4049" i="38"/>
  <c r="BD4049" i="38" s="1"/>
  <c r="AG4049" i="38"/>
  <c r="AI4049" i="38" s="1"/>
  <c r="AD4049" i="38"/>
  <c r="BC4048" i="38"/>
  <c r="AN4048" i="38"/>
  <c r="AK4048" i="38"/>
  <c r="BD4048" i="38" s="1"/>
  <c r="AG4048" i="38"/>
  <c r="AD4048" i="38"/>
  <c r="BC4047" i="38"/>
  <c r="AN4047" i="38"/>
  <c r="AK4047" i="38"/>
  <c r="BD4047" i="38" s="1"/>
  <c r="AG4047" i="38"/>
  <c r="AD4047" i="38"/>
  <c r="BC4046" i="38"/>
  <c r="AN4046" i="38"/>
  <c r="AK4046" i="38"/>
  <c r="BD4046" i="38" s="1"/>
  <c r="AG4046" i="38"/>
  <c r="AD4046" i="38"/>
  <c r="BC4045" i="38"/>
  <c r="AN4045" i="38"/>
  <c r="AK4045" i="38"/>
  <c r="BD4045" i="38" s="1"/>
  <c r="AG4045" i="38"/>
  <c r="AD4045" i="38"/>
  <c r="BC4044" i="38"/>
  <c r="AN4044" i="38"/>
  <c r="AK4044" i="38"/>
  <c r="BD4044" i="38" s="1"/>
  <c r="AG4044" i="38"/>
  <c r="AD4044" i="38"/>
  <c r="BC4043" i="38"/>
  <c r="AN4043" i="38"/>
  <c r="AK4043" i="38"/>
  <c r="BD4043" i="38" s="1"/>
  <c r="AG4043" i="38"/>
  <c r="AD4043" i="38"/>
  <c r="BC4042" i="38"/>
  <c r="AN4042" i="38"/>
  <c r="AK4042" i="38"/>
  <c r="BD4042" i="38" s="1"/>
  <c r="AG4042" i="38"/>
  <c r="AD4042" i="38"/>
  <c r="BC4041" i="38"/>
  <c r="AN4041" i="38"/>
  <c r="AK4041" i="38"/>
  <c r="BD4041" i="38" s="1"/>
  <c r="AG4041" i="38"/>
  <c r="AD4041" i="38"/>
  <c r="BC4040" i="38"/>
  <c r="AN4040" i="38"/>
  <c r="AK4040" i="38"/>
  <c r="BD4040" i="38" s="1"/>
  <c r="AG4040" i="38"/>
  <c r="AD4040" i="38"/>
  <c r="BC4039" i="38"/>
  <c r="AN4039" i="38"/>
  <c r="AK4039" i="38"/>
  <c r="BD4039" i="38" s="1"/>
  <c r="AG4039" i="38"/>
  <c r="AD4039" i="38"/>
  <c r="BC4038" i="38"/>
  <c r="AN4038" i="38"/>
  <c r="AK4038" i="38"/>
  <c r="BD4038" i="38" s="1"/>
  <c r="AG4038" i="38"/>
  <c r="AD4038" i="38"/>
  <c r="BC4037" i="38"/>
  <c r="AN4037" i="38"/>
  <c r="AK4037" i="38"/>
  <c r="BD4037" i="38" s="1"/>
  <c r="AG4037" i="38"/>
  <c r="AD4037" i="38"/>
  <c r="BC4036" i="38"/>
  <c r="AN4036" i="38"/>
  <c r="AK4036" i="38"/>
  <c r="BD4036" i="38" s="1"/>
  <c r="AG4036" i="38"/>
  <c r="AD4036" i="38"/>
  <c r="BC4035" i="38"/>
  <c r="AN4035" i="38"/>
  <c r="AK4035" i="38"/>
  <c r="BD4035" i="38" s="1"/>
  <c r="AG4035" i="38"/>
  <c r="AD4035" i="38"/>
  <c r="BC4034" i="38"/>
  <c r="AN4034" i="38"/>
  <c r="AK4034" i="38"/>
  <c r="BD4034" i="38" s="1"/>
  <c r="AG4034" i="38"/>
  <c r="AD4034" i="38"/>
  <c r="BC4033" i="38"/>
  <c r="AN4033" i="38"/>
  <c r="AK4033" i="38"/>
  <c r="BD4033" i="38" s="1"/>
  <c r="AG4033" i="38"/>
  <c r="AD4033" i="38"/>
  <c r="BC4032" i="38"/>
  <c r="AN4032" i="38"/>
  <c r="AK4032" i="38"/>
  <c r="BD4032" i="38" s="1"/>
  <c r="AG4032" i="38"/>
  <c r="AD4032" i="38"/>
  <c r="BC4031" i="38"/>
  <c r="AN4031" i="38"/>
  <c r="AK4031" i="38"/>
  <c r="BD4031" i="38" s="1"/>
  <c r="AG4031" i="38"/>
  <c r="AD4031" i="38"/>
  <c r="BC4030" i="38"/>
  <c r="AN4030" i="38"/>
  <c r="AK4030" i="38"/>
  <c r="BD4030" i="38" s="1"/>
  <c r="AG4030" i="38"/>
  <c r="AD4030" i="38"/>
  <c r="BC4029" i="38"/>
  <c r="AN4029" i="38"/>
  <c r="AK4029" i="38"/>
  <c r="BD4029" i="38" s="1"/>
  <c r="AG4029" i="38"/>
  <c r="AD4029" i="38"/>
  <c r="BC4028" i="38"/>
  <c r="AN4028" i="38"/>
  <c r="AK4028" i="38"/>
  <c r="BD4028" i="38" s="1"/>
  <c r="AG4028" i="38"/>
  <c r="AD4028" i="38"/>
  <c r="BC4027" i="38"/>
  <c r="AN4027" i="38"/>
  <c r="AK4027" i="38"/>
  <c r="BD4027" i="38" s="1"/>
  <c r="AG4027" i="38"/>
  <c r="AD4027" i="38"/>
  <c r="BC4026" i="38"/>
  <c r="AN4026" i="38"/>
  <c r="AK4026" i="38"/>
  <c r="BD4026" i="38" s="1"/>
  <c r="AG4026" i="38"/>
  <c r="AD4026" i="38"/>
  <c r="BC4025" i="38"/>
  <c r="AN4025" i="38"/>
  <c r="AK4025" i="38"/>
  <c r="BD4025" i="38" s="1"/>
  <c r="AG4025" i="38"/>
  <c r="AD4025" i="38"/>
  <c r="BC4024" i="38"/>
  <c r="AN4024" i="38"/>
  <c r="AK4024" i="38"/>
  <c r="BD4024" i="38" s="1"/>
  <c r="AG4024" i="38"/>
  <c r="AD4024" i="38"/>
  <c r="BC4023" i="38"/>
  <c r="AN4023" i="38"/>
  <c r="AK4023" i="38"/>
  <c r="BD4023" i="38" s="1"/>
  <c r="AG4023" i="38"/>
  <c r="AD4023" i="38"/>
  <c r="BC4022" i="38"/>
  <c r="AN4022" i="38"/>
  <c r="AK4022" i="38"/>
  <c r="BD4022" i="38" s="1"/>
  <c r="AG4022" i="38"/>
  <c r="AD4022" i="38"/>
  <c r="BC4021" i="38"/>
  <c r="AN4021" i="38"/>
  <c r="AK4021" i="38"/>
  <c r="BD4021" i="38" s="1"/>
  <c r="AG4021" i="38"/>
  <c r="AD4021" i="38"/>
  <c r="BC4020" i="38"/>
  <c r="AN4020" i="38"/>
  <c r="AK4020" i="38"/>
  <c r="BD4020" i="38" s="1"/>
  <c r="AG4020" i="38"/>
  <c r="AD4020" i="38"/>
  <c r="BC4019" i="38"/>
  <c r="AN4019" i="38"/>
  <c r="AK4019" i="38"/>
  <c r="BD4019" i="38" s="1"/>
  <c r="AG4019" i="38"/>
  <c r="AD4019" i="38"/>
  <c r="BC4018" i="38"/>
  <c r="AN4018" i="38"/>
  <c r="AK4018" i="38"/>
  <c r="BD4018" i="38" s="1"/>
  <c r="AG4018" i="38"/>
  <c r="AD4018" i="38"/>
  <c r="BC4017" i="38"/>
  <c r="AN4017" i="38"/>
  <c r="AK4017" i="38"/>
  <c r="BD4017" i="38" s="1"/>
  <c r="AG4017" i="38"/>
  <c r="AD4017" i="38"/>
  <c r="BC4016" i="38"/>
  <c r="AN4016" i="38"/>
  <c r="AK4016" i="38"/>
  <c r="BD4016" i="38" s="1"/>
  <c r="AG4016" i="38"/>
  <c r="AD4016" i="38"/>
  <c r="BC4015" i="38"/>
  <c r="AN4015" i="38"/>
  <c r="AK4015" i="38"/>
  <c r="BD4015" i="38" s="1"/>
  <c r="AG4015" i="38"/>
  <c r="AD4015" i="38"/>
  <c r="BC4014" i="38"/>
  <c r="AN4014" i="38"/>
  <c r="AK4014" i="38"/>
  <c r="BD4014" i="38" s="1"/>
  <c r="AG4014" i="38"/>
  <c r="AD4014" i="38"/>
  <c r="BC4013" i="38"/>
  <c r="AN4013" i="38"/>
  <c r="AK4013" i="38"/>
  <c r="BD4013" i="38" s="1"/>
  <c r="AG4013" i="38"/>
  <c r="AD4013" i="38"/>
  <c r="BC4012" i="38"/>
  <c r="AN4012" i="38"/>
  <c r="AK4012" i="38"/>
  <c r="BD4012" i="38" s="1"/>
  <c r="AG4012" i="38"/>
  <c r="AD4012" i="38"/>
  <c r="BC4011" i="38"/>
  <c r="AN4011" i="38"/>
  <c r="AK4011" i="38"/>
  <c r="BD4011" i="38" s="1"/>
  <c r="AG4011" i="38"/>
  <c r="AD4011" i="38"/>
  <c r="BC4010" i="38"/>
  <c r="AN4010" i="38"/>
  <c r="AK4010" i="38"/>
  <c r="BD4010" i="38" s="1"/>
  <c r="AG4010" i="38"/>
  <c r="AD4010" i="38"/>
  <c r="BC4009" i="38"/>
  <c r="AN4009" i="38"/>
  <c r="AK4009" i="38"/>
  <c r="BD4009" i="38" s="1"/>
  <c r="AG4009" i="38"/>
  <c r="AD4009" i="38"/>
  <c r="BC4008" i="38"/>
  <c r="AN4008" i="38"/>
  <c r="AK4008" i="38"/>
  <c r="BD4008" i="38" s="1"/>
  <c r="AG4008" i="38"/>
  <c r="AD4008" i="38"/>
  <c r="BC4007" i="38"/>
  <c r="AN4007" i="38"/>
  <c r="AK4007" i="38"/>
  <c r="BD4007" i="38" s="1"/>
  <c r="AG4007" i="38"/>
  <c r="AD4007" i="38"/>
  <c r="BC4006" i="38"/>
  <c r="AN4006" i="38"/>
  <c r="AK4006" i="38"/>
  <c r="BD4006" i="38" s="1"/>
  <c r="AG4006" i="38"/>
  <c r="AD4006" i="38"/>
  <c r="BC4005" i="38"/>
  <c r="AN4005" i="38"/>
  <c r="AK4005" i="38"/>
  <c r="BD4005" i="38" s="1"/>
  <c r="AG4005" i="38"/>
  <c r="AD4005" i="38"/>
  <c r="BC4004" i="38"/>
  <c r="AN4004" i="38"/>
  <c r="AK4004" i="38"/>
  <c r="BD4004" i="38" s="1"/>
  <c r="AG4004" i="38"/>
  <c r="AD4004" i="38"/>
  <c r="BC4003" i="38"/>
  <c r="AN4003" i="38"/>
  <c r="AK4003" i="38"/>
  <c r="BD4003" i="38" s="1"/>
  <c r="AG4003" i="38"/>
  <c r="AD4003" i="38"/>
  <c r="BC4002" i="38"/>
  <c r="AN4002" i="38"/>
  <c r="AK4002" i="38"/>
  <c r="BD4002" i="38" s="1"/>
  <c r="AG4002" i="38"/>
  <c r="AD4002" i="38"/>
  <c r="BC4001" i="38"/>
  <c r="AN4001" i="38"/>
  <c r="AK4001" i="38"/>
  <c r="BD4001" i="38" s="1"/>
  <c r="AG4001" i="38"/>
  <c r="AD4001" i="38"/>
  <c r="BC4000" i="38"/>
  <c r="AN4000" i="38"/>
  <c r="AK4000" i="38"/>
  <c r="BD4000" i="38" s="1"/>
  <c r="AG4000" i="38"/>
  <c r="AD4000" i="38"/>
  <c r="BC3999" i="38"/>
  <c r="AN3999" i="38"/>
  <c r="AK3999" i="38"/>
  <c r="BD3999" i="38" s="1"/>
  <c r="AG3999" i="38"/>
  <c r="AD3999" i="38"/>
  <c r="BC3998" i="38"/>
  <c r="AN3998" i="38"/>
  <c r="AK3998" i="38"/>
  <c r="BD3998" i="38" s="1"/>
  <c r="AG3998" i="38"/>
  <c r="AD3998" i="38"/>
  <c r="BC3997" i="38"/>
  <c r="AN3997" i="38"/>
  <c r="AK3997" i="38"/>
  <c r="BD3997" i="38" s="1"/>
  <c r="AG3997" i="38"/>
  <c r="AD3997" i="38"/>
  <c r="BC3996" i="38"/>
  <c r="AN3996" i="38"/>
  <c r="AK3996" i="38"/>
  <c r="BD3996" i="38" s="1"/>
  <c r="AG3996" i="38"/>
  <c r="AD3996" i="38"/>
  <c r="BC3995" i="38"/>
  <c r="AN3995" i="38"/>
  <c r="AK3995" i="38"/>
  <c r="BD3995" i="38" s="1"/>
  <c r="AG3995" i="38"/>
  <c r="AD3995" i="38"/>
  <c r="BC3994" i="38"/>
  <c r="AN3994" i="38"/>
  <c r="AK3994" i="38"/>
  <c r="BD3994" i="38" s="1"/>
  <c r="AG3994" i="38"/>
  <c r="AD3994" i="38"/>
  <c r="BC3993" i="38"/>
  <c r="AN3993" i="38"/>
  <c r="AK3993" i="38"/>
  <c r="BD3993" i="38" s="1"/>
  <c r="AG3993" i="38"/>
  <c r="AD3993" i="38"/>
  <c r="BC3992" i="38"/>
  <c r="AN3992" i="38"/>
  <c r="AK3992" i="38"/>
  <c r="BD3992" i="38" s="1"/>
  <c r="AG3992" i="38"/>
  <c r="AD3992" i="38"/>
  <c r="BC3991" i="38"/>
  <c r="AN3991" i="38"/>
  <c r="AK3991" i="38"/>
  <c r="BD3991" i="38" s="1"/>
  <c r="AG3991" i="38"/>
  <c r="AD3991" i="38"/>
  <c r="BC3990" i="38"/>
  <c r="AN3990" i="38"/>
  <c r="AK3990" i="38"/>
  <c r="BD3990" i="38" s="1"/>
  <c r="AG3990" i="38"/>
  <c r="AD3990" i="38"/>
  <c r="BC3989" i="38"/>
  <c r="AN3989" i="38"/>
  <c r="AK3989" i="38"/>
  <c r="BD3989" i="38" s="1"/>
  <c r="AG3989" i="38"/>
  <c r="AI3989" i="38" s="1"/>
  <c r="AD3989" i="38"/>
  <c r="BC3988" i="38"/>
  <c r="AN3988" i="38"/>
  <c r="AK3988" i="38"/>
  <c r="BD3988" i="38" s="1"/>
  <c r="AG3988" i="38"/>
  <c r="AI3988" i="38" s="1"/>
  <c r="AD3988" i="38"/>
  <c r="BC3987" i="38"/>
  <c r="AN3987" i="38"/>
  <c r="AK3987" i="38"/>
  <c r="BD3987" i="38" s="1"/>
  <c r="AG3987" i="38"/>
  <c r="AI3987" i="38" s="1"/>
  <c r="AD3987" i="38"/>
  <c r="BC3986" i="38"/>
  <c r="AN3986" i="38"/>
  <c r="AK3986" i="38"/>
  <c r="BD3986" i="38" s="1"/>
  <c r="AG3986" i="38"/>
  <c r="AI3986" i="38" s="1"/>
  <c r="AD3986" i="38"/>
  <c r="BC3985" i="38"/>
  <c r="AN3985" i="38"/>
  <c r="AK3985" i="38"/>
  <c r="BD3985" i="38" s="1"/>
  <c r="AG3985" i="38"/>
  <c r="AI3985" i="38" s="1"/>
  <c r="AD3985" i="38"/>
  <c r="BC3984" i="38"/>
  <c r="AN3984" i="38"/>
  <c r="AK3984" i="38"/>
  <c r="BD3984" i="38" s="1"/>
  <c r="AG3984" i="38"/>
  <c r="AI3984" i="38" s="1"/>
  <c r="AD3984" i="38"/>
  <c r="BC3983" i="38"/>
  <c r="AN3983" i="38"/>
  <c r="AK3983" i="38"/>
  <c r="BD3983" i="38" s="1"/>
  <c r="AG3983" i="38"/>
  <c r="AI3983" i="38" s="1"/>
  <c r="AD3983" i="38"/>
  <c r="BC3982" i="38"/>
  <c r="AN3982" i="38"/>
  <c r="AK3982" i="38"/>
  <c r="BD3982" i="38" s="1"/>
  <c r="AG3982" i="38"/>
  <c r="AI3982" i="38" s="1"/>
  <c r="AD3982" i="38"/>
  <c r="BC3981" i="38"/>
  <c r="AN3981" i="38"/>
  <c r="AK3981" i="38"/>
  <c r="BD3981" i="38" s="1"/>
  <c r="AG3981" i="38"/>
  <c r="AI3981" i="38" s="1"/>
  <c r="AD3981" i="38"/>
  <c r="BC3980" i="38"/>
  <c r="AN3980" i="38"/>
  <c r="AK3980" i="38"/>
  <c r="BD3980" i="38" s="1"/>
  <c r="AG3980" i="38"/>
  <c r="AI3980" i="38" s="1"/>
  <c r="AD3980" i="38"/>
  <c r="BC3979" i="38"/>
  <c r="AN3979" i="38"/>
  <c r="AK3979" i="38"/>
  <c r="BD3979" i="38" s="1"/>
  <c r="AG3979" i="38"/>
  <c r="AI3979" i="38" s="1"/>
  <c r="AD3979" i="38"/>
  <c r="BC3978" i="38"/>
  <c r="AN3978" i="38"/>
  <c r="AK3978" i="38"/>
  <c r="BD3978" i="38" s="1"/>
  <c r="AG3978" i="38"/>
  <c r="AI3978" i="38" s="1"/>
  <c r="AD3978" i="38"/>
  <c r="BC3977" i="38"/>
  <c r="AN3977" i="38"/>
  <c r="AK3977" i="38"/>
  <c r="BD3977" i="38" s="1"/>
  <c r="AG3977" i="38"/>
  <c r="AI3977" i="38" s="1"/>
  <c r="AD3977" i="38"/>
  <c r="BC3976" i="38"/>
  <c r="AN3976" i="38"/>
  <c r="AK3976" i="38"/>
  <c r="BD3976" i="38" s="1"/>
  <c r="AG3976" i="38"/>
  <c r="AI3976" i="38" s="1"/>
  <c r="AD3976" i="38"/>
  <c r="BC3975" i="38"/>
  <c r="AN3975" i="38"/>
  <c r="AK3975" i="38"/>
  <c r="BD3975" i="38" s="1"/>
  <c r="AG3975" i="38"/>
  <c r="AI3975" i="38" s="1"/>
  <c r="AD3975" i="38"/>
  <c r="BC3974" i="38"/>
  <c r="AN3974" i="38"/>
  <c r="AK3974" i="38"/>
  <c r="BD3974" i="38" s="1"/>
  <c r="AG3974" i="38"/>
  <c r="AI3974" i="38" s="1"/>
  <c r="AD3974" i="38"/>
  <c r="BC3973" i="38"/>
  <c r="AN3973" i="38"/>
  <c r="AK3973" i="38"/>
  <c r="BD3973" i="38" s="1"/>
  <c r="AG3973" i="38"/>
  <c r="AI3973" i="38" s="1"/>
  <c r="AD3973" i="38"/>
  <c r="BC3972" i="38"/>
  <c r="AN3972" i="38"/>
  <c r="AK3972" i="38"/>
  <c r="BD3972" i="38" s="1"/>
  <c r="AG3972" i="38"/>
  <c r="AI3972" i="38" s="1"/>
  <c r="AD3972" i="38"/>
  <c r="BC3971" i="38"/>
  <c r="AN3971" i="38"/>
  <c r="AK3971" i="38"/>
  <c r="BD3971" i="38" s="1"/>
  <c r="AG3971" i="38"/>
  <c r="AI3971" i="38" s="1"/>
  <c r="AD3971" i="38"/>
  <c r="BC3970" i="38"/>
  <c r="AN3970" i="38"/>
  <c r="AK3970" i="38"/>
  <c r="BD3970" i="38" s="1"/>
  <c r="AG3970" i="38"/>
  <c r="AI3970" i="38" s="1"/>
  <c r="AD3970" i="38"/>
  <c r="BC3969" i="38"/>
  <c r="AN3969" i="38"/>
  <c r="AK3969" i="38"/>
  <c r="BD3969" i="38" s="1"/>
  <c r="AG3969" i="38"/>
  <c r="AI3969" i="38" s="1"/>
  <c r="AD3969" i="38"/>
  <c r="BC3968" i="38"/>
  <c r="AN3968" i="38"/>
  <c r="AK3968" i="38"/>
  <c r="BD3968" i="38" s="1"/>
  <c r="AG3968" i="38"/>
  <c r="AI3968" i="38" s="1"/>
  <c r="AD3968" i="38"/>
  <c r="BC3967" i="38"/>
  <c r="AN3967" i="38"/>
  <c r="AK3967" i="38"/>
  <c r="BD3967" i="38" s="1"/>
  <c r="AG3967" i="38"/>
  <c r="AI3967" i="38" s="1"/>
  <c r="AD3967" i="38"/>
  <c r="BC3966" i="38"/>
  <c r="AN3966" i="38"/>
  <c r="AK3966" i="38"/>
  <c r="BD3966" i="38" s="1"/>
  <c r="AG3966" i="38"/>
  <c r="AI3966" i="38" s="1"/>
  <c r="AD3966" i="38"/>
  <c r="BC3965" i="38"/>
  <c r="AN3965" i="38"/>
  <c r="AK3965" i="38"/>
  <c r="BD3965" i="38" s="1"/>
  <c r="AG3965" i="38"/>
  <c r="AI3965" i="38" s="1"/>
  <c r="AD3965" i="38"/>
  <c r="BC3964" i="38"/>
  <c r="AN3964" i="38"/>
  <c r="AK3964" i="38"/>
  <c r="BD3964" i="38" s="1"/>
  <c r="AG3964" i="38"/>
  <c r="AI3964" i="38" s="1"/>
  <c r="AD3964" i="38"/>
  <c r="BC3963" i="38"/>
  <c r="AN3963" i="38"/>
  <c r="AK3963" i="38"/>
  <c r="BD3963" i="38" s="1"/>
  <c r="AG3963" i="38"/>
  <c r="AI3963" i="38" s="1"/>
  <c r="AD3963" i="38"/>
  <c r="BC3962" i="38"/>
  <c r="AN3962" i="38"/>
  <c r="AK3962" i="38"/>
  <c r="BD3962" i="38" s="1"/>
  <c r="AG3962" i="38"/>
  <c r="AI3962" i="38" s="1"/>
  <c r="AD3962" i="38"/>
  <c r="BC3961" i="38"/>
  <c r="AN3961" i="38"/>
  <c r="AK3961" i="38"/>
  <c r="BD3961" i="38" s="1"/>
  <c r="AG3961" i="38"/>
  <c r="AI3961" i="38" s="1"/>
  <c r="AD3961" i="38"/>
  <c r="BC3960" i="38"/>
  <c r="AN3960" i="38"/>
  <c r="AK3960" i="38"/>
  <c r="BD3960" i="38" s="1"/>
  <c r="AG3960" i="38"/>
  <c r="AD3960" i="38"/>
  <c r="BC3959" i="38"/>
  <c r="AN3959" i="38"/>
  <c r="AK3959" i="38"/>
  <c r="BD3959" i="38" s="1"/>
  <c r="AG3959" i="38"/>
  <c r="AD3959" i="38"/>
  <c r="BC3958" i="38"/>
  <c r="AN3958" i="38"/>
  <c r="AK3958" i="38"/>
  <c r="BD3958" i="38" s="1"/>
  <c r="AG3958" i="38"/>
  <c r="AD3958" i="38"/>
  <c r="BC3957" i="38"/>
  <c r="AN3957" i="38"/>
  <c r="AK3957" i="38"/>
  <c r="BD3957" i="38" s="1"/>
  <c r="AG3957" i="38"/>
  <c r="AD3957" i="38"/>
  <c r="BC3956" i="38"/>
  <c r="AN3956" i="38"/>
  <c r="AK3956" i="38"/>
  <c r="BD3956" i="38" s="1"/>
  <c r="AG3956" i="38"/>
  <c r="AD3956" i="38"/>
  <c r="BC3955" i="38"/>
  <c r="AN3955" i="38"/>
  <c r="AK3955" i="38"/>
  <c r="BD3955" i="38" s="1"/>
  <c r="AG3955" i="38"/>
  <c r="AD3955" i="38"/>
  <c r="BC3954" i="38"/>
  <c r="AN3954" i="38"/>
  <c r="AK3954" i="38"/>
  <c r="BD3954" i="38" s="1"/>
  <c r="AG3954" i="38"/>
  <c r="AD3954" i="38"/>
  <c r="BC3953" i="38"/>
  <c r="AN3953" i="38"/>
  <c r="AK3953" i="38"/>
  <c r="BD3953" i="38" s="1"/>
  <c r="AG3953" i="38"/>
  <c r="AD3953" i="38"/>
  <c r="BC3952" i="38"/>
  <c r="AN3952" i="38"/>
  <c r="AK3952" i="38"/>
  <c r="BD3952" i="38" s="1"/>
  <c r="AG3952" i="38"/>
  <c r="AD3952" i="38"/>
  <c r="BC3951" i="38"/>
  <c r="AN3951" i="38"/>
  <c r="AK3951" i="38"/>
  <c r="BD3951" i="38" s="1"/>
  <c r="AG3951" i="38"/>
  <c r="AD3951" i="38"/>
  <c r="BC3950" i="38"/>
  <c r="AN3950" i="38"/>
  <c r="AK3950" i="38"/>
  <c r="BD3950" i="38" s="1"/>
  <c r="AG3950" i="38"/>
  <c r="AD3950" i="38"/>
  <c r="BC3949" i="38"/>
  <c r="AN3949" i="38"/>
  <c r="AK3949" i="38"/>
  <c r="BD3949" i="38" s="1"/>
  <c r="AG3949" i="38"/>
  <c r="AD3949" i="38"/>
  <c r="BC3948" i="38"/>
  <c r="AN3948" i="38"/>
  <c r="AK3948" i="38"/>
  <c r="BD3948" i="38" s="1"/>
  <c r="AG3948" i="38"/>
  <c r="AD3948" i="38"/>
  <c r="BC3947" i="38"/>
  <c r="AN3947" i="38"/>
  <c r="AK3947" i="38"/>
  <c r="BD3947" i="38" s="1"/>
  <c r="AG3947" i="38"/>
  <c r="AD3947" i="38"/>
  <c r="BC3946" i="38"/>
  <c r="AN3946" i="38"/>
  <c r="AK3946" i="38"/>
  <c r="BD3946" i="38" s="1"/>
  <c r="AG3946" i="38"/>
  <c r="AD3946" i="38"/>
  <c r="BC3945" i="38"/>
  <c r="AN3945" i="38"/>
  <c r="AK3945" i="38"/>
  <c r="BD3945" i="38" s="1"/>
  <c r="AG3945" i="38"/>
  <c r="AD3945" i="38"/>
  <c r="BC3944" i="38"/>
  <c r="AN3944" i="38"/>
  <c r="AK3944" i="38"/>
  <c r="BD3944" i="38" s="1"/>
  <c r="AG3944" i="38"/>
  <c r="AD3944" i="38"/>
  <c r="BC3943" i="38"/>
  <c r="AN3943" i="38"/>
  <c r="AK3943" i="38"/>
  <c r="BD3943" i="38" s="1"/>
  <c r="AG3943" i="38"/>
  <c r="AD3943" i="38"/>
  <c r="BC3942" i="38"/>
  <c r="AN3942" i="38"/>
  <c r="AK3942" i="38"/>
  <c r="BD3942" i="38" s="1"/>
  <c r="AG3942" i="38"/>
  <c r="AD3942" i="38"/>
  <c r="BC3941" i="38"/>
  <c r="AN3941" i="38"/>
  <c r="AK3941" i="38"/>
  <c r="BD3941" i="38" s="1"/>
  <c r="AG3941" i="38"/>
  <c r="AD3941" i="38"/>
  <c r="BC3940" i="38"/>
  <c r="AN3940" i="38"/>
  <c r="AK3940" i="38"/>
  <c r="BD3940" i="38" s="1"/>
  <c r="AG3940" i="38"/>
  <c r="AD3940" i="38"/>
  <c r="BC3939" i="38"/>
  <c r="AN3939" i="38"/>
  <c r="AK3939" i="38"/>
  <c r="BD3939" i="38" s="1"/>
  <c r="AG3939" i="38"/>
  <c r="AD3939" i="38"/>
  <c r="BC3938" i="38"/>
  <c r="AN3938" i="38"/>
  <c r="AK3938" i="38"/>
  <c r="BD3938" i="38" s="1"/>
  <c r="AG3938" i="38"/>
  <c r="AD3938" i="38"/>
  <c r="BC3937" i="38"/>
  <c r="AN3937" i="38"/>
  <c r="AK3937" i="38"/>
  <c r="BD3937" i="38" s="1"/>
  <c r="AG3937" i="38"/>
  <c r="AD3937" i="38"/>
  <c r="BC3936" i="38"/>
  <c r="AN3936" i="38"/>
  <c r="AK3936" i="38"/>
  <c r="BD3936" i="38" s="1"/>
  <c r="AG3936" i="38"/>
  <c r="AD3936" i="38"/>
  <c r="BC3935" i="38"/>
  <c r="AN3935" i="38"/>
  <c r="AK3935" i="38"/>
  <c r="BD3935" i="38" s="1"/>
  <c r="AG3935" i="38"/>
  <c r="AD3935" i="38"/>
  <c r="BC3934" i="38"/>
  <c r="AN3934" i="38"/>
  <c r="AK3934" i="38"/>
  <c r="BD3934" i="38" s="1"/>
  <c r="AG3934" i="38"/>
  <c r="AD3934" i="38"/>
  <c r="BC3933" i="38"/>
  <c r="AN3933" i="38"/>
  <c r="AK3933" i="38"/>
  <c r="BD3933" i="38" s="1"/>
  <c r="AG3933" i="38"/>
  <c r="AD3933" i="38"/>
  <c r="BC3932" i="38"/>
  <c r="AN3932" i="38"/>
  <c r="AK3932" i="38"/>
  <c r="BD3932" i="38" s="1"/>
  <c r="AG3932" i="38"/>
  <c r="AD3932" i="38"/>
  <c r="BC3931" i="38"/>
  <c r="AN3931" i="38"/>
  <c r="AK3931" i="38"/>
  <c r="BD3931" i="38" s="1"/>
  <c r="AG3931" i="38"/>
  <c r="AD3931" i="38"/>
  <c r="BC3930" i="38"/>
  <c r="AN3930" i="38"/>
  <c r="AK3930" i="38"/>
  <c r="BD3930" i="38" s="1"/>
  <c r="AG3930" i="38"/>
  <c r="AD3930" i="38"/>
  <c r="BC3929" i="38"/>
  <c r="AN3929" i="38"/>
  <c r="AK3929" i="38"/>
  <c r="BD3929" i="38" s="1"/>
  <c r="AG3929" i="38"/>
  <c r="AD3929" i="38"/>
  <c r="BC3928" i="38"/>
  <c r="AN3928" i="38"/>
  <c r="AK3928" i="38"/>
  <c r="BD3928" i="38" s="1"/>
  <c r="AG3928" i="38"/>
  <c r="AD3928" i="38"/>
  <c r="BC3927" i="38"/>
  <c r="AN3927" i="38"/>
  <c r="AK3927" i="38"/>
  <c r="BD3927" i="38" s="1"/>
  <c r="AG3927" i="38"/>
  <c r="AD3927" i="38"/>
  <c r="BC3926" i="38"/>
  <c r="AN3926" i="38"/>
  <c r="AK3926" i="38"/>
  <c r="BD3926" i="38" s="1"/>
  <c r="AG3926" i="38"/>
  <c r="AD3926" i="38"/>
  <c r="BC3925" i="38"/>
  <c r="AN3925" i="38"/>
  <c r="AK3925" i="38"/>
  <c r="BD3925" i="38" s="1"/>
  <c r="AG3925" i="38"/>
  <c r="AD3925" i="38"/>
  <c r="BC3924" i="38"/>
  <c r="AN3924" i="38"/>
  <c r="AK3924" i="38"/>
  <c r="BD3924" i="38" s="1"/>
  <c r="AG3924" i="38"/>
  <c r="AD3924" i="38"/>
  <c r="BC3923" i="38"/>
  <c r="AN3923" i="38"/>
  <c r="AK3923" i="38"/>
  <c r="BD3923" i="38" s="1"/>
  <c r="AG3923" i="38"/>
  <c r="AD3923" i="38"/>
  <c r="BC3922" i="38"/>
  <c r="AN3922" i="38"/>
  <c r="AK3922" i="38"/>
  <c r="BD3922" i="38" s="1"/>
  <c r="AG3922" i="38"/>
  <c r="AD3922" i="38"/>
  <c r="BC3921" i="38"/>
  <c r="AN3921" i="38"/>
  <c r="AK3921" i="38"/>
  <c r="BD3921" i="38" s="1"/>
  <c r="AG3921" i="38"/>
  <c r="AD3921" i="38"/>
  <c r="BC3920" i="38"/>
  <c r="AN3920" i="38"/>
  <c r="AK3920" i="38"/>
  <c r="BD3920" i="38" s="1"/>
  <c r="AG3920" i="38"/>
  <c r="AD3920" i="38"/>
  <c r="BC3919" i="38"/>
  <c r="AN3919" i="38"/>
  <c r="AK3919" i="38"/>
  <c r="BD3919" i="38" s="1"/>
  <c r="AG3919" i="38"/>
  <c r="AD3919" i="38"/>
  <c r="BC3918" i="38"/>
  <c r="AN3918" i="38"/>
  <c r="AK3918" i="38"/>
  <c r="BD3918" i="38" s="1"/>
  <c r="AG3918" i="38"/>
  <c r="AD3918" i="38"/>
  <c r="BC3917" i="38"/>
  <c r="AN3917" i="38"/>
  <c r="AK3917" i="38"/>
  <c r="BD3917" i="38" s="1"/>
  <c r="AG3917" i="38"/>
  <c r="AD3917" i="38"/>
  <c r="BC3916" i="38"/>
  <c r="AN3916" i="38"/>
  <c r="AK3916" i="38"/>
  <c r="BD3916" i="38" s="1"/>
  <c r="AG3916" i="38"/>
  <c r="AD3916" i="38"/>
  <c r="BC3915" i="38"/>
  <c r="AN3915" i="38"/>
  <c r="AK3915" i="38"/>
  <c r="BD3915" i="38" s="1"/>
  <c r="AG3915" i="38"/>
  <c r="AD3915" i="38"/>
  <c r="BC3914" i="38"/>
  <c r="AN3914" i="38"/>
  <c r="AK3914" i="38"/>
  <c r="BD3914" i="38" s="1"/>
  <c r="AG3914" i="38"/>
  <c r="AD3914" i="38"/>
  <c r="BC3913" i="38"/>
  <c r="AN3913" i="38"/>
  <c r="AK3913" i="38"/>
  <c r="BD3913" i="38" s="1"/>
  <c r="AG3913" i="38"/>
  <c r="AD3913" i="38"/>
  <c r="BC3912" i="38"/>
  <c r="AN3912" i="38"/>
  <c r="AK3912" i="38"/>
  <c r="BD3912" i="38" s="1"/>
  <c r="AG3912" i="38"/>
  <c r="AD3912" i="38"/>
  <c r="BC3911" i="38"/>
  <c r="AN3911" i="38"/>
  <c r="AK3911" i="38"/>
  <c r="BD3911" i="38" s="1"/>
  <c r="AG3911" i="38"/>
  <c r="AD3911" i="38"/>
  <c r="BC3910" i="38"/>
  <c r="AN3910" i="38"/>
  <c r="AK3910" i="38"/>
  <c r="BD3910" i="38" s="1"/>
  <c r="AG3910" i="38"/>
  <c r="AD3910" i="38"/>
  <c r="BC3909" i="38"/>
  <c r="AN3909" i="38"/>
  <c r="AK3909" i="38"/>
  <c r="BD3909" i="38" s="1"/>
  <c r="AG3909" i="38"/>
  <c r="AD3909" i="38"/>
  <c r="BC3908" i="38"/>
  <c r="AN3908" i="38"/>
  <c r="AK3908" i="38"/>
  <c r="BD3908" i="38" s="1"/>
  <c r="AG3908" i="38"/>
  <c r="AD3908" i="38"/>
  <c r="BC3907" i="38"/>
  <c r="AN3907" i="38"/>
  <c r="AK3907" i="38"/>
  <c r="BD3907" i="38" s="1"/>
  <c r="AG3907" i="38"/>
  <c r="AD3907" i="38"/>
  <c r="BC3906" i="38"/>
  <c r="AN3906" i="38"/>
  <c r="AK3906" i="38"/>
  <c r="BD3906" i="38" s="1"/>
  <c r="AG3906" i="38"/>
  <c r="AD3906" i="38"/>
  <c r="BC3905" i="38"/>
  <c r="AN3905" i="38"/>
  <c r="AK3905" i="38"/>
  <c r="BD3905" i="38" s="1"/>
  <c r="AG3905" i="38"/>
  <c r="AD3905" i="38"/>
  <c r="BC3904" i="38"/>
  <c r="AN3904" i="38"/>
  <c r="AK3904" i="38"/>
  <c r="BD3904" i="38" s="1"/>
  <c r="AG3904" i="38"/>
  <c r="AD3904" i="38"/>
  <c r="BC3903" i="38"/>
  <c r="AN3903" i="38"/>
  <c r="AK3903" i="38"/>
  <c r="BD3903" i="38" s="1"/>
  <c r="AG3903" i="38"/>
  <c r="AD3903" i="38"/>
  <c r="BC3902" i="38"/>
  <c r="AN3902" i="38"/>
  <c r="AK3902" i="38"/>
  <c r="BD3902" i="38" s="1"/>
  <c r="AG3902" i="38"/>
  <c r="AD3902" i="38"/>
  <c r="BC3901" i="38"/>
  <c r="AN3901" i="38"/>
  <c r="AK3901" i="38"/>
  <c r="BD3901" i="38" s="1"/>
  <c r="AG3901" i="38"/>
  <c r="AD3901" i="38"/>
  <c r="BC3900" i="38"/>
  <c r="AN3900" i="38"/>
  <c r="AK3900" i="38"/>
  <c r="BD3900" i="38" s="1"/>
  <c r="AG3900" i="38"/>
  <c r="AD3900" i="38"/>
  <c r="BC3899" i="38"/>
  <c r="AN3899" i="38"/>
  <c r="AK3899" i="38"/>
  <c r="BD3899" i="38" s="1"/>
  <c r="AG3899" i="38"/>
  <c r="AD3899" i="38"/>
  <c r="BC3898" i="38"/>
  <c r="AN3898" i="38"/>
  <c r="AK3898" i="38"/>
  <c r="BD3898" i="38" s="1"/>
  <c r="AG3898" i="38"/>
  <c r="AD3898" i="38"/>
  <c r="BC3897" i="38"/>
  <c r="AN3897" i="38"/>
  <c r="AK3897" i="38"/>
  <c r="BD3897" i="38" s="1"/>
  <c r="AG3897" i="38"/>
  <c r="AD3897" i="38"/>
  <c r="BC3896" i="38"/>
  <c r="AN3896" i="38"/>
  <c r="AK3896" i="38"/>
  <c r="BD3896" i="38" s="1"/>
  <c r="AG3896" i="38"/>
  <c r="AD3896" i="38"/>
  <c r="BC3895" i="38"/>
  <c r="AN3895" i="38"/>
  <c r="AK3895" i="38"/>
  <c r="BD3895" i="38" s="1"/>
  <c r="AG3895" i="38"/>
  <c r="AD3895" i="38"/>
  <c r="BC3894" i="38"/>
  <c r="AN3894" i="38"/>
  <c r="AK3894" i="38"/>
  <c r="BD3894" i="38" s="1"/>
  <c r="AG3894" i="38"/>
  <c r="AD3894" i="38"/>
  <c r="BC3893" i="38"/>
  <c r="AN3893" i="38"/>
  <c r="AK3893" i="38"/>
  <c r="BD3893" i="38" s="1"/>
  <c r="AG3893" i="38"/>
  <c r="AD3893" i="38"/>
  <c r="BC3892" i="38"/>
  <c r="AN3892" i="38"/>
  <c r="AK3892" i="38"/>
  <c r="BD3892" i="38" s="1"/>
  <c r="AG3892" i="38"/>
  <c r="AD3892" i="38"/>
  <c r="BC3891" i="38"/>
  <c r="AN3891" i="38"/>
  <c r="AK3891" i="38"/>
  <c r="BD3891" i="38" s="1"/>
  <c r="AG3891" i="38"/>
  <c r="AD3891" i="38"/>
  <c r="BC3890" i="38"/>
  <c r="AN3890" i="38"/>
  <c r="AK3890" i="38"/>
  <c r="BD3890" i="38" s="1"/>
  <c r="AG3890" i="38"/>
  <c r="AD3890" i="38"/>
  <c r="BC3889" i="38"/>
  <c r="AN3889" i="38"/>
  <c r="AK3889" i="38"/>
  <c r="BD3889" i="38" s="1"/>
  <c r="AG3889" i="38"/>
  <c r="AD3889" i="38"/>
  <c r="BC3888" i="38"/>
  <c r="AN3888" i="38"/>
  <c r="AK3888" i="38"/>
  <c r="BD3888" i="38" s="1"/>
  <c r="AG3888" i="38"/>
  <c r="AD3888" i="38"/>
  <c r="BC3887" i="38"/>
  <c r="AN3887" i="38"/>
  <c r="AK3887" i="38"/>
  <c r="BD3887" i="38" s="1"/>
  <c r="AG3887" i="38"/>
  <c r="AD3887" i="38"/>
  <c r="BC3886" i="38"/>
  <c r="AN3886" i="38"/>
  <c r="AK3886" i="38"/>
  <c r="BD3886" i="38" s="1"/>
  <c r="AG3886" i="38"/>
  <c r="AD3886" i="38"/>
  <c r="BC3885" i="38"/>
  <c r="AN3885" i="38"/>
  <c r="AK3885" i="38"/>
  <c r="BD3885" i="38" s="1"/>
  <c r="AG3885" i="38"/>
  <c r="AD3885" i="38"/>
  <c r="BC3884" i="38"/>
  <c r="AN3884" i="38"/>
  <c r="AK3884" i="38"/>
  <c r="BD3884" i="38" s="1"/>
  <c r="AG3884" i="38"/>
  <c r="AD3884" i="38"/>
  <c r="BC3883" i="38"/>
  <c r="AN3883" i="38"/>
  <c r="AK3883" i="38"/>
  <c r="BD3883" i="38" s="1"/>
  <c r="AG3883" i="38"/>
  <c r="AD3883" i="38"/>
  <c r="BC3882" i="38"/>
  <c r="AN3882" i="38"/>
  <c r="AK3882" i="38"/>
  <c r="BD3882" i="38" s="1"/>
  <c r="AG3882" i="38"/>
  <c r="AD3882" i="38"/>
  <c r="BC3881" i="38"/>
  <c r="AN3881" i="38"/>
  <c r="AK3881" i="38"/>
  <c r="BD3881" i="38" s="1"/>
  <c r="AG3881" i="38"/>
  <c r="AD3881" i="38"/>
  <c r="BC3880" i="38"/>
  <c r="AN3880" i="38"/>
  <c r="AK3880" i="38"/>
  <c r="BD3880" i="38" s="1"/>
  <c r="AG3880" i="38"/>
  <c r="AD3880" i="38"/>
  <c r="BC3879" i="38"/>
  <c r="AN3879" i="38"/>
  <c r="AK3879" i="38"/>
  <c r="BD3879" i="38" s="1"/>
  <c r="AG3879" i="38"/>
  <c r="AD3879" i="38"/>
  <c r="BC3878" i="38"/>
  <c r="AN3878" i="38"/>
  <c r="AK3878" i="38"/>
  <c r="BD3878" i="38" s="1"/>
  <c r="AG3878" i="38"/>
  <c r="AD3878" i="38"/>
  <c r="BC3877" i="38"/>
  <c r="AN3877" i="38"/>
  <c r="AK3877" i="38"/>
  <c r="BD3877" i="38" s="1"/>
  <c r="AG3877" i="38"/>
  <c r="AD3877" i="38"/>
  <c r="BC3876" i="38"/>
  <c r="AN3876" i="38"/>
  <c r="AK3876" i="38"/>
  <c r="BD3876" i="38" s="1"/>
  <c r="AG3876" i="38"/>
  <c r="AD3876" i="38"/>
  <c r="BC3875" i="38"/>
  <c r="AN3875" i="38"/>
  <c r="AK3875" i="38"/>
  <c r="BD3875" i="38" s="1"/>
  <c r="AG3875" i="38"/>
  <c r="AD3875" i="38"/>
  <c r="BC3874" i="38"/>
  <c r="AN3874" i="38"/>
  <c r="AK3874" i="38"/>
  <c r="BD3874" i="38" s="1"/>
  <c r="AG3874" i="38"/>
  <c r="AD3874" i="38"/>
  <c r="BC3873" i="38"/>
  <c r="AN3873" i="38"/>
  <c r="AK3873" i="38"/>
  <c r="BD3873" i="38" s="1"/>
  <c r="AG3873" i="38"/>
  <c r="AD3873" i="38"/>
  <c r="BC3872" i="38"/>
  <c r="AN3872" i="38"/>
  <c r="AK3872" i="38"/>
  <c r="BD3872" i="38" s="1"/>
  <c r="AG3872" i="38"/>
  <c r="AD3872" i="38"/>
  <c r="BC3871" i="38"/>
  <c r="AN3871" i="38"/>
  <c r="AK3871" i="38"/>
  <c r="BD3871" i="38" s="1"/>
  <c r="AG3871" i="38"/>
  <c r="AD3871" i="38"/>
  <c r="BC3870" i="38"/>
  <c r="AN3870" i="38"/>
  <c r="AK3870" i="38"/>
  <c r="BD3870" i="38" s="1"/>
  <c r="AG3870" i="38"/>
  <c r="AD3870" i="38"/>
  <c r="BC3869" i="38"/>
  <c r="AN3869" i="38"/>
  <c r="AK3869" i="38"/>
  <c r="BD3869" i="38" s="1"/>
  <c r="AG3869" i="38"/>
  <c r="AD3869" i="38"/>
  <c r="BC3868" i="38"/>
  <c r="AN3868" i="38"/>
  <c r="AK3868" i="38"/>
  <c r="BD3868" i="38" s="1"/>
  <c r="AG3868" i="38"/>
  <c r="AD3868" i="38"/>
  <c r="BC3867" i="38"/>
  <c r="AN3867" i="38"/>
  <c r="AK3867" i="38"/>
  <c r="BD3867" i="38" s="1"/>
  <c r="AG3867" i="38"/>
  <c r="AD3867" i="38"/>
  <c r="BC3866" i="38"/>
  <c r="AN3866" i="38"/>
  <c r="AK3866" i="38"/>
  <c r="BD3866" i="38" s="1"/>
  <c r="AG3866" i="38"/>
  <c r="AD3866" i="38"/>
  <c r="BC3865" i="38"/>
  <c r="AN3865" i="38"/>
  <c r="AK3865" i="38"/>
  <c r="BD3865" i="38" s="1"/>
  <c r="AG3865" i="38"/>
  <c r="AD3865" i="38"/>
  <c r="BC3864" i="38"/>
  <c r="AN3864" i="38"/>
  <c r="AK3864" i="38"/>
  <c r="BD3864" i="38" s="1"/>
  <c r="AG3864" i="38"/>
  <c r="AD3864" i="38"/>
  <c r="BC3863" i="38"/>
  <c r="AN3863" i="38"/>
  <c r="AK3863" i="38"/>
  <c r="BD3863" i="38" s="1"/>
  <c r="AG3863" i="38"/>
  <c r="AD3863" i="38"/>
  <c r="BC3862" i="38"/>
  <c r="AN3862" i="38"/>
  <c r="AK3862" i="38"/>
  <c r="BD3862" i="38" s="1"/>
  <c r="AG3862" i="38"/>
  <c r="AD3862" i="38"/>
  <c r="BC3861" i="38"/>
  <c r="AN3861" i="38"/>
  <c r="AK3861" i="38"/>
  <c r="BD3861" i="38" s="1"/>
  <c r="AG3861" i="38"/>
  <c r="AD3861" i="38"/>
  <c r="BC3860" i="38"/>
  <c r="AN3860" i="38"/>
  <c r="AK3860" i="38"/>
  <c r="BD3860" i="38" s="1"/>
  <c r="AG3860" i="38"/>
  <c r="AD3860" i="38"/>
  <c r="BC3859" i="38"/>
  <c r="AN3859" i="38"/>
  <c r="AK3859" i="38"/>
  <c r="BD3859" i="38" s="1"/>
  <c r="AG3859" i="38"/>
  <c r="AD3859" i="38"/>
  <c r="BC3858" i="38"/>
  <c r="AN3858" i="38"/>
  <c r="AK3858" i="38"/>
  <c r="BD3858" i="38" s="1"/>
  <c r="AG3858" i="38"/>
  <c r="AD3858" i="38"/>
  <c r="BC3857" i="38"/>
  <c r="AN3857" i="38"/>
  <c r="AK3857" i="38"/>
  <c r="BD3857" i="38" s="1"/>
  <c r="AG3857" i="38"/>
  <c r="AD3857" i="38"/>
  <c r="BC3856" i="38"/>
  <c r="AN3856" i="38"/>
  <c r="AK3856" i="38"/>
  <c r="BD3856" i="38" s="1"/>
  <c r="AG3856" i="38"/>
  <c r="AD3856" i="38"/>
  <c r="BC3855" i="38"/>
  <c r="AN3855" i="38"/>
  <c r="AK3855" i="38"/>
  <c r="BD3855" i="38" s="1"/>
  <c r="AG3855" i="38"/>
  <c r="AD3855" i="38"/>
  <c r="BC3854" i="38"/>
  <c r="AN3854" i="38"/>
  <c r="AK3854" i="38"/>
  <c r="BD3854" i="38" s="1"/>
  <c r="AG3854" i="38"/>
  <c r="AD3854" i="38"/>
  <c r="BC3853" i="38"/>
  <c r="AN3853" i="38"/>
  <c r="AK3853" i="38"/>
  <c r="BD3853" i="38" s="1"/>
  <c r="AG3853" i="38"/>
  <c r="AD3853" i="38"/>
  <c r="BC3852" i="38"/>
  <c r="AN3852" i="38"/>
  <c r="AK3852" i="38"/>
  <c r="BD3852" i="38" s="1"/>
  <c r="AG3852" i="38"/>
  <c r="AD3852" i="38"/>
  <c r="BC3851" i="38"/>
  <c r="AN3851" i="38"/>
  <c r="AK3851" i="38"/>
  <c r="BD3851" i="38" s="1"/>
  <c r="AG3851" i="38"/>
  <c r="AD3851" i="38"/>
  <c r="BC3850" i="38"/>
  <c r="AN3850" i="38"/>
  <c r="AK3850" i="38"/>
  <c r="BD3850" i="38" s="1"/>
  <c r="AG3850" i="38"/>
  <c r="AD3850" i="38"/>
  <c r="BC3849" i="38"/>
  <c r="AN3849" i="38"/>
  <c r="AK3849" i="38"/>
  <c r="BD3849" i="38" s="1"/>
  <c r="AG3849" i="38"/>
  <c r="AD3849" i="38"/>
  <c r="BC3848" i="38"/>
  <c r="AN3848" i="38"/>
  <c r="AK3848" i="38"/>
  <c r="BD3848" i="38" s="1"/>
  <c r="AG3848" i="38"/>
  <c r="AD3848" i="38"/>
  <c r="BC3847" i="38"/>
  <c r="AN3847" i="38"/>
  <c r="AK3847" i="38"/>
  <c r="BD3847" i="38" s="1"/>
  <c r="AG3847" i="38"/>
  <c r="AD3847" i="38"/>
  <c r="BC3846" i="38"/>
  <c r="AN3846" i="38"/>
  <c r="AK3846" i="38"/>
  <c r="BD3846" i="38" s="1"/>
  <c r="AG3846" i="38"/>
  <c r="AD3846" i="38"/>
  <c r="BC3845" i="38"/>
  <c r="AN3845" i="38"/>
  <c r="AK3845" i="38"/>
  <c r="BD3845" i="38" s="1"/>
  <c r="AG3845" i="38"/>
  <c r="AD3845" i="38"/>
  <c r="BC3844" i="38"/>
  <c r="AN3844" i="38"/>
  <c r="AK3844" i="38"/>
  <c r="BD3844" i="38" s="1"/>
  <c r="AG3844" i="38"/>
  <c r="AD3844" i="38"/>
  <c r="BC3843" i="38"/>
  <c r="AN3843" i="38"/>
  <c r="AK3843" i="38"/>
  <c r="BD3843" i="38" s="1"/>
  <c r="AG3843" i="38"/>
  <c r="AD3843" i="38"/>
  <c r="BC3842" i="38"/>
  <c r="AN3842" i="38"/>
  <c r="AK3842" i="38"/>
  <c r="BD3842" i="38" s="1"/>
  <c r="AG3842" i="38"/>
  <c r="AD3842" i="38"/>
  <c r="BC3841" i="38"/>
  <c r="AN3841" i="38"/>
  <c r="AK3841" i="38"/>
  <c r="BD3841" i="38" s="1"/>
  <c r="AG3841" i="38"/>
  <c r="AD3841" i="38"/>
  <c r="BC3840" i="38"/>
  <c r="AN3840" i="38"/>
  <c r="AK3840" i="38"/>
  <c r="BD3840" i="38" s="1"/>
  <c r="AG3840" i="38"/>
  <c r="AD3840" i="38"/>
  <c r="BC3839" i="38"/>
  <c r="AN3839" i="38"/>
  <c r="AK3839" i="38"/>
  <c r="BD3839" i="38" s="1"/>
  <c r="AG3839" i="38"/>
  <c r="AD3839" i="38"/>
  <c r="BC3838" i="38"/>
  <c r="AN3838" i="38"/>
  <c r="AK3838" i="38"/>
  <c r="BD3838" i="38" s="1"/>
  <c r="AG3838" i="38"/>
  <c r="AD3838" i="38"/>
  <c r="BC3837" i="38"/>
  <c r="AN3837" i="38"/>
  <c r="AK3837" i="38"/>
  <c r="BD3837" i="38" s="1"/>
  <c r="AG3837" i="38"/>
  <c r="AI3837" i="38" s="1"/>
  <c r="AD3837" i="38"/>
  <c r="BC3836" i="38"/>
  <c r="AN3836" i="38"/>
  <c r="AK3836" i="38"/>
  <c r="BD3836" i="38" s="1"/>
  <c r="AG3836" i="38"/>
  <c r="AI3836" i="38" s="1"/>
  <c r="AD3836" i="38"/>
  <c r="BC3835" i="38"/>
  <c r="AN3835" i="38"/>
  <c r="AK3835" i="38"/>
  <c r="BD3835" i="38" s="1"/>
  <c r="AG3835" i="38"/>
  <c r="AI3835" i="38" s="1"/>
  <c r="AD3835" i="38"/>
  <c r="BC3834" i="38"/>
  <c r="AN3834" i="38"/>
  <c r="AK3834" i="38"/>
  <c r="BD3834" i="38" s="1"/>
  <c r="AG3834" i="38"/>
  <c r="AI3834" i="38" s="1"/>
  <c r="AD3834" i="38"/>
  <c r="BC3833" i="38"/>
  <c r="AN3833" i="38"/>
  <c r="AK3833" i="38"/>
  <c r="BD3833" i="38" s="1"/>
  <c r="AG3833" i="38"/>
  <c r="AI3833" i="38" s="1"/>
  <c r="AD3833" i="38"/>
  <c r="BC3832" i="38"/>
  <c r="AN3832" i="38"/>
  <c r="AK3832" i="38"/>
  <c r="BD3832" i="38" s="1"/>
  <c r="AG3832" i="38"/>
  <c r="AI3832" i="38" s="1"/>
  <c r="AD3832" i="38"/>
  <c r="BC3831" i="38"/>
  <c r="AN3831" i="38"/>
  <c r="AK3831" i="38"/>
  <c r="BD3831" i="38" s="1"/>
  <c r="AG3831" i="38"/>
  <c r="AI3831" i="38" s="1"/>
  <c r="AD3831" i="38"/>
  <c r="BC3830" i="38"/>
  <c r="AN3830" i="38"/>
  <c r="AK3830" i="38"/>
  <c r="BD3830" i="38" s="1"/>
  <c r="AG3830" i="38"/>
  <c r="AI3830" i="38" s="1"/>
  <c r="AD3830" i="38"/>
  <c r="BC3829" i="38"/>
  <c r="AN3829" i="38"/>
  <c r="AK3829" i="38"/>
  <c r="BD3829" i="38" s="1"/>
  <c r="AG3829" i="38"/>
  <c r="AI3829" i="38" s="1"/>
  <c r="AD3829" i="38"/>
  <c r="BC3828" i="38"/>
  <c r="AN3828" i="38"/>
  <c r="AK3828" i="38"/>
  <c r="BD3828" i="38" s="1"/>
  <c r="AG3828" i="38"/>
  <c r="AI3828" i="38" s="1"/>
  <c r="AD3828" i="38"/>
  <c r="BC3827" i="38"/>
  <c r="AN3827" i="38"/>
  <c r="AK3827" i="38"/>
  <c r="BD3827" i="38" s="1"/>
  <c r="AG3827" i="38"/>
  <c r="AI3827" i="38" s="1"/>
  <c r="AD3827" i="38"/>
  <c r="BC3826" i="38"/>
  <c r="AN3826" i="38"/>
  <c r="AK3826" i="38"/>
  <c r="BD3826" i="38" s="1"/>
  <c r="AG3826" i="38"/>
  <c r="AI3826" i="38" s="1"/>
  <c r="AD3826" i="38"/>
  <c r="BC3825" i="38"/>
  <c r="AN3825" i="38"/>
  <c r="AK3825" i="38"/>
  <c r="BD3825" i="38" s="1"/>
  <c r="AG3825" i="38"/>
  <c r="AI3825" i="38" s="1"/>
  <c r="AD3825" i="38"/>
  <c r="BC3824" i="38"/>
  <c r="AN3824" i="38"/>
  <c r="AK3824" i="38"/>
  <c r="BD3824" i="38" s="1"/>
  <c r="AG3824" i="38"/>
  <c r="AI3824" i="38" s="1"/>
  <c r="AD3824" i="38"/>
  <c r="BC3823" i="38"/>
  <c r="AN3823" i="38"/>
  <c r="AK3823" i="38"/>
  <c r="BD3823" i="38" s="1"/>
  <c r="AG3823" i="38"/>
  <c r="AI3823" i="38" s="1"/>
  <c r="AD3823" i="38"/>
  <c r="BC3822" i="38"/>
  <c r="AN3822" i="38"/>
  <c r="AK3822" i="38"/>
  <c r="BD3822" i="38" s="1"/>
  <c r="AG3822" i="38"/>
  <c r="AI3822" i="38" s="1"/>
  <c r="AD3822" i="38"/>
  <c r="BC3821" i="38"/>
  <c r="AN3821" i="38"/>
  <c r="AK3821" i="38"/>
  <c r="BD3821" i="38" s="1"/>
  <c r="AG3821" i="38"/>
  <c r="AI3821" i="38" s="1"/>
  <c r="AD3821" i="38"/>
  <c r="BC3820" i="38"/>
  <c r="AN3820" i="38"/>
  <c r="AK3820" i="38"/>
  <c r="BD3820" i="38" s="1"/>
  <c r="AG3820" i="38"/>
  <c r="AI3820" i="38" s="1"/>
  <c r="AD3820" i="38"/>
  <c r="BC3819" i="38"/>
  <c r="AN3819" i="38"/>
  <c r="AK3819" i="38"/>
  <c r="BD3819" i="38" s="1"/>
  <c r="AG3819" i="38"/>
  <c r="AI3819" i="38" s="1"/>
  <c r="AD3819" i="38"/>
  <c r="BC3818" i="38"/>
  <c r="AN3818" i="38"/>
  <c r="AK3818" i="38"/>
  <c r="BD3818" i="38" s="1"/>
  <c r="AG3818" i="38"/>
  <c r="AI3818" i="38" s="1"/>
  <c r="AD3818" i="38"/>
  <c r="BC3817" i="38"/>
  <c r="AN3817" i="38"/>
  <c r="AK3817" i="38"/>
  <c r="BD3817" i="38" s="1"/>
  <c r="AG3817" i="38"/>
  <c r="AI3817" i="38" s="1"/>
  <c r="AD3817" i="38"/>
  <c r="BC3816" i="38"/>
  <c r="AN3816" i="38"/>
  <c r="AK3816" i="38"/>
  <c r="BD3816" i="38" s="1"/>
  <c r="AG3816" i="38"/>
  <c r="AI3816" i="38" s="1"/>
  <c r="AD3816" i="38"/>
  <c r="BC3815" i="38"/>
  <c r="AN3815" i="38"/>
  <c r="AK3815" i="38"/>
  <c r="BD3815" i="38" s="1"/>
  <c r="AG3815" i="38"/>
  <c r="AI3815" i="38" s="1"/>
  <c r="AD3815" i="38"/>
  <c r="BC3814" i="38"/>
  <c r="AN3814" i="38"/>
  <c r="AK3814" i="38"/>
  <c r="BD3814" i="38" s="1"/>
  <c r="AG3814" i="38"/>
  <c r="AI3814" i="38" s="1"/>
  <c r="AD3814" i="38"/>
  <c r="BC3813" i="38"/>
  <c r="AN3813" i="38"/>
  <c r="AK3813" i="38"/>
  <c r="BD3813" i="38" s="1"/>
  <c r="AG3813" i="38"/>
  <c r="AI3813" i="38" s="1"/>
  <c r="AD3813" i="38"/>
  <c r="BC3812" i="38"/>
  <c r="AN3812" i="38"/>
  <c r="AK3812" i="38"/>
  <c r="BD3812" i="38" s="1"/>
  <c r="AG3812" i="38"/>
  <c r="AI3812" i="38" s="1"/>
  <c r="AD3812" i="38"/>
  <c r="BC3811" i="38"/>
  <c r="AN3811" i="38"/>
  <c r="AK3811" i="38"/>
  <c r="BD3811" i="38" s="1"/>
  <c r="AG3811" i="38"/>
  <c r="AI3811" i="38" s="1"/>
  <c r="AD3811" i="38"/>
  <c r="BC3810" i="38"/>
  <c r="AN3810" i="38"/>
  <c r="AK3810" i="38"/>
  <c r="BD3810" i="38" s="1"/>
  <c r="AG3810" i="38"/>
  <c r="AI3810" i="38" s="1"/>
  <c r="AD3810" i="38"/>
  <c r="BC3809" i="38"/>
  <c r="AN3809" i="38"/>
  <c r="AK3809" i="38"/>
  <c r="BD3809" i="38" s="1"/>
  <c r="AG3809" i="38"/>
  <c r="AI3809" i="38" s="1"/>
  <c r="AD3809" i="38"/>
  <c r="BC3808" i="38"/>
  <c r="AN3808" i="38"/>
  <c r="AK3808" i="38"/>
  <c r="BD3808" i="38" s="1"/>
  <c r="AG3808" i="38"/>
  <c r="AI3808" i="38" s="1"/>
  <c r="AD3808" i="38"/>
  <c r="BC3807" i="38"/>
  <c r="AN3807" i="38"/>
  <c r="AK3807" i="38"/>
  <c r="BD3807" i="38" s="1"/>
  <c r="AG3807" i="38"/>
  <c r="AI3807" i="38" s="1"/>
  <c r="AD3807" i="38"/>
  <c r="BC3806" i="38"/>
  <c r="AN3806" i="38"/>
  <c r="AK3806" i="38"/>
  <c r="BD3806" i="38" s="1"/>
  <c r="AG3806" i="38"/>
  <c r="AI3806" i="38" s="1"/>
  <c r="AD3806" i="38"/>
  <c r="BC3805" i="38"/>
  <c r="AN3805" i="38"/>
  <c r="AK3805" i="38"/>
  <c r="BD3805" i="38" s="1"/>
  <c r="AG3805" i="38"/>
  <c r="AI3805" i="38" s="1"/>
  <c r="AD3805" i="38"/>
  <c r="BC3804" i="38"/>
  <c r="AN3804" i="38"/>
  <c r="AK3804" i="38"/>
  <c r="BD3804" i="38" s="1"/>
  <c r="AG3804" i="38"/>
  <c r="AI3804" i="38" s="1"/>
  <c r="AD3804" i="38"/>
  <c r="BC3803" i="38"/>
  <c r="AN3803" i="38"/>
  <c r="AK3803" i="38"/>
  <c r="BD3803" i="38" s="1"/>
  <c r="AG3803" i="38"/>
  <c r="AI3803" i="38" s="1"/>
  <c r="AD3803" i="38"/>
  <c r="BC3802" i="38"/>
  <c r="AN3802" i="38"/>
  <c r="AK3802" i="38"/>
  <c r="BD3802" i="38" s="1"/>
  <c r="AG3802" i="38"/>
  <c r="AI3802" i="38" s="1"/>
  <c r="AD3802" i="38"/>
  <c r="BC3801" i="38"/>
  <c r="AN3801" i="38"/>
  <c r="AK3801" i="38"/>
  <c r="BD3801" i="38" s="1"/>
  <c r="AG3801" i="38"/>
  <c r="AI3801" i="38" s="1"/>
  <c r="AD3801" i="38"/>
  <c r="BC3800" i="38"/>
  <c r="AN3800" i="38"/>
  <c r="AK3800" i="38"/>
  <c r="BD3800" i="38" s="1"/>
  <c r="AG3800" i="38"/>
  <c r="AI3800" i="38" s="1"/>
  <c r="AD3800" i="38"/>
  <c r="BC3799" i="38"/>
  <c r="AN3799" i="38"/>
  <c r="AK3799" i="38"/>
  <c r="BD3799" i="38" s="1"/>
  <c r="AG3799" i="38"/>
  <c r="AI3799" i="38" s="1"/>
  <c r="AD3799" i="38"/>
  <c r="BC3798" i="38"/>
  <c r="AN3798" i="38"/>
  <c r="AK3798" i="38"/>
  <c r="BD3798" i="38" s="1"/>
  <c r="AG3798" i="38"/>
  <c r="AI3798" i="38" s="1"/>
  <c r="AD3798" i="38"/>
  <c r="BC3797" i="38"/>
  <c r="AN3797" i="38"/>
  <c r="AK3797" i="38"/>
  <c r="BD3797" i="38" s="1"/>
  <c r="AG3797" i="38"/>
  <c r="AI3797" i="38" s="1"/>
  <c r="AD3797" i="38"/>
  <c r="BC3796" i="38"/>
  <c r="AN3796" i="38"/>
  <c r="AK3796" i="38"/>
  <c r="BD3796" i="38" s="1"/>
  <c r="AG3796" i="38"/>
  <c r="AI3796" i="38" s="1"/>
  <c r="AD3796" i="38"/>
  <c r="BC3795" i="38"/>
  <c r="AN3795" i="38"/>
  <c r="AK3795" i="38"/>
  <c r="BD3795" i="38" s="1"/>
  <c r="AG3795" i="38"/>
  <c r="AI3795" i="38" s="1"/>
  <c r="AD3795" i="38"/>
  <c r="BC3794" i="38"/>
  <c r="AN3794" i="38"/>
  <c r="AK3794" i="38"/>
  <c r="BD3794" i="38" s="1"/>
  <c r="AG3794" i="38"/>
  <c r="AI3794" i="38" s="1"/>
  <c r="AD3794" i="38"/>
  <c r="BC3793" i="38"/>
  <c r="AN3793" i="38"/>
  <c r="AK3793" i="38"/>
  <c r="BD3793" i="38" s="1"/>
  <c r="AG3793" i="38"/>
  <c r="AI3793" i="38" s="1"/>
  <c r="AD3793" i="38"/>
  <c r="BC3792" i="38"/>
  <c r="AN3792" i="38"/>
  <c r="AK3792" i="38"/>
  <c r="BD3792" i="38" s="1"/>
  <c r="AG3792" i="38"/>
  <c r="AD3792" i="38"/>
  <c r="BC3791" i="38"/>
  <c r="AN3791" i="38"/>
  <c r="AK3791" i="38"/>
  <c r="BD3791" i="38" s="1"/>
  <c r="AG3791" i="38"/>
  <c r="AD3791" i="38"/>
  <c r="BC3790" i="38"/>
  <c r="AN3790" i="38"/>
  <c r="AK3790" i="38"/>
  <c r="BD3790" i="38" s="1"/>
  <c r="AG3790" i="38"/>
  <c r="AD3790" i="38"/>
  <c r="BC3789" i="38"/>
  <c r="AN3789" i="38"/>
  <c r="AK3789" i="38"/>
  <c r="BD3789" i="38" s="1"/>
  <c r="AG3789" i="38"/>
  <c r="AD3789" i="38"/>
  <c r="BC3788" i="38"/>
  <c r="AN3788" i="38"/>
  <c r="AK3788" i="38"/>
  <c r="BD3788" i="38" s="1"/>
  <c r="AG3788" i="38"/>
  <c r="AD3788" i="38"/>
  <c r="BC3787" i="38"/>
  <c r="AN3787" i="38"/>
  <c r="AK3787" i="38"/>
  <c r="BD3787" i="38" s="1"/>
  <c r="AG3787" i="38"/>
  <c r="AD3787" i="38"/>
  <c r="BC3786" i="38"/>
  <c r="AN3786" i="38"/>
  <c r="AK3786" i="38"/>
  <c r="BD3786" i="38" s="1"/>
  <c r="AG3786" i="38"/>
  <c r="AD3786" i="38"/>
  <c r="BC3785" i="38"/>
  <c r="AN3785" i="38"/>
  <c r="AK3785" i="38"/>
  <c r="BD3785" i="38" s="1"/>
  <c r="AG3785" i="38"/>
  <c r="AD3785" i="38"/>
  <c r="BC3784" i="38"/>
  <c r="AN3784" i="38"/>
  <c r="AK3784" i="38"/>
  <c r="BD3784" i="38" s="1"/>
  <c r="AG3784" i="38"/>
  <c r="AD3784" i="38"/>
  <c r="BC3783" i="38"/>
  <c r="AN3783" i="38"/>
  <c r="AK3783" i="38"/>
  <c r="BD3783" i="38" s="1"/>
  <c r="AG3783" i="38"/>
  <c r="AD3783" i="38"/>
  <c r="BC3782" i="38"/>
  <c r="AN3782" i="38"/>
  <c r="AK3782" i="38"/>
  <c r="BD3782" i="38" s="1"/>
  <c r="AG3782" i="38"/>
  <c r="AD3782" i="38"/>
  <c r="BC3781" i="38"/>
  <c r="AN3781" i="38"/>
  <c r="AK3781" i="38"/>
  <c r="BD3781" i="38" s="1"/>
  <c r="AG3781" i="38"/>
  <c r="AD3781" i="38"/>
  <c r="BC3780" i="38"/>
  <c r="AN3780" i="38"/>
  <c r="AK3780" i="38"/>
  <c r="BD3780" i="38" s="1"/>
  <c r="AG3780" i="38"/>
  <c r="AD3780" i="38"/>
  <c r="BC3779" i="38"/>
  <c r="AN3779" i="38"/>
  <c r="AK3779" i="38"/>
  <c r="BD3779" i="38" s="1"/>
  <c r="AG3779" i="38"/>
  <c r="AD3779" i="38"/>
  <c r="BC3778" i="38"/>
  <c r="AN3778" i="38"/>
  <c r="AK3778" i="38"/>
  <c r="BD3778" i="38" s="1"/>
  <c r="AG3778" i="38"/>
  <c r="AD3778" i="38"/>
  <c r="BC3777" i="38"/>
  <c r="AN3777" i="38"/>
  <c r="AK3777" i="38"/>
  <c r="BD3777" i="38" s="1"/>
  <c r="AG3777" i="38"/>
  <c r="AD3777" i="38"/>
  <c r="BC3776" i="38"/>
  <c r="AN3776" i="38"/>
  <c r="AK3776" i="38"/>
  <c r="BD3776" i="38" s="1"/>
  <c r="AG3776" i="38"/>
  <c r="AD3776" i="38"/>
  <c r="BC3775" i="38"/>
  <c r="AN3775" i="38"/>
  <c r="AK3775" i="38"/>
  <c r="BD3775" i="38" s="1"/>
  <c r="AG3775" i="38"/>
  <c r="AD3775" i="38"/>
  <c r="BC3774" i="38"/>
  <c r="AN3774" i="38"/>
  <c r="AK3774" i="38"/>
  <c r="BD3774" i="38" s="1"/>
  <c r="AG3774" i="38"/>
  <c r="AD3774" i="38"/>
  <c r="BC3773" i="38"/>
  <c r="AN3773" i="38"/>
  <c r="AK3773" i="38"/>
  <c r="BD3773" i="38" s="1"/>
  <c r="AG3773" i="38"/>
  <c r="AD3773" i="38"/>
  <c r="BC3772" i="38"/>
  <c r="AN3772" i="38"/>
  <c r="AK3772" i="38"/>
  <c r="BD3772" i="38" s="1"/>
  <c r="AG3772" i="38"/>
  <c r="AD3772" i="38"/>
  <c r="BC3771" i="38"/>
  <c r="AN3771" i="38"/>
  <c r="AK3771" i="38"/>
  <c r="BD3771" i="38" s="1"/>
  <c r="AG3771" i="38"/>
  <c r="AD3771" i="38"/>
  <c r="BC3770" i="38"/>
  <c r="AN3770" i="38"/>
  <c r="AK3770" i="38"/>
  <c r="BD3770" i="38" s="1"/>
  <c r="AG3770" i="38"/>
  <c r="AD3770" i="38"/>
  <c r="BC3769" i="38"/>
  <c r="AN3769" i="38"/>
  <c r="AK3769" i="38"/>
  <c r="BD3769" i="38" s="1"/>
  <c r="AG3769" i="38"/>
  <c r="AD3769" i="38"/>
  <c r="BC3768" i="38"/>
  <c r="AN3768" i="38"/>
  <c r="AK3768" i="38"/>
  <c r="BD3768" i="38" s="1"/>
  <c r="AG3768" i="38"/>
  <c r="AD3768" i="38"/>
  <c r="BC3767" i="38"/>
  <c r="AN3767" i="38"/>
  <c r="AK3767" i="38"/>
  <c r="BD3767" i="38" s="1"/>
  <c r="AG3767" i="38"/>
  <c r="AD3767" i="38"/>
  <c r="BC3766" i="38"/>
  <c r="AN3766" i="38"/>
  <c r="AK3766" i="38"/>
  <c r="BD3766" i="38" s="1"/>
  <c r="AG3766" i="38"/>
  <c r="AD3766" i="38"/>
  <c r="BC3765" i="38"/>
  <c r="AN3765" i="38"/>
  <c r="AK3765" i="38"/>
  <c r="BD3765" i="38" s="1"/>
  <c r="AG3765" i="38"/>
  <c r="AD3765" i="38"/>
  <c r="BC3764" i="38"/>
  <c r="AN3764" i="38"/>
  <c r="AK3764" i="38"/>
  <c r="BD3764" i="38" s="1"/>
  <c r="AG3764" i="38"/>
  <c r="AD3764" i="38"/>
  <c r="BC3763" i="38"/>
  <c r="AN3763" i="38"/>
  <c r="AK3763" i="38"/>
  <c r="BD3763" i="38" s="1"/>
  <c r="AG3763" i="38"/>
  <c r="AD3763" i="38"/>
  <c r="BC3762" i="38"/>
  <c r="AN3762" i="38"/>
  <c r="AK3762" i="38"/>
  <c r="BD3762" i="38" s="1"/>
  <c r="AG3762" i="38"/>
  <c r="AD3762" i="38"/>
  <c r="BC3761" i="38"/>
  <c r="AN3761" i="38"/>
  <c r="AK3761" i="38"/>
  <c r="BD3761" i="38" s="1"/>
  <c r="AG3761" i="38"/>
  <c r="AD3761" i="38"/>
  <c r="BC3760" i="38"/>
  <c r="AN3760" i="38"/>
  <c r="AK3760" i="38"/>
  <c r="BD3760" i="38" s="1"/>
  <c r="AG3760" i="38"/>
  <c r="AD3760" i="38"/>
  <c r="BC3759" i="38"/>
  <c r="AN3759" i="38"/>
  <c r="AK3759" i="38"/>
  <c r="BD3759" i="38" s="1"/>
  <c r="AG3759" i="38"/>
  <c r="AD3759" i="38"/>
  <c r="BC3758" i="38"/>
  <c r="AN3758" i="38"/>
  <c r="AK3758" i="38"/>
  <c r="BD3758" i="38" s="1"/>
  <c r="AG3758" i="38"/>
  <c r="AD3758" i="38"/>
  <c r="BC3757" i="38"/>
  <c r="AN3757" i="38"/>
  <c r="AK3757" i="38"/>
  <c r="BD3757" i="38" s="1"/>
  <c r="AG3757" i="38"/>
  <c r="AD3757" i="38"/>
  <c r="BC3756" i="38"/>
  <c r="AN3756" i="38"/>
  <c r="AK3756" i="38"/>
  <c r="BD3756" i="38" s="1"/>
  <c r="AG3756" i="38"/>
  <c r="AD3756" i="38"/>
  <c r="BC3755" i="38"/>
  <c r="AN3755" i="38"/>
  <c r="AK3755" i="38"/>
  <c r="BD3755" i="38" s="1"/>
  <c r="AG3755" i="38"/>
  <c r="AD3755" i="38"/>
  <c r="BC3754" i="38"/>
  <c r="AN3754" i="38"/>
  <c r="AK3754" i="38"/>
  <c r="BD3754" i="38" s="1"/>
  <c r="AG3754" i="38"/>
  <c r="AD3754" i="38"/>
  <c r="BC3753" i="38"/>
  <c r="AN3753" i="38"/>
  <c r="AK3753" i="38"/>
  <c r="BD3753" i="38" s="1"/>
  <c r="AG3753" i="38"/>
  <c r="AD3753" i="38"/>
  <c r="BC3752" i="38"/>
  <c r="AN3752" i="38"/>
  <c r="AK3752" i="38"/>
  <c r="BD3752" i="38" s="1"/>
  <c r="AG3752" i="38"/>
  <c r="AD3752" i="38"/>
  <c r="BC3751" i="38"/>
  <c r="AN3751" i="38"/>
  <c r="AK3751" i="38"/>
  <c r="BD3751" i="38" s="1"/>
  <c r="AG3751" i="38"/>
  <c r="AD3751" i="38"/>
  <c r="BC3750" i="38"/>
  <c r="AN3750" i="38"/>
  <c r="AK3750" i="38"/>
  <c r="BD3750" i="38" s="1"/>
  <c r="AG3750" i="38"/>
  <c r="AD3750" i="38"/>
  <c r="BC3749" i="38"/>
  <c r="AN3749" i="38"/>
  <c r="AK3749" i="38"/>
  <c r="BD3749" i="38" s="1"/>
  <c r="AG3749" i="38"/>
  <c r="AD3749" i="38"/>
  <c r="BC3748" i="38"/>
  <c r="AN3748" i="38"/>
  <c r="AK3748" i="38"/>
  <c r="BD3748" i="38" s="1"/>
  <c r="AG3748" i="38"/>
  <c r="AD3748" i="38"/>
  <c r="BC3747" i="38"/>
  <c r="AN3747" i="38"/>
  <c r="AK3747" i="38"/>
  <c r="BD3747" i="38" s="1"/>
  <c r="AG3747" i="38"/>
  <c r="AD3747" i="38"/>
  <c r="BC3746" i="38"/>
  <c r="AN3746" i="38"/>
  <c r="AK3746" i="38"/>
  <c r="BD3746" i="38" s="1"/>
  <c r="AG3746" i="38"/>
  <c r="AD3746" i="38"/>
  <c r="BC3745" i="38"/>
  <c r="AN3745" i="38"/>
  <c r="AK3745" i="38"/>
  <c r="BD3745" i="38" s="1"/>
  <c r="AG3745" i="38"/>
  <c r="AD3745" i="38"/>
  <c r="BC3744" i="38"/>
  <c r="AN3744" i="38"/>
  <c r="AK3744" i="38"/>
  <c r="BD3744" i="38" s="1"/>
  <c r="AG3744" i="38"/>
  <c r="AD3744" i="38"/>
  <c r="BC3743" i="38"/>
  <c r="AN3743" i="38"/>
  <c r="AK3743" i="38"/>
  <c r="BD3743" i="38" s="1"/>
  <c r="AG3743" i="38"/>
  <c r="AD3743" i="38"/>
  <c r="BC3742" i="38"/>
  <c r="AN3742" i="38"/>
  <c r="AK3742" i="38"/>
  <c r="BD3742" i="38" s="1"/>
  <c r="AG3742" i="38"/>
  <c r="AD3742" i="38"/>
  <c r="BC3741" i="38"/>
  <c r="AN3741" i="38"/>
  <c r="AK3741" i="38"/>
  <c r="BD3741" i="38" s="1"/>
  <c r="AG3741" i="38"/>
  <c r="AD3741" i="38"/>
  <c r="BC3740" i="38"/>
  <c r="AN3740" i="38"/>
  <c r="AK3740" i="38"/>
  <c r="BD3740" i="38" s="1"/>
  <c r="AG3740" i="38"/>
  <c r="AD3740" i="38"/>
  <c r="BC3739" i="38"/>
  <c r="AN3739" i="38"/>
  <c r="AK3739" i="38"/>
  <c r="BD3739" i="38" s="1"/>
  <c r="AG3739" i="38"/>
  <c r="AD3739" i="38"/>
  <c r="BC3738" i="38"/>
  <c r="AN3738" i="38"/>
  <c r="AK3738" i="38"/>
  <c r="BD3738" i="38" s="1"/>
  <c r="AG3738" i="38"/>
  <c r="AD3738" i="38"/>
  <c r="BC3737" i="38"/>
  <c r="AN3737" i="38"/>
  <c r="AK3737" i="38"/>
  <c r="BD3737" i="38" s="1"/>
  <c r="AG3737" i="38"/>
  <c r="AD3737" i="38"/>
  <c r="BC3736" i="38"/>
  <c r="AN3736" i="38"/>
  <c r="AK3736" i="38"/>
  <c r="BD3736" i="38" s="1"/>
  <c r="AG3736" i="38"/>
  <c r="AD3736" i="38"/>
  <c r="BC3735" i="38"/>
  <c r="AN3735" i="38"/>
  <c r="AK3735" i="38"/>
  <c r="BD3735" i="38" s="1"/>
  <c r="AG3735" i="38"/>
  <c r="AD3735" i="38"/>
  <c r="BC3734" i="38"/>
  <c r="AN3734" i="38"/>
  <c r="AK3734" i="38"/>
  <c r="BD3734" i="38" s="1"/>
  <c r="AG3734" i="38"/>
  <c r="AD3734" i="38"/>
  <c r="BC3733" i="38"/>
  <c r="AN3733" i="38"/>
  <c r="AK3733" i="38"/>
  <c r="BD3733" i="38" s="1"/>
  <c r="AG3733" i="38"/>
  <c r="AD3733" i="38"/>
  <c r="BC3732" i="38"/>
  <c r="AN3732" i="38"/>
  <c r="AK3732" i="38"/>
  <c r="BD3732" i="38" s="1"/>
  <c r="AG3732" i="38"/>
  <c r="AD3732" i="38"/>
  <c r="BC3731" i="38"/>
  <c r="AN3731" i="38"/>
  <c r="AK3731" i="38"/>
  <c r="BD3731" i="38" s="1"/>
  <c r="AG3731" i="38"/>
  <c r="AD3731" i="38"/>
  <c r="BC3730" i="38"/>
  <c r="AN3730" i="38"/>
  <c r="AK3730" i="38"/>
  <c r="BD3730" i="38" s="1"/>
  <c r="AG3730" i="38"/>
  <c r="AD3730" i="38"/>
  <c r="BC3729" i="38"/>
  <c r="AN3729" i="38"/>
  <c r="AK3729" i="38"/>
  <c r="BD3729" i="38" s="1"/>
  <c r="AG3729" i="38"/>
  <c r="AI3729" i="38" s="1"/>
  <c r="AD3729" i="38"/>
  <c r="BC3728" i="38"/>
  <c r="AN3728" i="38"/>
  <c r="AK3728" i="38"/>
  <c r="BD3728" i="38" s="1"/>
  <c r="AG3728" i="38"/>
  <c r="AI3728" i="38" s="1"/>
  <c r="AD3728" i="38"/>
  <c r="BC3727" i="38"/>
  <c r="AN3727" i="38"/>
  <c r="AK3727" i="38"/>
  <c r="BD3727" i="38" s="1"/>
  <c r="AG3727" i="38"/>
  <c r="AI3727" i="38" s="1"/>
  <c r="AD3727" i="38"/>
  <c r="BC3726" i="38"/>
  <c r="AN3726" i="38"/>
  <c r="AK3726" i="38"/>
  <c r="BD3726" i="38" s="1"/>
  <c r="AG3726" i="38"/>
  <c r="AI3726" i="38" s="1"/>
  <c r="AD3726" i="38"/>
  <c r="BC3725" i="38"/>
  <c r="AN3725" i="38"/>
  <c r="AK3725" i="38"/>
  <c r="BD3725" i="38" s="1"/>
  <c r="AG3725" i="38"/>
  <c r="AI3725" i="38" s="1"/>
  <c r="AD3725" i="38"/>
  <c r="BC3724" i="38"/>
  <c r="AN3724" i="38"/>
  <c r="AK3724" i="38"/>
  <c r="BD3724" i="38" s="1"/>
  <c r="AG3724" i="38"/>
  <c r="AI3724" i="38" s="1"/>
  <c r="AD3724" i="38"/>
  <c r="BC3723" i="38"/>
  <c r="AN3723" i="38"/>
  <c r="AK3723" i="38"/>
  <c r="BD3723" i="38" s="1"/>
  <c r="AG3723" i="38"/>
  <c r="AI3723" i="38" s="1"/>
  <c r="AD3723" i="38"/>
  <c r="BC3722" i="38"/>
  <c r="AN3722" i="38"/>
  <c r="AK3722" i="38"/>
  <c r="BD3722" i="38" s="1"/>
  <c r="AG3722" i="38"/>
  <c r="AI3722" i="38" s="1"/>
  <c r="AD3722" i="38"/>
  <c r="BC3721" i="38"/>
  <c r="AN3721" i="38"/>
  <c r="AK3721" i="38"/>
  <c r="BD3721" i="38" s="1"/>
  <c r="AG3721" i="38"/>
  <c r="AI3721" i="38" s="1"/>
  <c r="AD3721" i="38"/>
  <c r="BC3720" i="38"/>
  <c r="AN3720" i="38"/>
  <c r="AK3720" i="38"/>
  <c r="BD3720" i="38" s="1"/>
  <c r="AG3720" i="38"/>
  <c r="AI3720" i="38" s="1"/>
  <c r="AD3720" i="38"/>
  <c r="BC3719" i="38"/>
  <c r="AN3719" i="38"/>
  <c r="AK3719" i="38"/>
  <c r="BD3719" i="38" s="1"/>
  <c r="AG3719" i="38"/>
  <c r="AI3719" i="38" s="1"/>
  <c r="AD3719" i="38"/>
  <c r="BC3718" i="38"/>
  <c r="AN3718" i="38"/>
  <c r="AK3718" i="38"/>
  <c r="BD3718" i="38" s="1"/>
  <c r="AG3718" i="38"/>
  <c r="AI3718" i="38" s="1"/>
  <c r="AD3718" i="38"/>
  <c r="BC3717" i="38"/>
  <c r="AN3717" i="38"/>
  <c r="AK3717" i="38"/>
  <c r="BD3717" i="38" s="1"/>
  <c r="AG3717" i="38"/>
  <c r="AI3717" i="38" s="1"/>
  <c r="AD3717" i="38"/>
  <c r="BC3716" i="38"/>
  <c r="AN3716" i="38"/>
  <c r="AK3716" i="38"/>
  <c r="BD3716" i="38" s="1"/>
  <c r="AG3716" i="38"/>
  <c r="AI3716" i="38" s="1"/>
  <c r="AD3716" i="38"/>
  <c r="BC3715" i="38"/>
  <c r="AN3715" i="38"/>
  <c r="AK3715" i="38"/>
  <c r="BD3715" i="38" s="1"/>
  <c r="AG3715" i="38"/>
  <c r="AI3715" i="38" s="1"/>
  <c r="AD3715" i="38"/>
  <c r="BC3714" i="38"/>
  <c r="AN3714" i="38"/>
  <c r="AK3714" i="38"/>
  <c r="BD3714" i="38" s="1"/>
  <c r="AG3714" i="38"/>
  <c r="AI3714" i="38" s="1"/>
  <c r="AD3714" i="38"/>
  <c r="BC3713" i="38"/>
  <c r="AN3713" i="38"/>
  <c r="AK3713" i="38"/>
  <c r="BD3713" i="38" s="1"/>
  <c r="AG3713" i="38"/>
  <c r="AI3713" i="38" s="1"/>
  <c r="AD3713" i="38"/>
  <c r="BC3712" i="38"/>
  <c r="AN3712" i="38"/>
  <c r="AK3712" i="38"/>
  <c r="BD3712" i="38" s="1"/>
  <c r="AG3712" i="38"/>
  <c r="AI3712" i="38" s="1"/>
  <c r="AD3712" i="38"/>
  <c r="BC3711" i="38"/>
  <c r="AN3711" i="38"/>
  <c r="AK3711" i="38"/>
  <c r="BD3711" i="38" s="1"/>
  <c r="AG3711" i="38"/>
  <c r="AI3711" i="38" s="1"/>
  <c r="AD3711" i="38"/>
  <c r="BC3710" i="38"/>
  <c r="AN3710" i="38"/>
  <c r="AK3710" i="38"/>
  <c r="BD3710" i="38" s="1"/>
  <c r="AG3710" i="38"/>
  <c r="AI3710" i="38" s="1"/>
  <c r="AD3710" i="38"/>
  <c r="BC3709" i="38"/>
  <c r="AN3709" i="38"/>
  <c r="AK3709" i="38"/>
  <c r="BD3709" i="38" s="1"/>
  <c r="AG3709" i="38"/>
  <c r="AI3709" i="38" s="1"/>
  <c r="AD3709" i="38"/>
  <c r="BC3708" i="38"/>
  <c r="AN3708" i="38"/>
  <c r="AK3708" i="38"/>
  <c r="BD3708" i="38" s="1"/>
  <c r="AG3708" i="38"/>
  <c r="AI3708" i="38" s="1"/>
  <c r="AD3708" i="38"/>
  <c r="BC3707" i="38"/>
  <c r="AN3707" i="38"/>
  <c r="AK3707" i="38"/>
  <c r="BD3707" i="38" s="1"/>
  <c r="AG3707" i="38"/>
  <c r="AI3707" i="38" s="1"/>
  <c r="AD3707" i="38"/>
  <c r="BC3706" i="38"/>
  <c r="AN3706" i="38"/>
  <c r="AK3706" i="38"/>
  <c r="BD3706" i="38" s="1"/>
  <c r="AG3706" i="38"/>
  <c r="AI3706" i="38" s="1"/>
  <c r="AD3706" i="38"/>
  <c r="BC3705" i="38"/>
  <c r="AN3705" i="38"/>
  <c r="AK3705" i="38"/>
  <c r="BD3705" i="38" s="1"/>
  <c r="AG3705" i="38"/>
  <c r="AI3705" i="38" s="1"/>
  <c r="AD3705" i="38"/>
  <c r="BC3704" i="38"/>
  <c r="AN3704" i="38"/>
  <c r="AK3704" i="38"/>
  <c r="BD3704" i="38" s="1"/>
  <c r="AG3704" i="38"/>
  <c r="AI3704" i="38" s="1"/>
  <c r="AD3704" i="38"/>
  <c r="BC3703" i="38"/>
  <c r="AN3703" i="38"/>
  <c r="AK3703" i="38"/>
  <c r="BD3703" i="38" s="1"/>
  <c r="AG3703" i="38"/>
  <c r="AI3703" i="38" s="1"/>
  <c r="AD3703" i="38"/>
  <c r="BC3702" i="38"/>
  <c r="AN3702" i="38"/>
  <c r="AK3702" i="38"/>
  <c r="BD3702" i="38" s="1"/>
  <c r="AG3702" i="38"/>
  <c r="AI3702" i="38" s="1"/>
  <c r="AD3702" i="38"/>
  <c r="BC3701" i="38"/>
  <c r="AN3701" i="38"/>
  <c r="AK3701" i="38"/>
  <c r="BD3701" i="38" s="1"/>
  <c r="AG3701" i="38"/>
  <c r="AI3701" i="38" s="1"/>
  <c r="AD3701" i="38"/>
  <c r="BC3700" i="38"/>
  <c r="AN3700" i="38"/>
  <c r="AK3700" i="38"/>
  <c r="BD3700" i="38" s="1"/>
  <c r="AG3700" i="38"/>
  <c r="AD3700" i="38"/>
  <c r="BC3699" i="38"/>
  <c r="AN3699" i="38"/>
  <c r="AK3699" i="38"/>
  <c r="BD3699" i="38" s="1"/>
  <c r="AG3699" i="38"/>
  <c r="AD3699" i="38"/>
  <c r="BC3698" i="38"/>
  <c r="AN3698" i="38"/>
  <c r="AK3698" i="38"/>
  <c r="BD3698" i="38" s="1"/>
  <c r="AG3698" i="38"/>
  <c r="AD3698" i="38"/>
  <c r="BC3697" i="38"/>
  <c r="AN3697" i="38"/>
  <c r="AK3697" i="38"/>
  <c r="BD3697" i="38" s="1"/>
  <c r="AG3697" i="38"/>
  <c r="AD3697" i="38"/>
  <c r="BC3696" i="38"/>
  <c r="AN3696" i="38"/>
  <c r="AK3696" i="38"/>
  <c r="BD3696" i="38" s="1"/>
  <c r="AG3696" i="38"/>
  <c r="AD3696" i="38"/>
  <c r="BC3695" i="38"/>
  <c r="AN3695" i="38"/>
  <c r="AK3695" i="38"/>
  <c r="BD3695" i="38" s="1"/>
  <c r="AG3695" i="38"/>
  <c r="AD3695" i="38"/>
  <c r="BC3694" i="38"/>
  <c r="AN3694" i="38"/>
  <c r="AK3694" i="38"/>
  <c r="BD3694" i="38" s="1"/>
  <c r="AG3694" i="38"/>
  <c r="AD3694" i="38"/>
  <c r="BC3693" i="38"/>
  <c r="AN3693" i="38"/>
  <c r="AK3693" i="38"/>
  <c r="BD3693" i="38" s="1"/>
  <c r="AG3693" i="38"/>
  <c r="AD3693" i="38"/>
  <c r="BC3692" i="38"/>
  <c r="AN3692" i="38"/>
  <c r="AK3692" i="38"/>
  <c r="BD3692" i="38" s="1"/>
  <c r="AG3692" i="38"/>
  <c r="AD3692" i="38"/>
  <c r="BC3691" i="38"/>
  <c r="AN3691" i="38"/>
  <c r="AK3691" i="38"/>
  <c r="BD3691" i="38" s="1"/>
  <c r="AG3691" i="38"/>
  <c r="AD3691" i="38"/>
  <c r="BC3690" i="38"/>
  <c r="AN3690" i="38"/>
  <c r="AK3690" i="38"/>
  <c r="BD3690" i="38" s="1"/>
  <c r="AG3690" i="38"/>
  <c r="AD3690" i="38"/>
  <c r="BC3689" i="38"/>
  <c r="AN3689" i="38"/>
  <c r="AK3689" i="38"/>
  <c r="BD3689" i="38" s="1"/>
  <c r="AG3689" i="38"/>
  <c r="AD3689" i="38"/>
  <c r="BC3688" i="38"/>
  <c r="AN3688" i="38"/>
  <c r="AK3688" i="38"/>
  <c r="BD3688" i="38" s="1"/>
  <c r="AG3688" i="38"/>
  <c r="AD3688" i="38"/>
  <c r="BC3687" i="38"/>
  <c r="AN3687" i="38"/>
  <c r="AK3687" i="38"/>
  <c r="BD3687" i="38" s="1"/>
  <c r="AG3687" i="38"/>
  <c r="AD3687" i="38"/>
  <c r="BC3686" i="38"/>
  <c r="AN3686" i="38"/>
  <c r="AK3686" i="38"/>
  <c r="BD3686" i="38" s="1"/>
  <c r="AG3686" i="38"/>
  <c r="AD3686" i="38"/>
  <c r="BC3685" i="38"/>
  <c r="AN3685" i="38"/>
  <c r="AK3685" i="38"/>
  <c r="BD3685" i="38" s="1"/>
  <c r="AG3685" i="38"/>
  <c r="AD3685" i="38"/>
  <c r="BC3684" i="38"/>
  <c r="AN3684" i="38"/>
  <c r="AK3684" i="38"/>
  <c r="BD3684" i="38" s="1"/>
  <c r="AG3684" i="38"/>
  <c r="AD3684" i="38"/>
  <c r="BC3683" i="38"/>
  <c r="AN3683" i="38"/>
  <c r="AK3683" i="38"/>
  <c r="BD3683" i="38" s="1"/>
  <c r="AG3683" i="38"/>
  <c r="AD3683" i="38"/>
  <c r="BC3682" i="38"/>
  <c r="AN3682" i="38"/>
  <c r="AK3682" i="38"/>
  <c r="BD3682" i="38" s="1"/>
  <c r="AG3682" i="38"/>
  <c r="AD3682" i="38"/>
  <c r="BC3681" i="38"/>
  <c r="AN3681" i="38"/>
  <c r="AK3681" i="38"/>
  <c r="BD3681" i="38" s="1"/>
  <c r="AG3681" i="38"/>
  <c r="AD3681" i="38"/>
  <c r="BC3680" i="38"/>
  <c r="AN3680" i="38"/>
  <c r="AK3680" i="38"/>
  <c r="BD3680" i="38" s="1"/>
  <c r="AG3680" i="38"/>
  <c r="AD3680" i="38"/>
  <c r="BC3679" i="38"/>
  <c r="AN3679" i="38"/>
  <c r="AK3679" i="38"/>
  <c r="BD3679" i="38" s="1"/>
  <c r="AG3679" i="38"/>
  <c r="AD3679" i="38"/>
  <c r="BC3678" i="38"/>
  <c r="AN3678" i="38"/>
  <c r="AK3678" i="38"/>
  <c r="BD3678" i="38" s="1"/>
  <c r="AG3678" i="38"/>
  <c r="AD3678" i="38"/>
  <c r="BC3677" i="38"/>
  <c r="AN3677" i="38"/>
  <c r="AK3677" i="38"/>
  <c r="BD3677" i="38" s="1"/>
  <c r="AG3677" i="38"/>
  <c r="AD3677" i="38"/>
  <c r="BC3676" i="38"/>
  <c r="AN3676" i="38"/>
  <c r="AK3676" i="38"/>
  <c r="BD3676" i="38" s="1"/>
  <c r="AG3676" i="38"/>
  <c r="AD3676" i="38"/>
  <c r="BC3675" i="38"/>
  <c r="AN3675" i="38"/>
  <c r="AK3675" i="38"/>
  <c r="BD3675" i="38" s="1"/>
  <c r="AG3675" i="38"/>
  <c r="AD3675" i="38"/>
  <c r="BC3674" i="38"/>
  <c r="AN3674" i="38"/>
  <c r="AK3674" i="38"/>
  <c r="BD3674" i="38" s="1"/>
  <c r="AG3674" i="38"/>
  <c r="AD3674" i="38"/>
  <c r="BC3673" i="38"/>
  <c r="AN3673" i="38"/>
  <c r="AK3673" i="38"/>
  <c r="BD3673" i="38" s="1"/>
  <c r="AG3673" i="38"/>
  <c r="AD3673" i="38"/>
  <c r="BC3672" i="38"/>
  <c r="AN3672" i="38"/>
  <c r="AK3672" i="38"/>
  <c r="BD3672" i="38" s="1"/>
  <c r="AG3672" i="38"/>
  <c r="AD3672" i="38"/>
  <c r="BC3671" i="38"/>
  <c r="AN3671" i="38"/>
  <c r="AK3671" i="38"/>
  <c r="BD3671" i="38" s="1"/>
  <c r="AG3671" i="38"/>
  <c r="AD3671" i="38"/>
  <c r="BC3670" i="38"/>
  <c r="AN3670" i="38"/>
  <c r="AK3670" i="38"/>
  <c r="BD3670" i="38" s="1"/>
  <c r="AG3670" i="38"/>
  <c r="AD3670" i="38"/>
  <c r="BC3669" i="38"/>
  <c r="AN3669" i="38"/>
  <c r="AK3669" i="38"/>
  <c r="BD3669" i="38" s="1"/>
  <c r="AG3669" i="38"/>
  <c r="AD3669" i="38"/>
  <c r="BC3668" i="38"/>
  <c r="AN3668" i="38"/>
  <c r="AK3668" i="38"/>
  <c r="BD3668" i="38" s="1"/>
  <c r="AG3668" i="38"/>
  <c r="AD3668" i="38"/>
  <c r="BC3667" i="38"/>
  <c r="AN3667" i="38"/>
  <c r="AK3667" i="38"/>
  <c r="BD3667" i="38" s="1"/>
  <c r="AG3667" i="38"/>
  <c r="AD3667" i="38"/>
  <c r="BC3666" i="38"/>
  <c r="AN3666" i="38"/>
  <c r="AK3666" i="38"/>
  <c r="BD3666" i="38" s="1"/>
  <c r="AG3666" i="38"/>
  <c r="AD3666" i="38"/>
  <c r="BC3665" i="38"/>
  <c r="AN3665" i="38"/>
  <c r="AK3665" i="38"/>
  <c r="BD3665" i="38" s="1"/>
  <c r="AG3665" i="38"/>
  <c r="AD3665" i="38"/>
  <c r="BC3664" i="38"/>
  <c r="AN3664" i="38"/>
  <c r="AK3664" i="38"/>
  <c r="BD3664" i="38" s="1"/>
  <c r="AG3664" i="38"/>
  <c r="AD3664" i="38"/>
  <c r="BC3663" i="38"/>
  <c r="AN3663" i="38"/>
  <c r="AK3663" i="38"/>
  <c r="BD3663" i="38" s="1"/>
  <c r="AG3663" i="38"/>
  <c r="AD3663" i="38"/>
  <c r="BC3662" i="38"/>
  <c r="AN3662" i="38"/>
  <c r="AK3662" i="38"/>
  <c r="BD3662" i="38" s="1"/>
  <c r="AG3662" i="38"/>
  <c r="AD3662" i="38"/>
  <c r="BC3661" i="38"/>
  <c r="AN3661" i="38"/>
  <c r="AK3661" i="38"/>
  <c r="BD3661" i="38" s="1"/>
  <c r="AG3661" i="38"/>
  <c r="AD3661" i="38"/>
  <c r="BC3660" i="38"/>
  <c r="AN3660" i="38"/>
  <c r="AK3660" i="38"/>
  <c r="BD3660" i="38" s="1"/>
  <c r="AG3660" i="38"/>
  <c r="AD3660" i="38"/>
  <c r="BC3659" i="38"/>
  <c r="AN3659" i="38"/>
  <c r="AK3659" i="38"/>
  <c r="BD3659" i="38" s="1"/>
  <c r="AG3659" i="38"/>
  <c r="AD3659" i="38"/>
  <c r="BC3658" i="38"/>
  <c r="AN3658" i="38"/>
  <c r="AK3658" i="38"/>
  <c r="BD3658" i="38" s="1"/>
  <c r="AG3658" i="38"/>
  <c r="AD3658" i="38"/>
  <c r="BC3657" i="38"/>
  <c r="AN3657" i="38"/>
  <c r="AK3657" i="38"/>
  <c r="BD3657" i="38" s="1"/>
  <c r="AG3657" i="38"/>
  <c r="AD3657" i="38"/>
  <c r="BC3656" i="38"/>
  <c r="AN3656" i="38"/>
  <c r="AK3656" i="38"/>
  <c r="BD3656" i="38" s="1"/>
  <c r="AG3656" i="38"/>
  <c r="AD3656" i="38"/>
  <c r="BC3655" i="38"/>
  <c r="AN3655" i="38"/>
  <c r="AK3655" i="38"/>
  <c r="BD3655" i="38" s="1"/>
  <c r="AG3655" i="38"/>
  <c r="AD3655" i="38"/>
  <c r="BC3654" i="38"/>
  <c r="AN3654" i="38"/>
  <c r="AK3654" i="38"/>
  <c r="BD3654" i="38" s="1"/>
  <c r="AG3654" i="38"/>
  <c r="AD3654" i="38"/>
  <c r="BC3653" i="38"/>
  <c r="AN3653" i="38"/>
  <c r="AK3653" i="38"/>
  <c r="BD3653" i="38" s="1"/>
  <c r="AG3653" i="38"/>
  <c r="AD3653" i="38"/>
  <c r="BC3652" i="38"/>
  <c r="AN3652" i="38"/>
  <c r="AK3652" i="38"/>
  <c r="BD3652" i="38" s="1"/>
  <c r="AG3652" i="38"/>
  <c r="AD3652" i="38"/>
  <c r="BC3651" i="38"/>
  <c r="AN3651" i="38"/>
  <c r="AK3651" i="38"/>
  <c r="BD3651" i="38" s="1"/>
  <c r="AG3651" i="38"/>
  <c r="AD3651" i="38"/>
  <c r="BC3650" i="38"/>
  <c r="AN3650" i="38"/>
  <c r="AK3650" i="38"/>
  <c r="BD3650" i="38" s="1"/>
  <c r="AG3650" i="38"/>
  <c r="AD3650" i="38"/>
  <c r="BC3649" i="38"/>
  <c r="AN3649" i="38"/>
  <c r="AK3649" i="38"/>
  <c r="BD3649" i="38" s="1"/>
  <c r="AG3649" i="38"/>
  <c r="AD3649" i="38"/>
  <c r="BC3648" i="38"/>
  <c r="AN3648" i="38"/>
  <c r="AK3648" i="38"/>
  <c r="BD3648" i="38" s="1"/>
  <c r="AG3648" i="38"/>
  <c r="AD3648" i="38"/>
  <c r="BC3647" i="38"/>
  <c r="AN3647" i="38"/>
  <c r="AK3647" i="38"/>
  <c r="BD3647" i="38" s="1"/>
  <c r="AG3647" i="38"/>
  <c r="AD3647" i="38"/>
  <c r="BC3646" i="38"/>
  <c r="AN3646" i="38"/>
  <c r="AK3646" i="38"/>
  <c r="BD3646" i="38" s="1"/>
  <c r="AG3646" i="38"/>
  <c r="AD3646" i="38"/>
  <c r="BC3645" i="38"/>
  <c r="AN3645" i="38"/>
  <c r="AK3645" i="38"/>
  <c r="BD3645" i="38" s="1"/>
  <c r="AG3645" i="38"/>
  <c r="AD3645" i="38"/>
  <c r="BC3644" i="38"/>
  <c r="AN3644" i="38"/>
  <c r="AK3644" i="38"/>
  <c r="BD3644" i="38" s="1"/>
  <c r="AG3644" i="38"/>
  <c r="AD3644" i="38"/>
  <c r="BC3643" i="38"/>
  <c r="AN3643" i="38"/>
  <c r="AK3643" i="38"/>
  <c r="BD3643" i="38" s="1"/>
  <c r="AG3643" i="38"/>
  <c r="AD3643" i="38"/>
  <c r="BC3642" i="38"/>
  <c r="AN3642" i="38"/>
  <c r="AK3642" i="38"/>
  <c r="BD3642" i="38" s="1"/>
  <c r="AG3642" i="38"/>
  <c r="AD3642" i="38"/>
  <c r="BC3641" i="38"/>
  <c r="AN3641" i="38"/>
  <c r="AK3641" i="38"/>
  <c r="BD3641" i="38" s="1"/>
  <c r="AG3641" i="38"/>
  <c r="AD3641" i="38"/>
  <c r="BC3640" i="38"/>
  <c r="AN3640" i="38"/>
  <c r="AK3640" i="38"/>
  <c r="BD3640" i="38" s="1"/>
  <c r="AG3640" i="38"/>
  <c r="AD3640" i="38"/>
  <c r="BC3639" i="38"/>
  <c r="AN3639" i="38"/>
  <c r="AK3639" i="38"/>
  <c r="BD3639" i="38" s="1"/>
  <c r="AG3639" i="38"/>
  <c r="AD3639" i="38"/>
  <c r="BC3638" i="38"/>
  <c r="AN3638" i="38"/>
  <c r="AK3638" i="38"/>
  <c r="BD3638" i="38" s="1"/>
  <c r="AG3638" i="38"/>
  <c r="AD3638" i="38"/>
  <c r="BC3637" i="38"/>
  <c r="AN3637" i="38"/>
  <c r="AK3637" i="38"/>
  <c r="BD3637" i="38" s="1"/>
  <c r="AG3637" i="38"/>
  <c r="AD3637" i="38"/>
  <c r="BC3636" i="38"/>
  <c r="AN3636" i="38"/>
  <c r="AK3636" i="38"/>
  <c r="BD3636" i="38" s="1"/>
  <c r="AG3636" i="38"/>
  <c r="AD3636" i="38"/>
  <c r="BC3635" i="38"/>
  <c r="AN3635" i="38"/>
  <c r="AK3635" i="38"/>
  <c r="BD3635" i="38" s="1"/>
  <c r="AG3635" i="38"/>
  <c r="AD3635" i="38"/>
  <c r="BC3634" i="38"/>
  <c r="AN3634" i="38"/>
  <c r="AK3634" i="38"/>
  <c r="BD3634" i="38" s="1"/>
  <c r="AG3634" i="38"/>
  <c r="AD3634" i="38"/>
  <c r="BC3633" i="38"/>
  <c r="AN3633" i="38"/>
  <c r="AK3633" i="38"/>
  <c r="BD3633" i="38" s="1"/>
  <c r="AG3633" i="38"/>
  <c r="AD3633" i="38"/>
  <c r="BC3632" i="38"/>
  <c r="AN3632" i="38"/>
  <c r="AK3632" i="38"/>
  <c r="BD3632" i="38" s="1"/>
  <c r="AG3632" i="38"/>
  <c r="AD3632" i="38"/>
  <c r="BC3631" i="38"/>
  <c r="AN3631" i="38"/>
  <c r="AK3631" i="38"/>
  <c r="BD3631" i="38" s="1"/>
  <c r="AG3631" i="38"/>
  <c r="AD3631" i="38"/>
  <c r="BC3630" i="38"/>
  <c r="AN3630" i="38"/>
  <c r="AK3630" i="38"/>
  <c r="BD3630" i="38" s="1"/>
  <c r="AG3630" i="38"/>
  <c r="AD3630" i="38"/>
  <c r="BC3629" i="38"/>
  <c r="AN3629" i="38"/>
  <c r="AK3629" i="38"/>
  <c r="BD3629" i="38" s="1"/>
  <c r="AG3629" i="38"/>
  <c r="AD3629" i="38"/>
  <c r="BC3628" i="38"/>
  <c r="AN3628" i="38"/>
  <c r="AK3628" i="38"/>
  <c r="BD3628" i="38" s="1"/>
  <c r="AG3628" i="38"/>
  <c r="AI3628" i="38" s="1"/>
  <c r="AD3628" i="38"/>
  <c r="BC3627" i="38"/>
  <c r="AN3627" i="38"/>
  <c r="AK3627" i="38"/>
  <c r="BD3627" i="38" s="1"/>
  <c r="AG3627" i="38"/>
  <c r="AI3627" i="38" s="1"/>
  <c r="AD3627" i="38"/>
  <c r="BC3626" i="38"/>
  <c r="AN3626" i="38"/>
  <c r="AK3626" i="38"/>
  <c r="BD3626" i="38" s="1"/>
  <c r="AG3626" i="38"/>
  <c r="AI3626" i="38" s="1"/>
  <c r="AD3626" i="38"/>
  <c r="BC3625" i="38"/>
  <c r="AN3625" i="38"/>
  <c r="AK3625" i="38"/>
  <c r="BD3625" i="38" s="1"/>
  <c r="AG3625" i="38"/>
  <c r="AI3625" i="38" s="1"/>
  <c r="AD3625" i="38"/>
  <c r="BC3624" i="38"/>
  <c r="AN3624" i="38"/>
  <c r="AK3624" i="38"/>
  <c r="BD3624" i="38" s="1"/>
  <c r="AG3624" i="38"/>
  <c r="AI3624" i="38" s="1"/>
  <c r="AD3624" i="38"/>
  <c r="BC3623" i="38"/>
  <c r="AN3623" i="38"/>
  <c r="AK3623" i="38"/>
  <c r="BD3623" i="38" s="1"/>
  <c r="AG3623" i="38"/>
  <c r="AI3623" i="38" s="1"/>
  <c r="AD3623" i="38"/>
  <c r="BC3622" i="38"/>
  <c r="AN3622" i="38"/>
  <c r="AK3622" i="38"/>
  <c r="BD3622" i="38" s="1"/>
  <c r="AG3622" i="38"/>
  <c r="AI3622" i="38" s="1"/>
  <c r="AD3622" i="38"/>
  <c r="BC3621" i="38"/>
  <c r="AN3621" i="38"/>
  <c r="AK3621" i="38"/>
  <c r="BD3621" i="38" s="1"/>
  <c r="AG3621" i="38"/>
  <c r="AI3621" i="38" s="1"/>
  <c r="AD3621" i="38"/>
  <c r="BC3620" i="38"/>
  <c r="AN3620" i="38"/>
  <c r="AK3620" i="38"/>
  <c r="BD3620" i="38" s="1"/>
  <c r="AG3620" i="38"/>
  <c r="AI3620" i="38" s="1"/>
  <c r="AD3620" i="38"/>
  <c r="BC3619" i="38"/>
  <c r="AN3619" i="38"/>
  <c r="AK3619" i="38"/>
  <c r="BD3619" i="38" s="1"/>
  <c r="AG3619" i="38"/>
  <c r="AI3619" i="38" s="1"/>
  <c r="AD3619" i="38"/>
  <c r="BC3618" i="38"/>
  <c r="AN3618" i="38"/>
  <c r="AK3618" i="38"/>
  <c r="BD3618" i="38" s="1"/>
  <c r="AG3618" i="38"/>
  <c r="AI3618" i="38" s="1"/>
  <c r="AD3618" i="38"/>
  <c r="BC3617" i="38"/>
  <c r="AN3617" i="38"/>
  <c r="AK3617" i="38"/>
  <c r="BD3617" i="38" s="1"/>
  <c r="AG3617" i="38"/>
  <c r="AI3617" i="38" s="1"/>
  <c r="AD3617" i="38"/>
  <c r="BC3616" i="38"/>
  <c r="AN3616" i="38"/>
  <c r="AK3616" i="38"/>
  <c r="BD3616" i="38" s="1"/>
  <c r="AG3616" i="38"/>
  <c r="AI3616" i="38" s="1"/>
  <c r="AD3616" i="38"/>
  <c r="BC3615" i="38"/>
  <c r="AN3615" i="38"/>
  <c r="AK3615" i="38"/>
  <c r="BD3615" i="38" s="1"/>
  <c r="AG3615" i="38"/>
  <c r="AI3615" i="38" s="1"/>
  <c r="AD3615" i="38"/>
  <c r="BC3614" i="38"/>
  <c r="AN3614" i="38"/>
  <c r="AK3614" i="38"/>
  <c r="BD3614" i="38" s="1"/>
  <c r="AG3614" i="38"/>
  <c r="AI3614" i="38" s="1"/>
  <c r="AD3614" i="38"/>
  <c r="BC3613" i="38"/>
  <c r="AN3613" i="38"/>
  <c r="AK3613" i="38"/>
  <c r="BD3613" i="38" s="1"/>
  <c r="AG3613" i="38"/>
  <c r="AI3613" i="38" s="1"/>
  <c r="AD3613" i="38"/>
  <c r="BC3612" i="38"/>
  <c r="AN3612" i="38"/>
  <c r="AK3612" i="38"/>
  <c r="BD3612" i="38" s="1"/>
  <c r="AG3612" i="38"/>
  <c r="AI3612" i="38" s="1"/>
  <c r="AD3612" i="38"/>
  <c r="BC3611" i="38"/>
  <c r="AN3611" i="38"/>
  <c r="AK3611" i="38"/>
  <c r="BD3611" i="38" s="1"/>
  <c r="AG3611" i="38"/>
  <c r="AI3611" i="38" s="1"/>
  <c r="AD3611" i="38"/>
  <c r="BC3610" i="38"/>
  <c r="AN3610" i="38"/>
  <c r="AK3610" i="38"/>
  <c r="BD3610" i="38" s="1"/>
  <c r="AG3610" i="38"/>
  <c r="AI3610" i="38" s="1"/>
  <c r="AD3610" i="38"/>
  <c r="BC3609" i="38"/>
  <c r="AN3609" i="38"/>
  <c r="AK3609" i="38"/>
  <c r="BD3609" i="38" s="1"/>
  <c r="AG3609" i="38"/>
  <c r="AI3609" i="38" s="1"/>
  <c r="AD3609" i="38"/>
  <c r="BC3608" i="38"/>
  <c r="AN3608" i="38"/>
  <c r="AK3608" i="38"/>
  <c r="BD3608" i="38" s="1"/>
  <c r="AG3608" i="38"/>
  <c r="AI3608" i="38" s="1"/>
  <c r="AD3608" i="38"/>
  <c r="BC3607" i="38"/>
  <c r="AN3607" i="38"/>
  <c r="AK3607" i="38"/>
  <c r="BD3607" i="38" s="1"/>
  <c r="AG3607" i="38"/>
  <c r="AI3607" i="38" s="1"/>
  <c r="AD3607" i="38"/>
  <c r="BC3606" i="38"/>
  <c r="AN3606" i="38"/>
  <c r="AK3606" i="38"/>
  <c r="BD3606" i="38" s="1"/>
  <c r="AG3606" i="38"/>
  <c r="AI3606" i="38" s="1"/>
  <c r="AD3606" i="38"/>
  <c r="BC3605" i="38"/>
  <c r="AN3605" i="38"/>
  <c r="AK3605" i="38"/>
  <c r="BD3605" i="38" s="1"/>
  <c r="AG3605" i="38"/>
  <c r="AI3605" i="38" s="1"/>
  <c r="AD3605" i="38"/>
  <c r="BC3604" i="38"/>
  <c r="AN3604" i="38"/>
  <c r="AK3604" i="38"/>
  <c r="BD3604" i="38" s="1"/>
  <c r="AG3604" i="38"/>
  <c r="AI3604" i="38" s="1"/>
  <c r="AD3604" i="38"/>
  <c r="BC3603" i="38"/>
  <c r="AN3603" i="38"/>
  <c r="AK3603" i="38"/>
  <c r="BD3603" i="38" s="1"/>
  <c r="AG3603" i="38"/>
  <c r="AI3603" i="38" s="1"/>
  <c r="AD3603" i="38"/>
  <c r="BC3602" i="38"/>
  <c r="AN3602" i="38"/>
  <c r="AK3602" i="38"/>
  <c r="BD3602" i="38" s="1"/>
  <c r="AG3602" i="38"/>
  <c r="AI3602" i="38" s="1"/>
  <c r="AD3602" i="38"/>
  <c r="BC3601" i="38"/>
  <c r="AN3601" i="38"/>
  <c r="AK3601" i="38"/>
  <c r="BD3601" i="38" s="1"/>
  <c r="AG3601" i="38"/>
  <c r="AI3601" i="38" s="1"/>
  <c r="AD3601" i="38"/>
  <c r="BC3600" i="38"/>
  <c r="AN3600" i="38"/>
  <c r="AK3600" i="38"/>
  <c r="BD3600" i="38" s="1"/>
  <c r="AG3600" i="38"/>
  <c r="AI3600" i="38" s="1"/>
  <c r="AD3600" i="38"/>
  <c r="BC3599" i="38"/>
  <c r="AN3599" i="38"/>
  <c r="AK3599" i="38"/>
  <c r="BD3599" i="38" s="1"/>
  <c r="AG3599" i="38"/>
  <c r="AI3599" i="38" s="1"/>
  <c r="AD3599" i="38"/>
  <c r="BC3598" i="38"/>
  <c r="AN3598" i="38"/>
  <c r="AK3598" i="38"/>
  <c r="BD3598" i="38" s="1"/>
  <c r="AG3598" i="38"/>
  <c r="AI3598" i="38" s="1"/>
  <c r="AD3598" i="38"/>
  <c r="BC3597" i="38"/>
  <c r="AN3597" i="38"/>
  <c r="AK3597" i="38"/>
  <c r="BD3597" i="38" s="1"/>
  <c r="AG3597" i="38"/>
  <c r="AI3597" i="38" s="1"/>
  <c r="AD3597" i="38"/>
  <c r="BC3596" i="38"/>
  <c r="AN3596" i="38"/>
  <c r="AK3596" i="38"/>
  <c r="BD3596" i="38" s="1"/>
  <c r="AG3596" i="38"/>
  <c r="AI3596" i="38" s="1"/>
  <c r="AD3596" i="38"/>
  <c r="BC3595" i="38"/>
  <c r="AN3595" i="38"/>
  <c r="AK3595" i="38"/>
  <c r="BD3595" i="38" s="1"/>
  <c r="AG3595" i="38"/>
  <c r="AI3595" i="38" s="1"/>
  <c r="AD3595" i="38"/>
  <c r="BC3594" i="38"/>
  <c r="AN3594" i="38"/>
  <c r="AK3594" i="38"/>
  <c r="BD3594" i="38" s="1"/>
  <c r="AG3594" i="38"/>
  <c r="AI3594" i="38" s="1"/>
  <c r="AD3594" i="38"/>
  <c r="BC3593" i="38"/>
  <c r="AN3593" i="38"/>
  <c r="AK3593" i="38"/>
  <c r="BD3593" i="38" s="1"/>
  <c r="AG3593" i="38"/>
  <c r="AD3593" i="38"/>
  <c r="BC3592" i="38"/>
  <c r="AN3592" i="38"/>
  <c r="AK3592" i="38"/>
  <c r="BD3592" i="38" s="1"/>
  <c r="AG3592" i="38"/>
  <c r="AD3592" i="38"/>
  <c r="BC3591" i="38"/>
  <c r="AN3591" i="38"/>
  <c r="AK3591" i="38"/>
  <c r="BD3591" i="38" s="1"/>
  <c r="AG3591" i="38"/>
  <c r="AD3591" i="38"/>
  <c r="BC3590" i="38"/>
  <c r="AN3590" i="38"/>
  <c r="AK3590" i="38"/>
  <c r="BD3590" i="38" s="1"/>
  <c r="AG3590" i="38"/>
  <c r="AD3590" i="38"/>
  <c r="BC3589" i="38"/>
  <c r="AN3589" i="38"/>
  <c r="AK3589" i="38"/>
  <c r="BD3589" i="38" s="1"/>
  <c r="AG3589" i="38"/>
  <c r="AD3589" i="38"/>
  <c r="BC3588" i="38"/>
  <c r="AN3588" i="38"/>
  <c r="AK3588" i="38"/>
  <c r="BD3588" i="38" s="1"/>
  <c r="AG3588" i="38"/>
  <c r="AD3588" i="38"/>
  <c r="BC3587" i="38"/>
  <c r="AN3587" i="38"/>
  <c r="AK3587" i="38"/>
  <c r="BD3587" i="38" s="1"/>
  <c r="AG3587" i="38"/>
  <c r="AD3587" i="38"/>
  <c r="BC3586" i="38"/>
  <c r="AN3586" i="38"/>
  <c r="AK3586" i="38"/>
  <c r="BD3586" i="38" s="1"/>
  <c r="AG3586" i="38"/>
  <c r="AD3586" i="38"/>
  <c r="BC3585" i="38"/>
  <c r="AN3585" i="38"/>
  <c r="AK3585" i="38"/>
  <c r="BD3585" i="38" s="1"/>
  <c r="AG3585" i="38"/>
  <c r="AD3585" i="38"/>
  <c r="BC3584" i="38"/>
  <c r="AN3584" i="38"/>
  <c r="AK3584" i="38"/>
  <c r="BD3584" i="38" s="1"/>
  <c r="AG3584" i="38"/>
  <c r="AD3584" i="38"/>
  <c r="BC3583" i="38"/>
  <c r="AN3583" i="38"/>
  <c r="AK3583" i="38"/>
  <c r="BD3583" i="38" s="1"/>
  <c r="AG3583" i="38"/>
  <c r="AD3583" i="38"/>
  <c r="BC3582" i="38"/>
  <c r="AN3582" i="38"/>
  <c r="AK3582" i="38"/>
  <c r="BD3582" i="38" s="1"/>
  <c r="AG3582" i="38"/>
  <c r="AD3582" i="38"/>
  <c r="BC3581" i="38"/>
  <c r="AN3581" i="38"/>
  <c r="AK3581" i="38"/>
  <c r="BD3581" i="38" s="1"/>
  <c r="AG3581" i="38"/>
  <c r="AD3581" i="38"/>
  <c r="BC3580" i="38"/>
  <c r="AN3580" i="38"/>
  <c r="AK3580" i="38"/>
  <c r="BD3580" i="38" s="1"/>
  <c r="AG3580" i="38"/>
  <c r="AD3580" i="38"/>
  <c r="BC3579" i="38"/>
  <c r="AN3579" i="38"/>
  <c r="AK3579" i="38"/>
  <c r="BD3579" i="38" s="1"/>
  <c r="AG3579" i="38"/>
  <c r="AD3579" i="38"/>
  <c r="BC3578" i="38"/>
  <c r="AN3578" i="38"/>
  <c r="AK3578" i="38"/>
  <c r="BD3578" i="38" s="1"/>
  <c r="AG3578" i="38"/>
  <c r="AD3578" i="38"/>
  <c r="BC3577" i="38"/>
  <c r="AN3577" i="38"/>
  <c r="AK3577" i="38"/>
  <c r="BD3577" i="38" s="1"/>
  <c r="AG3577" i="38"/>
  <c r="AD3577" i="38"/>
  <c r="BC3576" i="38"/>
  <c r="AN3576" i="38"/>
  <c r="AK3576" i="38"/>
  <c r="BD3576" i="38" s="1"/>
  <c r="AG3576" i="38"/>
  <c r="AD3576" i="38"/>
  <c r="BC3575" i="38"/>
  <c r="AN3575" i="38"/>
  <c r="AK3575" i="38"/>
  <c r="BD3575" i="38" s="1"/>
  <c r="AG3575" i="38"/>
  <c r="AD3575" i="38"/>
  <c r="BC3574" i="38"/>
  <c r="AN3574" i="38"/>
  <c r="AK3574" i="38"/>
  <c r="BD3574" i="38" s="1"/>
  <c r="AG3574" i="38"/>
  <c r="AD3574" i="38"/>
  <c r="BC3573" i="38"/>
  <c r="AN3573" i="38"/>
  <c r="AK3573" i="38"/>
  <c r="BD3573" i="38" s="1"/>
  <c r="AG3573" i="38"/>
  <c r="AD3573" i="38"/>
  <c r="BC3572" i="38"/>
  <c r="AN3572" i="38"/>
  <c r="AK3572" i="38"/>
  <c r="BD3572" i="38" s="1"/>
  <c r="AG3572" i="38"/>
  <c r="AD3572" i="38"/>
  <c r="BC3571" i="38"/>
  <c r="AN3571" i="38"/>
  <c r="AK3571" i="38"/>
  <c r="BD3571" i="38" s="1"/>
  <c r="AG3571" i="38"/>
  <c r="AD3571" i="38"/>
  <c r="BC3570" i="38"/>
  <c r="AN3570" i="38"/>
  <c r="AK3570" i="38"/>
  <c r="BD3570" i="38" s="1"/>
  <c r="AG3570" i="38"/>
  <c r="AD3570" i="38"/>
  <c r="BC3569" i="38"/>
  <c r="AN3569" i="38"/>
  <c r="AK3569" i="38"/>
  <c r="BD3569" i="38" s="1"/>
  <c r="AG3569" i="38"/>
  <c r="AD3569" i="38"/>
  <c r="BC3568" i="38"/>
  <c r="AN3568" i="38"/>
  <c r="AK3568" i="38"/>
  <c r="BD3568" i="38" s="1"/>
  <c r="AG3568" i="38"/>
  <c r="AD3568" i="38"/>
  <c r="BC3567" i="38"/>
  <c r="AN3567" i="38"/>
  <c r="AK3567" i="38"/>
  <c r="BD3567" i="38" s="1"/>
  <c r="AG3567" i="38"/>
  <c r="AD3567" i="38"/>
  <c r="BC3566" i="38"/>
  <c r="AN3566" i="38"/>
  <c r="AK3566" i="38"/>
  <c r="BD3566" i="38" s="1"/>
  <c r="AG3566" i="38"/>
  <c r="AD3566" i="38"/>
  <c r="BC3565" i="38"/>
  <c r="AN3565" i="38"/>
  <c r="AK3565" i="38"/>
  <c r="BD3565" i="38" s="1"/>
  <c r="AG3565" i="38"/>
  <c r="AD3565" i="38"/>
  <c r="BC3564" i="38"/>
  <c r="AN3564" i="38"/>
  <c r="AK3564" i="38"/>
  <c r="BD3564" i="38" s="1"/>
  <c r="AG3564" i="38"/>
  <c r="AD3564" i="38"/>
  <c r="BC3563" i="38"/>
  <c r="AN3563" i="38"/>
  <c r="AK3563" i="38"/>
  <c r="BD3563" i="38" s="1"/>
  <c r="AG3563" i="38"/>
  <c r="AD3563" i="38"/>
  <c r="BC3562" i="38"/>
  <c r="AN3562" i="38"/>
  <c r="AK3562" i="38"/>
  <c r="BD3562" i="38" s="1"/>
  <c r="AG3562" i="38"/>
  <c r="AD3562" i="38"/>
  <c r="BC3561" i="38"/>
  <c r="AN3561" i="38"/>
  <c r="AK3561" i="38"/>
  <c r="BD3561" i="38" s="1"/>
  <c r="AG3561" i="38"/>
  <c r="AD3561" i="38"/>
  <c r="BC3560" i="38"/>
  <c r="AN3560" i="38"/>
  <c r="AK3560" i="38"/>
  <c r="BD3560" i="38" s="1"/>
  <c r="AG3560" i="38"/>
  <c r="AD3560" i="38"/>
  <c r="BC3559" i="38"/>
  <c r="AN3559" i="38"/>
  <c r="AK3559" i="38"/>
  <c r="BD3559" i="38" s="1"/>
  <c r="AG3559" i="38"/>
  <c r="AD3559" i="38"/>
  <c r="BC3558" i="38"/>
  <c r="AN3558" i="38"/>
  <c r="AK3558" i="38"/>
  <c r="BD3558" i="38" s="1"/>
  <c r="AG3558" i="38"/>
  <c r="AD3558" i="38"/>
  <c r="BC3557" i="38"/>
  <c r="AN3557" i="38"/>
  <c r="AK3557" i="38"/>
  <c r="BD3557" i="38" s="1"/>
  <c r="AG3557" i="38"/>
  <c r="AD3557" i="38"/>
  <c r="BC3556" i="38"/>
  <c r="AN3556" i="38"/>
  <c r="AK3556" i="38"/>
  <c r="BD3556" i="38" s="1"/>
  <c r="AG3556" i="38"/>
  <c r="AD3556" i="38"/>
  <c r="BC3555" i="38"/>
  <c r="AN3555" i="38"/>
  <c r="AK3555" i="38"/>
  <c r="BD3555" i="38" s="1"/>
  <c r="AG3555" i="38"/>
  <c r="AD3555" i="38"/>
  <c r="BC3554" i="38"/>
  <c r="AN3554" i="38"/>
  <c r="AK3554" i="38"/>
  <c r="BD3554" i="38" s="1"/>
  <c r="AG3554" i="38"/>
  <c r="AD3554" i="38"/>
  <c r="BC3553" i="38"/>
  <c r="AN3553" i="38"/>
  <c r="AK3553" i="38"/>
  <c r="BD3553" i="38" s="1"/>
  <c r="AG3553" i="38"/>
  <c r="AD3553" i="38"/>
  <c r="BC3552" i="38"/>
  <c r="AN3552" i="38"/>
  <c r="AK3552" i="38"/>
  <c r="BD3552" i="38" s="1"/>
  <c r="AG3552" i="38"/>
  <c r="AD3552" i="38"/>
  <c r="BC3551" i="38"/>
  <c r="AN3551" i="38"/>
  <c r="AK3551" i="38"/>
  <c r="BD3551" i="38" s="1"/>
  <c r="AG3551" i="38"/>
  <c r="AD3551" i="38"/>
  <c r="BC3550" i="38"/>
  <c r="AN3550" i="38"/>
  <c r="AK3550" i="38"/>
  <c r="BD3550" i="38" s="1"/>
  <c r="AG3550" i="38"/>
  <c r="AD3550" i="38"/>
  <c r="BC3549" i="38"/>
  <c r="AN3549" i="38"/>
  <c r="AK3549" i="38"/>
  <c r="BD3549" i="38" s="1"/>
  <c r="AG3549" i="38"/>
  <c r="AD3549" i="38"/>
  <c r="BC3548" i="38"/>
  <c r="AN3548" i="38"/>
  <c r="AK3548" i="38"/>
  <c r="BD3548" i="38" s="1"/>
  <c r="AG3548" i="38"/>
  <c r="AD3548" i="38"/>
  <c r="BC3547" i="38"/>
  <c r="AN3547" i="38"/>
  <c r="AK3547" i="38"/>
  <c r="BD3547" i="38" s="1"/>
  <c r="AG3547" i="38"/>
  <c r="AD3547" i="38"/>
  <c r="BC3546" i="38"/>
  <c r="AN3546" i="38"/>
  <c r="AK3546" i="38"/>
  <c r="BD3546" i="38" s="1"/>
  <c r="AG3546" i="38"/>
  <c r="AD3546" i="38"/>
  <c r="BC3545" i="38"/>
  <c r="AN3545" i="38"/>
  <c r="AK3545" i="38"/>
  <c r="BD3545" i="38" s="1"/>
  <c r="AG3545" i="38"/>
  <c r="AD3545" i="38"/>
  <c r="BC3544" i="38"/>
  <c r="AN3544" i="38"/>
  <c r="AK3544" i="38"/>
  <c r="BD3544" i="38" s="1"/>
  <c r="AG3544" i="38"/>
  <c r="AD3544" i="38"/>
  <c r="BC3543" i="38"/>
  <c r="AN3543" i="38"/>
  <c r="AK3543" i="38"/>
  <c r="BD3543" i="38" s="1"/>
  <c r="AG3543" i="38"/>
  <c r="AD3543" i="38"/>
  <c r="BC3542" i="38"/>
  <c r="AN3542" i="38"/>
  <c r="AK3542" i="38"/>
  <c r="BD3542" i="38" s="1"/>
  <c r="AG3542" i="38"/>
  <c r="AD3542" i="38"/>
  <c r="BC3541" i="38"/>
  <c r="AN3541" i="38"/>
  <c r="AK3541" i="38"/>
  <c r="BD3541" i="38" s="1"/>
  <c r="AG3541" i="38"/>
  <c r="AD3541" i="38"/>
  <c r="BC3540" i="38"/>
  <c r="AN3540" i="38"/>
  <c r="AK3540" i="38"/>
  <c r="BD3540" i="38" s="1"/>
  <c r="AG3540" i="38"/>
  <c r="AD3540" i="38"/>
  <c r="BC3539" i="38"/>
  <c r="AN3539" i="38"/>
  <c r="AK3539" i="38"/>
  <c r="BD3539" i="38" s="1"/>
  <c r="AG3539" i="38"/>
  <c r="AD3539" i="38"/>
  <c r="BC3538" i="38"/>
  <c r="AN3538" i="38"/>
  <c r="AK3538" i="38"/>
  <c r="BD3538" i="38" s="1"/>
  <c r="AG3538" i="38"/>
  <c r="AD3538" i="38"/>
  <c r="BC3537" i="38"/>
  <c r="AN3537" i="38"/>
  <c r="AK3537" i="38"/>
  <c r="BD3537" i="38" s="1"/>
  <c r="AG3537" i="38"/>
  <c r="AD3537" i="38"/>
  <c r="BC3536" i="38"/>
  <c r="AN3536" i="38"/>
  <c r="AK3536" i="38"/>
  <c r="BD3536" i="38" s="1"/>
  <c r="AG3536" i="38"/>
  <c r="AD3536" i="38"/>
  <c r="BC3535" i="38"/>
  <c r="AN3535" i="38"/>
  <c r="AK3535" i="38"/>
  <c r="BD3535" i="38" s="1"/>
  <c r="AG3535" i="38"/>
  <c r="AD3535" i="38"/>
  <c r="BC3534" i="38"/>
  <c r="AN3534" i="38"/>
  <c r="AK3534" i="38"/>
  <c r="BD3534" i="38" s="1"/>
  <c r="AG3534" i="38"/>
  <c r="AD3534" i="38"/>
  <c r="BC3533" i="38"/>
  <c r="AN3533" i="38"/>
  <c r="AK3533" i="38"/>
  <c r="BD3533" i="38" s="1"/>
  <c r="AG3533" i="38"/>
  <c r="AD3533" i="38"/>
  <c r="BC3532" i="38"/>
  <c r="AN3532" i="38"/>
  <c r="AK3532" i="38"/>
  <c r="BD3532" i="38" s="1"/>
  <c r="AG3532" i="38"/>
  <c r="AD3532" i="38"/>
  <c r="BC3531" i="38"/>
  <c r="AN3531" i="38"/>
  <c r="AK3531" i="38"/>
  <c r="BD3531" i="38" s="1"/>
  <c r="AG3531" i="38"/>
  <c r="AD3531" i="38"/>
  <c r="BC3530" i="38"/>
  <c r="AN3530" i="38"/>
  <c r="AK3530" i="38"/>
  <c r="BD3530" i="38" s="1"/>
  <c r="AG3530" i="38"/>
  <c r="AD3530" i="38"/>
  <c r="BC3529" i="38"/>
  <c r="AN3529" i="38"/>
  <c r="AK3529" i="38"/>
  <c r="BD3529" i="38" s="1"/>
  <c r="AG3529" i="38"/>
  <c r="AD3529" i="38"/>
  <c r="BC3528" i="38"/>
  <c r="AN3528" i="38"/>
  <c r="AK3528" i="38"/>
  <c r="BD3528" i="38" s="1"/>
  <c r="AG3528" i="38"/>
  <c r="AD3528" i="38"/>
  <c r="BC3527" i="38"/>
  <c r="AN3527" i="38"/>
  <c r="AK3527" i="38"/>
  <c r="BD3527" i="38" s="1"/>
  <c r="AG3527" i="38"/>
  <c r="AD3527" i="38"/>
  <c r="BC3526" i="38"/>
  <c r="AN3526" i="38"/>
  <c r="AK3526" i="38"/>
  <c r="BD3526" i="38" s="1"/>
  <c r="AG3526" i="38"/>
  <c r="AD3526" i="38"/>
  <c r="BC3525" i="38"/>
  <c r="AN3525" i="38"/>
  <c r="AK3525" i="38"/>
  <c r="BD3525" i="38" s="1"/>
  <c r="AG3525" i="38"/>
  <c r="AD3525" i="38"/>
  <c r="BC3524" i="38"/>
  <c r="AN3524" i="38"/>
  <c r="AK3524" i="38"/>
  <c r="BD3524" i="38" s="1"/>
  <c r="AG3524" i="38"/>
  <c r="AD3524" i="38"/>
  <c r="BC3523" i="38"/>
  <c r="AN3523" i="38"/>
  <c r="AK3523" i="38"/>
  <c r="BD3523" i="38" s="1"/>
  <c r="AG3523" i="38"/>
  <c r="AD3523" i="38"/>
  <c r="BC3522" i="38"/>
  <c r="AN3522" i="38"/>
  <c r="AK3522" i="38"/>
  <c r="BD3522" i="38" s="1"/>
  <c r="AG3522" i="38"/>
  <c r="AD3522" i="38"/>
  <c r="BC3521" i="38"/>
  <c r="AN3521" i="38"/>
  <c r="AK3521" i="38"/>
  <c r="BD3521" i="38" s="1"/>
  <c r="AG3521" i="38"/>
  <c r="AD3521" i="38"/>
  <c r="BC3520" i="38"/>
  <c r="AN3520" i="38"/>
  <c r="AK3520" i="38"/>
  <c r="BD3520" i="38" s="1"/>
  <c r="AG3520" i="38"/>
  <c r="AD3520" i="38"/>
  <c r="BC3519" i="38"/>
  <c r="AN3519" i="38"/>
  <c r="AK3519" i="38"/>
  <c r="BD3519" i="38" s="1"/>
  <c r="AG3519" i="38"/>
  <c r="AD3519" i="38"/>
  <c r="BC3518" i="38"/>
  <c r="AN3518" i="38"/>
  <c r="AK3518" i="38"/>
  <c r="BD3518" i="38" s="1"/>
  <c r="AG3518" i="38"/>
  <c r="AD3518" i="38"/>
  <c r="BC3517" i="38"/>
  <c r="AN3517" i="38"/>
  <c r="AK3517" i="38"/>
  <c r="BD3517" i="38" s="1"/>
  <c r="AG3517" i="38"/>
  <c r="AD3517" i="38"/>
  <c r="BC3516" i="38"/>
  <c r="AN3516" i="38"/>
  <c r="AK3516" i="38"/>
  <c r="BD3516" i="38" s="1"/>
  <c r="AG3516" i="38"/>
  <c r="AD3516" i="38"/>
  <c r="BC3515" i="38"/>
  <c r="AN3515" i="38"/>
  <c r="AK3515" i="38"/>
  <c r="BD3515" i="38" s="1"/>
  <c r="AG3515" i="38"/>
  <c r="AD3515" i="38"/>
  <c r="BC3514" i="38"/>
  <c r="AN3514" i="38"/>
  <c r="AK3514" i="38"/>
  <c r="BD3514" i="38" s="1"/>
  <c r="AG3514" i="38"/>
  <c r="AD3514" i="38"/>
  <c r="BC3513" i="38"/>
  <c r="AN3513" i="38"/>
  <c r="AK3513" i="38"/>
  <c r="BD3513" i="38" s="1"/>
  <c r="AG3513" i="38"/>
  <c r="AD3513" i="38"/>
  <c r="BC3512" i="38"/>
  <c r="AN3512" i="38"/>
  <c r="AK3512" i="38"/>
  <c r="BD3512" i="38" s="1"/>
  <c r="AG3512" i="38"/>
  <c r="AD3512" i="38"/>
  <c r="BC3511" i="38"/>
  <c r="AN3511" i="38"/>
  <c r="AK3511" i="38"/>
  <c r="BD3511" i="38" s="1"/>
  <c r="AG3511" i="38"/>
  <c r="AD3511" i="38"/>
  <c r="BC3510" i="38"/>
  <c r="AN3510" i="38"/>
  <c r="AK3510" i="38"/>
  <c r="BD3510" i="38" s="1"/>
  <c r="AG3510" i="38"/>
  <c r="AD3510" i="38"/>
  <c r="BC3509" i="38"/>
  <c r="AN3509" i="38"/>
  <c r="AK3509" i="38"/>
  <c r="BD3509" i="38" s="1"/>
  <c r="AG3509" i="38"/>
  <c r="AD3509" i="38"/>
  <c r="BC3508" i="38"/>
  <c r="AN3508" i="38"/>
  <c r="AK3508" i="38"/>
  <c r="BD3508" i="38" s="1"/>
  <c r="AG3508" i="38"/>
  <c r="AI3508" i="38" s="1"/>
  <c r="AD3508" i="38"/>
  <c r="BC3507" i="38"/>
  <c r="AN3507" i="38"/>
  <c r="AK3507" i="38"/>
  <c r="BD3507" i="38" s="1"/>
  <c r="AG3507" i="38"/>
  <c r="AI3507" i="38" s="1"/>
  <c r="AD3507" i="38"/>
  <c r="BC3506" i="38"/>
  <c r="AN3506" i="38"/>
  <c r="AK3506" i="38"/>
  <c r="BD3506" i="38" s="1"/>
  <c r="AG3506" i="38"/>
  <c r="AI3506" i="38" s="1"/>
  <c r="AD3506" i="38"/>
  <c r="BC3505" i="38"/>
  <c r="AN3505" i="38"/>
  <c r="AK3505" i="38"/>
  <c r="BD3505" i="38" s="1"/>
  <c r="AG3505" i="38"/>
  <c r="AI3505" i="38" s="1"/>
  <c r="AD3505" i="38"/>
  <c r="BC3504" i="38"/>
  <c r="AN3504" i="38"/>
  <c r="AK3504" i="38"/>
  <c r="BD3504" i="38" s="1"/>
  <c r="AG3504" i="38"/>
  <c r="AI3504" i="38" s="1"/>
  <c r="AD3504" i="38"/>
  <c r="BC3503" i="38"/>
  <c r="AN3503" i="38"/>
  <c r="AK3503" i="38"/>
  <c r="BD3503" i="38" s="1"/>
  <c r="AG3503" i="38"/>
  <c r="AI3503" i="38" s="1"/>
  <c r="AD3503" i="38"/>
  <c r="BC3502" i="38"/>
  <c r="AN3502" i="38"/>
  <c r="AK3502" i="38"/>
  <c r="BD3502" i="38" s="1"/>
  <c r="AG3502" i="38"/>
  <c r="AI3502" i="38" s="1"/>
  <c r="AD3502" i="38"/>
  <c r="BC3501" i="38"/>
  <c r="AN3501" i="38"/>
  <c r="AK3501" i="38"/>
  <c r="BD3501" i="38" s="1"/>
  <c r="AG3501" i="38"/>
  <c r="AI3501" i="38" s="1"/>
  <c r="AD3501" i="38"/>
  <c r="BC3500" i="38"/>
  <c r="AN3500" i="38"/>
  <c r="AK3500" i="38"/>
  <c r="BD3500" i="38" s="1"/>
  <c r="AG3500" i="38"/>
  <c r="AI3500" i="38" s="1"/>
  <c r="AD3500" i="38"/>
  <c r="BC3499" i="38"/>
  <c r="AN3499" i="38"/>
  <c r="AK3499" i="38"/>
  <c r="BD3499" i="38" s="1"/>
  <c r="AG3499" i="38"/>
  <c r="AI3499" i="38" s="1"/>
  <c r="AD3499" i="38"/>
  <c r="BC3498" i="38"/>
  <c r="AN3498" i="38"/>
  <c r="AK3498" i="38"/>
  <c r="BD3498" i="38" s="1"/>
  <c r="AG3498" i="38"/>
  <c r="AI3498" i="38" s="1"/>
  <c r="AD3498" i="38"/>
  <c r="BC3497" i="38"/>
  <c r="AN3497" i="38"/>
  <c r="AK3497" i="38"/>
  <c r="BD3497" i="38" s="1"/>
  <c r="AG3497" i="38"/>
  <c r="AI3497" i="38" s="1"/>
  <c r="AD3497" i="38"/>
  <c r="BC3496" i="38"/>
  <c r="AN3496" i="38"/>
  <c r="AK3496" i="38"/>
  <c r="BD3496" i="38" s="1"/>
  <c r="AG3496" i="38"/>
  <c r="AI3496" i="38" s="1"/>
  <c r="AD3496" i="38"/>
  <c r="BC3495" i="38"/>
  <c r="AN3495" i="38"/>
  <c r="AK3495" i="38"/>
  <c r="BD3495" i="38" s="1"/>
  <c r="AG3495" i="38"/>
  <c r="AI3495" i="38" s="1"/>
  <c r="AD3495" i="38"/>
  <c r="BC3494" i="38"/>
  <c r="AN3494" i="38"/>
  <c r="AK3494" i="38"/>
  <c r="BD3494" i="38" s="1"/>
  <c r="AG3494" i="38"/>
  <c r="AI3494" i="38" s="1"/>
  <c r="AD3494" i="38"/>
  <c r="BC3493" i="38"/>
  <c r="AN3493" i="38"/>
  <c r="AK3493" i="38"/>
  <c r="BD3493" i="38" s="1"/>
  <c r="AG3493" i="38"/>
  <c r="AI3493" i="38" s="1"/>
  <c r="AD3493" i="38"/>
  <c r="BC3492" i="38"/>
  <c r="AN3492" i="38"/>
  <c r="AK3492" i="38"/>
  <c r="BD3492" i="38" s="1"/>
  <c r="AG3492" i="38"/>
  <c r="AI3492" i="38" s="1"/>
  <c r="AD3492" i="38"/>
  <c r="BC3491" i="38"/>
  <c r="AN3491" i="38"/>
  <c r="AK3491" i="38"/>
  <c r="BD3491" i="38" s="1"/>
  <c r="AG3491" i="38"/>
  <c r="AI3491" i="38" s="1"/>
  <c r="AD3491" i="38"/>
  <c r="BC3490" i="38"/>
  <c r="AN3490" i="38"/>
  <c r="AK3490" i="38"/>
  <c r="BD3490" i="38" s="1"/>
  <c r="AG3490" i="38"/>
  <c r="AI3490" i="38" s="1"/>
  <c r="AD3490" i="38"/>
  <c r="BC3489" i="38"/>
  <c r="AN3489" i="38"/>
  <c r="AK3489" i="38"/>
  <c r="BD3489" i="38" s="1"/>
  <c r="AG3489" i="38"/>
  <c r="AI3489" i="38" s="1"/>
  <c r="AD3489" i="38"/>
  <c r="BC3488" i="38"/>
  <c r="AN3488" i="38"/>
  <c r="AK3488" i="38"/>
  <c r="BD3488" i="38" s="1"/>
  <c r="AG3488" i="38"/>
  <c r="AI3488" i="38" s="1"/>
  <c r="AD3488" i="38"/>
  <c r="BC3487" i="38"/>
  <c r="AN3487" i="38"/>
  <c r="AK3487" i="38"/>
  <c r="BD3487" i="38" s="1"/>
  <c r="AG3487" i="38"/>
  <c r="AI3487" i="38" s="1"/>
  <c r="AD3487" i="38"/>
  <c r="BC3486" i="38"/>
  <c r="AN3486" i="38"/>
  <c r="AK3486" i="38"/>
  <c r="BD3486" i="38" s="1"/>
  <c r="AG3486" i="38"/>
  <c r="AI3486" i="38" s="1"/>
  <c r="AD3486" i="38"/>
  <c r="BC3485" i="38"/>
  <c r="AN3485" i="38"/>
  <c r="AK3485" i="38"/>
  <c r="BD3485" i="38" s="1"/>
  <c r="AG3485" i="38"/>
  <c r="AI3485" i="38" s="1"/>
  <c r="AD3485" i="38"/>
  <c r="BC3484" i="38"/>
  <c r="AN3484" i="38"/>
  <c r="AK3484" i="38"/>
  <c r="BD3484" i="38" s="1"/>
  <c r="AG3484" i="38"/>
  <c r="AI3484" i="38" s="1"/>
  <c r="AD3484" i="38"/>
  <c r="BC3483" i="38"/>
  <c r="AN3483" i="38"/>
  <c r="AK3483" i="38"/>
  <c r="BD3483" i="38" s="1"/>
  <c r="AG3483" i="38"/>
  <c r="AI3483" i="38" s="1"/>
  <c r="AD3483" i="38"/>
  <c r="BC3482" i="38"/>
  <c r="AN3482" i="38"/>
  <c r="AK3482" i="38"/>
  <c r="BD3482" i="38" s="1"/>
  <c r="AG3482" i="38"/>
  <c r="AI3482" i="38" s="1"/>
  <c r="AD3482" i="38"/>
  <c r="BC3481" i="38"/>
  <c r="AN3481" i="38"/>
  <c r="AK3481" i="38"/>
  <c r="BD3481" i="38" s="1"/>
  <c r="AG3481" i="38"/>
  <c r="AI3481" i="38" s="1"/>
  <c r="AD3481" i="38"/>
  <c r="BC3480" i="38"/>
  <c r="AN3480" i="38"/>
  <c r="AK3480" i="38"/>
  <c r="BD3480" i="38" s="1"/>
  <c r="AG3480" i="38"/>
  <c r="AI3480" i="38" s="1"/>
  <c r="AD3480" i="38"/>
  <c r="BC3479" i="38"/>
  <c r="AN3479" i="38"/>
  <c r="AK3479" i="38"/>
  <c r="BD3479" i="38" s="1"/>
  <c r="AG3479" i="38"/>
  <c r="AI3479" i="38" s="1"/>
  <c r="AD3479" i="38"/>
  <c r="BC3478" i="38"/>
  <c r="AN3478" i="38"/>
  <c r="AK3478" i="38"/>
  <c r="BD3478" i="38" s="1"/>
  <c r="AG3478" i="38"/>
  <c r="AI3478" i="38" s="1"/>
  <c r="AD3478" i="38"/>
  <c r="BC3477" i="38"/>
  <c r="AN3477" i="38"/>
  <c r="AK3477" i="38"/>
  <c r="BD3477" i="38" s="1"/>
  <c r="AG3477" i="38"/>
  <c r="AI3477" i="38" s="1"/>
  <c r="AD3477" i="38"/>
  <c r="BC3476" i="38"/>
  <c r="AN3476" i="38"/>
  <c r="AK3476" i="38"/>
  <c r="BD3476" i="38" s="1"/>
  <c r="AG3476" i="38"/>
  <c r="AI3476" i="38" s="1"/>
  <c r="AD3476" i="38"/>
  <c r="BC3475" i="38"/>
  <c r="AN3475" i="38"/>
  <c r="AK3475" i="38"/>
  <c r="BD3475" i="38" s="1"/>
  <c r="AG3475" i="38"/>
  <c r="AI3475" i="38" s="1"/>
  <c r="AD3475" i="38"/>
  <c r="BC3474" i="38"/>
  <c r="AN3474" i="38"/>
  <c r="AK3474" i="38"/>
  <c r="BD3474" i="38" s="1"/>
  <c r="AG3474" i="38"/>
  <c r="AI3474" i="38" s="1"/>
  <c r="AD3474" i="38"/>
  <c r="BC3473" i="38"/>
  <c r="AN3473" i="38"/>
  <c r="AK3473" i="38"/>
  <c r="BD3473" i="38" s="1"/>
  <c r="AG3473" i="38"/>
  <c r="AI3473" i="38" s="1"/>
  <c r="AD3473" i="38"/>
  <c r="BC3472" i="38"/>
  <c r="AN3472" i="38"/>
  <c r="AK3472" i="38"/>
  <c r="BD3472" i="38" s="1"/>
  <c r="AG3472" i="38"/>
  <c r="AI3472" i="38" s="1"/>
  <c r="AD3472" i="38"/>
  <c r="BC3471" i="38"/>
  <c r="AN3471" i="38"/>
  <c r="AK3471" i="38"/>
  <c r="BD3471" i="38" s="1"/>
  <c r="AG3471" i="38"/>
  <c r="AI3471" i="38" s="1"/>
  <c r="AD3471" i="38"/>
  <c r="BC3470" i="38"/>
  <c r="AN3470" i="38"/>
  <c r="AK3470" i="38"/>
  <c r="BD3470" i="38" s="1"/>
  <c r="AG3470" i="38"/>
  <c r="AI3470" i="38" s="1"/>
  <c r="AD3470" i="38"/>
  <c r="BC3469" i="38"/>
  <c r="AN3469" i="38"/>
  <c r="AK3469" i="38"/>
  <c r="BD3469" i="38" s="1"/>
  <c r="AG3469" i="38"/>
  <c r="AI3469" i="38" s="1"/>
  <c r="AD3469" i="38"/>
  <c r="BC3468" i="38"/>
  <c r="AN3468" i="38"/>
  <c r="AK3468" i="38"/>
  <c r="BD3468" i="38" s="1"/>
  <c r="AG3468" i="38"/>
  <c r="AD3468" i="38"/>
  <c r="BC3467" i="38"/>
  <c r="AN3467" i="38"/>
  <c r="AK3467" i="38"/>
  <c r="BD3467" i="38" s="1"/>
  <c r="AG3467" i="38"/>
  <c r="AD3467" i="38"/>
  <c r="BC3466" i="38"/>
  <c r="AN3466" i="38"/>
  <c r="AK3466" i="38"/>
  <c r="BD3466" i="38" s="1"/>
  <c r="AG3466" i="38"/>
  <c r="AD3466" i="38"/>
  <c r="BC3465" i="38"/>
  <c r="AN3465" i="38"/>
  <c r="AK3465" i="38"/>
  <c r="BD3465" i="38" s="1"/>
  <c r="AG3465" i="38"/>
  <c r="AD3465" i="38"/>
  <c r="BC3464" i="38"/>
  <c r="AN3464" i="38"/>
  <c r="AK3464" i="38"/>
  <c r="BD3464" i="38" s="1"/>
  <c r="AG3464" i="38"/>
  <c r="AD3464" i="38"/>
  <c r="BC3463" i="38"/>
  <c r="AN3463" i="38"/>
  <c r="AK3463" i="38"/>
  <c r="BD3463" i="38" s="1"/>
  <c r="AG3463" i="38"/>
  <c r="AD3463" i="38"/>
  <c r="BC3462" i="38"/>
  <c r="AN3462" i="38"/>
  <c r="AK3462" i="38"/>
  <c r="BD3462" i="38" s="1"/>
  <c r="AG3462" i="38"/>
  <c r="AD3462" i="38"/>
  <c r="BC3461" i="38"/>
  <c r="AN3461" i="38"/>
  <c r="AK3461" i="38"/>
  <c r="BD3461" i="38" s="1"/>
  <c r="AG3461" i="38"/>
  <c r="AD3461" i="38"/>
  <c r="BC3460" i="38"/>
  <c r="AN3460" i="38"/>
  <c r="AK3460" i="38"/>
  <c r="BD3460" i="38" s="1"/>
  <c r="AG3460" i="38"/>
  <c r="AD3460" i="38"/>
  <c r="BC3459" i="38"/>
  <c r="AN3459" i="38"/>
  <c r="AK3459" i="38"/>
  <c r="BD3459" i="38" s="1"/>
  <c r="AG3459" i="38"/>
  <c r="AI3459" i="38" s="1"/>
  <c r="AD3459" i="38"/>
  <c r="BC3458" i="38"/>
  <c r="AN3458" i="38"/>
  <c r="AK3458" i="38"/>
  <c r="BD3458" i="38" s="1"/>
  <c r="AG3458" i="38"/>
  <c r="AI3458" i="38" s="1"/>
  <c r="AD3458" i="38"/>
  <c r="BC3457" i="38"/>
  <c r="AN3457" i="38"/>
  <c r="AK3457" i="38"/>
  <c r="BD3457" i="38" s="1"/>
  <c r="AG3457" i="38"/>
  <c r="AI3457" i="38" s="1"/>
  <c r="AD3457" i="38"/>
  <c r="BC3456" i="38"/>
  <c r="AN3456" i="38"/>
  <c r="AK3456" i="38"/>
  <c r="BD3456" i="38" s="1"/>
  <c r="AG3456" i="38"/>
  <c r="AI3456" i="38" s="1"/>
  <c r="AD3456" i="38"/>
  <c r="BC3455" i="38"/>
  <c r="AN3455" i="38"/>
  <c r="AK3455" i="38"/>
  <c r="BD3455" i="38" s="1"/>
  <c r="AG3455" i="38"/>
  <c r="AI3455" i="38" s="1"/>
  <c r="AD3455" i="38"/>
  <c r="BC3454" i="38"/>
  <c r="AN3454" i="38"/>
  <c r="AK3454" i="38"/>
  <c r="BD3454" i="38" s="1"/>
  <c r="AG3454" i="38"/>
  <c r="AI3454" i="38" s="1"/>
  <c r="AD3454" i="38"/>
  <c r="BC3453" i="38"/>
  <c r="AN3453" i="38"/>
  <c r="AK3453" i="38"/>
  <c r="BD3453" i="38" s="1"/>
  <c r="AG3453" i="38"/>
  <c r="AI3453" i="38" s="1"/>
  <c r="AD3453" i="38"/>
  <c r="BC3452" i="38"/>
  <c r="AN3452" i="38"/>
  <c r="AK3452" i="38"/>
  <c r="BD3452" i="38" s="1"/>
  <c r="AG3452" i="38"/>
  <c r="AI3452" i="38" s="1"/>
  <c r="AD3452" i="38"/>
  <c r="BC3451" i="38"/>
  <c r="AN3451" i="38"/>
  <c r="AK3451" i="38"/>
  <c r="BD3451" i="38" s="1"/>
  <c r="AG3451" i="38"/>
  <c r="AI3451" i="38" s="1"/>
  <c r="AD3451" i="38"/>
  <c r="BC3450" i="38"/>
  <c r="AN3450" i="38"/>
  <c r="AK3450" i="38"/>
  <c r="BD3450" i="38" s="1"/>
  <c r="AG3450" i="38"/>
  <c r="AI3450" i="38" s="1"/>
  <c r="AD3450" i="38"/>
  <c r="BC3449" i="38"/>
  <c r="AN3449" i="38"/>
  <c r="AK3449" i="38"/>
  <c r="BD3449" i="38" s="1"/>
  <c r="AG3449" i="38"/>
  <c r="AI3449" i="38" s="1"/>
  <c r="AD3449" i="38"/>
  <c r="BC3448" i="38"/>
  <c r="AN3448" i="38"/>
  <c r="AK3448" i="38"/>
  <c r="BD3448" i="38" s="1"/>
  <c r="AG3448" i="38"/>
  <c r="AI3448" i="38" s="1"/>
  <c r="AD3448" i="38"/>
  <c r="BC3447" i="38"/>
  <c r="AN3447" i="38"/>
  <c r="AK3447" i="38"/>
  <c r="BD3447" i="38" s="1"/>
  <c r="AG3447" i="38"/>
  <c r="AI3447" i="38" s="1"/>
  <c r="AD3447" i="38"/>
  <c r="BC3446" i="38"/>
  <c r="AN3446" i="38"/>
  <c r="AK3446" i="38"/>
  <c r="BD3446" i="38" s="1"/>
  <c r="AG3446" i="38"/>
  <c r="AI3446" i="38" s="1"/>
  <c r="AD3446" i="38"/>
  <c r="BC3445" i="38"/>
  <c r="AN3445" i="38"/>
  <c r="AK3445" i="38"/>
  <c r="BD3445" i="38" s="1"/>
  <c r="AG3445" i="38"/>
  <c r="AI3445" i="38" s="1"/>
  <c r="AD3445" i="38"/>
  <c r="BC3444" i="38"/>
  <c r="AN3444" i="38"/>
  <c r="AK3444" i="38"/>
  <c r="BD3444" i="38" s="1"/>
  <c r="AG3444" i="38"/>
  <c r="AI3444" i="38" s="1"/>
  <c r="AD3444" i="38"/>
  <c r="BC3443" i="38"/>
  <c r="AN3443" i="38"/>
  <c r="AK3443" i="38"/>
  <c r="BD3443" i="38" s="1"/>
  <c r="AG3443" i="38"/>
  <c r="AI3443" i="38" s="1"/>
  <c r="AD3443" i="38"/>
  <c r="BC3442" i="38"/>
  <c r="AN3442" i="38"/>
  <c r="AK3442" i="38"/>
  <c r="BD3442" i="38" s="1"/>
  <c r="AG3442" i="38"/>
  <c r="AI3442" i="38" s="1"/>
  <c r="AD3442" i="38"/>
  <c r="BC3441" i="38"/>
  <c r="AN3441" i="38"/>
  <c r="AK3441" i="38"/>
  <c r="BD3441" i="38" s="1"/>
  <c r="AG3441" i="38"/>
  <c r="AI3441" i="38" s="1"/>
  <c r="AD3441" i="38"/>
  <c r="BC3440" i="38"/>
  <c r="AN3440" i="38"/>
  <c r="AK3440" i="38"/>
  <c r="BD3440" i="38" s="1"/>
  <c r="AG3440" i="38"/>
  <c r="AI3440" i="38" s="1"/>
  <c r="AD3440" i="38"/>
  <c r="BC3439" i="38"/>
  <c r="AN3439" i="38"/>
  <c r="AK3439" i="38"/>
  <c r="BD3439" i="38" s="1"/>
  <c r="AG3439" i="38"/>
  <c r="AI3439" i="38" s="1"/>
  <c r="AD3439" i="38"/>
  <c r="BC3438" i="38"/>
  <c r="AN3438" i="38"/>
  <c r="AK3438" i="38"/>
  <c r="BD3438" i="38" s="1"/>
  <c r="AG3438" i="38"/>
  <c r="AI3438" i="38" s="1"/>
  <c r="AD3438" i="38"/>
  <c r="BC3437" i="38"/>
  <c r="AN3437" i="38"/>
  <c r="AK3437" i="38"/>
  <c r="BD3437" i="38" s="1"/>
  <c r="AG3437" i="38"/>
  <c r="AI3437" i="38" s="1"/>
  <c r="AD3437" i="38"/>
  <c r="BC3436" i="38"/>
  <c r="AN3436" i="38"/>
  <c r="AK3436" i="38"/>
  <c r="BD3436" i="38" s="1"/>
  <c r="AG3436" i="38"/>
  <c r="AI3436" i="38" s="1"/>
  <c r="AD3436" i="38"/>
  <c r="BC3435" i="38"/>
  <c r="AN3435" i="38"/>
  <c r="AK3435" i="38"/>
  <c r="BD3435" i="38" s="1"/>
  <c r="AG3435" i="38"/>
  <c r="AI3435" i="38" s="1"/>
  <c r="AD3435" i="38"/>
  <c r="BC3434" i="38"/>
  <c r="AN3434" i="38"/>
  <c r="AK3434" i="38"/>
  <c r="BD3434" i="38" s="1"/>
  <c r="AG3434" i="38"/>
  <c r="AI3434" i="38" s="1"/>
  <c r="AD3434" i="38"/>
  <c r="BC3433" i="38"/>
  <c r="AN3433" i="38"/>
  <c r="AK3433" i="38"/>
  <c r="BD3433" i="38" s="1"/>
  <c r="AG3433" i="38"/>
  <c r="AI3433" i="38" s="1"/>
  <c r="AD3433" i="38"/>
  <c r="BC3432" i="38"/>
  <c r="AN3432" i="38"/>
  <c r="AK3432" i="38"/>
  <c r="BD3432" i="38" s="1"/>
  <c r="AG3432" i="38"/>
  <c r="AI3432" i="38" s="1"/>
  <c r="AD3432" i="38"/>
  <c r="BC3431" i="38"/>
  <c r="AN3431" i="38"/>
  <c r="AK3431" i="38"/>
  <c r="BD3431" i="38" s="1"/>
  <c r="AG3431" i="38"/>
  <c r="AI3431" i="38" s="1"/>
  <c r="AD3431" i="38"/>
  <c r="BC3430" i="38"/>
  <c r="AN3430" i="38"/>
  <c r="AK3430" i="38"/>
  <c r="BD3430" i="38" s="1"/>
  <c r="AG3430" i="38"/>
  <c r="AI3430" i="38" s="1"/>
  <c r="AD3430" i="38"/>
  <c r="BC3429" i="38"/>
  <c r="AN3429" i="38"/>
  <c r="AK3429" i="38"/>
  <c r="BD3429" i="38" s="1"/>
  <c r="AG3429" i="38"/>
  <c r="AI3429" i="38" s="1"/>
  <c r="AD3429" i="38"/>
  <c r="BC3428" i="38"/>
  <c r="AN3428" i="38"/>
  <c r="AK3428" i="38"/>
  <c r="BD3428" i="38" s="1"/>
  <c r="AG3428" i="38"/>
  <c r="AI3428" i="38" s="1"/>
  <c r="AD3428" i="38"/>
  <c r="BC3427" i="38"/>
  <c r="AN3427" i="38"/>
  <c r="AK3427" i="38"/>
  <c r="BD3427" i="38" s="1"/>
  <c r="AG3427" i="38"/>
  <c r="AI3427" i="38" s="1"/>
  <c r="AD3427" i="38"/>
  <c r="BC3426" i="38"/>
  <c r="AN3426" i="38"/>
  <c r="AK3426" i="38"/>
  <c r="BD3426" i="38" s="1"/>
  <c r="AG3426" i="38"/>
  <c r="AD3426" i="38"/>
  <c r="BC3425" i="38"/>
  <c r="AN3425" i="38"/>
  <c r="AK3425" i="38"/>
  <c r="BD3425" i="38" s="1"/>
  <c r="AG3425" i="38"/>
  <c r="AD3425" i="38"/>
  <c r="BC3424" i="38"/>
  <c r="AN3424" i="38"/>
  <c r="AK3424" i="38"/>
  <c r="BD3424" i="38" s="1"/>
  <c r="AG3424" i="38"/>
  <c r="AD3424" i="38"/>
  <c r="BC3423" i="38"/>
  <c r="AN3423" i="38"/>
  <c r="AK3423" i="38"/>
  <c r="BD3423" i="38" s="1"/>
  <c r="AG3423" i="38"/>
  <c r="AD3423" i="38"/>
  <c r="BC3422" i="38"/>
  <c r="AN3422" i="38"/>
  <c r="AK3422" i="38"/>
  <c r="BD3422" i="38" s="1"/>
  <c r="AG3422" i="38"/>
  <c r="AD3422" i="38"/>
  <c r="BC3421" i="38"/>
  <c r="AN3421" i="38"/>
  <c r="AK3421" i="38"/>
  <c r="BD3421" i="38" s="1"/>
  <c r="AG3421" i="38"/>
  <c r="AD3421" i="38"/>
  <c r="BC3420" i="38"/>
  <c r="AN3420" i="38"/>
  <c r="AK3420" i="38"/>
  <c r="BD3420" i="38" s="1"/>
  <c r="AG3420" i="38"/>
  <c r="AD3420" i="38"/>
  <c r="BC3419" i="38"/>
  <c r="AN3419" i="38"/>
  <c r="AK3419" i="38"/>
  <c r="BD3419" i="38" s="1"/>
  <c r="AG3419" i="38"/>
  <c r="AD3419" i="38"/>
  <c r="BC3418" i="38"/>
  <c r="AN3418" i="38"/>
  <c r="AK3418" i="38"/>
  <c r="BD3418" i="38" s="1"/>
  <c r="AG3418" i="38"/>
  <c r="AD3418" i="38"/>
  <c r="BC3417" i="38"/>
  <c r="AN3417" i="38"/>
  <c r="AK3417" i="38"/>
  <c r="BD3417" i="38" s="1"/>
  <c r="AG3417" i="38"/>
  <c r="AD3417" i="38"/>
  <c r="BC3416" i="38"/>
  <c r="AN3416" i="38"/>
  <c r="AK3416" i="38"/>
  <c r="BD3416" i="38" s="1"/>
  <c r="AG3416" i="38"/>
  <c r="AD3416" i="38"/>
  <c r="BC3415" i="38"/>
  <c r="AN3415" i="38"/>
  <c r="AK3415" i="38"/>
  <c r="BD3415" i="38" s="1"/>
  <c r="AG3415" i="38"/>
  <c r="AD3415" i="38"/>
  <c r="BC3414" i="38"/>
  <c r="AN3414" i="38"/>
  <c r="AK3414" i="38"/>
  <c r="BD3414" i="38" s="1"/>
  <c r="AG3414" i="38"/>
  <c r="AD3414" i="38"/>
  <c r="BC3413" i="38"/>
  <c r="AN3413" i="38"/>
  <c r="AK3413" i="38"/>
  <c r="BD3413" i="38" s="1"/>
  <c r="AG3413" i="38"/>
  <c r="AD3413" i="38"/>
  <c r="BC3412" i="38"/>
  <c r="AN3412" i="38"/>
  <c r="AK3412" i="38"/>
  <c r="BD3412" i="38" s="1"/>
  <c r="AG3412" i="38"/>
  <c r="AD3412" i="38"/>
  <c r="BC3411" i="38"/>
  <c r="AN3411" i="38"/>
  <c r="AK3411" i="38"/>
  <c r="BD3411" i="38" s="1"/>
  <c r="AG3411" i="38"/>
  <c r="AD3411" i="38"/>
  <c r="BC3410" i="38"/>
  <c r="AN3410" i="38"/>
  <c r="AK3410" i="38"/>
  <c r="BD3410" i="38" s="1"/>
  <c r="AG3410" i="38"/>
  <c r="AD3410" i="38"/>
  <c r="BC3409" i="38"/>
  <c r="AN3409" i="38"/>
  <c r="AK3409" i="38"/>
  <c r="BD3409" i="38" s="1"/>
  <c r="AG3409" i="38"/>
  <c r="AD3409" i="38"/>
  <c r="BC3408" i="38"/>
  <c r="AN3408" i="38"/>
  <c r="AK3408" i="38"/>
  <c r="BD3408" i="38" s="1"/>
  <c r="AG3408" i="38"/>
  <c r="AD3408" i="38"/>
  <c r="BC3407" i="38"/>
  <c r="AN3407" i="38"/>
  <c r="AK3407" i="38"/>
  <c r="BD3407" i="38" s="1"/>
  <c r="AG3407" i="38"/>
  <c r="AD3407" i="38"/>
  <c r="BC3406" i="38"/>
  <c r="AN3406" i="38"/>
  <c r="AK3406" i="38"/>
  <c r="BD3406" i="38" s="1"/>
  <c r="AG3406" i="38"/>
  <c r="AD3406" i="38"/>
  <c r="BC3405" i="38"/>
  <c r="AN3405" i="38"/>
  <c r="AK3405" i="38"/>
  <c r="BD3405" i="38" s="1"/>
  <c r="AG3405" i="38"/>
  <c r="AD3405" i="38"/>
  <c r="BC3404" i="38"/>
  <c r="AN3404" i="38"/>
  <c r="AK3404" i="38"/>
  <c r="BD3404" i="38" s="1"/>
  <c r="AG3404" i="38"/>
  <c r="AD3404" i="38"/>
  <c r="BC3403" i="38"/>
  <c r="AN3403" i="38"/>
  <c r="AK3403" i="38"/>
  <c r="BD3403" i="38" s="1"/>
  <c r="AG3403" i="38"/>
  <c r="AD3403" i="38"/>
  <c r="BC3402" i="38"/>
  <c r="AN3402" i="38"/>
  <c r="AK3402" i="38"/>
  <c r="BD3402" i="38" s="1"/>
  <c r="AG3402" i="38"/>
  <c r="AD3402" i="38"/>
  <c r="BC3401" i="38"/>
  <c r="AN3401" i="38"/>
  <c r="AK3401" i="38"/>
  <c r="BD3401" i="38" s="1"/>
  <c r="AG3401" i="38"/>
  <c r="AD3401" i="38"/>
  <c r="BC3400" i="38"/>
  <c r="AN3400" i="38"/>
  <c r="AK3400" i="38"/>
  <c r="BD3400" i="38" s="1"/>
  <c r="AG3400" i="38"/>
  <c r="AD3400" i="38"/>
  <c r="BC3399" i="38"/>
  <c r="AN3399" i="38"/>
  <c r="AK3399" i="38"/>
  <c r="BD3399" i="38" s="1"/>
  <c r="AG3399" i="38"/>
  <c r="AD3399" i="38"/>
  <c r="BC3398" i="38"/>
  <c r="AN3398" i="38"/>
  <c r="AK3398" i="38"/>
  <c r="BD3398" i="38" s="1"/>
  <c r="AG3398" i="38"/>
  <c r="AD3398" i="38"/>
  <c r="BC3397" i="38"/>
  <c r="AN3397" i="38"/>
  <c r="AK3397" i="38"/>
  <c r="BD3397" i="38" s="1"/>
  <c r="AG3397" i="38"/>
  <c r="AD3397" i="38"/>
  <c r="BC3396" i="38"/>
  <c r="AN3396" i="38"/>
  <c r="AK3396" i="38"/>
  <c r="BD3396" i="38" s="1"/>
  <c r="AG3396" i="38"/>
  <c r="AD3396" i="38"/>
  <c r="BC3395" i="38"/>
  <c r="AN3395" i="38"/>
  <c r="AK3395" i="38"/>
  <c r="BD3395" i="38" s="1"/>
  <c r="AG3395" i="38"/>
  <c r="AD3395" i="38"/>
  <c r="BC3394" i="38"/>
  <c r="AN3394" i="38"/>
  <c r="AK3394" i="38"/>
  <c r="BD3394" i="38" s="1"/>
  <c r="AG3394" i="38"/>
  <c r="AD3394" i="38"/>
  <c r="BC3393" i="38"/>
  <c r="AN3393" i="38"/>
  <c r="AK3393" i="38"/>
  <c r="BD3393" i="38" s="1"/>
  <c r="AG3393" i="38"/>
  <c r="AD3393" i="38"/>
  <c r="BC3392" i="38"/>
  <c r="AN3392" i="38"/>
  <c r="AK3392" i="38"/>
  <c r="BD3392" i="38" s="1"/>
  <c r="AG3392" i="38"/>
  <c r="AD3392" i="38"/>
  <c r="BC3391" i="38"/>
  <c r="AN3391" i="38"/>
  <c r="AK3391" i="38"/>
  <c r="BD3391" i="38" s="1"/>
  <c r="AG3391" i="38"/>
  <c r="AD3391" i="38"/>
  <c r="BC3390" i="38"/>
  <c r="AN3390" i="38"/>
  <c r="AK3390" i="38"/>
  <c r="BD3390" i="38" s="1"/>
  <c r="AG3390" i="38"/>
  <c r="AD3390" i="38"/>
  <c r="BC3389" i="38"/>
  <c r="AN3389" i="38"/>
  <c r="AK3389" i="38"/>
  <c r="BD3389" i="38" s="1"/>
  <c r="AG3389" i="38"/>
  <c r="AD3389" i="38"/>
  <c r="BC3388" i="38"/>
  <c r="AN3388" i="38"/>
  <c r="AK3388" i="38"/>
  <c r="BD3388" i="38" s="1"/>
  <c r="AG3388" i="38"/>
  <c r="AD3388" i="38"/>
  <c r="BC3387" i="38"/>
  <c r="AN3387" i="38"/>
  <c r="AK3387" i="38"/>
  <c r="BD3387" i="38" s="1"/>
  <c r="AG3387" i="38"/>
  <c r="AD3387" i="38"/>
  <c r="BC3386" i="38"/>
  <c r="AN3386" i="38"/>
  <c r="AK3386" i="38"/>
  <c r="BD3386" i="38" s="1"/>
  <c r="AG3386" i="38"/>
  <c r="AD3386" i="38"/>
  <c r="BC3385" i="38"/>
  <c r="AN3385" i="38"/>
  <c r="AK3385" i="38"/>
  <c r="BD3385" i="38" s="1"/>
  <c r="AG3385" i="38"/>
  <c r="AD3385" i="38"/>
  <c r="BC3384" i="38"/>
  <c r="AN3384" i="38"/>
  <c r="AK3384" i="38"/>
  <c r="BD3384" i="38" s="1"/>
  <c r="AG3384" i="38"/>
  <c r="AD3384" i="38"/>
  <c r="BC3383" i="38"/>
  <c r="AN3383" i="38"/>
  <c r="AK3383" i="38"/>
  <c r="BD3383" i="38" s="1"/>
  <c r="AG3383" i="38"/>
  <c r="AD3383" i="38"/>
  <c r="BC3382" i="38"/>
  <c r="AN3382" i="38"/>
  <c r="AK3382" i="38"/>
  <c r="BD3382" i="38" s="1"/>
  <c r="AG3382" i="38"/>
  <c r="AD3382" i="38"/>
  <c r="BC3381" i="38"/>
  <c r="AN3381" i="38"/>
  <c r="AK3381" i="38"/>
  <c r="BD3381" i="38" s="1"/>
  <c r="AG3381" i="38"/>
  <c r="AD3381" i="38"/>
  <c r="BC3380" i="38"/>
  <c r="AN3380" i="38"/>
  <c r="AK3380" i="38"/>
  <c r="BD3380" i="38" s="1"/>
  <c r="AG3380" i="38"/>
  <c r="AD3380" i="38"/>
  <c r="BC3379" i="38"/>
  <c r="AN3379" i="38"/>
  <c r="AK3379" i="38"/>
  <c r="BD3379" i="38" s="1"/>
  <c r="AG3379" i="38"/>
  <c r="AD3379" i="38"/>
  <c r="BC3378" i="38"/>
  <c r="AN3378" i="38"/>
  <c r="AK3378" i="38"/>
  <c r="BD3378" i="38" s="1"/>
  <c r="AG3378" i="38"/>
  <c r="AD3378" i="38"/>
  <c r="BC3377" i="38"/>
  <c r="AN3377" i="38"/>
  <c r="AK3377" i="38"/>
  <c r="BD3377" i="38" s="1"/>
  <c r="AG3377" i="38"/>
  <c r="AD3377" i="38"/>
  <c r="BC3376" i="38"/>
  <c r="AN3376" i="38"/>
  <c r="AK3376" i="38"/>
  <c r="BD3376" i="38" s="1"/>
  <c r="AG3376" i="38"/>
  <c r="AD3376" i="38"/>
  <c r="BC3375" i="38"/>
  <c r="AN3375" i="38"/>
  <c r="AK3375" i="38"/>
  <c r="BD3375" i="38" s="1"/>
  <c r="AG3375" i="38"/>
  <c r="AD3375" i="38"/>
  <c r="BC3374" i="38"/>
  <c r="AN3374" i="38"/>
  <c r="AK3374" i="38"/>
  <c r="BD3374" i="38" s="1"/>
  <c r="AG3374" i="38"/>
  <c r="AD3374" i="38"/>
  <c r="BC3373" i="38"/>
  <c r="AN3373" i="38"/>
  <c r="AK3373" i="38"/>
  <c r="BD3373" i="38" s="1"/>
  <c r="AG3373" i="38"/>
  <c r="AD3373" i="38"/>
  <c r="BC3372" i="38"/>
  <c r="AN3372" i="38"/>
  <c r="AK3372" i="38"/>
  <c r="BD3372" i="38" s="1"/>
  <c r="AG3372" i="38"/>
  <c r="AD3372" i="38"/>
  <c r="BC3371" i="38"/>
  <c r="AN3371" i="38"/>
  <c r="AK3371" i="38"/>
  <c r="BD3371" i="38" s="1"/>
  <c r="AG3371" i="38"/>
  <c r="AD3371" i="38"/>
  <c r="BC3370" i="38"/>
  <c r="AN3370" i="38"/>
  <c r="AK3370" i="38"/>
  <c r="BD3370" i="38" s="1"/>
  <c r="AG3370" i="38"/>
  <c r="AD3370" i="38"/>
  <c r="BC3369" i="38"/>
  <c r="AN3369" i="38"/>
  <c r="AK3369" i="38"/>
  <c r="BD3369" i="38" s="1"/>
  <c r="AG3369" i="38"/>
  <c r="AD3369" i="38"/>
  <c r="BC3368" i="38"/>
  <c r="AN3368" i="38"/>
  <c r="AK3368" i="38"/>
  <c r="BD3368" i="38" s="1"/>
  <c r="AG3368" i="38"/>
  <c r="AD3368" i="38"/>
  <c r="BC3367" i="38"/>
  <c r="AN3367" i="38"/>
  <c r="AK3367" i="38"/>
  <c r="BD3367" i="38" s="1"/>
  <c r="AG3367" i="38"/>
  <c r="AD3367" i="38"/>
  <c r="BC3366" i="38"/>
  <c r="AN3366" i="38"/>
  <c r="AK3366" i="38"/>
  <c r="BD3366" i="38" s="1"/>
  <c r="AG3366" i="38"/>
  <c r="AD3366" i="38"/>
  <c r="BC3365" i="38"/>
  <c r="AN3365" i="38"/>
  <c r="AK3365" i="38"/>
  <c r="BD3365" i="38" s="1"/>
  <c r="AG3365" i="38"/>
  <c r="AD3365" i="38"/>
  <c r="BC3364" i="38"/>
  <c r="AN3364" i="38"/>
  <c r="AK3364" i="38"/>
  <c r="BD3364" i="38" s="1"/>
  <c r="AG3364" i="38"/>
  <c r="AD3364" i="38"/>
  <c r="BC3363" i="38"/>
  <c r="AN3363" i="38"/>
  <c r="AK3363" i="38"/>
  <c r="BD3363" i="38" s="1"/>
  <c r="AG3363" i="38"/>
  <c r="AD3363" i="38"/>
  <c r="BC3362" i="38"/>
  <c r="AN3362" i="38"/>
  <c r="AK3362" i="38"/>
  <c r="BD3362" i="38" s="1"/>
  <c r="AG3362" i="38"/>
  <c r="AD3362" i="38"/>
  <c r="BC3361" i="38"/>
  <c r="AN3361" i="38"/>
  <c r="AK3361" i="38"/>
  <c r="BD3361" i="38" s="1"/>
  <c r="AG3361" i="38"/>
  <c r="AD3361" i="38"/>
  <c r="BC3360" i="38"/>
  <c r="AN3360" i="38"/>
  <c r="AK3360" i="38"/>
  <c r="BD3360" i="38" s="1"/>
  <c r="AG3360" i="38"/>
  <c r="AD3360" i="38"/>
  <c r="BC3359" i="38"/>
  <c r="AN3359" i="38"/>
  <c r="AK3359" i="38"/>
  <c r="BD3359" i="38" s="1"/>
  <c r="AG3359" i="38"/>
  <c r="AD3359" i="38"/>
  <c r="BC3358" i="38"/>
  <c r="AN3358" i="38"/>
  <c r="AK3358" i="38"/>
  <c r="BD3358" i="38" s="1"/>
  <c r="AG3358" i="38"/>
  <c r="AD3358" i="38"/>
  <c r="BC3357" i="38"/>
  <c r="AN3357" i="38"/>
  <c r="AK3357" i="38"/>
  <c r="BD3357" i="38" s="1"/>
  <c r="AG3357" i="38"/>
  <c r="AD3357" i="38"/>
  <c r="BC3356" i="38"/>
  <c r="AN3356" i="38"/>
  <c r="AK3356" i="38"/>
  <c r="BD3356" i="38" s="1"/>
  <c r="AG3356" i="38"/>
  <c r="AD3356" i="38"/>
  <c r="BC3355" i="38"/>
  <c r="AN3355" i="38"/>
  <c r="AK3355" i="38"/>
  <c r="BD3355" i="38" s="1"/>
  <c r="AG3355" i="38"/>
  <c r="AD3355" i="38"/>
  <c r="BC3354" i="38"/>
  <c r="AN3354" i="38"/>
  <c r="AK3354" i="38"/>
  <c r="BD3354" i="38" s="1"/>
  <c r="AG3354" i="38"/>
  <c r="AD3354" i="38"/>
  <c r="BC3353" i="38"/>
  <c r="AN3353" i="38"/>
  <c r="AK3353" i="38"/>
  <c r="BD3353" i="38" s="1"/>
  <c r="AG3353" i="38"/>
  <c r="AD3353" i="38"/>
  <c r="BC3352" i="38"/>
  <c r="AN3352" i="38"/>
  <c r="AK3352" i="38"/>
  <c r="BD3352" i="38" s="1"/>
  <c r="AG3352" i="38"/>
  <c r="AD3352" i="38"/>
  <c r="BC3351" i="38"/>
  <c r="AN3351" i="38"/>
  <c r="AK3351" i="38"/>
  <c r="BD3351" i="38" s="1"/>
  <c r="AG3351" i="38"/>
  <c r="AD3351" i="38"/>
  <c r="BC3350" i="38"/>
  <c r="AN3350" i="38"/>
  <c r="AK3350" i="38"/>
  <c r="BD3350" i="38" s="1"/>
  <c r="AG3350" i="38"/>
  <c r="AD3350" i="38"/>
  <c r="BC3349" i="38"/>
  <c r="AN3349" i="38"/>
  <c r="AK3349" i="38"/>
  <c r="BD3349" i="38" s="1"/>
  <c r="AG3349" i="38"/>
  <c r="AD3349" i="38"/>
  <c r="BC3348" i="38"/>
  <c r="AN3348" i="38"/>
  <c r="AK3348" i="38"/>
  <c r="BD3348" i="38" s="1"/>
  <c r="AG3348" i="38"/>
  <c r="AD3348" i="38"/>
  <c r="BC3347" i="38"/>
  <c r="AN3347" i="38"/>
  <c r="AK3347" i="38"/>
  <c r="BD3347" i="38" s="1"/>
  <c r="AG3347" i="38"/>
  <c r="AD3347" i="38"/>
  <c r="BC3346" i="38"/>
  <c r="AN3346" i="38"/>
  <c r="AK3346" i="38"/>
  <c r="BD3346" i="38" s="1"/>
  <c r="AG3346" i="38"/>
  <c r="AD3346" i="38"/>
  <c r="BC3345" i="38"/>
  <c r="AN3345" i="38"/>
  <c r="AK3345" i="38"/>
  <c r="BD3345" i="38" s="1"/>
  <c r="AG3345" i="38"/>
  <c r="AD3345" i="38"/>
  <c r="BC3344" i="38"/>
  <c r="AN3344" i="38"/>
  <c r="AK3344" i="38"/>
  <c r="BD3344" i="38" s="1"/>
  <c r="AG3344" i="38"/>
  <c r="AD3344" i="38"/>
  <c r="BC3343" i="38"/>
  <c r="AN3343" i="38"/>
  <c r="AK3343" i="38"/>
  <c r="BD3343" i="38" s="1"/>
  <c r="AG3343" i="38"/>
  <c r="AD3343" i="38"/>
  <c r="BC3342" i="38"/>
  <c r="AN3342" i="38"/>
  <c r="AK3342" i="38"/>
  <c r="BD3342" i="38" s="1"/>
  <c r="AG3342" i="38"/>
  <c r="AI3342" i="38" s="1"/>
  <c r="AD3342" i="38"/>
  <c r="BC3341" i="38"/>
  <c r="AN3341" i="38"/>
  <c r="AK3341" i="38"/>
  <c r="BD3341" i="38" s="1"/>
  <c r="AG3341" i="38"/>
  <c r="AI3341" i="38" s="1"/>
  <c r="AD3341" i="38"/>
  <c r="BC3340" i="38"/>
  <c r="AN3340" i="38"/>
  <c r="AK3340" i="38"/>
  <c r="BD3340" i="38" s="1"/>
  <c r="AG3340" i="38"/>
  <c r="AI3340" i="38" s="1"/>
  <c r="AD3340" i="38"/>
  <c r="BC3339" i="38"/>
  <c r="AN3339" i="38"/>
  <c r="AK3339" i="38"/>
  <c r="BD3339" i="38" s="1"/>
  <c r="AG3339" i="38"/>
  <c r="AI3339" i="38" s="1"/>
  <c r="AD3339" i="38"/>
  <c r="BC3338" i="38"/>
  <c r="AN3338" i="38"/>
  <c r="AK3338" i="38"/>
  <c r="BD3338" i="38" s="1"/>
  <c r="AG3338" i="38"/>
  <c r="AI3338" i="38" s="1"/>
  <c r="AD3338" i="38"/>
  <c r="BC3337" i="38"/>
  <c r="AN3337" i="38"/>
  <c r="AK3337" i="38"/>
  <c r="BD3337" i="38" s="1"/>
  <c r="AG3337" i="38"/>
  <c r="AI3337" i="38" s="1"/>
  <c r="AD3337" i="38"/>
  <c r="BC3336" i="38"/>
  <c r="AN3336" i="38"/>
  <c r="AK3336" i="38"/>
  <c r="BD3336" i="38" s="1"/>
  <c r="AG3336" i="38"/>
  <c r="AI3336" i="38" s="1"/>
  <c r="AD3336" i="38"/>
  <c r="BC3335" i="38"/>
  <c r="AN3335" i="38"/>
  <c r="AK3335" i="38"/>
  <c r="BD3335" i="38" s="1"/>
  <c r="AG3335" i="38"/>
  <c r="AI3335" i="38" s="1"/>
  <c r="AD3335" i="38"/>
  <c r="BC3334" i="38"/>
  <c r="AN3334" i="38"/>
  <c r="AK3334" i="38"/>
  <c r="BD3334" i="38" s="1"/>
  <c r="AG3334" i="38"/>
  <c r="AI3334" i="38" s="1"/>
  <c r="AD3334" i="38"/>
  <c r="BC3333" i="38"/>
  <c r="AN3333" i="38"/>
  <c r="AK3333" i="38"/>
  <c r="BD3333" i="38" s="1"/>
  <c r="AG3333" i="38"/>
  <c r="AI3333" i="38" s="1"/>
  <c r="AD3333" i="38"/>
  <c r="BC3332" i="38"/>
  <c r="AN3332" i="38"/>
  <c r="AK3332" i="38"/>
  <c r="BD3332" i="38" s="1"/>
  <c r="AG3332" i="38"/>
  <c r="AI3332" i="38" s="1"/>
  <c r="AD3332" i="38"/>
  <c r="BC3331" i="38"/>
  <c r="AN3331" i="38"/>
  <c r="AK3331" i="38"/>
  <c r="BD3331" i="38" s="1"/>
  <c r="AG3331" i="38"/>
  <c r="AI3331" i="38" s="1"/>
  <c r="AD3331" i="38"/>
  <c r="BC3330" i="38"/>
  <c r="AN3330" i="38"/>
  <c r="AK3330" i="38"/>
  <c r="BD3330" i="38" s="1"/>
  <c r="AG3330" i="38"/>
  <c r="AI3330" i="38" s="1"/>
  <c r="AD3330" i="38"/>
  <c r="BC3329" i="38"/>
  <c r="AN3329" i="38"/>
  <c r="AK3329" i="38"/>
  <c r="BD3329" i="38" s="1"/>
  <c r="AG3329" i="38"/>
  <c r="AI3329" i="38" s="1"/>
  <c r="AD3329" i="38"/>
  <c r="BC3328" i="38"/>
  <c r="AN3328" i="38"/>
  <c r="AK3328" i="38"/>
  <c r="BD3328" i="38" s="1"/>
  <c r="AG3328" i="38"/>
  <c r="AI3328" i="38" s="1"/>
  <c r="AD3328" i="38"/>
  <c r="BC3327" i="38"/>
  <c r="AN3327" i="38"/>
  <c r="AK3327" i="38"/>
  <c r="BD3327" i="38" s="1"/>
  <c r="AG3327" i="38"/>
  <c r="AI3327" i="38" s="1"/>
  <c r="AD3327" i="38"/>
  <c r="BC3326" i="38"/>
  <c r="AN3326" i="38"/>
  <c r="AK3326" i="38"/>
  <c r="BD3326" i="38" s="1"/>
  <c r="AG3326" i="38"/>
  <c r="AI3326" i="38" s="1"/>
  <c r="AD3326" i="38"/>
  <c r="BC3325" i="38"/>
  <c r="AN3325" i="38"/>
  <c r="AK3325" i="38"/>
  <c r="BD3325" i="38" s="1"/>
  <c r="AG3325" i="38"/>
  <c r="AI3325" i="38" s="1"/>
  <c r="AD3325" i="38"/>
  <c r="BC3324" i="38"/>
  <c r="AN3324" i="38"/>
  <c r="AK3324" i="38"/>
  <c r="BD3324" i="38" s="1"/>
  <c r="AG3324" i="38"/>
  <c r="AI3324" i="38" s="1"/>
  <c r="AD3324" i="38"/>
  <c r="BC3323" i="38"/>
  <c r="AN3323" i="38"/>
  <c r="AK3323" i="38"/>
  <c r="BD3323" i="38" s="1"/>
  <c r="AG3323" i="38"/>
  <c r="AI3323" i="38" s="1"/>
  <c r="AD3323" i="38"/>
  <c r="BC3322" i="38"/>
  <c r="AN3322" i="38"/>
  <c r="AK3322" i="38"/>
  <c r="BD3322" i="38" s="1"/>
  <c r="AG3322" i="38"/>
  <c r="AI3322" i="38" s="1"/>
  <c r="AD3322" i="38"/>
  <c r="BC3321" i="38"/>
  <c r="AN3321" i="38"/>
  <c r="AK3321" i="38"/>
  <c r="BD3321" i="38" s="1"/>
  <c r="AG3321" i="38"/>
  <c r="AI3321" i="38" s="1"/>
  <c r="AD3321" i="38"/>
  <c r="BC3320" i="38"/>
  <c r="AN3320" i="38"/>
  <c r="AK3320" i="38"/>
  <c r="BD3320" i="38" s="1"/>
  <c r="AG3320" i="38"/>
  <c r="AI3320" i="38" s="1"/>
  <c r="AD3320" i="38"/>
  <c r="BC3319" i="38"/>
  <c r="AN3319" i="38"/>
  <c r="AK3319" i="38"/>
  <c r="BD3319" i="38" s="1"/>
  <c r="AG3319" i="38"/>
  <c r="AI3319" i="38" s="1"/>
  <c r="AD3319" i="38"/>
  <c r="BC3318" i="38"/>
  <c r="AN3318" i="38"/>
  <c r="AK3318" i="38"/>
  <c r="BD3318" i="38" s="1"/>
  <c r="AG3318" i="38"/>
  <c r="AI3318" i="38" s="1"/>
  <c r="AD3318" i="38"/>
  <c r="BC3317" i="38"/>
  <c r="AN3317" i="38"/>
  <c r="AK3317" i="38"/>
  <c r="BD3317" i="38" s="1"/>
  <c r="AG3317" i="38"/>
  <c r="AI3317" i="38" s="1"/>
  <c r="AD3317" i="38"/>
  <c r="BC3316" i="38"/>
  <c r="AN3316" i="38"/>
  <c r="AK3316" i="38"/>
  <c r="BD3316" i="38" s="1"/>
  <c r="AG3316" i="38"/>
  <c r="AI3316" i="38" s="1"/>
  <c r="AD3316" i="38"/>
  <c r="BC3315" i="38"/>
  <c r="AN3315" i="38"/>
  <c r="AK3315" i="38"/>
  <c r="BD3315" i="38" s="1"/>
  <c r="AG3315" i="38"/>
  <c r="AI3315" i="38" s="1"/>
  <c r="AD3315" i="38"/>
  <c r="BC3314" i="38"/>
  <c r="AN3314" i="38"/>
  <c r="AK3314" i="38"/>
  <c r="BD3314" i="38" s="1"/>
  <c r="AG3314" i="38"/>
  <c r="AI3314" i="38" s="1"/>
  <c r="AD3314" i="38"/>
  <c r="BC3313" i="38"/>
  <c r="AN3313" i="38"/>
  <c r="AK3313" i="38"/>
  <c r="BD3313" i="38" s="1"/>
  <c r="AG3313" i="38"/>
  <c r="AI3313" i="38" s="1"/>
  <c r="AD3313" i="38"/>
  <c r="BC3312" i="38"/>
  <c r="AN3312" i="38"/>
  <c r="AK3312" i="38"/>
  <c r="BD3312" i="38" s="1"/>
  <c r="AG3312" i="38"/>
  <c r="AI3312" i="38" s="1"/>
  <c r="AD3312" i="38"/>
  <c r="BC3311" i="38"/>
  <c r="AN3311" i="38"/>
  <c r="AK3311" i="38"/>
  <c r="BD3311" i="38" s="1"/>
  <c r="AG3311" i="38"/>
  <c r="AI3311" i="38" s="1"/>
  <c r="AD3311" i="38"/>
  <c r="BC3310" i="38"/>
  <c r="AN3310" i="38"/>
  <c r="AK3310" i="38"/>
  <c r="BD3310" i="38" s="1"/>
  <c r="AG3310" i="38"/>
  <c r="AI3310" i="38" s="1"/>
  <c r="AD3310" i="38"/>
  <c r="BC3309" i="38"/>
  <c r="AN3309" i="38"/>
  <c r="AK3309" i="38"/>
  <c r="BD3309" i="38" s="1"/>
  <c r="AG3309" i="38"/>
  <c r="AI3309" i="38" s="1"/>
  <c r="AD3309" i="38"/>
  <c r="BC3308" i="38"/>
  <c r="AN3308" i="38"/>
  <c r="AK3308" i="38"/>
  <c r="BD3308" i="38" s="1"/>
  <c r="AG3308" i="38"/>
  <c r="AI3308" i="38" s="1"/>
  <c r="AD3308" i="38"/>
  <c r="BC3307" i="38"/>
  <c r="AN3307" i="38"/>
  <c r="AK3307" i="38"/>
  <c r="BD3307" i="38" s="1"/>
  <c r="AG3307" i="38"/>
  <c r="AD3307" i="38"/>
  <c r="BC3306" i="38"/>
  <c r="AN3306" i="38"/>
  <c r="AK3306" i="38"/>
  <c r="BD3306" i="38" s="1"/>
  <c r="AG3306" i="38"/>
  <c r="AD3306" i="38"/>
  <c r="BC3305" i="38"/>
  <c r="AN3305" i="38"/>
  <c r="AK3305" i="38"/>
  <c r="BD3305" i="38" s="1"/>
  <c r="AG3305" i="38"/>
  <c r="AD3305" i="38"/>
  <c r="BC3304" i="38"/>
  <c r="AN3304" i="38"/>
  <c r="AK3304" i="38"/>
  <c r="BD3304" i="38" s="1"/>
  <c r="AG3304" i="38"/>
  <c r="AD3304" i="38"/>
  <c r="BC3303" i="38"/>
  <c r="AN3303" i="38"/>
  <c r="AK3303" i="38"/>
  <c r="BD3303" i="38" s="1"/>
  <c r="AG3303" i="38"/>
  <c r="AD3303" i="38"/>
  <c r="BC3302" i="38"/>
  <c r="AN3302" i="38"/>
  <c r="AK3302" i="38"/>
  <c r="BD3302" i="38" s="1"/>
  <c r="AG3302" i="38"/>
  <c r="AD3302" i="38"/>
  <c r="BC3301" i="38"/>
  <c r="AN3301" i="38"/>
  <c r="AK3301" i="38"/>
  <c r="BD3301" i="38" s="1"/>
  <c r="AG3301" i="38"/>
  <c r="AD3301" i="38"/>
  <c r="BC3300" i="38"/>
  <c r="AN3300" i="38"/>
  <c r="AK3300" i="38"/>
  <c r="BD3300" i="38" s="1"/>
  <c r="AG3300" i="38"/>
  <c r="AD3300" i="38"/>
  <c r="BC3299" i="38"/>
  <c r="AN3299" i="38"/>
  <c r="AK3299" i="38"/>
  <c r="BD3299" i="38" s="1"/>
  <c r="AG3299" i="38"/>
  <c r="AD3299" i="38"/>
  <c r="BC3298" i="38"/>
  <c r="AN3298" i="38"/>
  <c r="AK3298" i="38"/>
  <c r="BD3298" i="38" s="1"/>
  <c r="AG3298" i="38"/>
  <c r="AD3298" i="38"/>
  <c r="BC3297" i="38"/>
  <c r="AN3297" i="38"/>
  <c r="AK3297" i="38"/>
  <c r="BD3297" i="38" s="1"/>
  <c r="AG3297" i="38"/>
  <c r="AD3297" i="38"/>
  <c r="BC3296" i="38"/>
  <c r="AN3296" i="38"/>
  <c r="AK3296" i="38"/>
  <c r="BD3296" i="38" s="1"/>
  <c r="AG3296" i="38"/>
  <c r="AD3296" i="38"/>
  <c r="BC3295" i="38"/>
  <c r="AN3295" i="38"/>
  <c r="AK3295" i="38"/>
  <c r="BD3295" i="38" s="1"/>
  <c r="AG3295" i="38"/>
  <c r="AD3295" i="38"/>
  <c r="BC3294" i="38"/>
  <c r="AN3294" i="38"/>
  <c r="AK3294" i="38"/>
  <c r="BD3294" i="38" s="1"/>
  <c r="AG3294" i="38"/>
  <c r="AD3294" i="38"/>
  <c r="BC3293" i="38"/>
  <c r="AN3293" i="38"/>
  <c r="AK3293" i="38"/>
  <c r="BD3293" i="38" s="1"/>
  <c r="AG3293" i="38"/>
  <c r="AD3293" i="38"/>
  <c r="BC3292" i="38"/>
  <c r="AN3292" i="38"/>
  <c r="AK3292" i="38"/>
  <c r="BD3292" i="38" s="1"/>
  <c r="AG3292" i="38"/>
  <c r="AD3292" i="38"/>
  <c r="BC3291" i="38"/>
  <c r="AN3291" i="38"/>
  <c r="AK3291" i="38"/>
  <c r="BD3291" i="38" s="1"/>
  <c r="AG3291" i="38"/>
  <c r="AD3291" i="38"/>
  <c r="BC3290" i="38"/>
  <c r="AN3290" i="38"/>
  <c r="AK3290" i="38"/>
  <c r="BD3290" i="38" s="1"/>
  <c r="AG3290" i="38"/>
  <c r="AD3290" i="38"/>
  <c r="BC3289" i="38"/>
  <c r="AN3289" i="38"/>
  <c r="AK3289" i="38"/>
  <c r="BD3289" i="38" s="1"/>
  <c r="AG3289" i="38"/>
  <c r="AD3289" i="38"/>
  <c r="BC3288" i="38"/>
  <c r="AN3288" i="38"/>
  <c r="AK3288" i="38"/>
  <c r="BD3288" i="38" s="1"/>
  <c r="AG3288" i="38"/>
  <c r="AD3288" i="38"/>
  <c r="BC3287" i="38"/>
  <c r="AN3287" i="38"/>
  <c r="AK3287" i="38"/>
  <c r="BD3287" i="38" s="1"/>
  <c r="AG3287" i="38"/>
  <c r="AD3287" i="38"/>
  <c r="BC3286" i="38"/>
  <c r="AN3286" i="38"/>
  <c r="AK3286" i="38"/>
  <c r="BD3286" i="38" s="1"/>
  <c r="AG3286" i="38"/>
  <c r="AD3286" i="38"/>
  <c r="BC3285" i="38"/>
  <c r="AN3285" i="38"/>
  <c r="AK3285" i="38"/>
  <c r="BD3285" i="38" s="1"/>
  <c r="AG3285" i="38"/>
  <c r="AD3285" i="38"/>
  <c r="BC3284" i="38"/>
  <c r="AN3284" i="38"/>
  <c r="AK3284" i="38"/>
  <c r="BD3284" i="38" s="1"/>
  <c r="AG3284" i="38"/>
  <c r="AD3284" i="38"/>
  <c r="BC3283" i="38"/>
  <c r="AN3283" i="38"/>
  <c r="AK3283" i="38"/>
  <c r="BD3283" i="38" s="1"/>
  <c r="AG3283" i="38"/>
  <c r="AD3283" i="38"/>
  <c r="BC3282" i="38"/>
  <c r="AN3282" i="38"/>
  <c r="AK3282" i="38"/>
  <c r="BD3282" i="38" s="1"/>
  <c r="AG3282" i="38"/>
  <c r="AD3282" i="38"/>
  <c r="BC3281" i="38"/>
  <c r="AN3281" i="38"/>
  <c r="AK3281" i="38"/>
  <c r="BD3281" i="38" s="1"/>
  <c r="AG3281" i="38"/>
  <c r="AD3281" i="38"/>
  <c r="BC3280" i="38"/>
  <c r="AN3280" i="38"/>
  <c r="AK3280" i="38"/>
  <c r="BD3280" i="38" s="1"/>
  <c r="AG3280" i="38"/>
  <c r="AD3280" i="38"/>
  <c r="BC3279" i="38"/>
  <c r="AN3279" i="38"/>
  <c r="AK3279" i="38"/>
  <c r="BD3279" i="38" s="1"/>
  <c r="AG3279" i="38"/>
  <c r="AD3279" i="38"/>
  <c r="BC3278" i="38"/>
  <c r="AN3278" i="38"/>
  <c r="AK3278" i="38"/>
  <c r="BD3278" i="38" s="1"/>
  <c r="AG3278" i="38"/>
  <c r="AD3278" i="38"/>
  <c r="BC3277" i="38"/>
  <c r="AN3277" i="38"/>
  <c r="AK3277" i="38"/>
  <c r="BD3277" i="38" s="1"/>
  <c r="AG3277" i="38"/>
  <c r="AD3277" i="38"/>
  <c r="BC3276" i="38"/>
  <c r="AN3276" i="38"/>
  <c r="AK3276" i="38"/>
  <c r="BD3276" i="38" s="1"/>
  <c r="AG3276" i="38"/>
  <c r="AD3276" i="38"/>
  <c r="BC3275" i="38"/>
  <c r="AN3275" i="38"/>
  <c r="AK3275" i="38"/>
  <c r="BD3275" i="38" s="1"/>
  <c r="AG3275" i="38"/>
  <c r="AD3275" i="38"/>
  <c r="BC3274" i="38"/>
  <c r="AN3274" i="38"/>
  <c r="AK3274" i="38"/>
  <c r="BD3274" i="38" s="1"/>
  <c r="AG3274" i="38"/>
  <c r="AD3274" i="38"/>
  <c r="BC3273" i="38"/>
  <c r="AN3273" i="38"/>
  <c r="AK3273" i="38"/>
  <c r="BD3273" i="38" s="1"/>
  <c r="AG3273" i="38"/>
  <c r="AD3273" i="38"/>
  <c r="BC3272" i="38"/>
  <c r="AN3272" i="38"/>
  <c r="AK3272" i="38"/>
  <c r="BD3272" i="38" s="1"/>
  <c r="AG3272" i="38"/>
  <c r="AD3272" i="38"/>
  <c r="BC3271" i="38"/>
  <c r="AN3271" i="38"/>
  <c r="AK3271" i="38"/>
  <c r="BD3271" i="38" s="1"/>
  <c r="AG3271" i="38"/>
  <c r="AD3271" i="38"/>
  <c r="BC3270" i="38"/>
  <c r="AN3270" i="38"/>
  <c r="AK3270" i="38"/>
  <c r="BD3270" i="38" s="1"/>
  <c r="AG3270" i="38"/>
  <c r="AD3270" i="38"/>
  <c r="BC3269" i="38"/>
  <c r="AN3269" i="38"/>
  <c r="AK3269" i="38"/>
  <c r="BD3269" i="38" s="1"/>
  <c r="AG3269" i="38"/>
  <c r="AD3269" i="38"/>
  <c r="BC3268" i="38"/>
  <c r="AN3268" i="38"/>
  <c r="AK3268" i="38"/>
  <c r="BD3268" i="38" s="1"/>
  <c r="AG3268" i="38"/>
  <c r="AD3268" i="38"/>
  <c r="BC3267" i="38"/>
  <c r="AN3267" i="38"/>
  <c r="AK3267" i="38"/>
  <c r="BD3267" i="38" s="1"/>
  <c r="AG3267" i="38"/>
  <c r="AD3267" i="38"/>
  <c r="BC3266" i="38"/>
  <c r="AN3266" i="38"/>
  <c r="AK3266" i="38"/>
  <c r="BD3266" i="38" s="1"/>
  <c r="AG3266" i="38"/>
  <c r="AD3266" i="38"/>
  <c r="BC3265" i="38"/>
  <c r="AN3265" i="38"/>
  <c r="AK3265" i="38"/>
  <c r="BD3265" i="38" s="1"/>
  <c r="AG3265" i="38"/>
  <c r="AD3265" i="38"/>
  <c r="BC3264" i="38"/>
  <c r="AN3264" i="38"/>
  <c r="AK3264" i="38"/>
  <c r="BD3264" i="38" s="1"/>
  <c r="AG3264" i="38"/>
  <c r="AD3264" i="38"/>
  <c r="BC3263" i="38"/>
  <c r="AN3263" i="38"/>
  <c r="AK3263" i="38"/>
  <c r="BD3263" i="38" s="1"/>
  <c r="AG3263" i="38"/>
  <c r="AD3263" i="38"/>
  <c r="BC3262" i="38"/>
  <c r="AN3262" i="38"/>
  <c r="AK3262" i="38"/>
  <c r="BD3262" i="38" s="1"/>
  <c r="AG3262" i="38"/>
  <c r="AD3262" i="38"/>
  <c r="BC3261" i="38"/>
  <c r="AN3261" i="38"/>
  <c r="AK3261" i="38"/>
  <c r="BD3261" i="38" s="1"/>
  <c r="AG3261" i="38"/>
  <c r="AD3261" i="38"/>
  <c r="BC3260" i="38"/>
  <c r="AN3260" i="38"/>
  <c r="AK3260" i="38"/>
  <c r="BD3260" i="38" s="1"/>
  <c r="AG3260" i="38"/>
  <c r="AD3260" i="38"/>
  <c r="BC3259" i="38"/>
  <c r="AN3259" i="38"/>
  <c r="AK3259" i="38"/>
  <c r="BD3259" i="38" s="1"/>
  <c r="AG3259" i="38"/>
  <c r="AD3259" i="38"/>
  <c r="BC3258" i="38"/>
  <c r="AN3258" i="38"/>
  <c r="AK3258" i="38"/>
  <c r="BD3258" i="38" s="1"/>
  <c r="AG3258" i="38"/>
  <c r="AD3258" i="38"/>
  <c r="BC3257" i="38"/>
  <c r="AN3257" i="38"/>
  <c r="AK3257" i="38"/>
  <c r="BD3257" i="38" s="1"/>
  <c r="AG3257" i="38"/>
  <c r="AD3257" i="38"/>
  <c r="BC3256" i="38"/>
  <c r="AN3256" i="38"/>
  <c r="AK3256" i="38"/>
  <c r="BD3256" i="38" s="1"/>
  <c r="AG3256" i="38"/>
  <c r="AD3256" i="38"/>
  <c r="BC3255" i="38"/>
  <c r="AN3255" i="38"/>
  <c r="AK3255" i="38"/>
  <c r="BD3255" i="38" s="1"/>
  <c r="AG3255" i="38"/>
  <c r="AD3255" i="38"/>
  <c r="BC3254" i="38"/>
  <c r="AN3254" i="38"/>
  <c r="AK3254" i="38"/>
  <c r="BD3254" i="38" s="1"/>
  <c r="AG3254" i="38"/>
  <c r="AD3254" i="38"/>
  <c r="BC3253" i="38"/>
  <c r="AN3253" i="38"/>
  <c r="AK3253" i="38"/>
  <c r="BD3253" i="38" s="1"/>
  <c r="AG3253" i="38"/>
  <c r="AD3253" i="38"/>
  <c r="BC3252" i="38"/>
  <c r="AN3252" i="38"/>
  <c r="AK3252" i="38"/>
  <c r="BD3252" i="38" s="1"/>
  <c r="AG3252" i="38"/>
  <c r="AD3252" i="38"/>
  <c r="BC3251" i="38"/>
  <c r="AN3251" i="38"/>
  <c r="AK3251" i="38"/>
  <c r="BD3251" i="38" s="1"/>
  <c r="AG3251" i="38"/>
  <c r="AD3251" i="38"/>
  <c r="BC3250" i="38"/>
  <c r="AN3250" i="38"/>
  <c r="AK3250" i="38"/>
  <c r="BD3250" i="38" s="1"/>
  <c r="AG3250" i="38"/>
  <c r="AD3250" i="38"/>
  <c r="BC3249" i="38"/>
  <c r="AN3249" i="38"/>
  <c r="AK3249" i="38"/>
  <c r="BD3249" i="38" s="1"/>
  <c r="AG3249" i="38"/>
  <c r="AD3249" i="38"/>
  <c r="BC3248" i="38"/>
  <c r="AN3248" i="38"/>
  <c r="AK3248" i="38"/>
  <c r="BD3248" i="38" s="1"/>
  <c r="AG3248" i="38"/>
  <c r="AI3248" i="38" s="1"/>
  <c r="AD3248" i="38"/>
  <c r="BC3247" i="38"/>
  <c r="AN3247" i="38"/>
  <c r="AK3247" i="38"/>
  <c r="BD3247" i="38" s="1"/>
  <c r="AG3247" i="38"/>
  <c r="AI3247" i="38" s="1"/>
  <c r="AD3247" i="38"/>
  <c r="BC3246" i="38"/>
  <c r="AN3246" i="38"/>
  <c r="AK3246" i="38"/>
  <c r="BD3246" i="38" s="1"/>
  <c r="AG3246" i="38"/>
  <c r="AI3246" i="38" s="1"/>
  <c r="AD3246" i="38"/>
  <c r="BC3245" i="38"/>
  <c r="AN3245" i="38"/>
  <c r="AK3245" i="38"/>
  <c r="BD3245" i="38" s="1"/>
  <c r="AG3245" i="38"/>
  <c r="AI3245" i="38" s="1"/>
  <c r="AD3245" i="38"/>
  <c r="BC3244" i="38"/>
  <c r="AN3244" i="38"/>
  <c r="AK3244" i="38"/>
  <c r="BD3244" i="38" s="1"/>
  <c r="AG3244" i="38"/>
  <c r="AI3244" i="38" s="1"/>
  <c r="AD3244" i="38"/>
  <c r="BC3243" i="38"/>
  <c r="AN3243" i="38"/>
  <c r="AK3243" i="38"/>
  <c r="BD3243" i="38" s="1"/>
  <c r="AG3243" i="38"/>
  <c r="AI3243" i="38" s="1"/>
  <c r="AD3243" i="38"/>
  <c r="BC3242" i="38"/>
  <c r="AN3242" i="38"/>
  <c r="AK3242" i="38"/>
  <c r="BD3242" i="38" s="1"/>
  <c r="AG3242" i="38"/>
  <c r="AI3242" i="38" s="1"/>
  <c r="AD3242" i="38"/>
  <c r="BC3241" i="38"/>
  <c r="AN3241" i="38"/>
  <c r="AK3241" i="38"/>
  <c r="BD3241" i="38" s="1"/>
  <c r="AG3241" i="38"/>
  <c r="AI3241" i="38" s="1"/>
  <c r="AD3241" i="38"/>
  <c r="BC3240" i="38"/>
  <c r="AN3240" i="38"/>
  <c r="AK3240" i="38"/>
  <c r="BD3240" i="38" s="1"/>
  <c r="AG3240" i="38"/>
  <c r="AI3240" i="38" s="1"/>
  <c r="AD3240" i="38"/>
  <c r="BC3239" i="38"/>
  <c r="AN3239" i="38"/>
  <c r="AK3239" i="38"/>
  <c r="BD3239" i="38" s="1"/>
  <c r="AG3239" i="38"/>
  <c r="AI3239" i="38" s="1"/>
  <c r="AD3239" i="38"/>
  <c r="BC3238" i="38"/>
  <c r="AN3238" i="38"/>
  <c r="AK3238" i="38"/>
  <c r="BD3238" i="38" s="1"/>
  <c r="AG3238" i="38"/>
  <c r="AI3238" i="38" s="1"/>
  <c r="AD3238" i="38"/>
  <c r="BC3237" i="38"/>
  <c r="AN3237" i="38"/>
  <c r="AK3237" i="38"/>
  <c r="BD3237" i="38" s="1"/>
  <c r="AG3237" i="38"/>
  <c r="AI3237" i="38" s="1"/>
  <c r="AD3237" i="38"/>
  <c r="BC3236" i="38"/>
  <c r="AN3236" i="38"/>
  <c r="AK3236" i="38"/>
  <c r="BD3236" i="38" s="1"/>
  <c r="AG3236" i="38"/>
  <c r="AI3236" i="38" s="1"/>
  <c r="AD3236" i="38"/>
  <c r="BC3235" i="38"/>
  <c r="AN3235" i="38"/>
  <c r="AK3235" i="38"/>
  <c r="BD3235" i="38" s="1"/>
  <c r="AG3235" i="38"/>
  <c r="AI3235" i="38" s="1"/>
  <c r="AD3235" i="38"/>
  <c r="BC3234" i="38"/>
  <c r="AN3234" i="38"/>
  <c r="AK3234" i="38"/>
  <c r="BD3234" i="38" s="1"/>
  <c r="AG3234" i="38"/>
  <c r="AI3234" i="38" s="1"/>
  <c r="AD3234" i="38"/>
  <c r="BC3233" i="38"/>
  <c r="AN3233" i="38"/>
  <c r="AK3233" i="38"/>
  <c r="BD3233" i="38" s="1"/>
  <c r="AG3233" i="38"/>
  <c r="AI3233" i="38" s="1"/>
  <c r="AD3233" i="38"/>
  <c r="BC3232" i="38"/>
  <c r="AN3232" i="38"/>
  <c r="AK3232" i="38"/>
  <c r="BD3232" i="38" s="1"/>
  <c r="AG3232" i="38"/>
  <c r="AI3232" i="38" s="1"/>
  <c r="AD3232" i="38"/>
  <c r="BC3231" i="38"/>
  <c r="AN3231" i="38"/>
  <c r="AK3231" i="38"/>
  <c r="BD3231" i="38" s="1"/>
  <c r="AG3231" i="38"/>
  <c r="AI3231" i="38" s="1"/>
  <c r="AD3231" i="38"/>
  <c r="BC3230" i="38"/>
  <c r="AN3230" i="38"/>
  <c r="AK3230" i="38"/>
  <c r="BD3230" i="38" s="1"/>
  <c r="AG3230" i="38"/>
  <c r="AI3230" i="38" s="1"/>
  <c r="AD3230" i="38"/>
  <c r="BC3229" i="38"/>
  <c r="AN3229" i="38"/>
  <c r="AK3229" i="38"/>
  <c r="BD3229" i="38" s="1"/>
  <c r="AG3229" i="38"/>
  <c r="AI3229" i="38" s="1"/>
  <c r="AD3229" i="38"/>
  <c r="BC3228" i="38"/>
  <c r="AN3228" i="38"/>
  <c r="AK3228" i="38"/>
  <c r="BD3228" i="38" s="1"/>
  <c r="AG3228" i="38"/>
  <c r="AI3228" i="38" s="1"/>
  <c r="AD3228" i="38"/>
  <c r="BC3227" i="38"/>
  <c r="AN3227" i="38"/>
  <c r="AK3227" i="38"/>
  <c r="BD3227" i="38" s="1"/>
  <c r="AG3227" i="38"/>
  <c r="AI3227" i="38" s="1"/>
  <c r="AD3227" i="38"/>
  <c r="BC3226" i="38"/>
  <c r="AN3226" i="38"/>
  <c r="AK3226" i="38"/>
  <c r="BD3226" i="38" s="1"/>
  <c r="AG3226" i="38"/>
  <c r="AI3226" i="38" s="1"/>
  <c r="AD3226" i="38"/>
  <c r="BC3225" i="38"/>
  <c r="AN3225" i="38"/>
  <c r="AK3225" i="38"/>
  <c r="BD3225" i="38" s="1"/>
  <c r="AG3225" i="38"/>
  <c r="AI3225" i="38" s="1"/>
  <c r="AD3225" i="38"/>
  <c r="BC3224" i="38"/>
  <c r="AN3224" i="38"/>
  <c r="AK3224" i="38"/>
  <c r="BD3224" i="38" s="1"/>
  <c r="AG3224" i="38"/>
  <c r="AI3224" i="38" s="1"/>
  <c r="AD3224" i="38"/>
  <c r="BC3223" i="38"/>
  <c r="AN3223" i="38"/>
  <c r="AK3223" i="38"/>
  <c r="BD3223" i="38" s="1"/>
  <c r="AG3223" i="38"/>
  <c r="AI3223" i="38" s="1"/>
  <c r="AD3223" i="38"/>
  <c r="BC3222" i="38"/>
  <c r="AN3222" i="38"/>
  <c r="AK3222" i="38"/>
  <c r="BD3222" i="38" s="1"/>
  <c r="AG3222" i="38"/>
  <c r="AI3222" i="38" s="1"/>
  <c r="AD3222" i="38"/>
  <c r="BC3221" i="38"/>
  <c r="AN3221" i="38"/>
  <c r="AK3221" i="38"/>
  <c r="BD3221" i="38" s="1"/>
  <c r="AG3221" i="38"/>
  <c r="AI3221" i="38" s="1"/>
  <c r="AD3221" i="38"/>
  <c r="BC3220" i="38"/>
  <c r="AN3220" i="38"/>
  <c r="AK3220" i="38"/>
  <c r="BD3220" i="38" s="1"/>
  <c r="AG3220" i="38"/>
  <c r="AI3220" i="38" s="1"/>
  <c r="AD3220" i="38"/>
  <c r="BC3219" i="38"/>
  <c r="AN3219" i="38"/>
  <c r="AK3219" i="38"/>
  <c r="BD3219" i="38" s="1"/>
  <c r="AG3219" i="38"/>
  <c r="AI3219" i="38" s="1"/>
  <c r="AD3219" i="38"/>
  <c r="BC3218" i="38"/>
  <c r="AN3218" i="38"/>
  <c r="AK3218" i="38"/>
  <c r="BD3218" i="38" s="1"/>
  <c r="AG3218" i="38"/>
  <c r="AI3218" i="38" s="1"/>
  <c r="AD3218" i="38"/>
  <c r="BC3217" i="38"/>
  <c r="AN3217" i="38"/>
  <c r="AK3217" i="38"/>
  <c r="BD3217" i="38" s="1"/>
  <c r="AG3217" i="38"/>
  <c r="AI3217" i="38" s="1"/>
  <c r="AD3217" i="38"/>
  <c r="BC3216" i="38"/>
  <c r="AN3216" i="38"/>
  <c r="AK3216" i="38"/>
  <c r="BD3216" i="38" s="1"/>
  <c r="AG3216" i="38"/>
  <c r="AI3216" i="38" s="1"/>
  <c r="AD3216" i="38"/>
  <c r="BC3215" i="38"/>
  <c r="AN3215" i="38"/>
  <c r="AK3215" i="38"/>
  <c r="BD3215" i="38" s="1"/>
  <c r="AG3215" i="38"/>
  <c r="AI3215" i="38" s="1"/>
  <c r="AD3215" i="38"/>
  <c r="BC3214" i="38"/>
  <c r="AN3214" i="38"/>
  <c r="AK3214" i="38"/>
  <c r="BD3214" i="38" s="1"/>
  <c r="AG3214" i="38"/>
  <c r="AI3214" i="38" s="1"/>
  <c r="AD3214" i="38"/>
  <c r="BC3213" i="38"/>
  <c r="AN3213" i="38"/>
  <c r="AK3213" i="38"/>
  <c r="BD3213" i="38" s="1"/>
  <c r="AG3213" i="38"/>
  <c r="AI3213" i="38" s="1"/>
  <c r="AD3213" i="38"/>
  <c r="BC3212" i="38"/>
  <c r="AN3212" i="38"/>
  <c r="AK3212" i="38"/>
  <c r="BD3212" i="38" s="1"/>
  <c r="AG3212" i="38"/>
  <c r="AI3212" i="38" s="1"/>
  <c r="AD3212" i="38"/>
  <c r="BC3211" i="38"/>
  <c r="AN3211" i="38"/>
  <c r="AK3211" i="38"/>
  <c r="BD3211" i="38" s="1"/>
  <c r="AG3211" i="38"/>
  <c r="AI3211" i="38" s="1"/>
  <c r="AD3211" i="38"/>
  <c r="BC3210" i="38"/>
  <c r="AN3210" i="38"/>
  <c r="AK3210" i="38"/>
  <c r="BD3210" i="38" s="1"/>
  <c r="AG3210" i="38"/>
  <c r="AI3210" i="38" s="1"/>
  <c r="AD3210" i="38"/>
  <c r="BC3209" i="38"/>
  <c r="AN3209" i="38"/>
  <c r="AK3209" i="38"/>
  <c r="BD3209" i="38" s="1"/>
  <c r="AG3209" i="38"/>
  <c r="AI3209" i="38" s="1"/>
  <c r="AD3209" i="38"/>
  <c r="BC3208" i="38"/>
  <c r="AN3208" i="38"/>
  <c r="AK3208" i="38"/>
  <c r="BD3208" i="38" s="1"/>
  <c r="AG3208" i="38"/>
  <c r="AI3208" i="38" s="1"/>
  <c r="AD3208" i="38"/>
  <c r="BC3207" i="38"/>
  <c r="AN3207" i="38"/>
  <c r="AK3207" i="38"/>
  <c r="BD3207" i="38" s="1"/>
  <c r="AG3207" i="38"/>
  <c r="AD3207" i="38"/>
  <c r="BC3206" i="38"/>
  <c r="AN3206" i="38"/>
  <c r="AK3206" i="38"/>
  <c r="BD3206" i="38" s="1"/>
  <c r="AG3206" i="38"/>
  <c r="AD3206" i="38"/>
  <c r="BC3205" i="38"/>
  <c r="AN3205" i="38"/>
  <c r="AK3205" i="38"/>
  <c r="BD3205" i="38" s="1"/>
  <c r="AG3205" i="38"/>
  <c r="AD3205" i="38"/>
  <c r="BC3204" i="38"/>
  <c r="AN3204" i="38"/>
  <c r="AK3204" i="38"/>
  <c r="BD3204" i="38" s="1"/>
  <c r="AG3204" i="38"/>
  <c r="AD3204" i="38"/>
  <c r="BC3203" i="38"/>
  <c r="AN3203" i="38"/>
  <c r="AK3203" i="38"/>
  <c r="BD3203" i="38" s="1"/>
  <c r="AG3203" i="38"/>
  <c r="AD3203" i="38"/>
  <c r="BC3202" i="38"/>
  <c r="AN3202" i="38"/>
  <c r="AK3202" i="38"/>
  <c r="BD3202" i="38" s="1"/>
  <c r="AG3202" i="38"/>
  <c r="AD3202" i="38"/>
  <c r="BC3201" i="38"/>
  <c r="AN3201" i="38"/>
  <c r="AK3201" i="38"/>
  <c r="BD3201" i="38" s="1"/>
  <c r="AG3201" i="38"/>
  <c r="AD3201" i="38"/>
  <c r="BC3200" i="38"/>
  <c r="AN3200" i="38"/>
  <c r="AK3200" i="38"/>
  <c r="BD3200" i="38" s="1"/>
  <c r="AG3200" i="38"/>
  <c r="AD3200" i="38"/>
  <c r="BC3199" i="38"/>
  <c r="AN3199" i="38"/>
  <c r="AK3199" i="38"/>
  <c r="BD3199" i="38" s="1"/>
  <c r="AG3199" i="38"/>
  <c r="AD3199" i="38"/>
  <c r="BC3198" i="38"/>
  <c r="AN3198" i="38"/>
  <c r="AK3198" i="38"/>
  <c r="BD3198" i="38" s="1"/>
  <c r="AG3198" i="38"/>
  <c r="AD3198" i="38"/>
  <c r="BC3197" i="38"/>
  <c r="AN3197" i="38"/>
  <c r="AK3197" i="38"/>
  <c r="BD3197" i="38" s="1"/>
  <c r="AG3197" i="38"/>
  <c r="AD3197" i="38"/>
  <c r="BC3196" i="38"/>
  <c r="AN3196" i="38"/>
  <c r="AK3196" i="38"/>
  <c r="BD3196" i="38" s="1"/>
  <c r="AG3196" i="38"/>
  <c r="AD3196" i="38"/>
  <c r="BC3195" i="38"/>
  <c r="AN3195" i="38"/>
  <c r="AK3195" i="38"/>
  <c r="BD3195" i="38" s="1"/>
  <c r="AG3195" i="38"/>
  <c r="AD3195" i="38"/>
  <c r="BC3194" i="38"/>
  <c r="AN3194" i="38"/>
  <c r="AK3194" i="38"/>
  <c r="BD3194" i="38" s="1"/>
  <c r="AG3194" i="38"/>
  <c r="AD3194" i="38"/>
  <c r="BC3193" i="38"/>
  <c r="AN3193" i="38"/>
  <c r="AK3193" i="38"/>
  <c r="BD3193" i="38" s="1"/>
  <c r="AG3193" i="38"/>
  <c r="AD3193" i="38"/>
  <c r="BC3192" i="38"/>
  <c r="AN3192" i="38"/>
  <c r="AK3192" i="38"/>
  <c r="BD3192" i="38" s="1"/>
  <c r="AG3192" i="38"/>
  <c r="AD3192" i="38"/>
  <c r="BC3191" i="38"/>
  <c r="AN3191" i="38"/>
  <c r="AK3191" i="38"/>
  <c r="BD3191" i="38" s="1"/>
  <c r="AG3191" i="38"/>
  <c r="AD3191" i="38"/>
  <c r="BC3190" i="38"/>
  <c r="AN3190" i="38"/>
  <c r="AK3190" i="38"/>
  <c r="BD3190" i="38" s="1"/>
  <c r="AG3190" i="38"/>
  <c r="AD3190" i="38"/>
  <c r="BC3189" i="38"/>
  <c r="AN3189" i="38"/>
  <c r="AK3189" i="38"/>
  <c r="BD3189" i="38" s="1"/>
  <c r="AG3189" i="38"/>
  <c r="AD3189" i="38"/>
  <c r="BC3188" i="38"/>
  <c r="AN3188" i="38"/>
  <c r="AK3188" i="38"/>
  <c r="BD3188" i="38" s="1"/>
  <c r="AG3188" i="38"/>
  <c r="AD3188" i="38"/>
  <c r="BC3187" i="38"/>
  <c r="AN3187" i="38"/>
  <c r="AK3187" i="38"/>
  <c r="BD3187" i="38" s="1"/>
  <c r="AG3187" i="38"/>
  <c r="AD3187" i="38"/>
  <c r="BC3186" i="38"/>
  <c r="AN3186" i="38"/>
  <c r="AK3186" i="38"/>
  <c r="BD3186" i="38" s="1"/>
  <c r="AG3186" i="38"/>
  <c r="AD3186" i="38"/>
  <c r="BC3185" i="38"/>
  <c r="AN3185" i="38"/>
  <c r="AK3185" i="38"/>
  <c r="BD3185" i="38" s="1"/>
  <c r="AG3185" i="38"/>
  <c r="AD3185" i="38"/>
  <c r="BC3184" i="38"/>
  <c r="AN3184" i="38"/>
  <c r="AK3184" i="38"/>
  <c r="BD3184" i="38" s="1"/>
  <c r="AG3184" i="38"/>
  <c r="AD3184" i="38"/>
  <c r="BC3183" i="38"/>
  <c r="AN3183" i="38"/>
  <c r="AK3183" i="38"/>
  <c r="BD3183" i="38" s="1"/>
  <c r="AG3183" i="38"/>
  <c r="AD3183" i="38"/>
  <c r="BC3182" i="38"/>
  <c r="AN3182" i="38"/>
  <c r="AK3182" i="38"/>
  <c r="BD3182" i="38" s="1"/>
  <c r="AG3182" i="38"/>
  <c r="AD3182" i="38"/>
  <c r="BC3181" i="38"/>
  <c r="AN3181" i="38"/>
  <c r="AK3181" i="38"/>
  <c r="BD3181" i="38" s="1"/>
  <c r="AG3181" i="38"/>
  <c r="AD3181" i="38"/>
  <c r="BC3180" i="38"/>
  <c r="AN3180" i="38"/>
  <c r="AK3180" i="38"/>
  <c r="BD3180" i="38" s="1"/>
  <c r="AG3180" i="38"/>
  <c r="AD3180" i="38"/>
  <c r="BC3179" i="38"/>
  <c r="AN3179" i="38"/>
  <c r="AK3179" i="38"/>
  <c r="BD3179" i="38" s="1"/>
  <c r="AG3179" i="38"/>
  <c r="AD3179" i="38"/>
  <c r="BC3178" i="38"/>
  <c r="AN3178" i="38"/>
  <c r="AK3178" i="38"/>
  <c r="BD3178" i="38" s="1"/>
  <c r="AG3178" i="38"/>
  <c r="AD3178" i="38"/>
  <c r="BC3177" i="38"/>
  <c r="AN3177" i="38"/>
  <c r="AK3177" i="38"/>
  <c r="BD3177" i="38" s="1"/>
  <c r="AG3177" i="38"/>
  <c r="AD3177" i="38"/>
  <c r="BC3176" i="38"/>
  <c r="AN3176" i="38"/>
  <c r="AK3176" i="38"/>
  <c r="BD3176" i="38" s="1"/>
  <c r="AG3176" i="38"/>
  <c r="AD3176" i="38"/>
  <c r="BC3175" i="38"/>
  <c r="AN3175" i="38"/>
  <c r="AK3175" i="38"/>
  <c r="BD3175" i="38" s="1"/>
  <c r="AG3175" i="38"/>
  <c r="AD3175" i="38"/>
  <c r="BC3174" i="38"/>
  <c r="AN3174" i="38"/>
  <c r="AK3174" i="38"/>
  <c r="BD3174" i="38" s="1"/>
  <c r="AG3174" i="38"/>
  <c r="AD3174" i="38"/>
  <c r="BC3173" i="38"/>
  <c r="AN3173" i="38"/>
  <c r="AK3173" i="38"/>
  <c r="BD3173" i="38" s="1"/>
  <c r="AG3173" i="38"/>
  <c r="AD3173" i="38"/>
  <c r="BC3172" i="38"/>
  <c r="AN3172" i="38"/>
  <c r="AK3172" i="38"/>
  <c r="BD3172" i="38" s="1"/>
  <c r="AG3172" i="38"/>
  <c r="AD3172" i="38"/>
  <c r="BC3171" i="38"/>
  <c r="AN3171" i="38"/>
  <c r="AK3171" i="38"/>
  <c r="BD3171" i="38" s="1"/>
  <c r="AG3171" i="38"/>
  <c r="AD3171" i="38"/>
  <c r="BC3170" i="38"/>
  <c r="AN3170" i="38"/>
  <c r="AK3170" i="38"/>
  <c r="BD3170" i="38" s="1"/>
  <c r="AG3170" i="38"/>
  <c r="AD3170" i="38"/>
  <c r="BC3169" i="38"/>
  <c r="AN3169" i="38"/>
  <c r="AK3169" i="38"/>
  <c r="BD3169" i="38" s="1"/>
  <c r="AG3169" i="38"/>
  <c r="AD3169" i="38"/>
  <c r="BC3168" i="38"/>
  <c r="AN3168" i="38"/>
  <c r="AK3168" i="38"/>
  <c r="BD3168" i="38" s="1"/>
  <c r="AG3168" i="38"/>
  <c r="AD3168" i="38"/>
  <c r="BC3167" i="38"/>
  <c r="AN3167" i="38"/>
  <c r="AK3167" i="38"/>
  <c r="BD3167" i="38" s="1"/>
  <c r="AG3167" i="38"/>
  <c r="AD3167" i="38"/>
  <c r="BC3166" i="38"/>
  <c r="AN3166" i="38"/>
  <c r="AK3166" i="38"/>
  <c r="BD3166" i="38" s="1"/>
  <c r="AG3166" i="38"/>
  <c r="AD3166" i="38"/>
  <c r="BC3165" i="38"/>
  <c r="AN3165" i="38"/>
  <c r="AK3165" i="38"/>
  <c r="BD3165" i="38" s="1"/>
  <c r="AG3165" i="38"/>
  <c r="AD3165" i="38"/>
  <c r="BC3164" i="38"/>
  <c r="AN3164" i="38"/>
  <c r="AK3164" i="38"/>
  <c r="BD3164" i="38" s="1"/>
  <c r="AG3164" i="38"/>
  <c r="AD3164" i="38"/>
  <c r="BC3163" i="38"/>
  <c r="AN3163" i="38"/>
  <c r="AK3163" i="38"/>
  <c r="BD3163" i="38" s="1"/>
  <c r="AG3163" i="38"/>
  <c r="AD3163" i="38"/>
  <c r="BC3162" i="38"/>
  <c r="AN3162" i="38"/>
  <c r="AK3162" i="38"/>
  <c r="BD3162" i="38" s="1"/>
  <c r="AG3162" i="38"/>
  <c r="AD3162" i="38"/>
  <c r="BC3161" i="38"/>
  <c r="AN3161" i="38"/>
  <c r="AK3161" i="38"/>
  <c r="BD3161" i="38" s="1"/>
  <c r="AG3161" i="38"/>
  <c r="AD3161" i="38"/>
  <c r="BC3160" i="38"/>
  <c r="AN3160" i="38"/>
  <c r="AK3160" i="38"/>
  <c r="BD3160" i="38" s="1"/>
  <c r="AG3160" i="38"/>
  <c r="AD3160" i="38"/>
  <c r="BC3159" i="38"/>
  <c r="AN3159" i="38"/>
  <c r="AK3159" i="38"/>
  <c r="BD3159" i="38" s="1"/>
  <c r="AG3159" i="38"/>
  <c r="AD3159" i="38"/>
  <c r="BC3158" i="38"/>
  <c r="AN3158" i="38"/>
  <c r="AK3158" i="38"/>
  <c r="BD3158" i="38" s="1"/>
  <c r="AG3158" i="38"/>
  <c r="AD3158" i="38"/>
  <c r="BC3157" i="38"/>
  <c r="AN3157" i="38"/>
  <c r="AK3157" i="38"/>
  <c r="BD3157" i="38" s="1"/>
  <c r="AG3157" i="38"/>
  <c r="AD3157" i="38"/>
  <c r="BC3156" i="38"/>
  <c r="AN3156" i="38"/>
  <c r="AK3156" i="38"/>
  <c r="BD3156" i="38" s="1"/>
  <c r="AG3156" i="38"/>
  <c r="AD3156" i="38"/>
  <c r="BC3155" i="38"/>
  <c r="AN3155" i="38"/>
  <c r="AK3155" i="38"/>
  <c r="BD3155" i="38" s="1"/>
  <c r="AG3155" i="38"/>
  <c r="AD3155" i="38"/>
  <c r="BC3154" i="38"/>
  <c r="AN3154" i="38"/>
  <c r="AK3154" i="38"/>
  <c r="BD3154" i="38" s="1"/>
  <c r="AG3154" i="38"/>
  <c r="AD3154" i="38"/>
  <c r="BC3153" i="38"/>
  <c r="AN3153" i="38"/>
  <c r="AK3153" i="38"/>
  <c r="BD3153" i="38" s="1"/>
  <c r="AG3153" i="38"/>
  <c r="AD3153" i="38"/>
  <c r="BC3152" i="38"/>
  <c r="AN3152" i="38"/>
  <c r="AK3152" i="38"/>
  <c r="BD3152" i="38" s="1"/>
  <c r="AG3152" i="38"/>
  <c r="AD3152" i="38"/>
  <c r="BC3151" i="38"/>
  <c r="AN3151" i="38"/>
  <c r="AK3151" i="38"/>
  <c r="BD3151" i="38" s="1"/>
  <c r="AG3151" i="38"/>
  <c r="AD3151" i="38"/>
  <c r="BC3150" i="38"/>
  <c r="AN3150" i="38"/>
  <c r="AK3150" i="38"/>
  <c r="BD3150" i="38" s="1"/>
  <c r="AG3150" i="38"/>
  <c r="AD3150" i="38"/>
  <c r="BC3149" i="38"/>
  <c r="AN3149" i="38"/>
  <c r="AK3149" i="38"/>
  <c r="BD3149" i="38" s="1"/>
  <c r="AG3149" i="38"/>
  <c r="AD3149" i="38"/>
  <c r="BC3148" i="38"/>
  <c r="AN3148" i="38"/>
  <c r="AK3148" i="38"/>
  <c r="BD3148" i="38" s="1"/>
  <c r="AG3148" i="38"/>
  <c r="AD3148" i="38"/>
  <c r="BC3147" i="38"/>
  <c r="AN3147" i="38"/>
  <c r="AK3147" i="38"/>
  <c r="BD3147" i="38" s="1"/>
  <c r="AG3147" i="38"/>
  <c r="AI3147" i="38" s="1"/>
  <c r="AD3147" i="38"/>
  <c r="BC3146" i="38"/>
  <c r="AN3146" i="38"/>
  <c r="AK3146" i="38"/>
  <c r="BD3146" i="38" s="1"/>
  <c r="AG3146" i="38"/>
  <c r="AI3146" i="38" s="1"/>
  <c r="AD3146" i="38"/>
  <c r="BC3145" i="38"/>
  <c r="AN3145" i="38"/>
  <c r="AK3145" i="38"/>
  <c r="BD3145" i="38" s="1"/>
  <c r="AG3145" i="38"/>
  <c r="AI3145" i="38" s="1"/>
  <c r="AD3145" i="38"/>
  <c r="BC3144" i="38"/>
  <c r="AN3144" i="38"/>
  <c r="AK3144" i="38"/>
  <c r="BD3144" i="38" s="1"/>
  <c r="AG3144" i="38"/>
  <c r="AI3144" i="38" s="1"/>
  <c r="AD3144" i="38"/>
  <c r="BC3143" i="38"/>
  <c r="AN3143" i="38"/>
  <c r="AK3143" i="38"/>
  <c r="BD3143" i="38" s="1"/>
  <c r="AG3143" i="38"/>
  <c r="AI3143" i="38" s="1"/>
  <c r="AD3143" i="38"/>
  <c r="BC3142" i="38"/>
  <c r="AN3142" i="38"/>
  <c r="AK3142" i="38"/>
  <c r="BD3142" i="38" s="1"/>
  <c r="AG3142" i="38"/>
  <c r="AI3142" i="38" s="1"/>
  <c r="AD3142" i="38"/>
  <c r="BC3141" i="38"/>
  <c r="AN3141" i="38"/>
  <c r="AK3141" i="38"/>
  <c r="BD3141" i="38" s="1"/>
  <c r="AG3141" i="38"/>
  <c r="AI3141" i="38" s="1"/>
  <c r="AD3141" i="38"/>
  <c r="BC3140" i="38"/>
  <c r="AN3140" i="38"/>
  <c r="AK3140" i="38"/>
  <c r="BD3140" i="38" s="1"/>
  <c r="AG3140" i="38"/>
  <c r="AI3140" i="38" s="1"/>
  <c r="AD3140" i="38"/>
  <c r="BC3139" i="38"/>
  <c r="AN3139" i="38"/>
  <c r="AK3139" i="38"/>
  <c r="BD3139" i="38" s="1"/>
  <c r="AG3139" i="38"/>
  <c r="AI3139" i="38" s="1"/>
  <c r="AD3139" i="38"/>
  <c r="BC3138" i="38"/>
  <c r="AN3138" i="38"/>
  <c r="AK3138" i="38"/>
  <c r="BD3138" i="38" s="1"/>
  <c r="AG3138" i="38"/>
  <c r="AI3138" i="38" s="1"/>
  <c r="AD3138" i="38"/>
  <c r="BC3137" i="38"/>
  <c r="AN3137" i="38"/>
  <c r="AK3137" i="38"/>
  <c r="BD3137" i="38" s="1"/>
  <c r="AG3137" i="38"/>
  <c r="AI3137" i="38" s="1"/>
  <c r="AD3137" i="38"/>
  <c r="BC3136" i="38"/>
  <c r="AN3136" i="38"/>
  <c r="AK3136" i="38"/>
  <c r="BD3136" i="38" s="1"/>
  <c r="AG3136" i="38"/>
  <c r="AI3136" i="38" s="1"/>
  <c r="AD3136" i="38"/>
  <c r="BC3135" i="38"/>
  <c r="AN3135" i="38"/>
  <c r="AK3135" i="38"/>
  <c r="BD3135" i="38" s="1"/>
  <c r="AG3135" i="38"/>
  <c r="AI3135" i="38" s="1"/>
  <c r="AD3135" i="38"/>
  <c r="BC3134" i="38"/>
  <c r="AN3134" i="38"/>
  <c r="AK3134" i="38"/>
  <c r="BD3134" i="38" s="1"/>
  <c r="AG3134" i="38"/>
  <c r="AI3134" i="38" s="1"/>
  <c r="AD3134" i="38"/>
  <c r="BC3133" i="38"/>
  <c r="AN3133" i="38"/>
  <c r="AK3133" i="38"/>
  <c r="BD3133" i="38" s="1"/>
  <c r="AG3133" i="38"/>
  <c r="AI3133" i="38" s="1"/>
  <c r="AD3133" i="38"/>
  <c r="BC3132" i="38"/>
  <c r="AN3132" i="38"/>
  <c r="AK3132" i="38"/>
  <c r="BD3132" i="38" s="1"/>
  <c r="AG3132" i="38"/>
  <c r="AI3132" i="38" s="1"/>
  <c r="AD3132" i="38"/>
  <c r="BC3131" i="38"/>
  <c r="AN3131" i="38"/>
  <c r="AK3131" i="38"/>
  <c r="BD3131" i="38" s="1"/>
  <c r="AG3131" i="38"/>
  <c r="AI3131" i="38" s="1"/>
  <c r="AD3131" i="38"/>
  <c r="BC3130" i="38"/>
  <c r="AN3130" i="38"/>
  <c r="AK3130" i="38"/>
  <c r="BD3130" i="38" s="1"/>
  <c r="AG3130" i="38"/>
  <c r="AI3130" i="38" s="1"/>
  <c r="AD3130" i="38"/>
  <c r="BC3129" i="38"/>
  <c r="AN3129" i="38"/>
  <c r="AK3129" i="38"/>
  <c r="BD3129" i="38" s="1"/>
  <c r="AG3129" i="38"/>
  <c r="AI3129" i="38" s="1"/>
  <c r="AD3129" i="38"/>
  <c r="BC3128" i="38"/>
  <c r="AN3128" i="38"/>
  <c r="AK3128" i="38"/>
  <c r="BD3128" i="38" s="1"/>
  <c r="AG3128" i="38"/>
  <c r="AI3128" i="38" s="1"/>
  <c r="AD3128" i="38"/>
  <c r="BC3127" i="38"/>
  <c r="AN3127" i="38"/>
  <c r="AK3127" i="38"/>
  <c r="BD3127" i="38" s="1"/>
  <c r="AG3127" i="38"/>
  <c r="AI3127" i="38" s="1"/>
  <c r="AD3127" i="38"/>
  <c r="BC3126" i="38"/>
  <c r="AN3126" i="38"/>
  <c r="AK3126" i="38"/>
  <c r="BD3126" i="38" s="1"/>
  <c r="AG3126" i="38"/>
  <c r="AI3126" i="38" s="1"/>
  <c r="AD3126" i="38"/>
  <c r="BC3125" i="38"/>
  <c r="AN3125" i="38"/>
  <c r="AK3125" i="38"/>
  <c r="BD3125" i="38" s="1"/>
  <c r="AG3125" i="38"/>
  <c r="AI3125" i="38" s="1"/>
  <c r="AD3125" i="38"/>
  <c r="BC3124" i="38"/>
  <c r="AN3124" i="38"/>
  <c r="AK3124" i="38"/>
  <c r="BD3124" i="38" s="1"/>
  <c r="AG3124" i="38"/>
  <c r="AI3124" i="38" s="1"/>
  <c r="AD3124" i="38"/>
  <c r="BC3123" i="38"/>
  <c r="AN3123" i="38"/>
  <c r="AK3123" i="38"/>
  <c r="BD3123" i="38" s="1"/>
  <c r="AG3123" i="38"/>
  <c r="AI3123" i="38" s="1"/>
  <c r="AD3123" i="38"/>
  <c r="BC3122" i="38"/>
  <c r="AN3122" i="38"/>
  <c r="AK3122" i="38"/>
  <c r="BD3122" i="38" s="1"/>
  <c r="AG3122" i="38"/>
  <c r="AI3122" i="38" s="1"/>
  <c r="AD3122" i="38"/>
  <c r="BC3121" i="38"/>
  <c r="AN3121" i="38"/>
  <c r="AK3121" i="38"/>
  <c r="BD3121" i="38" s="1"/>
  <c r="AG3121" i="38"/>
  <c r="AI3121" i="38" s="1"/>
  <c r="AD3121" i="38"/>
  <c r="BC3120" i="38"/>
  <c r="AN3120" i="38"/>
  <c r="AK3120" i="38"/>
  <c r="BD3120" i="38" s="1"/>
  <c r="AG3120" i="38"/>
  <c r="AI3120" i="38" s="1"/>
  <c r="AD3120" i="38"/>
  <c r="BC3119" i="38"/>
  <c r="AN3119" i="38"/>
  <c r="AK3119" i="38"/>
  <c r="BD3119" i="38" s="1"/>
  <c r="AG3119" i="38"/>
  <c r="AD3119" i="38"/>
  <c r="BC3118" i="38"/>
  <c r="AN3118" i="38"/>
  <c r="AK3118" i="38"/>
  <c r="BD3118" i="38" s="1"/>
  <c r="AG3118" i="38"/>
  <c r="AD3118" i="38"/>
  <c r="BC3117" i="38"/>
  <c r="AN3117" i="38"/>
  <c r="AK3117" i="38"/>
  <c r="BD3117" i="38" s="1"/>
  <c r="AG3117" i="38"/>
  <c r="AD3117" i="38"/>
  <c r="BC3116" i="38"/>
  <c r="AN3116" i="38"/>
  <c r="AK3116" i="38"/>
  <c r="BD3116" i="38" s="1"/>
  <c r="AG3116" i="38"/>
  <c r="AD3116" i="38"/>
  <c r="BC3115" i="38"/>
  <c r="AN3115" i="38"/>
  <c r="AK3115" i="38"/>
  <c r="BD3115" i="38" s="1"/>
  <c r="AG3115" i="38"/>
  <c r="AD3115" i="38"/>
  <c r="BC3114" i="38"/>
  <c r="AN3114" i="38"/>
  <c r="AK3114" i="38"/>
  <c r="BD3114" i="38" s="1"/>
  <c r="AG3114" i="38"/>
  <c r="AD3114" i="38"/>
  <c r="BC3113" i="38"/>
  <c r="AN3113" i="38"/>
  <c r="AK3113" i="38"/>
  <c r="BD3113" i="38" s="1"/>
  <c r="AG3113" i="38"/>
  <c r="AD3113" i="38"/>
  <c r="BC3112" i="38"/>
  <c r="AN3112" i="38"/>
  <c r="AK3112" i="38"/>
  <c r="BD3112" i="38" s="1"/>
  <c r="AG3112" i="38"/>
  <c r="AD3112" i="38"/>
  <c r="BC3111" i="38"/>
  <c r="AN3111" i="38"/>
  <c r="AK3111" i="38"/>
  <c r="BD3111" i="38" s="1"/>
  <c r="AG3111" i="38"/>
  <c r="AD3111" i="38"/>
  <c r="BC3110" i="38"/>
  <c r="AN3110" i="38"/>
  <c r="AK3110" i="38"/>
  <c r="BD3110" i="38" s="1"/>
  <c r="AG3110" i="38"/>
  <c r="AD3110" i="38"/>
  <c r="BC3109" i="38"/>
  <c r="AN3109" i="38"/>
  <c r="AK3109" i="38"/>
  <c r="BD3109" i="38" s="1"/>
  <c r="AG3109" i="38"/>
  <c r="AD3109" i="38"/>
  <c r="BC3108" i="38"/>
  <c r="AN3108" i="38"/>
  <c r="AK3108" i="38"/>
  <c r="BD3108" i="38" s="1"/>
  <c r="AG3108" i="38"/>
  <c r="AD3108" i="38"/>
  <c r="BC3107" i="38"/>
  <c r="AN3107" i="38"/>
  <c r="AK3107" i="38"/>
  <c r="BD3107" i="38" s="1"/>
  <c r="AG3107" i="38"/>
  <c r="AD3107" i="38"/>
  <c r="BC3106" i="38"/>
  <c r="AN3106" i="38"/>
  <c r="AK3106" i="38"/>
  <c r="BD3106" i="38" s="1"/>
  <c r="AG3106" i="38"/>
  <c r="AD3106" i="38"/>
  <c r="BC3105" i="38"/>
  <c r="AN3105" i="38"/>
  <c r="AK3105" i="38"/>
  <c r="BD3105" i="38" s="1"/>
  <c r="AG3105" i="38"/>
  <c r="AD3105" i="38"/>
  <c r="BC3104" i="38"/>
  <c r="AN3104" i="38"/>
  <c r="AK3104" i="38"/>
  <c r="BD3104" i="38" s="1"/>
  <c r="AG3104" i="38"/>
  <c r="AD3104" i="38"/>
  <c r="BC3103" i="38"/>
  <c r="AN3103" i="38"/>
  <c r="AK3103" i="38"/>
  <c r="BD3103" i="38" s="1"/>
  <c r="AG3103" i="38"/>
  <c r="AD3103" i="38"/>
  <c r="BC3102" i="38"/>
  <c r="AN3102" i="38"/>
  <c r="AK3102" i="38"/>
  <c r="BD3102" i="38" s="1"/>
  <c r="AG3102" i="38"/>
  <c r="AD3102" i="38"/>
  <c r="BC3101" i="38"/>
  <c r="AN3101" i="38"/>
  <c r="AK3101" i="38"/>
  <c r="BD3101" i="38" s="1"/>
  <c r="AG3101" i="38"/>
  <c r="AD3101" i="38"/>
  <c r="BC3100" i="38"/>
  <c r="AN3100" i="38"/>
  <c r="AK3100" i="38"/>
  <c r="BD3100" i="38" s="1"/>
  <c r="AG3100" i="38"/>
  <c r="AD3100" i="38"/>
  <c r="BC3099" i="38"/>
  <c r="AN3099" i="38"/>
  <c r="AK3099" i="38"/>
  <c r="BD3099" i="38" s="1"/>
  <c r="AG3099" i="38"/>
  <c r="AD3099" i="38"/>
  <c r="BC3098" i="38"/>
  <c r="AN3098" i="38"/>
  <c r="AK3098" i="38"/>
  <c r="BD3098" i="38" s="1"/>
  <c r="AG3098" i="38"/>
  <c r="AD3098" i="38"/>
  <c r="BC3097" i="38"/>
  <c r="AN3097" i="38"/>
  <c r="AK3097" i="38"/>
  <c r="BD3097" i="38" s="1"/>
  <c r="AG3097" i="38"/>
  <c r="AD3097" i="38"/>
  <c r="BC3096" i="38"/>
  <c r="AN3096" i="38"/>
  <c r="AK3096" i="38"/>
  <c r="BD3096" i="38" s="1"/>
  <c r="AG3096" i="38"/>
  <c r="AD3096" i="38"/>
  <c r="BC3095" i="38"/>
  <c r="AN3095" i="38"/>
  <c r="AK3095" i="38"/>
  <c r="BD3095" i="38" s="1"/>
  <c r="AG3095" i="38"/>
  <c r="AD3095" i="38"/>
  <c r="BC3094" i="38"/>
  <c r="AN3094" i="38"/>
  <c r="AK3094" i="38"/>
  <c r="BD3094" i="38" s="1"/>
  <c r="AG3094" i="38"/>
  <c r="AD3094" i="38"/>
  <c r="BC3093" i="38"/>
  <c r="AN3093" i="38"/>
  <c r="AK3093" i="38"/>
  <c r="BD3093" i="38" s="1"/>
  <c r="AG3093" i="38"/>
  <c r="AD3093" i="38"/>
  <c r="BC3092" i="38"/>
  <c r="AN3092" i="38"/>
  <c r="AK3092" i="38"/>
  <c r="BD3092" i="38" s="1"/>
  <c r="AG3092" i="38"/>
  <c r="AD3092" i="38"/>
  <c r="BC3091" i="38"/>
  <c r="AN3091" i="38"/>
  <c r="AK3091" i="38"/>
  <c r="BD3091" i="38" s="1"/>
  <c r="AG3091" i="38"/>
  <c r="AD3091" i="38"/>
  <c r="BC3090" i="38"/>
  <c r="AN3090" i="38"/>
  <c r="AK3090" i="38"/>
  <c r="BD3090" i="38" s="1"/>
  <c r="AG3090" i="38"/>
  <c r="AD3090" i="38"/>
  <c r="BC3089" i="38"/>
  <c r="AN3089" i="38"/>
  <c r="AK3089" i="38"/>
  <c r="BD3089" i="38" s="1"/>
  <c r="AG3089" i="38"/>
  <c r="AD3089" i="38"/>
  <c r="BC3088" i="38"/>
  <c r="AN3088" i="38"/>
  <c r="AK3088" i="38"/>
  <c r="BD3088" i="38" s="1"/>
  <c r="AG3088" i="38"/>
  <c r="AD3088" i="38"/>
  <c r="BC3087" i="38"/>
  <c r="AN3087" i="38"/>
  <c r="AK3087" i="38"/>
  <c r="BD3087" i="38" s="1"/>
  <c r="AG3087" i="38"/>
  <c r="AD3087" i="38"/>
  <c r="BC3086" i="38"/>
  <c r="AN3086" i="38"/>
  <c r="AK3086" i="38"/>
  <c r="BD3086" i="38" s="1"/>
  <c r="AG3086" i="38"/>
  <c r="AD3086" i="38"/>
  <c r="BC3085" i="38"/>
  <c r="AN3085" i="38"/>
  <c r="AK3085" i="38"/>
  <c r="BD3085" i="38" s="1"/>
  <c r="AG3085" i="38"/>
  <c r="AD3085" i="38"/>
  <c r="BC3084" i="38"/>
  <c r="AN3084" i="38"/>
  <c r="AK3084" i="38"/>
  <c r="BD3084" i="38" s="1"/>
  <c r="AG3084" i="38"/>
  <c r="AD3084" i="38"/>
  <c r="BC3083" i="38"/>
  <c r="AN3083" i="38"/>
  <c r="AK3083" i="38"/>
  <c r="BD3083" i="38" s="1"/>
  <c r="AG3083" i="38"/>
  <c r="AD3083" i="38"/>
  <c r="BC3082" i="38"/>
  <c r="AN3082" i="38"/>
  <c r="AK3082" i="38"/>
  <c r="BD3082" i="38" s="1"/>
  <c r="AG3082" i="38"/>
  <c r="AD3082" i="38"/>
  <c r="BC3081" i="38"/>
  <c r="AN3081" i="38"/>
  <c r="AK3081" i="38"/>
  <c r="BD3081" i="38" s="1"/>
  <c r="AG3081" i="38"/>
  <c r="AD3081" i="38"/>
  <c r="BC3080" i="38"/>
  <c r="AN3080" i="38"/>
  <c r="AK3080" i="38"/>
  <c r="BD3080" i="38" s="1"/>
  <c r="AG3080" i="38"/>
  <c r="AD3080" i="38"/>
  <c r="BC3079" i="38"/>
  <c r="AN3079" i="38"/>
  <c r="AK3079" i="38"/>
  <c r="BD3079" i="38" s="1"/>
  <c r="AG3079" i="38"/>
  <c r="AD3079" i="38"/>
  <c r="BC3078" i="38"/>
  <c r="AN3078" i="38"/>
  <c r="AK3078" i="38"/>
  <c r="BD3078" i="38" s="1"/>
  <c r="AG3078" i="38"/>
  <c r="AD3078" i="38"/>
  <c r="BC3077" i="38"/>
  <c r="AN3077" i="38"/>
  <c r="AK3077" i="38"/>
  <c r="BD3077" i="38" s="1"/>
  <c r="AG3077" i="38"/>
  <c r="AD3077" i="38"/>
  <c r="BC3076" i="38"/>
  <c r="AN3076" i="38"/>
  <c r="AK3076" i="38"/>
  <c r="BD3076" i="38" s="1"/>
  <c r="AG3076" i="38"/>
  <c r="AD3076" i="38"/>
  <c r="BC3075" i="38"/>
  <c r="AN3075" i="38"/>
  <c r="AK3075" i="38"/>
  <c r="BD3075" i="38" s="1"/>
  <c r="AG3075" i="38"/>
  <c r="AD3075" i="38"/>
  <c r="BC3074" i="38"/>
  <c r="AN3074" i="38"/>
  <c r="AK3074" i="38"/>
  <c r="BD3074" i="38" s="1"/>
  <c r="AG3074" i="38"/>
  <c r="AD3074" i="38"/>
  <c r="BC3073" i="38"/>
  <c r="AN3073" i="38"/>
  <c r="AK3073" i="38"/>
  <c r="BD3073" i="38" s="1"/>
  <c r="AG3073" i="38"/>
  <c r="AD3073" i="38"/>
  <c r="BC3072" i="38"/>
  <c r="AN3072" i="38"/>
  <c r="AK3072" i="38"/>
  <c r="BD3072" i="38" s="1"/>
  <c r="AG3072" i="38"/>
  <c r="AD3072" i="38"/>
  <c r="BC3071" i="38"/>
  <c r="AN3071" i="38"/>
  <c r="AK3071" i="38"/>
  <c r="BD3071" i="38" s="1"/>
  <c r="AG3071" i="38"/>
  <c r="AD3071" i="38"/>
  <c r="BC3070" i="38"/>
  <c r="AN3070" i="38"/>
  <c r="AK3070" i="38"/>
  <c r="BD3070" i="38" s="1"/>
  <c r="AG3070" i="38"/>
  <c r="AD3070" i="38"/>
  <c r="BC3069" i="38"/>
  <c r="AN3069" i="38"/>
  <c r="AK3069" i="38"/>
  <c r="BD3069" i="38" s="1"/>
  <c r="AG3069" i="38"/>
  <c r="AD3069" i="38"/>
  <c r="BC3068" i="38"/>
  <c r="AN3068" i="38"/>
  <c r="AK3068" i="38"/>
  <c r="BD3068" i="38" s="1"/>
  <c r="AG3068" i="38"/>
  <c r="AD3068" i="38"/>
  <c r="BC3067" i="38"/>
  <c r="AN3067" i="38"/>
  <c r="AK3067" i="38"/>
  <c r="BD3067" i="38" s="1"/>
  <c r="AG3067" i="38"/>
  <c r="AD3067" i="38"/>
  <c r="BC3066" i="38"/>
  <c r="AN3066" i="38"/>
  <c r="AK3066" i="38"/>
  <c r="BD3066" i="38" s="1"/>
  <c r="AG3066" i="38"/>
  <c r="AD3066" i="38"/>
  <c r="BC3065" i="38"/>
  <c r="AN3065" i="38"/>
  <c r="AK3065" i="38"/>
  <c r="BD3065" i="38" s="1"/>
  <c r="AG3065" i="38"/>
  <c r="AD3065" i="38"/>
  <c r="BC3064" i="38"/>
  <c r="AN3064" i="38"/>
  <c r="AK3064" i="38"/>
  <c r="BD3064" i="38" s="1"/>
  <c r="AG3064" i="38"/>
  <c r="AD3064" i="38"/>
  <c r="BC3063" i="38"/>
  <c r="AN3063" i="38"/>
  <c r="AK3063" i="38"/>
  <c r="BD3063" i="38" s="1"/>
  <c r="AG3063" i="38"/>
  <c r="AD3063" i="38"/>
  <c r="BC3062" i="38"/>
  <c r="AN3062" i="38"/>
  <c r="AK3062" i="38"/>
  <c r="BD3062" i="38" s="1"/>
  <c r="AG3062" i="38"/>
  <c r="AD3062" i="38"/>
  <c r="BC3061" i="38"/>
  <c r="AN3061" i="38"/>
  <c r="AK3061" i="38"/>
  <c r="BD3061" i="38" s="1"/>
  <c r="AG3061" i="38"/>
  <c r="AD3061" i="38"/>
  <c r="BC3060" i="38"/>
  <c r="AN3060" i="38"/>
  <c r="AK3060" i="38"/>
  <c r="BD3060" i="38" s="1"/>
  <c r="AG3060" i="38"/>
  <c r="AD3060" i="38"/>
  <c r="BC3059" i="38"/>
  <c r="AN3059" i="38"/>
  <c r="AK3059" i="38"/>
  <c r="BD3059" i="38" s="1"/>
  <c r="AG3059" i="38"/>
  <c r="AD3059" i="38"/>
  <c r="BC3058" i="38"/>
  <c r="AN3058" i="38"/>
  <c r="AK3058" i="38"/>
  <c r="BD3058" i="38" s="1"/>
  <c r="AG3058" i="38"/>
  <c r="AD3058" i="38"/>
  <c r="BC3057" i="38"/>
  <c r="AN3057" i="38"/>
  <c r="AK3057" i="38"/>
  <c r="BD3057" i="38" s="1"/>
  <c r="AG3057" i="38"/>
  <c r="AD3057" i="38"/>
  <c r="BC3056" i="38"/>
  <c r="AN3056" i="38"/>
  <c r="AK3056" i="38"/>
  <c r="BD3056" i="38" s="1"/>
  <c r="AG3056" i="38"/>
  <c r="AD3056" i="38"/>
  <c r="BC3055" i="38"/>
  <c r="AN3055" i="38"/>
  <c r="AK3055" i="38"/>
  <c r="BD3055" i="38" s="1"/>
  <c r="AG3055" i="38"/>
  <c r="AD3055" i="38"/>
  <c r="BC3054" i="38"/>
  <c r="AN3054" i="38"/>
  <c r="AK3054" i="38"/>
  <c r="BD3054" i="38" s="1"/>
  <c r="AG3054" i="38"/>
  <c r="AD3054" i="38"/>
  <c r="BC3053" i="38"/>
  <c r="AN3053" i="38"/>
  <c r="AK3053" i="38"/>
  <c r="BD3053" i="38" s="1"/>
  <c r="AG3053" i="38"/>
  <c r="AD3053" i="38"/>
  <c r="BC3052" i="38"/>
  <c r="AN3052" i="38"/>
  <c r="AK3052" i="38"/>
  <c r="BD3052" i="38" s="1"/>
  <c r="AG3052" i="38"/>
  <c r="AD3052" i="38"/>
  <c r="BC3051" i="38"/>
  <c r="AN3051" i="38"/>
  <c r="AK3051" i="38"/>
  <c r="BD3051" i="38" s="1"/>
  <c r="AG3051" i="38"/>
  <c r="AD3051" i="38"/>
  <c r="BC3050" i="38"/>
  <c r="AN3050" i="38"/>
  <c r="AK3050" i="38"/>
  <c r="BD3050" i="38" s="1"/>
  <c r="AG3050" i="38"/>
  <c r="AD3050" i="38"/>
  <c r="BC3049" i="38"/>
  <c r="AN3049" i="38"/>
  <c r="AK3049" i="38"/>
  <c r="BD3049" i="38" s="1"/>
  <c r="AG3049" i="38"/>
  <c r="AD3049" i="38"/>
  <c r="BC3048" i="38"/>
  <c r="AN3048" i="38"/>
  <c r="AK3048" i="38"/>
  <c r="BD3048" i="38" s="1"/>
  <c r="AG3048" i="38"/>
  <c r="AD3048" i="38"/>
  <c r="BC3047" i="38"/>
  <c r="AN3047" i="38"/>
  <c r="AK3047" i="38"/>
  <c r="BD3047" i="38" s="1"/>
  <c r="AG3047" i="38"/>
  <c r="AD3047" i="38"/>
  <c r="BC3046" i="38"/>
  <c r="AN3046" i="38"/>
  <c r="AK3046" i="38"/>
  <c r="BD3046" i="38" s="1"/>
  <c r="AG3046" i="38"/>
  <c r="AD3046" i="38"/>
  <c r="BC3045" i="38"/>
  <c r="AN3045" i="38"/>
  <c r="AK3045" i="38"/>
  <c r="BD3045" i="38" s="1"/>
  <c r="AG3045" i="38"/>
  <c r="AD3045" i="38"/>
  <c r="BC3044" i="38"/>
  <c r="AN3044" i="38"/>
  <c r="AK3044" i="38"/>
  <c r="BD3044" i="38" s="1"/>
  <c r="AG3044" i="38"/>
  <c r="AD3044" i="38"/>
  <c r="BC3043" i="38"/>
  <c r="AN3043" i="38"/>
  <c r="AK3043" i="38"/>
  <c r="BD3043" i="38" s="1"/>
  <c r="AG3043" i="38"/>
  <c r="AD3043" i="38"/>
  <c r="BC3042" i="38"/>
  <c r="AN3042" i="38"/>
  <c r="AK3042" i="38"/>
  <c r="BD3042" i="38" s="1"/>
  <c r="AG3042" i="38"/>
  <c r="AD3042" i="38"/>
  <c r="BC3041" i="38"/>
  <c r="AN3041" i="38"/>
  <c r="AK3041" i="38"/>
  <c r="BD3041" i="38" s="1"/>
  <c r="AG3041" i="38"/>
  <c r="AD3041" i="38"/>
  <c r="BC3040" i="38"/>
  <c r="AN3040" i="38"/>
  <c r="AK3040" i="38"/>
  <c r="BD3040" i="38" s="1"/>
  <c r="AG3040" i="38"/>
  <c r="AD3040" i="38"/>
  <c r="BC3039" i="38"/>
  <c r="AN3039" i="38"/>
  <c r="AK3039" i="38"/>
  <c r="BD3039" i="38" s="1"/>
  <c r="AG3039" i="38"/>
  <c r="AD3039" i="38"/>
  <c r="BC3038" i="38"/>
  <c r="AN3038" i="38"/>
  <c r="AK3038" i="38"/>
  <c r="BD3038" i="38" s="1"/>
  <c r="AG3038" i="38"/>
  <c r="AD3038" i="38"/>
  <c r="BC3037" i="38"/>
  <c r="AN3037" i="38"/>
  <c r="AK3037" i="38"/>
  <c r="BD3037" i="38" s="1"/>
  <c r="AG3037" i="38"/>
  <c r="AD3037" i="38"/>
  <c r="BC3036" i="38"/>
  <c r="AN3036" i="38"/>
  <c r="AK3036" i="38"/>
  <c r="BD3036" i="38" s="1"/>
  <c r="AG3036" i="38"/>
  <c r="AD3036" i="38"/>
  <c r="BC3035" i="38"/>
  <c r="AN3035" i="38"/>
  <c r="AK3035" i="38"/>
  <c r="BD3035" i="38" s="1"/>
  <c r="AG3035" i="38"/>
  <c r="AD3035" i="38"/>
  <c r="BC3034" i="38"/>
  <c r="AN3034" i="38"/>
  <c r="AK3034" i="38"/>
  <c r="BD3034" i="38" s="1"/>
  <c r="AG3034" i="38"/>
  <c r="AD3034" i="38"/>
  <c r="BC3033" i="38"/>
  <c r="AN3033" i="38"/>
  <c r="AK3033" i="38"/>
  <c r="BD3033" i="38" s="1"/>
  <c r="AG3033" i="38"/>
  <c r="AD3033" i="38"/>
  <c r="BC3032" i="38"/>
  <c r="AN3032" i="38"/>
  <c r="AK3032" i="38"/>
  <c r="BD3032" i="38" s="1"/>
  <c r="AG3032" i="38"/>
  <c r="AD3032" i="38"/>
  <c r="BC3031" i="38"/>
  <c r="AN3031" i="38"/>
  <c r="AK3031" i="38"/>
  <c r="BD3031" i="38" s="1"/>
  <c r="AG3031" i="38"/>
  <c r="AD3031" i="38"/>
  <c r="BC3030" i="38"/>
  <c r="AN3030" i="38"/>
  <c r="AK3030" i="38"/>
  <c r="BD3030" i="38" s="1"/>
  <c r="AG3030" i="38"/>
  <c r="AD3030" i="38"/>
  <c r="BC3029" i="38"/>
  <c r="AN3029" i="38"/>
  <c r="AK3029" i="38"/>
  <c r="BD3029" i="38" s="1"/>
  <c r="AG3029" i="38"/>
  <c r="AD3029" i="38"/>
  <c r="BC3028" i="38"/>
  <c r="AN3028" i="38"/>
  <c r="AK3028" i="38"/>
  <c r="BD3028" i="38" s="1"/>
  <c r="AG3028" i="38"/>
  <c r="AD3028" i="38"/>
  <c r="BC3027" i="38"/>
  <c r="AN3027" i="38"/>
  <c r="AK3027" i="38"/>
  <c r="BD3027" i="38" s="1"/>
  <c r="AG3027" i="38"/>
  <c r="AD3027" i="38"/>
  <c r="BC3026" i="38"/>
  <c r="AN3026" i="38"/>
  <c r="AK3026" i="38"/>
  <c r="BD3026" i="38" s="1"/>
  <c r="AG3026" i="38"/>
  <c r="AD3026" i="38"/>
  <c r="BC3025" i="38"/>
  <c r="AN3025" i="38"/>
  <c r="AK3025" i="38"/>
  <c r="BD3025" i="38" s="1"/>
  <c r="AG3025" i="38"/>
  <c r="AD3025" i="38"/>
  <c r="BC3024" i="38"/>
  <c r="AN3024" i="38"/>
  <c r="AK3024" i="38"/>
  <c r="BD3024" i="38" s="1"/>
  <c r="AG3024" i="38"/>
  <c r="AD3024" i="38"/>
  <c r="BC3023" i="38"/>
  <c r="AN3023" i="38"/>
  <c r="AK3023" i="38"/>
  <c r="BD3023" i="38" s="1"/>
  <c r="AG3023" i="38"/>
  <c r="AD3023" i="38"/>
  <c r="BC3022" i="38"/>
  <c r="AN3022" i="38"/>
  <c r="AK3022" i="38"/>
  <c r="BD3022" i="38" s="1"/>
  <c r="AG3022" i="38"/>
  <c r="AD3022" i="38"/>
  <c r="BC3021" i="38"/>
  <c r="AN3021" i="38"/>
  <c r="AK3021" i="38"/>
  <c r="BD3021" i="38" s="1"/>
  <c r="AG3021" i="38"/>
  <c r="AD3021" i="38"/>
  <c r="BC3020" i="38"/>
  <c r="AN3020" i="38"/>
  <c r="AK3020" i="38"/>
  <c r="BD3020" i="38" s="1"/>
  <c r="AG3020" i="38"/>
  <c r="AD3020" i="38"/>
  <c r="BC3019" i="38"/>
  <c r="AN3019" i="38"/>
  <c r="AK3019" i="38"/>
  <c r="BD3019" i="38" s="1"/>
  <c r="AG3019" i="38"/>
  <c r="AD3019" i="38"/>
  <c r="BC3018" i="38"/>
  <c r="AN3018" i="38"/>
  <c r="AK3018" i="38"/>
  <c r="BD3018" i="38" s="1"/>
  <c r="AG3018" i="38"/>
  <c r="AD3018" i="38"/>
  <c r="BC3017" i="38"/>
  <c r="AN3017" i="38"/>
  <c r="AK3017" i="38"/>
  <c r="BD3017" i="38" s="1"/>
  <c r="AG3017" i="38"/>
  <c r="AI3017" i="38" s="1"/>
  <c r="AD3017" i="38"/>
  <c r="BC3016" i="38"/>
  <c r="AN3016" i="38"/>
  <c r="AK3016" i="38"/>
  <c r="BD3016" i="38" s="1"/>
  <c r="AG3016" i="38"/>
  <c r="AI3016" i="38" s="1"/>
  <c r="AD3016" i="38"/>
  <c r="BC3015" i="38"/>
  <c r="AN3015" i="38"/>
  <c r="AK3015" i="38"/>
  <c r="BD3015" i="38" s="1"/>
  <c r="AG3015" i="38"/>
  <c r="AI3015" i="38" s="1"/>
  <c r="AD3015" i="38"/>
  <c r="BC3014" i="38"/>
  <c r="AN3014" i="38"/>
  <c r="AK3014" i="38"/>
  <c r="BD3014" i="38" s="1"/>
  <c r="AG3014" i="38"/>
  <c r="AI3014" i="38" s="1"/>
  <c r="AD3014" i="38"/>
  <c r="BC3013" i="38"/>
  <c r="AN3013" i="38"/>
  <c r="AK3013" i="38"/>
  <c r="BD3013" i="38" s="1"/>
  <c r="AG3013" i="38"/>
  <c r="AI3013" i="38" s="1"/>
  <c r="AD3013" i="38"/>
  <c r="BC3012" i="38"/>
  <c r="AN3012" i="38"/>
  <c r="AK3012" i="38"/>
  <c r="BD3012" i="38" s="1"/>
  <c r="AG3012" i="38"/>
  <c r="AI3012" i="38" s="1"/>
  <c r="AD3012" i="38"/>
  <c r="BC3011" i="38"/>
  <c r="AN3011" i="38"/>
  <c r="AK3011" i="38"/>
  <c r="BD3011" i="38" s="1"/>
  <c r="AG3011" i="38"/>
  <c r="AI3011" i="38" s="1"/>
  <c r="AD3011" i="38"/>
  <c r="BC3010" i="38"/>
  <c r="AN3010" i="38"/>
  <c r="AK3010" i="38"/>
  <c r="BD3010" i="38" s="1"/>
  <c r="AG3010" i="38"/>
  <c r="AI3010" i="38" s="1"/>
  <c r="AD3010" i="38"/>
  <c r="BC3009" i="38"/>
  <c r="AN3009" i="38"/>
  <c r="AK3009" i="38"/>
  <c r="BD3009" i="38" s="1"/>
  <c r="AG3009" i="38"/>
  <c r="AI3009" i="38" s="1"/>
  <c r="AD3009" i="38"/>
  <c r="BC3008" i="38"/>
  <c r="AN3008" i="38"/>
  <c r="AK3008" i="38"/>
  <c r="BD3008" i="38" s="1"/>
  <c r="AG3008" i="38"/>
  <c r="AI3008" i="38" s="1"/>
  <c r="AD3008" i="38"/>
  <c r="BC3007" i="38"/>
  <c r="AN3007" i="38"/>
  <c r="AK3007" i="38"/>
  <c r="BD3007" i="38" s="1"/>
  <c r="AG3007" i="38"/>
  <c r="AI3007" i="38" s="1"/>
  <c r="AD3007" i="38"/>
  <c r="BC3006" i="38"/>
  <c r="AN3006" i="38"/>
  <c r="AK3006" i="38"/>
  <c r="BD3006" i="38" s="1"/>
  <c r="AG3006" i="38"/>
  <c r="AI3006" i="38" s="1"/>
  <c r="AD3006" i="38"/>
  <c r="BC3005" i="38"/>
  <c r="AN3005" i="38"/>
  <c r="AK3005" i="38"/>
  <c r="BD3005" i="38" s="1"/>
  <c r="AG3005" i="38"/>
  <c r="AI3005" i="38" s="1"/>
  <c r="AD3005" i="38"/>
  <c r="BC3004" i="38"/>
  <c r="AN3004" i="38"/>
  <c r="AK3004" i="38"/>
  <c r="BD3004" i="38" s="1"/>
  <c r="AG3004" i="38"/>
  <c r="AI3004" i="38" s="1"/>
  <c r="AD3004" i="38"/>
  <c r="BC3003" i="38"/>
  <c r="AN3003" i="38"/>
  <c r="AK3003" i="38"/>
  <c r="BD3003" i="38" s="1"/>
  <c r="AG3003" i="38"/>
  <c r="AI3003" i="38" s="1"/>
  <c r="AD3003" i="38"/>
  <c r="BC3002" i="38"/>
  <c r="AN3002" i="38"/>
  <c r="AK3002" i="38"/>
  <c r="BD3002" i="38" s="1"/>
  <c r="AG3002" i="38"/>
  <c r="AI3002" i="38" s="1"/>
  <c r="AD3002" i="38"/>
  <c r="BC3001" i="38"/>
  <c r="AN3001" i="38"/>
  <c r="AK3001" i="38"/>
  <c r="BD3001" i="38" s="1"/>
  <c r="AG3001" i="38"/>
  <c r="AI3001" i="38" s="1"/>
  <c r="AD3001" i="38"/>
  <c r="BC3000" i="38"/>
  <c r="AN3000" i="38"/>
  <c r="AK3000" i="38"/>
  <c r="BD3000" i="38" s="1"/>
  <c r="AG3000" i="38"/>
  <c r="AI3000" i="38" s="1"/>
  <c r="AD3000" i="38"/>
  <c r="BC2999" i="38"/>
  <c r="AN2999" i="38"/>
  <c r="AK2999" i="38"/>
  <c r="BD2999" i="38" s="1"/>
  <c r="AG2999" i="38"/>
  <c r="AI2999" i="38" s="1"/>
  <c r="AD2999" i="38"/>
  <c r="BC2998" i="38"/>
  <c r="AN2998" i="38"/>
  <c r="AK2998" i="38"/>
  <c r="BD2998" i="38" s="1"/>
  <c r="AG2998" i="38"/>
  <c r="AI2998" i="38" s="1"/>
  <c r="AD2998" i="38"/>
  <c r="BC2997" i="38"/>
  <c r="AN2997" i="38"/>
  <c r="AK2997" i="38"/>
  <c r="BD2997" i="38" s="1"/>
  <c r="AG2997" i="38"/>
  <c r="AI2997" i="38" s="1"/>
  <c r="AD2997" i="38"/>
  <c r="BC2996" i="38"/>
  <c r="AN2996" i="38"/>
  <c r="AK2996" i="38"/>
  <c r="BD2996" i="38" s="1"/>
  <c r="AG2996" i="38"/>
  <c r="AI2996" i="38" s="1"/>
  <c r="AD2996" i="38"/>
  <c r="BC2995" i="38"/>
  <c r="AN2995" i="38"/>
  <c r="AK2995" i="38"/>
  <c r="BD2995" i="38" s="1"/>
  <c r="AG2995" i="38"/>
  <c r="AI2995" i="38" s="1"/>
  <c r="AD2995" i="38"/>
  <c r="BC2994" i="38"/>
  <c r="AN2994" i="38"/>
  <c r="AK2994" i="38"/>
  <c r="BD2994" i="38" s="1"/>
  <c r="AG2994" i="38"/>
  <c r="AI2994" i="38" s="1"/>
  <c r="AD2994" i="38"/>
  <c r="BC2993" i="38"/>
  <c r="AN2993" i="38"/>
  <c r="AK2993" i="38"/>
  <c r="BD2993" i="38" s="1"/>
  <c r="AG2993" i="38"/>
  <c r="AI2993" i="38" s="1"/>
  <c r="AD2993" i="38"/>
  <c r="BC2992" i="38"/>
  <c r="AN2992" i="38"/>
  <c r="AK2992" i="38"/>
  <c r="BD2992" i="38" s="1"/>
  <c r="AG2992" i="38"/>
  <c r="AI2992" i="38" s="1"/>
  <c r="AD2992" i="38"/>
  <c r="BC2991" i="38"/>
  <c r="AN2991" i="38"/>
  <c r="AK2991" i="38"/>
  <c r="BD2991" i="38" s="1"/>
  <c r="AG2991" i="38"/>
  <c r="AI2991" i="38" s="1"/>
  <c r="AD2991" i="38"/>
  <c r="BC2990" i="38"/>
  <c r="AN2990" i="38"/>
  <c r="AK2990" i="38"/>
  <c r="BD2990" i="38" s="1"/>
  <c r="AG2990" i="38"/>
  <c r="AI2990" i="38" s="1"/>
  <c r="AD2990" i="38"/>
  <c r="BC2989" i="38"/>
  <c r="AN2989" i="38"/>
  <c r="AK2989" i="38"/>
  <c r="BD2989" i="38" s="1"/>
  <c r="AG2989" i="38"/>
  <c r="AI2989" i="38" s="1"/>
  <c r="AD2989" i="38"/>
  <c r="BC2988" i="38"/>
  <c r="AN2988" i="38"/>
  <c r="AK2988" i="38"/>
  <c r="BD2988" i="38" s="1"/>
  <c r="AG2988" i="38"/>
  <c r="AI2988" i="38" s="1"/>
  <c r="AD2988" i="38"/>
  <c r="BC2987" i="38"/>
  <c r="AN2987" i="38"/>
  <c r="AK2987" i="38"/>
  <c r="BD2987" i="38" s="1"/>
  <c r="AG2987" i="38"/>
  <c r="AI2987" i="38" s="1"/>
  <c r="AD2987" i="38"/>
  <c r="BC2986" i="38"/>
  <c r="AN2986" i="38"/>
  <c r="AK2986" i="38"/>
  <c r="BD2986" i="38" s="1"/>
  <c r="AG2986" i="38"/>
  <c r="AI2986" i="38" s="1"/>
  <c r="AD2986" i="38"/>
  <c r="BC2985" i="38"/>
  <c r="AN2985" i="38"/>
  <c r="AK2985" i="38"/>
  <c r="BD2985" i="38" s="1"/>
  <c r="AG2985" i="38"/>
  <c r="AI2985" i="38" s="1"/>
  <c r="AD2985" i="38"/>
  <c r="BC2984" i="38"/>
  <c r="AN2984" i="38"/>
  <c r="AK2984" i="38"/>
  <c r="BD2984" i="38" s="1"/>
  <c r="AG2984" i="38"/>
  <c r="AI2984" i="38" s="1"/>
  <c r="AD2984" i="38"/>
  <c r="BC2983" i="38"/>
  <c r="AN2983" i="38"/>
  <c r="AK2983" i="38"/>
  <c r="BD2983" i="38" s="1"/>
  <c r="AG2983" i="38"/>
  <c r="AI2983" i="38" s="1"/>
  <c r="AD2983" i="38"/>
  <c r="BC2982" i="38"/>
  <c r="AN2982" i="38"/>
  <c r="AK2982" i="38"/>
  <c r="BD2982" i="38" s="1"/>
  <c r="AG2982" i="38"/>
  <c r="AI2982" i="38" s="1"/>
  <c r="AD2982" i="38"/>
  <c r="BC2981" i="38"/>
  <c r="AN2981" i="38"/>
  <c r="AK2981" i="38"/>
  <c r="BD2981" i="38" s="1"/>
  <c r="AG2981" i="38"/>
  <c r="AI2981" i="38" s="1"/>
  <c r="AD2981" i="38"/>
  <c r="BC2980" i="38"/>
  <c r="AN2980" i="38"/>
  <c r="AK2980" i="38"/>
  <c r="BD2980" i="38" s="1"/>
  <c r="AG2980" i="38"/>
  <c r="AI2980" i="38" s="1"/>
  <c r="AD2980" i="38"/>
  <c r="BC2979" i="38"/>
  <c r="AN2979" i="38"/>
  <c r="AK2979" i="38"/>
  <c r="BD2979" i="38" s="1"/>
  <c r="AG2979" i="38"/>
  <c r="AD2979" i="38"/>
  <c r="BC2978" i="38"/>
  <c r="AN2978" i="38"/>
  <c r="AK2978" i="38"/>
  <c r="BD2978" i="38" s="1"/>
  <c r="AG2978" i="38"/>
  <c r="AD2978" i="38"/>
  <c r="BC2977" i="38"/>
  <c r="AN2977" i="38"/>
  <c r="AK2977" i="38"/>
  <c r="BD2977" i="38" s="1"/>
  <c r="AG2977" i="38"/>
  <c r="AD2977" i="38"/>
  <c r="BC2976" i="38"/>
  <c r="AN2976" i="38"/>
  <c r="AK2976" i="38"/>
  <c r="BD2976" i="38" s="1"/>
  <c r="AG2976" i="38"/>
  <c r="AD2976" i="38"/>
  <c r="BC2975" i="38"/>
  <c r="AN2975" i="38"/>
  <c r="AK2975" i="38"/>
  <c r="BD2975" i="38" s="1"/>
  <c r="AG2975" i="38"/>
  <c r="AD2975" i="38"/>
  <c r="BC2974" i="38"/>
  <c r="AN2974" i="38"/>
  <c r="AK2974" i="38"/>
  <c r="BD2974" i="38" s="1"/>
  <c r="AG2974" i="38"/>
  <c r="AI2974" i="38" s="1"/>
  <c r="AD2974" i="38"/>
  <c r="BC2973" i="38"/>
  <c r="AN2973" i="38"/>
  <c r="AK2973" i="38"/>
  <c r="BD2973" i="38" s="1"/>
  <c r="AG2973" i="38"/>
  <c r="AI2973" i="38" s="1"/>
  <c r="AD2973" i="38"/>
  <c r="BC2972" i="38"/>
  <c r="AN2972" i="38"/>
  <c r="AK2972" i="38"/>
  <c r="BD2972" i="38" s="1"/>
  <c r="AG2972" i="38"/>
  <c r="AI2972" i="38" s="1"/>
  <c r="AD2972" i="38"/>
  <c r="BC2971" i="38"/>
  <c r="AN2971" i="38"/>
  <c r="AK2971" i="38"/>
  <c r="BD2971" i="38" s="1"/>
  <c r="AG2971" i="38"/>
  <c r="AI2971" i="38" s="1"/>
  <c r="AD2971" i="38"/>
  <c r="BC2970" i="38"/>
  <c r="AN2970" i="38"/>
  <c r="AK2970" i="38"/>
  <c r="BD2970" i="38" s="1"/>
  <c r="AG2970" i="38"/>
  <c r="AI2970" i="38" s="1"/>
  <c r="AD2970" i="38"/>
  <c r="BC2969" i="38"/>
  <c r="AN2969" i="38"/>
  <c r="AK2969" i="38"/>
  <c r="BD2969" i="38" s="1"/>
  <c r="AG2969" i="38"/>
  <c r="AI2969" i="38" s="1"/>
  <c r="AD2969" i="38"/>
  <c r="BC2968" i="38"/>
  <c r="AN2968" i="38"/>
  <c r="AK2968" i="38"/>
  <c r="BD2968" i="38" s="1"/>
  <c r="AG2968" i="38"/>
  <c r="AI2968" i="38" s="1"/>
  <c r="AD2968" i="38"/>
  <c r="BC2967" i="38"/>
  <c r="AN2967" i="38"/>
  <c r="AK2967" i="38"/>
  <c r="BD2967" i="38" s="1"/>
  <c r="AG2967" i="38"/>
  <c r="AI2967" i="38" s="1"/>
  <c r="AD2967" i="38"/>
  <c r="BC2966" i="38"/>
  <c r="AN2966" i="38"/>
  <c r="AK2966" i="38"/>
  <c r="BD2966" i="38" s="1"/>
  <c r="AG2966" i="38"/>
  <c r="AI2966" i="38" s="1"/>
  <c r="AD2966" i="38"/>
  <c r="BC2965" i="38"/>
  <c r="AN2965" i="38"/>
  <c r="AK2965" i="38"/>
  <c r="BD2965" i="38" s="1"/>
  <c r="AG2965" i="38"/>
  <c r="AI2965" i="38" s="1"/>
  <c r="AD2965" i="38"/>
  <c r="BC2964" i="38"/>
  <c r="AN2964" i="38"/>
  <c r="AK2964" i="38"/>
  <c r="BD2964" i="38" s="1"/>
  <c r="AG2964" i="38"/>
  <c r="AI2964" i="38" s="1"/>
  <c r="AD2964" i="38"/>
  <c r="BC2963" i="38"/>
  <c r="AN2963" i="38"/>
  <c r="AK2963" i="38"/>
  <c r="BD2963" i="38" s="1"/>
  <c r="AG2963" i="38"/>
  <c r="AI2963" i="38" s="1"/>
  <c r="AD2963" i="38"/>
  <c r="BC2962" i="38"/>
  <c r="AN2962" i="38"/>
  <c r="AK2962" i="38"/>
  <c r="BD2962" i="38" s="1"/>
  <c r="AG2962" i="38"/>
  <c r="AI2962" i="38" s="1"/>
  <c r="AD2962" i="38"/>
  <c r="BC2961" i="38"/>
  <c r="AN2961" i="38"/>
  <c r="AK2961" i="38"/>
  <c r="BD2961" i="38" s="1"/>
  <c r="AG2961" i="38"/>
  <c r="AD2961" i="38"/>
  <c r="BC2960" i="38"/>
  <c r="AN2960" i="38"/>
  <c r="AK2960" i="38"/>
  <c r="BD2960" i="38" s="1"/>
  <c r="AG2960" i="38"/>
  <c r="AD2960" i="38"/>
  <c r="BC2959" i="38"/>
  <c r="AN2959" i="38"/>
  <c r="AK2959" i="38"/>
  <c r="BD2959" i="38" s="1"/>
  <c r="AG2959" i="38"/>
  <c r="AD2959" i="38"/>
  <c r="BC2958" i="38"/>
  <c r="AN2958" i="38"/>
  <c r="AK2958" i="38"/>
  <c r="BD2958" i="38" s="1"/>
  <c r="AG2958" i="38"/>
  <c r="AD2958" i="38"/>
  <c r="BC2957" i="38"/>
  <c r="AN2957" i="38"/>
  <c r="AK2957" i="38"/>
  <c r="BD2957" i="38" s="1"/>
  <c r="AG2957" i="38"/>
  <c r="AI2957" i="38" s="1"/>
  <c r="AD2957" i="38"/>
  <c r="BC2956" i="38"/>
  <c r="AN2956" i="38"/>
  <c r="AK2956" i="38"/>
  <c r="BD2956" i="38" s="1"/>
  <c r="AG2956" i="38"/>
  <c r="AI2956" i="38" s="1"/>
  <c r="AD2956" i="38"/>
  <c r="BC2955" i="38"/>
  <c r="AN2955" i="38"/>
  <c r="AK2955" i="38"/>
  <c r="BD2955" i="38" s="1"/>
  <c r="AG2955" i="38"/>
  <c r="AI2955" i="38" s="1"/>
  <c r="AD2955" i="38"/>
  <c r="BC2954" i="38"/>
  <c r="AN2954" i="38"/>
  <c r="AK2954" i="38"/>
  <c r="BD2954" i="38" s="1"/>
  <c r="AG2954" i="38"/>
  <c r="AI2954" i="38" s="1"/>
  <c r="AD2954" i="38"/>
  <c r="BC2953" i="38"/>
  <c r="AN2953" i="38"/>
  <c r="AK2953" i="38"/>
  <c r="BD2953" i="38" s="1"/>
  <c r="AG2953" i="38"/>
  <c r="AI2953" i="38" s="1"/>
  <c r="AD2953" i="38"/>
  <c r="BC2952" i="38"/>
  <c r="AN2952" i="38"/>
  <c r="AK2952" i="38"/>
  <c r="BD2952" i="38" s="1"/>
  <c r="AG2952" i="38"/>
  <c r="AI2952" i="38" s="1"/>
  <c r="AD2952" i="38"/>
  <c r="BC2951" i="38"/>
  <c r="AN2951" i="38"/>
  <c r="AK2951" i="38"/>
  <c r="BD2951" i="38" s="1"/>
  <c r="AG2951" i="38"/>
  <c r="AI2951" i="38" s="1"/>
  <c r="AD2951" i="38"/>
  <c r="BC2950" i="38"/>
  <c r="AN2950" i="38"/>
  <c r="AK2950" i="38"/>
  <c r="BD2950" i="38" s="1"/>
  <c r="AG2950" i="38"/>
  <c r="AI2950" i="38" s="1"/>
  <c r="AD2950" i="38"/>
  <c r="BC2949" i="38"/>
  <c r="AN2949" i="38"/>
  <c r="AK2949" i="38"/>
  <c r="BD2949" i="38" s="1"/>
  <c r="AG2949" i="38"/>
  <c r="AI2949" i="38" s="1"/>
  <c r="AD2949" i="38"/>
  <c r="BC2948" i="38"/>
  <c r="AN2948" i="38"/>
  <c r="AK2948" i="38"/>
  <c r="BD2948" i="38" s="1"/>
  <c r="AG2948" i="38"/>
  <c r="AI2948" i="38" s="1"/>
  <c r="AD2948" i="38"/>
  <c r="BC2947" i="38"/>
  <c r="AN2947" i="38"/>
  <c r="AK2947" i="38"/>
  <c r="BD2947" i="38" s="1"/>
  <c r="AG2947" i="38"/>
  <c r="AI2947" i="38" s="1"/>
  <c r="AD2947" i="38"/>
  <c r="BC2946" i="38"/>
  <c r="AN2946" i="38"/>
  <c r="AK2946" i="38"/>
  <c r="BD2946" i="38" s="1"/>
  <c r="AG2946" i="38"/>
  <c r="AI2946" i="38" s="1"/>
  <c r="AD2946" i="38"/>
  <c r="BC2945" i="38"/>
  <c r="AN2945" i="38"/>
  <c r="AK2945" i="38"/>
  <c r="BD2945" i="38" s="1"/>
  <c r="AG2945" i="38"/>
  <c r="AI2945" i="38" s="1"/>
  <c r="AD2945" i="38"/>
  <c r="BC2944" i="38"/>
  <c r="AN2944" i="38"/>
  <c r="AK2944" i="38"/>
  <c r="BD2944" i="38" s="1"/>
  <c r="AG2944" i="38"/>
  <c r="AI2944" i="38" s="1"/>
  <c r="AD2944" i="38"/>
  <c r="BC2943" i="38"/>
  <c r="AN2943" i="38"/>
  <c r="AK2943" i="38"/>
  <c r="BD2943" i="38" s="1"/>
  <c r="AG2943" i="38"/>
  <c r="AI2943" i="38" s="1"/>
  <c r="AD2943" i="38"/>
  <c r="BC2942" i="38"/>
  <c r="AN2942" i="38"/>
  <c r="AK2942" i="38"/>
  <c r="BD2942" i="38" s="1"/>
  <c r="AG2942" i="38"/>
  <c r="AI2942" i="38" s="1"/>
  <c r="AD2942" i="38"/>
  <c r="BC2941" i="38"/>
  <c r="AN2941" i="38"/>
  <c r="AK2941" i="38"/>
  <c r="BD2941" i="38" s="1"/>
  <c r="AG2941" i="38"/>
  <c r="AI2941" i="38" s="1"/>
  <c r="AD2941" i="38"/>
  <c r="BC2940" i="38"/>
  <c r="AN2940" i="38"/>
  <c r="AK2940" i="38"/>
  <c r="BD2940" i="38" s="1"/>
  <c r="AG2940" i="38"/>
  <c r="AI2940" i="38" s="1"/>
  <c r="AD2940" i="38"/>
  <c r="BC2939" i="38"/>
  <c r="AN2939" i="38"/>
  <c r="AK2939" i="38"/>
  <c r="BD2939" i="38" s="1"/>
  <c r="AG2939" i="38"/>
  <c r="AI2939" i="38" s="1"/>
  <c r="AD2939" i="38"/>
  <c r="BC2938" i="38"/>
  <c r="AN2938" i="38"/>
  <c r="AK2938" i="38"/>
  <c r="BD2938" i="38" s="1"/>
  <c r="AG2938" i="38"/>
  <c r="AI2938" i="38" s="1"/>
  <c r="AD2938" i="38"/>
  <c r="BC2937" i="38"/>
  <c r="AN2937" i="38"/>
  <c r="AK2937" i="38"/>
  <c r="BD2937" i="38" s="1"/>
  <c r="AG2937" i="38"/>
  <c r="AI2937" i="38" s="1"/>
  <c r="AD2937" i="38"/>
  <c r="BC2936" i="38"/>
  <c r="AN2936" i="38"/>
  <c r="AK2936" i="38"/>
  <c r="BD2936" i="38" s="1"/>
  <c r="AG2936" i="38"/>
  <c r="AI2936" i="38" s="1"/>
  <c r="AD2936" i="38"/>
  <c r="BC2935" i="38"/>
  <c r="AN2935" i="38"/>
  <c r="AK2935" i="38"/>
  <c r="BD2935" i="38" s="1"/>
  <c r="AG2935" i="38"/>
  <c r="AI2935" i="38" s="1"/>
  <c r="AD2935" i="38"/>
  <c r="BC2934" i="38"/>
  <c r="AN2934" i="38"/>
  <c r="AK2934" i="38"/>
  <c r="BD2934" i="38" s="1"/>
  <c r="AG2934" i="38"/>
  <c r="AD2934" i="38"/>
  <c r="BC2933" i="38"/>
  <c r="AN2933" i="38"/>
  <c r="AK2933" i="38"/>
  <c r="BD2933" i="38" s="1"/>
  <c r="AG2933" i="38"/>
  <c r="AD2933" i="38"/>
  <c r="BC2932" i="38"/>
  <c r="AN2932" i="38"/>
  <c r="AK2932" i="38"/>
  <c r="BD2932" i="38" s="1"/>
  <c r="AG2932" i="38"/>
  <c r="AD2932" i="38"/>
  <c r="BC2931" i="38"/>
  <c r="AN2931" i="38"/>
  <c r="AK2931" i="38"/>
  <c r="BD2931" i="38" s="1"/>
  <c r="AG2931" i="38"/>
  <c r="AD2931" i="38"/>
  <c r="BC2930" i="38"/>
  <c r="AN2930" i="38"/>
  <c r="AK2930" i="38"/>
  <c r="BD2930" i="38" s="1"/>
  <c r="AG2930" i="38"/>
  <c r="AD2930" i="38"/>
  <c r="BC2929" i="38"/>
  <c r="AN2929" i="38"/>
  <c r="AK2929" i="38"/>
  <c r="BD2929" i="38" s="1"/>
  <c r="AG2929" i="38"/>
  <c r="AD2929" i="38"/>
  <c r="BC2928" i="38"/>
  <c r="AN2928" i="38"/>
  <c r="AK2928" i="38"/>
  <c r="BD2928" i="38" s="1"/>
  <c r="AG2928" i="38"/>
  <c r="AD2928" i="38"/>
  <c r="BC2927" i="38"/>
  <c r="AN2927" i="38"/>
  <c r="AK2927" i="38"/>
  <c r="BD2927" i="38" s="1"/>
  <c r="AG2927" i="38"/>
  <c r="AD2927" i="38"/>
  <c r="BC2926" i="38"/>
  <c r="AN2926" i="38"/>
  <c r="AK2926" i="38"/>
  <c r="BD2926" i="38" s="1"/>
  <c r="AG2926" i="38"/>
  <c r="AD2926" i="38"/>
  <c r="BC2925" i="38"/>
  <c r="AN2925" i="38"/>
  <c r="AK2925" i="38"/>
  <c r="BD2925" i="38" s="1"/>
  <c r="AG2925" i="38"/>
  <c r="AD2925" i="38"/>
  <c r="BC2924" i="38"/>
  <c r="AN2924" i="38"/>
  <c r="AK2924" i="38"/>
  <c r="BD2924" i="38" s="1"/>
  <c r="AG2924" i="38"/>
  <c r="AD2924" i="38"/>
  <c r="BC2923" i="38"/>
  <c r="AN2923" i="38"/>
  <c r="AK2923" i="38"/>
  <c r="BD2923" i="38" s="1"/>
  <c r="AG2923" i="38"/>
  <c r="AD2923" i="38"/>
  <c r="BC2922" i="38"/>
  <c r="AN2922" i="38"/>
  <c r="AK2922" i="38"/>
  <c r="BD2922" i="38" s="1"/>
  <c r="AG2922" i="38"/>
  <c r="AD2922" i="38"/>
  <c r="BC2921" i="38"/>
  <c r="AN2921" i="38"/>
  <c r="AK2921" i="38"/>
  <c r="BD2921" i="38" s="1"/>
  <c r="AG2921" i="38"/>
  <c r="AD2921" i="38"/>
  <c r="BC2920" i="38"/>
  <c r="AN2920" i="38"/>
  <c r="AK2920" i="38"/>
  <c r="BD2920" i="38" s="1"/>
  <c r="AG2920" i="38"/>
  <c r="AD2920" i="38"/>
  <c r="BC2919" i="38"/>
  <c r="AN2919" i="38"/>
  <c r="AK2919" i="38"/>
  <c r="BD2919" i="38" s="1"/>
  <c r="AG2919" i="38"/>
  <c r="AD2919" i="38"/>
  <c r="BC2918" i="38"/>
  <c r="AN2918" i="38"/>
  <c r="AK2918" i="38"/>
  <c r="BD2918" i="38" s="1"/>
  <c r="AG2918" i="38"/>
  <c r="AD2918" i="38"/>
  <c r="BC2917" i="38"/>
  <c r="AN2917" i="38"/>
  <c r="AK2917" i="38"/>
  <c r="BD2917" i="38" s="1"/>
  <c r="AG2917" i="38"/>
  <c r="AD2917" i="38"/>
  <c r="BC2916" i="38"/>
  <c r="AN2916" i="38"/>
  <c r="AK2916" i="38"/>
  <c r="BD2916" i="38" s="1"/>
  <c r="AG2916" i="38"/>
  <c r="AD2916" i="38"/>
  <c r="BC2915" i="38"/>
  <c r="AN2915" i="38"/>
  <c r="AK2915" i="38"/>
  <c r="BD2915" i="38" s="1"/>
  <c r="AG2915" i="38"/>
  <c r="AD2915" i="38"/>
  <c r="BC2914" i="38"/>
  <c r="AN2914" i="38"/>
  <c r="AK2914" i="38"/>
  <c r="BD2914" i="38" s="1"/>
  <c r="AG2914" i="38"/>
  <c r="AD2914" i="38"/>
  <c r="BC2913" i="38"/>
  <c r="AN2913" i="38"/>
  <c r="AK2913" i="38"/>
  <c r="BD2913" i="38" s="1"/>
  <c r="AG2913" i="38"/>
  <c r="AD2913" i="38"/>
  <c r="BC2912" i="38"/>
  <c r="AN2912" i="38"/>
  <c r="AK2912" i="38"/>
  <c r="BD2912" i="38" s="1"/>
  <c r="AG2912" i="38"/>
  <c r="AD2912" i="38"/>
  <c r="BC2911" i="38"/>
  <c r="AN2911" i="38"/>
  <c r="AK2911" i="38"/>
  <c r="BD2911" i="38" s="1"/>
  <c r="AG2911" i="38"/>
  <c r="AD2911" i="38"/>
  <c r="BC2910" i="38"/>
  <c r="AN2910" i="38"/>
  <c r="AK2910" i="38"/>
  <c r="BD2910" i="38" s="1"/>
  <c r="AG2910" i="38"/>
  <c r="AD2910" i="38"/>
  <c r="BC2909" i="38"/>
  <c r="AN2909" i="38"/>
  <c r="AK2909" i="38"/>
  <c r="BD2909" i="38" s="1"/>
  <c r="AG2909" i="38"/>
  <c r="AD2909" i="38"/>
  <c r="BC2908" i="38"/>
  <c r="AN2908" i="38"/>
  <c r="AK2908" i="38"/>
  <c r="BD2908" i="38" s="1"/>
  <c r="AG2908" i="38"/>
  <c r="AD2908" i="38"/>
  <c r="BC2907" i="38"/>
  <c r="AN2907" i="38"/>
  <c r="AK2907" i="38"/>
  <c r="BD2907" i="38" s="1"/>
  <c r="AG2907" i="38"/>
  <c r="AD2907" i="38"/>
  <c r="BC2906" i="38"/>
  <c r="AN2906" i="38"/>
  <c r="AK2906" i="38"/>
  <c r="BD2906" i="38" s="1"/>
  <c r="AG2906" i="38"/>
  <c r="AD2906" i="38"/>
  <c r="BC2905" i="38"/>
  <c r="AN2905" i="38"/>
  <c r="AK2905" i="38"/>
  <c r="BD2905" i="38" s="1"/>
  <c r="AG2905" i="38"/>
  <c r="AD2905" i="38"/>
  <c r="BC2904" i="38"/>
  <c r="AN2904" i="38"/>
  <c r="AK2904" i="38"/>
  <c r="BD2904" i="38" s="1"/>
  <c r="AG2904" i="38"/>
  <c r="AD2904" i="38"/>
  <c r="BC2903" i="38"/>
  <c r="AN2903" i="38"/>
  <c r="AK2903" i="38"/>
  <c r="BD2903" i="38" s="1"/>
  <c r="AG2903" i="38"/>
  <c r="AD2903" i="38"/>
  <c r="BC2902" i="38"/>
  <c r="AN2902" i="38"/>
  <c r="AK2902" i="38"/>
  <c r="BD2902" i="38" s="1"/>
  <c r="AG2902" i="38"/>
  <c r="AD2902" i="38"/>
  <c r="BC2901" i="38"/>
  <c r="AN2901" i="38"/>
  <c r="AK2901" i="38"/>
  <c r="BD2901" i="38" s="1"/>
  <c r="AG2901" i="38"/>
  <c r="AD2901" i="38"/>
  <c r="BC2900" i="38"/>
  <c r="AN2900" i="38"/>
  <c r="AK2900" i="38"/>
  <c r="BD2900" i="38" s="1"/>
  <c r="AG2900" i="38"/>
  <c r="AD2900" i="38"/>
  <c r="BC2899" i="38"/>
  <c r="AN2899" i="38"/>
  <c r="AK2899" i="38"/>
  <c r="BD2899" i="38" s="1"/>
  <c r="AG2899" i="38"/>
  <c r="AD2899" i="38"/>
  <c r="BC2898" i="38"/>
  <c r="AN2898" i="38"/>
  <c r="AK2898" i="38"/>
  <c r="BD2898" i="38" s="1"/>
  <c r="AG2898" i="38"/>
  <c r="AD2898" i="38"/>
  <c r="BC2897" i="38"/>
  <c r="AN2897" i="38"/>
  <c r="AK2897" i="38"/>
  <c r="BD2897" i="38" s="1"/>
  <c r="AG2897" i="38"/>
  <c r="AD2897" i="38"/>
  <c r="BC2896" i="38"/>
  <c r="AN2896" i="38"/>
  <c r="AK2896" i="38"/>
  <c r="BD2896" i="38" s="1"/>
  <c r="AG2896" i="38"/>
  <c r="AD2896" i="38"/>
  <c r="BC2895" i="38"/>
  <c r="AN2895" i="38"/>
  <c r="AK2895" i="38"/>
  <c r="BD2895" i="38" s="1"/>
  <c r="AG2895" i="38"/>
  <c r="AD2895" i="38"/>
  <c r="BC2894" i="38"/>
  <c r="AN2894" i="38"/>
  <c r="AK2894" i="38"/>
  <c r="BD2894" i="38" s="1"/>
  <c r="AG2894" i="38"/>
  <c r="AD2894" i="38"/>
  <c r="BC2893" i="38"/>
  <c r="AN2893" i="38"/>
  <c r="AK2893" i="38"/>
  <c r="BD2893" i="38" s="1"/>
  <c r="AG2893" i="38"/>
  <c r="AD2893" i="38"/>
  <c r="BC2892" i="38"/>
  <c r="AN2892" i="38"/>
  <c r="AK2892" i="38"/>
  <c r="BD2892" i="38" s="1"/>
  <c r="AG2892" i="38"/>
  <c r="AD2892" i="38"/>
  <c r="BC2891" i="38"/>
  <c r="AN2891" i="38"/>
  <c r="AK2891" i="38"/>
  <c r="BD2891" i="38" s="1"/>
  <c r="AG2891" i="38"/>
  <c r="AD2891" i="38"/>
  <c r="BC2890" i="38"/>
  <c r="AN2890" i="38"/>
  <c r="AK2890" i="38"/>
  <c r="BD2890" i="38" s="1"/>
  <c r="AG2890" i="38"/>
  <c r="AD2890" i="38"/>
  <c r="BC2889" i="38"/>
  <c r="AN2889" i="38"/>
  <c r="AK2889" i="38"/>
  <c r="BD2889" i="38" s="1"/>
  <c r="AG2889" i="38"/>
  <c r="AD2889" i="38"/>
  <c r="BC2888" i="38"/>
  <c r="AN2888" i="38"/>
  <c r="AK2888" i="38"/>
  <c r="BD2888" i="38" s="1"/>
  <c r="AG2888" i="38"/>
  <c r="AD2888" i="38"/>
  <c r="BC2887" i="38"/>
  <c r="AN2887" i="38"/>
  <c r="AK2887" i="38"/>
  <c r="BD2887" i="38" s="1"/>
  <c r="AG2887" i="38"/>
  <c r="AD2887" i="38"/>
  <c r="BC2886" i="38"/>
  <c r="AN2886" i="38"/>
  <c r="AK2886" i="38"/>
  <c r="BD2886" i="38" s="1"/>
  <c r="AG2886" i="38"/>
  <c r="AD2886" i="38"/>
  <c r="BC2885" i="38"/>
  <c r="AN2885" i="38"/>
  <c r="AK2885" i="38"/>
  <c r="BD2885" i="38" s="1"/>
  <c r="AG2885" i="38"/>
  <c r="AI2885" i="38" s="1"/>
  <c r="AD2885" i="38"/>
  <c r="BC2884" i="38"/>
  <c r="AN2884" i="38"/>
  <c r="AK2884" i="38"/>
  <c r="BD2884" i="38" s="1"/>
  <c r="AG2884" i="38"/>
  <c r="AI2884" i="38" s="1"/>
  <c r="AD2884" i="38"/>
  <c r="BC2883" i="38"/>
  <c r="AN2883" i="38"/>
  <c r="AK2883" i="38"/>
  <c r="BD2883" i="38" s="1"/>
  <c r="AG2883" i="38"/>
  <c r="AI2883" i="38" s="1"/>
  <c r="AD2883" i="38"/>
  <c r="BC2882" i="38"/>
  <c r="AN2882" i="38"/>
  <c r="AK2882" i="38"/>
  <c r="BD2882" i="38" s="1"/>
  <c r="AG2882" i="38"/>
  <c r="AI2882" i="38" s="1"/>
  <c r="AD2882" i="38"/>
  <c r="BC2881" i="38"/>
  <c r="AN2881" i="38"/>
  <c r="AK2881" i="38"/>
  <c r="BD2881" i="38" s="1"/>
  <c r="AG2881" i="38"/>
  <c r="AI2881" i="38" s="1"/>
  <c r="AD2881" i="38"/>
  <c r="BC2880" i="38"/>
  <c r="AN2880" i="38"/>
  <c r="AK2880" i="38"/>
  <c r="BD2880" i="38" s="1"/>
  <c r="AG2880" i="38"/>
  <c r="AI2880" i="38" s="1"/>
  <c r="AD2880" i="38"/>
  <c r="BC2879" i="38"/>
  <c r="AN2879" i="38"/>
  <c r="AK2879" i="38"/>
  <c r="BD2879" i="38" s="1"/>
  <c r="AG2879" i="38"/>
  <c r="AI2879" i="38" s="1"/>
  <c r="AD2879" i="38"/>
  <c r="BC2878" i="38"/>
  <c r="AN2878" i="38"/>
  <c r="AK2878" i="38"/>
  <c r="BD2878" i="38" s="1"/>
  <c r="AG2878" i="38"/>
  <c r="AI2878" i="38" s="1"/>
  <c r="AD2878" i="38"/>
  <c r="BC2877" i="38"/>
  <c r="AN2877" i="38"/>
  <c r="AK2877" i="38"/>
  <c r="BD2877" i="38" s="1"/>
  <c r="AG2877" i="38"/>
  <c r="AI2877" i="38" s="1"/>
  <c r="AD2877" i="38"/>
  <c r="BC2876" i="38"/>
  <c r="AN2876" i="38"/>
  <c r="AK2876" i="38"/>
  <c r="BD2876" i="38" s="1"/>
  <c r="AG2876" i="38"/>
  <c r="AI2876" i="38" s="1"/>
  <c r="AD2876" i="38"/>
  <c r="BC2875" i="38"/>
  <c r="AN2875" i="38"/>
  <c r="AK2875" i="38"/>
  <c r="BD2875" i="38" s="1"/>
  <c r="AG2875" i="38"/>
  <c r="AI2875" i="38" s="1"/>
  <c r="AD2875" i="38"/>
  <c r="BC2874" i="38"/>
  <c r="AN2874" i="38"/>
  <c r="AK2874" i="38"/>
  <c r="BD2874" i="38" s="1"/>
  <c r="AG2874" i="38"/>
  <c r="AI2874" i="38" s="1"/>
  <c r="AD2874" i="38"/>
  <c r="BC2873" i="38"/>
  <c r="AN2873" i="38"/>
  <c r="AK2873" i="38"/>
  <c r="BD2873" i="38" s="1"/>
  <c r="AG2873" i="38"/>
  <c r="AI2873" i="38" s="1"/>
  <c r="AD2873" i="38"/>
  <c r="BC2872" i="38"/>
  <c r="AN2872" i="38"/>
  <c r="AK2872" i="38"/>
  <c r="BD2872" i="38" s="1"/>
  <c r="AG2872" i="38"/>
  <c r="AI2872" i="38" s="1"/>
  <c r="AD2872" i="38"/>
  <c r="BC2871" i="38"/>
  <c r="AN2871" i="38"/>
  <c r="AK2871" i="38"/>
  <c r="BD2871" i="38" s="1"/>
  <c r="AG2871" i="38"/>
  <c r="AI2871" i="38" s="1"/>
  <c r="AD2871" i="38"/>
  <c r="BC2870" i="38"/>
  <c r="AN2870" i="38"/>
  <c r="AK2870" i="38"/>
  <c r="BD2870" i="38" s="1"/>
  <c r="AG2870" i="38"/>
  <c r="AI2870" i="38" s="1"/>
  <c r="AD2870" i="38"/>
  <c r="BC2869" i="38"/>
  <c r="AN2869" i="38"/>
  <c r="AK2869" i="38"/>
  <c r="BD2869" i="38" s="1"/>
  <c r="AG2869" i="38"/>
  <c r="AI2869" i="38" s="1"/>
  <c r="AD2869" i="38"/>
  <c r="BC2868" i="38"/>
  <c r="AN2868" i="38"/>
  <c r="AK2868" i="38"/>
  <c r="BD2868" i="38" s="1"/>
  <c r="AG2868" i="38"/>
  <c r="AI2868" i="38" s="1"/>
  <c r="AD2868" i="38"/>
  <c r="BC2867" i="38"/>
  <c r="AN2867" i="38"/>
  <c r="AK2867" i="38"/>
  <c r="BD2867" i="38" s="1"/>
  <c r="AG2867" i="38"/>
  <c r="AI2867" i="38" s="1"/>
  <c r="AD2867" i="38"/>
  <c r="BC2866" i="38"/>
  <c r="AN2866" i="38"/>
  <c r="AK2866" i="38"/>
  <c r="BD2866" i="38" s="1"/>
  <c r="AG2866" i="38"/>
  <c r="AI2866" i="38" s="1"/>
  <c r="AD2866" i="38"/>
  <c r="BC2865" i="38"/>
  <c r="AN2865" i="38"/>
  <c r="AK2865" i="38"/>
  <c r="BD2865" i="38" s="1"/>
  <c r="AG2865" i="38"/>
  <c r="AI2865" i="38" s="1"/>
  <c r="AD2865" i="38"/>
  <c r="BC2864" i="38"/>
  <c r="AN2864" i="38"/>
  <c r="AK2864" i="38"/>
  <c r="BD2864" i="38" s="1"/>
  <c r="AG2864" i="38"/>
  <c r="AI2864" i="38" s="1"/>
  <c r="AD2864" i="38"/>
  <c r="BC2863" i="38"/>
  <c r="AN2863" i="38"/>
  <c r="AK2863" i="38"/>
  <c r="BD2863" i="38" s="1"/>
  <c r="AG2863" i="38"/>
  <c r="AI2863" i="38" s="1"/>
  <c r="AD2863" i="38"/>
  <c r="BC2862" i="38"/>
  <c r="AN2862" i="38"/>
  <c r="AK2862" i="38"/>
  <c r="BD2862" i="38" s="1"/>
  <c r="AG2862" i="38"/>
  <c r="AI2862" i="38" s="1"/>
  <c r="AD2862" i="38"/>
  <c r="BC2861" i="38"/>
  <c r="AN2861" i="38"/>
  <c r="AK2861" i="38"/>
  <c r="BD2861" i="38" s="1"/>
  <c r="AG2861" i="38"/>
  <c r="AI2861" i="38" s="1"/>
  <c r="AD2861" i="38"/>
  <c r="BC2860" i="38"/>
  <c r="AN2860" i="38"/>
  <c r="AK2860" i="38"/>
  <c r="BD2860" i="38" s="1"/>
  <c r="AG2860" i="38"/>
  <c r="AI2860" i="38" s="1"/>
  <c r="AD2860" i="38"/>
  <c r="BC2859" i="38"/>
  <c r="AN2859" i="38"/>
  <c r="AK2859" i="38"/>
  <c r="BD2859" i="38" s="1"/>
  <c r="AG2859" i="38"/>
  <c r="AI2859" i="38" s="1"/>
  <c r="AD2859" i="38"/>
  <c r="BC2858" i="38"/>
  <c r="AN2858" i="38"/>
  <c r="AK2858" i="38"/>
  <c r="BD2858" i="38" s="1"/>
  <c r="AG2858" i="38"/>
  <c r="AI2858" i="38" s="1"/>
  <c r="AD2858" i="38"/>
  <c r="BC2857" i="38"/>
  <c r="AN2857" i="38"/>
  <c r="AK2857" i="38"/>
  <c r="BD2857" i="38" s="1"/>
  <c r="AG2857" i="38"/>
  <c r="AI2857" i="38" s="1"/>
  <c r="AD2857" i="38"/>
  <c r="BC2856" i="38"/>
  <c r="AN2856" i="38"/>
  <c r="AK2856" i="38"/>
  <c r="BD2856" i="38" s="1"/>
  <c r="AG2856" i="38"/>
  <c r="AI2856" i="38" s="1"/>
  <c r="AD2856" i="38"/>
  <c r="BC2855" i="38"/>
  <c r="AN2855" i="38"/>
  <c r="AK2855" i="38"/>
  <c r="BD2855" i="38" s="1"/>
  <c r="AG2855" i="38"/>
  <c r="AD2855" i="38"/>
  <c r="BC2854" i="38"/>
  <c r="AN2854" i="38"/>
  <c r="AK2854" i="38"/>
  <c r="BD2854" i="38" s="1"/>
  <c r="AG2854" i="38"/>
  <c r="AD2854" i="38"/>
  <c r="BC2853" i="38"/>
  <c r="AN2853" i="38"/>
  <c r="AK2853" i="38"/>
  <c r="BD2853" i="38" s="1"/>
  <c r="AG2853" i="38"/>
  <c r="AD2853" i="38"/>
  <c r="BC2852" i="38"/>
  <c r="AN2852" i="38"/>
  <c r="AK2852" i="38"/>
  <c r="BD2852" i="38" s="1"/>
  <c r="AG2852" i="38"/>
  <c r="AD2852" i="38"/>
  <c r="BC2851" i="38"/>
  <c r="AN2851" i="38"/>
  <c r="AK2851" i="38"/>
  <c r="BD2851" i="38" s="1"/>
  <c r="AG2851" i="38"/>
  <c r="AD2851" i="38"/>
  <c r="BC2850" i="38"/>
  <c r="AN2850" i="38"/>
  <c r="AK2850" i="38"/>
  <c r="BD2850" i="38" s="1"/>
  <c r="AG2850" i="38"/>
  <c r="AD2850" i="38"/>
  <c r="BC2849" i="38"/>
  <c r="AN2849" i="38"/>
  <c r="AK2849" i="38"/>
  <c r="BD2849" i="38" s="1"/>
  <c r="AG2849" i="38"/>
  <c r="AD2849" i="38"/>
  <c r="BC2848" i="38"/>
  <c r="AN2848" i="38"/>
  <c r="AK2848" i="38"/>
  <c r="BD2848" i="38" s="1"/>
  <c r="AG2848" i="38"/>
  <c r="AD2848" i="38"/>
  <c r="BC2847" i="38"/>
  <c r="AN2847" i="38"/>
  <c r="AK2847" i="38"/>
  <c r="BD2847" i="38" s="1"/>
  <c r="AG2847" i="38"/>
  <c r="AD2847" i="38"/>
  <c r="BC2846" i="38"/>
  <c r="AN2846" i="38"/>
  <c r="AK2846" i="38"/>
  <c r="BD2846" i="38" s="1"/>
  <c r="AG2846" i="38"/>
  <c r="AD2846" i="38"/>
  <c r="BC2845" i="38"/>
  <c r="AN2845" i="38"/>
  <c r="AK2845" i="38"/>
  <c r="BD2845" i="38" s="1"/>
  <c r="AG2845" i="38"/>
  <c r="AD2845" i="38"/>
  <c r="BC2844" i="38"/>
  <c r="AN2844" i="38"/>
  <c r="AK2844" i="38"/>
  <c r="BD2844" i="38" s="1"/>
  <c r="AG2844" i="38"/>
  <c r="AD2844" i="38"/>
  <c r="BC2843" i="38"/>
  <c r="AN2843" i="38"/>
  <c r="AK2843" i="38"/>
  <c r="BD2843" i="38" s="1"/>
  <c r="AG2843" i="38"/>
  <c r="AD2843" i="38"/>
  <c r="BC2842" i="38"/>
  <c r="AN2842" i="38"/>
  <c r="AK2842" i="38"/>
  <c r="BD2842" i="38" s="1"/>
  <c r="AG2842" i="38"/>
  <c r="AD2842" i="38"/>
  <c r="BC2841" i="38"/>
  <c r="AN2841" i="38"/>
  <c r="AK2841" i="38"/>
  <c r="BD2841" i="38" s="1"/>
  <c r="AG2841" i="38"/>
  <c r="AD2841" i="38"/>
  <c r="BC2840" i="38"/>
  <c r="AN2840" i="38"/>
  <c r="AK2840" i="38"/>
  <c r="BD2840" i="38" s="1"/>
  <c r="AG2840" i="38"/>
  <c r="AD2840" i="38"/>
  <c r="BC2839" i="38"/>
  <c r="AN2839" i="38"/>
  <c r="AK2839" i="38"/>
  <c r="BD2839" i="38" s="1"/>
  <c r="AG2839" i="38"/>
  <c r="AD2839" i="38"/>
  <c r="BC2838" i="38"/>
  <c r="AN2838" i="38"/>
  <c r="AK2838" i="38"/>
  <c r="BD2838" i="38" s="1"/>
  <c r="AG2838" i="38"/>
  <c r="AD2838" i="38"/>
  <c r="BC2837" i="38"/>
  <c r="AN2837" i="38"/>
  <c r="AK2837" i="38"/>
  <c r="BD2837" i="38" s="1"/>
  <c r="AG2837" i="38"/>
  <c r="AD2837" i="38"/>
  <c r="BC2836" i="38"/>
  <c r="AN2836" i="38"/>
  <c r="AK2836" i="38"/>
  <c r="BD2836" i="38" s="1"/>
  <c r="AG2836" i="38"/>
  <c r="AD2836" i="38"/>
  <c r="BC2835" i="38"/>
  <c r="AN2835" i="38"/>
  <c r="AK2835" i="38"/>
  <c r="BD2835" i="38" s="1"/>
  <c r="AG2835" i="38"/>
  <c r="AD2835" i="38"/>
  <c r="BC2834" i="38"/>
  <c r="AN2834" i="38"/>
  <c r="AK2834" i="38"/>
  <c r="BD2834" i="38" s="1"/>
  <c r="AG2834" i="38"/>
  <c r="AD2834" i="38"/>
  <c r="BC2833" i="38"/>
  <c r="AN2833" i="38"/>
  <c r="AK2833" i="38"/>
  <c r="BD2833" i="38" s="1"/>
  <c r="AG2833" i="38"/>
  <c r="AD2833" i="38"/>
  <c r="BC2832" i="38"/>
  <c r="AN2832" i="38"/>
  <c r="AK2832" i="38"/>
  <c r="BD2832" i="38" s="1"/>
  <c r="AG2832" i="38"/>
  <c r="AD2832" i="38"/>
  <c r="BC2831" i="38"/>
  <c r="AN2831" i="38"/>
  <c r="AK2831" i="38"/>
  <c r="BD2831" i="38" s="1"/>
  <c r="AG2831" i="38"/>
  <c r="AD2831" i="38"/>
  <c r="BC2830" i="38"/>
  <c r="AN2830" i="38"/>
  <c r="AK2830" i="38"/>
  <c r="BD2830" i="38" s="1"/>
  <c r="AG2830" i="38"/>
  <c r="AD2830" i="38"/>
  <c r="BC2829" i="38"/>
  <c r="AN2829" i="38"/>
  <c r="AK2829" i="38"/>
  <c r="BD2829" i="38" s="1"/>
  <c r="AG2829" i="38"/>
  <c r="AD2829" i="38"/>
  <c r="BC2828" i="38"/>
  <c r="AN2828" i="38"/>
  <c r="AK2828" i="38"/>
  <c r="BD2828" i="38" s="1"/>
  <c r="AG2828" i="38"/>
  <c r="AD2828" i="38"/>
  <c r="BC2827" i="38"/>
  <c r="AN2827" i="38"/>
  <c r="AK2827" i="38"/>
  <c r="BD2827" i="38" s="1"/>
  <c r="AG2827" i="38"/>
  <c r="AD2827" i="38"/>
  <c r="BC2826" i="38"/>
  <c r="AN2826" i="38"/>
  <c r="AK2826" i="38"/>
  <c r="BD2826" i="38" s="1"/>
  <c r="AG2826" i="38"/>
  <c r="AD2826" i="38"/>
  <c r="BC2825" i="38"/>
  <c r="AN2825" i="38"/>
  <c r="AK2825" i="38"/>
  <c r="BD2825" i="38" s="1"/>
  <c r="AG2825" i="38"/>
  <c r="AD2825" i="38"/>
  <c r="BC2824" i="38"/>
  <c r="AN2824" i="38"/>
  <c r="AK2824" i="38"/>
  <c r="BD2824" i="38" s="1"/>
  <c r="AG2824" i="38"/>
  <c r="AD2824" i="38"/>
  <c r="BC2823" i="38"/>
  <c r="AN2823" i="38"/>
  <c r="AK2823" i="38"/>
  <c r="BD2823" i="38" s="1"/>
  <c r="AG2823" i="38"/>
  <c r="AD2823" i="38"/>
  <c r="BC2822" i="38"/>
  <c r="AN2822" i="38"/>
  <c r="AK2822" i="38"/>
  <c r="BD2822" i="38" s="1"/>
  <c r="AG2822" i="38"/>
  <c r="AD2822" i="38"/>
  <c r="BC2821" i="38"/>
  <c r="AN2821" i="38"/>
  <c r="AK2821" i="38"/>
  <c r="BD2821" i="38" s="1"/>
  <c r="AG2821" i="38"/>
  <c r="AD2821" i="38"/>
  <c r="BC2820" i="38"/>
  <c r="AN2820" i="38"/>
  <c r="AK2820" i="38"/>
  <c r="BD2820" i="38" s="1"/>
  <c r="AG2820" i="38"/>
  <c r="AD2820" i="38"/>
  <c r="BC2819" i="38"/>
  <c r="AN2819" i="38"/>
  <c r="AK2819" i="38"/>
  <c r="BD2819" i="38" s="1"/>
  <c r="AG2819" i="38"/>
  <c r="AD2819" i="38"/>
  <c r="BC2818" i="38"/>
  <c r="AN2818" i="38"/>
  <c r="AK2818" i="38"/>
  <c r="BD2818" i="38" s="1"/>
  <c r="AG2818" i="38"/>
  <c r="AD2818" i="38"/>
  <c r="BC2817" i="38"/>
  <c r="AN2817" i="38"/>
  <c r="AK2817" i="38"/>
  <c r="BD2817" i="38" s="1"/>
  <c r="AG2817" i="38"/>
  <c r="AD2817" i="38"/>
  <c r="BC2816" i="38"/>
  <c r="AN2816" i="38"/>
  <c r="AK2816" i="38"/>
  <c r="BD2816" i="38" s="1"/>
  <c r="AG2816" i="38"/>
  <c r="AD2816" i="38"/>
  <c r="BC2815" i="38"/>
  <c r="AN2815" i="38"/>
  <c r="AK2815" i="38"/>
  <c r="BD2815" i="38" s="1"/>
  <c r="AG2815" i="38"/>
  <c r="AD2815" i="38"/>
  <c r="BC2814" i="38"/>
  <c r="AN2814" i="38"/>
  <c r="AK2814" i="38"/>
  <c r="BD2814" i="38" s="1"/>
  <c r="AG2814" i="38"/>
  <c r="AD2814" i="38"/>
  <c r="BC2813" i="38"/>
  <c r="AN2813" i="38"/>
  <c r="AK2813" i="38"/>
  <c r="BD2813" i="38" s="1"/>
  <c r="AG2813" i="38"/>
  <c r="AD2813" i="38"/>
  <c r="BC2812" i="38"/>
  <c r="AN2812" i="38"/>
  <c r="AK2812" i="38"/>
  <c r="BD2812" i="38" s="1"/>
  <c r="AG2812" i="38"/>
  <c r="AD2812" i="38"/>
  <c r="BC2811" i="38"/>
  <c r="AN2811" i="38"/>
  <c r="AK2811" i="38"/>
  <c r="BD2811" i="38" s="1"/>
  <c r="AG2811" i="38"/>
  <c r="AD2811" i="38"/>
  <c r="BC2810" i="38"/>
  <c r="AN2810" i="38"/>
  <c r="AK2810" i="38"/>
  <c r="BD2810" i="38" s="1"/>
  <c r="AG2810" i="38"/>
  <c r="AD2810" i="38"/>
  <c r="BC2809" i="38"/>
  <c r="AN2809" i="38"/>
  <c r="AK2809" i="38"/>
  <c r="BD2809" i="38" s="1"/>
  <c r="AG2809" i="38"/>
  <c r="AD2809" i="38"/>
  <c r="BC2808" i="38"/>
  <c r="AN2808" i="38"/>
  <c r="AK2808" i="38"/>
  <c r="BD2808" i="38" s="1"/>
  <c r="AG2808" i="38"/>
  <c r="AD2808" i="38"/>
  <c r="BC2807" i="38"/>
  <c r="AN2807" i="38"/>
  <c r="AK2807" i="38"/>
  <c r="BD2807" i="38" s="1"/>
  <c r="AG2807" i="38"/>
  <c r="AD2807" i="38"/>
  <c r="BC2806" i="38"/>
  <c r="AN2806" i="38"/>
  <c r="AK2806" i="38"/>
  <c r="BD2806" i="38" s="1"/>
  <c r="AG2806" i="38"/>
  <c r="AD2806" i="38"/>
  <c r="BC2805" i="38"/>
  <c r="AN2805" i="38"/>
  <c r="AK2805" i="38"/>
  <c r="BD2805" i="38" s="1"/>
  <c r="AG2805" i="38"/>
  <c r="AD2805" i="38"/>
  <c r="BC2804" i="38"/>
  <c r="AN2804" i="38"/>
  <c r="AK2804" i="38"/>
  <c r="BD2804" i="38" s="1"/>
  <c r="AG2804" i="38"/>
  <c r="AD2804" i="38"/>
  <c r="BC2803" i="38"/>
  <c r="AN2803" i="38"/>
  <c r="AK2803" i="38"/>
  <c r="BD2803" i="38" s="1"/>
  <c r="AG2803" i="38"/>
  <c r="AD2803" i="38"/>
  <c r="BC2802" i="38"/>
  <c r="AN2802" i="38"/>
  <c r="AK2802" i="38"/>
  <c r="BD2802" i="38" s="1"/>
  <c r="AG2802" i="38"/>
  <c r="AD2802" i="38"/>
  <c r="BC2801" i="38"/>
  <c r="AN2801" i="38"/>
  <c r="AK2801" i="38"/>
  <c r="BD2801" i="38" s="1"/>
  <c r="AG2801" i="38"/>
  <c r="AD2801" i="38"/>
  <c r="BC2800" i="38"/>
  <c r="AN2800" i="38"/>
  <c r="AK2800" i="38"/>
  <c r="BD2800" i="38" s="1"/>
  <c r="AG2800" i="38"/>
  <c r="AI2800" i="38" s="1"/>
  <c r="AD2800" i="38"/>
  <c r="BC2799" i="38"/>
  <c r="AN2799" i="38"/>
  <c r="AK2799" i="38"/>
  <c r="BD2799" i="38" s="1"/>
  <c r="AG2799" i="38"/>
  <c r="AI2799" i="38" s="1"/>
  <c r="AD2799" i="38"/>
  <c r="BC2798" i="38"/>
  <c r="AN2798" i="38"/>
  <c r="AK2798" i="38"/>
  <c r="BD2798" i="38" s="1"/>
  <c r="AG2798" i="38"/>
  <c r="AI2798" i="38" s="1"/>
  <c r="AD2798" i="38"/>
  <c r="BC2797" i="38"/>
  <c r="AN2797" i="38"/>
  <c r="AK2797" i="38"/>
  <c r="BD2797" i="38" s="1"/>
  <c r="AG2797" i="38"/>
  <c r="AI2797" i="38" s="1"/>
  <c r="AD2797" i="38"/>
  <c r="BC2796" i="38"/>
  <c r="AN2796" i="38"/>
  <c r="AK2796" i="38"/>
  <c r="BD2796" i="38" s="1"/>
  <c r="AG2796" i="38"/>
  <c r="AI2796" i="38" s="1"/>
  <c r="AD2796" i="38"/>
  <c r="BC2795" i="38"/>
  <c r="AN2795" i="38"/>
  <c r="AK2795" i="38"/>
  <c r="BD2795" i="38" s="1"/>
  <c r="AG2795" i="38"/>
  <c r="AI2795" i="38" s="1"/>
  <c r="AD2795" i="38"/>
  <c r="BC2794" i="38"/>
  <c r="AN2794" i="38"/>
  <c r="AK2794" i="38"/>
  <c r="BD2794" i="38" s="1"/>
  <c r="AG2794" i="38"/>
  <c r="AI2794" i="38" s="1"/>
  <c r="AD2794" i="38"/>
  <c r="BC2793" i="38"/>
  <c r="AN2793" i="38"/>
  <c r="AK2793" i="38"/>
  <c r="BD2793" i="38" s="1"/>
  <c r="AG2793" i="38"/>
  <c r="AI2793" i="38" s="1"/>
  <c r="AD2793" i="38"/>
  <c r="BC2792" i="38"/>
  <c r="AN2792" i="38"/>
  <c r="AK2792" i="38"/>
  <c r="BD2792" i="38" s="1"/>
  <c r="AG2792" i="38"/>
  <c r="AI2792" i="38" s="1"/>
  <c r="AD2792" i="38"/>
  <c r="BC2791" i="38"/>
  <c r="AN2791" i="38"/>
  <c r="AK2791" i="38"/>
  <c r="BD2791" i="38" s="1"/>
  <c r="AG2791" i="38"/>
  <c r="AI2791" i="38" s="1"/>
  <c r="AD2791" i="38"/>
  <c r="BC2790" i="38"/>
  <c r="AN2790" i="38"/>
  <c r="AK2790" i="38"/>
  <c r="BD2790" i="38" s="1"/>
  <c r="AG2790" i="38"/>
  <c r="AI2790" i="38" s="1"/>
  <c r="AD2790" i="38"/>
  <c r="BC2789" i="38"/>
  <c r="AN2789" i="38"/>
  <c r="AK2789" i="38"/>
  <c r="BD2789" i="38" s="1"/>
  <c r="AG2789" i="38"/>
  <c r="AI2789" i="38" s="1"/>
  <c r="AD2789" i="38"/>
  <c r="BC2788" i="38"/>
  <c r="AN2788" i="38"/>
  <c r="AK2788" i="38"/>
  <c r="BD2788" i="38" s="1"/>
  <c r="AG2788" i="38"/>
  <c r="AI2788" i="38" s="1"/>
  <c r="AD2788" i="38"/>
  <c r="BC2787" i="38"/>
  <c r="AN2787" i="38"/>
  <c r="AK2787" i="38"/>
  <c r="BD2787" i="38" s="1"/>
  <c r="AG2787" i="38"/>
  <c r="AI2787" i="38" s="1"/>
  <c r="AD2787" i="38"/>
  <c r="BC2786" i="38"/>
  <c r="AN2786" i="38"/>
  <c r="AK2786" i="38"/>
  <c r="BD2786" i="38" s="1"/>
  <c r="AG2786" i="38"/>
  <c r="AI2786" i="38" s="1"/>
  <c r="AD2786" i="38"/>
  <c r="BC2785" i="38"/>
  <c r="AN2785" i="38"/>
  <c r="AK2785" i="38"/>
  <c r="BD2785" i="38" s="1"/>
  <c r="AG2785" i="38"/>
  <c r="AI2785" i="38" s="1"/>
  <c r="AD2785" i="38"/>
  <c r="BC2784" i="38"/>
  <c r="AN2784" i="38"/>
  <c r="AK2784" i="38"/>
  <c r="BD2784" i="38" s="1"/>
  <c r="AG2784" i="38"/>
  <c r="AI2784" i="38" s="1"/>
  <c r="AD2784" i="38"/>
  <c r="BC2783" i="38"/>
  <c r="AN2783" i="38"/>
  <c r="AK2783" i="38"/>
  <c r="BD2783" i="38" s="1"/>
  <c r="AG2783" i="38"/>
  <c r="AI2783" i="38" s="1"/>
  <c r="AD2783" i="38"/>
  <c r="BC2782" i="38"/>
  <c r="AN2782" i="38"/>
  <c r="AK2782" i="38"/>
  <c r="BD2782" i="38" s="1"/>
  <c r="AG2782" i="38"/>
  <c r="AI2782" i="38" s="1"/>
  <c r="AD2782" i="38"/>
  <c r="BC2781" i="38"/>
  <c r="AN2781" i="38"/>
  <c r="AK2781" i="38"/>
  <c r="BD2781" i="38" s="1"/>
  <c r="AG2781" i="38"/>
  <c r="AI2781" i="38" s="1"/>
  <c r="AD2781" i="38"/>
  <c r="BC2780" i="38"/>
  <c r="AN2780" i="38"/>
  <c r="AK2780" i="38"/>
  <c r="BD2780" i="38" s="1"/>
  <c r="AG2780" i="38"/>
  <c r="AI2780" i="38" s="1"/>
  <c r="AD2780" i="38"/>
  <c r="BC2779" i="38"/>
  <c r="AN2779" i="38"/>
  <c r="AK2779" i="38"/>
  <c r="BD2779" i="38" s="1"/>
  <c r="AG2779" i="38"/>
  <c r="AI2779" i="38" s="1"/>
  <c r="AD2779" i="38"/>
  <c r="BC2778" i="38"/>
  <c r="AN2778" i="38"/>
  <c r="AK2778" i="38"/>
  <c r="BD2778" i="38" s="1"/>
  <c r="AG2778" i="38"/>
  <c r="AI2778" i="38" s="1"/>
  <c r="AD2778" i="38"/>
  <c r="BC2777" i="38"/>
  <c r="AN2777" i="38"/>
  <c r="AK2777" i="38"/>
  <c r="BD2777" i="38" s="1"/>
  <c r="AG2777" i="38"/>
  <c r="AI2777" i="38" s="1"/>
  <c r="AD2777" i="38"/>
  <c r="BC2776" i="38"/>
  <c r="AN2776" i="38"/>
  <c r="AK2776" i="38"/>
  <c r="BD2776" i="38" s="1"/>
  <c r="AG2776" i="38"/>
  <c r="AI2776" i="38" s="1"/>
  <c r="AD2776" i="38"/>
  <c r="BC2775" i="38"/>
  <c r="AN2775" i="38"/>
  <c r="AK2775" i="38"/>
  <c r="BD2775" i="38" s="1"/>
  <c r="AG2775" i="38"/>
  <c r="AI2775" i="38" s="1"/>
  <c r="AD2775" i="38"/>
  <c r="BC2774" i="38"/>
  <c r="AN2774" i="38"/>
  <c r="AK2774" i="38"/>
  <c r="BD2774" i="38" s="1"/>
  <c r="AG2774" i="38"/>
  <c r="AD2774" i="38"/>
  <c r="BC2773" i="38"/>
  <c r="AN2773" i="38"/>
  <c r="AK2773" i="38"/>
  <c r="BD2773" i="38" s="1"/>
  <c r="AG2773" i="38"/>
  <c r="AD2773" i="38"/>
  <c r="BC2772" i="38"/>
  <c r="AN2772" i="38"/>
  <c r="AK2772" i="38"/>
  <c r="BD2772" i="38" s="1"/>
  <c r="AG2772" i="38"/>
  <c r="AD2772" i="38"/>
  <c r="BC2771" i="38"/>
  <c r="AN2771" i="38"/>
  <c r="AK2771" i="38"/>
  <c r="BD2771" i="38" s="1"/>
  <c r="AG2771" i="38"/>
  <c r="AD2771" i="38"/>
  <c r="BC2770" i="38"/>
  <c r="AN2770" i="38"/>
  <c r="AK2770" i="38"/>
  <c r="BD2770" i="38" s="1"/>
  <c r="AG2770" i="38"/>
  <c r="AD2770" i="38"/>
  <c r="BC2769" i="38"/>
  <c r="AN2769" i="38"/>
  <c r="AK2769" i="38"/>
  <c r="BD2769" i="38" s="1"/>
  <c r="AG2769" i="38"/>
  <c r="AD2769" i="38"/>
  <c r="BC2768" i="38"/>
  <c r="AN2768" i="38"/>
  <c r="AK2768" i="38"/>
  <c r="BD2768" i="38" s="1"/>
  <c r="AG2768" i="38"/>
  <c r="AD2768" i="38"/>
  <c r="BC2767" i="38"/>
  <c r="AN2767" i="38"/>
  <c r="AK2767" i="38"/>
  <c r="BD2767" i="38" s="1"/>
  <c r="AG2767" i="38"/>
  <c r="AD2767" i="38"/>
  <c r="BC2766" i="38"/>
  <c r="AN2766" i="38"/>
  <c r="AK2766" i="38"/>
  <c r="BD2766" i="38" s="1"/>
  <c r="AG2766" i="38"/>
  <c r="AD2766" i="38"/>
  <c r="BC2765" i="38"/>
  <c r="AN2765" i="38"/>
  <c r="AK2765" i="38"/>
  <c r="BD2765" i="38" s="1"/>
  <c r="AG2765" i="38"/>
  <c r="AD2765" i="38"/>
  <c r="BC2764" i="38"/>
  <c r="AN2764" i="38"/>
  <c r="AK2764" i="38"/>
  <c r="BD2764" i="38" s="1"/>
  <c r="AG2764" i="38"/>
  <c r="AD2764" i="38"/>
  <c r="BC2763" i="38"/>
  <c r="AN2763" i="38"/>
  <c r="AK2763" i="38"/>
  <c r="BD2763" i="38" s="1"/>
  <c r="AG2763" i="38"/>
  <c r="AD2763" i="38"/>
  <c r="BC2762" i="38"/>
  <c r="AN2762" i="38"/>
  <c r="AK2762" i="38"/>
  <c r="BD2762" i="38" s="1"/>
  <c r="AG2762" i="38"/>
  <c r="AD2762" i="38"/>
  <c r="BC2761" i="38"/>
  <c r="AN2761" i="38"/>
  <c r="AK2761" i="38"/>
  <c r="BD2761" i="38" s="1"/>
  <c r="AG2761" i="38"/>
  <c r="AD2761" i="38"/>
  <c r="BC2760" i="38"/>
  <c r="AN2760" i="38"/>
  <c r="AK2760" i="38"/>
  <c r="BD2760" i="38" s="1"/>
  <c r="AG2760" i="38"/>
  <c r="AD2760" i="38"/>
  <c r="BC2759" i="38"/>
  <c r="AN2759" i="38"/>
  <c r="AK2759" i="38"/>
  <c r="BD2759" i="38" s="1"/>
  <c r="AG2759" i="38"/>
  <c r="AD2759" i="38"/>
  <c r="BC2758" i="38"/>
  <c r="AN2758" i="38"/>
  <c r="AK2758" i="38"/>
  <c r="BD2758" i="38" s="1"/>
  <c r="AG2758" i="38"/>
  <c r="AD2758" i="38"/>
  <c r="BC2757" i="38"/>
  <c r="AN2757" i="38"/>
  <c r="AK2757" i="38"/>
  <c r="BD2757" i="38" s="1"/>
  <c r="AG2757" i="38"/>
  <c r="AD2757" i="38"/>
  <c r="BC2756" i="38"/>
  <c r="AN2756" i="38"/>
  <c r="AK2756" i="38"/>
  <c r="BD2756" i="38" s="1"/>
  <c r="AG2756" i="38"/>
  <c r="AD2756" i="38"/>
  <c r="BC2755" i="38"/>
  <c r="AN2755" i="38"/>
  <c r="AK2755" i="38"/>
  <c r="BD2755" i="38" s="1"/>
  <c r="AG2755" i="38"/>
  <c r="AD2755" i="38"/>
  <c r="BC2754" i="38"/>
  <c r="AN2754" i="38"/>
  <c r="AK2754" i="38"/>
  <c r="BD2754" i="38" s="1"/>
  <c r="AG2754" i="38"/>
  <c r="AD2754" i="38"/>
  <c r="BC2753" i="38"/>
  <c r="AN2753" i="38"/>
  <c r="AK2753" i="38"/>
  <c r="BD2753" i="38" s="1"/>
  <c r="AG2753" i="38"/>
  <c r="AD2753" i="38"/>
  <c r="BC2752" i="38"/>
  <c r="AN2752" i="38"/>
  <c r="AK2752" i="38"/>
  <c r="BD2752" i="38" s="1"/>
  <c r="AG2752" i="38"/>
  <c r="AD2752" i="38"/>
  <c r="BC2751" i="38"/>
  <c r="AN2751" i="38"/>
  <c r="AK2751" i="38"/>
  <c r="BD2751" i="38" s="1"/>
  <c r="AG2751" i="38"/>
  <c r="AD2751" i="38"/>
  <c r="BC2750" i="38"/>
  <c r="AN2750" i="38"/>
  <c r="AK2750" i="38"/>
  <c r="BD2750" i="38" s="1"/>
  <c r="AG2750" i="38"/>
  <c r="AD2750" i="38"/>
  <c r="BC2749" i="38"/>
  <c r="AN2749" i="38"/>
  <c r="AK2749" i="38"/>
  <c r="BD2749" i="38" s="1"/>
  <c r="AG2749" i="38"/>
  <c r="AD2749" i="38"/>
  <c r="BC2748" i="38"/>
  <c r="AN2748" i="38"/>
  <c r="AK2748" i="38"/>
  <c r="BD2748" i="38" s="1"/>
  <c r="AG2748" i="38"/>
  <c r="AD2748" i="38"/>
  <c r="BC2747" i="38"/>
  <c r="AN2747" i="38"/>
  <c r="AK2747" i="38"/>
  <c r="BD2747" i="38" s="1"/>
  <c r="AG2747" i="38"/>
  <c r="AD2747" i="38"/>
  <c r="BC2746" i="38"/>
  <c r="AN2746" i="38"/>
  <c r="AK2746" i="38"/>
  <c r="BD2746" i="38" s="1"/>
  <c r="AG2746" i="38"/>
  <c r="AD2746" i="38"/>
  <c r="BC2745" i="38"/>
  <c r="AN2745" i="38"/>
  <c r="AK2745" i="38"/>
  <c r="BD2745" i="38" s="1"/>
  <c r="AG2745" i="38"/>
  <c r="AD2745" i="38"/>
  <c r="BC2744" i="38"/>
  <c r="AN2744" i="38"/>
  <c r="AK2744" i="38"/>
  <c r="BD2744" i="38" s="1"/>
  <c r="AG2744" i="38"/>
  <c r="AD2744" i="38"/>
  <c r="BC2743" i="38"/>
  <c r="AN2743" i="38"/>
  <c r="AK2743" i="38"/>
  <c r="BD2743" i="38" s="1"/>
  <c r="AG2743" i="38"/>
  <c r="AD2743" i="38"/>
  <c r="BC2742" i="38"/>
  <c r="AN2742" i="38"/>
  <c r="AK2742" i="38"/>
  <c r="BD2742" i="38" s="1"/>
  <c r="AG2742" i="38"/>
  <c r="AD2742" i="38"/>
  <c r="BC2741" i="38"/>
  <c r="AN2741" i="38"/>
  <c r="AK2741" i="38"/>
  <c r="BD2741" i="38" s="1"/>
  <c r="AG2741" i="38"/>
  <c r="AD2741" i="38"/>
  <c r="BC2740" i="38"/>
  <c r="AN2740" i="38"/>
  <c r="AK2740" i="38"/>
  <c r="BD2740" i="38" s="1"/>
  <c r="AG2740" i="38"/>
  <c r="AD2740" i="38"/>
  <c r="BC2739" i="38"/>
  <c r="AN2739" i="38"/>
  <c r="AK2739" i="38"/>
  <c r="BD2739" i="38" s="1"/>
  <c r="AG2739" i="38"/>
  <c r="AD2739" i="38"/>
  <c r="BC2738" i="38"/>
  <c r="AN2738" i="38"/>
  <c r="AK2738" i="38"/>
  <c r="BD2738" i="38" s="1"/>
  <c r="AG2738" i="38"/>
  <c r="AD2738" i="38"/>
  <c r="BC2737" i="38"/>
  <c r="AN2737" i="38"/>
  <c r="AK2737" i="38"/>
  <c r="BD2737" i="38" s="1"/>
  <c r="AG2737" i="38"/>
  <c r="AD2737" i="38"/>
  <c r="BC2736" i="38"/>
  <c r="AN2736" i="38"/>
  <c r="AK2736" i="38"/>
  <c r="BD2736" i="38" s="1"/>
  <c r="AG2736" i="38"/>
  <c r="AD2736" i="38"/>
  <c r="BC2735" i="38"/>
  <c r="AN2735" i="38"/>
  <c r="AK2735" i="38"/>
  <c r="BD2735" i="38" s="1"/>
  <c r="AG2735" i="38"/>
  <c r="AD2735" i="38"/>
  <c r="BC2734" i="38"/>
  <c r="AN2734" i="38"/>
  <c r="AK2734" i="38"/>
  <c r="BD2734" i="38" s="1"/>
  <c r="AG2734" i="38"/>
  <c r="AD2734" i="38"/>
  <c r="BC2733" i="38"/>
  <c r="AN2733" i="38"/>
  <c r="AK2733" i="38"/>
  <c r="BD2733" i="38" s="1"/>
  <c r="AG2733" i="38"/>
  <c r="AD2733" i="38"/>
  <c r="BC2732" i="38"/>
  <c r="AN2732" i="38"/>
  <c r="AK2732" i="38"/>
  <c r="BD2732" i="38" s="1"/>
  <c r="AG2732" i="38"/>
  <c r="AD2732" i="38"/>
  <c r="BC2731" i="38"/>
  <c r="AN2731" i="38"/>
  <c r="AK2731" i="38"/>
  <c r="BD2731" i="38" s="1"/>
  <c r="AG2731" i="38"/>
  <c r="AD2731" i="38"/>
  <c r="BC2730" i="38"/>
  <c r="AN2730" i="38"/>
  <c r="AK2730" i="38"/>
  <c r="BD2730" i="38" s="1"/>
  <c r="AG2730" i="38"/>
  <c r="AD2730" i="38"/>
  <c r="BC2729" i="38"/>
  <c r="AN2729" i="38"/>
  <c r="AK2729" i="38"/>
  <c r="BD2729" i="38" s="1"/>
  <c r="AG2729" i="38"/>
  <c r="AD2729" i="38"/>
  <c r="BC2728" i="38"/>
  <c r="AN2728" i="38"/>
  <c r="AK2728" i="38"/>
  <c r="BD2728" i="38" s="1"/>
  <c r="AG2728" i="38"/>
  <c r="AD2728" i="38"/>
  <c r="BC2727" i="38"/>
  <c r="AN2727" i="38"/>
  <c r="AK2727" i="38"/>
  <c r="BD2727" i="38" s="1"/>
  <c r="AG2727" i="38"/>
  <c r="AD2727" i="38"/>
  <c r="BC2726" i="38"/>
  <c r="AN2726" i="38"/>
  <c r="AK2726" i="38"/>
  <c r="BD2726" i="38" s="1"/>
  <c r="AG2726" i="38"/>
  <c r="AD2726" i="38"/>
  <c r="BC2725" i="38"/>
  <c r="AN2725" i="38"/>
  <c r="AK2725" i="38"/>
  <c r="BD2725" i="38" s="1"/>
  <c r="AG2725" i="38"/>
  <c r="AD2725" i="38"/>
  <c r="BC2724" i="38"/>
  <c r="AN2724" i="38"/>
  <c r="AK2724" i="38"/>
  <c r="BD2724" i="38" s="1"/>
  <c r="AG2724" i="38"/>
  <c r="AI2724" i="38" s="1"/>
  <c r="AD2724" i="38"/>
  <c r="BC2723" i="38"/>
  <c r="AN2723" i="38"/>
  <c r="AK2723" i="38"/>
  <c r="BD2723" i="38" s="1"/>
  <c r="AG2723" i="38"/>
  <c r="AI2723" i="38" s="1"/>
  <c r="AD2723" i="38"/>
  <c r="BC2722" i="38"/>
  <c r="AN2722" i="38"/>
  <c r="AK2722" i="38"/>
  <c r="BD2722" i="38" s="1"/>
  <c r="AG2722" i="38"/>
  <c r="AI2722" i="38" s="1"/>
  <c r="AD2722" i="38"/>
  <c r="BC2721" i="38"/>
  <c r="AN2721" i="38"/>
  <c r="AK2721" i="38"/>
  <c r="BD2721" i="38" s="1"/>
  <c r="AG2721" i="38"/>
  <c r="AI2721" i="38" s="1"/>
  <c r="AD2721" i="38"/>
  <c r="BC2720" i="38"/>
  <c r="AN2720" i="38"/>
  <c r="AK2720" i="38"/>
  <c r="BD2720" i="38" s="1"/>
  <c r="AG2720" i="38"/>
  <c r="AI2720" i="38" s="1"/>
  <c r="AD2720" i="38"/>
  <c r="BC2719" i="38"/>
  <c r="AN2719" i="38"/>
  <c r="AK2719" i="38"/>
  <c r="BD2719" i="38" s="1"/>
  <c r="AG2719" i="38"/>
  <c r="AI2719" i="38" s="1"/>
  <c r="AD2719" i="38"/>
  <c r="BC2718" i="38"/>
  <c r="AN2718" i="38"/>
  <c r="AK2718" i="38"/>
  <c r="BD2718" i="38" s="1"/>
  <c r="AG2718" i="38"/>
  <c r="AI2718" i="38" s="1"/>
  <c r="AD2718" i="38"/>
  <c r="BC2717" i="38"/>
  <c r="AN2717" i="38"/>
  <c r="AK2717" i="38"/>
  <c r="BD2717" i="38" s="1"/>
  <c r="AG2717" i="38"/>
  <c r="AI2717" i="38" s="1"/>
  <c r="AD2717" i="38"/>
  <c r="BC2716" i="38"/>
  <c r="AN2716" i="38"/>
  <c r="AK2716" i="38"/>
  <c r="BD2716" i="38" s="1"/>
  <c r="AG2716" i="38"/>
  <c r="AI2716" i="38" s="1"/>
  <c r="AD2716" i="38"/>
  <c r="BC2715" i="38"/>
  <c r="AN2715" i="38"/>
  <c r="AK2715" i="38"/>
  <c r="BD2715" i="38" s="1"/>
  <c r="AG2715" i="38"/>
  <c r="AI2715" i="38" s="1"/>
  <c r="AD2715" i="38"/>
  <c r="BC2714" i="38"/>
  <c r="AN2714" i="38"/>
  <c r="AK2714" i="38"/>
  <c r="BD2714" i="38" s="1"/>
  <c r="AG2714" i="38"/>
  <c r="AI2714" i="38" s="1"/>
  <c r="AD2714" i="38"/>
  <c r="BC2713" i="38"/>
  <c r="AN2713" i="38"/>
  <c r="AK2713" i="38"/>
  <c r="BD2713" i="38" s="1"/>
  <c r="AG2713" i="38"/>
  <c r="AI2713" i="38" s="1"/>
  <c r="AD2713" i="38"/>
  <c r="BC2712" i="38"/>
  <c r="AN2712" i="38"/>
  <c r="AK2712" i="38"/>
  <c r="BD2712" i="38" s="1"/>
  <c r="AG2712" i="38"/>
  <c r="AI2712" i="38" s="1"/>
  <c r="AD2712" i="38"/>
  <c r="BC2711" i="38"/>
  <c r="AN2711" i="38"/>
  <c r="AK2711" i="38"/>
  <c r="BD2711" i="38" s="1"/>
  <c r="AG2711" i="38"/>
  <c r="AI2711" i="38" s="1"/>
  <c r="AD2711" i="38"/>
  <c r="BC2710" i="38"/>
  <c r="AN2710" i="38"/>
  <c r="AK2710" i="38"/>
  <c r="BD2710" i="38" s="1"/>
  <c r="AG2710" i="38"/>
  <c r="AI2710" i="38" s="1"/>
  <c r="AD2710" i="38"/>
  <c r="BC2709" i="38"/>
  <c r="AN2709" i="38"/>
  <c r="AK2709" i="38"/>
  <c r="BD2709" i="38" s="1"/>
  <c r="AG2709" i="38"/>
  <c r="AI2709" i="38" s="1"/>
  <c r="AD2709" i="38"/>
  <c r="BC2708" i="38"/>
  <c r="AN2708" i="38"/>
  <c r="AK2708" i="38"/>
  <c r="BD2708" i="38" s="1"/>
  <c r="AG2708" i="38"/>
  <c r="AI2708" i="38" s="1"/>
  <c r="AD2708" i="38"/>
  <c r="BC2707" i="38"/>
  <c r="AN2707" i="38"/>
  <c r="AK2707" i="38"/>
  <c r="BD2707" i="38" s="1"/>
  <c r="AG2707" i="38"/>
  <c r="AI2707" i="38" s="1"/>
  <c r="AD2707" i="38"/>
  <c r="BC2706" i="38"/>
  <c r="AN2706" i="38"/>
  <c r="AK2706" i="38"/>
  <c r="BD2706" i="38" s="1"/>
  <c r="AG2706" i="38"/>
  <c r="AI2706" i="38" s="1"/>
  <c r="AD2706" i="38"/>
  <c r="BC2705" i="38"/>
  <c r="AN2705" i="38"/>
  <c r="AK2705" i="38"/>
  <c r="BD2705" i="38" s="1"/>
  <c r="AG2705" i="38"/>
  <c r="AI2705" i="38" s="1"/>
  <c r="AD2705" i="38"/>
  <c r="BC2704" i="38"/>
  <c r="AN2704" i="38"/>
  <c r="AK2704" i="38"/>
  <c r="BD2704" i="38" s="1"/>
  <c r="AG2704" i="38"/>
  <c r="AI2704" i="38" s="1"/>
  <c r="AD2704" i="38"/>
  <c r="BC2703" i="38"/>
  <c r="AN2703" i="38"/>
  <c r="AK2703" i="38"/>
  <c r="BD2703" i="38" s="1"/>
  <c r="AG2703" i="38"/>
  <c r="AI2703" i="38" s="1"/>
  <c r="AD2703" i="38"/>
  <c r="BC2702" i="38"/>
  <c r="AN2702" i="38"/>
  <c r="AK2702" i="38"/>
  <c r="BD2702" i="38" s="1"/>
  <c r="AG2702" i="38"/>
  <c r="AI2702" i="38" s="1"/>
  <c r="AD2702" i="38"/>
  <c r="BC2701" i="38"/>
  <c r="AN2701" i="38"/>
  <c r="AK2701" i="38"/>
  <c r="BD2701" i="38" s="1"/>
  <c r="AG2701" i="38"/>
  <c r="AI2701" i="38" s="1"/>
  <c r="AD2701" i="38"/>
  <c r="BC2700" i="38"/>
  <c r="AN2700" i="38"/>
  <c r="AK2700" i="38"/>
  <c r="BD2700" i="38" s="1"/>
  <c r="AG2700" i="38"/>
  <c r="AI2700" i="38" s="1"/>
  <c r="AD2700" i="38"/>
  <c r="BC2699" i="38"/>
  <c r="AN2699" i="38"/>
  <c r="AK2699" i="38"/>
  <c r="BD2699" i="38" s="1"/>
  <c r="AG2699" i="38"/>
  <c r="AI2699" i="38" s="1"/>
  <c r="AD2699" i="38"/>
  <c r="BC2698" i="38"/>
  <c r="AN2698" i="38"/>
  <c r="AK2698" i="38"/>
  <c r="BD2698" i="38" s="1"/>
  <c r="AG2698" i="38"/>
  <c r="AI2698" i="38" s="1"/>
  <c r="AD2698" i="38"/>
  <c r="BC2697" i="38"/>
  <c r="AN2697" i="38"/>
  <c r="AK2697" i="38"/>
  <c r="BD2697" i="38" s="1"/>
  <c r="AG2697" i="38"/>
  <c r="AD2697" i="38"/>
  <c r="BC2696" i="38"/>
  <c r="AN2696" i="38"/>
  <c r="AK2696" i="38"/>
  <c r="BD2696" i="38" s="1"/>
  <c r="AG2696" i="38"/>
  <c r="AD2696" i="38"/>
  <c r="BC2695" i="38"/>
  <c r="AN2695" i="38"/>
  <c r="AK2695" i="38"/>
  <c r="BD2695" i="38" s="1"/>
  <c r="AG2695" i="38"/>
  <c r="AD2695" i="38"/>
  <c r="BC2694" i="38"/>
  <c r="AN2694" i="38"/>
  <c r="AK2694" i="38"/>
  <c r="BD2694" i="38" s="1"/>
  <c r="AG2694" i="38"/>
  <c r="AD2694" i="38"/>
  <c r="BC2693" i="38"/>
  <c r="AN2693" i="38"/>
  <c r="AK2693" i="38"/>
  <c r="BD2693" i="38" s="1"/>
  <c r="AG2693" i="38"/>
  <c r="AI2693" i="38" s="1"/>
  <c r="AD2693" i="38"/>
  <c r="BC2692" i="38"/>
  <c r="AN2692" i="38"/>
  <c r="AK2692" i="38"/>
  <c r="BD2692" i="38" s="1"/>
  <c r="AG2692" i="38"/>
  <c r="AI2692" i="38" s="1"/>
  <c r="AD2692" i="38"/>
  <c r="BC2691" i="38"/>
  <c r="AN2691" i="38"/>
  <c r="AK2691" i="38"/>
  <c r="BD2691" i="38" s="1"/>
  <c r="AG2691" i="38"/>
  <c r="AI2691" i="38" s="1"/>
  <c r="AD2691" i="38"/>
  <c r="BC2690" i="38"/>
  <c r="AN2690" i="38"/>
  <c r="AK2690" i="38"/>
  <c r="BD2690" i="38" s="1"/>
  <c r="AG2690" i="38"/>
  <c r="AI2690" i="38" s="1"/>
  <c r="AD2690" i="38"/>
  <c r="BC2689" i="38"/>
  <c r="AN2689" i="38"/>
  <c r="AK2689" i="38"/>
  <c r="BD2689" i="38" s="1"/>
  <c r="AG2689" i="38"/>
  <c r="AD2689" i="38"/>
  <c r="BC2688" i="38"/>
  <c r="AN2688" i="38"/>
  <c r="AK2688" i="38"/>
  <c r="BD2688" i="38" s="1"/>
  <c r="AG2688" i="38"/>
  <c r="AD2688" i="38"/>
  <c r="BC2687" i="38"/>
  <c r="AN2687" i="38"/>
  <c r="AK2687" i="38"/>
  <c r="BD2687" i="38" s="1"/>
  <c r="AG2687" i="38"/>
  <c r="AD2687" i="38"/>
  <c r="BC2686" i="38"/>
  <c r="AN2686" i="38"/>
  <c r="AK2686" i="38"/>
  <c r="BD2686" i="38" s="1"/>
  <c r="AG2686" i="38"/>
  <c r="AD2686" i="38"/>
  <c r="BC2685" i="38"/>
  <c r="AN2685" i="38"/>
  <c r="AK2685" i="38"/>
  <c r="BD2685" i="38" s="1"/>
  <c r="AG2685" i="38"/>
  <c r="AD2685" i="38"/>
  <c r="BC2684" i="38"/>
  <c r="AN2684" i="38"/>
  <c r="AK2684" i="38"/>
  <c r="BD2684" i="38" s="1"/>
  <c r="AG2684" i="38"/>
  <c r="AD2684" i="38"/>
  <c r="BC2683" i="38"/>
  <c r="AN2683" i="38"/>
  <c r="AK2683" i="38"/>
  <c r="BD2683" i="38" s="1"/>
  <c r="AG2683" i="38"/>
  <c r="AD2683" i="38"/>
  <c r="BC2682" i="38"/>
  <c r="AN2682" i="38"/>
  <c r="AK2682" i="38"/>
  <c r="BD2682" i="38" s="1"/>
  <c r="AG2682" i="38"/>
  <c r="AD2682" i="38"/>
  <c r="BC2681" i="38"/>
  <c r="AN2681" i="38"/>
  <c r="AK2681" i="38"/>
  <c r="BD2681" i="38" s="1"/>
  <c r="AG2681" i="38"/>
  <c r="AD2681" i="38"/>
  <c r="BC2680" i="38"/>
  <c r="AN2680" i="38"/>
  <c r="AK2680" i="38"/>
  <c r="BD2680" i="38" s="1"/>
  <c r="AG2680" i="38"/>
  <c r="AD2680" i="38"/>
  <c r="BC2679" i="38"/>
  <c r="AN2679" i="38"/>
  <c r="AK2679" i="38"/>
  <c r="BD2679" i="38" s="1"/>
  <c r="AG2679" i="38"/>
  <c r="AD2679" i="38"/>
  <c r="BC2678" i="38"/>
  <c r="AN2678" i="38"/>
  <c r="AK2678" i="38"/>
  <c r="BD2678" i="38" s="1"/>
  <c r="AG2678" i="38"/>
  <c r="AD2678" i="38"/>
  <c r="BC2677" i="38"/>
  <c r="AN2677" i="38"/>
  <c r="AK2677" i="38"/>
  <c r="BD2677" i="38" s="1"/>
  <c r="AG2677" i="38"/>
  <c r="AD2677" i="38"/>
  <c r="BC2676" i="38"/>
  <c r="AN2676" i="38"/>
  <c r="AK2676" i="38"/>
  <c r="BD2676" i="38" s="1"/>
  <c r="AG2676" i="38"/>
  <c r="AD2676" i="38"/>
  <c r="BC2675" i="38"/>
  <c r="AN2675" i="38"/>
  <c r="AK2675" i="38"/>
  <c r="BD2675" i="38" s="1"/>
  <c r="AG2675" i="38"/>
  <c r="AD2675" i="38"/>
  <c r="BC2674" i="38"/>
  <c r="AN2674" i="38"/>
  <c r="AK2674" i="38"/>
  <c r="BD2674" i="38" s="1"/>
  <c r="AG2674" i="38"/>
  <c r="AD2674" i="38"/>
  <c r="BC2673" i="38"/>
  <c r="AN2673" i="38"/>
  <c r="AK2673" i="38"/>
  <c r="BD2673" i="38" s="1"/>
  <c r="AG2673" i="38"/>
  <c r="AD2673" i="38"/>
  <c r="BC2672" i="38"/>
  <c r="AN2672" i="38"/>
  <c r="AK2672" i="38"/>
  <c r="BD2672" i="38" s="1"/>
  <c r="AG2672" i="38"/>
  <c r="AD2672" i="38"/>
  <c r="BC2671" i="38"/>
  <c r="AN2671" i="38"/>
  <c r="AK2671" i="38"/>
  <c r="BD2671" i="38" s="1"/>
  <c r="AG2671" i="38"/>
  <c r="AD2671" i="38"/>
  <c r="BC2670" i="38"/>
  <c r="AN2670" i="38"/>
  <c r="AK2670" i="38"/>
  <c r="BD2670" i="38" s="1"/>
  <c r="AG2670" i="38"/>
  <c r="AD2670" i="38"/>
  <c r="BC2669" i="38"/>
  <c r="AN2669" i="38"/>
  <c r="AK2669" i="38"/>
  <c r="BD2669" i="38" s="1"/>
  <c r="AG2669" i="38"/>
  <c r="AD2669" i="38"/>
  <c r="BC2668" i="38"/>
  <c r="AN2668" i="38"/>
  <c r="AK2668" i="38"/>
  <c r="BD2668" i="38" s="1"/>
  <c r="AG2668" i="38"/>
  <c r="AD2668" i="38"/>
  <c r="BC2667" i="38"/>
  <c r="AN2667" i="38"/>
  <c r="AK2667" i="38"/>
  <c r="BD2667" i="38" s="1"/>
  <c r="AG2667" i="38"/>
  <c r="AD2667" i="38"/>
  <c r="BC2666" i="38"/>
  <c r="AN2666" i="38"/>
  <c r="AK2666" i="38"/>
  <c r="BD2666" i="38" s="1"/>
  <c r="AG2666" i="38"/>
  <c r="AD2666" i="38"/>
  <c r="BC2665" i="38"/>
  <c r="AN2665" i="38"/>
  <c r="AK2665" i="38"/>
  <c r="BD2665" i="38" s="1"/>
  <c r="AG2665" i="38"/>
  <c r="AD2665" i="38"/>
  <c r="BC2664" i="38"/>
  <c r="AN2664" i="38"/>
  <c r="AK2664" i="38"/>
  <c r="BD2664" i="38" s="1"/>
  <c r="AG2664" i="38"/>
  <c r="AD2664" i="38"/>
  <c r="BC2663" i="38"/>
  <c r="AN2663" i="38"/>
  <c r="AK2663" i="38"/>
  <c r="BD2663" i="38" s="1"/>
  <c r="AG2663" i="38"/>
  <c r="AD2663" i="38"/>
  <c r="BC2662" i="38"/>
  <c r="AN2662" i="38"/>
  <c r="AK2662" i="38"/>
  <c r="BD2662" i="38" s="1"/>
  <c r="AG2662" i="38"/>
  <c r="AD2662" i="38"/>
  <c r="BC2661" i="38"/>
  <c r="AN2661" i="38"/>
  <c r="AK2661" i="38"/>
  <c r="BD2661" i="38" s="1"/>
  <c r="AG2661" i="38"/>
  <c r="AD2661" i="38"/>
  <c r="BC2660" i="38"/>
  <c r="AN2660" i="38"/>
  <c r="AK2660" i="38"/>
  <c r="BD2660" i="38" s="1"/>
  <c r="AG2660" i="38"/>
  <c r="AD2660" i="38"/>
  <c r="BC2659" i="38"/>
  <c r="AN2659" i="38"/>
  <c r="AK2659" i="38"/>
  <c r="BD2659" i="38" s="1"/>
  <c r="AG2659" i="38"/>
  <c r="AD2659" i="38"/>
  <c r="BC2658" i="38"/>
  <c r="AN2658" i="38"/>
  <c r="AK2658" i="38"/>
  <c r="BD2658" i="38" s="1"/>
  <c r="AG2658" i="38"/>
  <c r="AD2658" i="38"/>
  <c r="BC2657" i="38"/>
  <c r="AN2657" i="38"/>
  <c r="AK2657" i="38"/>
  <c r="BD2657" i="38" s="1"/>
  <c r="AG2657" i="38"/>
  <c r="AD2657" i="38"/>
  <c r="BC2656" i="38"/>
  <c r="AN2656" i="38"/>
  <c r="AK2656" i="38"/>
  <c r="BD2656" i="38" s="1"/>
  <c r="AG2656" i="38"/>
  <c r="AD2656" i="38"/>
  <c r="BC2655" i="38"/>
  <c r="AN2655" i="38"/>
  <c r="AK2655" i="38"/>
  <c r="BD2655" i="38" s="1"/>
  <c r="AG2655" i="38"/>
  <c r="AD2655" i="38"/>
  <c r="BC2654" i="38"/>
  <c r="AN2654" i="38"/>
  <c r="AK2654" i="38"/>
  <c r="BD2654" i="38" s="1"/>
  <c r="AG2654" i="38"/>
  <c r="AD2654" i="38"/>
  <c r="BC2653" i="38"/>
  <c r="AN2653" i="38"/>
  <c r="AK2653" i="38"/>
  <c r="BD2653" i="38" s="1"/>
  <c r="AG2653" i="38"/>
  <c r="AD2653" i="38"/>
  <c r="BC2652" i="38"/>
  <c r="AN2652" i="38"/>
  <c r="AK2652" i="38"/>
  <c r="BD2652" i="38" s="1"/>
  <c r="AG2652" i="38"/>
  <c r="AD2652" i="38"/>
  <c r="BC2651" i="38"/>
  <c r="AN2651" i="38"/>
  <c r="AK2651" i="38"/>
  <c r="BD2651" i="38" s="1"/>
  <c r="AG2651" i="38"/>
  <c r="AD2651" i="38"/>
  <c r="BC2650" i="38"/>
  <c r="AN2650" i="38"/>
  <c r="AK2650" i="38"/>
  <c r="BD2650" i="38" s="1"/>
  <c r="AG2650" i="38"/>
  <c r="AD2650" i="38"/>
  <c r="BC2649" i="38"/>
  <c r="AN2649" i="38"/>
  <c r="AK2649" i="38"/>
  <c r="BD2649" i="38" s="1"/>
  <c r="AG2649" i="38"/>
  <c r="AD2649" i="38"/>
  <c r="BC2648" i="38"/>
  <c r="AN2648" i="38"/>
  <c r="AK2648" i="38"/>
  <c r="BD2648" i="38" s="1"/>
  <c r="AG2648" i="38"/>
  <c r="AD2648" i="38"/>
  <c r="BC2647" i="38"/>
  <c r="AN2647" i="38"/>
  <c r="AK2647" i="38"/>
  <c r="BD2647" i="38" s="1"/>
  <c r="AG2647" i="38"/>
  <c r="AD2647" i="38"/>
  <c r="BC2646" i="38"/>
  <c r="AN2646" i="38"/>
  <c r="AK2646" i="38"/>
  <c r="BD2646" i="38" s="1"/>
  <c r="AG2646" i="38"/>
  <c r="AD2646" i="38"/>
  <c r="BC2645" i="38"/>
  <c r="AN2645" i="38"/>
  <c r="AK2645" i="38"/>
  <c r="BD2645" i="38" s="1"/>
  <c r="AG2645" i="38"/>
  <c r="AD2645" i="38"/>
  <c r="BC2644" i="38"/>
  <c r="AN2644" i="38"/>
  <c r="AK2644" i="38"/>
  <c r="BD2644" i="38" s="1"/>
  <c r="AG2644" i="38"/>
  <c r="AD2644" i="38"/>
  <c r="BC2643" i="38"/>
  <c r="AN2643" i="38"/>
  <c r="AK2643" i="38"/>
  <c r="BD2643" i="38" s="1"/>
  <c r="AG2643" i="38"/>
  <c r="AD2643" i="38"/>
  <c r="BC2642" i="38"/>
  <c r="AN2642" i="38"/>
  <c r="AK2642" i="38"/>
  <c r="BD2642" i="38" s="1"/>
  <c r="AG2642" i="38"/>
  <c r="AD2642" i="38"/>
  <c r="BC2641" i="38"/>
  <c r="AN2641" i="38"/>
  <c r="AK2641" i="38"/>
  <c r="BD2641" i="38" s="1"/>
  <c r="AG2641" i="38"/>
  <c r="AD2641" i="38"/>
  <c r="BC2640" i="38"/>
  <c r="AN2640" i="38"/>
  <c r="AK2640" i="38"/>
  <c r="BD2640" i="38" s="1"/>
  <c r="AG2640" i="38"/>
  <c r="AD2640" i="38"/>
  <c r="BC2639" i="38"/>
  <c r="AN2639" i="38"/>
  <c r="AK2639" i="38"/>
  <c r="BD2639" i="38" s="1"/>
  <c r="AG2639" i="38"/>
  <c r="AD2639" i="38"/>
  <c r="BC2638" i="38"/>
  <c r="AN2638" i="38"/>
  <c r="AK2638" i="38"/>
  <c r="BD2638" i="38" s="1"/>
  <c r="AG2638" i="38"/>
  <c r="AD2638" i="38"/>
  <c r="BC2637" i="38"/>
  <c r="AN2637" i="38"/>
  <c r="AK2637" i="38"/>
  <c r="BD2637" i="38" s="1"/>
  <c r="AG2637" i="38"/>
  <c r="AD2637" i="38"/>
  <c r="BC2636" i="38"/>
  <c r="AN2636" i="38"/>
  <c r="AK2636" i="38"/>
  <c r="BD2636" i="38" s="1"/>
  <c r="AG2636" i="38"/>
  <c r="AD2636" i="38"/>
  <c r="BC2635" i="38"/>
  <c r="AN2635" i="38"/>
  <c r="AK2635" i="38"/>
  <c r="BD2635" i="38" s="1"/>
  <c r="AG2635" i="38"/>
  <c r="AD2635" i="38"/>
  <c r="BC2634" i="38"/>
  <c r="AN2634" i="38"/>
  <c r="AK2634" i="38"/>
  <c r="BD2634" i="38" s="1"/>
  <c r="AG2634" i="38"/>
  <c r="AD2634" i="38"/>
  <c r="BC2633" i="38"/>
  <c r="AN2633" i="38"/>
  <c r="AK2633" i="38"/>
  <c r="BD2633" i="38" s="1"/>
  <c r="AG2633" i="38"/>
  <c r="AD2633" i="38"/>
  <c r="BC2632" i="38"/>
  <c r="AN2632" i="38"/>
  <c r="AK2632" i="38"/>
  <c r="BD2632" i="38" s="1"/>
  <c r="AG2632" i="38"/>
  <c r="AD2632" i="38"/>
  <c r="BC2631" i="38"/>
  <c r="AN2631" i="38"/>
  <c r="AK2631" i="38"/>
  <c r="BD2631" i="38" s="1"/>
  <c r="AG2631" i="38"/>
  <c r="AD2631" i="38"/>
  <c r="BC2630" i="38"/>
  <c r="AN2630" i="38"/>
  <c r="AK2630" i="38"/>
  <c r="BD2630" i="38" s="1"/>
  <c r="AG2630" i="38"/>
  <c r="AD2630" i="38"/>
  <c r="BC2629" i="38"/>
  <c r="AN2629" i="38"/>
  <c r="AK2629" i="38"/>
  <c r="BD2629" i="38" s="1"/>
  <c r="AG2629" i="38"/>
  <c r="AD2629" i="38"/>
  <c r="BC2628" i="38"/>
  <c r="AN2628" i="38"/>
  <c r="AK2628" i="38"/>
  <c r="BD2628" i="38" s="1"/>
  <c r="AG2628" i="38"/>
  <c r="AD2628" i="38"/>
  <c r="BC2627" i="38"/>
  <c r="AN2627" i="38"/>
  <c r="AK2627" i="38"/>
  <c r="BD2627" i="38" s="1"/>
  <c r="AG2627" i="38"/>
  <c r="AI2627" i="38" s="1"/>
  <c r="AD2627" i="38"/>
  <c r="BC2626" i="38"/>
  <c r="AN2626" i="38"/>
  <c r="AK2626" i="38"/>
  <c r="BD2626" i="38" s="1"/>
  <c r="AG2626" i="38"/>
  <c r="AI2626" i="38" s="1"/>
  <c r="AD2626" i="38"/>
  <c r="BC2625" i="38"/>
  <c r="AN2625" i="38"/>
  <c r="AK2625" i="38"/>
  <c r="BD2625" i="38" s="1"/>
  <c r="AG2625" i="38"/>
  <c r="AI2625" i="38" s="1"/>
  <c r="AD2625" i="38"/>
  <c r="BC2624" i="38"/>
  <c r="AN2624" i="38"/>
  <c r="AK2624" i="38"/>
  <c r="BD2624" i="38" s="1"/>
  <c r="AG2624" i="38"/>
  <c r="AD2624" i="38"/>
  <c r="BC2623" i="38"/>
  <c r="AN2623" i="38"/>
  <c r="AK2623" i="38"/>
  <c r="BD2623" i="38" s="1"/>
  <c r="AG2623" i="38"/>
  <c r="AD2623" i="38"/>
  <c r="BC2622" i="38"/>
  <c r="AN2622" i="38"/>
  <c r="AK2622" i="38"/>
  <c r="BD2622" i="38" s="1"/>
  <c r="AG2622" i="38"/>
  <c r="AD2622" i="38"/>
  <c r="BC2621" i="38"/>
  <c r="AN2621" i="38"/>
  <c r="AK2621" i="38"/>
  <c r="BD2621" i="38" s="1"/>
  <c r="AG2621" i="38"/>
  <c r="AI2621" i="38" s="1"/>
  <c r="AD2621" i="38"/>
  <c r="BC2620" i="38"/>
  <c r="AN2620" i="38"/>
  <c r="AK2620" i="38"/>
  <c r="BD2620" i="38" s="1"/>
  <c r="AG2620" i="38"/>
  <c r="AI2620" i="38" s="1"/>
  <c r="AD2620" i="38"/>
  <c r="BC2619" i="38"/>
  <c r="AN2619" i="38"/>
  <c r="AK2619" i="38"/>
  <c r="BD2619" i="38" s="1"/>
  <c r="AG2619" i="38"/>
  <c r="AI2619" i="38" s="1"/>
  <c r="AD2619" i="38"/>
  <c r="BC2618" i="38"/>
  <c r="AN2618" i="38"/>
  <c r="AK2618" i="38"/>
  <c r="BD2618" i="38" s="1"/>
  <c r="AG2618" i="38"/>
  <c r="AI2618" i="38" s="1"/>
  <c r="AD2618" i="38"/>
  <c r="BC2617" i="38"/>
  <c r="AN2617" i="38"/>
  <c r="AK2617" i="38"/>
  <c r="BD2617" i="38" s="1"/>
  <c r="AG2617" i="38"/>
  <c r="AI2617" i="38" s="1"/>
  <c r="AD2617" i="38"/>
  <c r="BC2616" i="38"/>
  <c r="AN2616" i="38"/>
  <c r="AK2616" i="38"/>
  <c r="BD2616" i="38" s="1"/>
  <c r="AG2616" i="38"/>
  <c r="AI2616" i="38" s="1"/>
  <c r="AD2616" i="38"/>
  <c r="BC2615" i="38"/>
  <c r="AN2615" i="38"/>
  <c r="AK2615" i="38"/>
  <c r="BD2615" i="38" s="1"/>
  <c r="AG2615" i="38"/>
  <c r="AI2615" i="38" s="1"/>
  <c r="AD2615" i="38"/>
  <c r="BC2614" i="38"/>
  <c r="AN2614" i="38"/>
  <c r="AK2614" i="38"/>
  <c r="BD2614" i="38" s="1"/>
  <c r="AG2614" i="38"/>
  <c r="AD2614" i="38"/>
  <c r="BC2613" i="38"/>
  <c r="AN2613" i="38"/>
  <c r="AK2613" i="38"/>
  <c r="BD2613" i="38" s="1"/>
  <c r="AG2613" i="38"/>
  <c r="AD2613" i="38"/>
  <c r="BC2612" i="38"/>
  <c r="AN2612" i="38"/>
  <c r="AK2612" i="38"/>
  <c r="BD2612" i="38" s="1"/>
  <c r="AG2612" i="38"/>
  <c r="AI2612" i="38" s="1"/>
  <c r="AD2612" i="38"/>
  <c r="BC2611" i="38"/>
  <c r="AN2611" i="38"/>
  <c r="AK2611" i="38"/>
  <c r="BD2611" i="38" s="1"/>
  <c r="AG2611" i="38"/>
  <c r="AI2611" i="38" s="1"/>
  <c r="AD2611" i="38"/>
  <c r="BC2610" i="38"/>
  <c r="AN2610" i="38"/>
  <c r="AK2610" i="38"/>
  <c r="BD2610" i="38" s="1"/>
  <c r="AG2610" i="38"/>
  <c r="AI2610" i="38" s="1"/>
  <c r="AD2610" i="38"/>
  <c r="BC2609" i="38"/>
  <c r="AN2609" i="38"/>
  <c r="AK2609" i="38"/>
  <c r="BD2609" i="38" s="1"/>
  <c r="AG2609" i="38"/>
  <c r="AD2609" i="38"/>
  <c r="BC2608" i="38"/>
  <c r="AN2608" i="38"/>
  <c r="AK2608" i="38"/>
  <c r="BD2608" i="38" s="1"/>
  <c r="AG2608" i="38"/>
  <c r="AI2608" i="38" s="1"/>
  <c r="AD2608" i="38"/>
  <c r="BC2607" i="38"/>
  <c r="AN2607" i="38"/>
  <c r="AK2607" i="38"/>
  <c r="BD2607" i="38" s="1"/>
  <c r="AG2607" i="38"/>
  <c r="AD2607" i="38"/>
  <c r="BC2606" i="38"/>
  <c r="AN2606" i="38"/>
  <c r="AK2606" i="38"/>
  <c r="BD2606" i="38" s="1"/>
  <c r="AG2606" i="38"/>
  <c r="AD2606" i="38"/>
  <c r="BC2605" i="38"/>
  <c r="AN2605" i="38"/>
  <c r="AK2605" i="38"/>
  <c r="BD2605" i="38" s="1"/>
  <c r="AG2605" i="38"/>
  <c r="AD2605" i="38"/>
  <c r="BC2604" i="38"/>
  <c r="AN2604" i="38"/>
  <c r="AK2604" i="38"/>
  <c r="BD2604" i="38" s="1"/>
  <c r="AG2604" i="38"/>
  <c r="AI2604" i="38" s="1"/>
  <c r="AD2604" i="38"/>
  <c r="BC2603" i="38"/>
  <c r="AN2603" i="38"/>
  <c r="AK2603" i="38"/>
  <c r="BD2603" i="38" s="1"/>
  <c r="AG2603" i="38"/>
  <c r="AI2603" i="38" s="1"/>
  <c r="AD2603" i="38"/>
  <c r="BC2602" i="38"/>
  <c r="AN2602" i="38"/>
  <c r="AK2602" i="38"/>
  <c r="BD2602" i="38" s="1"/>
  <c r="AG2602" i="38"/>
  <c r="AI2602" i="38" s="1"/>
  <c r="AD2602" i="38"/>
  <c r="BC2601" i="38"/>
  <c r="AN2601" i="38"/>
  <c r="AK2601" i="38"/>
  <c r="BD2601" i="38" s="1"/>
  <c r="AG2601" i="38"/>
  <c r="AI2601" i="38" s="1"/>
  <c r="AD2601" i="38"/>
  <c r="BC2600" i="38"/>
  <c r="AN2600" i="38"/>
  <c r="AK2600" i="38"/>
  <c r="BD2600" i="38" s="1"/>
  <c r="AG2600" i="38"/>
  <c r="AI2600" i="38" s="1"/>
  <c r="AD2600" i="38"/>
  <c r="BC2599" i="38"/>
  <c r="AN2599" i="38"/>
  <c r="AK2599" i="38"/>
  <c r="BD2599" i="38" s="1"/>
  <c r="AG2599" i="38"/>
  <c r="AI2599" i="38" s="1"/>
  <c r="AD2599" i="38"/>
  <c r="BC2598" i="38"/>
  <c r="AN2598" i="38"/>
  <c r="AK2598" i="38"/>
  <c r="BD2598" i="38" s="1"/>
  <c r="AG2598" i="38"/>
  <c r="AI2598" i="38" s="1"/>
  <c r="AD2598" i="38"/>
  <c r="BC2597" i="38"/>
  <c r="AN2597" i="38"/>
  <c r="AK2597" i="38"/>
  <c r="BD2597" i="38" s="1"/>
  <c r="AG2597" i="38"/>
  <c r="AI2597" i="38" s="1"/>
  <c r="AD2597" i="38"/>
  <c r="BC2596" i="38"/>
  <c r="AN2596" i="38"/>
  <c r="AK2596" i="38"/>
  <c r="BD2596" i="38" s="1"/>
  <c r="AG2596" i="38"/>
  <c r="AI2596" i="38" s="1"/>
  <c r="AD2596" i="38"/>
  <c r="BC2595" i="38"/>
  <c r="AN2595" i="38"/>
  <c r="AK2595" i="38"/>
  <c r="BD2595" i="38" s="1"/>
  <c r="AG2595" i="38"/>
  <c r="AI2595" i="38" s="1"/>
  <c r="AD2595" i="38"/>
  <c r="BC2594" i="38"/>
  <c r="AN2594" i="38"/>
  <c r="AK2594" i="38"/>
  <c r="BD2594" i="38" s="1"/>
  <c r="AG2594" i="38"/>
  <c r="AI2594" i="38" s="1"/>
  <c r="AD2594" i="38"/>
  <c r="BC2593" i="38"/>
  <c r="AN2593" i="38"/>
  <c r="AK2593" i="38"/>
  <c r="BD2593" i="38" s="1"/>
  <c r="AG2593" i="38"/>
  <c r="AD2593" i="38"/>
  <c r="BC2592" i="38"/>
  <c r="AN2592" i="38"/>
  <c r="AK2592" i="38"/>
  <c r="BD2592" i="38" s="1"/>
  <c r="AG2592" i="38"/>
  <c r="AD2592" i="38"/>
  <c r="BC2591" i="38"/>
  <c r="AN2591" i="38"/>
  <c r="AK2591" i="38"/>
  <c r="BD2591" i="38" s="1"/>
  <c r="AG2591" i="38"/>
  <c r="AI2591" i="38" s="1"/>
  <c r="AD2591" i="38"/>
  <c r="BC2590" i="38"/>
  <c r="AN2590" i="38"/>
  <c r="AK2590" i="38"/>
  <c r="BD2590" i="38" s="1"/>
  <c r="AG2590" i="38"/>
  <c r="AD2590" i="38"/>
  <c r="BC2589" i="38"/>
  <c r="AN2589" i="38"/>
  <c r="AK2589" i="38"/>
  <c r="BD2589" i="38" s="1"/>
  <c r="AG2589" i="38"/>
  <c r="AI2589" i="38" s="1"/>
  <c r="AD2589" i="38"/>
  <c r="BC2588" i="38"/>
  <c r="AN2588" i="38"/>
  <c r="AK2588" i="38"/>
  <c r="BD2588" i="38" s="1"/>
  <c r="AG2588" i="38"/>
  <c r="AI2588" i="38" s="1"/>
  <c r="AD2588" i="38"/>
  <c r="BC2587" i="38"/>
  <c r="AN2587" i="38"/>
  <c r="AK2587" i="38"/>
  <c r="BD2587" i="38" s="1"/>
  <c r="AG2587" i="38"/>
  <c r="AD2587" i="38"/>
  <c r="BC2586" i="38"/>
  <c r="AN2586" i="38"/>
  <c r="AK2586" i="38"/>
  <c r="BD2586" i="38" s="1"/>
  <c r="AG2586" i="38"/>
  <c r="AD2586" i="38"/>
  <c r="BC2585" i="38"/>
  <c r="AN2585" i="38"/>
  <c r="AK2585" i="38"/>
  <c r="BD2585" i="38" s="1"/>
  <c r="AG2585" i="38"/>
  <c r="AD2585" i="38"/>
  <c r="BC2584" i="38"/>
  <c r="AN2584" i="38"/>
  <c r="AK2584" i="38"/>
  <c r="BD2584" i="38" s="1"/>
  <c r="AG2584" i="38"/>
  <c r="AD2584" i="38"/>
  <c r="BC2583" i="38"/>
  <c r="AN2583" i="38"/>
  <c r="AK2583" i="38"/>
  <c r="BD2583" i="38" s="1"/>
  <c r="AG2583" i="38"/>
  <c r="AD2583" i="38"/>
  <c r="BC2582" i="38"/>
  <c r="AN2582" i="38"/>
  <c r="AK2582" i="38"/>
  <c r="BD2582" i="38" s="1"/>
  <c r="AG2582" i="38"/>
  <c r="AD2582" i="38"/>
  <c r="BC2581" i="38"/>
  <c r="AN2581" i="38"/>
  <c r="AK2581" i="38"/>
  <c r="BD2581" i="38" s="1"/>
  <c r="AG2581" i="38"/>
  <c r="AD2581" i="38"/>
  <c r="BC2580" i="38"/>
  <c r="AN2580" i="38"/>
  <c r="AK2580" i="38"/>
  <c r="BD2580" i="38" s="1"/>
  <c r="AG2580" i="38"/>
  <c r="AD2580" i="38"/>
  <c r="BC2579" i="38"/>
  <c r="AN2579" i="38"/>
  <c r="AK2579" i="38"/>
  <c r="BD2579" i="38" s="1"/>
  <c r="AG2579" i="38"/>
  <c r="AD2579" i="38"/>
  <c r="BC2578" i="38"/>
  <c r="AN2578" i="38"/>
  <c r="AK2578" i="38"/>
  <c r="BD2578" i="38" s="1"/>
  <c r="AG2578" i="38"/>
  <c r="AD2578" i="38"/>
  <c r="BC2577" i="38"/>
  <c r="AN2577" i="38"/>
  <c r="AK2577" i="38"/>
  <c r="BD2577" i="38" s="1"/>
  <c r="AG2577" i="38"/>
  <c r="AD2577" i="38"/>
  <c r="BC2576" i="38"/>
  <c r="AN2576" i="38"/>
  <c r="AK2576" i="38"/>
  <c r="BD2576" i="38" s="1"/>
  <c r="AG2576" i="38"/>
  <c r="AD2576" i="38"/>
  <c r="BC2575" i="38"/>
  <c r="AN2575" i="38"/>
  <c r="AK2575" i="38"/>
  <c r="BD2575" i="38" s="1"/>
  <c r="AG2575" i="38"/>
  <c r="AD2575" i="38"/>
  <c r="BC2574" i="38"/>
  <c r="AN2574" i="38"/>
  <c r="AK2574" i="38"/>
  <c r="BD2574" i="38" s="1"/>
  <c r="AG2574" i="38"/>
  <c r="AD2574" i="38"/>
  <c r="BC2573" i="38"/>
  <c r="AN2573" i="38"/>
  <c r="AK2573" i="38"/>
  <c r="BD2573" i="38" s="1"/>
  <c r="AG2573" i="38"/>
  <c r="AD2573" i="38"/>
  <c r="BC2572" i="38"/>
  <c r="AN2572" i="38"/>
  <c r="AK2572" i="38"/>
  <c r="BD2572" i="38" s="1"/>
  <c r="AG2572" i="38"/>
  <c r="AD2572" i="38"/>
  <c r="BC2571" i="38"/>
  <c r="AN2571" i="38"/>
  <c r="AK2571" i="38"/>
  <c r="BD2571" i="38" s="1"/>
  <c r="AG2571" i="38"/>
  <c r="AD2571" i="38"/>
  <c r="BC2570" i="38"/>
  <c r="AN2570" i="38"/>
  <c r="AK2570" i="38"/>
  <c r="BD2570" i="38" s="1"/>
  <c r="AG2570" i="38"/>
  <c r="AD2570" i="38"/>
  <c r="BC2569" i="38"/>
  <c r="AN2569" i="38"/>
  <c r="AK2569" i="38"/>
  <c r="BD2569" i="38" s="1"/>
  <c r="AG2569" i="38"/>
  <c r="AD2569" i="38"/>
  <c r="BC2568" i="38"/>
  <c r="AN2568" i="38"/>
  <c r="AK2568" i="38"/>
  <c r="BD2568" i="38" s="1"/>
  <c r="AG2568" i="38"/>
  <c r="AD2568" i="38"/>
  <c r="BC2567" i="38"/>
  <c r="AN2567" i="38"/>
  <c r="AK2567" i="38"/>
  <c r="BD2567" i="38" s="1"/>
  <c r="AG2567" i="38"/>
  <c r="AD2567" i="38"/>
  <c r="BC2566" i="38"/>
  <c r="AN2566" i="38"/>
  <c r="AK2566" i="38"/>
  <c r="BD2566" i="38" s="1"/>
  <c r="AG2566" i="38"/>
  <c r="AD2566" i="38"/>
  <c r="BC2565" i="38"/>
  <c r="AN2565" i="38"/>
  <c r="AK2565" i="38"/>
  <c r="BD2565" i="38" s="1"/>
  <c r="AG2565" i="38"/>
  <c r="AD2565" i="38"/>
  <c r="BC2564" i="38"/>
  <c r="AN2564" i="38"/>
  <c r="AK2564" i="38"/>
  <c r="BD2564" i="38" s="1"/>
  <c r="AG2564" i="38"/>
  <c r="AD2564" i="38"/>
  <c r="BC2563" i="38"/>
  <c r="AN2563" i="38"/>
  <c r="AK2563" i="38"/>
  <c r="BD2563" i="38" s="1"/>
  <c r="AG2563" i="38"/>
  <c r="AD2563" i="38"/>
  <c r="BC2562" i="38"/>
  <c r="AN2562" i="38"/>
  <c r="AK2562" i="38"/>
  <c r="BD2562" i="38" s="1"/>
  <c r="AG2562" i="38"/>
  <c r="AD2562" i="38"/>
  <c r="BC2561" i="38"/>
  <c r="AN2561" i="38"/>
  <c r="AK2561" i="38"/>
  <c r="BD2561" i="38" s="1"/>
  <c r="AG2561" i="38"/>
  <c r="AD2561" i="38"/>
  <c r="BC2560" i="38"/>
  <c r="AN2560" i="38"/>
  <c r="AK2560" i="38"/>
  <c r="BD2560" i="38" s="1"/>
  <c r="AG2560" i="38"/>
  <c r="AD2560" i="38"/>
  <c r="BC2559" i="38"/>
  <c r="AN2559" i="38"/>
  <c r="AK2559" i="38"/>
  <c r="BD2559" i="38" s="1"/>
  <c r="AG2559" i="38"/>
  <c r="AD2559" i="38"/>
  <c r="BC2558" i="38"/>
  <c r="AN2558" i="38"/>
  <c r="AK2558" i="38"/>
  <c r="BD2558" i="38" s="1"/>
  <c r="AG2558" i="38"/>
  <c r="AD2558" i="38"/>
  <c r="BC2557" i="38"/>
  <c r="AN2557" i="38"/>
  <c r="AK2557" i="38"/>
  <c r="BD2557" i="38" s="1"/>
  <c r="AG2557" i="38"/>
  <c r="AD2557" i="38"/>
  <c r="BC2556" i="38"/>
  <c r="AN2556" i="38"/>
  <c r="AK2556" i="38"/>
  <c r="BD2556" i="38" s="1"/>
  <c r="AG2556" i="38"/>
  <c r="AD2556" i="38"/>
  <c r="BC2555" i="38"/>
  <c r="AN2555" i="38"/>
  <c r="AK2555" i="38"/>
  <c r="BD2555" i="38" s="1"/>
  <c r="AG2555" i="38"/>
  <c r="AD2555" i="38"/>
  <c r="BC2554" i="38"/>
  <c r="AN2554" i="38"/>
  <c r="AK2554" i="38"/>
  <c r="BD2554" i="38" s="1"/>
  <c r="AG2554" i="38"/>
  <c r="AD2554" i="38"/>
  <c r="BC2553" i="38"/>
  <c r="AN2553" i="38"/>
  <c r="AK2553" i="38"/>
  <c r="BD2553" i="38" s="1"/>
  <c r="AG2553" i="38"/>
  <c r="AD2553" i="38"/>
  <c r="BC2552" i="38"/>
  <c r="AN2552" i="38"/>
  <c r="AK2552" i="38"/>
  <c r="BD2552" i="38" s="1"/>
  <c r="AG2552" i="38"/>
  <c r="AD2552" i="38"/>
  <c r="BC2551" i="38"/>
  <c r="AN2551" i="38"/>
  <c r="AK2551" i="38"/>
  <c r="BD2551" i="38" s="1"/>
  <c r="AG2551" i="38"/>
  <c r="AD2551" i="38"/>
  <c r="BC2550" i="38"/>
  <c r="AN2550" i="38"/>
  <c r="AK2550" i="38"/>
  <c r="BD2550" i="38" s="1"/>
  <c r="AG2550" i="38"/>
  <c r="AD2550" i="38"/>
  <c r="BC2549" i="38"/>
  <c r="AN2549" i="38"/>
  <c r="AK2549" i="38"/>
  <c r="BD2549" i="38" s="1"/>
  <c r="AG2549" i="38"/>
  <c r="AD2549" i="38"/>
  <c r="BC2548" i="38"/>
  <c r="AN2548" i="38"/>
  <c r="AK2548" i="38"/>
  <c r="BD2548" i="38" s="1"/>
  <c r="AG2548" i="38"/>
  <c r="AD2548" i="38"/>
  <c r="BC2547" i="38"/>
  <c r="AN2547" i="38"/>
  <c r="AK2547" i="38"/>
  <c r="BD2547" i="38" s="1"/>
  <c r="AG2547" i="38"/>
  <c r="AD2547" i="38"/>
  <c r="BC2546" i="38"/>
  <c r="AN2546" i="38"/>
  <c r="AK2546" i="38"/>
  <c r="BD2546" i="38" s="1"/>
  <c r="AG2546" i="38"/>
  <c r="AD2546" i="38"/>
  <c r="BC2545" i="38"/>
  <c r="AN2545" i="38"/>
  <c r="AK2545" i="38"/>
  <c r="BD2545" i="38" s="1"/>
  <c r="AG2545" i="38"/>
  <c r="AD2545" i="38"/>
  <c r="BC2544" i="38"/>
  <c r="AN2544" i="38"/>
  <c r="AK2544" i="38"/>
  <c r="BD2544" i="38" s="1"/>
  <c r="AG2544" i="38"/>
  <c r="AD2544" i="38"/>
  <c r="BC2543" i="38"/>
  <c r="AN2543" i="38"/>
  <c r="AK2543" i="38"/>
  <c r="BD2543" i="38" s="1"/>
  <c r="AG2543" i="38"/>
  <c r="AD2543" i="38"/>
  <c r="BC2542" i="38"/>
  <c r="AN2542" i="38"/>
  <c r="AK2542" i="38"/>
  <c r="BD2542" i="38" s="1"/>
  <c r="AG2542" i="38"/>
  <c r="AD2542" i="38"/>
  <c r="BC2541" i="38"/>
  <c r="AN2541" i="38"/>
  <c r="AK2541" i="38"/>
  <c r="BD2541" i="38" s="1"/>
  <c r="AG2541" i="38"/>
  <c r="AD2541" i="38"/>
  <c r="BC2540" i="38"/>
  <c r="AN2540" i="38"/>
  <c r="AK2540" i="38"/>
  <c r="BD2540" i="38" s="1"/>
  <c r="AG2540" i="38"/>
  <c r="AD2540" i="38"/>
  <c r="BC2539" i="38"/>
  <c r="AN2539" i="38"/>
  <c r="AK2539" i="38"/>
  <c r="BD2539" i="38" s="1"/>
  <c r="AG2539" i="38"/>
  <c r="AD2539" i="38"/>
  <c r="BC2538" i="38"/>
  <c r="AN2538" i="38"/>
  <c r="AK2538" i="38"/>
  <c r="BD2538" i="38" s="1"/>
  <c r="AG2538" i="38"/>
  <c r="AD2538" i="38"/>
  <c r="BC2537" i="38"/>
  <c r="AN2537" i="38"/>
  <c r="AK2537" i="38"/>
  <c r="BD2537" i="38" s="1"/>
  <c r="AG2537" i="38"/>
  <c r="AD2537" i="38"/>
  <c r="BC2536" i="38"/>
  <c r="AN2536" i="38"/>
  <c r="AK2536" i="38"/>
  <c r="BD2536" i="38" s="1"/>
  <c r="AG2536" i="38"/>
  <c r="AD2536" i="38"/>
  <c r="BC2535" i="38"/>
  <c r="AN2535" i="38"/>
  <c r="AK2535" i="38"/>
  <c r="BD2535" i="38" s="1"/>
  <c r="AG2535" i="38"/>
  <c r="AD2535" i="38"/>
  <c r="BC2534" i="38"/>
  <c r="AN2534" i="38"/>
  <c r="AK2534" i="38"/>
  <c r="BD2534" i="38" s="1"/>
  <c r="AG2534" i="38"/>
  <c r="AD2534" i="38"/>
  <c r="BC2533" i="38"/>
  <c r="AN2533" i="38"/>
  <c r="AK2533" i="38"/>
  <c r="BD2533" i="38" s="1"/>
  <c r="AG2533" i="38"/>
  <c r="AD2533" i="38"/>
  <c r="BC2532" i="38"/>
  <c r="AN2532" i="38"/>
  <c r="AK2532" i="38"/>
  <c r="BD2532" i="38" s="1"/>
  <c r="AG2532" i="38"/>
  <c r="AD2532" i="38"/>
  <c r="BC2531" i="38"/>
  <c r="AN2531" i="38"/>
  <c r="AK2531" i="38"/>
  <c r="BD2531" i="38" s="1"/>
  <c r="AG2531" i="38"/>
  <c r="AD2531" i="38"/>
  <c r="BC2530" i="38"/>
  <c r="AN2530" i="38"/>
  <c r="AK2530" i="38"/>
  <c r="BD2530" i="38" s="1"/>
  <c r="AG2530" i="38"/>
  <c r="AD2530" i="38"/>
  <c r="BC2529" i="38"/>
  <c r="AN2529" i="38"/>
  <c r="AK2529" i="38"/>
  <c r="BD2529" i="38" s="1"/>
  <c r="AG2529" i="38"/>
  <c r="AD2529" i="38"/>
  <c r="BC2528" i="38"/>
  <c r="AN2528" i="38"/>
  <c r="AK2528" i="38"/>
  <c r="BD2528" i="38" s="1"/>
  <c r="AG2528" i="38"/>
  <c r="AD2528" i="38"/>
  <c r="BC2527" i="38"/>
  <c r="AN2527" i="38"/>
  <c r="AK2527" i="38"/>
  <c r="BD2527" i="38" s="1"/>
  <c r="AG2527" i="38"/>
  <c r="AD2527" i="38"/>
  <c r="BC2526" i="38"/>
  <c r="AN2526" i="38"/>
  <c r="AK2526" i="38"/>
  <c r="BD2526" i="38" s="1"/>
  <c r="AG2526" i="38"/>
  <c r="AD2526" i="38"/>
  <c r="BC2525" i="38"/>
  <c r="AN2525" i="38"/>
  <c r="AK2525" i="38"/>
  <c r="BD2525" i="38" s="1"/>
  <c r="AG2525" i="38"/>
  <c r="AD2525" i="38"/>
  <c r="BC2524" i="38"/>
  <c r="AN2524" i="38"/>
  <c r="AK2524" i="38"/>
  <c r="BD2524" i="38" s="1"/>
  <c r="AG2524" i="38"/>
  <c r="AD2524" i="38"/>
  <c r="BC2523" i="38"/>
  <c r="AN2523" i="38"/>
  <c r="AK2523" i="38"/>
  <c r="BD2523" i="38" s="1"/>
  <c r="AG2523" i="38"/>
  <c r="AD2523" i="38"/>
  <c r="BC2522" i="38"/>
  <c r="AN2522" i="38"/>
  <c r="AK2522" i="38"/>
  <c r="BD2522" i="38" s="1"/>
  <c r="AG2522" i="38"/>
  <c r="AD2522" i="38"/>
  <c r="BC2521" i="38"/>
  <c r="AN2521" i="38"/>
  <c r="AK2521" i="38"/>
  <c r="BD2521" i="38" s="1"/>
  <c r="AG2521" i="38"/>
  <c r="AD2521" i="38"/>
  <c r="BC2520" i="38"/>
  <c r="AN2520" i="38"/>
  <c r="AK2520" i="38"/>
  <c r="BD2520" i="38" s="1"/>
  <c r="AG2520" i="38"/>
  <c r="AD2520" i="38"/>
  <c r="BC2519" i="38"/>
  <c r="AN2519" i="38"/>
  <c r="AK2519" i="38"/>
  <c r="BD2519" i="38" s="1"/>
  <c r="AG2519" i="38"/>
  <c r="AD2519" i="38"/>
  <c r="BC2518" i="38"/>
  <c r="AN2518" i="38"/>
  <c r="AK2518" i="38"/>
  <c r="BD2518" i="38" s="1"/>
  <c r="AG2518" i="38"/>
  <c r="AD2518" i="38"/>
  <c r="BC2517" i="38"/>
  <c r="AN2517" i="38"/>
  <c r="AK2517" i="38"/>
  <c r="BD2517" i="38" s="1"/>
  <c r="AG2517" i="38"/>
  <c r="AD2517" i="38"/>
  <c r="BC2516" i="38"/>
  <c r="AN2516" i="38"/>
  <c r="AK2516" i="38"/>
  <c r="BD2516" i="38" s="1"/>
  <c r="AG2516" i="38"/>
  <c r="AD2516" i="38"/>
  <c r="BC2515" i="38"/>
  <c r="AN2515" i="38"/>
  <c r="AK2515" i="38"/>
  <c r="BD2515" i="38" s="1"/>
  <c r="AG2515" i="38"/>
  <c r="AD2515" i="38"/>
  <c r="BC2514" i="38"/>
  <c r="AN2514" i="38"/>
  <c r="AK2514" i="38"/>
  <c r="BD2514" i="38" s="1"/>
  <c r="AG2514" i="38"/>
  <c r="AD2514" i="38"/>
  <c r="BC2513" i="38"/>
  <c r="AN2513" i="38"/>
  <c r="AK2513" i="38"/>
  <c r="BD2513" i="38" s="1"/>
  <c r="AG2513" i="38"/>
  <c r="AD2513" i="38"/>
  <c r="BC2512" i="38"/>
  <c r="AN2512" i="38"/>
  <c r="AK2512" i="38"/>
  <c r="BD2512" i="38" s="1"/>
  <c r="AG2512" i="38"/>
  <c r="AD2512" i="38"/>
  <c r="BC2511" i="38"/>
  <c r="AN2511" i="38"/>
  <c r="AK2511" i="38"/>
  <c r="BD2511" i="38" s="1"/>
  <c r="AG2511" i="38"/>
  <c r="AD2511" i="38"/>
  <c r="BC2510" i="38"/>
  <c r="AN2510" i="38"/>
  <c r="AK2510" i="38"/>
  <c r="BD2510" i="38" s="1"/>
  <c r="AG2510" i="38"/>
  <c r="AD2510" i="38"/>
  <c r="BC2509" i="38"/>
  <c r="AN2509" i="38"/>
  <c r="AK2509" i="38"/>
  <c r="BD2509" i="38" s="1"/>
  <c r="AG2509" i="38"/>
  <c r="AD2509" i="38"/>
  <c r="BC2508" i="38"/>
  <c r="AN2508" i="38"/>
  <c r="AK2508" i="38"/>
  <c r="BD2508" i="38" s="1"/>
  <c r="AG2508" i="38"/>
  <c r="AD2508" i="38"/>
  <c r="BC2507" i="38"/>
  <c r="AN2507" i="38"/>
  <c r="AK2507" i="38"/>
  <c r="BD2507" i="38" s="1"/>
  <c r="AG2507" i="38"/>
  <c r="AD2507" i="38"/>
  <c r="BC2506" i="38"/>
  <c r="AN2506" i="38"/>
  <c r="AK2506" i="38"/>
  <c r="BD2506" i="38" s="1"/>
  <c r="AG2506" i="38"/>
  <c r="AD2506" i="38"/>
  <c r="BC2505" i="38"/>
  <c r="AN2505" i="38"/>
  <c r="AK2505" i="38"/>
  <c r="BD2505" i="38" s="1"/>
  <c r="AG2505" i="38"/>
  <c r="AD2505" i="38"/>
  <c r="BC2504" i="38"/>
  <c r="AN2504" i="38"/>
  <c r="AK2504" i="38"/>
  <c r="BD2504" i="38" s="1"/>
  <c r="AG2504" i="38"/>
  <c r="AD2504" i="38"/>
  <c r="BC2503" i="38"/>
  <c r="AN2503" i="38"/>
  <c r="AK2503" i="38"/>
  <c r="BD2503" i="38" s="1"/>
  <c r="AG2503" i="38"/>
  <c r="AD2503" i="38"/>
  <c r="BC2502" i="38"/>
  <c r="AN2502" i="38"/>
  <c r="AK2502" i="38"/>
  <c r="BD2502" i="38" s="1"/>
  <c r="AG2502" i="38"/>
  <c r="AD2502" i="38"/>
  <c r="BC2501" i="38"/>
  <c r="AN2501" i="38"/>
  <c r="AK2501" i="38"/>
  <c r="BD2501" i="38" s="1"/>
  <c r="AG2501" i="38"/>
  <c r="AD2501" i="38"/>
  <c r="BC2500" i="38"/>
  <c r="AN2500" i="38"/>
  <c r="AK2500" i="38"/>
  <c r="BD2500" i="38" s="1"/>
  <c r="AG2500" i="38"/>
  <c r="AD2500" i="38"/>
  <c r="BC2499" i="38"/>
  <c r="AN2499" i="38"/>
  <c r="AK2499" i="38"/>
  <c r="BD2499" i="38" s="1"/>
  <c r="AG2499" i="38"/>
  <c r="AD2499" i="38"/>
  <c r="BC2498" i="38"/>
  <c r="AN2498" i="38"/>
  <c r="AK2498" i="38"/>
  <c r="BD2498" i="38" s="1"/>
  <c r="AG2498" i="38"/>
  <c r="AD2498" i="38"/>
  <c r="BC2497" i="38"/>
  <c r="AN2497" i="38"/>
  <c r="AK2497" i="38"/>
  <c r="BD2497" i="38" s="1"/>
  <c r="AG2497" i="38"/>
  <c r="AI2497" i="38" s="1"/>
  <c r="AD2497" i="38"/>
  <c r="BC2496" i="38"/>
  <c r="AN2496" i="38"/>
  <c r="AK2496" i="38"/>
  <c r="BD2496" i="38" s="1"/>
  <c r="AG2496" i="38"/>
  <c r="AI2496" i="38" s="1"/>
  <c r="AD2496" i="38"/>
  <c r="BC2495" i="38"/>
  <c r="AN2495" i="38"/>
  <c r="AK2495" i="38"/>
  <c r="BD2495" i="38" s="1"/>
  <c r="AG2495" i="38"/>
  <c r="AI2495" i="38" s="1"/>
  <c r="AD2495" i="38"/>
  <c r="BC2494" i="38"/>
  <c r="AN2494" i="38"/>
  <c r="AK2494" i="38"/>
  <c r="BD2494" i="38" s="1"/>
  <c r="AG2494" i="38"/>
  <c r="AI2494" i="38" s="1"/>
  <c r="AD2494" i="38"/>
  <c r="BC2493" i="38"/>
  <c r="AN2493" i="38"/>
  <c r="AK2493" i="38"/>
  <c r="BD2493" i="38" s="1"/>
  <c r="AG2493" i="38"/>
  <c r="AI2493" i="38" s="1"/>
  <c r="AD2493" i="38"/>
  <c r="BC2492" i="38"/>
  <c r="AN2492" i="38"/>
  <c r="AK2492" i="38"/>
  <c r="BD2492" i="38" s="1"/>
  <c r="AG2492" i="38"/>
  <c r="AI2492" i="38" s="1"/>
  <c r="AD2492" i="38"/>
  <c r="BC2491" i="38"/>
  <c r="AN2491" i="38"/>
  <c r="AK2491" i="38"/>
  <c r="BD2491" i="38" s="1"/>
  <c r="AG2491" i="38"/>
  <c r="AI2491" i="38" s="1"/>
  <c r="AD2491" i="38"/>
  <c r="BC2490" i="38"/>
  <c r="AN2490" i="38"/>
  <c r="AK2490" i="38"/>
  <c r="BD2490" i="38" s="1"/>
  <c r="AG2490" i="38"/>
  <c r="AI2490" i="38" s="1"/>
  <c r="AD2490" i="38"/>
  <c r="BC2489" i="38"/>
  <c r="AN2489" i="38"/>
  <c r="AK2489" i="38"/>
  <c r="BD2489" i="38" s="1"/>
  <c r="AG2489" i="38"/>
  <c r="AI2489" i="38" s="1"/>
  <c r="AD2489" i="38"/>
  <c r="BC2488" i="38"/>
  <c r="AN2488" i="38"/>
  <c r="AK2488" i="38"/>
  <c r="BD2488" i="38" s="1"/>
  <c r="AG2488" i="38"/>
  <c r="AI2488" i="38" s="1"/>
  <c r="AD2488" i="38"/>
  <c r="BC2487" i="38"/>
  <c r="AN2487" i="38"/>
  <c r="AK2487" i="38"/>
  <c r="BD2487" i="38" s="1"/>
  <c r="AG2487" i="38"/>
  <c r="AI2487" i="38" s="1"/>
  <c r="AD2487" i="38"/>
  <c r="BC2486" i="38"/>
  <c r="AN2486" i="38"/>
  <c r="AK2486" i="38"/>
  <c r="BD2486" i="38" s="1"/>
  <c r="AG2486" i="38"/>
  <c r="AI2486" i="38" s="1"/>
  <c r="AD2486" i="38"/>
  <c r="BC2485" i="38"/>
  <c r="AN2485" i="38"/>
  <c r="AK2485" i="38"/>
  <c r="BD2485" i="38" s="1"/>
  <c r="AG2485" i="38"/>
  <c r="AI2485" i="38" s="1"/>
  <c r="AD2485" i="38"/>
  <c r="BC2484" i="38"/>
  <c r="AN2484" i="38"/>
  <c r="AK2484" i="38"/>
  <c r="BD2484" i="38" s="1"/>
  <c r="AG2484" i="38"/>
  <c r="AI2484" i="38" s="1"/>
  <c r="AD2484" i="38"/>
  <c r="BC2483" i="38"/>
  <c r="AN2483" i="38"/>
  <c r="AK2483" i="38"/>
  <c r="BD2483" i="38" s="1"/>
  <c r="AG2483" i="38"/>
  <c r="AI2483" i="38" s="1"/>
  <c r="AD2483" i="38"/>
  <c r="BC2482" i="38"/>
  <c r="AN2482" i="38"/>
  <c r="AK2482" i="38"/>
  <c r="BD2482" i="38" s="1"/>
  <c r="AG2482" i="38"/>
  <c r="AI2482" i="38" s="1"/>
  <c r="AD2482" i="38"/>
  <c r="BC2481" i="38"/>
  <c r="AN2481" i="38"/>
  <c r="AK2481" i="38"/>
  <c r="BD2481" i="38" s="1"/>
  <c r="AG2481" i="38"/>
  <c r="AI2481" i="38" s="1"/>
  <c r="AD2481" i="38"/>
  <c r="BC2480" i="38"/>
  <c r="AN2480" i="38"/>
  <c r="AK2480" i="38"/>
  <c r="BD2480" i="38" s="1"/>
  <c r="AG2480" i="38"/>
  <c r="AI2480" i="38" s="1"/>
  <c r="AD2480" i="38"/>
  <c r="BC2479" i="38"/>
  <c r="AN2479" i="38"/>
  <c r="AK2479" i="38"/>
  <c r="BD2479" i="38" s="1"/>
  <c r="AG2479" i="38"/>
  <c r="AI2479" i="38" s="1"/>
  <c r="AD2479" i="38"/>
  <c r="BC2478" i="38"/>
  <c r="AN2478" i="38"/>
  <c r="AK2478" i="38"/>
  <c r="BD2478" i="38" s="1"/>
  <c r="AG2478" i="38"/>
  <c r="AI2478" i="38" s="1"/>
  <c r="AD2478" i="38"/>
  <c r="BC2477" i="38"/>
  <c r="AN2477" i="38"/>
  <c r="AK2477" i="38"/>
  <c r="BD2477" i="38" s="1"/>
  <c r="AG2477" i="38"/>
  <c r="AI2477" i="38" s="1"/>
  <c r="AD2477" i="38"/>
  <c r="BC2476" i="38"/>
  <c r="AN2476" i="38"/>
  <c r="AK2476" i="38"/>
  <c r="BD2476" i="38" s="1"/>
  <c r="AG2476" i="38"/>
  <c r="AI2476" i="38" s="1"/>
  <c r="AD2476" i="38"/>
  <c r="BC2475" i="38"/>
  <c r="AN2475" i="38"/>
  <c r="AK2475" i="38"/>
  <c r="BD2475" i="38" s="1"/>
  <c r="AG2475" i="38"/>
  <c r="AI2475" i="38" s="1"/>
  <c r="AD2475" i="38"/>
  <c r="BC2474" i="38"/>
  <c r="AN2474" i="38"/>
  <c r="AK2474" i="38"/>
  <c r="BD2474" i="38" s="1"/>
  <c r="AG2474" i="38"/>
  <c r="AI2474" i="38" s="1"/>
  <c r="AD2474" i="38"/>
  <c r="BC2473" i="38"/>
  <c r="AN2473" i="38"/>
  <c r="AK2473" i="38"/>
  <c r="BD2473" i="38" s="1"/>
  <c r="AG2473" i="38"/>
  <c r="AI2473" i="38" s="1"/>
  <c r="AD2473" i="38"/>
  <c r="BC2472" i="38"/>
  <c r="AN2472" i="38"/>
  <c r="AK2472" i="38"/>
  <c r="BD2472" i="38" s="1"/>
  <c r="AG2472" i="38"/>
  <c r="AI2472" i="38" s="1"/>
  <c r="AD2472" i="38"/>
  <c r="BC2471" i="38"/>
  <c r="AN2471" i="38"/>
  <c r="AK2471" i="38"/>
  <c r="BD2471" i="38" s="1"/>
  <c r="AG2471" i="38"/>
  <c r="AI2471" i="38" s="1"/>
  <c r="AD2471" i="38"/>
  <c r="BC2470" i="38"/>
  <c r="AN2470" i="38"/>
  <c r="AK2470" i="38"/>
  <c r="BD2470" i="38" s="1"/>
  <c r="AG2470" i="38"/>
  <c r="AI2470" i="38" s="1"/>
  <c r="AD2470" i="38"/>
  <c r="BC2469" i="38"/>
  <c r="AN2469" i="38"/>
  <c r="AK2469" i="38"/>
  <c r="BD2469" i="38" s="1"/>
  <c r="AG2469" i="38"/>
  <c r="AI2469" i="38" s="1"/>
  <c r="AD2469" i="38"/>
  <c r="BC2468" i="38"/>
  <c r="AN2468" i="38"/>
  <c r="AK2468" i="38"/>
  <c r="BD2468" i="38" s="1"/>
  <c r="AG2468" i="38"/>
  <c r="AI2468" i="38" s="1"/>
  <c r="AD2468" i="38"/>
  <c r="BC2467" i="38"/>
  <c r="AN2467" i="38"/>
  <c r="AK2467" i="38"/>
  <c r="BD2467" i="38" s="1"/>
  <c r="AG2467" i="38"/>
  <c r="AI2467" i="38" s="1"/>
  <c r="AD2467" i="38"/>
  <c r="BC2466" i="38"/>
  <c r="AN2466" i="38"/>
  <c r="AK2466" i="38"/>
  <c r="BD2466" i="38" s="1"/>
  <c r="AG2466" i="38"/>
  <c r="AI2466" i="38" s="1"/>
  <c r="AD2466" i="38"/>
  <c r="BC2465" i="38"/>
  <c r="AN2465" i="38"/>
  <c r="AK2465" i="38"/>
  <c r="BD2465" i="38" s="1"/>
  <c r="AG2465" i="38"/>
  <c r="AI2465" i="38" s="1"/>
  <c r="AD2465" i="38"/>
  <c r="BC2464" i="38"/>
  <c r="AN2464" i="38"/>
  <c r="AK2464" i="38"/>
  <c r="BD2464" i="38" s="1"/>
  <c r="AG2464" i="38"/>
  <c r="AI2464" i="38" s="1"/>
  <c r="AD2464" i="38"/>
  <c r="BC2463" i="38"/>
  <c r="AN2463" i="38"/>
  <c r="AK2463" i="38"/>
  <c r="BD2463" i="38" s="1"/>
  <c r="AG2463" i="38"/>
  <c r="AI2463" i="38" s="1"/>
  <c r="AD2463" i="38"/>
  <c r="BC2462" i="38"/>
  <c r="AN2462" i="38"/>
  <c r="AK2462" i="38"/>
  <c r="BD2462" i="38" s="1"/>
  <c r="AG2462" i="38"/>
  <c r="AI2462" i="38" s="1"/>
  <c r="AD2462" i="38"/>
  <c r="BC2461" i="38"/>
  <c r="AN2461" i="38"/>
  <c r="AK2461" i="38"/>
  <c r="BD2461" i="38" s="1"/>
  <c r="AG2461" i="38"/>
  <c r="AI2461" i="38" s="1"/>
  <c r="AD2461" i="38"/>
  <c r="BC2460" i="38"/>
  <c r="AN2460" i="38"/>
  <c r="AK2460" i="38"/>
  <c r="BD2460" i="38" s="1"/>
  <c r="AG2460" i="38"/>
  <c r="AI2460" i="38" s="1"/>
  <c r="AD2460" i="38"/>
  <c r="BC2459" i="38"/>
  <c r="AN2459" i="38"/>
  <c r="AK2459" i="38"/>
  <c r="BD2459" i="38" s="1"/>
  <c r="AG2459" i="38"/>
  <c r="AI2459" i="38" s="1"/>
  <c r="AD2459" i="38"/>
  <c r="BC2458" i="38"/>
  <c r="AN2458" i="38"/>
  <c r="AK2458" i="38"/>
  <c r="BD2458" i="38" s="1"/>
  <c r="AG2458" i="38"/>
  <c r="AI2458" i="38" s="1"/>
  <c r="AD2458" i="38"/>
  <c r="BC2457" i="38"/>
  <c r="AN2457" i="38"/>
  <c r="AK2457" i="38"/>
  <c r="BD2457" i="38" s="1"/>
  <c r="AG2457" i="38"/>
  <c r="AI2457" i="38" s="1"/>
  <c r="AD2457" i="38"/>
  <c r="BC2456" i="38"/>
  <c r="AN2456" i="38"/>
  <c r="AK2456" i="38"/>
  <c r="BD2456" i="38" s="1"/>
  <c r="AG2456" i="38"/>
  <c r="AI2456" i="38" s="1"/>
  <c r="AD2456" i="38"/>
  <c r="BC2455" i="38"/>
  <c r="AN2455" i="38"/>
  <c r="AK2455" i="38"/>
  <c r="BD2455" i="38" s="1"/>
  <c r="AG2455" i="38"/>
  <c r="AI2455" i="38" s="1"/>
  <c r="AD2455" i="38"/>
  <c r="BC2454" i="38"/>
  <c r="AN2454" i="38"/>
  <c r="AK2454" i="38"/>
  <c r="BD2454" i="38" s="1"/>
  <c r="AG2454" i="38"/>
  <c r="AI2454" i="38" s="1"/>
  <c r="AD2454" i="38"/>
  <c r="BC2453" i="38"/>
  <c r="AN2453" i="38"/>
  <c r="AK2453" i="38"/>
  <c r="BD2453" i="38" s="1"/>
  <c r="AG2453" i="38"/>
  <c r="AD2453" i="38"/>
  <c r="BC2452" i="38"/>
  <c r="AN2452" i="38"/>
  <c r="AK2452" i="38"/>
  <c r="BD2452" i="38" s="1"/>
  <c r="AG2452" i="38"/>
  <c r="AD2452" i="38"/>
  <c r="BC2451" i="38"/>
  <c r="AN2451" i="38"/>
  <c r="AK2451" i="38"/>
  <c r="BD2451" i="38" s="1"/>
  <c r="AG2451" i="38"/>
  <c r="AD2451" i="38"/>
  <c r="BC2450" i="38"/>
  <c r="AN2450" i="38"/>
  <c r="AK2450" i="38"/>
  <c r="BD2450" i="38" s="1"/>
  <c r="AG2450" i="38"/>
  <c r="AD2450" i="38"/>
  <c r="BC2449" i="38"/>
  <c r="AN2449" i="38"/>
  <c r="AK2449" i="38"/>
  <c r="BD2449" i="38" s="1"/>
  <c r="AG2449" i="38"/>
  <c r="AD2449" i="38"/>
  <c r="BC2448" i="38"/>
  <c r="AN2448" i="38"/>
  <c r="AK2448" i="38"/>
  <c r="BD2448" i="38" s="1"/>
  <c r="AG2448" i="38"/>
  <c r="AD2448" i="38"/>
  <c r="BC2447" i="38"/>
  <c r="AN2447" i="38"/>
  <c r="AK2447" i="38"/>
  <c r="BD2447" i="38" s="1"/>
  <c r="AG2447" i="38"/>
  <c r="AD2447" i="38"/>
  <c r="BC2446" i="38"/>
  <c r="AN2446" i="38"/>
  <c r="AK2446" i="38"/>
  <c r="BD2446" i="38" s="1"/>
  <c r="AG2446" i="38"/>
  <c r="AD2446" i="38"/>
  <c r="BC2445" i="38"/>
  <c r="AN2445" i="38"/>
  <c r="AK2445" i="38"/>
  <c r="BD2445" i="38" s="1"/>
  <c r="AG2445" i="38"/>
  <c r="AD2445" i="38"/>
  <c r="BC2444" i="38"/>
  <c r="AN2444" i="38"/>
  <c r="AK2444" i="38"/>
  <c r="BD2444" i="38" s="1"/>
  <c r="AG2444" i="38"/>
  <c r="AD2444" i="38"/>
  <c r="BC2443" i="38"/>
  <c r="AN2443" i="38"/>
  <c r="AK2443" i="38"/>
  <c r="BD2443" i="38" s="1"/>
  <c r="AG2443" i="38"/>
  <c r="AD2443" i="38"/>
  <c r="BC2442" i="38"/>
  <c r="AN2442" i="38"/>
  <c r="AK2442" i="38"/>
  <c r="BD2442" i="38" s="1"/>
  <c r="AG2442" i="38"/>
  <c r="AD2442" i="38"/>
  <c r="BC2441" i="38"/>
  <c r="AN2441" i="38"/>
  <c r="AK2441" i="38"/>
  <c r="BD2441" i="38" s="1"/>
  <c r="AG2441" i="38"/>
  <c r="AD2441" i="38"/>
  <c r="BC2440" i="38"/>
  <c r="AN2440" i="38"/>
  <c r="AK2440" i="38"/>
  <c r="BD2440" i="38" s="1"/>
  <c r="AG2440" i="38"/>
  <c r="AD2440" i="38"/>
  <c r="BC2439" i="38"/>
  <c r="AN2439" i="38"/>
  <c r="AK2439" i="38"/>
  <c r="BD2439" i="38" s="1"/>
  <c r="AG2439" i="38"/>
  <c r="AD2439" i="38"/>
  <c r="BC2438" i="38"/>
  <c r="AN2438" i="38"/>
  <c r="AK2438" i="38"/>
  <c r="BD2438" i="38" s="1"/>
  <c r="AG2438" i="38"/>
  <c r="AD2438" i="38"/>
  <c r="BC2437" i="38"/>
  <c r="AN2437" i="38"/>
  <c r="AK2437" i="38"/>
  <c r="BD2437" i="38" s="1"/>
  <c r="AG2437" i="38"/>
  <c r="AD2437" i="38"/>
  <c r="BC2436" i="38"/>
  <c r="AN2436" i="38"/>
  <c r="AK2436" i="38"/>
  <c r="BD2436" i="38" s="1"/>
  <c r="AG2436" i="38"/>
  <c r="AD2436" i="38"/>
  <c r="BC2435" i="38"/>
  <c r="AN2435" i="38"/>
  <c r="AK2435" i="38"/>
  <c r="BD2435" i="38" s="1"/>
  <c r="AG2435" i="38"/>
  <c r="AD2435" i="38"/>
  <c r="BC2434" i="38"/>
  <c r="AN2434" i="38"/>
  <c r="AK2434" i="38"/>
  <c r="BD2434" i="38" s="1"/>
  <c r="AG2434" i="38"/>
  <c r="AD2434" i="38"/>
  <c r="BC2433" i="38"/>
  <c r="AN2433" i="38"/>
  <c r="AK2433" i="38"/>
  <c r="BD2433" i="38" s="1"/>
  <c r="AG2433" i="38"/>
  <c r="AD2433" i="38"/>
  <c r="BC2432" i="38"/>
  <c r="AN2432" i="38"/>
  <c r="AK2432" i="38"/>
  <c r="BD2432" i="38" s="1"/>
  <c r="AG2432" i="38"/>
  <c r="AD2432" i="38"/>
  <c r="BC2431" i="38"/>
  <c r="AN2431" i="38"/>
  <c r="AK2431" i="38"/>
  <c r="BD2431" i="38" s="1"/>
  <c r="AG2431" i="38"/>
  <c r="AD2431" i="38"/>
  <c r="BC2430" i="38"/>
  <c r="AN2430" i="38"/>
  <c r="AK2430" i="38"/>
  <c r="BD2430" i="38" s="1"/>
  <c r="AG2430" i="38"/>
  <c r="AD2430" i="38"/>
  <c r="BC2429" i="38"/>
  <c r="AN2429" i="38"/>
  <c r="AK2429" i="38"/>
  <c r="BD2429" i="38" s="1"/>
  <c r="AG2429" i="38"/>
  <c r="AD2429" i="38"/>
  <c r="BC2428" i="38"/>
  <c r="AN2428" i="38"/>
  <c r="AK2428" i="38"/>
  <c r="BD2428" i="38" s="1"/>
  <c r="AG2428" i="38"/>
  <c r="AD2428" i="38"/>
  <c r="BC2427" i="38"/>
  <c r="AN2427" i="38"/>
  <c r="AK2427" i="38"/>
  <c r="BD2427" i="38" s="1"/>
  <c r="AG2427" i="38"/>
  <c r="AD2427" i="38"/>
  <c r="BC2426" i="38"/>
  <c r="AN2426" i="38"/>
  <c r="AK2426" i="38"/>
  <c r="BD2426" i="38" s="1"/>
  <c r="AG2426" i="38"/>
  <c r="AD2426" i="38"/>
  <c r="BC2425" i="38"/>
  <c r="AN2425" i="38"/>
  <c r="AK2425" i="38"/>
  <c r="BD2425" i="38" s="1"/>
  <c r="AG2425" i="38"/>
  <c r="AD2425" i="38"/>
  <c r="BC2424" i="38"/>
  <c r="AN2424" i="38"/>
  <c r="AK2424" i="38"/>
  <c r="BD2424" i="38" s="1"/>
  <c r="AG2424" i="38"/>
  <c r="AD2424" i="38"/>
  <c r="BC2423" i="38"/>
  <c r="AN2423" i="38"/>
  <c r="AK2423" i="38"/>
  <c r="BD2423" i="38" s="1"/>
  <c r="AG2423" i="38"/>
  <c r="AD2423" i="38"/>
  <c r="BC2422" i="38"/>
  <c r="AN2422" i="38"/>
  <c r="AK2422" i="38"/>
  <c r="BD2422" i="38" s="1"/>
  <c r="AG2422" i="38"/>
  <c r="AD2422" i="38"/>
  <c r="BC2421" i="38"/>
  <c r="AN2421" i="38"/>
  <c r="AK2421" i="38"/>
  <c r="BD2421" i="38" s="1"/>
  <c r="AG2421" i="38"/>
  <c r="AD2421" i="38"/>
  <c r="BC2420" i="38"/>
  <c r="AN2420" i="38"/>
  <c r="AK2420" i="38"/>
  <c r="BD2420" i="38" s="1"/>
  <c r="AG2420" i="38"/>
  <c r="AD2420" i="38"/>
  <c r="BC2419" i="38"/>
  <c r="AN2419" i="38"/>
  <c r="AK2419" i="38"/>
  <c r="BD2419" i="38" s="1"/>
  <c r="AG2419" i="38"/>
  <c r="AD2419" i="38"/>
  <c r="BC2418" i="38"/>
  <c r="AN2418" i="38"/>
  <c r="AK2418" i="38"/>
  <c r="BD2418" i="38" s="1"/>
  <c r="AG2418" i="38"/>
  <c r="AD2418" i="38"/>
  <c r="BC2417" i="38"/>
  <c r="AN2417" i="38"/>
  <c r="AK2417" i="38"/>
  <c r="BD2417" i="38" s="1"/>
  <c r="AG2417" i="38"/>
  <c r="AD2417" i="38"/>
  <c r="BC2416" i="38"/>
  <c r="AN2416" i="38"/>
  <c r="AK2416" i="38"/>
  <c r="BD2416" i="38" s="1"/>
  <c r="AG2416" i="38"/>
  <c r="AD2416" i="38"/>
  <c r="BC2415" i="38"/>
  <c r="AN2415" i="38"/>
  <c r="AK2415" i="38"/>
  <c r="BD2415" i="38" s="1"/>
  <c r="AG2415" i="38"/>
  <c r="AD2415" i="38"/>
  <c r="BC2414" i="38"/>
  <c r="AN2414" i="38"/>
  <c r="AK2414" i="38"/>
  <c r="BD2414" i="38" s="1"/>
  <c r="AG2414" i="38"/>
  <c r="AD2414" i="38"/>
  <c r="BC2413" i="38"/>
  <c r="AN2413" i="38"/>
  <c r="AK2413" i="38"/>
  <c r="BD2413" i="38" s="1"/>
  <c r="AG2413" i="38"/>
  <c r="AD2413" i="38"/>
  <c r="BC2412" i="38"/>
  <c r="AN2412" i="38"/>
  <c r="AK2412" i="38"/>
  <c r="BD2412" i="38" s="1"/>
  <c r="AG2412" i="38"/>
  <c r="AD2412" i="38"/>
  <c r="BC2411" i="38"/>
  <c r="AN2411" i="38"/>
  <c r="AK2411" i="38"/>
  <c r="BD2411" i="38" s="1"/>
  <c r="AG2411" i="38"/>
  <c r="AD2411" i="38"/>
  <c r="BC2410" i="38"/>
  <c r="AN2410" i="38"/>
  <c r="AK2410" i="38"/>
  <c r="BD2410" i="38" s="1"/>
  <c r="AG2410" i="38"/>
  <c r="AD2410" i="38"/>
  <c r="BC2409" i="38"/>
  <c r="AN2409" i="38"/>
  <c r="AK2409" i="38"/>
  <c r="BD2409" i="38" s="1"/>
  <c r="AG2409" i="38"/>
  <c r="AD2409" i="38"/>
  <c r="BC2408" i="38"/>
  <c r="AN2408" i="38"/>
  <c r="AK2408" i="38"/>
  <c r="BD2408" i="38" s="1"/>
  <c r="AG2408" i="38"/>
  <c r="AD2408" i="38"/>
  <c r="BC2407" i="38"/>
  <c r="AN2407" i="38"/>
  <c r="AK2407" i="38"/>
  <c r="BD2407" i="38" s="1"/>
  <c r="AG2407" i="38"/>
  <c r="AD2407" i="38"/>
  <c r="BC2406" i="38"/>
  <c r="AN2406" i="38"/>
  <c r="AK2406" i="38"/>
  <c r="BD2406" i="38" s="1"/>
  <c r="AG2406" i="38"/>
  <c r="AD2406" i="38"/>
  <c r="BC2405" i="38"/>
  <c r="AN2405" i="38"/>
  <c r="AK2405" i="38"/>
  <c r="BD2405" i="38" s="1"/>
  <c r="AG2405" i="38"/>
  <c r="AD2405" i="38"/>
  <c r="BC2404" i="38"/>
  <c r="AN2404" i="38"/>
  <c r="AK2404" i="38"/>
  <c r="BD2404" i="38" s="1"/>
  <c r="AG2404" i="38"/>
  <c r="AD2404" i="38"/>
  <c r="BC2403" i="38"/>
  <c r="AN2403" i="38"/>
  <c r="AK2403" i="38"/>
  <c r="BD2403" i="38" s="1"/>
  <c r="AG2403" i="38"/>
  <c r="AD2403" i="38"/>
  <c r="BC2402" i="38"/>
  <c r="AN2402" i="38"/>
  <c r="AK2402" i="38"/>
  <c r="BD2402" i="38" s="1"/>
  <c r="AG2402" i="38"/>
  <c r="AD2402" i="38"/>
  <c r="BC2401" i="38"/>
  <c r="AN2401" i="38"/>
  <c r="AK2401" i="38"/>
  <c r="BD2401" i="38" s="1"/>
  <c r="AG2401" i="38"/>
  <c r="AD2401" i="38"/>
  <c r="BC2400" i="38"/>
  <c r="AN2400" i="38"/>
  <c r="AK2400" i="38"/>
  <c r="BD2400" i="38" s="1"/>
  <c r="AG2400" i="38"/>
  <c r="AD2400" i="38"/>
  <c r="BC2399" i="38"/>
  <c r="AN2399" i="38"/>
  <c r="AK2399" i="38"/>
  <c r="BD2399" i="38" s="1"/>
  <c r="AG2399" i="38"/>
  <c r="AD2399" i="38"/>
  <c r="BC2398" i="38"/>
  <c r="AN2398" i="38"/>
  <c r="AK2398" i="38"/>
  <c r="BD2398" i="38" s="1"/>
  <c r="AG2398" i="38"/>
  <c r="AD2398" i="38"/>
  <c r="BC2397" i="38"/>
  <c r="AN2397" i="38"/>
  <c r="AK2397" i="38"/>
  <c r="BD2397" i="38" s="1"/>
  <c r="AG2397" i="38"/>
  <c r="AD2397" i="38"/>
  <c r="BC2396" i="38"/>
  <c r="AN2396" i="38"/>
  <c r="AK2396" i="38"/>
  <c r="BD2396" i="38" s="1"/>
  <c r="AG2396" i="38"/>
  <c r="AD2396" i="38"/>
  <c r="BC2395" i="38"/>
  <c r="AN2395" i="38"/>
  <c r="AK2395" i="38"/>
  <c r="BD2395" i="38" s="1"/>
  <c r="AG2395" i="38"/>
  <c r="AD2395" i="38"/>
  <c r="BC2394" i="38"/>
  <c r="AN2394" i="38"/>
  <c r="AK2394" i="38"/>
  <c r="BD2394" i="38" s="1"/>
  <c r="AG2394" i="38"/>
  <c r="AD2394" i="38"/>
  <c r="BC2393" i="38"/>
  <c r="AN2393" i="38"/>
  <c r="AK2393" i="38"/>
  <c r="BD2393" i="38" s="1"/>
  <c r="AG2393" i="38"/>
  <c r="AD2393" i="38"/>
  <c r="BC2392" i="38"/>
  <c r="AN2392" i="38"/>
  <c r="AK2392" i="38"/>
  <c r="BD2392" i="38" s="1"/>
  <c r="AG2392" i="38"/>
  <c r="AD2392" i="38"/>
  <c r="BC2391" i="38"/>
  <c r="AN2391" i="38"/>
  <c r="AK2391" i="38"/>
  <c r="BD2391" i="38" s="1"/>
  <c r="AG2391" i="38"/>
  <c r="AD2391" i="38"/>
  <c r="BC2390" i="38"/>
  <c r="AN2390" i="38"/>
  <c r="AK2390" i="38"/>
  <c r="BD2390" i="38" s="1"/>
  <c r="AG2390" i="38"/>
  <c r="AD2390" i="38"/>
  <c r="BC2389" i="38"/>
  <c r="AN2389" i="38"/>
  <c r="AK2389" i="38"/>
  <c r="BD2389" i="38" s="1"/>
  <c r="AG2389" i="38"/>
  <c r="AD2389" i="38"/>
  <c r="BC2388" i="38"/>
  <c r="AN2388" i="38"/>
  <c r="AK2388" i="38"/>
  <c r="BD2388" i="38" s="1"/>
  <c r="AG2388" i="38"/>
  <c r="AD2388" i="38"/>
  <c r="BC2387" i="38"/>
  <c r="AN2387" i="38"/>
  <c r="AK2387" i="38"/>
  <c r="BD2387" i="38" s="1"/>
  <c r="AG2387" i="38"/>
  <c r="AD2387" i="38"/>
  <c r="BC2386" i="38"/>
  <c r="AN2386" i="38"/>
  <c r="AK2386" i="38"/>
  <c r="BD2386" i="38" s="1"/>
  <c r="AG2386" i="38"/>
  <c r="AD2386" i="38"/>
  <c r="BC2385" i="38"/>
  <c r="AN2385" i="38"/>
  <c r="AK2385" i="38"/>
  <c r="BD2385" i="38" s="1"/>
  <c r="AG2385" i="38"/>
  <c r="AD2385" i="38"/>
  <c r="BC2384" i="38"/>
  <c r="AN2384" i="38"/>
  <c r="AK2384" i="38"/>
  <c r="BD2384" i="38" s="1"/>
  <c r="AG2384" i="38"/>
  <c r="AD2384" i="38"/>
  <c r="BC2383" i="38"/>
  <c r="AN2383" i="38"/>
  <c r="AK2383" i="38"/>
  <c r="BD2383" i="38" s="1"/>
  <c r="AG2383" i="38"/>
  <c r="AD2383" i="38"/>
  <c r="BC2382" i="38"/>
  <c r="AN2382" i="38"/>
  <c r="AK2382" i="38"/>
  <c r="BD2382" i="38" s="1"/>
  <c r="AG2382" i="38"/>
  <c r="AD2382" i="38"/>
  <c r="BC2381" i="38"/>
  <c r="AN2381" i="38"/>
  <c r="AK2381" i="38"/>
  <c r="BD2381" i="38" s="1"/>
  <c r="AG2381" i="38"/>
  <c r="AD2381" i="38"/>
  <c r="BC2380" i="38"/>
  <c r="AN2380" i="38"/>
  <c r="AK2380" i="38"/>
  <c r="BD2380" i="38" s="1"/>
  <c r="AG2380" i="38"/>
  <c r="AD2380" i="38"/>
  <c r="BC2379" i="38"/>
  <c r="AN2379" i="38"/>
  <c r="AK2379" i="38"/>
  <c r="BD2379" i="38" s="1"/>
  <c r="AG2379" i="38"/>
  <c r="AD2379" i="38"/>
  <c r="BC2378" i="38"/>
  <c r="AN2378" i="38"/>
  <c r="AK2378" i="38"/>
  <c r="BD2378" i="38" s="1"/>
  <c r="AG2378" i="38"/>
  <c r="AD2378" i="38"/>
  <c r="BC2377" i="38"/>
  <c r="AN2377" i="38"/>
  <c r="AK2377" i="38"/>
  <c r="BD2377" i="38" s="1"/>
  <c r="AG2377" i="38"/>
  <c r="AD2377" i="38"/>
  <c r="BC2376" i="38"/>
  <c r="AN2376" i="38"/>
  <c r="AK2376" i="38"/>
  <c r="BD2376" i="38" s="1"/>
  <c r="AG2376" i="38"/>
  <c r="AD2376" i="38"/>
  <c r="BC2375" i="38"/>
  <c r="AN2375" i="38"/>
  <c r="AK2375" i="38"/>
  <c r="BD2375" i="38" s="1"/>
  <c r="AG2375" i="38"/>
  <c r="AI2375" i="38" s="1"/>
  <c r="AD2375" i="38"/>
  <c r="BC2374" i="38"/>
  <c r="AN2374" i="38"/>
  <c r="AK2374" i="38"/>
  <c r="BD2374" i="38" s="1"/>
  <c r="AG2374" i="38"/>
  <c r="AI2374" i="38" s="1"/>
  <c r="AD2374" i="38"/>
  <c r="BC2373" i="38"/>
  <c r="AN2373" i="38"/>
  <c r="AK2373" i="38"/>
  <c r="BD2373" i="38" s="1"/>
  <c r="AG2373" i="38"/>
  <c r="AI2373" i="38" s="1"/>
  <c r="AD2373" i="38"/>
  <c r="BC2372" i="38"/>
  <c r="AN2372" i="38"/>
  <c r="AK2372" i="38"/>
  <c r="BD2372" i="38" s="1"/>
  <c r="AG2372" i="38"/>
  <c r="AI2372" i="38" s="1"/>
  <c r="AD2372" i="38"/>
  <c r="BC2371" i="38"/>
  <c r="AN2371" i="38"/>
  <c r="AK2371" i="38"/>
  <c r="BD2371" i="38" s="1"/>
  <c r="AG2371" i="38"/>
  <c r="AI2371" i="38" s="1"/>
  <c r="AD2371" i="38"/>
  <c r="BC2370" i="38"/>
  <c r="AN2370" i="38"/>
  <c r="AK2370" i="38"/>
  <c r="BD2370" i="38" s="1"/>
  <c r="AG2370" i="38"/>
  <c r="AI2370" i="38" s="1"/>
  <c r="AD2370" i="38"/>
  <c r="BC2369" i="38"/>
  <c r="AN2369" i="38"/>
  <c r="AK2369" i="38"/>
  <c r="BD2369" i="38" s="1"/>
  <c r="AG2369" i="38"/>
  <c r="AI2369" i="38" s="1"/>
  <c r="AD2369" i="38"/>
  <c r="BC2368" i="38"/>
  <c r="AN2368" i="38"/>
  <c r="AK2368" i="38"/>
  <c r="BD2368" i="38" s="1"/>
  <c r="AG2368" i="38"/>
  <c r="AI2368" i="38" s="1"/>
  <c r="AD2368" i="38"/>
  <c r="BC2367" i="38"/>
  <c r="AN2367" i="38"/>
  <c r="AK2367" i="38"/>
  <c r="BD2367" i="38" s="1"/>
  <c r="AG2367" i="38"/>
  <c r="AI2367" i="38" s="1"/>
  <c r="AD2367" i="38"/>
  <c r="BC2366" i="38"/>
  <c r="AN2366" i="38"/>
  <c r="AK2366" i="38"/>
  <c r="BD2366" i="38" s="1"/>
  <c r="AG2366" i="38"/>
  <c r="AI2366" i="38" s="1"/>
  <c r="AD2366" i="38"/>
  <c r="BC2365" i="38"/>
  <c r="AN2365" i="38"/>
  <c r="AK2365" i="38"/>
  <c r="BD2365" i="38" s="1"/>
  <c r="AG2365" i="38"/>
  <c r="AI2365" i="38" s="1"/>
  <c r="AD2365" i="38"/>
  <c r="BC2364" i="38"/>
  <c r="AN2364" i="38"/>
  <c r="AK2364" i="38"/>
  <c r="BD2364" i="38" s="1"/>
  <c r="AG2364" i="38"/>
  <c r="AI2364" i="38" s="1"/>
  <c r="AD2364" i="38"/>
  <c r="BC2363" i="38"/>
  <c r="AN2363" i="38"/>
  <c r="AK2363" i="38"/>
  <c r="BD2363" i="38" s="1"/>
  <c r="AG2363" i="38"/>
  <c r="AI2363" i="38" s="1"/>
  <c r="AD2363" i="38"/>
  <c r="BC2362" i="38"/>
  <c r="AN2362" i="38"/>
  <c r="AK2362" i="38"/>
  <c r="BD2362" i="38" s="1"/>
  <c r="AG2362" i="38"/>
  <c r="AI2362" i="38" s="1"/>
  <c r="AD2362" i="38"/>
  <c r="BC2361" i="38"/>
  <c r="AN2361" i="38"/>
  <c r="AK2361" i="38"/>
  <c r="BD2361" i="38" s="1"/>
  <c r="AG2361" i="38"/>
  <c r="AI2361" i="38" s="1"/>
  <c r="AD2361" i="38"/>
  <c r="BC2360" i="38"/>
  <c r="AN2360" i="38"/>
  <c r="AK2360" i="38"/>
  <c r="BD2360" i="38" s="1"/>
  <c r="AG2360" i="38"/>
  <c r="AI2360" i="38" s="1"/>
  <c r="AD2360" i="38"/>
  <c r="BC2359" i="38"/>
  <c r="AN2359" i="38"/>
  <c r="AK2359" i="38"/>
  <c r="BD2359" i="38" s="1"/>
  <c r="AG2359" i="38"/>
  <c r="AI2359" i="38" s="1"/>
  <c r="AD2359" i="38"/>
  <c r="BC2358" i="38"/>
  <c r="AN2358" i="38"/>
  <c r="AK2358" i="38"/>
  <c r="BD2358" i="38" s="1"/>
  <c r="AG2358" i="38"/>
  <c r="AI2358" i="38" s="1"/>
  <c r="AD2358" i="38"/>
  <c r="BC2357" i="38"/>
  <c r="AN2357" i="38"/>
  <c r="AK2357" i="38"/>
  <c r="BD2357" i="38" s="1"/>
  <c r="AG2357" i="38"/>
  <c r="AI2357" i="38" s="1"/>
  <c r="AD2357" i="38"/>
  <c r="BC2356" i="38"/>
  <c r="AN2356" i="38"/>
  <c r="AK2356" i="38"/>
  <c r="BD2356" i="38" s="1"/>
  <c r="AG2356" i="38"/>
  <c r="AI2356" i="38" s="1"/>
  <c r="AD2356" i="38"/>
  <c r="BC2355" i="38"/>
  <c r="AN2355" i="38"/>
  <c r="AK2355" i="38"/>
  <c r="BD2355" i="38" s="1"/>
  <c r="AG2355" i="38"/>
  <c r="AI2355" i="38" s="1"/>
  <c r="AD2355" i="38"/>
  <c r="BC2354" i="38"/>
  <c r="AN2354" i="38"/>
  <c r="AK2354" i="38"/>
  <c r="BD2354" i="38" s="1"/>
  <c r="AG2354" i="38"/>
  <c r="AI2354" i="38" s="1"/>
  <c r="AD2354" i="38"/>
  <c r="BC2353" i="38"/>
  <c r="AN2353" i="38"/>
  <c r="AK2353" i="38"/>
  <c r="BD2353" i="38" s="1"/>
  <c r="AG2353" i="38"/>
  <c r="AI2353" i="38" s="1"/>
  <c r="AD2353" i="38"/>
  <c r="BC2352" i="38"/>
  <c r="AN2352" i="38"/>
  <c r="AK2352" i="38"/>
  <c r="BD2352" i="38" s="1"/>
  <c r="AG2352" i="38"/>
  <c r="AI2352" i="38" s="1"/>
  <c r="AD2352" i="38"/>
  <c r="BC2351" i="38"/>
  <c r="AN2351" i="38"/>
  <c r="AK2351" i="38"/>
  <c r="BD2351" i="38" s="1"/>
  <c r="AG2351" i="38"/>
  <c r="AD2351" i="38"/>
  <c r="BC2350" i="38"/>
  <c r="AN2350" i="38"/>
  <c r="AK2350" i="38"/>
  <c r="BD2350" i="38" s="1"/>
  <c r="AG2350" i="38"/>
  <c r="AD2350" i="38"/>
  <c r="BC2349" i="38"/>
  <c r="AN2349" i="38"/>
  <c r="AK2349" i="38"/>
  <c r="BD2349" i="38" s="1"/>
  <c r="AG2349" i="38"/>
  <c r="AD2349" i="38"/>
  <c r="BC2348" i="38"/>
  <c r="AN2348" i="38"/>
  <c r="AK2348" i="38"/>
  <c r="BD2348" i="38" s="1"/>
  <c r="AG2348" i="38"/>
  <c r="AD2348" i="38"/>
  <c r="BC2347" i="38"/>
  <c r="AN2347" i="38"/>
  <c r="AK2347" i="38"/>
  <c r="BD2347" i="38" s="1"/>
  <c r="AG2347" i="38"/>
  <c r="AD2347" i="38"/>
  <c r="BC2346" i="38"/>
  <c r="AN2346" i="38"/>
  <c r="AK2346" i="38"/>
  <c r="BD2346" i="38" s="1"/>
  <c r="AG2346" i="38"/>
  <c r="AD2346" i="38"/>
  <c r="BC2345" i="38"/>
  <c r="AN2345" i="38"/>
  <c r="AK2345" i="38"/>
  <c r="BD2345" i="38" s="1"/>
  <c r="AG2345" i="38"/>
  <c r="AD2345" i="38"/>
  <c r="BC2344" i="38"/>
  <c r="AN2344" i="38"/>
  <c r="AK2344" i="38"/>
  <c r="BD2344" i="38" s="1"/>
  <c r="AG2344" i="38"/>
  <c r="AD2344" i="38"/>
  <c r="BC2343" i="38"/>
  <c r="AN2343" i="38"/>
  <c r="AK2343" i="38"/>
  <c r="BD2343" i="38" s="1"/>
  <c r="AG2343" i="38"/>
  <c r="AD2343" i="38"/>
  <c r="BC2342" i="38"/>
  <c r="AN2342" i="38"/>
  <c r="AK2342" i="38"/>
  <c r="BD2342" i="38" s="1"/>
  <c r="AG2342" i="38"/>
  <c r="AD2342" i="38"/>
  <c r="BC2341" i="38"/>
  <c r="AN2341" i="38"/>
  <c r="AK2341" i="38"/>
  <c r="BD2341" i="38" s="1"/>
  <c r="AG2341" i="38"/>
  <c r="AD2341" i="38"/>
  <c r="BC2340" i="38"/>
  <c r="AN2340" i="38"/>
  <c r="AK2340" i="38"/>
  <c r="BD2340" i="38" s="1"/>
  <c r="AG2340" i="38"/>
  <c r="AD2340" i="38"/>
  <c r="BC2339" i="38"/>
  <c r="AN2339" i="38"/>
  <c r="AK2339" i="38"/>
  <c r="BD2339" i="38" s="1"/>
  <c r="AG2339" i="38"/>
  <c r="AD2339" i="38"/>
  <c r="BC2338" i="38"/>
  <c r="AN2338" i="38"/>
  <c r="AK2338" i="38"/>
  <c r="BD2338" i="38" s="1"/>
  <c r="AG2338" i="38"/>
  <c r="AD2338" i="38"/>
  <c r="BC2337" i="38"/>
  <c r="AN2337" i="38"/>
  <c r="AK2337" i="38"/>
  <c r="BD2337" i="38" s="1"/>
  <c r="AG2337" i="38"/>
  <c r="AD2337" i="38"/>
  <c r="BC2336" i="38"/>
  <c r="AN2336" i="38"/>
  <c r="AK2336" i="38"/>
  <c r="BD2336" i="38" s="1"/>
  <c r="AG2336" i="38"/>
  <c r="AD2336" i="38"/>
  <c r="BC2335" i="38"/>
  <c r="AN2335" i="38"/>
  <c r="AK2335" i="38"/>
  <c r="BD2335" i="38" s="1"/>
  <c r="AG2335" i="38"/>
  <c r="AD2335" i="38"/>
  <c r="BC2334" i="38"/>
  <c r="AN2334" i="38"/>
  <c r="AK2334" i="38"/>
  <c r="BD2334" i="38" s="1"/>
  <c r="AG2334" i="38"/>
  <c r="AD2334" i="38"/>
  <c r="BC2333" i="38"/>
  <c r="AN2333" i="38"/>
  <c r="AK2333" i="38"/>
  <c r="BD2333" i="38" s="1"/>
  <c r="AG2333" i="38"/>
  <c r="AD2333" i="38"/>
  <c r="BC2332" i="38"/>
  <c r="AN2332" i="38"/>
  <c r="AK2332" i="38"/>
  <c r="BD2332" i="38" s="1"/>
  <c r="AG2332" i="38"/>
  <c r="AD2332" i="38"/>
  <c r="BC2331" i="38"/>
  <c r="AN2331" i="38"/>
  <c r="AK2331" i="38"/>
  <c r="BD2331" i="38" s="1"/>
  <c r="AG2331" i="38"/>
  <c r="AD2331" i="38"/>
  <c r="BC2330" i="38"/>
  <c r="AN2330" i="38"/>
  <c r="AK2330" i="38"/>
  <c r="BD2330" i="38" s="1"/>
  <c r="AG2330" i="38"/>
  <c r="AD2330" i="38"/>
  <c r="BC2329" i="38"/>
  <c r="AN2329" i="38"/>
  <c r="AK2329" i="38"/>
  <c r="BD2329" i="38" s="1"/>
  <c r="AG2329" i="38"/>
  <c r="AD2329" i="38"/>
  <c r="BC2328" i="38"/>
  <c r="AN2328" i="38"/>
  <c r="AK2328" i="38"/>
  <c r="BD2328" i="38" s="1"/>
  <c r="AG2328" i="38"/>
  <c r="AD2328" i="38"/>
  <c r="BC2327" i="38"/>
  <c r="AN2327" i="38"/>
  <c r="AK2327" i="38"/>
  <c r="BD2327" i="38" s="1"/>
  <c r="AG2327" i="38"/>
  <c r="AD2327" i="38"/>
  <c r="BC2326" i="38"/>
  <c r="AN2326" i="38"/>
  <c r="AK2326" i="38"/>
  <c r="BD2326" i="38" s="1"/>
  <c r="AG2326" i="38"/>
  <c r="AD2326" i="38"/>
  <c r="BC2325" i="38"/>
  <c r="AN2325" i="38"/>
  <c r="AK2325" i="38"/>
  <c r="BD2325" i="38" s="1"/>
  <c r="AG2325" i="38"/>
  <c r="AD2325" i="38"/>
  <c r="BC2324" i="38"/>
  <c r="AN2324" i="38"/>
  <c r="AK2324" i="38"/>
  <c r="BD2324" i="38" s="1"/>
  <c r="AG2324" i="38"/>
  <c r="AD2324" i="38"/>
  <c r="BC2323" i="38"/>
  <c r="AN2323" i="38"/>
  <c r="AK2323" i="38"/>
  <c r="BD2323" i="38" s="1"/>
  <c r="AG2323" i="38"/>
  <c r="AD2323" i="38"/>
  <c r="BC2322" i="38"/>
  <c r="AN2322" i="38"/>
  <c r="AK2322" i="38"/>
  <c r="BD2322" i="38" s="1"/>
  <c r="AG2322" i="38"/>
  <c r="AD2322" i="38"/>
  <c r="BC2321" i="38"/>
  <c r="AN2321" i="38"/>
  <c r="AK2321" i="38"/>
  <c r="BD2321" i="38" s="1"/>
  <c r="AG2321" i="38"/>
  <c r="AD2321" i="38"/>
  <c r="BC2320" i="38"/>
  <c r="AN2320" i="38"/>
  <c r="AK2320" i="38"/>
  <c r="BD2320" i="38" s="1"/>
  <c r="AG2320" i="38"/>
  <c r="AD2320" i="38"/>
  <c r="BC2319" i="38"/>
  <c r="AN2319" i="38"/>
  <c r="AK2319" i="38"/>
  <c r="BD2319" i="38" s="1"/>
  <c r="AG2319" i="38"/>
  <c r="AD2319" i="38"/>
  <c r="BC2318" i="38"/>
  <c r="AN2318" i="38"/>
  <c r="AK2318" i="38"/>
  <c r="BD2318" i="38" s="1"/>
  <c r="AG2318" i="38"/>
  <c r="AD2318" i="38"/>
  <c r="BC2317" i="38"/>
  <c r="AN2317" i="38"/>
  <c r="AK2317" i="38"/>
  <c r="BD2317" i="38" s="1"/>
  <c r="AG2317" i="38"/>
  <c r="AD2317" i="38"/>
  <c r="BC2316" i="38"/>
  <c r="AN2316" i="38"/>
  <c r="AK2316" i="38"/>
  <c r="BD2316" i="38" s="1"/>
  <c r="AG2316" i="38"/>
  <c r="AD2316" i="38"/>
  <c r="BC2315" i="38"/>
  <c r="AN2315" i="38"/>
  <c r="AK2315" i="38"/>
  <c r="BD2315" i="38" s="1"/>
  <c r="AG2315" i="38"/>
  <c r="AD2315" i="38"/>
  <c r="BC2314" i="38"/>
  <c r="AN2314" i="38"/>
  <c r="AK2314" i="38"/>
  <c r="BD2314" i="38" s="1"/>
  <c r="AG2314" i="38"/>
  <c r="AD2314" i="38"/>
  <c r="BC2313" i="38"/>
  <c r="AN2313" i="38"/>
  <c r="AK2313" i="38"/>
  <c r="BD2313" i="38" s="1"/>
  <c r="AG2313" i="38"/>
  <c r="AD2313" i="38"/>
  <c r="BC2312" i="38"/>
  <c r="AN2312" i="38"/>
  <c r="AK2312" i="38"/>
  <c r="BD2312" i="38" s="1"/>
  <c r="AG2312" i="38"/>
  <c r="AD2312" i="38"/>
  <c r="BC2311" i="38"/>
  <c r="AN2311" i="38"/>
  <c r="AK2311" i="38"/>
  <c r="BD2311" i="38" s="1"/>
  <c r="AG2311" i="38"/>
  <c r="AD2311" i="38"/>
  <c r="BC2310" i="38"/>
  <c r="AN2310" i="38"/>
  <c r="AK2310" i="38"/>
  <c r="BD2310" i="38" s="1"/>
  <c r="AG2310" i="38"/>
  <c r="AD2310" i="38"/>
  <c r="BC2309" i="38"/>
  <c r="AN2309" i="38"/>
  <c r="AK2309" i="38"/>
  <c r="BD2309" i="38" s="1"/>
  <c r="AG2309" i="38"/>
  <c r="AD2309" i="38"/>
  <c r="BC2308" i="38"/>
  <c r="AN2308" i="38"/>
  <c r="AK2308" i="38"/>
  <c r="BD2308" i="38" s="1"/>
  <c r="AG2308" i="38"/>
  <c r="AD2308" i="38"/>
  <c r="BC2307" i="38"/>
  <c r="AN2307" i="38"/>
  <c r="AK2307" i="38"/>
  <c r="BD2307" i="38" s="1"/>
  <c r="AG2307" i="38"/>
  <c r="AD2307" i="38"/>
  <c r="BC2306" i="38"/>
  <c r="AN2306" i="38"/>
  <c r="AK2306" i="38"/>
  <c r="BD2306" i="38" s="1"/>
  <c r="AG2306" i="38"/>
  <c r="AD2306" i="38"/>
  <c r="BC2305" i="38"/>
  <c r="AN2305" i="38"/>
  <c r="AK2305" i="38"/>
  <c r="BD2305" i="38" s="1"/>
  <c r="AG2305" i="38"/>
  <c r="AD2305" i="38"/>
  <c r="BC2304" i="38"/>
  <c r="AN2304" i="38"/>
  <c r="AK2304" i="38"/>
  <c r="BD2304" i="38" s="1"/>
  <c r="AG2304" i="38"/>
  <c r="AD2304" i="38"/>
  <c r="BC2303" i="38"/>
  <c r="AN2303" i="38"/>
  <c r="AK2303" i="38"/>
  <c r="BD2303" i="38" s="1"/>
  <c r="AG2303" i="38"/>
  <c r="AD2303" i="38"/>
  <c r="BC2302" i="38"/>
  <c r="AN2302" i="38"/>
  <c r="AK2302" i="38"/>
  <c r="BD2302" i="38" s="1"/>
  <c r="AG2302" i="38"/>
  <c r="AD2302" i="38"/>
  <c r="BC2301" i="38"/>
  <c r="AN2301" i="38"/>
  <c r="AK2301" i="38"/>
  <c r="BD2301" i="38" s="1"/>
  <c r="AG2301" i="38"/>
  <c r="AD2301" i="38"/>
  <c r="BC2300" i="38"/>
  <c r="AN2300" i="38"/>
  <c r="AK2300" i="38"/>
  <c r="BD2300" i="38" s="1"/>
  <c r="AG2300" i="38"/>
  <c r="AD2300" i="38"/>
  <c r="BC2299" i="38"/>
  <c r="AN2299" i="38"/>
  <c r="AK2299" i="38"/>
  <c r="BD2299" i="38" s="1"/>
  <c r="AG2299" i="38"/>
  <c r="AD2299" i="38"/>
  <c r="BC2298" i="38"/>
  <c r="AN2298" i="38"/>
  <c r="AK2298" i="38"/>
  <c r="BD2298" i="38" s="1"/>
  <c r="AG2298" i="38"/>
  <c r="AD2298" i="38"/>
  <c r="BC2297" i="38"/>
  <c r="AN2297" i="38"/>
  <c r="AK2297" i="38"/>
  <c r="BD2297" i="38" s="1"/>
  <c r="AG2297" i="38"/>
  <c r="AD2297" i="38"/>
  <c r="BC2296" i="38"/>
  <c r="AN2296" i="38"/>
  <c r="AK2296" i="38"/>
  <c r="BD2296" i="38" s="1"/>
  <c r="AG2296" i="38"/>
  <c r="AD2296" i="38"/>
  <c r="BC2295" i="38"/>
  <c r="AN2295" i="38"/>
  <c r="AK2295" i="38"/>
  <c r="BD2295" i="38" s="1"/>
  <c r="AG2295" i="38"/>
  <c r="AD2295" i="38"/>
  <c r="BC2294" i="38"/>
  <c r="AN2294" i="38"/>
  <c r="AK2294" i="38"/>
  <c r="BD2294" i="38" s="1"/>
  <c r="AG2294" i="38"/>
  <c r="AD2294" i="38"/>
  <c r="BC2293" i="38"/>
  <c r="AN2293" i="38"/>
  <c r="AK2293" i="38"/>
  <c r="BD2293" i="38" s="1"/>
  <c r="AG2293" i="38"/>
  <c r="AD2293" i="38"/>
  <c r="BC2292" i="38"/>
  <c r="AN2292" i="38"/>
  <c r="AK2292" i="38"/>
  <c r="BD2292" i="38" s="1"/>
  <c r="AG2292" i="38"/>
  <c r="AD2292" i="38"/>
  <c r="BC2291" i="38"/>
  <c r="AN2291" i="38"/>
  <c r="AK2291" i="38"/>
  <c r="BD2291" i="38" s="1"/>
  <c r="AG2291" i="38"/>
  <c r="AD2291" i="38"/>
  <c r="BC2290" i="38"/>
  <c r="AN2290" i="38"/>
  <c r="AK2290" i="38"/>
  <c r="BD2290" i="38" s="1"/>
  <c r="AG2290" i="38"/>
  <c r="AD2290" i="38"/>
  <c r="BC2289" i="38"/>
  <c r="AN2289" i="38"/>
  <c r="AK2289" i="38"/>
  <c r="BD2289" i="38" s="1"/>
  <c r="AG2289" i="38"/>
  <c r="AD2289" i="38"/>
  <c r="BC2288" i="38"/>
  <c r="AN2288" i="38"/>
  <c r="AK2288" i="38"/>
  <c r="BD2288" i="38" s="1"/>
  <c r="AG2288" i="38"/>
  <c r="AD2288" i="38"/>
  <c r="BC2287" i="38"/>
  <c r="AN2287" i="38"/>
  <c r="AK2287" i="38"/>
  <c r="BD2287" i="38" s="1"/>
  <c r="AG2287" i="38"/>
  <c r="AD2287" i="38"/>
  <c r="BC2286" i="38"/>
  <c r="AN2286" i="38"/>
  <c r="AK2286" i="38"/>
  <c r="BD2286" i="38" s="1"/>
  <c r="AG2286" i="38"/>
  <c r="AD2286" i="38"/>
  <c r="BC2285" i="38"/>
  <c r="AN2285" i="38"/>
  <c r="AK2285" i="38"/>
  <c r="BD2285" i="38" s="1"/>
  <c r="AG2285" i="38"/>
  <c r="AD2285" i="38"/>
  <c r="BC2284" i="38"/>
  <c r="AN2284" i="38"/>
  <c r="AK2284" i="38"/>
  <c r="BD2284" i="38" s="1"/>
  <c r="AG2284" i="38"/>
  <c r="AI2284" i="38" s="1"/>
  <c r="AD2284" i="38"/>
  <c r="BC2283" i="38"/>
  <c r="AN2283" i="38"/>
  <c r="AK2283" i="38"/>
  <c r="BD2283" i="38" s="1"/>
  <c r="AG2283" i="38"/>
  <c r="AI2283" i="38" s="1"/>
  <c r="AD2283" i="38"/>
  <c r="BC2282" i="38"/>
  <c r="AN2282" i="38"/>
  <c r="AK2282" i="38"/>
  <c r="BD2282" i="38" s="1"/>
  <c r="AG2282" i="38"/>
  <c r="AI2282" i="38" s="1"/>
  <c r="AD2282" i="38"/>
  <c r="BC2281" i="38"/>
  <c r="AN2281" i="38"/>
  <c r="AK2281" i="38"/>
  <c r="BD2281" i="38" s="1"/>
  <c r="AG2281" i="38"/>
  <c r="AI2281" i="38" s="1"/>
  <c r="AD2281" i="38"/>
  <c r="BC2280" i="38"/>
  <c r="AN2280" i="38"/>
  <c r="AK2280" i="38"/>
  <c r="BD2280" i="38" s="1"/>
  <c r="AG2280" i="38"/>
  <c r="AI2280" i="38" s="1"/>
  <c r="AD2280" i="38"/>
  <c r="BC2279" i="38"/>
  <c r="AN2279" i="38"/>
  <c r="AK2279" i="38"/>
  <c r="BD2279" i="38" s="1"/>
  <c r="AG2279" i="38"/>
  <c r="AI2279" i="38" s="1"/>
  <c r="AD2279" i="38"/>
  <c r="BC2278" i="38"/>
  <c r="AN2278" i="38"/>
  <c r="AK2278" i="38"/>
  <c r="BD2278" i="38" s="1"/>
  <c r="AG2278" i="38"/>
  <c r="AI2278" i="38" s="1"/>
  <c r="AD2278" i="38"/>
  <c r="BC2277" i="38"/>
  <c r="AN2277" i="38"/>
  <c r="AK2277" i="38"/>
  <c r="BD2277" i="38" s="1"/>
  <c r="AG2277" i="38"/>
  <c r="AI2277" i="38" s="1"/>
  <c r="AD2277" i="38"/>
  <c r="BC2276" i="38"/>
  <c r="AN2276" i="38"/>
  <c r="AK2276" i="38"/>
  <c r="BD2276" i="38" s="1"/>
  <c r="AG2276" i="38"/>
  <c r="AI2276" i="38" s="1"/>
  <c r="AD2276" i="38"/>
  <c r="BC2275" i="38"/>
  <c r="AN2275" i="38"/>
  <c r="AK2275" i="38"/>
  <c r="BD2275" i="38" s="1"/>
  <c r="AG2275" i="38"/>
  <c r="AI2275" i="38" s="1"/>
  <c r="AD2275" i="38"/>
  <c r="BC2274" i="38"/>
  <c r="AN2274" i="38"/>
  <c r="AK2274" i="38"/>
  <c r="BD2274" i="38" s="1"/>
  <c r="AG2274" i="38"/>
  <c r="AI2274" i="38" s="1"/>
  <c r="AD2274" i="38"/>
  <c r="BC2273" i="38"/>
  <c r="AN2273" i="38"/>
  <c r="AK2273" i="38"/>
  <c r="BD2273" i="38" s="1"/>
  <c r="AG2273" i="38"/>
  <c r="AI2273" i="38" s="1"/>
  <c r="AD2273" i="38"/>
  <c r="BC2272" i="38"/>
  <c r="AN2272" i="38"/>
  <c r="AK2272" i="38"/>
  <c r="BD2272" i="38" s="1"/>
  <c r="AG2272" i="38"/>
  <c r="AI2272" i="38" s="1"/>
  <c r="AD2272" i="38"/>
  <c r="BC2271" i="38"/>
  <c r="AN2271" i="38"/>
  <c r="AK2271" i="38"/>
  <c r="BD2271" i="38" s="1"/>
  <c r="AG2271" i="38"/>
  <c r="AI2271" i="38" s="1"/>
  <c r="AD2271" i="38"/>
  <c r="BC2270" i="38"/>
  <c r="AN2270" i="38"/>
  <c r="AK2270" i="38"/>
  <c r="BD2270" i="38" s="1"/>
  <c r="AG2270" i="38"/>
  <c r="AI2270" i="38" s="1"/>
  <c r="AD2270" i="38"/>
  <c r="BC2269" i="38"/>
  <c r="AN2269" i="38"/>
  <c r="AK2269" i="38"/>
  <c r="BD2269" i="38" s="1"/>
  <c r="AG2269" i="38"/>
  <c r="AI2269" i="38" s="1"/>
  <c r="AD2269" i="38"/>
  <c r="BC2268" i="38"/>
  <c r="AN2268" i="38"/>
  <c r="AK2268" i="38"/>
  <c r="BD2268" i="38" s="1"/>
  <c r="AG2268" i="38"/>
  <c r="AI2268" i="38" s="1"/>
  <c r="AD2268" i="38"/>
  <c r="BC2267" i="38"/>
  <c r="AN2267" i="38"/>
  <c r="AK2267" i="38"/>
  <c r="BD2267" i="38" s="1"/>
  <c r="AG2267" i="38"/>
  <c r="AI2267" i="38" s="1"/>
  <c r="AD2267" i="38"/>
  <c r="BC2266" i="38"/>
  <c r="AN2266" i="38"/>
  <c r="AK2266" i="38"/>
  <c r="BD2266" i="38" s="1"/>
  <c r="AG2266" i="38"/>
  <c r="AI2266" i="38" s="1"/>
  <c r="AD2266" i="38"/>
  <c r="BC2265" i="38"/>
  <c r="AN2265" i="38"/>
  <c r="AK2265" i="38"/>
  <c r="BD2265" i="38" s="1"/>
  <c r="AG2265" i="38"/>
  <c r="AI2265" i="38" s="1"/>
  <c r="AD2265" i="38"/>
  <c r="BC2264" i="38"/>
  <c r="AN2264" i="38"/>
  <c r="AK2264" i="38"/>
  <c r="BD2264" i="38" s="1"/>
  <c r="AG2264" i="38"/>
  <c r="AI2264" i="38" s="1"/>
  <c r="AD2264" i="38"/>
  <c r="BC2263" i="38"/>
  <c r="AN2263" i="38"/>
  <c r="AK2263" i="38"/>
  <c r="BD2263" i="38" s="1"/>
  <c r="AG2263" i="38"/>
  <c r="AI2263" i="38" s="1"/>
  <c r="AD2263" i="38"/>
  <c r="BC2262" i="38"/>
  <c r="AN2262" i="38"/>
  <c r="AK2262" i="38"/>
  <c r="BD2262" i="38" s="1"/>
  <c r="AG2262" i="38"/>
  <c r="AI2262" i="38" s="1"/>
  <c r="AD2262" i="38"/>
  <c r="BC2261" i="38"/>
  <c r="AN2261" i="38"/>
  <c r="AK2261" i="38"/>
  <c r="BD2261" i="38" s="1"/>
  <c r="AG2261" i="38"/>
  <c r="AI2261" i="38" s="1"/>
  <c r="AD2261" i="38"/>
  <c r="BC2260" i="38"/>
  <c r="AN2260" i="38"/>
  <c r="AK2260" i="38"/>
  <c r="BD2260" i="38" s="1"/>
  <c r="AG2260" i="38"/>
  <c r="AI2260" i="38" s="1"/>
  <c r="AD2260" i="38"/>
  <c r="BC2259" i="38"/>
  <c r="AN2259" i="38"/>
  <c r="AK2259" i="38"/>
  <c r="BD2259" i="38" s="1"/>
  <c r="AG2259" i="38"/>
  <c r="AI2259" i="38" s="1"/>
  <c r="AD2259" i="38"/>
  <c r="BC2258" i="38"/>
  <c r="AN2258" i="38"/>
  <c r="AK2258" i="38"/>
  <c r="BD2258" i="38" s="1"/>
  <c r="AG2258" i="38"/>
  <c r="AI2258" i="38" s="1"/>
  <c r="AD2258" i="38"/>
  <c r="BC2257" i="38"/>
  <c r="AN2257" i="38"/>
  <c r="AK2257" i="38"/>
  <c r="BD2257" i="38" s="1"/>
  <c r="AG2257" i="38"/>
  <c r="AI2257" i="38" s="1"/>
  <c r="AD2257" i="38"/>
  <c r="BC2256" i="38"/>
  <c r="AN2256" i="38"/>
  <c r="AK2256" i="38"/>
  <c r="BD2256" i="38" s="1"/>
  <c r="AG2256" i="38"/>
  <c r="AI2256" i="38" s="1"/>
  <c r="AD2256" i="38"/>
  <c r="BC2255" i="38"/>
  <c r="AN2255" i="38"/>
  <c r="AK2255" i="38"/>
  <c r="BD2255" i="38" s="1"/>
  <c r="AG2255" i="38"/>
  <c r="AI2255" i="38" s="1"/>
  <c r="AD2255" i="38"/>
  <c r="BC2254" i="38"/>
  <c r="AN2254" i="38"/>
  <c r="AK2254" i="38"/>
  <c r="BD2254" i="38" s="1"/>
  <c r="AG2254" i="38"/>
  <c r="AI2254" i="38" s="1"/>
  <c r="AD2254" i="38"/>
  <c r="BC2253" i="38"/>
  <c r="AN2253" i="38"/>
  <c r="AK2253" i="38"/>
  <c r="BD2253" i="38" s="1"/>
  <c r="AG2253" i="38"/>
  <c r="AI2253" i="38" s="1"/>
  <c r="AD2253" i="38"/>
  <c r="BC2252" i="38"/>
  <c r="AN2252" i="38"/>
  <c r="AK2252" i="38"/>
  <c r="BD2252" i="38" s="1"/>
  <c r="AG2252" i="38"/>
  <c r="AI2252" i="38" s="1"/>
  <c r="AD2252" i="38"/>
  <c r="BC2251" i="38"/>
  <c r="AN2251" i="38"/>
  <c r="AK2251" i="38"/>
  <c r="BD2251" i="38" s="1"/>
  <c r="AG2251" i="38"/>
  <c r="AI2251" i="38" s="1"/>
  <c r="AD2251" i="38"/>
  <c r="BC2250" i="38"/>
  <c r="AN2250" i="38"/>
  <c r="AK2250" i="38"/>
  <c r="BD2250" i="38" s="1"/>
  <c r="AG2250" i="38"/>
  <c r="AI2250" i="38" s="1"/>
  <c r="AD2250" i="38"/>
  <c r="BC2249" i="38"/>
  <c r="AN2249" i="38"/>
  <c r="AK2249" i="38"/>
  <c r="BD2249" i="38" s="1"/>
  <c r="AG2249" i="38"/>
  <c r="AI2249" i="38" s="1"/>
  <c r="AD2249" i="38"/>
  <c r="BC2248" i="38"/>
  <c r="AN2248" i="38"/>
  <c r="AK2248" i="38"/>
  <c r="BD2248" i="38" s="1"/>
  <c r="AG2248" i="38"/>
  <c r="AI2248" i="38" s="1"/>
  <c r="AD2248" i="38"/>
  <c r="BC2247" i="38"/>
  <c r="AN2247" i="38"/>
  <c r="AK2247" i="38"/>
  <c r="BD2247" i="38" s="1"/>
  <c r="AG2247" i="38"/>
  <c r="AI2247" i="38" s="1"/>
  <c r="AD2247" i="38"/>
  <c r="BC2246" i="38"/>
  <c r="AN2246" i="38"/>
  <c r="AK2246" i="38"/>
  <c r="BD2246" i="38" s="1"/>
  <c r="AG2246" i="38"/>
  <c r="AD2246" i="38"/>
  <c r="BC2245" i="38"/>
  <c r="AN2245" i="38"/>
  <c r="AK2245" i="38"/>
  <c r="BD2245" i="38" s="1"/>
  <c r="AG2245" i="38"/>
  <c r="AD2245" i="38"/>
  <c r="BC2244" i="38"/>
  <c r="AN2244" i="38"/>
  <c r="AK2244" i="38"/>
  <c r="BD2244" i="38" s="1"/>
  <c r="AG2244" i="38"/>
  <c r="AD2244" i="38"/>
  <c r="BC2243" i="38"/>
  <c r="AN2243" i="38"/>
  <c r="AK2243" i="38"/>
  <c r="BD2243" i="38" s="1"/>
  <c r="AG2243" i="38"/>
  <c r="AD2243" i="38"/>
  <c r="BC2242" i="38"/>
  <c r="AN2242" i="38"/>
  <c r="AK2242" i="38"/>
  <c r="BD2242" i="38" s="1"/>
  <c r="AG2242" i="38"/>
  <c r="AD2242" i="38"/>
  <c r="BC2241" i="38"/>
  <c r="AN2241" i="38"/>
  <c r="AK2241" i="38"/>
  <c r="BD2241" i="38" s="1"/>
  <c r="AG2241" i="38"/>
  <c r="AD2241" i="38"/>
  <c r="BC2240" i="38"/>
  <c r="AN2240" i="38"/>
  <c r="AK2240" i="38"/>
  <c r="BD2240" i="38" s="1"/>
  <c r="AG2240" i="38"/>
  <c r="AD2240" i="38"/>
  <c r="BC2239" i="38"/>
  <c r="AN2239" i="38"/>
  <c r="AK2239" i="38"/>
  <c r="BD2239" i="38" s="1"/>
  <c r="AG2239" i="38"/>
  <c r="AD2239" i="38"/>
  <c r="BC2238" i="38"/>
  <c r="AN2238" i="38"/>
  <c r="AK2238" i="38"/>
  <c r="BD2238" i="38" s="1"/>
  <c r="AG2238" i="38"/>
  <c r="AD2238" i="38"/>
  <c r="BC2237" i="38"/>
  <c r="AN2237" i="38"/>
  <c r="AK2237" i="38"/>
  <c r="BD2237" i="38" s="1"/>
  <c r="AG2237" i="38"/>
  <c r="AD2237" i="38"/>
  <c r="BC2236" i="38"/>
  <c r="AN2236" i="38"/>
  <c r="AK2236" i="38"/>
  <c r="BD2236" i="38" s="1"/>
  <c r="AG2236" i="38"/>
  <c r="AD2236" i="38"/>
  <c r="BC2235" i="38"/>
  <c r="AN2235" i="38"/>
  <c r="AK2235" i="38"/>
  <c r="BD2235" i="38" s="1"/>
  <c r="AG2235" i="38"/>
  <c r="AD2235" i="38"/>
  <c r="BC2234" i="38"/>
  <c r="AN2234" i="38"/>
  <c r="AK2234" i="38"/>
  <c r="BD2234" i="38" s="1"/>
  <c r="AG2234" i="38"/>
  <c r="AD2234" i="38"/>
  <c r="BC2233" i="38"/>
  <c r="AN2233" i="38"/>
  <c r="AK2233" i="38"/>
  <c r="BD2233" i="38" s="1"/>
  <c r="AG2233" i="38"/>
  <c r="AD2233" i="38"/>
  <c r="BC2232" i="38"/>
  <c r="AN2232" i="38"/>
  <c r="AK2232" i="38"/>
  <c r="BD2232" i="38" s="1"/>
  <c r="AG2232" i="38"/>
  <c r="AD2232" i="38"/>
  <c r="BC2231" i="38"/>
  <c r="AN2231" i="38"/>
  <c r="AK2231" i="38"/>
  <c r="BD2231" i="38" s="1"/>
  <c r="AG2231" i="38"/>
  <c r="AD2231" i="38"/>
  <c r="BC2230" i="38"/>
  <c r="AN2230" i="38"/>
  <c r="AK2230" i="38"/>
  <c r="BD2230" i="38" s="1"/>
  <c r="AG2230" i="38"/>
  <c r="AD2230" i="38"/>
  <c r="BC2229" i="38"/>
  <c r="AN2229" i="38"/>
  <c r="AK2229" i="38"/>
  <c r="BD2229" i="38" s="1"/>
  <c r="AG2229" i="38"/>
  <c r="AD2229" i="38"/>
  <c r="BC2228" i="38"/>
  <c r="AN2228" i="38"/>
  <c r="AK2228" i="38"/>
  <c r="BD2228" i="38" s="1"/>
  <c r="AG2228" i="38"/>
  <c r="AD2228" i="38"/>
  <c r="BC2227" i="38"/>
  <c r="AN2227" i="38"/>
  <c r="AK2227" i="38"/>
  <c r="BD2227" i="38" s="1"/>
  <c r="AG2227" i="38"/>
  <c r="AD2227" i="38"/>
  <c r="BC2226" i="38"/>
  <c r="AN2226" i="38"/>
  <c r="AK2226" i="38"/>
  <c r="BD2226" i="38" s="1"/>
  <c r="AG2226" i="38"/>
  <c r="AD2226" i="38"/>
  <c r="BC2225" i="38"/>
  <c r="AN2225" i="38"/>
  <c r="AK2225" i="38"/>
  <c r="BD2225" i="38" s="1"/>
  <c r="AG2225" i="38"/>
  <c r="AD2225" i="38"/>
  <c r="BC2224" i="38"/>
  <c r="AN2224" i="38"/>
  <c r="AK2224" i="38"/>
  <c r="BD2224" i="38" s="1"/>
  <c r="AG2224" i="38"/>
  <c r="AD2224" i="38"/>
  <c r="BC2223" i="38"/>
  <c r="AN2223" i="38"/>
  <c r="AK2223" i="38"/>
  <c r="BD2223" i="38" s="1"/>
  <c r="AG2223" i="38"/>
  <c r="AD2223" i="38"/>
  <c r="BC2222" i="38"/>
  <c r="AN2222" i="38"/>
  <c r="AK2222" i="38"/>
  <c r="BD2222" i="38" s="1"/>
  <c r="AG2222" i="38"/>
  <c r="AD2222" i="38"/>
  <c r="BC2221" i="38"/>
  <c r="AN2221" i="38"/>
  <c r="AK2221" i="38"/>
  <c r="BD2221" i="38" s="1"/>
  <c r="AG2221" i="38"/>
  <c r="AD2221" i="38"/>
  <c r="BC2220" i="38"/>
  <c r="AN2220" i="38"/>
  <c r="AK2220" i="38"/>
  <c r="BD2220" i="38" s="1"/>
  <c r="AG2220" i="38"/>
  <c r="AD2220" i="38"/>
  <c r="BC2219" i="38"/>
  <c r="AN2219" i="38"/>
  <c r="AK2219" i="38"/>
  <c r="BD2219" i="38" s="1"/>
  <c r="AG2219" i="38"/>
  <c r="AD2219" i="38"/>
  <c r="BC2218" i="38"/>
  <c r="AN2218" i="38"/>
  <c r="AK2218" i="38"/>
  <c r="BD2218" i="38" s="1"/>
  <c r="AG2218" i="38"/>
  <c r="AD2218" i="38"/>
  <c r="BC2217" i="38"/>
  <c r="AN2217" i="38"/>
  <c r="AK2217" i="38"/>
  <c r="BD2217" i="38" s="1"/>
  <c r="AG2217" i="38"/>
  <c r="AD2217" i="38"/>
  <c r="BC2216" i="38"/>
  <c r="AN2216" i="38"/>
  <c r="AK2216" i="38"/>
  <c r="BD2216" i="38" s="1"/>
  <c r="AG2216" i="38"/>
  <c r="AD2216" i="38"/>
  <c r="BC2215" i="38"/>
  <c r="AN2215" i="38"/>
  <c r="AK2215" i="38"/>
  <c r="BD2215" i="38" s="1"/>
  <c r="AG2215" i="38"/>
  <c r="AD2215" i="38"/>
  <c r="BC2214" i="38"/>
  <c r="AN2214" i="38"/>
  <c r="AK2214" i="38"/>
  <c r="BD2214" i="38" s="1"/>
  <c r="AG2214" i="38"/>
  <c r="AD2214" i="38"/>
  <c r="BC2213" i="38"/>
  <c r="AN2213" i="38"/>
  <c r="AK2213" i="38"/>
  <c r="BD2213" i="38" s="1"/>
  <c r="AG2213" i="38"/>
  <c r="AD2213" i="38"/>
  <c r="BC2212" i="38"/>
  <c r="AN2212" i="38"/>
  <c r="AK2212" i="38"/>
  <c r="BD2212" i="38" s="1"/>
  <c r="AG2212" i="38"/>
  <c r="AD2212" i="38"/>
  <c r="BC2211" i="38"/>
  <c r="AN2211" i="38"/>
  <c r="AK2211" i="38"/>
  <c r="BD2211" i="38" s="1"/>
  <c r="AG2211" i="38"/>
  <c r="AD2211" i="38"/>
  <c r="BC2210" i="38"/>
  <c r="AN2210" i="38"/>
  <c r="AK2210" i="38"/>
  <c r="BD2210" i="38" s="1"/>
  <c r="AG2210" i="38"/>
  <c r="AD2210" i="38"/>
  <c r="BC2209" i="38"/>
  <c r="AN2209" i="38"/>
  <c r="AK2209" i="38"/>
  <c r="BD2209" i="38" s="1"/>
  <c r="AG2209" i="38"/>
  <c r="AD2209" i="38"/>
  <c r="BC2208" i="38"/>
  <c r="AN2208" i="38"/>
  <c r="AK2208" i="38"/>
  <c r="BD2208" i="38" s="1"/>
  <c r="AG2208" i="38"/>
  <c r="AD2208" i="38"/>
  <c r="BC2207" i="38"/>
  <c r="AN2207" i="38"/>
  <c r="AK2207" i="38"/>
  <c r="BD2207" i="38" s="1"/>
  <c r="AG2207" i="38"/>
  <c r="AD2207" i="38"/>
  <c r="BC2206" i="38"/>
  <c r="AN2206" i="38"/>
  <c r="AK2206" i="38"/>
  <c r="BD2206" i="38" s="1"/>
  <c r="AG2206" i="38"/>
  <c r="AD2206" i="38"/>
  <c r="BC2205" i="38"/>
  <c r="AN2205" i="38"/>
  <c r="AK2205" i="38"/>
  <c r="BD2205" i="38" s="1"/>
  <c r="AG2205" i="38"/>
  <c r="AD2205" i="38"/>
  <c r="BC2204" i="38"/>
  <c r="AN2204" i="38"/>
  <c r="AK2204" i="38"/>
  <c r="BD2204" i="38" s="1"/>
  <c r="AG2204" i="38"/>
  <c r="AD2204" i="38"/>
  <c r="BC2203" i="38"/>
  <c r="AN2203" i="38"/>
  <c r="AK2203" i="38"/>
  <c r="BD2203" i="38" s="1"/>
  <c r="AG2203" i="38"/>
  <c r="AD2203" i="38"/>
  <c r="BC2202" i="38"/>
  <c r="AN2202" i="38"/>
  <c r="AK2202" i="38"/>
  <c r="BD2202" i="38" s="1"/>
  <c r="AG2202" i="38"/>
  <c r="AD2202" i="38"/>
  <c r="BC2201" i="38"/>
  <c r="AN2201" i="38"/>
  <c r="AK2201" i="38"/>
  <c r="BD2201" i="38" s="1"/>
  <c r="AG2201" i="38"/>
  <c r="AD2201" i="38"/>
  <c r="BC2200" i="38"/>
  <c r="AN2200" i="38"/>
  <c r="AK2200" i="38"/>
  <c r="BD2200" i="38" s="1"/>
  <c r="AG2200" i="38"/>
  <c r="AD2200" i="38"/>
  <c r="BC2199" i="38"/>
  <c r="AN2199" i="38"/>
  <c r="AK2199" i="38"/>
  <c r="BD2199" i="38" s="1"/>
  <c r="AG2199" i="38"/>
  <c r="AD2199" i="38"/>
  <c r="BC2198" i="38"/>
  <c r="AN2198" i="38"/>
  <c r="AK2198" i="38"/>
  <c r="BD2198" i="38" s="1"/>
  <c r="AG2198" i="38"/>
  <c r="AD2198" i="38"/>
  <c r="BC2197" i="38"/>
  <c r="AN2197" i="38"/>
  <c r="AK2197" i="38"/>
  <c r="BD2197" i="38" s="1"/>
  <c r="AG2197" i="38"/>
  <c r="AD2197" i="38"/>
  <c r="BC2196" i="38"/>
  <c r="AN2196" i="38"/>
  <c r="AK2196" i="38"/>
  <c r="BD2196" i="38" s="1"/>
  <c r="AG2196" i="38"/>
  <c r="AD2196" i="38"/>
  <c r="BC2195" i="38"/>
  <c r="AN2195" i="38"/>
  <c r="AK2195" i="38"/>
  <c r="BD2195" i="38" s="1"/>
  <c r="AG2195" i="38"/>
  <c r="AD2195" i="38"/>
  <c r="BC2194" i="38"/>
  <c r="AN2194" i="38"/>
  <c r="AK2194" i="38"/>
  <c r="BD2194" i="38" s="1"/>
  <c r="AG2194" i="38"/>
  <c r="AD2194" i="38"/>
  <c r="BC2193" i="38"/>
  <c r="AN2193" i="38"/>
  <c r="AK2193" i="38"/>
  <c r="BD2193" i="38" s="1"/>
  <c r="AG2193" i="38"/>
  <c r="AD2193" i="38"/>
  <c r="BC2192" i="38"/>
  <c r="AN2192" i="38"/>
  <c r="AK2192" i="38"/>
  <c r="BD2192" i="38" s="1"/>
  <c r="AG2192" i="38"/>
  <c r="AD2192" i="38"/>
  <c r="BC2191" i="38"/>
  <c r="AN2191" i="38"/>
  <c r="AK2191" i="38"/>
  <c r="BD2191" i="38" s="1"/>
  <c r="AG2191" i="38"/>
  <c r="AD2191" i="38"/>
  <c r="BC2190" i="38"/>
  <c r="AN2190" i="38"/>
  <c r="AK2190" i="38"/>
  <c r="BD2190" i="38" s="1"/>
  <c r="AG2190" i="38"/>
  <c r="AD2190" i="38"/>
  <c r="BC2189" i="38"/>
  <c r="AN2189" i="38"/>
  <c r="AK2189" i="38"/>
  <c r="BD2189" i="38" s="1"/>
  <c r="AG2189" i="38"/>
  <c r="AD2189" i="38"/>
  <c r="BC2188" i="38"/>
  <c r="AN2188" i="38"/>
  <c r="AK2188" i="38"/>
  <c r="BD2188" i="38" s="1"/>
  <c r="AG2188" i="38"/>
  <c r="AD2188" i="38"/>
  <c r="BC2187" i="38"/>
  <c r="AN2187" i="38"/>
  <c r="AK2187" i="38"/>
  <c r="BD2187" i="38" s="1"/>
  <c r="AG2187" i="38"/>
  <c r="AD2187" i="38"/>
  <c r="BC2186" i="38"/>
  <c r="AN2186" i="38"/>
  <c r="AK2186" i="38"/>
  <c r="BD2186" i="38" s="1"/>
  <c r="AG2186" i="38"/>
  <c r="AD2186" i="38"/>
  <c r="BC2185" i="38"/>
  <c r="AN2185" i="38"/>
  <c r="AK2185" i="38"/>
  <c r="BD2185" i="38" s="1"/>
  <c r="AG2185" i="38"/>
  <c r="AD2185" i="38"/>
  <c r="BC2184" i="38"/>
  <c r="AN2184" i="38"/>
  <c r="AK2184" i="38"/>
  <c r="BD2184" i="38" s="1"/>
  <c r="AG2184" i="38"/>
  <c r="AD2184" i="38"/>
  <c r="BC2183" i="38"/>
  <c r="AN2183" i="38"/>
  <c r="AK2183" i="38"/>
  <c r="BD2183" i="38" s="1"/>
  <c r="AG2183" i="38"/>
  <c r="AD2183" i="38"/>
  <c r="BC2182" i="38"/>
  <c r="AN2182" i="38"/>
  <c r="AK2182" i="38"/>
  <c r="BD2182" i="38" s="1"/>
  <c r="AG2182" i="38"/>
  <c r="AD2182" i="38"/>
  <c r="BC2181" i="38"/>
  <c r="AN2181" i="38"/>
  <c r="AK2181" i="38"/>
  <c r="BD2181" i="38" s="1"/>
  <c r="AG2181" i="38"/>
  <c r="AD2181" i="38"/>
  <c r="BC2180" i="38"/>
  <c r="AN2180" i="38"/>
  <c r="AK2180" i="38"/>
  <c r="BD2180" i="38" s="1"/>
  <c r="AG2180" i="38"/>
  <c r="AD2180" i="38"/>
  <c r="BC2179" i="38"/>
  <c r="AN2179" i="38"/>
  <c r="AK2179" i="38"/>
  <c r="BD2179" i="38" s="1"/>
  <c r="AG2179" i="38"/>
  <c r="AD2179" i="38"/>
  <c r="BC2178" i="38"/>
  <c r="AN2178" i="38"/>
  <c r="AK2178" i="38"/>
  <c r="BD2178" i="38" s="1"/>
  <c r="AG2178" i="38"/>
  <c r="AD2178" i="38"/>
  <c r="BC2177" i="38"/>
  <c r="AN2177" i="38"/>
  <c r="AK2177" i="38"/>
  <c r="BD2177" i="38" s="1"/>
  <c r="AG2177" i="38"/>
  <c r="AD2177" i="38"/>
  <c r="BC2176" i="38"/>
  <c r="AN2176" i="38"/>
  <c r="AK2176" i="38"/>
  <c r="BD2176" i="38" s="1"/>
  <c r="AG2176" i="38"/>
  <c r="AD2176" i="38"/>
  <c r="BC2175" i="38"/>
  <c r="AN2175" i="38"/>
  <c r="AK2175" i="38"/>
  <c r="BD2175" i="38" s="1"/>
  <c r="AG2175" i="38"/>
  <c r="AD2175" i="38"/>
  <c r="BC2174" i="38"/>
  <c r="AN2174" i="38"/>
  <c r="AK2174" i="38"/>
  <c r="BD2174" i="38" s="1"/>
  <c r="AG2174" i="38"/>
  <c r="AD2174" i="38"/>
  <c r="BC2173" i="38"/>
  <c r="AN2173" i="38"/>
  <c r="AK2173" i="38"/>
  <c r="BD2173" i="38" s="1"/>
  <c r="AG2173" i="38"/>
  <c r="AI2173" i="38" s="1"/>
  <c r="AD2173" i="38"/>
  <c r="BC2172" i="38"/>
  <c r="AN2172" i="38"/>
  <c r="AK2172" i="38"/>
  <c r="BD2172" i="38" s="1"/>
  <c r="AG2172" i="38"/>
  <c r="AI2172" i="38" s="1"/>
  <c r="AD2172" i="38"/>
  <c r="BC2171" i="38"/>
  <c r="AN2171" i="38"/>
  <c r="AK2171" i="38"/>
  <c r="BD2171" i="38" s="1"/>
  <c r="AG2171" i="38"/>
  <c r="AI2171" i="38" s="1"/>
  <c r="AD2171" i="38"/>
  <c r="BC2170" i="38"/>
  <c r="AN2170" i="38"/>
  <c r="AK2170" i="38"/>
  <c r="BD2170" i="38" s="1"/>
  <c r="AG2170" i="38"/>
  <c r="AI2170" i="38" s="1"/>
  <c r="AD2170" i="38"/>
  <c r="BC2169" i="38"/>
  <c r="AN2169" i="38"/>
  <c r="AK2169" i="38"/>
  <c r="BD2169" i="38" s="1"/>
  <c r="AG2169" i="38"/>
  <c r="AI2169" i="38" s="1"/>
  <c r="AD2169" i="38"/>
  <c r="BC2168" i="38"/>
  <c r="AN2168" i="38"/>
  <c r="AK2168" i="38"/>
  <c r="BD2168" i="38" s="1"/>
  <c r="AG2168" i="38"/>
  <c r="AI2168" i="38" s="1"/>
  <c r="AD2168" i="38"/>
  <c r="BC2167" i="38"/>
  <c r="AN2167" i="38"/>
  <c r="AK2167" i="38"/>
  <c r="BD2167" i="38" s="1"/>
  <c r="AG2167" i="38"/>
  <c r="AI2167" i="38" s="1"/>
  <c r="AD2167" i="38"/>
  <c r="BC2166" i="38"/>
  <c r="AN2166" i="38"/>
  <c r="AK2166" i="38"/>
  <c r="BD2166" i="38" s="1"/>
  <c r="AG2166" i="38"/>
  <c r="AI2166" i="38" s="1"/>
  <c r="AD2166" i="38"/>
  <c r="BC2165" i="38"/>
  <c r="AN2165" i="38"/>
  <c r="AK2165" i="38"/>
  <c r="BD2165" i="38" s="1"/>
  <c r="AG2165" i="38"/>
  <c r="AI2165" i="38" s="1"/>
  <c r="AD2165" i="38"/>
  <c r="BC2164" i="38"/>
  <c r="AN2164" i="38"/>
  <c r="AK2164" i="38"/>
  <c r="BD2164" i="38" s="1"/>
  <c r="AG2164" i="38"/>
  <c r="AI2164" i="38" s="1"/>
  <c r="AD2164" i="38"/>
  <c r="BC2163" i="38"/>
  <c r="AN2163" i="38"/>
  <c r="AK2163" i="38"/>
  <c r="BD2163" i="38" s="1"/>
  <c r="AG2163" i="38"/>
  <c r="AI2163" i="38" s="1"/>
  <c r="AD2163" i="38"/>
  <c r="BC2162" i="38"/>
  <c r="AN2162" i="38"/>
  <c r="AK2162" i="38"/>
  <c r="BD2162" i="38" s="1"/>
  <c r="AG2162" i="38"/>
  <c r="AI2162" i="38" s="1"/>
  <c r="AD2162" i="38"/>
  <c r="BC2161" i="38"/>
  <c r="AN2161" i="38"/>
  <c r="AK2161" i="38"/>
  <c r="BD2161" i="38" s="1"/>
  <c r="AG2161" i="38"/>
  <c r="AI2161" i="38" s="1"/>
  <c r="AD2161" i="38"/>
  <c r="BC2160" i="38"/>
  <c r="AN2160" i="38"/>
  <c r="AK2160" i="38"/>
  <c r="BD2160" i="38" s="1"/>
  <c r="AG2160" i="38"/>
  <c r="AI2160" i="38" s="1"/>
  <c r="AD2160" i="38"/>
  <c r="BC2159" i="38"/>
  <c r="AN2159" i="38"/>
  <c r="AK2159" i="38"/>
  <c r="BD2159" i="38" s="1"/>
  <c r="AG2159" i="38"/>
  <c r="AI2159" i="38" s="1"/>
  <c r="AD2159" i="38"/>
  <c r="BC2158" i="38"/>
  <c r="AN2158" i="38"/>
  <c r="AK2158" i="38"/>
  <c r="BD2158" i="38" s="1"/>
  <c r="AG2158" i="38"/>
  <c r="AI2158" i="38" s="1"/>
  <c r="AD2158" i="38"/>
  <c r="BC2157" i="38"/>
  <c r="AN2157" i="38"/>
  <c r="AK2157" i="38"/>
  <c r="BD2157" i="38" s="1"/>
  <c r="AG2157" i="38"/>
  <c r="AI2157" i="38" s="1"/>
  <c r="AD2157" i="38"/>
  <c r="BC2156" i="38"/>
  <c r="AN2156" i="38"/>
  <c r="AK2156" i="38"/>
  <c r="BD2156" i="38" s="1"/>
  <c r="AG2156" i="38"/>
  <c r="AI2156" i="38" s="1"/>
  <c r="AD2156" i="38"/>
  <c r="BC2155" i="38"/>
  <c r="AN2155" i="38"/>
  <c r="AK2155" i="38"/>
  <c r="BD2155" i="38" s="1"/>
  <c r="AG2155" i="38"/>
  <c r="AI2155" i="38" s="1"/>
  <c r="AD2155" i="38"/>
  <c r="BC2154" i="38"/>
  <c r="AN2154" i="38"/>
  <c r="AK2154" i="38"/>
  <c r="BD2154" i="38" s="1"/>
  <c r="AG2154" i="38"/>
  <c r="AI2154" i="38" s="1"/>
  <c r="AD2154" i="38"/>
  <c r="BC2153" i="38"/>
  <c r="AN2153" i="38"/>
  <c r="AK2153" i="38"/>
  <c r="BD2153" i="38" s="1"/>
  <c r="AG2153" i="38"/>
  <c r="AI2153" i="38" s="1"/>
  <c r="AD2153" i="38"/>
  <c r="BC2152" i="38"/>
  <c r="AN2152" i="38"/>
  <c r="AK2152" i="38"/>
  <c r="BD2152" i="38" s="1"/>
  <c r="AG2152" i="38"/>
  <c r="AI2152" i="38" s="1"/>
  <c r="AD2152" i="38"/>
  <c r="BC2151" i="38"/>
  <c r="AN2151" i="38"/>
  <c r="AK2151" i="38"/>
  <c r="BD2151" i="38" s="1"/>
  <c r="AG2151" i="38"/>
  <c r="AI2151" i="38" s="1"/>
  <c r="AD2151" i="38"/>
  <c r="BC2150" i="38"/>
  <c r="AN2150" i="38"/>
  <c r="AK2150" i="38"/>
  <c r="BD2150" i="38" s="1"/>
  <c r="AG2150" i="38"/>
  <c r="AI2150" i="38" s="1"/>
  <c r="AD2150" i="38"/>
  <c r="BC2149" i="38"/>
  <c r="AN2149" i="38"/>
  <c r="AK2149" i="38"/>
  <c r="BD2149" i="38" s="1"/>
  <c r="AG2149" i="38"/>
  <c r="AI2149" i="38" s="1"/>
  <c r="AD2149" i="38"/>
  <c r="BC2148" i="38"/>
  <c r="AN2148" i="38"/>
  <c r="AK2148" i="38"/>
  <c r="BD2148" i="38" s="1"/>
  <c r="AG2148" i="38"/>
  <c r="AI2148" i="38" s="1"/>
  <c r="AD2148" i="38"/>
  <c r="BC2147" i="38"/>
  <c r="AN2147" i="38"/>
  <c r="AK2147" i="38"/>
  <c r="BD2147" i="38" s="1"/>
  <c r="AG2147" i="38"/>
  <c r="AI2147" i="38" s="1"/>
  <c r="AD2147" i="38"/>
  <c r="BC2146" i="38"/>
  <c r="AN2146" i="38"/>
  <c r="AK2146" i="38"/>
  <c r="BD2146" i="38" s="1"/>
  <c r="AG2146" i="38"/>
  <c r="AI2146" i="38" s="1"/>
  <c r="AD2146" i="38"/>
  <c r="BC2145" i="38"/>
  <c r="AN2145" i="38"/>
  <c r="AK2145" i="38"/>
  <c r="BD2145" i="38" s="1"/>
  <c r="AG2145" i="38"/>
  <c r="AD2145" i="38"/>
  <c r="BC2144" i="38"/>
  <c r="AN2144" i="38"/>
  <c r="AK2144" i="38"/>
  <c r="BD2144" i="38" s="1"/>
  <c r="AG2144" i="38"/>
  <c r="AD2144" i="38"/>
  <c r="BC2143" i="38"/>
  <c r="AN2143" i="38"/>
  <c r="AK2143" i="38"/>
  <c r="BD2143" i="38" s="1"/>
  <c r="AG2143" i="38"/>
  <c r="AD2143" i="38"/>
  <c r="BC2142" i="38"/>
  <c r="AN2142" i="38"/>
  <c r="AK2142" i="38"/>
  <c r="BD2142" i="38" s="1"/>
  <c r="AG2142" i="38"/>
  <c r="AD2142" i="38"/>
  <c r="BC2141" i="38"/>
  <c r="AN2141" i="38"/>
  <c r="AK2141" i="38"/>
  <c r="BD2141" i="38" s="1"/>
  <c r="AG2141" i="38"/>
  <c r="AD2141" i="38"/>
  <c r="BC2140" i="38"/>
  <c r="AN2140" i="38"/>
  <c r="AK2140" i="38"/>
  <c r="BD2140" i="38" s="1"/>
  <c r="AG2140" i="38"/>
  <c r="AD2140" i="38"/>
  <c r="BC2139" i="38"/>
  <c r="AN2139" i="38"/>
  <c r="AK2139" i="38"/>
  <c r="BD2139" i="38" s="1"/>
  <c r="AG2139" i="38"/>
  <c r="AD2139" i="38"/>
  <c r="BC2138" i="38"/>
  <c r="AN2138" i="38"/>
  <c r="AK2138" i="38"/>
  <c r="BD2138" i="38" s="1"/>
  <c r="AG2138" i="38"/>
  <c r="AD2138" i="38"/>
  <c r="BC2137" i="38"/>
  <c r="AN2137" i="38"/>
  <c r="AK2137" i="38"/>
  <c r="BD2137" i="38" s="1"/>
  <c r="AG2137" i="38"/>
  <c r="AI2137" i="38" s="1"/>
  <c r="AD2137" i="38"/>
  <c r="BC2136" i="38"/>
  <c r="AN2136" i="38"/>
  <c r="AK2136" i="38"/>
  <c r="BD2136" i="38" s="1"/>
  <c r="AG2136" i="38"/>
  <c r="AI2136" i="38" s="1"/>
  <c r="AD2136" i="38"/>
  <c r="BC2135" i="38"/>
  <c r="AN2135" i="38"/>
  <c r="AK2135" i="38"/>
  <c r="BD2135" i="38" s="1"/>
  <c r="AG2135" i="38"/>
  <c r="AI2135" i="38" s="1"/>
  <c r="AD2135" i="38"/>
  <c r="BC2134" i="38"/>
  <c r="AN2134" i="38"/>
  <c r="AK2134" i="38"/>
  <c r="BD2134" i="38" s="1"/>
  <c r="AG2134" i="38"/>
  <c r="AI2134" i="38" s="1"/>
  <c r="AD2134" i="38"/>
  <c r="BC2133" i="38"/>
  <c r="AN2133" i="38"/>
  <c r="AK2133" i="38"/>
  <c r="BD2133" i="38" s="1"/>
  <c r="AG2133" i="38"/>
  <c r="AI2133" i="38" s="1"/>
  <c r="AD2133" i="38"/>
  <c r="BC2132" i="38"/>
  <c r="AN2132" i="38"/>
  <c r="AK2132" i="38"/>
  <c r="BD2132" i="38" s="1"/>
  <c r="AG2132" i="38"/>
  <c r="AI2132" i="38" s="1"/>
  <c r="AD2132" i="38"/>
  <c r="BC2131" i="38"/>
  <c r="AN2131" i="38"/>
  <c r="AK2131" i="38"/>
  <c r="BD2131" i="38" s="1"/>
  <c r="AG2131" i="38"/>
  <c r="AI2131" i="38" s="1"/>
  <c r="AD2131" i="38"/>
  <c r="BC2130" i="38"/>
  <c r="AN2130" i="38"/>
  <c r="AK2130" i="38"/>
  <c r="BD2130" i="38" s="1"/>
  <c r="AG2130" i="38"/>
  <c r="AI2130" i="38" s="1"/>
  <c r="AD2130" i="38"/>
  <c r="BC2129" i="38"/>
  <c r="AN2129" i="38"/>
  <c r="AK2129" i="38"/>
  <c r="BD2129" i="38" s="1"/>
  <c r="AG2129" i="38"/>
  <c r="AI2129" i="38" s="1"/>
  <c r="AD2129" i="38"/>
  <c r="BC2128" i="38"/>
  <c r="AN2128" i="38"/>
  <c r="AK2128" i="38"/>
  <c r="BD2128" i="38" s="1"/>
  <c r="AG2128" i="38"/>
  <c r="AI2128" i="38" s="1"/>
  <c r="AD2128" i="38"/>
  <c r="BC2127" i="38"/>
  <c r="AN2127" i="38"/>
  <c r="AK2127" i="38"/>
  <c r="BD2127" i="38" s="1"/>
  <c r="AG2127" i="38"/>
  <c r="AI2127" i="38" s="1"/>
  <c r="AD2127" i="38"/>
  <c r="BC2126" i="38"/>
  <c r="AN2126" i="38"/>
  <c r="AK2126" i="38"/>
  <c r="BD2126" i="38" s="1"/>
  <c r="AG2126" i="38"/>
  <c r="AI2126" i="38" s="1"/>
  <c r="AD2126" i="38"/>
  <c r="BC2125" i="38"/>
  <c r="AN2125" i="38"/>
  <c r="AK2125" i="38"/>
  <c r="BD2125" i="38" s="1"/>
  <c r="AG2125" i="38"/>
  <c r="AI2125" i="38" s="1"/>
  <c r="AD2125" i="38"/>
  <c r="BC2124" i="38"/>
  <c r="AN2124" i="38"/>
  <c r="AK2124" i="38"/>
  <c r="BD2124" i="38" s="1"/>
  <c r="AG2124" i="38"/>
  <c r="AI2124" i="38" s="1"/>
  <c r="AD2124" i="38"/>
  <c r="BC2123" i="38"/>
  <c r="AN2123" i="38"/>
  <c r="AK2123" i="38"/>
  <c r="BD2123" i="38" s="1"/>
  <c r="AG2123" i="38"/>
  <c r="AI2123" i="38" s="1"/>
  <c r="AD2123" i="38"/>
  <c r="BC2122" i="38"/>
  <c r="AN2122" i="38"/>
  <c r="AK2122" i="38"/>
  <c r="BD2122" i="38" s="1"/>
  <c r="AG2122" i="38"/>
  <c r="AI2122" i="38" s="1"/>
  <c r="AD2122" i="38"/>
  <c r="BC2121" i="38"/>
  <c r="AN2121" i="38"/>
  <c r="AK2121" i="38"/>
  <c r="BD2121" i="38" s="1"/>
  <c r="AG2121" i="38"/>
  <c r="AI2121" i="38" s="1"/>
  <c r="AD2121" i="38"/>
  <c r="BC2120" i="38"/>
  <c r="AN2120" i="38"/>
  <c r="AK2120" i="38"/>
  <c r="BD2120" i="38" s="1"/>
  <c r="AG2120" i="38"/>
  <c r="AI2120" i="38" s="1"/>
  <c r="AD2120" i="38"/>
  <c r="BC2119" i="38"/>
  <c r="AN2119" i="38"/>
  <c r="AK2119" i="38"/>
  <c r="BD2119" i="38" s="1"/>
  <c r="AG2119" i="38"/>
  <c r="AI2119" i="38" s="1"/>
  <c r="AD2119" i="38"/>
  <c r="BC2118" i="38"/>
  <c r="AN2118" i="38"/>
  <c r="AK2118" i="38"/>
  <c r="BD2118" i="38" s="1"/>
  <c r="AG2118" i="38"/>
  <c r="AI2118" i="38" s="1"/>
  <c r="AD2118" i="38"/>
  <c r="BC2117" i="38"/>
  <c r="AN2117" i="38"/>
  <c r="AK2117" i="38"/>
  <c r="BD2117" i="38" s="1"/>
  <c r="AG2117" i="38"/>
  <c r="AI2117" i="38" s="1"/>
  <c r="AD2117" i="38"/>
  <c r="BC2116" i="38"/>
  <c r="AN2116" i="38"/>
  <c r="AK2116" i="38"/>
  <c r="BD2116" i="38" s="1"/>
  <c r="AG2116" i="38"/>
  <c r="AI2116" i="38" s="1"/>
  <c r="AD2116" i="38"/>
  <c r="BC2115" i="38"/>
  <c r="AN2115" i="38"/>
  <c r="AK2115" i="38"/>
  <c r="BD2115" i="38" s="1"/>
  <c r="AG2115" i="38"/>
  <c r="AI2115" i="38" s="1"/>
  <c r="AD2115" i="38"/>
  <c r="BC2114" i="38"/>
  <c r="AN2114" i="38"/>
  <c r="AK2114" i="38"/>
  <c r="BD2114" i="38" s="1"/>
  <c r="AG2114" i="38"/>
  <c r="AI2114" i="38" s="1"/>
  <c r="AD2114" i="38"/>
  <c r="BC2113" i="38"/>
  <c r="AN2113" i="38"/>
  <c r="AK2113" i="38"/>
  <c r="BD2113" i="38" s="1"/>
  <c r="AG2113" i="38"/>
  <c r="AI2113" i="38" s="1"/>
  <c r="AD2113" i="38"/>
  <c r="BC2112" i="38"/>
  <c r="AN2112" i="38"/>
  <c r="AK2112" i="38"/>
  <c r="BD2112" i="38" s="1"/>
  <c r="AG2112" i="38"/>
  <c r="AI2112" i="38" s="1"/>
  <c r="AD2112" i="38"/>
  <c r="BC2111" i="38"/>
  <c r="AN2111" i="38"/>
  <c r="AK2111" i="38"/>
  <c r="BD2111" i="38" s="1"/>
  <c r="AG2111" i="38"/>
  <c r="AI2111" i="38" s="1"/>
  <c r="AD2111" i="38"/>
  <c r="BC2110" i="38"/>
  <c r="AN2110" i="38"/>
  <c r="AK2110" i="38"/>
  <c r="BD2110" i="38" s="1"/>
  <c r="AG2110" i="38"/>
  <c r="AI2110" i="38" s="1"/>
  <c r="AD2110" i="38"/>
  <c r="BC2109" i="38"/>
  <c r="AN2109" i="38"/>
  <c r="AK2109" i="38"/>
  <c r="BD2109" i="38" s="1"/>
  <c r="AG2109" i="38"/>
  <c r="AI2109" i="38" s="1"/>
  <c r="AD2109" i="38"/>
  <c r="BC2108" i="38"/>
  <c r="AN2108" i="38"/>
  <c r="AK2108" i="38"/>
  <c r="BD2108" i="38" s="1"/>
  <c r="AG2108" i="38"/>
  <c r="AI2108" i="38" s="1"/>
  <c r="AD2108" i="38"/>
  <c r="BC2107" i="38"/>
  <c r="AN2107" i="38"/>
  <c r="AK2107" i="38"/>
  <c r="BD2107" i="38" s="1"/>
  <c r="AG2107" i="38"/>
  <c r="AI2107" i="38" s="1"/>
  <c r="AD2107" i="38"/>
  <c r="BC2106" i="38"/>
  <c r="AN2106" i="38"/>
  <c r="AK2106" i="38"/>
  <c r="BD2106" i="38" s="1"/>
  <c r="AG2106" i="38"/>
  <c r="AI2106" i="38" s="1"/>
  <c r="AD2106" i="38"/>
  <c r="BC2105" i="38"/>
  <c r="AN2105" i="38"/>
  <c r="AK2105" i="38"/>
  <c r="BD2105" i="38" s="1"/>
  <c r="AG2105" i="38"/>
  <c r="AD2105" i="38"/>
  <c r="BC2104" i="38"/>
  <c r="AN2104" i="38"/>
  <c r="AK2104" i="38"/>
  <c r="BD2104" i="38" s="1"/>
  <c r="AG2104" i="38"/>
  <c r="AD2104" i="38"/>
  <c r="BC2103" i="38"/>
  <c r="AN2103" i="38"/>
  <c r="AK2103" i="38"/>
  <c r="BD2103" i="38" s="1"/>
  <c r="AG2103" i="38"/>
  <c r="AD2103" i="38"/>
  <c r="BC2102" i="38"/>
  <c r="AN2102" i="38"/>
  <c r="AK2102" i="38"/>
  <c r="BD2102" i="38" s="1"/>
  <c r="AG2102" i="38"/>
  <c r="AD2102" i="38"/>
  <c r="BC2101" i="38"/>
  <c r="AN2101" i="38"/>
  <c r="AK2101" i="38"/>
  <c r="BD2101" i="38" s="1"/>
  <c r="AG2101" i="38"/>
  <c r="AD2101" i="38"/>
  <c r="BC2100" i="38"/>
  <c r="AN2100" i="38"/>
  <c r="AK2100" i="38"/>
  <c r="BD2100" i="38" s="1"/>
  <c r="AG2100" i="38"/>
  <c r="AD2100" i="38"/>
  <c r="BC2099" i="38"/>
  <c r="AN2099" i="38"/>
  <c r="AK2099" i="38"/>
  <c r="BD2099" i="38" s="1"/>
  <c r="AG2099" i="38"/>
  <c r="AD2099" i="38"/>
  <c r="BC2098" i="38"/>
  <c r="AN2098" i="38"/>
  <c r="AK2098" i="38"/>
  <c r="BD2098" i="38" s="1"/>
  <c r="AG2098" i="38"/>
  <c r="AD2098" i="38"/>
  <c r="BC2097" i="38"/>
  <c r="AN2097" i="38"/>
  <c r="AK2097" i="38"/>
  <c r="BD2097" i="38" s="1"/>
  <c r="AG2097" i="38"/>
  <c r="AD2097" i="38"/>
  <c r="BC2096" i="38"/>
  <c r="AN2096" i="38"/>
  <c r="AK2096" i="38"/>
  <c r="BD2096" i="38" s="1"/>
  <c r="AG2096" i="38"/>
  <c r="AD2096" i="38"/>
  <c r="BC2095" i="38"/>
  <c r="AN2095" i="38"/>
  <c r="AK2095" i="38"/>
  <c r="BD2095" i="38" s="1"/>
  <c r="AG2095" i="38"/>
  <c r="AD2095" i="38"/>
  <c r="BC2094" i="38"/>
  <c r="AN2094" i="38"/>
  <c r="AK2094" i="38"/>
  <c r="BD2094" i="38" s="1"/>
  <c r="AG2094" i="38"/>
  <c r="AD2094" i="38"/>
  <c r="BC2093" i="38"/>
  <c r="AN2093" i="38"/>
  <c r="AK2093" i="38"/>
  <c r="BD2093" i="38" s="1"/>
  <c r="AG2093" i="38"/>
  <c r="AD2093" i="38"/>
  <c r="BC2092" i="38"/>
  <c r="AN2092" i="38"/>
  <c r="AK2092" i="38"/>
  <c r="BD2092" i="38" s="1"/>
  <c r="AG2092" i="38"/>
  <c r="AD2092" i="38"/>
  <c r="BC2091" i="38"/>
  <c r="AN2091" i="38"/>
  <c r="AK2091" i="38"/>
  <c r="BD2091" i="38" s="1"/>
  <c r="AG2091" i="38"/>
  <c r="AD2091" i="38"/>
  <c r="BC2090" i="38"/>
  <c r="AN2090" i="38"/>
  <c r="AK2090" i="38"/>
  <c r="BD2090" i="38" s="1"/>
  <c r="AG2090" i="38"/>
  <c r="AD2090" i="38"/>
  <c r="BC2089" i="38"/>
  <c r="AN2089" i="38"/>
  <c r="AK2089" i="38"/>
  <c r="BD2089" i="38" s="1"/>
  <c r="AG2089" i="38"/>
  <c r="AD2089" i="38"/>
  <c r="BC2088" i="38"/>
  <c r="AN2088" i="38"/>
  <c r="AK2088" i="38"/>
  <c r="BD2088" i="38" s="1"/>
  <c r="AG2088" i="38"/>
  <c r="AD2088" i="38"/>
  <c r="BC2087" i="38"/>
  <c r="AN2087" i="38"/>
  <c r="AK2087" i="38"/>
  <c r="BD2087" i="38" s="1"/>
  <c r="AG2087" i="38"/>
  <c r="AD2087" i="38"/>
  <c r="BC2086" i="38"/>
  <c r="AN2086" i="38"/>
  <c r="AK2086" i="38"/>
  <c r="BD2086" i="38" s="1"/>
  <c r="AG2086" i="38"/>
  <c r="AD2086" i="38"/>
  <c r="BC2085" i="38"/>
  <c r="AN2085" i="38"/>
  <c r="AK2085" i="38"/>
  <c r="BD2085" i="38" s="1"/>
  <c r="AG2085" i="38"/>
  <c r="AD2085" i="38"/>
  <c r="BC2084" i="38"/>
  <c r="AN2084" i="38"/>
  <c r="AK2084" i="38"/>
  <c r="BD2084" i="38" s="1"/>
  <c r="AG2084" i="38"/>
  <c r="AD2084" i="38"/>
  <c r="BC2083" i="38"/>
  <c r="AN2083" i="38"/>
  <c r="AK2083" i="38"/>
  <c r="BD2083" i="38" s="1"/>
  <c r="AG2083" i="38"/>
  <c r="AD2083" i="38"/>
  <c r="BC2082" i="38"/>
  <c r="AN2082" i="38"/>
  <c r="AK2082" i="38"/>
  <c r="BD2082" i="38" s="1"/>
  <c r="AG2082" i="38"/>
  <c r="AD2082" i="38"/>
  <c r="BC2081" i="38"/>
  <c r="AN2081" i="38"/>
  <c r="AK2081" i="38"/>
  <c r="BD2081" i="38" s="1"/>
  <c r="AG2081" i="38"/>
  <c r="AD2081" i="38"/>
  <c r="BC2080" i="38"/>
  <c r="AN2080" i="38"/>
  <c r="AK2080" i="38"/>
  <c r="BD2080" i="38" s="1"/>
  <c r="AG2080" i="38"/>
  <c r="AD2080" i="38"/>
  <c r="BC2079" i="38"/>
  <c r="AN2079" i="38"/>
  <c r="AK2079" i="38"/>
  <c r="BD2079" i="38" s="1"/>
  <c r="AG2079" i="38"/>
  <c r="AD2079" i="38"/>
  <c r="BC2078" i="38"/>
  <c r="AN2078" i="38"/>
  <c r="AK2078" i="38"/>
  <c r="BD2078" i="38" s="1"/>
  <c r="AG2078" i="38"/>
  <c r="AD2078" i="38"/>
  <c r="BC2077" i="38"/>
  <c r="AN2077" i="38"/>
  <c r="AK2077" i="38"/>
  <c r="BD2077" i="38" s="1"/>
  <c r="AG2077" i="38"/>
  <c r="AD2077" i="38"/>
  <c r="BC2076" i="38"/>
  <c r="AN2076" i="38"/>
  <c r="AK2076" i="38"/>
  <c r="BD2076" i="38" s="1"/>
  <c r="AG2076" i="38"/>
  <c r="AD2076" i="38"/>
  <c r="BC2075" i="38"/>
  <c r="AN2075" i="38"/>
  <c r="AK2075" i="38"/>
  <c r="BD2075" i="38" s="1"/>
  <c r="AG2075" i="38"/>
  <c r="AD2075" i="38"/>
  <c r="BC2074" i="38"/>
  <c r="AN2074" i="38"/>
  <c r="AK2074" i="38"/>
  <c r="BD2074" i="38" s="1"/>
  <c r="AG2074" i="38"/>
  <c r="AD2074" i="38"/>
  <c r="BC2073" i="38"/>
  <c r="AN2073" i="38"/>
  <c r="AK2073" i="38"/>
  <c r="BD2073" i="38" s="1"/>
  <c r="AG2073" i="38"/>
  <c r="AD2073" i="38"/>
  <c r="BC2072" i="38"/>
  <c r="AN2072" i="38"/>
  <c r="AK2072" i="38"/>
  <c r="BD2072" i="38" s="1"/>
  <c r="AG2072" i="38"/>
  <c r="AD2072" i="38"/>
  <c r="BC2071" i="38"/>
  <c r="AN2071" i="38"/>
  <c r="AK2071" i="38"/>
  <c r="BD2071" i="38" s="1"/>
  <c r="AG2071" i="38"/>
  <c r="AD2071" i="38"/>
  <c r="BC2070" i="38"/>
  <c r="AN2070" i="38"/>
  <c r="AK2070" i="38"/>
  <c r="BD2070" i="38" s="1"/>
  <c r="AG2070" i="38"/>
  <c r="AD2070" i="38"/>
  <c r="BC2069" i="38"/>
  <c r="AN2069" i="38"/>
  <c r="AK2069" i="38"/>
  <c r="BD2069" i="38" s="1"/>
  <c r="AG2069" i="38"/>
  <c r="AD2069" i="38"/>
  <c r="BC2068" i="38"/>
  <c r="AN2068" i="38"/>
  <c r="AK2068" i="38"/>
  <c r="BD2068" i="38" s="1"/>
  <c r="AG2068" i="38"/>
  <c r="AD2068" i="38"/>
  <c r="BC2067" i="38"/>
  <c r="AN2067" i="38"/>
  <c r="AK2067" i="38"/>
  <c r="BD2067" i="38" s="1"/>
  <c r="AG2067" i="38"/>
  <c r="AD2067" i="38"/>
  <c r="BC2066" i="38"/>
  <c r="AN2066" i="38"/>
  <c r="AK2066" i="38"/>
  <c r="BD2066" i="38" s="1"/>
  <c r="AG2066" i="38"/>
  <c r="AD2066" i="38"/>
  <c r="BC2065" i="38"/>
  <c r="AN2065" i="38"/>
  <c r="AK2065" i="38"/>
  <c r="BD2065" i="38" s="1"/>
  <c r="AG2065" i="38"/>
  <c r="AD2065" i="38"/>
  <c r="BC2064" i="38"/>
  <c r="AN2064" i="38"/>
  <c r="AK2064" i="38"/>
  <c r="BD2064" i="38" s="1"/>
  <c r="AG2064" i="38"/>
  <c r="AD2064" i="38"/>
  <c r="BC2063" i="38"/>
  <c r="AN2063" i="38"/>
  <c r="AK2063" i="38"/>
  <c r="BD2063" i="38" s="1"/>
  <c r="AG2063" i="38"/>
  <c r="AD2063" i="38"/>
  <c r="BC2062" i="38"/>
  <c r="AN2062" i="38"/>
  <c r="AK2062" i="38"/>
  <c r="BD2062" i="38" s="1"/>
  <c r="AG2062" i="38"/>
  <c r="AD2062" i="38"/>
  <c r="BC2061" i="38"/>
  <c r="AN2061" i="38"/>
  <c r="AK2061" i="38"/>
  <c r="BD2061" i="38" s="1"/>
  <c r="AG2061" i="38"/>
  <c r="AD2061" i="38"/>
  <c r="BC2060" i="38"/>
  <c r="AN2060" i="38"/>
  <c r="AK2060" i="38"/>
  <c r="BD2060" i="38" s="1"/>
  <c r="AG2060" i="38"/>
  <c r="AD2060" i="38"/>
  <c r="BC2059" i="38"/>
  <c r="AN2059" i="38"/>
  <c r="AK2059" i="38"/>
  <c r="BD2059" i="38" s="1"/>
  <c r="AG2059" i="38"/>
  <c r="AD2059" i="38"/>
  <c r="BC2058" i="38"/>
  <c r="AN2058" i="38"/>
  <c r="AK2058" i="38"/>
  <c r="BD2058" i="38" s="1"/>
  <c r="AG2058" i="38"/>
  <c r="AD2058" i="38"/>
  <c r="BC2057" i="38"/>
  <c r="AN2057" i="38"/>
  <c r="AK2057" i="38"/>
  <c r="BD2057" i="38" s="1"/>
  <c r="AG2057" i="38"/>
  <c r="AD2057" i="38"/>
  <c r="BC2056" i="38"/>
  <c r="AN2056" i="38"/>
  <c r="AK2056" i="38"/>
  <c r="BD2056" i="38" s="1"/>
  <c r="AG2056" i="38"/>
  <c r="AD2056" i="38"/>
  <c r="BC2055" i="38"/>
  <c r="AN2055" i="38"/>
  <c r="AK2055" i="38"/>
  <c r="BD2055" i="38" s="1"/>
  <c r="AG2055" i="38"/>
  <c r="AD2055" i="38"/>
  <c r="BC2054" i="38"/>
  <c r="AN2054" i="38"/>
  <c r="AK2054" i="38"/>
  <c r="BD2054" i="38" s="1"/>
  <c r="AG2054" i="38"/>
  <c r="AD2054" i="38"/>
  <c r="BC2053" i="38"/>
  <c r="AN2053" i="38"/>
  <c r="AK2053" i="38"/>
  <c r="BD2053" i="38" s="1"/>
  <c r="AG2053" i="38"/>
  <c r="AD2053" i="38"/>
  <c r="BC2052" i="38"/>
  <c r="AN2052" i="38"/>
  <c r="AK2052" i="38"/>
  <c r="BD2052" i="38" s="1"/>
  <c r="AG2052" i="38"/>
  <c r="AD2052" i="38"/>
  <c r="BC2051" i="38"/>
  <c r="AN2051" i="38"/>
  <c r="AK2051" i="38"/>
  <c r="BD2051" i="38" s="1"/>
  <c r="AG2051" i="38"/>
  <c r="AD2051" i="38"/>
  <c r="BC2050" i="38"/>
  <c r="AN2050" i="38"/>
  <c r="AK2050" i="38"/>
  <c r="BD2050" i="38" s="1"/>
  <c r="AG2050" i="38"/>
  <c r="AD2050" i="38"/>
  <c r="BC2049" i="38"/>
  <c r="AN2049" i="38"/>
  <c r="AK2049" i="38"/>
  <c r="BD2049" i="38" s="1"/>
  <c r="AG2049" i="38"/>
  <c r="AD2049" i="38"/>
  <c r="BC2048" i="38"/>
  <c r="AN2048" i="38"/>
  <c r="AK2048" i="38"/>
  <c r="BD2048" i="38" s="1"/>
  <c r="AG2048" i="38"/>
  <c r="AD2048" i="38"/>
  <c r="BC2047" i="38"/>
  <c r="AN2047" i="38"/>
  <c r="AK2047" i="38"/>
  <c r="BD2047" i="38" s="1"/>
  <c r="AG2047" i="38"/>
  <c r="AD2047" i="38"/>
  <c r="BC2046" i="38"/>
  <c r="AN2046" i="38"/>
  <c r="AK2046" i="38"/>
  <c r="BD2046" i="38" s="1"/>
  <c r="AG2046" i="38"/>
  <c r="AD2046" i="38"/>
  <c r="BC2045" i="38"/>
  <c r="AN2045" i="38"/>
  <c r="AK2045" i="38"/>
  <c r="BD2045" i="38" s="1"/>
  <c r="AG2045" i="38"/>
  <c r="AD2045" i="38"/>
  <c r="BC2044" i="38"/>
  <c r="AN2044" i="38"/>
  <c r="AK2044" i="38"/>
  <c r="BD2044" i="38" s="1"/>
  <c r="AG2044" i="38"/>
  <c r="AD2044" i="38"/>
  <c r="BC2043" i="38"/>
  <c r="AN2043" i="38"/>
  <c r="AK2043" i="38"/>
  <c r="BD2043" i="38" s="1"/>
  <c r="AG2043" i="38"/>
  <c r="AD2043" i="38"/>
  <c r="BC2042" i="38"/>
  <c r="AN2042" i="38"/>
  <c r="AK2042" i="38"/>
  <c r="BD2042" i="38" s="1"/>
  <c r="AG2042" i="38"/>
  <c r="AD2042" i="38"/>
  <c r="BC2041" i="38"/>
  <c r="AN2041" i="38"/>
  <c r="AK2041" i="38"/>
  <c r="BD2041" i="38" s="1"/>
  <c r="AG2041" i="38"/>
  <c r="AD2041" i="38"/>
  <c r="BC2040" i="38"/>
  <c r="AN2040" i="38"/>
  <c r="AK2040" i="38"/>
  <c r="BD2040" i="38" s="1"/>
  <c r="AG2040" i="38"/>
  <c r="AD2040" i="38"/>
  <c r="BC2039" i="38"/>
  <c r="AN2039" i="38"/>
  <c r="AK2039" i="38"/>
  <c r="BD2039" i="38" s="1"/>
  <c r="AG2039" i="38"/>
  <c r="AD2039" i="38"/>
  <c r="BC2038" i="38"/>
  <c r="AN2038" i="38"/>
  <c r="AK2038" i="38"/>
  <c r="BD2038" i="38" s="1"/>
  <c r="AG2038" i="38"/>
  <c r="AI2038" i="38" s="1"/>
  <c r="AD2038" i="38"/>
  <c r="BC2037" i="38"/>
  <c r="AN2037" i="38"/>
  <c r="AK2037" i="38"/>
  <c r="BD2037" i="38" s="1"/>
  <c r="AG2037" i="38"/>
  <c r="AI2037" i="38" s="1"/>
  <c r="AD2037" i="38"/>
  <c r="BC2036" i="38"/>
  <c r="AN2036" i="38"/>
  <c r="AK2036" i="38"/>
  <c r="BD2036" i="38" s="1"/>
  <c r="AG2036" i="38"/>
  <c r="AI2036" i="38" s="1"/>
  <c r="AD2036" i="38"/>
  <c r="BC2035" i="38"/>
  <c r="AN2035" i="38"/>
  <c r="AK2035" i="38"/>
  <c r="BD2035" i="38" s="1"/>
  <c r="AG2035" i="38"/>
  <c r="AI2035" i="38" s="1"/>
  <c r="AD2035" i="38"/>
  <c r="BC2034" i="38"/>
  <c r="AN2034" i="38"/>
  <c r="AK2034" i="38"/>
  <c r="BD2034" i="38" s="1"/>
  <c r="AG2034" i="38"/>
  <c r="AI2034" i="38" s="1"/>
  <c r="AD2034" i="38"/>
  <c r="BC2033" i="38"/>
  <c r="AN2033" i="38"/>
  <c r="AK2033" i="38"/>
  <c r="BD2033" i="38" s="1"/>
  <c r="AG2033" i="38"/>
  <c r="AI2033" i="38" s="1"/>
  <c r="AD2033" i="38"/>
  <c r="BC2032" i="38"/>
  <c r="AN2032" i="38"/>
  <c r="AK2032" i="38"/>
  <c r="BD2032" i="38" s="1"/>
  <c r="AG2032" i="38"/>
  <c r="AI2032" i="38" s="1"/>
  <c r="AD2032" i="38"/>
  <c r="BC2031" i="38"/>
  <c r="AN2031" i="38"/>
  <c r="AK2031" i="38"/>
  <c r="BD2031" i="38" s="1"/>
  <c r="AG2031" i="38"/>
  <c r="AI2031" i="38" s="1"/>
  <c r="AD2031" i="38"/>
  <c r="BC2030" i="38"/>
  <c r="AN2030" i="38"/>
  <c r="AK2030" i="38"/>
  <c r="BD2030" i="38" s="1"/>
  <c r="AG2030" i="38"/>
  <c r="AI2030" i="38" s="1"/>
  <c r="AD2030" i="38"/>
  <c r="BC2029" i="38"/>
  <c r="AN2029" i="38"/>
  <c r="AK2029" i="38"/>
  <c r="BD2029" i="38" s="1"/>
  <c r="AG2029" i="38"/>
  <c r="AI2029" i="38" s="1"/>
  <c r="AD2029" i="38"/>
  <c r="BC2028" i="38"/>
  <c r="AN2028" i="38"/>
  <c r="AK2028" i="38"/>
  <c r="BD2028" i="38" s="1"/>
  <c r="AG2028" i="38"/>
  <c r="AI2028" i="38" s="1"/>
  <c r="AD2028" i="38"/>
  <c r="BC2027" i="38"/>
  <c r="AN2027" i="38"/>
  <c r="AK2027" i="38"/>
  <c r="BD2027" i="38" s="1"/>
  <c r="AG2027" i="38"/>
  <c r="AI2027" i="38" s="1"/>
  <c r="AD2027" i="38"/>
  <c r="BC2026" i="38"/>
  <c r="AN2026" i="38"/>
  <c r="AK2026" i="38"/>
  <c r="BD2026" i="38" s="1"/>
  <c r="AG2026" i="38"/>
  <c r="AI2026" i="38" s="1"/>
  <c r="AD2026" i="38"/>
  <c r="BC2025" i="38"/>
  <c r="AN2025" i="38"/>
  <c r="AK2025" i="38"/>
  <c r="BD2025" i="38" s="1"/>
  <c r="AG2025" i="38"/>
  <c r="AI2025" i="38" s="1"/>
  <c r="AD2025" i="38"/>
  <c r="BC2024" i="38"/>
  <c r="AN2024" i="38"/>
  <c r="AK2024" i="38"/>
  <c r="BD2024" i="38" s="1"/>
  <c r="AG2024" i="38"/>
  <c r="AI2024" i="38" s="1"/>
  <c r="AD2024" i="38"/>
  <c r="BC2023" i="38"/>
  <c r="AN2023" i="38"/>
  <c r="AK2023" i="38"/>
  <c r="BD2023" i="38" s="1"/>
  <c r="AG2023" i="38"/>
  <c r="AI2023" i="38" s="1"/>
  <c r="AD2023" i="38"/>
  <c r="BC2022" i="38"/>
  <c r="AN2022" i="38"/>
  <c r="AK2022" i="38"/>
  <c r="BD2022" i="38" s="1"/>
  <c r="AG2022" i="38"/>
  <c r="AI2022" i="38" s="1"/>
  <c r="AD2022" i="38"/>
  <c r="BC2021" i="38"/>
  <c r="AN2021" i="38"/>
  <c r="AK2021" i="38"/>
  <c r="BD2021" i="38" s="1"/>
  <c r="AG2021" i="38"/>
  <c r="AI2021" i="38" s="1"/>
  <c r="AD2021" i="38"/>
  <c r="BC2020" i="38"/>
  <c r="AN2020" i="38"/>
  <c r="AK2020" i="38"/>
  <c r="BD2020" i="38" s="1"/>
  <c r="AG2020" i="38"/>
  <c r="AI2020" i="38" s="1"/>
  <c r="AD2020" i="38"/>
  <c r="BC2019" i="38"/>
  <c r="AN2019" i="38"/>
  <c r="AK2019" i="38"/>
  <c r="BD2019" i="38" s="1"/>
  <c r="AG2019" i="38"/>
  <c r="AI2019" i="38" s="1"/>
  <c r="AD2019" i="38"/>
  <c r="BC2018" i="38"/>
  <c r="AN2018" i="38"/>
  <c r="AK2018" i="38"/>
  <c r="BD2018" i="38" s="1"/>
  <c r="AG2018" i="38"/>
  <c r="AI2018" i="38" s="1"/>
  <c r="AD2018" i="38"/>
  <c r="BC2017" i="38"/>
  <c r="AN2017" i="38"/>
  <c r="AK2017" i="38"/>
  <c r="BD2017" i="38" s="1"/>
  <c r="AG2017" i="38"/>
  <c r="AI2017" i="38" s="1"/>
  <c r="AD2017" i="38"/>
  <c r="BC2016" i="38"/>
  <c r="AN2016" i="38"/>
  <c r="AK2016" i="38"/>
  <c r="BD2016" i="38" s="1"/>
  <c r="AG2016" i="38"/>
  <c r="AI2016" i="38" s="1"/>
  <c r="AD2016" i="38"/>
  <c r="BC2015" i="38"/>
  <c r="AN2015" i="38"/>
  <c r="AK2015" i="38"/>
  <c r="BD2015" i="38" s="1"/>
  <c r="AG2015" i="38"/>
  <c r="AI2015" i="38" s="1"/>
  <c r="AD2015" i="38"/>
  <c r="BC2014" i="38"/>
  <c r="AN2014" i="38"/>
  <c r="AK2014" i="38"/>
  <c r="BD2014" i="38" s="1"/>
  <c r="AG2014" i="38"/>
  <c r="AI2014" i="38" s="1"/>
  <c r="AD2014" i="38"/>
  <c r="BC2013" i="38"/>
  <c r="AN2013" i="38"/>
  <c r="AK2013" i="38"/>
  <c r="BD2013" i="38" s="1"/>
  <c r="AG2013" i="38"/>
  <c r="AI2013" i="38" s="1"/>
  <c r="AD2013" i="38"/>
  <c r="BC2012" i="38"/>
  <c r="AN2012" i="38"/>
  <c r="AK2012" i="38"/>
  <c r="BD2012" i="38" s="1"/>
  <c r="AG2012" i="38"/>
  <c r="AI2012" i="38" s="1"/>
  <c r="AD2012" i="38"/>
  <c r="BC2011" i="38"/>
  <c r="AN2011" i="38"/>
  <c r="AK2011" i="38"/>
  <c r="BD2011" i="38" s="1"/>
  <c r="AG2011" i="38"/>
  <c r="AI2011" i="38" s="1"/>
  <c r="AD2011" i="38"/>
  <c r="BC2010" i="38"/>
  <c r="AN2010" i="38"/>
  <c r="AK2010" i="38"/>
  <c r="BD2010" i="38" s="1"/>
  <c r="AG2010" i="38"/>
  <c r="AI2010" i="38" s="1"/>
  <c r="AD2010" i="38"/>
  <c r="BC2009" i="38"/>
  <c r="AN2009" i="38"/>
  <c r="AK2009" i="38"/>
  <c r="BD2009" i="38" s="1"/>
  <c r="AG2009" i="38"/>
  <c r="AI2009" i="38" s="1"/>
  <c r="AD2009" i="38"/>
  <c r="BC2008" i="38"/>
  <c r="AN2008" i="38"/>
  <c r="AK2008" i="38"/>
  <c r="BD2008" i="38" s="1"/>
  <c r="AG2008" i="38"/>
  <c r="AI2008" i="38" s="1"/>
  <c r="AD2008" i="38"/>
  <c r="BC2007" i="38"/>
  <c r="AN2007" i="38"/>
  <c r="AK2007" i="38"/>
  <c r="BD2007" i="38" s="1"/>
  <c r="AG2007" i="38"/>
  <c r="AI2007" i="38" s="1"/>
  <c r="AD2007" i="38"/>
  <c r="BC2006" i="38"/>
  <c r="AN2006" i="38"/>
  <c r="AK2006" i="38"/>
  <c r="BD2006" i="38" s="1"/>
  <c r="AG2006" i="38"/>
  <c r="AD2006" i="38"/>
  <c r="BC2005" i="38"/>
  <c r="AN2005" i="38"/>
  <c r="AK2005" i="38"/>
  <c r="BD2005" i="38" s="1"/>
  <c r="AG2005" i="38"/>
  <c r="AD2005" i="38"/>
  <c r="BC2004" i="38"/>
  <c r="AN2004" i="38"/>
  <c r="AK2004" i="38"/>
  <c r="BD2004" i="38" s="1"/>
  <c r="AG2004" i="38"/>
  <c r="AD2004" i="38"/>
  <c r="BC2003" i="38"/>
  <c r="AN2003" i="38"/>
  <c r="AK2003" i="38"/>
  <c r="BD2003" i="38" s="1"/>
  <c r="AG2003" i="38"/>
  <c r="AD2003" i="38"/>
  <c r="BC2002" i="38"/>
  <c r="AN2002" i="38"/>
  <c r="AK2002" i="38"/>
  <c r="BD2002" i="38" s="1"/>
  <c r="AG2002" i="38"/>
  <c r="AD2002" i="38"/>
  <c r="BC2001" i="38"/>
  <c r="AN2001" i="38"/>
  <c r="AK2001" i="38"/>
  <c r="BD2001" i="38" s="1"/>
  <c r="AG2001" i="38"/>
  <c r="AD2001" i="38"/>
  <c r="BC2000" i="38"/>
  <c r="AN2000" i="38"/>
  <c r="AK2000" i="38"/>
  <c r="BD2000" i="38" s="1"/>
  <c r="AG2000" i="38"/>
  <c r="AD2000" i="38"/>
  <c r="BC1999" i="38"/>
  <c r="AN1999" i="38"/>
  <c r="AK1999" i="38"/>
  <c r="BD1999" i="38" s="1"/>
  <c r="AG1999" i="38"/>
  <c r="AD1999" i="38"/>
  <c r="BC1998" i="38"/>
  <c r="AN1998" i="38"/>
  <c r="AK1998" i="38"/>
  <c r="BD1998" i="38" s="1"/>
  <c r="AG1998" i="38"/>
  <c r="AD1998" i="38"/>
  <c r="BC1997" i="38"/>
  <c r="AN1997" i="38"/>
  <c r="AK1997" i="38"/>
  <c r="BD1997" i="38" s="1"/>
  <c r="AG1997" i="38"/>
  <c r="AD1997" i="38"/>
  <c r="BC1996" i="38"/>
  <c r="AN1996" i="38"/>
  <c r="AK1996" i="38"/>
  <c r="BD1996" i="38" s="1"/>
  <c r="AG1996" i="38"/>
  <c r="AD1996" i="38"/>
  <c r="BC1995" i="38"/>
  <c r="AN1995" i="38"/>
  <c r="AK1995" i="38"/>
  <c r="BD1995" i="38" s="1"/>
  <c r="AG1995" i="38"/>
  <c r="AD1995" i="38"/>
  <c r="BC1994" i="38"/>
  <c r="AN1994" i="38"/>
  <c r="AK1994" i="38"/>
  <c r="BD1994" i="38" s="1"/>
  <c r="AG1994" i="38"/>
  <c r="AD1994" i="38"/>
  <c r="BC1993" i="38"/>
  <c r="AN1993" i="38"/>
  <c r="AK1993" i="38"/>
  <c r="BD1993" i="38" s="1"/>
  <c r="AG1993" i="38"/>
  <c r="AD1993" i="38"/>
  <c r="BC1992" i="38"/>
  <c r="AN1992" i="38"/>
  <c r="AK1992" i="38"/>
  <c r="BD1992" i="38" s="1"/>
  <c r="AG1992" i="38"/>
  <c r="AD1992" i="38"/>
  <c r="BC1991" i="38"/>
  <c r="AN1991" i="38"/>
  <c r="AK1991" i="38"/>
  <c r="BD1991" i="38" s="1"/>
  <c r="AG1991" i="38"/>
  <c r="AD1991" i="38"/>
  <c r="BC1990" i="38"/>
  <c r="AN1990" i="38"/>
  <c r="AK1990" i="38"/>
  <c r="BD1990" i="38" s="1"/>
  <c r="AG1990" i="38"/>
  <c r="AD1990" i="38"/>
  <c r="BC1989" i="38"/>
  <c r="AN1989" i="38"/>
  <c r="AK1989" i="38"/>
  <c r="BD1989" i="38" s="1"/>
  <c r="AG1989" i="38"/>
  <c r="AD1989" i="38"/>
  <c r="BC1988" i="38"/>
  <c r="AN1988" i="38"/>
  <c r="AK1988" i="38"/>
  <c r="BD1988" i="38" s="1"/>
  <c r="AG1988" i="38"/>
  <c r="AD1988" i="38"/>
  <c r="BC1987" i="38"/>
  <c r="AN1987" i="38"/>
  <c r="AK1987" i="38"/>
  <c r="BD1987" i="38" s="1"/>
  <c r="AG1987" i="38"/>
  <c r="AD1987" i="38"/>
  <c r="BC1986" i="38"/>
  <c r="AN1986" i="38"/>
  <c r="AK1986" i="38"/>
  <c r="BD1986" i="38" s="1"/>
  <c r="AG1986" i="38"/>
  <c r="AD1986" i="38"/>
  <c r="BC1985" i="38"/>
  <c r="AN1985" i="38"/>
  <c r="AK1985" i="38"/>
  <c r="BD1985" i="38" s="1"/>
  <c r="AG1985" i="38"/>
  <c r="AD1985" i="38"/>
  <c r="BC1984" i="38"/>
  <c r="AN1984" i="38"/>
  <c r="AK1984" i="38"/>
  <c r="BD1984" i="38" s="1"/>
  <c r="AG1984" i="38"/>
  <c r="AD1984" i="38"/>
  <c r="BC1983" i="38"/>
  <c r="AN1983" i="38"/>
  <c r="AK1983" i="38"/>
  <c r="BD1983" i="38" s="1"/>
  <c r="AG1983" i="38"/>
  <c r="AD1983" i="38"/>
  <c r="BC1982" i="38"/>
  <c r="AN1982" i="38"/>
  <c r="AK1982" i="38"/>
  <c r="BD1982" i="38" s="1"/>
  <c r="AG1982" i="38"/>
  <c r="AD1982" i="38"/>
  <c r="BC1981" i="38"/>
  <c r="AN1981" i="38"/>
  <c r="AK1981" i="38"/>
  <c r="BD1981" i="38" s="1"/>
  <c r="AG1981" i="38"/>
  <c r="AD1981" i="38"/>
  <c r="BC1980" i="38"/>
  <c r="AN1980" i="38"/>
  <c r="AK1980" i="38"/>
  <c r="BD1980" i="38" s="1"/>
  <c r="AG1980" i="38"/>
  <c r="AD1980" i="38"/>
  <c r="BC1979" i="38"/>
  <c r="AN1979" i="38"/>
  <c r="AK1979" i="38"/>
  <c r="BD1979" i="38" s="1"/>
  <c r="AG1979" i="38"/>
  <c r="AD1979" i="38"/>
  <c r="BC1978" i="38"/>
  <c r="AN1978" i="38"/>
  <c r="AK1978" i="38"/>
  <c r="BD1978" i="38" s="1"/>
  <c r="AG1978" i="38"/>
  <c r="AD1978" i="38"/>
  <c r="BC1977" i="38"/>
  <c r="AN1977" i="38"/>
  <c r="AK1977" i="38"/>
  <c r="BD1977" i="38" s="1"/>
  <c r="AG1977" i="38"/>
  <c r="AD1977" i="38"/>
  <c r="BC1976" i="38"/>
  <c r="AN1976" i="38"/>
  <c r="AK1976" i="38"/>
  <c r="BD1976" i="38" s="1"/>
  <c r="AG1976" i="38"/>
  <c r="AD1976" i="38"/>
  <c r="BC1975" i="38"/>
  <c r="AN1975" i="38"/>
  <c r="AK1975" i="38"/>
  <c r="BD1975" i="38" s="1"/>
  <c r="AG1975" i="38"/>
  <c r="AD1975" i="38"/>
  <c r="BC1974" i="38"/>
  <c r="AN1974" i="38"/>
  <c r="AK1974" i="38"/>
  <c r="BD1974" i="38" s="1"/>
  <c r="AG1974" i="38"/>
  <c r="AD1974" i="38"/>
  <c r="BC1973" i="38"/>
  <c r="AN1973" i="38"/>
  <c r="AK1973" i="38"/>
  <c r="BD1973" i="38" s="1"/>
  <c r="AG1973" i="38"/>
  <c r="AD1973" i="38"/>
  <c r="BC1972" i="38"/>
  <c r="AN1972" i="38"/>
  <c r="AK1972" i="38"/>
  <c r="BD1972" i="38" s="1"/>
  <c r="AG1972" i="38"/>
  <c r="AD1972" i="38"/>
  <c r="BC1971" i="38"/>
  <c r="AN1971" i="38"/>
  <c r="AK1971" i="38"/>
  <c r="BD1971" i="38" s="1"/>
  <c r="AG1971" i="38"/>
  <c r="AD1971" i="38"/>
  <c r="BC1970" i="38"/>
  <c r="AN1970" i="38"/>
  <c r="AK1970" i="38"/>
  <c r="BD1970" i="38" s="1"/>
  <c r="AG1970" i="38"/>
  <c r="AD1970" i="38"/>
  <c r="BC1969" i="38"/>
  <c r="AN1969" i="38"/>
  <c r="AK1969" i="38"/>
  <c r="BD1969" i="38" s="1"/>
  <c r="AG1969" i="38"/>
  <c r="AD1969" i="38"/>
  <c r="BC1968" i="38"/>
  <c r="AN1968" i="38"/>
  <c r="AK1968" i="38"/>
  <c r="BD1968" i="38" s="1"/>
  <c r="AG1968" i="38"/>
  <c r="AD1968" i="38"/>
  <c r="BC1967" i="38"/>
  <c r="AN1967" i="38"/>
  <c r="AK1967" i="38"/>
  <c r="BD1967" i="38" s="1"/>
  <c r="AG1967" i="38"/>
  <c r="AD1967" i="38"/>
  <c r="BC1966" i="38"/>
  <c r="AN1966" i="38"/>
  <c r="AK1966" i="38"/>
  <c r="BD1966" i="38" s="1"/>
  <c r="AG1966" i="38"/>
  <c r="AD1966" i="38"/>
  <c r="BC1965" i="38"/>
  <c r="AN1965" i="38"/>
  <c r="AK1965" i="38"/>
  <c r="BD1965" i="38" s="1"/>
  <c r="AG1965" i="38"/>
  <c r="AD1965" i="38"/>
  <c r="BC1964" i="38"/>
  <c r="AN1964" i="38"/>
  <c r="AK1964" i="38"/>
  <c r="BD1964" i="38" s="1"/>
  <c r="AG1964" i="38"/>
  <c r="AD1964" i="38"/>
  <c r="BC1963" i="38"/>
  <c r="AN1963" i="38"/>
  <c r="AK1963" i="38"/>
  <c r="BD1963" i="38" s="1"/>
  <c r="AG1963" i="38"/>
  <c r="AD1963" i="38"/>
  <c r="BC1962" i="38"/>
  <c r="AN1962" i="38"/>
  <c r="AK1962" i="38"/>
  <c r="BD1962" i="38" s="1"/>
  <c r="AG1962" i="38"/>
  <c r="AD1962" i="38"/>
  <c r="BC1961" i="38"/>
  <c r="AN1961" i="38"/>
  <c r="AK1961" i="38"/>
  <c r="BD1961" i="38" s="1"/>
  <c r="AG1961" i="38"/>
  <c r="AD1961" i="38"/>
  <c r="BC1960" i="38"/>
  <c r="AN1960" i="38"/>
  <c r="AK1960" i="38"/>
  <c r="BD1960" i="38" s="1"/>
  <c r="AG1960" i="38"/>
  <c r="AD1960" i="38"/>
  <c r="BC1959" i="38"/>
  <c r="AN1959" i="38"/>
  <c r="AK1959" i="38"/>
  <c r="BD1959" i="38" s="1"/>
  <c r="AG1959" i="38"/>
  <c r="AD1959" i="38"/>
  <c r="BC1958" i="38"/>
  <c r="AN1958" i="38"/>
  <c r="AK1958" i="38"/>
  <c r="BD1958" i="38" s="1"/>
  <c r="AG1958" i="38"/>
  <c r="AD1958" i="38"/>
  <c r="BC1957" i="38"/>
  <c r="AN1957" i="38"/>
  <c r="AK1957" i="38"/>
  <c r="BD1957" i="38" s="1"/>
  <c r="AG1957" i="38"/>
  <c r="AD1957" i="38"/>
  <c r="BC1956" i="38"/>
  <c r="AN1956" i="38"/>
  <c r="AK1956" i="38"/>
  <c r="BD1956" i="38" s="1"/>
  <c r="AG1956" i="38"/>
  <c r="AD1956" i="38"/>
  <c r="BC1955" i="38"/>
  <c r="AN1955" i="38"/>
  <c r="AK1955" i="38"/>
  <c r="BD1955" i="38" s="1"/>
  <c r="AG1955" i="38"/>
  <c r="AD1955" i="38"/>
  <c r="BC1954" i="38"/>
  <c r="AN1954" i="38"/>
  <c r="AK1954" i="38"/>
  <c r="BD1954" i="38" s="1"/>
  <c r="AG1954" i="38"/>
  <c r="AD1954" i="38"/>
  <c r="BC1953" i="38"/>
  <c r="AN1953" i="38"/>
  <c r="AK1953" i="38"/>
  <c r="BD1953" i="38" s="1"/>
  <c r="AG1953" i="38"/>
  <c r="AD1953" i="38"/>
  <c r="BC1952" i="38"/>
  <c r="AN1952" i="38"/>
  <c r="AK1952" i="38"/>
  <c r="BD1952" i="38" s="1"/>
  <c r="AG1952" i="38"/>
  <c r="AD1952" i="38"/>
  <c r="BC1951" i="38"/>
  <c r="AN1951" i="38"/>
  <c r="AK1951" i="38"/>
  <c r="BD1951" i="38" s="1"/>
  <c r="AG1951" i="38"/>
  <c r="AD1951" i="38"/>
  <c r="BC1950" i="38"/>
  <c r="AN1950" i="38"/>
  <c r="AK1950" i="38"/>
  <c r="BD1950" i="38" s="1"/>
  <c r="AG1950" i="38"/>
  <c r="AD1950" i="38"/>
  <c r="BC1949" i="38"/>
  <c r="AN1949" i="38"/>
  <c r="AK1949" i="38"/>
  <c r="BD1949" i="38" s="1"/>
  <c r="AG1949" i="38"/>
  <c r="AD1949" i="38"/>
  <c r="BC1948" i="38"/>
  <c r="AN1948" i="38"/>
  <c r="AK1948" i="38"/>
  <c r="BD1948" i="38" s="1"/>
  <c r="AG1948" i="38"/>
  <c r="AD1948" i="38"/>
  <c r="BC1947" i="38"/>
  <c r="AN1947" i="38"/>
  <c r="AK1947" i="38"/>
  <c r="BD1947" i="38" s="1"/>
  <c r="AG1947" i="38"/>
  <c r="AD1947" i="38"/>
  <c r="BC1946" i="38"/>
  <c r="AN1946" i="38"/>
  <c r="AK1946" i="38"/>
  <c r="BD1946" i="38" s="1"/>
  <c r="AG1946" i="38"/>
  <c r="AD1946" i="38"/>
  <c r="BC1945" i="38"/>
  <c r="AN1945" i="38"/>
  <c r="AK1945" i="38"/>
  <c r="BD1945" i="38" s="1"/>
  <c r="AG1945" i="38"/>
  <c r="AD1945" i="38"/>
  <c r="BC1944" i="38"/>
  <c r="AN1944" i="38"/>
  <c r="AK1944" i="38"/>
  <c r="BD1944" i="38" s="1"/>
  <c r="AG1944" i="38"/>
  <c r="AD1944" i="38"/>
  <c r="BC1943" i="38"/>
  <c r="AN1943" i="38"/>
  <c r="AK1943" i="38"/>
  <c r="BD1943" i="38" s="1"/>
  <c r="AG1943" i="38"/>
  <c r="AD1943" i="38"/>
  <c r="BC1942" i="38"/>
  <c r="AN1942" i="38"/>
  <c r="AK1942" i="38"/>
  <c r="BD1942" i="38" s="1"/>
  <c r="AG1942" i="38"/>
  <c r="AD1942" i="38"/>
  <c r="BC1941" i="38"/>
  <c r="AN1941" i="38"/>
  <c r="AK1941" i="38"/>
  <c r="BD1941" i="38" s="1"/>
  <c r="AG1941" i="38"/>
  <c r="AD1941" i="38"/>
  <c r="BC1940" i="38"/>
  <c r="AN1940" i="38"/>
  <c r="AK1940" i="38"/>
  <c r="BD1940" i="38" s="1"/>
  <c r="AG1940" i="38"/>
  <c r="AD1940" i="38"/>
  <c r="BC1939" i="38"/>
  <c r="AN1939" i="38"/>
  <c r="AK1939" i="38"/>
  <c r="BD1939" i="38" s="1"/>
  <c r="AG1939" i="38"/>
  <c r="AD1939" i="38"/>
  <c r="BC1938" i="38"/>
  <c r="AN1938" i="38"/>
  <c r="AK1938" i="38"/>
  <c r="BD1938" i="38" s="1"/>
  <c r="AG1938" i="38"/>
  <c r="AD1938" i="38"/>
  <c r="BC1937" i="38"/>
  <c r="AN1937" i="38"/>
  <c r="AK1937" i="38"/>
  <c r="BD1937" i="38" s="1"/>
  <c r="AG1937" i="38"/>
  <c r="AD1937" i="38"/>
  <c r="BC1936" i="38"/>
  <c r="AN1936" i="38"/>
  <c r="AK1936" i="38"/>
  <c r="BD1936" i="38" s="1"/>
  <c r="AG1936" i="38"/>
  <c r="AD1936" i="38"/>
  <c r="BC1935" i="38"/>
  <c r="AN1935" i="38"/>
  <c r="AK1935" i="38"/>
  <c r="BD1935" i="38" s="1"/>
  <c r="AG1935" i="38"/>
  <c r="AD1935" i="38"/>
  <c r="BC1934" i="38"/>
  <c r="AN1934" i="38"/>
  <c r="AK1934" i="38"/>
  <c r="BD1934" i="38" s="1"/>
  <c r="AG1934" i="38"/>
  <c r="AD1934" i="38"/>
  <c r="BC1933" i="38"/>
  <c r="AN1933" i="38"/>
  <c r="AK1933" i="38"/>
  <c r="BD1933" i="38" s="1"/>
  <c r="AG1933" i="38"/>
  <c r="AD1933" i="38"/>
  <c r="BC1932" i="38"/>
  <c r="AN1932" i="38"/>
  <c r="AK1932" i="38"/>
  <c r="BD1932" i="38" s="1"/>
  <c r="AG1932" i="38"/>
  <c r="AD1932" i="38"/>
  <c r="BC1931" i="38"/>
  <c r="AN1931" i="38"/>
  <c r="AK1931" i="38"/>
  <c r="BD1931" i="38" s="1"/>
  <c r="AG1931" i="38"/>
  <c r="AD1931" i="38"/>
  <c r="BC1930" i="38"/>
  <c r="AN1930" i="38"/>
  <c r="AK1930" i="38"/>
  <c r="BD1930" i="38" s="1"/>
  <c r="AG1930" i="38"/>
  <c r="AD1930" i="38"/>
  <c r="BC1929" i="38"/>
  <c r="AN1929" i="38"/>
  <c r="AK1929" i="38"/>
  <c r="BD1929" i="38" s="1"/>
  <c r="AG1929" i="38"/>
  <c r="AD1929" i="38"/>
  <c r="BC1928" i="38"/>
  <c r="AN1928" i="38"/>
  <c r="AK1928" i="38"/>
  <c r="BD1928" i="38" s="1"/>
  <c r="AG1928" i="38"/>
  <c r="AD1928" i="38"/>
  <c r="BC1927" i="38"/>
  <c r="AN1927" i="38"/>
  <c r="AK1927" i="38"/>
  <c r="BD1927" i="38" s="1"/>
  <c r="AG1927" i="38"/>
  <c r="AD1927" i="38"/>
  <c r="BC1926" i="38"/>
  <c r="AN1926" i="38"/>
  <c r="AK1926" i="38"/>
  <c r="BD1926" i="38" s="1"/>
  <c r="AG1926" i="38"/>
  <c r="AD1926" i="38"/>
  <c r="BC1925" i="38"/>
  <c r="AN1925" i="38"/>
  <c r="AK1925" i="38"/>
  <c r="BD1925" i="38" s="1"/>
  <c r="AG1925" i="38"/>
  <c r="AD1925" i="38"/>
  <c r="BC1924" i="38"/>
  <c r="AN1924" i="38"/>
  <c r="AK1924" i="38"/>
  <c r="BD1924" i="38" s="1"/>
  <c r="AG1924" i="38"/>
  <c r="AD1924" i="38"/>
  <c r="BC1923" i="38"/>
  <c r="AN1923" i="38"/>
  <c r="AK1923" i="38"/>
  <c r="BD1923" i="38" s="1"/>
  <c r="AG1923" i="38"/>
  <c r="AD1923" i="38"/>
  <c r="BC1922" i="38"/>
  <c r="AN1922" i="38"/>
  <c r="AK1922" i="38"/>
  <c r="BD1922" i="38" s="1"/>
  <c r="AG1922" i="38"/>
  <c r="AD1922" i="38"/>
  <c r="BC1921" i="38"/>
  <c r="AN1921" i="38"/>
  <c r="AK1921" i="38"/>
  <c r="BD1921" i="38" s="1"/>
  <c r="AG1921" i="38"/>
  <c r="AI1921" i="38" s="1"/>
  <c r="AD1921" i="38"/>
  <c r="BC1920" i="38"/>
  <c r="AN1920" i="38"/>
  <c r="AK1920" i="38"/>
  <c r="BD1920" i="38" s="1"/>
  <c r="AG1920" i="38"/>
  <c r="AI1920" i="38" s="1"/>
  <c r="AD1920" i="38"/>
  <c r="BC1919" i="38"/>
  <c r="AN1919" i="38"/>
  <c r="AK1919" i="38"/>
  <c r="BD1919" i="38" s="1"/>
  <c r="AG1919" i="38"/>
  <c r="AI1919" i="38" s="1"/>
  <c r="AD1919" i="38"/>
  <c r="BC1918" i="38"/>
  <c r="AN1918" i="38"/>
  <c r="AK1918" i="38"/>
  <c r="BD1918" i="38" s="1"/>
  <c r="AG1918" i="38"/>
  <c r="AI1918" i="38" s="1"/>
  <c r="AD1918" i="38"/>
  <c r="BC1917" i="38"/>
  <c r="AN1917" i="38"/>
  <c r="AK1917" i="38"/>
  <c r="BD1917" i="38" s="1"/>
  <c r="AG1917" i="38"/>
  <c r="AI1917" i="38" s="1"/>
  <c r="AD1917" i="38"/>
  <c r="BC1916" i="38"/>
  <c r="AN1916" i="38"/>
  <c r="AK1916" i="38"/>
  <c r="BD1916" i="38" s="1"/>
  <c r="AG1916" i="38"/>
  <c r="AI1916" i="38" s="1"/>
  <c r="AD1916" i="38"/>
  <c r="BC1915" i="38"/>
  <c r="AN1915" i="38"/>
  <c r="AK1915" i="38"/>
  <c r="BD1915" i="38" s="1"/>
  <c r="AG1915" i="38"/>
  <c r="AI1915" i="38" s="1"/>
  <c r="AD1915" i="38"/>
  <c r="BC1914" i="38"/>
  <c r="AN1914" i="38"/>
  <c r="AK1914" i="38"/>
  <c r="BD1914" i="38" s="1"/>
  <c r="AG1914" i="38"/>
  <c r="AI1914" i="38" s="1"/>
  <c r="AD1914" i="38"/>
  <c r="BC1913" i="38"/>
  <c r="AN1913" i="38"/>
  <c r="AK1913" i="38"/>
  <c r="BD1913" i="38" s="1"/>
  <c r="AG1913" i="38"/>
  <c r="AI1913" i="38" s="1"/>
  <c r="AD1913" i="38"/>
  <c r="BC1912" i="38"/>
  <c r="AN1912" i="38"/>
  <c r="AK1912" i="38"/>
  <c r="BD1912" i="38" s="1"/>
  <c r="AG1912" i="38"/>
  <c r="AI1912" i="38" s="1"/>
  <c r="AD1912" i="38"/>
  <c r="BC1911" i="38"/>
  <c r="AN1911" i="38"/>
  <c r="AK1911" i="38"/>
  <c r="BD1911" i="38" s="1"/>
  <c r="AG1911" i="38"/>
  <c r="AI1911" i="38" s="1"/>
  <c r="AD1911" i="38"/>
  <c r="BC1910" i="38"/>
  <c r="AN1910" i="38"/>
  <c r="AK1910" i="38"/>
  <c r="BD1910" i="38" s="1"/>
  <c r="AG1910" i="38"/>
  <c r="AI1910" i="38" s="1"/>
  <c r="AD1910" i="38"/>
  <c r="BC1909" i="38"/>
  <c r="AN1909" i="38"/>
  <c r="AK1909" i="38"/>
  <c r="BD1909" i="38" s="1"/>
  <c r="AG1909" i="38"/>
  <c r="AI1909" i="38" s="1"/>
  <c r="AD1909" i="38"/>
  <c r="BC1908" i="38"/>
  <c r="AN1908" i="38"/>
  <c r="AK1908" i="38"/>
  <c r="BD1908" i="38" s="1"/>
  <c r="AG1908" i="38"/>
  <c r="AI1908" i="38" s="1"/>
  <c r="AD1908" i="38"/>
  <c r="BC1907" i="38"/>
  <c r="AN1907" i="38"/>
  <c r="AK1907" i="38"/>
  <c r="BD1907" i="38" s="1"/>
  <c r="AG1907" i="38"/>
  <c r="AI1907" i="38" s="1"/>
  <c r="AD1907" i="38"/>
  <c r="BC1906" i="38"/>
  <c r="AN1906" i="38"/>
  <c r="AK1906" i="38"/>
  <c r="BD1906" i="38" s="1"/>
  <c r="AG1906" i="38"/>
  <c r="AI1906" i="38" s="1"/>
  <c r="AD1906" i="38"/>
  <c r="BC1905" i="38"/>
  <c r="AN1905" i="38"/>
  <c r="AK1905" i="38"/>
  <c r="BD1905" i="38" s="1"/>
  <c r="AG1905" i="38"/>
  <c r="AI1905" i="38" s="1"/>
  <c r="AD1905" i="38"/>
  <c r="BC1904" i="38"/>
  <c r="AN1904" i="38"/>
  <c r="AK1904" i="38"/>
  <c r="BD1904" i="38" s="1"/>
  <c r="AG1904" i="38"/>
  <c r="AI1904" i="38" s="1"/>
  <c r="AD1904" i="38"/>
  <c r="BC1903" i="38"/>
  <c r="AN1903" i="38"/>
  <c r="AK1903" i="38"/>
  <c r="BD1903" i="38" s="1"/>
  <c r="AG1903" i="38"/>
  <c r="AI1903" i="38" s="1"/>
  <c r="AD1903" i="38"/>
  <c r="BC1902" i="38"/>
  <c r="AN1902" i="38"/>
  <c r="AK1902" i="38"/>
  <c r="BD1902" i="38" s="1"/>
  <c r="AG1902" i="38"/>
  <c r="AI1902" i="38" s="1"/>
  <c r="AD1902" i="38"/>
  <c r="BC1901" i="38"/>
  <c r="AN1901" i="38"/>
  <c r="AK1901" i="38"/>
  <c r="BD1901" i="38" s="1"/>
  <c r="AG1901" i="38"/>
  <c r="AI1901" i="38" s="1"/>
  <c r="AD1901" i="38"/>
  <c r="BC1900" i="38"/>
  <c r="AN1900" i="38"/>
  <c r="AK1900" i="38"/>
  <c r="BD1900" i="38" s="1"/>
  <c r="AG1900" i="38"/>
  <c r="AI1900" i="38" s="1"/>
  <c r="AD1900" i="38"/>
  <c r="BC1899" i="38"/>
  <c r="AN1899" i="38"/>
  <c r="AK1899" i="38"/>
  <c r="BD1899" i="38" s="1"/>
  <c r="AG1899" i="38"/>
  <c r="AI1899" i="38" s="1"/>
  <c r="AD1899" i="38"/>
  <c r="BC1898" i="38"/>
  <c r="AN1898" i="38"/>
  <c r="AK1898" i="38"/>
  <c r="BD1898" i="38" s="1"/>
  <c r="AG1898" i="38"/>
  <c r="AI1898" i="38" s="1"/>
  <c r="AD1898" i="38"/>
  <c r="BC1897" i="38"/>
  <c r="AN1897" i="38"/>
  <c r="AK1897" i="38"/>
  <c r="BD1897" i="38" s="1"/>
  <c r="AG1897" i="38"/>
  <c r="AI1897" i="38" s="1"/>
  <c r="AD1897" i="38"/>
  <c r="BC1896" i="38"/>
  <c r="AN1896" i="38"/>
  <c r="AK1896" i="38"/>
  <c r="BD1896" i="38" s="1"/>
  <c r="AG1896" i="38"/>
  <c r="AI1896" i="38" s="1"/>
  <c r="AD1896" i="38"/>
  <c r="BC1895" i="38"/>
  <c r="AN1895" i="38"/>
  <c r="AK1895" i="38"/>
  <c r="BD1895" i="38" s="1"/>
  <c r="AG1895" i="38"/>
  <c r="AI1895" i="38" s="1"/>
  <c r="AD1895" i="38"/>
  <c r="BC1894" i="38"/>
  <c r="AN1894" i="38"/>
  <c r="AK1894" i="38"/>
  <c r="BD1894" i="38" s="1"/>
  <c r="AG1894" i="38"/>
  <c r="AD1894" i="38"/>
  <c r="BC1893" i="38"/>
  <c r="AN1893" i="38"/>
  <c r="AK1893" i="38"/>
  <c r="BD1893" i="38" s="1"/>
  <c r="AG1893" i="38"/>
  <c r="AD1893" i="38"/>
  <c r="BC1892" i="38"/>
  <c r="AN1892" i="38"/>
  <c r="AK1892" i="38"/>
  <c r="BD1892" i="38" s="1"/>
  <c r="AG1892" i="38"/>
  <c r="AD1892" i="38"/>
  <c r="BC1891" i="38"/>
  <c r="AN1891" i="38"/>
  <c r="AK1891" i="38"/>
  <c r="BD1891" i="38" s="1"/>
  <c r="AG1891" i="38"/>
  <c r="AD1891" i="38"/>
  <c r="BC1890" i="38"/>
  <c r="AN1890" i="38"/>
  <c r="AK1890" i="38"/>
  <c r="BD1890" i="38" s="1"/>
  <c r="AG1890" i="38"/>
  <c r="AD1890" i="38"/>
  <c r="BC1889" i="38"/>
  <c r="AN1889" i="38"/>
  <c r="AK1889" i="38"/>
  <c r="BD1889" i="38" s="1"/>
  <c r="AG1889" i="38"/>
  <c r="AD1889" i="38"/>
  <c r="BC1888" i="38"/>
  <c r="AN1888" i="38"/>
  <c r="AK1888" i="38"/>
  <c r="BD1888" i="38" s="1"/>
  <c r="AG1888" i="38"/>
  <c r="AD1888" i="38"/>
  <c r="BC1887" i="38"/>
  <c r="AN1887" i="38"/>
  <c r="AK1887" i="38"/>
  <c r="BD1887" i="38" s="1"/>
  <c r="AG1887" i="38"/>
  <c r="AD1887" i="38"/>
  <c r="BC1886" i="38"/>
  <c r="AN1886" i="38"/>
  <c r="AK1886" i="38"/>
  <c r="BD1886" i="38" s="1"/>
  <c r="AG1886" i="38"/>
  <c r="AD1886" i="38"/>
  <c r="BC1885" i="38"/>
  <c r="AN1885" i="38"/>
  <c r="AK1885" i="38"/>
  <c r="BD1885" i="38" s="1"/>
  <c r="AG1885" i="38"/>
  <c r="AD1885" i="38"/>
  <c r="BC1884" i="38"/>
  <c r="AN1884" i="38"/>
  <c r="AK1884" i="38"/>
  <c r="BD1884" i="38" s="1"/>
  <c r="AG1884" i="38"/>
  <c r="AD1884" i="38"/>
  <c r="BC1883" i="38"/>
  <c r="AN1883" i="38"/>
  <c r="AK1883" i="38"/>
  <c r="BD1883" i="38" s="1"/>
  <c r="AG1883" i="38"/>
  <c r="AD1883" i="38"/>
  <c r="BC1882" i="38"/>
  <c r="AN1882" i="38"/>
  <c r="AK1882" i="38"/>
  <c r="BD1882" i="38" s="1"/>
  <c r="AG1882" i="38"/>
  <c r="AD1882" i="38"/>
  <c r="BC1881" i="38"/>
  <c r="AN1881" i="38"/>
  <c r="AK1881" i="38"/>
  <c r="BD1881" i="38" s="1"/>
  <c r="AG1881" i="38"/>
  <c r="AD1881" i="38"/>
  <c r="BC1880" i="38"/>
  <c r="AN1880" i="38"/>
  <c r="AK1880" i="38"/>
  <c r="BD1880" i="38" s="1"/>
  <c r="AG1880" i="38"/>
  <c r="AD1880" i="38"/>
  <c r="BC1879" i="38"/>
  <c r="AN1879" i="38"/>
  <c r="AK1879" i="38"/>
  <c r="BD1879" i="38" s="1"/>
  <c r="AG1879" i="38"/>
  <c r="AD1879" i="38"/>
  <c r="BC1878" i="38"/>
  <c r="AN1878" i="38"/>
  <c r="AK1878" i="38"/>
  <c r="BD1878" i="38" s="1"/>
  <c r="AG1878" i="38"/>
  <c r="AD1878" i="38"/>
  <c r="BC1877" i="38"/>
  <c r="AN1877" i="38"/>
  <c r="AK1877" i="38"/>
  <c r="BD1877" i="38" s="1"/>
  <c r="AG1877" i="38"/>
  <c r="AD1877" i="38"/>
  <c r="BC1876" i="38"/>
  <c r="AN1876" i="38"/>
  <c r="AK1876" i="38"/>
  <c r="BD1876" i="38" s="1"/>
  <c r="AG1876" i="38"/>
  <c r="AD1876" i="38"/>
  <c r="BC1875" i="38"/>
  <c r="AN1875" i="38"/>
  <c r="AK1875" i="38"/>
  <c r="BD1875" i="38" s="1"/>
  <c r="AG1875" i="38"/>
  <c r="AD1875" i="38"/>
  <c r="BC1874" i="38"/>
  <c r="AN1874" i="38"/>
  <c r="AK1874" i="38"/>
  <c r="BD1874" i="38" s="1"/>
  <c r="AG1874" i="38"/>
  <c r="AD1874" i="38"/>
  <c r="BC1873" i="38"/>
  <c r="AN1873" i="38"/>
  <c r="AK1873" i="38"/>
  <c r="BD1873" i="38" s="1"/>
  <c r="AG1873" i="38"/>
  <c r="AD1873" i="38"/>
  <c r="BC1872" i="38"/>
  <c r="AN1872" i="38"/>
  <c r="AK1872" i="38"/>
  <c r="BD1872" i="38" s="1"/>
  <c r="AG1872" i="38"/>
  <c r="AD1872" i="38"/>
  <c r="BC1871" i="38"/>
  <c r="AN1871" i="38"/>
  <c r="AK1871" i="38"/>
  <c r="BD1871" i="38" s="1"/>
  <c r="AG1871" i="38"/>
  <c r="AD1871" i="38"/>
  <c r="BC1870" i="38"/>
  <c r="AN1870" i="38"/>
  <c r="AK1870" i="38"/>
  <c r="BD1870" i="38" s="1"/>
  <c r="AG1870" i="38"/>
  <c r="AD1870" i="38"/>
  <c r="BC1869" i="38"/>
  <c r="AN1869" i="38"/>
  <c r="AK1869" i="38"/>
  <c r="BD1869" i="38" s="1"/>
  <c r="AG1869" i="38"/>
  <c r="AD1869" i="38"/>
  <c r="BC1868" i="38"/>
  <c r="AN1868" i="38"/>
  <c r="AK1868" i="38"/>
  <c r="BD1868" i="38" s="1"/>
  <c r="AG1868" i="38"/>
  <c r="AD1868" i="38"/>
  <c r="BC1867" i="38"/>
  <c r="AN1867" i="38"/>
  <c r="AK1867" i="38"/>
  <c r="BD1867" i="38" s="1"/>
  <c r="AG1867" i="38"/>
  <c r="AD1867" i="38"/>
  <c r="BC1866" i="38"/>
  <c r="AN1866" i="38"/>
  <c r="AK1866" i="38"/>
  <c r="BD1866" i="38" s="1"/>
  <c r="AG1866" i="38"/>
  <c r="AD1866" i="38"/>
  <c r="BC1865" i="38"/>
  <c r="AN1865" i="38"/>
  <c r="AK1865" i="38"/>
  <c r="BD1865" i="38" s="1"/>
  <c r="AG1865" i="38"/>
  <c r="AD1865" i="38"/>
  <c r="BC1864" i="38"/>
  <c r="AN1864" i="38"/>
  <c r="AK1864" i="38"/>
  <c r="BD1864" i="38" s="1"/>
  <c r="AG1864" i="38"/>
  <c r="AD1864" i="38"/>
  <c r="BC1863" i="38"/>
  <c r="AN1863" i="38"/>
  <c r="AK1863" i="38"/>
  <c r="BD1863" i="38" s="1"/>
  <c r="AG1863" i="38"/>
  <c r="AD1863" i="38"/>
  <c r="BC1862" i="38"/>
  <c r="AN1862" i="38"/>
  <c r="AK1862" i="38"/>
  <c r="BD1862" i="38" s="1"/>
  <c r="AG1862" i="38"/>
  <c r="AD1862" i="38"/>
  <c r="BC1861" i="38"/>
  <c r="AN1861" i="38"/>
  <c r="AK1861" i="38"/>
  <c r="BD1861" i="38" s="1"/>
  <c r="AG1861" i="38"/>
  <c r="AD1861" i="38"/>
  <c r="BC1860" i="38"/>
  <c r="AN1860" i="38"/>
  <c r="AK1860" i="38"/>
  <c r="BD1860" i="38" s="1"/>
  <c r="AG1860" i="38"/>
  <c r="AD1860" i="38"/>
  <c r="BC1859" i="38"/>
  <c r="AN1859" i="38"/>
  <c r="AK1859" i="38"/>
  <c r="BD1859" i="38" s="1"/>
  <c r="AG1859" i="38"/>
  <c r="AD1859" i="38"/>
  <c r="BC1858" i="38"/>
  <c r="AN1858" i="38"/>
  <c r="AK1858" i="38"/>
  <c r="BD1858" i="38" s="1"/>
  <c r="AG1858" i="38"/>
  <c r="AD1858" i="38"/>
  <c r="BC1857" i="38"/>
  <c r="AN1857" i="38"/>
  <c r="AK1857" i="38"/>
  <c r="BD1857" i="38" s="1"/>
  <c r="AG1857" i="38"/>
  <c r="AD1857" i="38"/>
  <c r="BC1856" i="38"/>
  <c r="AN1856" i="38"/>
  <c r="AK1856" i="38"/>
  <c r="BD1856" i="38" s="1"/>
  <c r="AG1856" i="38"/>
  <c r="AD1856" i="38"/>
  <c r="BC1855" i="38"/>
  <c r="AN1855" i="38"/>
  <c r="AK1855" i="38"/>
  <c r="BD1855" i="38" s="1"/>
  <c r="AG1855" i="38"/>
  <c r="AD1855" i="38"/>
  <c r="BC1854" i="38"/>
  <c r="AN1854" i="38"/>
  <c r="AK1854" i="38"/>
  <c r="BD1854" i="38" s="1"/>
  <c r="AG1854" i="38"/>
  <c r="AD1854" i="38"/>
  <c r="BC1853" i="38"/>
  <c r="AN1853" i="38"/>
  <c r="AK1853" i="38"/>
  <c r="BD1853" i="38" s="1"/>
  <c r="AG1853" i="38"/>
  <c r="AD1853" i="38"/>
  <c r="BC1852" i="38"/>
  <c r="AN1852" i="38"/>
  <c r="AK1852" i="38"/>
  <c r="BD1852" i="38" s="1"/>
  <c r="AG1852" i="38"/>
  <c r="AD1852" i="38"/>
  <c r="BC1851" i="38"/>
  <c r="AN1851" i="38"/>
  <c r="AK1851" i="38"/>
  <c r="BD1851" i="38" s="1"/>
  <c r="AG1851" i="38"/>
  <c r="AD1851" i="38"/>
  <c r="BC1850" i="38"/>
  <c r="AN1850" i="38"/>
  <c r="AK1850" i="38"/>
  <c r="BD1850" i="38" s="1"/>
  <c r="AG1850" i="38"/>
  <c r="AD1850" i="38"/>
  <c r="BC1849" i="38"/>
  <c r="AN1849" i="38"/>
  <c r="AK1849" i="38"/>
  <c r="BD1849" i="38" s="1"/>
  <c r="AG1849" i="38"/>
  <c r="AD1849" i="38"/>
  <c r="BC1848" i="38"/>
  <c r="AN1848" i="38"/>
  <c r="AK1848" i="38"/>
  <c r="BD1848" i="38" s="1"/>
  <c r="AG1848" i="38"/>
  <c r="AD1848" i="38"/>
  <c r="BC1847" i="38"/>
  <c r="AN1847" i="38"/>
  <c r="AK1847" i="38"/>
  <c r="BD1847" i="38" s="1"/>
  <c r="AG1847" i="38"/>
  <c r="AD1847" i="38"/>
  <c r="BC1846" i="38"/>
  <c r="AN1846" i="38"/>
  <c r="AK1846" i="38"/>
  <c r="BD1846" i="38" s="1"/>
  <c r="AG1846" i="38"/>
  <c r="AD1846" i="38"/>
  <c r="BC1845" i="38"/>
  <c r="AN1845" i="38"/>
  <c r="AK1845" i="38"/>
  <c r="BD1845" i="38" s="1"/>
  <c r="AG1845" i="38"/>
  <c r="AD1845" i="38"/>
  <c r="BC1844" i="38"/>
  <c r="AN1844" i="38"/>
  <c r="AK1844" i="38"/>
  <c r="BD1844" i="38" s="1"/>
  <c r="AG1844" i="38"/>
  <c r="AD1844" i="38"/>
  <c r="BC1843" i="38"/>
  <c r="AN1843" i="38"/>
  <c r="AK1843" i="38"/>
  <c r="BD1843" i="38" s="1"/>
  <c r="AG1843" i="38"/>
  <c r="AD1843" i="38"/>
  <c r="BC1842" i="38"/>
  <c r="AN1842" i="38"/>
  <c r="AK1842" i="38"/>
  <c r="BD1842" i="38" s="1"/>
  <c r="AG1842" i="38"/>
  <c r="AD1842" i="38"/>
  <c r="BC1841" i="38"/>
  <c r="AN1841" i="38"/>
  <c r="AK1841" i="38"/>
  <c r="BD1841" i="38" s="1"/>
  <c r="AG1841" i="38"/>
  <c r="AD1841" i="38"/>
  <c r="BC1840" i="38"/>
  <c r="AN1840" i="38"/>
  <c r="AK1840" i="38"/>
  <c r="BD1840" i="38" s="1"/>
  <c r="AG1840" i="38"/>
  <c r="AD1840" i="38"/>
  <c r="BC1839" i="38"/>
  <c r="AN1839" i="38"/>
  <c r="AK1839" i="38"/>
  <c r="BD1839" i="38" s="1"/>
  <c r="AG1839" i="38"/>
  <c r="AD1839" i="38"/>
  <c r="BC1838" i="38"/>
  <c r="AN1838" i="38"/>
  <c r="AK1838" i="38"/>
  <c r="BD1838" i="38" s="1"/>
  <c r="AG1838" i="38"/>
  <c r="AD1838" i="38"/>
  <c r="BC1837" i="38"/>
  <c r="AN1837" i="38"/>
  <c r="AK1837" i="38"/>
  <c r="BD1837" i="38" s="1"/>
  <c r="AG1837" i="38"/>
  <c r="AD1837" i="38"/>
  <c r="BC1836" i="38"/>
  <c r="AN1836" i="38"/>
  <c r="AK1836" i="38"/>
  <c r="BD1836" i="38" s="1"/>
  <c r="AG1836" i="38"/>
  <c r="AD1836" i="38"/>
  <c r="BC1835" i="38"/>
  <c r="AN1835" i="38"/>
  <c r="AK1835" i="38"/>
  <c r="BD1835" i="38" s="1"/>
  <c r="AG1835" i="38"/>
  <c r="AD1835" i="38"/>
  <c r="BC1834" i="38"/>
  <c r="AN1834" i="38"/>
  <c r="AK1834" i="38"/>
  <c r="BD1834" i="38" s="1"/>
  <c r="AG1834" i="38"/>
  <c r="AD1834" i="38"/>
  <c r="BC1833" i="38"/>
  <c r="AN1833" i="38"/>
  <c r="AK1833" i="38"/>
  <c r="BD1833" i="38" s="1"/>
  <c r="AG1833" i="38"/>
  <c r="AD1833" i="38"/>
  <c r="BC1832" i="38"/>
  <c r="AN1832" i="38"/>
  <c r="AK1832" i="38"/>
  <c r="BD1832" i="38" s="1"/>
  <c r="AG1832" i="38"/>
  <c r="AD1832" i="38"/>
  <c r="BC1831" i="38"/>
  <c r="AN1831" i="38"/>
  <c r="AK1831" i="38"/>
  <c r="BD1831" i="38" s="1"/>
  <c r="AG1831" i="38"/>
  <c r="AD1831" i="38"/>
  <c r="BC1830" i="38"/>
  <c r="AN1830" i="38"/>
  <c r="AK1830" i="38"/>
  <c r="BD1830" i="38" s="1"/>
  <c r="AG1830" i="38"/>
  <c r="AD1830" i="38"/>
  <c r="BC1829" i="38"/>
  <c r="AN1829" i="38"/>
  <c r="AK1829" i="38"/>
  <c r="BD1829" i="38" s="1"/>
  <c r="AG1829" i="38"/>
  <c r="AD1829" i="38"/>
  <c r="BC1828" i="38"/>
  <c r="AN1828" i="38"/>
  <c r="AK1828" i="38"/>
  <c r="BD1828" i="38" s="1"/>
  <c r="AG1828" i="38"/>
  <c r="AD1828" i="38"/>
  <c r="BC1827" i="38"/>
  <c r="AN1827" i="38"/>
  <c r="AK1827" i="38"/>
  <c r="BD1827" i="38" s="1"/>
  <c r="AG1827" i="38"/>
  <c r="AD1827" i="38"/>
  <c r="BC1826" i="38"/>
  <c r="AN1826" i="38"/>
  <c r="AK1826" i="38"/>
  <c r="BD1826" i="38" s="1"/>
  <c r="AG1826" i="38"/>
  <c r="AI1826" i="38" s="1"/>
  <c r="AD1826" i="38"/>
  <c r="BC1825" i="38"/>
  <c r="AN1825" i="38"/>
  <c r="AK1825" i="38"/>
  <c r="BD1825" i="38" s="1"/>
  <c r="AG1825" i="38"/>
  <c r="AI1825" i="38" s="1"/>
  <c r="AD1825" i="38"/>
  <c r="BC1824" i="38"/>
  <c r="AN1824" i="38"/>
  <c r="AK1824" i="38"/>
  <c r="BD1824" i="38" s="1"/>
  <c r="AG1824" i="38"/>
  <c r="AI1824" i="38" s="1"/>
  <c r="AD1824" i="38"/>
  <c r="BC1823" i="38"/>
  <c r="AN1823" i="38"/>
  <c r="AK1823" i="38"/>
  <c r="BD1823" i="38" s="1"/>
  <c r="AG1823" i="38"/>
  <c r="AI1823" i="38" s="1"/>
  <c r="AD1823" i="38"/>
  <c r="BC1822" i="38"/>
  <c r="AN1822" i="38"/>
  <c r="AK1822" i="38"/>
  <c r="BD1822" i="38" s="1"/>
  <c r="AG1822" i="38"/>
  <c r="AI1822" i="38" s="1"/>
  <c r="AD1822" i="38"/>
  <c r="BC1821" i="38"/>
  <c r="AN1821" i="38"/>
  <c r="AK1821" i="38"/>
  <c r="BD1821" i="38" s="1"/>
  <c r="AG1821" i="38"/>
  <c r="AI1821" i="38" s="1"/>
  <c r="AD1821" i="38"/>
  <c r="BC1820" i="38"/>
  <c r="AN1820" i="38"/>
  <c r="AK1820" i="38"/>
  <c r="BD1820" i="38" s="1"/>
  <c r="AG1820" i="38"/>
  <c r="AI1820" i="38" s="1"/>
  <c r="AD1820" i="38"/>
  <c r="BC1819" i="38"/>
  <c r="AN1819" i="38"/>
  <c r="AK1819" i="38"/>
  <c r="BD1819" i="38" s="1"/>
  <c r="AG1819" i="38"/>
  <c r="AI1819" i="38" s="1"/>
  <c r="AD1819" i="38"/>
  <c r="BC1818" i="38"/>
  <c r="AN1818" i="38"/>
  <c r="AK1818" i="38"/>
  <c r="BD1818" i="38" s="1"/>
  <c r="AG1818" i="38"/>
  <c r="AI1818" i="38" s="1"/>
  <c r="AD1818" i="38"/>
  <c r="BC1817" i="38"/>
  <c r="AN1817" i="38"/>
  <c r="AK1817" i="38"/>
  <c r="BD1817" i="38" s="1"/>
  <c r="AG1817" i="38"/>
  <c r="AI1817" i="38" s="1"/>
  <c r="AD1817" i="38"/>
  <c r="BC1816" i="38"/>
  <c r="AN1816" i="38"/>
  <c r="AK1816" i="38"/>
  <c r="BD1816" i="38" s="1"/>
  <c r="AG1816" i="38"/>
  <c r="AI1816" i="38" s="1"/>
  <c r="AD1816" i="38"/>
  <c r="BC1815" i="38"/>
  <c r="AN1815" i="38"/>
  <c r="AK1815" i="38"/>
  <c r="BD1815" i="38" s="1"/>
  <c r="AG1815" i="38"/>
  <c r="AI1815" i="38" s="1"/>
  <c r="AD1815" i="38"/>
  <c r="BC1814" i="38"/>
  <c r="AN1814" i="38"/>
  <c r="AK1814" i="38"/>
  <c r="BD1814" i="38" s="1"/>
  <c r="AG1814" i="38"/>
  <c r="AI1814" i="38" s="1"/>
  <c r="AD1814" i="38"/>
  <c r="BC1813" i="38"/>
  <c r="AN1813" i="38"/>
  <c r="AK1813" i="38"/>
  <c r="BD1813" i="38" s="1"/>
  <c r="AG1813" i="38"/>
  <c r="AI1813" i="38" s="1"/>
  <c r="AD1813" i="38"/>
  <c r="BC1812" i="38"/>
  <c r="AN1812" i="38"/>
  <c r="AK1812" i="38"/>
  <c r="BD1812" i="38" s="1"/>
  <c r="AG1812" i="38"/>
  <c r="AI1812" i="38" s="1"/>
  <c r="AD1812" i="38"/>
  <c r="BC1811" i="38"/>
  <c r="AN1811" i="38"/>
  <c r="AK1811" i="38"/>
  <c r="BD1811" i="38" s="1"/>
  <c r="AG1811" i="38"/>
  <c r="AI1811" i="38" s="1"/>
  <c r="AD1811" i="38"/>
  <c r="BC1810" i="38"/>
  <c r="AN1810" i="38"/>
  <c r="AK1810" i="38"/>
  <c r="BD1810" i="38" s="1"/>
  <c r="AG1810" i="38"/>
  <c r="AI1810" i="38" s="1"/>
  <c r="AD1810" i="38"/>
  <c r="BC1809" i="38"/>
  <c r="AN1809" i="38"/>
  <c r="AK1809" i="38"/>
  <c r="BD1809" i="38" s="1"/>
  <c r="AG1809" i="38"/>
  <c r="AI1809" i="38" s="1"/>
  <c r="AD1809" i="38"/>
  <c r="BC1808" i="38"/>
  <c r="AN1808" i="38"/>
  <c r="AK1808" i="38"/>
  <c r="BD1808" i="38" s="1"/>
  <c r="AG1808" i="38"/>
  <c r="AI1808" i="38" s="1"/>
  <c r="AD1808" i="38"/>
  <c r="BC1807" i="38"/>
  <c r="AN1807" i="38"/>
  <c r="AK1807" i="38"/>
  <c r="BD1807" i="38" s="1"/>
  <c r="AG1807" i="38"/>
  <c r="AI1807" i="38" s="1"/>
  <c r="AD1807" i="38"/>
  <c r="BC1806" i="38"/>
  <c r="AN1806" i="38"/>
  <c r="AK1806" i="38"/>
  <c r="BD1806" i="38" s="1"/>
  <c r="AG1806" i="38"/>
  <c r="AI1806" i="38" s="1"/>
  <c r="AD1806" i="38"/>
  <c r="BC1805" i="38"/>
  <c r="AN1805" i="38"/>
  <c r="AK1805" i="38"/>
  <c r="BD1805" i="38" s="1"/>
  <c r="AG1805" i="38"/>
  <c r="AI1805" i="38" s="1"/>
  <c r="AD1805" i="38"/>
  <c r="BC1804" i="38"/>
  <c r="AN1804" i="38"/>
  <c r="AK1804" i="38"/>
  <c r="BD1804" i="38" s="1"/>
  <c r="AG1804" i="38"/>
  <c r="AI1804" i="38" s="1"/>
  <c r="AD1804" i="38"/>
  <c r="BC1803" i="38"/>
  <c r="AN1803" i="38"/>
  <c r="AK1803" i="38"/>
  <c r="BD1803" i="38" s="1"/>
  <c r="AG1803" i="38"/>
  <c r="AI1803" i="38" s="1"/>
  <c r="AD1803" i="38"/>
  <c r="BC1802" i="38"/>
  <c r="AN1802" i="38"/>
  <c r="AK1802" i="38"/>
  <c r="BD1802" i="38" s="1"/>
  <c r="AG1802" i="38"/>
  <c r="AI1802" i="38" s="1"/>
  <c r="AD1802" i="38"/>
  <c r="BC1801" i="38"/>
  <c r="AN1801" i="38"/>
  <c r="AK1801" i="38"/>
  <c r="BD1801" i="38" s="1"/>
  <c r="AG1801" i="38"/>
  <c r="AI1801" i="38" s="1"/>
  <c r="AD1801" i="38"/>
  <c r="BC1800" i="38"/>
  <c r="AN1800" i="38"/>
  <c r="AK1800" i="38"/>
  <c r="BD1800" i="38" s="1"/>
  <c r="AG1800" i="38"/>
  <c r="AI1800" i="38" s="1"/>
  <c r="AD1800" i="38"/>
  <c r="BC1799" i="38"/>
  <c r="AN1799" i="38"/>
  <c r="AK1799" i="38"/>
  <c r="BD1799" i="38" s="1"/>
  <c r="AG1799" i="38"/>
  <c r="AI1799" i="38" s="1"/>
  <c r="AD1799" i="38"/>
  <c r="BC1798" i="38"/>
  <c r="AN1798" i="38"/>
  <c r="AK1798" i="38"/>
  <c r="BD1798" i="38" s="1"/>
  <c r="AG1798" i="38"/>
  <c r="AI1798" i="38" s="1"/>
  <c r="AD1798" i="38"/>
  <c r="BC1797" i="38"/>
  <c r="AN1797" i="38"/>
  <c r="AK1797" i="38"/>
  <c r="BD1797" i="38" s="1"/>
  <c r="AG1797" i="38"/>
  <c r="AI1797" i="38" s="1"/>
  <c r="AD1797" i="38"/>
  <c r="BC1796" i="38"/>
  <c r="AN1796" i="38"/>
  <c r="AK1796" i="38"/>
  <c r="BD1796" i="38" s="1"/>
  <c r="AG1796" i="38"/>
  <c r="AI1796" i="38" s="1"/>
  <c r="AD1796" i="38"/>
  <c r="BC1795" i="38"/>
  <c r="AN1795" i="38"/>
  <c r="AK1795" i="38"/>
  <c r="BD1795" i="38" s="1"/>
  <c r="AG1795" i="38"/>
  <c r="AI1795" i="38" s="1"/>
  <c r="AD1795" i="38"/>
  <c r="BC1794" i="38"/>
  <c r="AN1794" i="38"/>
  <c r="AK1794" i="38"/>
  <c r="BD1794" i="38" s="1"/>
  <c r="AG1794" i="38"/>
  <c r="AD1794" i="38"/>
  <c r="BC1793" i="38"/>
  <c r="AN1793" i="38"/>
  <c r="AK1793" i="38"/>
  <c r="BD1793" i="38" s="1"/>
  <c r="AG1793" i="38"/>
  <c r="AD1793" i="38"/>
  <c r="BC1792" i="38"/>
  <c r="AN1792" i="38"/>
  <c r="AK1792" i="38"/>
  <c r="BD1792" i="38" s="1"/>
  <c r="AG1792" i="38"/>
  <c r="AD1792" i="38"/>
  <c r="BC1791" i="38"/>
  <c r="AN1791" i="38"/>
  <c r="AK1791" i="38"/>
  <c r="BD1791" i="38" s="1"/>
  <c r="AG1791" i="38"/>
  <c r="AD1791" i="38"/>
  <c r="BC1790" i="38"/>
  <c r="AN1790" i="38"/>
  <c r="AK1790" i="38"/>
  <c r="BD1790" i="38" s="1"/>
  <c r="AG1790" i="38"/>
  <c r="AD1790" i="38"/>
  <c r="BC1789" i="38"/>
  <c r="AN1789" i="38"/>
  <c r="AK1789" i="38"/>
  <c r="BD1789" i="38" s="1"/>
  <c r="AG1789" i="38"/>
  <c r="AD1789" i="38"/>
  <c r="BC1788" i="38"/>
  <c r="AN1788" i="38"/>
  <c r="AK1788" i="38"/>
  <c r="BD1788" i="38" s="1"/>
  <c r="AG1788" i="38"/>
  <c r="AD1788" i="38"/>
  <c r="BC1787" i="38"/>
  <c r="AN1787" i="38"/>
  <c r="AK1787" i="38"/>
  <c r="BD1787" i="38" s="1"/>
  <c r="AG1787" i="38"/>
  <c r="AD1787" i="38"/>
  <c r="BC1786" i="38"/>
  <c r="AN1786" i="38"/>
  <c r="AK1786" i="38"/>
  <c r="BD1786" i="38" s="1"/>
  <c r="AG1786" i="38"/>
  <c r="AD1786" i="38"/>
  <c r="BC1785" i="38"/>
  <c r="AN1785" i="38"/>
  <c r="AK1785" i="38"/>
  <c r="BD1785" i="38" s="1"/>
  <c r="AG1785" i="38"/>
  <c r="AD1785" i="38"/>
  <c r="BC1784" i="38"/>
  <c r="AN1784" i="38"/>
  <c r="AK1784" i="38"/>
  <c r="BD1784" i="38" s="1"/>
  <c r="AG1784" i="38"/>
  <c r="AD1784" i="38"/>
  <c r="BC1783" i="38"/>
  <c r="AN1783" i="38"/>
  <c r="AK1783" i="38"/>
  <c r="BD1783" i="38" s="1"/>
  <c r="AG1783" i="38"/>
  <c r="AD1783" i="38"/>
  <c r="BC1782" i="38"/>
  <c r="AN1782" i="38"/>
  <c r="AK1782" i="38"/>
  <c r="BD1782" i="38" s="1"/>
  <c r="AG1782" i="38"/>
  <c r="AD1782" i="38"/>
  <c r="BC1781" i="38"/>
  <c r="AN1781" i="38"/>
  <c r="AK1781" i="38"/>
  <c r="BD1781" i="38" s="1"/>
  <c r="AG1781" i="38"/>
  <c r="AD1781" i="38"/>
  <c r="BC1780" i="38"/>
  <c r="AN1780" i="38"/>
  <c r="AK1780" i="38"/>
  <c r="BD1780" i="38" s="1"/>
  <c r="AG1780" i="38"/>
  <c r="AD1780" i="38"/>
  <c r="BC1779" i="38"/>
  <c r="AN1779" i="38"/>
  <c r="AK1779" i="38"/>
  <c r="BD1779" i="38" s="1"/>
  <c r="AG1779" i="38"/>
  <c r="AD1779" i="38"/>
  <c r="BC1778" i="38"/>
  <c r="AN1778" i="38"/>
  <c r="AK1778" i="38"/>
  <c r="BD1778" i="38" s="1"/>
  <c r="AG1778" i="38"/>
  <c r="AD1778" i="38"/>
  <c r="BC1777" i="38"/>
  <c r="AN1777" i="38"/>
  <c r="AK1777" i="38"/>
  <c r="BD1777" i="38" s="1"/>
  <c r="AG1777" i="38"/>
  <c r="AD1777" i="38"/>
  <c r="BC1776" i="38"/>
  <c r="AN1776" i="38"/>
  <c r="AK1776" i="38"/>
  <c r="BD1776" i="38" s="1"/>
  <c r="AG1776" i="38"/>
  <c r="AD1776" i="38"/>
  <c r="BC1775" i="38"/>
  <c r="AN1775" i="38"/>
  <c r="AK1775" i="38"/>
  <c r="BD1775" i="38" s="1"/>
  <c r="AG1775" i="38"/>
  <c r="AD1775" i="38"/>
  <c r="BC1774" i="38"/>
  <c r="AN1774" i="38"/>
  <c r="AK1774" i="38"/>
  <c r="BD1774" i="38" s="1"/>
  <c r="AG1774" i="38"/>
  <c r="AD1774" i="38"/>
  <c r="BC1773" i="38"/>
  <c r="AN1773" i="38"/>
  <c r="AK1773" i="38"/>
  <c r="BD1773" i="38" s="1"/>
  <c r="AG1773" i="38"/>
  <c r="AD1773" i="38"/>
  <c r="BC1772" i="38"/>
  <c r="AN1772" i="38"/>
  <c r="AK1772" i="38"/>
  <c r="BD1772" i="38" s="1"/>
  <c r="AG1772" i="38"/>
  <c r="AD1772" i="38"/>
  <c r="BC1771" i="38"/>
  <c r="AN1771" i="38"/>
  <c r="AK1771" i="38"/>
  <c r="BD1771" i="38" s="1"/>
  <c r="AG1771" i="38"/>
  <c r="AD1771" i="38"/>
  <c r="BC1770" i="38"/>
  <c r="AN1770" i="38"/>
  <c r="AK1770" i="38"/>
  <c r="BD1770" i="38" s="1"/>
  <c r="AG1770" i="38"/>
  <c r="AD1770" i="38"/>
  <c r="BC1769" i="38"/>
  <c r="AN1769" i="38"/>
  <c r="AK1769" i="38"/>
  <c r="BD1769" i="38" s="1"/>
  <c r="AG1769" i="38"/>
  <c r="AD1769" i="38"/>
  <c r="BC1768" i="38"/>
  <c r="AN1768" i="38"/>
  <c r="AK1768" i="38"/>
  <c r="BD1768" i="38" s="1"/>
  <c r="AG1768" i="38"/>
  <c r="AD1768" i="38"/>
  <c r="BC1767" i="38"/>
  <c r="AN1767" i="38"/>
  <c r="AK1767" i="38"/>
  <c r="BD1767" i="38" s="1"/>
  <c r="AG1767" i="38"/>
  <c r="AD1767" i="38"/>
  <c r="BC1766" i="38"/>
  <c r="AN1766" i="38"/>
  <c r="AK1766" i="38"/>
  <c r="BD1766" i="38" s="1"/>
  <c r="AG1766" i="38"/>
  <c r="AD1766" i="38"/>
  <c r="BC1765" i="38"/>
  <c r="AN1765" i="38"/>
  <c r="AK1765" i="38"/>
  <c r="BD1765" i="38" s="1"/>
  <c r="AG1765" i="38"/>
  <c r="AD1765" i="38"/>
  <c r="BC1764" i="38"/>
  <c r="AN1764" i="38"/>
  <c r="AK1764" i="38"/>
  <c r="BD1764" i="38" s="1"/>
  <c r="AG1764" i="38"/>
  <c r="AD1764" i="38"/>
  <c r="BC1763" i="38"/>
  <c r="AN1763" i="38"/>
  <c r="AK1763" i="38"/>
  <c r="BD1763" i="38" s="1"/>
  <c r="AG1763" i="38"/>
  <c r="AD1763" i="38"/>
  <c r="BC1762" i="38"/>
  <c r="AN1762" i="38"/>
  <c r="AK1762" i="38"/>
  <c r="BD1762" i="38" s="1"/>
  <c r="AG1762" i="38"/>
  <c r="AD1762" i="38"/>
  <c r="BC1761" i="38"/>
  <c r="AN1761" i="38"/>
  <c r="AK1761" i="38"/>
  <c r="BD1761" i="38" s="1"/>
  <c r="AG1761" i="38"/>
  <c r="AD1761" i="38"/>
  <c r="BC1760" i="38"/>
  <c r="AN1760" i="38"/>
  <c r="AK1760" i="38"/>
  <c r="BD1760" i="38" s="1"/>
  <c r="AG1760" i="38"/>
  <c r="AD1760" i="38"/>
  <c r="BC1759" i="38"/>
  <c r="AN1759" i="38"/>
  <c r="AK1759" i="38"/>
  <c r="BD1759" i="38" s="1"/>
  <c r="AG1759" i="38"/>
  <c r="AD1759" i="38"/>
  <c r="BC1758" i="38"/>
  <c r="AN1758" i="38"/>
  <c r="AK1758" i="38"/>
  <c r="BD1758" i="38" s="1"/>
  <c r="AG1758" i="38"/>
  <c r="AD1758" i="38"/>
  <c r="BC1757" i="38"/>
  <c r="AN1757" i="38"/>
  <c r="AK1757" i="38"/>
  <c r="BD1757" i="38" s="1"/>
  <c r="AG1757" i="38"/>
  <c r="AD1757" i="38"/>
  <c r="BC1756" i="38"/>
  <c r="AN1756" i="38"/>
  <c r="AK1756" i="38"/>
  <c r="BD1756" i="38" s="1"/>
  <c r="AG1756" i="38"/>
  <c r="AD1756" i="38"/>
  <c r="BC1755" i="38"/>
  <c r="AN1755" i="38"/>
  <c r="AK1755" i="38"/>
  <c r="BD1755" i="38" s="1"/>
  <c r="AG1755" i="38"/>
  <c r="AD1755" i="38"/>
  <c r="BC1754" i="38"/>
  <c r="AN1754" i="38"/>
  <c r="AK1754" i="38"/>
  <c r="BD1754" i="38" s="1"/>
  <c r="AG1754" i="38"/>
  <c r="AD1754" i="38"/>
  <c r="BC1753" i="38"/>
  <c r="AN1753" i="38"/>
  <c r="AK1753" i="38"/>
  <c r="BD1753" i="38" s="1"/>
  <c r="AG1753" i="38"/>
  <c r="AD1753" i="38"/>
  <c r="BC1752" i="38"/>
  <c r="AN1752" i="38"/>
  <c r="AK1752" i="38"/>
  <c r="BD1752" i="38" s="1"/>
  <c r="AG1752" i="38"/>
  <c r="AD1752" i="38"/>
  <c r="BC1751" i="38"/>
  <c r="AN1751" i="38"/>
  <c r="AK1751" i="38"/>
  <c r="BD1751" i="38" s="1"/>
  <c r="AG1751" i="38"/>
  <c r="AD1751" i="38"/>
  <c r="BC1750" i="38"/>
  <c r="AN1750" i="38"/>
  <c r="AK1750" i="38"/>
  <c r="BD1750" i="38" s="1"/>
  <c r="AG1750" i="38"/>
  <c r="AD1750" i="38"/>
  <c r="BC1749" i="38"/>
  <c r="AN1749" i="38"/>
  <c r="AK1749" i="38"/>
  <c r="BD1749" i="38" s="1"/>
  <c r="AG1749" i="38"/>
  <c r="AD1749" i="38"/>
  <c r="BC1748" i="38"/>
  <c r="AN1748" i="38"/>
  <c r="AK1748" i="38"/>
  <c r="BD1748" i="38" s="1"/>
  <c r="AG1748" i="38"/>
  <c r="AD1748" i="38"/>
  <c r="BC1747" i="38"/>
  <c r="AN1747" i="38"/>
  <c r="AK1747" i="38"/>
  <c r="BD1747" i="38" s="1"/>
  <c r="AG1747" i="38"/>
  <c r="AD1747" i="38"/>
  <c r="BC1746" i="38"/>
  <c r="AN1746" i="38"/>
  <c r="AK1746" i="38"/>
  <c r="BD1746" i="38" s="1"/>
  <c r="AG1746" i="38"/>
  <c r="AD1746" i="38"/>
  <c r="BC1745" i="38"/>
  <c r="AN1745" i="38"/>
  <c r="AK1745" i="38"/>
  <c r="BD1745" i="38" s="1"/>
  <c r="AG1745" i="38"/>
  <c r="AD1745" i="38"/>
  <c r="BC1744" i="38"/>
  <c r="AN1744" i="38"/>
  <c r="AK1744" i="38"/>
  <c r="BD1744" i="38" s="1"/>
  <c r="AG1744" i="38"/>
  <c r="AD1744" i="38"/>
  <c r="BC1743" i="38"/>
  <c r="AN1743" i="38"/>
  <c r="AK1743" i="38"/>
  <c r="BD1743" i="38" s="1"/>
  <c r="AG1743" i="38"/>
  <c r="AD1743" i="38"/>
  <c r="BC1742" i="38"/>
  <c r="AN1742" i="38"/>
  <c r="AK1742" i="38"/>
  <c r="BD1742" i="38" s="1"/>
  <c r="AG1742" i="38"/>
  <c r="AD1742" i="38"/>
  <c r="BC1741" i="38"/>
  <c r="AN1741" i="38"/>
  <c r="AK1741" i="38"/>
  <c r="BD1741" i="38" s="1"/>
  <c r="AG1741" i="38"/>
  <c r="AD1741" i="38"/>
  <c r="BC1740" i="38"/>
  <c r="AN1740" i="38"/>
  <c r="AK1740" i="38"/>
  <c r="BD1740" i="38" s="1"/>
  <c r="AG1740" i="38"/>
  <c r="AD1740" i="38"/>
  <c r="BC1739" i="38"/>
  <c r="AN1739" i="38"/>
  <c r="AK1739" i="38"/>
  <c r="BD1739" i="38" s="1"/>
  <c r="AG1739" i="38"/>
  <c r="AD1739" i="38"/>
  <c r="BC1738" i="38"/>
  <c r="AN1738" i="38"/>
  <c r="AK1738" i="38"/>
  <c r="BD1738" i="38" s="1"/>
  <c r="AG1738" i="38"/>
  <c r="AD1738" i="38"/>
  <c r="BC1737" i="38"/>
  <c r="AN1737" i="38"/>
  <c r="AK1737" i="38"/>
  <c r="BD1737" i="38" s="1"/>
  <c r="AG1737" i="38"/>
  <c r="AD1737" i="38"/>
  <c r="BC1736" i="38"/>
  <c r="AN1736" i="38"/>
  <c r="AK1736" i="38"/>
  <c r="BD1736" i="38" s="1"/>
  <c r="AG1736" i="38"/>
  <c r="AD1736" i="38"/>
  <c r="BC1735" i="38"/>
  <c r="AN1735" i="38"/>
  <c r="AK1735" i="38"/>
  <c r="BD1735" i="38" s="1"/>
  <c r="AG1735" i="38"/>
  <c r="AD1735" i="38"/>
  <c r="BC1734" i="38"/>
  <c r="AN1734" i="38"/>
  <c r="AK1734" i="38"/>
  <c r="BD1734" i="38" s="1"/>
  <c r="AG1734" i="38"/>
  <c r="AD1734" i="38"/>
  <c r="BC1733" i="38"/>
  <c r="AN1733" i="38"/>
  <c r="AK1733" i="38"/>
  <c r="BD1733" i="38" s="1"/>
  <c r="AG1733" i="38"/>
  <c r="AD1733" i="38"/>
  <c r="BC1732" i="38"/>
  <c r="AN1732" i="38"/>
  <c r="AK1732" i="38"/>
  <c r="BD1732" i="38" s="1"/>
  <c r="AG1732" i="38"/>
  <c r="AD1732" i="38"/>
  <c r="BC1731" i="38"/>
  <c r="AN1731" i="38"/>
  <c r="AK1731" i="38"/>
  <c r="BD1731" i="38" s="1"/>
  <c r="AG1731" i="38"/>
  <c r="AD1731" i="38"/>
  <c r="BC1730" i="38"/>
  <c r="AN1730" i="38"/>
  <c r="AK1730" i="38"/>
  <c r="BD1730" i="38" s="1"/>
  <c r="AG1730" i="38"/>
  <c r="AD1730" i="38"/>
  <c r="BC1729" i="38"/>
  <c r="AN1729" i="38"/>
  <c r="AK1729" i="38"/>
  <c r="BD1729" i="38" s="1"/>
  <c r="AG1729" i="38"/>
  <c r="AD1729" i="38"/>
  <c r="BC1728" i="38"/>
  <c r="AN1728" i="38"/>
  <c r="AK1728" i="38"/>
  <c r="BD1728" i="38" s="1"/>
  <c r="AG1728" i="38"/>
  <c r="AD1728" i="38"/>
  <c r="BC1727" i="38"/>
  <c r="AN1727" i="38"/>
  <c r="AK1727" i="38"/>
  <c r="BD1727" i="38" s="1"/>
  <c r="AG1727" i="38"/>
  <c r="AD1727" i="38"/>
  <c r="BC1726" i="38"/>
  <c r="AN1726" i="38"/>
  <c r="AK1726" i="38"/>
  <c r="BD1726" i="38" s="1"/>
  <c r="AG1726" i="38"/>
  <c r="AD1726" i="38"/>
  <c r="BC1725" i="38"/>
  <c r="AN1725" i="38"/>
  <c r="AK1725" i="38"/>
  <c r="BD1725" i="38" s="1"/>
  <c r="AG1725" i="38"/>
  <c r="AD1725" i="38"/>
  <c r="BC1724" i="38"/>
  <c r="AN1724" i="38"/>
  <c r="AK1724" i="38"/>
  <c r="BD1724" i="38" s="1"/>
  <c r="AG1724" i="38"/>
  <c r="AI1724" i="38" s="1"/>
  <c r="AD1724" i="38"/>
  <c r="BC1723" i="38"/>
  <c r="AN1723" i="38"/>
  <c r="AK1723" i="38"/>
  <c r="BD1723" i="38" s="1"/>
  <c r="AG1723" i="38"/>
  <c r="AI1723" i="38" s="1"/>
  <c r="AD1723" i="38"/>
  <c r="BC1722" i="38"/>
  <c r="AN1722" i="38"/>
  <c r="AK1722" i="38"/>
  <c r="BD1722" i="38" s="1"/>
  <c r="AG1722" i="38"/>
  <c r="AI1722" i="38" s="1"/>
  <c r="AD1722" i="38"/>
  <c r="BC1721" i="38"/>
  <c r="AN1721" i="38"/>
  <c r="AK1721" i="38"/>
  <c r="BD1721" i="38" s="1"/>
  <c r="AG1721" i="38"/>
  <c r="AI1721" i="38" s="1"/>
  <c r="AD1721" i="38"/>
  <c r="BC1720" i="38"/>
  <c r="AN1720" i="38"/>
  <c r="AK1720" i="38"/>
  <c r="BD1720" i="38" s="1"/>
  <c r="AG1720" i="38"/>
  <c r="AI1720" i="38" s="1"/>
  <c r="AD1720" i="38"/>
  <c r="BC1719" i="38"/>
  <c r="AN1719" i="38"/>
  <c r="AK1719" i="38"/>
  <c r="BD1719" i="38" s="1"/>
  <c r="AG1719" i="38"/>
  <c r="AI1719" i="38" s="1"/>
  <c r="AD1719" i="38"/>
  <c r="BC1718" i="38"/>
  <c r="AN1718" i="38"/>
  <c r="AK1718" i="38"/>
  <c r="BD1718" i="38" s="1"/>
  <c r="AG1718" i="38"/>
  <c r="AI1718" i="38" s="1"/>
  <c r="AD1718" i="38"/>
  <c r="BC1717" i="38"/>
  <c r="AN1717" i="38"/>
  <c r="AK1717" i="38"/>
  <c r="BD1717" i="38" s="1"/>
  <c r="AG1717" i="38"/>
  <c r="AI1717" i="38" s="1"/>
  <c r="AD1717" i="38"/>
  <c r="BC1716" i="38"/>
  <c r="AN1716" i="38"/>
  <c r="AK1716" i="38"/>
  <c r="BD1716" i="38" s="1"/>
  <c r="AG1716" i="38"/>
  <c r="AI1716" i="38" s="1"/>
  <c r="AD1716" i="38"/>
  <c r="BC1715" i="38"/>
  <c r="AN1715" i="38"/>
  <c r="AK1715" i="38"/>
  <c r="BD1715" i="38" s="1"/>
  <c r="AG1715" i="38"/>
  <c r="AI1715" i="38" s="1"/>
  <c r="AD1715" i="38"/>
  <c r="BC1714" i="38"/>
  <c r="AN1714" i="38"/>
  <c r="AK1714" i="38"/>
  <c r="BD1714" i="38" s="1"/>
  <c r="AG1714" i="38"/>
  <c r="AI1714" i="38" s="1"/>
  <c r="AD1714" i="38"/>
  <c r="BC1713" i="38"/>
  <c r="AN1713" i="38"/>
  <c r="AK1713" i="38"/>
  <c r="BD1713" i="38" s="1"/>
  <c r="AG1713" i="38"/>
  <c r="AI1713" i="38" s="1"/>
  <c r="AD1713" i="38"/>
  <c r="BC1712" i="38"/>
  <c r="AN1712" i="38"/>
  <c r="AK1712" i="38"/>
  <c r="BD1712" i="38" s="1"/>
  <c r="AG1712" i="38"/>
  <c r="AI1712" i="38" s="1"/>
  <c r="AD1712" i="38"/>
  <c r="BC1711" i="38"/>
  <c r="AN1711" i="38"/>
  <c r="AK1711" i="38"/>
  <c r="BD1711" i="38" s="1"/>
  <c r="AG1711" i="38"/>
  <c r="AI1711" i="38" s="1"/>
  <c r="AD1711" i="38"/>
  <c r="BC1710" i="38"/>
  <c r="AN1710" i="38"/>
  <c r="AK1710" i="38"/>
  <c r="BD1710" i="38" s="1"/>
  <c r="AG1710" i="38"/>
  <c r="AI1710" i="38" s="1"/>
  <c r="AD1710" i="38"/>
  <c r="BC1709" i="38"/>
  <c r="AN1709" i="38"/>
  <c r="AK1709" i="38"/>
  <c r="BD1709" i="38" s="1"/>
  <c r="AG1709" i="38"/>
  <c r="AI1709" i="38" s="1"/>
  <c r="AD1709" i="38"/>
  <c r="BC1708" i="38"/>
  <c r="AN1708" i="38"/>
  <c r="AK1708" i="38"/>
  <c r="BD1708" i="38" s="1"/>
  <c r="AG1708" i="38"/>
  <c r="AI1708" i="38" s="1"/>
  <c r="AD1708" i="38"/>
  <c r="BC1707" i="38"/>
  <c r="AN1707" i="38"/>
  <c r="AK1707" i="38"/>
  <c r="BD1707" i="38" s="1"/>
  <c r="AG1707" i="38"/>
  <c r="AI1707" i="38" s="1"/>
  <c r="AD1707" i="38"/>
  <c r="BC1706" i="38"/>
  <c r="AN1706" i="38"/>
  <c r="AK1706" i="38"/>
  <c r="BD1706" i="38" s="1"/>
  <c r="AG1706" i="38"/>
  <c r="AI1706" i="38" s="1"/>
  <c r="AD1706" i="38"/>
  <c r="BC1705" i="38"/>
  <c r="AN1705" i="38"/>
  <c r="AK1705" i="38"/>
  <c r="BD1705" i="38" s="1"/>
  <c r="AG1705" i="38"/>
  <c r="AI1705" i="38" s="1"/>
  <c r="AD1705" i="38"/>
  <c r="BC1704" i="38"/>
  <c r="AN1704" i="38"/>
  <c r="AK1704" i="38"/>
  <c r="BD1704" i="38" s="1"/>
  <c r="AG1704" i="38"/>
  <c r="AI1704" i="38" s="1"/>
  <c r="AD1704" i="38"/>
  <c r="BC1703" i="38"/>
  <c r="AN1703" i="38"/>
  <c r="AK1703" i="38"/>
  <c r="BD1703" i="38" s="1"/>
  <c r="AG1703" i="38"/>
  <c r="AI1703" i="38" s="1"/>
  <c r="AD1703" i="38"/>
  <c r="BC1702" i="38"/>
  <c r="AN1702" i="38"/>
  <c r="AK1702" i="38"/>
  <c r="BD1702" i="38" s="1"/>
  <c r="AG1702" i="38"/>
  <c r="AI1702" i="38" s="1"/>
  <c r="AD1702" i="38"/>
  <c r="BC1701" i="38"/>
  <c r="AN1701" i="38"/>
  <c r="AK1701" i="38"/>
  <c r="BD1701" i="38" s="1"/>
  <c r="AG1701" i="38"/>
  <c r="AI1701" i="38" s="1"/>
  <c r="AD1701" i="38"/>
  <c r="BC1700" i="38"/>
  <c r="AN1700" i="38"/>
  <c r="AK1700" i="38"/>
  <c r="BD1700" i="38" s="1"/>
  <c r="AG1700" i="38"/>
  <c r="AI1700" i="38" s="1"/>
  <c r="AD1700" i="38"/>
  <c r="BC1699" i="38"/>
  <c r="AN1699" i="38"/>
  <c r="AK1699" i="38"/>
  <c r="BD1699" i="38" s="1"/>
  <c r="AG1699" i="38"/>
  <c r="AI1699" i="38" s="1"/>
  <c r="AD1699" i="38"/>
  <c r="BC1698" i="38"/>
  <c r="AN1698" i="38"/>
  <c r="AK1698" i="38"/>
  <c r="BD1698" i="38" s="1"/>
  <c r="AG1698" i="38"/>
  <c r="AD1698" i="38"/>
  <c r="BC1697" i="38"/>
  <c r="AN1697" i="38"/>
  <c r="AK1697" i="38"/>
  <c r="BD1697" i="38" s="1"/>
  <c r="AG1697" i="38"/>
  <c r="AD1697" i="38"/>
  <c r="BC1696" i="38"/>
  <c r="AN1696" i="38"/>
  <c r="AK1696" i="38"/>
  <c r="BD1696" i="38" s="1"/>
  <c r="AG1696" i="38"/>
  <c r="AD1696" i="38"/>
  <c r="BC1695" i="38"/>
  <c r="AN1695" i="38"/>
  <c r="AK1695" i="38"/>
  <c r="BD1695" i="38" s="1"/>
  <c r="AG1695" i="38"/>
  <c r="AD1695" i="38"/>
  <c r="BC1694" i="38"/>
  <c r="AN1694" i="38"/>
  <c r="AK1694" i="38"/>
  <c r="BD1694" i="38" s="1"/>
  <c r="AG1694" i="38"/>
  <c r="AD1694" i="38"/>
  <c r="BC1693" i="38"/>
  <c r="AN1693" i="38"/>
  <c r="AK1693" i="38"/>
  <c r="BD1693" i="38" s="1"/>
  <c r="AG1693" i="38"/>
  <c r="AD1693" i="38"/>
  <c r="BC1692" i="38"/>
  <c r="AN1692" i="38"/>
  <c r="AK1692" i="38"/>
  <c r="BD1692" i="38" s="1"/>
  <c r="AG1692" i="38"/>
  <c r="AD1692" i="38"/>
  <c r="BC1691" i="38"/>
  <c r="AN1691" i="38"/>
  <c r="AK1691" i="38"/>
  <c r="BD1691" i="38" s="1"/>
  <c r="AG1691" i="38"/>
  <c r="AD1691" i="38"/>
  <c r="BC1690" i="38"/>
  <c r="AN1690" i="38"/>
  <c r="AK1690" i="38"/>
  <c r="BD1690" i="38" s="1"/>
  <c r="AG1690" i="38"/>
  <c r="AD1690" i="38"/>
  <c r="BC1689" i="38"/>
  <c r="AN1689" i="38"/>
  <c r="AK1689" i="38"/>
  <c r="BD1689" i="38" s="1"/>
  <c r="AG1689" i="38"/>
  <c r="AD1689" i="38"/>
  <c r="BC1688" i="38"/>
  <c r="AN1688" i="38"/>
  <c r="AK1688" i="38"/>
  <c r="BD1688" i="38" s="1"/>
  <c r="AG1688" i="38"/>
  <c r="AD1688" i="38"/>
  <c r="BC1687" i="38"/>
  <c r="AN1687" i="38"/>
  <c r="AK1687" i="38"/>
  <c r="BD1687" i="38" s="1"/>
  <c r="AG1687" i="38"/>
  <c r="AD1687" i="38"/>
  <c r="BC1686" i="38"/>
  <c r="AN1686" i="38"/>
  <c r="AK1686" i="38"/>
  <c r="BD1686" i="38" s="1"/>
  <c r="AG1686" i="38"/>
  <c r="AD1686" i="38"/>
  <c r="BC1685" i="38"/>
  <c r="AN1685" i="38"/>
  <c r="AK1685" i="38"/>
  <c r="BD1685" i="38" s="1"/>
  <c r="AG1685" i="38"/>
  <c r="AD1685" i="38"/>
  <c r="BC1684" i="38"/>
  <c r="AN1684" i="38"/>
  <c r="AK1684" i="38"/>
  <c r="BD1684" i="38" s="1"/>
  <c r="AG1684" i="38"/>
  <c r="AD1684" i="38"/>
  <c r="BC1683" i="38"/>
  <c r="AN1683" i="38"/>
  <c r="AK1683" i="38"/>
  <c r="BD1683" i="38" s="1"/>
  <c r="AG1683" i="38"/>
  <c r="AD1683" i="38"/>
  <c r="BC1682" i="38"/>
  <c r="AN1682" i="38"/>
  <c r="AK1682" i="38"/>
  <c r="BD1682" i="38" s="1"/>
  <c r="AG1682" i="38"/>
  <c r="AD1682" i="38"/>
  <c r="BC1681" i="38"/>
  <c r="AN1681" i="38"/>
  <c r="AK1681" i="38"/>
  <c r="BD1681" i="38" s="1"/>
  <c r="AG1681" i="38"/>
  <c r="AD1681" i="38"/>
  <c r="BC1680" i="38"/>
  <c r="AN1680" i="38"/>
  <c r="AK1680" i="38"/>
  <c r="BD1680" i="38" s="1"/>
  <c r="AG1680" i="38"/>
  <c r="AD1680" i="38"/>
  <c r="BC1679" i="38"/>
  <c r="AN1679" i="38"/>
  <c r="AK1679" i="38"/>
  <c r="BD1679" i="38" s="1"/>
  <c r="AG1679" i="38"/>
  <c r="AD1679" i="38"/>
  <c r="BC1678" i="38"/>
  <c r="AN1678" i="38"/>
  <c r="AK1678" i="38"/>
  <c r="BD1678" i="38" s="1"/>
  <c r="AG1678" i="38"/>
  <c r="AD1678" i="38"/>
  <c r="BC1677" i="38"/>
  <c r="AN1677" i="38"/>
  <c r="AK1677" i="38"/>
  <c r="BD1677" i="38" s="1"/>
  <c r="AG1677" i="38"/>
  <c r="AD1677" i="38"/>
  <c r="BC1676" i="38"/>
  <c r="AN1676" i="38"/>
  <c r="AK1676" i="38"/>
  <c r="BD1676" i="38" s="1"/>
  <c r="AG1676" i="38"/>
  <c r="AD1676" i="38"/>
  <c r="BC1675" i="38"/>
  <c r="AN1675" i="38"/>
  <c r="AK1675" i="38"/>
  <c r="BD1675" i="38" s="1"/>
  <c r="AG1675" i="38"/>
  <c r="AD1675" i="38"/>
  <c r="BC1674" i="38"/>
  <c r="AN1674" i="38"/>
  <c r="AK1674" i="38"/>
  <c r="BD1674" i="38" s="1"/>
  <c r="AG1674" i="38"/>
  <c r="AD1674" i="38"/>
  <c r="BC1673" i="38"/>
  <c r="AN1673" i="38"/>
  <c r="AK1673" i="38"/>
  <c r="BD1673" i="38" s="1"/>
  <c r="AG1673" i="38"/>
  <c r="AD1673" i="38"/>
  <c r="BC1672" i="38"/>
  <c r="AN1672" i="38"/>
  <c r="AK1672" i="38"/>
  <c r="BD1672" i="38" s="1"/>
  <c r="AG1672" i="38"/>
  <c r="AD1672" i="38"/>
  <c r="BC1671" i="38"/>
  <c r="AN1671" i="38"/>
  <c r="AK1671" i="38"/>
  <c r="BD1671" i="38" s="1"/>
  <c r="AG1671" i="38"/>
  <c r="AD1671" i="38"/>
  <c r="BC1670" i="38"/>
  <c r="AN1670" i="38"/>
  <c r="AK1670" i="38"/>
  <c r="BD1670" i="38" s="1"/>
  <c r="AG1670" i="38"/>
  <c r="AD1670" i="38"/>
  <c r="BC1669" i="38"/>
  <c r="AN1669" i="38"/>
  <c r="AK1669" i="38"/>
  <c r="BD1669" i="38" s="1"/>
  <c r="AG1669" i="38"/>
  <c r="AD1669" i="38"/>
  <c r="BC1668" i="38"/>
  <c r="AN1668" i="38"/>
  <c r="AK1668" i="38"/>
  <c r="BD1668" i="38" s="1"/>
  <c r="AG1668" i="38"/>
  <c r="AD1668" i="38"/>
  <c r="BC1667" i="38"/>
  <c r="AN1667" i="38"/>
  <c r="AK1667" i="38"/>
  <c r="BD1667" i="38" s="1"/>
  <c r="AG1667" i="38"/>
  <c r="AD1667" i="38"/>
  <c r="BC1666" i="38"/>
  <c r="AN1666" i="38"/>
  <c r="AK1666" i="38"/>
  <c r="BD1666" i="38" s="1"/>
  <c r="AG1666" i="38"/>
  <c r="AD1666" i="38"/>
  <c r="BC1665" i="38"/>
  <c r="AN1665" i="38"/>
  <c r="AK1665" i="38"/>
  <c r="BD1665" i="38" s="1"/>
  <c r="AG1665" i="38"/>
  <c r="AD1665" i="38"/>
  <c r="BC1664" i="38"/>
  <c r="AN1664" i="38"/>
  <c r="AK1664" i="38"/>
  <c r="BD1664" i="38" s="1"/>
  <c r="AG1664" i="38"/>
  <c r="AD1664" i="38"/>
  <c r="BC1663" i="38"/>
  <c r="AN1663" i="38"/>
  <c r="AK1663" i="38"/>
  <c r="BD1663" i="38" s="1"/>
  <c r="AG1663" i="38"/>
  <c r="AD1663" i="38"/>
  <c r="BC1662" i="38"/>
  <c r="AN1662" i="38"/>
  <c r="AK1662" i="38"/>
  <c r="BD1662" i="38" s="1"/>
  <c r="AG1662" i="38"/>
  <c r="AD1662" i="38"/>
  <c r="BC1661" i="38"/>
  <c r="AN1661" i="38"/>
  <c r="AK1661" i="38"/>
  <c r="BD1661" i="38" s="1"/>
  <c r="AG1661" i="38"/>
  <c r="AD1661" i="38"/>
  <c r="BC1660" i="38"/>
  <c r="AN1660" i="38"/>
  <c r="AK1660" i="38"/>
  <c r="BD1660" i="38" s="1"/>
  <c r="AG1660" i="38"/>
  <c r="AD1660" i="38"/>
  <c r="BC1659" i="38"/>
  <c r="AN1659" i="38"/>
  <c r="AK1659" i="38"/>
  <c r="BD1659" i="38" s="1"/>
  <c r="AG1659" i="38"/>
  <c r="AD1659" i="38"/>
  <c r="BC1658" i="38"/>
  <c r="AN1658" i="38"/>
  <c r="AK1658" i="38"/>
  <c r="BD1658" i="38" s="1"/>
  <c r="AG1658" i="38"/>
  <c r="AD1658" i="38"/>
  <c r="BC1657" i="38"/>
  <c r="AN1657" i="38"/>
  <c r="AK1657" i="38"/>
  <c r="BD1657" i="38" s="1"/>
  <c r="AG1657" i="38"/>
  <c r="AD1657" i="38"/>
  <c r="BC1656" i="38"/>
  <c r="AN1656" i="38"/>
  <c r="AK1656" i="38"/>
  <c r="BD1656" i="38" s="1"/>
  <c r="AG1656" i="38"/>
  <c r="AD1656" i="38"/>
  <c r="BC1655" i="38"/>
  <c r="AN1655" i="38"/>
  <c r="AK1655" i="38"/>
  <c r="BD1655" i="38" s="1"/>
  <c r="AG1655" i="38"/>
  <c r="AD1655" i="38"/>
  <c r="BC1654" i="38"/>
  <c r="AN1654" i="38"/>
  <c r="AK1654" i="38"/>
  <c r="BD1654" i="38" s="1"/>
  <c r="AG1654" i="38"/>
  <c r="AD1654" i="38"/>
  <c r="BC1653" i="38"/>
  <c r="AN1653" i="38"/>
  <c r="AK1653" i="38"/>
  <c r="BD1653" i="38" s="1"/>
  <c r="AG1653" i="38"/>
  <c r="AD1653" i="38"/>
  <c r="BC1652" i="38"/>
  <c r="AN1652" i="38"/>
  <c r="AK1652" i="38"/>
  <c r="BD1652" i="38" s="1"/>
  <c r="AG1652" i="38"/>
  <c r="AD1652" i="38"/>
  <c r="BC1651" i="38"/>
  <c r="AN1651" i="38"/>
  <c r="AK1651" i="38"/>
  <c r="BD1651" i="38" s="1"/>
  <c r="AG1651" i="38"/>
  <c r="AD1651" i="38"/>
  <c r="BC1650" i="38"/>
  <c r="AN1650" i="38"/>
  <c r="AK1650" i="38"/>
  <c r="BD1650" i="38" s="1"/>
  <c r="AG1650" i="38"/>
  <c r="AD1650" i="38"/>
  <c r="BC1649" i="38"/>
  <c r="AN1649" i="38"/>
  <c r="AK1649" i="38"/>
  <c r="BD1649" i="38" s="1"/>
  <c r="AG1649" i="38"/>
  <c r="AD1649" i="38"/>
  <c r="BC1648" i="38"/>
  <c r="AN1648" i="38"/>
  <c r="AK1648" i="38"/>
  <c r="BD1648" i="38" s="1"/>
  <c r="AG1648" i="38"/>
  <c r="AD1648" i="38"/>
  <c r="BC1647" i="38"/>
  <c r="AN1647" i="38"/>
  <c r="AK1647" i="38"/>
  <c r="BD1647" i="38" s="1"/>
  <c r="AG1647" i="38"/>
  <c r="AD1647" i="38"/>
  <c r="BC1646" i="38"/>
  <c r="AN1646" i="38"/>
  <c r="AK1646" i="38"/>
  <c r="BD1646" i="38" s="1"/>
  <c r="AG1646" i="38"/>
  <c r="AD1646" i="38"/>
  <c r="BC1645" i="38"/>
  <c r="AN1645" i="38"/>
  <c r="AK1645" i="38"/>
  <c r="BD1645" i="38" s="1"/>
  <c r="AG1645" i="38"/>
  <c r="AD1645" i="38"/>
  <c r="BC1644" i="38"/>
  <c r="AN1644" i="38"/>
  <c r="AK1644" i="38"/>
  <c r="BD1644" i="38" s="1"/>
  <c r="AG1644" i="38"/>
  <c r="AD1644" i="38"/>
  <c r="BC1643" i="38"/>
  <c r="AN1643" i="38"/>
  <c r="AK1643" i="38"/>
  <c r="BD1643" i="38" s="1"/>
  <c r="AG1643" i="38"/>
  <c r="AD1643" i="38"/>
  <c r="BC1642" i="38"/>
  <c r="AN1642" i="38"/>
  <c r="AK1642" i="38"/>
  <c r="BD1642" i="38" s="1"/>
  <c r="AG1642" i="38"/>
  <c r="AD1642" i="38"/>
  <c r="BC1641" i="38"/>
  <c r="AN1641" i="38"/>
  <c r="AK1641" i="38"/>
  <c r="BD1641" i="38" s="1"/>
  <c r="AG1641" i="38"/>
  <c r="AD1641" i="38"/>
  <c r="BC1640" i="38"/>
  <c r="AN1640" i="38"/>
  <c r="AK1640" i="38"/>
  <c r="BD1640" i="38" s="1"/>
  <c r="AG1640" i="38"/>
  <c r="AD1640" i="38"/>
  <c r="BC1639" i="38"/>
  <c r="AN1639" i="38"/>
  <c r="AK1639" i="38"/>
  <c r="BD1639" i="38" s="1"/>
  <c r="AG1639" i="38"/>
  <c r="AD1639" i="38"/>
  <c r="BC1638" i="38"/>
  <c r="AN1638" i="38"/>
  <c r="AK1638" i="38"/>
  <c r="BD1638" i="38" s="1"/>
  <c r="AG1638" i="38"/>
  <c r="AD1638" i="38"/>
  <c r="BC1637" i="38"/>
  <c r="AN1637" i="38"/>
  <c r="AK1637" i="38"/>
  <c r="BD1637" i="38" s="1"/>
  <c r="AG1637" i="38"/>
  <c r="AD1637" i="38"/>
  <c r="BC1636" i="38"/>
  <c r="AN1636" i="38"/>
  <c r="AK1636" i="38"/>
  <c r="BD1636" i="38" s="1"/>
  <c r="AG1636" i="38"/>
  <c r="AD1636" i="38"/>
  <c r="BC1635" i="38"/>
  <c r="AN1635" i="38"/>
  <c r="AK1635" i="38"/>
  <c r="BD1635" i="38" s="1"/>
  <c r="AG1635" i="38"/>
  <c r="AD1635" i="38"/>
  <c r="BC1634" i="38"/>
  <c r="AN1634" i="38"/>
  <c r="AK1634" i="38"/>
  <c r="BD1634" i="38" s="1"/>
  <c r="AG1634" i="38"/>
  <c r="AD1634" i="38"/>
  <c r="BC1633" i="38"/>
  <c r="AN1633" i="38"/>
  <c r="AK1633" i="38"/>
  <c r="BD1633" i="38" s="1"/>
  <c r="AG1633" i="38"/>
  <c r="AD1633" i="38"/>
  <c r="BC1632" i="38"/>
  <c r="AN1632" i="38"/>
  <c r="AK1632" i="38"/>
  <c r="BD1632" i="38" s="1"/>
  <c r="AG1632" i="38"/>
  <c r="AD1632" i="38"/>
  <c r="BC1631" i="38"/>
  <c r="AN1631" i="38"/>
  <c r="AK1631" i="38"/>
  <c r="BD1631" i="38" s="1"/>
  <c r="AG1631" i="38"/>
  <c r="AD1631" i="38"/>
  <c r="BC1630" i="38"/>
  <c r="AN1630" i="38"/>
  <c r="AK1630" i="38"/>
  <c r="BD1630" i="38" s="1"/>
  <c r="AG1630" i="38"/>
  <c r="AD1630" i="38"/>
  <c r="BC1629" i="38"/>
  <c r="AN1629" i="38"/>
  <c r="AK1629" i="38"/>
  <c r="BD1629" i="38" s="1"/>
  <c r="AG1629" i="38"/>
  <c r="AD1629" i="38"/>
  <c r="BC1628" i="38"/>
  <c r="AN1628" i="38"/>
  <c r="AK1628" i="38"/>
  <c r="BD1628" i="38" s="1"/>
  <c r="AG1628" i="38"/>
  <c r="AD1628" i="38"/>
  <c r="BC1627" i="38"/>
  <c r="AN1627" i="38"/>
  <c r="AK1627" i="38"/>
  <c r="BD1627" i="38" s="1"/>
  <c r="AG1627" i="38"/>
  <c r="AD1627" i="38"/>
  <c r="BC1626" i="38"/>
  <c r="AN1626" i="38"/>
  <c r="AK1626" i="38"/>
  <c r="BD1626" i="38" s="1"/>
  <c r="AG1626" i="38"/>
  <c r="AD1626" i="38"/>
  <c r="BC1625" i="38"/>
  <c r="AN1625" i="38"/>
  <c r="AK1625" i="38"/>
  <c r="BD1625" i="38" s="1"/>
  <c r="AG1625" i="38"/>
  <c r="AD1625" i="38"/>
  <c r="BC1624" i="38"/>
  <c r="AN1624" i="38"/>
  <c r="AK1624" i="38"/>
  <c r="BD1624" i="38" s="1"/>
  <c r="AG1624" i="38"/>
  <c r="AD1624" i="38"/>
  <c r="BC1623" i="38"/>
  <c r="AN1623" i="38"/>
  <c r="AK1623" i="38"/>
  <c r="BD1623" i="38" s="1"/>
  <c r="AG1623" i="38"/>
  <c r="AD1623" i="38"/>
  <c r="BC1622" i="38"/>
  <c r="AN1622" i="38"/>
  <c r="AK1622" i="38"/>
  <c r="BD1622" i="38" s="1"/>
  <c r="AG1622" i="38"/>
  <c r="AD1622" i="38"/>
  <c r="BC1621" i="38"/>
  <c r="AN1621" i="38"/>
  <c r="AK1621" i="38"/>
  <c r="BD1621" i="38" s="1"/>
  <c r="AG1621" i="38"/>
  <c r="AD1621" i="38"/>
  <c r="BC1620" i="38"/>
  <c r="AN1620" i="38"/>
  <c r="AK1620" i="38"/>
  <c r="BD1620" i="38" s="1"/>
  <c r="AG1620" i="38"/>
  <c r="AI1620" i="38" s="1"/>
  <c r="AD1620" i="38"/>
  <c r="BC1619" i="38"/>
  <c r="AN1619" i="38"/>
  <c r="AK1619" i="38"/>
  <c r="BD1619" i="38" s="1"/>
  <c r="AG1619" i="38"/>
  <c r="AI1619" i="38" s="1"/>
  <c r="AD1619" i="38"/>
  <c r="BC1618" i="38"/>
  <c r="AN1618" i="38"/>
  <c r="AK1618" i="38"/>
  <c r="BD1618" i="38" s="1"/>
  <c r="AG1618" i="38"/>
  <c r="AI1618" i="38" s="1"/>
  <c r="AD1618" i="38"/>
  <c r="BC1617" i="38"/>
  <c r="AN1617" i="38"/>
  <c r="AK1617" i="38"/>
  <c r="BD1617" i="38" s="1"/>
  <c r="AG1617" i="38"/>
  <c r="AI1617" i="38" s="1"/>
  <c r="AD1617" i="38"/>
  <c r="BC1616" i="38"/>
  <c r="AN1616" i="38"/>
  <c r="AK1616" i="38"/>
  <c r="BD1616" i="38" s="1"/>
  <c r="AG1616" i="38"/>
  <c r="AI1616" i="38" s="1"/>
  <c r="AD1616" i="38"/>
  <c r="BC1615" i="38"/>
  <c r="AN1615" i="38"/>
  <c r="AK1615" i="38"/>
  <c r="BD1615" i="38" s="1"/>
  <c r="AG1615" i="38"/>
  <c r="AI1615" i="38" s="1"/>
  <c r="AD1615" i="38"/>
  <c r="BC1614" i="38"/>
  <c r="AN1614" i="38"/>
  <c r="AK1614" i="38"/>
  <c r="BD1614" i="38" s="1"/>
  <c r="AG1614" i="38"/>
  <c r="AI1614" i="38" s="1"/>
  <c r="AD1614" i="38"/>
  <c r="BC1613" i="38"/>
  <c r="AN1613" i="38"/>
  <c r="AK1613" i="38"/>
  <c r="BD1613" i="38" s="1"/>
  <c r="AG1613" i="38"/>
  <c r="AI1613" i="38" s="1"/>
  <c r="AD1613" i="38"/>
  <c r="BC1612" i="38"/>
  <c r="AN1612" i="38"/>
  <c r="AK1612" i="38"/>
  <c r="BD1612" i="38" s="1"/>
  <c r="AG1612" i="38"/>
  <c r="AI1612" i="38" s="1"/>
  <c r="AD1612" i="38"/>
  <c r="BC1611" i="38"/>
  <c r="AN1611" i="38"/>
  <c r="AK1611" i="38"/>
  <c r="BD1611" i="38" s="1"/>
  <c r="AG1611" i="38"/>
  <c r="AI1611" i="38" s="1"/>
  <c r="AD1611" i="38"/>
  <c r="BC1610" i="38"/>
  <c r="AN1610" i="38"/>
  <c r="AK1610" i="38"/>
  <c r="BD1610" i="38" s="1"/>
  <c r="AG1610" i="38"/>
  <c r="AI1610" i="38" s="1"/>
  <c r="AD1610" i="38"/>
  <c r="BC1609" i="38"/>
  <c r="AN1609" i="38"/>
  <c r="AK1609" i="38"/>
  <c r="BD1609" i="38" s="1"/>
  <c r="AG1609" i="38"/>
  <c r="AI1609" i="38" s="1"/>
  <c r="AD1609" i="38"/>
  <c r="BC1608" i="38"/>
  <c r="AN1608" i="38"/>
  <c r="AK1608" i="38"/>
  <c r="BD1608" i="38" s="1"/>
  <c r="AG1608" i="38"/>
  <c r="AI1608" i="38" s="1"/>
  <c r="AD1608" i="38"/>
  <c r="BC1607" i="38"/>
  <c r="AN1607" i="38"/>
  <c r="AK1607" i="38"/>
  <c r="BD1607" i="38" s="1"/>
  <c r="AG1607" i="38"/>
  <c r="AI1607" i="38" s="1"/>
  <c r="AD1607" i="38"/>
  <c r="BC1606" i="38"/>
  <c r="AN1606" i="38"/>
  <c r="AK1606" i="38"/>
  <c r="BD1606" i="38" s="1"/>
  <c r="AG1606" i="38"/>
  <c r="AI1606" i="38" s="1"/>
  <c r="AD1606" i="38"/>
  <c r="BC1605" i="38"/>
  <c r="AN1605" i="38"/>
  <c r="AK1605" i="38"/>
  <c r="BD1605" i="38" s="1"/>
  <c r="AG1605" i="38"/>
  <c r="AI1605" i="38" s="1"/>
  <c r="AD1605" i="38"/>
  <c r="BC1604" i="38"/>
  <c r="AN1604" i="38"/>
  <c r="AK1604" i="38"/>
  <c r="BD1604" i="38" s="1"/>
  <c r="AG1604" i="38"/>
  <c r="AI1604" i="38" s="1"/>
  <c r="AD1604" i="38"/>
  <c r="BC1603" i="38"/>
  <c r="AN1603" i="38"/>
  <c r="AK1603" i="38"/>
  <c r="BD1603" i="38" s="1"/>
  <c r="AG1603" i="38"/>
  <c r="AI1603" i="38" s="1"/>
  <c r="AD1603" i="38"/>
  <c r="BC1602" i="38"/>
  <c r="AN1602" i="38"/>
  <c r="AK1602" i="38"/>
  <c r="BD1602" i="38" s="1"/>
  <c r="AG1602" i="38"/>
  <c r="AI1602" i="38" s="1"/>
  <c r="AD1602" i="38"/>
  <c r="BC1601" i="38"/>
  <c r="AN1601" i="38"/>
  <c r="AK1601" i="38"/>
  <c r="BD1601" i="38" s="1"/>
  <c r="AG1601" i="38"/>
  <c r="AI1601" i="38" s="1"/>
  <c r="AD1601" i="38"/>
  <c r="BC1600" i="38"/>
  <c r="AN1600" i="38"/>
  <c r="AK1600" i="38"/>
  <c r="BD1600" i="38" s="1"/>
  <c r="AG1600" i="38"/>
  <c r="AI1600" i="38" s="1"/>
  <c r="AD1600" i="38"/>
  <c r="BC1599" i="38"/>
  <c r="AN1599" i="38"/>
  <c r="AK1599" i="38"/>
  <c r="BD1599" i="38" s="1"/>
  <c r="AG1599" i="38"/>
  <c r="AI1599" i="38" s="1"/>
  <c r="AD1599" i="38"/>
  <c r="BC1598" i="38"/>
  <c r="AN1598" i="38"/>
  <c r="AK1598" i="38"/>
  <c r="BD1598" i="38" s="1"/>
  <c r="AG1598" i="38"/>
  <c r="AI1598" i="38" s="1"/>
  <c r="AD1598" i="38"/>
  <c r="BC1597" i="38"/>
  <c r="AN1597" i="38"/>
  <c r="AK1597" i="38"/>
  <c r="BD1597" i="38" s="1"/>
  <c r="AG1597" i="38"/>
  <c r="AI1597" i="38" s="1"/>
  <c r="AD1597" i="38"/>
  <c r="BC1596" i="38"/>
  <c r="AN1596" i="38"/>
  <c r="AK1596" i="38"/>
  <c r="BD1596" i="38" s="1"/>
  <c r="AG1596" i="38"/>
  <c r="AI1596" i="38" s="1"/>
  <c r="AD1596" i="38"/>
  <c r="BC1595" i="38"/>
  <c r="AN1595" i="38"/>
  <c r="AK1595" i="38"/>
  <c r="BD1595" i="38" s="1"/>
  <c r="AG1595" i="38"/>
  <c r="AI1595" i="38" s="1"/>
  <c r="AD1595" i="38"/>
  <c r="BC1594" i="38"/>
  <c r="AN1594" i="38"/>
  <c r="AK1594" i="38"/>
  <c r="BD1594" i="38" s="1"/>
  <c r="AG1594" i="38"/>
  <c r="AI1594" i="38" s="1"/>
  <c r="AD1594" i="38"/>
  <c r="BC1593" i="38"/>
  <c r="AN1593" i="38"/>
  <c r="AK1593" i="38"/>
  <c r="BD1593" i="38" s="1"/>
  <c r="AG1593" i="38"/>
  <c r="AI1593" i="38" s="1"/>
  <c r="AD1593" i="38"/>
  <c r="BC1592" i="38"/>
  <c r="AN1592" i="38"/>
  <c r="AK1592" i="38"/>
  <c r="BD1592" i="38" s="1"/>
  <c r="AG1592" i="38"/>
  <c r="AI1592" i="38" s="1"/>
  <c r="AD1592" i="38"/>
  <c r="BC1591" i="38"/>
  <c r="AN1591" i="38"/>
  <c r="AK1591" i="38"/>
  <c r="BD1591" i="38" s="1"/>
  <c r="AG1591" i="38"/>
  <c r="AD1591" i="38"/>
  <c r="BC1590" i="38"/>
  <c r="AN1590" i="38"/>
  <c r="AK1590" i="38"/>
  <c r="BD1590" i="38" s="1"/>
  <c r="AG1590" i="38"/>
  <c r="AD1590" i="38"/>
  <c r="BC1589" i="38"/>
  <c r="AN1589" i="38"/>
  <c r="AK1589" i="38"/>
  <c r="BD1589" i="38" s="1"/>
  <c r="AG1589" i="38"/>
  <c r="AD1589" i="38"/>
  <c r="BC1588" i="38"/>
  <c r="AN1588" i="38"/>
  <c r="AK1588" i="38"/>
  <c r="BD1588" i="38" s="1"/>
  <c r="AG1588" i="38"/>
  <c r="AD1588" i="38"/>
  <c r="BC1587" i="38"/>
  <c r="AN1587" i="38"/>
  <c r="AK1587" i="38"/>
  <c r="BD1587" i="38" s="1"/>
  <c r="AG1587" i="38"/>
  <c r="AD1587" i="38"/>
  <c r="BC1586" i="38"/>
  <c r="AN1586" i="38"/>
  <c r="AK1586" i="38"/>
  <c r="BD1586" i="38" s="1"/>
  <c r="AG1586" i="38"/>
  <c r="AD1586" i="38"/>
  <c r="BC1585" i="38"/>
  <c r="AN1585" i="38"/>
  <c r="AK1585" i="38"/>
  <c r="BD1585" i="38" s="1"/>
  <c r="AG1585" i="38"/>
  <c r="AD1585" i="38"/>
  <c r="BC1584" i="38"/>
  <c r="AN1584" i="38"/>
  <c r="AK1584" i="38"/>
  <c r="BD1584" i="38" s="1"/>
  <c r="AG1584" i="38"/>
  <c r="AD1584" i="38"/>
  <c r="BC1583" i="38"/>
  <c r="AN1583" i="38"/>
  <c r="AK1583" i="38"/>
  <c r="BD1583" i="38" s="1"/>
  <c r="AG1583" i="38"/>
  <c r="AD1583" i="38"/>
  <c r="BC1582" i="38"/>
  <c r="AN1582" i="38"/>
  <c r="AK1582" i="38"/>
  <c r="BD1582" i="38" s="1"/>
  <c r="AG1582" i="38"/>
  <c r="AI1582" i="38" s="1"/>
  <c r="AD1582" i="38"/>
  <c r="BC1581" i="38"/>
  <c r="AN1581" i="38"/>
  <c r="AK1581" i="38"/>
  <c r="BD1581" i="38" s="1"/>
  <c r="AG1581" i="38"/>
  <c r="AI1581" i="38" s="1"/>
  <c r="AD1581" i="38"/>
  <c r="BC1580" i="38"/>
  <c r="AN1580" i="38"/>
  <c r="AK1580" i="38"/>
  <c r="BD1580" i="38" s="1"/>
  <c r="AG1580" i="38"/>
  <c r="AI1580" i="38" s="1"/>
  <c r="AD1580" i="38"/>
  <c r="BC1579" i="38"/>
  <c r="AN1579" i="38"/>
  <c r="AK1579" i="38"/>
  <c r="BD1579" i="38" s="1"/>
  <c r="AG1579" i="38"/>
  <c r="AI1579" i="38" s="1"/>
  <c r="AD1579" i="38"/>
  <c r="BC1578" i="38"/>
  <c r="AN1578" i="38"/>
  <c r="AK1578" i="38"/>
  <c r="BD1578" i="38" s="1"/>
  <c r="AG1578" i="38"/>
  <c r="AI1578" i="38" s="1"/>
  <c r="AD1578" i="38"/>
  <c r="BC1577" i="38"/>
  <c r="AN1577" i="38"/>
  <c r="AK1577" i="38"/>
  <c r="BD1577" i="38" s="1"/>
  <c r="AG1577" i="38"/>
  <c r="AI1577" i="38" s="1"/>
  <c r="AD1577" i="38"/>
  <c r="BC1576" i="38"/>
  <c r="AN1576" i="38"/>
  <c r="AK1576" i="38"/>
  <c r="BD1576" i="38" s="1"/>
  <c r="AG1576" i="38"/>
  <c r="AI1576" i="38" s="1"/>
  <c r="AD1576" i="38"/>
  <c r="BC1575" i="38"/>
  <c r="AN1575" i="38"/>
  <c r="AK1575" i="38"/>
  <c r="BD1575" i="38" s="1"/>
  <c r="AG1575" i="38"/>
  <c r="AI1575" i="38" s="1"/>
  <c r="AD1575" i="38"/>
  <c r="BC1574" i="38"/>
  <c r="AN1574" i="38"/>
  <c r="AK1574" i="38"/>
  <c r="BD1574" i="38" s="1"/>
  <c r="AG1574" i="38"/>
  <c r="AI1574" i="38" s="1"/>
  <c r="AD1574" i="38"/>
  <c r="BC1573" i="38"/>
  <c r="AN1573" i="38"/>
  <c r="AK1573" i="38"/>
  <c r="BD1573" i="38" s="1"/>
  <c r="AG1573" i="38"/>
  <c r="AI1573" i="38" s="1"/>
  <c r="AD1573" i="38"/>
  <c r="BC1572" i="38"/>
  <c r="AN1572" i="38"/>
  <c r="AK1572" i="38"/>
  <c r="BD1572" i="38" s="1"/>
  <c r="AG1572" i="38"/>
  <c r="AI1572" i="38" s="1"/>
  <c r="AD1572" i="38"/>
  <c r="BC1571" i="38"/>
  <c r="AN1571" i="38"/>
  <c r="AK1571" i="38"/>
  <c r="BD1571" i="38" s="1"/>
  <c r="AG1571" i="38"/>
  <c r="AI1571" i="38" s="1"/>
  <c r="AD1571" i="38"/>
  <c r="BC1570" i="38"/>
  <c r="AN1570" i="38"/>
  <c r="AK1570" i="38"/>
  <c r="BD1570" i="38" s="1"/>
  <c r="AG1570" i="38"/>
  <c r="AI1570" i="38" s="1"/>
  <c r="AD1570" i="38"/>
  <c r="BC1569" i="38"/>
  <c r="AN1569" i="38"/>
  <c r="AK1569" i="38"/>
  <c r="BD1569" i="38" s="1"/>
  <c r="AG1569" i="38"/>
  <c r="AI1569" i="38" s="1"/>
  <c r="AD1569" i="38"/>
  <c r="BC1568" i="38"/>
  <c r="AN1568" i="38"/>
  <c r="AK1568" i="38"/>
  <c r="BD1568" i="38" s="1"/>
  <c r="AG1568" i="38"/>
  <c r="AI1568" i="38" s="1"/>
  <c r="AD1568" i="38"/>
  <c r="BC1567" i="38"/>
  <c r="AN1567" i="38"/>
  <c r="AK1567" i="38"/>
  <c r="BD1567" i="38" s="1"/>
  <c r="AG1567" i="38"/>
  <c r="AI1567" i="38" s="1"/>
  <c r="AD1567" i="38"/>
  <c r="BC1566" i="38"/>
  <c r="AN1566" i="38"/>
  <c r="AK1566" i="38"/>
  <c r="BD1566" i="38" s="1"/>
  <c r="AG1566" i="38"/>
  <c r="AI1566" i="38" s="1"/>
  <c r="AD1566" i="38"/>
  <c r="BC1565" i="38"/>
  <c r="AN1565" i="38"/>
  <c r="AK1565" i="38"/>
  <c r="BD1565" i="38" s="1"/>
  <c r="AG1565" i="38"/>
  <c r="AI1565" i="38" s="1"/>
  <c r="AD1565" i="38"/>
  <c r="BC1564" i="38"/>
  <c r="AN1564" i="38"/>
  <c r="AK1564" i="38"/>
  <c r="BD1564" i="38" s="1"/>
  <c r="AG1564" i="38"/>
  <c r="AI1564" i="38" s="1"/>
  <c r="AD1564" i="38"/>
  <c r="BC1563" i="38"/>
  <c r="AN1563" i="38"/>
  <c r="AK1563" i="38"/>
  <c r="BD1563" i="38" s="1"/>
  <c r="AG1563" i="38"/>
  <c r="AI1563" i="38" s="1"/>
  <c r="AD1563" i="38"/>
  <c r="BC1562" i="38"/>
  <c r="AN1562" i="38"/>
  <c r="AK1562" i="38"/>
  <c r="BD1562" i="38" s="1"/>
  <c r="AG1562" i="38"/>
  <c r="AI1562" i="38" s="1"/>
  <c r="AD1562" i="38"/>
  <c r="BC1561" i="38"/>
  <c r="AN1561" i="38"/>
  <c r="AK1561" i="38"/>
  <c r="BD1561" i="38" s="1"/>
  <c r="AG1561" i="38"/>
  <c r="AI1561" i="38" s="1"/>
  <c r="AD1561" i="38"/>
  <c r="BC1560" i="38"/>
  <c r="AN1560" i="38"/>
  <c r="AK1560" i="38"/>
  <c r="BD1560" i="38" s="1"/>
  <c r="AG1560" i="38"/>
  <c r="AI1560" i="38" s="1"/>
  <c r="AD1560" i="38"/>
  <c r="BC1559" i="38"/>
  <c r="AN1559" i="38"/>
  <c r="AK1559" i="38"/>
  <c r="BD1559" i="38" s="1"/>
  <c r="AG1559" i="38"/>
  <c r="AI1559" i="38" s="1"/>
  <c r="AD1559" i="38"/>
  <c r="BC1558" i="38"/>
  <c r="AN1558" i="38"/>
  <c r="AK1558" i="38"/>
  <c r="BD1558" i="38" s="1"/>
  <c r="AG1558" i="38"/>
  <c r="AI1558" i="38" s="1"/>
  <c r="AD1558" i="38"/>
  <c r="BC1557" i="38"/>
  <c r="AN1557" i="38"/>
  <c r="AK1557" i="38"/>
  <c r="BD1557" i="38" s="1"/>
  <c r="AG1557" i="38"/>
  <c r="AI1557" i="38" s="1"/>
  <c r="AD1557" i="38"/>
  <c r="BC1556" i="38"/>
  <c r="AN1556" i="38"/>
  <c r="AK1556" i="38"/>
  <c r="BD1556" i="38" s="1"/>
  <c r="AG1556" i="38"/>
  <c r="AI1556" i="38" s="1"/>
  <c r="AD1556" i="38"/>
  <c r="BC1555" i="38"/>
  <c r="AN1555" i="38"/>
  <c r="AK1555" i="38"/>
  <c r="BD1555" i="38" s="1"/>
  <c r="AG1555" i="38"/>
  <c r="AI1555" i="38" s="1"/>
  <c r="AD1555" i="38"/>
  <c r="BC1554" i="38"/>
  <c r="AN1554" i="38"/>
  <c r="AK1554" i="38"/>
  <c r="BD1554" i="38" s="1"/>
  <c r="AG1554" i="38"/>
  <c r="AI1554" i="38" s="1"/>
  <c r="AD1554" i="38"/>
  <c r="BC1553" i="38"/>
  <c r="AN1553" i="38"/>
  <c r="AK1553" i="38"/>
  <c r="BD1553" i="38" s="1"/>
  <c r="AG1553" i="38"/>
  <c r="AI1553" i="38" s="1"/>
  <c r="AD1553" i="38"/>
  <c r="BC1552" i="38"/>
  <c r="AN1552" i="38"/>
  <c r="AK1552" i="38"/>
  <c r="BD1552" i="38" s="1"/>
  <c r="AG1552" i="38"/>
  <c r="AI1552" i="38" s="1"/>
  <c r="AD1552" i="38"/>
  <c r="BC1551" i="38"/>
  <c r="AN1551" i="38"/>
  <c r="AK1551" i="38"/>
  <c r="BD1551" i="38" s="1"/>
  <c r="AG1551" i="38"/>
  <c r="AI1551" i="38" s="1"/>
  <c r="AD1551" i="38"/>
  <c r="BC1550" i="38"/>
  <c r="AN1550" i="38"/>
  <c r="AK1550" i="38"/>
  <c r="BD1550" i="38" s="1"/>
  <c r="AG1550" i="38"/>
  <c r="AD1550" i="38"/>
  <c r="BC1549" i="38"/>
  <c r="AN1549" i="38"/>
  <c r="AK1549" i="38"/>
  <c r="BD1549" i="38" s="1"/>
  <c r="AG1549" i="38"/>
  <c r="AD1549" i="38"/>
  <c r="BC1548" i="38"/>
  <c r="AN1548" i="38"/>
  <c r="AK1548" i="38"/>
  <c r="BD1548" i="38" s="1"/>
  <c r="AG1548" i="38"/>
  <c r="AD1548" i="38"/>
  <c r="BC1547" i="38"/>
  <c r="AN1547" i="38"/>
  <c r="AK1547" i="38"/>
  <c r="BD1547" i="38" s="1"/>
  <c r="AG1547" i="38"/>
  <c r="AD1547" i="38"/>
  <c r="BC1546" i="38"/>
  <c r="AN1546" i="38"/>
  <c r="AK1546" i="38"/>
  <c r="BD1546" i="38" s="1"/>
  <c r="AG1546" i="38"/>
  <c r="AD1546" i="38"/>
  <c r="BC1545" i="38"/>
  <c r="AN1545" i="38"/>
  <c r="AK1545" i="38"/>
  <c r="BD1545" i="38" s="1"/>
  <c r="AG1545" i="38"/>
  <c r="AD1545" i="38"/>
  <c r="BC1544" i="38"/>
  <c r="AN1544" i="38"/>
  <c r="AK1544" i="38"/>
  <c r="BD1544" i="38" s="1"/>
  <c r="AG1544" i="38"/>
  <c r="AD1544" i="38"/>
  <c r="BC1543" i="38"/>
  <c r="AN1543" i="38"/>
  <c r="AK1543" i="38"/>
  <c r="BD1543" i="38" s="1"/>
  <c r="AG1543" i="38"/>
  <c r="AD1543" i="38"/>
  <c r="BC1542" i="38"/>
  <c r="AN1542" i="38"/>
  <c r="AK1542" i="38"/>
  <c r="BD1542" i="38" s="1"/>
  <c r="AG1542" i="38"/>
  <c r="AD1542" i="38"/>
  <c r="BC1541" i="38"/>
  <c r="AN1541" i="38"/>
  <c r="AK1541" i="38"/>
  <c r="BD1541" i="38" s="1"/>
  <c r="AG1541" i="38"/>
  <c r="AD1541" i="38"/>
  <c r="BC1540" i="38"/>
  <c r="AN1540" i="38"/>
  <c r="AK1540" i="38"/>
  <c r="BD1540" i="38" s="1"/>
  <c r="AG1540" i="38"/>
  <c r="AD1540" i="38"/>
  <c r="BC1539" i="38"/>
  <c r="AN1539" i="38"/>
  <c r="AK1539" i="38"/>
  <c r="BD1539" i="38" s="1"/>
  <c r="AG1539" i="38"/>
  <c r="AD1539" i="38"/>
  <c r="BC1538" i="38"/>
  <c r="AN1538" i="38"/>
  <c r="AK1538" i="38"/>
  <c r="BD1538" i="38" s="1"/>
  <c r="AG1538" i="38"/>
  <c r="AD1538" i="38"/>
  <c r="BC1537" i="38"/>
  <c r="AN1537" i="38"/>
  <c r="AK1537" i="38"/>
  <c r="BD1537" i="38" s="1"/>
  <c r="AG1537" i="38"/>
  <c r="AD1537" i="38"/>
  <c r="BC1536" i="38"/>
  <c r="AN1536" i="38"/>
  <c r="AK1536" i="38"/>
  <c r="BD1536" i="38" s="1"/>
  <c r="AG1536" i="38"/>
  <c r="AD1536" i="38"/>
  <c r="BC1535" i="38"/>
  <c r="AN1535" i="38"/>
  <c r="AK1535" i="38"/>
  <c r="BD1535" i="38" s="1"/>
  <c r="AG1535" i="38"/>
  <c r="AD1535" i="38"/>
  <c r="BC1534" i="38"/>
  <c r="AN1534" i="38"/>
  <c r="AK1534" i="38"/>
  <c r="BD1534" i="38" s="1"/>
  <c r="AG1534" i="38"/>
  <c r="AD1534" i="38"/>
  <c r="BC1533" i="38"/>
  <c r="AN1533" i="38"/>
  <c r="AK1533" i="38"/>
  <c r="BD1533" i="38" s="1"/>
  <c r="AG1533" i="38"/>
  <c r="AD1533" i="38"/>
  <c r="BC1532" i="38"/>
  <c r="AN1532" i="38"/>
  <c r="AK1532" i="38"/>
  <c r="BD1532" i="38" s="1"/>
  <c r="AG1532" i="38"/>
  <c r="AD1532" i="38"/>
  <c r="BC1531" i="38"/>
  <c r="AN1531" i="38"/>
  <c r="AK1531" i="38"/>
  <c r="BD1531" i="38" s="1"/>
  <c r="AG1531" i="38"/>
  <c r="AD1531" i="38"/>
  <c r="BC1530" i="38"/>
  <c r="AN1530" i="38"/>
  <c r="AK1530" i="38"/>
  <c r="BD1530" i="38" s="1"/>
  <c r="AG1530" i="38"/>
  <c r="AD1530" i="38"/>
  <c r="BC1529" i="38"/>
  <c r="AN1529" i="38"/>
  <c r="AK1529" i="38"/>
  <c r="BD1529" i="38" s="1"/>
  <c r="AG1529" i="38"/>
  <c r="AD1529" i="38"/>
  <c r="BC1528" i="38"/>
  <c r="AN1528" i="38"/>
  <c r="AK1528" i="38"/>
  <c r="BD1528" i="38" s="1"/>
  <c r="AG1528" i="38"/>
  <c r="AD1528" i="38"/>
  <c r="BC1527" i="38"/>
  <c r="AN1527" i="38"/>
  <c r="AK1527" i="38"/>
  <c r="BD1527" i="38" s="1"/>
  <c r="AG1527" i="38"/>
  <c r="AD1527" i="38"/>
  <c r="BC1526" i="38"/>
  <c r="AN1526" i="38"/>
  <c r="AK1526" i="38"/>
  <c r="BD1526" i="38" s="1"/>
  <c r="AG1526" i="38"/>
  <c r="AD1526" i="38"/>
  <c r="BC1525" i="38"/>
  <c r="AN1525" i="38"/>
  <c r="AK1525" i="38"/>
  <c r="BD1525" i="38" s="1"/>
  <c r="AG1525" i="38"/>
  <c r="AD1525" i="38"/>
  <c r="BC1524" i="38"/>
  <c r="AN1524" i="38"/>
  <c r="AK1524" i="38"/>
  <c r="BD1524" i="38" s="1"/>
  <c r="AG1524" i="38"/>
  <c r="AD1524" i="38"/>
  <c r="BC1523" i="38"/>
  <c r="AN1523" i="38"/>
  <c r="AK1523" i="38"/>
  <c r="BD1523" i="38" s="1"/>
  <c r="AG1523" i="38"/>
  <c r="AD1523" i="38"/>
  <c r="BC1522" i="38"/>
  <c r="AN1522" i="38"/>
  <c r="AK1522" i="38"/>
  <c r="BD1522" i="38" s="1"/>
  <c r="AG1522" i="38"/>
  <c r="AD1522" i="38"/>
  <c r="BC1521" i="38"/>
  <c r="AN1521" i="38"/>
  <c r="AK1521" i="38"/>
  <c r="BD1521" i="38" s="1"/>
  <c r="AG1521" i="38"/>
  <c r="AD1521" i="38"/>
  <c r="BC1520" i="38"/>
  <c r="AN1520" i="38"/>
  <c r="AK1520" i="38"/>
  <c r="BD1520" i="38" s="1"/>
  <c r="AG1520" i="38"/>
  <c r="AD1520" i="38"/>
  <c r="BC1519" i="38"/>
  <c r="AN1519" i="38"/>
  <c r="AK1519" i="38"/>
  <c r="BD1519" i="38" s="1"/>
  <c r="AG1519" i="38"/>
  <c r="AD1519" i="38"/>
  <c r="BC1518" i="38"/>
  <c r="AN1518" i="38"/>
  <c r="AK1518" i="38"/>
  <c r="BD1518" i="38" s="1"/>
  <c r="AG1518" i="38"/>
  <c r="AD1518" i="38"/>
  <c r="BC1517" i="38"/>
  <c r="AN1517" i="38"/>
  <c r="AK1517" i="38"/>
  <c r="BD1517" i="38" s="1"/>
  <c r="AG1517" i="38"/>
  <c r="AD1517" i="38"/>
  <c r="BC1516" i="38"/>
  <c r="AN1516" i="38"/>
  <c r="AK1516" i="38"/>
  <c r="BD1516" i="38" s="1"/>
  <c r="AG1516" i="38"/>
  <c r="AD1516" i="38"/>
  <c r="BC1515" i="38"/>
  <c r="AN1515" i="38"/>
  <c r="AK1515" i="38"/>
  <c r="BD1515" i="38" s="1"/>
  <c r="AG1515" i="38"/>
  <c r="AD1515" i="38"/>
  <c r="BC1514" i="38"/>
  <c r="AN1514" i="38"/>
  <c r="AK1514" i="38"/>
  <c r="BD1514" i="38" s="1"/>
  <c r="AG1514" i="38"/>
  <c r="AD1514" i="38"/>
  <c r="BC1513" i="38"/>
  <c r="AN1513" i="38"/>
  <c r="AK1513" i="38"/>
  <c r="BD1513" i="38" s="1"/>
  <c r="AG1513" i="38"/>
  <c r="AD1513" i="38"/>
  <c r="BC1512" i="38"/>
  <c r="AN1512" i="38"/>
  <c r="AK1512" i="38"/>
  <c r="BD1512" i="38" s="1"/>
  <c r="AG1512" i="38"/>
  <c r="AD1512" i="38"/>
  <c r="BC1511" i="38"/>
  <c r="AN1511" i="38"/>
  <c r="AK1511" i="38"/>
  <c r="BD1511" i="38" s="1"/>
  <c r="AG1511" i="38"/>
  <c r="AD1511" i="38"/>
  <c r="BC1510" i="38"/>
  <c r="AN1510" i="38"/>
  <c r="AK1510" i="38"/>
  <c r="BD1510" i="38" s="1"/>
  <c r="AG1510" i="38"/>
  <c r="AD1510" i="38"/>
  <c r="BC1509" i="38"/>
  <c r="AN1509" i="38"/>
  <c r="AK1509" i="38"/>
  <c r="BD1509" i="38" s="1"/>
  <c r="AG1509" i="38"/>
  <c r="AD1509" i="38"/>
  <c r="BC1508" i="38"/>
  <c r="AN1508" i="38"/>
  <c r="AK1508" i="38"/>
  <c r="BD1508" i="38" s="1"/>
  <c r="AG1508" i="38"/>
  <c r="AD1508" i="38"/>
  <c r="BC1507" i="38"/>
  <c r="AN1507" i="38"/>
  <c r="AK1507" i="38"/>
  <c r="BD1507" i="38" s="1"/>
  <c r="AG1507" i="38"/>
  <c r="AD1507" i="38"/>
  <c r="BC1506" i="38"/>
  <c r="AN1506" i="38"/>
  <c r="AK1506" i="38"/>
  <c r="BD1506" i="38" s="1"/>
  <c r="AG1506" i="38"/>
  <c r="AD1506" i="38"/>
  <c r="BC1505" i="38"/>
  <c r="AN1505" i="38"/>
  <c r="AK1505" i="38"/>
  <c r="BD1505" i="38" s="1"/>
  <c r="AG1505" i="38"/>
  <c r="AD1505" i="38"/>
  <c r="BC1504" i="38"/>
  <c r="AN1504" i="38"/>
  <c r="AK1504" i="38"/>
  <c r="BD1504" i="38" s="1"/>
  <c r="AG1504" i="38"/>
  <c r="AD1504" i="38"/>
  <c r="BC1503" i="38"/>
  <c r="AN1503" i="38"/>
  <c r="AK1503" i="38"/>
  <c r="BD1503" i="38" s="1"/>
  <c r="AG1503" i="38"/>
  <c r="AD1503" i="38"/>
  <c r="BC1502" i="38"/>
  <c r="AN1502" i="38"/>
  <c r="AK1502" i="38"/>
  <c r="BD1502" i="38" s="1"/>
  <c r="AG1502" i="38"/>
  <c r="AD1502" i="38"/>
  <c r="BC1501" i="38"/>
  <c r="AN1501" i="38"/>
  <c r="AK1501" i="38"/>
  <c r="BD1501" i="38" s="1"/>
  <c r="AG1501" i="38"/>
  <c r="AD1501" i="38"/>
  <c r="BC1500" i="38"/>
  <c r="AN1500" i="38"/>
  <c r="AK1500" i="38"/>
  <c r="BD1500" i="38" s="1"/>
  <c r="AG1500" i="38"/>
  <c r="AD1500" i="38"/>
  <c r="BC1499" i="38"/>
  <c r="AN1499" i="38"/>
  <c r="AK1499" i="38"/>
  <c r="BD1499" i="38" s="1"/>
  <c r="AG1499" i="38"/>
  <c r="AD1499" i="38"/>
  <c r="BC1498" i="38"/>
  <c r="AN1498" i="38"/>
  <c r="AK1498" i="38"/>
  <c r="BD1498" i="38" s="1"/>
  <c r="AG1498" i="38"/>
  <c r="AD1498" i="38"/>
  <c r="BC1497" i="38"/>
  <c r="AN1497" i="38"/>
  <c r="AK1497" i="38"/>
  <c r="BD1497" i="38" s="1"/>
  <c r="AG1497" i="38"/>
  <c r="AD1497" i="38"/>
  <c r="BC1496" i="38"/>
  <c r="AN1496" i="38"/>
  <c r="AK1496" i="38"/>
  <c r="BD1496" i="38" s="1"/>
  <c r="AG1496" i="38"/>
  <c r="AD1496" i="38"/>
  <c r="BC1495" i="38"/>
  <c r="AN1495" i="38"/>
  <c r="AK1495" i="38"/>
  <c r="BD1495" i="38" s="1"/>
  <c r="AG1495" i="38"/>
  <c r="AD1495" i="38"/>
  <c r="BC1494" i="38"/>
  <c r="AN1494" i="38"/>
  <c r="AK1494" i="38"/>
  <c r="BD1494" i="38" s="1"/>
  <c r="AG1494" i="38"/>
  <c r="AD1494" i="38"/>
  <c r="BC1493" i="38"/>
  <c r="AN1493" i="38"/>
  <c r="AK1493" i="38"/>
  <c r="BD1493" i="38" s="1"/>
  <c r="AG1493" i="38"/>
  <c r="AD1493" i="38"/>
  <c r="BC1492" i="38"/>
  <c r="AN1492" i="38"/>
  <c r="AK1492" i="38"/>
  <c r="BD1492" i="38" s="1"/>
  <c r="AG1492" i="38"/>
  <c r="AD1492" i="38"/>
  <c r="BC1491" i="38"/>
  <c r="AN1491" i="38"/>
  <c r="AK1491" i="38"/>
  <c r="BD1491" i="38" s="1"/>
  <c r="AG1491" i="38"/>
  <c r="AD1491" i="38"/>
  <c r="BC1490" i="38"/>
  <c r="AN1490" i="38"/>
  <c r="AK1490" i="38"/>
  <c r="BD1490" i="38" s="1"/>
  <c r="AG1490" i="38"/>
  <c r="AD1490" i="38"/>
  <c r="BC1489" i="38"/>
  <c r="AN1489" i="38"/>
  <c r="AK1489" i="38"/>
  <c r="BD1489" i="38" s="1"/>
  <c r="AG1489" i="38"/>
  <c r="AD1489" i="38"/>
  <c r="BC1488" i="38"/>
  <c r="AN1488" i="38"/>
  <c r="AK1488" i="38"/>
  <c r="BD1488" i="38" s="1"/>
  <c r="AG1488" i="38"/>
  <c r="AD1488" i="38"/>
  <c r="BC1487" i="38"/>
  <c r="AN1487" i="38"/>
  <c r="AK1487" i="38"/>
  <c r="BD1487" i="38" s="1"/>
  <c r="AG1487" i="38"/>
  <c r="AD1487" i="38"/>
  <c r="BC1486" i="38"/>
  <c r="AN1486" i="38"/>
  <c r="AK1486" i="38"/>
  <c r="BD1486" i="38" s="1"/>
  <c r="AG1486" i="38"/>
  <c r="AD1486" i="38"/>
  <c r="BC1485" i="38"/>
  <c r="AN1485" i="38"/>
  <c r="AK1485" i="38"/>
  <c r="BD1485" i="38" s="1"/>
  <c r="AG1485" i="38"/>
  <c r="AD1485" i="38"/>
  <c r="BC1484" i="38"/>
  <c r="AN1484" i="38"/>
  <c r="AK1484" i="38"/>
  <c r="BD1484" i="38" s="1"/>
  <c r="AG1484" i="38"/>
  <c r="AD1484" i="38"/>
  <c r="BC1483" i="38"/>
  <c r="AN1483" i="38"/>
  <c r="AK1483" i="38"/>
  <c r="BD1483" i="38" s="1"/>
  <c r="AG1483" i="38"/>
  <c r="AD1483" i="38"/>
  <c r="BC1482" i="38"/>
  <c r="AN1482" i="38"/>
  <c r="AK1482" i="38"/>
  <c r="BD1482" i="38" s="1"/>
  <c r="AG1482" i="38"/>
  <c r="AD1482" i="38"/>
  <c r="BC1481" i="38"/>
  <c r="AN1481" i="38"/>
  <c r="AK1481" i="38"/>
  <c r="BD1481" i="38" s="1"/>
  <c r="AG1481" i="38"/>
  <c r="AD1481" i="38"/>
  <c r="BC1480" i="38"/>
  <c r="AN1480" i="38"/>
  <c r="AK1480" i="38"/>
  <c r="BD1480" i="38" s="1"/>
  <c r="AG1480" i="38"/>
  <c r="AD1480" i="38"/>
  <c r="BC1479" i="38"/>
  <c r="AN1479" i="38"/>
  <c r="AK1479" i="38"/>
  <c r="BD1479" i="38" s="1"/>
  <c r="AG1479" i="38"/>
  <c r="AD1479" i="38"/>
  <c r="BC1478" i="38"/>
  <c r="AN1478" i="38"/>
  <c r="AK1478" i="38"/>
  <c r="BD1478" i="38" s="1"/>
  <c r="AG1478" i="38"/>
  <c r="AD1478" i="38"/>
  <c r="BC1477" i="38"/>
  <c r="AN1477" i="38"/>
  <c r="AK1477" i="38"/>
  <c r="BD1477" i="38" s="1"/>
  <c r="AG1477" i="38"/>
  <c r="AD1477" i="38"/>
  <c r="BC1476" i="38"/>
  <c r="AN1476" i="38"/>
  <c r="AK1476" i="38"/>
  <c r="BD1476" i="38" s="1"/>
  <c r="AG1476" i="38"/>
  <c r="AD1476" i="38"/>
  <c r="BC1475" i="38"/>
  <c r="AN1475" i="38"/>
  <c r="AK1475" i="38"/>
  <c r="BD1475" i="38" s="1"/>
  <c r="AG1475" i="38"/>
  <c r="AD1475" i="38"/>
  <c r="BC1474" i="38"/>
  <c r="AN1474" i="38"/>
  <c r="AK1474" i="38"/>
  <c r="BD1474" i="38" s="1"/>
  <c r="AG1474" i="38"/>
  <c r="AD1474" i="38"/>
  <c r="BC1473" i="38"/>
  <c r="AN1473" i="38"/>
  <c r="AK1473" i="38"/>
  <c r="BD1473" i="38" s="1"/>
  <c r="AG1473" i="38"/>
  <c r="AD1473" i="38"/>
  <c r="BC1472" i="38"/>
  <c r="AN1472" i="38"/>
  <c r="AK1472" i="38"/>
  <c r="BD1472" i="38" s="1"/>
  <c r="AG1472" i="38"/>
  <c r="AD1472" i="38"/>
  <c r="BC1471" i="38"/>
  <c r="AN1471" i="38"/>
  <c r="AK1471" i="38"/>
  <c r="BD1471" i="38" s="1"/>
  <c r="AG1471" i="38"/>
  <c r="AD1471" i="38"/>
  <c r="BC1470" i="38"/>
  <c r="AN1470" i="38"/>
  <c r="AK1470" i="38"/>
  <c r="BD1470" i="38" s="1"/>
  <c r="AG1470" i="38"/>
  <c r="AD1470" i="38"/>
  <c r="BC1469" i="38"/>
  <c r="AN1469" i="38"/>
  <c r="AK1469" i="38"/>
  <c r="BD1469" i="38" s="1"/>
  <c r="AG1469" i="38"/>
  <c r="AD1469" i="38"/>
  <c r="BC1468" i="38"/>
  <c r="AN1468" i="38"/>
  <c r="AK1468" i="38"/>
  <c r="BD1468" i="38" s="1"/>
  <c r="AG1468" i="38"/>
  <c r="AD1468" i="38"/>
  <c r="BC1467" i="38"/>
  <c r="AN1467" i="38"/>
  <c r="AK1467" i="38"/>
  <c r="BD1467" i="38" s="1"/>
  <c r="AG1467" i="38"/>
  <c r="AD1467" i="38"/>
  <c r="BC1466" i="38"/>
  <c r="AN1466" i="38"/>
  <c r="AK1466" i="38"/>
  <c r="BD1466" i="38" s="1"/>
  <c r="AG1466" i="38"/>
  <c r="AD1466" i="38"/>
  <c r="BC1465" i="38"/>
  <c r="AN1465" i="38"/>
  <c r="AK1465" i="38"/>
  <c r="BD1465" i="38" s="1"/>
  <c r="AG1465" i="38"/>
  <c r="AD1465" i="38"/>
  <c r="BC1464" i="38"/>
  <c r="AN1464" i="38"/>
  <c r="AK1464" i="38"/>
  <c r="BD1464" i="38" s="1"/>
  <c r="AG1464" i="38"/>
  <c r="AD1464" i="38"/>
  <c r="BC1463" i="38"/>
  <c r="AN1463" i="38"/>
  <c r="AK1463" i="38"/>
  <c r="BD1463" i="38" s="1"/>
  <c r="AG1463" i="38"/>
  <c r="AI1463" i="38" s="1"/>
  <c r="AD1463" i="38"/>
  <c r="BC1462" i="38"/>
  <c r="AN1462" i="38"/>
  <c r="AK1462" i="38"/>
  <c r="BD1462" i="38" s="1"/>
  <c r="AG1462" i="38"/>
  <c r="AI1462" i="38" s="1"/>
  <c r="AD1462" i="38"/>
  <c r="BC1461" i="38"/>
  <c r="AN1461" i="38"/>
  <c r="AK1461" i="38"/>
  <c r="BD1461" i="38" s="1"/>
  <c r="AG1461" i="38"/>
  <c r="AI1461" i="38" s="1"/>
  <c r="AD1461" i="38"/>
  <c r="BC1460" i="38"/>
  <c r="AN1460" i="38"/>
  <c r="AK1460" i="38"/>
  <c r="BD1460" i="38" s="1"/>
  <c r="AG1460" i="38"/>
  <c r="AI1460" i="38" s="1"/>
  <c r="AD1460" i="38"/>
  <c r="BC1459" i="38"/>
  <c r="AN1459" i="38"/>
  <c r="AK1459" i="38"/>
  <c r="BD1459" i="38" s="1"/>
  <c r="AG1459" i="38"/>
  <c r="AI1459" i="38" s="1"/>
  <c r="AD1459" i="38"/>
  <c r="BC1458" i="38"/>
  <c r="AN1458" i="38"/>
  <c r="AK1458" i="38"/>
  <c r="BD1458" i="38" s="1"/>
  <c r="AG1458" i="38"/>
  <c r="AI1458" i="38" s="1"/>
  <c r="AD1458" i="38"/>
  <c r="BC1457" i="38"/>
  <c r="AN1457" i="38"/>
  <c r="AK1457" i="38"/>
  <c r="BD1457" i="38" s="1"/>
  <c r="AG1457" i="38"/>
  <c r="AI1457" i="38" s="1"/>
  <c r="AD1457" i="38"/>
  <c r="BC1456" i="38"/>
  <c r="AN1456" i="38"/>
  <c r="AK1456" i="38"/>
  <c r="BD1456" i="38" s="1"/>
  <c r="AG1456" i="38"/>
  <c r="AI1456" i="38" s="1"/>
  <c r="AD1456" i="38"/>
  <c r="BC1455" i="38"/>
  <c r="AN1455" i="38"/>
  <c r="AK1455" i="38"/>
  <c r="BD1455" i="38" s="1"/>
  <c r="AG1455" i="38"/>
  <c r="AI1455" i="38" s="1"/>
  <c r="AD1455" i="38"/>
  <c r="BC1454" i="38"/>
  <c r="AN1454" i="38"/>
  <c r="AK1454" i="38"/>
  <c r="BD1454" i="38" s="1"/>
  <c r="AG1454" i="38"/>
  <c r="AI1454" i="38" s="1"/>
  <c r="AD1454" i="38"/>
  <c r="BC1453" i="38"/>
  <c r="AN1453" i="38"/>
  <c r="AK1453" i="38"/>
  <c r="BD1453" i="38" s="1"/>
  <c r="AG1453" i="38"/>
  <c r="AI1453" i="38" s="1"/>
  <c r="AD1453" i="38"/>
  <c r="BC1452" i="38"/>
  <c r="AN1452" i="38"/>
  <c r="AK1452" i="38"/>
  <c r="BD1452" i="38" s="1"/>
  <c r="AG1452" i="38"/>
  <c r="AI1452" i="38" s="1"/>
  <c r="AD1452" i="38"/>
  <c r="BC1451" i="38"/>
  <c r="AN1451" i="38"/>
  <c r="AK1451" i="38"/>
  <c r="BD1451" i="38" s="1"/>
  <c r="AG1451" i="38"/>
  <c r="AI1451" i="38" s="1"/>
  <c r="AD1451" i="38"/>
  <c r="BC1450" i="38"/>
  <c r="AN1450" i="38"/>
  <c r="AK1450" i="38"/>
  <c r="BD1450" i="38" s="1"/>
  <c r="AG1450" i="38"/>
  <c r="AI1450" i="38" s="1"/>
  <c r="AD1450" i="38"/>
  <c r="BC1449" i="38"/>
  <c r="AN1449" i="38"/>
  <c r="AK1449" i="38"/>
  <c r="BD1449" i="38" s="1"/>
  <c r="AG1449" i="38"/>
  <c r="AI1449" i="38" s="1"/>
  <c r="AD1449" i="38"/>
  <c r="BC1448" i="38"/>
  <c r="AN1448" i="38"/>
  <c r="AK1448" i="38"/>
  <c r="BD1448" i="38" s="1"/>
  <c r="AG1448" i="38"/>
  <c r="AI1448" i="38" s="1"/>
  <c r="AD1448" i="38"/>
  <c r="BC1447" i="38"/>
  <c r="AN1447" i="38"/>
  <c r="AK1447" i="38"/>
  <c r="BD1447" i="38" s="1"/>
  <c r="AG1447" i="38"/>
  <c r="AI1447" i="38" s="1"/>
  <c r="AD1447" i="38"/>
  <c r="BC1446" i="38"/>
  <c r="AN1446" i="38"/>
  <c r="AK1446" i="38"/>
  <c r="BD1446" i="38" s="1"/>
  <c r="AG1446" i="38"/>
  <c r="AI1446" i="38" s="1"/>
  <c r="AD1446" i="38"/>
  <c r="BC1445" i="38"/>
  <c r="AN1445" i="38"/>
  <c r="AK1445" i="38"/>
  <c r="BD1445" i="38" s="1"/>
  <c r="AG1445" i="38"/>
  <c r="AI1445" i="38" s="1"/>
  <c r="AD1445" i="38"/>
  <c r="BC1444" i="38"/>
  <c r="AN1444" i="38"/>
  <c r="AK1444" i="38"/>
  <c r="BD1444" i="38" s="1"/>
  <c r="AG1444" i="38"/>
  <c r="AI1444" i="38" s="1"/>
  <c r="AD1444" i="38"/>
  <c r="BC1443" i="38"/>
  <c r="AN1443" i="38"/>
  <c r="AK1443" i="38"/>
  <c r="BD1443" i="38" s="1"/>
  <c r="AG1443" i="38"/>
  <c r="AI1443" i="38" s="1"/>
  <c r="AD1443" i="38"/>
  <c r="BC1442" i="38"/>
  <c r="AN1442" i="38"/>
  <c r="AK1442" i="38"/>
  <c r="BD1442" i="38" s="1"/>
  <c r="AG1442" i="38"/>
  <c r="AI1442" i="38" s="1"/>
  <c r="AD1442" i="38"/>
  <c r="BC1441" i="38"/>
  <c r="AN1441" i="38"/>
  <c r="AK1441" i="38"/>
  <c r="BD1441" i="38" s="1"/>
  <c r="AG1441" i="38"/>
  <c r="AI1441" i="38" s="1"/>
  <c r="AD1441" i="38"/>
  <c r="BC1440" i="38"/>
  <c r="AN1440" i="38"/>
  <c r="AK1440" i="38"/>
  <c r="BD1440" i="38" s="1"/>
  <c r="AG1440" i="38"/>
  <c r="AI1440" i="38" s="1"/>
  <c r="AD1440" i="38"/>
  <c r="BC1439" i="38"/>
  <c r="AN1439" i="38"/>
  <c r="AK1439" i="38"/>
  <c r="BD1439" i="38" s="1"/>
  <c r="AG1439" i="38"/>
  <c r="AI1439" i="38" s="1"/>
  <c r="AD1439" i="38"/>
  <c r="BC1438" i="38"/>
  <c r="AN1438" i="38"/>
  <c r="AK1438" i="38"/>
  <c r="BD1438" i="38" s="1"/>
  <c r="AG1438" i="38"/>
  <c r="AI1438" i="38" s="1"/>
  <c r="AD1438" i="38"/>
  <c r="BC1437" i="38"/>
  <c r="AN1437" i="38"/>
  <c r="AK1437" i="38"/>
  <c r="BD1437" i="38" s="1"/>
  <c r="AG1437" i="38"/>
  <c r="AI1437" i="38" s="1"/>
  <c r="AD1437" i="38"/>
  <c r="BC1436" i="38"/>
  <c r="AN1436" i="38"/>
  <c r="AK1436" i="38"/>
  <c r="BD1436" i="38" s="1"/>
  <c r="AG1436" i="38"/>
  <c r="AI1436" i="38" s="1"/>
  <c r="AD1436" i="38"/>
  <c r="BC1435" i="38"/>
  <c r="AN1435" i="38"/>
  <c r="AK1435" i="38"/>
  <c r="BD1435" i="38" s="1"/>
  <c r="AG1435" i="38"/>
  <c r="AI1435" i="38" s="1"/>
  <c r="AD1435" i="38"/>
  <c r="BC1434" i="38"/>
  <c r="AN1434" i="38"/>
  <c r="AK1434" i="38"/>
  <c r="BD1434" i="38" s="1"/>
  <c r="AG1434" i="38"/>
  <c r="AI1434" i="38" s="1"/>
  <c r="AD1434" i="38"/>
  <c r="BC1433" i="38"/>
  <c r="AN1433" i="38"/>
  <c r="AK1433" i="38"/>
  <c r="BD1433" i="38" s="1"/>
  <c r="AG1433" i="38"/>
  <c r="AI1433" i="38" s="1"/>
  <c r="AD1433" i="38"/>
  <c r="BC1432" i="38"/>
  <c r="AN1432" i="38"/>
  <c r="AK1432" i="38"/>
  <c r="BD1432" i="38" s="1"/>
  <c r="AG1432" i="38"/>
  <c r="AI1432" i="38" s="1"/>
  <c r="AD1432" i="38"/>
  <c r="BC1431" i="38"/>
  <c r="AN1431" i="38"/>
  <c r="AK1431" i="38"/>
  <c r="BD1431" i="38" s="1"/>
  <c r="AG1431" i="38"/>
  <c r="AI1431" i="38" s="1"/>
  <c r="AD1431" i="38"/>
  <c r="BC1430" i="38"/>
  <c r="AN1430" i="38"/>
  <c r="AK1430" i="38"/>
  <c r="BD1430" i="38" s="1"/>
  <c r="AG1430" i="38"/>
  <c r="AI1430" i="38" s="1"/>
  <c r="AD1430" i="38"/>
  <c r="BC1429" i="38"/>
  <c r="AN1429" i="38"/>
  <c r="AK1429" i="38"/>
  <c r="BD1429" i="38" s="1"/>
  <c r="AG1429" i="38"/>
  <c r="AI1429" i="38" s="1"/>
  <c r="AD1429" i="38"/>
  <c r="BC1428" i="38"/>
  <c r="AN1428" i="38"/>
  <c r="AK1428" i="38"/>
  <c r="BD1428" i="38" s="1"/>
  <c r="AG1428" i="38"/>
  <c r="AI1428" i="38" s="1"/>
  <c r="AD1428" i="38"/>
  <c r="BC1427" i="38"/>
  <c r="AN1427" i="38"/>
  <c r="AK1427" i="38"/>
  <c r="BD1427" i="38" s="1"/>
  <c r="AG1427" i="38"/>
  <c r="AI1427" i="38" s="1"/>
  <c r="AD1427" i="38"/>
  <c r="BC1426" i="38"/>
  <c r="AN1426" i="38"/>
  <c r="AK1426" i="38"/>
  <c r="BD1426" i="38" s="1"/>
  <c r="AG1426" i="38"/>
  <c r="AI1426" i="38" s="1"/>
  <c r="AD1426" i="38"/>
  <c r="BC1425" i="38"/>
  <c r="AN1425" i="38"/>
  <c r="AK1425" i="38"/>
  <c r="BD1425" i="38" s="1"/>
  <c r="AG1425" i="38"/>
  <c r="AI1425" i="38" s="1"/>
  <c r="AD1425" i="38"/>
  <c r="BC1424" i="38"/>
  <c r="AN1424" i="38"/>
  <c r="AK1424" i="38"/>
  <c r="BD1424" i="38" s="1"/>
  <c r="AG1424" i="38"/>
  <c r="AI1424" i="38" s="1"/>
  <c r="AD1424" i="38"/>
  <c r="BC1423" i="38"/>
  <c r="AN1423" i="38"/>
  <c r="AK1423" i="38"/>
  <c r="BD1423" i="38" s="1"/>
  <c r="AG1423" i="38"/>
  <c r="AD1423" i="38"/>
  <c r="BC1422" i="38"/>
  <c r="AN1422" i="38"/>
  <c r="AK1422" i="38"/>
  <c r="BD1422" i="38" s="1"/>
  <c r="AG1422" i="38"/>
  <c r="AD1422" i="38"/>
  <c r="BC1421" i="38"/>
  <c r="AN1421" i="38"/>
  <c r="AK1421" i="38"/>
  <c r="BD1421" i="38" s="1"/>
  <c r="AG1421" i="38"/>
  <c r="AD1421" i="38"/>
  <c r="BC1420" i="38"/>
  <c r="AN1420" i="38"/>
  <c r="AK1420" i="38"/>
  <c r="BD1420" i="38" s="1"/>
  <c r="AG1420" i="38"/>
  <c r="AD1420" i="38"/>
  <c r="BC1419" i="38"/>
  <c r="AN1419" i="38"/>
  <c r="AK1419" i="38"/>
  <c r="BD1419" i="38" s="1"/>
  <c r="AG1419" i="38"/>
  <c r="AD1419" i="38"/>
  <c r="BC1418" i="38"/>
  <c r="AN1418" i="38"/>
  <c r="AK1418" i="38"/>
  <c r="BD1418" i="38" s="1"/>
  <c r="AG1418" i="38"/>
  <c r="AD1418" i="38"/>
  <c r="BC1417" i="38"/>
  <c r="AN1417" i="38"/>
  <c r="AK1417" i="38"/>
  <c r="BD1417" i="38" s="1"/>
  <c r="AG1417" i="38"/>
  <c r="AD1417" i="38"/>
  <c r="BC1416" i="38"/>
  <c r="AN1416" i="38"/>
  <c r="AK1416" i="38"/>
  <c r="BD1416" i="38" s="1"/>
  <c r="AG1416" i="38"/>
  <c r="AD1416" i="38"/>
  <c r="BC1415" i="38"/>
  <c r="AN1415" i="38"/>
  <c r="AK1415" i="38"/>
  <c r="BD1415" i="38" s="1"/>
  <c r="AG1415" i="38"/>
  <c r="AD1415" i="38"/>
  <c r="BC1414" i="38"/>
  <c r="AN1414" i="38"/>
  <c r="AK1414" i="38"/>
  <c r="BD1414" i="38" s="1"/>
  <c r="AG1414" i="38"/>
  <c r="AD1414" i="38"/>
  <c r="BC1413" i="38"/>
  <c r="AN1413" i="38"/>
  <c r="AK1413" i="38"/>
  <c r="BD1413" i="38" s="1"/>
  <c r="AG1413" i="38"/>
  <c r="AD1413" i="38"/>
  <c r="BC1412" i="38"/>
  <c r="AN1412" i="38"/>
  <c r="AK1412" i="38"/>
  <c r="BD1412" i="38" s="1"/>
  <c r="AG1412" i="38"/>
  <c r="AD1412" i="38"/>
  <c r="BC1411" i="38"/>
  <c r="AN1411" i="38"/>
  <c r="AK1411" i="38"/>
  <c r="BD1411" i="38" s="1"/>
  <c r="AG1411" i="38"/>
  <c r="AD1411" i="38"/>
  <c r="BC1410" i="38"/>
  <c r="AN1410" i="38"/>
  <c r="AK1410" i="38"/>
  <c r="BD1410" i="38" s="1"/>
  <c r="AG1410" i="38"/>
  <c r="AD1410" i="38"/>
  <c r="BC1409" i="38"/>
  <c r="AN1409" i="38"/>
  <c r="AK1409" i="38"/>
  <c r="BD1409" i="38" s="1"/>
  <c r="AG1409" i="38"/>
  <c r="AD1409" i="38"/>
  <c r="BC1408" i="38"/>
  <c r="AN1408" i="38"/>
  <c r="AK1408" i="38"/>
  <c r="BD1408" i="38" s="1"/>
  <c r="AG1408" i="38"/>
  <c r="AD1408" i="38"/>
  <c r="BC1407" i="38"/>
  <c r="AN1407" i="38"/>
  <c r="AK1407" i="38"/>
  <c r="BD1407" i="38" s="1"/>
  <c r="AG1407" i="38"/>
  <c r="AD1407" i="38"/>
  <c r="BC1406" i="38"/>
  <c r="AN1406" i="38"/>
  <c r="AK1406" i="38"/>
  <c r="BD1406" i="38" s="1"/>
  <c r="AG1406" i="38"/>
  <c r="AD1406" i="38"/>
  <c r="BC1405" i="38"/>
  <c r="AN1405" i="38"/>
  <c r="AK1405" i="38"/>
  <c r="BD1405" i="38" s="1"/>
  <c r="AG1405" i="38"/>
  <c r="AD1405" i="38"/>
  <c r="BC1404" i="38"/>
  <c r="AN1404" i="38"/>
  <c r="AK1404" i="38"/>
  <c r="BD1404" i="38" s="1"/>
  <c r="AG1404" i="38"/>
  <c r="AD1404" i="38"/>
  <c r="BC1403" i="38"/>
  <c r="AN1403" i="38"/>
  <c r="AK1403" i="38"/>
  <c r="BD1403" i="38" s="1"/>
  <c r="AG1403" i="38"/>
  <c r="AD1403" i="38"/>
  <c r="BC1402" i="38"/>
  <c r="AN1402" i="38"/>
  <c r="AK1402" i="38"/>
  <c r="BD1402" i="38" s="1"/>
  <c r="AG1402" i="38"/>
  <c r="AD1402" i="38"/>
  <c r="BC1401" i="38"/>
  <c r="AN1401" i="38"/>
  <c r="AK1401" i="38"/>
  <c r="BD1401" i="38" s="1"/>
  <c r="AG1401" i="38"/>
  <c r="AD1401" i="38"/>
  <c r="BC1400" i="38"/>
  <c r="AN1400" i="38"/>
  <c r="AK1400" i="38"/>
  <c r="BD1400" i="38" s="1"/>
  <c r="AG1400" i="38"/>
  <c r="AD1400" i="38"/>
  <c r="BC1399" i="38"/>
  <c r="AN1399" i="38"/>
  <c r="AK1399" i="38"/>
  <c r="BD1399" i="38" s="1"/>
  <c r="AG1399" i="38"/>
  <c r="AD1399" i="38"/>
  <c r="BC1398" i="38"/>
  <c r="AN1398" i="38"/>
  <c r="AK1398" i="38"/>
  <c r="BD1398" i="38" s="1"/>
  <c r="AG1398" i="38"/>
  <c r="AD1398" i="38"/>
  <c r="BC1397" i="38"/>
  <c r="AN1397" i="38"/>
  <c r="AK1397" i="38"/>
  <c r="BD1397" i="38" s="1"/>
  <c r="AG1397" i="38"/>
  <c r="AD1397" i="38"/>
  <c r="BC1396" i="38"/>
  <c r="AN1396" i="38"/>
  <c r="AK1396" i="38"/>
  <c r="BD1396" i="38" s="1"/>
  <c r="AG1396" i="38"/>
  <c r="AD1396" i="38"/>
  <c r="BC1395" i="38"/>
  <c r="AN1395" i="38"/>
  <c r="AK1395" i="38"/>
  <c r="BD1395" i="38" s="1"/>
  <c r="AG1395" i="38"/>
  <c r="AD1395" i="38"/>
  <c r="BC1394" i="38"/>
  <c r="AN1394" i="38"/>
  <c r="AK1394" i="38"/>
  <c r="BD1394" i="38" s="1"/>
  <c r="AG1394" i="38"/>
  <c r="AD1394" i="38"/>
  <c r="BC1393" i="38"/>
  <c r="AN1393" i="38"/>
  <c r="AK1393" i="38"/>
  <c r="BD1393" i="38" s="1"/>
  <c r="AG1393" i="38"/>
  <c r="AD1393" i="38"/>
  <c r="BC1392" i="38"/>
  <c r="AN1392" i="38"/>
  <c r="AK1392" i="38"/>
  <c r="BD1392" i="38" s="1"/>
  <c r="AG1392" i="38"/>
  <c r="AD1392" i="38"/>
  <c r="BC1391" i="38"/>
  <c r="AN1391" i="38"/>
  <c r="AK1391" i="38"/>
  <c r="BD1391" i="38" s="1"/>
  <c r="AG1391" i="38"/>
  <c r="AD1391" i="38"/>
  <c r="BC1390" i="38"/>
  <c r="AN1390" i="38"/>
  <c r="AK1390" i="38"/>
  <c r="BD1390" i="38" s="1"/>
  <c r="AG1390" i="38"/>
  <c r="AD1390" i="38"/>
  <c r="BC1389" i="38"/>
  <c r="AN1389" i="38"/>
  <c r="AK1389" i="38"/>
  <c r="BD1389" i="38" s="1"/>
  <c r="AG1389" i="38"/>
  <c r="AD1389" i="38"/>
  <c r="BC1388" i="38"/>
  <c r="AN1388" i="38"/>
  <c r="AK1388" i="38"/>
  <c r="BD1388" i="38" s="1"/>
  <c r="AG1388" i="38"/>
  <c r="AD1388" i="38"/>
  <c r="BC1387" i="38"/>
  <c r="AN1387" i="38"/>
  <c r="AK1387" i="38"/>
  <c r="BD1387" i="38" s="1"/>
  <c r="AG1387" i="38"/>
  <c r="AD1387" i="38"/>
  <c r="BC1386" i="38"/>
  <c r="AN1386" i="38"/>
  <c r="AK1386" i="38"/>
  <c r="BD1386" i="38" s="1"/>
  <c r="AG1386" i="38"/>
  <c r="AD1386" i="38"/>
  <c r="BC1385" i="38"/>
  <c r="AN1385" i="38"/>
  <c r="AK1385" i="38"/>
  <c r="BD1385" i="38" s="1"/>
  <c r="AG1385" i="38"/>
  <c r="AD1385" i="38"/>
  <c r="BC1384" i="38"/>
  <c r="AN1384" i="38"/>
  <c r="AK1384" i="38"/>
  <c r="BD1384" i="38" s="1"/>
  <c r="AG1384" i="38"/>
  <c r="AD1384" i="38"/>
  <c r="BC1383" i="38"/>
  <c r="AN1383" i="38"/>
  <c r="AK1383" i="38"/>
  <c r="BD1383" i="38" s="1"/>
  <c r="AG1383" i="38"/>
  <c r="AD1383" i="38"/>
  <c r="BC1382" i="38"/>
  <c r="AN1382" i="38"/>
  <c r="AK1382" i="38"/>
  <c r="BD1382" i="38" s="1"/>
  <c r="AG1382" i="38"/>
  <c r="AD1382" i="38"/>
  <c r="BC1381" i="38"/>
  <c r="AN1381" i="38"/>
  <c r="AK1381" i="38"/>
  <c r="BD1381" i="38" s="1"/>
  <c r="AG1381" i="38"/>
  <c r="AD1381" i="38"/>
  <c r="BC1380" i="38"/>
  <c r="AN1380" i="38"/>
  <c r="AK1380" i="38"/>
  <c r="BD1380" i="38" s="1"/>
  <c r="AG1380" i="38"/>
  <c r="AD1380" i="38"/>
  <c r="BC1379" i="38"/>
  <c r="AN1379" i="38"/>
  <c r="AK1379" i="38"/>
  <c r="BD1379" i="38" s="1"/>
  <c r="AG1379" i="38"/>
  <c r="AD1379" i="38"/>
  <c r="BC1378" i="38"/>
  <c r="AN1378" i="38"/>
  <c r="AK1378" i="38"/>
  <c r="BD1378" i="38" s="1"/>
  <c r="AG1378" i="38"/>
  <c r="AD1378" i="38"/>
  <c r="BC1377" i="38"/>
  <c r="AN1377" i="38"/>
  <c r="AK1377" i="38"/>
  <c r="BD1377" i="38" s="1"/>
  <c r="AG1377" i="38"/>
  <c r="AD1377" i="38"/>
  <c r="BC1376" i="38"/>
  <c r="AN1376" i="38"/>
  <c r="AK1376" i="38"/>
  <c r="BD1376" i="38" s="1"/>
  <c r="AG1376" i="38"/>
  <c r="AD1376" i="38"/>
  <c r="BC1375" i="38"/>
  <c r="AN1375" i="38"/>
  <c r="AK1375" i="38"/>
  <c r="BD1375" i="38" s="1"/>
  <c r="AG1375" i="38"/>
  <c r="AD1375" i="38"/>
  <c r="BC1374" i="38"/>
  <c r="AN1374" i="38"/>
  <c r="AK1374" i="38"/>
  <c r="BD1374" i="38" s="1"/>
  <c r="AG1374" i="38"/>
  <c r="AD1374" i="38"/>
  <c r="BC1373" i="38"/>
  <c r="AN1373" i="38"/>
  <c r="AK1373" i="38"/>
  <c r="BD1373" i="38" s="1"/>
  <c r="AG1373" i="38"/>
  <c r="AD1373" i="38"/>
  <c r="BC1372" i="38"/>
  <c r="AN1372" i="38"/>
  <c r="AK1372" i="38"/>
  <c r="BD1372" i="38" s="1"/>
  <c r="AG1372" i="38"/>
  <c r="AD1372" i="38"/>
  <c r="BC1371" i="38"/>
  <c r="AN1371" i="38"/>
  <c r="AK1371" i="38"/>
  <c r="BD1371" i="38" s="1"/>
  <c r="AG1371" i="38"/>
  <c r="AD1371" i="38"/>
  <c r="BC1370" i="38"/>
  <c r="AN1370" i="38"/>
  <c r="AK1370" i="38"/>
  <c r="BD1370" i="38" s="1"/>
  <c r="AG1370" i="38"/>
  <c r="AD1370" i="38"/>
  <c r="BC1369" i="38"/>
  <c r="AN1369" i="38"/>
  <c r="AK1369" i="38"/>
  <c r="BD1369" i="38" s="1"/>
  <c r="AG1369" i="38"/>
  <c r="AD1369" i="38"/>
  <c r="BC1368" i="38"/>
  <c r="AN1368" i="38"/>
  <c r="AK1368" i="38"/>
  <c r="BD1368" i="38" s="1"/>
  <c r="AG1368" i="38"/>
  <c r="AD1368" i="38"/>
  <c r="BC1367" i="38"/>
  <c r="AN1367" i="38"/>
  <c r="AK1367" i="38"/>
  <c r="BD1367" i="38" s="1"/>
  <c r="AG1367" i="38"/>
  <c r="AD1367" i="38"/>
  <c r="BC1366" i="38"/>
  <c r="AN1366" i="38"/>
  <c r="AK1366" i="38"/>
  <c r="BD1366" i="38" s="1"/>
  <c r="AG1366" i="38"/>
  <c r="AD1366" i="38"/>
  <c r="BC1365" i="38"/>
  <c r="AN1365" i="38"/>
  <c r="AK1365" i="38"/>
  <c r="BD1365" i="38" s="1"/>
  <c r="AG1365" i="38"/>
  <c r="AD1365" i="38"/>
  <c r="BC1364" i="38"/>
  <c r="AN1364" i="38"/>
  <c r="AK1364" i="38"/>
  <c r="BD1364" i="38" s="1"/>
  <c r="AG1364" i="38"/>
  <c r="AD1364" i="38"/>
  <c r="BC1363" i="38"/>
  <c r="AN1363" i="38"/>
  <c r="AK1363" i="38"/>
  <c r="BD1363" i="38" s="1"/>
  <c r="AG1363" i="38"/>
  <c r="AD1363" i="38"/>
  <c r="BC1362" i="38"/>
  <c r="AN1362" i="38"/>
  <c r="AK1362" i="38"/>
  <c r="BD1362" i="38" s="1"/>
  <c r="AG1362" i="38"/>
  <c r="AD1362" i="38"/>
  <c r="BC1361" i="38"/>
  <c r="AN1361" i="38"/>
  <c r="AK1361" i="38"/>
  <c r="BD1361" i="38" s="1"/>
  <c r="AG1361" i="38"/>
  <c r="AD1361" i="38"/>
  <c r="BC1360" i="38"/>
  <c r="AN1360" i="38"/>
  <c r="AK1360" i="38"/>
  <c r="BD1360" i="38" s="1"/>
  <c r="AG1360" i="38"/>
  <c r="AD1360" i="38"/>
  <c r="BC1359" i="38"/>
  <c r="AN1359" i="38"/>
  <c r="AK1359" i="38"/>
  <c r="BD1359" i="38" s="1"/>
  <c r="AG1359" i="38"/>
  <c r="AD1359" i="38"/>
  <c r="BC1358" i="38"/>
  <c r="AN1358" i="38"/>
  <c r="AK1358" i="38"/>
  <c r="BD1358" i="38" s="1"/>
  <c r="AG1358" i="38"/>
  <c r="AI1358" i="38" s="1"/>
  <c r="AD1358" i="38"/>
  <c r="BC1357" i="38"/>
  <c r="AN1357" i="38"/>
  <c r="AK1357" i="38"/>
  <c r="BD1357" i="38" s="1"/>
  <c r="AG1357" i="38"/>
  <c r="AI1357" i="38" s="1"/>
  <c r="AD1357" i="38"/>
  <c r="BC1356" i="38"/>
  <c r="AN1356" i="38"/>
  <c r="AK1356" i="38"/>
  <c r="BD1356" i="38" s="1"/>
  <c r="AG1356" i="38"/>
  <c r="AI1356" i="38" s="1"/>
  <c r="AD1356" i="38"/>
  <c r="BC1355" i="38"/>
  <c r="AN1355" i="38"/>
  <c r="AK1355" i="38"/>
  <c r="BD1355" i="38" s="1"/>
  <c r="AG1355" i="38"/>
  <c r="AI1355" i="38" s="1"/>
  <c r="AD1355" i="38"/>
  <c r="BC1354" i="38"/>
  <c r="AN1354" i="38"/>
  <c r="AK1354" i="38"/>
  <c r="BD1354" i="38" s="1"/>
  <c r="AG1354" i="38"/>
  <c r="AI1354" i="38" s="1"/>
  <c r="AD1354" i="38"/>
  <c r="BC1353" i="38"/>
  <c r="AN1353" i="38"/>
  <c r="AK1353" i="38"/>
  <c r="BD1353" i="38" s="1"/>
  <c r="AG1353" i="38"/>
  <c r="AI1353" i="38" s="1"/>
  <c r="AD1353" i="38"/>
  <c r="BC1352" i="38"/>
  <c r="AN1352" i="38"/>
  <c r="AK1352" i="38"/>
  <c r="BD1352" i="38" s="1"/>
  <c r="AG1352" i="38"/>
  <c r="AI1352" i="38" s="1"/>
  <c r="AD1352" i="38"/>
  <c r="BC1351" i="38"/>
  <c r="AN1351" i="38"/>
  <c r="AK1351" i="38"/>
  <c r="BD1351" i="38" s="1"/>
  <c r="AG1351" i="38"/>
  <c r="AI1351" i="38" s="1"/>
  <c r="AD1351" i="38"/>
  <c r="BC1350" i="38"/>
  <c r="AN1350" i="38"/>
  <c r="AK1350" i="38"/>
  <c r="BD1350" i="38" s="1"/>
  <c r="AG1350" i="38"/>
  <c r="AI1350" i="38" s="1"/>
  <c r="AD1350" i="38"/>
  <c r="BC1349" i="38"/>
  <c r="AN1349" i="38"/>
  <c r="AK1349" i="38"/>
  <c r="BD1349" i="38" s="1"/>
  <c r="AG1349" i="38"/>
  <c r="AI1349" i="38" s="1"/>
  <c r="AD1349" i="38"/>
  <c r="BC1348" i="38"/>
  <c r="AN1348" i="38"/>
  <c r="AK1348" i="38"/>
  <c r="BD1348" i="38" s="1"/>
  <c r="AG1348" i="38"/>
  <c r="AI1348" i="38" s="1"/>
  <c r="AD1348" i="38"/>
  <c r="BC1347" i="38"/>
  <c r="AN1347" i="38"/>
  <c r="AK1347" i="38"/>
  <c r="BD1347" i="38" s="1"/>
  <c r="AG1347" i="38"/>
  <c r="AI1347" i="38" s="1"/>
  <c r="AD1347" i="38"/>
  <c r="BC1346" i="38"/>
  <c r="AN1346" i="38"/>
  <c r="AK1346" i="38"/>
  <c r="BD1346" i="38" s="1"/>
  <c r="AG1346" i="38"/>
  <c r="AI1346" i="38" s="1"/>
  <c r="AD1346" i="38"/>
  <c r="BC1345" i="38"/>
  <c r="AN1345" i="38"/>
  <c r="AK1345" i="38"/>
  <c r="BD1345" i="38" s="1"/>
  <c r="AG1345" i="38"/>
  <c r="AI1345" i="38" s="1"/>
  <c r="AD1345" i="38"/>
  <c r="BC1344" i="38"/>
  <c r="AN1344" i="38"/>
  <c r="AK1344" i="38"/>
  <c r="BD1344" i="38" s="1"/>
  <c r="AG1344" i="38"/>
  <c r="AI1344" i="38" s="1"/>
  <c r="AD1344" i="38"/>
  <c r="BC1343" i="38"/>
  <c r="AN1343" i="38"/>
  <c r="AK1343" i="38"/>
  <c r="BD1343" i="38" s="1"/>
  <c r="AG1343" i="38"/>
  <c r="AI1343" i="38" s="1"/>
  <c r="AD1343" i="38"/>
  <c r="BC1342" i="38"/>
  <c r="AN1342" i="38"/>
  <c r="AK1342" i="38"/>
  <c r="BD1342" i="38" s="1"/>
  <c r="AG1342" i="38"/>
  <c r="AI1342" i="38" s="1"/>
  <c r="AD1342" i="38"/>
  <c r="BC1341" i="38"/>
  <c r="AN1341" i="38"/>
  <c r="AK1341" i="38"/>
  <c r="BD1341" i="38" s="1"/>
  <c r="AG1341" i="38"/>
  <c r="AI1341" i="38" s="1"/>
  <c r="AD1341" i="38"/>
  <c r="BC1340" i="38"/>
  <c r="AN1340" i="38"/>
  <c r="AK1340" i="38"/>
  <c r="BD1340" i="38" s="1"/>
  <c r="AG1340" i="38"/>
  <c r="AI1340" i="38" s="1"/>
  <c r="AD1340" i="38"/>
  <c r="BC1339" i="38"/>
  <c r="AN1339" i="38"/>
  <c r="AK1339" i="38"/>
  <c r="BD1339" i="38" s="1"/>
  <c r="AG1339" i="38"/>
  <c r="AI1339" i="38" s="1"/>
  <c r="AD1339" i="38"/>
  <c r="BC1338" i="38"/>
  <c r="AN1338" i="38"/>
  <c r="AK1338" i="38"/>
  <c r="BD1338" i="38" s="1"/>
  <c r="AG1338" i="38"/>
  <c r="AI1338" i="38" s="1"/>
  <c r="AD1338" i="38"/>
  <c r="BC1337" i="38"/>
  <c r="AN1337" i="38"/>
  <c r="AK1337" i="38"/>
  <c r="BD1337" i="38" s="1"/>
  <c r="AG1337" i="38"/>
  <c r="AI1337" i="38" s="1"/>
  <c r="AD1337" i="38"/>
  <c r="BC1336" i="38"/>
  <c r="AN1336" i="38"/>
  <c r="AK1336" i="38"/>
  <c r="BD1336" i="38" s="1"/>
  <c r="AG1336" i="38"/>
  <c r="AI1336" i="38" s="1"/>
  <c r="AD1336" i="38"/>
  <c r="BC1335" i="38"/>
  <c r="AN1335" i="38"/>
  <c r="AK1335" i="38"/>
  <c r="BD1335" i="38" s="1"/>
  <c r="AG1335" i="38"/>
  <c r="AI1335" i="38" s="1"/>
  <c r="AD1335" i="38"/>
  <c r="BC1334" i="38"/>
  <c r="AN1334" i="38"/>
  <c r="AK1334" i="38"/>
  <c r="BD1334" i="38" s="1"/>
  <c r="AG1334" i="38"/>
  <c r="AI1334" i="38" s="1"/>
  <c r="AD1334" i="38"/>
  <c r="BC1333" i="38"/>
  <c r="AN1333" i="38"/>
  <c r="AK1333" i="38"/>
  <c r="BD1333" i="38" s="1"/>
  <c r="AG1333" i="38"/>
  <c r="AI1333" i="38" s="1"/>
  <c r="AD1333" i="38"/>
  <c r="BC1332" i="38"/>
  <c r="AN1332" i="38"/>
  <c r="AK1332" i="38"/>
  <c r="BD1332" i="38" s="1"/>
  <c r="AG1332" i="38"/>
  <c r="AI1332" i="38" s="1"/>
  <c r="AD1332" i="38"/>
  <c r="BC1331" i="38"/>
  <c r="AN1331" i="38"/>
  <c r="AK1331" i="38"/>
  <c r="BD1331" i="38" s="1"/>
  <c r="AG1331" i="38"/>
  <c r="AI1331" i="38" s="1"/>
  <c r="AD1331" i="38"/>
  <c r="BC1330" i="38"/>
  <c r="AN1330" i="38"/>
  <c r="AK1330" i="38"/>
  <c r="BD1330" i="38" s="1"/>
  <c r="AG1330" i="38"/>
  <c r="AI1330" i="38" s="1"/>
  <c r="AD1330" i="38"/>
  <c r="BC1329" i="38"/>
  <c r="AN1329" i="38"/>
  <c r="AK1329" i="38"/>
  <c r="BD1329" i="38" s="1"/>
  <c r="AG1329" i="38"/>
  <c r="AI1329" i="38" s="1"/>
  <c r="AD1329" i="38"/>
  <c r="BC1328" i="38"/>
  <c r="AN1328" i="38"/>
  <c r="AK1328" i="38"/>
  <c r="BD1328" i="38" s="1"/>
  <c r="AG1328" i="38"/>
  <c r="AI1328" i="38" s="1"/>
  <c r="AD1328" i="38"/>
  <c r="BC1327" i="38"/>
  <c r="AN1327" i="38"/>
  <c r="AK1327" i="38"/>
  <c r="BD1327" i="38" s="1"/>
  <c r="AG1327" i="38"/>
  <c r="AI1327" i="38" s="1"/>
  <c r="AD1327" i="38"/>
  <c r="BC1326" i="38"/>
  <c r="AN1326" i="38"/>
  <c r="AK1326" i="38"/>
  <c r="BD1326" i="38" s="1"/>
  <c r="AG1326" i="38"/>
  <c r="AI1326" i="38" s="1"/>
  <c r="AD1326" i="38"/>
  <c r="BC1325" i="38"/>
  <c r="AN1325" i="38"/>
  <c r="AK1325" i="38"/>
  <c r="BD1325" i="38" s="1"/>
  <c r="AG1325" i="38"/>
  <c r="AI1325" i="38" s="1"/>
  <c r="AD1325" i="38"/>
  <c r="BC1324" i="38"/>
  <c r="AN1324" i="38"/>
  <c r="AK1324" i="38"/>
  <c r="BD1324" i="38" s="1"/>
  <c r="AG1324" i="38"/>
  <c r="AI1324" i="38" s="1"/>
  <c r="AD1324" i="38"/>
  <c r="BC1323" i="38"/>
  <c r="AN1323" i="38"/>
  <c r="AK1323" i="38"/>
  <c r="BD1323" i="38" s="1"/>
  <c r="AG1323" i="38"/>
  <c r="AI1323" i="38" s="1"/>
  <c r="AD1323" i="38"/>
  <c r="BC1322" i="38"/>
  <c r="AN1322" i="38"/>
  <c r="AK1322" i="38"/>
  <c r="BD1322" i="38" s="1"/>
  <c r="AG1322" i="38"/>
  <c r="AI1322" i="38" s="1"/>
  <c r="AD1322" i="38"/>
  <c r="BC1321" i="38"/>
  <c r="AN1321" i="38"/>
  <c r="AK1321" i="38"/>
  <c r="BD1321" i="38" s="1"/>
  <c r="AG1321" i="38"/>
  <c r="AI1321" i="38" s="1"/>
  <c r="AD1321" i="38"/>
  <c r="BC1320" i="38"/>
  <c r="AN1320" i="38"/>
  <c r="AK1320" i="38"/>
  <c r="BD1320" i="38" s="1"/>
  <c r="AG1320" i="38"/>
  <c r="AD1320" i="38"/>
  <c r="BC1319" i="38"/>
  <c r="AN1319" i="38"/>
  <c r="AK1319" i="38"/>
  <c r="BD1319" i="38" s="1"/>
  <c r="AG1319" i="38"/>
  <c r="AD1319" i="38"/>
  <c r="BC1318" i="38"/>
  <c r="AN1318" i="38"/>
  <c r="AK1318" i="38"/>
  <c r="BD1318" i="38" s="1"/>
  <c r="AG1318" i="38"/>
  <c r="AD1318" i="38"/>
  <c r="BC1317" i="38"/>
  <c r="AN1317" i="38"/>
  <c r="AK1317" i="38"/>
  <c r="BD1317" i="38" s="1"/>
  <c r="AG1317" i="38"/>
  <c r="AD1317" i="38"/>
  <c r="BC1316" i="38"/>
  <c r="AN1316" i="38"/>
  <c r="AK1316" i="38"/>
  <c r="BD1316" i="38" s="1"/>
  <c r="AG1316" i="38"/>
  <c r="AD1316" i="38"/>
  <c r="BC1315" i="38"/>
  <c r="AN1315" i="38"/>
  <c r="AK1315" i="38"/>
  <c r="BD1315" i="38" s="1"/>
  <c r="AG1315" i="38"/>
  <c r="AD1315" i="38"/>
  <c r="BC1314" i="38"/>
  <c r="AN1314" i="38"/>
  <c r="AK1314" i="38"/>
  <c r="BD1314" i="38" s="1"/>
  <c r="AG1314" i="38"/>
  <c r="AD1314" i="38"/>
  <c r="BC1313" i="38"/>
  <c r="AN1313" i="38"/>
  <c r="AK1313" i="38"/>
  <c r="BD1313" i="38" s="1"/>
  <c r="AG1313" i="38"/>
  <c r="AD1313" i="38"/>
  <c r="BC1312" i="38"/>
  <c r="AN1312" i="38"/>
  <c r="AK1312" i="38"/>
  <c r="BD1312" i="38" s="1"/>
  <c r="AG1312" i="38"/>
  <c r="AD1312" i="38"/>
  <c r="BC1311" i="38"/>
  <c r="AN1311" i="38"/>
  <c r="AK1311" i="38"/>
  <c r="BD1311" i="38" s="1"/>
  <c r="AG1311" i="38"/>
  <c r="AD1311" i="38"/>
  <c r="BC1310" i="38"/>
  <c r="AN1310" i="38"/>
  <c r="AK1310" i="38"/>
  <c r="BD1310" i="38" s="1"/>
  <c r="AG1310" i="38"/>
  <c r="AD1310" i="38"/>
  <c r="BC1309" i="38"/>
  <c r="AN1309" i="38"/>
  <c r="AK1309" i="38"/>
  <c r="BD1309" i="38" s="1"/>
  <c r="AG1309" i="38"/>
  <c r="AD1309" i="38"/>
  <c r="BC1308" i="38"/>
  <c r="AN1308" i="38"/>
  <c r="AK1308" i="38"/>
  <c r="BD1308" i="38" s="1"/>
  <c r="AG1308" i="38"/>
  <c r="AD1308" i="38"/>
  <c r="BC1307" i="38"/>
  <c r="AN1307" i="38"/>
  <c r="AK1307" i="38"/>
  <c r="BD1307" i="38" s="1"/>
  <c r="AG1307" i="38"/>
  <c r="AD1307" i="38"/>
  <c r="BC1306" i="38"/>
  <c r="AN1306" i="38"/>
  <c r="AK1306" i="38"/>
  <c r="BD1306" i="38" s="1"/>
  <c r="AG1306" i="38"/>
  <c r="AD1306" i="38"/>
  <c r="BC1305" i="38"/>
  <c r="AN1305" i="38"/>
  <c r="AK1305" i="38"/>
  <c r="BD1305" i="38" s="1"/>
  <c r="AG1305" i="38"/>
  <c r="AD1305" i="38"/>
  <c r="BC1304" i="38"/>
  <c r="AN1304" i="38"/>
  <c r="AK1304" i="38"/>
  <c r="BD1304" i="38" s="1"/>
  <c r="AG1304" i="38"/>
  <c r="AD1304" i="38"/>
  <c r="BC1303" i="38"/>
  <c r="AN1303" i="38"/>
  <c r="AK1303" i="38"/>
  <c r="BD1303" i="38" s="1"/>
  <c r="AG1303" i="38"/>
  <c r="AD1303" i="38"/>
  <c r="BC1302" i="38"/>
  <c r="AN1302" i="38"/>
  <c r="AK1302" i="38"/>
  <c r="BD1302" i="38" s="1"/>
  <c r="AG1302" i="38"/>
  <c r="AD1302" i="38"/>
  <c r="BC1301" i="38"/>
  <c r="AN1301" i="38"/>
  <c r="AK1301" i="38"/>
  <c r="BD1301" i="38" s="1"/>
  <c r="AG1301" i="38"/>
  <c r="AD1301" i="38"/>
  <c r="BC1300" i="38"/>
  <c r="AN1300" i="38"/>
  <c r="AK1300" i="38"/>
  <c r="BD1300" i="38" s="1"/>
  <c r="AG1300" i="38"/>
  <c r="AD1300" i="38"/>
  <c r="BC1299" i="38"/>
  <c r="AN1299" i="38"/>
  <c r="AK1299" i="38"/>
  <c r="BD1299" i="38" s="1"/>
  <c r="AG1299" i="38"/>
  <c r="AD1299" i="38"/>
  <c r="BC1298" i="38"/>
  <c r="AN1298" i="38"/>
  <c r="AK1298" i="38"/>
  <c r="BD1298" i="38" s="1"/>
  <c r="AG1298" i="38"/>
  <c r="AD1298" i="38"/>
  <c r="BC1297" i="38"/>
  <c r="AN1297" i="38"/>
  <c r="AK1297" i="38"/>
  <c r="BD1297" i="38" s="1"/>
  <c r="AG1297" i="38"/>
  <c r="AD1297" i="38"/>
  <c r="BC1296" i="38"/>
  <c r="AN1296" i="38"/>
  <c r="AK1296" i="38"/>
  <c r="BD1296" i="38" s="1"/>
  <c r="AG1296" i="38"/>
  <c r="AD1296" i="38"/>
  <c r="BC1295" i="38"/>
  <c r="AN1295" i="38"/>
  <c r="AK1295" i="38"/>
  <c r="BD1295" i="38" s="1"/>
  <c r="AG1295" i="38"/>
  <c r="AD1295" i="38"/>
  <c r="BC1294" i="38"/>
  <c r="AN1294" i="38"/>
  <c r="AK1294" i="38"/>
  <c r="BD1294" i="38" s="1"/>
  <c r="AG1294" i="38"/>
  <c r="AD1294" i="38"/>
  <c r="BC1293" i="38"/>
  <c r="AN1293" i="38"/>
  <c r="AK1293" i="38"/>
  <c r="BD1293" i="38" s="1"/>
  <c r="AG1293" i="38"/>
  <c r="AD1293" i="38"/>
  <c r="BC1292" i="38"/>
  <c r="AN1292" i="38"/>
  <c r="AK1292" i="38"/>
  <c r="BD1292" i="38" s="1"/>
  <c r="AG1292" i="38"/>
  <c r="AD1292" i="38"/>
  <c r="BC1291" i="38"/>
  <c r="AN1291" i="38"/>
  <c r="AK1291" i="38"/>
  <c r="BD1291" i="38" s="1"/>
  <c r="AG1291" i="38"/>
  <c r="AD1291" i="38"/>
  <c r="BC1290" i="38"/>
  <c r="AN1290" i="38"/>
  <c r="AK1290" i="38"/>
  <c r="BD1290" i="38" s="1"/>
  <c r="AG1290" i="38"/>
  <c r="AD1290" i="38"/>
  <c r="BC1289" i="38"/>
  <c r="AN1289" i="38"/>
  <c r="AK1289" i="38"/>
  <c r="BD1289" i="38" s="1"/>
  <c r="AG1289" i="38"/>
  <c r="AD1289" i="38"/>
  <c r="BC1288" i="38"/>
  <c r="AN1288" i="38"/>
  <c r="AK1288" i="38"/>
  <c r="BD1288" i="38" s="1"/>
  <c r="AG1288" i="38"/>
  <c r="AD1288" i="38"/>
  <c r="BC1287" i="38"/>
  <c r="AN1287" i="38"/>
  <c r="AK1287" i="38"/>
  <c r="BD1287" i="38" s="1"/>
  <c r="AG1287" i="38"/>
  <c r="AD1287" i="38"/>
  <c r="BC1286" i="38"/>
  <c r="AN1286" i="38"/>
  <c r="AK1286" i="38"/>
  <c r="BD1286" i="38" s="1"/>
  <c r="AG1286" i="38"/>
  <c r="AD1286" i="38"/>
  <c r="BC1285" i="38"/>
  <c r="AN1285" i="38"/>
  <c r="AK1285" i="38"/>
  <c r="BD1285" i="38" s="1"/>
  <c r="AG1285" i="38"/>
  <c r="AD1285" i="38"/>
  <c r="BC1284" i="38"/>
  <c r="AN1284" i="38"/>
  <c r="AK1284" i="38"/>
  <c r="BD1284" i="38" s="1"/>
  <c r="AG1284" i="38"/>
  <c r="AD1284" i="38"/>
  <c r="BC1283" i="38"/>
  <c r="AN1283" i="38"/>
  <c r="AK1283" i="38"/>
  <c r="BD1283" i="38" s="1"/>
  <c r="AG1283" i="38"/>
  <c r="AD1283" i="38"/>
  <c r="BC1282" i="38"/>
  <c r="AN1282" i="38"/>
  <c r="AK1282" i="38"/>
  <c r="BD1282" i="38" s="1"/>
  <c r="AG1282" i="38"/>
  <c r="AD1282" i="38"/>
  <c r="BC1281" i="38"/>
  <c r="AN1281" i="38"/>
  <c r="AK1281" i="38"/>
  <c r="BD1281" i="38" s="1"/>
  <c r="AG1281" i="38"/>
  <c r="AD1281" i="38"/>
  <c r="BC1280" i="38"/>
  <c r="AN1280" i="38"/>
  <c r="AK1280" i="38"/>
  <c r="BD1280" i="38" s="1"/>
  <c r="AG1280" i="38"/>
  <c r="AD1280" i="38"/>
  <c r="BC1279" i="38"/>
  <c r="AN1279" i="38"/>
  <c r="AK1279" i="38"/>
  <c r="BD1279" i="38" s="1"/>
  <c r="AG1279" i="38"/>
  <c r="AD1279" i="38"/>
  <c r="BC1278" i="38"/>
  <c r="AN1278" i="38"/>
  <c r="AK1278" i="38"/>
  <c r="BD1278" i="38" s="1"/>
  <c r="AG1278" i="38"/>
  <c r="AD1278" i="38"/>
  <c r="BC1277" i="38"/>
  <c r="AN1277" i="38"/>
  <c r="AK1277" i="38"/>
  <c r="BD1277" i="38" s="1"/>
  <c r="AG1277" i="38"/>
  <c r="AD1277" i="38"/>
  <c r="BC1276" i="38"/>
  <c r="AN1276" i="38"/>
  <c r="AK1276" i="38"/>
  <c r="BD1276" i="38" s="1"/>
  <c r="AG1276" i="38"/>
  <c r="AD1276" i="38"/>
  <c r="BC1275" i="38"/>
  <c r="AN1275" i="38"/>
  <c r="AK1275" i="38"/>
  <c r="BD1275" i="38" s="1"/>
  <c r="AG1275" i="38"/>
  <c r="AD1275" i="38"/>
  <c r="BC1274" i="38"/>
  <c r="AN1274" i="38"/>
  <c r="AK1274" i="38"/>
  <c r="BD1274" i="38" s="1"/>
  <c r="AG1274" i="38"/>
  <c r="AD1274" i="38"/>
  <c r="BC1273" i="38"/>
  <c r="AN1273" i="38"/>
  <c r="AK1273" i="38"/>
  <c r="BD1273" i="38" s="1"/>
  <c r="AG1273" i="38"/>
  <c r="AD1273" i="38"/>
  <c r="BC1272" i="38"/>
  <c r="AN1272" i="38"/>
  <c r="AK1272" i="38"/>
  <c r="BD1272" i="38" s="1"/>
  <c r="AG1272" i="38"/>
  <c r="AD1272" i="38"/>
  <c r="BC1271" i="38"/>
  <c r="AN1271" i="38"/>
  <c r="AK1271" i="38"/>
  <c r="BD1271" i="38" s="1"/>
  <c r="AG1271" i="38"/>
  <c r="AD1271" i="38"/>
  <c r="BC1270" i="38"/>
  <c r="AN1270" i="38"/>
  <c r="AK1270" i="38"/>
  <c r="BD1270" i="38" s="1"/>
  <c r="AG1270" i="38"/>
  <c r="AD1270" i="38"/>
  <c r="BC1269" i="38"/>
  <c r="AN1269" i="38"/>
  <c r="AK1269" i="38"/>
  <c r="BD1269" i="38" s="1"/>
  <c r="AG1269" i="38"/>
  <c r="AD1269" i="38"/>
  <c r="BC1268" i="38"/>
  <c r="AN1268" i="38"/>
  <c r="AK1268" i="38"/>
  <c r="BD1268" i="38" s="1"/>
  <c r="AG1268" i="38"/>
  <c r="AD1268" i="38"/>
  <c r="BC1267" i="38"/>
  <c r="AN1267" i="38"/>
  <c r="AK1267" i="38"/>
  <c r="BD1267" i="38" s="1"/>
  <c r="AG1267" i="38"/>
  <c r="AD1267" i="38"/>
  <c r="BC1266" i="38"/>
  <c r="AN1266" i="38"/>
  <c r="AK1266" i="38"/>
  <c r="BD1266" i="38" s="1"/>
  <c r="AG1266" i="38"/>
  <c r="AD1266" i="38"/>
  <c r="BC1265" i="38"/>
  <c r="AN1265" i="38"/>
  <c r="AK1265" i="38"/>
  <c r="BD1265" i="38" s="1"/>
  <c r="AG1265" i="38"/>
  <c r="AD1265" i="38"/>
  <c r="BC1264" i="38"/>
  <c r="AN1264" i="38"/>
  <c r="AK1264" i="38"/>
  <c r="BD1264" i="38" s="1"/>
  <c r="AG1264" i="38"/>
  <c r="AD1264" i="38"/>
  <c r="BC1263" i="38"/>
  <c r="AN1263" i="38"/>
  <c r="AK1263" i="38"/>
  <c r="BD1263" i="38" s="1"/>
  <c r="AG1263" i="38"/>
  <c r="AD1263" i="38"/>
  <c r="BC1262" i="38"/>
  <c r="AN1262" i="38"/>
  <c r="AK1262" i="38"/>
  <c r="BD1262" i="38" s="1"/>
  <c r="AG1262" i="38"/>
  <c r="AD1262" i="38"/>
  <c r="BC1261" i="38"/>
  <c r="AN1261" i="38"/>
  <c r="AK1261" i="38"/>
  <c r="BD1261" i="38" s="1"/>
  <c r="AG1261" i="38"/>
  <c r="AD1261" i="38"/>
  <c r="BC1260" i="38"/>
  <c r="AN1260" i="38"/>
  <c r="AK1260" i="38"/>
  <c r="BD1260" i="38" s="1"/>
  <c r="AG1260" i="38"/>
  <c r="AD1260" i="38"/>
  <c r="BC1259" i="38"/>
  <c r="AN1259" i="38"/>
  <c r="AK1259" i="38"/>
  <c r="BD1259" i="38" s="1"/>
  <c r="AG1259" i="38"/>
  <c r="AD1259" i="38"/>
  <c r="BC1258" i="38"/>
  <c r="AN1258" i="38"/>
  <c r="AK1258" i="38"/>
  <c r="BD1258" i="38" s="1"/>
  <c r="AG1258" i="38"/>
  <c r="AD1258" i="38"/>
  <c r="BC1257" i="38"/>
  <c r="AN1257" i="38"/>
  <c r="AK1257" i="38"/>
  <c r="BD1257" i="38" s="1"/>
  <c r="AG1257" i="38"/>
  <c r="AD1257" i="38"/>
  <c r="BC1256" i="38"/>
  <c r="AN1256" i="38"/>
  <c r="AK1256" i="38"/>
  <c r="BD1256" i="38" s="1"/>
  <c r="AG1256" i="38"/>
  <c r="AD1256" i="38"/>
  <c r="BC1255" i="38"/>
  <c r="AN1255" i="38"/>
  <c r="AK1255" i="38"/>
  <c r="BD1255" i="38" s="1"/>
  <c r="AG1255" i="38"/>
  <c r="AD1255" i="38"/>
  <c r="BC1254" i="38"/>
  <c r="AN1254" i="38"/>
  <c r="AK1254" i="38"/>
  <c r="BD1254" i="38" s="1"/>
  <c r="AG1254" i="38"/>
  <c r="AD1254" i="38"/>
  <c r="BC1253" i="38"/>
  <c r="AN1253" i="38"/>
  <c r="AK1253" i="38"/>
  <c r="BD1253" i="38" s="1"/>
  <c r="AG1253" i="38"/>
  <c r="AD1253" i="38"/>
  <c r="BC1252" i="38"/>
  <c r="AN1252" i="38"/>
  <c r="AK1252" i="38"/>
  <c r="BD1252" i="38" s="1"/>
  <c r="AG1252" i="38"/>
  <c r="AD1252" i="38"/>
  <c r="BC1251" i="38"/>
  <c r="AN1251" i="38"/>
  <c r="AK1251" i="38"/>
  <c r="BD1251" i="38" s="1"/>
  <c r="AG1251" i="38"/>
  <c r="AD1251" i="38"/>
  <c r="BC1250" i="38"/>
  <c r="AN1250" i="38"/>
  <c r="AK1250" i="38"/>
  <c r="BD1250" i="38" s="1"/>
  <c r="AG1250" i="38"/>
  <c r="AD1250" i="38"/>
  <c r="BC1249" i="38"/>
  <c r="AN1249" i="38"/>
  <c r="AK1249" i="38"/>
  <c r="BD1249" i="38" s="1"/>
  <c r="AG1249" i="38"/>
  <c r="AD1249" i="38"/>
  <c r="BC1248" i="38"/>
  <c r="AN1248" i="38"/>
  <c r="AK1248" i="38"/>
  <c r="BD1248" i="38" s="1"/>
  <c r="AG1248" i="38"/>
  <c r="AD1248" i="38"/>
  <c r="BC1247" i="38"/>
  <c r="AN1247" i="38"/>
  <c r="AK1247" i="38"/>
  <c r="BD1247" i="38" s="1"/>
  <c r="AG1247" i="38"/>
  <c r="AD1247" i="38"/>
  <c r="BC1246" i="38"/>
  <c r="AN1246" i="38"/>
  <c r="AK1246" i="38"/>
  <c r="BD1246" i="38" s="1"/>
  <c r="AG1246" i="38"/>
  <c r="AD1246" i="38"/>
  <c r="BC1245" i="38"/>
  <c r="AN1245" i="38"/>
  <c r="AK1245" i="38"/>
  <c r="BD1245" i="38" s="1"/>
  <c r="AG1245" i="38"/>
  <c r="AD1245" i="38"/>
  <c r="BC1244" i="38"/>
  <c r="AN1244" i="38"/>
  <c r="AK1244" i="38"/>
  <c r="BD1244" i="38" s="1"/>
  <c r="AG1244" i="38"/>
  <c r="AD1244" i="38"/>
  <c r="BC1243" i="38"/>
  <c r="AN1243" i="38"/>
  <c r="AK1243" i="38"/>
  <c r="BD1243" i="38" s="1"/>
  <c r="AG1243" i="38"/>
  <c r="AD1243" i="38"/>
  <c r="BC1242" i="38"/>
  <c r="AN1242" i="38"/>
  <c r="AK1242" i="38"/>
  <c r="BD1242" i="38" s="1"/>
  <c r="AG1242" i="38"/>
  <c r="AD1242" i="38"/>
  <c r="BC1241" i="38"/>
  <c r="AN1241" i="38"/>
  <c r="AK1241" i="38"/>
  <c r="BD1241" i="38" s="1"/>
  <c r="AG1241" i="38"/>
  <c r="AD1241" i="38"/>
  <c r="BC1240" i="38"/>
  <c r="AN1240" i="38"/>
  <c r="AK1240" i="38"/>
  <c r="BD1240" i="38" s="1"/>
  <c r="AG1240" i="38"/>
  <c r="AD1240" i="38"/>
  <c r="BC1239" i="38"/>
  <c r="AN1239" i="38"/>
  <c r="AK1239" i="38"/>
  <c r="BD1239" i="38" s="1"/>
  <c r="AG1239" i="38"/>
  <c r="AD1239" i="38"/>
  <c r="BC1238" i="38"/>
  <c r="AN1238" i="38"/>
  <c r="AK1238" i="38"/>
  <c r="BD1238" i="38" s="1"/>
  <c r="AG1238" i="38"/>
  <c r="AD1238" i="38"/>
  <c r="BC1237" i="38"/>
  <c r="AN1237" i="38"/>
  <c r="AK1237" i="38"/>
  <c r="BD1237" i="38" s="1"/>
  <c r="AG1237" i="38"/>
  <c r="AD1237" i="38"/>
  <c r="BC1236" i="38"/>
  <c r="AN1236" i="38"/>
  <c r="AK1236" i="38"/>
  <c r="BD1236" i="38" s="1"/>
  <c r="AG1236" i="38"/>
  <c r="AD1236" i="38"/>
  <c r="BC1235" i="38"/>
  <c r="AN1235" i="38"/>
  <c r="AK1235" i="38"/>
  <c r="BD1235" i="38" s="1"/>
  <c r="AG1235" i="38"/>
  <c r="AD1235" i="38"/>
  <c r="BC1234" i="38"/>
  <c r="AN1234" i="38"/>
  <c r="AK1234" i="38"/>
  <c r="BD1234" i="38" s="1"/>
  <c r="AG1234" i="38"/>
  <c r="AD1234" i="38"/>
  <c r="BC1233" i="38"/>
  <c r="AN1233" i="38"/>
  <c r="AK1233" i="38"/>
  <c r="BD1233" i="38" s="1"/>
  <c r="AG1233" i="38"/>
  <c r="AD1233" i="38"/>
  <c r="BC1232" i="38"/>
  <c r="AN1232" i="38"/>
  <c r="AK1232" i="38"/>
  <c r="BD1232" i="38" s="1"/>
  <c r="AG1232" i="38"/>
  <c r="AD1232" i="38"/>
  <c r="BC1231" i="38"/>
  <c r="AN1231" i="38"/>
  <c r="AK1231" i="38"/>
  <c r="BD1231" i="38" s="1"/>
  <c r="AG1231" i="38"/>
  <c r="AD1231" i="38"/>
  <c r="BC1230" i="38"/>
  <c r="AN1230" i="38"/>
  <c r="AK1230" i="38"/>
  <c r="BD1230" i="38" s="1"/>
  <c r="AG1230" i="38"/>
  <c r="AD1230" i="38"/>
  <c r="BC1229" i="38"/>
  <c r="AN1229" i="38"/>
  <c r="AK1229" i="38"/>
  <c r="BD1229" i="38" s="1"/>
  <c r="AG1229" i="38"/>
  <c r="AD1229" i="38"/>
  <c r="BC1228" i="38"/>
  <c r="AN1228" i="38"/>
  <c r="AK1228" i="38"/>
  <c r="BD1228" i="38" s="1"/>
  <c r="AG1228" i="38"/>
  <c r="AD1228" i="38"/>
  <c r="BC1227" i="38"/>
  <c r="AN1227" i="38"/>
  <c r="AK1227" i="38"/>
  <c r="BD1227" i="38" s="1"/>
  <c r="AG1227" i="38"/>
  <c r="AD1227" i="38"/>
  <c r="BC1226" i="38"/>
  <c r="AN1226" i="38"/>
  <c r="AK1226" i="38"/>
  <c r="BD1226" i="38" s="1"/>
  <c r="AG1226" i="38"/>
  <c r="AD1226" i="38"/>
  <c r="BC1225" i="38"/>
  <c r="AN1225" i="38"/>
  <c r="AK1225" i="38"/>
  <c r="BD1225" i="38" s="1"/>
  <c r="AG1225" i="38"/>
  <c r="AD1225" i="38"/>
  <c r="BC1224" i="38"/>
  <c r="AN1224" i="38"/>
  <c r="AK1224" i="38"/>
  <c r="BD1224" i="38" s="1"/>
  <c r="AG1224" i="38"/>
  <c r="AD1224" i="38"/>
  <c r="BC1223" i="38"/>
  <c r="AN1223" i="38"/>
  <c r="AK1223" i="38"/>
  <c r="BD1223" i="38" s="1"/>
  <c r="AG1223" i="38"/>
  <c r="AD1223" i="38"/>
  <c r="BC1222" i="38"/>
  <c r="AN1222" i="38"/>
  <c r="AK1222" i="38"/>
  <c r="BD1222" i="38" s="1"/>
  <c r="AG1222" i="38"/>
  <c r="AD1222" i="38"/>
  <c r="BC1221" i="38"/>
  <c r="AN1221" i="38"/>
  <c r="AK1221" i="38"/>
  <c r="BD1221" i="38" s="1"/>
  <c r="AG1221" i="38"/>
  <c r="AD1221" i="38"/>
  <c r="BC1220" i="38"/>
  <c r="AN1220" i="38"/>
  <c r="AK1220" i="38"/>
  <c r="BD1220" i="38" s="1"/>
  <c r="AG1220" i="38"/>
  <c r="AD1220" i="38"/>
  <c r="BC1219" i="38"/>
  <c r="AN1219" i="38"/>
  <c r="AK1219" i="38"/>
  <c r="BD1219" i="38" s="1"/>
  <c r="AG1219" i="38"/>
  <c r="AD1219" i="38"/>
  <c r="BC1218" i="38"/>
  <c r="AN1218" i="38"/>
  <c r="AK1218" i="38"/>
  <c r="BD1218" i="38" s="1"/>
  <c r="AG1218" i="38"/>
  <c r="AD1218" i="38"/>
  <c r="BC1217" i="38"/>
  <c r="AN1217" i="38"/>
  <c r="AK1217" i="38"/>
  <c r="BD1217" i="38" s="1"/>
  <c r="AG1217" i="38"/>
  <c r="AD1217" i="38"/>
  <c r="BC1216" i="38"/>
  <c r="AN1216" i="38"/>
  <c r="AK1216" i="38"/>
  <c r="BD1216" i="38" s="1"/>
  <c r="AG1216" i="38"/>
  <c r="AD1216" i="38"/>
  <c r="BC1215" i="38"/>
  <c r="AN1215" i="38"/>
  <c r="AK1215" i="38"/>
  <c r="BD1215" i="38" s="1"/>
  <c r="AG1215" i="38"/>
  <c r="AD1215" i="38"/>
  <c r="BC1214" i="38"/>
  <c r="AN1214" i="38"/>
  <c r="AK1214" i="38"/>
  <c r="BD1214" i="38" s="1"/>
  <c r="AG1214" i="38"/>
  <c r="AD1214" i="38"/>
  <c r="BC1213" i="38"/>
  <c r="AN1213" i="38"/>
  <c r="AK1213" i="38"/>
  <c r="BD1213" i="38" s="1"/>
  <c r="AG1213" i="38"/>
  <c r="AD1213" i="38"/>
  <c r="BC1212" i="38"/>
  <c r="AN1212" i="38"/>
  <c r="AK1212" i="38"/>
  <c r="BD1212" i="38" s="1"/>
  <c r="AG1212" i="38"/>
  <c r="AD1212" i="38"/>
  <c r="BC1211" i="38"/>
  <c r="AN1211" i="38"/>
  <c r="AK1211" i="38"/>
  <c r="BD1211" i="38" s="1"/>
  <c r="AG1211" i="38"/>
  <c r="AD1211" i="38"/>
  <c r="BC1210" i="38"/>
  <c r="AN1210" i="38"/>
  <c r="AK1210" i="38"/>
  <c r="BD1210" i="38" s="1"/>
  <c r="AG1210" i="38"/>
  <c r="AD1210" i="38"/>
  <c r="BC1209" i="38"/>
  <c r="AN1209" i="38"/>
  <c r="AK1209" i="38"/>
  <c r="BD1209" i="38" s="1"/>
  <c r="AG1209" i="38"/>
  <c r="AD1209" i="38"/>
  <c r="BC1208" i="38"/>
  <c r="AN1208" i="38"/>
  <c r="AK1208" i="38"/>
  <c r="BD1208" i="38" s="1"/>
  <c r="AG1208" i="38"/>
  <c r="AI1208" i="38" s="1"/>
  <c r="AD1208" i="38"/>
  <c r="BC1207" i="38"/>
  <c r="AN1207" i="38"/>
  <c r="AK1207" i="38"/>
  <c r="BD1207" i="38" s="1"/>
  <c r="AG1207" i="38"/>
  <c r="AI1207" i="38" s="1"/>
  <c r="AD1207" i="38"/>
  <c r="BC1206" i="38"/>
  <c r="AN1206" i="38"/>
  <c r="AK1206" i="38"/>
  <c r="BD1206" i="38" s="1"/>
  <c r="AG1206" i="38"/>
  <c r="AI1206" i="38" s="1"/>
  <c r="AD1206" i="38"/>
  <c r="BC1205" i="38"/>
  <c r="AN1205" i="38"/>
  <c r="AK1205" i="38"/>
  <c r="BD1205" i="38" s="1"/>
  <c r="AG1205" i="38"/>
  <c r="AI1205" i="38" s="1"/>
  <c r="AD1205" i="38"/>
  <c r="BC1204" i="38"/>
  <c r="AN1204" i="38"/>
  <c r="AK1204" i="38"/>
  <c r="BD1204" i="38" s="1"/>
  <c r="AG1204" i="38"/>
  <c r="AI1204" i="38" s="1"/>
  <c r="AD1204" i="38"/>
  <c r="BC1203" i="38"/>
  <c r="AN1203" i="38"/>
  <c r="AK1203" i="38"/>
  <c r="BD1203" i="38" s="1"/>
  <c r="AG1203" i="38"/>
  <c r="AI1203" i="38" s="1"/>
  <c r="AD1203" i="38"/>
  <c r="BC1202" i="38"/>
  <c r="AN1202" i="38"/>
  <c r="AK1202" i="38"/>
  <c r="BD1202" i="38" s="1"/>
  <c r="AG1202" i="38"/>
  <c r="AI1202" i="38" s="1"/>
  <c r="AD1202" i="38"/>
  <c r="BC1201" i="38"/>
  <c r="AN1201" i="38"/>
  <c r="AK1201" i="38"/>
  <c r="BD1201" i="38" s="1"/>
  <c r="AG1201" i="38"/>
  <c r="AI1201" i="38" s="1"/>
  <c r="AD1201" i="38"/>
  <c r="BC1200" i="38"/>
  <c r="AN1200" i="38"/>
  <c r="AK1200" i="38"/>
  <c r="BD1200" i="38" s="1"/>
  <c r="AG1200" i="38"/>
  <c r="AI1200" i="38" s="1"/>
  <c r="AD1200" i="38"/>
  <c r="BC1199" i="38"/>
  <c r="AN1199" i="38"/>
  <c r="AK1199" i="38"/>
  <c r="BD1199" i="38" s="1"/>
  <c r="AG1199" i="38"/>
  <c r="AI1199" i="38" s="1"/>
  <c r="AD1199" i="38"/>
  <c r="BC1198" i="38"/>
  <c r="AN1198" i="38"/>
  <c r="AK1198" i="38"/>
  <c r="BD1198" i="38" s="1"/>
  <c r="AG1198" i="38"/>
  <c r="AI1198" i="38" s="1"/>
  <c r="AD1198" i="38"/>
  <c r="BC1197" i="38"/>
  <c r="AN1197" i="38"/>
  <c r="AK1197" i="38"/>
  <c r="BD1197" i="38" s="1"/>
  <c r="AG1197" i="38"/>
  <c r="AI1197" i="38" s="1"/>
  <c r="AD1197" i="38"/>
  <c r="BC1196" i="38"/>
  <c r="AN1196" i="38"/>
  <c r="AK1196" i="38"/>
  <c r="BD1196" i="38" s="1"/>
  <c r="AG1196" i="38"/>
  <c r="AI1196" i="38" s="1"/>
  <c r="AD1196" i="38"/>
  <c r="BC1195" i="38"/>
  <c r="AN1195" i="38"/>
  <c r="AK1195" i="38"/>
  <c r="BD1195" i="38" s="1"/>
  <c r="AG1195" i="38"/>
  <c r="AI1195" i="38" s="1"/>
  <c r="AD1195" i="38"/>
  <c r="BC1194" i="38"/>
  <c r="AN1194" i="38"/>
  <c r="AK1194" i="38"/>
  <c r="BD1194" i="38" s="1"/>
  <c r="AG1194" i="38"/>
  <c r="AI1194" i="38" s="1"/>
  <c r="AD1194" i="38"/>
  <c r="BC1193" i="38"/>
  <c r="AN1193" i="38"/>
  <c r="AK1193" i="38"/>
  <c r="BD1193" i="38" s="1"/>
  <c r="AG1193" i="38"/>
  <c r="AI1193" i="38" s="1"/>
  <c r="AD1193" i="38"/>
  <c r="BC1192" i="38"/>
  <c r="AN1192" i="38"/>
  <c r="AK1192" i="38"/>
  <c r="BD1192" i="38" s="1"/>
  <c r="AG1192" i="38"/>
  <c r="AI1192" i="38" s="1"/>
  <c r="AD1192" i="38"/>
  <c r="BC1191" i="38"/>
  <c r="AN1191" i="38"/>
  <c r="AK1191" i="38"/>
  <c r="BD1191" i="38" s="1"/>
  <c r="AG1191" i="38"/>
  <c r="AI1191" i="38" s="1"/>
  <c r="AD1191" i="38"/>
  <c r="BC1190" i="38"/>
  <c r="AN1190" i="38"/>
  <c r="AK1190" i="38"/>
  <c r="BD1190" i="38" s="1"/>
  <c r="AG1190" i="38"/>
  <c r="AI1190" i="38" s="1"/>
  <c r="AD1190" i="38"/>
  <c r="BC1189" i="38"/>
  <c r="AN1189" i="38"/>
  <c r="AK1189" i="38"/>
  <c r="BD1189" i="38" s="1"/>
  <c r="AG1189" i="38"/>
  <c r="AI1189" i="38" s="1"/>
  <c r="AD1189" i="38"/>
  <c r="BC1188" i="38"/>
  <c r="AN1188" i="38"/>
  <c r="AK1188" i="38"/>
  <c r="BD1188" i="38" s="1"/>
  <c r="AG1188" i="38"/>
  <c r="AI1188" i="38" s="1"/>
  <c r="AD1188" i="38"/>
  <c r="BC1187" i="38"/>
  <c r="AN1187" i="38"/>
  <c r="AK1187" i="38"/>
  <c r="BD1187" i="38" s="1"/>
  <c r="AG1187" i="38"/>
  <c r="AI1187" i="38" s="1"/>
  <c r="AD1187" i="38"/>
  <c r="BC1186" i="38"/>
  <c r="AN1186" i="38"/>
  <c r="AK1186" i="38"/>
  <c r="BD1186" i="38" s="1"/>
  <c r="AG1186" i="38"/>
  <c r="AI1186" i="38" s="1"/>
  <c r="AD1186" i="38"/>
  <c r="BC1185" i="38"/>
  <c r="AN1185" i="38"/>
  <c r="AK1185" i="38"/>
  <c r="BD1185" i="38" s="1"/>
  <c r="AG1185" i="38"/>
  <c r="AI1185" i="38" s="1"/>
  <c r="AD1185" i="38"/>
  <c r="BC1184" i="38"/>
  <c r="AN1184" i="38"/>
  <c r="AK1184" i="38"/>
  <c r="BD1184" i="38" s="1"/>
  <c r="AG1184" i="38"/>
  <c r="AI1184" i="38" s="1"/>
  <c r="AD1184" i="38"/>
  <c r="BC1183" i="38"/>
  <c r="AN1183" i="38"/>
  <c r="AK1183" i="38"/>
  <c r="BD1183" i="38" s="1"/>
  <c r="AG1183" i="38"/>
  <c r="AI1183" i="38" s="1"/>
  <c r="AD1183" i="38"/>
  <c r="BC1182" i="38"/>
  <c r="AN1182" i="38"/>
  <c r="AK1182" i="38"/>
  <c r="BD1182" i="38" s="1"/>
  <c r="AG1182" i="38"/>
  <c r="AI1182" i="38" s="1"/>
  <c r="AD1182" i="38"/>
  <c r="BC1181" i="38"/>
  <c r="AN1181" i="38"/>
  <c r="AK1181" i="38"/>
  <c r="BD1181" i="38" s="1"/>
  <c r="AG1181" i="38"/>
  <c r="AI1181" i="38" s="1"/>
  <c r="AD1181" i="38"/>
  <c r="BC1180" i="38"/>
  <c r="AN1180" i="38"/>
  <c r="AK1180" i="38"/>
  <c r="BD1180" i="38" s="1"/>
  <c r="AG1180" i="38"/>
  <c r="AI1180" i="38" s="1"/>
  <c r="AD1180" i="38"/>
  <c r="BC1179" i="38"/>
  <c r="AN1179" i="38"/>
  <c r="AK1179" i="38"/>
  <c r="BD1179" i="38" s="1"/>
  <c r="AG1179" i="38"/>
  <c r="AI1179" i="38" s="1"/>
  <c r="AD1179" i="38"/>
  <c r="BC1178" i="38"/>
  <c r="AN1178" i="38"/>
  <c r="AK1178" i="38"/>
  <c r="BD1178" i="38" s="1"/>
  <c r="AG1178" i="38"/>
  <c r="AI1178" i="38" s="1"/>
  <c r="AD1178" i="38"/>
  <c r="BC1177" i="38"/>
  <c r="AN1177" i="38"/>
  <c r="AK1177" i="38"/>
  <c r="BD1177" i="38" s="1"/>
  <c r="AG1177" i="38"/>
  <c r="AI1177" i="38" s="1"/>
  <c r="AD1177" i="38"/>
  <c r="BC1176" i="38"/>
  <c r="AN1176" i="38"/>
  <c r="AK1176" i="38"/>
  <c r="BD1176" i="38" s="1"/>
  <c r="AG1176" i="38"/>
  <c r="AI1176" i="38" s="1"/>
  <c r="AD1176" i="38"/>
  <c r="BC1175" i="38"/>
  <c r="AN1175" i="38"/>
  <c r="AK1175" i="38"/>
  <c r="BD1175" i="38" s="1"/>
  <c r="AG1175" i="38"/>
  <c r="AI1175" i="38" s="1"/>
  <c r="AD1175" i="38"/>
  <c r="BC1174" i="38"/>
  <c r="AN1174" i="38"/>
  <c r="AK1174" i="38"/>
  <c r="BD1174" i="38" s="1"/>
  <c r="AG1174" i="38"/>
  <c r="AI1174" i="38" s="1"/>
  <c r="AD1174" i="38"/>
  <c r="BC1173" i="38"/>
  <c r="AN1173" i="38"/>
  <c r="AK1173" i="38"/>
  <c r="BD1173" i="38" s="1"/>
  <c r="AG1173" i="38"/>
  <c r="AI1173" i="38" s="1"/>
  <c r="AD1173" i="38"/>
  <c r="BC1172" i="38"/>
  <c r="AN1172" i="38"/>
  <c r="AK1172" i="38"/>
  <c r="BD1172" i="38" s="1"/>
  <c r="AG1172" i="38"/>
  <c r="AD1172" i="38"/>
  <c r="BC1171" i="38"/>
  <c r="AN1171" i="38"/>
  <c r="AK1171" i="38"/>
  <c r="BD1171" i="38" s="1"/>
  <c r="AG1171" i="38"/>
  <c r="AD1171" i="38"/>
  <c r="BC1170" i="38"/>
  <c r="AN1170" i="38"/>
  <c r="AK1170" i="38"/>
  <c r="BD1170" i="38" s="1"/>
  <c r="AG1170" i="38"/>
  <c r="AD1170" i="38"/>
  <c r="BC1169" i="38"/>
  <c r="AN1169" i="38"/>
  <c r="AK1169" i="38"/>
  <c r="BD1169" i="38" s="1"/>
  <c r="AG1169" i="38"/>
  <c r="AD1169" i="38"/>
  <c r="BC1168" i="38"/>
  <c r="AN1168" i="38"/>
  <c r="AK1168" i="38"/>
  <c r="BD1168" i="38" s="1"/>
  <c r="AG1168" i="38"/>
  <c r="AD1168" i="38"/>
  <c r="BC1167" i="38"/>
  <c r="AN1167" i="38"/>
  <c r="AK1167" i="38"/>
  <c r="BD1167" i="38" s="1"/>
  <c r="AG1167" i="38"/>
  <c r="AD1167" i="38"/>
  <c r="BC1166" i="38"/>
  <c r="AN1166" i="38"/>
  <c r="AK1166" i="38"/>
  <c r="BD1166" i="38" s="1"/>
  <c r="AG1166" i="38"/>
  <c r="AD1166" i="38"/>
  <c r="BC1165" i="38"/>
  <c r="AN1165" i="38"/>
  <c r="AK1165" i="38"/>
  <c r="BD1165" i="38" s="1"/>
  <c r="AG1165" i="38"/>
  <c r="AD1165" i="38"/>
  <c r="BC1164" i="38"/>
  <c r="AN1164" i="38"/>
  <c r="AK1164" i="38"/>
  <c r="BD1164" i="38" s="1"/>
  <c r="AG1164" i="38"/>
  <c r="AD1164" i="38"/>
  <c r="BC1163" i="38"/>
  <c r="AN1163" i="38"/>
  <c r="AK1163" i="38"/>
  <c r="BD1163" i="38" s="1"/>
  <c r="AG1163" i="38"/>
  <c r="AD1163" i="38"/>
  <c r="BC1162" i="38"/>
  <c r="AN1162" i="38"/>
  <c r="AK1162" i="38"/>
  <c r="BD1162" i="38" s="1"/>
  <c r="AG1162" i="38"/>
  <c r="AD1162" i="38"/>
  <c r="BC1161" i="38"/>
  <c r="AN1161" i="38"/>
  <c r="AK1161" i="38"/>
  <c r="BD1161" i="38" s="1"/>
  <c r="AG1161" i="38"/>
  <c r="AD1161" i="38"/>
  <c r="BC1160" i="38"/>
  <c r="AN1160" i="38"/>
  <c r="AK1160" i="38"/>
  <c r="BD1160" i="38" s="1"/>
  <c r="AG1160" i="38"/>
  <c r="AD1160" i="38"/>
  <c r="BC1159" i="38"/>
  <c r="AN1159" i="38"/>
  <c r="AK1159" i="38"/>
  <c r="BD1159" i="38" s="1"/>
  <c r="AG1159" i="38"/>
  <c r="AD1159" i="38"/>
  <c r="BC1158" i="38"/>
  <c r="AN1158" i="38"/>
  <c r="AK1158" i="38"/>
  <c r="BD1158" i="38" s="1"/>
  <c r="AG1158" i="38"/>
  <c r="AD1158" i="38"/>
  <c r="BC1157" i="38"/>
  <c r="AN1157" i="38"/>
  <c r="AK1157" i="38"/>
  <c r="BD1157" i="38" s="1"/>
  <c r="AG1157" i="38"/>
  <c r="AD1157" i="38"/>
  <c r="BC1156" i="38"/>
  <c r="AN1156" i="38"/>
  <c r="AK1156" i="38"/>
  <c r="BD1156" i="38" s="1"/>
  <c r="AG1156" i="38"/>
  <c r="AD1156" i="38"/>
  <c r="BC1155" i="38"/>
  <c r="AN1155" i="38"/>
  <c r="AK1155" i="38"/>
  <c r="BD1155" i="38" s="1"/>
  <c r="AG1155" i="38"/>
  <c r="AD1155" i="38"/>
  <c r="BC1154" i="38"/>
  <c r="AN1154" i="38"/>
  <c r="AK1154" i="38"/>
  <c r="BD1154" i="38" s="1"/>
  <c r="AG1154" i="38"/>
  <c r="AD1154" i="38"/>
  <c r="BC1153" i="38"/>
  <c r="AN1153" i="38"/>
  <c r="AK1153" i="38"/>
  <c r="BD1153" i="38" s="1"/>
  <c r="AG1153" i="38"/>
  <c r="AD1153" i="38"/>
  <c r="BC1152" i="38"/>
  <c r="AN1152" i="38"/>
  <c r="AK1152" i="38"/>
  <c r="BD1152" i="38" s="1"/>
  <c r="AG1152" i="38"/>
  <c r="AD1152" i="38"/>
  <c r="BC1151" i="38"/>
  <c r="AN1151" i="38"/>
  <c r="AK1151" i="38"/>
  <c r="BD1151" i="38" s="1"/>
  <c r="AG1151" i="38"/>
  <c r="AD1151" i="38"/>
  <c r="BC1150" i="38"/>
  <c r="AN1150" i="38"/>
  <c r="AK1150" i="38"/>
  <c r="BD1150" i="38" s="1"/>
  <c r="AG1150" i="38"/>
  <c r="AD1150" i="38"/>
  <c r="BC1149" i="38"/>
  <c r="AN1149" i="38"/>
  <c r="AK1149" i="38"/>
  <c r="BD1149" i="38" s="1"/>
  <c r="AG1149" i="38"/>
  <c r="AD1149" i="38"/>
  <c r="BC1148" i="38"/>
  <c r="AN1148" i="38"/>
  <c r="AK1148" i="38"/>
  <c r="BD1148" i="38" s="1"/>
  <c r="AG1148" i="38"/>
  <c r="AD1148" i="38"/>
  <c r="BC1147" i="38"/>
  <c r="AN1147" i="38"/>
  <c r="AK1147" i="38"/>
  <c r="BD1147" i="38" s="1"/>
  <c r="AG1147" i="38"/>
  <c r="AD1147" i="38"/>
  <c r="BC1146" i="38"/>
  <c r="AN1146" i="38"/>
  <c r="AK1146" i="38"/>
  <c r="BD1146" i="38" s="1"/>
  <c r="AG1146" i="38"/>
  <c r="AD1146" i="38"/>
  <c r="BC1145" i="38"/>
  <c r="AN1145" i="38"/>
  <c r="AK1145" i="38"/>
  <c r="BD1145" i="38" s="1"/>
  <c r="AG1145" i="38"/>
  <c r="AD1145" i="38"/>
  <c r="BC1144" i="38"/>
  <c r="AN1144" i="38"/>
  <c r="AK1144" i="38"/>
  <c r="BD1144" i="38" s="1"/>
  <c r="AG1144" i="38"/>
  <c r="AD1144" i="38"/>
  <c r="BC1143" i="38"/>
  <c r="AN1143" i="38"/>
  <c r="AK1143" i="38"/>
  <c r="BD1143" i="38" s="1"/>
  <c r="AG1143" i="38"/>
  <c r="AD1143" i="38"/>
  <c r="BC1142" i="38"/>
  <c r="AN1142" i="38"/>
  <c r="AK1142" i="38"/>
  <c r="BD1142" i="38" s="1"/>
  <c r="AG1142" i="38"/>
  <c r="AD1142" i="38"/>
  <c r="BC1141" i="38"/>
  <c r="AN1141" i="38"/>
  <c r="AK1141" i="38"/>
  <c r="BD1141" i="38" s="1"/>
  <c r="AG1141" i="38"/>
  <c r="AD1141" i="38"/>
  <c r="BC1140" i="38"/>
  <c r="AN1140" i="38"/>
  <c r="AK1140" i="38"/>
  <c r="BD1140" i="38" s="1"/>
  <c r="AG1140" i="38"/>
  <c r="AD1140" i="38"/>
  <c r="BC1139" i="38"/>
  <c r="AN1139" i="38"/>
  <c r="AK1139" i="38"/>
  <c r="BD1139" i="38" s="1"/>
  <c r="AG1139" i="38"/>
  <c r="AD1139" i="38"/>
  <c r="BC1138" i="38"/>
  <c r="AN1138" i="38"/>
  <c r="AK1138" i="38"/>
  <c r="BD1138" i="38" s="1"/>
  <c r="AG1138" i="38"/>
  <c r="AD1138" i="38"/>
  <c r="BC1137" i="38"/>
  <c r="AN1137" i="38"/>
  <c r="AK1137" i="38"/>
  <c r="BD1137" i="38" s="1"/>
  <c r="AG1137" i="38"/>
  <c r="AD1137" i="38"/>
  <c r="BC1136" i="38"/>
  <c r="AN1136" i="38"/>
  <c r="AK1136" i="38"/>
  <c r="BD1136" i="38" s="1"/>
  <c r="AG1136" i="38"/>
  <c r="AD1136" i="38"/>
  <c r="BC1135" i="38"/>
  <c r="AN1135" i="38"/>
  <c r="AK1135" i="38"/>
  <c r="BD1135" i="38" s="1"/>
  <c r="AG1135" i="38"/>
  <c r="AD1135" i="38"/>
  <c r="BC1134" i="38"/>
  <c r="AN1134" i="38"/>
  <c r="AK1134" i="38"/>
  <c r="BD1134" i="38" s="1"/>
  <c r="AG1134" i="38"/>
  <c r="AD1134" i="38"/>
  <c r="BC1133" i="38"/>
  <c r="AN1133" i="38"/>
  <c r="AK1133" i="38"/>
  <c r="BD1133" i="38" s="1"/>
  <c r="AG1133" i="38"/>
  <c r="AD1133" i="38"/>
  <c r="BC1132" i="38"/>
  <c r="AN1132" i="38"/>
  <c r="AK1132" i="38"/>
  <c r="BD1132" i="38" s="1"/>
  <c r="AG1132" i="38"/>
  <c r="AD1132" i="38"/>
  <c r="BC1131" i="38"/>
  <c r="AN1131" i="38"/>
  <c r="AK1131" i="38"/>
  <c r="BD1131" i="38" s="1"/>
  <c r="AG1131" i="38"/>
  <c r="AD1131" i="38"/>
  <c r="BC1130" i="38"/>
  <c r="AN1130" i="38"/>
  <c r="AK1130" i="38"/>
  <c r="BD1130" i="38" s="1"/>
  <c r="AG1130" i="38"/>
  <c r="AD1130" i="38"/>
  <c r="BC1129" i="38"/>
  <c r="AN1129" i="38"/>
  <c r="AK1129" i="38"/>
  <c r="BD1129" i="38" s="1"/>
  <c r="AG1129" i="38"/>
  <c r="AD1129" i="38"/>
  <c r="BC1128" i="38"/>
  <c r="AN1128" i="38"/>
  <c r="AK1128" i="38"/>
  <c r="BD1128" i="38" s="1"/>
  <c r="AG1128" i="38"/>
  <c r="AD1128" i="38"/>
  <c r="BC1127" i="38"/>
  <c r="AN1127" i="38"/>
  <c r="AK1127" i="38"/>
  <c r="BD1127" i="38" s="1"/>
  <c r="AG1127" i="38"/>
  <c r="AI1127" i="38" s="1"/>
  <c r="AD1127" i="38"/>
  <c r="BC1126" i="38"/>
  <c r="AN1126" i="38"/>
  <c r="AK1126" i="38"/>
  <c r="BD1126" i="38" s="1"/>
  <c r="AG1126" i="38"/>
  <c r="AI1126" i="38" s="1"/>
  <c r="AD1126" i="38"/>
  <c r="BC1125" i="38"/>
  <c r="AN1125" i="38"/>
  <c r="AK1125" i="38"/>
  <c r="BD1125" i="38" s="1"/>
  <c r="AG1125" i="38"/>
  <c r="AI1125" i="38" s="1"/>
  <c r="AD1125" i="38"/>
  <c r="BC1124" i="38"/>
  <c r="AN1124" i="38"/>
  <c r="AK1124" i="38"/>
  <c r="BD1124" i="38" s="1"/>
  <c r="AG1124" i="38"/>
  <c r="AI1124" i="38" s="1"/>
  <c r="AD1124" i="38"/>
  <c r="BC1123" i="38"/>
  <c r="AN1123" i="38"/>
  <c r="AK1123" i="38"/>
  <c r="BD1123" i="38" s="1"/>
  <c r="AG1123" i="38"/>
  <c r="AI1123" i="38" s="1"/>
  <c r="AD1123" i="38"/>
  <c r="BC1122" i="38"/>
  <c r="AN1122" i="38"/>
  <c r="AK1122" i="38"/>
  <c r="BD1122" i="38" s="1"/>
  <c r="AG1122" i="38"/>
  <c r="AI1122" i="38" s="1"/>
  <c r="AD1122" i="38"/>
  <c r="BC1121" i="38"/>
  <c r="AN1121" i="38"/>
  <c r="AK1121" i="38"/>
  <c r="BD1121" i="38" s="1"/>
  <c r="AG1121" i="38"/>
  <c r="AI1121" i="38" s="1"/>
  <c r="AD1121" i="38"/>
  <c r="BC1120" i="38"/>
  <c r="AN1120" i="38"/>
  <c r="AK1120" i="38"/>
  <c r="BD1120" i="38" s="1"/>
  <c r="AG1120" i="38"/>
  <c r="AI1120" i="38" s="1"/>
  <c r="AD1120" i="38"/>
  <c r="BC1119" i="38"/>
  <c r="AN1119" i="38"/>
  <c r="AK1119" i="38"/>
  <c r="BD1119" i="38" s="1"/>
  <c r="AG1119" i="38"/>
  <c r="AI1119" i="38" s="1"/>
  <c r="AD1119" i="38"/>
  <c r="BC1118" i="38"/>
  <c r="AN1118" i="38"/>
  <c r="AK1118" i="38"/>
  <c r="BD1118" i="38" s="1"/>
  <c r="AG1118" i="38"/>
  <c r="AI1118" i="38" s="1"/>
  <c r="AD1118" i="38"/>
  <c r="BC1117" i="38"/>
  <c r="AN1117" i="38"/>
  <c r="AK1117" i="38"/>
  <c r="BD1117" i="38" s="1"/>
  <c r="AG1117" i="38"/>
  <c r="AI1117" i="38" s="1"/>
  <c r="AD1117" i="38"/>
  <c r="BC1116" i="38"/>
  <c r="AN1116" i="38"/>
  <c r="AK1116" i="38"/>
  <c r="BD1116" i="38" s="1"/>
  <c r="AG1116" i="38"/>
  <c r="AI1116" i="38" s="1"/>
  <c r="AD1116" i="38"/>
  <c r="BC1115" i="38"/>
  <c r="AN1115" i="38"/>
  <c r="AK1115" i="38"/>
  <c r="BD1115" i="38" s="1"/>
  <c r="AG1115" i="38"/>
  <c r="AI1115" i="38" s="1"/>
  <c r="AD1115" i="38"/>
  <c r="BC1114" i="38"/>
  <c r="AN1114" i="38"/>
  <c r="AK1114" i="38"/>
  <c r="BD1114" i="38" s="1"/>
  <c r="AG1114" i="38"/>
  <c r="AI1114" i="38" s="1"/>
  <c r="AD1114" i="38"/>
  <c r="BC1113" i="38"/>
  <c r="AN1113" i="38"/>
  <c r="AK1113" i="38"/>
  <c r="BD1113" i="38" s="1"/>
  <c r="AG1113" i="38"/>
  <c r="AI1113" i="38" s="1"/>
  <c r="AD1113" i="38"/>
  <c r="BC1112" i="38"/>
  <c r="AN1112" i="38"/>
  <c r="AK1112" i="38"/>
  <c r="BD1112" i="38" s="1"/>
  <c r="AG1112" i="38"/>
  <c r="AI1112" i="38" s="1"/>
  <c r="AD1112" i="38"/>
  <c r="BC1111" i="38"/>
  <c r="AN1111" i="38"/>
  <c r="AK1111" i="38"/>
  <c r="BD1111" i="38" s="1"/>
  <c r="AG1111" i="38"/>
  <c r="AI1111" i="38" s="1"/>
  <c r="AD1111" i="38"/>
  <c r="BC1110" i="38"/>
  <c r="AN1110" i="38"/>
  <c r="AK1110" i="38"/>
  <c r="BD1110" i="38" s="1"/>
  <c r="AG1110" i="38"/>
  <c r="AI1110" i="38" s="1"/>
  <c r="AD1110" i="38"/>
  <c r="BC1109" i="38"/>
  <c r="AN1109" i="38"/>
  <c r="AK1109" i="38"/>
  <c r="BD1109" i="38" s="1"/>
  <c r="AG1109" i="38"/>
  <c r="AI1109" i="38" s="1"/>
  <c r="AD1109" i="38"/>
  <c r="BC1108" i="38"/>
  <c r="AN1108" i="38"/>
  <c r="AK1108" i="38"/>
  <c r="BD1108" i="38" s="1"/>
  <c r="AG1108" i="38"/>
  <c r="AI1108" i="38" s="1"/>
  <c r="AD1108" i="38"/>
  <c r="BC1107" i="38"/>
  <c r="AN1107" i="38"/>
  <c r="AK1107" i="38"/>
  <c r="BD1107" i="38" s="1"/>
  <c r="AG1107" i="38"/>
  <c r="AI1107" i="38" s="1"/>
  <c r="AD1107" i="38"/>
  <c r="BC1106" i="38"/>
  <c r="AN1106" i="38"/>
  <c r="AK1106" i="38"/>
  <c r="BD1106" i="38" s="1"/>
  <c r="AG1106" i="38"/>
  <c r="AI1106" i="38" s="1"/>
  <c r="AD1106" i="38"/>
  <c r="BC1105" i="38"/>
  <c r="AN1105" i="38"/>
  <c r="AK1105" i="38"/>
  <c r="BD1105" i="38" s="1"/>
  <c r="AG1105" i="38"/>
  <c r="AI1105" i="38" s="1"/>
  <c r="AD1105" i="38"/>
  <c r="BC1104" i="38"/>
  <c r="AN1104" i="38"/>
  <c r="AK1104" i="38"/>
  <c r="BD1104" i="38" s="1"/>
  <c r="AG1104" i="38"/>
  <c r="AI1104" i="38" s="1"/>
  <c r="AD1104" i="38"/>
  <c r="BC1103" i="38"/>
  <c r="AN1103" i="38"/>
  <c r="AK1103" i="38"/>
  <c r="BD1103" i="38" s="1"/>
  <c r="AG1103" i="38"/>
  <c r="AI1103" i="38" s="1"/>
  <c r="AD1103" i="38"/>
  <c r="BC1102" i="38"/>
  <c r="AN1102" i="38"/>
  <c r="AK1102" i="38"/>
  <c r="BD1102" i="38" s="1"/>
  <c r="AG1102" i="38"/>
  <c r="AI1102" i="38" s="1"/>
  <c r="AD1102" i="38"/>
  <c r="BC1101" i="38"/>
  <c r="AN1101" i="38"/>
  <c r="AK1101" i="38"/>
  <c r="BD1101" i="38" s="1"/>
  <c r="AG1101" i="38"/>
  <c r="AI1101" i="38" s="1"/>
  <c r="AD1101" i="38"/>
  <c r="BC1100" i="38"/>
  <c r="AN1100" i="38"/>
  <c r="AK1100" i="38"/>
  <c r="BD1100" i="38" s="1"/>
  <c r="AG1100" i="38"/>
  <c r="AI1100" i="38" s="1"/>
  <c r="AD1100" i="38"/>
  <c r="BC1099" i="38"/>
  <c r="AN1099" i="38"/>
  <c r="AK1099" i="38"/>
  <c r="BD1099" i="38" s="1"/>
  <c r="AG1099" i="38"/>
  <c r="AI1099" i="38" s="1"/>
  <c r="AD1099" i="38"/>
  <c r="BC1098" i="38"/>
  <c r="AN1098" i="38"/>
  <c r="AK1098" i="38"/>
  <c r="BD1098" i="38" s="1"/>
  <c r="AG1098" i="38"/>
  <c r="AI1098" i="38" s="1"/>
  <c r="AD1098" i="38"/>
  <c r="BC1097" i="38"/>
  <c r="AN1097" i="38"/>
  <c r="AK1097" i="38"/>
  <c r="BD1097" i="38" s="1"/>
  <c r="AG1097" i="38"/>
  <c r="AI1097" i="38" s="1"/>
  <c r="AD1097" i="38"/>
  <c r="BC1096" i="38"/>
  <c r="AN1096" i="38"/>
  <c r="AK1096" i="38"/>
  <c r="BD1096" i="38" s="1"/>
  <c r="AG1096" i="38"/>
  <c r="AD1096" i="38"/>
  <c r="BC1095" i="38"/>
  <c r="AN1095" i="38"/>
  <c r="AK1095" i="38"/>
  <c r="BD1095" i="38" s="1"/>
  <c r="AG1095" i="38"/>
  <c r="AD1095" i="38"/>
  <c r="BC1094" i="38"/>
  <c r="AN1094" i="38"/>
  <c r="AK1094" i="38"/>
  <c r="BD1094" i="38" s="1"/>
  <c r="AG1094" i="38"/>
  <c r="AD1094" i="38"/>
  <c r="BC1093" i="38"/>
  <c r="AN1093" i="38"/>
  <c r="AK1093" i="38"/>
  <c r="BD1093" i="38" s="1"/>
  <c r="AG1093" i="38"/>
  <c r="AD1093" i="38"/>
  <c r="BC1092" i="38"/>
  <c r="AN1092" i="38"/>
  <c r="AK1092" i="38"/>
  <c r="BD1092" i="38" s="1"/>
  <c r="AG1092" i="38"/>
  <c r="AD1092" i="38"/>
  <c r="BC1091" i="38"/>
  <c r="AN1091" i="38"/>
  <c r="AK1091" i="38"/>
  <c r="BD1091" i="38" s="1"/>
  <c r="AG1091" i="38"/>
  <c r="AD1091" i="38"/>
  <c r="BC1090" i="38"/>
  <c r="AN1090" i="38"/>
  <c r="AK1090" i="38"/>
  <c r="BD1090" i="38" s="1"/>
  <c r="AG1090" i="38"/>
  <c r="AD1090" i="38"/>
  <c r="BC1089" i="38"/>
  <c r="AN1089" i="38"/>
  <c r="AK1089" i="38"/>
  <c r="BD1089" i="38" s="1"/>
  <c r="AG1089" i="38"/>
  <c r="AD1089" i="38"/>
  <c r="BC1088" i="38"/>
  <c r="AN1088" i="38"/>
  <c r="AK1088" i="38"/>
  <c r="BD1088" i="38" s="1"/>
  <c r="AG1088" i="38"/>
  <c r="AD1088" i="38"/>
  <c r="BC1087" i="38"/>
  <c r="AN1087" i="38"/>
  <c r="AK1087" i="38"/>
  <c r="BD1087" i="38" s="1"/>
  <c r="AG1087" i="38"/>
  <c r="AD1087" i="38"/>
  <c r="BC1086" i="38"/>
  <c r="AN1086" i="38"/>
  <c r="AK1086" i="38"/>
  <c r="BD1086" i="38" s="1"/>
  <c r="AG1086" i="38"/>
  <c r="AD1086" i="38"/>
  <c r="BC1085" i="38"/>
  <c r="AN1085" i="38"/>
  <c r="AK1085" i="38"/>
  <c r="BD1085" i="38" s="1"/>
  <c r="AG1085" i="38"/>
  <c r="AD1085" i="38"/>
  <c r="BC1084" i="38"/>
  <c r="AN1084" i="38"/>
  <c r="AK1084" i="38"/>
  <c r="BD1084" i="38" s="1"/>
  <c r="AG1084" i="38"/>
  <c r="AD1084" i="38"/>
  <c r="BC1083" i="38"/>
  <c r="AN1083" i="38"/>
  <c r="AK1083" i="38"/>
  <c r="BD1083" i="38" s="1"/>
  <c r="AG1083" i="38"/>
  <c r="AI1083" i="38" s="1"/>
  <c r="AD1083" i="38"/>
  <c r="BC1082" i="38"/>
  <c r="AN1082" i="38"/>
  <c r="AK1082" i="38"/>
  <c r="BD1082" i="38" s="1"/>
  <c r="AG1082" i="38"/>
  <c r="AI1082" i="38" s="1"/>
  <c r="AD1082" i="38"/>
  <c r="BC1081" i="38"/>
  <c r="AN1081" i="38"/>
  <c r="AK1081" i="38"/>
  <c r="BD1081" i="38" s="1"/>
  <c r="AG1081" i="38"/>
  <c r="AI1081" i="38" s="1"/>
  <c r="AD1081" i="38"/>
  <c r="BC1080" i="38"/>
  <c r="AN1080" i="38"/>
  <c r="AK1080" i="38"/>
  <c r="BD1080" i="38" s="1"/>
  <c r="AG1080" i="38"/>
  <c r="AI1080" i="38" s="1"/>
  <c r="AD1080" i="38"/>
  <c r="BC1079" i="38"/>
  <c r="AN1079" i="38"/>
  <c r="AK1079" i="38"/>
  <c r="BD1079" i="38" s="1"/>
  <c r="AG1079" i="38"/>
  <c r="AI1079" i="38" s="1"/>
  <c r="AD1079" i="38"/>
  <c r="BC1078" i="38"/>
  <c r="AN1078" i="38"/>
  <c r="AK1078" i="38"/>
  <c r="BD1078" i="38" s="1"/>
  <c r="AG1078" i="38"/>
  <c r="AI1078" i="38" s="1"/>
  <c r="AD1078" i="38"/>
  <c r="BC1077" i="38"/>
  <c r="AN1077" i="38"/>
  <c r="AK1077" i="38"/>
  <c r="BD1077" i="38" s="1"/>
  <c r="AG1077" i="38"/>
  <c r="AI1077" i="38" s="1"/>
  <c r="AD1077" i="38"/>
  <c r="BC1076" i="38"/>
  <c r="AN1076" i="38"/>
  <c r="AK1076" i="38"/>
  <c r="BD1076" i="38" s="1"/>
  <c r="AG1076" i="38"/>
  <c r="AI1076" i="38" s="1"/>
  <c r="AD1076" i="38"/>
  <c r="BC1075" i="38"/>
  <c r="AN1075" i="38"/>
  <c r="AK1075" i="38"/>
  <c r="BD1075" i="38" s="1"/>
  <c r="AG1075" i="38"/>
  <c r="AI1075" i="38" s="1"/>
  <c r="AD1075" i="38"/>
  <c r="BC1074" i="38"/>
  <c r="AN1074" i="38"/>
  <c r="AK1074" i="38"/>
  <c r="BD1074" i="38" s="1"/>
  <c r="AG1074" i="38"/>
  <c r="AI1074" i="38" s="1"/>
  <c r="AD1074" i="38"/>
  <c r="BC1073" i="38"/>
  <c r="AN1073" i="38"/>
  <c r="AK1073" i="38"/>
  <c r="BD1073" i="38" s="1"/>
  <c r="AG1073" i="38"/>
  <c r="AI1073" i="38" s="1"/>
  <c r="AD1073" i="38"/>
  <c r="BC1072" i="38"/>
  <c r="AN1072" i="38"/>
  <c r="AK1072" i="38"/>
  <c r="BD1072" i="38" s="1"/>
  <c r="AG1072" i="38"/>
  <c r="AI1072" i="38" s="1"/>
  <c r="AD1072" i="38"/>
  <c r="BC1071" i="38"/>
  <c r="AN1071" i="38"/>
  <c r="AK1071" i="38"/>
  <c r="BD1071" i="38" s="1"/>
  <c r="AG1071" i="38"/>
  <c r="AI1071" i="38" s="1"/>
  <c r="AD1071" i="38"/>
  <c r="BC1070" i="38"/>
  <c r="AN1070" i="38"/>
  <c r="AK1070" i="38"/>
  <c r="BD1070" i="38" s="1"/>
  <c r="AG1070" i="38"/>
  <c r="AI1070" i="38" s="1"/>
  <c r="AD1070" i="38"/>
  <c r="BC1069" i="38"/>
  <c r="AN1069" i="38"/>
  <c r="AK1069" i="38"/>
  <c r="BD1069" i="38" s="1"/>
  <c r="AG1069" i="38"/>
  <c r="AI1069" i="38" s="1"/>
  <c r="AD1069" i="38"/>
  <c r="BC1068" i="38"/>
  <c r="AN1068" i="38"/>
  <c r="AK1068" i="38"/>
  <c r="BD1068" i="38" s="1"/>
  <c r="AG1068" i="38"/>
  <c r="AI1068" i="38" s="1"/>
  <c r="AD1068" i="38"/>
  <c r="BC1067" i="38"/>
  <c r="AN1067" i="38"/>
  <c r="AK1067" i="38"/>
  <c r="BD1067" i="38" s="1"/>
  <c r="AG1067" i="38"/>
  <c r="AI1067" i="38" s="1"/>
  <c r="AD1067" i="38"/>
  <c r="BC1066" i="38"/>
  <c r="AN1066" i="38"/>
  <c r="AK1066" i="38"/>
  <c r="BD1066" i="38" s="1"/>
  <c r="AG1066" i="38"/>
  <c r="AI1066" i="38" s="1"/>
  <c r="AD1066" i="38"/>
  <c r="BC1065" i="38"/>
  <c r="AN1065" i="38"/>
  <c r="AK1065" i="38"/>
  <c r="BD1065" i="38" s="1"/>
  <c r="AG1065" i="38"/>
  <c r="AI1065" i="38" s="1"/>
  <c r="AD1065" i="38"/>
  <c r="BC1064" i="38"/>
  <c r="AN1064" i="38"/>
  <c r="AK1064" i="38"/>
  <c r="BD1064" i="38" s="1"/>
  <c r="AG1064" i="38"/>
  <c r="AI1064" i="38" s="1"/>
  <c r="AD1064" i="38"/>
  <c r="BC1063" i="38"/>
  <c r="AN1063" i="38"/>
  <c r="AK1063" i="38"/>
  <c r="BD1063" i="38" s="1"/>
  <c r="AG1063" i="38"/>
  <c r="AI1063" i="38" s="1"/>
  <c r="AD1063" i="38"/>
  <c r="BC1062" i="38"/>
  <c r="AN1062" i="38"/>
  <c r="AK1062" i="38"/>
  <c r="BD1062" i="38" s="1"/>
  <c r="AG1062" i="38"/>
  <c r="AI1062" i="38" s="1"/>
  <c r="AD1062" i="38"/>
  <c r="BC1061" i="38"/>
  <c r="AN1061" i="38"/>
  <c r="AK1061" i="38"/>
  <c r="BD1061" i="38" s="1"/>
  <c r="AG1061" i="38"/>
  <c r="AI1061" i="38" s="1"/>
  <c r="AD1061" i="38"/>
  <c r="BC1060" i="38"/>
  <c r="AN1060" i="38"/>
  <c r="AK1060" i="38"/>
  <c r="BD1060" i="38" s="1"/>
  <c r="AG1060" i="38"/>
  <c r="AI1060" i="38" s="1"/>
  <c r="AD1060" i="38"/>
  <c r="BC1059" i="38"/>
  <c r="AN1059" i="38"/>
  <c r="AK1059" i="38"/>
  <c r="BD1059" i="38" s="1"/>
  <c r="AG1059" i="38"/>
  <c r="AI1059" i="38" s="1"/>
  <c r="AD1059" i="38"/>
  <c r="BC1058" i="38"/>
  <c r="AN1058" i="38"/>
  <c r="AK1058" i="38"/>
  <c r="BD1058" i="38" s="1"/>
  <c r="AG1058" i="38"/>
  <c r="AI1058" i="38" s="1"/>
  <c r="AD1058" i="38"/>
  <c r="BC1057" i="38"/>
  <c r="AN1057" i="38"/>
  <c r="AK1057" i="38"/>
  <c r="BD1057" i="38" s="1"/>
  <c r="AG1057" i="38"/>
  <c r="AI1057" i="38" s="1"/>
  <c r="AD1057" i="38"/>
  <c r="BC1056" i="38"/>
  <c r="AN1056" i="38"/>
  <c r="AK1056" i="38"/>
  <c r="BD1056" i="38" s="1"/>
  <c r="AG1056" i="38"/>
  <c r="AI1056" i="38" s="1"/>
  <c r="AD1056" i="38"/>
  <c r="BC1055" i="38"/>
  <c r="AN1055" i="38"/>
  <c r="AK1055" i="38"/>
  <c r="BD1055" i="38" s="1"/>
  <c r="AG1055" i="38"/>
  <c r="AI1055" i="38" s="1"/>
  <c r="AD1055" i="38"/>
  <c r="BC1054" i="38"/>
  <c r="AN1054" i="38"/>
  <c r="AK1054" i="38"/>
  <c r="BD1054" i="38" s="1"/>
  <c r="AG1054" i="38"/>
  <c r="AI1054" i="38" s="1"/>
  <c r="AD1054" i="38"/>
  <c r="BC1053" i="38"/>
  <c r="AN1053" i="38"/>
  <c r="AK1053" i="38"/>
  <c r="BD1053" i="38" s="1"/>
  <c r="AG1053" i="38"/>
  <c r="AI1053" i="38" s="1"/>
  <c r="AD1053" i="38"/>
  <c r="BC1052" i="38"/>
  <c r="AN1052" i="38"/>
  <c r="AK1052" i="38"/>
  <c r="BD1052" i="38" s="1"/>
  <c r="AG1052" i="38"/>
  <c r="AI1052" i="38" s="1"/>
  <c r="AD1052" i="38"/>
  <c r="BC1051" i="38"/>
  <c r="AN1051" i="38"/>
  <c r="AK1051" i="38"/>
  <c r="BD1051" i="38" s="1"/>
  <c r="AG1051" i="38"/>
  <c r="AD1051" i="38"/>
  <c r="BC1050" i="38"/>
  <c r="AN1050" i="38"/>
  <c r="AK1050" i="38"/>
  <c r="BD1050" i="38" s="1"/>
  <c r="AG1050" i="38"/>
  <c r="AD1050" i="38"/>
  <c r="BC1049" i="38"/>
  <c r="AN1049" i="38"/>
  <c r="AK1049" i="38"/>
  <c r="BD1049" i="38" s="1"/>
  <c r="AG1049" i="38"/>
  <c r="AD1049" i="38"/>
  <c r="BC1048" i="38"/>
  <c r="AN1048" i="38"/>
  <c r="AK1048" i="38"/>
  <c r="BD1048" i="38" s="1"/>
  <c r="AG1048" i="38"/>
  <c r="AD1048" i="38"/>
  <c r="BC1047" i="38"/>
  <c r="AN1047" i="38"/>
  <c r="AK1047" i="38"/>
  <c r="BD1047" i="38" s="1"/>
  <c r="AG1047" i="38"/>
  <c r="AD1047" i="38"/>
  <c r="BC1046" i="38"/>
  <c r="AN1046" i="38"/>
  <c r="AK1046" i="38"/>
  <c r="BD1046" i="38" s="1"/>
  <c r="AG1046" i="38"/>
  <c r="AI1046" i="38" s="1"/>
  <c r="AD1046" i="38"/>
  <c r="BC1045" i="38"/>
  <c r="AN1045" i="38"/>
  <c r="AK1045" i="38"/>
  <c r="BD1045" i="38" s="1"/>
  <c r="AG1045" i="38"/>
  <c r="AI1045" i="38" s="1"/>
  <c r="AD1045" i="38"/>
  <c r="BC1044" i="38"/>
  <c r="AN1044" i="38"/>
  <c r="AK1044" i="38"/>
  <c r="BD1044" i="38" s="1"/>
  <c r="AG1044" i="38"/>
  <c r="AI1044" i="38" s="1"/>
  <c r="AD1044" i="38"/>
  <c r="BC1043" i="38"/>
  <c r="AN1043" i="38"/>
  <c r="AK1043" i="38"/>
  <c r="BD1043" i="38" s="1"/>
  <c r="AG1043" i="38"/>
  <c r="AI1043" i="38" s="1"/>
  <c r="AD1043" i="38"/>
  <c r="BC1042" i="38"/>
  <c r="AN1042" i="38"/>
  <c r="AK1042" i="38"/>
  <c r="BD1042" i="38" s="1"/>
  <c r="AG1042" i="38"/>
  <c r="AI1042" i="38" s="1"/>
  <c r="AD1042" i="38"/>
  <c r="BC1041" i="38"/>
  <c r="AN1041" i="38"/>
  <c r="AK1041" i="38"/>
  <c r="BD1041" i="38" s="1"/>
  <c r="AG1041" i="38"/>
  <c r="AI1041" i="38" s="1"/>
  <c r="AD1041" i="38"/>
  <c r="BC1040" i="38"/>
  <c r="AN1040" i="38"/>
  <c r="AK1040" i="38"/>
  <c r="BD1040" i="38" s="1"/>
  <c r="AG1040" i="38"/>
  <c r="AI1040" i="38" s="1"/>
  <c r="AD1040" i="38"/>
  <c r="BC1039" i="38"/>
  <c r="AN1039" i="38"/>
  <c r="AK1039" i="38"/>
  <c r="BD1039" i="38" s="1"/>
  <c r="AG1039" i="38"/>
  <c r="AI1039" i="38" s="1"/>
  <c r="AD1039" i="38"/>
  <c r="BC1038" i="38"/>
  <c r="AN1038" i="38"/>
  <c r="AK1038" i="38"/>
  <c r="BD1038" i="38" s="1"/>
  <c r="AG1038" i="38"/>
  <c r="AI1038" i="38" s="1"/>
  <c r="AD1038" i="38"/>
  <c r="BC1037" i="38"/>
  <c r="AN1037" i="38"/>
  <c r="AK1037" i="38"/>
  <c r="BD1037" i="38" s="1"/>
  <c r="AG1037" i="38"/>
  <c r="AI1037" i="38" s="1"/>
  <c r="AD1037" i="38"/>
  <c r="BC1036" i="38"/>
  <c r="AN1036" i="38"/>
  <c r="AK1036" i="38"/>
  <c r="BD1036" i="38" s="1"/>
  <c r="AG1036" i="38"/>
  <c r="AI1036" i="38" s="1"/>
  <c r="AD1036" i="38"/>
  <c r="BC1035" i="38"/>
  <c r="AN1035" i="38"/>
  <c r="AK1035" i="38"/>
  <c r="BD1035" i="38" s="1"/>
  <c r="AG1035" i="38"/>
  <c r="AI1035" i="38" s="1"/>
  <c r="AD1035" i="38"/>
  <c r="BC1034" i="38"/>
  <c r="AN1034" i="38"/>
  <c r="AK1034" i="38"/>
  <c r="BD1034" i="38" s="1"/>
  <c r="AG1034" i="38"/>
  <c r="AI1034" i="38" s="1"/>
  <c r="AD1034" i="38"/>
  <c r="BC1033" i="38"/>
  <c r="AN1033" i="38"/>
  <c r="AK1033" i="38"/>
  <c r="BD1033" i="38" s="1"/>
  <c r="AG1033" i="38"/>
  <c r="AI1033" i="38" s="1"/>
  <c r="AD1033" i="38"/>
  <c r="BC1032" i="38"/>
  <c r="AN1032" i="38"/>
  <c r="AK1032" i="38"/>
  <c r="BD1032" i="38" s="1"/>
  <c r="AG1032" i="38"/>
  <c r="AI1032" i="38" s="1"/>
  <c r="AD1032" i="38"/>
  <c r="BC1031" i="38"/>
  <c r="AN1031" i="38"/>
  <c r="AK1031" i="38"/>
  <c r="BD1031" i="38" s="1"/>
  <c r="AG1031" i="38"/>
  <c r="AI1031" i="38" s="1"/>
  <c r="AD1031" i="38"/>
  <c r="BC1030" i="38"/>
  <c r="AN1030" i="38"/>
  <c r="AK1030" i="38"/>
  <c r="BD1030" i="38" s="1"/>
  <c r="AG1030" i="38"/>
  <c r="AI1030" i="38" s="1"/>
  <c r="AD1030" i="38"/>
  <c r="BC1029" i="38"/>
  <c r="AN1029" i="38"/>
  <c r="AK1029" i="38"/>
  <c r="BD1029" i="38" s="1"/>
  <c r="AG1029" i="38"/>
  <c r="AI1029" i="38" s="1"/>
  <c r="AD1029" i="38"/>
  <c r="BC1028" i="38"/>
  <c r="AN1028" i="38"/>
  <c r="AK1028" i="38"/>
  <c r="BD1028" i="38" s="1"/>
  <c r="AG1028" i="38"/>
  <c r="AI1028" i="38" s="1"/>
  <c r="AD1028" i="38"/>
  <c r="BC1027" i="38"/>
  <c r="AN1027" i="38"/>
  <c r="AK1027" i="38"/>
  <c r="BD1027" i="38" s="1"/>
  <c r="AG1027" i="38"/>
  <c r="AI1027" i="38" s="1"/>
  <c r="AD1027" i="38"/>
  <c r="BC1026" i="38"/>
  <c r="AN1026" i="38"/>
  <c r="AK1026" i="38"/>
  <c r="BD1026" i="38" s="1"/>
  <c r="AG1026" i="38"/>
  <c r="AI1026" i="38" s="1"/>
  <c r="AD1026" i="38"/>
  <c r="BC1025" i="38"/>
  <c r="AN1025" i="38"/>
  <c r="AK1025" i="38"/>
  <c r="BD1025" i="38" s="1"/>
  <c r="AG1025" i="38"/>
  <c r="AI1025" i="38" s="1"/>
  <c r="AD1025" i="38"/>
  <c r="BC1024" i="38"/>
  <c r="AN1024" i="38"/>
  <c r="AK1024" i="38"/>
  <c r="BD1024" i="38" s="1"/>
  <c r="AG1024" i="38"/>
  <c r="AI1024" i="38" s="1"/>
  <c r="AD1024" i="38"/>
  <c r="BC1023" i="38"/>
  <c r="AN1023" i="38"/>
  <c r="AK1023" i="38"/>
  <c r="BD1023" i="38" s="1"/>
  <c r="AG1023" i="38"/>
  <c r="AI1023" i="38" s="1"/>
  <c r="AD1023" i="38"/>
  <c r="BC1022" i="38"/>
  <c r="AN1022" i="38"/>
  <c r="AK1022" i="38"/>
  <c r="BD1022" i="38" s="1"/>
  <c r="AG1022" i="38"/>
  <c r="AI1022" i="38" s="1"/>
  <c r="AD1022" i="38"/>
  <c r="BC1021" i="38"/>
  <c r="AN1021" i="38"/>
  <c r="AK1021" i="38"/>
  <c r="BD1021" i="38" s="1"/>
  <c r="AG1021" i="38"/>
  <c r="AI1021" i="38" s="1"/>
  <c r="AD1021" i="38"/>
  <c r="BC1020" i="38"/>
  <c r="AN1020" i="38"/>
  <c r="AK1020" i="38"/>
  <c r="BD1020" i="38" s="1"/>
  <c r="AG1020" i="38"/>
  <c r="AI1020" i="38" s="1"/>
  <c r="AD1020" i="38"/>
  <c r="BC1019" i="38"/>
  <c r="AN1019" i="38"/>
  <c r="AK1019" i="38"/>
  <c r="BD1019" i="38" s="1"/>
  <c r="AG1019" i="38"/>
  <c r="AI1019" i="38" s="1"/>
  <c r="AD1019" i="38"/>
  <c r="BC1018" i="38"/>
  <c r="AN1018" i="38"/>
  <c r="AK1018" i="38"/>
  <c r="BD1018" i="38" s="1"/>
  <c r="AG1018" i="38"/>
  <c r="AI1018" i="38" s="1"/>
  <c r="AD1018" i="38"/>
  <c r="BC1017" i="38"/>
  <c r="AN1017" i="38"/>
  <c r="AK1017" i="38"/>
  <c r="BD1017" i="38" s="1"/>
  <c r="AG1017" i="38"/>
  <c r="AI1017" i="38" s="1"/>
  <c r="AD1017" i="38"/>
  <c r="BC1016" i="38"/>
  <c r="AN1016" i="38"/>
  <c r="AK1016" i="38"/>
  <c r="BD1016" i="38" s="1"/>
  <c r="AG1016" i="38"/>
  <c r="AI1016" i="38" s="1"/>
  <c r="AD1016" i="38"/>
  <c r="BC1015" i="38"/>
  <c r="AN1015" i="38"/>
  <c r="AK1015" i="38"/>
  <c r="BD1015" i="38" s="1"/>
  <c r="AG1015" i="38"/>
  <c r="AI1015" i="38" s="1"/>
  <c r="AD1015" i="38"/>
  <c r="BC1014" i="38"/>
  <c r="AN1014" i="38"/>
  <c r="AK1014" i="38"/>
  <c r="BD1014" i="38" s="1"/>
  <c r="AG1014" i="38"/>
  <c r="AI1014" i="38" s="1"/>
  <c r="AD1014" i="38"/>
  <c r="BC1013" i="38"/>
  <c r="AN1013" i="38"/>
  <c r="AK1013" i="38"/>
  <c r="BD1013" i="38" s="1"/>
  <c r="AG1013" i="38"/>
  <c r="AI1013" i="38" s="1"/>
  <c r="AD1013" i="38"/>
  <c r="BC1012" i="38"/>
  <c r="AN1012" i="38"/>
  <c r="AK1012" i="38"/>
  <c r="BD1012" i="38" s="1"/>
  <c r="AG1012" i="38"/>
  <c r="AI1012" i="38" s="1"/>
  <c r="AD1012" i="38"/>
  <c r="BC1011" i="38"/>
  <c r="AN1011" i="38"/>
  <c r="AK1011" i="38"/>
  <c r="BD1011" i="38" s="1"/>
  <c r="AG1011" i="38"/>
  <c r="AI1011" i="38" s="1"/>
  <c r="AD1011" i="38"/>
  <c r="BC1010" i="38"/>
  <c r="AN1010" i="38"/>
  <c r="AK1010" i="38"/>
  <c r="BD1010" i="38" s="1"/>
  <c r="AG1010" i="38"/>
  <c r="AI1010" i="38" s="1"/>
  <c r="AD1010" i="38"/>
  <c r="BC1009" i="38"/>
  <c r="AN1009" i="38"/>
  <c r="AK1009" i="38"/>
  <c r="BD1009" i="38" s="1"/>
  <c r="AG1009" i="38"/>
  <c r="AI1009" i="38" s="1"/>
  <c r="AD1009" i="38"/>
  <c r="BC1008" i="38"/>
  <c r="AN1008" i="38"/>
  <c r="AK1008" i="38"/>
  <c r="BD1008" i="38" s="1"/>
  <c r="AG1008" i="38"/>
  <c r="AI1008" i="38" s="1"/>
  <c r="AD1008" i="38"/>
  <c r="BC1007" i="38"/>
  <c r="AN1007" i="38"/>
  <c r="AK1007" i="38"/>
  <c r="BD1007" i="38" s="1"/>
  <c r="AG1007" i="38"/>
  <c r="AI1007" i="38" s="1"/>
  <c r="AD1007" i="38"/>
  <c r="BC1006" i="38"/>
  <c r="AN1006" i="38"/>
  <c r="AK1006" i="38"/>
  <c r="BD1006" i="38" s="1"/>
  <c r="AG1006" i="38"/>
  <c r="AI1006" i="38" s="1"/>
  <c r="AD1006" i="38"/>
  <c r="BC1005" i="38"/>
  <c r="AN1005" i="38"/>
  <c r="AK1005" i="38"/>
  <c r="BD1005" i="38" s="1"/>
  <c r="AG1005" i="38"/>
  <c r="AI1005" i="38" s="1"/>
  <c r="AD1005" i="38"/>
  <c r="BC1004" i="38"/>
  <c r="AN1004" i="38"/>
  <c r="AK1004" i="38"/>
  <c r="BD1004" i="38" s="1"/>
  <c r="AG1004" i="38"/>
  <c r="AI1004" i="38" s="1"/>
  <c r="AD1004" i="38"/>
  <c r="BC1003" i="38"/>
  <c r="AN1003" i="38"/>
  <c r="AK1003" i="38"/>
  <c r="BD1003" i="38" s="1"/>
  <c r="AG1003" i="38"/>
  <c r="AI1003" i="38" s="1"/>
  <c r="AD1003" i="38"/>
  <c r="BC1002" i="38"/>
  <c r="AN1002" i="38"/>
  <c r="AK1002" i="38"/>
  <c r="BD1002" i="38" s="1"/>
  <c r="AG1002" i="38"/>
  <c r="AI1002" i="38" s="1"/>
  <c r="AD1002" i="38"/>
  <c r="BC1001" i="38"/>
  <c r="AN1001" i="38"/>
  <c r="AK1001" i="38"/>
  <c r="BD1001" i="38" s="1"/>
  <c r="AG1001" i="38"/>
  <c r="AI1001" i="38" s="1"/>
  <c r="AD1001" i="38"/>
  <c r="BC1000" i="38"/>
  <c r="AN1000" i="38"/>
  <c r="AK1000" i="38"/>
  <c r="BD1000" i="38" s="1"/>
  <c r="AG1000" i="38"/>
  <c r="AI1000" i="38" s="1"/>
  <c r="AD1000" i="38"/>
  <c r="BC999" i="38"/>
  <c r="AN999" i="38"/>
  <c r="AK999" i="38"/>
  <c r="BD999" i="38" s="1"/>
  <c r="AG999" i="38"/>
  <c r="AI999" i="38" s="1"/>
  <c r="AD999" i="38"/>
  <c r="BC998" i="38"/>
  <c r="AN998" i="38"/>
  <c r="AK998" i="38"/>
  <c r="BD998" i="38" s="1"/>
  <c r="AG998" i="38"/>
  <c r="AI998" i="38" s="1"/>
  <c r="AD998" i="38"/>
  <c r="BC997" i="38"/>
  <c r="AN997" i="38"/>
  <c r="AK997" i="38"/>
  <c r="BD997" i="38" s="1"/>
  <c r="AG997" i="38"/>
  <c r="AI997" i="38" s="1"/>
  <c r="AD997" i="38"/>
  <c r="BC996" i="38"/>
  <c r="AN996" i="38"/>
  <c r="AK996" i="38"/>
  <c r="BD996" i="38" s="1"/>
  <c r="AG996" i="38"/>
  <c r="AI996" i="38" s="1"/>
  <c r="AD996" i="38"/>
  <c r="BC995" i="38"/>
  <c r="AN995" i="38"/>
  <c r="AK995" i="38"/>
  <c r="BD995" i="38" s="1"/>
  <c r="AG995" i="38"/>
  <c r="AI995" i="38" s="1"/>
  <c r="AD995" i="38"/>
  <c r="BC994" i="38"/>
  <c r="AN994" i="38"/>
  <c r="AK994" i="38"/>
  <c r="BD994" i="38" s="1"/>
  <c r="AG994" i="38"/>
  <c r="AI994" i="38" s="1"/>
  <c r="AD994" i="38"/>
  <c r="BC993" i="38"/>
  <c r="AN993" i="38"/>
  <c r="AK993" i="38"/>
  <c r="BD993" i="38" s="1"/>
  <c r="AG993" i="38"/>
  <c r="AI993" i="38" s="1"/>
  <c r="AD993" i="38"/>
  <c r="BC992" i="38"/>
  <c r="AN992" i="38"/>
  <c r="AK992" i="38"/>
  <c r="BD992" i="38" s="1"/>
  <c r="AG992" i="38"/>
  <c r="AI992" i="38" s="1"/>
  <c r="AD992" i="38"/>
  <c r="BC991" i="38"/>
  <c r="AN991" i="38"/>
  <c r="AK991" i="38"/>
  <c r="BD991" i="38" s="1"/>
  <c r="AG991" i="38"/>
  <c r="AI991" i="38" s="1"/>
  <c r="AD991" i="38"/>
  <c r="BC990" i="38"/>
  <c r="AN990" i="38"/>
  <c r="AK990" i="38"/>
  <c r="BD990" i="38" s="1"/>
  <c r="AG990" i="38"/>
  <c r="AI990" i="38" s="1"/>
  <c r="AD990" i="38"/>
  <c r="BC989" i="38"/>
  <c r="AN989" i="38"/>
  <c r="AK989" i="38"/>
  <c r="BD989" i="38" s="1"/>
  <c r="AG989" i="38"/>
  <c r="AI989" i="38" s="1"/>
  <c r="AD989" i="38"/>
  <c r="BC988" i="38"/>
  <c r="AN988" i="38"/>
  <c r="AK988" i="38"/>
  <c r="BD988" i="38" s="1"/>
  <c r="AG988" i="38"/>
  <c r="AI988" i="38" s="1"/>
  <c r="AD988" i="38"/>
  <c r="BC987" i="38"/>
  <c r="AN987" i="38"/>
  <c r="AK987" i="38"/>
  <c r="BD987" i="38" s="1"/>
  <c r="AG987" i="38"/>
  <c r="AI987" i="38" s="1"/>
  <c r="AD987" i="38"/>
  <c r="BC986" i="38"/>
  <c r="AN986" i="38"/>
  <c r="AK986" i="38"/>
  <c r="BD986" i="38" s="1"/>
  <c r="AG986" i="38"/>
  <c r="AI986" i="38" s="1"/>
  <c r="AD986" i="38"/>
  <c r="BC985" i="38"/>
  <c r="AN985" i="38"/>
  <c r="AK985" i="38"/>
  <c r="BD985" i="38" s="1"/>
  <c r="AG985" i="38"/>
  <c r="AI985" i="38" s="1"/>
  <c r="AD985" i="38"/>
  <c r="BC984" i="38"/>
  <c r="AN984" i="38"/>
  <c r="AK984" i="38"/>
  <c r="BD984" i="38" s="1"/>
  <c r="AG984" i="38"/>
  <c r="AI984" i="38" s="1"/>
  <c r="AD984" i="38"/>
  <c r="BC983" i="38"/>
  <c r="AN983" i="38"/>
  <c r="AK983" i="38"/>
  <c r="BD983" i="38" s="1"/>
  <c r="AG983" i="38"/>
  <c r="AI983" i="38" s="1"/>
  <c r="AD983" i="38"/>
  <c r="BC982" i="38"/>
  <c r="AN982" i="38"/>
  <c r="AK982" i="38"/>
  <c r="BD982" i="38" s="1"/>
  <c r="AG982" i="38"/>
  <c r="AI982" i="38" s="1"/>
  <c r="AD982" i="38"/>
  <c r="BC981" i="38"/>
  <c r="AN981" i="38"/>
  <c r="AK981" i="38"/>
  <c r="BD981" i="38" s="1"/>
  <c r="AG981" i="38"/>
  <c r="AI981" i="38" s="1"/>
  <c r="AD981" i="38"/>
  <c r="BC980" i="38"/>
  <c r="AN980" i="38"/>
  <c r="AK980" i="38"/>
  <c r="BD980" i="38" s="1"/>
  <c r="AG980" i="38"/>
  <c r="AI980" i="38" s="1"/>
  <c r="AD980" i="38"/>
  <c r="BC979" i="38"/>
  <c r="AN979" i="38"/>
  <c r="AK979" i="38"/>
  <c r="BD979" i="38" s="1"/>
  <c r="AG979" i="38"/>
  <c r="AI979" i="38" s="1"/>
  <c r="AD979" i="38"/>
  <c r="BC978" i="38"/>
  <c r="AN978" i="38"/>
  <c r="AK978" i="38"/>
  <c r="BD978" i="38" s="1"/>
  <c r="AG978" i="38"/>
  <c r="AI978" i="38" s="1"/>
  <c r="AD978" i="38"/>
  <c r="BC977" i="38"/>
  <c r="AN977" i="38"/>
  <c r="AK977" i="38"/>
  <c r="BD977" i="38" s="1"/>
  <c r="AG977" i="38"/>
  <c r="AI977" i="38" s="1"/>
  <c r="AD977" i="38"/>
  <c r="BC976" i="38"/>
  <c r="AN976" i="38"/>
  <c r="AK976" i="38"/>
  <c r="BD976" i="38" s="1"/>
  <c r="AG976" i="38"/>
  <c r="AI976" i="38" s="1"/>
  <c r="AD976" i="38"/>
  <c r="BC975" i="38"/>
  <c r="AN975" i="38"/>
  <c r="AK975" i="38"/>
  <c r="BD975" i="38" s="1"/>
  <c r="AG975" i="38"/>
  <c r="AI975" i="38" s="1"/>
  <c r="AD975" i="38"/>
  <c r="BC974" i="38"/>
  <c r="AN974" i="38"/>
  <c r="AK974" i="38"/>
  <c r="BD974" i="38" s="1"/>
  <c r="AG974" i="38"/>
  <c r="AI974" i="38" s="1"/>
  <c r="AD974" i="38"/>
  <c r="BC973" i="38"/>
  <c r="AN973" i="38"/>
  <c r="AK973" i="38"/>
  <c r="BD973" i="38" s="1"/>
  <c r="AG973" i="38"/>
  <c r="AI973" i="38" s="1"/>
  <c r="AD973" i="38"/>
  <c r="BC972" i="38"/>
  <c r="AN972" i="38"/>
  <c r="AK972" i="38"/>
  <c r="BD972" i="38" s="1"/>
  <c r="AG972" i="38"/>
  <c r="AI972" i="38" s="1"/>
  <c r="AD972" i="38"/>
  <c r="BC971" i="38"/>
  <c r="AN971" i="38"/>
  <c r="AK971" i="38"/>
  <c r="BD971" i="38" s="1"/>
  <c r="AG971" i="38"/>
  <c r="AI971" i="38" s="1"/>
  <c r="AD971" i="38"/>
  <c r="BC970" i="38"/>
  <c r="AN970" i="38"/>
  <c r="AK970" i="38"/>
  <c r="BD970" i="38" s="1"/>
  <c r="AG970" i="38"/>
  <c r="AI970" i="38" s="1"/>
  <c r="AD970" i="38"/>
  <c r="BC969" i="38"/>
  <c r="AN969" i="38"/>
  <c r="AK969" i="38"/>
  <c r="BD969" i="38" s="1"/>
  <c r="AG969" i="38"/>
  <c r="AI969" i="38" s="1"/>
  <c r="AD969" i="38"/>
  <c r="BC968" i="38"/>
  <c r="AN968" i="38"/>
  <c r="AK968" i="38"/>
  <c r="BD968" i="38" s="1"/>
  <c r="AG968" i="38"/>
  <c r="AI968" i="38" s="1"/>
  <c r="AD968" i="38"/>
  <c r="BC967" i="38"/>
  <c r="AN967" i="38"/>
  <c r="AK967" i="38"/>
  <c r="BD967" i="38" s="1"/>
  <c r="AG967" i="38"/>
  <c r="AI967" i="38" s="1"/>
  <c r="AD967" i="38"/>
  <c r="BC966" i="38"/>
  <c r="AN966" i="38"/>
  <c r="AK966" i="38"/>
  <c r="BD966" i="38" s="1"/>
  <c r="AG966" i="38"/>
  <c r="AI966" i="38" s="1"/>
  <c r="AD966" i="38"/>
  <c r="BC965" i="38"/>
  <c r="AN965" i="38"/>
  <c r="AK965" i="38"/>
  <c r="BD965" i="38" s="1"/>
  <c r="AG965" i="38"/>
  <c r="AI965" i="38" s="1"/>
  <c r="AD965" i="38"/>
  <c r="BC964" i="38"/>
  <c r="AN964" i="38"/>
  <c r="AK964" i="38"/>
  <c r="BD964" i="38" s="1"/>
  <c r="AG964" i="38"/>
  <c r="AI964" i="38" s="1"/>
  <c r="AD964" i="38"/>
  <c r="BC963" i="38"/>
  <c r="AN963" i="38"/>
  <c r="AK963" i="38"/>
  <c r="BD963" i="38" s="1"/>
  <c r="AG963" i="38"/>
  <c r="AI963" i="38" s="1"/>
  <c r="AD963" i="38"/>
  <c r="BC962" i="38"/>
  <c r="AN962" i="38"/>
  <c r="AK962" i="38"/>
  <c r="BD962" i="38" s="1"/>
  <c r="AG962" i="38"/>
  <c r="AI962" i="38" s="1"/>
  <c r="AD962" i="38"/>
  <c r="BC961" i="38"/>
  <c r="AN961" i="38"/>
  <c r="AK961" i="38"/>
  <c r="BD961" i="38" s="1"/>
  <c r="AG961" i="38"/>
  <c r="AI961" i="38" s="1"/>
  <c r="AD961" i="38"/>
  <c r="BC960" i="38"/>
  <c r="AN960" i="38"/>
  <c r="AK960" i="38"/>
  <c r="BD960" i="38" s="1"/>
  <c r="AG960" i="38"/>
  <c r="AI960" i="38" s="1"/>
  <c r="AD960" i="38"/>
  <c r="BC959" i="38"/>
  <c r="AN959" i="38"/>
  <c r="AK959" i="38"/>
  <c r="BD959" i="38" s="1"/>
  <c r="AG959" i="38"/>
  <c r="AI959" i="38" s="1"/>
  <c r="AD959" i="38"/>
  <c r="BC958" i="38"/>
  <c r="AN958" i="38"/>
  <c r="AK958" i="38"/>
  <c r="BD958" i="38" s="1"/>
  <c r="AG958" i="38"/>
  <c r="AI958" i="38" s="1"/>
  <c r="AD958" i="38"/>
  <c r="BC957" i="38"/>
  <c r="AN957" i="38"/>
  <c r="AK957" i="38"/>
  <c r="BD957" i="38" s="1"/>
  <c r="AG957" i="38"/>
  <c r="AI957" i="38" s="1"/>
  <c r="AD957" i="38"/>
  <c r="BC956" i="38"/>
  <c r="AN956" i="38"/>
  <c r="AK956" i="38"/>
  <c r="BD956" i="38" s="1"/>
  <c r="AG956" i="38"/>
  <c r="AI956" i="38" s="1"/>
  <c r="AD956" i="38"/>
  <c r="BC955" i="38"/>
  <c r="AN955" i="38"/>
  <c r="AK955" i="38"/>
  <c r="BD955" i="38" s="1"/>
  <c r="AG955" i="38"/>
  <c r="AI955" i="38" s="1"/>
  <c r="AD955" i="38"/>
  <c r="BC954" i="38"/>
  <c r="AN954" i="38"/>
  <c r="AK954" i="38"/>
  <c r="BD954" i="38" s="1"/>
  <c r="AG954" i="38"/>
  <c r="AI954" i="38" s="1"/>
  <c r="AD954" i="38"/>
  <c r="BC953" i="38"/>
  <c r="AN953" i="38"/>
  <c r="AK953" i="38"/>
  <c r="BD953" i="38" s="1"/>
  <c r="AG953" i="38"/>
  <c r="AI953" i="38" s="1"/>
  <c r="AD953" i="38"/>
  <c r="BC952" i="38"/>
  <c r="AN952" i="38"/>
  <c r="AK952" i="38"/>
  <c r="BD952" i="38" s="1"/>
  <c r="AG952" i="38"/>
  <c r="AI952" i="38" s="1"/>
  <c r="AD952" i="38"/>
  <c r="BC951" i="38"/>
  <c r="AN951" i="38"/>
  <c r="AK951" i="38"/>
  <c r="BD951" i="38" s="1"/>
  <c r="AG951" i="38"/>
  <c r="AI951" i="38" s="1"/>
  <c r="AD951" i="38"/>
  <c r="BC950" i="38"/>
  <c r="AN950" i="38"/>
  <c r="AK950" i="38"/>
  <c r="BD950" i="38" s="1"/>
  <c r="AG950" i="38"/>
  <c r="AI950" i="38" s="1"/>
  <c r="AD950" i="38"/>
  <c r="BC949" i="38"/>
  <c r="AN949" i="38"/>
  <c r="AK949" i="38"/>
  <c r="BD949" i="38" s="1"/>
  <c r="AG949" i="38"/>
  <c r="AI949" i="38" s="1"/>
  <c r="AD949" i="38"/>
  <c r="BC948" i="38"/>
  <c r="AN948" i="38"/>
  <c r="AK948" i="38"/>
  <c r="BD948" i="38" s="1"/>
  <c r="AG948" i="38"/>
  <c r="AI948" i="38" s="1"/>
  <c r="AD948" i="38"/>
  <c r="BC947" i="38"/>
  <c r="AN947" i="38"/>
  <c r="AK947" i="38"/>
  <c r="BD947" i="38" s="1"/>
  <c r="AG947" i="38"/>
  <c r="AI947" i="38" s="1"/>
  <c r="AD947" i="38"/>
  <c r="BC946" i="38"/>
  <c r="AN946" i="38"/>
  <c r="AK946" i="38"/>
  <c r="BD946" i="38" s="1"/>
  <c r="AG946" i="38"/>
  <c r="AI946" i="38" s="1"/>
  <c r="AD946" i="38"/>
  <c r="BC945" i="38"/>
  <c r="AN945" i="38"/>
  <c r="AK945" i="38"/>
  <c r="BD945" i="38" s="1"/>
  <c r="AG945" i="38"/>
  <c r="AI945" i="38" s="1"/>
  <c r="AD945" i="38"/>
  <c r="BC944" i="38"/>
  <c r="AN944" i="38"/>
  <c r="AK944" i="38"/>
  <c r="BD944" i="38" s="1"/>
  <c r="AG944" i="38"/>
  <c r="AI944" i="38" s="1"/>
  <c r="AD944" i="38"/>
  <c r="BC943" i="38"/>
  <c r="AN943" i="38"/>
  <c r="AK943" i="38"/>
  <c r="BD943" i="38" s="1"/>
  <c r="AG943" i="38"/>
  <c r="AI943" i="38" s="1"/>
  <c r="AD943" i="38"/>
  <c r="BC942" i="38"/>
  <c r="AN942" i="38"/>
  <c r="AK942" i="38"/>
  <c r="BD942" i="38" s="1"/>
  <c r="AG942" i="38"/>
  <c r="AI942" i="38" s="1"/>
  <c r="AD942" i="38"/>
  <c r="BC941" i="38"/>
  <c r="AN941" i="38"/>
  <c r="AK941" i="38"/>
  <c r="BD941" i="38" s="1"/>
  <c r="AG941" i="38"/>
  <c r="AI941" i="38" s="1"/>
  <c r="AD941" i="38"/>
  <c r="BC940" i="38"/>
  <c r="AN940" i="38"/>
  <c r="AK940" i="38"/>
  <c r="BD940" i="38" s="1"/>
  <c r="AG940" i="38"/>
  <c r="AI940" i="38" s="1"/>
  <c r="AD940" i="38"/>
  <c r="BC939" i="38"/>
  <c r="AN939" i="38"/>
  <c r="AK939" i="38"/>
  <c r="BD939" i="38" s="1"/>
  <c r="AG939" i="38"/>
  <c r="AI939" i="38" s="1"/>
  <c r="AD939" i="38"/>
  <c r="BC938" i="38"/>
  <c r="AN938" i="38"/>
  <c r="AK938" i="38"/>
  <c r="BD938" i="38" s="1"/>
  <c r="AG938" i="38"/>
  <c r="AI938" i="38" s="1"/>
  <c r="AD938" i="38"/>
  <c r="BC937" i="38"/>
  <c r="AN937" i="38"/>
  <c r="AK937" i="38"/>
  <c r="BD937" i="38" s="1"/>
  <c r="AG937" i="38"/>
  <c r="AI937" i="38" s="1"/>
  <c r="AD937" i="38"/>
  <c r="BC936" i="38"/>
  <c r="AN936" i="38"/>
  <c r="AK936" i="38"/>
  <c r="BD936" i="38" s="1"/>
  <c r="AG936" i="38"/>
  <c r="AI936" i="38" s="1"/>
  <c r="AD936" i="38"/>
  <c r="BC935" i="38"/>
  <c r="AN935" i="38"/>
  <c r="AK935" i="38"/>
  <c r="BD935" i="38" s="1"/>
  <c r="AG935" i="38"/>
  <c r="AI935" i="38" s="1"/>
  <c r="AD935" i="38"/>
  <c r="BC934" i="38"/>
  <c r="AN934" i="38"/>
  <c r="AK934" i="38"/>
  <c r="BD934" i="38" s="1"/>
  <c r="AG934" i="38"/>
  <c r="AI934" i="38" s="1"/>
  <c r="AD934" i="38"/>
  <c r="BC933" i="38"/>
  <c r="AN933" i="38"/>
  <c r="AK933" i="38"/>
  <c r="BD933" i="38" s="1"/>
  <c r="AG933" i="38"/>
  <c r="AI933" i="38" s="1"/>
  <c r="AD933" i="38"/>
  <c r="BC932" i="38"/>
  <c r="AN932" i="38"/>
  <c r="AK932" i="38"/>
  <c r="BD932" i="38" s="1"/>
  <c r="AG932" i="38"/>
  <c r="AI932" i="38" s="1"/>
  <c r="AD932" i="38"/>
  <c r="BC931" i="38"/>
  <c r="AN931" i="38"/>
  <c r="AK931" i="38"/>
  <c r="BD931" i="38" s="1"/>
  <c r="AG931" i="38"/>
  <c r="AI931" i="38" s="1"/>
  <c r="AD931" i="38"/>
  <c r="BC930" i="38"/>
  <c r="AN930" i="38"/>
  <c r="AK930" i="38"/>
  <c r="BD930" i="38" s="1"/>
  <c r="AG930" i="38"/>
  <c r="AI930" i="38" s="1"/>
  <c r="AD930" i="38"/>
  <c r="BC929" i="38"/>
  <c r="AN929" i="38"/>
  <c r="AK929" i="38"/>
  <c r="BD929" i="38" s="1"/>
  <c r="AG929" i="38"/>
  <c r="AI929" i="38" s="1"/>
  <c r="AD929" i="38"/>
  <c r="BC928" i="38"/>
  <c r="AN928" i="38"/>
  <c r="AK928" i="38"/>
  <c r="BD928" i="38" s="1"/>
  <c r="AG928" i="38"/>
  <c r="AI928" i="38" s="1"/>
  <c r="AD928" i="38"/>
  <c r="BC927" i="38"/>
  <c r="AN927" i="38"/>
  <c r="AK927" i="38"/>
  <c r="BD927" i="38" s="1"/>
  <c r="AG927" i="38"/>
  <c r="AI927" i="38" s="1"/>
  <c r="AD927" i="38"/>
  <c r="BC926" i="38"/>
  <c r="AN926" i="38"/>
  <c r="AK926" i="38"/>
  <c r="BD926" i="38" s="1"/>
  <c r="AG926" i="38"/>
  <c r="AI926" i="38" s="1"/>
  <c r="AD926" i="38"/>
  <c r="BC925" i="38"/>
  <c r="AN925" i="38"/>
  <c r="AK925" i="38"/>
  <c r="BD925" i="38" s="1"/>
  <c r="AG925" i="38"/>
  <c r="AI925" i="38" s="1"/>
  <c r="AD925" i="38"/>
  <c r="BC924" i="38"/>
  <c r="AN924" i="38"/>
  <c r="AK924" i="38"/>
  <c r="BD924" i="38" s="1"/>
  <c r="AG924" i="38"/>
  <c r="AI924" i="38" s="1"/>
  <c r="AD924" i="38"/>
  <c r="BC923" i="38"/>
  <c r="AN923" i="38"/>
  <c r="AK923" i="38"/>
  <c r="BD923" i="38" s="1"/>
  <c r="AG923" i="38"/>
  <c r="AI923" i="38" s="1"/>
  <c r="AD923" i="38"/>
  <c r="BC922" i="38"/>
  <c r="AN922" i="38"/>
  <c r="AK922" i="38"/>
  <c r="BD922" i="38" s="1"/>
  <c r="AG922" i="38"/>
  <c r="AI922" i="38" s="1"/>
  <c r="AD922" i="38"/>
  <c r="BC921" i="38"/>
  <c r="AN921" i="38"/>
  <c r="AK921" i="38"/>
  <c r="BD921" i="38" s="1"/>
  <c r="AG921" i="38"/>
  <c r="AI921" i="38" s="1"/>
  <c r="AD921" i="38"/>
  <c r="BC920" i="38"/>
  <c r="AN920" i="38"/>
  <c r="AK920" i="38"/>
  <c r="BD920" i="38" s="1"/>
  <c r="AG920" i="38"/>
  <c r="AI920" i="38" s="1"/>
  <c r="AD920" i="38"/>
  <c r="BC919" i="38"/>
  <c r="AN919" i="38"/>
  <c r="AK919" i="38"/>
  <c r="BD919" i="38" s="1"/>
  <c r="AG919" i="38"/>
  <c r="AI919" i="38" s="1"/>
  <c r="AD919" i="38"/>
  <c r="BC918" i="38"/>
  <c r="AN918" i="38"/>
  <c r="AK918" i="38"/>
  <c r="BD918" i="38" s="1"/>
  <c r="AG918" i="38"/>
  <c r="AI918" i="38" s="1"/>
  <c r="AD918" i="38"/>
  <c r="BC917" i="38"/>
  <c r="AN917" i="38"/>
  <c r="AK917" i="38"/>
  <c r="BD917" i="38" s="1"/>
  <c r="AG917" i="38"/>
  <c r="AI917" i="38" s="1"/>
  <c r="AD917" i="38"/>
  <c r="BC916" i="38"/>
  <c r="AN916" i="38"/>
  <c r="AK916" i="38"/>
  <c r="BD916" i="38" s="1"/>
  <c r="AG916" i="38"/>
  <c r="AI916" i="38" s="1"/>
  <c r="AD916" i="38"/>
  <c r="BC915" i="38"/>
  <c r="AN915" i="38"/>
  <c r="AK915" i="38"/>
  <c r="BD915" i="38" s="1"/>
  <c r="AG915" i="38"/>
  <c r="AI915" i="38" s="1"/>
  <c r="AD915" i="38"/>
  <c r="BC914" i="38"/>
  <c r="AN914" i="38"/>
  <c r="AK914" i="38"/>
  <c r="BD914" i="38" s="1"/>
  <c r="AG914" i="38"/>
  <c r="AI914" i="38" s="1"/>
  <c r="AD914" i="38"/>
  <c r="BC913" i="38"/>
  <c r="AN913" i="38"/>
  <c r="AK913" i="38"/>
  <c r="BD913" i="38" s="1"/>
  <c r="AG913" i="38"/>
  <c r="AI913" i="38" s="1"/>
  <c r="AD913" i="38"/>
  <c r="BC912" i="38"/>
  <c r="AN912" i="38"/>
  <c r="AK912" i="38"/>
  <c r="BD912" i="38" s="1"/>
  <c r="AG912" i="38"/>
  <c r="AI912" i="38" s="1"/>
  <c r="AD912" i="38"/>
  <c r="BC911" i="38"/>
  <c r="AN911" i="38"/>
  <c r="AK911" i="38"/>
  <c r="BD911" i="38" s="1"/>
  <c r="AG911" i="38"/>
  <c r="AI911" i="38" s="1"/>
  <c r="AD911" i="38"/>
  <c r="BC910" i="38"/>
  <c r="AN910" i="38"/>
  <c r="AK910" i="38"/>
  <c r="BD910" i="38" s="1"/>
  <c r="AG910" i="38"/>
  <c r="AI910" i="38" s="1"/>
  <c r="AD910" i="38"/>
  <c r="BC909" i="38"/>
  <c r="AN909" i="38"/>
  <c r="AK909" i="38"/>
  <c r="BD909" i="38" s="1"/>
  <c r="AG909" i="38"/>
  <c r="AI909" i="38" s="1"/>
  <c r="AD909" i="38"/>
  <c r="BC908" i="38"/>
  <c r="AN908" i="38"/>
  <c r="AK908" i="38"/>
  <c r="BD908" i="38" s="1"/>
  <c r="AG908" i="38"/>
  <c r="AD908" i="38"/>
  <c r="BC907" i="38"/>
  <c r="AN907" i="38"/>
  <c r="AK907" i="38"/>
  <c r="BD907" i="38" s="1"/>
  <c r="AG907" i="38"/>
  <c r="AD907" i="38"/>
  <c r="BC906" i="38"/>
  <c r="AN906" i="38"/>
  <c r="AK906" i="38"/>
  <c r="BD906" i="38" s="1"/>
  <c r="AG906" i="38"/>
  <c r="AD906" i="38"/>
  <c r="BC905" i="38"/>
  <c r="AN905" i="38"/>
  <c r="AK905" i="38"/>
  <c r="BD905" i="38" s="1"/>
  <c r="AG905" i="38"/>
  <c r="AD905" i="38"/>
  <c r="BC904" i="38"/>
  <c r="AN904" i="38"/>
  <c r="AK904" i="38"/>
  <c r="BD904" i="38" s="1"/>
  <c r="AG904" i="38"/>
  <c r="AD904" i="38"/>
  <c r="BC903" i="38"/>
  <c r="AN903" i="38"/>
  <c r="AK903" i="38"/>
  <c r="BD903" i="38" s="1"/>
  <c r="AG903" i="38"/>
  <c r="AD903" i="38"/>
  <c r="BC902" i="38"/>
  <c r="AN902" i="38"/>
  <c r="AK902" i="38"/>
  <c r="BD902" i="38" s="1"/>
  <c r="AG902" i="38"/>
  <c r="AD902" i="38"/>
  <c r="BC901" i="38"/>
  <c r="AN901" i="38"/>
  <c r="AK901" i="38"/>
  <c r="BD901" i="38" s="1"/>
  <c r="AG901" i="38"/>
  <c r="AD901" i="38"/>
  <c r="BC900" i="38"/>
  <c r="AN900" i="38"/>
  <c r="AK900" i="38"/>
  <c r="BD900" i="38" s="1"/>
  <c r="AG900" i="38"/>
  <c r="AD900" i="38"/>
  <c r="BC899" i="38"/>
  <c r="AN899" i="38"/>
  <c r="AK899" i="38"/>
  <c r="BD899" i="38" s="1"/>
  <c r="AG899" i="38"/>
  <c r="AD899" i="38"/>
  <c r="BC898" i="38"/>
  <c r="AN898" i="38"/>
  <c r="AK898" i="38"/>
  <c r="BD898" i="38" s="1"/>
  <c r="AG898" i="38"/>
  <c r="AD898" i="38"/>
  <c r="BC897" i="38"/>
  <c r="AN897" i="38"/>
  <c r="AK897" i="38"/>
  <c r="BD897" i="38" s="1"/>
  <c r="AG897" i="38"/>
  <c r="AD897" i="38"/>
  <c r="BC896" i="38"/>
  <c r="AN896" i="38"/>
  <c r="AK896" i="38"/>
  <c r="BD896" i="38" s="1"/>
  <c r="AG896" i="38"/>
  <c r="AD896" i="38"/>
  <c r="BC895" i="38"/>
  <c r="AN895" i="38"/>
  <c r="AK895" i="38"/>
  <c r="BD895" i="38" s="1"/>
  <c r="AG895" i="38"/>
  <c r="AD895" i="38"/>
  <c r="BC894" i="38"/>
  <c r="AN894" i="38"/>
  <c r="AK894" i="38"/>
  <c r="BD894" i="38" s="1"/>
  <c r="AG894" i="38"/>
  <c r="AD894" i="38"/>
  <c r="BC893" i="38"/>
  <c r="AN893" i="38"/>
  <c r="AK893" i="38"/>
  <c r="BD893" i="38" s="1"/>
  <c r="AG893" i="38"/>
  <c r="AD893" i="38"/>
  <c r="BC892" i="38"/>
  <c r="AN892" i="38"/>
  <c r="AK892" i="38"/>
  <c r="BD892" i="38" s="1"/>
  <c r="AG892" i="38"/>
  <c r="AD892" i="38"/>
  <c r="BC891" i="38"/>
  <c r="AN891" i="38"/>
  <c r="AK891" i="38"/>
  <c r="BD891" i="38" s="1"/>
  <c r="AG891" i="38"/>
  <c r="AD891" i="38"/>
  <c r="BC890" i="38"/>
  <c r="AN890" i="38"/>
  <c r="AK890" i="38"/>
  <c r="BD890" i="38" s="1"/>
  <c r="AG890" i="38"/>
  <c r="AD890" i="38"/>
  <c r="BC889" i="38"/>
  <c r="AN889" i="38"/>
  <c r="AK889" i="38"/>
  <c r="BD889" i="38" s="1"/>
  <c r="AG889" i="38"/>
  <c r="AD889" i="38"/>
  <c r="BC888" i="38"/>
  <c r="AN888" i="38"/>
  <c r="AK888" i="38"/>
  <c r="BD888" i="38" s="1"/>
  <c r="AG888" i="38"/>
  <c r="AD888" i="38"/>
  <c r="BC887" i="38"/>
  <c r="AN887" i="38"/>
  <c r="AK887" i="38"/>
  <c r="BD887" i="38" s="1"/>
  <c r="AG887" i="38"/>
  <c r="AD887" i="38"/>
  <c r="BC886" i="38"/>
  <c r="AN886" i="38"/>
  <c r="AK886" i="38"/>
  <c r="BD886" i="38" s="1"/>
  <c r="AG886" i="38"/>
  <c r="AD886" i="38"/>
  <c r="BC885" i="38"/>
  <c r="AN885" i="38"/>
  <c r="AK885" i="38"/>
  <c r="BD885" i="38" s="1"/>
  <c r="AG885" i="38"/>
  <c r="AD885" i="38"/>
  <c r="BC884" i="38"/>
  <c r="AN884" i="38"/>
  <c r="AK884" i="38"/>
  <c r="BD884" i="38" s="1"/>
  <c r="AG884" i="38"/>
  <c r="AD884" i="38"/>
  <c r="BC883" i="38"/>
  <c r="AN883" i="38"/>
  <c r="AK883" i="38"/>
  <c r="BD883" i="38" s="1"/>
  <c r="AG883" i="38"/>
  <c r="AD883" i="38"/>
  <c r="BC882" i="38"/>
  <c r="AN882" i="38"/>
  <c r="AK882" i="38"/>
  <c r="BD882" i="38" s="1"/>
  <c r="AG882" i="38"/>
  <c r="AD882" i="38"/>
  <c r="BC881" i="38"/>
  <c r="AN881" i="38"/>
  <c r="AK881" i="38"/>
  <c r="BD881" i="38" s="1"/>
  <c r="AG881" i="38"/>
  <c r="AD881" i="38"/>
  <c r="BC880" i="38"/>
  <c r="AN880" i="38"/>
  <c r="AK880" i="38"/>
  <c r="BD880" i="38" s="1"/>
  <c r="AG880" i="38"/>
  <c r="AD880" i="38"/>
  <c r="BC879" i="38"/>
  <c r="AN879" i="38"/>
  <c r="AK879" i="38"/>
  <c r="BD879" i="38" s="1"/>
  <c r="AG879" i="38"/>
  <c r="AD879" i="38"/>
  <c r="BC878" i="38"/>
  <c r="AN878" i="38"/>
  <c r="AK878" i="38"/>
  <c r="BD878" i="38" s="1"/>
  <c r="AG878" i="38"/>
  <c r="AD878" i="38"/>
  <c r="BC877" i="38"/>
  <c r="AN877" i="38"/>
  <c r="AK877" i="38"/>
  <c r="BD877" i="38" s="1"/>
  <c r="AG877" i="38"/>
  <c r="AD877" i="38"/>
  <c r="BC876" i="38"/>
  <c r="AN876" i="38"/>
  <c r="AK876" i="38"/>
  <c r="BD876" i="38" s="1"/>
  <c r="AG876" i="38"/>
  <c r="AD876" i="38"/>
  <c r="BC875" i="38"/>
  <c r="AN875" i="38"/>
  <c r="AK875" i="38"/>
  <c r="BD875" i="38" s="1"/>
  <c r="AG875" i="38"/>
  <c r="AD875" i="38"/>
  <c r="BC874" i="38"/>
  <c r="AN874" i="38"/>
  <c r="AK874" i="38"/>
  <c r="BD874" i="38" s="1"/>
  <c r="AG874" i="38"/>
  <c r="AD874" i="38"/>
  <c r="BC873" i="38"/>
  <c r="AN873" i="38"/>
  <c r="AK873" i="38"/>
  <c r="BD873" i="38" s="1"/>
  <c r="AG873" i="38"/>
  <c r="AD873" i="38"/>
  <c r="BC872" i="38"/>
  <c r="AN872" i="38"/>
  <c r="AK872" i="38"/>
  <c r="BD872" i="38" s="1"/>
  <c r="AG872" i="38"/>
  <c r="AD872" i="38"/>
  <c r="BC871" i="38"/>
  <c r="AN871" i="38"/>
  <c r="AK871" i="38"/>
  <c r="BD871" i="38" s="1"/>
  <c r="AG871" i="38"/>
  <c r="AD871" i="38"/>
  <c r="BC870" i="38"/>
  <c r="AN870" i="38"/>
  <c r="AK870" i="38"/>
  <c r="BD870" i="38" s="1"/>
  <c r="AG870" i="38"/>
  <c r="AD870" i="38"/>
  <c r="BC869" i="38"/>
  <c r="AN869" i="38"/>
  <c r="AK869" i="38"/>
  <c r="BD869" i="38" s="1"/>
  <c r="AG869" i="38"/>
  <c r="AD869" i="38"/>
  <c r="BC868" i="38"/>
  <c r="AN868" i="38"/>
  <c r="AK868" i="38"/>
  <c r="BD868" i="38" s="1"/>
  <c r="AG868" i="38"/>
  <c r="AD868" i="38"/>
  <c r="BC867" i="38"/>
  <c r="AN867" i="38"/>
  <c r="AK867" i="38"/>
  <c r="BD867" i="38" s="1"/>
  <c r="AG867" i="38"/>
  <c r="AD867" i="38"/>
  <c r="BC866" i="38"/>
  <c r="AN866" i="38"/>
  <c r="AK866" i="38"/>
  <c r="BD866" i="38" s="1"/>
  <c r="AG866" i="38"/>
  <c r="AD866" i="38"/>
  <c r="BC865" i="38"/>
  <c r="AN865" i="38"/>
  <c r="AK865" i="38"/>
  <c r="BD865" i="38" s="1"/>
  <c r="AG865" i="38"/>
  <c r="AD865" i="38"/>
  <c r="BC864" i="38"/>
  <c r="AN864" i="38"/>
  <c r="AK864" i="38"/>
  <c r="BD864" i="38" s="1"/>
  <c r="AG864" i="38"/>
  <c r="AD864" i="38"/>
  <c r="BC863" i="38"/>
  <c r="AN863" i="38"/>
  <c r="AK863" i="38"/>
  <c r="BD863" i="38" s="1"/>
  <c r="AG863" i="38"/>
  <c r="AD863" i="38"/>
  <c r="BC862" i="38"/>
  <c r="AN862" i="38"/>
  <c r="AK862" i="38"/>
  <c r="BD862" i="38" s="1"/>
  <c r="AG862" i="38"/>
  <c r="AD862" i="38"/>
  <c r="BC861" i="38"/>
  <c r="AN861" i="38"/>
  <c r="AK861" i="38"/>
  <c r="BD861" i="38" s="1"/>
  <c r="AG861" i="38"/>
  <c r="AD861" i="38"/>
  <c r="BC860" i="38"/>
  <c r="AN860" i="38"/>
  <c r="AK860" i="38"/>
  <c r="BD860" i="38" s="1"/>
  <c r="AG860" i="38"/>
  <c r="AD860" i="38"/>
  <c r="BC859" i="38"/>
  <c r="AN859" i="38"/>
  <c r="AK859" i="38"/>
  <c r="BD859" i="38" s="1"/>
  <c r="AG859" i="38"/>
  <c r="AD859" i="38"/>
  <c r="BC858" i="38"/>
  <c r="AN858" i="38"/>
  <c r="AK858" i="38"/>
  <c r="BD858" i="38" s="1"/>
  <c r="AG858" i="38"/>
  <c r="AD858" i="38"/>
  <c r="BC857" i="38"/>
  <c r="AN857" i="38"/>
  <c r="AK857" i="38"/>
  <c r="BD857" i="38" s="1"/>
  <c r="AG857" i="38"/>
  <c r="AD857" i="38"/>
  <c r="BC856" i="38"/>
  <c r="AN856" i="38"/>
  <c r="AK856" i="38"/>
  <c r="BD856" i="38" s="1"/>
  <c r="AG856" i="38"/>
  <c r="AD856" i="38"/>
  <c r="BC855" i="38"/>
  <c r="AN855" i="38"/>
  <c r="AK855" i="38"/>
  <c r="BD855" i="38" s="1"/>
  <c r="AG855" i="38"/>
  <c r="AD855" i="38"/>
  <c r="BC854" i="38"/>
  <c r="AN854" i="38"/>
  <c r="AK854" i="38"/>
  <c r="BD854" i="38" s="1"/>
  <c r="AG854" i="38"/>
  <c r="AD854" i="38"/>
  <c r="BC853" i="38"/>
  <c r="AN853" i="38"/>
  <c r="AK853" i="38"/>
  <c r="BD853" i="38" s="1"/>
  <c r="AG853" i="38"/>
  <c r="AD853" i="38"/>
  <c r="BC852" i="38"/>
  <c r="AN852" i="38"/>
  <c r="AK852" i="38"/>
  <c r="BD852" i="38" s="1"/>
  <c r="AG852" i="38"/>
  <c r="AD852" i="38"/>
  <c r="BC851" i="38"/>
  <c r="AN851" i="38"/>
  <c r="AK851" i="38"/>
  <c r="BD851" i="38" s="1"/>
  <c r="AG851" i="38"/>
  <c r="AD851" i="38"/>
  <c r="BC850" i="38"/>
  <c r="AN850" i="38"/>
  <c r="AK850" i="38"/>
  <c r="BD850" i="38" s="1"/>
  <c r="AG850" i="38"/>
  <c r="AD850" i="38"/>
  <c r="BC849" i="38"/>
  <c r="AN849" i="38"/>
  <c r="AK849" i="38"/>
  <c r="BD849" i="38" s="1"/>
  <c r="AG849" i="38"/>
  <c r="AD849" i="38"/>
  <c r="BC848" i="38"/>
  <c r="AN848" i="38"/>
  <c r="AK848" i="38"/>
  <c r="BD848" i="38" s="1"/>
  <c r="AG848" i="38"/>
  <c r="AD848" i="38"/>
  <c r="BC847" i="38"/>
  <c r="AN847" i="38"/>
  <c r="AK847" i="38"/>
  <c r="BD847" i="38" s="1"/>
  <c r="AG847" i="38"/>
  <c r="AD847" i="38"/>
  <c r="BC846" i="38"/>
  <c r="AN846" i="38"/>
  <c r="AK846" i="38"/>
  <c r="BD846" i="38" s="1"/>
  <c r="AG846" i="38"/>
  <c r="AD846" i="38"/>
  <c r="BC845" i="38"/>
  <c r="AN845" i="38"/>
  <c r="AK845" i="38"/>
  <c r="BD845" i="38" s="1"/>
  <c r="AG845" i="38"/>
  <c r="AD845" i="38"/>
  <c r="BC844" i="38"/>
  <c r="AN844" i="38"/>
  <c r="AK844" i="38"/>
  <c r="BD844" i="38" s="1"/>
  <c r="AG844" i="38"/>
  <c r="AD844" i="38"/>
  <c r="BC843" i="38"/>
  <c r="AN843" i="38"/>
  <c r="AK843" i="38"/>
  <c r="BD843" i="38" s="1"/>
  <c r="AG843" i="38"/>
  <c r="AD843" i="38"/>
  <c r="BC842" i="38"/>
  <c r="AN842" i="38"/>
  <c r="AK842" i="38"/>
  <c r="BD842" i="38" s="1"/>
  <c r="AG842" i="38"/>
  <c r="AD842" i="38"/>
  <c r="BC841" i="38"/>
  <c r="AN841" i="38"/>
  <c r="AK841" i="38"/>
  <c r="BD841" i="38" s="1"/>
  <c r="AG841" i="38"/>
  <c r="AD841" i="38"/>
  <c r="BC840" i="38"/>
  <c r="AN840" i="38"/>
  <c r="AK840" i="38"/>
  <c r="BD840" i="38" s="1"/>
  <c r="AG840" i="38"/>
  <c r="AD840" i="38"/>
  <c r="BC839" i="38"/>
  <c r="AN839" i="38"/>
  <c r="AK839" i="38"/>
  <c r="BD839" i="38" s="1"/>
  <c r="AG839" i="38"/>
  <c r="AD839" i="38"/>
  <c r="BC838" i="38"/>
  <c r="AN838" i="38"/>
  <c r="AK838" i="38"/>
  <c r="BD838" i="38" s="1"/>
  <c r="AG838" i="38"/>
  <c r="AD838" i="38"/>
  <c r="BC837" i="38"/>
  <c r="AN837" i="38"/>
  <c r="AK837" i="38"/>
  <c r="BD837" i="38" s="1"/>
  <c r="AG837" i="38"/>
  <c r="AD837" i="38"/>
  <c r="BC836" i="38"/>
  <c r="AN836" i="38"/>
  <c r="AK836" i="38"/>
  <c r="BD836" i="38" s="1"/>
  <c r="AG836" i="38"/>
  <c r="AD836" i="38"/>
  <c r="BC835" i="38"/>
  <c r="AN835" i="38"/>
  <c r="AK835" i="38"/>
  <c r="BD835" i="38" s="1"/>
  <c r="AG835" i="38"/>
  <c r="AD835" i="38"/>
  <c r="BC834" i="38"/>
  <c r="AN834" i="38"/>
  <c r="AK834" i="38"/>
  <c r="BD834" i="38" s="1"/>
  <c r="AG834" i="38"/>
  <c r="AD834" i="38"/>
  <c r="BC833" i="38"/>
  <c r="AN833" i="38"/>
  <c r="AK833" i="38"/>
  <c r="BD833" i="38" s="1"/>
  <c r="AG833" i="38"/>
  <c r="AD833" i="38"/>
  <c r="BC832" i="38"/>
  <c r="AN832" i="38"/>
  <c r="AK832" i="38"/>
  <c r="BD832" i="38" s="1"/>
  <c r="AG832" i="38"/>
  <c r="AD832" i="38"/>
  <c r="BC831" i="38"/>
  <c r="AN831" i="38"/>
  <c r="AK831" i="38"/>
  <c r="BD831" i="38" s="1"/>
  <c r="AG831" i="38"/>
  <c r="AD831" i="38"/>
  <c r="BC830" i="38"/>
  <c r="AN830" i="38"/>
  <c r="AK830" i="38"/>
  <c r="BD830" i="38" s="1"/>
  <c r="AG830" i="38"/>
  <c r="AD830" i="38"/>
  <c r="BC829" i="38"/>
  <c r="AN829" i="38"/>
  <c r="AK829" i="38"/>
  <c r="BD829" i="38" s="1"/>
  <c r="AG829" i="38"/>
  <c r="AD829" i="38"/>
  <c r="BC828" i="38"/>
  <c r="AN828" i="38"/>
  <c r="AK828" i="38"/>
  <c r="BD828" i="38" s="1"/>
  <c r="AG828" i="38"/>
  <c r="AD828" i="38"/>
  <c r="BC827" i="38"/>
  <c r="AN827" i="38"/>
  <c r="AK827" i="38"/>
  <c r="BD827" i="38" s="1"/>
  <c r="AG827" i="38"/>
  <c r="AD827" i="38"/>
  <c r="BC826" i="38"/>
  <c r="AN826" i="38"/>
  <c r="AK826" i="38"/>
  <c r="BD826" i="38" s="1"/>
  <c r="AG826" i="38"/>
  <c r="AD826" i="38"/>
  <c r="BC825" i="38"/>
  <c r="AN825" i="38"/>
  <c r="AK825" i="38"/>
  <c r="BD825" i="38" s="1"/>
  <c r="AG825" i="38"/>
  <c r="AD825" i="38"/>
  <c r="BC824" i="38"/>
  <c r="AN824" i="38"/>
  <c r="AK824" i="38"/>
  <c r="BD824" i="38" s="1"/>
  <c r="AG824" i="38"/>
  <c r="AD824" i="38"/>
  <c r="BC823" i="38"/>
  <c r="AN823" i="38"/>
  <c r="AK823" i="38"/>
  <c r="BD823" i="38" s="1"/>
  <c r="AG823" i="38"/>
  <c r="AD823" i="38"/>
  <c r="BC822" i="38"/>
  <c r="AN822" i="38"/>
  <c r="AK822" i="38"/>
  <c r="BD822" i="38" s="1"/>
  <c r="AG822" i="38"/>
  <c r="AD822" i="38"/>
  <c r="BC821" i="38"/>
  <c r="AN821" i="38"/>
  <c r="AK821" i="38"/>
  <c r="BD821" i="38" s="1"/>
  <c r="AG821" i="38"/>
  <c r="AD821" i="38"/>
  <c r="BC820" i="38"/>
  <c r="AN820" i="38"/>
  <c r="AK820" i="38"/>
  <c r="BD820" i="38" s="1"/>
  <c r="AG820" i="38"/>
  <c r="AD820" i="38"/>
  <c r="BC819" i="38"/>
  <c r="AN819" i="38"/>
  <c r="AK819" i="38"/>
  <c r="BD819" i="38" s="1"/>
  <c r="AG819" i="38"/>
  <c r="AD819" i="38"/>
  <c r="BC818" i="38"/>
  <c r="AN818" i="38"/>
  <c r="AK818" i="38"/>
  <c r="BD818" i="38" s="1"/>
  <c r="AG818" i="38"/>
  <c r="AD818" i="38"/>
  <c r="BC817" i="38"/>
  <c r="AN817" i="38"/>
  <c r="AK817" i="38"/>
  <c r="BD817" i="38" s="1"/>
  <c r="AG817" i="38"/>
  <c r="AD817" i="38"/>
  <c r="BC816" i="38"/>
  <c r="AN816" i="38"/>
  <c r="AK816" i="38"/>
  <c r="BD816" i="38" s="1"/>
  <c r="AG816" i="38"/>
  <c r="AD816" i="38"/>
  <c r="BC815" i="38"/>
  <c r="AN815" i="38"/>
  <c r="AK815" i="38"/>
  <c r="BD815" i="38" s="1"/>
  <c r="AG815" i="38"/>
  <c r="AD815" i="38"/>
  <c r="BC814" i="38"/>
  <c r="AN814" i="38"/>
  <c r="AK814" i="38"/>
  <c r="BD814" i="38" s="1"/>
  <c r="AG814" i="38"/>
  <c r="AD814" i="38"/>
  <c r="BC813" i="38"/>
  <c r="AN813" i="38"/>
  <c r="AK813" i="38"/>
  <c r="BD813" i="38" s="1"/>
  <c r="AG813" i="38"/>
  <c r="AD813" i="38"/>
  <c r="BC812" i="38"/>
  <c r="AN812" i="38"/>
  <c r="AK812" i="38"/>
  <c r="BD812" i="38" s="1"/>
  <c r="AG812" i="38"/>
  <c r="AD812" i="38"/>
  <c r="BC811" i="38"/>
  <c r="AN811" i="38"/>
  <c r="AK811" i="38"/>
  <c r="BD811" i="38" s="1"/>
  <c r="AG811" i="38"/>
  <c r="AD811" i="38"/>
  <c r="BC810" i="38"/>
  <c r="AN810" i="38"/>
  <c r="AK810" i="38"/>
  <c r="BD810" i="38" s="1"/>
  <c r="AG810" i="38"/>
  <c r="AD810" i="38"/>
  <c r="BC809" i="38"/>
  <c r="AN809" i="38"/>
  <c r="AK809" i="38"/>
  <c r="BD809" i="38" s="1"/>
  <c r="AG809" i="38"/>
  <c r="AD809" i="38"/>
  <c r="BC808" i="38"/>
  <c r="AN808" i="38"/>
  <c r="AK808" i="38"/>
  <c r="BD808" i="38" s="1"/>
  <c r="AG808" i="38"/>
  <c r="AD808" i="38"/>
  <c r="BC807" i="38"/>
  <c r="AN807" i="38"/>
  <c r="AK807" i="38"/>
  <c r="BD807" i="38" s="1"/>
  <c r="AG807" i="38"/>
  <c r="AD807" i="38"/>
  <c r="BC806" i="38"/>
  <c r="AN806" i="38"/>
  <c r="AK806" i="38"/>
  <c r="BD806" i="38" s="1"/>
  <c r="AG806" i="38"/>
  <c r="AD806" i="38"/>
  <c r="BC805" i="38"/>
  <c r="AN805" i="38"/>
  <c r="AK805" i="38"/>
  <c r="BD805" i="38" s="1"/>
  <c r="AG805" i="38"/>
  <c r="AD805" i="38"/>
  <c r="BC804" i="38"/>
  <c r="AN804" i="38"/>
  <c r="AK804" i="38"/>
  <c r="BD804" i="38" s="1"/>
  <c r="AG804" i="38"/>
  <c r="AD804" i="38"/>
  <c r="BC803" i="38"/>
  <c r="AN803" i="38"/>
  <c r="AK803" i="38"/>
  <c r="BD803" i="38" s="1"/>
  <c r="AG803" i="38"/>
  <c r="AD803" i="38"/>
  <c r="BC802" i="38"/>
  <c r="AN802" i="38"/>
  <c r="AK802" i="38"/>
  <c r="BD802" i="38" s="1"/>
  <c r="AG802" i="38"/>
  <c r="AD802" i="38"/>
  <c r="BC801" i="38"/>
  <c r="AN801" i="38"/>
  <c r="AK801" i="38"/>
  <c r="BD801" i="38" s="1"/>
  <c r="AG801" i="38"/>
  <c r="AD801" i="38"/>
  <c r="BC800" i="38"/>
  <c r="AN800" i="38"/>
  <c r="AK800" i="38"/>
  <c r="BD800" i="38" s="1"/>
  <c r="AG800" i="38"/>
  <c r="AD800" i="38"/>
  <c r="BC799" i="38"/>
  <c r="AN799" i="38"/>
  <c r="AK799" i="38"/>
  <c r="BD799" i="38" s="1"/>
  <c r="AG799" i="38"/>
  <c r="AD799" i="38"/>
  <c r="BC798" i="38"/>
  <c r="AN798" i="38"/>
  <c r="AK798" i="38"/>
  <c r="BD798" i="38" s="1"/>
  <c r="AG798" i="38"/>
  <c r="AD798" i="38"/>
  <c r="BC797" i="38"/>
  <c r="AN797" i="38"/>
  <c r="AK797" i="38"/>
  <c r="BD797" i="38" s="1"/>
  <c r="AG797" i="38"/>
  <c r="AD797" i="38"/>
  <c r="BC796" i="38"/>
  <c r="AN796" i="38"/>
  <c r="AK796" i="38"/>
  <c r="BD796" i="38" s="1"/>
  <c r="AG796" i="38"/>
  <c r="AD796" i="38"/>
  <c r="BC795" i="38"/>
  <c r="AN795" i="38"/>
  <c r="AK795" i="38"/>
  <c r="BD795" i="38" s="1"/>
  <c r="AG795" i="38"/>
  <c r="AD795" i="38"/>
  <c r="BC794" i="38"/>
  <c r="AN794" i="38"/>
  <c r="AK794" i="38"/>
  <c r="BD794" i="38" s="1"/>
  <c r="AG794" i="38"/>
  <c r="AD794" i="38"/>
  <c r="BC793" i="38"/>
  <c r="AN793" i="38"/>
  <c r="AK793" i="38"/>
  <c r="BD793" i="38" s="1"/>
  <c r="AG793" i="38"/>
  <c r="AD793" i="38"/>
  <c r="BC792" i="38"/>
  <c r="AN792" i="38"/>
  <c r="AK792" i="38"/>
  <c r="BD792" i="38" s="1"/>
  <c r="AG792" i="38"/>
  <c r="AD792" i="38"/>
  <c r="BC791" i="38"/>
  <c r="AN791" i="38"/>
  <c r="AK791" i="38"/>
  <c r="BD791" i="38" s="1"/>
  <c r="AG791" i="38"/>
  <c r="AD791" i="38"/>
  <c r="BC790" i="38"/>
  <c r="AN790" i="38"/>
  <c r="AK790" i="38"/>
  <c r="BD790" i="38" s="1"/>
  <c r="AG790" i="38"/>
  <c r="AD790" i="38"/>
  <c r="BC789" i="38"/>
  <c r="AN789" i="38"/>
  <c r="AK789" i="38"/>
  <c r="BD789" i="38" s="1"/>
  <c r="AG789" i="38"/>
  <c r="AD789" i="38"/>
  <c r="BC788" i="38"/>
  <c r="AN788" i="38"/>
  <c r="AK788" i="38"/>
  <c r="BD788" i="38" s="1"/>
  <c r="AG788" i="38"/>
  <c r="AD788" i="38"/>
  <c r="BC787" i="38"/>
  <c r="AN787" i="38"/>
  <c r="AK787" i="38"/>
  <c r="BD787" i="38" s="1"/>
  <c r="AG787" i="38"/>
  <c r="AD787" i="38"/>
  <c r="BC786" i="38"/>
  <c r="AN786" i="38"/>
  <c r="AK786" i="38"/>
  <c r="BD786" i="38" s="1"/>
  <c r="AG786" i="38"/>
  <c r="AD786" i="38"/>
  <c r="BC785" i="38"/>
  <c r="AN785" i="38"/>
  <c r="AK785" i="38"/>
  <c r="BD785" i="38" s="1"/>
  <c r="AG785" i="38"/>
  <c r="AD785" i="38"/>
  <c r="BC784" i="38"/>
  <c r="AN784" i="38"/>
  <c r="AK784" i="38"/>
  <c r="BD784" i="38" s="1"/>
  <c r="AG784" i="38"/>
  <c r="AD784" i="38"/>
  <c r="BC783" i="38"/>
  <c r="AN783" i="38"/>
  <c r="AK783" i="38"/>
  <c r="BD783" i="38" s="1"/>
  <c r="AG783" i="38"/>
  <c r="AD783" i="38"/>
  <c r="BC782" i="38"/>
  <c r="AN782" i="38"/>
  <c r="AK782" i="38"/>
  <c r="BD782" i="38" s="1"/>
  <c r="AG782" i="38"/>
  <c r="AD782" i="38"/>
  <c r="BC781" i="38"/>
  <c r="AN781" i="38"/>
  <c r="AK781" i="38"/>
  <c r="BD781" i="38" s="1"/>
  <c r="AG781" i="38"/>
  <c r="AD781" i="38"/>
  <c r="BC780" i="38"/>
  <c r="AN780" i="38"/>
  <c r="AK780" i="38"/>
  <c r="BD780" i="38" s="1"/>
  <c r="AG780" i="38"/>
  <c r="AD780" i="38"/>
  <c r="BC779" i="38"/>
  <c r="AN779" i="38"/>
  <c r="AK779" i="38"/>
  <c r="BD779" i="38" s="1"/>
  <c r="AG779" i="38"/>
  <c r="AD779" i="38"/>
  <c r="BC778" i="38"/>
  <c r="AN778" i="38"/>
  <c r="AK778" i="38"/>
  <c r="BD778" i="38" s="1"/>
  <c r="AG778" i="38"/>
  <c r="AD778" i="38"/>
  <c r="BC777" i="38"/>
  <c r="AN777" i="38"/>
  <c r="AK777" i="38"/>
  <c r="BD777" i="38" s="1"/>
  <c r="AG777" i="38"/>
  <c r="AD777" i="38"/>
  <c r="BC776" i="38"/>
  <c r="AN776" i="38"/>
  <c r="AK776" i="38"/>
  <c r="BD776" i="38" s="1"/>
  <c r="AG776" i="38"/>
  <c r="AD776" i="38"/>
  <c r="BC775" i="38"/>
  <c r="AN775" i="38"/>
  <c r="AK775" i="38"/>
  <c r="BD775" i="38" s="1"/>
  <c r="AG775" i="38"/>
  <c r="AD775" i="38"/>
  <c r="BC774" i="38"/>
  <c r="AN774" i="38"/>
  <c r="AK774" i="38"/>
  <c r="BD774" i="38" s="1"/>
  <c r="AG774" i="38"/>
  <c r="AD774" i="38"/>
  <c r="BC773" i="38"/>
  <c r="AN773" i="38"/>
  <c r="AK773" i="38"/>
  <c r="BD773" i="38" s="1"/>
  <c r="AG773" i="38"/>
  <c r="AD773" i="38"/>
  <c r="BC772" i="38"/>
  <c r="AN772" i="38"/>
  <c r="AK772" i="38"/>
  <c r="BD772" i="38" s="1"/>
  <c r="AG772" i="38"/>
  <c r="AD772" i="38"/>
  <c r="BC771" i="38"/>
  <c r="AN771" i="38"/>
  <c r="AK771" i="38"/>
  <c r="BD771" i="38" s="1"/>
  <c r="AG771" i="38"/>
  <c r="AD771" i="38"/>
  <c r="BC770" i="38"/>
  <c r="AN770" i="38"/>
  <c r="AK770" i="38"/>
  <c r="BD770" i="38" s="1"/>
  <c r="AG770" i="38"/>
  <c r="AD770" i="38"/>
  <c r="BC769" i="38"/>
  <c r="AN769" i="38"/>
  <c r="AK769" i="38"/>
  <c r="BD769" i="38" s="1"/>
  <c r="AG769" i="38"/>
  <c r="AD769" i="38"/>
  <c r="BC768" i="38"/>
  <c r="AN768" i="38"/>
  <c r="AK768" i="38"/>
  <c r="BD768" i="38" s="1"/>
  <c r="AG768" i="38"/>
  <c r="AD768" i="38"/>
  <c r="BC767" i="38"/>
  <c r="AN767" i="38"/>
  <c r="AK767" i="38"/>
  <c r="BD767" i="38" s="1"/>
  <c r="AG767" i="38"/>
  <c r="AD767" i="38"/>
  <c r="BC766" i="38"/>
  <c r="AN766" i="38"/>
  <c r="AK766" i="38"/>
  <c r="BD766" i="38" s="1"/>
  <c r="AG766" i="38"/>
  <c r="AD766" i="38"/>
  <c r="BC765" i="38"/>
  <c r="AN765" i="38"/>
  <c r="AK765" i="38"/>
  <c r="BD765" i="38" s="1"/>
  <c r="AG765" i="38"/>
  <c r="AD765" i="38"/>
  <c r="BC764" i="38"/>
  <c r="AN764" i="38"/>
  <c r="AK764" i="38"/>
  <c r="BD764" i="38" s="1"/>
  <c r="AG764" i="38"/>
  <c r="AD764" i="38"/>
  <c r="BC763" i="38"/>
  <c r="AN763" i="38"/>
  <c r="AK763" i="38"/>
  <c r="BD763" i="38" s="1"/>
  <c r="AG763" i="38"/>
  <c r="AD763" i="38"/>
  <c r="BC762" i="38"/>
  <c r="AN762" i="38"/>
  <c r="AK762" i="38"/>
  <c r="BD762" i="38" s="1"/>
  <c r="AG762" i="38"/>
  <c r="AD762" i="38"/>
  <c r="BC761" i="38"/>
  <c r="AN761" i="38"/>
  <c r="AK761" i="38"/>
  <c r="BD761" i="38" s="1"/>
  <c r="AG761" i="38"/>
  <c r="AD761" i="38"/>
  <c r="BC760" i="38"/>
  <c r="AN760" i="38"/>
  <c r="AK760" i="38"/>
  <c r="BD760" i="38" s="1"/>
  <c r="AG760" i="38"/>
  <c r="AD760" i="38"/>
  <c r="BC759" i="38"/>
  <c r="AN759" i="38"/>
  <c r="AK759" i="38"/>
  <c r="BD759" i="38" s="1"/>
  <c r="AG759" i="38"/>
  <c r="AD759" i="38"/>
  <c r="BC758" i="38"/>
  <c r="AN758" i="38"/>
  <c r="AK758" i="38"/>
  <c r="BD758" i="38" s="1"/>
  <c r="AG758" i="38"/>
  <c r="AD758" i="38"/>
  <c r="BC757" i="38"/>
  <c r="AN757" i="38"/>
  <c r="AK757" i="38"/>
  <c r="BD757" i="38" s="1"/>
  <c r="AG757" i="38"/>
  <c r="AD757" i="38"/>
  <c r="BC756" i="38"/>
  <c r="AN756" i="38"/>
  <c r="AK756" i="38"/>
  <c r="BD756" i="38" s="1"/>
  <c r="AG756" i="38"/>
  <c r="AD756" i="38"/>
  <c r="BC755" i="38"/>
  <c r="AN755" i="38"/>
  <c r="AK755" i="38"/>
  <c r="BD755" i="38" s="1"/>
  <c r="AG755" i="38"/>
  <c r="AD755" i="38"/>
  <c r="BC754" i="38"/>
  <c r="AN754" i="38"/>
  <c r="AK754" i="38"/>
  <c r="BD754" i="38" s="1"/>
  <c r="AG754" i="38"/>
  <c r="AD754" i="38"/>
  <c r="BC753" i="38"/>
  <c r="AN753" i="38"/>
  <c r="AK753" i="38"/>
  <c r="BD753" i="38" s="1"/>
  <c r="AG753" i="38"/>
  <c r="AD753" i="38"/>
  <c r="BC752" i="38"/>
  <c r="AN752" i="38"/>
  <c r="AK752" i="38"/>
  <c r="BD752" i="38" s="1"/>
  <c r="AG752" i="38"/>
  <c r="AD752" i="38"/>
  <c r="BC751" i="38"/>
  <c r="AN751" i="38"/>
  <c r="AK751" i="38"/>
  <c r="BD751" i="38" s="1"/>
  <c r="AG751" i="38"/>
  <c r="AD751" i="38"/>
  <c r="BC750" i="38"/>
  <c r="AN750" i="38"/>
  <c r="AK750" i="38"/>
  <c r="BD750" i="38" s="1"/>
  <c r="AG750" i="38"/>
  <c r="AD750" i="38"/>
  <c r="BC749" i="38"/>
  <c r="AN749" i="38"/>
  <c r="AK749" i="38"/>
  <c r="BD749" i="38" s="1"/>
  <c r="AG749" i="38"/>
  <c r="AD749" i="38"/>
  <c r="BC748" i="38"/>
  <c r="AN748" i="38"/>
  <c r="AK748" i="38"/>
  <c r="BD748" i="38" s="1"/>
  <c r="AG748" i="38"/>
  <c r="AD748" i="38"/>
  <c r="BC747" i="38"/>
  <c r="AN747" i="38"/>
  <c r="AK747" i="38"/>
  <c r="BD747" i="38" s="1"/>
  <c r="AG747" i="38"/>
  <c r="AD747" i="38"/>
  <c r="BC746" i="38"/>
  <c r="AN746" i="38"/>
  <c r="AK746" i="38"/>
  <c r="BD746" i="38" s="1"/>
  <c r="AG746" i="38"/>
  <c r="AD746" i="38"/>
  <c r="BC745" i="38"/>
  <c r="AN745" i="38"/>
  <c r="AK745" i="38"/>
  <c r="BD745" i="38" s="1"/>
  <c r="AG745" i="38"/>
  <c r="AD745" i="38"/>
  <c r="BC744" i="38"/>
  <c r="AN744" i="38"/>
  <c r="AK744" i="38"/>
  <c r="BD744" i="38" s="1"/>
  <c r="AG744" i="38"/>
  <c r="AD744" i="38"/>
  <c r="BC743" i="38"/>
  <c r="AN743" i="38"/>
  <c r="AK743" i="38"/>
  <c r="BD743" i="38" s="1"/>
  <c r="AG743" i="38"/>
  <c r="AD743" i="38"/>
  <c r="BC742" i="38"/>
  <c r="AN742" i="38"/>
  <c r="AK742" i="38"/>
  <c r="BD742" i="38" s="1"/>
  <c r="AG742" i="38"/>
  <c r="AD742" i="38"/>
  <c r="BC741" i="38"/>
  <c r="AN741" i="38"/>
  <c r="AK741" i="38"/>
  <c r="BD741" i="38" s="1"/>
  <c r="AG741" i="38"/>
  <c r="AD741" i="38"/>
  <c r="BC740" i="38"/>
  <c r="AN740" i="38"/>
  <c r="AK740" i="38"/>
  <c r="BD740" i="38" s="1"/>
  <c r="AG740" i="38"/>
  <c r="AD740" i="38"/>
  <c r="BC739" i="38"/>
  <c r="AN739" i="38"/>
  <c r="AK739" i="38"/>
  <c r="BD739" i="38" s="1"/>
  <c r="AG739" i="38"/>
  <c r="AD739" i="38"/>
  <c r="BC738" i="38"/>
  <c r="AN738" i="38"/>
  <c r="AK738" i="38"/>
  <c r="BD738" i="38" s="1"/>
  <c r="AG738" i="38"/>
  <c r="AD738" i="38"/>
  <c r="BC737" i="38"/>
  <c r="AN737" i="38"/>
  <c r="AK737" i="38"/>
  <c r="BD737" i="38" s="1"/>
  <c r="AG737" i="38"/>
  <c r="AD737" i="38"/>
  <c r="BC736" i="38"/>
  <c r="AN736" i="38"/>
  <c r="AK736" i="38"/>
  <c r="BD736" i="38" s="1"/>
  <c r="AG736" i="38"/>
  <c r="AD736" i="38"/>
  <c r="BC735" i="38"/>
  <c r="AN735" i="38"/>
  <c r="AK735" i="38"/>
  <c r="BD735" i="38" s="1"/>
  <c r="AG735" i="38"/>
  <c r="AD735" i="38"/>
  <c r="BC734" i="38"/>
  <c r="AN734" i="38"/>
  <c r="AK734" i="38"/>
  <c r="BD734" i="38" s="1"/>
  <c r="AG734" i="38"/>
  <c r="AD734" i="38"/>
  <c r="BC733" i="38"/>
  <c r="AN733" i="38"/>
  <c r="AK733" i="38"/>
  <c r="BD733" i="38" s="1"/>
  <c r="AG733" i="38"/>
  <c r="AD733" i="38"/>
  <c r="BC732" i="38"/>
  <c r="AN732" i="38"/>
  <c r="AK732" i="38"/>
  <c r="BD732" i="38" s="1"/>
  <c r="AG732" i="38"/>
  <c r="AD732" i="38"/>
  <c r="BC731" i="38"/>
  <c r="AN731" i="38"/>
  <c r="AK731" i="38"/>
  <c r="BD731" i="38" s="1"/>
  <c r="AG731" i="38"/>
  <c r="AD731" i="38"/>
  <c r="BC730" i="38"/>
  <c r="AN730" i="38"/>
  <c r="AK730" i="38"/>
  <c r="BD730" i="38" s="1"/>
  <c r="AG730" i="38"/>
  <c r="AD730" i="38"/>
  <c r="BC729" i="38"/>
  <c r="AN729" i="38"/>
  <c r="AK729" i="38"/>
  <c r="BD729" i="38" s="1"/>
  <c r="AG729" i="38"/>
  <c r="AD729" i="38"/>
  <c r="BC728" i="38"/>
  <c r="AN728" i="38"/>
  <c r="AK728" i="38"/>
  <c r="BD728" i="38" s="1"/>
  <c r="AG728" i="38"/>
  <c r="AD728" i="38"/>
  <c r="BC727" i="38"/>
  <c r="AN727" i="38"/>
  <c r="AK727" i="38"/>
  <c r="BD727" i="38" s="1"/>
  <c r="AG727" i="38"/>
  <c r="AD727" i="38"/>
  <c r="BC726" i="38"/>
  <c r="AN726" i="38"/>
  <c r="AK726" i="38"/>
  <c r="BD726" i="38" s="1"/>
  <c r="AG726" i="38"/>
  <c r="AD726" i="38"/>
  <c r="BC725" i="38"/>
  <c r="AN725" i="38"/>
  <c r="AK725" i="38"/>
  <c r="BD725" i="38" s="1"/>
  <c r="AG725" i="38"/>
  <c r="AD725" i="38"/>
  <c r="BC724" i="38"/>
  <c r="AN724" i="38"/>
  <c r="AK724" i="38"/>
  <c r="BD724" i="38" s="1"/>
  <c r="AG724" i="38"/>
  <c r="AD724" i="38"/>
  <c r="BC723" i="38"/>
  <c r="AN723" i="38"/>
  <c r="AK723" i="38"/>
  <c r="BD723" i="38" s="1"/>
  <c r="AG723" i="38"/>
  <c r="AD723" i="38"/>
  <c r="BC722" i="38"/>
  <c r="AN722" i="38"/>
  <c r="AK722" i="38"/>
  <c r="BD722" i="38" s="1"/>
  <c r="AG722" i="38"/>
  <c r="AD722" i="38"/>
  <c r="BC721" i="38"/>
  <c r="AN721" i="38"/>
  <c r="AK721" i="38"/>
  <c r="BD721" i="38" s="1"/>
  <c r="AG721" i="38"/>
  <c r="AD721" i="38"/>
  <c r="BC720" i="38"/>
  <c r="AN720" i="38"/>
  <c r="AK720" i="38"/>
  <c r="BD720" i="38" s="1"/>
  <c r="AG720" i="38"/>
  <c r="AD720" i="38"/>
  <c r="BC719" i="38"/>
  <c r="AN719" i="38"/>
  <c r="AK719" i="38"/>
  <c r="BD719" i="38" s="1"/>
  <c r="AG719" i="38"/>
  <c r="AD719" i="38"/>
  <c r="BC718" i="38"/>
  <c r="AN718" i="38"/>
  <c r="AK718" i="38"/>
  <c r="BD718" i="38" s="1"/>
  <c r="AG718" i="38"/>
  <c r="AD718" i="38"/>
  <c r="BC717" i="38"/>
  <c r="AN717" i="38"/>
  <c r="AK717" i="38"/>
  <c r="BD717" i="38" s="1"/>
  <c r="AG717" i="38"/>
  <c r="AD717" i="38"/>
  <c r="BC716" i="38"/>
  <c r="AN716" i="38"/>
  <c r="AK716" i="38"/>
  <c r="BD716" i="38" s="1"/>
  <c r="AG716" i="38"/>
  <c r="AD716" i="38"/>
  <c r="BC715" i="38"/>
  <c r="AN715" i="38"/>
  <c r="AK715" i="38"/>
  <c r="BD715" i="38" s="1"/>
  <c r="AG715" i="38"/>
  <c r="AD715" i="38"/>
  <c r="BC714" i="38"/>
  <c r="AN714" i="38"/>
  <c r="AK714" i="38"/>
  <c r="BD714" i="38" s="1"/>
  <c r="AG714" i="38"/>
  <c r="AD714" i="38"/>
  <c r="BC713" i="38"/>
  <c r="AN713" i="38"/>
  <c r="AK713" i="38"/>
  <c r="BD713" i="38" s="1"/>
  <c r="AG713" i="38"/>
  <c r="AD713" i="38"/>
  <c r="BC712" i="38"/>
  <c r="AN712" i="38"/>
  <c r="AK712" i="38"/>
  <c r="BD712" i="38" s="1"/>
  <c r="AG712" i="38"/>
  <c r="AD712" i="38"/>
  <c r="BC711" i="38"/>
  <c r="AN711" i="38"/>
  <c r="AK711" i="38"/>
  <c r="BD711" i="38" s="1"/>
  <c r="AG711" i="38"/>
  <c r="AD711" i="38"/>
  <c r="BC710" i="38"/>
  <c r="AN710" i="38"/>
  <c r="AK710" i="38"/>
  <c r="BD710" i="38" s="1"/>
  <c r="AG710" i="38"/>
  <c r="AD710" i="38"/>
  <c r="BC709" i="38"/>
  <c r="AN709" i="38"/>
  <c r="AK709" i="38"/>
  <c r="BD709" i="38" s="1"/>
  <c r="AG709" i="38"/>
  <c r="AI709" i="38" s="1"/>
  <c r="AD709" i="38"/>
  <c r="BC708" i="38"/>
  <c r="AN708" i="38"/>
  <c r="AK708" i="38"/>
  <c r="BD708" i="38" s="1"/>
  <c r="AG708" i="38"/>
  <c r="AI708" i="38" s="1"/>
  <c r="AD708" i="38"/>
  <c r="BC707" i="38"/>
  <c r="AN707" i="38"/>
  <c r="AK707" i="38"/>
  <c r="BD707" i="38" s="1"/>
  <c r="AG707" i="38"/>
  <c r="AI707" i="38" s="1"/>
  <c r="AD707" i="38"/>
  <c r="BC706" i="38"/>
  <c r="AN706" i="38"/>
  <c r="AK706" i="38"/>
  <c r="BD706" i="38" s="1"/>
  <c r="AG706" i="38"/>
  <c r="AI706" i="38" s="1"/>
  <c r="AD706" i="38"/>
  <c r="BC705" i="38"/>
  <c r="AN705" i="38"/>
  <c r="AK705" i="38"/>
  <c r="BD705" i="38" s="1"/>
  <c r="AG705" i="38"/>
  <c r="AI705" i="38" s="1"/>
  <c r="AD705" i="38"/>
  <c r="BC704" i="38"/>
  <c r="AN704" i="38"/>
  <c r="AK704" i="38"/>
  <c r="BD704" i="38" s="1"/>
  <c r="AG704" i="38"/>
  <c r="AI704" i="38" s="1"/>
  <c r="AD704" i="38"/>
  <c r="BC703" i="38"/>
  <c r="AN703" i="38"/>
  <c r="AK703" i="38"/>
  <c r="BD703" i="38" s="1"/>
  <c r="AG703" i="38"/>
  <c r="AI703" i="38" s="1"/>
  <c r="AD703" i="38"/>
  <c r="BC702" i="38"/>
  <c r="AN702" i="38"/>
  <c r="AK702" i="38"/>
  <c r="BD702" i="38" s="1"/>
  <c r="AG702" i="38"/>
  <c r="AI702" i="38" s="1"/>
  <c r="AD702" i="38"/>
  <c r="BC701" i="38"/>
  <c r="AN701" i="38"/>
  <c r="AK701" i="38"/>
  <c r="BD701" i="38" s="1"/>
  <c r="AG701" i="38"/>
  <c r="AI701" i="38" s="1"/>
  <c r="AD701" i="38"/>
  <c r="BC700" i="38"/>
  <c r="AN700" i="38"/>
  <c r="AK700" i="38"/>
  <c r="BD700" i="38" s="1"/>
  <c r="AG700" i="38"/>
  <c r="AI700" i="38" s="1"/>
  <c r="AD700" i="38"/>
  <c r="BC699" i="38"/>
  <c r="AN699" i="38"/>
  <c r="AK699" i="38"/>
  <c r="BD699" i="38" s="1"/>
  <c r="AG699" i="38"/>
  <c r="AI699" i="38" s="1"/>
  <c r="AD699" i="38"/>
  <c r="BC698" i="38"/>
  <c r="AN698" i="38"/>
  <c r="AK698" i="38"/>
  <c r="BD698" i="38" s="1"/>
  <c r="AG698" i="38"/>
  <c r="AI698" i="38" s="1"/>
  <c r="AD698" i="38"/>
  <c r="BC697" i="38"/>
  <c r="AN697" i="38"/>
  <c r="AK697" i="38"/>
  <c r="BD697" i="38" s="1"/>
  <c r="AG697" i="38"/>
  <c r="AI697" i="38" s="1"/>
  <c r="AD697" i="38"/>
  <c r="BC696" i="38"/>
  <c r="AN696" i="38"/>
  <c r="AK696" i="38"/>
  <c r="BD696" i="38" s="1"/>
  <c r="AG696" i="38"/>
  <c r="AI696" i="38" s="1"/>
  <c r="AD696" i="38"/>
  <c r="BC695" i="38"/>
  <c r="AN695" i="38"/>
  <c r="AK695" i="38"/>
  <c r="BD695" i="38" s="1"/>
  <c r="AG695" i="38"/>
  <c r="AI695" i="38" s="1"/>
  <c r="AD695" i="38"/>
  <c r="BC694" i="38"/>
  <c r="AN694" i="38"/>
  <c r="AK694" i="38"/>
  <c r="BD694" i="38" s="1"/>
  <c r="AG694" i="38"/>
  <c r="AI694" i="38" s="1"/>
  <c r="AD694" i="38"/>
  <c r="BC693" i="38"/>
  <c r="AN693" i="38"/>
  <c r="AK693" i="38"/>
  <c r="BD693" i="38" s="1"/>
  <c r="AG693" i="38"/>
  <c r="AI693" i="38" s="1"/>
  <c r="AD693" i="38"/>
  <c r="BC692" i="38"/>
  <c r="AN692" i="38"/>
  <c r="AK692" i="38"/>
  <c r="BD692" i="38" s="1"/>
  <c r="AG692" i="38"/>
  <c r="AI692" i="38" s="1"/>
  <c r="AD692" i="38"/>
  <c r="BC691" i="38"/>
  <c r="AN691" i="38"/>
  <c r="AK691" i="38"/>
  <c r="BD691" i="38" s="1"/>
  <c r="AG691" i="38"/>
  <c r="AI691" i="38" s="1"/>
  <c r="AD691" i="38"/>
  <c r="BC690" i="38"/>
  <c r="AN690" i="38"/>
  <c r="AK690" i="38"/>
  <c r="BD690" i="38" s="1"/>
  <c r="AG690" i="38"/>
  <c r="AI690" i="38" s="1"/>
  <c r="AD690" i="38"/>
  <c r="BC689" i="38"/>
  <c r="AN689" i="38"/>
  <c r="AK689" i="38"/>
  <c r="BD689" i="38" s="1"/>
  <c r="AG689" i="38"/>
  <c r="AD689" i="38"/>
  <c r="BC688" i="38"/>
  <c r="AN688" i="38"/>
  <c r="AK688" i="38"/>
  <c r="BD688" i="38" s="1"/>
  <c r="AG688" i="38"/>
  <c r="AI688" i="38" s="1"/>
  <c r="AD688" i="38"/>
  <c r="BC687" i="38"/>
  <c r="AN687" i="38"/>
  <c r="AK687" i="38"/>
  <c r="BD687" i="38" s="1"/>
  <c r="AG687" i="38"/>
  <c r="AI687" i="38" s="1"/>
  <c r="AD687" i="38"/>
  <c r="BC686" i="38"/>
  <c r="AN686" i="38"/>
  <c r="AK686" i="38"/>
  <c r="BD686" i="38" s="1"/>
  <c r="AG686" i="38"/>
  <c r="AI686" i="38" s="1"/>
  <c r="AD686" i="38"/>
  <c r="BC685" i="38"/>
  <c r="AN685" i="38"/>
  <c r="AK685" i="38"/>
  <c r="BD685" i="38" s="1"/>
  <c r="AG685" i="38"/>
  <c r="AI685" i="38" s="1"/>
  <c r="AD685" i="38"/>
  <c r="BC684" i="38"/>
  <c r="AN684" i="38"/>
  <c r="AK684" i="38"/>
  <c r="BD684" i="38" s="1"/>
  <c r="AG684" i="38"/>
  <c r="AD684" i="38"/>
  <c r="BC683" i="38"/>
  <c r="AN683" i="38"/>
  <c r="AK683" i="38"/>
  <c r="BD683" i="38" s="1"/>
  <c r="AG683" i="38"/>
  <c r="AD683" i="38"/>
  <c r="BC682" i="38"/>
  <c r="AN682" i="38"/>
  <c r="AK682" i="38"/>
  <c r="BD682" i="38" s="1"/>
  <c r="AG682" i="38"/>
  <c r="AD682" i="38"/>
  <c r="BC681" i="38"/>
  <c r="AN681" i="38"/>
  <c r="AK681" i="38"/>
  <c r="BD681" i="38" s="1"/>
  <c r="AG681" i="38"/>
  <c r="AD681" i="38"/>
  <c r="BC680" i="38"/>
  <c r="AN680" i="38"/>
  <c r="AK680" i="38"/>
  <c r="BD680" i="38" s="1"/>
  <c r="AG680" i="38"/>
  <c r="AD680" i="38"/>
  <c r="BC679" i="38"/>
  <c r="AN679" i="38"/>
  <c r="AK679" i="38"/>
  <c r="BD679" i="38" s="1"/>
  <c r="AG679" i="38"/>
  <c r="AD679" i="38"/>
  <c r="BC678" i="38"/>
  <c r="AN678" i="38"/>
  <c r="AK678" i="38"/>
  <c r="BD678" i="38" s="1"/>
  <c r="AG678" i="38"/>
  <c r="AD678" i="38"/>
  <c r="BC677" i="38"/>
  <c r="AN677" i="38"/>
  <c r="AK677" i="38"/>
  <c r="BD677" i="38" s="1"/>
  <c r="AG677" i="38"/>
  <c r="AD677" i="38"/>
  <c r="BC676" i="38"/>
  <c r="AN676" i="38"/>
  <c r="AK676" i="38"/>
  <c r="BD676" i="38" s="1"/>
  <c r="AG676" i="38"/>
  <c r="AD676" i="38"/>
  <c r="BC675" i="38"/>
  <c r="AN675" i="38"/>
  <c r="AK675" i="38"/>
  <c r="BD675" i="38" s="1"/>
  <c r="AG675" i="38"/>
  <c r="AD675" i="38"/>
  <c r="BC674" i="38"/>
  <c r="AN674" i="38"/>
  <c r="AK674" i="38"/>
  <c r="BD674" i="38" s="1"/>
  <c r="AG674" i="38"/>
  <c r="AD674" i="38"/>
  <c r="BC673" i="38"/>
  <c r="AN673" i="38"/>
  <c r="AK673" i="38"/>
  <c r="BD673" i="38" s="1"/>
  <c r="AG673" i="38"/>
  <c r="AD673" i="38"/>
  <c r="BC672" i="38"/>
  <c r="AN672" i="38"/>
  <c r="AK672" i="38"/>
  <c r="BD672" i="38" s="1"/>
  <c r="AG672" i="38"/>
  <c r="AD672" i="38"/>
  <c r="BC671" i="38"/>
  <c r="AN671" i="38"/>
  <c r="AK671" i="38"/>
  <c r="BD671" i="38" s="1"/>
  <c r="AG671" i="38"/>
  <c r="AD671" i="38"/>
  <c r="BC670" i="38"/>
  <c r="AN670" i="38"/>
  <c r="AK670" i="38"/>
  <c r="BD670" i="38" s="1"/>
  <c r="AG670" i="38"/>
  <c r="AD670" i="38"/>
  <c r="BC669" i="38"/>
  <c r="AN669" i="38"/>
  <c r="AK669" i="38"/>
  <c r="BD669" i="38" s="1"/>
  <c r="AG669" i="38"/>
  <c r="AD669" i="38"/>
  <c r="BC668" i="38"/>
  <c r="AN668" i="38"/>
  <c r="AK668" i="38"/>
  <c r="BD668" i="38" s="1"/>
  <c r="AG668" i="38"/>
  <c r="AD668" i="38"/>
  <c r="BC667" i="38"/>
  <c r="AN667" i="38"/>
  <c r="AK667" i="38"/>
  <c r="BD667" i="38" s="1"/>
  <c r="AG667" i="38"/>
  <c r="AD667" i="38"/>
  <c r="BC666" i="38"/>
  <c r="AN666" i="38"/>
  <c r="AK666" i="38"/>
  <c r="BD666" i="38" s="1"/>
  <c r="AG666" i="38"/>
  <c r="AD666" i="38"/>
  <c r="BC665" i="38"/>
  <c r="AN665" i="38"/>
  <c r="AK665" i="38"/>
  <c r="BD665" i="38" s="1"/>
  <c r="AG665" i="38"/>
  <c r="AD665" i="38"/>
  <c r="BC664" i="38"/>
  <c r="AN664" i="38"/>
  <c r="AK664" i="38"/>
  <c r="BD664" i="38" s="1"/>
  <c r="AG664" i="38"/>
  <c r="AD664" i="38"/>
  <c r="BC663" i="38"/>
  <c r="AN663" i="38"/>
  <c r="AK663" i="38"/>
  <c r="BD663" i="38" s="1"/>
  <c r="AG663" i="38"/>
  <c r="AD663" i="38"/>
  <c r="BC662" i="38"/>
  <c r="AN662" i="38"/>
  <c r="AK662" i="38"/>
  <c r="BD662" i="38" s="1"/>
  <c r="AG662" i="38"/>
  <c r="AD662" i="38"/>
  <c r="BC661" i="38"/>
  <c r="AN661" i="38"/>
  <c r="AK661" i="38"/>
  <c r="BD661" i="38" s="1"/>
  <c r="AG661" i="38"/>
  <c r="AD661" i="38"/>
  <c r="BC660" i="38"/>
  <c r="AN660" i="38"/>
  <c r="AK660" i="38"/>
  <c r="BD660" i="38" s="1"/>
  <c r="AG660" i="38"/>
  <c r="AD660" i="38"/>
  <c r="BC659" i="38"/>
  <c r="AN659" i="38"/>
  <c r="AK659" i="38"/>
  <c r="BD659" i="38" s="1"/>
  <c r="AG659" i="38"/>
  <c r="AD659" i="38"/>
  <c r="BC658" i="38"/>
  <c r="AN658" i="38"/>
  <c r="AK658" i="38"/>
  <c r="BD658" i="38" s="1"/>
  <c r="AG658" i="38"/>
  <c r="AD658" i="38"/>
  <c r="BC657" i="38"/>
  <c r="AN657" i="38"/>
  <c r="AK657" i="38"/>
  <c r="BD657" i="38" s="1"/>
  <c r="AG657" i="38"/>
  <c r="AD657" i="38"/>
  <c r="BC656" i="38"/>
  <c r="AN656" i="38"/>
  <c r="AK656" i="38"/>
  <c r="BD656" i="38" s="1"/>
  <c r="AG656" i="38"/>
  <c r="AD656" i="38"/>
  <c r="BC655" i="38"/>
  <c r="AN655" i="38"/>
  <c r="AK655" i="38"/>
  <c r="BD655" i="38" s="1"/>
  <c r="AG655" i="38"/>
  <c r="AD655" i="38"/>
  <c r="BC654" i="38"/>
  <c r="AN654" i="38"/>
  <c r="AK654" i="38"/>
  <c r="BD654" i="38" s="1"/>
  <c r="AG654" i="38"/>
  <c r="AD654" i="38"/>
  <c r="BC653" i="38"/>
  <c r="AN653" i="38"/>
  <c r="AK653" i="38"/>
  <c r="BD653" i="38" s="1"/>
  <c r="AG653" i="38"/>
  <c r="AD653" i="38"/>
  <c r="BC652" i="38"/>
  <c r="AN652" i="38"/>
  <c r="AK652" i="38"/>
  <c r="BD652" i="38" s="1"/>
  <c r="AG652" i="38"/>
  <c r="AD652" i="38"/>
  <c r="BC651" i="38"/>
  <c r="AN651" i="38"/>
  <c r="AK651" i="38"/>
  <c r="BD651" i="38" s="1"/>
  <c r="AG651" i="38"/>
  <c r="AD651" i="38"/>
  <c r="BC650" i="38"/>
  <c r="AN650" i="38"/>
  <c r="AK650" i="38"/>
  <c r="BD650" i="38" s="1"/>
  <c r="AG650" i="38"/>
  <c r="AD650" i="38"/>
  <c r="BC649" i="38"/>
  <c r="AN649" i="38"/>
  <c r="AK649" i="38"/>
  <c r="BD649" i="38" s="1"/>
  <c r="AG649" i="38"/>
  <c r="AD649" i="38"/>
  <c r="BC648" i="38"/>
  <c r="AN648" i="38"/>
  <c r="AK648" i="38"/>
  <c r="BD648" i="38" s="1"/>
  <c r="AG648" i="38"/>
  <c r="AD648" i="38"/>
  <c r="BC647" i="38"/>
  <c r="AN647" i="38"/>
  <c r="AK647" i="38"/>
  <c r="BD647" i="38" s="1"/>
  <c r="AG647" i="38"/>
  <c r="AD647" i="38"/>
  <c r="BC646" i="38"/>
  <c r="AN646" i="38"/>
  <c r="AK646" i="38"/>
  <c r="BD646" i="38" s="1"/>
  <c r="AG646" i="38"/>
  <c r="AD646" i="38"/>
  <c r="BC645" i="38"/>
  <c r="AN645" i="38"/>
  <c r="AK645" i="38"/>
  <c r="BD645" i="38" s="1"/>
  <c r="AG645" i="38"/>
  <c r="AD645" i="38"/>
  <c r="BC644" i="38"/>
  <c r="AN644" i="38"/>
  <c r="AK644" i="38"/>
  <c r="BD644" i="38" s="1"/>
  <c r="AG644" i="38"/>
  <c r="AD644" i="38"/>
  <c r="BC643" i="38"/>
  <c r="AN643" i="38"/>
  <c r="AK643" i="38"/>
  <c r="BD643" i="38" s="1"/>
  <c r="AG643" i="38"/>
  <c r="AD643" i="38"/>
  <c r="BC642" i="38"/>
  <c r="AN642" i="38"/>
  <c r="AK642" i="38"/>
  <c r="BD642" i="38" s="1"/>
  <c r="AG642" i="38"/>
  <c r="AD642" i="38"/>
  <c r="BC641" i="38"/>
  <c r="AN641" i="38"/>
  <c r="AK641" i="38"/>
  <c r="BD641" i="38" s="1"/>
  <c r="AG641" i="38"/>
  <c r="AD641" i="38"/>
  <c r="BC640" i="38"/>
  <c r="AN640" i="38"/>
  <c r="AK640" i="38"/>
  <c r="BD640" i="38" s="1"/>
  <c r="AG640" i="38"/>
  <c r="AD640" i="38"/>
  <c r="BC639" i="38"/>
  <c r="AN639" i="38"/>
  <c r="AK639" i="38"/>
  <c r="BD639" i="38" s="1"/>
  <c r="AG639" i="38"/>
  <c r="AD639" i="38"/>
  <c r="BC638" i="38"/>
  <c r="AN638" i="38"/>
  <c r="AK638" i="38"/>
  <c r="BD638" i="38" s="1"/>
  <c r="AG638" i="38"/>
  <c r="AD638" i="38"/>
  <c r="BC637" i="38"/>
  <c r="AN637" i="38"/>
  <c r="AK637" i="38"/>
  <c r="BD637" i="38" s="1"/>
  <c r="AG637" i="38"/>
  <c r="AD637" i="38"/>
  <c r="BC636" i="38"/>
  <c r="AN636" i="38"/>
  <c r="AK636" i="38"/>
  <c r="BD636" i="38" s="1"/>
  <c r="AG636" i="38"/>
  <c r="AD636" i="38"/>
  <c r="BC635" i="38"/>
  <c r="AN635" i="38"/>
  <c r="AK635" i="38"/>
  <c r="BD635" i="38" s="1"/>
  <c r="AG635" i="38"/>
  <c r="AD635" i="38"/>
  <c r="BC634" i="38"/>
  <c r="AN634" i="38"/>
  <c r="AK634" i="38"/>
  <c r="BD634" i="38" s="1"/>
  <c r="AG634" i="38"/>
  <c r="AD634" i="38"/>
  <c r="BC633" i="38"/>
  <c r="AN633" i="38"/>
  <c r="AK633" i="38"/>
  <c r="BD633" i="38" s="1"/>
  <c r="AG633" i="38"/>
  <c r="AD633" i="38"/>
  <c r="BC632" i="38"/>
  <c r="AN632" i="38"/>
  <c r="AK632" i="38"/>
  <c r="BD632" i="38" s="1"/>
  <c r="AG632" i="38"/>
  <c r="AD632" i="38"/>
  <c r="BC631" i="38"/>
  <c r="AN631" i="38"/>
  <c r="AK631" i="38"/>
  <c r="BD631" i="38" s="1"/>
  <c r="AG631" i="38"/>
  <c r="AD631" i="38"/>
  <c r="BC630" i="38"/>
  <c r="AN630" i="38"/>
  <c r="AK630" i="38"/>
  <c r="BD630" i="38" s="1"/>
  <c r="AG630" i="38"/>
  <c r="AD630" i="38"/>
  <c r="BC629" i="38"/>
  <c r="AN629" i="38"/>
  <c r="AK629" i="38"/>
  <c r="BD629" i="38" s="1"/>
  <c r="AG629" i="38"/>
  <c r="AD629" i="38"/>
  <c r="BC628" i="38"/>
  <c r="AN628" i="38"/>
  <c r="AK628" i="38"/>
  <c r="BD628" i="38" s="1"/>
  <c r="AG628" i="38"/>
  <c r="AD628" i="38"/>
  <c r="BC627" i="38"/>
  <c r="AN627" i="38"/>
  <c r="AK627" i="38"/>
  <c r="BD627" i="38" s="1"/>
  <c r="AG627" i="38"/>
  <c r="AD627" i="38"/>
  <c r="BC626" i="38"/>
  <c r="AN626" i="38"/>
  <c r="AK626" i="38"/>
  <c r="BD626" i="38" s="1"/>
  <c r="AG626" i="38"/>
  <c r="AD626" i="38"/>
  <c r="BC625" i="38"/>
  <c r="AN625" i="38"/>
  <c r="AK625" i="38"/>
  <c r="BD625" i="38" s="1"/>
  <c r="AG625" i="38"/>
  <c r="AD625" i="38"/>
  <c r="BC624" i="38"/>
  <c r="AN624" i="38"/>
  <c r="AK624" i="38"/>
  <c r="BD624" i="38" s="1"/>
  <c r="AG624" i="38"/>
  <c r="AD624" i="38"/>
  <c r="BC623" i="38"/>
  <c r="AN623" i="38"/>
  <c r="AK623" i="38"/>
  <c r="BD623" i="38" s="1"/>
  <c r="AG623" i="38"/>
  <c r="AD623" i="38"/>
  <c r="BC622" i="38"/>
  <c r="AN622" i="38"/>
  <c r="AK622" i="38"/>
  <c r="BD622" i="38" s="1"/>
  <c r="AG622" i="38"/>
  <c r="AD622" i="38"/>
  <c r="BC621" i="38"/>
  <c r="AN621" i="38"/>
  <c r="AK621" i="38"/>
  <c r="BD621" i="38" s="1"/>
  <c r="AG621" i="38"/>
  <c r="AD621" i="38"/>
  <c r="BC620" i="38"/>
  <c r="AN620" i="38"/>
  <c r="AK620" i="38"/>
  <c r="BD620" i="38" s="1"/>
  <c r="AG620" i="38"/>
  <c r="AD620" i="38"/>
  <c r="BC619" i="38"/>
  <c r="AN619" i="38"/>
  <c r="AK619" i="38"/>
  <c r="BD619" i="38" s="1"/>
  <c r="AG619" i="38"/>
  <c r="AD619" i="38"/>
  <c r="BC618" i="38"/>
  <c r="AN618" i="38"/>
  <c r="AK618" i="38"/>
  <c r="BD618" i="38" s="1"/>
  <c r="AG618" i="38"/>
  <c r="AD618" i="38"/>
  <c r="BC617" i="38"/>
  <c r="AN617" i="38"/>
  <c r="AK617" i="38"/>
  <c r="BD617" i="38" s="1"/>
  <c r="AG617" i="38"/>
  <c r="AD617" i="38"/>
  <c r="BC616" i="38"/>
  <c r="AN616" i="38"/>
  <c r="AK616" i="38"/>
  <c r="BD616" i="38" s="1"/>
  <c r="AG616" i="38"/>
  <c r="AD616" i="38"/>
  <c r="BC615" i="38"/>
  <c r="AN615" i="38"/>
  <c r="AK615" i="38"/>
  <c r="BD615" i="38" s="1"/>
  <c r="AG615" i="38"/>
  <c r="AD615" i="38"/>
  <c r="BC614" i="38"/>
  <c r="AN614" i="38"/>
  <c r="AK614" i="38"/>
  <c r="BD614" i="38" s="1"/>
  <c r="AG614" i="38"/>
  <c r="AD614" i="38"/>
  <c r="BC613" i="38"/>
  <c r="AN613" i="38"/>
  <c r="AK613" i="38"/>
  <c r="BD613" i="38" s="1"/>
  <c r="AG613" i="38"/>
  <c r="AD613" i="38"/>
  <c r="BC612" i="38"/>
  <c r="AN612" i="38"/>
  <c r="AK612" i="38"/>
  <c r="BD612" i="38" s="1"/>
  <c r="AG612" i="38"/>
  <c r="AD612" i="38"/>
  <c r="BC611" i="38"/>
  <c r="AN611" i="38"/>
  <c r="AK611" i="38"/>
  <c r="BD611" i="38" s="1"/>
  <c r="AG611" i="38"/>
  <c r="AD611" i="38"/>
  <c r="BC610" i="38"/>
  <c r="AN610" i="38"/>
  <c r="AK610" i="38"/>
  <c r="BD610" i="38" s="1"/>
  <c r="AG610" i="38"/>
  <c r="AD610" i="38"/>
  <c r="BC609" i="38"/>
  <c r="AN609" i="38"/>
  <c r="AK609" i="38"/>
  <c r="BD609" i="38" s="1"/>
  <c r="AG609" i="38"/>
  <c r="AD609" i="38"/>
  <c r="BC608" i="38"/>
  <c r="AN608" i="38"/>
  <c r="AK608" i="38"/>
  <c r="BD608" i="38" s="1"/>
  <c r="AG608" i="38"/>
  <c r="AD608" i="38"/>
  <c r="BC607" i="38"/>
  <c r="AN607" i="38"/>
  <c r="AK607" i="38"/>
  <c r="BD607" i="38" s="1"/>
  <c r="AG607" i="38"/>
  <c r="AD607" i="38"/>
  <c r="BC606" i="38"/>
  <c r="AN606" i="38"/>
  <c r="AK606" i="38"/>
  <c r="BD606" i="38" s="1"/>
  <c r="AG606" i="38"/>
  <c r="AD606" i="38"/>
  <c r="BC605" i="38"/>
  <c r="AN605" i="38"/>
  <c r="AK605" i="38"/>
  <c r="BD605" i="38" s="1"/>
  <c r="AG605" i="38"/>
  <c r="AD605" i="38"/>
  <c r="BC604" i="38"/>
  <c r="AN604" i="38"/>
  <c r="AK604" i="38"/>
  <c r="BD604" i="38" s="1"/>
  <c r="AG604" i="38"/>
  <c r="AD604" i="38"/>
  <c r="BC603" i="38"/>
  <c r="AN603" i="38"/>
  <c r="AK603" i="38"/>
  <c r="BD603" i="38" s="1"/>
  <c r="AG603" i="38"/>
  <c r="AD603" i="38"/>
  <c r="BC602" i="38"/>
  <c r="AN602" i="38"/>
  <c r="AK602" i="38"/>
  <c r="BD602" i="38" s="1"/>
  <c r="AG602" i="38"/>
  <c r="AI602" i="38" s="1"/>
  <c r="AD602" i="38"/>
  <c r="BC601" i="38"/>
  <c r="AN601" i="38"/>
  <c r="AK601" i="38"/>
  <c r="BD601" i="38" s="1"/>
  <c r="AG601" i="38"/>
  <c r="AI601" i="38" s="1"/>
  <c r="AD601" i="38"/>
  <c r="BC600" i="38"/>
  <c r="AN600" i="38"/>
  <c r="AK600" i="38"/>
  <c r="BD600" i="38" s="1"/>
  <c r="AG600" i="38"/>
  <c r="AI600" i="38" s="1"/>
  <c r="AD600" i="38"/>
  <c r="BC599" i="38"/>
  <c r="AN599" i="38"/>
  <c r="AK599" i="38"/>
  <c r="BD599" i="38" s="1"/>
  <c r="AG599" i="38"/>
  <c r="AI599" i="38" s="1"/>
  <c r="AD599" i="38"/>
  <c r="BC598" i="38"/>
  <c r="AN598" i="38"/>
  <c r="AK598" i="38"/>
  <c r="BD598" i="38" s="1"/>
  <c r="AG598" i="38"/>
  <c r="AI598" i="38" s="1"/>
  <c r="AD598" i="38"/>
  <c r="BC597" i="38"/>
  <c r="AN597" i="38"/>
  <c r="AK597" i="38"/>
  <c r="BD597" i="38" s="1"/>
  <c r="AG597" i="38"/>
  <c r="AI597" i="38" s="1"/>
  <c r="AD597" i="38"/>
  <c r="BC596" i="38"/>
  <c r="AN596" i="38"/>
  <c r="AK596" i="38"/>
  <c r="BD596" i="38" s="1"/>
  <c r="AG596" i="38"/>
  <c r="AI596" i="38" s="1"/>
  <c r="AD596" i="38"/>
  <c r="BC595" i="38"/>
  <c r="AN595" i="38"/>
  <c r="AK595" i="38"/>
  <c r="BD595" i="38" s="1"/>
  <c r="AG595" i="38"/>
  <c r="AI595" i="38" s="1"/>
  <c r="AD595" i="38"/>
  <c r="BC594" i="38"/>
  <c r="AN594" i="38"/>
  <c r="AK594" i="38"/>
  <c r="BD594" i="38" s="1"/>
  <c r="AG594" i="38"/>
  <c r="AI594" i="38" s="1"/>
  <c r="AD594" i="38"/>
  <c r="BC593" i="38"/>
  <c r="AN593" i="38"/>
  <c r="AK593" i="38"/>
  <c r="BD593" i="38" s="1"/>
  <c r="AG593" i="38"/>
  <c r="AI593" i="38" s="1"/>
  <c r="AD593" i="38"/>
  <c r="BC592" i="38"/>
  <c r="AN592" i="38"/>
  <c r="AK592" i="38"/>
  <c r="BD592" i="38" s="1"/>
  <c r="AG592" i="38"/>
  <c r="AI592" i="38" s="1"/>
  <c r="AD592" i="38"/>
  <c r="BC591" i="38"/>
  <c r="AN591" i="38"/>
  <c r="AK591" i="38"/>
  <c r="BD591" i="38" s="1"/>
  <c r="AG591" i="38"/>
  <c r="AI591" i="38" s="1"/>
  <c r="AD591" i="38"/>
  <c r="BC590" i="38"/>
  <c r="AN590" i="38"/>
  <c r="AK590" i="38"/>
  <c r="BD590" i="38" s="1"/>
  <c r="AG590" i="38"/>
  <c r="AI590" i="38" s="1"/>
  <c r="AD590" i="38"/>
  <c r="BC589" i="38"/>
  <c r="AN589" i="38"/>
  <c r="AK589" i="38"/>
  <c r="BD589" i="38" s="1"/>
  <c r="AG589" i="38"/>
  <c r="AI589" i="38" s="1"/>
  <c r="AD589" i="38"/>
  <c r="BC588" i="38"/>
  <c r="AN588" i="38"/>
  <c r="AK588" i="38"/>
  <c r="BD588" i="38" s="1"/>
  <c r="AG588" i="38"/>
  <c r="AI588" i="38" s="1"/>
  <c r="AD588" i="38"/>
  <c r="BC587" i="38"/>
  <c r="AN587" i="38"/>
  <c r="AK587" i="38"/>
  <c r="BD587" i="38" s="1"/>
  <c r="AG587" i="38"/>
  <c r="AI587" i="38" s="1"/>
  <c r="AD587" i="38"/>
  <c r="BC586" i="38"/>
  <c r="AN586" i="38"/>
  <c r="AK586" i="38"/>
  <c r="BD586" i="38" s="1"/>
  <c r="AG586" i="38"/>
  <c r="AI586" i="38" s="1"/>
  <c r="AD586" i="38"/>
  <c r="BC585" i="38"/>
  <c r="AN585" i="38"/>
  <c r="AK585" i="38"/>
  <c r="BD585" i="38" s="1"/>
  <c r="AG585" i="38"/>
  <c r="AI585" i="38" s="1"/>
  <c r="AD585" i="38"/>
  <c r="BC584" i="38"/>
  <c r="AN584" i="38"/>
  <c r="AK584" i="38"/>
  <c r="BD584" i="38" s="1"/>
  <c r="AG584" i="38"/>
  <c r="AI584" i="38" s="1"/>
  <c r="AD584" i="38"/>
  <c r="BC583" i="38"/>
  <c r="AN583" i="38"/>
  <c r="AK583" i="38"/>
  <c r="BD583" i="38" s="1"/>
  <c r="AG583" i="38"/>
  <c r="AI583" i="38" s="1"/>
  <c r="AD583" i="38"/>
  <c r="BC582" i="38"/>
  <c r="AN582" i="38"/>
  <c r="AK582" i="38"/>
  <c r="BD582" i="38" s="1"/>
  <c r="AG582" i="38"/>
  <c r="AI582" i="38" s="1"/>
  <c r="AD582" i="38"/>
  <c r="BC581" i="38"/>
  <c r="AN581" i="38"/>
  <c r="AK581" i="38"/>
  <c r="BD581" i="38" s="1"/>
  <c r="AG581" i="38"/>
  <c r="AI581" i="38" s="1"/>
  <c r="AD581" i="38"/>
  <c r="BC580" i="38"/>
  <c r="AN580" i="38"/>
  <c r="AK580" i="38"/>
  <c r="BD580" i="38" s="1"/>
  <c r="AG580" i="38"/>
  <c r="AD580" i="38"/>
  <c r="BC579" i="38"/>
  <c r="AN579" i="38"/>
  <c r="AK579" i="38"/>
  <c r="BD579" i="38" s="1"/>
  <c r="AG579" i="38"/>
  <c r="AD579" i="38"/>
  <c r="BC578" i="38"/>
  <c r="AN578" i="38"/>
  <c r="AK578" i="38"/>
  <c r="BD578" i="38" s="1"/>
  <c r="AG578" i="38"/>
  <c r="AD578" i="38"/>
  <c r="BC577" i="38"/>
  <c r="AN577" i="38"/>
  <c r="AK577" i="38"/>
  <c r="BD577" i="38" s="1"/>
  <c r="AG577" i="38"/>
  <c r="AD577" i="38"/>
  <c r="BC576" i="38"/>
  <c r="AN576" i="38"/>
  <c r="AK576" i="38"/>
  <c r="BD576" i="38" s="1"/>
  <c r="AG576" i="38"/>
  <c r="AD576" i="38"/>
  <c r="BC575" i="38"/>
  <c r="AN575" i="38"/>
  <c r="AK575" i="38"/>
  <c r="BD575" i="38" s="1"/>
  <c r="AG575" i="38"/>
  <c r="AD575" i="38"/>
  <c r="BC574" i="38"/>
  <c r="AN574" i="38"/>
  <c r="AK574" i="38"/>
  <c r="BD574" i="38" s="1"/>
  <c r="AG574" i="38"/>
  <c r="AD574" i="38"/>
  <c r="BC573" i="38"/>
  <c r="AN573" i="38"/>
  <c r="AK573" i="38"/>
  <c r="BD573" i="38" s="1"/>
  <c r="AG573" i="38"/>
  <c r="AD573" i="38"/>
  <c r="BC572" i="38"/>
  <c r="AN572" i="38"/>
  <c r="AK572" i="38"/>
  <c r="BD572" i="38" s="1"/>
  <c r="AG572" i="38"/>
  <c r="AD572" i="38"/>
  <c r="BC571" i="38"/>
  <c r="AN571" i="38"/>
  <c r="AK571" i="38"/>
  <c r="BD571" i="38" s="1"/>
  <c r="AG571" i="38"/>
  <c r="AD571" i="38"/>
  <c r="BC570" i="38"/>
  <c r="AN570" i="38"/>
  <c r="AK570" i="38"/>
  <c r="BD570" i="38" s="1"/>
  <c r="AG570" i="38"/>
  <c r="AD570" i="38"/>
  <c r="BC569" i="38"/>
  <c r="AN569" i="38"/>
  <c r="AK569" i="38"/>
  <c r="BD569" i="38" s="1"/>
  <c r="AG569" i="38"/>
  <c r="AD569" i="38"/>
  <c r="BC568" i="38"/>
  <c r="AN568" i="38"/>
  <c r="AK568" i="38"/>
  <c r="BD568" i="38" s="1"/>
  <c r="AG568" i="38"/>
  <c r="AD568" i="38"/>
  <c r="BC567" i="38"/>
  <c r="AN567" i="38"/>
  <c r="AK567" i="38"/>
  <c r="BD567" i="38" s="1"/>
  <c r="AG567" i="38"/>
  <c r="AD567" i="38"/>
  <c r="BC566" i="38"/>
  <c r="AN566" i="38"/>
  <c r="AK566" i="38"/>
  <c r="BD566" i="38" s="1"/>
  <c r="AG566" i="38"/>
  <c r="AD566" i="38"/>
  <c r="BC565" i="38"/>
  <c r="AN565" i="38"/>
  <c r="AK565" i="38"/>
  <c r="BD565" i="38" s="1"/>
  <c r="AG565" i="38"/>
  <c r="AD565" i="38"/>
  <c r="BC564" i="38"/>
  <c r="AN564" i="38"/>
  <c r="AK564" i="38"/>
  <c r="BD564" i="38" s="1"/>
  <c r="AG564" i="38"/>
  <c r="AD564" i="38"/>
  <c r="BC563" i="38"/>
  <c r="AN563" i="38"/>
  <c r="AK563" i="38"/>
  <c r="BD563" i="38" s="1"/>
  <c r="AG563" i="38"/>
  <c r="AD563" i="38"/>
  <c r="BC562" i="38"/>
  <c r="AN562" i="38"/>
  <c r="AK562" i="38"/>
  <c r="BD562" i="38" s="1"/>
  <c r="AG562" i="38"/>
  <c r="AD562" i="38"/>
  <c r="BC561" i="38"/>
  <c r="AN561" i="38"/>
  <c r="AK561" i="38"/>
  <c r="BD561" i="38" s="1"/>
  <c r="AG561" i="38"/>
  <c r="AD561" i="38"/>
  <c r="BC560" i="38"/>
  <c r="AN560" i="38"/>
  <c r="AK560" i="38"/>
  <c r="BD560" i="38" s="1"/>
  <c r="AG560" i="38"/>
  <c r="AD560" i="38"/>
  <c r="BC559" i="38"/>
  <c r="AN559" i="38"/>
  <c r="AK559" i="38"/>
  <c r="BD559" i="38" s="1"/>
  <c r="AG559" i="38"/>
  <c r="AD559" i="38"/>
  <c r="BC558" i="38"/>
  <c r="AN558" i="38"/>
  <c r="AK558" i="38"/>
  <c r="BD558" i="38" s="1"/>
  <c r="AG558" i="38"/>
  <c r="AD558" i="38"/>
  <c r="BC557" i="38"/>
  <c r="AN557" i="38"/>
  <c r="AK557" i="38"/>
  <c r="BD557" i="38" s="1"/>
  <c r="AG557" i="38"/>
  <c r="AD557" i="38"/>
  <c r="BC556" i="38"/>
  <c r="AN556" i="38"/>
  <c r="AK556" i="38"/>
  <c r="BD556" i="38" s="1"/>
  <c r="AG556" i="38"/>
  <c r="AD556" i="38"/>
  <c r="BC555" i="38"/>
  <c r="AN555" i="38"/>
  <c r="AK555" i="38"/>
  <c r="BD555" i="38" s="1"/>
  <c r="AG555" i="38"/>
  <c r="AD555" i="38"/>
  <c r="BC554" i="38"/>
  <c r="AN554" i="38"/>
  <c r="AK554" i="38"/>
  <c r="BD554" i="38" s="1"/>
  <c r="AG554" i="38"/>
  <c r="AD554" i="38"/>
  <c r="BC553" i="38"/>
  <c r="AN553" i="38"/>
  <c r="AK553" i="38"/>
  <c r="BD553" i="38" s="1"/>
  <c r="AG553" i="38"/>
  <c r="AD553" i="38"/>
  <c r="BC552" i="38"/>
  <c r="AN552" i="38"/>
  <c r="AK552" i="38"/>
  <c r="BD552" i="38" s="1"/>
  <c r="AG552" i="38"/>
  <c r="AD552" i="38"/>
  <c r="BC551" i="38"/>
  <c r="AN551" i="38"/>
  <c r="AK551" i="38"/>
  <c r="BD551" i="38" s="1"/>
  <c r="AG551" i="38"/>
  <c r="AD551" i="38"/>
  <c r="BC550" i="38"/>
  <c r="AN550" i="38"/>
  <c r="AK550" i="38"/>
  <c r="BD550" i="38" s="1"/>
  <c r="AG550" i="38"/>
  <c r="AD550" i="38"/>
  <c r="BC549" i="38"/>
  <c r="AN549" i="38"/>
  <c r="AK549" i="38"/>
  <c r="BD549" i="38" s="1"/>
  <c r="AG549" i="38"/>
  <c r="AD549" i="38"/>
  <c r="BC548" i="38"/>
  <c r="AN548" i="38"/>
  <c r="AK548" i="38"/>
  <c r="BD548" i="38" s="1"/>
  <c r="AG548" i="38"/>
  <c r="AD548" i="38"/>
  <c r="BC547" i="38"/>
  <c r="AN547" i="38"/>
  <c r="AK547" i="38"/>
  <c r="BD547" i="38" s="1"/>
  <c r="AG547" i="38"/>
  <c r="AD547" i="38"/>
  <c r="BC546" i="38"/>
  <c r="AN546" i="38"/>
  <c r="AK546" i="38"/>
  <c r="BD546" i="38" s="1"/>
  <c r="AG546" i="38"/>
  <c r="AD546" i="38"/>
  <c r="BC545" i="38"/>
  <c r="AN545" i="38"/>
  <c r="AK545" i="38"/>
  <c r="BD545" i="38" s="1"/>
  <c r="AG545" i="38"/>
  <c r="AD545" i="38"/>
  <c r="BC544" i="38"/>
  <c r="AN544" i="38"/>
  <c r="AK544" i="38"/>
  <c r="BD544" i="38" s="1"/>
  <c r="AG544" i="38"/>
  <c r="AD544" i="38"/>
  <c r="BC543" i="38"/>
  <c r="AN543" i="38"/>
  <c r="AK543" i="38"/>
  <c r="BD543" i="38" s="1"/>
  <c r="AG543" i="38"/>
  <c r="AD543" i="38"/>
  <c r="BC542" i="38"/>
  <c r="AN542" i="38"/>
  <c r="AK542" i="38"/>
  <c r="BD542" i="38" s="1"/>
  <c r="AG542" i="38"/>
  <c r="AD542" i="38"/>
  <c r="BC541" i="38"/>
  <c r="AN541" i="38"/>
  <c r="AK541" i="38"/>
  <c r="BD541" i="38" s="1"/>
  <c r="AG541" i="38"/>
  <c r="AD541" i="38"/>
  <c r="BC540" i="38"/>
  <c r="AN540" i="38"/>
  <c r="AK540" i="38"/>
  <c r="BD540" i="38" s="1"/>
  <c r="AG540" i="38"/>
  <c r="AD540" i="38"/>
  <c r="BC539" i="38"/>
  <c r="AN539" i="38"/>
  <c r="AK539" i="38"/>
  <c r="BD539" i="38" s="1"/>
  <c r="AG539" i="38"/>
  <c r="AD539" i="38"/>
  <c r="BC538" i="38"/>
  <c r="AN538" i="38"/>
  <c r="AK538" i="38"/>
  <c r="BD538" i="38" s="1"/>
  <c r="AG538" i="38"/>
  <c r="AD538" i="38"/>
  <c r="BC537" i="38"/>
  <c r="AN537" i="38"/>
  <c r="AK537" i="38"/>
  <c r="BD537" i="38" s="1"/>
  <c r="AG537" i="38"/>
  <c r="AD537" i="38"/>
  <c r="BC536" i="38"/>
  <c r="AN536" i="38"/>
  <c r="AK536" i="38"/>
  <c r="BD536" i="38" s="1"/>
  <c r="AG536" i="38"/>
  <c r="AD536" i="38"/>
  <c r="BC535" i="38"/>
  <c r="AN535" i="38"/>
  <c r="AK535" i="38"/>
  <c r="BD535" i="38" s="1"/>
  <c r="AG535" i="38"/>
  <c r="AD535" i="38"/>
  <c r="BC534" i="38"/>
  <c r="AN534" i="38"/>
  <c r="AK534" i="38"/>
  <c r="BD534" i="38" s="1"/>
  <c r="AG534" i="38"/>
  <c r="AD534" i="38"/>
  <c r="BC533" i="38"/>
  <c r="AN533" i="38"/>
  <c r="AK533" i="38"/>
  <c r="BD533" i="38" s="1"/>
  <c r="AG533" i="38"/>
  <c r="AD533" i="38"/>
  <c r="BC532" i="38"/>
  <c r="AN532" i="38"/>
  <c r="AK532" i="38"/>
  <c r="BD532" i="38" s="1"/>
  <c r="AG532" i="38"/>
  <c r="AD532" i="38"/>
  <c r="BC531" i="38"/>
  <c r="AN531" i="38"/>
  <c r="AK531" i="38"/>
  <c r="BD531" i="38" s="1"/>
  <c r="AG531" i="38"/>
  <c r="AD531" i="38"/>
  <c r="BC530" i="38"/>
  <c r="AN530" i="38"/>
  <c r="AK530" i="38"/>
  <c r="BD530" i="38" s="1"/>
  <c r="AG530" i="38"/>
  <c r="AD530" i="38"/>
  <c r="BC529" i="38"/>
  <c r="AN529" i="38"/>
  <c r="AK529" i="38"/>
  <c r="BD529" i="38" s="1"/>
  <c r="AG529" i="38"/>
  <c r="AD529" i="38"/>
  <c r="BC528" i="38"/>
  <c r="AN528" i="38"/>
  <c r="AK528" i="38"/>
  <c r="BD528" i="38" s="1"/>
  <c r="AG528" i="38"/>
  <c r="AD528" i="38"/>
  <c r="BC527" i="38"/>
  <c r="AN527" i="38"/>
  <c r="AK527" i="38"/>
  <c r="BD527" i="38" s="1"/>
  <c r="AG527" i="38"/>
  <c r="AI527" i="38" s="1"/>
  <c r="AD527" i="38"/>
  <c r="BC526" i="38"/>
  <c r="AN526" i="38"/>
  <c r="AK526" i="38"/>
  <c r="BD526" i="38" s="1"/>
  <c r="AG526" i="38"/>
  <c r="AI526" i="38" s="1"/>
  <c r="AD526" i="38"/>
  <c r="BC525" i="38"/>
  <c r="AN525" i="38"/>
  <c r="AK525" i="38"/>
  <c r="BD525" i="38" s="1"/>
  <c r="AG525" i="38"/>
  <c r="AI525" i="38" s="1"/>
  <c r="AD525" i="38"/>
  <c r="BC524" i="38"/>
  <c r="AN524" i="38"/>
  <c r="AK524" i="38"/>
  <c r="BD524" i="38" s="1"/>
  <c r="AG524" i="38"/>
  <c r="AI524" i="38" s="1"/>
  <c r="AD524" i="38"/>
  <c r="BC523" i="38"/>
  <c r="AN523" i="38"/>
  <c r="AK523" i="38"/>
  <c r="BD523" i="38" s="1"/>
  <c r="AG523" i="38"/>
  <c r="AI523" i="38" s="1"/>
  <c r="AD523" i="38"/>
  <c r="BC522" i="38"/>
  <c r="AN522" i="38"/>
  <c r="AK522" i="38"/>
  <c r="BD522" i="38" s="1"/>
  <c r="AG522" i="38"/>
  <c r="AI522" i="38" s="1"/>
  <c r="AD522" i="38"/>
  <c r="BC521" i="38"/>
  <c r="AN521" i="38"/>
  <c r="AK521" i="38"/>
  <c r="BD521" i="38" s="1"/>
  <c r="AG521" i="38"/>
  <c r="AI521" i="38" s="1"/>
  <c r="AD521" i="38"/>
  <c r="BC520" i="38"/>
  <c r="AN520" i="38"/>
  <c r="AK520" i="38"/>
  <c r="BD520" i="38" s="1"/>
  <c r="AG520" i="38"/>
  <c r="AI520" i="38" s="1"/>
  <c r="AD520" i="38"/>
  <c r="BC519" i="38"/>
  <c r="AN519" i="38"/>
  <c r="AK519" i="38"/>
  <c r="BD519" i="38" s="1"/>
  <c r="AG519" i="38"/>
  <c r="AI519" i="38" s="1"/>
  <c r="AD519" i="38"/>
  <c r="BC518" i="38"/>
  <c r="AN518" i="38"/>
  <c r="AK518" i="38"/>
  <c r="BD518" i="38" s="1"/>
  <c r="AG518" i="38"/>
  <c r="AI518" i="38" s="1"/>
  <c r="AD518" i="38"/>
  <c r="BC517" i="38"/>
  <c r="AN517" i="38"/>
  <c r="AK517" i="38"/>
  <c r="BD517" i="38" s="1"/>
  <c r="AG517" i="38"/>
  <c r="AI517" i="38" s="1"/>
  <c r="AD517" i="38"/>
  <c r="BC516" i="38"/>
  <c r="AN516" i="38"/>
  <c r="AK516" i="38"/>
  <c r="BD516" i="38" s="1"/>
  <c r="AG516" i="38"/>
  <c r="AI516" i="38" s="1"/>
  <c r="AD516" i="38"/>
  <c r="BC515" i="38"/>
  <c r="AN515" i="38"/>
  <c r="AK515" i="38"/>
  <c r="BD515" i="38" s="1"/>
  <c r="AG515" i="38"/>
  <c r="AI515" i="38" s="1"/>
  <c r="AD515" i="38"/>
  <c r="BC514" i="38"/>
  <c r="AN514" i="38"/>
  <c r="AK514" i="38"/>
  <c r="BD514" i="38" s="1"/>
  <c r="AG514" i="38"/>
  <c r="AI514" i="38" s="1"/>
  <c r="AD514" i="38"/>
  <c r="BC513" i="38"/>
  <c r="AN513" i="38"/>
  <c r="AK513" i="38"/>
  <c r="BD513" i="38" s="1"/>
  <c r="AG513" i="38"/>
  <c r="AI513" i="38" s="1"/>
  <c r="AD513" i="38"/>
  <c r="BC512" i="38"/>
  <c r="AN512" i="38"/>
  <c r="AK512" i="38"/>
  <c r="BD512" i="38" s="1"/>
  <c r="AG512" i="38"/>
  <c r="AI512" i="38" s="1"/>
  <c r="AD512" i="38"/>
  <c r="BC511" i="38"/>
  <c r="AN511" i="38"/>
  <c r="AK511" i="38"/>
  <c r="BD511" i="38" s="1"/>
  <c r="AG511" i="38"/>
  <c r="AI511" i="38" s="1"/>
  <c r="AD511" i="38"/>
  <c r="BC510" i="38"/>
  <c r="AN510" i="38"/>
  <c r="AK510" i="38"/>
  <c r="BD510" i="38" s="1"/>
  <c r="AG510" i="38"/>
  <c r="AI510" i="38" s="1"/>
  <c r="AD510" i="38"/>
  <c r="BC509" i="38"/>
  <c r="AN509" i="38"/>
  <c r="AK509" i="38"/>
  <c r="BD509" i="38" s="1"/>
  <c r="AG509" i="38"/>
  <c r="AI509" i="38" s="1"/>
  <c r="AD509" i="38"/>
  <c r="BC508" i="38"/>
  <c r="AN508" i="38"/>
  <c r="AK508" i="38"/>
  <c r="BD508" i="38" s="1"/>
  <c r="AG508" i="38"/>
  <c r="AI508" i="38" s="1"/>
  <c r="AD508" i="38"/>
  <c r="BC507" i="38"/>
  <c r="AN507" i="38"/>
  <c r="AK507" i="38"/>
  <c r="BD507" i="38" s="1"/>
  <c r="AG507" i="38"/>
  <c r="AI507" i="38" s="1"/>
  <c r="AD507" i="38"/>
  <c r="BC506" i="38"/>
  <c r="AN506" i="38"/>
  <c r="AK506" i="38"/>
  <c r="BD506" i="38" s="1"/>
  <c r="AG506" i="38"/>
  <c r="AI506" i="38" s="1"/>
  <c r="AD506" i="38"/>
  <c r="BC505" i="38"/>
  <c r="AN505" i="38"/>
  <c r="AK505" i="38"/>
  <c r="BD505" i="38" s="1"/>
  <c r="AG505" i="38"/>
  <c r="AI505" i="38" s="1"/>
  <c r="AD505" i="38"/>
  <c r="BC504" i="38"/>
  <c r="AN504" i="38"/>
  <c r="AK504" i="38"/>
  <c r="BD504" i="38" s="1"/>
  <c r="AG504" i="38"/>
  <c r="AI504" i="38" s="1"/>
  <c r="AD504" i="38"/>
  <c r="BC503" i="38"/>
  <c r="AN503" i="38"/>
  <c r="AK503" i="38"/>
  <c r="BD503" i="38" s="1"/>
  <c r="AG503" i="38"/>
  <c r="AI503" i="38" s="1"/>
  <c r="AD503" i="38"/>
  <c r="BC502" i="38"/>
  <c r="AN502" i="38"/>
  <c r="AK502" i="38"/>
  <c r="BD502" i="38" s="1"/>
  <c r="AG502" i="38"/>
  <c r="AI502" i="38" s="1"/>
  <c r="AD502" i="38"/>
  <c r="BC501" i="38"/>
  <c r="AN501" i="38"/>
  <c r="AK501" i="38"/>
  <c r="BD501" i="38" s="1"/>
  <c r="AG501" i="38"/>
  <c r="AI501" i="38" s="1"/>
  <c r="AD501" i="38"/>
  <c r="BC500" i="38"/>
  <c r="AN500" i="38"/>
  <c r="AK500" i="38"/>
  <c r="BD500" i="38" s="1"/>
  <c r="AG500" i="38"/>
  <c r="AI500" i="38" s="1"/>
  <c r="AD500" i="38"/>
  <c r="BC499" i="38"/>
  <c r="AN499" i="38"/>
  <c r="AK499" i="38"/>
  <c r="BD499" i="38" s="1"/>
  <c r="AG499" i="38"/>
  <c r="AD499" i="38"/>
  <c r="BC498" i="38"/>
  <c r="AN498" i="38"/>
  <c r="AK498" i="38"/>
  <c r="BD498" i="38" s="1"/>
  <c r="AG498" i="38"/>
  <c r="AD498" i="38"/>
  <c r="BC497" i="38"/>
  <c r="AN497" i="38"/>
  <c r="AK497" i="38"/>
  <c r="BD497" i="38" s="1"/>
  <c r="AG497" i="38"/>
  <c r="AD497" i="38"/>
  <c r="BC496" i="38"/>
  <c r="AN496" i="38"/>
  <c r="AK496" i="38"/>
  <c r="BD496" i="38" s="1"/>
  <c r="AG496" i="38"/>
  <c r="AD496" i="38"/>
  <c r="BC495" i="38"/>
  <c r="AN495" i="38"/>
  <c r="AK495" i="38"/>
  <c r="BD495" i="38" s="1"/>
  <c r="AG495" i="38"/>
  <c r="AD495" i="38"/>
  <c r="BC494" i="38"/>
  <c r="AN494" i="38"/>
  <c r="AK494" i="38"/>
  <c r="BD494" i="38" s="1"/>
  <c r="AG494" i="38"/>
  <c r="AD494" i="38"/>
  <c r="BC493" i="38"/>
  <c r="AN493" i="38"/>
  <c r="AK493" i="38"/>
  <c r="BD493" i="38" s="1"/>
  <c r="AG493" i="38"/>
  <c r="AD493" i="38"/>
  <c r="BC492" i="38"/>
  <c r="AN492" i="38"/>
  <c r="AK492" i="38"/>
  <c r="BD492" i="38" s="1"/>
  <c r="AG492" i="38"/>
  <c r="AD492" i="38"/>
  <c r="BC491" i="38"/>
  <c r="AN491" i="38"/>
  <c r="AK491" i="38"/>
  <c r="BD491" i="38" s="1"/>
  <c r="AG491" i="38"/>
  <c r="AD491" i="38"/>
  <c r="BC490" i="38"/>
  <c r="AN490" i="38"/>
  <c r="AK490" i="38"/>
  <c r="BD490" i="38" s="1"/>
  <c r="AG490" i="38"/>
  <c r="AD490" i="38"/>
  <c r="BC489" i="38"/>
  <c r="AN489" i="38"/>
  <c r="AK489" i="38"/>
  <c r="BD489" i="38" s="1"/>
  <c r="AG489" i="38"/>
  <c r="AD489" i="38"/>
  <c r="BC488" i="38"/>
  <c r="AN488" i="38"/>
  <c r="AK488" i="38"/>
  <c r="BD488" i="38" s="1"/>
  <c r="AG488" i="38"/>
  <c r="AD488" i="38"/>
  <c r="BC487" i="38"/>
  <c r="AN487" i="38"/>
  <c r="AK487" i="38"/>
  <c r="BD487" i="38" s="1"/>
  <c r="AG487" i="38"/>
  <c r="AD487" i="38"/>
  <c r="BC486" i="38"/>
  <c r="AN486" i="38"/>
  <c r="AK486" i="38"/>
  <c r="BD486" i="38" s="1"/>
  <c r="AG486" i="38"/>
  <c r="AD486" i="38"/>
  <c r="BC485" i="38"/>
  <c r="AN485" i="38"/>
  <c r="AK485" i="38"/>
  <c r="BD485" i="38" s="1"/>
  <c r="AG485" i="38"/>
  <c r="AD485" i="38"/>
  <c r="BC484" i="38"/>
  <c r="AN484" i="38"/>
  <c r="AK484" i="38"/>
  <c r="BD484" i="38" s="1"/>
  <c r="AG484" i="38"/>
  <c r="AD484" i="38"/>
  <c r="BC483" i="38"/>
  <c r="AN483" i="38"/>
  <c r="AK483" i="38"/>
  <c r="BD483" i="38" s="1"/>
  <c r="AG483" i="38"/>
  <c r="AD483" i="38"/>
  <c r="BC482" i="38"/>
  <c r="AN482" i="38"/>
  <c r="AK482" i="38"/>
  <c r="BD482" i="38" s="1"/>
  <c r="AG482" i="38"/>
  <c r="AD482" i="38"/>
  <c r="BC481" i="38"/>
  <c r="AN481" i="38"/>
  <c r="AK481" i="38"/>
  <c r="BD481" i="38" s="1"/>
  <c r="AG481" i="38"/>
  <c r="AD481" i="38"/>
  <c r="BC480" i="38"/>
  <c r="AN480" i="38"/>
  <c r="AK480" i="38"/>
  <c r="BD480" i="38" s="1"/>
  <c r="AG480" i="38"/>
  <c r="AD480" i="38"/>
  <c r="BC479" i="38"/>
  <c r="AN479" i="38"/>
  <c r="AK479" i="38"/>
  <c r="BD479" i="38" s="1"/>
  <c r="AG479" i="38"/>
  <c r="AD479" i="38"/>
  <c r="BC478" i="38"/>
  <c r="AN478" i="38"/>
  <c r="AK478" i="38"/>
  <c r="BD478" i="38" s="1"/>
  <c r="AG478" i="38"/>
  <c r="AD478" i="38"/>
  <c r="BC477" i="38"/>
  <c r="AN477" i="38"/>
  <c r="AK477" i="38"/>
  <c r="BD477" i="38" s="1"/>
  <c r="AG477" i="38"/>
  <c r="AD477" i="38"/>
  <c r="BC476" i="38"/>
  <c r="AN476" i="38"/>
  <c r="AK476" i="38"/>
  <c r="BD476" i="38" s="1"/>
  <c r="AG476" i="38"/>
  <c r="AD476" i="38"/>
  <c r="BC475" i="38"/>
  <c r="AN475" i="38"/>
  <c r="AK475" i="38"/>
  <c r="BD475" i="38" s="1"/>
  <c r="AG475" i="38"/>
  <c r="AD475" i="38"/>
  <c r="BC474" i="38"/>
  <c r="AN474" i="38"/>
  <c r="AK474" i="38"/>
  <c r="BD474" i="38" s="1"/>
  <c r="AG474" i="38"/>
  <c r="AD474" i="38"/>
  <c r="BC473" i="38"/>
  <c r="AN473" i="38"/>
  <c r="AK473" i="38"/>
  <c r="BD473" i="38" s="1"/>
  <c r="AG473" i="38"/>
  <c r="AD473" i="38"/>
  <c r="BC472" i="38"/>
  <c r="AN472" i="38"/>
  <c r="AK472" i="38"/>
  <c r="BD472" i="38" s="1"/>
  <c r="AG472" i="38"/>
  <c r="AD472" i="38"/>
  <c r="BC471" i="38"/>
  <c r="AN471" i="38"/>
  <c r="AK471" i="38"/>
  <c r="BD471" i="38" s="1"/>
  <c r="AG471" i="38"/>
  <c r="AD471" i="38"/>
  <c r="BC470" i="38"/>
  <c r="AN470" i="38"/>
  <c r="AK470" i="38"/>
  <c r="BD470" i="38" s="1"/>
  <c r="AG470" i="38"/>
  <c r="AD470" i="38"/>
  <c r="BC469" i="38"/>
  <c r="AN469" i="38"/>
  <c r="AK469" i="38"/>
  <c r="BD469" i="38" s="1"/>
  <c r="AG469" i="38"/>
  <c r="AD469" i="38"/>
  <c r="BC468" i="38"/>
  <c r="AN468" i="38"/>
  <c r="AK468" i="38"/>
  <c r="BD468" i="38" s="1"/>
  <c r="AG468" i="38"/>
  <c r="AD468" i="38"/>
  <c r="BC467" i="38"/>
  <c r="AN467" i="38"/>
  <c r="AK467" i="38"/>
  <c r="BD467" i="38" s="1"/>
  <c r="AG467" i="38"/>
  <c r="AD467" i="38"/>
  <c r="BC466" i="38"/>
  <c r="AN466" i="38"/>
  <c r="AK466" i="38"/>
  <c r="BD466" i="38" s="1"/>
  <c r="AG466" i="38"/>
  <c r="AD466" i="38"/>
  <c r="BC465" i="38"/>
  <c r="AN465" i="38"/>
  <c r="AK465" i="38"/>
  <c r="BD465" i="38" s="1"/>
  <c r="AG465" i="38"/>
  <c r="AD465" i="38"/>
  <c r="BC464" i="38"/>
  <c r="AN464" i="38"/>
  <c r="AK464" i="38"/>
  <c r="BD464" i="38" s="1"/>
  <c r="AG464" i="38"/>
  <c r="AD464" i="38"/>
  <c r="BC463" i="38"/>
  <c r="AN463" i="38"/>
  <c r="AK463" i="38"/>
  <c r="BD463" i="38" s="1"/>
  <c r="AG463" i="38"/>
  <c r="AD463" i="38"/>
  <c r="BC462" i="38"/>
  <c r="AN462" i="38"/>
  <c r="AK462" i="38"/>
  <c r="BD462" i="38" s="1"/>
  <c r="AG462" i="38"/>
  <c r="AD462" i="38"/>
  <c r="BC461" i="38"/>
  <c r="AN461" i="38"/>
  <c r="AK461" i="38"/>
  <c r="BD461" i="38" s="1"/>
  <c r="AG461" i="38"/>
  <c r="AD461" i="38"/>
  <c r="BC460" i="38"/>
  <c r="AN460" i="38"/>
  <c r="AK460" i="38"/>
  <c r="BD460" i="38" s="1"/>
  <c r="AG460" i="38"/>
  <c r="AD460" i="38"/>
  <c r="BC459" i="38"/>
  <c r="AN459" i="38"/>
  <c r="AK459" i="38"/>
  <c r="BD459" i="38" s="1"/>
  <c r="AG459" i="38"/>
  <c r="AD459" i="38"/>
  <c r="BC458" i="38"/>
  <c r="AN458" i="38"/>
  <c r="AK458" i="38"/>
  <c r="BD458" i="38" s="1"/>
  <c r="AG458" i="38"/>
  <c r="AD458" i="38"/>
  <c r="BC457" i="38"/>
  <c r="AN457" i="38"/>
  <c r="AK457" i="38"/>
  <c r="BD457" i="38" s="1"/>
  <c r="AG457" i="38"/>
  <c r="AD457" i="38"/>
  <c r="BC456" i="38"/>
  <c r="AN456" i="38"/>
  <c r="AK456" i="38"/>
  <c r="BD456" i="38" s="1"/>
  <c r="AG456" i="38"/>
  <c r="AD456" i="38"/>
  <c r="BC455" i="38"/>
  <c r="AN455" i="38"/>
  <c r="AK455" i="38"/>
  <c r="BD455" i="38" s="1"/>
  <c r="AG455" i="38"/>
  <c r="AD455" i="38"/>
  <c r="BC454" i="38"/>
  <c r="AN454" i="38"/>
  <c r="AK454" i="38"/>
  <c r="BD454" i="38" s="1"/>
  <c r="AG454" i="38"/>
  <c r="AD454" i="38"/>
  <c r="BC453" i="38"/>
  <c r="AN453" i="38"/>
  <c r="AK453" i="38"/>
  <c r="BD453" i="38" s="1"/>
  <c r="AG453" i="38"/>
  <c r="AD453" i="38"/>
  <c r="BC452" i="38"/>
  <c r="AN452" i="38"/>
  <c r="AK452" i="38"/>
  <c r="BD452" i="38" s="1"/>
  <c r="AG452" i="38"/>
  <c r="AD452" i="38"/>
  <c r="BC451" i="38"/>
  <c r="AN451" i="38"/>
  <c r="AK451" i="38"/>
  <c r="BD451" i="38" s="1"/>
  <c r="AG451" i="38"/>
  <c r="AD451" i="38"/>
  <c r="BC450" i="38"/>
  <c r="AN450" i="38"/>
  <c r="AK450" i="38"/>
  <c r="BD450" i="38" s="1"/>
  <c r="AG450" i="38"/>
  <c r="AD450" i="38"/>
  <c r="BC449" i="38"/>
  <c r="AN449" i="38"/>
  <c r="AK449" i="38"/>
  <c r="BD449" i="38" s="1"/>
  <c r="AG449" i="38"/>
  <c r="AD449" i="38"/>
  <c r="BC448" i="38"/>
  <c r="AN448" i="38"/>
  <c r="AK448" i="38"/>
  <c r="BD448" i="38" s="1"/>
  <c r="AG448" i="38"/>
  <c r="AD448" i="38"/>
  <c r="BC447" i="38"/>
  <c r="AN447" i="38"/>
  <c r="AK447" i="38"/>
  <c r="BD447" i="38" s="1"/>
  <c r="AG447" i="38"/>
  <c r="AD447" i="38"/>
  <c r="BC446" i="38"/>
  <c r="AN446" i="38"/>
  <c r="AK446" i="38"/>
  <c r="BD446" i="38" s="1"/>
  <c r="AG446" i="38"/>
  <c r="AD446" i="38"/>
  <c r="BC445" i="38"/>
  <c r="AN445" i="38"/>
  <c r="AK445" i="38"/>
  <c r="BD445" i="38" s="1"/>
  <c r="AG445" i="38"/>
  <c r="AD445" i="38"/>
  <c r="BC444" i="38"/>
  <c r="AN444" i="38"/>
  <c r="AK444" i="38"/>
  <c r="BD444" i="38" s="1"/>
  <c r="AG444" i="38"/>
  <c r="AD444" i="38"/>
  <c r="BC443" i="38"/>
  <c r="AN443" i="38"/>
  <c r="AK443" i="38"/>
  <c r="BD443" i="38" s="1"/>
  <c r="AG443" i="38"/>
  <c r="AD443" i="38"/>
  <c r="BC442" i="38"/>
  <c r="AN442" i="38"/>
  <c r="AK442" i="38"/>
  <c r="BD442" i="38" s="1"/>
  <c r="AG442" i="38"/>
  <c r="AD442" i="38"/>
  <c r="BC441" i="38"/>
  <c r="AN441" i="38"/>
  <c r="AK441" i="38"/>
  <c r="BD441" i="38" s="1"/>
  <c r="AG441" i="38"/>
  <c r="AD441" i="38"/>
  <c r="BC440" i="38"/>
  <c r="AN440" i="38"/>
  <c r="AK440" i="38"/>
  <c r="BD440" i="38" s="1"/>
  <c r="AG440" i="38"/>
  <c r="AD440" i="38"/>
  <c r="BC439" i="38"/>
  <c r="AN439" i="38"/>
  <c r="AK439" i="38"/>
  <c r="BD439" i="38" s="1"/>
  <c r="AG439" i="38"/>
  <c r="AD439" i="38"/>
  <c r="BC438" i="38"/>
  <c r="AN438" i="38"/>
  <c r="AK438" i="38"/>
  <c r="BD438" i="38" s="1"/>
  <c r="AG438" i="38"/>
  <c r="AD438" i="38"/>
  <c r="BC437" i="38"/>
  <c r="AN437" i="38"/>
  <c r="AK437" i="38"/>
  <c r="BD437" i="38" s="1"/>
  <c r="AG437" i="38"/>
  <c r="AI437" i="38" s="1"/>
  <c r="AD437" i="38"/>
  <c r="BC436" i="38"/>
  <c r="AN436" i="38"/>
  <c r="AK436" i="38"/>
  <c r="BD436" i="38" s="1"/>
  <c r="AG436" i="38"/>
  <c r="AI436" i="38" s="1"/>
  <c r="AD436" i="38"/>
  <c r="BC435" i="38"/>
  <c r="AN435" i="38"/>
  <c r="AK435" i="38"/>
  <c r="BD435" i="38" s="1"/>
  <c r="AG435" i="38"/>
  <c r="AI435" i="38" s="1"/>
  <c r="AD435" i="38"/>
  <c r="BC434" i="38"/>
  <c r="AN434" i="38"/>
  <c r="AK434" i="38"/>
  <c r="BD434" i="38" s="1"/>
  <c r="AG434" i="38"/>
  <c r="AI434" i="38" s="1"/>
  <c r="AD434" i="38"/>
  <c r="BC433" i="38"/>
  <c r="AN433" i="38"/>
  <c r="AK433" i="38"/>
  <c r="BD433" i="38" s="1"/>
  <c r="AG433" i="38"/>
  <c r="AI433" i="38" s="1"/>
  <c r="AD433" i="38"/>
  <c r="BC432" i="38"/>
  <c r="AN432" i="38"/>
  <c r="AK432" i="38"/>
  <c r="BD432" i="38" s="1"/>
  <c r="AG432" i="38"/>
  <c r="AI432" i="38" s="1"/>
  <c r="AD432" i="38"/>
  <c r="BC431" i="38"/>
  <c r="AN431" i="38"/>
  <c r="AK431" i="38"/>
  <c r="BD431" i="38" s="1"/>
  <c r="AG431" i="38"/>
  <c r="AI431" i="38" s="1"/>
  <c r="AD431" i="38"/>
  <c r="BC430" i="38"/>
  <c r="AN430" i="38"/>
  <c r="AK430" i="38"/>
  <c r="BD430" i="38" s="1"/>
  <c r="AG430" i="38"/>
  <c r="AI430" i="38" s="1"/>
  <c r="AD430" i="38"/>
  <c r="BC429" i="38"/>
  <c r="AN429" i="38"/>
  <c r="AK429" i="38"/>
  <c r="BD429" i="38" s="1"/>
  <c r="AG429" i="38"/>
  <c r="AI429" i="38" s="1"/>
  <c r="AD429" i="38"/>
  <c r="BC428" i="38"/>
  <c r="AN428" i="38"/>
  <c r="AK428" i="38"/>
  <c r="BD428" i="38" s="1"/>
  <c r="AG428" i="38"/>
  <c r="AI428" i="38" s="1"/>
  <c r="AD428" i="38"/>
  <c r="BC427" i="38"/>
  <c r="AN427" i="38"/>
  <c r="AK427" i="38"/>
  <c r="BD427" i="38" s="1"/>
  <c r="AG427" i="38"/>
  <c r="AI427" i="38" s="1"/>
  <c r="AD427" i="38"/>
  <c r="BC426" i="38"/>
  <c r="AN426" i="38"/>
  <c r="AK426" i="38"/>
  <c r="BD426" i="38" s="1"/>
  <c r="AG426" i="38"/>
  <c r="AI426" i="38" s="1"/>
  <c r="AD426" i="38"/>
  <c r="BC425" i="38"/>
  <c r="AN425" i="38"/>
  <c r="AK425" i="38"/>
  <c r="BD425" i="38" s="1"/>
  <c r="AG425" i="38"/>
  <c r="AI425" i="38" s="1"/>
  <c r="AD425" i="38"/>
  <c r="BC424" i="38"/>
  <c r="AN424" i="38"/>
  <c r="AK424" i="38"/>
  <c r="BD424" i="38" s="1"/>
  <c r="AG424" i="38"/>
  <c r="AI424" i="38" s="1"/>
  <c r="AD424" i="38"/>
  <c r="BC423" i="38"/>
  <c r="AN423" i="38"/>
  <c r="AK423" i="38"/>
  <c r="BD423" i="38" s="1"/>
  <c r="AG423" i="38"/>
  <c r="AI423" i="38" s="1"/>
  <c r="AD423" i="38"/>
  <c r="BC422" i="38"/>
  <c r="AN422" i="38"/>
  <c r="AK422" i="38"/>
  <c r="BD422" i="38" s="1"/>
  <c r="AG422" i="38"/>
  <c r="AI422" i="38" s="1"/>
  <c r="AD422" i="38"/>
  <c r="BC421" i="38"/>
  <c r="AN421" i="38"/>
  <c r="AK421" i="38"/>
  <c r="BD421" i="38" s="1"/>
  <c r="AG421" i="38"/>
  <c r="AI421" i="38" s="1"/>
  <c r="AD421" i="38"/>
  <c r="BC420" i="38"/>
  <c r="AN420" i="38"/>
  <c r="AK420" i="38"/>
  <c r="BD420" i="38" s="1"/>
  <c r="AG420" i="38"/>
  <c r="AI420" i="38" s="1"/>
  <c r="AD420" i="38"/>
  <c r="BC419" i="38"/>
  <c r="AN419" i="38"/>
  <c r="AK419" i="38"/>
  <c r="BD419" i="38" s="1"/>
  <c r="AG419" i="38"/>
  <c r="AI419" i="38" s="1"/>
  <c r="AD419" i="38"/>
  <c r="BC418" i="38"/>
  <c r="AN418" i="38"/>
  <c r="AK418" i="38"/>
  <c r="BD418" i="38" s="1"/>
  <c r="AG418" i="38"/>
  <c r="AI418" i="38" s="1"/>
  <c r="AD418" i="38"/>
  <c r="BC417" i="38"/>
  <c r="AN417" i="38"/>
  <c r="AK417" i="38"/>
  <c r="BD417" i="38" s="1"/>
  <c r="AG417" i="38"/>
  <c r="AI417" i="38" s="1"/>
  <c r="AD417" i="38"/>
  <c r="BC416" i="38"/>
  <c r="AN416" i="38"/>
  <c r="AK416" i="38"/>
  <c r="BD416" i="38" s="1"/>
  <c r="AG416" i="38"/>
  <c r="AI416" i="38" s="1"/>
  <c r="AD416" i="38"/>
  <c r="BC415" i="38"/>
  <c r="AN415" i="38"/>
  <c r="AK415" i="38"/>
  <c r="BD415" i="38" s="1"/>
  <c r="AG415" i="38"/>
  <c r="AI415" i="38" s="1"/>
  <c r="AD415" i="38"/>
  <c r="BC414" i="38"/>
  <c r="AN414" i="38"/>
  <c r="AK414" i="38"/>
  <c r="BD414" i="38" s="1"/>
  <c r="AG414" i="38"/>
  <c r="AI414" i="38" s="1"/>
  <c r="AD414" i="38"/>
  <c r="BC413" i="38"/>
  <c r="AN413" i="38"/>
  <c r="AK413" i="38"/>
  <c r="BD413" i="38" s="1"/>
  <c r="AG413" i="38"/>
  <c r="AI413" i="38" s="1"/>
  <c r="AD413" i="38"/>
  <c r="BC412" i="38"/>
  <c r="AN412" i="38"/>
  <c r="AK412" i="38"/>
  <c r="BD412" i="38" s="1"/>
  <c r="AG412" i="38"/>
  <c r="AI412" i="38" s="1"/>
  <c r="AD412" i="38"/>
  <c r="BC411" i="38"/>
  <c r="AN411" i="38"/>
  <c r="AK411" i="38"/>
  <c r="BD411" i="38" s="1"/>
  <c r="AG411" i="38"/>
  <c r="AD411" i="38"/>
  <c r="BC410" i="38"/>
  <c r="AN410" i="38"/>
  <c r="AK410" i="38"/>
  <c r="BD410" i="38" s="1"/>
  <c r="AG410" i="38"/>
  <c r="AD410" i="38"/>
  <c r="BC409" i="38"/>
  <c r="AN409" i="38"/>
  <c r="AK409" i="38"/>
  <c r="BD409" i="38" s="1"/>
  <c r="AG409" i="38"/>
  <c r="AD409" i="38"/>
  <c r="BC408" i="38"/>
  <c r="AN408" i="38"/>
  <c r="AK408" i="38"/>
  <c r="BD408" i="38" s="1"/>
  <c r="AG408" i="38"/>
  <c r="AD408" i="38"/>
  <c r="BC407" i="38"/>
  <c r="AN407" i="38"/>
  <c r="AK407" i="38"/>
  <c r="BD407" i="38" s="1"/>
  <c r="AG407" i="38"/>
  <c r="AD407" i="38"/>
  <c r="BC406" i="38"/>
  <c r="AN406" i="38"/>
  <c r="AK406" i="38"/>
  <c r="BD406" i="38" s="1"/>
  <c r="AG406" i="38"/>
  <c r="AD406" i="38"/>
  <c r="BC405" i="38"/>
  <c r="AN405" i="38"/>
  <c r="AK405" i="38"/>
  <c r="BD405" i="38" s="1"/>
  <c r="AG405" i="38"/>
  <c r="AD405" i="38"/>
  <c r="BC404" i="38"/>
  <c r="AN404" i="38"/>
  <c r="AK404" i="38"/>
  <c r="BD404" i="38" s="1"/>
  <c r="AG404" i="38"/>
  <c r="AD404" i="38"/>
  <c r="BC403" i="38"/>
  <c r="AN403" i="38"/>
  <c r="AK403" i="38"/>
  <c r="BD403" i="38" s="1"/>
  <c r="AG403" i="38"/>
  <c r="AD403" i="38"/>
  <c r="BC402" i="38"/>
  <c r="AN402" i="38"/>
  <c r="AK402" i="38"/>
  <c r="BD402" i="38" s="1"/>
  <c r="AG402" i="38"/>
  <c r="AD402" i="38"/>
  <c r="BC401" i="38"/>
  <c r="AN401" i="38"/>
  <c r="AK401" i="38"/>
  <c r="BD401" i="38" s="1"/>
  <c r="AG401" i="38"/>
  <c r="AD401" i="38"/>
  <c r="BC400" i="38"/>
  <c r="AN400" i="38"/>
  <c r="AK400" i="38"/>
  <c r="BD400" i="38" s="1"/>
  <c r="AG400" i="38"/>
  <c r="AD400" i="38"/>
  <c r="BC399" i="38"/>
  <c r="AN399" i="38"/>
  <c r="AK399" i="38"/>
  <c r="BD399" i="38" s="1"/>
  <c r="AG399" i="38"/>
  <c r="AD399" i="38"/>
  <c r="BC398" i="38"/>
  <c r="AN398" i="38"/>
  <c r="AK398" i="38"/>
  <c r="BD398" i="38" s="1"/>
  <c r="AG398" i="38"/>
  <c r="AD398" i="38"/>
  <c r="BC397" i="38"/>
  <c r="AN397" i="38"/>
  <c r="AK397" i="38"/>
  <c r="BD397" i="38" s="1"/>
  <c r="AG397" i="38"/>
  <c r="AD397" i="38"/>
  <c r="BC396" i="38"/>
  <c r="AN396" i="38"/>
  <c r="AK396" i="38"/>
  <c r="BD396" i="38" s="1"/>
  <c r="AG396" i="38"/>
  <c r="AD396" i="38"/>
  <c r="BC395" i="38"/>
  <c r="AN395" i="38"/>
  <c r="AK395" i="38"/>
  <c r="BD395" i="38" s="1"/>
  <c r="AG395" i="38"/>
  <c r="AD395" i="38"/>
  <c r="BC394" i="38"/>
  <c r="AN394" i="38"/>
  <c r="AK394" i="38"/>
  <c r="BD394" i="38" s="1"/>
  <c r="AG394" i="38"/>
  <c r="AD394" i="38"/>
  <c r="BC393" i="38"/>
  <c r="AN393" i="38"/>
  <c r="AK393" i="38"/>
  <c r="BD393" i="38" s="1"/>
  <c r="AG393" i="38"/>
  <c r="AD393" i="38"/>
  <c r="BC392" i="38"/>
  <c r="AN392" i="38"/>
  <c r="AK392" i="38"/>
  <c r="BD392" i="38" s="1"/>
  <c r="AG392" i="38"/>
  <c r="AD392" i="38"/>
  <c r="BC391" i="38"/>
  <c r="AN391" i="38"/>
  <c r="AK391" i="38"/>
  <c r="BD391" i="38" s="1"/>
  <c r="AG391" i="38"/>
  <c r="AD391" i="38"/>
  <c r="BC390" i="38"/>
  <c r="AN390" i="38"/>
  <c r="AK390" i="38"/>
  <c r="BD390" i="38" s="1"/>
  <c r="AG390" i="38"/>
  <c r="AD390" i="38"/>
  <c r="BC389" i="38"/>
  <c r="AN389" i="38"/>
  <c r="AK389" i="38"/>
  <c r="BD389" i="38" s="1"/>
  <c r="AG389" i="38"/>
  <c r="AD389" i="38"/>
  <c r="BC388" i="38"/>
  <c r="AN388" i="38"/>
  <c r="AK388" i="38"/>
  <c r="BD388" i="38" s="1"/>
  <c r="AG388" i="38"/>
  <c r="AD388" i="38"/>
  <c r="BC387" i="38"/>
  <c r="AN387" i="38"/>
  <c r="AK387" i="38"/>
  <c r="BD387" i="38" s="1"/>
  <c r="AG387" i="38"/>
  <c r="AD387" i="38"/>
  <c r="BC386" i="38"/>
  <c r="AN386" i="38"/>
  <c r="AK386" i="38"/>
  <c r="BD386" i="38" s="1"/>
  <c r="AG386" i="38"/>
  <c r="AD386" i="38"/>
  <c r="BC385" i="38"/>
  <c r="AN385" i="38"/>
  <c r="AK385" i="38"/>
  <c r="BD385" i="38" s="1"/>
  <c r="AG385" i="38"/>
  <c r="AD385" i="38"/>
  <c r="BC384" i="38"/>
  <c r="AN384" i="38"/>
  <c r="AK384" i="38"/>
  <c r="BD384" i="38" s="1"/>
  <c r="AG384" i="38"/>
  <c r="AD384" i="38"/>
  <c r="BC383" i="38"/>
  <c r="AN383" i="38"/>
  <c r="AK383" i="38"/>
  <c r="BD383" i="38" s="1"/>
  <c r="AG383" i="38"/>
  <c r="AD383" i="38"/>
  <c r="BC382" i="38"/>
  <c r="AN382" i="38"/>
  <c r="AK382" i="38"/>
  <c r="BD382" i="38" s="1"/>
  <c r="AG382" i="38"/>
  <c r="AD382" i="38"/>
  <c r="BC381" i="38"/>
  <c r="AN381" i="38"/>
  <c r="AK381" i="38"/>
  <c r="BD381" i="38" s="1"/>
  <c r="AG381" i="38"/>
  <c r="AD381" i="38"/>
  <c r="BC380" i="38"/>
  <c r="AN380" i="38"/>
  <c r="AK380" i="38"/>
  <c r="BD380" i="38" s="1"/>
  <c r="AG380" i="38"/>
  <c r="AD380" i="38"/>
  <c r="BC379" i="38"/>
  <c r="AN379" i="38"/>
  <c r="AK379" i="38"/>
  <c r="BD379" i="38" s="1"/>
  <c r="AG379" i="38"/>
  <c r="AD379" i="38"/>
  <c r="BC378" i="38"/>
  <c r="AN378" i="38"/>
  <c r="AK378" i="38"/>
  <c r="BD378" i="38" s="1"/>
  <c r="AG378" i="38"/>
  <c r="AD378" i="38"/>
  <c r="BC377" i="38"/>
  <c r="AN377" i="38"/>
  <c r="AK377" i="38"/>
  <c r="BD377" i="38" s="1"/>
  <c r="AG377" i="38"/>
  <c r="AD377" i="38"/>
  <c r="BC376" i="38"/>
  <c r="AN376" i="38"/>
  <c r="AK376" i="38"/>
  <c r="BD376" i="38" s="1"/>
  <c r="AG376" i="38"/>
  <c r="AD376" i="38"/>
  <c r="BC375" i="38"/>
  <c r="AN375" i="38"/>
  <c r="AK375" i="38"/>
  <c r="BD375" i="38" s="1"/>
  <c r="AG375" i="38"/>
  <c r="AD375" i="38"/>
  <c r="BC374" i="38"/>
  <c r="AN374" i="38"/>
  <c r="AK374" i="38"/>
  <c r="BD374" i="38" s="1"/>
  <c r="AG374" i="38"/>
  <c r="AD374" i="38"/>
  <c r="BC373" i="38"/>
  <c r="AN373" i="38"/>
  <c r="AK373" i="38"/>
  <c r="BD373" i="38" s="1"/>
  <c r="AG373" i="38"/>
  <c r="AD373" i="38"/>
  <c r="BC372" i="38"/>
  <c r="AN372" i="38"/>
  <c r="AK372" i="38"/>
  <c r="BD372" i="38" s="1"/>
  <c r="AG372" i="38"/>
  <c r="AD372" i="38"/>
  <c r="BC371" i="38"/>
  <c r="AN371" i="38"/>
  <c r="AK371" i="38"/>
  <c r="BD371" i="38" s="1"/>
  <c r="AG371" i="38"/>
  <c r="AD371" i="38"/>
  <c r="BC370" i="38"/>
  <c r="AN370" i="38"/>
  <c r="AK370" i="38"/>
  <c r="BD370" i="38" s="1"/>
  <c r="AG370" i="38"/>
  <c r="AD370" i="38"/>
  <c r="BC369" i="38"/>
  <c r="AN369" i="38"/>
  <c r="AK369" i="38"/>
  <c r="BD369" i="38" s="1"/>
  <c r="AG369" i="38"/>
  <c r="AD369" i="38"/>
  <c r="BC368" i="38"/>
  <c r="AN368" i="38"/>
  <c r="AK368" i="38"/>
  <c r="BD368" i="38" s="1"/>
  <c r="AG368" i="38"/>
  <c r="AD368" i="38"/>
  <c r="BC367" i="38"/>
  <c r="AN367" i="38"/>
  <c r="AK367" i="38"/>
  <c r="BD367" i="38" s="1"/>
  <c r="AG367" i="38"/>
  <c r="AD367" i="38"/>
  <c r="BC366" i="38"/>
  <c r="AN366" i="38"/>
  <c r="AK366" i="38"/>
  <c r="BD366" i="38" s="1"/>
  <c r="AG366" i="38"/>
  <c r="AD366" i="38"/>
  <c r="BC365" i="38"/>
  <c r="AN365" i="38"/>
  <c r="AK365" i="38"/>
  <c r="BD365" i="38" s="1"/>
  <c r="AG365" i="38"/>
  <c r="AD365" i="38"/>
  <c r="BC364" i="38"/>
  <c r="AN364" i="38"/>
  <c r="AK364" i="38"/>
  <c r="BD364" i="38" s="1"/>
  <c r="AG364" i="38"/>
  <c r="AD364" i="38"/>
  <c r="BC363" i="38"/>
  <c r="AN363" i="38"/>
  <c r="AK363" i="38"/>
  <c r="BD363" i="38" s="1"/>
  <c r="AG363" i="38"/>
  <c r="AD363" i="38"/>
  <c r="BC362" i="38"/>
  <c r="AN362" i="38"/>
  <c r="AK362" i="38"/>
  <c r="BD362" i="38" s="1"/>
  <c r="AG362" i="38"/>
  <c r="AD362" i="38"/>
  <c r="BC361" i="38"/>
  <c r="AN361" i="38"/>
  <c r="AK361" i="38"/>
  <c r="BD361" i="38" s="1"/>
  <c r="AG361" i="38"/>
  <c r="AD361" i="38"/>
  <c r="BC360" i="38"/>
  <c r="AN360" i="38"/>
  <c r="AK360" i="38"/>
  <c r="BD360" i="38" s="1"/>
  <c r="AG360" i="38"/>
  <c r="AD360" i="38"/>
  <c r="BC359" i="38"/>
  <c r="AN359" i="38"/>
  <c r="AK359" i="38"/>
  <c r="BD359" i="38" s="1"/>
  <c r="AG359" i="38"/>
  <c r="AD359" i="38"/>
  <c r="BC358" i="38"/>
  <c r="AN358" i="38"/>
  <c r="AK358" i="38"/>
  <c r="BD358" i="38" s="1"/>
  <c r="AG358" i="38"/>
  <c r="AD358" i="38"/>
  <c r="BC357" i="38"/>
  <c r="AN357" i="38"/>
  <c r="AK357" i="38"/>
  <c r="BD357" i="38" s="1"/>
  <c r="AG357" i="38"/>
  <c r="AD357" i="38"/>
  <c r="BC356" i="38"/>
  <c r="AN356" i="38"/>
  <c r="AK356" i="38"/>
  <c r="BD356" i="38" s="1"/>
  <c r="AG356" i="38"/>
  <c r="AI356" i="38" s="1"/>
  <c r="AD356" i="38"/>
  <c r="BC355" i="38"/>
  <c r="AN355" i="38"/>
  <c r="AK355" i="38"/>
  <c r="BD355" i="38" s="1"/>
  <c r="AG355" i="38"/>
  <c r="AI355" i="38" s="1"/>
  <c r="AD355" i="38"/>
  <c r="BC354" i="38"/>
  <c r="AN354" i="38"/>
  <c r="AK354" i="38"/>
  <c r="BD354" i="38" s="1"/>
  <c r="AG354" i="38"/>
  <c r="AI354" i="38" s="1"/>
  <c r="AD354" i="38"/>
  <c r="BC353" i="38"/>
  <c r="AN353" i="38"/>
  <c r="AK353" i="38"/>
  <c r="BD353" i="38" s="1"/>
  <c r="AG353" i="38"/>
  <c r="AI353" i="38" s="1"/>
  <c r="AD353" i="38"/>
  <c r="BC352" i="38"/>
  <c r="AN352" i="38"/>
  <c r="AK352" i="38"/>
  <c r="BD352" i="38" s="1"/>
  <c r="AG352" i="38"/>
  <c r="AI352" i="38" s="1"/>
  <c r="AD352" i="38"/>
  <c r="BC351" i="38"/>
  <c r="AN351" i="38"/>
  <c r="AK351" i="38"/>
  <c r="BD351" i="38" s="1"/>
  <c r="AG351" i="38"/>
  <c r="AI351" i="38" s="1"/>
  <c r="AD351" i="38"/>
  <c r="BC350" i="38"/>
  <c r="AN350" i="38"/>
  <c r="AK350" i="38"/>
  <c r="BD350" i="38" s="1"/>
  <c r="AG350" i="38"/>
  <c r="AI350" i="38" s="1"/>
  <c r="AD350" i="38"/>
  <c r="BC349" i="38"/>
  <c r="AN349" i="38"/>
  <c r="AK349" i="38"/>
  <c r="BD349" i="38" s="1"/>
  <c r="AG349" i="38"/>
  <c r="AI349" i="38" s="1"/>
  <c r="AD349" i="38"/>
  <c r="BC348" i="38"/>
  <c r="AN348" i="38"/>
  <c r="AK348" i="38"/>
  <c r="BD348" i="38" s="1"/>
  <c r="AG348" i="38"/>
  <c r="AI348" i="38" s="1"/>
  <c r="AD348" i="38"/>
  <c r="BC347" i="38"/>
  <c r="AN347" i="38"/>
  <c r="AK347" i="38"/>
  <c r="BD347" i="38" s="1"/>
  <c r="AG347" i="38"/>
  <c r="AI347" i="38" s="1"/>
  <c r="AD347" i="38"/>
  <c r="BC346" i="38"/>
  <c r="AN346" i="38"/>
  <c r="AK346" i="38"/>
  <c r="BD346" i="38" s="1"/>
  <c r="AG346" i="38"/>
  <c r="AI346" i="38" s="1"/>
  <c r="AD346" i="38"/>
  <c r="BC345" i="38"/>
  <c r="AN345" i="38"/>
  <c r="AK345" i="38"/>
  <c r="BD345" i="38" s="1"/>
  <c r="AG345" i="38"/>
  <c r="AI345" i="38" s="1"/>
  <c r="AD345" i="38"/>
  <c r="BC344" i="38"/>
  <c r="AN344" i="38"/>
  <c r="AK344" i="38"/>
  <c r="BD344" i="38" s="1"/>
  <c r="AG344" i="38"/>
  <c r="AI344" i="38" s="1"/>
  <c r="AD344" i="38"/>
  <c r="BC343" i="38"/>
  <c r="AN343" i="38"/>
  <c r="AK343" i="38"/>
  <c r="BD343" i="38" s="1"/>
  <c r="AG343" i="38"/>
  <c r="AI343" i="38" s="1"/>
  <c r="AD343" i="38"/>
  <c r="BC342" i="38"/>
  <c r="AN342" i="38"/>
  <c r="AK342" i="38"/>
  <c r="BD342" i="38" s="1"/>
  <c r="AG342" i="38"/>
  <c r="AI342" i="38" s="1"/>
  <c r="AD342" i="38"/>
  <c r="BC341" i="38"/>
  <c r="AN341" i="38"/>
  <c r="AK341" i="38"/>
  <c r="BD341" i="38" s="1"/>
  <c r="AG341" i="38"/>
  <c r="AI341" i="38" s="1"/>
  <c r="AD341" i="38"/>
  <c r="BC340" i="38"/>
  <c r="AN340" i="38"/>
  <c r="AK340" i="38"/>
  <c r="BD340" i="38" s="1"/>
  <c r="AG340" i="38"/>
  <c r="AI340" i="38" s="1"/>
  <c r="AD340" i="38"/>
  <c r="BC339" i="38"/>
  <c r="AN339" i="38"/>
  <c r="AK339" i="38"/>
  <c r="BD339" i="38" s="1"/>
  <c r="AG339" i="38"/>
  <c r="AI339" i="38" s="1"/>
  <c r="AD339" i="38"/>
  <c r="BC338" i="38"/>
  <c r="AN338" i="38"/>
  <c r="AK338" i="38"/>
  <c r="BD338" i="38" s="1"/>
  <c r="AG338" i="38"/>
  <c r="AI338" i="38" s="1"/>
  <c r="AD338" i="38"/>
  <c r="BC337" i="38"/>
  <c r="AN337" i="38"/>
  <c r="AK337" i="38"/>
  <c r="BD337" i="38" s="1"/>
  <c r="AG337" i="38"/>
  <c r="AI337" i="38" s="1"/>
  <c r="AD337" i="38"/>
  <c r="BC336" i="38"/>
  <c r="AN336" i="38"/>
  <c r="AK336" i="38"/>
  <c r="BD336" i="38" s="1"/>
  <c r="AG336" i="38"/>
  <c r="AI336" i="38" s="1"/>
  <c r="AD336" i="38"/>
  <c r="BC335" i="38"/>
  <c r="AN335" i="38"/>
  <c r="AK335" i="38"/>
  <c r="BD335" i="38" s="1"/>
  <c r="AG335" i="38"/>
  <c r="AI335" i="38" s="1"/>
  <c r="AD335" i="38"/>
  <c r="BC334" i="38"/>
  <c r="AN334" i="38"/>
  <c r="AK334" i="38"/>
  <c r="BD334" i="38" s="1"/>
  <c r="AG334" i="38"/>
  <c r="AI334" i="38" s="1"/>
  <c r="AD334" i="38"/>
  <c r="BC333" i="38"/>
  <c r="AN333" i="38"/>
  <c r="AK333" i="38"/>
  <c r="BD333" i="38" s="1"/>
  <c r="AG333" i="38"/>
  <c r="AD333" i="38"/>
  <c r="BC332" i="38"/>
  <c r="AN332" i="38"/>
  <c r="AK332" i="38"/>
  <c r="BD332" i="38" s="1"/>
  <c r="AG332" i="38"/>
  <c r="AD332" i="38"/>
  <c r="BC331" i="38"/>
  <c r="AN331" i="38"/>
  <c r="AK331" i="38"/>
  <c r="BD331" i="38" s="1"/>
  <c r="AG331" i="38"/>
  <c r="AD331" i="38"/>
  <c r="BC330" i="38"/>
  <c r="AN330" i="38"/>
  <c r="AK330" i="38"/>
  <c r="BD330" i="38" s="1"/>
  <c r="AG330" i="38"/>
  <c r="AD330" i="38"/>
  <c r="BC329" i="38"/>
  <c r="AN329" i="38"/>
  <c r="AK329" i="38"/>
  <c r="BD329" i="38" s="1"/>
  <c r="AG329" i="38"/>
  <c r="AD329" i="38"/>
  <c r="BC328" i="38"/>
  <c r="AN328" i="38"/>
  <c r="AK328" i="38"/>
  <c r="BD328" i="38" s="1"/>
  <c r="AG328" i="38"/>
  <c r="AD328" i="38"/>
  <c r="BC327" i="38"/>
  <c r="AN327" i="38"/>
  <c r="AK327" i="38"/>
  <c r="BD327" i="38" s="1"/>
  <c r="AG327" i="38"/>
  <c r="AD327" i="38"/>
  <c r="BC326" i="38"/>
  <c r="AN326" i="38"/>
  <c r="AK326" i="38"/>
  <c r="BD326" i="38" s="1"/>
  <c r="AG326" i="38"/>
  <c r="AD326" i="38"/>
  <c r="BC325" i="38"/>
  <c r="AN325" i="38"/>
  <c r="AK325" i="38"/>
  <c r="BD325" i="38" s="1"/>
  <c r="AG325" i="38"/>
  <c r="AD325" i="38"/>
  <c r="BC324" i="38"/>
  <c r="AN324" i="38"/>
  <c r="AK324" i="38"/>
  <c r="BD324" i="38" s="1"/>
  <c r="AG324" i="38"/>
  <c r="AD324" i="38"/>
  <c r="BC323" i="38"/>
  <c r="AN323" i="38"/>
  <c r="AK323" i="38"/>
  <c r="BD323" i="38" s="1"/>
  <c r="AG323" i="38"/>
  <c r="AD323" i="38"/>
  <c r="BC322" i="38"/>
  <c r="AN322" i="38"/>
  <c r="AK322" i="38"/>
  <c r="BD322" i="38" s="1"/>
  <c r="AG322" i="38"/>
  <c r="AD322" i="38"/>
  <c r="BC321" i="38"/>
  <c r="AN321" i="38"/>
  <c r="AK321" i="38"/>
  <c r="BD321" i="38" s="1"/>
  <c r="AG321" i="38"/>
  <c r="AD321" i="38"/>
  <c r="BC320" i="38"/>
  <c r="AN320" i="38"/>
  <c r="AK320" i="38"/>
  <c r="BD320" i="38" s="1"/>
  <c r="AG320" i="38"/>
  <c r="AD320" i="38"/>
  <c r="BC319" i="38"/>
  <c r="AN319" i="38"/>
  <c r="AK319" i="38"/>
  <c r="BD319" i="38" s="1"/>
  <c r="AG319" i="38"/>
  <c r="AD319" i="38"/>
  <c r="BC318" i="38"/>
  <c r="AN318" i="38"/>
  <c r="AK318" i="38"/>
  <c r="BD318" i="38" s="1"/>
  <c r="AG318" i="38"/>
  <c r="AD318" i="38"/>
  <c r="BC317" i="38"/>
  <c r="AN317" i="38"/>
  <c r="AK317" i="38"/>
  <c r="BD317" i="38" s="1"/>
  <c r="AG317" i="38"/>
  <c r="AD317" i="38"/>
  <c r="BC316" i="38"/>
  <c r="AN316" i="38"/>
  <c r="AK316" i="38"/>
  <c r="BD316" i="38" s="1"/>
  <c r="AG316" i="38"/>
  <c r="AD316" i="38"/>
  <c r="BC315" i="38"/>
  <c r="AN315" i="38"/>
  <c r="AK315" i="38"/>
  <c r="BD315" i="38" s="1"/>
  <c r="AG315" i="38"/>
  <c r="AD315" i="38"/>
  <c r="BC314" i="38"/>
  <c r="AN314" i="38"/>
  <c r="AK314" i="38"/>
  <c r="BD314" i="38" s="1"/>
  <c r="AG314" i="38"/>
  <c r="AD314" i="38"/>
  <c r="BC313" i="38"/>
  <c r="AN313" i="38"/>
  <c r="AK313" i="38"/>
  <c r="BD313" i="38" s="1"/>
  <c r="AG313" i="38"/>
  <c r="AD313" i="38"/>
  <c r="BC312" i="38"/>
  <c r="AN312" i="38"/>
  <c r="AK312" i="38"/>
  <c r="BD312" i="38" s="1"/>
  <c r="AG312" i="38"/>
  <c r="AD312" i="38"/>
  <c r="BC311" i="38"/>
  <c r="AN311" i="38"/>
  <c r="AK311" i="38"/>
  <c r="BD311" i="38" s="1"/>
  <c r="AG311" i="38"/>
  <c r="AD311" i="38"/>
  <c r="BC310" i="38"/>
  <c r="AN310" i="38"/>
  <c r="AK310" i="38"/>
  <c r="BD310" i="38" s="1"/>
  <c r="AG310" i="38"/>
  <c r="AD310" i="38"/>
  <c r="BC309" i="38"/>
  <c r="AN309" i="38"/>
  <c r="AK309" i="38"/>
  <c r="BD309" i="38" s="1"/>
  <c r="AG309" i="38"/>
  <c r="AD309" i="38"/>
  <c r="BC308" i="38"/>
  <c r="AN308" i="38"/>
  <c r="AK308" i="38"/>
  <c r="BD308" i="38" s="1"/>
  <c r="AG308" i="38"/>
  <c r="AD308" i="38"/>
  <c r="BC307" i="38"/>
  <c r="AN307" i="38"/>
  <c r="AK307" i="38"/>
  <c r="BD307" i="38" s="1"/>
  <c r="AG307" i="38"/>
  <c r="AD307" i="38"/>
  <c r="BC306" i="38"/>
  <c r="AN306" i="38"/>
  <c r="AK306" i="38"/>
  <c r="BD306" i="38" s="1"/>
  <c r="AG306" i="38"/>
  <c r="AD306" i="38"/>
  <c r="BC305" i="38"/>
  <c r="AN305" i="38"/>
  <c r="AK305" i="38"/>
  <c r="BD305" i="38" s="1"/>
  <c r="AG305" i="38"/>
  <c r="AD305" i="38"/>
  <c r="BC304" i="38"/>
  <c r="AN304" i="38"/>
  <c r="AK304" i="38"/>
  <c r="BD304" i="38" s="1"/>
  <c r="AG304" i="38"/>
  <c r="AD304" i="38"/>
  <c r="BC303" i="38"/>
  <c r="AN303" i="38"/>
  <c r="AK303" i="38"/>
  <c r="BD303" i="38" s="1"/>
  <c r="AG303" i="38"/>
  <c r="AD303" i="38"/>
  <c r="BC302" i="38"/>
  <c r="AN302" i="38"/>
  <c r="AK302" i="38"/>
  <c r="BD302" i="38" s="1"/>
  <c r="AG302" i="38"/>
  <c r="AD302" i="38"/>
  <c r="BC301" i="38"/>
  <c r="AN301" i="38"/>
  <c r="AK301" i="38"/>
  <c r="BD301" i="38" s="1"/>
  <c r="AG301" i="38"/>
  <c r="AD301" i="38"/>
  <c r="BC300" i="38"/>
  <c r="AN300" i="38"/>
  <c r="AK300" i="38"/>
  <c r="BD300" i="38" s="1"/>
  <c r="AG300" i="38"/>
  <c r="AD300" i="38"/>
  <c r="BC299" i="38"/>
  <c r="AN299" i="38"/>
  <c r="AK299" i="38"/>
  <c r="BD299" i="38" s="1"/>
  <c r="AG299" i="38"/>
  <c r="AD299" i="38"/>
  <c r="BC298" i="38"/>
  <c r="AN298" i="38"/>
  <c r="AK298" i="38"/>
  <c r="BD298" i="38" s="1"/>
  <c r="AG298" i="38"/>
  <c r="AD298" i="38"/>
  <c r="BC297" i="38"/>
  <c r="AN297" i="38"/>
  <c r="AK297" i="38"/>
  <c r="BD297" i="38" s="1"/>
  <c r="AG297" i="38"/>
  <c r="AD297" i="38"/>
  <c r="BC296" i="38"/>
  <c r="AN296" i="38"/>
  <c r="AK296" i="38"/>
  <c r="BD296" i="38" s="1"/>
  <c r="AG296" i="38"/>
  <c r="AD296" i="38"/>
  <c r="BC295" i="38"/>
  <c r="AN295" i="38"/>
  <c r="AK295" i="38"/>
  <c r="BD295" i="38" s="1"/>
  <c r="AG295" i="38"/>
  <c r="AD295" i="38"/>
  <c r="BC294" i="38"/>
  <c r="AN294" i="38"/>
  <c r="AK294" i="38"/>
  <c r="BD294" i="38" s="1"/>
  <c r="AG294" i="38"/>
  <c r="AD294" i="38"/>
  <c r="BC293" i="38"/>
  <c r="AN293" i="38"/>
  <c r="AK293" i="38"/>
  <c r="BD293" i="38" s="1"/>
  <c r="AG293" i="38"/>
  <c r="AD293" i="38"/>
  <c r="BC292" i="38"/>
  <c r="AN292" i="38"/>
  <c r="AK292" i="38"/>
  <c r="BD292" i="38" s="1"/>
  <c r="AG292" i="38"/>
  <c r="AD292" i="38"/>
  <c r="BC291" i="38"/>
  <c r="AN291" i="38"/>
  <c r="AK291" i="38"/>
  <c r="BD291" i="38" s="1"/>
  <c r="AG291" i="38"/>
  <c r="AD291" i="38"/>
  <c r="BC290" i="38"/>
  <c r="AN290" i="38"/>
  <c r="AK290" i="38"/>
  <c r="BD290" i="38" s="1"/>
  <c r="AG290" i="38"/>
  <c r="AD290" i="38"/>
  <c r="BC289" i="38"/>
  <c r="AN289" i="38"/>
  <c r="AK289" i="38"/>
  <c r="BD289" i="38" s="1"/>
  <c r="AG289" i="38"/>
  <c r="AD289" i="38"/>
  <c r="BC288" i="38"/>
  <c r="AN288" i="38"/>
  <c r="AK288" i="38"/>
  <c r="BD288" i="38" s="1"/>
  <c r="AG288" i="38"/>
  <c r="AD288" i="38"/>
  <c r="BC287" i="38"/>
  <c r="AN287" i="38"/>
  <c r="AK287" i="38"/>
  <c r="BD287" i="38" s="1"/>
  <c r="AG287" i="38"/>
  <c r="AD287" i="38"/>
  <c r="BC286" i="38"/>
  <c r="AN286" i="38"/>
  <c r="AK286" i="38"/>
  <c r="BD286" i="38" s="1"/>
  <c r="AG286" i="38"/>
  <c r="AD286" i="38"/>
  <c r="BC285" i="38"/>
  <c r="AN285" i="38"/>
  <c r="AK285" i="38"/>
  <c r="BD285" i="38" s="1"/>
  <c r="AG285" i="38"/>
  <c r="AI285" i="38" s="1"/>
  <c r="AD285" i="38"/>
  <c r="BC284" i="38"/>
  <c r="AN284" i="38"/>
  <c r="AK284" i="38"/>
  <c r="BD284" i="38" s="1"/>
  <c r="AG284" i="38"/>
  <c r="AI284" i="38" s="1"/>
  <c r="AD284" i="38"/>
  <c r="BC283" i="38"/>
  <c r="AN283" i="38"/>
  <c r="AK283" i="38"/>
  <c r="BD283" i="38" s="1"/>
  <c r="AG283" i="38"/>
  <c r="AI283" i="38" s="1"/>
  <c r="AD283" i="38"/>
  <c r="BC282" i="38"/>
  <c r="AN282" i="38"/>
  <c r="AK282" i="38"/>
  <c r="BD282" i="38" s="1"/>
  <c r="AG282" i="38"/>
  <c r="AI282" i="38" s="1"/>
  <c r="AD282" i="38"/>
  <c r="BC281" i="38"/>
  <c r="AN281" i="38"/>
  <c r="AK281" i="38"/>
  <c r="BD281" i="38" s="1"/>
  <c r="AG281" i="38"/>
  <c r="AI281" i="38" s="1"/>
  <c r="AD281" i="38"/>
  <c r="BC280" i="38"/>
  <c r="AN280" i="38"/>
  <c r="AK280" i="38"/>
  <c r="BD280" i="38" s="1"/>
  <c r="AG280" i="38"/>
  <c r="AI280" i="38" s="1"/>
  <c r="AD280" i="38"/>
  <c r="BC279" i="38"/>
  <c r="AN279" i="38"/>
  <c r="AK279" i="38"/>
  <c r="BD279" i="38" s="1"/>
  <c r="AG279" i="38"/>
  <c r="AI279" i="38" s="1"/>
  <c r="AD279" i="38"/>
  <c r="BC278" i="38"/>
  <c r="AN278" i="38"/>
  <c r="AK278" i="38"/>
  <c r="BD278" i="38" s="1"/>
  <c r="AG278" i="38"/>
  <c r="AI278" i="38" s="1"/>
  <c r="AD278" i="38"/>
  <c r="BC277" i="38"/>
  <c r="AN277" i="38"/>
  <c r="AK277" i="38"/>
  <c r="BD277" i="38" s="1"/>
  <c r="AG277" i="38"/>
  <c r="AI277" i="38" s="1"/>
  <c r="AD277" i="38"/>
  <c r="BC276" i="38"/>
  <c r="AN276" i="38"/>
  <c r="AK276" i="38"/>
  <c r="BD276" i="38" s="1"/>
  <c r="AG276" i="38"/>
  <c r="AI276" i="38" s="1"/>
  <c r="AD276" i="38"/>
  <c r="BC275" i="38"/>
  <c r="AN275" i="38"/>
  <c r="AK275" i="38"/>
  <c r="BD275" i="38" s="1"/>
  <c r="AG275" i="38"/>
  <c r="AI275" i="38" s="1"/>
  <c r="AD275" i="38"/>
  <c r="BC274" i="38"/>
  <c r="AN274" i="38"/>
  <c r="AK274" i="38"/>
  <c r="BD274" i="38" s="1"/>
  <c r="AG274" i="38"/>
  <c r="AI274" i="38" s="1"/>
  <c r="AD274" i="38"/>
  <c r="BC273" i="38"/>
  <c r="AN273" i="38"/>
  <c r="AK273" i="38"/>
  <c r="BD273" i="38" s="1"/>
  <c r="AG273" i="38"/>
  <c r="AI273" i="38" s="1"/>
  <c r="AD273" i="38"/>
  <c r="BC272" i="38"/>
  <c r="AN272" i="38"/>
  <c r="AK272" i="38"/>
  <c r="BD272" i="38" s="1"/>
  <c r="AG272" i="38"/>
  <c r="AI272" i="38" s="1"/>
  <c r="AD272" i="38"/>
  <c r="BC271" i="38"/>
  <c r="AN271" i="38"/>
  <c r="AK271" i="38"/>
  <c r="BD271" i="38" s="1"/>
  <c r="AG271" i="38"/>
  <c r="AI271" i="38" s="1"/>
  <c r="AD271" i="38"/>
  <c r="BC270" i="38"/>
  <c r="AN270" i="38"/>
  <c r="AK270" i="38"/>
  <c r="BD270" i="38" s="1"/>
  <c r="AG270" i="38"/>
  <c r="AI270" i="38" s="1"/>
  <c r="AD270" i="38"/>
  <c r="BC269" i="38"/>
  <c r="AN269" i="38"/>
  <c r="AK269" i="38"/>
  <c r="BD269" i="38" s="1"/>
  <c r="AG269" i="38"/>
  <c r="AI269" i="38" s="1"/>
  <c r="AD269" i="38"/>
  <c r="BC268" i="38"/>
  <c r="AN268" i="38"/>
  <c r="AK268" i="38"/>
  <c r="BD268" i="38" s="1"/>
  <c r="AG268" i="38"/>
  <c r="AI268" i="38" s="1"/>
  <c r="AD268" i="38"/>
  <c r="BC267" i="38"/>
  <c r="AN267" i="38"/>
  <c r="AK267" i="38"/>
  <c r="BD267" i="38" s="1"/>
  <c r="AG267" i="38"/>
  <c r="AI267" i="38" s="1"/>
  <c r="AD267" i="38"/>
  <c r="BC266" i="38"/>
  <c r="AN266" i="38"/>
  <c r="AK266" i="38"/>
  <c r="BD266" i="38" s="1"/>
  <c r="AG266" i="38"/>
  <c r="AI266" i="38" s="1"/>
  <c r="AD266" i="38"/>
  <c r="BC265" i="38"/>
  <c r="AN265" i="38"/>
  <c r="AK265" i="38"/>
  <c r="BD265" i="38" s="1"/>
  <c r="AG265" i="38"/>
  <c r="AI265" i="38" s="1"/>
  <c r="AD265" i="38"/>
  <c r="BC264" i="38"/>
  <c r="AN264" i="38"/>
  <c r="AK264" i="38"/>
  <c r="BD264" i="38" s="1"/>
  <c r="AG264" i="38"/>
  <c r="AI264" i="38" s="1"/>
  <c r="AD264" i="38"/>
  <c r="BC263" i="38"/>
  <c r="AN263" i="38"/>
  <c r="AK263" i="38"/>
  <c r="BD263" i="38" s="1"/>
  <c r="AG263" i="38"/>
  <c r="AI263" i="38" s="1"/>
  <c r="AD263" i="38"/>
  <c r="BC262" i="38"/>
  <c r="AN262" i="38"/>
  <c r="AK262" i="38"/>
  <c r="BD262" i="38" s="1"/>
  <c r="AG262" i="38"/>
  <c r="AI262" i="38" s="1"/>
  <c r="AD262" i="38"/>
  <c r="BC261" i="38"/>
  <c r="AN261" i="38"/>
  <c r="AK261" i="38"/>
  <c r="BD261" i="38" s="1"/>
  <c r="AG261" i="38"/>
  <c r="AI261" i="38" s="1"/>
  <c r="AD261" i="38"/>
  <c r="BC260" i="38"/>
  <c r="AN260" i="38"/>
  <c r="AK260" i="38"/>
  <c r="BD260" i="38" s="1"/>
  <c r="AG260" i="38"/>
  <c r="AI260" i="38" s="1"/>
  <c r="AD260" i="38"/>
  <c r="BC259" i="38"/>
  <c r="AN259" i="38"/>
  <c r="AK259" i="38"/>
  <c r="BD259" i="38" s="1"/>
  <c r="AG259" i="38"/>
  <c r="AI259" i="38" s="1"/>
  <c r="AD259" i="38"/>
  <c r="BC258" i="38"/>
  <c r="AN258" i="38"/>
  <c r="AK258" i="38"/>
  <c r="BD258" i="38" s="1"/>
  <c r="AG258" i="38"/>
  <c r="AD258" i="38"/>
  <c r="BC257" i="38"/>
  <c r="AN257" i="38"/>
  <c r="AK257" i="38"/>
  <c r="BD257" i="38" s="1"/>
  <c r="AG257" i="38"/>
  <c r="AD257" i="38"/>
  <c r="BC256" i="38"/>
  <c r="AN256" i="38"/>
  <c r="AK256" i="38"/>
  <c r="BD256" i="38" s="1"/>
  <c r="AG256" i="38"/>
  <c r="AD256" i="38"/>
  <c r="BC255" i="38"/>
  <c r="AN255" i="38"/>
  <c r="AK255" i="38"/>
  <c r="BD255" i="38" s="1"/>
  <c r="AG255" i="38"/>
  <c r="AD255" i="38"/>
  <c r="BC254" i="38"/>
  <c r="AN254" i="38"/>
  <c r="AK254" i="38"/>
  <c r="BD254" i="38" s="1"/>
  <c r="AG254" i="38"/>
  <c r="AD254" i="38"/>
  <c r="BC253" i="38"/>
  <c r="AN253" i="38"/>
  <c r="AK253" i="38"/>
  <c r="BD253" i="38" s="1"/>
  <c r="AG253" i="38"/>
  <c r="AD253" i="38"/>
  <c r="BC252" i="38"/>
  <c r="AN252" i="38"/>
  <c r="AK252" i="38"/>
  <c r="BD252" i="38" s="1"/>
  <c r="AG252" i="38"/>
  <c r="AD252" i="38"/>
  <c r="BC251" i="38"/>
  <c r="AN251" i="38"/>
  <c r="AK251" i="38"/>
  <c r="BD251" i="38" s="1"/>
  <c r="AG251" i="38"/>
  <c r="AD251" i="38"/>
  <c r="BC250" i="38"/>
  <c r="AN250" i="38"/>
  <c r="AK250" i="38"/>
  <c r="BD250" i="38" s="1"/>
  <c r="AG250" i="38"/>
  <c r="AD250" i="38"/>
  <c r="BC249" i="38"/>
  <c r="AN249" i="38"/>
  <c r="AK249" i="38"/>
  <c r="BD249" i="38" s="1"/>
  <c r="AG249" i="38"/>
  <c r="AD249" i="38"/>
  <c r="BC248" i="38"/>
  <c r="AN248" i="38"/>
  <c r="AK248" i="38"/>
  <c r="BD248" i="38" s="1"/>
  <c r="AG248" i="38"/>
  <c r="AI248" i="38" s="1"/>
  <c r="AD248" i="38"/>
  <c r="BC247" i="38"/>
  <c r="AN247" i="38"/>
  <c r="AK247" i="38"/>
  <c r="BD247" i="38" s="1"/>
  <c r="AG247" i="38"/>
  <c r="AD247" i="38"/>
  <c r="BC246" i="38"/>
  <c r="AN246" i="38"/>
  <c r="AK246" i="38"/>
  <c r="BD246" i="38" s="1"/>
  <c r="AG246" i="38"/>
  <c r="AD246" i="38"/>
  <c r="BC245" i="38"/>
  <c r="AN245" i="38"/>
  <c r="AK245" i="38"/>
  <c r="BD245" i="38" s="1"/>
  <c r="AG245" i="38"/>
  <c r="AD245" i="38"/>
  <c r="BC244" i="38"/>
  <c r="AN244" i="38"/>
  <c r="AK244" i="38"/>
  <c r="BD244" i="38" s="1"/>
  <c r="AG244" i="38"/>
  <c r="AD244" i="38"/>
  <c r="BC243" i="38"/>
  <c r="AN243" i="38"/>
  <c r="AK243" i="38"/>
  <c r="BD243" i="38" s="1"/>
  <c r="AG243" i="38"/>
  <c r="AD243" i="38"/>
  <c r="BC242" i="38"/>
  <c r="AN242" i="38"/>
  <c r="AK242" i="38"/>
  <c r="BD242" i="38" s="1"/>
  <c r="AG242" i="38"/>
  <c r="AD242" i="38"/>
  <c r="BC241" i="38"/>
  <c r="AN241" i="38"/>
  <c r="AK241" i="38"/>
  <c r="BD241" i="38" s="1"/>
  <c r="AG241" i="38"/>
  <c r="AD241" i="38"/>
  <c r="BC240" i="38"/>
  <c r="AN240" i="38"/>
  <c r="AK240" i="38"/>
  <c r="BD240" i="38" s="1"/>
  <c r="AG240" i="38"/>
  <c r="AD240" i="38"/>
  <c r="BC239" i="38"/>
  <c r="AN239" i="38"/>
  <c r="AK239" i="38"/>
  <c r="BD239" i="38" s="1"/>
  <c r="AG239" i="38"/>
  <c r="AD239" i="38"/>
  <c r="BC238" i="38"/>
  <c r="AN238" i="38"/>
  <c r="AK238" i="38"/>
  <c r="BD238" i="38" s="1"/>
  <c r="AG238" i="38"/>
  <c r="AD238" i="38"/>
  <c r="BC237" i="38"/>
  <c r="AN237" i="38"/>
  <c r="AK237" i="38"/>
  <c r="BD237" i="38" s="1"/>
  <c r="AG237" i="38"/>
  <c r="AI237" i="38" s="1"/>
  <c r="AD237" i="38"/>
  <c r="BC236" i="38"/>
  <c r="AN236" i="38"/>
  <c r="AK236" i="38"/>
  <c r="BD236" i="38" s="1"/>
  <c r="AG236" i="38"/>
  <c r="AI236" i="38" s="1"/>
  <c r="AD236" i="38"/>
  <c r="BC235" i="38"/>
  <c r="AN235" i="38"/>
  <c r="AK235" i="38"/>
  <c r="BD235" i="38" s="1"/>
  <c r="AG235" i="38"/>
  <c r="AI235" i="38" s="1"/>
  <c r="AD235" i="38"/>
  <c r="BC234" i="38"/>
  <c r="AN234" i="38"/>
  <c r="AK234" i="38"/>
  <c r="BD234" i="38" s="1"/>
  <c r="AG234" i="38"/>
  <c r="AI234" i="38" s="1"/>
  <c r="AD234" i="38"/>
  <c r="BC233" i="38"/>
  <c r="AN233" i="38"/>
  <c r="AK233" i="38"/>
  <c r="BD233" i="38" s="1"/>
  <c r="AG233" i="38"/>
  <c r="AI233" i="38" s="1"/>
  <c r="AD233" i="38"/>
  <c r="BC232" i="38"/>
  <c r="AN232" i="38"/>
  <c r="AK232" i="38"/>
  <c r="BD232" i="38" s="1"/>
  <c r="AG232" i="38"/>
  <c r="AI232" i="38" s="1"/>
  <c r="AD232" i="38"/>
  <c r="BC231" i="38"/>
  <c r="AN231" i="38"/>
  <c r="AK231" i="38"/>
  <c r="BD231" i="38" s="1"/>
  <c r="AG231" i="38"/>
  <c r="AI231" i="38" s="1"/>
  <c r="AD231" i="38"/>
  <c r="BC230" i="38"/>
  <c r="AN230" i="38"/>
  <c r="AK230" i="38"/>
  <c r="BD230" i="38" s="1"/>
  <c r="AG230" i="38"/>
  <c r="AI230" i="38" s="1"/>
  <c r="AD230" i="38"/>
  <c r="BC229" i="38"/>
  <c r="AN229" i="38"/>
  <c r="AK229" i="38"/>
  <c r="BD229" i="38" s="1"/>
  <c r="AG229" i="38"/>
  <c r="AI229" i="38" s="1"/>
  <c r="AD229" i="38"/>
  <c r="BC228" i="38"/>
  <c r="AN228" i="38"/>
  <c r="AK228" i="38"/>
  <c r="BD228" i="38" s="1"/>
  <c r="AG228" i="38"/>
  <c r="AI228" i="38" s="1"/>
  <c r="AD228" i="38"/>
  <c r="BC227" i="38"/>
  <c r="AN227" i="38"/>
  <c r="AK227" i="38"/>
  <c r="BD227" i="38" s="1"/>
  <c r="AG227" i="38"/>
  <c r="AI227" i="38" s="1"/>
  <c r="AD227" i="38"/>
  <c r="BC226" i="38"/>
  <c r="AN226" i="38"/>
  <c r="AK226" i="38"/>
  <c r="BD226" i="38" s="1"/>
  <c r="AG226" i="38"/>
  <c r="AI226" i="38" s="1"/>
  <c r="AD226" i="38"/>
  <c r="BC225" i="38"/>
  <c r="AN225" i="38"/>
  <c r="AK225" i="38"/>
  <c r="BD225" i="38" s="1"/>
  <c r="AG225" i="38"/>
  <c r="AI225" i="38" s="1"/>
  <c r="AD225" i="38"/>
  <c r="BC224" i="38"/>
  <c r="AN224" i="38"/>
  <c r="AK224" i="38"/>
  <c r="BD224" i="38" s="1"/>
  <c r="AG224" i="38"/>
  <c r="AI224" i="38" s="1"/>
  <c r="AD224" i="38"/>
  <c r="BC223" i="38"/>
  <c r="AN223" i="38"/>
  <c r="AK223" i="38"/>
  <c r="BD223" i="38" s="1"/>
  <c r="AG223" i="38"/>
  <c r="AI223" i="38" s="1"/>
  <c r="AD223" i="38"/>
  <c r="BC222" i="38"/>
  <c r="AN222" i="38"/>
  <c r="AK222" i="38"/>
  <c r="BD222" i="38" s="1"/>
  <c r="AG222" i="38"/>
  <c r="AI222" i="38" s="1"/>
  <c r="AD222" i="38"/>
  <c r="BC221" i="38"/>
  <c r="AN221" i="38"/>
  <c r="AK221" i="38"/>
  <c r="BD221" i="38" s="1"/>
  <c r="AG221" i="38"/>
  <c r="AI221" i="38" s="1"/>
  <c r="AD221" i="38"/>
  <c r="BC220" i="38"/>
  <c r="AN220" i="38"/>
  <c r="AK220" i="38"/>
  <c r="BD220" i="38" s="1"/>
  <c r="AG220" i="38"/>
  <c r="AI220" i="38" s="1"/>
  <c r="AD220" i="38"/>
  <c r="BC219" i="38"/>
  <c r="AN219" i="38"/>
  <c r="AK219" i="38"/>
  <c r="BD219" i="38" s="1"/>
  <c r="AG219" i="38"/>
  <c r="AI219" i="38" s="1"/>
  <c r="AD219" i="38"/>
  <c r="BC218" i="38"/>
  <c r="AN218" i="38"/>
  <c r="AK218" i="38"/>
  <c r="BD218" i="38" s="1"/>
  <c r="AG218" i="38"/>
  <c r="AI218" i="38" s="1"/>
  <c r="AD218" i="38"/>
  <c r="BC217" i="38"/>
  <c r="AN217" i="38"/>
  <c r="AK217" i="38"/>
  <c r="BD217" i="38" s="1"/>
  <c r="AG217" i="38"/>
  <c r="AI217" i="38" s="1"/>
  <c r="AD217" i="38"/>
  <c r="BC216" i="38"/>
  <c r="AN216" i="38"/>
  <c r="AK216" i="38"/>
  <c r="BD216" i="38" s="1"/>
  <c r="AG216" i="38"/>
  <c r="AI216" i="38" s="1"/>
  <c r="AD216" i="38"/>
  <c r="BC215" i="38"/>
  <c r="AN215" i="38"/>
  <c r="AK215" i="38"/>
  <c r="BD215" i="38" s="1"/>
  <c r="AG215" i="38"/>
  <c r="AI215" i="38" s="1"/>
  <c r="AD215" i="38"/>
  <c r="BC214" i="38"/>
  <c r="AN214" i="38"/>
  <c r="AK214" i="38"/>
  <c r="BD214" i="38" s="1"/>
  <c r="AG214" i="38"/>
  <c r="AI214" i="38" s="1"/>
  <c r="AD214" i="38"/>
  <c r="BC213" i="38"/>
  <c r="AN213" i="38"/>
  <c r="AK213" i="38"/>
  <c r="BD213" i="38" s="1"/>
  <c r="AG213" i="38"/>
  <c r="AI213" i="38" s="1"/>
  <c r="AD213" i="38"/>
  <c r="BC212" i="38"/>
  <c r="AN212" i="38"/>
  <c r="AK212" i="38"/>
  <c r="BD212" i="38" s="1"/>
  <c r="AG212" i="38"/>
  <c r="AI212" i="38" s="1"/>
  <c r="AD212" i="38"/>
  <c r="BC211" i="38"/>
  <c r="AN211" i="38"/>
  <c r="AK211" i="38"/>
  <c r="BD211" i="38" s="1"/>
  <c r="AG211" i="38"/>
  <c r="AI211" i="38" s="1"/>
  <c r="AD211" i="38"/>
  <c r="BC210" i="38"/>
  <c r="AN210" i="38"/>
  <c r="AK210" i="38"/>
  <c r="BD210" i="38" s="1"/>
  <c r="AG210" i="38"/>
  <c r="AI210" i="38" s="1"/>
  <c r="AD210" i="38"/>
  <c r="BC209" i="38"/>
  <c r="AN209" i="38"/>
  <c r="AK209" i="38"/>
  <c r="BD209" i="38" s="1"/>
  <c r="AG209" i="38"/>
  <c r="AD209" i="38"/>
  <c r="BC208" i="38"/>
  <c r="AN208" i="38"/>
  <c r="AK208" i="38"/>
  <c r="BD208" i="38" s="1"/>
  <c r="AG208" i="38"/>
  <c r="AD208" i="38"/>
  <c r="BC207" i="38"/>
  <c r="AN207" i="38"/>
  <c r="AK207" i="38"/>
  <c r="BD207" i="38" s="1"/>
  <c r="AG207" i="38"/>
  <c r="AI207" i="38" s="1"/>
  <c r="AD207" i="38"/>
  <c r="BC206" i="38"/>
  <c r="AN206" i="38"/>
  <c r="AK206" i="38"/>
  <c r="BD206" i="38" s="1"/>
  <c r="AG206" i="38"/>
  <c r="AI206" i="38" s="1"/>
  <c r="AD206" i="38"/>
  <c r="BC205" i="38"/>
  <c r="AN205" i="38"/>
  <c r="AK205" i="38"/>
  <c r="BD205" i="38" s="1"/>
  <c r="AG205" i="38"/>
  <c r="AI205" i="38" s="1"/>
  <c r="AD205" i="38"/>
  <c r="BC204" i="38"/>
  <c r="AN204" i="38"/>
  <c r="AK204" i="38"/>
  <c r="BD204" i="38" s="1"/>
  <c r="AG204" i="38"/>
  <c r="AI204" i="38" s="1"/>
  <c r="AD204" i="38"/>
  <c r="BC203" i="38"/>
  <c r="AN203" i="38"/>
  <c r="AK203" i="38"/>
  <c r="BD203" i="38" s="1"/>
  <c r="AG203" i="38"/>
  <c r="AI203" i="38" s="1"/>
  <c r="AD203" i="38"/>
  <c r="BC202" i="38"/>
  <c r="AN202" i="38"/>
  <c r="AK202" i="38"/>
  <c r="BD202" i="38" s="1"/>
  <c r="AG202" i="38"/>
  <c r="AI202" i="38" s="1"/>
  <c r="AD202" i="38"/>
  <c r="BC201" i="38"/>
  <c r="AN201" i="38"/>
  <c r="AK201" i="38"/>
  <c r="BD201" i="38" s="1"/>
  <c r="AG201" i="38"/>
  <c r="AI201" i="38" s="1"/>
  <c r="AD201" i="38"/>
  <c r="BC200" i="38"/>
  <c r="AN200" i="38"/>
  <c r="AK200" i="38"/>
  <c r="BD200" i="38" s="1"/>
  <c r="AG200" i="38"/>
  <c r="AI200" i="38" s="1"/>
  <c r="AD200" i="38"/>
  <c r="BC199" i="38"/>
  <c r="AN199" i="38"/>
  <c r="AK199" i="38"/>
  <c r="BD199" i="38" s="1"/>
  <c r="AG199" i="38"/>
  <c r="AI199" i="38" s="1"/>
  <c r="AD199" i="38"/>
  <c r="BC198" i="38"/>
  <c r="AN198" i="38"/>
  <c r="AK198" i="38"/>
  <c r="BD198" i="38" s="1"/>
  <c r="AG198" i="38"/>
  <c r="AI198" i="38" s="1"/>
  <c r="AD198" i="38"/>
  <c r="BC197" i="38"/>
  <c r="AN197" i="38"/>
  <c r="AK197" i="38"/>
  <c r="BD197" i="38" s="1"/>
  <c r="AG197" i="38"/>
  <c r="AI197" i="38" s="1"/>
  <c r="AD197" i="38"/>
  <c r="BC196" i="38"/>
  <c r="AN196" i="38"/>
  <c r="AK196" i="38"/>
  <c r="BD196" i="38" s="1"/>
  <c r="AG196" i="38"/>
  <c r="AI196" i="38" s="1"/>
  <c r="AD196" i="38"/>
  <c r="BC195" i="38"/>
  <c r="AN195" i="38"/>
  <c r="AK195" i="38"/>
  <c r="BD195" i="38" s="1"/>
  <c r="AG195" i="38"/>
  <c r="AI195" i="38" s="1"/>
  <c r="AD195" i="38"/>
  <c r="BC194" i="38"/>
  <c r="AN194" i="38"/>
  <c r="AK194" i="38"/>
  <c r="BD194" i="38" s="1"/>
  <c r="AG194" i="38"/>
  <c r="AI194" i="38" s="1"/>
  <c r="AD194" i="38"/>
  <c r="BC193" i="38"/>
  <c r="AN193" i="38"/>
  <c r="AK193" i="38"/>
  <c r="BD193" i="38" s="1"/>
  <c r="AG193" i="38"/>
  <c r="AI193" i="38" s="1"/>
  <c r="AD193" i="38"/>
  <c r="BC192" i="38"/>
  <c r="AN192" i="38"/>
  <c r="AK192" i="38"/>
  <c r="BD192" i="38" s="1"/>
  <c r="AG192" i="38"/>
  <c r="AI192" i="38" s="1"/>
  <c r="AD192" i="38"/>
  <c r="BC191" i="38"/>
  <c r="AN191" i="38"/>
  <c r="AK191" i="38"/>
  <c r="BD191" i="38" s="1"/>
  <c r="AG191" i="38"/>
  <c r="AI191" i="38" s="1"/>
  <c r="AD191" i="38"/>
  <c r="BC190" i="38"/>
  <c r="AN190" i="38"/>
  <c r="AK190" i="38"/>
  <c r="BD190" i="38" s="1"/>
  <c r="AG190" i="38"/>
  <c r="AI190" i="38" s="1"/>
  <c r="AD190" i="38"/>
  <c r="BC189" i="38"/>
  <c r="AN189" i="38"/>
  <c r="AK189" i="38"/>
  <c r="BD189" i="38" s="1"/>
  <c r="AG189" i="38"/>
  <c r="AI189" i="38" s="1"/>
  <c r="AD189" i="38"/>
  <c r="BC188" i="38"/>
  <c r="AN188" i="38"/>
  <c r="AK188" i="38"/>
  <c r="BD188" i="38" s="1"/>
  <c r="AG188" i="38"/>
  <c r="AI188" i="38" s="1"/>
  <c r="AD188" i="38"/>
  <c r="BC187" i="38"/>
  <c r="AN187" i="38"/>
  <c r="AK187" i="38"/>
  <c r="BD187" i="38" s="1"/>
  <c r="AG187" i="38"/>
  <c r="AI187" i="38" s="1"/>
  <c r="AD187" i="38"/>
  <c r="BC186" i="38"/>
  <c r="AN186" i="38"/>
  <c r="AK186" i="38"/>
  <c r="BD186" i="38" s="1"/>
  <c r="AG186" i="38"/>
  <c r="AI186" i="38" s="1"/>
  <c r="AD186" i="38"/>
  <c r="BC185" i="38"/>
  <c r="AN185" i="38"/>
  <c r="AK185" i="38"/>
  <c r="BD185" i="38" s="1"/>
  <c r="AG185" i="38"/>
  <c r="AI185" i="38" s="1"/>
  <c r="AD185" i="38"/>
  <c r="BC184" i="38"/>
  <c r="AN184" i="38"/>
  <c r="AK184" i="38"/>
  <c r="BD184" i="38" s="1"/>
  <c r="AG184" i="38"/>
  <c r="AI184" i="38" s="1"/>
  <c r="AD184" i="38"/>
  <c r="BC183" i="38"/>
  <c r="AN183" i="38"/>
  <c r="AK183" i="38"/>
  <c r="BD183" i="38" s="1"/>
  <c r="AG183" i="38"/>
  <c r="AI183" i="38" s="1"/>
  <c r="AD183" i="38"/>
  <c r="BC182" i="38"/>
  <c r="AN182" i="38"/>
  <c r="AK182" i="38"/>
  <c r="BD182" i="38" s="1"/>
  <c r="AG182" i="38"/>
  <c r="AI182" i="38" s="1"/>
  <c r="AD182" i="38"/>
  <c r="BC181" i="38"/>
  <c r="AN181" i="38"/>
  <c r="AK181" i="38"/>
  <c r="BD181" i="38" s="1"/>
  <c r="AG181" i="38"/>
  <c r="AI181" i="38" s="1"/>
  <c r="AD181" i="38"/>
  <c r="BC180" i="38"/>
  <c r="AN180" i="38"/>
  <c r="AK180" i="38"/>
  <c r="BD180" i="38" s="1"/>
  <c r="AG180" i="38"/>
  <c r="AI180" i="38" s="1"/>
  <c r="AD180" i="38"/>
  <c r="BC179" i="38"/>
  <c r="AN179" i="38"/>
  <c r="AK179" i="38"/>
  <c r="BD179" i="38" s="1"/>
  <c r="AG179" i="38"/>
  <c r="AI179" i="38" s="1"/>
  <c r="AD179" i="38"/>
  <c r="BC178" i="38"/>
  <c r="AN178" i="38"/>
  <c r="AK178" i="38"/>
  <c r="BD178" i="38" s="1"/>
  <c r="AG178" i="38"/>
  <c r="AI178" i="38" s="1"/>
  <c r="AD178" i="38"/>
  <c r="BC177" i="38"/>
  <c r="AN177" i="38"/>
  <c r="AK177" i="38"/>
  <c r="BD177" i="38" s="1"/>
  <c r="AG177" i="38"/>
  <c r="AI177" i="38" s="1"/>
  <c r="AD177" i="38"/>
  <c r="BC176" i="38"/>
  <c r="AN176" i="38"/>
  <c r="AK176" i="38"/>
  <c r="BD176" i="38" s="1"/>
  <c r="AG176" i="38"/>
  <c r="AI176" i="38" s="1"/>
  <c r="AD176" i="38"/>
  <c r="BC175" i="38"/>
  <c r="AN175" i="38"/>
  <c r="AK175" i="38"/>
  <c r="BD175" i="38" s="1"/>
  <c r="AG175" i="38"/>
  <c r="AI175" i="38" s="1"/>
  <c r="AD175" i="38"/>
  <c r="BC174" i="38"/>
  <c r="AN174" i="38"/>
  <c r="AK174" i="38"/>
  <c r="BD174" i="38" s="1"/>
  <c r="AG174" i="38"/>
  <c r="AI174" i="38" s="1"/>
  <c r="AD174" i="38"/>
  <c r="BC173" i="38"/>
  <c r="AN173" i="38"/>
  <c r="AK173" i="38"/>
  <c r="BD173" i="38" s="1"/>
  <c r="AG173" i="38"/>
  <c r="AI173" i="38" s="1"/>
  <c r="AD173" i="38"/>
  <c r="BC172" i="38"/>
  <c r="AN172" i="38"/>
  <c r="AK172" i="38"/>
  <c r="BD172" i="38" s="1"/>
  <c r="AG172" i="38"/>
  <c r="AI172" i="38" s="1"/>
  <c r="AD172" i="38"/>
  <c r="BC171" i="38"/>
  <c r="AN171" i="38"/>
  <c r="AK171" i="38"/>
  <c r="BD171" i="38" s="1"/>
  <c r="AG171" i="38"/>
  <c r="AI171" i="38" s="1"/>
  <c r="AD171" i="38"/>
  <c r="BC170" i="38"/>
  <c r="AN170" i="38"/>
  <c r="AK170" i="38"/>
  <c r="BD170" i="38" s="1"/>
  <c r="AG170" i="38"/>
  <c r="AI170" i="38" s="1"/>
  <c r="AD170" i="38"/>
  <c r="BC169" i="38"/>
  <c r="AN169" i="38"/>
  <c r="AK169" i="38"/>
  <c r="BD169" i="38" s="1"/>
  <c r="AG169" i="38"/>
  <c r="AI169" i="38" s="1"/>
  <c r="AD169" i="38"/>
  <c r="BC168" i="38"/>
  <c r="AN168" i="38"/>
  <c r="AK168" i="38"/>
  <c r="BD168" i="38" s="1"/>
  <c r="AG168" i="38"/>
  <c r="AI168" i="38" s="1"/>
  <c r="AD168" i="38"/>
  <c r="BC167" i="38"/>
  <c r="AN167" i="38"/>
  <c r="AK167" i="38"/>
  <c r="BD167" i="38" s="1"/>
  <c r="AG167" i="38"/>
  <c r="AI167" i="38" s="1"/>
  <c r="AD167" i="38"/>
  <c r="BC166" i="38"/>
  <c r="AN166" i="38"/>
  <c r="AK166" i="38"/>
  <c r="BD166" i="38" s="1"/>
  <c r="AG166" i="38"/>
  <c r="AI166" i="38" s="1"/>
  <c r="AD166" i="38"/>
  <c r="BC165" i="38"/>
  <c r="AN165" i="38"/>
  <c r="AK165" i="38"/>
  <c r="BD165" i="38" s="1"/>
  <c r="AG165" i="38"/>
  <c r="AI165" i="38" s="1"/>
  <c r="AD165" i="38"/>
  <c r="BC164" i="38"/>
  <c r="AN164" i="38"/>
  <c r="AK164" i="38"/>
  <c r="BD164" i="38" s="1"/>
  <c r="AG164" i="38"/>
  <c r="AI164" i="38" s="1"/>
  <c r="AD164" i="38"/>
  <c r="BC163" i="38"/>
  <c r="AN163" i="38"/>
  <c r="AK163" i="38"/>
  <c r="BD163" i="38" s="1"/>
  <c r="AG163" i="38"/>
  <c r="AI163" i="38" s="1"/>
  <c r="AD163" i="38"/>
  <c r="BC162" i="38"/>
  <c r="AN162" i="38"/>
  <c r="AK162" i="38"/>
  <c r="BD162" i="38" s="1"/>
  <c r="AG162" i="38"/>
  <c r="AI162" i="38" s="1"/>
  <c r="AD162" i="38"/>
  <c r="BC161" i="38"/>
  <c r="AN161" i="38"/>
  <c r="AK161" i="38"/>
  <c r="BD161" i="38" s="1"/>
  <c r="AG161" i="38"/>
  <c r="AI161" i="38" s="1"/>
  <c r="AD161" i="38"/>
  <c r="BC160" i="38"/>
  <c r="AN160" i="38"/>
  <c r="AK160" i="38"/>
  <c r="BD160" i="38" s="1"/>
  <c r="AG160" i="38"/>
  <c r="AI160" i="38" s="1"/>
  <c r="AD160" i="38"/>
  <c r="BC159" i="38"/>
  <c r="AN159" i="38"/>
  <c r="AK159" i="38"/>
  <c r="BD159" i="38" s="1"/>
  <c r="AG159" i="38"/>
  <c r="AI159" i="38" s="1"/>
  <c r="AD159" i="38"/>
  <c r="BC158" i="38"/>
  <c r="AN158" i="38"/>
  <c r="AK158" i="38"/>
  <c r="BD158" i="38" s="1"/>
  <c r="AG158" i="38"/>
  <c r="AI158" i="38" s="1"/>
  <c r="AD158" i="38"/>
  <c r="BC157" i="38"/>
  <c r="AN157" i="38"/>
  <c r="AK157" i="38"/>
  <c r="BD157" i="38" s="1"/>
  <c r="AG157" i="38"/>
  <c r="AI157" i="38" s="1"/>
  <c r="AD157" i="38"/>
  <c r="BC156" i="38"/>
  <c r="AN156" i="38"/>
  <c r="AK156" i="38"/>
  <c r="BD156" i="38" s="1"/>
  <c r="AG156" i="38"/>
  <c r="AI156" i="38" s="1"/>
  <c r="AD156" i="38"/>
  <c r="BC155" i="38"/>
  <c r="AN155" i="38"/>
  <c r="AK155" i="38"/>
  <c r="BD155" i="38" s="1"/>
  <c r="AG155" i="38"/>
  <c r="AI155" i="38" s="1"/>
  <c r="AD155" i="38"/>
  <c r="BC154" i="38"/>
  <c r="AN154" i="38"/>
  <c r="AK154" i="38"/>
  <c r="BD154" i="38" s="1"/>
  <c r="AG154" i="38"/>
  <c r="AI154" i="38" s="1"/>
  <c r="AD154" i="38"/>
  <c r="BC153" i="38"/>
  <c r="AN153" i="38"/>
  <c r="AK153" i="38"/>
  <c r="BD153" i="38" s="1"/>
  <c r="AG153" i="38"/>
  <c r="AI153" i="38" s="1"/>
  <c r="AD153" i="38"/>
  <c r="BC152" i="38"/>
  <c r="AN152" i="38"/>
  <c r="AK152" i="38"/>
  <c r="BD152" i="38" s="1"/>
  <c r="AG152" i="38"/>
  <c r="AI152" i="38" s="1"/>
  <c r="AD152" i="38"/>
  <c r="BC151" i="38"/>
  <c r="AN151" i="38"/>
  <c r="AK151" i="38"/>
  <c r="BD151" i="38" s="1"/>
  <c r="AG151" i="38"/>
  <c r="AI151" i="38" s="1"/>
  <c r="AD151" i="38"/>
  <c r="BC150" i="38"/>
  <c r="AN150" i="38"/>
  <c r="AK150" i="38"/>
  <c r="BD150" i="38" s="1"/>
  <c r="AG150" i="38"/>
  <c r="AI150" i="38" s="1"/>
  <c r="AD150" i="38"/>
  <c r="BC149" i="38"/>
  <c r="AN149" i="38"/>
  <c r="AK149" i="38"/>
  <c r="BD149" i="38" s="1"/>
  <c r="AG149" i="38"/>
  <c r="AI149" i="38" s="1"/>
  <c r="AD149" i="38"/>
  <c r="BC148" i="38"/>
  <c r="AN148" i="38"/>
  <c r="AK148" i="38"/>
  <c r="BD148" i="38" s="1"/>
  <c r="AG148" i="38"/>
  <c r="AI148" i="38" s="1"/>
  <c r="AD148" i="38"/>
  <c r="BC147" i="38"/>
  <c r="AN147" i="38"/>
  <c r="AK147" i="38"/>
  <c r="BD147" i="38" s="1"/>
  <c r="AG147" i="38"/>
  <c r="AI147" i="38" s="1"/>
  <c r="AD147" i="38"/>
  <c r="BC146" i="38"/>
  <c r="AN146" i="38"/>
  <c r="AK146" i="38"/>
  <c r="BD146" i="38" s="1"/>
  <c r="AG146" i="38"/>
  <c r="AI146" i="38" s="1"/>
  <c r="AD146" i="38"/>
  <c r="BC145" i="38"/>
  <c r="AN145" i="38"/>
  <c r="AK145" i="38"/>
  <c r="BD145" i="38" s="1"/>
  <c r="AG145" i="38"/>
  <c r="AI145" i="38" s="1"/>
  <c r="AD145" i="38"/>
  <c r="BC144" i="38"/>
  <c r="AN144" i="38"/>
  <c r="AK144" i="38"/>
  <c r="BD144" i="38" s="1"/>
  <c r="AG144" i="38"/>
  <c r="AI144" i="38" s="1"/>
  <c r="AD144" i="38"/>
  <c r="BC143" i="38"/>
  <c r="AN143" i="38"/>
  <c r="AK143" i="38"/>
  <c r="BD143" i="38" s="1"/>
  <c r="AG143" i="38"/>
  <c r="AI143" i="38" s="1"/>
  <c r="AD143" i="38"/>
  <c r="BC142" i="38"/>
  <c r="AN142" i="38"/>
  <c r="AK142" i="38"/>
  <c r="BD142" i="38" s="1"/>
  <c r="AG142" i="38"/>
  <c r="AI142" i="38" s="1"/>
  <c r="AD142" i="38"/>
  <c r="BC141" i="38"/>
  <c r="AN141" i="38"/>
  <c r="AK141" i="38"/>
  <c r="BD141" i="38" s="1"/>
  <c r="AG141" i="38"/>
  <c r="AI141" i="38" s="1"/>
  <c r="AD141" i="38"/>
  <c r="BC140" i="38"/>
  <c r="AN140" i="38"/>
  <c r="AK140" i="38"/>
  <c r="BD140" i="38" s="1"/>
  <c r="AG140" i="38"/>
  <c r="AI140" i="38" s="1"/>
  <c r="AD140" i="38"/>
  <c r="BC139" i="38"/>
  <c r="AN139" i="38"/>
  <c r="AK139" i="38"/>
  <c r="BD139" i="38" s="1"/>
  <c r="AG139" i="38"/>
  <c r="AI139" i="38" s="1"/>
  <c r="AD139" i="38"/>
  <c r="BC138" i="38"/>
  <c r="AN138" i="38"/>
  <c r="AK138" i="38"/>
  <c r="BD138" i="38" s="1"/>
  <c r="AG138" i="38"/>
  <c r="AI138" i="38" s="1"/>
  <c r="AD138" i="38"/>
  <c r="BC137" i="38"/>
  <c r="AN137" i="38"/>
  <c r="AK137" i="38"/>
  <c r="BD137" i="38" s="1"/>
  <c r="AG137" i="38"/>
  <c r="AI137" i="38" s="1"/>
  <c r="AD137" i="38"/>
  <c r="BC136" i="38"/>
  <c r="AN136" i="38"/>
  <c r="AK136" i="38"/>
  <c r="BD136" i="38" s="1"/>
  <c r="AG136" i="38"/>
  <c r="AI136" i="38" s="1"/>
  <c r="AD136" i="38"/>
  <c r="BC135" i="38"/>
  <c r="AN135" i="38"/>
  <c r="AK135" i="38"/>
  <c r="BD135" i="38" s="1"/>
  <c r="AG135" i="38"/>
  <c r="AI135" i="38" s="1"/>
  <c r="AD135" i="38"/>
  <c r="BC134" i="38"/>
  <c r="AN134" i="38"/>
  <c r="AK134" i="38"/>
  <c r="BD134" i="38" s="1"/>
  <c r="AG134" i="38"/>
  <c r="AI134" i="38" s="1"/>
  <c r="AD134" i="38"/>
  <c r="BC133" i="38"/>
  <c r="AN133" i="38"/>
  <c r="AK133" i="38"/>
  <c r="BD133" i="38" s="1"/>
  <c r="AG133" i="38"/>
  <c r="AI133" i="38" s="1"/>
  <c r="AD133" i="38"/>
  <c r="BC132" i="38"/>
  <c r="AN132" i="38"/>
  <c r="AK132" i="38"/>
  <c r="BD132" i="38" s="1"/>
  <c r="AG132" i="38"/>
  <c r="AI132" i="38" s="1"/>
  <c r="AD132" i="38"/>
  <c r="BC131" i="38"/>
  <c r="AN131" i="38"/>
  <c r="AK131" i="38"/>
  <c r="BD131" i="38" s="1"/>
  <c r="AG131" i="38"/>
  <c r="AI131" i="38" s="1"/>
  <c r="AD131" i="38"/>
  <c r="BC130" i="38"/>
  <c r="AN130" i="38"/>
  <c r="AK130" i="38"/>
  <c r="BD130" i="38" s="1"/>
  <c r="AG130" i="38"/>
  <c r="AI130" i="38" s="1"/>
  <c r="AD130" i="38"/>
  <c r="BC129" i="38"/>
  <c r="AN129" i="38"/>
  <c r="AK129" i="38"/>
  <c r="BD129" i="38" s="1"/>
  <c r="AG129" i="38"/>
  <c r="AI129" i="38" s="1"/>
  <c r="AD129" i="38"/>
  <c r="BC128" i="38"/>
  <c r="AN128" i="38"/>
  <c r="AK128" i="38"/>
  <c r="BD128" i="38" s="1"/>
  <c r="AG128" i="38"/>
  <c r="AI128" i="38" s="1"/>
  <c r="AD128" i="38"/>
  <c r="BC127" i="38"/>
  <c r="AN127" i="38"/>
  <c r="AK127" i="38"/>
  <c r="BD127" i="38" s="1"/>
  <c r="AG127" i="38"/>
  <c r="AI127" i="38" s="1"/>
  <c r="AD127" i="38"/>
  <c r="BC126" i="38"/>
  <c r="AN126" i="38"/>
  <c r="AK126" i="38"/>
  <c r="BD126" i="38" s="1"/>
  <c r="AG126" i="38"/>
  <c r="AI126" i="38" s="1"/>
  <c r="AD126" i="38"/>
  <c r="BC125" i="38"/>
  <c r="AN125" i="38"/>
  <c r="AK125" i="38"/>
  <c r="BD125" i="38" s="1"/>
  <c r="AG125" i="38"/>
  <c r="AI125" i="38" s="1"/>
  <c r="AD125" i="38"/>
  <c r="BC124" i="38"/>
  <c r="AN124" i="38"/>
  <c r="AK124" i="38"/>
  <c r="BD124" i="38" s="1"/>
  <c r="AG124" i="38"/>
  <c r="AI124" i="38" s="1"/>
  <c r="AD124" i="38"/>
  <c r="BC123" i="38"/>
  <c r="AN123" i="38"/>
  <c r="AK123" i="38"/>
  <c r="BD123" i="38" s="1"/>
  <c r="AG123" i="38"/>
  <c r="AI123" i="38" s="1"/>
  <c r="AD123" i="38"/>
  <c r="BC122" i="38"/>
  <c r="AN122" i="38"/>
  <c r="AK122" i="38"/>
  <c r="BD122" i="38" s="1"/>
  <c r="AG122" i="38"/>
  <c r="AI122" i="38" s="1"/>
  <c r="AD122" i="38"/>
  <c r="BC121" i="38"/>
  <c r="AN121" i="38"/>
  <c r="AK121" i="38"/>
  <c r="BD121" i="38" s="1"/>
  <c r="AG121" i="38"/>
  <c r="AI121" i="38" s="1"/>
  <c r="AD121" i="38"/>
  <c r="BC120" i="38"/>
  <c r="AN120" i="38"/>
  <c r="AK120" i="38"/>
  <c r="BD120" i="38" s="1"/>
  <c r="AG120" i="38"/>
  <c r="AI120" i="38" s="1"/>
  <c r="AD120" i="38"/>
  <c r="BC119" i="38"/>
  <c r="AN119" i="38"/>
  <c r="AK119" i="38"/>
  <c r="BD119" i="38" s="1"/>
  <c r="AG119" i="38"/>
  <c r="AI119" i="38" s="1"/>
  <c r="AD119" i="38"/>
  <c r="BC118" i="38"/>
  <c r="AN118" i="38"/>
  <c r="AK118" i="38"/>
  <c r="BD118" i="38" s="1"/>
  <c r="AG118" i="38"/>
  <c r="AI118" i="38" s="1"/>
  <c r="AD118" i="38"/>
  <c r="BC117" i="38"/>
  <c r="AN117" i="38"/>
  <c r="AK117" i="38"/>
  <c r="BD117" i="38" s="1"/>
  <c r="AG117" i="38"/>
  <c r="AI117" i="38" s="1"/>
  <c r="AD117" i="38"/>
  <c r="BC116" i="38"/>
  <c r="AN116" i="38"/>
  <c r="AK116" i="38"/>
  <c r="BD116" i="38" s="1"/>
  <c r="AG116" i="38"/>
  <c r="AI116" i="38" s="1"/>
  <c r="AD116" i="38"/>
  <c r="BC115" i="38"/>
  <c r="AN115" i="38"/>
  <c r="AK115" i="38"/>
  <c r="BD115" i="38" s="1"/>
  <c r="AG115" i="38"/>
  <c r="AI115" i="38" s="1"/>
  <c r="AD115" i="38"/>
  <c r="BC114" i="38"/>
  <c r="AN114" i="38"/>
  <c r="AK114" i="38"/>
  <c r="BD114" i="38" s="1"/>
  <c r="AG114" i="38"/>
  <c r="AI114" i="38" s="1"/>
  <c r="AD114" i="38"/>
  <c r="BC113" i="38"/>
  <c r="AN113" i="38"/>
  <c r="AK113" i="38"/>
  <c r="BD113" i="38" s="1"/>
  <c r="AG113" i="38"/>
  <c r="AI113" i="38" s="1"/>
  <c r="AD113" i="38"/>
  <c r="BC112" i="38"/>
  <c r="AN112" i="38"/>
  <c r="AK112" i="38"/>
  <c r="BD112" i="38" s="1"/>
  <c r="AG112" i="38"/>
  <c r="AI112" i="38" s="1"/>
  <c r="AD112" i="38"/>
  <c r="BC111" i="38"/>
  <c r="AN111" i="38"/>
  <c r="AK111" i="38"/>
  <c r="BD111" i="38" s="1"/>
  <c r="AG111" i="38"/>
  <c r="AI111" i="38" s="1"/>
  <c r="AD111" i="38"/>
  <c r="BC110" i="38"/>
  <c r="AN110" i="38"/>
  <c r="AK110" i="38"/>
  <c r="BD110" i="38" s="1"/>
  <c r="AG110" i="38"/>
  <c r="AI110" i="38" s="1"/>
  <c r="AD110" i="38"/>
  <c r="BC109" i="38"/>
  <c r="AN109" i="38"/>
  <c r="AK109" i="38"/>
  <c r="BD109" i="38" s="1"/>
  <c r="AG109" i="38"/>
  <c r="AI109" i="38" s="1"/>
  <c r="AD109" i="38"/>
  <c r="BC108" i="38"/>
  <c r="AN108" i="38"/>
  <c r="AK108" i="38"/>
  <c r="BD108" i="38" s="1"/>
  <c r="AG108" i="38"/>
  <c r="AI108" i="38" s="1"/>
  <c r="AD108" i="38"/>
  <c r="BC107" i="38"/>
  <c r="AN107" i="38"/>
  <c r="AK107" i="38"/>
  <c r="BD107" i="38" s="1"/>
  <c r="AG107" i="38"/>
  <c r="AI107" i="38" s="1"/>
  <c r="AD107" i="38"/>
  <c r="BC106" i="38"/>
  <c r="AN106" i="38"/>
  <c r="AK106" i="38"/>
  <c r="BD106" i="38" s="1"/>
  <c r="AG106" i="38"/>
  <c r="AI106" i="38" s="1"/>
  <c r="AD106" i="38"/>
  <c r="BC105" i="38"/>
  <c r="AN105" i="38"/>
  <c r="AK105" i="38"/>
  <c r="BD105" i="38" s="1"/>
  <c r="AG105" i="38"/>
  <c r="AI105" i="38" s="1"/>
  <c r="AD105" i="38"/>
  <c r="BC104" i="38"/>
  <c r="AN104" i="38"/>
  <c r="AK104" i="38"/>
  <c r="BD104" i="38" s="1"/>
  <c r="AG104" i="38"/>
  <c r="AI104" i="38" s="1"/>
  <c r="AD104" i="38"/>
  <c r="BC103" i="38"/>
  <c r="AN103" i="38"/>
  <c r="AK103" i="38"/>
  <c r="BD103" i="38" s="1"/>
  <c r="AG103" i="38"/>
  <c r="AI103" i="38" s="1"/>
  <c r="AD103" i="38"/>
  <c r="BC102" i="38"/>
  <c r="AN102" i="38"/>
  <c r="AK102" i="38"/>
  <c r="BD102" i="38" s="1"/>
  <c r="AG102" i="38"/>
  <c r="AI102" i="38" s="1"/>
  <c r="AD102" i="38"/>
  <c r="BC101" i="38"/>
  <c r="AN101" i="38"/>
  <c r="AK101" i="38"/>
  <c r="BD101" i="38" s="1"/>
  <c r="AG101" i="38"/>
  <c r="AI101" i="38" s="1"/>
  <c r="AD101" i="38"/>
  <c r="BC100" i="38"/>
  <c r="AN100" i="38"/>
  <c r="AK100" i="38"/>
  <c r="BD100" i="38" s="1"/>
  <c r="AG100" i="38"/>
  <c r="AI100" i="38" s="1"/>
  <c r="AD100" i="38"/>
  <c r="BC99" i="38"/>
  <c r="AN99" i="38"/>
  <c r="AK99" i="38"/>
  <c r="BD99" i="38" s="1"/>
  <c r="AG99" i="38"/>
  <c r="AI99" i="38" s="1"/>
  <c r="AD99" i="38"/>
  <c r="BC98" i="38"/>
  <c r="AN98" i="38"/>
  <c r="AK98" i="38"/>
  <c r="BD98" i="38" s="1"/>
  <c r="AG98" i="38"/>
  <c r="AI98" i="38" s="1"/>
  <c r="AD98" i="38"/>
  <c r="BC97" i="38"/>
  <c r="AN97" i="38"/>
  <c r="AK97" i="38"/>
  <c r="BD97" i="38" s="1"/>
  <c r="AG97" i="38"/>
  <c r="AI97" i="38" s="1"/>
  <c r="AD97" i="38"/>
  <c r="BC96" i="38"/>
  <c r="AN96" i="38"/>
  <c r="AK96" i="38"/>
  <c r="BD96" i="38" s="1"/>
  <c r="AG96" i="38"/>
  <c r="AI96" i="38" s="1"/>
  <c r="AD96" i="38"/>
  <c r="BC95" i="38"/>
  <c r="AN95" i="38"/>
  <c r="AK95" i="38"/>
  <c r="BD95" i="38" s="1"/>
  <c r="AG95" i="38"/>
  <c r="AI95" i="38" s="1"/>
  <c r="AD95" i="38"/>
  <c r="BC94" i="38"/>
  <c r="AN94" i="38"/>
  <c r="AK94" i="38"/>
  <c r="BD94" i="38" s="1"/>
  <c r="AG94" i="38"/>
  <c r="AI94" i="38" s="1"/>
  <c r="AD94" i="38"/>
  <c r="BC93" i="38"/>
  <c r="AN93" i="38"/>
  <c r="AK93" i="38"/>
  <c r="BD93" i="38" s="1"/>
  <c r="AG93" i="38"/>
  <c r="AI93" i="38" s="1"/>
  <c r="AD93" i="38"/>
  <c r="BC92" i="38"/>
  <c r="AN92" i="38"/>
  <c r="AK92" i="38"/>
  <c r="BD92" i="38" s="1"/>
  <c r="AG92" i="38"/>
  <c r="AI92" i="38" s="1"/>
  <c r="AD92" i="38"/>
  <c r="BC91" i="38"/>
  <c r="AN91" i="38"/>
  <c r="AK91" i="38"/>
  <c r="BD91" i="38" s="1"/>
  <c r="AG91" i="38"/>
  <c r="AI91" i="38" s="1"/>
  <c r="AD91" i="38"/>
  <c r="BC90" i="38"/>
  <c r="AN90" i="38"/>
  <c r="AK90" i="38"/>
  <c r="BD90" i="38" s="1"/>
  <c r="AG90" i="38"/>
  <c r="AI90" i="38" s="1"/>
  <c r="AD90" i="38"/>
  <c r="BC89" i="38"/>
  <c r="AN89" i="38"/>
  <c r="AK89" i="38"/>
  <c r="BD89" i="38" s="1"/>
  <c r="AG89" i="38"/>
  <c r="AI89" i="38" s="1"/>
  <c r="AD89" i="38"/>
  <c r="BC88" i="38"/>
  <c r="AN88" i="38"/>
  <c r="AK88" i="38"/>
  <c r="BD88" i="38" s="1"/>
  <c r="AG88" i="38"/>
  <c r="AI88" i="38" s="1"/>
  <c r="AD88" i="38"/>
  <c r="BC87" i="38"/>
  <c r="AN87" i="38"/>
  <c r="AK87" i="38"/>
  <c r="BD87" i="38" s="1"/>
  <c r="AG87" i="38"/>
  <c r="AI87" i="38" s="1"/>
  <c r="AD87" i="38"/>
  <c r="BC86" i="38"/>
  <c r="AN86" i="38"/>
  <c r="AK86" i="38"/>
  <c r="BD86" i="38" s="1"/>
  <c r="AG86" i="38"/>
  <c r="AI86" i="38" s="1"/>
  <c r="AD86" i="38"/>
  <c r="BC85" i="38"/>
  <c r="AN85" i="38"/>
  <c r="AK85" i="38"/>
  <c r="BD85" i="38" s="1"/>
  <c r="AG85" i="38"/>
  <c r="AI85" i="38" s="1"/>
  <c r="AD85" i="38"/>
  <c r="BC84" i="38"/>
  <c r="AN84" i="38"/>
  <c r="AK84" i="38"/>
  <c r="BD84" i="38" s="1"/>
  <c r="AG84" i="38"/>
  <c r="AI84" i="38" s="1"/>
  <c r="AD84" i="38"/>
  <c r="BC83" i="38"/>
  <c r="AN83" i="38"/>
  <c r="AK83" i="38"/>
  <c r="BD83" i="38" s="1"/>
  <c r="AG83" i="38"/>
  <c r="AI83" i="38" s="1"/>
  <c r="AD83" i="38"/>
  <c r="BC82" i="38"/>
  <c r="AN82" i="38"/>
  <c r="AK82" i="38"/>
  <c r="BD82" i="38" s="1"/>
  <c r="AG82" i="38"/>
  <c r="AI82" i="38" s="1"/>
  <c r="AD82" i="38"/>
  <c r="BC81" i="38"/>
  <c r="AN81" i="38"/>
  <c r="AK81" i="38"/>
  <c r="BD81" i="38" s="1"/>
  <c r="AG81" i="38"/>
  <c r="AI81" i="38" s="1"/>
  <c r="AD81" i="38"/>
  <c r="BC80" i="38"/>
  <c r="AN80" i="38"/>
  <c r="AK80" i="38"/>
  <c r="BD80" i="38" s="1"/>
  <c r="AG80" i="38"/>
  <c r="AI80" i="38" s="1"/>
  <c r="AD80" i="38"/>
  <c r="BC79" i="38"/>
  <c r="AN79" i="38"/>
  <c r="AK79" i="38"/>
  <c r="BD79" i="38" s="1"/>
  <c r="AG79" i="38"/>
  <c r="AI79" i="38" s="1"/>
  <c r="AD79" i="38"/>
  <c r="BC78" i="38"/>
  <c r="AN78" i="38"/>
  <c r="AK78" i="38"/>
  <c r="BD78" i="38" s="1"/>
  <c r="AG78" i="38"/>
  <c r="AI78" i="38" s="1"/>
  <c r="AD78" i="38"/>
  <c r="BC77" i="38"/>
  <c r="AN77" i="38"/>
  <c r="AK77" i="38"/>
  <c r="BD77" i="38" s="1"/>
  <c r="AG77" i="38"/>
  <c r="AI77" i="38" s="1"/>
  <c r="AD77" i="38"/>
  <c r="BC76" i="38"/>
  <c r="AN76" i="38"/>
  <c r="AK76" i="38"/>
  <c r="BD76" i="38" s="1"/>
  <c r="AG76" i="38"/>
  <c r="AI76" i="38" s="1"/>
  <c r="AD76" i="38"/>
  <c r="BC75" i="38"/>
  <c r="AN75" i="38"/>
  <c r="AK75" i="38"/>
  <c r="BD75" i="38" s="1"/>
  <c r="AG75" i="38"/>
  <c r="AI75" i="38" s="1"/>
  <c r="AD75" i="38"/>
  <c r="BC74" i="38"/>
  <c r="AN74" i="38"/>
  <c r="AK74" i="38"/>
  <c r="BD74" i="38" s="1"/>
  <c r="AG74" i="38"/>
  <c r="AI74" i="38" s="1"/>
  <c r="AD74" i="38"/>
  <c r="BC73" i="38"/>
  <c r="AN73" i="38"/>
  <c r="AK73" i="38"/>
  <c r="BD73" i="38" s="1"/>
  <c r="AG73" i="38"/>
  <c r="AI73" i="38" s="1"/>
  <c r="AD73" i="38"/>
  <c r="BC72" i="38"/>
  <c r="AN72" i="38"/>
  <c r="AK72" i="38"/>
  <c r="BD72" i="38" s="1"/>
  <c r="AG72" i="38"/>
  <c r="AI72" i="38" s="1"/>
  <c r="AD72" i="38"/>
  <c r="BC71" i="38"/>
  <c r="AN71" i="38"/>
  <c r="AK71" i="38"/>
  <c r="BD71" i="38" s="1"/>
  <c r="AG71" i="38"/>
  <c r="AI71" i="38" s="1"/>
  <c r="AD71" i="38"/>
  <c r="BC70" i="38"/>
  <c r="AN70" i="38"/>
  <c r="AK70" i="38"/>
  <c r="BD70" i="38" s="1"/>
  <c r="AG70" i="38"/>
  <c r="AI70" i="38" s="1"/>
  <c r="AD70" i="38"/>
  <c r="BC69" i="38"/>
  <c r="AN69" i="38"/>
  <c r="AK69" i="38"/>
  <c r="BD69" i="38" s="1"/>
  <c r="AG69" i="38"/>
  <c r="AI69" i="38" s="1"/>
  <c r="AD69" i="38"/>
  <c r="BC68" i="38"/>
  <c r="AN68" i="38"/>
  <c r="AK68" i="38"/>
  <c r="BD68" i="38" s="1"/>
  <c r="AG68" i="38"/>
  <c r="AI68" i="38" s="1"/>
  <c r="AD68" i="38"/>
  <c r="BC67" i="38"/>
  <c r="AN67" i="38"/>
  <c r="AK67" i="38"/>
  <c r="BD67" i="38" s="1"/>
  <c r="AG67" i="38"/>
  <c r="AI67" i="38" s="1"/>
  <c r="AD67" i="38"/>
  <c r="BC66" i="38"/>
  <c r="AN66" i="38"/>
  <c r="AK66" i="38"/>
  <c r="BD66" i="38" s="1"/>
  <c r="AG66" i="38"/>
  <c r="AI66" i="38" s="1"/>
  <c r="AD66" i="38"/>
  <c r="BC65" i="38"/>
  <c r="AN65" i="38"/>
  <c r="AK65" i="38"/>
  <c r="BD65" i="38" s="1"/>
  <c r="AG65" i="38"/>
  <c r="AI65" i="38" s="1"/>
  <c r="AD65" i="38"/>
  <c r="BC64" i="38"/>
  <c r="AN64" i="38"/>
  <c r="AK64" i="38"/>
  <c r="BD64" i="38" s="1"/>
  <c r="AG64" i="38"/>
  <c r="AI64" i="38" s="1"/>
  <c r="AD64" i="38"/>
  <c r="BC63" i="38"/>
  <c r="AN63" i="38"/>
  <c r="AK63" i="38"/>
  <c r="BD63" i="38" s="1"/>
  <c r="AG63" i="38"/>
  <c r="AI63" i="38" s="1"/>
  <c r="AD63" i="38"/>
  <c r="BC62" i="38"/>
  <c r="AN62" i="38"/>
  <c r="AK62" i="38"/>
  <c r="BD62" i="38" s="1"/>
  <c r="AG62" i="38"/>
  <c r="AI62" i="38" s="1"/>
  <c r="AD62" i="38"/>
  <c r="BC61" i="38"/>
  <c r="AN61" i="38"/>
  <c r="AK61" i="38"/>
  <c r="BD61" i="38" s="1"/>
  <c r="AG61" i="38"/>
  <c r="AI61" i="38" s="1"/>
  <c r="AD61" i="38"/>
  <c r="BC60" i="38"/>
  <c r="AN60" i="38"/>
  <c r="AK60" i="38"/>
  <c r="BD60" i="38" s="1"/>
  <c r="AG60" i="38"/>
  <c r="AI60" i="38" s="1"/>
  <c r="AD60" i="38"/>
  <c r="BC59" i="38"/>
  <c r="AN59" i="38"/>
  <c r="AK59" i="38"/>
  <c r="BD59" i="38" s="1"/>
  <c r="AG59" i="38"/>
  <c r="AI59" i="38" s="1"/>
  <c r="AD59" i="38"/>
  <c r="BC58" i="38"/>
  <c r="AN58" i="38"/>
  <c r="AK58" i="38"/>
  <c r="BD58" i="38" s="1"/>
  <c r="AG58" i="38"/>
  <c r="AI58" i="38" s="1"/>
  <c r="AD58" i="38"/>
  <c r="BC57" i="38"/>
  <c r="AN57" i="38"/>
  <c r="AK57" i="38"/>
  <c r="BD57" i="38" s="1"/>
  <c r="AG57" i="38"/>
  <c r="AI57" i="38" s="1"/>
  <c r="AD57" i="38"/>
  <c r="BC56" i="38"/>
  <c r="AN56" i="38"/>
  <c r="AK56" i="38"/>
  <c r="BD56" i="38" s="1"/>
  <c r="AG56" i="38"/>
  <c r="AI56" i="38" s="1"/>
  <c r="AD56" i="38"/>
  <c r="BC55" i="38"/>
  <c r="AN55" i="38"/>
  <c r="AK55" i="38"/>
  <c r="BD55" i="38" s="1"/>
  <c r="AG55" i="38"/>
  <c r="AI55" i="38" s="1"/>
  <c r="AD55" i="38"/>
  <c r="BC54" i="38"/>
  <c r="AN54" i="38"/>
  <c r="AK54" i="38"/>
  <c r="BD54" i="38" s="1"/>
  <c r="AG54" i="38"/>
  <c r="AI54" i="38" s="1"/>
  <c r="AD54" i="38"/>
  <c r="BC53" i="38"/>
  <c r="AN53" i="38"/>
  <c r="AK53" i="38"/>
  <c r="BD53" i="38" s="1"/>
  <c r="AG53" i="38"/>
  <c r="AI53" i="38" s="1"/>
  <c r="AD53" i="38"/>
  <c r="BC52" i="38"/>
  <c r="AN52" i="38"/>
  <c r="AK52" i="38"/>
  <c r="BD52" i="38" s="1"/>
  <c r="AG52" i="38"/>
  <c r="AI52" i="38" s="1"/>
  <c r="AD52" i="38"/>
  <c r="BC51" i="38"/>
  <c r="AN51" i="38"/>
  <c r="AK51" i="38"/>
  <c r="BD51" i="38" s="1"/>
  <c r="AG51" i="38"/>
  <c r="AI51" i="38" s="1"/>
  <c r="AD51" i="38"/>
  <c r="BC50" i="38"/>
  <c r="AN50" i="38"/>
  <c r="AK50" i="38"/>
  <c r="BD50" i="38" s="1"/>
  <c r="AG50" i="38"/>
  <c r="AI50" i="38" s="1"/>
  <c r="AD50" i="38"/>
  <c r="BC49" i="38"/>
  <c r="AN49" i="38"/>
  <c r="AK49" i="38"/>
  <c r="BD49" i="38" s="1"/>
  <c r="AG49" i="38"/>
  <c r="AI49" i="38" s="1"/>
  <c r="AD49" i="38"/>
  <c r="BC48" i="38"/>
  <c r="AN48" i="38"/>
  <c r="AK48" i="38"/>
  <c r="BD48" i="38" s="1"/>
  <c r="AG48" i="38"/>
  <c r="AI48" i="38" s="1"/>
  <c r="AD48" i="38"/>
  <c r="BC47" i="38"/>
  <c r="AN47" i="38"/>
  <c r="AK47" i="38"/>
  <c r="BD47" i="38" s="1"/>
  <c r="AG47" i="38"/>
  <c r="AI47" i="38" s="1"/>
  <c r="AD47" i="38"/>
  <c r="BC46" i="38"/>
  <c r="AN46" i="38"/>
  <c r="AK46" i="38"/>
  <c r="BD46" i="38" s="1"/>
  <c r="AG46" i="38"/>
  <c r="AI46" i="38" s="1"/>
  <c r="AD46" i="38"/>
  <c r="BC45" i="38"/>
  <c r="AN45" i="38"/>
  <c r="AK45" i="38"/>
  <c r="BD45" i="38" s="1"/>
  <c r="AG45" i="38"/>
  <c r="AI45" i="38" s="1"/>
  <c r="AD45" i="38"/>
  <c r="BC44" i="38"/>
  <c r="AN44" i="38"/>
  <c r="AK44" i="38"/>
  <c r="BD44" i="38" s="1"/>
  <c r="AG44" i="38"/>
  <c r="AI44" i="38" s="1"/>
  <c r="AD44" i="38"/>
  <c r="BC43" i="38"/>
  <c r="AN43" i="38"/>
  <c r="AK43" i="38"/>
  <c r="BD43" i="38" s="1"/>
  <c r="AG43" i="38"/>
  <c r="AI43" i="38" s="1"/>
  <c r="AD43" i="38"/>
  <c r="BC42" i="38"/>
  <c r="AN42" i="38"/>
  <c r="AK42" i="38"/>
  <c r="BD42" i="38" s="1"/>
  <c r="AG42" i="38"/>
  <c r="AI42" i="38" s="1"/>
  <c r="AD42" i="38"/>
  <c r="BC41" i="38"/>
  <c r="AN41" i="38"/>
  <c r="AK41" i="38"/>
  <c r="BD41" i="38" s="1"/>
  <c r="AG41" i="38"/>
  <c r="AI41" i="38" s="1"/>
  <c r="AD41" i="38"/>
  <c r="BC40" i="38"/>
  <c r="AN40" i="38"/>
  <c r="AK40" i="38"/>
  <c r="BD40" i="38" s="1"/>
  <c r="AG40" i="38"/>
  <c r="AI40" i="38" s="1"/>
  <c r="AD40" i="38"/>
  <c r="BC39" i="38"/>
  <c r="AN39" i="38"/>
  <c r="AK39" i="38"/>
  <c r="BD39" i="38" s="1"/>
  <c r="AG39" i="38"/>
  <c r="AI39" i="38" s="1"/>
  <c r="AD39" i="38"/>
  <c r="BC38" i="38"/>
  <c r="AN38" i="38"/>
  <c r="AK38" i="38"/>
  <c r="BD38" i="38" s="1"/>
  <c r="AG38" i="38"/>
  <c r="AI38" i="38" s="1"/>
  <c r="AD38" i="38"/>
  <c r="BC37" i="38"/>
  <c r="AN37" i="38"/>
  <c r="AK37" i="38"/>
  <c r="BD37" i="38" s="1"/>
  <c r="AG37" i="38"/>
  <c r="AI37" i="38" s="1"/>
  <c r="AD37" i="38"/>
  <c r="BC36" i="38"/>
  <c r="AN36" i="38"/>
  <c r="AK36" i="38"/>
  <c r="BD36" i="38" s="1"/>
  <c r="AG36" i="38"/>
  <c r="AI36" i="38" s="1"/>
  <c r="AD36" i="38"/>
  <c r="BC35" i="38"/>
  <c r="AN35" i="38"/>
  <c r="AK35" i="38"/>
  <c r="BD35" i="38" s="1"/>
  <c r="AG35" i="38"/>
  <c r="AI35" i="38" s="1"/>
  <c r="AD35" i="38"/>
  <c r="BC34" i="38"/>
  <c r="AN34" i="38"/>
  <c r="AK34" i="38"/>
  <c r="BD34" i="38" s="1"/>
  <c r="AG34" i="38"/>
  <c r="AI34" i="38" s="1"/>
  <c r="AD34" i="38"/>
  <c r="BC33" i="38"/>
  <c r="AN33" i="38"/>
  <c r="AK33" i="38"/>
  <c r="BD33" i="38" s="1"/>
  <c r="AG33" i="38"/>
  <c r="AI33" i="38" s="1"/>
  <c r="AD33" i="38"/>
  <c r="BC32" i="38"/>
  <c r="AN32" i="38"/>
  <c r="AK32" i="38"/>
  <c r="BD32" i="38" s="1"/>
  <c r="AG32" i="38"/>
  <c r="AI32" i="38" s="1"/>
  <c r="AD32" i="38"/>
  <c r="BC31" i="38"/>
  <c r="AN31" i="38"/>
  <c r="AK31" i="38"/>
  <c r="BD31" i="38" s="1"/>
  <c r="AG31" i="38"/>
  <c r="AI31" i="38" s="1"/>
  <c r="AD31" i="38"/>
  <c r="BC30" i="38"/>
  <c r="AN30" i="38"/>
  <c r="AK30" i="38"/>
  <c r="BD30" i="38" s="1"/>
  <c r="AG30" i="38"/>
  <c r="AI30" i="38" s="1"/>
  <c r="AD30" i="38"/>
  <c r="BC29" i="38"/>
  <c r="AN29" i="38"/>
  <c r="AK29" i="38"/>
  <c r="BD29" i="38" s="1"/>
  <c r="AG29" i="38"/>
  <c r="AI29" i="38" s="1"/>
  <c r="AD29" i="38"/>
  <c r="BC28" i="38"/>
  <c r="AN28" i="38"/>
  <c r="AK28" i="38"/>
  <c r="BD28" i="38" s="1"/>
  <c r="AG28" i="38"/>
  <c r="AI28" i="38" s="1"/>
  <c r="AD28" i="38"/>
  <c r="BC27" i="38"/>
  <c r="AN27" i="38"/>
  <c r="AK27" i="38"/>
  <c r="BD27" i="38" s="1"/>
  <c r="AG27" i="38"/>
  <c r="AI27" i="38" s="1"/>
  <c r="AD27" i="38"/>
  <c r="BC26" i="38"/>
  <c r="AN26" i="38"/>
  <c r="AK26" i="38"/>
  <c r="BD26" i="38" s="1"/>
  <c r="AG26" i="38"/>
  <c r="AI26" i="38" s="1"/>
  <c r="AD26" i="38"/>
  <c r="BC25" i="38"/>
  <c r="AN25" i="38"/>
  <c r="AK25" i="38"/>
  <c r="BD25" i="38" s="1"/>
  <c r="AG25" i="38"/>
  <c r="AI25" i="38" s="1"/>
  <c r="AD25" i="38"/>
  <c r="BC24" i="38"/>
  <c r="AN24" i="38"/>
  <c r="AK24" i="38"/>
  <c r="BD24" i="38" s="1"/>
  <c r="AG24" i="38"/>
  <c r="AI24" i="38" s="1"/>
  <c r="AD24" i="38"/>
  <c r="BC23" i="38"/>
  <c r="AN23" i="38"/>
  <c r="AK23" i="38"/>
  <c r="BD23" i="38" s="1"/>
  <c r="AG23" i="38"/>
  <c r="AI23" i="38" s="1"/>
  <c r="AD23" i="38"/>
  <c r="BC22" i="38"/>
  <c r="AN22" i="38"/>
  <c r="AK22" i="38"/>
  <c r="BD22" i="38" s="1"/>
  <c r="AG22" i="38"/>
  <c r="AI22" i="38" s="1"/>
  <c r="AD22" i="38"/>
  <c r="BC21" i="38"/>
  <c r="AN21" i="38"/>
  <c r="AK21" i="38"/>
  <c r="BD21" i="38" s="1"/>
  <c r="AG21" i="38"/>
  <c r="AI21" i="38" s="1"/>
  <c r="AD21" i="38"/>
  <c r="BC20" i="38"/>
  <c r="AN20" i="38"/>
  <c r="AK20" i="38"/>
  <c r="BD20" i="38" s="1"/>
  <c r="AG20" i="38"/>
  <c r="AI20" i="38" s="1"/>
  <c r="AD20" i="38"/>
  <c r="BC19" i="38"/>
  <c r="AN19" i="38"/>
  <c r="AK19" i="38"/>
  <c r="BD19" i="38" s="1"/>
  <c r="AG19" i="38"/>
  <c r="AI19" i="38" s="1"/>
  <c r="AD19" i="38"/>
  <c r="BC18" i="38"/>
  <c r="AN18" i="38"/>
  <c r="AK18" i="38"/>
  <c r="BD18" i="38" s="1"/>
  <c r="AG18" i="38"/>
  <c r="AI18" i="38" s="1"/>
  <c r="AD18" i="38"/>
  <c r="BC17" i="38"/>
  <c r="AN17" i="38"/>
  <c r="AK17" i="38"/>
  <c r="BD17" i="38" s="1"/>
  <c r="AG17" i="38"/>
  <c r="AI17" i="38" s="1"/>
  <c r="AD17" i="38"/>
  <c r="BC16" i="38"/>
  <c r="AN16" i="38"/>
  <c r="AK16" i="38"/>
  <c r="BD16" i="38" s="1"/>
  <c r="AG16" i="38"/>
  <c r="AI16" i="38" s="1"/>
  <c r="AD16" i="38"/>
  <c r="BC15" i="38"/>
  <c r="AN15" i="38"/>
  <c r="AK15" i="38"/>
  <c r="BD15" i="38" s="1"/>
  <c r="AG15" i="38"/>
  <c r="AI15" i="38" s="1"/>
  <c r="AD15" i="38"/>
  <c r="BC14" i="38"/>
  <c r="AN14" i="38"/>
  <c r="AK14" i="38"/>
  <c r="BD14" i="38" s="1"/>
  <c r="AG14" i="38"/>
  <c r="AI14" i="38" s="1"/>
  <c r="AD14" i="38"/>
  <c r="BC12" i="38"/>
  <c r="AD12" i="38"/>
  <c r="AG6098" i="38" l="1"/>
  <c r="AG6097" i="38"/>
  <c r="BC6098" i="38" l="1"/>
  <c r="AN6098" i="38"/>
  <c r="AK6098" i="38"/>
  <c r="AD6098" i="38"/>
  <c r="BC6097" i="38"/>
  <c r="AN6097" i="38"/>
  <c r="AK6097" i="38"/>
  <c r="AD6097" i="38"/>
  <c r="BA6099" i="38" l="1"/>
  <c r="AZ6099" i="38"/>
  <c r="AY6099" i="38"/>
  <c r="AX6099" i="38"/>
  <c r="AW6099" i="38"/>
  <c r="AV6099" i="38"/>
  <c r="AU6099" i="38"/>
  <c r="AT6099" i="38"/>
  <c r="AS6099" i="38"/>
  <c r="AR6099" i="38"/>
  <c r="AQ6099" i="38"/>
  <c r="AP6099" i="38"/>
  <c r="AO6099" i="38"/>
  <c r="B729" i="1" l="1"/>
  <c r="B728" i="1"/>
  <c r="B727" i="1"/>
  <c r="B726" i="1"/>
  <c r="B734" i="1"/>
  <c r="B733" i="1"/>
  <c r="B724" i="1"/>
  <c r="B723" i="1"/>
  <c r="B722" i="1"/>
  <c r="B721" i="1"/>
  <c r="B718" i="1"/>
  <c r="B717" i="1"/>
  <c r="B716" i="1"/>
  <c r="B715" i="1"/>
  <c r="B714" i="1"/>
  <c r="B713" i="1"/>
  <c r="B712" i="1"/>
  <c r="B711" i="1"/>
  <c r="B710" i="1"/>
  <c r="B709" i="1"/>
  <c r="B707" i="1"/>
  <c r="B703" i="1"/>
  <c r="BI514" i="1" l="1"/>
  <c r="BI520" i="1"/>
  <c r="BI519" i="1"/>
  <c r="BI518" i="1"/>
  <c r="BI517" i="1"/>
  <c r="BI516" i="1"/>
  <c r="BI515" i="1"/>
  <c r="BI513" i="1"/>
  <c r="BG520" i="1"/>
  <c r="BG519" i="1"/>
  <c r="BG518" i="1"/>
  <c r="BG517" i="1"/>
  <c r="BG516" i="1"/>
  <c r="BG515" i="1"/>
  <c r="BG514" i="1"/>
  <c r="BG513" i="1"/>
  <c r="B676" i="1" l="1"/>
  <c r="B677" i="1"/>
  <c r="B678" i="1"/>
  <c r="B679" i="1"/>
  <c r="B680" i="1"/>
  <c r="B681" i="1"/>
  <c r="B682" i="1"/>
  <c r="B683" i="1"/>
  <c r="B684" i="1"/>
  <c r="B685" i="1"/>
  <c r="B687" i="1"/>
  <c r="B688" i="1"/>
  <c r="B689" i="1"/>
  <c r="B690" i="1"/>
  <c r="B691" i="1"/>
  <c r="B692" i="1"/>
  <c r="B693" i="1"/>
  <c r="B694" i="1"/>
  <c r="B696" i="1"/>
  <c r="B697" i="1"/>
  <c r="B698" i="1"/>
  <c r="AI242" i="38" l="1"/>
  <c r="AI1234" i="38"/>
  <c r="AI2050" i="38"/>
  <c r="AI2834" i="38"/>
  <c r="AI3354" i="38"/>
  <c r="AI3530" i="38"/>
  <c r="AI3730" i="38"/>
  <c r="AI3874" i="38"/>
  <c r="AI4130" i="38"/>
  <c r="AI4330" i="38"/>
  <c r="AI730" i="38"/>
  <c r="AI1586" i="38"/>
  <c r="AI2514" i="38"/>
  <c r="AI732" i="38"/>
  <c r="AI1516" i="38"/>
  <c r="AI785" i="38"/>
  <c r="AI1409" i="38"/>
  <c r="AI2289" i="38"/>
  <c r="AI2977" i="38"/>
  <c r="AI738" i="38"/>
  <c r="AI1834" i="38"/>
  <c r="AI2818" i="38"/>
  <c r="AI620" i="38"/>
  <c r="AI361" i="38"/>
  <c r="AI745" i="38"/>
  <c r="AI1393" i="38"/>
  <c r="AI1833" i="38"/>
  <c r="AI2409" i="38"/>
  <c r="AI442" i="38"/>
  <c r="AI1946" i="38"/>
  <c r="AI3034" i="38"/>
  <c r="AI716" i="38"/>
  <c r="AI1292" i="38"/>
  <c r="AI449" i="38"/>
  <c r="AI1625" i="38"/>
  <c r="AI2201" i="38"/>
  <c r="AI2745" i="38"/>
  <c r="AI1932" i="38"/>
  <c r="AI2188" i="38"/>
  <c r="AI2404" i="38"/>
  <c r="AI2644" i="38"/>
  <c r="AI2836" i="38"/>
  <c r="AI3148" i="38"/>
  <c r="AI3356" i="38"/>
  <c r="AI3532" i="38"/>
  <c r="AI3732" i="38"/>
  <c r="AI3884" i="38"/>
  <c r="AI4140" i="38"/>
  <c r="AI3849" i="38"/>
  <c r="AI4441" i="38"/>
  <c r="AI542" i="38"/>
  <c r="AI1214" i="38"/>
  <c r="AI1726" i="38"/>
  <c r="AI2214" i="38"/>
  <c r="AI2926" i="38"/>
  <c r="AI3742" i="38"/>
  <c r="AI4246" i="38"/>
  <c r="AI3873" i="38"/>
  <c r="AI4601" i="38"/>
  <c r="AI822" i="38"/>
  <c r="AI2142" i="38"/>
  <c r="AI2694" i="38"/>
  <c r="AI3262" i="38"/>
  <c r="AI3646" i="38"/>
  <c r="AI4238" i="38"/>
  <c r="AI3385" i="38"/>
  <c r="AI3737" i="38"/>
  <c r="AI4321" i="38"/>
  <c r="AI358" i="38"/>
  <c r="AI1230" i="38"/>
  <c r="AI1854" i="38"/>
  <c r="AI2726" i="38"/>
  <c r="AI3462" i="38"/>
  <c r="AI3886" i="38"/>
  <c r="AI4610" i="38"/>
  <c r="AI367" i="38"/>
  <c r="AI615" i="38"/>
  <c r="AI823" i="38"/>
  <c r="AI1223" i="38"/>
  <c r="AI1407" i="38"/>
  <c r="AI1639" i="38"/>
  <c r="AI1839" i="38"/>
  <c r="AI530" i="38"/>
  <c r="AI1282" i="38"/>
  <c r="AI2138" i="38"/>
  <c r="AI2906" i="38"/>
  <c r="AI3362" i="38"/>
  <c r="AI3538" i="38"/>
  <c r="AI3738" i="38"/>
  <c r="AI3882" i="38"/>
  <c r="AI4138" i="38"/>
  <c r="AI4410" i="38"/>
  <c r="AI786" i="38"/>
  <c r="AI1626" i="38"/>
  <c r="AI2522" i="38"/>
  <c r="AI748" i="38"/>
  <c r="AI1540" i="38"/>
  <c r="AI825" i="38"/>
  <c r="AI1633" i="38"/>
  <c r="AI2313" i="38"/>
  <c r="AI3025" i="38"/>
  <c r="AI1162" i="38"/>
  <c r="AI1850" i="38"/>
  <c r="AI2922" i="38"/>
  <c r="AI1388" i="38"/>
  <c r="AI369" i="38"/>
  <c r="AI793" i="38"/>
  <c r="AI1513" i="38"/>
  <c r="AI1841" i="38"/>
  <c r="AI2521" i="38"/>
  <c r="AI610" i="38"/>
  <c r="AI2042" i="38"/>
  <c r="AI3154" i="38"/>
  <c r="AI740" i="38"/>
  <c r="AI1300" i="38"/>
  <c r="AI545" i="38"/>
  <c r="AI1737" i="38"/>
  <c r="AI2209" i="38"/>
  <c r="AI2913" i="38"/>
  <c r="AI1940" i="38"/>
  <c r="AI2196" i="38"/>
  <c r="AI2412" i="38"/>
  <c r="AI2652" i="38"/>
  <c r="AI2908" i="38"/>
  <c r="AI3156" i="38"/>
  <c r="AI3364" i="38"/>
  <c r="AI3540" i="38"/>
  <c r="AI3740" i="38"/>
  <c r="AI3996" i="38"/>
  <c r="AI3153" i="38"/>
  <c r="AI3865" i="38"/>
  <c r="AI4513" i="38"/>
  <c r="AI550" i="38"/>
  <c r="AI1222" i="38"/>
  <c r="AI1830" i="38"/>
  <c r="AI2318" i="38"/>
  <c r="AI2958" i="38"/>
  <c r="AI3838" i="38"/>
  <c r="AI3257" i="38"/>
  <c r="AI3889" i="38"/>
  <c r="AI4609" i="38"/>
  <c r="AI886" i="38"/>
  <c r="AI2198" i="38"/>
  <c r="AI2734" i="38"/>
  <c r="AI3350" i="38"/>
  <c r="AI3750" i="38"/>
  <c r="AI4326" i="38"/>
  <c r="AI3513" i="38"/>
  <c r="AI3753" i="38"/>
  <c r="AI4409" i="38"/>
  <c r="AI534" i="38"/>
  <c r="AI1286" i="38"/>
  <c r="AI1934" i="38"/>
  <c r="AI2814" i="38"/>
  <c r="AI3510" i="38"/>
  <c r="AI4006" i="38"/>
  <c r="AI4618" i="38"/>
  <c r="AI375" i="38"/>
  <c r="AI711" i="38"/>
  <c r="AI887" i="38"/>
  <c r="AI1231" i="38"/>
  <c r="AI1519" i="38"/>
  <c r="AI1647" i="38"/>
  <c r="AI1847" i="38"/>
  <c r="AI2055" i="38"/>
  <c r="AI2327" i="38"/>
  <c r="AI4212" i="38"/>
  <c r="AI4452" i="38"/>
  <c r="AI4606" i="38"/>
  <c r="AI379" i="38"/>
  <c r="AI619" i="38"/>
  <c r="AI827" i="38"/>
  <c r="AI1291" i="38"/>
  <c r="AI1531" i="38"/>
  <c r="AI1731" i="38"/>
  <c r="AI1923" i="38"/>
  <c r="AI2139" i="38"/>
  <c r="AI2403" i="38"/>
  <c r="AI288" i="38"/>
  <c r="AI456" i="38"/>
  <c r="AI728" i="38"/>
  <c r="AI1048" i="38"/>
  <c r="AI1288" i="38"/>
  <c r="AI1520" i="38"/>
  <c r="AI1648" i="38"/>
  <c r="AI1848" i="38"/>
  <c r="AI2056" i="38"/>
  <c r="AI2320" i="38"/>
  <c r="AI4446" i="38"/>
  <c r="AI293" i="38"/>
  <c r="AI541" i="38"/>
  <c r="AI749" i="38"/>
  <c r="AI1213" i="38"/>
  <c r="AI1397" i="38"/>
  <c r="AI1645" i="38"/>
  <c r="AI1845" i="38"/>
  <c r="AI2061" i="38"/>
  <c r="AI2325" i="38"/>
  <c r="AI2543" i="38"/>
  <c r="AI2815" i="38"/>
  <c r="AI3023" i="38"/>
  <c r="AI3271" i="38"/>
  <c r="AI3463" i="38"/>
  <c r="AI3567" i="38"/>
  <c r="AI3847" i="38"/>
  <c r="AI4007" i="38"/>
  <c r="AI4215" i="38"/>
  <c r="AI4447" i="38"/>
  <c r="AI4615" i="38"/>
  <c r="AI2819" i="38"/>
  <c r="AI3027" i="38"/>
  <c r="AI3267" i="38"/>
  <c r="AI3515" i="38"/>
  <c r="AI3643" i="38"/>
  <c r="AI3859" i="38"/>
  <c r="AI4115" i="38"/>
  <c r="AI4243" i="38"/>
  <c r="AI4587" i="38"/>
  <c r="AI2640" i="38"/>
  <c r="AI2824" i="38"/>
  <c r="AI3024" i="38"/>
  <c r="AI3272" i="38"/>
  <c r="AI3464" i="38"/>
  <c r="AI3568" i="38"/>
  <c r="AI3848" i="38"/>
  <c r="AI4008" i="38"/>
  <c r="AI4216" i="38"/>
  <c r="AI746" i="38"/>
  <c r="AI1290" i="38"/>
  <c r="AI2210" i="38"/>
  <c r="AI2978" i="38"/>
  <c r="AI3370" i="38"/>
  <c r="AI3546" i="38"/>
  <c r="AI3746" i="38"/>
  <c r="AI3994" i="38"/>
  <c r="AI4210" i="38"/>
  <c r="AI4442" i="38"/>
  <c r="AI1226" i="38"/>
  <c r="AI1842" i="38"/>
  <c r="AI2634" i="38"/>
  <c r="AI820" i="38"/>
  <c r="AI1636" i="38"/>
  <c r="AI1049" i="38"/>
  <c r="AI1641" i="38"/>
  <c r="AI2417" i="38"/>
  <c r="AI3041" i="38"/>
  <c r="AI1170" i="38"/>
  <c r="AI2186" i="38"/>
  <c r="AI3162" i="38"/>
  <c r="AI1396" i="38"/>
  <c r="AI441" i="38"/>
  <c r="AI897" i="38"/>
  <c r="AI1537" i="38"/>
  <c r="AI1937" i="38"/>
  <c r="AI2529" i="38"/>
  <c r="AI826" i="38"/>
  <c r="AI2194" i="38"/>
  <c r="AI300" i="38"/>
  <c r="AI788" i="38"/>
  <c r="AI1412" i="38"/>
  <c r="AI729" i="38"/>
  <c r="AI1753" i="38"/>
  <c r="AI2401" i="38"/>
  <c r="AI2961" i="38"/>
  <c r="AI1948" i="38"/>
  <c r="AI2212" i="38"/>
  <c r="AI2516" i="38"/>
  <c r="AI2732" i="38"/>
  <c r="AI2916" i="38"/>
  <c r="AI3164" i="38"/>
  <c r="AI3372" i="38"/>
  <c r="AI3548" i="38"/>
  <c r="AI3748" i="38"/>
  <c r="AI4004" i="38"/>
  <c r="AI3169" i="38"/>
  <c r="AI3993" i="38"/>
  <c r="AI4593" i="38"/>
  <c r="AI614" i="38"/>
  <c r="AI1302" i="38"/>
  <c r="AI1838" i="38"/>
  <c r="AI2334" i="38"/>
  <c r="AI3030" i="38"/>
  <c r="AI3862" i="38"/>
  <c r="AI3377" i="38"/>
  <c r="AI4001" i="38"/>
  <c r="AI238" i="38"/>
  <c r="AI1390" i="38"/>
  <c r="AI2286" i="38"/>
  <c r="AI2742" i="38"/>
  <c r="AI3518" i="38"/>
  <c r="AI3846" i="38"/>
  <c r="AI4334" i="38"/>
  <c r="AI3521" i="38"/>
  <c r="AI3857" i="38"/>
  <c r="AI4449" i="38"/>
  <c r="AI622" i="38"/>
  <c r="AI1294" i="38"/>
  <c r="AI2054" i="38"/>
  <c r="AI2838" i="38"/>
  <c r="AI3534" i="38"/>
  <c r="AI4086" i="38"/>
  <c r="AI239" i="38"/>
  <c r="AI439" i="38"/>
  <c r="AI719" i="38"/>
  <c r="AI895" i="38"/>
  <c r="AI1287" i="38"/>
  <c r="AI1527" i="38"/>
  <c r="AI1727" i="38"/>
  <c r="AI1855" i="38"/>
  <c r="AI2063" i="38"/>
  <c r="AI2335" i="38"/>
  <c r="AI4220" i="38"/>
  <c r="AI898" i="38"/>
  <c r="AI1410" i="38"/>
  <c r="AI2410" i="38"/>
  <c r="AI3258" i="38"/>
  <c r="AI3466" i="38"/>
  <c r="AI3634" i="38"/>
  <c r="AI3850" i="38"/>
  <c r="AI4106" i="38"/>
  <c r="AI4234" i="38"/>
  <c r="AI362" i="38"/>
  <c r="AI1522" i="38"/>
  <c r="AI2058" i="38"/>
  <c r="AI2914" i="38"/>
  <c r="AI1284" i="38"/>
  <c r="AI617" i="38"/>
  <c r="AI1313" i="38"/>
  <c r="AI1953" i="38"/>
  <c r="AI2825" i="38"/>
  <c r="AI546" i="38"/>
  <c r="AI1730" i="38"/>
  <c r="AI2538" i="38"/>
  <c r="AI372" i="38"/>
  <c r="AI1748" i="38"/>
  <c r="AI537" i="38"/>
  <c r="AI1233" i="38"/>
  <c r="AI1729" i="38"/>
  <c r="AI2193" i="38"/>
  <c r="AI2905" i="38"/>
  <c r="AI1650" i="38"/>
  <c r="AI2650" i="38"/>
  <c r="AI532" i="38"/>
  <c r="AI1084" i="38"/>
  <c r="AI241" i="38"/>
  <c r="AI1089" i="38"/>
  <c r="AI2049" i="38"/>
  <c r="AI2649" i="38"/>
  <c r="AI1844" i="38"/>
  <c r="AI2060" i="38"/>
  <c r="AI2324" i="38"/>
  <c r="AI2540" i="38"/>
  <c r="AI2812" i="38"/>
  <c r="AI3028" i="38"/>
  <c r="AI3260" i="38"/>
  <c r="AI3460" i="38"/>
  <c r="AI3636" i="38"/>
  <c r="AI3860" i="38"/>
  <c r="AI4116" i="38"/>
  <c r="AI3361" i="38"/>
  <c r="AI4137" i="38"/>
  <c r="AI374" i="38"/>
  <c r="AI750" i="38"/>
  <c r="AI1542" i="38"/>
  <c r="AI1942" i="38"/>
  <c r="AI2526" i="38"/>
  <c r="AI3374" i="38"/>
  <c r="AI4110" i="38"/>
  <c r="AI3537" i="38"/>
  <c r="AI4241" i="38"/>
  <c r="AI446" i="38"/>
  <c r="AI1734" i="38"/>
  <c r="AI2534" i="38"/>
  <c r="AI2918" i="38"/>
  <c r="AI3550" i="38"/>
  <c r="AI4134" i="38"/>
  <c r="AI3249" i="38"/>
  <c r="AI3561" i="38"/>
  <c r="AI4129" i="38"/>
  <c r="AI4585" i="38"/>
  <c r="AI790" i="38"/>
  <c r="AI1646" i="38"/>
  <c r="AI2406" i="38"/>
  <c r="AI3270" i="38"/>
  <c r="AI3734" i="38"/>
  <c r="AI4586" i="38"/>
  <c r="AI295" i="38"/>
  <c r="AI535" i="38"/>
  <c r="AI743" i="38"/>
  <c r="AI1159" i="38"/>
  <c r="AI1311" i="38"/>
  <c r="AI1583" i="38"/>
  <c r="AI1751" i="38"/>
  <c r="AI1943" i="38"/>
  <c r="AI2199" i="38"/>
  <c r="AI2415" i="38"/>
  <c r="AI4244" i="38"/>
  <c r="AI4596" i="38"/>
  <c r="AI291" i="38"/>
  <c r="AI539" i="38"/>
  <c r="AI739" i="38"/>
  <c r="AI1219" i="38"/>
  <c r="AI1395" i="38"/>
  <c r="AI1627" i="38"/>
  <c r="AI1827" i="38"/>
  <c r="AI2043" i="38"/>
  <c r="AI2315" i="38"/>
  <c r="AI2523" i="38"/>
  <c r="AI368" i="38"/>
  <c r="AI608" i="38"/>
  <c r="AI792" i="38"/>
  <c r="AI1168" i="38"/>
  <c r="AI1384" i="38"/>
  <c r="AI1584" i="38"/>
  <c r="AI1752" i="38"/>
  <c r="AI1944" i="38"/>
  <c r="AI2192" i="38"/>
  <c r="AI2408" i="38"/>
  <c r="AI4526" i="38"/>
  <c r="AI373" i="38"/>
  <c r="AI717" i="38"/>
  <c r="AI885" i="38"/>
  <c r="AI1293" i="38"/>
  <c r="AI1541" i="38"/>
  <c r="AI1749" i="38"/>
  <c r="AI1941" i="38"/>
  <c r="AI2213" i="38"/>
  <c r="AI2413" i="38"/>
  <c r="AI2695" i="38"/>
  <c r="AI2911" i="38"/>
  <c r="AI3159" i="38"/>
  <c r="AI3367" i="38"/>
  <c r="AI3535" i="38"/>
  <c r="AI3735" i="38"/>
  <c r="AI3879" i="38"/>
  <c r="AI4127" i="38"/>
  <c r="AI4247" i="38"/>
  <c r="AI4527" i="38"/>
  <c r="AI2731" i="38"/>
  <c r="AI2915" i="38"/>
  <c r="AI3163" i="38"/>
  <c r="AI3371" i="38"/>
  <c r="AI3547" i="38"/>
  <c r="AI3747" i="38"/>
  <c r="AI3995" i="38"/>
  <c r="AI4211" i="38"/>
  <c r="AI4443" i="38"/>
  <c r="AI4619" i="38"/>
  <c r="AI2728" i="38"/>
  <c r="AI2912" i="38"/>
  <c r="AI3160" i="38"/>
  <c r="AI3368" i="38"/>
  <c r="AI3536" i="38"/>
  <c r="AI3736" i="38"/>
  <c r="AI3880" i="38"/>
  <c r="AI4128" i="38"/>
  <c r="AI1090" i="38"/>
  <c r="AI1530" i="38"/>
  <c r="AI2730" i="38"/>
  <c r="AI3274" i="38"/>
  <c r="AI3514" i="38"/>
  <c r="AI3642" i="38"/>
  <c r="AI3858" i="38"/>
  <c r="AI4114" i="38"/>
  <c r="AI4242" i="38"/>
  <c r="AI370" i="38"/>
  <c r="AI1538" i="38"/>
  <c r="AI2066" i="38"/>
  <c r="AI3042" i="38"/>
  <c r="AI1308" i="38"/>
  <c r="AI721" i="38"/>
  <c r="AI1385" i="38"/>
  <c r="AI2041" i="38"/>
  <c r="AI2833" i="38"/>
  <c r="AI714" i="38"/>
  <c r="AI1738" i="38"/>
  <c r="AI2642" i="38"/>
  <c r="AI444" i="38"/>
  <c r="AI1756" i="38"/>
  <c r="AI609" i="38"/>
  <c r="AI1289" i="38"/>
  <c r="AI1745" i="38"/>
  <c r="AI2321" i="38"/>
  <c r="AI290" i="38"/>
  <c r="AI1754" i="38"/>
  <c r="AI3018" i="38"/>
  <c r="AI540" i="38"/>
  <c r="AI1164" i="38"/>
  <c r="AI297" i="38"/>
  <c r="AI1161" i="38"/>
  <c r="AI2065" i="38"/>
  <c r="AI2729" i="38"/>
  <c r="AI1852" i="38"/>
  <c r="AI2068" i="38"/>
  <c r="AI2332" i="38"/>
  <c r="AI2548" i="38"/>
  <c r="AI2820" i="38"/>
  <c r="AI3036" i="38"/>
  <c r="AI3268" i="38"/>
  <c r="AI3516" i="38"/>
  <c r="AI3644" i="38"/>
  <c r="AI3868" i="38"/>
  <c r="AI4124" i="38"/>
  <c r="AI3369" i="38"/>
  <c r="AI4209" i="38"/>
  <c r="AI438" i="38"/>
  <c r="AI782" i="38"/>
  <c r="AI1622" i="38"/>
  <c r="AI1950" i="38"/>
  <c r="AI2646" i="38"/>
  <c r="AI3390" i="38"/>
  <c r="AI4126" i="38"/>
  <c r="AI3745" i="38"/>
  <c r="AI4249" i="38"/>
  <c r="AI606" i="38"/>
  <c r="AI1750" i="38"/>
  <c r="AI2542" i="38"/>
  <c r="AI3022" i="38"/>
  <c r="AI3566" i="38"/>
  <c r="AI4214" i="38"/>
  <c r="AI3345" i="38"/>
  <c r="AI3633" i="38"/>
  <c r="AI4217" i="38"/>
  <c r="AI246" i="38"/>
  <c r="AI1086" i="38"/>
  <c r="AI1742" i="38"/>
  <c r="AI2630" i="38"/>
  <c r="AI3366" i="38"/>
  <c r="AI3854" i="38"/>
  <c r="AI4594" i="38"/>
  <c r="AI303" i="38"/>
  <c r="AI543" i="38"/>
  <c r="AI783" i="38"/>
  <c r="AI1167" i="38"/>
  <c r="AI1391" i="38"/>
  <c r="AI1623" i="38"/>
  <c r="AI1759" i="38"/>
  <c r="AI1951" i="38"/>
  <c r="AI2287" i="38"/>
  <c r="AI2519" i="38"/>
  <c r="AI4324" i="38"/>
  <c r="AI4604" i="38"/>
  <c r="AI299" i="38"/>
  <c r="AI547" i="38"/>
  <c r="AI747" i="38"/>
  <c r="AI1227" i="38"/>
  <c r="AI1403" i="38"/>
  <c r="AI1635" i="38"/>
  <c r="AI1835" i="38"/>
  <c r="AI2051" i="38"/>
  <c r="AI2323" i="38"/>
  <c r="AI2531" i="38"/>
  <c r="AI376" i="38"/>
  <c r="AI616" i="38"/>
  <c r="AI824" i="38"/>
  <c r="AI1216" i="38"/>
  <c r="AI1392" i="38"/>
  <c r="AI1624" i="38"/>
  <c r="AI1760" i="38"/>
  <c r="AI1952" i="38"/>
  <c r="AI2200" i="38"/>
  <c r="AI2416" i="38"/>
  <c r="AI4590" i="38"/>
  <c r="AI445" i="38"/>
  <c r="AI725" i="38"/>
  <c r="AI893" i="38"/>
  <c r="AI1301" i="38"/>
  <c r="AI1621" i="38"/>
  <c r="AI1757" i="38"/>
  <c r="AI1949" i="38"/>
  <c r="AI2285" i="38"/>
  <c r="AI2517" i="38"/>
  <c r="AI2727" i="38"/>
  <c r="AI2919" i="38"/>
  <c r="AI3167" i="38"/>
  <c r="AI3375" i="38"/>
  <c r="AI3543" i="38"/>
  <c r="AI3743" i="38"/>
  <c r="AI3887" i="38"/>
  <c r="AI4135" i="38"/>
  <c r="AI4327" i="38"/>
  <c r="AI4591" i="38"/>
  <c r="AI2739" i="38"/>
  <c r="AI2923" i="38"/>
  <c r="AI3171" i="38"/>
  <c r="AI3379" i="38"/>
  <c r="AI3555" i="38"/>
  <c r="AI3755" i="38"/>
  <c r="AI4003" i="38"/>
  <c r="AI4219" i="38"/>
  <c r="AI4451" i="38"/>
  <c r="AI2536" i="38"/>
  <c r="AI2736" i="38"/>
  <c r="AI2920" i="38"/>
  <c r="AI3168" i="38"/>
  <c r="AI3376" i="38"/>
  <c r="AI3544" i="38"/>
  <c r="AI3744" i="38"/>
  <c r="AI3888" i="38"/>
  <c r="AI4136" i="38"/>
  <c r="AI882" i="38"/>
  <c r="AI2826" i="38"/>
  <c r="AI3562" i="38"/>
  <c r="AI4218" i="38"/>
  <c r="AI1546" i="38"/>
  <c r="AI1220" i="38"/>
  <c r="AI1649" i="38"/>
  <c r="AI722" i="38"/>
  <c r="AI292" i="38"/>
  <c r="AI1217" i="38"/>
  <c r="AI2329" i="38"/>
  <c r="AI2546" i="38"/>
  <c r="AI1628" i="38"/>
  <c r="AI2185" i="38"/>
  <c r="AI2052" i="38"/>
  <c r="AI2740" i="38"/>
  <c r="AI3348" i="38"/>
  <c r="AI3852" i="38"/>
  <c r="AI4081" i="38"/>
  <c r="AI894" i="38"/>
  <c r="AI2414" i="38"/>
  <c r="AI3465" i="38"/>
  <c r="AI710" i="38"/>
  <c r="AI2830" i="38"/>
  <c r="AI4406" i="38"/>
  <c r="AI4225" i="38"/>
  <c r="AI1518" i="38"/>
  <c r="AI3558" i="38"/>
  <c r="AI359" i="38"/>
  <c r="AI1087" i="38"/>
  <c r="AI1735" i="38"/>
  <c r="AI2191" i="38"/>
  <c r="AI4236" i="38"/>
  <c r="AI4614" i="38"/>
  <c r="AI603" i="38"/>
  <c r="AI891" i="38"/>
  <c r="AI1515" i="38"/>
  <c r="AI1755" i="38"/>
  <c r="AI2187" i="38"/>
  <c r="AI2539" i="38"/>
  <c r="AI536" i="38"/>
  <c r="AI896" i="38"/>
  <c r="AI1312" i="38"/>
  <c r="AI1728" i="38"/>
  <c r="AI2040" i="38"/>
  <c r="AI2336" i="38"/>
  <c r="AI245" i="38"/>
  <c r="AI621" i="38"/>
  <c r="AI1221" i="38"/>
  <c r="AI1629" i="38"/>
  <c r="AI1925" i="38"/>
  <c r="AI2317" i="38"/>
  <c r="AI2655" i="38"/>
  <c r="AI3031" i="38"/>
  <c r="AI3383" i="38"/>
  <c r="AI3639" i="38"/>
  <c r="AI3999" i="38"/>
  <c r="AI4239" i="38"/>
  <c r="AI2547" i="38"/>
  <c r="AI2979" i="38"/>
  <c r="AI3355" i="38"/>
  <c r="AI3635" i="38"/>
  <c r="AI3883" i="38"/>
  <c r="AI4323" i="38"/>
  <c r="AI2544" i="38"/>
  <c r="AI2840" i="38"/>
  <c r="AI3264" i="38"/>
  <c r="AI3528" i="38"/>
  <c r="AI3856" i="38"/>
  <c r="AI4144" i="38"/>
  <c r="AI4408" i="38"/>
  <c r="AI4600" i="38"/>
  <c r="AI2733" i="38"/>
  <c r="AI2917" i="38"/>
  <c r="AI3261" i="38"/>
  <c r="AI3461" i="38"/>
  <c r="AI3565" i="38"/>
  <c r="AI3845" i="38"/>
  <c r="AI4085" i="38"/>
  <c r="AI4229" i="38"/>
  <c r="AI4525" i="38"/>
  <c r="AI618" i="38"/>
  <c r="AI828" i="38"/>
  <c r="AI3564" i="38"/>
  <c r="AI2518" i="38"/>
  <c r="AI890" i="38"/>
  <c r="AI3170" i="38"/>
  <c r="AI3650" i="38"/>
  <c r="AI4226" i="38"/>
  <c r="AI1938" i="38"/>
  <c r="AI1404" i="38"/>
  <c r="AI1857" i="38"/>
  <c r="AI1386" i="38"/>
  <c r="AI612" i="38"/>
  <c r="AI1225" i="38"/>
  <c r="AI2545" i="38"/>
  <c r="AI3026" i="38"/>
  <c r="AI1644" i="38"/>
  <c r="AI2537" i="38"/>
  <c r="AI2140" i="38"/>
  <c r="AI2748" i="38"/>
  <c r="AI3380" i="38"/>
  <c r="AI3876" i="38"/>
  <c r="AI4105" i="38"/>
  <c r="AI1398" i="38"/>
  <c r="AI2910" i="38"/>
  <c r="AI3529" i="38"/>
  <c r="AI1534" i="38"/>
  <c r="AI3150" i="38"/>
  <c r="AI3161" i="38"/>
  <c r="AI4457" i="38"/>
  <c r="AI1758" i="38"/>
  <c r="AI3630" i="38"/>
  <c r="AI447" i="38"/>
  <c r="AI1215" i="38"/>
  <c r="AI1743" i="38"/>
  <c r="AI2311" i="38"/>
  <c r="AI4332" i="38"/>
  <c r="AI4622" i="38"/>
  <c r="AI611" i="38"/>
  <c r="AI1163" i="38"/>
  <c r="AI1539" i="38"/>
  <c r="AI1843" i="38"/>
  <c r="AI2195" i="38"/>
  <c r="AI240" i="38"/>
  <c r="AI544" i="38"/>
  <c r="AI1088" i="38"/>
  <c r="AI1400" i="38"/>
  <c r="AI1736" i="38"/>
  <c r="AI2048" i="38"/>
  <c r="AI2400" i="38"/>
  <c r="AI301" i="38"/>
  <c r="AI733" i="38"/>
  <c r="AI1229" i="38"/>
  <c r="AI1637" i="38"/>
  <c r="AI1933" i="38"/>
  <c r="AI2333" i="38"/>
  <c r="AI2735" i="38"/>
  <c r="AI3039" i="38"/>
  <c r="AI3391" i="38"/>
  <c r="AI3647" i="38"/>
  <c r="AI4103" i="38"/>
  <c r="AI4407" i="38"/>
  <c r="AI2643" i="38"/>
  <c r="AI3019" i="38"/>
  <c r="AI3363" i="38"/>
  <c r="AI3651" i="38"/>
  <c r="AI4083" i="38"/>
  <c r="AI4331" i="38"/>
  <c r="AI2632" i="38"/>
  <c r="AI2904" i="38"/>
  <c r="AI3344" i="38"/>
  <c r="AI3552" i="38"/>
  <c r="AI3864" i="38"/>
  <c r="AI4208" i="38"/>
  <c r="AI4440" i="38"/>
  <c r="AI4608" i="38"/>
  <c r="AI2741" i="38"/>
  <c r="AI2925" i="38"/>
  <c r="AI3269" i="38"/>
  <c r="AI3509" i="38"/>
  <c r="AI3629" i="38"/>
  <c r="AI3853" i="38"/>
  <c r="AI4109" i="38"/>
  <c r="AI4237" i="38"/>
  <c r="AI4589" i="38"/>
  <c r="AI4597" i="38"/>
  <c r="AI1309" i="38"/>
  <c r="AI2405" i="38"/>
  <c r="AI3255" i="38"/>
  <c r="AI4119" i="38"/>
  <c r="AI2747" i="38"/>
  <c r="AI3467" i="38"/>
  <c r="AI4123" i="38"/>
  <c r="AI2976" i="38"/>
  <c r="AI3360" i="38"/>
  <c r="AI3992" i="38"/>
  <c r="AI2541" i="38"/>
  <c r="AI3357" i="38"/>
  <c r="AI3525" i="38"/>
  <c r="AI3869" i="38"/>
  <c r="AI4605" i="38"/>
  <c r="AI3378" i="38"/>
  <c r="AI2738" i="38"/>
  <c r="AI2817" i="38"/>
  <c r="AI1585" i="38"/>
  <c r="AI1514" i="38"/>
  <c r="AI889" i="38"/>
  <c r="AI3020" i="38"/>
  <c r="AI4132" i="38"/>
  <c r="AI3654" i="38"/>
  <c r="AI3638" i="38"/>
  <c r="AI718" i="38"/>
  <c r="AI4522" i="38"/>
  <c r="AI1935" i="38"/>
  <c r="AI371" i="38"/>
  <c r="AI1643" i="38"/>
  <c r="AI2395" i="38"/>
  <c r="AI1224" i="38"/>
  <c r="AI1840" i="38"/>
  <c r="AI453" i="38"/>
  <c r="AI1389" i="38"/>
  <c r="AI2525" i="38"/>
  <c r="AI3263" i="38"/>
  <c r="AI4143" i="38"/>
  <c r="AI2811" i="38"/>
  <c r="AI3843" i="38"/>
  <c r="AI2696" i="38"/>
  <c r="AI3384" i="38"/>
  <c r="AI4240" i="38"/>
  <c r="AI2637" i="38"/>
  <c r="AI3365" i="38"/>
  <c r="AI3653" i="38"/>
  <c r="AI4333" i="38"/>
  <c r="AI1922" i="38"/>
  <c r="AI2842" i="38"/>
  <c r="AI2921" i="38"/>
  <c r="AI1761" i="38"/>
  <c r="AI1529" i="38"/>
  <c r="AI3044" i="38"/>
  <c r="AI1926" i="38"/>
  <c r="AI4329" i="38"/>
  <c r="AI734" i="38"/>
  <c r="AI735" i="38"/>
  <c r="AI1218" i="38"/>
  <c r="AI3250" i="38"/>
  <c r="AI3754" i="38"/>
  <c r="AI4322" i="38"/>
  <c r="AI1954" i="38"/>
  <c r="AI1732" i="38"/>
  <c r="AI2057" i="38"/>
  <c r="AI1642" i="38"/>
  <c r="AI1532" i="38"/>
  <c r="AI1305" i="38"/>
  <c r="AI2841" i="38"/>
  <c r="AI364" i="38"/>
  <c r="AI305" i="38"/>
  <c r="AI2633" i="38"/>
  <c r="AI2308" i="38"/>
  <c r="AI2828" i="38"/>
  <c r="AI3388" i="38"/>
  <c r="AI4084" i="38"/>
  <c r="AI4233" i="38"/>
  <c r="AI1406" i="38"/>
  <c r="AI3254" i="38"/>
  <c r="AI3841" i="38"/>
  <c r="AI1638" i="38"/>
  <c r="AI3526" i="38"/>
  <c r="AI3353" i="38"/>
  <c r="AI4521" i="38"/>
  <c r="AI2190" i="38"/>
  <c r="AI3870" i="38"/>
  <c r="AI455" i="38"/>
  <c r="AI1295" i="38"/>
  <c r="AI1831" i="38"/>
  <c r="AI2319" i="38"/>
  <c r="AI4444" i="38"/>
  <c r="AI243" i="38"/>
  <c r="AI715" i="38"/>
  <c r="AI1235" i="38"/>
  <c r="AI1547" i="38"/>
  <c r="AI1851" i="38"/>
  <c r="AI2211" i="38"/>
  <c r="AI296" i="38"/>
  <c r="AI712" i="38"/>
  <c r="AI1096" i="38"/>
  <c r="AI1408" i="38"/>
  <c r="AI1744" i="38"/>
  <c r="AI2064" i="38"/>
  <c r="AI2520" i="38"/>
  <c r="AI357" i="38"/>
  <c r="AI741" i="38"/>
  <c r="AI1285" i="38"/>
  <c r="AI1725" i="38"/>
  <c r="AI2045" i="38"/>
  <c r="AI2397" i="38"/>
  <c r="AI2743" i="38"/>
  <c r="AI3151" i="38"/>
  <c r="AI3511" i="38"/>
  <c r="AI3751" i="38"/>
  <c r="AI4111" i="38"/>
  <c r="AI4439" i="38"/>
  <c r="AI2651" i="38"/>
  <c r="AI3035" i="38"/>
  <c r="AI3387" i="38"/>
  <c r="AI3731" i="38"/>
  <c r="AI4107" i="38"/>
  <c r="AI4411" i="38"/>
  <c r="AI2648" i="38"/>
  <c r="AI2960" i="38"/>
  <c r="AI3352" i="38"/>
  <c r="AI3560" i="38"/>
  <c r="AI3872" i="38"/>
  <c r="AI4224" i="38"/>
  <c r="AI4448" i="38"/>
  <c r="AI4616" i="38"/>
  <c r="AI2749" i="38"/>
  <c r="AI3021" i="38"/>
  <c r="AI3349" i="38"/>
  <c r="AI3517" i="38"/>
  <c r="AI3637" i="38"/>
  <c r="AI3861" i="38"/>
  <c r="AI4117" i="38"/>
  <c r="AI4245" i="38"/>
  <c r="AI789" i="38"/>
  <c r="AI2053" i="38"/>
  <c r="AI2823" i="38"/>
  <c r="AI3839" i="38"/>
  <c r="AI3043" i="38"/>
  <c r="AI3739" i="38"/>
  <c r="AI2656" i="38"/>
  <c r="AI3632" i="38"/>
  <c r="AI4456" i="38"/>
  <c r="AI2813" i="38"/>
  <c r="AI3645" i="38"/>
  <c r="AI4125" i="38"/>
  <c r="AI1306" i="38"/>
  <c r="AI4514" i="38"/>
  <c r="AI737" i="38"/>
  <c r="AI289" i="38"/>
  <c r="AI604" i="38"/>
  <c r="AI2396" i="38"/>
  <c r="AI3556" i="38"/>
  <c r="AI1846" i="38"/>
  <c r="AI4145" i="38"/>
  <c r="AI3553" i="38"/>
  <c r="AI2654" i="38"/>
  <c r="AI1399" i="38"/>
  <c r="AI4524" i="38"/>
  <c r="AI731" i="38"/>
  <c r="AI1939" i="38"/>
  <c r="AI360" i="38"/>
  <c r="AI1536" i="38"/>
  <c r="AI2184" i="38"/>
  <c r="AI821" i="38"/>
  <c r="AI2141" i="38"/>
  <c r="AI2831" i="38"/>
  <c r="AI3527" i="38"/>
  <c r="AI4511" i="38"/>
  <c r="AI3155" i="38"/>
  <c r="AI4131" i="38"/>
  <c r="AI3032" i="38"/>
  <c r="AI4000" i="38"/>
  <c r="AI4512" i="38"/>
  <c r="AI3037" i="38"/>
  <c r="AI3533" i="38"/>
  <c r="AI4133" i="38"/>
  <c r="AI4613" i="38"/>
  <c r="AI4002" i="38"/>
  <c r="AI1169" i="38"/>
  <c r="AI457" i="38"/>
  <c r="AI1634" i="38"/>
  <c r="AI2524" i="38"/>
  <c r="AI3265" i="38"/>
  <c r="AI3990" i="38"/>
  <c r="AI3878" i="38"/>
  <c r="AI3038" i="38"/>
  <c r="AI1298" i="38"/>
  <c r="AI3346" i="38"/>
  <c r="AI3842" i="38"/>
  <c r="AI4450" i="38"/>
  <c r="AI2322" i="38"/>
  <c r="AI1828" i="38"/>
  <c r="AI2641" i="38"/>
  <c r="AI1746" i="38"/>
  <c r="AI1740" i="38"/>
  <c r="AI1545" i="38"/>
  <c r="AI298" i="38"/>
  <c r="AI452" i="38"/>
  <c r="AI881" i="38"/>
  <c r="AI2737" i="38"/>
  <c r="AI2316" i="38"/>
  <c r="AI2924" i="38"/>
  <c r="AI3524" i="38"/>
  <c r="AI4108" i="38"/>
  <c r="AI4617" i="38"/>
  <c r="AI1630" i="38"/>
  <c r="AI3358" i="38"/>
  <c r="AI4121" i="38"/>
  <c r="AI2046" i="38"/>
  <c r="AI3542" i="38"/>
  <c r="AI3545" i="38"/>
  <c r="AI294" i="38"/>
  <c r="AI2326" i="38"/>
  <c r="AI4142" i="38"/>
  <c r="AI607" i="38"/>
  <c r="AI1303" i="38"/>
  <c r="AI1927" i="38"/>
  <c r="AI2399" i="38"/>
  <c r="AI4516" i="38"/>
  <c r="AI363" i="38"/>
  <c r="AI723" i="38"/>
  <c r="AI1283" i="38"/>
  <c r="AI1587" i="38"/>
  <c r="AI1931" i="38"/>
  <c r="AI2331" i="38"/>
  <c r="AI304" i="38"/>
  <c r="AI720" i="38"/>
  <c r="AI1160" i="38"/>
  <c r="AI1528" i="38"/>
  <c r="AI1832" i="38"/>
  <c r="AI2144" i="38"/>
  <c r="AI2528" i="38"/>
  <c r="AI365" i="38"/>
  <c r="AI1733" i="38"/>
  <c r="AI3519" i="38"/>
  <c r="AI4455" i="38"/>
  <c r="AI4515" i="38"/>
  <c r="AI4232" i="38"/>
  <c r="AI3029" i="38"/>
  <c r="AI4325" i="38"/>
  <c r="AI3866" i="38"/>
  <c r="AI2418" i="38"/>
  <c r="AI3033" i="38"/>
  <c r="AI302" i="38"/>
  <c r="AI2310" i="38"/>
  <c r="AI727" i="38"/>
  <c r="AI2407" i="38"/>
  <c r="AI1299" i="38"/>
  <c r="AI736" i="38"/>
  <c r="AI4454" i="38"/>
  <c r="AI1741" i="38"/>
  <c r="AI3855" i="38"/>
  <c r="AI3523" i="38"/>
  <c r="AI4523" i="38"/>
  <c r="AI3640" i="38"/>
  <c r="AI2821" i="38"/>
  <c r="AI3877" i="38"/>
  <c r="AI3386" i="38"/>
  <c r="AI2530" i="38"/>
  <c r="AI1836" i="38"/>
  <c r="AI454" i="38"/>
  <c r="AI3641" i="38"/>
  <c r="AI2330" i="38"/>
  <c r="AI3522" i="38"/>
  <c r="AI4082" i="38"/>
  <c r="AI1394" i="38"/>
  <c r="AI724" i="38"/>
  <c r="AI1297" i="38"/>
  <c r="AI450" i="38"/>
  <c r="AI2746" i="38"/>
  <c r="AI529" i="38"/>
  <c r="AI1945" i="38"/>
  <c r="AI1930" i="38"/>
  <c r="AI884" i="38"/>
  <c r="AI1849" i="38"/>
  <c r="AI1924" i="38"/>
  <c r="AI2532" i="38"/>
  <c r="AI3172" i="38"/>
  <c r="AI3652" i="38"/>
  <c r="AI3273" i="38"/>
  <c r="AI726" i="38"/>
  <c r="AI2062" i="38"/>
  <c r="AI3998" i="38"/>
  <c r="AI286" i="38"/>
  <c r="AI2638" i="38"/>
  <c r="AI4118" i="38"/>
  <c r="AI3881" i="38"/>
  <c r="AI1166" i="38"/>
  <c r="AI3158" i="38"/>
  <c r="AI247" i="38"/>
  <c r="AI791" i="38"/>
  <c r="AI1543" i="38"/>
  <c r="AI2047" i="38"/>
  <c r="AI2535" i="38"/>
  <c r="AI4612" i="38"/>
  <c r="AI451" i="38"/>
  <c r="AI819" i="38"/>
  <c r="AI1387" i="38"/>
  <c r="AI1739" i="38"/>
  <c r="AI2059" i="38"/>
  <c r="AI2419" i="38"/>
  <c r="AI448" i="38"/>
  <c r="AI784" i="38"/>
  <c r="AI1296" i="38"/>
  <c r="AI1632" i="38"/>
  <c r="AI1928" i="38"/>
  <c r="AI2312" i="38"/>
  <c r="AI4518" i="38"/>
  <c r="AI605" i="38"/>
  <c r="AI1085" i="38"/>
  <c r="AI1517" i="38"/>
  <c r="AI1837" i="38"/>
  <c r="AI2197" i="38"/>
  <c r="AI2631" i="38"/>
  <c r="AI2959" i="38"/>
  <c r="AI3351" i="38"/>
  <c r="AI3559" i="38"/>
  <c r="AI3871" i="38"/>
  <c r="AI4223" i="38"/>
  <c r="AI4599" i="38"/>
  <c r="AI2843" i="38"/>
  <c r="AI3259" i="38"/>
  <c r="AI3539" i="38"/>
  <c r="AI3867" i="38"/>
  <c r="AI4227" i="38"/>
  <c r="AI4603" i="38"/>
  <c r="AI2816" i="38"/>
  <c r="AI3152" i="38"/>
  <c r="AI3512" i="38"/>
  <c r="AI3752" i="38"/>
  <c r="AI4112" i="38"/>
  <c r="AI4320" i="38"/>
  <c r="AI4584" i="38"/>
  <c r="AI2653" i="38"/>
  <c r="AI2837" i="38"/>
  <c r="AI3157" i="38"/>
  <c r="AI3381" i="38"/>
  <c r="AI3549" i="38"/>
  <c r="AI3741" i="38"/>
  <c r="AI3997" i="38"/>
  <c r="AI4213" i="38"/>
  <c r="AI4453" i="38"/>
  <c r="AI2402" i="38"/>
  <c r="AI3554" i="38"/>
  <c r="AI4122" i="38"/>
  <c r="AI1402" i="38"/>
  <c r="AI892" i="38"/>
  <c r="AI1401" i="38"/>
  <c r="AI538" i="38"/>
  <c r="AI244" i="38"/>
  <c r="AI713" i="38"/>
  <c r="AI2145" i="38"/>
  <c r="AI2314" i="38"/>
  <c r="AI1228" i="38"/>
  <c r="AI1929" i="38"/>
  <c r="AI2044" i="38"/>
  <c r="AI2636" i="38"/>
  <c r="AI3252" i="38"/>
  <c r="AI3844" i="38"/>
  <c r="AI3649" i="38"/>
  <c r="AI742" i="38"/>
  <c r="AI2398" i="38"/>
  <c r="AI4230" i="38"/>
  <c r="AI366" i="38"/>
  <c r="AI2822" i="38"/>
  <c r="AI4222" i="38"/>
  <c r="AI4113" i="38"/>
  <c r="AI1310" i="38"/>
  <c r="AI3382" i="38"/>
  <c r="AI287" i="38"/>
  <c r="AI1047" i="38"/>
  <c r="AI1631" i="38"/>
  <c r="AI2143" i="38"/>
  <c r="AI4228" i="38"/>
  <c r="AI4620" i="38"/>
  <c r="AI531" i="38"/>
  <c r="AI883" i="38"/>
  <c r="AI1411" i="38"/>
  <c r="AI1747" i="38"/>
  <c r="AI2067" i="38"/>
  <c r="AI2515" i="38"/>
  <c r="AI528" i="38"/>
  <c r="AI888" i="38"/>
  <c r="AI1304" i="38"/>
  <c r="AI1640" i="38"/>
  <c r="AI1936" i="38"/>
  <c r="AI2328" i="38"/>
  <c r="AI4598" i="38"/>
  <c r="AI613" i="38"/>
  <c r="AI1165" i="38"/>
  <c r="AI1533" i="38"/>
  <c r="AI1853" i="38"/>
  <c r="AI2309" i="38"/>
  <c r="AI2639" i="38"/>
  <c r="AI2975" i="38"/>
  <c r="AI3359" i="38"/>
  <c r="AI3631" i="38"/>
  <c r="AI3991" i="38"/>
  <c r="AI4231" i="38"/>
  <c r="AI4607" i="38"/>
  <c r="AI2907" i="38"/>
  <c r="AI3347" i="38"/>
  <c r="AI3563" i="38"/>
  <c r="AI3875" i="38"/>
  <c r="AI4235" i="38"/>
  <c r="AI4611" i="38"/>
  <c r="AI2832" i="38"/>
  <c r="AI3256" i="38"/>
  <c r="AI3520" i="38"/>
  <c r="AI3840" i="38"/>
  <c r="AI4120" i="38"/>
  <c r="AI4328" i="38"/>
  <c r="AI4592" i="38"/>
  <c r="AI4602" i="38"/>
  <c r="AI1651" i="38"/>
  <c r="AI2288" i="38"/>
  <c r="AI2839" i="38"/>
  <c r="AI3531" i="38"/>
  <c r="AI4104" i="38"/>
  <c r="AI3253" i="38"/>
  <c r="AI4005" i="38"/>
  <c r="AI2725" i="38"/>
  <c r="AI3733" i="38"/>
  <c r="AI1535" i="38"/>
  <c r="AI1947" i="38"/>
  <c r="AI4510" i="38"/>
  <c r="AI3343" i="38"/>
  <c r="AI3851" i="38"/>
  <c r="AI4248" i="38"/>
  <c r="AI3373" i="38"/>
  <c r="AI4141" i="38"/>
  <c r="AI4139" i="38"/>
  <c r="AI3389" i="38"/>
  <c r="AI4588" i="38"/>
  <c r="AI1405" i="38"/>
  <c r="AI4517" i="38"/>
  <c r="AI1829" i="38"/>
  <c r="AI4621" i="38"/>
  <c r="AI2039" i="38"/>
  <c r="AI2411" i="38"/>
  <c r="AI533" i="38"/>
  <c r="AI3551" i="38"/>
  <c r="AI4520" i="38"/>
  <c r="AI4221" i="38"/>
  <c r="AI4445" i="38"/>
  <c r="AI4207" i="38"/>
  <c r="AI443" i="38"/>
  <c r="AI4519" i="38"/>
  <c r="AI2527" i="38"/>
  <c r="AI440" i="38"/>
  <c r="AI829" i="38"/>
  <c r="AI3863" i="38"/>
  <c r="AI4595" i="38"/>
  <c r="AI2645" i="38"/>
  <c r="AI3541" i="38"/>
  <c r="AI3557" i="38"/>
  <c r="AI2829" i="38"/>
  <c r="AI787" i="38"/>
  <c r="AI1544" i="38"/>
  <c r="AI2189" i="38"/>
  <c r="AI2827" i="38"/>
  <c r="AI3392" i="38"/>
  <c r="AI2909" i="38"/>
  <c r="AI3749" i="38"/>
  <c r="AI1307" i="38"/>
  <c r="AI1856" i="38"/>
  <c r="AI2533" i="38"/>
  <c r="AI3251" i="38"/>
  <c r="AI3648" i="38"/>
  <c r="AI3149" i="38"/>
  <c r="AI3885" i="38"/>
  <c r="AI744" i="38"/>
  <c r="AI2744" i="38"/>
  <c r="AI1232" i="38"/>
  <c r="AI3040" i="38"/>
  <c r="AI209" i="38"/>
  <c r="AI1590" i="38"/>
  <c r="AI1678" i="38"/>
  <c r="AI670" i="38"/>
  <c r="AI4009" i="38"/>
  <c r="AI386" i="38"/>
  <c r="AI3062" i="38"/>
  <c r="AI1890" i="38"/>
  <c r="AI803" i="38"/>
  <c r="AI3694" i="38"/>
  <c r="AI2507" i="38"/>
  <c r="AI1881" i="38"/>
  <c r="AI1465" i="38"/>
  <c r="AI1505" i="38"/>
  <c r="AI409" i="38"/>
  <c r="AI870" i="38"/>
  <c r="AI1154" i="38"/>
  <c r="AI4478" i="38"/>
  <c r="AI2506" i="38"/>
  <c r="AI1499" i="38"/>
  <c r="AI491" i="38"/>
  <c r="AI3186" i="38"/>
  <c r="AI3785" i="38"/>
  <c r="AI2681" i="38"/>
  <c r="AI2553" i="38"/>
  <c r="AI1481" i="38"/>
  <c r="AI2382" i="38"/>
  <c r="AI1882" i="38"/>
  <c r="AI650" i="38"/>
  <c r="AI3294" i="38"/>
  <c r="AI2235" i="38"/>
  <c r="AI1243" i="38"/>
  <c r="AI4026" i="38"/>
  <c r="AI1470" i="38"/>
  <c r="AI1094" i="38"/>
  <c r="AI494" i="38"/>
  <c r="AI3769" i="38"/>
  <c r="AI258" i="38"/>
  <c r="AI2886" i="38"/>
  <c r="AI1778" i="38"/>
  <c r="AI771" i="38"/>
  <c r="AI3398" i="38"/>
  <c r="AI2435" i="38"/>
  <c r="AI495" i="38"/>
  <c r="AI2809" i="38"/>
  <c r="AI1497" i="38"/>
  <c r="AI1970" i="38"/>
  <c r="AI3414" i="38"/>
  <c r="AI1259" i="38"/>
  <c r="AI751" i="38"/>
  <c r="AI324" i="38"/>
  <c r="AI3939" i="38"/>
  <c r="AI2835" i="38"/>
  <c r="AI661" i="38"/>
  <c r="AI2095" i="38"/>
  <c r="AI1652" i="38"/>
  <c r="AI1256" i="38"/>
  <c r="AI2592" i="38"/>
  <c r="AI2205" i="38"/>
  <c r="AI3583" i="38"/>
  <c r="AI3092" i="38"/>
  <c r="AI4548" i="38"/>
  <c r="AI4152" i="38"/>
  <c r="AI3765" i="38"/>
  <c r="AI3945" i="38"/>
  <c r="AI2665" i="38"/>
  <c r="AI2422" i="38"/>
  <c r="AI682" i="38"/>
  <c r="AI2347" i="38"/>
  <c r="AI4162" i="38"/>
  <c r="AI3666" i="38"/>
  <c r="AI852" i="38"/>
  <c r="AI560" i="38"/>
  <c r="AI4355" i="38"/>
  <c r="AI1423" i="38"/>
  <c r="AI2751" i="38"/>
  <c r="AI2300" i="38"/>
  <c r="AI1984" i="38"/>
  <c r="AI1525" i="38"/>
  <c r="AI2807" i="38"/>
  <c r="AI4271" i="38"/>
  <c r="AI3908" i="38"/>
  <c r="AI3416" i="38"/>
  <c r="AI3061" i="38"/>
  <c r="AI4469" i="38"/>
  <c r="AI817" i="38"/>
  <c r="AI497" i="38"/>
  <c r="AI633" i="38"/>
  <c r="AI1510" i="38"/>
  <c r="AI326" i="38"/>
  <c r="AI658" i="38"/>
  <c r="AI3758" i="38"/>
  <c r="AI2234" i="38"/>
  <c r="AI1155" i="38"/>
  <c r="AI4670" i="38"/>
  <c r="AI2850" i="38"/>
  <c r="AI2753" i="38"/>
  <c r="AI2081" i="38"/>
  <c r="AI2073" i="38"/>
  <c r="AI801" i="38"/>
  <c r="AI1662" i="38"/>
  <c r="AI1506" i="38"/>
  <c r="AI394" i="38"/>
  <c r="AI2446" i="38"/>
  <c r="AI1883" i="38"/>
  <c r="AI763" i="38"/>
  <c r="AI3658" i="38"/>
  <c r="AI4545" i="38"/>
  <c r="AI3689" i="38"/>
  <c r="AI3185" i="38"/>
  <c r="AI2297" i="38"/>
  <c r="AI3054" i="38"/>
  <c r="AI2242" i="38"/>
  <c r="AI818" i="38"/>
  <c r="AI4030" i="38"/>
  <c r="AI2070" i="38"/>
  <c r="AI1667" i="38"/>
  <c r="AI577" i="38"/>
  <c r="AI257" i="38"/>
  <c r="AI401" i="38"/>
  <c r="AI1142" i="38"/>
  <c r="AI4553" i="38"/>
  <c r="AI570" i="38"/>
  <c r="AI3422" i="38"/>
  <c r="AI2090" i="38"/>
  <c r="AI1091" i="38"/>
  <c r="AI4374" i="38"/>
  <c r="AI2682" i="38"/>
  <c r="AI647" i="38"/>
  <c r="AI4537" i="38"/>
  <c r="AI3081" i="38"/>
  <c r="AI2230" i="38"/>
  <c r="AI403" i="38"/>
  <c r="AI1995" i="38"/>
  <c r="AI839" i="38"/>
  <c r="AI476" i="38"/>
  <c r="AI4267" i="38"/>
  <c r="AI3099" i="38"/>
  <c r="AI805" i="38"/>
  <c r="AI2239" i="38"/>
  <c r="AI1780" i="38"/>
  <c r="AI1416" i="38"/>
  <c r="AI2768" i="38"/>
  <c r="AI2349" i="38"/>
  <c r="AI3759" i="38"/>
  <c r="AI3276" i="38"/>
  <c r="AI4676" i="38"/>
  <c r="AI4352" i="38"/>
  <c r="AI3925" i="38"/>
  <c r="AI766" i="38"/>
  <c r="AI4257" i="38"/>
  <c r="AI4022" i="38"/>
  <c r="AI1274" i="38"/>
  <c r="AI2678" i="38"/>
  <c r="AI4674" i="38"/>
  <c r="AI3938" i="38"/>
  <c r="AI2675" i="38"/>
  <c r="AI664" i="38"/>
  <c r="AI4667" i="38"/>
  <c r="AI1655" i="38"/>
  <c r="AI1156" i="38"/>
  <c r="AI2444" i="38"/>
  <c r="AI2176" i="38"/>
  <c r="AI1693" i="38"/>
  <c r="AI3055" i="38"/>
  <c r="AI4471" i="38"/>
  <c r="AI4020" i="38"/>
  <c r="AI3680" i="38"/>
  <c r="AI3165" i="38"/>
  <c r="AI4645" i="38"/>
  <c r="AI2425" i="38"/>
  <c r="AI1889" i="38"/>
  <c r="AI1422" i="38"/>
  <c r="AI314" i="38"/>
  <c r="AI1763" i="38"/>
  <c r="AI3402" i="38"/>
  <c r="AI3290" i="38"/>
  <c r="AI772" i="38"/>
  <c r="AI408" i="38"/>
  <c r="AI4019" i="38"/>
  <c r="AI1279" i="38"/>
  <c r="AI2607" i="38"/>
  <c r="AI2180" i="38"/>
  <c r="AI1864" i="38"/>
  <c r="AI1421" i="38"/>
  <c r="AI2661" i="38"/>
  <c r="AI4047" i="38"/>
  <c r="AI3756" i="38"/>
  <c r="AI3200" i="38"/>
  <c r="AI3069" i="38"/>
  <c r="AI3105" i="38"/>
  <c r="AI2393" i="38"/>
  <c r="AI2006" i="38"/>
  <c r="AI554" i="38"/>
  <c r="AI2083" i="38"/>
  <c r="AI3898" i="38"/>
  <c r="AI3418" i="38"/>
  <c r="AI812" i="38"/>
  <c r="AI488" i="38"/>
  <c r="AI4259" i="38"/>
  <c r="AI1375" i="38"/>
  <c r="AI2671" i="38"/>
  <c r="AI2236" i="38"/>
  <c r="AI1960" i="38"/>
  <c r="AI1493" i="38"/>
  <c r="AI2757" i="38"/>
  <c r="AI4167" i="38"/>
  <c r="AI3788" i="38"/>
  <c r="AI3304" i="38"/>
  <c r="AI2933" i="38"/>
  <c r="AI4373" i="38"/>
  <c r="AI1694" i="38"/>
  <c r="AI2386" i="38"/>
  <c r="AI551" i="38"/>
  <c r="AI3411" i="38"/>
  <c r="AI477" i="38"/>
  <c r="AI1380" i="38"/>
  <c r="AI1769" i="38"/>
  <c r="AI1369" i="38"/>
  <c r="AI1489" i="38"/>
  <c r="AI377" i="38"/>
  <c r="AI838" i="38"/>
  <c r="AI1146" i="38"/>
  <c r="AI4366" i="38"/>
  <c r="AI2498" i="38"/>
  <c r="AI1483" i="38"/>
  <c r="AI475" i="38"/>
  <c r="AI3114" i="38"/>
  <c r="AI3681" i="38"/>
  <c r="AI2657" i="38"/>
  <c r="AI2505" i="38"/>
  <c r="AI1417" i="38"/>
  <c r="AI2222" i="38"/>
  <c r="AI1858" i="38"/>
  <c r="AI634" i="38"/>
  <c r="AI3198" i="38"/>
  <c r="AI2219" i="38"/>
  <c r="AI1211" i="38"/>
  <c r="AI3946" i="38"/>
  <c r="AI678" i="38"/>
  <c r="AI4353" i="38"/>
  <c r="AI3929" i="38"/>
  <c r="AI3049" i="38"/>
  <c r="AI3926" i="38"/>
  <c r="AI2086" i="38"/>
  <c r="AI1242" i="38"/>
  <c r="AI395" i="38"/>
  <c r="AI2582" i="38"/>
  <c r="AI1979" i="38"/>
  <c r="AI1273" i="38"/>
  <c r="AI849" i="38"/>
  <c r="AI1137" i="38"/>
  <c r="AI1782" i="38"/>
  <c r="AI662" i="38"/>
  <c r="AI866" i="38"/>
  <c r="AI4038" i="38"/>
  <c r="AI2394" i="38"/>
  <c r="AI1363" i="38"/>
  <c r="AI387" i="38"/>
  <c r="AI3066" i="38"/>
  <c r="AI473" i="38"/>
  <c r="AI1878" i="38"/>
  <c r="AI4265" i="38"/>
  <c r="AI3190" i="38"/>
  <c r="AI899" i="38"/>
  <c r="AI2586" i="38"/>
  <c r="AI2674" i="38"/>
  <c r="AI628" i="38"/>
  <c r="AI4651" i="38"/>
  <c r="AI3579" i="38"/>
  <c r="AI903" i="38"/>
  <c r="AI2431" i="38"/>
  <c r="AI1964" i="38"/>
  <c r="AI1656" i="38"/>
  <c r="AI1245" i="38"/>
  <c r="AI2501" i="38"/>
  <c r="AI3919" i="38"/>
  <c r="AI3468" i="38"/>
  <c r="AI3064" i="38"/>
  <c r="AI4544" i="38"/>
  <c r="AI4037" i="38"/>
  <c r="AI249" i="38"/>
  <c r="AI1134" i="38"/>
  <c r="AI498" i="38"/>
  <c r="AI2074" i="38"/>
  <c r="AI4046" i="38"/>
  <c r="AI463" i="38"/>
  <c r="AI4258" i="38"/>
  <c r="AI3203" i="38"/>
  <c r="AI808" i="38"/>
  <c r="AI397" i="38"/>
  <c r="AI1783" i="38"/>
  <c r="AI1276" i="38"/>
  <c r="AI2628" i="38"/>
  <c r="AI2344" i="38"/>
  <c r="AI1885" i="38"/>
  <c r="AI3119" i="38"/>
  <c r="AI4647" i="38"/>
  <c r="AI4252" i="38"/>
  <c r="AI3896" i="38"/>
  <c r="AI3293" i="38"/>
  <c r="AI2845" i="38"/>
  <c r="AI4161" i="38"/>
  <c r="AI2761" i="38"/>
  <c r="AI2574" i="38"/>
  <c r="AI762" i="38"/>
  <c r="AI2427" i="38"/>
  <c r="AI4266" i="38"/>
  <c r="AI3674" i="38"/>
  <c r="AI860" i="38"/>
  <c r="AI568" i="38"/>
  <c r="AI4371" i="38"/>
  <c r="AI1471" i="38"/>
  <c r="AI2759" i="38"/>
  <c r="AI2340" i="38"/>
  <c r="AI1992" i="38"/>
  <c r="AI1549" i="38"/>
  <c r="AI2847" i="38"/>
  <c r="AI4335" i="38"/>
  <c r="AI3916" i="38"/>
  <c r="AI3424" i="38"/>
  <c r="AI3301" i="38"/>
  <c r="AI398" i="38"/>
  <c r="AI3665" i="38"/>
  <c r="AI3286" i="38"/>
  <c r="AI874" i="38"/>
  <c r="AI2302" i="38"/>
  <c r="AI4538" i="38"/>
  <c r="AI3890" i="38"/>
  <c r="AI2579" i="38"/>
  <c r="AI640" i="38"/>
  <c r="AI4547" i="38"/>
  <c r="AI1503" i="38"/>
  <c r="AI1132" i="38"/>
  <c r="AI2420" i="38"/>
  <c r="AI2088" i="38"/>
  <c r="AI1669" i="38"/>
  <c r="AI2903" i="38"/>
  <c r="AI4367" i="38"/>
  <c r="AI3948" i="38"/>
  <c r="AI3656" i="38"/>
  <c r="AI3101" i="38"/>
  <c r="AI4557" i="38"/>
  <c r="AI2569" i="38"/>
  <c r="AI4262" i="38"/>
  <c r="AI807" i="38"/>
  <c r="AI4155" i="38"/>
  <c r="AI773" i="38"/>
  <c r="AI1692" i="38"/>
  <c r="AI2673" i="38"/>
  <c r="AI1985" i="38"/>
  <c r="AI2001" i="38"/>
  <c r="AI777" i="38"/>
  <c r="AI1502" i="38"/>
  <c r="AI1498" i="38"/>
  <c r="AI378" i="38"/>
  <c r="AI2294" i="38"/>
  <c r="AI1867" i="38"/>
  <c r="AI675" i="38"/>
  <c r="AI3578" i="38"/>
  <c r="AI4465" i="38"/>
  <c r="AI3577" i="38"/>
  <c r="AI3177" i="38"/>
  <c r="AI2225" i="38"/>
  <c r="AI3046" i="38"/>
  <c r="AI2226" i="38"/>
  <c r="AI810" i="38"/>
  <c r="AI3950" i="38"/>
  <c r="AI1982" i="38"/>
  <c r="AI1659" i="38"/>
  <c r="AI4370" i="38"/>
  <c r="AI1318" i="38"/>
  <c r="AI814" i="38"/>
  <c r="AI4665" i="38"/>
  <c r="AI3585" i="38"/>
  <c r="AI4550" i="38"/>
  <c r="AI2750" i="38"/>
  <c r="AI1674" i="38"/>
  <c r="AI667" i="38"/>
  <c r="AI3182" i="38"/>
  <c r="AI2307" i="38"/>
  <c r="AI2337" i="38"/>
  <c r="AI1697" i="38"/>
  <c r="AI1873" i="38"/>
  <c r="AI657" i="38"/>
  <c r="AI1374" i="38"/>
  <c r="AI1362" i="38"/>
  <c r="AI250" i="38"/>
  <c r="AI2102" i="38"/>
  <c r="AI1691" i="38"/>
  <c r="AI627" i="38"/>
  <c r="AI3298" i="38"/>
  <c r="AI2089" i="38"/>
  <c r="AI1689" i="38"/>
  <c r="AI1254" i="38"/>
  <c r="AI4630" i="38"/>
  <c r="AI1523" i="38"/>
  <c r="AI3266" i="38"/>
  <c r="AI3178" i="38"/>
  <c r="AI756" i="38"/>
  <c r="AI392" i="38"/>
  <c r="AI3931" i="38"/>
  <c r="AI1263" i="38"/>
  <c r="AI2575" i="38"/>
  <c r="AI2092" i="38"/>
  <c r="AI1784" i="38"/>
  <c r="AI1381" i="38"/>
  <c r="AI2613" i="38"/>
  <c r="AI4031" i="38"/>
  <c r="AI3692" i="38"/>
  <c r="AI3184" i="38"/>
  <c r="AI4672" i="38"/>
  <c r="AI4269" i="38"/>
  <c r="AI1681" i="38"/>
  <c r="AI625" i="38"/>
  <c r="AI1314" i="38"/>
  <c r="AI1998" i="38"/>
  <c r="AI579" i="38"/>
  <c r="AI623" i="38"/>
  <c r="AI4626" i="38"/>
  <c r="AI3683" i="38"/>
  <c r="AI880" i="38"/>
  <c r="AI557" i="38"/>
  <c r="AI1975" i="38"/>
  <c r="AI1484" i="38"/>
  <c r="AI904" i="38"/>
  <c r="AI2504" i="38"/>
  <c r="AI2005" i="38"/>
  <c r="AI3295" i="38"/>
  <c r="AI2900" i="38"/>
  <c r="AI4372" i="38"/>
  <c r="AI3960" i="38"/>
  <c r="AI3589" i="38"/>
  <c r="AI3173" i="38"/>
  <c r="AI558" i="38"/>
  <c r="AI4169" i="38"/>
  <c r="AI3777" i="38"/>
  <c r="AI2801" i="38"/>
  <c r="AI3678" i="38"/>
  <c r="AI2562" i="38"/>
  <c r="AI1138" i="38"/>
  <c r="AI4646" i="38"/>
  <c r="AI2438" i="38"/>
  <c r="AI1891" i="38"/>
  <c r="AI321" i="38"/>
  <c r="AI1766" i="38"/>
  <c r="AI1790" i="38"/>
  <c r="AI774" i="38"/>
  <c r="AI4089" i="38"/>
  <c r="AI402" i="38"/>
  <c r="AI3086" i="38"/>
  <c r="AI1962" i="38"/>
  <c r="AI851" i="38"/>
  <c r="AI3790" i="38"/>
  <c r="AI2555" i="38"/>
  <c r="AI1977" i="38"/>
  <c r="AI1473" i="38"/>
  <c r="AI1657" i="38"/>
  <c r="AI481" i="38"/>
  <c r="AI1150" i="38"/>
  <c r="AI1250" i="38"/>
  <c r="AI4534" i="38"/>
  <c r="AI2554" i="38"/>
  <c r="AI1507" i="38"/>
  <c r="AI555" i="38"/>
  <c r="AI3202" i="38"/>
  <c r="AI318" i="38"/>
  <c r="AI3937" i="38"/>
  <c r="AI3593" i="38"/>
  <c r="AI2593" i="38"/>
  <c r="AI3174" i="38"/>
  <c r="AI2338" i="38"/>
  <c r="AI858" i="38"/>
  <c r="AI4342" i="38"/>
  <c r="AI2238" i="38"/>
  <c r="AI1779" i="38"/>
  <c r="AI4554" i="38"/>
  <c r="AI1958" i="38"/>
  <c r="AI902" i="38"/>
  <c r="AI482" i="38"/>
  <c r="AI1994" i="38"/>
  <c r="AI3934" i="38"/>
  <c r="AI407" i="38"/>
  <c r="AI4170" i="38"/>
  <c r="AI3187" i="38"/>
  <c r="AI800" i="38"/>
  <c r="AI389" i="38"/>
  <c r="AI1775" i="38"/>
  <c r="AI1268" i="38"/>
  <c r="AI2580" i="38"/>
  <c r="AI2304" i="38"/>
  <c r="AI1877" i="38"/>
  <c r="AI3111" i="38"/>
  <c r="AI4639" i="38"/>
  <c r="AI4172" i="38"/>
  <c r="AI3792" i="38"/>
  <c r="AI3285" i="38"/>
  <c r="AI489" i="38"/>
  <c r="AI1966" i="38"/>
  <c r="AI4369" i="38"/>
  <c r="AI3302" i="38"/>
  <c r="AI1051" i="38"/>
  <c r="AI2658" i="38"/>
  <c r="AI2754" i="38"/>
  <c r="AI636" i="38"/>
  <c r="AI4675" i="38"/>
  <c r="AI3667" i="38"/>
  <c r="AI1095" i="38"/>
  <c r="AI2439" i="38"/>
  <c r="AI1972" i="38"/>
  <c r="AI1664" i="38"/>
  <c r="AI1253" i="38"/>
  <c r="AI2509" i="38"/>
  <c r="AI3927" i="38"/>
  <c r="AI3572" i="38"/>
  <c r="AI3072" i="38"/>
  <c r="AI4552" i="38"/>
  <c r="AI4045" i="38"/>
  <c r="AI4477" i="38"/>
  <c r="AI3201" i="38"/>
  <c r="AI1865" i="38"/>
  <c r="AI2082" i="38"/>
  <c r="AI3766" i="38"/>
  <c r="AI1379" i="38"/>
  <c r="AI767" i="38"/>
  <c r="AI380" i="38"/>
  <c r="AI4011" i="38"/>
  <c r="AI2891" i="38"/>
  <c r="AI677" i="38"/>
  <c r="AI2175" i="38"/>
  <c r="AI1668" i="38"/>
  <c r="AI1272" i="38"/>
  <c r="AI2664" i="38"/>
  <c r="AI2229" i="38"/>
  <c r="AI3655" i="38"/>
  <c r="AI3108" i="38"/>
  <c r="AI4628" i="38"/>
  <c r="AI4168" i="38"/>
  <c r="AI4653" i="38"/>
  <c r="AI4017" i="38"/>
  <c r="AI2697" i="38"/>
  <c r="AI2434" i="38"/>
  <c r="AI4358" i="38"/>
  <c r="AI1859" i="38"/>
  <c r="AI815" i="38"/>
  <c r="AI460" i="38"/>
  <c r="AI4171" i="38"/>
  <c r="AI3067" i="38"/>
  <c r="AI781" i="38"/>
  <c r="AI2223" i="38"/>
  <c r="AI1764" i="38"/>
  <c r="AI1368" i="38"/>
  <c r="AI2752" i="38"/>
  <c r="AI2301" i="38"/>
  <c r="AI3687" i="38"/>
  <c r="AI3196" i="38"/>
  <c r="AI4660" i="38"/>
  <c r="AI4336" i="38"/>
  <c r="AI3909" i="38"/>
  <c r="AI3897" i="38"/>
  <c r="AI2306" i="38"/>
  <c r="AI1771" i="38"/>
  <c r="AI404" i="38"/>
  <c r="AI3051" i="38"/>
  <c r="AI3425" i="38"/>
  <c r="AI4529" i="38"/>
  <c r="AI2178" i="38"/>
  <c r="AI2203" i="38"/>
  <c r="AI841" i="38"/>
  <c r="AI4625" i="38"/>
  <c r="AI1990" i="38"/>
  <c r="AI1171" i="38"/>
  <c r="AI873" i="38"/>
  <c r="AI862" i="38"/>
  <c r="AI1658" i="38"/>
  <c r="AI1251" i="38"/>
  <c r="AI3073" i="38"/>
  <c r="AI4345" i="38"/>
  <c r="AI2002" i="38"/>
  <c r="AI2003" i="38"/>
  <c r="AI383" i="38"/>
  <c r="AI3958" i="38"/>
  <c r="AI4042" i="38"/>
  <c r="AI3659" i="38"/>
  <c r="AI1591" i="38"/>
  <c r="AI1976" i="38"/>
  <c r="AI3287" i="38"/>
  <c r="AI3672" i="38"/>
  <c r="AI3057" i="38"/>
  <c r="AI4654" i="38"/>
  <c r="AI847" i="38"/>
  <c r="AI2851" i="38"/>
  <c r="AI2583" i="38"/>
  <c r="AI901" i="38"/>
  <c r="AI3100" i="38"/>
  <c r="AI2805" i="38"/>
  <c r="AI846" i="38"/>
  <c r="AI3297" i="38"/>
  <c r="AI2202" i="38"/>
  <c r="AI2770" i="38"/>
  <c r="AI4634" i="38"/>
  <c r="AI672" i="38"/>
  <c r="AI837" i="38"/>
  <c r="AI1316" i="38"/>
  <c r="AI1672" i="38"/>
  <c r="AI2069" i="38"/>
  <c r="AI4479" i="38"/>
  <c r="AI2848" i="38"/>
  <c r="AI3941" i="38"/>
  <c r="AI1153" i="38"/>
  <c r="AI1762" i="38"/>
  <c r="AI3406" i="38"/>
  <c r="AI2578" i="38"/>
  <c r="AI3571" i="38"/>
  <c r="AI3899" i="38"/>
  <c r="AI2079" i="38"/>
  <c r="AI2564" i="38"/>
  <c r="AI1157" i="38"/>
  <c r="AI3207" i="38"/>
  <c r="AI3676" i="38"/>
  <c r="AI4048" i="38"/>
  <c r="AI1209" i="38"/>
  <c r="AI4014" i="38"/>
  <c r="AI3786" i="38"/>
  <c r="AI4531" i="38"/>
  <c r="AI2388" i="38"/>
  <c r="AI1661" i="38"/>
  <c r="AI4359" i="38"/>
  <c r="AI3592" i="38"/>
  <c r="AI4549" i="38"/>
  <c r="AI4376" i="38"/>
  <c r="AI3206" i="38"/>
  <c r="AI1359" i="38"/>
  <c r="AI2677" i="38"/>
  <c r="AI4662" i="38"/>
  <c r="AI4555" i="38"/>
  <c r="AI1485" i="38"/>
  <c r="AI4365" i="38"/>
  <c r="AI4154" i="38"/>
  <c r="AI1968" i="38"/>
  <c r="AI3697" i="38"/>
  <c r="AI906" i="38"/>
  <c r="AI4642" i="38"/>
  <c r="AI2635" i="38"/>
  <c r="AI4643" i="38"/>
  <c r="AI1140" i="38"/>
  <c r="AI2096" i="38"/>
  <c r="AI2927" i="38"/>
  <c r="AI3956" i="38"/>
  <c r="AI3573" i="38"/>
  <c r="AI2897" i="38"/>
  <c r="AI835" i="38"/>
  <c r="AI317" i="38"/>
  <c r="AI3407" i="38"/>
  <c r="AI2929" i="38"/>
  <c r="AI3091" i="38"/>
  <c r="AI1888" i="38"/>
  <c r="AI4472" i="38"/>
  <c r="AI3914" i="38"/>
  <c r="AI1248" i="38"/>
  <c r="AI4473" i="38"/>
  <c r="AI1418" i="38"/>
  <c r="AI311" i="38"/>
  <c r="AI3059" i="38"/>
  <c r="AI309" i="38"/>
  <c r="AI1212" i="38"/>
  <c r="AI2216" i="38"/>
  <c r="AI3071" i="38"/>
  <c r="AI1382" i="38"/>
  <c r="AI629" i="38"/>
  <c r="AI4543" i="38"/>
  <c r="AI2345" i="38"/>
  <c r="AI4361" i="38"/>
  <c r="AI1361" i="38"/>
  <c r="AI2622" i="38"/>
  <c r="AI2563" i="38"/>
  <c r="AI646" i="38"/>
  <c r="AI1550" i="38"/>
  <c r="AI2670" i="38"/>
  <c r="AI2550" i="38"/>
  <c r="AI2889" i="38"/>
  <c r="AI1654" i="38"/>
  <c r="AI3166" i="38"/>
  <c r="AI1963" i="38"/>
  <c r="AI4025" i="38"/>
  <c r="AI1145" i="38"/>
  <c r="AI2430" i="38"/>
  <c r="AI2379" i="38"/>
  <c r="AI3913" i="38"/>
  <c r="AI1266" i="38"/>
  <c r="AI4650" i="38"/>
  <c r="AI552" i="38"/>
  <c r="AI1967" i="38"/>
  <c r="AI2104" i="38"/>
  <c r="AI4263" i="38"/>
  <c r="AI3952" i="38"/>
  <c r="AI4649" i="38"/>
  <c r="AI3662" i="38"/>
  <c r="AI3194" i="38"/>
  <c r="AI3115" i="38"/>
  <c r="AI1660" i="38"/>
  <c r="AI1413" i="38"/>
  <c r="AI3284" i="38"/>
  <c r="AI3773" i="38"/>
  <c r="AI313" i="38"/>
  <c r="AI4641" i="38"/>
  <c r="AI2182" i="38"/>
  <c r="AI255" i="38"/>
  <c r="AI492" i="38"/>
  <c r="AI816" i="38"/>
  <c r="AI1135" i="38"/>
  <c r="AI1492" i="38"/>
  <c r="AI2208" i="38"/>
  <c r="AI2389" i="38"/>
  <c r="AI4655" i="38"/>
  <c r="AI3080" i="38"/>
  <c r="AI4341" i="38"/>
  <c r="AI566" i="38"/>
  <c r="AI2894" i="38"/>
  <c r="AI411" i="38"/>
  <c r="AI3090" i="38"/>
  <c r="AI3907" i="38"/>
  <c r="AI333" i="38"/>
  <c r="AI2391" i="38"/>
  <c r="AI2756" i="38"/>
  <c r="AI1365" i="38"/>
  <c r="AI3423" i="38"/>
  <c r="AI4156" i="38"/>
  <c r="AI4528" i="38"/>
  <c r="AI4657" i="38"/>
  <c r="AI842" i="38"/>
  <c r="AI4378" i="38"/>
  <c r="AI1239" i="38"/>
  <c r="AI2684" i="38"/>
  <c r="AI1973" i="38"/>
  <c r="AI2804" i="38"/>
  <c r="AI3928" i="38"/>
  <c r="AI3109" i="38"/>
  <c r="AI3669" i="38"/>
  <c r="AI319" i="38"/>
  <c r="AI2351" i="38"/>
  <c r="AI3791" i="38"/>
  <c r="AI474" i="38"/>
  <c r="AI2755" i="38"/>
  <c r="AI2437" i="38"/>
  <c r="AI3281" i="38"/>
  <c r="AI3179" i="38"/>
  <c r="AI1237" i="38"/>
  <c r="AI329" i="38"/>
  <c r="AI2442" i="38"/>
  <c r="AI567" i="38"/>
  <c r="AI3587" i="38"/>
  <c r="AI493" i="38"/>
  <c r="AI1468" i="38"/>
  <c r="AI2440" i="38"/>
  <c r="AI3279" i="38"/>
  <c r="AI4356" i="38"/>
  <c r="AI3917" i="38"/>
  <c r="AI854" i="38"/>
  <c r="AI3698" i="38"/>
  <c r="AI853" i="38"/>
  <c r="AI4151" i="38"/>
  <c r="AI878" i="38"/>
  <c r="AI480" i="38"/>
  <c r="AI1149" i="38"/>
  <c r="AI4013" i="38"/>
  <c r="AI679" i="38"/>
  <c r="AI2296" i="38"/>
  <c r="AI769" i="38"/>
  <c r="AI2246" i="38"/>
  <c r="AI639" i="38"/>
  <c r="AI3763" i="38"/>
  <c r="AI573" i="38"/>
  <c r="AI1500" i="38"/>
  <c r="AI2552" i="38"/>
  <c r="AI3399" i="38"/>
  <c r="AI2233" i="38"/>
  <c r="AI1999" i="38"/>
  <c r="AI3772" i="38"/>
  <c r="AI3673" i="38"/>
  <c r="AI804" i="38"/>
  <c r="AI1496" i="38"/>
  <c r="AI4040" i="38"/>
  <c r="AI2499" i="38"/>
  <c r="AI2244" i="38"/>
  <c r="AI3065" i="38"/>
  <c r="AI778" i="38"/>
  <c r="AI4338" i="38"/>
  <c r="AI868" i="38"/>
  <c r="AI4459" i="38"/>
  <c r="AI2767" i="38"/>
  <c r="AI2000" i="38"/>
  <c r="AI2855" i="38"/>
  <c r="AI3924" i="38"/>
  <c r="AI3077" i="38"/>
  <c r="AI833" i="38"/>
  <c r="AI3942" i="38"/>
  <c r="AI2930" i="38"/>
  <c r="AI660" i="38"/>
  <c r="AI3771" i="38"/>
  <c r="AI2511" i="38"/>
  <c r="AI1688" i="38"/>
  <c r="AI2565" i="38"/>
  <c r="AI3660" i="38"/>
  <c r="AI4640" i="38"/>
  <c r="AI580" i="38"/>
  <c r="AI3784" i="38"/>
  <c r="AI4255" i="38"/>
  <c r="AI3056" i="38"/>
  <c r="AI776" i="38"/>
  <c r="AI4413" i="38"/>
  <c r="AI2433" i="38"/>
  <c r="AI1478" i="38"/>
  <c r="AI464" i="38"/>
  <c r="AI1469" i="38"/>
  <c r="AI458" i="38"/>
  <c r="AI1682" i="38"/>
  <c r="AI4677" i="38"/>
  <c r="AI2584" i="38"/>
  <c r="AI775" i="38"/>
  <c r="AI4027" i="38"/>
  <c r="AI2672" i="38"/>
  <c r="AI4636" i="38"/>
  <c r="AI2378" i="38"/>
  <c r="AI469" i="38"/>
  <c r="AI2392" i="38"/>
  <c r="AI381" i="38"/>
  <c r="AI3400" i="38"/>
  <c r="AI2174" i="38"/>
  <c r="AI406" i="38"/>
  <c r="AI470" i="38"/>
  <c r="AI811" i="38"/>
  <c r="AI1974" i="38"/>
  <c r="AI1371" i="38"/>
  <c r="AI3922" i="38"/>
  <c r="AI4339" i="38"/>
  <c r="AI1262" i="38"/>
  <c r="AI2097" i="38"/>
  <c r="AI578" i="38"/>
  <c r="AI3070" i="38"/>
  <c r="AI1278" i="38"/>
  <c r="AI2849" i="38"/>
  <c r="AI3782" i="38"/>
  <c r="AI3110" i="38"/>
  <c r="AI1886" i="38"/>
  <c r="AI809" i="38"/>
  <c r="AI3910" i="38"/>
  <c r="AI3902" i="38"/>
  <c r="AI830" i="38"/>
  <c r="AI1793" i="38"/>
  <c r="AI490" i="38"/>
  <c r="AI2766" i="38"/>
  <c r="AI758" i="38"/>
  <c r="AI666" i="38"/>
  <c r="AI575" i="38"/>
  <c r="AI656" i="38"/>
  <c r="AI2687" i="38"/>
  <c r="AI2448" i="38"/>
  <c r="AI4463" i="38"/>
  <c r="AI3053" i="38"/>
  <c r="AI1777" i="38"/>
  <c r="AI467" i="38"/>
  <c r="AI332" i="38"/>
  <c r="AI3947" i="38"/>
  <c r="AI1788" i="38"/>
  <c r="AI2221" i="38"/>
  <c r="AI3700" i="38"/>
  <c r="AI3933" i="38"/>
  <c r="AI1785" i="38"/>
  <c r="AI4254" i="38"/>
  <c r="AI499" i="38"/>
  <c r="AI471" i="38"/>
  <c r="AI644" i="38"/>
  <c r="AI2587" i="38"/>
  <c r="AI1663" i="38"/>
  <c r="AI1860" i="38"/>
  <c r="AI2376" i="38"/>
  <c r="AI2549" i="38"/>
  <c r="AI2932" i="38"/>
  <c r="AI3688" i="38"/>
  <c r="AI2577" i="38"/>
  <c r="AI1870" i="38"/>
  <c r="AI4150" i="38"/>
  <c r="AI875" i="38"/>
  <c r="AI4146" i="38"/>
  <c r="AI4627" i="38"/>
  <c r="AI485" i="38"/>
  <c r="AI2559" i="38"/>
  <c r="AI1240" i="38"/>
  <c r="AI1861" i="38"/>
  <c r="AI3903" i="38"/>
  <c r="AI4348" i="38"/>
  <c r="AI4656" i="38"/>
  <c r="AI761" i="38"/>
  <c r="AI1315" i="38"/>
  <c r="AI668" i="38"/>
  <c r="AI1495" i="38"/>
  <c r="AI1360" i="38"/>
  <c r="AI2293" i="38"/>
  <c r="AI3188" i="38"/>
  <c r="AI4272" i="38"/>
  <c r="AI4261" i="38"/>
  <c r="AI4661" i="38"/>
  <c r="AI655" i="38"/>
  <c r="AI1508" i="38"/>
  <c r="AI3396" i="38"/>
  <c r="AI1770" i="38"/>
  <c r="AI325" i="38"/>
  <c r="AI3415" i="38"/>
  <c r="AI1366" i="38"/>
  <c r="AI496" i="38"/>
  <c r="AI2453" i="38"/>
  <c r="AI2769" i="38"/>
  <c r="AI4542" i="38"/>
  <c r="AI831" i="38"/>
  <c r="AI4251" i="38"/>
  <c r="AI797" i="38"/>
  <c r="AI1772" i="38"/>
  <c r="AI2760" i="38"/>
  <c r="AI3695" i="38"/>
  <c r="AI4668" i="38"/>
  <c r="AI4087" i="38"/>
  <c r="AI390" i="38"/>
  <c r="AI871" i="38"/>
  <c r="AI1679" i="38"/>
  <c r="AI3060" i="38"/>
  <c r="AI462" i="38"/>
  <c r="AI4163" i="38"/>
  <c r="AI2093" i="38"/>
  <c r="AI2561" i="38"/>
  <c r="AI316" i="38"/>
  <c r="AI1869" i="38"/>
  <c r="AI3393" i="38"/>
  <c r="AI571" i="38"/>
  <c r="AI863" i="38"/>
  <c r="AI4467" i="38"/>
  <c r="AI845" i="38"/>
  <c r="AI1868" i="38"/>
  <c r="AI1133" i="38"/>
  <c r="AI3783" i="38"/>
  <c r="AI3657" i="38"/>
  <c r="AI1236" i="38"/>
  <c r="AI2896" i="38"/>
  <c r="AI1894" i="38"/>
  <c r="AI3891" i="38"/>
  <c r="AI2568" i="38"/>
  <c r="AI3685" i="38"/>
  <c r="AI399" i="38"/>
  <c r="AI1512" i="38"/>
  <c r="AI1486" i="38"/>
  <c r="AI2218" i="38"/>
  <c r="AI479" i="38"/>
  <c r="AI3307" i="38"/>
  <c r="AI461" i="38"/>
  <c r="AI1364" i="38"/>
  <c r="AI2384" i="38"/>
  <c r="AI3183" i="38"/>
  <c r="AI4268" i="38"/>
  <c r="AI3397" i="38"/>
  <c r="AI3289" i="38"/>
  <c r="AI834" i="38"/>
  <c r="AI4458" i="38"/>
  <c r="AI876" i="38"/>
  <c r="AI4475" i="38"/>
  <c r="AI908" i="38"/>
  <c r="AI2072" i="38"/>
  <c r="AI2887" i="38"/>
  <c r="AI3932" i="38"/>
  <c r="AI3085" i="38"/>
  <c r="AI4536" i="38"/>
  <c r="AI4029" i="38"/>
  <c r="AI3923" i="38"/>
  <c r="AI1787" i="38"/>
  <c r="AI1319" i="38"/>
  <c r="AI3052" i="38"/>
  <c r="AI2220" i="38"/>
  <c r="AI4032" i="38"/>
  <c r="AI1789" i="38"/>
  <c r="AI2666" i="38"/>
  <c r="AI3894" i="38"/>
  <c r="AI757" i="38"/>
  <c r="AI3663" i="38"/>
  <c r="AI1670" i="38"/>
  <c r="AI487" i="38"/>
  <c r="AI1372" i="38"/>
  <c r="AI3191" i="38"/>
  <c r="AI3405" i="38"/>
  <c r="AI2765" i="38"/>
  <c r="AI3409" i="38"/>
  <c r="AI1491" i="38"/>
  <c r="AI4273" i="38"/>
  <c r="AI1490" i="38"/>
  <c r="AI2177" i="38"/>
  <c r="AI1978" i="38"/>
  <c r="AI3089" i="38"/>
  <c r="AI1370" i="38"/>
  <c r="AI2570" i="38"/>
  <c r="AI1476" i="38"/>
  <c r="AI2609" i="38"/>
  <c r="AI3401" i="38"/>
  <c r="AI794" i="38"/>
  <c r="AI1139" i="38"/>
  <c r="AI553" i="38"/>
  <c r="AI3569" i="38"/>
  <c r="AI1210" i="38"/>
  <c r="AI251" i="38"/>
  <c r="AI641" i="38"/>
  <c r="AI4153" i="38"/>
  <c r="AI410" i="38"/>
  <c r="AI307" i="38"/>
  <c r="AI2377" i="38"/>
  <c r="AI3193" i="38"/>
  <c r="AI754" i="38"/>
  <c r="AI859" i="38"/>
  <c r="AI1521" i="38"/>
  <c r="AI1258" i="38"/>
  <c r="AI3586" i="38"/>
  <c r="AI872" i="38"/>
  <c r="AI1148" i="38"/>
  <c r="AI1509" i="38"/>
  <c r="AI2892" i="38"/>
  <c r="AI3117" i="38"/>
  <c r="AI1673" i="38"/>
  <c r="AI1675" i="38"/>
  <c r="AI484" i="38"/>
  <c r="AI669" i="38"/>
  <c r="AI2100" i="38"/>
  <c r="AI2381" i="38"/>
  <c r="AI4556" i="38"/>
  <c r="AI4277" i="38"/>
  <c r="AI310" i="38"/>
  <c r="AI626" i="38"/>
  <c r="AI1131" i="38"/>
  <c r="AI631" i="38"/>
  <c r="AI2771" i="38"/>
  <c r="AI3195" i="38"/>
  <c r="AI1791" i="38"/>
  <c r="AI1980" i="38"/>
  <c r="AI2512" i="38"/>
  <c r="AI3063" i="38"/>
  <c r="AI3292" i="38"/>
  <c r="AI3904" i="38"/>
  <c r="AI1377" i="38"/>
  <c r="AI1265" i="38"/>
  <c r="AI1866" i="38"/>
  <c r="AI2451" i="38"/>
  <c r="AI4466" i="38"/>
  <c r="AI328" i="38"/>
  <c r="AI645" i="38"/>
  <c r="AI1252" i="38"/>
  <c r="AI1504" i="38"/>
  <c r="AI1981" i="38"/>
  <c r="AI4015" i="38"/>
  <c r="AI4532" i="38"/>
  <c r="AI3205" i="38"/>
  <c r="AI857" i="38"/>
  <c r="AI2206" i="38"/>
  <c r="AI900" i="38"/>
  <c r="AI1879" i="38"/>
  <c r="AI1696" i="38"/>
  <c r="AI2573" i="38"/>
  <c r="AI3668" i="38"/>
  <c r="AI4648" i="38"/>
  <c r="AI4629" i="38"/>
  <c r="AI2241" i="38"/>
  <c r="AI3394" i="38"/>
  <c r="AI1876" i="38"/>
  <c r="AI4468" i="38"/>
  <c r="AI1987" i="38"/>
  <c r="AI861" i="38"/>
  <c r="AI4551" i="38"/>
  <c r="AI630" i="38"/>
  <c r="AI4275" i="38"/>
  <c r="AI1241" i="38"/>
  <c r="AI806" i="38"/>
  <c r="AI1467" i="38"/>
  <c r="AI3106" i="38"/>
  <c r="AI384" i="38"/>
  <c r="AI1255" i="38"/>
  <c r="AI2084" i="38"/>
  <c r="AI1373" i="38"/>
  <c r="AI4023" i="38"/>
  <c r="AI3176" i="38"/>
  <c r="AI3300" i="38"/>
  <c r="AI1774" i="38"/>
  <c r="AI4018" i="38"/>
  <c r="AI2647" i="38"/>
  <c r="AI4044" i="38"/>
  <c r="AI2846" i="38"/>
  <c r="AI1367" i="38"/>
  <c r="AI3087" i="38"/>
  <c r="AI1665" i="38"/>
  <c r="AI3306" i="38"/>
  <c r="AI2204" i="38"/>
  <c r="AI760" i="38"/>
  <c r="AI1993" i="38"/>
  <c r="AI1676" i="38"/>
  <c r="AI3789" i="38"/>
  <c r="AI3403" i="38"/>
  <c r="AI4276" i="38"/>
  <c r="AI3084" i="38"/>
  <c r="AI1474" i="38"/>
  <c r="AI1955" i="38"/>
  <c r="AI2585" i="38"/>
  <c r="AI1685" i="38"/>
  <c r="AI2449" i="38"/>
  <c r="AI4350" i="38"/>
  <c r="AI3918" i="38"/>
  <c r="AI3930" i="38"/>
  <c r="AI689" i="38"/>
  <c r="AI4462" i="38"/>
  <c r="AI331" i="38"/>
  <c r="AI2890" i="38"/>
  <c r="AI753" i="38"/>
  <c r="AI466" i="38"/>
  <c r="AI2558" i="38"/>
  <c r="AI2898" i="38"/>
  <c r="AI2385" i="38"/>
  <c r="AI4166" i="38"/>
  <c r="AI3686" i="38"/>
  <c r="AI3778" i="38"/>
  <c r="AI569" i="38"/>
  <c r="AI2614" i="38"/>
  <c r="AI844" i="38"/>
  <c r="AI549" i="38"/>
  <c r="AI2436" i="38"/>
  <c r="AI2773" i="38"/>
  <c r="AI4364" i="38"/>
  <c r="AI4637" i="38"/>
  <c r="AI1986" i="38"/>
  <c r="AI3282" i="38"/>
  <c r="AI4347" i="38"/>
  <c r="AI2103" i="38"/>
  <c r="AI1792" i="38"/>
  <c r="AI3767" i="38"/>
  <c r="AI4160" i="38"/>
  <c r="AI665" i="38"/>
  <c r="AI1238" i="38"/>
  <c r="AI3582" i="38"/>
  <c r="AI643" i="38"/>
  <c r="AI3954" i="38"/>
  <c r="AI4363" i="38"/>
  <c r="AI405" i="38"/>
  <c r="AI2447" i="38"/>
  <c r="AI1128" i="38"/>
  <c r="AI1765" i="38"/>
  <c r="AI3775" i="38"/>
  <c r="AI4260" i="38"/>
  <c r="AI4624" i="38"/>
  <c r="AI2513" i="38"/>
  <c r="AI306" i="38"/>
  <c r="AI779" i="38"/>
  <c r="AI559" i="38"/>
  <c r="AI676" i="38"/>
  <c r="AI2763" i="38"/>
  <c r="AI1695" i="38"/>
  <c r="AI1892" i="38"/>
  <c r="AI2432" i="38"/>
  <c r="AI2581" i="38"/>
  <c r="AI3076" i="38"/>
  <c r="AI3776" i="38"/>
  <c r="AI4021" i="38"/>
  <c r="AI3118" i="38"/>
  <c r="AI4474" i="38"/>
  <c r="AI848" i="38"/>
  <c r="AI1092" i="38"/>
  <c r="AI2688" i="38"/>
  <c r="AI3679" i="38"/>
  <c r="AI4652" i="38"/>
  <c r="AI3901" i="38"/>
  <c r="AI4460" i="38"/>
  <c r="AI1690" i="38"/>
  <c r="AI752" i="38"/>
  <c r="AI2560" i="38"/>
  <c r="AI1414" i="38"/>
  <c r="AI3410" i="38"/>
  <c r="AI1152" i="38"/>
  <c r="AI2901" i="38"/>
  <c r="AI795" i="38"/>
  <c r="AI1588" i="38"/>
  <c r="AI4041" i="38"/>
  <c r="AI2450" i="38"/>
  <c r="AI1875" i="38"/>
  <c r="AI468" i="38"/>
  <c r="AI3083" i="38"/>
  <c r="AI2231" i="38"/>
  <c r="AI1376" i="38"/>
  <c r="AI2341" i="38"/>
  <c r="AI3204" i="38"/>
  <c r="AI4344" i="38"/>
  <c r="AI2853" i="38"/>
  <c r="AI2590" i="38"/>
  <c r="AI472" i="38"/>
  <c r="AI1477" i="38"/>
  <c r="AI2893" i="38"/>
  <c r="AI879" i="38"/>
  <c r="AI1884" i="38"/>
  <c r="AI4476" i="38"/>
  <c r="AI562" i="38"/>
  <c r="AI2423" i="38"/>
  <c r="AI382" i="38"/>
  <c r="AI2566" i="38"/>
  <c r="AI2227" i="38"/>
  <c r="AI548" i="38"/>
  <c r="AI3275" i="38"/>
  <c r="AI2343" i="38"/>
  <c r="AI1480" i="38"/>
  <c r="AI2421" i="38"/>
  <c r="AI3181" i="38"/>
  <c r="AI3779" i="38"/>
  <c r="AI2085" i="38"/>
  <c r="AI4669" i="38"/>
  <c r="AI3762" i="38"/>
  <c r="AI1687" i="38"/>
  <c r="AI3068" i="38"/>
  <c r="AI2078" i="38"/>
  <c r="AI2803" i="38"/>
  <c r="AI393" i="38"/>
  <c r="AI642" i="38"/>
  <c r="AI4558" i="38"/>
  <c r="AI4346" i="38"/>
  <c r="AI832" i="38"/>
  <c r="AI1863" i="38"/>
  <c r="AI2668" i="38"/>
  <c r="AI1957" i="38"/>
  <c r="AI4663" i="38"/>
  <c r="AI3912" i="38"/>
  <c r="AI4633" i="38"/>
  <c r="AI3094" i="38"/>
  <c r="AI2094" i="38"/>
  <c r="AI3770" i="38"/>
  <c r="AI624" i="38"/>
  <c r="AI1487" i="38"/>
  <c r="AI2380" i="38"/>
  <c r="AI1653" i="38"/>
  <c r="AI4351" i="38"/>
  <c r="AI3584" i="38"/>
  <c r="AI4541" i="38"/>
  <c r="AI1501" i="38"/>
  <c r="AI3575" i="38"/>
  <c r="AI3892" i="38"/>
  <c r="AI3097" i="38"/>
  <c r="AI1794" i="38"/>
  <c r="AI635" i="38"/>
  <c r="AI4354" i="38"/>
  <c r="AI3905" i="38"/>
  <c r="AI674" i="38"/>
  <c r="AI651" i="38"/>
  <c r="AI385" i="38"/>
  <c r="AI2105" i="38"/>
  <c r="AI770" i="38"/>
  <c r="AI867" i="38"/>
  <c r="AI3682" i="38"/>
  <c r="AI2689" i="38"/>
  <c r="AI1698" i="38"/>
  <c r="AI483" i="38"/>
  <c r="AI4250" i="38"/>
  <c r="AI2390" i="38"/>
  <c r="AI563" i="38"/>
  <c r="AI2667" i="38"/>
  <c r="AI1415" i="38"/>
  <c r="AI2772" i="38"/>
  <c r="AI3047" i="38"/>
  <c r="AI3408" i="38"/>
  <c r="AI2217" i="38"/>
  <c r="AI2342" i="38"/>
  <c r="AI759" i="38"/>
  <c r="AI400" i="38"/>
  <c r="AI2295" i="38"/>
  <c r="AI2624" i="38"/>
  <c r="AI4039" i="38"/>
  <c r="AI4360" i="38"/>
  <c r="AI649" i="38"/>
  <c r="AI681" i="38"/>
  <c r="AI1378" i="38"/>
  <c r="AI486" i="38"/>
  <c r="AI1862" i="38"/>
  <c r="AI4033" i="38"/>
  <c r="AI3581" i="38"/>
  <c r="AI813" i="38"/>
  <c r="AI3781" i="38"/>
  <c r="AI2179" i="38"/>
  <c r="AI253" i="38"/>
  <c r="AI1093" i="38"/>
  <c r="AI4412" i="38"/>
  <c r="AI798" i="38"/>
  <c r="AI308" i="38"/>
  <c r="AI1887" i="38"/>
  <c r="AI2445" i="38"/>
  <c r="AI3421" i="38"/>
  <c r="AI3074" i="38"/>
  <c r="AI2424" i="38"/>
  <c r="AI3093" i="38"/>
  <c r="AI1971" i="38"/>
  <c r="AI4357" i="38"/>
  <c r="AI3780" i="38"/>
  <c r="AI2572" i="38"/>
  <c r="AI459" i="38"/>
  <c r="AI1511" i="38"/>
  <c r="AI2605" i="38"/>
  <c r="AI4024" i="38"/>
  <c r="AI1144" i="38"/>
  <c r="AI252" i="38"/>
  <c r="AI322" i="38"/>
  <c r="AI4278" i="38"/>
  <c r="AI780" i="38"/>
  <c r="AI1136" i="38"/>
  <c r="AI2339" i="38"/>
  <c r="AI2305" i="38"/>
  <c r="AI1524" i="38"/>
  <c r="AI3078" i="38"/>
  <c r="AI561" i="38"/>
  <c r="AI2802" i="38"/>
  <c r="AI3691" i="38"/>
  <c r="AI1680" i="38"/>
  <c r="AI3588" i="38"/>
  <c r="AI3761" i="38"/>
  <c r="AI1683" i="38"/>
  <c r="AI2931" i="38"/>
  <c r="AI1320" i="38"/>
  <c r="AI3180" i="38"/>
  <c r="AI3570" i="38"/>
  <c r="AI3757" i="38"/>
  <c r="AI671" i="38"/>
  <c r="AI2350" i="38"/>
  <c r="AI1969" i="38"/>
  <c r="AI3957" i="38"/>
  <c r="AI3116" i="38"/>
  <c r="AI4540" i="38"/>
  <c r="AI2774" i="38"/>
  <c r="AI1686" i="38"/>
  <c r="AI2299" i="38"/>
  <c r="AI4461" i="38"/>
  <c r="AI1271" i="38"/>
  <c r="AI4149" i="38"/>
  <c r="AI855" i="38"/>
  <c r="AI565" i="38"/>
  <c r="AI1261" i="38"/>
  <c r="AI4016" i="38"/>
  <c r="AI1050" i="38"/>
  <c r="AI572" i="38"/>
  <c r="AI1420" i="38"/>
  <c r="AI3095" i="38"/>
  <c r="AI3693" i="38"/>
  <c r="AI320" i="38"/>
  <c r="AI1317" i="38"/>
  <c r="AI3413" i="38"/>
  <c r="AI556" i="38"/>
  <c r="AI1129" i="38"/>
  <c r="AI3296" i="38"/>
  <c r="AI478" i="38"/>
  <c r="AI3098" i="38"/>
  <c r="AI1959" i="38"/>
  <c r="AI4375" i="38"/>
  <c r="AI4349" i="38"/>
  <c r="AI2224" i="38"/>
  <c r="AI2383" i="38"/>
  <c r="AI3574" i="38"/>
  <c r="AI1482" i="38"/>
  <c r="AI680" i="38"/>
  <c r="AI1872" i="38"/>
  <c r="AI4666" i="38"/>
  <c r="AI2662" i="38"/>
  <c r="AI2685" i="38"/>
  <c r="AI836" i="38"/>
  <c r="AI4673" i="38"/>
  <c r="AI2810" i="38"/>
  <c r="AI1143" i="38"/>
  <c r="AI1269" i="38"/>
  <c r="AI3088" i="38"/>
  <c r="AI2441" i="38"/>
  <c r="AI799" i="38"/>
  <c r="AI765" i="38"/>
  <c r="AI2680" i="38"/>
  <c r="AI4644" i="38"/>
  <c r="AI2679" i="38"/>
  <c r="AI4088" i="38"/>
  <c r="AI3911" i="38"/>
  <c r="AI254" i="38"/>
  <c r="AI2629" i="38"/>
  <c r="AI1172" i="38"/>
  <c r="AI856" i="38"/>
  <c r="AI3412" i="38"/>
  <c r="AI2215" i="38"/>
  <c r="AI3764" i="38"/>
  <c r="AI1874" i="38"/>
  <c r="AI684" i="38"/>
  <c r="AI683" i="38"/>
  <c r="AI4159" i="38"/>
  <c r="AI1671" i="38"/>
  <c r="AI4034" i="38"/>
  <c r="AI1767" i="38"/>
  <c r="AI2557" i="38"/>
  <c r="AI396" i="38"/>
  <c r="AI4264" i="38"/>
  <c r="AI3277" i="38"/>
  <c r="AI4533" i="38"/>
  <c r="AI1996" i="38"/>
  <c r="AI4164" i="38"/>
  <c r="AI4012" i="38"/>
  <c r="AI1472" i="38"/>
  <c r="AI3936" i="38"/>
  <c r="AI4638" i="38"/>
  <c r="AI2087" i="38"/>
  <c r="AI1989" i="38"/>
  <c r="AI3953" i="38"/>
  <c r="AI3949" i="38"/>
  <c r="AI3305" i="38"/>
  <c r="AI1280" i="38"/>
  <c r="AI2676" i="38"/>
  <c r="AI2099" i="38"/>
  <c r="AI3102" i="38"/>
  <c r="AI2346" i="38"/>
  <c r="AI4546" i="38"/>
  <c r="AI3113" i="38"/>
  <c r="AI1264" i="38"/>
  <c r="AI465" i="38"/>
  <c r="AI2762" i="38"/>
  <c r="AI1983" i="38"/>
  <c r="AI1893" i="38"/>
  <c r="AI4368" i="38"/>
  <c r="AI2426" i="38"/>
  <c r="AI3107" i="38"/>
  <c r="AI1548" i="38"/>
  <c r="AI4623" i="38"/>
  <c r="AI4253" i="38"/>
  <c r="AI632" i="38"/>
  <c r="AI2895" i="38"/>
  <c r="AI4173" i="38"/>
  <c r="AI3075" i="38"/>
  <c r="AI2387" i="38"/>
  <c r="AI3197" i="38"/>
  <c r="AI1257" i="38"/>
  <c r="AI3906" i="38"/>
  <c r="AI2567" i="38"/>
  <c r="AI2852" i="38"/>
  <c r="AI1666" i="38"/>
  <c r="AI2429" i="38"/>
  <c r="AI1244" i="38"/>
  <c r="AI3419" i="38"/>
  <c r="AI330" i="38"/>
  <c r="AI2659" i="38"/>
  <c r="AI1773" i="38"/>
  <c r="AI2683" i="38"/>
  <c r="AI843" i="38"/>
  <c r="AI3895" i="38"/>
  <c r="AI4635" i="38"/>
  <c r="AI2606" i="38"/>
  <c r="AI3690" i="38"/>
  <c r="AI1479" i="38"/>
  <c r="AI1589" i="38"/>
  <c r="AI3576" i="38"/>
  <c r="AI574" i="38"/>
  <c r="AI3058" i="38"/>
  <c r="AI1151" i="38"/>
  <c r="AI1277" i="38"/>
  <c r="AI3096" i="38"/>
  <c r="AI1956" i="38"/>
  <c r="AI3420" i="38"/>
  <c r="AI1249" i="38"/>
  <c r="AI2428" i="38"/>
  <c r="AI3684" i="38"/>
  <c r="AI3288" i="38"/>
  <c r="AI2556" i="38"/>
  <c r="AI2934" i="38"/>
  <c r="AI4035" i="38"/>
  <c r="AI1880" i="38"/>
  <c r="AI4148" i="38"/>
  <c r="AI653" i="38"/>
  <c r="AI388" i="38"/>
  <c r="AI2183" i="38"/>
  <c r="AI4256" i="38"/>
  <c r="AI802" i="38"/>
  <c r="AI1871" i="38"/>
  <c r="AI3920" i="38"/>
  <c r="AI3045" i="38"/>
  <c r="AI2292" i="38"/>
  <c r="AI1275" i="38"/>
  <c r="AI3291" i="38"/>
  <c r="AI3303" i="38"/>
  <c r="AI1419" i="38"/>
  <c r="AI638" i="38"/>
  <c r="AI3959" i="38"/>
  <c r="AI2508" i="38"/>
  <c r="AI3590" i="38"/>
  <c r="AI2764" i="38"/>
  <c r="AI4464" i="38"/>
  <c r="AI659" i="38"/>
  <c r="AI2669" i="38"/>
  <c r="AI2928" i="38"/>
  <c r="AI3670" i="38"/>
  <c r="AI2503" i="38"/>
  <c r="AI2290" i="38"/>
  <c r="AI2245" i="38"/>
  <c r="AI4631" i="38"/>
  <c r="AI2443" i="38"/>
  <c r="AI4343" i="38"/>
  <c r="AI312" i="38"/>
  <c r="AI2091" i="38"/>
  <c r="AI4470" i="38"/>
  <c r="AI4028" i="38"/>
  <c r="AI2101" i="38"/>
  <c r="AI2080" i="38"/>
  <c r="AI2232" i="38"/>
  <c r="AI3915" i="38"/>
  <c r="AI3283" i="38"/>
  <c r="AI4658" i="38"/>
  <c r="AI2663" i="38"/>
  <c r="AI1475" i="38"/>
  <c r="AI315" i="38"/>
  <c r="AI2243" i="38"/>
  <c r="AI2571" i="38"/>
  <c r="AI4659" i="38"/>
  <c r="AI1270" i="38"/>
  <c r="AI1464" i="38"/>
  <c r="AI4377" i="38"/>
  <c r="AI4274" i="38"/>
  <c r="AI2303" i="38"/>
  <c r="AI3175" i="38"/>
  <c r="AI3661" i="38"/>
  <c r="AI2806" i="38"/>
  <c r="AI768" i="38"/>
  <c r="AI2076" i="38"/>
  <c r="AI2844" i="38"/>
  <c r="AI3417" i="38"/>
  <c r="AI3787" i="38"/>
  <c r="AI3199" i="38"/>
  <c r="AI4535" i="38"/>
  <c r="AI4147" i="38"/>
  <c r="AI327" i="38"/>
  <c r="AI2902" i="38"/>
  <c r="AI4530" i="38"/>
  <c r="AI2758" i="38"/>
  <c r="AI877" i="38"/>
  <c r="AI2077" i="38"/>
  <c r="AI663" i="38"/>
  <c r="AI2098" i="38"/>
  <c r="AI2237" i="38"/>
  <c r="AI4362" i="38"/>
  <c r="AI1965" i="38"/>
  <c r="AI654" i="38"/>
  <c r="AI1466" i="38"/>
  <c r="AI1494" i="38"/>
  <c r="AI1768" i="38"/>
  <c r="AI564" i="38"/>
  <c r="AI3664" i="38"/>
  <c r="AI1260" i="38"/>
  <c r="AI1141" i="38"/>
  <c r="AI652" i="38"/>
  <c r="AI4632" i="38"/>
  <c r="AI2207" i="38"/>
  <c r="AI2348" i="38"/>
  <c r="AI3951" i="38"/>
  <c r="AI3955" i="38"/>
  <c r="AI3921" i="38"/>
  <c r="AI3050" i="38"/>
  <c r="AI3278" i="38"/>
  <c r="AI673" i="38"/>
  <c r="AI3774" i="38"/>
  <c r="AI2510" i="38"/>
  <c r="AI1997" i="38"/>
  <c r="AI2075" i="38"/>
  <c r="AI3591" i="38"/>
  <c r="AI2502" i="38"/>
  <c r="AI3699" i="38"/>
  <c r="AI2452" i="38"/>
  <c r="AI3935" i="38"/>
  <c r="AI905" i="38"/>
  <c r="AI3082" i="38"/>
  <c r="AI3395" i="38"/>
  <c r="AI2240" i="38"/>
  <c r="AI3048" i="38"/>
  <c r="AI850" i="38"/>
  <c r="AI2551" i="38"/>
  <c r="AI3940" i="38"/>
  <c r="AI3280" i="38"/>
  <c r="AI1488" i="38"/>
  <c r="AI2071" i="38"/>
  <c r="AI907" i="38"/>
  <c r="AI1130" i="38"/>
  <c r="AI648" i="38"/>
  <c r="AI1776" i="38"/>
  <c r="AI3944" i="38"/>
  <c r="AI796" i="38"/>
  <c r="AI3677" i="38"/>
  <c r="AI3404" i="38"/>
  <c r="AI1158" i="38"/>
  <c r="AI3426" i="38"/>
  <c r="AI1991" i="38"/>
  <c r="AI4036" i="38"/>
  <c r="AI3079" i="38"/>
  <c r="AI3299" i="38"/>
  <c r="AI1526" i="38"/>
  <c r="AI2181" i="38"/>
  <c r="AI1147" i="38"/>
  <c r="AI256" i="38"/>
  <c r="AI1988" i="38"/>
  <c r="AI3943" i="38"/>
  <c r="AI4157" i="38"/>
  <c r="AI4158" i="38"/>
  <c r="AI4043" i="38"/>
  <c r="AI1684" i="38"/>
  <c r="AI3671" i="38"/>
  <c r="AI3893" i="38"/>
  <c r="AI3103" i="38"/>
  <c r="AI2298" i="38"/>
  <c r="AI2686" i="38"/>
  <c r="AI3900" i="38"/>
  <c r="AI764" i="38"/>
  <c r="AI2808" i="38"/>
  <c r="AI2854" i="38"/>
  <c r="AI208" i="38"/>
  <c r="AI2660" i="38"/>
  <c r="AI3580" i="38"/>
  <c r="AI1246" i="38"/>
  <c r="AI391" i="38"/>
  <c r="AI869" i="38"/>
  <c r="AI2576" i="38"/>
  <c r="AI3112" i="38"/>
  <c r="AI323" i="38"/>
  <c r="AI2004" i="38"/>
  <c r="AI4340" i="38"/>
  <c r="AI865" i="38"/>
  <c r="AI1781" i="38"/>
  <c r="AI2228" i="38"/>
  <c r="AI1383" i="38"/>
  <c r="AI4270" i="38"/>
  <c r="AI864" i="38"/>
  <c r="AI1677" i="38"/>
  <c r="AI4664" i="38"/>
  <c r="AI4539" i="38"/>
  <c r="AI755" i="38"/>
  <c r="AI3768" i="38"/>
  <c r="AI1961" i="38"/>
  <c r="AI4010" i="38"/>
  <c r="AI2623" i="38"/>
  <c r="AI3696" i="38"/>
  <c r="AI3189" i="38"/>
  <c r="AI637" i="38"/>
  <c r="AI1281" i="38"/>
  <c r="AI4337" i="38"/>
  <c r="AI576" i="38"/>
  <c r="AI1267" i="38"/>
  <c r="AI4165" i="38"/>
  <c r="AI2291" i="38"/>
  <c r="AI3192" i="38"/>
  <c r="AI3675" i="38"/>
  <c r="AI1247" i="38"/>
  <c r="AI3104" i="38"/>
  <c r="AI3760" i="38"/>
  <c r="AI2888" i="38"/>
  <c r="AI2500" i="38"/>
  <c r="AI1786" i="38"/>
  <c r="AI2899" i="38"/>
  <c r="AI840" i="38"/>
  <c r="AI4671" i="38"/>
  <c r="AI12" i="38"/>
  <c r="BB6099" i="38"/>
</calcChain>
</file>

<file path=xl/sharedStrings.xml><?xml version="1.0" encoding="utf-8"?>
<sst xmlns="http://schemas.openxmlformats.org/spreadsheetml/2006/main" count="90754" uniqueCount="4123">
  <si>
    <t>Planta/coordinación</t>
  </si>
  <si>
    <t>Planta Central</t>
  </si>
  <si>
    <t>Coordinaciones Zonales</t>
  </si>
  <si>
    <t>Coordinaciones Nacionales</t>
  </si>
  <si>
    <t>DIRECCIÓN_DISTRITAL_08D01_ESMERALDAS_MIES</t>
  </si>
  <si>
    <t>DIRECCIÓN_DISTRITAL_21D02_LAGO_AGRIO_MIES</t>
  </si>
  <si>
    <t>DIRECCIÓN_DISTRITAL_08D105_SAN_LORENZO_MIES</t>
  </si>
  <si>
    <t>DIRECCIÓN_DISTRITAL_10D01_IBARRA_PIMAMPIRO_SAN_MIGUEL_DE_URCUQUI_MIES</t>
  </si>
  <si>
    <t>DIRECCIÓN_DISTRITAL_22D02_LORETO_ORELLANA_MIES</t>
  </si>
  <si>
    <t>DIRECCIÓN_DISTRITAL_15D01_ARCHIDONA_CARLOS_JULIO_AROSEMENA_TOLA_TENA_MIES</t>
  </si>
  <si>
    <t>DIRECCIÓN_DISTRITAL_17D11_MEJIA_RUMIÑAHUI_MIES</t>
  </si>
  <si>
    <t>DIRECCIÓN_DISTRITAL_05D01_LATACUNGA_MIES</t>
  </si>
  <si>
    <t>DIRECCIÓN_DISTRITAL_06D01_CHAMBO_RIOBAMBA_MIES</t>
  </si>
  <si>
    <t>DIRECCIÓN_DISTRITAL_16D01_PASTAZA_MERA_SANTA_CLARA_MIES</t>
  </si>
  <si>
    <t>DIRECCIÓN_DISTRITAL_18D01_PARROQUIAS_URBANAS_LAPENINSULA_a_SAN_FRANCISCO_Y_PARROQUIAS_RURALES_AUGUSTO_N_MARTINEZ_a_ATAHUALPA_MIES</t>
  </si>
  <si>
    <t>DIRECCIÓN_DISTRITAL_13D01_PORTOVIEJO_MIES</t>
  </si>
  <si>
    <t>DIRECCIÓN_DISTRITAL_13D02_JARAMIJO_MANTA_MONTECRISTI_MIES</t>
  </si>
  <si>
    <t>DIRECCIÓN_DISTRITAL_13D07_CHONE_FLAVIO_ALFARO_MIES</t>
  </si>
  <si>
    <t>DIRECCIÓN_DISTRITAL_13D10_JAMA_PEDERNALES_MIES</t>
  </si>
  <si>
    <t>DIRECCIÓN_DISTRITAL_23D01_PARROQUIAS_URBANAS_RIO_VERDE_a_CHIGUILPE_Y_PARROQUIAS_RURALES_ALLURIQUIN_a_PERIFERIA_MIES</t>
  </si>
  <si>
    <t>DIRECCIÓN_DISTRITAL_02D01_GUARANDA_MIES</t>
  </si>
  <si>
    <t>DIRECCIÓN_DISTRITAL_20D01_SAN_CRISTOBAL_SANTA_CRUZ_ISABELA_MIES</t>
  </si>
  <si>
    <t>DIRECCIÓN_DISTRITAL_09D15_EMPALME_MIES</t>
  </si>
  <si>
    <t>DIRECCIÓN_DISTRITAL_09D17_MILAGRO_MIES</t>
  </si>
  <si>
    <t>DIRECCIÓN_DISTRITAL_09D20_SALITRE_MIES</t>
  </si>
  <si>
    <t>DIRECCIÓN_DISTRITAL_12D01_BABA_BABAHOYO_MONTALVO_MIES</t>
  </si>
  <si>
    <t>DIRECCIÓN_DISTRITAL_12D03_MOCACHE_QUEVEDO_MIES</t>
  </si>
  <si>
    <t>DIRECCIÓN_DISTRITAL_24D02_LA_LIBERTAD_SALINAS_MIES</t>
  </si>
  <si>
    <t>DIRECCIÓN_DISTRITAL_01D01_PARROQUIAS_URBANAS_MACHANGARA_a_BELLAVISTA_Y_PARROQUIAS_RURALES_NULTI_a_SAYAUSI_MIES</t>
  </si>
  <si>
    <t>DIRECCIÓN_DISTRITAL_01D04_CHORDELEG_GUALACEO_MIES</t>
  </si>
  <si>
    <t>DIRECCIÓN_DISTRITAL_03D01_AZOGUES_BILIAN_DELEG_MIES</t>
  </si>
  <si>
    <t>DIRECCIÓN_DISTRITAL_14D01_MORONA_MIES</t>
  </si>
  <si>
    <t>DIRECCIÓN_DISTRITAL_07D02_MACHALA_MIES</t>
  </si>
  <si>
    <t>DIRECCIÓN_DISTRITAL_07D04_BALSAS_MARCABELI_PIÑAS_MIES</t>
  </si>
  <si>
    <t>DIRECCIÓN_DISTRITAL_11D01_LOJA_MIES</t>
  </si>
  <si>
    <t>DIRECCIÓN_DISTRITAL_11D06_CALVAS_GONZANAMA_QUILANGA_MIES</t>
  </si>
  <si>
    <t>DIRECCIÓN_DISTRITAL_19D01_YACUAMBI_ZAMORA_MIES</t>
  </si>
  <si>
    <t>DIRECCIÓN_DISTRITAL_09D03_GARCIA_MORENO_a_ROCA_MIES</t>
  </si>
  <si>
    <t>DIRECCIÓN_DISTRITAL_09D09_TARQUI_MIES</t>
  </si>
  <si>
    <t>DIRECCIÓN_DISTRITAL_09D24_DURAN_MIES</t>
  </si>
  <si>
    <t>DIRECCIÓN_DISTRITAL_17D02_PARROQUIAS_RURALES_CALDERON_a_GUAYLLABAMBA_MIES</t>
  </si>
  <si>
    <t>DIRECCIÓN_DISTRITAL_17D05_PARROQUIAS_URBANAS_LA_CONCEPCION_A_JIPIJAPA_Y_PARROQUIAL_RURALES_NAYON_A_ZAMBIZA_MIES</t>
  </si>
  <si>
    <t>DIRECCIÓN_DISTRITAL_17D08_PARROQUIAS_RURALES_CONOCOTO_a_LA_MERCED_MIES</t>
  </si>
  <si>
    <t>COORDINACIÓN_ZONAL_1_DEL_MINISTERIO_DE_INCLUSIÓN_ECONOMICA_Y_SOCIAL</t>
  </si>
  <si>
    <t>COORDINACIÓN_ZONAL_2_DEL_MINISTERIO_DE_INCLUSIÓN_ECONOMICA_Y_SOCIAL</t>
  </si>
  <si>
    <t>COORDINACIÓN_ZONAL_3_DEL_MINISTERIO_DE_INCLUSIÓN_ECONOMICA_Y_SOCIAL</t>
  </si>
  <si>
    <t>COORDINACIÓN_ZONAL_4_DEL_MINISTERIO_DE_INCLUSIÓN_ECONOMICA_Y_SOCIAL</t>
  </si>
  <si>
    <t>COORDINACIÓN_ZONAL_5_DEL_MINISTERIO_DE_INCLUSIÓN_ECONOMICA_Y_SOCIAL</t>
  </si>
  <si>
    <t>COORDINACIÓN_ZONAL_6_DEL_MINISTERIO_DE_INCLUSIÓN_ECONOMICA_Y_SOCIAL</t>
  </si>
  <si>
    <t>COORDINACIÓN_ZONAL_7_DEL_MINISTERIO_DE_INCLUSIÓN_ECONOMICA_Y_SOCIAL</t>
  </si>
  <si>
    <t>COORDINACIÓN_ZONAL_8_DEL_MINISTERIO_DE_INCLUSIÓN_ECONOMICA_Y_SOCIAL</t>
  </si>
  <si>
    <t>COORDINACIÓN_ZONAL_9_DEL_MINISTERIO_DE_INCLUSIÓN_ECONOMICA_Y_SOCIAL</t>
  </si>
  <si>
    <t>PLANTA_CENTRAL</t>
  </si>
  <si>
    <t>DESPACHO_MINISTERIAL</t>
  </si>
  <si>
    <t>COORDINACIÓN_ZONAL_1</t>
  </si>
  <si>
    <t>COORDINACIONES_ZONALES</t>
  </si>
  <si>
    <t>COORDINACIÓN_ZONAL_2</t>
  </si>
  <si>
    <t>COORDINACIÓN_GENERAL_DE_ASESORÍA_JURÍDICA</t>
  </si>
  <si>
    <t>COORDINACIÓN_ZONAL_3</t>
  </si>
  <si>
    <t>COORDINACIÓN_ZONAL_4</t>
  </si>
  <si>
    <t>COORDINACIÓN_GENERAL_DE_GESTIÓN_ESTRATÉGICA</t>
  </si>
  <si>
    <t>COORDINACIÓN_ZONAL_5</t>
  </si>
  <si>
    <t>COORDINACIÓN_GENERAL_DE_PLANIFICACIÓN</t>
  </si>
  <si>
    <t>COORDINACIÓN_ZONAL_6</t>
  </si>
  <si>
    <t>DIRECCIÓN_DE_COMUNICACIÓN</t>
  </si>
  <si>
    <t>COORDINACIÓN_ZONAL_7</t>
  </si>
  <si>
    <t>SECRETARÍA_GENERAL</t>
  </si>
  <si>
    <t>COORDINACIÓN_ZONAL_8</t>
  </si>
  <si>
    <t>COORDINACIÓN_ZONAL_9</t>
  </si>
  <si>
    <t>Coordinación Zonal 1</t>
  </si>
  <si>
    <t>DISTRITO METROPOLITANO DE QUITO</t>
  </si>
  <si>
    <t>SUBSECRETARÍA_DE_INCLUSIÓN_ECONÓMICA_Y_MOVILIDAD_SOCIAL</t>
  </si>
  <si>
    <t>Subsecretarías INCLUSION</t>
  </si>
  <si>
    <t>SUBSECRETARÍA_DE_DESARROLLO_INFANTIL_INTEGRAL</t>
  </si>
  <si>
    <t>SUBSECRETARÍA_DE_ATENCIÓN_INTERGENERACIONAL</t>
  </si>
  <si>
    <t>Coordinación Zonal 2</t>
  </si>
  <si>
    <t>SUBSECRETARÍA_DE_DISCAPACIDADES</t>
  </si>
  <si>
    <t>SUBSECRETARÍA_DE_PROTECCIÓN_ESPECIAL</t>
  </si>
  <si>
    <t>TULCÁN</t>
  </si>
  <si>
    <t>TENA</t>
  </si>
  <si>
    <t>LATACUNGA</t>
  </si>
  <si>
    <t>PORTOVIEJO</t>
  </si>
  <si>
    <t>GUARANDA</t>
  </si>
  <si>
    <t>CUENCA</t>
  </si>
  <si>
    <t>MACHALA</t>
  </si>
  <si>
    <t>DURÁN</t>
  </si>
  <si>
    <t>CARCHI</t>
  </si>
  <si>
    <t>NORTE</t>
  </si>
  <si>
    <t>BOLÍVAR</t>
  </si>
  <si>
    <t>ARCHIDONA</t>
  </si>
  <si>
    <t>LA MANÁ</t>
  </si>
  <si>
    <t>CHILLANES</t>
  </si>
  <si>
    <t>GIRÓN</t>
  </si>
  <si>
    <t>ARENILLAS</t>
  </si>
  <si>
    <t>GUAYAQUIL</t>
  </si>
  <si>
    <t>ESPEJO</t>
  </si>
  <si>
    <t>EL CHACO</t>
  </si>
  <si>
    <t>PANGUA</t>
  </si>
  <si>
    <t>CHONE</t>
  </si>
  <si>
    <t>CHIMBO</t>
  </si>
  <si>
    <t>GUALACEO</t>
  </si>
  <si>
    <t>ATAHUALPA</t>
  </si>
  <si>
    <t>SAMBORONDON</t>
  </si>
  <si>
    <t>MIRA</t>
  </si>
  <si>
    <t>QUIJOS</t>
  </si>
  <si>
    <t>PUJILÍ</t>
  </si>
  <si>
    <t>EL CARMEN</t>
  </si>
  <si>
    <t>ECHEANDÍA</t>
  </si>
  <si>
    <t>NABÓN</t>
  </si>
  <si>
    <t>BALSAS</t>
  </si>
  <si>
    <t/>
  </si>
  <si>
    <t>MONTÚFAR</t>
  </si>
  <si>
    <t>CARLOS J. AROSEMENA</t>
  </si>
  <si>
    <t>SALCEDO</t>
  </si>
  <si>
    <t>FLAVIO ALFARO</t>
  </si>
  <si>
    <t>SAN MIGUEL</t>
  </si>
  <si>
    <t>PAUTE</t>
  </si>
  <si>
    <t>CHILLA</t>
  </si>
  <si>
    <t>SAN PEDRO DE HUACA</t>
  </si>
  <si>
    <t>SAQUISILÍ</t>
  </si>
  <si>
    <t>JIPIJAPA</t>
  </si>
  <si>
    <t>CALUMA</t>
  </si>
  <si>
    <t>PUCARÁ</t>
  </si>
  <si>
    <t>EL GUABO</t>
  </si>
  <si>
    <t>ESMERALDAS</t>
  </si>
  <si>
    <t>CAYAMBE</t>
  </si>
  <si>
    <t>SIGCHOS</t>
  </si>
  <si>
    <t>JUNÍN</t>
  </si>
  <si>
    <t>LAS NAVES</t>
  </si>
  <si>
    <t>SAN FERNANDO</t>
  </si>
  <si>
    <t>HUAQUILLAS</t>
  </si>
  <si>
    <t xml:space="preserve"> </t>
  </si>
  <si>
    <t>Coordinación Zonal 3</t>
  </si>
  <si>
    <t>ELOY ALFARO</t>
  </si>
  <si>
    <t>MEJÍA</t>
  </si>
  <si>
    <t>RIOBAMBA</t>
  </si>
  <si>
    <t>MANTA</t>
  </si>
  <si>
    <t>SANTA ISABEL</t>
  </si>
  <si>
    <t>MARCABELÍ</t>
  </si>
  <si>
    <t>MUISNE</t>
  </si>
  <si>
    <t>PEDRO MONCAYO</t>
  </si>
  <si>
    <t>ALAUSÍ</t>
  </si>
  <si>
    <t>MONTECRISTI</t>
  </si>
  <si>
    <t>ALFREDO BAQUERIZO MORENO</t>
  </si>
  <si>
    <t>SIGSIG</t>
  </si>
  <si>
    <t>PASAJE</t>
  </si>
  <si>
    <t>QUININDÉ</t>
  </si>
  <si>
    <t>RUMIÑAHUI</t>
  </si>
  <si>
    <t>COLTA</t>
  </si>
  <si>
    <t>PAJÁN</t>
  </si>
  <si>
    <t>BALAO</t>
  </si>
  <si>
    <t>OÑA</t>
  </si>
  <si>
    <t>PIÑAS</t>
  </si>
  <si>
    <t>SAN LORENZO</t>
  </si>
  <si>
    <t>SAN MIGUEL DE LOS BANCOS</t>
  </si>
  <si>
    <t>CHAMBO</t>
  </si>
  <si>
    <t>PICHINCHA</t>
  </si>
  <si>
    <t>BALZAR</t>
  </si>
  <si>
    <t>CHORDELEG</t>
  </si>
  <si>
    <t>PORTOVELO</t>
  </si>
  <si>
    <t>ATACAMES</t>
  </si>
  <si>
    <t>PEDRO VICENTE MALDONADO</t>
  </si>
  <si>
    <t>CHUNCHI</t>
  </si>
  <si>
    <t>ROCAFUERTE</t>
  </si>
  <si>
    <t>COLIMES</t>
  </si>
  <si>
    <t>EL PAN</t>
  </si>
  <si>
    <t>SANTA ROSA</t>
  </si>
  <si>
    <t>RIOVERDE</t>
  </si>
  <si>
    <t>PUERTO QUITO</t>
  </si>
  <si>
    <t>GUAMOTE</t>
  </si>
  <si>
    <t>SANTA ANA</t>
  </si>
  <si>
    <t>DAULE</t>
  </si>
  <si>
    <t>SEVILLA DE ORO</t>
  </si>
  <si>
    <t>ZARUMA</t>
  </si>
  <si>
    <t>LA CONCORDIA</t>
  </si>
  <si>
    <t>FRANCISCO DE ORELLANA</t>
  </si>
  <si>
    <t>GUANO</t>
  </si>
  <si>
    <t>SUCRE</t>
  </si>
  <si>
    <t>GUACHAPALA</t>
  </si>
  <si>
    <t>LAS LAJAS</t>
  </si>
  <si>
    <t>Coordinación Zonal 4</t>
  </si>
  <si>
    <t>IBARRA</t>
  </si>
  <si>
    <t>AGUARICO</t>
  </si>
  <si>
    <t>PALLATANGA</t>
  </si>
  <si>
    <t>TOSAGUA</t>
  </si>
  <si>
    <t>EL EMPALME</t>
  </si>
  <si>
    <t>CAMILO PONCE ENRIQUEZ</t>
  </si>
  <si>
    <t>LOJA</t>
  </si>
  <si>
    <t>IMBABURA</t>
  </si>
  <si>
    <t>ANTONIO ANTE</t>
  </si>
  <si>
    <t>LA JOYA DE LOS SACHAS</t>
  </si>
  <si>
    <t>PENIPE</t>
  </si>
  <si>
    <t>24 DE MAYO</t>
  </si>
  <si>
    <t>EL TRIUNFO</t>
  </si>
  <si>
    <t>AZOGUES</t>
  </si>
  <si>
    <t>CALVAS</t>
  </si>
  <si>
    <t>COTACACHI</t>
  </si>
  <si>
    <t>LORETO</t>
  </si>
  <si>
    <t>CUMANDÁ</t>
  </si>
  <si>
    <t>PEDERNALES</t>
  </si>
  <si>
    <t>MILAGRO</t>
  </si>
  <si>
    <t>BIBLIÁN</t>
  </si>
  <si>
    <t>CATAMAYO</t>
  </si>
  <si>
    <t>OTAVALO</t>
  </si>
  <si>
    <t>PASTAZA</t>
  </si>
  <si>
    <t>OLMEDO</t>
  </si>
  <si>
    <t>NARANJAL</t>
  </si>
  <si>
    <t>CAÑAR</t>
  </si>
  <si>
    <t>CELICA</t>
  </si>
  <si>
    <t>PIMAMPIRO</t>
  </si>
  <si>
    <t>MERA</t>
  </si>
  <si>
    <t>PUERTO LÓPEZ</t>
  </si>
  <si>
    <t>NARANJITO</t>
  </si>
  <si>
    <t>LA TRONCAL</t>
  </si>
  <si>
    <t>CHAGUARPAMBA</t>
  </si>
  <si>
    <t>SAN MIGUEL DE URCUQUÍ</t>
  </si>
  <si>
    <t>SANTA CLARA</t>
  </si>
  <si>
    <t>JAMA</t>
  </si>
  <si>
    <t>PALESTINA</t>
  </si>
  <si>
    <t>EL TAMBO</t>
  </si>
  <si>
    <t>ESPÍNDOLA</t>
  </si>
  <si>
    <t>LAGO AGRIO</t>
  </si>
  <si>
    <t>ARAJUNO</t>
  </si>
  <si>
    <t>JARAMIJÓ</t>
  </si>
  <si>
    <t>PEDRO CARBO</t>
  </si>
  <si>
    <t>DÉLEG</t>
  </si>
  <si>
    <t>GONZANAMÁ</t>
  </si>
  <si>
    <t>SUCUMBIOS</t>
  </si>
  <si>
    <t>GONZALO PIZARRO</t>
  </si>
  <si>
    <t>AMBATO</t>
  </si>
  <si>
    <t>SAN VICENTE</t>
  </si>
  <si>
    <t>SAMBORONDÓN</t>
  </si>
  <si>
    <t>SUSCAL</t>
  </si>
  <si>
    <t>MACARÁ</t>
  </si>
  <si>
    <t>PUTUMAYO</t>
  </si>
  <si>
    <t>BAÑOS</t>
  </si>
  <si>
    <t>SANTO DOMINGO</t>
  </si>
  <si>
    <t>SANTA LUCÍA</t>
  </si>
  <si>
    <t>MORONA</t>
  </si>
  <si>
    <t>PALTAS</t>
  </si>
  <si>
    <t>Coordinación Zonal 5</t>
  </si>
  <si>
    <t>SHUSHUFINDI</t>
  </si>
  <si>
    <t>CEVALLOS</t>
  </si>
  <si>
    <t>SALITRE</t>
  </si>
  <si>
    <t>GUALAQUIZA</t>
  </si>
  <si>
    <t>PUYANGO</t>
  </si>
  <si>
    <t>SUCUMBÍOS</t>
  </si>
  <si>
    <t>MOCHA</t>
  </si>
  <si>
    <t>YAGUACHI</t>
  </si>
  <si>
    <t>LIMÓN INDANZA</t>
  </si>
  <si>
    <t>SARAGURO</t>
  </si>
  <si>
    <t>CASCALES</t>
  </si>
  <si>
    <t>PATATE</t>
  </si>
  <si>
    <t>PLAYAS</t>
  </si>
  <si>
    <t>PALORA</t>
  </si>
  <si>
    <t>SOZORANGA</t>
  </si>
  <si>
    <t>CUYABENO</t>
  </si>
  <si>
    <t>QUERO</t>
  </si>
  <si>
    <t>SIMÓN BOLÍVAR</t>
  </si>
  <si>
    <t>SANTIAGO</t>
  </si>
  <si>
    <t>ZAPOTILLO</t>
  </si>
  <si>
    <t>SAN PEDRO DE PELILEO</t>
  </si>
  <si>
    <t>CORONEL MARCELINO MARIDUEÑA</t>
  </si>
  <si>
    <t>SUCÚA</t>
  </si>
  <si>
    <t>PINDAL</t>
  </si>
  <si>
    <t>NAPO</t>
  </si>
  <si>
    <t>SANTIAGO DE PÍLLARO</t>
  </si>
  <si>
    <t>LOMAS DE SARGENTILLO</t>
  </si>
  <si>
    <t>HUAMBOYA</t>
  </si>
  <si>
    <t>QUILANGA</t>
  </si>
  <si>
    <t>TISALEO</t>
  </si>
  <si>
    <t>NOBOL</t>
  </si>
  <si>
    <t>SAN JUAN BOSCO</t>
  </si>
  <si>
    <t>GENERAL ANTONIO ELIZALDE</t>
  </si>
  <si>
    <t>TAISHA</t>
  </si>
  <si>
    <t>ZAMORA</t>
  </si>
  <si>
    <t>ISIDRO AYORA</t>
  </si>
  <si>
    <t>LOGROÑO</t>
  </si>
  <si>
    <t>CHINCHIPE</t>
  </si>
  <si>
    <t>BABAHOYO</t>
  </si>
  <si>
    <t>PABLO SEXTO</t>
  </si>
  <si>
    <t>NANGARITZA</t>
  </si>
  <si>
    <t>BABA</t>
  </si>
  <si>
    <t>TIWINTZA</t>
  </si>
  <si>
    <t>YACUAMBI</t>
  </si>
  <si>
    <t>Coordinación Zonal 6</t>
  </si>
  <si>
    <t>MONTALVO</t>
  </si>
  <si>
    <t>YANTZAZA</t>
  </si>
  <si>
    <t>PUEBLOVIEJO</t>
  </si>
  <si>
    <t>EL PANGUI</t>
  </si>
  <si>
    <t>QUEVEDO</t>
  </si>
  <si>
    <t>CENTINELA DEL CÓNDOR</t>
  </si>
  <si>
    <t>URDANETA</t>
  </si>
  <si>
    <t>PALANDA</t>
  </si>
  <si>
    <t>VENTANAS</t>
  </si>
  <si>
    <t>PAQUISHA</t>
  </si>
  <si>
    <t>SAN CRISTOBAL</t>
  </si>
  <si>
    <t>SANTA CRUZ</t>
  </si>
  <si>
    <t>ORELLANA</t>
  </si>
  <si>
    <t>ISABELA</t>
  </si>
  <si>
    <t>SUR</t>
  </si>
  <si>
    <t>Coordinación Zonal 7</t>
  </si>
  <si>
    <t>SANTA ELENA</t>
  </si>
  <si>
    <t>LA LIBERTAD</t>
  </si>
  <si>
    <t>SALINAS</t>
  </si>
  <si>
    <t>COTOPAXI</t>
  </si>
  <si>
    <t>Coordinación Zonal 8</t>
  </si>
  <si>
    <t>CHIMBORAZO</t>
  </si>
  <si>
    <t>Coordinación Zonal 9</t>
  </si>
  <si>
    <t>TUNGURAHUA</t>
  </si>
  <si>
    <t>MANABÍ</t>
  </si>
  <si>
    <t>SANTO DOMINGO DE LOS TSÁCHILAS</t>
  </si>
  <si>
    <t>GUAYAS</t>
  </si>
  <si>
    <t>LOS RÍOS</t>
  </si>
  <si>
    <t>GALÁPAGOS</t>
  </si>
  <si>
    <t>AZUAY</t>
  </si>
  <si>
    <t>MORONA SANTIAGO</t>
  </si>
  <si>
    <t>EL ORO</t>
  </si>
  <si>
    <t>ZAMORA CHINCHIPE</t>
  </si>
  <si>
    <t>FONDO DE RESERVA</t>
  </si>
  <si>
    <t>006</t>
  </si>
  <si>
    <t>002</t>
  </si>
  <si>
    <t>001</t>
  </si>
  <si>
    <t>010</t>
  </si>
  <si>
    <t>005</t>
  </si>
  <si>
    <t>AL SECTOR PRIVADO NO FINANCIERO</t>
  </si>
  <si>
    <t>A ORGANISMOS MULTILATERALES</t>
  </si>
  <si>
    <t>MATRIZ FINANCIERA</t>
  </si>
  <si>
    <t>VALIDACIÓN</t>
  </si>
  <si>
    <t>I. ESTRUCTURA ORGANIZATIVA</t>
  </si>
  <si>
    <t>METAS</t>
  </si>
  <si>
    <t>INDICADORES</t>
  </si>
  <si>
    <t>PROVINCIA</t>
  </si>
  <si>
    <t>CANTON</t>
  </si>
  <si>
    <t>FRONTERA</t>
  </si>
  <si>
    <t>DESCRIPCIÓN  DEL PROGRAMA</t>
  </si>
  <si>
    <t>ITEM
PRESUPUESTARIO</t>
  </si>
  <si>
    <t>TOTAL
PROGRAMADO</t>
  </si>
  <si>
    <t>REVISIÓN
SUMAS</t>
  </si>
  <si>
    <t>AL SECTOR PRIVADO FINANCIERO</t>
  </si>
  <si>
    <t>PENSIONES</t>
  </si>
  <si>
    <t>SEGURO SOCIAL CAMPESINO</t>
  </si>
  <si>
    <t>SEGURO DE ENFERMEDAD Y MATERNIDAD</t>
  </si>
  <si>
    <t>SEGURO Y COOPERATIVA MORTUORIA</t>
  </si>
  <si>
    <t>SEGURO DE CESANTÍA</t>
  </si>
  <si>
    <t>SEGURO DE VIDA Y RIESGOS PROFESIONALES</t>
  </si>
  <si>
    <t>FONDO DE VIVIENDA</t>
  </si>
  <si>
    <t>FONDO DE CONTINGENCIAS</t>
  </si>
  <si>
    <t>PENSIONES DE JUBILACIÓN PATRONAL</t>
  </si>
  <si>
    <t>OTROS GASTOS</t>
  </si>
  <si>
    <t>ASIGNACIÓN A DISTRIBUIR PARA PRESTACIONES DE LA SEGURIDAD SOCIAL</t>
  </si>
  <si>
    <t>INTERESES EN CERTIFICADOS DEL TESORO</t>
  </si>
  <si>
    <t>DESCUENTOS, COMISIONES Y OTROS CARGOS EN TÍTULOS Y VALORES</t>
  </si>
  <si>
    <t>INTERESES OTROS TÍTULOS Y VALORES</t>
  </si>
  <si>
    <t>SECTOR PÚBLICO FINANCIERO</t>
  </si>
  <si>
    <t>SECTOR PÚBLICO NO FINANCIERO</t>
  </si>
  <si>
    <t>SECTOR PRIVADO FINANCIERO</t>
  </si>
  <si>
    <t>SECTOR PRIVADO NO FINANCIERO</t>
  </si>
  <si>
    <t>SEGURIDAD SOCIAL</t>
  </si>
  <si>
    <t>COMISIONES Y OTROS CARGOS</t>
  </si>
  <si>
    <t>A GOBIERNOS Y ORGANISMOS GUBERNAMENTALES</t>
  </si>
  <si>
    <t>COSTOS FINANCIEROS POR VENTA ANTICIPADA DE PETRÓLEO</t>
  </si>
  <si>
    <t>ASIGNACIÓN A DISTRIBUIR PARA GASTOS FINANCIEROS</t>
  </si>
  <si>
    <t>*</t>
  </si>
  <si>
    <t>CÓD. UNIDAD</t>
  </si>
  <si>
    <t>Bono Joaquin Gallegos Lara</t>
  </si>
  <si>
    <t>Acompañamiento Familiar</t>
  </si>
  <si>
    <t>NRO. PROG.</t>
  </si>
  <si>
    <t>DESCRIPCIÓN ITEM PRESUPUESTARIO</t>
  </si>
  <si>
    <t>01</t>
  </si>
  <si>
    <t>ADMINISTRACIÓN_CENTRAL</t>
  </si>
  <si>
    <t>SISTEMA_DE_PROTECCIÓN_ESPECIAL_EN_EL_CICLO_DE_VIDA</t>
  </si>
  <si>
    <t>DESARROLLO_INFANTIL</t>
  </si>
  <si>
    <t>PROTECCIÓN_SOCIAL_A_LA_FAMILIA._ASEGURAMIENTO_NO_CONTRIBUTIVO_E_INCLUSIÓN_ECONÓMICA_Y_MOVILIDAD_SOCIAL</t>
  </si>
  <si>
    <t>SERVICIOS_DE_ATENCIÓN_GERONTOLÓGICA</t>
  </si>
  <si>
    <t>SERVICIOS_DE_APOYO_A_LA_JUVENTUD</t>
  </si>
  <si>
    <t>07 01</t>
  </si>
  <si>
    <t>07 02</t>
  </si>
  <si>
    <t>07 03</t>
  </si>
  <si>
    <t>07 04</t>
  </si>
  <si>
    <t>07 05</t>
  </si>
  <si>
    <t>07 06</t>
  </si>
  <si>
    <t>07 07</t>
  </si>
  <si>
    <t>07 08</t>
  </si>
  <si>
    <t>07 09</t>
  </si>
  <si>
    <t>07 10</t>
  </si>
  <si>
    <t>05 01</t>
  </si>
  <si>
    <t>05 02</t>
  </si>
  <si>
    <t>05 03</t>
  </si>
  <si>
    <t>05 04</t>
  </si>
  <si>
    <t>05 05</t>
  </si>
  <si>
    <t>05 06</t>
  </si>
  <si>
    <t>05 07</t>
  </si>
  <si>
    <t>05 08</t>
  </si>
  <si>
    <t>05 09</t>
  </si>
  <si>
    <t>06 01</t>
  </si>
  <si>
    <t>06 02</t>
  </si>
  <si>
    <t>06 03</t>
  </si>
  <si>
    <t>06 04</t>
  </si>
  <si>
    <t>06 05</t>
  </si>
  <si>
    <t>06 06</t>
  </si>
  <si>
    <t>06 07</t>
  </si>
  <si>
    <t>06 08</t>
  </si>
  <si>
    <t>06 09</t>
  </si>
  <si>
    <t>06 10</t>
  </si>
  <si>
    <t>06 11</t>
  </si>
  <si>
    <t>04 01</t>
  </si>
  <si>
    <t>04 02</t>
  </si>
  <si>
    <t>04 03</t>
  </si>
  <si>
    <t>04 04</t>
  </si>
  <si>
    <t>04 05</t>
  </si>
  <si>
    <t>04 06</t>
  </si>
  <si>
    <t>04 07</t>
  </si>
  <si>
    <t>04 08</t>
  </si>
  <si>
    <t>04 09</t>
  </si>
  <si>
    <t>04 10</t>
  </si>
  <si>
    <t>04 11</t>
  </si>
  <si>
    <t>03 01</t>
  </si>
  <si>
    <t>03 02</t>
  </si>
  <si>
    <t>03 03</t>
  </si>
  <si>
    <t>03 04</t>
  </si>
  <si>
    <t>03 05</t>
  </si>
  <si>
    <t>03 06</t>
  </si>
  <si>
    <t>03 07</t>
  </si>
  <si>
    <t>03 08</t>
  </si>
  <si>
    <t>03 09</t>
  </si>
  <si>
    <t>03 10</t>
  </si>
  <si>
    <t>03 11</t>
  </si>
  <si>
    <t>03 12</t>
  </si>
  <si>
    <t>02 01</t>
  </si>
  <si>
    <t>02 02</t>
  </si>
  <si>
    <t>02 03</t>
  </si>
  <si>
    <t>02 04</t>
  </si>
  <si>
    <t>02 05</t>
  </si>
  <si>
    <t>02 06</t>
  </si>
  <si>
    <t>02 07</t>
  </si>
  <si>
    <t>02 08</t>
  </si>
  <si>
    <t>02 09</t>
  </si>
  <si>
    <t>02 10</t>
  </si>
  <si>
    <t>02 11</t>
  </si>
  <si>
    <t>02 12</t>
  </si>
  <si>
    <t>01 01</t>
  </si>
  <si>
    <t>01 02</t>
  </si>
  <si>
    <t>01 03</t>
  </si>
  <si>
    <t>01 04</t>
  </si>
  <si>
    <t>01 05</t>
  </si>
  <si>
    <t>01 06</t>
  </si>
  <si>
    <t>01 07</t>
  </si>
  <si>
    <t>01 08</t>
  </si>
  <si>
    <t>01 09</t>
  </si>
  <si>
    <t>01 10</t>
  </si>
  <si>
    <t>01 11</t>
  </si>
  <si>
    <t>003</t>
  </si>
  <si>
    <t>004</t>
  </si>
  <si>
    <t>CÓDIGO POLÍTICAS DE IGUALDAD</t>
  </si>
  <si>
    <t>DESCRIPCIÓN CÓDIGO POLÍTICAS DE IGUALDAD</t>
  </si>
  <si>
    <t>PRESUPUESTO TOTAL
ACTIVIDAD</t>
  </si>
  <si>
    <t>NRO ACTIVIDAD eSIGEF</t>
  </si>
  <si>
    <t>PROMOCIÓN DE LA AUTONOMÍA Y EMPODERAMIENTO DE LA MUJER EN EL MARCO DE LA ECONOMÍA SOCIAL Y SOLIDARIA</t>
  </si>
  <si>
    <t>PROMOCIÓN, GARANTÍA Y GENERACIÓN DE IGUALDAD DE OPORTUNIDADES Y CONDICIONES DE TRABAJO</t>
  </si>
  <si>
    <t xml:space="preserve">PROMOCIÓN Y DESARROLLO DE SISTEMAS DE CUIDADO Y CORRESPONSABILIDAD </t>
  </si>
  <si>
    <t xml:space="preserve">PROMOCIÓN Y GARANTÍA DEL DERECHO A LA PARTICIPACIÓN SOCIAL, POLÍTICA Y EJERCICIO DE CIUDADANÍA </t>
  </si>
  <si>
    <t>PROMOCIÓN Y GARANTÍA DE UNA VIDA LIBRE DE VIOLENCIA</t>
  </si>
  <si>
    <t xml:space="preserve">PROMOCIÓN, PROTECCIÓN Y GARANTÍA DEL DERECHO A LA SALUD </t>
  </si>
  <si>
    <t>PROTECCIÓN Y GARANTÍA DEL DERECHO A LA EDUCACIÓN</t>
  </si>
  <si>
    <t>PROMOCIÓN DEL ACCESO A RECURSOS PARA PROCURAR ACCIONES DE DESARROLLO SUSTENTABLE</t>
  </si>
  <si>
    <t xml:space="preserve">RECONOCIMIENTO Y PROMOCIÓN DE LOS SABERES Y CONOCIMIENTOS ANCESTRALES </t>
  </si>
  <si>
    <t>PROMOCIÓN Y GARANTÍA DEL DERECHO DE LAS MUJERES A LA RECREACIÓN Y USO DE ESPACIOS PÚBLICOS EN CONDICIONES DE IGUALDAD</t>
  </si>
  <si>
    <t>PROMOCIÓN, GARANTÍA Y DESARROLLO DE INSTITUCIONALIDAD Y POLÍTICAS PÚBLICAS CON EQUIDAD DE GÉNERO</t>
  </si>
  <si>
    <t xml:space="preserve">PROMOVER EL RECONOCIMIENTO Y GARANTIA DE LOS DERECHOS DE LAS MUJERES Y HOMBRES CON DISCAPACIDAD,  SU DEBIDA VALORACIÓN Y EL RESPETO A SU DIGNIDAD  </t>
  </si>
  <si>
    <t>FOMENTAR EL EJERCICIO DE LOS DERECHOS SOCIALES, CIVILES Y POLÍTICOS, Y DE LAS LIBERTADES FUNDAMENTALES DE LAS MUJERES Y HOMBRES CON DISCAPACIDAD</t>
  </si>
  <si>
    <t>CONTRIBUIR A LA PREVENCIÓN DE DISCAPACIDADES, ASÍ COMO AL DIAGNÓSTICO PRECOZ Y ATENCIÓN TEMPRANA</t>
  </si>
  <si>
    <t>GARANTIZAR A LAS MUJERES Y HOMBRES CON DISCAPACIDAD EJERCER SU DERECHO A LA SALUD</t>
  </si>
  <si>
    <t>GARANTIZAR A LAS MUJERES Y HOMBRES CON DISCAPACIDAD UNA EDUCACIÓN INCLUSIVA DE CALIDAD Y CON CALIDEZ, ASÍ COMO OPORTUNIDADES DE APRENDIZAJE A LO LARGO DE LA VIDA</t>
  </si>
  <si>
    <t>SALVAGUARDAR Y PROMOVER EL DERECHO AL TRABAJO DE LAS MUJERES Y HOMBRES CON DISCAPACIDAD, SIN DISCRIMINACIÓN Y EN IGUALDAD DE CONDICIONES QUE LAS DEMÁS PERSONAS</t>
  </si>
  <si>
    <t xml:space="preserve">ASEGURAR EL ACCESO DE LAS MUJERES Y HOMBRES CON DISCAPACIDAD A LOS ESPACIOS FÍSICOS, A LA COMUNICACIÓN Y A LA INFORMACIÓN                </t>
  </si>
  <si>
    <t>GARANTIZAR A LAS MUJERES Y HOMBRES CON DISCAPACIDAD EL ACCESO Y DE LOS MÚLTIPLES  BENEFICIOS DEL TURISMO, DE LA CULTURA,  DEL ARTE, DEL DEPORTE Y DE LA RECREACIÓN</t>
  </si>
  <si>
    <t>GARANTIZAR A LAS MUJERES Y HOMBRES CON DISCAPACIDAD EL ACCESO A LA PROTECCIÓN Y SEGURIDAD SOCIAL</t>
  </si>
  <si>
    <t>GARANTIZAR A LAS MUJERES Y HOMBRES CON DISCAPACIDAD EL ACCESO EFECTIVO A LA JUSTICIA, SIN DISCRIMINACIÓN Y EN IGUALDAD DE CONDICIONES QUE LAS DEMÁS PERSONAS</t>
  </si>
  <si>
    <t>PREVENIR, SANCIONAR Y ERRADICAR LA VIOLENCIA CONTRA MUJERES Y HOMBRES CON DISCAPACIDAD, SUS FAMILIARES Y CUIDADORES</t>
  </si>
  <si>
    <t xml:space="preserve">PROMOVER, GARANTIZAR Y DESARROLLAR LA INSTITUCIONALIDAD, NORMATIVIDAD  Y POLÍTICAS PÚBLICAS CON EQUIDAD PARA MUJERES Y HOMBRES CON DISCAPACIDAD </t>
  </si>
  <si>
    <t>ASEGURAR UNA ATENCIÓN INTEGRAL DE SALUD OPORTUNA Y GRATUITA, CON CALIDAD, CALIDEZ Y EQUIDAD PARA TODOS LOS NIÑOS, NIÑAS Y ADOLESCENTES</t>
  </si>
  <si>
    <t>ASEGURAR EL DESARROLLO INFANTIL Y LA EDUCACIÓN INTEGRAL, CON CALIDAD Y CALIDEZ PARA TODOS LOS NIÑOS, NIÑAS Y ADOLESCENTES</t>
  </si>
  <si>
    <t>PROTEGER INTEGRALMENTE A LOS NIÑOS, NIÑAS Y ADOLESCENTES QUE SE ENCUENTRAN EN CONDICIÓN DE VULNERABILIDAD Y RESTITUIR SUS DERECHOS VIOLENTADOS</t>
  </si>
  <si>
    <t>GARANTIZAR LA ATENCIÓN PRIORITARIA A NIÑOS, NIÑAS Y ADOLESCENTES CON ÉNFASIS EN AQUELLOS QUE SE ENCUENTREN EN SITUACIÓN DE POBREZA, CRISIS ECONÓMICA/SOCIAL SEVERA, DOBLE VULNERABILIDAD, AFECTADOS POR DESASTRES, CONFLICTOS ARMADOS Y OTRO TIPO DE EMERGENCIAS</t>
  </si>
  <si>
    <t>INCORPORAR A LOS NIÑOS, NIÑAS Y ADOLESCENTES COMO ACTORES CLAVE EN EL DISEÑO E IMPLEMENTACIÓN DE LAS POLÍTICAS, PROGRAMAS Y PROYECTOS</t>
  </si>
  <si>
    <t>PROMOVER LA CORRESPONSABILIDAD DEL CONJUNTO DE LA SOCIEDAD EN EL DISEÑO, IMPLEMENTACIÓN Y EVALUACIÓN DE LAS POLÍTICAS PÚBLICAS PARA LA IGUALDAD DE NIÑAS, NIÑOS Y ADOLESCENTES</t>
  </si>
  <si>
    <t>GENERAR INVESTIGACIÓN, ANÁLISIS Y DIFUSIÓN DE LA SITUACIÓN DE LA INFANCIA, NIÑEZ Y ADOLESCENCIA</t>
  </si>
  <si>
    <t>PROMOVER, GARANTIZAR Y DESARROLLAR LA INSTITUCIONALIDAD Y POLÍTICAS PÚBLICAS CON EQUIDAD PARA NIÑOS, NIÑAS Y ADOLESCENTES</t>
  </si>
  <si>
    <t>PROMOVER E IMPULSAR UNA JUSTICIA ÁGIL Y CÉLERE PARA NIÑOS, NIÑAS Y ADOLESCENTES EN CONFLICTO CON LA LEY CIVIL Y PENAL</t>
  </si>
  <si>
    <t>GARANTIZAR EL ACCESO Y FOMENTAR LA PERMANENCIA DE LAS Y LOS JÓVENES EN LOS DIFERENTES NIVELES DE EDUCACIÓN HASTA LA CULMINACIÓN</t>
  </si>
  <si>
    <t>GARANTIZAR A LAS Y LOS JÓVENES EL ACCESO AL TRABAJO ESTABLE, JUSTO Y DIGNO, ASÍ COMO A LA CAPACITACIÓN, FOMENTANDO PRIORITARIAMENTE LOS EMPRENDIMIENTOS DE ECONOMÍA POPULAR Y SOLIDARIA (EPS)</t>
  </si>
  <si>
    <t>IMPULSAR LA SALUD INTEGRAL DE LAS Y LOS JÓVENES, ASÍ COMO LA ATENCIÓN OPORTUNA EN SERVICIOS DE SALUD CON CALIDAD, CALIDEZ Y SIN DISCRIMINACIÓN</t>
  </si>
  <si>
    <t>FACILITAR EL ACCESO A LA VIVIENDA Y HÁBITAT DIGNOS, SEGUROS Y SALUDABLES PARA LAS Y LOS JÓVENES</t>
  </si>
  <si>
    <t>GENERAR ESPACIOS PÚBLICOS PARA LA REVITALIZACIÓN, PROMOCIÓN Y DIFUSIÓN DE LAS DIVERSAS EXPRESIONES CULTURALES Y DE RECREACIÓN, DONDE SE VALOREN LAS DISTINTAS IDENTIDADES JUVENILES</t>
  </si>
  <si>
    <t>FACILITAR EL ACCESO DE LAS Y LOS JÓVENES A LA INFORMACIÓN Y A LAS TECNOLOGÍAS DE INFORMACIÓN Y COMUNICACIÓN - TIC</t>
  </si>
  <si>
    <t>GARANTIZAR LA INCLUSIÓN SOCIAL Y LOS DERECHOS DE TODAS LAS Y LOS JÓVENES, Y CONTRIBUIR CON LA ERRADICACIÓN DE LA DISCRIMINACIÓN, XENOFOBIA, VIOLENCIA EXPLOTACIÓN SEXUAL, MENDICIDAD Y TRATA</t>
  </si>
  <si>
    <t>IMPULSAR Y FORTALECER EL PLENO EJERCICIO DEL DERECHO A LA PARTICIPACIÓN Y LA REPRESENTACIÓN POLÍTICA Y PÚBLICA DE LAS Y LOS JÓVENES</t>
  </si>
  <si>
    <t>ORIENTAR LA PARTICIPACIÓN DE LAS Y LOS JÓVENES EN ESPACIOS DE DECISIÓN COMO ACTORES ESTRATÉGICOS DE DESARROLLO DEL PAÍS</t>
  </si>
  <si>
    <t>GENERAR INVESTIGACIÓN, ANÁLISIS Y DIFUSIÓN DE LA SITUACIÓN DE LA JUVENTUD</t>
  </si>
  <si>
    <t xml:space="preserve"> PROMOVER, GARANTIZAR Y DESARROLLAR LA INSTITUCIONALIDAD Y POLÍTICAS PÚBLICAS CON EQUIDAD PARA JÓVENES</t>
  </si>
  <si>
    <t>ASEGURAR A LAS PERSONAS ADULTAS MAYORES EL ACCESO A SERVICIOS DE SALUD INTEGRAL, OPORTUNA Y DE CALIDAD</t>
  </si>
  <si>
    <t>PROMOVER UNA EDUCACIÓN CONTÌNUA, REAPRENDIZAJE Y APRENDIZAJES PERMANENTES DE LAS PERSONAS ADULTAS MAYORES</t>
  </si>
  <si>
    <t>ASEGURAR EL ACCESO DE LAS PERSONAS ADULTAS MAYORES AL MEDIO FÍSICO, VIVIENDA DIGNA Y SEGURA, TRANSPORTE Y SERVICIOS BÁSICOS</t>
  </si>
  <si>
    <t>FOMENTAR LA INCLUSIÓN ECONÓMICA A TRAVÉS DEL ACCESO A ACTIVIDADES QUE GENEREN INGRESO A LAS PERSONAS ADULTAS MAYORES</t>
  </si>
  <si>
    <t>PROMOVER PRÁCTICAS DE CUIDADO A LAS PERSONAS ADULTAS MAYORES BAJO PARÁMETROS DE CALIDAD Y CALIDEZ</t>
  </si>
  <si>
    <t>GARANTIZAR LA UNIVERSALIZACIÓN DEL DERECHO A LA SEGURIDAD SOCIAL DE LAS PERSONAS ADULTAS MAYORES</t>
  </si>
  <si>
    <t>PREVENIR LA EXPLOTACIÓN, VIOLENCIA, MENDICIDAD, TRATA O ABANDONO A PERSONAS ADULTAS MAYORES Y GARANTIZAR LA PROTECCIÓN Y ATENCIÓN A QUIENES HAYAN SIDO VÍCTIMAS DE ESTAS PRÁCTICAS</t>
  </si>
  <si>
    <t>PROMOVER LA PARTICIPACIÓN DE LAS PERSONAS ADULTAS MAYORES COMO ACTORES DEL DESARROLLO</t>
  </si>
  <si>
    <t>GENERAR INVESTIGACIÓN, ANÁLISIS Y DIFUSIÓN DE LA SITUACIÓN DE PERSONAS  ADULTAS MAYORES</t>
  </si>
  <si>
    <t>PROMOVER, GARANTIZAR Y DESARROLLAR LA INSTITUCIONALIDAD Y POLÍTICAS PÚBLICAS CON EQUIDAD PARA ADULTOS MAYORES</t>
  </si>
  <si>
    <t>007</t>
  </si>
  <si>
    <t>008</t>
  </si>
  <si>
    <t>009</t>
  </si>
  <si>
    <t>011</t>
  </si>
  <si>
    <t>DESCRIPCIÓN ACTIVIDAD
eSIGEF</t>
  </si>
  <si>
    <t>NO APLICA</t>
  </si>
  <si>
    <t>00 00</t>
  </si>
  <si>
    <t xml:space="preserve">GARANTIZAR Y PROTEGER LA AUTODETERMINACIÓN CULTURAL, LOS SABERES ANCESTRALES, EL PATRIMONIO TANGIBLE E INTANGIBLE Y LA MEMORIA SOCIAL DE LOS PUEBLOS Y NACIONALIDADES </t>
  </si>
  <si>
    <t>GARANTIZAR EL EJERCICIO DE LOS DERECHOS TERRITORIALES EN EL MARCO DE LA CONSTITUCIÓN Y LOS DERECHOS COLECTIVOS</t>
  </si>
  <si>
    <t>PROMOVER Y GARANTIZAR EL DERECHO A LA EDUCACIÓN, AL USO DE LAS LENGUAS ANCESTRALES Y A SISTEMAS EDUCATIVOS INTERCULTURALES</t>
  </si>
  <si>
    <t>PROMOVER Y GARANTIZAR EL DERECHO A LA SALUD Y A SISTEMAS DE SALUD INTERCULTURALES</t>
  </si>
  <si>
    <t xml:space="preserve">GARANTIZAR EL EJERCICIO DE LOS DERECHOS DE VIVIENDA, LABORALES Y DE SEGURIDAD SOCIAL DE LOS PUEBLOS Y NACIONALIDADES </t>
  </si>
  <si>
    <t>GARANTIZAR EL EJERCICIO DEL DERECHO PROPIO O CONSETUDINARIO A TRAVÉS DE LA COORDINACIÓN Y COOPERACIÓN ENTRE SISTEMAS DE JUSTICIA</t>
  </si>
  <si>
    <t>PROMOVER Y FORTALECER LOS SISTEMAS DE ECONOMÍA POPULAR Y SOLIDARIA DE LOS PUEBLOS Y NACIONALIDADES</t>
  </si>
  <si>
    <t>PROMOVER Y FORTALECER LA SOBERANÍA ALIMENTARIA</t>
  </si>
  <si>
    <t>FORTALECER Y PROMOVER LOS LIDERAZGOS CON EQUIDAD DE GÉNERO, LA PARTICIPACIÓN PLENA Y EL EJERCICIO DE LA DEMOCRACIA COMUNITARIA DE LOS PUEBLOS Y NACIONALIDADES</t>
  </si>
  <si>
    <t>PROMOVER Y REFORZAR LA LUCHA CONTRA EL RACISMO, LA DISCRIMINACIÓN Y LA INTOLERANCIA</t>
  </si>
  <si>
    <t>GARANTIZAR EL DERECHO A LA COMUNICACIÓN E INFORMACIÓN DE LAS NACIONALIDADES Y PUEBLOS INDÍGENAS, AFROECUATORIANO Y MONTUBIO</t>
  </si>
  <si>
    <t>PROMOVER Y FORTALECER LA INSTITUCIONALIDAD DEL ESTADO PARA LA EQUIDAD CON PUEBLOS Y NACIONALIDADES</t>
  </si>
  <si>
    <t>GARANTIZAR LOS DERECHOS DE LAS PERSONAS ECUATORIANAS EN EL EXTERIOR INDEPENDIENTEMENTE DE SU CONDICIÓN MIGRATORIA</t>
  </si>
  <si>
    <t xml:space="preserve">APOYAR A LA INTEGRACIÓN DE ECUATORIANOS/AS EN SOCIEDADES DE DESTINO </t>
  </si>
  <si>
    <t xml:space="preserve">PROMOVER Y REFORZAR LA LUCHA CONTRA LA XENOFOBIA, LA DISCRIMINACIÓN Y LA INTOLERANCIA </t>
  </si>
  <si>
    <t>FAVORECER Y FOMENTAR LA PARTICIPACIÓN CIUDADANA DE LOS/AS MIGRANTES ECUATORIANOS/AS Y SUS ORGANIZACIONES EN ORIGEN Y DESTINO</t>
  </si>
  <si>
    <t>PREVENIR Y COMBATIR DE MANERA INTEGRAL LA TRATA Y EL TRÁFICO DE PERSONAS</t>
  </si>
  <si>
    <t>APOYAR EL RETORNO VOLUNTARIO DE LOS/AS MIGRANTES ECUATORIANOS/AS EN EL EXTERIOR</t>
  </si>
  <si>
    <t>FAVORECER LA REINTEGRACIÓN SOCIAL, LABORAL Y ECONÓMICA DE LOS/AS MIGRANTES RETORNADOS/AS</t>
  </si>
  <si>
    <t xml:space="preserve">GARANTIZAR LOS DERECHOS DE LOS/AS FAMILIARES DE MIGRANTES ECUATORIANOS/AS Y DE LA FAMILIA TRANSNACIONAL, PREVINIENDO TODA FORMA DE DISCRIMINACIÓN </t>
  </si>
  <si>
    <t xml:space="preserve">FORTALECER LA POLÍTICA MIGRATORIA, SUS AGENDAS, CONVENIOS Y ACUERDOS DESDE UNA PERSPECTIVA DE DERECHOS </t>
  </si>
  <si>
    <t>CREAR Y FORTALECER ESPACIOS DE GENERACIÓN DE INFORMACIÓN Y ESTUDIO SOBRE LA MOVILIDAD HUMANA INTERNACIONAL</t>
  </si>
  <si>
    <t>PROMOVER Y FORTALECER LA INSTITUCIONALIDAD DEL ESTADO PARA TRANSVERSALIZAR LA ATENCIÓN A LA MOVILIDAD HUMANA</t>
  </si>
  <si>
    <t>GRUPO DE GASTO</t>
  </si>
  <si>
    <t>55</t>
  </si>
  <si>
    <t>56</t>
  </si>
  <si>
    <t>57</t>
  </si>
  <si>
    <t>58</t>
  </si>
  <si>
    <t>59</t>
  </si>
  <si>
    <t>60</t>
  </si>
  <si>
    <t>GASTO CORRIENTE</t>
  </si>
  <si>
    <t>021</t>
  </si>
  <si>
    <t>012</t>
  </si>
  <si>
    <t>013</t>
  </si>
  <si>
    <t>014</t>
  </si>
  <si>
    <t>_51_GASTOS_EN_PERSONAL</t>
  </si>
  <si>
    <t>_53_BIENES_Y_SERVICIOS_DE_CONSUMO</t>
  </si>
  <si>
    <t>_57_OTROS_GASTOS_CORRIENTES</t>
  </si>
  <si>
    <t>_58_TRANSFERENCIAS_Y_DONACIONES_CORRIENTES</t>
  </si>
  <si>
    <t>_84_BIENES_DE_LARGA_DURACIÓN</t>
  </si>
  <si>
    <t>Obligaciones de Ejercicios Anteriores por Gastos de Personal</t>
  </si>
  <si>
    <t>Obligaciones de Ejercicios Anteriores por Gastos en Bienes y Servicios</t>
  </si>
  <si>
    <t>Obligaciones de Ejercicios Anteriores por Otros Gastos</t>
  </si>
  <si>
    <t>MATRIZ  ESTRATÉGICA</t>
  </si>
  <si>
    <t>DIRECCIÓN_ADMINISTRATIVA</t>
  </si>
  <si>
    <t>DIRECCIÓN_DE_COMUNICACIÓN_SOCIAL</t>
  </si>
  <si>
    <t>DIRECCIÓN_DE_ORGANIZACIONES_SOCIALES</t>
  </si>
  <si>
    <t>DIRECCIÓN_DE_GESTIÓN_DE_INFORMACIÓN_Y_DATOS</t>
  </si>
  <si>
    <t>DIRECCIÓN_DE_PATROCINIO</t>
  </si>
  <si>
    <t>DIRECCIÓN_DE_INFRAESTRUCTURA</t>
  </si>
  <si>
    <t>DIRECCIÓN_FINANCIERA</t>
  </si>
  <si>
    <t>DIRECCIÓN_DE_PREVENCIÓN_DE_VULNERABILIDAD_DE_DERECHOS</t>
  </si>
  <si>
    <t>DIRECCIÓN_DE_GESTIÓN_DE_RIESGOS</t>
  </si>
  <si>
    <t>DIRECCIÓN_DE_TRANSFERENCIAS</t>
  </si>
  <si>
    <t>DIRECCIÓN_DE_CORRESPONSABILIDAD</t>
  </si>
  <si>
    <t>DIRECCIÓN_DE_ADMINISTRACIÓN_DE_DATOS</t>
  </si>
  <si>
    <t>DIRECCIÓN_DE_ACOMPAÑAMIENTO_FAMILIAR</t>
  </si>
  <si>
    <t>UNIDAD_ADMINISTRATIVA_FINANCIERA</t>
  </si>
  <si>
    <t>UNIDAD_DE_ASESORÍA_JURÍDICA</t>
  </si>
  <si>
    <t>II. UBICACIÓN GEOGRÁFICA</t>
  </si>
  <si>
    <t>FUENTE FINANCIAMIENTO</t>
  </si>
  <si>
    <t>FUENTE DE FINANCIAMIENTO</t>
  </si>
  <si>
    <t>998</t>
  </si>
  <si>
    <t>VICEMINISTERIO_DE_INCLUSIÓN_ECONÓMICA</t>
  </si>
  <si>
    <t>VICEMINISTERIO_DE_INCLUSIÓN_SOCIAL</t>
  </si>
  <si>
    <t>COORDINACIÓN_GENERAL_ADMINISTRATIVA_FINANCIERA</t>
  </si>
  <si>
    <t>COORDINACIÓN_GENERAL_DE_INVESTIGACIÓN_Y_DATOS_DE_INCLUSIÓN</t>
  </si>
  <si>
    <t>COORDINACIÓN_GENERAL_DE_TECNOLOGÍAS_DE_INFORMACIÓN_Y_COMUNICACIÓN</t>
  </si>
  <si>
    <t>COORDINACIÓN_GENERAL_DE_PLANIFICACIÓN_Y_GESTIÓN_ESTRATÉGICA</t>
  </si>
  <si>
    <t>DIRECCIÓN_DE_SECRETARÍA_GENERAL</t>
  </si>
  <si>
    <t>DIRECCIÓN_DE_PARTICIPACIÓN_CIUDADANA</t>
  </si>
  <si>
    <t>DIRECCIÓN_DE_RELACIONES_Y_COOPERACIÓN_INTERNACIONAL</t>
  </si>
  <si>
    <t>DIRECCIÓN_DE_AUDITORÍA_INTERNA</t>
  </si>
  <si>
    <t>Subsecretarías Viceministerio de Inclusión Económica</t>
  </si>
  <si>
    <t>SUBSECRETARÍA_DE_ASEGURAMIENTO_NO_CONTRIBUTIVO_CONTINGENCIAS_Y_OPERACIONES</t>
  </si>
  <si>
    <t>SUBSECRETARÍA_DE_FAMILIA</t>
  </si>
  <si>
    <t>DIRECCIÓN_ASEGURAMIENTO_NO_CONTRIBUTIVO_CONTINGENCIAS_Y_OPERACIONES</t>
  </si>
  <si>
    <t>DIRECCIÓN_DE_EMPRENDIMIENTOS_Y_PROMOCIÓN_DEL_TRABAJO</t>
  </si>
  <si>
    <t>DIRECCIÓN_DE_DIÁLOGO_Y_GENERACIÓN_DE_OPORTUNIDADES</t>
  </si>
  <si>
    <t>DIRECCIÓN_DE_SERVICIOS_DE_CENTROS__DE_DESARROLLO_INFANTIL</t>
  </si>
  <si>
    <t>DIRECCIÓN_DE_SERVICIOS_DE_ATENCIÓN_DOMICILIAR</t>
  </si>
  <si>
    <t>DIRECCIÓN_DE_PRESTACIÓN_DE_SERVICIOS_PARA_LAS_PERSONAS_CON_DISCAPACIDAD</t>
  </si>
  <si>
    <t>DIRECCIÓN_DE_ADOPCIONES_Y_ESCLARECIMIENTO_LEGAL</t>
  </si>
  <si>
    <t>DIRECCIÓN_DE_SERVICIOS_DE_PROTECCIÓN_ESPECIAL</t>
  </si>
  <si>
    <t>DIRECCIÓN_ESPECIAL_PARA_AUTORIDAD_CENTRAL</t>
  </si>
  <si>
    <t>UNIDAD_DE_PLANIFICACIÓN_Y_PROCESOS_ESTRATÉGICOS</t>
  </si>
  <si>
    <t>UNIDAD_DE_COMUNICACIÓN_Y_PARTICIPACIÓN_CIUDADANA</t>
  </si>
  <si>
    <t>UNIDAD_DE_SERVICIOS_Y_ATENCIÓN</t>
  </si>
  <si>
    <t>UNIDAD_DE_PROMOCIÓN_Y_MOVILIDAD_SOCIAL</t>
  </si>
  <si>
    <t>UNIDAD_DE_ADOPCIONES_Y_ESCLARECIMIENTO_LEGAL</t>
  </si>
  <si>
    <t>UNIDAD_DE_INCLUSIÓN_SOCIAL</t>
  </si>
  <si>
    <t>UNIDAD_DE_INCLUSIÓN_ECONÓMICA</t>
  </si>
  <si>
    <t>DIRECCIÓN_DISTRITAL_04D02_MONTÚFAR_BOLÍVAR</t>
  </si>
  <si>
    <t>DIRECCIÓN_DISTRITAL_04D01_SAN_PEDRO_DE_HUACA_TULCAN</t>
  </si>
  <si>
    <t>DIRECCIÓN_DISTRITAL_08D01_ESMERALDAS</t>
  </si>
  <si>
    <t>DIRECCIÓN_DISTRITAL_08D05_SAN_LORENZO</t>
  </si>
  <si>
    <t>DIRECCIÓN_DISTRITAL_21D02_LAGO_AGRIO</t>
  </si>
  <si>
    <t>DIRECCIÓN_DISTRITAL_05D01_LATACUNGA</t>
  </si>
  <si>
    <t>DIRECCIÓN_DISTRITAL_13D01_PORTOVIEJO</t>
  </si>
  <si>
    <t>DIRECCIÓN_DISTRITAL_02D01_GUARANDA</t>
  </si>
  <si>
    <t>DIRECCIÓN_DISTRITAL_09D15_EL_EMPALME</t>
  </si>
  <si>
    <t>DIRECCIÓN_DISTRITAL_09D17_MILAGRO</t>
  </si>
  <si>
    <t>DIRECCIÓN_DISTRITAL_09D20_SALITRE</t>
  </si>
  <si>
    <t>DIRECCIÓN_DISTRITAL_14D01_MORONA</t>
  </si>
  <si>
    <t>DIRECCIÓN_DISTRITAL_07D02_MACHALA</t>
  </si>
  <si>
    <t>DIRECCIÓN_DISTRITAL_11D01_LOJA</t>
  </si>
  <si>
    <t>DIRECCIÓN_DEL_ADMINISTRACIÓN_DE_RECURSOS_HUMANOS</t>
  </si>
  <si>
    <t>DIRECCIÓN_DE_ASESORÍA_JURÍDICA</t>
  </si>
  <si>
    <t>DIRECCIÓN_DE_SEGURIDAD_INTEROPERABILIDAD_Y_RIESGOS</t>
  </si>
  <si>
    <t>DIRECCIÓN_DE_SOPORTE_A_USUARIOS</t>
  </si>
  <si>
    <t>DIRECCIÓN_DE_INFRAESTRUCTURA_Y_OPERACIONES_DE_TI</t>
  </si>
  <si>
    <t>DIRECCIÓN_DE_PROYECTOS_TIC</t>
  </si>
  <si>
    <t>DIRECCIÓN_DE_PLANIFICACIÓN_E_INVERSIÓN</t>
  </si>
  <si>
    <t>DIRECCIÓN_DE_SEGUIMIENTO_DE_PLANES_PROGRAMAS_Y_PROYECTOS</t>
  </si>
  <si>
    <t>DIRECCIÓN_DE_SERVICIOS_PROCESOS_Y_CALIDAD</t>
  </si>
  <si>
    <t>DIRECCIÓN_DE_GESTIÓN_DEL_CAMBIO_Y_CULTURA_ORGANIZATIVA</t>
  </si>
  <si>
    <t>SANTO_DOMINGO_DE_LOS_TSÁCHILAS</t>
  </si>
  <si>
    <t>LOS_RÍOS</t>
  </si>
  <si>
    <t>SANTA_ELENA</t>
  </si>
  <si>
    <t>MORONA_SANTIAGO</t>
  </si>
  <si>
    <t>EL_ORO</t>
  </si>
  <si>
    <t>ZAMORA_CHINCHIPE</t>
  </si>
  <si>
    <t>OBJETIVO ESTRATÉGICO INSTITUCIONAL (N1)</t>
  </si>
  <si>
    <t>OBJETIVO ESPECIFICO (N2)</t>
  </si>
  <si>
    <t>L_1_D</t>
  </si>
  <si>
    <t>AL_04</t>
  </si>
  <si>
    <t>AL_08</t>
  </si>
  <si>
    <t>AL_21</t>
  </si>
  <si>
    <t>AL_10</t>
  </si>
  <si>
    <t>L_2_D</t>
  </si>
  <si>
    <t>AL_22</t>
  </si>
  <si>
    <t>AL_15</t>
  </si>
  <si>
    <t>AL_17</t>
  </si>
  <si>
    <t>l 3</t>
  </si>
  <si>
    <t>L_3_D</t>
  </si>
  <si>
    <t>AL_05</t>
  </si>
  <si>
    <t>AL_06</t>
  </si>
  <si>
    <t>AL_16</t>
  </si>
  <si>
    <t>AL_18</t>
  </si>
  <si>
    <t>l 4</t>
  </si>
  <si>
    <t>L_4_D</t>
  </si>
  <si>
    <t>AL_13</t>
  </si>
  <si>
    <t>AL_23</t>
  </si>
  <si>
    <t>l 5</t>
  </si>
  <si>
    <t>L_5_D</t>
  </si>
  <si>
    <t>AL_02</t>
  </si>
  <si>
    <t>AL_20</t>
  </si>
  <si>
    <t>AL_09</t>
  </si>
  <si>
    <t>AL_12</t>
  </si>
  <si>
    <t>AL_24</t>
  </si>
  <si>
    <t>l 6</t>
  </si>
  <si>
    <t>L_6_D</t>
  </si>
  <si>
    <t>AL_01</t>
  </si>
  <si>
    <t>AL_03</t>
  </si>
  <si>
    <t>AL_14</t>
  </si>
  <si>
    <t>l 7</t>
  </si>
  <si>
    <t>L_7_D</t>
  </si>
  <si>
    <t>AL_07</t>
  </si>
  <si>
    <t>AL_11</t>
  </si>
  <si>
    <t>AL_19</t>
  </si>
  <si>
    <t>l 8</t>
  </si>
  <si>
    <t>L_8_D</t>
  </si>
  <si>
    <t>l 9</t>
  </si>
  <si>
    <t>L_9_D</t>
  </si>
  <si>
    <t>RAL_A</t>
  </si>
  <si>
    <t>RAL_D</t>
  </si>
  <si>
    <t>NICAC</t>
  </si>
  <si>
    <t>ICIPA</t>
  </si>
  <si>
    <t>CIONE</t>
  </si>
  <si>
    <t>TORÍA</t>
  </si>
  <si>
    <t>ASEGU</t>
  </si>
  <si>
    <t>INCLU</t>
  </si>
  <si>
    <t>DESAR</t>
  </si>
  <si>
    <t>ATENC</t>
  </si>
  <si>
    <t>DISCA</t>
  </si>
  <si>
    <t>PROTE</t>
  </si>
  <si>
    <t>280 1000</t>
  </si>
  <si>
    <t>280 1110</t>
  </si>
  <si>
    <t>280 1210</t>
  </si>
  <si>
    <t>280 1520</t>
  </si>
  <si>
    <t>280 1330</t>
  </si>
  <si>
    <t>280 1410</t>
  </si>
  <si>
    <t>280 2000</t>
  </si>
  <si>
    <t>280 2320</t>
  </si>
  <si>
    <t>280 2110</t>
  </si>
  <si>
    <t>280 2230</t>
  </si>
  <si>
    <t>280 3000</t>
  </si>
  <si>
    <t>280 3110</t>
  </si>
  <si>
    <t>280 3310</t>
  </si>
  <si>
    <t>280 3410</t>
  </si>
  <si>
    <t>280 3510</t>
  </si>
  <si>
    <t>280 4000</t>
  </si>
  <si>
    <t>280 4110</t>
  </si>
  <si>
    <t>280 4130</t>
  </si>
  <si>
    <t>280 4250</t>
  </si>
  <si>
    <t>280 4330</t>
  </si>
  <si>
    <t>280 4410</t>
  </si>
  <si>
    <t>280 5000</t>
  </si>
  <si>
    <t>280 5110</t>
  </si>
  <si>
    <t>280 5610</t>
  </si>
  <si>
    <t>280 5270</t>
  </si>
  <si>
    <t>280 5310</t>
  </si>
  <si>
    <t>280 5360</t>
  </si>
  <si>
    <t>280 5410</t>
  </si>
  <si>
    <t>280 5450</t>
  </si>
  <si>
    <t>280 5730</t>
  </si>
  <si>
    <t>280 6000</t>
  </si>
  <si>
    <t>280 6110</t>
  </si>
  <si>
    <t>280 6210</t>
  </si>
  <si>
    <t>280 6310</t>
  </si>
  <si>
    <t>280 6410</t>
  </si>
  <si>
    <t>280 7000</t>
  </si>
  <si>
    <t>280 7130</t>
  </si>
  <si>
    <t>280 7210</t>
  </si>
  <si>
    <t>280 7310</t>
  </si>
  <si>
    <t>280 7420</t>
  </si>
  <si>
    <t>280 7510</t>
  </si>
  <si>
    <t>280 8000</t>
  </si>
  <si>
    <t>280 8130</t>
  </si>
  <si>
    <t>280 8240</t>
  </si>
  <si>
    <t>280 8270</t>
  </si>
  <si>
    <t>280 9000</t>
  </si>
  <si>
    <t>280 9120</t>
  </si>
  <si>
    <t>280 9180</t>
  </si>
  <si>
    <t>280 9240</t>
  </si>
  <si>
    <t>280 9999</t>
  </si>
  <si>
    <t>COORDINACIÓN_ZONAL_1_DEL_MINISTERIO_DE_INCLUSIÓN_ECONOMICA_Y_SOCIAL_Z1</t>
  </si>
  <si>
    <t>COORDINACIÓN_ZONAL_2_DEL_MINISTERIO_DE_INCLUSIÓN_ECONOMICA_Y_SOCIAL_Z2</t>
  </si>
  <si>
    <t>COORDINACIÓN_ZONAL_3_DEL_MINISTERIO_DE_INCLUSIÓN_ECONOMICA_Y_SOCIAL_Z3</t>
  </si>
  <si>
    <t>COORDINACIÓN_ZONAL_4_DEL_MINISTERIO_DE_INCLUSIÓN_ECONOMICA_Y_SOCIAL_Z4</t>
  </si>
  <si>
    <t>COORDINACIÓN_ZONAL_5_DEL_MINISTERIO_DE_INCLUSIÓN_ECONOMICA_Y_SOCIAL_Z5</t>
  </si>
  <si>
    <t>COORDINACIÓN_ZONAL_6_DEL_MINISTERIO_DE_INCLUSIÓN_ECONOMICA_Y_SOCIAL_Z6</t>
  </si>
  <si>
    <t>COORDINACIÓN_ZONAL_7_DEL_MINISTERIO_DE_INCLUSIÓN_ECONOMICA_Y_SOCIAL_Z7</t>
  </si>
  <si>
    <t>COORDINACIÓN_ZONAL_8_DEL_MINISTERIO_DE_INCLUSIÓN_ECONOMICA_Y_SOCIAL_Z8</t>
  </si>
  <si>
    <t>COORDINACIÓN_ZONAL_9_DEL_MINISTERIO_DE_INCLUSIÓN_ECONOMICA_Y_SOCIAL_Z9</t>
  </si>
  <si>
    <t>Coordinación General Administrativa Financiera</t>
  </si>
  <si>
    <t>Coordinación General de Asesoría Jurídica</t>
  </si>
  <si>
    <t>Coordinación General de Investigacion y datos</t>
  </si>
  <si>
    <t>Coordinación General de Planificación y Gestión Estratégica</t>
  </si>
  <si>
    <t>NO_APLICA_COMUNICACIÓN_SOCIAL</t>
  </si>
  <si>
    <t>NO_APLICA_SECRETARÍA_GENERAL</t>
  </si>
  <si>
    <t>NO_APLICA_DIRECCIÓN_DE_RELACIONES_Y_COOPERACIÓN_INTERNACIONAL</t>
  </si>
  <si>
    <t>NO_APLICA_DIRECCIÓN_DE_AUDITORÍA_INTERNA</t>
  </si>
  <si>
    <t>DESPACHO MINISTERIAL</t>
  </si>
  <si>
    <t>4. INCREMENTAR LA EFICIENCIA Y EFICACIA EN LA PLANIFICACIÓN, INVESTIGACIÓN Y COORDINACIÓN DE LOS SERVICIOS DE INCLUSIÓN ECONÓMICA Y SOCIAL CON ÉNFASIS EN LOS GRUPOS DE ATENCIÓN PRIORITARIA.</t>
  </si>
  <si>
    <t>5. INCREMENTAR LA EFICIENCIA Y EFICACIA EN LA APLICACIÓN DE LOS MECANISMOS E INSTRUMENTOS DE SEGUIMIENTO, EVALUACIÓN Y CONTROL DEFINIDOS EN LOS EJES DE ACCESO Y COBERTURA, LA PROMOCIÓN DEL DESARROLLO INTEGRAL, LA CALIDAD Y CORRESPONSABILIDAD DE LOS SERVICIOS SOCIALES DE COMPETENCIA DEL MIES, HACIA LOS GRUPOS DE ATENCIÓN PRIORITARIA.</t>
  </si>
  <si>
    <t>6. INCREMENTAR LA EFICIENCIA Y EFICACIA EN LOS PROCESOS ADMINISTRATIVOS, FINANCIEROS Y DE PLANIFICACIÓN DE LA ZONA.</t>
  </si>
  <si>
    <t>7. INCREMENTAR LA EFICIENCIA Y EFICACIA EN EL SEGUIMIENTO, EVALUACIÓN Y CONTROL DE LOS SERVICIOS SOCIALES DE COMPETENCIA DEL MIES, HACIA LOS GRUPOS DE ATENCIÓN PRIORITARIA Y LA POBLACIÓN QUE SE ENCUENTRA EN SITUACIÓN DE POBREZA Y VULNERABILIDAD DE LA ZONA.</t>
  </si>
  <si>
    <t>DESPACHO____MINISTERIAL___</t>
  </si>
  <si>
    <t>NO_APLICA_PARTICIPACIÓN_CIUDADANA</t>
  </si>
  <si>
    <t>SUBSECRETARÍA__DE__FAMILIA</t>
  </si>
  <si>
    <t>Objetivos Operativos</t>
  </si>
  <si>
    <t>direccion de transferencias</t>
  </si>
  <si>
    <t>direccion de administracion de datos</t>
  </si>
  <si>
    <t>direccion de control de operaciones</t>
  </si>
  <si>
    <t>direccion de aseguramiento no contributivo y operaciones</t>
  </si>
  <si>
    <t>direccion de dialogo y generacion de oportunidades</t>
  </si>
  <si>
    <t>direccion de emprendemientos y promocion del trabajo</t>
  </si>
  <si>
    <t>direccion de acompañamiento familiar</t>
  </si>
  <si>
    <t>direccion de corresponsabilidad</t>
  </si>
  <si>
    <t>direccion de desarrollo infanitl</t>
  </si>
  <si>
    <t>atencion domiciliar</t>
  </si>
  <si>
    <t>DIRECCIÓN_DE_PROTECCIÓN_AL_CUIDADO_DE_LAS_PERSONAS_CON_DISCAPACIDAD_</t>
  </si>
  <si>
    <t>direccion de prestacion de servicios discapacidad</t>
  </si>
  <si>
    <t>deireccion de proteccion de cuidado discapacidad</t>
  </si>
  <si>
    <t>vulnerabilidad de derechos</t>
  </si>
  <si>
    <t>gestion de riesgos</t>
  </si>
  <si>
    <t>direccion de esclarecimiento legal</t>
  </si>
  <si>
    <t>direccion de servicios de proteccion especial</t>
  </si>
  <si>
    <t>direccion especila para autoridad</t>
  </si>
  <si>
    <t>direccion de la juventud</t>
  </si>
  <si>
    <t>DIRECCIÓN_DE_LA_JUVENTUD</t>
  </si>
  <si>
    <t>DIRECCIÓN_DE_LA_POBLACIÓN_ADULTA_MAYOR</t>
  </si>
  <si>
    <t>DIRECCION DE LA POBLACION ADULTA MAYOR</t>
  </si>
  <si>
    <t>UNIDAD_DE_TRABAJO_SOCIAL</t>
  </si>
  <si>
    <t>Fecha de última reforma</t>
  </si>
  <si>
    <t>3. INCREMENTAR LA EFICIENCIA EN LA GESTIÓN DE COMUNICACIÓN, ENFOCADA A POSICIONAR LA IDENTIDAD INSTITUCIONAL DE CALIDAD EN LOS PROGRAMAS Y SERVICIOS DEL MINISTERIO DE INCLUSIÓN ECONÓMICA Y SOCIAL MEDIANTE PROGRAMAS DE COMUNICACIÓN CON DIFUSIÓN Y PROMOCIÓN DE MANERA DIRECTA, OPORTUNA Y PERTINENTE A TRAVÉS DE MEDIOS MASIVOS (TELEVISIÓN, PRENSA ESCRITA, RADIO E INTERNET) Y ALTERNATIVOS (FERIAS, EVENTOS Y ATL) ORIENTADAS A USUARIOS Y FUNCIONARIOS DE LA INSTITUCIÓN.</t>
  </si>
  <si>
    <t>4. INCREMENTAR LA EFICIENCIA EN LOS PROCESOS COMUNICACIONALES DEL MINISTERIO DE INCLUSIÓN ECONÓMICA Y SOCIAL MEDIANTE EL DESARROLLO DE PLANES Y DIFUSIÓN DE PRODUCTOS DE COMUNICACIÓN EN MEDIOS MASIVOS Y ALTERNATIVOS, ENFOCADOS A POSICIONAR LA IDENTIDAD INSTITUCIONAL DE LOS PROGRAMAS Y SERVICIOS</t>
  </si>
  <si>
    <t>3. INCREMENTAR EL NIVEL DE CALIDAD EN LA ATENCIÓN AL PÚBLICO MEDIANTE LA CAPACITACIÓN AL PERSONAL Y SPOT INSTITUCIONAL QUE REFLEJE LA GESTIÓN DEL MINISTERIO.</t>
  </si>
  <si>
    <t>4. INCREMENTAR LA EFICIENCIA Y EFICACIA EN LA GESTIÓN DE SECRETARÍA GENERAL MEDIANTE CAPACITACIONES; TALLERES; SPOTS INSTITUCIONAL; MESAS NACIONALES DE TRABAJO; NORMATIVA INTERNA SOBRE GESTIÓN DOCUMENTAL, ARCHIVO Y CORRESPONDENCIA; E IMPLEMENTACIÓN DE INFRAESTRUCTURA.</t>
  </si>
  <si>
    <t>3. INCREMENTAR LA EFICIENCIA, EFICACIA Y CALIDAD DE LA PARTICIPACIÓN CIUDADANA Y SU GESTIÓN A NIVEL CENTRAL Y DESCONCENTRADO MEDIANTE EL DESARROLLO DE MECANISMOS DE PARTICIPACIÓN Y LA IMPLEMENTACIÓN DEL MONITOREO A LA GESTIÓN DE LA PARTICIPACIÓN, DIRIGIDO A EQUIPOS TÉCNICOS, USUARIAS, USUARIOS DE LOS SERVICIOS MINISTERIALES.</t>
  </si>
  <si>
    <t>3. INCREMENTAR LA EFICIENCIA Y LA INCIDENCIA EN LA GESTIÓN DE RECURSOS DE COOPERACIÓN INTERNACIONAL DE FORMA COMPLEMENTARIA A LAS ACCIONES QUE REALIZA EL MIES, MEDIANTE LA IMPLEMENTACIÓN DE REPORTES E INFORMES DE MONITOREO, HOJAS DE RUTA, CAPACITACIÓN EN COOPERACIÓN Y EL DESARROLLO DE UN SISTEMA DE GESTIÓN DE INSTRUMENTOS EN COOPERACIÓN INTERNACIONAL.</t>
  </si>
  <si>
    <t>4. INCREMENTAR LA PARTICIPACIÓN DE ESPACIOS INTERNACIONALES POTENCIALMENTE ESTRATÉGICOS PARA EL MIES, MEDIANTE LA DEFINICIÓN DE UNA AGENDA ESTRATÉGICA INTERNACIONAL INSTITUCIONAL Y LA ELABORACIÓN DE LINEAMIENTOS PARA EL MANEJO DEL RELACIONAMIENTO INSTITUCIONAL INTERNACIONAL.</t>
  </si>
  <si>
    <t>TERIA</t>
  </si>
  <si>
    <t>DIRECCIÓN_FINANCIERA_</t>
  </si>
  <si>
    <t>informacion y datos</t>
  </si>
  <si>
    <t>investigacin y analisis</t>
  </si>
  <si>
    <t>cambio cultura</t>
  </si>
  <si>
    <t>planificacion</t>
  </si>
  <si>
    <t>seguimiento</t>
  </si>
  <si>
    <t>servicios, procesos y calidad</t>
  </si>
  <si>
    <t>tics</t>
  </si>
  <si>
    <t>4. INCREMENTAR LA EFICIENCIA EN LA GESTIÓN ADMINISTRATIVA Y FINANCIERA DE PROGRAMAS, PROYECTOS Y SERVICIOS QUE BRINDA EL MIES, MEDIANTE LA APLICACIÓN DE HERRAMIENTAS DE CONTROL Y SEGUIMIENTO A LA EJECUCIÓN DEL GASTO.</t>
  </si>
  <si>
    <t>5. INCREMENTAR LA EFICIENCIA Y EFICACIA EN LA PRESTACIÓN DE SERVICIOS CON ÉNFASIS EN LOS GRUPOS DE ATENCIÓN PRIORITARIA MEDIANTE LA APLICACIÓN DE NORMAS TÉCNICAS, ASISTENCIA TÉCNICA, CONTROL A LA APLICACIÓN DE ESTÁNDARES DE CALIDAD DE LOS SERVICIOS E IMPLEMENTACIÓN DE PLANES DE MEJORA.</t>
  </si>
  <si>
    <t>OFICINA_TÉCNICA_DISTRITALES</t>
  </si>
  <si>
    <t>ISTRATIVA_FINANCIERA</t>
  </si>
  <si>
    <t>ROCESOS_ESTRATÉGICOS</t>
  </si>
  <si>
    <t>AD_DE_TRABAJO_SOCIAL</t>
  </si>
  <si>
    <t>SERVICIOS_Y_ATENCIÓN</t>
  </si>
  <si>
    <t>N_Y_MOVILIDAD_SOCIAL</t>
  </si>
  <si>
    <t>_TÉCNICA_DISTRITALES</t>
  </si>
  <si>
    <t>UNIDAD_DE_ASESORÍA_JURÍDICA_</t>
  </si>
  <si>
    <t>E_ASESORÍA_JURÍDICA_</t>
  </si>
  <si>
    <t>UNIDAD_DE_COMUNICACIÓN_Y_PARTICIPACIÓN_CIUDADANA_</t>
  </si>
  <si>
    <t>ICIPACIÓN_CIUDADANA_</t>
  </si>
  <si>
    <t>UNIDAD_DE_ADOPCIONES_Y_ESCLARECIMIENTO_LEGAL_</t>
  </si>
  <si>
    <t>CLARECIMIENTO_LEGAL_</t>
  </si>
  <si>
    <t>_DE_INCLUSIÓN_SOCIAL</t>
  </si>
  <si>
    <t>_INCLUSIÓN_ECONÓMICA</t>
  </si>
  <si>
    <t>OBJETIVO OPERATIVO (N4)</t>
  </si>
  <si>
    <t>III.  OBJETIVOS</t>
  </si>
  <si>
    <t>PENSIONES POR INVALIDEZ</t>
  </si>
  <si>
    <t>PENSIÓN TRANSITORIA POR INCAPACIDAD</t>
  </si>
  <si>
    <t>PENSIÓN POR VEJEZ</t>
  </si>
  <si>
    <t>PENSIÓN ADICIONAL DE JUBILADOS FERROVIARIOS (INVALIDEZ Y VEJEZ)</t>
  </si>
  <si>
    <t>PENSIÓN POR DISCAPACIDADES</t>
  </si>
  <si>
    <t>INTERESES POR BONOS DEL ESTADO COLOCADOS EN EL MERCADO INTERNACIONAL</t>
  </si>
  <si>
    <t>INTERESES POR BONOS DEL ESTADO COLOCADOS EN EL MERCADO NACIONAL</t>
  </si>
  <si>
    <t>Gestión Estratégica</t>
  </si>
  <si>
    <t>Secretaría General</t>
  </si>
  <si>
    <t>022</t>
  </si>
  <si>
    <t>023</t>
  </si>
  <si>
    <t>024</t>
  </si>
  <si>
    <t>Rectoría Inclusión Social</t>
  </si>
  <si>
    <t>ATENCIÓN_INTEGRAL_A_PERSONAS_CON_DISCAPACIDAD</t>
  </si>
  <si>
    <t>_99_OTROS_PASIVOS</t>
  </si>
  <si>
    <t>DIRECCIÓN_DE_TRANSFERENCIAS_GASTOS</t>
  </si>
  <si>
    <t>direccion de transferencias_GASTOS</t>
  </si>
  <si>
    <t>__FAM</t>
  </si>
  <si>
    <t>Gestión Tecnológica</t>
  </si>
  <si>
    <t>Adopciones</t>
  </si>
  <si>
    <t>Comisiones Bono Joaquin Gallegos Lara</t>
  </si>
  <si>
    <t>Contingente - Alimentación</t>
  </si>
  <si>
    <t>97</t>
  </si>
  <si>
    <t>RECONSTRUCCIÓN_Y_REACTIVACIÓN_PRODUCTIVA_DE_LAS_ZONAS_AFECTADAS_POR_EL_TERREMOTO_DE_ABRIL_DE_2016</t>
  </si>
  <si>
    <t>Comisiones Bancarias Pagadores Switches BDH</t>
  </si>
  <si>
    <t>Comisiones Bancarias Pagadores Switches PAM</t>
  </si>
  <si>
    <t>Comisiones Bancarias Pagadores Switches PDD</t>
  </si>
  <si>
    <t>Comisiones Bancarias BCE PAM</t>
  </si>
  <si>
    <t>Aseguramiento No Contributivo</t>
  </si>
  <si>
    <t>701</t>
  </si>
  <si>
    <t>REVISIÓN DATOS
MENSAJES DE ALERTA POR LLENADO DE INFORMACIÓN</t>
  </si>
  <si>
    <t>INCREMENTAR EL ACCESO, COBERTURA Y CIERRE DE BRECHAS DE LOS SERVICIOS SOCIALES DE DESARROLLO INTEGRAL, PROTECCIÓN ESPECIAL, ASEGURAMIENTO NO CONTRIBUTIVO E INCLUSIÓN ECONÓMICA DE LAS PERSONAS CON ÉNFASIS A LOS GRUPOS DE ATENCIÓN PRIORITARIA.</t>
  </si>
  <si>
    <t>INCREMENTAR LA PROMOCIÓN DEL DESARROLLO INTEGRAL DE LAS PERSONAS CON ÉNFASIS EN LOS GRUPOS DE ATENCIÓN PRIORITARIA.</t>
  </si>
  <si>
    <t>INCREMENTAR LA CALIDAD DE LOS SERVICIOS SOCIALES DE DESARROLLO INTEGRAL, PROTECCIÓN ESPECIAL, ASEGURAMIENTO NO CONTRIBUTIVO E INCLUSIÓN ECONÓMICA DE LAS PERSONAS DE LOS GRUPOS PRIORITARIOS.</t>
  </si>
  <si>
    <t>INCREMENTAR LA CORRESPONSABILIDAD DE LAS FAMILIAS, COMUNIDAD Y ENTIDADES PÚBLICAS Y PRIVADAS, LIGADAS A SERVICIOS SOCIALES DE CUIDADO, PROTECCIÓN ESPECIAL, ASEGURAMIENTO NO CONTRIBUTIVO E INCLUSIÓN ECONÓMICA DE LOS GRUPOS DE ATENCIÓN PRIORITARIA.</t>
  </si>
  <si>
    <t>INCREMENTAR EL ACCESO Y CALIDAD DE LOS SERVICIOS DE INCLUSIÓN SOCIAL CON ÉNFASIS EN LOS GRUPOS DE ATENCIÓN PRIORITARIA Y LA POBLACIÓN QUE SE ENCUENTRA EN POBREZA O VULNERABILIDAD, PARA REDUCIR LAS BRECHAS EXISTENTES.</t>
  </si>
  <si>
    <t>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</t>
  </si>
  <si>
    <t>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</t>
  </si>
  <si>
    <t>OBJETIVO PLAN NACIONAL DE DESARROLLO</t>
  </si>
  <si>
    <t>GARANTIZAR UNA VIDA DIGNA CON IGUALES OPORTUNIDADES PARA TODAS LAS PERSONAS</t>
  </si>
  <si>
    <t>INCENTIVAR UNA SOCIEDAD PARTICIPATIVA, CON UN ESTADO CERCANO AL SERVICIO DE LA CIUDADANÍA</t>
  </si>
  <si>
    <t>INCREMENTAR LA EFICIENCIA INSTITUCIONAL DEL MIES</t>
  </si>
  <si>
    <t>INCREMENTAR EL USO EFICIENTE DEL PRESUPUESTO DEL MIES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</si>
  <si>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</t>
  </si>
  <si>
    <t>INCREMENTAR EL DESARROLLO DEL TALENTO HUMANO DEL MIES</t>
  </si>
  <si>
    <t>INCREMENTAR LAS INTERVENCIONES DE PREVENCIÓN EN EL ÁMBITO DE LA PROTECCIÓN ESPECIAL PARA LA POBLACIÓN SUSCEPTIBLE DE VULNERACIÓN DE DERECHOS</t>
  </si>
  <si>
    <t>025</t>
  </si>
  <si>
    <t>026</t>
  </si>
  <si>
    <t>Emergencia Portovelo - Zaruma</t>
  </si>
  <si>
    <t>Incrementar la eficiencia y el efectivo ejercicio del derecho a pertenecer a una familia en favor de las niñas, niños y adolescentes MEDIANTE el seguimiento a la aplicación del modelo de gestión y cumplimiento al Convenio de la Haya de Adopción Internacional.</t>
  </si>
  <si>
    <t>Incrementar la eficiencia en la atención humanitaria integral MEDIANTE los procesos de respuesta y recuperación ante eventos adversos.</t>
  </si>
  <si>
    <t>Incrementar la transversalización de la Gestión de Riesgos MEDIANTE el proceso de reducción de riesgos</t>
  </si>
  <si>
    <t>Incrementar el desarrollo de estrategias de Prevención de Vulneración de Derechos MEDIANTE la validación, capacitación y seguimiento a la aplicación de metodologías de prevención para los servicios del MIES con acciones de coordinación intra e interinstitucional</t>
  </si>
  <si>
    <t>Incrementar la calidad, eficiencia y corresponsabilidad de los servicios de Protección Especial MEDIANTE capacitación y acompañamiento técnico a los servicios, seguimiento a la implementación de normas técnicas y suscripción de convenios para la atención de los niños, niñas y adolescentes vulnerados en sus derechos o en riesgo.</t>
  </si>
  <si>
    <t>Incrementar la eficiencia en la gestión de ejecución de los convenios y tratados internacionales garantizando el ejercicio de los derechos de las niñas, niños y adolescentes MEDIANTE la generación de lineamentos, programas de prevención, capacitación, talleres y seguimiento.</t>
  </si>
  <si>
    <t xml:space="preserve">PROGRAMA 55-* </t>
  </si>
  <si>
    <t xml:space="preserve">PROGRAMA 56-* </t>
  </si>
  <si>
    <t>Incrementar la promoción del desarrollo de niñas y niños de 0 a 3 años de edad MEDIANTEel acceso, la calidad, y la rectoría de los servicios CNH de atención directa con la corresponsabilidad de las familias,la comunidad y el Estado.</t>
  </si>
  <si>
    <t>Incrementar la promoción del desarrollo de niñas y niños de 1 a 3 años de edad MEDIANTE el acceso, la calidad, y la rectoría de los servicios CIBV de atención directa y operado por terceros corresponsabilidad de las familias,la comunidad y el Estado.</t>
  </si>
  <si>
    <t xml:space="preserve">PROGRAMA 57-* </t>
  </si>
  <si>
    <t>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</t>
  </si>
  <si>
    <t>Incrementar la aplicación de la política de corresponsabilidad y su transversalización MEDIANTE la articulación, sensibilización, promoción y medición para el cumplimiento de las condicionalidades en el marco de la de acompañamiento familiar y servicios MIES.</t>
  </si>
  <si>
    <t>Incrementar la eficiencia de la política pública de inclusión económica orientada a los usuarios del Crédito de Desarrollo Humano y actores de la Economía Popular y Solidaria MEDIANTE el fortalecimiento organizativo y la promoción de la Economía Popular y Solidaria</t>
  </si>
  <si>
    <t>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</t>
  </si>
  <si>
    <t>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</si>
  <si>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Incrementar la calidad de la atención para la población adulta mayor MEDIANTE la formulación de propuestas de política pública; generación y socialización de normativa técnica, programas de mejora, modelos de atención y gestión del servicio.</t>
  </si>
  <si>
    <t xml:space="preserve">PROGRAMA 58-* </t>
  </si>
  <si>
    <t xml:space="preserve">PROGRAMA 59-* </t>
  </si>
  <si>
    <t xml:space="preserve">PROGRAMA 60-* </t>
  </si>
  <si>
    <t>PROGRAMA 55-* Incrementar la eficiencia y el efectivo ejercicio del derecho a pertenecer a una familia en favor de las niñas, niños y adolescentes MEDIANTE el seguimiento a la aplicación del modelo de gestión y cumplimiento al Convenio de la Haya de Adopción Internacional.</t>
  </si>
  <si>
    <t>PROGRAMA 55-* Incrementar la eficiencia en la atención humanitaria integral MEDIANTE los procesos de respuesta y recuperación ante eventos adversos.</t>
  </si>
  <si>
    <t>PROGRAMA 55-* Incrementar la transversalización de la Gestión de Riesgos MEDIANTE el proceso de reducción de riesgos</t>
  </si>
  <si>
    <t>PROGRAMA 55-* Incrementar el desarrollo de estrategias de Prevención de Vulneración de Derechos MEDIANTE la validación, capacitación y seguimiento a la aplicación de metodologías de prevención para los servicios del MIES con acciones de coordinación intra e interinstitucional</t>
  </si>
  <si>
    <t>PROGRAMA 55-* Incrementar la calidad, eficiencia y corresponsabilidad de los servicios de Protección Especial MEDIANTE capacitación y acompañamiento técnico a los servicios, seguimiento a la implementación de normas técnicas y suscripción de convenios para la atención de los niños, niñas y adolescentes vulnerados en sus derechos o en riesgo.</t>
  </si>
  <si>
    <t>PROGRAMA 55-* Incrementar la eficiencia en la gestión de ejecución de los convenios y tratados internacionales garantizando el ejercicio de los derechos de las niñas, niños y adolescentes MEDIANTE la generación de lineamentos, programas de prevención, capacitación, talleres y seguimiento.</t>
  </si>
  <si>
    <t>PROGRAMA 56-* Incrementar la promoción del desarrollo de niñas y niños de 0 a 3 años de edad MEDIANTEel acceso, la calidad, y la rectoría de los servicios CNH de atención directa con la corresponsabilidad de las familias,la comunidad y el Estado.</t>
  </si>
  <si>
    <t>PROGRAMA 56-* Incrementar la promoción del desarrollo de niñas y niños de 1 a 3 años de edad MEDIANTE el acceso, la calidad, y la rectoría de los servicios CIBV de atención directa y operado por terceros corresponsabilidad de las familias,la comunidad y el Estado.</t>
  </si>
  <si>
    <t>PROGRAMA 57-* 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</t>
  </si>
  <si>
    <t>PROGRAMA 57-* Incrementar la aplicación de la política de corresponsabilidad y su transversalización MEDIANTE la articulación, sensibilización, promoción y medición para el cumplimiento de las condicionalidades en el marco de la de acompañamiento familiar y servicios MIES.</t>
  </si>
  <si>
    <t>PROGRAMA 57-* Incrementar la eficiencia de la política pública de inclusión económica orientada a los usuarios del Crédito de Desarrollo Humano y actores de la Economía Popular y Solidaria MEDIANTE el fortalecimiento organizativo y la promoción de la Economía Popular y Solidaria</t>
  </si>
  <si>
    <t>PROGRAMA 57-* 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</t>
  </si>
  <si>
    <t>PROGRAMA 58-* 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</si>
  <si>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PROGRAMA 58-* Incrementar la calidad de la atención para la población adulta mayor MEDIANTE la formulación de propuestas de política pública; generación y socialización de normativa técnica, programas de mejora, modelos de atención y gestión del servicio.</t>
  </si>
  <si>
    <t>PROGRAMA 59-* Incrementar la calidad de la atención para la población adulta mayor MEDIANTE la formulación de propuestas de política pública; generación y socialización de normativa técnica, programas de mejora, modelos de atención y gestión del servicio.</t>
  </si>
  <si>
    <t>PROGRAMA 60-* 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</si>
  <si>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PROGRAMA 60-* Incrementar la calidad de la atención para la población adulta mayor MEDIANTE la formulación de propuestas de política pública; generación y socialización de normativa técnica, programas de mejora, modelos de atención y gestión del servicio.</t>
  </si>
  <si>
    <t>INCREMENTAR LA EFICIENCIA Y EFICACIA EN LA EJECUCIÓN PRESUPUESTARIA DEL PRESUPUESTO DEL MIES DE ACUERDO A LAS POLÍTICAS Y PLANIFICACIÓN DEL MINISTERIO</t>
  </si>
  <si>
    <t>INCREMENTAR LA EFICIENCIA Y EFICACIA EN LA ADMINISTRACIÓN DEL TALENTO HUMANO DEL MINISTERIO</t>
  </si>
  <si>
    <t>INCREMENTAR LA EFICIENCIA Y EFICACIA EN LA ADMINISTRACIÓN DE BIENES Y SERVICIOS DE APOYO ADMINISTRATIVO DEL MINISTERIO</t>
  </si>
  <si>
    <t>INCREMENTAR LA EFICIENCIA Y EFICACIA EN LA ADMINISTRACIÓN DE LOS PROCESOS DE DISEÑO, MANTENIMIENTO Y SEGUIMIENTO DE LA INFRAESTRUCTURA DEL MIES</t>
  </si>
  <si>
    <t>INCREMENTAR LA CALIDAD Y EFICIENCIA DE LA GESTIÓN Y SEGURIDAD JURÍDICA INSTITUCIONAL A NIVEL CENTRAL Y DESCONCENTRADO.</t>
  </si>
  <si>
    <t>INCREMENTAR LA EFECTIVIDAD DE LA GESTIÓN TECNOLÓGICA INSTITUCIONAL</t>
  </si>
  <si>
    <t>INCREMENTAR LA EFICIENCIA EN LA GENERACIÓN Y GESTIÓN DE DATOS, INFORMACIÓN Y CONOCIMIENTO EN INCLUSIÓN ECONÓMICA Y SOCIAL.</t>
  </si>
  <si>
    <t>INCREMENTAR LA EFECTIVIDAD DE LA GESTIÓN ESTRATÉGICA INSTITUCIONAL</t>
  </si>
  <si>
    <t>INCREMENTAR LA EFECTIVIDAD EN LA PLANIFICACIÓN INSTITUCIONAL Y EL SEGUIMIENTO A LA GESTIÓN DEL MIES</t>
  </si>
  <si>
    <t>INCREMENTAR ACCIONES DE INCLUSIÓN SOCIAL EN ADOLESCENTES, JÓVENES Y ADULTOS MAYORES CON ÉNFASIS EN AQUELLOS QUE SE ENCUENTRAN EN SITUACIÓN DE POBREZA Y POBREZA EXTREMA</t>
  </si>
  <si>
    <t>INCREMENTAR LA PROMOCIÓN DEL DESARROLLO INTEGRAL DE LAS PERSONAS ATENDIDAS EN LOS SERVICIOS DE DISCAPACIDAD DEL MIES.</t>
  </si>
  <si>
    <t>INCREMENTAR LA EFICIENCIA EN LA APLICACIÓN DE LAS POLÍTICAS DE ACOMPAÑAMIENTO FAMILIAR Y CORRESPONSABILIDAD DIRIGIDAS A FAMILIAS EN SITUACIÓN DE POBREZA Y VULNERABILIDAD USUARIAS DEL BONO DE DESARROLLO EN EL MARCO DEL PROCESO DE MOVILIDAD SOCIAL ASCENDENTE Y SALIDA DE LA POBREZA.</t>
  </si>
  <si>
    <t>INCREMENTAR LA EFICIENCIA DE LOS SERVICIOS DE INCLUSIÓN ECONÓMICA ORIENTADOS A FOMENTAR EMPRENDIMIENTOS, EMPLEABILIDAD Y LA ECONOMÍA POPULAR Y SOLIDARIA, PRIORIZANDO LA POBLACIÓN EN SITUACIÓN DE EXTREMA POBREZA Y LOS ACTORES DE LA EPS (ECONOMÍA POPULAR Y SOLIDARIA)</t>
  </si>
  <si>
    <t>INCREMENTAR LA EFICIENCIA Y CALIDAD EN LOS PROCESOS DE PREVENCIÓN Y EN LOS SERVICIOS DE PROTECCIÓN ESPECIAL A FAVOR DE LA VIGENCIA DE DERECHOS DE LA POBLACIÓN QUE VIVE EN SITUACIÓN DE RIESGO, EVENTOS ADVERSOS Y DE VULNERABILIDAD SOCIAL.</t>
  </si>
  <si>
    <t>INCREMENTAR LA EFICIENCIA EN LA GESTIÓN DE LOS SERVICIOS DE LA SUBSECRETARÍA DE ASEGURAMIENTO NO CONTRIBUTIVO, CONTINGENCIAS Y OPERACIONES, CON ÉNFASIS EN LA POBLACIÓN QUE SE ENCUENTRA EN CONDICIONES DE EXTREMA POBREZA Y VULNERABILIDAD.</t>
  </si>
  <si>
    <t>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</si>
  <si>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INCREMENTAR LA CALIDAD DE LA ATENCIÓN PARA LA POBLACIÓN ADULTA MAYOR MEDIANTE LA FORMULACIÓN DE PROPUESTAS DE POLÍTICA PÚBLICA; GENERACIÓN Y SOCIALIZACIÓN DE NORMATIVA TÉCNICA, PROGRAMAS DE MEJORA, MODELOS DE ATENCIÓN Y GESTIÓN DEL SERVICIO.</t>
  </si>
  <si>
    <t>INCREMENTAR LA EFICIENCIA Y EL EFECTIVO EJERCICIO DEL DERECHO A PERTENECER A UNA FAMILIA EN FAVOR DE LAS NIÑAS, NIÑOS Y ADOLESCENTES MEDIANTE EL SEGUIMIENTO A LA APLICACIÓN DEL MODELO DE GESTIÓN Y CUMPLIMIENTO AL CONVENIO DE LA HAYA DE ADOPCIÓN INTERNACIONAL.</t>
  </si>
  <si>
    <t>INCREMENTAR LA EFICIENCIA EN LA ATENCIÓN HUMANITARIA INTEGRAL MEDIANTE LOS PROCESOS DE RESPUESTA Y RECUPERACIÓN ANTE EVENTOS ADVERSOS.</t>
  </si>
  <si>
    <t>INCREMENTAR LA TRANSVERSALIZACIÓN DE LA GESTIÓN DE RIESGOS MEDIANTE EL PROCESO DE REDUCCIÓN DE RIESGOS</t>
  </si>
  <si>
    <t>INCREMENTAR EL DESARROLLO DE ESTRATEGIAS DE PREVENCIÓN DE VULNERACIÓN DE DERECHOS MEDIANTE LA VALIDACIÓN, CAPACITACIÓN Y SEGUIMIENTO A LA APLICACIÓN DE METODOLOGÍAS DE PREVENCIÓN PARA LOS SERVICIOS DEL MIES CON ACCIONES DE COORDINACIÓN INTRA E INTERINSTITUCIONAL</t>
  </si>
  <si>
    <t>INCREMENTAR LA CALIDAD, EFICIENCIA Y CORRESPONSABILIDAD DE LOS SERVICIOS DE PROTECCIÓN ESPECIAL MEDIANTE CAPACITACIÓN Y ACOMPAÑAMIENTO TÉCNICO A LOS SERVICIOS, SEGUIMIENTO A LA IMPLEMENTACIÓN DE NORMAS TÉCNICAS Y SUSCRIPCIÓN DE CONVENIOS PARA LA ATENCIÓN DE LOS NIÑOS, NIÑAS Y ADOLESCENTES VULNERADOS EN SUS DERECHOS O EN RIESGO.</t>
  </si>
  <si>
    <t>INCREMENTAR LA EFICIENCIA EN LA GESTIÓN DE EJECUCIÓN DE LOS CONVENIOS Y TRATADOS INTERNACIONALES GARANTIZANDO EL EJERCICIO DE LOS DERECHOS DE LAS NIÑAS, NIÑOS Y ADOLESCENTES MEDIANTE LA GENERACIÓN DE LINEAMENTOS, PROGRAMAS DE PREVENCIÓN, CAPACITACIÓN, TALLERES Y SEGUIMIENTO.</t>
  </si>
  <si>
    <t>INCREMENTAR LA EFICIENCIA EN LA APLICACIÓN DE LA POLÍTICA PÚBLICA HACIA LAS PERSONAS CON DISCAPACIDAD MEDIANTE EL SEGUIMIENTO A LA IMPLEMENTACIÓN DE LA GESTIÓN DE SUSTITUTOS Y FORTALECIMIENTO ASOCIATIVO.</t>
  </si>
  <si>
    <t>INCREMENTAR LA EFICIENCIA EN LA GESTIÓN DEL BONO JOAQUÍN GALLEGOS LARA MEDIANTE EL SEGUIMIENTO A LA IMPLEMENTACIÓN DE LA NORMATIVA Y EL MODELO DE GESTIÓN.</t>
  </si>
  <si>
    <t>INCREMENTAR LA EFICIENCIA EN LA ATENCIÓN A PERSONAS CON DISCAPACIDAD MEDIANTE LA IMPLEMENTACIÓN, SEGUIMIENTO Y MONITOREO A LAS MODALIDADES DE ATENCIÓN</t>
  </si>
  <si>
    <t>INCREMENTAR LA PROMOCIÓN DEL DESARROLLO DE NIÑAS Y NIÑOS DE 0 A 3 AÑOS DE EDAD MEDIANTEEL ACCESO, LA CALIDAD, Y LA RECTORÍA DE LOS SERVICIOS CNH DE ATENCIÓN DIRECTA CON LA CORRESPONSABILIDAD DE LAS FAMILIAS,LA COMUNIDAD Y EL ESTADO.</t>
  </si>
  <si>
    <t>INCREMENTAR LA PROMOCIÓN DEL DESARROLLO DE NIÑAS Y NIÑOS DE 1 A 3 AÑOS DE EDAD MEDIANTE EL ACCESO, LA CALIDAD, Y LA RECTORÍA DE LOS SERVICIOS CIBV DE ATENCIÓN DIRECTA Y OPERADO POR TERCEROS CORRESPONSABILIDAD DE LAS FAMILIAS,LA COMUNIDAD Y EL ESTADO.</t>
  </si>
  <si>
    <t>INCREMENTAR LA APLICACIÓN DE LA POLÍTICA DE CORRESPONSABILIDAD Y SU TRANSVERSALIZACIÓN MEDIANTE LA ARTICULACIÓN, SENSIBILIZACIÓN, PROMOCIÓN Y MEDICIÓN PARA EL CUMPLIMIENTO DE LAS CONDICIONALIDADES EN EL MARCO DE LA DE ACOMPAÑAMIENTO FAMILIAR Y SERVICIOS MIES.</t>
  </si>
  <si>
    <t>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</t>
  </si>
  <si>
    <t>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</t>
  </si>
  <si>
    <t>INCREMENTAR LA EFICIENCIA DE LA POLÍTICA PÚBLICA DE INCLUSIÓN ECONÓMICA ORIENTADA A LOS USUARIOS DEL CRÉDITO DE DESARROLLO HUMANO Y ACTORES DE LA ECONOMÍA POPULAR Y SOLIDARIA MEDIANTE EL FORTALECIMIENTO ORGANIZATIVO Y LA PROMOCIÓN DE LA ECONOMÍA POPULAR Y SOLIDARIA</t>
  </si>
  <si>
    <t>INCREMENTAR LA EFICIENCIA EN LA ADMINISTRACIÓN DE LA RED DE PUNTOS DE PAGO Y ENTIDADES FINANCIERAS DE LAS TRANSFERENCIAS MONETARIAS MIES MEDIANTE LA ADMINISTRACIÓN, CONTROL E IMPLEMENTACIÓN DE LA NORMATIVA LEGAL VIGENTE VINCULADA AL MANEJO DE LOS SWITCH CONCENTRADORES E INSTITUCIONES FINANCIERAS.</t>
  </si>
  <si>
    <t>INCREMENTAR LA EFICIENCIA EN LA GESTIÓN OPERATIVA DE LOS SERVICIOS COMPLEMENTARIOS DE LAS TRANSFERENCIAS MONETARIAS MEDIANTE LA EJECUCIÓN DE LOS PROCESOS DE CONTROL Y ATENCIÓN A LOS USUARIOS DE TRANSFERENCIAS; Y LA MEDICIÓN DEL USO DE LOS SERVICIOS POR PARTE DE LOS USUARIOS</t>
  </si>
  <si>
    <t>INCREMENTAR LA EFICIENCIA EN LA ADMINISTRACIÓN DE LA INFORMACIÓN DE LAS TRANSFERENCIAS MONETARIAS MEDIANTE LA GESTIÓN DE LOS SISTEMAS DE INFORMACIÓN, IDENTIFICACIÓN, DEPURACIÓN Y HABILITACIÓN DE LOS USUARIOS DE LAS TRANSFERENCIAS MONETARIAS Y LA IMPLEMENTACIÓN DE LOS MODELOS DE DATOS.</t>
  </si>
  <si>
    <t>INCREMENTAR LA EFICIENCIA EN LA GESTIÓN DE PAGO DE LAS TRANSFERENCIAS MONETARIAS, MEDIANTE LA APLICACIÓN DE LA NORMATIVA LEGAL VIGENTE Y CAPACITACIÓN AL PERSONAL PARA OPTIMIZAR LA EJECUCIÓN PRESUPUESTARIA</t>
  </si>
  <si>
    <t>INCREMENTAR LA EFICIENCIA Y EFICACIA EN LA GESTIÓN ADMINISTRATIVA MEDIANTE LA ELABORACIÓN Y APLICACIÓN DE LOS PROCEDIMIENTOS EN COMPRAS PÚBLICAS, SERVICIOS GENERALES, ADMINISTRACIÓN DEL PARQUE AUTOMOTOR Y GESTIÓN DE BIENES DENTRO DEL MARCO LEGAL VIGENTE.</t>
  </si>
  <si>
    <t>INCREMENTAR LA EFICIENCIA Y EFICACIA EN LA GESTIÓN DE LOS SUBSISTEMAS DE TALENTO HUMANO MEDIANTE LA EJECUCIÓN Y MONITOREO DE LOS LINEAMIENTOS ESTABLECIDOS EN EL MARCO LEGAL VIGENTE.</t>
  </si>
  <si>
    <t>INCREMENTAR LA EFICIENCIA Y EFICACIA EN LA GESTIÓN DE INFRAESTRUCTURA MEDIANTE LA ELABORACIÓN Y APLICACIÓN DE LOS PROCEDIMIENTOS DE DISEÑO, MANTENIMIENTO Y SEGUIMIENTO DE LA INFRAESTRUCTURA INSTITUCIONAL</t>
  </si>
  <si>
    <t>INCREMENTAR LA EFICIENCIA Y EFICACIA DE LA GESTIÓN FINANCIERA MEDIANTE EL DISEÑO, CAPACITACIÓN E IMPLEMENTACIÓN DE INSTRUMENTOS DE CONTROL, SEGUIMIENTO PRESUPUESTARIO Y SIMPLIFICACIÓN DEL PROCESO DE PAGO</t>
  </si>
  <si>
    <t>INCREMENTAR LA EFICIENCIA Y EFICACIA EN LA GESTIÓN INSTITUCIONAL EN MATERIA DE ASESORÍA JURÍDICA Y DESARROLLO NORMATIVO MEDIANTE LA CONSTRUCCIÓN Y LA DIFUSIÓN DE INSTRUMENTOS NORMATIVOS, ENTREGA DE CRITERIOS JURÍDICOS Y OPORTUNA ATENCIÓN DE TRÁMITES DE CONTRATACIÓN PÚBLICA</t>
  </si>
  <si>
    <t>INCREMENTAR LA EFICIENCIA Y EFICACIA DE LA RECTORÍA EN LA GESTIÓN CENTRAL Y DESCONCENTRADA EN MATERIA DE ORGANIZACIONES SOCIALES MEDIANTE LA IMPLEMENTACIÓN DE MECANISMOS Y HERRAMIENTAS PARA LA APLICACIÓN DE DISPOSICIONES GENERALES Y TRANSITORIAS DETERMINADAS EN LA NORMATIVA LEGAL VIGENTE</t>
  </si>
  <si>
    <t>INCREMENTAR LA EFICIENCIA Y EFICACIA DE LA GESTIÓN EN MATERIA DE PATROCINIO MEDIANTE LA IMPLEMENTACIÓN DE HERRAMIENTAS DE SEGUIMIENTO Y SUPERVISIÓN PARA EL CORRECTO IMPULSO DE LOS PROCESOS JUDICIALES Y EL DESPACHO OPORTUNO DE LOS RECURSOS ADMINISTRATIVOS</t>
  </si>
  <si>
    <t>INCREMENTAR LA EFICIENCIA EN EL PROCESAMIENTO Y LA PROVISIÓN DE DATOS E INFORMACIÓN SOCIAL Y GEOGRÁFICA MEDIANTE LA DEFINICIÓN Y VALIDACIÓN DE LINEAMIENTOS, ELABORACIÓN Y SISTEMATIZACIÓN DE DOCUMENTOS TÉCNICOS.</t>
  </si>
  <si>
    <t>INCREMENTAR EL ACCESO A LA INFORMACIÓN SOCIAL Y GEOGRÁFICA DE TEMAS RELACIONADOS CON LOS ÁMBITOS DE INTERVENCIÓN DEL MIES MEDIANTE LA GENERACIÓN DE HERRAMIENTAS DE DIFUSIÓN, MANEJO DE DATOS Y CAPACITACIÓN.</t>
  </si>
  <si>
    <t>INCREMENTAR LA CALIDAD Y LA PERTINENCIA EN LA GENERACIÓN DE INSUMOS ANALÍTICOS MEDIANTE LA DEFINICIÓN DE LÍNEAS DE INVESTIGACIÓN Y EJECUCIÓN DE UN PLAN DE INVESTIGACIÓN DE TEMAS RELACIONADOS A LAS COMPETENCIAS DEL MIES.</t>
  </si>
  <si>
    <t>INCREMENTAR LAS CAPACIDADES TÉCNICAS Y CONOCIMIENTO EN MATERIA DE INCLUSIÓN ECONÓMICA Y SOCIAL MEDIANTE LA GENERACIÓN DE ESPACIOS DE DISCUSIÓN Y DEBATE, LA DIFUSIÓN DE LAS PUBLICACIONES Y REPORTES Y, LA CAPACITACIÓN A LOS FUNCIONARIOS DEL MIES.</t>
  </si>
  <si>
    <t>INCREMENTAR LA OPERATIVIZACIÓN DE ESTRATEGIAS DE DESARROLLO ORGANIZACIONAL, GESTIÓN DEL CAMBIO Y FORTALECIMIENTO DE LA CULTURA ORGANIZACIONAL MEDIANTE EL DESARROLLO Y EJECUCIÓN DE ACTIVIDADES, TALLERES, CAMPAÑAS; Y, EL DISEÑO DE INSTRUMENTOS TÉCNICOS.</t>
  </si>
  <si>
    <t>INCREMENTAR LA EFICIENCIA Y EFECTIVIDAD DEL PROCESO DE PLANIFICACIÓN INSTITUCIONAL MEDIANTE LA IMPLEMENTACIÓN DE METODOLOGÍAS, PROTOCOLOS, INSTRUMENTOS, TALLERES DIRIGIDO A TÉCNICOS A NIVEL CENTRAL Y DESCONCENTRADO.</t>
  </si>
  <si>
    <t>INCREMENTAR LA EFECTIVIDAD DEL SEGUIMIENTO A LA GESTIÓN INSTITUCIONAL MEDIANTE LA IMPLEMENTACIÓN DE INSTRUMENTOS DE SEGUIMIENTO, LA EVALUACIÓN DE PROYECTOS Y LA COORDINACIÓN CON LAS AUTORIDADES RESPECTIVAS.</t>
  </si>
  <si>
    <t>INCREMENTAR LA IMPLEMENTACIÓN DE ESTRATEGIAS DE MEJORAMIENTO DE LA CALIDAD DE LOS SERVICIOS DEL MIES Y LA SATISFACCIÓN DE SUS USUARIOS MEDIANTE LA ASESORÍA TÉCNICA EN EL DESARROLLO DE NORMATIVAS; EL DISEÑO Y CONSTRUCCIÓN DE HERRAMIENTAS Y METODOLOGÍAS DE DIAGNÓSTICO, MONITOREO Y MEJORA.</t>
  </si>
  <si>
    <t>INCREMENTAR LA MADUREZ DE LA GESTIÓN POR PROCESOS Y SERVICIOS MEDIANTE LA INSTITUCIONALIZACIÓN DE LA CULTURA POR PROCESOS; LA APLICACIÓN DEL CICLO DE MEJORA CONTINUA; LA SIMPLIFICACIÓN DE TRÁMITES; LA MEJORA DE SERVICIOS PRIORIZADOS; Y, LA AUTOMATIZACIÓN DE PROCESOS Y SERVICIOS PRIORIZADOS.</t>
  </si>
  <si>
    <t>INCREMENTAR LA GESTIÓN DE LA INFRAESTRUCTURA Y OPERACIONES TECNOLÓGICAS DE LA INFOMACIÓN MEDIANTE LA ADMINISTRACIÓN DE ACTIVOS Y SERVICIOS TECNOLÓGICOS.</t>
  </si>
  <si>
    <t>INCREMENTAR LA EFECTIVIDAD DE LA GESTIÓN DE LOS PROYECTOS TECNOIÓGICOS MEDIANTE LA IMPLEMENTACIÓN DE SISTEMAS INFORMÁTICOS</t>
  </si>
  <si>
    <t>INCREMENTAR LA EFECTIVIDAD, DISPONIBILIDAD E INTEROPERABILIDAD DE LOS SERVICIOS TECNOLÓGICOS MEDIANTE LA GESTIÓN DE RECURSOS DISPONIBLES</t>
  </si>
  <si>
    <t>INCREMENTAR LA EFECTIVIDAD DE LOS SERVICIOS DE SOPORTE Y ASISTENCIA TÉCNICA INFORMÁTICA MEDIANTE LA GESTIÓN DE RECURSOS TECNOLÓGICOS DISPONIBLES</t>
  </si>
  <si>
    <t>MODALIDAD DE SERVICIO</t>
  </si>
  <si>
    <t>METAS DE COBERTURA</t>
  </si>
  <si>
    <t>INDICADOR</t>
  </si>
  <si>
    <t>IV. MICROPLANIFICACIÓN</t>
  </si>
  <si>
    <t>REVISIÓN METAS</t>
  </si>
  <si>
    <t>V. ACTIVIDAD, METAS E INDICADORES</t>
  </si>
  <si>
    <t>VI. PROGRAMACIÓN DE LA META</t>
  </si>
  <si>
    <t>VII. INFORMACIÓN PRESUPUESTARIA</t>
  </si>
  <si>
    <t xml:space="preserve"> VIII. PROGRAMACIÓN FINANCIERA</t>
  </si>
  <si>
    <t>UNIDAD_DE_TRABAJO_</t>
  </si>
  <si>
    <t>DIRECCIÓN_DE_GESTI</t>
  </si>
  <si>
    <t>DIRECCIÓN_DE_ASESO</t>
  </si>
  <si>
    <t>DIRECCIÓN_DE_ORGAN</t>
  </si>
  <si>
    <t>DIRECCIÓN_DE_PATRO</t>
  </si>
  <si>
    <t>DIRECCIÓN_ADMINIST</t>
  </si>
  <si>
    <t>DIRECCIÓN_DEL_ADMI</t>
  </si>
  <si>
    <t>DIRECCIÓN_DE_INFRA</t>
  </si>
  <si>
    <t>DIRECCIÓN_FINANCIE</t>
  </si>
  <si>
    <t>DIRECCIÓN_DE_SECRE</t>
  </si>
  <si>
    <t>DIRECCIÓN_DE_COMUN</t>
  </si>
  <si>
    <t>DIRECCIÓN_DE_PARTI</t>
  </si>
  <si>
    <t>DIRECCIÓN_DE_RELAC</t>
  </si>
  <si>
    <t>DIRECCIÓN_DE_AUDIT</t>
  </si>
  <si>
    <t>DIRECCIÓN_DE_PLANI</t>
  </si>
  <si>
    <t>DIRECCIÓN_DE_SEGUI</t>
  </si>
  <si>
    <t>DIRECCIÓN_DE_SERVI</t>
  </si>
  <si>
    <t>DIRECCIÓN_DE_SEGUR</t>
  </si>
  <si>
    <t>DIRECCIÓN_DE_SOPOR</t>
  </si>
  <si>
    <t>DIRECCIÓN_DE_PROYE</t>
  </si>
  <si>
    <t>UNIDAD_ADMINISTRAT</t>
  </si>
  <si>
    <t>UNIDAD_DE_ASESORÍA</t>
  </si>
  <si>
    <t>UNIDAD_DE_PLANIFIC</t>
  </si>
  <si>
    <t>UNIDAD_DE_COMUNICA</t>
  </si>
  <si>
    <t>UNIDAD_DE_SERVICIO</t>
  </si>
  <si>
    <t>UNIDAD_DE_PROMOCIÓ</t>
  </si>
  <si>
    <t>OFICINA_TÉCNICA_DI</t>
  </si>
  <si>
    <t>UNIDAD_DE_ADOPCION</t>
  </si>
  <si>
    <t>UNIDAD_DE_INCLUSIÓ</t>
  </si>
  <si>
    <t>DIRECCIÓN_DE_TRANS</t>
  </si>
  <si>
    <t>DIRECCIÓN_DE_ADMIN</t>
  </si>
  <si>
    <t>DIRECCIÓN_ASEGURAM</t>
  </si>
  <si>
    <t>DIRECCIÓN_DE_EMPRE</t>
  </si>
  <si>
    <t>DIRECCIÓN_DE_DIÁLO</t>
  </si>
  <si>
    <t>DIRECCIÓN_DE_ACOMP</t>
  </si>
  <si>
    <t>DIRECCIÓN_DE_CORRE</t>
  </si>
  <si>
    <t>DIRECCIÓN_DE_PROTE</t>
  </si>
  <si>
    <t>DIRECCIÓN_DE_PREST</t>
  </si>
  <si>
    <t>DIRECCIÓN_DE_PREVE</t>
  </si>
  <si>
    <t>DIRECCIÓN_DE_ADOPC</t>
  </si>
  <si>
    <t>DIRECCIÓN_ESPECIAL</t>
  </si>
  <si>
    <t>DIRECCIÓN_DE_LA_JU</t>
  </si>
  <si>
    <t>DIRECCIÓN_DE_LA_PO</t>
  </si>
  <si>
    <t>7. INCENTIVAR UNA SOCIEDAD PARTICIPATIVA, CON UN ESTADO CERCANO AL SERVICIO DE LA CIUDADANÍA</t>
  </si>
  <si>
    <t>1. GARANTIZAR UNA VIDA DIGNA CON IGUALES OPORTUNIDADES PARA TODAS LAS PERSONAS</t>
  </si>
  <si>
    <t>DIRECCIÓN_DE__SERVICIOS_PROCESOS_Y_CALIDAD</t>
  </si>
  <si>
    <t>DIRECCIÓN__DE_GESTI</t>
  </si>
  <si>
    <t>DIRECCIÓN_DE__GESTIÓN_DEL_CAMBIO_Y_CULTURA_ORGANIZATIVA</t>
  </si>
  <si>
    <t>11. INCREMENTAR LA IMPLEMENTACIÓN DE ESTRATEGIAS DE MEJORAMIENTO DE LA CALIDAD DE LOS SERVICIOS DEL MIES Y LA SATISFACCIÓN DE SUS USUARIOS MEDIANTE LA ASESORÍA TÉCNICA EN EL DESARROLLO DE NORMATIVAS; EL DISEÑO Y CONSTRUCCIÓN DE HERRAMIENTAS Y METODOLOGÍAS DE DIAGNÓSTICO, MONITOREO Y MEJORA.</t>
  </si>
  <si>
    <t>DIRECCIÓN_DISTRITAL_04D01_SAN_PEDRO_DE_HUACA_TULCÁN_MIES</t>
  </si>
  <si>
    <t>DIRECCIÓN_DISTRITAL_17D11_MEJÍA_RUMIÑAHUI</t>
  </si>
  <si>
    <t>DIRECCIÓN_DISTRITAL_22D02_LORETO_ORELLANA</t>
  </si>
  <si>
    <t>DIRECCIÓN_DISTRITAL_06D01_CHAMBO_RIOBAMBA</t>
  </si>
  <si>
    <t>DIRECCIÓN_DISTRITAL_18D01_PARROQUIAS_URBANAS_LA_PENÍNSULA_a_SAN_FRANCISCO_Y_PARROQUIAS_RURALES_AUGUSTO_N_MARTÍNEZ_a_ATAHUALPA_MIES</t>
  </si>
  <si>
    <t>DIRECCIÓN_DISTRITAL_13D10_JAMA_PEDERNALES</t>
  </si>
  <si>
    <t>DIRECCIÓN_DISTRITAL_23D01_PARROQUIAS_URBANAS_RÍO_VERDE_a_CHIGUILPE_Y_PARROQUIAS_RURALES_ALLURIQUÍN_a_PERIFERIA_MIES</t>
  </si>
  <si>
    <t>DIRECCIÓN_DISTRITAL_12D03_MOCACHE_QUEVEDO</t>
  </si>
  <si>
    <t>DIRECCIÓN_DISTRITAL_01D01_PARROQUIAS_URBANAS_MACHÁNGARA_a_BELLAVISTA_Y_PARROQUIAS_RURALES_NULTI_a_SAYAUSI_MIES</t>
  </si>
  <si>
    <t>DIRECCIÓN_DISTRITAL_01D04_CHORDELEG_GUALACEO</t>
  </si>
  <si>
    <t>DIRECCIÓN_DISTRITAL_19D01_YACUAMBI__ZAMORA_MIES</t>
  </si>
  <si>
    <t>DIRECCIÓN_DISTRITAL_09D24_DURÁN</t>
  </si>
  <si>
    <t>DIRECCIÓN_DISTRITAL_17D02_PARROQUIAS_RURALES_CALDERÓN_a_GUAYLLABAMBA_MIES</t>
  </si>
  <si>
    <t>DIRECCIÓN_DISTRITAL_17D05_PARROQUIAS_URBANAS_LA_CONCEPCIÓN_a_JIPIJAPA_Y_PARROQUIAL_RURALES_NAYÓN_a_ZÁMBIZA_MIES</t>
  </si>
  <si>
    <t>N2</t>
  </si>
  <si>
    <t>INCREMENTAR EL ACCESO, LA CALIDAD Y LA EFICIENCIA EN LA RECTORÍA EN LA APLICACIÓN DE LAS POLÍTICAS PÚBLICAS DE DII EN LOS SERVICIOS PÙBLICOS Y PRIVADOS DE NIÑAS Y NIÑOS DE 0 A 3 AÑOS DE EDAD , CON LA CORRESPONSABILIDAD DE LA FAMILIA, COMUNIDAD Y ESTADO.</t>
  </si>
  <si>
    <t>N1</t>
  </si>
  <si>
    <t>COORDINACIÓN_ZONAL_1_DEL_</t>
  </si>
  <si>
    <t>Incrementar las capacidades institucionales</t>
  </si>
  <si>
    <t>Incrementar el acceso y calidad de los servicios de Inclusión Social con énfasis en los grupos de atención prioritaria y la población que se encuentra en pobreza o vulnerabilidad, para reducir las brechas existentes.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</si>
  <si>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MIES.</t>
  </si>
  <si>
    <t>Incrementar las intervenciones de prevención en el ámbito de la protección especial para la población susceptible de vulneración de derechos.</t>
  </si>
  <si>
    <t>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</t>
  </si>
  <si>
    <t>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</t>
  </si>
  <si>
    <t>DIRECCIÓN_DE__GESTIÓN_DE_INFORMACIÓN_Y_DATOS</t>
  </si>
  <si>
    <t>DIRECCIÓN_DE_SERVICIOS_DEDOMICILIAR</t>
  </si>
  <si>
    <t>INCREMENTAR EL ACCESO, LA CALIDAD Y LA EFICIENCIA EN LA RECTORÍA EN LA APLICACIÓN DE LAS POLÍTICAS PÚBLICAS DE DII EN LOS SERVICIOS PÙBLICOS Y PRIVADOS DE NIÑAS Y NIÑOS DE 0 A 3 DE EDAD , CON LA CORRESPONSABILIDAD DE LA FAMILIA, COMUNIDAD Y ESTADO</t>
  </si>
  <si>
    <t>DIRECCIÓN_DE_SERVICIRROLLO_INFANTIL</t>
  </si>
  <si>
    <t>DIRECCIÓN_DE_SERVICICIÓN_DOMICILIAR</t>
  </si>
  <si>
    <t>DIRECCIÓN_DE_SERVICIOARROLLO_INFANTIL</t>
  </si>
  <si>
    <t>DIRECCIÓN_DE_SERVICIONCIÓN_DOMICILIAR</t>
  </si>
  <si>
    <t xml:space="preserve">INCREMENTAR LA PROMOCIÓN DEL DESARROLLO DE NIÑAS Y NIÑOS DE 0 A 3 AÑOS DE EDAD MEDIANTEEL ACCESO, LA CALIDAD, Y LA RECTORÍA DE LOS SERVICIOS CNH DE ATENCIÓN DIRECTA CON LA CORRESPONSABILIDAD DE LAS FAMILIAS,LA COMUNIDAD Y EL ESTADO.
</t>
  </si>
  <si>
    <t>INCREMENTAR LAS CAPACIDADES INSTITUCIONALES</t>
  </si>
  <si>
    <t>n1</t>
  </si>
  <si>
    <t>n2</t>
  </si>
  <si>
    <t>INCREMENTAR LA EFICIENCIA Y EFICACIA EN LOS PROCESOS ADMINISTRATIVOS, FINANCIEROS Y DE PLANIFICACIÓN DE LA ZONA</t>
  </si>
  <si>
    <t>UNIDAD_ADMINISTRATIVTIVA_FINANCIERA</t>
  </si>
  <si>
    <t>n4</t>
  </si>
  <si>
    <t>INCREMENTAR LA EFICIENCIA EN LA GESTIÓN ADMINISTRATIVA Y FINANCIERA DE PROGRAMAS, PROYECTOS Y SERVICIOS QUE BRINDA EL MIES, MEDIANTE A LA APLICACIÓN DE HERRAMIENTAS DE CONTROL Y SEGUIMIENTO A LA EJECUCIÓN DEL GASTO</t>
  </si>
  <si>
    <t>UNIDAD_ADMINISTRATIVAATIVA_FINANCIERA</t>
  </si>
  <si>
    <t>UNIDAD_DE_ASESORÍA_JUSESORÍA_JURÍDICA</t>
  </si>
  <si>
    <t>UNIDAD_DE_PLANIFICACISOS_ESTRATÉGICOS</t>
  </si>
  <si>
    <t>UNIDAD_DE_COMUNICACIÓPACIÓN_CIUDADANA</t>
  </si>
  <si>
    <t>UNIDAD_DE_ASESORÍA_JESORÍA_JURÍDICA</t>
  </si>
  <si>
    <t>UNIDAD_DE_PLANIFICACOS_ESTRATÉGICOS</t>
  </si>
  <si>
    <t>UNIDAD_DE_COMUNICACIACIÓN_CIUDADANA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</si>
  <si>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MIES.</t>
  </si>
  <si>
    <t>INCREMENTAR LAS INTERVENCIONES DE PREVENCIÓN EN EL ÁMBITO DE LA PROTECCIÓN ESPECIAL PARA LA POBLACIÓN SUSCEPTIBLE DE VULNERACIÓN DE DERECHOS.</t>
  </si>
  <si>
    <t>UNIDAD_DE_ADOPCIONES_Y_ESENTO_LEGAL</t>
  </si>
  <si>
    <t>INCREMENTAR LA EFICIENCIA Y EFICACIA EN EL SEGUIMIENTO, EVALUACIÓN Y CONTROL DE LOS SERVICIOS SOCIALES DE COMPETENCIA DEL MIES, HACIA LOS GRUPOS DE ATENCIÓN PRIORITARIA Y LA POBLACIÓN QUE SE ENCUENTRA EN SITUACIÓN DE POBREZA Y VULNERABILIDAD DE LA ZONA.</t>
  </si>
  <si>
    <t>UNIDAD_DE_ADOPCIONESECIMIENTO_LEGAL</t>
  </si>
  <si>
    <t>UNIDAD_DE_ADOPCIONES_RECIMIENTO_LEGAL</t>
  </si>
  <si>
    <t>INCREMENTAR LA EFICACIA EN LA PRESTACIÓN DE SERVICIOS CON ÉNFASIS EN LOS GRUPOS DE ATENCIÓN PRIORITARIA MEDIANTE LA APLICACIÓN DE NORMAS TÉCNICAS , ASISTENCIA TÉCNICA, CONTROL A LA APLICACIÓN DE ESTÁNDARES DE CALIDAD DE LOS SERVICIOS E IMPLEMENTACIÓN DE PLANES DE MEJORAMIENTO.</t>
  </si>
  <si>
    <t>INCREMENTAR LA EFICIENCIA EN LA PRESTACIÓN DE SERVICIOS CON ÉNFASIS EN LOS GRUPOS DE ATENCIÓN PRIORITARIA MEDIANTE LA APLICACIÓN DE NORMAS TÉCNICAS, ASISTENCIA TÉCNICA, CONTROL A LA APLICACIÓN DE ESTÁNDARES DE CALIDAD DE LOS SERVICIOS E IMPLEMENTACIÓN DE PLANES DE MEJORAMIENTO.</t>
  </si>
  <si>
    <t xml:space="preserve">PROG. 55 INCREMENTAR LA EFICIENCIA Y EL EFECTIVO EJERCICIO DEL DERECHO A PERTENECER A UNA FAMILIA EN FAVOR DE LAS NIÑAS, NIÑOS Y ADOLESCENTES MEDIANTE EL SEGUIMIENTO A LOS PROCESOS DE ESCLARECIMIENTO LEGAL DE LOS NNA PRIVADOS DE SU MEDIO FAMILIAR, MODELO DE GESTIÓN Y EJECUCIÓN AL CONVENIO DE LA HAYA DE 1993 RELATIVO A ADOPCIÓN INTERNACIONAL. </t>
  </si>
  <si>
    <t xml:space="preserve">PROG. 55 INCREMENTAR EL DESARROLLO DE ESTRATEGIAS DE PREVENCIÓN DE VULNERACIÓN DE DERECHOS MEDIANTE LA CAPACITACIÓN Y SEGUIMIENTO PARA LA EJECUCIÓN DE PROCESOS QUE INCIDAN EN LA ERRADICACIÓN DE LA VIOLENCIA DE GÉNERO, FORMACIÓN CONTINUA-VIRTUAL Y PRESENCIAL, ESTRATEGIAS EDUCOMUNICACIONALES DE SENSIBILIZACIÓN Y CONFORMACIÓN DE COMUNIDADES ORGANIZADAS, CON ACCIONES DE COORDINACIÓN INTRA E INTERINSTITUCIONAL. </t>
  </si>
  <si>
    <t xml:space="preserve">PROG. 55 INCREMENTAR LA CALIDAD Y EFICIENCIA DE LOS SERVICIOS DE PROTECCIÓN ESPECIAL EN CORRESPONSABILIDAD CON LA FAMILIA Y COMUNIDAD MEDIANTE CAPACITACIÓN, ASISTENCIA TÉCNICA Y SEGUIMIENTO A LA IMPLEMENTACIÓN DE LA POLÍTICA PÚBLICA DE PROTECCIÓN ESPECIAL PARA LA ATENCIÓN DE NIÑAS, NIÑOS Y ADOLESCENTES EN RIESGO O VULNERADOS EN SUS DERECHOS. </t>
  </si>
  <si>
    <t xml:space="preserve">PROG. 56 INCREMENTAR LA PROMOCIÓN DEL DESARROLLO DE NIÑAS Y NIÑOS DE 0 A 3 AÑOS DE EDAD MEDIANTEEL ACCESO, LA CALIDAD, Y LA RECTORÍA DE LOS SERVICIOS CNH DE ATENCIÓN DIRECTA CON LA CORRESPONSABILIDAD DE LAS FAMILIAS,LA COMUNIDAD Y EL ESTADO.
</t>
  </si>
  <si>
    <t>PROG. 56 INCREMENTAR LA PROMOCIÓN DEL DESARROLLO DE NIÑAS Y NIÑOS DE 1 A 3 AÑOS DE EDAD MEDIANTE EL ACCESO, LA CALIDAD, Y LA RECTORÍA DE LOS SERVICIOS CIBV DE ATENCIÓN DIRECTA Y OPERADO POR TERCEROS CORRESPONSABILIDAD DE LAS FAMILIAS,LA COMUNIDAD Y EL ESTADO.</t>
  </si>
  <si>
    <t xml:space="preserve">PROG. 57 INCREMENTAR LA EFICIENCIA DE LA POLÍTICA PÚBLICA DE INCLUSIÓN ECONÓMICA ORIENTADA A LOS USUARIOS DEL CRÉDITO DE DESARROLLO HUMANO Y ACTORES DE LA ECONOMÍA POPULAR Y SOLIDARIA MEDIANTE EL FORTALECIMIENTO ORGANIZATIVO Y LA PROMOCIÓN DE LA ECONOMÍA POPULAR Y SOLIDARIA </t>
  </si>
  <si>
    <t xml:space="preserve">PROG. 57 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 </t>
  </si>
  <si>
    <t xml:space="preserve">PROG. 57 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 </t>
  </si>
  <si>
    <t xml:space="preserve">PROG. 57 INCREMENTAR LA APLICACIÓN DE LA POLÍTICA DE CORRESPONSABILIDAD Y SU TRANSVERSALIZACIÓN MEDIANTE LA ARTICULACIÓN, SENSIBILIZACIÓN, PROMOCIÓN Y MEDICIÓN PARA EL CUMPLIMIENTO DE LAS CONDICIONALIDADES EN EL MARCO DE LA DE ACOMPAÑAMIENTO FAMILIAR Y SERVICIOS MIES. </t>
  </si>
  <si>
    <t xml:space="preserve">PROG. 58 INCREMENTAR LA CALIDAD DE LA ATENCIÓN PARA LA POBLACIÓN ADULTA MAYOR MEDIANTE LA PROPUESTA DE POLÍTICA PÚBLICA; ACTUALIZACIÓN Y SOCIALIZACIÓN DE NORMATIVA TÉCNICA, PROGRAMAS DE MEJORA, MODELOS DE ATENCIÓN Y GESTIÓN DEL SERVICIO. </t>
  </si>
  <si>
    <t xml:space="preserve">PROG. 59 INCREMENTAR LA EFICIENCIA EN LA ATENCIÓN A PERSONAS CON DISCAPACIDAD MEDIANTE LA IMPLEMENTACIÓN, SEGUIMIENTO Y MONITOREO A LAS MODALIDADES DE ATENCIÓN </t>
  </si>
  <si>
    <t xml:space="preserve">PROG. 59 INCREMENTAR LA EFICIENCIA EN LA GESTIÓN DEL BONO JOAQUÍN GALLEGOS LARA MEDIANTE EL SEGUIMIENTO A LA IMPLEMENTACIÓN DE LA NORMATIVA Y PROCESO DE GESTIÓN. </t>
  </si>
  <si>
    <t>N4</t>
  </si>
  <si>
    <t>UNIDAD_DE_TRABAJO_SOCIALAJO_SOCIAL</t>
  </si>
  <si>
    <t>UNIDAD_DE_TRABAJO_SOCE_TRABAJO_SOCIAL</t>
  </si>
  <si>
    <t>UNIDAD_DE_SERVICIOS_Y_ATEY_ATENCIÓN</t>
  </si>
  <si>
    <t>UNIDAD_DE_SERVICIOS_YICIOS_Y_ATENCIÓN</t>
  </si>
  <si>
    <t>UNIDAD_DE_PROMOCIÓN_Y_MOVDAD_SOCIAL</t>
  </si>
  <si>
    <t>UNIDAD_DE_PROMOCIÓN_YMOVILIDAD_SOCIAL</t>
  </si>
  <si>
    <t>OFICINA_TÉCNICA_DISTRITALISTRITALES</t>
  </si>
  <si>
    <t>OFICINA_TÉCNICA_DISTRNICA_DISTRITALES</t>
  </si>
  <si>
    <t>UNIDAD_DE_INCLUSIÓN_SOCIAIÓN_SOCIAL</t>
  </si>
  <si>
    <t>UNIDAD_DE_INCLUSIÓN_SINCLUSIÓN_SOCIAL</t>
  </si>
  <si>
    <t>UNIDAD_DE_INCLUSIÓN_ECONÓ_ECONÓMICA</t>
  </si>
  <si>
    <t>UNIDAD_DE_INCLUSIÓN_ELUSIÓN_ECONÓMICA</t>
  </si>
  <si>
    <t>UNIDAD_DE_TRABAJO_SO_TRABAJO_SOCIAL</t>
  </si>
  <si>
    <t>UNIDAD_DE_SERVICIOS_CIOS_Y_ATENCIÓN</t>
  </si>
  <si>
    <t>UNIDAD_DE_PROMOCIÓN_OVILIDAD_SOCIAL</t>
  </si>
  <si>
    <t>OFICINA_TÉCNICA_DISTICA_DISTRITALES</t>
  </si>
  <si>
    <t>UNIDAD_DE_INCLUSIÓN_NCLUSIÓN_SOCIAL</t>
  </si>
  <si>
    <t>UNIDAD_DE_INCLUSIÓN_USIÓN_ECONÓMICA</t>
  </si>
  <si>
    <t>DIRECCIÓN_DE__GESTIÓN_DE_ÓN_Y_DATOS</t>
  </si>
  <si>
    <t>DIRECCIÓN_DE__GESTIÓRMACIÓN_Y_DATOS</t>
  </si>
  <si>
    <t>DIRECCIÓN_DE__GESTIÓNORMACIÓN_Y_DATOS</t>
  </si>
  <si>
    <t>DIRECCIÓN_DE_ASESORÍA_JURA_JURÍDICA</t>
  </si>
  <si>
    <t>DIRECCIÓN_DE_ASESORÍESORÍA_JURÍDICA</t>
  </si>
  <si>
    <t>DIRECCIÓN_DE_ASESORÍASESORÍA_JURÍDICA</t>
  </si>
  <si>
    <t>DIRECCIÓN_DE_ORGANIZACIONS_SOCIALES</t>
  </si>
  <si>
    <t>DIRECCIÓN_DE_ORGANIZCIONES_SOCIALES</t>
  </si>
  <si>
    <t>DIRECCIÓN_DE_ORGANIZAACIONES_SOCIALES</t>
  </si>
  <si>
    <t>DIRECCIÓN_DE_PATROCINIOPATROCINIO</t>
  </si>
  <si>
    <t>DIRECCIÓN_DE_PATROCIN_DE_PATROCINIO</t>
  </si>
  <si>
    <t>DIRECCIÓN_DE_PATROCINÓN_DE_PATROCINIO</t>
  </si>
  <si>
    <t>DIRECCIÓN_ADMINISTRATIVANISTRATIVA</t>
  </si>
  <si>
    <t>DIRECCIÓN_ADMINISTRA_ADMINISTRATIVA</t>
  </si>
  <si>
    <t>DIRECCIÓN_ADMINISTRATN_ADMINISTRATIVA</t>
  </si>
  <si>
    <t>DIRECCIÓN_DEL_ADMINISTRACOS_HUMANOS</t>
  </si>
  <si>
    <t>DIRECCIÓN_DEL_ADMINIECURSOS_HUMANOS</t>
  </si>
  <si>
    <t>DIRECCIÓN_DEL_ADMINISRECURSOS_HUMANOS</t>
  </si>
  <si>
    <t>DIRECCIÓN_DE_INFRAESTRUCTESTRUCTURA</t>
  </si>
  <si>
    <t>DIRECCIÓN_DE_INFRAESINFRAESTRUCTURA</t>
  </si>
  <si>
    <t>DIRECCIÓN_DE_INFRAEST_INFRAESTRUCTURA</t>
  </si>
  <si>
    <t>DIRECCIÓN_FINANCIERA_INANCIERA_</t>
  </si>
  <si>
    <t>DIRECCIÓN_FINANCIERAIÓN_FINANCIERA_</t>
  </si>
  <si>
    <t>DIRECCIÓN_FINANCIERA_CIÓN_FINANCIERA_</t>
  </si>
  <si>
    <t>DIRECCIÓN_DE_SECRETARÍA_GÍA_GENERAL</t>
  </si>
  <si>
    <t>DIRECCIÓN_DE_SECRETARETARÍA_GENERAL</t>
  </si>
  <si>
    <t>DIRECCIÓN_DE_SECRETARCRETARÍA_GENERAL</t>
  </si>
  <si>
    <t>DIRECCIÓN_DE_COMUNICACIÓNIÓN_SOCIAL</t>
  </si>
  <si>
    <t>DIRECCIÓN_DE_COMUNICNICACIÓN_SOCIAL</t>
  </si>
  <si>
    <t>DIRECCIÓN_DE_COMUNICAUNICACIÓN_SOCIAL</t>
  </si>
  <si>
    <t>DIRECCIÓN_DE_PARTICIPACIÓ_CIUDADANA</t>
  </si>
  <si>
    <t>DIRECCIÓN_DE_PARTICIACIÓN_CIUDADANA</t>
  </si>
  <si>
    <t>DIRECCIÓN_DE_PARTICIPPACIÓN_CIUDADANA</t>
  </si>
  <si>
    <t>DIRECCIÓN_DE_RELACIONES_YERNACIONAL</t>
  </si>
  <si>
    <t>DIRECCIÓN_DE_RELACION_INTERNACIONAL</t>
  </si>
  <si>
    <t>DIRECCIÓN_DE_RELACIONÓN_INTERNACIONAL</t>
  </si>
  <si>
    <t>DIRECCIÓN_DE_AUDITORÍA_INÍA_INTERNA</t>
  </si>
  <si>
    <t>DIRECCIÓN_DE_AUDITORDITORÍA_INTERNA</t>
  </si>
  <si>
    <t>DIRECCIÓN_DE_AUDITORÍUDITORÍA_INTERNA</t>
  </si>
  <si>
    <t>DIRECCIÓN_DE_PLANIFICACIÓ_INVERSIÓN</t>
  </si>
  <si>
    <t>DIRECCIÓN_DE_PLANIFIIÓN_E_INVERSIÓN</t>
  </si>
  <si>
    <t>DIRECCIÓN_DE_PLANIFICCIÓN_E_INVERSIÓN</t>
  </si>
  <si>
    <t>DIRECCIÓN_DE_SEGUIMIENTO__PROYECTOS</t>
  </si>
  <si>
    <t>DIRECCIÓN_DE_SEGUIMIMAS_Y_PROYECTOS</t>
  </si>
  <si>
    <t>DIRECCIÓN_DE_SEGUIMIEAMAS_Y_PROYECTOS</t>
  </si>
  <si>
    <t>DIRECCIÓN_DE__SERVICIOS_P_Y_CALIDAD</t>
  </si>
  <si>
    <t>DIRECCIÓN_DE__SERVICCESOS_Y_CALIDAD</t>
  </si>
  <si>
    <t>DIRECCIÓN_DE__SERVICIOCESOS_Y_CALIDAD</t>
  </si>
  <si>
    <t>DIRECCIÓN_DE__GESTIÓN_DELGANIZATIVA</t>
  </si>
  <si>
    <t>DIRECCIÓN_DE__GESTIÓRA_ORGANIZATIVA</t>
  </si>
  <si>
    <t>DIRECCIÓN_DE__GESTIÓNURA_ORGANIZATIVA</t>
  </si>
  <si>
    <t>DIRECCIÓN_DE_SEGURIDAD_IN_Y_RIESGOS</t>
  </si>
  <si>
    <t>DIRECCIÓN_DE_SEGURIDLIDAD_Y_RIESGOS</t>
  </si>
  <si>
    <t>DIRECCIÓN_DE_SEGURIDAILIDAD_Y_RIESGOS</t>
  </si>
  <si>
    <t>DIRECCIÓN_DE_SOPORTE_A_USA_USUARIOS</t>
  </si>
  <si>
    <t>DIRECCIÓN_DE_SOPORTEORTE_A_USUARIOS</t>
  </si>
  <si>
    <t>DIRECCIÓN_DE_SOPORTE_PORTE_A_USUARIOS</t>
  </si>
  <si>
    <t>DIRECCIÓN_DE_INFRAESTRUCTONES_DE_TI</t>
  </si>
  <si>
    <t>DIRECCIÓN_DE_INFRAESERACIONES_DE_TI</t>
  </si>
  <si>
    <t>DIRECCIÓN_DE_INFRAESTPERACIONES_DE_TI</t>
  </si>
  <si>
    <t>DIRECCIÓN_DE_PROYECTOS_TIYECTOS_TIC</t>
  </si>
  <si>
    <t>DIRECCIÓN_DE_PROYECTE_PROYECTOS_TIC</t>
  </si>
  <si>
    <t>DIRECCIÓN_DE_PROYECTODE_PROYECTOS_TIC</t>
  </si>
  <si>
    <t xml:space="preserve">INCREMENTAR LA EFICIENCIA EN EL PROCESAMIENTO Y LA PROVISIÓN DE DATOS E INFORMACIÓN SOCIAL Y GEOGRÁFICA MEDIANTE LA DEFINICIÓN Y VALIDACIÓN DE LINEAMIENTOS, ELABORACIÓN Y SISTEMATIZACIÓN DE DOCUMENTOS TÉCNICOS. </t>
  </si>
  <si>
    <t xml:space="preserve">INCREMENTAR LA CALIDAD Y LA PERTINENCIA EN LA GENERACIÓN DE INSUMOS ANALÍTICOS MEDIANTE LA DEFINICIÓN DE LÍNEAS DE INVESTIGACIÓN Y EJECUCIÓN DE UN PLAN DE INVESTIGACIÓN DE TEMAS RELACIONADOS A LAS COMPETENCIAS DEL MIES. </t>
  </si>
  <si>
    <t xml:space="preserve">INCREMENTAR LAS CAPACIDADES TÉCNICAS Y CONOCIMIENTO EN MATERIA DE INCLUSIÓN ECONÓMICA Y SOCIAL MEDIANTE LA GENERACIÓN DE ESPACIOS DE DISCUSIÓN Y DEBATE, LA DIFUSIÓN DE LAS PUBLICACIONES Y REPORTES Y, LA CAPACITACIÓN A LOS FUNCIONARIOS DEL MIES. </t>
  </si>
  <si>
    <t>COORD. INVESTIGACIÓN</t>
  </si>
  <si>
    <t xml:space="preserve">INCREMENTAR LA EFICIENCIA Y EFICACIA DE LA GESTIÓN FINANCIERA MEDIANTE EL DISEÑO, CAPACITACIÓN E IMPLEMENTACIÓN DE INSTRUMENTOS DE CONTROL, SEGUIMIENTO PRESUPUESTARIO Y SIMPLIFICACIÓN DEL PROCESO DE PAGO </t>
  </si>
  <si>
    <t xml:space="preserve">INCREMENTAR LA EFICIENCIA Y EFICACIA EN LA GESTIÓN DE LOS SUBSISTEMAS DE TALENTO HUMANO MEDIANTE LA EJECUCIÓN Y MONITOREO DE LOS LINEAMIENTOS ESTABLECIDOS EN EL MARCO LEGAL VIGENTE. </t>
  </si>
  <si>
    <t xml:space="preserve">INCREMENTAR LA EFICIENCIA Y EFICACIA EN LA GESTIÓN DE INFRAESTRUCTURA MEDIANTE LA ELABORACIÓN Y APLICACIÓN DE LOS PROCEDIMIENTOS DE DISEÑO, MANTENIMIENTO Y SEGUIMIENTO DE LA INFRAESTRUCTURA INSTITUCIONAL </t>
  </si>
  <si>
    <t>Admin Financiera</t>
  </si>
  <si>
    <t xml:space="preserve">INCREMENTAR LA EFICIENCIA Y EFICACIA EN LA GESTIÓN INSTITUCIONAL EN MATERIA DE ASESORÍA JURÍDICA Y DESARROLLO NORMATIVO MEDIANTE LA CONSTRUCCIÓN Y LA DIFUSIÓN DE INSTRUMENTOS NORMATIVOS, ENTREGA DE CRITERIOS JURÍDICOS Y OPORTUNA ATENCIÓN DE TRÁMITES DE CONTRATACIÓN PÚBLICA </t>
  </si>
  <si>
    <t xml:space="preserve">INCREMENTAR LA EFICIENCIA Y EFICACIA DE LA RECTORÍA EN LA GESTIÓN CENTRAL Y DESCONCENTRADA EN MATERIA DE ORGANIZACIONES SOCIALES MEDIANTE LA IMPLEMENTACIÓN DE MECANISMOS Y HERRAMIENTAS PARA LA APLICACIÓN DE LA NORMATIVA LEGAL VIGENTE </t>
  </si>
  <si>
    <t xml:space="preserve">INCREMENTAR LA EFICIENCIA Y EFICACIA DE LA GESTIÓN EN MATERIA DE PATROCINIO MEDIANTE LA IMPLEMENTACIÓN DE HERRAMIENTAS DE SEGUIMIENTO Y SUPERVISIÓN PARA EL CORRECTO IMPULSO DE LOS PROCESOS JUDICIALES Y EL DESPACHO OPORTUNO DE LOS RECURSOS ADMINISTRATIVOS </t>
  </si>
  <si>
    <t>Coord. Jurídica</t>
  </si>
  <si>
    <t xml:space="preserve">INCREMENTAR LA OPERATIVIZACIÓN DE ESTRATEGIAS DE DESARROLLO ORGANIZACIONAL, GESTIÓN DEL CAMBIO Y FORTALECIMIENTO DE LA CULTURA ORGANIZACIONAL MEDIANTE EL DESARROLLO Y EJECUCIÓN DE ACTIVIDADES, TALLERES, CAMPAÑAS; Y, EL DISEÑO DE INSTRUMENTOS TÉCNICOS. </t>
  </si>
  <si>
    <t xml:space="preserve">INCREMENTAR LA IMPLEMENTACIÓN DE ESTRATEGIAS DE MEJORAMIENTO DE LA CALIDAD DE LOS SERVICIOS DEL MIES Y LA SATISFACCIÓN DE SUS USUARIOS MEDIANTE LA ASESORÍA TÉCNICA EN EL DESARROLLO DE NORMATIVAS; EL DISEÑO Y CONSTRUCCIÓN DE HERRAMIENTAS Y METODOLOGÍAS DE DIAGNÓSTICO, MONITOREO Y MEJORA. </t>
  </si>
  <si>
    <t xml:space="preserve">INCREMENTAR LA MADUREZ DE LA GESTIÓN POR PROCESOS Y SERVICIOS MEDIANTE LA INSTITUCIONALIZACIÓN DE LA CULTURA POR PROCESOS; LA APLICACIÓN DEL CICLO DE MEJORA CONTINUA; LA SIMPLIFICACIÓN DE TRÁMITES; LA MEJORA DE SERVICIOS PRIORIZADOS; Y, LA AUTOMATIZACIÓN DE PROCESOS Y SERVICIOS PRIORIZADOS. </t>
  </si>
  <si>
    <t xml:space="preserve">INCREMENTAR LA EFICIENCIA Y EFECTIVIDAD DEL PROCESO DE PLANIFICACIÓN INSTITUCIONAL MEDIANTE LA IMPLEMENTACIÓN DE METODOLOGÍAS, PROTOCOLOS, INSTRUMENTOS, TALLERES DIRIGIDO A TÉCNICOS A NIVEL CENTRAL Y DESCONCENTRADO. </t>
  </si>
  <si>
    <t xml:space="preserve">INCREMENTAR LA EFECTIVIDAD DEL SEGUIMIENTO A LA GESTIÓN INSTITUCIONAL MEDIANTE LA IMPLEMENTACIÓN DE INSTRUMENTOS DE SEGUIMIENTO, LA EVALUACIÓN DE PROYECTOS Y LA COORDINACIÓN CON LAS AUTORIDADES RESPECTIVAS. </t>
  </si>
  <si>
    <t>COORD. PLANIFICACIÓN</t>
  </si>
  <si>
    <t xml:space="preserve">INCREMENTAR LA EFECTIVIDAD DE LA GESTIÓN TECNOLÓGICA INSTITUCIONAL
</t>
  </si>
  <si>
    <t xml:space="preserve">INCREMENTAR LA DISPONIBILIDAD DE LA INFRAESTRUCTURA DE HARDWARE, SOFTWARE Y ELEMENTOS DE COMUNICACIONES QUE SOPORTAN LAS APLICACIONES MEDIANTE LA AMPLIACIÓN, RENOVACIÓN, OPERACIÓN Y MANTENIMIENTO DE LA INFRAESTRUCTURA TECNOLÓGICA. </t>
  </si>
  <si>
    <t xml:space="preserve">INCREMENTAR LA EFICIENCIA EN LA ATENCIÓN DE LAS NECESIDADES INSTITUCIONALES EN RELACIÓN AL DESARROLLO LA IMPLEMENTACIÓN Y MANTENIMIENTO DE SISTEMAS INFORMÁTICOS MEDIANTE LA AUTOMATIZACIÓN DE PROCESOS, IMPLEMENTACIÓN DE BUENAS PRACTICA , EL USO EFICIENTE DE LOS RECURSOS Y LA IMPLEMENTACIÓN DE HERRAMIENTES QUE OPTIMICEN EL TRABAJO </t>
  </si>
  <si>
    <t>INCREMENTAR LOS NIVELES DE INTEGRIDAD, CONFIDENCIALIDAD Y DISPONIBILIDAD DE LOS SERVICIOS TECNOLÓGICOS Y SU PLATAFORMA MEDIANTE LA IMPLEMENTACIÓN DE POLÍTICAS, PROCEDIMIENTOS, HERRAMIENTAS Y CONTROLES DE SEGURIDAD QUE GARANTICEN EL ASEGURAMIENTO DE LOS SISTEMAS DE INFORMACIÓN</t>
  </si>
  <si>
    <t xml:space="preserve">INCREMENTAR LA EFECTIVIDAD DE LOS SERVICIOS DE SOPORTE Y ASISTENCIA TÉCNICA INFORMÁTICA MEDIANTE LA GESTIÓN DE RECURSOS TECNOLÓGICOS DISPONIBLES </t>
  </si>
  <si>
    <t>COORD. TICS</t>
  </si>
  <si>
    <t>DESPACJO</t>
  </si>
  <si>
    <t xml:space="preserve">INCREMENTAR LA EFICIENCIA Y EFICACIA EN LA GESTIÓN DE SECRETARÍA GENERAL MEDIANTE CAPACITACIONES; TALLERES; MESAS NACIONALES DE TRABAJO; PARA LA APLICACIÓN DE LA NORMATIVA INTERNA SOBRE GESTIÓN DOCUMENTAL, ARCHIVO Y CORRESPONDENCIA INCREMENTAR LA EFICIENCIA Y EFICACIA EN LA GESTIÓN DE SECRETARÍA GENERAL MEDIANTE CAPACITACIONES; TALLERES; SPOTS INSTITUCIONAL; MESAS NACIONALES DE TRABAJO; NORMATIVA INTERNA SOBRE GESTIÓN DOCUMENTAL, ARCHIVO Y CORRESPONDENCIA; E IMPLEMENTACIÓN DE INFRAESTRUCTURA. </t>
  </si>
  <si>
    <t xml:space="preserve">INCREMENTAR EL POSICIONAMIENTO DE LA IMAGEN INSTITUCIONAL DEL MINISTERIO DE INCLUSIÓN ECONÓMICA Y SOCIAL Y DE SUS AUTORIDADES MEDIANTE LA APLICACIÓN DE ESTRATEGIAS (EJECUCIÓN DE EVENTOS, CAMPAÑAS, ELABORACIÓN DE PRODUCTOS Y MATERIALES COMUNICACIONALES Y EL USO DE CANALES COMUNICACIONALES (MEDIOS DE COMUNICACIÓN MASIVOS Y ALTERNATIVOS). </t>
  </si>
  <si>
    <t xml:space="preserve">INCREMENTAR LA PARTICIPACIÓN Y LA EFICIENCIA EN LA GESTIÓN DE RECURSOS DE COOPERACIÓN INTERNACIONAL DE FORMA COMPLEMENTARIA A LAS ACCIONES QUE REALIZA EL MIES, MEDIANTE LA NEGOCIACIÓN CON ENTIDADES INTERNACIONALES Y MULTILATERALES, CON LA IMPLEMENTACIÓN DE REPORTES E INFORMES DE MONITOREO, HOJAS DE RUTA, CAPACITACIÓN EN COOPERACIÓN Y EL DESARROLLO DE UN SISTEMA DE GESTIÓN DE INSTRUMENTOS EN COOPERACIÓN INTERNACIONAL. </t>
  </si>
  <si>
    <t xml:space="preserve">INCREMENTAR LA PARTICIPACIÓN DE ESPACIOS INTERNACIONALES POTENCIALMENTE ESTRATÉGICOS PARA EL MIES, MEDIANTE LA DEFINICIÓN DE UNA AGENDA ESTRATÉGICA INTERNACIONAL INSTITUCIONAL Y LA ELABORACIÓN DE LINEAMIENTOS PARA EL MANEJO DEL RELACIONAMIENTO INSTITUCIONAL INTERNACIONAL. </t>
  </si>
  <si>
    <t xml:space="preserve">INCREMENTAR LA EFICIENCIA EN LA ADMINISTRACIÓN DE LA INFORMACIÓN DE LAS TRANSFERENCIAS MONETARIAS MEDIANTE LA GESTIÓN DE LOS SISTEMAS DE INFORMACIÓN, IDENTIFICACIÓN, DEPURACIÓN Y HABILITACIÓN DE LOS USUARIOS DE LAS TRANSFERENCIAS MONETARIAS Y LA IMPLEMENTACIÓN DE LOS MODELOS DE DATOS. </t>
  </si>
  <si>
    <t xml:space="preserve">INCREMENTAR LA EFICIENCIA EN LA GESTIÓN DE PAGOS, PUNTOS DE PAGO Y CONTINGENCIAS MEDIANTE LA APLICACIÓN OPORTUNA DE PROCESOS DE GESTIÓN, CONFORME LA NORMATIVA LEGAL VIGENTE </t>
  </si>
  <si>
    <t xml:space="preserve">INCREMENTAR LA EFICIENCIA EN LA GESTIÓN OPERATIVA DE LOS SERVICIOS COMPLEMENTARIOS DE LAS TRANSFERENCIAS MONETARIAS MEDIANTE LA EJECUCIÓN DE LOS PROCESOS DE CONTROL Y ATENCIÓN A LOS USUARIOS DE TRANSFERENCIAS; Y LA MEDICIÓN DEL USO DE LOS SERVICIOS POR PARTE DE LOS USUARIOS </t>
  </si>
  <si>
    <t xml:space="preserve">INCREMENTAR LA EFICIENCIA EN LA GESTIÓN DE PAGO DE LAS TRANSFERENCIAS MONETARIAS, MEDIANTE LA APLICACIÓN DE LA NORMATIVA LEGAL VIGENTE Y CAPACITACIÓN AL PERSONAL PARA OPTIMIZAR LA EJECUCIÓN PRESUPUESTARIA </t>
  </si>
  <si>
    <t xml:space="preserve">INCREMENTAR LA EFICIENCIA DE LA POLÍTICA PÚBLICA DE INCLUSIÓN ECONÓMICA ORIENTADA A LOS USUARIOS DEL CRÉDITO DE DESARROLLO HUMANO Y ACTORES DE LA ECONOMÍA POPULAR Y SOLIDARIA MEDIANTE EL FORTALECIMIENTO ORGANIZATIVO Y LA PROMOCIÓN DE LA ECONOMÍA POPULAR Y SOLIDARIA </t>
  </si>
  <si>
    <t xml:space="preserve">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 </t>
  </si>
  <si>
    <t>DIRECCIÓN_DE_EMPRENDIMIENEL_TRABAJO</t>
  </si>
  <si>
    <t>DIRECCIÓN_DE_EMPRENDIÓN_DEL_TRABAJO</t>
  </si>
  <si>
    <t>DIRECCIÓN_DE_EMPRENDICIÓN_DEL_TRABAJO</t>
  </si>
  <si>
    <t>INCREMENTAR LA EFICIENCIA EN LA APLICACIÓN DE LAS POLÍTICAS DE ACOMPAÑAMIENTO FAMILIAR Y CORRESPONSABILIDAD DIRIGIDAS A FAMILIAS EN SITUACIÓN DE POBREZA Y VULNERABILIDAD USUARIAS DEL BONO DE DESARROLLO HUMANO EN EL MARCO DEL PROCESO DE MOVILIDAD SOCIAL ASCENDENTE Y SALIDA DE LA POBREZA.</t>
  </si>
  <si>
    <t xml:space="preserve">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 </t>
  </si>
  <si>
    <t xml:space="preserve">INCREMENTAR LA APLICACIÓN DE LA POLÍTICA DE CORRESPONSABILIDAD Y SU TRANSVERSALIZACIÓN MEDIANTE LA ARTICULACIÓN, SENSIBILIZACIÓN, PROMOCIÓN Y MEDICIÓN PARA EL CUMPLIMIENTO DE LAS CONDICIONALIDADES EN EL MARCO DE LA DE ACOMPAÑAMIENTO FAMILIAR Y SERVICIOS MIES. </t>
  </si>
  <si>
    <t>DIRECCIÓN_DE_CORRESPONSABNSABILIDAD</t>
  </si>
  <si>
    <t>DIRECCIÓN_DE_CORRESPRESPONSABILIDAD</t>
  </si>
  <si>
    <t>DIRECCIÓN_DE_CORRESPORRESPONSABILIDAD</t>
  </si>
  <si>
    <t>INCREMENTAR EL ACCESO Y CALIDAD DE LOS SERVICIOS DE INCLUSIÓN SOCIAL CON ÉNFASIS EN LOS GRUPOS DE ATENCIÓN PRIORITARIA Y LA POBLACIÓN QUE SE ENCUENTRA EN POBREZA O VULNERABILIDAD, PARA REDUCIR LAS BRECHAS EXISTENTES. (2015 - 2017)</t>
  </si>
  <si>
    <t xml:space="preserve">INCREMENTAR LA PROMOCIÓN DEL DESARROLLO INTEGRAL DE LAS PERSONAS ATENDIDAS EN LOS SERVICIOS DE DISCAPACIDAD DEL MIES. </t>
  </si>
  <si>
    <t xml:space="preserve">INCREMENTAR LA EFICIENCIA EN LA ATENCIÓN A PERSONAS CON DISCAPACIDAD MEDIANTE LA IMPLEMENTACIÓN, SEGUIMIENTO Y MONITOREO A LAS MODALIDADES DE ATENCIÓN </t>
  </si>
  <si>
    <t xml:space="preserve">INCREMENTAR LA EFICIENCIA EN LA GESTIÓN DEL BONO JOAQUÍN GALLEGOS LARA MEDIANTE EL SEGUIMIENTO A LA IMPLEMENTACIÓN DE LA NORMATIVA Y PROCESO DE GESTIÓN. </t>
  </si>
  <si>
    <t>DIRECCIÓN_DE_PROTECCIÓN_ACAPACIDAD_</t>
  </si>
  <si>
    <t>DIRECCIÓN_DE_PROTECCN_DISCAPACIDAD_</t>
  </si>
  <si>
    <t>DIRECCIÓN_DE_PROTECCION_DISCAPACIDAD_</t>
  </si>
  <si>
    <t xml:space="preserve">INCREMENTAR LA EFICIENCIA Y EL EFECTIVO EJERCICIO DEL DERECHO A PERTENECER A UNA FAMILIA EN FAVOR DE LAS NIÑAS, NIÑOS Y ADOLESCENTES MEDIANTE EL SEGUIMIENTO A LOS PROCESOS DE ESCLARECIMIENTO LEGAL DE LOS NNA PRIVADOS DE SU MEDIO FAMILIAR, MODELO DE GESTIÓN Y EJECUCIÓN AL CONVENIO DE LA HAYA DE 1993 RELATIVO A ADOPCIÓN INTERNACIONAL. </t>
  </si>
  <si>
    <t xml:space="preserve">INCREMENTAR EL DESARROLLO DE ESTRATEGIAS DE PREVENCIÓN DE VULNERACIÓN DE DERECHOS MEDIANTE LA CAPACITACIÓN Y SEGUIMIENTO PARA LA EJECUCIÓN DE PROCESOS QUE INCIDAN EN LA ERRADICACIÓN DE LA VIOLENCIA DE GÉNERO, FORMACIÓN CONTINUA-VIRTUAL Y PRESENCIAL, ESTRATEGIAS EDUCOMUNICACIONALES DE SENSIBILIZACIÓN Y CONFORMACIÓN DE COMUNIDADES ORGANIZADAS, CON ACCIONES DE COORDINACIÓN INTRA E INTERINSTITUCIONAL. </t>
  </si>
  <si>
    <t xml:space="preserve">INCREMENTAR LA CALIDAD Y EFICIENCIA DE LOS SERVICIOS DE PROTECCIÓN ESPECIAL EN CORRESPONSABILIDAD CON LA FAMILIA Y COMUNIDAD MEDIANTE CAPACITACIÓN, ASISTENCIA TÉCNICA Y SEGUIMIENTO A LA IMPLEMENTACIÓN DE LA POLÍTICA PÚBLICA DE PROTECCIÓN ESPECIAL PARA LA ATENCIÓN DE NIÑAS, NIÑOS Y ADOLESCENTES EN RIESGO O VULNERADOS EN SUS DERECHOS. </t>
  </si>
  <si>
    <t>DIRECCIÓN_DE_SERVICIOS_DEN_ESPECIAL</t>
  </si>
  <si>
    <t>DIRECCIÓN_DE_SERVICIECCIÓN_ESPECIAL</t>
  </si>
  <si>
    <t>DIRECCIÓN_DE_SERVICIOTECCIÓN_ESPECIAL</t>
  </si>
  <si>
    <t xml:space="preserve">INCREMENTAR ACCIONES DE INCLUSIÓN SOCIAL EN JÓVENES Y ADULTOS MAYORES CON ÉNFASIS EN AQUELLOS QUE SE ENCUENTRAN EN SITUACIÓN DE POBREZA Y POBREZA EXTREMA </t>
  </si>
  <si>
    <t>DIRECCIÓN DE LA POBLACIÓN ADULTA MAYOR</t>
  </si>
  <si>
    <t xml:space="preserve">INCREMENTAR LA CALIDAD DE LA ATENCIÓN PARA LA POBLACIÓN ADULTA MAYOR MEDIANTE LA PROPUESTA DE POLÍTICA PÚBLICA; ACTUALIZACIÓN Y SOCIALIZACIÓN DE NORMATIVA TÉCNICA, PROGRAMAS DE MEJORA, MODELOS DE ATENCIÓN Y GESTIÓN DEL SERVICIO. </t>
  </si>
  <si>
    <t>DIRECCIÓN_DE_LA_POBLACIÓNULTA_MAYOR</t>
  </si>
  <si>
    <t>DIRECCIÓN_DE_LA_POBLÓN_ADULTA_MAYOR</t>
  </si>
  <si>
    <t>DIRECCIÓN_DE_LA_POBLAIÓN_ADULTA_MAYOR</t>
  </si>
  <si>
    <t>DIRECCIÓN_DE_LA_JUVENTUDA_JUVENTUD</t>
  </si>
  <si>
    <t>DIRECCIÓN_DE_LA_JUVE_DE_LA_JUVENTUD</t>
  </si>
  <si>
    <t>DIRECCIÓN_DE_LA_JUVENN_DE_LA_JUVENTUD</t>
  </si>
  <si>
    <t>DIRECCIÓN_DE__INVESTIGACIÓN_Y_ANÁLISIS</t>
  </si>
  <si>
    <t>DIRECCIÓN_DE__INVES</t>
  </si>
  <si>
    <t>DIRECCIÓN_DE__INVESTIGACIY_ANÁLISIS</t>
  </si>
  <si>
    <t>DIRECCIÓN_DE__INVESTCIÓN_Y_ANÁLISIS</t>
  </si>
  <si>
    <t>DIRECCIÓN_DE__INVESTIACIÓN_Y_ANÁLISIS</t>
  </si>
  <si>
    <t>DIRECCIÓN_DE__CONTROL_DE_OPERACIONES</t>
  </si>
  <si>
    <t>DIRECCIÓN_DE_ADMINISTRACIN_DE_DATOS</t>
  </si>
  <si>
    <t>DIRECCIÓN_DE__CONTROL_DE_PERACIONES</t>
  </si>
  <si>
    <t>DIRECCIÓN_DE__CONTRO_DE_OPERACIONES</t>
  </si>
  <si>
    <t>DIRECCIÓN_DE__CONTROLL_DE_OPERACIONES</t>
  </si>
  <si>
    <t>DIRECCIÓN_DE__CONTR</t>
  </si>
  <si>
    <t>510101</t>
  </si>
  <si>
    <t>510102</t>
  </si>
  <si>
    <t>510103</t>
  </si>
  <si>
    <t>510105</t>
  </si>
  <si>
    <t>510106</t>
  </si>
  <si>
    <t>510107</t>
  </si>
  <si>
    <t>510108</t>
  </si>
  <si>
    <t>510109</t>
  </si>
  <si>
    <t>510110</t>
  </si>
  <si>
    <t>510201</t>
  </si>
  <si>
    <t>510202</t>
  </si>
  <si>
    <t>510203</t>
  </si>
  <si>
    <t>510204</t>
  </si>
  <si>
    <t>510205</t>
  </si>
  <si>
    <t>510206</t>
  </si>
  <si>
    <t>510207</t>
  </si>
  <si>
    <t>510208</t>
  </si>
  <si>
    <t>510209</t>
  </si>
  <si>
    <t>510210</t>
  </si>
  <si>
    <t>510211</t>
  </si>
  <si>
    <t>510212</t>
  </si>
  <si>
    <t>510213</t>
  </si>
  <si>
    <t>510214</t>
  </si>
  <si>
    <t>510215</t>
  </si>
  <si>
    <t>510216</t>
  </si>
  <si>
    <t>510218</t>
  </si>
  <si>
    <t>510220</t>
  </si>
  <si>
    <t>510223</t>
  </si>
  <si>
    <t>510224</t>
  </si>
  <si>
    <t>510225</t>
  </si>
  <si>
    <t>510227</t>
  </si>
  <si>
    <t>510228</t>
  </si>
  <si>
    <t>510229</t>
  </si>
  <si>
    <t>510230</t>
  </si>
  <si>
    <t>510231</t>
  </si>
  <si>
    <t>510232</t>
  </si>
  <si>
    <t>510233</t>
  </si>
  <si>
    <t>510234</t>
  </si>
  <si>
    <t>510235</t>
  </si>
  <si>
    <t>510301</t>
  </si>
  <si>
    <t>510302</t>
  </si>
  <si>
    <t>510303</t>
  </si>
  <si>
    <t>510304</t>
  </si>
  <si>
    <t>510305</t>
  </si>
  <si>
    <t>510306</t>
  </si>
  <si>
    <t>510307</t>
  </si>
  <si>
    <t>510308</t>
  </si>
  <si>
    <t>510309</t>
  </si>
  <si>
    <t>510310</t>
  </si>
  <si>
    <t>510311</t>
  </si>
  <si>
    <t>510312</t>
  </si>
  <si>
    <t>510313</t>
  </si>
  <si>
    <t>510401</t>
  </si>
  <si>
    <t>510402</t>
  </si>
  <si>
    <t>510403</t>
  </si>
  <si>
    <t>510404</t>
  </si>
  <si>
    <t>510405</t>
  </si>
  <si>
    <t>510406</t>
  </si>
  <si>
    <t>510407</t>
  </si>
  <si>
    <t>510408</t>
  </si>
  <si>
    <t>510409</t>
  </si>
  <si>
    <t>510499</t>
  </si>
  <si>
    <t>510501</t>
  </si>
  <si>
    <t>510502</t>
  </si>
  <si>
    <t>510503</t>
  </si>
  <si>
    <t>510504</t>
  </si>
  <si>
    <t>510505</t>
  </si>
  <si>
    <t>510506</t>
  </si>
  <si>
    <t>510507</t>
  </si>
  <si>
    <t>510509</t>
  </si>
  <si>
    <t>510510</t>
  </si>
  <si>
    <t>510511</t>
  </si>
  <si>
    <t>510512</t>
  </si>
  <si>
    <t>510513</t>
  </si>
  <si>
    <t>510514</t>
  </si>
  <si>
    <t>510515</t>
  </si>
  <si>
    <t>510516</t>
  </si>
  <si>
    <t>510601</t>
  </si>
  <si>
    <t>510602</t>
  </si>
  <si>
    <t>510603</t>
  </si>
  <si>
    <t>510605</t>
  </si>
  <si>
    <t>510606</t>
  </si>
  <si>
    <t>510702</t>
  </si>
  <si>
    <t>510703</t>
  </si>
  <si>
    <t>510704</t>
  </si>
  <si>
    <t>510705</t>
  </si>
  <si>
    <t>510706</t>
  </si>
  <si>
    <t>510707</t>
  </si>
  <si>
    <t>510708</t>
  </si>
  <si>
    <t>510709</t>
  </si>
  <si>
    <t>510710</t>
  </si>
  <si>
    <t>510711</t>
  </si>
  <si>
    <t>510712</t>
  </si>
  <si>
    <t>510799</t>
  </si>
  <si>
    <t>519901</t>
  </si>
  <si>
    <t>Sueldos</t>
  </si>
  <si>
    <t>Salarios</t>
  </si>
  <si>
    <t>Jornales</t>
  </si>
  <si>
    <t>Remuneraciones Unificadas</t>
  </si>
  <si>
    <t>Salarios Unificados</t>
  </si>
  <si>
    <t>Haber Militar y Policial</t>
  </si>
  <si>
    <t>Remuneración Mensual Unificada de Docentes del Magisterio y Docentes e Investigadores Universitarios</t>
  </si>
  <si>
    <t>Remuneración Mensual Unificada para Pasantes</t>
  </si>
  <si>
    <t>Remuneración Mensual Unificada en el Exterior</t>
  </si>
  <si>
    <t>Bonificación por Años de Servicio</t>
  </si>
  <si>
    <t>Bonificación por Responsabilidad a Dignatarios Universitarios</t>
  </si>
  <si>
    <t>Decimotercer Sueldo</t>
  </si>
  <si>
    <t>Decimocuarto Sueldo</t>
  </si>
  <si>
    <t>Decimoquinto Sueldo</t>
  </si>
  <si>
    <t>Decimosexto Sueldo</t>
  </si>
  <si>
    <t>Bonificación Complementaria</t>
  </si>
  <si>
    <t>Bonificación por Títulos Académicos, Especializaciones y Capacitación Adicional</t>
  </si>
  <si>
    <t>Gastos de Representación</t>
  </si>
  <si>
    <t>Sobresueldos y Bonificaciones Adicionales</t>
  </si>
  <si>
    <t>Estímulo Pecuniario</t>
  </si>
  <si>
    <t>Bonificación de Aniversario</t>
  </si>
  <si>
    <t>Aguinaldo Navideño</t>
  </si>
  <si>
    <t>Porcentaje Funcional</t>
  </si>
  <si>
    <t>Adicional sobre la Décima Categoría</t>
  </si>
  <si>
    <t>Estímulo Económico Magisterio</t>
  </si>
  <si>
    <t>Bonificación Mensual Galápagos</t>
  </si>
  <si>
    <t>Bonificación Fronteriza</t>
  </si>
  <si>
    <t>Bonificación por el Día del Médico</t>
  </si>
  <si>
    <t>Bonificación por el Día Mundial de la Salud</t>
  </si>
  <si>
    <t>Bonificación para los Profesionales de la Salud</t>
  </si>
  <si>
    <t>Adicional Región Amazónica</t>
  </si>
  <si>
    <t>Remuneración Suplementaria Galápagos</t>
  </si>
  <si>
    <t>Actividad Extracurricular Galápagos</t>
  </si>
  <si>
    <t>Bonificación por el Día del Maestro</t>
  </si>
  <si>
    <t>Bonificación por el Día del Servidor Público</t>
  </si>
  <si>
    <t>Bonificación para Educadores Comunitarios, Alfabetizadores</t>
  </si>
  <si>
    <t>Bonificación para Profesionales Amparados o no por Leyes de Escalafón</t>
  </si>
  <si>
    <t>Bonificación Adicional Galápagos Servidores de la LOSCCA</t>
  </si>
  <si>
    <t>Remuneración Variable por Eficiencia</t>
  </si>
  <si>
    <t>Gastos de Residencia</t>
  </si>
  <si>
    <t>Bonificación Geográfica</t>
  </si>
  <si>
    <t>Compensación por Costo de Vida</t>
  </si>
  <si>
    <t>Compensación por Transporte</t>
  </si>
  <si>
    <t>Compensación en el Exterior</t>
  </si>
  <si>
    <t>Alimentación</t>
  </si>
  <si>
    <t>Comisariato</t>
  </si>
  <si>
    <t>Compensación Pedagógica</t>
  </si>
  <si>
    <t>Compensación por Trabajo de Alto Riesgo</t>
  </si>
  <si>
    <t>Subsidio  Profesores  de  Escuelas  Fiscales,  Misionales  y  Fiscomisionales  de  las  Regiones  Amazónica  e
Insular</t>
  </si>
  <si>
    <t>Compensación por Residencia</t>
  </si>
  <si>
    <t>Compensación Régimen Remunerativo de Fuerzas Armadas, Policía y Cuerpos de Bomberos</t>
  </si>
  <si>
    <t>Compensación por  Cesación de Funciones</t>
  </si>
  <si>
    <t>Por Cargas Familiares</t>
  </si>
  <si>
    <t>De Educación</t>
  </si>
  <si>
    <t>Por Maternidad</t>
  </si>
  <si>
    <t>Por Fallecimiento</t>
  </si>
  <si>
    <t>Por Guardería</t>
  </si>
  <si>
    <t>Por Vacaciones</t>
  </si>
  <si>
    <t>Estímulo Económico por Años de Servicio</t>
  </si>
  <si>
    <t>Subsidio de Antigüedad</t>
  </si>
  <si>
    <t>Beneficios Sociales</t>
  </si>
  <si>
    <t>Otros Subsidios</t>
  </si>
  <si>
    <t>Remuneración Unificada para Pasantes e Internos Rotativos de Salud</t>
  </si>
  <si>
    <t>Encargos y Subrogaciones</t>
  </si>
  <si>
    <t>Sustituciones de Personal</t>
  </si>
  <si>
    <t>Licencia Remunerada</t>
  </si>
  <si>
    <t>Honorarios</t>
  </si>
  <si>
    <t>Horas Extraordinarias y Suplementarias</t>
  </si>
  <si>
    <t>Servicios Personales por Contrato</t>
  </si>
  <si>
    <t>Remuneraciones Especiales Sección Nocturna</t>
  </si>
  <si>
    <t>Subrogación</t>
  </si>
  <si>
    <t>Encargos</t>
  </si>
  <si>
    <t>Contratos de Servicios Ocasionales en el Exterior</t>
  </si>
  <si>
    <t>Contratos Ocasionales para el Cumplimiento del Servicio Rural</t>
  </si>
  <si>
    <t>Contratos Ocasionales para el Cumplimiento de la Devengación de Becas</t>
  </si>
  <si>
    <t>Aporte Patronal</t>
  </si>
  <si>
    <t>Fondo de Reserva</t>
  </si>
  <si>
    <t>Jubilación Patronal</t>
  </si>
  <si>
    <t>Jubilación Complementaria</t>
  </si>
  <si>
    <t>Asignación Global de Jubilación Patronal para Trabajadores Amparados por el Código de Trabajo</t>
  </si>
  <si>
    <t>Supresión de Puesto</t>
  </si>
  <si>
    <t>Despido Intempestivo</t>
  </si>
  <si>
    <t>Compensación por Desahucio</t>
  </si>
  <si>
    <t>Restitución de Puesto</t>
  </si>
  <si>
    <t>Beneficio por Jubilación</t>
  </si>
  <si>
    <t>Compensación por Vacaciones no Gozadas por Cesación de Funciones</t>
  </si>
  <si>
    <t>Por Accidente de Trabajo o Enfermedad</t>
  </si>
  <si>
    <t>Por Renuncia Voluntaria</t>
  </si>
  <si>
    <t>Por Compra de Renuncia</t>
  </si>
  <si>
    <t>Indemnizaciones Laborales</t>
  </si>
  <si>
    <t>Incentivo Excepcional para la Jubilación (Trabajadores del IESS)</t>
  </si>
  <si>
    <t>Otras Indemnizaciones Laborales</t>
  </si>
  <si>
    <t>Asignación a Distribuir en Gastos en Personal</t>
  </si>
  <si>
    <t>Agua Potable</t>
  </si>
  <si>
    <t>Agua de Riego</t>
  </si>
  <si>
    <t>Energía Eléctrica</t>
  </si>
  <si>
    <t>Telecomunicaciones</t>
  </si>
  <si>
    <t>Servicio de Correo</t>
  </si>
  <si>
    <t>Transporte de Personal</t>
  </si>
  <si>
    <t>Fletes y Maniobras</t>
  </si>
  <si>
    <t>Almacenamiento, Embalaje, Envase y Recarga de Extintores</t>
  </si>
  <si>
    <t>Edición,  Impresión,  Reproducción,  Publicaciones,  Suscripciones,  Fotocopiado,  Traducción,  Empastado, Enmarcación, Serigrafía, Fotografía, Carnetización, Filmación e Imágenes Satelitales.</t>
  </si>
  <si>
    <t>Espectáculos Culturales y Sociales</t>
  </si>
  <si>
    <t>Eventos Públicos y Oficiales</t>
  </si>
  <si>
    <t>Difusión, Información y Publicidad</t>
  </si>
  <si>
    <t>Servicio de Seguridad y Vigilancia</t>
  </si>
  <si>
    <t>Servicios de Aseo; Lavado de Vestimenta de Trabajo; Fumigación, Desinfección y Limpieza de Instalaciones</t>
  </si>
  <si>
    <t>Servicio de Guardería</t>
  </si>
  <si>
    <t>Investigaciones Profesionales y Análisis de Laboratorio</t>
  </si>
  <si>
    <t>Gastos Especiales para Inteligencia y Contrainteligencia</t>
  </si>
  <si>
    <t>Servicios de Voluntariado</t>
  </si>
  <si>
    <t>Servicios de Difusión e Información</t>
  </si>
  <si>
    <t>Servicios de Publicidad y Propaganda en Medios de Comunicación Masiva</t>
  </si>
  <si>
    <t>Servicios de Publicidad y Propaganda Usando otros Medios</t>
  </si>
  <si>
    <t>Servicios para Actividades Agropecuarias, Pesca y Caza</t>
  </si>
  <si>
    <t>Servicios Personales Eventuales sin Relación de Dependencia</t>
  </si>
  <si>
    <t>Servicios y Derechos en Producción y Programación de Radio y Televisión</t>
  </si>
  <si>
    <t>Servicios de Cartografía</t>
  </si>
  <si>
    <t>Servicio de Implementación y Administración de Bancos de Información</t>
  </si>
  <si>
    <t>Servicio  de  Incineración  de  Documentos  Públicos;   Sustancias  Estupefacientes  y  Psicotrópicas;   Bienes</t>
  </si>
  <si>
    <t>Servicios Médicos Hospitalarios y Complementarios</t>
  </si>
  <si>
    <t>Servicios de Repatriación de Cadáveres de Ecuatorianos Fallecidos en el Exterior</t>
  </si>
  <si>
    <t>Servicios de Provisión de Dispositivos Electrónicos y Certificación para Registro de Firmas Digitales</t>
  </si>
  <si>
    <t>Servicios de Soporte al Usuario a través de Centros de Servicio y Operadores Telefónicos</t>
  </si>
  <si>
    <t>Digitalización de Información y Datos Públicos</t>
  </si>
  <si>
    <t>Servicios  de  Protección  y  Asistencia  Técnica  a  Víctimas,  Testigos  y  Otros  Participantes  en  Procesos
Penales</t>
  </si>
  <si>
    <t>Barrido Predial para la Modernización del Sistema de Información Predial</t>
  </si>
  <si>
    <t>Servicios en Actividades Mineras e Hidrocarburíferas</t>
  </si>
  <si>
    <t>Comisiones por la Venta de Productos, Servicios Postales y Financieros</t>
  </si>
  <si>
    <t>Servicio de Alimentación</t>
  </si>
  <si>
    <t>Servicios en Plantaciones Forestales</t>
  </si>
  <si>
    <t>Remediación, Restauración y Descontaminación de Cuerpos de Agua</t>
  </si>
  <si>
    <t>Servicio de Administración de Patio de Contenedores</t>
  </si>
  <si>
    <t>Membrecías</t>
  </si>
  <si>
    <t>Servicios Exequiales</t>
  </si>
  <si>
    <t>Servicio de Monitoreo de la Información en Televisión, Radio, Prensa, Medios On-Line y Otros</t>
  </si>
  <si>
    <t>Servicios  de  Almacenamiento,  Control,  Custodia  y Dispensación  de  Medicamentos,  Materiales  e  Insumos
Médicos; y, Otros</t>
  </si>
  <si>
    <t>Garantía Extendida de Bienes</t>
  </si>
  <si>
    <t>Servicio de Confección de Menaje de Hogar y/o Prendas de Protección</t>
  </si>
  <si>
    <t>Servicios relacionados a la exhumación e inhumación de cadáveres</t>
  </si>
  <si>
    <t>Servicios de Identificación, Marcación, Autentificación, Rastreo, Monitoreo, Seguimiento y/o Trazabilidad</t>
  </si>
  <si>
    <t>Gastos de Educación para el Servicio Exterior</t>
  </si>
  <si>
    <t>Eventos Oficiales</t>
  </si>
  <si>
    <t>Eventos Públicos Promocionales</t>
  </si>
  <si>
    <t>Otros Servicios Generales</t>
  </si>
  <si>
    <t>Pasajes al Interior</t>
  </si>
  <si>
    <t>Pasajes al Exterior</t>
  </si>
  <si>
    <t>Viáticos y Subsistencias en el Interior</t>
  </si>
  <si>
    <t>Viáticos y Subsistencias en el Exterior</t>
  </si>
  <si>
    <t>Mudanzas e Instalaciones</t>
  </si>
  <si>
    <t>Viáticos por Gastos de Residencia</t>
  </si>
  <si>
    <t>Gastos para la Atención a Delegados Extranjeros y Nacionales, Deportistas, Entrenadores y Cuerpo Técnico
que Representen al País</t>
  </si>
  <si>
    <t>Recargos por cambios en pasajes al interior y al exterior del país</t>
  </si>
  <si>
    <t>Gastos de Representación en el Exterior</t>
  </si>
  <si>
    <t>Terrenos (Mantenimiento)</t>
  </si>
  <si>
    <t>Edificios, Locales, Residencias y Cableado Estructurado (Instalación, Mantenimiento y Reparación)</t>
  </si>
  <si>
    <t>Mobiliarios  (Instalación, Mantenimiento y Reparación)</t>
  </si>
  <si>
    <t>Maquinarias y Equipos (Instalación, Mantenimiento y Reparación)</t>
  </si>
  <si>
    <t>Vehículos (Mantenimiento y Reparación)</t>
  </si>
  <si>
    <t>Herramientas (Mantenimiento y Reparación)</t>
  </si>
  <si>
    <t>Bienes Artísticos, Culturales y Accesorios de la Escolta Presidencial</t>
  </si>
  <si>
    <t>Libros y Colecciones</t>
  </si>
  <si>
    <t>Bienes de Uso Bélico y de Seguridad Pública</t>
  </si>
  <si>
    <t>Bienes Biológicos</t>
  </si>
  <si>
    <t>Infraestructura</t>
  </si>
  <si>
    <t>Mantenimiento de Áreas Verdes y Arreglo de Vías Internas</t>
  </si>
  <si>
    <t>Bienes Deportivos (Instalación, Mantenimiento y Reparación)</t>
  </si>
  <si>
    <t>Instalación, Mantenimiento y Reparación de Edificios, Locales y Residencias de propiedad de las Entidades
Públicas</t>
  </si>
  <si>
    <t>Instalación,  Mantenimiento  y  Reparación  de  Edificios,  Locales  y  Residencias  Arrendados  a  Personas
Naturales, Jurídicas o  Entidades Privadas</t>
  </si>
  <si>
    <t>Vehículos Terrestres (Mantenimiento y Reparaciones)</t>
  </si>
  <si>
    <t>Vehículos Marinos (Mantenimiento y Reparaciones)</t>
  </si>
  <si>
    <t>Vehículos Aéreos (Mantenimiento y Reparaciones)</t>
  </si>
  <si>
    <t>Instalación,  Readecuación,  Montaje  de  Exposiciones,  Mantenimiento  y Reparación  de  Espacios  y Bienes
Culturales</t>
  </si>
  <si>
    <t>Otras Instalaciones, Mantenimientos y Reparaciones</t>
  </si>
  <si>
    <t>Terrenos (Arrendamiento)</t>
  </si>
  <si>
    <t>Edificios, Locales y Residencias, Parqueaderos, Casilleros Judiciales y Bancarios (Arrendamiento)</t>
  </si>
  <si>
    <t>Mobiliario (Arrendamiento)</t>
  </si>
  <si>
    <t>Maquinarias y Equipos (Arrendamiento)</t>
  </si>
  <si>
    <t>Vehículos (Arrendamiento)</t>
  </si>
  <si>
    <t>Herramientas (Arrendamiento)</t>
  </si>
  <si>
    <t>Bienes Biológicos (Alquiler)</t>
  </si>
  <si>
    <t>Indumentaria, Prendas de protección, Accesorios y Otros</t>
  </si>
  <si>
    <t>Vehículos Terrestres (Arrendamiento)</t>
  </si>
  <si>
    <t>Vehículos Marinos (Arrendamiento)</t>
  </si>
  <si>
    <t>Vehículos Aéreos (Arrendamiento)</t>
  </si>
  <si>
    <t>Otros Arrendamientos</t>
  </si>
  <si>
    <t>Consultoría, Asesoría e Investigación Especializada</t>
  </si>
  <si>
    <t>Servicio de Auditoría</t>
  </si>
  <si>
    <t>Servicio de Capacitación</t>
  </si>
  <si>
    <t>Fiscalización e Inspecciones Técnicas</t>
  </si>
  <si>
    <t>Estudio y Diseño de Proyectos</t>
  </si>
  <si>
    <t>Honorarios por Contratos Civiles de Servicios</t>
  </si>
  <si>
    <t>Servicios Técnicos Especializados</t>
  </si>
  <si>
    <t>Registro, Inscripción y Otros Gastos Previos a la Aceptación para Capacitación en el Exterior</t>
  </si>
  <si>
    <t>Congresos, Seminarios y Convenciones</t>
  </si>
  <si>
    <t>Capacitación a Servidores Públicos</t>
  </si>
  <si>
    <t>Capacitación para la Ciudadanía en General</t>
  </si>
  <si>
    <t>Desarrollo, Actualización, Asistencia Técnica y Soporte de Sistemas Informáticos</t>
  </si>
  <si>
    <t>Arrendamiento y Licencias de Uso de Paquetes Informáticos</t>
  </si>
  <si>
    <t>Arrendamiento de Equipos Informáticos</t>
  </si>
  <si>
    <t>Mantenimiento y Reparación de Equipos y Sistemas Informáticos</t>
  </si>
  <si>
    <t>Alimentos y Bebidas</t>
  </si>
  <si>
    <t>Vestuario, Lencería, Prendas de Protección; y, Accesorios para Uniformes Militares y Policiales; y, Carpas</t>
  </si>
  <si>
    <t>Combustibles y Lubricantes</t>
  </si>
  <si>
    <t>Materiales de Oficina</t>
  </si>
  <si>
    <t>Materiales de Aseo</t>
  </si>
  <si>
    <t>Herramientas y Equipos Menores</t>
  </si>
  <si>
    <t>Materiales de Impresión, Fotografía, Reproducción y Publicaciones</t>
  </si>
  <si>
    <t>Instrumental Médico Quirúrgico</t>
  </si>
  <si>
    <t>Medicamentos</t>
  </si>
  <si>
    <t>Dispositivos Médicos para Laboratorio Clínico y Patología</t>
  </si>
  <si>
    <t>Insumos,  Materiales  y Suministros  para  la  Construcción,  Electricidad,  Plomería,  Carpintería,  Señalización
Vial, Navegación y Contra Incendios</t>
  </si>
  <si>
    <t>Materiales Didácticos</t>
  </si>
  <si>
    <t>Repuestos y Accesorios</t>
  </si>
  <si>
    <t>Suministros para Actividades Agropecuarias, Pesca y Caza</t>
  </si>
  <si>
    <t>Acuñación de Monedas</t>
  </si>
  <si>
    <t>Derivados de Hidrocarburos para la Comercialización Interna</t>
  </si>
  <si>
    <t>Productos Agrícolas</t>
  </si>
  <si>
    <t>Gastos para Procesos de Deportación de Migrantes Ecuatorianos  y Migrantes  Ecuatorianos en Estado de
Vulnerabilidad</t>
  </si>
  <si>
    <t>Adquisición de Accesorios e Insumos Químicos y Orgánicos</t>
  </si>
  <si>
    <t>Menaje de Cocina, de Hogar y Accesorios Descartables</t>
  </si>
  <si>
    <t>Gastos para Situaciones de Emergencia</t>
  </si>
  <si>
    <t>Condecoraciones</t>
  </si>
  <si>
    <t>Alimentos, Medicinas, Productos Farmacéuticos, Dispositivos Médicos, de Aseo y Accesorios para Sanidad
Agropecuaria</t>
  </si>
  <si>
    <t>Insumos, Bienes y Materiales para la Producción de Programas de Radio y Televisión, Eventos Culturales,
Artísticos; y, Entretenimiento en General</t>
  </si>
  <si>
    <t>Insumos y Accesorios para Compensar Discapacidades</t>
  </si>
  <si>
    <t>Dispositivos Médicos de Uso General</t>
  </si>
  <si>
    <t>Uniformes Deportivos</t>
  </si>
  <si>
    <t>Materiales de Peluquería</t>
  </si>
  <si>
    <t>Insumos, Materiales, Suministros y Bienes para Investigación</t>
  </si>
  <si>
    <t>Dispositivos Médicos para Odontología e Imagen</t>
  </si>
  <si>
    <t>Gastos en Procesos de Deportación de Inmigrantes; Control Migratorio y de Residencia en la provincia de
Galápagos</t>
  </si>
  <si>
    <t>Dispositivos Médicos para Odontología</t>
  </si>
  <si>
    <t>Dispositivos Médicos para Imagen</t>
  </si>
  <si>
    <t>Prótesis, Endoprótesis e Implantes Corporales</t>
  </si>
  <si>
    <t>Compra de Medicamentos y Dispositivos de Uso Inmediato para la Prestación de Servicios de Salud</t>
  </si>
  <si>
    <t>Muestras de Productos para Ferias, Exposiciones y Negociaciones Nacionales e Internacionales</t>
  </si>
  <si>
    <t>Combustibles, Lubricantes y Aditivos en General para Vehículos Terrestres</t>
  </si>
  <si>
    <t>Combustibles, Lubricantes y Aditivos en General para Vehículos Marinos</t>
  </si>
  <si>
    <t>Combustibles, Lubricantes y Aditivos en General para Vehículos Aéreos</t>
  </si>
  <si>
    <t>Combustibles,  Lubricantes  y  Aditivos  en  General  para  Maquinarias,  Plantas  Eléctricas,  Equipos  y  otros; incluye consumo de gas</t>
  </si>
  <si>
    <t>Repuestos y Accesorios para Vehículos Terrestres</t>
  </si>
  <si>
    <t>Repuestos y Accesorios para Vehículos Marinos</t>
  </si>
  <si>
    <t>Repuestos y Accesorios para Vehículos Aéreos</t>
  </si>
  <si>
    <t>Repuestos y Accesorios para Maquinarias, Plantas Eléctricas, Equipos y Otros</t>
  </si>
  <si>
    <t>Productos Homeopáticos</t>
  </si>
  <si>
    <t>Insumos para Medicina Alternativa</t>
  </si>
  <si>
    <t>Otros de Uso y Consumo Corriente</t>
  </si>
  <si>
    <t>Crédito Fiscal por Compras</t>
  </si>
  <si>
    <t>Logística</t>
  </si>
  <si>
    <t>Suministros para la Defensa y Seguridad Pública</t>
  </si>
  <si>
    <t>Mobiliario (No Depreciables)</t>
  </si>
  <si>
    <t>Maquinarias y Equipos (No Depreciables)</t>
  </si>
  <si>
    <t>Herramientas (No Depreciables)</t>
  </si>
  <si>
    <t>Equipos, Sistemas y Paquetes Informáticos</t>
  </si>
  <si>
    <t>Bienes Artísticos, Culturales, Bienes Deportivos y Símbolos Patrios</t>
  </si>
  <si>
    <t>Partes y Repuestos</t>
  </si>
  <si>
    <t>Semovientes</t>
  </si>
  <si>
    <t>Acuáticos</t>
  </si>
  <si>
    <t>Plantas</t>
  </si>
  <si>
    <t>Fondos de Reposición Cajas Chicas Institucionales</t>
  </si>
  <si>
    <t>Fondos Rotativos Institucionales</t>
  </si>
  <si>
    <t>Asignación a Distribuir para Bienes y Servicios de Consumo</t>
  </si>
  <si>
    <t>Impuesto al Valor Agregado</t>
  </si>
  <si>
    <t>Tasas Generales, Impuestos, Contribuciones, Permisos, Licencias y Patentes.</t>
  </si>
  <si>
    <t>Tasas Portuarias y Aeroportuarias</t>
  </si>
  <si>
    <t>Contribuciones Especiales y de Mejora</t>
  </si>
  <si>
    <t>Otros Impuestos, Tasas y Contribuciones</t>
  </si>
  <si>
    <t>Seguros</t>
  </si>
  <si>
    <t>Seguros de Desgravamen y de Saldos</t>
  </si>
  <si>
    <t>Comisiones Bancarias</t>
  </si>
  <si>
    <t>Reajustes de Inversiones</t>
  </si>
  <si>
    <t>Diferencial Cambiario</t>
  </si>
  <si>
    <t>Costas Judiciales, Trámites Notariales, Legalización de Documentos y Arreglos Extrajudiciales</t>
  </si>
  <si>
    <t>Comisiones y Participaciones por Denuncias</t>
  </si>
  <si>
    <t>Prima de Riesgo de Instituciones Financieras</t>
  </si>
  <si>
    <t>Devolución de Garantías</t>
  </si>
  <si>
    <t>Devolución de Fianzas</t>
  </si>
  <si>
    <t>Indemnizaciones por Sentencias Judiciales</t>
  </si>
  <si>
    <t>Obligaciones con el IESS por Responsabilidad Patronal</t>
  </si>
  <si>
    <t>Obligaciones por Coactivas Interpuestas por el IESS</t>
  </si>
  <si>
    <t>Intereses por Mora Patronal al IESS</t>
  </si>
  <si>
    <t>Devolución de Multas</t>
  </si>
  <si>
    <t>Otros Gastos Financieros</t>
  </si>
  <si>
    <t>Dietas</t>
  </si>
  <si>
    <t>Asignación a Distribuir para Otros Gastos Corrientes</t>
  </si>
  <si>
    <t>A Entidades del Presupuesto General del Estado</t>
  </si>
  <si>
    <t>A Entidades Descentralizadas y Autónomas</t>
  </si>
  <si>
    <t>A Empresas Públicas</t>
  </si>
  <si>
    <t>A Gobiernos Autónomos Descentralizados</t>
  </si>
  <si>
    <t>A la Seguridad Social</t>
  </si>
  <si>
    <t>A Entidades Financieras Públicas</t>
  </si>
  <si>
    <t>A Cuentas o Fondos Especiales</t>
  </si>
  <si>
    <t>A Fondos de Uso Reservado</t>
  </si>
  <si>
    <t>Al Fondo de Contingencias</t>
  </si>
  <si>
    <t>A la Cuenta de Financiamiento de Derivados Deficitarios</t>
  </si>
  <si>
    <t>Al Sector Privado Financiero</t>
  </si>
  <si>
    <t>Al Sector Privado no Financiero</t>
  </si>
  <si>
    <t>Indemnizaciones por Afectaciones a los Derechos Humanos</t>
  </si>
  <si>
    <t>Aporte a favor de los Alumnos Maestros de los Institutos Pedagógicos Hispanos y Bilingües</t>
  </si>
  <si>
    <t>Aporte a favor de cada Pasante que acceda a la Formación en Prácticas Laborales</t>
  </si>
  <si>
    <t>Becas y Ayudas Económicas</t>
  </si>
  <si>
    <t>A Jubilados Patronales</t>
  </si>
  <si>
    <t>Pensiones a Héroes y Heroínas Nacionales</t>
  </si>
  <si>
    <t>A Organismos Multilaterales</t>
  </si>
  <si>
    <t>A Gobiernos y Organismos Gubernamentales</t>
  </si>
  <si>
    <t>Por Exportación de Hidrocarburos y Derivados</t>
  </si>
  <si>
    <t>Por Impuestos y Exportaciones de Crudo para Universidades y Escuelas Politécnicas.</t>
  </si>
  <si>
    <t>Para Empresas Públicas</t>
  </si>
  <si>
    <t>Por Planillas de Telecomunicaciones</t>
  </si>
  <si>
    <t>Para Financiamiento de la Administración de la Seguridad Social</t>
  </si>
  <si>
    <t>Para el IECE por el 0.5% de las Planillas de Pago al IESS</t>
  </si>
  <si>
    <t>Por Aplicación de Fondos Ajenos</t>
  </si>
  <si>
    <t>Por Aplicación de Cuentas y Fondos Especiales</t>
  </si>
  <si>
    <t>Rendimientos de los Sistemas Contables del Banco Central del Ecuador</t>
  </si>
  <si>
    <t>Aportes Sobre Depósitos de Instituciones Financieras</t>
  </si>
  <si>
    <t>Entrega de Depósitos Inmovilizados</t>
  </si>
  <si>
    <t>Otras Participaciones (Aportes y Participaciones al Sector Público)</t>
  </si>
  <si>
    <t>De Precios y Tarifas a Entes Públicos</t>
  </si>
  <si>
    <t>De Precios y Tarifas a Entes Privados</t>
  </si>
  <si>
    <t>De Tarifas a Entes Públicos</t>
  </si>
  <si>
    <t>De Tarifas a Entes Privados</t>
  </si>
  <si>
    <t>Subsidio a la Vivienda</t>
  </si>
  <si>
    <t>Bono de Desarrollo Humano</t>
  </si>
  <si>
    <t>Por Adquisición de Insumos Agroquímicos</t>
  </si>
  <si>
    <t>Subsidio Consumo Interno de Derivados de Petróleo</t>
  </si>
  <si>
    <t>Bono Desnutrición Cero</t>
  </si>
  <si>
    <t>Pensión de Adultos Mayores</t>
  </si>
  <si>
    <t>Pensión para Personas con Discapacidad</t>
  </si>
  <si>
    <t>Bono por Discapacidad</t>
  </si>
  <si>
    <t>Bono por Emergencia</t>
  </si>
  <si>
    <t>Bono Joaquín Gallegos Lara</t>
  </si>
  <si>
    <t>Bono de Adherencia a la Tuberculosis</t>
  </si>
  <si>
    <t>Compensaciones a Municipios por Leyes y Decretos</t>
  </si>
  <si>
    <t>Compensaciones a Consejos Provinciales por Leyes y Decretos</t>
  </si>
  <si>
    <t>A Municipios que no son Capitales de Provincia, por Aporte del FODESEC</t>
  </si>
  <si>
    <t>A Consejos Provinciales por Aporte del FODESEC</t>
  </si>
  <si>
    <t>Al INGALA por Aporte del FODESEC</t>
  </si>
  <si>
    <t>Al CONCOPE por Aporte del FODESEC</t>
  </si>
  <si>
    <t>A Juntas Parroquiales Rurales</t>
  </si>
  <si>
    <t>Al CONCOPE por Aporte del FONDEPRO</t>
  </si>
  <si>
    <t>A Municipios por Aporte del Fondo de Descentralización</t>
  </si>
  <si>
    <t>A Consejos Provinciales del Fondo de Descentralización</t>
  </si>
  <si>
    <t>A Municipios Capitales de Provincia por Aporte del FODESEC</t>
  </si>
  <si>
    <t>A Gobiernos Autónomos Descentralizados Distritales y Cantonales por Emergencias</t>
  </si>
  <si>
    <t>A Gobiernos Autónomos Descentralizados Provinciales y Régimen Especial de Galápagos por Emergencias</t>
  </si>
  <si>
    <t>A Gobiernos Autónomos Descentralizados Parroquiales Rurales por Emergencias</t>
  </si>
  <si>
    <t>A Gobiernos Autónomos Descentralizados Regionales por Emergencias</t>
  </si>
  <si>
    <t>A Gobiernos Autónomos Descentralizados Regionales</t>
  </si>
  <si>
    <t>A  Gobiernos  Autónomos  Descentralizados  Provinciales  y  al  Régimen  Especial  de  Galápagos  por  la
participación en el 21% de Ingresos Permanentes</t>
  </si>
  <si>
    <t>A  Gobiernos  Autónomos  Descentralizados  Distritales  y  Municipales  por  la  participación  en  el  21%  de Ingresos Permanentes</t>
  </si>
  <si>
    <t>A Gobiernos Autónomos Descentralizados Parroquiales Rurales por la Participación en el 21% de Ingresos
Permanentes</t>
  </si>
  <si>
    <t>A   Gobiernos   Autónomos   Descentralizados   Provinciales   y   Régimen   Especial   de   Galápagos   por   la
participación en el 10% de Ingresos no Permanentes</t>
  </si>
  <si>
    <t>A  Gobiernos  Autónomos  Descentralizados  Distritales  y  Municipales  por  la  participación  en  el  10%  de
Ingresos no Permanentes</t>
  </si>
  <si>
    <t>A Gobiernos Autónomos Descentralizados Parroquiales Rurales por la participación en el 10% de Ingresos
no Permanentes</t>
  </si>
  <si>
    <t>A  Gobiernos  Autónomos  Descentralizados  Provinciales  por  el  Ejercicio  de  la  Competencia  de  Riego  y
Drenaje</t>
  </si>
  <si>
    <t>A Gobiernos Autónomos Descentralizados Metropolitanos y Municipales por el Ejercicio de la Competencia
de Tránsito, Transporte Terrestre y Seguridad Vial</t>
  </si>
  <si>
    <t>A Gobiernos Autónomos Descentralizados de la provincia del Guayas</t>
  </si>
  <si>
    <t>A Gobiernos Autónomos Descentralizados Metropolitanos y Municipales para el Ejercicio de la Competencia
para Preservar el Patrimonio Arquitectónico y Cultural</t>
  </si>
  <si>
    <t>Por Exportaciones de Derivados de Petróleo</t>
  </si>
  <si>
    <t>Por Venta Interna de Derivados del Petróleo</t>
  </si>
  <si>
    <t>Por Tarifa del Oleoducto de Empresas Privadas</t>
  </si>
  <si>
    <t>Del Fondo de Inversión Petrolera 10% Exportación Directa de Crudo y Derivados y Tarifa Transporte SOTE</t>
  </si>
  <si>
    <t>Del Fondo de Inversión Petrolera de la Venta Interna de Derivados</t>
  </si>
  <si>
    <t>Por Compensación Obligaciones Tributarias Bloque 15</t>
  </si>
  <si>
    <t>Del Fondo de Estabilización Petrolera</t>
  </si>
  <si>
    <t>Por la Participación en las Exportaciones de Crudo ex - Consorcio</t>
  </si>
  <si>
    <t>Por Otras Participaciones no Especificadas</t>
  </si>
  <si>
    <t>Al Presupuesto General del Estado</t>
  </si>
  <si>
    <t>Al Sector Privado</t>
  </si>
  <si>
    <t>A Entidades del Gobierno Seccional</t>
  </si>
  <si>
    <t>Al Sector Financiero Público</t>
  </si>
  <si>
    <t>Contribuciones 40% Pensiones Pagadas por el Seguro General</t>
  </si>
  <si>
    <t>Contribución 40% Pensiones Riesgos del Trabajo</t>
  </si>
  <si>
    <t>Financiamiento Seguro Social Campesino, 30% del 1% de Sueldos y Salarios</t>
  </si>
  <si>
    <t>Contribuciones 40% Pensiones Seguro Social Campesino</t>
  </si>
  <si>
    <t>Aporte Anual Seguro Social Campesino</t>
  </si>
  <si>
    <t>Reservas Matemáticas</t>
  </si>
  <si>
    <t>Contribución de Hasta el 60% Pensiones ISSFA</t>
  </si>
  <si>
    <t>Por Pensiones a Cargo del Estado Pagadas por el ISSFA</t>
  </si>
  <si>
    <t>Contribución 60% Pensiones ISSPOL</t>
  </si>
  <si>
    <t>Por Pensiones a Cargo del Estado pagadas por el ISSPOL</t>
  </si>
  <si>
    <t>Reconocimiento de Pago de Pensiones a Héroes y Heroínas Nacionales</t>
  </si>
  <si>
    <t>Pensiones Ley 2004-39</t>
  </si>
  <si>
    <t>Pensiones del Seguro Adicional del  Magisterio Fiscal</t>
  </si>
  <si>
    <t>A la Seguridad Social por Subsidio del Porcentaje de la Aportación Individual de las Personas que Realizan
Trabajo no Remunerado del Hogar</t>
  </si>
  <si>
    <t>A la Seguridad Social por Aporte del Estado por el Trabajo Juvenil</t>
  </si>
  <si>
    <t>Convenios Internacionales para la Seguridad Social</t>
  </si>
  <si>
    <t>Asignación a Distribuir para Transferencias y Donaciones Corrientes</t>
  </si>
  <si>
    <t>Mobiliarios (de Larga Duración)</t>
  </si>
  <si>
    <t>Maquinarias y Equipos (de Larga Duración)</t>
  </si>
  <si>
    <t>Vehículos (de Larga Duración)</t>
  </si>
  <si>
    <t>Herramientas (de Larga Duración)</t>
  </si>
  <si>
    <t>Bienes Artísticos y Culturales</t>
  </si>
  <si>
    <t>Pertrechos para la Defensa y Seguridad Pública</t>
  </si>
  <si>
    <t>Bienes de Seguridad Nacional Estratégica</t>
  </si>
  <si>
    <t>Equipo Médico</t>
  </si>
  <si>
    <t>Instrumental Médico</t>
  </si>
  <si>
    <t>Equipo Odontológico</t>
  </si>
  <si>
    <t>Instrumental Odontológico</t>
  </si>
  <si>
    <t>Equipo e Instrumental Médico y Odontológico de Uso Inmediato para la Prestación de Servicios de Salud</t>
  </si>
  <si>
    <t>Terrenos (Inmuebles)</t>
  </si>
  <si>
    <t>Edificios, Locales y Residencias (Inmuebles)</t>
  </si>
  <si>
    <t>Bienes prefabricados (Inmuebles)</t>
  </si>
  <si>
    <t>Otros Bienes Inmuebles</t>
  </si>
  <si>
    <t>Terrenos (Expropiación)</t>
  </si>
  <si>
    <t>Edificios, Locales y Residencias (Expropiación)</t>
  </si>
  <si>
    <t>Otras Expropiaciones de Bienes</t>
  </si>
  <si>
    <t>Patentes, Derechos de Autor, Marcas Registradas, Derecho de Llave y Explotación de Otros</t>
  </si>
  <si>
    <t>Licencias Computacionales</t>
  </si>
  <si>
    <t>Sistemas de Información</t>
  </si>
  <si>
    <t>Páginas Web</t>
  </si>
  <si>
    <t>Bosques</t>
  </si>
  <si>
    <t>Otros Bienes Biológicos</t>
  </si>
  <si>
    <t>Asignación a Distribuir para Bienes de Larga Duración</t>
  </si>
  <si>
    <t>Otras Obligaciones por Ventas Anticipadas de Petróleo</t>
  </si>
  <si>
    <t>ACTIVIDAD PAPP</t>
  </si>
  <si>
    <t>MINISTERIO DE INCLUSIÓN ECONÓMICA Y SOCIAL</t>
  </si>
  <si>
    <t>PLAN ANUAL DE LA POLÍTICA PÚBLICA - PAPP 2019</t>
  </si>
  <si>
    <t>Subsecretaría/Coordinación General/Coordinación Zonal</t>
  </si>
  <si>
    <t>Dirección Nacional/Dirección Distrital</t>
  </si>
  <si>
    <t xml:space="preserve">NIVEL 0: Planta Central; Zonas </t>
  </si>
  <si>
    <t>NIVEL 1: Despacho; Viceministerios; Coordinaciones Zonales</t>
  </si>
  <si>
    <t xml:space="preserve">NIVEL 2: Subsecretarías; Coordinaciones Nacionales;Coordinaciones Zonales; Direcciones Distritales </t>
  </si>
  <si>
    <t xml:space="preserve">NIVEL 3: Direcciones Nacionales; Unidades </t>
  </si>
  <si>
    <t>ENE</t>
  </si>
  <si>
    <t>FEB</t>
  </si>
  <si>
    <t>MAR</t>
  </si>
  <si>
    <t>ABR</t>
  </si>
  <si>
    <t>MAY</t>
  </si>
  <si>
    <t>JUN</t>
  </si>
  <si>
    <t>JUL</t>
  </si>
  <si>
    <t>AGOS</t>
  </si>
  <si>
    <t>SEPT</t>
  </si>
  <si>
    <t>OCT</t>
  </si>
  <si>
    <t>NOV</t>
  </si>
  <si>
    <t>DIC</t>
  </si>
  <si>
    <t>CONSOLIDADO</t>
  </si>
  <si>
    <t>DIRECCIÓN_DE__ADMINISTRACIÓN_DE_RECURSOS_HUMANOS</t>
  </si>
  <si>
    <t xml:space="preserve"> Incrementar el uso eficiente del presupuesto del MIES. (2018 - 2018)</t>
  </si>
  <si>
    <t xml:space="preserve"> Incrementar la eficiencia y la eficacia en la gestión administrativa financiera del MIES</t>
  </si>
  <si>
    <t xml:space="preserve"> Incrementar la eficiencia y eficacia en la gestión administrativa MEDIANTE la elaboración y aplicación de los procedimientos en compras públicas, servicios generales, administración del parque automotor y gestión de bienes dentro del marco legal vigente.</t>
  </si>
  <si>
    <t>N/A</t>
  </si>
  <si>
    <t>ADMINISTRACIÓN Y GESTIÓN DE SERVICIOS BÁSICOS  (AGUA POTABLE)</t>
  </si>
  <si>
    <t>NÚMERO DE PAGOS REALIZADOS POR SERVICIOS BÁSICOS (AGUA POTABLE)</t>
  </si>
  <si>
    <t>ADMINISTRACIÓN Y GESTIÓN DE SERVICIOS BÁSICOS  (ENERGÍA ELÉCTRICA)</t>
  </si>
  <si>
    <t>NÚMERO DE PAGOS REALIZADOS POR SERVICIOS BÁSICOS (ENERGÍA ELÉCTRICA)</t>
  </si>
  <si>
    <t>OBLIGACIONES AÑOS ANTERIORES, CONTRATACIÓN DEL SERVICIO DE SISTEMA DE RASTREO SATELITAL  A NIVEL NACIONAL DE LOS VEHÍCULOS DEL MINISTERIO DE INCLUSIÓN ECONÓMICA Y SOCIAL PROCESO 2018, CERTIFICACIÓN PRESUPUESTARIA Nro. 215 - 216</t>
  </si>
  <si>
    <t>NÚMERO DE PAGOS REALIZADOS POR ADQUISICIÓN DE GPS Y SISTEMA DE RASTREO SATELITAL</t>
  </si>
  <si>
    <t xml:space="preserve">CONTRATACIÓN DEL SISTEMA DE RASTREO SATELITAL PARA LOS VEHÍCULOS DEL MIES A NIVEL NACIONAL </t>
  </si>
  <si>
    <t>CANCELACIÓN DE LOS SERVICIOS DE TELEFONÍA FIJA E INTERNET MÓVIL (SERVICIO BÁSICO)</t>
  </si>
  <si>
    <t xml:space="preserve">NÚMERO DE PAGOS REALIZADOS POR SERVICIOS DE TELEFONÍA FIJA E INTERNET MÓVIL </t>
  </si>
  <si>
    <t>OBLIGACIÓN AÑO ANTERIOR, CONTRATACIÓN DEL  SERVICIO DE RADIO FRECUENCIA PARA LA SEGURIDAD DE LA MÁXIMA AUTORIDAD, CERTIFICACIÓN PRESUPUESTARIA Nro. 785</t>
  </si>
  <si>
    <t xml:space="preserve">NÚMERO DE PAGOS REALIZADOS PARA  EL  SERVICIO DE RADIO FRECUENCIA </t>
  </si>
  <si>
    <t>CONTRATACIÓN DEL SERVICIO DE RADIO FRECUENCIA PARA LA SEGURIDAD DE LA MÁXIMA AUTORIDAD</t>
  </si>
  <si>
    <t>OBLIGACIÓN AÑO ANTERIOR, CONTRATACIÓN DEL SERVICIO DE TELEFONIA CELULAR MÁXIMAS AUTORIDADES</t>
  </si>
  <si>
    <t xml:space="preserve">NÚMERO DE PAGOS REALIZADOS POR SERVICIO DE TELEFONIA CELULAR </t>
  </si>
  <si>
    <t>OBLIGACIÓN AÑO ANTERIOR, CONTRATACIÓN DE SERVICIO DE TRANSPORTE PARA LOS SERVIDORES Y TRABAJADORES DEL MIES, CERTIFICACIÓN PRESUPUESTARIA PLURIANUAL No.  83</t>
  </si>
  <si>
    <t xml:space="preserve">NÚMERO DE  PAGOS  REALIZADOS POR  SERVICIO DE TRANSPORTE </t>
  </si>
  <si>
    <t>CONTRATACIÓN DE SERVICIO DE TRANSPORTE PARA LOS SERVIDORES Y TRABAJADORES DEL MIES</t>
  </si>
  <si>
    <t>OBLIGACIÓN AÑO ANTERIOR, CONTRATACIÓN DEL SERVICIO DE FLETES Y ESTIBAJE, CERTIFICACIÓN PRESUPUESTARIA No. 286 y 780</t>
  </si>
  <si>
    <t>NÚMERO DE PAGOS REALIZADOS POR CONTRATACIÓN DEL SERVICIO DE FLETES Y ESTIBAJE</t>
  </si>
  <si>
    <t>CONTRATACIÓN DEL SERVICIO DE RECARGA ANUAL DE EXTINTORES DISTRIBUIDOS EN INMUEBLES DEL MIES</t>
  </si>
  <si>
    <t>NÚMERO DE PAGOS REALIZADOS RECARGA DE EXTINTORES</t>
  </si>
  <si>
    <t>CONTRATACIÓN DEL SERVICIO DE IMPRESIÓN DE DOCUMENTOS PARA LA CGAF</t>
  </si>
  <si>
    <t xml:space="preserve">NÚMERO DE PAGOS REALIZADOS POR GASTOS POR DISEÑO, IMPRESIÓN, FOTOCOPIADO  EMPASTADO Y VARIAS ACTIVIDADES </t>
  </si>
  <si>
    <t>OBLIGACIÓN AÑO ANTERIOR, CONTRATACIÓN DEL SERVICIO DE IMPRESIÓN DE BLOCK DE ENTREGA- RECEPCIÓN DE BIENES MUEBLES Y OTROS PARA LA UNIDAD DE GUARDALMACEN DE MIES PLANTA CENTRAL, CERTIFICACIÓN PRESUPUESTARIA Nro. 719</t>
  </si>
  <si>
    <t>CONTRATACIÓN DE EVENTOS, TALLERES, CAPACITACIONES PARA DISTINTAS ÁREAS ADMINISTRATIVAS  Y DESPACHO MINISTERIAL  DEL MIES</t>
  </si>
  <si>
    <t xml:space="preserve">NÚMERO DE PAGOS REALIZADOS POR CONTRATACIÓN DE EVENTOS, TALLERES, CAPACITACIONES </t>
  </si>
  <si>
    <t xml:space="preserve">OBLIGACIÓN AÑO ANTERIOR, CONTRATACIÓN  SERVICIO DE VIGILANCIA Y SEGURIDAD PARA INMUEBLES DEL MINISTERIO DE INCLUSIÓN ECONÓMICA Y SOCIAL </t>
  </si>
  <si>
    <t xml:space="preserve">NÚMERO DE PAGOS REALIZADOS POR SERVICIO DE VIGILANCIA Y SEGURIDAD </t>
  </si>
  <si>
    <t xml:space="preserve">CONTRATACIÓN  SERVICIO DE VIGILANCIA Y SEGURIDAD PARA INMUEBLES DEL MINISTERIO DE INCLUSIÓN ECONÓMICA Y SOCIAL </t>
  </si>
  <si>
    <t>CONTRATACIÓN SERVICIO DE ASEO Y LIMPIEZA PARA INMUEBLES DEL MIES</t>
  </si>
  <si>
    <t>NÚMERO DE PAGOS REALIZADOS POR CONTRATACIÓN SERVICIO DE ASEO Y LIMPIEZA</t>
  </si>
  <si>
    <t>REPOSICION DE CAJA CHICA PARA EL DESPACHO MINISTERIAL</t>
  </si>
  <si>
    <t xml:space="preserve">NÚMERO DE PAGOS REALIZADOS CON EL FONDO DE CAJA CHICA DEL DESPACHO MINISTERIAL  </t>
  </si>
  <si>
    <t>OBLIGACIÓN AÑO ANTERIOR, ADQUISICIÓN DE PASAJES AÉREOS NACIONALES PARA SERVIDORES Y TRABAJADORES DEL MINISTERIO DE INCLUSIÓN ECONÓMICA Y SOCIAL, CERTIFICACIÓN PRESPUESTARIA Nro. 151 y 152</t>
  </si>
  <si>
    <t xml:space="preserve">NÚMERO DE PAGOS REALIZADOS POR ADQUISICIÓN DE PASAJES AÉREOS NACIONALES </t>
  </si>
  <si>
    <t>OBLIGACIÓN AÑO ANTERIOR, SERVICIO DE AGENCIA DE VIAJES PARA PROVISIÓN DE PASAJES AÉREOS AL INTERIOR PARA LAS AUTORIDADES, FUNCIONARIOS Y SERVIDORES DEL MIES EN LAS RUTAS DONDE NO CUBRA TAME, CERTIFICACIÓN PRESPUESTARIA Nro. 752-753-792</t>
  </si>
  <si>
    <t>ADQUISICIÓN DE PASAJES AÉREOS NACIONALES PARA PARA LAS AUTORIDADES, FUNCIONARIOS Y SERVIDORES DEL MIES</t>
  </si>
  <si>
    <t xml:space="preserve">REPOSICIÓN DE VALORES POR ADQUISICIÓN DE PASAJES AEREOS POR EMERGENCIA MEDIANTE LIQUIDACIÓN DE COMPRAS </t>
  </si>
  <si>
    <t>REPOSICIÓN POR MOVILIZACIÓN DE FUNCIONARIOS, SERVIDORES Y TRABAJADORES DEL MIES EN COMISIÓN DE SERVICIOS DENTRO DEL PAÍS</t>
  </si>
  <si>
    <t>NÚMERO DE PAGOS REALIZADOS POR MOVILIZACIÓN DENTRO DEL PAIS</t>
  </si>
  <si>
    <t>ADQUISICIÓN DE TARJETA TAME  VIP PARA MAXIMA AUTORIDAD</t>
  </si>
  <si>
    <t>NÚMERO DE PAGOS REALIZADOS POR ADQUISICIÓN DE TARJETA TAME  VIP PARA MAXIMA AUTORIDAD</t>
  </si>
  <si>
    <t>ADQUISICIÓN DE PASAJES AÉREOS INTERNACIONALES PARA PARA LAS AUTORIDADES, FUNCIONARIOS Y SERVIDORES DEL MIES</t>
  </si>
  <si>
    <t>NÚMERO DE PAGOS REALIZADOS POR ADQUISICIÓN DE PASAJES AÉREOS INTERNACIONALES</t>
  </si>
  <si>
    <t xml:space="preserve">CANCELACIÓN DE GASTOS DIARIOS DE HOSPEDAJE Y ALIMENTACIÓN DE FUNCIONARIOS, SERVIDORES Y TRABAJADORES  DEL MIES EN COMISIÓN DE SERVICIOS DENTRO DEL PAÍS (VIATICOS) </t>
  </si>
  <si>
    <t xml:space="preserve">NÚMERO DE PAGOS REALIZADOS POR GASTOS DIARIOS DE HOSPEDAJE Y ALIMENTACIÓN </t>
  </si>
  <si>
    <t xml:space="preserve">CANCELACIÓN DE GASTOS DIARIOS DE HOSPEDAJE Y ALIMENTACIÓN DE FUNCIONARIOS, SERVIDORES Y TRABAJADORES  DEL MIES EN COMISIÓN DE SERVICIOS AL EXTERIOR (VIATICOS) </t>
  </si>
  <si>
    <t xml:space="preserve">NÚMERO DE PAGOS REALIZADOS PARA CUBRIR GASTOS DIARIOS DE HOSPEDAJE Y ALIMENTACIÓN DE FUNCIONARIOS </t>
  </si>
  <si>
    <t xml:space="preserve">OBLIGACIONES AÑOS ANTERIORES, CONTRATACIÓN DEL SERVICIO DE MANTENIMIENTO PREVENTIVO Y/O CORRECTIVO PARA EL PARQUE  AUTOMOTOR DEL MIES, CERTIFICACIÓN PRESUPUESTARIA Nro. </t>
  </si>
  <si>
    <t xml:space="preserve">NÚMERO DE PAGOS REALIZADOS POR CONTRATACIÓN DEL SERVICIO DE MANTENIMIENTO PREVENTIVO Y/O CORRECTIVO DEL PARQUE AUTOMOTOR  </t>
  </si>
  <si>
    <t>CONTRATACIÓN DEL SERVICIO DE MANTENIMIENTO PREVENTIVO Y/O CORRECTIVO PARA EL PARQUE  AUTOMOTOR DEL MIES</t>
  </si>
  <si>
    <t xml:space="preserve">CONTRATACIÓN DEL SERVICIO DE REENCAUCHE DE LLANTAS PARA EL PARQUE  AUTOMOTOR DEL MINISTERIO DE INCLUSIÓN ECONÓMICA Y SOCIAL </t>
  </si>
  <si>
    <t xml:space="preserve">NÚMERO DE PAGOS REALIZADOS POR CONTRATACIÓN DEL  SERVICIO DE REENCAUCHE DE LLANTAS </t>
  </si>
  <si>
    <t xml:space="preserve">REPOSICIÓN A CONDUCTORES CUANDO REALICEN MANTENIMIENTO A VEHÍCULOS DEL MIES </t>
  </si>
  <si>
    <t>NÚMERO DE PAGOS POR MANTENIMIENTO REALIZADO A VEHÍCULOS DEL MIES POR PARTE DE LOS CONDUCTORES CUANDO VIAJAN EN COMISION DE SERVICIOS</t>
  </si>
  <si>
    <t xml:space="preserve">PAGO POR REPARACIÓN INSTALACIÓN DE LAS MÁQUINAS Y EQUIPOS DE LAS OFICINAS DEL MIES </t>
  </si>
  <si>
    <t xml:space="preserve">NÚMERO DE RECURSOS PRESUPUESTARIOS PAGADOS REPARACIÓN INSTALACIÓN DE LAS MÁQUINAS Y EQUIPOS DE LAS OFICINAS DEL MIES </t>
  </si>
  <si>
    <t>CANCELACIÓN DE GASTOS ANUALES POR  ARRENDAMIENTO DE EDIFICIOS, LOCALES, PARQUEADEROS, PAGO DE ALICUOTAS Y EXPENSAS DE BIENES INMUEBLES  DEL MIES</t>
  </si>
  <si>
    <t>NÚMERO DE PAGOS REALIZADOS POR  ARRENDAMIENTO DE EDIFICIOS, LOCALES, PARQUEADEROS, PAGO DE ALICUOTAS Y EXPENSAS DE BIENES INMUEBLES  DEL MIES</t>
  </si>
  <si>
    <t xml:space="preserve">PAGO ALÍCUOTAS DE OFICINAS DEL MIES EN LA PLATAFORMA GUBERNAMENTAL DE DESARROLLO SOCIAL </t>
  </si>
  <si>
    <t xml:space="preserve">NÚMERO DE PAGOS REALIZADOS POR PAGO ALÍCUOTAS DE OFICINAS DEL MIES EN LA PLATAFORMA GUBERNAMENTAL DE DESARROLLO SOCIAL </t>
  </si>
  <si>
    <t>CANCELACIÓN DE GASTOS DE ALIMENTOS Y BEBIDAS DEL DESPACHO MINISTERIAL</t>
  </si>
  <si>
    <t>NÚMERO DE PAGOS REALIZADOS POR  ALIMENTOS Y BEBIDAS DEL DESPACHO MINISTERIAL</t>
  </si>
  <si>
    <t>PAGO POR PROVISION DE BOTELLONES DE AGUA PARA EL DESPACHO MINISTERIAL</t>
  </si>
  <si>
    <t>NÚMERO DE PAGOS REALIZADOS POR ADQUISICION DE BOTELLONES DE AGUA</t>
  </si>
  <si>
    <t>OBLIGACIÓN AÑO ANTERIOR "CONTRATACIÓN DEL SERVICIO DE SUMINISTRO DE COMBUSTIBLE (GASOLINA SÚPER Y EXTRA) PARA EL PARQUE AUTOMOTOR DEL MIES" SEGÚN CERTIFICACIÓN PRESUPUESTARIA N°770 Y CERTIFICACIÓN FUTURA  MIES-CGAF-DF-2018-1367-M</t>
  </si>
  <si>
    <t>NÚMERO DE PAGOS REALIZADOS POR  SUMINISTRO DE COMBUSTIBLE (GASOLINA SÚPER Y EXTRA) PARA EL PARQUE AUTOMOTOR DEL MIES</t>
  </si>
  <si>
    <t xml:space="preserve">CONTRATACIÓN DEL SERVICIO DE SUMINISTRO DE COMBUSTIBLE DIESEL PARA EL PARQUE AUTOMOTOR DEL MIES </t>
  </si>
  <si>
    <t>NÚMERO DE PAGOS REALIZADOS POR SUMINISTROS DE COMBUSTIBLE PARA EL PARQUE AUTOMOTOR DEL MIES Y PLANTA CENTRAL</t>
  </si>
  <si>
    <t>CONTRATACIÓN DEL SERVICIO DE SUMINISTRO DE COMBUSTIBLE (GASOLINA SÚPER Y EXTRA) PARA EL PARQUE AUTOMOTOR DEL MIES</t>
  </si>
  <si>
    <t>OBLIGACIÓN AÑO ANTERIOR, CONTRATACIÓN DEL SERVICIO DE SUMINISTRO DE COMBUSTIBLE DIESEL PARA EL PARQUE AUTOMOTOR DEL MIES PLANTA CENTRAL, CERTIFICACIÓN PRESUPUESTARIA Nro.</t>
  </si>
  <si>
    <t>REPOSICIÓN A LOS SEÑORES CONDUCTORES POR CONSUMO DE COMBUSTIBLE CUANDO VIAJAN  DE COMISIÓN A PROVINCIAS</t>
  </si>
  <si>
    <t>NÚMERO DE PAGOS REALIZADOS A LOS CONDUCTORES POR CONSUMO DE COMBUSTIBLE EN COMISIÓN DE SERVICIO</t>
  </si>
  <si>
    <t xml:space="preserve">ADQUISICIÓN DE MATERIALES DE OFICINA ( PAPEL, TONNERS, ETC) PARA EL MIES </t>
  </si>
  <si>
    <t>NÚMERO DE PAGOS REALIZADOS POR ADQUISICIÓN DE MATERIALES DE OFICINA</t>
  </si>
  <si>
    <t xml:space="preserve">NÚMERO DE PAGOS REALIZADOS CON EL FONDO DE CAJA CHICA DEL DESPACHO MINISTERIAL   </t>
  </si>
  <si>
    <t xml:space="preserve">REPOSICION DE CAJA CHICA PARA LA GESTION INTERNA SERVICIOS GENERALES </t>
  </si>
  <si>
    <t>NÚMERO DE PAGOS REALIZADOS CON EL FONDO DE CAJA CHICA DE LA GESTION INTERNA SERVICIOS GENERALES</t>
  </si>
  <si>
    <t>ADQUISICIÓN DE MATERIALES DE ASEO PARA EL MIES</t>
  </si>
  <si>
    <t xml:space="preserve">NÚMERO DE PAGOS REALIZADOS POR ADQUISICIÓN DE MATERIALES DE ASEO PARA EL MIES </t>
  </si>
  <si>
    <t>ADQUISICIÓN DE CONOS DE SEGURIDAD PARA LOS PARQUEADEROS DEL MIES</t>
  </si>
  <si>
    <t>NÚMERO DE PAGOS REALIZADOS POR ADQUISICIÓN DE CONOS DE SEGURIDAD PARA LOS PARQUEADEROS DEL MIES</t>
  </si>
  <si>
    <t>OBLIGACIÓN AÑO ANTERIOR, ADQUISICIÓN DE REPUESTOS Y ACCESORIOS NECESARIOS PARA EL FUNCIONAMIENTO DE LOS BIENES DEL MINISTERIO, CERTIFICACIÓN PRESUPUESTARIA No.204, 205</t>
  </si>
  <si>
    <t>NÚMERO DE RECURSOS UTILIZADOS PARA LA ADQUISICIÓN DE REPUESTOS Y ACCESORIOS NECESARIOS PARA EL BUEN FUNCIONAMIENTO DEL MINISTERIO</t>
  </si>
  <si>
    <t>ADQUISICIÓN DE REPUESTOS Y ACCESORIOS NECESARIOS PARA EL FUNCIONAMIENTO DE LOS BIENES DEL MINISTERIO</t>
  </si>
  <si>
    <t>REPOSICIÓN A CONDUCTORES POR ADQUISICIÓN DE REPUESTOS Y ACCESORIOS EN COMISIÓN DE SERVICIOS</t>
  </si>
  <si>
    <t xml:space="preserve">NÚMERO DE RECURSOS UTILIZADOS PARA LA REPOSICIÓN A CONDUCTORES POR ADQUISICIÓN DE REPUESTOS Y ACCESORIOS EN COMISIÓN DE SERVICIOS </t>
  </si>
  <si>
    <t>ADQUISICIÓN E INSTALACIÓN DE CORTINAS EN LAS OFICINAS DEL DEPACHO MINISTERIAL, VICEMINISTERIOS, MISION TERNURA Y SECRETARIA GENERAL</t>
  </si>
  <si>
    <t>NÚMERO DE PAGOS REALIZADOS POR ADQUISICION E INSTALACION DE CORTINAS</t>
  </si>
  <si>
    <t>CANCELACIÓN DE IMPUESTOS PREDIALES DE LOS INMUEBLES DE PROPIEDAD DEL MIES</t>
  </si>
  <si>
    <t>NÚMERO DE PAGOS REALIZADOS POR IMPUESTOS PREDIALES</t>
  </si>
  <si>
    <t>CANCELACIÓN DE VALORES POR REVISIÓN, MATRICULACIÓN Y SPATT  DEL PARQUE AUTOMOTOR DEL MIES PLANTA CENTRAL.</t>
  </si>
  <si>
    <t>NÚMERO DE PAGOS REALIZADOS POR REVISION MATRICULACIÓN Y SPATT PARQUE AUTOMOTOR</t>
  </si>
  <si>
    <t>CANCELACIÓN DE VALORES POR REVISIÓN, MATRICULACIÓN DEL PARQUE AUTOMOTOR DEL MIES PLANTA CENTRAL (REGULARIZACIÓN AÑOS ANTERIORES)</t>
  </si>
  <si>
    <t>NÚMERO DE PAGOS REALIZADOS POR REVISION MATRICULACIÓN ADQUISICIÓN DE SOAT PARTQUE AUTOMOTOR</t>
  </si>
  <si>
    <t>REPOSICIÓN DE RECURSOS PARA FINANCIAR LOS GASTOS DE PEAJE A SERVIDORES, FUNCIONARIOS Y EMPLEADOS DEL MIES PLANTA CENTRAL EN COMISIÓN DE SERVICIOS DENTRO DEL PAÍS</t>
  </si>
  <si>
    <t>NÚMERO DE PAGOS REALIZADOS POR GASTOS DE PEAJE A SERVIDORES, FUNCIONARIOS Y EMPLEADOS DEL MIES PLANTA CENTRAL  EN COMISIÓN DE SERVICIOS DENTRO DEL PAÍS</t>
  </si>
  <si>
    <t>CONTRATACIÓN DEL SERVICIO DE TELEPEAJE, INCLUYE DISPOSITIVOS</t>
  </si>
  <si>
    <t>NÚMERO DE PAGO REALIZADO POR CONTRATACIÓN DEL SERVICIO DE TELEPEAJE, INCLUYE DISPOSITIVOS</t>
  </si>
  <si>
    <t xml:space="preserve">PAGO A LA AGENCIA NACIONAL DE TRÁNSITO PARA PERMISO DE USO DE POLARIZADOS EN VEHÍCULOS DEL DESPACHO MINISTERIAL </t>
  </si>
  <si>
    <t>NÚMERO DE PAGOS REALIZADOS A LA AGENCIA NACIONAL DE TRÁNSITO PARA PERMISO DE USO DE POLARIZADOS EN VEHÍCULOS DEL DESPACHO MINISTERIAL</t>
  </si>
  <si>
    <t xml:space="preserve">RESPOSICION DE CAJA CHICA PARA EL AREA DE GESTIÓN INTERNA DE TRANSPORTES </t>
  </si>
  <si>
    <t xml:space="preserve">NÚMERO DE PAGOS REALIZADOS CON EL FONDO DE CAJA CHICA DEL AREA DE GESTIÓN INTERNA DE TRANSPORTES </t>
  </si>
  <si>
    <t>CONTRATACIÓN DE PÓLIZAS DE SEGUROS Y PAGO POR DEDUCIBLES Y PRIMAS DE LOS BIENES DEL MINISTERIO DE INCLUSIÓN ECONÓMICA Y SOCIAL, A NIVEL NACIONAL EN 8 RAMOS: VEHÍCULOS, EQUIPO ELECTRÓNICO, ROBO, FIDELIDAD, INCENDIO, RESPONSABILIDAD CIVIL, ROTURA DE MAQUINARIA Y TRANSPORTE</t>
  </si>
  <si>
    <t>NÚMERO DE PAGOS REALIZADOS POR  POLIZAS DE SEGUROS Y PAGO POR DEDUCIBLES Y PRIMAS DE LOS BIENES DEL MIES</t>
  </si>
  <si>
    <t>ADQUISICIÓN DE SEGUROS DE VIAJES AL EXTERIOR</t>
  </si>
  <si>
    <t>NÚMERO DE PAGOS REALIZADOS POR  SEGURO DE VIAJES AL EXTERIOR</t>
  </si>
  <si>
    <t>OBLIGACIÓN AÑO ANTERIOR, PAGO POR CONCEPTO DE DEDUCIBLES PERIODO FISCAL 2018, CERTIFICACIÓN PRESUPUESTARIA Nro. 648</t>
  </si>
  <si>
    <t xml:space="preserve">NÚMERO DE PAGOS REALIZADOS POR CONCEPTO DE DEDUCIBLES </t>
  </si>
  <si>
    <t>OBLIGACIÓN AÑO ANTERIOR, PAGO POR CONCEPTO DE PRIMA PERIODO FISCAL 2018, CERTIFICACIÓN PRESUPUESTARIA Nro. 649</t>
  </si>
  <si>
    <t xml:space="preserve">NÚMERO DE PAGOS REALIZADOS POR CONCEPTO DE PRIMAS </t>
  </si>
  <si>
    <t>OBLIGACIÓN AÑO ANTERIOR, PAGO POR CONCEPTO DE RASA PERIODO FISCAL 2018, CERTIFICACIÓN PRESUPUESTARIA Nro. 650</t>
  </si>
  <si>
    <t xml:space="preserve">NÚMERO DE PAGOS REALIZADOS POR CONCEPTO DE RASA </t>
  </si>
  <si>
    <t>PAGO POR CONCEPTO DE DEDUCIBLES PERIODO FISCAL 2019</t>
  </si>
  <si>
    <t>PAGO POR CONCEPTO DE PRIMAS PERIODO FISCAL 2019</t>
  </si>
  <si>
    <t>NÚMERO DE PAGOS REALIZADOS POR CONCEPTO DE PRIMAS</t>
  </si>
  <si>
    <t>PAGO POR CONCEPTO DE RASA  PERIODO FISCAL 2019</t>
  </si>
  <si>
    <t>NÚMERO DE PAGOS REALIZADOS POR CONCEPTO DE RASA</t>
  </si>
  <si>
    <t xml:space="preserve">ASIGNACIÓN PARA EL PAGO DE COSTAS DE LEGALIZACIÓN DE LOS PREDIOS URBANOS Y RURALES DEL MIES A NIVEL NACIONAL </t>
  </si>
  <si>
    <t xml:space="preserve">NÚMERO DE PAGOS REALIZADOS POR COSTAS DE LEGALIZACIÓN DE LOS PREDIOS URBANOS Y RURALES DEL MIES A NIVEL NACIONAL </t>
  </si>
  <si>
    <t>CONTRATACIÓN DEL SISTEMA DE RASTREO SATELITAL PARA LOS VEHÍCULOS DEL MIES PLANTA CENTRAL</t>
  </si>
  <si>
    <t>OBLIGACIÓN AÑO ANTERIOR, ADQUISICIÓN DE PASAJES AÉREOS NACIONALES PARA PLANTA CENTRAL Y VICEMINISTERIOS PARA SERVIDORES Y TRABAJADORES DEL MINISTERIO DE INCLUSIÓN ECONÓMICA Y SOCIAL, CERTIFICACIÓN PRESPUESTARIA Nro. 151 y 152</t>
  </si>
  <si>
    <t>OBLIGACIÓN AÑO ANTERIOR, CONTRATACIÓN DEL SERVICIO DE AGENCIA DE VIAJES PARA PROVISIÓN DE PASAJES AÉREOS AL INTERIOR Y EXTERIOR PARA LAS AUTORIDADES, FUNCIONARIOS Y SERVIDORES DEL MIES, CERTIFICACIÓN PRESPUESTARIA Nro. 752-753</t>
  </si>
  <si>
    <t>OBLIGACIÓN AÑO ANTERIOR, CONTRATACIÓN DEL SERVICIO DE AGENCIA DE VIAJES PARA PROVISIÓN DE PASAJES AÉREOS AL INTERIOR Y EXTERIOR PARA LAS AUTORIDADES, FUNCIONARIOS Y SERVIDORES DEL MIES, CERTIFICACIÓN PRESPUESTARIA Nro. 792</t>
  </si>
  <si>
    <t>INCREMENTAR  EL DESARROLLO DEL TALENTO HUMANO DEL MIES (2019-2019)</t>
  </si>
  <si>
    <t>INCREMENTAR LA EFICIENCIA Y EFICACIA EN LA GESTIÓN ADMINISTRATIVA FINANCIERA DEL MIES</t>
  </si>
  <si>
    <t>PAGO DE REMUNERACIONES UNIFICADAS (PERSONAL A NOMBRAMIENTO DE PLANTA CENTRAL)</t>
  </si>
  <si>
    <t>NÚMERO DE RECURSOS INVERTIDOS EN EL PAGO DE REMUNERACIONES UNIFICADAS AL PERSONAL A NOMBRAMIENTO</t>
  </si>
  <si>
    <t>PAGO DE SALARIOS UNIFICADOS (CÓDIGO DE TRABAJO - PLAZO INDEFINIDO DE PLANTA CENTRAL)</t>
  </si>
  <si>
    <t>NÚMERO DE RECURSOS INVERTIDOS EN EL PAGO DE SALARIOS UNIFICADOS, A PERSONAL DE CÓDIGO DE TRABAJO</t>
  </si>
  <si>
    <t>PAGO DE LA REMUNERACIÓN MENSUAL UNIFICADA A DOCENTES DE PLANTA CENTRAL</t>
  </si>
  <si>
    <t>NÚMERO DE RECURSOS INVERTIDOS EN EL PAGO DE REMUNERACIÓN UNIFICADA A DOCENTES</t>
  </si>
  <si>
    <t>PAGO DEL DÉCIMO TERCER SUELDO DE LOS SERVIDORES DE PLANTA CENTRAL</t>
  </si>
  <si>
    <t>NÚMERO DE RECURSOS INVERTIDOS EN EL PAGO DEL DÉCIMO TERCER SUELDO, A SERVIDORES</t>
  </si>
  <si>
    <t>PAGO DEL DÉCIMO CUARTO SUELDO DE LOS SERVIDORES DE PLANTA CENTRAL</t>
  </si>
  <si>
    <t>NÚMERO DE RECURSOS INVERTIDOS EN EL PAGO DEL DÉCIMO CUARTO SUELDO A SERVIDORES</t>
  </si>
  <si>
    <t>PAGO SERVICIO DE ALIMENTACIÓN AL PERSONAL DE CÓDIGO DE TRABAJO DE CONFORMIDAD AL CONTRATO COLECTIVO AÑO 2018</t>
  </si>
  <si>
    <t>NÚMERO DE TRABAJADORES BENEFICIADOS</t>
  </si>
  <si>
    <t>PAGO SERVICIO DE ALIMENTACIÓN AL PERSONAL DE CÓDIGO DE TRABAJO DE CONFORMIDAD AL CONTRATO COLECTIVO</t>
  </si>
  <si>
    <t>PAGO  SUBSIDIO POR CARGAS FAMILIARES AL PERSONAL DE CÓDIGO DE TRABAJO DE CONFORMIDAD AL CONTRATO COLECTIVO AÑO 2018</t>
  </si>
  <si>
    <t>PAGO  SUBSIDIO POR CARGAS FAMILIARES AL PERSONAL DE CÓDIGO DE TRABAJO DE CONFORMIDAD AL CONTRATO COLECTIVO</t>
  </si>
  <si>
    <t>PAGO  SUBSIDIO POR ANTIGÜEDAD AL PERSONAL DE CÓDIGO DE TRABAJO DE CONFORMIDAD AL CONTRATO COLECTIVO AÑO 2018</t>
  </si>
  <si>
    <t>PAGO  SUBSIDIO POR ANTIGÜEDAD AL PERSONAL DE CÓDIGO DE TRABAJO DE CONFORMIDAD AL CONTRATO COLECTIVO</t>
  </si>
  <si>
    <t>PAGO DE HORAS EXTRAORDINARIAS Y SUPLEMENTARIAS DE LOS SERVIDORES DE PLANTA CENTRAL AÑO 2018</t>
  </si>
  <si>
    <t>NÚMERO DE RECURSOS INVERTIDOS EN EL PAGO DE HORAS EXTRAORDINARIOS Y SUPLEMENTARIAS A SERVIDORES</t>
  </si>
  <si>
    <t>PAGO DE HORAS EXTRAORDINARIAS Y SUPLEMENTARIAS DE LOS SERVIDORES DE PLANTA CENTRAL</t>
  </si>
  <si>
    <t>PAGO A LOS SERVICIOS PERSONALES POR CONTRATO DE PLANTA CENTRAL</t>
  </si>
  <si>
    <t>NÚMERO DE RECURSOS INVERTIDOS EN EL PAGO DE REMUNERACIONES UNIFICADAS AL PERSONAL DE CONTRATO</t>
  </si>
  <si>
    <t>PAGO DE SUBROGACIONES DE LOS SERVIDORES DE PLANTA CENTRAL AÑO 2018</t>
  </si>
  <si>
    <t>NÚMERO DE RECURSOS INVERTIDOS EN EL PAGO DE SUBROGACIONES A SERVIDORES</t>
  </si>
  <si>
    <t>PAGO DE SUBROGACIONES DE LOS SERVIDORES DE PLANTA CENTRAL</t>
  </si>
  <si>
    <t>PAGO DE ENCARGOS DE LOS SERVIDORES DE PLANTA CENTRAL AÑO 2018</t>
  </si>
  <si>
    <t>NÚMERO DE RECURSOS INVERTIDOS EN EL PAGO DE ENCARGOS A SERVIDORES</t>
  </si>
  <si>
    <t>PAGO DE ENCARGOS DE LOS SERVIDORES DE PLANTA CENTRAL</t>
  </si>
  <si>
    <t>PAGO DE APORTES PATRONALES AL IESS DE LOS SERVIDORES DE PLANTA CENTRAL</t>
  </si>
  <si>
    <t>NÚMERO DE RECURSOS INVERTIDOS EN EL PAGO DE APORTES PATRONALES AL IESS</t>
  </si>
  <si>
    <t>PAGO DE FONDOS DE RESERVA DE LOS SERVIDORES DE PLANTA CENTRAL</t>
  </si>
  <si>
    <t>NÚMERO DE RECURSOS INVERTIDOS EN EL PAGO DE FONDOS DE RESERVA A SERVIDORES</t>
  </si>
  <si>
    <t>PAGO DE LIQUIDACIÓN Y BONIFICACIÓN POR DESAHUCIO A TRABAJADORES DE CÓDIGO DE TRABAJO</t>
  </si>
  <si>
    <t>PAGO POR COMPENSACIÓN DE VACACIONES NO GOZADAS</t>
  </si>
  <si>
    <t>NÚMERO DE EX SERVIDORES BENEFICIADOS POR VACACIONES NO GOZADAS POR CESACIÓN DE FUNCIONES</t>
  </si>
  <si>
    <t>PAGO POR IMPRESIÓN CONTRATO COLECTIVO</t>
  </si>
  <si>
    <t>NUMERO DE PAGOS REALIZADOS</t>
  </si>
  <si>
    <t>CONTRATACIÓN DEL SERVICIO DE PRUEBAS TÉCNICAS Y PSICOMÉTRICAS PARA LOS CONCURSOS DE MÉRITOS Y OPOSICIÓN. (PLATAFORMA WEB)</t>
  </si>
  <si>
    <t>NÚMERO DE CONTRATOS PARA CONCURSOS DE MÉRITOS Y OPOSICIÓN EJECUTADOS</t>
  </si>
  <si>
    <t>PAGO MANTENIMIENTO DEL EQUIPO BIOMÉTRICO</t>
  </si>
  <si>
    <t>NÚMERO DE MANTENIMIENTOS REALIZADOS</t>
  </si>
  <si>
    <t>ADQUISICIÓN DE ROPA DE TRABAJO PARA EL PERSONAL BAJO LA MODALIDAD DE CÓDIGO DE TRABAJO.</t>
  </si>
  <si>
    <t>NÚMERO DE ADQUISICIONES REALIZADAS</t>
  </si>
  <si>
    <t>ADQUISICIÓN DE PRENDAS DE PROTECCIÓN SERVIDORES INSTITUCIÓN</t>
  </si>
  <si>
    <t>ADQUISICIÓN DE TARJETAS MAGNÉTICAS PARA REGISTRO DE ASISTENCIA</t>
  </si>
  <si>
    <t>NÚMERO DE PAGOS REALIZADOS POR ADQUISICIÓN DE TARJETAS MAGNÉTICAS</t>
  </si>
  <si>
    <t>ADQUISICIÓN Y DOTACIÓN  DE MEDICAMENTOS A LOS DISPENSARIOS DEL MIES</t>
  </si>
  <si>
    <t>PAGO POR INDEMN IZACIÓN DE SENTENCIAS JUDICIALES</t>
  </si>
  <si>
    <t>NÚMERO DE FUNCIONARIOS BENEFICIADOS</t>
  </si>
  <si>
    <t>PAGO DE OBLIGACIONES CON EL IESS POR RESPONSABILIDAD PATRONAL</t>
  </si>
  <si>
    <t>NÚMERO DE PAGOS CORRESPONDIENTES A RESPONSABILIDADES PATRONALES EMITIDAS POR EL MIES</t>
  </si>
  <si>
    <t>PAGO DE COACTIVAS AL IESS</t>
  </si>
  <si>
    <t>NÚMERO DE PAGOS CORRESPONDIENTES A COACTIVAS  EMITIDAS POR EL IESS</t>
  </si>
  <si>
    <t>PAGO DE MORA PATRONAL AL IESS</t>
  </si>
  <si>
    <t>NÚMERO DE PAGOS CORRESPONDIENTES A MORAS PATRONALES EMITIDAS POR EL IESS</t>
  </si>
  <si>
    <t xml:space="preserve">PAGO DE LA PENSIÓN JUBILAR VITALICIA </t>
  </si>
  <si>
    <t>NÚMERO DE PAGO DE LA PENSION JUBILAR VITALICIA</t>
  </si>
  <si>
    <t xml:space="preserve">PAGO DE OBLIGACIONES DE EJERCICIOS ANTERIORES POR GASTOS DE PERSONAL </t>
  </si>
  <si>
    <t>NÚMERO DE RECURSOS INVERTIDOS EN EL PAGO POR OBLIGACIONES DE EJERCICIOS ANTERIORES POR GASTOS DE PERSONAL.</t>
  </si>
  <si>
    <t>PAGO DE OBLIGACIONES DE EJERCICIOS ANTERIORES POR PAGO APORTES AL IESS</t>
  </si>
  <si>
    <t>NÚMERO DE RECURSOS INVERTIDOS EN EL PAGO POR OBLIGACIONES DE EJERCICIOS ANTERIORES POR PAGO DE APORTE AL IESS</t>
  </si>
  <si>
    <t xml:space="preserve"> Incrementar la eficiencia institucional del MIES. (2018 - 2018)</t>
  </si>
  <si>
    <t xml:space="preserve">  Incrementar la eficiencia y la eficacia en la gestión administrativa financiera del MIES</t>
  </si>
  <si>
    <t xml:space="preserve"> Incrementar la eficiencia y eficacia en la gestión de infraestructura MEDIANTE la elaboración y aplicación de los procedimientos de diseño, mantenimiento y seguimiento de la infraestructura institucional.</t>
  </si>
  <si>
    <t>MANTENIMIENTO DE BOMBAS DE AGUA, TRANSFORMADORES ELECTRICOS, GENERADORES ELECTRICOS, MOTORES DE ASCENSORES ETC..</t>
  </si>
  <si>
    <t>NÚMERO DE INTERVENCIONES REALIZADAS.</t>
  </si>
  <si>
    <t>COMPRA DE MATERIALES DE OBRA PARA REALIZAR ARREGLOS EMERGENTES.</t>
  </si>
  <si>
    <t xml:space="preserve">NÚMERO DE RECURSOS INVERTIDOS EN LA COMPRA DE MATERIALES </t>
  </si>
  <si>
    <t>MEJORAMIENTO, ADECUACIONES, REPOTENCIALIZACIÓN, MANTENIMIENTO E INFIMAS CUANTIAS A REALIZARSE DENTRO DE LOS  INMUEBLES DEL MIES; OFICINAS Y CENTROS DE ATENCION DIRECTA EN EL AÑO 2019</t>
  </si>
  <si>
    <t>NÚMERO DE CONTRATACIONES REALIZADAS Y EJECUTADAS</t>
  </si>
  <si>
    <t>PAGOS A REALIZAR A ENTIDAD COLABORADORA Y OTROS, PARA APROBACION DE SUBDIVISIONES DE INMUEBLES DEL MIES.</t>
  </si>
  <si>
    <t>NÚMERO DE PAGOS REALIZADOS</t>
  </si>
  <si>
    <t>PAGO DE AÑOS ANTERIORES Y CONTRATACIONES DE MANTENIMIENTO 2018</t>
  </si>
  <si>
    <t>REALIZAR VISITAS DE EVALUACION EN LAS UNIDADES DE ATENCIÓN DIRECTA DEL MIES Y UNIDADES ADMINISTRATIVAS</t>
  </si>
  <si>
    <t>NÚMERO DE UNIDADES EVALUADAS</t>
  </si>
  <si>
    <t>PAGO DE PASAJES PARA MOVILIZACIONES DE EVALUACION DE UNIDADES DEL MIES DENTRO DEL PAIS</t>
  </si>
  <si>
    <t>NÚMERO DE PASAJES UTILIZADOS</t>
  </si>
  <si>
    <t>Incrementar la eficiencia institucional del MIES. (2018 - 2018)</t>
  </si>
  <si>
    <t xml:space="preserve"> Incrementar la calidad y eficiencia de la gestión y seguridad jurídica institucional del MIES</t>
  </si>
  <si>
    <t>Incrementar la eficiencia y eficacia en la gestión institucional en materia de asesoría jurídica y desarrollo normativo MEDIANTE la construcción y la difusión de instrumentos normativos, entrega de criterios jurídicos y oportuna atención de trámites de contratación pública.</t>
  </si>
  <si>
    <t xml:space="preserve">CANCELACIÓN DE GASTOS DIARIOS DE HOSPEDAJE Y ALIMENTACIÓN  (VIATICOS) PARA LA REVISIÓN DE CONVENIOS, ACTAS DE LIQUIDACIÓN DE CONVENIOS, FASE PRECONTRACTUAL Y CONTRACTUAL, DE CONFORMIDAD CON LA NORMA INSTITUCIONAL Y DEMÁS LEGISLACIÓN </t>
  </si>
  <si>
    <t>NÚMERO DE PAGOS  POR GASTOS DIARIOS DE HOSPEDAJE Y ALIMENTACIÓN REALIZADOS</t>
  </si>
  <si>
    <t xml:space="preserve">CANCELACIÓN DE GASTOS MOVILIZACIÓN (PASAJES AL INTERIOR) </t>
  </si>
  <si>
    <t>NÚMERO DE PAGOS  POR GASTOS DE MOVILIZACIÓN REALIZADOS</t>
  </si>
  <si>
    <t xml:space="preserve"> Incrementar la eficiencia y eficacia de la rectoría en la gestión central y desconcentrada en materia de organizaciones sociales MEDIANTE la implementación de mecanismos y herramientas para la aplicación de la Normativa Legal vigente</t>
  </si>
  <si>
    <t>CANCELACIÓN DE GASTOS DIARIOS DE HOSPEDAJE Y ALIMENTACIÓN  (VIATICOS) DE FUNCIONARIOS DE LA DIRECCIÓN DE ORGANIZACIONES SOCIALES PARA SEGUIMIENTO TERRITORIAL</t>
  </si>
  <si>
    <t>CONTRATACIÓN DE UN SERVICIO DE PARA LA IMPRESIÓN DE MATERIAL DIDÁCTICO PARA REPRESENTANTES DE ORGANIZACIONES SOCIALES</t>
  </si>
  <si>
    <t>NÚMERO DE PROCESOS DE CONTRATACIÓN DE MATERIALES DIDÁCTICOS REALIZADOS</t>
  </si>
  <si>
    <t>CANCELACIÓN DE GASTOS MOVILIZACIÓN (PASAJES AL INTERIOR) DE FUNCIONARIOS DE LA DIRECCIÓN DE ORGANIZACIONES SOCIALES PARA SEGUIMIENTO TERRITORIAL</t>
  </si>
  <si>
    <t>Incrementar la calidad y eficiencia de la gestión y seguridad jurídica institucional del MIES</t>
  </si>
  <si>
    <t>Incrementar la eficiencia y eficacia de la gestión en materia de patrocinio MEDIANTE la implementación de herramientas de seguimiento y supervisión para el correcto impulso de los procesos judiciales y el despacho oportuno de los recursos administrativos</t>
  </si>
  <si>
    <t xml:space="preserve"> CANCELACIÓN DE GASTOS DIARIOS DE HOSPEDAJE Y ALIMENTACIÓN  (VIATICOS) DE FUNCIONARIOS DE LA DIRECCIÓN DE PATROCINIO PARA REVISIÓN DE PROCESOS Y COMPARECENCIA A LAS DILIGENCIAS SEÑALADAS POR LAS AUTORIDADES DE LOS ORGANOS DE JUSTICIA, PARA REALIZAR LA DEFENSA JURIDICA DE LAS CAUSAS MIES</t>
  </si>
  <si>
    <t xml:space="preserve">
CONTRATACIÓN DEL SERVICIO PARA LA EDICIÓN E IMPRESIÓN DE CITACIONES REALIZADAS A LOS DEMANDADOS QUE NO HA SIDO POSIBLE INDIVIDUALIZAR SU DOMICILIO</t>
  </si>
  <si>
    <t xml:space="preserve">
NÚMERO DE PAGOS REALIZADOS
</t>
  </si>
  <si>
    <t xml:space="preserve"> CANCELACIÓN DE GASTOS DE MOVILIZACIÓN (PASAJES AL INTERIOR) DE FUNCIONARIOS DE LA DIRECCIÓN DE PATROCINIO PARA REVISIÓN DE PROCESOS Y COMPARECENCIA A LAS DILIGENCIAS SEÑALADAS POR LAS AUTORIDADES DE LOS ORGANOS DE JUSTICIA, PARA REALIZAR LA DEFENSA JURIDICA DE LAS CAUSAS MIES</t>
  </si>
  <si>
    <t xml:space="preserve">CANCELACIÓN DE LA TRAMITACIÓN NOTARIAL, LEGALIZACIÓN DE DOCUMENTOS, ARREGLOS EXTRAJUDICIALES Y PAGO DE COSTAS JUDICIALES EN LOS PROCESOS A CARGO DE ESTA CARTERA DE ESTADO.
</t>
  </si>
  <si>
    <t>NÚMERO DE PAGOS DE TRAMITACIONES NOTARIALES REALIZADOS</t>
  </si>
  <si>
    <t>INCREMENTAR LA EFICIENCIA INTITUCIONAL DEL MIES.</t>
  </si>
  <si>
    <t xml:space="preserve"> Incrementar la eficiencia en la generación y gestión de datos, información y conocimiento en inclusión económica y social.</t>
  </si>
  <si>
    <t>Incrementar la eficiencia y calidad en la carga, el procesamiento y la provisión de información estadística y geográfica MEDIANTE el monitoreo continuo del protocolo único de gestión del Ministerio y el desarrollo de un panel de control inferencial de información para el uso de los distintos actores del sector social.</t>
  </si>
  <si>
    <t>CANCELACIÓN DE GASTOS DIARIOS DE HOSPEDAJE Y ALIMENTACIÓN  (VÍATICOS) DE FUNCIONARIOS DE LA DIRECCIÓN DE GESTIÓN DE INFORMACIÓN Y DATOS DE INCLUSIÓN PARA VERIFICACIÓN DE SERVICIOS Y ACOMPAÑAMIENTO TÉCNICO EN TERRITORIO</t>
  </si>
  <si>
    <t>NÚMERO DE PAGOS POR GASTOS DE HOSPEDAJE Y ALIMENTACIÓN REALIZADOS</t>
  </si>
  <si>
    <t xml:space="preserve">CANCELACIÓN DE GASTOS DE MOVILIZACIÓN (PASAJES EN EL INTERIOR) DE LOS FUNCIONARIOS DE LA DIRECCIÓN DE GESTIÓN DE INFORMACIÓN Y DATOS DE INCLUSIÓN </t>
  </si>
  <si>
    <t>NÚMERO DE PAGOS POR GASTOS DE MOVILIZACIÓN REALIZADOS</t>
  </si>
  <si>
    <t>Incrementar la eficiencia institucional del MIES</t>
  </si>
  <si>
    <t>Incrementar la calidad y pertinencia en la generación de capacidades técnicas e insumos analíticos dirigidos a las unidades gobernantes y agregadoras de valor MEDIANTE la planificación, ejecución, y socialización de investigaciones, evaluaciones de impacto y resultados, y estudios de análisis de políticas, programas y servicios de inclusión económica y social, para contribuir al cumplimiento de los objetivos institucionales.</t>
  </si>
  <si>
    <t>CANCELACIÓN DE GASTOS DIARIOS DE HOSPEDAJE Y ALIMENTACIÓN  (VÍATICOS) DE FUNCIONARIOS DE LA DIRECCIÓN DE INVESTIGACIÒN Y ANÁLISIS PARA VERIFICACIÓN DE SERVICIOS Y ACOMPAÑAMIENTO TÉCNICO EN TERRITORIO</t>
  </si>
  <si>
    <t>NÙMERO DE PAGOS POR GASTOS DE HOSPEDAJE Y ALIMENTACIÒN REALIZADO.</t>
  </si>
  <si>
    <t>Incrementar la eficiencia en la generaciòn y gestiòn de datos, informaciòn y conocimiento en inclusiòn econòmica y social.</t>
  </si>
  <si>
    <t>CANCELACIÓN DE GASTOS DE MOVILIZACIÓN (PASAJES EN EL INTERIOR) DELOS FUNCIONARIOS DE LA DIRECCIÒN DE INVESTIGACIÒN Y ANÀLISIS</t>
  </si>
  <si>
    <t>NÚMERO DE PAGOS POR GASTOS DE MOVILIZACIÓN REALIZADOS.</t>
  </si>
  <si>
    <t>Incrementar la eficiencia institucional del MIES. (2019 - 2019)</t>
  </si>
  <si>
    <t>Incrementar la efectividad de la gestión tecnológica institucional</t>
  </si>
  <si>
    <t xml:space="preserve"> Incrementar la disponibilidad de la infraestructura de hardware, software y elementos de comunicaciones que soportan las aplicaciones MEDIANTE la ampliación, renovación, operación y mantenimiento de la infraestructura tecnológica.</t>
  </si>
  <si>
    <t>CONTRATACIÓN DE ENLACES DE DATOS E INTERNET INSTITUCIONAL, 2018-2019</t>
  </si>
  <si>
    <t>Porcentaje de Servicios recibidos</t>
  </si>
  <si>
    <t>CONTRATACIÓN DE SERVICIOS TECNOLÓGICOS EN PLATAFORMA GUBERNAMENTAL, 2018-2019</t>
  </si>
  <si>
    <t>CONTRATACIÓN DE SERVICIO DE HOUSING DE SERVIDORES Y ALMACENAMIENTO, 2018-2019</t>
  </si>
  <si>
    <t>CONTRATACIÓN DE SERVICIO DE CLOUD INSTITUCIONAL, 2018-2019</t>
  </si>
  <si>
    <t>CONTRATACIÓN DE SOPORTE TÉCNICO ESPECIALIZADO PARA PLATAFORMA DE CORREO ELECTRÓNICO INSTITUCIONAL</t>
  </si>
  <si>
    <t>Número de Soportes Técnicos realizados</t>
  </si>
  <si>
    <t>CONTRATACIÓN DE SISTEMA DE SEGURIDAD PERIMETRAL (AGOSTO 2019 - AGOSTO 2021)</t>
  </si>
  <si>
    <t>Número de sistemas contratados</t>
  </si>
  <si>
    <t>RENOVACIÓN DEL LICENCIAMIENTO DEL SISTEMA DE SEGURIDAD PERIMETRAL (ENERO - JULIO  2019)</t>
  </si>
  <si>
    <t>Número de sistemas renovados</t>
  </si>
  <si>
    <t xml:space="preserve">OBLIGACIONES AÑOS ANTERIORES 2017 DE "ENLACES DE DATOS E INTERNET INSTITUCIONAL", PARA PAGO DEL 18 AL 20 DE JULIO 2017 </t>
  </si>
  <si>
    <t>PORCENTAJE DE ENLACES DE DATOS E INTERNET CONTRATADOS</t>
  </si>
  <si>
    <t xml:space="preserve">OBLIGACIONES AÑOS ANTERIORES 2017 DE "ENLACES DE DATOS E INTERNET INSTITUCIONAL", PARA PAGO DEL 15 AL 26 DE DICIEMBRE DE 2017 </t>
  </si>
  <si>
    <t>ADQUISICIÓN DE GARANTIAS EXTENDIDAS</t>
  </si>
  <si>
    <t>Número de garantías adquiridas</t>
  </si>
  <si>
    <t>CONTRATACIÓN DE SISTEMA DE RESPALDOS</t>
  </si>
  <si>
    <t>Número de servicios recibidos</t>
  </si>
  <si>
    <t>CONTRATACIÓN DE ENLACES DE DATOS E INTERNET INSTITUCIONAL 2019-2020</t>
  </si>
  <si>
    <t>CONTRATACIÓN DE SERVICIOS TECNOLÓGICOS EN PLATAFORMA GUBERNAMENTAL 2019-2020</t>
  </si>
  <si>
    <t>CONTRATACIÓN DE SERVICIO DE HOUSING DE SERVIDORES Y ALMACENAMIENTO 2019-2020</t>
  </si>
  <si>
    <t>CONTRATACIÓN DE SERVICIO DE CLOUD INSTITUCIONAL 2019-2020</t>
  </si>
  <si>
    <t>RENOVACIÓN DEL LICENCIAMIENTO DEL SISTEMA DE SEGURIDAD PERIMETRAL</t>
  </si>
  <si>
    <t>SERVICIOS TECNOLÓGICOS EN PLATAFORMA GUBERNAMENTAL</t>
  </si>
  <si>
    <t>Incrementar la eficiencia en la atención de las necesidades institucionales en relación al desarrollo la implementación y mantenimiento de sistemas informáticos MEDIANTE la automatización de procesos, implementación de buenas practicas , el uso eficiente de los recursos y la implementación de herramientes que optimicen el trabajo</t>
  </si>
  <si>
    <t>CONTRATACIÓN DE HORAS DE DESARROLLO PARA LA AUTOMATIZACION DE LOS SERVICIOS DE ACOGIMIENTO INSTITUCIONAL Y ADOPCIONES, 2018-2019</t>
  </si>
  <si>
    <t>CONTRATACIÓN DE MANTENIMIENTO Y ACTUALIZACIÓN DE LA PLATAFORMA DE REPORTES INSTITUCIONALES</t>
  </si>
  <si>
    <t>Número de mantenimientos realizados</t>
  </si>
  <si>
    <t>CONTRATACIÓN DE SOPORTE ESPECIALIZADO PARA MANTENIMIENTO Y AFINAMIENTO DE BASES DE DATOS</t>
  </si>
  <si>
    <t>Número de soportes técnicos realizados</t>
  </si>
  <si>
    <t>CONTRATACIÓN DE LICENCIAMIENTO DE SQL SERVER</t>
  </si>
  <si>
    <t>Porcentaje de licenciamientos realizados</t>
  </si>
  <si>
    <t>Incrementar los niveles de integridad, confidencialidad y disponibilidad de los servicios tecnológicos y su plataforma MEDIANTE la implementación de políticas, procedimientos, herramientas y controles de seguridad que garanticen el aseguramiento de los sistemas de información</t>
  </si>
  <si>
    <t>CONTRATACIÓN DE LICENCIAMIENTO DE HERRAMIENTA DE ANALISIS DE CÓDIGO VULNERABLE PARA DESARROLLO SEGURO DE APLICACTIVOS</t>
  </si>
  <si>
    <t>Número de licenciamientos contratados</t>
  </si>
  <si>
    <t>Incrementar la eficiencia institucional del MIES. (2018 - 2019)</t>
  </si>
  <si>
    <t>Incrementar la efectividad de los servicios de soporte y asistencia técnica informática MEDIANTE la gestión de recursos tecnológicos disponibles</t>
  </si>
  <si>
    <t>CONTRATACIÓN DE APLICATIVOS INFORMÁTICOS PARA EL MIES, CONSULTAS JURÍDICAS 2018-2019</t>
  </si>
  <si>
    <t>Porcentaje de aplicativos contratados</t>
  </si>
  <si>
    <t xml:space="preserve">CONTRATACIÓN DE APLICATIVOS INFORMÁTICOS PARA EL MIES (CREATIVE  FOR TEAM COMPLETE)  </t>
  </si>
  <si>
    <t>Número de aplicativos contratados</t>
  </si>
  <si>
    <t>CONTRATACIÓN DE MANTENIMIENTO PREVENTIVO Y CORRECTIVO DE EQUIPOS Y SISTEMAS INFORMÁTICOS</t>
  </si>
  <si>
    <t>CONTRATACIÓN DE MANTENIMIENTO CORRECTIVO DE IMPRESORAS</t>
  </si>
  <si>
    <t>Número de contrataciones de mantenimiento realizadas</t>
  </si>
  <si>
    <t>ADQUISICIÓN DE REPUESTOS, ACCESORIOS Y PIEZAS PARA ACTUALIZAR EQUIPOS DE COMPUTACIÓN</t>
  </si>
  <si>
    <t>Número adquisición de repuestos realizadas</t>
  </si>
  <si>
    <t>MOVILIZACIÓN EN TERRITORIO</t>
  </si>
  <si>
    <t>Número de movilizaciones realizadas</t>
  </si>
  <si>
    <t>CANCELACIÓN DE PASAJES POR MOVILIZACIONES EN TERRITORIO</t>
  </si>
  <si>
    <t>Número de pasajes utilizados</t>
  </si>
  <si>
    <t>ADQUISICIÓN DE DISPOSITIVOS INFORMÁTICOS EXTERNOS PARA VIDEO CONFERENCIA</t>
  </si>
  <si>
    <t>Número adquisición de dispositivos realizadas</t>
  </si>
  <si>
    <t xml:space="preserve">CONTRATACIÓN DE APLICATIVOS INFORMÁTICOS PARA EL MIES (CONSULTAS JURIDICAS)  </t>
  </si>
  <si>
    <t xml:space="preserve">CONTRATACIÓN DE APLICATIVOS INFORMÁTICOS PARA EL MIES (SITAC PLUS)  </t>
  </si>
  <si>
    <t>CONTRATACIÓN DEL LICENCIAMIENTO DE SOFTWARE ANTIVIRUS PARA EL MIES</t>
  </si>
  <si>
    <t>Número de licenciamientos realizados</t>
  </si>
  <si>
    <t>ADQUISICIÓN DE ESCANERS DE ALTA VELOCIDAD PARA MIES PLANTA CENTRAL</t>
  </si>
  <si>
    <t>Número de adquisición de equipos realizadas</t>
  </si>
  <si>
    <t>CONTRATACIÓN DE SOPORTE ESPECIALIZADO PARA MANTENIMIENTO DE LA MESA DE AYUDA O HELP DESK</t>
  </si>
  <si>
    <t>Número de contrataciones de soportes técnicos realizados</t>
  </si>
  <si>
    <t>ADQUISICIÓN DE EQUIPOS INFORMÁTICOS EMERGENTES</t>
  </si>
  <si>
    <t>Número de equipos adquiridos</t>
  </si>
  <si>
    <t>Incrementar la efectividad en la gestión estratégica institucional, la planificación y seguimiento a la gestión del MIES</t>
  </si>
  <si>
    <t>Incrementar la calidad de los servicios y la satisfacción de los usuarios MEDIANTE la implementación de estrategias de mejoramiento, identificación e implementación de buenas prácticas, fortalecimiento de la gestión por procesos, asesoría técnica en el desarrollo de normativas y la aplicación del ciclo de mejora continua en la institucionalidad del MIES.</t>
  </si>
  <si>
    <t>EJECUCIÓN DE EVALUCIÓN DE CALIDAD, SIMPLIFICACIÓN DE TRAMITES, MEJORA DE SERVICIOS Y VALIDACIÓN DE PROCESOS EN TERRITORIO.</t>
  </si>
  <si>
    <t>NÚMERO DE VISITAS DE SEGUIMIENTO A TERRITORIO</t>
  </si>
  <si>
    <t>NÚMERO DE DESPLAZAMIENTOS REQUERIDOS PARA CUMPLIR COMISIONES INSTITUCIONALES EJECUTADOS</t>
  </si>
  <si>
    <t>Incrementar la eficiencia del seguimiento a la gestión institucional MEDIANTE la aplicación de metodologías e instrumentos técnicos para el seguimiento y evaluación de los planes, programas y proyectos de inversión del MIES.</t>
  </si>
  <si>
    <t>REVISIÓN Y SEGUIMIENTO DE LA GESTIÓN INSTITUCIONAL, CUMPLIMIENTO DE LA MICROPLANIFICACIÓN, EJECUCIÓN PRESUPUESTARIA Y METAS DE LOS PROGRAMAS, PLANES Y PROYECTOS DE INCLUSIÓN ECONÓMICA Y SOCIAL A NIVEL NACIONAL</t>
  </si>
  <si>
    <t>NÚMERO DE INFORMES REALIZADOS</t>
  </si>
  <si>
    <t xml:space="preserve"> Incrementar la operativización de estrategias de desarrollo organizacional, gestión del cambio y fortalecimiento de la cultura organizacional MEDIANTE el desarrollo y ejecución de proyectos, talleres, campañas de sensibilización y diseño de instrumentos técnicos.</t>
  </si>
  <si>
    <t>EJECUCIÓN DE PROYECTOS PARA EL FORTALECIMIENTO DE LA GESTIÓN DEL CAMBIO Y CLIMA  INSTITUCIONAL</t>
  </si>
  <si>
    <t>NÚMERO DE PROYECTOS PARA EL FORTALECIMIENTO DE LA GESTIÓN DEL CAMBIO Y CLIMA  INSTITUCIONAL EJECUTADOS</t>
  </si>
  <si>
    <t>EJECUCIÓN DE ACTIVIDADES EN TERRITORIO  PARA EL FORTALECIMIENTO DE LA GESTIÓN DEL CAMBIO Y CLIMA  INSTITUCIONAL</t>
  </si>
  <si>
    <t>NÚMERO DE ACTIVIDADES EN TERRITORIO  PARA EL FORTALECIMIENTO DE LA GESTIÓN DEL CAMBIO Y CLIMA  INSTITUCIONAL EJECUTADAS</t>
  </si>
  <si>
    <t>NÚMERO DE MOVILIZACIONES  EN TERRITORIO  PARA EL FORTALECIMIENTO DE LA GESTIÓN DEL CAMBIO Y CLIMA  INSTITUCIONAL REALIZADAS</t>
  </si>
  <si>
    <t>Incrementar la eficiencia institucional del MIES. (2019-2019)</t>
  </si>
  <si>
    <t xml:space="preserve"> Incrementar la eficiencia y efectividad del proceso de planificación institucional MEDIANTE la implementación de metodologías, instrumentos, acompañamiento y asesoría al nivel central y desconcentrado.</t>
  </si>
  <si>
    <t>CANCELACIÓN DE GASTOS DIARIOS DE HOSPEDAJE Y ALIMENTACIÓN  (VIATICOS) DE FUNCIONARIOS DE PLANIFICACIÓN  PARA EL FORTALECIMIENTO DE  LOS INSTRUMENTOS Y METODOLOGÍAS DE PLANIFICACIÓN INSTITUCIONAL A NIVEL NACIONAL</t>
  </si>
  <si>
    <t>CANCELACIÓN DE GASTOS DIARIOS DE HOSPEDAJE Y ALIMENTACIÓN  (VIATICOS) DE FUNCIONARIOS DE PLANIFICACIÓN PARA EL ACOMPAÑAMIENTO A LOS EQUIPOS TÉCNICOS A NIVEL NACIONAL</t>
  </si>
  <si>
    <t>CANCELACIÓN DE GASTOS MOVILIZACIÓN (PASAJES AL INTERIOR) DE FUNCIONARIOS DE PLANIFICACIÓN EN EL ACOMPAÑAMIENTO Y  FORTALECIMIENTO DE LOS EQUIPOS TÉCNICOS A NIVEL NACIONAL</t>
  </si>
  <si>
    <t xml:space="preserve"> Incrementar el posicionamiento de la imagen institucional del Ministerio de Inclusión Económica y Social y de sus autoridades MEDIANTE estrategias comunicacionales, ejecución de eventos, campañas, elaboración de productos comunicacionales, diseño y edición de material de difusión impresa y audiovisual, el manejo de canales comunicacionales en medios de comunicación masivos y alternativos.</t>
  </si>
  <si>
    <t xml:space="preserve">N/A </t>
  </si>
  <si>
    <t>CONTRATACIÓN DEL SERVICIO DE MONITOREO DE INFORMACIÓN EN TELEVISIÓN, RADIO, PRENSA, MEDIOS ON-LINE Y OTROS</t>
  </si>
  <si>
    <t>NÚMERO DE SERVICIO DE MONITOREO DE INFORMACIÓN EN TELEVISIÓN, RADIO, PRENSA, MEDIOS ON-LINE Y OTROS PAGADOS</t>
  </si>
  <si>
    <t>Incrementar el posicionamiento de la imagen institucional del Ministerio de Inclusión Económica y Social y de sus autoridades MEDIANTE estrategias comunicacionales, ejecución de eventos, campañas, elaboración de productos comunicacionales, diseño y edición de material de difusión impresa y audiovisual, el manejo de canales comunicacionales en medios de comunicación masivos y alternativos.</t>
  </si>
  <si>
    <t>REALIZACIÓN DE AVANZADA, ACOMPAÑAMIENTO Y COBERTURAS COMUNICACIONALES  EN TERRITORIO PARA LOS FUNCIONARIOS DE LA DIRECCIÓN DE COMUNICACIÓN SOCIAL</t>
  </si>
  <si>
    <t>NÚMERO DE VIÁTICOS PAGADOS</t>
  </si>
  <si>
    <t>CONTRATACIÓN DE  SERVICIO DE LOGISTICA PARA EVENTO DE SOCIALIZACIÓN DE LAS ACTIVIDADES, PLANES, PROGRAMAS Y PROYECTOS QUE REALIZA EL MIES A NIVEL NACIONAL</t>
  </si>
  <si>
    <t xml:space="preserve">NÚMERO DE CONTRATOS SUSCRITOS </t>
  </si>
  <si>
    <t xml:space="preserve">REALIZACIÓN DE PUBLICACIONES EN PRENSA </t>
  </si>
  <si>
    <t>NÚMERO DE PUBLICACIONES EN PRENSA PAGADAS</t>
  </si>
  <si>
    <t>CONTRATACIÓN DEL SERVICIO DE  IMPRESIÓN DE MATERIAL COMUNICACIONAL DEL MIES, PARA SU DIFUSIÓN, PROMOCIÓN Y SOCIALIZACIÓN</t>
  </si>
  <si>
    <t>CONTRATACIÓN DEL SERVICIO DE SUSCRIPCIÓN A DIFERENTES PERIÓDICOS Y PUBLICACIONES DEL PAÍS</t>
  </si>
  <si>
    <t>NÚMERO DE SERVICIO DE SUSCRIPCIÓN A DIFERENTES PERIÓDICOS Y PUBLICACIONES DEL PAÍS PAGADOS</t>
  </si>
  <si>
    <t>OBLIGACIONES AÑOS ANTERIORES. CONTRATACIÓN DEL SERVICIO DE MONITOREO DE INFORMACIÓN EN TELEVISIÓN, RADIO, PRENSA, MEDIOS ON-LINE Y OTROS. CERTIFICACIÓN PLURIANUAL 46 Y 47</t>
  </si>
  <si>
    <t>OBLIGACIONES AÑOS ANTERIORES. SERVICIO DE SUSCRIPCIÓN A DIFERENTES PERIÓDICOS Y PUBLICACIONES DEL PAÍS. CERTIFICACIÓN PLURIANUAL 48</t>
  </si>
  <si>
    <t>NÚMERO DE  SERVICIO DE SUSCRIPCIÓN A DIFERENTES PERIÓDICOS Y PUBLICACIONES DEL PAÍS PAGADOS</t>
  </si>
  <si>
    <t>PAGO DE MOVILIZACIÓN DE AVANZADA, ACOMPAÑAMIENTO Y COBERTURAS COMUNICACIONALES  EN TERRITORIO PARA LOS FUNCIONARIOS DE LA DIRECCIÓN DE COMUNICACIÓN  SOCIAL</t>
  </si>
  <si>
    <t>NÚMERO DE PAGOS DE MOVILIZACIÓN</t>
  </si>
  <si>
    <t>CONTRATACIÓN DEL SERVICIO DE MONITOREO DE INFORMACIÓN EN TELEVISIÓN, RADIO, PRENSA, MEDIOS ON-LINE Y OTROS. PERIODO DEL 1 AL 10 DE MAYO DE 2019</t>
  </si>
  <si>
    <t>NÚMERO DE  SERVICIO DE MONITOREO DE INFORMACIÓN EN TELEVISIÓN, RADIO, PRENSA, MEDIOS ON-LINE Y OTROS PAGADOS</t>
  </si>
  <si>
    <t>OBLIGACIONES AÑOS ANTERIORES. SERVICIO DE IMPRESIÓN DE MATERIAL COMUNICACIONAL DEL MINISTERIO DE INCLUSIÓN ECONÓMICA Y SOCIAL, PARA SU DIFUSIÓN, PROMOCIÓN Y SOCIALIZACIÓN. CERTIFICACIÓN PRESUPUESTARIA 102</t>
  </si>
  <si>
    <t>NÚMERO DE SERVICIO DE IMPRESIÓN DE MATERIAL COMUNICACIONAL DEL MINISTERIO DE INCLUSIÓN ECONÓMICA Y SOCIAL, PARA SU DIFUSIÓN, PROMOCIÓN Y SOCIALIZACIÓN PAGADOS</t>
  </si>
  <si>
    <t>INCREMENTAR LA EFICIENCIA INSTITUCIONAL DEL MIES. (2018 - 2018)</t>
  </si>
  <si>
    <t>INCREMENTAR LA PARTICIPACIÓN CIUDADANA EN LA GESTIÓN DEL MIES MEDIANTE EL DESARROLLO DE ESPACIOS DE DIALOGO (TALLERES, FOROS, MESAS DE TRABAJO, COMITÉS) PARA EL FORTALECIMIENTO DE COLECTIVOS TERRITORIALES Y ORGANIZACIONES SOCIALES VINCULADAS A LA ATENCIÓN DE GRUPOS VULNERABLES PRIORITARIOS.</t>
  </si>
  <si>
    <t>PROVISIÓN DE VIÁTICOS, PARA EL POSICIONAMIENTO MINISTERIAL Y ACOMPAÑAMIENTO AL FORTALECIMIENTO ORGANIZATIVO A NIVEL NACIONAL</t>
  </si>
  <si>
    <t xml:space="preserve">NÚMERO DE VIÁTICOS PAGADOS </t>
  </si>
  <si>
    <t>CONTRATACIÓN DE LOGÍSTICA PARA LA REALIZACIÓN DE DIÁLOGOS ZONALES CON FAMILIAS “JUNTOS POR LA INCLUSIÓN”, EN EL MARCO DE  ESCUELA DE FAMILIAS</t>
  </si>
  <si>
    <t>NÚMERO DE DIÁLOGOS ZONALES CON FAMILIAS REALIZADOS</t>
  </si>
  <si>
    <t>CONTRATACIÓN DE LOGÍSTICA, PARA LA ORGANIZACIÓN Y DESARROLLO  DE ENCUENTROS  NACIONALES CON LOS EQUIPOS DE TÉCNICOS Y  ACTORES DE LOS SERVICIOS MINISTERIALES PARA LA GARANTÍA DE LOS DERECHOS Y PREVENCIÓN DE LA VIOLENCIA</t>
  </si>
  <si>
    <t>NÚMERO DE ENCUENTROS NACIONALES CON ACTORES DE LOS SERVICIOS  REALIZADOS</t>
  </si>
  <si>
    <t xml:space="preserve">  
CONTRATACIÓN DE LA LOGÍSTICA PARA EL DESARROLLO DE  ENCUENTROS  DEL CONSEJO CIUDADANO SECTORIAL DEL MIES
</t>
  </si>
  <si>
    <t>NÚMERO DE EVENTOS PARA EL FORTALECIMIENTO DEL CONSEJO CIUDADANO SECTORIAL REALIZADOS</t>
  </si>
  <si>
    <t>CONTRATACIÓN DE LOS SERVICIOS DE REPRODUCCIÓN DE MATERIAL DIDÁCTICO CON FINES FORMATIVOS PARA FORTALECER LAS DESTREZAS Y CAPACIDADES DE LOS TÉCNICOS Y ACTORES DE LOS SERVICIOS MIES</t>
  </si>
  <si>
    <t>NÚMERO DE FASES DE EDICIÓN Y REPRODUCCIÓN MATERIAL DIDÁCTICO FORMATIVO REALIZADOS</t>
  </si>
  <si>
    <t xml:space="preserve">OBLIGACIONES AÑOS ANTERIORES. ADQUISICIÓN DE MATERIALES Y SUMINISTROS PARA DESARROLLO DE ACTIVIDADES EN MÓDULOS DE ESCUELA DE FAMILIAS, CERTIFICACIÓN PRESUPUESTARIA NRO. 765
</t>
  </si>
  <si>
    <t>NÚMERO DE PAGOS POR ADQUISICIÓN MATERIALES</t>
  </si>
  <si>
    <t xml:space="preserve">PAGO MOVILIZACIONES TERRESTRES </t>
  </si>
  <si>
    <t xml:space="preserve">NÚMERO DE MOVILIZACIONES PAGADOS  </t>
  </si>
  <si>
    <t xml:space="preserve">Incrementar la eficiencia institucional del MIES. </t>
  </si>
  <si>
    <t>No aplica</t>
  </si>
  <si>
    <t xml:space="preserve"> Incrementar la gestión de recursos existentes en el Sistema Internacional de Cooperación, y la participación del MIES en espacios estratégicos del concierto mundial, MEDIANTE la búsqueda, análisis, negociación y consolidación de la cooperación ofertada por los distintos actores, así como el aprovechamiento y posicionamiento de experiencias exitosas en los espacios que se vayan aperturando.</t>
  </si>
  <si>
    <t>Gestión y posicionamiento de la política de  inclusión económica y social en la Comunidad Internacional desde el ámbito local.</t>
  </si>
  <si>
    <t xml:space="preserve">Número de reuniones mantenidas. </t>
  </si>
  <si>
    <t xml:space="preserve">Incrementar la eficacia institucional del MIES. </t>
  </si>
  <si>
    <t xml:space="preserve"> Incrementar la eficiencia, eficacia y calidad en la gestión documental, archivo y atención ciudadana MEDIANTE la emisión de lineamientos, metodologías, capacitaciones, seguimiento y talleres, para la correcta aplicación de la normativa.</t>
  </si>
  <si>
    <t>CONTRATACIÓN CON CORREOS DEL ECUADOR PARA LA ENTREGA DE CORRESPONDENCIA</t>
  </si>
  <si>
    <t>NÚMERO DE CONTRATOS LEGALIZADOS.</t>
  </si>
  <si>
    <t>Incrementar la eficiencia, eficacia y calidad en la gestión documental, archivo y atención ciudadana MEDIANTE la emisión de lineamientos, metodologías, capacitaciones, seguimiento y talleres, para la correcta aplicación de la normativa.</t>
  </si>
  <si>
    <t>PAGO DE VIÁTICOS PARA EL PERSONAL DE SECRETARÍA GENERAL.</t>
  </si>
  <si>
    <t xml:space="preserve">NÚMERO DE VIÁTICOS UTILIZADOS PARA LA EJECUCIÓN DE ACTIVIDADES PROPIAS DE LA DIRECCIÓN DE SECRETARÍA GENERAL. </t>
  </si>
  <si>
    <t>2. Incrementar el desarrollo del Talento Humano del MIES.</t>
  </si>
  <si>
    <t xml:space="preserve">  Incrementar la eficiencia y eficacia en los procesos administrativos, financieros y de planificación de la Zona.</t>
  </si>
  <si>
    <t>Incrementar la eficiencia en la gestión administrativa y financiera de programas, proyectos y servicios que brinda el MIES, MEDIANTE la aplicación de herramientas de control y seguimiento a la ejecución del gasto.</t>
  </si>
  <si>
    <t>REMUNERACIONES Y BENEFICIOS SOCIALES</t>
  </si>
  <si>
    <t>NÚMERO DE APORTES PATRONALES CANCELADOS</t>
  </si>
  <si>
    <t>NÚMERO DE DÉCIMO CUARTO SUELDO CANCELADO</t>
  </si>
  <si>
    <t>NÚMERO DE DÉCIMO TERCER SUELDO CANCELADO</t>
  </si>
  <si>
    <t>NÚMERO DE FONDOS DE RESERVA CANCELADOS</t>
  </si>
  <si>
    <t>NÚMERO DE REMUNERACIONES CANCELADAS</t>
  </si>
  <si>
    <t>1. Incrementar el uso eficiente del presupuesto del MIES.</t>
  </si>
  <si>
    <t>ADMINISTRACIÓN Y GESTIÓN</t>
  </si>
  <si>
    <t>NÚMERO DE FACTURAS CANCELADAS</t>
  </si>
  <si>
    <t>CONTRATACIÓN DE COMBUSTIBLES PARA LOS VEHÍCULOS INSTITUCIONALES</t>
  </si>
  <si>
    <t>CONTRATACIÓN DE MATERIAL EDUCOMUNICACIONAL</t>
  </si>
  <si>
    <t>CONTRATACIÓN DE MATERIAL DE ASEO</t>
  </si>
  <si>
    <t>CONTRATACIÓN DE MATERIALES DE OFICINA</t>
  </si>
  <si>
    <t>CONTRATACIÓN DE SEGURIDAD Y VIGILANCIA</t>
  </si>
  <si>
    <t>CONTRATACIÓN DEL MANTENIMIENTO PARA LOS VEHÍCULOS INSTITUCIONALES</t>
  </si>
  <si>
    <t>CONTRATACIÓN DE PRENDAS DE PROTECCIÓN</t>
  </si>
  <si>
    <t>3.- Incrementar las intervenciones de prevención en el ámbito de la protección especial para la población susceptible de vulneración de derechos.</t>
  </si>
  <si>
    <t>Incrementar la eficiencia y eficacia en el seguimiento, evaluación y control de los servicios sociales de competencia del MIES, hacia los grupos de atención prioritaria y la población que se encuentra en situación de pobreza y vulnerabilidad de la Zona.</t>
  </si>
  <si>
    <t xml:space="preserve"> Incrementar la eficiencia y eficacia en la prestación de servicios con énfasis en los grupos de atención prioritaria MEDIANTE la aplicación de normas técnicas , asistencia técnica, aplicación de estándares de calidad de los servicios e implementación de planes de mejoramiento</t>
  </si>
  <si>
    <t>NÚMERO DE ADQUISICIONES DE MATERIALES PARA ATENCIÓN A LAS PERSONAS VULNERADAS EN SUS DERECHOS</t>
  </si>
  <si>
    <t>PAGO DE TASAS GENERALES.IMPUESTOS-CONTRIBUCIONES-PERMISOS.LICENCIAS Y PATENTES</t>
  </si>
  <si>
    <t>4.-  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</t>
  </si>
  <si>
    <t xml:space="preserve"> 5.-  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</t>
  </si>
  <si>
    <t>CONTRATACIÓN DEL SERVICIO DE ARRENDAMIENTO</t>
  </si>
  <si>
    <t>PAGO DE FLETES Y MANIOBRAS</t>
  </si>
  <si>
    <t>PAGO DE MANTENIMIENTO Y REPARACION DE EQUIPOS Y SISTEMAS INFORMATICOS</t>
  </si>
  <si>
    <t>PAGO DE MAQUINARIAS Y EQUIPOS (INTALACIÓN - MANTENIMIENTO Y REPARACIONES)</t>
  </si>
  <si>
    <t>PAGO DE REPUESTOS Y ACCESORIOS</t>
  </si>
  <si>
    <t>CONTRATACIÓN DEL SERVICIO DE CORREO</t>
  </si>
  <si>
    <t>CONTRATACIÓN DEL SERVICIO DE ASEO</t>
  </si>
  <si>
    <t>PAGO DE TASAS GENERALES- IMPUESTOS- CONTRIBUCIONES- PERMISOS- LICENCIAS Y PATENTES</t>
  </si>
  <si>
    <t>PAGO DE INDEMNIZACIONES POR SENTENCIAS JUDICIALES</t>
  </si>
  <si>
    <t>PAGO DE JUBILADOS PATRONALES</t>
  </si>
  <si>
    <t>NÚMERO DE TRANSFERENCIAS REALIZADAS</t>
  </si>
  <si>
    <t>1.- Incrementar el acceso y calidad de los servicios de Inclusión Social con énfasis en los grupos de atención prioritaria y la población que se encuentra en pobreza o vulnerabilidad, para reducir las brechas existentes.</t>
  </si>
  <si>
    <t>CENTROS DE DESARROLLO INFANTIL INTEGRAL DE ATENCIÓN DIRECTA</t>
  </si>
  <si>
    <t>NÚMERO DE NIÑOS Y NIÑAS ATENDIDOS</t>
  </si>
  <si>
    <t>NÚMERO DE ROLES DE PAGOS GENERADOS</t>
  </si>
  <si>
    <t>MISIÓN TERNURA - CRECIENDO CON NUESTROS HIJOS</t>
  </si>
  <si>
    <t>NÚMERO DE FACTURAS DEL SERVICIO DE AGUA POTABLE RECIBIDAS  PARA TRÁMITE DE PAGO</t>
  </si>
  <si>
    <t>NÚMERO DE FACTURAS  DEL SERVICIO DE ENERGÍA ELÉCTRICA RECIBIDAS PARA TRÁMITE DE PAGO</t>
  </si>
  <si>
    <t>ADQUISICIÓN DE MATERIAL DE ASEO  PARA  LAS/OS NIÑAS/OS DE LOS  CDI - DIRECTOS</t>
  </si>
  <si>
    <t xml:space="preserve">NÚMERO DE CONTRATOS  DE ADQUISICIÓN DE MATERIAL DE ASEO SUSCRITOS </t>
  </si>
  <si>
    <t>ADQUISICIÓN DE MATERIAL FUNGIBLE PARA TRABAJO CON LAS/OS NIÑAS/OS DE LOS  CDI - DIRECTOS</t>
  </si>
  <si>
    <t>NÚMERO DE CONTRATOS ADQUISICIÓN DE MATERIAL FUNGIBLE SUSCRITOS</t>
  </si>
  <si>
    <t>CONTRATACION DEL SERVICIO DE ALIMENTACION PARA LOS NIÑOS Y NIÑAS DE LOS CDI DE ATENCION DIRECTA</t>
  </si>
  <si>
    <t xml:space="preserve">NÚMERO DE CONTRATOS  DEL SERVICIO DE ALIMENTACIÓN SUSCRITOS </t>
  </si>
  <si>
    <t>CONTRATACION DEL SERVICIO DE VIGILANCIA PARA LOS CDI DE ATENCIÓN DIRECTA</t>
  </si>
  <si>
    <t>NÚMERO DE CONTRATOS  DEL SERVICO DE SEGURIDAD Y VIGILANCIA SUSCRITOS</t>
  </si>
  <si>
    <t>CONTRATACION DEL SERVICIO DE LIMPIEZA PARA LOS  CDI DE ATENCIÓN DIRECTA</t>
  </si>
  <si>
    <t xml:space="preserve">NÚMERO DE CONTRATOS  DEL SERVICIO DE LIMPIEZA SUSCRITOS </t>
  </si>
  <si>
    <t>NÚMERO DE FACTURAS  DEL SERVICIO DE TELECOMUNICACIONES RECIBIDAS PARA TRAMITE DE PAGO</t>
  </si>
  <si>
    <t>CONTRATACION DEL SERVICIO DE INTERNET QUE APORTAN A LA ATENCIÓN DE NIÑAS Y NIÑOS DE 0 A 3 AÑOS EN LA MODALIDAD CNH</t>
  </si>
  <si>
    <t>NÚMERO DE FACTURAS  DEL SERVICIO DE INTERNET RECIBIDAS PARA TRÁMITE DE PAGO</t>
  </si>
  <si>
    <t>CENTROS DE DESARROLLO INFANTIL INTEGRAL EN CONVENIO</t>
  </si>
  <si>
    <t>SUSCRIPCIÓN DE CONVENIOS PARA  LA ATENCIÓN  A NIÑAS Y NIÑOS DE 1 A 3 AÑOS  EN LA MODALIDAD CDI  OPERADOS A TRAVÉS DE TERCEROS</t>
  </si>
  <si>
    <t>NÚMERO DE CONVENIOS SUSCRITOS EN LA MODALIDAD CDI OPERADOS A TRAVÉS DE TERCEROS</t>
  </si>
  <si>
    <t>CÍRCULOS DE CUIDADO, RECREACIÓN Y APRENDIZAJE -CCRA</t>
  </si>
  <si>
    <t>ADQUISICIÓN KITS  DE ALIMENTOS PARA SESIONES DEMOSTRATIVAS - EN LA PREPARACIÓN  DE ALIMENTOS  PARA USUARIOS CCRA DIRECTOS</t>
  </si>
  <si>
    <t xml:space="preserve">NÚMERO DE CONTRATOS DE ADQUISICIÓN KITS DE ALIMENTOS PARA SESIONES DEMOSTRATIVAS SUSCRITOS </t>
  </si>
  <si>
    <t>CONTRATACION DEL SERVICIO DE FOTOCOPIADO QUE APORTAN A LA ATENCIÓN DE NIÑAS Y NIÑOS DE 0 A 3 AÑOS EN LA MODALIDAD CCRA</t>
  </si>
  <si>
    <t>NÚMERO DE FACTURAS  DEL SERVICIO DE FOTOCOPIADO RECIBIDAS PARA TRÁMITE DE PAGO</t>
  </si>
  <si>
    <t>ADQUISICIÓN DE MATERIAL DE ASEO  PARA  LAS/OS NIÑAS/OS DE LOS  CCRA - DIRECTOS</t>
  </si>
  <si>
    <t xml:space="preserve">NÚMERO DE CONTRATOS DE ADQUISICIÓN DE MATERIAL DE ASEO SUSCRITOS </t>
  </si>
  <si>
    <t>ADQUISICIÓN DE MATERIAL DIDÁCTICO PARA LAS/OS NIÑAS/OS DE LOS  CCRA - DIRECTOS</t>
  </si>
  <si>
    <t xml:space="preserve">NÚMERO DE CONTRATOS DE ADQUISICIÓN DE MATERIAL DIDÁCTICO SUSCRITOS </t>
  </si>
  <si>
    <t>ADQUISICIÓN DE MENAJE DE COCINA PARA  LAS/OS NIÑAS/OS DE LOS  CCRA - DIRECTOS</t>
  </si>
  <si>
    <t xml:space="preserve">NÚMERO DE CONTRATOS DE ADQUISICIÓN DE MENAJE DE COCINA SUSCRITOS </t>
  </si>
  <si>
    <t>CONTRATACION DEL SERVICIO DE INTERNET QUE APORTAN A LA ATENCIÓN DE NIÑAS Y NIÑOS DE 0 A 3 AÑOS EN LA MODALIDAD CCRA</t>
  </si>
  <si>
    <t>CONTRATACION DEL SERVICIO DE ARRENDAMIENTO DE VEHÍCULOS QUE APORTAN A LA ATENCIÓN DE NIÑAS Y NIÑOS DE 0 A 3 AÑOS EN LA MODALIDAD CCRA</t>
  </si>
  <si>
    <t xml:space="preserve">NÚMERO DE CONTRATOS DEL SERVICIO DE ARRENDAMIENTO DE VEHÍCULOS SUSCRITOS </t>
  </si>
  <si>
    <t>ADQUISICIÓN DE PRENDAS DE PROTECCION PARA LAS/LOS  EDUCADORAS/ES CCRA - DIRECTOS</t>
  </si>
  <si>
    <t>NÚMERO DE CONTRATOS  DE ADQUISIÓN DE PRENDAS DE PROTECCIÓN SUSCRITOS</t>
  </si>
  <si>
    <t>ACOMPAÑAMIENTO FAMILIAR</t>
  </si>
  <si>
    <t>CONTRATACIÓN DE VEHÍCULOS</t>
  </si>
  <si>
    <t>BONO JOAQUÍN GALLEGOS LARA</t>
  </si>
  <si>
    <t>NÚMERO DE PERSONAS CON DISCPACIDAD ATENDIDOS</t>
  </si>
  <si>
    <t>ATENCIÓN INTEGRAL DE PERSONAS CON DISPCAPACIDAD</t>
  </si>
  <si>
    <t>PAGO DE EVENTOS PÚBLICOS PROMOCIONALES</t>
  </si>
  <si>
    <t>ATENCION EN EL HOGAR Y LA COMUNIDAD</t>
  </si>
  <si>
    <t>SUSCRIPCIÓN DE CONVENIOS PARA ATENCIÓN A PERSONAS CON DISCAPACIDAD</t>
  </si>
  <si>
    <t>AGO POR SERVICIOS DE MATENIMIENTO Y REPARACION DE EDIFICIOS, LOCALES Y RESIDENCIAS</t>
  </si>
  <si>
    <t>PAGO POR SERVICIOS DE MANTENIMIENTO EQUIPOS INFORMATICOS</t>
  </si>
  <si>
    <t>PAGO POR SERVICIOS DE MATENIMIENTO MAQUINARIA Y EQUIPOS</t>
  </si>
  <si>
    <t>PORCENTAJE DE OBLIGACIONES PAGADAS</t>
  </si>
  <si>
    <t>ADQUISICIÓN DE MATERIAL DIDACTICO PARA TRABAJO CON LAS/OS NIÑAS/OS DE LOS  CNH - DIRECTOS</t>
  </si>
  <si>
    <t>NÚMERO DE CONTRATOS  DE ADQUISICIÓN DE MATERIAL DIDÁCTICO SUSCRITOS</t>
  </si>
  <si>
    <t>Inclusión Económica y movilidad social</t>
  </si>
  <si>
    <t>NÚMERO DE FAMILIAS ATENDIDAS</t>
  </si>
  <si>
    <t>PAGO POR EVENTOS</t>
  </si>
  <si>
    <t xml:space="preserve">INCLUSIÓN ECONÓMICA </t>
  </si>
  <si>
    <t>CENTRO DIURNO DE DESARROLLO INTEGRAL</t>
  </si>
  <si>
    <t>RECTORÍA DE INCLUSIÓN SOCIAL</t>
  </si>
  <si>
    <t>CONTRATACIÓN DE ALIMENTACIÓN</t>
  </si>
  <si>
    <t>ATENCIÓN DOMICILIAR PRESTACIÓN DE SERVICIOS, PRESTACIÓN DE SERVICIOS INTRAMURALES</t>
  </si>
  <si>
    <t xml:space="preserve">ADMINISTRACION Y GESTION DE LA OFICINA DISTRITAL </t>
  </si>
  <si>
    <t>ADQUISICIÓN DE MATERIAL EDUCOMUNICACIONAL PARA LAS/OS EDUCADORAS/ES CNH</t>
  </si>
  <si>
    <t>NÚMERO DE CONTRATOS  DE ADQUISICIÓN DE MATERIAL EDUCOMUNICACIONAL</t>
  </si>
  <si>
    <t>CONTRATACIÓN DEL SERVICIO DE LOGÍSTICA PARA EL DÍA DE LAS PERSONAS CON DISCAPACIDAD</t>
  </si>
  <si>
    <t>CONTRATACION DEL SERVICIO DE MANTENIMIENTO AL EDIFICIO DEL CDI DIRECTO</t>
  </si>
  <si>
    <t>NÚMERO DE CONTRATOS  DEL SERVICIO DE MANTENIMIENTO DE LOS CDIS SUSCRITOS</t>
  </si>
  <si>
    <t>CONTRATACION DEL SERVICIO DE MOVILIZACION DEL EQUIPO DEL BONO JOAQUÍN GALLEGOS LARA</t>
  </si>
  <si>
    <t>CONTRATACION DE PERSONAL REQUERIDO PARA BRINDAR ATENCIÓN A ADULTOS MAYORES EN LAS DIFERENTES MODALIDADES</t>
  </si>
  <si>
    <t xml:space="preserve">NÚMERO DE REMUNERACIONES Y BENEFICIOS SOCIALES REALIZADOS </t>
  </si>
  <si>
    <t>NÚMERO DE PERSONAS ADULTAS MAYORES ATENDIDAS</t>
  </si>
  <si>
    <t xml:space="preserve">TRASNFERENCIAS DE RECURSOS PARA ENTIDADES PRESTADORAS DE SERVICIOS ESPECIALIZADOS PARA ADULTOS MAYORES </t>
  </si>
  <si>
    <t xml:space="preserve">NÚMERO DE TRANSFERENCIAS REALIZADAS A LAS ENTIDADES PRESTADORAS DE SERVICIOS ESPECIALIZADOS PARA ADULTOS MAYORES </t>
  </si>
  <si>
    <t>CANCELACION DE SERVICIOS BASICOS</t>
  </si>
  <si>
    <t>NÙMERO DE PAGOS REALIZADOS</t>
  </si>
  <si>
    <t>ADQUISICION DE ALIMENTOS Y BEBIDAS PARA LOS ADULTOS MAYORES DEL CENTRO GERONTOLOGICO</t>
  </si>
  <si>
    <t>ADQUISICIÓN DE COMBUSTIBLE PARA EL CENTRO GERONTOLOGICO</t>
  </si>
  <si>
    <t>MANTENIMIENTO Y REPARACION  DEL CENTRO GERONTOLOGICO</t>
  </si>
  <si>
    <t>MANTENIMIENTO DE MAQUINARIA Y EQUIPO DEL CENTRO GERONTOLOGICO</t>
  </si>
  <si>
    <t>ADQUISICIÓN DE MATERIALES DE ASEO PARA ADULTOS MAYORES DEL CENTRO GERONTOLÓGICO</t>
  </si>
  <si>
    <t>ADQUISICIÓN DE MATERIALES DE OFICINA PARA EL CENTRO GERONTOLÓGICO</t>
  </si>
  <si>
    <t>ADQUISICIÓN DE MATERIAL DIDACTICO PARA ADULTOS MAYORES DEL CENTRO GERONTOLÓGICO</t>
  </si>
  <si>
    <t>ADQUISICIÓN DE MEDICINAS Y PRODUCTOS FARMACEUTICOS PARA ADULTOS MAYORES DEL CENTRO GERONTOLÓGICO</t>
  </si>
  <si>
    <t>CONTRATACION DEL SERVICIO DE SEGUIDAD Y VIGILANCIA DEL CENTRO GERONTOLOGICO</t>
  </si>
  <si>
    <t>CONTRATACION DEL SERVICIO DE ASEO  Y LAVADO DEL CENTRO GERONTOLOGICO</t>
  </si>
  <si>
    <t xml:space="preserve">CONTRATACIÓN DE SERVICIOS EXEQUIALES PARA  ADULTOS MAYORES RESIDENTES </t>
  </si>
  <si>
    <t xml:space="preserve">CONTRATACIÓN DE SERVICIO DE ALQUILER DE VEHÍCULOS PARA TRASLADOS DE ADULTOS MAYORES </t>
  </si>
  <si>
    <t>ADQUISICION DE VESTUARIO Y PRENDAS DE PROTECCION PARA EL CENTRO GERONTOLOGICO</t>
  </si>
  <si>
    <t>NÚMERO DE PAGOS MENSUALES</t>
  </si>
  <si>
    <t>3.- INCREMENTAR LAS INTERVENCIONES DE PREVENCIÓN EN EL ÁMBITO DE LA PROTECCIÓN ESPECIAL PARA LA POBLACIÓN SUSCEPTIBLE DE VULNERACIÓN DE DERECHOS.</t>
  </si>
  <si>
    <t xml:space="preserve"> INCREMENTAR LA EFICIENCIA Y EFICACIA EN LA PRESTACIÓN DE SERVICIOS CON ÉNFASIS EN LOS GRUPOS DE ATENCIÓN PRIORITARIA MEDIANTE LA APLICACIÓN DE NORMAS TÉCNICAS , ASISTENCIA TÉCNICA, APLICACIÓN DE ESTÁNDARES DE CALIDAD DE LOS SERVICIOS E IMPLEMENTACIÓN DE PLANES DE MEJORAMIENTO</t>
  </si>
  <si>
    <t xml:space="preserve"> REMUNERACIONES Y BENEFICIOS SOCIALES</t>
  </si>
  <si>
    <t>NUMERO DE ROLES PAGADOS</t>
  </si>
  <si>
    <t>ACOGIMIENTO INSTITUCIONAL</t>
  </si>
  <si>
    <t>NÚMERO DE ADOLECENTES  ATENDIDAS EN CASAS DE ACOGIMIENTO DIRECTO</t>
  </si>
  <si>
    <t>PROVISION SERVICIOS BASICOS</t>
  </si>
  <si>
    <t>NUMERO DE PAGOS DE AGUA</t>
  </si>
  <si>
    <t>NUMERO DE PAGOS DE ENERGIA ELECTRICA</t>
  </si>
  <si>
    <t>NUMERO DE PLANILLAS PAGADAS</t>
  </si>
  <si>
    <t>CONTRATACION DEL  BIEN  Y/O SERVICIO DE SEGURIDAD Y VIGILANCIA</t>
  </si>
  <si>
    <t>NUMERO DE FACTURAS PAGADAS</t>
  </si>
  <si>
    <t>CONTRATACION DEL  BIEN  Y/O SERVICIO DE ASEO, LAVATO DE VESTIMENTA Y OTROS</t>
  </si>
  <si>
    <t>CONTRATACION DEL  BIEN  Y/O SERVICIO DE VEHICULOS (ARRENDAMIENTO)</t>
  </si>
  <si>
    <t>CONTRATACION DEL SERVICIO DE ALIMENTOS Y BEBIDAS</t>
  </si>
  <si>
    <t>NUMERO DE PAGOS DE ALIMENTOS Y BEBIDAS</t>
  </si>
  <si>
    <t>CONTRATACION DEL  BIEN  Y/O SERVICIO DE VESTUARIO, LENCERIA, PRENDAS DE PROTECCION Y ACCESORIOS PARA UNIFORMES</t>
  </si>
  <si>
    <t>ADQUISICION DE MATERIALES DE OFICINA</t>
  </si>
  <si>
    <t>ADQUISICION DE MATERIALES DE ASEO</t>
  </si>
  <si>
    <t>ADQUISICION DE MEDICAMENTOS</t>
  </si>
  <si>
    <t xml:space="preserve">ADQUISICIÓN DE MATERIAL DIDACTICO </t>
  </si>
  <si>
    <t>1.- INCREMENTAR EL ACCESO Y CALIDAD DE LOS SERVICIOS DE INCLUSIÓN SOCIAL CON ÉNFASIS EN LOS GRUPOS DE ATENCIÓN PRIORITARIA Y LA POBLACIÓN QUE SE ENCUENTRA EN POBREZA O VULNERABILIDAD, PARA REDUCIR LAS BRECHAS EXISTENTES.</t>
  </si>
  <si>
    <t>CDI DIRECTOS</t>
  </si>
  <si>
    <t>NÚMERO DE NIÑOS Y NIÑAS ATENDIDOS EN CDI  MODALIDAD DIRECTO</t>
  </si>
  <si>
    <t>NÚMERO DE FACTURAS  DEL SERVICIO DE ENERGÍA ELÉCTRICA QUE SE PLANIFICA RECIBIR PARA TRAMITES DE PAGO</t>
  </si>
  <si>
    <t>NÚMERO DE CONTRATOS  DEL SERVICIO DE ALIMENTACIÓN SUSCRITOS</t>
  </si>
  <si>
    <t>CNH DIRECTO</t>
  </si>
  <si>
    <t>NÚMERO DE NIÑOS Y NIÑAS ATENDIDAS EN CNH</t>
  </si>
  <si>
    <t>CDI CONVENIO</t>
  </si>
  <si>
    <t>NUMERO DE NIÑOS Y  NIÑAS  ATENDIDAS EN CDI CONVENIOS</t>
  </si>
  <si>
    <t xml:space="preserve"> 5.-  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</t>
  </si>
  <si>
    <t>VISITAS DOMICILIARIAS EN ACOMPAÑAMIENTO FAMILIAR</t>
  </si>
  <si>
    <t>NÚMERO DE FAMILIAS BENEFICIARIAS DEL BDH ATENDIDAS CON ACOMPAÑAMIENTO FAMILIAR</t>
  </si>
  <si>
    <t xml:space="preserve">REPOSICION DE PASAJES  AÉREOS NACIONALES Y/O TERRESTRES A SERVIDORES PUBLICOS </t>
  </si>
  <si>
    <t>REPOSICION VIATICOS AL INTERIOR A SERVIDORES PUBLICOS</t>
  </si>
  <si>
    <t>4.-  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</t>
  </si>
  <si>
    <t>INCLUSION ECONOMICA Y MOVILIDAD SOCIAL</t>
  </si>
  <si>
    <t>NÚMERO DE PERSONAS QUESON BENEFICIARIAS DEL SERVICIO</t>
  </si>
  <si>
    <t>CONTRATACION DEL SERVICIO PARA EVENTOS OPUBLICOS PROMOCIONALES</t>
  </si>
  <si>
    <t>SERVICIOS DE ATENCION GERONTOGICA EN ESPACIOS ALTERNATIVOS Y ADULTOS MAYORES/ ATENCIÓN DIRECTA</t>
  </si>
  <si>
    <t>NÚMERO DE ADULTOS MAYORES QUE RECIBEN EL SERVICIO</t>
  </si>
  <si>
    <t>SERVICIO DE ATENCION GERONTOLOGICA A TRAVES DE TERCEROS Modalidad Residencial, Modalidad Diurna, Modalidad Espacios Alternativos</t>
  </si>
  <si>
    <t>TRANSFERENCIA DE RECURSOS PARA ENTIDADES PRESTADORAS DE SERVICIOS ESPECIALIZADOS PARA ADULTOS MAYORES</t>
  </si>
  <si>
    <t>NUMERO DE TRANSFERENCIAS A LOS COOPERANTES</t>
  </si>
  <si>
    <t>MODALIDAD DE ATENCION DIURNA DE DISCAPACIDAD/ Modalidad 
Centro Diurno de Desarrollo Integral</t>
  </si>
  <si>
    <t>NÚMERO DE PERSONAS QUE SON BENEFICIARIAS DEL SERVICIO</t>
  </si>
  <si>
    <t>CONTRATACION DEL SERVICIO DE  EDIFICIOS- LOCALES- RESIDENCIAS Y CABLEADO ESTRUCTURADO (INSTALACIÓN - MANTENIMIENTO Y REPARACIÓN)</t>
  </si>
  <si>
    <t>ATENCION  DIRECTO</t>
  </si>
  <si>
    <t>NUMEROS DE NIÑOS/NIÑAS EN ATENCION DIRECTA</t>
  </si>
  <si>
    <t>ATENCION CON TEREROS</t>
  </si>
  <si>
    <t>SUSCRIPCIÓN DE CONVENIOS PARA  LA ATENCIÓN DE ADULTO MAYOR CON OPERADOS A TRAVÉS DE TERCEROS</t>
  </si>
  <si>
    <t>NUMEROS DE CONVENIOS TRANSFERIDOS</t>
  </si>
  <si>
    <t>DIRECTO</t>
  </si>
  <si>
    <t>ATENCION INDIRECTA OPERADA POR TERCEROS Modalidad
Centro de Referencia y Acogida Inclusivo</t>
  </si>
  <si>
    <t>TRANSFERENCIAS DE RECURSOS PARA ENTIDADES PRESTADORAS DE SERVICIOS ESPECIALIZADOS PERSONAS CON DISCAPACIDAD</t>
  </si>
  <si>
    <t>NUMERO DE TRANFERENCIAS REALIZADAS</t>
  </si>
  <si>
    <t>DESARROLLO INFANTIL ATENCION DIRECTA</t>
  </si>
  <si>
    <t>NÚMERO DE NN ATENDIDOS EN EL SERVICIO DE DESARROLLO INFANTIL</t>
  </si>
  <si>
    <t>CRECIENDO CON NUESTROS HIJOS DIRECTO</t>
  </si>
  <si>
    <t>NÚMERO DE NN ATENDIDOS EN EL SERVICIO DE DESARROLLO INFANTIL CNH</t>
  </si>
  <si>
    <t>NUMERO DE FAMILIAS BENEFICIARIAS DEL BDH ATENDIDAS CON ACOMPAÑAMIENTO FAMILIAR</t>
  </si>
  <si>
    <t>CONTRATACION DEL  BIEN  Y/O SERVICIO DE ALAMACENAMIENTO, EMBALAJE Y OTROS</t>
  </si>
  <si>
    <t>CONTRATACION DEL  BIEN  Y/O SERVICIO DE MAQUINARIAS Y EQUIPOS (INSTALACION, MATENIMIENTO Y REPARACION)</t>
  </si>
  <si>
    <t>TRASFERENCIAS DE RECURSOS PARA SECTOR PUBLICO NO FINANCIERO</t>
  </si>
  <si>
    <t>NUMERO DE TRASFERENCIAS DE RECURSOS PARA SECTOR PUBLICO NO FINANCIERO</t>
  </si>
  <si>
    <t>NÚMERO DE TRANFERENCIAS REALIZADAS</t>
  </si>
  <si>
    <t>CONTRATACION DEL  BIEN  Y/O SERVICIO DE COMBUSTIBLE Y LUBRICANTES</t>
  </si>
  <si>
    <t>CONTRATACIÓN DEL SERVICIO DE FUMIGACIÓN</t>
  </si>
  <si>
    <t>CANCELACIÓN DE VIÁTICOS</t>
  </si>
  <si>
    <t>CONTRATACION DEL SERVICIO DE ALIMENTACION CON CERTIFICACION PRESUPUESTARIA Nro.03 VINCULADA A LA PLURIANUAL Nro. 73</t>
  </si>
  <si>
    <t>CONTRATACION DEL SERVICIO DE SEGURIDAD CON CERTIFICACION PRESUPUESTARIA Nro.01 VINCULADA A LA PLURIANUAL Nro. 60</t>
  </si>
  <si>
    <t>CCRA</t>
  </si>
  <si>
    <t>ADQUISICIÓN DE KITS DE MENAJE DE COCINA PARA LAS  SESIONES DEMOSTRATIVAS - EN LA PREPARACIÓN DE ALIMENTOS PARA USUARIOS CCRA DIRECTOS</t>
  </si>
  <si>
    <t>NÚMERO DE CONTRATOS DE ADQUISICIÓN KITS DE MENAJE DE COCINA PARA SESIONES DEMOSTRATIVAS SUSCRITOS</t>
  </si>
  <si>
    <t>2. INCREMENTAR EL DESARROLLO DEL TALENTO HUMANO DEL MIES.</t>
  </si>
  <si>
    <t xml:space="preserve">  INCREMENTAR LA EFICIENCIA Y EFICACIA EN LOS PROCESOS ADMINISTRATIVOS, FINANCIEROS Y DE PLANIFICACIÓN DE LA ZONA.</t>
  </si>
  <si>
    <t>INCREMENTAR LA EFICIENCIA EN LA GESTIÓN ADMINISTRATIVA Y FINANCIERA DE PROGRAMAS, PROYECTOS Y SERVICIOS QUE BRINDA EL MIES, MEDIANTE LA APLICACIÓN DE HERRAMIENTAS DE CONTROL Y SEGUIMIENTO A LA EJECUCIÓN DEL GASTO.</t>
  </si>
  <si>
    <t>1. INCREMENTAR EL USO EFICIENTE DEL PRESUPUESTO DEL MIES.</t>
  </si>
  <si>
    <t>CONTRATACION DEL  BIEN  Y/O SERVICIO DE CORREO</t>
  </si>
  <si>
    <t>CONTRATACION DEL  BIEN  Y/O SERVICIO DE EDICCION, IMPRESIÓN, REPRODUCCION Y OTROS</t>
  </si>
  <si>
    <t>CONTRATACION DEL  BIEN  Y/O SERVICIO DE MOBILIARIOS (INSTALACION, MANTENIMIENTO Y REPARACION)</t>
  </si>
  <si>
    <t xml:space="preserve">CONTRATACION DEL  BIEN  Y/O SERVICIO DE EDIFICIOS, LOCALES, RESIDENCIAS Y CABLEADO ESTRUCTURADO Y OTROS </t>
  </si>
  <si>
    <t>CONTRATACION DEL  BIEN  Y/O SERVICIO VEHICULOS(MANTENIMIENTO Y REPARACION)</t>
  </si>
  <si>
    <t>CONTRATACION DEL  BIEN  Y/O SERVICIO DE MANTENIMIENTO Y REPARACION DE EQUIPOS Y SISTEMAS INFORMATICOS</t>
  </si>
  <si>
    <t>CONTRATACION DEL  BIEN  Y/O SERVICIO DE REPUESTOS Y ACCESORIOS</t>
  </si>
  <si>
    <t>PROVISIÓN PARA EL PAGO DE TASAS, IMPUESTOS Y OTROS</t>
  </si>
  <si>
    <t>NUMERO DE FACTURAS EMITIDAS</t>
  </si>
  <si>
    <t>PROVISIÓN PARA EL PAGO DE INTERESES POR MORA PATRONAL IESS</t>
  </si>
  <si>
    <t>CONTRATACION DEL  BIEN  Y/O SERVICIO DE EDIFICIOS, LOCALES Y RESIDENCIAS Y OTROS</t>
  </si>
  <si>
    <t>CONTRATACION DEL  BIEN  Y/O SERVICIO DE TERRENOS (MANTENIMIENTO)</t>
  </si>
  <si>
    <t>CONTRATACION DEL  BIEN  Y/O SERVICIO DE ARRENDAMIENTO DE EQUIPOS INFORMATICOS</t>
  </si>
  <si>
    <t>CONTRATACION DEL  BIEN  Y/O SERVICIO DE INSUMOS, MATERIALES Y SUMINISTROS  PARA LA CONSTRUCCION</t>
  </si>
  <si>
    <t>CONTRATACION DEL  BIEN  Y/O SERVICIO DE MOBILIARIO (NO DEPRECIABLE)</t>
  </si>
  <si>
    <t>CONTRATACION DEL  BIEN  Y/O SERVICIO DE MAQUINARIAS Y EQUIPOS (NO DEPRECIABLES)</t>
  </si>
  <si>
    <t>PROVISIÓN PARA EL PAGO DE COSTAS JUDICIALES, TRAMITES NOTARIALES Y OTROS</t>
  </si>
  <si>
    <t>CONTRATACCIÓN DEL SERVICIO VEHICULAR</t>
  </si>
  <si>
    <t>CONTRATACIÓN DEL SERVICIO VEHICULAR</t>
  </si>
  <si>
    <t>CANCELACIÓN  COMPENSACIÓN MENSUAL POR SUBSIDIO DE ANTIGUEDAD AL PERSONAL CÓDIGO DE TRABAJO</t>
  </si>
  <si>
    <t>NUMERO DE ROLES DE PAGO POR SUBSIDIO DE ANTIGÜEDAD MENSUAL</t>
  </si>
  <si>
    <t xml:space="preserve">CANCELACIÓN DE REMUNERACIÓNES  MENSUAL  DEL PERSONAL </t>
  </si>
  <si>
    <t xml:space="preserve">NÚMERO DE PAGOS   DE REMUNERACIONES </t>
  </si>
  <si>
    <t>CANCELACIÓN DE SALARIOS MENSUAL   DE PERSONAL</t>
  </si>
  <si>
    <t>NÚMERO DE PAGOS  MENSUALES DE SALARIOS</t>
  </si>
  <si>
    <t>CANCELACIÓN DEL DÉCIMO TERCER SUELDO MENSUAL</t>
  </si>
  <si>
    <t xml:space="preserve">NÚMERO DE PAGOS  MENSUALES DEL DÉCIMO TERCER SUELDO </t>
  </si>
  <si>
    <t xml:space="preserve">CANCELACIÓN DEL DÉCIMO CUARTO  SUELDO MENSUAL </t>
  </si>
  <si>
    <t xml:space="preserve">NÚMERO DE PAGOS  MENSUALES DEL DÉCIMO CUARTO  SUELDO </t>
  </si>
  <si>
    <t xml:space="preserve">CANCELACIÓN  COMPENSACIÓN MENSUAL POR TRANSPORTE AL PERSONAL DE CÓDIGO DE TRABAJO </t>
  </si>
  <si>
    <t xml:space="preserve">NUMERO DE ROLES DE PAGO POR COMPENSACIÓN POR TRANSPORTE MENSUAL </t>
  </si>
  <si>
    <t xml:space="preserve">CANCELACIÓN  COMPENSACIÓN MENSUAL POR ALIMENTACIÓN AL PERSONAL CÓDIGO DE TRABAJO </t>
  </si>
  <si>
    <t>NUMERO DE ROLES DE PAGO POR COMPENSACIÓN POR ALIMENTACIÓN MENSUAL</t>
  </si>
  <si>
    <t>NUMERO DE ROLES DE PAGO POR COMPENSACIÓN POR CARGAS FAMILIARES MENSUAL</t>
  </si>
  <si>
    <t>NUMERO DE ROLES DE PAGO DE SERVICIOS PERSONALES POR CONTRATO</t>
  </si>
  <si>
    <t>CANCELACIÓN  MENSUAL AL PERSONAL QUE LABORA CON SERVICIOS PERSONALES POR CONTRATO</t>
  </si>
  <si>
    <t xml:space="preserve">NÚMERO DE PAGOS  MENSUALES AL PERSONAL QUE LABORA CON SERVICIOS PERSONAL POR CONTRATO </t>
  </si>
  <si>
    <t>NÚMERO DE PAGOS  MENSUALES AL PERSONAL POR ROLES EN APORTE PATRONAL</t>
  </si>
  <si>
    <t xml:space="preserve">CANCELACIÓN MENSUAL DEL SERVICIO DE AGUA POTABLE </t>
  </si>
  <si>
    <t xml:space="preserve">NÚMERO DE PAGOS  MENSUALES DEL SERVICIO DE AGUA POTABLE </t>
  </si>
  <si>
    <t>CANCELACIÓN MENSUAL DEL SERVICIO DE ENERGÍA ELECTRICA</t>
  </si>
  <si>
    <t>NÚMERO DE PAGOS  MENSUALES DEL SERVICIO DE  ENERGÍA ELECTRICA</t>
  </si>
  <si>
    <t>CANCELACIÓN MENSUAL DE LOS SERVICIOS  TELECOMUNICACIONES</t>
  </si>
  <si>
    <t xml:space="preserve">NÚMERO DE PAGOS  MENSUALES DEL SERVICIO DE TELECOMUNICACIONES </t>
  </si>
  <si>
    <t xml:space="preserve"> CANCELACIÓN MENSUAL  SERVICIOS DE CORREO</t>
  </si>
  <si>
    <t>NÚMERO DE PAGOS  MENSUALES DE PAGO DEL SERVICIOS DE CORREO</t>
  </si>
  <si>
    <t xml:space="preserve"> CONTRATACIÓN  DE LOS SERVICIOS DE EDICIÓN - IMPRESIÓN - REPRODUCCIÓN -PUBLICACIONES - SUSCRIPCIONES - FOTOCOPIADO - TRADUCCION - EMPASTADO - ENMARCACIÓN - SERIGRAFÍA - FOTOGRAFÍA - CARNETIZACION - FILMACIÓN E IMÁGENES SATELITALES</t>
  </si>
  <si>
    <t xml:space="preserve">NÚMERO DE FACTURAS PAGADAS POR EL SERVICIO   DE EDICIÓN - IMPRESIÓN - REPRODUCCIÓN -PUBLICACIONES - SUSCRIPCIONES - FOTOCOPIADO - TRADUCCION - EMPASTADO - ENMARCACIÓN - SERIGRAFÍA - FOTOGRAFÍA - CARNETIZACION - FILMACIÓN E IMÁGENES SATELITALES, SEGÚN REQUERIMIENTO INSTITUCIONAL </t>
  </si>
  <si>
    <t>CONTRATACIÓN DEL SERVICIO DE SEGURIDAD Y VIGILANCIA</t>
  </si>
  <si>
    <t>NÚMERO DE FACTURAS PAGADAS     POR EL  SERVICIO DE SEGURIDAD Y VIGILANCIA</t>
  </si>
  <si>
    <t>CONTRATACIÓN DEL SERVICIO DE ASEO -LAVADO-VESTIMENTA DE TRABAJO- FUMIGACIÓN -DESINFECCIÓN Y LIMPIEZA DE LAS INSTALACIONES DEL SECTOR PUBLICO</t>
  </si>
  <si>
    <t>NÚMERO DE FACTURAS  PAGADAS   DE SERVICIO DE ASEO -LAVADO-VESTIMENTA DE TRABAJO- FUMIGACIÓN -DESINFECCIÓN Y LIMPIEZA DE LAS INSTALACIONES DEL SECTOR PUBLICO</t>
  </si>
  <si>
    <t>CONTRATACIÓN  DEL SERVICIO DE LOGISTICA PARA EVENTOS PÚBLICOS Y PROMOCIONALES</t>
  </si>
  <si>
    <t>NÚMERO DE FACTURAS  PAGADAS  POR EL SERVICIO DE LOGISTICA DE EVENTOS PÚBLICOS Y PROMOCIONALES</t>
  </si>
  <si>
    <t xml:space="preserve">CANCELACIÓN MENSUAL DE  PASAJES AL INTERIOR </t>
  </si>
  <si>
    <t xml:space="preserve"> NÚMERO DE PAGOS EFECTUADOS A LOS SERVIDORES PÚBLICOS POR  PASAJES AL  DE PASAJES AL INTERIOR REALIZADOS POR LOS FUNCIONARIOS</t>
  </si>
  <si>
    <t>CANCELACIÓN MENSUAL POR VIÁTICOS Y SUBSISTENCIAS EN EL INTERIOR REALIZADO POR LOS SERVIDORES PÚBLICOS DE LA ZONA 3</t>
  </si>
  <si>
    <t>NÚMERO DE PAGOS POR VIÁTICOS Y SUBSISTENCIAS EN EL INTERIOR REALIZADO POR LOS SERVIDORES PÚBLICOS DE LA ZONA 3</t>
  </si>
  <si>
    <t xml:space="preserve">CANCELACIÓN POR TASAS  GENERALES –IMPUESTOS CONTRIBUCIONES –PERMISOS LICENCIAS Y PATENTES  </t>
  </si>
  <si>
    <t>NÚMERO DE FACTURAS CANCELADAS  TASAS  GENERALES –IMPUESTOS CONTRIBUCIONES –PERMISOS LICENCIAS Y PATENTES</t>
  </si>
  <si>
    <t xml:space="preserve">ADOPCIONES </t>
  </si>
  <si>
    <t>NIÑOS, NIÑAS Y ADOLESCENTES ADOPTADOS/AS / NIÑOS, NIÑAS Y ADOLESCENTES EN PROCESO ADOPTIVO</t>
  </si>
  <si>
    <t xml:space="preserve">CANCELACIÓN DEL DÉCIMO TERCER SUELDO AL PERSONAL QUE LABORA EN LA UAT  </t>
  </si>
  <si>
    <t xml:space="preserve">NÚMERO  DE ROLES PAGADOSDÉCIMO TERCER SUELDO </t>
  </si>
  <si>
    <t xml:space="preserve">CANCELACIÓN DEL DÉCIMO CUARTO  SUELDO AL PERSONAL QUE LABORA EN LA UAT  </t>
  </si>
  <si>
    <t xml:space="preserve">NÚMERO  DE ROLES PAGADOS INCLUIDO EL DÉCIMO CUARTO SUELDO </t>
  </si>
  <si>
    <t>CANCELACIÓN DE SERVICIOS PERSONALES POR CONTRATO AL PERSONAL QUE LABORA EN LA UAT</t>
  </si>
  <si>
    <t>NÚMERO  DE ROLES PAGADOS PERSONAL DE CONTRATO</t>
  </si>
  <si>
    <t>CANCELACIÓN DE SERVICIOS  MENSUAL DE PLANILLAS DEL IESS DEL PERSONAL QUE LABORA EN LA UAT</t>
  </si>
  <si>
    <t>NÚMERO DE PLANILLAS  PAGADOS AL IESS DEL  PERSONAL DE CONTRATO</t>
  </si>
  <si>
    <t>CANCELACIÓN DE SERVICIOS  MENSUAL DE FONDOS DE RESERVA AL  PERSONAL QUE LABORA EN LA UAT</t>
  </si>
  <si>
    <t>NÚMERO DE ROLES PAGADOS  DE FONDOS DE RESERVA AL  PERSONAL DE CONTRATO DE LA UAT</t>
  </si>
  <si>
    <t>CANCELACIÓN POR PAGO DE VIATICOS AL  PERSONAL QUE LABORA EN LA UAT</t>
  </si>
  <si>
    <t>NÚMERO VIATICOS PAGADOS AL    PERSONAL DE CONTRATO DE LA UAT</t>
  </si>
  <si>
    <t>CANCELACIÓN EL DECIMO TERCER SUELDO</t>
  </si>
  <si>
    <t>CANCELACIÓN EL DECIMO CUARTO SUELDO</t>
  </si>
  <si>
    <t>CANCELACIÓN SERVICIOS PERSONALES POR CONTRATO</t>
  </si>
  <si>
    <t xml:space="preserve">NÚMERO  DE ROLES PAGADOS AL PERSONAL DE DISCAPACIDADES </t>
  </si>
  <si>
    <t>CANCELACIÓN DE APORTE PATRONAL</t>
  </si>
  <si>
    <t xml:space="preserve">NÚMERO  DE PLANILLAS PAGADAS AL IESS DEL  PERSONAL DE DISCAPACIDADES </t>
  </si>
  <si>
    <t>CANCELACIÓN DE FONDOS DE RESERVA</t>
  </si>
  <si>
    <t xml:space="preserve">NUMERO DE ROLES DE PAGO CANCELADOS </t>
  </si>
  <si>
    <t>CNH</t>
  </si>
  <si>
    <t>NÚMERO DE LIBROS PLANIFICADOS/ NÚMERO DE LIBROS ENTREGADOS</t>
  </si>
  <si>
    <t>CANCELACIÓN POR ELABORACIÓN DE  DE  LIBROS</t>
  </si>
  <si>
    <t>NÚMERO DE PAGOS EFECTUADOS</t>
  </si>
  <si>
    <t>Remuneraciones y Beneficios Sociales</t>
  </si>
  <si>
    <t>Número de pagos mensuales</t>
  </si>
  <si>
    <t>Administración y gestión</t>
  </si>
  <si>
    <t>Número de Pagos realizados sobre Pagos solicitados</t>
  </si>
  <si>
    <t>ADMINISTRACION Y GESTION</t>
  </si>
  <si>
    <t xml:space="preserve">REMUNERACIÓN Y BENEFICIOS SOCIALES </t>
  </si>
  <si>
    <t>CENTROS DE DESARROLLO INFANTIL OPERADOS POR TERCEROS</t>
  </si>
  <si>
    <t>NUMERO DE NIÑAS Y NIÑOS ATENDIDOS</t>
  </si>
  <si>
    <t>SUSCRIPCION DE CONVENIOS PARA LA ATENCION A NIÑOS Y NIÑAS DE 1 A 3 AÑOS EN LA MODALIDAD CDI OPERADOS A TRAVES DE TERCEROS</t>
  </si>
  <si>
    <t>Numero de convenios suscritos en la modalidad CDI operados a través de terceros</t>
  </si>
  <si>
    <t>NÚMERO DE CONVENIOS FIRMADOS</t>
  </si>
  <si>
    <t>Número de pagos mensuales1</t>
  </si>
  <si>
    <t xml:space="preserve">CENTROS DE DESARROLLO INFANTIL </t>
  </si>
  <si>
    <t>CENTROS DE DESARROLLO INFANTIL</t>
  </si>
  <si>
    <t>NÚMERO DE NIÑOS Y NIÑAS ATENDIDAS CON CNH MISIÓN TERNURA EN CENTROS CONCENTRADOS</t>
  </si>
  <si>
    <t>ADQUISICIÓN DE PRENDAS DE PROTECCION PARA LAS/OS COORDINADORAS/ES CIBV - CONVENIOS</t>
  </si>
  <si>
    <t>Número de contratos  de adquisión de Prendas de Protección suscritos</t>
  </si>
  <si>
    <t>CENTROS DE ATENCION CNH</t>
  </si>
  <si>
    <t>número de facturas  del servicio de internet recibidas para trámite de pago</t>
  </si>
  <si>
    <t xml:space="preserve">número de contratos de adquisición kits de alimentos para sesiones demostrativas suscritos </t>
  </si>
  <si>
    <t>1.- Incrementar el uso eficiente del presupuesto del MIES. (2018 - 2018)</t>
  </si>
  <si>
    <t>Incrementar la eficiencia y eficacia en los procesos administrativos, financieros y de planificación de la Zona.</t>
  </si>
  <si>
    <t>Incrementar la eficiencia en la gestión administrativa y financiera de programas, proyectos y servicios que brinda el MIES, MEDIANTE la aplicación de herramientas de control y seguimiento a la ejecución del gasto</t>
  </si>
  <si>
    <t>Pagos realizados / Pagos planificados</t>
  </si>
  <si>
    <t>Remuneraciones y beneficios Sociales</t>
  </si>
  <si>
    <t>Roles de pagos generados</t>
  </si>
  <si>
    <t>Administración y Gestión</t>
  </si>
  <si>
    <t>Número de Facturas Mensuales de Consumo</t>
  </si>
  <si>
    <t>Número de Facturas del servicio</t>
  </si>
  <si>
    <t>Número de Viaticos utilizados por los funcionarios del Distrito</t>
  </si>
  <si>
    <t>Número de Facturas del mantenimiento de mobiliario</t>
  </si>
  <si>
    <t>Número de Facturas del mantenimiento de Maquinarias</t>
  </si>
  <si>
    <t>Número de mantenimientos realizados a los equipos informáticos</t>
  </si>
  <si>
    <t>Numero de Contrataciones de Materiales de Oficina para el Distrito</t>
  </si>
  <si>
    <t>1.- Incrementar el uso eficiente del presupuesto del MIES. (2019 - 2019)</t>
  </si>
  <si>
    <t>Número de Obligaciones Cumplidas</t>
  </si>
  <si>
    <t>Incrementar la eficiencia en la aplicación de las políticas de acompañamiento familiar y corresponsabilidad dirigidas a familias en situación de pobreza y vulnerabilidad usuarias del Bono de Desarrollo Humano Variable en el marco del proceso de movilidad social ascendente y salida de la pobreza</t>
  </si>
  <si>
    <t xml:space="preserve">Incrementar la eficiencia y la calidad en la implementación de la estrategia de acompañamiento familiar a usuarios BDH componente variable MEDIANTE el fortalecimiento del equipo técnico, metodología de intervención, mecanismos de articulación intersectorial a la oferta de servicios del Estado y herramientas de monitoreo y seguimiento a la gestión.                                                                                                                                                                                                                                         Incrementar la aplicación de la política de corresponsabilidad y su transversalización MEDIANTE la articulación, sensibilización, promoción y medición del cumplimiento de las corresponsabilidades.     </t>
  </si>
  <si>
    <t>FAMILIAS ATENDIDAS</t>
  </si>
  <si>
    <t xml:space="preserve">Pago de Viatico y subsistencia   a personal  de Acompañamiento Familiar que participa  en procesos  de  capacitación  y seguimiento a  familias usuarias de BDHV. </t>
  </si>
  <si>
    <t>Cuatro pagos de   viaticos al personal de  Acompañamiento  Familiar .</t>
  </si>
  <si>
    <t>Incrementar la eficiencia y la calidad en la implementación de la estrategia de acompañamiento familiar a usuarios BDH componente variable MEDIANTE el fortalecimiento del equipo técnico, metodología de intervención, mecanismos de articulación intersectorial a la oferta de servicios del Estado y herramientas de monitoreo y seguimiento a la gestión.                                                                                                                                                                                                                                         Incrementar la aplicación de la política de corresponsabilidad y su transversalización MEDIANTE la articulación, sensibilización, promoción y medición del cumplimiento de las corresponsabilidades.</t>
  </si>
  <si>
    <t>Contratación de movilización  para el  traslado de personal en territorio.</t>
  </si>
  <si>
    <t>Un  contrato   suscrito con la  compañía de  trasportes para el alquiler de 7 vehículos</t>
  </si>
  <si>
    <t>Contratación de  prendas de protección  para  el personal  de Acompañamiento  Familiar</t>
  </si>
  <si>
    <t xml:space="preserve">Un  contrato suscrito  para  la  elaboracion de prendas de protecion </t>
  </si>
  <si>
    <t xml:space="preserve">Adquisición  de  materiales de oficina  para  la ejecución de la estrategia  de  Acompañamiento Familiar </t>
  </si>
  <si>
    <t xml:space="preserve"> Dos adquisiciones  de materiales  de oficina  para  la  ejecucìon de Acompañamiento Familiar. </t>
  </si>
  <si>
    <t>Incrementar la eficiencia y eficacia en la prestación de servicios con énfasis en los grupos de atención prioritaria MEDIANTE la aplicación de normas técnicas , asistencia técnica, aplicación de estándares de calidad de los servicios e implementación de planes de mejoramiento</t>
  </si>
  <si>
    <t>CENTRO DE ACOGIMIENTO INSTITUCIONAL</t>
  </si>
  <si>
    <t>NUMERO DE NIÑAS, NIÑOS Y ADOLESCENTES EN SITUACION DE VULNERABILIDAD ATENDIDOS</t>
  </si>
  <si>
    <t>Numero de Usuarios atendidos en PE - Modalidad Casas de Acogimiento - Directo</t>
  </si>
  <si>
    <t>Número de Facturas Mensuales recibidas</t>
  </si>
  <si>
    <t>Adquisición de prendas de vestir para los niños de centros de acogimiento</t>
  </si>
  <si>
    <t>Número de Facturas del servicio recibido</t>
  </si>
  <si>
    <t>Adquisición de Material de aseo para los niños, niñas, jovenes del C.A. San Carlos Riobamba</t>
  </si>
  <si>
    <t>Numero de Facturas de los Materiales Recibidos</t>
  </si>
  <si>
    <t>Adquisición de Medicinas para los niños, niñas, jovenes del C.A. San Carlos Riobamba</t>
  </si>
  <si>
    <t>Adquisición de menaje y utensillos del Centro de Acogimiento San Carlos</t>
  </si>
  <si>
    <t xml:space="preserve">Incrementar el acceso y calidad de los servicios de Inclusión Social con énfasis en los grupos de atención prioritaria y la población que se encuentra en pobreza o vulnerabilidad, para reducir las brechas existentes. </t>
  </si>
  <si>
    <t>Incrementar acciones de protección integral a las personas adultas mayores con énfasis en aquellas que se encuentran en situación de pobreza y pobreza extrema a nivel nacional</t>
  </si>
  <si>
    <t>Incrementar el acceso y la calidad de la atención para la población adulta mayor MEDIANTE leyes, políticas públicas, normativas técnicas, modelos de atención y gestión de la modalidades del servicio</t>
  </si>
  <si>
    <t xml:space="preserve">PAGO DE REMUNERACIONES Y BENEFICIOS SOCIALES REALIZADOS </t>
  </si>
  <si>
    <t>ADQUISICIÓN DE UN TRANSFORMADOR PARA EL CENTRO GERONTOLOGICO DE GUANO</t>
  </si>
  <si>
    <t>NUMERO DE TRANSFORMADOR ADQUIRIDO</t>
  </si>
  <si>
    <t>INCREMENTAR EL ACCESO Y CALIDAD DE LOS SERVICIOS DE INCLUSIÓN SOCIAL CON ÉNFASIS EN LOS GRUPOS DE ATENCIÓN PRIORITARIA Y LA POBLACIÓN QUE SE ENCUENTRA EN POBREZA O VULNERABILIDAD, PARA REDUCIR LAS BRECHAS EXISTENTES. (2019 - 2019)</t>
  </si>
  <si>
    <t>INCREMENTAR LA EFICIENCIA Y EFICACIA EN LA PRESTACIÓN DE SERVICIOS CON ÉNFASIS EN LOS GRUPOS DE ATENCIÓN PRIORITARIA MEDIANTE LA APLICACIÓN DE NORMAS TÉCNICAS , ASISTENCIA TÉCNICA, APLICACIÓN DE ESTÁNDARES DE CALIDAD DE LOS SERVICIOS E IMPLEMENTACIÓN DE PLANES DE MEJORAMIENTO.</t>
  </si>
  <si>
    <t xml:space="preserve"> NÚMERO DE FACTURAS DE LAS CONTRATACIONES REALIZADAS</t>
  </si>
  <si>
    <t>NÚMERO DE REMUNERACIONES Y SERVICIOS SOCIALES CANCELADOS</t>
  </si>
  <si>
    <t>DISC - CENTRO DIURNO DE DESARROLLO INTEGRAL;  CENTRO DE REFERENCIA Y ACOGIDA INCLUSIVO  - CONVENIOS</t>
  </si>
  <si>
    <t>Numero de Usuarios de servicios de DISC - CENTRO DIURNO DE DESARROLLO INTEGRAL;  CENTRO DE REFERENCIA Y ACOGIDA INCLUSIVO  - CONVENIOS</t>
  </si>
  <si>
    <t xml:space="preserve">SUSCRIPCIÓN DE CONVENIOS </t>
  </si>
  <si>
    <t>1.- Incrementar el acceso y calidad de los servicios de Inclusión Social con énfasis en los grupos de atención prioritaria y la población que se encuentra en pobreza o vulnerabilidad, para reducir las brechas existentes</t>
  </si>
  <si>
    <t>INCREMENTAR LA EFICIENCIA Y EFICACIA EN LA PRESTACIÓN DE SERVICIOS CON ÉNFASIS EN LOS GRUPOS DE ATENCIÓN PRIORITARIA MEDIANTE LA APLICACIÓN DE NORMAS TÉCNICAS, ASISTENCIA TÉCNICA, APLICACIÓN DE ESTÁNDARES DE CALIDAD DE LOS SERVICIOS E IMPLEMENTACIÓN DE PLANES DE MEJORAMIENTO</t>
  </si>
  <si>
    <t>CENTROS DE DESARROLLO INFANTIL DIRECTOS</t>
  </si>
  <si>
    <t>Niños y Niañas menores de 3 años y Madres gestantes</t>
  </si>
  <si>
    <t>Niños y Niñas menores de 3 años que son atendidos  en un Centro Infantil Directo</t>
  </si>
  <si>
    <t>MT CRECIENDO CON NUESTROS HIJOS</t>
  </si>
  <si>
    <t>DESARROLLO INFANTIL - CENTROS DE DESARROLLO INFANTIL DIRECTOS</t>
  </si>
  <si>
    <t>Numero de Usuarios de servicios de DI - CENTROS INFANTILES DEL BUEN VIVIR - DIRECTO</t>
  </si>
  <si>
    <t>Número de facturas del servicio de agua potable recibidas  para trámite de pago</t>
  </si>
  <si>
    <t>Facturas Mensuales recibidas por el Servicio</t>
  </si>
  <si>
    <t>Contrataciones realizadas para la adquisición de prendas de protección del personal que labora en esta modalidad</t>
  </si>
  <si>
    <t>Facturas de las Contrataciones realizadas en Prendas de Protección</t>
  </si>
  <si>
    <t>Contrataciones realizadas de Material de Oficina en los CDI Directos</t>
  </si>
  <si>
    <t>Facturas de las Contrataciones realizadas en Material de Oficina</t>
  </si>
  <si>
    <t>Contrataciones realizadas de Material de Aseo en los CDI Directos</t>
  </si>
  <si>
    <t>Facturas de las Contrataciones realizadas en Material de Aseo</t>
  </si>
  <si>
    <t>Contrataciones realizadas de Material Didáctico en los CDI Directos</t>
  </si>
  <si>
    <t>Facturas de las Contrataciones realizadas en Material Didactico</t>
  </si>
  <si>
    <t>DI - CRECIENDO CON NUESTROS HIJOS DIRECTO</t>
  </si>
  <si>
    <t>NUMERO DE USUARIOS CRECIENDO CON NUESTROS HIJOS CNH CONCENTRADO Y CCRA</t>
  </si>
  <si>
    <t>Factura correspondiente a los Planes de Datos que se adquieren para los Modem CNh</t>
  </si>
  <si>
    <t>Numero de Usuarios de servicios de DI - CRECIENDO CON NUESTROS HIJOS CNH CONCENTRADO Y CCRA</t>
  </si>
  <si>
    <t>Factura correspondiente a la adquisición de prendas de protección del personal que labora en los CNH</t>
  </si>
  <si>
    <t>Factura correspondiente a la adquisición de Material Didáctico del personal que labora en los CNH</t>
  </si>
  <si>
    <t>DESARROLLO INFANTIL - CENTROS DE DESARROLLO INFANTIL OPERADOS POR TERCEROS</t>
  </si>
  <si>
    <t>Número de convenios suscritos en la modalidad CDI operados a través de Terceros</t>
  </si>
  <si>
    <t>Número de roles de pago generados</t>
  </si>
  <si>
    <t>Número de pagos realizados</t>
  </si>
  <si>
    <t>Eventos promocionales</t>
  </si>
  <si>
    <t>Número de eventos promocionales</t>
  </si>
  <si>
    <t>Visitas de acompañamiento</t>
  </si>
  <si>
    <t>Servicios de Atención Gerontológica</t>
  </si>
  <si>
    <t>Atención Integral a personas con Discapacidad</t>
  </si>
  <si>
    <t>ACOMPAÑAMIENTO A SERVICIOS PARA FORTALECER LA ATENCION A PERSONAS CON DISCAPACIDAD A TRAVÉS DEL PLAN DE ASISTENCIA TÉCNICA</t>
  </si>
  <si>
    <t>Número de salidas de asistencia técnica</t>
  </si>
  <si>
    <t>Número de visitas de acompañamiento</t>
  </si>
  <si>
    <t>CONTRATACIÓN PARA EVENTOS PROMOCIONALES</t>
  </si>
  <si>
    <t>CONTRATACIÓN PARA MOVILIZACIÓN DE SEGUIMIENTO</t>
  </si>
  <si>
    <t>Número de movilizaciones</t>
  </si>
  <si>
    <t>Atención en el hogar y la comunidad</t>
  </si>
  <si>
    <t>Número de personas con discapacidad atendidas</t>
  </si>
  <si>
    <t>Proteccion Social a la Familia Aseguramiento No Contributivo Inclusion Economica y Movilidad Social</t>
  </si>
  <si>
    <t>Acompañamiento y asistencia técnica</t>
  </si>
  <si>
    <t>Número de roles de pago pagados</t>
  </si>
  <si>
    <t>Centros de Desarrollo Infantil</t>
  </si>
  <si>
    <t>Número de facturas  del servicio de energía eléctrica recibidas para trámite de pago</t>
  </si>
  <si>
    <t>Número de facturas  del servicio de telecomunicaciones recibidas para tramite de pago</t>
  </si>
  <si>
    <t>Número de contratos  del servico de Seguridad y Vigilancia suscritos</t>
  </si>
  <si>
    <t xml:space="preserve">Número de contratos  del servicio de Limpieza suscritos </t>
  </si>
  <si>
    <t xml:space="preserve">Número de contratos  del servicio de alimentación suscritos </t>
  </si>
  <si>
    <t>Número de contratos  del servicio de mantenimiento de los CDIs suscritos</t>
  </si>
  <si>
    <t>ADQUISICIÓN DE PRENDAS DE PROTECCION PARA LAS/OS COORDINADORAS/ES  EDUCADORAS/ES CDI - DIRECTOS</t>
  </si>
  <si>
    <t>Número de contratos adquisición de material fungible suscritos</t>
  </si>
  <si>
    <t xml:space="preserve">Número de contratos  de adquisición de material de Aseo suscritos </t>
  </si>
  <si>
    <t>ADQUISICIÓN DE MATERIAL DIDACTICO PARA TRABAJO CON LAS/OS NIÑAS/OS DE LOS  CIBV - DIRECTOS</t>
  </si>
  <si>
    <t>Número de contratos  de adquisición de material didáctico suscritos .</t>
  </si>
  <si>
    <t>Creciendo con Nuestros Hijos - CNH Misión Ternura</t>
  </si>
  <si>
    <t>ADQUISICIÓN DE PRENDAS DE PROTECCION PARA LAS/OS EDUCADORAS/ES CNH</t>
  </si>
  <si>
    <t>número de contratos  de adquisión de Prendas de Protección suscritos</t>
  </si>
  <si>
    <t>número de contratos  de adquisición de material didáctico suscritos .</t>
  </si>
  <si>
    <t>Centros de Desarrollo Infantil Operados por terceros</t>
  </si>
  <si>
    <t>NÚMERO DE NIÑAS Y NIÑOS ATENDIDOS</t>
  </si>
  <si>
    <t>NÚMERO DE NIÑOS Y NIÑAS ATENDIDAS CON CNH MISIÓN TERNURA EN CENTROS DISPERSOS</t>
  </si>
  <si>
    <t>Número de convenios suscritos para la atención a personas con discapacidad</t>
  </si>
  <si>
    <t xml:space="preserve">número de contratos de adquisición de material de Aseo suscritos </t>
  </si>
  <si>
    <t>REMUNERACION Y BENEFICIOS SOCIALES</t>
  </si>
  <si>
    <t>NÚMERO DE REMUNERACIONES Y BENEFICIOS SOCIALES CANCELADOS</t>
  </si>
  <si>
    <t>CONTRATACION DE FLETES</t>
  </si>
  <si>
    <t>NUMERO DE CONTRATACIONES</t>
  </si>
  <si>
    <t>CONTRATACION PARA RECARGA DE EXTINTORES</t>
  </si>
  <si>
    <t>CONTRATACION DE SERVICIO DE SEGURIDAD Y VIGILANCIA</t>
  </si>
  <si>
    <t>CONTRATACION DE SERVICIO DE LIMPIEZA</t>
  </si>
  <si>
    <t>CONTRATACION DE SERVICIOS DE DISPOSITIVOS</t>
  </si>
  <si>
    <t>CONTRATACION PARA EVENTOS PUBLICOS PROMOCIONALES</t>
  </si>
  <si>
    <t>CONTRATACION DE MANTENIMIENTO PARA MOBILIARIO</t>
  </si>
  <si>
    <t>CONTRATACION PARA MANTENIMIENTO DE MAQUINARIAS Y EQUIPOS</t>
  </si>
  <si>
    <t>CONTRATACION PARA MANTENIMIENTO DE VEHICULOS INSTITUCIONALES</t>
  </si>
  <si>
    <t>CONTRATACION DE ARRENDAMIENTO INMUEBLE</t>
  </si>
  <si>
    <t>CONTRATACION PARA MANTENIMIENTO DE EQUIPOS Y SISTEMAS INFORMATICOS</t>
  </si>
  <si>
    <t>CONTRATACION DE COMBUSTIBLE A VEHICULOS INSTITUCIONALES</t>
  </si>
  <si>
    <t>CONTRATACION PARA ADQUISICION DE MATERIAL DE OFICINA</t>
  </si>
  <si>
    <t>CONTRATACION PARA ADQUISICION DE MATERIAL DE ASEO</t>
  </si>
  <si>
    <t>CONTRATACION PARA MATERIALES DE IMPRESIÓN Y REPRODUCCION</t>
  </si>
  <si>
    <t>CONTRATACION PARA MATERIALES DE CONSTRUCCION, ELECTRICIDAD</t>
  </si>
  <si>
    <t>CONTRATACION DE REPUESTOS Y ACCESORIOS PARA VEHICULOS INSTITUCIONALES</t>
  </si>
  <si>
    <t>CONTRATACION DE MOBILIARIO</t>
  </si>
  <si>
    <t xml:space="preserve"> NÚMERO DE PAGO POR MOVILIZACION SERVIDORES </t>
  </si>
  <si>
    <t xml:space="preserve"> NÚMERO DE  PAGO POR MOVILIZACION SERVIDORES </t>
  </si>
  <si>
    <t>CONTRATACION DE VEHICULOS PARA MOVILIZACION DE TECNICOS</t>
  </si>
  <si>
    <t>CENTROS DIURNOS DE ATENCION INTEGRAL A PERSONAS CON DISCAPACIDAD CONVENIOS</t>
  </si>
  <si>
    <t>PERSONAS CON DISCAPACIDAD ATENDIDAS EN INTRAMURAL</t>
  </si>
  <si>
    <t>PERSONAS CON DISCAPACIDAD ATENDIDAS EN EXTRAMURAL</t>
  </si>
  <si>
    <t>PROTECCION SOCIAL A LA FAMILIA ASEGURAMIENTO NO CONTRIBUTIVO INCLUSION ECONOMICA Y MOVILIDAD SOCIAL</t>
  </si>
  <si>
    <t>ACOMPANAMIENTO FAMILIAR</t>
  </si>
  <si>
    <t>CONTRATACION PARA EVENTOS CON ACTORES EPS</t>
  </si>
  <si>
    <t>CRECIENDO CON NUESTROS HIJOS DE ATENCION DIRECTA FUNCIONAMIENTO OPERACION Y ATENCION DOMICILIAR</t>
  </si>
  <si>
    <t>CONTRATACION PLAN DE DATOS PARA EDUDADORAS CNH</t>
  </si>
  <si>
    <t>CONTRATACION PARA REPRODUCCION DE FICHAS</t>
  </si>
  <si>
    <t>CONTRATACION DE VEHICULOS PARA MOVILIZACION DE AM</t>
  </si>
  <si>
    <t>CONTRATACION PARA MATERIAL DE ASEO PARA CCRA</t>
  </si>
  <si>
    <t>CONTRATACION PARA MATERIAL DIDACTICO PARA CNH</t>
  </si>
  <si>
    <t>CENTROS CIRCULOS DE CUIDADO RECREACION Y APRENDIZAJE CRA CRECIENDO CON NUESTROS HIJOS CNH</t>
  </si>
  <si>
    <t>CONTRATACION DE KIT PARA SESIONES DEMOSTRATIVAS DE CCRA</t>
  </si>
  <si>
    <t>CONTRATACION DE MATERIAL FUNGIBLE PARA CCRA</t>
  </si>
  <si>
    <t>CONTRATACION DE PRODUCTOS ALIMENTICIOS PARA DEMOSTRACION CCRA</t>
  </si>
  <si>
    <t>CENTROS INFANTILES DEL BUEN VIVIR ATENCION DIRECTA FUNCIONAMIENTO OPERACION Y ATENCION DE UNIDADES</t>
  </si>
  <si>
    <t>CONTRATACION DE SERVICIO DE GUARDIANIA</t>
  </si>
  <si>
    <t>CONTRATACION DE SERVICIO DE LIMIPIEZA</t>
  </si>
  <si>
    <t>CONTRATACION DE SERVICIO DE ALIMENTACION</t>
  </si>
  <si>
    <t>CONTRATACION DE MATERIAL DIDACTICO</t>
  </si>
  <si>
    <t>CONTRATACION DE MATERIAL FUNGIBLE</t>
  </si>
  <si>
    <t>CONTRATACION DE MATERIAL DE ASEO</t>
  </si>
  <si>
    <t>REMUNERACIÓN Y BENEFICIOS SOCIALES</t>
  </si>
  <si>
    <t>NÚMERO DE ROLES DE PAGO CANCELADOS</t>
  </si>
  <si>
    <t>NÚMERO DE PAGOS REALIZADOS EN EL EJERCICIO FISCAL</t>
  </si>
  <si>
    <t>CONTRATACIÓN DEL SERVICIO DE CORREO Y ENVIO DE PAQUETERÍA INSTITUCIONAL DE LA OFICINA ZONAL DE LA CZ4 MIES.</t>
  </si>
  <si>
    <t>IMPRESIÓN DE  FORMATOS INSTITUCIONALES</t>
  </si>
  <si>
    <t>CONTRATACIÓN DEL SERVICIO DE VIGILANCIA Y SEGURIDAD PARA LA OFICINA ZONAL DE LA CZ4 MIES</t>
  </si>
  <si>
    <t>CONTRATACIÓN DEL SERVICIO DE  ASEO Y LIMPIEZA DE LA OFICINA ZONAL DE LA CZ4 MIES</t>
  </si>
  <si>
    <t>CONTRATACIÓN DEL SERVICIO DE PASAJES AÉREOS Y PAGO DEL SERVICIO DE PASAJES TERRESTRES.</t>
  </si>
  <si>
    <t>CANCELACIÓN DE VIÁTICOS Y SUBSISTENCIAS EN EL INTERIOR A LOS FUNCIONARIOS DE LA OFICINA ZONAL DE LA  CZ4 MIES</t>
  </si>
  <si>
    <t>CONTRATACIÓN DEL SERVICIO DE  MANTENIMIENTO Y REPARACIÓN DE CENTRALES DE AIRE ACONDICIONADO, TRANSFORMADORES Y  EQUIPOS ELÉCTRICOS DE LA OFICINA ZONAL</t>
  </si>
  <si>
    <t>CONTRATACIÓN DEL MANTENIMIENTO Y REPARACIÓN DE LOS VEHÍCULOS TERRESTRES DE LA OFICINA DE LA CZ4.</t>
  </si>
  <si>
    <t>CONTRATACIÓN DEL SERVICIO DE  ARRENDAMIENTO DE EQUIPOS INFORMÁTICOS  PARA LA  IMPRESIÓN DE LOS  DOCUMENTOS  QUE SE GENEREN EN LA GESTION DE LA OFICINA ZONAL DE LA CZ4 MIES.</t>
  </si>
  <si>
    <t xml:space="preserve">
CONTRATACIÓN DEL SERVICIO DE COMBUSTIBLE, LUBRICANTES Y ADITIVOS EN GENERAL PARA VEHÍCULOS DE LA  OFICINA ZONAL DE LA CZ4 MIES</t>
  </si>
  <si>
    <t>ADQUISICIÓN DE MATERIALES DE OFICINA PARA LA CZ4.</t>
  </si>
  <si>
    <t>ADQUISICIÓN DE MATERIALES DE ASEO PARA LA OFICINA ZONAL DE LA CZ4 MIES</t>
  </si>
  <si>
    <t>CONTRATACIÓN DE REPUESTOS Y ACCESORIOS PARA LOS VEHÍCULOS TERRESTRES DE LA CZ4 MIES.</t>
  </si>
  <si>
    <t>ADQUISICIÓN DE BOTIQUÍN DE PRIMEROS AUXILIOS  PARA LOS VEHÍCULOS DE LA OFICINA ZONAL DELA CZ4 MIES.</t>
  </si>
  <si>
    <t>ADQUISICIÓN DE EXTINTORES Y KIT DE HERRAMIENTAS PARA VEHÍCULOS DE LA OFICINA ZONAL DE LA CZ4 MIES.</t>
  </si>
  <si>
    <t>CANCELACIÓN DE VALORES POR CONCEPTO DE MATRICULAS DE LOS VEHICULOS  DE LA OFICINA ZONAL DE LA CZ4 MIES, PAGOS DE TASAS. ARANCELES  E IMPUESTOS.</t>
  </si>
  <si>
    <t>CANCELACIÓN DE VALORES AL IESS</t>
  </si>
  <si>
    <t>CONTRATACIÓN DEL SERVICIO DE MANTENIMIENTO DE INFRAESTRUCTURA DE LA  CZ4 MIES</t>
  </si>
  <si>
    <t xml:space="preserve">
CONTRATACIÓN DE MATERIAL PROMOCIONAL PARA FERIAS DE EMPRENDIMIENTO "NOSOTROS EMPRENDEMOS"</t>
  </si>
  <si>
    <t>CONTRATACIÓN DE KID DE MANTELERÍA  PARA FERIAS DE EMPRENDIMIENTO "NOSOTROS EMPRENDEMOS"</t>
  </si>
  <si>
    <t>CONTRATACIÓN DE LOGISTICA PARA FERIAS CANTONALES DE EMPRENDIMIENTO "NOSOTROS EMPRENDEMOS"</t>
  </si>
  <si>
    <t>CANCELACION  DE VIÁTICOS Y SUBSISTENCIAS PARA LAS ACCIONES DE ACOMPAÑAMIENTO, SEGUIMIENTO TÉCNICO Y COORDINACION CON LA SUBSECRETARÍA PC.</t>
  </si>
  <si>
    <t>NÚMERO DE ROLES PAGADOS</t>
  </si>
  <si>
    <t xml:space="preserve">CANCELACIÓN DE REMUNERACION Y BENEFICIOS SOCIALES. </t>
  </si>
  <si>
    <t xml:space="preserve">NÚMERO DE FACTURAS CANCELADAS </t>
  </si>
  <si>
    <t>CONTRATACIÓN DE SERVICIO DE CORRESPONDENCIA PARA LAS OFICINAS ADMINISTRATIVAS DE LA DIRECCIÓN DISTRITAL PORTOVIEJO</t>
  </si>
  <si>
    <t>NÚMERO DE FACTURAS CANCELADAS POR ADQUISICIÓN DE SERVICIO</t>
  </si>
  <si>
    <t>CONTRATACIÓN DE SERVICIO IMPRESIÓN DE FORMULARIOS PARA EL ÁREA ADMINISTRATIVA FINANCIERA DE LA DIRECCIÓN DISTRITAL PORTOVIEJO</t>
  </si>
  <si>
    <t>CONTRATACIÓN DE SERVICIO DE GUARDIANÍA PARA LAS OFICINAS ADMINISTRATIVAS DE LA DIRECCIÓN DISTRITAL PORTOVIEJO</t>
  </si>
  <si>
    <t>CONTRATACIÓN DE SERVICIO DE ASEO Y LIMPIEZA PARA LAS OFICINAS ADMINISTRATIVAS DE LA DIRECCIÓN DISTRITAL PORTOVIEJO</t>
  </si>
  <si>
    <t>REPOSICIÓN DE PASAJES A SERVIDORES EN COMISIÓN DE SERVICIOS</t>
  </si>
  <si>
    <t>NÚMERO DE PAGOS EFECTUADOS POR COMISIONES DE SERVIDORES</t>
  </si>
  <si>
    <t>CANCELACIÓN DE VIÁTICOS A SERVIDORES EN COMISIÓN DE SERVICIOS</t>
  </si>
  <si>
    <t>CONTRATACIÓN DEL SERVICIO DE MANTENIMIENTO Y REPARACIÓN DE AIRES ACONDICIONADOS</t>
  </si>
  <si>
    <t>CONTRATACIÓN DEL SERVICIO DE MANTENIMIENTO Y REPARACIÓN DE LOS VEHÍCULOS INSTITUCIONALES</t>
  </si>
  <si>
    <t>ADQUISICIÓN DE ROPA DE TRABAJO PARA PERSONAL DEL CÓDIGO DE TRABAJO</t>
  </si>
  <si>
    <t>ADQUISICIÓN DE COMBUSTIBLE PARA LOS VEHÍCULOS INSTITUCIONALES</t>
  </si>
  <si>
    <t xml:space="preserve">ADQUISICIÓN DE MATERIALES DE OFICINA PARA LA DIRECCIÓN DISTRITAL PORTOVIEJO </t>
  </si>
  <si>
    <t xml:space="preserve">ADQUISICIÓN DE INSUMOS DE MATERIALES DE FERRETERIA PARA LA DIRECCIÓN DISTRITAL PORTOVIEJO </t>
  </si>
  <si>
    <t>PAGO DE TASAS POR MEJORAS DE LOS INMUEBLES DE LA DIRECCIÓN DISTRITAL PORTOVIEJO</t>
  </si>
  <si>
    <t>NÚMERO DE PAGOS EFECTUADOS POR TASAS</t>
  </si>
  <si>
    <t>PAGO A JUBILADOS DE LA DIRECCIÓN DISTRITAL</t>
  </si>
  <si>
    <t>CENTROS DE DESARROLLO INFANTIL OPERACIÓN DIRECTA</t>
  </si>
  <si>
    <t>NÚMERO DE NIÑOS ATENDIDOS EN UNIDADES DE ATENCIÓN</t>
  </si>
  <si>
    <t xml:space="preserve"> NÚMERO DE FACTURAS DEL SERVICIO DE AGUA POTABLE RECIBIDAS PARA TRÁMITE DE PAGO</t>
  </si>
  <si>
    <t xml:space="preserve"> NÚMERO DE FACTURAS DEL SERVICIO DE ENERGÍA ELÉCTRICA RECIBIDAS PARA TRÁMITE DE PAGO </t>
  </si>
  <si>
    <t xml:space="preserve"> NÚMERO DE FACTURAS DEL SERVICIO DE TELECOMUNICACIONES RECIBIDAS PARA TRÁMITE DE PAGO </t>
  </si>
  <si>
    <t>CONTRATACIÓN DEL SERVICIO DE VIGILANCIA PARA LOS CDI DE ATENCIÓN DIRECTA</t>
  </si>
  <si>
    <t>NÚMERO DE FACTURAS DEL SERVICIO DE SEGURIDAD Y VIGILANCIA PAGADAS</t>
  </si>
  <si>
    <t>CONTRATACIÓN DEL SERVICIO DE LIMPIEZA PARA LOS  CDI DE ATENCIÓN DIRECTA</t>
  </si>
  <si>
    <t>NÚMERO DE FACTURAS CANCELADAS POR EL  SERVICIO DE LIMPIEZA</t>
  </si>
  <si>
    <t>CONTRATACIÓN DEL SERVICIO DE ALIMENTACIÓN PARA LOS NIÑOS Y NIÑAS DE LOS CDI DE ATENCIÓN DIRECTA</t>
  </si>
  <si>
    <t xml:space="preserve">NÚMERO DE FACTURAS CANCELADAS POR EL  SERVICIO DE ALIMENTACIÓN </t>
  </si>
  <si>
    <t xml:space="preserve">NÚMERO DE FACTURAS CANCELADAS POR LA  ADQUISICIÓN DE PRENDAS DE PROTECIÓN </t>
  </si>
  <si>
    <t>NÚMERO DE FACTURAS CANCELADAS POR LA  ADQUISICIÓN DE MATERIAL FUNGIBLE</t>
  </si>
  <si>
    <t xml:space="preserve">NÚMERO DE FACTURAS CANCELADAS POR LA ADQUISICIÓN DE MATERIAL DE ASEO </t>
  </si>
  <si>
    <t>ADQUISICIÓN DE MATERIAL DIDÁCTICO PARA TRABAJO CON LAS/OS NIÑAS/OS DE LOS  CIBV - DIRECTOS</t>
  </si>
  <si>
    <t xml:space="preserve">NÚMERO DE FACTURAS CANCELADAS POR LA  ADQUISICIÓN DE MATERIAL DIDÁCTICO </t>
  </si>
  <si>
    <t>NÚMERO DE NIÑOS Y NIÑAS DE 1 A 3 AÑOS ATENDIDOS A TRAVES DE LA MODALIDAD DE CDI CONVENIO</t>
  </si>
  <si>
    <t>ADQUISICIÓN DE PRENDAS DE PROTECCIÓN PARA LAS/OS COORDINADORAS/ES CIBV - CONVENIOS</t>
  </si>
  <si>
    <t xml:space="preserve">NÚMERO DE FACTURAS CANCELADAS POR LA  ADQUISICIÓN DE PRENDAS DE PROTECCIÓN </t>
  </si>
  <si>
    <t>CONTRATACIÓN DEL SERVICIO DE INTERNET QUE APORTAN A LA ATENCIÓN DE NIÑAS Y NIÑOS DE 0 A 3 AÑOS EN LA MODALIDAD CNH</t>
  </si>
  <si>
    <t>NÚMERO DE FACTURAS CANCELADAS POR EL SERVICIO DE INTERNET</t>
  </si>
  <si>
    <t>ADQUISICIÓN DE PRENDAS DE PROTECCIÓN PARA LAS/OS EDUCADORAS/ES CNH</t>
  </si>
  <si>
    <t xml:space="preserve">NÚMERO DE FACTURA CANCELADASA POR  LA  ADQUISICIÓN DE PRENDAS DE PROTECCIÓN </t>
  </si>
  <si>
    <t>ADQUISICIÓN DE MATERIAL DIDÁCTICO PARA TRABAJO CON LAS/OS NIÑAS/OS DE LOS  CNH - DIRECTOS</t>
  </si>
  <si>
    <t>NÚMERO DE DESEMBOLSOS  REALIZADOS A  CONVENIOS SUSCRITOS EN LA MODALIDAD CDI OPERADOS A TRAVÉS DE TERCEROS</t>
  </si>
  <si>
    <t>NÚMERO DE DESEMBOLSOS REALIZADOS  A CONVENIOS SUSCRITOS EN LA MODALIDAD CDI OPERADOS A TRAVÉS DE TERCEROS</t>
  </si>
  <si>
    <t>CIRCULOS DE CUIDADO, RECREACIÓN Y APRENDIZAJE -CCRA DISPERSO</t>
  </si>
  <si>
    <t>NÚMERO DE NIÑOS Y NIÑAS ATENDIDOS EN LA MODALIDAD CCRA</t>
  </si>
  <si>
    <t>CONTRATACIÓN DEL SERVICIO DE INTERNET QUE APORTAN A LA ATENCIÓN DE NIÑAS Y NIÑOS DE 0 A 3 AÑOS EN LA MODALIDAD CCRA</t>
  </si>
  <si>
    <t xml:space="preserve">NUMERO DE FACTURAS   CANCELADAS POR EL  SERVICIO DE INTERNET </t>
  </si>
  <si>
    <t>NUMERO DE FACTURAS CANCELADAS POR LA ADQUISICION DE KIDS DE ALIMENTOS PARA SESIONES DEMOSTRATIVAS</t>
  </si>
  <si>
    <t xml:space="preserve">NÚMERO  DE FACTURAS CANCELADAS POR LA ADQUISICION DE PRENDAS </t>
  </si>
  <si>
    <t>NÚMERO DE FACTURAS CANCELADAS POR LA  DE ADQUISICIÓN DE MATERIAL DE ASEO</t>
  </si>
  <si>
    <t>NÚMERO DE DESEMBOLSOS A CONVENIOS SUSCRITOS EN LA MODALIDAD CDI OPERADOS A TRAVÉS DE TERCEROS</t>
  </si>
  <si>
    <t>CONTRATACIÓN DEL SERVICIO DE MOVILIZACIÓN DE TÉCNICOS DE ACOMPAÑAMIENTO FAMILIAR</t>
  </si>
  <si>
    <t>NÚMERO  DE FACTURAS CANCELADAS POR ADQUISICION DE SERVICIOS</t>
  </si>
  <si>
    <t>ATENCIÓN INTERGENERACIONAL DIRECTA</t>
  </si>
  <si>
    <t>NÚMERO DE ADULTOS MAYORES ATENDIDOS EN UNIDADES DE ATENCIÓN</t>
  </si>
  <si>
    <t xml:space="preserve">CONTRATACIÓN DEL SERVICIO DE ASEO Y LIMPIEZA DEL CENTRO GERONTOLÓGICO </t>
  </si>
  <si>
    <t>ATENCIÓN A PERSONAS CON DISCAPACIDAD</t>
  </si>
  <si>
    <t>CONTRATACIÓN DEL SERVICIO DE LOGÍSTICA PARA LA ORGANIZACIÓN DE EVENTOS POR EL DÍA DE LA DISCAPACIDAD</t>
  </si>
  <si>
    <t>NÚMERO DE FACTURAS CANCELADAS POR EL  SERVICIO DE LOGISTICA</t>
  </si>
  <si>
    <t>PAGOS DE TRANSPORTE POR TRASLADO DE COMISIONES DE SERVICIOS A TÉCNICAS</t>
  </si>
  <si>
    <t>NÚMERO DE PAGOS REALIZADOS POR TRANSPORTE</t>
  </si>
  <si>
    <t>NÚMERO DE PAGOS REALIZADOS POR COMISIÓN DE SERVICIO</t>
  </si>
  <si>
    <t>CONTRATACIÓN DEL SERVICIO DE MOVILIZACIÓN PARA TÉCNICAS DEL BONO JOAQUÍN GALLEGOS LARA</t>
  </si>
  <si>
    <t>NÚMERO DE FATURAS CANCELADAS POR EL SERVICIO DE TRANSPORTE</t>
  </si>
  <si>
    <t>ATENCIÓN EN EL HOGAR Y LA COMUNIDAD</t>
  </si>
  <si>
    <t>NÚMERO DE PERSONAS ATENDIDAS CON DISCAPACIDAD EN UNIDADES DE ATENCIÓN.</t>
  </si>
  <si>
    <t>SUSCRIPCIÓN DE CONVENIOS DE COOPERACIÓN ECONÓMICA PARA LA ATENCIÓN DE PERSONAS CON DISCAPACIDAD</t>
  </si>
  <si>
    <t>NÚMERO DE DESEMBOLSOS EFECTUADOS</t>
  </si>
  <si>
    <t>NUMERO DE FACTURAS CANCELADAS POR SERVICIO BASICOS</t>
  </si>
  <si>
    <t>CONTRATACIÓN DEL SERVICIO  DE CORRESPONDENCIA PARA  LAS OFICNAS ADMINISTRATIVA FINANCIERA DE LA DIRECCIÓN DISTRITAL MANTA</t>
  </si>
  <si>
    <t>NUMERO DE FACTURAS CANCELADAS POR SERVICIO DE CORREOS</t>
  </si>
  <si>
    <t>CONTRATACIÓN DE SERVICIO IMPRESIÓN DE FORMULARIOS PARA EL ÁREA ADMINISTRATIVA FINANCIERA DE LA DIRECCIÓN DISTRITAL MANTA</t>
  </si>
  <si>
    <t>NUMERO DE  FACTURAS CANCELADAS POR SERVICIOS DE IMPRESIÓN</t>
  </si>
  <si>
    <t>CONTRATACIÓN DE SERVICIO DE GUARDIANÍA PARA LAS OFICINAS ADMINISTRATIVAS DE LA DIRECCIÓN DISTRITAL MANTA</t>
  </si>
  <si>
    <t>NUMERO DE  FACTURAS CANCELADAS POR  SERVICIOS DE VIGILANCIA</t>
  </si>
  <si>
    <t>CONTRATACIÓN DE SERVICIO DE ASEO Y LIMPIEZA PARA LAS OFICINAS ADMINISTRATIVAS DE LA DIRECCIÓN DISTRITAL MANTA</t>
  </si>
  <si>
    <t>NUMERO DE FACTURAS CANCELADAS POR  SERVICIOS DE ASEO</t>
  </si>
  <si>
    <t>NÚMERO DE PAGOS EFECTUADOS POR COMISIÓNES DE SERVIDORES</t>
  </si>
  <si>
    <t>CANCELACIÓN DE VIÁTICOS POR COMISIÓNES A SERVIDORES</t>
  </si>
  <si>
    <t>CONTRATACIÓN DEL SERVICIO DE MANTENIMIENTO Y REPARACIÓN DE  VEHÍCULOS INSTITUCIONALES</t>
  </si>
  <si>
    <t>NUMERO DE FACTURAS CANCELADAS POR SERVICIOS MANTENIMIENTO DE VEHICULOS</t>
  </si>
  <si>
    <t>CONTRATACIÓN DEL SERVICIO DE MANTENIMIENTO Y REPARACIÓN DE EQUIPOS INFORMATICOS</t>
  </si>
  <si>
    <t xml:space="preserve"> NUMERO DE FACTURAS CANCELADAS POR SERVICIOS DE  MANTENIMIENTO DE EQUIPOS INFORMATICOS</t>
  </si>
  <si>
    <t>ADQUISICIÓN DE MATERIALES DE OFICINA PARA  LAS OFICINAS ADMINISTRATIVAS DL DISTRITO MANTA</t>
  </si>
  <si>
    <t xml:space="preserve">CONTRATACIÓN DEL SERVICIO DE MANTENIMIENTO Y REPARACIÓN DE LOS VEHÍCULOS INSTITUCIONALES </t>
  </si>
  <si>
    <t>PAGO DE TASAS POR MEJORAS DE LOS INMUEBLES DE LA DIRECCIÓN DISTRITAL MANTA</t>
  </si>
  <si>
    <t>CDI DIRECTO Y EMBLEMATICOS</t>
  </si>
  <si>
    <t>NÚMERO DE NIÑOS Y NIÑAS DE 1 A 3 AÑOS ATENDIDOS A TRAVES DE LA MODALIDAD DE CDI DIRECTO Y EMBLEMATICOS</t>
  </si>
  <si>
    <t xml:space="preserve">NÚMERO DE FACTURAS CANCELADAS POR EL  SERVICIO DE SEGURIDAD Y VIGILANCIA </t>
  </si>
  <si>
    <t>NÚMERO DE FACTURAS CANCELADAS POR EL  SERVICIO DE LIMPIEZA SUSCRITOS</t>
  </si>
  <si>
    <t xml:space="preserve">NÚMERO DE FACTURAS CANCELADAS POR EL L SERVICIO DE ALIMENTACIÓN </t>
  </si>
  <si>
    <t xml:space="preserve">NÚMERO DE FACTURAS CANCELADAS POR LA S ADQUISICIÓN DE MATERIAL FUNGIBLE </t>
  </si>
  <si>
    <t xml:space="preserve">NÚMERO DE FACTURAS CANCELADAS POR LA  ADQUISICIÓN DE MATERIAL DE ASEO </t>
  </si>
  <si>
    <t>CANCELACION  DE PREDIOS DE LOS INMUEBLES DEL DISTRITO MANTA</t>
  </si>
  <si>
    <t>NUMERO DE PAGOS REALIZADOS EN EL EJERCICIO FISCAL</t>
  </si>
  <si>
    <t xml:space="preserve">NÚMERO DE FACTURAS CANCELADAS  POR LA  ADQUISICIÓN DE PRENDAS DE PROTECCIÓN </t>
  </si>
  <si>
    <t>CNH-MT</t>
  </si>
  <si>
    <t>NÚMERO DE NIÑOS Y NIÑAS DE 1 A 3 AÑOS ATENDIDOS A TRAVES DE LA MODALIDAD CNH-MT</t>
  </si>
  <si>
    <t xml:space="preserve">NÚMERO DE FACTURAS DEL SERVICIO DE INTERNET RECIBIDAS PARA TRÁMITE DE PAGO </t>
  </si>
  <si>
    <t>NÚMERO DE NIÑOS Y NIÑAS DE 1 A 3 AÑOS ATENDIDOS A TRAVES DE LA MODALIDAD DE CDI CONVENIO GAD</t>
  </si>
  <si>
    <t>NÚMERO DE NIÑOS Y NIÑAS DE 1 A 3 AÑOS ATENDIDOS A TRAVES DE LA MODALIDAD DE CDI CONVENIO OSC</t>
  </si>
  <si>
    <t>NÚMERO DE DESEMBOLSOS REALIZADOS A CONVENIOS SUSCRITOS EN LA MODALIDAD CDI OPERADOS A TRAVÉS DE TERCEROS</t>
  </si>
  <si>
    <t>NÚMERO DE FACTURAS  CANCELADAS PÓR EL DEL SERVICIO DE INTERNET</t>
  </si>
  <si>
    <t>NÚMERO DE FACTURAS CANCELADAS POR LA  ADQUISICIÓN KITS DE ALIMENTOS PARA SESIONES DEMOSTRATIVAS</t>
  </si>
  <si>
    <t xml:space="preserve">NÚMERO  DE FACTURAS CANCELADAS POR ADQUISICION DE PRENDAS </t>
  </si>
  <si>
    <t>NÚMERO DE FACTURAS CANCELADAS POR  LA ADQUISICIÓN DE MATERIAL DE ASEO</t>
  </si>
  <si>
    <t>CCRA CONVENIO</t>
  </si>
  <si>
    <t xml:space="preserve">NÚMERO DE NIÑOS Y NIÑAS DE 1 A 3 AÑOS ATENDIDOS A TRAVES DE LA MODALIDAD DE CCRA CONVENIO </t>
  </si>
  <si>
    <t>NÚMERO DE  DESEMBOLSOS REALIZADOS  POR CONVENIOS SUSCRITOS EN LA MODALIDAD CDI OPERADOS A TRAVÉS DE TERCEROS</t>
  </si>
  <si>
    <t>NÚMEROS DE SERVIDORES</t>
  </si>
  <si>
    <t xml:space="preserve"> CANCELACIÓN  A  SERVIDORES POR COMISIÓNES DE SERVICIOS</t>
  </si>
  <si>
    <t>NÚMERO DE USUARIOS ATENDIDOS</t>
  </si>
  <si>
    <t xml:space="preserve"> CANCELACIÓN DE FACTURAS POR ADQUISICION DE SERVICIO DE MOVILIZACION</t>
  </si>
  <si>
    <t xml:space="preserve">ADQUISICIÓN DE MATERIALES DE OFICINA </t>
  </si>
  <si>
    <t>NÚMERO  DE FACTURAS CANCELADAS POR ADQUISICION DE MATERIALES</t>
  </si>
  <si>
    <t xml:space="preserve">NÚMERO DE SERVIDORES </t>
  </si>
  <si>
    <t>NÚMERO DE FACTURAS CANCELADAS POR ADQUISICION DE SERVICIOS</t>
  </si>
  <si>
    <t>NÚMERO DE PAGOS EFECUTADOS POR COMISIÓN DE SERVICIOS</t>
  </si>
  <si>
    <t xml:space="preserve"> CANCELACIÓN DE FACTURAS POR ADQUISICIÓN DE SERVICIO DE MOVILIZACIÓN</t>
  </si>
  <si>
    <t>ATENCION EN HOGAR Y COMUNIDAD</t>
  </si>
  <si>
    <t>CONTRATACIÓN DEL SERVICIO DE RECARGA DE EXTINTORES</t>
  </si>
  <si>
    <t>IMPRESIÓN DE MATERIAL COMUNICACIONAL E INSTITUCIONAL</t>
  </si>
  <si>
    <t>CONTRATACIÓN DEL SERVICIO DE SEGURIDAD Y VIGILANCIA FÍSICA</t>
  </si>
  <si>
    <t>CONTRATACIÓN DEL SERVICIO DE ASEO Y LIMPIEZA</t>
  </si>
  <si>
    <t>NÚMERO DE PAGOS  REALIZADOS EN EL EJERCICIO FISCAL</t>
  </si>
  <si>
    <t>CANCELACIÓN DE VIÁTICOS Y SUBSISTENCIAS EN EL INTERIOR A LOS FUNCIONARIOS DE LA DIRECCION</t>
  </si>
  <si>
    <t>CONTRATACIÓN DEL SERVICIO DE INSTALACIÓN, MANTENIMIENTO Y REPARACIÓN A LAS INSTALACIONES FÍSICAS DE LAS OFICINAS</t>
  </si>
  <si>
    <t>CONTRATACIÓN DEL SERVICIO DE MANTENIMIENTO DE ACONDICIONADORES DE AIRES</t>
  </si>
  <si>
    <t>CONTRATACIÓN DEL SERVICIO DE MANTENIMIENTO Y REPARACIÓN PREVENTIVO Y CORRECTIVO DEL PARQUE AUTOMOTOR</t>
  </si>
  <si>
    <t>CONTRATACIÓN DEL SERVICIO DE MANTENIMIENTO DE AREAS VERDES Y JARDINES, Y ARREGLO DE VIAS INTERNAS</t>
  </si>
  <si>
    <t>CONTRATACIÓN DEL SERVICIO DE ALQUILER DE VEHÍCULOS DE TRANSPORTE PARA LA MOVILIZACIÓN DEL PERSONAL</t>
  </si>
  <si>
    <t>CONTRATACIÓN PARA EL ABASTECIMIENTO DE COMBUSTIBLE, LUBRICANTES Y ADITIVOS PARA EL PARQUE AUTOMOTOR</t>
  </si>
  <si>
    <t>ADQUISICIÓN DE MATERIALES DE OFICINA</t>
  </si>
  <si>
    <t>ADQUISICIÓN DE MATERIALES DE ASEO Y LIMPIEZA</t>
  </si>
  <si>
    <t>ADQUISICIÓN DE REPUESTOS Y ACCESORIOS PARA EL MANTENIMIENTO Y REPARACION PREVENTIVO Y CORRECTIVO DEL PARQUE AUTOMOTOR</t>
  </si>
  <si>
    <t>NÚMERO  DE FACTURAS CANCELADAS POR ADQUISICION DE REPUESTOS Y ACCESORIOS</t>
  </si>
  <si>
    <t>ADQUISICIÓN DE PARTES Y REPUESTOS PARA EL MANTENIMIENTO Y REPARACION PREVENTIVO Y CORRECTIVO DEL PARQUE AUTOMOTOR</t>
  </si>
  <si>
    <t xml:space="preserve">NÚMERO  DE FACTURAS CANCELADAS POR ADQUISICION DE PARTES Y REPUESTOS </t>
  </si>
  <si>
    <t>EJECUCIÓN DEL PAGO DE PREDIOS, IMPUESTOS, CONTRIBUCIONES Y OTRAS TASAS DE BIENES INMUEBLES Y MATRICULACIÓN VEHICULAR</t>
  </si>
  <si>
    <t>CDI DIRECTO</t>
  </si>
  <si>
    <t>Número DE NIÑOS Y NIÑAS DE 1 A 3 AÑOS ATENDIDOS A TRAVES DE LA MODALIDAD DE CDI DIRECTO</t>
  </si>
  <si>
    <t xml:space="preserve">NÚMERO DE FACTURAS CANCELADAS POR EL SERVICIO DE LIMPIEZA </t>
  </si>
  <si>
    <t>NÚMERO DE CONTRATOS DE ADQUISICIÓN DE PRENDAS DE PROTECIÓN SUSCRITOS.</t>
  </si>
  <si>
    <t xml:space="preserve">NÚMERO DE FACTURAS CANCELADAS POR  LA  ADQUISICIÓN DE MATERIAL DE ASEO </t>
  </si>
  <si>
    <t>NÚMERO DE CONTRATOS DE ADQUISICIÓN DE MATERIAL DIDÁCTICO SUSCRITOS</t>
  </si>
  <si>
    <t>ADQUISICIÓN DE MATERIALES DE ASEO PARA CDI DE ATENCIÓN DIRECTA Y EMBLEMÁTICO</t>
  </si>
  <si>
    <t xml:space="preserve">NÚMERO DE  FACTURAS CANCELADAS POR  LA  ADQUISICIÓN DE PRENDAS DE PROTECCIÓN </t>
  </si>
  <si>
    <t>CDI-CONVENIOS</t>
  </si>
  <si>
    <t>NÚMERO DE NIÑOS Y NIÑAS DE 1 A 3 AÑOS ATENDIDOS A TRAVES DE LA MODALIDAD DE CIBV CONVENIO</t>
  </si>
  <si>
    <t>NÚMERO DE DESEMBOLSOS REALIZADOS A  CONVENIOS SUSCRITOS EN LA MODALIDAD CDI OPERADOS A TRAVÉS DE TERCEROS</t>
  </si>
  <si>
    <t xml:space="preserve">NUMERO  DE    FACTURAS CANCELADAS POR  SERVICIO DE INTERNET </t>
  </si>
  <si>
    <t>ACOMPAÑAMIENTO FAMILIAR.- SERVICIOS EXTRAMURALES</t>
  </si>
  <si>
    <t>Número DE FAMILIAS ATENDIDAS</t>
  </si>
  <si>
    <t>CANCELACION DE  PASAJES Y MOVILIZACIÓN AL PERSONAL POR CUMPLIMIENTO DE COMISIÓN DE SERVICIOS INSTITUCIONALES</t>
  </si>
  <si>
    <t>CANCELACION  DE VIÁTICOS AL PERSONAL POR CUMPLIMIENTO DE COMISIÓN DE SERVICIOS INSTITUCIONALES</t>
  </si>
  <si>
    <t>CONTRATACIÓN DEL SERVICIO DE ARRENDAMIENTO DE VEHÍCULOS PARA ACOMPAÑAMIENTO FAMILIAR</t>
  </si>
  <si>
    <t>CANCELACION DE TRANSPORTE POR TRASLADO DE COMISIONES DE SERVICIOS A PERSONAL</t>
  </si>
  <si>
    <t>CANCELACION DE  TRANSPORTE POR TRASLADO DE COMISIONES DE SERVICIOS A PERSONAL</t>
  </si>
  <si>
    <t>CONTRATACION DEL SERVICIO DE ALQUILER DE CAMIONETAS PARA RECORRIDOS DE TECNICOS JGL</t>
  </si>
  <si>
    <t>NÚMERO DE PERSONAS CON DISCAPACIDAD ATENDIDAS</t>
  </si>
  <si>
    <t>REALIZACIÓN DE TRANSFERENCIA DE RECURSOS FIRMA DE CONVENIOS</t>
  </si>
  <si>
    <t>NÚMERO DE DESEMBOLSOS REALIZADOS EN CONVENIO</t>
  </si>
  <si>
    <t xml:space="preserve"> REMUNERACIONES Y BENEFICIOS SOCIALES. </t>
  </si>
  <si>
    <t>NÚMERO DE ROLES DE PAGO PAGADOS</t>
  </si>
  <si>
    <t>CONTRATACION DEL SERVICIO POSTAL Y ENVIO DE DOCUMENTACION CON EMPRESAS AUTORIZADAS.</t>
  </si>
  <si>
    <t>CONTRATACION PARA IMPRESIÓN DE LIBROS,FOLLETOS,REVISTA,MEMORIAS,INSTRUCIONES MANUALES,Y OTROS ELEMENTOS REPRODUCIONES,FOTOCOPIAS,CARNETIZACION, FOTOGRAFIAS,FILAMACION,EMPASTADO Y ENMARCADOS.</t>
  </si>
  <si>
    <t>CONTRATACIÓN DE SEGURIDAD Y VIGILANCIA.</t>
  </si>
  <si>
    <t>CONTRATACIÓN DE SERVICIO  ASEO Y LIMPIEZA.</t>
  </si>
  <si>
    <t>CANCELACIÓN DE PASAJES AL INTERIOR DEL PERSONAL</t>
  </si>
  <si>
    <t>CANCELACIÓN DE VIATICOS Y SUBSISTENCIAS EN EL INTERIOR DE PERSONAL</t>
  </si>
  <si>
    <t>CONTRATACIÓN DEL SERVICIO DE MANTENIMIENTO Y REPARACIÓN DEL PARQUE AUTOMOTOR DEL DISTRITO</t>
  </si>
  <si>
    <t xml:space="preserve">
ADQUISICIÓN DE BOTELLONES DE AGUA PURIFICADA PARA LAS DIFERENTES ÁREAS 
</t>
  </si>
  <si>
    <t>ADQUISICIÓN DE COMBUSTIBLES Y LUBRICANTES PARA EL PARQUE AUTOMOTOR.</t>
  </si>
  <si>
    <t>ADQUISICIÓN DE MATERIALES DE ASEO</t>
  </si>
  <si>
    <t>ADQUISICIÓN DE REPUESTOS Y ACCESORIOS DEL PARQUE AUTOMOTOR.</t>
  </si>
  <si>
    <t>PAGO DE PERMISOS DE FUNCIONAMIENTO, PEAJE, RODAJE, REVISION VEHICULAR, MATRICULACIÓN VEHICULAR</t>
  </si>
  <si>
    <t>NUMERO DE NIÑOS Y NIÑAS DE 1 A 3 AÑOS ATENDIDOS A TRAVES DE LA MODALIDAD DE CDI DIRECTO</t>
  </si>
  <si>
    <t xml:space="preserve">NUMERO  DE    FACTURAS CANCELADAS </t>
  </si>
  <si>
    <t xml:space="preserve">NÚMERO DE FACTURAS CANCELADAS POR ADQUISICIÓN DE MATERIAL DIDÁCTICO </t>
  </si>
  <si>
    <t>PAGO DE IMPUESTOS Y PERMISOS DE FUNCIONAMIENTO DE LOS CDI EMBLEMATICOS</t>
  </si>
  <si>
    <t xml:space="preserve">NÚMERO DE DE FACTURAS CANCELADAS POR LA  ADQUISICIÓN DE PRENDAS DE PROTECCIÓN </t>
  </si>
  <si>
    <t>NUMERO DE NIÑOS Y NIÑAS DE 1 A 3 AÑOS ATENDIDOS A TRAVES DE LA MODALIDAD DE CNH</t>
  </si>
  <si>
    <t xml:space="preserve">NÚMERO DE DE FACTURAS CANCELADAS POR LA ADQUISICIÓN DE MATERIAL DIDÁCTICO </t>
  </si>
  <si>
    <t>NÚMERO DE NIÑOS Y NIÑAS DE 1 A 3 AÑOS A TRAVÉS DE LA MODALIDAD DE CIBV OPERADOS POR TERCEROS</t>
  </si>
  <si>
    <t>NÚMERO DE  NIÑOS Y NIÑAS DE 1 A 3 AÑOS A TRAVÉS DE LA MODALIDAD DE CIBV OPERADOS POR TERCEROS</t>
  </si>
  <si>
    <t>PAGO DE PASAJES AL INTERIOR DEL PERSONAL DE ACOMPAÑAMIENTO FAMILIAR</t>
  </si>
  <si>
    <t>PAGO DE VIÁTICOS Y SUBSISTENCIAS EN EL INTERIOR DE PERSONAL DE ACOMPAÑAMIENTO FAMILIAR</t>
  </si>
  <si>
    <t>ADQUISICIÓN DE PRENDAS DE VESTIR Y PROTECCIÓN PARA PERSONAL DE ACOMPAÑAMIENTO FAMILIAR</t>
  </si>
  <si>
    <t>ADQUISICIÓN DE MATERIALES DE OFICINA PARA ACOMPAÑAMIENTO FAMILIAR</t>
  </si>
  <si>
    <t>NÚMERO DE ADULTOS MAYORES ATENDIDOS EN LA MODALIDAD DE ATENCIÓN DIRECTA</t>
  </si>
  <si>
    <t>CENTRO GERONTOLÓGICO ATENCIÓN DIURNA Y RESIDENCIAL</t>
  </si>
  <si>
    <t>PAGOS DE TRANSPORTE POR TRASLADO DE COMISIONES DE SERVICIOS A PERSONAL</t>
  </si>
  <si>
    <t>NÚMERO DE PERSONAS CON DISCAPACIDAD QUE ACCEDEN AL SERVICIO POR CONVENIO</t>
  </si>
  <si>
    <t>SUSCRIPCIÓN DE CONVENIOS CON OSC PARA LA PRESTACION DE SERVICIOS DE DISCAPACIDAD</t>
  </si>
  <si>
    <t xml:space="preserve">CONTRATACIÓN DEL SERVICIO DE REGARGA DE EXTINTORES </t>
  </si>
  <si>
    <t>CONTRATACIÓN DEL SERVICIO DE ASEO Y LIMPIEZA DE LAS OFICINAS DE LA DIRECCIÓN DISTRITAL</t>
  </si>
  <si>
    <t>CONTRATACIÓN  DEL SERVICIO DE CERTIFICACIÓN PARA FIRMA DIGITALES</t>
  </si>
  <si>
    <t>CANCELACIÓN DE PASAJES AL INTERIOR</t>
  </si>
  <si>
    <t>CANCELACIÓN DE VIÁTICOS Y SUBSISTENCIAS A LOS FUNCIONARIOS</t>
  </si>
  <si>
    <t>CONTRATACIÓN DEL SERVICIO DE MANTENIMIENTO DE MOBILIARIO</t>
  </si>
  <si>
    <t>CONTRATACIÓN DEL SERVICIO DE MANTENIMIENTO DE LA BOMBA DE AGUA QUE ESTA AL SERVICIO DE LA DIRECCIÓN DISTRITAL</t>
  </si>
  <si>
    <t>CONTRATACIÓN DEL SERVICIO DE MANTENIMIENTO DE LOS VEHÍCULOS INSTITUCIONALES</t>
  </si>
  <si>
    <t>CONTRATACIÓN DEL SERVICIO DE MANTENIMIENTO DE AREAS VERDES Y ARREGLO DE VIAS INTERNAS</t>
  </si>
  <si>
    <t>CONTRATACIÓN DEL SERVICIO PARA EL MANTENIMIENTO DE EQUIPOS INFORMÁTICOS</t>
  </si>
  <si>
    <t xml:space="preserve">ADQUISICIÓN DE PROVISIÓN DE COMBUSTIBLE PARA EL PARQUE AUTOMOTOR </t>
  </si>
  <si>
    <t>ADQUISICIÓN DE FOCOS, CORTAPICOS , CABLES, INSUMOS DE PLOMERIA</t>
  </si>
  <si>
    <t>ADQUISICIÓN DE REPUESTOS Y ACCESORIOS PARA EL MANTENIMIENTO DE LOS VEHÍCULOS INSTITUCIONALES</t>
  </si>
  <si>
    <t>EJECUCIÓN DEL PAGO POR CONTRIBUCIONES E IMPUESTOS PREDIALES,  REGISTRO DE ESCRITURAS  DE LAS PROPIEDADES DEL MIES Y MATRICULACIÓN DE LOS VEHÍCULOS INSTITUCIONALES</t>
  </si>
  <si>
    <t>CANCELACIÓN DE OBLIGACIONES AL IESS POR RESPONSABILIDAD PATRONAL</t>
  </si>
  <si>
    <t>CANCELACIÓN DE  INTERESES DE MORA POR RESPONSABILIDAD PATRONAL</t>
  </si>
  <si>
    <t>CDI-DIRECTOS</t>
  </si>
  <si>
    <t>NÚMERO DE NIÑOS Y NIÑAS DE 1 A 3 AÑOS Y MADRE GESTANTES  ATENDIDOS A TRAVES DE LA MODALIDAD DE CID  DIRECTO</t>
  </si>
  <si>
    <t>NÚMERO DE NIÑOS Y NIÑAS DE 1 A 3 AÑOS ATENDIDOS A TRAVES DE LA MODALIDAD DE CID  DIRECTO</t>
  </si>
  <si>
    <t>EJECUCIÓN DEL PAGO DE IMPUESTOS PREDIALES DE LOS CDIS EMBLEMÁTICOS</t>
  </si>
  <si>
    <t>CNH - DIRECTOS</t>
  </si>
  <si>
    <t>NÚMERO DE NIÑOS Y NIÑAS DE 0 A 3 AÑOS ATENDIDOS A TRAVES DE LA MODALIDAD CNH</t>
  </si>
  <si>
    <t>NÚMERO DE DE FACTURAS CANCELADAS POR LA ADQUISICIÓN DE PRENDAS</t>
  </si>
  <si>
    <t>ATENCIÓN  DOMICILIARIA</t>
  </si>
  <si>
    <t>NÚMERO DE BENEFICIARIOS DEL BDHV CON VISITAS TECNICAS</t>
  </si>
  <si>
    <t xml:space="preserve">CONTRATACIÓN DEL SERVICIO DE VEHÍCULO PARA LA MOVILIZACIÓN DEL PERSONAL TÉCNICO DE ACOMPAÑAMIENTO FAMILIAR </t>
  </si>
  <si>
    <t xml:space="preserve">NÚMERO DE ADULTOS ATENDIDOS EN LA MODALIDAD RESIDENCIA, DIURNO  </t>
  </si>
  <si>
    <t xml:space="preserve">NÚMERO DE ADULTOS ATENDIDOS EN LA MODALIDAD RESIDENCIA Y DIURNO </t>
  </si>
  <si>
    <t>NÚMERO DE ADULTOS ATENDIDOS EN LA MODALIDAD RESIDENCIA Y DIURNO DIRECTO</t>
  </si>
  <si>
    <t>JOAQUIN GALLEGOS LARA</t>
  </si>
  <si>
    <t>NÚMERO DE USUARIOS  VISITADOS</t>
  </si>
  <si>
    <t>CANCELACION DEL SERVICIO DE  TRANSPORTE POR TRASLADO DE COMISIONES EN  SERVICIOS AL PERSONAL</t>
  </si>
  <si>
    <t>CANCELACION DE  DE VIÁTICOS POR COMISIONES DE SERVICIOS A PERSONAL</t>
  </si>
  <si>
    <t>CONTRATACIÓN DEL SERVICIO DE ALQUILER DEL VEHÍCULO PARA MOVILIZAR A LOS TECNICOS PARA QUE REALICEN SEGUIMIENTO</t>
  </si>
  <si>
    <t xml:space="preserve">
2.-  Incrementar el desarrollo del Talento Humano del MIES. (2019 - 2019)</t>
  </si>
  <si>
    <t xml:space="preserve"> Incrementar la eficiencia y eficacia en los procesos administrativos, financieros y de planificación de la Zona.</t>
  </si>
  <si>
    <t>NUMERO DE REMUNERACIONES Y BENEFICIOS SOCIALES CANCELADOS</t>
  </si>
  <si>
    <t xml:space="preserve">ADMINISTRACIÓN Y GESTIÓN </t>
  </si>
  <si>
    <t>NUMERO  DE PAGOS POR ADMINISTRACION Y GESTION CANCELADOS</t>
  </si>
  <si>
    <t>2.- Incrementar la promoción del desarrollo integral de la población que requiere de los servicios de inclusión social, durante el ciclo de vida, así como la corresponsabilidad de las familias y comunidad ligadas a la prestación de los servicios que brinda el MIES.</t>
  </si>
  <si>
    <t>ADMINISTRATIVO / FINANCIERO</t>
  </si>
  <si>
    <t>NÚMERO DE  REMUNERACIÓN Y BENEFICIOS SOCIALES</t>
  </si>
  <si>
    <t>BENEFICIOS SOCIALES</t>
  </si>
  <si>
    <t>NÚMERO DE  BENEFICIOS SOCIALES</t>
  </si>
  <si>
    <t xml:space="preserve"> BENEFICIOS SOCIALES</t>
  </si>
  <si>
    <t>NÚMERO DE   BENEFICIOS SOCIALES</t>
  </si>
  <si>
    <t>PAGO DE SERVICIOS BÁSICOS</t>
  </si>
  <si>
    <t>NÚMERO DE  PAGO DE SERVICIOS BÁSICOS</t>
  </si>
  <si>
    <t>SERVICIO DE CORREO</t>
  </si>
  <si>
    <t>NÚMERO DE  SERVICIO DE CORREO</t>
  </si>
  <si>
    <t>ADQUISICIÓN DE MATERIAL COMUNICACIONAL</t>
  </si>
  <si>
    <t>NÚMERO DE  ADQUISICIÓN DE MATERIAL COMUNICACIONAL</t>
  </si>
  <si>
    <t>EVENTOS CULTURALES Y SOCIALES</t>
  </si>
  <si>
    <t>NÚMERO DE  EVENTOS CULTURALES Y SOCIALES</t>
  </si>
  <si>
    <t>SERVICIO POR SEGURIDAD Y VIGILANCIA</t>
  </si>
  <si>
    <t>NÚMERO DE  SERVICIO POR SEGURIDAD Y VIGILANCIA</t>
  </si>
  <si>
    <t>PAGO DE VIATICOS Y SUBSISTENCIAS</t>
  </si>
  <si>
    <t>NÚMERO DE  PAGO DE VIATICOS Y SUBSISTENCIAS</t>
  </si>
  <si>
    <t>MANTENIMIENTO Y REPARACIOIN DE EDIFICIOS</t>
  </si>
  <si>
    <t>NÚMERO DE  MANTENIMIENTO Y REPARACIOIN DE EDIFICIOS</t>
  </si>
  <si>
    <t>MANTENIMIENTO DE VEHÍCULOS</t>
  </si>
  <si>
    <t>NÚMERO DE  MANTENIMIENTO DE VEHÍCULOS</t>
  </si>
  <si>
    <t>ARRENDAMIENTO DE BODEGAS Y OFICINA DISTRITAL</t>
  </si>
  <si>
    <t>NÚMERO DE  ARRENDAMIENTO DE BODEGAS Y OFICINA DISTRITAL</t>
  </si>
  <si>
    <t>MANTENIMIENTO DE EQUIPOS INFORMATICOS</t>
  </si>
  <si>
    <t>NÚMERO DE  MANTENIMIENTO DE EQUIPOS INFORMATICOS</t>
  </si>
  <si>
    <t>ADQUISICIÓN DE COMBUSTIBLES Y LUBRICANTES</t>
  </si>
  <si>
    <t>NÚMERO DE  ADQUISICIÓN DE COMBUSTIBLES Y LUBRICANTES</t>
  </si>
  <si>
    <t>ADQUISICIÓN DE MATERIAL DE OFICINA</t>
  </si>
  <si>
    <t>NÚMERO DE  ADQUISICIÓN DE MATERIAL DE OFICINA</t>
  </si>
  <si>
    <t>ADQUISICION DE MATERIAL DE ASEO</t>
  </si>
  <si>
    <t>NÚMERO DE  ADQUISICION DE MATERIAL DE ASEO</t>
  </si>
  <si>
    <t>ADQUISICIÓN DE REPUESTOS Y ACCESORIOS</t>
  </si>
  <si>
    <t>NÚMERO DE  ADQUISICIÓN DE REPUESTOS Y ACCESORIOS</t>
  </si>
  <si>
    <t>PAGO DE IMPUESTOS</t>
  </si>
  <si>
    <t>NÚMERO DE  PAGO DE IMPUESTOS</t>
  </si>
  <si>
    <t>PROTECCION SOCIAL A LA FAMILIA, ASEGURAMIENTO NO CONTRIBUTIVO INCLUSION ECONOMICA Y MOVILIDAD SOCIAL.</t>
  </si>
  <si>
    <t>PASAJES AL INTERIOR</t>
  </si>
  <si>
    <t>NÚMERO DE  PASAJES AL INTERIOR</t>
  </si>
  <si>
    <t>ARRENDAMIENRO DE VEHÍCULOS</t>
  </si>
  <si>
    <t>NÚMERO DE  ARRENDAMIENRO DE VEHÍCULOS</t>
  </si>
  <si>
    <t>ADQUISICIÓN DE PRENDAS DE PROTECCIÓN</t>
  </si>
  <si>
    <t>NÚMERO DE  ADQUISICIÓN DE PRENDAS DE PROTECCIÓN</t>
  </si>
  <si>
    <t>DESARROLLO INFANTIL</t>
  </si>
  <si>
    <t>CENTROS INFANTILES DEL BUEN VIVIR ATENCION DIRECTA FUNCIONAMIENTO OPERACIÓN Y ATENCION DE UNIDADES</t>
  </si>
  <si>
    <t>Número de roles de pagos generados</t>
  </si>
  <si>
    <t>NÚMERO DE  SERVICIO DE ALIMENTACIÓN</t>
  </si>
  <si>
    <t>NÚMERO DE  ADQUISICIÓN DE MATERIALES DIDACTICOS</t>
  </si>
  <si>
    <t>DESARROLLO INFANTIL CNH</t>
  </si>
  <si>
    <t xml:space="preserve">ASEGURAR LA  OPERACIÓN Y ATENCION DE CIBV ADMINISTRADOS POR PRESTACION DE SERVICIOS ATAVES DE COOPERANTES PARA CONTRIBUIR AL DESARROLLO DE NIÑOS Y NIÑAS </t>
  </si>
  <si>
    <t>NÚMERO DE  NIÑOS Y NIÑAS ATENDIDOS EN LA MODALIDAD CDI</t>
  </si>
  <si>
    <t xml:space="preserve">CRECIENDO CON NUESROS HIJOS ATENCION DIRECTA FUNCIONAMIENTO Y OPERACIÓN Y ATENCION DOMICILIARIA. </t>
  </si>
  <si>
    <t xml:space="preserve">CENTRO CIRCULOS DE CUIDADO, RECREACION Y APRENDIZAJE CRA CRECIENDO CON NUESTROS HIJOS CNH </t>
  </si>
  <si>
    <t>FIRMA DE CONVENIO PARA ATENCIÓN EN UNIDADES CCRA</t>
  </si>
  <si>
    <t>NÚMERO DE NIÑOS Y NIÑAS ATENDIDOS EN LAS UNIDADES DE ATENCION CCRA</t>
  </si>
  <si>
    <t>NÚMERO  DE PAGOS REALIZADOS</t>
  </si>
  <si>
    <t xml:space="preserve">CONTRATACIÓN PARA EVENTOS PÚBLICOS PROMOCIONALES </t>
  </si>
  <si>
    <t xml:space="preserve">NÚMERO DE EVENTOS PÚBLICOS PROMOCIONALES  </t>
  </si>
  <si>
    <t>NÚMERO DE PAGOS DE VIATICOS</t>
  </si>
  <si>
    <t xml:space="preserve">NÚMERO DE PASAJES </t>
  </si>
  <si>
    <t>SERVICIO DE ATENCION INTEGRAL A PERSONAS CON DISCAPACIDAD</t>
  </si>
  <si>
    <t xml:space="preserve">NÚMERO DE TRANSFERENCIA Y DONACIONES </t>
  </si>
  <si>
    <t>PAGO DE COMISIONES Y PARTICIPACIONES POR DENUNCIAS</t>
  </si>
  <si>
    <t xml:space="preserve">NÚMERO DE  PAGO DE COMISIONES Y PARTICIPACION POR DENUNCIAS </t>
  </si>
  <si>
    <t>NÚMERO  DE REMUNERACIONES Y BENEFICIOS SOCIALES</t>
  </si>
  <si>
    <t>NÚMERO  DE PAGOS POR ADMINISTRACION Y GESTION CANCELADOS</t>
  </si>
  <si>
    <t>NÚMERO DE REMUNERACIONES Y BENEFICIOS SOCIALES</t>
  </si>
  <si>
    <t>INCLUSION ECONOMICA</t>
  </si>
  <si>
    <t>NÚMERO DE CEDH</t>
  </si>
  <si>
    <t>CENTROS DE DESARROLLO INFANTIL  - EMBLEMATICO</t>
  </si>
  <si>
    <t>NÚMERO DE NIÑOS Y NIÑAS ATENDIDOS EN LA MODALIDAD CDI ATENDIDOS</t>
  </si>
  <si>
    <t xml:space="preserve">
NÚMERO DE FACTURAS  DEL SERVICIO DE ENERGÍA ELÉCTRICA RECIBIDAS PARA TRÁMITE DE PAGO
</t>
  </si>
  <si>
    <t>NÚMERO DE CONTRATOS  DEL SERVICIO DE SEGURIDAD Y VIGILANCIA SUSCRITOS</t>
  </si>
  <si>
    <t>NÚMERO DE CONTRATOS  DEL SERVICIO DE LIMPIEZA SUSCRITOS</t>
  </si>
  <si>
    <t>NÚMERO DE CONTRATOS  DE ADQUISICIÓN DE MATERIAL DE ASEO SUSCRITOS</t>
  </si>
  <si>
    <t>CENTROS DE DESARROLLO INFANTIL -CONVENIO</t>
  </si>
  <si>
    <t>NÚMERO DE NIÑOS Y NIÑAS ATENDIDOS EN LA MODALIDAD CDI -CONVENIO</t>
  </si>
  <si>
    <t>CRECIENDO CON NUESTROS HIJOS</t>
  </si>
  <si>
    <t>NÚMERO DE NIÑOS Y NIÑAS ATENDIDOS EN LA MODALIDAD CNH</t>
  </si>
  <si>
    <t xml:space="preserve">
NÚMERO DE ROLES DE PAGOS GENERADOS
</t>
  </si>
  <si>
    <t xml:space="preserve">NÚMERO DE CONTRATOS POR  ADQUISIÓN DEL SERVICIO DE INTERNET ( PLANES DE DATOS PARA EDUCADORAS DE CNH. </t>
  </si>
  <si>
    <t>NÚMERO DE CONTRATOS  DE ADQUISICIÓN DE MATERIAL DIDÁCTICO SUSCRITOS .</t>
  </si>
  <si>
    <t>CENTROS DE DESARROLLO INFANTIL -CONVENIO OPERADOS POR TERCEROS</t>
  </si>
  <si>
    <t>NÚMERO DE NIÑOS Y NIÑAS ATENDIDOS EN LA MODALIDAD CDI OPERADOS POR TERCEROS</t>
  </si>
  <si>
    <t>CIRCULOSCUIDADORES RECRACIONAL Y APREDIZAJE</t>
  </si>
  <si>
    <t>NÚMERO DE NIÑOS Y NIÑAS ATENDIDOS EN LA MODALIDAD DE  CCRA</t>
  </si>
  <si>
    <t>NÚMERO DE CONVENIOS SUSCRITOS EN LA MODALIDAD CCRA OPERADOS A TRAVÉS DE TERCEROS</t>
  </si>
  <si>
    <t>NÚMERO  DE TRANSFERENCIAS REALIZADAS</t>
  </si>
  <si>
    <t xml:space="preserve"> Incrementar el desarrollo del Talento Humano del MIES. (2019 - 2019)</t>
  </si>
  <si>
    <t>NÙMERO DE DE REMUNERACIONES Y BENEFICIOS SOCIALES CANCELADOS</t>
  </si>
  <si>
    <t xml:space="preserve">1.- Incrementar el uso eficiente del presupuesto del MIES. (2019 - 2019)   
</t>
  </si>
  <si>
    <t>número de facturas  del servicio de telecomunicaciones recibidas para tramite de pago</t>
  </si>
  <si>
    <t>NÙMERO DE DE PAGOS DE ADMINISTRACION Y GESTION CANCELADOS</t>
  </si>
  <si>
    <t>ADQUISICIÓN DE MATERIAL DE OFICINA  PARA TRABAJO CON EL PERSONAL ADMINISTRATIVO</t>
  </si>
  <si>
    <t>número de contratos adquisición de material de oficina suscritos</t>
  </si>
  <si>
    <t>INCREMENTAR LA EFICIENCIA EN LA APLICACIÓN DE LAS POLÍTICAS DE ACOMPAÑAMIENTO FAMILIAR Y CORRESPONSABILIDAD DIRIGIDAS A FAMILIAS EN SITUACIÓN DE POBREZA Y VULNERABILIDAD USUARIAS DEL BONO DE DESARROLLO HUMANO EN EL MARCO DEL PROCESO DE MOVILIDAD SOCIAL ASCENDENTE Y SALIDA DE LA POBREZA</t>
  </si>
  <si>
    <t>NÚMERO  DE DE PAGOS DE ADMINISTRACION Y GESTION CANCELADOS</t>
  </si>
  <si>
    <t>ADQUISICIÓN DE PRENDAS DE PROTECCION PARA LAS/OS TECNICOS DE ACOMPAÑAMIENTO FAMILIAR</t>
  </si>
  <si>
    <t>ADQUISICIÓN DE MATERIAL FUNGIBLE PARA TRABAJO CON LAS/OS TECNICO DE ACOMPAÑAMIENTO FAMILIAR</t>
  </si>
  <si>
    <t>número de contratos adquisición de material fungible suscritos</t>
  </si>
  <si>
    <t>ADQUISICIÓN DE MATERIAL FUNGIBLE PARA TRABAJO CON LAS/OS TECNICO DE UIE</t>
  </si>
  <si>
    <t xml:space="preserve">INCREMENTAR EL ACCESO , LA  CALIDAD Y LA EFICIENCIA EN LA RECTORIA EN LA APLICACIÓN DE LAS POLÍTICAS PÚBLICAS DE DII EN LOS SERVICIOS PÚBLICOS Y PRIVADOS DE NIÑAS Y NIÑOS DE 0 A 3 DE EDAD, CON LA CORRESPONSABILIDAD DE LA FAMILIA ,COMUNIDAD Y ESTADO </t>
  </si>
  <si>
    <t>PROGRAMA 56-* Incrementar la promoción del desarrollo de niñas y niños de 1 a 3 años de edad MEDIANTE el acceso, la calidad, y la rectoría de los servicios CDI de atención directa y operado por terceros corresponsabilidad de las familias,la comunidad y el Estado.</t>
  </si>
  <si>
    <t>CDI - ATENCIÓN DIRECTA</t>
  </si>
  <si>
    <t>NUMERO NIÑOS Y NIÑAS ATENDIDOS EN LA MODALIDAD CIBV-DIRECTO</t>
  </si>
  <si>
    <t>número de facturas del servicio de agua potable recibidas  para trámite de pago</t>
  </si>
  <si>
    <t>número de facturas  del servicio de energía eléctrica recibidas para trámite de pago</t>
  </si>
  <si>
    <t>número de contratos  del servico de Seguridad y Vigilancia suscritos</t>
  </si>
  <si>
    <t xml:space="preserve">número de contratos  del servicio de Limpieza suscritos </t>
  </si>
  <si>
    <t xml:space="preserve">número de contratos  del servicio de alimentación suscritos </t>
  </si>
  <si>
    <t xml:space="preserve">número de contratos  de adquisición de material de Aseo suscritos </t>
  </si>
  <si>
    <t>CNH - MISION TERNURA</t>
  </si>
  <si>
    <t>NÚMERO DE NIÑOS Y NIÑAS ATENDIDOS EN LA MODALIDAD CNH - MISION TERNURA</t>
  </si>
  <si>
    <t>ADQUISICIÓN DE PRENDAS DE PROTECCION PARA LAS/OS COORDINADORAS/ES  EDUCADORAS/ES CNH -MISIÓN TERNURA</t>
  </si>
  <si>
    <t>ADQUISICIÓN DE MATERIAL DIDACTICO PARA TRABAJO CON LAS/OS NIÑAS/OS DE LOS  CNH- MISION TERNURA</t>
  </si>
  <si>
    <t xml:space="preserve">INCREMENTAR EL ACCESO , LA  CALIDAD Y LA EFICIENCIA EN LA RECTORIAEN LA APLICACIÓN DE LAS POLÍTICAS PÚBLICAS DE DII EN LOS SERVICIOS PÚBLICOS Y PRIVADOS DE NIÑAS Y NIÑOS DE 0 A 3 DE EDAD, CON LA CORRESPONSABILIDAD DE LA FAMILIA ,COMUNIDAD Y ESTADO </t>
  </si>
  <si>
    <t>CDI - CONVENIOS</t>
  </si>
  <si>
    <t>NUMERO NIÑOS Y NIÑAS ATENDIDOS EN LA MODALIDAD CIBV-CONVENIOS</t>
  </si>
  <si>
    <t>número de convenios suscritos en la modalidad CDI operados a través de Terceros</t>
  </si>
  <si>
    <t>NÚMERO  DE DE REMUNERACIONES Y BENEFICIOS SOCIALES CANCELADOS</t>
  </si>
  <si>
    <t>NÚMERO DE PERSONAS CON DISCAPACIDAD ATENDIDOS EN LA MODALIDAD HOGAR Y COMUNIDAD</t>
  </si>
  <si>
    <t>NÚMERO  DE DE DESEMBOLSOS REALIZADOS</t>
  </si>
  <si>
    <t>Incrementar el desarrollo del Talento Humano del MIES (2019-2019)</t>
  </si>
  <si>
    <t>NÚMERO   DE REMUNERACIONES Y BENEFICIOS SOCIALES CANCELADOS</t>
  </si>
  <si>
    <t>NÚMERO   DE PAGOS POR ADMINISTRACION Y GESTION CANCELADO</t>
  </si>
  <si>
    <t xml:space="preserve"> Incrementar el uso eficiente del presupuesto del MIES. (2019 - 2019)</t>
  </si>
  <si>
    <t>NÚMERO  DE REMUNERACIONES Y BENEFICIOS SOCIALES CANCELADOS</t>
  </si>
  <si>
    <t xml:space="preserve"> Incrementar el acceso y calidad de los servicios de Inclusión Social con énfasis en los grupos de atención prioritaria y la población que se encuentra en pobreza o vulnerabilidad, para reducir las brechas existentes.</t>
  </si>
  <si>
    <t>NÚMERO  DE PAGOS POR ADMINISTRACION Y GESTION CANCELADO</t>
  </si>
  <si>
    <t>NUMERO DE USUARIOS ATENDIDOS</t>
  </si>
  <si>
    <t>ATENCION DIRECTA</t>
  </si>
  <si>
    <t>NUMERO DE NIÑOS ATENDIDOS EN LOS CDI DIRECTOS</t>
  </si>
  <si>
    <t>NÚMERO DE NIÑOS Y NIÑAS ATENDIDOS EN LA MODALIDAD CDI</t>
  </si>
  <si>
    <t>número de contratos  de adquisión de material de oficina</t>
  </si>
  <si>
    <t>NUMERO DE NIÑOS Y NIÑAS ATENDIDOS DIRECTOS CNH</t>
  </si>
  <si>
    <t>CONTRACION SERICIO DE ALIMENTACION</t>
  </si>
  <si>
    <t>NÚMERO DE CONTRATOS DE SERVICIOS DE ALIMENTACION SUSCRITOS</t>
  </si>
  <si>
    <t>NÚMERO DE NIÑOS Y NIÑAS ATENDIDOS EN LA MISION TERNURA</t>
  </si>
  <si>
    <t>TRANSFERENCIAS A COOPERANTES</t>
  </si>
  <si>
    <t>NÚMERO DE DESEMBOLSOS A COOPERANTES</t>
  </si>
  <si>
    <t>CENTRO DE REFERENCIA Y ACOGIDA</t>
  </si>
  <si>
    <t>NÚMERO DE PERSONAS CON DISCAPACIDAD ATENDIDAS POR CONVENIOS</t>
  </si>
  <si>
    <t>NÚMERO DE PAGOS REALIZADOS DE REMUNERACIONES Y BENEFICIOS SOCIALES CANCELADOS</t>
  </si>
  <si>
    <t>NÚMERO DE PAGOS DE ADMINISTRACION Y GESTION CANCELADOS</t>
  </si>
  <si>
    <t>CDI EMBLEMATICOS ATENCIÓN DIRECTA</t>
  </si>
  <si>
    <t>NÚMERO DE NIÑOS ATENDIDOS EN CDI EMBLEMÁTICO</t>
  </si>
  <si>
    <t>NÚMERO DE ROLES DE PAGO GENERADO</t>
  </si>
  <si>
    <t>NÚMERO DE PLANILLAS PAGADAS</t>
  </si>
  <si>
    <t>NÚMERO DE MOVILIZACIONES DEL PERSONAL ADMINISTRATIVO Y TÉCNICO</t>
  </si>
  <si>
    <t>NÚMERO DE INSTALACIÓN, MANTENIMIENTO Y REPARACIÓN DE MOBILIARIO DEL DISTRITO</t>
  </si>
  <si>
    <t>NÚMERO DE MANTENIMIENTO Y REPARACIONES REALIZADAS A LOS VEHÍCULOS DEL DISTRITO</t>
  </si>
  <si>
    <t>NÚMERO DE FACTURAS PAGADAS POR ARRIENDO DE EDIFICIOS - OFICINAS  ADMINISTRATIVAS</t>
  </si>
  <si>
    <t>NÚMERO DE MANTENIMIENTO Y REPARACIONES DE LOS EQUIPOS Y SISTEMAS INFORMÁTICOS DEL DISTRITO</t>
  </si>
  <si>
    <t>NÚMERO DE ADQUISICIONES DE COMBUSTIBLE Y LUBRICANTES PARA LOS VEHÍCULOS DEL DISTRITO</t>
  </si>
  <si>
    <t>NÚMERO DE ADQUISICIONES DE MATERIAL DE OFICINA</t>
  </si>
  <si>
    <t>NÚMERO DE ADQUISICIONES DE MATERIAL DE ASEO</t>
  </si>
  <si>
    <t>NÚMERO DE ADQUISICIONES DE REPUESTOS Y ACCESORIOS PARA LOS VEHICULOS DEL DISTRITO</t>
  </si>
  <si>
    <t>NÚMERO DE ADQUISICONES DE MOBILIARIOS (NO DEPRECIABLES) PARA EL DISTRITO</t>
  </si>
  <si>
    <t>NÚMERO DE TASAS GENERALES-IMPUESTOS PAGADAS POR EL DISTRITO</t>
  </si>
  <si>
    <t>NÚMERO DE CONTRIBUCIONES ESPECIALES Y DE MEJORA PAGADAS POR EL DISTRITO</t>
  </si>
  <si>
    <t>NÚMERO DE ROLES DE PAGO GENERADOS</t>
  </si>
  <si>
    <t>NÚMERO DE FACTURAS  DEL SERVICIO DE TELECOMUNICACIONES RECIBIDAS PARA TRÁMITE DE PAGO</t>
  </si>
  <si>
    <t>NÚMERO DE CONTRATOS DEL SERVICIO DE SEGURIDAD Y VIGILANCIA SUSCRITOS</t>
  </si>
  <si>
    <t>NÚMERO DE CONTRATOS DEL SERVICIO  DE LIMPIEZA SUSCRITOS</t>
  </si>
  <si>
    <t>NÚMERO DE CONTRATOS DEL SERVICIO  DE ALIMENTACIÓN SUSCRITOS</t>
  </si>
  <si>
    <t>NÚMERO DE CONTRATOS DE ADQUISICIÓN DE MATERIAL DE ASEO SUSCRITOS</t>
  </si>
  <si>
    <t>CRECIENDO CON NUESTROS HIJOS MISIÓN TERNURA</t>
  </si>
  <si>
    <t>NÚMERO DE NIÑOS Y NIÑAS ATENDIDOS EN LA MODALIDAD CNH MISIÓN TERNURA</t>
  </si>
  <si>
    <t>NÚMERO DE FAMILIAS CON ACOMPAÑAMIENTO FAMILIAR EN EL DISTRITO</t>
  </si>
  <si>
    <t>ADMINISTRACIÓN Y GESTIÓN MODALIDAD ACOMPAÑAMIENTO FAMILIAR</t>
  </si>
  <si>
    <t>NÚMERO DE MOVILIZACIONES DEL PERSONAL DE ACOMPAÑAMIENTO FAMILIAR</t>
  </si>
  <si>
    <t>ADMINISTRACIÓN Y GESTIÓN DE LA UNIDAD DE INCLUSIÓN ECONÓMICA Y MOVILIDAD SOCIAL</t>
  </si>
  <si>
    <t>NÚMERO DE MOVILIZACIONES DEL PERSONAL TÉCNICO DE LA UNIDAD DE INCLUSIÓN ECONÓMICA Y MOVILIDAD SOCIAL.</t>
  </si>
  <si>
    <t>NÚMERO DE PERSONAS CON DISCAPACIDAD ATENDIDAS EN LA MODALIDAD ATENCIÓN EN EL HOGAR Y LA COMUNIDAD</t>
  </si>
  <si>
    <t xml:space="preserve">REALIZACIÓN DE EVENTOS PÚBLICOS PROMOCIONALES PARA LAS PERSONAS CON DISCAPACIDAD </t>
  </si>
  <si>
    <t>NÚMERO DE EVENTOS PÚBLICOS PROMOCIONALES REALIZADOS A NIVEL DISTRITAL</t>
  </si>
  <si>
    <t>ADMINISTRACIÓN Y GESTIÓN DEL SERVICIO DE ATENCIÓN A PERSONAS CON DISCAPACIDAD</t>
  </si>
  <si>
    <t>NÚMERO DE MOVILIZACIONES DEL PERSONAL TÉCNICO DEL SERVICIO DE ATENCIÓN A PERSONAS CON DISCAPACIDAD</t>
  </si>
  <si>
    <t>NÚMERO DE PLANILLAS PAGADAS POR CONCEPTO DE ALQUILER DE VEHÍCULO</t>
  </si>
  <si>
    <t>2.-  Incrementar el desarrollo del Talento Humano del MIES. (2019 - 2019)</t>
  </si>
  <si>
    <t>NUMERO DE ROLES PAGO PAGADOS</t>
  </si>
  <si>
    <t>NUMERO DE PLANILLAS TELEFONICAS PAGADAS</t>
  </si>
  <si>
    <t>NUMERO DE FACTURAS PAGADAS POR SERVICIO DE CORREOS</t>
  </si>
  <si>
    <t>NUMERO DE FACTURAS PAGADAS  POR ADQUISICION DE MATERIALES DE IMPRESIÓN</t>
  </si>
  <si>
    <t>NUMERO DE FACTURAS PAGADAS  POR DISPOSITIVOS Y FIRMAS ELECTRONICAS</t>
  </si>
  <si>
    <t>PAGO MOVILIZACION PERSONAL ADMINISTRATIVO</t>
  </si>
  <si>
    <t>PAGO DE VIATICOS PERSONAL ADMINISTRATIVO</t>
  </si>
  <si>
    <t>NUMERO DE FACTURAS PAGADAS POR MANTENIMIENTO Y REPARACION DE MAQUINARIAS</t>
  </si>
  <si>
    <t>NUMERO DE FACTURAS PAGADAS POR MANTENIMIENTO DE VEHICULOS</t>
  </si>
  <si>
    <t>NUMERO DE FACTURAS PAGADAS POR ARRIENDO DE VEHICULOS</t>
  </si>
  <si>
    <t>NUMERO DE FACTURAS PAGADAS POR MANTENIMIENTO DE EQUIPOS INFORMATICOS</t>
  </si>
  <si>
    <t>NUMERO DE FACTURAS PAGADAS POR COMBUSTIBLES VEHICULOS INSTITUCIONALES</t>
  </si>
  <si>
    <t>NUMERO DE FACTURAS PAGADAS POR COMPRA DE SUMINISTROS DE OFICINA</t>
  </si>
  <si>
    <t>NUMERO DE FACTURAS PAGADAS POR COMPRA DE MATERIALES DE ASEO</t>
  </si>
  <si>
    <t>NUMERO DE FACTURAS PAGADAS POR REPUESTOS Y ACCESORIOS</t>
  </si>
  <si>
    <t>NUMERO DE FACTURAS PAGADAS POR CONCEPTO DE IMPUESTOS</t>
  </si>
  <si>
    <t xml:space="preserve">Incrementar la eficacia en la prestación de servicios con énfasis en los grupos de atención prioritaria MEDIANTE la aplicación de normas técnicas , asistencia técnica, control a la aplicación de estándares de calidad de los servicios e implementación de planes de mejoramiento. </t>
  </si>
  <si>
    <t>NUMERO DE FAMILIAS USUARIAS DEL BDH ATENDIDAS</t>
  </si>
  <si>
    <t>PASAJES AL INTERIOR PERSONAL ACOMPAÑAMIENTO FAMILIAR</t>
  </si>
  <si>
    <t>PAGO MOVILIZACION PERSONAL ACOMPAÑAMIENTO FAMILIAR</t>
  </si>
  <si>
    <t>VIATICOS Y SUBSISTENCIA PERSONAL ACOMPAÑAMIENTO FAMILIAR</t>
  </si>
  <si>
    <t>PAGO DE VIATICOS PERSONAL  ACOMPAÑAMIENTO FAMILIAR</t>
  </si>
  <si>
    <t>CONTRATACION DE VEHICULOS PARA VISITAS A FAMILIAS DE ACOMPAÑAMIENTO FAMILIAR</t>
  </si>
  <si>
    <t>NUMERO DE FACTURAS PAGADAS POR ARRENDAMIENTO DE VEHICULOS</t>
  </si>
  <si>
    <t>ADQUISICION DE PRENDAS DE PROTECCION PERSONAL ACOMPAÑAMIENTO FAMILIAR</t>
  </si>
  <si>
    <t>NUMERO DE FACTURAS PAGADAS POR COMPRA DE PRENDAS DE PROTECCION</t>
  </si>
  <si>
    <t>ADQUISICION DE MATERIALES DE OFICINA ACOMPAÑAMIENTO FAMILIAR</t>
  </si>
  <si>
    <t>NUMERO DE FACTURAS PAGADAS POR COMPRA DE MATERIALES DE OFICINA</t>
  </si>
  <si>
    <t>NUMERO DE NIÑOS Y NIÑAS MENORES DE 36 MESES ATENDIDAS</t>
  </si>
  <si>
    <t>ADQUISICIÓN DE INSUMOS MATERIALES Y SUMINISTROS  PARA  LAS/OS NIÑAS/OS DE LOS  CDI - DIRECTOS</t>
  </si>
  <si>
    <t>colocar el número de contratos   de adquisición de insumos, materiales y suministros  para la construccion</t>
  </si>
  <si>
    <t>ADQUISICIÓN DE MATERIAL DIDACTICO PARA TRABAJO CON LAS/OS NIÑAS/OS DE LOS  CDI - DIRECTOS</t>
  </si>
  <si>
    <t>CENTROS DE DESARROLLO INFANTIL CONVENIOS</t>
  </si>
  <si>
    <t>CRECIENDO CON  NUESTROS HIJOS CONCENTRADO Y DISPERSO</t>
  </si>
  <si>
    <t>NUMERO DE NIÑOS Y NIÑAS  DE 0 A 36 MESES ATENDIDAS</t>
  </si>
  <si>
    <t>ADQUISICIÓN DE PRENDAS DE PROTECCION PARA LAS/OS COORDINADORAS/ES  EDUCADORAS/ES CNH - DIRECTOS</t>
  </si>
  <si>
    <t>ADQUISICIÓN DE MATERIAL DIDACTICO PARA TRABAJO CON LAS/OS NIÑAS/OS DE LOS  CNH - CONCENTRADO Y DISPERSO</t>
  </si>
  <si>
    <t>número de convenios suscritos en la modalidad CNH operados a través de Terceros</t>
  </si>
  <si>
    <t xml:space="preserve"> NÚMERO DE PAGOS REALIZADOS</t>
  </si>
  <si>
    <t>CONTRATACION DE VEHICULOS PARA VISITAS A USUARIOS DEL PROGRAMA DE DISCAPACIDAD</t>
  </si>
  <si>
    <t>CONTRATACION PARA EVENTOS CULTURALES PROGRAMA DE DISCAPACIDAD</t>
  </si>
  <si>
    <t>NUMERO DE CONTRATOS FIRMADOS</t>
  </si>
  <si>
    <t>NUMERO DE DESEMBOLSOS A COOPERANTES</t>
  </si>
  <si>
    <t>2.-  Incrementar el desarrollo del Talento Humano del MIES. (2018 - 2021)</t>
  </si>
  <si>
    <t xml:space="preserve">REMUNERACIONES Y BENEFECIOS SOCIALES </t>
  </si>
  <si>
    <t xml:space="preserve">ADMINISTRACION Y GESTION </t>
  </si>
  <si>
    <t>NUMERO DE PAGOS DE ADMINISTRAACION Y GESTION CANCELADOS</t>
  </si>
  <si>
    <t>PORCENTAJE DE PAGOS DE ADMINISTRAACION Y GESTION CANCELADOS</t>
  </si>
  <si>
    <t>NUMERO DE PAGOS DE ADMINISTRACION Y GESTION CANCELADOS</t>
  </si>
  <si>
    <t>PORCENTAJE DE PAGOS CANCELADOS</t>
  </si>
  <si>
    <t>ACOMPÑAMIENTO FAMILIAR</t>
  </si>
  <si>
    <t>NUMERO DE FAMILIAS ATENDIDAS</t>
  </si>
  <si>
    <t>CREDITOS DE DESARROLLO HUMANO</t>
  </si>
  <si>
    <t>NUMERO DE CREDITOS DE DESARROLLO HUMANO</t>
  </si>
  <si>
    <t>NUMERO DE ROLES GENERADOS</t>
  </si>
  <si>
    <t>CENTROS DE DESARROLLO INFANTIL DIRECTO</t>
  </si>
  <si>
    <t>NUMERO DE FACTURAS DE SERVICIOS DE AGUA POTABLE GENERADO</t>
  </si>
  <si>
    <t>NUMERO DE FACTURAS DE SERVICIOS DE ENERGIA ELECTRICA</t>
  </si>
  <si>
    <t>NUMERO DE FACTURAS DE SERVICIOS DE TELECOMUNICACIONES GENERADO</t>
  </si>
  <si>
    <t>NUMERO DE CONTRATOS DE SERVICIOS DE  SUSCRITOS</t>
  </si>
  <si>
    <t>NUMERO DE CONTRATOS DE SERVICIOS DE USCRITOS</t>
  </si>
  <si>
    <t>NUMERO DE CONTRATOS DE SERVICIOS DE ALIMENTACION SUSCRITOS</t>
  </si>
  <si>
    <t>ADQUISICIÓN DE MATERIAL DE ASEO PARA TRABAJO CON LAS/OS NIÑAS/OS DE LOS  CDI - DIRECTOS</t>
  </si>
  <si>
    <t>NUMERO DE CONTRATATOS DE ADQUISCION DE MATERILA DE ASEO SUSCRITO</t>
  </si>
  <si>
    <t>NUMERO DE CONTRATOS DE ADQUISICION DE MATERIAL DIDACTICO SUSCRITO</t>
  </si>
  <si>
    <t xml:space="preserve">ATENCION DOMICILIAR DIRECTO </t>
  </si>
  <si>
    <t>NUMERO DE FACTURAS DE SERVICIOS DE TELECOMUNICACIONES GENERADAS</t>
  </si>
  <si>
    <t>NUMERO DE CONTRATSO SUSCRITOS</t>
  </si>
  <si>
    <t>NUMERO DE CONTRATOS SUSCRITO MATERIAL DE OFICINA</t>
  </si>
  <si>
    <t>CENTROS DE DESARROLLO INFANTIL DE CONVENIOS</t>
  </si>
  <si>
    <t xml:space="preserve">NUMERO DE NIÑOS Y NIÑAS ATENDIDIOS A TRAVES DE CONVENIOS </t>
  </si>
  <si>
    <t>NUMERO DE PERSONAS ATENDIDAS CON DISCAPACIDAD</t>
  </si>
  <si>
    <t>ADMINISTRACIÓN Y GESTION</t>
  </si>
  <si>
    <t>NUMERO DE CONTRATOS REALIZADOS</t>
  </si>
  <si>
    <t>CONTRATACION DE SERVICIO DE LOGISTICA PARA ENCUENTRO RED DE PADRES ADOPTIVOS</t>
  </si>
  <si>
    <t xml:space="preserve">REMUNERACIONES Y BENEFICIOS SOCIALES. </t>
  </si>
  <si>
    <t>NUMERO DE ROLES DE PAGO REALIZADOS</t>
  </si>
  <si>
    <t>CENTROS DE DESARROLLO INFANTIL MODALIDAD DIRECTA</t>
  </si>
  <si>
    <t>NUMERO DE NIÑOS Y NIÑAS DE 1 A 3 AÑOS ATENDIDOS EN CDI</t>
  </si>
  <si>
    <t>CRECIENDO CON NUESTROS HIJOS-CNH</t>
  </si>
  <si>
    <t>NUMERO DE NIÑOS Y NIÑAS DE 0 A 3 AÑOS ATENDIDOS EN CNH</t>
  </si>
  <si>
    <t>número de contratos  del servicio de mantenimiento de los CDIs suscritos</t>
  </si>
  <si>
    <t>CRECIENDO CON NUESTROS HIJOS-CCRA-CNH</t>
  </si>
  <si>
    <t>NUMERO DE NIÑOS Y NIÑAS DE 0 A 3 AÑOS ATENDIDOS EN CCRA-CNH</t>
  </si>
  <si>
    <t xml:space="preserve">número de contratos de adquisición kits de menaje de cocina para sesiones demostrativas suscritos </t>
  </si>
  <si>
    <t>CENTROS DE DESARROLLO INFANTIL MODALIDAD CONVENIO</t>
  </si>
  <si>
    <t>NUMERO DE NIÑOS Y NIÑAS DE 1 A 3 AÑOS ATENDIDOS EN CDI POR CONVENIO</t>
  </si>
  <si>
    <t>ESPACIOS ACTIVOS-DIRECTOS</t>
  </si>
  <si>
    <t>PERSONAS ADULTAS MAYORES ATENDIDAS</t>
  </si>
  <si>
    <t>CENTROS DIURNOS Y ATENCION DOMICILIARIA CON DISCAPACIDAD-CONVENIO</t>
  </si>
  <si>
    <t>SUSCRIPCIÓN DE CONVENIOS PARA  LA ATENCIÓN  A PERSONAS ADULTAS MAYORES EN LA MODALIDAD DE CENTRO DIURNO Y ATENCION DOMICILIARIA</t>
  </si>
  <si>
    <t>número de convenios suscritos en la modalidad cebtro diurno y atencion domiciliaria</t>
  </si>
  <si>
    <t>CENTRO DIURNO Y ACOGIMIENTO</t>
  </si>
  <si>
    <t>Personas con discapacidad atendidas en la modalidad diurna y acogimiento</t>
  </si>
  <si>
    <t>ATENCION A PERSONAS CON DISCAPACIDAD EN VISITAS EN HOGAR Y LA COMUNIDAD</t>
  </si>
  <si>
    <t>NÚMERO DE PERSONAS ATENDIDAS</t>
  </si>
  <si>
    <t>EJECUCION DE TRANSFERENCIAS A ENTIDADES COOPERANTES</t>
  </si>
  <si>
    <t>NUMERO DE DESEMBOLSOS ENTREGADOS</t>
  </si>
  <si>
    <t>ATENCION A PERSONAS CON DISCAPACIDAD EN MODALIDAD ACOGIMIENTO.</t>
  </si>
  <si>
    <t>ATENCION A PERSONAS CON DISCAPACIDAD EN MODALIDAD DIURNA.</t>
  </si>
  <si>
    <t>NÚMERO DE FACTURAS DEL SERVICIO DE ENERGIA ELECTRICA RECIBIDAS  PARA TRÁMITE DE PAGO</t>
  </si>
  <si>
    <t>NÚMERO DE FACTURAS DEL SERVICIO DE TELECOMUNICACIONES RECIBIDAS  PARA TRÁMITE DE PAGO</t>
  </si>
  <si>
    <t>NÚMERO DE FACTURAS DEL SERVICIO DE CORREOS RECIBIDAS  PARA TRÁMITE DE PAGO</t>
  </si>
  <si>
    <t>ADQUISICIÓN DE SERVICIO DE RECARGA DE EXTINTORES</t>
  </si>
  <si>
    <t>NÚMERO DE CONTRATOS ADQUISICIÓN DE RECARGA DE EXTINTORES SUSCRITO</t>
  </si>
  <si>
    <t>CONTRATACION DEL SERVICIO DE VIGILANCIA</t>
  </si>
  <si>
    <t>ADQUISICIÓN DE MATERIAL FUNGIBLE PARA LA DDG</t>
  </si>
  <si>
    <t xml:space="preserve">ADQUISICIÓN DE MATERIAL DE ASEO </t>
  </si>
  <si>
    <t xml:space="preserve">ATENCION DE NIÑOS Y NIÑAS DE 1 A 3 AÑOS A TRAVES DEL SERVICIO CENTRO DE DESARROLLO INFANTIL (CDI)  </t>
  </si>
  <si>
    <t>NUMERO DE NIÑOS Y NIÑAS 1 A 3 AÑOS ATENDIDOS EN CDI</t>
  </si>
  <si>
    <t>ADQUISICIÓN DE SERVICIO DE RECARGA DE EXTINTORES PARA LOS  CDI - DIRECTOS</t>
  </si>
  <si>
    <t xml:space="preserve">NÚMERO DE FACTURAS  DEL SERVICIO DE LIMPIEZA RECIBIDAS PARA TRAMITE DE PAGO </t>
  </si>
  <si>
    <t>CONTRATACION DEL SERVICIO DE MANTENIMIENTO DE MOBILIARIOS DEL CDI DIRECTO</t>
  </si>
  <si>
    <t>NÚMERO DE CONTRATOS  DEL SERVICIO DE MANTENIMIENTO DE MOBILIARIOS PARA LOS CDIS SUSCRITOS</t>
  </si>
  <si>
    <t>CENTROS DE DESARROLLO INFANTIL ATENCION A TRAVES DE TERCEROS</t>
  </si>
  <si>
    <t>NUMERO DE NIÑOS Y NIÑAS DE 1 A 3 AÑOS ANTENDIDOS EN CDI ATENCION A TRAVÉS DE CONVENIOS</t>
  </si>
  <si>
    <t>NÚMERO CONVENIOS SUSCRITOS EN LA MODALIDAD CDI OPERADOS A TRAVÉS DE TERCEROS</t>
  </si>
  <si>
    <t xml:space="preserve">ATENCION DE NIÑOS Y NIÑAS DE 0 A 3 AÑOS A TRAVES DE LA MODALIDAD CRECIENDO CON NUESTROS HIJOS (CNH) </t>
  </si>
  <si>
    <t>NUMERO DE NIÑOS Y NIÑAS ATENDIDOS EN LA MODALIDAD CNH</t>
  </si>
  <si>
    <t xml:space="preserve">ATENCION DE NIÑOS Y NIÑAS DE 0 A 3 AÑOS A TRAVES DE LA MODALIDAD CRECIENDO CON NUESTROS HIJOS (CCRA) </t>
  </si>
  <si>
    <t>NUMERO DE NIÑOS Y NIÑAS ATENDIDOS EN LA MODALIDAD CNH CCRA</t>
  </si>
  <si>
    <t>ADQUISICIÓN DE KITS DE MENAJE DE COCINA PARA LAS SESIONES DEMOSTRATIVAS - EN LA PREPARACIÓN  DE ALIMENTOS  PARA USUARIOS CCRA DIRECTOS</t>
  </si>
  <si>
    <t>ATENCION DOMICILIARIA CON DISCAPACIDAD</t>
  </si>
  <si>
    <t xml:space="preserve">NUMERO DE PERSONAS ADULTAS MAYORES CON DISCAPACIDAD </t>
  </si>
  <si>
    <t>NUMERO DE CONVENIOS FIRMADOS</t>
  </si>
  <si>
    <t>NUMERO DE DESEMBOLSOS REALIZADOS</t>
  </si>
  <si>
    <t>GESTION DEL BONO JOAQUIN GALLEGOS LARA</t>
  </si>
  <si>
    <t>NÚMERO DE BENEFICIARIOS DEL BONO JOAQUIN GALLEGOS LARA</t>
  </si>
  <si>
    <t xml:space="preserve">ATENCION HOGAR Y COMUNIDAD </t>
  </si>
  <si>
    <t>NUMERO DE PERSONAS CON DISCAPACIDAD ATENDIDOS EN LAS MODALIDADES HOGAR Y COMUNIDAD Y CENTRO DIURNO</t>
  </si>
  <si>
    <t>TRANSFERENCIAS Y DONACIONES CORRIENTES</t>
  </si>
  <si>
    <t>NUMERO DE TRANSFERENCIAS Y DONACIONES AL SECTOR PRIVADO NO FINANCIERO REALIZADO</t>
  </si>
  <si>
    <t>NUMERO DE PERSONAS CON DISCAPACIDAD ATENDIDOS EN LA MODALIDAD CENTRO DE REFERENCIA Y ACOGIDA</t>
  </si>
  <si>
    <t>CENTRO DIURNO</t>
  </si>
  <si>
    <t>Número de facturas del servicio de agua potable recibidas para trámite de pago</t>
  </si>
  <si>
    <t>Número de facturas del servicio de energía eléctrica recibidas para trámite de pago</t>
  </si>
  <si>
    <t>Número de facturas del servicio de telecomunicaciones recibidas para tramite de pago</t>
  </si>
  <si>
    <t>Número de facturas del servicio de correo recibidas para tramite de pago</t>
  </si>
  <si>
    <t>CONTRATACIÓN DEL SERVICIO DE RECARGA DE EXTINTORES PARA LAS DIFERENTES UNIDADES DE LA DIRECCIÓN DISTRITAL</t>
  </si>
  <si>
    <t>Número de facturas del servico de recarga de extintores recibidas para trámite de pago</t>
  </si>
  <si>
    <t>CONTRATACIÓN DEL SERVICIO DE FOTOCOPIADO PARA LAS DIFERENTES UNIDADES DE LA DIRECCIÓN DISTRITAL</t>
  </si>
  <si>
    <t>Número de facturas del servico de fotopiado recibidas para trámite de pago</t>
  </si>
  <si>
    <t>CONTRATACIÓN DEL SERVICIO DE VIGILANCIA PARA EL EDIFICIO DE LA DIRECCIÓN DISTRITAL</t>
  </si>
  <si>
    <t>Número de facturas del servico de Seguridad y Vigilancia recibidas para trámite de pago</t>
  </si>
  <si>
    <t>PROVISIÓN DE CERTIFICACIONES PARA EL REGISTRO DE FIRMAS ELECTRÓNICAS Y EMISIÓN DE COMPROBANTES DE RETENCIÓN</t>
  </si>
  <si>
    <t>Número de facturas del servico de Provision de Dispositivos Electrónicos y Certificación para Registro de Firmas Digitales para trámite de pago</t>
  </si>
  <si>
    <t>ADQUISICIÓN DE PASAJES PARA LOS FUNCIONARIOS DE LA DIRECCIÓN DISTRITAL AZOGUES QUE SALEN DE COMISIÓN</t>
  </si>
  <si>
    <t>Número de facturas por la adquisición de pasajes para trámite de pago</t>
  </si>
  <si>
    <t>CANCELACIÓN DE VIÁTICOS A LOS SERVIDORES DE LA DIRECCIÓN DISTRITAL AZOGUES QUE SALEN DE COMISIÓN</t>
  </si>
  <si>
    <t>CONTRATACIÓN DEL SERVICIO DE MANTENIMIENTO Y REPARACIÓN DE MAQUINARIAS Y EQUIPOS DE LA DIRECCIÓN DISTRITAL AZOGUES</t>
  </si>
  <si>
    <t>Número de facturas del servicio de mantenimiento y reparación de maquinarias y equipos recibidas para trámite de pago</t>
  </si>
  <si>
    <t>CONTRATACIÓN DEL SERVICIO DE MANTENIMIENTO AL EDIFICIO DE LA DIRECCIÓN DISTRITAL AZOGUES</t>
  </si>
  <si>
    <t>Número de facturas del servicio de mantenimiento del Edificio de la Dirección Distrital Azogues recibidas para trámite de pago</t>
  </si>
  <si>
    <t>CONTRATACIÓN DEL SERVICIO DE MANTENIMIENTO Y REPARACIÓN PARA LOS VEHÍCULOS DE LA DIRECCIÓN DISTRITAL AZOGUES</t>
  </si>
  <si>
    <t>Número de facturas del servicio de mantenimiento y reparación de vehículos recibidas para trámite de pago</t>
  </si>
  <si>
    <t>CONTRATACIÓN DE LOCALES PARA FUNCIONAMIENTO DE OFICINA Y BODEGA PARA LA DIRECIÓN DISTRITAL AZOGUES</t>
  </si>
  <si>
    <t>Número de facturas por el arrendamiento de locales para la Dirección Distrital Azogues recibidas para trámite de pago</t>
  </si>
  <si>
    <t>CONTRATACIÓN DEL SERVICIO DE MANTENIMIENTO Y REPARACIÓN DE LOS EQUIPOS Y SISTEMAS INFORMÁTICOS DE LA DIRECCIÓN DISTRITAL AZOGUES</t>
  </si>
  <si>
    <t>Número de facturas del servicio de mantenimiento y reparación de equipos y sistemas informáticos recibidas para trámite de pago</t>
  </si>
  <si>
    <t>ADQUISICIÓN DE MATERIAL DE OFICINA PARA LAS DIFERENTES UNIDADES DE LA DIRECCIÓN DISTRITAL AZOGUES</t>
  </si>
  <si>
    <t>Número de facturas por la adquisición de material oficina recibidas para trámite de pago</t>
  </si>
  <si>
    <t>ADQUISICIÓN DE MATERIAL DE ASEO PARA LAS DIFERENTES UNIDADES DE LA DIRECCIÓN DISTRITAL AZOGUES</t>
  </si>
  <si>
    <t>Número de facturas por la adquisición de material de aseo recibidas para trámite de pago</t>
  </si>
  <si>
    <t>ADQUISICIÓN DE COMBUSTIBLES Y LUBRICANTES PARA LOS VEHÍCULOS DE LA DIRECCIÓN DISTRITAL AZOGUES</t>
  </si>
  <si>
    <t>Número de facturas por la adquisición de combustibles y lubricantes recibidas para trámite de pago</t>
  </si>
  <si>
    <t>ADQUISICIÓN DE REPUESTOS Y ACCESORIOS PARA LOS VEHÍCULOS DE LA DIRECCIÓN DISTRITAL AZOGUES</t>
  </si>
  <si>
    <t>Número de facturas por la adquisición de repuestos y accesorios recibidas para trámite de pago</t>
  </si>
  <si>
    <t>ADQUISICIÓN DE MAQUINARIAS Y EQUIPOS PARA LAS DIFERENTES UNIDADES DE LA DIRECCIÓN DISTRITAL AZOGUES</t>
  </si>
  <si>
    <t>Número de facturas por la adquisición de maquinarias y equipos recibidas para trámite de pago</t>
  </si>
  <si>
    <t>ADQUISICIÓN DE EQUIPOS, SISTEMAS Y PAQUETES INFORMÁTICOS PARA LAS DIFERENTES UNIDADES DE LA DIRECCIÓN DISTRITAL AZOGUES</t>
  </si>
  <si>
    <t>Número de facturas por la adquisición de equipos, sistemas y paquetes informáticos recibidas para trámite de pago</t>
  </si>
  <si>
    <t>CANCELACIÓN POR CONCEPTO DE TASAS GENERALES, IMPUESTOS, CONTRIBUCIONES, PERMISOS, LICENCIAS Y PATENTES</t>
  </si>
  <si>
    <t>CANCELACIÓN POR CONTRIBUCIONES ESPECIALES Y DE MEJORA</t>
  </si>
  <si>
    <t>CANCELACIÓN POR CONCEPTO DE COSTAS JUDICIALES, TRÁMITES NOTARIALES Y LEGALIZACIÓN DE DOCUMENTOS Y ARREGLOS EXTRAJUDICIALES</t>
  </si>
  <si>
    <t>NÚMERO DE NIÑOS Y NIÑAS DE 1 A 3 AÑOS ATENDIDOS A TRAVÉS DE LA MODALIDAD CIBV.</t>
  </si>
  <si>
    <t>Número de facturas del servicio de Limpieza recibidas para trámite de pago</t>
  </si>
  <si>
    <t xml:space="preserve">Número de facturas del servicio de alimentación recibidas para trámite de pago </t>
  </si>
  <si>
    <t>Número de facturas del servicio de mantenimiento de los CDIs recibidas para trámite de pago</t>
  </si>
  <si>
    <t>ADQUISICIÓN DE PRENDAS DE PROTECCIÓN PARA LAS/OS COORDINADORAS/ES  EDUCADORAS/ES CDI - DIRECTOS</t>
  </si>
  <si>
    <t>Número de facturas de adquisión de Prendas de Protección recibidas para trámite de pago</t>
  </si>
  <si>
    <t>Número de facturas por la adquisición de material fungible recibidas para trámite de pago</t>
  </si>
  <si>
    <t>Número de facturas de adquisición de material de Aseo recibidas para trámite de pago</t>
  </si>
  <si>
    <t>Número de facturas de adquisición de material didáctico recibidas para trámite de pago</t>
  </si>
  <si>
    <t>ATENCION DE NIÑOS Y NIÑAS DE 0 A 3  A TRAVES DEL SERVICIO CRECIENDO CON NUESTROS HIJOS CNH</t>
  </si>
  <si>
    <t>NÚMERO DE NIÑOS Y NIÑAS DE 0 A 3 AÑOS ATENDIDOS EN LA MODALIDAD CNH.</t>
  </si>
  <si>
    <t>CRECIENDO CON NUESTROS HIJOS, SERVICIOS PARA FUNCIONAMIENTO OPERACIÓN Y ATENCIÓN DOMICILIAR</t>
  </si>
  <si>
    <t>Número de facturas del servicio de internet recibidas para trámite de pago</t>
  </si>
  <si>
    <t>NÚMERO DE NIÑOS Y NIÑAS ATENDIDOS EN LA MODALIDAD CENTROS CIRCULOS DE CUIDADO RECREACION Y APRENDIZAJE CRA CRECIENDO CON NUESTROS HIJOS CNH</t>
  </si>
  <si>
    <t>ADQUISICIÓN KITS DE ALIMENTOS PARA SESIONES DEMOSTRATIVAS - EN LA PREPARACIÓN  DE ALIMENTOS  PARA USUARIOS CCRA DIRECTOS</t>
  </si>
  <si>
    <t>Número de facturas de adquisición kits de alimentos para sesiones demostrativas recibidas para trámite de pago</t>
  </si>
  <si>
    <t>ADQUISICIÓN DE MATERIAL DE ASEO PARA LAS/OS NIÑAS/OS DE LOS  CCRA - DIRECTOS</t>
  </si>
  <si>
    <t>ADQUISICIÓN DE KITS DE MENAJE DE COCINA PARA LAS SESIONES DEMOSTRATIVAS - EN LA PREPARACIÓN DE ALIMENTOS PARA USUARIOS CCRA DIRECTOS</t>
  </si>
  <si>
    <t>Número de facturas de adquisición kits de menaje de cocina para sesiones demostrativas recibidas para trámite de pago</t>
  </si>
  <si>
    <t>NUMERO DE  FAMILIAS ATENDIDAS A TRAVES DE ACOMPAÑAMIENTO FAMILIAR</t>
  </si>
  <si>
    <t>NUMERO DE PAGOS CANCELADOS</t>
  </si>
  <si>
    <t>INCLUSIÓN ECONÓMICA Y MOVILIDAD SOCIAL</t>
  </si>
  <si>
    <t>NUMERO DE  FAMILIAS ATENDIDAS A TRAVES DE INCLUSIÓN ECONÓMICA Y MOVILIDAD SOCIAL</t>
  </si>
  <si>
    <t>CENTROS INDIRECTOS PRESTACIÓN DE SERVICIO</t>
  </si>
  <si>
    <t>NUMERO DE  FAMILIAS ATENDIDAS A TRAVES DE CENTROS INDIRECTOS PRESTACIÓN DE SERVICIO</t>
  </si>
  <si>
    <t>ADQUISICIÓN DE PASAJES PARA LOS SERVIDORES QUE SALEN DE COMISIÓN</t>
  </si>
  <si>
    <t>CANCELACIÓN DE VIÁTICOS A LOS SERVIDORES QUE SALEN DE COMISIÓN</t>
  </si>
  <si>
    <t>NÚMERO DE PAGOS CANCELADOS</t>
  </si>
  <si>
    <t>RECTORIA INCLUSION SOCIAL</t>
  </si>
  <si>
    <t>NÚMERO DE USUARIOS DEL BONO JOAQUÍN GALLEGOS LARA</t>
  </si>
  <si>
    <t>NUMERO DE ROLES DE PAGOS CANCELADOS</t>
  </si>
  <si>
    <t>CONTRATACIÓN DEL SERVICIO DE LOGÍSTICA PARA EVENTOS</t>
  </si>
  <si>
    <t>CONTRATACIÓN DE VEHÍCULOS PARA EL TRASLADO DE LOS TÉCNICOS DEL BONO JOAQUÍN GALLEGOS LARA</t>
  </si>
  <si>
    <t>MODALIDAD CENTRO DIURNO</t>
  </si>
  <si>
    <t>NÚMERO DE PERSONAS CON DISCAPACIDADES ATENDIDAS EN LA MODALIDAD CENTRO DIURNO</t>
  </si>
  <si>
    <t>MODALIDAD ATENCIÓN EN EL HOGAR Y LA COMUNIDAD</t>
  </si>
  <si>
    <t>NÚMERO DE PERSONAS CON DISCAPACIDADES ATENDIDAS EN LA MODALIDAD HOGAR Y COMUNIDAD</t>
  </si>
  <si>
    <t xml:space="preserve">REMUNERACIONES Y BENEFICIOS SOCIALES </t>
  </si>
  <si>
    <t xml:space="preserve">NUMERO DE PAGOS REALIZADOS </t>
  </si>
  <si>
    <t xml:space="preserve">NUMERO DE NIÑOS, NIÑAS Y ADOLESCENTES  ATENDIDOS EN LA MODALIDAD  DE ACOGIMIENTO INSTITUCIONAL </t>
  </si>
  <si>
    <t xml:space="preserve">CANCELACION DE REMUNERACIONES Y BENEFICIOS SOCIALES </t>
  </si>
  <si>
    <t>CONTRATACION DE SERVICIO DE TRANSPORTE ESCOLAR</t>
  </si>
  <si>
    <t xml:space="preserve">NUMERO DE ROLES DE PAGOS GENERADOS </t>
  </si>
  <si>
    <t xml:space="preserve">ATENCION DE NIÑOS Y NIÑAS DE 1 A 3 AÑOS A TRAVES DE LA MODALIDAD DEL SERVICIO CENTRO DE DESARROLLO INFANTIL (CDI)  </t>
  </si>
  <si>
    <t xml:space="preserve">NUMERO DE NIÑOS Y NIÑAS ATENDIDOS EN LA MODALIDAD CDI. </t>
  </si>
  <si>
    <t xml:space="preserve">NUMERO DE FACTURAS DEL SERVICIO DE AGUA POTABLE RECIBIDAS PARA TRAMITE DE PAGO </t>
  </si>
  <si>
    <t xml:space="preserve">NUMERO DE FACTURAS DEL SERVICIO DE ENERGIA ELECTRICA  RECIBIDAS PARA TRAMITE DE PAGO </t>
  </si>
  <si>
    <t xml:space="preserve">NUMERO DE FACTURAS DEL SERVICIO DE TELECOMUNICACIONES RECIBIDAS PARA TRAMITE DE PAGO </t>
  </si>
  <si>
    <t xml:space="preserve">CONTRATACION DEL SERVICIO DE ALIMENTACIÓN PARA LOS NIÑOS Y NIÑAS DE LOS CDI DE ATENCION DIRECTA </t>
  </si>
  <si>
    <t>NUMERO DE CONTRATOS DEL SERVICIO DE ALIMENTACIÓN SUSCRITOS</t>
  </si>
  <si>
    <t>Número de facturas  del servicio de internet recibidas para trámite de pago</t>
  </si>
  <si>
    <t>CONVENIOS CENTROS DE DESARROLLO INFANTIL</t>
  </si>
  <si>
    <t>NUMERO DE NIÑOS Y NIÑAS ATENDIDOS DE 1 A 3 AÑOS MEDIANTE CONVENIOS CDI</t>
  </si>
  <si>
    <t>ATENCION A FAMILIAS ATRAVES DE ACOMPAÑAMIENTO FAMILIAR</t>
  </si>
  <si>
    <t>CENTROS DIURNOS y ATENCION DOMICILIARIA-CONVENIO</t>
  </si>
  <si>
    <t xml:space="preserve">CONTRATACION DE SERVICIO DE ARRENDAMIENTO DE VEHICULOS TERRESTRES </t>
  </si>
  <si>
    <t xml:space="preserve">NUMERO DE CONTRATOS REALIZADOS </t>
  </si>
  <si>
    <t>CONTRATACION DE SERVICIO DE LOGISTICA  PARA EL DIA DE LA DISCAPACIDAD</t>
  </si>
  <si>
    <t xml:space="preserve">ATENCION EN EL HOGAR Y LA COMUNIDAD </t>
  </si>
  <si>
    <t xml:space="preserve">NUMERO DE PERSONAS ATENDIDAS EN LA MODALIDAD ATENCION EN EL HOGAR Y LA COMUNIDAD </t>
  </si>
  <si>
    <t>EJECUCION DE TRANSFERENCIA A ENTIDADES COOPERANTES</t>
  </si>
  <si>
    <t xml:space="preserve">NUMERO DE DESEMBOLSOS REALIZADOS A ENTIDADES COOPERANTES </t>
  </si>
  <si>
    <t>Círculos de Cuidado, Recreación y Aprendizaje -CRA
Creciendo con Nuestros Hijos - CNH</t>
  </si>
  <si>
    <t xml:space="preserve">Número de contratos de adquisición kits de menaje de cocina para sesiones demostrativas suscritos </t>
  </si>
  <si>
    <t xml:space="preserve">Número de contratos de adquisición de material de Aseo suscritos </t>
  </si>
  <si>
    <t xml:space="preserve">NÚMERO DE ROLES DE PAGO PAGADOS </t>
  </si>
  <si>
    <t>CONTRATACIÓN PARA EL SERVICIO DE EDICIÓN IMPRESIÓN.</t>
  </si>
  <si>
    <t xml:space="preserve">CONTRATACION DEL SERVICIO DE VIGILANCIA </t>
  </si>
  <si>
    <t>NÚMERO DE CONTRATOS SUSCRITOS</t>
  </si>
  <si>
    <t>CONTRATACIÓN DE PASAJES AÉREOS Y REPOSICIÓN PASAJES TERRESTRES</t>
  </si>
  <si>
    <t>PROVISIÓN DE VIATICOS Y SUBSISTENCIAS</t>
  </si>
  <si>
    <t>CONTRATACION DE SERVICIO DE MANTENIMIENTO PREVENTIVO Y CORRECTIVO PARA VEHICULOS INTITUCIONALES</t>
  </si>
  <si>
    <t>CONTRATACIÓN PARA ARRENDAMIENTO DE BODEGA</t>
  </si>
  <si>
    <t>CONTRATACIÓN DE SERVICIO DE MANTENIMIENTO PREVENTIVO Y CORRECTIVO EQUIPOS</t>
  </si>
  <si>
    <t>ADQUISICIÓN DE ROPA DE TRABAJO PARA EL PERSONAL SUJETO AL CÓDIGO DE TRABAJO DEL MIES</t>
  </si>
  <si>
    <t>ADQUISICIÓN DE MATERIALES DE OFICINA PARA LABORES INSTITUCIONALES</t>
  </si>
  <si>
    <t>NÚMERO DE ADQUISICIONES REALIZADOS</t>
  </si>
  <si>
    <t>ADQUISICIÓN DE MATERIALES DE ASEO PARA LIMPIEZA INSTITUCIONAL</t>
  </si>
  <si>
    <t>CONTRATACIÓN DE COMBUSTIBLE VEHÍCULOS INSTITUCIONALES</t>
  </si>
  <si>
    <t>ADQUISICIÓN DE PARTES Y REPUESTOS PARA VEHÍCULOS</t>
  </si>
  <si>
    <t>ADQUISICIÓN DE REPUESTOS Y ACCESORIOS PARA EQUIPOS Y OTROS</t>
  </si>
  <si>
    <t>PROVISION PARA IMPUESTOS  PERMISOS PATENTES REDIALES</t>
  </si>
  <si>
    <t>PROVISION OBLIGACIONES PATRONALES IEES</t>
  </si>
  <si>
    <t>OBLIGACIONES DE AÑOS ANTERIORES, PAGO POR MANTENIMIENTO DE EDIFICIOS CON LAS CERTIFICACIONES PRESUPUESTARIAS Nro. SUBTOTAL 84-92-101 IVA 110-115-141.</t>
  </si>
  <si>
    <t>REPOSICION DE PASAJES  TERRESTRES A FUNCIONARIOS</t>
  </si>
  <si>
    <t>ADQUISICIÓN DE MATERIALES PARA ACTIVIDADES  DE ADOPCIÓN</t>
  </si>
  <si>
    <t>NÚMERO DE PAGOS DE TELECOMUNICACIONES</t>
  </si>
  <si>
    <t xml:space="preserve">CONTRATACION SERVICIO DE ENVIO DE DOCUMENTACION INSTITUCIONAL </t>
  </si>
  <si>
    <t>NUMERO DE PAGOS A CORREOS DEL ECUADOR</t>
  </si>
  <si>
    <t>ADQUISICION DE  SERVICIO DE FLETES PARA TRASLADO DE BIENES INSTITUCIONALES</t>
  </si>
  <si>
    <t>NUMERO DE PAGOS POR FLETES Y MANIOBRAS</t>
  </si>
  <si>
    <t>ADQUISICION DE SERVICIO DE RECARGAS DE EXTINTORES INSTITUCIONALES</t>
  </si>
  <si>
    <t>NUMERO DE PAGOS POR RECARGAS DE EXTINTORES</t>
  </si>
  <si>
    <t>ADQUISICION  DEL SERVICIOS DE FOTOCOPADO IMPRESIÓN Y ANILLADO</t>
  </si>
  <si>
    <t>CONTRATACION DE SERVICIO DE VIGILANACIA  PRIVADA</t>
  </si>
  <si>
    <t>CERTIFICACION  DE FIRMA ELECTRONICA PARA DIRECTOR</t>
  </si>
  <si>
    <t>NUMERO DE PASAJES CANCELADOS</t>
  </si>
  <si>
    <t>PROVISION  COMISION DE SERVICIOS</t>
  </si>
  <si>
    <t>NUMERO DE   COMISIONES DE SERVICIOS CANCELADOS A FUNCIONARIOS</t>
  </si>
  <si>
    <t>CONTRATACION DE  MATENIMIENTO PREVENTIVO Y CORRECTIVO EQUIPOS</t>
  </si>
  <si>
    <t>CONTRATACION DE SERVICIO DE MANTENIMIENTO DE OFICINAS</t>
  </si>
  <si>
    <t>NUMERO DE  DE PAGOS REALIZADOS</t>
  </si>
  <si>
    <t>CONTRATACION DE BIEN INMUEBLE PARA CIBV DE ATENCION DIRECTA</t>
  </si>
  <si>
    <t>ADQUISICION DE SERVICIOS DE MANTENIMIENTO PREVENTIVO Y CORRECTIVO DE EQUPOS Y SISTEMAS INFORMATICOS</t>
  </si>
  <si>
    <t>PROVISION  DE AGUA EN BIDONES PARA LAS OFICINAS DISTRITALES</t>
  </si>
  <si>
    <t>CONTRATACION PARA ADQUISICION DE ROPA DE TRABAJO</t>
  </si>
  <si>
    <t>CONTRATACION DE COMBUSTIBLE PARA ABASTECER LOS VEHICULOS INSTITUCIONALES</t>
  </si>
  <si>
    <t>ADQUISICION DE PARTES Y REPUESTOS  PARA MANTENIMIENTO CORRECTIVO VEHICULOS INSTITUCIONALES</t>
  </si>
  <si>
    <t>NUMERO DE  PAGOS REALIZADOS</t>
  </si>
  <si>
    <t>ADQUISICION DE BIENES MUEBLES NO DEPRECIABLES</t>
  </si>
  <si>
    <t>PROVISION INTERESES POR MORA PATRONAL</t>
  </si>
  <si>
    <t>PENSION PATRONAL A JUBILADO</t>
  </si>
  <si>
    <t>PROVISION LIQUIDACION PERSONAL AÑOS ANTERIORES</t>
  </si>
  <si>
    <t>NUMERO DE PAGOS DE TELECOMUNICACIONES</t>
  </si>
  <si>
    <t>CONTRATACION DE SERVICIO DE ALIMENTACION PARA ADOLECENTES CASA DE ACOGIMIENTO</t>
  </si>
  <si>
    <t>NUMERO DE PAGOS ALIMENTACION</t>
  </si>
  <si>
    <t>NUMERO DE PAGOS POR COMISION DE SERVICIOS A FUNCIONARIOS</t>
  </si>
  <si>
    <t>CONTRATACION PARA  DE VESTUARIO Y LENCERIA PARA ADOLECENTES ATENDIDAS EN LAS CASAS</t>
  </si>
  <si>
    <t>ADQUISICIÓN DE  MEDICINAS PARA ADOLESCENTES DE CASAS DE ACOGIMIENTO</t>
  </si>
  <si>
    <t>ADQUISICIÓN DE MATERIALES PARA ACTIVIDADES EDUCATIVAS</t>
  </si>
  <si>
    <t>ADQUISICION DE UTENSILIOS DE COCINA ACCESORIOS DESCARTABLES</t>
  </si>
  <si>
    <t>NÚMERO DE FACTURAS DEL SERVICIO DE AGUA POTABLE RECIBIDAS PARA TRAMITE DE PAGO</t>
  </si>
  <si>
    <t>NÚMERO DE FACTURAS DEL SERVICIO DE ENERGIA ELCTRICA RECIBIDAS PARA TRAMITE DE PAGO</t>
  </si>
  <si>
    <t>NÚMERO DE FACTURAS DEL SERVICIO DE TELECOMUNICACIONES RECIBIDAS PARA TRAMITE DE PAGO</t>
  </si>
  <si>
    <t>NÚMERO DE CONTRATOS DEL SERVICIO DE SEGURIDAD Y VIGILANCIA SUCRITOS</t>
  </si>
  <si>
    <t>NÚMERO DE CONTRATOS DEL SERVICIO DE LIMPIEZA SUCRITOS</t>
  </si>
  <si>
    <t>NÚMERO DE CONTRATOS DEL SERVICIO DE ALIMENTACION SUCRITOS</t>
  </si>
  <si>
    <t>NÚMERO DE CONTRATOS DEL SERVICIO DE MANTENIMIENTO DE LOS CDIS  SUCRITOS</t>
  </si>
  <si>
    <t>NÚMERO DE CONTRATOS DEL  ADQUSICION DE PRENDAS DE PROTECCION   SUCRITOS</t>
  </si>
  <si>
    <t>NÚMERO DE CONTRATOS DE  ADQUSICION DE MATERIAL FUNGIBLE   SUCRITOS</t>
  </si>
  <si>
    <t>NÚMERO DE CONTRATOS DE  ADQUSICION DE MATERIAL DE ASEO   SUCRITOS</t>
  </si>
  <si>
    <t>NÚMERO DE CONTRATOS DE  ADQUSICION DE MATERIAL DE DIDACTICOS  SUCRITOS</t>
  </si>
  <si>
    <t>NÚMERO DE NIÑOS Y NIÑAS ATENDIDAS EN CDI EN CONVENIO</t>
  </si>
  <si>
    <t>NÚMERO DE CONTRATOS DE ADQUISICIÓN DE PRENDAS DE PROTECCIÓN SUSCRITOS</t>
  </si>
  <si>
    <t>NUMERO  DE PASAJES CANCELADOS</t>
  </si>
  <si>
    <t>NÚMERO DE FACTURAS DEL SERVICIO DE INTERNET RECIBIDAS PARA EL TRAMITE DE PAGO</t>
  </si>
  <si>
    <t>CONTRATACION DE SERVICIO DE MOVILIZACION PERSONAL COORDINADORAS TERRITORIALES CNH</t>
  </si>
  <si>
    <t>NUMERO DE PAGOS POR TRANSPERTE DEL PESONAL SEGUIMIENTOS A USUARIOS</t>
  </si>
  <si>
    <t>NÚMERO DE CONTRATOS DE ADQUSICIÓN DE PRENDAS DE PROTECCIÓN SUSCRITOS</t>
  </si>
  <si>
    <t>NÚMERO DE CONTRATOS DE ADQUISICIÓN DE MATERIAL DIDÁCTICO SUSCRITOS .</t>
  </si>
  <si>
    <t>NÚMERO DE CONVENIOS SUSCRITOS EN LA MODALIDAD CDI OPERADOS A TRVÉS DE TERCEROS</t>
  </si>
  <si>
    <t>CONTRATACION DE SERVICIO DE MOVILIZACION PERSONAL PLAN FAMILIA SEGUIMIENTO A FAMILIAS</t>
  </si>
  <si>
    <t>NUMERO DE PAGOS POR TRANSPERTE DEL PESONAL SEGUIMIENTOS A FAMILIAS</t>
  </si>
  <si>
    <t>ADQUISICIÓN DE PRENDAS DE VESTIR PERSONAL</t>
  </si>
  <si>
    <t>NUMERO DE  PAGADOS REALIZADOS</t>
  </si>
  <si>
    <t xml:space="preserve">CONTRATACION DE SERVICIO DE LOGISTICA  PARA ACTIVIDADES PARTICIPATIVAS </t>
  </si>
  <si>
    <t>NUMERO DE  PAGADOS</t>
  </si>
  <si>
    <t>NUMERO DE DE PASAJES CANCELADOS</t>
  </si>
  <si>
    <t>CONTRATACION DE SERVICIO DE MOVILIZACION PERSONAL JOAQUIN GALLEGOS LARA  SEGUIMIENTO A FAMILIAS</t>
  </si>
  <si>
    <t>NUMERO DE PERSONAS CON DISCAPACIDAD ATENDIDAS</t>
  </si>
  <si>
    <t>SUSCRIPCION DE CONVENIOS PARA LA ATENCION DE PERSONAS CON DICAPACIDAD EN LA MODALIDAD DE AHC CON GAD</t>
  </si>
  <si>
    <t>NUMERO DE TRANSFERENCIAS REALIZDAS</t>
  </si>
  <si>
    <t>CONTRATACIÓN DEL SERVICIO DE FLETES Y MANIOBRAS</t>
  </si>
  <si>
    <t>NÚMERO DE CONTRATAOS SUSCRITOS</t>
  </si>
  <si>
    <t>RECARGA DE EXTINTORES</t>
  </si>
  <si>
    <t>CONTRATACIÓN DEL SERVICIO DE EDICIÓN IMPRESIÓN REPRODUCCIÓN</t>
  </si>
  <si>
    <t>CONTRATACIÓN DE MANTENIMIENTO DE VEHÍCULOS TERRESTRES INSTITUCIONALES</t>
  </si>
  <si>
    <t>ADQUISICIÓN DE EXTINTORES</t>
  </si>
  <si>
    <t>PROVISIÓN PARA MATRÍCULA DE VEHÍCULOS E IMPUESTOS PREDIALES</t>
  </si>
  <si>
    <t>SEGUIMIENTO A LOS SERVICIOS DE PROTECCION ESPECIAL MODALIDADES CETI Y ETI</t>
  </si>
  <si>
    <t>NÚMERO DE USUARIOS ATENDIDAS</t>
  </si>
  <si>
    <t>CNH DISPERSO Y CONCENTRADO</t>
  </si>
  <si>
    <t>NUMERO DE NIÑOS Y  NIÑAS  ATENDIDOS EN CDI CONVENIOS</t>
  </si>
  <si>
    <t xml:space="preserve">CRA </t>
  </si>
  <si>
    <t>NUMERO DE NIÑOS Y  NIÑAS  ATENDIDAS EN CRA</t>
  </si>
  <si>
    <t>NÚMERO DE CONTRATOS DE ADQUISICIÓN KITS DE ALIMENTOS PARA SESIONES DEMOSTRATIVAS SUSCRITOS</t>
  </si>
  <si>
    <t>ADQUISICIÓN DE KITS DE SESIONES DEMOSTRATIVAS  PARA  LAS/OS NIÑAS/OS DE LOS  CCRA - DIRECTOS</t>
  </si>
  <si>
    <t>NÚMERO DE CONTRATOS DE ADQUISICIÓN DE KITS SUSCRITOS</t>
  </si>
  <si>
    <t>REPOSICIÓN DE PASAJES QUE APORTA A LA ATENCIÓN DE FAMILIAS A TRAVÉS DE LA MODALIDAD DE SERVICIO ACOMPAÑAMIENTO FAMILIAR</t>
  </si>
  <si>
    <t>PROVISIÓN DE VIATICOS Y SUBSISTENCIAS QUE APORTA A LA ATENCIÓN DE FAMILIAS A TRAVÉS DE LA MODALIDAD DE SERVICIO ACOMPAÑAMIENTO FAMILIAR</t>
  </si>
  <si>
    <t>CONTRATACIÓN DE SERVICIO DE ALQUILER DE VEHÍCULO QUE APORTA A LA ATENCIÓN DE FAMILIAS A TRAVÉS DE LA MODALIDAD DE SERVICIO ACOMPAÑAMIENTO FAMILIAR</t>
  </si>
  <si>
    <t>ADQUISICIÓN DE PRENDAS DE PROTECCIÓN PARA TAFS QUE APORTA A LA ATENCIÓN DE FAMILIAS A TRAVÉS DE LA MODALIDAD DE SERVICIO ACOMPAÑAMIENTO FAMILIAR</t>
  </si>
  <si>
    <t>ADQUISICIÓN DE MATERIAL DE OFICINA QUE APORTA A LA ATENCIÓN DE FAMILIAS A TRAVÉS DE LA MODALIDAD DE SERVICIO ACOMPAÑAMIENTO FAMILIAR</t>
  </si>
  <si>
    <t>PROTECCIÓN SOCIAL A LA FAMILIA ASEGURAMIENTO NO CONTRIBUTIVO INCLUSIÓN ECONÓMICA Y MOVILIDAD SOCIAL</t>
  </si>
  <si>
    <t>SERVICIOS DE ATENCIÓN GERONTOLÓGICA</t>
  </si>
  <si>
    <t>NÚMERO DE ADULTOS MAYORES ATENDIDOS</t>
  </si>
  <si>
    <t xml:space="preserve">NÚMERO DE ADULTOS MAYORES ATENDIDOS </t>
  </si>
  <si>
    <t>EJECUCIÓN DE TRANSFERENCIA DE RECURSOS PARA ENTIDADES PRESTADORAS DE SERVICIOS ESPECIALIZADOS PARA ADULTOS MAYORES</t>
  </si>
  <si>
    <t>NÚMERO DE DESEMBOLSOS REALIZADOS</t>
  </si>
  <si>
    <t>NÚMERO DE  PAGADOS</t>
  </si>
  <si>
    <t>ATENCIÓN INTEGRAL A PERSONAS CON DISCAPACIDAD</t>
  </si>
  <si>
    <t xml:space="preserve">NÚMERO DE PERSONAS CON DISCAPACIDAD ATENDIDOS </t>
  </si>
  <si>
    <t>NÚMERO DE TRANSFERENCIAS REALIZDAS</t>
  </si>
  <si>
    <t>2.-  INCREMENTAR EL DESARROLLO DEL TALENTO HUMANO DEL MIES. (2019 - 2019)</t>
  </si>
  <si>
    <t>INCREMENTAR LA EFICIENCIA Y EFICACIA EN LOS PROCESOS ADMINISTRATIVOS, FINANCIEROS Y DE PLANIFICACIÓN DE LA ZONA.</t>
  </si>
  <si>
    <t>INCREMENTAR LA EFICIENCIA EN LA GESTIÓN ADMINISTRATIVA Y FINANCIERA DE PROGRAMAS, PROYECTOS Y SERVICIOS QUE BRINDA EL MIES, MEDIANTE LA APLICACIÓN DE HERRAMIENTAS DE CONTROL Y SEGUIMIENTO A LA EJECUCIÓN DEL GASTO</t>
  </si>
  <si>
    <t>1.- INCREMENTAR EL USO EFICIENTE DEL PRESUPUESTO DEL MIES. (2019 - 2019)</t>
  </si>
  <si>
    <t>CONTRATACION DE SERVICIOS BÁSICOS AGUA POTABLE</t>
  </si>
  <si>
    <t xml:space="preserve">NÚMERO DE CONTRATOS SUCRITOS </t>
  </si>
  <si>
    <t>CONTRATACION DE SERVICIOS BÁSICOS ENERGIA ELECTRICA</t>
  </si>
  <si>
    <t>CONTRATACION DE SERVICIOS BÁSICOS TELECOMUNICACIONES</t>
  </si>
  <si>
    <t>CONTRATACIÓN DE SERVICIOS CORREOS</t>
  </si>
  <si>
    <t>CONTRATACIÓN DE SERVICIOS DE SEGURIDAD</t>
  </si>
  <si>
    <t>CONTRATACIÓN DE DISPOSITIVOS ELETRONICOS</t>
  </si>
  <si>
    <t>EJECUCIÓN EN MOVILIZACIONES EN COMISIÓN DE SERVICIOS DE LOS SERVIDORES DEL DISTRITO</t>
  </si>
  <si>
    <t>EJECUCIÓN EN  COMISIÓN DE SERVICIOS DE LOS SERVIDORES DEL DISTRITO</t>
  </si>
  <si>
    <t>CONTRATACIÓN DE MANTENIMIENTO VEHICULAR</t>
  </si>
  <si>
    <t>CONTRATACIÓN DE VEHÍCULOS (SERVICIO PARA MANTENIMIENTO Y REPARACIÓN)</t>
  </si>
  <si>
    <t>CONTRATACION DE ARRIENDO PARA LAS OFICINAS DEL DISTRITO</t>
  </si>
  <si>
    <t>CONTRATACIÓN PARA COMPRA DE COMBUSTIBLES Y LUBRICANTES</t>
  </si>
  <si>
    <t>CONTRATACIÓN PARA COMPRA DE MATERIAL DE OFICINA</t>
  </si>
  <si>
    <t>CONTRATACIÓN PARA COMPRA DE MATERIAL DE ASEO</t>
  </si>
  <si>
    <t>CONTRATACIÓN PARA COMPRA DE MATERIAL DE IMPRESIÓN</t>
  </si>
  <si>
    <t>CONTRATACIÓN PARA COMPRA DE MATERIAL PARA LA CONSTRUCCIÓN</t>
  </si>
  <si>
    <t>CONTRATACIÓN PARA COMPRA DE REPUESTOS Y ACCESORIOS PARA VEHICULOS TERRESTRES</t>
  </si>
  <si>
    <t>CONTRATACIÓN POR TASAS GENERALES-IMPUESTOS-CONTRIBUCIONES-PERMISOS-LICENCIAS Y PATENTES</t>
  </si>
  <si>
    <t>1.-INCREMENTAR EL ACCESO Y CALIDAD DE LOS SERVICIOS DE INCLUSIÓN SOCIAL CON ÉNFASIS EN LOS GRUPOS DE ATENCIÓN PRIORITARIA Y LA POBLACIÓN QUE SE ENCUENTRA EN POBREZA O VULNERABILIDAD, PARA REDUCIR BRECHAS EXISTENTES.</t>
  </si>
  <si>
    <t>INCREMENTAR LA EFICIENCIA Y EFICACIA EN EL SEGUIMIENTO, EVALUACIÓN Y CONTROL DE LOS SERVICIOS SOCIALES DE COMPETENCIA DEL MIES, HACIA LOS GRUPOS DE ATENCIÓN PRIORITARIA Y LA POBLACIÓN QUE SE ENCUENTRA EN SITUACIÓN DE POBREZA Y VULNERABILIDAD DE LA ZONA</t>
  </si>
  <si>
    <t>INCREMENTAR LA EFICIENCIA Y EFICACIA EN LA PRESTACIÓN DE SERVICIOS CON ÉNFASIS EN LOS GRUPOS DE ATENCIÓN PRIORITARIA MEDIANTE LA APLICACIÓN DE NORMAS TÉCNICAS,ASISTENCIA TÉCNICA, APLICACIÓN DE ESTÁNDARES DE CALIDAD DE LOS SERVICIOS E IMPLEMENTACIÓN DE PLANES DE MEJORAMIENTO</t>
  </si>
  <si>
    <t>NÚMERO DE ROLES DE PAGO PAGADOS GENERADOS</t>
  </si>
  <si>
    <t>CONTRATACIOAN DEL SERVICIO DE ALIMENTACION PARA LOS CDI DE ATENCION DIRECTA</t>
  </si>
  <si>
    <t>ADQUISICION DE  MATERIAL DE ASEO PARA LAS/ LOS NIÑAS/OS  DE LOS CDI DIRECTOS</t>
  </si>
  <si>
    <t>ADQUISICION DE  MATERIAL DIDACTICO  PARA TRABAJO CON LAS/ LOS NIÑAS/OS  DE LOS CDI DIRECTOS</t>
  </si>
  <si>
    <t>NÚMERO DE NIÑOS NIÑAS AENDIDOS EN CDI BAJO CONVENIO</t>
  </si>
  <si>
    <t>1.- INCREMENTAR EL  ACCESO Y CALIDAD DE LOS SERVICIOS DE INCLUSIÓN SOCIAL CON ÉNFASIS EN LOS GRUPO DE ATENCIÓN PRIORITARIA Y LA POBLACIÓN QUE SE ENCUENTRA EN POBREZA O VULNERABILIDAD, PARA REDUCIR LAS BRECHAS EXISTENTES</t>
  </si>
  <si>
    <t xml:space="preserve"> INCREMENTA LA EFICIENCIA Y EFICACIA EN LA PRESTACIÓN DE SERVICIOS CON ÉNFASIS EN LOS GRUPOS DE ATENCIÓN PRIORITARIA  MEDIANTE LA APLICACIÓN DE NORMAS TÉCNICAS,ASISTENCIA TÉCNICA, APLICACIÓN DE ESTÁNDARES DE CALIDAD DE LOS SERVICIOS E IMPLEMENTACIÓN DE PLANES DE MEJORAMIENTO </t>
  </si>
  <si>
    <t>CNH-DIRECTO</t>
  </si>
  <si>
    <t>NÚMERO DE NIÑOS Y NIÑAS ATENDIDOS  POR CNH</t>
  </si>
  <si>
    <t>ATENCIÓN INTEGRAL CDI OPERADOS POR TERCEROS</t>
  </si>
  <si>
    <t>NÚMERO DE PERSONAS EN CDI ATENDIOS</t>
  </si>
  <si>
    <t>NÚMERO DE CONVENIOS SUSCRITOS</t>
  </si>
  <si>
    <t>CONTRATACION DE ALIMENTOS</t>
  </si>
  <si>
    <t>CONTRATACION DE PRENDAS DE PROTECIÓN</t>
  </si>
  <si>
    <t>COMPRA DE MATERIAL DE ASEO</t>
  </si>
  <si>
    <t>CONTRATACION DE MENAJE</t>
  </si>
  <si>
    <t>5.  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</t>
  </si>
  <si>
    <t>1. INCREMENTAR LA EFICIENCIA Y EFICACIA EN LA PRESTACIÓN DE SERVICIOS CON ÉNFASIS EN LOS GRUPOS DE ATENCIÓN PRIORITARIA MEDIANTE LA APLICACIÓN DE NORMAS TÉCNICAS, ASISTENCIA TÉCNICA, APLICACIÓN DE ESTÁNDARES DE CALIDAD DE LOS SERVICIOS E IMPLEMENTACIÓN DE PLANES DE MEJORAMIENTO</t>
  </si>
  <si>
    <t>CONTRATACION DE SERVICIOS ARRENDAMIENTO VEHICULO</t>
  </si>
  <si>
    <t>CONTRATACION DE COMPRA DE MATERIAL DE OFICINA</t>
  </si>
  <si>
    <t>4.-  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DESIGUALDADESQUE LES PERMITA SALIR DE SU SITUACIÓN DE POBREZA.</t>
  </si>
  <si>
    <t>INCREMENTAR LA EFICIENCIA Y EFICACIA EN LA PRESTACIÓN DE SERVICIOS CON ÉNFASIS EN LOS GRUPOS DE ATENCIÓN PRIORITARIA MEDIANTE LA APLICACIÓN DE NORMAS TÉCNICAS, ASISTENCIA TÉCNICA, CONTROL A LA APLICACIÓN DE ESTÁNDARES DE CALIDAD DE LOS SERVICIOS E IMPLEMENTACIÓN DE PLANES DE MEJORAMIENTO</t>
  </si>
  <si>
    <t>CONTRATACIÓN DE EVENTOS PÚBLICOS PROMOCIONALES</t>
  </si>
  <si>
    <t>EJECUCIÓN DE MOVILIZACIONES DE SERVICIOS</t>
  </si>
  <si>
    <t>EJECUCIÓN EN  COMISIÓN DE SERVICIOS DE ANALISTA BJGL</t>
  </si>
  <si>
    <t>EJECUCIÓN EN MOVILIZACIONES EN COMISIÓN DE SERVICIOS DEL SERVIDOR BJGL</t>
  </si>
  <si>
    <t>CONTRATACION DE ARRIENDAMIENTO VEHICULAR</t>
  </si>
  <si>
    <t xml:space="preserve">MODALIDAD ATENCIÓN EN EL HOGAR Y  COMUNIDAD </t>
  </si>
  <si>
    <t xml:space="preserve">NÚMERO DE PERSONAS CON DISCAPACIDAD  ATENDIDOS EN LA MODADLIDAD ATENCION EN EL HOGAR Y  LA COMUNIDAD </t>
  </si>
  <si>
    <t>MODALIDAD CENTRO DIURNO DE DESARROLLO INTEGRAL</t>
  </si>
  <si>
    <t xml:space="preserve">NÚMERO DE PERSONAS CON DISCAPACIDAD ATENDIDOS EN LA MODADLIDAD CENTRO DIURNO DE SARROLLO INTEGRAL </t>
  </si>
  <si>
    <t>MODALIDAD CENTRO DE REFERENCIA Y ACOGIDA INCLUSIVO</t>
  </si>
  <si>
    <t>NÚMERO DE PERSONAS CON DISCAPACIDAD ATENDISOS EN LA MODADLIDAD CENTRO DE REFERENCIA Y ACOGIDA  INCLUSIVO</t>
  </si>
  <si>
    <t>NÚMERO DE ROLES GENERADOS</t>
  </si>
  <si>
    <t>PENSIONES JUBILARES-EX SERVIDORES CÓDIGO DEL TRABAJO</t>
  </si>
  <si>
    <t>DOTACIÓN DE SERVICIO DE AGUA POTABLE PARA OFICINA SANTA ROSA</t>
  </si>
  <si>
    <t>DOTACIÓN DE SERVICIO DE ENERGÍA ELÉCTRICA PARA OFICINAS DISTRITALES DE PIÑAS</t>
  </si>
  <si>
    <t>DOTACIÓN DE SERVICIO DE ENERGÍA ELÉCTRICA PARA OFICINA SANTA ROSA</t>
  </si>
  <si>
    <t>DOTACIÓN DE SERVICIO TELEFÓNICO PARA OFICINAS DISTRITALES DE PIÑAS</t>
  </si>
  <si>
    <t>DOTACIÓN DE SERVICIO TELEFÓNICO E INTERNET PARA OFICINA DE SANTA ROSA</t>
  </si>
  <si>
    <t>CONTRATACIÓN DE SERVICIO DE ENVÍO DE ENCOMIENDAS</t>
  </si>
  <si>
    <t>ADQUISICIÓN DE SERVICIO DE IMPRESIÓN DE SEÑALETICA INSITUCIONAL</t>
  </si>
  <si>
    <t>CONTRATACIÓN DE SERVICIO DE GUARDIANÍA PARA OFICINAS DISTRITALES DE PIÑAS</t>
  </si>
  <si>
    <t>CONTRATACIÓN DE SERVICIO DE GUARDIANÍA PARA OFICINA  DE SANTA ROSA</t>
  </si>
  <si>
    <t>CONTRATACIÓN DE SERVICIO DE LIMPIEZA PARA OFICINAS DISTRITALES DE PIÑAS</t>
  </si>
  <si>
    <t>CONTRATACIÓN DE SERVICIO DE LIMPIEZA PARA OFICINA DE SANTA ROSA</t>
  </si>
  <si>
    <t xml:space="preserve">CERTIFICACIÓN DE FIRMAS DIGITALES </t>
  </si>
  <si>
    <t>NÚMEROS DE PAGOS REALIZADOS</t>
  </si>
  <si>
    <t xml:space="preserve">CONTRATACIÓN PARA ADQUISICIÓN DE PASAJES AÉREOS Y REEMBOLSO DE  MOVILIZACIÓN Y TRANSPORTE TERRESTRE DE SERVIDORES DEL DISTRITO QUE BRINDAN ASISTENCIA TÉCNICA Y PARTICIPAN EN REUNIONES Y EVENTOS </t>
  </si>
  <si>
    <t xml:space="preserve">DOTACIÓN DE COMISIONES DE SERVICIOS A SERVIDORES DEL DISTRITO QUE BRINDAN ASISTENCIA TÉCNICA Y PARTICIPAN EN REUNIONES Y EVENTOS </t>
  </si>
  <si>
    <t>ADQUISICIÓN  DE SERVICIO DE MANTENIMIENTO DE MAQUINARIAS Y EQUIPOS DEL DISTRITO</t>
  </si>
  <si>
    <t>ADQUISICIÓN DE SERVICIO DE MANTENIMIENTO PREVENTIVO MENOR DE OFICINAS DE SANTA ROSA</t>
  </si>
  <si>
    <t>CONTRATACIÓN DE SERVICIO DE MANTENIMIENTO DE VEHÍCULOS</t>
  </si>
  <si>
    <t>CONTRATACIÓN DE ARRIENDO DE OFICINAS DISTRITALES DE PIÑAS</t>
  </si>
  <si>
    <t>ADQUISICIÓN DE SERVICIO DE MANTENIMIENTO PREVENTIVO MENOR DE OFICINAS DISTRITALES DE PIÑAS</t>
  </si>
  <si>
    <t>ADQUISICIÓN DE SUMINISTROS PARA USO EN  OFICINAS DISTRITALES</t>
  </si>
  <si>
    <t>ADQUISICIÓN DE SUMINISTROS DE ASEO PARA USO EN  OFICINAS DISTRITALES</t>
  </si>
  <si>
    <t>CONTRATACIÓN PARA ADQUISICIÓN DE COMBUSTIBLES PARA VEHÍCULOS ASIGNADOS AL DISTRITO</t>
  </si>
  <si>
    <t>CONTRATACIÓN PARA LA ADQUISICIÓN DE PARTES, ACCESORIOS Y REPUESTOS PARA MANTENIMIENTO  CORRECTIVO DE VEHÍCULOS ASIGNADOS AL DISTRITO</t>
  </si>
  <si>
    <t>MATRICULACIÓN DE VEHICULOS ASIGNADOS AL DISTRITO, PAGOS DE TASAS Y OTRAS CONTRIBUCIONES</t>
  </si>
  <si>
    <t xml:space="preserve">REEMBOLSO DE GASTOS  TRANSPORTE TERRESTRE Y MOVILIZACIÓN INTERNA DE SERVIDORES DEL DISTRITO QUE BRINDAN ASISTENCIA TÉCNICA Y PARTICIPAN EN REUNIONES Y EVENTOS </t>
  </si>
  <si>
    <t>NÚMERO DE NIÑOS Y NIÑAS ATENDIDOS EN CDI  MODALIDAD DIRECTO-ARENILLAS</t>
  </si>
  <si>
    <t>NÚMERO DE FACTURAS DEL SERVICIO DE AGUA POTABLE RECIBIDAS PARA TRÁMITE DE PAGO</t>
  </si>
  <si>
    <t>NÚMERO DE NIÑOS Y NIÑAS ATENDIDOS EN CDI  MODALIDAD DIRECTO-HUAQUILLAS</t>
  </si>
  <si>
    <t>NÚMERO DE FACTURAS DEL SERVICIO DE ENERGÍA ELÉCTRICA RECIBIDAS PARA TRÁMITE DE PAGO</t>
  </si>
  <si>
    <t>NÚMERO DE FACTURAS DEL SERVICIO DE TELECOMUNICACIONES E INTERNET RECIBIDAS PARA TRÁMITE DE PAGO</t>
  </si>
  <si>
    <t>ADQUISICIÓN DE SERVICIO DE RECARGA DE EXTINTORES DEL CDI  MAGDALENA CABEZAS DE ARENILLAS</t>
  </si>
  <si>
    <t>ADQUISICIÓN DE SERVICIO DE RECARGA DE EXTINTORES DEL CDI  ALICIA DE POVEDA DE HUAQUILLAS</t>
  </si>
  <si>
    <t>CONTRATACIÓN DE SERVICIO DE  VIGILANCIA PARA  CDI  DE ATENCIÓN DIRECTA MAGDALENA CABEZAS DE ARENILLAS</t>
  </si>
  <si>
    <t>NÚMERO DE CONTRATOS DE SERVICIO DE SEGURIDAD Y VIGILANCIA SUSCRITOS</t>
  </si>
  <si>
    <t>CONTRATACIÓN DE SERVICIO DE SEGURIDAD Y VIGILANCIA PARA EL CDI  DE ATENCIÓN DIRECTA ALICIA DE POVEDA DE HUAQUILLAS</t>
  </si>
  <si>
    <t>CONTRATACIÓN DE SERVICIO  LIMPIEZA PARA   CDI DE ATENCIÓN DIRECTA MAGDALENA CABEZAS DE ARENILLAS</t>
  </si>
  <si>
    <t>NÚMERO DE CONTRATOS DE SERVICIO DE LIMPIEZA SUSCRITOS</t>
  </si>
  <si>
    <t>CONTRATACIÓN DE SERVICIO DE LIMPIEZA PARA CDI DE ATENCIÓN DIRECTA ALICIA DE POVEDA DE HUAQUILLAS</t>
  </si>
  <si>
    <t>CONTRATACIÓN DEL SERVICIO DE ALIMENTACIÓN PARA LOS NIÑOS Y NIÑAS DE  LOS  CDI DE ATENCIÓN DIRECTA-MAGDALENA CABEZAS DE ARENILLAS</t>
  </si>
  <si>
    <t>NÚMERO DE CONTRATOS DE SERVICIO DE ALIMENTACIÓN SUSCRITOS</t>
  </si>
  <si>
    <t>CONTRATACIÓN DEL SERVICIO DE ALIMENTACIÓN PARA LOS NIÑOS Y NIÑAS DE  LOS  CDI DE ATENCIÓN DIRECTA-ALICIA DE POVEDA DE HUAQUILLAS</t>
  </si>
  <si>
    <t>DOTACIÓN Y PAGO DE BOLETOS DE TRANSPORTE TERRESTRE Y MOVILIZACIÓN INTERNA A SERVIDORES DE CDI DIRECTOS QUE PARTICIPAN EN EVENTOS DE CAPACITACIÓN</t>
  </si>
  <si>
    <t>DOTACIÓN Y PAGO  DE COMISIONES DE SERVICIOS A SERVIDORES A SERVIDORES DE CDI DIRECTOS QUE PARTICIPAN EN EVENTOS DE CAPACITACIÓN</t>
  </si>
  <si>
    <t>CONTRATACION DEL SERVICIO DE MANTENIMIENTO AL EDIFICIO DEL CDI DIRECTO MAGDALENA CABEZAS DE ARENILLAS</t>
  </si>
  <si>
    <t>NÚMERO DE CONTRATOS DE CDI DIRECTOS SUSCRITOS</t>
  </si>
  <si>
    <t>CONTRATACION DEL SERVICIO DE MANTENIMIENTO AL EDIFICIO DEL CDI DIRECTO ALICIA DE POVEDA DE HUAQUILLAS</t>
  </si>
  <si>
    <t>ADQUISICIÓN DE PRENDAS DE PROTECCIÓN PARA LAS/OS COORDINADORAS/ES EDUCADORAS/ES  CDI -DIRECTOS-MAGDALENA CABEZAS DE ARENILLAS</t>
  </si>
  <si>
    <t>NÚMERO DE CONTRATOS DE PRENDAS DE PROTECCIÓN SUSCRITOS</t>
  </si>
  <si>
    <t>ADQUISICIÓN DE PRENDAS DE PROTECCIÓN PARA LAS/OS COORDINADORAS/ES EDUCADORAS/ES  CDI -DIRECTOS-ALICIA DE POVEDA DE HUAQUILLAS</t>
  </si>
  <si>
    <t>ADQUISICIÓN DE MATERIAL FUNGIBLE PARA TRABAJO CON LAS/OS NIÑAS/OS DE LOS  CDI - DIRECTOS-MAGDALENA CABEZAS DE ARENILLAS</t>
  </si>
  <si>
    <t>NÚMERO DE CONTRATOS DE ADQUISICIÓN DE MATERIAL FUNGIBLES SUSCRITOS</t>
  </si>
  <si>
    <t>ADQUISICIÓN DE MATERIAL FUNGIBLE PARA TRABAJO CON LAS/OS NIÑAS/OS DE LOS  CDI - DIRECTOS ALICIA DE POVEDA DE HUAQUILLAS</t>
  </si>
  <si>
    <t>ADQUISICIÓN DE MATERIALES DE ASEO PARA LAS/OS NIÑAS/OS NN DE LOS CDI DIRECTOS-MAGDALENA CABEZAS DE ARENILLAS</t>
  </si>
  <si>
    <t>ADQUISICIÓN DE MATERIALES DE ASEO PARA LAS/OS NIÑAS/OS NN DE LOS CDI DIRECTOS-ALICIA DE POVEDA DE HUAQUILLAS</t>
  </si>
  <si>
    <t>ADQUISICIÓN DE MATERIAL DIDACTICO PARA TRABAJO CON LAS/OS NIÑAS/OS DE LOS  CIBV - DIRECTOS -MAGDALENA CABEZAS DE ARENILLAS</t>
  </si>
  <si>
    <t>NÚMERO DE CONTRATOS DE MATERIAL DIDÁCTICO SUSCRITOS</t>
  </si>
  <si>
    <t>ADQUISICIÓN DE MATERIAL DIDACTICO PARA TRABAJO CON LAS/OS NIÑAS/OS DE LOS  CIBV - DIRECTOS -ALICIA DE POVEDA DE HUAQUILLAS</t>
  </si>
  <si>
    <t>NÚMERO DE NIÑOS Y NIÑAS ATENDIDOS EN A CDI BAJO CONVENIO</t>
  </si>
  <si>
    <t>ADQUISICIÓN DE PRENDAS DE PROTECCION PARA LAS/OS COORDINADORAS/ES CIBV - CONVENIO</t>
  </si>
  <si>
    <t>ADQUISICIÓN DE BOLETOS DE TRANSPORTE TERRESTRE Y REMBOLSO D MOVILIZACIÓN INTERNA A COORDINADORES CDI-CONVENIO QUE PARTICIPAN EN EVENTOS DE CAPACITACIÓN</t>
  </si>
  <si>
    <t>DOTACIÓN Y PAGO DE COMISIONES DE SERVICIOS A COORDINADORES CDI-CONVENIO QUE PARTICIPAN EN EVENTOS DE CAPACITACIÓN</t>
  </si>
  <si>
    <t>NÙMERO DE EDUCADORAS CNH</t>
  </si>
  <si>
    <t>CONTRATACION DEL SERVICIO DE INTERNET QUE APORTAN A LA ATENCIÓN DE NIÑAS Y NIÑOS DE 0 A 3 AÑOS EN LA MODALIDAD CNH-CONCENTRADO</t>
  </si>
  <si>
    <t>NÚMERO DE FACTURASDEL SERVICIO DE INTERNET  RECIBIDAS PARA TRÁMITES DE PAGO</t>
  </si>
  <si>
    <t>CONTRATACION DEL SERVICIO DE INTERNET QUE APORTAN A LA ATENCIÓN DE NIÑAS Y NIÑOS DE 0 A 3 AÑOS EN LA MODALIDAD CNH-DISPERSO</t>
  </si>
  <si>
    <t xml:space="preserve">CONTRATACIÒN DE SERVICIO DE FOTOCOPIADO </t>
  </si>
  <si>
    <t>ADQUISICIÓN DE BOLETOS DE TRANSPORTE TERRESTRE Y PAGO DE MOVILIZACIÓN INTERNA A EDUCADORAS CNH QUE PARTICIPAN EN EVENTOS DE CAPACITACIÓN</t>
  </si>
  <si>
    <t>DOTACIÓN Y PAGO DE COMISIONES DE SERVICIOS A  A EDUCADORAS CNH QUE PARTICIPAN EN EVENTOS DE CAPACITACIÓN</t>
  </si>
  <si>
    <t>NÚMERO DE CONTRATOS PARA LA ADQUISICIÓN DE MATERIAL DIDÁCTICO SUSCRITOS</t>
  </si>
  <si>
    <t>CDI-CONVENIO</t>
  </si>
  <si>
    <t>NÚMERO DE NIÑOS Y NIÑAS ATENDIDOS BAJO CONVENIO</t>
  </si>
  <si>
    <t xml:space="preserve">ADQUISICIÓN DE BOLETOS DE TRANSPORTE TERRESTRE PARA TRASLADOS EN CUMPLIMIENTO DE COMISIÓN DE SERVICIOS </t>
  </si>
  <si>
    <t>DOTACIÓN Y PAGO DE COMISIONES DE SERVICIOS A EQUIPO DE TAF´S EN CUMPLIMIENTO DE ACTIVIDADES DE ACOMPAÑAMIENTO FAMILIAR Y ASISTENCIAS A TALLERES Y OTROS EVENTOS</t>
  </si>
  <si>
    <t>CONTRATACIÓN DE SERVICIO DE ALQUILER DE VEHÍCULOS PARA TRASLADOS DE TAF´S  A ACTIVIDADES DE  ACOMPAÑAMIENTO FAMILIAR EN NÚCLEOS DE FAMILIAS BENEFICARIAS DEL BDH</t>
  </si>
  <si>
    <t>ADQUISICIÓN DE PRENDAS DE PROTECCIÓN PARA EQUIPO DE ACOMPAÑAMIENTO FAMILIAR</t>
  </si>
  <si>
    <t>ADQUISICIÓN DE SUMINISTROS DE OFICINA PARA EQUIPO DE ACOMPAÑAMIENTO FAMILIAR</t>
  </si>
  <si>
    <t>INCLUSIÓN ECONÓMICA</t>
  </si>
  <si>
    <t>DOTACIÓN Y PAGO VIÁTICOS Y SUBSISTENCIAS EN COMISIONES DE SERVICIOS DE TÉCNICAS EN ACTIVIDADES DE SEGUIMIENTO Y PARTICIPACIÓN DE EVENTOS Y TALLERES</t>
  </si>
  <si>
    <t>NÚMERO DE PAGOS</t>
  </si>
  <si>
    <t>RESIDENCIAL-DIURNO-ESPACIOS ALTERNATIVOS</t>
  </si>
  <si>
    <t>NÚMERO DE ADULTOS MAYORES ATENDIDOS EN LAS MODALIDADES DIRECTAS</t>
  </si>
  <si>
    <t>RESIDENCIAL-DIRECTO</t>
  </si>
  <si>
    <t>NÚMERO DE ADULTOS ATENDIDOS</t>
  </si>
  <si>
    <t>DOTACIÓN DE SERVICIOS BÁSICOS PARA EL CGBV DE HUAQUILLAS</t>
  </si>
  <si>
    <t>DOTACIÓN DE SERVICIOS BÁSICOS PARA EL CGBV DE ZARUMA</t>
  </si>
  <si>
    <t>CONTRATACIÓN DE SERVICIO DE SEGURIDAD PARA EL CGBV DE HUAQUILLAS</t>
  </si>
  <si>
    <t>CONTRATACIÓN DE SERVICIO DE SEGURIDAD PARA EL CGBV DE ZARUMA</t>
  </si>
  <si>
    <t>RESIDENCIAL-DIRECTO-DIURNO-ESPACIOS ALTERNATIVOS</t>
  </si>
  <si>
    <t>CONTRATACIÓN DE SERVICIO DE ASEO Y LAVADO DEL CGBV DE HUAQUILLAS</t>
  </si>
  <si>
    <t>CONTRATACIÓN DE SERVICIO DE ASEO Y LAVADO PARA EL  CGBV DE ZARUMA</t>
  </si>
  <si>
    <t>CONTRATACIÓN DE SERVICIOS EXEQUIALES PARA ADULTOS MAYORES RESIDENTES EN EL CGBV DE HUAQUILLAS</t>
  </si>
  <si>
    <t>ADQUISICIÓN DE SERVICIOS EXEQUIALES PARA ADULTOS MAYORES RESIDENTES EN EL CGBV DE ZARUMA</t>
  </si>
  <si>
    <t>ADUISICIÓN DE SERVICIO DE REPARACIÓN DE MAQUINARIAS DEL CGBV DE HUAQUILLAS</t>
  </si>
  <si>
    <t>CONTRATACIÓN DE SERVICIO DE REPARACIÓN DE MAQUINARIAS DEL CGBV DE ZARUMA</t>
  </si>
  <si>
    <t>MANTENIMIENTO Y REPARACION  DEL CENTRO GERONTOLOGICO DE HUAQUILLAS</t>
  </si>
  <si>
    <t>MANTENIMIENTO Y REPARACIÓN DEL CGBV DE ZARUMA</t>
  </si>
  <si>
    <t>RESIDENCIAL-DIRECTO-DIURNO</t>
  </si>
  <si>
    <t>CONTRATACIÓN DE SERVICIO DE ALQUILER DE VEHÍCULOS PARA TRASLADOS DE ADULTOS MAYORES DEL CGBV DE HUAQUILLAS</t>
  </si>
  <si>
    <t>CONTRATACIÓN DE SERVICIO DE ALQUILER DE VEHÍCULOS PARA TRASLADOS DE ADULTOS MAYORES RESIDENTES EN CGBV DE ZARUMA</t>
  </si>
  <si>
    <t>CONTRATACIÓN PARA LA ADQUISICIÓN DE ALIMENTOS Y BEBIDAS PARA LA ATENCIÓN A ADULTOS MAYORES RESIDENTES, CUIDADO DIARIO Y ESPACIOS ALTERNATIVOS  DEL CGBV DE HUAQUILLAS</t>
  </si>
  <si>
    <t>RESIDENCIAL-DIRECTO-ESPACIOS ALTERNATIVOS</t>
  </si>
  <si>
    <t>ADQUISICIÓN DE ALIMENTOS Y BEBIDAS PARA LA ATENCIÓN A ADULTOS MAYORES RESIDENTES Y ESPACIOS ALTERNATIVOS  DEL CGBV DE ZARUMA</t>
  </si>
  <si>
    <t>ADQUISICIÓN DE VESTUARIO Y PRENDAS DE PROTECCIÓN PARA PERSONAL DEL CGBV DE HUAQUILLAS</t>
  </si>
  <si>
    <t>ADQUISICIÓN DE PRENDAS DE PROTECCIÓN E IDENTIFICACIÓN PARA PERSONAL DEL CGBV DE ZARUMA</t>
  </si>
  <si>
    <t>ADQUISICIÓN DE MATERIALES DE OFICINA PARA EL CGBV DE HUQUILLAS</t>
  </si>
  <si>
    <t>ADQUISICIÓN DE SUMINISTROS DE OFICINA PARA EL CGBV DE ZARUMA</t>
  </si>
  <si>
    <t>ADQUISICIÓN DE MATERIALES DE ASEO PARA PERSONAS ADULTAS MAYORES ATENDIDAS EN EL CGBV DE HUAQUILLAS</t>
  </si>
  <si>
    <t>ADQUISICIÓN DE MATERIALES DE ASEO PARA PERSONAS ADULTAS MAYORES ATENDIDAS EN EL CGBV DE ZARUMA</t>
  </si>
  <si>
    <t xml:space="preserve"> ADQUISICIÓN DE MEDICINAS, PAÑALES Y PRODUCTOS FARMACÉUTICOS PARA PERSONAS ADULTAS MAYORES ATENDIDAS EN EL CGBV DE HUAQUILLAS</t>
  </si>
  <si>
    <t>CONTRATACIÓN PARA LA ADQUISICIÓN DE PAÑALES Y MEDICINAS PARA PERSONAS ADULTAS MAYORES ATENDIDAS EN EL CGBV DE ZARUMA</t>
  </si>
  <si>
    <t>ADQUISICIÓN DE MATERIALES DIDÁCTICOS  PARA USO DE PERSONAS ADULTAS MAYORES ATENDIDAS EN EL CGBV DE HUAQUILLAS</t>
  </si>
  <si>
    <t xml:space="preserve">NÚMERO DE PAGOS REALIZADOS </t>
  </si>
  <si>
    <t>ADQUISICIÓN DE MATERIALES DIDÁCTICOS, FUNGIBLES PARA USO DE PERSONAS ADULTAS MAYORES ATENDIDAS EN EL CGBV DE ZARUMA</t>
  </si>
  <si>
    <t>ADQUISICIÓN DE COMBUSTIBLES- GAS DOMÉSTICO PARA PREPARACIÓN DE ALIMENTACIÓN EN EL CGBV DE HUAQUILLAS</t>
  </si>
  <si>
    <t>ADQUISICIÓN DE GAS DOMÉSTICO PARA PREPARACIÓN DE ALIMENTACIÓN EN EL CGBV DE ZARUMA</t>
  </si>
  <si>
    <t>ADQUISICIÒN DE MENAJE DE HOGAR PARA CGBV DE HUAQUILLAS</t>
  </si>
  <si>
    <t>ADQUISICIÒN DE MENAJE DE HOGAR PARA CGBV DE ZARUMA</t>
  </si>
  <si>
    <t xml:space="preserve">CONTRATACIÓN DE SERVICIO DE LÓGISTICA PARA ACTIVIDADES PARTICIPATIVAS </t>
  </si>
  <si>
    <t>NÚMERO PAGOS REALIZADOS</t>
  </si>
  <si>
    <t>DOTACIÓN DE BOLETOS Y REMBOLSO DE MOVILIZACIÓN INTERNA A TÉCNICOS QUE PARTICIPAN EN EVENTOS Y REUNIONES</t>
  </si>
  <si>
    <t xml:space="preserve">DOTACIÓN DE COMISIONES DE SERVICIOS A TÉCNICOS QUE PARTICIPAN EN REUNIONES Y EVENTOS </t>
  </si>
  <si>
    <t>NÚMERO DE BENEFICIARIOS DEL BONO JOAQUÍN GALLEGOS LARA</t>
  </si>
  <si>
    <t>DOTACIÓN DE BOLETOS Y REMBOLSO DE MOVILIZACIÓN INTERNA A TÉCNICOS BJGL QUE PARTICIPAN EN EVENTOS Y REUNIONES</t>
  </si>
  <si>
    <t xml:space="preserve">DOTACIÓN DE COMISIONES DE SERVICIOS A TÉCNICAS BJGL  QUE PARTICIPAN EN REUNIONES Y EVENTOS </t>
  </si>
  <si>
    <t>CONTRATACIÓN DE SERVICIO DE ALQUILER DE VEHÍCULOS PARA TRASLADO DE TÉCNICAS A SEGUIMIENTO DE BENEFICIARIOS BJGL</t>
  </si>
  <si>
    <t>SUSCRIPCIÓN DE CONVENIOS PARA LA ATENCIÓN DE PERSONAS CON DISCAPACIDAD EN LA MODALIDAD ATENCIÓN EN EL HOGAR Y LA COMUNIDAD CON GAD´S MUNICIPALES Y PARROQUIALES</t>
  </si>
  <si>
    <t>NÚMERO DE CONVENIOS SUSCRITOS EN LA MODALIDAD ATENCIÓN EN EL HOGAR Y LA COMUNIDAD</t>
  </si>
  <si>
    <t>SUSCRIPCIÓN DE CONVENIOS PARA LA ATENCIÓN DE PERSONAS CON DISCAPACIDAD EN LA MODALIDAD ATENCIÓN EN EL HOGAR Y LA COMUNIDAD CON ORGANIZACIONES SOCIALES</t>
  </si>
  <si>
    <t>BENEFICIOS DE CONTRATO COLECTIVO</t>
  </si>
  <si>
    <t>CANCELACIÓN EL SERVICIO DE TELECOMUNICACIONES</t>
  </si>
  <si>
    <t>CANCELACIÓN EL SERVICIO DE CORREO</t>
  </si>
  <si>
    <t xml:space="preserve">CONTRATACIÓN LA ELABORACIÓN DE MATERIAL DE DIFUSIÓN, FOTOCOPIADO Y SERIGRAFÍA </t>
  </si>
  <si>
    <t>CANCELACIÓN DEL SERVICIO DE  ASEO Y LIMPIEZA</t>
  </si>
  <si>
    <t>CANCELACIÓN DE MOVILIZACIÓN Y COMISIÓN DE SERVICIOS</t>
  </si>
  <si>
    <t>CANCELACIÓN DE VIATICOS Y /O SUBSISENCIAS POR COMISIÓN DE SERVICIOS</t>
  </si>
  <si>
    <t>CONTRATACIÓN DE  MANTENIMIENTO DE VEHÍCULOS</t>
  </si>
  <si>
    <t xml:space="preserve">CONTRATACIÓN DE MANTENIMIENTO DE EQUIPOS Y SISTEMAS INFORMATICOS </t>
  </si>
  <si>
    <t>ADQUISICIÓN DE MATERIAL DE ASEO</t>
  </si>
  <si>
    <t>ADQUISICIÓN DE REPUESTOS ACCESORIOS</t>
  </si>
  <si>
    <t>ADQUISICIÓN DE MOBILIARIO</t>
  </si>
  <si>
    <t>EJECUCIÓN DEL PAGO DE IMPUESTOS Y MATRÍCULAS DEL PARQUE AUTOMOTOR</t>
  </si>
  <si>
    <t xml:space="preserve">CANCELACIÓN Y LEGALIZACIÓN DE PREDIOS DE LA DIRECCIÓN DISTRITAL </t>
  </si>
  <si>
    <t>PAGO DE OBLIGACIONES AL IESS</t>
  </si>
  <si>
    <t>PAGO DE OBLIGACIONES AL IESS PÓR MORAS</t>
  </si>
  <si>
    <t>NÚMERO DE NIÑOS Y NIÑAS ATENDIDAS EN CIBV MODALIDAD DIRECTO</t>
  </si>
  <si>
    <t xml:space="preserve">NUMERO DE ROLES PAGADOS GENERADOS </t>
  </si>
  <si>
    <t>NÚMERO DE NIÑOS Y NIÑAS ATENDIDOS EN CIBV MODALIDAD DIRECTO</t>
  </si>
  <si>
    <t>NÚMERO DE CONTRAROS DEL SERVICIO DE LIMPIEZA SUSCRITOS</t>
  </si>
  <si>
    <t xml:space="preserve">CNH </t>
  </si>
  <si>
    <t>NÚMERO DE NIÑOS Y NIÑAS ATENDIDAS CON CNH</t>
  </si>
  <si>
    <t>CNH (DIRECTO)</t>
  </si>
  <si>
    <t>NUMERO DE NIÑOS Y NIÑAS ATENDIDAS CON CNH</t>
  </si>
  <si>
    <t>CONTRATACIÓN PLAN DE DATOS PARA EQUIPO TÉCNICO CNH</t>
  </si>
  <si>
    <t>ADQUISICIÓN DE MATERIALES DIDÁCTIVOS</t>
  </si>
  <si>
    <t>NUMERO DE NIÑOS Y  NIÑAS  ATENDIDAS EN CIBV CONVENIOS</t>
  </si>
  <si>
    <t>MODALIDAD CÍRCULOS DE CUIDADO RECREACIÓN Y APRENDIZAJE (CRA) CRECIENDO CON NUESTROS HIJOS (CNH)</t>
  </si>
  <si>
    <t>CANCELACIÓN DE SERVICIOS BÁSICOS  CANCELADOS</t>
  </si>
  <si>
    <t>NÚMERO DE PAGOS DE SERVICIOS BÁSICOS (TELECOMUNICACIÓNES CANCELADOS</t>
  </si>
  <si>
    <t>NUMERO DE PAGOS POR ADQUISICIÓN DE VESTUARIO Y PRENDAS DE PROTECCIÓN  PARA (CRA)</t>
  </si>
  <si>
    <t>NÚMERO DE PAGOS POR CONCEPTO DE VESTUARIO Y PRENDAS DE PROTECCIÓN</t>
  </si>
  <si>
    <t>NUMERO DE PAGOS POR ADQUISICIÓN DE ASEO Y IMPIEZA (CRA)</t>
  </si>
  <si>
    <t>NÚMERO DE PAGOS POR CONCEPTO DE MATERIAL DE ASEO PARA CRA</t>
  </si>
  <si>
    <t>NUMERO DE PAGOS POR ADQUISICIÓN DE MENAJE DE COCINA (CRA)</t>
  </si>
  <si>
    <t>NÚMERO DE PAGOS POR CONCEPTO DE MENAJE DE OFICINA PARA CRA</t>
  </si>
  <si>
    <t>NÚMERO DE PAGOS POR CONCEPTO DE ALIMENTOS PARA CRA</t>
  </si>
  <si>
    <t>CANCELACIÓN DE MATERIALES DE OFICINA</t>
  </si>
  <si>
    <t>NÚMERO DE COBERTURA EN ATENCIÓN DIRECTA</t>
  </si>
  <si>
    <t>MODALIDAD ESPACIOS ALTERNATIVOS/VISITAS DOMICILIARIAS</t>
  </si>
  <si>
    <t>EJECUCIÓN DE LA ATENCIÓN A ADULTOS MAYORES MEDIANTE LA FIRMA DE CONVENIOS</t>
  </si>
  <si>
    <t>CANCELACIÓN DEL SERVICIO MUNICIPAL DE AGUA POTABLE</t>
  </si>
  <si>
    <t>CANCELACIÓN SERVICIO DE ENERGÍA ELÉCTRICA</t>
  </si>
  <si>
    <t>CONTRATACIÓN DEL SERVICIO DE ASEO Y LIMPIEZA DE LAS INSTALACIONES DEL CENTRO DIURNO DE DISCAPACIDADES</t>
  </si>
  <si>
    <t>CONTRATACIÓN DEL SERVICOS PARA EVENTOS PUBLICOS</t>
  </si>
  <si>
    <t>REPOSICIÓN DE PASAJES PARA CUMLIR ACTIVIDADES OFICIALES</t>
  </si>
  <si>
    <t>REPOSICIÓN DE GASTOS DE VIAJE EN ACTIVIDADES INSTITUCIONALES CUMPLIDAS</t>
  </si>
  <si>
    <t>CANCELACIÓN DE MATERIAL DE OFICINA</t>
  </si>
  <si>
    <t>CANCELACIÓN DE MATERIAL DE ASEO</t>
  </si>
  <si>
    <t>CANCELACIÓN DE MATERIAL DE DIDÁCTICO</t>
  </si>
  <si>
    <t xml:space="preserve">RECTORIA DE INCLUSIÓN SOCIAL </t>
  </si>
  <si>
    <t>NÚMERO DE ATENCIÓN CON TERCEROS</t>
  </si>
  <si>
    <t>CANCELACION DE PASAJES AL INTERIOR</t>
  </si>
  <si>
    <t xml:space="preserve">CANCELACION DE GASTOS DE VIAJE Y/O MOVILIZACIÓN </t>
  </si>
  <si>
    <t xml:space="preserve">CANCELACIÓN DE ARRENDAMIENTO DE VEHÍCULOS </t>
  </si>
  <si>
    <t xml:space="preserve">CANCELACIÓN DE  ALIMENTOS Y BEBIDAS </t>
  </si>
  <si>
    <t>ATENCIÓN EN EL HOGAR Y LA COMUNIDAD-CENTRO DIURNO</t>
  </si>
  <si>
    <t xml:space="preserve">NÚMERO DE PERSONAS CON DISCAPACIDAD ATENDIDAS MEDIANTE CONVENIOS </t>
  </si>
  <si>
    <t>EJECUCIÓN DE LA ATENCIÓN A PERSONAS CON DISCAPACIDAD MEDIANTE LA FIRMA DE CONVENIOS</t>
  </si>
  <si>
    <t>GESTION Y ADMINISTRACION DE LOS SERVICIOS BASICOS</t>
  </si>
  <si>
    <t>NUMERO DE FACTURAS</t>
  </si>
  <si>
    <t>GESTION Y ADMINISTRACION DE LA COORDINACION ZONAL</t>
  </si>
  <si>
    <t>NUMERO DE REQUERIMIENTOS ATENDIDOS</t>
  </si>
  <si>
    <t>GESTION DE LA MOVILIZACION DEL PERSONAL DE LA COORDINACION ZONAL</t>
  </si>
  <si>
    <t>NUMERO DE PASAJES EMITIDOS</t>
  </si>
  <si>
    <t>ADMINISTRACION Y GESTION DEL MANTENIMIENTO DE LOS BIENES</t>
  </si>
  <si>
    <t>ADQUISICION DE MATERIALES E INSUMOS DE OFICINA</t>
  </si>
  <si>
    <t>Unidad Técnica de Adopciones</t>
  </si>
  <si>
    <t>Número de declaratorias de idoneidad que emite la unidad técnica de adopciones</t>
  </si>
  <si>
    <t>ATENCION A NIÑAS, NIÑOS Y ADOLESCENTES EN CENTROS DE ACOGIDA</t>
  </si>
  <si>
    <t>Número de acompañamientos familiares que realiza el proceso de acompañamiento  familiar zonal</t>
  </si>
  <si>
    <t xml:space="preserve">ATENCION A FAMILIAS EN SITUACION DE POBREZA Y EXTREMA POBREZA MEDIANTE EL ACOMPAÑAMIENTO FAMILIAR PARA LOGRAR LA MOVILIDAD ASCENDENTE PROGRESIVA </t>
  </si>
  <si>
    <t>ACOGIMIENTO INSTITUCIONAL DIRECTO</t>
  </si>
  <si>
    <t>NUMERO DE NIÑAS, NIÑOS Y ADOLESCENTES EN SITUACION DE EXTREMA VULNERABILIDAD ATENTIDOS EN SERVICIOS DIRECTOS DE ACOGIDA</t>
  </si>
  <si>
    <t>ADMINISTRACIÓN Y GESTIÓN DE LOS SERVICIOS BÁSICOS</t>
  </si>
  <si>
    <t>NÚMERO DE PLANILLAS DE AGUA POTABLE CANCELADAS</t>
  </si>
  <si>
    <t>NÚMERO DE PLANILLAS DE ENEGIA ELECTRICA POTABLE CANCELADAS</t>
  </si>
  <si>
    <t>NÚMERO DE PLANILLAS DE TELECOMUNICAICONES  CANCELADAS</t>
  </si>
  <si>
    <t>CONTRATACION DEL SERVICIO DE ALIMENTACIÓN PARA LOS USUARIOS DE LOS CENTROS DIRECTOS DE ACOGIDA</t>
  </si>
  <si>
    <t>NÚMERO  DE REQUERIMIENTOS ATENDIDOS</t>
  </si>
  <si>
    <t xml:space="preserve">GESTION DE LA MOVILIZACION DEL PERSONAL TECNICO </t>
  </si>
  <si>
    <t>NÚMERO DE REQUERIMIENTOS ATENDIDOS</t>
  </si>
  <si>
    <t>GESTION Y ADMINISTRACION DE LAS CASAS DE ACOGIDA</t>
  </si>
  <si>
    <t>ADQUISICIÓN DEL MATERIAL DE OFICINA QUE APORTA A LA ATENCION DE NIÑAS, NIÑOS Y ADOLCESCENTES DE LOS CENTROS DE ACOGIDA</t>
  </si>
  <si>
    <t>REALIZACIÓN DE ADQUISICION DE MEDICAMENTOS</t>
  </si>
  <si>
    <t>NÚMERO DE ADQUISICIONES DE MEDICAMENTOS</t>
  </si>
  <si>
    <t>ADQUISICIÓN DEL MATERIAL DIDACTICO QUE APORTA A LA ATENCION DE NIÑAS, NIÑOS Y ADOLCESCENTES DE LOS CENTROS DE ACOGIDA</t>
  </si>
  <si>
    <t>CONTRATAR  SERVICIOS DE LOGÍSTICA DE EVENTO S</t>
  </si>
  <si>
    <t>NÚMERO  DE ACCIONES REALIZADAS</t>
  </si>
  <si>
    <t>CENTRO INFANTIL DEL BUEN VIVIR DE ATENCION DIRECTA</t>
  </si>
  <si>
    <t>NUMERO DE NIÑAS Y NIÑOS DE 1 A 3 AÑOS ATENDIDOS EN CIBV DIRECTOS</t>
  </si>
  <si>
    <t xml:space="preserve">CONTRATACION DEL SERVICIO DE REPRODUCCION, IMPRESIÓN Y PUBLICACIONES </t>
  </si>
  <si>
    <t>NÚMERO DE REQUERIMIENTOS REALIZADOS</t>
  </si>
  <si>
    <t xml:space="preserve">ADQUISICION DE PRENDAS DE PORTECCION </t>
  </si>
  <si>
    <t>NUMERO DE NIÑAS Y NIÑOS DE 0 A 3 AÑOS ATENDIDOS EN LA MODALIDAD CNH</t>
  </si>
  <si>
    <t>NÚMERO DE PLANILLAS CANCELADAS</t>
  </si>
  <si>
    <t>ADQUISION DE MATERIALES DIDACTICOS QUE APORTAN A LA ATENCIÓN DE NIÑAS Y NIÑOS EN LA MODALIDAD CNH</t>
  </si>
  <si>
    <t>CENTRO DE ATENCION DEL BUEN VIVIR OPERADOS POR TERCEROS</t>
  </si>
  <si>
    <t>NUMERO DE NIÑAS Y NIÑOS DE 1 A 3 AÑOS ATENDIDOS - CBV POR CONVENIO</t>
  </si>
  <si>
    <t>NUMERO DE NUCLEOS FAMILIARES QUE RECIBEN ACOMPAÑAMIENTO</t>
  </si>
  <si>
    <t>ATENCIÓN RESIDENCIAL EN CENTRO NUEVO- MISION MIS MEJORES AÑOS (MMA)</t>
  </si>
  <si>
    <t>Número de personas adultas mayores en extrema pobreza atendidos diariamente</t>
  </si>
  <si>
    <t>NUMERO DE PERSONAS CON DISCAPACIDAD ATENDIDOS EN SERVICIOS DIRECTOS</t>
  </si>
  <si>
    <t>ADMINISTRACIÓN Y GESTIÓN DE LOS SERVICIOS BASICOS</t>
  </si>
  <si>
    <t>ADMINISTRACION Y GESTION DE LA DIRECCION DISTRITAL</t>
  </si>
  <si>
    <t>NUMERO DE FACTURAS RECIBIDAS PARA TRAMITE DE PAGO</t>
  </si>
  <si>
    <t>CONTRATACION DEL SERVICIO DE LIMPIEZA PARA LAS INSTALACIONES DE LA DIRECCION DISTRITAL</t>
  </si>
  <si>
    <t>NUMERO DE CONTRATOS DE SERVICIO DE LIMPIEZA SUSCRITOS</t>
  </si>
  <si>
    <t>ADQUISICIÓN DE PASAJES PARA MOVILIZACIÓN DE FUNCIONARIAS/OS DE LA DIRECCION DISTRITAL</t>
  </si>
  <si>
    <t>NUMERO DE CONTRATOS PARA ADQUISICIÓN  DE PASAJES SUSCRITOS</t>
  </si>
  <si>
    <t xml:space="preserve">GESTION DE LA MOVILIZACION DEL EQUIPO TECNICO </t>
  </si>
  <si>
    <t>NUMERO DE PAGOS GESTIONADOS MENSUALMENTE POR VIATICOS Y SUBSISTENCIAS</t>
  </si>
  <si>
    <t>CONTRATACION DEL SERVICIO DE MANTENIMIENTO DE MOBILIARIOS SUSCRITOS</t>
  </si>
  <si>
    <t>NUMERO DE CONTRATOS DE MANTENIMIENTO DE MOBILIARIOS SUSCRITOS</t>
  </si>
  <si>
    <t>CONTRATCION DEL SERVICIO DE MANTENIMIENTO Y REPARACION DE EQUIPAMIENTO</t>
  </si>
  <si>
    <t>NUMERO DE CONTRATOS DE MANTENIMIENTO SUSCRITOS</t>
  </si>
  <si>
    <t>CONTRATACION DEL SERVICIO DE MANTENIMIENTO A LOS VEHICULOS DE LA DIRECCION DISTRITAL</t>
  </si>
  <si>
    <t>NUMERO DE CONTRATOS POR MANTENIMIENTO DE VEHÍCULOS SUSCRITOS</t>
  </si>
  <si>
    <t>CONTRATACION DEL SERVICIO DE MANTENIMIENTO DE AREAS VERDES PARA LA DIRECCION DISTRITAL</t>
  </si>
  <si>
    <t>NUMERO DE CONTRATOS DE MANTENIMIENTO DE AREAS VERDES SUSCRITOS</t>
  </si>
  <si>
    <t>CONTRATACION DEL SERVICIO DE ALQUILER DE VEHICULOS</t>
  </si>
  <si>
    <t>NUMERO DE CONTRATOS DE ALQUILER DE VEHICULOS SUSCRITOS</t>
  </si>
  <si>
    <t>CONTRATACION DEL SERVICIO DE CAPACITACIÓN PARA LAS/OS FUNCIONARIOS DE LA DIRECCION DISTRITAL</t>
  </si>
  <si>
    <t>NUMERO DE CONTRATOS DE CAPACITACION SUSCRITOS</t>
  </si>
  <si>
    <t>CONTRATACION DEL SERVICIO DE ALQUILER DE DE EQUIPOS INFORMATICOS</t>
  </si>
  <si>
    <t>NUMERO DE CONTRATOS DE ALQUILER DE EQUIPOS INFORMATICOS SUSCRITOS</t>
  </si>
  <si>
    <t>CONTRATACION DEL SERVICIO DE MANTENIMIENTO A LOS EQUIPOS INFORMATICOS DE LA DIRECCION DISTRITAL</t>
  </si>
  <si>
    <t>NUMERO DE CONTRATOS POR MANTENIMIENTO DE EQUIPOS INFORMATICOS SUSCRITOS</t>
  </si>
  <si>
    <t>ADQUISICIÓN DE PRENDAS DE PROTECCION PARA LAS/OS FUNCIONARIAS/OS DE LA DIRECCION DISTRITAL</t>
  </si>
  <si>
    <t>NUMERO DE CONTRATOS DE PRENDAS DE PROTECCION SUSCRITOS</t>
  </si>
  <si>
    <t xml:space="preserve">CONTRATACION DE COMBISTIBLE </t>
  </si>
  <si>
    <t>NUMERO DE CONTRATOS DE COMBUSTIBLE SUSCRITOS</t>
  </si>
  <si>
    <t>NUMERO DE CONTRATOS DE ADQUISICIÓN DE MATERIALES DE OFICINA SUSCRITOS</t>
  </si>
  <si>
    <t>ADQUISICIÓN DE MATERIAL DE ASEO  PARA LA  DIRECCION DISTRITAL</t>
  </si>
  <si>
    <t>NUMERO DE CONTRATOS DE ADQUISICON DE MATERIALES DE ASEO SUSCRITOS</t>
  </si>
  <si>
    <t xml:space="preserve">ADQUISICIÓN DE EQUIPOS INFORMATICOS </t>
  </si>
  <si>
    <t>NUMERO DE CONTRATOS DE ADQUISICÓN DE EQUIPOS INFORMATICOS SUSCRITOS</t>
  </si>
  <si>
    <t>ADQUISICÓN DE ALIMENTOS PARA LAS/OS NIÑAS/OS DE LA CASA HOGAR GUAYAQUIL</t>
  </si>
  <si>
    <t>NUMERO DE CONTRATOS DE ADQUISICION DE ALIMENTOS SUSCRITOS</t>
  </si>
  <si>
    <t>ADQUISICIÓN DE PRENDAS DE PROTECCION PARA LAS/OS NIÑAS/OS DE LA CASA HOGAR GUAYAQUIL</t>
  </si>
  <si>
    <t>ADQUISICIÓN DE MATERIAL DE ASEO  PARA NIÑAS/OS DE LA CASA HOGAR GUAYAQUIL</t>
  </si>
  <si>
    <t>ADQUISION DE MEDICAMENTOS PARA LAS/OS NIÑAS/OS DE LA CASA HOGAR GUAYAQUIL</t>
  </si>
  <si>
    <t>NUMERO DE CONTRATOS DE ADQUISICÓN DE MEDICAMENTOS SUSCRITOS</t>
  </si>
  <si>
    <t>ADQUISICIÓN DE MATERIAL DIDACTICOS  PARA NIÑAS/OS DE LA CASA HOGAR GUAYAQUIL</t>
  </si>
  <si>
    <t>NUMERO DE CONTRATOS DE ADQUISICON DE MATERIALES DIDACTICOS SUSCRITOS</t>
  </si>
  <si>
    <t>NUMERO DE NIÑAS Y NIÑOS QUE RECIBEN SERVICIOS DE CDI DIRECTO</t>
  </si>
  <si>
    <t>CONTRATACION DEL SERVICIO DE SEGURIDAD Y VIGILANCIA DEL CDI DE ATENCIÓN DIRECTA</t>
  </si>
  <si>
    <t>NUMERO DE CONTRATOS DEL SERVICIO DE SEGURIDAD Y VIGILANCIA SUSCRITOS</t>
  </si>
  <si>
    <t>CONTRATACION DEL SERVICIO DE ALIMENTACION PARA LAS/OS NIÑAS/OS DEL CDI DE ATENCIÓN DIRECTA</t>
  </si>
  <si>
    <t>NUMERO DE CONTRATOS DE SERVICIO DE ALIMENTACION SUSCRITOS</t>
  </si>
  <si>
    <t>CENTROS DE DESARROLLO INFANTIL CONVENIO</t>
  </si>
  <si>
    <t>NUMERO DE NIÑAS Y NIÑOS QUE RECIBEN SERVICIOS DE CDI A TRAVÉS DE CONVENIOS</t>
  </si>
  <si>
    <t>NUMERO DE CONTRATOS DE ADQUISICIÓN  DE PRENDAS DE PROTECCION SUSCRITOS</t>
  </si>
  <si>
    <t>ADQUISICIÓN DE MATERIAL DE ASEO  PARA NIÑAS/OS DEL CDI DE ATENCIÓN DIRECTA</t>
  </si>
  <si>
    <t>ADQUISICIÓN DE MATERIAL DIDACTICOS  PARA NIÑAS/OS DEL CDI DE ATENCIÓN DIRECTA</t>
  </si>
  <si>
    <t>NUMERO DE NIÑOS Y NIÑAS DE 0 A 3 AÑOS ATENDIDOS EN LOS SERVICIOS DE CNH</t>
  </si>
  <si>
    <t>NUMERO DE CONTRATOS PARA REPRODUCCION, IMPRESIÓN SUSCRITOS</t>
  </si>
  <si>
    <t>GESTION DE FERIAS DE EMPRENDIMEINTO</t>
  </si>
  <si>
    <t>NUMERO DE FERIAS DE EMPRENDIMIENTO REALIZADAS</t>
  </si>
  <si>
    <t>MODALIDAD
CENTRO DE REFERENCIA Y ACOGIDA INCLUSIVO</t>
  </si>
  <si>
    <t>NÚMERO DE PERSONAS CON DISCAPACIDAD ATENDIDAS A TRAVÉS DE LA MODALIDAD DE CENTRO DE REFERENCIA Y ACOGIDA</t>
  </si>
  <si>
    <t xml:space="preserve">ADQUISICIÓN DE PASAJES PARA MOVILIZACIÓN DEL EQUIPO TECNICO </t>
  </si>
  <si>
    <t>NUMERO DE PAGOS GESTIONADOS  POR VIATICOS Y SUBSISTENCIAS</t>
  </si>
  <si>
    <t>CONTRATACION DE MOVILIZACION PARA ACOMPAÑAMIENTO Y ASISTENCIA TECNICA</t>
  </si>
  <si>
    <t>NUMERO DE VEHICULOS CONTRATADOS</t>
  </si>
  <si>
    <t>GESTION DE EVENTOS DE DIFUSION DE LA POLITICA PUBLICA DE DISCAPACIDADES</t>
  </si>
  <si>
    <t>NUMERO DE EVENTOS DE DIFUSION Y SOCIALIZACION DE LA POLITICA PUBLICA DE DISCAPACIDADES</t>
  </si>
  <si>
    <t>GESTION DE TRANSFERENCIAS A ENTIDADES SUSCRIPTORAS DE CONVENIOS PARA ATENCIÓN A PERSONAS CON DISCAPACIDAD</t>
  </si>
  <si>
    <t>NÚMERO DE TRANSFERENCIAS REALIZADAS A ENTIDADES COOPERANTES</t>
  </si>
  <si>
    <t>MODALIDAD 
CENTRO DIURNO DE DESARROLLO INTEGRAL</t>
  </si>
  <si>
    <t>NÚMERO DE PERSONAS CON DISCAPACIDAD ATENDIDAS A TRAVÉS DE LA MODALIDAD DE CENTRO DIURNO</t>
  </si>
  <si>
    <t>PAGAR REMUNERACIONES Y BENEFICIOS SOCIALES</t>
  </si>
  <si>
    <t>NÚMEROS DE ROLES PAGOS PAGADOS</t>
  </si>
  <si>
    <t>NUMERO DE PLANILLAS DE SERVICIOS BASICOS CANCELADAS</t>
  </si>
  <si>
    <t>PAGAR  PLANILLAS DE  SERVICIOS BASICOS</t>
  </si>
  <si>
    <t xml:space="preserve">CONTRATAR SERVICIO DE RECARGA DE EXTINTOR </t>
  </si>
  <si>
    <t xml:space="preserve">NUMERO DE ORDEN  SUSCRITA </t>
  </si>
  <si>
    <t>CONTRATAR  ELABORACIÓN DE MATERIALES COMUNICACIÓN Y REPRODUCCIÓN DE INSTRUMENTOS TÉCNICOS</t>
  </si>
  <si>
    <t xml:space="preserve">NUMERO DE ORDEN SUSCRITA </t>
  </si>
  <si>
    <t>CONTRATAR  SERVICIO DE LOGISTICA PARA LA MINGA DE LA TERNURA</t>
  </si>
  <si>
    <t>CONTRATAR SERVICIO DE LIMPIEZA DE LAS OFICINA DEL DISTRITO POR  4 HORAS DÍARIAS</t>
  </si>
  <si>
    <t>NUMERO DE INFORME PARA PAGO  MENSUAL DE ORDEN DE TRABAJO</t>
  </si>
  <si>
    <t xml:space="preserve">CONTRATAR  SERVICIO DE LOGISTICA PARA EVENTO DE PROMOCIÓN </t>
  </si>
  <si>
    <t xml:space="preserve">ADQUIRIR  PASAJES PARA CUMPLIMIENTO DE ACTIVIDADES INTITUCIONALES </t>
  </si>
  <si>
    <t xml:space="preserve">Numero DE PASAJES PAGADOS POR CUMPLIMIENTO DE COMISIONES INTITUCIONALES </t>
  </si>
  <si>
    <t xml:space="preserve">PAGAR COMISIONES DE SERVICIO PARA CUMPLIMIENTO DE ACTIVIDADES INTITUCIONALES </t>
  </si>
  <si>
    <t xml:space="preserve">NUMERO DE VIATICO PAGADOS  POR CUMPLIMIENTO DE COMISIONES INTITUCIONALES 
</t>
  </si>
  <si>
    <t>CONTRATAR SERVICIOS PARA EL MANTENIMIENTO DE MOBILIARIO DE LA DIRECCIÓN DISTRITAL</t>
  </si>
  <si>
    <t xml:space="preserve">CONTRATAR  SERVICIOS PARA EL MANTENIMIENTO DE  MAQUINARIA   Y EQUIPOS DE LA DIRECCIÓN DISTRITAL 
</t>
  </si>
  <si>
    <t>CONTRATAR  DE SERVICIOS PARA EL MANTENIMIENTO Y REPARACIÓN DE LOS  VEHÍCULOS DE LA DIRECCIÓN DISTRITAL</t>
  </si>
  <si>
    <t>ALQUILER DE INSTALACIONES PARA FUNCIONAMIENTO DE LA SEDE DISTRITAL EN DURAN</t>
  </si>
  <si>
    <t xml:space="preserve">NUMERO DE FACTURAS CANCELADAS </t>
  </si>
  <si>
    <t xml:space="preserve">CONTRATAR  SERVICIOS DE ALQUILER DE VEHÍCULO  PARA LA MOVILIZACIÓN DEL PERSONAL DE LA DIRECCIÓN DISTRITAL 
</t>
  </si>
  <si>
    <t>CANTRATAR SERVICIO DE ALQUILER DE DOS IMPRESORA PARA EL USO DEL PERSONAL DE LA DIRECCIÓN DISTRITAL</t>
  </si>
  <si>
    <t xml:space="preserve">CONTRATAR SERVICIOS PARA MANTENIMIENTO DE EQUIPOS INFORMÁTICOS  DE LA DIRECCIÓN DISTRITAL </t>
  </si>
  <si>
    <t xml:space="preserve">ADQUIRIR  PRENDAS DE PROTECCIÓN PARA EL PERSONAL TÉCNICO DE LA DIRECCIÓN DISTRITAL </t>
  </si>
  <si>
    <t xml:space="preserve">NUMERO DE ORDEN  EMITIDA  </t>
  </si>
  <si>
    <t xml:space="preserve">CONTRATAR   SERVICIO PROVISIÓN DE COMBUSTIBLE PARA LOS VEHÍCULOS DE LA  DIRECCIÓN DISTRTITAL </t>
  </si>
  <si>
    <t>ADQUIRIR   MATERIALES E INSUMOS DE OFICINA</t>
  </si>
  <si>
    <t>ADQUIRIR  MATERIALES E INSUMOS DE ASEO</t>
  </si>
  <si>
    <t>ADQUIRIR  INSUMOS Y MATERIALES</t>
  </si>
  <si>
    <t xml:space="preserve">NUMERO DE ORDEN  EMITIDAS  </t>
  </si>
  <si>
    <t>ADQUIRIR  REPUESTOS  Y ACCESORIOS PARA EL FUNCIONAMIENTO DE LOS BIENES.</t>
  </si>
  <si>
    <t>ADQUIRIR  MAQUINARIAS Y EQUIPOS PARA LA GESTIÓN DE LA DIRECCIÓN DISTRITAL</t>
  </si>
  <si>
    <t>ADQUIRIR  PARTES Y REPUESTOS PARA EL FUNCIONAMIENTO DE EQUIPOS INFORMÁTICOS</t>
  </si>
  <si>
    <t xml:space="preserve">NUMERO DE ORDEN EMITIDAS  </t>
  </si>
  <si>
    <t xml:space="preserve">PAGAR OBLIGACIONES PATRONALES GENERADAS CON EL IESS </t>
  </si>
  <si>
    <t xml:space="preserve">NUMERO DE PAGO DE OBLIGACIONES POR RESPONSABILIDAD PATRONAL </t>
  </si>
  <si>
    <t xml:space="preserve">NUMERO DE PAGO DE OBLIGACIONES POR  INTERESES </t>
  </si>
  <si>
    <t>Número de declaratorias de idoneidad</t>
  </si>
  <si>
    <t xml:space="preserve">CONTRATAR  SERVICIOS DE LOGÍSTICA EVENTO DE RETROALIMENTACIÓN DE LAS POLÍTICAS PARA ERRADICACIÓN DE TRABAJO INFANTIL.    </t>
  </si>
  <si>
    <t>NUMERO DE NIÑOS Y NIÑAS DE 1 A 3 AÑOS ATENDIDOS EN LOS SERVICIOS DE CIBV</t>
  </si>
  <si>
    <t xml:space="preserve">COMPRAR MATERIALES DE OFICINA </t>
  </si>
  <si>
    <t>ADQUIRIR  PRENDAS DE PROTECCION PARA LAS/OS EDUCADORAS/ES CNH</t>
  </si>
  <si>
    <t>ADQUIRIR  MATERIAL DIDACTICO PARA LA ATENCIÓN A NIÑAS Y NIÑOS EN LA MODALIDAD CNH</t>
  </si>
  <si>
    <t>FIRMAR  CONVENIOS DE COOPERACIÓN CON GOBIERNOS AUTÓNOMOS DESCENTRALIZADOS PARA OPERACIÓN DE UNIDADES DE ATENCIÓN</t>
  </si>
  <si>
    <t>NUMERO DE TRANSFERENCIAS REALIZADAS</t>
  </si>
  <si>
    <t>FIRMAR CONVENIOS DE COOPERACIÓN CON  ORGANIZACIONES DE LA SOCIEDAD CIVIL PARA OPERACIÓN DE UNIDADES DE ATENCIÓN</t>
  </si>
  <si>
    <t xml:space="preserve">ADQUIRIR PASAJES PARA CUMPLIMIENTO DE ACTIVIDADES INTITUCIONALES </t>
  </si>
  <si>
    <t xml:space="preserve">NUMERO DE PASAJES PAGADOS  POR CUMPLIMIENTO DE COMISIONES INTITUCIONALES </t>
  </si>
  <si>
    <t xml:space="preserve">NUMERO DE  VIATICOS PAGADOS  POR CUMPLIMIENTO DE COMISIONES INTITUCIONALES 
</t>
  </si>
  <si>
    <t xml:space="preserve">CONTRATAR  SERVICIOS DE ALQUILER DE VEHÍCULO  PARA LA MOVILIZACIÓN DEL PERSONAL DE ACOMPAÑAMIENTO FAMILIAR 
</t>
  </si>
  <si>
    <t>ADQUIRIR MATERIALES DE OFICNA</t>
  </si>
  <si>
    <t xml:space="preserve">CONTRATAR LA ELABORACIÓN DE MATERIALES EDUCOMUNICALES 
</t>
  </si>
  <si>
    <t>CONTRATAR SERVICIO DE LOGÍSTICA PARA REALIZACIÓN DE FERIAS DE SOCIALIZACIÓN CON EMPRENDEDORES DEL CRÉDITO DE DESARROLLO HUMANO</t>
  </si>
  <si>
    <t>ADQUIRIR  MATERIALES DE OFICNA</t>
  </si>
  <si>
    <t>ADQUIRIR  MATERIALES DIDÁCTICOS</t>
  </si>
  <si>
    <t xml:space="preserve">ADQUIRIR  MOBILIARIO PARA FERIAS DE EMPRENDEDORES BENEFICIARIOS DEL BONO DE DESARROLLO HUMANO </t>
  </si>
  <si>
    <t>ATENCIÓN EN CENTRO NUEVO- MISION MIS MEJORES AÑOS (MMA)</t>
  </si>
  <si>
    <t>Número de personas adultas mayores en extrema pobreza atendidos en 2 centros diurnos MMA</t>
  </si>
  <si>
    <t>Servicios gerontológicos de centros activos</t>
  </si>
  <si>
    <t>FIRMAR  CONVENIOS DE COOPERACIÓN PARA OPERACIÓN DE UNIDADES DE ATENCIÓN</t>
  </si>
  <si>
    <t xml:space="preserve">ATENCION EN EL HOGAR Y COMUNIDAD </t>
  </si>
  <si>
    <t xml:space="preserve">Número de personas con discapacidad atendidas en las unidades </t>
  </si>
  <si>
    <t xml:space="preserve">CONTRATAR  SERVICIOS DE LOGÍSTICA PARA REALIZACIÓN DE UN FESTIVAL INCLUSIVO </t>
  </si>
  <si>
    <t xml:space="preserve">NUMERO DE  VIATICO PAGADOS  POR CUMPLIMIENTO DE COMISIONES INTITUCIONALES 
</t>
  </si>
  <si>
    <t>FIRMAR CONVENIOS DE COOPERACIÓN CON GOBIERNOS AUTÓNOMOS DESCENTRALIZADOS PARA OPERACIÓN DE UNIDADES DE ATENCIÓN</t>
  </si>
  <si>
    <t xml:space="preserve">CONTRATAR SERVICIOS DE ALQUILER DE VEHÍCULO  PARA LA MOVILIZACIÓN DEL PERSONAL DE BONO JOAQUIN GALLEGOS LARA 
</t>
  </si>
  <si>
    <t>PAGO DE OBLIGACIONES DE AÑOS ANTERIORES POR BIENES Y SERVICIOS</t>
  </si>
  <si>
    <t>NUMERO DE TRAMITE DE OBLIGACIONES DE AÑOS ANTERIORES CANCELADO</t>
  </si>
  <si>
    <t>2.-  Incrementar el desarrollo del Talento Humano del MIES.</t>
  </si>
  <si>
    <t>NÚMERO DE REMUNERACIONES Y BENEFICIOS SOCIALES PAGADOS</t>
  </si>
  <si>
    <t>1.- Incrementar el uso eficiente del presupuesto del MIES.</t>
  </si>
  <si>
    <t>CANCELACIÓN DE SERVICIOS BÁSICOS - AGUA POTABLE</t>
  </si>
  <si>
    <t>NÚMERO DE SERVICIOS BÁSICOS CANCELADOS</t>
  </si>
  <si>
    <t>CANCELACIÓN DE SERVICIOS BÁSICOS - ENERGÍA ELÉCTRICA</t>
  </si>
  <si>
    <t>CANCELACIÓN DE SERVICIOS BÁSICOS - TELECOMUNICACIONES</t>
  </si>
  <si>
    <t>IMPRESIÓN DE DOCUMENTACIÓN NECESARIA PARA LA COORDINACIÓN</t>
  </si>
  <si>
    <t>NÚMERO DE SERVICIOS DE IMPRESIÓN CANCELADOS</t>
  </si>
  <si>
    <t xml:space="preserve">CANCELACIÓN DE SERVICIOS DE LAVADO ASEO Y LIMPIEZA DE INSTALACIONES </t>
  </si>
  <si>
    <t>NÚMERO DE SERVICIOS DE LAVADO ASEO Y LIMPIEZA DE INSTALACIONES CANCELADOS</t>
  </si>
  <si>
    <t>ADQUISICIÓN DE PASAJES AL INTERIOR</t>
  </si>
  <si>
    <t>NÚMERO DE PAGO DE PASAJES AL IJNTERIOR ADQUIRIDDOS</t>
  </si>
  <si>
    <t>PAGO DE VIÁTICOS Y SUBSISTENCIAS AL PERSONAL DE LA COORDINACIÓN ZONAL 9</t>
  </si>
  <si>
    <t>NÚMERO DE PAGO DE VIÁTICOS A LOS FUNCIONARIOS DE LA COORDINACIÓN ZONAL 9</t>
  </si>
  <si>
    <t>CONTRATACIÓN DE SERVICIO DE MANTENIMIENTO</t>
  </si>
  <si>
    <t>CANCELACIÓN DE SERVICIOS MANTENIMIENTO Y REPARACIÓN DE VEHÍCULOS TERRESTRES</t>
  </si>
  <si>
    <t>NÚMERO DE SERVICIOS DE MANTENIMIENTO Y REPARACIÓN DE VEHÍCULOS TERRESTRES REALIZADOS</t>
  </si>
  <si>
    <t>CANCELACIÓN DE MANTENIMIENTOS Y REPARACIONES</t>
  </si>
  <si>
    <t>ADQUISICIÓN DE COMBUSTIBES, LUBRICANTES Y ADITIVOS PARA LOS VEHÍCULOES DE USO DE LA COORDINACIÓN ZONAL 9 DEL MIES</t>
  </si>
  <si>
    <t>NÚMERO DE PAGO DE COMBUSTIBLES, LUBRICANTES Y ADITIVOS ADQUIRIDOS</t>
  </si>
  <si>
    <t>NÚMERO DE MATERIALES DE OFICINA Y TONERS ADQUIRIDOS</t>
  </si>
  <si>
    <t>ADQUISICIÓN DE REPUESTOS Y ACCESORIOS PARA VEHÍCULOS TERRESTRES</t>
  </si>
  <si>
    <t>NÚMERO DE REPUESTOS Y ACCESORIOS ADQUIRIDOS PARA VEHÍCULOS TERRESTRES</t>
  </si>
  <si>
    <t>ADQUISICIÓN DE PARTES Y REPUESTOS</t>
  </si>
  <si>
    <t>NÚMERO DE PAGO DE PARTES Y REPUESTOS DE VEHÍCULOS ADQUIRIDOS</t>
  </si>
  <si>
    <t>CANCELACIÓN DE TASAS GENERALES, IMPUESTOS, CONTRIBUCIONES, PERMISOS, LICENCIAS Y PATENTES</t>
  </si>
  <si>
    <t>NÚMERO DE TASAS GENERALES, IMPUESTOS, CONTRIBUCIONES, PERMISOS, LICENCIAS Y PATENTES CANCELADAS</t>
  </si>
  <si>
    <t>PAGO DE VIÁTICOS Y SUBSISTENCIAS AL PERSONAL</t>
  </si>
  <si>
    <t>NÚMERO DE PAGO DE VIÁTICOS</t>
  </si>
  <si>
    <t>NUMERO DE REMUNERACIONES Y BENEFICIOS SOCIALES PAGADOS</t>
  </si>
  <si>
    <t>NUMERO DE SERVICIOS BÁSICOS CANCELADOS</t>
  </si>
  <si>
    <t xml:space="preserve">NUMERO DE SERVICIOS BÁSICOS CANCELADOS </t>
  </si>
  <si>
    <t xml:space="preserve">CONTRATACIÓN DE SERVICIOS DE EDICIÓN, IMPRESIÓN, REPRODUCCIÓN, PUBLICACIONES, SUSCRIPCIONES, FOTOCOPIADO, TRADUCCIÓN, EMPASTADO, ENMARCACIÓN, SERIGRAFIA, FOTOGRAFIA, CARNETIZACIÓN, FILMACIÓN E IMAGNES SATELITALES.  </t>
  </si>
  <si>
    <t xml:space="preserve">NUMERO DE PAGOS REALIZADOS POR CONTRATACIÓN DE SERVICIOS DE EDICIÓN, IMPRESIÓN, REPRODUCCIÓN, PUBLICACIONES, SUSCRIPCIONES, FOTOCOPIADO, TRADUCCIÓN, EMPASTADO, ENMARCACIÓN, SERIGRAFIA, FOTOGRAFIA, CARNETIZACIÓN, FILMACIÓN E IMAGNES SATELITALES.  </t>
  </si>
  <si>
    <t>CONTRATACIÓN DEL SERVICIO DE ASEO Y LIMPIEZA DE INSTALACIONES PARA LA DIRECCIÓN DISTRITAL 17D02 MIES</t>
  </si>
  <si>
    <t>NUMERO DE PAGOS REALIZADOS POR CONTRATACIÓN DEL SERVICIO DE ASEO Y LIMPIEZA DE INSTALACIONES</t>
  </si>
  <si>
    <t>NUMERO DE PAGOS REALIZADOS POR ADQUISICIÓN DE PASAJES AL INTERIOR</t>
  </si>
  <si>
    <t xml:space="preserve">CONTRATACIÓN DEL SERVICIO DE MANTENIMIENTO PREVENTIVO Y/O CORRECTIVO PARA LOS VEHICULOS DE LA DIRECCIÓN DISTRITAL 17D02 MIES </t>
  </si>
  <si>
    <t xml:space="preserve">NUMERO DE PAGOS POR CONTRATACIÓN DEL SERVICIO DE MANTENIMIENTO PREVENTIVO Y/O CORRECTIVO PARA LOS VEHICULOS DE LA DIRECCIÓN DISTRITAL 17D02 MIES </t>
  </si>
  <si>
    <t xml:space="preserve">CONTRATACIÓN DEL SERVICIO DE MANTENIMIENTO Y REPARACIÓN DE EQUIPOS Y SISTEMAS INFORMÁTICOS DE LA DIRECCIÓN DISTRITAL 17D02 MIES </t>
  </si>
  <si>
    <t xml:space="preserve">NUMERO DE PAGOS POR CONTRATACIÓN DEL SERVICIO DE MANTENIMIENTO Y REPARACIÓN DE EQUIPOS Y SISTEMAS INFORMÁTICOS DE LA DIRECCIÓN DISTRITAL 17D02 MIES </t>
  </si>
  <si>
    <t xml:space="preserve">CONTRATACIÓN DEL SERVICIO DE SUMINISTRO DE COMBUSTIBLE (GASOLINA SÚPER) PARA LOS VEHÍCULOS DE LA DIRECCION DISTRITAL 17D02 MIES </t>
  </si>
  <si>
    <t xml:space="preserve">NUMERO DE PAGOS REALIZADOS POR CONTRATACIÓN DEL SERVICIO DE SUMINISTRO DE COMBUSTIBLE (GASOLINA SÚPER) PARA LOS VEHÍCULOS DE LA DIRECCION DISTRITAL 17D02 MIES </t>
  </si>
  <si>
    <t xml:space="preserve">ADQUISICIÓN DE MATERIALES DE OFICINA ( PAPEL, TONNERS, ETC) PARA LA DIRECCIÓN DISTRITAL 17D02 MIES </t>
  </si>
  <si>
    <t xml:space="preserve">NUMERO DE PAGOS REALIZADOS POR ADQUISICIÓN DE MATERIALES DE OFICINA ( PAPEL, TONNERS, ETC) PARA LA DIRECCIÓN DISTRITAL 17D02 MIES </t>
  </si>
  <si>
    <t xml:space="preserve">ADQUISICIÓN DE MATERIALES DE ASEO PARA LA DIRECCIÓN DISTRITAL 17D02 MIES </t>
  </si>
  <si>
    <t xml:space="preserve">NUMERO DE PAGOS REALIZADOS POR ADQUISICIÓN DE MATERIALES DE ASEO PARA LA DIRECCIÓN DISTRITAL 17D02 MIES </t>
  </si>
  <si>
    <t>NUMERO DE TASAS GENERALES, IMPUESTOS, CONTRIBUCIONES, PERMISOS, LICENCIAS Y PATENTES CANCELADAS</t>
  </si>
  <si>
    <t>CANCELACION JUBILADOS PATRONALES</t>
  </si>
  <si>
    <t>NUMERO DE DE PAGOS JUBILADOS PATRONALES</t>
  </si>
  <si>
    <t>CDI DE ATENCION DIRECTA</t>
  </si>
  <si>
    <t>NÚMERO DE SERVICIOS BÁSICOS - ENERGIA ELECTRICA CANCELADOS CANCELADOS</t>
  </si>
  <si>
    <t>NÚMERO DE SERVICIOS BÁSICOS - TELECOMUNICACIONES CANCELADOS</t>
  </si>
  <si>
    <t>CONTRATACION DEL SERVICIO DE ALIMENTACION PARA LOS NIÑOS Y NIÑAS DE LOS CDI DE ATENCION DIRECTA INRAQUÍ</t>
  </si>
  <si>
    <t>CDI CONVENIOS</t>
  </si>
  <si>
    <t>CONTRATACIÓN DEL SERVICIO DE ALQUILER DE CAMIONETAS  PARA TÉCNICOS DE ACOMPAÑAMIENTO FAMILIAR  DE LA DIRECCIÓN DISTRITAL 17D02MIES</t>
  </si>
  <si>
    <t>NUMERO DE PAGOS REALIZADOS POR CONTRATACIÓN DEL SERVICIO DE ALQUILER DE CAMIONETAS  PARA TÉCNICOS DE ACOMPAÑAMIENTO FAMILIAR  DE LA DIRECCIÓN DISTRITAL 17D02MIES</t>
  </si>
  <si>
    <t>SUSCRIPCIÓN DE CONVENIOS DE COOPERACIÓN</t>
  </si>
  <si>
    <t>NUMERO DE DESEMBOLSOS ENTREGADOS POR CONVENIOS SUSCRITOS</t>
  </si>
  <si>
    <t>NÚMERO DE CONVENIOS SUSCRITOS PARA LA ATENCIÓN DE PERONAS CON DISCAPACIDAD</t>
  </si>
  <si>
    <t>FIRMA DE CONVENIOS PARA ATENCIÓN A PERSONAS CON DISCAPACIDAD A TRAVES DE LA MODALIDAD ATENCION EN EL HOGAR Y LA COMUNIDAD - CONVENIOS CON TERCEROS</t>
  </si>
  <si>
    <t>NUMERO DE CONVENIOS PARA ATENCIÓN A PERSONAS CON DISCAPACIDAD A TRAVES DE LA MODALIDAD ATENCION EN EL HOGAR Y LA COMUNIDAD - CONVENIOS CON TERCEROS FIRMADOS</t>
  </si>
  <si>
    <t>CENTRO DE REFERENICA Y ACOGIDA INCLUSIVA</t>
  </si>
  <si>
    <t>NUMERO DE  CONVENIOS CANCELADOS</t>
  </si>
  <si>
    <t xml:space="preserve">NÚMERO DE PAGOS DE REMUNERACIONES Y SERVICIOS SOCIALES </t>
  </si>
  <si>
    <t>CONTRATACION SERVICIO DE LOGISTICA PARA EL EVENTO DÍA INTERNACIONAL DE DISCAPACIDADES</t>
  </si>
  <si>
    <t>NUMERO DE PAGOS REALIZADOS POR CONTRATACION DE DEL SERVICIO DE LOGISTICA PARA EVENTO DIA INTERNACIONAL DE DISCAPACIDADES .</t>
  </si>
  <si>
    <t>CANCELACIÓN DE PASAJES EN EL INTERIOR PARA LOS SERVIDORES PÚBLICOS</t>
  </si>
  <si>
    <t>NUMERO DE PASAJES EN EL INTERIOR CANCELADOS</t>
  </si>
  <si>
    <t>CANCELACIÓN DE VIÁTICOS Y SUBSISTENCIAS A LOS SERVIDORES PÚBLICOS</t>
  </si>
  <si>
    <t>NUMERO DE VIÁTICOS Y SUBSISTENCIAS CANCELADOS A LOS SERVIDORES PÚBLICOS</t>
  </si>
  <si>
    <t>CONTRATACIÓN DEL SERVICIO DE ALQUILER DE CAMIONETAS  PARA TÉCNICOS DEL BONO JOAQUIN GALLEGOS  DE LA DIRECCIÓN DISTRITAL 17D02MIES</t>
  </si>
  <si>
    <t>NUMERO DE PAGOS REALIZADOS POR CONTRATACIÓN DEL SERVICIO DE ALQUILER DE CAMIONETAS  PARA TÉCNICOS  DEL  BONÚMERO JOAQUIN GALLEGOS  DE LA DIRECCIÓN DISTRITAL 17D02MIES</t>
  </si>
  <si>
    <t>NÚMERO DE SERVICIOS BÁSICOS - AGUA POTABLE CANCELADOS</t>
  </si>
  <si>
    <t>CANCELACIÓN DE SERVICIOS BÁSICOS - ENERGIA ELECTRICA</t>
  </si>
  <si>
    <t>CONTRATACION DEL SERVICIO DE RECARGA DE EXTINTORES PARA LA DIRECCION DISTRITAL QUITO CENTRO</t>
  </si>
  <si>
    <t>NÚMERO DE CONTRATACION DEL SERVICIO DE RECARGA DE EXTINTORES PARA LA DIRECCION DISTRITAL QUITO CENTRO CANCELADOS</t>
  </si>
  <si>
    <t>SERVICIO DE PUBLICACION DE CONVOCATORIA PARA CONTRATACION DEL SERVICIO DE ALIMENTACION PARA LOS CDIS DE ATENCION DIRECTA DE LA DIRECCION DISTRITAL QUITO CENTRO</t>
  </si>
  <si>
    <t>NÚMERO DE SERVICIO DE PUBLICACION DE CONVOCATORIA PARA CONTRATACION DEL SERVICIO DE ALIMENTACION PARA LOS CDIS DE ATENCION DIRECTA DE LA DIRECCION DISTRITAL QUITO CENTRO CANCELADOS</t>
  </si>
  <si>
    <t>CONTRATACION DEL SERVICIO DE ALIMENTACION PARA EL CDI APRENDIENDO A VIVIR DE LA DIRECCION DISTRITAL QUITO CENTRO</t>
  </si>
  <si>
    <t>NÚMERO DE CONTRATACION DEL SERVICIO DE ALIMENTACION PARA EL CDI APRENDIENDO A VIVIR DE LA DIRECCION DISTRITAL QUITO CENTRO CANCELADOS</t>
  </si>
  <si>
    <t>CONTRATACIÓN DEL SERVICIO DE MANTENIMIENTO PARA VEHÍCULOS DE LA DIRECCION DISTRITAL QUITO CENTRO</t>
  </si>
  <si>
    <t>NÚMERO DE CONTRATACIÓN DEL SERVICIO DE MANTENIMIENTO PARA VEHÍCULOS DE LA DIRECCION DISTRITAL QUITO CENTRO CANCELADOS</t>
  </si>
  <si>
    <t>CONTRATACIÓN DEL SERVICIO DE MANTENIMIENTO PARA EQUIPOS INFORMÁTICOS DE LA DIRECCION DISTRITAL QUITO CENTRO</t>
  </si>
  <si>
    <t>NÚMERO DE CONTRATACIÓN DEL SERVICIO DE MANTENIMIENTO PARA EQUIPOS INFORMÁTICOS DE LA DIRECCION DISTRITAL QUITO CENTRO CANCELADOS</t>
  </si>
  <si>
    <t>CONTRATACIÓN DEL SERVICIO DE COMBUSTIBLE Y LUBRICANTES PARA LA DIRECCION DISTRITAL QUITO CENTRO</t>
  </si>
  <si>
    <t>NÚMERO DE CONTRATACIÓN DEL SERVICIO DE COMBUSTIBLE Y LUBRICANTES PARA LA DIRECCION DISTRITAL QUITO CENTRO CANCELADOS</t>
  </si>
  <si>
    <t>ADQUISICIÓN DE MATERIALES DE OFICINA PARA LA DIRECCION DISTRITAL QUITO CENTRO</t>
  </si>
  <si>
    <t>NÚMERO DE ADQUISICIÓN DE MATERIALES DE OFICINA PARA LA DIRECCION DISTRITAL QUITO CENTRO CANCELADOS</t>
  </si>
  <si>
    <t>ADQUISICIÓN DE MATERIALES DE ASEO PARA LA DIRECCION DISTRITAL QUITO CENTRO</t>
  </si>
  <si>
    <t>NÚMERO DE ADQUISICIÓN DE MATERIALES DE ASEO PARA LA DIRECCION DISTRITAL QUITO CENTRO CANCELADOS</t>
  </si>
  <si>
    <t>ADQUISICION DE MATERIALES DE IMPRESIÓN (TONNERS) PARA LA DIRECCION DISTRITAL QUITO CENTRO</t>
  </si>
  <si>
    <t>NÚMERO DE ADQUISICION DE MATERIALES DE IMPRESIÓN (TONNERS) PARA LA DIRECCION DISTRITAL QUITO CENTRO CANCELADOS</t>
  </si>
  <si>
    <t>PAGO DE OBLIGACIONES POR RESPONSABILIDAD PATRONAL</t>
  </si>
  <si>
    <t>NÚMERO DE PAGO DE OBLIGACIONES POR RESPONSABILIDAD PATRONAL CANCELADAS</t>
  </si>
  <si>
    <t>CANCELACION A JUBILADOS PATRONALES DE LA DIRECCION DISTRITAL QUITO CENTRO</t>
  </si>
  <si>
    <t>NÚMERO DE JUBILADOS PATRONALES DE LA DIRECCION DISTRITAL QUITO CENTRO CANCELADOS</t>
  </si>
  <si>
    <t>NUMERO DE ROLES DE PAGOS GENERADOS</t>
  </si>
  <si>
    <t>CONTRATACION DEL  SERVICIO DE MANTENIMIENTO DE LOS CDIS DE ATENCION DIRECTA DE LA DIRECCION DISTRITAL QUITO CENTRO</t>
  </si>
  <si>
    <t>NÚMERO DE CONTRATACION DEL SERVICIO DE MANTENIMIENTO AL EDIFICIO DEL CDI DIRECTO</t>
  </si>
  <si>
    <t>5.-  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</t>
  </si>
  <si>
    <t>PASAJES AL INTERIOR A LOS TECNICOS DE ACOMPAÑAMIENTO FAMILIAR DE LA DIRECCION DISTRITAL QUITO CENTRO</t>
  </si>
  <si>
    <t>NÚMERO DE PASAJES AL INTERIOR A LOS TECNICOS DE ACOMPAÑAMIENTO FAMILIAR DE LA DIRECCION DISTRITAL QUITO CENTRO CANCELADOS</t>
  </si>
  <si>
    <t>CONTRATACIÓN DEL SERVICIO DE ALQUILER DE VEHÍCULOS PARA PLAN FAMILIA</t>
  </si>
  <si>
    <t>NÚMERO DEL SERVICIO DE ALQUILER DE VEHÍCULOS PARA PLAN FAMILIA CANCELADOS</t>
  </si>
  <si>
    <t>ADQUISICIÓN DE PRENDAS PARA LA IDENTIFICACIÓN DEL PERSONAL DE ACOMPAÑAMIENTO FAMILIAR EN SUS VISITAS DOMICILIARIAS DE LA DIRECCION DISTRITAL QUITO CENTRO</t>
  </si>
  <si>
    <t>NÚMERO DE PRENDAS PARA LA IDENTIFICACIÓN DEL PERSONAL DE ACOMPAÑAMIENTO FAMILIAR EN SUS VISITAS DOMICILIARIAS DE LA DIRECCION DISTRITAL QUITO CENTRO CANCELADOS</t>
  </si>
  <si>
    <t>ADQUISICION DE MATERIALES DE OFICINA ADQUIRIDOS PARA PLAN FAMILIA DE LA DIRECCION DISTRITAL QUITO CENTRO</t>
  </si>
  <si>
    <t>NÚMERO DE MATERIALES DE OFICINA ADQUIRIDOS PARA PLAN FAMILIA DE LA DIRECCION DISTRITAL QUITO CENTRO CANCELADOS</t>
  </si>
  <si>
    <t>ATENCION DOMICILIAR A PERSONAS ADULTAS MAYORES CON DISCAPACIDAD</t>
  </si>
  <si>
    <t>NUMERO DE CONVENIOS SUSCRITOS PARA LA ATENCION DOMICILIAR A PERSONAS ADULTAS MAYORES CON DISCAPACIDAD</t>
  </si>
  <si>
    <t xml:space="preserve">FIRMA DE CONVENIOS PARA ATENCION DOMICILIAR A PERSONAS ADULTAS MAYORES CON DISCAPACIDAD </t>
  </si>
  <si>
    <t xml:space="preserve">NÚMERO DE CONVENIOS PARA ATENCION DOMICILIAR A PERSONAS ADULTAS MAYORES CON DISCAPACIDAD FIRMADOS </t>
  </si>
  <si>
    <t>CENTROS DE ATENCION EN EL HOGAR Y LA COMUNIDAD</t>
  </si>
  <si>
    <t>NÚMERO DE CONVENIOS PARA ATENCIÓN A PERSONAS CON DISCAPACIDAD A TRAVES DE LA MODALIDAD ATENCION EN EL HOGAR Y LA COMUNIDAD - CONVENIOS CON TERCEROS FIRMADOS</t>
  </si>
  <si>
    <t>FIRMA DE CONVENIOS PARA ATENCIÓN A PERSONAS CON DISCAPACIDAD A TRAVES DE LA MODALIDAD CENTROS DE REFERENCIA Y ACOGIDA INCLUSIVOS - CONVENIOS CON TERCEROS</t>
  </si>
  <si>
    <t>NÚMERO DE  CONVENIOS PARA ATENCIÓN A PERSONAS CON DISCAPACIDAD A TRAVES DE LA MODALIDAD CENTROS DE REFERENCIA Y ACOGIDA INCLUSIVOS (CONVENIOS CON TERCEROS) FIRMADOS</t>
  </si>
  <si>
    <t>ATENCIÓN MODALIDADES ADULTO MAYOR</t>
  </si>
  <si>
    <t>CONTRATACION DEL SERVICIO DE EVENTOS PUBLICOS Y PROMOCIONALES PARA PERSONAS CON DISCAPACIDAD</t>
  </si>
  <si>
    <t>NÚMERO DE CONTRATACION DEL SERVICIO DE EVENTOS PUBLICOS Y PROMOCIONALES PARA PERSONAS CON DISCAPACIDAD CANCELADOS</t>
  </si>
  <si>
    <t>ADQUISICION DE PSAJES AL INTERIOR PARA TECNICOS DEL BJGL</t>
  </si>
  <si>
    <t>NÚMERO DE ADQUISICION DE PSAJES AL INTERIOR PARA TECNICOS DEL BJGL CANCELADOS</t>
  </si>
  <si>
    <t>PAGOS DE VIATICOS Y SUBSISTENCIAS A LOS TECNICOS DEL BJGL</t>
  </si>
  <si>
    <t>NÚMERO DE PAGOS DE VIATICOS Y SUBSISTENCIAS A LOS TECNICOS DEL BJGL CANCELADOS</t>
  </si>
  <si>
    <t>CONTRATACION DEL SERVICIO DE ARRENDAMIENTO DE VEHICULO PARA BJGL</t>
  </si>
  <si>
    <t>NÚMERO DE CONTRATACION DEL SERVICIO DE ARRENDAMIENTO DE VEHICULO PARA BJGL CANCELADOS</t>
  </si>
  <si>
    <t>CANCELACIÓN DE SERVICIOS DE ASEO</t>
  </si>
  <si>
    <t>NÚMERO DE SERVICIOS  DE ASEO  CANCELADOS</t>
  </si>
  <si>
    <t>NÚMERO DE PASAJES AL INTERIOR  CANCELADOS</t>
  </si>
  <si>
    <t>CANCELACIÓN DE VIATICOS Y SUSBSISTENCIAS</t>
  </si>
  <si>
    <t>NÚMERO DE VIATICOS Y SUSBSISTENCIAS CANCELADOS</t>
  </si>
  <si>
    <t>REALIZACION  DE MANTENIMIENTO Y REPARACION DE VEHICULOS  CANCELADOS</t>
  </si>
  <si>
    <t>NÚMERO DE  PAGOS  DE REALIZACION  DE MANTENIMIENTO Y REPARACION DE VEHICULOS  CANCELADOS</t>
  </si>
  <si>
    <t>NÚMERO DE PAGOS DE COMBUSTIBLES Y LUBRICANTES CANCELADOS</t>
  </si>
  <si>
    <t>ADQUISICÓN DE MATERIALES DE OFICINA</t>
  </si>
  <si>
    <t>NÚMERO DE PAGOS DE MATERIALES DE OFICINA CANCELADOS</t>
  </si>
  <si>
    <t>ADQUISICÓN DE MATERIALES DE ASEO</t>
  </si>
  <si>
    <t>NÚMERO DE PAGOS DE MATERIALES DE ASEO CANCELADOS</t>
  </si>
  <si>
    <t>ADQUISICION DE  REPUESTOS Y ACCESORIOS PARA LOS VEHICULOS DE  LA DDQS CANCELADOS</t>
  </si>
  <si>
    <t>NÚMERO DE  PAGOS  DE   REPUESTOS Y ACCESORIOS PARA LOS VEHICULOS DE  LA DDQS CANCELADOS</t>
  </si>
  <si>
    <t>CANCELACION DE COSTAS JUDICIALES Y TRAMITES NOTARIALES</t>
  </si>
  <si>
    <t>NÚMERO DE PAGOS  DE COSTAS JUDICIALES Y TRAMITES NÚMEROTARIALES</t>
  </si>
  <si>
    <t xml:space="preserve">CANCELACION POR JUBILACIONES PATRONALES  </t>
  </si>
  <si>
    <t xml:space="preserve">NUMERO DE PAGOS POR JUBILACIONES PATRONALES  </t>
  </si>
  <si>
    <t>MODALIDADES DE PROTECCIÓN ESPECIAL</t>
  </si>
  <si>
    <t>NÚMERO DE NIÑOS NIÑAS Y ADOLECENTES ATENDIDAS</t>
  </si>
  <si>
    <t>CANCELACIÓN  DE ALMACENAMIENTO, EMBALAJE, DESEMBALAJE, ENVASE, DESENVASE Y RECARGA DE EXTINTORES.</t>
  </si>
  <si>
    <t>NÚMERO DE  ALMACENAMIENTO, EMBALAJE, DESEMBALAJE, ENVASE, DESENVASE Y RECARGA DE EXTINTORES CANCELADOS.</t>
  </si>
  <si>
    <t>CANCELACIÓN DE EDICIÓN,  IMPRESIÓN,  REPRODUCCIÓN,  PUBLICACIONES,  SUSCRIPCIONES,  FOTOCOPIADO,  TRADUCCIÓN,  EMPASTADO, ENMARCACIÓN, SERIGRAFÍA, FOTOGRAFÍA, CARNETIZACIÓN, FILMACIÓN E IMÁGENES SATELITALES.</t>
  </si>
  <si>
    <t>NÚMERO DE  EDICIÓN,  IMPRESIÓN,  REPRODUCCIÓN,  PUBLICACIONES,  SUSCRIPCIONES,  FOTOCOPIADO,  TRADUCCIÓN,  EMPASTADO, ENMARCACIÓN, SERIGRAFÍA, FOTOGRAFÍA, CARNETIZACIÓN, FILMACIÓN E IMÁGENES SATELITALES CANCELADOS.</t>
  </si>
  <si>
    <t>CANCELACION DE  SERVICIOS  DE SEGURIDAD Y VIGILANCIA</t>
  </si>
  <si>
    <t>NÚMERO DE  PAGOS SERVICIOS  DE SEGURIDAD Y VIGILANCIA</t>
  </si>
  <si>
    <t>CANCELACION DE Servicio de Aseo -Lavado-Vestimenta de Trabajo- Fumigacion -Desinfeccion y Limpieza de las Instalaciones del Sector Publico</t>
  </si>
  <si>
    <t>NÚMERO de pagos de Servicio de Aseo -Lavado-Vestimenta de Trabajo- Fumigacion -Desinfeccion y Limpieza de las Instalaciones del Sector Publico</t>
  </si>
  <si>
    <t>CANCELACIÓN DE SERVICIOS DE VOLUNTARIADO.</t>
  </si>
  <si>
    <t>NÚMERO DE  SERVICIOS DE VOLUNTARIADO CANCELADOS.</t>
  </si>
  <si>
    <t>CANCELACION DE SERVICIO DE ALIMENTACION</t>
  </si>
  <si>
    <t>NÚMERO DE PAGO DE  SERVICIO DE ALIMENTACION</t>
  </si>
  <si>
    <t>ADQUISICION DE VESTUARIO Y LENCERIA PARA LOS USUARIOS DE LA CASA HOGAR ENRIQUEZ GALLO Y CAMPI DE YODER</t>
  </si>
  <si>
    <t>NÚMERO DE PAGOS DE VESTUARIO Y LENCERIA PARA LOS USUARIOS DE LOS CENTROS CAMPI DE YODER Y ENRÍQUEZ GALLO CANCELADOS</t>
  </si>
  <si>
    <t>ADQUISICION DE MATERIALES DE ASEO PARA LOS USUARIOS DE LA CASA HOGAR ENRIQUEZ GALLO Y CAMPI DE YODER</t>
  </si>
  <si>
    <t>NÚMERO DE PAGOS DE MATERIALES DE ASEO PARA LOS USUARIOS DE LOS CENTROS CAMPI DE YODER Y ENRÍQUEZ GALLO CANCELADOS</t>
  </si>
  <si>
    <t>Adquisición de  Insumos,Materiales y Suministros para Construcción, Electricidad, Plomería, Carpintería, SeñalizaciónVial, Navegación, Contra Incendios y Placas para la  CASA HOGAR ENRIQUEZ GALLO y CAMPI DE YODER</t>
  </si>
  <si>
    <t>NÚMERO de  Insumos,Materiales y Suministros para Construcción, Electricidad, Plomería, Carpintería, SeñalizaciónVial, Navegación, Contra Incendios y Placas para la  CASA HOGAR ENRIQUEZ GALLO y CAMPI DE YODER cancelados</t>
  </si>
  <si>
    <t>NÚMERO DE PAGO DEPASAJES AL INTERIOR</t>
  </si>
  <si>
    <t>CANCELACION DE VIATICOS</t>
  </si>
  <si>
    <t>NÚMERO DE PAGO VIATICOS</t>
  </si>
  <si>
    <t>CANCELACION DE Vehiculos Terrestres
(Arrendamiento)</t>
  </si>
  <si>
    <t>NÚMERO DE PAGO Vehiculos Terrestres
(Arrendamiento)</t>
  </si>
  <si>
    <t>Cancelación de Almacenamiento, Embalaje, Desembalaje, Envase, Desenvase y Recarga de Extintores</t>
  </si>
  <si>
    <t>Número de Almacenamiento, Embalaje, Desembalaje, Envase, Desenvase y Recarga de Extintores cancelados</t>
  </si>
  <si>
    <t>CANCELACION DE Servicio de Aseo -Lavado-
Vestimenta de Trabajo- Fumigacion -
Desinfeccion y Limpieza de las
Instalaciones del Sector Publico</t>
  </si>
  <si>
    <t>NUMERO DE PAGO Servicio de Aseo -Lavado-
Vestimenta de Trabajo- Fumigacion -
Desinfeccion y Limpieza de las
Instalaciones del Sector Publico</t>
  </si>
  <si>
    <t>NUMERO DE PAGO DE  SERVICIO DE ALIMENTACION</t>
  </si>
  <si>
    <t>CANCELACION DE EVENTOS PUBLICOS PROMOCIONALES</t>
  </si>
  <si>
    <t>NUMERO DE PAGO DE EVENTOS PUBLICOS PROMOCIONALES</t>
  </si>
  <si>
    <t>NUMERO DE PAGOS DE PASAJES AL INTERIOR</t>
  </si>
  <si>
    <t>CANCELACION DE VIATICOS Y SUBSISTENCIAS AL INTERIOR</t>
  </si>
  <si>
    <t>NUMERO DE PAGOS DE VIATICOS Y SUBSISTENCIAS AL INTERIOR</t>
  </si>
  <si>
    <t>CANCELACION DE Maquinarias y Equipos (Instalacion-
Mantenimiento y Reparacion)</t>
  </si>
  <si>
    <t>NUMERO DE PAGO Maquinarias y Equipos (Instalacion-
Mantenimiento y Reparacion)</t>
  </si>
  <si>
    <t>CANCELACION DE Mantenimiento y Reparacion de
Equipos y Sistemas Informaticos</t>
  </si>
  <si>
    <t>NUMERO DE PAGO Mantenimiento y Reparacion de
Equipos y Sistemas Informaticos</t>
  </si>
  <si>
    <t>CANCELACION DE Vestuario- Lenceria- Prendas de
Proteccion- y- Accesorios para
Uniformes Militares y Policiales- y-
Carpas</t>
  </si>
  <si>
    <t>NUMERO DE PAGO Vestuario- Lenceria- Prendas de
Proteccion- y- Accesorios para
Uniformes Militares y Policiales- y-
Carpas</t>
  </si>
  <si>
    <t>ADQUISICION DE COMBUSTIBLES Y LUBRICANTES Y ADITIVOS EN GENERA PARA MAQUINARIAS, PALNTAS ELECTRICAS EQUIPO Y OTROS, INCLUYE CONSUMO DE GAS</t>
  </si>
  <si>
    <t>NUMERO DE PAGOS  DE COMBUSTIBLES Y LUBRICANTES Y ADITIVOS EN GENERA PARA MAQUINARIAS, PALNTAS ELECTRICAS EQUIPO Y OTROS, INCLUYE CONSUMO DE GAS</t>
  </si>
  <si>
    <t>CANCELACION DE Materiales de Oficina</t>
  </si>
  <si>
    <t>NUMERO DE PAGO Materiales de Oficina</t>
  </si>
  <si>
    <t>CANCELACION DE Materiales de Aseo</t>
  </si>
  <si>
    <t>NUMERO DE PAGO Materiales de Aseo</t>
  </si>
  <si>
    <t>CANCELACION DE Medicamentos</t>
  </si>
  <si>
    <t>NUMERO DE PAGO Medicamentos</t>
  </si>
  <si>
    <t>Cancelación de Insumos,MaterialesySuministrosparaConstrucción,Electricidad,Plomería,Carpintería,SeñalizaciónVial,Navegación, Contra Incendios y Placas</t>
  </si>
  <si>
    <t>NUMERO de Insumos,MaterialesySuministrosparaConstrucción,Electricidad,Plomería,Carpintería,SeñalizaciónVial,Navegación, Contra Incendios y Placas, cancelados</t>
  </si>
  <si>
    <t>CANCELACION DE MATERIALES DIDACTICOS</t>
  </si>
  <si>
    <t>NUMERO DE PAGO DE MATERIALES DIDÁCTICOS</t>
  </si>
  <si>
    <t>CANCELACION DE Ayudas- Insumos y Accesorios para
Compensar Discapacidades</t>
  </si>
  <si>
    <t>NUMERO DE PAGO Ayudas- Insumos y Accesorios para
Compensar Discapacidades</t>
  </si>
  <si>
    <t>ADQUISICION DE DISPOSITIIVOS MEDICOS DE USO GENERAL PARA LOS USUARIOS DE LA CASA HOGAR ENRIQUEZ GALLO Y CAMPI DE YODER</t>
  </si>
  <si>
    <t>NUMERO DE PAGOS  DE DISPOSITIIVOS MEDICOS DE USO GENERAL PARA LOS USUARIOS DE LA CASA HOGAR ENRIQUEZ GALLO Y CAMPI DE YODER</t>
  </si>
  <si>
    <t>NUMERO DE PAGO Vehiculos Terrestres
(Arrendamiento)</t>
  </si>
  <si>
    <t>Administración De La Gestión Administrativa Financiera</t>
  </si>
  <si>
    <t>Gestión De Infraestructura</t>
  </si>
  <si>
    <t>Gestión De Asesoría Jurídica</t>
  </si>
  <si>
    <t>Gestión Del Conocimiento</t>
  </si>
  <si>
    <t>Gestión De Planificación</t>
  </si>
  <si>
    <t>Gestión De Comunicación Social</t>
  </si>
  <si>
    <t>Promoción, Fortalecimiento Y Desarrollo De Sistemas De Cuidado Y Corresposabilidad</t>
  </si>
  <si>
    <t>Gestion De Participacion Ciudadana</t>
  </si>
  <si>
    <t>Gestión De Riesgos</t>
  </si>
  <si>
    <t>Modalidades De Proteccion Especial Directos</t>
  </si>
  <si>
    <t>Modalidades De Proteccion Especial Indirectos</t>
  </si>
  <si>
    <t>Erradicacion Del Trabajo Infantil</t>
  </si>
  <si>
    <t>Erradicacion De La Mendicidad</t>
  </si>
  <si>
    <t>Rectoria Prevencion De Vulnerabilidad De Derechos</t>
  </si>
  <si>
    <t>Atención A La Movilidad Humana</t>
  </si>
  <si>
    <t>Gestión De La Respuesta Ante Eventos Adversos</t>
  </si>
  <si>
    <t>Centros Infantiles Del Buen Vivir Atencion Directa -Funcionamiento Operación Y Atencion De Unidades</t>
  </si>
  <si>
    <t>Centros Infantiles Del Buen Vivir Operados Por Terceros -Funcionamiento Operación Y Atencion De Unidades</t>
  </si>
  <si>
    <t>Creciendo Con Nuestros Hijos De Atención Directa Funcionamiento, Operación Y Atención Domiciliar</t>
  </si>
  <si>
    <t>Rectoria Y  Regulacion De La
Politica De Desarrollo 
Infantil Integral</t>
  </si>
  <si>
    <t>Asegurar Operacion Atencion Cibv Admin-Directa-Contribuir Desarr Integral Ninas-Ninos</t>
  </si>
  <si>
    <t>Asegurar La Operacion Y Atencion De Cibv  Administrados Por Prestacion De Servicios A Traves De Cooperantes  Para Contribuir Al Desarrollo Integral De Niñas Y Niños</t>
  </si>
  <si>
    <t>Comisiones Bancarias Pagadores Bce Bdh</t>
  </si>
  <si>
    <t>Comisiones Bancarias Cobertura De Contingencias</t>
  </si>
  <si>
    <t>Cobertura De Contingencias</t>
  </si>
  <si>
    <t>Inclusión Económica Y Movilidad Social</t>
  </si>
  <si>
    <t>Gestión De La Respuesta Amte Eventos Adversos</t>
  </si>
  <si>
    <t>Bono Exequial Por Fallecimientos</t>
  </si>
  <si>
    <t>Administracion De La Atencion Gerontologica</t>
  </si>
  <si>
    <t>Subvenciones A Instituciones Que Realizan Acciones Con Grupos De La Tercera Edad</t>
  </si>
  <si>
    <t xml:space="preserve">Subvenciones Para Contribuir El Cuidado De Las Personas Adultas Mayores  Atendidos  A Traves De  Terceros Sean Públicos O Privados </t>
  </si>
  <si>
    <t>Centros Directos Prestación De Servicio</t>
  </si>
  <si>
    <t>Centros Indirectos Prestación De Servicio</t>
  </si>
  <si>
    <t>Atención Domiciliaria Prestación De Servicio</t>
  </si>
  <si>
    <t xml:space="preserve">Prestacion  De Servicios  Intramurales  A  Traves  De  Centros Directos </t>
  </si>
  <si>
    <t>Prestación  De Servicios  Intramurales  A  Traves  De  Convenios</t>
  </si>
  <si>
    <t>Administración De La Atención Integral De La Juventud Y Adolescencia</t>
  </si>
  <si>
    <t>Garantizar La Inclusión Social, Derechos De Jóvenes</t>
  </si>
  <si>
    <t>Acompañamiento A Familias Beneficiarias Del Bono De Acogida, Alquiler Y Alimentación</t>
  </si>
  <si>
    <t>Gestión De La Respuesta Ante Eventos Adversos Bono De Alimentación</t>
  </si>
  <si>
    <t>Bono De Emergencia - Acogida Atacames</t>
  </si>
  <si>
    <t>Bono De Emergencia - Alimentación Atacames</t>
  </si>
  <si>
    <t>Bono De Reinserción Económica Y Social</t>
  </si>
  <si>
    <t>Bono De Acogida</t>
  </si>
  <si>
    <t>Bono De Alquiler</t>
  </si>
  <si>
    <t>Bono De Alimentación</t>
  </si>
  <si>
    <t>Reposición De Inmuebles Afectados Por El Terremoto</t>
  </si>
  <si>
    <t>Transferencias Monetarias Condicionadas BDH</t>
  </si>
  <si>
    <t>Transferencias Monetarias No Condicionadas PAM</t>
  </si>
  <si>
    <t>Transferencias Monetarias No Condicionadas PDD</t>
  </si>
  <si>
    <t xml:space="preserve"> Prestacion  De  Servicios   Extramurales  - Atención  En  Hogar  Y  Comunidad</t>
  </si>
  <si>
    <t>Reparación De CIBV</t>
  </si>
  <si>
    <t>Centros Circulos De Cuidado Recreacion Y Aprendizaje CRA Creciendo Con Nuestros Hijos CNH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</si>
</sst>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 * #,##0.00_ ;_ * \-#,##0.00_ ;_ * &quot;-&quot;??_ ;_ @_ "/>
    <numFmt numFmtId="165" formatCode="_-* #,##0.00\ _€_-;\-* #,##0.00\ _€_-;_-* &quot;-&quot;??\ _€_-;_-@_-"/>
    <numFmt numFmtId="166" formatCode="0.0000"/>
    <numFmt numFmtId="167" formatCode="_ &quot;$&quot;\ * #,##0.00_ ;_ &quot;$&quot;\ * \-#,##0.00_ ;_ &quot;$&quot;\ * &quot;-&quot;??_ ;_ @_ "/>
    <numFmt numFmtId="168" formatCode="#,##0.000"/>
    <numFmt numFmtId="169" formatCode="_(* #,##0.00_);_(* \(#,##0.00\);_(* \-??_);_(@_)"/>
    <numFmt numFmtId="170" formatCode="000"/>
  </numFmts>
  <fonts count="6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1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rgb="FF000000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4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22"/>
      <color theme="3"/>
      <name val="Calibri"/>
      <family val="2"/>
    </font>
    <font>
      <b/>
      <sz val="9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97DBB"/>
      <name val="Calibri"/>
      <family val="2"/>
      <scheme val="minor"/>
    </font>
    <font>
      <b/>
      <sz val="20"/>
      <color theme="3" tint="0.39997558519241921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22"/>
      <color theme="8" tint="-0.499984740745262"/>
      <name val="Calibri"/>
      <family val="2"/>
    </font>
    <font>
      <sz val="20"/>
      <color theme="8" tint="-0.499984740745262"/>
      <name val="Calibri"/>
      <family val="2"/>
      <scheme val="minor"/>
    </font>
    <font>
      <b/>
      <i/>
      <sz val="18"/>
      <color theme="9" tint="-0.249977111117893"/>
      <name val="Calibri"/>
      <family val="2"/>
      <scheme val="minor"/>
    </font>
    <font>
      <b/>
      <sz val="8"/>
      <name val="Calibri"/>
      <family val="2"/>
      <scheme val="minor"/>
    </font>
    <font>
      <b/>
      <sz val="22"/>
      <name val="Calibri"/>
      <family val="2"/>
    </font>
    <font>
      <b/>
      <sz val="2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6" tint="-0.499984740745262"/>
      <name val="Calibri"/>
      <family val="2"/>
      <scheme val="minor"/>
    </font>
    <font>
      <sz val="10"/>
      <color theme="6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theme="1"/>
      <name val="Arial"/>
      <family val="2"/>
    </font>
    <font>
      <b/>
      <sz val="8"/>
      <color theme="9" tint="-0.249977111117893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8"/>
      <color indexed="8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FFFF"/>
      </top>
      <bottom style="thick">
        <color rgb="FFFFFFFF"/>
      </bottom>
      <diagonal/>
    </border>
    <border>
      <left style="thin">
        <color indexed="64"/>
      </left>
      <right style="thin">
        <color indexed="64"/>
      </right>
      <top style="thick">
        <color rgb="FFFFFFFF"/>
      </top>
      <bottom style="thin">
        <color indexed="64"/>
      </bottom>
      <diagonal/>
    </border>
    <border>
      <left style="thin">
        <color indexed="64"/>
      </left>
      <right/>
      <top style="thick">
        <color rgb="FFFFFFFF"/>
      </top>
      <bottom style="thick">
        <color rgb="FFFFFFFF"/>
      </bottom>
      <diagonal/>
    </border>
    <border>
      <left style="thin">
        <color indexed="64"/>
      </left>
      <right/>
      <top style="thick">
        <color rgb="FFFFFFFF"/>
      </top>
      <bottom/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86">
    <xf numFmtId="0" fontId="0" fillId="0" borderId="0"/>
    <xf numFmtId="44" fontId="1" fillId="0" borderId="0" applyFont="0" applyFill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5" borderId="0" applyNumberFormat="0" applyBorder="0" applyAlignment="0" applyProtection="0"/>
    <xf numFmtId="0" fontId="11" fillId="17" borderId="1" applyNumberFormat="0" applyAlignment="0" applyProtection="0"/>
    <xf numFmtId="0" fontId="12" fillId="18" borderId="2" applyNumberFormat="0" applyAlignment="0" applyProtection="0"/>
    <xf numFmtId="0" fontId="13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9" fillId="0" borderId="0"/>
    <xf numFmtId="0" fontId="8" fillId="22" borderId="0" applyNumberFormat="0" applyBorder="0" applyAlignment="0" applyProtection="0"/>
    <xf numFmtId="0" fontId="15" fillId="8" borderId="1" applyNumberFormat="0" applyAlignment="0" applyProtection="0"/>
    <xf numFmtId="0" fontId="7" fillId="0" borderId="0"/>
    <xf numFmtId="0" fontId="16" fillId="4" borderId="0" applyNumberFormat="0" applyBorder="0" applyAlignment="0" applyProtection="0"/>
    <xf numFmtId="166" fontId="1" fillId="0" borderId="0" applyFont="0" applyFill="0" applyBorder="0" applyAlignment="0" applyProtection="0"/>
    <xf numFmtId="167" fontId="17" fillId="0" borderId="0"/>
    <xf numFmtId="4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7" fillId="0" borderId="0"/>
    <xf numFmtId="167" fontId="17" fillId="0" borderId="0"/>
    <xf numFmtId="167" fontId="17" fillId="0" borderId="0"/>
    <xf numFmtId="167" fontId="17" fillId="0" borderId="0"/>
    <xf numFmtId="165" fontId="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2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>
      <alignment vertical="top"/>
    </xf>
    <xf numFmtId="0" fontId="9" fillId="0" borderId="0" applyNumberFormat="0" applyFont="0" applyFill="0" applyBorder="0" applyAlignment="0" applyProtection="0"/>
    <xf numFmtId="0" fontId="19" fillId="0" borderId="0">
      <alignment vertical="top"/>
    </xf>
    <xf numFmtId="0" fontId="1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24" borderId="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0" fillId="17" borderId="5" applyNumberFormat="0" applyAlignment="0" applyProtection="0"/>
    <xf numFmtId="169" fontId="17" fillId="0" borderId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14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9" fontId="1" fillId="0" borderId="0" applyFont="0" applyFill="0" applyBorder="0" applyAlignment="0" applyProtection="0"/>
  </cellStyleXfs>
  <cellXfs count="194">
    <xf numFmtId="0" fontId="0" fillId="0" borderId="0" xfId="0"/>
    <xf numFmtId="0" fontId="3" fillId="0" borderId="0" xfId="0" applyFont="1" applyFill="1" applyBorder="1" applyAlignment="1">
      <alignment vertical="center" wrapText="1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center" wrapText="1"/>
    </xf>
    <xf numFmtId="0" fontId="3" fillId="0" borderId="0" xfId="0" applyFont="1" applyFill="1"/>
    <xf numFmtId="0" fontId="28" fillId="25" borderId="0" xfId="0" applyFont="1" applyFill="1" applyAlignment="1">
      <alignment vertical="top" wrapText="1"/>
    </xf>
    <xf numFmtId="0" fontId="28" fillId="0" borderId="0" xfId="0" applyFont="1" applyFill="1" applyAlignment="1">
      <alignment vertical="center" wrapText="1"/>
    </xf>
    <xf numFmtId="0" fontId="28" fillId="25" borderId="0" xfId="0" applyFont="1" applyFill="1" applyAlignment="1">
      <alignment vertical="center" wrapText="1"/>
    </xf>
    <xf numFmtId="0" fontId="29" fillId="0" borderId="0" xfId="0" applyFont="1" applyAlignment="1">
      <alignment vertical="center" wrapText="1"/>
    </xf>
    <xf numFmtId="0" fontId="29" fillId="0" borderId="0" xfId="0" applyFont="1" applyFill="1" applyAlignment="1">
      <alignment vertical="center" wrapText="1"/>
    </xf>
    <xf numFmtId="0" fontId="29" fillId="0" borderId="0" xfId="0" applyFont="1" applyAlignment="1">
      <alignment horizontal="center" vertical="center" wrapText="1"/>
    </xf>
    <xf numFmtId="4" fontId="30" fillId="0" borderId="0" xfId="0" applyNumberFormat="1" applyFont="1" applyAlignment="1">
      <alignment vertical="center" wrapText="1"/>
    </xf>
    <xf numFmtId="4" fontId="29" fillId="0" borderId="0" xfId="0" applyNumberFormat="1" applyFont="1" applyAlignment="1">
      <alignment vertical="center" wrapText="1"/>
    </xf>
    <xf numFmtId="44" fontId="30" fillId="0" borderId="0" xfId="1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49" fontId="4" fillId="0" borderId="0" xfId="0" applyNumberFormat="1" applyFont="1" applyFill="1" applyAlignment="1">
      <alignment wrapText="1"/>
    </xf>
    <xf numFmtId="0" fontId="3" fillId="0" borderId="0" xfId="0" applyFont="1" applyFill="1" applyBorder="1" applyAlignment="1">
      <alignment wrapText="1"/>
    </xf>
    <xf numFmtId="49" fontId="4" fillId="0" borderId="0" xfId="0" applyNumberFormat="1" applyFont="1" applyFill="1"/>
    <xf numFmtId="0" fontId="3" fillId="0" borderId="0" xfId="0" applyFont="1" applyFill="1" applyAlignment="1">
      <alignment wrapText="1"/>
    </xf>
    <xf numFmtId="0" fontId="0" fillId="0" borderId="0" xfId="0" applyFill="1"/>
    <xf numFmtId="0" fontId="6" fillId="0" borderId="0" xfId="0" applyFont="1" applyFill="1" applyBorder="1" applyAlignment="1">
      <alignment vertical="center" wrapText="1"/>
    </xf>
    <xf numFmtId="0" fontId="3" fillId="0" borderId="0" xfId="0" applyFont="1" applyFill="1" applyBorder="1"/>
    <xf numFmtId="0" fontId="0" fillId="0" borderId="0" xfId="0" applyAlignment="1">
      <alignment horizontal="center"/>
    </xf>
    <xf numFmtId="0" fontId="34" fillId="0" borderId="0" xfId="0" applyFont="1"/>
    <xf numFmtId="0" fontId="0" fillId="2" borderId="0" xfId="0" applyFill="1"/>
    <xf numFmtId="0" fontId="5" fillId="26" borderId="0" xfId="0" applyFont="1" applyFill="1" applyAlignment="1">
      <alignment vertical="center"/>
    </xf>
    <xf numFmtId="0" fontId="3" fillId="0" borderId="0" xfId="0" applyFont="1"/>
    <xf numFmtId="0" fontId="3" fillId="27" borderId="0" xfId="0" applyFont="1" applyFill="1"/>
    <xf numFmtId="0" fontId="5" fillId="27" borderId="0" xfId="0" applyFont="1" applyFill="1" applyAlignment="1">
      <alignment vertical="center"/>
    </xf>
    <xf numFmtId="0" fontId="2" fillId="0" borderId="0" xfId="0" applyFont="1" applyFill="1"/>
    <xf numFmtId="0" fontId="37" fillId="0" borderId="0" xfId="0" applyFont="1" applyFill="1" applyAlignment="1">
      <alignment vertical="center"/>
    </xf>
    <xf numFmtId="0" fontId="38" fillId="0" borderId="0" xfId="0" applyFont="1" applyFill="1"/>
    <xf numFmtId="0" fontId="33" fillId="25" borderId="10" xfId="0" applyFont="1" applyFill="1" applyBorder="1" applyAlignment="1">
      <alignment vertical="center" wrapText="1"/>
    </xf>
    <xf numFmtId="0" fontId="38" fillId="25" borderId="11" xfId="0" applyFont="1" applyFill="1" applyBorder="1" applyAlignment="1">
      <alignment vertical="center" wrapText="1"/>
    </xf>
    <xf numFmtId="0" fontId="38" fillId="25" borderId="13" xfId="0" applyFont="1" applyFill="1" applyBorder="1" applyAlignment="1">
      <alignment vertical="center" wrapText="1"/>
    </xf>
    <xf numFmtId="0" fontId="3" fillId="0" borderId="0" xfId="0" applyFont="1" applyFill="1" applyAlignment="1">
      <alignment horizontal="left" vertical="center"/>
    </xf>
    <xf numFmtId="0" fontId="37" fillId="27" borderId="0" xfId="0" applyFont="1" applyFill="1" applyAlignment="1">
      <alignment vertical="center"/>
    </xf>
    <xf numFmtId="0" fontId="2" fillId="27" borderId="0" xfId="0" applyFont="1" applyFill="1"/>
    <xf numFmtId="49" fontId="27" fillId="27" borderId="0" xfId="42" applyNumberFormat="1" applyFont="1" applyFill="1"/>
    <xf numFmtId="49" fontId="27" fillId="27" borderId="0" xfId="50" applyNumberFormat="1" applyFont="1" applyFill="1"/>
    <xf numFmtId="0" fontId="35" fillId="29" borderId="10" xfId="0" applyFont="1" applyFill="1" applyBorder="1" applyAlignment="1">
      <alignment horizontal="center" vertical="center" wrapText="1"/>
    </xf>
    <xf numFmtId="0" fontId="36" fillId="25" borderId="0" xfId="0" applyFont="1" applyFill="1" applyAlignment="1">
      <alignment vertical="center" wrapText="1"/>
    </xf>
    <xf numFmtId="0" fontId="40" fillId="0" borderId="0" xfId="0" applyFont="1" applyFill="1" applyAlignment="1">
      <alignment vertical="center"/>
    </xf>
    <xf numFmtId="0" fontId="33" fillId="0" borderId="0" xfId="0" applyFont="1" applyAlignment="1">
      <alignment vertical="center"/>
    </xf>
    <xf numFmtId="0" fontId="0" fillId="2" borderId="0" xfId="0" applyFill="1" applyProtection="1">
      <protection locked="0"/>
    </xf>
    <xf numFmtId="0" fontId="0" fillId="0" borderId="0" xfId="0" applyProtection="1">
      <protection locked="0"/>
    </xf>
    <xf numFmtId="4" fontId="32" fillId="32" borderId="0" xfId="1" applyNumberFormat="1" applyFont="1" applyFill="1" applyBorder="1" applyAlignment="1">
      <alignment horizontal="center" vertical="center" wrapText="1"/>
    </xf>
    <xf numFmtId="0" fontId="28" fillId="25" borderId="0" xfId="0" applyFont="1" applyFill="1" applyAlignment="1" applyProtection="1">
      <alignment vertical="top" wrapText="1"/>
      <protection hidden="1"/>
    </xf>
    <xf numFmtId="0" fontId="0" fillId="2" borderId="0" xfId="0" applyFill="1" applyProtection="1">
      <protection hidden="1"/>
    </xf>
    <xf numFmtId="0" fontId="0" fillId="0" borderId="0" xfId="0" applyAlignment="1">
      <alignment vertical="center"/>
    </xf>
    <xf numFmtId="0" fontId="44" fillId="0" borderId="0" xfId="0" applyFont="1" applyFill="1"/>
    <xf numFmtId="0" fontId="0" fillId="31" borderId="0" xfId="0" applyFill="1"/>
    <xf numFmtId="0" fontId="3" fillId="31" borderId="0" xfId="0" applyFont="1" applyFill="1"/>
    <xf numFmtId="0" fontId="0" fillId="0" borderId="0" xfId="0" applyAlignment="1">
      <alignment horizontal="left" vertical="center"/>
    </xf>
    <xf numFmtId="0" fontId="42" fillId="25" borderId="0" xfId="0" applyFont="1" applyFill="1" applyAlignment="1">
      <alignment horizontal="center" vertical="center"/>
    </xf>
    <xf numFmtId="0" fontId="43" fillId="0" borderId="0" xfId="0" applyFont="1" applyFill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0" fontId="39" fillId="0" borderId="0" xfId="0" applyFont="1" applyBorder="1" applyAlignment="1">
      <alignment horizontal="left" vertical="center" wrapText="1"/>
    </xf>
    <xf numFmtId="4" fontId="32" fillId="33" borderId="10" xfId="0" applyNumberFormat="1" applyFont="1" applyFill="1" applyBorder="1" applyAlignment="1">
      <alignment horizontal="center" vertical="center" wrapText="1"/>
    </xf>
    <xf numFmtId="4" fontId="32" fillId="33" borderId="11" xfId="0" applyNumberFormat="1" applyFont="1" applyFill="1" applyBorder="1" applyAlignment="1">
      <alignment horizontal="center" vertical="center" wrapText="1"/>
    </xf>
    <xf numFmtId="4" fontId="32" fillId="33" borderId="10" xfId="1" applyNumberFormat="1" applyFont="1" applyFill="1" applyBorder="1" applyAlignment="1">
      <alignment horizontal="center" vertical="center" wrapText="1"/>
    </xf>
    <xf numFmtId="0" fontId="32" fillId="33" borderId="10" xfId="0" applyNumberFormat="1" applyFont="1" applyFill="1" applyBorder="1" applyAlignment="1">
      <alignment horizontal="center" vertical="center" wrapText="1"/>
    </xf>
    <xf numFmtId="4" fontId="45" fillId="30" borderId="10" xfId="0" applyNumberFormat="1" applyFont="1" applyFill="1" applyBorder="1" applyAlignment="1">
      <alignment horizontal="center" vertical="center" wrapText="1"/>
    </xf>
    <xf numFmtId="0" fontId="48" fillId="0" borderId="20" xfId="0" applyFont="1" applyBorder="1" applyAlignment="1">
      <alignment vertical="center" wrapText="1"/>
    </xf>
    <xf numFmtId="0" fontId="45" fillId="30" borderId="10" xfId="0" applyFont="1" applyFill="1" applyBorder="1" applyAlignment="1">
      <alignment horizontal="center" vertical="center" wrapText="1"/>
    </xf>
    <xf numFmtId="0" fontId="32" fillId="33" borderId="10" xfId="0" applyFont="1" applyFill="1" applyBorder="1" applyAlignment="1">
      <alignment horizontal="center" vertical="center" wrapText="1"/>
    </xf>
    <xf numFmtId="0" fontId="49" fillId="0" borderId="0" xfId="0" applyFont="1" applyBorder="1" applyAlignment="1">
      <alignment vertical="center" wrapText="1"/>
    </xf>
    <xf numFmtId="14" fontId="50" fillId="0" borderId="0" xfId="0" applyNumberFormat="1" applyFont="1" applyBorder="1" applyAlignment="1" applyProtection="1">
      <alignment horizontal="center" vertical="center" wrapText="1"/>
      <protection locked="0"/>
    </xf>
    <xf numFmtId="0" fontId="33" fillId="0" borderId="0" xfId="0" applyFont="1"/>
    <xf numFmtId="0" fontId="33" fillId="0" borderId="0" xfId="0" applyFont="1" applyAlignment="1">
      <alignment vertical="center" wrapText="1"/>
    </xf>
    <xf numFmtId="0" fontId="33" fillId="0" borderId="0" xfId="0" applyFont="1" applyFill="1" applyAlignment="1">
      <alignment vertical="center" wrapText="1"/>
    </xf>
    <xf numFmtId="0" fontId="33" fillId="0" borderId="0" xfId="0" applyFont="1" applyAlignment="1">
      <alignment horizontal="center" vertical="center" wrapText="1"/>
    </xf>
    <xf numFmtId="4" fontId="38" fillId="0" borderId="0" xfId="0" applyNumberFormat="1" applyFont="1" applyAlignment="1">
      <alignment vertical="center" wrapText="1"/>
    </xf>
    <xf numFmtId="4" fontId="33" fillId="0" borderId="0" xfId="0" applyNumberFormat="1" applyFont="1" applyAlignment="1">
      <alignment vertical="center" wrapText="1"/>
    </xf>
    <xf numFmtId="0" fontId="33" fillId="0" borderId="0" xfId="0" applyFont="1" applyFill="1"/>
    <xf numFmtId="0" fontId="51" fillId="0" borderId="0" xfId="0" applyFont="1" applyFill="1"/>
    <xf numFmtId="44" fontId="32" fillId="34" borderId="21" xfId="1" applyFont="1" applyFill="1" applyBorder="1" applyAlignment="1">
      <alignment horizontal="center" vertical="center" wrapText="1"/>
    </xf>
    <xf numFmtId="17" fontId="45" fillId="30" borderId="10" xfId="0" applyNumberFormat="1" applyFont="1" applyFill="1" applyBorder="1" applyAlignment="1">
      <alignment horizontal="center" vertical="center" wrapText="1"/>
    </xf>
    <xf numFmtId="0" fontId="52" fillId="0" borderId="0" xfId="0" applyFont="1" applyAlignment="1" applyProtection="1">
      <alignment vertical="center" wrapText="1"/>
      <protection locked="0"/>
    </xf>
    <xf numFmtId="0" fontId="52" fillId="0" borderId="0" xfId="0" applyFont="1" applyAlignment="1" applyProtection="1">
      <alignment vertical="center" wrapText="1"/>
      <protection hidden="1"/>
    </xf>
    <xf numFmtId="0" fontId="52" fillId="0" borderId="0" xfId="0" applyFont="1" applyAlignment="1" applyProtection="1">
      <alignment vertical="center" wrapText="1"/>
      <protection locked="0" hidden="1"/>
    </xf>
    <xf numFmtId="0" fontId="52" fillId="0" borderId="0" xfId="0" applyNumberFormat="1" applyFont="1" applyAlignment="1" applyProtection="1">
      <alignment vertical="center" wrapText="1"/>
      <protection hidden="1"/>
    </xf>
    <xf numFmtId="0" fontId="52" fillId="0" borderId="0" xfId="0" applyNumberFormat="1" applyFont="1" applyAlignment="1" applyProtection="1">
      <alignment vertical="center" wrapText="1"/>
      <protection locked="0"/>
    </xf>
    <xf numFmtId="1" fontId="52" fillId="0" borderId="0" xfId="0" applyNumberFormat="1" applyFont="1" applyAlignment="1" applyProtection="1">
      <alignment vertical="center" wrapText="1"/>
      <protection locked="0"/>
    </xf>
    <xf numFmtId="1" fontId="52" fillId="0" borderId="0" xfId="85" applyNumberFormat="1" applyFont="1" applyAlignment="1" applyProtection="1">
      <alignment vertical="center" wrapText="1"/>
      <protection locked="0"/>
    </xf>
    <xf numFmtId="0" fontId="52" fillId="0" borderId="0" xfId="0" applyFont="1" applyAlignment="1" applyProtection="1">
      <alignment horizontal="center" vertical="center" wrapText="1"/>
      <protection hidden="1"/>
    </xf>
    <xf numFmtId="0" fontId="52" fillId="0" borderId="0" xfId="0" applyFont="1" applyAlignment="1" applyProtection="1">
      <alignment horizontal="center" vertical="center" wrapText="1"/>
      <protection locked="0"/>
    </xf>
    <xf numFmtId="4" fontId="31" fillId="0" borderId="0" xfId="0" applyNumberFormat="1" applyFont="1" applyAlignment="1" applyProtection="1">
      <alignment vertical="center" wrapText="1"/>
      <protection locked="0"/>
    </xf>
    <xf numFmtId="4" fontId="52" fillId="0" borderId="0" xfId="0" applyNumberFormat="1" applyFont="1" applyAlignment="1" applyProtection="1">
      <alignment vertical="center" wrapText="1"/>
      <protection locked="0"/>
    </xf>
    <xf numFmtId="4" fontId="31" fillId="0" borderId="0" xfId="0" applyNumberFormat="1" applyFont="1" applyAlignment="1" applyProtection="1">
      <alignment vertical="center" wrapText="1"/>
    </xf>
    <xf numFmtId="0" fontId="31" fillId="0" borderId="0" xfId="0" applyFont="1" applyAlignment="1" applyProtection="1">
      <alignment horizontal="center" vertical="center" wrapText="1"/>
      <protection hidden="1"/>
    </xf>
    <xf numFmtId="0" fontId="52" fillId="0" borderId="0" xfId="0" applyFont="1" applyAlignment="1" applyProtection="1">
      <alignment wrapText="1"/>
      <protection hidden="1"/>
    </xf>
    <xf numFmtId="0" fontId="52" fillId="0" borderId="0" xfId="0" applyFont="1" applyFill="1" applyProtection="1">
      <protection hidden="1"/>
    </xf>
    <xf numFmtId="0" fontId="52" fillId="0" borderId="0" xfId="0" applyFont="1" applyAlignment="1" applyProtection="1">
      <alignment vertical="center" wrapText="1"/>
    </xf>
    <xf numFmtId="0" fontId="52" fillId="0" borderId="0" xfId="0" applyNumberFormat="1" applyFont="1" applyAlignment="1" applyProtection="1">
      <alignment horizontal="center" vertical="center" wrapText="1"/>
    </xf>
    <xf numFmtId="0" fontId="52" fillId="0" borderId="0" xfId="0" applyFont="1" applyAlignment="1" applyProtection="1">
      <alignment horizontal="center" vertical="center" wrapText="1"/>
    </xf>
    <xf numFmtId="0" fontId="52" fillId="0" borderId="0" xfId="0" applyNumberFormat="1" applyFont="1" applyAlignment="1" applyProtection="1">
      <alignment vertical="center" wrapText="1"/>
    </xf>
    <xf numFmtId="4" fontId="38" fillId="0" borderId="10" xfId="0" applyNumberFormat="1" applyFont="1" applyBorder="1" applyAlignment="1" applyProtection="1">
      <alignment vertical="center" wrapText="1"/>
    </xf>
    <xf numFmtId="0" fontId="31" fillId="0" borderId="0" xfId="0" applyFont="1" applyAlignment="1" applyProtection="1">
      <alignment horizontal="center" vertical="center" wrapText="1"/>
    </xf>
    <xf numFmtId="0" fontId="52" fillId="0" borderId="0" xfId="0" applyFont="1" applyAlignment="1" applyProtection="1">
      <alignment wrapText="1"/>
    </xf>
    <xf numFmtId="0" fontId="46" fillId="25" borderId="0" xfId="0" applyFont="1" applyFill="1" applyAlignment="1">
      <alignment horizontal="center" vertical="center"/>
    </xf>
    <xf numFmtId="0" fontId="47" fillId="0" borderId="0" xfId="0" applyFont="1" applyFill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4" fontId="32" fillId="34" borderId="22" xfId="0" applyNumberFormat="1" applyFont="1" applyFill="1" applyBorder="1" applyAlignment="1">
      <alignment horizontal="center" vertical="center" wrapText="1"/>
    </xf>
    <xf numFmtId="4" fontId="32" fillId="34" borderId="23" xfId="0" applyNumberFormat="1" applyFont="1" applyFill="1" applyBorder="1" applyAlignment="1">
      <alignment horizontal="center" vertical="center" wrapText="1"/>
    </xf>
    <xf numFmtId="4" fontId="32" fillId="34" borderId="24" xfId="0" applyNumberFormat="1" applyFont="1" applyFill="1" applyBorder="1" applyAlignment="1">
      <alignment horizontal="center" vertical="center" wrapText="1"/>
    </xf>
    <xf numFmtId="4" fontId="32" fillId="34" borderId="25" xfId="0" applyNumberFormat="1" applyFont="1" applyFill="1" applyBorder="1" applyAlignment="1">
      <alignment horizontal="center" vertical="center" wrapText="1"/>
    </xf>
    <xf numFmtId="0" fontId="45" fillId="30" borderId="10" xfId="0" applyFont="1" applyFill="1" applyBorder="1" applyAlignment="1">
      <alignment horizontal="center" vertical="center" wrapText="1"/>
    </xf>
    <xf numFmtId="0" fontId="32" fillId="33" borderId="10" xfId="0" applyFont="1" applyFill="1" applyBorder="1" applyAlignment="1">
      <alignment horizontal="center" vertical="center" wrapText="1"/>
    </xf>
    <xf numFmtId="0" fontId="32" fillId="33" borderId="11" xfId="0" applyFont="1" applyFill="1" applyBorder="1" applyAlignment="1">
      <alignment horizontal="center" vertical="center" wrapText="1"/>
    </xf>
    <xf numFmtId="0" fontId="39" fillId="0" borderId="0" xfId="0" applyFont="1" applyBorder="1" applyAlignment="1">
      <alignment horizontal="left" vertical="center" wrapText="1"/>
    </xf>
    <xf numFmtId="0" fontId="45" fillId="30" borderId="11" xfId="0" applyFont="1" applyFill="1" applyBorder="1" applyAlignment="1">
      <alignment horizontal="center" wrapText="1"/>
    </xf>
    <xf numFmtId="0" fontId="45" fillId="30" borderId="12" xfId="0" applyFont="1" applyFill="1" applyBorder="1" applyAlignment="1">
      <alignment horizontal="center" wrapText="1"/>
    </xf>
    <xf numFmtId="0" fontId="45" fillId="30" borderId="13" xfId="0" applyFont="1" applyFill="1" applyBorder="1" applyAlignment="1">
      <alignment horizontal="center" wrapText="1"/>
    </xf>
    <xf numFmtId="0" fontId="3" fillId="0" borderId="0" xfId="0" applyFont="1" applyFill="1" applyAlignment="1"/>
    <xf numFmtId="0" fontId="53" fillId="0" borderId="0" xfId="0" applyFont="1" applyFill="1" applyAlignment="1">
      <alignment horizontal="center" vertical="center"/>
    </xf>
    <xf numFmtId="0" fontId="51" fillId="27" borderId="0" xfId="0" applyFont="1" applyFill="1"/>
    <xf numFmtId="0" fontId="51" fillId="28" borderId="0" xfId="0" applyFont="1" applyFill="1"/>
    <xf numFmtId="0" fontId="51" fillId="0" borderId="0" xfId="0" applyFont="1"/>
    <xf numFmtId="49" fontId="54" fillId="28" borderId="0" xfId="0" applyNumberFormat="1" applyFont="1" applyFill="1" applyAlignment="1">
      <alignment wrapText="1"/>
    </xf>
    <xf numFmtId="0" fontId="51" fillId="0" borderId="0" xfId="0" applyFont="1" applyFill="1" applyAlignment="1">
      <alignment wrapText="1"/>
    </xf>
    <xf numFmtId="0" fontId="55" fillId="0" borderId="0" xfId="0" applyFont="1" applyFill="1" applyAlignment="1">
      <alignment vertical="center"/>
    </xf>
    <xf numFmtId="0" fontId="53" fillId="0" borderId="0" xfId="0" applyFont="1" applyFill="1" applyAlignment="1">
      <alignment horizontal="center" vertical="center" wrapText="1"/>
    </xf>
    <xf numFmtId="0" fontId="51" fillId="28" borderId="0" xfId="0" applyFont="1" applyFill="1" applyBorder="1" applyAlignment="1">
      <alignment wrapText="1"/>
    </xf>
    <xf numFmtId="0" fontId="55" fillId="26" borderId="0" xfId="0" applyFont="1" applyFill="1" applyAlignment="1">
      <alignment vertical="center"/>
    </xf>
    <xf numFmtId="49" fontId="54" fillId="0" borderId="0" xfId="0" applyNumberFormat="1" applyFont="1" applyFill="1" applyAlignment="1">
      <alignment wrapText="1"/>
    </xf>
    <xf numFmtId="0" fontId="55" fillId="0" borderId="0" xfId="0" applyFont="1" applyFill="1" applyAlignment="1">
      <alignment vertical="center" wrapText="1"/>
    </xf>
    <xf numFmtId="0" fontId="51" fillId="28" borderId="0" xfId="0" applyFont="1" applyFill="1" applyBorder="1" applyAlignment="1">
      <alignment vertical="center" wrapText="1"/>
    </xf>
    <xf numFmtId="49" fontId="54" fillId="28" borderId="0" xfId="0" applyNumberFormat="1" applyFont="1" applyFill="1" applyAlignment="1">
      <alignment vertical="top" wrapText="1"/>
    </xf>
    <xf numFmtId="49" fontId="54" fillId="28" borderId="0" xfId="0" applyNumberFormat="1" applyFont="1" applyFill="1"/>
    <xf numFmtId="0" fontId="55" fillId="27" borderId="0" xfId="0" applyFont="1" applyFill="1" applyAlignment="1">
      <alignment vertical="center"/>
    </xf>
    <xf numFmtId="0" fontId="53" fillId="27" borderId="0" xfId="0" applyFont="1" applyFill="1" applyAlignment="1">
      <alignment horizontal="center" vertical="center" wrapText="1"/>
    </xf>
    <xf numFmtId="49" fontId="54" fillId="27" borderId="0" xfId="0" applyNumberFormat="1" applyFont="1" applyFill="1" applyAlignment="1">
      <alignment wrapText="1"/>
    </xf>
    <xf numFmtId="0" fontId="51" fillId="27" borderId="0" xfId="0" applyFont="1" applyFill="1" applyBorder="1" applyAlignment="1">
      <alignment wrapText="1"/>
    </xf>
    <xf numFmtId="0" fontId="51" fillId="27" borderId="0" xfId="0" applyFont="1" applyFill="1" applyBorder="1" applyAlignment="1">
      <alignment vertical="center" wrapText="1"/>
    </xf>
    <xf numFmtId="49" fontId="54" fillId="27" borderId="0" xfId="0" applyNumberFormat="1" applyFont="1" applyFill="1"/>
    <xf numFmtId="0" fontId="56" fillId="0" borderId="0" xfId="0" applyFont="1"/>
    <xf numFmtId="0" fontId="57" fillId="0" borderId="0" xfId="0" applyFont="1" applyFill="1"/>
    <xf numFmtId="0" fontId="51" fillId="0" borderId="0" xfId="0" applyFont="1" applyAlignment="1">
      <alignment vertical="center"/>
    </xf>
    <xf numFmtId="0" fontId="51" fillId="25" borderId="0" xfId="0" applyFont="1" applyFill="1" applyAlignment="1">
      <alignment vertical="center"/>
    </xf>
    <xf numFmtId="0" fontId="53" fillId="0" borderId="0" xfId="0" applyFont="1" applyFill="1"/>
    <xf numFmtId="0" fontId="51" fillId="31" borderId="0" xfId="0" applyFont="1" applyFill="1" applyAlignment="1">
      <alignment vertical="center"/>
    </xf>
    <xf numFmtId="0" fontId="53" fillId="30" borderId="11" xfId="0" applyFont="1" applyFill="1" applyBorder="1" applyAlignment="1">
      <alignment vertical="center" wrapText="1"/>
    </xf>
    <xf numFmtId="0" fontId="53" fillId="25" borderId="12" xfId="0" applyFont="1" applyFill="1" applyBorder="1" applyAlignment="1">
      <alignment vertical="center" wrapText="1"/>
    </xf>
    <xf numFmtId="0" fontId="51" fillId="30" borderId="10" xfId="0" applyFont="1" applyFill="1" applyBorder="1" applyAlignment="1">
      <alignment vertical="center" wrapText="1"/>
    </xf>
    <xf numFmtId="0" fontId="51" fillId="30" borderId="0" xfId="0" applyFont="1" applyFill="1"/>
    <xf numFmtId="0" fontId="53" fillId="27" borderId="0" xfId="0" applyFont="1" applyFill="1"/>
    <xf numFmtId="49" fontId="51" fillId="0" borderId="0" xfId="0" quotePrefix="1" applyNumberFormat="1" applyFont="1" applyFill="1"/>
    <xf numFmtId="49" fontId="51" fillId="0" borderId="0" xfId="0" applyNumberFormat="1" applyFont="1" applyFill="1"/>
    <xf numFmtId="0" fontId="58" fillId="0" borderId="0" xfId="0" applyFont="1" applyFill="1" applyAlignment="1">
      <alignment vertical="center"/>
    </xf>
    <xf numFmtId="0" fontId="51" fillId="0" borderId="0" xfId="0" applyFont="1" applyFill="1" applyAlignment="1">
      <alignment vertical="center"/>
    </xf>
    <xf numFmtId="0" fontId="51" fillId="27" borderId="0" xfId="0" quotePrefix="1" applyFont="1" applyFill="1" applyAlignment="1">
      <alignment vertical="center"/>
    </xf>
    <xf numFmtId="49" fontId="55" fillId="27" borderId="0" xfId="0" quotePrefix="1" applyNumberFormat="1" applyFont="1" applyFill="1" applyAlignment="1">
      <alignment vertical="center"/>
    </xf>
    <xf numFmtId="0" fontId="51" fillId="27" borderId="0" xfId="0" applyFont="1" applyFill="1" applyAlignment="1">
      <alignment vertical="center"/>
    </xf>
    <xf numFmtId="0" fontId="55" fillId="27" borderId="0" xfId="0" applyNumberFormat="1" applyFont="1" applyFill="1" applyAlignment="1">
      <alignment vertical="center" wrapText="1"/>
    </xf>
    <xf numFmtId="49" fontId="55" fillId="27" borderId="0" xfId="0" applyNumberFormat="1" applyFont="1" applyFill="1" applyAlignment="1">
      <alignment vertical="center"/>
    </xf>
    <xf numFmtId="0" fontId="51" fillId="27" borderId="0" xfId="0" applyFont="1" applyFill="1" applyAlignment="1">
      <alignment horizontal="left" vertical="center"/>
    </xf>
    <xf numFmtId="170" fontId="54" fillId="27" borderId="14" xfId="0" quotePrefix="1" applyNumberFormat="1" applyFont="1" applyFill="1" applyBorder="1" applyAlignment="1">
      <alignment horizontal="center" vertical="center" wrapText="1"/>
    </xf>
    <xf numFmtId="170" fontId="54" fillId="27" borderId="13" xfId="0" quotePrefix="1" applyNumberFormat="1" applyFont="1" applyFill="1" applyBorder="1" applyAlignment="1">
      <alignment horizontal="center" vertical="center" wrapText="1"/>
    </xf>
    <xf numFmtId="170" fontId="54" fillId="27" borderId="13" xfId="0" quotePrefix="1" applyNumberFormat="1" applyFont="1" applyFill="1" applyBorder="1" applyAlignment="1">
      <alignment horizontal="center" vertical="center"/>
    </xf>
    <xf numFmtId="0" fontId="51" fillId="0" borderId="0" xfId="0" applyFont="1" applyFill="1" applyAlignment="1"/>
    <xf numFmtId="0" fontId="51" fillId="27" borderId="16" xfId="0" applyFont="1" applyFill="1" applyBorder="1" applyAlignment="1">
      <alignment vertical="center"/>
    </xf>
    <xf numFmtId="0" fontId="51" fillId="27" borderId="16" xfId="0" applyFont="1" applyFill="1" applyBorder="1" applyAlignment="1">
      <alignment horizontal="left" vertical="center"/>
    </xf>
    <xf numFmtId="0" fontId="51" fillId="27" borderId="17" xfId="0" applyFont="1" applyFill="1" applyBorder="1" applyAlignment="1">
      <alignment horizontal="left" vertical="center"/>
    </xf>
    <xf numFmtId="0" fontId="51" fillId="27" borderId="18" xfId="0" applyFont="1" applyFill="1" applyBorder="1" applyAlignment="1">
      <alignment horizontal="left" vertical="center"/>
    </xf>
    <xf numFmtId="0" fontId="51" fillId="27" borderId="18" xfId="0" applyFont="1" applyFill="1" applyBorder="1" applyAlignment="1">
      <alignment vertical="center"/>
    </xf>
    <xf numFmtId="0" fontId="51" fillId="27" borderId="19" xfId="0" applyFont="1" applyFill="1" applyBorder="1" applyAlignment="1">
      <alignment vertical="center"/>
    </xf>
    <xf numFmtId="0" fontId="51" fillId="27" borderId="17" xfId="0" applyFont="1" applyFill="1" applyBorder="1" applyAlignment="1">
      <alignment vertical="center"/>
    </xf>
    <xf numFmtId="0" fontId="59" fillId="27" borderId="16" xfId="0" applyFont="1" applyFill="1" applyBorder="1" applyAlignment="1">
      <alignment horizontal="left" vertical="center"/>
    </xf>
    <xf numFmtId="0" fontId="59" fillId="27" borderId="17" xfId="0" applyFont="1" applyFill="1" applyBorder="1" applyAlignment="1">
      <alignment horizontal="left" vertical="center"/>
    </xf>
    <xf numFmtId="0" fontId="59" fillId="27" borderId="0" xfId="0" applyFont="1" applyFill="1" applyBorder="1" applyAlignment="1">
      <alignment horizontal="left" vertical="center"/>
    </xf>
    <xf numFmtId="0" fontId="60" fillId="27" borderId="0" xfId="0" applyFont="1" applyFill="1" applyBorder="1" applyAlignment="1">
      <alignment horizontal="left" vertical="center"/>
    </xf>
    <xf numFmtId="0" fontId="51" fillId="27" borderId="0" xfId="0" applyFont="1" applyFill="1" applyBorder="1" applyAlignment="1">
      <alignment horizontal="left" vertical="center"/>
    </xf>
    <xf numFmtId="0" fontId="51" fillId="27" borderId="0" xfId="0" applyNumberFormat="1" applyFont="1" applyFill="1" applyAlignment="1">
      <alignment vertical="center"/>
    </xf>
    <xf numFmtId="0" fontId="51" fillId="0" borderId="0" xfId="0" applyNumberFormat="1" applyFont="1" applyFill="1"/>
    <xf numFmtId="0" fontId="51" fillId="27" borderId="0" xfId="0" applyFont="1" applyFill="1" applyAlignment="1">
      <alignment vertical="center" wrapText="1"/>
    </xf>
    <xf numFmtId="0" fontId="51" fillId="27" borderId="0" xfId="0" applyNumberFormat="1" applyFont="1" applyFill="1" applyAlignment="1">
      <alignment vertical="top"/>
    </xf>
    <xf numFmtId="0" fontId="61" fillId="27" borderId="0" xfId="0" applyFont="1" applyFill="1" applyAlignment="1">
      <alignment vertical="top" wrapText="1"/>
    </xf>
    <xf numFmtId="49" fontId="51" fillId="27" borderId="0" xfId="0" applyNumberFormat="1" applyFont="1" applyFill="1" applyAlignment="1">
      <alignment vertical="center" wrapText="1"/>
    </xf>
    <xf numFmtId="0" fontId="51" fillId="27" borderId="0" xfId="0" applyNumberFormat="1" applyFont="1" applyFill="1"/>
    <xf numFmtId="0" fontId="51" fillId="27" borderId="0" xfId="0" applyNumberFormat="1" applyFont="1" applyFill="1" applyAlignment="1">
      <alignment wrapText="1"/>
    </xf>
    <xf numFmtId="0" fontId="54" fillId="27" borderId="26" xfId="0" applyFont="1" applyFill="1" applyBorder="1" applyAlignment="1">
      <alignment horizontal="center" vertical="center" wrapText="1"/>
    </xf>
    <xf numFmtId="0" fontId="54" fillId="27" borderId="10" xfId="0" applyFont="1" applyFill="1" applyBorder="1" applyAlignment="1">
      <alignment horizontal="center" vertical="center" wrapText="1"/>
    </xf>
    <xf numFmtId="0" fontId="51" fillId="27" borderId="10" xfId="0" quotePrefix="1" applyFont="1" applyFill="1" applyBorder="1" applyAlignment="1">
      <alignment horizontal="center" vertical="center"/>
    </xf>
    <xf numFmtId="0" fontId="35" fillId="27" borderId="15" xfId="0" applyFont="1" applyFill="1" applyBorder="1" applyAlignment="1">
      <alignment horizontal="left" vertical="center" wrapText="1" indent="1"/>
    </xf>
    <xf numFmtId="0" fontId="35" fillId="27" borderId="10" xfId="0" applyFont="1" applyFill="1" applyBorder="1" applyAlignment="1">
      <alignment horizontal="left" vertical="center" wrapText="1" indent="1"/>
    </xf>
    <xf numFmtId="0" fontId="3" fillId="27" borderId="10" xfId="0" applyNumberFormat="1" applyFont="1" applyFill="1" applyBorder="1" applyAlignment="1">
      <alignment horizontal="left" vertical="center" wrapText="1" indent="1"/>
    </xf>
    <xf numFmtId="0" fontId="3" fillId="27" borderId="0" xfId="0" applyNumberFormat="1" applyFont="1" applyFill="1" applyAlignment="1">
      <alignment horizontal="left" vertical="center" wrapText="1" indent="1"/>
    </xf>
    <xf numFmtId="0" fontId="35" fillId="29" borderId="10" xfId="0" applyFont="1" applyFill="1" applyBorder="1" applyAlignment="1">
      <alignment horizontal="left" vertical="center" wrapText="1" indent="1"/>
    </xf>
    <xf numFmtId="0" fontId="3" fillId="29" borderId="0" xfId="0" applyFont="1" applyFill="1" applyAlignment="1">
      <alignment horizontal="left" vertical="center" indent="1"/>
    </xf>
    <xf numFmtId="0" fontId="3" fillId="29" borderId="0" xfId="0" applyFont="1" applyFill="1" applyAlignment="1">
      <alignment horizontal="left" indent="1"/>
    </xf>
    <xf numFmtId="0" fontId="3" fillId="0" borderId="0" xfId="0" applyFont="1" applyFill="1" applyAlignment="1">
      <alignment horizontal="left" indent="1"/>
    </xf>
    <xf numFmtId="11" fontId="41" fillId="0" borderId="20" xfId="0" applyNumberFormat="1" applyFont="1" applyBorder="1" applyAlignment="1" applyProtection="1">
      <alignment horizontal="left" vertical="center" wrapText="1" indent="1"/>
      <protection locked="0"/>
    </xf>
    <xf numFmtId="14" fontId="41" fillId="0" borderId="20" xfId="0" applyNumberFormat="1" applyFont="1" applyBorder="1" applyAlignment="1" applyProtection="1">
      <alignment horizontal="left" vertical="center" wrapText="1" indent="1"/>
      <protection locked="0"/>
    </xf>
  </cellXfs>
  <cellStyles count="86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ANCLAS,REZONES Y SUS PARTES,DE FUNDICION,DE HIERRO O DE ACERO" xfId="20"/>
    <cellStyle name="Buena 2" xfId="21"/>
    <cellStyle name="Cálculo 2" xfId="22"/>
    <cellStyle name="Celda de comprobación 2" xfId="23"/>
    <cellStyle name="Celda vinculada 2" xfId="24"/>
    <cellStyle name="Encabezado 4 2" xfId="25"/>
    <cellStyle name="Énfasis1 2" xfId="26"/>
    <cellStyle name="Énfasis2 2" xfId="27"/>
    <cellStyle name="Énfasis3 2" xfId="28"/>
    <cellStyle name="Énfasis4 2" xfId="29"/>
    <cellStyle name="Énfasis5 2" xfId="30"/>
    <cellStyle name="Énfasis5 6" xfId="31"/>
    <cellStyle name="Énfasis6 2" xfId="32"/>
    <cellStyle name="Entrada 2" xfId="33"/>
    <cellStyle name="Excel Built-in Normal" xfId="34"/>
    <cellStyle name="Incorrecto 2" xfId="35"/>
    <cellStyle name="Millares [0] 2" xfId="36"/>
    <cellStyle name="Millares 10" xfId="37"/>
    <cellStyle name="Millares 11" xfId="38"/>
    <cellStyle name="Millares 2" xfId="39"/>
    <cellStyle name="Millares 2 2" xfId="40"/>
    <cellStyle name="Millares 2 2 2" xfId="41"/>
    <cellStyle name="Millares 2 3" xfId="42"/>
    <cellStyle name="Millares 3" xfId="43"/>
    <cellStyle name="Millares 4" xfId="44"/>
    <cellStyle name="Millares 5" xfId="45"/>
    <cellStyle name="Millares 6" xfId="46"/>
    <cellStyle name="Millares 7" xfId="47"/>
    <cellStyle name="Millares 8" xfId="48"/>
    <cellStyle name="Millares 9" xfId="49"/>
    <cellStyle name="Millares_Hoja1" xfId="50"/>
    <cellStyle name="Moneda" xfId="1" builtinId="4"/>
    <cellStyle name="Moneda 2" xfId="51"/>
    <cellStyle name="Moneda 3" xfId="52"/>
    <cellStyle name="Neutral 2" xfId="53"/>
    <cellStyle name="Normal" xfId="0" builtinId="0"/>
    <cellStyle name="Normal 10" xfId="54"/>
    <cellStyle name="Normal 11" xfId="55"/>
    <cellStyle name="Normal 12" xfId="56"/>
    <cellStyle name="Normal 14" xfId="57"/>
    <cellStyle name="Normal 15" xfId="58"/>
    <cellStyle name="Normal 2" xfId="59"/>
    <cellStyle name="Normal 2 13" xfId="60"/>
    <cellStyle name="Normal 2 2" xfId="61"/>
    <cellStyle name="Normal 2 3" xfId="62"/>
    <cellStyle name="Normal 2 4" xfId="63"/>
    <cellStyle name="Normal 3" xfId="64"/>
    <cellStyle name="Normal 4" xfId="65"/>
    <cellStyle name="Normal 4 2" xfId="66"/>
    <cellStyle name="Normal 5" xfId="67"/>
    <cellStyle name="Normal 6" xfId="68"/>
    <cellStyle name="Normal 7" xfId="69"/>
    <cellStyle name="Normal 8" xfId="70"/>
    <cellStyle name="Normal 9" xfId="71"/>
    <cellStyle name="Notas 2" xfId="72"/>
    <cellStyle name="Porcentaje" xfId="85" builtinId="5"/>
    <cellStyle name="Porcentaje 2" xfId="73"/>
    <cellStyle name="Porcentual 2" xfId="74"/>
    <cellStyle name="Porcentual 3" xfId="75"/>
    <cellStyle name="Salida 2" xfId="76"/>
    <cellStyle name="TableStyleLight1" xfId="77"/>
    <cellStyle name="Texto de advertencia 2" xfId="78"/>
    <cellStyle name="Texto explicativo 2" xfId="79"/>
    <cellStyle name="Título 1 2" xfId="80"/>
    <cellStyle name="Título 2 2" xfId="81"/>
    <cellStyle name="Título 3 2" xfId="82"/>
    <cellStyle name="Título 4" xfId="83"/>
    <cellStyle name="Total 2" xfId="84"/>
  </cellStyles>
  <dxfs count="44">
    <dxf>
      <font>
        <b/>
        <i val="0"/>
        <color theme="6" tint="-0.24994659260841701"/>
      </font>
      <fill>
        <patternFill patternType="none">
          <bgColor auto="1"/>
        </patternFill>
      </fill>
    </dxf>
    <dxf>
      <font>
        <b/>
        <i val="0"/>
        <strike/>
        <color theme="5" tint="-0.24994659260841701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ont>
        <b/>
        <i val="0"/>
        <color theme="6" tint="-0.24994659260841701"/>
      </font>
      <fill>
        <patternFill patternType="none">
          <bgColor auto="1"/>
        </patternFill>
      </fill>
    </dxf>
    <dxf>
      <font>
        <b/>
        <i val="0"/>
        <strike/>
        <color theme="5" tint="-0.24994659260841701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type="path" left="0.5" right="0.5" top="0.5" bottom="0.5">
          <stop position="0">
            <color theme="8" tint="0.59999389629810485"/>
          </stop>
          <stop position="1">
            <color theme="8" tint="-0.25098422193060094"/>
          </stop>
        </gradient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border>
        <left style="thin">
          <color theme="8" tint="-0.24994659260841701"/>
        </left>
        <right style="thin">
          <color theme="8" tint="-0.24994659260841701"/>
        </right>
        <top style="thin">
          <color theme="8" tint="-0.24994659260841701"/>
        </top>
        <bottom style="thin">
          <color theme="8" tint="-0.24994659260841701"/>
        </bottom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</border>
    </dxf>
    <dxf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</border>
    </dxf>
    <dxf>
      <border>
        <left style="thin">
          <color theme="8" tint="0.39994506668294322"/>
        </left>
        <right style="thin">
          <color theme="8" tint="0.39994506668294322"/>
        </right>
        <top style="thin">
          <color theme="8" tint="0.39994506668294322"/>
        </top>
        <bottom style="thin">
          <color theme="8" tint="0.39994506668294322"/>
        </bottom>
      </border>
    </dxf>
    <dxf>
      <font>
        <b/>
        <i val="0"/>
        <color theme="0"/>
      </font>
      <fill>
        <patternFill>
          <bgColor theme="8" tint="-0.499984740745262"/>
        </patternFill>
      </fill>
    </dxf>
    <dxf>
      <font>
        <b/>
        <i val="0"/>
        <color theme="0"/>
      </font>
      <fill>
        <patternFill>
          <bgColor theme="8" tint="-0.24994659260841701"/>
        </patternFill>
      </fill>
    </dxf>
  </dxfs>
  <tableStyles count="2" defaultTableStyle="TableStyleMedium2" defaultPivotStyle="Estilo de tabla dinámica 1">
    <tableStyle name="Estilo de tabla 1" pivot="0" count="0"/>
    <tableStyle name="Estilo de tabla dinámica 1" table="0" count="7">
      <tableStyleElement type="headerRow" dxfId="43"/>
      <tableStyleElement type="totalRow" dxfId="42"/>
      <tableStyleElement type="firstColumn" dxfId="41"/>
      <tableStyleElement type="lastColumn" dxfId="40"/>
      <tableStyleElement type="firstRowStripe" dxfId="39"/>
      <tableStyleElement type="firstColumnStripe" dxfId="38"/>
      <tableStyleElement type="firstSubtotalColumn" dxfId="37"/>
    </tableStyle>
  </tableStyles>
  <colors>
    <mruColors>
      <color rgb="FF497DBB"/>
      <color rgb="FF1F85A9"/>
      <color rgb="FF578AAD"/>
      <color rgb="FF19454F"/>
      <color rgb="FFE3E0CF"/>
      <color rgb="FFF5F4EF"/>
      <color rgb="FF7B7545"/>
      <color rgb="FF269EC8"/>
      <color rgb="FF267686"/>
      <color rgb="FF5422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169338</xdr:rowOff>
    </xdr:from>
    <xdr:to>
      <xdr:col>2</xdr:col>
      <xdr:colOff>1431506</xdr:colOff>
      <xdr:row>2</xdr:row>
      <xdr:rowOff>229193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169338"/>
          <a:ext cx="5000625" cy="8752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3A669C"/>
  </sheetPr>
  <dimension ref="A1:CD6100"/>
  <sheetViews>
    <sheetView showGridLines="0" tabSelected="1" zoomScale="91" zoomScaleNormal="91" zoomScaleSheetLayoutView="25" workbookViewId="0">
      <selection activeCell="A12" sqref="A12"/>
    </sheetView>
  </sheetViews>
  <sheetFormatPr baseColWidth="10" defaultColWidth="0" defaultRowHeight="15" x14ac:dyDescent="0.25"/>
  <cols>
    <col min="1" max="4" width="25.7109375" customWidth="1"/>
    <col min="5" max="5" width="13" customWidth="1"/>
    <col min="6" max="6" width="12.85546875" customWidth="1"/>
    <col min="7" max="7" width="11" customWidth="1"/>
    <col min="8" max="8" width="25.7109375" style="45" customWidth="1"/>
    <col min="9" max="11" width="25.7109375" customWidth="1"/>
    <col min="12" max="14" width="15.7109375" customWidth="1"/>
    <col min="15" max="15" width="25.7109375" customWidth="1"/>
    <col min="16" max="16" width="12.5703125" bestFit="1" customWidth="1"/>
    <col min="17" max="17" width="20.7109375" customWidth="1"/>
    <col min="18" max="29" width="6.7109375" customWidth="1"/>
    <col min="30" max="30" width="8.5703125" customWidth="1"/>
    <col min="31" max="31" width="8.7109375" customWidth="1"/>
    <col min="32" max="32" width="7.140625" style="22" customWidth="1"/>
    <col min="33" max="33" width="25.7109375" customWidth="1"/>
    <col min="34" max="34" width="11.140625" customWidth="1"/>
    <col min="35" max="35" width="25.7109375" customWidth="1"/>
    <col min="36" max="36" width="15.7109375" customWidth="1"/>
    <col min="37" max="37" width="25.7109375" customWidth="1"/>
    <col min="38" max="38" width="22.85546875" bestFit="1" customWidth="1"/>
    <col min="39" max="39" width="23" customWidth="1"/>
    <col min="40" max="40" width="18.140625" customWidth="1"/>
    <col min="41" max="41" width="20.7109375" style="23" customWidth="1"/>
    <col min="42" max="53" width="12.7109375" customWidth="1"/>
    <col min="54" max="54" width="20.28515625" customWidth="1"/>
    <col min="55" max="55" width="11.42578125" customWidth="1"/>
    <col min="56" max="56" width="25.7109375" customWidth="1"/>
    <col min="57" max="81" width="0" style="19" hidden="1" customWidth="1"/>
    <col min="82" max="82" width="11.42578125" style="19" hidden="1" customWidth="1"/>
    <col min="83" max="16384" width="0" style="19" hidden="1"/>
  </cols>
  <sheetData>
    <row r="1" spans="1:57" ht="28.5" x14ac:dyDescent="0.25">
      <c r="A1" s="47"/>
      <c r="B1" s="5"/>
      <c r="C1" s="100" t="s">
        <v>1766</v>
      </c>
      <c r="D1" s="100"/>
      <c r="E1" s="100"/>
      <c r="F1" s="100"/>
      <c r="G1" s="100"/>
      <c r="H1" s="100"/>
      <c r="I1" s="100"/>
      <c r="J1" s="100"/>
      <c r="K1" s="100"/>
      <c r="L1" s="54"/>
      <c r="M1" s="54"/>
      <c r="N1" s="54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5"/>
      <c r="AE1" s="5"/>
      <c r="AF1" s="6"/>
      <c r="AG1" s="6"/>
      <c r="AH1" s="6"/>
      <c r="AI1" s="6"/>
      <c r="AJ1" s="6"/>
      <c r="AK1" s="6"/>
      <c r="AL1" s="6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8"/>
      <c r="BD1" s="8"/>
    </row>
    <row r="2" spans="1:57" ht="26.25" x14ac:dyDescent="0.25">
      <c r="A2" s="7"/>
      <c r="B2" s="7"/>
      <c r="C2" s="101" t="s">
        <v>1767</v>
      </c>
      <c r="D2" s="101"/>
      <c r="E2" s="101"/>
      <c r="F2" s="101"/>
      <c r="G2" s="101"/>
      <c r="H2" s="101"/>
      <c r="I2" s="101"/>
      <c r="J2" s="101"/>
      <c r="K2" s="101"/>
      <c r="L2" s="55"/>
      <c r="M2" s="55"/>
      <c r="N2" s="55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6"/>
      <c r="AE2" s="6"/>
      <c r="AF2" s="6"/>
      <c r="AG2" s="6"/>
      <c r="AH2" s="6"/>
      <c r="AI2" s="6"/>
      <c r="AJ2" s="6"/>
      <c r="AK2" s="6"/>
      <c r="AL2" s="6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</row>
    <row r="3" spans="1:57" ht="26.25" x14ac:dyDescent="0.25">
      <c r="A3" s="7"/>
      <c r="B3" s="7"/>
      <c r="C3" s="102" t="s">
        <v>548</v>
      </c>
      <c r="D3" s="102"/>
      <c r="E3" s="102"/>
      <c r="F3" s="102"/>
      <c r="G3" s="102"/>
      <c r="H3" s="102"/>
      <c r="I3" s="102"/>
      <c r="J3" s="102"/>
      <c r="K3" s="102"/>
      <c r="L3" s="56"/>
      <c r="M3" s="56"/>
      <c r="N3" s="56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6"/>
      <c r="AE3" s="6"/>
      <c r="AF3" s="6"/>
      <c r="AG3" s="6"/>
      <c r="AH3" s="6"/>
      <c r="AI3" s="6"/>
      <c r="AJ3" s="6"/>
      <c r="AK3" s="6"/>
      <c r="AL3" s="6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</row>
    <row r="4" spans="1:57" ht="60.75" customHeight="1" x14ac:dyDescent="0.25">
      <c r="A4" s="63" t="s">
        <v>1768</v>
      </c>
      <c r="B4" s="192" t="s">
        <v>1786</v>
      </c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9"/>
      <c r="AE4" s="9"/>
      <c r="AF4" s="9"/>
      <c r="AG4" s="9"/>
      <c r="AH4" s="9"/>
      <c r="AI4" s="9"/>
      <c r="AJ4" s="9"/>
      <c r="AK4" s="9"/>
      <c r="AL4" s="9"/>
      <c r="AM4" s="10"/>
      <c r="AN4" s="11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1"/>
      <c r="BB4" s="13"/>
      <c r="BC4" s="8"/>
      <c r="BD4" s="8"/>
    </row>
    <row r="5" spans="1:57" ht="52.5" customHeight="1" x14ac:dyDescent="0.25">
      <c r="A5" s="63" t="s">
        <v>1769</v>
      </c>
      <c r="B5" s="192" t="s">
        <v>1786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9"/>
      <c r="AE5" s="9"/>
      <c r="AF5" s="9"/>
      <c r="AG5" s="9"/>
      <c r="AH5" s="9"/>
      <c r="AI5" s="9"/>
      <c r="AJ5" s="9"/>
      <c r="AK5" s="9"/>
      <c r="AL5" s="9"/>
      <c r="AM5" s="10"/>
      <c r="AN5" s="11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1"/>
      <c r="BB5" s="13"/>
      <c r="BC5" s="8"/>
      <c r="BD5" s="8"/>
    </row>
    <row r="6" spans="1:57" ht="15.75" x14ac:dyDescent="0.25">
      <c r="A6" s="63" t="s">
        <v>793</v>
      </c>
      <c r="B6" s="193">
        <v>43524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9"/>
      <c r="AE6" s="9"/>
      <c r="AF6" s="9"/>
      <c r="AG6" s="9"/>
      <c r="AH6" s="9"/>
      <c r="AI6" s="9"/>
      <c r="AJ6" s="9"/>
      <c r="AK6" s="9"/>
      <c r="AL6" s="9"/>
      <c r="AM6" s="10"/>
      <c r="AN6" s="11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1"/>
      <c r="BB6" s="13"/>
      <c r="BC6" s="8"/>
      <c r="BD6" s="8"/>
    </row>
    <row r="7" spans="1:57" s="74" customFormat="1" ht="12.75" x14ac:dyDescent="0.2">
      <c r="A7" s="66"/>
      <c r="B7" s="67"/>
      <c r="C7" s="68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70"/>
      <c r="AE7" s="70"/>
      <c r="AF7" s="70"/>
      <c r="AG7" s="70"/>
      <c r="AH7" s="70"/>
      <c r="AI7" s="70"/>
      <c r="AJ7" s="70"/>
      <c r="AK7" s="70"/>
      <c r="AL7" s="70"/>
      <c r="AM7" s="71"/>
      <c r="AN7" s="72"/>
      <c r="AO7" s="72">
        <f>SUBTOTAL(9,AO12:AO6098)</f>
        <v>237688328.73250306</v>
      </c>
      <c r="AP7" s="73">
        <f t="shared" ref="AP7:BA7" si="0">SUBTOTAL(9,AP12:AP6098)</f>
        <v>11897834.829602065</v>
      </c>
      <c r="AQ7" s="73">
        <f t="shared" si="0"/>
        <v>38268309.831732355</v>
      </c>
      <c r="AR7" s="73">
        <f t="shared" si="0"/>
        <v>17896499.677329354</v>
      </c>
      <c r="AS7" s="73">
        <f t="shared" si="0"/>
        <v>34817673.219018169</v>
      </c>
      <c r="AT7" s="73">
        <f t="shared" si="0"/>
        <v>16026772.098884916</v>
      </c>
      <c r="AU7" s="73">
        <f t="shared" si="0"/>
        <v>12095956.165718256</v>
      </c>
      <c r="AV7" s="73">
        <f t="shared" si="0"/>
        <v>26425389.581518184</v>
      </c>
      <c r="AW7" s="73">
        <f t="shared" si="0"/>
        <v>14690468.532949403</v>
      </c>
      <c r="AX7" s="73">
        <f t="shared" si="0"/>
        <v>11772051.122979114</v>
      </c>
      <c r="AY7" s="73">
        <f t="shared" si="0"/>
        <v>25068267.21642625</v>
      </c>
      <c r="AZ7" s="73">
        <f t="shared" si="0"/>
        <v>12620431.805961136</v>
      </c>
      <c r="BA7" s="73">
        <f t="shared" si="0"/>
        <v>16114537.280383615</v>
      </c>
      <c r="BB7" s="72">
        <f>SUM(AP7:BA7)</f>
        <v>237694191.36250278</v>
      </c>
      <c r="BC7" s="69"/>
      <c r="BD7" s="69"/>
    </row>
    <row r="8" spans="1:57" s="75" customFormat="1" ht="15" customHeight="1" x14ac:dyDescent="0.2">
      <c r="A8" s="111" t="s">
        <v>561</v>
      </c>
      <c r="B8" s="112"/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3"/>
      <c r="AD8" s="108" t="s">
        <v>327</v>
      </c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9"/>
      <c r="BC8" s="103" t="s">
        <v>328</v>
      </c>
      <c r="BD8" s="104"/>
    </row>
    <row r="9" spans="1:57" s="75" customFormat="1" ht="15" customHeight="1" x14ac:dyDescent="0.2">
      <c r="A9" s="107" t="s">
        <v>329</v>
      </c>
      <c r="B9" s="107"/>
      <c r="C9" s="107"/>
      <c r="D9" s="107"/>
      <c r="E9" s="107" t="s">
        <v>577</v>
      </c>
      <c r="F9" s="107"/>
      <c r="G9" s="107"/>
      <c r="H9" s="107" t="s">
        <v>828</v>
      </c>
      <c r="I9" s="107"/>
      <c r="J9" s="107"/>
      <c r="K9" s="107"/>
      <c r="L9" s="107" t="s">
        <v>974</v>
      </c>
      <c r="M9" s="107"/>
      <c r="N9" s="107"/>
      <c r="O9" s="107" t="s">
        <v>976</v>
      </c>
      <c r="P9" s="107"/>
      <c r="Q9" s="107"/>
      <c r="R9" s="107" t="s">
        <v>977</v>
      </c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8" t="s">
        <v>978</v>
      </c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 t="s">
        <v>979</v>
      </c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9"/>
      <c r="BC9" s="105"/>
      <c r="BD9" s="106"/>
    </row>
    <row r="10" spans="1:57" s="75" customFormat="1" ht="0.95" customHeight="1" x14ac:dyDescent="0.2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9"/>
      <c r="BC10" s="76"/>
      <c r="BD10" s="76"/>
    </row>
    <row r="11" spans="1:57" s="75" customFormat="1" ht="63.75" customHeight="1" x14ac:dyDescent="0.2">
      <c r="A11" s="64" t="s">
        <v>1770</v>
      </c>
      <c r="B11" s="64" t="s">
        <v>1771</v>
      </c>
      <c r="C11" s="64" t="s">
        <v>1772</v>
      </c>
      <c r="D11" s="64" t="s">
        <v>1773</v>
      </c>
      <c r="E11" s="64" t="s">
        <v>332</v>
      </c>
      <c r="F11" s="64" t="s">
        <v>333</v>
      </c>
      <c r="G11" s="64" t="s">
        <v>334</v>
      </c>
      <c r="H11" s="62" t="s">
        <v>867</v>
      </c>
      <c r="I11" s="62" t="s">
        <v>640</v>
      </c>
      <c r="J11" s="64" t="s">
        <v>641</v>
      </c>
      <c r="K11" s="64" t="s">
        <v>827</v>
      </c>
      <c r="L11" s="64" t="s">
        <v>971</v>
      </c>
      <c r="M11" s="64" t="s">
        <v>972</v>
      </c>
      <c r="N11" s="64" t="s">
        <v>973</v>
      </c>
      <c r="O11" s="64" t="s">
        <v>1765</v>
      </c>
      <c r="P11" s="64" t="s">
        <v>330</v>
      </c>
      <c r="Q11" s="64" t="s">
        <v>331</v>
      </c>
      <c r="R11" s="77" t="s">
        <v>1774</v>
      </c>
      <c r="S11" s="64" t="s">
        <v>1775</v>
      </c>
      <c r="T11" s="64" t="s">
        <v>1776</v>
      </c>
      <c r="U11" s="77" t="s">
        <v>1777</v>
      </c>
      <c r="V11" s="64" t="s">
        <v>1778</v>
      </c>
      <c r="W11" s="64" t="s">
        <v>1779</v>
      </c>
      <c r="X11" s="77" t="s">
        <v>1780</v>
      </c>
      <c r="Y11" s="64" t="s">
        <v>1781</v>
      </c>
      <c r="Z11" s="64" t="s">
        <v>1782</v>
      </c>
      <c r="AA11" s="77" t="s">
        <v>1783</v>
      </c>
      <c r="AB11" s="64" t="s">
        <v>1784</v>
      </c>
      <c r="AC11" s="64" t="s">
        <v>1785</v>
      </c>
      <c r="AD11" s="60" t="s">
        <v>364</v>
      </c>
      <c r="AE11" s="60" t="s">
        <v>578</v>
      </c>
      <c r="AF11" s="61" t="s">
        <v>367</v>
      </c>
      <c r="AG11" s="61" t="s">
        <v>335</v>
      </c>
      <c r="AH11" s="61" t="s">
        <v>457</v>
      </c>
      <c r="AI11" s="61" t="s">
        <v>515</v>
      </c>
      <c r="AJ11" s="61" t="s">
        <v>454</v>
      </c>
      <c r="AK11" s="61" t="s">
        <v>455</v>
      </c>
      <c r="AL11" s="61" t="s">
        <v>541</v>
      </c>
      <c r="AM11" s="65" t="s">
        <v>336</v>
      </c>
      <c r="AN11" s="65" t="s">
        <v>368</v>
      </c>
      <c r="AO11" s="58" t="s">
        <v>456</v>
      </c>
      <c r="AP11" s="58" t="s">
        <v>1774</v>
      </c>
      <c r="AQ11" s="58" t="s">
        <v>1775</v>
      </c>
      <c r="AR11" s="58" t="s">
        <v>1776</v>
      </c>
      <c r="AS11" s="58" t="s">
        <v>1777</v>
      </c>
      <c r="AT11" s="58" t="s">
        <v>1778</v>
      </c>
      <c r="AU11" s="58" t="s">
        <v>1779</v>
      </c>
      <c r="AV11" s="58" t="s">
        <v>1780</v>
      </c>
      <c r="AW11" s="58" t="s">
        <v>1781</v>
      </c>
      <c r="AX11" s="58" t="s">
        <v>1782</v>
      </c>
      <c r="AY11" s="58" t="s">
        <v>1783</v>
      </c>
      <c r="AZ11" s="58" t="s">
        <v>1784</v>
      </c>
      <c r="BA11" s="58" t="s">
        <v>1785</v>
      </c>
      <c r="BB11" s="59" t="s">
        <v>337</v>
      </c>
      <c r="BC11" s="76" t="s">
        <v>338</v>
      </c>
      <c r="BD11" s="76" t="s">
        <v>859</v>
      </c>
      <c r="BE11" s="46" t="s">
        <v>975</v>
      </c>
    </row>
    <row r="12" spans="1:57" s="74" customFormat="1" ht="50.1" customHeight="1" x14ac:dyDescent="0.2">
      <c r="A12" s="78" t="s">
        <v>52</v>
      </c>
      <c r="B12" s="78" t="s">
        <v>53</v>
      </c>
      <c r="C12" s="78" t="s">
        <v>583</v>
      </c>
      <c r="D12" s="78" t="s">
        <v>562</v>
      </c>
      <c r="E12" s="79" t="str">
        <f>+IF(C12&lt;&gt;"",VLOOKUP(MID(C12,18,5),NIVELES!$A$133:$B$213,2,0),"")</f>
        <v>PICHINCHA</v>
      </c>
      <c r="F12" s="80" t="s">
        <v>70</v>
      </c>
      <c r="G12" s="81" t="str">
        <f>+IF(F12&lt;&gt;"",VLOOKUP(F12,NIVELES!$A$246:$C$464,3,0),"")</f>
        <v xml:space="preserve"> </v>
      </c>
      <c r="H12" s="82" t="s">
        <v>1023</v>
      </c>
      <c r="I12" s="78" t="s">
        <v>1788</v>
      </c>
      <c r="J12" s="78" t="s">
        <v>1789</v>
      </c>
      <c r="K12" s="78" t="s">
        <v>1790</v>
      </c>
      <c r="L12" s="78" t="s">
        <v>1791</v>
      </c>
      <c r="M12" s="78" t="s">
        <v>1791</v>
      </c>
      <c r="N12" s="78" t="s">
        <v>1791</v>
      </c>
      <c r="O12" s="78" t="s">
        <v>1792</v>
      </c>
      <c r="P12" s="83">
        <v>12</v>
      </c>
      <c r="Q12" s="78" t="s">
        <v>1793</v>
      </c>
      <c r="R12" s="82">
        <v>1</v>
      </c>
      <c r="S12" s="84">
        <v>1</v>
      </c>
      <c r="T12" s="82">
        <v>1</v>
      </c>
      <c r="U12" s="82">
        <v>1</v>
      </c>
      <c r="V12" s="82">
        <v>1</v>
      </c>
      <c r="W12" s="82">
        <v>1</v>
      </c>
      <c r="X12" s="82">
        <v>1</v>
      </c>
      <c r="Y12" s="82">
        <v>1</v>
      </c>
      <c r="Z12" s="82">
        <v>1</v>
      </c>
      <c r="AA12" s="82">
        <v>1</v>
      </c>
      <c r="AB12" s="82">
        <v>1</v>
      </c>
      <c r="AC12" s="82">
        <v>1</v>
      </c>
      <c r="AD12" s="85" t="str">
        <f>IF(A12&lt;&gt;"",IF(D12="DIRECCIÓN_DE_TRANSFERENCIAS","280 0031",VLOOKUP(C12,NIVELES!$A$14:$B$105,2,0)),"")</f>
        <v>280 9999</v>
      </c>
      <c r="AE12" s="86" t="s">
        <v>322</v>
      </c>
      <c r="AF12" s="86" t="s">
        <v>369</v>
      </c>
      <c r="AG12" s="79" t="str">
        <f>+IF(AF12&lt;&gt;"",VLOOKUP(AF12,NIVELES!$A$666:$B$673,2,0),"")</f>
        <v>ADMINISTRACIÓN_CENTRAL</v>
      </c>
      <c r="AH12" s="78" t="s">
        <v>322</v>
      </c>
      <c r="AI12" s="79" t="str">
        <f>IF(AH12&lt;&gt;"",VLOOKUP(CONCATENATE(AG12,AH12),NIVELES!$B$676:$C$745,2,0),"")</f>
        <v>Administración De La Gestión Administrativa Financiera</v>
      </c>
      <c r="AJ12" s="78" t="s">
        <v>517</v>
      </c>
      <c r="AK12" s="79" t="str">
        <f>+IF(AJ12&lt;&gt;"",VLOOKUP(AJ12,NIVELES!$A$816:$B$892,2,0),"")</f>
        <v>NO APLICA</v>
      </c>
      <c r="AL12" s="78" t="s">
        <v>554</v>
      </c>
      <c r="AM12" s="78">
        <v>530101</v>
      </c>
      <c r="AN12" s="79" t="str">
        <f>IF(AM12&lt;&gt;"",+VLOOKUP(AM12,NIVELES!$A$1652:$B$2466,2,0),"")</f>
        <v>Agua Potable</v>
      </c>
      <c r="AO12" s="87">
        <v>7200</v>
      </c>
      <c r="AP12" s="88">
        <v>600</v>
      </c>
      <c r="AQ12" s="88">
        <v>600</v>
      </c>
      <c r="AR12" s="88">
        <v>600</v>
      </c>
      <c r="AS12" s="88">
        <v>600</v>
      </c>
      <c r="AT12" s="88">
        <v>600</v>
      </c>
      <c r="AU12" s="88">
        <v>600</v>
      </c>
      <c r="AV12" s="88">
        <v>600</v>
      </c>
      <c r="AW12" s="88">
        <v>600</v>
      </c>
      <c r="AX12" s="88">
        <v>600</v>
      </c>
      <c r="AY12" s="88">
        <v>600</v>
      </c>
      <c r="AZ12" s="88">
        <v>600</v>
      </c>
      <c r="BA12" s="88">
        <v>600</v>
      </c>
      <c r="BB12" s="89">
        <f t="shared" ref="BB12:BB71" si="1">SUBTOTAL(9,AP12:BA12)</f>
        <v>7200</v>
      </c>
      <c r="BC12" s="90" t="str">
        <f t="shared" ref="BC12:BC70" si="2">IF(A12&lt;&gt;"",IF(AO12&lt;&gt;"",IF(AO12=BB12,"OK",AO12-BB12),IF(AND(AO12="",BB12=""),"",AO12-BB12))," ")</f>
        <v>OK</v>
      </c>
      <c r="BD12" s="91" t="str">
        <f t="shared" ref="BD12:BD71" si="3">IF(A12&lt;&gt;"",IF(A12="","Escoger Nivel 0",)&amp;" "&amp;(IF(B12="","Escoger Nivel  1",)&amp;" "&amp;(IF(C12="","Escoger Nivel 2",)&amp;" "&amp;(IF(D12="","Escoger Nivel 3",)&amp;" "&amp;(IF(F12="","Escoger Cantón",)&amp;" "&amp;(IF(I12="","Escoger Obj. Estratégico Institucional N1",)&amp;" "&amp;(IF(J12="","Escoger Obj. Especifico N2",)&amp;" "&amp;(IF(K12="","Escoger Obj. Operativo N4",)&amp;" "&amp;(IF(L12=""," Llenar Modalidad de Servicio ",)&amp;""&amp;(IF(M12=""," Llenar Meta de Cobertura ",)&amp;" "&amp;(IF(N12="","Llenar Indicador",)&amp;" "&amp;(IF(O12="","Llenar Actividad PAPP",)&amp;" "&amp;(IF(P12="","Llenar Metas",)&amp;" "&amp;(IF(Q12="","Llenar Indicador",)&amp;" "&amp;(IF(AF12="","Escoger Nro. programa",)&amp;" "&amp;(IF(AH12="","Escoger Nro. Actividad e-Sigef",)&amp;" "&amp;(IF(AK12="","Escoger direccionamiento de gasto",)&amp;" "&amp;(IF(AL12="","Escoger Grupo de Gasto",)&amp;" "&amp;(IF(AM12="","Escoger Item Presupuestario",)&amp;" "&amp;(IF(AO12="","Llenar valor de actividad",))))))))))))))))))))," ")</f>
        <v xml:space="preserve">                  </v>
      </c>
      <c r="BE12" s="92">
        <f t="shared" ref="BE12:BE72" si="4">SUBTOTAL(9,R12:AC12)</f>
        <v>12</v>
      </c>
    </row>
    <row r="13" spans="1:57" s="74" customFormat="1" ht="50.1" customHeight="1" x14ac:dyDescent="0.2">
      <c r="A13" s="78" t="s">
        <v>52</v>
      </c>
      <c r="B13" s="78" t="s">
        <v>53</v>
      </c>
      <c r="C13" s="78" t="s">
        <v>583</v>
      </c>
      <c r="D13" s="78" t="s">
        <v>562</v>
      </c>
      <c r="E13" s="79" t="str">
        <f>+IF(C13&lt;&gt;"",VLOOKUP(MID(C13,18,5),NIVELES!$A$133:$B$213,2,0),"")</f>
        <v>PICHINCHA</v>
      </c>
      <c r="F13" s="80" t="s">
        <v>70</v>
      </c>
      <c r="G13" s="81" t="str">
        <f>+IF(F13&lt;&gt;"",VLOOKUP(F13,NIVELES!$A$246:$C$464,3,0),"")</f>
        <v xml:space="preserve"> </v>
      </c>
      <c r="H13" s="82" t="s">
        <v>1023</v>
      </c>
      <c r="I13" s="78" t="s">
        <v>1788</v>
      </c>
      <c r="J13" s="78" t="s">
        <v>1789</v>
      </c>
      <c r="K13" s="78" t="s">
        <v>1790</v>
      </c>
      <c r="L13" s="78" t="s">
        <v>1791</v>
      </c>
      <c r="M13" s="78" t="s">
        <v>1791</v>
      </c>
      <c r="N13" s="78" t="s">
        <v>1791</v>
      </c>
      <c r="O13" s="78" t="s">
        <v>1794</v>
      </c>
      <c r="P13" s="82">
        <v>12</v>
      </c>
      <c r="Q13" s="78" t="s">
        <v>1795</v>
      </c>
      <c r="R13" s="82">
        <v>1</v>
      </c>
      <c r="S13" s="82">
        <v>1</v>
      </c>
      <c r="T13" s="82">
        <v>1</v>
      </c>
      <c r="U13" s="82">
        <v>1</v>
      </c>
      <c r="V13" s="82">
        <v>1</v>
      </c>
      <c r="W13" s="82">
        <v>1</v>
      </c>
      <c r="X13" s="82">
        <v>1</v>
      </c>
      <c r="Y13" s="82">
        <v>1</v>
      </c>
      <c r="Z13" s="82">
        <v>1</v>
      </c>
      <c r="AA13" s="82">
        <v>1</v>
      </c>
      <c r="AB13" s="82">
        <v>1</v>
      </c>
      <c r="AC13" s="82">
        <v>1</v>
      </c>
      <c r="AD13" s="85" t="str">
        <f>IF(A13&lt;&gt;"",IF(D13="DIRECCIÓN_DE_TRANSFERENCIAS","280 0031",VLOOKUP(C13,NIVELES!$A$14:$B$105,2,0)),"")</f>
        <v>280 9999</v>
      </c>
      <c r="AE13" s="86" t="s">
        <v>322</v>
      </c>
      <c r="AF13" s="86" t="s">
        <v>369</v>
      </c>
      <c r="AG13" s="79" t="str">
        <f>+IF(AF13&lt;&gt;"",VLOOKUP(AF13,NIVELES!$A$666:$B$673,2,0),"")</f>
        <v>ADMINISTRACIÓN_CENTRAL</v>
      </c>
      <c r="AH13" s="78" t="s">
        <v>322</v>
      </c>
      <c r="AI13" s="79" t="str">
        <f>IF(AH13&lt;&gt;"",VLOOKUP(CONCATENATE(AG13,AH13),NIVELES!$B$676:$C$745,2,0),"")</f>
        <v>Administración De La Gestión Administrativa Financiera</v>
      </c>
      <c r="AJ13" s="78" t="s">
        <v>517</v>
      </c>
      <c r="AK13" s="79" t="str">
        <f>+IF(AJ13&lt;&gt;"",VLOOKUP(AJ13,NIVELES!$A$816:$B$892,2,0),"")</f>
        <v>NO APLICA</v>
      </c>
      <c r="AL13" s="78" t="s">
        <v>554</v>
      </c>
      <c r="AM13" s="78">
        <v>530104</v>
      </c>
      <c r="AN13" s="79" t="str">
        <f>IF(AM13&lt;&gt;"",+VLOOKUP(AM13,NIVELES!$A$1652:$B$2466,2,0),"")</f>
        <v>Energía Eléctrica</v>
      </c>
      <c r="AO13" s="87">
        <v>33419.47</v>
      </c>
      <c r="AP13" s="88">
        <v>2784.95</v>
      </c>
      <c r="AQ13" s="88">
        <v>2784.95</v>
      </c>
      <c r="AR13" s="88">
        <v>2784.95</v>
      </c>
      <c r="AS13" s="88">
        <v>2784.95</v>
      </c>
      <c r="AT13" s="88">
        <v>2784.95</v>
      </c>
      <c r="AU13" s="88">
        <v>2784.95</v>
      </c>
      <c r="AV13" s="88">
        <v>2784.95</v>
      </c>
      <c r="AW13" s="88">
        <v>2784.95</v>
      </c>
      <c r="AX13" s="88">
        <v>2784.95</v>
      </c>
      <c r="AY13" s="88">
        <v>2784.95</v>
      </c>
      <c r="AZ13" s="88">
        <v>2784.95</v>
      </c>
      <c r="BA13" s="88">
        <v>2785.02</v>
      </c>
      <c r="BB13" s="89">
        <f t="shared" ref="BB13" si="5">SUBTOTAL(9,AP13:BA13)</f>
        <v>33419.47</v>
      </c>
      <c r="BC13" s="90" t="str">
        <f t="shared" ref="BC13" si="6">IF(A13&lt;&gt;"",IF(AO13&lt;&gt;"",IF(AO13=BB13,"OK",AO13-BB13),IF(AND(AO13="",BB13=""),"",AO13-BB13))," ")</f>
        <v>OK</v>
      </c>
      <c r="BD13" s="91" t="str">
        <f t="shared" ref="BD13" si="7">IF(A13&lt;&gt;"",IF(A13="","Escoger Nivel 0",)&amp;" "&amp;(IF(B13="","Escoger Nivel  1",)&amp;" "&amp;(IF(C13="","Escoger Nivel 2",)&amp;" "&amp;(IF(D13="","Escoger Nivel 3",)&amp;" "&amp;(IF(F13="","Escoger Cantón",)&amp;" "&amp;(IF(I13="","Escoger Obj. Estratégico Institucional N1",)&amp;" "&amp;(IF(J13="","Escoger Obj. Especifico N2",)&amp;" "&amp;(IF(K13="","Escoger Obj. Operativo N4",)&amp;" "&amp;(IF(L13=""," Llenar Modalidad de Servicio ",)&amp;""&amp;(IF(M13=""," Llenar Meta de Cobertura ",)&amp;" "&amp;(IF(N13="","Llenar Indicador",)&amp;" "&amp;(IF(O13="","Llenar Actividad PAPP",)&amp;" "&amp;(IF(P13="","Llenar Metas",)&amp;" "&amp;(IF(Q13="","Llenar Indicador",)&amp;" "&amp;(IF(AF13="","Escoger Nro. programa",)&amp;" "&amp;(IF(AH13="","Escoger Nro. Actividad e-Sigef",)&amp;" "&amp;(IF(AK13="","Escoger direccionamiento de gasto",)&amp;" "&amp;(IF(AL13="","Escoger Grupo de Gasto",)&amp;" "&amp;(IF(AM13="","Escoger Item Presupuestario",)&amp;" "&amp;(IF(AO13="","Llenar valor de actividad",))))))))))))))))))))," ")</f>
        <v xml:space="preserve">                  </v>
      </c>
      <c r="BE13" s="92">
        <f t="shared" si="4"/>
        <v>12</v>
      </c>
    </row>
    <row r="14" spans="1:57" s="74" customFormat="1" ht="50.1" customHeight="1" x14ac:dyDescent="0.2">
      <c r="A14" s="78" t="s">
        <v>52</v>
      </c>
      <c r="B14" s="78" t="s">
        <v>53</v>
      </c>
      <c r="C14" s="78" t="s">
        <v>583</v>
      </c>
      <c r="D14" s="78" t="s">
        <v>562</v>
      </c>
      <c r="E14" s="79" t="str">
        <f>+IF(C14&lt;&gt;"",VLOOKUP(MID(C14,18,5),NIVELES!$A$133:$B$213,2,0),"")</f>
        <v>PICHINCHA</v>
      </c>
      <c r="F14" s="80" t="s">
        <v>70</v>
      </c>
      <c r="G14" s="81" t="str">
        <f>+IF(F14&lt;&gt;"",VLOOKUP(F14,NIVELES!$A$246:$C$464,3,0),"")</f>
        <v xml:space="preserve"> </v>
      </c>
      <c r="H14" s="82" t="s">
        <v>1023</v>
      </c>
      <c r="I14" s="78" t="s">
        <v>1788</v>
      </c>
      <c r="J14" s="78" t="s">
        <v>1789</v>
      </c>
      <c r="K14" s="78" t="s">
        <v>1790</v>
      </c>
      <c r="L14" s="78" t="s">
        <v>1791</v>
      </c>
      <c r="M14" s="78" t="s">
        <v>1791</v>
      </c>
      <c r="N14" s="78" t="s">
        <v>1791</v>
      </c>
      <c r="O14" s="78" t="s">
        <v>1796</v>
      </c>
      <c r="P14" s="82">
        <v>4</v>
      </c>
      <c r="Q14" s="78" t="s">
        <v>1797</v>
      </c>
      <c r="R14" s="82">
        <v>1</v>
      </c>
      <c r="S14" s="82">
        <v>1</v>
      </c>
      <c r="T14" s="82">
        <v>1</v>
      </c>
      <c r="U14" s="82">
        <v>1</v>
      </c>
      <c r="V14" s="82"/>
      <c r="W14" s="82"/>
      <c r="X14" s="82"/>
      <c r="Y14" s="82"/>
      <c r="Z14" s="82"/>
      <c r="AA14" s="82"/>
      <c r="AB14" s="82"/>
      <c r="AC14" s="82"/>
      <c r="AD14" s="85" t="str">
        <f>IF(A14&lt;&gt;"",IF(D14="DIRECCIÓN_DE_TRANSFERENCIAS","280 0031",VLOOKUP(C14,NIVELES!$A$14:$B$105,2,0)),"")</f>
        <v>280 9999</v>
      </c>
      <c r="AE14" s="86" t="s">
        <v>322</v>
      </c>
      <c r="AF14" s="86" t="s">
        <v>369</v>
      </c>
      <c r="AG14" s="79" t="str">
        <f>+IF(AF14&lt;&gt;"",VLOOKUP(AF14,NIVELES!$A$666:$B$673,2,0),"")</f>
        <v>ADMINISTRACIÓN_CENTRAL</v>
      </c>
      <c r="AH14" s="78" t="s">
        <v>322</v>
      </c>
      <c r="AI14" s="79" t="str">
        <f>IF(AH14&lt;&gt;"",VLOOKUP(CONCATENATE(AG14,AH14),NIVELES!$B$676:$C$745,2,0),"")</f>
        <v>Administración De La Gestión Administrativa Financiera</v>
      </c>
      <c r="AJ14" s="78" t="s">
        <v>517</v>
      </c>
      <c r="AK14" s="79" t="str">
        <f>+IF(AJ14&lt;&gt;"",VLOOKUP(AJ14,NIVELES!$A$816:$B$892,2,0),"")</f>
        <v>NO APLICA</v>
      </c>
      <c r="AL14" s="78" t="s">
        <v>554</v>
      </c>
      <c r="AM14" s="78">
        <v>530105</v>
      </c>
      <c r="AN14" s="79" t="str">
        <f>IF(AM14&lt;&gt;"",+VLOOKUP(AM14,NIVELES!$A$1652:$B$2466,2,0),"")</f>
        <v>Telecomunicaciones</v>
      </c>
      <c r="AO14" s="87">
        <v>15612.08</v>
      </c>
      <c r="AP14" s="88">
        <v>5084</v>
      </c>
      <c r="AQ14" s="88">
        <v>5084</v>
      </c>
      <c r="AR14" s="88">
        <v>5084</v>
      </c>
      <c r="AS14" s="88">
        <v>360.08</v>
      </c>
      <c r="AT14" s="88"/>
      <c r="AU14" s="88"/>
      <c r="AV14" s="88"/>
      <c r="AW14" s="88"/>
      <c r="AX14" s="88"/>
      <c r="AY14" s="88"/>
      <c r="AZ14" s="88"/>
      <c r="BA14" s="88"/>
      <c r="BB14" s="89">
        <f t="shared" si="1"/>
        <v>15612.08</v>
      </c>
      <c r="BC14" s="90" t="str">
        <f t="shared" si="2"/>
        <v>OK</v>
      </c>
      <c r="BD14" s="91" t="str">
        <f t="shared" si="3"/>
        <v xml:space="preserve">                  </v>
      </c>
      <c r="BE14" s="92">
        <f t="shared" si="4"/>
        <v>4</v>
      </c>
    </row>
    <row r="15" spans="1:57" s="74" customFormat="1" ht="50.1" customHeight="1" x14ac:dyDescent="0.2">
      <c r="A15" s="78" t="s">
        <v>52</v>
      </c>
      <c r="B15" s="78" t="s">
        <v>53</v>
      </c>
      <c r="C15" s="78" t="s">
        <v>583</v>
      </c>
      <c r="D15" s="78" t="s">
        <v>562</v>
      </c>
      <c r="E15" s="79" t="str">
        <f>+IF(C15&lt;&gt;"",VLOOKUP(MID(C15,18,5),NIVELES!$A$133:$B$213,2,0),"")</f>
        <v>PICHINCHA</v>
      </c>
      <c r="F15" s="80" t="s">
        <v>70</v>
      </c>
      <c r="G15" s="81" t="str">
        <f>+IF(F15&lt;&gt;"",VLOOKUP(F15,NIVELES!$A$246:$C$464,3,0),"")</f>
        <v xml:space="preserve"> </v>
      </c>
      <c r="H15" s="82" t="s">
        <v>1023</v>
      </c>
      <c r="I15" s="78" t="s">
        <v>1788</v>
      </c>
      <c r="J15" s="78" t="s">
        <v>1789</v>
      </c>
      <c r="K15" s="78" t="s">
        <v>1790</v>
      </c>
      <c r="L15" s="78" t="s">
        <v>1791</v>
      </c>
      <c r="M15" s="78" t="s">
        <v>1791</v>
      </c>
      <c r="N15" s="78" t="s">
        <v>1791</v>
      </c>
      <c r="O15" s="78" t="s">
        <v>1798</v>
      </c>
      <c r="P15" s="82">
        <v>6</v>
      </c>
      <c r="Q15" s="78" t="s">
        <v>1797</v>
      </c>
      <c r="R15" s="82"/>
      <c r="S15" s="82"/>
      <c r="T15" s="82">
        <v>1</v>
      </c>
      <c r="U15" s="82">
        <v>1</v>
      </c>
      <c r="V15" s="82">
        <v>1</v>
      </c>
      <c r="W15" s="82">
        <v>1</v>
      </c>
      <c r="X15" s="82">
        <v>1</v>
      </c>
      <c r="Y15" s="82">
        <v>1</v>
      </c>
      <c r="Z15" s="82"/>
      <c r="AA15" s="82"/>
      <c r="AB15" s="82"/>
      <c r="AC15" s="82"/>
      <c r="AD15" s="85" t="str">
        <f>IF(A15&lt;&gt;"",IF(D15="DIRECCIÓN_DE_TRANSFERENCIAS","280 0031",VLOOKUP(C15,NIVELES!$A$14:$B$105,2,0)),"")</f>
        <v>280 9999</v>
      </c>
      <c r="AE15" s="86" t="s">
        <v>322</v>
      </c>
      <c r="AF15" s="86" t="s">
        <v>369</v>
      </c>
      <c r="AG15" s="79" t="str">
        <f>+IF(AF15&lt;&gt;"",VLOOKUP(AF15,NIVELES!$A$666:$B$673,2,0),"")</f>
        <v>ADMINISTRACIÓN_CENTRAL</v>
      </c>
      <c r="AH15" s="78" t="s">
        <v>322</v>
      </c>
      <c r="AI15" s="79" t="str">
        <f>IF(AH15&lt;&gt;"",VLOOKUP(CONCATENATE(AG15,AH15),NIVELES!$B$676:$C$745,2,0),"")</f>
        <v>Administración De La Gestión Administrativa Financiera</v>
      </c>
      <c r="AJ15" s="78" t="s">
        <v>517</v>
      </c>
      <c r="AK15" s="79" t="str">
        <f>+IF(AJ15&lt;&gt;"",VLOOKUP(AJ15,NIVELES!$A$816:$B$892,2,0),"")</f>
        <v>NO APLICA</v>
      </c>
      <c r="AL15" s="78" t="s">
        <v>554</v>
      </c>
      <c r="AM15" s="78">
        <v>530105</v>
      </c>
      <c r="AN15" s="79" t="str">
        <f>IF(AM15&lt;&gt;"",+VLOOKUP(AM15,NIVELES!$A$1652:$B$2466,2,0),"")</f>
        <v>Telecomunicaciones</v>
      </c>
      <c r="AO15" s="87">
        <v>0</v>
      </c>
      <c r="AP15" s="88"/>
      <c r="AQ15" s="88"/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/>
      <c r="AY15" s="88"/>
      <c r="AZ15" s="88"/>
      <c r="BA15" s="88"/>
      <c r="BB15" s="89">
        <f t="shared" si="1"/>
        <v>0</v>
      </c>
      <c r="BC15" s="90" t="str">
        <f t="shared" si="2"/>
        <v>OK</v>
      </c>
      <c r="BD15" s="91" t="str">
        <f t="shared" si="3"/>
        <v xml:space="preserve">                  </v>
      </c>
      <c r="BE15" s="92">
        <f t="shared" si="4"/>
        <v>6</v>
      </c>
    </row>
    <row r="16" spans="1:57" s="74" customFormat="1" ht="50.1" customHeight="1" x14ac:dyDescent="0.2">
      <c r="A16" s="78" t="s">
        <v>52</v>
      </c>
      <c r="B16" s="78" t="s">
        <v>53</v>
      </c>
      <c r="C16" s="78" t="s">
        <v>583</v>
      </c>
      <c r="D16" s="78" t="s">
        <v>562</v>
      </c>
      <c r="E16" s="79" t="str">
        <f>+IF(C16&lt;&gt;"",VLOOKUP(MID(C16,18,5),NIVELES!$A$133:$B$213,2,0),"")</f>
        <v>PICHINCHA</v>
      </c>
      <c r="F16" s="80" t="s">
        <v>70</v>
      </c>
      <c r="G16" s="81" t="str">
        <f>+IF(F16&lt;&gt;"",VLOOKUP(F16,NIVELES!$A$246:$C$464,3,0),"")</f>
        <v xml:space="preserve"> </v>
      </c>
      <c r="H16" s="82" t="s">
        <v>1023</v>
      </c>
      <c r="I16" s="78" t="s">
        <v>1788</v>
      </c>
      <c r="J16" s="78" t="s">
        <v>1789</v>
      </c>
      <c r="K16" s="78" t="s">
        <v>1790</v>
      </c>
      <c r="L16" s="78" t="s">
        <v>1791</v>
      </c>
      <c r="M16" s="78" t="s">
        <v>1791</v>
      </c>
      <c r="N16" s="78" t="s">
        <v>1791</v>
      </c>
      <c r="O16" s="78" t="s">
        <v>1799</v>
      </c>
      <c r="P16" s="82">
        <v>12</v>
      </c>
      <c r="Q16" s="78" t="s">
        <v>1800</v>
      </c>
      <c r="R16" s="82">
        <v>1</v>
      </c>
      <c r="S16" s="82">
        <v>1</v>
      </c>
      <c r="T16" s="82">
        <v>1</v>
      </c>
      <c r="U16" s="82">
        <v>1</v>
      </c>
      <c r="V16" s="82">
        <v>1</v>
      </c>
      <c r="W16" s="82">
        <v>1</v>
      </c>
      <c r="X16" s="82">
        <v>1</v>
      </c>
      <c r="Y16" s="82">
        <v>1</v>
      </c>
      <c r="Z16" s="82">
        <v>1</v>
      </c>
      <c r="AA16" s="82">
        <v>1</v>
      </c>
      <c r="AB16" s="82">
        <v>1</v>
      </c>
      <c r="AC16" s="82">
        <v>1</v>
      </c>
      <c r="AD16" s="85" t="str">
        <f>IF(A16&lt;&gt;"",IF(D16="DIRECCIÓN_DE_TRANSFERENCIAS","280 0031",VLOOKUP(C16,NIVELES!$A$14:$B$105,2,0)),"")</f>
        <v>280 9999</v>
      </c>
      <c r="AE16" s="86" t="s">
        <v>322</v>
      </c>
      <c r="AF16" s="86" t="s">
        <v>369</v>
      </c>
      <c r="AG16" s="79" t="str">
        <f>+IF(AF16&lt;&gt;"",VLOOKUP(AF16,NIVELES!$A$666:$B$673,2,0),"")</f>
        <v>ADMINISTRACIÓN_CENTRAL</v>
      </c>
      <c r="AH16" s="78" t="s">
        <v>322</v>
      </c>
      <c r="AI16" s="79" t="str">
        <f>IF(AH16&lt;&gt;"",VLOOKUP(CONCATENATE(AG16,AH16),NIVELES!$B$676:$C$745,2,0),"")</f>
        <v>Administración De La Gestión Administrativa Financiera</v>
      </c>
      <c r="AJ16" s="78" t="s">
        <v>517</v>
      </c>
      <c r="AK16" s="79" t="str">
        <f>+IF(AJ16&lt;&gt;"",VLOOKUP(AJ16,NIVELES!$A$816:$B$892,2,0),"")</f>
        <v>NO APLICA</v>
      </c>
      <c r="AL16" s="78" t="s">
        <v>554</v>
      </c>
      <c r="AM16" s="78">
        <v>530105</v>
      </c>
      <c r="AN16" s="79" t="str">
        <f>IF(AM16&lt;&gt;"",+VLOOKUP(AM16,NIVELES!$A$1652:$B$2466,2,0),"")</f>
        <v>Telecomunicaciones</v>
      </c>
      <c r="AO16" s="87">
        <v>39600</v>
      </c>
      <c r="AP16" s="88">
        <v>3300</v>
      </c>
      <c r="AQ16" s="88">
        <v>3300</v>
      </c>
      <c r="AR16" s="88">
        <v>3300</v>
      </c>
      <c r="AS16" s="88">
        <v>3300</v>
      </c>
      <c r="AT16" s="88">
        <v>3300</v>
      </c>
      <c r="AU16" s="88">
        <v>3300</v>
      </c>
      <c r="AV16" s="88">
        <v>3300</v>
      </c>
      <c r="AW16" s="88">
        <v>3300</v>
      </c>
      <c r="AX16" s="88">
        <v>3300</v>
      </c>
      <c r="AY16" s="88">
        <v>3300</v>
      </c>
      <c r="AZ16" s="88">
        <v>3300</v>
      </c>
      <c r="BA16" s="88">
        <v>3300</v>
      </c>
      <c r="BB16" s="89">
        <f t="shared" si="1"/>
        <v>39600</v>
      </c>
      <c r="BC16" s="90" t="str">
        <f t="shared" si="2"/>
        <v>OK</v>
      </c>
      <c r="BD16" s="91" t="str">
        <f t="shared" si="3"/>
        <v xml:space="preserve">                  </v>
      </c>
      <c r="BE16" s="92">
        <f t="shared" si="4"/>
        <v>12</v>
      </c>
    </row>
    <row r="17" spans="1:57" s="74" customFormat="1" ht="50.1" customHeight="1" x14ac:dyDescent="0.2">
      <c r="A17" s="78" t="s">
        <v>52</v>
      </c>
      <c r="B17" s="78" t="s">
        <v>53</v>
      </c>
      <c r="C17" s="78" t="s">
        <v>583</v>
      </c>
      <c r="D17" s="78" t="s">
        <v>562</v>
      </c>
      <c r="E17" s="79" t="str">
        <f>+IF(C17&lt;&gt;"",VLOOKUP(MID(C17,18,5),NIVELES!$A$133:$B$213,2,0),"")</f>
        <v>PICHINCHA</v>
      </c>
      <c r="F17" s="80" t="s">
        <v>70</v>
      </c>
      <c r="G17" s="81" t="str">
        <f>+IF(F17&lt;&gt;"",VLOOKUP(F17,NIVELES!$A$246:$C$464,3,0),"")</f>
        <v xml:space="preserve"> </v>
      </c>
      <c r="H17" s="82" t="s">
        <v>1023</v>
      </c>
      <c r="I17" s="78" t="s">
        <v>1788</v>
      </c>
      <c r="J17" s="78" t="s">
        <v>1789</v>
      </c>
      <c r="K17" s="78" t="s">
        <v>1790</v>
      </c>
      <c r="L17" s="78" t="s">
        <v>1791</v>
      </c>
      <c r="M17" s="78" t="s">
        <v>1791</v>
      </c>
      <c r="N17" s="78" t="s">
        <v>1791</v>
      </c>
      <c r="O17" s="78" t="s">
        <v>1801</v>
      </c>
      <c r="P17" s="82">
        <v>1</v>
      </c>
      <c r="Q17" s="78" t="s">
        <v>1802</v>
      </c>
      <c r="R17" s="82">
        <v>1</v>
      </c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5" t="str">
        <f>IF(A17&lt;&gt;"",IF(D17="DIRECCIÓN_DE_TRANSFERENCIAS","280 0031",VLOOKUP(C17,NIVELES!$A$14:$B$105,2,0)),"")</f>
        <v>280 9999</v>
      </c>
      <c r="AE17" s="86" t="s">
        <v>322</v>
      </c>
      <c r="AF17" s="86" t="s">
        <v>369</v>
      </c>
      <c r="AG17" s="79" t="str">
        <f>+IF(AF17&lt;&gt;"",VLOOKUP(AF17,NIVELES!$A$666:$B$673,2,0),"")</f>
        <v>ADMINISTRACIÓN_CENTRAL</v>
      </c>
      <c r="AH17" s="78" t="s">
        <v>322</v>
      </c>
      <c r="AI17" s="79" t="str">
        <f>IF(AH17&lt;&gt;"",VLOOKUP(CONCATENATE(AG17,AH17),NIVELES!$B$676:$C$745,2,0),"")</f>
        <v>Administración De La Gestión Administrativa Financiera</v>
      </c>
      <c r="AJ17" s="78" t="s">
        <v>517</v>
      </c>
      <c r="AK17" s="79" t="str">
        <f>+IF(AJ17&lt;&gt;"",VLOOKUP(AJ17,NIVELES!$A$816:$B$892,2,0),"")</f>
        <v>NO APLICA</v>
      </c>
      <c r="AL17" s="78" t="s">
        <v>554</v>
      </c>
      <c r="AM17" s="78">
        <v>530105</v>
      </c>
      <c r="AN17" s="79" t="str">
        <f>IF(AM17&lt;&gt;"",+VLOOKUP(AM17,NIVELES!$A$1652:$B$2466,2,0),"")</f>
        <v>Telecomunicaciones</v>
      </c>
      <c r="AO17" s="87">
        <v>2016</v>
      </c>
      <c r="AP17" s="88">
        <v>2016</v>
      </c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9">
        <f t="shared" si="1"/>
        <v>2016</v>
      </c>
      <c r="BC17" s="90" t="str">
        <f t="shared" si="2"/>
        <v>OK</v>
      </c>
      <c r="BD17" s="91" t="str">
        <f t="shared" si="3"/>
        <v xml:space="preserve">                  </v>
      </c>
      <c r="BE17" s="92">
        <f t="shared" si="4"/>
        <v>1</v>
      </c>
    </row>
    <row r="18" spans="1:57" s="74" customFormat="1" ht="50.1" customHeight="1" x14ac:dyDescent="0.2">
      <c r="A18" s="78" t="s">
        <v>52</v>
      </c>
      <c r="B18" s="78" t="s">
        <v>53</v>
      </c>
      <c r="C18" s="78" t="s">
        <v>583</v>
      </c>
      <c r="D18" s="78" t="s">
        <v>562</v>
      </c>
      <c r="E18" s="79" t="str">
        <f>+IF(C18&lt;&gt;"",VLOOKUP(MID(C18,18,5),NIVELES!$A$133:$B$213,2,0),"")</f>
        <v>PICHINCHA</v>
      </c>
      <c r="F18" s="80" t="s">
        <v>70</v>
      </c>
      <c r="G18" s="81" t="str">
        <f>+IF(F18&lt;&gt;"",VLOOKUP(F18,NIVELES!$A$246:$C$464,3,0),"")</f>
        <v xml:space="preserve"> </v>
      </c>
      <c r="H18" s="82" t="s">
        <v>1023</v>
      </c>
      <c r="I18" s="78" t="s">
        <v>1788</v>
      </c>
      <c r="J18" s="78" t="s">
        <v>1789</v>
      </c>
      <c r="K18" s="78" t="s">
        <v>1790</v>
      </c>
      <c r="L18" s="78" t="s">
        <v>1791</v>
      </c>
      <c r="M18" s="78" t="s">
        <v>1791</v>
      </c>
      <c r="N18" s="78" t="s">
        <v>1791</v>
      </c>
      <c r="O18" s="78" t="s">
        <v>1803</v>
      </c>
      <c r="P18" s="82">
        <v>12</v>
      </c>
      <c r="Q18" s="78" t="s">
        <v>1802</v>
      </c>
      <c r="R18" s="82">
        <v>1</v>
      </c>
      <c r="S18" s="82">
        <v>1</v>
      </c>
      <c r="T18" s="82">
        <v>1</v>
      </c>
      <c r="U18" s="82">
        <v>1</v>
      </c>
      <c r="V18" s="82">
        <v>1</v>
      </c>
      <c r="W18" s="82">
        <v>1</v>
      </c>
      <c r="X18" s="82">
        <v>1</v>
      </c>
      <c r="Y18" s="82">
        <v>1</v>
      </c>
      <c r="Z18" s="82">
        <v>1</v>
      </c>
      <c r="AA18" s="82">
        <v>1</v>
      </c>
      <c r="AB18" s="82">
        <v>1</v>
      </c>
      <c r="AC18" s="82">
        <v>1</v>
      </c>
      <c r="AD18" s="85" t="str">
        <f>IF(A18&lt;&gt;"",IF(D18="DIRECCIÓN_DE_TRANSFERENCIAS","280 0031",VLOOKUP(C18,NIVELES!$A$14:$B$105,2,0)),"")</f>
        <v>280 9999</v>
      </c>
      <c r="AE18" s="86" t="s">
        <v>322</v>
      </c>
      <c r="AF18" s="86" t="s">
        <v>369</v>
      </c>
      <c r="AG18" s="79" t="str">
        <f>+IF(AF18&lt;&gt;"",VLOOKUP(AF18,NIVELES!$A$666:$B$673,2,0),"")</f>
        <v>ADMINISTRACIÓN_CENTRAL</v>
      </c>
      <c r="AH18" s="78" t="s">
        <v>322</v>
      </c>
      <c r="AI18" s="79" t="str">
        <f>IF(AH18&lt;&gt;"",VLOOKUP(CONCATENATE(AG18,AH18),NIVELES!$B$676:$C$745,2,0),"")</f>
        <v>Administración De La Gestión Administrativa Financiera</v>
      </c>
      <c r="AJ18" s="78" t="s">
        <v>517</v>
      </c>
      <c r="AK18" s="79" t="str">
        <f>+IF(AJ18&lt;&gt;"",VLOOKUP(AJ18,NIVELES!$A$816:$B$892,2,0),"")</f>
        <v>NO APLICA</v>
      </c>
      <c r="AL18" s="78" t="s">
        <v>554</v>
      </c>
      <c r="AM18" s="78">
        <v>530105</v>
      </c>
      <c r="AN18" s="79" t="str">
        <f>IF(AM18&lt;&gt;"",+VLOOKUP(AM18,NIVELES!$A$1652:$B$2466,2,0),"")</f>
        <v>Telecomunicaciones</v>
      </c>
      <c r="AO18" s="87">
        <v>2150.4</v>
      </c>
      <c r="AP18" s="88">
        <v>179.2</v>
      </c>
      <c r="AQ18" s="88">
        <v>179.2</v>
      </c>
      <c r="AR18" s="88">
        <v>179.2</v>
      </c>
      <c r="AS18" s="88">
        <v>179.2</v>
      </c>
      <c r="AT18" s="88">
        <v>179.2</v>
      </c>
      <c r="AU18" s="88">
        <v>179.2</v>
      </c>
      <c r="AV18" s="88">
        <v>179.2</v>
      </c>
      <c r="AW18" s="88">
        <v>179.2</v>
      </c>
      <c r="AX18" s="88">
        <v>179.2</v>
      </c>
      <c r="AY18" s="88">
        <v>179.2</v>
      </c>
      <c r="AZ18" s="88">
        <v>179.2</v>
      </c>
      <c r="BA18" s="88">
        <v>179.2</v>
      </c>
      <c r="BB18" s="89">
        <f t="shared" si="1"/>
        <v>2150.4</v>
      </c>
      <c r="BC18" s="90" t="str">
        <f t="shared" si="2"/>
        <v>OK</v>
      </c>
      <c r="BD18" s="91" t="str">
        <f t="shared" si="3"/>
        <v xml:space="preserve">                  </v>
      </c>
      <c r="BE18" s="92">
        <f t="shared" si="4"/>
        <v>12</v>
      </c>
    </row>
    <row r="19" spans="1:57" s="74" customFormat="1" ht="50.1" customHeight="1" x14ac:dyDescent="0.2">
      <c r="A19" s="78" t="s">
        <v>52</v>
      </c>
      <c r="B19" s="78" t="s">
        <v>53</v>
      </c>
      <c r="C19" s="78" t="s">
        <v>583</v>
      </c>
      <c r="D19" s="78" t="s">
        <v>562</v>
      </c>
      <c r="E19" s="79" t="str">
        <f>+IF(C19&lt;&gt;"",VLOOKUP(MID(C19,18,5),NIVELES!$A$133:$B$213,2,0),"")</f>
        <v>PICHINCHA</v>
      </c>
      <c r="F19" s="80" t="s">
        <v>70</v>
      </c>
      <c r="G19" s="81" t="str">
        <f>+IF(F19&lt;&gt;"",VLOOKUP(F19,NIVELES!$A$246:$C$464,3,0),"")</f>
        <v xml:space="preserve"> </v>
      </c>
      <c r="H19" s="82" t="s">
        <v>1023</v>
      </c>
      <c r="I19" s="78" t="s">
        <v>1788</v>
      </c>
      <c r="J19" s="78" t="s">
        <v>1789</v>
      </c>
      <c r="K19" s="78" t="s">
        <v>1790</v>
      </c>
      <c r="L19" s="78" t="s">
        <v>1791</v>
      </c>
      <c r="M19" s="78" t="s">
        <v>1791</v>
      </c>
      <c r="N19" s="78" t="s">
        <v>1791</v>
      </c>
      <c r="O19" s="78" t="s">
        <v>1804</v>
      </c>
      <c r="P19" s="82">
        <v>1</v>
      </c>
      <c r="Q19" s="78" t="s">
        <v>1805</v>
      </c>
      <c r="R19" s="82"/>
      <c r="S19" s="82">
        <v>1</v>
      </c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5" t="str">
        <f>IF(A19&lt;&gt;"",IF(D19="DIRECCIÓN_DE_TRANSFERENCIAS","280 0031",VLOOKUP(C19,NIVELES!$A$14:$B$105,2,0)),"")</f>
        <v>280 9999</v>
      </c>
      <c r="AE19" s="86" t="s">
        <v>322</v>
      </c>
      <c r="AF19" s="86" t="s">
        <v>369</v>
      </c>
      <c r="AG19" s="79" t="str">
        <f>+IF(AF19&lt;&gt;"",VLOOKUP(AF19,NIVELES!$A$666:$B$673,2,0),"")</f>
        <v>ADMINISTRACIÓN_CENTRAL</v>
      </c>
      <c r="AH19" s="78" t="s">
        <v>322</v>
      </c>
      <c r="AI19" s="79" t="str">
        <f>IF(AH19&lt;&gt;"",VLOOKUP(CONCATENATE(AG19,AH19),NIVELES!$B$676:$C$745,2,0),"")</f>
        <v>Administración De La Gestión Administrativa Financiera</v>
      </c>
      <c r="AJ19" s="78" t="s">
        <v>517</v>
      </c>
      <c r="AK19" s="79" t="str">
        <f>+IF(AJ19&lt;&gt;"",VLOOKUP(AJ19,NIVELES!$A$816:$B$892,2,0),"")</f>
        <v>NO APLICA</v>
      </c>
      <c r="AL19" s="78" t="s">
        <v>554</v>
      </c>
      <c r="AM19" s="78">
        <v>530105</v>
      </c>
      <c r="AN19" s="79" t="str">
        <f>IF(AM19&lt;&gt;"",+VLOOKUP(AM19,NIVELES!$A$1652:$B$2466,2,0),"")</f>
        <v>Telecomunicaciones</v>
      </c>
      <c r="AO19" s="87">
        <v>320</v>
      </c>
      <c r="AP19" s="88"/>
      <c r="AQ19" s="88">
        <v>320</v>
      </c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9">
        <f t="shared" si="1"/>
        <v>320</v>
      </c>
      <c r="BC19" s="90" t="str">
        <f t="shared" si="2"/>
        <v>OK</v>
      </c>
      <c r="BD19" s="91" t="str">
        <f t="shared" si="3"/>
        <v xml:space="preserve">                  </v>
      </c>
      <c r="BE19" s="92">
        <f t="shared" si="4"/>
        <v>1</v>
      </c>
    </row>
    <row r="20" spans="1:57" s="74" customFormat="1" ht="50.1" customHeight="1" x14ac:dyDescent="0.2">
      <c r="A20" s="78" t="s">
        <v>52</v>
      </c>
      <c r="B20" s="78" t="s">
        <v>53</v>
      </c>
      <c r="C20" s="78" t="s">
        <v>583</v>
      </c>
      <c r="D20" s="78" t="s">
        <v>562</v>
      </c>
      <c r="E20" s="79" t="str">
        <f>+IF(C20&lt;&gt;"",VLOOKUP(MID(C20,18,5),NIVELES!$A$133:$B$213,2,0),"")</f>
        <v>PICHINCHA</v>
      </c>
      <c r="F20" s="80" t="s">
        <v>70</v>
      </c>
      <c r="G20" s="81" t="str">
        <f>+IF(F20&lt;&gt;"",VLOOKUP(F20,NIVELES!$A$246:$C$464,3,0),"")</f>
        <v xml:space="preserve"> </v>
      </c>
      <c r="H20" s="82" t="s">
        <v>1023</v>
      </c>
      <c r="I20" s="78" t="s">
        <v>1788</v>
      </c>
      <c r="J20" s="78" t="s">
        <v>1789</v>
      </c>
      <c r="K20" s="78" t="s">
        <v>1790</v>
      </c>
      <c r="L20" s="78" t="s">
        <v>1791</v>
      </c>
      <c r="M20" s="78" t="s">
        <v>1791</v>
      </c>
      <c r="N20" s="78" t="s">
        <v>1791</v>
      </c>
      <c r="O20" s="78" t="s">
        <v>1806</v>
      </c>
      <c r="P20" s="82">
        <v>2</v>
      </c>
      <c r="Q20" s="78" t="s">
        <v>1807</v>
      </c>
      <c r="R20" s="82">
        <v>1</v>
      </c>
      <c r="S20" s="82">
        <v>1</v>
      </c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5" t="str">
        <f>IF(A20&lt;&gt;"",IF(D20="DIRECCIÓN_DE_TRANSFERENCIAS","280 0031",VLOOKUP(C20,NIVELES!$A$14:$B$105,2,0)),"")</f>
        <v>280 9999</v>
      </c>
      <c r="AE20" s="86" t="s">
        <v>322</v>
      </c>
      <c r="AF20" s="86" t="s">
        <v>369</v>
      </c>
      <c r="AG20" s="79" t="str">
        <f>+IF(AF20&lt;&gt;"",VLOOKUP(AF20,NIVELES!$A$666:$B$673,2,0),"")</f>
        <v>ADMINISTRACIÓN_CENTRAL</v>
      </c>
      <c r="AH20" s="78" t="s">
        <v>322</v>
      </c>
      <c r="AI20" s="79" t="str">
        <f>IF(AH20&lt;&gt;"",VLOOKUP(CONCATENATE(AG20,AH20),NIVELES!$B$676:$C$745,2,0),"")</f>
        <v>Administración De La Gestión Administrativa Financiera</v>
      </c>
      <c r="AJ20" s="78" t="s">
        <v>517</v>
      </c>
      <c r="AK20" s="79" t="str">
        <f>+IF(AJ20&lt;&gt;"",VLOOKUP(AJ20,NIVELES!$A$816:$B$892,2,0),"")</f>
        <v>NO APLICA</v>
      </c>
      <c r="AL20" s="78" t="s">
        <v>554</v>
      </c>
      <c r="AM20" s="78">
        <v>530201</v>
      </c>
      <c r="AN20" s="79" t="str">
        <f>IF(AM20&lt;&gt;"",+VLOOKUP(AM20,NIVELES!$A$1652:$B$2466,2,0),"")</f>
        <v>Transporte de Personal</v>
      </c>
      <c r="AO20" s="87">
        <v>45000</v>
      </c>
      <c r="AP20" s="88">
        <v>14998.5</v>
      </c>
      <c r="AQ20" s="88">
        <v>30001.5</v>
      </c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9">
        <f t="shared" si="1"/>
        <v>45000</v>
      </c>
      <c r="BC20" s="90" t="str">
        <f t="shared" si="2"/>
        <v>OK</v>
      </c>
      <c r="BD20" s="91" t="str">
        <f t="shared" si="3"/>
        <v xml:space="preserve">                  </v>
      </c>
      <c r="BE20" s="92">
        <f t="shared" si="4"/>
        <v>2</v>
      </c>
    </row>
    <row r="21" spans="1:57" s="74" customFormat="1" ht="50.1" customHeight="1" x14ac:dyDescent="0.2">
      <c r="A21" s="78" t="s">
        <v>52</v>
      </c>
      <c r="B21" s="78" t="s">
        <v>53</v>
      </c>
      <c r="C21" s="78" t="s">
        <v>583</v>
      </c>
      <c r="D21" s="78" t="s">
        <v>562</v>
      </c>
      <c r="E21" s="79" t="str">
        <f>+IF(C21&lt;&gt;"",VLOOKUP(MID(C21,18,5),NIVELES!$A$133:$B$213,2,0),"")</f>
        <v>PICHINCHA</v>
      </c>
      <c r="F21" s="80" t="s">
        <v>70</v>
      </c>
      <c r="G21" s="81" t="str">
        <f>+IF(F21&lt;&gt;"",VLOOKUP(F21,NIVELES!$A$246:$C$464,3,0),"")</f>
        <v xml:space="preserve"> </v>
      </c>
      <c r="H21" s="82" t="s">
        <v>1023</v>
      </c>
      <c r="I21" s="78" t="s">
        <v>1788</v>
      </c>
      <c r="J21" s="78" t="s">
        <v>1789</v>
      </c>
      <c r="K21" s="78" t="s">
        <v>1790</v>
      </c>
      <c r="L21" s="78" t="s">
        <v>1791</v>
      </c>
      <c r="M21" s="78" t="s">
        <v>1791</v>
      </c>
      <c r="N21" s="78" t="s">
        <v>1791</v>
      </c>
      <c r="O21" s="78" t="s">
        <v>1808</v>
      </c>
      <c r="P21" s="82">
        <v>6</v>
      </c>
      <c r="Q21" s="78" t="s">
        <v>1807</v>
      </c>
      <c r="R21" s="82"/>
      <c r="S21" s="82">
        <v>1</v>
      </c>
      <c r="T21" s="82">
        <v>1</v>
      </c>
      <c r="U21" s="82">
        <v>1</v>
      </c>
      <c r="V21" s="82">
        <v>1</v>
      </c>
      <c r="W21" s="82">
        <v>1</v>
      </c>
      <c r="X21" s="82">
        <v>1</v>
      </c>
      <c r="Y21" s="82"/>
      <c r="Z21" s="82"/>
      <c r="AA21" s="82"/>
      <c r="AB21" s="82"/>
      <c r="AC21" s="82"/>
      <c r="AD21" s="85" t="str">
        <f>IF(A21&lt;&gt;"",IF(D21="DIRECCIÓN_DE_TRANSFERENCIAS","280 0031",VLOOKUP(C21,NIVELES!$A$14:$B$105,2,0)),"")</f>
        <v>280 9999</v>
      </c>
      <c r="AE21" s="86" t="s">
        <v>322</v>
      </c>
      <c r="AF21" s="86" t="s">
        <v>369</v>
      </c>
      <c r="AG21" s="79" t="str">
        <f>+IF(AF21&lt;&gt;"",VLOOKUP(AF21,NIVELES!$A$666:$B$673,2,0),"")</f>
        <v>ADMINISTRACIÓN_CENTRAL</v>
      </c>
      <c r="AH21" s="78" t="s">
        <v>322</v>
      </c>
      <c r="AI21" s="79" t="str">
        <f>IF(AH21&lt;&gt;"",VLOOKUP(CONCATENATE(AG21,AH21),NIVELES!$B$676:$C$745,2,0),"")</f>
        <v>Administración De La Gestión Administrativa Financiera</v>
      </c>
      <c r="AJ21" s="78" t="s">
        <v>517</v>
      </c>
      <c r="AK21" s="79" t="str">
        <f>+IF(AJ21&lt;&gt;"",VLOOKUP(AJ21,NIVELES!$A$816:$B$892,2,0),"")</f>
        <v>NO APLICA</v>
      </c>
      <c r="AL21" s="78" t="s">
        <v>554</v>
      </c>
      <c r="AM21" s="78">
        <v>530201</v>
      </c>
      <c r="AN21" s="79" t="str">
        <f>IF(AM21&lt;&gt;"",+VLOOKUP(AM21,NIVELES!$A$1652:$B$2466,2,0),"")</f>
        <v>Transporte de Personal</v>
      </c>
      <c r="AO21" s="87">
        <v>190413.53</v>
      </c>
      <c r="AP21" s="88"/>
      <c r="AQ21" s="88">
        <v>31735.59</v>
      </c>
      <c r="AR21" s="88">
        <v>31735.59</v>
      </c>
      <c r="AS21" s="88">
        <v>31735.59</v>
      </c>
      <c r="AT21" s="88">
        <v>31735.59</v>
      </c>
      <c r="AU21" s="88">
        <v>31735.59</v>
      </c>
      <c r="AV21" s="88">
        <v>31735.58</v>
      </c>
      <c r="AW21" s="88"/>
      <c r="AX21" s="88"/>
      <c r="AY21" s="88"/>
      <c r="AZ21" s="88"/>
      <c r="BA21" s="88"/>
      <c r="BB21" s="89">
        <f t="shared" si="1"/>
        <v>190413.53000000003</v>
      </c>
      <c r="BC21" s="90" t="str">
        <f t="shared" si="2"/>
        <v>OK</v>
      </c>
      <c r="BD21" s="91" t="str">
        <f t="shared" si="3"/>
        <v xml:space="preserve">                  </v>
      </c>
      <c r="BE21" s="92">
        <f t="shared" si="4"/>
        <v>6</v>
      </c>
    </row>
    <row r="22" spans="1:57" s="74" customFormat="1" ht="50.1" customHeight="1" x14ac:dyDescent="0.2">
      <c r="A22" s="78" t="s">
        <v>52</v>
      </c>
      <c r="B22" s="78" t="s">
        <v>53</v>
      </c>
      <c r="C22" s="78" t="s">
        <v>583</v>
      </c>
      <c r="D22" s="78" t="s">
        <v>562</v>
      </c>
      <c r="E22" s="79" t="str">
        <f>+IF(C22&lt;&gt;"",VLOOKUP(MID(C22,18,5),NIVELES!$A$133:$B$213,2,0),"")</f>
        <v>PICHINCHA</v>
      </c>
      <c r="F22" s="80" t="s">
        <v>70</v>
      </c>
      <c r="G22" s="81" t="str">
        <f>+IF(F22&lt;&gt;"",VLOOKUP(F22,NIVELES!$A$246:$C$464,3,0),"")</f>
        <v xml:space="preserve"> </v>
      </c>
      <c r="H22" s="82" t="s">
        <v>1023</v>
      </c>
      <c r="I22" s="78" t="s">
        <v>1788</v>
      </c>
      <c r="J22" s="78" t="s">
        <v>1789</v>
      </c>
      <c r="K22" s="78" t="s">
        <v>1790</v>
      </c>
      <c r="L22" s="78" t="s">
        <v>1791</v>
      </c>
      <c r="M22" s="78" t="s">
        <v>1791</v>
      </c>
      <c r="N22" s="78" t="s">
        <v>1791</v>
      </c>
      <c r="O22" s="78" t="s">
        <v>1809</v>
      </c>
      <c r="P22" s="82">
        <v>1</v>
      </c>
      <c r="Q22" s="78" t="s">
        <v>1810</v>
      </c>
      <c r="R22" s="82">
        <v>1</v>
      </c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5" t="str">
        <f>IF(A22&lt;&gt;"",IF(D22="DIRECCIÓN_DE_TRANSFERENCIAS","280 0031",VLOOKUP(C22,NIVELES!$A$14:$B$105,2,0)),"")</f>
        <v>280 9999</v>
      </c>
      <c r="AE22" s="86" t="s">
        <v>322</v>
      </c>
      <c r="AF22" s="86" t="s">
        <v>369</v>
      </c>
      <c r="AG22" s="79" t="str">
        <f>+IF(AF22&lt;&gt;"",VLOOKUP(AF22,NIVELES!$A$666:$B$673,2,0),"")</f>
        <v>ADMINISTRACIÓN_CENTRAL</v>
      </c>
      <c r="AH22" s="78" t="s">
        <v>322</v>
      </c>
      <c r="AI22" s="79" t="str">
        <f>IF(AH22&lt;&gt;"",VLOOKUP(CONCATENATE(AG22,AH22),NIVELES!$B$676:$C$745,2,0),"")</f>
        <v>Administración De La Gestión Administrativa Financiera</v>
      </c>
      <c r="AJ22" s="78" t="s">
        <v>517</v>
      </c>
      <c r="AK22" s="79" t="str">
        <f>+IF(AJ22&lt;&gt;"",VLOOKUP(AJ22,NIVELES!$A$816:$B$892,2,0),"")</f>
        <v>NO APLICA</v>
      </c>
      <c r="AL22" s="78" t="s">
        <v>554</v>
      </c>
      <c r="AM22" s="78">
        <v>530202</v>
      </c>
      <c r="AN22" s="79" t="str">
        <f>IF(AM22&lt;&gt;"",+VLOOKUP(AM22,NIVELES!$A$1652:$B$2466,2,0),"")</f>
        <v>Fletes y Maniobras</v>
      </c>
      <c r="AO22" s="87">
        <v>30095.9</v>
      </c>
      <c r="AP22" s="88">
        <v>30095.9</v>
      </c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9">
        <f t="shared" si="1"/>
        <v>30095.9</v>
      </c>
      <c r="BC22" s="90" t="str">
        <f t="shared" si="2"/>
        <v>OK</v>
      </c>
      <c r="BD22" s="91" t="str">
        <f t="shared" si="3"/>
        <v xml:space="preserve">                  </v>
      </c>
      <c r="BE22" s="92">
        <f t="shared" si="4"/>
        <v>1</v>
      </c>
    </row>
    <row r="23" spans="1:57" s="74" customFormat="1" ht="50.1" customHeight="1" x14ac:dyDescent="0.2">
      <c r="A23" s="78" t="s">
        <v>52</v>
      </c>
      <c r="B23" s="78" t="s">
        <v>53</v>
      </c>
      <c r="C23" s="78" t="s">
        <v>583</v>
      </c>
      <c r="D23" s="78" t="s">
        <v>562</v>
      </c>
      <c r="E23" s="79" t="str">
        <f>+IF(C23&lt;&gt;"",VLOOKUP(MID(C23,18,5),NIVELES!$A$133:$B$213,2,0),"")</f>
        <v>PICHINCHA</v>
      </c>
      <c r="F23" s="80" t="s">
        <v>70</v>
      </c>
      <c r="G23" s="81" t="str">
        <f>+IF(F23&lt;&gt;"",VLOOKUP(F23,NIVELES!$A$246:$C$464,3,0),"")</f>
        <v xml:space="preserve"> </v>
      </c>
      <c r="H23" s="82" t="s">
        <v>1023</v>
      </c>
      <c r="I23" s="78" t="s">
        <v>1788</v>
      </c>
      <c r="J23" s="78" t="s">
        <v>1789</v>
      </c>
      <c r="K23" s="78" t="s">
        <v>1790</v>
      </c>
      <c r="L23" s="78" t="s">
        <v>1791</v>
      </c>
      <c r="M23" s="78" t="s">
        <v>1791</v>
      </c>
      <c r="N23" s="78" t="s">
        <v>1791</v>
      </c>
      <c r="O23" s="78" t="s">
        <v>1811</v>
      </c>
      <c r="P23" s="82">
        <v>1</v>
      </c>
      <c r="Q23" s="78" t="s">
        <v>1812</v>
      </c>
      <c r="R23" s="82"/>
      <c r="S23" s="82"/>
      <c r="T23" s="82">
        <v>1</v>
      </c>
      <c r="U23" s="82"/>
      <c r="V23" s="82"/>
      <c r="W23" s="82"/>
      <c r="X23" s="82"/>
      <c r="Y23" s="82"/>
      <c r="Z23" s="82"/>
      <c r="AA23" s="82"/>
      <c r="AB23" s="82"/>
      <c r="AC23" s="82"/>
      <c r="AD23" s="85" t="str">
        <f>IF(A23&lt;&gt;"",IF(D23="DIRECCIÓN_DE_TRANSFERENCIAS","280 0031",VLOOKUP(C23,NIVELES!$A$14:$B$105,2,0)),"")</f>
        <v>280 9999</v>
      </c>
      <c r="AE23" s="86" t="s">
        <v>322</v>
      </c>
      <c r="AF23" s="86" t="s">
        <v>369</v>
      </c>
      <c r="AG23" s="79" t="str">
        <f>+IF(AF23&lt;&gt;"",VLOOKUP(AF23,NIVELES!$A$666:$B$673,2,0),"")</f>
        <v>ADMINISTRACIÓN_CENTRAL</v>
      </c>
      <c r="AH23" s="78" t="s">
        <v>322</v>
      </c>
      <c r="AI23" s="79" t="str">
        <f>IF(AH23&lt;&gt;"",VLOOKUP(CONCATENATE(AG23,AH23),NIVELES!$B$676:$C$745,2,0),"")</f>
        <v>Administración De La Gestión Administrativa Financiera</v>
      </c>
      <c r="AJ23" s="78" t="s">
        <v>517</v>
      </c>
      <c r="AK23" s="79" t="str">
        <f>+IF(AJ23&lt;&gt;"",VLOOKUP(AJ23,NIVELES!$A$816:$B$892,2,0),"")</f>
        <v>NO APLICA</v>
      </c>
      <c r="AL23" s="78" t="s">
        <v>554</v>
      </c>
      <c r="AM23" s="78">
        <v>530203</v>
      </c>
      <c r="AN23" s="79" t="str">
        <f>IF(AM23&lt;&gt;"",+VLOOKUP(AM23,NIVELES!$A$1652:$B$2466,2,0),"")</f>
        <v>Almacenamiento, Embalaje, Envase y Recarga de Extintores</v>
      </c>
      <c r="AO23" s="87">
        <v>720</v>
      </c>
      <c r="AP23" s="88"/>
      <c r="AQ23" s="88"/>
      <c r="AR23" s="88">
        <v>720</v>
      </c>
      <c r="AS23" s="88"/>
      <c r="AT23" s="88"/>
      <c r="AU23" s="88"/>
      <c r="AV23" s="88"/>
      <c r="AW23" s="88"/>
      <c r="AX23" s="88"/>
      <c r="AY23" s="88"/>
      <c r="AZ23" s="88"/>
      <c r="BA23" s="88"/>
      <c r="BB23" s="89">
        <f t="shared" si="1"/>
        <v>720</v>
      </c>
      <c r="BC23" s="90" t="str">
        <f t="shared" si="2"/>
        <v>OK</v>
      </c>
      <c r="BD23" s="91" t="str">
        <f t="shared" si="3"/>
        <v xml:space="preserve">                  </v>
      </c>
      <c r="BE23" s="92">
        <f t="shared" si="4"/>
        <v>1</v>
      </c>
    </row>
    <row r="24" spans="1:57" s="74" customFormat="1" ht="50.1" customHeight="1" x14ac:dyDescent="0.2">
      <c r="A24" s="78" t="s">
        <v>52</v>
      </c>
      <c r="B24" s="78" t="s">
        <v>53</v>
      </c>
      <c r="C24" s="78" t="s">
        <v>583</v>
      </c>
      <c r="D24" s="78" t="s">
        <v>562</v>
      </c>
      <c r="E24" s="79" t="str">
        <f>+IF(C24&lt;&gt;"",VLOOKUP(MID(C24,18,5),NIVELES!$A$133:$B$213,2,0),"")</f>
        <v>PICHINCHA</v>
      </c>
      <c r="F24" s="80" t="s">
        <v>70</v>
      </c>
      <c r="G24" s="81" t="str">
        <f>+IF(F24&lt;&gt;"",VLOOKUP(F24,NIVELES!$A$246:$C$464,3,0),"")</f>
        <v xml:space="preserve"> </v>
      </c>
      <c r="H24" s="82" t="s">
        <v>1023</v>
      </c>
      <c r="I24" s="78" t="s">
        <v>1788</v>
      </c>
      <c r="J24" s="78" t="s">
        <v>1789</v>
      </c>
      <c r="K24" s="78" t="s">
        <v>1790</v>
      </c>
      <c r="L24" s="78" t="s">
        <v>1791</v>
      </c>
      <c r="M24" s="78" t="s">
        <v>1791</v>
      </c>
      <c r="N24" s="78" t="s">
        <v>1791</v>
      </c>
      <c r="O24" s="78" t="s">
        <v>1813</v>
      </c>
      <c r="P24" s="82">
        <v>4</v>
      </c>
      <c r="Q24" s="78" t="s">
        <v>1814</v>
      </c>
      <c r="R24" s="82"/>
      <c r="S24" s="82">
        <v>1</v>
      </c>
      <c r="T24" s="82"/>
      <c r="U24" s="82"/>
      <c r="V24" s="82">
        <v>1</v>
      </c>
      <c r="W24" s="82"/>
      <c r="X24" s="82"/>
      <c r="Y24" s="82">
        <v>1</v>
      </c>
      <c r="Z24" s="82"/>
      <c r="AA24" s="82"/>
      <c r="AB24" s="82">
        <v>1</v>
      </c>
      <c r="AC24" s="82"/>
      <c r="AD24" s="85" t="str">
        <f>IF(A24&lt;&gt;"",IF(D24="DIRECCIÓN_DE_TRANSFERENCIAS","280 0031",VLOOKUP(C24,NIVELES!$A$14:$B$105,2,0)),"")</f>
        <v>280 9999</v>
      </c>
      <c r="AE24" s="86" t="s">
        <v>322</v>
      </c>
      <c r="AF24" s="86" t="s">
        <v>369</v>
      </c>
      <c r="AG24" s="79" t="str">
        <f>+IF(AF24&lt;&gt;"",VLOOKUP(AF24,NIVELES!$A$666:$B$673,2,0),"")</f>
        <v>ADMINISTRACIÓN_CENTRAL</v>
      </c>
      <c r="AH24" s="78" t="s">
        <v>322</v>
      </c>
      <c r="AI24" s="79" t="str">
        <f>IF(AH24&lt;&gt;"",VLOOKUP(CONCATENATE(AG24,AH24),NIVELES!$B$676:$C$745,2,0),"")</f>
        <v>Administración De La Gestión Administrativa Financiera</v>
      </c>
      <c r="AJ24" s="78" t="s">
        <v>517</v>
      </c>
      <c r="AK24" s="79" t="str">
        <f>+IF(AJ24&lt;&gt;"",VLOOKUP(AJ24,NIVELES!$A$816:$B$892,2,0),"")</f>
        <v>NO APLICA</v>
      </c>
      <c r="AL24" s="78" t="s">
        <v>554</v>
      </c>
      <c r="AM24" s="78">
        <v>530204</v>
      </c>
      <c r="AN24" s="79" t="str">
        <f>IF(AM24&lt;&gt;"",+VLOOKUP(AM24,NIVELES!$A$1652:$B$2466,2,0),"")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24" s="87">
        <v>2600</v>
      </c>
      <c r="AP24" s="88"/>
      <c r="AQ24" s="88">
        <v>650</v>
      </c>
      <c r="AR24" s="88"/>
      <c r="AS24" s="88"/>
      <c r="AT24" s="88">
        <v>650</v>
      </c>
      <c r="AU24" s="88"/>
      <c r="AV24" s="88"/>
      <c r="AW24" s="88">
        <v>650</v>
      </c>
      <c r="AX24" s="88"/>
      <c r="AY24" s="88"/>
      <c r="AZ24" s="88">
        <v>650</v>
      </c>
      <c r="BA24" s="88"/>
      <c r="BB24" s="89">
        <f t="shared" si="1"/>
        <v>2600</v>
      </c>
      <c r="BC24" s="90" t="str">
        <f t="shared" si="2"/>
        <v>OK</v>
      </c>
      <c r="BD24" s="91" t="str">
        <f t="shared" si="3"/>
        <v xml:space="preserve">                  </v>
      </c>
      <c r="BE24" s="92">
        <f t="shared" si="4"/>
        <v>4</v>
      </c>
    </row>
    <row r="25" spans="1:57" s="74" customFormat="1" ht="50.1" customHeight="1" x14ac:dyDescent="0.2">
      <c r="A25" s="78" t="s">
        <v>52</v>
      </c>
      <c r="B25" s="78" t="s">
        <v>53</v>
      </c>
      <c r="C25" s="78" t="s">
        <v>583</v>
      </c>
      <c r="D25" s="78" t="s">
        <v>562</v>
      </c>
      <c r="E25" s="79" t="str">
        <f>+IF(C25&lt;&gt;"",VLOOKUP(MID(C25,18,5),NIVELES!$A$133:$B$213,2,0),"")</f>
        <v>PICHINCHA</v>
      </c>
      <c r="F25" s="80" t="s">
        <v>70</v>
      </c>
      <c r="G25" s="81" t="str">
        <f>+IF(F25&lt;&gt;"",VLOOKUP(F25,NIVELES!$A$246:$C$464,3,0),"")</f>
        <v xml:space="preserve"> </v>
      </c>
      <c r="H25" s="82" t="s">
        <v>1023</v>
      </c>
      <c r="I25" s="78" t="s">
        <v>1788</v>
      </c>
      <c r="J25" s="78" t="s">
        <v>1789</v>
      </c>
      <c r="K25" s="78" t="s">
        <v>1790</v>
      </c>
      <c r="L25" s="78" t="s">
        <v>1791</v>
      </c>
      <c r="M25" s="78" t="s">
        <v>1791</v>
      </c>
      <c r="N25" s="78" t="s">
        <v>1791</v>
      </c>
      <c r="O25" s="78" t="s">
        <v>1815</v>
      </c>
      <c r="P25" s="82">
        <v>1</v>
      </c>
      <c r="Q25" s="78" t="s">
        <v>1814</v>
      </c>
      <c r="R25" s="82">
        <v>1</v>
      </c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5" t="str">
        <f>IF(A25&lt;&gt;"",IF(D25="DIRECCIÓN_DE_TRANSFERENCIAS","280 0031",VLOOKUP(C25,NIVELES!$A$14:$B$105,2,0)),"")</f>
        <v>280 9999</v>
      </c>
      <c r="AE25" s="86" t="s">
        <v>322</v>
      </c>
      <c r="AF25" s="86" t="s">
        <v>369</v>
      </c>
      <c r="AG25" s="79" t="str">
        <f>+IF(AF25&lt;&gt;"",VLOOKUP(AF25,NIVELES!$A$666:$B$673,2,0),"")</f>
        <v>ADMINISTRACIÓN_CENTRAL</v>
      </c>
      <c r="AH25" s="78" t="s">
        <v>322</v>
      </c>
      <c r="AI25" s="79" t="str">
        <f>IF(AH25&lt;&gt;"",VLOOKUP(CONCATENATE(AG25,AH25),NIVELES!$B$676:$C$745,2,0),"")</f>
        <v>Administración De La Gestión Administrativa Financiera</v>
      </c>
      <c r="AJ25" s="78" t="s">
        <v>517</v>
      </c>
      <c r="AK25" s="79" t="str">
        <f>+IF(AJ25&lt;&gt;"",VLOOKUP(AJ25,NIVELES!$A$816:$B$892,2,0),"")</f>
        <v>NO APLICA</v>
      </c>
      <c r="AL25" s="78" t="s">
        <v>554</v>
      </c>
      <c r="AM25" s="78">
        <v>530204</v>
      </c>
      <c r="AN25" s="79" t="str">
        <f>IF(AM25&lt;&gt;"",+VLOOKUP(AM25,NIVELES!$A$1652:$B$2466,2,0),"")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25" s="87">
        <v>91.28</v>
      </c>
      <c r="AP25" s="88">
        <v>91.28</v>
      </c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9">
        <f t="shared" si="1"/>
        <v>91.28</v>
      </c>
      <c r="BC25" s="90" t="str">
        <f t="shared" si="2"/>
        <v>OK</v>
      </c>
      <c r="BD25" s="91" t="str">
        <f t="shared" si="3"/>
        <v xml:space="preserve">                  </v>
      </c>
      <c r="BE25" s="92">
        <f t="shared" si="4"/>
        <v>1</v>
      </c>
    </row>
    <row r="26" spans="1:57" s="74" customFormat="1" ht="50.1" customHeight="1" x14ac:dyDescent="0.2">
      <c r="A26" s="78" t="s">
        <v>52</v>
      </c>
      <c r="B26" s="78" t="s">
        <v>53</v>
      </c>
      <c r="C26" s="78" t="s">
        <v>583</v>
      </c>
      <c r="D26" s="78" t="s">
        <v>562</v>
      </c>
      <c r="E26" s="79" t="str">
        <f>+IF(C26&lt;&gt;"",VLOOKUP(MID(C26,18,5),NIVELES!$A$133:$B$213,2,0),"")</f>
        <v>PICHINCHA</v>
      </c>
      <c r="F26" s="80" t="s">
        <v>70</v>
      </c>
      <c r="G26" s="81" t="str">
        <f>+IF(F26&lt;&gt;"",VLOOKUP(F26,NIVELES!$A$246:$C$464,3,0),"")</f>
        <v xml:space="preserve"> </v>
      </c>
      <c r="H26" s="82" t="s">
        <v>1023</v>
      </c>
      <c r="I26" s="78" t="s">
        <v>1788</v>
      </c>
      <c r="J26" s="78" t="s">
        <v>1789</v>
      </c>
      <c r="K26" s="78" t="s">
        <v>1790</v>
      </c>
      <c r="L26" s="78" t="s">
        <v>1791</v>
      </c>
      <c r="M26" s="78" t="s">
        <v>1791</v>
      </c>
      <c r="N26" s="78" t="s">
        <v>1791</v>
      </c>
      <c r="O26" s="78" t="s">
        <v>1816</v>
      </c>
      <c r="P26" s="82">
        <v>4</v>
      </c>
      <c r="Q26" s="78" t="s">
        <v>1817</v>
      </c>
      <c r="R26" s="82"/>
      <c r="S26" s="82"/>
      <c r="T26" s="82">
        <v>1</v>
      </c>
      <c r="U26" s="82"/>
      <c r="V26" s="82"/>
      <c r="W26" s="82">
        <v>1</v>
      </c>
      <c r="X26" s="82"/>
      <c r="Y26" s="82"/>
      <c r="Z26" s="82">
        <v>1</v>
      </c>
      <c r="AA26" s="82"/>
      <c r="AB26" s="82"/>
      <c r="AC26" s="82">
        <v>1</v>
      </c>
      <c r="AD26" s="85" t="str">
        <f>IF(A26&lt;&gt;"",IF(D26="DIRECCIÓN_DE_TRANSFERENCIAS","280 0031",VLOOKUP(C26,NIVELES!$A$14:$B$105,2,0)),"")</f>
        <v>280 9999</v>
      </c>
      <c r="AE26" s="86" t="s">
        <v>322</v>
      </c>
      <c r="AF26" s="86" t="s">
        <v>369</v>
      </c>
      <c r="AG26" s="79" t="str">
        <f>+IF(AF26&lt;&gt;"",VLOOKUP(AF26,NIVELES!$A$666:$B$673,2,0),"")</f>
        <v>ADMINISTRACIÓN_CENTRAL</v>
      </c>
      <c r="AH26" s="78" t="s">
        <v>322</v>
      </c>
      <c r="AI26" s="79" t="str">
        <f>IF(AH26&lt;&gt;"",VLOOKUP(CONCATENATE(AG26,AH26),NIVELES!$B$676:$C$745,2,0),"")</f>
        <v>Administración De La Gestión Administrativa Financiera</v>
      </c>
      <c r="AJ26" s="78" t="s">
        <v>517</v>
      </c>
      <c r="AK26" s="79" t="str">
        <f>+IF(AJ26&lt;&gt;"",VLOOKUP(AJ26,NIVELES!$A$816:$B$892,2,0),"")</f>
        <v>NO APLICA</v>
      </c>
      <c r="AL26" s="78" t="s">
        <v>554</v>
      </c>
      <c r="AM26" s="78">
        <v>530205</v>
      </c>
      <c r="AN26" s="79" t="str">
        <f>IF(AM26&lt;&gt;"",+VLOOKUP(AM26,NIVELES!$A$1652:$B$2466,2,0),"")</f>
        <v>Espectáculos Culturales y Sociales</v>
      </c>
      <c r="AO26" s="87">
        <v>10000</v>
      </c>
      <c r="AP26" s="88"/>
      <c r="AQ26" s="88"/>
      <c r="AR26" s="88">
        <v>2500</v>
      </c>
      <c r="AS26" s="88"/>
      <c r="AT26" s="88"/>
      <c r="AU26" s="88">
        <v>2500</v>
      </c>
      <c r="AV26" s="88"/>
      <c r="AW26" s="88"/>
      <c r="AX26" s="88">
        <v>2500</v>
      </c>
      <c r="AY26" s="88"/>
      <c r="AZ26" s="88"/>
      <c r="BA26" s="88">
        <v>2500</v>
      </c>
      <c r="BB26" s="89">
        <f t="shared" si="1"/>
        <v>10000</v>
      </c>
      <c r="BC26" s="90" t="str">
        <f t="shared" si="2"/>
        <v>OK</v>
      </c>
      <c r="BD26" s="91" t="str">
        <f t="shared" si="3"/>
        <v xml:space="preserve">                  </v>
      </c>
      <c r="BE26" s="92">
        <f t="shared" si="4"/>
        <v>4</v>
      </c>
    </row>
    <row r="27" spans="1:57" s="74" customFormat="1" ht="50.1" customHeight="1" x14ac:dyDescent="0.2">
      <c r="A27" s="78" t="s">
        <v>52</v>
      </c>
      <c r="B27" s="78" t="s">
        <v>53</v>
      </c>
      <c r="C27" s="78" t="s">
        <v>583</v>
      </c>
      <c r="D27" s="78" t="s">
        <v>562</v>
      </c>
      <c r="E27" s="79" t="str">
        <f>+IF(C27&lt;&gt;"",VLOOKUP(MID(C27,18,5),NIVELES!$A$133:$B$213,2,0),"")</f>
        <v>PICHINCHA</v>
      </c>
      <c r="F27" s="80" t="s">
        <v>70</v>
      </c>
      <c r="G27" s="81" t="str">
        <f>+IF(F27&lt;&gt;"",VLOOKUP(F27,NIVELES!$A$246:$C$464,3,0),"")</f>
        <v xml:space="preserve"> </v>
      </c>
      <c r="H27" s="82" t="s">
        <v>1023</v>
      </c>
      <c r="I27" s="78" t="s">
        <v>1788</v>
      </c>
      <c r="J27" s="78" t="s">
        <v>1789</v>
      </c>
      <c r="K27" s="78" t="s">
        <v>1790</v>
      </c>
      <c r="L27" s="78" t="s">
        <v>1791</v>
      </c>
      <c r="M27" s="78" t="s">
        <v>1791</v>
      </c>
      <c r="N27" s="78" t="s">
        <v>1791</v>
      </c>
      <c r="O27" s="78" t="s">
        <v>1818</v>
      </c>
      <c r="P27" s="82">
        <v>2</v>
      </c>
      <c r="Q27" s="78" t="s">
        <v>1819</v>
      </c>
      <c r="R27" s="82">
        <v>1</v>
      </c>
      <c r="S27" s="82">
        <v>1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5" t="str">
        <f>IF(A27&lt;&gt;"",IF(D27="DIRECCIÓN_DE_TRANSFERENCIAS","280 0031",VLOOKUP(C27,NIVELES!$A$14:$B$105,2,0)),"")</f>
        <v>280 9999</v>
      </c>
      <c r="AE27" s="86" t="s">
        <v>322</v>
      </c>
      <c r="AF27" s="86" t="s">
        <v>369</v>
      </c>
      <c r="AG27" s="79" t="str">
        <f>+IF(AF27&lt;&gt;"",VLOOKUP(AF27,NIVELES!$A$666:$B$673,2,0),"")</f>
        <v>ADMINISTRACIÓN_CENTRAL</v>
      </c>
      <c r="AH27" s="78" t="s">
        <v>322</v>
      </c>
      <c r="AI27" s="79" t="str">
        <f>IF(AH27&lt;&gt;"",VLOOKUP(CONCATENATE(AG27,AH27),NIVELES!$B$676:$C$745,2,0),"")</f>
        <v>Administración De La Gestión Administrativa Financiera</v>
      </c>
      <c r="AJ27" s="78" t="s">
        <v>517</v>
      </c>
      <c r="AK27" s="79" t="str">
        <f>+IF(AJ27&lt;&gt;"",VLOOKUP(AJ27,NIVELES!$A$816:$B$892,2,0),"")</f>
        <v>NO APLICA</v>
      </c>
      <c r="AL27" s="78" t="s">
        <v>554</v>
      </c>
      <c r="AM27" s="78">
        <v>530208</v>
      </c>
      <c r="AN27" s="79" t="str">
        <f>IF(AM27&lt;&gt;"",+VLOOKUP(AM27,NIVELES!$A$1652:$B$2466,2,0),"")</f>
        <v>Servicio de Seguridad y Vigilancia</v>
      </c>
      <c r="AO27" s="87">
        <v>57580</v>
      </c>
      <c r="AP27" s="88">
        <v>28790</v>
      </c>
      <c r="AQ27" s="88">
        <v>28790</v>
      </c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9">
        <f t="shared" si="1"/>
        <v>57580</v>
      </c>
      <c r="BC27" s="90" t="str">
        <f t="shared" si="2"/>
        <v>OK</v>
      </c>
      <c r="BD27" s="91" t="str">
        <f t="shared" si="3"/>
        <v xml:space="preserve">                  </v>
      </c>
      <c r="BE27" s="92">
        <f t="shared" si="4"/>
        <v>2</v>
      </c>
    </row>
    <row r="28" spans="1:57" s="74" customFormat="1" ht="50.1" customHeight="1" x14ac:dyDescent="0.2">
      <c r="A28" s="78" t="s">
        <v>52</v>
      </c>
      <c r="B28" s="78" t="s">
        <v>53</v>
      </c>
      <c r="C28" s="78" t="s">
        <v>583</v>
      </c>
      <c r="D28" s="78" t="s">
        <v>562</v>
      </c>
      <c r="E28" s="79" t="str">
        <f>+IF(C28&lt;&gt;"",VLOOKUP(MID(C28,18,5),NIVELES!$A$133:$B$213,2,0),"")</f>
        <v>PICHINCHA</v>
      </c>
      <c r="F28" s="80" t="s">
        <v>70</v>
      </c>
      <c r="G28" s="81" t="str">
        <f>+IF(F28&lt;&gt;"",VLOOKUP(F28,NIVELES!$A$246:$C$464,3,0),"")</f>
        <v xml:space="preserve"> </v>
      </c>
      <c r="H28" s="82" t="s">
        <v>1023</v>
      </c>
      <c r="I28" s="78" t="s">
        <v>1788</v>
      </c>
      <c r="J28" s="78" t="s">
        <v>1789</v>
      </c>
      <c r="K28" s="78" t="s">
        <v>1790</v>
      </c>
      <c r="L28" s="78" t="s">
        <v>1791</v>
      </c>
      <c r="M28" s="78" t="s">
        <v>1791</v>
      </c>
      <c r="N28" s="78" t="s">
        <v>1791</v>
      </c>
      <c r="O28" s="78" t="s">
        <v>1820</v>
      </c>
      <c r="P28" s="82">
        <v>8</v>
      </c>
      <c r="Q28" s="78" t="s">
        <v>1819</v>
      </c>
      <c r="R28" s="82">
        <v>1</v>
      </c>
      <c r="S28" s="82">
        <v>1</v>
      </c>
      <c r="T28" s="82">
        <v>1</v>
      </c>
      <c r="U28" s="82">
        <v>1</v>
      </c>
      <c r="V28" s="82">
        <v>1</v>
      </c>
      <c r="W28" s="82">
        <v>1</v>
      </c>
      <c r="X28" s="82">
        <v>1</v>
      </c>
      <c r="Y28" s="82">
        <v>1</v>
      </c>
      <c r="Z28" s="82"/>
      <c r="AA28" s="82"/>
      <c r="AB28" s="82"/>
      <c r="AC28" s="82"/>
      <c r="AD28" s="85" t="str">
        <f>IF(A28&lt;&gt;"",IF(D28="DIRECCIÓN_DE_TRANSFERENCIAS","280 0031",VLOOKUP(C28,NIVELES!$A$14:$B$105,2,0)),"")</f>
        <v>280 9999</v>
      </c>
      <c r="AE28" s="86" t="s">
        <v>322</v>
      </c>
      <c r="AF28" s="86" t="s">
        <v>369</v>
      </c>
      <c r="AG28" s="79" t="str">
        <f>+IF(AF28&lt;&gt;"",VLOOKUP(AF28,NIVELES!$A$666:$B$673,2,0),"")</f>
        <v>ADMINISTRACIÓN_CENTRAL</v>
      </c>
      <c r="AH28" s="78" t="s">
        <v>322</v>
      </c>
      <c r="AI28" s="79" t="str">
        <f>IF(AH28&lt;&gt;"",VLOOKUP(CONCATENATE(AG28,AH28),NIVELES!$B$676:$C$745,2,0),"")</f>
        <v>Administración De La Gestión Administrativa Financiera</v>
      </c>
      <c r="AJ28" s="78" t="s">
        <v>517</v>
      </c>
      <c r="AK28" s="79" t="str">
        <f>+IF(AJ28&lt;&gt;"",VLOOKUP(AJ28,NIVELES!$A$816:$B$892,2,0),"")</f>
        <v>NO APLICA</v>
      </c>
      <c r="AL28" s="78" t="s">
        <v>554</v>
      </c>
      <c r="AM28" s="78">
        <v>530208</v>
      </c>
      <c r="AN28" s="79" t="str">
        <f>IF(AM28&lt;&gt;"",+VLOOKUP(AM28,NIVELES!$A$1652:$B$2466,2,0),"")</f>
        <v>Servicio de Seguridad y Vigilancia</v>
      </c>
      <c r="AO28" s="87">
        <v>135640</v>
      </c>
      <c r="AP28" s="88">
        <v>16955</v>
      </c>
      <c r="AQ28" s="88">
        <v>16955</v>
      </c>
      <c r="AR28" s="88">
        <v>16955</v>
      </c>
      <c r="AS28" s="88">
        <v>16955</v>
      </c>
      <c r="AT28" s="88">
        <v>16955</v>
      </c>
      <c r="AU28" s="88">
        <v>16955</v>
      </c>
      <c r="AV28" s="88">
        <v>16955</v>
      </c>
      <c r="AW28" s="88">
        <v>16955</v>
      </c>
      <c r="AX28" s="88"/>
      <c r="AY28" s="88"/>
      <c r="AZ28" s="88"/>
      <c r="BA28" s="88"/>
      <c r="BB28" s="89">
        <f t="shared" si="1"/>
        <v>135640</v>
      </c>
      <c r="BC28" s="90" t="str">
        <f t="shared" si="2"/>
        <v>OK</v>
      </c>
      <c r="BD28" s="91" t="str">
        <f t="shared" si="3"/>
        <v xml:space="preserve">                  </v>
      </c>
      <c r="BE28" s="92">
        <f t="shared" si="4"/>
        <v>8</v>
      </c>
    </row>
    <row r="29" spans="1:57" s="74" customFormat="1" ht="50.1" customHeight="1" x14ac:dyDescent="0.2">
      <c r="A29" s="78" t="s">
        <v>52</v>
      </c>
      <c r="B29" s="78" t="s">
        <v>53</v>
      </c>
      <c r="C29" s="78" t="s">
        <v>583</v>
      </c>
      <c r="D29" s="78" t="s">
        <v>562</v>
      </c>
      <c r="E29" s="79" t="str">
        <f>+IF(C29&lt;&gt;"",VLOOKUP(MID(C29,18,5),NIVELES!$A$133:$B$213,2,0),"")</f>
        <v>PICHINCHA</v>
      </c>
      <c r="F29" s="80" t="s">
        <v>70</v>
      </c>
      <c r="G29" s="81" t="str">
        <f>+IF(F29&lt;&gt;"",VLOOKUP(F29,NIVELES!$A$246:$C$464,3,0),"")</f>
        <v xml:space="preserve"> </v>
      </c>
      <c r="H29" s="82" t="s">
        <v>1023</v>
      </c>
      <c r="I29" s="78" t="s">
        <v>1788</v>
      </c>
      <c r="J29" s="78" t="s">
        <v>1789</v>
      </c>
      <c r="K29" s="78" t="s">
        <v>1790</v>
      </c>
      <c r="L29" s="78" t="s">
        <v>1791</v>
      </c>
      <c r="M29" s="78" t="s">
        <v>1791</v>
      </c>
      <c r="N29" s="78" t="s">
        <v>1791</v>
      </c>
      <c r="O29" s="78" t="s">
        <v>1821</v>
      </c>
      <c r="P29" s="82">
        <v>10</v>
      </c>
      <c r="Q29" s="78" t="s">
        <v>1822</v>
      </c>
      <c r="R29" s="82"/>
      <c r="S29" s="82"/>
      <c r="T29" s="82">
        <v>1</v>
      </c>
      <c r="U29" s="82">
        <v>1</v>
      </c>
      <c r="V29" s="82">
        <v>1</v>
      </c>
      <c r="W29" s="82">
        <v>1</v>
      </c>
      <c r="X29" s="82">
        <v>1</v>
      </c>
      <c r="Y29" s="82">
        <v>1</v>
      </c>
      <c r="Z29" s="82">
        <v>1</v>
      </c>
      <c r="AA29" s="82">
        <v>1</v>
      </c>
      <c r="AB29" s="82">
        <v>1</v>
      </c>
      <c r="AC29" s="82">
        <v>1</v>
      </c>
      <c r="AD29" s="85" t="str">
        <f>IF(A29&lt;&gt;"",IF(D29="DIRECCIÓN_DE_TRANSFERENCIAS","280 0031",VLOOKUP(C29,NIVELES!$A$14:$B$105,2,0)),"")</f>
        <v>280 9999</v>
      </c>
      <c r="AE29" s="86" t="s">
        <v>322</v>
      </c>
      <c r="AF29" s="86" t="s">
        <v>369</v>
      </c>
      <c r="AG29" s="79" t="str">
        <f>+IF(AF29&lt;&gt;"",VLOOKUP(AF29,NIVELES!$A$666:$B$673,2,0),"")</f>
        <v>ADMINISTRACIÓN_CENTRAL</v>
      </c>
      <c r="AH29" s="78" t="s">
        <v>322</v>
      </c>
      <c r="AI29" s="79" t="str">
        <f>IF(AH29&lt;&gt;"",VLOOKUP(CONCATENATE(AG29,AH29),NIVELES!$B$676:$C$745,2,0),"")</f>
        <v>Administración De La Gestión Administrativa Financiera</v>
      </c>
      <c r="AJ29" s="78" t="s">
        <v>517</v>
      </c>
      <c r="AK29" s="79" t="str">
        <f>+IF(AJ29&lt;&gt;"",VLOOKUP(AJ29,NIVELES!$A$816:$B$892,2,0),"")</f>
        <v>NO APLICA</v>
      </c>
      <c r="AL29" s="78" t="s">
        <v>554</v>
      </c>
      <c r="AM29" s="78">
        <v>530209</v>
      </c>
      <c r="AN29" s="79" t="str">
        <f>IF(AM29&lt;&gt;"",+VLOOKUP(AM29,NIVELES!$A$1652:$B$2466,2,0),"")</f>
        <v>Servicios de Aseo; Lavado de Vestimenta de Trabajo; Fumigación, Desinfección y Limpieza de Instalaciones</v>
      </c>
      <c r="AO29" s="87">
        <v>40000</v>
      </c>
      <c r="AP29" s="88"/>
      <c r="AQ29" s="88"/>
      <c r="AR29" s="88">
        <v>4000</v>
      </c>
      <c r="AS29" s="88">
        <v>4000</v>
      </c>
      <c r="AT29" s="88">
        <v>4000</v>
      </c>
      <c r="AU29" s="88">
        <v>4000</v>
      </c>
      <c r="AV29" s="88">
        <v>4000</v>
      </c>
      <c r="AW29" s="88">
        <v>4000</v>
      </c>
      <c r="AX29" s="88">
        <v>4000</v>
      </c>
      <c r="AY29" s="88">
        <v>4000</v>
      </c>
      <c r="AZ29" s="88">
        <v>4000</v>
      </c>
      <c r="BA29" s="88">
        <v>4000</v>
      </c>
      <c r="BB29" s="89">
        <f t="shared" si="1"/>
        <v>40000</v>
      </c>
      <c r="BC29" s="90" t="str">
        <f t="shared" si="2"/>
        <v>OK</v>
      </c>
      <c r="BD29" s="91" t="str">
        <f t="shared" si="3"/>
        <v xml:space="preserve">                  </v>
      </c>
      <c r="BE29" s="92">
        <f t="shared" si="4"/>
        <v>10</v>
      </c>
    </row>
    <row r="30" spans="1:57" s="74" customFormat="1" ht="50.1" customHeight="1" x14ac:dyDescent="0.2">
      <c r="A30" s="78" t="s">
        <v>52</v>
      </c>
      <c r="B30" s="78" t="s">
        <v>53</v>
      </c>
      <c r="C30" s="78" t="s">
        <v>583</v>
      </c>
      <c r="D30" s="78" t="s">
        <v>562</v>
      </c>
      <c r="E30" s="79" t="str">
        <f>+IF(C30&lt;&gt;"",VLOOKUP(MID(C30,18,5),NIVELES!$A$133:$B$213,2,0),"")</f>
        <v>PICHINCHA</v>
      </c>
      <c r="F30" s="80" t="s">
        <v>70</v>
      </c>
      <c r="G30" s="81" t="str">
        <f>+IF(F30&lt;&gt;"",VLOOKUP(F30,NIVELES!$A$246:$C$464,3,0),"")</f>
        <v xml:space="preserve"> </v>
      </c>
      <c r="H30" s="82" t="s">
        <v>1023</v>
      </c>
      <c r="I30" s="78" t="s">
        <v>1788</v>
      </c>
      <c r="J30" s="78" t="s">
        <v>1789</v>
      </c>
      <c r="K30" s="78" t="s">
        <v>1790</v>
      </c>
      <c r="L30" s="78" t="s">
        <v>1791</v>
      </c>
      <c r="M30" s="78" t="s">
        <v>1791</v>
      </c>
      <c r="N30" s="78" t="s">
        <v>1791</v>
      </c>
      <c r="O30" s="78" t="s">
        <v>1823</v>
      </c>
      <c r="P30" s="82">
        <v>12</v>
      </c>
      <c r="Q30" s="78" t="s">
        <v>1824</v>
      </c>
      <c r="R30" s="82">
        <v>1</v>
      </c>
      <c r="S30" s="82">
        <v>1</v>
      </c>
      <c r="T30" s="82">
        <v>1</v>
      </c>
      <c r="U30" s="82">
        <v>1</v>
      </c>
      <c r="V30" s="82">
        <v>1</v>
      </c>
      <c r="W30" s="82">
        <v>1</v>
      </c>
      <c r="X30" s="82">
        <v>1</v>
      </c>
      <c r="Y30" s="82">
        <v>1</v>
      </c>
      <c r="Z30" s="82">
        <v>1</v>
      </c>
      <c r="AA30" s="82">
        <v>1</v>
      </c>
      <c r="AB30" s="82">
        <v>1</v>
      </c>
      <c r="AC30" s="82">
        <v>1</v>
      </c>
      <c r="AD30" s="85" t="str">
        <f>IF(A30&lt;&gt;"",IF(D30="DIRECCIÓN_DE_TRANSFERENCIAS","280 0031",VLOOKUP(C30,NIVELES!$A$14:$B$105,2,0)),"")</f>
        <v>280 9999</v>
      </c>
      <c r="AE30" s="86" t="s">
        <v>322</v>
      </c>
      <c r="AF30" s="86" t="s">
        <v>369</v>
      </c>
      <c r="AG30" s="79" t="str">
        <f>+IF(AF30&lt;&gt;"",VLOOKUP(AF30,NIVELES!$A$666:$B$673,2,0),"")</f>
        <v>ADMINISTRACIÓN_CENTRAL</v>
      </c>
      <c r="AH30" s="78" t="s">
        <v>322</v>
      </c>
      <c r="AI30" s="79" t="str">
        <f>IF(AH30&lt;&gt;"",VLOOKUP(CONCATENATE(AG30,AH30),NIVELES!$B$676:$C$745,2,0),"")</f>
        <v>Administración De La Gestión Administrativa Financiera</v>
      </c>
      <c r="AJ30" s="78" t="s">
        <v>517</v>
      </c>
      <c r="AK30" s="79" t="str">
        <f>+IF(AJ30&lt;&gt;"",VLOOKUP(AJ30,NIVELES!$A$816:$B$892,2,0),"")</f>
        <v>NO APLICA</v>
      </c>
      <c r="AL30" s="78" t="s">
        <v>554</v>
      </c>
      <c r="AM30" s="78">
        <v>530248</v>
      </c>
      <c r="AN30" s="79" t="str">
        <f>IF(AM30&lt;&gt;"",+VLOOKUP(AM30,NIVELES!$A$1652:$B$2466,2,0),"")</f>
        <v>Eventos Oficiales</v>
      </c>
      <c r="AO30" s="87">
        <v>306</v>
      </c>
      <c r="AP30" s="88">
        <v>25.49</v>
      </c>
      <c r="AQ30" s="88">
        <v>25.49</v>
      </c>
      <c r="AR30" s="88">
        <v>25.49</v>
      </c>
      <c r="AS30" s="88">
        <v>25.49</v>
      </c>
      <c r="AT30" s="88">
        <v>25.49</v>
      </c>
      <c r="AU30" s="88">
        <v>25.49</v>
      </c>
      <c r="AV30" s="88">
        <v>25.49</v>
      </c>
      <c r="AW30" s="88">
        <v>25.49</v>
      </c>
      <c r="AX30" s="88">
        <v>25.49</v>
      </c>
      <c r="AY30" s="88">
        <v>25.49</v>
      </c>
      <c r="AZ30" s="88">
        <v>25.49</v>
      </c>
      <c r="BA30" s="88">
        <v>25.61</v>
      </c>
      <c r="BB30" s="89">
        <f t="shared" si="1"/>
        <v>306.00000000000006</v>
      </c>
      <c r="BC30" s="90" t="str">
        <f t="shared" si="2"/>
        <v>OK</v>
      </c>
      <c r="BD30" s="91" t="str">
        <f t="shared" si="3"/>
        <v xml:space="preserve">                  </v>
      </c>
      <c r="BE30" s="92">
        <f t="shared" si="4"/>
        <v>12</v>
      </c>
    </row>
    <row r="31" spans="1:57" s="74" customFormat="1" ht="50.1" customHeight="1" x14ac:dyDescent="0.2">
      <c r="A31" s="78" t="s">
        <v>52</v>
      </c>
      <c r="B31" s="78" t="s">
        <v>53</v>
      </c>
      <c r="C31" s="78" t="s">
        <v>583</v>
      </c>
      <c r="D31" s="78" t="s">
        <v>562</v>
      </c>
      <c r="E31" s="79" t="str">
        <f>+IF(C31&lt;&gt;"",VLOOKUP(MID(C31,18,5),NIVELES!$A$133:$B$213,2,0),"")</f>
        <v>PICHINCHA</v>
      </c>
      <c r="F31" s="80" t="s">
        <v>70</v>
      </c>
      <c r="G31" s="81" t="str">
        <f>+IF(F31&lt;&gt;"",VLOOKUP(F31,NIVELES!$A$246:$C$464,3,0),"")</f>
        <v xml:space="preserve"> </v>
      </c>
      <c r="H31" s="82" t="s">
        <v>1023</v>
      </c>
      <c r="I31" s="78" t="s">
        <v>1788</v>
      </c>
      <c r="J31" s="78" t="s">
        <v>1789</v>
      </c>
      <c r="K31" s="78" t="s">
        <v>1790</v>
      </c>
      <c r="L31" s="78" t="s">
        <v>1791</v>
      </c>
      <c r="M31" s="78" t="s">
        <v>1791</v>
      </c>
      <c r="N31" s="78" t="s">
        <v>1791</v>
      </c>
      <c r="O31" s="78" t="s">
        <v>1825</v>
      </c>
      <c r="P31" s="82">
        <v>1</v>
      </c>
      <c r="Q31" s="78" t="s">
        <v>1826</v>
      </c>
      <c r="R31" s="82">
        <v>1</v>
      </c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5" t="str">
        <f>IF(A31&lt;&gt;"",IF(D31="DIRECCIÓN_DE_TRANSFERENCIAS","280 0031",VLOOKUP(C31,NIVELES!$A$14:$B$105,2,0)),"")</f>
        <v>280 9999</v>
      </c>
      <c r="AE31" s="86" t="s">
        <v>322</v>
      </c>
      <c r="AF31" s="86" t="s">
        <v>369</v>
      </c>
      <c r="AG31" s="79" t="str">
        <f>+IF(AF31&lt;&gt;"",VLOOKUP(AF31,NIVELES!$A$666:$B$673,2,0),"")</f>
        <v>ADMINISTRACIÓN_CENTRAL</v>
      </c>
      <c r="AH31" s="78" t="s">
        <v>322</v>
      </c>
      <c r="AI31" s="79" t="str">
        <f>IF(AH31&lt;&gt;"",VLOOKUP(CONCATENATE(AG31,AH31),NIVELES!$B$676:$C$745,2,0),"")</f>
        <v>Administración De La Gestión Administrativa Financiera</v>
      </c>
      <c r="AJ31" s="78" t="s">
        <v>517</v>
      </c>
      <c r="AK31" s="79" t="str">
        <f>+IF(AJ31&lt;&gt;"",VLOOKUP(AJ31,NIVELES!$A$816:$B$892,2,0),"")</f>
        <v>NO APLICA</v>
      </c>
      <c r="AL31" s="78" t="s">
        <v>554</v>
      </c>
      <c r="AM31" s="78">
        <v>530301</v>
      </c>
      <c r="AN31" s="79" t="str">
        <f>IF(AM31&lt;&gt;"",+VLOOKUP(AM31,NIVELES!$A$1652:$B$2466,2,0),"")</f>
        <v>Pasajes al Interior</v>
      </c>
      <c r="AO31" s="87">
        <v>0</v>
      </c>
      <c r="AP31" s="88">
        <v>0</v>
      </c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9">
        <f t="shared" si="1"/>
        <v>0</v>
      </c>
      <c r="BC31" s="90" t="str">
        <f t="shared" si="2"/>
        <v>OK</v>
      </c>
      <c r="BD31" s="91" t="str">
        <f t="shared" si="3"/>
        <v xml:space="preserve">                  </v>
      </c>
      <c r="BE31" s="92">
        <f t="shared" si="4"/>
        <v>1</v>
      </c>
    </row>
    <row r="32" spans="1:57" s="74" customFormat="1" ht="50.1" customHeight="1" x14ac:dyDescent="0.2">
      <c r="A32" s="78" t="s">
        <v>52</v>
      </c>
      <c r="B32" s="78" t="s">
        <v>53</v>
      </c>
      <c r="C32" s="78" t="s">
        <v>583</v>
      </c>
      <c r="D32" s="78" t="s">
        <v>562</v>
      </c>
      <c r="E32" s="79" t="str">
        <f>+IF(C32&lt;&gt;"",VLOOKUP(MID(C32,18,5),NIVELES!$A$133:$B$213,2,0),"")</f>
        <v>PICHINCHA</v>
      </c>
      <c r="F32" s="80" t="s">
        <v>70</v>
      </c>
      <c r="G32" s="81" t="str">
        <f>+IF(F32&lt;&gt;"",VLOOKUP(F32,NIVELES!$A$246:$C$464,3,0),"")</f>
        <v xml:space="preserve"> </v>
      </c>
      <c r="H32" s="82" t="s">
        <v>1023</v>
      </c>
      <c r="I32" s="78" t="s">
        <v>1788</v>
      </c>
      <c r="J32" s="78" t="s">
        <v>1789</v>
      </c>
      <c r="K32" s="78" t="s">
        <v>1790</v>
      </c>
      <c r="L32" s="78" t="s">
        <v>1791</v>
      </c>
      <c r="M32" s="78" t="s">
        <v>1791</v>
      </c>
      <c r="N32" s="78" t="s">
        <v>1791</v>
      </c>
      <c r="O32" s="78" t="s">
        <v>1827</v>
      </c>
      <c r="P32" s="82">
        <v>0</v>
      </c>
      <c r="Q32" s="78" t="s">
        <v>1826</v>
      </c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5" t="str">
        <f>IF(A32&lt;&gt;"",IF(D32="DIRECCIÓN_DE_TRANSFERENCIAS","280 0031",VLOOKUP(C32,NIVELES!$A$14:$B$105,2,0)),"")</f>
        <v>280 9999</v>
      </c>
      <c r="AE32" s="86" t="s">
        <v>322</v>
      </c>
      <c r="AF32" s="86" t="s">
        <v>369</v>
      </c>
      <c r="AG32" s="79" t="str">
        <f>+IF(AF32&lt;&gt;"",VLOOKUP(AF32,NIVELES!$A$666:$B$673,2,0),"")</f>
        <v>ADMINISTRACIÓN_CENTRAL</v>
      </c>
      <c r="AH32" s="78" t="s">
        <v>322</v>
      </c>
      <c r="AI32" s="79" t="str">
        <f>IF(AH32&lt;&gt;"",VLOOKUP(CONCATENATE(AG32,AH32),NIVELES!$B$676:$C$745,2,0),"")</f>
        <v>Administración De La Gestión Administrativa Financiera</v>
      </c>
      <c r="AJ32" s="78" t="s">
        <v>517</v>
      </c>
      <c r="AK32" s="79" t="str">
        <f>+IF(AJ32&lt;&gt;"",VLOOKUP(AJ32,NIVELES!$A$816:$B$892,2,0),"")</f>
        <v>NO APLICA</v>
      </c>
      <c r="AL32" s="78" t="s">
        <v>554</v>
      </c>
      <c r="AM32" s="78">
        <v>530301</v>
      </c>
      <c r="AN32" s="79" t="str">
        <f>IF(AM32&lt;&gt;"",+VLOOKUP(AM32,NIVELES!$A$1652:$B$2466,2,0),"")</f>
        <v>Pasajes al Interior</v>
      </c>
      <c r="AO32" s="87">
        <v>0</v>
      </c>
      <c r="AP32" s="88">
        <v>0</v>
      </c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9">
        <f t="shared" si="1"/>
        <v>0</v>
      </c>
      <c r="BC32" s="90" t="str">
        <f t="shared" si="2"/>
        <v>OK</v>
      </c>
      <c r="BD32" s="91" t="str">
        <f t="shared" si="3"/>
        <v xml:space="preserve">                  </v>
      </c>
      <c r="BE32" s="92">
        <f t="shared" si="4"/>
        <v>0</v>
      </c>
    </row>
    <row r="33" spans="1:57" s="74" customFormat="1" ht="50.1" customHeight="1" x14ac:dyDescent="0.2">
      <c r="A33" s="78" t="s">
        <v>52</v>
      </c>
      <c r="B33" s="78" t="s">
        <v>53</v>
      </c>
      <c r="C33" s="78" t="s">
        <v>583</v>
      </c>
      <c r="D33" s="78" t="s">
        <v>562</v>
      </c>
      <c r="E33" s="79" t="str">
        <f>+IF(C33&lt;&gt;"",VLOOKUP(MID(C33,18,5),NIVELES!$A$133:$B$213,2,0),"")</f>
        <v>PICHINCHA</v>
      </c>
      <c r="F33" s="80" t="s">
        <v>70</v>
      </c>
      <c r="G33" s="81" t="str">
        <f>+IF(F33&lt;&gt;"",VLOOKUP(F33,NIVELES!$A$246:$C$464,3,0),"")</f>
        <v xml:space="preserve"> </v>
      </c>
      <c r="H33" s="82" t="s">
        <v>1023</v>
      </c>
      <c r="I33" s="78" t="s">
        <v>1788</v>
      </c>
      <c r="J33" s="78" t="s">
        <v>1789</v>
      </c>
      <c r="K33" s="78" t="s">
        <v>1790</v>
      </c>
      <c r="L33" s="78" t="s">
        <v>1791</v>
      </c>
      <c r="M33" s="78" t="s">
        <v>1791</v>
      </c>
      <c r="N33" s="78" t="s">
        <v>1791</v>
      </c>
      <c r="O33" s="78" t="s">
        <v>1828</v>
      </c>
      <c r="P33" s="82">
        <v>12</v>
      </c>
      <c r="Q33" s="78" t="s">
        <v>1826</v>
      </c>
      <c r="R33" s="82">
        <v>1</v>
      </c>
      <c r="S33" s="82">
        <v>1</v>
      </c>
      <c r="T33" s="82">
        <v>1</v>
      </c>
      <c r="U33" s="82">
        <v>1</v>
      </c>
      <c r="V33" s="82">
        <v>1</v>
      </c>
      <c r="W33" s="82">
        <v>1</v>
      </c>
      <c r="X33" s="82">
        <v>1</v>
      </c>
      <c r="Y33" s="82">
        <v>1</v>
      </c>
      <c r="Z33" s="82">
        <v>1</v>
      </c>
      <c r="AA33" s="82">
        <v>1</v>
      </c>
      <c r="AB33" s="82">
        <v>1</v>
      </c>
      <c r="AC33" s="82">
        <v>1</v>
      </c>
      <c r="AD33" s="85" t="str">
        <f>IF(A33&lt;&gt;"",IF(D33="DIRECCIÓN_DE_TRANSFERENCIAS","280 0031",VLOOKUP(C33,NIVELES!$A$14:$B$105,2,0)),"")</f>
        <v>280 9999</v>
      </c>
      <c r="AE33" s="86" t="s">
        <v>322</v>
      </c>
      <c r="AF33" s="86" t="s">
        <v>369</v>
      </c>
      <c r="AG33" s="79" t="str">
        <f>+IF(AF33&lt;&gt;"",VLOOKUP(AF33,NIVELES!$A$666:$B$673,2,0),"")</f>
        <v>ADMINISTRACIÓN_CENTRAL</v>
      </c>
      <c r="AH33" s="78" t="s">
        <v>322</v>
      </c>
      <c r="AI33" s="79" t="str">
        <f>IF(AH33&lt;&gt;"",VLOOKUP(CONCATENATE(AG33,AH33),NIVELES!$B$676:$C$745,2,0),"")</f>
        <v>Administración De La Gestión Administrativa Financiera</v>
      </c>
      <c r="AJ33" s="78" t="s">
        <v>517</v>
      </c>
      <c r="AK33" s="79" t="str">
        <f>+IF(AJ33&lt;&gt;"",VLOOKUP(AJ33,NIVELES!$A$816:$B$892,2,0),"")</f>
        <v>NO APLICA</v>
      </c>
      <c r="AL33" s="78" t="s">
        <v>554</v>
      </c>
      <c r="AM33" s="78">
        <v>530301</v>
      </c>
      <c r="AN33" s="79" t="str">
        <f>IF(AM33&lt;&gt;"",+VLOOKUP(AM33,NIVELES!$A$1652:$B$2466,2,0),"")</f>
        <v>Pasajes al Interior</v>
      </c>
      <c r="AO33" s="87">
        <v>321000</v>
      </c>
      <c r="AP33" s="88">
        <v>26750</v>
      </c>
      <c r="AQ33" s="88">
        <v>26750</v>
      </c>
      <c r="AR33" s="88">
        <v>26750</v>
      </c>
      <c r="AS33" s="88">
        <v>26750</v>
      </c>
      <c r="AT33" s="88">
        <v>26750</v>
      </c>
      <c r="AU33" s="88">
        <v>26750</v>
      </c>
      <c r="AV33" s="88">
        <v>26750</v>
      </c>
      <c r="AW33" s="88">
        <v>26750</v>
      </c>
      <c r="AX33" s="88">
        <v>26750</v>
      </c>
      <c r="AY33" s="88">
        <v>26750</v>
      </c>
      <c r="AZ33" s="88">
        <v>26750</v>
      </c>
      <c r="BA33" s="88">
        <v>26750</v>
      </c>
      <c r="BB33" s="89">
        <f t="shared" si="1"/>
        <v>321000</v>
      </c>
      <c r="BC33" s="90" t="str">
        <f t="shared" si="2"/>
        <v>OK</v>
      </c>
      <c r="BD33" s="91" t="str">
        <f t="shared" si="3"/>
        <v xml:space="preserve">                  </v>
      </c>
      <c r="BE33" s="92">
        <f t="shared" si="4"/>
        <v>12</v>
      </c>
    </row>
    <row r="34" spans="1:57" s="74" customFormat="1" ht="50.1" customHeight="1" x14ac:dyDescent="0.2">
      <c r="A34" s="78" t="s">
        <v>52</v>
      </c>
      <c r="B34" s="78" t="s">
        <v>53</v>
      </c>
      <c r="C34" s="78" t="s">
        <v>583</v>
      </c>
      <c r="D34" s="78" t="s">
        <v>562</v>
      </c>
      <c r="E34" s="79" t="str">
        <f>+IF(C34&lt;&gt;"",VLOOKUP(MID(C34,18,5),NIVELES!$A$133:$B$213,2,0),"")</f>
        <v>PICHINCHA</v>
      </c>
      <c r="F34" s="80" t="s">
        <v>70</v>
      </c>
      <c r="G34" s="81" t="str">
        <f>+IF(F34&lt;&gt;"",VLOOKUP(F34,NIVELES!$A$246:$C$464,3,0),"")</f>
        <v xml:space="preserve"> </v>
      </c>
      <c r="H34" s="82" t="s">
        <v>1023</v>
      </c>
      <c r="I34" s="78" t="s">
        <v>1788</v>
      </c>
      <c r="J34" s="78" t="s">
        <v>1789</v>
      </c>
      <c r="K34" s="78" t="s">
        <v>1790</v>
      </c>
      <c r="L34" s="78" t="s">
        <v>1791</v>
      </c>
      <c r="M34" s="78" t="s">
        <v>1791</v>
      </c>
      <c r="N34" s="78" t="s">
        <v>1791</v>
      </c>
      <c r="O34" s="78" t="s">
        <v>1829</v>
      </c>
      <c r="P34" s="82">
        <v>12</v>
      </c>
      <c r="Q34" s="78" t="s">
        <v>1826</v>
      </c>
      <c r="R34" s="82">
        <v>1</v>
      </c>
      <c r="S34" s="82">
        <v>1</v>
      </c>
      <c r="T34" s="82">
        <v>1</v>
      </c>
      <c r="U34" s="82">
        <v>1</v>
      </c>
      <c r="V34" s="82">
        <v>1</v>
      </c>
      <c r="W34" s="82">
        <v>1</v>
      </c>
      <c r="X34" s="82">
        <v>1</v>
      </c>
      <c r="Y34" s="82">
        <v>1</v>
      </c>
      <c r="Z34" s="82">
        <v>1</v>
      </c>
      <c r="AA34" s="82">
        <v>1</v>
      </c>
      <c r="AB34" s="82">
        <v>1</v>
      </c>
      <c r="AC34" s="82">
        <v>1</v>
      </c>
      <c r="AD34" s="85" t="str">
        <f>IF(A34&lt;&gt;"",IF(D34="DIRECCIÓN_DE_TRANSFERENCIAS","280 0031",VLOOKUP(C34,NIVELES!$A$14:$B$105,2,0)),"")</f>
        <v>280 9999</v>
      </c>
      <c r="AE34" s="86" t="s">
        <v>322</v>
      </c>
      <c r="AF34" s="86" t="s">
        <v>369</v>
      </c>
      <c r="AG34" s="79" t="str">
        <f>+IF(AF34&lt;&gt;"",VLOOKUP(AF34,NIVELES!$A$666:$B$673,2,0),"")</f>
        <v>ADMINISTRACIÓN_CENTRAL</v>
      </c>
      <c r="AH34" s="78" t="s">
        <v>322</v>
      </c>
      <c r="AI34" s="79" t="str">
        <f>IF(AH34&lt;&gt;"",VLOOKUP(CONCATENATE(AG34,AH34),NIVELES!$B$676:$C$745,2,0),"")</f>
        <v>Administración De La Gestión Administrativa Financiera</v>
      </c>
      <c r="AJ34" s="78" t="s">
        <v>517</v>
      </c>
      <c r="AK34" s="79" t="str">
        <f>+IF(AJ34&lt;&gt;"",VLOOKUP(AJ34,NIVELES!$A$816:$B$892,2,0),"")</f>
        <v>NO APLICA</v>
      </c>
      <c r="AL34" s="78" t="s">
        <v>554</v>
      </c>
      <c r="AM34" s="78">
        <v>530301</v>
      </c>
      <c r="AN34" s="79" t="str">
        <f>IF(AM34&lt;&gt;"",+VLOOKUP(AM34,NIVELES!$A$1652:$B$2466,2,0),"")</f>
        <v>Pasajes al Interior</v>
      </c>
      <c r="AO34" s="87">
        <v>7607.33</v>
      </c>
      <c r="AP34" s="88">
        <v>1901.83</v>
      </c>
      <c r="AQ34" s="88"/>
      <c r="AR34" s="88"/>
      <c r="AS34" s="88">
        <v>1901.83</v>
      </c>
      <c r="AT34" s="88"/>
      <c r="AU34" s="88"/>
      <c r="AV34" s="88">
        <v>1901.83</v>
      </c>
      <c r="AW34" s="88"/>
      <c r="AX34" s="88"/>
      <c r="AY34" s="88">
        <v>1901.84</v>
      </c>
      <c r="AZ34" s="88"/>
      <c r="BA34" s="88"/>
      <c r="BB34" s="89">
        <f t="shared" si="1"/>
        <v>7607.33</v>
      </c>
      <c r="BC34" s="90" t="str">
        <f t="shared" si="2"/>
        <v>OK</v>
      </c>
      <c r="BD34" s="91" t="str">
        <f t="shared" si="3"/>
        <v xml:space="preserve">                  </v>
      </c>
      <c r="BE34" s="92">
        <f t="shared" si="4"/>
        <v>12</v>
      </c>
    </row>
    <row r="35" spans="1:57" s="74" customFormat="1" ht="50.1" customHeight="1" x14ac:dyDescent="0.2">
      <c r="A35" s="78" t="s">
        <v>52</v>
      </c>
      <c r="B35" s="78" t="s">
        <v>53</v>
      </c>
      <c r="C35" s="78" t="s">
        <v>583</v>
      </c>
      <c r="D35" s="78" t="s">
        <v>562</v>
      </c>
      <c r="E35" s="79" t="str">
        <f>+IF(C35&lt;&gt;"",VLOOKUP(MID(C35,18,5),NIVELES!$A$133:$B$213,2,0),"")</f>
        <v>PICHINCHA</v>
      </c>
      <c r="F35" s="80" t="s">
        <v>70</v>
      </c>
      <c r="G35" s="81" t="str">
        <f>+IF(F35&lt;&gt;"",VLOOKUP(F35,NIVELES!$A$246:$C$464,3,0),"")</f>
        <v xml:space="preserve"> </v>
      </c>
      <c r="H35" s="82" t="s">
        <v>1023</v>
      </c>
      <c r="I35" s="78" t="s">
        <v>1788</v>
      </c>
      <c r="J35" s="78" t="s">
        <v>1789</v>
      </c>
      <c r="K35" s="78" t="s">
        <v>1790</v>
      </c>
      <c r="L35" s="78" t="s">
        <v>1791</v>
      </c>
      <c r="M35" s="78" t="s">
        <v>1791</v>
      </c>
      <c r="N35" s="78" t="s">
        <v>1791</v>
      </c>
      <c r="O35" s="78" t="s">
        <v>1830</v>
      </c>
      <c r="P35" s="82">
        <v>12</v>
      </c>
      <c r="Q35" s="78" t="s">
        <v>1831</v>
      </c>
      <c r="R35" s="82">
        <v>1</v>
      </c>
      <c r="S35" s="82">
        <v>1</v>
      </c>
      <c r="T35" s="82">
        <v>1</v>
      </c>
      <c r="U35" s="82">
        <v>1</v>
      </c>
      <c r="V35" s="82">
        <v>1</v>
      </c>
      <c r="W35" s="82">
        <v>1</v>
      </c>
      <c r="X35" s="82">
        <v>1</v>
      </c>
      <c r="Y35" s="82">
        <v>1</v>
      </c>
      <c r="Z35" s="82">
        <v>1</v>
      </c>
      <c r="AA35" s="82">
        <v>1</v>
      </c>
      <c r="AB35" s="82">
        <v>1</v>
      </c>
      <c r="AC35" s="82">
        <v>1</v>
      </c>
      <c r="AD35" s="85" t="str">
        <f>IF(A35&lt;&gt;"",IF(D35="DIRECCIÓN_DE_TRANSFERENCIAS","280 0031",VLOOKUP(C35,NIVELES!$A$14:$B$105,2,0)),"")</f>
        <v>280 9999</v>
      </c>
      <c r="AE35" s="86" t="s">
        <v>322</v>
      </c>
      <c r="AF35" s="86" t="s">
        <v>369</v>
      </c>
      <c r="AG35" s="79" t="str">
        <f>+IF(AF35&lt;&gt;"",VLOOKUP(AF35,NIVELES!$A$666:$B$673,2,0),"")</f>
        <v>ADMINISTRACIÓN_CENTRAL</v>
      </c>
      <c r="AH35" s="78" t="s">
        <v>322</v>
      </c>
      <c r="AI35" s="79" t="str">
        <f>IF(AH35&lt;&gt;"",VLOOKUP(CONCATENATE(AG35,AH35),NIVELES!$B$676:$C$745,2,0),"")</f>
        <v>Administración De La Gestión Administrativa Financiera</v>
      </c>
      <c r="AJ35" s="78" t="s">
        <v>517</v>
      </c>
      <c r="AK35" s="79" t="str">
        <f>+IF(AJ35&lt;&gt;"",VLOOKUP(AJ35,NIVELES!$A$816:$B$892,2,0),"")</f>
        <v>NO APLICA</v>
      </c>
      <c r="AL35" s="78" t="s">
        <v>554</v>
      </c>
      <c r="AM35" s="78">
        <v>530301</v>
      </c>
      <c r="AN35" s="79" t="str">
        <f>IF(AM35&lt;&gt;"",+VLOOKUP(AM35,NIVELES!$A$1652:$B$2466,2,0),"")</f>
        <v>Pasajes al Interior</v>
      </c>
      <c r="AO35" s="87">
        <v>1000</v>
      </c>
      <c r="AP35" s="88">
        <v>83.33</v>
      </c>
      <c r="AQ35" s="88">
        <v>83.33</v>
      </c>
      <c r="AR35" s="88">
        <v>83.33</v>
      </c>
      <c r="AS35" s="88">
        <v>83.33</v>
      </c>
      <c r="AT35" s="88">
        <v>83.33</v>
      </c>
      <c r="AU35" s="88">
        <v>83.33</v>
      </c>
      <c r="AV35" s="88">
        <v>83.33</v>
      </c>
      <c r="AW35" s="88">
        <v>83.33</v>
      </c>
      <c r="AX35" s="88">
        <v>83.33</v>
      </c>
      <c r="AY35" s="88">
        <v>83.33</v>
      </c>
      <c r="AZ35" s="88">
        <v>83.33</v>
      </c>
      <c r="BA35" s="88">
        <v>83.37</v>
      </c>
      <c r="BB35" s="89">
        <f t="shared" si="1"/>
        <v>1000.0000000000001</v>
      </c>
      <c r="BC35" s="90" t="str">
        <f t="shared" si="2"/>
        <v>OK</v>
      </c>
      <c r="BD35" s="91" t="str">
        <f t="shared" si="3"/>
        <v xml:space="preserve">                  </v>
      </c>
      <c r="BE35" s="92">
        <f t="shared" si="4"/>
        <v>12</v>
      </c>
    </row>
    <row r="36" spans="1:57" s="74" customFormat="1" ht="50.1" customHeight="1" x14ac:dyDescent="0.2">
      <c r="A36" s="78" t="s">
        <v>52</v>
      </c>
      <c r="B36" s="78" t="s">
        <v>53</v>
      </c>
      <c r="C36" s="78" t="s">
        <v>583</v>
      </c>
      <c r="D36" s="78" t="s">
        <v>562</v>
      </c>
      <c r="E36" s="79" t="str">
        <f>+IF(C36&lt;&gt;"",VLOOKUP(MID(C36,18,5),NIVELES!$A$133:$B$213,2,0),"")</f>
        <v>PICHINCHA</v>
      </c>
      <c r="F36" s="80" t="s">
        <v>70</v>
      </c>
      <c r="G36" s="81" t="str">
        <f>+IF(F36&lt;&gt;"",VLOOKUP(F36,NIVELES!$A$246:$C$464,3,0),"")</f>
        <v xml:space="preserve"> </v>
      </c>
      <c r="H36" s="82" t="s">
        <v>1023</v>
      </c>
      <c r="I36" s="78" t="s">
        <v>1788</v>
      </c>
      <c r="J36" s="78" t="s">
        <v>1789</v>
      </c>
      <c r="K36" s="78" t="s">
        <v>1790</v>
      </c>
      <c r="L36" s="78" t="s">
        <v>1791</v>
      </c>
      <c r="M36" s="78" t="s">
        <v>1791</v>
      </c>
      <c r="N36" s="78" t="s">
        <v>1791</v>
      </c>
      <c r="O36" s="78" t="s">
        <v>1832</v>
      </c>
      <c r="P36" s="82">
        <v>1</v>
      </c>
      <c r="Q36" s="78" t="s">
        <v>1833</v>
      </c>
      <c r="R36" s="82">
        <v>1</v>
      </c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5" t="str">
        <f>IF(A36&lt;&gt;"",IF(D36="DIRECCIÓN_DE_TRANSFERENCIAS","280 0031",VLOOKUP(C36,NIVELES!$A$14:$B$105,2,0)),"")</f>
        <v>280 9999</v>
      </c>
      <c r="AE36" s="86" t="s">
        <v>322</v>
      </c>
      <c r="AF36" s="86" t="s">
        <v>369</v>
      </c>
      <c r="AG36" s="79" t="str">
        <f>+IF(AF36&lt;&gt;"",VLOOKUP(AF36,NIVELES!$A$666:$B$673,2,0),"")</f>
        <v>ADMINISTRACIÓN_CENTRAL</v>
      </c>
      <c r="AH36" s="78" t="s">
        <v>322</v>
      </c>
      <c r="AI36" s="79" t="str">
        <f>IF(AH36&lt;&gt;"",VLOOKUP(CONCATENATE(AG36,AH36),NIVELES!$B$676:$C$745,2,0),"")</f>
        <v>Administración De La Gestión Administrativa Financiera</v>
      </c>
      <c r="AJ36" s="78" t="s">
        <v>517</v>
      </c>
      <c r="AK36" s="79" t="str">
        <f>+IF(AJ36&lt;&gt;"",VLOOKUP(AJ36,NIVELES!$A$816:$B$892,2,0),"")</f>
        <v>NO APLICA</v>
      </c>
      <c r="AL36" s="78" t="s">
        <v>554</v>
      </c>
      <c r="AM36" s="78">
        <v>530301</v>
      </c>
      <c r="AN36" s="79" t="str">
        <f>IF(AM36&lt;&gt;"",+VLOOKUP(AM36,NIVELES!$A$1652:$B$2466,2,0),"")</f>
        <v>Pasajes al Interior</v>
      </c>
      <c r="AO36" s="87">
        <v>1200</v>
      </c>
      <c r="AP36" s="88">
        <v>1200</v>
      </c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9">
        <f t="shared" si="1"/>
        <v>1200</v>
      </c>
      <c r="BC36" s="90" t="str">
        <f t="shared" si="2"/>
        <v>OK</v>
      </c>
      <c r="BD36" s="91" t="str">
        <f t="shared" si="3"/>
        <v xml:space="preserve">                  </v>
      </c>
      <c r="BE36" s="92">
        <f t="shared" si="4"/>
        <v>1</v>
      </c>
    </row>
    <row r="37" spans="1:57" s="74" customFormat="1" ht="50.1" customHeight="1" x14ac:dyDescent="0.2">
      <c r="A37" s="78" t="s">
        <v>52</v>
      </c>
      <c r="B37" s="78" t="s">
        <v>53</v>
      </c>
      <c r="C37" s="78" t="s">
        <v>583</v>
      </c>
      <c r="D37" s="78" t="s">
        <v>562</v>
      </c>
      <c r="E37" s="79" t="str">
        <f>+IF(C37&lt;&gt;"",VLOOKUP(MID(C37,18,5),NIVELES!$A$133:$B$213,2,0),"")</f>
        <v>PICHINCHA</v>
      </c>
      <c r="F37" s="80" t="s">
        <v>70</v>
      </c>
      <c r="G37" s="81" t="str">
        <f>+IF(F37&lt;&gt;"",VLOOKUP(F37,NIVELES!$A$246:$C$464,3,0),"")</f>
        <v xml:space="preserve"> </v>
      </c>
      <c r="H37" s="82" t="s">
        <v>1023</v>
      </c>
      <c r="I37" s="78" t="s">
        <v>1788</v>
      </c>
      <c r="J37" s="78" t="s">
        <v>1789</v>
      </c>
      <c r="K37" s="78" t="s">
        <v>1790</v>
      </c>
      <c r="L37" s="78" t="s">
        <v>1791</v>
      </c>
      <c r="M37" s="78" t="s">
        <v>1791</v>
      </c>
      <c r="N37" s="78" t="s">
        <v>1791</v>
      </c>
      <c r="O37" s="78" t="s">
        <v>1834</v>
      </c>
      <c r="P37" s="82">
        <v>4</v>
      </c>
      <c r="Q37" s="78" t="s">
        <v>1835</v>
      </c>
      <c r="R37" s="82"/>
      <c r="S37" s="82"/>
      <c r="T37" s="82">
        <v>1</v>
      </c>
      <c r="U37" s="82"/>
      <c r="V37" s="82"/>
      <c r="W37" s="82">
        <v>1</v>
      </c>
      <c r="X37" s="82"/>
      <c r="Y37" s="82"/>
      <c r="Z37" s="82">
        <v>1</v>
      </c>
      <c r="AA37" s="82"/>
      <c r="AB37" s="82"/>
      <c r="AC37" s="82">
        <v>1</v>
      </c>
      <c r="AD37" s="85" t="str">
        <f>IF(A37&lt;&gt;"",IF(D37="DIRECCIÓN_DE_TRANSFERENCIAS","280 0031",VLOOKUP(C37,NIVELES!$A$14:$B$105,2,0)),"")</f>
        <v>280 9999</v>
      </c>
      <c r="AE37" s="86" t="s">
        <v>322</v>
      </c>
      <c r="AF37" s="86" t="s">
        <v>369</v>
      </c>
      <c r="AG37" s="79" t="str">
        <f>+IF(AF37&lt;&gt;"",VLOOKUP(AF37,NIVELES!$A$666:$B$673,2,0),"")</f>
        <v>ADMINISTRACIÓN_CENTRAL</v>
      </c>
      <c r="AH37" s="78" t="s">
        <v>322</v>
      </c>
      <c r="AI37" s="79" t="str">
        <f>IF(AH37&lt;&gt;"",VLOOKUP(CONCATENATE(AG37,AH37),NIVELES!$B$676:$C$745,2,0),"")</f>
        <v>Administración De La Gestión Administrativa Financiera</v>
      </c>
      <c r="AJ37" s="78" t="s">
        <v>517</v>
      </c>
      <c r="AK37" s="79" t="str">
        <f>+IF(AJ37&lt;&gt;"",VLOOKUP(AJ37,NIVELES!$A$816:$B$892,2,0),"")</f>
        <v>NO APLICA</v>
      </c>
      <c r="AL37" s="78" t="s">
        <v>554</v>
      </c>
      <c r="AM37" s="78">
        <v>530302</v>
      </c>
      <c r="AN37" s="79" t="str">
        <f>IF(AM37&lt;&gt;"",+VLOOKUP(AM37,NIVELES!$A$1652:$B$2466,2,0),"")</f>
        <v>Pasajes al Exterior</v>
      </c>
      <c r="AO37" s="87">
        <v>4800</v>
      </c>
      <c r="AP37" s="88"/>
      <c r="AQ37" s="88"/>
      <c r="AR37" s="88">
        <v>1200</v>
      </c>
      <c r="AS37" s="88"/>
      <c r="AT37" s="88"/>
      <c r="AU37" s="88">
        <v>1200</v>
      </c>
      <c r="AV37" s="88"/>
      <c r="AW37" s="88"/>
      <c r="AX37" s="88">
        <v>1200</v>
      </c>
      <c r="AY37" s="88"/>
      <c r="AZ37" s="88"/>
      <c r="BA37" s="88">
        <v>1200</v>
      </c>
      <c r="BB37" s="89">
        <f t="shared" si="1"/>
        <v>4800</v>
      </c>
      <c r="BC37" s="90" t="str">
        <f t="shared" si="2"/>
        <v>OK</v>
      </c>
      <c r="BD37" s="91" t="str">
        <f t="shared" si="3"/>
        <v xml:space="preserve">                  </v>
      </c>
      <c r="BE37" s="92">
        <f t="shared" si="4"/>
        <v>4</v>
      </c>
    </row>
    <row r="38" spans="1:57" s="74" customFormat="1" ht="50.1" customHeight="1" x14ac:dyDescent="0.2">
      <c r="A38" s="78" t="s">
        <v>52</v>
      </c>
      <c r="B38" s="78" t="s">
        <v>53</v>
      </c>
      <c r="C38" s="78" t="s">
        <v>583</v>
      </c>
      <c r="D38" s="78" t="s">
        <v>562</v>
      </c>
      <c r="E38" s="79" t="str">
        <f>+IF(C38&lt;&gt;"",VLOOKUP(MID(C38,18,5),NIVELES!$A$133:$B$213,2,0),"")</f>
        <v>PICHINCHA</v>
      </c>
      <c r="F38" s="80" t="s">
        <v>70</v>
      </c>
      <c r="G38" s="81" t="str">
        <f>+IF(F38&lt;&gt;"",VLOOKUP(F38,NIVELES!$A$246:$C$464,3,0),"")</f>
        <v xml:space="preserve"> </v>
      </c>
      <c r="H38" s="82" t="s">
        <v>1023</v>
      </c>
      <c r="I38" s="78" t="s">
        <v>1788</v>
      </c>
      <c r="J38" s="78" t="s">
        <v>1789</v>
      </c>
      <c r="K38" s="78" t="s">
        <v>1790</v>
      </c>
      <c r="L38" s="78" t="s">
        <v>1791</v>
      </c>
      <c r="M38" s="78" t="s">
        <v>1791</v>
      </c>
      <c r="N38" s="78" t="s">
        <v>1791</v>
      </c>
      <c r="O38" s="78" t="s">
        <v>1836</v>
      </c>
      <c r="P38" s="82">
        <v>12</v>
      </c>
      <c r="Q38" s="78" t="s">
        <v>1837</v>
      </c>
      <c r="R38" s="82">
        <v>1</v>
      </c>
      <c r="S38" s="82">
        <v>1</v>
      </c>
      <c r="T38" s="82">
        <v>1</v>
      </c>
      <c r="U38" s="82">
        <v>1</v>
      </c>
      <c r="V38" s="82">
        <v>1</v>
      </c>
      <c r="W38" s="82">
        <v>1</v>
      </c>
      <c r="X38" s="82">
        <v>1</v>
      </c>
      <c r="Y38" s="82">
        <v>1</v>
      </c>
      <c r="Z38" s="82">
        <v>1</v>
      </c>
      <c r="AA38" s="82">
        <v>1</v>
      </c>
      <c r="AB38" s="82">
        <v>1</v>
      </c>
      <c r="AC38" s="82">
        <v>1</v>
      </c>
      <c r="AD38" s="85" t="str">
        <f>IF(A38&lt;&gt;"",IF(D38="DIRECCIÓN_DE_TRANSFERENCIAS","280 0031",VLOOKUP(C38,NIVELES!$A$14:$B$105,2,0)),"")</f>
        <v>280 9999</v>
      </c>
      <c r="AE38" s="86" t="s">
        <v>322</v>
      </c>
      <c r="AF38" s="86" t="s">
        <v>369</v>
      </c>
      <c r="AG38" s="79" t="str">
        <f>+IF(AF38&lt;&gt;"",VLOOKUP(AF38,NIVELES!$A$666:$B$673,2,0),"")</f>
        <v>ADMINISTRACIÓN_CENTRAL</v>
      </c>
      <c r="AH38" s="78" t="s">
        <v>322</v>
      </c>
      <c r="AI38" s="79" t="str">
        <f>IF(AH38&lt;&gt;"",VLOOKUP(CONCATENATE(AG38,AH38),NIVELES!$B$676:$C$745,2,0),"")</f>
        <v>Administración De La Gestión Administrativa Financiera</v>
      </c>
      <c r="AJ38" s="78" t="s">
        <v>517</v>
      </c>
      <c r="AK38" s="79" t="str">
        <f>+IF(AJ38&lt;&gt;"",VLOOKUP(AJ38,NIVELES!$A$816:$B$892,2,0),"")</f>
        <v>NO APLICA</v>
      </c>
      <c r="AL38" s="78" t="s">
        <v>554</v>
      </c>
      <c r="AM38" s="78">
        <v>530303</v>
      </c>
      <c r="AN38" s="79" t="str">
        <f>IF(AM38&lt;&gt;"",+VLOOKUP(AM38,NIVELES!$A$1652:$B$2466,2,0),"")</f>
        <v>Viáticos y Subsistencias en el Interior</v>
      </c>
      <c r="AO38" s="87">
        <v>24208</v>
      </c>
      <c r="AP38" s="88">
        <v>2017.3330000000001</v>
      </c>
      <c r="AQ38" s="88">
        <v>2017.3330000000001</v>
      </c>
      <c r="AR38" s="88">
        <v>2017.3330000000001</v>
      </c>
      <c r="AS38" s="88">
        <v>2017.3330000000001</v>
      </c>
      <c r="AT38" s="88">
        <v>2017.3330000000001</v>
      </c>
      <c r="AU38" s="88">
        <v>2017.3330000000001</v>
      </c>
      <c r="AV38" s="88">
        <v>2017.3330000000001</v>
      </c>
      <c r="AW38" s="88">
        <v>2017.3330000000001</v>
      </c>
      <c r="AX38" s="88">
        <v>2017.3330000000001</v>
      </c>
      <c r="AY38" s="88">
        <v>2017.3330000000001</v>
      </c>
      <c r="AZ38" s="88">
        <v>2017.3330000000001</v>
      </c>
      <c r="BA38" s="88">
        <v>2017.337</v>
      </c>
      <c r="BB38" s="89">
        <f t="shared" si="1"/>
        <v>24208</v>
      </c>
      <c r="BC38" s="90" t="str">
        <f t="shared" si="2"/>
        <v>OK</v>
      </c>
      <c r="BD38" s="91" t="str">
        <f t="shared" si="3"/>
        <v xml:space="preserve">                  </v>
      </c>
      <c r="BE38" s="92">
        <f t="shared" si="4"/>
        <v>12</v>
      </c>
    </row>
    <row r="39" spans="1:57" s="74" customFormat="1" ht="50.1" customHeight="1" x14ac:dyDescent="0.2">
      <c r="A39" s="78" t="s">
        <v>52</v>
      </c>
      <c r="B39" s="78" t="s">
        <v>53</v>
      </c>
      <c r="C39" s="78" t="s">
        <v>583</v>
      </c>
      <c r="D39" s="78" t="s">
        <v>562</v>
      </c>
      <c r="E39" s="79" t="str">
        <f>+IF(C39&lt;&gt;"",VLOOKUP(MID(C39,18,5),NIVELES!$A$133:$B$213,2,0),"")</f>
        <v>PICHINCHA</v>
      </c>
      <c r="F39" s="80" t="s">
        <v>70</v>
      </c>
      <c r="G39" s="81" t="str">
        <f>+IF(F39&lt;&gt;"",VLOOKUP(F39,NIVELES!$A$246:$C$464,3,0),"")</f>
        <v xml:space="preserve"> </v>
      </c>
      <c r="H39" s="82" t="s">
        <v>1023</v>
      </c>
      <c r="I39" s="78" t="s">
        <v>1788</v>
      </c>
      <c r="J39" s="78" t="s">
        <v>1789</v>
      </c>
      <c r="K39" s="78" t="s">
        <v>1790</v>
      </c>
      <c r="L39" s="78" t="s">
        <v>1791</v>
      </c>
      <c r="M39" s="78" t="s">
        <v>1791</v>
      </c>
      <c r="N39" s="78" t="s">
        <v>1791</v>
      </c>
      <c r="O39" s="78" t="s">
        <v>1838</v>
      </c>
      <c r="P39" s="82">
        <v>12</v>
      </c>
      <c r="Q39" s="78" t="s">
        <v>1839</v>
      </c>
      <c r="R39" s="82">
        <v>1</v>
      </c>
      <c r="S39" s="82">
        <v>1</v>
      </c>
      <c r="T39" s="82">
        <v>1</v>
      </c>
      <c r="U39" s="82">
        <v>1</v>
      </c>
      <c r="V39" s="82">
        <v>1</v>
      </c>
      <c r="W39" s="82">
        <v>1</v>
      </c>
      <c r="X39" s="82">
        <v>1</v>
      </c>
      <c r="Y39" s="82">
        <v>1</v>
      </c>
      <c r="Z39" s="82">
        <v>1</v>
      </c>
      <c r="AA39" s="82">
        <v>1</v>
      </c>
      <c r="AB39" s="82">
        <v>1</v>
      </c>
      <c r="AC39" s="82">
        <v>1</v>
      </c>
      <c r="AD39" s="85" t="str">
        <f>IF(A39&lt;&gt;"",IF(D39="DIRECCIÓN_DE_TRANSFERENCIAS","280 0031",VLOOKUP(C39,NIVELES!$A$14:$B$105,2,0)),"")</f>
        <v>280 9999</v>
      </c>
      <c r="AE39" s="86" t="s">
        <v>322</v>
      </c>
      <c r="AF39" s="86" t="s">
        <v>369</v>
      </c>
      <c r="AG39" s="79" t="str">
        <f>+IF(AF39&lt;&gt;"",VLOOKUP(AF39,NIVELES!$A$666:$B$673,2,0),"")</f>
        <v>ADMINISTRACIÓN_CENTRAL</v>
      </c>
      <c r="AH39" s="78" t="s">
        <v>322</v>
      </c>
      <c r="AI39" s="79" t="str">
        <f>IF(AH39&lt;&gt;"",VLOOKUP(CONCATENATE(AG39,AH39),NIVELES!$B$676:$C$745,2,0),"")</f>
        <v>Administración De La Gestión Administrativa Financiera</v>
      </c>
      <c r="AJ39" s="78" t="s">
        <v>517</v>
      </c>
      <c r="AK39" s="79" t="str">
        <f>+IF(AJ39&lt;&gt;"",VLOOKUP(AJ39,NIVELES!$A$816:$B$892,2,0),"")</f>
        <v>NO APLICA</v>
      </c>
      <c r="AL39" s="78" t="s">
        <v>554</v>
      </c>
      <c r="AM39" s="78">
        <v>530304</v>
      </c>
      <c r="AN39" s="79" t="str">
        <f>IF(AM39&lt;&gt;"",+VLOOKUP(AM39,NIVELES!$A$1652:$B$2466,2,0),"")</f>
        <v>Viáticos y Subsistencias en el Exterior</v>
      </c>
      <c r="AO39" s="87">
        <v>866</v>
      </c>
      <c r="AP39" s="88">
        <v>72.17</v>
      </c>
      <c r="AQ39" s="88">
        <v>72.17</v>
      </c>
      <c r="AR39" s="88">
        <v>72.17</v>
      </c>
      <c r="AS39" s="88">
        <v>72.17</v>
      </c>
      <c r="AT39" s="88">
        <v>72.17</v>
      </c>
      <c r="AU39" s="88">
        <v>72.17</v>
      </c>
      <c r="AV39" s="88">
        <v>72.17</v>
      </c>
      <c r="AW39" s="88">
        <v>72.17</v>
      </c>
      <c r="AX39" s="88">
        <v>72.17</v>
      </c>
      <c r="AY39" s="88">
        <v>72.17</v>
      </c>
      <c r="AZ39" s="88">
        <v>72.17</v>
      </c>
      <c r="BA39" s="88">
        <v>72.13</v>
      </c>
      <c r="BB39" s="89">
        <f t="shared" si="1"/>
        <v>865.99999999999989</v>
      </c>
      <c r="BC39" s="90" t="str">
        <f t="shared" si="2"/>
        <v>OK</v>
      </c>
      <c r="BD39" s="91" t="str">
        <f t="shared" si="3"/>
        <v xml:space="preserve">                  </v>
      </c>
      <c r="BE39" s="92">
        <f t="shared" si="4"/>
        <v>12</v>
      </c>
    </row>
    <row r="40" spans="1:57" s="74" customFormat="1" ht="50.1" customHeight="1" x14ac:dyDescent="0.2">
      <c r="A40" s="78" t="s">
        <v>52</v>
      </c>
      <c r="B40" s="78" t="s">
        <v>53</v>
      </c>
      <c r="C40" s="78" t="s">
        <v>583</v>
      </c>
      <c r="D40" s="78" t="s">
        <v>562</v>
      </c>
      <c r="E40" s="79" t="str">
        <f>+IF(C40&lt;&gt;"",VLOOKUP(MID(C40,18,5),NIVELES!$A$133:$B$213,2,0),"")</f>
        <v>PICHINCHA</v>
      </c>
      <c r="F40" s="80" t="s">
        <v>70</v>
      </c>
      <c r="G40" s="81" t="str">
        <f>+IF(F40&lt;&gt;"",VLOOKUP(F40,NIVELES!$A$246:$C$464,3,0),"")</f>
        <v xml:space="preserve"> </v>
      </c>
      <c r="H40" s="82" t="s">
        <v>1023</v>
      </c>
      <c r="I40" s="78" t="s">
        <v>1788</v>
      </c>
      <c r="J40" s="78" t="s">
        <v>1789</v>
      </c>
      <c r="K40" s="78" t="s">
        <v>1790</v>
      </c>
      <c r="L40" s="78" t="s">
        <v>1791</v>
      </c>
      <c r="M40" s="78" t="s">
        <v>1791</v>
      </c>
      <c r="N40" s="78" t="s">
        <v>1791</v>
      </c>
      <c r="O40" s="78" t="s">
        <v>1840</v>
      </c>
      <c r="P40" s="82">
        <v>0</v>
      </c>
      <c r="Q40" s="78" t="s">
        <v>1841</v>
      </c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5" t="str">
        <f>IF(A40&lt;&gt;"",IF(D40="DIRECCIÓN_DE_TRANSFERENCIAS","280 0031",VLOOKUP(C40,NIVELES!$A$14:$B$105,2,0)),"")</f>
        <v>280 9999</v>
      </c>
      <c r="AE40" s="86" t="s">
        <v>322</v>
      </c>
      <c r="AF40" s="86" t="s">
        <v>369</v>
      </c>
      <c r="AG40" s="79" t="str">
        <f>+IF(AF40&lt;&gt;"",VLOOKUP(AF40,NIVELES!$A$666:$B$673,2,0),"")</f>
        <v>ADMINISTRACIÓN_CENTRAL</v>
      </c>
      <c r="AH40" s="78" t="s">
        <v>322</v>
      </c>
      <c r="AI40" s="79" t="str">
        <f>IF(AH40&lt;&gt;"",VLOOKUP(CONCATENATE(AG40,AH40),NIVELES!$B$676:$C$745,2,0),"")</f>
        <v>Administración De La Gestión Administrativa Financiera</v>
      </c>
      <c r="AJ40" s="78" t="s">
        <v>517</v>
      </c>
      <c r="AK40" s="79" t="str">
        <f>+IF(AJ40&lt;&gt;"",VLOOKUP(AJ40,NIVELES!$A$816:$B$892,2,0),"")</f>
        <v>NO APLICA</v>
      </c>
      <c r="AL40" s="78" t="s">
        <v>554</v>
      </c>
      <c r="AM40" s="78">
        <v>530402</v>
      </c>
      <c r="AN40" s="79" t="str">
        <f>IF(AM40&lt;&gt;"",+VLOOKUP(AM40,NIVELES!$A$1652:$B$2466,2,0),"")</f>
        <v>Edificios, Locales, Residencias y Cableado Estructurado (Instalación, Mantenimiento y Reparación)</v>
      </c>
      <c r="AO40" s="87">
        <v>0</v>
      </c>
      <c r="AP40" s="88">
        <v>0</v>
      </c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9">
        <f t="shared" si="1"/>
        <v>0</v>
      </c>
      <c r="BC40" s="90" t="str">
        <f t="shared" si="2"/>
        <v>OK</v>
      </c>
      <c r="BD40" s="91" t="str">
        <f t="shared" si="3"/>
        <v xml:space="preserve">                  </v>
      </c>
      <c r="BE40" s="92">
        <f t="shared" si="4"/>
        <v>0</v>
      </c>
    </row>
    <row r="41" spans="1:57" s="74" customFormat="1" ht="50.1" customHeight="1" x14ac:dyDescent="0.2">
      <c r="A41" s="78" t="s">
        <v>52</v>
      </c>
      <c r="B41" s="78" t="s">
        <v>53</v>
      </c>
      <c r="C41" s="78" t="s">
        <v>583</v>
      </c>
      <c r="D41" s="78" t="s">
        <v>562</v>
      </c>
      <c r="E41" s="79" t="str">
        <f>+IF(C41&lt;&gt;"",VLOOKUP(MID(C41,18,5),NIVELES!$A$133:$B$213,2,0),"")</f>
        <v>PICHINCHA</v>
      </c>
      <c r="F41" s="80" t="s">
        <v>70</v>
      </c>
      <c r="G41" s="81" t="str">
        <f>+IF(F41&lt;&gt;"",VLOOKUP(F41,NIVELES!$A$246:$C$464,3,0),"")</f>
        <v xml:space="preserve"> </v>
      </c>
      <c r="H41" s="82" t="s">
        <v>1023</v>
      </c>
      <c r="I41" s="78" t="s">
        <v>1788</v>
      </c>
      <c r="J41" s="78" t="s">
        <v>1789</v>
      </c>
      <c r="K41" s="78" t="s">
        <v>1790</v>
      </c>
      <c r="L41" s="78" t="s">
        <v>1791</v>
      </c>
      <c r="M41" s="78" t="s">
        <v>1791</v>
      </c>
      <c r="N41" s="78" t="s">
        <v>1791</v>
      </c>
      <c r="O41" s="78" t="s">
        <v>1842</v>
      </c>
      <c r="P41" s="82">
        <v>0</v>
      </c>
      <c r="Q41" s="78" t="s">
        <v>1841</v>
      </c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5" t="str">
        <f>IF(A41&lt;&gt;"",IF(D41="DIRECCIÓN_DE_TRANSFERENCIAS","280 0031",VLOOKUP(C41,NIVELES!$A$14:$B$105,2,0)),"")</f>
        <v>280 9999</v>
      </c>
      <c r="AE41" s="86" t="s">
        <v>322</v>
      </c>
      <c r="AF41" s="86" t="s">
        <v>369</v>
      </c>
      <c r="AG41" s="79" t="str">
        <f>+IF(AF41&lt;&gt;"",VLOOKUP(AF41,NIVELES!$A$666:$B$673,2,0),"")</f>
        <v>ADMINISTRACIÓN_CENTRAL</v>
      </c>
      <c r="AH41" s="78" t="s">
        <v>322</v>
      </c>
      <c r="AI41" s="79" t="str">
        <f>IF(AH41&lt;&gt;"",VLOOKUP(CONCATENATE(AG41,AH41),NIVELES!$B$676:$C$745,2,0),"")</f>
        <v>Administración De La Gestión Administrativa Financiera</v>
      </c>
      <c r="AJ41" s="78" t="s">
        <v>517</v>
      </c>
      <c r="AK41" s="79" t="str">
        <f>+IF(AJ41&lt;&gt;"",VLOOKUP(AJ41,NIVELES!$A$816:$B$892,2,0),"")</f>
        <v>NO APLICA</v>
      </c>
      <c r="AL41" s="78" t="s">
        <v>554</v>
      </c>
      <c r="AM41" s="78">
        <v>530402</v>
      </c>
      <c r="AN41" s="79" t="str">
        <f>IF(AM41&lt;&gt;"",+VLOOKUP(AM41,NIVELES!$A$1652:$B$2466,2,0),"")</f>
        <v>Edificios, Locales, Residencias y Cableado Estructurado (Instalación, Mantenimiento y Reparación)</v>
      </c>
      <c r="AO41" s="87">
        <v>0</v>
      </c>
      <c r="AP41" s="88"/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/>
      <c r="BB41" s="89">
        <f t="shared" si="1"/>
        <v>0</v>
      </c>
      <c r="BC41" s="90" t="str">
        <f t="shared" si="2"/>
        <v>OK</v>
      </c>
      <c r="BD41" s="91" t="str">
        <f t="shared" si="3"/>
        <v xml:space="preserve">                  </v>
      </c>
      <c r="BE41" s="92">
        <f t="shared" si="4"/>
        <v>0</v>
      </c>
    </row>
    <row r="42" spans="1:57" s="74" customFormat="1" ht="50.1" customHeight="1" x14ac:dyDescent="0.2">
      <c r="A42" s="78" t="s">
        <v>52</v>
      </c>
      <c r="B42" s="78" t="s">
        <v>53</v>
      </c>
      <c r="C42" s="78" t="s">
        <v>583</v>
      </c>
      <c r="D42" s="78" t="s">
        <v>562</v>
      </c>
      <c r="E42" s="79" t="str">
        <f>+IF(C42&lt;&gt;"",VLOOKUP(MID(C42,18,5),NIVELES!$A$133:$B$213,2,0),"")</f>
        <v>PICHINCHA</v>
      </c>
      <c r="F42" s="80" t="s">
        <v>70</v>
      </c>
      <c r="G42" s="81" t="str">
        <f>+IF(F42&lt;&gt;"",VLOOKUP(F42,NIVELES!$A$246:$C$464,3,0),"")</f>
        <v xml:space="preserve"> </v>
      </c>
      <c r="H42" s="82" t="s">
        <v>1023</v>
      </c>
      <c r="I42" s="78" t="s">
        <v>1788</v>
      </c>
      <c r="J42" s="78" t="s">
        <v>1789</v>
      </c>
      <c r="K42" s="78" t="s">
        <v>1790</v>
      </c>
      <c r="L42" s="78" t="s">
        <v>1791</v>
      </c>
      <c r="M42" s="78" t="s">
        <v>1791</v>
      </c>
      <c r="N42" s="78" t="s">
        <v>1791</v>
      </c>
      <c r="O42" s="78" t="s">
        <v>1843</v>
      </c>
      <c r="P42" s="82">
        <v>0</v>
      </c>
      <c r="Q42" s="78" t="s">
        <v>1844</v>
      </c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5" t="str">
        <f>IF(A42&lt;&gt;"",IF(D42="DIRECCIÓN_DE_TRANSFERENCIAS","280 0031",VLOOKUP(C42,NIVELES!$A$14:$B$105,2,0)),"")</f>
        <v>280 9999</v>
      </c>
      <c r="AE42" s="86" t="s">
        <v>322</v>
      </c>
      <c r="AF42" s="86" t="s">
        <v>369</v>
      </c>
      <c r="AG42" s="79" t="str">
        <f>+IF(AF42&lt;&gt;"",VLOOKUP(AF42,NIVELES!$A$666:$B$673,2,0),"")</f>
        <v>ADMINISTRACIÓN_CENTRAL</v>
      </c>
      <c r="AH42" s="78" t="s">
        <v>322</v>
      </c>
      <c r="AI42" s="79" t="str">
        <f>IF(AH42&lt;&gt;"",VLOOKUP(CONCATENATE(AG42,AH42),NIVELES!$B$676:$C$745,2,0),"")</f>
        <v>Administración De La Gestión Administrativa Financiera</v>
      </c>
      <c r="AJ42" s="78" t="s">
        <v>517</v>
      </c>
      <c r="AK42" s="79" t="str">
        <f>+IF(AJ42&lt;&gt;"",VLOOKUP(AJ42,NIVELES!$A$816:$B$892,2,0),"")</f>
        <v>NO APLICA</v>
      </c>
      <c r="AL42" s="78" t="s">
        <v>554</v>
      </c>
      <c r="AM42" s="78">
        <v>530402</v>
      </c>
      <c r="AN42" s="79" t="str">
        <f>IF(AM42&lt;&gt;"",+VLOOKUP(AM42,NIVELES!$A$1652:$B$2466,2,0),"")</f>
        <v>Edificios, Locales, Residencias y Cableado Estructurado (Instalación, Mantenimiento y Reparación)</v>
      </c>
      <c r="AO42" s="87">
        <v>0</v>
      </c>
      <c r="AP42" s="88"/>
      <c r="AQ42" s="88"/>
      <c r="AR42" s="88"/>
      <c r="AS42" s="88"/>
      <c r="AT42" s="88"/>
      <c r="AU42" s="88"/>
      <c r="AV42" s="88">
        <v>0</v>
      </c>
      <c r="AW42" s="88"/>
      <c r="AX42" s="88"/>
      <c r="AY42" s="88"/>
      <c r="AZ42" s="88"/>
      <c r="BA42" s="88"/>
      <c r="BB42" s="89">
        <f t="shared" si="1"/>
        <v>0</v>
      </c>
      <c r="BC42" s="90" t="str">
        <f t="shared" si="2"/>
        <v>OK</v>
      </c>
      <c r="BD42" s="91" t="str">
        <f t="shared" si="3"/>
        <v xml:space="preserve">                  </v>
      </c>
      <c r="BE42" s="92">
        <f t="shared" si="4"/>
        <v>0</v>
      </c>
    </row>
    <row r="43" spans="1:57" s="74" customFormat="1" ht="50.1" customHeight="1" x14ac:dyDescent="0.2">
      <c r="A43" s="78" t="s">
        <v>52</v>
      </c>
      <c r="B43" s="78" t="s">
        <v>53</v>
      </c>
      <c r="C43" s="78" t="s">
        <v>583</v>
      </c>
      <c r="D43" s="78" t="s">
        <v>562</v>
      </c>
      <c r="E43" s="79" t="str">
        <f>+IF(C43&lt;&gt;"",VLOOKUP(MID(C43,18,5),NIVELES!$A$133:$B$213,2,0),"")</f>
        <v>PICHINCHA</v>
      </c>
      <c r="F43" s="80" t="s">
        <v>70</v>
      </c>
      <c r="G43" s="81" t="str">
        <f>+IF(F43&lt;&gt;"",VLOOKUP(F43,NIVELES!$A$246:$C$464,3,0),"")</f>
        <v xml:space="preserve"> </v>
      </c>
      <c r="H43" s="82" t="s">
        <v>1023</v>
      </c>
      <c r="I43" s="78" t="s">
        <v>1788</v>
      </c>
      <c r="J43" s="78" t="s">
        <v>1789</v>
      </c>
      <c r="K43" s="78" t="s">
        <v>1790</v>
      </c>
      <c r="L43" s="78" t="s">
        <v>1791</v>
      </c>
      <c r="M43" s="78" t="s">
        <v>1791</v>
      </c>
      <c r="N43" s="78" t="s">
        <v>1791</v>
      </c>
      <c r="O43" s="78" t="s">
        <v>1845</v>
      </c>
      <c r="P43" s="82">
        <v>0</v>
      </c>
      <c r="Q43" s="78" t="s">
        <v>1846</v>
      </c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5" t="str">
        <f>IF(A43&lt;&gt;"",IF(D43="DIRECCIÓN_DE_TRANSFERENCIAS","280 0031",VLOOKUP(C43,NIVELES!$A$14:$B$105,2,0)),"")</f>
        <v>280 9999</v>
      </c>
      <c r="AE43" s="86" t="s">
        <v>322</v>
      </c>
      <c r="AF43" s="86" t="s">
        <v>369</v>
      </c>
      <c r="AG43" s="79" t="str">
        <f>+IF(AF43&lt;&gt;"",VLOOKUP(AF43,NIVELES!$A$666:$B$673,2,0),"")</f>
        <v>ADMINISTRACIÓN_CENTRAL</v>
      </c>
      <c r="AH43" s="78" t="s">
        <v>322</v>
      </c>
      <c r="AI43" s="79" t="str">
        <f>IF(AH43&lt;&gt;"",VLOOKUP(CONCATENATE(AG43,AH43),NIVELES!$B$676:$C$745,2,0),"")</f>
        <v>Administración De La Gestión Administrativa Financiera</v>
      </c>
      <c r="AJ43" s="78" t="s">
        <v>517</v>
      </c>
      <c r="AK43" s="79" t="str">
        <f>+IF(AJ43&lt;&gt;"",VLOOKUP(AJ43,NIVELES!$A$816:$B$892,2,0),"")</f>
        <v>NO APLICA</v>
      </c>
      <c r="AL43" s="78" t="s">
        <v>554</v>
      </c>
      <c r="AM43" s="78">
        <v>530402</v>
      </c>
      <c r="AN43" s="79" t="str">
        <f>IF(AM43&lt;&gt;"",+VLOOKUP(AM43,NIVELES!$A$1652:$B$2466,2,0),"")</f>
        <v>Edificios, Locales, Residencias y Cableado Estructurado (Instalación, Mantenimiento y Reparación)</v>
      </c>
      <c r="AO43" s="87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9">
        <f t="shared" si="1"/>
        <v>0</v>
      </c>
      <c r="BC43" s="90" t="str">
        <f t="shared" si="2"/>
        <v>OK</v>
      </c>
      <c r="BD43" s="91" t="str">
        <f t="shared" si="3"/>
        <v xml:space="preserve">                  </v>
      </c>
      <c r="BE43" s="92">
        <f t="shared" si="4"/>
        <v>0</v>
      </c>
    </row>
    <row r="44" spans="1:57" s="74" customFormat="1" ht="50.1" customHeight="1" x14ac:dyDescent="0.2">
      <c r="A44" s="78" t="s">
        <v>52</v>
      </c>
      <c r="B44" s="78" t="s">
        <v>53</v>
      </c>
      <c r="C44" s="78" t="s">
        <v>583</v>
      </c>
      <c r="D44" s="78" t="s">
        <v>562</v>
      </c>
      <c r="E44" s="79" t="str">
        <f>+IF(C44&lt;&gt;"",VLOOKUP(MID(C44,18,5),NIVELES!$A$133:$B$213,2,0),"")</f>
        <v>PICHINCHA</v>
      </c>
      <c r="F44" s="80" t="s">
        <v>70</v>
      </c>
      <c r="G44" s="81" t="str">
        <f>+IF(F44&lt;&gt;"",VLOOKUP(F44,NIVELES!$A$246:$C$464,3,0),"")</f>
        <v xml:space="preserve"> </v>
      </c>
      <c r="H44" s="82" t="s">
        <v>1023</v>
      </c>
      <c r="I44" s="78" t="s">
        <v>1788</v>
      </c>
      <c r="J44" s="78" t="s">
        <v>1789</v>
      </c>
      <c r="K44" s="78" t="s">
        <v>1790</v>
      </c>
      <c r="L44" s="78" t="s">
        <v>1791</v>
      </c>
      <c r="M44" s="78" t="s">
        <v>1791</v>
      </c>
      <c r="N44" s="78" t="s">
        <v>1791</v>
      </c>
      <c r="O44" s="78" t="s">
        <v>1847</v>
      </c>
      <c r="P44" s="82">
        <v>6</v>
      </c>
      <c r="Q44" s="78" t="s">
        <v>1848</v>
      </c>
      <c r="R44" s="82"/>
      <c r="S44" s="82">
        <v>1</v>
      </c>
      <c r="T44" s="82"/>
      <c r="U44" s="82">
        <v>1</v>
      </c>
      <c r="V44" s="82"/>
      <c r="W44" s="82">
        <v>1</v>
      </c>
      <c r="X44" s="82"/>
      <c r="Y44" s="82">
        <v>1</v>
      </c>
      <c r="Z44" s="82"/>
      <c r="AA44" s="82">
        <v>1</v>
      </c>
      <c r="AB44" s="82"/>
      <c r="AC44" s="82">
        <v>1</v>
      </c>
      <c r="AD44" s="85" t="str">
        <f>IF(A44&lt;&gt;"",IF(D44="DIRECCIÓN_DE_TRANSFERENCIAS","280 0031",VLOOKUP(C44,NIVELES!$A$14:$B$105,2,0)),"")</f>
        <v>280 9999</v>
      </c>
      <c r="AE44" s="86" t="s">
        <v>322</v>
      </c>
      <c r="AF44" s="86" t="s">
        <v>369</v>
      </c>
      <c r="AG44" s="79" t="str">
        <f>+IF(AF44&lt;&gt;"",VLOOKUP(AF44,NIVELES!$A$666:$B$673,2,0),"")</f>
        <v>ADMINISTRACIÓN_CENTRAL</v>
      </c>
      <c r="AH44" s="78" t="s">
        <v>322</v>
      </c>
      <c r="AI44" s="79" t="str">
        <f>IF(AH44&lt;&gt;"",VLOOKUP(CONCATENATE(AG44,AH44),NIVELES!$B$676:$C$745,2,0),"")</f>
        <v>Administración De La Gestión Administrativa Financiera</v>
      </c>
      <c r="AJ44" s="78" t="s">
        <v>517</v>
      </c>
      <c r="AK44" s="79" t="str">
        <f>+IF(AJ44&lt;&gt;"",VLOOKUP(AJ44,NIVELES!$A$816:$B$892,2,0),"")</f>
        <v>NO APLICA</v>
      </c>
      <c r="AL44" s="78" t="s">
        <v>554</v>
      </c>
      <c r="AM44" s="78">
        <v>530404</v>
      </c>
      <c r="AN44" s="79" t="str">
        <f>IF(AM44&lt;&gt;"",+VLOOKUP(AM44,NIVELES!$A$1652:$B$2466,2,0),"")</f>
        <v>Maquinarias y Equipos (Instalación, Mantenimiento y Reparación)</v>
      </c>
      <c r="AO44" s="87">
        <v>263</v>
      </c>
      <c r="AP44" s="88"/>
      <c r="AQ44" s="88">
        <v>43.83</v>
      </c>
      <c r="AR44" s="88"/>
      <c r="AS44" s="88">
        <v>43.83</v>
      </c>
      <c r="AT44" s="88"/>
      <c r="AU44" s="88">
        <v>43.83</v>
      </c>
      <c r="AV44" s="88"/>
      <c r="AW44" s="88">
        <v>43.83</v>
      </c>
      <c r="AX44" s="88"/>
      <c r="AY44" s="88">
        <v>43.83</v>
      </c>
      <c r="AZ44" s="88"/>
      <c r="BA44" s="88">
        <v>43.85</v>
      </c>
      <c r="BB44" s="89">
        <f t="shared" si="1"/>
        <v>263</v>
      </c>
      <c r="BC44" s="90" t="str">
        <f t="shared" si="2"/>
        <v>OK</v>
      </c>
      <c r="BD44" s="91" t="str">
        <f t="shared" si="3"/>
        <v xml:space="preserve">                  </v>
      </c>
      <c r="BE44" s="92">
        <f t="shared" si="4"/>
        <v>6</v>
      </c>
    </row>
    <row r="45" spans="1:57" s="74" customFormat="1" ht="50.1" customHeight="1" x14ac:dyDescent="0.2">
      <c r="A45" s="78" t="s">
        <v>52</v>
      </c>
      <c r="B45" s="78" t="s">
        <v>53</v>
      </c>
      <c r="C45" s="78" t="s">
        <v>583</v>
      </c>
      <c r="D45" s="78" t="s">
        <v>562</v>
      </c>
      <c r="E45" s="79" t="str">
        <f>+IF(C45&lt;&gt;"",VLOOKUP(MID(C45,18,5),NIVELES!$A$133:$B$213,2,0),"")</f>
        <v>PICHINCHA</v>
      </c>
      <c r="F45" s="80" t="s">
        <v>70</v>
      </c>
      <c r="G45" s="81" t="str">
        <f>+IF(F45&lt;&gt;"",VLOOKUP(F45,NIVELES!$A$246:$C$464,3,0),"")</f>
        <v xml:space="preserve"> </v>
      </c>
      <c r="H45" s="82" t="s">
        <v>1023</v>
      </c>
      <c r="I45" s="78" t="s">
        <v>1788</v>
      </c>
      <c r="J45" s="78" t="s">
        <v>1789</v>
      </c>
      <c r="K45" s="78" t="s">
        <v>1790</v>
      </c>
      <c r="L45" s="78" t="s">
        <v>1791</v>
      </c>
      <c r="M45" s="78" t="s">
        <v>1791</v>
      </c>
      <c r="N45" s="78" t="s">
        <v>1791</v>
      </c>
      <c r="O45" s="78" t="s">
        <v>1849</v>
      </c>
      <c r="P45" s="82">
        <v>1</v>
      </c>
      <c r="Q45" s="78" t="s">
        <v>1850</v>
      </c>
      <c r="R45" s="82"/>
      <c r="S45" s="82"/>
      <c r="T45" s="82">
        <v>1</v>
      </c>
      <c r="U45" s="82"/>
      <c r="V45" s="82"/>
      <c r="W45" s="82"/>
      <c r="X45" s="82"/>
      <c r="Y45" s="82"/>
      <c r="Z45" s="82"/>
      <c r="AA45" s="82"/>
      <c r="AB45" s="82"/>
      <c r="AC45" s="82"/>
      <c r="AD45" s="85" t="str">
        <f>IF(A45&lt;&gt;"",IF(D45="DIRECCIÓN_DE_TRANSFERENCIAS","280 0031",VLOOKUP(C45,NIVELES!$A$14:$B$105,2,0)),"")</f>
        <v>280 9999</v>
      </c>
      <c r="AE45" s="86" t="s">
        <v>322</v>
      </c>
      <c r="AF45" s="86" t="s">
        <v>369</v>
      </c>
      <c r="AG45" s="79" t="str">
        <f>+IF(AF45&lt;&gt;"",VLOOKUP(AF45,NIVELES!$A$666:$B$673,2,0),"")</f>
        <v>ADMINISTRACIÓN_CENTRAL</v>
      </c>
      <c r="AH45" s="78" t="s">
        <v>322</v>
      </c>
      <c r="AI45" s="79" t="str">
        <f>IF(AH45&lt;&gt;"",VLOOKUP(CONCATENATE(AG45,AH45),NIVELES!$B$676:$C$745,2,0),"")</f>
        <v>Administración De La Gestión Administrativa Financiera</v>
      </c>
      <c r="AJ45" s="78" t="s">
        <v>517</v>
      </c>
      <c r="AK45" s="79" t="str">
        <f>+IF(AJ45&lt;&gt;"",VLOOKUP(AJ45,NIVELES!$A$816:$B$892,2,0),"")</f>
        <v>NO APLICA</v>
      </c>
      <c r="AL45" s="78" t="s">
        <v>554</v>
      </c>
      <c r="AM45" s="78">
        <v>530502</v>
      </c>
      <c r="AN45" s="79" t="str">
        <f>IF(AM45&lt;&gt;"",+VLOOKUP(AM45,NIVELES!$A$1652:$B$2466,2,0),"")</f>
        <v>Edificios, Locales y Residencias, Parqueaderos, Casilleros Judiciales y Bancarios (Arrendamiento)</v>
      </c>
      <c r="AO45" s="87">
        <v>3989</v>
      </c>
      <c r="AP45" s="88"/>
      <c r="AQ45" s="88"/>
      <c r="AR45" s="88">
        <v>3989</v>
      </c>
      <c r="AS45" s="88"/>
      <c r="AT45" s="88"/>
      <c r="AU45" s="88"/>
      <c r="AV45" s="88"/>
      <c r="AW45" s="88"/>
      <c r="AX45" s="88"/>
      <c r="AY45" s="88"/>
      <c r="AZ45" s="88"/>
      <c r="BA45" s="88"/>
      <c r="BB45" s="89">
        <f t="shared" si="1"/>
        <v>3989</v>
      </c>
      <c r="BC45" s="90" t="str">
        <f t="shared" si="2"/>
        <v>OK</v>
      </c>
      <c r="BD45" s="91" t="str">
        <f t="shared" si="3"/>
        <v xml:space="preserve">                  </v>
      </c>
      <c r="BE45" s="92">
        <f t="shared" si="4"/>
        <v>1</v>
      </c>
    </row>
    <row r="46" spans="1:57" s="74" customFormat="1" ht="50.1" customHeight="1" x14ac:dyDescent="0.2">
      <c r="A46" s="78" t="s">
        <v>52</v>
      </c>
      <c r="B46" s="78" t="s">
        <v>53</v>
      </c>
      <c r="C46" s="78" t="s">
        <v>583</v>
      </c>
      <c r="D46" s="78" t="s">
        <v>562</v>
      </c>
      <c r="E46" s="79" t="str">
        <f>+IF(C46&lt;&gt;"",VLOOKUP(MID(C46,18,5),NIVELES!$A$133:$B$213,2,0),"")</f>
        <v>PICHINCHA</v>
      </c>
      <c r="F46" s="80" t="s">
        <v>70</v>
      </c>
      <c r="G46" s="81" t="str">
        <f>+IF(F46&lt;&gt;"",VLOOKUP(F46,NIVELES!$A$246:$C$464,3,0),"")</f>
        <v xml:space="preserve"> </v>
      </c>
      <c r="H46" s="82" t="s">
        <v>1023</v>
      </c>
      <c r="I46" s="78" t="s">
        <v>1788</v>
      </c>
      <c r="J46" s="78" t="s">
        <v>1789</v>
      </c>
      <c r="K46" s="78" t="s">
        <v>1790</v>
      </c>
      <c r="L46" s="78" t="s">
        <v>1791</v>
      </c>
      <c r="M46" s="78" t="s">
        <v>1791</v>
      </c>
      <c r="N46" s="78" t="s">
        <v>1791</v>
      </c>
      <c r="O46" s="78" t="s">
        <v>1851</v>
      </c>
      <c r="P46" s="82">
        <v>1</v>
      </c>
      <c r="Q46" s="78" t="s">
        <v>1852</v>
      </c>
      <c r="R46" s="82">
        <v>1</v>
      </c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5" t="str">
        <f>IF(A46&lt;&gt;"",IF(D46="DIRECCIÓN_DE_TRANSFERENCIAS","280 0031",VLOOKUP(C46,NIVELES!$A$14:$B$105,2,0)),"")</f>
        <v>280 9999</v>
      </c>
      <c r="AE46" s="86" t="s">
        <v>322</v>
      </c>
      <c r="AF46" s="86" t="s">
        <v>369</v>
      </c>
      <c r="AG46" s="79" t="str">
        <f>+IF(AF46&lt;&gt;"",VLOOKUP(AF46,NIVELES!$A$666:$B$673,2,0),"")</f>
        <v>ADMINISTRACIÓN_CENTRAL</v>
      </c>
      <c r="AH46" s="78" t="s">
        <v>322</v>
      </c>
      <c r="AI46" s="79" t="str">
        <f>IF(AH46&lt;&gt;"",VLOOKUP(CONCATENATE(AG46,AH46),NIVELES!$B$676:$C$745,2,0),"")</f>
        <v>Administración De La Gestión Administrativa Financiera</v>
      </c>
      <c r="AJ46" s="78" t="s">
        <v>517</v>
      </c>
      <c r="AK46" s="79" t="str">
        <f>+IF(AJ46&lt;&gt;"",VLOOKUP(AJ46,NIVELES!$A$816:$B$892,2,0),"")</f>
        <v>NO APLICA</v>
      </c>
      <c r="AL46" s="78" t="s">
        <v>554</v>
      </c>
      <c r="AM46" s="78">
        <v>530502</v>
      </c>
      <c r="AN46" s="79" t="str">
        <f>IF(AM46&lt;&gt;"",+VLOOKUP(AM46,NIVELES!$A$1652:$B$2466,2,0),"")</f>
        <v>Edificios, Locales y Residencias, Parqueaderos, Casilleros Judiciales y Bancarios (Arrendamiento)</v>
      </c>
      <c r="AO46" s="87">
        <v>37150</v>
      </c>
      <c r="AP46" s="88">
        <v>37150</v>
      </c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9">
        <f t="shared" si="1"/>
        <v>37150</v>
      </c>
      <c r="BC46" s="90" t="str">
        <f t="shared" si="2"/>
        <v>OK</v>
      </c>
      <c r="BD46" s="91" t="str">
        <f t="shared" si="3"/>
        <v xml:space="preserve">                  </v>
      </c>
      <c r="BE46" s="92">
        <f t="shared" si="4"/>
        <v>1</v>
      </c>
    </row>
    <row r="47" spans="1:57" s="74" customFormat="1" ht="50.1" customHeight="1" x14ac:dyDescent="0.2">
      <c r="A47" s="78" t="s">
        <v>52</v>
      </c>
      <c r="B47" s="78" t="s">
        <v>53</v>
      </c>
      <c r="C47" s="78" t="s">
        <v>583</v>
      </c>
      <c r="D47" s="78" t="s">
        <v>562</v>
      </c>
      <c r="E47" s="79" t="str">
        <f>+IF(C47&lt;&gt;"",VLOOKUP(MID(C47,18,5),NIVELES!$A$133:$B$213,2,0),"")</f>
        <v>PICHINCHA</v>
      </c>
      <c r="F47" s="80" t="s">
        <v>70</v>
      </c>
      <c r="G47" s="81" t="str">
        <f>+IF(F47&lt;&gt;"",VLOOKUP(F47,NIVELES!$A$246:$C$464,3,0),"")</f>
        <v xml:space="preserve"> </v>
      </c>
      <c r="H47" s="82" t="s">
        <v>1023</v>
      </c>
      <c r="I47" s="78" t="s">
        <v>1788</v>
      </c>
      <c r="J47" s="78" t="s">
        <v>1789</v>
      </c>
      <c r="K47" s="78" t="s">
        <v>1790</v>
      </c>
      <c r="L47" s="78" t="s">
        <v>1791</v>
      </c>
      <c r="M47" s="78" t="s">
        <v>1791</v>
      </c>
      <c r="N47" s="78" t="s">
        <v>1791</v>
      </c>
      <c r="O47" s="78" t="s">
        <v>1853</v>
      </c>
      <c r="P47" s="82">
        <v>12</v>
      </c>
      <c r="Q47" s="78" t="s">
        <v>1854</v>
      </c>
      <c r="R47" s="82">
        <v>1</v>
      </c>
      <c r="S47" s="82">
        <v>1</v>
      </c>
      <c r="T47" s="82">
        <v>1</v>
      </c>
      <c r="U47" s="82">
        <v>1</v>
      </c>
      <c r="V47" s="82">
        <v>1</v>
      </c>
      <c r="W47" s="82">
        <v>1</v>
      </c>
      <c r="X47" s="82">
        <v>1</v>
      </c>
      <c r="Y47" s="82">
        <v>1</v>
      </c>
      <c r="Z47" s="82">
        <v>1</v>
      </c>
      <c r="AA47" s="82">
        <v>1</v>
      </c>
      <c r="AB47" s="82">
        <v>1</v>
      </c>
      <c r="AC47" s="82">
        <v>1</v>
      </c>
      <c r="AD47" s="85" t="str">
        <f>IF(A47&lt;&gt;"",IF(D47="DIRECCIÓN_DE_TRANSFERENCIAS","280 0031",VLOOKUP(C47,NIVELES!$A$14:$B$105,2,0)),"")</f>
        <v>280 9999</v>
      </c>
      <c r="AE47" s="86" t="s">
        <v>322</v>
      </c>
      <c r="AF47" s="86" t="s">
        <v>369</v>
      </c>
      <c r="AG47" s="79" t="str">
        <f>+IF(AF47&lt;&gt;"",VLOOKUP(AF47,NIVELES!$A$666:$B$673,2,0),"")</f>
        <v>ADMINISTRACIÓN_CENTRAL</v>
      </c>
      <c r="AH47" s="78" t="s">
        <v>322</v>
      </c>
      <c r="AI47" s="79" t="str">
        <f>IF(AH47&lt;&gt;"",VLOOKUP(CONCATENATE(AG47,AH47),NIVELES!$B$676:$C$745,2,0),"")</f>
        <v>Administración De La Gestión Administrativa Financiera</v>
      </c>
      <c r="AJ47" s="78" t="s">
        <v>517</v>
      </c>
      <c r="AK47" s="79" t="str">
        <f>+IF(AJ47&lt;&gt;"",VLOOKUP(AJ47,NIVELES!$A$816:$B$892,2,0),"")</f>
        <v>NO APLICA</v>
      </c>
      <c r="AL47" s="78" t="s">
        <v>554</v>
      </c>
      <c r="AM47" s="78">
        <v>530801</v>
      </c>
      <c r="AN47" s="79" t="str">
        <f>IF(AM47&lt;&gt;"",+VLOOKUP(AM47,NIVELES!$A$1652:$B$2466,2,0),"")</f>
        <v>Alimentos y Bebidas</v>
      </c>
      <c r="AO47" s="87">
        <v>1108</v>
      </c>
      <c r="AP47" s="88">
        <v>92.33</v>
      </c>
      <c r="AQ47" s="88">
        <v>92.33</v>
      </c>
      <c r="AR47" s="88">
        <v>92.33</v>
      </c>
      <c r="AS47" s="88">
        <v>92.33</v>
      </c>
      <c r="AT47" s="88">
        <v>92.33</v>
      </c>
      <c r="AU47" s="88">
        <v>92.33</v>
      </c>
      <c r="AV47" s="88">
        <v>92.33</v>
      </c>
      <c r="AW47" s="88">
        <v>92.33</v>
      </c>
      <c r="AX47" s="88">
        <v>92.33</v>
      </c>
      <c r="AY47" s="88">
        <v>92.33</v>
      </c>
      <c r="AZ47" s="88">
        <v>92.33</v>
      </c>
      <c r="BA47" s="88">
        <v>92.37</v>
      </c>
      <c r="BB47" s="89">
        <f t="shared" si="1"/>
        <v>1108.0000000000002</v>
      </c>
      <c r="BC47" s="90" t="str">
        <f t="shared" si="2"/>
        <v>OK</v>
      </c>
      <c r="BD47" s="91" t="str">
        <f t="shared" si="3"/>
        <v xml:space="preserve">                  </v>
      </c>
      <c r="BE47" s="92">
        <f t="shared" si="4"/>
        <v>12</v>
      </c>
    </row>
    <row r="48" spans="1:57" s="74" customFormat="1" ht="50.1" customHeight="1" x14ac:dyDescent="0.2">
      <c r="A48" s="78" t="s">
        <v>52</v>
      </c>
      <c r="B48" s="78" t="s">
        <v>53</v>
      </c>
      <c r="C48" s="78" t="s">
        <v>583</v>
      </c>
      <c r="D48" s="78" t="s">
        <v>562</v>
      </c>
      <c r="E48" s="79" t="str">
        <f>+IF(C48&lt;&gt;"",VLOOKUP(MID(C48,18,5),NIVELES!$A$133:$B$213,2,0),"")</f>
        <v>PICHINCHA</v>
      </c>
      <c r="F48" s="80" t="s">
        <v>70</v>
      </c>
      <c r="G48" s="81" t="str">
        <f>+IF(F48&lt;&gt;"",VLOOKUP(F48,NIVELES!$A$246:$C$464,3,0),"")</f>
        <v xml:space="preserve"> </v>
      </c>
      <c r="H48" s="82" t="s">
        <v>1023</v>
      </c>
      <c r="I48" s="78" t="s">
        <v>1788</v>
      </c>
      <c r="J48" s="78" t="s">
        <v>1789</v>
      </c>
      <c r="K48" s="78" t="s">
        <v>1790</v>
      </c>
      <c r="L48" s="78" t="s">
        <v>1791</v>
      </c>
      <c r="M48" s="78" t="s">
        <v>1791</v>
      </c>
      <c r="N48" s="78" t="s">
        <v>1791</v>
      </c>
      <c r="O48" s="78" t="s">
        <v>1855</v>
      </c>
      <c r="P48" s="82">
        <v>12</v>
      </c>
      <c r="Q48" s="78" t="s">
        <v>1856</v>
      </c>
      <c r="R48" s="82">
        <v>1</v>
      </c>
      <c r="S48" s="82">
        <v>1</v>
      </c>
      <c r="T48" s="82">
        <v>1</v>
      </c>
      <c r="U48" s="82">
        <v>1</v>
      </c>
      <c r="V48" s="82">
        <v>1</v>
      </c>
      <c r="W48" s="82">
        <v>1</v>
      </c>
      <c r="X48" s="82">
        <v>1</v>
      </c>
      <c r="Y48" s="82">
        <v>1</v>
      </c>
      <c r="Z48" s="82">
        <v>1</v>
      </c>
      <c r="AA48" s="82">
        <v>1</v>
      </c>
      <c r="AB48" s="82">
        <v>1</v>
      </c>
      <c r="AC48" s="82">
        <v>1</v>
      </c>
      <c r="AD48" s="85" t="str">
        <f>IF(A48&lt;&gt;"",IF(D48="DIRECCIÓN_DE_TRANSFERENCIAS","280 0031",VLOOKUP(C48,NIVELES!$A$14:$B$105,2,0)),"")</f>
        <v>280 9999</v>
      </c>
      <c r="AE48" s="86" t="s">
        <v>322</v>
      </c>
      <c r="AF48" s="86" t="s">
        <v>369</v>
      </c>
      <c r="AG48" s="79" t="str">
        <f>+IF(AF48&lt;&gt;"",VLOOKUP(AF48,NIVELES!$A$666:$B$673,2,0),"")</f>
        <v>ADMINISTRACIÓN_CENTRAL</v>
      </c>
      <c r="AH48" s="78" t="s">
        <v>322</v>
      </c>
      <c r="AI48" s="79" t="str">
        <f>IF(AH48&lt;&gt;"",VLOOKUP(CONCATENATE(AG48,AH48),NIVELES!$B$676:$C$745,2,0),"")</f>
        <v>Administración De La Gestión Administrativa Financiera</v>
      </c>
      <c r="AJ48" s="78" t="s">
        <v>517</v>
      </c>
      <c r="AK48" s="79" t="str">
        <f>+IF(AJ48&lt;&gt;"",VLOOKUP(AJ48,NIVELES!$A$816:$B$892,2,0),"")</f>
        <v>NO APLICA</v>
      </c>
      <c r="AL48" s="78" t="s">
        <v>554</v>
      </c>
      <c r="AM48" s="78">
        <v>530801</v>
      </c>
      <c r="AN48" s="79" t="str">
        <f>IF(AM48&lt;&gt;"",+VLOOKUP(AM48,NIVELES!$A$1652:$B$2466,2,0),"")</f>
        <v>Alimentos y Bebidas</v>
      </c>
      <c r="AO48" s="87">
        <v>360</v>
      </c>
      <c r="AP48" s="88">
        <v>30</v>
      </c>
      <c r="AQ48" s="88">
        <v>30</v>
      </c>
      <c r="AR48" s="88">
        <v>30</v>
      </c>
      <c r="AS48" s="88">
        <v>30</v>
      </c>
      <c r="AT48" s="88">
        <v>30</v>
      </c>
      <c r="AU48" s="88">
        <v>30</v>
      </c>
      <c r="AV48" s="88">
        <v>30</v>
      </c>
      <c r="AW48" s="88">
        <v>30</v>
      </c>
      <c r="AX48" s="88">
        <v>30</v>
      </c>
      <c r="AY48" s="88">
        <v>30</v>
      </c>
      <c r="AZ48" s="88">
        <v>30</v>
      </c>
      <c r="BA48" s="88">
        <v>30</v>
      </c>
      <c r="BB48" s="89">
        <f t="shared" si="1"/>
        <v>360</v>
      </c>
      <c r="BC48" s="90" t="str">
        <f t="shared" si="2"/>
        <v>OK</v>
      </c>
      <c r="BD48" s="91" t="str">
        <f t="shared" si="3"/>
        <v xml:space="preserve">                  </v>
      </c>
      <c r="BE48" s="92">
        <f t="shared" si="4"/>
        <v>12</v>
      </c>
    </row>
    <row r="49" spans="1:57" s="74" customFormat="1" ht="50.1" customHeight="1" x14ac:dyDescent="0.2">
      <c r="A49" s="78" t="s">
        <v>52</v>
      </c>
      <c r="B49" s="78" t="s">
        <v>53</v>
      </c>
      <c r="C49" s="78" t="s">
        <v>583</v>
      </c>
      <c r="D49" s="78" t="s">
        <v>562</v>
      </c>
      <c r="E49" s="79" t="str">
        <f>+IF(C49&lt;&gt;"",VLOOKUP(MID(C49,18,5),NIVELES!$A$133:$B$213,2,0),"")</f>
        <v>PICHINCHA</v>
      </c>
      <c r="F49" s="80" t="s">
        <v>70</v>
      </c>
      <c r="G49" s="81" t="str">
        <f>+IF(F49&lt;&gt;"",VLOOKUP(F49,NIVELES!$A$246:$C$464,3,0),"")</f>
        <v xml:space="preserve"> </v>
      </c>
      <c r="H49" s="82" t="s">
        <v>1023</v>
      </c>
      <c r="I49" s="78" t="s">
        <v>1788</v>
      </c>
      <c r="J49" s="78" t="s">
        <v>1789</v>
      </c>
      <c r="K49" s="78" t="s">
        <v>1790</v>
      </c>
      <c r="L49" s="78" t="s">
        <v>1791</v>
      </c>
      <c r="M49" s="78" t="s">
        <v>1791</v>
      </c>
      <c r="N49" s="78" t="s">
        <v>1791</v>
      </c>
      <c r="O49" s="78" t="s">
        <v>1857</v>
      </c>
      <c r="P49" s="82">
        <v>1</v>
      </c>
      <c r="Q49" s="78" t="s">
        <v>1858</v>
      </c>
      <c r="R49" s="82">
        <v>1</v>
      </c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5" t="str">
        <f>IF(A49&lt;&gt;"",IF(D49="DIRECCIÓN_DE_TRANSFERENCIAS","280 0031",VLOOKUP(C49,NIVELES!$A$14:$B$105,2,0)),"")</f>
        <v>280 9999</v>
      </c>
      <c r="AE49" s="86" t="s">
        <v>322</v>
      </c>
      <c r="AF49" s="86" t="s">
        <v>369</v>
      </c>
      <c r="AG49" s="79" t="str">
        <f>+IF(AF49&lt;&gt;"",VLOOKUP(AF49,NIVELES!$A$666:$B$673,2,0),"")</f>
        <v>ADMINISTRACIÓN_CENTRAL</v>
      </c>
      <c r="AH49" s="78" t="s">
        <v>322</v>
      </c>
      <c r="AI49" s="79" t="str">
        <f>IF(AH49&lt;&gt;"",VLOOKUP(CONCATENATE(AG49,AH49),NIVELES!$B$676:$C$745,2,0),"")</f>
        <v>Administración De La Gestión Administrativa Financiera</v>
      </c>
      <c r="AJ49" s="78" t="s">
        <v>517</v>
      </c>
      <c r="AK49" s="79" t="str">
        <f>+IF(AJ49&lt;&gt;"",VLOOKUP(AJ49,NIVELES!$A$816:$B$892,2,0),"")</f>
        <v>NO APLICA</v>
      </c>
      <c r="AL49" s="78" t="s">
        <v>554</v>
      </c>
      <c r="AM49" s="78">
        <v>530803</v>
      </c>
      <c r="AN49" s="79" t="str">
        <f>IF(AM49&lt;&gt;"",+VLOOKUP(AM49,NIVELES!$A$1652:$B$2466,2,0),"")</f>
        <v>Combustibles y Lubricantes</v>
      </c>
      <c r="AO49" s="87">
        <v>1717.38</v>
      </c>
      <c r="AP49" s="88">
        <v>1717.38</v>
      </c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9">
        <f t="shared" si="1"/>
        <v>1717.38</v>
      </c>
      <c r="BC49" s="90" t="str">
        <f t="shared" si="2"/>
        <v>OK</v>
      </c>
      <c r="BD49" s="91" t="str">
        <f t="shared" si="3"/>
        <v xml:space="preserve">                  </v>
      </c>
      <c r="BE49" s="92">
        <f t="shared" si="4"/>
        <v>1</v>
      </c>
    </row>
    <row r="50" spans="1:57" s="74" customFormat="1" ht="50.1" customHeight="1" x14ac:dyDescent="0.2">
      <c r="A50" s="78" t="s">
        <v>52</v>
      </c>
      <c r="B50" s="78" t="s">
        <v>53</v>
      </c>
      <c r="C50" s="78" t="s">
        <v>583</v>
      </c>
      <c r="D50" s="78" t="s">
        <v>562</v>
      </c>
      <c r="E50" s="79" t="str">
        <f>+IF(C50&lt;&gt;"",VLOOKUP(MID(C50,18,5),NIVELES!$A$133:$B$213,2,0),"")</f>
        <v>PICHINCHA</v>
      </c>
      <c r="F50" s="80" t="s">
        <v>70</v>
      </c>
      <c r="G50" s="81" t="str">
        <f>+IF(F50&lt;&gt;"",VLOOKUP(F50,NIVELES!$A$246:$C$464,3,0),"")</f>
        <v xml:space="preserve"> </v>
      </c>
      <c r="H50" s="82" t="s">
        <v>1023</v>
      </c>
      <c r="I50" s="78" t="s">
        <v>1788</v>
      </c>
      <c r="J50" s="78" t="s">
        <v>1789</v>
      </c>
      <c r="K50" s="78" t="s">
        <v>1790</v>
      </c>
      <c r="L50" s="78" t="s">
        <v>1791</v>
      </c>
      <c r="M50" s="78" t="s">
        <v>1791</v>
      </c>
      <c r="N50" s="78" t="s">
        <v>1791</v>
      </c>
      <c r="O50" s="78" t="s">
        <v>1859</v>
      </c>
      <c r="P50" s="82">
        <v>12</v>
      </c>
      <c r="Q50" s="78" t="s">
        <v>1860</v>
      </c>
      <c r="R50" s="82">
        <v>1</v>
      </c>
      <c r="S50" s="82">
        <v>1</v>
      </c>
      <c r="T50" s="82">
        <v>1</v>
      </c>
      <c r="U50" s="82">
        <v>1</v>
      </c>
      <c r="V50" s="82">
        <v>1</v>
      </c>
      <c r="W50" s="82">
        <v>1</v>
      </c>
      <c r="X50" s="82">
        <v>1</v>
      </c>
      <c r="Y50" s="82">
        <v>1</v>
      </c>
      <c r="Z50" s="82">
        <v>1</v>
      </c>
      <c r="AA50" s="82">
        <v>1</v>
      </c>
      <c r="AB50" s="82">
        <v>1</v>
      </c>
      <c r="AC50" s="82">
        <v>1</v>
      </c>
      <c r="AD50" s="85" t="str">
        <f>IF(A50&lt;&gt;"",IF(D50="DIRECCIÓN_DE_TRANSFERENCIAS","280 0031",VLOOKUP(C50,NIVELES!$A$14:$B$105,2,0)),"")</f>
        <v>280 9999</v>
      </c>
      <c r="AE50" s="86" t="s">
        <v>322</v>
      </c>
      <c r="AF50" s="86" t="s">
        <v>369</v>
      </c>
      <c r="AG50" s="79" t="str">
        <f>+IF(AF50&lt;&gt;"",VLOOKUP(AF50,NIVELES!$A$666:$B$673,2,0),"")</f>
        <v>ADMINISTRACIÓN_CENTRAL</v>
      </c>
      <c r="AH50" s="78" t="s">
        <v>322</v>
      </c>
      <c r="AI50" s="79" t="str">
        <f>IF(AH50&lt;&gt;"",VLOOKUP(CONCATENATE(AG50,AH50),NIVELES!$B$676:$C$745,2,0),"")</f>
        <v>Administración De La Gestión Administrativa Financiera</v>
      </c>
      <c r="AJ50" s="78" t="s">
        <v>517</v>
      </c>
      <c r="AK50" s="79" t="str">
        <f>+IF(AJ50&lt;&gt;"",VLOOKUP(AJ50,NIVELES!$A$816:$B$892,2,0),"")</f>
        <v>NO APLICA</v>
      </c>
      <c r="AL50" s="78" t="s">
        <v>554</v>
      </c>
      <c r="AM50" s="78">
        <v>530803</v>
      </c>
      <c r="AN50" s="79" t="str">
        <f>IF(AM50&lt;&gt;"",+VLOOKUP(AM50,NIVELES!$A$1652:$B$2466,2,0),"")</f>
        <v>Combustibles y Lubricantes</v>
      </c>
      <c r="AO50" s="87">
        <v>2500</v>
      </c>
      <c r="AP50" s="88">
        <v>208.33</v>
      </c>
      <c r="AQ50" s="88">
        <v>208.33</v>
      </c>
      <c r="AR50" s="88">
        <v>208.33</v>
      </c>
      <c r="AS50" s="88">
        <v>208.33</v>
      </c>
      <c r="AT50" s="88">
        <v>208.33</v>
      </c>
      <c r="AU50" s="88">
        <v>208.33</v>
      </c>
      <c r="AV50" s="88">
        <v>208.33</v>
      </c>
      <c r="AW50" s="88">
        <v>208.33</v>
      </c>
      <c r="AX50" s="88">
        <v>208.33</v>
      </c>
      <c r="AY50" s="88">
        <v>208.33</v>
      </c>
      <c r="AZ50" s="88">
        <v>208.33</v>
      </c>
      <c r="BA50" s="88">
        <v>208.37</v>
      </c>
      <c r="BB50" s="89">
        <f t="shared" si="1"/>
        <v>2499.9999999999995</v>
      </c>
      <c r="BC50" s="90" t="str">
        <f t="shared" si="2"/>
        <v>OK</v>
      </c>
      <c r="BD50" s="91" t="str">
        <f t="shared" si="3"/>
        <v xml:space="preserve">                  </v>
      </c>
      <c r="BE50" s="92">
        <f t="shared" si="4"/>
        <v>12</v>
      </c>
    </row>
    <row r="51" spans="1:57" s="74" customFormat="1" ht="50.1" customHeight="1" x14ac:dyDescent="0.2">
      <c r="A51" s="78" t="s">
        <v>52</v>
      </c>
      <c r="B51" s="78" t="s">
        <v>53</v>
      </c>
      <c r="C51" s="78" t="s">
        <v>583</v>
      </c>
      <c r="D51" s="78" t="s">
        <v>562</v>
      </c>
      <c r="E51" s="79" t="str">
        <f>+IF(C51&lt;&gt;"",VLOOKUP(MID(C51,18,5),NIVELES!$A$133:$B$213,2,0),"")</f>
        <v>PICHINCHA</v>
      </c>
      <c r="F51" s="80" t="s">
        <v>70</v>
      </c>
      <c r="G51" s="81" t="str">
        <f>+IF(F51&lt;&gt;"",VLOOKUP(F51,NIVELES!$A$246:$C$464,3,0),"")</f>
        <v xml:space="preserve"> </v>
      </c>
      <c r="H51" s="82" t="s">
        <v>1023</v>
      </c>
      <c r="I51" s="78" t="s">
        <v>1788</v>
      </c>
      <c r="J51" s="78" t="s">
        <v>1789</v>
      </c>
      <c r="K51" s="78" t="s">
        <v>1790</v>
      </c>
      <c r="L51" s="78" t="s">
        <v>1791</v>
      </c>
      <c r="M51" s="78" t="s">
        <v>1791</v>
      </c>
      <c r="N51" s="78" t="s">
        <v>1791</v>
      </c>
      <c r="O51" s="78" t="s">
        <v>1861</v>
      </c>
      <c r="P51" s="82">
        <v>11</v>
      </c>
      <c r="Q51" s="78" t="s">
        <v>1858</v>
      </c>
      <c r="R51" s="82">
        <v>1</v>
      </c>
      <c r="S51" s="82">
        <v>1</v>
      </c>
      <c r="T51" s="82">
        <v>1</v>
      </c>
      <c r="U51" s="82">
        <v>1</v>
      </c>
      <c r="V51" s="82">
        <v>1</v>
      </c>
      <c r="W51" s="82">
        <v>1</v>
      </c>
      <c r="X51" s="82">
        <v>1</v>
      </c>
      <c r="Y51" s="82">
        <v>1</v>
      </c>
      <c r="Z51" s="82">
        <v>1</v>
      </c>
      <c r="AA51" s="82">
        <v>1</v>
      </c>
      <c r="AB51" s="82">
        <v>1</v>
      </c>
      <c r="AC51" s="82"/>
      <c r="AD51" s="85" t="str">
        <f>IF(A51&lt;&gt;"",IF(D51="DIRECCIÓN_DE_TRANSFERENCIAS","280 0031",VLOOKUP(C51,NIVELES!$A$14:$B$105,2,0)),"")</f>
        <v>280 9999</v>
      </c>
      <c r="AE51" s="86" t="s">
        <v>322</v>
      </c>
      <c r="AF51" s="86" t="s">
        <v>369</v>
      </c>
      <c r="AG51" s="79" t="str">
        <f>+IF(AF51&lt;&gt;"",VLOOKUP(AF51,NIVELES!$A$666:$B$673,2,0),"")</f>
        <v>ADMINISTRACIÓN_CENTRAL</v>
      </c>
      <c r="AH51" s="78" t="s">
        <v>322</v>
      </c>
      <c r="AI51" s="79" t="str">
        <f>IF(AH51&lt;&gt;"",VLOOKUP(CONCATENATE(AG51,AH51),NIVELES!$B$676:$C$745,2,0),"")</f>
        <v>Administración De La Gestión Administrativa Financiera</v>
      </c>
      <c r="AJ51" s="78" t="s">
        <v>517</v>
      </c>
      <c r="AK51" s="79" t="str">
        <f>+IF(AJ51&lt;&gt;"",VLOOKUP(AJ51,NIVELES!$A$816:$B$892,2,0),"")</f>
        <v>NO APLICA</v>
      </c>
      <c r="AL51" s="78" t="s">
        <v>554</v>
      </c>
      <c r="AM51" s="78">
        <v>530803</v>
      </c>
      <c r="AN51" s="79" t="str">
        <f>IF(AM51&lt;&gt;"",+VLOOKUP(AM51,NIVELES!$A$1652:$B$2466,2,0),"")</f>
        <v>Combustibles y Lubricantes</v>
      </c>
      <c r="AO51" s="87">
        <v>76633.259999999995</v>
      </c>
      <c r="AP51" s="88">
        <v>6966.66</v>
      </c>
      <c r="AQ51" s="88">
        <v>6966.66</v>
      </c>
      <c r="AR51" s="88">
        <v>6966.66</v>
      </c>
      <c r="AS51" s="88">
        <v>6966.66</v>
      </c>
      <c r="AT51" s="88">
        <v>6966.66</v>
      </c>
      <c r="AU51" s="88">
        <v>6966.66</v>
      </c>
      <c r="AV51" s="88">
        <v>6966.66</v>
      </c>
      <c r="AW51" s="88">
        <v>6966.66</v>
      </c>
      <c r="AX51" s="88">
        <v>6966.66</v>
      </c>
      <c r="AY51" s="88">
        <v>6966.66</v>
      </c>
      <c r="AZ51" s="88">
        <v>6966.66</v>
      </c>
      <c r="BA51" s="88"/>
      <c r="BB51" s="89">
        <f t="shared" si="1"/>
        <v>76633.260000000024</v>
      </c>
      <c r="BC51" s="90" t="str">
        <f t="shared" si="2"/>
        <v>OK</v>
      </c>
      <c r="BD51" s="91" t="str">
        <f t="shared" si="3"/>
        <v xml:space="preserve">                  </v>
      </c>
      <c r="BE51" s="92">
        <f t="shared" si="4"/>
        <v>11</v>
      </c>
    </row>
    <row r="52" spans="1:57" s="74" customFormat="1" ht="50.1" customHeight="1" x14ac:dyDescent="0.2">
      <c r="A52" s="78" t="s">
        <v>52</v>
      </c>
      <c r="B52" s="78" t="s">
        <v>53</v>
      </c>
      <c r="C52" s="78" t="s">
        <v>583</v>
      </c>
      <c r="D52" s="78" t="s">
        <v>562</v>
      </c>
      <c r="E52" s="79" t="str">
        <f>+IF(C52&lt;&gt;"",VLOOKUP(MID(C52,18,5),NIVELES!$A$133:$B$213,2,0),"")</f>
        <v>PICHINCHA</v>
      </c>
      <c r="F52" s="80" t="s">
        <v>70</v>
      </c>
      <c r="G52" s="81" t="str">
        <f>+IF(F52&lt;&gt;"",VLOOKUP(F52,NIVELES!$A$246:$C$464,3,0),"")</f>
        <v xml:space="preserve"> </v>
      </c>
      <c r="H52" s="82" t="s">
        <v>1023</v>
      </c>
      <c r="I52" s="78" t="s">
        <v>1788</v>
      </c>
      <c r="J52" s="78" t="s">
        <v>1789</v>
      </c>
      <c r="K52" s="78" t="s">
        <v>1790</v>
      </c>
      <c r="L52" s="78" t="s">
        <v>1791</v>
      </c>
      <c r="M52" s="78" t="s">
        <v>1791</v>
      </c>
      <c r="N52" s="78" t="s">
        <v>1791</v>
      </c>
      <c r="O52" s="78" t="s">
        <v>1862</v>
      </c>
      <c r="P52" s="82">
        <v>1</v>
      </c>
      <c r="Q52" s="78" t="s">
        <v>1860</v>
      </c>
      <c r="R52" s="82">
        <v>1</v>
      </c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5" t="str">
        <f>IF(A52&lt;&gt;"",IF(D52="DIRECCIÓN_DE_TRANSFERENCIAS","280 0031",VLOOKUP(C52,NIVELES!$A$14:$B$105,2,0)),"")</f>
        <v>280 9999</v>
      </c>
      <c r="AE52" s="86" t="s">
        <v>322</v>
      </c>
      <c r="AF52" s="86" t="s">
        <v>369</v>
      </c>
      <c r="AG52" s="79" t="str">
        <f>+IF(AF52&lt;&gt;"",VLOOKUP(AF52,NIVELES!$A$666:$B$673,2,0),"")</f>
        <v>ADMINISTRACIÓN_CENTRAL</v>
      </c>
      <c r="AH52" s="78" t="s">
        <v>322</v>
      </c>
      <c r="AI52" s="79" t="str">
        <f>IF(AH52&lt;&gt;"",VLOOKUP(CONCATENATE(AG52,AH52),NIVELES!$B$676:$C$745,2,0),"")</f>
        <v>Administración De La Gestión Administrativa Financiera</v>
      </c>
      <c r="AJ52" s="78" t="s">
        <v>517</v>
      </c>
      <c r="AK52" s="79" t="str">
        <f>+IF(AJ52&lt;&gt;"",VLOOKUP(AJ52,NIVELES!$A$816:$B$892,2,0),"")</f>
        <v>NO APLICA</v>
      </c>
      <c r="AL52" s="78" t="s">
        <v>554</v>
      </c>
      <c r="AM52" s="78">
        <v>530803</v>
      </c>
      <c r="AN52" s="79" t="str">
        <f>IF(AM52&lt;&gt;"",+VLOOKUP(AM52,NIVELES!$A$1652:$B$2466,2,0),"")</f>
        <v>Combustibles y Lubricantes</v>
      </c>
      <c r="AO52" s="87">
        <v>208.66</v>
      </c>
      <c r="AP52" s="88">
        <v>208.66</v>
      </c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9">
        <f t="shared" si="1"/>
        <v>208.66</v>
      </c>
      <c r="BC52" s="90" t="str">
        <f t="shared" si="2"/>
        <v>OK</v>
      </c>
      <c r="BD52" s="91" t="str">
        <f t="shared" si="3"/>
        <v xml:space="preserve">                  </v>
      </c>
      <c r="BE52" s="92">
        <f t="shared" si="4"/>
        <v>1</v>
      </c>
    </row>
    <row r="53" spans="1:57" s="74" customFormat="1" ht="50.1" customHeight="1" x14ac:dyDescent="0.2">
      <c r="A53" s="78" t="s">
        <v>52</v>
      </c>
      <c r="B53" s="78" t="s">
        <v>53</v>
      </c>
      <c r="C53" s="78" t="s">
        <v>583</v>
      </c>
      <c r="D53" s="78" t="s">
        <v>562</v>
      </c>
      <c r="E53" s="79" t="str">
        <f>+IF(C53&lt;&gt;"",VLOOKUP(MID(C53,18,5),NIVELES!$A$133:$B$213,2,0),"")</f>
        <v>PICHINCHA</v>
      </c>
      <c r="F53" s="80" t="s">
        <v>70</v>
      </c>
      <c r="G53" s="81" t="str">
        <f>+IF(F53&lt;&gt;"",VLOOKUP(F53,NIVELES!$A$246:$C$464,3,0),"")</f>
        <v xml:space="preserve"> </v>
      </c>
      <c r="H53" s="82" t="s">
        <v>1023</v>
      </c>
      <c r="I53" s="78" t="s">
        <v>1788</v>
      </c>
      <c r="J53" s="78" t="s">
        <v>1789</v>
      </c>
      <c r="K53" s="78" t="s">
        <v>1790</v>
      </c>
      <c r="L53" s="78" t="s">
        <v>1791</v>
      </c>
      <c r="M53" s="78" t="s">
        <v>1791</v>
      </c>
      <c r="N53" s="78" t="s">
        <v>1791</v>
      </c>
      <c r="O53" s="78" t="s">
        <v>1863</v>
      </c>
      <c r="P53" s="82">
        <v>12</v>
      </c>
      <c r="Q53" s="78" t="s">
        <v>1864</v>
      </c>
      <c r="R53" s="82">
        <v>1</v>
      </c>
      <c r="S53" s="82">
        <v>1</v>
      </c>
      <c r="T53" s="82">
        <v>1</v>
      </c>
      <c r="U53" s="82">
        <v>1</v>
      </c>
      <c r="V53" s="82">
        <v>1</v>
      </c>
      <c r="W53" s="82">
        <v>1</v>
      </c>
      <c r="X53" s="82">
        <v>1</v>
      </c>
      <c r="Y53" s="82">
        <v>1</v>
      </c>
      <c r="Z53" s="82">
        <v>1</v>
      </c>
      <c r="AA53" s="82">
        <v>1</v>
      </c>
      <c r="AB53" s="82">
        <v>1</v>
      </c>
      <c r="AC53" s="82">
        <v>1</v>
      </c>
      <c r="AD53" s="85" t="str">
        <f>IF(A53&lt;&gt;"",IF(D53="DIRECCIÓN_DE_TRANSFERENCIAS","280 0031",VLOOKUP(C53,NIVELES!$A$14:$B$105,2,0)),"")</f>
        <v>280 9999</v>
      </c>
      <c r="AE53" s="86" t="s">
        <v>322</v>
      </c>
      <c r="AF53" s="86" t="s">
        <v>369</v>
      </c>
      <c r="AG53" s="79" t="str">
        <f>+IF(AF53&lt;&gt;"",VLOOKUP(AF53,NIVELES!$A$666:$B$673,2,0),"")</f>
        <v>ADMINISTRACIÓN_CENTRAL</v>
      </c>
      <c r="AH53" s="78" t="s">
        <v>322</v>
      </c>
      <c r="AI53" s="79" t="str">
        <f>IF(AH53&lt;&gt;"",VLOOKUP(CONCATENATE(AG53,AH53),NIVELES!$B$676:$C$745,2,0),"")</f>
        <v>Administración De La Gestión Administrativa Financiera</v>
      </c>
      <c r="AJ53" s="78" t="s">
        <v>517</v>
      </c>
      <c r="AK53" s="79" t="str">
        <f>+IF(AJ53&lt;&gt;"",VLOOKUP(AJ53,NIVELES!$A$816:$B$892,2,0),"")</f>
        <v>NO APLICA</v>
      </c>
      <c r="AL53" s="78" t="s">
        <v>554</v>
      </c>
      <c r="AM53" s="78">
        <v>530803</v>
      </c>
      <c r="AN53" s="79" t="str">
        <f>IF(AM53&lt;&gt;"",+VLOOKUP(AM53,NIVELES!$A$1652:$B$2466,2,0),"")</f>
        <v>Combustibles y Lubricantes</v>
      </c>
      <c r="AO53" s="87">
        <v>1000</v>
      </c>
      <c r="AP53" s="88">
        <v>83.33</v>
      </c>
      <c r="AQ53" s="88">
        <v>83.33</v>
      </c>
      <c r="AR53" s="88">
        <v>83.33</v>
      </c>
      <c r="AS53" s="88">
        <v>83.33</v>
      </c>
      <c r="AT53" s="88">
        <v>83.33</v>
      </c>
      <c r="AU53" s="88">
        <v>83.33</v>
      </c>
      <c r="AV53" s="88">
        <v>83.33</v>
      </c>
      <c r="AW53" s="88">
        <v>83.33</v>
      </c>
      <c r="AX53" s="88">
        <v>83.33</v>
      </c>
      <c r="AY53" s="88">
        <v>83.33</v>
      </c>
      <c r="AZ53" s="88">
        <v>83.33</v>
      </c>
      <c r="BA53" s="88">
        <v>83.37</v>
      </c>
      <c r="BB53" s="89">
        <f t="shared" si="1"/>
        <v>1000.0000000000001</v>
      </c>
      <c r="BC53" s="90" t="str">
        <f t="shared" si="2"/>
        <v>OK</v>
      </c>
      <c r="BD53" s="91" t="str">
        <f t="shared" si="3"/>
        <v xml:space="preserve">                  </v>
      </c>
      <c r="BE53" s="92">
        <f t="shared" si="4"/>
        <v>12</v>
      </c>
    </row>
    <row r="54" spans="1:57" s="74" customFormat="1" ht="50.1" customHeight="1" x14ac:dyDescent="0.2">
      <c r="A54" s="78" t="s">
        <v>52</v>
      </c>
      <c r="B54" s="78" t="s">
        <v>53</v>
      </c>
      <c r="C54" s="78" t="s">
        <v>583</v>
      </c>
      <c r="D54" s="78" t="s">
        <v>562</v>
      </c>
      <c r="E54" s="79" t="str">
        <f>+IF(C54&lt;&gt;"",VLOOKUP(MID(C54,18,5),NIVELES!$A$133:$B$213,2,0),"")</f>
        <v>PICHINCHA</v>
      </c>
      <c r="F54" s="80" t="s">
        <v>70</v>
      </c>
      <c r="G54" s="81" t="str">
        <f>+IF(F54&lt;&gt;"",VLOOKUP(F54,NIVELES!$A$246:$C$464,3,0),"")</f>
        <v xml:space="preserve"> </v>
      </c>
      <c r="H54" s="82" t="s">
        <v>1023</v>
      </c>
      <c r="I54" s="78" t="s">
        <v>1788</v>
      </c>
      <c r="J54" s="78" t="s">
        <v>1789</v>
      </c>
      <c r="K54" s="78" t="s">
        <v>1790</v>
      </c>
      <c r="L54" s="78" t="s">
        <v>1791</v>
      </c>
      <c r="M54" s="78" t="s">
        <v>1791</v>
      </c>
      <c r="N54" s="78" t="s">
        <v>1791</v>
      </c>
      <c r="O54" s="78" t="s">
        <v>1865</v>
      </c>
      <c r="P54" s="82">
        <v>2</v>
      </c>
      <c r="Q54" s="78" t="s">
        <v>1866</v>
      </c>
      <c r="R54" s="82"/>
      <c r="S54" s="82">
        <v>1</v>
      </c>
      <c r="T54" s="82"/>
      <c r="U54" s="82"/>
      <c r="V54" s="82"/>
      <c r="W54" s="82"/>
      <c r="X54" s="82">
        <v>1</v>
      </c>
      <c r="Y54" s="82"/>
      <c r="Z54" s="82"/>
      <c r="AA54" s="82"/>
      <c r="AB54" s="82"/>
      <c r="AC54" s="82"/>
      <c r="AD54" s="85" t="str">
        <f>IF(A54&lt;&gt;"",IF(D54="DIRECCIÓN_DE_TRANSFERENCIAS","280 0031",VLOOKUP(C54,NIVELES!$A$14:$B$105,2,0)),"")</f>
        <v>280 9999</v>
      </c>
      <c r="AE54" s="86" t="s">
        <v>322</v>
      </c>
      <c r="AF54" s="86" t="s">
        <v>369</v>
      </c>
      <c r="AG54" s="79" t="str">
        <f>+IF(AF54&lt;&gt;"",VLOOKUP(AF54,NIVELES!$A$666:$B$673,2,0),"")</f>
        <v>ADMINISTRACIÓN_CENTRAL</v>
      </c>
      <c r="AH54" s="78" t="s">
        <v>322</v>
      </c>
      <c r="AI54" s="79" t="str">
        <f>IF(AH54&lt;&gt;"",VLOOKUP(CONCATENATE(AG54,AH54),NIVELES!$B$676:$C$745,2,0),"")</f>
        <v>Administración De La Gestión Administrativa Financiera</v>
      </c>
      <c r="AJ54" s="78" t="s">
        <v>517</v>
      </c>
      <c r="AK54" s="79" t="str">
        <f>+IF(AJ54&lt;&gt;"",VLOOKUP(AJ54,NIVELES!$A$816:$B$892,2,0),"")</f>
        <v>NO APLICA</v>
      </c>
      <c r="AL54" s="78" t="s">
        <v>554</v>
      </c>
      <c r="AM54" s="78">
        <v>530804</v>
      </c>
      <c r="AN54" s="79" t="str">
        <f>IF(AM54&lt;&gt;"",+VLOOKUP(AM54,NIVELES!$A$1652:$B$2466,2,0),"")</f>
        <v>Materiales de Oficina</v>
      </c>
      <c r="AO54" s="87">
        <v>40000</v>
      </c>
      <c r="AP54" s="88"/>
      <c r="AQ54" s="88">
        <v>20000</v>
      </c>
      <c r="AR54" s="88"/>
      <c r="AS54" s="88"/>
      <c r="AT54" s="88"/>
      <c r="AU54" s="88"/>
      <c r="AV54" s="88">
        <v>20000</v>
      </c>
      <c r="AW54" s="88"/>
      <c r="AX54" s="88"/>
      <c r="AY54" s="88"/>
      <c r="AZ54" s="88"/>
      <c r="BA54" s="88"/>
      <c r="BB54" s="89">
        <f t="shared" si="1"/>
        <v>40000</v>
      </c>
      <c r="BC54" s="90" t="str">
        <f t="shared" si="2"/>
        <v>OK</v>
      </c>
      <c r="BD54" s="91" t="str">
        <f t="shared" si="3"/>
        <v xml:space="preserve">                  </v>
      </c>
      <c r="BE54" s="92">
        <f t="shared" si="4"/>
        <v>2</v>
      </c>
    </row>
    <row r="55" spans="1:57" s="74" customFormat="1" ht="50.1" customHeight="1" x14ac:dyDescent="0.2">
      <c r="A55" s="78" t="s">
        <v>52</v>
      </c>
      <c r="B55" s="78" t="s">
        <v>53</v>
      </c>
      <c r="C55" s="78" t="s">
        <v>583</v>
      </c>
      <c r="D55" s="78" t="s">
        <v>562</v>
      </c>
      <c r="E55" s="79" t="str">
        <f>+IF(C55&lt;&gt;"",VLOOKUP(MID(C55,18,5),NIVELES!$A$133:$B$213,2,0),"")</f>
        <v>PICHINCHA</v>
      </c>
      <c r="F55" s="80" t="s">
        <v>70</v>
      </c>
      <c r="G55" s="81" t="str">
        <f>+IF(F55&lt;&gt;"",VLOOKUP(F55,NIVELES!$A$246:$C$464,3,0),"")</f>
        <v xml:space="preserve"> </v>
      </c>
      <c r="H55" s="82" t="s">
        <v>1023</v>
      </c>
      <c r="I55" s="78" t="s">
        <v>1788</v>
      </c>
      <c r="J55" s="78" t="s">
        <v>1789</v>
      </c>
      <c r="K55" s="78" t="s">
        <v>1790</v>
      </c>
      <c r="L55" s="78" t="s">
        <v>1791</v>
      </c>
      <c r="M55" s="78" t="s">
        <v>1791</v>
      </c>
      <c r="N55" s="78" t="s">
        <v>1791</v>
      </c>
      <c r="O55" s="78" t="s">
        <v>1823</v>
      </c>
      <c r="P55" s="82">
        <v>12</v>
      </c>
      <c r="Q55" s="78" t="s">
        <v>1867</v>
      </c>
      <c r="R55" s="82">
        <v>1</v>
      </c>
      <c r="S55" s="82">
        <v>1</v>
      </c>
      <c r="T55" s="82">
        <v>1</v>
      </c>
      <c r="U55" s="82">
        <v>1</v>
      </c>
      <c r="V55" s="82">
        <v>1</v>
      </c>
      <c r="W55" s="82">
        <v>1</v>
      </c>
      <c r="X55" s="82">
        <v>1</v>
      </c>
      <c r="Y55" s="82">
        <v>1</v>
      </c>
      <c r="Z55" s="82">
        <v>1</v>
      </c>
      <c r="AA55" s="82">
        <v>1</v>
      </c>
      <c r="AB55" s="82">
        <v>1</v>
      </c>
      <c r="AC55" s="82">
        <v>1</v>
      </c>
      <c r="AD55" s="85" t="str">
        <f>IF(A55&lt;&gt;"",IF(D55="DIRECCIÓN_DE_TRANSFERENCIAS","280 0031",VLOOKUP(C55,NIVELES!$A$14:$B$105,2,0)),"")</f>
        <v>280 9999</v>
      </c>
      <c r="AE55" s="86" t="s">
        <v>322</v>
      </c>
      <c r="AF55" s="86" t="s">
        <v>369</v>
      </c>
      <c r="AG55" s="79" t="str">
        <f>+IF(AF55&lt;&gt;"",VLOOKUP(AF55,NIVELES!$A$666:$B$673,2,0),"")</f>
        <v>ADMINISTRACIÓN_CENTRAL</v>
      </c>
      <c r="AH55" s="78" t="s">
        <v>322</v>
      </c>
      <c r="AI55" s="79" t="str">
        <f>IF(AH55&lt;&gt;"",VLOOKUP(CONCATENATE(AG55,AH55),NIVELES!$B$676:$C$745,2,0),"")</f>
        <v>Administración De La Gestión Administrativa Financiera</v>
      </c>
      <c r="AJ55" s="78" t="s">
        <v>517</v>
      </c>
      <c r="AK55" s="79" t="str">
        <f>+IF(AJ55&lt;&gt;"",VLOOKUP(AJ55,NIVELES!$A$816:$B$892,2,0),"")</f>
        <v>NO APLICA</v>
      </c>
      <c r="AL55" s="78" t="s">
        <v>554</v>
      </c>
      <c r="AM55" s="78">
        <v>530804</v>
      </c>
      <c r="AN55" s="79" t="str">
        <f>IF(AM55&lt;&gt;"",+VLOOKUP(AM55,NIVELES!$A$1652:$B$2466,2,0),"")</f>
        <v>Materiales de Oficina</v>
      </c>
      <c r="AO55" s="87">
        <v>600</v>
      </c>
      <c r="AP55" s="88">
        <v>50</v>
      </c>
      <c r="AQ55" s="88">
        <v>50</v>
      </c>
      <c r="AR55" s="88">
        <v>50</v>
      </c>
      <c r="AS55" s="88">
        <v>50</v>
      </c>
      <c r="AT55" s="88">
        <v>50</v>
      </c>
      <c r="AU55" s="88">
        <v>50</v>
      </c>
      <c r="AV55" s="88">
        <v>50</v>
      </c>
      <c r="AW55" s="88">
        <v>50</v>
      </c>
      <c r="AX55" s="88">
        <v>50</v>
      </c>
      <c r="AY55" s="88">
        <v>50</v>
      </c>
      <c r="AZ55" s="88">
        <v>50</v>
      </c>
      <c r="BA55" s="88">
        <v>50</v>
      </c>
      <c r="BB55" s="89">
        <f t="shared" si="1"/>
        <v>600</v>
      </c>
      <c r="BC55" s="90" t="str">
        <f t="shared" si="2"/>
        <v>OK</v>
      </c>
      <c r="BD55" s="91" t="str">
        <f t="shared" si="3"/>
        <v xml:space="preserve">                  </v>
      </c>
      <c r="BE55" s="92">
        <f t="shared" si="4"/>
        <v>12</v>
      </c>
    </row>
    <row r="56" spans="1:57" s="74" customFormat="1" ht="50.1" customHeight="1" x14ac:dyDescent="0.2">
      <c r="A56" s="78" t="s">
        <v>52</v>
      </c>
      <c r="B56" s="78" t="s">
        <v>53</v>
      </c>
      <c r="C56" s="78" t="s">
        <v>583</v>
      </c>
      <c r="D56" s="78" t="s">
        <v>562</v>
      </c>
      <c r="E56" s="79" t="str">
        <f>+IF(C56&lt;&gt;"",VLOOKUP(MID(C56,18,5),NIVELES!$A$133:$B$213,2,0),"")</f>
        <v>PICHINCHA</v>
      </c>
      <c r="F56" s="80" t="s">
        <v>70</v>
      </c>
      <c r="G56" s="81" t="str">
        <f>+IF(F56&lt;&gt;"",VLOOKUP(F56,NIVELES!$A$246:$C$464,3,0),"")</f>
        <v xml:space="preserve"> </v>
      </c>
      <c r="H56" s="82" t="s">
        <v>1023</v>
      </c>
      <c r="I56" s="78" t="s">
        <v>1788</v>
      </c>
      <c r="J56" s="78" t="s">
        <v>1789</v>
      </c>
      <c r="K56" s="78" t="s">
        <v>1790</v>
      </c>
      <c r="L56" s="78" t="s">
        <v>1791</v>
      </c>
      <c r="M56" s="78" t="s">
        <v>1791</v>
      </c>
      <c r="N56" s="78" t="s">
        <v>1791</v>
      </c>
      <c r="O56" s="78" t="s">
        <v>1868</v>
      </c>
      <c r="P56" s="82">
        <v>12</v>
      </c>
      <c r="Q56" s="78" t="s">
        <v>1869</v>
      </c>
      <c r="R56" s="82">
        <v>1</v>
      </c>
      <c r="S56" s="82">
        <v>1</v>
      </c>
      <c r="T56" s="82">
        <v>1</v>
      </c>
      <c r="U56" s="82">
        <v>1</v>
      </c>
      <c r="V56" s="82">
        <v>1</v>
      </c>
      <c r="W56" s="82">
        <v>1</v>
      </c>
      <c r="X56" s="82">
        <v>1</v>
      </c>
      <c r="Y56" s="82">
        <v>1</v>
      </c>
      <c r="Z56" s="82">
        <v>1</v>
      </c>
      <c r="AA56" s="82">
        <v>1</v>
      </c>
      <c r="AB56" s="82">
        <v>1</v>
      </c>
      <c r="AC56" s="82">
        <v>1</v>
      </c>
      <c r="AD56" s="85" t="str">
        <f>IF(A56&lt;&gt;"",IF(D56="DIRECCIÓN_DE_TRANSFERENCIAS","280 0031",VLOOKUP(C56,NIVELES!$A$14:$B$105,2,0)),"")</f>
        <v>280 9999</v>
      </c>
      <c r="AE56" s="86" t="s">
        <v>322</v>
      </c>
      <c r="AF56" s="86" t="s">
        <v>369</v>
      </c>
      <c r="AG56" s="79" t="str">
        <f>+IF(AF56&lt;&gt;"",VLOOKUP(AF56,NIVELES!$A$666:$B$673,2,0),"")</f>
        <v>ADMINISTRACIÓN_CENTRAL</v>
      </c>
      <c r="AH56" s="78" t="s">
        <v>322</v>
      </c>
      <c r="AI56" s="79" t="str">
        <f>IF(AH56&lt;&gt;"",VLOOKUP(CONCATENATE(AG56,AH56),NIVELES!$B$676:$C$745,2,0),"")</f>
        <v>Administración De La Gestión Administrativa Financiera</v>
      </c>
      <c r="AJ56" s="78" t="s">
        <v>517</v>
      </c>
      <c r="AK56" s="79" t="str">
        <f>+IF(AJ56&lt;&gt;"",VLOOKUP(AJ56,NIVELES!$A$816:$B$892,2,0),"")</f>
        <v>NO APLICA</v>
      </c>
      <c r="AL56" s="78" t="s">
        <v>554</v>
      </c>
      <c r="AM56" s="78">
        <v>530804</v>
      </c>
      <c r="AN56" s="79" t="str">
        <f>IF(AM56&lt;&gt;"",+VLOOKUP(AM56,NIVELES!$A$1652:$B$2466,2,0),"")</f>
        <v>Materiales de Oficina</v>
      </c>
      <c r="AO56" s="87">
        <v>900</v>
      </c>
      <c r="AP56" s="88">
        <v>75</v>
      </c>
      <c r="AQ56" s="88">
        <v>75</v>
      </c>
      <c r="AR56" s="88">
        <v>75</v>
      </c>
      <c r="AS56" s="88">
        <v>75</v>
      </c>
      <c r="AT56" s="88">
        <v>75</v>
      </c>
      <c r="AU56" s="88">
        <v>75</v>
      </c>
      <c r="AV56" s="88">
        <v>75</v>
      </c>
      <c r="AW56" s="88">
        <v>75</v>
      </c>
      <c r="AX56" s="88">
        <v>75</v>
      </c>
      <c r="AY56" s="88">
        <v>75</v>
      </c>
      <c r="AZ56" s="88">
        <v>75</v>
      </c>
      <c r="BA56" s="88">
        <v>75</v>
      </c>
      <c r="BB56" s="89">
        <f t="shared" si="1"/>
        <v>900</v>
      </c>
      <c r="BC56" s="90" t="str">
        <f t="shared" si="2"/>
        <v>OK</v>
      </c>
      <c r="BD56" s="91" t="str">
        <f t="shared" si="3"/>
        <v xml:space="preserve">                  </v>
      </c>
      <c r="BE56" s="92">
        <f t="shared" si="4"/>
        <v>12</v>
      </c>
    </row>
    <row r="57" spans="1:57" s="74" customFormat="1" ht="50.1" customHeight="1" x14ac:dyDescent="0.2">
      <c r="A57" s="78" t="s">
        <v>52</v>
      </c>
      <c r="B57" s="78" t="s">
        <v>53</v>
      </c>
      <c r="C57" s="78" t="s">
        <v>583</v>
      </c>
      <c r="D57" s="78" t="s">
        <v>562</v>
      </c>
      <c r="E57" s="79" t="str">
        <f>+IF(C57&lt;&gt;"",VLOOKUP(MID(C57,18,5),NIVELES!$A$133:$B$213,2,0),"")</f>
        <v>PICHINCHA</v>
      </c>
      <c r="F57" s="80" t="s">
        <v>70</v>
      </c>
      <c r="G57" s="81" t="str">
        <f>+IF(F57&lt;&gt;"",VLOOKUP(F57,NIVELES!$A$246:$C$464,3,0),"")</f>
        <v xml:space="preserve"> </v>
      </c>
      <c r="H57" s="82" t="s">
        <v>1023</v>
      </c>
      <c r="I57" s="78" t="s">
        <v>1788</v>
      </c>
      <c r="J57" s="78" t="s">
        <v>1789</v>
      </c>
      <c r="K57" s="78" t="s">
        <v>1790</v>
      </c>
      <c r="L57" s="78" t="s">
        <v>1791</v>
      </c>
      <c r="M57" s="78" t="s">
        <v>1791</v>
      </c>
      <c r="N57" s="78" t="s">
        <v>1791</v>
      </c>
      <c r="O57" s="78" t="s">
        <v>1870</v>
      </c>
      <c r="P57" s="82">
        <v>2</v>
      </c>
      <c r="Q57" s="78" t="s">
        <v>1871</v>
      </c>
      <c r="R57" s="82"/>
      <c r="S57" s="82">
        <v>1</v>
      </c>
      <c r="T57" s="82"/>
      <c r="U57" s="82"/>
      <c r="V57" s="82"/>
      <c r="W57" s="82"/>
      <c r="X57" s="82">
        <v>1</v>
      </c>
      <c r="Y57" s="82"/>
      <c r="Z57" s="82"/>
      <c r="AA57" s="82"/>
      <c r="AB57" s="82"/>
      <c r="AC57" s="82"/>
      <c r="AD57" s="85" t="str">
        <f>IF(A57&lt;&gt;"",IF(D57="DIRECCIÓN_DE_TRANSFERENCIAS","280 0031",VLOOKUP(C57,NIVELES!$A$14:$B$105,2,0)),"")</f>
        <v>280 9999</v>
      </c>
      <c r="AE57" s="86" t="s">
        <v>322</v>
      </c>
      <c r="AF57" s="86" t="s">
        <v>369</v>
      </c>
      <c r="AG57" s="79" t="str">
        <f>+IF(AF57&lt;&gt;"",VLOOKUP(AF57,NIVELES!$A$666:$B$673,2,0),"")</f>
        <v>ADMINISTRACIÓN_CENTRAL</v>
      </c>
      <c r="AH57" s="78" t="s">
        <v>322</v>
      </c>
      <c r="AI57" s="79" t="str">
        <f>IF(AH57&lt;&gt;"",VLOOKUP(CONCATENATE(AG57,AH57),NIVELES!$B$676:$C$745,2,0),"")</f>
        <v>Administración De La Gestión Administrativa Financiera</v>
      </c>
      <c r="AJ57" s="78" t="s">
        <v>517</v>
      </c>
      <c r="AK57" s="79" t="str">
        <f>+IF(AJ57&lt;&gt;"",VLOOKUP(AJ57,NIVELES!$A$816:$B$892,2,0),"")</f>
        <v>NO APLICA</v>
      </c>
      <c r="AL57" s="78" t="s">
        <v>554</v>
      </c>
      <c r="AM57" s="78">
        <v>530805</v>
      </c>
      <c r="AN57" s="79" t="str">
        <f>IF(AM57&lt;&gt;"",+VLOOKUP(AM57,NIVELES!$A$1652:$B$2466,2,0),"")</f>
        <v>Materiales de Aseo</v>
      </c>
      <c r="AO57" s="87">
        <v>10000</v>
      </c>
      <c r="AP57" s="88"/>
      <c r="AQ57" s="88">
        <v>5000</v>
      </c>
      <c r="AR57" s="88"/>
      <c r="AS57" s="88"/>
      <c r="AT57" s="88"/>
      <c r="AU57" s="88"/>
      <c r="AV57" s="88">
        <v>5000</v>
      </c>
      <c r="AW57" s="88"/>
      <c r="AX57" s="88"/>
      <c r="AY57" s="88"/>
      <c r="AZ57" s="88"/>
      <c r="BA57" s="88"/>
      <c r="BB57" s="89">
        <f t="shared" si="1"/>
        <v>10000</v>
      </c>
      <c r="BC57" s="90" t="str">
        <f t="shared" si="2"/>
        <v>OK</v>
      </c>
      <c r="BD57" s="91" t="str">
        <f t="shared" si="3"/>
        <v xml:space="preserve">                  </v>
      </c>
      <c r="BE57" s="92">
        <f t="shared" si="4"/>
        <v>2</v>
      </c>
    </row>
    <row r="58" spans="1:57" s="74" customFormat="1" ht="50.1" customHeight="1" x14ac:dyDescent="0.2">
      <c r="A58" s="78" t="s">
        <v>52</v>
      </c>
      <c r="B58" s="78" t="s">
        <v>53</v>
      </c>
      <c r="C58" s="78" t="s">
        <v>583</v>
      </c>
      <c r="D58" s="78" t="s">
        <v>562</v>
      </c>
      <c r="E58" s="79" t="str">
        <f>+IF(C58&lt;&gt;"",VLOOKUP(MID(C58,18,5),NIVELES!$A$133:$B$213,2,0),"")</f>
        <v>PICHINCHA</v>
      </c>
      <c r="F58" s="80" t="s">
        <v>70</v>
      </c>
      <c r="G58" s="81" t="str">
        <f>+IF(F58&lt;&gt;"",VLOOKUP(F58,NIVELES!$A$246:$C$464,3,0),"")</f>
        <v xml:space="preserve"> </v>
      </c>
      <c r="H58" s="82" t="s">
        <v>1023</v>
      </c>
      <c r="I58" s="78" t="s">
        <v>1788</v>
      </c>
      <c r="J58" s="78" t="s">
        <v>1789</v>
      </c>
      <c r="K58" s="78" t="s">
        <v>1790</v>
      </c>
      <c r="L58" s="78" t="s">
        <v>1791</v>
      </c>
      <c r="M58" s="78" t="s">
        <v>1791</v>
      </c>
      <c r="N58" s="78" t="s">
        <v>1791</v>
      </c>
      <c r="O58" s="78" t="s">
        <v>1872</v>
      </c>
      <c r="P58" s="82">
        <v>1</v>
      </c>
      <c r="Q58" s="78" t="s">
        <v>1873</v>
      </c>
      <c r="R58" s="82"/>
      <c r="S58" s="82">
        <v>1</v>
      </c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5" t="str">
        <f>IF(A58&lt;&gt;"",IF(D58="DIRECCIÓN_DE_TRANSFERENCIAS","280 0031",VLOOKUP(C58,NIVELES!$A$14:$B$105,2,0)),"")</f>
        <v>280 9999</v>
      </c>
      <c r="AE58" s="86" t="s">
        <v>322</v>
      </c>
      <c r="AF58" s="86" t="s">
        <v>369</v>
      </c>
      <c r="AG58" s="79" t="str">
        <f>+IF(AF58&lt;&gt;"",VLOOKUP(AF58,NIVELES!$A$666:$B$673,2,0),"")</f>
        <v>ADMINISTRACIÓN_CENTRAL</v>
      </c>
      <c r="AH58" s="78" t="s">
        <v>322</v>
      </c>
      <c r="AI58" s="79" t="str">
        <f>IF(AH58&lt;&gt;"",VLOOKUP(CONCATENATE(AG58,AH58),NIVELES!$B$676:$C$745,2,0),"")</f>
        <v>Administración De La Gestión Administrativa Financiera</v>
      </c>
      <c r="AJ58" s="78" t="s">
        <v>517</v>
      </c>
      <c r="AK58" s="79" t="str">
        <f>+IF(AJ58&lt;&gt;"",VLOOKUP(AJ58,NIVELES!$A$816:$B$892,2,0),"")</f>
        <v>NO APLICA</v>
      </c>
      <c r="AL58" s="78" t="s">
        <v>554</v>
      </c>
      <c r="AM58" s="78">
        <v>530811</v>
      </c>
      <c r="AN58" s="79" t="str">
        <f>IF(AM58&lt;&gt;"",+VLOOKUP(AM58,NIVELES!$A$1652:$B$2466,2,0),"")</f>
        <v>Insumos,  Materiales  y Suministros  para  la  Construcción,  Electricidad,  Plomería,  Carpintería,  Señalización
Vial, Navegación y Contra Incendios</v>
      </c>
      <c r="AO58" s="87">
        <v>1300</v>
      </c>
      <c r="AP58" s="88"/>
      <c r="AQ58" s="88">
        <v>1300</v>
      </c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9">
        <f t="shared" si="1"/>
        <v>1300</v>
      </c>
      <c r="BC58" s="90" t="str">
        <f t="shared" si="2"/>
        <v>OK</v>
      </c>
      <c r="BD58" s="91" t="str">
        <f t="shared" si="3"/>
        <v xml:space="preserve">                  </v>
      </c>
      <c r="BE58" s="92">
        <f t="shared" si="4"/>
        <v>1</v>
      </c>
    </row>
    <row r="59" spans="1:57" s="74" customFormat="1" ht="50.1" customHeight="1" x14ac:dyDescent="0.2">
      <c r="A59" s="78" t="s">
        <v>52</v>
      </c>
      <c r="B59" s="78" t="s">
        <v>53</v>
      </c>
      <c r="C59" s="78" t="s">
        <v>583</v>
      </c>
      <c r="D59" s="78" t="s">
        <v>562</v>
      </c>
      <c r="E59" s="79" t="str">
        <f>+IF(C59&lt;&gt;"",VLOOKUP(MID(C59,18,5),NIVELES!$A$133:$B$213,2,0),"")</f>
        <v>PICHINCHA</v>
      </c>
      <c r="F59" s="80" t="s">
        <v>70</v>
      </c>
      <c r="G59" s="81" t="str">
        <f>+IF(F59&lt;&gt;"",VLOOKUP(F59,NIVELES!$A$246:$C$464,3,0),"")</f>
        <v xml:space="preserve"> </v>
      </c>
      <c r="H59" s="82" t="s">
        <v>1023</v>
      </c>
      <c r="I59" s="78" t="s">
        <v>1788</v>
      </c>
      <c r="J59" s="78" t="s">
        <v>1789</v>
      </c>
      <c r="K59" s="78" t="s">
        <v>1790</v>
      </c>
      <c r="L59" s="78" t="s">
        <v>1791</v>
      </c>
      <c r="M59" s="78" t="s">
        <v>1791</v>
      </c>
      <c r="N59" s="78" t="s">
        <v>1791</v>
      </c>
      <c r="O59" s="78" t="s">
        <v>1874</v>
      </c>
      <c r="P59" s="82">
        <v>1</v>
      </c>
      <c r="Q59" s="78" t="s">
        <v>1875</v>
      </c>
      <c r="R59" s="82">
        <v>1</v>
      </c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5" t="str">
        <f>IF(A59&lt;&gt;"",IF(D59="DIRECCIÓN_DE_TRANSFERENCIAS","280 0031",VLOOKUP(C59,NIVELES!$A$14:$B$105,2,0)),"")</f>
        <v>280 9999</v>
      </c>
      <c r="AE59" s="86" t="s">
        <v>322</v>
      </c>
      <c r="AF59" s="86" t="s">
        <v>369</v>
      </c>
      <c r="AG59" s="79" t="str">
        <f>+IF(AF59&lt;&gt;"",VLOOKUP(AF59,NIVELES!$A$666:$B$673,2,0),"")</f>
        <v>ADMINISTRACIÓN_CENTRAL</v>
      </c>
      <c r="AH59" s="78" t="s">
        <v>322</v>
      </c>
      <c r="AI59" s="79" t="str">
        <f>IF(AH59&lt;&gt;"",VLOOKUP(CONCATENATE(AG59,AH59),NIVELES!$B$676:$C$745,2,0),"")</f>
        <v>Administración De La Gestión Administrativa Financiera</v>
      </c>
      <c r="AJ59" s="78" t="s">
        <v>517</v>
      </c>
      <c r="AK59" s="79" t="str">
        <f>+IF(AJ59&lt;&gt;"",VLOOKUP(AJ59,NIVELES!$A$816:$B$892,2,0),"")</f>
        <v>NO APLICA</v>
      </c>
      <c r="AL59" s="78" t="s">
        <v>554</v>
      </c>
      <c r="AM59" s="78">
        <v>530813</v>
      </c>
      <c r="AN59" s="79" t="str">
        <f>IF(AM59&lt;&gt;"",+VLOOKUP(AM59,NIVELES!$A$1652:$B$2466,2,0),"")</f>
        <v>Repuestos y Accesorios</v>
      </c>
      <c r="AO59" s="87">
        <v>17500</v>
      </c>
      <c r="AP59" s="88">
        <v>17500</v>
      </c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9">
        <f t="shared" si="1"/>
        <v>17500</v>
      </c>
      <c r="BC59" s="90" t="str">
        <f t="shared" si="2"/>
        <v>OK</v>
      </c>
      <c r="BD59" s="91" t="str">
        <f t="shared" si="3"/>
        <v xml:space="preserve">                  </v>
      </c>
      <c r="BE59" s="92">
        <f t="shared" si="4"/>
        <v>1</v>
      </c>
    </row>
    <row r="60" spans="1:57" s="74" customFormat="1" ht="50.1" customHeight="1" x14ac:dyDescent="0.2">
      <c r="A60" s="78" t="s">
        <v>52</v>
      </c>
      <c r="B60" s="78" t="s">
        <v>53</v>
      </c>
      <c r="C60" s="78" t="s">
        <v>583</v>
      </c>
      <c r="D60" s="78" t="s">
        <v>562</v>
      </c>
      <c r="E60" s="79" t="str">
        <f>+IF(C60&lt;&gt;"",VLOOKUP(MID(C60,18,5),NIVELES!$A$133:$B$213,2,0),"")</f>
        <v>PICHINCHA</v>
      </c>
      <c r="F60" s="80" t="s">
        <v>70</v>
      </c>
      <c r="G60" s="81" t="str">
        <f>+IF(F60&lt;&gt;"",VLOOKUP(F60,NIVELES!$A$246:$C$464,3,0),"")</f>
        <v xml:space="preserve"> </v>
      </c>
      <c r="H60" s="82" t="s">
        <v>1023</v>
      </c>
      <c r="I60" s="78" t="s">
        <v>1788</v>
      </c>
      <c r="J60" s="78" t="s">
        <v>1789</v>
      </c>
      <c r="K60" s="78" t="s">
        <v>1790</v>
      </c>
      <c r="L60" s="78" t="s">
        <v>1791</v>
      </c>
      <c r="M60" s="78" t="s">
        <v>1791</v>
      </c>
      <c r="N60" s="78" t="s">
        <v>1791</v>
      </c>
      <c r="O60" s="78" t="s">
        <v>1876</v>
      </c>
      <c r="P60" s="82">
        <v>10</v>
      </c>
      <c r="Q60" s="78" t="s">
        <v>1875</v>
      </c>
      <c r="R60" s="82"/>
      <c r="S60" s="82">
        <v>1</v>
      </c>
      <c r="T60" s="82">
        <v>1</v>
      </c>
      <c r="U60" s="82">
        <v>1</v>
      </c>
      <c r="V60" s="82">
        <v>1</v>
      </c>
      <c r="W60" s="82">
        <v>1</v>
      </c>
      <c r="X60" s="82">
        <v>1</v>
      </c>
      <c r="Y60" s="82">
        <v>1</v>
      </c>
      <c r="Z60" s="82">
        <v>1</v>
      </c>
      <c r="AA60" s="82">
        <v>1</v>
      </c>
      <c r="AB60" s="82">
        <v>1</v>
      </c>
      <c r="AC60" s="82"/>
      <c r="AD60" s="85" t="str">
        <f>IF(A60&lt;&gt;"",IF(D60="DIRECCIÓN_DE_TRANSFERENCIAS","280 0031",VLOOKUP(C60,NIVELES!$A$14:$B$105,2,0)),"")</f>
        <v>280 9999</v>
      </c>
      <c r="AE60" s="86" t="s">
        <v>322</v>
      </c>
      <c r="AF60" s="86" t="s">
        <v>369</v>
      </c>
      <c r="AG60" s="79" t="str">
        <f>+IF(AF60&lt;&gt;"",VLOOKUP(AF60,NIVELES!$A$666:$B$673,2,0),"")</f>
        <v>ADMINISTRACIÓN_CENTRAL</v>
      </c>
      <c r="AH60" s="78" t="s">
        <v>322</v>
      </c>
      <c r="AI60" s="79" t="str">
        <f>IF(AH60&lt;&gt;"",VLOOKUP(CONCATENATE(AG60,AH60),NIVELES!$B$676:$C$745,2,0),"")</f>
        <v>Administración De La Gestión Administrativa Financiera</v>
      </c>
      <c r="AJ60" s="78" t="s">
        <v>517</v>
      </c>
      <c r="AK60" s="79" t="str">
        <f>+IF(AJ60&lt;&gt;"",VLOOKUP(AJ60,NIVELES!$A$816:$B$892,2,0),"")</f>
        <v>NO APLICA</v>
      </c>
      <c r="AL60" s="78" t="s">
        <v>554</v>
      </c>
      <c r="AM60" s="78">
        <v>530813</v>
      </c>
      <c r="AN60" s="79" t="str">
        <f>IF(AM60&lt;&gt;"",+VLOOKUP(AM60,NIVELES!$A$1652:$B$2466,2,0),"")</f>
        <v>Repuestos y Accesorios</v>
      </c>
      <c r="AO60" s="87">
        <v>90909.09</v>
      </c>
      <c r="AP60" s="88"/>
      <c r="AQ60" s="88">
        <v>9090.91</v>
      </c>
      <c r="AR60" s="88">
        <v>9090.91</v>
      </c>
      <c r="AS60" s="88">
        <v>9090.91</v>
      </c>
      <c r="AT60" s="88">
        <v>9090.91</v>
      </c>
      <c r="AU60" s="88">
        <v>9090.91</v>
      </c>
      <c r="AV60" s="88">
        <v>9090.91</v>
      </c>
      <c r="AW60" s="88">
        <v>9090.91</v>
      </c>
      <c r="AX60" s="88">
        <v>9090.91</v>
      </c>
      <c r="AY60" s="88">
        <v>9090.91</v>
      </c>
      <c r="AZ60" s="88">
        <v>9090.9</v>
      </c>
      <c r="BA60" s="88"/>
      <c r="BB60" s="89">
        <f t="shared" si="1"/>
        <v>90909.090000000011</v>
      </c>
      <c r="BC60" s="90" t="str">
        <f t="shared" si="2"/>
        <v>OK</v>
      </c>
      <c r="BD60" s="91" t="str">
        <f t="shared" si="3"/>
        <v xml:space="preserve">                  </v>
      </c>
      <c r="BE60" s="92">
        <f t="shared" si="4"/>
        <v>10</v>
      </c>
    </row>
    <row r="61" spans="1:57" s="74" customFormat="1" ht="50.1" customHeight="1" x14ac:dyDescent="0.2">
      <c r="A61" s="78" t="s">
        <v>52</v>
      </c>
      <c r="B61" s="78" t="s">
        <v>53</v>
      </c>
      <c r="C61" s="78" t="s">
        <v>583</v>
      </c>
      <c r="D61" s="78" t="s">
        <v>562</v>
      </c>
      <c r="E61" s="79" t="str">
        <f>+IF(C61&lt;&gt;"",VLOOKUP(MID(C61,18,5),NIVELES!$A$133:$B$213,2,0),"")</f>
        <v>PICHINCHA</v>
      </c>
      <c r="F61" s="80" t="s">
        <v>70</v>
      </c>
      <c r="G61" s="81" t="str">
        <f>+IF(F61&lt;&gt;"",VLOOKUP(F61,NIVELES!$A$246:$C$464,3,0),"")</f>
        <v xml:space="preserve"> </v>
      </c>
      <c r="H61" s="82" t="s">
        <v>1023</v>
      </c>
      <c r="I61" s="78" t="s">
        <v>1788</v>
      </c>
      <c r="J61" s="78" t="s">
        <v>1789</v>
      </c>
      <c r="K61" s="78" t="s">
        <v>1790</v>
      </c>
      <c r="L61" s="78" t="s">
        <v>1791</v>
      </c>
      <c r="M61" s="78" t="s">
        <v>1791</v>
      </c>
      <c r="N61" s="78" t="s">
        <v>1791</v>
      </c>
      <c r="O61" s="78" t="s">
        <v>1877</v>
      </c>
      <c r="P61" s="82">
        <v>12</v>
      </c>
      <c r="Q61" s="78" t="s">
        <v>1878</v>
      </c>
      <c r="R61" s="82">
        <v>1</v>
      </c>
      <c r="S61" s="82">
        <v>1</v>
      </c>
      <c r="T61" s="82">
        <v>1</v>
      </c>
      <c r="U61" s="82">
        <v>1</v>
      </c>
      <c r="V61" s="82">
        <v>1</v>
      </c>
      <c r="W61" s="82">
        <v>1</v>
      </c>
      <c r="X61" s="82">
        <v>1</v>
      </c>
      <c r="Y61" s="82">
        <v>1</v>
      </c>
      <c r="Z61" s="82">
        <v>1</v>
      </c>
      <c r="AA61" s="82">
        <v>1</v>
      </c>
      <c r="AB61" s="82">
        <v>1</v>
      </c>
      <c r="AC61" s="82">
        <v>1</v>
      </c>
      <c r="AD61" s="85" t="str">
        <f>IF(A61&lt;&gt;"",IF(D61="DIRECCIÓN_DE_TRANSFERENCIAS","280 0031",VLOOKUP(C61,NIVELES!$A$14:$B$105,2,0)),"")</f>
        <v>280 9999</v>
      </c>
      <c r="AE61" s="86" t="s">
        <v>322</v>
      </c>
      <c r="AF61" s="86" t="s">
        <v>369</v>
      </c>
      <c r="AG61" s="79" t="str">
        <f>+IF(AF61&lt;&gt;"",VLOOKUP(AF61,NIVELES!$A$666:$B$673,2,0),"")</f>
        <v>ADMINISTRACIÓN_CENTRAL</v>
      </c>
      <c r="AH61" s="78" t="s">
        <v>322</v>
      </c>
      <c r="AI61" s="79" t="str">
        <f>IF(AH61&lt;&gt;"",VLOOKUP(CONCATENATE(AG61,AH61),NIVELES!$B$676:$C$745,2,0),"")</f>
        <v>Administración De La Gestión Administrativa Financiera</v>
      </c>
      <c r="AJ61" s="78" t="s">
        <v>517</v>
      </c>
      <c r="AK61" s="79" t="str">
        <f>+IF(AJ61&lt;&gt;"",VLOOKUP(AJ61,NIVELES!$A$816:$B$892,2,0),"")</f>
        <v>NO APLICA</v>
      </c>
      <c r="AL61" s="78" t="s">
        <v>554</v>
      </c>
      <c r="AM61" s="78">
        <v>530813</v>
      </c>
      <c r="AN61" s="79" t="str">
        <f>IF(AM61&lt;&gt;"",+VLOOKUP(AM61,NIVELES!$A$1652:$B$2466,2,0),"")</f>
        <v>Repuestos y Accesorios</v>
      </c>
      <c r="AO61" s="87">
        <v>1000</v>
      </c>
      <c r="AP61" s="88">
        <v>83.33</v>
      </c>
      <c r="AQ61" s="88">
        <v>83.33</v>
      </c>
      <c r="AR61" s="88">
        <v>83.33</v>
      </c>
      <c r="AS61" s="88">
        <v>83.33</v>
      </c>
      <c r="AT61" s="88">
        <v>83.33</v>
      </c>
      <c r="AU61" s="88">
        <v>83.33</v>
      </c>
      <c r="AV61" s="88">
        <v>83.33</v>
      </c>
      <c r="AW61" s="88">
        <v>83.33</v>
      </c>
      <c r="AX61" s="88">
        <v>83.33</v>
      </c>
      <c r="AY61" s="88">
        <v>83.33</v>
      </c>
      <c r="AZ61" s="88">
        <v>83.33</v>
      </c>
      <c r="BA61" s="88">
        <v>83.37</v>
      </c>
      <c r="BB61" s="89">
        <f t="shared" si="1"/>
        <v>1000.0000000000001</v>
      </c>
      <c r="BC61" s="90" t="str">
        <f t="shared" si="2"/>
        <v>OK</v>
      </c>
      <c r="BD61" s="91" t="str">
        <f t="shared" si="3"/>
        <v xml:space="preserve">                  </v>
      </c>
      <c r="BE61" s="92">
        <f t="shared" si="4"/>
        <v>12</v>
      </c>
    </row>
    <row r="62" spans="1:57" s="74" customFormat="1" ht="50.1" customHeight="1" x14ac:dyDescent="0.2">
      <c r="A62" s="78" t="s">
        <v>52</v>
      </c>
      <c r="B62" s="78" t="s">
        <v>53</v>
      </c>
      <c r="C62" s="78" t="s">
        <v>583</v>
      </c>
      <c r="D62" s="78" t="s">
        <v>562</v>
      </c>
      <c r="E62" s="79" t="str">
        <f>+IF(C62&lt;&gt;"",VLOOKUP(MID(C62,18,5),NIVELES!$A$133:$B$213,2,0),"")</f>
        <v>PICHINCHA</v>
      </c>
      <c r="F62" s="80" t="s">
        <v>70</v>
      </c>
      <c r="G62" s="81" t="str">
        <f>+IF(F62&lt;&gt;"",VLOOKUP(F62,NIVELES!$A$246:$C$464,3,0),"")</f>
        <v xml:space="preserve"> </v>
      </c>
      <c r="H62" s="82" t="s">
        <v>1023</v>
      </c>
      <c r="I62" s="78" t="s">
        <v>1788</v>
      </c>
      <c r="J62" s="78" t="s">
        <v>1789</v>
      </c>
      <c r="K62" s="78" t="s">
        <v>1790</v>
      </c>
      <c r="L62" s="78" t="s">
        <v>1791</v>
      </c>
      <c r="M62" s="78" t="s">
        <v>1791</v>
      </c>
      <c r="N62" s="78" t="s">
        <v>1791</v>
      </c>
      <c r="O62" s="78" t="s">
        <v>1879</v>
      </c>
      <c r="P62" s="82">
        <v>1</v>
      </c>
      <c r="Q62" s="78" t="s">
        <v>1880</v>
      </c>
      <c r="R62" s="82"/>
      <c r="S62" s="82">
        <v>1</v>
      </c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5" t="str">
        <f>IF(A62&lt;&gt;"",IF(D62="DIRECCIÓN_DE_TRANSFERENCIAS","280 0031",VLOOKUP(C62,NIVELES!$A$14:$B$105,2,0)),"")</f>
        <v>280 9999</v>
      </c>
      <c r="AE62" s="86" t="s">
        <v>322</v>
      </c>
      <c r="AF62" s="86" t="s">
        <v>369</v>
      </c>
      <c r="AG62" s="79" t="str">
        <f>+IF(AF62&lt;&gt;"",VLOOKUP(AF62,NIVELES!$A$666:$B$673,2,0),"")</f>
        <v>ADMINISTRACIÓN_CENTRAL</v>
      </c>
      <c r="AH62" s="78" t="s">
        <v>322</v>
      </c>
      <c r="AI62" s="79" t="str">
        <f>IF(AH62&lt;&gt;"",VLOOKUP(CONCATENATE(AG62,AH62),NIVELES!$B$676:$C$745,2,0),"")</f>
        <v>Administración De La Gestión Administrativa Financiera</v>
      </c>
      <c r="AJ62" s="78" t="s">
        <v>517</v>
      </c>
      <c r="AK62" s="79" t="str">
        <f>+IF(AJ62&lt;&gt;"",VLOOKUP(AJ62,NIVELES!$A$816:$B$892,2,0),"")</f>
        <v>NO APLICA</v>
      </c>
      <c r="AL62" s="78" t="s">
        <v>554</v>
      </c>
      <c r="AM62" s="78">
        <v>530820</v>
      </c>
      <c r="AN62" s="79" t="str">
        <f>IF(AM62&lt;&gt;"",+VLOOKUP(AM62,NIVELES!$A$1652:$B$2466,2,0),"")</f>
        <v>Menaje de Cocina, de Hogar y Accesorios Descartables</v>
      </c>
      <c r="AO62" s="87">
        <v>6950</v>
      </c>
      <c r="AP62" s="88"/>
      <c r="AQ62" s="88">
        <v>6950</v>
      </c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9">
        <f t="shared" si="1"/>
        <v>6950</v>
      </c>
      <c r="BC62" s="90" t="str">
        <f t="shared" si="2"/>
        <v>OK</v>
      </c>
      <c r="BD62" s="91" t="str">
        <f t="shared" si="3"/>
        <v xml:space="preserve">                  </v>
      </c>
      <c r="BE62" s="92">
        <f t="shared" si="4"/>
        <v>1</v>
      </c>
    </row>
    <row r="63" spans="1:57" s="74" customFormat="1" ht="50.1" customHeight="1" x14ac:dyDescent="0.2">
      <c r="A63" s="78" t="s">
        <v>52</v>
      </c>
      <c r="B63" s="78" t="s">
        <v>53</v>
      </c>
      <c r="C63" s="78" t="s">
        <v>583</v>
      </c>
      <c r="D63" s="78" t="s">
        <v>562</v>
      </c>
      <c r="E63" s="79" t="str">
        <f>+IF(C63&lt;&gt;"",VLOOKUP(MID(C63,18,5),NIVELES!$A$133:$B$213,2,0),"")</f>
        <v>PICHINCHA</v>
      </c>
      <c r="F63" s="80" t="s">
        <v>70</v>
      </c>
      <c r="G63" s="81" t="str">
        <f>+IF(F63&lt;&gt;"",VLOOKUP(F63,NIVELES!$A$246:$C$464,3,0),"")</f>
        <v xml:space="preserve"> </v>
      </c>
      <c r="H63" s="82" t="s">
        <v>1023</v>
      </c>
      <c r="I63" s="78" t="s">
        <v>1788</v>
      </c>
      <c r="J63" s="78" t="s">
        <v>1789</v>
      </c>
      <c r="K63" s="78" t="s">
        <v>1790</v>
      </c>
      <c r="L63" s="78" t="s">
        <v>1791</v>
      </c>
      <c r="M63" s="78" t="s">
        <v>1791</v>
      </c>
      <c r="N63" s="78" t="s">
        <v>1791</v>
      </c>
      <c r="O63" s="78" t="s">
        <v>1881</v>
      </c>
      <c r="P63" s="82">
        <v>2</v>
      </c>
      <c r="Q63" s="78" t="s">
        <v>1882</v>
      </c>
      <c r="R63" s="82">
        <v>1</v>
      </c>
      <c r="S63" s="82">
        <v>1</v>
      </c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5" t="str">
        <f>IF(A63&lt;&gt;"",IF(D63="DIRECCIÓN_DE_TRANSFERENCIAS","280 0031",VLOOKUP(C63,NIVELES!$A$14:$B$105,2,0)),"")</f>
        <v>280 9999</v>
      </c>
      <c r="AE63" s="86" t="s">
        <v>322</v>
      </c>
      <c r="AF63" s="86" t="s">
        <v>369</v>
      </c>
      <c r="AG63" s="79" t="str">
        <f>+IF(AF63&lt;&gt;"",VLOOKUP(AF63,NIVELES!$A$666:$B$673,2,0),"")</f>
        <v>ADMINISTRACIÓN_CENTRAL</v>
      </c>
      <c r="AH63" s="78" t="s">
        <v>322</v>
      </c>
      <c r="AI63" s="79" t="str">
        <f>IF(AH63&lt;&gt;"",VLOOKUP(CONCATENATE(AG63,AH63),NIVELES!$B$676:$C$745,2,0),"")</f>
        <v>Administración De La Gestión Administrativa Financiera</v>
      </c>
      <c r="AJ63" s="78" t="s">
        <v>517</v>
      </c>
      <c r="AK63" s="79" t="str">
        <f>+IF(AJ63&lt;&gt;"",VLOOKUP(AJ63,NIVELES!$A$816:$B$892,2,0),"")</f>
        <v>NO APLICA</v>
      </c>
      <c r="AL63" s="78" t="s">
        <v>555</v>
      </c>
      <c r="AM63" s="78">
        <v>570102</v>
      </c>
      <c r="AN63" s="79" t="str">
        <f>IF(AM63&lt;&gt;"",+VLOOKUP(AM63,NIVELES!$A$1652:$B$2466,2,0),"")</f>
        <v>Tasas Generales, Impuestos, Contribuciones, Permisos, Licencias y Patentes.</v>
      </c>
      <c r="AO63" s="87">
        <v>22000</v>
      </c>
      <c r="AP63" s="88">
        <v>18700</v>
      </c>
      <c r="AQ63" s="88">
        <v>3300</v>
      </c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9">
        <f t="shared" si="1"/>
        <v>22000</v>
      </c>
      <c r="BC63" s="90" t="str">
        <f t="shared" si="2"/>
        <v>OK</v>
      </c>
      <c r="BD63" s="91" t="str">
        <f t="shared" si="3"/>
        <v xml:space="preserve">                  </v>
      </c>
      <c r="BE63" s="92">
        <f t="shared" si="4"/>
        <v>2</v>
      </c>
    </row>
    <row r="64" spans="1:57" s="74" customFormat="1" ht="50.1" customHeight="1" x14ac:dyDescent="0.2">
      <c r="A64" s="78" t="s">
        <v>52</v>
      </c>
      <c r="B64" s="78" t="s">
        <v>53</v>
      </c>
      <c r="C64" s="78" t="s">
        <v>583</v>
      </c>
      <c r="D64" s="78" t="s">
        <v>562</v>
      </c>
      <c r="E64" s="79" t="str">
        <f>+IF(C64&lt;&gt;"",VLOOKUP(MID(C64,18,5),NIVELES!$A$133:$B$213,2,0),"")</f>
        <v>PICHINCHA</v>
      </c>
      <c r="F64" s="80" t="s">
        <v>70</v>
      </c>
      <c r="G64" s="81" t="str">
        <f>+IF(F64&lt;&gt;"",VLOOKUP(F64,NIVELES!$A$246:$C$464,3,0),"")</f>
        <v xml:space="preserve"> </v>
      </c>
      <c r="H64" s="82" t="s">
        <v>1023</v>
      </c>
      <c r="I64" s="78" t="s">
        <v>1788</v>
      </c>
      <c r="J64" s="78" t="s">
        <v>1789</v>
      </c>
      <c r="K64" s="78" t="s">
        <v>1790</v>
      </c>
      <c r="L64" s="78" t="s">
        <v>1791</v>
      </c>
      <c r="M64" s="78" t="s">
        <v>1791</v>
      </c>
      <c r="N64" s="78" t="s">
        <v>1791</v>
      </c>
      <c r="O64" s="78" t="s">
        <v>1883</v>
      </c>
      <c r="P64" s="82">
        <v>12</v>
      </c>
      <c r="Q64" s="78" t="s">
        <v>1884</v>
      </c>
      <c r="R64" s="82">
        <v>1</v>
      </c>
      <c r="S64" s="82">
        <v>1</v>
      </c>
      <c r="T64" s="82">
        <v>1</v>
      </c>
      <c r="U64" s="82">
        <v>1</v>
      </c>
      <c r="V64" s="82">
        <v>1</v>
      </c>
      <c r="W64" s="82">
        <v>1</v>
      </c>
      <c r="X64" s="82">
        <v>1</v>
      </c>
      <c r="Y64" s="82">
        <v>1</v>
      </c>
      <c r="Z64" s="82">
        <v>1</v>
      </c>
      <c r="AA64" s="82">
        <v>1</v>
      </c>
      <c r="AB64" s="82">
        <v>1</v>
      </c>
      <c r="AC64" s="82">
        <v>1</v>
      </c>
      <c r="AD64" s="85" t="str">
        <f>IF(A64&lt;&gt;"",IF(D64="DIRECCIÓN_DE_TRANSFERENCIAS","280 0031",VLOOKUP(C64,NIVELES!$A$14:$B$105,2,0)),"")</f>
        <v>280 9999</v>
      </c>
      <c r="AE64" s="86" t="s">
        <v>322</v>
      </c>
      <c r="AF64" s="86" t="s">
        <v>369</v>
      </c>
      <c r="AG64" s="79" t="str">
        <f>+IF(AF64&lt;&gt;"",VLOOKUP(AF64,NIVELES!$A$666:$B$673,2,0),"")</f>
        <v>ADMINISTRACIÓN_CENTRAL</v>
      </c>
      <c r="AH64" s="78" t="s">
        <v>322</v>
      </c>
      <c r="AI64" s="79" t="str">
        <f>IF(AH64&lt;&gt;"",VLOOKUP(CONCATENATE(AG64,AH64),NIVELES!$B$676:$C$745,2,0),"")</f>
        <v>Administración De La Gestión Administrativa Financiera</v>
      </c>
      <c r="AJ64" s="78" t="s">
        <v>517</v>
      </c>
      <c r="AK64" s="79" t="str">
        <f>+IF(AJ64&lt;&gt;"",VLOOKUP(AJ64,NIVELES!$A$816:$B$892,2,0),"")</f>
        <v>NO APLICA</v>
      </c>
      <c r="AL64" s="78" t="s">
        <v>555</v>
      </c>
      <c r="AM64" s="78">
        <v>570102</v>
      </c>
      <c r="AN64" s="79" t="str">
        <f>IF(AM64&lt;&gt;"",+VLOOKUP(AM64,NIVELES!$A$1652:$B$2466,2,0),"")</f>
        <v>Tasas Generales, Impuestos, Contribuciones, Permisos, Licencias y Patentes.</v>
      </c>
      <c r="AO64" s="87">
        <v>15000</v>
      </c>
      <c r="AP64" s="88">
        <v>1250</v>
      </c>
      <c r="AQ64" s="88">
        <v>1250</v>
      </c>
      <c r="AR64" s="88">
        <v>1250</v>
      </c>
      <c r="AS64" s="88">
        <v>1250</v>
      </c>
      <c r="AT64" s="88">
        <v>1250</v>
      </c>
      <c r="AU64" s="88">
        <v>1250</v>
      </c>
      <c r="AV64" s="88">
        <v>1250</v>
      </c>
      <c r="AW64" s="88">
        <v>1250</v>
      </c>
      <c r="AX64" s="88">
        <v>1250</v>
      </c>
      <c r="AY64" s="88">
        <v>1250</v>
      </c>
      <c r="AZ64" s="88">
        <v>1250</v>
      </c>
      <c r="BA64" s="88">
        <v>1250</v>
      </c>
      <c r="BB64" s="89">
        <f t="shared" si="1"/>
        <v>15000</v>
      </c>
      <c r="BC64" s="90" t="str">
        <f t="shared" si="2"/>
        <v>OK</v>
      </c>
      <c r="BD64" s="91" t="str">
        <f t="shared" si="3"/>
        <v xml:space="preserve">                  </v>
      </c>
      <c r="BE64" s="92">
        <f t="shared" si="4"/>
        <v>12</v>
      </c>
    </row>
    <row r="65" spans="1:57" s="74" customFormat="1" ht="50.1" customHeight="1" x14ac:dyDescent="0.2">
      <c r="A65" s="78" t="s">
        <v>52</v>
      </c>
      <c r="B65" s="78" t="s">
        <v>53</v>
      </c>
      <c r="C65" s="78" t="s">
        <v>583</v>
      </c>
      <c r="D65" s="78" t="s">
        <v>562</v>
      </c>
      <c r="E65" s="79" t="str">
        <f>+IF(C65&lt;&gt;"",VLOOKUP(MID(C65,18,5),NIVELES!$A$133:$B$213,2,0),"")</f>
        <v>PICHINCHA</v>
      </c>
      <c r="F65" s="80" t="s">
        <v>70</v>
      </c>
      <c r="G65" s="81" t="str">
        <f>+IF(F65&lt;&gt;"",VLOOKUP(F65,NIVELES!$A$246:$C$464,3,0),"")</f>
        <v xml:space="preserve"> </v>
      </c>
      <c r="H65" s="82" t="s">
        <v>1023</v>
      </c>
      <c r="I65" s="78" t="s">
        <v>1788</v>
      </c>
      <c r="J65" s="78" t="s">
        <v>1789</v>
      </c>
      <c r="K65" s="78" t="s">
        <v>1790</v>
      </c>
      <c r="L65" s="78" t="s">
        <v>1791</v>
      </c>
      <c r="M65" s="78" t="s">
        <v>1791</v>
      </c>
      <c r="N65" s="78" t="s">
        <v>1791</v>
      </c>
      <c r="O65" s="78" t="s">
        <v>1885</v>
      </c>
      <c r="P65" s="82">
        <v>12</v>
      </c>
      <c r="Q65" s="78" t="s">
        <v>1886</v>
      </c>
      <c r="R65" s="82">
        <v>1</v>
      </c>
      <c r="S65" s="82">
        <v>1</v>
      </c>
      <c r="T65" s="82">
        <v>1</v>
      </c>
      <c r="U65" s="82">
        <v>1</v>
      </c>
      <c r="V65" s="82">
        <v>1</v>
      </c>
      <c r="W65" s="82">
        <v>1</v>
      </c>
      <c r="X65" s="82">
        <v>1</v>
      </c>
      <c r="Y65" s="82">
        <v>1</v>
      </c>
      <c r="Z65" s="82">
        <v>1</v>
      </c>
      <c r="AA65" s="82">
        <v>1</v>
      </c>
      <c r="AB65" s="82">
        <v>1</v>
      </c>
      <c r="AC65" s="82">
        <v>1</v>
      </c>
      <c r="AD65" s="85" t="str">
        <f>IF(A65&lt;&gt;"",IF(D65="DIRECCIÓN_DE_TRANSFERENCIAS","280 0031",VLOOKUP(C65,NIVELES!$A$14:$B$105,2,0)),"")</f>
        <v>280 9999</v>
      </c>
      <c r="AE65" s="86" t="s">
        <v>322</v>
      </c>
      <c r="AF65" s="86" t="s">
        <v>369</v>
      </c>
      <c r="AG65" s="79" t="str">
        <f>+IF(AF65&lt;&gt;"",VLOOKUP(AF65,NIVELES!$A$666:$B$673,2,0),"")</f>
        <v>ADMINISTRACIÓN_CENTRAL</v>
      </c>
      <c r="AH65" s="78" t="s">
        <v>322</v>
      </c>
      <c r="AI65" s="79" t="str">
        <f>IF(AH65&lt;&gt;"",VLOOKUP(CONCATENATE(AG65,AH65),NIVELES!$B$676:$C$745,2,0),"")</f>
        <v>Administración De La Gestión Administrativa Financiera</v>
      </c>
      <c r="AJ65" s="78" t="s">
        <v>517</v>
      </c>
      <c r="AK65" s="79" t="str">
        <f>+IF(AJ65&lt;&gt;"",VLOOKUP(AJ65,NIVELES!$A$816:$B$892,2,0),"")</f>
        <v>NO APLICA</v>
      </c>
      <c r="AL65" s="78" t="s">
        <v>555</v>
      </c>
      <c r="AM65" s="78">
        <v>570102</v>
      </c>
      <c r="AN65" s="79" t="str">
        <f>IF(AM65&lt;&gt;"",+VLOOKUP(AM65,NIVELES!$A$1652:$B$2466,2,0),"")</f>
        <v>Tasas Generales, Impuestos, Contribuciones, Permisos, Licencias y Patentes.</v>
      </c>
      <c r="AO65" s="87">
        <v>5000</v>
      </c>
      <c r="AP65" s="88">
        <v>416.66</v>
      </c>
      <c r="AQ65" s="88">
        <v>416.66</v>
      </c>
      <c r="AR65" s="88">
        <v>416.66</v>
      </c>
      <c r="AS65" s="88">
        <v>416.66</v>
      </c>
      <c r="AT65" s="88">
        <v>416.66</v>
      </c>
      <c r="AU65" s="88">
        <v>416.66</v>
      </c>
      <c r="AV65" s="88">
        <v>416.66</v>
      </c>
      <c r="AW65" s="88">
        <v>416.66</v>
      </c>
      <c r="AX65" s="88">
        <v>416.66</v>
      </c>
      <c r="AY65" s="88">
        <v>416.66</v>
      </c>
      <c r="AZ65" s="88">
        <v>416.66</v>
      </c>
      <c r="BA65" s="88">
        <v>416.74</v>
      </c>
      <c r="BB65" s="89">
        <f t="shared" si="1"/>
        <v>4999.9999999999991</v>
      </c>
      <c r="BC65" s="90" t="str">
        <f t="shared" si="2"/>
        <v>OK</v>
      </c>
      <c r="BD65" s="91" t="str">
        <f t="shared" si="3"/>
        <v xml:space="preserve">                  </v>
      </c>
      <c r="BE65" s="92">
        <f t="shared" si="4"/>
        <v>12</v>
      </c>
    </row>
    <row r="66" spans="1:57" s="74" customFormat="1" ht="50.1" customHeight="1" x14ac:dyDescent="0.2">
      <c r="A66" s="78" t="s">
        <v>52</v>
      </c>
      <c r="B66" s="78" t="s">
        <v>53</v>
      </c>
      <c r="C66" s="78" t="s">
        <v>583</v>
      </c>
      <c r="D66" s="78" t="s">
        <v>562</v>
      </c>
      <c r="E66" s="79" t="str">
        <f>+IF(C66&lt;&gt;"",VLOOKUP(MID(C66,18,5),NIVELES!$A$133:$B$213,2,0),"")</f>
        <v>PICHINCHA</v>
      </c>
      <c r="F66" s="80" t="s">
        <v>70</v>
      </c>
      <c r="G66" s="81" t="str">
        <f>+IF(F66&lt;&gt;"",VLOOKUP(F66,NIVELES!$A$246:$C$464,3,0),"")</f>
        <v xml:space="preserve"> </v>
      </c>
      <c r="H66" s="82" t="s">
        <v>1023</v>
      </c>
      <c r="I66" s="78" t="s">
        <v>1788</v>
      </c>
      <c r="J66" s="78" t="s">
        <v>1789</v>
      </c>
      <c r="K66" s="78" t="s">
        <v>1790</v>
      </c>
      <c r="L66" s="78" t="s">
        <v>1791</v>
      </c>
      <c r="M66" s="78" t="s">
        <v>1791</v>
      </c>
      <c r="N66" s="78" t="s">
        <v>1791</v>
      </c>
      <c r="O66" s="78" t="s">
        <v>1887</v>
      </c>
      <c r="P66" s="82">
        <v>12</v>
      </c>
      <c r="Q66" s="78" t="s">
        <v>1888</v>
      </c>
      <c r="R66" s="82">
        <v>1</v>
      </c>
      <c r="S66" s="82">
        <v>1</v>
      </c>
      <c r="T66" s="82">
        <v>1</v>
      </c>
      <c r="U66" s="82">
        <v>1</v>
      </c>
      <c r="V66" s="82">
        <v>1</v>
      </c>
      <c r="W66" s="82">
        <v>1</v>
      </c>
      <c r="X66" s="82">
        <v>1</v>
      </c>
      <c r="Y66" s="82">
        <v>1</v>
      </c>
      <c r="Z66" s="82">
        <v>1</v>
      </c>
      <c r="AA66" s="82">
        <v>1</v>
      </c>
      <c r="AB66" s="82">
        <v>1</v>
      </c>
      <c r="AC66" s="82">
        <v>1</v>
      </c>
      <c r="AD66" s="85" t="str">
        <f>IF(A66&lt;&gt;"",IF(D66="DIRECCIÓN_DE_TRANSFERENCIAS","280 0031",VLOOKUP(C66,NIVELES!$A$14:$B$105,2,0)),"")</f>
        <v>280 9999</v>
      </c>
      <c r="AE66" s="86" t="s">
        <v>322</v>
      </c>
      <c r="AF66" s="86" t="s">
        <v>369</v>
      </c>
      <c r="AG66" s="79" t="str">
        <f>+IF(AF66&lt;&gt;"",VLOOKUP(AF66,NIVELES!$A$666:$B$673,2,0),"")</f>
        <v>ADMINISTRACIÓN_CENTRAL</v>
      </c>
      <c r="AH66" s="78" t="s">
        <v>322</v>
      </c>
      <c r="AI66" s="79" t="str">
        <f>IF(AH66&lt;&gt;"",VLOOKUP(CONCATENATE(AG66,AH66),NIVELES!$B$676:$C$745,2,0),"")</f>
        <v>Administración De La Gestión Administrativa Financiera</v>
      </c>
      <c r="AJ66" s="78" t="s">
        <v>517</v>
      </c>
      <c r="AK66" s="79" t="str">
        <f>+IF(AJ66&lt;&gt;"",VLOOKUP(AJ66,NIVELES!$A$816:$B$892,2,0),"")</f>
        <v>NO APLICA</v>
      </c>
      <c r="AL66" s="78" t="s">
        <v>555</v>
      </c>
      <c r="AM66" s="78">
        <v>570102</v>
      </c>
      <c r="AN66" s="79" t="str">
        <f>IF(AM66&lt;&gt;"",+VLOOKUP(AM66,NIVELES!$A$1652:$B$2466,2,0),"")</f>
        <v>Tasas Generales, Impuestos, Contribuciones, Permisos, Licencias y Patentes.</v>
      </c>
      <c r="AO66" s="87">
        <v>1200</v>
      </c>
      <c r="AP66" s="88">
        <v>100</v>
      </c>
      <c r="AQ66" s="88">
        <v>100</v>
      </c>
      <c r="AR66" s="88">
        <v>100</v>
      </c>
      <c r="AS66" s="88">
        <v>100</v>
      </c>
      <c r="AT66" s="88">
        <v>100</v>
      </c>
      <c r="AU66" s="88">
        <v>100</v>
      </c>
      <c r="AV66" s="88">
        <v>100</v>
      </c>
      <c r="AW66" s="88">
        <v>100</v>
      </c>
      <c r="AX66" s="88">
        <v>100</v>
      </c>
      <c r="AY66" s="88">
        <v>100</v>
      </c>
      <c r="AZ66" s="88">
        <v>100</v>
      </c>
      <c r="BA66" s="88">
        <v>100</v>
      </c>
      <c r="BB66" s="89">
        <f t="shared" si="1"/>
        <v>1200</v>
      </c>
      <c r="BC66" s="90" t="str">
        <f t="shared" si="2"/>
        <v>OK</v>
      </c>
      <c r="BD66" s="91" t="str">
        <f t="shared" si="3"/>
        <v xml:space="preserve">                  </v>
      </c>
      <c r="BE66" s="92">
        <f t="shared" si="4"/>
        <v>12</v>
      </c>
    </row>
    <row r="67" spans="1:57" s="74" customFormat="1" ht="50.1" customHeight="1" x14ac:dyDescent="0.2">
      <c r="A67" s="78" t="s">
        <v>52</v>
      </c>
      <c r="B67" s="78" t="s">
        <v>53</v>
      </c>
      <c r="C67" s="78" t="s">
        <v>583</v>
      </c>
      <c r="D67" s="78" t="s">
        <v>562</v>
      </c>
      <c r="E67" s="79" t="str">
        <f>+IF(C67&lt;&gt;"",VLOOKUP(MID(C67,18,5),NIVELES!$A$133:$B$213,2,0),"")</f>
        <v>PICHINCHA</v>
      </c>
      <c r="F67" s="80" t="s">
        <v>70</v>
      </c>
      <c r="G67" s="81" t="str">
        <f>+IF(F67&lt;&gt;"",VLOOKUP(F67,NIVELES!$A$246:$C$464,3,0),"")</f>
        <v xml:space="preserve"> </v>
      </c>
      <c r="H67" s="82" t="s">
        <v>1023</v>
      </c>
      <c r="I67" s="78" t="s">
        <v>1788</v>
      </c>
      <c r="J67" s="78" t="s">
        <v>1789</v>
      </c>
      <c r="K67" s="78" t="s">
        <v>1790</v>
      </c>
      <c r="L67" s="78" t="s">
        <v>1791</v>
      </c>
      <c r="M67" s="78" t="s">
        <v>1791</v>
      </c>
      <c r="N67" s="78" t="s">
        <v>1791</v>
      </c>
      <c r="O67" s="78" t="s">
        <v>1889</v>
      </c>
      <c r="P67" s="82">
        <v>4</v>
      </c>
      <c r="Q67" s="78" t="s">
        <v>1890</v>
      </c>
      <c r="R67" s="82"/>
      <c r="S67" s="82"/>
      <c r="T67" s="82">
        <v>1</v>
      </c>
      <c r="U67" s="82">
        <v>1</v>
      </c>
      <c r="V67" s="82">
        <v>1</v>
      </c>
      <c r="W67" s="82">
        <v>1</v>
      </c>
      <c r="X67" s="82"/>
      <c r="Y67" s="82"/>
      <c r="Z67" s="82"/>
      <c r="AA67" s="82"/>
      <c r="AB67" s="82"/>
      <c r="AC67" s="82"/>
      <c r="AD67" s="85" t="str">
        <f>IF(A67&lt;&gt;"",IF(D67="DIRECCIÓN_DE_TRANSFERENCIAS","280 0031",VLOOKUP(C67,NIVELES!$A$14:$B$105,2,0)),"")</f>
        <v>280 9999</v>
      </c>
      <c r="AE67" s="86" t="s">
        <v>322</v>
      </c>
      <c r="AF67" s="86" t="s">
        <v>369</v>
      </c>
      <c r="AG67" s="79" t="str">
        <f>+IF(AF67&lt;&gt;"",VLOOKUP(AF67,NIVELES!$A$666:$B$673,2,0),"")</f>
        <v>ADMINISTRACIÓN_CENTRAL</v>
      </c>
      <c r="AH67" s="78" t="s">
        <v>322</v>
      </c>
      <c r="AI67" s="79" t="str">
        <f>IF(AH67&lt;&gt;"",VLOOKUP(CONCATENATE(AG67,AH67),NIVELES!$B$676:$C$745,2,0),"")</f>
        <v>Administración De La Gestión Administrativa Financiera</v>
      </c>
      <c r="AJ67" s="78" t="s">
        <v>517</v>
      </c>
      <c r="AK67" s="79" t="str">
        <f>+IF(AJ67&lt;&gt;"",VLOOKUP(AJ67,NIVELES!$A$816:$B$892,2,0),"")</f>
        <v>NO APLICA</v>
      </c>
      <c r="AL67" s="78" t="s">
        <v>555</v>
      </c>
      <c r="AM67" s="78">
        <v>570102</v>
      </c>
      <c r="AN67" s="79" t="str">
        <f>IF(AM67&lt;&gt;"",+VLOOKUP(AM67,NIVELES!$A$1652:$B$2466,2,0),"")</f>
        <v>Tasas Generales, Impuestos, Contribuciones, Permisos, Licencias y Patentes.</v>
      </c>
      <c r="AO67" s="87">
        <v>3000</v>
      </c>
      <c r="AP67" s="88"/>
      <c r="AQ67" s="88"/>
      <c r="AR67" s="88">
        <v>249.99</v>
      </c>
      <c r="AS67" s="88">
        <v>249.99</v>
      </c>
      <c r="AT67" s="88">
        <v>1999.98</v>
      </c>
      <c r="AU67" s="88">
        <v>500.04</v>
      </c>
      <c r="AV67" s="88"/>
      <c r="AW67" s="88"/>
      <c r="AX67" s="88"/>
      <c r="AY67" s="88"/>
      <c r="AZ67" s="88"/>
      <c r="BA67" s="88"/>
      <c r="BB67" s="89">
        <f t="shared" si="1"/>
        <v>3000</v>
      </c>
      <c r="BC67" s="90" t="str">
        <f t="shared" si="2"/>
        <v>OK</v>
      </c>
      <c r="BD67" s="91" t="str">
        <f t="shared" si="3"/>
        <v xml:space="preserve">                  </v>
      </c>
      <c r="BE67" s="92">
        <f t="shared" si="4"/>
        <v>4</v>
      </c>
    </row>
    <row r="68" spans="1:57" s="74" customFormat="1" ht="50.1" customHeight="1" x14ac:dyDescent="0.2">
      <c r="A68" s="78" t="s">
        <v>52</v>
      </c>
      <c r="B68" s="78" t="s">
        <v>53</v>
      </c>
      <c r="C68" s="78" t="s">
        <v>583</v>
      </c>
      <c r="D68" s="78" t="s">
        <v>562</v>
      </c>
      <c r="E68" s="79" t="str">
        <f>+IF(C68&lt;&gt;"",VLOOKUP(MID(C68,18,5),NIVELES!$A$133:$B$213,2,0),"")</f>
        <v>PICHINCHA</v>
      </c>
      <c r="F68" s="80" t="s">
        <v>70</v>
      </c>
      <c r="G68" s="81" t="str">
        <f>+IF(F68&lt;&gt;"",VLOOKUP(F68,NIVELES!$A$246:$C$464,3,0),"")</f>
        <v xml:space="preserve"> </v>
      </c>
      <c r="H68" s="82" t="s">
        <v>1023</v>
      </c>
      <c r="I68" s="78" t="s">
        <v>1788</v>
      </c>
      <c r="J68" s="78" t="s">
        <v>1789</v>
      </c>
      <c r="K68" s="78" t="s">
        <v>1790</v>
      </c>
      <c r="L68" s="78" t="s">
        <v>1791</v>
      </c>
      <c r="M68" s="78" t="s">
        <v>1791</v>
      </c>
      <c r="N68" s="78" t="s">
        <v>1791</v>
      </c>
      <c r="O68" s="78" t="s">
        <v>1891</v>
      </c>
      <c r="P68" s="82">
        <v>1</v>
      </c>
      <c r="Q68" s="78" t="s">
        <v>1892</v>
      </c>
      <c r="R68" s="82"/>
      <c r="S68" s="82">
        <v>1</v>
      </c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5" t="str">
        <f>IF(A68&lt;&gt;"",IF(D68="DIRECCIÓN_DE_TRANSFERENCIAS","280 0031",VLOOKUP(C68,NIVELES!$A$14:$B$105,2,0)),"")</f>
        <v>280 9999</v>
      </c>
      <c r="AE68" s="86" t="s">
        <v>322</v>
      </c>
      <c r="AF68" s="86" t="s">
        <v>369</v>
      </c>
      <c r="AG68" s="79" t="str">
        <f>+IF(AF68&lt;&gt;"",VLOOKUP(AF68,NIVELES!$A$666:$B$673,2,0),"")</f>
        <v>ADMINISTRACIÓN_CENTRAL</v>
      </c>
      <c r="AH68" s="78" t="s">
        <v>322</v>
      </c>
      <c r="AI68" s="79" t="str">
        <f>IF(AH68&lt;&gt;"",VLOOKUP(CONCATENATE(AG68,AH68),NIVELES!$B$676:$C$745,2,0),"")</f>
        <v>Administración De La Gestión Administrativa Financiera</v>
      </c>
      <c r="AJ68" s="78" t="s">
        <v>517</v>
      </c>
      <c r="AK68" s="79" t="str">
        <f>+IF(AJ68&lt;&gt;"",VLOOKUP(AJ68,NIVELES!$A$816:$B$892,2,0),"")</f>
        <v>NO APLICA</v>
      </c>
      <c r="AL68" s="78" t="s">
        <v>555</v>
      </c>
      <c r="AM68" s="78">
        <v>570102</v>
      </c>
      <c r="AN68" s="79" t="str">
        <f>IF(AM68&lt;&gt;"",+VLOOKUP(AM68,NIVELES!$A$1652:$B$2466,2,0),"")</f>
        <v>Tasas Generales, Impuestos, Contribuciones, Permisos, Licencias y Patentes.</v>
      </c>
      <c r="AO68" s="87">
        <v>250</v>
      </c>
      <c r="AP68" s="88"/>
      <c r="AQ68" s="88">
        <v>250</v>
      </c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9">
        <f t="shared" si="1"/>
        <v>250</v>
      </c>
      <c r="BC68" s="90" t="str">
        <f t="shared" si="2"/>
        <v>OK</v>
      </c>
      <c r="BD68" s="91" t="str">
        <f t="shared" si="3"/>
        <v xml:space="preserve">                  </v>
      </c>
      <c r="BE68" s="92">
        <f t="shared" si="4"/>
        <v>1</v>
      </c>
    </row>
    <row r="69" spans="1:57" s="74" customFormat="1" ht="50.1" customHeight="1" x14ac:dyDescent="0.2">
      <c r="A69" s="78" t="s">
        <v>52</v>
      </c>
      <c r="B69" s="78" t="s">
        <v>53</v>
      </c>
      <c r="C69" s="78" t="s">
        <v>583</v>
      </c>
      <c r="D69" s="78" t="s">
        <v>562</v>
      </c>
      <c r="E69" s="79" t="str">
        <f>+IF(C69&lt;&gt;"",VLOOKUP(MID(C69,18,5),NIVELES!$A$133:$B$213,2,0),"")</f>
        <v>PICHINCHA</v>
      </c>
      <c r="F69" s="80" t="s">
        <v>70</v>
      </c>
      <c r="G69" s="81" t="str">
        <f>+IF(F69&lt;&gt;"",VLOOKUP(F69,NIVELES!$A$246:$C$464,3,0),"")</f>
        <v xml:space="preserve"> </v>
      </c>
      <c r="H69" s="82" t="s">
        <v>1023</v>
      </c>
      <c r="I69" s="78" t="s">
        <v>1788</v>
      </c>
      <c r="J69" s="78" t="s">
        <v>1789</v>
      </c>
      <c r="K69" s="78" t="s">
        <v>1790</v>
      </c>
      <c r="L69" s="78" t="s">
        <v>1791</v>
      </c>
      <c r="M69" s="78" t="s">
        <v>1791</v>
      </c>
      <c r="N69" s="78" t="s">
        <v>1791</v>
      </c>
      <c r="O69" s="78" t="s">
        <v>1893</v>
      </c>
      <c r="P69" s="82">
        <v>12</v>
      </c>
      <c r="Q69" s="78" t="s">
        <v>1894</v>
      </c>
      <c r="R69" s="82">
        <v>1</v>
      </c>
      <c r="S69" s="82">
        <v>1</v>
      </c>
      <c r="T69" s="82">
        <v>1</v>
      </c>
      <c r="U69" s="82">
        <v>1</v>
      </c>
      <c r="V69" s="82">
        <v>1</v>
      </c>
      <c r="W69" s="82">
        <v>1</v>
      </c>
      <c r="X69" s="82">
        <v>1</v>
      </c>
      <c r="Y69" s="82">
        <v>1</v>
      </c>
      <c r="Z69" s="82">
        <v>1</v>
      </c>
      <c r="AA69" s="82">
        <v>1</v>
      </c>
      <c r="AB69" s="82">
        <v>1</v>
      </c>
      <c r="AC69" s="82">
        <v>1</v>
      </c>
      <c r="AD69" s="85" t="str">
        <f>IF(A69&lt;&gt;"",IF(D69="DIRECCIÓN_DE_TRANSFERENCIAS","280 0031",VLOOKUP(C69,NIVELES!$A$14:$B$105,2,0)),"")</f>
        <v>280 9999</v>
      </c>
      <c r="AE69" s="86" t="s">
        <v>322</v>
      </c>
      <c r="AF69" s="86" t="s">
        <v>369</v>
      </c>
      <c r="AG69" s="79" t="str">
        <f>+IF(AF69&lt;&gt;"",VLOOKUP(AF69,NIVELES!$A$666:$B$673,2,0),"")</f>
        <v>ADMINISTRACIÓN_CENTRAL</v>
      </c>
      <c r="AH69" s="78" t="s">
        <v>322</v>
      </c>
      <c r="AI69" s="79" t="str">
        <f>IF(AH69&lt;&gt;"",VLOOKUP(CONCATENATE(AG69,AH69),NIVELES!$B$676:$C$745,2,0),"")</f>
        <v>Administración De La Gestión Administrativa Financiera</v>
      </c>
      <c r="AJ69" s="78" t="s">
        <v>517</v>
      </c>
      <c r="AK69" s="79" t="str">
        <f>+IF(AJ69&lt;&gt;"",VLOOKUP(AJ69,NIVELES!$A$816:$B$892,2,0),"")</f>
        <v>NO APLICA</v>
      </c>
      <c r="AL69" s="78" t="s">
        <v>555</v>
      </c>
      <c r="AM69" s="78">
        <v>570102</v>
      </c>
      <c r="AN69" s="79" t="str">
        <f>IF(AM69&lt;&gt;"",+VLOOKUP(AM69,NIVELES!$A$1652:$B$2466,2,0),"")</f>
        <v>Tasas Generales, Impuestos, Contribuciones, Permisos, Licencias y Patentes.</v>
      </c>
      <c r="AO69" s="87">
        <v>600</v>
      </c>
      <c r="AP69" s="88">
        <v>50</v>
      </c>
      <c r="AQ69" s="88">
        <v>50</v>
      </c>
      <c r="AR69" s="88">
        <v>50</v>
      </c>
      <c r="AS69" s="88">
        <v>50</v>
      </c>
      <c r="AT69" s="88">
        <v>50</v>
      </c>
      <c r="AU69" s="88">
        <v>50</v>
      </c>
      <c r="AV69" s="88">
        <v>50</v>
      </c>
      <c r="AW69" s="88">
        <v>50</v>
      </c>
      <c r="AX69" s="88">
        <v>50</v>
      </c>
      <c r="AY69" s="88">
        <v>50</v>
      </c>
      <c r="AZ69" s="88">
        <v>50</v>
      </c>
      <c r="BA69" s="88">
        <v>50</v>
      </c>
      <c r="BB69" s="89">
        <f t="shared" si="1"/>
        <v>600</v>
      </c>
      <c r="BC69" s="90" t="str">
        <f t="shared" si="2"/>
        <v>OK</v>
      </c>
      <c r="BD69" s="91" t="str">
        <f t="shared" si="3"/>
        <v xml:space="preserve">                  </v>
      </c>
      <c r="BE69" s="92">
        <f t="shared" si="4"/>
        <v>12</v>
      </c>
    </row>
    <row r="70" spans="1:57" s="74" customFormat="1" ht="50.1" customHeight="1" x14ac:dyDescent="0.2">
      <c r="A70" s="78" t="s">
        <v>52</v>
      </c>
      <c r="B70" s="78" t="s">
        <v>53</v>
      </c>
      <c r="C70" s="78" t="s">
        <v>583</v>
      </c>
      <c r="D70" s="78" t="s">
        <v>562</v>
      </c>
      <c r="E70" s="79" t="str">
        <f>+IF(C70&lt;&gt;"",VLOOKUP(MID(C70,18,5),NIVELES!$A$133:$B$213,2,0),"")</f>
        <v>PICHINCHA</v>
      </c>
      <c r="F70" s="80" t="s">
        <v>70</v>
      </c>
      <c r="G70" s="81" t="str">
        <f>+IF(F70&lt;&gt;"",VLOOKUP(F70,NIVELES!$A$246:$C$464,3,0),"")</f>
        <v xml:space="preserve"> </v>
      </c>
      <c r="H70" s="82" t="s">
        <v>1023</v>
      </c>
      <c r="I70" s="78" t="s">
        <v>1788</v>
      </c>
      <c r="J70" s="78" t="s">
        <v>1789</v>
      </c>
      <c r="K70" s="78" t="s">
        <v>1790</v>
      </c>
      <c r="L70" s="78" t="s">
        <v>1791</v>
      </c>
      <c r="M70" s="78" t="s">
        <v>1791</v>
      </c>
      <c r="N70" s="78" t="s">
        <v>1791</v>
      </c>
      <c r="O70" s="78" t="s">
        <v>1895</v>
      </c>
      <c r="P70" s="82">
        <v>1</v>
      </c>
      <c r="Q70" s="78" t="s">
        <v>1896</v>
      </c>
      <c r="R70" s="82"/>
      <c r="S70" s="82">
        <v>1</v>
      </c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5" t="str">
        <f>IF(A70&lt;&gt;"",IF(D70="DIRECCIÓN_DE_TRANSFERENCIAS","280 0031",VLOOKUP(C70,NIVELES!$A$14:$B$105,2,0)),"")</f>
        <v>280 9999</v>
      </c>
      <c r="AE70" s="86" t="s">
        <v>322</v>
      </c>
      <c r="AF70" s="86" t="s">
        <v>369</v>
      </c>
      <c r="AG70" s="79" t="str">
        <f>+IF(AF70&lt;&gt;"",VLOOKUP(AF70,NIVELES!$A$666:$B$673,2,0),"")</f>
        <v>ADMINISTRACIÓN_CENTRAL</v>
      </c>
      <c r="AH70" s="78" t="s">
        <v>322</v>
      </c>
      <c r="AI70" s="79" t="str">
        <f>IF(AH70&lt;&gt;"",VLOOKUP(CONCATENATE(AG70,AH70),NIVELES!$B$676:$C$745,2,0),"")</f>
        <v>Administración De La Gestión Administrativa Financiera</v>
      </c>
      <c r="AJ70" s="78" t="s">
        <v>517</v>
      </c>
      <c r="AK70" s="79" t="str">
        <f>+IF(AJ70&lt;&gt;"",VLOOKUP(AJ70,NIVELES!$A$816:$B$892,2,0),"")</f>
        <v>NO APLICA</v>
      </c>
      <c r="AL70" s="78" t="s">
        <v>555</v>
      </c>
      <c r="AM70" s="78">
        <v>570201</v>
      </c>
      <c r="AN70" s="79" t="str">
        <f>IF(AM70&lt;&gt;"",+VLOOKUP(AM70,NIVELES!$A$1652:$B$2466,2,0),"")</f>
        <v>Seguros</v>
      </c>
      <c r="AO70" s="87">
        <v>465301.44</v>
      </c>
      <c r="AP70" s="88"/>
      <c r="AQ70" s="88"/>
      <c r="AR70" s="88">
        <v>465301.44</v>
      </c>
      <c r="AS70" s="88"/>
      <c r="AT70" s="88"/>
      <c r="AU70" s="88"/>
      <c r="AV70" s="88"/>
      <c r="AW70" s="88"/>
      <c r="AX70" s="88"/>
      <c r="AY70" s="88"/>
      <c r="AZ70" s="88"/>
      <c r="BA70" s="88"/>
      <c r="BB70" s="89">
        <f t="shared" si="1"/>
        <v>465301.44</v>
      </c>
      <c r="BC70" s="90" t="str">
        <f t="shared" si="2"/>
        <v>OK</v>
      </c>
      <c r="BD70" s="91" t="str">
        <f t="shared" si="3"/>
        <v xml:space="preserve">                  </v>
      </c>
      <c r="BE70" s="92">
        <f t="shared" si="4"/>
        <v>1</v>
      </c>
    </row>
    <row r="71" spans="1:57" s="74" customFormat="1" ht="50.1" customHeight="1" x14ac:dyDescent="0.2">
      <c r="A71" s="78" t="s">
        <v>52</v>
      </c>
      <c r="B71" s="78" t="s">
        <v>53</v>
      </c>
      <c r="C71" s="78" t="s">
        <v>583</v>
      </c>
      <c r="D71" s="78" t="s">
        <v>562</v>
      </c>
      <c r="E71" s="79" t="str">
        <f>+IF(C71&lt;&gt;"",VLOOKUP(MID(C71,18,5),NIVELES!$A$133:$B$213,2,0),"")</f>
        <v>PICHINCHA</v>
      </c>
      <c r="F71" s="80" t="s">
        <v>70</v>
      </c>
      <c r="G71" s="81" t="str">
        <f>+IF(F71&lt;&gt;"",VLOOKUP(F71,NIVELES!$A$246:$C$464,3,0),"")</f>
        <v xml:space="preserve"> </v>
      </c>
      <c r="H71" s="82" t="s">
        <v>1023</v>
      </c>
      <c r="I71" s="78" t="s">
        <v>1788</v>
      </c>
      <c r="J71" s="78" t="s">
        <v>1789</v>
      </c>
      <c r="K71" s="78" t="s">
        <v>1790</v>
      </c>
      <c r="L71" s="78" t="s">
        <v>1791</v>
      </c>
      <c r="M71" s="78" t="s">
        <v>1791</v>
      </c>
      <c r="N71" s="78" t="s">
        <v>1791</v>
      </c>
      <c r="O71" s="78" t="s">
        <v>1897</v>
      </c>
      <c r="P71" s="82">
        <v>12</v>
      </c>
      <c r="Q71" s="78" t="s">
        <v>1898</v>
      </c>
      <c r="R71" s="82">
        <v>1</v>
      </c>
      <c r="S71" s="82">
        <v>1</v>
      </c>
      <c r="T71" s="82">
        <v>1</v>
      </c>
      <c r="U71" s="82">
        <v>1</v>
      </c>
      <c r="V71" s="82">
        <v>1</v>
      </c>
      <c r="W71" s="82">
        <v>1</v>
      </c>
      <c r="X71" s="82">
        <v>1</v>
      </c>
      <c r="Y71" s="82">
        <v>1</v>
      </c>
      <c r="Z71" s="82">
        <v>1</v>
      </c>
      <c r="AA71" s="82">
        <v>1</v>
      </c>
      <c r="AB71" s="82">
        <v>1</v>
      </c>
      <c r="AC71" s="82">
        <v>1</v>
      </c>
      <c r="AD71" s="85" t="str">
        <f>IF(A71&lt;&gt;"",IF(D71="DIRECCIÓN_DE_TRANSFERENCIAS","280 0031",VLOOKUP(C71,NIVELES!$A$14:$B$105,2,0)),"")</f>
        <v>280 9999</v>
      </c>
      <c r="AE71" s="86" t="s">
        <v>322</v>
      </c>
      <c r="AF71" s="86" t="s">
        <v>369</v>
      </c>
      <c r="AG71" s="79" t="str">
        <f>+IF(AF71&lt;&gt;"",VLOOKUP(AF71,NIVELES!$A$666:$B$673,2,0),"")</f>
        <v>ADMINISTRACIÓN_CENTRAL</v>
      </c>
      <c r="AH71" s="78" t="s">
        <v>322</v>
      </c>
      <c r="AI71" s="79" t="str">
        <f>IF(AH71&lt;&gt;"",VLOOKUP(CONCATENATE(AG71,AH71),NIVELES!$B$676:$C$745,2,0),"")</f>
        <v>Administración De La Gestión Administrativa Financiera</v>
      </c>
      <c r="AJ71" s="78" t="s">
        <v>517</v>
      </c>
      <c r="AK71" s="79" t="str">
        <f>+IF(AJ71&lt;&gt;"",VLOOKUP(AJ71,NIVELES!$A$816:$B$892,2,0),"")</f>
        <v>NO APLICA</v>
      </c>
      <c r="AL71" s="78" t="s">
        <v>555</v>
      </c>
      <c r="AM71" s="78">
        <v>570201</v>
      </c>
      <c r="AN71" s="79" t="str">
        <f>IF(AM71&lt;&gt;"",+VLOOKUP(AM71,NIVELES!$A$1652:$B$2466,2,0),"")</f>
        <v>Seguros</v>
      </c>
      <c r="AO71" s="87">
        <v>500</v>
      </c>
      <c r="AP71" s="88">
        <v>41.67</v>
      </c>
      <c r="AQ71" s="88">
        <v>41.67</v>
      </c>
      <c r="AR71" s="88">
        <v>41.67</v>
      </c>
      <c r="AS71" s="88">
        <v>41.67</v>
      </c>
      <c r="AT71" s="88">
        <v>41.67</v>
      </c>
      <c r="AU71" s="88">
        <v>41.67</v>
      </c>
      <c r="AV71" s="88">
        <v>41.67</v>
      </c>
      <c r="AW71" s="88">
        <v>41.67</v>
      </c>
      <c r="AX71" s="88">
        <v>41.67</v>
      </c>
      <c r="AY71" s="88">
        <v>41.67</v>
      </c>
      <c r="AZ71" s="88">
        <v>41.67</v>
      </c>
      <c r="BA71" s="88">
        <v>41.63</v>
      </c>
      <c r="BB71" s="89">
        <f t="shared" si="1"/>
        <v>500.00000000000011</v>
      </c>
      <c r="BC71" s="90" t="str">
        <f t="shared" ref="BC71:BC134" si="8">IF(A71&lt;&gt;"",IF(AO71&lt;&gt;"",IF(AO71=BB71,"OK",AO71-BB71),IF(AND(AO71="",BB71=""),"",AO71-BB71))," ")</f>
        <v>OK</v>
      </c>
      <c r="BD71" s="91" t="str">
        <f t="shared" si="3"/>
        <v xml:space="preserve">                  </v>
      </c>
      <c r="BE71" s="92">
        <f t="shared" si="4"/>
        <v>12</v>
      </c>
    </row>
    <row r="72" spans="1:57" s="74" customFormat="1" ht="50.1" customHeight="1" x14ac:dyDescent="0.2">
      <c r="A72" s="78" t="s">
        <v>52</v>
      </c>
      <c r="B72" s="78" t="s">
        <v>53</v>
      </c>
      <c r="C72" s="78" t="s">
        <v>583</v>
      </c>
      <c r="D72" s="78" t="s">
        <v>562</v>
      </c>
      <c r="E72" s="79" t="str">
        <f>+IF(C72&lt;&gt;"",VLOOKUP(MID(C72,18,5),NIVELES!$A$133:$B$213,2,0),"")</f>
        <v>PICHINCHA</v>
      </c>
      <c r="F72" s="80" t="s">
        <v>70</v>
      </c>
      <c r="G72" s="81" t="str">
        <f>+IF(F72&lt;&gt;"",VLOOKUP(F72,NIVELES!$A$246:$C$464,3,0),"")</f>
        <v xml:space="preserve"> </v>
      </c>
      <c r="H72" s="82" t="s">
        <v>1023</v>
      </c>
      <c r="I72" s="78" t="s">
        <v>1788</v>
      </c>
      <c r="J72" s="78" t="s">
        <v>1789</v>
      </c>
      <c r="K72" s="78" t="s">
        <v>1790</v>
      </c>
      <c r="L72" s="78" t="s">
        <v>1791</v>
      </c>
      <c r="M72" s="78" t="s">
        <v>1791</v>
      </c>
      <c r="N72" s="78" t="s">
        <v>1791</v>
      </c>
      <c r="O72" s="78" t="s">
        <v>1899</v>
      </c>
      <c r="P72" s="82">
        <v>1</v>
      </c>
      <c r="Q72" s="78" t="s">
        <v>1900</v>
      </c>
      <c r="R72" s="82">
        <v>1</v>
      </c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5" t="str">
        <f>IF(A72&lt;&gt;"",IF(D72="DIRECCIÓN_DE_TRANSFERENCIAS","280 0031",VLOOKUP(C72,NIVELES!$A$14:$B$105,2,0)),"")</f>
        <v>280 9999</v>
      </c>
      <c r="AE72" s="86" t="s">
        <v>322</v>
      </c>
      <c r="AF72" s="86" t="s">
        <v>369</v>
      </c>
      <c r="AG72" s="79" t="str">
        <f>+IF(AF72&lt;&gt;"",VLOOKUP(AF72,NIVELES!$A$666:$B$673,2,0),"")</f>
        <v>ADMINISTRACIÓN_CENTRAL</v>
      </c>
      <c r="AH72" s="78" t="s">
        <v>322</v>
      </c>
      <c r="AI72" s="79" t="str">
        <f>IF(AH72&lt;&gt;"",VLOOKUP(CONCATENATE(AG72,AH72),NIVELES!$B$676:$C$745,2,0),"")</f>
        <v>Administración De La Gestión Administrativa Financiera</v>
      </c>
      <c r="AJ72" s="78" t="s">
        <v>517</v>
      </c>
      <c r="AK72" s="79" t="str">
        <f>+IF(AJ72&lt;&gt;"",VLOOKUP(AJ72,NIVELES!$A$816:$B$892,2,0),"")</f>
        <v>NO APLICA</v>
      </c>
      <c r="AL72" s="78" t="s">
        <v>555</v>
      </c>
      <c r="AM72" s="78">
        <v>570201</v>
      </c>
      <c r="AN72" s="79" t="str">
        <f>IF(AM72&lt;&gt;"",+VLOOKUP(AM72,NIVELES!$A$1652:$B$2466,2,0),"")</f>
        <v>Seguros</v>
      </c>
      <c r="AO72" s="87">
        <v>3000</v>
      </c>
      <c r="AP72" s="88">
        <v>3000</v>
      </c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9">
        <f t="shared" ref="BB72:BB135" si="9">SUBTOTAL(9,AP72:BA72)</f>
        <v>3000</v>
      </c>
      <c r="BC72" s="90" t="str">
        <f t="shared" si="8"/>
        <v>OK</v>
      </c>
      <c r="BD72" s="91" t="str">
        <f t="shared" ref="BD72:BD135" si="10">IF(A72&lt;&gt;"",IF(A72="","Escoger Nivel 0",)&amp;" "&amp;(IF(B72="","Escoger Nivel  1",)&amp;" "&amp;(IF(C72="","Escoger Nivel 2",)&amp;" "&amp;(IF(D72="","Escoger Nivel 3",)&amp;" "&amp;(IF(F72="","Escoger Cantón",)&amp;" "&amp;(IF(I72="","Escoger Obj. Estratégico Institucional N1",)&amp;" "&amp;(IF(J72="","Escoger Obj. Especifico N2",)&amp;" "&amp;(IF(K72="","Escoger Obj. Operativo N4",)&amp;" "&amp;(IF(L72=""," Llenar Modalidad de Servicio ",)&amp;""&amp;(IF(M72=""," Llenar Meta de Cobertura ",)&amp;" "&amp;(IF(N72="","Llenar Indicador",)&amp;" "&amp;(IF(O72="","Llenar Actividad PAPP",)&amp;" "&amp;(IF(P72="","Llenar Metas",)&amp;" "&amp;(IF(Q72="","Llenar Indicador",)&amp;" "&amp;(IF(AF72="","Escoger Nro. programa",)&amp;" "&amp;(IF(AH72="","Escoger Nro. Actividad e-Sigef",)&amp;" "&amp;(IF(AK72="","Escoger direccionamiento de gasto",)&amp;" "&amp;(IF(AL72="","Escoger Grupo de Gasto",)&amp;" "&amp;(IF(AM72="","Escoger Item Presupuestario",)&amp;" "&amp;(IF(AO72="","Llenar valor de actividad",))))))))))))))))))))," ")</f>
        <v xml:space="preserve">                  </v>
      </c>
      <c r="BE72" s="92">
        <f t="shared" si="4"/>
        <v>1</v>
      </c>
    </row>
    <row r="73" spans="1:57" s="74" customFormat="1" ht="50.1" customHeight="1" x14ac:dyDescent="0.2">
      <c r="A73" s="78" t="s">
        <v>52</v>
      </c>
      <c r="B73" s="78" t="s">
        <v>53</v>
      </c>
      <c r="C73" s="78" t="s">
        <v>583</v>
      </c>
      <c r="D73" s="78" t="s">
        <v>562</v>
      </c>
      <c r="E73" s="79" t="str">
        <f>+IF(C73&lt;&gt;"",VLOOKUP(MID(C73,18,5),NIVELES!$A$133:$B$213,2,0),"")</f>
        <v>PICHINCHA</v>
      </c>
      <c r="F73" s="80" t="s">
        <v>70</v>
      </c>
      <c r="G73" s="81" t="str">
        <f>+IF(F73&lt;&gt;"",VLOOKUP(F73,NIVELES!$A$246:$C$464,3,0),"")</f>
        <v xml:space="preserve"> </v>
      </c>
      <c r="H73" s="82" t="s">
        <v>1023</v>
      </c>
      <c r="I73" s="78" t="s">
        <v>1788</v>
      </c>
      <c r="J73" s="78" t="s">
        <v>1789</v>
      </c>
      <c r="K73" s="78" t="s">
        <v>1790</v>
      </c>
      <c r="L73" s="78" t="s">
        <v>1791</v>
      </c>
      <c r="M73" s="78" t="s">
        <v>1791</v>
      </c>
      <c r="N73" s="78" t="s">
        <v>1791</v>
      </c>
      <c r="O73" s="78" t="s">
        <v>1901</v>
      </c>
      <c r="P73" s="82">
        <v>1</v>
      </c>
      <c r="Q73" s="78" t="s">
        <v>1902</v>
      </c>
      <c r="R73" s="82">
        <v>1</v>
      </c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5" t="str">
        <f>IF(A73&lt;&gt;"",IF(D73="DIRECCIÓN_DE_TRANSFERENCIAS","280 0031",VLOOKUP(C73,NIVELES!$A$14:$B$105,2,0)),"")</f>
        <v>280 9999</v>
      </c>
      <c r="AE73" s="86" t="s">
        <v>322</v>
      </c>
      <c r="AF73" s="86" t="s">
        <v>369</v>
      </c>
      <c r="AG73" s="79" t="str">
        <f>+IF(AF73&lt;&gt;"",VLOOKUP(AF73,NIVELES!$A$666:$B$673,2,0),"")</f>
        <v>ADMINISTRACIÓN_CENTRAL</v>
      </c>
      <c r="AH73" s="78" t="s">
        <v>322</v>
      </c>
      <c r="AI73" s="79" t="str">
        <f>IF(AH73&lt;&gt;"",VLOOKUP(CONCATENATE(AG73,AH73),NIVELES!$B$676:$C$745,2,0),"")</f>
        <v>Administración De La Gestión Administrativa Financiera</v>
      </c>
      <c r="AJ73" s="78" t="s">
        <v>517</v>
      </c>
      <c r="AK73" s="79" t="str">
        <f>+IF(AJ73&lt;&gt;"",VLOOKUP(AJ73,NIVELES!$A$816:$B$892,2,0),"")</f>
        <v>NO APLICA</v>
      </c>
      <c r="AL73" s="78" t="s">
        <v>555</v>
      </c>
      <c r="AM73" s="78">
        <v>570201</v>
      </c>
      <c r="AN73" s="79" t="str">
        <f>IF(AM73&lt;&gt;"",+VLOOKUP(AM73,NIVELES!$A$1652:$B$2466,2,0),"")</f>
        <v>Seguros</v>
      </c>
      <c r="AO73" s="87">
        <v>5000</v>
      </c>
      <c r="AP73" s="88">
        <v>5000</v>
      </c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9">
        <f t="shared" si="9"/>
        <v>5000</v>
      </c>
      <c r="BC73" s="90" t="str">
        <f t="shared" si="8"/>
        <v>OK</v>
      </c>
      <c r="BD73" s="91" t="str">
        <f t="shared" si="10"/>
        <v xml:space="preserve">                  </v>
      </c>
      <c r="BE73" s="92">
        <f t="shared" ref="BE73:BE136" si="11">SUBTOTAL(9,R73:AC73)</f>
        <v>1</v>
      </c>
    </row>
    <row r="74" spans="1:57" s="74" customFormat="1" ht="50.1" customHeight="1" x14ac:dyDescent="0.2">
      <c r="A74" s="78" t="s">
        <v>52</v>
      </c>
      <c r="B74" s="78" t="s">
        <v>53</v>
      </c>
      <c r="C74" s="78" t="s">
        <v>583</v>
      </c>
      <c r="D74" s="78" t="s">
        <v>562</v>
      </c>
      <c r="E74" s="79" t="str">
        <f>+IF(C74&lt;&gt;"",VLOOKUP(MID(C74,18,5),NIVELES!$A$133:$B$213,2,0),"")</f>
        <v>PICHINCHA</v>
      </c>
      <c r="F74" s="80" t="s">
        <v>70</v>
      </c>
      <c r="G74" s="81" t="str">
        <f>+IF(F74&lt;&gt;"",VLOOKUP(F74,NIVELES!$A$246:$C$464,3,0),"")</f>
        <v xml:space="preserve"> </v>
      </c>
      <c r="H74" s="82" t="s">
        <v>1023</v>
      </c>
      <c r="I74" s="78" t="s">
        <v>1788</v>
      </c>
      <c r="J74" s="78" t="s">
        <v>1789</v>
      </c>
      <c r="K74" s="78" t="s">
        <v>1790</v>
      </c>
      <c r="L74" s="78" t="s">
        <v>1791</v>
      </c>
      <c r="M74" s="78" t="s">
        <v>1791</v>
      </c>
      <c r="N74" s="78" t="s">
        <v>1791</v>
      </c>
      <c r="O74" s="78" t="s">
        <v>1903</v>
      </c>
      <c r="P74" s="82">
        <v>1</v>
      </c>
      <c r="Q74" s="78" t="s">
        <v>1904</v>
      </c>
      <c r="R74" s="82">
        <v>1</v>
      </c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5" t="str">
        <f>IF(A74&lt;&gt;"",IF(D74="DIRECCIÓN_DE_TRANSFERENCIAS","280 0031",VLOOKUP(C74,NIVELES!$A$14:$B$105,2,0)),"")</f>
        <v>280 9999</v>
      </c>
      <c r="AE74" s="86" t="s">
        <v>322</v>
      </c>
      <c r="AF74" s="86" t="s">
        <v>369</v>
      </c>
      <c r="AG74" s="79" t="str">
        <f>+IF(AF74&lt;&gt;"",VLOOKUP(AF74,NIVELES!$A$666:$B$673,2,0),"")</f>
        <v>ADMINISTRACIÓN_CENTRAL</v>
      </c>
      <c r="AH74" s="78" t="s">
        <v>322</v>
      </c>
      <c r="AI74" s="79" t="str">
        <f>IF(AH74&lt;&gt;"",VLOOKUP(CONCATENATE(AG74,AH74),NIVELES!$B$676:$C$745,2,0),"")</f>
        <v>Administración De La Gestión Administrativa Financiera</v>
      </c>
      <c r="AJ74" s="78" t="s">
        <v>517</v>
      </c>
      <c r="AK74" s="79" t="str">
        <f>+IF(AJ74&lt;&gt;"",VLOOKUP(AJ74,NIVELES!$A$816:$B$892,2,0),"")</f>
        <v>NO APLICA</v>
      </c>
      <c r="AL74" s="78" t="s">
        <v>555</v>
      </c>
      <c r="AM74" s="78">
        <v>570201</v>
      </c>
      <c r="AN74" s="79" t="str">
        <f>IF(AM74&lt;&gt;"",+VLOOKUP(AM74,NIVELES!$A$1652:$B$2466,2,0),"")</f>
        <v>Seguros</v>
      </c>
      <c r="AO74" s="87">
        <v>500</v>
      </c>
      <c r="AP74" s="88">
        <v>500</v>
      </c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9">
        <f t="shared" si="9"/>
        <v>500</v>
      </c>
      <c r="BC74" s="90" t="str">
        <f t="shared" si="8"/>
        <v>OK</v>
      </c>
      <c r="BD74" s="91" t="str">
        <f t="shared" si="10"/>
        <v xml:space="preserve">                  </v>
      </c>
      <c r="BE74" s="92">
        <f t="shared" si="11"/>
        <v>1</v>
      </c>
    </row>
    <row r="75" spans="1:57" s="74" customFormat="1" ht="50.1" customHeight="1" x14ac:dyDescent="0.2">
      <c r="A75" s="78" t="s">
        <v>52</v>
      </c>
      <c r="B75" s="78" t="s">
        <v>53</v>
      </c>
      <c r="C75" s="78" t="s">
        <v>583</v>
      </c>
      <c r="D75" s="78" t="s">
        <v>562</v>
      </c>
      <c r="E75" s="79" t="str">
        <f>+IF(C75&lt;&gt;"",VLOOKUP(MID(C75,18,5),NIVELES!$A$133:$B$213,2,0),"")</f>
        <v>PICHINCHA</v>
      </c>
      <c r="F75" s="80" t="s">
        <v>70</v>
      </c>
      <c r="G75" s="81" t="str">
        <f>+IF(F75&lt;&gt;"",VLOOKUP(F75,NIVELES!$A$246:$C$464,3,0),"")</f>
        <v xml:space="preserve"> </v>
      </c>
      <c r="H75" s="82" t="s">
        <v>1023</v>
      </c>
      <c r="I75" s="78" t="s">
        <v>1788</v>
      </c>
      <c r="J75" s="78" t="s">
        <v>1789</v>
      </c>
      <c r="K75" s="78" t="s">
        <v>1790</v>
      </c>
      <c r="L75" s="78" t="s">
        <v>1791</v>
      </c>
      <c r="M75" s="78" t="s">
        <v>1791</v>
      </c>
      <c r="N75" s="78" t="s">
        <v>1791</v>
      </c>
      <c r="O75" s="78" t="s">
        <v>1905</v>
      </c>
      <c r="P75" s="82">
        <v>12</v>
      </c>
      <c r="Q75" s="78" t="s">
        <v>1900</v>
      </c>
      <c r="R75" s="82">
        <v>1</v>
      </c>
      <c r="S75" s="82">
        <v>1</v>
      </c>
      <c r="T75" s="82">
        <v>1</v>
      </c>
      <c r="U75" s="82">
        <v>1</v>
      </c>
      <c r="V75" s="82">
        <v>1</v>
      </c>
      <c r="W75" s="82">
        <v>1</v>
      </c>
      <c r="X75" s="82">
        <v>1</v>
      </c>
      <c r="Y75" s="82">
        <v>1</v>
      </c>
      <c r="Z75" s="82">
        <v>1</v>
      </c>
      <c r="AA75" s="82">
        <v>1</v>
      </c>
      <c r="AB75" s="82">
        <v>1</v>
      </c>
      <c r="AC75" s="82">
        <v>1</v>
      </c>
      <c r="AD75" s="85" t="str">
        <f>IF(A75&lt;&gt;"",IF(D75="DIRECCIÓN_DE_TRANSFERENCIAS","280 0031",VLOOKUP(C75,NIVELES!$A$14:$B$105,2,0)),"")</f>
        <v>280 9999</v>
      </c>
      <c r="AE75" s="86" t="s">
        <v>322</v>
      </c>
      <c r="AF75" s="86" t="s">
        <v>369</v>
      </c>
      <c r="AG75" s="79" t="str">
        <f>+IF(AF75&lt;&gt;"",VLOOKUP(AF75,NIVELES!$A$666:$B$673,2,0),"")</f>
        <v>ADMINISTRACIÓN_CENTRAL</v>
      </c>
      <c r="AH75" s="78" t="s">
        <v>322</v>
      </c>
      <c r="AI75" s="79" t="str">
        <f>IF(AH75&lt;&gt;"",VLOOKUP(CONCATENATE(AG75,AH75),NIVELES!$B$676:$C$745,2,0),"")</f>
        <v>Administración De La Gestión Administrativa Financiera</v>
      </c>
      <c r="AJ75" s="78" t="s">
        <v>517</v>
      </c>
      <c r="AK75" s="79" t="str">
        <f>+IF(AJ75&lt;&gt;"",VLOOKUP(AJ75,NIVELES!$A$816:$B$892,2,0),"")</f>
        <v>NO APLICA</v>
      </c>
      <c r="AL75" s="78" t="s">
        <v>555</v>
      </c>
      <c r="AM75" s="78">
        <v>570201</v>
      </c>
      <c r="AN75" s="79" t="str">
        <f>IF(AM75&lt;&gt;"",+VLOOKUP(AM75,NIVELES!$A$1652:$B$2466,2,0),"")</f>
        <v>Seguros</v>
      </c>
      <c r="AO75" s="87">
        <v>7500</v>
      </c>
      <c r="AP75" s="88">
        <v>7500</v>
      </c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9">
        <f t="shared" si="9"/>
        <v>7500</v>
      </c>
      <c r="BC75" s="90" t="str">
        <f t="shared" si="8"/>
        <v>OK</v>
      </c>
      <c r="BD75" s="91" t="str">
        <f t="shared" si="10"/>
        <v xml:space="preserve">                  </v>
      </c>
      <c r="BE75" s="92">
        <f t="shared" si="11"/>
        <v>12</v>
      </c>
    </row>
    <row r="76" spans="1:57" s="74" customFormat="1" ht="50.1" customHeight="1" x14ac:dyDescent="0.2">
      <c r="A76" s="78" t="s">
        <v>52</v>
      </c>
      <c r="B76" s="78" t="s">
        <v>53</v>
      </c>
      <c r="C76" s="78" t="s">
        <v>583</v>
      </c>
      <c r="D76" s="78" t="s">
        <v>562</v>
      </c>
      <c r="E76" s="79" t="str">
        <f>+IF(C76&lt;&gt;"",VLOOKUP(MID(C76,18,5),NIVELES!$A$133:$B$213,2,0),"")</f>
        <v>PICHINCHA</v>
      </c>
      <c r="F76" s="80" t="s">
        <v>70</v>
      </c>
      <c r="G76" s="81" t="str">
        <f>+IF(F76&lt;&gt;"",VLOOKUP(F76,NIVELES!$A$246:$C$464,3,0),"")</f>
        <v xml:space="preserve"> </v>
      </c>
      <c r="H76" s="82" t="s">
        <v>1023</v>
      </c>
      <c r="I76" s="78" t="s">
        <v>1788</v>
      </c>
      <c r="J76" s="78" t="s">
        <v>1789</v>
      </c>
      <c r="K76" s="78" t="s">
        <v>1790</v>
      </c>
      <c r="L76" s="78" t="s">
        <v>1791</v>
      </c>
      <c r="M76" s="78" t="s">
        <v>1791</v>
      </c>
      <c r="N76" s="78" t="s">
        <v>1791</v>
      </c>
      <c r="O76" s="78" t="s">
        <v>1906</v>
      </c>
      <c r="P76" s="82">
        <v>12</v>
      </c>
      <c r="Q76" s="78" t="s">
        <v>1907</v>
      </c>
      <c r="R76" s="82">
        <v>1</v>
      </c>
      <c r="S76" s="82">
        <v>1</v>
      </c>
      <c r="T76" s="82">
        <v>1</v>
      </c>
      <c r="U76" s="82">
        <v>1</v>
      </c>
      <c r="V76" s="82">
        <v>1</v>
      </c>
      <c r="W76" s="82">
        <v>1</v>
      </c>
      <c r="X76" s="82">
        <v>1</v>
      </c>
      <c r="Y76" s="82">
        <v>1</v>
      </c>
      <c r="Z76" s="82">
        <v>1</v>
      </c>
      <c r="AA76" s="82">
        <v>1</v>
      </c>
      <c r="AB76" s="82">
        <v>1</v>
      </c>
      <c r="AC76" s="82">
        <v>1</v>
      </c>
      <c r="AD76" s="85" t="str">
        <f>IF(A76&lt;&gt;"",IF(D76="DIRECCIÓN_DE_TRANSFERENCIAS","280 0031",VLOOKUP(C76,NIVELES!$A$14:$B$105,2,0)),"")</f>
        <v>280 9999</v>
      </c>
      <c r="AE76" s="86" t="s">
        <v>322</v>
      </c>
      <c r="AF76" s="86" t="s">
        <v>369</v>
      </c>
      <c r="AG76" s="79" t="str">
        <f>+IF(AF76&lt;&gt;"",VLOOKUP(AF76,NIVELES!$A$666:$B$673,2,0),"")</f>
        <v>ADMINISTRACIÓN_CENTRAL</v>
      </c>
      <c r="AH76" s="78" t="s">
        <v>322</v>
      </c>
      <c r="AI76" s="79" t="str">
        <f>IF(AH76&lt;&gt;"",VLOOKUP(CONCATENATE(AG76,AH76),NIVELES!$B$676:$C$745,2,0),"")</f>
        <v>Administración De La Gestión Administrativa Financiera</v>
      </c>
      <c r="AJ76" s="78" t="s">
        <v>517</v>
      </c>
      <c r="AK76" s="79" t="str">
        <f>+IF(AJ76&lt;&gt;"",VLOOKUP(AJ76,NIVELES!$A$816:$B$892,2,0),"")</f>
        <v>NO APLICA</v>
      </c>
      <c r="AL76" s="78" t="s">
        <v>555</v>
      </c>
      <c r="AM76" s="78">
        <v>570201</v>
      </c>
      <c r="AN76" s="79" t="str">
        <f>IF(AM76&lt;&gt;"",+VLOOKUP(AM76,NIVELES!$A$1652:$B$2466,2,0),"")</f>
        <v>Seguros</v>
      </c>
      <c r="AO76" s="87">
        <v>4000</v>
      </c>
      <c r="AP76" s="88">
        <v>4000</v>
      </c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9">
        <f t="shared" si="9"/>
        <v>4000</v>
      </c>
      <c r="BC76" s="90" t="str">
        <f t="shared" si="8"/>
        <v>OK</v>
      </c>
      <c r="BD76" s="91" t="str">
        <f t="shared" si="10"/>
        <v xml:space="preserve">                  </v>
      </c>
      <c r="BE76" s="92">
        <f t="shared" si="11"/>
        <v>12</v>
      </c>
    </row>
    <row r="77" spans="1:57" s="74" customFormat="1" ht="50.1" customHeight="1" x14ac:dyDescent="0.2">
      <c r="A77" s="78" t="s">
        <v>52</v>
      </c>
      <c r="B77" s="78" t="s">
        <v>53</v>
      </c>
      <c r="C77" s="78" t="s">
        <v>583</v>
      </c>
      <c r="D77" s="78" t="s">
        <v>562</v>
      </c>
      <c r="E77" s="79" t="str">
        <f>+IF(C77&lt;&gt;"",VLOOKUP(MID(C77,18,5),NIVELES!$A$133:$B$213,2,0),"")</f>
        <v>PICHINCHA</v>
      </c>
      <c r="F77" s="80" t="s">
        <v>70</v>
      </c>
      <c r="G77" s="81" t="str">
        <f>+IF(F77&lt;&gt;"",VLOOKUP(F77,NIVELES!$A$246:$C$464,3,0),"")</f>
        <v xml:space="preserve"> </v>
      </c>
      <c r="H77" s="82" t="s">
        <v>1023</v>
      </c>
      <c r="I77" s="78" t="s">
        <v>1788</v>
      </c>
      <c r="J77" s="78" t="s">
        <v>1789</v>
      </c>
      <c r="K77" s="78" t="s">
        <v>1790</v>
      </c>
      <c r="L77" s="78" t="s">
        <v>1791</v>
      </c>
      <c r="M77" s="78" t="s">
        <v>1791</v>
      </c>
      <c r="N77" s="78" t="s">
        <v>1791</v>
      </c>
      <c r="O77" s="78" t="s">
        <v>1908</v>
      </c>
      <c r="P77" s="82">
        <v>12</v>
      </c>
      <c r="Q77" s="78" t="s">
        <v>1909</v>
      </c>
      <c r="R77" s="82">
        <v>1</v>
      </c>
      <c r="S77" s="82">
        <v>1</v>
      </c>
      <c r="T77" s="82">
        <v>1</v>
      </c>
      <c r="U77" s="82">
        <v>1</v>
      </c>
      <c r="V77" s="82">
        <v>1</v>
      </c>
      <c r="W77" s="82">
        <v>1</v>
      </c>
      <c r="X77" s="82">
        <v>1</v>
      </c>
      <c r="Y77" s="82">
        <v>1</v>
      </c>
      <c r="Z77" s="82">
        <v>1</v>
      </c>
      <c r="AA77" s="82">
        <v>1</v>
      </c>
      <c r="AB77" s="82">
        <v>1</v>
      </c>
      <c r="AC77" s="82">
        <v>1</v>
      </c>
      <c r="AD77" s="85" t="str">
        <f>IF(A77&lt;&gt;"",IF(D77="DIRECCIÓN_DE_TRANSFERENCIAS","280 0031",VLOOKUP(C77,NIVELES!$A$14:$B$105,2,0)),"")</f>
        <v>280 9999</v>
      </c>
      <c r="AE77" s="86" t="s">
        <v>322</v>
      </c>
      <c r="AF77" s="86" t="s">
        <v>369</v>
      </c>
      <c r="AG77" s="79" t="str">
        <f>+IF(AF77&lt;&gt;"",VLOOKUP(AF77,NIVELES!$A$666:$B$673,2,0),"")</f>
        <v>ADMINISTRACIÓN_CENTRAL</v>
      </c>
      <c r="AH77" s="78" t="s">
        <v>322</v>
      </c>
      <c r="AI77" s="79" t="str">
        <f>IF(AH77&lt;&gt;"",VLOOKUP(CONCATENATE(AG77,AH77),NIVELES!$B$676:$C$745,2,0),"")</f>
        <v>Administración De La Gestión Administrativa Financiera</v>
      </c>
      <c r="AJ77" s="78" t="s">
        <v>517</v>
      </c>
      <c r="AK77" s="79" t="str">
        <f>+IF(AJ77&lt;&gt;"",VLOOKUP(AJ77,NIVELES!$A$816:$B$892,2,0),"")</f>
        <v>NO APLICA</v>
      </c>
      <c r="AL77" s="78" t="s">
        <v>555</v>
      </c>
      <c r="AM77" s="78">
        <v>570201</v>
      </c>
      <c r="AN77" s="79" t="str">
        <f>IF(AM77&lt;&gt;"",+VLOOKUP(AM77,NIVELES!$A$1652:$B$2466,2,0),"")</f>
        <v>Seguros</v>
      </c>
      <c r="AO77" s="87">
        <v>2000</v>
      </c>
      <c r="AP77" s="88">
        <v>2000</v>
      </c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9">
        <f t="shared" si="9"/>
        <v>2000</v>
      </c>
      <c r="BC77" s="90" t="str">
        <f t="shared" si="8"/>
        <v>OK</v>
      </c>
      <c r="BD77" s="91" t="str">
        <f t="shared" si="10"/>
        <v xml:space="preserve">                  </v>
      </c>
      <c r="BE77" s="92">
        <f t="shared" si="11"/>
        <v>12</v>
      </c>
    </row>
    <row r="78" spans="1:57" s="74" customFormat="1" ht="50.1" customHeight="1" x14ac:dyDescent="0.2">
      <c r="A78" s="78" t="s">
        <v>52</v>
      </c>
      <c r="B78" s="78" t="s">
        <v>53</v>
      </c>
      <c r="C78" s="78" t="s">
        <v>583</v>
      </c>
      <c r="D78" s="78" t="s">
        <v>562</v>
      </c>
      <c r="E78" s="79" t="str">
        <f>+IF(C78&lt;&gt;"",VLOOKUP(MID(C78,18,5),NIVELES!$A$133:$B$213,2,0),"")</f>
        <v>PICHINCHA</v>
      </c>
      <c r="F78" s="80" t="s">
        <v>70</v>
      </c>
      <c r="G78" s="81" t="str">
        <f>+IF(F78&lt;&gt;"",VLOOKUP(F78,NIVELES!$A$246:$C$464,3,0),"")</f>
        <v xml:space="preserve"> </v>
      </c>
      <c r="H78" s="82" t="s">
        <v>1023</v>
      </c>
      <c r="I78" s="78" t="s">
        <v>1788</v>
      </c>
      <c r="J78" s="78" t="s">
        <v>1789</v>
      </c>
      <c r="K78" s="78" t="s">
        <v>1790</v>
      </c>
      <c r="L78" s="78" t="s">
        <v>1791</v>
      </c>
      <c r="M78" s="78" t="s">
        <v>1791</v>
      </c>
      <c r="N78" s="78" t="s">
        <v>1791</v>
      </c>
      <c r="O78" s="78" t="s">
        <v>1910</v>
      </c>
      <c r="P78" s="82">
        <v>12</v>
      </c>
      <c r="Q78" s="78" t="s">
        <v>1911</v>
      </c>
      <c r="R78" s="82">
        <v>1</v>
      </c>
      <c r="S78" s="82">
        <v>1</v>
      </c>
      <c r="T78" s="82">
        <v>1</v>
      </c>
      <c r="U78" s="82">
        <v>1</v>
      </c>
      <c r="V78" s="82">
        <v>1</v>
      </c>
      <c r="W78" s="82">
        <v>1</v>
      </c>
      <c r="X78" s="82">
        <v>1</v>
      </c>
      <c r="Y78" s="82">
        <v>1</v>
      </c>
      <c r="Z78" s="82">
        <v>1</v>
      </c>
      <c r="AA78" s="82">
        <v>1</v>
      </c>
      <c r="AB78" s="82">
        <v>1</v>
      </c>
      <c r="AC78" s="82">
        <v>1</v>
      </c>
      <c r="AD78" s="85" t="str">
        <f>IF(A78&lt;&gt;"",IF(D78="DIRECCIÓN_DE_TRANSFERENCIAS","280 0031",VLOOKUP(C78,NIVELES!$A$14:$B$105,2,0)),"")</f>
        <v>280 9999</v>
      </c>
      <c r="AE78" s="86" t="s">
        <v>322</v>
      </c>
      <c r="AF78" s="86" t="s">
        <v>369</v>
      </c>
      <c r="AG78" s="79" t="str">
        <f>+IF(AF78&lt;&gt;"",VLOOKUP(AF78,NIVELES!$A$666:$B$673,2,0),"")</f>
        <v>ADMINISTRACIÓN_CENTRAL</v>
      </c>
      <c r="AH78" s="78" t="s">
        <v>322</v>
      </c>
      <c r="AI78" s="79" t="str">
        <f>IF(AH78&lt;&gt;"",VLOOKUP(CONCATENATE(AG78,AH78),NIVELES!$B$676:$C$745,2,0),"")</f>
        <v>Administración De La Gestión Administrativa Financiera</v>
      </c>
      <c r="AJ78" s="78" t="s">
        <v>517</v>
      </c>
      <c r="AK78" s="79" t="str">
        <f>+IF(AJ78&lt;&gt;"",VLOOKUP(AJ78,NIVELES!$A$816:$B$892,2,0),"")</f>
        <v>NO APLICA</v>
      </c>
      <c r="AL78" s="78" t="s">
        <v>555</v>
      </c>
      <c r="AM78" s="78">
        <v>570206</v>
      </c>
      <c r="AN78" s="79" t="str">
        <f>IF(AM78&lt;&gt;"",+VLOOKUP(AM78,NIVELES!$A$1652:$B$2466,2,0),"")</f>
        <v>Costas Judiciales, Trámites Notariales, Legalización de Documentos y Arreglos Extrajudiciales</v>
      </c>
      <c r="AO78" s="87">
        <v>22400</v>
      </c>
      <c r="AP78" s="88">
        <v>1866.66</v>
      </c>
      <c r="AQ78" s="88">
        <v>1866.66</v>
      </c>
      <c r="AR78" s="88">
        <v>1866.66</v>
      </c>
      <c r="AS78" s="88">
        <v>1866.66</v>
      </c>
      <c r="AT78" s="88">
        <v>1866.66</v>
      </c>
      <c r="AU78" s="88">
        <v>1866.66</v>
      </c>
      <c r="AV78" s="88">
        <v>1866.66</v>
      </c>
      <c r="AW78" s="88">
        <v>1866.66</v>
      </c>
      <c r="AX78" s="88">
        <v>1866.66</v>
      </c>
      <c r="AY78" s="88">
        <v>1866.66</v>
      </c>
      <c r="AZ78" s="88">
        <v>1866.66</v>
      </c>
      <c r="BA78" s="88">
        <v>1866.74</v>
      </c>
      <c r="BB78" s="89">
        <f t="shared" si="9"/>
        <v>22400.000000000004</v>
      </c>
      <c r="BC78" s="90" t="str">
        <f t="shared" si="8"/>
        <v>OK</v>
      </c>
      <c r="BD78" s="91" t="str">
        <f t="shared" si="10"/>
        <v xml:space="preserve">                  </v>
      </c>
      <c r="BE78" s="92">
        <f t="shared" si="11"/>
        <v>12</v>
      </c>
    </row>
    <row r="79" spans="1:57" s="74" customFormat="1" ht="50.1" customHeight="1" x14ac:dyDescent="0.2">
      <c r="A79" s="78" t="s">
        <v>52</v>
      </c>
      <c r="B79" s="78" t="s">
        <v>53</v>
      </c>
      <c r="C79" s="78" t="s">
        <v>583</v>
      </c>
      <c r="D79" s="78" t="s">
        <v>562</v>
      </c>
      <c r="E79" s="79" t="str">
        <f>+IF(C79&lt;&gt;"",VLOOKUP(MID(C79,18,5),NIVELES!$A$133:$B$213,2,0),"")</f>
        <v>PICHINCHA</v>
      </c>
      <c r="F79" s="80" t="s">
        <v>70</v>
      </c>
      <c r="G79" s="81" t="str">
        <f>+IF(F79&lt;&gt;"",VLOOKUP(F79,NIVELES!$A$246:$C$464,3,0),"")</f>
        <v xml:space="preserve"> </v>
      </c>
      <c r="H79" s="82" t="s">
        <v>1023</v>
      </c>
      <c r="I79" s="78" t="s">
        <v>1788</v>
      </c>
      <c r="J79" s="78" t="s">
        <v>1789</v>
      </c>
      <c r="K79" s="78" t="s">
        <v>1790</v>
      </c>
      <c r="L79" s="78" t="s">
        <v>1791</v>
      </c>
      <c r="M79" s="78" t="s">
        <v>1791</v>
      </c>
      <c r="N79" s="78" t="s">
        <v>1791</v>
      </c>
      <c r="O79" s="78" t="s">
        <v>1868</v>
      </c>
      <c r="P79" s="82">
        <v>12</v>
      </c>
      <c r="Q79" s="78" t="s">
        <v>1869</v>
      </c>
      <c r="R79" s="82">
        <v>1</v>
      </c>
      <c r="S79" s="82">
        <v>1</v>
      </c>
      <c r="T79" s="82">
        <v>1</v>
      </c>
      <c r="U79" s="82">
        <v>1</v>
      </c>
      <c r="V79" s="82">
        <v>1</v>
      </c>
      <c r="W79" s="82">
        <v>1</v>
      </c>
      <c r="X79" s="82">
        <v>1</v>
      </c>
      <c r="Y79" s="82">
        <v>1</v>
      </c>
      <c r="Z79" s="82">
        <v>1</v>
      </c>
      <c r="AA79" s="82">
        <v>1</v>
      </c>
      <c r="AB79" s="82">
        <v>1</v>
      </c>
      <c r="AC79" s="82">
        <v>1</v>
      </c>
      <c r="AD79" s="85" t="str">
        <f>IF(A79&lt;&gt;"",IF(D79="DIRECCIÓN_DE_TRANSFERENCIAS","280 0031",VLOOKUP(C79,NIVELES!$A$14:$B$105,2,0)),"")</f>
        <v>280 9999</v>
      </c>
      <c r="AE79" s="86" t="s">
        <v>322</v>
      </c>
      <c r="AF79" s="86" t="s">
        <v>369</v>
      </c>
      <c r="AG79" s="79" t="str">
        <f>+IF(AF79&lt;&gt;"",VLOOKUP(AF79,NIVELES!$A$666:$B$673,2,0),"")</f>
        <v>ADMINISTRACIÓN_CENTRAL</v>
      </c>
      <c r="AH79" s="78" t="s">
        <v>322</v>
      </c>
      <c r="AI79" s="79" t="str">
        <f>IF(AH79&lt;&gt;"",VLOOKUP(CONCATENATE(AG79,AH79),NIVELES!$B$676:$C$745,2,0),"")</f>
        <v>Administración De La Gestión Administrativa Financiera</v>
      </c>
      <c r="AJ79" s="78" t="s">
        <v>517</v>
      </c>
      <c r="AK79" s="79" t="str">
        <f>+IF(AJ79&lt;&gt;"",VLOOKUP(AJ79,NIVELES!$A$816:$B$892,2,0),"")</f>
        <v>NO APLICA</v>
      </c>
      <c r="AL79" s="78" t="s">
        <v>555</v>
      </c>
      <c r="AM79" s="78">
        <v>570206</v>
      </c>
      <c r="AN79" s="79" t="str">
        <f>IF(AM79&lt;&gt;"",+VLOOKUP(AM79,NIVELES!$A$1652:$B$2466,2,0),"")</f>
        <v>Costas Judiciales, Trámites Notariales, Legalización de Documentos y Arreglos Extrajudiciales</v>
      </c>
      <c r="AO79" s="87">
        <v>100</v>
      </c>
      <c r="AP79" s="88">
        <v>8.33</v>
      </c>
      <c r="AQ79" s="88">
        <v>8.33</v>
      </c>
      <c r="AR79" s="88">
        <v>8.33</v>
      </c>
      <c r="AS79" s="88">
        <v>8.33</v>
      </c>
      <c r="AT79" s="88">
        <v>8.33</v>
      </c>
      <c r="AU79" s="88">
        <v>8.33</v>
      </c>
      <c r="AV79" s="88">
        <v>8.33</v>
      </c>
      <c r="AW79" s="88">
        <v>8.33</v>
      </c>
      <c r="AX79" s="88">
        <v>8.33</v>
      </c>
      <c r="AY79" s="88">
        <v>8.33</v>
      </c>
      <c r="AZ79" s="88">
        <v>8.33</v>
      </c>
      <c r="BA79" s="88">
        <v>8.3699999999999992</v>
      </c>
      <c r="BB79" s="89">
        <f t="shared" si="9"/>
        <v>100</v>
      </c>
      <c r="BC79" s="90" t="str">
        <f t="shared" si="8"/>
        <v>OK</v>
      </c>
      <c r="BD79" s="91" t="str">
        <f t="shared" si="10"/>
        <v xml:space="preserve">                  </v>
      </c>
      <c r="BE79" s="92">
        <f t="shared" si="11"/>
        <v>12</v>
      </c>
    </row>
    <row r="80" spans="1:57" s="74" customFormat="1" ht="50.1" customHeight="1" x14ac:dyDescent="0.2">
      <c r="A80" s="78" t="s">
        <v>52</v>
      </c>
      <c r="B80" s="78" t="s">
        <v>53</v>
      </c>
      <c r="C80" s="78" t="s">
        <v>583</v>
      </c>
      <c r="D80" s="78" t="s">
        <v>562</v>
      </c>
      <c r="E80" s="79" t="str">
        <f>+IF(C80&lt;&gt;"",VLOOKUP(MID(C80,18,5),NIVELES!$A$133:$B$213,2,0),"")</f>
        <v>PICHINCHA</v>
      </c>
      <c r="F80" s="80" t="s">
        <v>70</v>
      </c>
      <c r="G80" s="81" t="str">
        <f>+IF(F80&lt;&gt;"",VLOOKUP(F80,NIVELES!$A$246:$C$464,3,0),"")</f>
        <v xml:space="preserve"> </v>
      </c>
      <c r="H80" s="82" t="s">
        <v>1023</v>
      </c>
      <c r="I80" s="78" t="s">
        <v>1788</v>
      </c>
      <c r="J80" s="78" t="s">
        <v>1789</v>
      </c>
      <c r="K80" s="78" t="s">
        <v>1790</v>
      </c>
      <c r="L80" s="78" t="s">
        <v>1791</v>
      </c>
      <c r="M80" s="78" t="s">
        <v>1791</v>
      </c>
      <c r="N80" s="78" t="s">
        <v>1791</v>
      </c>
      <c r="O80" s="78" t="s">
        <v>1912</v>
      </c>
      <c r="P80" s="82">
        <v>6</v>
      </c>
      <c r="Q80" s="78" t="s">
        <v>1797</v>
      </c>
      <c r="R80" s="82"/>
      <c r="S80" s="82"/>
      <c r="T80" s="82">
        <v>1</v>
      </c>
      <c r="U80" s="82">
        <v>1</v>
      </c>
      <c r="V80" s="82">
        <v>1</v>
      </c>
      <c r="W80" s="82">
        <v>1</v>
      </c>
      <c r="X80" s="82">
        <v>1</v>
      </c>
      <c r="Y80" s="82">
        <v>1</v>
      </c>
      <c r="Z80" s="82"/>
      <c r="AA80" s="82"/>
      <c r="AB80" s="82"/>
      <c r="AC80" s="82"/>
      <c r="AD80" s="85" t="str">
        <f>IF(A80&lt;&gt;"",IF(D80="DIRECCIÓN_DE_TRANSFERENCIAS","280 0031",VLOOKUP(C80,NIVELES!$A$14:$B$105,2,0)),"")</f>
        <v>280 9999</v>
      </c>
      <c r="AE80" s="86" t="s">
        <v>322</v>
      </c>
      <c r="AF80" s="86" t="s">
        <v>369</v>
      </c>
      <c r="AG80" s="79" t="str">
        <f>+IF(AF80&lt;&gt;"",VLOOKUP(AF80,NIVELES!$A$666:$B$673,2,0),"")</f>
        <v>ADMINISTRACIÓN_CENTRAL</v>
      </c>
      <c r="AH80" s="78" t="s">
        <v>322</v>
      </c>
      <c r="AI80" s="79" t="str">
        <f>IF(AH80&lt;&gt;"",VLOOKUP(CONCATENATE(AG80,AH80),NIVELES!$B$676:$C$745,2,0),"")</f>
        <v>Administración De La Gestión Administrativa Financiera</v>
      </c>
      <c r="AJ80" s="78" t="s">
        <v>517</v>
      </c>
      <c r="AK80" s="79" t="str">
        <f>+IF(AJ80&lt;&gt;"",VLOOKUP(AJ80,NIVELES!$A$816:$B$892,2,0),"")</f>
        <v>NO APLICA</v>
      </c>
      <c r="AL80" s="78" t="s">
        <v>554</v>
      </c>
      <c r="AM80" s="78">
        <v>530105</v>
      </c>
      <c r="AN80" s="79" t="str">
        <f>IF(AM80&lt;&gt;"",+VLOOKUP(AM80,NIVELES!$A$1652:$B$2466,2,0),"")</f>
        <v>Telecomunicaciones</v>
      </c>
      <c r="AO80" s="87">
        <v>9500</v>
      </c>
      <c r="AP80" s="88"/>
      <c r="AQ80" s="88"/>
      <c r="AR80" s="88">
        <v>1583.33</v>
      </c>
      <c r="AS80" s="88">
        <v>1583.33</v>
      </c>
      <c r="AT80" s="88">
        <v>1583.33</v>
      </c>
      <c r="AU80" s="88">
        <v>1583.33</v>
      </c>
      <c r="AV80" s="88">
        <v>1583.33</v>
      </c>
      <c r="AW80" s="88">
        <v>1583.35</v>
      </c>
      <c r="AX80" s="88"/>
      <c r="AY80" s="88"/>
      <c r="AZ80" s="88"/>
      <c r="BA80" s="88"/>
      <c r="BB80" s="89">
        <f t="shared" si="9"/>
        <v>9500</v>
      </c>
      <c r="BC80" s="90" t="str">
        <f t="shared" si="8"/>
        <v>OK</v>
      </c>
      <c r="BD80" s="91" t="str">
        <f t="shared" si="10"/>
        <v xml:space="preserve">                  </v>
      </c>
      <c r="BE80" s="92">
        <f t="shared" si="11"/>
        <v>6</v>
      </c>
    </row>
    <row r="81" spans="1:57" s="74" customFormat="1" ht="50.1" customHeight="1" x14ac:dyDescent="0.2">
      <c r="A81" s="78" t="s">
        <v>52</v>
      </c>
      <c r="B81" s="78" t="s">
        <v>53</v>
      </c>
      <c r="C81" s="78" t="s">
        <v>583</v>
      </c>
      <c r="D81" s="78" t="s">
        <v>562</v>
      </c>
      <c r="E81" s="79" t="str">
        <f>+IF(C81&lt;&gt;"",VLOOKUP(MID(C81,18,5),NIVELES!$A$133:$B$213,2,0),"")</f>
        <v>PICHINCHA</v>
      </c>
      <c r="F81" s="80" t="s">
        <v>70</v>
      </c>
      <c r="G81" s="81" t="str">
        <f>+IF(F81&lt;&gt;"",VLOOKUP(F81,NIVELES!$A$246:$C$464,3,0),"")</f>
        <v xml:space="preserve"> </v>
      </c>
      <c r="H81" s="82" t="s">
        <v>1023</v>
      </c>
      <c r="I81" s="78" t="s">
        <v>1788</v>
      </c>
      <c r="J81" s="78" t="s">
        <v>1789</v>
      </c>
      <c r="K81" s="78" t="s">
        <v>1790</v>
      </c>
      <c r="L81" s="78" t="s">
        <v>1791</v>
      </c>
      <c r="M81" s="78" t="s">
        <v>1791</v>
      </c>
      <c r="N81" s="78" t="s">
        <v>1791</v>
      </c>
      <c r="O81" s="78" t="s">
        <v>1840</v>
      </c>
      <c r="P81" s="82">
        <v>1</v>
      </c>
      <c r="Q81" s="78" t="s">
        <v>1841</v>
      </c>
      <c r="R81" s="82">
        <v>1</v>
      </c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5" t="str">
        <f>IF(A81&lt;&gt;"",IF(D81="DIRECCIÓN_DE_TRANSFERENCIAS","280 0031",VLOOKUP(C81,NIVELES!$A$14:$B$105,2,0)),"")</f>
        <v>280 9999</v>
      </c>
      <c r="AE81" s="86" t="s">
        <v>322</v>
      </c>
      <c r="AF81" s="86" t="s">
        <v>369</v>
      </c>
      <c r="AG81" s="79" t="str">
        <f>+IF(AF81&lt;&gt;"",VLOOKUP(AF81,NIVELES!$A$666:$B$673,2,0),"")</f>
        <v>ADMINISTRACIÓN_CENTRAL</v>
      </c>
      <c r="AH81" s="78" t="s">
        <v>322</v>
      </c>
      <c r="AI81" s="79" t="str">
        <f>IF(AH81&lt;&gt;"",VLOOKUP(CONCATENATE(AG81,AH81),NIVELES!$B$676:$C$745,2,0),"")</f>
        <v>Administración De La Gestión Administrativa Financiera</v>
      </c>
      <c r="AJ81" s="78" t="s">
        <v>517</v>
      </c>
      <c r="AK81" s="79" t="str">
        <f>+IF(AJ81&lt;&gt;"",VLOOKUP(AJ81,NIVELES!$A$816:$B$892,2,0),"")</f>
        <v>NO APLICA</v>
      </c>
      <c r="AL81" s="78" t="s">
        <v>554</v>
      </c>
      <c r="AM81" s="78">
        <v>530405</v>
      </c>
      <c r="AN81" s="79" t="str">
        <f>IF(AM81&lt;&gt;"",+VLOOKUP(AM81,NIVELES!$A$1652:$B$2466,2,0),"")</f>
        <v>Vehículos (Mantenimiento y Reparación)</v>
      </c>
      <c r="AO81" s="87">
        <v>19530.28</v>
      </c>
      <c r="AP81" s="88">
        <v>19530.28</v>
      </c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9">
        <f t="shared" si="9"/>
        <v>19530.28</v>
      </c>
      <c r="BC81" s="90" t="str">
        <f t="shared" si="8"/>
        <v>OK</v>
      </c>
      <c r="BD81" s="91" t="str">
        <f t="shared" si="10"/>
        <v xml:space="preserve">                  </v>
      </c>
      <c r="BE81" s="92">
        <f t="shared" si="11"/>
        <v>1</v>
      </c>
    </row>
    <row r="82" spans="1:57" s="74" customFormat="1" ht="50.1" customHeight="1" x14ac:dyDescent="0.2">
      <c r="A82" s="78" t="s">
        <v>52</v>
      </c>
      <c r="B82" s="78" t="s">
        <v>53</v>
      </c>
      <c r="C82" s="78" t="s">
        <v>583</v>
      </c>
      <c r="D82" s="78" t="s">
        <v>562</v>
      </c>
      <c r="E82" s="79" t="str">
        <f>+IF(C82&lt;&gt;"",VLOOKUP(MID(C82,18,5),NIVELES!$A$133:$B$213,2,0),"")</f>
        <v>PICHINCHA</v>
      </c>
      <c r="F82" s="80" t="s">
        <v>70</v>
      </c>
      <c r="G82" s="81" t="str">
        <f>+IF(F82&lt;&gt;"",VLOOKUP(F82,NIVELES!$A$246:$C$464,3,0),"")</f>
        <v xml:space="preserve"> </v>
      </c>
      <c r="H82" s="82" t="s">
        <v>1023</v>
      </c>
      <c r="I82" s="78" t="s">
        <v>1788</v>
      </c>
      <c r="J82" s="78" t="s">
        <v>1789</v>
      </c>
      <c r="K82" s="78" t="s">
        <v>1790</v>
      </c>
      <c r="L82" s="78" t="s">
        <v>1791</v>
      </c>
      <c r="M82" s="78" t="s">
        <v>1791</v>
      </c>
      <c r="N82" s="78" t="s">
        <v>1791</v>
      </c>
      <c r="O82" s="78" t="s">
        <v>1842</v>
      </c>
      <c r="P82" s="82">
        <v>10</v>
      </c>
      <c r="Q82" s="78" t="s">
        <v>1841</v>
      </c>
      <c r="R82" s="82"/>
      <c r="S82" s="82">
        <v>1</v>
      </c>
      <c r="T82" s="82">
        <v>1</v>
      </c>
      <c r="U82" s="82">
        <v>1</v>
      </c>
      <c r="V82" s="82">
        <v>1</v>
      </c>
      <c r="W82" s="82">
        <v>1</v>
      </c>
      <c r="X82" s="82">
        <v>1</v>
      </c>
      <c r="Y82" s="82">
        <v>1</v>
      </c>
      <c r="Z82" s="82">
        <v>1</v>
      </c>
      <c r="AA82" s="82">
        <v>1</v>
      </c>
      <c r="AB82" s="82">
        <v>1</v>
      </c>
      <c r="AC82" s="82"/>
      <c r="AD82" s="85" t="str">
        <f>IF(A82&lt;&gt;"",IF(D82="DIRECCIÓN_DE_TRANSFERENCIAS","280 0031",VLOOKUP(C82,NIVELES!$A$14:$B$105,2,0)),"")</f>
        <v>280 9999</v>
      </c>
      <c r="AE82" s="86" t="s">
        <v>322</v>
      </c>
      <c r="AF82" s="86" t="s">
        <v>369</v>
      </c>
      <c r="AG82" s="79" t="str">
        <f>+IF(AF82&lt;&gt;"",VLOOKUP(AF82,NIVELES!$A$666:$B$673,2,0),"")</f>
        <v>ADMINISTRACIÓN_CENTRAL</v>
      </c>
      <c r="AH82" s="78" t="s">
        <v>322</v>
      </c>
      <c r="AI82" s="79" t="str">
        <f>IF(AH82&lt;&gt;"",VLOOKUP(CONCATENATE(AG82,AH82),NIVELES!$B$676:$C$745,2,0),"")</f>
        <v>Administración De La Gestión Administrativa Financiera</v>
      </c>
      <c r="AJ82" s="78" t="s">
        <v>517</v>
      </c>
      <c r="AK82" s="79" t="str">
        <f>+IF(AJ82&lt;&gt;"",VLOOKUP(AJ82,NIVELES!$A$816:$B$892,2,0),"")</f>
        <v>NO APLICA</v>
      </c>
      <c r="AL82" s="78" t="s">
        <v>554</v>
      </c>
      <c r="AM82" s="78">
        <v>530405</v>
      </c>
      <c r="AN82" s="79" t="str">
        <f>IF(AM82&lt;&gt;"",+VLOOKUP(AM82,NIVELES!$A$1652:$B$2466,2,0),"")</f>
        <v>Vehículos (Mantenimiento y Reparación)</v>
      </c>
      <c r="AO82" s="87">
        <v>81818.179999999993</v>
      </c>
      <c r="AP82" s="88"/>
      <c r="AQ82" s="88">
        <v>8181.82</v>
      </c>
      <c r="AR82" s="88">
        <v>8181.82</v>
      </c>
      <c r="AS82" s="88">
        <v>8181.82</v>
      </c>
      <c r="AT82" s="88">
        <v>8181.82</v>
      </c>
      <c r="AU82" s="88">
        <v>8181.82</v>
      </c>
      <c r="AV82" s="88">
        <v>8181.82</v>
      </c>
      <c r="AW82" s="88">
        <v>8181.82</v>
      </c>
      <c r="AX82" s="88">
        <v>8181.82</v>
      </c>
      <c r="AY82" s="88">
        <v>8181.82</v>
      </c>
      <c r="AZ82" s="88">
        <v>8181.8</v>
      </c>
      <c r="BA82" s="88"/>
      <c r="BB82" s="89">
        <f t="shared" si="9"/>
        <v>81818.180000000008</v>
      </c>
      <c r="BC82" s="90" t="str">
        <f t="shared" si="8"/>
        <v>OK</v>
      </c>
      <c r="BD82" s="91" t="str">
        <f t="shared" si="10"/>
        <v xml:space="preserve">                  </v>
      </c>
      <c r="BE82" s="92">
        <f t="shared" si="11"/>
        <v>10</v>
      </c>
    </row>
    <row r="83" spans="1:57" s="74" customFormat="1" ht="50.1" customHeight="1" x14ac:dyDescent="0.2">
      <c r="A83" s="78" t="s">
        <v>52</v>
      </c>
      <c r="B83" s="78" t="s">
        <v>53</v>
      </c>
      <c r="C83" s="78" t="s">
        <v>583</v>
      </c>
      <c r="D83" s="78" t="s">
        <v>562</v>
      </c>
      <c r="E83" s="79" t="str">
        <f>+IF(C83&lt;&gt;"",VLOOKUP(MID(C83,18,5),NIVELES!$A$133:$B$213,2,0),"")</f>
        <v>PICHINCHA</v>
      </c>
      <c r="F83" s="80" t="s">
        <v>70</v>
      </c>
      <c r="G83" s="81" t="str">
        <f>+IF(F83&lt;&gt;"",VLOOKUP(F83,NIVELES!$A$246:$C$464,3,0),"")</f>
        <v xml:space="preserve"> </v>
      </c>
      <c r="H83" s="82" t="s">
        <v>1023</v>
      </c>
      <c r="I83" s="78" t="s">
        <v>1788</v>
      </c>
      <c r="J83" s="78" t="s">
        <v>1789</v>
      </c>
      <c r="K83" s="78" t="s">
        <v>1790</v>
      </c>
      <c r="L83" s="78" t="s">
        <v>1791</v>
      </c>
      <c r="M83" s="78" t="s">
        <v>1791</v>
      </c>
      <c r="N83" s="78" t="s">
        <v>1791</v>
      </c>
      <c r="O83" s="78" t="s">
        <v>1843</v>
      </c>
      <c r="P83" s="82">
        <v>1</v>
      </c>
      <c r="Q83" s="78" t="s">
        <v>1844</v>
      </c>
      <c r="R83" s="82"/>
      <c r="S83" s="82"/>
      <c r="T83" s="82"/>
      <c r="U83" s="82"/>
      <c r="V83" s="82"/>
      <c r="W83" s="82"/>
      <c r="X83" s="82">
        <v>1</v>
      </c>
      <c r="Y83" s="82"/>
      <c r="Z83" s="82"/>
      <c r="AA83" s="82"/>
      <c r="AB83" s="82"/>
      <c r="AC83" s="82"/>
      <c r="AD83" s="85" t="str">
        <f>IF(A83&lt;&gt;"",IF(D83="DIRECCIÓN_DE_TRANSFERENCIAS","280 0031",VLOOKUP(C83,NIVELES!$A$14:$B$105,2,0)),"")</f>
        <v>280 9999</v>
      </c>
      <c r="AE83" s="86" t="s">
        <v>322</v>
      </c>
      <c r="AF83" s="86" t="s">
        <v>369</v>
      </c>
      <c r="AG83" s="79" t="str">
        <f>+IF(AF83&lt;&gt;"",VLOOKUP(AF83,NIVELES!$A$666:$B$673,2,0),"")</f>
        <v>ADMINISTRACIÓN_CENTRAL</v>
      </c>
      <c r="AH83" s="78" t="s">
        <v>322</v>
      </c>
      <c r="AI83" s="79" t="str">
        <f>IF(AH83&lt;&gt;"",VLOOKUP(CONCATENATE(AG83,AH83),NIVELES!$B$676:$C$745,2,0),"")</f>
        <v>Administración De La Gestión Administrativa Financiera</v>
      </c>
      <c r="AJ83" s="78" t="s">
        <v>517</v>
      </c>
      <c r="AK83" s="79" t="str">
        <f>+IF(AJ83&lt;&gt;"",VLOOKUP(AJ83,NIVELES!$A$816:$B$892,2,0),"")</f>
        <v>NO APLICA</v>
      </c>
      <c r="AL83" s="78" t="s">
        <v>554</v>
      </c>
      <c r="AM83" s="78">
        <v>530405</v>
      </c>
      <c r="AN83" s="79" t="str">
        <f>IF(AM83&lt;&gt;"",+VLOOKUP(AM83,NIVELES!$A$1652:$B$2466,2,0),"")</f>
        <v>Vehículos (Mantenimiento y Reparación)</v>
      </c>
      <c r="AO83" s="87">
        <v>5000</v>
      </c>
      <c r="AP83" s="88"/>
      <c r="AQ83" s="88"/>
      <c r="AR83" s="88"/>
      <c r="AS83" s="88"/>
      <c r="AT83" s="88"/>
      <c r="AU83" s="88"/>
      <c r="AV83" s="88">
        <v>5000</v>
      </c>
      <c r="AW83" s="88"/>
      <c r="AX83" s="88"/>
      <c r="AY83" s="88"/>
      <c r="AZ83" s="88"/>
      <c r="BA83" s="88"/>
      <c r="BB83" s="89">
        <f t="shared" si="9"/>
        <v>5000</v>
      </c>
      <c r="BC83" s="90" t="str">
        <f t="shared" si="8"/>
        <v>OK</v>
      </c>
      <c r="BD83" s="91" t="str">
        <f t="shared" si="10"/>
        <v xml:space="preserve">                  </v>
      </c>
      <c r="BE83" s="92">
        <f t="shared" si="11"/>
        <v>1</v>
      </c>
    </row>
    <row r="84" spans="1:57" s="74" customFormat="1" ht="50.1" customHeight="1" x14ac:dyDescent="0.2">
      <c r="A84" s="78" t="s">
        <v>52</v>
      </c>
      <c r="B84" s="78" t="s">
        <v>53</v>
      </c>
      <c r="C84" s="78" t="s">
        <v>583</v>
      </c>
      <c r="D84" s="78" t="s">
        <v>562</v>
      </c>
      <c r="E84" s="79" t="str">
        <f>+IF(C84&lt;&gt;"",VLOOKUP(MID(C84,18,5),NIVELES!$A$133:$B$213,2,0),"")</f>
        <v>PICHINCHA</v>
      </c>
      <c r="F84" s="80" t="s">
        <v>70</v>
      </c>
      <c r="G84" s="81" t="str">
        <f>+IF(F84&lt;&gt;"",VLOOKUP(F84,NIVELES!$A$246:$C$464,3,0),"")</f>
        <v xml:space="preserve"> </v>
      </c>
      <c r="H84" s="82" t="s">
        <v>1023</v>
      </c>
      <c r="I84" s="78" t="s">
        <v>1788</v>
      </c>
      <c r="J84" s="78" t="s">
        <v>1789</v>
      </c>
      <c r="K84" s="78" t="s">
        <v>1790</v>
      </c>
      <c r="L84" s="78" t="s">
        <v>1791</v>
      </c>
      <c r="M84" s="78" t="s">
        <v>1791</v>
      </c>
      <c r="N84" s="78" t="s">
        <v>1791</v>
      </c>
      <c r="O84" s="78" t="s">
        <v>1845</v>
      </c>
      <c r="P84" s="82">
        <v>12</v>
      </c>
      <c r="Q84" s="78" t="s">
        <v>1846</v>
      </c>
      <c r="R84" s="82">
        <v>1</v>
      </c>
      <c r="S84" s="82">
        <v>1</v>
      </c>
      <c r="T84" s="82">
        <v>1</v>
      </c>
      <c r="U84" s="82">
        <v>1</v>
      </c>
      <c r="V84" s="82">
        <v>1</v>
      </c>
      <c r="W84" s="82">
        <v>1</v>
      </c>
      <c r="X84" s="82">
        <v>1</v>
      </c>
      <c r="Y84" s="82">
        <v>1</v>
      </c>
      <c r="Z84" s="82">
        <v>1</v>
      </c>
      <c r="AA84" s="82">
        <v>1</v>
      </c>
      <c r="AB84" s="82">
        <v>1</v>
      </c>
      <c r="AC84" s="82">
        <v>1</v>
      </c>
      <c r="AD84" s="85" t="str">
        <f>IF(A84&lt;&gt;"",IF(D84="DIRECCIÓN_DE_TRANSFERENCIAS","280 0031",VLOOKUP(C84,NIVELES!$A$14:$B$105,2,0)),"")</f>
        <v>280 9999</v>
      </c>
      <c r="AE84" s="86" t="s">
        <v>322</v>
      </c>
      <c r="AF84" s="86" t="s">
        <v>369</v>
      </c>
      <c r="AG84" s="79" t="str">
        <f>+IF(AF84&lt;&gt;"",VLOOKUP(AF84,NIVELES!$A$666:$B$673,2,0),"")</f>
        <v>ADMINISTRACIÓN_CENTRAL</v>
      </c>
      <c r="AH84" s="78" t="s">
        <v>322</v>
      </c>
      <c r="AI84" s="79" t="str">
        <f>IF(AH84&lt;&gt;"",VLOOKUP(CONCATENATE(AG84,AH84),NIVELES!$B$676:$C$745,2,0),"")</f>
        <v>Administración De La Gestión Administrativa Financiera</v>
      </c>
      <c r="AJ84" s="78" t="s">
        <v>517</v>
      </c>
      <c r="AK84" s="79" t="str">
        <f>+IF(AJ84&lt;&gt;"",VLOOKUP(AJ84,NIVELES!$A$816:$B$892,2,0),"")</f>
        <v>NO APLICA</v>
      </c>
      <c r="AL84" s="78" t="s">
        <v>554</v>
      </c>
      <c r="AM84" s="78">
        <v>530405</v>
      </c>
      <c r="AN84" s="79" t="str">
        <f>IF(AM84&lt;&gt;"",+VLOOKUP(AM84,NIVELES!$A$1652:$B$2466,2,0),"")</f>
        <v>Vehículos (Mantenimiento y Reparación)</v>
      </c>
      <c r="AO84" s="87">
        <v>700</v>
      </c>
      <c r="AP84" s="88">
        <v>58.33</v>
      </c>
      <c r="AQ84" s="88">
        <v>58.33</v>
      </c>
      <c r="AR84" s="88">
        <v>58.33</v>
      </c>
      <c r="AS84" s="88">
        <v>58.33</v>
      </c>
      <c r="AT84" s="88">
        <v>58.33</v>
      </c>
      <c r="AU84" s="88">
        <v>58.33</v>
      </c>
      <c r="AV84" s="88">
        <v>58.33</v>
      </c>
      <c r="AW84" s="88">
        <v>58.33</v>
      </c>
      <c r="AX84" s="88">
        <v>58.33</v>
      </c>
      <c r="AY84" s="88">
        <v>58.33</v>
      </c>
      <c r="AZ84" s="88">
        <v>58.33</v>
      </c>
      <c r="BA84" s="88">
        <v>58.37</v>
      </c>
      <c r="BB84" s="89">
        <f t="shared" si="9"/>
        <v>700</v>
      </c>
      <c r="BC84" s="90" t="str">
        <f t="shared" si="8"/>
        <v>OK</v>
      </c>
      <c r="BD84" s="91" t="str">
        <f t="shared" si="10"/>
        <v xml:space="preserve">                  </v>
      </c>
      <c r="BE84" s="92">
        <f t="shared" si="11"/>
        <v>12</v>
      </c>
    </row>
    <row r="85" spans="1:57" s="74" customFormat="1" ht="50.1" customHeight="1" x14ac:dyDescent="0.2">
      <c r="A85" s="78" t="s">
        <v>52</v>
      </c>
      <c r="B85" s="78" t="s">
        <v>53</v>
      </c>
      <c r="C85" s="78" t="s">
        <v>583</v>
      </c>
      <c r="D85" s="78" t="s">
        <v>562</v>
      </c>
      <c r="E85" s="79" t="str">
        <f>+IF(C85&lt;&gt;"",VLOOKUP(MID(C85,18,5),NIVELES!$A$133:$B$213,2,0),"")</f>
        <v>PICHINCHA</v>
      </c>
      <c r="F85" s="80" t="s">
        <v>70</v>
      </c>
      <c r="G85" s="81" t="str">
        <f>+IF(F85&lt;&gt;"",VLOOKUP(F85,NIVELES!$A$246:$C$464,3,0),"")</f>
        <v xml:space="preserve"> </v>
      </c>
      <c r="H85" s="82" t="s">
        <v>1023</v>
      </c>
      <c r="I85" s="78" t="s">
        <v>1788</v>
      </c>
      <c r="J85" s="78" t="s">
        <v>1789</v>
      </c>
      <c r="K85" s="78" t="s">
        <v>1790</v>
      </c>
      <c r="L85" s="78" t="s">
        <v>1791</v>
      </c>
      <c r="M85" s="78" t="s">
        <v>1791</v>
      </c>
      <c r="N85" s="78" t="s">
        <v>1791</v>
      </c>
      <c r="O85" s="78" t="s">
        <v>1913</v>
      </c>
      <c r="P85" s="82">
        <v>1</v>
      </c>
      <c r="Q85" s="78" t="s">
        <v>1826</v>
      </c>
      <c r="R85" s="82">
        <v>1</v>
      </c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5" t="str">
        <f>IF(A85&lt;&gt;"",IF(D85="DIRECCIÓN_DE_TRANSFERENCIAS","280 0031",VLOOKUP(C85,NIVELES!$A$14:$B$105,2,0)),"")</f>
        <v>280 9999</v>
      </c>
      <c r="AE85" s="86" t="s">
        <v>322</v>
      </c>
      <c r="AF85" s="86" t="s">
        <v>369</v>
      </c>
      <c r="AG85" s="79" t="str">
        <f>+IF(AF85&lt;&gt;"",VLOOKUP(AF85,NIVELES!$A$666:$B$673,2,0),"")</f>
        <v>ADMINISTRACIÓN_CENTRAL</v>
      </c>
      <c r="AH85" s="78" t="s">
        <v>322</v>
      </c>
      <c r="AI85" s="79" t="str">
        <f>IF(AH85&lt;&gt;"",VLOOKUP(CONCATENATE(AG85,AH85),NIVELES!$B$676:$C$745,2,0),"")</f>
        <v>Administración De La Gestión Administrativa Financiera</v>
      </c>
      <c r="AJ85" s="78" t="s">
        <v>517</v>
      </c>
      <c r="AK85" s="79" t="str">
        <f>+IF(AJ85&lt;&gt;"",VLOOKUP(AJ85,NIVELES!$A$816:$B$892,2,0),"")</f>
        <v>NO APLICA</v>
      </c>
      <c r="AL85" s="78" t="s">
        <v>554</v>
      </c>
      <c r="AM85" s="78">
        <v>530301</v>
      </c>
      <c r="AN85" s="79" t="str">
        <f>IF(AM85&lt;&gt;"",+VLOOKUP(AM85,NIVELES!$A$1652:$B$2466,2,0),"")</f>
        <v>Pasajes al Interior</v>
      </c>
      <c r="AO85" s="87">
        <v>1740</v>
      </c>
      <c r="AP85" s="88">
        <v>1740</v>
      </c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9">
        <f t="shared" si="9"/>
        <v>1740</v>
      </c>
      <c r="BC85" s="90" t="str">
        <f t="shared" si="8"/>
        <v>OK</v>
      </c>
      <c r="BD85" s="91" t="str">
        <f t="shared" si="10"/>
        <v xml:space="preserve">                  </v>
      </c>
      <c r="BE85" s="92">
        <f t="shared" si="11"/>
        <v>1</v>
      </c>
    </row>
    <row r="86" spans="1:57" s="74" customFormat="1" ht="50.1" customHeight="1" x14ac:dyDescent="0.2">
      <c r="A86" s="78" t="s">
        <v>52</v>
      </c>
      <c r="B86" s="78" t="s">
        <v>53</v>
      </c>
      <c r="C86" s="78" t="s">
        <v>583</v>
      </c>
      <c r="D86" s="78" t="s">
        <v>562</v>
      </c>
      <c r="E86" s="79" t="str">
        <f>+IF(C86&lt;&gt;"",VLOOKUP(MID(C86,18,5),NIVELES!$A$133:$B$213,2,0),"")</f>
        <v>PICHINCHA</v>
      </c>
      <c r="F86" s="80" t="s">
        <v>70</v>
      </c>
      <c r="G86" s="81" t="str">
        <f>+IF(F86&lt;&gt;"",VLOOKUP(F86,NIVELES!$A$246:$C$464,3,0),"")</f>
        <v xml:space="preserve"> </v>
      </c>
      <c r="H86" s="82" t="s">
        <v>1023</v>
      </c>
      <c r="I86" s="78" t="s">
        <v>1788</v>
      </c>
      <c r="J86" s="78" t="s">
        <v>1789</v>
      </c>
      <c r="K86" s="78" t="s">
        <v>1790</v>
      </c>
      <c r="L86" s="78" t="s">
        <v>1791</v>
      </c>
      <c r="M86" s="78" t="s">
        <v>1791</v>
      </c>
      <c r="N86" s="78" t="s">
        <v>1791</v>
      </c>
      <c r="O86" s="78" t="s">
        <v>1914</v>
      </c>
      <c r="P86" s="82">
        <v>1</v>
      </c>
      <c r="Q86" s="78" t="s">
        <v>1826</v>
      </c>
      <c r="R86" s="82">
        <v>1</v>
      </c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5" t="str">
        <f>IF(A86&lt;&gt;"",IF(D86="DIRECCIÓN_DE_TRANSFERENCIAS","280 0031",VLOOKUP(C86,NIVELES!$A$14:$B$105,2,0)),"")</f>
        <v>280 9999</v>
      </c>
      <c r="AE86" s="86" t="s">
        <v>322</v>
      </c>
      <c r="AF86" s="86" t="s">
        <v>369</v>
      </c>
      <c r="AG86" s="79" t="str">
        <f>+IF(AF86&lt;&gt;"",VLOOKUP(AF86,NIVELES!$A$666:$B$673,2,0),"")</f>
        <v>ADMINISTRACIÓN_CENTRAL</v>
      </c>
      <c r="AH86" s="78" t="s">
        <v>322</v>
      </c>
      <c r="AI86" s="79" t="str">
        <f>IF(AH86&lt;&gt;"",VLOOKUP(CONCATENATE(AG86,AH86),NIVELES!$B$676:$C$745,2,0),"")</f>
        <v>Administración De La Gestión Administrativa Financiera</v>
      </c>
      <c r="AJ86" s="78" t="s">
        <v>517</v>
      </c>
      <c r="AK86" s="79" t="str">
        <f>+IF(AJ86&lt;&gt;"",VLOOKUP(AJ86,NIVELES!$A$816:$B$892,2,0),"")</f>
        <v>NO APLICA</v>
      </c>
      <c r="AL86" s="78" t="s">
        <v>554</v>
      </c>
      <c r="AM86" s="78">
        <v>530301</v>
      </c>
      <c r="AN86" s="79" t="str">
        <f>IF(AM86&lt;&gt;"",+VLOOKUP(AM86,NIVELES!$A$1652:$B$2466,2,0),"")</f>
        <v>Pasajes al Interior</v>
      </c>
      <c r="AO86" s="87">
        <v>4659.67</v>
      </c>
      <c r="AP86" s="88"/>
      <c r="AQ86" s="88">
        <v>4659.67</v>
      </c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9">
        <f t="shared" si="9"/>
        <v>4659.67</v>
      </c>
      <c r="BC86" s="90" t="str">
        <f t="shared" si="8"/>
        <v>OK</v>
      </c>
      <c r="BD86" s="91" t="str">
        <f t="shared" si="10"/>
        <v xml:space="preserve">                  </v>
      </c>
      <c r="BE86" s="92">
        <f t="shared" si="11"/>
        <v>1</v>
      </c>
    </row>
    <row r="87" spans="1:57" s="74" customFormat="1" ht="50.1" customHeight="1" x14ac:dyDescent="0.2">
      <c r="A87" s="78" t="s">
        <v>52</v>
      </c>
      <c r="B87" s="78" t="s">
        <v>53</v>
      </c>
      <c r="C87" s="78" t="s">
        <v>583</v>
      </c>
      <c r="D87" s="78" t="s">
        <v>562</v>
      </c>
      <c r="E87" s="79" t="str">
        <f>+IF(C87&lt;&gt;"",VLOOKUP(MID(C87,18,5),NIVELES!$A$133:$B$213,2,0),"")</f>
        <v>PICHINCHA</v>
      </c>
      <c r="F87" s="80" t="s">
        <v>70</v>
      </c>
      <c r="G87" s="81" t="str">
        <f>+IF(F87&lt;&gt;"",VLOOKUP(F87,NIVELES!$A$246:$C$464,3,0),"")</f>
        <v xml:space="preserve"> </v>
      </c>
      <c r="H87" s="82" t="s">
        <v>1023</v>
      </c>
      <c r="I87" s="78" t="s">
        <v>1788</v>
      </c>
      <c r="J87" s="78" t="s">
        <v>1789</v>
      </c>
      <c r="K87" s="78" t="s">
        <v>1790</v>
      </c>
      <c r="L87" s="78" t="s">
        <v>1791</v>
      </c>
      <c r="M87" s="78" t="s">
        <v>1791</v>
      </c>
      <c r="N87" s="78" t="s">
        <v>1791</v>
      </c>
      <c r="O87" s="78" t="s">
        <v>1915</v>
      </c>
      <c r="P87" s="82">
        <v>1</v>
      </c>
      <c r="Q87" s="78" t="s">
        <v>1826</v>
      </c>
      <c r="R87" s="82">
        <v>1</v>
      </c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5" t="str">
        <f>IF(A87&lt;&gt;"",IF(D87="DIRECCIÓN_DE_TRANSFERENCIAS","280 0031",VLOOKUP(C87,NIVELES!$A$14:$B$105,2,0)),"")</f>
        <v>280 9999</v>
      </c>
      <c r="AE87" s="86" t="s">
        <v>322</v>
      </c>
      <c r="AF87" s="86" t="s">
        <v>369</v>
      </c>
      <c r="AG87" s="79" t="str">
        <f>+IF(AF87&lt;&gt;"",VLOOKUP(AF87,NIVELES!$A$666:$B$673,2,0),"")</f>
        <v>ADMINISTRACIÓN_CENTRAL</v>
      </c>
      <c r="AH87" s="78" t="s">
        <v>322</v>
      </c>
      <c r="AI87" s="79" t="str">
        <f>IF(AH87&lt;&gt;"",VLOOKUP(CONCATENATE(AG87,AH87),NIVELES!$B$676:$C$745,2,0),"")</f>
        <v>Administración De La Gestión Administrativa Financiera</v>
      </c>
      <c r="AJ87" s="78" t="s">
        <v>517</v>
      </c>
      <c r="AK87" s="79" t="str">
        <f>+IF(AJ87&lt;&gt;"",VLOOKUP(AJ87,NIVELES!$A$816:$B$892,2,0),"")</f>
        <v>NO APLICA</v>
      </c>
      <c r="AL87" s="78" t="s">
        <v>554</v>
      </c>
      <c r="AM87" s="78">
        <v>530301</v>
      </c>
      <c r="AN87" s="79" t="str">
        <f>IF(AM87&lt;&gt;"",+VLOOKUP(AM87,NIVELES!$A$1652:$B$2466,2,0),"")</f>
        <v>Pasajes al Interior</v>
      </c>
      <c r="AO87" s="87">
        <v>900</v>
      </c>
      <c r="AP87" s="88"/>
      <c r="AQ87" s="88">
        <v>900</v>
      </c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9">
        <f t="shared" si="9"/>
        <v>900</v>
      </c>
      <c r="BC87" s="90" t="str">
        <f t="shared" si="8"/>
        <v>OK</v>
      </c>
      <c r="BD87" s="91" t="str">
        <f t="shared" si="10"/>
        <v xml:space="preserve">                  </v>
      </c>
      <c r="BE87" s="92">
        <f t="shared" si="11"/>
        <v>1</v>
      </c>
    </row>
    <row r="88" spans="1:57" s="74" customFormat="1" ht="50.1" customHeight="1" x14ac:dyDescent="0.2">
      <c r="A88" s="78" t="s">
        <v>52</v>
      </c>
      <c r="B88" s="78" t="s">
        <v>53</v>
      </c>
      <c r="C88" s="78" t="s">
        <v>583</v>
      </c>
      <c r="D88" s="78" t="s">
        <v>1787</v>
      </c>
      <c r="E88" s="79" t="str">
        <f>+IF(C88&lt;&gt;"",VLOOKUP(MID(C88,18,5),NIVELES!$A$133:$B$213,2,0),"")</f>
        <v>PICHINCHA</v>
      </c>
      <c r="F88" s="80" t="s">
        <v>70</v>
      </c>
      <c r="G88" s="81" t="str">
        <f>+IF(F88&lt;&gt;"",VLOOKUP(F88,NIVELES!$A$246:$C$464,3,0),"")</f>
        <v xml:space="preserve"> </v>
      </c>
      <c r="H88" s="82" t="s">
        <v>1023</v>
      </c>
      <c r="I88" s="78" t="s">
        <v>1916</v>
      </c>
      <c r="J88" s="78" t="s">
        <v>1917</v>
      </c>
      <c r="K88" s="78" t="s">
        <v>1182</v>
      </c>
      <c r="L88" s="78" t="s">
        <v>1791</v>
      </c>
      <c r="M88" s="78" t="s">
        <v>1791</v>
      </c>
      <c r="N88" s="78" t="s">
        <v>1791</v>
      </c>
      <c r="O88" s="78" t="s">
        <v>1918</v>
      </c>
      <c r="P88" s="82">
        <v>12</v>
      </c>
      <c r="Q88" s="78" t="s">
        <v>1919</v>
      </c>
      <c r="R88" s="82">
        <v>1</v>
      </c>
      <c r="S88" s="82">
        <v>1</v>
      </c>
      <c r="T88" s="82">
        <v>1</v>
      </c>
      <c r="U88" s="82">
        <v>1</v>
      </c>
      <c r="V88" s="82">
        <v>1</v>
      </c>
      <c r="W88" s="82">
        <v>1</v>
      </c>
      <c r="X88" s="82">
        <v>1</v>
      </c>
      <c r="Y88" s="82">
        <v>1</v>
      </c>
      <c r="Z88" s="82">
        <v>1</v>
      </c>
      <c r="AA88" s="82">
        <v>1</v>
      </c>
      <c r="AB88" s="82">
        <v>1</v>
      </c>
      <c r="AC88" s="82">
        <v>1</v>
      </c>
      <c r="AD88" s="85" t="str">
        <f>IF(A88&lt;&gt;"",IF(D88="DIRECCIÓN_DE_TRANSFERENCIAS","280 0031",VLOOKUP(C88,NIVELES!$A$14:$B$105,2,0)),"")</f>
        <v>280 9999</v>
      </c>
      <c r="AE88" s="86" t="s">
        <v>322</v>
      </c>
      <c r="AF88" s="86" t="s">
        <v>369</v>
      </c>
      <c r="AG88" s="79" t="str">
        <f>+IF(AF88&lt;&gt;"",VLOOKUP(AF88,NIVELES!$A$666:$B$673,2,0),"")</f>
        <v>ADMINISTRACIÓN_CENTRAL</v>
      </c>
      <c r="AH88" s="78" t="s">
        <v>322</v>
      </c>
      <c r="AI88" s="79" t="str">
        <f>IF(AH88&lt;&gt;"",VLOOKUP(CONCATENATE(AG88,AH88),NIVELES!$B$676:$C$745,2,0),"")</f>
        <v>Administración De La Gestión Administrativa Financiera</v>
      </c>
      <c r="AJ88" s="78" t="s">
        <v>517</v>
      </c>
      <c r="AK88" s="79" t="str">
        <f>+IF(AJ88&lt;&gt;"",VLOOKUP(AJ88,NIVELES!$A$816:$B$892,2,0),"")</f>
        <v>NO APLICA</v>
      </c>
      <c r="AL88" s="78" t="s">
        <v>553</v>
      </c>
      <c r="AM88" s="78">
        <v>510105</v>
      </c>
      <c r="AN88" s="79" t="str">
        <f>IF(AM88&lt;&gt;"",+VLOOKUP(AM88,NIVELES!$A$1652:$B$2466,2,0),"")</f>
        <v>Remuneraciones Unificadas</v>
      </c>
      <c r="AO88" s="87">
        <v>6000811.4400000004</v>
      </c>
      <c r="AP88" s="88">
        <v>503406</v>
      </c>
      <c r="AQ88" s="88">
        <v>499764.12</v>
      </c>
      <c r="AR88" s="88">
        <v>499764.12</v>
      </c>
      <c r="AS88" s="88">
        <v>499764.12</v>
      </c>
      <c r="AT88" s="88">
        <v>499764.12</v>
      </c>
      <c r="AU88" s="88">
        <v>499764.12</v>
      </c>
      <c r="AV88" s="88">
        <v>499764.12</v>
      </c>
      <c r="AW88" s="88">
        <v>499764.12</v>
      </c>
      <c r="AX88" s="88">
        <v>499764.12</v>
      </c>
      <c r="AY88" s="88">
        <v>499764.12</v>
      </c>
      <c r="AZ88" s="88">
        <v>499764.12</v>
      </c>
      <c r="BA88" s="88">
        <v>499764.24</v>
      </c>
      <c r="BB88" s="89">
        <f t="shared" si="9"/>
        <v>6000811.4400000004</v>
      </c>
      <c r="BC88" s="90" t="str">
        <f t="shared" si="8"/>
        <v>OK</v>
      </c>
      <c r="BD88" s="91" t="str">
        <f t="shared" si="10"/>
        <v xml:space="preserve">                  </v>
      </c>
      <c r="BE88" s="92">
        <f t="shared" si="11"/>
        <v>12</v>
      </c>
    </row>
    <row r="89" spans="1:57" s="74" customFormat="1" ht="50.1" customHeight="1" x14ac:dyDescent="0.2">
      <c r="A89" s="78" t="s">
        <v>52</v>
      </c>
      <c r="B89" s="78" t="s">
        <v>53</v>
      </c>
      <c r="C89" s="78" t="s">
        <v>583</v>
      </c>
      <c r="D89" s="78" t="s">
        <v>1787</v>
      </c>
      <c r="E89" s="79" t="str">
        <f>+IF(C89&lt;&gt;"",VLOOKUP(MID(C89,18,5),NIVELES!$A$133:$B$213,2,0),"")</f>
        <v>PICHINCHA</v>
      </c>
      <c r="F89" s="80" t="s">
        <v>70</v>
      </c>
      <c r="G89" s="81" t="str">
        <f>+IF(F89&lt;&gt;"",VLOOKUP(F89,NIVELES!$A$246:$C$464,3,0),"")</f>
        <v xml:space="preserve"> </v>
      </c>
      <c r="H89" s="82" t="s">
        <v>1023</v>
      </c>
      <c r="I89" s="78" t="s">
        <v>1916</v>
      </c>
      <c r="J89" s="78" t="s">
        <v>1917</v>
      </c>
      <c r="K89" s="78" t="s">
        <v>1182</v>
      </c>
      <c r="L89" s="78" t="s">
        <v>1791</v>
      </c>
      <c r="M89" s="78" t="s">
        <v>1791</v>
      </c>
      <c r="N89" s="78" t="s">
        <v>1791</v>
      </c>
      <c r="O89" s="78" t="s">
        <v>1920</v>
      </c>
      <c r="P89" s="82">
        <v>12</v>
      </c>
      <c r="Q89" s="78" t="s">
        <v>1921</v>
      </c>
      <c r="R89" s="82">
        <v>1</v>
      </c>
      <c r="S89" s="82">
        <v>1</v>
      </c>
      <c r="T89" s="82">
        <v>1</v>
      </c>
      <c r="U89" s="82">
        <v>1</v>
      </c>
      <c r="V89" s="82">
        <v>1</v>
      </c>
      <c r="W89" s="82">
        <v>1</v>
      </c>
      <c r="X89" s="82">
        <v>1</v>
      </c>
      <c r="Y89" s="82">
        <v>1</v>
      </c>
      <c r="Z89" s="82">
        <v>1</v>
      </c>
      <c r="AA89" s="82">
        <v>1</v>
      </c>
      <c r="AB89" s="82">
        <v>1</v>
      </c>
      <c r="AC89" s="82">
        <v>1</v>
      </c>
      <c r="AD89" s="85" t="str">
        <f>IF(A89&lt;&gt;"",IF(D89="DIRECCIÓN_DE_TRANSFERENCIAS","280 0031",VLOOKUP(C89,NIVELES!$A$14:$B$105,2,0)),"")</f>
        <v>280 9999</v>
      </c>
      <c r="AE89" s="86" t="s">
        <v>322</v>
      </c>
      <c r="AF89" s="86" t="s">
        <v>369</v>
      </c>
      <c r="AG89" s="79" t="str">
        <f>+IF(AF89&lt;&gt;"",VLOOKUP(AF89,NIVELES!$A$666:$B$673,2,0),"")</f>
        <v>ADMINISTRACIÓN_CENTRAL</v>
      </c>
      <c r="AH89" s="78" t="s">
        <v>322</v>
      </c>
      <c r="AI89" s="79" t="str">
        <f>IF(AH89&lt;&gt;"",VLOOKUP(CONCATENATE(AG89,AH89),NIVELES!$B$676:$C$745,2,0),"")</f>
        <v>Administración De La Gestión Administrativa Financiera</v>
      </c>
      <c r="AJ89" s="78" t="s">
        <v>517</v>
      </c>
      <c r="AK89" s="79" t="str">
        <f>+IF(AJ89&lt;&gt;"",VLOOKUP(AJ89,NIVELES!$A$816:$B$892,2,0),"")</f>
        <v>NO APLICA</v>
      </c>
      <c r="AL89" s="78" t="s">
        <v>553</v>
      </c>
      <c r="AM89" s="78">
        <v>510106</v>
      </c>
      <c r="AN89" s="79" t="str">
        <f>IF(AM89&lt;&gt;"",+VLOOKUP(AM89,NIVELES!$A$1652:$B$2466,2,0),"")</f>
        <v>Salarios Unificados</v>
      </c>
      <c r="AO89" s="87">
        <v>456492</v>
      </c>
      <c r="AP89" s="88">
        <v>38041</v>
      </c>
      <c r="AQ89" s="88">
        <v>38041</v>
      </c>
      <c r="AR89" s="88">
        <v>38041</v>
      </c>
      <c r="AS89" s="88">
        <v>38041</v>
      </c>
      <c r="AT89" s="88">
        <v>38041</v>
      </c>
      <c r="AU89" s="88">
        <v>38041</v>
      </c>
      <c r="AV89" s="88">
        <v>38041</v>
      </c>
      <c r="AW89" s="88">
        <v>38041</v>
      </c>
      <c r="AX89" s="88">
        <v>38041</v>
      </c>
      <c r="AY89" s="88">
        <v>38041</v>
      </c>
      <c r="AZ89" s="88">
        <v>38041</v>
      </c>
      <c r="BA89" s="88">
        <v>38041</v>
      </c>
      <c r="BB89" s="89">
        <f t="shared" si="9"/>
        <v>456492</v>
      </c>
      <c r="BC89" s="90" t="str">
        <f t="shared" si="8"/>
        <v>OK</v>
      </c>
      <c r="BD89" s="91" t="str">
        <f t="shared" si="10"/>
        <v xml:space="preserve">                  </v>
      </c>
      <c r="BE89" s="92">
        <f t="shared" si="11"/>
        <v>12</v>
      </c>
    </row>
    <row r="90" spans="1:57" s="74" customFormat="1" ht="50.1" customHeight="1" x14ac:dyDescent="0.2">
      <c r="A90" s="78" t="s">
        <v>52</v>
      </c>
      <c r="B90" s="78" t="s">
        <v>53</v>
      </c>
      <c r="C90" s="78" t="s">
        <v>583</v>
      </c>
      <c r="D90" s="78" t="s">
        <v>1787</v>
      </c>
      <c r="E90" s="79" t="str">
        <f>+IF(C90&lt;&gt;"",VLOOKUP(MID(C90,18,5),NIVELES!$A$133:$B$213,2,0),"")</f>
        <v>PICHINCHA</v>
      </c>
      <c r="F90" s="80" t="s">
        <v>70</v>
      </c>
      <c r="G90" s="81" t="str">
        <f>+IF(F90&lt;&gt;"",VLOOKUP(F90,NIVELES!$A$246:$C$464,3,0),"")</f>
        <v xml:space="preserve"> </v>
      </c>
      <c r="H90" s="82" t="s">
        <v>1023</v>
      </c>
      <c r="I90" s="78" t="s">
        <v>1916</v>
      </c>
      <c r="J90" s="78" t="s">
        <v>1917</v>
      </c>
      <c r="K90" s="78" t="s">
        <v>1182</v>
      </c>
      <c r="L90" s="78" t="s">
        <v>1791</v>
      </c>
      <c r="M90" s="78" t="s">
        <v>1791</v>
      </c>
      <c r="N90" s="78" t="s">
        <v>1791</v>
      </c>
      <c r="O90" s="78" t="s">
        <v>1922</v>
      </c>
      <c r="P90" s="82">
        <v>12</v>
      </c>
      <c r="Q90" s="78" t="s">
        <v>1923</v>
      </c>
      <c r="R90" s="82">
        <v>1</v>
      </c>
      <c r="S90" s="82">
        <v>1</v>
      </c>
      <c r="T90" s="82">
        <v>1</v>
      </c>
      <c r="U90" s="82">
        <v>1</v>
      </c>
      <c r="V90" s="82">
        <v>1</v>
      </c>
      <c r="W90" s="82">
        <v>1</v>
      </c>
      <c r="X90" s="82">
        <v>1</v>
      </c>
      <c r="Y90" s="82">
        <v>1</v>
      </c>
      <c r="Z90" s="82">
        <v>1</v>
      </c>
      <c r="AA90" s="82">
        <v>1</v>
      </c>
      <c r="AB90" s="82">
        <v>1</v>
      </c>
      <c r="AC90" s="82">
        <v>1</v>
      </c>
      <c r="AD90" s="85" t="str">
        <f>IF(A90&lt;&gt;"",IF(D90="DIRECCIÓN_DE_TRANSFERENCIAS","280 0031",VLOOKUP(C90,NIVELES!$A$14:$B$105,2,0)),"")</f>
        <v>280 9999</v>
      </c>
      <c r="AE90" s="86" t="s">
        <v>322</v>
      </c>
      <c r="AF90" s="86" t="s">
        <v>369</v>
      </c>
      <c r="AG90" s="79" t="str">
        <f>+IF(AF90&lt;&gt;"",VLOOKUP(AF90,NIVELES!$A$666:$B$673,2,0),"")</f>
        <v>ADMINISTRACIÓN_CENTRAL</v>
      </c>
      <c r="AH90" s="78" t="s">
        <v>322</v>
      </c>
      <c r="AI90" s="79" t="str">
        <f>IF(AH90&lt;&gt;"",VLOOKUP(CONCATENATE(AG90,AH90),NIVELES!$B$676:$C$745,2,0),"")</f>
        <v>Administración De La Gestión Administrativa Financiera</v>
      </c>
      <c r="AJ90" s="78" t="s">
        <v>517</v>
      </c>
      <c r="AK90" s="79" t="str">
        <f>+IF(AJ90&lt;&gt;"",VLOOKUP(AJ90,NIVELES!$A$816:$B$892,2,0),"")</f>
        <v>NO APLICA</v>
      </c>
      <c r="AL90" s="78" t="s">
        <v>553</v>
      </c>
      <c r="AM90" s="78">
        <v>510108</v>
      </c>
      <c r="AN90" s="79" t="str">
        <f>IF(AM90&lt;&gt;"",+VLOOKUP(AM90,NIVELES!$A$1652:$B$2466,2,0),"")</f>
        <v>Remuneración Mensual Unificada de Docentes del Magisterio y Docentes e Investigadores Universitarios</v>
      </c>
      <c r="AO90" s="87">
        <v>6324</v>
      </c>
      <c r="AP90" s="88">
        <v>527</v>
      </c>
      <c r="AQ90" s="88">
        <v>527</v>
      </c>
      <c r="AR90" s="88">
        <v>527</v>
      </c>
      <c r="AS90" s="88">
        <v>527</v>
      </c>
      <c r="AT90" s="88">
        <v>527</v>
      </c>
      <c r="AU90" s="88">
        <v>527</v>
      </c>
      <c r="AV90" s="88">
        <v>527</v>
      </c>
      <c r="AW90" s="88">
        <v>527</v>
      </c>
      <c r="AX90" s="88">
        <v>527</v>
      </c>
      <c r="AY90" s="88">
        <v>527</v>
      </c>
      <c r="AZ90" s="88">
        <v>527</v>
      </c>
      <c r="BA90" s="88">
        <v>527</v>
      </c>
      <c r="BB90" s="89">
        <f t="shared" si="9"/>
        <v>6324</v>
      </c>
      <c r="BC90" s="90" t="str">
        <f t="shared" si="8"/>
        <v>OK</v>
      </c>
      <c r="BD90" s="91" t="str">
        <f t="shared" si="10"/>
        <v xml:space="preserve">                  </v>
      </c>
      <c r="BE90" s="92">
        <f t="shared" si="11"/>
        <v>12</v>
      </c>
    </row>
    <row r="91" spans="1:57" s="74" customFormat="1" ht="50.1" customHeight="1" x14ac:dyDescent="0.2">
      <c r="A91" s="78" t="s">
        <v>52</v>
      </c>
      <c r="B91" s="78" t="s">
        <v>53</v>
      </c>
      <c r="C91" s="78" t="s">
        <v>583</v>
      </c>
      <c r="D91" s="78" t="s">
        <v>1787</v>
      </c>
      <c r="E91" s="79" t="str">
        <f>+IF(C91&lt;&gt;"",VLOOKUP(MID(C91,18,5),NIVELES!$A$133:$B$213,2,0),"")</f>
        <v>PICHINCHA</v>
      </c>
      <c r="F91" s="80" t="s">
        <v>70</v>
      </c>
      <c r="G91" s="81" t="str">
        <f>+IF(F91&lt;&gt;"",VLOOKUP(F91,NIVELES!$A$246:$C$464,3,0),"")</f>
        <v xml:space="preserve"> </v>
      </c>
      <c r="H91" s="82" t="s">
        <v>1023</v>
      </c>
      <c r="I91" s="78" t="s">
        <v>1916</v>
      </c>
      <c r="J91" s="78" t="s">
        <v>1917</v>
      </c>
      <c r="K91" s="78" t="s">
        <v>1182</v>
      </c>
      <c r="L91" s="78" t="s">
        <v>1791</v>
      </c>
      <c r="M91" s="78" t="s">
        <v>1791</v>
      </c>
      <c r="N91" s="78" t="s">
        <v>1791</v>
      </c>
      <c r="O91" s="78" t="s">
        <v>1924</v>
      </c>
      <c r="P91" s="82">
        <v>12</v>
      </c>
      <c r="Q91" s="78" t="s">
        <v>1925</v>
      </c>
      <c r="R91" s="82">
        <v>1</v>
      </c>
      <c r="S91" s="82">
        <v>1</v>
      </c>
      <c r="T91" s="82">
        <v>1</v>
      </c>
      <c r="U91" s="82">
        <v>1</v>
      </c>
      <c r="V91" s="82">
        <v>1</v>
      </c>
      <c r="W91" s="82">
        <v>1</v>
      </c>
      <c r="X91" s="82">
        <v>1</v>
      </c>
      <c r="Y91" s="82">
        <v>1</v>
      </c>
      <c r="Z91" s="82">
        <v>1</v>
      </c>
      <c r="AA91" s="82">
        <v>1</v>
      </c>
      <c r="AB91" s="82">
        <v>1</v>
      </c>
      <c r="AC91" s="82">
        <v>1</v>
      </c>
      <c r="AD91" s="85" t="str">
        <f>IF(A91&lt;&gt;"",IF(D91="DIRECCIÓN_DE_TRANSFERENCIAS","280 0031",VLOOKUP(C91,NIVELES!$A$14:$B$105,2,0)),"")</f>
        <v>280 9999</v>
      </c>
      <c r="AE91" s="86" t="s">
        <v>322</v>
      </c>
      <c r="AF91" s="86" t="s">
        <v>369</v>
      </c>
      <c r="AG91" s="79" t="str">
        <f>+IF(AF91&lt;&gt;"",VLOOKUP(AF91,NIVELES!$A$666:$B$673,2,0),"")</f>
        <v>ADMINISTRACIÓN_CENTRAL</v>
      </c>
      <c r="AH91" s="78" t="s">
        <v>322</v>
      </c>
      <c r="AI91" s="79" t="str">
        <f>IF(AH91&lt;&gt;"",VLOOKUP(CONCATENATE(AG91,AH91),NIVELES!$B$676:$C$745,2,0),"")</f>
        <v>Administración De La Gestión Administrativa Financiera</v>
      </c>
      <c r="AJ91" s="78" t="s">
        <v>517</v>
      </c>
      <c r="AK91" s="79" t="str">
        <f>+IF(AJ91&lt;&gt;"",VLOOKUP(AJ91,NIVELES!$A$816:$B$892,2,0),"")</f>
        <v>NO APLICA</v>
      </c>
      <c r="AL91" s="78" t="s">
        <v>553</v>
      </c>
      <c r="AM91" s="78">
        <v>510203</v>
      </c>
      <c r="AN91" s="79" t="str">
        <f>IF(AM91&lt;&gt;"",+VLOOKUP(AM91,NIVELES!$A$1652:$B$2466,2,0),"")</f>
        <v>Decimotercer Sueldo</v>
      </c>
      <c r="AO91" s="87">
        <v>697517.02</v>
      </c>
      <c r="AP91" s="88">
        <v>56966.879999999997</v>
      </c>
      <c r="AQ91" s="88">
        <v>56966.879999999997</v>
      </c>
      <c r="AR91" s="88">
        <v>56966.879999999997</v>
      </c>
      <c r="AS91" s="88">
        <v>56966.879999999997</v>
      </c>
      <c r="AT91" s="88">
        <v>56966.879999999997</v>
      </c>
      <c r="AU91" s="88">
        <v>56966.879999999997</v>
      </c>
      <c r="AV91" s="88">
        <v>56966.879999999997</v>
      </c>
      <c r="AW91" s="88">
        <v>56966.879999999997</v>
      </c>
      <c r="AX91" s="88">
        <v>56966.879999999997</v>
      </c>
      <c r="AY91" s="88">
        <v>56966.879999999997</v>
      </c>
      <c r="AZ91" s="88">
        <v>56966.879999999997</v>
      </c>
      <c r="BA91" s="88">
        <v>70881.34</v>
      </c>
      <c r="BB91" s="89">
        <f t="shared" si="9"/>
        <v>697517.0199999999</v>
      </c>
      <c r="BC91" s="90" t="str">
        <f t="shared" si="8"/>
        <v>OK</v>
      </c>
      <c r="BD91" s="91" t="str">
        <f t="shared" si="10"/>
        <v xml:space="preserve">                  </v>
      </c>
      <c r="BE91" s="92">
        <f t="shared" si="11"/>
        <v>12</v>
      </c>
    </row>
    <row r="92" spans="1:57" s="74" customFormat="1" ht="50.1" customHeight="1" x14ac:dyDescent="0.2">
      <c r="A92" s="78" t="s">
        <v>52</v>
      </c>
      <c r="B92" s="78" t="s">
        <v>53</v>
      </c>
      <c r="C92" s="78" t="s">
        <v>583</v>
      </c>
      <c r="D92" s="78" t="s">
        <v>1787</v>
      </c>
      <c r="E92" s="79" t="str">
        <f>+IF(C92&lt;&gt;"",VLOOKUP(MID(C92,18,5),NIVELES!$A$133:$B$213,2,0),"")</f>
        <v>PICHINCHA</v>
      </c>
      <c r="F92" s="80" t="s">
        <v>70</v>
      </c>
      <c r="G92" s="81" t="str">
        <f>+IF(F92&lt;&gt;"",VLOOKUP(F92,NIVELES!$A$246:$C$464,3,0),"")</f>
        <v xml:space="preserve"> </v>
      </c>
      <c r="H92" s="82" t="s">
        <v>1023</v>
      </c>
      <c r="I92" s="78" t="s">
        <v>1916</v>
      </c>
      <c r="J92" s="78" t="s">
        <v>1917</v>
      </c>
      <c r="K92" s="78" t="s">
        <v>1182</v>
      </c>
      <c r="L92" s="78" t="s">
        <v>1791</v>
      </c>
      <c r="M92" s="78" t="s">
        <v>1791</v>
      </c>
      <c r="N92" s="78" t="s">
        <v>1791</v>
      </c>
      <c r="O92" s="78" t="s">
        <v>1926</v>
      </c>
      <c r="P92" s="82">
        <v>12</v>
      </c>
      <c r="Q92" s="78" t="s">
        <v>1927</v>
      </c>
      <c r="R92" s="82">
        <v>1</v>
      </c>
      <c r="S92" s="82">
        <v>1</v>
      </c>
      <c r="T92" s="82">
        <v>1</v>
      </c>
      <c r="U92" s="82">
        <v>1</v>
      </c>
      <c r="V92" s="82">
        <v>1</v>
      </c>
      <c r="W92" s="82">
        <v>1</v>
      </c>
      <c r="X92" s="82">
        <v>1</v>
      </c>
      <c r="Y92" s="82">
        <v>1</v>
      </c>
      <c r="Z92" s="82">
        <v>1</v>
      </c>
      <c r="AA92" s="82">
        <v>1</v>
      </c>
      <c r="AB92" s="82">
        <v>1</v>
      </c>
      <c r="AC92" s="82">
        <v>1</v>
      </c>
      <c r="AD92" s="85" t="str">
        <f>IF(A92&lt;&gt;"",IF(D92="DIRECCIÓN_DE_TRANSFERENCIAS","280 0031",VLOOKUP(C92,NIVELES!$A$14:$B$105,2,0)),"")</f>
        <v>280 9999</v>
      </c>
      <c r="AE92" s="86" t="s">
        <v>322</v>
      </c>
      <c r="AF92" s="86" t="s">
        <v>369</v>
      </c>
      <c r="AG92" s="79" t="str">
        <f>+IF(AF92&lt;&gt;"",VLOOKUP(AF92,NIVELES!$A$666:$B$673,2,0),"")</f>
        <v>ADMINISTRACIÓN_CENTRAL</v>
      </c>
      <c r="AH92" s="78" t="s">
        <v>322</v>
      </c>
      <c r="AI92" s="79" t="str">
        <f>IF(AH92&lt;&gt;"",VLOOKUP(CONCATENATE(AG92,AH92),NIVELES!$B$676:$C$745,2,0),"")</f>
        <v>Administración De La Gestión Administrativa Financiera</v>
      </c>
      <c r="AJ92" s="78" t="s">
        <v>517</v>
      </c>
      <c r="AK92" s="79" t="str">
        <f>+IF(AJ92&lt;&gt;"",VLOOKUP(AJ92,NIVELES!$A$816:$B$892,2,0),"")</f>
        <v>NO APLICA</v>
      </c>
      <c r="AL92" s="78" t="s">
        <v>553</v>
      </c>
      <c r="AM92" s="78">
        <v>510204</v>
      </c>
      <c r="AN92" s="79" t="str">
        <f>IF(AM92&lt;&gt;"",+VLOOKUP(AM92,NIVELES!$A$1652:$B$2466,2,0),"")</f>
        <v>Decimocuarto Sueldo</v>
      </c>
      <c r="AO92" s="87">
        <v>286463.08</v>
      </c>
      <c r="AP92" s="88">
        <v>19223.91</v>
      </c>
      <c r="AQ92" s="88">
        <v>19223.91</v>
      </c>
      <c r="AR92" s="88">
        <v>19223.91</v>
      </c>
      <c r="AS92" s="88">
        <v>19223.91</v>
      </c>
      <c r="AT92" s="88">
        <v>19223.91</v>
      </c>
      <c r="AU92" s="88">
        <v>19223.91</v>
      </c>
      <c r="AV92" s="88">
        <v>19223.91</v>
      </c>
      <c r="AW92" s="88">
        <v>19223.91</v>
      </c>
      <c r="AX92" s="88">
        <v>19223.91</v>
      </c>
      <c r="AY92" s="88">
        <v>19223.91</v>
      </c>
      <c r="AZ92" s="88">
        <v>19223.91</v>
      </c>
      <c r="BA92" s="88">
        <v>75000.070000000007</v>
      </c>
      <c r="BB92" s="89">
        <f t="shared" si="9"/>
        <v>286463.08</v>
      </c>
      <c r="BC92" s="90" t="str">
        <f t="shared" si="8"/>
        <v>OK</v>
      </c>
      <c r="BD92" s="91" t="str">
        <f t="shared" si="10"/>
        <v xml:space="preserve">                  </v>
      </c>
      <c r="BE92" s="92">
        <f t="shared" si="11"/>
        <v>12</v>
      </c>
    </row>
    <row r="93" spans="1:57" s="74" customFormat="1" ht="50.1" customHeight="1" x14ac:dyDescent="0.2">
      <c r="A93" s="78" t="s">
        <v>52</v>
      </c>
      <c r="B93" s="78" t="s">
        <v>53</v>
      </c>
      <c r="C93" s="78" t="s">
        <v>583</v>
      </c>
      <c r="D93" s="78" t="s">
        <v>1787</v>
      </c>
      <c r="E93" s="79" t="str">
        <f>+IF(C93&lt;&gt;"",VLOOKUP(MID(C93,18,5),NIVELES!$A$133:$B$213,2,0),"")</f>
        <v>PICHINCHA</v>
      </c>
      <c r="F93" s="80" t="s">
        <v>70</v>
      </c>
      <c r="G93" s="81" t="str">
        <f>+IF(F93&lt;&gt;"",VLOOKUP(F93,NIVELES!$A$246:$C$464,3,0),"")</f>
        <v xml:space="preserve"> </v>
      </c>
      <c r="H93" s="82" t="s">
        <v>1023</v>
      </c>
      <c r="I93" s="78" t="s">
        <v>1916</v>
      </c>
      <c r="J93" s="78" t="s">
        <v>1917</v>
      </c>
      <c r="K93" s="78" t="s">
        <v>1182</v>
      </c>
      <c r="L93" s="78" t="s">
        <v>1791</v>
      </c>
      <c r="M93" s="78" t="s">
        <v>1791</v>
      </c>
      <c r="N93" s="78" t="s">
        <v>1791</v>
      </c>
      <c r="O93" s="78" t="s">
        <v>1928</v>
      </c>
      <c r="P93" s="82">
        <v>1</v>
      </c>
      <c r="Q93" s="78" t="s">
        <v>1929</v>
      </c>
      <c r="R93" s="82"/>
      <c r="S93" s="82">
        <v>1</v>
      </c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5" t="str">
        <f>IF(A93&lt;&gt;"",IF(D93="DIRECCIÓN_DE_TRANSFERENCIAS","280 0031",VLOOKUP(C93,NIVELES!$A$14:$B$105,2,0)),"")</f>
        <v>280 9999</v>
      </c>
      <c r="AE93" s="86" t="s">
        <v>322</v>
      </c>
      <c r="AF93" s="86" t="s">
        <v>369</v>
      </c>
      <c r="AG93" s="79" t="str">
        <f>+IF(AF93&lt;&gt;"",VLOOKUP(AF93,NIVELES!$A$666:$B$673,2,0),"")</f>
        <v>ADMINISTRACIÓN_CENTRAL</v>
      </c>
      <c r="AH93" s="78" t="s">
        <v>322</v>
      </c>
      <c r="AI93" s="79" t="str">
        <f>IF(AH93&lt;&gt;"",VLOOKUP(CONCATENATE(AG93,AH93),NIVELES!$B$676:$C$745,2,0),"")</f>
        <v>Administración De La Gestión Administrativa Financiera</v>
      </c>
      <c r="AJ93" s="78" t="s">
        <v>517</v>
      </c>
      <c r="AK93" s="79" t="str">
        <f>+IF(AJ93&lt;&gt;"",VLOOKUP(AJ93,NIVELES!$A$816:$B$892,2,0),"")</f>
        <v>NO APLICA</v>
      </c>
      <c r="AL93" s="78" t="s">
        <v>553</v>
      </c>
      <c r="AM93" s="78">
        <v>510306</v>
      </c>
      <c r="AN93" s="79" t="str">
        <f>IF(AM93&lt;&gt;"",+VLOOKUP(AM93,NIVELES!$A$1652:$B$2466,2,0),"")</f>
        <v>Alimentación</v>
      </c>
      <c r="AO93" s="87">
        <v>4000</v>
      </c>
      <c r="AP93" s="88">
        <v>0</v>
      </c>
      <c r="AQ93" s="88">
        <v>4000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9">
        <f t="shared" si="9"/>
        <v>4000</v>
      </c>
      <c r="BC93" s="90" t="str">
        <f t="shared" si="8"/>
        <v>OK</v>
      </c>
      <c r="BD93" s="91" t="str">
        <f t="shared" si="10"/>
        <v xml:space="preserve">                  </v>
      </c>
      <c r="BE93" s="92">
        <f t="shared" si="11"/>
        <v>1</v>
      </c>
    </row>
    <row r="94" spans="1:57" s="74" customFormat="1" ht="50.1" customHeight="1" x14ac:dyDescent="0.2">
      <c r="A94" s="78" t="s">
        <v>52</v>
      </c>
      <c r="B94" s="78" t="s">
        <v>53</v>
      </c>
      <c r="C94" s="78" t="s">
        <v>583</v>
      </c>
      <c r="D94" s="78" t="s">
        <v>1787</v>
      </c>
      <c r="E94" s="79" t="str">
        <f>+IF(C94&lt;&gt;"",VLOOKUP(MID(C94,18,5),NIVELES!$A$133:$B$213,2,0),"")</f>
        <v>PICHINCHA</v>
      </c>
      <c r="F94" s="80" t="s">
        <v>70</v>
      </c>
      <c r="G94" s="81" t="str">
        <f>+IF(F94&lt;&gt;"",VLOOKUP(F94,NIVELES!$A$246:$C$464,3,0),"")</f>
        <v xml:space="preserve"> </v>
      </c>
      <c r="H94" s="82" t="s">
        <v>1023</v>
      </c>
      <c r="I94" s="78" t="s">
        <v>1916</v>
      </c>
      <c r="J94" s="78" t="s">
        <v>1917</v>
      </c>
      <c r="K94" s="78" t="s">
        <v>1182</v>
      </c>
      <c r="L94" s="78" t="s">
        <v>1791</v>
      </c>
      <c r="M94" s="78" t="s">
        <v>1791</v>
      </c>
      <c r="N94" s="78" t="s">
        <v>1791</v>
      </c>
      <c r="O94" s="78" t="s">
        <v>1930</v>
      </c>
      <c r="P94" s="82">
        <v>11</v>
      </c>
      <c r="Q94" s="78" t="s">
        <v>1929</v>
      </c>
      <c r="R94" s="82"/>
      <c r="S94" s="82">
        <v>1</v>
      </c>
      <c r="T94" s="82">
        <v>1</v>
      </c>
      <c r="U94" s="82">
        <v>1</v>
      </c>
      <c r="V94" s="82">
        <v>1</v>
      </c>
      <c r="W94" s="82">
        <v>1</v>
      </c>
      <c r="X94" s="82">
        <v>1</v>
      </c>
      <c r="Y94" s="82">
        <v>1</v>
      </c>
      <c r="Z94" s="82">
        <v>1</v>
      </c>
      <c r="AA94" s="82">
        <v>1</v>
      </c>
      <c r="AB94" s="82">
        <v>1</v>
      </c>
      <c r="AC94" s="82">
        <v>1</v>
      </c>
      <c r="AD94" s="85" t="str">
        <f>IF(A94&lt;&gt;"",IF(D94="DIRECCIÓN_DE_TRANSFERENCIAS","280 0031",VLOOKUP(C94,NIVELES!$A$14:$B$105,2,0)),"")</f>
        <v>280 9999</v>
      </c>
      <c r="AE94" s="86" t="s">
        <v>322</v>
      </c>
      <c r="AF94" s="86" t="s">
        <v>369</v>
      </c>
      <c r="AG94" s="79" t="str">
        <f>+IF(AF94&lt;&gt;"",VLOOKUP(AF94,NIVELES!$A$666:$B$673,2,0),"")</f>
        <v>ADMINISTRACIÓN_CENTRAL</v>
      </c>
      <c r="AH94" s="78" t="s">
        <v>322</v>
      </c>
      <c r="AI94" s="79" t="str">
        <f>IF(AH94&lt;&gt;"",VLOOKUP(CONCATENATE(AG94,AH94),NIVELES!$B$676:$C$745,2,0),"")</f>
        <v>Administración De La Gestión Administrativa Financiera</v>
      </c>
      <c r="AJ94" s="78" t="s">
        <v>517</v>
      </c>
      <c r="AK94" s="79" t="str">
        <f>+IF(AJ94&lt;&gt;"",VLOOKUP(AJ94,NIVELES!$A$816:$B$892,2,0),"")</f>
        <v>NO APLICA</v>
      </c>
      <c r="AL94" s="78" t="s">
        <v>553</v>
      </c>
      <c r="AM94" s="78">
        <v>510306</v>
      </c>
      <c r="AN94" s="79" t="str">
        <f>IF(AM94&lt;&gt;"",+VLOOKUP(AM94,NIVELES!$A$1652:$B$2466,2,0),"")</f>
        <v>Alimentación</v>
      </c>
      <c r="AO94" s="87">
        <v>50526</v>
      </c>
      <c r="AP94" s="88">
        <v>0</v>
      </c>
      <c r="AQ94" s="88">
        <v>4593</v>
      </c>
      <c r="AR94" s="88">
        <v>4593</v>
      </c>
      <c r="AS94" s="88">
        <v>4593</v>
      </c>
      <c r="AT94" s="88">
        <v>4593</v>
      </c>
      <c r="AU94" s="88">
        <v>4593</v>
      </c>
      <c r="AV94" s="88">
        <v>4593</v>
      </c>
      <c r="AW94" s="88">
        <v>4593</v>
      </c>
      <c r="AX94" s="88">
        <v>4593</v>
      </c>
      <c r="AY94" s="88">
        <v>4593</v>
      </c>
      <c r="AZ94" s="88">
        <v>4593</v>
      </c>
      <c r="BA94" s="88">
        <v>4596</v>
      </c>
      <c r="BB94" s="89">
        <f t="shared" si="9"/>
        <v>50526</v>
      </c>
      <c r="BC94" s="90" t="str">
        <f t="shared" si="8"/>
        <v>OK</v>
      </c>
      <c r="BD94" s="91" t="str">
        <f t="shared" si="10"/>
        <v xml:space="preserve">                  </v>
      </c>
      <c r="BE94" s="92">
        <f t="shared" si="11"/>
        <v>11</v>
      </c>
    </row>
    <row r="95" spans="1:57" s="74" customFormat="1" ht="50.1" customHeight="1" x14ac:dyDescent="0.2">
      <c r="A95" s="78" t="s">
        <v>52</v>
      </c>
      <c r="B95" s="78" t="s">
        <v>53</v>
      </c>
      <c r="C95" s="78" t="s">
        <v>583</v>
      </c>
      <c r="D95" s="78" t="s">
        <v>1787</v>
      </c>
      <c r="E95" s="79" t="str">
        <f>+IF(C95&lt;&gt;"",VLOOKUP(MID(C95,18,5),NIVELES!$A$133:$B$213,2,0),"")</f>
        <v>PICHINCHA</v>
      </c>
      <c r="F95" s="80" t="s">
        <v>70</v>
      </c>
      <c r="G95" s="81" t="str">
        <f>+IF(F95&lt;&gt;"",VLOOKUP(F95,NIVELES!$A$246:$C$464,3,0),"")</f>
        <v xml:space="preserve"> </v>
      </c>
      <c r="H95" s="82" t="s">
        <v>1023</v>
      </c>
      <c r="I95" s="78" t="s">
        <v>1916</v>
      </c>
      <c r="J95" s="78" t="s">
        <v>1917</v>
      </c>
      <c r="K95" s="78" t="s">
        <v>1182</v>
      </c>
      <c r="L95" s="78" t="s">
        <v>1791</v>
      </c>
      <c r="M95" s="78" t="s">
        <v>1791</v>
      </c>
      <c r="N95" s="78" t="s">
        <v>1791</v>
      </c>
      <c r="O95" s="78" t="s">
        <v>1931</v>
      </c>
      <c r="P95" s="82">
        <v>1</v>
      </c>
      <c r="Q95" s="78" t="s">
        <v>1929</v>
      </c>
      <c r="R95" s="82"/>
      <c r="S95" s="82">
        <v>1</v>
      </c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5" t="str">
        <f>IF(A95&lt;&gt;"",IF(D95="DIRECCIÓN_DE_TRANSFERENCIAS","280 0031",VLOOKUP(C95,NIVELES!$A$14:$B$105,2,0)),"")</f>
        <v>280 9999</v>
      </c>
      <c r="AE95" s="86" t="s">
        <v>322</v>
      </c>
      <c r="AF95" s="86" t="s">
        <v>369</v>
      </c>
      <c r="AG95" s="79" t="str">
        <f>+IF(AF95&lt;&gt;"",VLOOKUP(AF95,NIVELES!$A$666:$B$673,2,0),"")</f>
        <v>ADMINISTRACIÓN_CENTRAL</v>
      </c>
      <c r="AH95" s="78" t="s">
        <v>322</v>
      </c>
      <c r="AI95" s="79" t="str">
        <f>IF(AH95&lt;&gt;"",VLOOKUP(CONCATENATE(AG95,AH95),NIVELES!$B$676:$C$745,2,0),"")</f>
        <v>Administración De La Gestión Administrativa Financiera</v>
      </c>
      <c r="AJ95" s="78" t="s">
        <v>517</v>
      </c>
      <c r="AK95" s="79" t="str">
        <f>+IF(AJ95&lt;&gt;"",VLOOKUP(AJ95,NIVELES!$A$816:$B$892,2,0),"")</f>
        <v>NO APLICA</v>
      </c>
      <c r="AL95" s="78" t="s">
        <v>553</v>
      </c>
      <c r="AM95" s="78">
        <v>510401</v>
      </c>
      <c r="AN95" s="79" t="str">
        <f>IF(AM95&lt;&gt;"",+VLOOKUP(AM95,NIVELES!$A$1652:$B$2466,2,0),"")</f>
        <v>Por Cargas Familiares</v>
      </c>
      <c r="AO95" s="87">
        <v>300</v>
      </c>
      <c r="AP95" s="88">
        <v>0</v>
      </c>
      <c r="AQ95" s="88">
        <v>300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9">
        <f t="shared" si="9"/>
        <v>300</v>
      </c>
      <c r="BC95" s="90" t="str">
        <f t="shared" si="8"/>
        <v>OK</v>
      </c>
      <c r="BD95" s="91" t="str">
        <f t="shared" si="10"/>
        <v xml:space="preserve">                  </v>
      </c>
      <c r="BE95" s="92">
        <f t="shared" si="11"/>
        <v>1</v>
      </c>
    </row>
    <row r="96" spans="1:57" s="74" customFormat="1" ht="50.1" customHeight="1" x14ac:dyDescent="0.2">
      <c r="A96" s="78" t="s">
        <v>52</v>
      </c>
      <c r="B96" s="78" t="s">
        <v>53</v>
      </c>
      <c r="C96" s="78" t="s">
        <v>583</v>
      </c>
      <c r="D96" s="78" t="s">
        <v>1787</v>
      </c>
      <c r="E96" s="79" t="str">
        <f>+IF(C96&lt;&gt;"",VLOOKUP(MID(C96,18,5),NIVELES!$A$133:$B$213,2,0),"")</f>
        <v>PICHINCHA</v>
      </c>
      <c r="F96" s="80" t="s">
        <v>70</v>
      </c>
      <c r="G96" s="81" t="str">
        <f>+IF(F96&lt;&gt;"",VLOOKUP(F96,NIVELES!$A$246:$C$464,3,0),"")</f>
        <v xml:space="preserve"> </v>
      </c>
      <c r="H96" s="82" t="s">
        <v>1023</v>
      </c>
      <c r="I96" s="78" t="s">
        <v>1916</v>
      </c>
      <c r="J96" s="78" t="s">
        <v>1917</v>
      </c>
      <c r="K96" s="78" t="s">
        <v>1182</v>
      </c>
      <c r="L96" s="78" t="s">
        <v>1791</v>
      </c>
      <c r="M96" s="78" t="s">
        <v>1791</v>
      </c>
      <c r="N96" s="78" t="s">
        <v>1791</v>
      </c>
      <c r="O96" s="78" t="s">
        <v>1932</v>
      </c>
      <c r="P96" s="82">
        <v>11</v>
      </c>
      <c r="Q96" s="78" t="s">
        <v>1929</v>
      </c>
      <c r="R96" s="82"/>
      <c r="S96" s="82">
        <v>1</v>
      </c>
      <c r="T96" s="82">
        <v>1</v>
      </c>
      <c r="U96" s="82">
        <v>1</v>
      </c>
      <c r="V96" s="82">
        <v>1</v>
      </c>
      <c r="W96" s="82">
        <v>1</v>
      </c>
      <c r="X96" s="82">
        <v>1</v>
      </c>
      <c r="Y96" s="82">
        <v>1</v>
      </c>
      <c r="Z96" s="82">
        <v>1</v>
      </c>
      <c r="AA96" s="82">
        <v>1</v>
      </c>
      <c r="AB96" s="82">
        <v>1</v>
      </c>
      <c r="AC96" s="82">
        <v>1</v>
      </c>
      <c r="AD96" s="85" t="str">
        <f>IF(A96&lt;&gt;"",IF(D96="DIRECCIÓN_DE_TRANSFERENCIAS","280 0031",VLOOKUP(C96,NIVELES!$A$14:$B$105,2,0)),"")</f>
        <v>280 9999</v>
      </c>
      <c r="AE96" s="86" t="s">
        <v>322</v>
      </c>
      <c r="AF96" s="86" t="s">
        <v>369</v>
      </c>
      <c r="AG96" s="79" t="str">
        <f>+IF(AF96&lt;&gt;"",VLOOKUP(AF96,NIVELES!$A$666:$B$673,2,0),"")</f>
        <v>ADMINISTRACIÓN_CENTRAL</v>
      </c>
      <c r="AH96" s="78" t="s">
        <v>322</v>
      </c>
      <c r="AI96" s="79" t="str">
        <f>IF(AH96&lt;&gt;"",VLOOKUP(CONCATENATE(AG96,AH96),NIVELES!$B$676:$C$745,2,0),"")</f>
        <v>Administración De La Gestión Administrativa Financiera</v>
      </c>
      <c r="AJ96" s="78" t="s">
        <v>517</v>
      </c>
      <c r="AK96" s="79" t="str">
        <f>+IF(AJ96&lt;&gt;"",VLOOKUP(AJ96,NIVELES!$A$816:$B$892,2,0),"")</f>
        <v>NO APLICA</v>
      </c>
      <c r="AL96" s="78" t="s">
        <v>553</v>
      </c>
      <c r="AM96" s="78">
        <v>510401</v>
      </c>
      <c r="AN96" s="79" t="str">
        <f>IF(AM96&lt;&gt;"",+VLOOKUP(AM96,NIVELES!$A$1652:$B$2466,2,0),"")</f>
        <v>Por Cargas Familiares</v>
      </c>
      <c r="AO96" s="87">
        <v>3200</v>
      </c>
      <c r="AP96" s="88">
        <v>0</v>
      </c>
      <c r="AQ96" s="88">
        <v>291</v>
      </c>
      <c r="AR96" s="88">
        <v>291</v>
      </c>
      <c r="AS96" s="88">
        <v>291</v>
      </c>
      <c r="AT96" s="88">
        <v>291</v>
      </c>
      <c r="AU96" s="88">
        <v>291</v>
      </c>
      <c r="AV96" s="88">
        <v>291</v>
      </c>
      <c r="AW96" s="88">
        <v>291</v>
      </c>
      <c r="AX96" s="88">
        <v>291</v>
      </c>
      <c r="AY96" s="88">
        <v>291</v>
      </c>
      <c r="AZ96" s="88">
        <v>291</v>
      </c>
      <c r="BA96" s="88">
        <v>290</v>
      </c>
      <c r="BB96" s="89">
        <f t="shared" si="9"/>
        <v>3200</v>
      </c>
      <c r="BC96" s="90" t="str">
        <f t="shared" si="8"/>
        <v>OK</v>
      </c>
      <c r="BD96" s="91" t="str">
        <f t="shared" si="10"/>
        <v xml:space="preserve">                  </v>
      </c>
      <c r="BE96" s="92">
        <f t="shared" si="11"/>
        <v>11</v>
      </c>
    </row>
    <row r="97" spans="1:57" s="74" customFormat="1" ht="50.1" customHeight="1" x14ac:dyDescent="0.2">
      <c r="A97" s="78" t="s">
        <v>52</v>
      </c>
      <c r="B97" s="78" t="s">
        <v>53</v>
      </c>
      <c r="C97" s="78" t="s">
        <v>583</v>
      </c>
      <c r="D97" s="78" t="s">
        <v>1787</v>
      </c>
      <c r="E97" s="79" t="str">
        <f>+IF(C97&lt;&gt;"",VLOOKUP(MID(C97,18,5),NIVELES!$A$133:$B$213,2,0),"")</f>
        <v>PICHINCHA</v>
      </c>
      <c r="F97" s="80" t="s">
        <v>70</v>
      </c>
      <c r="G97" s="81" t="str">
        <f>+IF(F97&lt;&gt;"",VLOOKUP(F97,NIVELES!$A$246:$C$464,3,0),"")</f>
        <v xml:space="preserve"> </v>
      </c>
      <c r="H97" s="82" t="s">
        <v>1023</v>
      </c>
      <c r="I97" s="78" t="s">
        <v>1916</v>
      </c>
      <c r="J97" s="78" t="s">
        <v>1917</v>
      </c>
      <c r="K97" s="78" t="s">
        <v>1182</v>
      </c>
      <c r="L97" s="78" t="s">
        <v>1791</v>
      </c>
      <c r="M97" s="78" t="s">
        <v>1791</v>
      </c>
      <c r="N97" s="78" t="s">
        <v>1791</v>
      </c>
      <c r="O97" s="78" t="s">
        <v>1933</v>
      </c>
      <c r="P97" s="82">
        <v>1.4168999999999996</v>
      </c>
      <c r="Q97" s="78" t="s">
        <v>1929</v>
      </c>
      <c r="R97" s="82">
        <v>0</v>
      </c>
      <c r="S97" s="82">
        <v>1</v>
      </c>
      <c r="T97" s="82">
        <v>0</v>
      </c>
      <c r="U97" s="82">
        <v>0</v>
      </c>
      <c r="V97" s="82">
        <v>0</v>
      </c>
      <c r="W97" s="82">
        <v>0</v>
      </c>
      <c r="X97" s="82">
        <v>0</v>
      </c>
      <c r="Y97" s="82">
        <v>8.3299999999999999E-2</v>
      </c>
      <c r="Z97" s="82">
        <v>8.3299999999999999E-2</v>
      </c>
      <c r="AA97" s="82">
        <v>8.3299999999999999E-2</v>
      </c>
      <c r="AB97" s="82">
        <v>8.3299999999999999E-2</v>
      </c>
      <c r="AC97" s="82">
        <v>8.3699999999999997E-2</v>
      </c>
      <c r="AD97" s="85" t="str">
        <f>IF(A97&lt;&gt;"",IF(D97="DIRECCIÓN_DE_TRANSFERENCIAS","280 0031",VLOOKUP(C97,NIVELES!$A$14:$B$105,2,0)),"")</f>
        <v>280 9999</v>
      </c>
      <c r="AE97" s="86" t="s">
        <v>322</v>
      </c>
      <c r="AF97" s="86" t="s">
        <v>369</v>
      </c>
      <c r="AG97" s="79" t="str">
        <f>+IF(AF97&lt;&gt;"",VLOOKUP(AF97,NIVELES!$A$666:$B$673,2,0),"")</f>
        <v>ADMINISTRACIÓN_CENTRAL</v>
      </c>
      <c r="AH97" s="78" t="s">
        <v>322</v>
      </c>
      <c r="AI97" s="79" t="str">
        <f>IF(AH97&lt;&gt;"",VLOOKUP(CONCATENATE(AG97,AH97),NIVELES!$B$676:$C$745,2,0),"")</f>
        <v>Administración De La Gestión Administrativa Financiera</v>
      </c>
      <c r="AJ97" s="78" t="s">
        <v>517</v>
      </c>
      <c r="AK97" s="79" t="str">
        <f>+IF(AJ97&lt;&gt;"",VLOOKUP(AJ97,NIVELES!$A$816:$B$892,2,0),"")</f>
        <v>NO APLICA</v>
      </c>
      <c r="AL97" s="78" t="s">
        <v>553</v>
      </c>
      <c r="AM97" s="78">
        <v>510408</v>
      </c>
      <c r="AN97" s="79" t="str">
        <f>IF(AM97&lt;&gt;"",+VLOOKUP(AM97,NIVELES!$A$1652:$B$2466,2,0),"")</f>
        <v>Subsidio de Antigüedad</v>
      </c>
      <c r="AO97" s="87">
        <v>1500</v>
      </c>
      <c r="AP97" s="88">
        <v>0</v>
      </c>
      <c r="AQ97" s="88">
        <v>1500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9">
        <f t="shared" si="9"/>
        <v>1500</v>
      </c>
      <c r="BC97" s="90" t="str">
        <f t="shared" si="8"/>
        <v>OK</v>
      </c>
      <c r="BD97" s="91" t="str">
        <f t="shared" si="10"/>
        <v xml:space="preserve">                  </v>
      </c>
      <c r="BE97" s="92">
        <f t="shared" si="11"/>
        <v>1.4168999999999996</v>
      </c>
    </row>
    <row r="98" spans="1:57" s="74" customFormat="1" ht="50.1" customHeight="1" x14ac:dyDescent="0.2">
      <c r="A98" s="78" t="s">
        <v>52</v>
      </c>
      <c r="B98" s="78" t="s">
        <v>53</v>
      </c>
      <c r="C98" s="78" t="s">
        <v>583</v>
      </c>
      <c r="D98" s="78" t="s">
        <v>1787</v>
      </c>
      <c r="E98" s="79" t="str">
        <f>+IF(C98&lt;&gt;"",VLOOKUP(MID(C98,18,5),NIVELES!$A$133:$B$213,2,0),"")</f>
        <v>PICHINCHA</v>
      </c>
      <c r="F98" s="80" t="s">
        <v>70</v>
      </c>
      <c r="G98" s="81" t="str">
        <f>+IF(F98&lt;&gt;"",VLOOKUP(F98,NIVELES!$A$246:$C$464,3,0),"")</f>
        <v xml:space="preserve"> </v>
      </c>
      <c r="H98" s="82" t="s">
        <v>1023</v>
      </c>
      <c r="I98" s="78" t="s">
        <v>1916</v>
      </c>
      <c r="J98" s="78" t="s">
        <v>1917</v>
      </c>
      <c r="K98" s="78" t="s">
        <v>1182</v>
      </c>
      <c r="L98" s="78" t="s">
        <v>1791</v>
      </c>
      <c r="M98" s="78" t="s">
        <v>1791</v>
      </c>
      <c r="N98" s="78" t="s">
        <v>1791</v>
      </c>
      <c r="O98" s="78" t="s">
        <v>1934</v>
      </c>
      <c r="P98" s="82">
        <v>11.083299999999999</v>
      </c>
      <c r="Q98" s="78" t="s">
        <v>1929</v>
      </c>
      <c r="R98" s="82">
        <v>8.3299999999999999E-2</v>
      </c>
      <c r="S98" s="82">
        <v>1</v>
      </c>
      <c r="T98" s="82">
        <v>1</v>
      </c>
      <c r="U98" s="82">
        <v>1</v>
      </c>
      <c r="V98" s="82">
        <v>1</v>
      </c>
      <c r="W98" s="82">
        <v>1</v>
      </c>
      <c r="X98" s="82">
        <v>1</v>
      </c>
      <c r="Y98" s="82">
        <v>1</v>
      </c>
      <c r="Z98" s="82">
        <v>1</v>
      </c>
      <c r="AA98" s="82">
        <v>1</v>
      </c>
      <c r="AB98" s="82">
        <v>1</v>
      </c>
      <c r="AC98" s="82">
        <v>1</v>
      </c>
      <c r="AD98" s="85" t="str">
        <f>IF(A98&lt;&gt;"",IF(D98="DIRECCIÓN_DE_TRANSFERENCIAS","280 0031",VLOOKUP(C98,NIVELES!$A$14:$B$105,2,0)),"")</f>
        <v>280 9999</v>
      </c>
      <c r="AE98" s="86" t="s">
        <v>322</v>
      </c>
      <c r="AF98" s="86" t="s">
        <v>369</v>
      </c>
      <c r="AG98" s="79" t="str">
        <f>+IF(AF98&lt;&gt;"",VLOOKUP(AF98,NIVELES!$A$666:$B$673,2,0),"")</f>
        <v>ADMINISTRACIÓN_CENTRAL</v>
      </c>
      <c r="AH98" s="78" t="s">
        <v>322</v>
      </c>
      <c r="AI98" s="79" t="str">
        <f>IF(AH98&lt;&gt;"",VLOOKUP(CONCATENATE(AG98,AH98),NIVELES!$B$676:$C$745,2,0),"")</f>
        <v>Administración De La Gestión Administrativa Financiera</v>
      </c>
      <c r="AJ98" s="78" t="s">
        <v>517</v>
      </c>
      <c r="AK98" s="79" t="str">
        <f>+IF(AJ98&lt;&gt;"",VLOOKUP(AJ98,NIVELES!$A$816:$B$892,2,0),"")</f>
        <v>NO APLICA</v>
      </c>
      <c r="AL98" s="78" t="s">
        <v>553</v>
      </c>
      <c r="AM98" s="78">
        <v>510408</v>
      </c>
      <c r="AN98" s="79" t="str">
        <f>IF(AM98&lt;&gt;"",+VLOOKUP(AM98,NIVELES!$A$1652:$B$2466,2,0),"")</f>
        <v>Subsidio de Antigüedad</v>
      </c>
      <c r="AO98" s="87">
        <v>17500</v>
      </c>
      <c r="AP98" s="88">
        <v>0</v>
      </c>
      <c r="AQ98" s="88">
        <v>1590</v>
      </c>
      <c r="AR98" s="88">
        <v>1590</v>
      </c>
      <c r="AS98" s="88">
        <v>1590</v>
      </c>
      <c r="AT98" s="88">
        <v>1590</v>
      </c>
      <c r="AU98" s="88">
        <v>1590</v>
      </c>
      <c r="AV98" s="88">
        <v>1590</v>
      </c>
      <c r="AW98" s="88">
        <v>1590</v>
      </c>
      <c r="AX98" s="88">
        <v>1590</v>
      </c>
      <c r="AY98" s="88">
        <v>1590</v>
      </c>
      <c r="AZ98" s="88">
        <v>1590</v>
      </c>
      <c r="BA98" s="88">
        <v>1600</v>
      </c>
      <c r="BB98" s="89">
        <f t="shared" si="9"/>
        <v>17500</v>
      </c>
      <c r="BC98" s="90" t="str">
        <f t="shared" si="8"/>
        <v>OK</v>
      </c>
      <c r="BD98" s="91" t="str">
        <f t="shared" si="10"/>
        <v xml:space="preserve">                  </v>
      </c>
      <c r="BE98" s="92">
        <f t="shared" si="11"/>
        <v>11.083299999999999</v>
      </c>
    </row>
    <row r="99" spans="1:57" s="74" customFormat="1" ht="50.1" customHeight="1" x14ac:dyDescent="0.2">
      <c r="A99" s="78" t="s">
        <v>52</v>
      </c>
      <c r="B99" s="78" t="s">
        <v>53</v>
      </c>
      <c r="C99" s="78" t="s">
        <v>583</v>
      </c>
      <c r="D99" s="78" t="s">
        <v>1787</v>
      </c>
      <c r="E99" s="79" t="str">
        <f>+IF(C99&lt;&gt;"",VLOOKUP(MID(C99,18,5),NIVELES!$A$133:$B$213,2,0),"")</f>
        <v>PICHINCHA</v>
      </c>
      <c r="F99" s="80" t="s">
        <v>70</v>
      </c>
      <c r="G99" s="81" t="str">
        <f>+IF(F99&lt;&gt;"",VLOOKUP(F99,NIVELES!$A$246:$C$464,3,0),"")</f>
        <v xml:space="preserve"> </v>
      </c>
      <c r="H99" s="82" t="s">
        <v>1023</v>
      </c>
      <c r="I99" s="78" t="s">
        <v>1916</v>
      </c>
      <c r="J99" s="78" t="s">
        <v>1917</v>
      </c>
      <c r="K99" s="78" t="s">
        <v>1182</v>
      </c>
      <c r="L99" s="78" t="s">
        <v>1791</v>
      </c>
      <c r="M99" s="78" t="s">
        <v>1791</v>
      </c>
      <c r="N99" s="78" t="s">
        <v>1791</v>
      </c>
      <c r="O99" s="78" t="s">
        <v>1935</v>
      </c>
      <c r="P99" s="82">
        <v>1</v>
      </c>
      <c r="Q99" s="78" t="s">
        <v>1936</v>
      </c>
      <c r="R99" s="82">
        <v>0</v>
      </c>
      <c r="S99" s="82">
        <v>1</v>
      </c>
      <c r="T99" s="82">
        <v>0</v>
      </c>
      <c r="U99" s="82">
        <v>0</v>
      </c>
      <c r="V99" s="82">
        <v>0</v>
      </c>
      <c r="W99" s="82">
        <v>0</v>
      </c>
      <c r="X99" s="82">
        <v>0</v>
      </c>
      <c r="Y99" s="82">
        <v>0</v>
      </c>
      <c r="Z99" s="82">
        <v>0</v>
      </c>
      <c r="AA99" s="82">
        <v>0</v>
      </c>
      <c r="AB99" s="82">
        <v>0</v>
      </c>
      <c r="AC99" s="82">
        <v>0</v>
      </c>
      <c r="AD99" s="85" t="str">
        <f>IF(A99&lt;&gt;"",IF(D99="DIRECCIÓN_DE_TRANSFERENCIAS","280 0031",VLOOKUP(C99,NIVELES!$A$14:$B$105,2,0)),"")</f>
        <v>280 9999</v>
      </c>
      <c r="AE99" s="86" t="s">
        <v>322</v>
      </c>
      <c r="AF99" s="86" t="s">
        <v>369</v>
      </c>
      <c r="AG99" s="79" t="str">
        <f>+IF(AF99&lt;&gt;"",VLOOKUP(AF99,NIVELES!$A$666:$B$673,2,0),"")</f>
        <v>ADMINISTRACIÓN_CENTRAL</v>
      </c>
      <c r="AH99" s="78" t="s">
        <v>322</v>
      </c>
      <c r="AI99" s="79" t="str">
        <f>IF(AH99&lt;&gt;"",VLOOKUP(CONCATENATE(AG99,AH99),NIVELES!$B$676:$C$745,2,0),"")</f>
        <v>Administración De La Gestión Administrativa Financiera</v>
      </c>
      <c r="AJ99" s="78" t="s">
        <v>517</v>
      </c>
      <c r="AK99" s="79" t="str">
        <f>+IF(AJ99&lt;&gt;"",VLOOKUP(AJ99,NIVELES!$A$816:$B$892,2,0),"")</f>
        <v>NO APLICA</v>
      </c>
      <c r="AL99" s="78" t="s">
        <v>553</v>
      </c>
      <c r="AM99" s="78">
        <v>510509</v>
      </c>
      <c r="AN99" s="79" t="str">
        <f>IF(AM99&lt;&gt;"",+VLOOKUP(AM99,NIVELES!$A$1652:$B$2466,2,0),"")</f>
        <v>Horas Extraordinarias y Suplementarias</v>
      </c>
      <c r="AO99" s="87">
        <v>15000</v>
      </c>
      <c r="AP99" s="88">
        <v>0</v>
      </c>
      <c r="AQ99" s="88">
        <v>15000</v>
      </c>
      <c r="AR99" s="88">
        <v>0</v>
      </c>
      <c r="AS99" s="88">
        <v>0</v>
      </c>
      <c r="AT99" s="88">
        <v>0</v>
      </c>
      <c r="AU99" s="88">
        <v>0</v>
      </c>
      <c r="AV99" s="88">
        <v>0</v>
      </c>
      <c r="AW99" s="88">
        <v>0</v>
      </c>
      <c r="AX99" s="88">
        <v>0</v>
      </c>
      <c r="AY99" s="88">
        <v>0</v>
      </c>
      <c r="AZ99" s="88">
        <v>0</v>
      </c>
      <c r="BA99" s="88">
        <v>0</v>
      </c>
      <c r="BB99" s="89">
        <f t="shared" si="9"/>
        <v>15000</v>
      </c>
      <c r="BC99" s="90" t="str">
        <f t="shared" si="8"/>
        <v>OK</v>
      </c>
      <c r="BD99" s="91" t="str">
        <f t="shared" si="10"/>
        <v xml:space="preserve">                  </v>
      </c>
      <c r="BE99" s="92">
        <f t="shared" si="11"/>
        <v>1</v>
      </c>
    </row>
    <row r="100" spans="1:57" s="74" customFormat="1" ht="50.1" customHeight="1" x14ac:dyDescent="0.2">
      <c r="A100" s="78" t="s">
        <v>52</v>
      </c>
      <c r="B100" s="78" t="s">
        <v>53</v>
      </c>
      <c r="C100" s="78" t="s">
        <v>583</v>
      </c>
      <c r="D100" s="78" t="s">
        <v>1787</v>
      </c>
      <c r="E100" s="79" t="str">
        <f>+IF(C100&lt;&gt;"",VLOOKUP(MID(C100,18,5),NIVELES!$A$133:$B$213,2,0),"")</f>
        <v>PICHINCHA</v>
      </c>
      <c r="F100" s="80" t="s">
        <v>70</v>
      </c>
      <c r="G100" s="81" t="str">
        <f>+IF(F100&lt;&gt;"",VLOOKUP(F100,NIVELES!$A$246:$C$464,3,0),"")</f>
        <v xml:space="preserve"> </v>
      </c>
      <c r="H100" s="82" t="s">
        <v>1023</v>
      </c>
      <c r="I100" s="78" t="s">
        <v>1916</v>
      </c>
      <c r="J100" s="78" t="s">
        <v>1917</v>
      </c>
      <c r="K100" s="78" t="s">
        <v>1182</v>
      </c>
      <c r="L100" s="78" t="s">
        <v>1791</v>
      </c>
      <c r="M100" s="78" t="s">
        <v>1791</v>
      </c>
      <c r="N100" s="78" t="s">
        <v>1791</v>
      </c>
      <c r="O100" s="78" t="s">
        <v>1937</v>
      </c>
      <c r="P100" s="82">
        <v>11</v>
      </c>
      <c r="Q100" s="78" t="s">
        <v>1936</v>
      </c>
      <c r="R100" s="82">
        <v>0</v>
      </c>
      <c r="S100" s="82">
        <v>1</v>
      </c>
      <c r="T100" s="82">
        <v>1</v>
      </c>
      <c r="U100" s="82">
        <v>1</v>
      </c>
      <c r="V100" s="82">
        <v>1</v>
      </c>
      <c r="W100" s="82">
        <v>1</v>
      </c>
      <c r="X100" s="82">
        <v>1</v>
      </c>
      <c r="Y100" s="82">
        <v>1</v>
      </c>
      <c r="Z100" s="82">
        <v>1</v>
      </c>
      <c r="AA100" s="82">
        <v>1</v>
      </c>
      <c r="AB100" s="82">
        <v>1</v>
      </c>
      <c r="AC100" s="82">
        <v>1</v>
      </c>
      <c r="AD100" s="85" t="str">
        <f>IF(A100&lt;&gt;"",IF(D100="DIRECCIÓN_DE_TRANSFERENCIAS","280 0031",VLOOKUP(C100,NIVELES!$A$14:$B$105,2,0)),"")</f>
        <v>280 9999</v>
      </c>
      <c r="AE100" s="86" t="s">
        <v>322</v>
      </c>
      <c r="AF100" s="86" t="s">
        <v>369</v>
      </c>
      <c r="AG100" s="79" t="str">
        <f>+IF(AF100&lt;&gt;"",VLOOKUP(AF100,NIVELES!$A$666:$B$673,2,0),"")</f>
        <v>ADMINISTRACIÓN_CENTRAL</v>
      </c>
      <c r="AH100" s="78" t="s">
        <v>322</v>
      </c>
      <c r="AI100" s="79" t="str">
        <f>IF(AH100&lt;&gt;"",VLOOKUP(CONCATENATE(AG100,AH100),NIVELES!$B$676:$C$745,2,0),"")</f>
        <v>Administración De La Gestión Administrativa Financiera</v>
      </c>
      <c r="AJ100" s="78" t="s">
        <v>517</v>
      </c>
      <c r="AK100" s="79" t="str">
        <f>+IF(AJ100&lt;&gt;"",VLOOKUP(AJ100,NIVELES!$A$816:$B$892,2,0),"")</f>
        <v>NO APLICA</v>
      </c>
      <c r="AL100" s="78" t="s">
        <v>553</v>
      </c>
      <c r="AM100" s="78">
        <v>510509</v>
      </c>
      <c r="AN100" s="79" t="str">
        <f>IF(AM100&lt;&gt;"",+VLOOKUP(AM100,NIVELES!$A$1652:$B$2466,2,0),"")</f>
        <v>Horas Extraordinarias y Suplementarias</v>
      </c>
      <c r="AO100" s="87">
        <v>60000</v>
      </c>
      <c r="AP100" s="88">
        <v>0</v>
      </c>
      <c r="AQ100" s="88">
        <v>5454</v>
      </c>
      <c r="AR100" s="88">
        <v>5454</v>
      </c>
      <c r="AS100" s="88">
        <v>5454</v>
      </c>
      <c r="AT100" s="88">
        <v>5454</v>
      </c>
      <c r="AU100" s="88">
        <v>5454</v>
      </c>
      <c r="AV100" s="88">
        <v>5454</v>
      </c>
      <c r="AW100" s="88">
        <v>5454</v>
      </c>
      <c r="AX100" s="88">
        <v>5454</v>
      </c>
      <c r="AY100" s="88">
        <v>5454</v>
      </c>
      <c r="AZ100" s="88">
        <v>5454</v>
      </c>
      <c r="BA100" s="88">
        <v>5460</v>
      </c>
      <c r="BB100" s="89">
        <f t="shared" si="9"/>
        <v>60000</v>
      </c>
      <c r="BC100" s="90" t="str">
        <f t="shared" si="8"/>
        <v>OK</v>
      </c>
      <c r="BD100" s="91" t="str">
        <f t="shared" si="10"/>
        <v xml:space="preserve">                  </v>
      </c>
      <c r="BE100" s="92">
        <f t="shared" si="11"/>
        <v>11</v>
      </c>
    </row>
    <row r="101" spans="1:57" s="74" customFormat="1" ht="50.1" customHeight="1" x14ac:dyDescent="0.2">
      <c r="A101" s="78" t="s">
        <v>52</v>
      </c>
      <c r="B101" s="78" t="s">
        <v>53</v>
      </c>
      <c r="C101" s="78" t="s">
        <v>583</v>
      </c>
      <c r="D101" s="78" t="s">
        <v>1787</v>
      </c>
      <c r="E101" s="79" t="str">
        <f>+IF(C101&lt;&gt;"",VLOOKUP(MID(C101,18,5),NIVELES!$A$133:$B$213,2,0),"")</f>
        <v>PICHINCHA</v>
      </c>
      <c r="F101" s="80" t="s">
        <v>70</v>
      </c>
      <c r="G101" s="81" t="str">
        <f>+IF(F101&lt;&gt;"",VLOOKUP(F101,NIVELES!$A$246:$C$464,3,0),"")</f>
        <v xml:space="preserve"> </v>
      </c>
      <c r="H101" s="82" t="s">
        <v>1023</v>
      </c>
      <c r="I101" s="78" t="s">
        <v>1916</v>
      </c>
      <c r="J101" s="78" t="s">
        <v>1917</v>
      </c>
      <c r="K101" s="78" t="s">
        <v>1182</v>
      </c>
      <c r="L101" s="78" t="s">
        <v>1791</v>
      </c>
      <c r="M101" s="78" t="s">
        <v>1791</v>
      </c>
      <c r="N101" s="78" t="s">
        <v>1791</v>
      </c>
      <c r="O101" s="78" t="s">
        <v>1938</v>
      </c>
      <c r="P101" s="82">
        <v>12</v>
      </c>
      <c r="Q101" s="78" t="s">
        <v>1939</v>
      </c>
      <c r="R101" s="82">
        <v>1</v>
      </c>
      <c r="S101" s="82">
        <v>1</v>
      </c>
      <c r="T101" s="82">
        <v>1</v>
      </c>
      <c r="U101" s="82">
        <v>1</v>
      </c>
      <c r="V101" s="82">
        <v>1</v>
      </c>
      <c r="W101" s="82">
        <v>1</v>
      </c>
      <c r="X101" s="82">
        <v>1</v>
      </c>
      <c r="Y101" s="82">
        <v>1</v>
      </c>
      <c r="Z101" s="82">
        <v>1</v>
      </c>
      <c r="AA101" s="82">
        <v>1</v>
      </c>
      <c r="AB101" s="82">
        <v>1</v>
      </c>
      <c r="AC101" s="82">
        <v>1</v>
      </c>
      <c r="AD101" s="85" t="str">
        <f>IF(A101&lt;&gt;"",IF(D101="DIRECCIÓN_DE_TRANSFERENCIAS","280 0031",VLOOKUP(C101,NIVELES!$A$14:$B$105,2,0)),"")</f>
        <v>280 9999</v>
      </c>
      <c r="AE101" s="86" t="s">
        <v>322</v>
      </c>
      <c r="AF101" s="86" t="s">
        <v>369</v>
      </c>
      <c r="AG101" s="79" t="str">
        <f>+IF(AF101&lt;&gt;"",VLOOKUP(AF101,NIVELES!$A$666:$B$673,2,0),"")</f>
        <v>ADMINISTRACIÓN_CENTRAL</v>
      </c>
      <c r="AH101" s="78" t="s">
        <v>322</v>
      </c>
      <c r="AI101" s="79" t="str">
        <f>IF(AH101&lt;&gt;"",VLOOKUP(CONCATENATE(AG101,AH101),NIVELES!$B$676:$C$745,2,0),"")</f>
        <v>Administración De La Gestión Administrativa Financiera</v>
      </c>
      <c r="AJ101" s="78" t="s">
        <v>517</v>
      </c>
      <c r="AK101" s="79" t="str">
        <f>+IF(AJ101&lt;&gt;"",VLOOKUP(AJ101,NIVELES!$A$816:$B$892,2,0),"")</f>
        <v>NO APLICA</v>
      </c>
      <c r="AL101" s="78" t="s">
        <v>553</v>
      </c>
      <c r="AM101" s="78">
        <v>510510</v>
      </c>
      <c r="AN101" s="79" t="str">
        <f>IF(AM101&lt;&gt;"",+VLOOKUP(AM101,NIVELES!$A$1652:$B$2466,2,0),"")</f>
        <v>Servicios Personales por Contrato</v>
      </c>
      <c r="AO101" s="87">
        <v>1609720.04</v>
      </c>
      <c r="AP101" s="88">
        <v>141628</v>
      </c>
      <c r="AQ101" s="88">
        <v>141101</v>
      </c>
      <c r="AR101" s="88">
        <v>141628</v>
      </c>
      <c r="AS101" s="88">
        <v>141628</v>
      </c>
      <c r="AT101" s="88">
        <v>141628</v>
      </c>
      <c r="AU101" s="88">
        <v>141628</v>
      </c>
      <c r="AV101" s="88">
        <v>141628</v>
      </c>
      <c r="AW101" s="88">
        <v>141628</v>
      </c>
      <c r="AX101" s="88">
        <v>141628</v>
      </c>
      <c r="AY101" s="88">
        <v>141628</v>
      </c>
      <c r="AZ101" s="88">
        <v>141628</v>
      </c>
      <c r="BA101" s="88">
        <v>52339.040000000001</v>
      </c>
      <c r="BB101" s="89">
        <f t="shared" si="9"/>
        <v>1609720.04</v>
      </c>
      <c r="BC101" s="90" t="str">
        <f t="shared" si="8"/>
        <v>OK</v>
      </c>
      <c r="BD101" s="91" t="str">
        <f t="shared" si="10"/>
        <v xml:space="preserve">                  </v>
      </c>
      <c r="BE101" s="92">
        <f t="shared" si="11"/>
        <v>12</v>
      </c>
    </row>
    <row r="102" spans="1:57" s="74" customFormat="1" ht="50.1" customHeight="1" x14ac:dyDescent="0.2">
      <c r="A102" s="78" t="s">
        <v>52</v>
      </c>
      <c r="B102" s="78" t="s">
        <v>53</v>
      </c>
      <c r="C102" s="78" t="s">
        <v>583</v>
      </c>
      <c r="D102" s="78" t="s">
        <v>1787</v>
      </c>
      <c r="E102" s="79" t="str">
        <f>+IF(C102&lt;&gt;"",VLOOKUP(MID(C102,18,5),NIVELES!$A$133:$B$213,2,0),"")</f>
        <v>PICHINCHA</v>
      </c>
      <c r="F102" s="80" t="s">
        <v>70</v>
      </c>
      <c r="G102" s="81" t="str">
        <f>+IF(F102&lt;&gt;"",VLOOKUP(F102,NIVELES!$A$246:$C$464,3,0),"")</f>
        <v xml:space="preserve"> </v>
      </c>
      <c r="H102" s="82" t="s">
        <v>1023</v>
      </c>
      <c r="I102" s="78" t="s">
        <v>1916</v>
      </c>
      <c r="J102" s="78" t="s">
        <v>1917</v>
      </c>
      <c r="K102" s="78" t="s">
        <v>1182</v>
      </c>
      <c r="L102" s="78" t="s">
        <v>1791</v>
      </c>
      <c r="M102" s="78" t="s">
        <v>1791</v>
      </c>
      <c r="N102" s="78" t="s">
        <v>1791</v>
      </c>
      <c r="O102" s="78" t="s">
        <v>1940</v>
      </c>
      <c r="P102" s="82">
        <v>1</v>
      </c>
      <c r="Q102" s="78" t="s">
        <v>1941</v>
      </c>
      <c r="R102" s="82">
        <v>0</v>
      </c>
      <c r="S102" s="82">
        <v>1</v>
      </c>
      <c r="T102" s="82">
        <v>0</v>
      </c>
      <c r="U102" s="82">
        <v>0</v>
      </c>
      <c r="V102" s="82">
        <v>0</v>
      </c>
      <c r="W102" s="82">
        <v>0</v>
      </c>
      <c r="X102" s="82">
        <v>0</v>
      </c>
      <c r="Y102" s="82">
        <v>0</v>
      </c>
      <c r="Z102" s="82">
        <v>0</v>
      </c>
      <c r="AA102" s="82">
        <v>0</v>
      </c>
      <c r="AB102" s="82">
        <v>0</v>
      </c>
      <c r="AC102" s="82">
        <v>0</v>
      </c>
      <c r="AD102" s="85" t="str">
        <f>IF(A102&lt;&gt;"",IF(D102="DIRECCIÓN_DE_TRANSFERENCIAS","280 0031",VLOOKUP(C102,NIVELES!$A$14:$B$105,2,0)),"")</f>
        <v>280 9999</v>
      </c>
      <c r="AE102" s="86" t="s">
        <v>322</v>
      </c>
      <c r="AF102" s="86" t="s">
        <v>369</v>
      </c>
      <c r="AG102" s="79" t="str">
        <f>+IF(AF102&lt;&gt;"",VLOOKUP(AF102,NIVELES!$A$666:$B$673,2,0),"")</f>
        <v>ADMINISTRACIÓN_CENTRAL</v>
      </c>
      <c r="AH102" s="78" t="s">
        <v>322</v>
      </c>
      <c r="AI102" s="79" t="str">
        <f>IF(AH102&lt;&gt;"",VLOOKUP(CONCATENATE(AG102,AH102),NIVELES!$B$676:$C$745,2,0),"")</f>
        <v>Administración De La Gestión Administrativa Financiera</v>
      </c>
      <c r="AJ102" s="78" t="s">
        <v>517</v>
      </c>
      <c r="AK102" s="79" t="str">
        <f>+IF(AJ102&lt;&gt;"",VLOOKUP(AJ102,NIVELES!$A$816:$B$892,2,0),"")</f>
        <v>NO APLICA</v>
      </c>
      <c r="AL102" s="78" t="s">
        <v>553</v>
      </c>
      <c r="AM102" s="78">
        <v>510512</v>
      </c>
      <c r="AN102" s="79" t="str">
        <f>IF(AM102&lt;&gt;"",+VLOOKUP(AM102,NIVELES!$A$1652:$B$2466,2,0),"")</f>
        <v>Subrogación</v>
      </c>
      <c r="AO102" s="87">
        <v>2600</v>
      </c>
      <c r="AP102" s="88">
        <v>0</v>
      </c>
      <c r="AQ102" s="88">
        <v>2600</v>
      </c>
      <c r="AR102" s="88">
        <v>0</v>
      </c>
      <c r="AS102" s="88">
        <v>0</v>
      </c>
      <c r="AT102" s="88">
        <v>0</v>
      </c>
      <c r="AU102" s="88">
        <v>0</v>
      </c>
      <c r="AV102" s="88">
        <v>0</v>
      </c>
      <c r="AW102" s="88">
        <v>0</v>
      </c>
      <c r="AX102" s="88">
        <v>0</v>
      </c>
      <c r="AY102" s="88">
        <v>0</v>
      </c>
      <c r="AZ102" s="88">
        <v>0</v>
      </c>
      <c r="BA102" s="88">
        <v>0</v>
      </c>
      <c r="BB102" s="89">
        <f t="shared" si="9"/>
        <v>2600</v>
      </c>
      <c r="BC102" s="90" t="str">
        <f t="shared" si="8"/>
        <v>OK</v>
      </c>
      <c r="BD102" s="91" t="str">
        <f t="shared" si="10"/>
        <v xml:space="preserve">                  </v>
      </c>
      <c r="BE102" s="92">
        <f t="shared" si="11"/>
        <v>1</v>
      </c>
    </row>
    <row r="103" spans="1:57" s="74" customFormat="1" ht="50.1" customHeight="1" x14ac:dyDescent="0.2">
      <c r="A103" s="78" t="s">
        <v>52</v>
      </c>
      <c r="B103" s="78" t="s">
        <v>53</v>
      </c>
      <c r="C103" s="78" t="s">
        <v>583</v>
      </c>
      <c r="D103" s="78" t="s">
        <v>1787</v>
      </c>
      <c r="E103" s="79" t="str">
        <f>+IF(C103&lt;&gt;"",VLOOKUP(MID(C103,18,5),NIVELES!$A$133:$B$213,2,0),"")</f>
        <v>PICHINCHA</v>
      </c>
      <c r="F103" s="80" t="s">
        <v>70</v>
      </c>
      <c r="G103" s="81" t="str">
        <f>+IF(F103&lt;&gt;"",VLOOKUP(F103,NIVELES!$A$246:$C$464,3,0),"")</f>
        <v xml:space="preserve"> </v>
      </c>
      <c r="H103" s="82" t="s">
        <v>1023</v>
      </c>
      <c r="I103" s="78" t="s">
        <v>1916</v>
      </c>
      <c r="J103" s="78" t="s">
        <v>1917</v>
      </c>
      <c r="K103" s="78" t="s">
        <v>1182</v>
      </c>
      <c r="L103" s="78" t="s">
        <v>1791</v>
      </c>
      <c r="M103" s="78" t="s">
        <v>1791</v>
      </c>
      <c r="N103" s="78" t="s">
        <v>1791</v>
      </c>
      <c r="O103" s="78" t="s">
        <v>1942</v>
      </c>
      <c r="P103" s="82">
        <v>11</v>
      </c>
      <c r="Q103" s="78" t="s">
        <v>1941</v>
      </c>
      <c r="R103" s="82">
        <v>0</v>
      </c>
      <c r="S103" s="82">
        <v>1</v>
      </c>
      <c r="T103" s="82">
        <v>1</v>
      </c>
      <c r="U103" s="82">
        <v>1</v>
      </c>
      <c r="V103" s="82">
        <v>1</v>
      </c>
      <c r="W103" s="82">
        <v>1</v>
      </c>
      <c r="X103" s="82">
        <v>1</v>
      </c>
      <c r="Y103" s="82">
        <v>1</v>
      </c>
      <c r="Z103" s="82">
        <v>1</v>
      </c>
      <c r="AA103" s="82">
        <v>1</v>
      </c>
      <c r="AB103" s="82">
        <v>1</v>
      </c>
      <c r="AC103" s="82">
        <v>1</v>
      </c>
      <c r="AD103" s="85" t="str">
        <f>IF(A103&lt;&gt;"",IF(D103="DIRECCIÓN_DE_TRANSFERENCIAS","280 0031",VLOOKUP(C103,NIVELES!$A$14:$B$105,2,0)),"")</f>
        <v>280 9999</v>
      </c>
      <c r="AE103" s="86" t="s">
        <v>322</v>
      </c>
      <c r="AF103" s="86" t="s">
        <v>369</v>
      </c>
      <c r="AG103" s="79" t="str">
        <f>+IF(AF103&lt;&gt;"",VLOOKUP(AF103,NIVELES!$A$666:$B$673,2,0),"")</f>
        <v>ADMINISTRACIÓN_CENTRAL</v>
      </c>
      <c r="AH103" s="78" t="s">
        <v>322</v>
      </c>
      <c r="AI103" s="79" t="str">
        <f>IF(AH103&lt;&gt;"",VLOOKUP(CONCATENATE(AG103,AH103),NIVELES!$B$676:$C$745,2,0),"")</f>
        <v>Administración De La Gestión Administrativa Financiera</v>
      </c>
      <c r="AJ103" s="78" t="s">
        <v>517</v>
      </c>
      <c r="AK103" s="79" t="str">
        <f>+IF(AJ103&lt;&gt;"",VLOOKUP(AJ103,NIVELES!$A$816:$B$892,2,0),"")</f>
        <v>NO APLICA</v>
      </c>
      <c r="AL103" s="78" t="s">
        <v>553</v>
      </c>
      <c r="AM103" s="78">
        <v>510512</v>
      </c>
      <c r="AN103" s="79" t="str">
        <f>IF(AM103&lt;&gt;"",+VLOOKUP(AM103,NIVELES!$A$1652:$B$2466,2,0),"")</f>
        <v>Subrogación</v>
      </c>
      <c r="AO103" s="87">
        <v>27400</v>
      </c>
      <c r="AP103" s="88">
        <v>0</v>
      </c>
      <c r="AQ103" s="88">
        <v>2490</v>
      </c>
      <c r="AR103" s="88">
        <v>2490</v>
      </c>
      <c r="AS103" s="88">
        <v>2490</v>
      </c>
      <c r="AT103" s="88">
        <v>2490</v>
      </c>
      <c r="AU103" s="88">
        <v>2490</v>
      </c>
      <c r="AV103" s="88">
        <v>2490</v>
      </c>
      <c r="AW103" s="88">
        <v>2490</v>
      </c>
      <c r="AX103" s="88">
        <v>2490</v>
      </c>
      <c r="AY103" s="88">
        <v>2490</v>
      </c>
      <c r="AZ103" s="88">
        <v>2490</v>
      </c>
      <c r="BA103" s="88">
        <v>2500</v>
      </c>
      <c r="BB103" s="89">
        <f t="shared" si="9"/>
        <v>27400</v>
      </c>
      <c r="BC103" s="90" t="str">
        <f t="shared" si="8"/>
        <v>OK</v>
      </c>
      <c r="BD103" s="91" t="str">
        <f t="shared" si="10"/>
        <v xml:space="preserve">                  </v>
      </c>
      <c r="BE103" s="92">
        <f t="shared" si="11"/>
        <v>11</v>
      </c>
    </row>
    <row r="104" spans="1:57" s="74" customFormat="1" ht="50.1" customHeight="1" x14ac:dyDescent="0.2">
      <c r="A104" s="78" t="s">
        <v>52</v>
      </c>
      <c r="B104" s="78" t="s">
        <v>53</v>
      </c>
      <c r="C104" s="78" t="s">
        <v>583</v>
      </c>
      <c r="D104" s="78" t="s">
        <v>1787</v>
      </c>
      <c r="E104" s="79" t="str">
        <f>+IF(C104&lt;&gt;"",VLOOKUP(MID(C104,18,5),NIVELES!$A$133:$B$213,2,0),"")</f>
        <v>PICHINCHA</v>
      </c>
      <c r="F104" s="80" t="s">
        <v>70</v>
      </c>
      <c r="G104" s="81" t="str">
        <f>+IF(F104&lt;&gt;"",VLOOKUP(F104,NIVELES!$A$246:$C$464,3,0),"")</f>
        <v xml:space="preserve"> </v>
      </c>
      <c r="H104" s="82" t="s">
        <v>1023</v>
      </c>
      <c r="I104" s="78" t="s">
        <v>1916</v>
      </c>
      <c r="J104" s="78" t="s">
        <v>1917</v>
      </c>
      <c r="K104" s="78" t="s">
        <v>1182</v>
      </c>
      <c r="L104" s="78" t="s">
        <v>1791</v>
      </c>
      <c r="M104" s="78" t="s">
        <v>1791</v>
      </c>
      <c r="N104" s="78" t="s">
        <v>1791</v>
      </c>
      <c r="O104" s="78" t="s">
        <v>1943</v>
      </c>
      <c r="P104" s="82">
        <v>1</v>
      </c>
      <c r="Q104" s="78" t="s">
        <v>1944</v>
      </c>
      <c r="R104" s="82">
        <v>0</v>
      </c>
      <c r="S104" s="82">
        <v>1</v>
      </c>
      <c r="T104" s="82">
        <v>0</v>
      </c>
      <c r="U104" s="82">
        <v>0</v>
      </c>
      <c r="V104" s="82">
        <v>0</v>
      </c>
      <c r="W104" s="82">
        <v>0</v>
      </c>
      <c r="X104" s="82">
        <v>0</v>
      </c>
      <c r="Y104" s="82">
        <v>0</v>
      </c>
      <c r="Z104" s="82">
        <v>0</v>
      </c>
      <c r="AA104" s="82">
        <v>0</v>
      </c>
      <c r="AB104" s="82">
        <v>0</v>
      </c>
      <c r="AC104" s="82">
        <v>0</v>
      </c>
      <c r="AD104" s="85" t="str">
        <f>IF(A104&lt;&gt;"",IF(D104="DIRECCIÓN_DE_TRANSFERENCIAS","280 0031",VLOOKUP(C104,NIVELES!$A$14:$B$105,2,0)),"")</f>
        <v>280 9999</v>
      </c>
      <c r="AE104" s="86" t="s">
        <v>322</v>
      </c>
      <c r="AF104" s="86" t="s">
        <v>369</v>
      </c>
      <c r="AG104" s="79" t="str">
        <f>+IF(AF104&lt;&gt;"",VLOOKUP(AF104,NIVELES!$A$666:$B$673,2,0),"")</f>
        <v>ADMINISTRACIÓN_CENTRAL</v>
      </c>
      <c r="AH104" s="78" t="s">
        <v>322</v>
      </c>
      <c r="AI104" s="79" t="str">
        <f>IF(AH104&lt;&gt;"",VLOOKUP(CONCATENATE(AG104,AH104),NIVELES!$B$676:$C$745,2,0),"")</f>
        <v>Administración De La Gestión Administrativa Financiera</v>
      </c>
      <c r="AJ104" s="78" t="s">
        <v>517</v>
      </c>
      <c r="AK104" s="79" t="str">
        <f>+IF(AJ104&lt;&gt;"",VLOOKUP(AJ104,NIVELES!$A$816:$B$892,2,0),"")</f>
        <v>NO APLICA</v>
      </c>
      <c r="AL104" s="78" t="s">
        <v>553</v>
      </c>
      <c r="AM104" s="78">
        <v>510513</v>
      </c>
      <c r="AN104" s="79" t="str">
        <f>IF(AM104&lt;&gt;"",+VLOOKUP(AM104,NIVELES!$A$1652:$B$2466,2,0),"")</f>
        <v>Encargos</v>
      </c>
      <c r="AO104" s="87">
        <v>13500</v>
      </c>
      <c r="AP104" s="88">
        <v>0</v>
      </c>
      <c r="AQ104" s="88">
        <v>13500</v>
      </c>
      <c r="AR104" s="88">
        <v>0</v>
      </c>
      <c r="AS104" s="88">
        <v>0</v>
      </c>
      <c r="AT104" s="88">
        <v>0</v>
      </c>
      <c r="AU104" s="88">
        <v>0</v>
      </c>
      <c r="AV104" s="88">
        <v>0</v>
      </c>
      <c r="AW104" s="88">
        <v>0</v>
      </c>
      <c r="AX104" s="88">
        <v>0</v>
      </c>
      <c r="AY104" s="88">
        <v>0</v>
      </c>
      <c r="AZ104" s="88">
        <v>0</v>
      </c>
      <c r="BA104" s="88">
        <v>0</v>
      </c>
      <c r="BB104" s="89">
        <f t="shared" si="9"/>
        <v>13500</v>
      </c>
      <c r="BC104" s="90" t="str">
        <f t="shared" si="8"/>
        <v>OK</v>
      </c>
      <c r="BD104" s="91" t="str">
        <f t="shared" si="10"/>
        <v xml:space="preserve">                  </v>
      </c>
      <c r="BE104" s="92">
        <f t="shared" si="11"/>
        <v>1</v>
      </c>
    </row>
    <row r="105" spans="1:57" s="74" customFormat="1" ht="50.1" customHeight="1" x14ac:dyDescent="0.2">
      <c r="A105" s="78" t="s">
        <v>52</v>
      </c>
      <c r="B105" s="78" t="s">
        <v>53</v>
      </c>
      <c r="C105" s="78" t="s">
        <v>583</v>
      </c>
      <c r="D105" s="78" t="s">
        <v>1787</v>
      </c>
      <c r="E105" s="79" t="str">
        <f>+IF(C105&lt;&gt;"",VLOOKUP(MID(C105,18,5),NIVELES!$A$133:$B$213,2,0),"")</f>
        <v>PICHINCHA</v>
      </c>
      <c r="F105" s="80" t="s">
        <v>70</v>
      </c>
      <c r="G105" s="81" t="str">
        <f>+IF(F105&lt;&gt;"",VLOOKUP(F105,NIVELES!$A$246:$C$464,3,0),"")</f>
        <v xml:space="preserve"> </v>
      </c>
      <c r="H105" s="82" t="s">
        <v>1023</v>
      </c>
      <c r="I105" s="78" t="s">
        <v>1916</v>
      </c>
      <c r="J105" s="78" t="s">
        <v>1917</v>
      </c>
      <c r="K105" s="78" t="s">
        <v>1182</v>
      </c>
      <c r="L105" s="78" t="s">
        <v>1791</v>
      </c>
      <c r="M105" s="78" t="s">
        <v>1791</v>
      </c>
      <c r="N105" s="78" t="s">
        <v>1791</v>
      </c>
      <c r="O105" s="78" t="s">
        <v>1945</v>
      </c>
      <c r="P105" s="82">
        <v>11</v>
      </c>
      <c r="Q105" s="78" t="s">
        <v>1944</v>
      </c>
      <c r="R105" s="82"/>
      <c r="S105" s="82">
        <v>1</v>
      </c>
      <c r="T105" s="82">
        <v>1</v>
      </c>
      <c r="U105" s="82">
        <v>1</v>
      </c>
      <c r="V105" s="82">
        <v>1</v>
      </c>
      <c r="W105" s="82">
        <v>1</v>
      </c>
      <c r="X105" s="82">
        <v>1</v>
      </c>
      <c r="Y105" s="82">
        <v>1</v>
      </c>
      <c r="Z105" s="82">
        <v>1</v>
      </c>
      <c r="AA105" s="82">
        <v>1</v>
      </c>
      <c r="AB105" s="82">
        <v>1</v>
      </c>
      <c r="AC105" s="82">
        <v>1</v>
      </c>
      <c r="AD105" s="85" t="str">
        <f>IF(A105&lt;&gt;"",IF(D105="DIRECCIÓN_DE_TRANSFERENCIAS","280 0031",VLOOKUP(C105,NIVELES!$A$14:$B$105,2,0)),"")</f>
        <v>280 9999</v>
      </c>
      <c r="AE105" s="86" t="s">
        <v>322</v>
      </c>
      <c r="AF105" s="86" t="s">
        <v>369</v>
      </c>
      <c r="AG105" s="79" t="str">
        <f>+IF(AF105&lt;&gt;"",VLOOKUP(AF105,NIVELES!$A$666:$B$673,2,0),"")</f>
        <v>ADMINISTRACIÓN_CENTRAL</v>
      </c>
      <c r="AH105" s="78" t="s">
        <v>322</v>
      </c>
      <c r="AI105" s="79" t="str">
        <f>IF(AH105&lt;&gt;"",VLOOKUP(CONCATENATE(AG105,AH105),NIVELES!$B$676:$C$745,2,0),"")</f>
        <v>Administración De La Gestión Administrativa Financiera</v>
      </c>
      <c r="AJ105" s="78" t="s">
        <v>517</v>
      </c>
      <c r="AK105" s="79" t="str">
        <f>+IF(AJ105&lt;&gt;"",VLOOKUP(AJ105,NIVELES!$A$816:$B$892,2,0),"")</f>
        <v>NO APLICA</v>
      </c>
      <c r="AL105" s="78" t="s">
        <v>553</v>
      </c>
      <c r="AM105" s="78">
        <v>510513</v>
      </c>
      <c r="AN105" s="79" t="str">
        <f>IF(AM105&lt;&gt;"",+VLOOKUP(AM105,NIVELES!$A$1652:$B$2466,2,0),"")</f>
        <v>Encargos</v>
      </c>
      <c r="AO105" s="87">
        <v>66000</v>
      </c>
      <c r="AP105" s="88">
        <v>0</v>
      </c>
      <c r="AQ105" s="88">
        <v>6000</v>
      </c>
      <c r="AR105" s="88">
        <v>6000</v>
      </c>
      <c r="AS105" s="88">
        <v>6000</v>
      </c>
      <c r="AT105" s="88">
        <v>6000</v>
      </c>
      <c r="AU105" s="88">
        <v>6000</v>
      </c>
      <c r="AV105" s="88">
        <v>6000</v>
      </c>
      <c r="AW105" s="88">
        <v>6000</v>
      </c>
      <c r="AX105" s="88">
        <v>6000</v>
      </c>
      <c r="AY105" s="88">
        <v>6000</v>
      </c>
      <c r="AZ105" s="88">
        <v>6000</v>
      </c>
      <c r="BA105" s="88">
        <v>6000</v>
      </c>
      <c r="BB105" s="89">
        <f t="shared" si="9"/>
        <v>66000</v>
      </c>
      <c r="BC105" s="90" t="str">
        <f t="shared" si="8"/>
        <v>OK</v>
      </c>
      <c r="BD105" s="91" t="str">
        <f t="shared" si="10"/>
        <v xml:space="preserve">                  </v>
      </c>
      <c r="BE105" s="92">
        <f t="shared" si="11"/>
        <v>11</v>
      </c>
    </row>
    <row r="106" spans="1:57" s="74" customFormat="1" ht="50.1" customHeight="1" x14ac:dyDescent="0.2">
      <c r="A106" s="78" t="s">
        <v>52</v>
      </c>
      <c r="B106" s="78" t="s">
        <v>53</v>
      </c>
      <c r="C106" s="78" t="s">
        <v>583</v>
      </c>
      <c r="D106" s="78" t="s">
        <v>1787</v>
      </c>
      <c r="E106" s="79" t="str">
        <f>+IF(C106&lt;&gt;"",VLOOKUP(MID(C106,18,5),NIVELES!$A$133:$B$213,2,0),"")</f>
        <v>PICHINCHA</v>
      </c>
      <c r="F106" s="80" t="s">
        <v>70</v>
      </c>
      <c r="G106" s="81" t="str">
        <f>+IF(F106&lt;&gt;"",VLOOKUP(F106,NIVELES!$A$246:$C$464,3,0),"")</f>
        <v xml:space="preserve"> </v>
      </c>
      <c r="H106" s="82" t="s">
        <v>1023</v>
      </c>
      <c r="I106" s="78" t="s">
        <v>1916</v>
      </c>
      <c r="J106" s="78" t="s">
        <v>1917</v>
      </c>
      <c r="K106" s="78" t="s">
        <v>1182</v>
      </c>
      <c r="L106" s="78" t="s">
        <v>1791</v>
      </c>
      <c r="M106" s="78" t="s">
        <v>1791</v>
      </c>
      <c r="N106" s="78" t="s">
        <v>1791</v>
      </c>
      <c r="O106" s="78" t="s">
        <v>1946</v>
      </c>
      <c r="P106" s="82">
        <v>12</v>
      </c>
      <c r="Q106" s="78" t="s">
        <v>1947</v>
      </c>
      <c r="R106" s="82">
        <v>1</v>
      </c>
      <c r="S106" s="82">
        <v>1</v>
      </c>
      <c r="T106" s="82">
        <v>1</v>
      </c>
      <c r="U106" s="82">
        <v>1</v>
      </c>
      <c r="V106" s="82">
        <v>1</v>
      </c>
      <c r="W106" s="82">
        <v>1</v>
      </c>
      <c r="X106" s="82">
        <v>1</v>
      </c>
      <c r="Y106" s="82">
        <v>1</v>
      </c>
      <c r="Z106" s="82">
        <v>1</v>
      </c>
      <c r="AA106" s="82">
        <v>1</v>
      </c>
      <c r="AB106" s="82">
        <v>1</v>
      </c>
      <c r="AC106" s="82">
        <v>1</v>
      </c>
      <c r="AD106" s="85" t="str">
        <f>IF(A106&lt;&gt;"",IF(D106="DIRECCIÓN_DE_TRANSFERENCIAS","280 0031",VLOOKUP(C106,NIVELES!$A$14:$B$105,2,0)),"")</f>
        <v>280 9999</v>
      </c>
      <c r="AE106" s="86" t="s">
        <v>322</v>
      </c>
      <c r="AF106" s="86" t="s">
        <v>369</v>
      </c>
      <c r="AG106" s="79" t="str">
        <f>+IF(AF106&lt;&gt;"",VLOOKUP(AF106,NIVELES!$A$666:$B$673,2,0),"")</f>
        <v>ADMINISTRACIÓN_CENTRAL</v>
      </c>
      <c r="AH106" s="78" t="s">
        <v>322</v>
      </c>
      <c r="AI106" s="79" t="str">
        <f>IF(AH106&lt;&gt;"",VLOOKUP(CONCATENATE(AG106,AH106),NIVELES!$B$676:$C$745,2,0),"")</f>
        <v>Administración De La Gestión Administrativa Financiera</v>
      </c>
      <c r="AJ106" s="78" t="s">
        <v>517</v>
      </c>
      <c r="AK106" s="79" t="str">
        <f>+IF(AJ106&lt;&gt;"",VLOOKUP(AJ106,NIVELES!$A$816:$B$892,2,0),"")</f>
        <v>NO APLICA</v>
      </c>
      <c r="AL106" s="78" t="s">
        <v>553</v>
      </c>
      <c r="AM106" s="78">
        <v>510601</v>
      </c>
      <c r="AN106" s="79" t="str">
        <f>IF(AM106&lt;&gt;"",+VLOOKUP(AM106,NIVELES!$A$1652:$B$2466,2,0),"")</f>
        <v>Aporte Patronal</v>
      </c>
      <c r="AO106" s="87">
        <v>750317.46</v>
      </c>
      <c r="AP106" s="88">
        <v>66918.67</v>
      </c>
      <c r="AQ106" s="88">
        <v>66918.67</v>
      </c>
      <c r="AR106" s="88">
        <v>66918.67</v>
      </c>
      <c r="AS106" s="88">
        <v>66918.67</v>
      </c>
      <c r="AT106" s="88">
        <v>66918.67</v>
      </c>
      <c r="AU106" s="88">
        <v>66918.67</v>
      </c>
      <c r="AV106" s="88">
        <v>66918.67</v>
      </c>
      <c r="AW106" s="88">
        <v>66918.67</v>
      </c>
      <c r="AX106" s="88">
        <v>66918.67</v>
      </c>
      <c r="AY106" s="88">
        <v>66918.67</v>
      </c>
      <c r="AZ106" s="88">
        <v>66918.67</v>
      </c>
      <c r="BA106" s="88">
        <v>14212.09</v>
      </c>
      <c r="BB106" s="89">
        <f t="shared" si="9"/>
        <v>750317.46000000008</v>
      </c>
      <c r="BC106" s="90" t="str">
        <f t="shared" si="8"/>
        <v>OK</v>
      </c>
      <c r="BD106" s="91" t="str">
        <f t="shared" si="10"/>
        <v xml:space="preserve">                  </v>
      </c>
      <c r="BE106" s="92">
        <f t="shared" si="11"/>
        <v>12</v>
      </c>
    </row>
    <row r="107" spans="1:57" s="74" customFormat="1" ht="50.1" customHeight="1" x14ac:dyDescent="0.2">
      <c r="A107" s="78" t="s">
        <v>52</v>
      </c>
      <c r="B107" s="78" t="s">
        <v>53</v>
      </c>
      <c r="C107" s="78" t="s">
        <v>583</v>
      </c>
      <c r="D107" s="78" t="s">
        <v>1787</v>
      </c>
      <c r="E107" s="79" t="str">
        <f>+IF(C107&lt;&gt;"",VLOOKUP(MID(C107,18,5),NIVELES!$A$133:$B$213,2,0),"")</f>
        <v>PICHINCHA</v>
      </c>
      <c r="F107" s="80" t="s">
        <v>70</v>
      </c>
      <c r="G107" s="81" t="str">
        <f>+IF(F107&lt;&gt;"",VLOOKUP(F107,NIVELES!$A$246:$C$464,3,0),"")</f>
        <v xml:space="preserve"> </v>
      </c>
      <c r="H107" s="82" t="s">
        <v>1023</v>
      </c>
      <c r="I107" s="78" t="s">
        <v>1916</v>
      </c>
      <c r="J107" s="78" t="s">
        <v>1917</v>
      </c>
      <c r="K107" s="78" t="s">
        <v>1182</v>
      </c>
      <c r="L107" s="78" t="s">
        <v>1791</v>
      </c>
      <c r="M107" s="78" t="s">
        <v>1791</v>
      </c>
      <c r="N107" s="78" t="s">
        <v>1791</v>
      </c>
      <c r="O107" s="78" t="s">
        <v>1948</v>
      </c>
      <c r="P107" s="82">
        <v>12</v>
      </c>
      <c r="Q107" s="78" t="s">
        <v>1949</v>
      </c>
      <c r="R107" s="82">
        <v>1</v>
      </c>
      <c r="S107" s="82">
        <v>1</v>
      </c>
      <c r="T107" s="82">
        <v>1</v>
      </c>
      <c r="U107" s="82">
        <v>1</v>
      </c>
      <c r="V107" s="82">
        <v>1</v>
      </c>
      <c r="W107" s="82">
        <v>1</v>
      </c>
      <c r="X107" s="82">
        <v>1</v>
      </c>
      <c r="Y107" s="82">
        <v>1</v>
      </c>
      <c r="Z107" s="82">
        <v>1</v>
      </c>
      <c r="AA107" s="82">
        <v>1</v>
      </c>
      <c r="AB107" s="82">
        <v>1</v>
      </c>
      <c r="AC107" s="82">
        <v>1</v>
      </c>
      <c r="AD107" s="85" t="str">
        <f>IF(A107&lt;&gt;"",IF(D107="DIRECCIÓN_DE_TRANSFERENCIAS","280 0031",VLOOKUP(C107,NIVELES!$A$14:$B$105,2,0)),"")</f>
        <v>280 9999</v>
      </c>
      <c r="AE107" s="86" t="s">
        <v>322</v>
      </c>
      <c r="AF107" s="86" t="s">
        <v>369</v>
      </c>
      <c r="AG107" s="79" t="str">
        <f>+IF(AF107&lt;&gt;"",VLOOKUP(AF107,NIVELES!$A$666:$B$673,2,0),"")</f>
        <v>ADMINISTRACIÓN_CENTRAL</v>
      </c>
      <c r="AH107" s="78" t="s">
        <v>322</v>
      </c>
      <c r="AI107" s="79" t="str">
        <f>IF(AH107&lt;&gt;"",VLOOKUP(CONCATENATE(AG107,AH107),NIVELES!$B$676:$C$745,2,0),"")</f>
        <v>Administración De La Gestión Administrativa Financiera</v>
      </c>
      <c r="AJ107" s="78" t="s">
        <v>517</v>
      </c>
      <c r="AK107" s="79" t="str">
        <f>+IF(AJ107&lt;&gt;"",VLOOKUP(AJ107,NIVELES!$A$816:$B$892,2,0),"")</f>
        <v>NO APLICA</v>
      </c>
      <c r="AL107" s="78" t="s">
        <v>553</v>
      </c>
      <c r="AM107" s="78">
        <v>510602</v>
      </c>
      <c r="AN107" s="79" t="str">
        <f>IF(AM107&lt;&gt;"",+VLOOKUP(AM107,NIVELES!$A$1652:$B$2466,2,0),"")</f>
        <v>Fondo de Reserva</v>
      </c>
      <c r="AO107" s="87">
        <v>649392.07000000007</v>
      </c>
      <c r="AP107" s="88">
        <v>56966.879999999997</v>
      </c>
      <c r="AQ107" s="88">
        <v>56966.879999999997</v>
      </c>
      <c r="AR107" s="88">
        <v>56966.879999999997</v>
      </c>
      <c r="AS107" s="88">
        <v>56966.879999999997</v>
      </c>
      <c r="AT107" s="88">
        <v>56966.879999999997</v>
      </c>
      <c r="AU107" s="88">
        <v>56966.879999999997</v>
      </c>
      <c r="AV107" s="88">
        <v>56966.879999999997</v>
      </c>
      <c r="AW107" s="88">
        <v>56966.879999999997</v>
      </c>
      <c r="AX107" s="88">
        <v>56966.879999999997</v>
      </c>
      <c r="AY107" s="88">
        <v>56966.879999999997</v>
      </c>
      <c r="AZ107" s="88">
        <v>56966.879999999997</v>
      </c>
      <c r="BA107" s="88">
        <v>22756.39</v>
      </c>
      <c r="BB107" s="89">
        <f t="shared" si="9"/>
        <v>649392.06999999995</v>
      </c>
      <c r="BC107" s="90" t="str">
        <f t="shared" si="8"/>
        <v>OK</v>
      </c>
      <c r="BD107" s="91" t="str">
        <f t="shared" si="10"/>
        <v xml:space="preserve">                  </v>
      </c>
      <c r="BE107" s="92">
        <f t="shared" si="11"/>
        <v>12</v>
      </c>
    </row>
    <row r="108" spans="1:57" s="74" customFormat="1" ht="50.1" customHeight="1" x14ac:dyDescent="0.2">
      <c r="A108" s="78" t="s">
        <v>52</v>
      </c>
      <c r="B108" s="78" t="s">
        <v>53</v>
      </c>
      <c r="C108" s="78" t="s">
        <v>583</v>
      </c>
      <c r="D108" s="78" t="s">
        <v>1787</v>
      </c>
      <c r="E108" s="79" t="str">
        <f>+IF(C108&lt;&gt;"",VLOOKUP(MID(C108,18,5),NIVELES!$A$133:$B$213,2,0),"")</f>
        <v>PICHINCHA</v>
      </c>
      <c r="F108" s="80" t="s">
        <v>70</v>
      </c>
      <c r="G108" s="81" t="str">
        <f>+IF(F108&lt;&gt;"",VLOOKUP(F108,NIVELES!$A$246:$C$464,3,0),"")</f>
        <v xml:space="preserve"> </v>
      </c>
      <c r="H108" s="82" t="s">
        <v>1023</v>
      </c>
      <c r="I108" s="78" t="s">
        <v>1916</v>
      </c>
      <c r="J108" s="78" t="s">
        <v>1917</v>
      </c>
      <c r="K108" s="78" t="s">
        <v>1182</v>
      </c>
      <c r="L108" s="78" t="s">
        <v>1791</v>
      </c>
      <c r="M108" s="78" t="s">
        <v>1791</v>
      </c>
      <c r="N108" s="78" t="s">
        <v>1791</v>
      </c>
      <c r="O108" s="78" t="s">
        <v>1950</v>
      </c>
      <c r="P108" s="82">
        <v>0</v>
      </c>
      <c r="Q108" s="78" t="s">
        <v>1929</v>
      </c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5" t="str">
        <f>IF(A108&lt;&gt;"",IF(D108="DIRECCIÓN_DE_TRANSFERENCIAS","280 0031",VLOOKUP(C108,NIVELES!$A$14:$B$105,2,0)),"")</f>
        <v>280 9999</v>
      </c>
      <c r="AE108" s="86" t="s">
        <v>322</v>
      </c>
      <c r="AF108" s="86" t="s">
        <v>369</v>
      </c>
      <c r="AG108" s="79" t="str">
        <f>+IF(AF108&lt;&gt;"",VLOOKUP(AF108,NIVELES!$A$666:$B$673,2,0),"")</f>
        <v>ADMINISTRACIÓN_CENTRAL</v>
      </c>
      <c r="AH108" s="78" t="s">
        <v>322</v>
      </c>
      <c r="AI108" s="79" t="str">
        <f>IF(AH108&lt;&gt;"",VLOOKUP(CONCATENATE(AG108,AH108),NIVELES!$B$676:$C$745,2,0),"")</f>
        <v>Administración De La Gestión Administrativa Financiera</v>
      </c>
      <c r="AJ108" s="78" t="s">
        <v>517</v>
      </c>
      <c r="AK108" s="79" t="str">
        <f>+IF(AJ108&lt;&gt;"",VLOOKUP(AJ108,NIVELES!$A$816:$B$892,2,0),"")</f>
        <v>NO APLICA</v>
      </c>
      <c r="AL108" s="78" t="s">
        <v>553</v>
      </c>
      <c r="AM108" s="78">
        <v>510704</v>
      </c>
      <c r="AN108" s="79" t="str">
        <f>IF(AM108&lt;&gt;"",+VLOOKUP(AM108,NIVELES!$A$1652:$B$2466,2,0),"")</f>
        <v>Compensación por Desahucio</v>
      </c>
      <c r="AO108" s="87">
        <v>0</v>
      </c>
      <c r="AP108" s="88">
        <v>0</v>
      </c>
      <c r="AQ108" s="88">
        <v>0</v>
      </c>
      <c r="AR108" s="88">
        <v>0</v>
      </c>
      <c r="AS108" s="88">
        <v>0</v>
      </c>
      <c r="AT108" s="88">
        <v>0</v>
      </c>
      <c r="AU108" s="88">
        <v>0</v>
      </c>
      <c r="AV108" s="88">
        <v>0</v>
      </c>
      <c r="AW108" s="88">
        <v>0</v>
      </c>
      <c r="AX108" s="88">
        <v>0</v>
      </c>
      <c r="AY108" s="88">
        <v>0</v>
      </c>
      <c r="AZ108" s="88">
        <v>0</v>
      </c>
      <c r="BA108" s="88">
        <v>0</v>
      </c>
      <c r="BB108" s="89">
        <f t="shared" si="9"/>
        <v>0</v>
      </c>
      <c r="BC108" s="90" t="str">
        <f t="shared" si="8"/>
        <v>OK</v>
      </c>
      <c r="BD108" s="91" t="str">
        <f t="shared" si="10"/>
        <v xml:space="preserve">                  </v>
      </c>
      <c r="BE108" s="92">
        <f t="shared" si="11"/>
        <v>0</v>
      </c>
    </row>
    <row r="109" spans="1:57" s="74" customFormat="1" ht="50.1" customHeight="1" x14ac:dyDescent="0.2">
      <c r="A109" s="78" t="s">
        <v>52</v>
      </c>
      <c r="B109" s="78" t="s">
        <v>53</v>
      </c>
      <c r="C109" s="78" t="s">
        <v>583</v>
      </c>
      <c r="D109" s="78" t="s">
        <v>1787</v>
      </c>
      <c r="E109" s="79" t="str">
        <f>+IF(C109&lt;&gt;"",VLOOKUP(MID(C109,18,5),NIVELES!$A$133:$B$213,2,0),"")</f>
        <v>PICHINCHA</v>
      </c>
      <c r="F109" s="80" t="s">
        <v>70</v>
      </c>
      <c r="G109" s="81" t="str">
        <f>+IF(F109&lt;&gt;"",VLOOKUP(F109,NIVELES!$A$246:$C$464,3,0),"")</f>
        <v xml:space="preserve"> </v>
      </c>
      <c r="H109" s="82" t="s">
        <v>1023</v>
      </c>
      <c r="I109" s="78" t="s">
        <v>1916</v>
      </c>
      <c r="J109" s="78" t="s">
        <v>1917</v>
      </c>
      <c r="K109" s="78" t="s">
        <v>1182</v>
      </c>
      <c r="L109" s="78" t="s">
        <v>1791</v>
      </c>
      <c r="M109" s="78" t="s">
        <v>1791</v>
      </c>
      <c r="N109" s="78" t="s">
        <v>1791</v>
      </c>
      <c r="O109" s="78" t="s">
        <v>1951</v>
      </c>
      <c r="P109" s="82">
        <v>11</v>
      </c>
      <c r="Q109" s="78" t="s">
        <v>1952</v>
      </c>
      <c r="R109" s="82">
        <v>0</v>
      </c>
      <c r="S109" s="82">
        <v>1</v>
      </c>
      <c r="T109" s="82">
        <v>1</v>
      </c>
      <c r="U109" s="82">
        <v>1</v>
      </c>
      <c r="V109" s="82">
        <v>1</v>
      </c>
      <c r="W109" s="82">
        <v>1</v>
      </c>
      <c r="X109" s="82">
        <v>1</v>
      </c>
      <c r="Y109" s="82">
        <v>1</v>
      </c>
      <c r="Z109" s="82">
        <v>1</v>
      </c>
      <c r="AA109" s="82">
        <v>1</v>
      </c>
      <c r="AB109" s="82">
        <v>1</v>
      </c>
      <c r="AC109" s="82">
        <v>1</v>
      </c>
      <c r="AD109" s="85" t="str">
        <f>IF(A109&lt;&gt;"",IF(D109="DIRECCIÓN_DE_TRANSFERENCIAS","280 0031",VLOOKUP(C109,NIVELES!$A$14:$B$105,2,0)),"")</f>
        <v>280 9999</v>
      </c>
      <c r="AE109" s="86" t="s">
        <v>322</v>
      </c>
      <c r="AF109" s="86" t="s">
        <v>369</v>
      </c>
      <c r="AG109" s="79" t="str">
        <f>+IF(AF109&lt;&gt;"",VLOOKUP(AF109,NIVELES!$A$666:$B$673,2,0),"")</f>
        <v>ADMINISTRACIÓN_CENTRAL</v>
      </c>
      <c r="AH109" s="78" t="s">
        <v>322</v>
      </c>
      <c r="AI109" s="79" t="str">
        <f>IF(AH109&lt;&gt;"",VLOOKUP(CONCATENATE(AG109,AH109),NIVELES!$B$676:$C$745,2,0),"")</f>
        <v>Administración De La Gestión Administrativa Financiera</v>
      </c>
      <c r="AJ109" s="78" t="s">
        <v>517</v>
      </c>
      <c r="AK109" s="79" t="str">
        <f>+IF(AJ109&lt;&gt;"",VLOOKUP(AJ109,NIVELES!$A$816:$B$892,2,0),"")</f>
        <v>NO APLICA</v>
      </c>
      <c r="AL109" s="78" t="s">
        <v>553</v>
      </c>
      <c r="AM109" s="78">
        <v>510707</v>
      </c>
      <c r="AN109" s="79" t="str">
        <f>IF(AM109&lt;&gt;"",+VLOOKUP(AM109,NIVELES!$A$1652:$B$2466,2,0),"")</f>
        <v>Compensación por Vacaciones no Gozadas por Cesación de Funciones</v>
      </c>
      <c r="AO109" s="87">
        <v>40000</v>
      </c>
      <c r="AP109" s="88">
        <v>0</v>
      </c>
      <c r="AQ109" s="88">
        <v>3636</v>
      </c>
      <c r="AR109" s="88">
        <v>3636</v>
      </c>
      <c r="AS109" s="88">
        <v>3636</v>
      </c>
      <c r="AT109" s="88">
        <v>3636</v>
      </c>
      <c r="AU109" s="88">
        <v>3636</v>
      </c>
      <c r="AV109" s="88">
        <v>3636</v>
      </c>
      <c r="AW109" s="88">
        <v>3636</v>
      </c>
      <c r="AX109" s="88">
        <v>3636</v>
      </c>
      <c r="AY109" s="88">
        <v>3636</v>
      </c>
      <c r="AZ109" s="88">
        <v>3636</v>
      </c>
      <c r="BA109" s="88">
        <v>3640</v>
      </c>
      <c r="BB109" s="89">
        <f t="shared" si="9"/>
        <v>40000</v>
      </c>
      <c r="BC109" s="90" t="str">
        <f t="shared" si="8"/>
        <v>OK</v>
      </c>
      <c r="BD109" s="91" t="str">
        <f t="shared" si="10"/>
        <v xml:space="preserve">                  </v>
      </c>
      <c r="BE109" s="92">
        <f t="shared" si="11"/>
        <v>11</v>
      </c>
    </row>
    <row r="110" spans="1:57" s="74" customFormat="1" ht="50.1" customHeight="1" x14ac:dyDescent="0.2">
      <c r="A110" s="78" t="s">
        <v>52</v>
      </c>
      <c r="B110" s="78" t="s">
        <v>53</v>
      </c>
      <c r="C110" s="78" t="s">
        <v>583</v>
      </c>
      <c r="D110" s="78" t="s">
        <v>1787</v>
      </c>
      <c r="E110" s="79" t="str">
        <f>+IF(C110&lt;&gt;"",VLOOKUP(MID(C110,18,5),NIVELES!$A$133:$B$213,2,0),"")</f>
        <v>PICHINCHA</v>
      </c>
      <c r="F110" s="80" t="s">
        <v>70</v>
      </c>
      <c r="G110" s="81" t="str">
        <f>+IF(F110&lt;&gt;"",VLOOKUP(F110,NIVELES!$A$246:$C$464,3,0),"")</f>
        <v xml:space="preserve"> </v>
      </c>
      <c r="H110" s="82" t="s">
        <v>1023</v>
      </c>
      <c r="I110" s="78" t="s">
        <v>1916</v>
      </c>
      <c r="J110" s="78" t="s">
        <v>1917</v>
      </c>
      <c r="K110" s="78" t="s">
        <v>1182</v>
      </c>
      <c r="L110" s="78" t="s">
        <v>1791</v>
      </c>
      <c r="M110" s="78" t="s">
        <v>1791</v>
      </c>
      <c r="N110" s="78" t="s">
        <v>1791</v>
      </c>
      <c r="O110" s="78" t="s">
        <v>1953</v>
      </c>
      <c r="P110" s="82">
        <v>1</v>
      </c>
      <c r="Q110" s="78" t="s">
        <v>1954</v>
      </c>
      <c r="R110" s="82"/>
      <c r="S110" s="82"/>
      <c r="T110" s="82"/>
      <c r="U110" s="82"/>
      <c r="V110" s="82">
        <v>1</v>
      </c>
      <c r="W110" s="82"/>
      <c r="X110" s="82"/>
      <c r="Y110" s="82"/>
      <c r="Z110" s="82"/>
      <c r="AA110" s="82"/>
      <c r="AB110" s="82"/>
      <c r="AC110" s="82"/>
      <c r="AD110" s="85" t="str">
        <f>IF(A110&lt;&gt;"",IF(D110="DIRECCIÓN_DE_TRANSFERENCIAS","280 0031",VLOOKUP(C110,NIVELES!$A$14:$B$105,2,0)),"")</f>
        <v>280 9999</v>
      </c>
      <c r="AE110" s="86" t="s">
        <v>322</v>
      </c>
      <c r="AF110" s="86" t="s">
        <v>369</v>
      </c>
      <c r="AG110" s="79" t="str">
        <f>+IF(AF110&lt;&gt;"",VLOOKUP(AF110,NIVELES!$A$666:$B$673,2,0),"")</f>
        <v>ADMINISTRACIÓN_CENTRAL</v>
      </c>
      <c r="AH110" s="78" t="s">
        <v>322</v>
      </c>
      <c r="AI110" s="79" t="str">
        <f>IF(AH110&lt;&gt;"",VLOOKUP(CONCATENATE(AG110,AH110),NIVELES!$B$676:$C$745,2,0),"")</f>
        <v>Administración De La Gestión Administrativa Financiera</v>
      </c>
      <c r="AJ110" s="78" t="s">
        <v>517</v>
      </c>
      <c r="AK110" s="79" t="str">
        <f>+IF(AJ110&lt;&gt;"",VLOOKUP(AJ110,NIVELES!$A$816:$B$892,2,0),"")</f>
        <v>NO APLICA</v>
      </c>
      <c r="AL110" s="78" t="s">
        <v>554</v>
      </c>
      <c r="AM110" s="78">
        <v>530204</v>
      </c>
      <c r="AN110" s="79" t="str">
        <f>IF(AM110&lt;&gt;"",+VLOOKUP(AM110,NIVELES!$A$1652:$B$2466,2,0),"")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110" s="87">
        <v>600</v>
      </c>
      <c r="AP110" s="88">
        <v>0</v>
      </c>
      <c r="AQ110" s="88">
        <v>0</v>
      </c>
      <c r="AR110" s="88">
        <v>0</v>
      </c>
      <c r="AS110" s="88">
        <v>0</v>
      </c>
      <c r="AT110" s="88">
        <v>600</v>
      </c>
      <c r="AU110" s="88">
        <v>0</v>
      </c>
      <c r="AV110" s="88">
        <v>0</v>
      </c>
      <c r="AW110" s="88">
        <v>0</v>
      </c>
      <c r="AX110" s="88">
        <v>0</v>
      </c>
      <c r="AY110" s="88">
        <v>0</v>
      </c>
      <c r="AZ110" s="88">
        <v>0</v>
      </c>
      <c r="BA110" s="88">
        <v>0</v>
      </c>
      <c r="BB110" s="89">
        <f t="shared" si="9"/>
        <v>600</v>
      </c>
      <c r="BC110" s="90" t="str">
        <f t="shared" si="8"/>
        <v>OK</v>
      </c>
      <c r="BD110" s="91" t="str">
        <f t="shared" si="10"/>
        <v xml:space="preserve">                  </v>
      </c>
      <c r="BE110" s="92">
        <f t="shared" si="11"/>
        <v>1</v>
      </c>
    </row>
    <row r="111" spans="1:57" s="74" customFormat="1" ht="50.1" customHeight="1" x14ac:dyDescent="0.2">
      <c r="A111" s="78" t="s">
        <v>52</v>
      </c>
      <c r="B111" s="78" t="s">
        <v>53</v>
      </c>
      <c r="C111" s="78" t="s">
        <v>583</v>
      </c>
      <c r="D111" s="78" t="s">
        <v>1787</v>
      </c>
      <c r="E111" s="79" t="str">
        <f>+IF(C111&lt;&gt;"",VLOOKUP(MID(C111,18,5),NIVELES!$A$133:$B$213,2,0),"")</f>
        <v>PICHINCHA</v>
      </c>
      <c r="F111" s="80" t="s">
        <v>70</v>
      </c>
      <c r="G111" s="81" t="str">
        <f>+IF(F111&lt;&gt;"",VLOOKUP(F111,NIVELES!$A$246:$C$464,3,0),"")</f>
        <v xml:space="preserve"> </v>
      </c>
      <c r="H111" s="82" t="s">
        <v>1023</v>
      </c>
      <c r="I111" s="78" t="s">
        <v>1916</v>
      </c>
      <c r="J111" s="78" t="s">
        <v>1917</v>
      </c>
      <c r="K111" s="78" t="s">
        <v>1182</v>
      </c>
      <c r="L111" s="78" t="s">
        <v>1791</v>
      </c>
      <c r="M111" s="78" t="s">
        <v>1791</v>
      </c>
      <c r="N111" s="78" t="s">
        <v>1791</v>
      </c>
      <c r="O111" s="78" t="s">
        <v>1955</v>
      </c>
      <c r="P111" s="82">
        <v>1</v>
      </c>
      <c r="Q111" s="78" t="s">
        <v>1956</v>
      </c>
      <c r="R111" s="82"/>
      <c r="S111" s="82"/>
      <c r="T111" s="82"/>
      <c r="U111" s="82"/>
      <c r="V111" s="82"/>
      <c r="W111" s="82"/>
      <c r="X111" s="82"/>
      <c r="Y111" s="82">
        <v>1</v>
      </c>
      <c r="Z111" s="82"/>
      <c r="AA111" s="82"/>
      <c r="AB111" s="82"/>
      <c r="AC111" s="82"/>
      <c r="AD111" s="85" t="str">
        <f>IF(A111&lt;&gt;"",IF(D111="DIRECCIÓN_DE_TRANSFERENCIAS","280 0031",VLOOKUP(C111,NIVELES!$A$14:$B$105,2,0)),"")</f>
        <v>280 9999</v>
      </c>
      <c r="AE111" s="86" t="s">
        <v>322</v>
      </c>
      <c r="AF111" s="86" t="s">
        <v>369</v>
      </c>
      <c r="AG111" s="79" t="str">
        <f>+IF(AF111&lt;&gt;"",VLOOKUP(AF111,NIVELES!$A$666:$B$673,2,0),"")</f>
        <v>ADMINISTRACIÓN_CENTRAL</v>
      </c>
      <c r="AH111" s="78" t="s">
        <v>322</v>
      </c>
      <c r="AI111" s="79" t="str">
        <f>IF(AH111&lt;&gt;"",VLOOKUP(CONCATENATE(AG111,AH111),NIVELES!$B$676:$C$745,2,0),"")</f>
        <v>Administración De La Gestión Administrativa Financiera</v>
      </c>
      <c r="AJ111" s="78" t="s">
        <v>517</v>
      </c>
      <c r="AK111" s="79" t="str">
        <f>+IF(AJ111&lt;&gt;"",VLOOKUP(AJ111,NIVELES!$A$816:$B$892,2,0),"")</f>
        <v>NO APLICA</v>
      </c>
      <c r="AL111" s="78" t="s">
        <v>554</v>
      </c>
      <c r="AM111" s="78">
        <v>530224</v>
      </c>
      <c r="AN111" s="79" t="str">
        <f>IF(AM111&lt;&gt;"",+VLOOKUP(AM111,NIVELES!$A$1652:$B$2466,2,0),"")</f>
        <v>Servicio de Implementación y Administración de Bancos de Información</v>
      </c>
      <c r="AO111" s="87">
        <v>6048</v>
      </c>
      <c r="AP111" s="88">
        <v>0</v>
      </c>
      <c r="AQ111" s="88">
        <v>0</v>
      </c>
      <c r="AR111" s="88">
        <v>0</v>
      </c>
      <c r="AS111" s="88">
        <v>0</v>
      </c>
      <c r="AT111" s="88">
        <v>0</v>
      </c>
      <c r="AU111" s="88">
        <v>0</v>
      </c>
      <c r="AV111" s="88">
        <v>0</v>
      </c>
      <c r="AW111" s="88">
        <v>6048</v>
      </c>
      <c r="AX111" s="88">
        <v>0</v>
      </c>
      <c r="AY111" s="88">
        <v>0</v>
      </c>
      <c r="AZ111" s="88">
        <v>0</v>
      </c>
      <c r="BA111" s="88">
        <v>0</v>
      </c>
      <c r="BB111" s="89">
        <f t="shared" si="9"/>
        <v>6048</v>
      </c>
      <c r="BC111" s="90" t="str">
        <f t="shared" si="8"/>
        <v>OK</v>
      </c>
      <c r="BD111" s="91" t="str">
        <f t="shared" si="10"/>
        <v xml:space="preserve">                  </v>
      </c>
      <c r="BE111" s="92">
        <f t="shared" si="11"/>
        <v>1</v>
      </c>
    </row>
    <row r="112" spans="1:57" s="74" customFormat="1" ht="50.1" customHeight="1" x14ac:dyDescent="0.2">
      <c r="A112" s="78" t="s">
        <v>52</v>
      </c>
      <c r="B112" s="78" t="s">
        <v>53</v>
      </c>
      <c r="C112" s="78" t="s">
        <v>583</v>
      </c>
      <c r="D112" s="78" t="s">
        <v>1787</v>
      </c>
      <c r="E112" s="79" t="str">
        <f>+IF(C112&lt;&gt;"",VLOOKUP(MID(C112,18,5),NIVELES!$A$133:$B$213,2,0),"")</f>
        <v>PICHINCHA</v>
      </c>
      <c r="F112" s="80" t="s">
        <v>70</v>
      </c>
      <c r="G112" s="81" t="str">
        <f>+IF(F112&lt;&gt;"",VLOOKUP(F112,NIVELES!$A$246:$C$464,3,0),"")</f>
        <v xml:space="preserve"> </v>
      </c>
      <c r="H112" s="82" t="s">
        <v>1023</v>
      </c>
      <c r="I112" s="78" t="s">
        <v>1916</v>
      </c>
      <c r="J112" s="78" t="s">
        <v>1917</v>
      </c>
      <c r="K112" s="78" t="s">
        <v>1182</v>
      </c>
      <c r="L112" s="78" t="s">
        <v>1791</v>
      </c>
      <c r="M112" s="78" t="s">
        <v>1791</v>
      </c>
      <c r="N112" s="78" t="s">
        <v>1791</v>
      </c>
      <c r="O112" s="78" t="s">
        <v>1957</v>
      </c>
      <c r="P112" s="82">
        <v>1</v>
      </c>
      <c r="Q112" s="78" t="s">
        <v>1958</v>
      </c>
      <c r="R112" s="82"/>
      <c r="S112" s="82"/>
      <c r="T112" s="82"/>
      <c r="U112" s="82"/>
      <c r="V112" s="82">
        <v>1</v>
      </c>
      <c r="W112" s="82"/>
      <c r="X112" s="82"/>
      <c r="Y112" s="82"/>
      <c r="Z112" s="82"/>
      <c r="AA112" s="82"/>
      <c r="AB112" s="82"/>
      <c r="AC112" s="82"/>
      <c r="AD112" s="85" t="str">
        <f>IF(A112&lt;&gt;"",IF(D112="DIRECCIÓN_DE_TRANSFERENCIAS","280 0031",VLOOKUP(C112,NIVELES!$A$14:$B$105,2,0)),"")</f>
        <v>280 9999</v>
      </c>
      <c r="AE112" s="86" t="s">
        <v>322</v>
      </c>
      <c r="AF112" s="86" t="s">
        <v>369</v>
      </c>
      <c r="AG112" s="79" t="str">
        <f>+IF(AF112&lt;&gt;"",VLOOKUP(AF112,NIVELES!$A$666:$B$673,2,0),"")</f>
        <v>ADMINISTRACIÓN_CENTRAL</v>
      </c>
      <c r="AH112" s="78" t="s">
        <v>322</v>
      </c>
      <c r="AI112" s="79" t="str">
        <f>IF(AH112&lt;&gt;"",VLOOKUP(CONCATENATE(AG112,AH112),NIVELES!$B$676:$C$745,2,0),"")</f>
        <v>Administración De La Gestión Administrativa Financiera</v>
      </c>
      <c r="AJ112" s="78" t="s">
        <v>517</v>
      </c>
      <c r="AK112" s="79" t="str">
        <f>+IF(AJ112&lt;&gt;"",VLOOKUP(AJ112,NIVELES!$A$816:$B$892,2,0),"")</f>
        <v>NO APLICA</v>
      </c>
      <c r="AL112" s="78" t="s">
        <v>554</v>
      </c>
      <c r="AM112" s="78">
        <v>530404</v>
      </c>
      <c r="AN112" s="79" t="str">
        <f>IF(AM112&lt;&gt;"",+VLOOKUP(AM112,NIVELES!$A$1652:$B$2466,2,0),"")</f>
        <v>Maquinarias y Equipos (Instalación, Mantenimiento y Reparación)</v>
      </c>
      <c r="AO112" s="87">
        <v>500</v>
      </c>
      <c r="AP112" s="88">
        <v>0</v>
      </c>
      <c r="AQ112" s="88">
        <v>0</v>
      </c>
      <c r="AR112" s="88">
        <v>0</v>
      </c>
      <c r="AS112" s="88">
        <v>0</v>
      </c>
      <c r="AT112" s="88">
        <v>500</v>
      </c>
      <c r="AU112" s="88">
        <v>0</v>
      </c>
      <c r="AV112" s="88">
        <v>0</v>
      </c>
      <c r="AW112" s="88">
        <v>0</v>
      </c>
      <c r="AX112" s="88">
        <v>0</v>
      </c>
      <c r="AY112" s="88">
        <v>0</v>
      </c>
      <c r="AZ112" s="88">
        <v>0</v>
      </c>
      <c r="BA112" s="88">
        <v>0</v>
      </c>
      <c r="BB112" s="89">
        <f t="shared" si="9"/>
        <v>500</v>
      </c>
      <c r="BC112" s="90" t="str">
        <f t="shared" si="8"/>
        <v>OK</v>
      </c>
      <c r="BD112" s="91" t="str">
        <f t="shared" si="10"/>
        <v xml:space="preserve">                  </v>
      </c>
      <c r="BE112" s="92">
        <f t="shared" si="11"/>
        <v>1</v>
      </c>
    </row>
    <row r="113" spans="1:57" s="74" customFormat="1" ht="50.1" customHeight="1" x14ac:dyDescent="0.2">
      <c r="A113" s="78" t="s">
        <v>52</v>
      </c>
      <c r="B113" s="78" t="s">
        <v>53</v>
      </c>
      <c r="C113" s="78" t="s">
        <v>583</v>
      </c>
      <c r="D113" s="78" t="s">
        <v>1787</v>
      </c>
      <c r="E113" s="79" t="str">
        <f>+IF(C113&lt;&gt;"",VLOOKUP(MID(C113,18,5),NIVELES!$A$133:$B$213,2,0),"")</f>
        <v>PICHINCHA</v>
      </c>
      <c r="F113" s="80" t="s">
        <v>70</v>
      </c>
      <c r="G113" s="81" t="str">
        <f>+IF(F113&lt;&gt;"",VLOOKUP(F113,NIVELES!$A$246:$C$464,3,0),"")</f>
        <v xml:space="preserve"> </v>
      </c>
      <c r="H113" s="82" t="s">
        <v>1023</v>
      </c>
      <c r="I113" s="78" t="s">
        <v>1916</v>
      </c>
      <c r="J113" s="78" t="s">
        <v>1917</v>
      </c>
      <c r="K113" s="78" t="s">
        <v>1182</v>
      </c>
      <c r="L113" s="78" t="s">
        <v>1791</v>
      </c>
      <c r="M113" s="78" t="s">
        <v>1791</v>
      </c>
      <c r="N113" s="78" t="s">
        <v>1791</v>
      </c>
      <c r="O113" s="78" t="s">
        <v>1959</v>
      </c>
      <c r="P113" s="82">
        <v>2</v>
      </c>
      <c r="Q113" s="78" t="s">
        <v>1960</v>
      </c>
      <c r="R113" s="82"/>
      <c r="S113" s="82">
        <v>1</v>
      </c>
      <c r="T113" s="82"/>
      <c r="U113" s="82"/>
      <c r="V113" s="82">
        <v>1</v>
      </c>
      <c r="W113" s="82"/>
      <c r="X113" s="82"/>
      <c r="Y113" s="82"/>
      <c r="Z113" s="82"/>
      <c r="AA113" s="82"/>
      <c r="AB113" s="82"/>
      <c r="AC113" s="82"/>
      <c r="AD113" s="85" t="str">
        <f>IF(A113&lt;&gt;"",IF(D113="DIRECCIÓN_DE_TRANSFERENCIAS","280 0031",VLOOKUP(C113,NIVELES!$A$14:$B$105,2,0)),"")</f>
        <v>280 9999</v>
      </c>
      <c r="AE113" s="86" t="s">
        <v>322</v>
      </c>
      <c r="AF113" s="86" t="s">
        <v>369</v>
      </c>
      <c r="AG113" s="79" t="str">
        <f>+IF(AF113&lt;&gt;"",VLOOKUP(AF113,NIVELES!$A$666:$B$673,2,0),"")</f>
        <v>ADMINISTRACIÓN_CENTRAL</v>
      </c>
      <c r="AH113" s="78" t="s">
        <v>322</v>
      </c>
      <c r="AI113" s="79" t="str">
        <f>IF(AH113&lt;&gt;"",VLOOKUP(CONCATENATE(AG113,AH113),NIVELES!$B$676:$C$745,2,0),"")</f>
        <v>Administración De La Gestión Administrativa Financiera</v>
      </c>
      <c r="AJ113" s="78" t="s">
        <v>517</v>
      </c>
      <c r="AK113" s="79" t="str">
        <f>+IF(AJ113&lt;&gt;"",VLOOKUP(AJ113,NIVELES!$A$816:$B$892,2,0),"")</f>
        <v>NO APLICA</v>
      </c>
      <c r="AL113" s="78" t="s">
        <v>554</v>
      </c>
      <c r="AM113" s="78">
        <v>530802</v>
      </c>
      <c r="AN113" s="79" t="str">
        <f>IF(AM113&lt;&gt;"",+VLOOKUP(AM113,NIVELES!$A$1652:$B$2466,2,0),"")</f>
        <v>Vestuario, Lencería, Prendas de Protección; y, Accesorios para Uniformes Militares y Policiales; y, Carpas</v>
      </c>
      <c r="AO113" s="87">
        <v>9402</v>
      </c>
      <c r="AP113" s="88"/>
      <c r="AQ113" s="88">
        <v>6800</v>
      </c>
      <c r="AR113" s="88">
        <v>0</v>
      </c>
      <c r="AS113" s="88">
        <v>0</v>
      </c>
      <c r="AT113" s="88">
        <v>2602</v>
      </c>
      <c r="AU113" s="88">
        <v>0</v>
      </c>
      <c r="AV113" s="88">
        <v>0</v>
      </c>
      <c r="AW113" s="88">
        <v>0</v>
      </c>
      <c r="AX113" s="88">
        <v>0</v>
      </c>
      <c r="AY113" s="88">
        <v>0</v>
      </c>
      <c r="AZ113" s="88">
        <v>0</v>
      </c>
      <c r="BA113" s="88">
        <v>0</v>
      </c>
      <c r="BB113" s="89">
        <f t="shared" si="9"/>
        <v>9402</v>
      </c>
      <c r="BC113" s="90" t="str">
        <f t="shared" si="8"/>
        <v>OK</v>
      </c>
      <c r="BD113" s="91" t="str">
        <f t="shared" si="10"/>
        <v xml:space="preserve">                  </v>
      </c>
      <c r="BE113" s="92">
        <f t="shared" si="11"/>
        <v>2</v>
      </c>
    </row>
    <row r="114" spans="1:57" s="74" customFormat="1" ht="50.1" customHeight="1" x14ac:dyDescent="0.2">
      <c r="A114" s="78" t="s">
        <v>52</v>
      </c>
      <c r="B114" s="78" t="s">
        <v>53</v>
      </c>
      <c r="C114" s="78" t="s">
        <v>583</v>
      </c>
      <c r="D114" s="78" t="s">
        <v>1787</v>
      </c>
      <c r="E114" s="79" t="str">
        <f>+IF(C114&lt;&gt;"",VLOOKUP(MID(C114,18,5),NIVELES!$A$133:$B$213,2,0),"")</f>
        <v>PICHINCHA</v>
      </c>
      <c r="F114" s="80" t="s">
        <v>70</v>
      </c>
      <c r="G114" s="81" t="str">
        <f>+IF(F114&lt;&gt;"",VLOOKUP(F114,NIVELES!$A$246:$C$464,3,0),"")</f>
        <v xml:space="preserve"> </v>
      </c>
      <c r="H114" s="82" t="s">
        <v>1023</v>
      </c>
      <c r="I114" s="78" t="s">
        <v>1916</v>
      </c>
      <c r="J114" s="78" t="s">
        <v>1917</v>
      </c>
      <c r="K114" s="78" t="s">
        <v>1182</v>
      </c>
      <c r="L114" s="78" t="s">
        <v>1791</v>
      </c>
      <c r="M114" s="78" t="s">
        <v>1791</v>
      </c>
      <c r="N114" s="78" t="s">
        <v>1791</v>
      </c>
      <c r="O114" s="78" t="s">
        <v>1961</v>
      </c>
      <c r="P114" s="82">
        <v>1</v>
      </c>
      <c r="Q114" s="78" t="s">
        <v>1960</v>
      </c>
      <c r="R114" s="82"/>
      <c r="S114" s="82"/>
      <c r="T114" s="82">
        <v>1</v>
      </c>
      <c r="U114" s="82"/>
      <c r="V114" s="82"/>
      <c r="W114" s="82"/>
      <c r="X114" s="82"/>
      <c r="Y114" s="82"/>
      <c r="Z114" s="82"/>
      <c r="AA114" s="82"/>
      <c r="AB114" s="82"/>
      <c r="AC114" s="82"/>
      <c r="AD114" s="85" t="str">
        <f>IF(A114&lt;&gt;"",IF(D114="DIRECCIÓN_DE_TRANSFERENCIAS","280 0031",VLOOKUP(C114,NIVELES!$A$14:$B$105,2,0)),"")</f>
        <v>280 9999</v>
      </c>
      <c r="AE114" s="86" t="s">
        <v>322</v>
      </c>
      <c r="AF114" s="86" t="s">
        <v>369</v>
      </c>
      <c r="AG114" s="79" t="str">
        <f>+IF(AF114&lt;&gt;"",VLOOKUP(AF114,NIVELES!$A$666:$B$673,2,0),"")</f>
        <v>ADMINISTRACIÓN_CENTRAL</v>
      </c>
      <c r="AH114" s="78" t="s">
        <v>322</v>
      </c>
      <c r="AI114" s="79" t="str">
        <f>IF(AH114&lt;&gt;"",VLOOKUP(CONCATENATE(AG114,AH114),NIVELES!$B$676:$C$745,2,0),"")</f>
        <v>Administración De La Gestión Administrativa Financiera</v>
      </c>
      <c r="AJ114" s="78" t="s">
        <v>517</v>
      </c>
      <c r="AK114" s="79" t="str">
        <f>+IF(AJ114&lt;&gt;"",VLOOKUP(AJ114,NIVELES!$A$816:$B$892,2,0),"")</f>
        <v>NO APLICA</v>
      </c>
      <c r="AL114" s="78" t="s">
        <v>554</v>
      </c>
      <c r="AM114" s="78">
        <v>530802</v>
      </c>
      <c r="AN114" s="79" t="str">
        <f>IF(AM114&lt;&gt;"",+VLOOKUP(AM114,NIVELES!$A$1652:$B$2466,2,0),"")</f>
        <v>Vestuario, Lencería, Prendas de Protección; y, Accesorios para Uniformes Militares y Policiales; y, Carpas</v>
      </c>
      <c r="AO114" s="87">
        <v>3000</v>
      </c>
      <c r="AP114" s="88">
        <v>0</v>
      </c>
      <c r="AQ114" s="88">
        <v>0</v>
      </c>
      <c r="AR114" s="88">
        <v>3000</v>
      </c>
      <c r="AS114" s="88">
        <v>0</v>
      </c>
      <c r="AT114" s="88">
        <v>0</v>
      </c>
      <c r="AU114" s="88">
        <v>0</v>
      </c>
      <c r="AV114" s="88">
        <v>0</v>
      </c>
      <c r="AW114" s="88">
        <v>0</v>
      </c>
      <c r="AX114" s="88">
        <v>0</v>
      </c>
      <c r="AY114" s="88">
        <v>0</v>
      </c>
      <c r="AZ114" s="88">
        <v>0</v>
      </c>
      <c r="BA114" s="88">
        <v>0</v>
      </c>
      <c r="BB114" s="89">
        <f t="shared" si="9"/>
        <v>3000</v>
      </c>
      <c r="BC114" s="90" t="str">
        <f t="shared" si="8"/>
        <v>OK</v>
      </c>
      <c r="BD114" s="91" t="str">
        <f t="shared" si="10"/>
        <v xml:space="preserve">                  </v>
      </c>
      <c r="BE114" s="92">
        <f t="shared" si="11"/>
        <v>1</v>
      </c>
    </row>
    <row r="115" spans="1:57" s="74" customFormat="1" ht="50.1" customHeight="1" x14ac:dyDescent="0.2">
      <c r="A115" s="78" t="s">
        <v>52</v>
      </c>
      <c r="B115" s="78" t="s">
        <v>53</v>
      </c>
      <c r="C115" s="78" t="s">
        <v>583</v>
      </c>
      <c r="D115" s="78" t="s">
        <v>1787</v>
      </c>
      <c r="E115" s="79" t="str">
        <f>+IF(C115&lt;&gt;"",VLOOKUP(MID(C115,18,5),NIVELES!$A$133:$B$213,2,0),"")</f>
        <v>PICHINCHA</v>
      </c>
      <c r="F115" s="80" t="s">
        <v>70</v>
      </c>
      <c r="G115" s="81" t="str">
        <f>+IF(F115&lt;&gt;"",VLOOKUP(F115,NIVELES!$A$246:$C$464,3,0),"")</f>
        <v xml:space="preserve"> </v>
      </c>
      <c r="H115" s="82" t="s">
        <v>1023</v>
      </c>
      <c r="I115" s="78" t="s">
        <v>1916</v>
      </c>
      <c r="J115" s="78" t="s">
        <v>1917</v>
      </c>
      <c r="K115" s="78" t="s">
        <v>1182</v>
      </c>
      <c r="L115" s="78" t="s">
        <v>1791</v>
      </c>
      <c r="M115" s="78" t="s">
        <v>1791</v>
      </c>
      <c r="N115" s="78" t="s">
        <v>1791</v>
      </c>
      <c r="O115" s="78" t="s">
        <v>1962</v>
      </c>
      <c r="P115" s="82">
        <v>1</v>
      </c>
      <c r="Q115" s="78" t="s">
        <v>1963</v>
      </c>
      <c r="R115" s="82"/>
      <c r="S115" s="82">
        <v>1</v>
      </c>
      <c r="T115" s="82"/>
      <c r="U115" s="82"/>
      <c r="V115" s="82"/>
      <c r="W115" s="82"/>
      <c r="X115" s="82"/>
      <c r="Y115" s="82"/>
      <c r="Z115" s="82"/>
      <c r="AA115" s="82"/>
      <c r="AB115" s="82"/>
      <c r="AC115" s="82">
        <v>0</v>
      </c>
      <c r="AD115" s="85" t="str">
        <f>IF(A115&lt;&gt;"",IF(D115="DIRECCIÓN_DE_TRANSFERENCIAS","280 0031",VLOOKUP(C115,NIVELES!$A$14:$B$105,2,0)),"")</f>
        <v>280 9999</v>
      </c>
      <c r="AE115" s="86" t="s">
        <v>322</v>
      </c>
      <c r="AF115" s="86" t="s">
        <v>369</v>
      </c>
      <c r="AG115" s="79" t="str">
        <f>+IF(AF115&lt;&gt;"",VLOOKUP(AF115,NIVELES!$A$666:$B$673,2,0),"")</f>
        <v>ADMINISTRACIÓN_CENTRAL</v>
      </c>
      <c r="AH115" s="78" t="s">
        <v>322</v>
      </c>
      <c r="AI115" s="79" t="str">
        <f>IF(AH115&lt;&gt;"",VLOOKUP(CONCATENATE(AG115,AH115),NIVELES!$B$676:$C$745,2,0),"")</f>
        <v>Administración De La Gestión Administrativa Financiera</v>
      </c>
      <c r="AJ115" s="78" t="s">
        <v>517</v>
      </c>
      <c r="AK115" s="79" t="str">
        <f>+IF(AJ115&lt;&gt;"",VLOOKUP(AJ115,NIVELES!$A$816:$B$892,2,0),"")</f>
        <v>NO APLICA</v>
      </c>
      <c r="AL115" s="78" t="s">
        <v>554</v>
      </c>
      <c r="AM115" s="78">
        <v>530804</v>
      </c>
      <c r="AN115" s="79" t="str">
        <f>IF(AM115&lt;&gt;"",+VLOOKUP(AM115,NIVELES!$A$1652:$B$2466,2,0),"")</f>
        <v>Materiales de Oficina</v>
      </c>
      <c r="AO115" s="87">
        <v>450</v>
      </c>
      <c r="AP115" s="88">
        <v>0</v>
      </c>
      <c r="AQ115" s="88">
        <v>450</v>
      </c>
      <c r="AR115" s="88">
        <v>0</v>
      </c>
      <c r="AS115" s="88">
        <v>0</v>
      </c>
      <c r="AT115" s="88">
        <v>0</v>
      </c>
      <c r="AU115" s="88">
        <v>0</v>
      </c>
      <c r="AV115" s="88">
        <v>0</v>
      </c>
      <c r="AW115" s="88">
        <v>0</v>
      </c>
      <c r="AX115" s="88">
        <v>0</v>
      </c>
      <c r="AY115" s="88">
        <v>0</v>
      </c>
      <c r="AZ115" s="88">
        <v>0</v>
      </c>
      <c r="BA115" s="88">
        <v>0</v>
      </c>
      <c r="BB115" s="89">
        <f t="shared" si="9"/>
        <v>450</v>
      </c>
      <c r="BC115" s="90" t="str">
        <f t="shared" si="8"/>
        <v>OK</v>
      </c>
      <c r="BD115" s="91" t="str">
        <f t="shared" si="10"/>
        <v xml:space="preserve">                  </v>
      </c>
      <c r="BE115" s="92">
        <f t="shared" si="11"/>
        <v>1</v>
      </c>
    </row>
    <row r="116" spans="1:57" s="74" customFormat="1" ht="50.1" customHeight="1" x14ac:dyDescent="0.2">
      <c r="A116" s="78" t="s">
        <v>52</v>
      </c>
      <c r="B116" s="78" t="s">
        <v>53</v>
      </c>
      <c r="C116" s="78" t="s">
        <v>583</v>
      </c>
      <c r="D116" s="78" t="s">
        <v>1787</v>
      </c>
      <c r="E116" s="79" t="str">
        <f>+IF(C116&lt;&gt;"",VLOOKUP(MID(C116,18,5),NIVELES!$A$133:$B$213,2,0),"")</f>
        <v>PICHINCHA</v>
      </c>
      <c r="F116" s="80" t="s">
        <v>70</v>
      </c>
      <c r="G116" s="81" t="str">
        <f>+IF(F116&lt;&gt;"",VLOOKUP(F116,NIVELES!$A$246:$C$464,3,0),"")</f>
        <v xml:space="preserve"> </v>
      </c>
      <c r="H116" s="82" t="s">
        <v>1023</v>
      </c>
      <c r="I116" s="78" t="s">
        <v>1916</v>
      </c>
      <c r="J116" s="78" t="s">
        <v>1917</v>
      </c>
      <c r="K116" s="78" t="s">
        <v>1182</v>
      </c>
      <c r="L116" s="78" t="s">
        <v>1791</v>
      </c>
      <c r="M116" s="78" t="s">
        <v>1791</v>
      </c>
      <c r="N116" s="78" t="s">
        <v>1791</v>
      </c>
      <c r="O116" s="78" t="s">
        <v>1964</v>
      </c>
      <c r="P116" s="82">
        <v>1</v>
      </c>
      <c r="Q116" s="78" t="s">
        <v>1960</v>
      </c>
      <c r="R116" s="82"/>
      <c r="S116" s="82"/>
      <c r="T116" s="82">
        <v>1</v>
      </c>
      <c r="U116" s="82"/>
      <c r="V116" s="82"/>
      <c r="W116" s="82"/>
      <c r="X116" s="82"/>
      <c r="Y116" s="82"/>
      <c r="Z116" s="82"/>
      <c r="AA116" s="82"/>
      <c r="AB116" s="82"/>
      <c r="AC116" s="82"/>
      <c r="AD116" s="85" t="str">
        <f>IF(A116&lt;&gt;"",IF(D116="DIRECCIÓN_DE_TRANSFERENCIAS","280 0031",VLOOKUP(C116,NIVELES!$A$14:$B$105,2,0)),"")</f>
        <v>280 9999</v>
      </c>
      <c r="AE116" s="86" t="s">
        <v>322</v>
      </c>
      <c r="AF116" s="86" t="s">
        <v>369</v>
      </c>
      <c r="AG116" s="79" t="str">
        <f>+IF(AF116&lt;&gt;"",VLOOKUP(AF116,NIVELES!$A$666:$B$673,2,0),"")</f>
        <v>ADMINISTRACIÓN_CENTRAL</v>
      </c>
      <c r="AH116" s="78" t="s">
        <v>322</v>
      </c>
      <c r="AI116" s="79" t="str">
        <f>IF(AH116&lt;&gt;"",VLOOKUP(CONCATENATE(AG116,AH116),NIVELES!$B$676:$C$745,2,0),"")</f>
        <v>Administración De La Gestión Administrativa Financiera</v>
      </c>
      <c r="AJ116" s="78" t="s">
        <v>517</v>
      </c>
      <c r="AK116" s="79" t="str">
        <f>+IF(AJ116&lt;&gt;"",VLOOKUP(AJ116,NIVELES!$A$816:$B$892,2,0),"")</f>
        <v>NO APLICA</v>
      </c>
      <c r="AL116" s="78" t="s">
        <v>554</v>
      </c>
      <c r="AM116" s="78">
        <v>530809</v>
      </c>
      <c r="AN116" s="79" t="str">
        <f>IF(AM116&lt;&gt;"",+VLOOKUP(AM116,NIVELES!$A$1652:$B$2466,2,0),"")</f>
        <v>Medicamentos</v>
      </c>
      <c r="AO116" s="87">
        <v>2000</v>
      </c>
      <c r="AP116" s="88">
        <v>0</v>
      </c>
      <c r="AQ116" s="88">
        <v>0</v>
      </c>
      <c r="AR116" s="88">
        <v>2000</v>
      </c>
      <c r="AS116" s="88">
        <v>0</v>
      </c>
      <c r="AT116" s="88">
        <v>0</v>
      </c>
      <c r="AU116" s="88">
        <v>0</v>
      </c>
      <c r="AV116" s="88">
        <v>0</v>
      </c>
      <c r="AW116" s="88">
        <v>0</v>
      </c>
      <c r="AX116" s="88">
        <v>0</v>
      </c>
      <c r="AY116" s="88">
        <v>0</v>
      </c>
      <c r="AZ116" s="88">
        <v>0</v>
      </c>
      <c r="BA116" s="88">
        <v>0</v>
      </c>
      <c r="BB116" s="89">
        <f t="shared" si="9"/>
        <v>2000</v>
      </c>
      <c r="BC116" s="90" t="str">
        <f t="shared" si="8"/>
        <v>OK</v>
      </c>
      <c r="BD116" s="91" t="str">
        <f t="shared" si="10"/>
        <v xml:space="preserve">                  </v>
      </c>
      <c r="BE116" s="92">
        <f t="shared" si="11"/>
        <v>1</v>
      </c>
    </row>
    <row r="117" spans="1:57" s="74" customFormat="1" ht="50.1" customHeight="1" x14ac:dyDescent="0.2">
      <c r="A117" s="78" t="s">
        <v>52</v>
      </c>
      <c r="B117" s="78" t="s">
        <v>53</v>
      </c>
      <c r="C117" s="78" t="s">
        <v>583</v>
      </c>
      <c r="D117" s="78" t="s">
        <v>1787</v>
      </c>
      <c r="E117" s="79" t="str">
        <f>+IF(C117&lt;&gt;"",VLOOKUP(MID(C117,18,5),NIVELES!$A$133:$B$213,2,0),"")</f>
        <v>PICHINCHA</v>
      </c>
      <c r="F117" s="80" t="s">
        <v>70</v>
      </c>
      <c r="G117" s="81" t="str">
        <f>+IF(F117&lt;&gt;"",VLOOKUP(F117,NIVELES!$A$246:$C$464,3,0),"")</f>
        <v xml:space="preserve"> </v>
      </c>
      <c r="H117" s="82" t="s">
        <v>1023</v>
      </c>
      <c r="I117" s="78" t="s">
        <v>1916</v>
      </c>
      <c r="J117" s="78" t="s">
        <v>1917</v>
      </c>
      <c r="K117" s="78" t="s">
        <v>1182</v>
      </c>
      <c r="L117" s="78" t="s">
        <v>1791</v>
      </c>
      <c r="M117" s="78" t="s">
        <v>1791</v>
      </c>
      <c r="N117" s="78" t="s">
        <v>1791</v>
      </c>
      <c r="O117" s="78" t="s">
        <v>1965</v>
      </c>
      <c r="P117" s="82">
        <v>1</v>
      </c>
      <c r="Q117" s="78" t="s">
        <v>1966</v>
      </c>
      <c r="R117" s="82"/>
      <c r="S117" s="82">
        <v>1</v>
      </c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5" t="str">
        <f>IF(A117&lt;&gt;"",IF(D117="DIRECCIÓN_DE_TRANSFERENCIAS","280 0031",VLOOKUP(C117,NIVELES!$A$14:$B$105,2,0)),"")</f>
        <v>280 9999</v>
      </c>
      <c r="AE117" s="86" t="s">
        <v>322</v>
      </c>
      <c r="AF117" s="86" t="s">
        <v>369</v>
      </c>
      <c r="AG117" s="79" t="str">
        <f>+IF(AF117&lt;&gt;"",VLOOKUP(AF117,NIVELES!$A$666:$B$673,2,0),"")</f>
        <v>ADMINISTRACIÓN_CENTRAL</v>
      </c>
      <c r="AH117" s="78" t="s">
        <v>322</v>
      </c>
      <c r="AI117" s="79" t="str">
        <f>IF(AH117&lt;&gt;"",VLOOKUP(CONCATENATE(AG117,AH117),NIVELES!$B$676:$C$745,2,0),"")</f>
        <v>Administración De La Gestión Administrativa Financiera</v>
      </c>
      <c r="AJ117" s="78" t="s">
        <v>517</v>
      </c>
      <c r="AK117" s="79" t="str">
        <f>+IF(AJ117&lt;&gt;"",VLOOKUP(AJ117,NIVELES!$A$816:$B$892,2,0),"")</f>
        <v>NO APLICA</v>
      </c>
      <c r="AL117" s="78" t="s">
        <v>555</v>
      </c>
      <c r="AM117" s="78">
        <v>570215</v>
      </c>
      <c r="AN117" s="79" t="str">
        <f>IF(AM117&lt;&gt;"",+VLOOKUP(AM117,NIVELES!$A$1652:$B$2466,2,0),"")</f>
        <v>Indemnizaciones por Sentencias Judiciales</v>
      </c>
      <c r="AO117" s="87">
        <v>60193.11</v>
      </c>
      <c r="AP117" s="88">
        <v>0</v>
      </c>
      <c r="AQ117" s="88">
        <v>60193.11</v>
      </c>
      <c r="AR117" s="88">
        <v>0</v>
      </c>
      <c r="AS117" s="88">
        <v>0</v>
      </c>
      <c r="AT117" s="88">
        <v>0</v>
      </c>
      <c r="AU117" s="88">
        <v>0</v>
      </c>
      <c r="AV117" s="88">
        <v>0</v>
      </c>
      <c r="AW117" s="88">
        <v>0</v>
      </c>
      <c r="AX117" s="88">
        <v>0</v>
      </c>
      <c r="AY117" s="88">
        <v>0</v>
      </c>
      <c r="AZ117" s="88">
        <v>0</v>
      </c>
      <c r="BA117" s="88">
        <v>0</v>
      </c>
      <c r="BB117" s="89">
        <f t="shared" si="9"/>
        <v>60193.11</v>
      </c>
      <c r="BC117" s="90" t="str">
        <f t="shared" si="8"/>
        <v>OK</v>
      </c>
      <c r="BD117" s="91" t="str">
        <f t="shared" si="10"/>
        <v xml:space="preserve">                  </v>
      </c>
      <c r="BE117" s="92">
        <f t="shared" si="11"/>
        <v>1</v>
      </c>
    </row>
    <row r="118" spans="1:57" s="74" customFormat="1" ht="50.1" customHeight="1" x14ac:dyDescent="0.2">
      <c r="A118" s="78" t="s">
        <v>52</v>
      </c>
      <c r="B118" s="78" t="s">
        <v>53</v>
      </c>
      <c r="C118" s="78" t="s">
        <v>583</v>
      </c>
      <c r="D118" s="78" t="s">
        <v>1787</v>
      </c>
      <c r="E118" s="79" t="str">
        <f>+IF(C118&lt;&gt;"",VLOOKUP(MID(C118,18,5),NIVELES!$A$133:$B$213,2,0),"")</f>
        <v>PICHINCHA</v>
      </c>
      <c r="F118" s="80" t="s">
        <v>70</v>
      </c>
      <c r="G118" s="81" t="str">
        <f>+IF(F118&lt;&gt;"",VLOOKUP(F118,NIVELES!$A$246:$C$464,3,0),"")</f>
        <v xml:space="preserve"> </v>
      </c>
      <c r="H118" s="82" t="s">
        <v>1023</v>
      </c>
      <c r="I118" s="78" t="s">
        <v>1916</v>
      </c>
      <c r="J118" s="78" t="s">
        <v>1917</v>
      </c>
      <c r="K118" s="78" t="s">
        <v>1182</v>
      </c>
      <c r="L118" s="78" t="s">
        <v>1791</v>
      </c>
      <c r="M118" s="78" t="s">
        <v>1791</v>
      </c>
      <c r="N118" s="78" t="s">
        <v>1791</v>
      </c>
      <c r="O118" s="78" t="s">
        <v>1967</v>
      </c>
      <c r="P118" s="82">
        <v>3</v>
      </c>
      <c r="Q118" s="78" t="s">
        <v>1968</v>
      </c>
      <c r="R118" s="82">
        <v>1</v>
      </c>
      <c r="S118" s="82"/>
      <c r="T118" s="82">
        <v>1</v>
      </c>
      <c r="U118" s="82"/>
      <c r="V118" s="82"/>
      <c r="W118" s="82">
        <v>1</v>
      </c>
      <c r="X118" s="82"/>
      <c r="Y118" s="82"/>
      <c r="Z118" s="82"/>
      <c r="AA118" s="82"/>
      <c r="AB118" s="82"/>
      <c r="AC118" s="82"/>
      <c r="AD118" s="85" t="str">
        <f>IF(A118&lt;&gt;"",IF(D118="DIRECCIÓN_DE_TRANSFERENCIAS","280 0031",VLOOKUP(C118,NIVELES!$A$14:$B$105,2,0)),"")</f>
        <v>280 9999</v>
      </c>
      <c r="AE118" s="86" t="s">
        <v>322</v>
      </c>
      <c r="AF118" s="86" t="s">
        <v>369</v>
      </c>
      <c r="AG118" s="79" t="str">
        <f>+IF(AF118&lt;&gt;"",VLOOKUP(AF118,NIVELES!$A$666:$B$673,2,0),"")</f>
        <v>ADMINISTRACIÓN_CENTRAL</v>
      </c>
      <c r="AH118" s="78" t="s">
        <v>322</v>
      </c>
      <c r="AI118" s="79" t="str">
        <f>IF(AH118&lt;&gt;"",VLOOKUP(CONCATENATE(AG118,AH118),NIVELES!$B$676:$C$745,2,0),"")</f>
        <v>Administración De La Gestión Administrativa Financiera</v>
      </c>
      <c r="AJ118" s="78" t="s">
        <v>517</v>
      </c>
      <c r="AK118" s="79" t="str">
        <f>+IF(AJ118&lt;&gt;"",VLOOKUP(AJ118,NIVELES!$A$816:$B$892,2,0),"")</f>
        <v>NO APLICA</v>
      </c>
      <c r="AL118" s="78" t="s">
        <v>555</v>
      </c>
      <c r="AM118" s="78">
        <v>570216</v>
      </c>
      <c r="AN118" s="79" t="str">
        <f>IF(AM118&lt;&gt;"",+VLOOKUP(AM118,NIVELES!$A$1652:$B$2466,2,0),"")</f>
        <v>Obligaciones con el IESS por Responsabilidad Patronal</v>
      </c>
      <c r="AO118" s="87">
        <v>2000</v>
      </c>
      <c r="AP118" s="88">
        <v>1000</v>
      </c>
      <c r="AQ118" s="88">
        <v>0</v>
      </c>
      <c r="AR118" s="88">
        <v>500</v>
      </c>
      <c r="AS118" s="88">
        <v>0</v>
      </c>
      <c r="AT118" s="88">
        <v>0</v>
      </c>
      <c r="AU118" s="88">
        <v>500</v>
      </c>
      <c r="AV118" s="88">
        <v>0</v>
      </c>
      <c r="AW118" s="88">
        <v>0</v>
      </c>
      <c r="AX118" s="88">
        <v>0</v>
      </c>
      <c r="AY118" s="88">
        <v>0</v>
      </c>
      <c r="AZ118" s="88">
        <v>0</v>
      </c>
      <c r="BA118" s="88">
        <v>0</v>
      </c>
      <c r="BB118" s="89">
        <f t="shared" si="9"/>
        <v>2000</v>
      </c>
      <c r="BC118" s="90" t="str">
        <f t="shared" si="8"/>
        <v>OK</v>
      </c>
      <c r="BD118" s="91" t="str">
        <f t="shared" si="10"/>
        <v xml:space="preserve">                  </v>
      </c>
      <c r="BE118" s="92">
        <f t="shared" si="11"/>
        <v>3</v>
      </c>
    </row>
    <row r="119" spans="1:57" s="74" customFormat="1" ht="50.1" customHeight="1" x14ac:dyDescent="0.2">
      <c r="A119" s="78" t="s">
        <v>52</v>
      </c>
      <c r="B119" s="78" t="s">
        <v>53</v>
      </c>
      <c r="C119" s="78" t="s">
        <v>583</v>
      </c>
      <c r="D119" s="78" t="s">
        <v>1787</v>
      </c>
      <c r="E119" s="79" t="str">
        <f>+IF(C119&lt;&gt;"",VLOOKUP(MID(C119,18,5),NIVELES!$A$133:$B$213,2,0),"")</f>
        <v>PICHINCHA</v>
      </c>
      <c r="F119" s="80" t="s">
        <v>70</v>
      </c>
      <c r="G119" s="81" t="str">
        <f>+IF(F119&lt;&gt;"",VLOOKUP(F119,NIVELES!$A$246:$C$464,3,0),"")</f>
        <v xml:space="preserve"> </v>
      </c>
      <c r="H119" s="82" t="s">
        <v>1023</v>
      </c>
      <c r="I119" s="78" t="s">
        <v>1916</v>
      </c>
      <c r="J119" s="78" t="s">
        <v>1917</v>
      </c>
      <c r="K119" s="78" t="s">
        <v>1182</v>
      </c>
      <c r="L119" s="78" t="s">
        <v>1791</v>
      </c>
      <c r="M119" s="78" t="s">
        <v>1791</v>
      </c>
      <c r="N119" s="78" t="s">
        <v>1791</v>
      </c>
      <c r="O119" s="78" t="s">
        <v>1969</v>
      </c>
      <c r="P119" s="82">
        <v>3</v>
      </c>
      <c r="Q119" s="78" t="s">
        <v>1970</v>
      </c>
      <c r="R119" s="82">
        <v>1</v>
      </c>
      <c r="S119" s="82"/>
      <c r="T119" s="82">
        <v>1</v>
      </c>
      <c r="U119" s="82"/>
      <c r="V119" s="82"/>
      <c r="W119" s="82">
        <v>1</v>
      </c>
      <c r="X119" s="82"/>
      <c r="Y119" s="82"/>
      <c r="Z119" s="82"/>
      <c r="AA119" s="82"/>
      <c r="AB119" s="82"/>
      <c r="AC119" s="82"/>
      <c r="AD119" s="85" t="str">
        <f>IF(A119&lt;&gt;"",IF(D119="DIRECCIÓN_DE_TRANSFERENCIAS","280 0031",VLOOKUP(C119,NIVELES!$A$14:$B$105,2,0)),"")</f>
        <v>280 9999</v>
      </c>
      <c r="AE119" s="86" t="s">
        <v>322</v>
      </c>
      <c r="AF119" s="86" t="s">
        <v>369</v>
      </c>
      <c r="AG119" s="79" t="str">
        <f>+IF(AF119&lt;&gt;"",VLOOKUP(AF119,NIVELES!$A$666:$B$673,2,0),"")</f>
        <v>ADMINISTRACIÓN_CENTRAL</v>
      </c>
      <c r="AH119" s="78" t="s">
        <v>322</v>
      </c>
      <c r="AI119" s="79" t="str">
        <f>IF(AH119&lt;&gt;"",VLOOKUP(CONCATENATE(AG119,AH119),NIVELES!$B$676:$C$745,2,0),"")</f>
        <v>Administración De La Gestión Administrativa Financiera</v>
      </c>
      <c r="AJ119" s="78" t="s">
        <v>517</v>
      </c>
      <c r="AK119" s="79" t="str">
        <f>+IF(AJ119&lt;&gt;"",VLOOKUP(AJ119,NIVELES!$A$816:$B$892,2,0),"")</f>
        <v>NO APLICA</v>
      </c>
      <c r="AL119" s="78" t="s">
        <v>555</v>
      </c>
      <c r="AM119" s="78">
        <v>570217</v>
      </c>
      <c r="AN119" s="79" t="str">
        <f>IF(AM119&lt;&gt;"",+VLOOKUP(AM119,NIVELES!$A$1652:$B$2466,2,0),"")</f>
        <v>Obligaciones por Coactivas Interpuestas por el IESS</v>
      </c>
      <c r="AO119" s="87">
        <v>2000</v>
      </c>
      <c r="AP119" s="88">
        <v>2000</v>
      </c>
      <c r="AQ119" s="88">
        <v>0</v>
      </c>
      <c r="AR119" s="88">
        <v>0</v>
      </c>
      <c r="AS119" s="88">
        <v>0</v>
      </c>
      <c r="AT119" s="88">
        <v>0</v>
      </c>
      <c r="AU119" s="88">
        <v>0</v>
      </c>
      <c r="AV119" s="88">
        <v>0</v>
      </c>
      <c r="AW119" s="88">
        <v>0</v>
      </c>
      <c r="AX119" s="88">
        <v>0</v>
      </c>
      <c r="AY119" s="88">
        <v>0</v>
      </c>
      <c r="AZ119" s="88">
        <v>0</v>
      </c>
      <c r="BA119" s="88">
        <v>0</v>
      </c>
      <c r="BB119" s="89">
        <f t="shared" si="9"/>
        <v>2000</v>
      </c>
      <c r="BC119" s="90" t="str">
        <f t="shared" si="8"/>
        <v>OK</v>
      </c>
      <c r="BD119" s="91" t="str">
        <f t="shared" si="10"/>
        <v xml:space="preserve">                  </v>
      </c>
      <c r="BE119" s="92">
        <f t="shared" si="11"/>
        <v>3</v>
      </c>
    </row>
    <row r="120" spans="1:57" s="74" customFormat="1" ht="50.1" customHeight="1" x14ac:dyDescent="0.2">
      <c r="A120" s="78" t="s">
        <v>52</v>
      </c>
      <c r="B120" s="78" t="s">
        <v>53</v>
      </c>
      <c r="C120" s="78" t="s">
        <v>583</v>
      </c>
      <c r="D120" s="78" t="s">
        <v>1787</v>
      </c>
      <c r="E120" s="79" t="str">
        <f>+IF(C120&lt;&gt;"",VLOOKUP(MID(C120,18,5),NIVELES!$A$133:$B$213,2,0),"")</f>
        <v>PICHINCHA</v>
      </c>
      <c r="F120" s="80" t="s">
        <v>70</v>
      </c>
      <c r="G120" s="81" t="str">
        <f>+IF(F120&lt;&gt;"",VLOOKUP(F120,NIVELES!$A$246:$C$464,3,0),"")</f>
        <v xml:space="preserve"> </v>
      </c>
      <c r="H120" s="82" t="s">
        <v>1023</v>
      </c>
      <c r="I120" s="78" t="s">
        <v>1916</v>
      </c>
      <c r="J120" s="78" t="s">
        <v>1917</v>
      </c>
      <c r="K120" s="78" t="s">
        <v>1182</v>
      </c>
      <c r="L120" s="78" t="s">
        <v>1791</v>
      </c>
      <c r="M120" s="78" t="s">
        <v>1791</v>
      </c>
      <c r="N120" s="78" t="s">
        <v>1791</v>
      </c>
      <c r="O120" s="78" t="s">
        <v>1971</v>
      </c>
      <c r="P120" s="82">
        <v>2</v>
      </c>
      <c r="Q120" s="78" t="s">
        <v>1972</v>
      </c>
      <c r="R120" s="82">
        <v>1</v>
      </c>
      <c r="S120" s="82">
        <v>1</v>
      </c>
      <c r="T120" s="82">
        <v>0</v>
      </c>
      <c r="U120" s="82">
        <v>0</v>
      </c>
      <c r="V120" s="82">
        <v>0</v>
      </c>
      <c r="W120" s="82">
        <v>0</v>
      </c>
      <c r="X120" s="82">
        <v>0</v>
      </c>
      <c r="Y120" s="82">
        <v>0</v>
      </c>
      <c r="Z120" s="82">
        <v>0</v>
      </c>
      <c r="AA120" s="82">
        <v>0</v>
      </c>
      <c r="AB120" s="82">
        <v>0</v>
      </c>
      <c r="AC120" s="82">
        <v>0</v>
      </c>
      <c r="AD120" s="85" t="str">
        <f>IF(A120&lt;&gt;"",IF(D120="DIRECCIÓN_DE_TRANSFERENCIAS","280 0031",VLOOKUP(C120,NIVELES!$A$14:$B$105,2,0)),"")</f>
        <v>280 9999</v>
      </c>
      <c r="AE120" s="86" t="s">
        <v>322</v>
      </c>
      <c r="AF120" s="86" t="s">
        <v>369</v>
      </c>
      <c r="AG120" s="79" t="str">
        <f>+IF(AF120&lt;&gt;"",VLOOKUP(AF120,NIVELES!$A$666:$B$673,2,0),"")</f>
        <v>ADMINISTRACIÓN_CENTRAL</v>
      </c>
      <c r="AH120" s="78" t="s">
        <v>322</v>
      </c>
      <c r="AI120" s="79" t="str">
        <f>IF(AH120&lt;&gt;"",VLOOKUP(CONCATENATE(AG120,AH120),NIVELES!$B$676:$C$745,2,0),"")</f>
        <v>Administración De La Gestión Administrativa Financiera</v>
      </c>
      <c r="AJ120" s="78" t="s">
        <v>517</v>
      </c>
      <c r="AK120" s="79" t="str">
        <f>+IF(AJ120&lt;&gt;"",VLOOKUP(AJ120,NIVELES!$A$816:$B$892,2,0),"")</f>
        <v>NO APLICA</v>
      </c>
      <c r="AL120" s="78" t="s">
        <v>555</v>
      </c>
      <c r="AM120" s="78">
        <v>570218</v>
      </c>
      <c r="AN120" s="79" t="str">
        <f>IF(AM120&lt;&gt;"",+VLOOKUP(AM120,NIVELES!$A$1652:$B$2466,2,0),"")</f>
        <v>Intereses por Mora Patronal al IESS</v>
      </c>
      <c r="AO120" s="87">
        <v>7000</v>
      </c>
      <c r="AP120" s="88">
        <v>1000</v>
      </c>
      <c r="AQ120" s="88">
        <v>6000</v>
      </c>
      <c r="AR120" s="88">
        <v>0</v>
      </c>
      <c r="AS120" s="88">
        <v>0</v>
      </c>
      <c r="AT120" s="88">
        <v>0</v>
      </c>
      <c r="AU120" s="88">
        <v>0</v>
      </c>
      <c r="AV120" s="88">
        <v>0</v>
      </c>
      <c r="AW120" s="88">
        <v>0</v>
      </c>
      <c r="AX120" s="88">
        <v>0</v>
      </c>
      <c r="AY120" s="88">
        <v>0</v>
      </c>
      <c r="AZ120" s="88">
        <v>0</v>
      </c>
      <c r="BA120" s="88">
        <v>0</v>
      </c>
      <c r="BB120" s="89">
        <f t="shared" si="9"/>
        <v>7000</v>
      </c>
      <c r="BC120" s="90" t="str">
        <f t="shared" si="8"/>
        <v>OK</v>
      </c>
      <c r="BD120" s="91" t="str">
        <f t="shared" si="10"/>
        <v xml:space="preserve">                  </v>
      </c>
      <c r="BE120" s="92">
        <f t="shared" si="11"/>
        <v>2</v>
      </c>
    </row>
    <row r="121" spans="1:57" s="74" customFormat="1" ht="50.1" customHeight="1" x14ac:dyDescent="0.2">
      <c r="A121" s="78" t="s">
        <v>52</v>
      </c>
      <c r="B121" s="78" t="s">
        <v>53</v>
      </c>
      <c r="C121" s="78" t="s">
        <v>583</v>
      </c>
      <c r="D121" s="78" t="s">
        <v>1787</v>
      </c>
      <c r="E121" s="79" t="str">
        <f>+IF(C121&lt;&gt;"",VLOOKUP(MID(C121,18,5),NIVELES!$A$133:$B$213,2,0),"")</f>
        <v>PICHINCHA</v>
      </c>
      <c r="F121" s="80" t="s">
        <v>70</v>
      </c>
      <c r="G121" s="81" t="str">
        <f>+IF(F121&lt;&gt;"",VLOOKUP(F121,NIVELES!$A$246:$C$464,3,0),"")</f>
        <v xml:space="preserve"> </v>
      </c>
      <c r="H121" s="82" t="s">
        <v>1023</v>
      </c>
      <c r="I121" s="78" t="s">
        <v>1916</v>
      </c>
      <c r="J121" s="78" t="s">
        <v>1917</v>
      </c>
      <c r="K121" s="78" t="s">
        <v>1182</v>
      </c>
      <c r="L121" s="78" t="s">
        <v>1791</v>
      </c>
      <c r="M121" s="78" t="s">
        <v>1791</v>
      </c>
      <c r="N121" s="78" t="s">
        <v>1791</v>
      </c>
      <c r="O121" s="78" t="s">
        <v>1973</v>
      </c>
      <c r="P121" s="82">
        <v>12</v>
      </c>
      <c r="Q121" s="78" t="s">
        <v>1974</v>
      </c>
      <c r="R121" s="82">
        <v>1</v>
      </c>
      <c r="S121" s="82">
        <v>1</v>
      </c>
      <c r="T121" s="82">
        <v>1</v>
      </c>
      <c r="U121" s="82">
        <v>1</v>
      </c>
      <c r="V121" s="82">
        <v>1</v>
      </c>
      <c r="W121" s="82">
        <v>1</v>
      </c>
      <c r="X121" s="82">
        <v>1</v>
      </c>
      <c r="Y121" s="82">
        <v>1</v>
      </c>
      <c r="Z121" s="82">
        <v>1</v>
      </c>
      <c r="AA121" s="82">
        <v>1</v>
      </c>
      <c r="AB121" s="82">
        <v>1</v>
      </c>
      <c r="AC121" s="82">
        <v>1</v>
      </c>
      <c r="AD121" s="85" t="str">
        <f>IF(A121&lt;&gt;"",IF(D121="DIRECCIÓN_DE_TRANSFERENCIAS","280 0031",VLOOKUP(C121,NIVELES!$A$14:$B$105,2,0)),"")</f>
        <v>280 9999</v>
      </c>
      <c r="AE121" s="86" t="s">
        <v>322</v>
      </c>
      <c r="AF121" s="86" t="s">
        <v>369</v>
      </c>
      <c r="AG121" s="79" t="str">
        <f>+IF(AF121&lt;&gt;"",VLOOKUP(AF121,NIVELES!$A$666:$B$673,2,0),"")</f>
        <v>ADMINISTRACIÓN_CENTRAL</v>
      </c>
      <c r="AH121" s="78" t="s">
        <v>322</v>
      </c>
      <c r="AI121" s="79" t="str">
        <f>IF(AH121&lt;&gt;"",VLOOKUP(CONCATENATE(AG121,AH121),NIVELES!$B$676:$C$745,2,0),"")</f>
        <v>Administración De La Gestión Administrativa Financiera</v>
      </c>
      <c r="AJ121" s="78" t="s">
        <v>517</v>
      </c>
      <c r="AK121" s="79" t="str">
        <f>+IF(AJ121&lt;&gt;"",VLOOKUP(AJ121,NIVELES!$A$816:$B$892,2,0),"")</f>
        <v>NO APLICA</v>
      </c>
      <c r="AL121" s="78" t="s">
        <v>556</v>
      </c>
      <c r="AM121" s="78">
        <v>580209</v>
      </c>
      <c r="AN121" s="79" t="str">
        <f>IF(AM121&lt;&gt;"",+VLOOKUP(AM121,NIVELES!$A$1652:$B$2466,2,0),"")</f>
        <v>A Jubilados Patronales</v>
      </c>
      <c r="AO121" s="87">
        <v>50982</v>
      </c>
      <c r="AP121" s="88">
        <v>4248.5</v>
      </c>
      <c r="AQ121" s="88">
        <v>4248.5</v>
      </c>
      <c r="AR121" s="88">
        <v>4248.5</v>
      </c>
      <c r="AS121" s="88">
        <v>4248.5</v>
      </c>
      <c r="AT121" s="88">
        <v>4248.5</v>
      </c>
      <c r="AU121" s="88">
        <v>4248.5</v>
      </c>
      <c r="AV121" s="88">
        <v>4248.5</v>
      </c>
      <c r="AW121" s="88">
        <v>4248.5</v>
      </c>
      <c r="AX121" s="88">
        <v>4248.5</v>
      </c>
      <c r="AY121" s="88">
        <v>4248.5</v>
      </c>
      <c r="AZ121" s="88">
        <v>4248.5</v>
      </c>
      <c r="BA121" s="88">
        <v>4248.5</v>
      </c>
      <c r="BB121" s="89">
        <f t="shared" si="9"/>
        <v>50982</v>
      </c>
      <c r="BC121" s="90" t="str">
        <f t="shared" si="8"/>
        <v>OK</v>
      </c>
      <c r="BD121" s="91" t="str">
        <f t="shared" si="10"/>
        <v xml:space="preserve">                  </v>
      </c>
      <c r="BE121" s="92">
        <f t="shared" si="11"/>
        <v>12</v>
      </c>
    </row>
    <row r="122" spans="1:57" s="74" customFormat="1" ht="50.1" customHeight="1" x14ac:dyDescent="0.2">
      <c r="A122" s="78" t="s">
        <v>52</v>
      </c>
      <c r="B122" s="78" t="s">
        <v>53</v>
      </c>
      <c r="C122" s="78" t="s">
        <v>583</v>
      </c>
      <c r="D122" s="78" t="s">
        <v>1787</v>
      </c>
      <c r="E122" s="79" t="str">
        <f>+IF(C122&lt;&gt;"",VLOOKUP(MID(C122,18,5),NIVELES!$A$133:$B$213,2,0),"")</f>
        <v>PICHINCHA</v>
      </c>
      <c r="F122" s="80" t="s">
        <v>70</v>
      </c>
      <c r="G122" s="81" t="str">
        <f>+IF(F122&lt;&gt;"",VLOOKUP(F122,NIVELES!$A$246:$C$464,3,0),"")</f>
        <v xml:space="preserve"> </v>
      </c>
      <c r="H122" s="82" t="s">
        <v>1023</v>
      </c>
      <c r="I122" s="78" t="s">
        <v>1916</v>
      </c>
      <c r="J122" s="78" t="s">
        <v>1917</v>
      </c>
      <c r="K122" s="78" t="s">
        <v>1182</v>
      </c>
      <c r="L122" s="78" t="s">
        <v>1791</v>
      </c>
      <c r="M122" s="78" t="s">
        <v>1791</v>
      </c>
      <c r="N122" s="78" t="s">
        <v>1791</v>
      </c>
      <c r="O122" s="78" t="s">
        <v>1975</v>
      </c>
      <c r="P122" s="82">
        <v>11</v>
      </c>
      <c r="Q122" s="78" t="s">
        <v>1976</v>
      </c>
      <c r="R122" s="82"/>
      <c r="S122" s="82">
        <v>1</v>
      </c>
      <c r="T122" s="82">
        <v>1</v>
      </c>
      <c r="U122" s="82">
        <v>1</v>
      </c>
      <c r="V122" s="82">
        <v>1</v>
      </c>
      <c r="W122" s="82">
        <v>1</v>
      </c>
      <c r="X122" s="82">
        <v>1</v>
      </c>
      <c r="Y122" s="82">
        <v>1</v>
      </c>
      <c r="Z122" s="82">
        <v>1</v>
      </c>
      <c r="AA122" s="82">
        <v>1</v>
      </c>
      <c r="AB122" s="82">
        <v>1</v>
      </c>
      <c r="AC122" s="82">
        <v>1</v>
      </c>
      <c r="AD122" s="85" t="str">
        <f>IF(A122&lt;&gt;"",IF(D122="DIRECCIÓN_DE_TRANSFERENCIAS","280 0031",VLOOKUP(C122,NIVELES!$A$14:$B$105,2,0)),"")</f>
        <v>280 9999</v>
      </c>
      <c r="AE122" s="86" t="s">
        <v>322</v>
      </c>
      <c r="AF122" s="86" t="s">
        <v>369</v>
      </c>
      <c r="AG122" s="79" t="str">
        <f>+IF(AF122&lt;&gt;"",VLOOKUP(AF122,NIVELES!$A$666:$B$673,2,0),"")</f>
        <v>ADMINISTRACIÓN_CENTRAL</v>
      </c>
      <c r="AH122" s="78" t="s">
        <v>322</v>
      </c>
      <c r="AI122" s="79" t="str">
        <f>IF(AH122&lt;&gt;"",VLOOKUP(CONCATENATE(AG122,AH122),NIVELES!$B$676:$C$745,2,0),"")</f>
        <v>Administración De La Gestión Administrativa Financiera</v>
      </c>
      <c r="AJ122" s="78" t="s">
        <v>517</v>
      </c>
      <c r="AK122" s="79" t="str">
        <f>+IF(AJ122&lt;&gt;"",VLOOKUP(AJ122,NIVELES!$A$816:$B$892,2,0),"")</f>
        <v>NO APLICA</v>
      </c>
      <c r="AL122" s="78" t="s">
        <v>843</v>
      </c>
      <c r="AM122" s="78">
        <v>990101</v>
      </c>
      <c r="AN122" s="79" t="str">
        <f>IF(AM122&lt;&gt;"",+VLOOKUP(AM122,NIVELES!$A$1652:$B$2466,2,0),"")</f>
        <v>Obligaciones de Ejercicios Anteriores por Gastos de Personal</v>
      </c>
      <c r="AO122" s="87">
        <v>30000</v>
      </c>
      <c r="AP122" s="88">
        <v>0</v>
      </c>
      <c r="AQ122" s="88">
        <v>2727</v>
      </c>
      <c r="AR122" s="88">
        <v>2727</v>
      </c>
      <c r="AS122" s="88">
        <v>2727</v>
      </c>
      <c r="AT122" s="88">
        <v>2727</v>
      </c>
      <c r="AU122" s="88">
        <v>2727</v>
      </c>
      <c r="AV122" s="88">
        <v>2727</v>
      </c>
      <c r="AW122" s="88">
        <v>2727</v>
      </c>
      <c r="AX122" s="88">
        <v>2727</v>
      </c>
      <c r="AY122" s="88">
        <v>2727</v>
      </c>
      <c r="AZ122" s="88">
        <v>2727</v>
      </c>
      <c r="BA122" s="88">
        <v>2730</v>
      </c>
      <c r="BB122" s="89">
        <f t="shared" si="9"/>
        <v>30000</v>
      </c>
      <c r="BC122" s="90" t="str">
        <f t="shared" si="8"/>
        <v>OK</v>
      </c>
      <c r="BD122" s="91" t="str">
        <f t="shared" si="10"/>
        <v xml:space="preserve">                  </v>
      </c>
      <c r="BE122" s="92">
        <f t="shared" si="11"/>
        <v>11</v>
      </c>
    </row>
    <row r="123" spans="1:57" s="74" customFormat="1" ht="50.1" customHeight="1" x14ac:dyDescent="0.2">
      <c r="A123" s="78" t="s">
        <v>52</v>
      </c>
      <c r="B123" s="78" t="s">
        <v>53</v>
      </c>
      <c r="C123" s="78" t="s">
        <v>583</v>
      </c>
      <c r="D123" s="78" t="s">
        <v>1787</v>
      </c>
      <c r="E123" s="79" t="str">
        <f>+IF(C123&lt;&gt;"",VLOOKUP(MID(C123,18,5),NIVELES!$A$133:$B$213,2,0),"")</f>
        <v>PICHINCHA</v>
      </c>
      <c r="F123" s="80" t="s">
        <v>70</v>
      </c>
      <c r="G123" s="81" t="str">
        <f>+IF(F123&lt;&gt;"",VLOOKUP(F123,NIVELES!$A$246:$C$464,3,0),"")</f>
        <v xml:space="preserve"> </v>
      </c>
      <c r="H123" s="82" t="s">
        <v>1023</v>
      </c>
      <c r="I123" s="78" t="s">
        <v>1916</v>
      </c>
      <c r="J123" s="78" t="s">
        <v>1917</v>
      </c>
      <c r="K123" s="78" t="s">
        <v>1182</v>
      </c>
      <c r="L123" s="78" t="s">
        <v>1791</v>
      </c>
      <c r="M123" s="78" t="s">
        <v>1791</v>
      </c>
      <c r="N123" s="78" t="s">
        <v>1791</v>
      </c>
      <c r="O123" s="78" t="s">
        <v>1977</v>
      </c>
      <c r="P123" s="82">
        <v>1</v>
      </c>
      <c r="Q123" s="78" t="s">
        <v>1978</v>
      </c>
      <c r="R123" s="82"/>
      <c r="S123" s="82">
        <v>1</v>
      </c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5" t="str">
        <f>IF(A123&lt;&gt;"",IF(D123="DIRECCIÓN_DE_TRANSFERENCIAS","280 0031",VLOOKUP(C123,NIVELES!$A$14:$B$105,2,0)),"")</f>
        <v>280 9999</v>
      </c>
      <c r="AE123" s="86" t="s">
        <v>322</v>
      </c>
      <c r="AF123" s="86" t="s">
        <v>369</v>
      </c>
      <c r="AG123" s="79" t="str">
        <f>+IF(AF123&lt;&gt;"",VLOOKUP(AF123,NIVELES!$A$666:$B$673,2,0),"")</f>
        <v>ADMINISTRACIÓN_CENTRAL</v>
      </c>
      <c r="AH123" s="78" t="s">
        <v>322</v>
      </c>
      <c r="AI123" s="79" t="str">
        <f>IF(AH123&lt;&gt;"",VLOOKUP(CONCATENATE(AG123,AH123),NIVELES!$B$676:$C$745,2,0),"")</f>
        <v>Administración De La Gestión Administrativa Financiera</v>
      </c>
      <c r="AJ123" s="78" t="s">
        <v>517</v>
      </c>
      <c r="AK123" s="79" t="str">
        <f>+IF(AJ123&lt;&gt;"",VLOOKUP(AJ123,NIVELES!$A$816:$B$892,2,0),"")</f>
        <v>NO APLICA</v>
      </c>
      <c r="AL123" s="78" t="s">
        <v>843</v>
      </c>
      <c r="AM123" s="78">
        <v>990101</v>
      </c>
      <c r="AN123" s="79" t="str">
        <f>IF(AM123&lt;&gt;"",+VLOOKUP(AM123,NIVELES!$A$1652:$B$2466,2,0),"")</f>
        <v>Obligaciones de Ejercicios Anteriores por Gastos de Personal</v>
      </c>
      <c r="AO123" s="87">
        <v>4663.7299999999996</v>
      </c>
      <c r="AP123" s="88">
        <v>0</v>
      </c>
      <c r="AQ123" s="88">
        <v>4663.7299999999996</v>
      </c>
      <c r="AR123" s="88">
        <v>0</v>
      </c>
      <c r="AS123" s="88">
        <v>0</v>
      </c>
      <c r="AT123" s="88">
        <v>0</v>
      </c>
      <c r="AU123" s="88">
        <v>0</v>
      </c>
      <c r="AV123" s="88">
        <v>0</v>
      </c>
      <c r="AW123" s="88">
        <v>0</v>
      </c>
      <c r="AX123" s="88">
        <v>0</v>
      </c>
      <c r="AY123" s="88">
        <v>0</v>
      </c>
      <c r="AZ123" s="88">
        <v>0</v>
      </c>
      <c r="BA123" s="88">
        <v>0</v>
      </c>
      <c r="BB123" s="89">
        <f t="shared" si="9"/>
        <v>4663.7299999999996</v>
      </c>
      <c r="BC123" s="90" t="str">
        <f t="shared" si="8"/>
        <v>OK</v>
      </c>
      <c r="BD123" s="91" t="str">
        <f t="shared" si="10"/>
        <v xml:space="preserve">                  </v>
      </c>
      <c r="BE123" s="92">
        <f t="shared" si="11"/>
        <v>1</v>
      </c>
    </row>
    <row r="124" spans="1:57" s="74" customFormat="1" ht="50.1" customHeight="1" x14ac:dyDescent="0.2">
      <c r="A124" s="78" t="s">
        <v>52</v>
      </c>
      <c r="B124" s="78" t="s">
        <v>53</v>
      </c>
      <c r="C124" s="78" t="s">
        <v>583</v>
      </c>
      <c r="D124" s="78" t="s">
        <v>567</v>
      </c>
      <c r="E124" s="79" t="str">
        <f>+IF(C124&lt;&gt;"",VLOOKUP(MID(C124,18,5),NIVELES!$A$133:$B$213,2,0),"")</f>
        <v>PICHINCHA</v>
      </c>
      <c r="F124" s="80" t="s">
        <v>70</v>
      </c>
      <c r="G124" s="81" t="str">
        <f>+IF(F124&lt;&gt;"",VLOOKUP(F124,NIVELES!$A$246:$C$464,3,0),"")</f>
        <v xml:space="preserve"> </v>
      </c>
      <c r="H124" s="82" t="s">
        <v>1023</v>
      </c>
      <c r="I124" s="78" t="s">
        <v>1979</v>
      </c>
      <c r="J124" s="78" t="s">
        <v>1980</v>
      </c>
      <c r="K124" s="78" t="s">
        <v>1981</v>
      </c>
      <c r="L124" s="78" t="s">
        <v>1791</v>
      </c>
      <c r="M124" s="78" t="s">
        <v>1791</v>
      </c>
      <c r="N124" s="78" t="s">
        <v>1791</v>
      </c>
      <c r="O124" s="78" t="s">
        <v>1982</v>
      </c>
      <c r="P124" s="82">
        <v>1</v>
      </c>
      <c r="Q124" s="78" t="s">
        <v>1983</v>
      </c>
      <c r="R124" s="82"/>
      <c r="S124" s="82"/>
      <c r="T124" s="82">
        <v>1</v>
      </c>
      <c r="U124" s="82"/>
      <c r="V124" s="82"/>
      <c r="W124" s="82"/>
      <c r="X124" s="82"/>
      <c r="Y124" s="82"/>
      <c r="Z124" s="82"/>
      <c r="AA124" s="82"/>
      <c r="AB124" s="82"/>
      <c r="AC124" s="82"/>
      <c r="AD124" s="85" t="str">
        <f>IF(A124&lt;&gt;"",IF(D124="DIRECCIÓN_DE_TRANSFERENCIAS","280 0031",VLOOKUP(C124,NIVELES!$A$14:$B$105,2,0)),"")</f>
        <v>280 9999</v>
      </c>
      <c r="AE124" s="86" t="s">
        <v>322</v>
      </c>
      <c r="AF124" s="86" t="s">
        <v>369</v>
      </c>
      <c r="AG124" s="79" t="str">
        <f>+IF(AF124&lt;&gt;"",VLOOKUP(AF124,NIVELES!$A$666:$B$673,2,0),"")</f>
        <v>ADMINISTRACIÓN_CENTRAL</v>
      </c>
      <c r="AH124" s="78" t="s">
        <v>321</v>
      </c>
      <c r="AI124" s="79" t="str">
        <f>IF(AH124&lt;&gt;"",VLOOKUP(CONCATENATE(AG124,AH124),NIVELES!$B$676:$C$745,2,0),"")</f>
        <v>Gestión De Infraestructura</v>
      </c>
      <c r="AJ124" s="78" t="s">
        <v>517</v>
      </c>
      <c r="AK124" s="79" t="str">
        <f>+IF(AJ124&lt;&gt;"",VLOOKUP(AJ124,NIVELES!$A$816:$B$892,2,0),"")</f>
        <v>NO APLICA</v>
      </c>
      <c r="AL124" s="78" t="s">
        <v>554</v>
      </c>
      <c r="AM124" s="78">
        <v>530404</v>
      </c>
      <c r="AN124" s="79" t="str">
        <f>IF(AM124&lt;&gt;"",+VLOOKUP(AM124,NIVELES!$A$1652:$B$2466,2,0),"")</f>
        <v>Maquinarias y Equipos (Instalación, Mantenimiento y Reparación)</v>
      </c>
      <c r="AO124" s="87">
        <v>9931</v>
      </c>
      <c r="AP124" s="88"/>
      <c r="AQ124" s="88"/>
      <c r="AR124" s="88">
        <v>9931</v>
      </c>
      <c r="AS124" s="88"/>
      <c r="AT124" s="88"/>
      <c r="AU124" s="88"/>
      <c r="AV124" s="88"/>
      <c r="AW124" s="88"/>
      <c r="AX124" s="88"/>
      <c r="AY124" s="88"/>
      <c r="AZ124" s="88"/>
      <c r="BA124" s="88"/>
      <c r="BB124" s="89">
        <f t="shared" si="9"/>
        <v>9931</v>
      </c>
      <c r="BC124" s="90" t="str">
        <f t="shared" si="8"/>
        <v>OK</v>
      </c>
      <c r="BD124" s="91" t="str">
        <f t="shared" si="10"/>
        <v xml:space="preserve">                  </v>
      </c>
      <c r="BE124" s="92">
        <f t="shared" si="11"/>
        <v>1</v>
      </c>
    </row>
    <row r="125" spans="1:57" s="74" customFormat="1" ht="50.1" customHeight="1" x14ac:dyDescent="0.2">
      <c r="A125" s="78" t="s">
        <v>52</v>
      </c>
      <c r="B125" s="78" t="s">
        <v>53</v>
      </c>
      <c r="C125" s="78" t="s">
        <v>583</v>
      </c>
      <c r="D125" s="78" t="s">
        <v>567</v>
      </c>
      <c r="E125" s="79" t="str">
        <f>+IF(C125&lt;&gt;"",VLOOKUP(MID(C125,18,5),NIVELES!$A$133:$B$213,2,0),"")</f>
        <v>PICHINCHA</v>
      </c>
      <c r="F125" s="80" t="s">
        <v>70</v>
      </c>
      <c r="G125" s="81" t="str">
        <f>+IF(F125&lt;&gt;"",VLOOKUP(F125,NIVELES!$A$246:$C$464,3,0),"")</f>
        <v xml:space="preserve"> </v>
      </c>
      <c r="H125" s="82" t="s">
        <v>1023</v>
      </c>
      <c r="I125" s="78" t="s">
        <v>1979</v>
      </c>
      <c r="J125" s="78" t="s">
        <v>1980</v>
      </c>
      <c r="K125" s="78" t="s">
        <v>1981</v>
      </c>
      <c r="L125" s="78" t="s">
        <v>1791</v>
      </c>
      <c r="M125" s="78" t="s">
        <v>1791</v>
      </c>
      <c r="N125" s="78" t="s">
        <v>1791</v>
      </c>
      <c r="O125" s="78" t="s">
        <v>1984</v>
      </c>
      <c r="P125" s="82">
        <v>0</v>
      </c>
      <c r="Q125" s="78" t="s">
        <v>1985</v>
      </c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5" t="str">
        <f>IF(A125&lt;&gt;"",IF(D125="DIRECCIÓN_DE_TRANSFERENCIAS","280 0031",VLOOKUP(C125,NIVELES!$A$14:$B$105,2,0)),"")</f>
        <v>280 9999</v>
      </c>
      <c r="AE125" s="86" t="s">
        <v>322</v>
      </c>
      <c r="AF125" s="86" t="s">
        <v>369</v>
      </c>
      <c r="AG125" s="79" t="str">
        <f>+IF(AF125&lt;&gt;"",VLOOKUP(AF125,NIVELES!$A$666:$B$673,2,0),"")</f>
        <v>ADMINISTRACIÓN_CENTRAL</v>
      </c>
      <c r="AH125" s="78" t="s">
        <v>321</v>
      </c>
      <c r="AI125" s="79" t="str">
        <f>IF(AH125&lt;&gt;"",VLOOKUP(CONCATENATE(AG125,AH125),NIVELES!$B$676:$C$745,2,0),"")</f>
        <v>Gestión De Infraestructura</v>
      </c>
      <c r="AJ125" s="78" t="s">
        <v>517</v>
      </c>
      <c r="AK125" s="79" t="str">
        <f>+IF(AJ125&lt;&gt;"",VLOOKUP(AJ125,NIVELES!$A$816:$B$892,2,0),"")</f>
        <v>NO APLICA</v>
      </c>
      <c r="AL125" s="78" t="s">
        <v>554</v>
      </c>
      <c r="AM125" s="78">
        <v>530811</v>
      </c>
      <c r="AN125" s="79" t="str">
        <f>IF(AM125&lt;&gt;"",+VLOOKUP(AM125,NIVELES!$A$1652:$B$2466,2,0),"")</f>
        <v>Insumos,  Materiales  y Suministros  para  la  Construcción,  Electricidad,  Plomería,  Carpintería,  Señalización
Vial, Navegación y Contra Incendios</v>
      </c>
      <c r="AO125" s="87">
        <v>0</v>
      </c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9">
        <f t="shared" si="9"/>
        <v>0</v>
      </c>
      <c r="BC125" s="90" t="str">
        <f t="shared" si="8"/>
        <v>OK</v>
      </c>
      <c r="BD125" s="91" t="str">
        <f t="shared" si="10"/>
        <v xml:space="preserve">                  </v>
      </c>
      <c r="BE125" s="92">
        <f t="shared" si="11"/>
        <v>0</v>
      </c>
    </row>
    <row r="126" spans="1:57" s="74" customFormat="1" ht="50.1" customHeight="1" x14ac:dyDescent="0.2">
      <c r="A126" s="78" t="s">
        <v>52</v>
      </c>
      <c r="B126" s="78" t="s">
        <v>53</v>
      </c>
      <c r="C126" s="78" t="s">
        <v>583</v>
      </c>
      <c r="D126" s="78" t="s">
        <v>567</v>
      </c>
      <c r="E126" s="79" t="str">
        <f>+IF(C126&lt;&gt;"",VLOOKUP(MID(C126,18,5),NIVELES!$A$133:$B$213,2,0),"")</f>
        <v>PICHINCHA</v>
      </c>
      <c r="F126" s="80" t="s">
        <v>70</v>
      </c>
      <c r="G126" s="81" t="str">
        <f>+IF(F126&lt;&gt;"",VLOOKUP(F126,NIVELES!$A$246:$C$464,3,0),"")</f>
        <v xml:space="preserve"> </v>
      </c>
      <c r="H126" s="82" t="s">
        <v>1023</v>
      </c>
      <c r="I126" s="78" t="s">
        <v>1979</v>
      </c>
      <c r="J126" s="78" t="s">
        <v>1980</v>
      </c>
      <c r="K126" s="78" t="s">
        <v>1981</v>
      </c>
      <c r="L126" s="78" t="s">
        <v>1791</v>
      </c>
      <c r="M126" s="78" t="s">
        <v>1791</v>
      </c>
      <c r="N126" s="78" t="s">
        <v>1791</v>
      </c>
      <c r="O126" s="78" t="s">
        <v>1986</v>
      </c>
      <c r="P126" s="82">
        <v>3</v>
      </c>
      <c r="Q126" s="78" t="s">
        <v>1987</v>
      </c>
      <c r="R126" s="82"/>
      <c r="S126" s="82"/>
      <c r="T126" s="82"/>
      <c r="U126" s="82">
        <v>1</v>
      </c>
      <c r="V126" s="82"/>
      <c r="W126" s="82"/>
      <c r="X126" s="82">
        <v>1</v>
      </c>
      <c r="Y126" s="82"/>
      <c r="Z126" s="82"/>
      <c r="AA126" s="82">
        <v>1</v>
      </c>
      <c r="AB126" s="82"/>
      <c r="AC126" s="82"/>
      <c r="AD126" s="85" t="str">
        <f>IF(A126&lt;&gt;"",IF(D126="DIRECCIÓN_DE_TRANSFERENCIAS","280 0031",VLOOKUP(C126,NIVELES!$A$14:$B$105,2,0)),"")</f>
        <v>280 9999</v>
      </c>
      <c r="AE126" s="86" t="s">
        <v>322</v>
      </c>
      <c r="AF126" s="86" t="s">
        <v>369</v>
      </c>
      <c r="AG126" s="79" t="str">
        <f>+IF(AF126&lt;&gt;"",VLOOKUP(AF126,NIVELES!$A$666:$B$673,2,0),"")</f>
        <v>ADMINISTRACIÓN_CENTRAL</v>
      </c>
      <c r="AH126" s="78" t="s">
        <v>321</v>
      </c>
      <c r="AI126" s="79" t="str">
        <f>IF(AH126&lt;&gt;"",VLOOKUP(CONCATENATE(AG126,AH126),NIVELES!$B$676:$C$745,2,0),"")</f>
        <v>Gestión De Infraestructura</v>
      </c>
      <c r="AJ126" s="78" t="s">
        <v>517</v>
      </c>
      <c r="AK126" s="79" t="str">
        <f>+IF(AJ126&lt;&gt;"",VLOOKUP(AJ126,NIVELES!$A$816:$B$892,2,0),"")</f>
        <v>NO APLICA</v>
      </c>
      <c r="AL126" s="78" t="s">
        <v>554</v>
      </c>
      <c r="AM126" s="78">
        <v>530402</v>
      </c>
      <c r="AN126" s="79" t="str">
        <f>IF(AM126&lt;&gt;"",+VLOOKUP(AM126,NIVELES!$A$1652:$B$2466,2,0),"")</f>
        <v>Edificios, Locales, Residencias y Cableado Estructurado (Instalación, Mantenimiento y Reparación)</v>
      </c>
      <c r="AO126" s="87">
        <v>0</v>
      </c>
      <c r="AP126" s="88"/>
      <c r="AQ126" s="88"/>
      <c r="AR126" s="88"/>
      <c r="AS126" s="88"/>
      <c r="AT126" s="88"/>
      <c r="AU126" s="88"/>
      <c r="AV126" s="88"/>
      <c r="AW126" s="88"/>
      <c r="AX126" s="88"/>
      <c r="AY126" s="88"/>
      <c r="AZ126" s="88"/>
      <c r="BA126" s="88"/>
      <c r="BB126" s="89">
        <f t="shared" si="9"/>
        <v>0</v>
      </c>
      <c r="BC126" s="90" t="str">
        <f t="shared" si="8"/>
        <v>OK</v>
      </c>
      <c r="BD126" s="91" t="str">
        <f t="shared" si="10"/>
        <v xml:space="preserve">                  </v>
      </c>
      <c r="BE126" s="92">
        <f t="shared" si="11"/>
        <v>3</v>
      </c>
    </row>
    <row r="127" spans="1:57" s="74" customFormat="1" ht="50.1" customHeight="1" x14ac:dyDescent="0.2">
      <c r="A127" s="78" t="s">
        <v>52</v>
      </c>
      <c r="B127" s="78" t="s">
        <v>53</v>
      </c>
      <c r="C127" s="78" t="s">
        <v>583</v>
      </c>
      <c r="D127" s="78" t="s">
        <v>567</v>
      </c>
      <c r="E127" s="79" t="str">
        <f>+IF(C127&lt;&gt;"",VLOOKUP(MID(C127,18,5),NIVELES!$A$133:$B$213,2,0),"")</f>
        <v>PICHINCHA</v>
      </c>
      <c r="F127" s="80" t="s">
        <v>70</v>
      </c>
      <c r="G127" s="81" t="str">
        <f>+IF(F127&lt;&gt;"",VLOOKUP(F127,NIVELES!$A$246:$C$464,3,0),"")</f>
        <v xml:space="preserve"> </v>
      </c>
      <c r="H127" s="82" t="s">
        <v>1023</v>
      </c>
      <c r="I127" s="78" t="s">
        <v>1979</v>
      </c>
      <c r="J127" s="78" t="s">
        <v>1980</v>
      </c>
      <c r="K127" s="78" t="s">
        <v>1981</v>
      </c>
      <c r="L127" s="78" t="s">
        <v>1791</v>
      </c>
      <c r="M127" s="78" t="s">
        <v>1791</v>
      </c>
      <c r="N127" s="78" t="s">
        <v>1791</v>
      </c>
      <c r="O127" s="78" t="s">
        <v>1988</v>
      </c>
      <c r="P127" s="82">
        <v>2</v>
      </c>
      <c r="Q127" s="78" t="s">
        <v>1989</v>
      </c>
      <c r="R127" s="82"/>
      <c r="S127" s="82">
        <v>1</v>
      </c>
      <c r="T127" s="82">
        <v>1</v>
      </c>
      <c r="U127" s="82"/>
      <c r="V127" s="82"/>
      <c r="W127" s="82"/>
      <c r="X127" s="82"/>
      <c r="Y127" s="82"/>
      <c r="Z127" s="82"/>
      <c r="AA127" s="82"/>
      <c r="AB127" s="82"/>
      <c r="AC127" s="82"/>
      <c r="AD127" s="85" t="str">
        <f>IF(A127&lt;&gt;"",IF(D127="DIRECCIÓN_DE_TRANSFERENCIAS","280 0031",VLOOKUP(C127,NIVELES!$A$14:$B$105,2,0)),"")</f>
        <v>280 9999</v>
      </c>
      <c r="AE127" s="86" t="s">
        <v>322</v>
      </c>
      <c r="AF127" s="86" t="s">
        <v>369</v>
      </c>
      <c r="AG127" s="79" t="str">
        <f>+IF(AF127&lt;&gt;"",VLOOKUP(AF127,NIVELES!$A$666:$B$673,2,0),"")</f>
        <v>ADMINISTRACIÓN_CENTRAL</v>
      </c>
      <c r="AH127" s="78" t="s">
        <v>321</v>
      </c>
      <c r="AI127" s="79" t="str">
        <f>IF(AH127&lt;&gt;"",VLOOKUP(CONCATENATE(AG127,AH127),NIVELES!$B$676:$C$745,2,0),"")</f>
        <v>Gestión De Infraestructura</v>
      </c>
      <c r="AJ127" s="78" t="s">
        <v>517</v>
      </c>
      <c r="AK127" s="79" t="str">
        <f>+IF(AJ127&lt;&gt;"",VLOOKUP(AJ127,NIVELES!$A$816:$B$892,2,0),"")</f>
        <v>NO APLICA</v>
      </c>
      <c r="AL127" s="78" t="s">
        <v>554</v>
      </c>
      <c r="AM127" s="78">
        <v>530232</v>
      </c>
      <c r="AN127" s="79" t="str">
        <f>IF(AM127&lt;&gt;"",+VLOOKUP(AM127,NIVELES!$A$1652:$B$2466,2,0),"")</f>
        <v>Barrido Predial para la Modernización del Sistema de Información Predial</v>
      </c>
      <c r="AO127" s="87">
        <v>300</v>
      </c>
      <c r="AP127" s="88"/>
      <c r="AQ127" s="88">
        <v>180</v>
      </c>
      <c r="AR127" s="88">
        <v>120</v>
      </c>
      <c r="AS127" s="88"/>
      <c r="AT127" s="88"/>
      <c r="AU127" s="88"/>
      <c r="AV127" s="88"/>
      <c r="AW127" s="88"/>
      <c r="AX127" s="88"/>
      <c r="AY127" s="88"/>
      <c r="AZ127" s="88"/>
      <c r="BA127" s="88"/>
      <c r="BB127" s="89">
        <f t="shared" si="9"/>
        <v>300</v>
      </c>
      <c r="BC127" s="90" t="str">
        <f t="shared" si="8"/>
        <v>OK</v>
      </c>
      <c r="BD127" s="91" t="str">
        <f t="shared" si="10"/>
        <v xml:space="preserve">                  </v>
      </c>
      <c r="BE127" s="92">
        <f t="shared" si="11"/>
        <v>2</v>
      </c>
    </row>
    <row r="128" spans="1:57" s="74" customFormat="1" ht="50.1" customHeight="1" x14ac:dyDescent="0.2">
      <c r="A128" s="78" t="s">
        <v>52</v>
      </c>
      <c r="B128" s="78" t="s">
        <v>53</v>
      </c>
      <c r="C128" s="78" t="s">
        <v>583</v>
      </c>
      <c r="D128" s="78" t="s">
        <v>567</v>
      </c>
      <c r="E128" s="79" t="str">
        <f>+IF(C128&lt;&gt;"",VLOOKUP(MID(C128,18,5),NIVELES!$A$133:$B$213,2,0),"")</f>
        <v>PICHINCHA</v>
      </c>
      <c r="F128" s="80" t="s">
        <v>70</v>
      </c>
      <c r="G128" s="81" t="str">
        <f>+IF(F128&lt;&gt;"",VLOOKUP(F128,NIVELES!$A$246:$C$464,3,0),"")</f>
        <v xml:space="preserve"> </v>
      </c>
      <c r="H128" s="82" t="s">
        <v>1023</v>
      </c>
      <c r="I128" s="78" t="s">
        <v>1979</v>
      </c>
      <c r="J128" s="78" t="s">
        <v>1980</v>
      </c>
      <c r="K128" s="78" t="s">
        <v>1981</v>
      </c>
      <c r="L128" s="78" t="s">
        <v>1791</v>
      </c>
      <c r="M128" s="78" t="s">
        <v>1791</v>
      </c>
      <c r="N128" s="78" t="s">
        <v>1791</v>
      </c>
      <c r="O128" s="78" t="s">
        <v>1990</v>
      </c>
      <c r="P128" s="82">
        <v>3</v>
      </c>
      <c r="Q128" s="78" t="s">
        <v>1989</v>
      </c>
      <c r="R128" s="82"/>
      <c r="S128" s="82">
        <v>1</v>
      </c>
      <c r="T128" s="82">
        <v>1</v>
      </c>
      <c r="U128" s="82">
        <v>1</v>
      </c>
      <c r="V128" s="82"/>
      <c r="W128" s="82"/>
      <c r="X128" s="82"/>
      <c r="Y128" s="82"/>
      <c r="Z128" s="82"/>
      <c r="AA128" s="82"/>
      <c r="AB128" s="82"/>
      <c r="AC128" s="82"/>
      <c r="AD128" s="85" t="str">
        <f>IF(A128&lt;&gt;"",IF(D128="DIRECCIÓN_DE_TRANSFERENCIAS","280 0031",VLOOKUP(C128,NIVELES!$A$14:$B$105,2,0)),"")</f>
        <v>280 9999</v>
      </c>
      <c r="AE128" s="86" t="s">
        <v>322</v>
      </c>
      <c r="AF128" s="86" t="s">
        <v>369</v>
      </c>
      <c r="AG128" s="79" t="str">
        <f>+IF(AF128&lt;&gt;"",VLOOKUP(AF128,NIVELES!$A$666:$B$673,2,0),"")</f>
        <v>ADMINISTRACIÓN_CENTRAL</v>
      </c>
      <c r="AH128" s="78" t="s">
        <v>321</v>
      </c>
      <c r="AI128" s="79" t="str">
        <f>IF(AH128&lt;&gt;"",VLOOKUP(CONCATENATE(AG128,AH128),NIVELES!$B$676:$C$745,2,0),"")</f>
        <v>Gestión De Infraestructura</v>
      </c>
      <c r="AJ128" s="78" t="s">
        <v>517</v>
      </c>
      <c r="AK128" s="79" t="str">
        <f>+IF(AJ128&lt;&gt;"",VLOOKUP(AJ128,NIVELES!$A$816:$B$892,2,0),"")</f>
        <v>NO APLICA</v>
      </c>
      <c r="AL128" s="78" t="s">
        <v>554</v>
      </c>
      <c r="AM128" s="78">
        <v>530402</v>
      </c>
      <c r="AN128" s="79" t="str">
        <f>IF(AM128&lt;&gt;"",+VLOOKUP(AM128,NIVELES!$A$1652:$B$2466,2,0),"")</f>
        <v>Edificios, Locales, Residencias y Cableado Estructurado (Instalación, Mantenimiento y Reparación)</v>
      </c>
      <c r="AO128" s="87">
        <v>260383.09</v>
      </c>
      <c r="AP128" s="88"/>
      <c r="AQ128" s="88">
        <v>130191.545</v>
      </c>
      <c r="AR128" s="88">
        <v>78114.926999999996</v>
      </c>
      <c r="AS128" s="88">
        <v>52076.618000000002</v>
      </c>
      <c r="AT128" s="88"/>
      <c r="AU128" s="88"/>
      <c r="AV128" s="88"/>
      <c r="AW128" s="88"/>
      <c r="AX128" s="88"/>
      <c r="AY128" s="88"/>
      <c r="AZ128" s="88"/>
      <c r="BA128" s="88"/>
      <c r="BB128" s="89">
        <f t="shared" si="9"/>
        <v>260383.09000000003</v>
      </c>
      <c r="BC128" s="90" t="str">
        <f t="shared" si="8"/>
        <v>OK</v>
      </c>
      <c r="BD128" s="91" t="str">
        <f t="shared" si="10"/>
        <v xml:space="preserve">                  </v>
      </c>
      <c r="BE128" s="92">
        <f t="shared" si="11"/>
        <v>3</v>
      </c>
    </row>
    <row r="129" spans="1:57" s="74" customFormat="1" ht="50.1" customHeight="1" x14ac:dyDescent="0.2">
      <c r="A129" s="78" t="s">
        <v>52</v>
      </c>
      <c r="B129" s="78" t="s">
        <v>53</v>
      </c>
      <c r="C129" s="78" t="s">
        <v>583</v>
      </c>
      <c r="D129" s="78" t="s">
        <v>567</v>
      </c>
      <c r="E129" s="79" t="str">
        <f>+IF(C129&lt;&gt;"",VLOOKUP(MID(C129,18,5),NIVELES!$A$133:$B$213,2,0),"")</f>
        <v>PICHINCHA</v>
      </c>
      <c r="F129" s="80" t="s">
        <v>70</v>
      </c>
      <c r="G129" s="81" t="str">
        <f>+IF(F129&lt;&gt;"",VLOOKUP(F129,NIVELES!$A$246:$C$464,3,0),"")</f>
        <v xml:space="preserve"> </v>
      </c>
      <c r="H129" s="82" t="s">
        <v>1023</v>
      </c>
      <c r="I129" s="78" t="s">
        <v>1979</v>
      </c>
      <c r="J129" s="78" t="s">
        <v>1980</v>
      </c>
      <c r="K129" s="78" t="s">
        <v>1981</v>
      </c>
      <c r="L129" s="78" t="s">
        <v>1791</v>
      </c>
      <c r="M129" s="78" t="s">
        <v>1791</v>
      </c>
      <c r="N129" s="78" t="s">
        <v>1791</v>
      </c>
      <c r="O129" s="78" t="s">
        <v>1991</v>
      </c>
      <c r="P129" s="82">
        <v>0</v>
      </c>
      <c r="Q129" s="78" t="s">
        <v>1992</v>
      </c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5" t="str">
        <f>IF(A129&lt;&gt;"",IF(D129="DIRECCIÓN_DE_TRANSFERENCIAS","280 0031",VLOOKUP(C129,NIVELES!$A$14:$B$105,2,0)),"")</f>
        <v>280 9999</v>
      </c>
      <c r="AE129" s="86" t="s">
        <v>322</v>
      </c>
      <c r="AF129" s="86" t="s">
        <v>369</v>
      </c>
      <c r="AG129" s="79" t="str">
        <f>+IF(AF129&lt;&gt;"",VLOOKUP(AF129,NIVELES!$A$666:$B$673,2,0),"")</f>
        <v>ADMINISTRACIÓN_CENTRAL</v>
      </c>
      <c r="AH129" s="78" t="s">
        <v>321</v>
      </c>
      <c r="AI129" s="79" t="str">
        <f>IF(AH129&lt;&gt;"",VLOOKUP(CONCATENATE(AG129,AH129),NIVELES!$B$676:$C$745,2,0),"")</f>
        <v>Gestión De Infraestructura</v>
      </c>
      <c r="AJ129" s="78" t="s">
        <v>517</v>
      </c>
      <c r="AK129" s="79" t="str">
        <f>+IF(AJ129&lt;&gt;"",VLOOKUP(AJ129,NIVELES!$A$816:$B$892,2,0),"")</f>
        <v>NO APLICA</v>
      </c>
      <c r="AL129" s="78" t="s">
        <v>554</v>
      </c>
      <c r="AM129" s="78">
        <v>530303</v>
      </c>
      <c r="AN129" s="79" t="str">
        <f>IF(AM129&lt;&gt;"",+VLOOKUP(AM129,NIVELES!$A$1652:$B$2466,2,0),"")</f>
        <v>Viáticos y Subsistencias en el Interior</v>
      </c>
      <c r="AO129" s="87">
        <v>0</v>
      </c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9">
        <f t="shared" si="9"/>
        <v>0</v>
      </c>
      <c r="BC129" s="90" t="str">
        <f t="shared" si="8"/>
        <v>OK</v>
      </c>
      <c r="BD129" s="91" t="str">
        <f t="shared" si="10"/>
        <v xml:space="preserve">                  </v>
      </c>
      <c r="BE129" s="92">
        <f t="shared" si="11"/>
        <v>0</v>
      </c>
    </row>
    <row r="130" spans="1:57" s="74" customFormat="1" ht="50.1" customHeight="1" x14ac:dyDescent="0.2">
      <c r="A130" s="78" t="s">
        <v>52</v>
      </c>
      <c r="B130" s="78" t="s">
        <v>53</v>
      </c>
      <c r="C130" s="78" t="s">
        <v>583</v>
      </c>
      <c r="D130" s="78" t="s">
        <v>567</v>
      </c>
      <c r="E130" s="79" t="str">
        <f>+IF(C130&lt;&gt;"",VLOOKUP(MID(C130,18,5),NIVELES!$A$133:$B$213,2,0),"")</f>
        <v>PICHINCHA</v>
      </c>
      <c r="F130" s="80" t="s">
        <v>70</v>
      </c>
      <c r="G130" s="81" t="str">
        <f>+IF(F130&lt;&gt;"",VLOOKUP(F130,NIVELES!$A$246:$C$464,3,0),"")</f>
        <v xml:space="preserve"> </v>
      </c>
      <c r="H130" s="82" t="s">
        <v>1023</v>
      </c>
      <c r="I130" s="78" t="s">
        <v>1979</v>
      </c>
      <c r="J130" s="78" t="s">
        <v>1980</v>
      </c>
      <c r="K130" s="78" t="s">
        <v>1981</v>
      </c>
      <c r="L130" s="78" t="s">
        <v>1791</v>
      </c>
      <c r="M130" s="78" t="s">
        <v>1791</v>
      </c>
      <c r="N130" s="78" t="s">
        <v>1791</v>
      </c>
      <c r="O130" s="78" t="s">
        <v>1993</v>
      </c>
      <c r="P130" s="82">
        <v>0</v>
      </c>
      <c r="Q130" s="78" t="s">
        <v>1994</v>
      </c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5" t="str">
        <f>IF(A130&lt;&gt;"",IF(D130="DIRECCIÓN_DE_TRANSFERENCIAS","280 0031",VLOOKUP(C130,NIVELES!$A$14:$B$105,2,0)),"")</f>
        <v>280 9999</v>
      </c>
      <c r="AE130" s="86" t="s">
        <v>322</v>
      </c>
      <c r="AF130" s="86" t="s">
        <v>369</v>
      </c>
      <c r="AG130" s="79" t="str">
        <f>+IF(AF130&lt;&gt;"",VLOOKUP(AF130,NIVELES!$A$666:$B$673,2,0),"")</f>
        <v>ADMINISTRACIÓN_CENTRAL</v>
      </c>
      <c r="AH130" s="78" t="s">
        <v>321</v>
      </c>
      <c r="AI130" s="79" t="str">
        <f>IF(AH130&lt;&gt;"",VLOOKUP(CONCATENATE(AG130,AH130),NIVELES!$B$676:$C$745,2,0),"")</f>
        <v>Gestión De Infraestructura</v>
      </c>
      <c r="AJ130" s="78" t="s">
        <v>517</v>
      </c>
      <c r="AK130" s="79" t="str">
        <f>+IF(AJ130&lt;&gt;"",VLOOKUP(AJ130,NIVELES!$A$816:$B$892,2,0),"")</f>
        <v>NO APLICA</v>
      </c>
      <c r="AL130" s="78" t="s">
        <v>554</v>
      </c>
      <c r="AM130" s="78">
        <v>530301</v>
      </c>
      <c r="AN130" s="79" t="str">
        <f>IF(AM130&lt;&gt;"",+VLOOKUP(AM130,NIVELES!$A$1652:$B$2466,2,0),"")</f>
        <v>Pasajes al Interior</v>
      </c>
      <c r="AO130" s="87">
        <v>0</v>
      </c>
      <c r="AP130" s="88"/>
      <c r="AQ130" s="88"/>
      <c r="AR130" s="88"/>
      <c r="AS130" s="88"/>
      <c r="AT130" s="88"/>
      <c r="AU130" s="88"/>
      <c r="AV130" s="88"/>
      <c r="AW130" s="88"/>
      <c r="AX130" s="88"/>
      <c r="AY130" s="88"/>
      <c r="AZ130" s="88"/>
      <c r="BA130" s="88"/>
      <c r="BB130" s="89">
        <f t="shared" si="9"/>
        <v>0</v>
      </c>
      <c r="BC130" s="90" t="str">
        <f t="shared" si="8"/>
        <v>OK</v>
      </c>
      <c r="BD130" s="91" t="str">
        <f t="shared" si="10"/>
        <v xml:space="preserve">                  </v>
      </c>
      <c r="BE130" s="92">
        <f t="shared" si="11"/>
        <v>0</v>
      </c>
    </row>
    <row r="131" spans="1:57" s="74" customFormat="1" ht="50.1" customHeight="1" x14ac:dyDescent="0.2">
      <c r="A131" s="78" t="s">
        <v>52</v>
      </c>
      <c r="B131" s="78" t="s">
        <v>53</v>
      </c>
      <c r="C131" s="78" t="s">
        <v>57</v>
      </c>
      <c r="D131" s="78" t="s">
        <v>625</v>
      </c>
      <c r="E131" s="79" t="str">
        <f>+IF(C131&lt;&gt;"",VLOOKUP(MID(C131,18,5),NIVELES!$A$133:$B$213,2,0),"")</f>
        <v>PICHINCHA</v>
      </c>
      <c r="F131" s="80" t="s">
        <v>70</v>
      </c>
      <c r="G131" s="81" t="str">
        <f>+IF(F131&lt;&gt;"",VLOOKUP(F131,NIVELES!$A$246:$C$464,3,0),"")</f>
        <v xml:space="preserve"> </v>
      </c>
      <c r="H131" s="82" t="s">
        <v>1023</v>
      </c>
      <c r="I131" s="78" t="s">
        <v>1995</v>
      </c>
      <c r="J131" s="78" t="s">
        <v>1996</v>
      </c>
      <c r="K131" s="78" t="s">
        <v>1997</v>
      </c>
      <c r="L131" s="78" t="s">
        <v>1791</v>
      </c>
      <c r="M131" s="78" t="s">
        <v>1791</v>
      </c>
      <c r="N131" s="78" t="s">
        <v>1791</v>
      </c>
      <c r="O131" s="78" t="s">
        <v>1998</v>
      </c>
      <c r="P131" s="82">
        <v>72</v>
      </c>
      <c r="Q131" s="78" t="s">
        <v>1999</v>
      </c>
      <c r="R131" s="82">
        <v>6</v>
      </c>
      <c r="S131" s="82">
        <v>6</v>
      </c>
      <c r="T131" s="82">
        <v>6</v>
      </c>
      <c r="U131" s="82">
        <v>6</v>
      </c>
      <c r="V131" s="82">
        <v>6</v>
      </c>
      <c r="W131" s="82">
        <v>6</v>
      </c>
      <c r="X131" s="82">
        <v>6</v>
      </c>
      <c r="Y131" s="82">
        <v>6</v>
      </c>
      <c r="Z131" s="82">
        <v>6</v>
      </c>
      <c r="AA131" s="82">
        <v>6</v>
      </c>
      <c r="AB131" s="82">
        <v>6</v>
      </c>
      <c r="AC131" s="82">
        <v>6</v>
      </c>
      <c r="AD131" s="85" t="str">
        <f>IF(A131&lt;&gt;"",IF(D131="DIRECCIÓN_DE_TRANSFERENCIAS","280 0031",VLOOKUP(C131,NIVELES!$A$14:$B$105,2,0)),"")</f>
        <v>280 9999</v>
      </c>
      <c r="AE131" s="86" t="s">
        <v>322</v>
      </c>
      <c r="AF131" s="86" t="s">
        <v>369</v>
      </c>
      <c r="AG131" s="79" t="str">
        <f>+IF(AF131&lt;&gt;"",VLOOKUP(AF131,NIVELES!$A$666:$B$673,2,0),"")</f>
        <v>ADMINISTRACIÓN_CENTRAL</v>
      </c>
      <c r="AH131" s="78" t="s">
        <v>452</v>
      </c>
      <c r="AI131" s="79" t="str">
        <f>IF(AH131&lt;&gt;"",VLOOKUP(CONCATENATE(AG131,AH131),NIVELES!$B$676:$C$745,2,0),"")</f>
        <v>Gestión De Asesoría Jurídica</v>
      </c>
      <c r="AJ131" s="78" t="s">
        <v>517</v>
      </c>
      <c r="AK131" s="79" t="str">
        <f>+IF(AJ131&lt;&gt;"",VLOOKUP(AJ131,NIVELES!$A$816:$B$892,2,0),"")</f>
        <v>NO APLICA</v>
      </c>
      <c r="AL131" s="78" t="s">
        <v>554</v>
      </c>
      <c r="AM131" s="78">
        <v>530303</v>
      </c>
      <c r="AN131" s="79" t="str">
        <f>IF(AM131&lt;&gt;"",+VLOOKUP(AM131,NIVELES!$A$1652:$B$2466,2,0),"")</f>
        <v>Viáticos y Subsistencias en el Interior</v>
      </c>
      <c r="AO131" s="87">
        <v>5568</v>
      </c>
      <c r="AP131" s="88">
        <v>490.66</v>
      </c>
      <c r="AQ131" s="88">
        <v>490.66</v>
      </c>
      <c r="AR131" s="88">
        <v>490</v>
      </c>
      <c r="AS131" s="88">
        <v>490.68</v>
      </c>
      <c r="AT131" s="88">
        <v>490.67</v>
      </c>
      <c r="AU131" s="88">
        <v>490.7</v>
      </c>
      <c r="AV131" s="88">
        <v>490.81</v>
      </c>
      <c r="AW131" s="88">
        <v>490.8</v>
      </c>
      <c r="AX131" s="88">
        <v>490.75</v>
      </c>
      <c r="AY131" s="88">
        <v>490.75</v>
      </c>
      <c r="AZ131" s="88">
        <v>490.76</v>
      </c>
      <c r="BA131" s="88">
        <v>170.76</v>
      </c>
      <c r="BB131" s="89">
        <f t="shared" si="9"/>
        <v>5568</v>
      </c>
      <c r="BC131" s="90" t="str">
        <f t="shared" si="8"/>
        <v>OK</v>
      </c>
      <c r="BD131" s="91" t="str">
        <f t="shared" si="10"/>
        <v xml:space="preserve">                  </v>
      </c>
      <c r="BE131" s="92">
        <f t="shared" si="11"/>
        <v>72</v>
      </c>
    </row>
    <row r="132" spans="1:57" s="74" customFormat="1" ht="50.1" customHeight="1" x14ac:dyDescent="0.2">
      <c r="A132" s="78" t="s">
        <v>52</v>
      </c>
      <c r="B132" s="78" t="s">
        <v>53</v>
      </c>
      <c r="C132" s="78" t="s">
        <v>57</v>
      </c>
      <c r="D132" s="78" t="s">
        <v>625</v>
      </c>
      <c r="E132" s="79" t="str">
        <f>+IF(C132&lt;&gt;"",VLOOKUP(MID(C132,18,5),NIVELES!$A$133:$B$213,2,0),"")</f>
        <v>PICHINCHA</v>
      </c>
      <c r="F132" s="80" t="s">
        <v>70</v>
      </c>
      <c r="G132" s="81" t="str">
        <f>+IF(F132&lt;&gt;"",VLOOKUP(F132,NIVELES!$A$246:$C$464,3,0),"")</f>
        <v xml:space="preserve"> </v>
      </c>
      <c r="H132" s="82" t="s">
        <v>1023</v>
      </c>
      <c r="I132" s="78" t="s">
        <v>1995</v>
      </c>
      <c r="J132" s="78" t="s">
        <v>1996</v>
      </c>
      <c r="K132" s="78" t="s">
        <v>1997</v>
      </c>
      <c r="L132" s="78" t="s">
        <v>1791</v>
      </c>
      <c r="M132" s="78" t="s">
        <v>1791</v>
      </c>
      <c r="N132" s="78" t="s">
        <v>1791</v>
      </c>
      <c r="O132" s="78" t="s">
        <v>2000</v>
      </c>
      <c r="P132" s="82">
        <v>20</v>
      </c>
      <c r="Q132" s="78" t="s">
        <v>2001</v>
      </c>
      <c r="R132" s="82"/>
      <c r="S132" s="82">
        <v>2</v>
      </c>
      <c r="T132" s="82">
        <v>2</v>
      </c>
      <c r="U132" s="82">
        <v>2</v>
      </c>
      <c r="V132" s="82">
        <v>2</v>
      </c>
      <c r="W132" s="82">
        <v>2</v>
      </c>
      <c r="X132" s="82">
        <v>2</v>
      </c>
      <c r="Y132" s="82">
        <v>2</v>
      </c>
      <c r="Z132" s="82">
        <v>2</v>
      </c>
      <c r="AA132" s="82">
        <v>2</v>
      </c>
      <c r="AB132" s="82">
        <v>2</v>
      </c>
      <c r="AC132" s="82"/>
      <c r="AD132" s="85" t="str">
        <f>IF(A132&lt;&gt;"",IF(D132="DIRECCIÓN_DE_TRANSFERENCIAS","280 0031",VLOOKUP(C132,NIVELES!$A$14:$B$105,2,0)),"")</f>
        <v>280 9999</v>
      </c>
      <c r="AE132" s="86" t="s">
        <v>322</v>
      </c>
      <c r="AF132" s="86" t="s">
        <v>369</v>
      </c>
      <c r="AG132" s="79" t="str">
        <f>+IF(AF132&lt;&gt;"",VLOOKUP(AF132,NIVELES!$A$666:$B$673,2,0),"")</f>
        <v>ADMINISTRACIÓN_CENTRAL</v>
      </c>
      <c r="AH132" s="78" t="s">
        <v>452</v>
      </c>
      <c r="AI132" s="79" t="str">
        <f>IF(AH132&lt;&gt;"",VLOOKUP(CONCATENATE(AG132,AH132),NIVELES!$B$676:$C$745,2,0),"")</f>
        <v>Gestión De Asesoría Jurídica</v>
      </c>
      <c r="AJ132" s="78" t="s">
        <v>517</v>
      </c>
      <c r="AK132" s="79" t="str">
        <f>+IF(AJ132&lt;&gt;"",VLOOKUP(AJ132,NIVELES!$A$816:$B$892,2,0),"")</f>
        <v>NO APLICA</v>
      </c>
      <c r="AL132" s="78" t="s">
        <v>554</v>
      </c>
      <c r="AM132" s="78">
        <v>530301</v>
      </c>
      <c r="AN132" s="79" t="str">
        <f>IF(AM132&lt;&gt;"",+VLOOKUP(AM132,NIVELES!$A$1652:$B$2466,2,0),"")</f>
        <v>Pasajes al Interior</v>
      </c>
      <c r="AO132" s="87">
        <v>320</v>
      </c>
      <c r="AP132" s="88"/>
      <c r="AQ132" s="88">
        <v>32</v>
      </c>
      <c r="AR132" s="88">
        <v>32</v>
      </c>
      <c r="AS132" s="88">
        <v>32</v>
      </c>
      <c r="AT132" s="88">
        <v>32</v>
      </c>
      <c r="AU132" s="88">
        <v>32</v>
      </c>
      <c r="AV132" s="88">
        <v>32</v>
      </c>
      <c r="AW132" s="88">
        <v>32</v>
      </c>
      <c r="AX132" s="88">
        <v>32</v>
      </c>
      <c r="AY132" s="88">
        <v>32</v>
      </c>
      <c r="AZ132" s="88">
        <v>32</v>
      </c>
      <c r="BA132" s="88"/>
      <c r="BB132" s="89">
        <f t="shared" si="9"/>
        <v>320</v>
      </c>
      <c r="BC132" s="90" t="str">
        <f t="shared" si="8"/>
        <v>OK</v>
      </c>
      <c r="BD132" s="91" t="str">
        <f t="shared" si="10"/>
        <v xml:space="preserve">                  </v>
      </c>
      <c r="BE132" s="92">
        <f t="shared" si="11"/>
        <v>20</v>
      </c>
    </row>
    <row r="133" spans="1:57" s="74" customFormat="1" ht="50.1" customHeight="1" x14ac:dyDescent="0.2">
      <c r="A133" s="78" t="s">
        <v>52</v>
      </c>
      <c r="B133" s="78" t="s">
        <v>53</v>
      </c>
      <c r="C133" s="78" t="s">
        <v>57</v>
      </c>
      <c r="D133" s="78" t="s">
        <v>564</v>
      </c>
      <c r="E133" s="79" t="str">
        <f>+IF(C133&lt;&gt;"",VLOOKUP(MID(C133,18,5),NIVELES!$A$133:$B$213,2,0),"")</f>
        <v>PICHINCHA</v>
      </c>
      <c r="F133" s="80" t="s">
        <v>70</v>
      </c>
      <c r="G133" s="81" t="str">
        <f>+IF(F133&lt;&gt;"",VLOOKUP(F133,NIVELES!$A$246:$C$464,3,0),"")</f>
        <v xml:space="preserve"> </v>
      </c>
      <c r="H133" s="82" t="s">
        <v>1023</v>
      </c>
      <c r="I133" s="78" t="s">
        <v>1995</v>
      </c>
      <c r="J133" s="78" t="s">
        <v>1996</v>
      </c>
      <c r="K133" s="78" t="s">
        <v>2002</v>
      </c>
      <c r="L133" s="78" t="s">
        <v>1791</v>
      </c>
      <c r="M133" s="78" t="s">
        <v>1791</v>
      </c>
      <c r="N133" s="78" t="s">
        <v>1791</v>
      </c>
      <c r="O133" s="78" t="s">
        <v>2003</v>
      </c>
      <c r="P133" s="82">
        <v>53</v>
      </c>
      <c r="Q133" s="78" t="s">
        <v>1999</v>
      </c>
      <c r="R133" s="82">
        <v>8</v>
      </c>
      <c r="S133" s="82">
        <v>8</v>
      </c>
      <c r="T133" s="82">
        <v>19</v>
      </c>
      <c r="U133" s="82">
        <v>18</v>
      </c>
      <c r="V133" s="82">
        <v>0</v>
      </c>
      <c r="W133" s="82">
        <v>0</v>
      </c>
      <c r="X133" s="82">
        <v>0</v>
      </c>
      <c r="Y133" s="82">
        <v>0</v>
      </c>
      <c r="Z133" s="82">
        <v>0</v>
      </c>
      <c r="AA133" s="82">
        <v>0</v>
      </c>
      <c r="AB133" s="82">
        <v>0</v>
      </c>
      <c r="AC133" s="82">
        <v>0</v>
      </c>
      <c r="AD133" s="85" t="str">
        <f>IF(A133&lt;&gt;"",IF(D133="DIRECCIÓN_DE_TRANSFERENCIAS","280 0031",VLOOKUP(C133,NIVELES!$A$14:$B$105,2,0)),"")</f>
        <v>280 9999</v>
      </c>
      <c r="AE133" s="86" t="s">
        <v>322</v>
      </c>
      <c r="AF133" s="86" t="s">
        <v>369</v>
      </c>
      <c r="AG133" s="79" t="str">
        <f>+IF(AF133&lt;&gt;"",VLOOKUP(AF133,NIVELES!$A$666:$B$673,2,0),"")</f>
        <v>ADMINISTRACIÓN_CENTRAL</v>
      </c>
      <c r="AH133" s="78" t="s">
        <v>452</v>
      </c>
      <c r="AI133" s="79" t="str">
        <f>IF(AH133&lt;&gt;"",VLOOKUP(CONCATENATE(AG133,AH133),NIVELES!$B$676:$C$745,2,0),"")</f>
        <v>Gestión De Asesoría Jurídica</v>
      </c>
      <c r="AJ133" s="78" t="s">
        <v>517</v>
      </c>
      <c r="AK133" s="79" t="str">
        <f>+IF(AJ133&lt;&gt;"",VLOOKUP(AJ133,NIVELES!$A$816:$B$892,2,0),"")</f>
        <v>NO APLICA</v>
      </c>
      <c r="AL133" s="78" t="s">
        <v>554</v>
      </c>
      <c r="AM133" s="78">
        <v>530303</v>
      </c>
      <c r="AN133" s="79" t="str">
        <f>IF(AM133&lt;&gt;"",+VLOOKUP(AM133,NIVELES!$A$1652:$B$2466,2,0),"")</f>
        <v>Viáticos y Subsistencias en el Interior</v>
      </c>
      <c r="AO133" s="87">
        <v>4360</v>
      </c>
      <c r="AP133" s="88">
        <v>256</v>
      </c>
      <c r="AQ133" s="88">
        <v>256</v>
      </c>
      <c r="AR133" s="88">
        <v>1908</v>
      </c>
      <c r="AS133" s="88">
        <v>1940</v>
      </c>
      <c r="AT133" s="88">
        <v>0</v>
      </c>
      <c r="AU133" s="88">
        <v>0</v>
      </c>
      <c r="AV133" s="88">
        <v>0</v>
      </c>
      <c r="AW133" s="88">
        <v>0</v>
      </c>
      <c r="AX133" s="88">
        <v>0</v>
      </c>
      <c r="AY133" s="88">
        <v>0</v>
      </c>
      <c r="AZ133" s="88">
        <v>0</v>
      </c>
      <c r="BA133" s="88">
        <v>0</v>
      </c>
      <c r="BB133" s="89">
        <f t="shared" si="9"/>
        <v>4360</v>
      </c>
      <c r="BC133" s="90" t="str">
        <f t="shared" si="8"/>
        <v>OK</v>
      </c>
      <c r="BD133" s="91" t="str">
        <f t="shared" si="10"/>
        <v xml:space="preserve">                  </v>
      </c>
      <c r="BE133" s="92">
        <f t="shared" si="11"/>
        <v>53</v>
      </c>
    </row>
    <row r="134" spans="1:57" s="74" customFormat="1" ht="50.1" customHeight="1" x14ac:dyDescent="0.2">
      <c r="A134" s="78" t="s">
        <v>52</v>
      </c>
      <c r="B134" s="78" t="s">
        <v>53</v>
      </c>
      <c r="C134" s="78" t="s">
        <v>57</v>
      </c>
      <c r="D134" s="78" t="s">
        <v>564</v>
      </c>
      <c r="E134" s="79" t="str">
        <f>+IF(C134&lt;&gt;"",VLOOKUP(MID(C134,18,5),NIVELES!$A$133:$B$213,2,0),"")</f>
        <v>PICHINCHA</v>
      </c>
      <c r="F134" s="80" t="s">
        <v>70</v>
      </c>
      <c r="G134" s="81" t="str">
        <f>+IF(F134&lt;&gt;"",VLOOKUP(F134,NIVELES!$A$246:$C$464,3,0),"")</f>
        <v xml:space="preserve"> </v>
      </c>
      <c r="H134" s="82" t="s">
        <v>1023</v>
      </c>
      <c r="I134" s="78" t="s">
        <v>1995</v>
      </c>
      <c r="J134" s="78" t="s">
        <v>1996</v>
      </c>
      <c r="K134" s="78" t="s">
        <v>2002</v>
      </c>
      <c r="L134" s="78" t="s">
        <v>1791</v>
      </c>
      <c r="M134" s="78" t="s">
        <v>1791</v>
      </c>
      <c r="N134" s="78" t="s">
        <v>1791</v>
      </c>
      <c r="O134" s="78" t="s">
        <v>2004</v>
      </c>
      <c r="P134" s="82">
        <v>1</v>
      </c>
      <c r="Q134" s="78" t="s">
        <v>2005</v>
      </c>
      <c r="R134" s="82"/>
      <c r="S134" s="82">
        <v>1</v>
      </c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5" t="str">
        <f>IF(A134&lt;&gt;"",IF(D134="DIRECCIÓN_DE_TRANSFERENCIAS","280 0031",VLOOKUP(C134,NIVELES!$A$14:$B$105,2,0)),"")</f>
        <v>280 9999</v>
      </c>
      <c r="AE134" s="86" t="s">
        <v>322</v>
      </c>
      <c r="AF134" s="86" t="s">
        <v>369</v>
      </c>
      <c r="AG134" s="79" t="str">
        <f>+IF(AF134&lt;&gt;"",VLOOKUP(AF134,NIVELES!$A$666:$B$673,2,0),"")</f>
        <v>ADMINISTRACIÓN_CENTRAL</v>
      </c>
      <c r="AH134" s="78" t="s">
        <v>452</v>
      </c>
      <c r="AI134" s="79" t="str">
        <f>IF(AH134&lt;&gt;"",VLOOKUP(CONCATENATE(AG134,AH134),NIVELES!$B$676:$C$745,2,0),"")</f>
        <v>Gestión De Asesoría Jurídica</v>
      </c>
      <c r="AJ134" s="78" t="s">
        <v>517</v>
      </c>
      <c r="AK134" s="79" t="str">
        <f>+IF(AJ134&lt;&gt;"",VLOOKUP(AJ134,NIVELES!$A$816:$B$892,2,0),"")</f>
        <v>NO APLICA</v>
      </c>
      <c r="AL134" s="78" t="s">
        <v>554</v>
      </c>
      <c r="AM134" s="78">
        <v>530204</v>
      </c>
      <c r="AN134" s="79" t="str">
        <f>IF(AM134&lt;&gt;"",+VLOOKUP(AM134,NIVELES!$A$1652:$B$2466,2,0),"")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134" s="87">
        <v>0</v>
      </c>
      <c r="AP134" s="88">
        <v>0</v>
      </c>
      <c r="AQ134" s="88">
        <v>0</v>
      </c>
      <c r="AR134" s="88">
        <v>0</v>
      </c>
      <c r="AS134" s="88">
        <v>0</v>
      </c>
      <c r="AT134" s="88">
        <v>0</v>
      </c>
      <c r="AU134" s="88">
        <v>0</v>
      </c>
      <c r="AV134" s="88">
        <v>0</v>
      </c>
      <c r="AW134" s="88">
        <v>0</v>
      </c>
      <c r="AX134" s="88">
        <v>0</v>
      </c>
      <c r="AY134" s="88">
        <v>0</v>
      </c>
      <c r="AZ134" s="88">
        <v>0</v>
      </c>
      <c r="BA134" s="88">
        <v>0</v>
      </c>
      <c r="BB134" s="89">
        <f t="shared" si="9"/>
        <v>0</v>
      </c>
      <c r="BC134" s="90" t="str">
        <f t="shared" si="8"/>
        <v>OK</v>
      </c>
      <c r="BD134" s="91" t="str">
        <f t="shared" si="10"/>
        <v xml:space="preserve">                  </v>
      </c>
      <c r="BE134" s="92">
        <f t="shared" si="11"/>
        <v>1</v>
      </c>
    </row>
    <row r="135" spans="1:57" s="74" customFormat="1" ht="50.1" customHeight="1" x14ac:dyDescent="0.2">
      <c r="A135" s="78" t="s">
        <v>52</v>
      </c>
      <c r="B135" s="78" t="s">
        <v>53</v>
      </c>
      <c r="C135" s="78" t="s">
        <v>57</v>
      </c>
      <c r="D135" s="78" t="s">
        <v>564</v>
      </c>
      <c r="E135" s="79" t="str">
        <f>+IF(C135&lt;&gt;"",VLOOKUP(MID(C135,18,5),NIVELES!$A$133:$B$213,2,0),"")</f>
        <v>PICHINCHA</v>
      </c>
      <c r="F135" s="80" t="s">
        <v>70</v>
      </c>
      <c r="G135" s="81" t="str">
        <f>+IF(F135&lt;&gt;"",VLOOKUP(F135,NIVELES!$A$246:$C$464,3,0),"")</f>
        <v xml:space="preserve"> </v>
      </c>
      <c r="H135" s="82" t="s">
        <v>1023</v>
      </c>
      <c r="I135" s="78" t="s">
        <v>1995</v>
      </c>
      <c r="J135" s="78" t="s">
        <v>1996</v>
      </c>
      <c r="K135" s="78" t="s">
        <v>2002</v>
      </c>
      <c r="L135" s="78" t="s">
        <v>1791</v>
      </c>
      <c r="M135" s="78" t="s">
        <v>1791</v>
      </c>
      <c r="N135" s="78" t="s">
        <v>1791</v>
      </c>
      <c r="O135" s="78" t="s">
        <v>2006</v>
      </c>
      <c r="P135" s="82">
        <v>4</v>
      </c>
      <c r="Q135" s="78" t="s">
        <v>2001</v>
      </c>
      <c r="R135" s="82"/>
      <c r="S135" s="82">
        <v>1</v>
      </c>
      <c r="T135" s="82">
        <v>1</v>
      </c>
      <c r="U135" s="82">
        <v>1</v>
      </c>
      <c r="V135" s="82">
        <v>1</v>
      </c>
      <c r="W135" s="82"/>
      <c r="X135" s="82"/>
      <c r="Y135" s="82"/>
      <c r="Z135" s="82"/>
      <c r="AA135" s="82"/>
      <c r="AB135" s="82"/>
      <c r="AC135" s="82"/>
      <c r="AD135" s="85" t="str">
        <f>IF(A135&lt;&gt;"",IF(D135="DIRECCIÓN_DE_TRANSFERENCIAS","280 0031",VLOOKUP(C135,NIVELES!$A$14:$B$105,2,0)),"")</f>
        <v>280 9999</v>
      </c>
      <c r="AE135" s="86" t="s">
        <v>322</v>
      </c>
      <c r="AF135" s="86" t="s">
        <v>369</v>
      </c>
      <c r="AG135" s="79" t="str">
        <f>+IF(AF135&lt;&gt;"",VLOOKUP(AF135,NIVELES!$A$666:$B$673,2,0),"")</f>
        <v>ADMINISTRACIÓN_CENTRAL</v>
      </c>
      <c r="AH135" s="78" t="s">
        <v>452</v>
      </c>
      <c r="AI135" s="79" t="str">
        <f>IF(AH135&lt;&gt;"",VLOOKUP(CONCATENATE(AG135,AH135),NIVELES!$B$676:$C$745,2,0),"")</f>
        <v>Gestión De Asesoría Jurídica</v>
      </c>
      <c r="AJ135" s="78" t="s">
        <v>517</v>
      </c>
      <c r="AK135" s="79" t="str">
        <f>+IF(AJ135&lt;&gt;"",VLOOKUP(AJ135,NIVELES!$A$816:$B$892,2,0),"")</f>
        <v>NO APLICA</v>
      </c>
      <c r="AL135" s="78" t="s">
        <v>554</v>
      </c>
      <c r="AM135" s="78">
        <v>530301</v>
      </c>
      <c r="AN135" s="79" t="str">
        <f>IF(AM135&lt;&gt;"",+VLOOKUP(AM135,NIVELES!$A$1652:$B$2466,2,0),"")</f>
        <v>Pasajes al Interior</v>
      </c>
      <c r="AO135" s="87">
        <v>170</v>
      </c>
      <c r="AP135" s="88">
        <v>30</v>
      </c>
      <c r="AQ135" s="88">
        <v>30</v>
      </c>
      <c r="AR135" s="88">
        <v>55</v>
      </c>
      <c r="AS135" s="88">
        <v>55</v>
      </c>
      <c r="AT135" s="88">
        <v>0</v>
      </c>
      <c r="AU135" s="88">
        <v>0</v>
      </c>
      <c r="AV135" s="88">
        <v>0</v>
      </c>
      <c r="AW135" s="88">
        <v>0</v>
      </c>
      <c r="AX135" s="88">
        <v>0</v>
      </c>
      <c r="AY135" s="88">
        <v>0</v>
      </c>
      <c r="AZ135" s="88">
        <v>0</v>
      </c>
      <c r="BA135" s="88">
        <v>0</v>
      </c>
      <c r="BB135" s="89">
        <f t="shared" si="9"/>
        <v>170</v>
      </c>
      <c r="BC135" s="90" t="str">
        <f t="shared" ref="BC135:BC198" si="12">IF(A135&lt;&gt;"",IF(AO135&lt;&gt;"",IF(AO135=BB135,"OK",AO135-BB135),IF(AND(AO135="",BB135=""),"",AO135-BB135))," ")</f>
        <v>OK</v>
      </c>
      <c r="BD135" s="91" t="str">
        <f t="shared" si="10"/>
        <v xml:space="preserve">                  </v>
      </c>
      <c r="BE135" s="92">
        <f t="shared" si="11"/>
        <v>4</v>
      </c>
    </row>
    <row r="136" spans="1:57" s="74" customFormat="1" ht="50.1" customHeight="1" x14ac:dyDescent="0.2">
      <c r="A136" s="78" t="s">
        <v>52</v>
      </c>
      <c r="B136" s="78" t="s">
        <v>53</v>
      </c>
      <c r="C136" s="78" t="s">
        <v>57</v>
      </c>
      <c r="D136" s="78" t="s">
        <v>566</v>
      </c>
      <c r="E136" s="79" t="str">
        <f>+IF(C136&lt;&gt;"",VLOOKUP(MID(C136,18,5),NIVELES!$A$133:$B$213,2,0),"")</f>
        <v>PICHINCHA</v>
      </c>
      <c r="F136" s="80" t="s">
        <v>70</v>
      </c>
      <c r="G136" s="81" t="str">
        <f>+IF(F136&lt;&gt;"",VLOOKUP(F136,NIVELES!$A$246:$C$464,3,0),"")</f>
        <v xml:space="preserve"> </v>
      </c>
      <c r="H136" s="82" t="s">
        <v>1023</v>
      </c>
      <c r="I136" s="78" t="s">
        <v>1995</v>
      </c>
      <c r="J136" s="78" t="s">
        <v>2007</v>
      </c>
      <c r="K136" s="78" t="s">
        <v>2008</v>
      </c>
      <c r="L136" s="78" t="s">
        <v>1791</v>
      </c>
      <c r="M136" s="78" t="s">
        <v>1791</v>
      </c>
      <c r="N136" s="78" t="s">
        <v>1791</v>
      </c>
      <c r="O136" s="78" t="s">
        <v>2009</v>
      </c>
      <c r="P136" s="82">
        <v>24</v>
      </c>
      <c r="Q136" s="78" t="s">
        <v>1999</v>
      </c>
      <c r="R136" s="82">
        <v>2</v>
      </c>
      <c r="S136" s="82">
        <v>2</v>
      </c>
      <c r="T136" s="82">
        <v>2</v>
      </c>
      <c r="U136" s="82">
        <v>2</v>
      </c>
      <c r="V136" s="82">
        <v>2</v>
      </c>
      <c r="W136" s="82">
        <v>2</v>
      </c>
      <c r="X136" s="82">
        <v>2</v>
      </c>
      <c r="Y136" s="82">
        <v>2</v>
      </c>
      <c r="Z136" s="82">
        <v>2</v>
      </c>
      <c r="AA136" s="82">
        <v>2</v>
      </c>
      <c r="AB136" s="82">
        <v>2</v>
      </c>
      <c r="AC136" s="82">
        <v>2</v>
      </c>
      <c r="AD136" s="85" t="str">
        <f>IF(A136&lt;&gt;"",IF(D136="DIRECCIÓN_DE_TRANSFERENCIAS","280 0031",VLOOKUP(C136,NIVELES!$A$14:$B$105,2,0)),"")</f>
        <v>280 9999</v>
      </c>
      <c r="AE136" s="86" t="s">
        <v>322</v>
      </c>
      <c r="AF136" s="86" t="s">
        <v>369</v>
      </c>
      <c r="AG136" s="79" t="str">
        <f>+IF(AF136&lt;&gt;"",VLOOKUP(AF136,NIVELES!$A$666:$B$673,2,0),"")</f>
        <v>ADMINISTRACIÓN_CENTRAL</v>
      </c>
      <c r="AH136" s="78" t="s">
        <v>452</v>
      </c>
      <c r="AI136" s="79" t="str">
        <f>IF(AH136&lt;&gt;"",VLOOKUP(CONCATENATE(AG136,AH136),NIVELES!$B$676:$C$745,2,0),"")</f>
        <v>Gestión De Asesoría Jurídica</v>
      </c>
      <c r="AJ136" s="78" t="s">
        <v>517</v>
      </c>
      <c r="AK136" s="79" t="str">
        <f>+IF(AJ136&lt;&gt;"",VLOOKUP(AJ136,NIVELES!$A$816:$B$892,2,0),"")</f>
        <v>NO APLICA</v>
      </c>
      <c r="AL136" s="78" t="s">
        <v>554</v>
      </c>
      <c r="AM136" s="78">
        <v>530303</v>
      </c>
      <c r="AN136" s="79" t="str">
        <f>IF(AM136&lt;&gt;"",+VLOOKUP(AM136,NIVELES!$A$1652:$B$2466,2,0),"")</f>
        <v>Viáticos y Subsistencias en el Interior</v>
      </c>
      <c r="AO136" s="87">
        <v>2985</v>
      </c>
      <c r="AP136" s="88">
        <v>350</v>
      </c>
      <c r="AQ136" s="88">
        <v>320</v>
      </c>
      <c r="AR136" s="88">
        <v>375</v>
      </c>
      <c r="AS136" s="88">
        <v>350</v>
      </c>
      <c r="AT136" s="88">
        <v>350</v>
      </c>
      <c r="AU136" s="88">
        <v>340</v>
      </c>
      <c r="AV136" s="88">
        <v>300</v>
      </c>
      <c r="AW136" s="88">
        <v>300</v>
      </c>
      <c r="AX136" s="88">
        <v>300</v>
      </c>
      <c r="AY136" s="88">
        <v>0</v>
      </c>
      <c r="AZ136" s="88">
        <v>0</v>
      </c>
      <c r="BA136" s="88">
        <v>0</v>
      </c>
      <c r="BB136" s="89">
        <f t="shared" ref="BB136:BB199" si="13">SUBTOTAL(9,AP136:BA136)</f>
        <v>2985</v>
      </c>
      <c r="BC136" s="90" t="str">
        <f t="shared" si="12"/>
        <v>OK</v>
      </c>
      <c r="BD136" s="91" t="str">
        <f t="shared" ref="BD136:BD199" si="14">IF(A136&lt;&gt;"",IF(A136="","Escoger Nivel 0",)&amp;" "&amp;(IF(B136="","Escoger Nivel  1",)&amp;" "&amp;(IF(C136="","Escoger Nivel 2",)&amp;" "&amp;(IF(D136="","Escoger Nivel 3",)&amp;" "&amp;(IF(F136="","Escoger Cantón",)&amp;" "&amp;(IF(I136="","Escoger Obj. Estratégico Institucional N1",)&amp;" "&amp;(IF(J136="","Escoger Obj. Especifico N2",)&amp;" "&amp;(IF(K136="","Escoger Obj. Operativo N4",)&amp;" "&amp;(IF(L136=""," Llenar Modalidad de Servicio ",)&amp;""&amp;(IF(M136=""," Llenar Meta de Cobertura ",)&amp;" "&amp;(IF(N136="","Llenar Indicador",)&amp;" "&amp;(IF(O136="","Llenar Actividad PAPP",)&amp;" "&amp;(IF(P136="","Llenar Metas",)&amp;" "&amp;(IF(Q136="","Llenar Indicador",)&amp;" "&amp;(IF(AF136="","Escoger Nro. programa",)&amp;" "&amp;(IF(AH136="","Escoger Nro. Actividad e-Sigef",)&amp;" "&amp;(IF(AK136="","Escoger direccionamiento de gasto",)&amp;" "&amp;(IF(AL136="","Escoger Grupo de Gasto",)&amp;" "&amp;(IF(AM136="","Escoger Item Presupuestario",)&amp;" "&amp;(IF(AO136="","Llenar valor de actividad",))))))))))))))))))))," ")</f>
        <v xml:space="preserve">                  </v>
      </c>
      <c r="BE136" s="92">
        <f t="shared" si="11"/>
        <v>24</v>
      </c>
    </row>
    <row r="137" spans="1:57" s="74" customFormat="1" ht="50.1" customHeight="1" x14ac:dyDescent="0.2">
      <c r="A137" s="78" t="s">
        <v>52</v>
      </c>
      <c r="B137" s="78" t="s">
        <v>53</v>
      </c>
      <c r="C137" s="78" t="s">
        <v>57</v>
      </c>
      <c r="D137" s="78" t="s">
        <v>566</v>
      </c>
      <c r="E137" s="79" t="str">
        <f>+IF(C137&lt;&gt;"",VLOOKUP(MID(C137,18,5),NIVELES!$A$133:$B$213,2,0),"")</f>
        <v>PICHINCHA</v>
      </c>
      <c r="F137" s="80" t="s">
        <v>70</v>
      </c>
      <c r="G137" s="81" t="str">
        <f>+IF(F137&lt;&gt;"",VLOOKUP(F137,NIVELES!$A$246:$C$464,3,0),"")</f>
        <v xml:space="preserve"> </v>
      </c>
      <c r="H137" s="82" t="s">
        <v>1023</v>
      </c>
      <c r="I137" s="78" t="s">
        <v>1995</v>
      </c>
      <c r="J137" s="78" t="s">
        <v>2007</v>
      </c>
      <c r="K137" s="78" t="s">
        <v>2008</v>
      </c>
      <c r="L137" s="78" t="s">
        <v>1791</v>
      </c>
      <c r="M137" s="78" t="s">
        <v>1791</v>
      </c>
      <c r="N137" s="78" t="s">
        <v>1791</v>
      </c>
      <c r="O137" s="78" t="s">
        <v>2010</v>
      </c>
      <c r="P137" s="82">
        <v>7</v>
      </c>
      <c r="Q137" s="78" t="s">
        <v>2011</v>
      </c>
      <c r="R137" s="82"/>
      <c r="S137" s="82">
        <v>2</v>
      </c>
      <c r="T137" s="82"/>
      <c r="U137" s="82"/>
      <c r="V137" s="82">
        <v>2</v>
      </c>
      <c r="W137" s="82"/>
      <c r="X137" s="82"/>
      <c r="Y137" s="82">
        <v>2</v>
      </c>
      <c r="Z137" s="82"/>
      <c r="AA137" s="82"/>
      <c r="AB137" s="82">
        <v>1</v>
      </c>
      <c r="AC137" s="82"/>
      <c r="AD137" s="85" t="str">
        <f>IF(A137&lt;&gt;"",IF(D137="DIRECCIÓN_DE_TRANSFERENCIAS","280 0031",VLOOKUP(C137,NIVELES!$A$14:$B$105,2,0)),"")</f>
        <v>280 9999</v>
      </c>
      <c r="AE137" s="86" t="s">
        <v>322</v>
      </c>
      <c r="AF137" s="86" t="s">
        <v>369</v>
      </c>
      <c r="AG137" s="79" t="str">
        <f>+IF(AF137&lt;&gt;"",VLOOKUP(AF137,NIVELES!$A$666:$B$673,2,0),"")</f>
        <v>ADMINISTRACIÓN_CENTRAL</v>
      </c>
      <c r="AH137" s="78" t="s">
        <v>452</v>
      </c>
      <c r="AI137" s="79" t="str">
        <f>IF(AH137&lt;&gt;"",VLOOKUP(CONCATENATE(AG137,AH137),NIVELES!$B$676:$C$745,2,0),"")</f>
        <v>Gestión De Asesoría Jurídica</v>
      </c>
      <c r="AJ137" s="78" t="s">
        <v>517</v>
      </c>
      <c r="AK137" s="79" t="str">
        <f>+IF(AJ137&lt;&gt;"",VLOOKUP(AJ137,NIVELES!$A$816:$B$892,2,0),"")</f>
        <v>NO APLICA</v>
      </c>
      <c r="AL137" s="78" t="s">
        <v>554</v>
      </c>
      <c r="AM137" s="78">
        <v>530204</v>
      </c>
      <c r="AN137" s="79" t="str">
        <f>IF(AM137&lt;&gt;"",+VLOOKUP(AM137,NIVELES!$A$1652:$B$2466,2,0),"")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137" s="87">
        <v>1000</v>
      </c>
      <c r="AP137" s="88">
        <v>0</v>
      </c>
      <c r="AQ137" s="88">
        <v>300</v>
      </c>
      <c r="AR137" s="88">
        <v>0</v>
      </c>
      <c r="AS137" s="88">
        <v>0</v>
      </c>
      <c r="AT137" s="88">
        <v>300</v>
      </c>
      <c r="AU137" s="88">
        <v>0</v>
      </c>
      <c r="AV137" s="88">
        <v>0</v>
      </c>
      <c r="AW137" s="88">
        <v>300</v>
      </c>
      <c r="AX137" s="88">
        <v>0</v>
      </c>
      <c r="AY137" s="88">
        <v>0</v>
      </c>
      <c r="AZ137" s="88">
        <v>100</v>
      </c>
      <c r="BA137" s="88"/>
      <c r="BB137" s="89">
        <f t="shared" si="13"/>
        <v>1000</v>
      </c>
      <c r="BC137" s="90" t="str">
        <f t="shared" si="12"/>
        <v>OK</v>
      </c>
      <c r="BD137" s="91" t="str">
        <f t="shared" si="14"/>
        <v xml:space="preserve">                  </v>
      </c>
      <c r="BE137" s="92">
        <f t="shared" ref="BE137:BE200" si="15">SUBTOTAL(9,R137:AC137)</f>
        <v>7</v>
      </c>
    </row>
    <row r="138" spans="1:57" s="74" customFormat="1" ht="50.1" customHeight="1" x14ac:dyDescent="0.2">
      <c r="A138" s="78" t="s">
        <v>52</v>
      </c>
      <c r="B138" s="78" t="s">
        <v>53</v>
      </c>
      <c r="C138" s="78" t="s">
        <v>57</v>
      </c>
      <c r="D138" s="78" t="s">
        <v>566</v>
      </c>
      <c r="E138" s="79" t="str">
        <f>+IF(C138&lt;&gt;"",VLOOKUP(MID(C138,18,5),NIVELES!$A$133:$B$213,2,0),"")</f>
        <v>PICHINCHA</v>
      </c>
      <c r="F138" s="80" t="s">
        <v>70</v>
      </c>
      <c r="G138" s="81" t="str">
        <f>+IF(F138&lt;&gt;"",VLOOKUP(F138,NIVELES!$A$246:$C$464,3,0),"")</f>
        <v xml:space="preserve"> </v>
      </c>
      <c r="H138" s="82" t="s">
        <v>1023</v>
      </c>
      <c r="I138" s="78" t="s">
        <v>1995</v>
      </c>
      <c r="J138" s="78" t="s">
        <v>2007</v>
      </c>
      <c r="K138" s="78" t="s">
        <v>2008</v>
      </c>
      <c r="L138" s="78" t="s">
        <v>1791</v>
      </c>
      <c r="M138" s="78" t="s">
        <v>1791</v>
      </c>
      <c r="N138" s="78" t="s">
        <v>1791</v>
      </c>
      <c r="O138" s="78" t="s">
        <v>2012</v>
      </c>
      <c r="P138" s="82">
        <v>5</v>
      </c>
      <c r="Q138" s="78" t="s">
        <v>2001</v>
      </c>
      <c r="R138" s="82"/>
      <c r="S138" s="82">
        <v>1</v>
      </c>
      <c r="T138" s="82">
        <v>1</v>
      </c>
      <c r="U138" s="82">
        <v>1</v>
      </c>
      <c r="V138" s="82">
        <v>1</v>
      </c>
      <c r="W138" s="82">
        <v>1</v>
      </c>
      <c r="X138" s="82"/>
      <c r="Y138" s="82"/>
      <c r="Z138" s="82"/>
      <c r="AA138" s="82"/>
      <c r="AB138" s="82"/>
      <c r="AC138" s="82"/>
      <c r="AD138" s="85" t="str">
        <f>IF(A138&lt;&gt;"",IF(D138="DIRECCIÓN_DE_TRANSFERENCIAS","280 0031",VLOOKUP(C138,NIVELES!$A$14:$B$105,2,0)),"")</f>
        <v>280 9999</v>
      </c>
      <c r="AE138" s="86" t="s">
        <v>322</v>
      </c>
      <c r="AF138" s="86" t="s">
        <v>369</v>
      </c>
      <c r="AG138" s="79" t="str">
        <f>+IF(AF138&lt;&gt;"",VLOOKUP(AF138,NIVELES!$A$666:$B$673,2,0),"")</f>
        <v>ADMINISTRACIÓN_CENTRAL</v>
      </c>
      <c r="AH138" s="78" t="s">
        <v>452</v>
      </c>
      <c r="AI138" s="79" t="str">
        <f>IF(AH138&lt;&gt;"",VLOOKUP(CONCATENATE(AG138,AH138),NIVELES!$B$676:$C$745,2,0),"")</f>
        <v>Gestión De Asesoría Jurídica</v>
      </c>
      <c r="AJ138" s="78" t="s">
        <v>517</v>
      </c>
      <c r="AK138" s="79" t="str">
        <f>+IF(AJ138&lt;&gt;"",VLOOKUP(AJ138,NIVELES!$A$816:$B$892,2,0),"")</f>
        <v>NO APLICA</v>
      </c>
      <c r="AL138" s="78" t="s">
        <v>554</v>
      </c>
      <c r="AM138" s="78">
        <v>530301</v>
      </c>
      <c r="AN138" s="79" t="str">
        <f>IF(AM138&lt;&gt;"",+VLOOKUP(AM138,NIVELES!$A$1652:$B$2466,2,0),"")</f>
        <v>Pasajes al Interior</v>
      </c>
      <c r="AO138" s="87">
        <v>80</v>
      </c>
      <c r="AP138" s="88">
        <v>0</v>
      </c>
      <c r="AQ138" s="88">
        <v>16</v>
      </c>
      <c r="AR138" s="88">
        <v>16</v>
      </c>
      <c r="AS138" s="88">
        <v>16</v>
      </c>
      <c r="AT138" s="88">
        <v>16</v>
      </c>
      <c r="AU138" s="88">
        <v>16</v>
      </c>
      <c r="AV138" s="88">
        <v>0</v>
      </c>
      <c r="AW138" s="88">
        <v>0</v>
      </c>
      <c r="AX138" s="88">
        <v>0</v>
      </c>
      <c r="AY138" s="88">
        <v>0</v>
      </c>
      <c r="AZ138" s="88">
        <v>0</v>
      </c>
      <c r="BA138" s="88">
        <v>0</v>
      </c>
      <c r="BB138" s="89">
        <f t="shared" si="13"/>
        <v>80</v>
      </c>
      <c r="BC138" s="90" t="str">
        <f t="shared" si="12"/>
        <v>OK</v>
      </c>
      <c r="BD138" s="91" t="str">
        <f t="shared" si="14"/>
        <v xml:space="preserve">                  </v>
      </c>
      <c r="BE138" s="92">
        <f t="shared" si="15"/>
        <v>5</v>
      </c>
    </row>
    <row r="139" spans="1:57" s="74" customFormat="1" ht="50.1" customHeight="1" x14ac:dyDescent="0.2">
      <c r="A139" s="78" t="s">
        <v>52</v>
      </c>
      <c r="B139" s="78" t="s">
        <v>53</v>
      </c>
      <c r="C139" s="78" t="s">
        <v>57</v>
      </c>
      <c r="D139" s="78" t="s">
        <v>566</v>
      </c>
      <c r="E139" s="79" t="str">
        <f>+IF(C139&lt;&gt;"",VLOOKUP(MID(C139,18,5),NIVELES!$A$133:$B$213,2,0),"")</f>
        <v>PICHINCHA</v>
      </c>
      <c r="F139" s="80" t="s">
        <v>70</v>
      </c>
      <c r="G139" s="81" t="str">
        <f>+IF(F139&lt;&gt;"",VLOOKUP(F139,NIVELES!$A$246:$C$464,3,0),"")</f>
        <v xml:space="preserve"> </v>
      </c>
      <c r="H139" s="82" t="s">
        <v>1023</v>
      </c>
      <c r="I139" s="78" t="s">
        <v>1995</v>
      </c>
      <c r="J139" s="78" t="s">
        <v>2007</v>
      </c>
      <c r="K139" s="78" t="s">
        <v>2008</v>
      </c>
      <c r="L139" s="78" t="s">
        <v>1791</v>
      </c>
      <c r="M139" s="78" t="s">
        <v>1791</v>
      </c>
      <c r="N139" s="78" t="s">
        <v>1791</v>
      </c>
      <c r="O139" s="78" t="s">
        <v>2013</v>
      </c>
      <c r="P139" s="82">
        <v>4</v>
      </c>
      <c r="Q139" s="78" t="s">
        <v>2014</v>
      </c>
      <c r="R139" s="82"/>
      <c r="S139" s="82">
        <v>1</v>
      </c>
      <c r="T139" s="82"/>
      <c r="U139" s="82"/>
      <c r="V139" s="82">
        <v>1</v>
      </c>
      <c r="W139" s="82"/>
      <c r="X139" s="82"/>
      <c r="Y139" s="82"/>
      <c r="Z139" s="82">
        <v>1</v>
      </c>
      <c r="AA139" s="82"/>
      <c r="AB139" s="82"/>
      <c r="AC139" s="82">
        <v>1</v>
      </c>
      <c r="AD139" s="85" t="str">
        <f>IF(A139&lt;&gt;"",IF(D139="DIRECCIÓN_DE_TRANSFERENCIAS","280 0031",VLOOKUP(C139,NIVELES!$A$14:$B$105,2,0)),"")</f>
        <v>280 9999</v>
      </c>
      <c r="AE139" s="86" t="s">
        <v>322</v>
      </c>
      <c r="AF139" s="86" t="s">
        <v>369</v>
      </c>
      <c r="AG139" s="79" t="str">
        <f>+IF(AF139&lt;&gt;"",VLOOKUP(AF139,NIVELES!$A$666:$B$673,2,0),"")</f>
        <v>ADMINISTRACIÓN_CENTRAL</v>
      </c>
      <c r="AH139" s="78" t="s">
        <v>452</v>
      </c>
      <c r="AI139" s="79" t="str">
        <f>IF(AH139&lt;&gt;"",VLOOKUP(CONCATENATE(AG139,AH139),NIVELES!$B$676:$C$745,2,0),"")</f>
        <v>Gestión De Asesoría Jurídica</v>
      </c>
      <c r="AJ139" s="78" t="s">
        <v>517</v>
      </c>
      <c r="AK139" s="79" t="str">
        <f>+IF(AJ139&lt;&gt;"",VLOOKUP(AJ139,NIVELES!$A$816:$B$892,2,0),"")</f>
        <v>NO APLICA</v>
      </c>
      <c r="AL139" s="78" t="s">
        <v>555</v>
      </c>
      <c r="AM139" s="78">
        <v>570206</v>
      </c>
      <c r="AN139" s="79" t="str">
        <f>IF(AM139&lt;&gt;"",+VLOOKUP(AM139,NIVELES!$A$1652:$B$2466,2,0),"")</f>
        <v>Costas Judiciales, Trámites Notariales, Legalización de Documentos y Arreglos Extrajudiciales</v>
      </c>
      <c r="AO139" s="87">
        <v>1035</v>
      </c>
      <c r="AP139" s="88">
        <v>0</v>
      </c>
      <c r="AQ139" s="88">
        <v>258.75</v>
      </c>
      <c r="AR139" s="88">
        <v>0</v>
      </c>
      <c r="AS139" s="88">
        <v>0</v>
      </c>
      <c r="AT139" s="88">
        <v>258.75</v>
      </c>
      <c r="AU139" s="88">
        <v>0</v>
      </c>
      <c r="AV139" s="88">
        <v>0</v>
      </c>
      <c r="AW139" s="88">
        <v>0</v>
      </c>
      <c r="AX139" s="88">
        <v>258.75</v>
      </c>
      <c r="AY139" s="88">
        <v>0</v>
      </c>
      <c r="AZ139" s="88">
        <v>0</v>
      </c>
      <c r="BA139" s="88">
        <v>258.75</v>
      </c>
      <c r="BB139" s="89">
        <f t="shared" si="13"/>
        <v>1035</v>
      </c>
      <c r="BC139" s="90" t="str">
        <f t="shared" si="12"/>
        <v>OK</v>
      </c>
      <c r="BD139" s="91" t="str">
        <f t="shared" si="14"/>
        <v xml:space="preserve">                  </v>
      </c>
      <c r="BE139" s="92">
        <f t="shared" si="15"/>
        <v>4</v>
      </c>
    </row>
    <row r="140" spans="1:57" s="74" customFormat="1" ht="50.1" customHeight="1" x14ac:dyDescent="0.2">
      <c r="A140" s="78" t="s">
        <v>52</v>
      </c>
      <c r="B140" s="78" t="s">
        <v>53</v>
      </c>
      <c r="C140" s="78" t="s">
        <v>584</v>
      </c>
      <c r="D140" s="78" t="s">
        <v>1053</v>
      </c>
      <c r="E140" s="79" t="str">
        <f>+IF(C140&lt;&gt;"",VLOOKUP(MID(C140,18,5),NIVELES!$A$133:$B$213,2,0),"")</f>
        <v>PICHINCHA</v>
      </c>
      <c r="F140" s="80" t="s">
        <v>70</v>
      </c>
      <c r="G140" s="81" t="str">
        <f>+IF(F140&lt;&gt;"",VLOOKUP(F140,NIVELES!$A$246:$C$464,3,0),"")</f>
        <v xml:space="preserve"> </v>
      </c>
      <c r="H140" s="82" t="s">
        <v>1023</v>
      </c>
      <c r="I140" s="78" t="s">
        <v>2015</v>
      </c>
      <c r="J140" s="78" t="s">
        <v>2016</v>
      </c>
      <c r="K140" s="78" t="s">
        <v>2017</v>
      </c>
      <c r="L140" s="78" t="s">
        <v>1791</v>
      </c>
      <c r="M140" s="78" t="s">
        <v>1791</v>
      </c>
      <c r="N140" s="78" t="s">
        <v>1791</v>
      </c>
      <c r="O140" s="78" t="s">
        <v>2018</v>
      </c>
      <c r="P140" s="82">
        <v>11</v>
      </c>
      <c r="Q140" s="78" t="s">
        <v>2019</v>
      </c>
      <c r="R140" s="82">
        <v>0</v>
      </c>
      <c r="S140" s="82">
        <v>1</v>
      </c>
      <c r="T140" s="82">
        <v>2</v>
      </c>
      <c r="U140" s="82">
        <v>0</v>
      </c>
      <c r="V140" s="82">
        <v>0</v>
      </c>
      <c r="W140" s="82">
        <v>3</v>
      </c>
      <c r="X140" s="82">
        <v>2</v>
      </c>
      <c r="Y140" s="82">
        <v>0</v>
      </c>
      <c r="Z140" s="82">
        <v>0</v>
      </c>
      <c r="AA140" s="82">
        <v>3</v>
      </c>
      <c r="AB140" s="82">
        <v>0</v>
      </c>
      <c r="AC140" s="82">
        <v>0</v>
      </c>
      <c r="AD140" s="85" t="str">
        <f>IF(A140&lt;&gt;"",IF(D140="DIRECCIÓN_DE_TRANSFERENCIAS","280 0031",VLOOKUP(C140,NIVELES!$A$14:$B$105,2,0)),"")</f>
        <v>280 9999</v>
      </c>
      <c r="AE140" s="86" t="s">
        <v>322</v>
      </c>
      <c r="AF140" s="86" t="s">
        <v>369</v>
      </c>
      <c r="AG140" s="79" t="str">
        <f>+IF(AF140&lt;&gt;"",VLOOKUP(AF140,NIVELES!$A$666:$B$673,2,0),"")</f>
        <v>ADMINISTRACIÓN_CENTRAL</v>
      </c>
      <c r="AH140" s="78" t="s">
        <v>453</v>
      </c>
      <c r="AI140" s="79" t="str">
        <f>IF(AH140&lt;&gt;"",VLOOKUP(CONCATENATE(AG140,AH140),NIVELES!$B$676:$C$745,2,0),"")</f>
        <v>Gestión Del Conocimiento</v>
      </c>
      <c r="AJ140" s="78" t="s">
        <v>517</v>
      </c>
      <c r="AK140" s="79" t="str">
        <f>+IF(AJ140&lt;&gt;"",VLOOKUP(AJ140,NIVELES!$A$816:$B$892,2,0),"")</f>
        <v>NO APLICA</v>
      </c>
      <c r="AL140" s="78" t="s">
        <v>554</v>
      </c>
      <c r="AM140" s="78">
        <v>530303</v>
      </c>
      <c r="AN140" s="79" t="str">
        <f>IF(AM140&lt;&gt;"",+VLOOKUP(AM140,NIVELES!$A$1652:$B$2466,2,0),"")</f>
        <v>Viáticos y Subsistencias en el Interior</v>
      </c>
      <c r="AO140" s="87">
        <v>880</v>
      </c>
      <c r="AP140" s="88">
        <v>0</v>
      </c>
      <c r="AQ140" s="88">
        <v>80</v>
      </c>
      <c r="AR140" s="88">
        <v>160</v>
      </c>
      <c r="AS140" s="88">
        <v>0</v>
      </c>
      <c r="AT140" s="88">
        <v>0</v>
      </c>
      <c r="AU140" s="88">
        <v>240</v>
      </c>
      <c r="AV140" s="88">
        <v>160</v>
      </c>
      <c r="AW140" s="88">
        <v>0</v>
      </c>
      <c r="AX140" s="88">
        <v>0</v>
      </c>
      <c r="AY140" s="88">
        <v>240</v>
      </c>
      <c r="AZ140" s="88">
        <v>0</v>
      </c>
      <c r="BA140" s="88">
        <v>0</v>
      </c>
      <c r="BB140" s="89">
        <f t="shared" si="13"/>
        <v>880</v>
      </c>
      <c r="BC140" s="90" t="str">
        <f t="shared" si="12"/>
        <v>OK</v>
      </c>
      <c r="BD140" s="91" t="str">
        <f t="shared" si="14"/>
        <v xml:space="preserve">                  </v>
      </c>
      <c r="BE140" s="92">
        <f t="shared" si="15"/>
        <v>11</v>
      </c>
    </row>
    <row r="141" spans="1:57" s="74" customFormat="1" ht="50.1" customHeight="1" x14ac:dyDescent="0.2">
      <c r="A141" s="78" t="s">
        <v>52</v>
      </c>
      <c r="B141" s="78" t="s">
        <v>53</v>
      </c>
      <c r="C141" s="78" t="s">
        <v>584</v>
      </c>
      <c r="D141" s="78" t="s">
        <v>1053</v>
      </c>
      <c r="E141" s="79" t="str">
        <f>+IF(C141&lt;&gt;"",VLOOKUP(MID(C141,18,5),NIVELES!$A$133:$B$213,2,0),"")</f>
        <v>PICHINCHA</v>
      </c>
      <c r="F141" s="80" t="s">
        <v>70</v>
      </c>
      <c r="G141" s="81" t="str">
        <f>+IF(F141&lt;&gt;"",VLOOKUP(F141,NIVELES!$A$246:$C$464,3,0),"")</f>
        <v xml:space="preserve"> </v>
      </c>
      <c r="H141" s="82" t="s">
        <v>1023</v>
      </c>
      <c r="I141" s="78" t="s">
        <v>2015</v>
      </c>
      <c r="J141" s="78" t="s">
        <v>2016</v>
      </c>
      <c r="K141" s="78" t="s">
        <v>2017</v>
      </c>
      <c r="L141" s="78" t="s">
        <v>1791</v>
      </c>
      <c r="M141" s="78" t="s">
        <v>1791</v>
      </c>
      <c r="N141" s="78" t="s">
        <v>1791</v>
      </c>
      <c r="O141" s="78" t="s">
        <v>2020</v>
      </c>
      <c r="P141" s="82">
        <v>8</v>
      </c>
      <c r="Q141" s="78" t="s">
        <v>2021</v>
      </c>
      <c r="R141" s="82">
        <v>0</v>
      </c>
      <c r="S141" s="82">
        <v>2</v>
      </c>
      <c r="T141" s="82">
        <v>1</v>
      </c>
      <c r="U141" s="82">
        <v>0</v>
      </c>
      <c r="V141" s="82">
        <v>0</v>
      </c>
      <c r="W141" s="82">
        <v>2</v>
      </c>
      <c r="X141" s="82">
        <v>1</v>
      </c>
      <c r="Y141" s="82">
        <v>0</v>
      </c>
      <c r="Z141" s="82">
        <v>0</v>
      </c>
      <c r="AA141" s="82">
        <v>2</v>
      </c>
      <c r="AB141" s="82">
        <v>0</v>
      </c>
      <c r="AC141" s="82">
        <v>0</v>
      </c>
      <c r="AD141" s="85" t="str">
        <f>IF(A141&lt;&gt;"",IF(D141="DIRECCIÓN_DE_TRANSFERENCIAS","280 0031",VLOOKUP(C141,NIVELES!$A$14:$B$105,2,0)),"")</f>
        <v>280 9999</v>
      </c>
      <c r="AE141" s="86" t="s">
        <v>322</v>
      </c>
      <c r="AF141" s="86" t="s">
        <v>369</v>
      </c>
      <c r="AG141" s="79" t="str">
        <f>+IF(AF141&lt;&gt;"",VLOOKUP(AF141,NIVELES!$A$666:$B$673,2,0),"")</f>
        <v>ADMINISTRACIÓN_CENTRAL</v>
      </c>
      <c r="AH141" s="78" t="s">
        <v>453</v>
      </c>
      <c r="AI141" s="79" t="str">
        <f>IF(AH141&lt;&gt;"",VLOOKUP(CONCATENATE(AG141,AH141),NIVELES!$B$676:$C$745,2,0),"")</f>
        <v>Gestión Del Conocimiento</v>
      </c>
      <c r="AJ141" s="78" t="s">
        <v>517</v>
      </c>
      <c r="AK141" s="79" t="str">
        <f>+IF(AJ141&lt;&gt;"",VLOOKUP(AJ141,NIVELES!$A$816:$B$892,2,0),"")</f>
        <v>NO APLICA</v>
      </c>
      <c r="AL141" s="78" t="s">
        <v>554</v>
      </c>
      <c r="AM141" s="78">
        <v>530301</v>
      </c>
      <c r="AN141" s="79" t="str">
        <f>IF(AM141&lt;&gt;"",+VLOOKUP(AM141,NIVELES!$A$1652:$B$2466,2,0),"")</f>
        <v>Pasajes al Interior</v>
      </c>
      <c r="AO141" s="87">
        <v>125.04</v>
      </c>
      <c r="AP141" s="88">
        <v>0</v>
      </c>
      <c r="AQ141" s="88">
        <v>16</v>
      </c>
      <c r="AR141" s="88">
        <v>32</v>
      </c>
      <c r="AS141" s="88">
        <v>0</v>
      </c>
      <c r="AT141" s="88">
        <v>0</v>
      </c>
      <c r="AU141" s="88">
        <v>32</v>
      </c>
      <c r="AV141" s="88">
        <v>16</v>
      </c>
      <c r="AW141" s="88">
        <v>0</v>
      </c>
      <c r="AX141" s="88">
        <v>0</v>
      </c>
      <c r="AY141" s="88">
        <v>29.04</v>
      </c>
      <c r="AZ141" s="88">
        <v>0</v>
      </c>
      <c r="BA141" s="88">
        <v>0</v>
      </c>
      <c r="BB141" s="89">
        <f t="shared" si="13"/>
        <v>125.03999999999999</v>
      </c>
      <c r="BC141" s="90" t="str">
        <f t="shared" si="12"/>
        <v>OK</v>
      </c>
      <c r="BD141" s="91" t="str">
        <f t="shared" si="14"/>
        <v xml:space="preserve">                  </v>
      </c>
      <c r="BE141" s="92">
        <f t="shared" si="15"/>
        <v>8</v>
      </c>
    </row>
    <row r="142" spans="1:57" s="74" customFormat="1" ht="50.1" customHeight="1" x14ac:dyDescent="0.2">
      <c r="A142" s="78" t="s">
        <v>52</v>
      </c>
      <c r="B142" s="78" t="s">
        <v>53</v>
      </c>
      <c r="C142" s="78" t="s">
        <v>584</v>
      </c>
      <c r="D142" s="78" t="s">
        <v>1243</v>
      </c>
      <c r="E142" s="79" t="str">
        <f>+IF(C142&lt;&gt;"",VLOOKUP(MID(C142,18,5),NIVELES!$A$133:$B$213,2,0),"")</f>
        <v>PICHINCHA</v>
      </c>
      <c r="F142" s="80" t="s">
        <v>70</v>
      </c>
      <c r="G142" s="81" t="str">
        <f>+IF(F142&lt;&gt;"",VLOOKUP(F142,NIVELES!$A$246:$C$464,3,0),"")</f>
        <v xml:space="preserve"> </v>
      </c>
      <c r="H142" s="82" t="s">
        <v>1023</v>
      </c>
      <c r="I142" s="78" t="s">
        <v>2022</v>
      </c>
      <c r="J142" s="78" t="s">
        <v>2016</v>
      </c>
      <c r="K142" s="78" t="s">
        <v>2023</v>
      </c>
      <c r="L142" s="78" t="s">
        <v>1791</v>
      </c>
      <c r="M142" s="78" t="s">
        <v>1791</v>
      </c>
      <c r="N142" s="78" t="s">
        <v>1791</v>
      </c>
      <c r="O142" s="78" t="s">
        <v>2024</v>
      </c>
      <c r="P142" s="82">
        <v>13</v>
      </c>
      <c r="Q142" s="78" t="s">
        <v>2025</v>
      </c>
      <c r="R142" s="82">
        <v>2</v>
      </c>
      <c r="S142" s="82">
        <v>1</v>
      </c>
      <c r="T142" s="82">
        <v>1</v>
      </c>
      <c r="U142" s="82">
        <v>1</v>
      </c>
      <c r="V142" s="82">
        <v>1</v>
      </c>
      <c r="W142" s="82">
        <v>1</v>
      </c>
      <c r="X142" s="82">
        <v>1</v>
      </c>
      <c r="Y142" s="82">
        <v>1</v>
      </c>
      <c r="Z142" s="82">
        <v>1</v>
      </c>
      <c r="AA142" s="82">
        <v>1</v>
      </c>
      <c r="AB142" s="82">
        <v>1</v>
      </c>
      <c r="AC142" s="82">
        <v>1</v>
      </c>
      <c r="AD142" s="85" t="str">
        <f>IF(A142&lt;&gt;"",IF(D142="DIRECCIÓN_DE_TRANSFERENCIAS","280 0031",VLOOKUP(C142,NIVELES!$A$14:$B$105,2,0)),"")</f>
        <v>280 9999</v>
      </c>
      <c r="AE142" s="86" t="s">
        <v>322</v>
      </c>
      <c r="AF142" s="86" t="s">
        <v>369</v>
      </c>
      <c r="AG142" s="79" t="str">
        <f>+IF(AF142&lt;&gt;"",VLOOKUP(AF142,NIVELES!$A$666:$B$673,2,0),"")</f>
        <v>ADMINISTRACIÓN_CENTRAL</v>
      </c>
      <c r="AH142" s="78" t="s">
        <v>453</v>
      </c>
      <c r="AI142" s="79" t="str">
        <f>IF(AH142&lt;&gt;"",VLOOKUP(CONCATENATE(AG142,AH142),NIVELES!$B$676:$C$745,2,0),"")</f>
        <v>Gestión Del Conocimiento</v>
      </c>
      <c r="AJ142" s="78" t="s">
        <v>517</v>
      </c>
      <c r="AK142" s="79" t="str">
        <f>+IF(AJ142&lt;&gt;"",VLOOKUP(AJ142,NIVELES!$A$816:$B$892,2,0),"")</f>
        <v>NO APLICA</v>
      </c>
      <c r="AL142" s="78" t="s">
        <v>554</v>
      </c>
      <c r="AM142" s="78">
        <v>530303</v>
      </c>
      <c r="AN142" s="79" t="str">
        <f>IF(AM142&lt;&gt;"",+VLOOKUP(AM142,NIVELES!$A$1652:$B$2466,2,0),"")</f>
        <v>Viáticos y Subsistencias en el Interior</v>
      </c>
      <c r="AO142" s="87">
        <v>1090</v>
      </c>
      <c r="AP142" s="88">
        <v>210</v>
      </c>
      <c r="AQ142" s="88">
        <v>80</v>
      </c>
      <c r="AR142" s="88">
        <v>80</v>
      </c>
      <c r="AS142" s="88">
        <v>80</v>
      </c>
      <c r="AT142" s="88">
        <v>80</v>
      </c>
      <c r="AU142" s="88">
        <v>80</v>
      </c>
      <c r="AV142" s="88">
        <v>80</v>
      </c>
      <c r="AW142" s="88">
        <v>80</v>
      </c>
      <c r="AX142" s="88">
        <v>80</v>
      </c>
      <c r="AY142" s="88">
        <v>80</v>
      </c>
      <c r="AZ142" s="88">
        <v>80</v>
      </c>
      <c r="BA142" s="88">
        <v>80</v>
      </c>
      <c r="BB142" s="89">
        <f t="shared" si="13"/>
        <v>1090</v>
      </c>
      <c r="BC142" s="90" t="str">
        <f t="shared" si="12"/>
        <v>OK</v>
      </c>
      <c r="BD142" s="91" t="str">
        <f t="shared" si="14"/>
        <v xml:space="preserve">                  </v>
      </c>
      <c r="BE142" s="92">
        <f t="shared" si="15"/>
        <v>13</v>
      </c>
    </row>
    <row r="143" spans="1:57" s="74" customFormat="1" ht="50.1" customHeight="1" x14ac:dyDescent="0.2">
      <c r="A143" s="78" t="s">
        <v>52</v>
      </c>
      <c r="B143" s="78" t="s">
        <v>53</v>
      </c>
      <c r="C143" s="78" t="s">
        <v>584</v>
      </c>
      <c r="D143" s="78" t="s">
        <v>1243</v>
      </c>
      <c r="E143" s="79" t="str">
        <f>+IF(C143&lt;&gt;"",VLOOKUP(MID(C143,18,5),NIVELES!$A$133:$B$213,2,0),"")</f>
        <v>PICHINCHA</v>
      </c>
      <c r="F143" s="80" t="s">
        <v>70</v>
      </c>
      <c r="G143" s="81" t="str">
        <f>+IF(F143&lt;&gt;"",VLOOKUP(F143,NIVELES!$A$246:$C$464,3,0),"")</f>
        <v xml:space="preserve"> </v>
      </c>
      <c r="H143" s="82" t="s">
        <v>1023</v>
      </c>
      <c r="I143" s="78" t="s">
        <v>2022</v>
      </c>
      <c r="J143" s="78" t="s">
        <v>2026</v>
      </c>
      <c r="K143" s="78" t="s">
        <v>2023</v>
      </c>
      <c r="L143" s="78" t="s">
        <v>1791</v>
      </c>
      <c r="M143" s="78" t="s">
        <v>1791</v>
      </c>
      <c r="N143" s="78" t="s">
        <v>1791</v>
      </c>
      <c r="O143" s="78" t="s">
        <v>2027</v>
      </c>
      <c r="P143" s="82">
        <v>13</v>
      </c>
      <c r="Q143" s="78" t="s">
        <v>2028</v>
      </c>
      <c r="R143" s="82">
        <v>2</v>
      </c>
      <c r="S143" s="82">
        <v>1</v>
      </c>
      <c r="T143" s="82">
        <v>1</v>
      </c>
      <c r="U143" s="82">
        <v>1</v>
      </c>
      <c r="V143" s="82">
        <v>1</v>
      </c>
      <c r="W143" s="82">
        <v>1</v>
      </c>
      <c r="X143" s="82">
        <v>1</v>
      </c>
      <c r="Y143" s="82">
        <v>1</v>
      </c>
      <c r="Z143" s="82">
        <v>1</v>
      </c>
      <c r="AA143" s="82">
        <v>1</v>
      </c>
      <c r="AB143" s="82">
        <v>1</v>
      </c>
      <c r="AC143" s="82">
        <v>1</v>
      </c>
      <c r="AD143" s="85" t="str">
        <f>IF(A143&lt;&gt;"",IF(D143="DIRECCIÓN_DE_TRANSFERENCIAS","280 0031",VLOOKUP(C143,NIVELES!$A$14:$B$105,2,0)),"")</f>
        <v>280 9999</v>
      </c>
      <c r="AE143" s="86" t="s">
        <v>322</v>
      </c>
      <c r="AF143" s="86" t="s">
        <v>369</v>
      </c>
      <c r="AG143" s="79" t="str">
        <f>+IF(AF143&lt;&gt;"",VLOOKUP(AF143,NIVELES!$A$666:$B$673,2,0),"")</f>
        <v>ADMINISTRACIÓN_CENTRAL</v>
      </c>
      <c r="AH143" s="78" t="s">
        <v>453</v>
      </c>
      <c r="AI143" s="79" t="str">
        <f>IF(AH143&lt;&gt;"",VLOOKUP(CONCATENATE(AG143,AH143),NIVELES!$B$676:$C$745,2,0),"")</f>
        <v>Gestión Del Conocimiento</v>
      </c>
      <c r="AJ143" s="78" t="s">
        <v>517</v>
      </c>
      <c r="AK143" s="79" t="str">
        <f>+IF(AJ143&lt;&gt;"",VLOOKUP(AJ143,NIVELES!$A$816:$B$892,2,0),"")</f>
        <v>NO APLICA</v>
      </c>
      <c r="AL143" s="78" t="s">
        <v>554</v>
      </c>
      <c r="AM143" s="78">
        <v>530301</v>
      </c>
      <c r="AN143" s="79" t="str">
        <f>IF(AM143&lt;&gt;"",+VLOOKUP(AM143,NIVELES!$A$1652:$B$2466,2,0),"")</f>
        <v>Pasajes al Interior</v>
      </c>
      <c r="AO143" s="87">
        <v>176.96</v>
      </c>
      <c r="AP143" s="88">
        <v>8</v>
      </c>
      <c r="AQ143" s="88">
        <v>8.9600000000000009</v>
      </c>
      <c r="AR143" s="88">
        <v>16</v>
      </c>
      <c r="AS143" s="88">
        <v>16</v>
      </c>
      <c r="AT143" s="88">
        <v>16</v>
      </c>
      <c r="AU143" s="88">
        <v>16</v>
      </c>
      <c r="AV143" s="88">
        <v>16</v>
      </c>
      <c r="AW143" s="88">
        <v>16</v>
      </c>
      <c r="AX143" s="88">
        <v>16</v>
      </c>
      <c r="AY143" s="88">
        <v>16</v>
      </c>
      <c r="AZ143" s="88">
        <v>16</v>
      </c>
      <c r="BA143" s="88">
        <v>16</v>
      </c>
      <c r="BB143" s="89">
        <f t="shared" si="13"/>
        <v>176.96</v>
      </c>
      <c r="BC143" s="90" t="str">
        <f t="shared" si="12"/>
        <v>OK</v>
      </c>
      <c r="BD143" s="91" t="str">
        <f t="shared" si="14"/>
        <v xml:space="preserve">                  </v>
      </c>
      <c r="BE143" s="92">
        <f t="shared" si="15"/>
        <v>13</v>
      </c>
    </row>
    <row r="144" spans="1:57" s="74" customFormat="1" ht="50.1" customHeight="1" x14ac:dyDescent="0.2">
      <c r="A144" s="78" t="s">
        <v>52</v>
      </c>
      <c r="B144" s="78" t="s">
        <v>53</v>
      </c>
      <c r="C144" s="78" t="s">
        <v>585</v>
      </c>
      <c r="D144" s="78" t="s">
        <v>628</v>
      </c>
      <c r="E144" s="79" t="str">
        <f>+IF(C144&lt;&gt;"",VLOOKUP(MID(C144,18,5),NIVELES!$A$133:$B$213,2,0),"")</f>
        <v>PICHINCHA</v>
      </c>
      <c r="F144" s="80" t="s">
        <v>70</v>
      </c>
      <c r="G144" s="81" t="str">
        <f>+IF(F144&lt;&gt;"",VLOOKUP(F144,NIVELES!$A$246:$C$464,3,0),"")</f>
        <v xml:space="preserve"> </v>
      </c>
      <c r="H144" s="82" t="s">
        <v>1023</v>
      </c>
      <c r="I144" s="78" t="s">
        <v>2029</v>
      </c>
      <c r="J144" s="78" t="s">
        <v>2030</v>
      </c>
      <c r="K144" s="78" t="s">
        <v>2031</v>
      </c>
      <c r="L144" s="78" t="s">
        <v>1791</v>
      </c>
      <c r="M144" s="78" t="s">
        <v>1791</v>
      </c>
      <c r="N144" s="78" t="s">
        <v>1791</v>
      </c>
      <c r="O144" s="78" t="s">
        <v>2032</v>
      </c>
      <c r="P144" s="82">
        <v>1</v>
      </c>
      <c r="Q144" s="78" t="s">
        <v>2033</v>
      </c>
      <c r="R144" s="82">
        <v>0.11</v>
      </c>
      <c r="S144" s="82">
        <v>0.11</v>
      </c>
      <c r="T144" s="82">
        <v>0.15</v>
      </c>
      <c r="U144" s="82">
        <v>0.15</v>
      </c>
      <c r="V144" s="82">
        <v>0.16</v>
      </c>
      <c r="W144" s="82">
        <v>0.16</v>
      </c>
      <c r="X144" s="82">
        <v>0.16</v>
      </c>
      <c r="Y144" s="82">
        <v>0</v>
      </c>
      <c r="Z144" s="82">
        <v>0</v>
      </c>
      <c r="AA144" s="82">
        <v>0</v>
      </c>
      <c r="AB144" s="82">
        <v>0</v>
      </c>
      <c r="AC144" s="82">
        <v>0</v>
      </c>
      <c r="AD144" s="85" t="str">
        <f>IF(A144&lt;&gt;"",IF(D144="DIRECCIÓN_DE_TRANSFERENCIAS","280 0031",VLOOKUP(C144,NIVELES!$A$14:$B$105,2,0)),"")</f>
        <v>280 9999</v>
      </c>
      <c r="AE144" s="86" t="s">
        <v>322</v>
      </c>
      <c r="AF144" s="86" t="s">
        <v>369</v>
      </c>
      <c r="AG144" s="79" t="str">
        <f>+IF(AF144&lt;&gt;"",VLOOKUP(AF144,NIVELES!$A$666:$B$673,2,0),"")</f>
        <v>ADMINISTRACIÓN_CENTRAL</v>
      </c>
      <c r="AH144" s="78" t="s">
        <v>320</v>
      </c>
      <c r="AI144" s="79" t="str">
        <f>IF(AH144&lt;&gt;"",VLOOKUP(CONCATENATE(AG144,AH144),NIVELES!$B$676:$C$745,2,0),"")</f>
        <v>Gestión Tecnológica</v>
      </c>
      <c r="AJ144" s="78" t="s">
        <v>517</v>
      </c>
      <c r="AK144" s="79" t="str">
        <f>+IF(AJ144&lt;&gt;"",VLOOKUP(AJ144,NIVELES!$A$816:$B$892,2,0),"")</f>
        <v>NO APLICA</v>
      </c>
      <c r="AL144" s="78" t="s">
        <v>554</v>
      </c>
      <c r="AM144" s="78">
        <v>530105</v>
      </c>
      <c r="AN144" s="79" t="str">
        <f>IF(AM144&lt;&gt;"",+VLOOKUP(AM144,NIVELES!$A$1652:$B$2466,2,0),"")</f>
        <v>Telecomunicaciones</v>
      </c>
      <c r="AO144" s="87">
        <v>255447.77000000002</v>
      </c>
      <c r="AP144" s="88">
        <v>28462.39</v>
      </c>
      <c r="AQ144" s="88">
        <v>27688.09</v>
      </c>
      <c r="AR144" s="88">
        <v>39859.449999999997</v>
      </c>
      <c r="AS144" s="88">
        <v>39859.449999999997</v>
      </c>
      <c r="AT144" s="88">
        <v>39859.449999999997</v>
      </c>
      <c r="AU144" s="88">
        <v>39859.449999999997</v>
      </c>
      <c r="AV144" s="88">
        <v>39859.490000000034</v>
      </c>
      <c r="AW144" s="88">
        <v>0</v>
      </c>
      <c r="AX144" s="88">
        <v>0</v>
      </c>
      <c r="AY144" s="88">
        <v>0</v>
      </c>
      <c r="AZ144" s="88">
        <v>0</v>
      </c>
      <c r="BA144" s="88">
        <v>0</v>
      </c>
      <c r="BB144" s="89">
        <f t="shared" si="13"/>
        <v>255447.77000000008</v>
      </c>
      <c r="BC144" s="90" t="str">
        <f t="shared" si="12"/>
        <v>OK</v>
      </c>
      <c r="BD144" s="91" t="str">
        <f t="shared" si="14"/>
        <v xml:space="preserve">                  </v>
      </c>
      <c r="BE144" s="92">
        <f t="shared" si="15"/>
        <v>1</v>
      </c>
    </row>
    <row r="145" spans="1:57" s="74" customFormat="1" ht="50.1" customHeight="1" x14ac:dyDescent="0.2">
      <c r="A145" s="78" t="s">
        <v>52</v>
      </c>
      <c r="B145" s="78" t="s">
        <v>53</v>
      </c>
      <c r="C145" s="78" t="s">
        <v>585</v>
      </c>
      <c r="D145" s="78" t="s">
        <v>628</v>
      </c>
      <c r="E145" s="79" t="str">
        <f>+IF(C145&lt;&gt;"",VLOOKUP(MID(C145,18,5),NIVELES!$A$133:$B$213,2,0),"")</f>
        <v>PICHINCHA</v>
      </c>
      <c r="F145" s="80" t="s">
        <v>70</v>
      </c>
      <c r="G145" s="81" t="str">
        <f>+IF(F145&lt;&gt;"",VLOOKUP(F145,NIVELES!$A$246:$C$464,3,0),"")</f>
        <v xml:space="preserve"> </v>
      </c>
      <c r="H145" s="82" t="s">
        <v>1023</v>
      </c>
      <c r="I145" s="78" t="s">
        <v>2029</v>
      </c>
      <c r="J145" s="78" t="s">
        <v>2030</v>
      </c>
      <c r="K145" s="78" t="s">
        <v>2031</v>
      </c>
      <c r="L145" s="78" t="s">
        <v>1791</v>
      </c>
      <c r="M145" s="78" t="s">
        <v>1791</v>
      </c>
      <c r="N145" s="78" t="s">
        <v>1791</v>
      </c>
      <c r="O145" s="78" t="s">
        <v>2034</v>
      </c>
      <c r="P145" s="82">
        <v>1</v>
      </c>
      <c r="Q145" s="78" t="s">
        <v>2033</v>
      </c>
      <c r="R145" s="82">
        <v>0.09</v>
      </c>
      <c r="S145" s="82">
        <v>0.11</v>
      </c>
      <c r="T145" s="82">
        <v>0.8</v>
      </c>
      <c r="U145" s="82">
        <v>0</v>
      </c>
      <c r="V145" s="82">
        <v>0</v>
      </c>
      <c r="W145" s="82">
        <v>0</v>
      </c>
      <c r="X145" s="82">
        <v>0</v>
      </c>
      <c r="Y145" s="82">
        <v>0</v>
      </c>
      <c r="Z145" s="82">
        <v>0</v>
      </c>
      <c r="AA145" s="82">
        <v>0</v>
      </c>
      <c r="AB145" s="82">
        <v>0</v>
      </c>
      <c r="AC145" s="82">
        <v>0</v>
      </c>
      <c r="AD145" s="85" t="str">
        <f>IF(A145&lt;&gt;"",IF(D145="DIRECCIÓN_DE_TRANSFERENCIAS","280 0031",VLOOKUP(C145,NIVELES!$A$14:$B$105,2,0)),"")</f>
        <v>280 9999</v>
      </c>
      <c r="AE145" s="86" t="s">
        <v>322</v>
      </c>
      <c r="AF145" s="86" t="s">
        <v>369</v>
      </c>
      <c r="AG145" s="79" t="str">
        <f>+IF(AF145&lt;&gt;"",VLOOKUP(AF145,NIVELES!$A$666:$B$673,2,0),"")</f>
        <v>ADMINISTRACIÓN_CENTRAL</v>
      </c>
      <c r="AH145" s="78" t="s">
        <v>320</v>
      </c>
      <c r="AI145" s="79" t="str">
        <f>IF(AH145&lt;&gt;"",VLOOKUP(CONCATENATE(AG145,AH145),NIVELES!$B$676:$C$745,2,0),"")</f>
        <v>Gestión Tecnológica</v>
      </c>
      <c r="AJ145" s="78" t="s">
        <v>517</v>
      </c>
      <c r="AK145" s="79" t="str">
        <f>+IF(AJ145&lt;&gt;"",VLOOKUP(AJ145,NIVELES!$A$816:$B$892,2,0),"")</f>
        <v>NO APLICA</v>
      </c>
      <c r="AL145" s="78" t="s">
        <v>554</v>
      </c>
      <c r="AM145" s="78">
        <v>530105</v>
      </c>
      <c r="AN145" s="79" t="str">
        <f>IF(AM145&lt;&gt;"",+VLOOKUP(AM145,NIVELES!$A$1652:$B$2466,2,0),"")</f>
        <v>Telecomunicaciones</v>
      </c>
      <c r="AO145" s="87">
        <v>163156.59999999998</v>
      </c>
      <c r="AP145" s="88">
        <v>14628.36</v>
      </c>
      <c r="AQ145" s="88">
        <v>17353.939999999999</v>
      </c>
      <c r="AR145" s="88">
        <v>131174.29999999999</v>
      </c>
      <c r="AS145" s="88">
        <v>0</v>
      </c>
      <c r="AT145" s="88">
        <v>0</v>
      </c>
      <c r="AU145" s="88">
        <v>0</v>
      </c>
      <c r="AV145" s="88">
        <v>0</v>
      </c>
      <c r="AW145" s="88">
        <v>0</v>
      </c>
      <c r="AX145" s="88">
        <v>0</v>
      </c>
      <c r="AY145" s="88">
        <v>0</v>
      </c>
      <c r="AZ145" s="88">
        <v>0</v>
      </c>
      <c r="BA145" s="88">
        <v>0</v>
      </c>
      <c r="BB145" s="89">
        <f t="shared" si="13"/>
        <v>163156.59999999998</v>
      </c>
      <c r="BC145" s="90" t="str">
        <f t="shared" si="12"/>
        <v>OK</v>
      </c>
      <c r="BD145" s="91" t="str">
        <f t="shared" si="14"/>
        <v xml:space="preserve">                  </v>
      </c>
      <c r="BE145" s="92">
        <f t="shared" si="15"/>
        <v>1</v>
      </c>
    </row>
    <row r="146" spans="1:57" s="74" customFormat="1" ht="50.1" customHeight="1" x14ac:dyDescent="0.2">
      <c r="A146" s="78" t="s">
        <v>52</v>
      </c>
      <c r="B146" s="78" t="s">
        <v>53</v>
      </c>
      <c r="C146" s="78" t="s">
        <v>585</v>
      </c>
      <c r="D146" s="78" t="s">
        <v>628</v>
      </c>
      <c r="E146" s="79" t="str">
        <f>+IF(C146&lt;&gt;"",VLOOKUP(MID(C146,18,5),NIVELES!$A$133:$B$213,2,0),"")</f>
        <v>PICHINCHA</v>
      </c>
      <c r="F146" s="80" t="s">
        <v>70</v>
      </c>
      <c r="G146" s="81" t="str">
        <f>+IF(F146&lt;&gt;"",VLOOKUP(F146,NIVELES!$A$246:$C$464,3,0),"")</f>
        <v xml:space="preserve"> </v>
      </c>
      <c r="H146" s="82" t="s">
        <v>1023</v>
      </c>
      <c r="I146" s="78" t="s">
        <v>2029</v>
      </c>
      <c r="J146" s="78" t="s">
        <v>2030</v>
      </c>
      <c r="K146" s="78" t="s">
        <v>2031</v>
      </c>
      <c r="L146" s="78" t="s">
        <v>1791</v>
      </c>
      <c r="M146" s="78" t="s">
        <v>1791</v>
      </c>
      <c r="N146" s="78" t="s">
        <v>1791</v>
      </c>
      <c r="O146" s="78" t="s">
        <v>2035</v>
      </c>
      <c r="P146" s="82">
        <v>1</v>
      </c>
      <c r="Q146" s="78" t="s">
        <v>2033</v>
      </c>
      <c r="R146" s="82">
        <v>0</v>
      </c>
      <c r="S146" s="82">
        <v>0.03</v>
      </c>
      <c r="T146" s="82">
        <v>0.16</v>
      </c>
      <c r="U146" s="82">
        <v>0.09</v>
      </c>
      <c r="V146" s="82">
        <v>0.09</v>
      </c>
      <c r="W146" s="82">
        <v>0.09</v>
      </c>
      <c r="X146" s="82">
        <v>0.09</v>
      </c>
      <c r="Y146" s="82">
        <v>0.09</v>
      </c>
      <c r="Z146" s="82">
        <v>0.09</v>
      </c>
      <c r="AA146" s="82">
        <v>0.09</v>
      </c>
      <c r="AB146" s="82">
        <v>0.09</v>
      </c>
      <c r="AC146" s="82">
        <v>0.09</v>
      </c>
      <c r="AD146" s="85" t="str">
        <f>IF(A146&lt;&gt;"",IF(D146="DIRECCIÓN_DE_TRANSFERENCIAS","280 0031",VLOOKUP(C146,NIVELES!$A$14:$B$105,2,0)),"")</f>
        <v>280 9999</v>
      </c>
      <c r="AE146" s="86" t="s">
        <v>322</v>
      </c>
      <c r="AF146" s="86" t="s">
        <v>369</v>
      </c>
      <c r="AG146" s="79" t="str">
        <f>+IF(AF146&lt;&gt;"",VLOOKUP(AF146,NIVELES!$A$666:$B$673,2,0),"")</f>
        <v>ADMINISTRACIÓN_CENTRAL</v>
      </c>
      <c r="AH146" s="78" t="s">
        <v>320</v>
      </c>
      <c r="AI146" s="79" t="str">
        <f>IF(AH146&lt;&gt;"",VLOOKUP(CONCATENATE(AG146,AH146),NIVELES!$B$676:$C$745,2,0),"")</f>
        <v>Gestión Tecnológica</v>
      </c>
      <c r="AJ146" s="78" t="s">
        <v>517</v>
      </c>
      <c r="AK146" s="79" t="str">
        <f>+IF(AJ146&lt;&gt;"",VLOOKUP(AJ146,NIVELES!$A$816:$B$892,2,0),"")</f>
        <v>NO APLICA</v>
      </c>
      <c r="AL146" s="78" t="s">
        <v>554</v>
      </c>
      <c r="AM146" s="78">
        <v>530105</v>
      </c>
      <c r="AN146" s="79" t="str">
        <f>IF(AM146&lt;&gt;"",+VLOOKUP(AM146,NIVELES!$A$1652:$B$2466,2,0),"")</f>
        <v>Telecomunicaciones</v>
      </c>
      <c r="AO146" s="87">
        <v>74597.08</v>
      </c>
      <c r="AP146" s="88">
        <v>0</v>
      </c>
      <c r="AQ146" s="88">
        <v>1440.32</v>
      </c>
      <c r="AR146" s="88">
        <v>11266.92</v>
      </c>
      <c r="AS146" s="88">
        <v>6876.65</v>
      </c>
      <c r="AT146" s="88">
        <v>6876.65</v>
      </c>
      <c r="AU146" s="88">
        <v>6876.65</v>
      </c>
      <c r="AV146" s="88">
        <v>6876.65</v>
      </c>
      <c r="AW146" s="88">
        <v>6876.65</v>
      </c>
      <c r="AX146" s="88">
        <v>6876.65</v>
      </c>
      <c r="AY146" s="88">
        <v>6876.65</v>
      </c>
      <c r="AZ146" s="88">
        <v>6876.65</v>
      </c>
      <c r="BA146" s="88">
        <v>6876.64</v>
      </c>
      <c r="BB146" s="89">
        <f t="shared" si="13"/>
        <v>74597.08</v>
      </c>
      <c r="BC146" s="90" t="str">
        <f t="shared" si="12"/>
        <v>OK</v>
      </c>
      <c r="BD146" s="91" t="str">
        <f t="shared" si="14"/>
        <v xml:space="preserve">                  </v>
      </c>
      <c r="BE146" s="92">
        <f t="shared" si="15"/>
        <v>0.99999999999999978</v>
      </c>
    </row>
    <row r="147" spans="1:57" s="74" customFormat="1" ht="50.1" customHeight="1" x14ac:dyDescent="0.2">
      <c r="A147" s="78" t="s">
        <v>52</v>
      </c>
      <c r="B147" s="78" t="s">
        <v>53</v>
      </c>
      <c r="C147" s="78" t="s">
        <v>585</v>
      </c>
      <c r="D147" s="78" t="s">
        <v>628</v>
      </c>
      <c r="E147" s="79" t="str">
        <f>+IF(C147&lt;&gt;"",VLOOKUP(MID(C147,18,5),NIVELES!$A$133:$B$213,2,0),"")</f>
        <v>PICHINCHA</v>
      </c>
      <c r="F147" s="80" t="s">
        <v>70</v>
      </c>
      <c r="G147" s="81" t="str">
        <f>+IF(F147&lt;&gt;"",VLOOKUP(F147,NIVELES!$A$246:$C$464,3,0),"")</f>
        <v xml:space="preserve"> </v>
      </c>
      <c r="H147" s="82" t="s">
        <v>1023</v>
      </c>
      <c r="I147" s="78" t="s">
        <v>2029</v>
      </c>
      <c r="J147" s="78" t="s">
        <v>2030</v>
      </c>
      <c r="K147" s="78" t="s">
        <v>2031</v>
      </c>
      <c r="L147" s="78" t="s">
        <v>1791</v>
      </c>
      <c r="M147" s="78" t="s">
        <v>1791</v>
      </c>
      <c r="N147" s="78" t="s">
        <v>1791</v>
      </c>
      <c r="O147" s="78" t="s">
        <v>2036</v>
      </c>
      <c r="P147" s="82">
        <v>1</v>
      </c>
      <c r="Q147" s="78" t="s">
        <v>2033</v>
      </c>
      <c r="R147" s="82">
        <v>0.19</v>
      </c>
      <c r="S147" s="82">
        <v>0.2</v>
      </c>
      <c r="T147" s="82">
        <v>0.2</v>
      </c>
      <c r="U147" s="82">
        <v>0.2</v>
      </c>
      <c r="V147" s="82">
        <v>0.2</v>
      </c>
      <c r="W147" s="82">
        <v>0.01</v>
      </c>
      <c r="X147" s="82">
        <v>0</v>
      </c>
      <c r="Y147" s="82">
        <v>0</v>
      </c>
      <c r="Z147" s="82">
        <v>0</v>
      </c>
      <c r="AA147" s="82">
        <v>0</v>
      </c>
      <c r="AB147" s="82">
        <v>0</v>
      </c>
      <c r="AC147" s="82">
        <v>0</v>
      </c>
      <c r="AD147" s="85" t="str">
        <f>IF(A147&lt;&gt;"",IF(D147="DIRECCIÓN_DE_TRANSFERENCIAS","280 0031",VLOOKUP(C147,NIVELES!$A$14:$B$105,2,0)),"")</f>
        <v>280 9999</v>
      </c>
      <c r="AE147" s="86" t="s">
        <v>322</v>
      </c>
      <c r="AF147" s="86" t="s">
        <v>369</v>
      </c>
      <c r="AG147" s="79" t="str">
        <f>+IF(AF147&lt;&gt;"",VLOOKUP(AF147,NIVELES!$A$666:$B$673,2,0),"")</f>
        <v>ADMINISTRACIÓN_CENTRAL</v>
      </c>
      <c r="AH147" s="78" t="s">
        <v>320</v>
      </c>
      <c r="AI147" s="79" t="str">
        <f>IF(AH147&lt;&gt;"",VLOOKUP(CONCATENATE(AG147,AH147),NIVELES!$B$676:$C$745,2,0),"")</f>
        <v>Gestión Tecnológica</v>
      </c>
      <c r="AJ147" s="78" t="s">
        <v>517</v>
      </c>
      <c r="AK147" s="79" t="str">
        <f>+IF(AJ147&lt;&gt;"",VLOOKUP(AJ147,NIVELES!$A$816:$B$892,2,0),"")</f>
        <v>NO APLICA</v>
      </c>
      <c r="AL147" s="78" t="s">
        <v>554</v>
      </c>
      <c r="AM147" s="78">
        <v>530105</v>
      </c>
      <c r="AN147" s="79" t="str">
        <f>IF(AM147&lt;&gt;"",+VLOOKUP(AM147,NIVELES!$A$1652:$B$2466,2,0),"")</f>
        <v>Telecomunicaciones</v>
      </c>
      <c r="AO147" s="87">
        <v>235802.66999999998</v>
      </c>
      <c r="AP147" s="88">
        <v>46089.23</v>
      </c>
      <c r="AQ147" s="88">
        <v>46219.08</v>
      </c>
      <c r="AR147" s="88">
        <v>47000</v>
      </c>
      <c r="AS147" s="88">
        <v>47000</v>
      </c>
      <c r="AT147" s="88">
        <v>47000</v>
      </c>
      <c r="AU147" s="88">
        <v>2494.359999999986</v>
      </c>
      <c r="AV147" s="88">
        <v>0</v>
      </c>
      <c r="AW147" s="88">
        <v>0</v>
      </c>
      <c r="AX147" s="88">
        <v>0</v>
      </c>
      <c r="AY147" s="88">
        <v>0</v>
      </c>
      <c r="AZ147" s="88">
        <v>0</v>
      </c>
      <c r="BA147" s="88">
        <v>0</v>
      </c>
      <c r="BB147" s="89">
        <f t="shared" si="13"/>
        <v>235802.66999999998</v>
      </c>
      <c r="BC147" s="90" t="str">
        <f t="shared" si="12"/>
        <v>OK</v>
      </c>
      <c r="BD147" s="91" t="str">
        <f t="shared" si="14"/>
        <v xml:space="preserve">                  </v>
      </c>
      <c r="BE147" s="92">
        <f t="shared" si="15"/>
        <v>1</v>
      </c>
    </row>
    <row r="148" spans="1:57" s="74" customFormat="1" ht="50.1" customHeight="1" x14ac:dyDescent="0.2">
      <c r="A148" s="78" t="s">
        <v>52</v>
      </c>
      <c r="B148" s="78" t="s">
        <v>53</v>
      </c>
      <c r="C148" s="78" t="s">
        <v>585</v>
      </c>
      <c r="D148" s="78" t="s">
        <v>628</v>
      </c>
      <c r="E148" s="79" t="str">
        <f>+IF(C148&lt;&gt;"",VLOOKUP(MID(C148,18,5),NIVELES!$A$133:$B$213,2,0),"")</f>
        <v>PICHINCHA</v>
      </c>
      <c r="F148" s="80" t="s">
        <v>70</v>
      </c>
      <c r="G148" s="81" t="str">
        <f>+IF(F148&lt;&gt;"",VLOOKUP(F148,NIVELES!$A$246:$C$464,3,0),"")</f>
        <v xml:space="preserve"> </v>
      </c>
      <c r="H148" s="82" t="s">
        <v>1023</v>
      </c>
      <c r="I148" s="78" t="s">
        <v>2029</v>
      </c>
      <c r="J148" s="78" t="s">
        <v>2030</v>
      </c>
      <c r="K148" s="78" t="s">
        <v>2031</v>
      </c>
      <c r="L148" s="78" t="s">
        <v>1791</v>
      </c>
      <c r="M148" s="78" t="s">
        <v>1791</v>
      </c>
      <c r="N148" s="78" t="s">
        <v>1791</v>
      </c>
      <c r="O148" s="78" t="s">
        <v>2037</v>
      </c>
      <c r="P148" s="82">
        <v>1</v>
      </c>
      <c r="Q148" s="78" t="s">
        <v>2038</v>
      </c>
      <c r="R148" s="82">
        <v>0</v>
      </c>
      <c r="S148" s="82">
        <v>0</v>
      </c>
      <c r="T148" s="82">
        <v>1</v>
      </c>
      <c r="U148" s="82">
        <v>0</v>
      </c>
      <c r="V148" s="82">
        <v>0</v>
      </c>
      <c r="W148" s="82">
        <v>0</v>
      </c>
      <c r="X148" s="82">
        <v>0</v>
      </c>
      <c r="Y148" s="82">
        <v>0</v>
      </c>
      <c r="Z148" s="82">
        <v>0</v>
      </c>
      <c r="AA148" s="82">
        <v>0</v>
      </c>
      <c r="AB148" s="82">
        <v>0</v>
      </c>
      <c r="AC148" s="82">
        <v>0</v>
      </c>
      <c r="AD148" s="85" t="str">
        <f>IF(A148&lt;&gt;"",IF(D148="DIRECCIÓN_DE_TRANSFERENCIAS","280 0031",VLOOKUP(C148,NIVELES!$A$14:$B$105,2,0)),"")</f>
        <v>280 9999</v>
      </c>
      <c r="AE148" s="86" t="s">
        <v>322</v>
      </c>
      <c r="AF148" s="86" t="s">
        <v>369</v>
      </c>
      <c r="AG148" s="79" t="str">
        <f>+IF(AF148&lt;&gt;"",VLOOKUP(AF148,NIVELES!$A$666:$B$673,2,0),"")</f>
        <v>ADMINISTRACIÓN_CENTRAL</v>
      </c>
      <c r="AH148" s="78" t="s">
        <v>320</v>
      </c>
      <c r="AI148" s="79" t="str">
        <f>IF(AH148&lt;&gt;"",VLOOKUP(CONCATENATE(AG148,AH148),NIVELES!$B$676:$C$745,2,0),"")</f>
        <v>Gestión Tecnológica</v>
      </c>
      <c r="AJ148" s="78" t="s">
        <v>517</v>
      </c>
      <c r="AK148" s="79" t="str">
        <f>+IF(AJ148&lt;&gt;"",VLOOKUP(AJ148,NIVELES!$A$816:$B$892,2,0),"")</f>
        <v>NO APLICA</v>
      </c>
      <c r="AL148" s="78" t="s">
        <v>554</v>
      </c>
      <c r="AM148" s="78">
        <v>530701</v>
      </c>
      <c r="AN148" s="79" t="str">
        <f>IF(AM148&lt;&gt;"",+VLOOKUP(AM148,NIVELES!$A$1652:$B$2466,2,0),"")</f>
        <v>Desarrollo, Actualización, Asistencia Técnica y Soporte de Sistemas Informáticos</v>
      </c>
      <c r="AO148" s="87">
        <v>7000</v>
      </c>
      <c r="AP148" s="88">
        <v>0</v>
      </c>
      <c r="AQ148" s="88">
        <v>0</v>
      </c>
      <c r="AR148" s="88">
        <v>7000</v>
      </c>
      <c r="AS148" s="88">
        <v>0</v>
      </c>
      <c r="AT148" s="88">
        <v>0</v>
      </c>
      <c r="AU148" s="88">
        <v>0</v>
      </c>
      <c r="AV148" s="88">
        <v>0</v>
      </c>
      <c r="AW148" s="88">
        <v>0</v>
      </c>
      <c r="AX148" s="88">
        <v>0</v>
      </c>
      <c r="AY148" s="88">
        <v>0</v>
      </c>
      <c r="AZ148" s="88">
        <v>0</v>
      </c>
      <c r="BA148" s="88">
        <v>0</v>
      </c>
      <c r="BB148" s="89">
        <f t="shared" si="13"/>
        <v>7000</v>
      </c>
      <c r="BC148" s="90" t="str">
        <f t="shared" si="12"/>
        <v>OK</v>
      </c>
      <c r="BD148" s="91" t="str">
        <f t="shared" si="14"/>
        <v xml:space="preserve">                  </v>
      </c>
      <c r="BE148" s="92">
        <f t="shared" si="15"/>
        <v>1</v>
      </c>
    </row>
    <row r="149" spans="1:57" s="74" customFormat="1" ht="50.1" customHeight="1" x14ac:dyDescent="0.2">
      <c r="A149" s="78" t="s">
        <v>52</v>
      </c>
      <c r="B149" s="78" t="s">
        <v>53</v>
      </c>
      <c r="C149" s="78" t="s">
        <v>585</v>
      </c>
      <c r="D149" s="78" t="s">
        <v>628</v>
      </c>
      <c r="E149" s="79" t="str">
        <f>+IF(C149&lt;&gt;"",VLOOKUP(MID(C149,18,5),NIVELES!$A$133:$B$213,2,0),"")</f>
        <v>PICHINCHA</v>
      </c>
      <c r="F149" s="80" t="s">
        <v>70</v>
      </c>
      <c r="G149" s="81" t="str">
        <f>+IF(F149&lt;&gt;"",VLOOKUP(F149,NIVELES!$A$246:$C$464,3,0),"")</f>
        <v xml:space="preserve"> </v>
      </c>
      <c r="H149" s="82" t="s">
        <v>1023</v>
      </c>
      <c r="I149" s="78" t="s">
        <v>2029</v>
      </c>
      <c r="J149" s="78" t="s">
        <v>2030</v>
      </c>
      <c r="K149" s="78" t="s">
        <v>2031</v>
      </c>
      <c r="L149" s="78" t="s">
        <v>1791</v>
      </c>
      <c r="M149" s="78" t="s">
        <v>1791</v>
      </c>
      <c r="N149" s="78" t="s">
        <v>1791</v>
      </c>
      <c r="O149" s="78" t="s">
        <v>2039</v>
      </c>
      <c r="P149" s="82">
        <v>0</v>
      </c>
      <c r="Q149" s="78" t="s">
        <v>2040</v>
      </c>
      <c r="R149" s="82">
        <v>0</v>
      </c>
      <c r="S149" s="82">
        <v>0</v>
      </c>
      <c r="T149" s="82">
        <v>0</v>
      </c>
      <c r="U149" s="82">
        <v>0</v>
      </c>
      <c r="V149" s="82">
        <v>0</v>
      </c>
      <c r="W149" s="82">
        <v>0</v>
      </c>
      <c r="X149" s="82">
        <v>0</v>
      </c>
      <c r="Y149" s="82">
        <v>0</v>
      </c>
      <c r="Z149" s="82">
        <v>0</v>
      </c>
      <c r="AA149" s="82">
        <v>0</v>
      </c>
      <c r="AB149" s="82">
        <v>0</v>
      </c>
      <c r="AC149" s="82">
        <v>0</v>
      </c>
      <c r="AD149" s="85" t="str">
        <f>IF(A149&lt;&gt;"",IF(D149="DIRECCIÓN_DE_TRANSFERENCIAS","280 0031",VLOOKUP(C149,NIVELES!$A$14:$B$105,2,0)),"")</f>
        <v>280 9999</v>
      </c>
      <c r="AE149" s="86" t="s">
        <v>322</v>
      </c>
      <c r="AF149" s="86" t="s">
        <v>369</v>
      </c>
      <c r="AG149" s="79" t="str">
        <f>+IF(AF149&lt;&gt;"",VLOOKUP(AF149,NIVELES!$A$666:$B$673,2,0),"")</f>
        <v>ADMINISTRACIÓN_CENTRAL</v>
      </c>
      <c r="AH149" s="78" t="s">
        <v>320</v>
      </c>
      <c r="AI149" s="79" t="str">
        <f>IF(AH149&lt;&gt;"",VLOOKUP(CONCATENATE(AG149,AH149),NIVELES!$B$676:$C$745,2,0),"")</f>
        <v>Gestión Tecnológica</v>
      </c>
      <c r="AJ149" s="78" t="s">
        <v>517</v>
      </c>
      <c r="AK149" s="79" t="str">
        <f>+IF(AJ149&lt;&gt;"",VLOOKUP(AJ149,NIVELES!$A$816:$B$892,2,0),"")</f>
        <v>NO APLICA</v>
      </c>
      <c r="AL149" s="78" t="s">
        <v>554</v>
      </c>
      <c r="AM149" s="78">
        <v>530702</v>
      </c>
      <c r="AN149" s="79" t="str">
        <f>IF(AM149&lt;&gt;"",+VLOOKUP(AM149,NIVELES!$A$1652:$B$2466,2,0),"")</f>
        <v>Arrendamiento y Licencias de Uso de Paquetes Informáticos</v>
      </c>
      <c r="AO149" s="87">
        <v>0</v>
      </c>
      <c r="AP149" s="88">
        <v>0</v>
      </c>
      <c r="AQ149" s="88">
        <v>0</v>
      </c>
      <c r="AR149" s="88">
        <v>0</v>
      </c>
      <c r="AS149" s="88">
        <v>0</v>
      </c>
      <c r="AT149" s="88">
        <v>0</v>
      </c>
      <c r="AU149" s="88">
        <v>0</v>
      </c>
      <c r="AV149" s="88">
        <v>0</v>
      </c>
      <c r="AW149" s="88">
        <v>0</v>
      </c>
      <c r="AX149" s="88">
        <v>0</v>
      </c>
      <c r="AY149" s="88">
        <v>0</v>
      </c>
      <c r="AZ149" s="88">
        <v>0</v>
      </c>
      <c r="BA149" s="88">
        <v>0</v>
      </c>
      <c r="BB149" s="89">
        <f t="shared" si="13"/>
        <v>0</v>
      </c>
      <c r="BC149" s="90" t="str">
        <f t="shared" si="12"/>
        <v>OK</v>
      </c>
      <c r="BD149" s="91" t="str">
        <f t="shared" si="14"/>
        <v xml:space="preserve">                  </v>
      </c>
      <c r="BE149" s="92">
        <f t="shared" si="15"/>
        <v>0</v>
      </c>
    </row>
    <row r="150" spans="1:57" s="74" customFormat="1" ht="50.1" customHeight="1" x14ac:dyDescent="0.2">
      <c r="A150" s="78" t="s">
        <v>52</v>
      </c>
      <c r="B150" s="78" t="s">
        <v>53</v>
      </c>
      <c r="C150" s="78" t="s">
        <v>585</v>
      </c>
      <c r="D150" s="78" t="s">
        <v>628</v>
      </c>
      <c r="E150" s="79" t="str">
        <f>+IF(C150&lt;&gt;"",VLOOKUP(MID(C150,18,5),NIVELES!$A$133:$B$213,2,0),"")</f>
        <v>PICHINCHA</v>
      </c>
      <c r="F150" s="80" t="s">
        <v>70</v>
      </c>
      <c r="G150" s="81" t="str">
        <f>+IF(F150&lt;&gt;"",VLOOKUP(F150,NIVELES!$A$246:$C$464,3,0),"")</f>
        <v xml:space="preserve"> </v>
      </c>
      <c r="H150" s="82" t="s">
        <v>1023</v>
      </c>
      <c r="I150" s="78" t="s">
        <v>2029</v>
      </c>
      <c r="J150" s="78" t="s">
        <v>2030</v>
      </c>
      <c r="K150" s="78" t="s">
        <v>2031</v>
      </c>
      <c r="L150" s="78" t="s">
        <v>1791</v>
      </c>
      <c r="M150" s="78" t="s">
        <v>1791</v>
      </c>
      <c r="N150" s="78" t="s">
        <v>1791</v>
      </c>
      <c r="O150" s="78" t="s">
        <v>2041</v>
      </c>
      <c r="P150" s="82">
        <v>0</v>
      </c>
      <c r="Q150" s="78" t="s">
        <v>2042</v>
      </c>
      <c r="R150" s="82">
        <v>0</v>
      </c>
      <c r="S150" s="82">
        <v>0</v>
      </c>
      <c r="T150" s="82">
        <v>0</v>
      </c>
      <c r="U150" s="82">
        <v>0</v>
      </c>
      <c r="V150" s="82">
        <v>0</v>
      </c>
      <c r="W150" s="82">
        <v>0</v>
      </c>
      <c r="X150" s="82">
        <v>0</v>
      </c>
      <c r="Y150" s="82">
        <v>0</v>
      </c>
      <c r="Z150" s="82">
        <v>0</v>
      </c>
      <c r="AA150" s="82">
        <v>0</v>
      </c>
      <c r="AB150" s="82">
        <v>0</v>
      </c>
      <c r="AC150" s="82">
        <v>0</v>
      </c>
      <c r="AD150" s="85" t="str">
        <f>IF(A150&lt;&gt;"",IF(D150="DIRECCIÓN_DE_TRANSFERENCIAS","280 0031",VLOOKUP(C150,NIVELES!$A$14:$B$105,2,0)),"")</f>
        <v>280 9999</v>
      </c>
      <c r="AE150" s="86" t="s">
        <v>322</v>
      </c>
      <c r="AF150" s="86" t="s">
        <v>369</v>
      </c>
      <c r="AG150" s="79" t="str">
        <f>+IF(AF150&lt;&gt;"",VLOOKUP(AF150,NIVELES!$A$666:$B$673,2,0),"")</f>
        <v>ADMINISTRACIÓN_CENTRAL</v>
      </c>
      <c r="AH150" s="78" t="s">
        <v>320</v>
      </c>
      <c r="AI150" s="79" t="str">
        <f>IF(AH150&lt;&gt;"",VLOOKUP(CONCATENATE(AG150,AH150),NIVELES!$B$676:$C$745,2,0),"")</f>
        <v>Gestión Tecnológica</v>
      </c>
      <c r="AJ150" s="78" t="s">
        <v>517</v>
      </c>
      <c r="AK150" s="79" t="str">
        <f>+IF(AJ150&lt;&gt;"",VLOOKUP(AJ150,NIVELES!$A$816:$B$892,2,0),"")</f>
        <v>NO APLICA</v>
      </c>
      <c r="AL150" s="78" t="s">
        <v>554</v>
      </c>
      <c r="AM150" s="78">
        <v>530702</v>
      </c>
      <c r="AN150" s="79" t="str">
        <f>IF(AM150&lt;&gt;"",+VLOOKUP(AM150,NIVELES!$A$1652:$B$2466,2,0),"")</f>
        <v>Arrendamiento y Licencias de Uso de Paquetes Informáticos</v>
      </c>
      <c r="AO150" s="87">
        <v>0</v>
      </c>
      <c r="AP150" s="88">
        <v>0</v>
      </c>
      <c r="AQ150" s="88">
        <v>0</v>
      </c>
      <c r="AR150" s="88">
        <v>0</v>
      </c>
      <c r="AS150" s="88">
        <v>0</v>
      </c>
      <c r="AT150" s="88">
        <v>0</v>
      </c>
      <c r="AU150" s="88">
        <v>0</v>
      </c>
      <c r="AV150" s="88">
        <v>0</v>
      </c>
      <c r="AW150" s="88">
        <v>0</v>
      </c>
      <c r="AX150" s="88">
        <v>0</v>
      </c>
      <c r="AY150" s="88">
        <v>0</v>
      </c>
      <c r="AZ150" s="88">
        <v>0</v>
      </c>
      <c r="BA150" s="88">
        <v>0</v>
      </c>
      <c r="BB150" s="89">
        <f t="shared" si="13"/>
        <v>0</v>
      </c>
      <c r="BC150" s="90" t="str">
        <f t="shared" si="12"/>
        <v>OK</v>
      </c>
      <c r="BD150" s="91" t="str">
        <f t="shared" si="14"/>
        <v xml:space="preserve">                  </v>
      </c>
      <c r="BE150" s="92">
        <f t="shared" si="15"/>
        <v>0</v>
      </c>
    </row>
    <row r="151" spans="1:57" s="74" customFormat="1" ht="50.1" customHeight="1" x14ac:dyDescent="0.2">
      <c r="A151" s="78" t="s">
        <v>52</v>
      </c>
      <c r="B151" s="78" t="s">
        <v>53</v>
      </c>
      <c r="C151" s="78" t="s">
        <v>585</v>
      </c>
      <c r="D151" s="78" t="s">
        <v>628</v>
      </c>
      <c r="E151" s="79" t="str">
        <f>+IF(C151&lt;&gt;"",VLOOKUP(MID(C151,18,5),NIVELES!$A$133:$B$213,2,0),"")</f>
        <v>PICHINCHA</v>
      </c>
      <c r="F151" s="80" t="s">
        <v>70</v>
      </c>
      <c r="G151" s="81" t="str">
        <f>+IF(F151&lt;&gt;"",VLOOKUP(F151,NIVELES!$A$246:$C$464,3,0),"")</f>
        <v xml:space="preserve"> </v>
      </c>
      <c r="H151" s="82" t="s">
        <v>1023</v>
      </c>
      <c r="I151" s="78" t="s">
        <v>2029</v>
      </c>
      <c r="J151" s="78" t="s">
        <v>2030</v>
      </c>
      <c r="K151" s="78" t="s">
        <v>2031</v>
      </c>
      <c r="L151" s="78" t="s">
        <v>1791</v>
      </c>
      <c r="M151" s="78" t="s">
        <v>1791</v>
      </c>
      <c r="N151" s="78" t="s">
        <v>1791</v>
      </c>
      <c r="O151" s="78" t="s">
        <v>2043</v>
      </c>
      <c r="P151" s="82">
        <v>1</v>
      </c>
      <c r="Q151" s="78" t="s">
        <v>2044</v>
      </c>
      <c r="R151" s="82">
        <v>0</v>
      </c>
      <c r="S151" s="82">
        <v>0</v>
      </c>
      <c r="T151" s="82">
        <v>0</v>
      </c>
      <c r="U151" s="82">
        <v>1</v>
      </c>
      <c r="V151" s="82">
        <v>0</v>
      </c>
      <c r="W151" s="82">
        <v>0</v>
      </c>
      <c r="X151" s="82">
        <v>0</v>
      </c>
      <c r="Y151" s="82">
        <v>0</v>
      </c>
      <c r="Z151" s="82">
        <v>0</v>
      </c>
      <c r="AA151" s="82">
        <v>0</v>
      </c>
      <c r="AB151" s="82">
        <v>0</v>
      </c>
      <c r="AC151" s="82">
        <v>0</v>
      </c>
      <c r="AD151" s="85" t="str">
        <f>IF(A151&lt;&gt;"",IF(D151="DIRECCIÓN_DE_TRANSFERENCIAS","280 0031",VLOOKUP(C151,NIVELES!$A$14:$B$105,2,0)),"")</f>
        <v>280 9999</v>
      </c>
      <c r="AE151" s="86" t="s">
        <v>322</v>
      </c>
      <c r="AF151" s="86" t="s">
        <v>369</v>
      </c>
      <c r="AG151" s="79" t="str">
        <f>+IF(AF151&lt;&gt;"",VLOOKUP(AF151,NIVELES!$A$666:$B$673,2,0),"")</f>
        <v>ADMINISTRACIÓN_CENTRAL</v>
      </c>
      <c r="AH151" s="78" t="s">
        <v>320</v>
      </c>
      <c r="AI151" s="79" t="str">
        <f>IF(AH151&lt;&gt;"",VLOOKUP(CONCATENATE(AG151,AH151),NIVELES!$B$676:$C$745,2,0),"")</f>
        <v>Gestión Tecnológica</v>
      </c>
      <c r="AJ151" s="78" t="s">
        <v>517</v>
      </c>
      <c r="AK151" s="79" t="str">
        <f>+IF(AJ151&lt;&gt;"",VLOOKUP(AJ151,NIVELES!$A$816:$B$892,2,0),"")</f>
        <v>NO APLICA</v>
      </c>
      <c r="AL151" s="78" t="s">
        <v>843</v>
      </c>
      <c r="AM151" s="78">
        <v>990102</v>
      </c>
      <c r="AN151" s="79" t="str">
        <f>IF(AM151&lt;&gt;"",+VLOOKUP(AM151,NIVELES!$A$1652:$B$2466,2,0),"")</f>
        <v>Obligaciones de Ejercicios Anteriores por Gastos en Bienes y Servicios</v>
      </c>
      <c r="AO151" s="87">
        <v>4318.6099999999997</v>
      </c>
      <c r="AP151" s="88">
        <v>0</v>
      </c>
      <c r="AQ151" s="88">
        <v>0</v>
      </c>
      <c r="AR151" s="88">
        <v>0</v>
      </c>
      <c r="AS151" s="88">
        <v>4318.6099999999997</v>
      </c>
      <c r="AT151" s="88">
        <v>0</v>
      </c>
      <c r="AU151" s="88">
        <v>0</v>
      </c>
      <c r="AV151" s="88">
        <v>0</v>
      </c>
      <c r="AW151" s="88">
        <v>0</v>
      </c>
      <c r="AX151" s="88">
        <v>0</v>
      </c>
      <c r="AY151" s="88">
        <v>0</v>
      </c>
      <c r="AZ151" s="88">
        <v>0</v>
      </c>
      <c r="BA151" s="88">
        <v>0</v>
      </c>
      <c r="BB151" s="89">
        <f t="shared" si="13"/>
        <v>4318.6099999999997</v>
      </c>
      <c r="BC151" s="90" t="str">
        <f t="shared" si="12"/>
        <v>OK</v>
      </c>
      <c r="BD151" s="91" t="str">
        <f t="shared" si="14"/>
        <v xml:space="preserve">                  </v>
      </c>
      <c r="BE151" s="92">
        <f t="shared" si="15"/>
        <v>1</v>
      </c>
    </row>
    <row r="152" spans="1:57" s="74" customFormat="1" ht="50.1" customHeight="1" x14ac:dyDescent="0.2">
      <c r="A152" s="78" t="s">
        <v>52</v>
      </c>
      <c r="B152" s="78" t="s">
        <v>53</v>
      </c>
      <c r="C152" s="78" t="s">
        <v>585</v>
      </c>
      <c r="D152" s="78" t="s">
        <v>628</v>
      </c>
      <c r="E152" s="79" t="str">
        <f>+IF(C152&lt;&gt;"",VLOOKUP(MID(C152,18,5),NIVELES!$A$133:$B$213,2,0),"")</f>
        <v>PICHINCHA</v>
      </c>
      <c r="F152" s="80" t="s">
        <v>70</v>
      </c>
      <c r="G152" s="81" t="str">
        <f>+IF(F152&lt;&gt;"",VLOOKUP(F152,NIVELES!$A$246:$C$464,3,0),"")</f>
        <v xml:space="preserve"> </v>
      </c>
      <c r="H152" s="82" t="s">
        <v>1023</v>
      </c>
      <c r="I152" s="78" t="s">
        <v>2029</v>
      </c>
      <c r="J152" s="78" t="s">
        <v>2030</v>
      </c>
      <c r="K152" s="78" t="s">
        <v>2031</v>
      </c>
      <c r="L152" s="78" t="s">
        <v>1791</v>
      </c>
      <c r="M152" s="78" t="s">
        <v>1791</v>
      </c>
      <c r="N152" s="78" t="s">
        <v>1791</v>
      </c>
      <c r="O152" s="78" t="s">
        <v>2045</v>
      </c>
      <c r="P152" s="82">
        <v>0</v>
      </c>
      <c r="Q152" s="78" t="s">
        <v>2044</v>
      </c>
      <c r="R152" s="82">
        <v>0</v>
      </c>
      <c r="S152" s="82">
        <v>0</v>
      </c>
      <c r="T152" s="82">
        <v>0</v>
      </c>
      <c r="U152" s="82">
        <v>0</v>
      </c>
      <c r="V152" s="82">
        <v>0</v>
      </c>
      <c r="W152" s="82">
        <v>0</v>
      </c>
      <c r="X152" s="82">
        <v>0</v>
      </c>
      <c r="Y152" s="82">
        <v>0</v>
      </c>
      <c r="Z152" s="82">
        <v>0</v>
      </c>
      <c r="AA152" s="82">
        <v>0</v>
      </c>
      <c r="AB152" s="82">
        <v>0</v>
      </c>
      <c r="AC152" s="82">
        <v>0</v>
      </c>
      <c r="AD152" s="85" t="str">
        <f>IF(A152&lt;&gt;"",IF(D152="DIRECCIÓN_DE_TRANSFERENCIAS","280 0031",VLOOKUP(C152,NIVELES!$A$14:$B$105,2,0)),"")</f>
        <v>280 9999</v>
      </c>
      <c r="AE152" s="86" t="s">
        <v>322</v>
      </c>
      <c r="AF152" s="86" t="s">
        <v>369</v>
      </c>
      <c r="AG152" s="79" t="str">
        <f>+IF(AF152&lt;&gt;"",VLOOKUP(AF152,NIVELES!$A$666:$B$673,2,0),"")</f>
        <v>ADMINISTRACIÓN_CENTRAL</v>
      </c>
      <c r="AH152" s="78" t="s">
        <v>320</v>
      </c>
      <c r="AI152" s="79" t="str">
        <f>IF(AH152&lt;&gt;"",VLOOKUP(CONCATENATE(AG152,AH152),NIVELES!$B$676:$C$745,2,0),"")</f>
        <v>Gestión Tecnológica</v>
      </c>
      <c r="AJ152" s="78" t="s">
        <v>517</v>
      </c>
      <c r="AK152" s="79" t="str">
        <f>+IF(AJ152&lt;&gt;"",VLOOKUP(AJ152,NIVELES!$A$816:$B$892,2,0),"")</f>
        <v>NO APLICA</v>
      </c>
      <c r="AL152" s="78" t="s">
        <v>843</v>
      </c>
      <c r="AM152" s="78">
        <v>990102</v>
      </c>
      <c r="AN152" s="79" t="str">
        <f>IF(AM152&lt;&gt;"",+VLOOKUP(AM152,NIVELES!$A$1652:$B$2466,2,0),"")</f>
        <v>Obligaciones de Ejercicios Anteriores por Gastos en Bienes y Servicios</v>
      </c>
      <c r="AO152" s="87">
        <v>0</v>
      </c>
      <c r="AP152" s="88">
        <v>0</v>
      </c>
      <c r="AQ152" s="88">
        <v>0</v>
      </c>
      <c r="AR152" s="88">
        <v>0</v>
      </c>
      <c r="AS152" s="88">
        <v>0</v>
      </c>
      <c r="AT152" s="88">
        <v>0</v>
      </c>
      <c r="AU152" s="88">
        <v>0</v>
      </c>
      <c r="AV152" s="88">
        <v>0</v>
      </c>
      <c r="AW152" s="88">
        <v>0</v>
      </c>
      <c r="AX152" s="88">
        <v>0</v>
      </c>
      <c r="AY152" s="88">
        <v>0</v>
      </c>
      <c r="AZ152" s="88">
        <v>0</v>
      </c>
      <c r="BA152" s="88">
        <v>0</v>
      </c>
      <c r="BB152" s="89">
        <f t="shared" si="13"/>
        <v>0</v>
      </c>
      <c r="BC152" s="90" t="str">
        <f t="shared" si="12"/>
        <v>OK</v>
      </c>
      <c r="BD152" s="91" t="str">
        <f t="shared" si="14"/>
        <v xml:space="preserve">                  </v>
      </c>
      <c r="BE152" s="92">
        <f t="shared" si="15"/>
        <v>0</v>
      </c>
    </row>
    <row r="153" spans="1:57" s="74" customFormat="1" ht="50.1" customHeight="1" x14ac:dyDescent="0.2">
      <c r="A153" s="78" t="s">
        <v>52</v>
      </c>
      <c r="B153" s="78" t="s">
        <v>53</v>
      </c>
      <c r="C153" s="78" t="s">
        <v>585</v>
      </c>
      <c r="D153" s="78" t="s">
        <v>628</v>
      </c>
      <c r="E153" s="79" t="str">
        <f>+IF(C153&lt;&gt;"",VLOOKUP(MID(C153,18,5),NIVELES!$A$133:$B$213,2,0),"")</f>
        <v>PICHINCHA</v>
      </c>
      <c r="F153" s="80" t="s">
        <v>70</v>
      </c>
      <c r="G153" s="81" t="str">
        <f>+IF(F153&lt;&gt;"",VLOOKUP(F153,NIVELES!$A$246:$C$464,3,0),"")</f>
        <v xml:space="preserve"> </v>
      </c>
      <c r="H153" s="82" t="s">
        <v>1023</v>
      </c>
      <c r="I153" s="78" t="s">
        <v>2029</v>
      </c>
      <c r="J153" s="78" t="s">
        <v>2030</v>
      </c>
      <c r="K153" s="78" t="s">
        <v>2031</v>
      </c>
      <c r="L153" s="78" t="s">
        <v>1791</v>
      </c>
      <c r="M153" s="78" t="s">
        <v>1791</v>
      </c>
      <c r="N153" s="78" t="s">
        <v>1791</v>
      </c>
      <c r="O153" s="78" t="s">
        <v>2046</v>
      </c>
      <c r="P153" s="82">
        <v>0</v>
      </c>
      <c r="Q153" s="78" t="s">
        <v>2047</v>
      </c>
      <c r="R153" s="82">
        <v>0</v>
      </c>
      <c r="S153" s="82">
        <v>0</v>
      </c>
      <c r="T153" s="82">
        <v>0</v>
      </c>
      <c r="U153" s="82">
        <v>0</v>
      </c>
      <c r="V153" s="82">
        <v>0</v>
      </c>
      <c r="W153" s="82">
        <v>0</v>
      </c>
      <c r="X153" s="82">
        <v>0</v>
      </c>
      <c r="Y153" s="82">
        <v>0</v>
      </c>
      <c r="Z153" s="82">
        <v>0</v>
      </c>
      <c r="AA153" s="82">
        <v>0</v>
      </c>
      <c r="AB153" s="82">
        <v>0</v>
      </c>
      <c r="AC153" s="82">
        <v>0</v>
      </c>
      <c r="AD153" s="85" t="str">
        <f>IF(A153&lt;&gt;"",IF(D153="DIRECCIÓN_DE_TRANSFERENCIAS","280 0031",VLOOKUP(C153,NIVELES!$A$14:$B$105,2,0)),"")</f>
        <v>280 9999</v>
      </c>
      <c r="AE153" s="86" t="s">
        <v>322</v>
      </c>
      <c r="AF153" s="86" t="s">
        <v>369</v>
      </c>
      <c r="AG153" s="79" t="str">
        <f>+IF(AF153&lt;&gt;"",VLOOKUP(AF153,NIVELES!$A$666:$B$673,2,0),"")</f>
        <v>ADMINISTRACIÓN_CENTRAL</v>
      </c>
      <c r="AH153" s="78" t="s">
        <v>320</v>
      </c>
      <c r="AI153" s="79" t="str">
        <f>IF(AH153&lt;&gt;"",VLOOKUP(CONCATENATE(AG153,AH153),NIVELES!$B$676:$C$745,2,0),"")</f>
        <v>Gestión Tecnológica</v>
      </c>
      <c r="AJ153" s="78" t="s">
        <v>517</v>
      </c>
      <c r="AK153" s="79" t="str">
        <f>+IF(AJ153&lt;&gt;"",VLOOKUP(AJ153,NIVELES!$A$816:$B$892,2,0),"")</f>
        <v>NO APLICA</v>
      </c>
      <c r="AL153" s="78" t="s">
        <v>554</v>
      </c>
      <c r="AM153" s="78">
        <v>530243</v>
      </c>
      <c r="AN153" s="79" t="str">
        <f>IF(AM153&lt;&gt;"",+VLOOKUP(AM153,NIVELES!$A$1652:$B$2466,2,0),"")</f>
        <v>Garantía Extendida de Bienes</v>
      </c>
      <c r="AO153" s="87">
        <v>0</v>
      </c>
      <c r="AP153" s="88">
        <v>0</v>
      </c>
      <c r="AQ153" s="88">
        <v>0</v>
      </c>
      <c r="AR153" s="88">
        <v>0</v>
      </c>
      <c r="AS153" s="88">
        <v>0</v>
      </c>
      <c r="AT153" s="88">
        <v>0</v>
      </c>
      <c r="AU153" s="88">
        <v>0</v>
      </c>
      <c r="AV153" s="88">
        <v>0</v>
      </c>
      <c r="AW153" s="88">
        <v>0</v>
      </c>
      <c r="AX153" s="88">
        <v>0</v>
      </c>
      <c r="AY153" s="88">
        <v>0</v>
      </c>
      <c r="AZ153" s="88">
        <v>0</v>
      </c>
      <c r="BA153" s="88">
        <v>0</v>
      </c>
      <c r="BB153" s="89">
        <f t="shared" si="13"/>
        <v>0</v>
      </c>
      <c r="BC153" s="90" t="str">
        <f t="shared" si="12"/>
        <v>OK</v>
      </c>
      <c r="BD153" s="91" t="str">
        <f t="shared" si="14"/>
        <v xml:space="preserve">                  </v>
      </c>
      <c r="BE153" s="92">
        <f t="shared" si="15"/>
        <v>0</v>
      </c>
    </row>
    <row r="154" spans="1:57" s="74" customFormat="1" ht="50.1" customHeight="1" x14ac:dyDescent="0.2">
      <c r="A154" s="78" t="s">
        <v>52</v>
      </c>
      <c r="B154" s="78" t="s">
        <v>53</v>
      </c>
      <c r="C154" s="78" t="s">
        <v>585</v>
      </c>
      <c r="D154" s="78" t="s">
        <v>628</v>
      </c>
      <c r="E154" s="79" t="str">
        <f>+IF(C154&lt;&gt;"",VLOOKUP(MID(C154,18,5),NIVELES!$A$133:$B$213,2,0),"")</f>
        <v>PICHINCHA</v>
      </c>
      <c r="F154" s="80" t="s">
        <v>70</v>
      </c>
      <c r="G154" s="81" t="str">
        <f>+IF(F154&lt;&gt;"",VLOOKUP(F154,NIVELES!$A$246:$C$464,3,0),"")</f>
        <v xml:space="preserve"> </v>
      </c>
      <c r="H154" s="82" t="s">
        <v>1023</v>
      </c>
      <c r="I154" s="78" t="s">
        <v>2029</v>
      </c>
      <c r="J154" s="78" t="s">
        <v>2030</v>
      </c>
      <c r="K154" s="78" t="s">
        <v>2031</v>
      </c>
      <c r="L154" s="78" t="s">
        <v>1791</v>
      </c>
      <c r="M154" s="78" t="s">
        <v>1791</v>
      </c>
      <c r="N154" s="78" t="s">
        <v>1791</v>
      </c>
      <c r="O154" s="78" t="s">
        <v>2048</v>
      </c>
      <c r="P154" s="82">
        <v>9</v>
      </c>
      <c r="Q154" s="78" t="s">
        <v>2049</v>
      </c>
      <c r="R154" s="82">
        <v>0</v>
      </c>
      <c r="S154" s="82">
        <v>0</v>
      </c>
      <c r="T154" s="82">
        <v>0</v>
      </c>
      <c r="U154" s="82">
        <v>1</v>
      </c>
      <c r="V154" s="82">
        <v>1</v>
      </c>
      <c r="W154" s="82">
        <v>1</v>
      </c>
      <c r="X154" s="82">
        <v>1</v>
      </c>
      <c r="Y154" s="82">
        <v>1</v>
      </c>
      <c r="Z154" s="82">
        <v>1</v>
      </c>
      <c r="AA154" s="82">
        <v>1</v>
      </c>
      <c r="AB154" s="82">
        <v>1</v>
      </c>
      <c r="AC154" s="82">
        <v>1</v>
      </c>
      <c r="AD154" s="85" t="str">
        <f>IF(A154&lt;&gt;"",IF(D154="DIRECCIÓN_DE_TRANSFERENCIAS","280 0031",VLOOKUP(C154,NIVELES!$A$14:$B$105,2,0)),"")</f>
        <v>280 9999</v>
      </c>
      <c r="AE154" s="86" t="s">
        <v>322</v>
      </c>
      <c r="AF154" s="86" t="s">
        <v>369</v>
      </c>
      <c r="AG154" s="79" t="str">
        <f>+IF(AF154&lt;&gt;"",VLOOKUP(AF154,NIVELES!$A$666:$B$673,2,0),"")</f>
        <v>ADMINISTRACIÓN_CENTRAL</v>
      </c>
      <c r="AH154" s="78" t="s">
        <v>320</v>
      </c>
      <c r="AI154" s="79" t="str">
        <f>IF(AH154&lt;&gt;"",VLOOKUP(CONCATENATE(AG154,AH154),NIVELES!$B$676:$C$745,2,0),"")</f>
        <v>Gestión Tecnológica</v>
      </c>
      <c r="AJ154" s="78" t="s">
        <v>517</v>
      </c>
      <c r="AK154" s="79" t="str">
        <f>+IF(AJ154&lt;&gt;"",VLOOKUP(AJ154,NIVELES!$A$816:$B$892,2,0),"")</f>
        <v>NO APLICA</v>
      </c>
      <c r="AL154" s="78" t="s">
        <v>554</v>
      </c>
      <c r="AM154" s="78">
        <v>530702</v>
      </c>
      <c r="AN154" s="79" t="str">
        <f>IF(AM154&lt;&gt;"",+VLOOKUP(AM154,NIVELES!$A$1652:$B$2466,2,0),"")</f>
        <v>Arrendamiento y Licencias de Uso de Paquetes Informáticos</v>
      </c>
      <c r="AO154" s="87">
        <v>120960</v>
      </c>
      <c r="AP154" s="88">
        <v>0</v>
      </c>
      <c r="AQ154" s="88">
        <v>0</v>
      </c>
      <c r="AR154" s="88">
        <v>0</v>
      </c>
      <c r="AS154" s="88">
        <v>13440</v>
      </c>
      <c r="AT154" s="88">
        <v>13440</v>
      </c>
      <c r="AU154" s="88">
        <v>13440</v>
      </c>
      <c r="AV154" s="88">
        <v>13440</v>
      </c>
      <c r="AW154" s="88">
        <v>13440</v>
      </c>
      <c r="AX154" s="88">
        <v>13440</v>
      </c>
      <c r="AY154" s="88">
        <v>13440</v>
      </c>
      <c r="AZ154" s="88">
        <v>13440</v>
      </c>
      <c r="BA154" s="88">
        <v>13440</v>
      </c>
      <c r="BB154" s="89">
        <f t="shared" si="13"/>
        <v>120960</v>
      </c>
      <c r="BC154" s="90" t="str">
        <f t="shared" si="12"/>
        <v>OK</v>
      </c>
      <c r="BD154" s="91" t="str">
        <f t="shared" si="14"/>
        <v xml:space="preserve">                  </v>
      </c>
      <c r="BE154" s="92">
        <f t="shared" si="15"/>
        <v>9</v>
      </c>
    </row>
    <row r="155" spans="1:57" s="74" customFormat="1" ht="50.1" customHeight="1" x14ac:dyDescent="0.2">
      <c r="A155" s="78" t="s">
        <v>52</v>
      </c>
      <c r="B155" s="78" t="s">
        <v>53</v>
      </c>
      <c r="C155" s="78" t="s">
        <v>585</v>
      </c>
      <c r="D155" s="78" t="s">
        <v>628</v>
      </c>
      <c r="E155" s="79" t="str">
        <f>+IF(C155&lt;&gt;"",VLOOKUP(MID(C155,18,5),NIVELES!$A$133:$B$213,2,0),"")</f>
        <v>PICHINCHA</v>
      </c>
      <c r="F155" s="80" t="s">
        <v>70</v>
      </c>
      <c r="G155" s="81" t="str">
        <f>+IF(F155&lt;&gt;"",VLOOKUP(F155,NIVELES!$A$246:$C$464,3,0),"")</f>
        <v xml:space="preserve"> </v>
      </c>
      <c r="H155" s="82" t="s">
        <v>1023</v>
      </c>
      <c r="I155" s="78" t="s">
        <v>2029</v>
      </c>
      <c r="J155" s="78" t="s">
        <v>2030</v>
      </c>
      <c r="K155" s="78" t="s">
        <v>2031</v>
      </c>
      <c r="L155" s="78" t="s">
        <v>1791</v>
      </c>
      <c r="M155" s="78" t="s">
        <v>1791</v>
      </c>
      <c r="N155" s="78" t="s">
        <v>1791</v>
      </c>
      <c r="O155" s="78" t="s">
        <v>2050</v>
      </c>
      <c r="P155" s="82">
        <v>0</v>
      </c>
      <c r="Q155" s="78" t="s">
        <v>2049</v>
      </c>
      <c r="R155" s="82">
        <v>0</v>
      </c>
      <c r="S155" s="82">
        <v>0</v>
      </c>
      <c r="T155" s="82">
        <v>0</v>
      </c>
      <c r="U155" s="82">
        <v>0</v>
      </c>
      <c r="V155" s="82">
        <v>0</v>
      </c>
      <c r="W155" s="82">
        <v>0</v>
      </c>
      <c r="X155" s="82">
        <v>0</v>
      </c>
      <c r="Y155" s="82">
        <v>0</v>
      </c>
      <c r="Z155" s="82">
        <v>0</v>
      </c>
      <c r="AA155" s="82">
        <v>0</v>
      </c>
      <c r="AB155" s="82">
        <v>0</v>
      </c>
      <c r="AC155" s="82">
        <v>0</v>
      </c>
      <c r="AD155" s="85" t="str">
        <f>IF(A155&lt;&gt;"",IF(D155="DIRECCIÓN_DE_TRANSFERENCIAS","280 0031",VLOOKUP(C155,NIVELES!$A$14:$B$105,2,0)),"")</f>
        <v>280 9999</v>
      </c>
      <c r="AE155" s="86" t="s">
        <v>322</v>
      </c>
      <c r="AF155" s="86" t="s">
        <v>369</v>
      </c>
      <c r="AG155" s="79" t="str">
        <f>+IF(AF155&lt;&gt;"",VLOOKUP(AF155,NIVELES!$A$666:$B$673,2,0),"")</f>
        <v>ADMINISTRACIÓN_CENTRAL</v>
      </c>
      <c r="AH155" s="78" t="s">
        <v>320</v>
      </c>
      <c r="AI155" s="79" t="str">
        <f>IF(AH155&lt;&gt;"",VLOOKUP(CONCATENATE(AG155,AH155),NIVELES!$B$676:$C$745,2,0),"")</f>
        <v>Gestión Tecnológica</v>
      </c>
      <c r="AJ155" s="78" t="s">
        <v>517</v>
      </c>
      <c r="AK155" s="79" t="str">
        <f>+IF(AJ155&lt;&gt;"",VLOOKUP(AJ155,NIVELES!$A$816:$B$892,2,0),"")</f>
        <v>NO APLICA</v>
      </c>
      <c r="AL155" s="78" t="s">
        <v>554</v>
      </c>
      <c r="AM155" s="78">
        <v>530105</v>
      </c>
      <c r="AN155" s="79" t="str">
        <f>IF(AM155&lt;&gt;"",+VLOOKUP(AM155,NIVELES!$A$1652:$B$2466,2,0),"")</f>
        <v>Telecomunicaciones</v>
      </c>
      <c r="AO155" s="87">
        <v>0</v>
      </c>
      <c r="AP155" s="88">
        <v>0</v>
      </c>
      <c r="AQ155" s="88">
        <v>0</v>
      </c>
      <c r="AR155" s="88">
        <v>0</v>
      </c>
      <c r="AS155" s="88">
        <v>0</v>
      </c>
      <c r="AT155" s="88">
        <v>0</v>
      </c>
      <c r="AU155" s="88">
        <v>0</v>
      </c>
      <c r="AV155" s="88">
        <v>0</v>
      </c>
      <c r="AW155" s="88">
        <v>0</v>
      </c>
      <c r="AX155" s="88">
        <v>0</v>
      </c>
      <c r="AY155" s="88">
        <v>0</v>
      </c>
      <c r="AZ155" s="88">
        <v>0</v>
      </c>
      <c r="BA155" s="88">
        <v>0</v>
      </c>
      <c r="BB155" s="89">
        <f t="shared" si="13"/>
        <v>0</v>
      </c>
      <c r="BC155" s="90" t="str">
        <f t="shared" si="12"/>
        <v>OK</v>
      </c>
      <c r="BD155" s="91" t="str">
        <f t="shared" si="14"/>
        <v xml:space="preserve">                  </v>
      </c>
      <c r="BE155" s="92">
        <f t="shared" si="15"/>
        <v>0</v>
      </c>
    </row>
    <row r="156" spans="1:57" s="74" customFormat="1" ht="50.1" customHeight="1" x14ac:dyDescent="0.2">
      <c r="A156" s="78" t="s">
        <v>52</v>
      </c>
      <c r="B156" s="78" t="s">
        <v>53</v>
      </c>
      <c r="C156" s="78" t="s">
        <v>585</v>
      </c>
      <c r="D156" s="78" t="s">
        <v>628</v>
      </c>
      <c r="E156" s="79" t="str">
        <f>+IF(C156&lt;&gt;"",VLOOKUP(MID(C156,18,5),NIVELES!$A$133:$B$213,2,0),"")</f>
        <v>PICHINCHA</v>
      </c>
      <c r="F156" s="80" t="s">
        <v>70</v>
      </c>
      <c r="G156" s="81" t="str">
        <f>+IF(F156&lt;&gt;"",VLOOKUP(F156,NIVELES!$A$246:$C$464,3,0),"")</f>
        <v xml:space="preserve"> </v>
      </c>
      <c r="H156" s="82" t="s">
        <v>1023</v>
      </c>
      <c r="I156" s="78" t="s">
        <v>2029</v>
      </c>
      <c r="J156" s="78" t="s">
        <v>2030</v>
      </c>
      <c r="K156" s="78" t="s">
        <v>2031</v>
      </c>
      <c r="L156" s="78" t="s">
        <v>1791</v>
      </c>
      <c r="M156" s="78" t="s">
        <v>1791</v>
      </c>
      <c r="N156" s="78" t="s">
        <v>1791</v>
      </c>
      <c r="O156" s="78" t="s">
        <v>2051</v>
      </c>
      <c r="P156" s="82">
        <v>0</v>
      </c>
      <c r="Q156" s="78" t="s">
        <v>2049</v>
      </c>
      <c r="R156" s="82">
        <v>0</v>
      </c>
      <c r="S156" s="82">
        <v>0</v>
      </c>
      <c r="T156" s="82">
        <v>0</v>
      </c>
      <c r="U156" s="82">
        <v>0</v>
      </c>
      <c r="V156" s="82">
        <v>0</v>
      </c>
      <c r="W156" s="82">
        <v>0</v>
      </c>
      <c r="X156" s="82">
        <v>0</v>
      </c>
      <c r="Y156" s="82">
        <v>0</v>
      </c>
      <c r="Z156" s="82">
        <v>0</v>
      </c>
      <c r="AA156" s="82">
        <v>0</v>
      </c>
      <c r="AB156" s="82">
        <v>0</v>
      </c>
      <c r="AC156" s="82">
        <v>0</v>
      </c>
      <c r="AD156" s="85" t="str">
        <f>IF(A156&lt;&gt;"",IF(D156="DIRECCIÓN_DE_TRANSFERENCIAS","280 0031",VLOOKUP(C156,NIVELES!$A$14:$B$105,2,0)),"")</f>
        <v>280 9999</v>
      </c>
      <c r="AE156" s="86" t="s">
        <v>322</v>
      </c>
      <c r="AF156" s="86" t="s">
        <v>369</v>
      </c>
      <c r="AG156" s="79" t="str">
        <f>+IF(AF156&lt;&gt;"",VLOOKUP(AF156,NIVELES!$A$666:$B$673,2,0),"")</f>
        <v>ADMINISTRACIÓN_CENTRAL</v>
      </c>
      <c r="AH156" s="78" t="s">
        <v>320</v>
      </c>
      <c r="AI156" s="79" t="str">
        <f>IF(AH156&lt;&gt;"",VLOOKUP(CONCATENATE(AG156,AH156),NIVELES!$B$676:$C$745,2,0),"")</f>
        <v>Gestión Tecnológica</v>
      </c>
      <c r="AJ156" s="78" t="s">
        <v>517</v>
      </c>
      <c r="AK156" s="79" t="str">
        <f>+IF(AJ156&lt;&gt;"",VLOOKUP(AJ156,NIVELES!$A$816:$B$892,2,0),"")</f>
        <v>NO APLICA</v>
      </c>
      <c r="AL156" s="78" t="s">
        <v>554</v>
      </c>
      <c r="AM156" s="78">
        <v>530105</v>
      </c>
      <c r="AN156" s="79" t="str">
        <f>IF(AM156&lt;&gt;"",+VLOOKUP(AM156,NIVELES!$A$1652:$B$2466,2,0),"")</f>
        <v>Telecomunicaciones</v>
      </c>
      <c r="AO156" s="87">
        <v>0</v>
      </c>
      <c r="AP156" s="88">
        <v>0</v>
      </c>
      <c r="AQ156" s="88">
        <v>0</v>
      </c>
      <c r="AR156" s="88">
        <v>0</v>
      </c>
      <c r="AS156" s="88">
        <v>0</v>
      </c>
      <c r="AT156" s="88">
        <v>0</v>
      </c>
      <c r="AU156" s="88">
        <v>0</v>
      </c>
      <c r="AV156" s="88">
        <v>0</v>
      </c>
      <c r="AW156" s="88">
        <v>0</v>
      </c>
      <c r="AX156" s="88">
        <v>0</v>
      </c>
      <c r="AY156" s="88">
        <v>0</v>
      </c>
      <c r="AZ156" s="88">
        <v>0</v>
      </c>
      <c r="BA156" s="88">
        <v>0</v>
      </c>
      <c r="BB156" s="89">
        <f t="shared" si="13"/>
        <v>0</v>
      </c>
      <c r="BC156" s="90" t="str">
        <f t="shared" si="12"/>
        <v>OK</v>
      </c>
      <c r="BD156" s="91" t="str">
        <f t="shared" si="14"/>
        <v xml:space="preserve">                  </v>
      </c>
      <c r="BE156" s="92">
        <f t="shared" si="15"/>
        <v>0</v>
      </c>
    </row>
    <row r="157" spans="1:57" s="74" customFormat="1" ht="50.1" customHeight="1" x14ac:dyDescent="0.2">
      <c r="A157" s="78" t="s">
        <v>52</v>
      </c>
      <c r="B157" s="78" t="s">
        <v>53</v>
      </c>
      <c r="C157" s="78" t="s">
        <v>585</v>
      </c>
      <c r="D157" s="78" t="s">
        <v>628</v>
      </c>
      <c r="E157" s="79" t="str">
        <f>+IF(C157&lt;&gt;"",VLOOKUP(MID(C157,18,5),NIVELES!$A$133:$B$213,2,0),"")</f>
        <v>PICHINCHA</v>
      </c>
      <c r="F157" s="80" t="s">
        <v>70</v>
      </c>
      <c r="G157" s="81" t="str">
        <f>+IF(F157&lt;&gt;"",VLOOKUP(F157,NIVELES!$A$246:$C$464,3,0),"")</f>
        <v xml:space="preserve"> </v>
      </c>
      <c r="H157" s="82" t="s">
        <v>1023</v>
      </c>
      <c r="I157" s="78" t="s">
        <v>2029</v>
      </c>
      <c r="J157" s="78" t="s">
        <v>2030</v>
      </c>
      <c r="K157" s="78" t="s">
        <v>2031</v>
      </c>
      <c r="L157" s="78" t="s">
        <v>1791</v>
      </c>
      <c r="M157" s="78" t="s">
        <v>1791</v>
      </c>
      <c r="N157" s="78" t="s">
        <v>1791</v>
      </c>
      <c r="O157" s="78" t="s">
        <v>2052</v>
      </c>
      <c r="P157" s="82">
        <v>0</v>
      </c>
      <c r="Q157" s="78" t="s">
        <v>2049</v>
      </c>
      <c r="R157" s="82">
        <v>0</v>
      </c>
      <c r="S157" s="82">
        <v>0</v>
      </c>
      <c r="T157" s="82">
        <v>0</v>
      </c>
      <c r="U157" s="82">
        <v>0</v>
      </c>
      <c r="V157" s="82">
        <v>0</v>
      </c>
      <c r="W157" s="82">
        <v>0</v>
      </c>
      <c r="X157" s="82">
        <v>0</v>
      </c>
      <c r="Y157" s="82">
        <v>0</v>
      </c>
      <c r="Z157" s="82">
        <v>0</v>
      </c>
      <c r="AA157" s="82">
        <v>0</v>
      </c>
      <c r="AB157" s="82">
        <v>0</v>
      </c>
      <c r="AC157" s="82">
        <v>0</v>
      </c>
      <c r="AD157" s="85" t="str">
        <f>IF(A157&lt;&gt;"",IF(D157="DIRECCIÓN_DE_TRANSFERENCIAS","280 0031",VLOOKUP(C157,NIVELES!$A$14:$B$105,2,0)),"")</f>
        <v>280 9999</v>
      </c>
      <c r="AE157" s="86" t="s">
        <v>322</v>
      </c>
      <c r="AF157" s="86" t="s">
        <v>369</v>
      </c>
      <c r="AG157" s="79" t="str">
        <f>+IF(AF157&lt;&gt;"",VLOOKUP(AF157,NIVELES!$A$666:$B$673,2,0),"")</f>
        <v>ADMINISTRACIÓN_CENTRAL</v>
      </c>
      <c r="AH157" s="78" t="s">
        <v>320</v>
      </c>
      <c r="AI157" s="79" t="str">
        <f>IF(AH157&lt;&gt;"",VLOOKUP(CONCATENATE(AG157,AH157),NIVELES!$B$676:$C$745,2,0),"")</f>
        <v>Gestión Tecnológica</v>
      </c>
      <c r="AJ157" s="78" t="s">
        <v>517</v>
      </c>
      <c r="AK157" s="79" t="str">
        <f>+IF(AJ157&lt;&gt;"",VLOOKUP(AJ157,NIVELES!$A$816:$B$892,2,0),"")</f>
        <v>NO APLICA</v>
      </c>
      <c r="AL157" s="78" t="s">
        <v>554</v>
      </c>
      <c r="AM157" s="78">
        <v>530105</v>
      </c>
      <c r="AN157" s="79" t="str">
        <f>IF(AM157&lt;&gt;"",+VLOOKUP(AM157,NIVELES!$A$1652:$B$2466,2,0),"")</f>
        <v>Telecomunicaciones</v>
      </c>
      <c r="AO157" s="87">
        <v>0</v>
      </c>
      <c r="AP157" s="88">
        <v>0</v>
      </c>
      <c r="AQ157" s="88">
        <v>0</v>
      </c>
      <c r="AR157" s="88">
        <v>0</v>
      </c>
      <c r="AS157" s="88">
        <v>0</v>
      </c>
      <c r="AT157" s="88">
        <v>0</v>
      </c>
      <c r="AU157" s="88">
        <v>0</v>
      </c>
      <c r="AV157" s="88">
        <v>0</v>
      </c>
      <c r="AW157" s="88">
        <v>0</v>
      </c>
      <c r="AX157" s="88">
        <v>0</v>
      </c>
      <c r="AY157" s="88">
        <v>0</v>
      </c>
      <c r="AZ157" s="88">
        <v>0</v>
      </c>
      <c r="BA157" s="88">
        <v>0</v>
      </c>
      <c r="BB157" s="89">
        <f t="shared" si="13"/>
        <v>0</v>
      </c>
      <c r="BC157" s="90" t="str">
        <f t="shared" si="12"/>
        <v>OK</v>
      </c>
      <c r="BD157" s="91" t="str">
        <f t="shared" si="14"/>
        <v xml:space="preserve">                  </v>
      </c>
      <c r="BE157" s="92">
        <f t="shared" si="15"/>
        <v>0</v>
      </c>
    </row>
    <row r="158" spans="1:57" s="74" customFormat="1" ht="50.1" customHeight="1" x14ac:dyDescent="0.2">
      <c r="A158" s="78" t="s">
        <v>52</v>
      </c>
      <c r="B158" s="78" t="s">
        <v>53</v>
      </c>
      <c r="C158" s="78" t="s">
        <v>585</v>
      </c>
      <c r="D158" s="78" t="s">
        <v>628</v>
      </c>
      <c r="E158" s="79" t="str">
        <f>+IF(C158&lt;&gt;"",VLOOKUP(MID(C158,18,5),NIVELES!$A$133:$B$213,2,0),"")</f>
        <v>PICHINCHA</v>
      </c>
      <c r="F158" s="80" t="s">
        <v>70</v>
      </c>
      <c r="G158" s="81" t="str">
        <f>+IF(F158&lt;&gt;"",VLOOKUP(F158,NIVELES!$A$246:$C$464,3,0),"")</f>
        <v xml:space="preserve"> </v>
      </c>
      <c r="H158" s="82" t="s">
        <v>1023</v>
      </c>
      <c r="I158" s="78" t="s">
        <v>2029</v>
      </c>
      <c r="J158" s="78" t="s">
        <v>2030</v>
      </c>
      <c r="K158" s="78" t="s">
        <v>2031</v>
      </c>
      <c r="L158" s="78" t="s">
        <v>1791</v>
      </c>
      <c r="M158" s="78" t="s">
        <v>1791</v>
      </c>
      <c r="N158" s="78" t="s">
        <v>1791</v>
      </c>
      <c r="O158" s="78" t="s">
        <v>2053</v>
      </c>
      <c r="P158" s="82">
        <v>0</v>
      </c>
      <c r="Q158" s="78" t="s">
        <v>2049</v>
      </c>
      <c r="R158" s="82">
        <v>0</v>
      </c>
      <c r="S158" s="82">
        <v>0</v>
      </c>
      <c r="T158" s="82">
        <v>0</v>
      </c>
      <c r="U158" s="82">
        <v>0</v>
      </c>
      <c r="V158" s="82">
        <v>0</v>
      </c>
      <c r="W158" s="82">
        <v>0</v>
      </c>
      <c r="X158" s="82">
        <v>0</v>
      </c>
      <c r="Y158" s="82">
        <v>0</v>
      </c>
      <c r="Z158" s="82">
        <v>0</v>
      </c>
      <c r="AA158" s="82">
        <v>0</v>
      </c>
      <c r="AB158" s="82">
        <v>0</v>
      </c>
      <c r="AC158" s="82">
        <v>0</v>
      </c>
      <c r="AD158" s="85" t="str">
        <f>IF(A158&lt;&gt;"",IF(D158="DIRECCIÓN_DE_TRANSFERENCIAS","280 0031",VLOOKUP(C158,NIVELES!$A$14:$B$105,2,0)),"")</f>
        <v>280 9999</v>
      </c>
      <c r="AE158" s="86" t="s">
        <v>322</v>
      </c>
      <c r="AF158" s="86" t="s">
        <v>369</v>
      </c>
      <c r="AG158" s="79" t="str">
        <f>+IF(AF158&lt;&gt;"",VLOOKUP(AF158,NIVELES!$A$666:$B$673,2,0),"")</f>
        <v>ADMINISTRACIÓN_CENTRAL</v>
      </c>
      <c r="AH158" s="78" t="s">
        <v>320</v>
      </c>
      <c r="AI158" s="79" t="str">
        <f>IF(AH158&lt;&gt;"",VLOOKUP(CONCATENATE(AG158,AH158),NIVELES!$B$676:$C$745,2,0),"")</f>
        <v>Gestión Tecnológica</v>
      </c>
      <c r="AJ158" s="78" t="s">
        <v>517</v>
      </c>
      <c r="AK158" s="79" t="str">
        <f>+IF(AJ158&lt;&gt;"",VLOOKUP(AJ158,NIVELES!$A$816:$B$892,2,0),"")</f>
        <v>NO APLICA</v>
      </c>
      <c r="AL158" s="78" t="s">
        <v>554</v>
      </c>
      <c r="AM158" s="78">
        <v>530105</v>
      </c>
      <c r="AN158" s="79" t="str">
        <f>IF(AM158&lt;&gt;"",+VLOOKUP(AM158,NIVELES!$A$1652:$B$2466,2,0),"")</f>
        <v>Telecomunicaciones</v>
      </c>
      <c r="AO158" s="87">
        <v>0</v>
      </c>
      <c r="AP158" s="88">
        <v>0</v>
      </c>
      <c r="AQ158" s="88">
        <v>0</v>
      </c>
      <c r="AR158" s="88">
        <v>0</v>
      </c>
      <c r="AS158" s="88">
        <v>0</v>
      </c>
      <c r="AT158" s="88">
        <v>0</v>
      </c>
      <c r="AU158" s="88">
        <v>0</v>
      </c>
      <c r="AV158" s="88">
        <v>0</v>
      </c>
      <c r="AW158" s="88">
        <v>0</v>
      </c>
      <c r="AX158" s="88">
        <v>0</v>
      </c>
      <c r="AY158" s="88">
        <v>0</v>
      </c>
      <c r="AZ158" s="88">
        <v>0</v>
      </c>
      <c r="BA158" s="88">
        <v>0</v>
      </c>
      <c r="BB158" s="89">
        <f t="shared" si="13"/>
        <v>0</v>
      </c>
      <c r="BC158" s="90" t="str">
        <f t="shared" si="12"/>
        <v>OK</v>
      </c>
      <c r="BD158" s="91" t="str">
        <f t="shared" si="14"/>
        <v xml:space="preserve">                  </v>
      </c>
      <c r="BE158" s="92">
        <f t="shared" si="15"/>
        <v>0</v>
      </c>
    </row>
    <row r="159" spans="1:57" s="74" customFormat="1" ht="50.1" customHeight="1" x14ac:dyDescent="0.2">
      <c r="A159" s="78" t="s">
        <v>52</v>
      </c>
      <c r="B159" s="78" t="s">
        <v>53</v>
      </c>
      <c r="C159" s="78" t="s">
        <v>585</v>
      </c>
      <c r="D159" s="78" t="s">
        <v>628</v>
      </c>
      <c r="E159" s="79" t="str">
        <f>+IF(C159&lt;&gt;"",VLOOKUP(MID(C159,18,5),NIVELES!$A$133:$B$213,2,0),"")</f>
        <v>PICHINCHA</v>
      </c>
      <c r="F159" s="80" t="s">
        <v>70</v>
      </c>
      <c r="G159" s="81" t="str">
        <f>+IF(F159&lt;&gt;"",VLOOKUP(F159,NIVELES!$A$246:$C$464,3,0),"")</f>
        <v xml:space="preserve"> </v>
      </c>
      <c r="H159" s="82" t="s">
        <v>1023</v>
      </c>
      <c r="I159" s="78" t="s">
        <v>2029</v>
      </c>
      <c r="J159" s="78" t="s">
        <v>2030</v>
      </c>
      <c r="K159" s="78" t="s">
        <v>2031</v>
      </c>
      <c r="L159" s="78" t="s">
        <v>1791</v>
      </c>
      <c r="M159" s="78" t="s">
        <v>1791</v>
      </c>
      <c r="N159" s="78" t="s">
        <v>1791</v>
      </c>
      <c r="O159" s="78" t="s">
        <v>2054</v>
      </c>
      <c r="P159" s="82">
        <v>1</v>
      </c>
      <c r="Q159" s="78" t="s">
        <v>2042</v>
      </c>
      <c r="R159" s="82">
        <v>0</v>
      </c>
      <c r="S159" s="82">
        <v>0</v>
      </c>
      <c r="T159" s="82">
        <v>1</v>
      </c>
      <c r="U159" s="82">
        <v>0</v>
      </c>
      <c r="V159" s="82">
        <v>0</v>
      </c>
      <c r="W159" s="82">
        <v>0</v>
      </c>
      <c r="X159" s="82">
        <v>0</v>
      </c>
      <c r="Y159" s="82">
        <v>0</v>
      </c>
      <c r="Z159" s="82">
        <v>0</v>
      </c>
      <c r="AA159" s="82">
        <v>0</v>
      </c>
      <c r="AB159" s="82">
        <v>0</v>
      </c>
      <c r="AC159" s="82">
        <v>0</v>
      </c>
      <c r="AD159" s="85" t="str">
        <f>IF(A159&lt;&gt;"",IF(D159="DIRECCIÓN_DE_TRANSFERENCIAS","280 0031",VLOOKUP(C159,NIVELES!$A$14:$B$105,2,0)),"")</f>
        <v>280 9999</v>
      </c>
      <c r="AE159" s="86" t="s">
        <v>322</v>
      </c>
      <c r="AF159" s="86" t="s">
        <v>369</v>
      </c>
      <c r="AG159" s="79" t="str">
        <f>+IF(AF159&lt;&gt;"",VLOOKUP(AF159,NIVELES!$A$666:$B$673,2,0),"")</f>
        <v>ADMINISTRACIÓN_CENTRAL</v>
      </c>
      <c r="AH159" s="78" t="s">
        <v>320</v>
      </c>
      <c r="AI159" s="79" t="str">
        <f>IF(AH159&lt;&gt;"",VLOOKUP(CONCATENATE(AG159,AH159),NIVELES!$B$676:$C$745,2,0),"")</f>
        <v>Gestión Tecnológica</v>
      </c>
      <c r="AJ159" s="78" t="s">
        <v>517</v>
      </c>
      <c r="AK159" s="79" t="str">
        <f>+IF(AJ159&lt;&gt;"",VLOOKUP(AJ159,NIVELES!$A$816:$B$892,2,0),"")</f>
        <v>NO APLICA</v>
      </c>
      <c r="AL159" s="78" t="s">
        <v>554</v>
      </c>
      <c r="AM159" s="78">
        <v>530702</v>
      </c>
      <c r="AN159" s="79" t="str">
        <f>IF(AM159&lt;&gt;"",+VLOOKUP(AM159,NIVELES!$A$1652:$B$2466,2,0),"")</f>
        <v>Arrendamiento y Licencias de Uso de Paquetes Informáticos</v>
      </c>
      <c r="AO159" s="87">
        <v>33600</v>
      </c>
      <c r="AP159" s="88">
        <v>0</v>
      </c>
      <c r="AQ159" s="88">
        <v>0</v>
      </c>
      <c r="AR159" s="88">
        <v>33600</v>
      </c>
      <c r="AS159" s="88">
        <v>0</v>
      </c>
      <c r="AT159" s="88">
        <v>0</v>
      </c>
      <c r="AU159" s="88">
        <v>0</v>
      </c>
      <c r="AV159" s="88">
        <v>0</v>
      </c>
      <c r="AW159" s="88">
        <v>0</v>
      </c>
      <c r="AX159" s="88">
        <v>0</v>
      </c>
      <c r="AY159" s="88">
        <v>0</v>
      </c>
      <c r="AZ159" s="88">
        <v>0</v>
      </c>
      <c r="BA159" s="88">
        <v>0</v>
      </c>
      <c r="BB159" s="89">
        <f t="shared" si="13"/>
        <v>33600</v>
      </c>
      <c r="BC159" s="90" t="str">
        <f t="shared" si="12"/>
        <v>OK</v>
      </c>
      <c r="BD159" s="91" t="str">
        <f t="shared" si="14"/>
        <v xml:space="preserve">                  </v>
      </c>
      <c r="BE159" s="92">
        <f t="shared" si="15"/>
        <v>1</v>
      </c>
    </row>
    <row r="160" spans="1:57" s="74" customFormat="1" ht="50.1" customHeight="1" x14ac:dyDescent="0.2">
      <c r="A160" s="78" t="s">
        <v>52</v>
      </c>
      <c r="B160" s="78" t="s">
        <v>53</v>
      </c>
      <c r="C160" s="78" t="s">
        <v>585</v>
      </c>
      <c r="D160" s="78" t="s">
        <v>628</v>
      </c>
      <c r="E160" s="79" t="str">
        <f>+IF(C160&lt;&gt;"",VLOOKUP(MID(C160,18,5),NIVELES!$A$133:$B$213,2,0),"")</f>
        <v>PICHINCHA</v>
      </c>
      <c r="F160" s="80" t="s">
        <v>70</v>
      </c>
      <c r="G160" s="81" t="str">
        <f>+IF(F160&lt;&gt;"",VLOOKUP(F160,NIVELES!$A$246:$C$464,3,0),"")</f>
        <v xml:space="preserve"> </v>
      </c>
      <c r="H160" s="82" t="s">
        <v>1023</v>
      </c>
      <c r="I160" s="78" t="s">
        <v>2029</v>
      </c>
      <c r="J160" s="78" t="s">
        <v>2030</v>
      </c>
      <c r="K160" s="78" t="s">
        <v>2031</v>
      </c>
      <c r="L160" s="78" t="s">
        <v>1791</v>
      </c>
      <c r="M160" s="78" t="s">
        <v>1791</v>
      </c>
      <c r="N160" s="78" t="s">
        <v>1791</v>
      </c>
      <c r="O160" s="78" t="s">
        <v>2055</v>
      </c>
      <c r="P160" s="82">
        <v>10</v>
      </c>
      <c r="Q160" s="78" t="s">
        <v>2049</v>
      </c>
      <c r="R160" s="82">
        <v>0</v>
      </c>
      <c r="S160" s="82">
        <v>0</v>
      </c>
      <c r="T160" s="82">
        <v>1</v>
      </c>
      <c r="U160" s="82">
        <v>1</v>
      </c>
      <c r="V160" s="82">
        <v>1</v>
      </c>
      <c r="W160" s="82">
        <v>1</v>
      </c>
      <c r="X160" s="82">
        <v>1</v>
      </c>
      <c r="Y160" s="82">
        <v>1</v>
      </c>
      <c r="Z160" s="82">
        <v>1</v>
      </c>
      <c r="AA160" s="82">
        <v>1</v>
      </c>
      <c r="AB160" s="82">
        <v>1</v>
      </c>
      <c r="AC160" s="82">
        <v>1</v>
      </c>
      <c r="AD160" s="85" t="str">
        <f>IF(A160&lt;&gt;"",IF(D160="DIRECCIÓN_DE_TRANSFERENCIAS","280 0031",VLOOKUP(C160,NIVELES!$A$14:$B$105,2,0)),"")</f>
        <v>280 9999</v>
      </c>
      <c r="AE160" s="86" t="s">
        <v>322</v>
      </c>
      <c r="AF160" s="86" t="s">
        <v>369</v>
      </c>
      <c r="AG160" s="79" t="str">
        <f>+IF(AF160&lt;&gt;"",VLOOKUP(AF160,NIVELES!$A$666:$B$673,2,0),"")</f>
        <v>ADMINISTRACIÓN_CENTRAL</v>
      </c>
      <c r="AH160" s="78" t="s">
        <v>320</v>
      </c>
      <c r="AI160" s="79" t="str">
        <f>IF(AH160&lt;&gt;"",VLOOKUP(CONCATENATE(AG160,AH160),NIVELES!$B$676:$C$745,2,0),"")</f>
        <v>Gestión Tecnológica</v>
      </c>
      <c r="AJ160" s="78" t="s">
        <v>517</v>
      </c>
      <c r="AK160" s="79" t="str">
        <f>+IF(AJ160&lt;&gt;"",VLOOKUP(AJ160,NIVELES!$A$816:$B$892,2,0),"")</f>
        <v>NO APLICA</v>
      </c>
      <c r="AL160" s="78" t="s">
        <v>554</v>
      </c>
      <c r="AM160" s="78">
        <v>530105</v>
      </c>
      <c r="AN160" s="79" t="str">
        <f>IF(AM160&lt;&gt;"",+VLOOKUP(AM160,NIVELES!$A$1652:$B$2466,2,0),"")</f>
        <v>Telecomunicaciones</v>
      </c>
      <c r="AO160" s="87">
        <v>264281.74</v>
      </c>
      <c r="AP160" s="88">
        <v>0</v>
      </c>
      <c r="AQ160" s="88">
        <v>0</v>
      </c>
      <c r="AR160" s="88">
        <v>26428.17</v>
      </c>
      <c r="AS160" s="88">
        <v>26428.17</v>
      </c>
      <c r="AT160" s="88">
        <v>26428.17</v>
      </c>
      <c r="AU160" s="88">
        <v>26428.17</v>
      </c>
      <c r="AV160" s="88">
        <v>26428.17</v>
      </c>
      <c r="AW160" s="88">
        <v>26428.17</v>
      </c>
      <c r="AX160" s="88">
        <v>26428.17</v>
      </c>
      <c r="AY160" s="88">
        <v>26428.17</v>
      </c>
      <c r="AZ160" s="88">
        <v>26428.17</v>
      </c>
      <c r="BA160" s="88">
        <v>26428.21</v>
      </c>
      <c r="BB160" s="89">
        <f t="shared" si="13"/>
        <v>264281.73999999993</v>
      </c>
      <c r="BC160" s="90" t="str">
        <f t="shared" si="12"/>
        <v>OK</v>
      </c>
      <c r="BD160" s="91" t="str">
        <f t="shared" si="14"/>
        <v xml:space="preserve">                  </v>
      </c>
      <c r="BE160" s="92">
        <f t="shared" si="15"/>
        <v>10</v>
      </c>
    </row>
    <row r="161" spans="1:57" s="74" customFormat="1" ht="50.1" customHeight="1" x14ac:dyDescent="0.2">
      <c r="A161" s="78" t="s">
        <v>52</v>
      </c>
      <c r="B161" s="78" t="s">
        <v>53</v>
      </c>
      <c r="C161" s="78" t="s">
        <v>585</v>
      </c>
      <c r="D161" s="78" t="s">
        <v>629</v>
      </c>
      <c r="E161" s="79" t="str">
        <f>+IF(C161&lt;&gt;"",VLOOKUP(MID(C161,18,5),NIVELES!$A$133:$B$213,2,0),"")</f>
        <v>PICHINCHA</v>
      </c>
      <c r="F161" s="80" t="s">
        <v>70</v>
      </c>
      <c r="G161" s="81" t="str">
        <f>+IF(F161&lt;&gt;"",VLOOKUP(F161,NIVELES!$A$246:$C$464,3,0),"")</f>
        <v xml:space="preserve"> </v>
      </c>
      <c r="H161" s="82" t="s">
        <v>1023</v>
      </c>
      <c r="I161" s="78" t="s">
        <v>1995</v>
      </c>
      <c r="J161" s="78" t="s">
        <v>2030</v>
      </c>
      <c r="K161" s="78" t="s">
        <v>2056</v>
      </c>
      <c r="L161" s="78" t="s">
        <v>1791</v>
      </c>
      <c r="M161" s="78" t="s">
        <v>1791</v>
      </c>
      <c r="N161" s="78" t="s">
        <v>1791</v>
      </c>
      <c r="O161" s="78" t="s">
        <v>2057</v>
      </c>
      <c r="P161" s="82">
        <v>1</v>
      </c>
      <c r="Q161" s="78" t="s">
        <v>2033</v>
      </c>
      <c r="R161" s="82">
        <v>0.25</v>
      </c>
      <c r="S161" s="82">
        <v>0.25</v>
      </c>
      <c r="T161" s="82">
        <v>0.25</v>
      </c>
      <c r="U161" s="82">
        <v>0.25</v>
      </c>
      <c r="V161" s="82">
        <v>0</v>
      </c>
      <c r="W161" s="82">
        <v>0</v>
      </c>
      <c r="X161" s="82">
        <v>0</v>
      </c>
      <c r="Y161" s="82">
        <v>0</v>
      </c>
      <c r="Z161" s="82">
        <v>0</v>
      </c>
      <c r="AA161" s="82">
        <v>0</v>
      </c>
      <c r="AB161" s="82">
        <v>0</v>
      </c>
      <c r="AC161" s="82">
        <v>0</v>
      </c>
      <c r="AD161" s="85" t="str">
        <f>IF(A161&lt;&gt;"",IF(D161="DIRECCIÓN_DE_TRANSFERENCIAS","280 0031",VLOOKUP(C161,NIVELES!$A$14:$B$105,2,0)),"")</f>
        <v>280 9999</v>
      </c>
      <c r="AE161" s="86" t="s">
        <v>322</v>
      </c>
      <c r="AF161" s="86" t="s">
        <v>369</v>
      </c>
      <c r="AG161" s="79" t="str">
        <f>+IF(AF161&lt;&gt;"",VLOOKUP(AF161,NIVELES!$A$666:$B$673,2,0),"")</f>
        <v>ADMINISTRACIÓN_CENTRAL</v>
      </c>
      <c r="AH161" s="78" t="s">
        <v>320</v>
      </c>
      <c r="AI161" s="79" t="str">
        <f>IF(AH161&lt;&gt;"",VLOOKUP(CONCATENATE(AG161,AH161),NIVELES!$B$676:$C$745,2,0),"")</f>
        <v>Gestión Tecnológica</v>
      </c>
      <c r="AJ161" s="78" t="s">
        <v>517</v>
      </c>
      <c r="AK161" s="79" t="str">
        <f>+IF(AJ161&lt;&gt;"",VLOOKUP(AJ161,NIVELES!$A$816:$B$892,2,0),"")</f>
        <v>NO APLICA</v>
      </c>
      <c r="AL161" s="78" t="s">
        <v>554</v>
      </c>
      <c r="AM161" s="78">
        <v>530601</v>
      </c>
      <c r="AN161" s="79" t="str">
        <f>IF(AM161&lt;&gt;"",+VLOOKUP(AM161,NIVELES!$A$1652:$B$2466,2,0),"")</f>
        <v>Consultoría, Asesoría e Investigación Especializada</v>
      </c>
      <c r="AO161" s="87">
        <v>111155.31</v>
      </c>
      <c r="AP161" s="88">
        <v>27788.83</v>
      </c>
      <c r="AQ161" s="88">
        <v>27788.83</v>
      </c>
      <c r="AR161" s="88">
        <v>27788.83</v>
      </c>
      <c r="AS161" s="88">
        <v>27788.82</v>
      </c>
      <c r="AT161" s="88">
        <v>0</v>
      </c>
      <c r="AU161" s="88">
        <v>0</v>
      </c>
      <c r="AV161" s="88">
        <v>0</v>
      </c>
      <c r="AW161" s="88">
        <v>0</v>
      </c>
      <c r="AX161" s="88">
        <v>0</v>
      </c>
      <c r="AY161" s="88">
        <v>0</v>
      </c>
      <c r="AZ161" s="88">
        <v>0</v>
      </c>
      <c r="BA161" s="88">
        <v>0</v>
      </c>
      <c r="BB161" s="89">
        <f t="shared" si="13"/>
        <v>111155.31</v>
      </c>
      <c r="BC161" s="90" t="str">
        <f t="shared" si="12"/>
        <v>OK</v>
      </c>
      <c r="BD161" s="91" t="str">
        <f t="shared" si="14"/>
        <v xml:space="preserve">                  </v>
      </c>
      <c r="BE161" s="92">
        <f t="shared" si="15"/>
        <v>1</v>
      </c>
    </row>
    <row r="162" spans="1:57" s="74" customFormat="1" ht="50.1" customHeight="1" x14ac:dyDescent="0.2">
      <c r="A162" s="78" t="s">
        <v>52</v>
      </c>
      <c r="B162" s="78" t="s">
        <v>53</v>
      </c>
      <c r="C162" s="78" t="s">
        <v>585</v>
      </c>
      <c r="D162" s="78" t="s">
        <v>629</v>
      </c>
      <c r="E162" s="79" t="str">
        <f>+IF(C162&lt;&gt;"",VLOOKUP(MID(C162,18,5),NIVELES!$A$133:$B$213,2,0),"")</f>
        <v>PICHINCHA</v>
      </c>
      <c r="F162" s="80" t="s">
        <v>70</v>
      </c>
      <c r="G162" s="81" t="str">
        <f>+IF(F162&lt;&gt;"",VLOOKUP(F162,NIVELES!$A$246:$C$464,3,0),"")</f>
        <v xml:space="preserve"> </v>
      </c>
      <c r="H162" s="82" t="s">
        <v>1023</v>
      </c>
      <c r="I162" s="78" t="s">
        <v>1995</v>
      </c>
      <c r="J162" s="78" t="s">
        <v>2030</v>
      </c>
      <c r="K162" s="78" t="s">
        <v>2056</v>
      </c>
      <c r="L162" s="78" t="s">
        <v>1791</v>
      </c>
      <c r="M162" s="78" t="s">
        <v>1791</v>
      </c>
      <c r="N162" s="78" t="s">
        <v>1791</v>
      </c>
      <c r="O162" s="78" t="s">
        <v>2058</v>
      </c>
      <c r="P162" s="82">
        <v>1</v>
      </c>
      <c r="Q162" s="78" t="s">
        <v>2059</v>
      </c>
      <c r="R162" s="82">
        <v>0</v>
      </c>
      <c r="S162" s="82">
        <v>0</v>
      </c>
      <c r="T162" s="82">
        <v>0</v>
      </c>
      <c r="U162" s="82">
        <v>0</v>
      </c>
      <c r="V162" s="82">
        <v>0</v>
      </c>
      <c r="W162" s="82">
        <v>0</v>
      </c>
      <c r="X162" s="82">
        <v>1</v>
      </c>
      <c r="Y162" s="82">
        <v>0</v>
      </c>
      <c r="Z162" s="82">
        <v>0</v>
      </c>
      <c r="AA162" s="82">
        <v>0</v>
      </c>
      <c r="AB162" s="82">
        <v>0</v>
      </c>
      <c r="AC162" s="82">
        <v>0</v>
      </c>
      <c r="AD162" s="85" t="str">
        <f>IF(A162&lt;&gt;"",IF(D162="DIRECCIÓN_DE_TRANSFERENCIAS","280 0031",VLOOKUP(C162,NIVELES!$A$14:$B$105,2,0)),"")</f>
        <v>280 9999</v>
      </c>
      <c r="AE162" s="86" t="s">
        <v>322</v>
      </c>
      <c r="AF162" s="86" t="s">
        <v>369</v>
      </c>
      <c r="AG162" s="79" t="str">
        <f>+IF(AF162&lt;&gt;"",VLOOKUP(AF162,NIVELES!$A$666:$B$673,2,0),"")</f>
        <v>ADMINISTRACIÓN_CENTRAL</v>
      </c>
      <c r="AH162" s="78" t="s">
        <v>320</v>
      </c>
      <c r="AI162" s="79" t="str">
        <f>IF(AH162&lt;&gt;"",VLOOKUP(CONCATENATE(AG162,AH162),NIVELES!$B$676:$C$745,2,0),"")</f>
        <v>Gestión Tecnológica</v>
      </c>
      <c r="AJ162" s="78" t="s">
        <v>517</v>
      </c>
      <c r="AK162" s="79" t="str">
        <f>+IF(AJ162&lt;&gt;"",VLOOKUP(AJ162,NIVELES!$A$816:$B$892,2,0),"")</f>
        <v>NO APLICA</v>
      </c>
      <c r="AL162" s="78" t="s">
        <v>554</v>
      </c>
      <c r="AM162" s="78">
        <v>530704</v>
      </c>
      <c r="AN162" s="79" t="str">
        <f>IF(AM162&lt;&gt;"",+VLOOKUP(AM162,NIVELES!$A$1652:$B$2466,2,0),"")</f>
        <v>Mantenimiento y Reparación de Equipos y Sistemas Informáticos</v>
      </c>
      <c r="AO162" s="87">
        <v>0</v>
      </c>
      <c r="AP162" s="88">
        <v>0</v>
      </c>
      <c r="AQ162" s="88">
        <v>0</v>
      </c>
      <c r="AR162" s="88">
        <v>0</v>
      </c>
      <c r="AS162" s="88">
        <v>0</v>
      </c>
      <c r="AT162" s="88">
        <v>0</v>
      </c>
      <c r="AU162" s="88">
        <v>0</v>
      </c>
      <c r="AV162" s="88">
        <v>0</v>
      </c>
      <c r="AW162" s="88">
        <v>0</v>
      </c>
      <c r="AX162" s="88">
        <v>0</v>
      </c>
      <c r="AY162" s="88">
        <v>0</v>
      </c>
      <c r="AZ162" s="88">
        <v>0</v>
      </c>
      <c r="BA162" s="88">
        <v>0</v>
      </c>
      <c r="BB162" s="89">
        <f t="shared" si="13"/>
        <v>0</v>
      </c>
      <c r="BC162" s="90" t="str">
        <f t="shared" si="12"/>
        <v>OK</v>
      </c>
      <c r="BD162" s="91" t="str">
        <f t="shared" si="14"/>
        <v xml:space="preserve">                  </v>
      </c>
      <c r="BE162" s="92">
        <f t="shared" si="15"/>
        <v>1</v>
      </c>
    </row>
    <row r="163" spans="1:57" s="74" customFormat="1" ht="50.1" customHeight="1" x14ac:dyDescent="0.2">
      <c r="A163" s="78" t="s">
        <v>52</v>
      </c>
      <c r="B163" s="78" t="s">
        <v>53</v>
      </c>
      <c r="C163" s="78" t="s">
        <v>585</v>
      </c>
      <c r="D163" s="78" t="s">
        <v>629</v>
      </c>
      <c r="E163" s="79" t="str">
        <f>+IF(C163&lt;&gt;"",VLOOKUP(MID(C163,18,5),NIVELES!$A$133:$B$213,2,0),"")</f>
        <v>PICHINCHA</v>
      </c>
      <c r="F163" s="80" t="s">
        <v>70</v>
      </c>
      <c r="G163" s="81" t="str">
        <f>+IF(F163&lt;&gt;"",VLOOKUP(F163,NIVELES!$A$246:$C$464,3,0),"")</f>
        <v xml:space="preserve"> </v>
      </c>
      <c r="H163" s="82" t="s">
        <v>1023</v>
      </c>
      <c r="I163" s="78" t="s">
        <v>1995</v>
      </c>
      <c r="J163" s="78" t="s">
        <v>2030</v>
      </c>
      <c r="K163" s="78" t="s">
        <v>2056</v>
      </c>
      <c r="L163" s="78" t="s">
        <v>1791</v>
      </c>
      <c r="M163" s="78" t="s">
        <v>1791</v>
      </c>
      <c r="N163" s="78" t="s">
        <v>1791</v>
      </c>
      <c r="O163" s="78" t="s">
        <v>2060</v>
      </c>
      <c r="P163" s="82">
        <v>1</v>
      </c>
      <c r="Q163" s="78" t="s">
        <v>2061</v>
      </c>
      <c r="R163" s="82">
        <v>0</v>
      </c>
      <c r="S163" s="82">
        <v>0</v>
      </c>
      <c r="T163" s="82">
        <v>1</v>
      </c>
      <c r="U163" s="82">
        <v>0</v>
      </c>
      <c r="V163" s="82">
        <v>0</v>
      </c>
      <c r="W163" s="82">
        <v>0</v>
      </c>
      <c r="X163" s="82">
        <v>0</v>
      </c>
      <c r="Y163" s="82">
        <v>0</v>
      </c>
      <c r="Z163" s="82">
        <v>0</v>
      </c>
      <c r="AA163" s="82">
        <v>0</v>
      </c>
      <c r="AB163" s="82">
        <v>0</v>
      </c>
      <c r="AC163" s="82">
        <v>0</v>
      </c>
      <c r="AD163" s="85" t="str">
        <f>IF(A163&lt;&gt;"",IF(D163="DIRECCIÓN_DE_TRANSFERENCIAS","280 0031",VLOOKUP(C163,NIVELES!$A$14:$B$105,2,0)),"")</f>
        <v>280 9999</v>
      </c>
      <c r="AE163" s="86" t="s">
        <v>322</v>
      </c>
      <c r="AF163" s="86" t="s">
        <v>369</v>
      </c>
      <c r="AG163" s="79" t="str">
        <f>+IF(AF163&lt;&gt;"",VLOOKUP(AF163,NIVELES!$A$666:$B$673,2,0),"")</f>
        <v>ADMINISTRACIÓN_CENTRAL</v>
      </c>
      <c r="AH163" s="78" t="s">
        <v>320</v>
      </c>
      <c r="AI163" s="79" t="str">
        <f>IF(AH163&lt;&gt;"",VLOOKUP(CONCATENATE(AG163,AH163),NIVELES!$B$676:$C$745,2,0),"")</f>
        <v>Gestión Tecnológica</v>
      </c>
      <c r="AJ163" s="78" t="s">
        <v>517</v>
      </c>
      <c r="AK163" s="79" t="str">
        <f>+IF(AJ163&lt;&gt;"",VLOOKUP(AJ163,NIVELES!$A$816:$B$892,2,0),"")</f>
        <v>NO APLICA</v>
      </c>
      <c r="AL163" s="78" t="s">
        <v>554</v>
      </c>
      <c r="AM163" s="78">
        <v>530701</v>
      </c>
      <c r="AN163" s="79" t="str">
        <f>IF(AM163&lt;&gt;"",+VLOOKUP(AM163,NIVELES!$A$1652:$B$2466,2,0),"")</f>
        <v>Desarrollo, Actualización, Asistencia Técnica y Soporte de Sistemas Informáticos</v>
      </c>
      <c r="AO163" s="87">
        <v>7022.4</v>
      </c>
      <c r="AP163" s="88">
        <v>0</v>
      </c>
      <c r="AQ163" s="88">
        <v>0</v>
      </c>
      <c r="AR163" s="88">
        <v>7022.4</v>
      </c>
      <c r="AS163" s="88">
        <v>0</v>
      </c>
      <c r="AT163" s="88">
        <v>0</v>
      </c>
      <c r="AU163" s="88">
        <v>0</v>
      </c>
      <c r="AV163" s="88">
        <v>0</v>
      </c>
      <c r="AW163" s="88">
        <v>0</v>
      </c>
      <c r="AX163" s="88">
        <v>0</v>
      </c>
      <c r="AY163" s="88">
        <v>0</v>
      </c>
      <c r="AZ163" s="88">
        <v>0</v>
      </c>
      <c r="BA163" s="88">
        <v>0</v>
      </c>
      <c r="BB163" s="89">
        <f t="shared" si="13"/>
        <v>7022.4</v>
      </c>
      <c r="BC163" s="90" t="str">
        <f t="shared" si="12"/>
        <v>OK</v>
      </c>
      <c r="BD163" s="91" t="str">
        <f t="shared" si="14"/>
        <v xml:space="preserve">                  </v>
      </c>
      <c r="BE163" s="92">
        <f t="shared" si="15"/>
        <v>1</v>
      </c>
    </row>
    <row r="164" spans="1:57" s="74" customFormat="1" ht="50.1" customHeight="1" x14ac:dyDescent="0.2">
      <c r="A164" s="78" t="s">
        <v>52</v>
      </c>
      <c r="B164" s="78" t="s">
        <v>53</v>
      </c>
      <c r="C164" s="78" t="s">
        <v>585</v>
      </c>
      <c r="D164" s="78" t="s">
        <v>629</v>
      </c>
      <c r="E164" s="79" t="str">
        <f>+IF(C164&lt;&gt;"",VLOOKUP(MID(C164,18,5),NIVELES!$A$133:$B$213,2,0),"")</f>
        <v>PICHINCHA</v>
      </c>
      <c r="F164" s="80" t="s">
        <v>70</v>
      </c>
      <c r="G164" s="81" t="str">
        <f>+IF(F164&lt;&gt;"",VLOOKUP(F164,NIVELES!$A$246:$C$464,3,0),"")</f>
        <v xml:space="preserve"> </v>
      </c>
      <c r="H164" s="82" t="s">
        <v>1023</v>
      </c>
      <c r="I164" s="78" t="s">
        <v>1995</v>
      </c>
      <c r="J164" s="78" t="s">
        <v>2030</v>
      </c>
      <c r="K164" s="78" t="s">
        <v>2056</v>
      </c>
      <c r="L164" s="78" t="s">
        <v>1791</v>
      </c>
      <c r="M164" s="78" t="s">
        <v>1791</v>
      </c>
      <c r="N164" s="78" t="s">
        <v>1791</v>
      </c>
      <c r="O164" s="78" t="s">
        <v>2062</v>
      </c>
      <c r="P164" s="82">
        <v>0</v>
      </c>
      <c r="Q164" s="78" t="s">
        <v>2063</v>
      </c>
      <c r="R164" s="82">
        <v>0</v>
      </c>
      <c r="S164" s="82">
        <v>0</v>
      </c>
      <c r="T164" s="82">
        <v>0</v>
      </c>
      <c r="U164" s="82">
        <v>0</v>
      </c>
      <c r="V164" s="82">
        <v>0</v>
      </c>
      <c r="W164" s="82">
        <v>0</v>
      </c>
      <c r="X164" s="82">
        <v>0</v>
      </c>
      <c r="Y164" s="82">
        <v>0</v>
      </c>
      <c r="Z164" s="82">
        <v>0</v>
      </c>
      <c r="AA164" s="82">
        <v>0</v>
      </c>
      <c r="AB164" s="82">
        <v>0</v>
      </c>
      <c r="AC164" s="82">
        <v>0</v>
      </c>
      <c r="AD164" s="85" t="str">
        <f>IF(A164&lt;&gt;"",IF(D164="DIRECCIÓN_DE_TRANSFERENCIAS","280 0031",VLOOKUP(C164,NIVELES!$A$14:$B$105,2,0)),"")</f>
        <v>280 9999</v>
      </c>
      <c r="AE164" s="86" t="s">
        <v>322</v>
      </c>
      <c r="AF164" s="86" t="s">
        <v>369</v>
      </c>
      <c r="AG164" s="79" t="str">
        <f>+IF(AF164&lt;&gt;"",VLOOKUP(AF164,NIVELES!$A$666:$B$673,2,0),"")</f>
        <v>ADMINISTRACIÓN_CENTRAL</v>
      </c>
      <c r="AH164" s="78" t="s">
        <v>320</v>
      </c>
      <c r="AI164" s="79" t="str">
        <f>IF(AH164&lt;&gt;"",VLOOKUP(CONCATENATE(AG164,AH164),NIVELES!$B$676:$C$745,2,0),"")</f>
        <v>Gestión Tecnológica</v>
      </c>
      <c r="AJ164" s="78" t="s">
        <v>517</v>
      </c>
      <c r="AK164" s="79" t="str">
        <f>+IF(AJ164&lt;&gt;"",VLOOKUP(AJ164,NIVELES!$A$816:$B$892,2,0),"")</f>
        <v>NO APLICA</v>
      </c>
      <c r="AL164" s="78" t="s">
        <v>554</v>
      </c>
      <c r="AM164" s="78">
        <v>530702</v>
      </c>
      <c r="AN164" s="79" t="str">
        <f>IF(AM164&lt;&gt;"",+VLOOKUP(AM164,NIVELES!$A$1652:$B$2466,2,0),"")</f>
        <v>Arrendamiento y Licencias de Uso de Paquetes Informáticos</v>
      </c>
      <c r="AO164" s="87">
        <v>0</v>
      </c>
      <c r="AP164" s="88">
        <v>0</v>
      </c>
      <c r="AQ164" s="88">
        <v>0</v>
      </c>
      <c r="AR164" s="88">
        <v>0</v>
      </c>
      <c r="AS164" s="88">
        <v>0</v>
      </c>
      <c r="AT164" s="88">
        <v>0</v>
      </c>
      <c r="AU164" s="88">
        <v>0</v>
      </c>
      <c r="AV164" s="88">
        <v>0</v>
      </c>
      <c r="AW164" s="88">
        <v>0</v>
      </c>
      <c r="AX164" s="88">
        <v>0</v>
      </c>
      <c r="AY164" s="88">
        <v>0</v>
      </c>
      <c r="AZ164" s="88">
        <v>0</v>
      </c>
      <c r="BA164" s="88">
        <v>0</v>
      </c>
      <c r="BB164" s="89">
        <f t="shared" si="13"/>
        <v>0</v>
      </c>
      <c r="BC164" s="90" t="str">
        <f t="shared" si="12"/>
        <v>OK</v>
      </c>
      <c r="BD164" s="91" t="str">
        <f t="shared" si="14"/>
        <v xml:space="preserve">                  </v>
      </c>
      <c r="BE164" s="92">
        <f t="shared" si="15"/>
        <v>0</v>
      </c>
    </row>
    <row r="165" spans="1:57" s="74" customFormat="1" ht="50.1" customHeight="1" x14ac:dyDescent="0.2">
      <c r="A165" s="78" t="s">
        <v>52</v>
      </c>
      <c r="B165" s="78" t="s">
        <v>53</v>
      </c>
      <c r="C165" s="78" t="s">
        <v>585</v>
      </c>
      <c r="D165" s="78" t="s">
        <v>626</v>
      </c>
      <c r="E165" s="79" t="str">
        <f>+IF(C165&lt;&gt;"",VLOOKUP(MID(C165,18,5),NIVELES!$A$133:$B$213,2,0),"")</f>
        <v>PICHINCHA</v>
      </c>
      <c r="F165" s="80" t="s">
        <v>70</v>
      </c>
      <c r="G165" s="81" t="str">
        <f>+IF(F165&lt;&gt;"",VLOOKUP(F165,NIVELES!$A$246:$C$464,3,0),"")</f>
        <v xml:space="preserve"> </v>
      </c>
      <c r="H165" s="82" t="s">
        <v>1023</v>
      </c>
      <c r="I165" s="78" t="s">
        <v>2029</v>
      </c>
      <c r="J165" s="78" t="s">
        <v>2030</v>
      </c>
      <c r="K165" s="78" t="s">
        <v>2064</v>
      </c>
      <c r="L165" s="78" t="s">
        <v>1791</v>
      </c>
      <c r="M165" s="78" t="s">
        <v>1791</v>
      </c>
      <c r="N165" s="78" t="s">
        <v>1791</v>
      </c>
      <c r="O165" s="78" t="s">
        <v>2065</v>
      </c>
      <c r="P165" s="82">
        <v>0</v>
      </c>
      <c r="Q165" s="78" t="s">
        <v>2066</v>
      </c>
      <c r="R165" s="82">
        <v>0</v>
      </c>
      <c r="S165" s="82">
        <v>0</v>
      </c>
      <c r="T165" s="82">
        <v>0</v>
      </c>
      <c r="U165" s="82">
        <v>0</v>
      </c>
      <c r="V165" s="82">
        <v>0</v>
      </c>
      <c r="W165" s="82">
        <v>0</v>
      </c>
      <c r="X165" s="82">
        <v>0</v>
      </c>
      <c r="Y165" s="82">
        <v>0</v>
      </c>
      <c r="Z165" s="82">
        <v>0</v>
      </c>
      <c r="AA165" s="82">
        <v>0</v>
      </c>
      <c r="AB165" s="82">
        <v>0</v>
      </c>
      <c r="AC165" s="82">
        <v>0</v>
      </c>
      <c r="AD165" s="85" t="str">
        <f>IF(A165&lt;&gt;"",IF(D165="DIRECCIÓN_DE_TRANSFERENCIAS","280 0031",VLOOKUP(C165,NIVELES!$A$14:$B$105,2,0)),"")</f>
        <v>280 9999</v>
      </c>
      <c r="AE165" s="86" t="s">
        <v>322</v>
      </c>
      <c r="AF165" s="86" t="s">
        <v>369</v>
      </c>
      <c r="AG165" s="79" t="str">
        <f>+IF(AF165&lt;&gt;"",VLOOKUP(AF165,NIVELES!$A$666:$B$673,2,0),"")</f>
        <v>ADMINISTRACIÓN_CENTRAL</v>
      </c>
      <c r="AH165" s="78" t="s">
        <v>320</v>
      </c>
      <c r="AI165" s="79" t="str">
        <f>IF(AH165&lt;&gt;"",VLOOKUP(CONCATENATE(AG165,AH165),NIVELES!$B$676:$C$745,2,0),"")</f>
        <v>Gestión Tecnológica</v>
      </c>
      <c r="AJ165" s="78" t="s">
        <v>517</v>
      </c>
      <c r="AK165" s="79" t="str">
        <f>+IF(AJ165&lt;&gt;"",VLOOKUP(AJ165,NIVELES!$A$816:$B$892,2,0),"")</f>
        <v>NO APLICA</v>
      </c>
      <c r="AL165" s="78" t="s">
        <v>554</v>
      </c>
      <c r="AM165" s="78">
        <v>530702</v>
      </c>
      <c r="AN165" s="79" t="str">
        <f>IF(AM165&lt;&gt;"",+VLOOKUP(AM165,NIVELES!$A$1652:$B$2466,2,0),"")</f>
        <v>Arrendamiento y Licencias de Uso de Paquetes Informáticos</v>
      </c>
      <c r="AO165" s="87">
        <v>0</v>
      </c>
      <c r="AP165" s="88">
        <v>0</v>
      </c>
      <c r="AQ165" s="88">
        <v>0</v>
      </c>
      <c r="AR165" s="88">
        <v>0</v>
      </c>
      <c r="AS165" s="88">
        <v>0</v>
      </c>
      <c r="AT165" s="88">
        <v>0</v>
      </c>
      <c r="AU165" s="88">
        <v>0</v>
      </c>
      <c r="AV165" s="88">
        <v>0</v>
      </c>
      <c r="AW165" s="88">
        <v>0</v>
      </c>
      <c r="AX165" s="88">
        <v>0</v>
      </c>
      <c r="AY165" s="88">
        <v>0</v>
      </c>
      <c r="AZ165" s="88">
        <v>0</v>
      </c>
      <c r="BA165" s="88">
        <v>0</v>
      </c>
      <c r="BB165" s="89">
        <f t="shared" si="13"/>
        <v>0</v>
      </c>
      <c r="BC165" s="90" t="str">
        <f t="shared" si="12"/>
        <v>OK</v>
      </c>
      <c r="BD165" s="91" t="str">
        <f t="shared" si="14"/>
        <v xml:space="preserve">                  </v>
      </c>
      <c r="BE165" s="92">
        <f t="shared" si="15"/>
        <v>0</v>
      </c>
    </row>
    <row r="166" spans="1:57" s="74" customFormat="1" ht="50.1" customHeight="1" x14ac:dyDescent="0.2">
      <c r="A166" s="78" t="s">
        <v>52</v>
      </c>
      <c r="B166" s="78" t="s">
        <v>53</v>
      </c>
      <c r="C166" s="78" t="s">
        <v>585</v>
      </c>
      <c r="D166" s="78" t="s">
        <v>627</v>
      </c>
      <c r="E166" s="79" t="str">
        <f>+IF(C166&lt;&gt;"",VLOOKUP(MID(C166,18,5),NIVELES!$A$133:$B$213,2,0),"")</f>
        <v>PICHINCHA</v>
      </c>
      <c r="F166" s="80" t="s">
        <v>70</v>
      </c>
      <c r="G166" s="81" t="str">
        <f>+IF(F166&lt;&gt;"",VLOOKUP(F166,NIVELES!$A$246:$C$464,3,0),"")</f>
        <v xml:space="preserve"> </v>
      </c>
      <c r="H166" s="82" t="s">
        <v>1023</v>
      </c>
      <c r="I166" s="78" t="s">
        <v>2067</v>
      </c>
      <c r="J166" s="78" t="s">
        <v>2030</v>
      </c>
      <c r="K166" s="78" t="s">
        <v>2068</v>
      </c>
      <c r="L166" s="78" t="s">
        <v>1791</v>
      </c>
      <c r="M166" s="78" t="s">
        <v>1791</v>
      </c>
      <c r="N166" s="78" t="s">
        <v>1791</v>
      </c>
      <c r="O166" s="78" t="s">
        <v>2069</v>
      </c>
      <c r="P166" s="82">
        <v>1</v>
      </c>
      <c r="Q166" s="78" t="s">
        <v>2070</v>
      </c>
      <c r="R166" s="82">
        <v>0.1</v>
      </c>
      <c r="S166" s="82">
        <v>0.1</v>
      </c>
      <c r="T166" s="82">
        <v>0.1</v>
      </c>
      <c r="U166" s="82">
        <v>0.1</v>
      </c>
      <c r="V166" s="82">
        <v>0.1</v>
      </c>
      <c r="W166" s="82">
        <v>0.1</v>
      </c>
      <c r="X166" s="82">
        <v>0.1</v>
      </c>
      <c r="Y166" s="82">
        <v>0.1</v>
      </c>
      <c r="Z166" s="82">
        <v>0.1</v>
      </c>
      <c r="AA166" s="82">
        <v>0.1</v>
      </c>
      <c r="AB166" s="82">
        <v>0</v>
      </c>
      <c r="AC166" s="82">
        <v>0</v>
      </c>
      <c r="AD166" s="85" t="str">
        <f>IF(A166&lt;&gt;"",IF(D166="DIRECCIÓN_DE_TRANSFERENCIAS","280 0031",VLOOKUP(C166,NIVELES!$A$14:$B$105,2,0)),"")</f>
        <v>280 9999</v>
      </c>
      <c r="AE166" s="86" t="s">
        <v>322</v>
      </c>
      <c r="AF166" s="86" t="s">
        <v>369</v>
      </c>
      <c r="AG166" s="79" t="str">
        <f>+IF(AF166&lt;&gt;"",VLOOKUP(AF166,NIVELES!$A$666:$B$673,2,0),"")</f>
        <v>ADMINISTRACIÓN_CENTRAL</v>
      </c>
      <c r="AH166" s="78" t="s">
        <v>320</v>
      </c>
      <c r="AI166" s="79" t="str">
        <f>IF(AH166&lt;&gt;"",VLOOKUP(CONCATENATE(AG166,AH166),NIVELES!$B$676:$C$745,2,0),"")</f>
        <v>Gestión Tecnológica</v>
      </c>
      <c r="AJ166" s="78" t="s">
        <v>517</v>
      </c>
      <c r="AK166" s="79" t="str">
        <f>+IF(AJ166&lt;&gt;"",VLOOKUP(AJ166,NIVELES!$A$816:$B$892,2,0),"")</f>
        <v>NO APLICA</v>
      </c>
      <c r="AL166" s="78" t="s">
        <v>554</v>
      </c>
      <c r="AM166" s="78">
        <v>530702</v>
      </c>
      <c r="AN166" s="79" t="str">
        <f>IF(AM166&lt;&gt;"",+VLOOKUP(AM166,NIVELES!$A$1652:$B$2466,2,0),"")</f>
        <v>Arrendamiento y Licencias de Uso de Paquetes Informáticos</v>
      </c>
      <c r="AO166" s="87">
        <v>3414.72</v>
      </c>
      <c r="AP166" s="88">
        <v>340</v>
      </c>
      <c r="AQ166" s="88">
        <v>340</v>
      </c>
      <c r="AR166" s="88">
        <v>340</v>
      </c>
      <c r="AS166" s="88">
        <v>340</v>
      </c>
      <c r="AT166" s="88">
        <v>340</v>
      </c>
      <c r="AU166" s="88">
        <v>340</v>
      </c>
      <c r="AV166" s="88">
        <v>340</v>
      </c>
      <c r="AW166" s="88">
        <v>340</v>
      </c>
      <c r="AX166" s="88">
        <v>347.36</v>
      </c>
      <c r="AY166" s="88">
        <v>347.36</v>
      </c>
      <c r="AZ166" s="88">
        <v>0</v>
      </c>
      <c r="BA166" s="88">
        <v>0</v>
      </c>
      <c r="BB166" s="89">
        <f t="shared" si="13"/>
        <v>3414.7200000000003</v>
      </c>
      <c r="BC166" s="90" t="str">
        <f t="shared" si="12"/>
        <v>OK</v>
      </c>
      <c r="BD166" s="91" t="str">
        <f t="shared" si="14"/>
        <v xml:space="preserve">                  </v>
      </c>
      <c r="BE166" s="92">
        <f t="shared" si="15"/>
        <v>0.99999999999999989</v>
      </c>
    </row>
    <row r="167" spans="1:57" s="74" customFormat="1" ht="50.1" customHeight="1" x14ac:dyDescent="0.2">
      <c r="A167" s="78" t="s">
        <v>52</v>
      </c>
      <c r="B167" s="78" t="s">
        <v>53</v>
      </c>
      <c r="C167" s="78" t="s">
        <v>585</v>
      </c>
      <c r="D167" s="78" t="s">
        <v>627</v>
      </c>
      <c r="E167" s="79" t="str">
        <f>+IF(C167&lt;&gt;"",VLOOKUP(MID(C167,18,5),NIVELES!$A$133:$B$213,2,0),"")</f>
        <v>PICHINCHA</v>
      </c>
      <c r="F167" s="80" t="s">
        <v>70</v>
      </c>
      <c r="G167" s="81" t="str">
        <f>+IF(F167&lt;&gt;"",VLOOKUP(F167,NIVELES!$A$246:$C$464,3,0),"")</f>
        <v xml:space="preserve"> </v>
      </c>
      <c r="H167" s="82" t="s">
        <v>1023</v>
      </c>
      <c r="I167" s="78" t="s">
        <v>2067</v>
      </c>
      <c r="J167" s="78" t="s">
        <v>2030</v>
      </c>
      <c r="K167" s="78" t="s">
        <v>2068</v>
      </c>
      <c r="L167" s="78" t="s">
        <v>1791</v>
      </c>
      <c r="M167" s="78" t="s">
        <v>1791</v>
      </c>
      <c r="N167" s="78" t="s">
        <v>1791</v>
      </c>
      <c r="O167" s="78" t="s">
        <v>2071</v>
      </c>
      <c r="P167" s="82">
        <v>1</v>
      </c>
      <c r="Q167" s="78" t="s">
        <v>2072</v>
      </c>
      <c r="R167" s="82">
        <v>1</v>
      </c>
      <c r="S167" s="82">
        <v>0</v>
      </c>
      <c r="T167" s="82">
        <v>0</v>
      </c>
      <c r="U167" s="82">
        <v>0</v>
      </c>
      <c r="V167" s="82">
        <v>0</v>
      </c>
      <c r="W167" s="82">
        <v>0</v>
      </c>
      <c r="X167" s="82">
        <v>0</v>
      </c>
      <c r="Y167" s="82">
        <v>0</v>
      </c>
      <c r="Z167" s="82">
        <v>0</v>
      </c>
      <c r="AA167" s="82">
        <v>0</v>
      </c>
      <c r="AB167" s="82">
        <v>0</v>
      </c>
      <c r="AC167" s="82">
        <v>0</v>
      </c>
      <c r="AD167" s="85" t="str">
        <f>IF(A167&lt;&gt;"",IF(D167="DIRECCIÓN_DE_TRANSFERENCIAS","280 0031",VLOOKUP(C167,NIVELES!$A$14:$B$105,2,0)),"")</f>
        <v>280 9999</v>
      </c>
      <c r="AE167" s="86" t="s">
        <v>322</v>
      </c>
      <c r="AF167" s="86" t="s">
        <v>369</v>
      </c>
      <c r="AG167" s="79" t="str">
        <f>+IF(AF167&lt;&gt;"",VLOOKUP(AF167,NIVELES!$A$666:$B$673,2,0),"")</f>
        <v>ADMINISTRACIÓN_CENTRAL</v>
      </c>
      <c r="AH167" s="78" t="s">
        <v>320</v>
      </c>
      <c r="AI167" s="79" t="str">
        <f>IF(AH167&lt;&gt;"",VLOOKUP(CONCATENATE(AG167,AH167),NIVELES!$B$676:$C$745,2,0),"")</f>
        <v>Gestión Tecnológica</v>
      </c>
      <c r="AJ167" s="78" t="s">
        <v>517</v>
      </c>
      <c r="AK167" s="79" t="str">
        <f>+IF(AJ167&lt;&gt;"",VLOOKUP(AJ167,NIVELES!$A$816:$B$892,2,0),"")</f>
        <v>NO APLICA</v>
      </c>
      <c r="AL167" s="78" t="s">
        <v>554</v>
      </c>
      <c r="AM167" s="78">
        <v>530702</v>
      </c>
      <c r="AN167" s="79" t="str">
        <f>IF(AM167&lt;&gt;"",+VLOOKUP(AM167,NIVELES!$A$1652:$B$2466,2,0),"")</f>
        <v>Arrendamiento y Licencias de Uso de Paquetes Informáticos</v>
      </c>
      <c r="AO167" s="87">
        <v>7958.58</v>
      </c>
      <c r="AP167" s="88">
        <v>7958.58</v>
      </c>
      <c r="AQ167" s="88">
        <v>0</v>
      </c>
      <c r="AR167" s="88">
        <v>0</v>
      </c>
      <c r="AS167" s="88">
        <v>0</v>
      </c>
      <c r="AT167" s="88">
        <v>0</v>
      </c>
      <c r="AU167" s="88">
        <v>0</v>
      </c>
      <c r="AV167" s="88">
        <v>0</v>
      </c>
      <c r="AW167" s="88">
        <v>0</v>
      </c>
      <c r="AX167" s="88">
        <v>0</v>
      </c>
      <c r="AY167" s="88">
        <v>0</v>
      </c>
      <c r="AZ167" s="88">
        <v>0</v>
      </c>
      <c r="BA167" s="88">
        <v>0</v>
      </c>
      <c r="BB167" s="89">
        <f t="shared" si="13"/>
        <v>7958.58</v>
      </c>
      <c r="BC167" s="90" t="str">
        <f t="shared" si="12"/>
        <v>OK</v>
      </c>
      <c r="BD167" s="91" t="str">
        <f t="shared" si="14"/>
        <v xml:space="preserve">                  </v>
      </c>
      <c r="BE167" s="92">
        <f t="shared" si="15"/>
        <v>1</v>
      </c>
    </row>
    <row r="168" spans="1:57" s="74" customFormat="1" ht="50.1" customHeight="1" x14ac:dyDescent="0.2">
      <c r="A168" s="78" t="s">
        <v>52</v>
      </c>
      <c r="B168" s="78" t="s">
        <v>53</v>
      </c>
      <c r="C168" s="78" t="s">
        <v>585</v>
      </c>
      <c r="D168" s="78" t="s">
        <v>627</v>
      </c>
      <c r="E168" s="79" t="str">
        <f>+IF(C168&lt;&gt;"",VLOOKUP(MID(C168,18,5),NIVELES!$A$133:$B$213,2,0),"")</f>
        <v>PICHINCHA</v>
      </c>
      <c r="F168" s="80" t="s">
        <v>70</v>
      </c>
      <c r="G168" s="81" t="str">
        <f>+IF(F168&lt;&gt;"",VLOOKUP(F168,NIVELES!$A$246:$C$464,3,0),"")</f>
        <v xml:space="preserve"> </v>
      </c>
      <c r="H168" s="82" t="s">
        <v>1023</v>
      </c>
      <c r="I168" s="78" t="s">
        <v>2067</v>
      </c>
      <c r="J168" s="78" t="s">
        <v>2030</v>
      </c>
      <c r="K168" s="78" t="s">
        <v>2068</v>
      </c>
      <c r="L168" s="78" t="s">
        <v>1791</v>
      </c>
      <c r="M168" s="78" t="s">
        <v>1791</v>
      </c>
      <c r="N168" s="78" t="s">
        <v>1791</v>
      </c>
      <c r="O168" s="78" t="s">
        <v>2073</v>
      </c>
      <c r="P168" s="82">
        <v>0</v>
      </c>
      <c r="Q168" s="78" t="s">
        <v>2059</v>
      </c>
      <c r="R168" s="82">
        <v>0</v>
      </c>
      <c r="S168" s="82">
        <v>0</v>
      </c>
      <c r="T168" s="82">
        <v>0</v>
      </c>
      <c r="U168" s="82">
        <v>0</v>
      </c>
      <c r="V168" s="82">
        <v>0</v>
      </c>
      <c r="W168" s="82">
        <v>0</v>
      </c>
      <c r="X168" s="82">
        <v>0</v>
      </c>
      <c r="Y168" s="82">
        <v>0</v>
      </c>
      <c r="Z168" s="82">
        <v>0</v>
      </c>
      <c r="AA168" s="82">
        <v>0</v>
      </c>
      <c r="AB168" s="82">
        <v>0</v>
      </c>
      <c r="AC168" s="82">
        <v>0</v>
      </c>
      <c r="AD168" s="85" t="str">
        <f>IF(A168&lt;&gt;"",IF(D168="DIRECCIÓN_DE_TRANSFERENCIAS","280 0031",VLOOKUP(C168,NIVELES!$A$14:$B$105,2,0)),"")</f>
        <v>280 9999</v>
      </c>
      <c r="AE168" s="86" t="s">
        <v>322</v>
      </c>
      <c r="AF168" s="86" t="s">
        <v>369</v>
      </c>
      <c r="AG168" s="79" t="str">
        <f>+IF(AF168&lt;&gt;"",VLOOKUP(AF168,NIVELES!$A$666:$B$673,2,0),"")</f>
        <v>ADMINISTRACIÓN_CENTRAL</v>
      </c>
      <c r="AH168" s="78" t="s">
        <v>320</v>
      </c>
      <c r="AI168" s="79" t="str">
        <f>IF(AH168&lt;&gt;"",VLOOKUP(CONCATENATE(AG168,AH168),NIVELES!$B$676:$C$745,2,0),"")</f>
        <v>Gestión Tecnológica</v>
      </c>
      <c r="AJ168" s="78" t="s">
        <v>517</v>
      </c>
      <c r="AK168" s="79" t="str">
        <f>+IF(AJ168&lt;&gt;"",VLOOKUP(AJ168,NIVELES!$A$816:$B$892,2,0),"")</f>
        <v>NO APLICA</v>
      </c>
      <c r="AL168" s="78" t="s">
        <v>554</v>
      </c>
      <c r="AM168" s="78">
        <v>530704</v>
      </c>
      <c r="AN168" s="79" t="str">
        <f>IF(AM168&lt;&gt;"",+VLOOKUP(AM168,NIVELES!$A$1652:$B$2466,2,0),"")</f>
        <v>Mantenimiento y Reparación de Equipos y Sistemas Informáticos</v>
      </c>
      <c r="AO168" s="87">
        <v>0</v>
      </c>
      <c r="AP168" s="88">
        <v>0</v>
      </c>
      <c r="AQ168" s="88">
        <v>0</v>
      </c>
      <c r="AR168" s="88">
        <v>0</v>
      </c>
      <c r="AS168" s="88">
        <v>0</v>
      </c>
      <c r="AT168" s="88">
        <v>0</v>
      </c>
      <c r="AU168" s="88">
        <v>0</v>
      </c>
      <c r="AV168" s="88">
        <v>0</v>
      </c>
      <c r="AW168" s="88">
        <v>0</v>
      </c>
      <c r="AX168" s="88">
        <v>0</v>
      </c>
      <c r="AY168" s="88">
        <v>0</v>
      </c>
      <c r="AZ168" s="88">
        <v>0</v>
      </c>
      <c r="BA168" s="88">
        <v>0</v>
      </c>
      <c r="BB168" s="89">
        <f t="shared" si="13"/>
        <v>0</v>
      </c>
      <c r="BC168" s="90" t="str">
        <f t="shared" si="12"/>
        <v>OK</v>
      </c>
      <c r="BD168" s="91" t="str">
        <f t="shared" si="14"/>
        <v xml:space="preserve">                  </v>
      </c>
      <c r="BE168" s="92">
        <f t="shared" si="15"/>
        <v>0</v>
      </c>
    </row>
    <row r="169" spans="1:57" s="74" customFormat="1" ht="50.1" customHeight="1" x14ac:dyDescent="0.2">
      <c r="A169" s="78" t="s">
        <v>52</v>
      </c>
      <c r="B169" s="78" t="s">
        <v>53</v>
      </c>
      <c r="C169" s="78" t="s">
        <v>585</v>
      </c>
      <c r="D169" s="78" t="s">
        <v>627</v>
      </c>
      <c r="E169" s="79" t="str">
        <f>+IF(C169&lt;&gt;"",VLOOKUP(MID(C169,18,5),NIVELES!$A$133:$B$213,2,0),"")</f>
        <v>PICHINCHA</v>
      </c>
      <c r="F169" s="80" t="s">
        <v>70</v>
      </c>
      <c r="G169" s="81" t="str">
        <f>+IF(F169&lt;&gt;"",VLOOKUP(F169,NIVELES!$A$246:$C$464,3,0),"")</f>
        <v xml:space="preserve"> </v>
      </c>
      <c r="H169" s="82" t="s">
        <v>1023</v>
      </c>
      <c r="I169" s="78" t="s">
        <v>2067</v>
      </c>
      <c r="J169" s="78" t="s">
        <v>2030</v>
      </c>
      <c r="K169" s="78" t="s">
        <v>2068</v>
      </c>
      <c r="L169" s="78" t="s">
        <v>1791</v>
      </c>
      <c r="M169" s="78" t="s">
        <v>1791</v>
      </c>
      <c r="N169" s="78" t="s">
        <v>1791</v>
      </c>
      <c r="O169" s="78" t="s">
        <v>2074</v>
      </c>
      <c r="P169" s="82">
        <v>2</v>
      </c>
      <c r="Q169" s="78" t="s">
        <v>2075</v>
      </c>
      <c r="R169" s="82">
        <v>0</v>
      </c>
      <c r="S169" s="82">
        <v>1</v>
      </c>
      <c r="T169" s="82">
        <v>0</v>
      </c>
      <c r="U169" s="82">
        <v>0</v>
      </c>
      <c r="V169" s="82">
        <v>0</v>
      </c>
      <c r="W169" s="82">
        <v>1</v>
      </c>
      <c r="X169" s="82">
        <v>0</v>
      </c>
      <c r="Y169" s="82">
        <v>0</v>
      </c>
      <c r="Z169" s="82">
        <v>0</v>
      </c>
      <c r="AA169" s="82">
        <v>0</v>
      </c>
      <c r="AB169" s="82">
        <v>0</v>
      </c>
      <c r="AC169" s="82">
        <v>0</v>
      </c>
      <c r="AD169" s="85" t="str">
        <f>IF(A169&lt;&gt;"",IF(D169="DIRECCIÓN_DE_TRANSFERENCIAS","280 0031",VLOOKUP(C169,NIVELES!$A$14:$B$105,2,0)),"")</f>
        <v>280 9999</v>
      </c>
      <c r="AE169" s="86" t="s">
        <v>322</v>
      </c>
      <c r="AF169" s="86" t="s">
        <v>369</v>
      </c>
      <c r="AG169" s="79" t="str">
        <f>+IF(AF169&lt;&gt;"",VLOOKUP(AF169,NIVELES!$A$666:$B$673,2,0),"")</f>
        <v>ADMINISTRACIÓN_CENTRAL</v>
      </c>
      <c r="AH169" s="78" t="s">
        <v>320</v>
      </c>
      <c r="AI169" s="79" t="str">
        <f>IF(AH169&lt;&gt;"",VLOOKUP(CONCATENATE(AG169,AH169),NIVELES!$B$676:$C$745,2,0),"")</f>
        <v>Gestión Tecnológica</v>
      </c>
      <c r="AJ169" s="78" t="s">
        <v>517</v>
      </c>
      <c r="AK169" s="79" t="str">
        <f>+IF(AJ169&lt;&gt;"",VLOOKUP(AJ169,NIVELES!$A$816:$B$892,2,0),"")</f>
        <v>NO APLICA</v>
      </c>
      <c r="AL169" s="78" t="s">
        <v>554</v>
      </c>
      <c r="AM169" s="78">
        <v>530704</v>
      </c>
      <c r="AN169" s="79" t="str">
        <f>IF(AM169&lt;&gt;"",+VLOOKUP(AM169,NIVELES!$A$1652:$B$2466,2,0),"")</f>
        <v>Mantenimiento y Reparación de Equipos y Sistemas Informáticos</v>
      </c>
      <c r="AO169" s="87">
        <v>5784.52</v>
      </c>
      <c r="AP169" s="88">
        <v>0</v>
      </c>
      <c r="AQ169" s="88">
        <v>2892.26</v>
      </c>
      <c r="AR169" s="88">
        <v>0</v>
      </c>
      <c r="AS169" s="88">
        <v>0</v>
      </c>
      <c r="AT169" s="88">
        <v>0</v>
      </c>
      <c r="AU169" s="88">
        <v>2892.26</v>
      </c>
      <c r="AV169" s="88">
        <v>0</v>
      </c>
      <c r="AW169" s="88">
        <v>0</v>
      </c>
      <c r="AX169" s="88">
        <v>0</v>
      </c>
      <c r="AY169" s="88">
        <v>0</v>
      </c>
      <c r="AZ169" s="88">
        <v>0</v>
      </c>
      <c r="BA169" s="88">
        <v>0</v>
      </c>
      <c r="BB169" s="89">
        <f t="shared" si="13"/>
        <v>5784.52</v>
      </c>
      <c r="BC169" s="90" t="str">
        <f t="shared" si="12"/>
        <v>OK</v>
      </c>
      <c r="BD169" s="91" t="str">
        <f t="shared" si="14"/>
        <v xml:space="preserve">                  </v>
      </c>
      <c r="BE169" s="92">
        <f t="shared" si="15"/>
        <v>2</v>
      </c>
    </row>
    <row r="170" spans="1:57" s="74" customFormat="1" ht="50.1" customHeight="1" x14ac:dyDescent="0.2">
      <c r="A170" s="78" t="s">
        <v>52</v>
      </c>
      <c r="B170" s="78" t="s">
        <v>53</v>
      </c>
      <c r="C170" s="78" t="s">
        <v>585</v>
      </c>
      <c r="D170" s="78" t="s">
        <v>627</v>
      </c>
      <c r="E170" s="79" t="str">
        <f>+IF(C170&lt;&gt;"",VLOOKUP(MID(C170,18,5),NIVELES!$A$133:$B$213,2,0),"")</f>
        <v>PICHINCHA</v>
      </c>
      <c r="F170" s="80" t="s">
        <v>70</v>
      </c>
      <c r="G170" s="81" t="str">
        <f>+IF(F170&lt;&gt;"",VLOOKUP(F170,NIVELES!$A$246:$C$464,3,0),"")</f>
        <v xml:space="preserve"> </v>
      </c>
      <c r="H170" s="82" t="s">
        <v>1023</v>
      </c>
      <c r="I170" s="78" t="s">
        <v>2067</v>
      </c>
      <c r="J170" s="78" t="s">
        <v>2030</v>
      </c>
      <c r="K170" s="78" t="s">
        <v>2068</v>
      </c>
      <c r="L170" s="78" t="s">
        <v>1791</v>
      </c>
      <c r="M170" s="78" t="s">
        <v>1791</v>
      </c>
      <c r="N170" s="78" t="s">
        <v>1791</v>
      </c>
      <c r="O170" s="78" t="s">
        <v>2076</v>
      </c>
      <c r="P170" s="82">
        <v>2</v>
      </c>
      <c r="Q170" s="78" t="s">
        <v>2077</v>
      </c>
      <c r="R170" s="82">
        <v>0</v>
      </c>
      <c r="S170" s="82">
        <v>0</v>
      </c>
      <c r="T170" s="82">
        <v>1</v>
      </c>
      <c r="U170" s="82">
        <v>0</v>
      </c>
      <c r="V170" s="82">
        <v>0</v>
      </c>
      <c r="W170" s="82">
        <v>1</v>
      </c>
      <c r="X170" s="82">
        <v>0</v>
      </c>
      <c r="Y170" s="82">
        <v>0</v>
      </c>
      <c r="Z170" s="82">
        <v>0</v>
      </c>
      <c r="AA170" s="82">
        <v>0</v>
      </c>
      <c r="AB170" s="82">
        <v>0</v>
      </c>
      <c r="AC170" s="82">
        <v>0</v>
      </c>
      <c r="AD170" s="85" t="str">
        <f>IF(A170&lt;&gt;"",IF(D170="DIRECCIÓN_DE_TRANSFERENCIAS","280 0031",VLOOKUP(C170,NIVELES!$A$14:$B$105,2,0)),"")</f>
        <v>280 9999</v>
      </c>
      <c r="AE170" s="86" t="s">
        <v>322</v>
      </c>
      <c r="AF170" s="86" t="s">
        <v>369</v>
      </c>
      <c r="AG170" s="79" t="str">
        <f>+IF(AF170&lt;&gt;"",VLOOKUP(AF170,NIVELES!$A$666:$B$673,2,0),"")</f>
        <v>ADMINISTRACIÓN_CENTRAL</v>
      </c>
      <c r="AH170" s="78" t="s">
        <v>320</v>
      </c>
      <c r="AI170" s="79" t="str">
        <f>IF(AH170&lt;&gt;"",VLOOKUP(CONCATENATE(AG170,AH170),NIVELES!$B$676:$C$745,2,0),"")</f>
        <v>Gestión Tecnológica</v>
      </c>
      <c r="AJ170" s="78" t="s">
        <v>517</v>
      </c>
      <c r="AK170" s="79" t="str">
        <f>+IF(AJ170&lt;&gt;"",VLOOKUP(AJ170,NIVELES!$A$816:$B$892,2,0),"")</f>
        <v>NO APLICA</v>
      </c>
      <c r="AL170" s="78" t="s">
        <v>554</v>
      </c>
      <c r="AM170" s="78">
        <v>530813</v>
      </c>
      <c r="AN170" s="79" t="str">
        <f>IF(AM170&lt;&gt;"",+VLOOKUP(AM170,NIVELES!$A$1652:$B$2466,2,0),"")</f>
        <v>Repuestos y Accesorios</v>
      </c>
      <c r="AO170" s="87">
        <v>0</v>
      </c>
      <c r="AP170" s="88">
        <v>0</v>
      </c>
      <c r="AQ170" s="88">
        <v>0</v>
      </c>
      <c r="AR170" s="88">
        <v>0</v>
      </c>
      <c r="AS170" s="88">
        <v>0</v>
      </c>
      <c r="AT170" s="88">
        <v>0</v>
      </c>
      <c r="AU170" s="88">
        <v>0</v>
      </c>
      <c r="AV170" s="88">
        <v>0</v>
      </c>
      <c r="AW170" s="88">
        <v>0</v>
      </c>
      <c r="AX170" s="88">
        <v>0</v>
      </c>
      <c r="AY170" s="88">
        <v>0</v>
      </c>
      <c r="AZ170" s="88">
        <v>0</v>
      </c>
      <c r="BA170" s="88">
        <v>0</v>
      </c>
      <c r="BB170" s="89">
        <f t="shared" si="13"/>
        <v>0</v>
      </c>
      <c r="BC170" s="90" t="str">
        <f t="shared" si="12"/>
        <v>OK</v>
      </c>
      <c r="BD170" s="91" t="str">
        <f t="shared" si="14"/>
        <v xml:space="preserve">                  </v>
      </c>
      <c r="BE170" s="92">
        <f t="shared" si="15"/>
        <v>2</v>
      </c>
    </row>
    <row r="171" spans="1:57" s="74" customFormat="1" ht="50.1" customHeight="1" x14ac:dyDescent="0.2">
      <c r="A171" s="78" t="s">
        <v>52</v>
      </c>
      <c r="B171" s="78" t="s">
        <v>53</v>
      </c>
      <c r="C171" s="78" t="s">
        <v>585</v>
      </c>
      <c r="D171" s="78" t="s">
        <v>627</v>
      </c>
      <c r="E171" s="79" t="str">
        <f>+IF(C171&lt;&gt;"",VLOOKUP(MID(C171,18,5),NIVELES!$A$133:$B$213,2,0),"")</f>
        <v>PICHINCHA</v>
      </c>
      <c r="F171" s="80" t="s">
        <v>70</v>
      </c>
      <c r="G171" s="81" t="str">
        <f>+IF(F171&lt;&gt;"",VLOOKUP(F171,NIVELES!$A$246:$C$464,3,0),"")</f>
        <v xml:space="preserve"> </v>
      </c>
      <c r="H171" s="82" t="s">
        <v>1023</v>
      </c>
      <c r="I171" s="78" t="s">
        <v>2067</v>
      </c>
      <c r="J171" s="78" t="s">
        <v>2030</v>
      </c>
      <c r="K171" s="78" t="s">
        <v>2068</v>
      </c>
      <c r="L171" s="78" t="s">
        <v>1791</v>
      </c>
      <c r="M171" s="78" t="s">
        <v>1791</v>
      </c>
      <c r="N171" s="78" t="s">
        <v>1791</v>
      </c>
      <c r="O171" s="78" t="s">
        <v>2078</v>
      </c>
      <c r="P171" s="82">
        <v>0</v>
      </c>
      <c r="Q171" s="78" t="s">
        <v>2079</v>
      </c>
      <c r="R171" s="82">
        <v>0</v>
      </c>
      <c r="S171" s="82">
        <v>0</v>
      </c>
      <c r="T171" s="82">
        <v>0</v>
      </c>
      <c r="U171" s="82">
        <v>0</v>
      </c>
      <c r="V171" s="82">
        <v>0</v>
      </c>
      <c r="W171" s="82">
        <v>0</v>
      </c>
      <c r="X171" s="82">
        <v>0</v>
      </c>
      <c r="Y171" s="82">
        <v>0</v>
      </c>
      <c r="Z171" s="82">
        <v>0</v>
      </c>
      <c r="AA171" s="82">
        <v>0</v>
      </c>
      <c r="AB171" s="82">
        <v>0</v>
      </c>
      <c r="AC171" s="82">
        <v>0</v>
      </c>
      <c r="AD171" s="85" t="str">
        <f>IF(A171&lt;&gt;"",IF(D171="DIRECCIÓN_DE_TRANSFERENCIAS","280 0031",VLOOKUP(C171,NIVELES!$A$14:$B$105,2,0)),"")</f>
        <v>280 9999</v>
      </c>
      <c r="AE171" s="86" t="s">
        <v>322</v>
      </c>
      <c r="AF171" s="86" t="s">
        <v>369</v>
      </c>
      <c r="AG171" s="79" t="str">
        <f>+IF(AF171&lt;&gt;"",VLOOKUP(AF171,NIVELES!$A$666:$B$673,2,0),"")</f>
        <v>ADMINISTRACIÓN_CENTRAL</v>
      </c>
      <c r="AH171" s="78" t="s">
        <v>320</v>
      </c>
      <c r="AI171" s="79" t="str">
        <f>IF(AH171&lt;&gt;"",VLOOKUP(CONCATENATE(AG171,AH171),NIVELES!$B$676:$C$745,2,0),"")</f>
        <v>Gestión Tecnológica</v>
      </c>
      <c r="AJ171" s="78" t="s">
        <v>517</v>
      </c>
      <c r="AK171" s="79" t="str">
        <f>+IF(AJ171&lt;&gt;"",VLOOKUP(AJ171,NIVELES!$A$816:$B$892,2,0),"")</f>
        <v>NO APLICA</v>
      </c>
      <c r="AL171" s="78" t="s">
        <v>554</v>
      </c>
      <c r="AM171" s="78">
        <v>530303</v>
      </c>
      <c r="AN171" s="79" t="str">
        <f>IF(AM171&lt;&gt;"",+VLOOKUP(AM171,NIVELES!$A$1652:$B$2466,2,0),"")</f>
        <v>Viáticos y Subsistencias en el Interior</v>
      </c>
      <c r="AO171" s="87">
        <v>0</v>
      </c>
      <c r="AP171" s="88">
        <v>0</v>
      </c>
      <c r="AQ171" s="88">
        <v>0</v>
      </c>
      <c r="AR171" s="88">
        <v>0</v>
      </c>
      <c r="AS171" s="88">
        <v>0</v>
      </c>
      <c r="AT171" s="88">
        <v>0</v>
      </c>
      <c r="AU171" s="88">
        <v>0</v>
      </c>
      <c r="AV171" s="88">
        <v>0</v>
      </c>
      <c r="AW171" s="88">
        <v>0</v>
      </c>
      <c r="AX171" s="88">
        <v>0</v>
      </c>
      <c r="AY171" s="88">
        <v>0</v>
      </c>
      <c r="AZ171" s="88">
        <v>0</v>
      </c>
      <c r="BA171" s="88">
        <v>0</v>
      </c>
      <c r="BB171" s="89">
        <f t="shared" si="13"/>
        <v>0</v>
      </c>
      <c r="BC171" s="90" t="str">
        <f t="shared" si="12"/>
        <v>OK</v>
      </c>
      <c r="BD171" s="91" t="str">
        <f t="shared" si="14"/>
        <v xml:space="preserve">                  </v>
      </c>
      <c r="BE171" s="92">
        <f t="shared" si="15"/>
        <v>0</v>
      </c>
    </row>
    <row r="172" spans="1:57" s="74" customFormat="1" ht="50.1" customHeight="1" x14ac:dyDescent="0.2">
      <c r="A172" s="78" t="s">
        <v>52</v>
      </c>
      <c r="B172" s="78" t="s">
        <v>53</v>
      </c>
      <c r="C172" s="78" t="s">
        <v>585</v>
      </c>
      <c r="D172" s="78" t="s">
        <v>627</v>
      </c>
      <c r="E172" s="79" t="str">
        <f>+IF(C172&lt;&gt;"",VLOOKUP(MID(C172,18,5),NIVELES!$A$133:$B$213,2,0),"")</f>
        <v>PICHINCHA</v>
      </c>
      <c r="F172" s="80" t="s">
        <v>70</v>
      </c>
      <c r="G172" s="81" t="str">
        <f>+IF(F172&lt;&gt;"",VLOOKUP(F172,NIVELES!$A$246:$C$464,3,0),"")</f>
        <v xml:space="preserve"> </v>
      </c>
      <c r="H172" s="82" t="s">
        <v>1023</v>
      </c>
      <c r="I172" s="78" t="s">
        <v>2067</v>
      </c>
      <c r="J172" s="78" t="s">
        <v>2030</v>
      </c>
      <c r="K172" s="78" t="s">
        <v>2068</v>
      </c>
      <c r="L172" s="78" t="s">
        <v>1791</v>
      </c>
      <c r="M172" s="78" t="s">
        <v>1791</v>
      </c>
      <c r="N172" s="78" t="s">
        <v>1791</v>
      </c>
      <c r="O172" s="78" t="s">
        <v>2080</v>
      </c>
      <c r="P172" s="82">
        <v>0</v>
      </c>
      <c r="Q172" s="78" t="s">
        <v>2081</v>
      </c>
      <c r="R172" s="82">
        <v>0</v>
      </c>
      <c r="S172" s="82">
        <v>0</v>
      </c>
      <c r="T172" s="82">
        <v>0</v>
      </c>
      <c r="U172" s="82">
        <v>0</v>
      </c>
      <c r="V172" s="82">
        <v>0</v>
      </c>
      <c r="W172" s="82">
        <v>0</v>
      </c>
      <c r="X172" s="82">
        <v>0</v>
      </c>
      <c r="Y172" s="82">
        <v>0</v>
      </c>
      <c r="Z172" s="82">
        <v>0</v>
      </c>
      <c r="AA172" s="82">
        <v>0</v>
      </c>
      <c r="AB172" s="82">
        <v>0</v>
      </c>
      <c r="AC172" s="82">
        <v>0</v>
      </c>
      <c r="AD172" s="85" t="str">
        <f>IF(A172&lt;&gt;"",IF(D172="DIRECCIÓN_DE_TRANSFERENCIAS","280 0031",VLOOKUP(C172,NIVELES!$A$14:$B$105,2,0)),"")</f>
        <v>280 9999</v>
      </c>
      <c r="AE172" s="86" t="s">
        <v>322</v>
      </c>
      <c r="AF172" s="86" t="s">
        <v>369</v>
      </c>
      <c r="AG172" s="79" t="str">
        <f>+IF(AF172&lt;&gt;"",VLOOKUP(AF172,NIVELES!$A$666:$B$673,2,0),"")</f>
        <v>ADMINISTRACIÓN_CENTRAL</v>
      </c>
      <c r="AH172" s="78" t="s">
        <v>320</v>
      </c>
      <c r="AI172" s="79" t="str">
        <f>IF(AH172&lt;&gt;"",VLOOKUP(CONCATENATE(AG172,AH172),NIVELES!$B$676:$C$745,2,0),"")</f>
        <v>Gestión Tecnológica</v>
      </c>
      <c r="AJ172" s="78" t="s">
        <v>517</v>
      </c>
      <c r="AK172" s="79" t="str">
        <f>+IF(AJ172&lt;&gt;"",VLOOKUP(AJ172,NIVELES!$A$816:$B$892,2,0),"")</f>
        <v>NO APLICA</v>
      </c>
      <c r="AL172" s="78" t="s">
        <v>554</v>
      </c>
      <c r="AM172" s="78">
        <v>530301</v>
      </c>
      <c r="AN172" s="79" t="str">
        <f>IF(AM172&lt;&gt;"",+VLOOKUP(AM172,NIVELES!$A$1652:$B$2466,2,0),"")</f>
        <v>Pasajes al Interior</v>
      </c>
      <c r="AO172" s="87">
        <v>0</v>
      </c>
      <c r="AP172" s="88">
        <v>0</v>
      </c>
      <c r="AQ172" s="88">
        <v>0</v>
      </c>
      <c r="AR172" s="88">
        <v>0</v>
      </c>
      <c r="AS172" s="88">
        <v>0</v>
      </c>
      <c r="AT172" s="88">
        <v>0</v>
      </c>
      <c r="AU172" s="88">
        <v>0</v>
      </c>
      <c r="AV172" s="88">
        <v>0</v>
      </c>
      <c r="AW172" s="88">
        <v>0</v>
      </c>
      <c r="AX172" s="88">
        <v>0</v>
      </c>
      <c r="AY172" s="88">
        <v>0</v>
      </c>
      <c r="AZ172" s="88">
        <v>0</v>
      </c>
      <c r="BA172" s="88">
        <v>0</v>
      </c>
      <c r="BB172" s="89">
        <f t="shared" si="13"/>
        <v>0</v>
      </c>
      <c r="BC172" s="90" t="str">
        <f t="shared" si="12"/>
        <v>OK</v>
      </c>
      <c r="BD172" s="91" t="str">
        <f t="shared" si="14"/>
        <v xml:space="preserve">                  </v>
      </c>
      <c r="BE172" s="92">
        <f t="shared" si="15"/>
        <v>0</v>
      </c>
    </row>
    <row r="173" spans="1:57" s="74" customFormat="1" ht="50.1" customHeight="1" x14ac:dyDescent="0.2">
      <c r="A173" s="78" t="s">
        <v>52</v>
      </c>
      <c r="B173" s="78" t="s">
        <v>53</v>
      </c>
      <c r="C173" s="78" t="s">
        <v>585</v>
      </c>
      <c r="D173" s="78" t="s">
        <v>627</v>
      </c>
      <c r="E173" s="79" t="str">
        <f>+IF(C173&lt;&gt;"",VLOOKUP(MID(C173,18,5),NIVELES!$A$133:$B$213,2,0),"")</f>
        <v>PICHINCHA</v>
      </c>
      <c r="F173" s="80" t="s">
        <v>70</v>
      </c>
      <c r="G173" s="81" t="str">
        <f>+IF(F173&lt;&gt;"",VLOOKUP(F173,NIVELES!$A$246:$C$464,3,0),"")</f>
        <v xml:space="preserve"> </v>
      </c>
      <c r="H173" s="82" t="s">
        <v>1023</v>
      </c>
      <c r="I173" s="78" t="s">
        <v>2067</v>
      </c>
      <c r="J173" s="78" t="s">
        <v>2030</v>
      </c>
      <c r="K173" s="78" t="s">
        <v>2068</v>
      </c>
      <c r="L173" s="78" t="s">
        <v>1791</v>
      </c>
      <c r="M173" s="78" t="s">
        <v>1791</v>
      </c>
      <c r="N173" s="78" t="s">
        <v>1791</v>
      </c>
      <c r="O173" s="78" t="s">
        <v>2082</v>
      </c>
      <c r="P173" s="82">
        <v>0</v>
      </c>
      <c r="Q173" s="78" t="s">
        <v>2083</v>
      </c>
      <c r="R173" s="82">
        <v>0</v>
      </c>
      <c r="S173" s="82">
        <v>0</v>
      </c>
      <c r="T173" s="82">
        <v>0</v>
      </c>
      <c r="U173" s="82">
        <v>0</v>
      </c>
      <c r="V173" s="82">
        <v>0</v>
      </c>
      <c r="W173" s="82">
        <v>0</v>
      </c>
      <c r="X173" s="82">
        <v>0</v>
      </c>
      <c r="Y173" s="82">
        <v>0</v>
      </c>
      <c r="Z173" s="82">
        <v>0</v>
      </c>
      <c r="AA173" s="82">
        <v>0</v>
      </c>
      <c r="AB173" s="82">
        <v>0</v>
      </c>
      <c r="AC173" s="82">
        <v>0</v>
      </c>
      <c r="AD173" s="85" t="str">
        <f>IF(A173&lt;&gt;"",IF(D173="DIRECCIÓN_DE_TRANSFERENCIAS","280 0031",VLOOKUP(C173,NIVELES!$A$14:$B$105,2,0)),"")</f>
        <v>280 9999</v>
      </c>
      <c r="AE173" s="86" t="s">
        <v>322</v>
      </c>
      <c r="AF173" s="86" t="s">
        <v>369</v>
      </c>
      <c r="AG173" s="79" t="str">
        <f>+IF(AF173&lt;&gt;"",VLOOKUP(AF173,NIVELES!$A$666:$B$673,2,0),"")</f>
        <v>ADMINISTRACIÓN_CENTRAL</v>
      </c>
      <c r="AH173" s="78" t="s">
        <v>320</v>
      </c>
      <c r="AI173" s="79" t="str">
        <f>IF(AH173&lt;&gt;"",VLOOKUP(CONCATENATE(AG173,AH173),NIVELES!$B$676:$C$745,2,0),"")</f>
        <v>Gestión Tecnológica</v>
      </c>
      <c r="AJ173" s="78" t="s">
        <v>517</v>
      </c>
      <c r="AK173" s="79" t="str">
        <f>+IF(AJ173&lt;&gt;"",VLOOKUP(AJ173,NIVELES!$A$816:$B$892,2,0),"")</f>
        <v>NO APLICA</v>
      </c>
      <c r="AL173" s="78" t="s">
        <v>557</v>
      </c>
      <c r="AM173" s="78">
        <v>840107</v>
      </c>
      <c r="AN173" s="79" t="str">
        <f>IF(AM173&lt;&gt;"",+VLOOKUP(AM173,NIVELES!$A$1652:$B$2466,2,0),"")</f>
        <v>Equipos, Sistemas y Paquetes Informáticos</v>
      </c>
      <c r="AO173" s="87">
        <v>0</v>
      </c>
      <c r="AP173" s="88">
        <v>0</v>
      </c>
      <c r="AQ173" s="88">
        <v>0</v>
      </c>
      <c r="AR173" s="88">
        <v>0</v>
      </c>
      <c r="AS173" s="88">
        <v>0</v>
      </c>
      <c r="AT173" s="88">
        <v>0</v>
      </c>
      <c r="AU173" s="88">
        <v>0</v>
      </c>
      <c r="AV173" s="88">
        <v>0</v>
      </c>
      <c r="AW173" s="88">
        <v>0</v>
      </c>
      <c r="AX173" s="88">
        <v>0</v>
      </c>
      <c r="AY173" s="88">
        <v>0</v>
      </c>
      <c r="AZ173" s="88">
        <v>0</v>
      </c>
      <c r="BA173" s="88">
        <v>0</v>
      </c>
      <c r="BB173" s="89">
        <f t="shared" si="13"/>
        <v>0</v>
      </c>
      <c r="BC173" s="90" t="str">
        <f t="shared" si="12"/>
        <v>OK</v>
      </c>
      <c r="BD173" s="91" t="str">
        <f t="shared" si="14"/>
        <v xml:space="preserve">                  </v>
      </c>
      <c r="BE173" s="92">
        <f t="shared" si="15"/>
        <v>0</v>
      </c>
    </row>
    <row r="174" spans="1:57" s="74" customFormat="1" ht="50.1" customHeight="1" x14ac:dyDescent="0.2">
      <c r="A174" s="78" t="s">
        <v>52</v>
      </c>
      <c r="B174" s="78" t="s">
        <v>53</v>
      </c>
      <c r="C174" s="78" t="s">
        <v>585</v>
      </c>
      <c r="D174" s="78" t="s">
        <v>627</v>
      </c>
      <c r="E174" s="79" t="str">
        <f>+IF(C174&lt;&gt;"",VLOOKUP(MID(C174,18,5),NIVELES!$A$133:$B$213,2,0),"")</f>
        <v>PICHINCHA</v>
      </c>
      <c r="F174" s="80" t="s">
        <v>70</v>
      </c>
      <c r="G174" s="81" t="str">
        <f>+IF(F174&lt;&gt;"",VLOOKUP(F174,NIVELES!$A$246:$C$464,3,0),"")</f>
        <v xml:space="preserve"> </v>
      </c>
      <c r="H174" s="82" t="s">
        <v>1023</v>
      </c>
      <c r="I174" s="78" t="s">
        <v>2067</v>
      </c>
      <c r="J174" s="78" t="s">
        <v>2030</v>
      </c>
      <c r="K174" s="78" t="s">
        <v>2068</v>
      </c>
      <c r="L174" s="78" t="s">
        <v>1791</v>
      </c>
      <c r="M174" s="78" t="s">
        <v>1791</v>
      </c>
      <c r="N174" s="78" t="s">
        <v>1791</v>
      </c>
      <c r="O174" s="78" t="s">
        <v>2084</v>
      </c>
      <c r="P174" s="82">
        <v>0</v>
      </c>
      <c r="Q174" s="78" t="s">
        <v>2072</v>
      </c>
      <c r="R174" s="82">
        <v>0</v>
      </c>
      <c r="S174" s="82">
        <v>0</v>
      </c>
      <c r="T174" s="82">
        <v>0</v>
      </c>
      <c r="U174" s="82">
        <v>0</v>
      </c>
      <c r="V174" s="82">
        <v>0</v>
      </c>
      <c r="W174" s="82">
        <v>0</v>
      </c>
      <c r="X174" s="82">
        <v>0</v>
      </c>
      <c r="Y174" s="82">
        <v>0</v>
      </c>
      <c r="Z174" s="82">
        <v>0</v>
      </c>
      <c r="AA174" s="82">
        <v>0</v>
      </c>
      <c r="AB174" s="82">
        <v>0</v>
      </c>
      <c r="AC174" s="82">
        <v>0</v>
      </c>
      <c r="AD174" s="85" t="str">
        <f>IF(A174&lt;&gt;"",IF(D174="DIRECCIÓN_DE_TRANSFERENCIAS","280 0031",VLOOKUP(C174,NIVELES!$A$14:$B$105,2,0)),"")</f>
        <v>280 9999</v>
      </c>
      <c r="AE174" s="86" t="s">
        <v>322</v>
      </c>
      <c r="AF174" s="86" t="s">
        <v>369</v>
      </c>
      <c r="AG174" s="79" t="str">
        <f>+IF(AF174&lt;&gt;"",VLOOKUP(AF174,NIVELES!$A$666:$B$673,2,0),"")</f>
        <v>ADMINISTRACIÓN_CENTRAL</v>
      </c>
      <c r="AH174" s="78" t="s">
        <v>320</v>
      </c>
      <c r="AI174" s="79" t="str">
        <f>IF(AH174&lt;&gt;"",VLOOKUP(CONCATENATE(AG174,AH174),NIVELES!$B$676:$C$745,2,0),"")</f>
        <v>Gestión Tecnológica</v>
      </c>
      <c r="AJ174" s="78" t="s">
        <v>517</v>
      </c>
      <c r="AK174" s="79" t="str">
        <f>+IF(AJ174&lt;&gt;"",VLOOKUP(AJ174,NIVELES!$A$816:$B$892,2,0),"")</f>
        <v>NO APLICA</v>
      </c>
      <c r="AL174" s="78" t="s">
        <v>554</v>
      </c>
      <c r="AM174" s="78">
        <v>530702</v>
      </c>
      <c r="AN174" s="79" t="str">
        <f>IF(AM174&lt;&gt;"",+VLOOKUP(AM174,NIVELES!$A$1652:$B$2466,2,0),"")</f>
        <v>Arrendamiento y Licencias de Uso de Paquetes Informáticos</v>
      </c>
      <c r="AO174" s="87">
        <v>0</v>
      </c>
      <c r="AP174" s="88">
        <v>0</v>
      </c>
      <c r="AQ174" s="88">
        <v>0</v>
      </c>
      <c r="AR174" s="88">
        <v>0</v>
      </c>
      <c r="AS174" s="88">
        <v>0</v>
      </c>
      <c r="AT174" s="88">
        <v>0</v>
      </c>
      <c r="AU174" s="88">
        <v>0</v>
      </c>
      <c r="AV174" s="88">
        <v>0</v>
      </c>
      <c r="AW174" s="88">
        <v>0</v>
      </c>
      <c r="AX174" s="88">
        <v>0</v>
      </c>
      <c r="AY174" s="88">
        <v>0</v>
      </c>
      <c r="AZ174" s="88">
        <v>0</v>
      </c>
      <c r="BA174" s="88">
        <v>0</v>
      </c>
      <c r="BB174" s="89">
        <f t="shared" si="13"/>
        <v>0</v>
      </c>
      <c r="BC174" s="90" t="str">
        <f t="shared" si="12"/>
        <v>OK</v>
      </c>
      <c r="BD174" s="91" t="str">
        <f t="shared" si="14"/>
        <v xml:space="preserve">                  </v>
      </c>
      <c r="BE174" s="92">
        <f t="shared" si="15"/>
        <v>0</v>
      </c>
    </row>
    <row r="175" spans="1:57" s="74" customFormat="1" ht="50.1" customHeight="1" x14ac:dyDescent="0.2">
      <c r="A175" s="78" t="s">
        <v>52</v>
      </c>
      <c r="B175" s="78" t="s">
        <v>53</v>
      </c>
      <c r="C175" s="78" t="s">
        <v>585</v>
      </c>
      <c r="D175" s="78" t="s">
        <v>627</v>
      </c>
      <c r="E175" s="79" t="str">
        <f>+IF(C175&lt;&gt;"",VLOOKUP(MID(C175,18,5),NIVELES!$A$133:$B$213,2,0),"")</f>
        <v>PICHINCHA</v>
      </c>
      <c r="F175" s="80" t="s">
        <v>70</v>
      </c>
      <c r="G175" s="81" t="str">
        <f>+IF(F175&lt;&gt;"",VLOOKUP(F175,NIVELES!$A$246:$C$464,3,0),"")</f>
        <v xml:space="preserve"> </v>
      </c>
      <c r="H175" s="82" t="s">
        <v>1023</v>
      </c>
      <c r="I175" s="78" t="s">
        <v>2067</v>
      </c>
      <c r="J175" s="78" t="s">
        <v>2030</v>
      </c>
      <c r="K175" s="78" t="s">
        <v>2068</v>
      </c>
      <c r="L175" s="78" t="s">
        <v>1791</v>
      </c>
      <c r="M175" s="78" t="s">
        <v>1791</v>
      </c>
      <c r="N175" s="78" t="s">
        <v>1791</v>
      </c>
      <c r="O175" s="78" t="s">
        <v>2085</v>
      </c>
      <c r="P175" s="82">
        <v>0</v>
      </c>
      <c r="Q175" s="78" t="s">
        <v>2072</v>
      </c>
      <c r="R175" s="82">
        <v>0</v>
      </c>
      <c r="S175" s="82">
        <v>0</v>
      </c>
      <c r="T175" s="82">
        <v>0</v>
      </c>
      <c r="U175" s="82">
        <v>0</v>
      </c>
      <c r="V175" s="82">
        <v>0</v>
      </c>
      <c r="W175" s="82">
        <v>0</v>
      </c>
      <c r="X175" s="82">
        <v>0</v>
      </c>
      <c r="Y175" s="82">
        <v>0</v>
      </c>
      <c r="Z175" s="82">
        <v>0</v>
      </c>
      <c r="AA175" s="82">
        <v>0</v>
      </c>
      <c r="AB175" s="82">
        <v>0</v>
      </c>
      <c r="AC175" s="82">
        <v>0</v>
      </c>
      <c r="AD175" s="85" t="str">
        <f>IF(A175&lt;&gt;"",IF(D175="DIRECCIÓN_DE_TRANSFERENCIAS","280 0031",VLOOKUP(C175,NIVELES!$A$14:$B$105,2,0)),"")</f>
        <v>280 9999</v>
      </c>
      <c r="AE175" s="86" t="s">
        <v>322</v>
      </c>
      <c r="AF175" s="86" t="s">
        <v>369</v>
      </c>
      <c r="AG175" s="79" t="str">
        <f>+IF(AF175&lt;&gt;"",VLOOKUP(AF175,NIVELES!$A$666:$B$673,2,0),"")</f>
        <v>ADMINISTRACIÓN_CENTRAL</v>
      </c>
      <c r="AH175" s="78" t="s">
        <v>320</v>
      </c>
      <c r="AI175" s="79" t="str">
        <f>IF(AH175&lt;&gt;"",VLOOKUP(CONCATENATE(AG175,AH175),NIVELES!$B$676:$C$745,2,0),"")</f>
        <v>Gestión Tecnológica</v>
      </c>
      <c r="AJ175" s="78" t="s">
        <v>517</v>
      </c>
      <c r="AK175" s="79" t="str">
        <f>+IF(AJ175&lt;&gt;"",VLOOKUP(AJ175,NIVELES!$A$816:$B$892,2,0),"")</f>
        <v>NO APLICA</v>
      </c>
      <c r="AL175" s="78" t="s">
        <v>554</v>
      </c>
      <c r="AM175" s="78">
        <v>530702</v>
      </c>
      <c r="AN175" s="79" t="str">
        <f>IF(AM175&lt;&gt;"",+VLOOKUP(AM175,NIVELES!$A$1652:$B$2466,2,0),"")</f>
        <v>Arrendamiento y Licencias de Uso de Paquetes Informáticos</v>
      </c>
      <c r="AO175" s="87">
        <v>0</v>
      </c>
      <c r="AP175" s="88">
        <v>0</v>
      </c>
      <c r="AQ175" s="88">
        <v>0</v>
      </c>
      <c r="AR175" s="88">
        <v>0</v>
      </c>
      <c r="AS175" s="88">
        <v>0</v>
      </c>
      <c r="AT175" s="88">
        <v>0</v>
      </c>
      <c r="AU175" s="88">
        <v>0</v>
      </c>
      <c r="AV175" s="88">
        <v>0</v>
      </c>
      <c r="AW175" s="88">
        <v>0</v>
      </c>
      <c r="AX175" s="88">
        <v>0</v>
      </c>
      <c r="AY175" s="88">
        <v>0</v>
      </c>
      <c r="AZ175" s="88">
        <v>0</v>
      </c>
      <c r="BA175" s="88">
        <v>0</v>
      </c>
      <c r="BB175" s="89">
        <f t="shared" si="13"/>
        <v>0</v>
      </c>
      <c r="BC175" s="90" t="str">
        <f t="shared" si="12"/>
        <v>OK</v>
      </c>
      <c r="BD175" s="91" t="str">
        <f t="shared" si="14"/>
        <v xml:space="preserve">                  </v>
      </c>
      <c r="BE175" s="92">
        <f t="shared" si="15"/>
        <v>0</v>
      </c>
    </row>
    <row r="176" spans="1:57" s="74" customFormat="1" ht="50.1" customHeight="1" x14ac:dyDescent="0.2">
      <c r="A176" s="78" t="s">
        <v>52</v>
      </c>
      <c r="B176" s="78" t="s">
        <v>53</v>
      </c>
      <c r="C176" s="78" t="s">
        <v>585</v>
      </c>
      <c r="D176" s="78" t="s">
        <v>627</v>
      </c>
      <c r="E176" s="79" t="str">
        <f>+IF(C176&lt;&gt;"",VLOOKUP(MID(C176,18,5),NIVELES!$A$133:$B$213,2,0),"")</f>
        <v>PICHINCHA</v>
      </c>
      <c r="F176" s="80" t="s">
        <v>70</v>
      </c>
      <c r="G176" s="81" t="str">
        <f>+IF(F176&lt;&gt;"",VLOOKUP(F176,NIVELES!$A$246:$C$464,3,0),"")</f>
        <v xml:space="preserve"> </v>
      </c>
      <c r="H176" s="82" t="s">
        <v>1023</v>
      </c>
      <c r="I176" s="78" t="s">
        <v>2067</v>
      </c>
      <c r="J176" s="78" t="s">
        <v>2030</v>
      </c>
      <c r="K176" s="78" t="s">
        <v>2068</v>
      </c>
      <c r="L176" s="78" t="s">
        <v>1791</v>
      </c>
      <c r="M176" s="78" t="s">
        <v>1791</v>
      </c>
      <c r="N176" s="78" t="s">
        <v>1791</v>
      </c>
      <c r="O176" s="78" t="s">
        <v>2086</v>
      </c>
      <c r="P176" s="82">
        <v>0</v>
      </c>
      <c r="Q176" s="78" t="s">
        <v>2087</v>
      </c>
      <c r="R176" s="82">
        <v>0</v>
      </c>
      <c r="S176" s="82">
        <v>0</v>
      </c>
      <c r="T176" s="82">
        <v>0</v>
      </c>
      <c r="U176" s="82">
        <v>0</v>
      </c>
      <c r="V176" s="82">
        <v>0</v>
      </c>
      <c r="W176" s="82">
        <v>0</v>
      </c>
      <c r="X176" s="82">
        <v>0</v>
      </c>
      <c r="Y176" s="82">
        <v>0</v>
      </c>
      <c r="Z176" s="82">
        <v>0</v>
      </c>
      <c r="AA176" s="82">
        <v>0</v>
      </c>
      <c r="AB176" s="82">
        <v>0</v>
      </c>
      <c r="AC176" s="82">
        <v>0</v>
      </c>
      <c r="AD176" s="85" t="str">
        <f>IF(A176&lt;&gt;"",IF(D176="DIRECCIÓN_DE_TRANSFERENCIAS","280 0031",VLOOKUP(C176,NIVELES!$A$14:$B$105,2,0)),"")</f>
        <v>280 9999</v>
      </c>
      <c r="AE176" s="86" t="s">
        <v>322</v>
      </c>
      <c r="AF176" s="86" t="s">
        <v>369</v>
      </c>
      <c r="AG176" s="79" t="str">
        <f>+IF(AF176&lt;&gt;"",VLOOKUP(AF176,NIVELES!$A$666:$B$673,2,0),"")</f>
        <v>ADMINISTRACIÓN_CENTRAL</v>
      </c>
      <c r="AH176" s="78" t="s">
        <v>320</v>
      </c>
      <c r="AI176" s="79" t="str">
        <f>IF(AH176&lt;&gt;"",VLOOKUP(CONCATENATE(AG176,AH176),NIVELES!$B$676:$C$745,2,0),"")</f>
        <v>Gestión Tecnológica</v>
      </c>
      <c r="AJ176" s="78" t="s">
        <v>517</v>
      </c>
      <c r="AK176" s="79" t="str">
        <f>+IF(AJ176&lt;&gt;"",VLOOKUP(AJ176,NIVELES!$A$816:$B$892,2,0),"")</f>
        <v>NO APLICA</v>
      </c>
      <c r="AL176" s="78" t="s">
        <v>554</v>
      </c>
      <c r="AM176" s="78">
        <v>530702</v>
      </c>
      <c r="AN176" s="79" t="str">
        <f>IF(AM176&lt;&gt;"",+VLOOKUP(AM176,NIVELES!$A$1652:$B$2466,2,0),"")</f>
        <v>Arrendamiento y Licencias de Uso de Paquetes Informáticos</v>
      </c>
      <c r="AO176" s="87">
        <v>0</v>
      </c>
      <c r="AP176" s="88">
        <v>0</v>
      </c>
      <c r="AQ176" s="88">
        <v>0</v>
      </c>
      <c r="AR176" s="88">
        <v>0</v>
      </c>
      <c r="AS176" s="88">
        <v>0</v>
      </c>
      <c r="AT176" s="88">
        <v>0</v>
      </c>
      <c r="AU176" s="88">
        <v>0</v>
      </c>
      <c r="AV176" s="88">
        <v>0</v>
      </c>
      <c r="AW176" s="88">
        <v>0</v>
      </c>
      <c r="AX176" s="88">
        <v>0</v>
      </c>
      <c r="AY176" s="88">
        <v>0</v>
      </c>
      <c r="AZ176" s="88">
        <v>0</v>
      </c>
      <c r="BA176" s="88">
        <v>0</v>
      </c>
      <c r="BB176" s="89">
        <f t="shared" si="13"/>
        <v>0</v>
      </c>
      <c r="BC176" s="90" t="str">
        <f t="shared" si="12"/>
        <v>OK</v>
      </c>
      <c r="BD176" s="91" t="str">
        <f t="shared" si="14"/>
        <v xml:space="preserve">                  </v>
      </c>
      <c r="BE176" s="92">
        <f t="shared" si="15"/>
        <v>0</v>
      </c>
    </row>
    <row r="177" spans="1:57" s="74" customFormat="1" ht="50.1" customHeight="1" x14ac:dyDescent="0.2">
      <c r="A177" s="78" t="s">
        <v>52</v>
      </c>
      <c r="B177" s="78" t="s">
        <v>53</v>
      </c>
      <c r="C177" s="78" t="s">
        <v>585</v>
      </c>
      <c r="D177" s="78" t="s">
        <v>627</v>
      </c>
      <c r="E177" s="79" t="str">
        <f>+IF(C177&lt;&gt;"",VLOOKUP(MID(C177,18,5),NIVELES!$A$133:$B$213,2,0),"")</f>
        <v>PICHINCHA</v>
      </c>
      <c r="F177" s="80" t="s">
        <v>70</v>
      </c>
      <c r="G177" s="81" t="str">
        <f>+IF(F177&lt;&gt;"",VLOOKUP(F177,NIVELES!$A$246:$C$464,3,0),"")</f>
        <v xml:space="preserve"> </v>
      </c>
      <c r="H177" s="82" t="s">
        <v>1023</v>
      </c>
      <c r="I177" s="78" t="s">
        <v>2067</v>
      </c>
      <c r="J177" s="78" t="s">
        <v>2030</v>
      </c>
      <c r="K177" s="78" t="s">
        <v>2068</v>
      </c>
      <c r="L177" s="78" t="s">
        <v>1791</v>
      </c>
      <c r="M177" s="78" t="s">
        <v>1791</v>
      </c>
      <c r="N177" s="78" t="s">
        <v>1791</v>
      </c>
      <c r="O177" s="78" t="s">
        <v>2088</v>
      </c>
      <c r="P177" s="82">
        <v>0</v>
      </c>
      <c r="Q177" s="78" t="s">
        <v>2089</v>
      </c>
      <c r="R177" s="82">
        <v>0</v>
      </c>
      <c r="S177" s="82">
        <v>0</v>
      </c>
      <c r="T177" s="82">
        <v>0</v>
      </c>
      <c r="U177" s="82">
        <v>0</v>
      </c>
      <c r="V177" s="82">
        <v>0</v>
      </c>
      <c r="W177" s="82">
        <v>0</v>
      </c>
      <c r="X177" s="82">
        <v>0</v>
      </c>
      <c r="Y177" s="82">
        <v>0</v>
      </c>
      <c r="Z177" s="82">
        <v>0</v>
      </c>
      <c r="AA177" s="82">
        <v>0</v>
      </c>
      <c r="AB177" s="82">
        <v>0</v>
      </c>
      <c r="AC177" s="82">
        <v>0</v>
      </c>
      <c r="AD177" s="85" t="str">
        <f>IF(A177&lt;&gt;"",IF(D177="DIRECCIÓN_DE_TRANSFERENCIAS","280 0031",VLOOKUP(C177,NIVELES!$A$14:$B$105,2,0)),"")</f>
        <v>280 9999</v>
      </c>
      <c r="AE177" s="86" t="s">
        <v>322</v>
      </c>
      <c r="AF177" s="86" t="s">
        <v>369</v>
      </c>
      <c r="AG177" s="79" t="str">
        <f>+IF(AF177&lt;&gt;"",VLOOKUP(AF177,NIVELES!$A$666:$B$673,2,0),"")</f>
        <v>ADMINISTRACIÓN_CENTRAL</v>
      </c>
      <c r="AH177" s="78" t="s">
        <v>320</v>
      </c>
      <c r="AI177" s="79" t="str">
        <f>IF(AH177&lt;&gt;"",VLOOKUP(CONCATENATE(AG177,AH177),NIVELES!$B$676:$C$745,2,0),"")</f>
        <v>Gestión Tecnológica</v>
      </c>
      <c r="AJ177" s="78" t="s">
        <v>517</v>
      </c>
      <c r="AK177" s="79" t="str">
        <f>+IF(AJ177&lt;&gt;"",VLOOKUP(AJ177,NIVELES!$A$816:$B$892,2,0),"")</f>
        <v>NO APLICA</v>
      </c>
      <c r="AL177" s="78" t="s">
        <v>557</v>
      </c>
      <c r="AM177" s="78">
        <v>840104</v>
      </c>
      <c r="AN177" s="79" t="str">
        <f>IF(AM177&lt;&gt;"",+VLOOKUP(AM177,NIVELES!$A$1652:$B$2466,2,0),"")</f>
        <v>Maquinarias y Equipos (de Larga Duración)</v>
      </c>
      <c r="AO177" s="87">
        <v>0</v>
      </c>
      <c r="AP177" s="88">
        <v>0</v>
      </c>
      <c r="AQ177" s="88">
        <v>0</v>
      </c>
      <c r="AR177" s="88">
        <v>0</v>
      </c>
      <c r="AS177" s="88">
        <v>0</v>
      </c>
      <c r="AT177" s="88">
        <v>0</v>
      </c>
      <c r="AU177" s="88">
        <v>0</v>
      </c>
      <c r="AV177" s="88">
        <v>0</v>
      </c>
      <c r="AW177" s="88">
        <v>0</v>
      </c>
      <c r="AX177" s="88">
        <v>0</v>
      </c>
      <c r="AY177" s="88">
        <v>0</v>
      </c>
      <c r="AZ177" s="88">
        <v>0</v>
      </c>
      <c r="BA177" s="88">
        <v>0</v>
      </c>
      <c r="BB177" s="89">
        <f t="shared" si="13"/>
        <v>0</v>
      </c>
      <c r="BC177" s="90" t="str">
        <f t="shared" si="12"/>
        <v>OK</v>
      </c>
      <c r="BD177" s="91" t="str">
        <f t="shared" si="14"/>
        <v xml:space="preserve">                  </v>
      </c>
      <c r="BE177" s="92">
        <f t="shared" si="15"/>
        <v>0</v>
      </c>
    </row>
    <row r="178" spans="1:57" s="74" customFormat="1" ht="50.1" customHeight="1" x14ac:dyDescent="0.2">
      <c r="A178" s="78" t="s">
        <v>52</v>
      </c>
      <c r="B178" s="78" t="s">
        <v>53</v>
      </c>
      <c r="C178" s="78" t="s">
        <v>585</v>
      </c>
      <c r="D178" s="78" t="s">
        <v>627</v>
      </c>
      <c r="E178" s="79" t="str">
        <f>+IF(C178&lt;&gt;"",VLOOKUP(MID(C178,18,5),NIVELES!$A$133:$B$213,2,0),"")</f>
        <v>PICHINCHA</v>
      </c>
      <c r="F178" s="80" t="s">
        <v>70</v>
      </c>
      <c r="G178" s="81" t="str">
        <f>+IF(F178&lt;&gt;"",VLOOKUP(F178,NIVELES!$A$246:$C$464,3,0),"")</f>
        <v xml:space="preserve"> </v>
      </c>
      <c r="H178" s="82" t="s">
        <v>1023</v>
      </c>
      <c r="I178" s="78" t="s">
        <v>2067</v>
      </c>
      <c r="J178" s="78" t="s">
        <v>2030</v>
      </c>
      <c r="K178" s="78" t="s">
        <v>2068</v>
      </c>
      <c r="L178" s="78" t="s">
        <v>1791</v>
      </c>
      <c r="M178" s="78" t="s">
        <v>1791</v>
      </c>
      <c r="N178" s="78" t="s">
        <v>1791</v>
      </c>
      <c r="O178" s="78" t="s">
        <v>2090</v>
      </c>
      <c r="P178" s="82">
        <v>1</v>
      </c>
      <c r="Q178" s="78" t="s">
        <v>2091</v>
      </c>
      <c r="R178" s="82">
        <v>0</v>
      </c>
      <c r="S178" s="82">
        <v>0</v>
      </c>
      <c r="T178" s="82">
        <v>0</v>
      </c>
      <c r="U178" s="82">
        <v>0</v>
      </c>
      <c r="V178" s="82">
        <v>0</v>
      </c>
      <c r="W178" s="82">
        <v>1</v>
      </c>
      <c r="X178" s="82">
        <v>0</v>
      </c>
      <c r="Y178" s="82">
        <v>0</v>
      </c>
      <c r="Z178" s="82">
        <v>0</v>
      </c>
      <c r="AA178" s="82">
        <v>0</v>
      </c>
      <c r="AB178" s="82">
        <v>0</v>
      </c>
      <c r="AC178" s="82">
        <v>0</v>
      </c>
      <c r="AD178" s="85" t="str">
        <f>IF(A178&lt;&gt;"",IF(D178="DIRECCIÓN_DE_TRANSFERENCIAS","280 0031",VLOOKUP(C178,NIVELES!$A$14:$B$105,2,0)),"")</f>
        <v>280 9999</v>
      </c>
      <c r="AE178" s="86" t="s">
        <v>322</v>
      </c>
      <c r="AF178" s="86" t="s">
        <v>369</v>
      </c>
      <c r="AG178" s="79" t="str">
        <f>+IF(AF178&lt;&gt;"",VLOOKUP(AF178,NIVELES!$A$666:$B$673,2,0),"")</f>
        <v>ADMINISTRACIÓN_CENTRAL</v>
      </c>
      <c r="AH178" s="78" t="s">
        <v>320</v>
      </c>
      <c r="AI178" s="79" t="str">
        <f>IF(AH178&lt;&gt;"",VLOOKUP(CONCATENATE(AG178,AH178),NIVELES!$B$676:$C$745,2,0),"")</f>
        <v>Gestión Tecnológica</v>
      </c>
      <c r="AJ178" s="78" t="s">
        <v>517</v>
      </c>
      <c r="AK178" s="79" t="str">
        <f>+IF(AJ178&lt;&gt;"",VLOOKUP(AJ178,NIVELES!$A$816:$B$892,2,0),"")</f>
        <v>NO APLICA</v>
      </c>
      <c r="AL178" s="78" t="s">
        <v>554</v>
      </c>
      <c r="AM178" s="78">
        <v>530701</v>
      </c>
      <c r="AN178" s="79" t="str">
        <f>IF(AM178&lt;&gt;"",+VLOOKUP(AM178,NIVELES!$A$1652:$B$2466,2,0),"")</f>
        <v>Desarrollo, Actualización, Asistencia Técnica y Soporte de Sistemas Informáticos</v>
      </c>
      <c r="AO178" s="87">
        <v>0</v>
      </c>
      <c r="AP178" s="88">
        <v>0</v>
      </c>
      <c r="AQ178" s="88">
        <v>0</v>
      </c>
      <c r="AR178" s="88">
        <v>0</v>
      </c>
      <c r="AS178" s="88">
        <v>0</v>
      </c>
      <c r="AT178" s="88">
        <v>0</v>
      </c>
      <c r="AU178" s="88">
        <v>0</v>
      </c>
      <c r="AV178" s="88">
        <v>0</v>
      </c>
      <c r="AW178" s="88">
        <v>0</v>
      </c>
      <c r="AX178" s="88">
        <v>0</v>
      </c>
      <c r="AY178" s="88">
        <v>0</v>
      </c>
      <c r="AZ178" s="88">
        <v>0</v>
      </c>
      <c r="BA178" s="88">
        <v>0</v>
      </c>
      <c r="BB178" s="89">
        <f t="shared" si="13"/>
        <v>0</v>
      </c>
      <c r="BC178" s="90" t="str">
        <f t="shared" si="12"/>
        <v>OK</v>
      </c>
      <c r="BD178" s="91" t="str">
        <f t="shared" si="14"/>
        <v xml:space="preserve">                  </v>
      </c>
      <c r="BE178" s="92">
        <f t="shared" si="15"/>
        <v>1</v>
      </c>
    </row>
    <row r="179" spans="1:57" s="74" customFormat="1" ht="50.1" customHeight="1" x14ac:dyDescent="0.2">
      <c r="A179" s="78" t="s">
        <v>52</v>
      </c>
      <c r="B179" s="78" t="s">
        <v>53</v>
      </c>
      <c r="C179" s="78" t="s">
        <v>585</v>
      </c>
      <c r="D179" s="78" t="s">
        <v>627</v>
      </c>
      <c r="E179" s="79" t="str">
        <f>+IF(C179&lt;&gt;"",VLOOKUP(MID(C179,18,5),NIVELES!$A$133:$B$213,2,0),"")</f>
        <v>PICHINCHA</v>
      </c>
      <c r="F179" s="80" t="s">
        <v>70</v>
      </c>
      <c r="G179" s="81" t="str">
        <f>+IF(F179&lt;&gt;"",VLOOKUP(F179,NIVELES!$A$246:$C$464,3,0),"")</f>
        <v xml:space="preserve"> </v>
      </c>
      <c r="H179" s="82" t="s">
        <v>1023</v>
      </c>
      <c r="I179" s="78" t="s">
        <v>2067</v>
      </c>
      <c r="J179" s="78" t="s">
        <v>2030</v>
      </c>
      <c r="K179" s="78" t="s">
        <v>2068</v>
      </c>
      <c r="L179" s="78" t="s">
        <v>1791</v>
      </c>
      <c r="M179" s="78" t="s">
        <v>1791</v>
      </c>
      <c r="N179" s="78" t="s">
        <v>1791</v>
      </c>
      <c r="O179" s="78" t="s">
        <v>2092</v>
      </c>
      <c r="P179" s="82">
        <v>0</v>
      </c>
      <c r="Q179" s="78" t="s">
        <v>2093</v>
      </c>
      <c r="R179" s="82">
        <v>0</v>
      </c>
      <c r="S179" s="82">
        <v>0</v>
      </c>
      <c r="T179" s="82">
        <v>0</v>
      </c>
      <c r="U179" s="82">
        <v>0</v>
      </c>
      <c r="V179" s="82">
        <v>0</v>
      </c>
      <c r="W179" s="82">
        <v>0</v>
      </c>
      <c r="X179" s="82">
        <v>0</v>
      </c>
      <c r="Y179" s="82">
        <v>0</v>
      </c>
      <c r="Z179" s="82">
        <v>0</v>
      </c>
      <c r="AA179" s="82">
        <v>0</v>
      </c>
      <c r="AB179" s="82">
        <v>0</v>
      </c>
      <c r="AC179" s="82">
        <v>0</v>
      </c>
      <c r="AD179" s="85" t="str">
        <f>IF(A179&lt;&gt;"",IF(D179="DIRECCIÓN_DE_TRANSFERENCIAS","280 0031",VLOOKUP(C179,NIVELES!$A$14:$B$105,2,0)),"")</f>
        <v>280 9999</v>
      </c>
      <c r="AE179" s="86" t="s">
        <v>322</v>
      </c>
      <c r="AF179" s="86" t="s">
        <v>369</v>
      </c>
      <c r="AG179" s="79" t="str">
        <f>+IF(AF179&lt;&gt;"",VLOOKUP(AF179,NIVELES!$A$666:$B$673,2,0),"")</f>
        <v>ADMINISTRACIÓN_CENTRAL</v>
      </c>
      <c r="AH179" s="78" t="s">
        <v>320</v>
      </c>
      <c r="AI179" s="79" t="str">
        <f>IF(AH179&lt;&gt;"",VLOOKUP(CONCATENATE(AG179,AH179),NIVELES!$B$676:$C$745,2,0),"")</f>
        <v>Gestión Tecnológica</v>
      </c>
      <c r="AJ179" s="78" t="s">
        <v>517</v>
      </c>
      <c r="AK179" s="79" t="str">
        <f>+IF(AJ179&lt;&gt;"",VLOOKUP(AJ179,NIVELES!$A$816:$B$892,2,0),"")</f>
        <v>NO APLICA</v>
      </c>
      <c r="AL179" s="78" t="s">
        <v>557</v>
      </c>
      <c r="AM179" s="78">
        <v>840107</v>
      </c>
      <c r="AN179" s="79" t="str">
        <f>IF(AM179&lt;&gt;"",+VLOOKUP(AM179,NIVELES!$A$1652:$B$2466,2,0),"")</f>
        <v>Equipos, Sistemas y Paquetes Informáticos</v>
      </c>
      <c r="AO179" s="87">
        <v>0</v>
      </c>
      <c r="AP179" s="88">
        <v>0</v>
      </c>
      <c r="AQ179" s="88">
        <v>0</v>
      </c>
      <c r="AR179" s="88">
        <v>0</v>
      </c>
      <c r="AS179" s="88">
        <v>0</v>
      </c>
      <c r="AT179" s="88">
        <v>0</v>
      </c>
      <c r="AU179" s="88">
        <v>0</v>
      </c>
      <c r="AV179" s="88">
        <v>0</v>
      </c>
      <c r="AW179" s="88">
        <v>0</v>
      </c>
      <c r="AX179" s="88">
        <v>0</v>
      </c>
      <c r="AY179" s="88">
        <v>0</v>
      </c>
      <c r="AZ179" s="88">
        <v>0</v>
      </c>
      <c r="BA179" s="88">
        <v>0</v>
      </c>
      <c r="BB179" s="89">
        <f t="shared" si="13"/>
        <v>0</v>
      </c>
      <c r="BC179" s="90" t="str">
        <f t="shared" si="12"/>
        <v>OK</v>
      </c>
      <c r="BD179" s="91" t="str">
        <f t="shared" si="14"/>
        <v xml:space="preserve">                  </v>
      </c>
      <c r="BE179" s="92">
        <f t="shared" si="15"/>
        <v>0</v>
      </c>
    </row>
    <row r="180" spans="1:57" s="74" customFormat="1" ht="50.1" customHeight="1" x14ac:dyDescent="0.2">
      <c r="A180" s="78" t="s">
        <v>52</v>
      </c>
      <c r="B180" s="78" t="s">
        <v>53</v>
      </c>
      <c r="C180" s="78" t="s">
        <v>586</v>
      </c>
      <c r="D180" s="78" t="s">
        <v>1025</v>
      </c>
      <c r="E180" s="79" t="str">
        <f>+IF(C180&lt;&gt;"",VLOOKUP(MID(C180,18,5),NIVELES!$A$133:$B$213,2,0),"")</f>
        <v>PICHINCHA</v>
      </c>
      <c r="F180" s="80" t="s">
        <v>70</v>
      </c>
      <c r="G180" s="81" t="str">
        <f>+IF(F180&lt;&gt;"",VLOOKUP(F180,NIVELES!$A$246:$C$464,3,0),"")</f>
        <v xml:space="preserve"> </v>
      </c>
      <c r="H180" s="82" t="s">
        <v>1023</v>
      </c>
      <c r="I180" s="78" t="s">
        <v>2029</v>
      </c>
      <c r="J180" s="78" t="s">
        <v>2094</v>
      </c>
      <c r="K180" s="78" t="s">
        <v>2095</v>
      </c>
      <c r="L180" s="78" t="s">
        <v>1791</v>
      </c>
      <c r="M180" s="78" t="s">
        <v>1791</v>
      </c>
      <c r="N180" s="78" t="s">
        <v>1791</v>
      </c>
      <c r="O180" s="78" t="s">
        <v>2096</v>
      </c>
      <c r="P180" s="82">
        <v>11</v>
      </c>
      <c r="Q180" s="78" t="s">
        <v>2097</v>
      </c>
      <c r="R180" s="82"/>
      <c r="S180" s="82">
        <v>6</v>
      </c>
      <c r="T180" s="82"/>
      <c r="U180" s="82">
        <v>5</v>
      </c>
      <c r="V180" s="82"/>
      <c r="W180" s="82"/>
      <c r="X180" s="82"/>
      <c r="Y180" s="82"/>
      <c r="Z180" s="82"/>
      <c r="AA180" s="82"/>
      <c r="AB180" s="82"/>
      <c r="AC180" s="82"/>
      <c r="AD180" s="85" t="str">
        <f>IF(A180&lt;&gt;"",IF(D180="DIRECCIÓN_DE_TRANSFERENCIAS","280 0031",VLOOKUP(C180,NIVELES!$A$14:$B$105,2,0)),"")</f>
        <v>280 9999</v>
      </c>
      <c r="AE180" s="86" t="s">
        <v>322</v>
      </c>
      <c r="AF180" s="86" t="s">
        <v>369</v>
      </c>
      <c r="AG180" s="79" t="str">
        <f>+IF(AF180&lt;&gt;"",VLOOKUP(AF180,NIVELES!$A$666:$B$673,2,0),"")</f>
        <v>ADMINISTRACIÓN_CENTRAL</v>
      </c>
      <c r="AH180" s="78" t="s">
        <v>324</v>
      </c>
      <c r="AI180" s="79" t="str">
        <f>IF(AH180&lt;&gt;"",VLOOKUP(CONCATENATE(AG180,AH180),NIVELES!$B$676:$C$745,2,0),"")</f>
        <v>Gestión Estratégica</v>
      </c>
      <c r="AJ180" s="78" t="s">
        <v>517</v>
      </c>
      <c r="AK180" s="79" t="str">
        <f>+IF(AJ180&lt;&gt;"",VLOOKUP(AJ180,NIVELES!$A$816:$B$892,2,0),"")</f>
        <v>NO APLICA</v>
      </c>
      <c r="AL180" s="78" t="s">
        <v>554</v>
      </c>
      <c r="AM180" s="78">
        <v>530303</v>
      </c>
      <c r="AN180" s="79" t="str">
        <f>IF(AM180&lt;&gt;"",+VLOOKUP(AM180,NIVELES!$A$1652:$B$2466,2,0),"")</f>
        <v>Viáticos y Subsistencias en el Interior</v>
      </c>
      <c r="AO180" s="87">
        <v>1860</v>
      </c>
      <c r="AP180" s="88">
        <v>0</v>
      </c>
      <c r="AQ180" s="88">
        <v>930</v>
      </c>
      <c r="AR180" s="88">
        <v>0</v>
      </c>
      <c r="AS180" s="88">
        <v>930</v>
      </c>
      <c r="AT180" s="88">
        <v>0</v>
      </c>
      <c r="AU180" s="88">
        <v>0</v>
      </c>
      <c r="AV180" s="88">
        <v>0</v>
      </c>
      <c r="AW180" s="88">
        <v>0</v>
      </c>
      <c r="AX180" s="88">
        <v>0</v>
      </c>
      <c r="AY180" s="88">
        <v>0</v>
      </c>
      <c r="AZ180" s="88">
        <v>0</v>
      </c>
      <c r="BA180" s="88">
        <v>0</v>
      </c>
      <c r="BB180" s="89">
        <f t="shared" si="13"/>
        <v>1860</v>
      </c>
      <c r="BC180" s="90" t="str">
        <f t="shared" si="12"/>
        <v>OK</v>
      </c>
      <c r="BD180" s="91" t="str">
        <f t="shared" si="14"/>
        <v xml:space="preserve">                  </v>
      </c>
      <c r="BE180" s="92">
        <f t="shared" si="15"/>
        <v>11</v>
      </c>
    </row>
    <row r="181" spans="1:57" s="74" customFormat="1" ht="50.1" customHeight="1" x14ac:dyDescent="0.2">
      <c r="A181" s="78" t="s">
        <v>52</v>
      </c>
      <c r="B181" s="78" t="s">
        <v>53</v>
      </c>
      <c r="C181" s="78" t="s">
        <v>586</v>
      </c>
      <c r="D181" s="78" t="s">
        <v>1025</v>
      </c>
      <c r="E181" s="79" t="str">
        <f>+IF(C181&lt;&gt;"",VLOOKUP(MID(C181,18,5),NIVELES!$A$133:$B$213,2,0),"")</f>
        <v>PICHINCHA</v>
      </c>
      <c r="F181" s="80" t="s">
        <v>70</v>
      </c>
      <c r="G181" s="81" t="str">
        <f>+IF(F181&lt;&gt;"",VLOOKUP(F181,NIVELES!$A$246:$C$464,3,0),"")</f>
        <v xml:space="preserve"> </v>
      </c>
      <c r="H181" s="82" t="s">
        <v>1023</v>
      </c>
      <c r="I181" s="78" t="s">
        <v>2029</v>
      </c>
      <c r="J181" s="78" t="s">
        <v>2094</v>
      </c>
      <c r="K181" s="78" t="s">
        <v>2095</v>
      </c>
      <c r="L181" s="78" t="s">
        <v>1791</v>
      </c>
      <c r="M181" s="78" t="s">
        <v>1791</v>
      </c>
      <c r="N181" s="78" t="s">
        <v>1791</v>
      </c>
      <c r="O181" s="78" t="s">
        <v>2096</v>
      </c>
      <c r="P181" s="82">
        <v>13</v>
      </c>
      <c r="Q181" s="78" t="s">
        <v>2098</v>
      </c>
      <c r="R181" s="82"/>
      <c r="S181" s="82">
        <v>7</v>
      </c>
      <c r="T181" s="82"/>
      <c r="U181" s="82">
        <v>6</v>
      </c>
      <c r="V181" s="82"/>
      <c r="W181" s="82"/>
      <c r="X181" s="82"/>
      <c r="Y181" s="82"/>
      <c r="Z181" s="82"/>
      <c r="AA181" s="82"/>
      <c r="AB181" s="82"/>
      <c r="AC181" s="82"/>
      <c r="AD181" s="85" t="str">
        <f>IF(A181&lt;&gt;"",IF(D181="DIRECCIÓN_DE_TRANSFERENCIAS","280 0031",VLOOKUP(C181,NIVELES!$A$14:$B$105,2,0)),"")</f>
        <v>280 9999</v>
      </c>
      <c r="AE181" s="86" t="s">
        <v>322</v>
      </c>
      <c r="AF181" s="86" t="s">
        <v>369</v>
      </c>
      <c r="AG181" s="79" t="str">
        <f>+IF(AF181&lt;&gt;"",VLOOKUP(AF181,NIVELES!$A$666:$B$673,2,0),"")</f>
        <v>ADMINISTRACIÓN_CENTRAL</v>
      </c>
      <c r="AH181" s="78" t="s">
        <v>324</v>
      </c>
      <c r="AI181" s="79" t="str">
        <f>IF(AH181&lt;&gt;"",VLOOKUP(CONCATENATE(AG181,AH181),NIVELES!$B$676:$C$745,2,0),"")</f>
        <v>Gestión Estratégica</v>
      </c>
      <c r="AJ181" s="78" t="s">
        <v>517</v>
      </c>
      <c r="AK181" s="79" t="str">
        <f>+IF(AJ181&lt;&gt;"",VLOOKUP(AJ181,NIVELES!$A$816:$B$892,2,0),"")</f>
        <v>NO APLICA</v>
      </c>
      <c r="AL181" s="78" t="s">
        <v>554</v>
      </c>
      <c r="AM181" s="78">
        <v>530301</v>
      </c>
      <c r="AN181" s="79" t="str">
        <f>IF(AM181&lt;&gt;"",+VLOOKUP(AM181,NIVELES!$A$1652:$B$2466,2,0),"")</f>
        <v>Pasajes al Interior</v>
      </c>
      <c r="AO181" s="87">
        <v>198</v>
      </c>
      <c r="AP181" s="88">
        <v>0</v>
      </c>
      <c r="AQ181" s="88">
        <v>99</v>
      </c>
      <c r="AR181" s="88">
        <v>0</v>
      </c>
      <c r="AS181" s="88">
        <v>99</v>
      </c>
      <c r="AT181" s="88">
        <v>0</v>
      </c>
      <c r="AU181" s="88">
        <v>0</v>
      </c>
      <c r="AV181" s="88">
        <v>0</v>
      </c>
      <c r="AW181" s="88">
        <v>0</v>
      </c>
      <c r="AX181" s="88">
        <v>0</v>
      </c>
      <c r="AY181" s="88">
        <v>0</v>
      </c>
      <c r="AZ181" s="88">
        <v>0</v>
      </c>
      <c r="BA181" s="88">
        <v>0</v>
      </c>
      <c r="BB181" s="89">
        <f t="shared" si="13"/>
        <v>198</v>
      </c>
      <c r="BC181" s="90" t="str">
        <f t="shared" si="12"/>
        <v>OK</v>
      </c>
      <c r="BD181" s="91" t="str">
        <f t="shared" si="14"/>
        <v xml:space="preserve">                  </v>
      </c>
      <c r="BE181" s="92">
        <f t="shared" si="15"/>
        <v>13</v>
      </c>
    </row>
    <row r="182" spans="1:57" s="74" customFormat="1" ht="50.1" customHeight="1" x14ac:dyDescent="0.2">
      <c r="A182" s="78" t="s">
        <v>52</v>
      </c>
      <c r="B182" s="78" t="s">
        <v>53</v>
      </c>
      <c r="C182" s="78" t="s">
        <v>586</v>
      </c>
      <c r="D182" s="78" t="s">
        <v>631</v>
      </c>
      <c r="E182" s="79" t="str">
        <f>+IF(C182&lt;&gt;"",VLOOKUP(MID(C182,18,5),NIVELES!$A$133:$B$213,2,0),"")</f>
        <v>PICHINCHA</v>
      </c>
      <c r="F182" s="80" t="s">
        <v>70</v>
      </c>
      <c r="G182" s="81" t="str">
        <f>+IF(F182&lt;&gt;"",VLOOKUP(F182,NIVELES!$A$246:$C$464,3,0),"")</f>
        <v xml:space="preserve"> </v>
      </c>
      <c r="H182" s="82" t="s">
        <v>1023</v>
      </c>
      <c r="I182" s="78" t="s">
        <v>2029</v>
      </c>
      <c r="J182" s="78" t="s">
        <v>2094</v>
      </c>
      <c r="K182" s="78" t="s">
        <v>2099</v>
      </c>
      <c r="L182" s="78" t="s">
        <v>1791</v>
      </c>
      <c r="M182" s="78" t="s">
        <v>1791</v>
      </c>
      <c r="N182" s="78" t="s">
        <v>1791</v>
      </c>
      <c r="O182" s="78" t="s">
        <v>2100</v>
      </c>
      <c r="P182" s="82">
        <v>12</v>
      </c>
      <c r="Q182" s="78" t="s">
        <v>2101</v>
      </c>
      <c r="R182" s="82">
        <v>1</v>
      </c>
      <c r="S182" s="82">
        <v>1</v>
      </c>
      <c r="T182" s="82">
        <v>1</v>
      </c>
      <c r="U182" s="82">
        <v>1</v>
      </c>
      <c r="V182" s="82">
        <v>1</v>
      </c>
      <c r="W182" s="82">
        <v>1</v>
      </c>
      <c r="X182" s="82">
        <v>1</v>
      </c>
      <c r="Y182" s="82">
        <v>1</v>
      </c>
      <c r="Z182" s="82">
        <v>1</v>
      </c>
      <c r="AA182" s="82">
        <v>1</v>
      </c>
      <c r="AB182" s="82">
        <v>1</v>
      </c>
      <c r="AC182" s="82">
        <v>1</v>
      </c>
      <c r="AD182" s="85" t="str">
        <f>IF(A182&lt;&gt;"",IF(D182="DIRECCIÓN_DE_TRANSFERENCIAS","280 0031",VLOOKUP(C182,NIVELES!$A$14:$B$105,2,0)),"")</f>
        <v>280 9999</v>
      </c>
      <c r="AE182" s="86" t="s">
        <v>322</v>
      </c>
      <c r="AF182" s="86" t="s">
        <v>369</v>
      </c>
      <c r="AG182" s="79" t="str">
        <f>+IF(AF182&lt;&gt;"",VLOOKUP(AF182,NIVELES!$A$666:$B$673,2,0),"")</f>
        <v>ADMINISTRACIÓN_CENTRAL</v>
      </c>
      <c r="AH182" s="78" t="s">
        <v>511</v>
      </c>
      <c r="AI182" s="79" t="str">
        <f>IF(AH182&lt;&gt;"",VLOOKUP(CONCATENATE(AG182,AH182),NIVELES!$B$676:$C$745,2,0),"")</f>
        <v>Gestión De Planificación</v>
      </c>
      <c r="AJ182" s="78" t="s">
        <v>517</v>
      </c>
      <c r="AK182" s="79" t="str">
        <f>+IF(AJ182&lt;&gt;"",VLOOKUP(AJ182,NIVELES!$A$816:$B$892,2,0),"")</f>
        <v>NO APLICA</v>
      </c>
      <c r="AL182" s="78" t="s">
        <v>554</v>
      </c>
      <c r="AM182" s="78">
        <v>530303</v>
      </c>
      <c r="AN182" s="79" t="str">
        <f>IF(AM182&lt;&gt;"",+VLOOKUP(AM182,NIVELES!$A$1652:$B$2466,2,0),"")</f>
        <v>Viáticos y Subsistencias en el Interior</v>
      </c>
      <c r="AO182" s="87">
        <v>1800</v>
      </c>
      <c r="AP182" s="88"/>
      <c r="AQ182" s="88"/>
      <c r="AR182" s="88">
        <v>540</v>
      </c>
      <c r="AS182" s="88"/>
      <c r="AT182" s="88">
        <v>180</v>
      </c>
      <c r="AU182" s="88"/>
      <c r="AV182" s="88">
        <v>540</v>
      </c>
      <c r="AW182" s="88"/>
      <c r="AX182" s="88"/>
      <c r="AY182" s="88">
        <v>540</v>
      </c>
      <c r="AZ182" s="88"/>
      <c r="BA182" s="88"/>
      <c r="BB182" s="89">
        <f t="shared" si="13"/>
        <v>1800</v>
      </c>
      <c r="BC182" s="90" t="str">
        <f t="shared" si="12"/>
        <v>OK</v>
      </c>
      <c r="BD182" s="91" t="str">
        <f t="shared" si="14"/>
        <v xml:space="preserve">                  </v>
      </c>
      <c r="BE182" s="92">
        <f t="shared" si="15"/>
        <v>12</v>
      </c>
    </row>
    <row r="183" spans="1:57" s="74" customFormat="1" ht="50.1" customHeight="1" x14ac:dyDescent="0.2">
      <c r="A183" s="78" t="s">
        <v>52</v>
      </c>
      <c r="B183" s="78" t="s">
        <v>53</v>
      </c>
      <c r="C183" s="78" t="s">
        <v>586</v>
      </c>
      <c r="D183" s="78" t="s">
        <v>631</v>
      </c>
      <c r="E183" s="79" t="str">
        <f>+IF(C183&lt;&gt;"",VLOOKUP(MID(C183,18,5),NIVELES!$A$133:$B$213,2,0),"")</f>
        <v>PICHINCHA</v>
      </c>
      <c r="F183" s="80" t="s">
        <v>70</v>
      </c>
      <c r="G183" s="81" t="str">
        <f>+IF(F183&lt;&gt;"",VLOOKUP(F183,NIVELES!$A$246:$C$464,3,0),"")</f>
        <v xml:space="preserve"> </v>
      </c>
      <c r="H183" s="82" t="s">
        <v>1023</v>
      </c>
      <c r="I183" s="78" t="s">
        <v>2029</v>
      </c>
      <c r="J183" s="78" t="s">
        <v>2094</v>
      </c>
      <c r="K183" s="78" t="s">
        <v>2099</v>
      </c>
      <c r="L183" s="78" t="s">
        <v>1791</v>
      </c>
      <c r="M183" s="78" t="s">
        <v>1791</v>
      </c>
      <c r="N183" s="78" t="s">
        <v>1791</v>
      </c>
      <c r="O183" s="78" t="s">
        <v>2100</v>
      </c>
      <c r="P183" s="82">
        <v>12</v>
      </c>
      <c r="Q183" s="78" t="s">
        <v>2101</v>
      </c>
      <c r="R183" s="82">
        <v>1</v>
      </c>
      <c r="S183" s="82">
        <v>1</v>
      </c>
      <c r="T183" s="82">
        <v>1</v>
      </c>
      <c r="U183" s="82">
        <v>1</v>
      </c>
      <c r="V183" s="82">
        <v>1</v>
      </c>
      <c r="W183" s="82">
        <v>1</v>
      </c>
      <c r="X183" s="82">
        <v>1</v>
      </c>
      <c r="Y183" s="82">
        <v>1</v>
      </c>
      <c r="Z183" s="82">
        <v>1</v>
      </c>
      <c r="AA183" s="82">
        <v>1</v>
      </c>
      <c r="AB183" s="82">
        <v>1</v>
      </c>
      <c r="AC183" s="82">
        <v>1</v>
      </c>
      <c r="AD183" s="85" t="str">
        <f>IF(A183&lt;&gt;"",IF(D183="DIRECCIÓN_DE_TRANSFERENCIAS","280 0031",VLOOKUP(C183,NIVELES!$A$14:$B$105,2,0)),"")</f>
        <v>280 9999</v>
      </c>
      <c r="AE183" s="86" t="s">
        <v>322</v>
      </c>
      <c r="AF183" s="86" t="s">
        <v>369</v>
      </c>
      <c r="AG183" s="79" t="str">
        <f>+IF(AF183&lt;&gt;"",VLOOKUP(AF183,NIVELES!$A$666:$B$673,2,0),"")</f>
        <v>ADMINISTRACIÓN_CENTRAL</v>
      </c>
      <c r="AH183" s="78" t="s">
        <v>511</v>
      </c>
      <c r="AI183" s="79" t="str">
        <f>IF(AH183&lt;&gt;"",VLOOKUP(CONCATENATE(AG183,AH183),NIVELES!$B$676:$C$745,2,0),"")</f>
        <v>Gestión De Planificación</v>
      </c>
      <c r="AJ183" s="78" t="s">
        <v>517</v>
      </c>
      <c r="AK183" s="79" t="str">
        <f>+IF(AJ183&lt;&gt;"",VLOOKUP(AJ183,NIVELES!$A$816:$B$892,2,0),"")</f>
        <v>NO APLICA</v>
      </c>
      <c r="AL183" s="78" t="s">
        <v>554</v>
      </c>
      <c r="AM183" s="78">
        <v>530301</v>
      </c>
      <c r="AN183" s="79" t="str">
        <f>IF(AM183&lt;&gt;"",+VLOOKUP(AM183,NIVELES!$A$1652:$B$2466,2,0),"")</f>
        <v>Pasajes al Interior</v>
      </c>
      <c r="AO183" s="87">
        <v>200</v>
      </c>
      <c r="AP183" s="88"/>
      <c r="AQ183" s="88"/>
      <c r="AR183" s="88">
        <v>60</v>
      </c>
      <c r="AS183" s="88"/>
      <c r="AT183" s="88">
        <v>20</v>
      </c>
      <c r="AU183" s="88"/>
      <c r="AV183" s="88">
        <v>60</v>
      </c>
      <c r="AW183" s="88"/>
      <c r="AX183" s="88"/>
      <c r="AY183" s="88">
        <v>60</v>
      </c>
      <c r="AZ183" s="88"/>
      <c r="BA183" s="88"/>
      <c r="BB183" s="89">
        <f t="shared" si="13"/>
        <v>200</v>
      </c>
      <c r="BC183" s="90" t="str">
        <f t="shared" si="12"/>
        <v>OK</v>
      </c>
      <c r="BD183" s="91" t="str">
        <f t="shared" si="14"/>
        <v xml:space="preserve">                  </v>
      </c>
      <c r="BE183" s="92">
        <f t="shared" si="15"/>
        <v>12</v>
      </c>
    </row>
    <row r="184" spans="1:57" s="74" customFormat="1" ht="50.1" customHeight="1" x14ac:dyDescent="0.2">
      <c r="A184" s="78" t="s">
        <v>52</v>
      </c>
      <c r="B184" s="78" t="s">
        <v>53</v>
      </c>
      <c r="C184" s="78" t="s">
        <v>586</v>
      </c>
      <c r="D184" s="78" t="s">
        <v>1027</v>
      </c>
      <c r="E184" s="79" t="str">
        <f>+IF(C184&lt;&gt;"",VLOOKUP(MID(C184,18,5),NIVELES!$A$133:$B$213,2,0),"")</f>
        <v>PICHINCHA</v>
      </c>
      <c r="F184" s="80" t="s">
        <v>70</v>
      </c>
      <c r="G184" s="81" t="str">
        <f>+IF(F184&lt;&gt;"",VLOOKUP(F184,NIVELES!$A$246:$C$464,3,0),"")</f>
        <v xml:space="preserve"> </v>
      </c>
      <c r="H184" s="82" t="s">
        <v>1023</v>
      </c>
      <c r="I184" s="78" t="s">
        <v>2029</v>
      </c>
      <c r="J184" s="78" t="s">
        <v>2094</v>
      </c>
      <c r="K184" s="78" t="s">
        <v>2102</v>
      </c>
      <c r="L184" s="78" t="s">
        <v>1791</v>
      </c>
      <c r="M184" s="78" t="s">
        <v>1791</v>
      </c>
      <c r="N184" s="78" t="s">
        <v>1791</v>
      </c>
      <c r="O184" s="78" t="s">
        <v>2103</v>
      </c>
      <c r="P184" s="82">
        <v>0</v>
      </c>
      <c r="Q184" s="78" t="s">
        <v>2104</v>
      </c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85" t="str">
        <f>IF(A184&lt;&gt;"",IF(D184="DIRECCIÓN_DE_TRANSFERENCIAS","280 0031",VLOOKUP(C184,NIVELES!$A$14:$B$105,2,0)),"")</f>
        <v>280 9999</v>
      </c>
      <c r="AE184" s="86" t="s">
        <v>322</v>
      </c>
      <c r="AF184" s="86" t="s">
        <v>369</v>
      </c>
      <c r="AG184" s="79" t="str">
        <f>+IF(AF184&lt;&gt;"",VLOOKUP(AF184,NIVELES!$A$666:$B$673,2,0),"")</f>
        <v>ADMINISTRACIÓN_CENTRAL</v>
      </c>
      <c r="AH184" s="78" t="s">
        <v>324</v>
      </c>
      <c r="AI184" s="79" t="str">
        <f>IF(AH184&lt;&gt;"",VLOOKUP(CONCATENATE(AG184,AH184),NIVELES!$B$676:$C$745,2,0),"")</f>
        <v>Gestión Estratégica</v>
      </c>
      <c r="AJ184" s="78" t="s">
        <v>517</v>
      </c>
      <c r="AK184" s="79" t="str">
        <f>+IF(AJ184&lt;&gt;"",VLOOKUP(AJ184,NIVELES!$A$816:$B$892,2,0),"")</f>
        <v>NO APLICA</v>
      </c>
      <c r="AL184" s="78" t="s">
        <v>554</v>
      </c>
      <c r="AM184" s="78">
        <v>530204</v>
      </c>
      <c r="AN184" s="79" t="str">
        <f>IF(AM184&lt;&gt;"",+VLOOKUP(AM184,NIVELES!$A$1652:$B$2466,2,0),"")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184" s="87">
        <v>0</v>
      </c>
      <c r="AP184" s="88"/>
      <c r="AQ184" s="88"/>
      <c r="AR184" s="88"/>
      <c r="AS184" s="88"/>
      <c r="AT184" s="88">
        <v>0</v>
      </c>
      <c r="AU184" s="88"/>
      <c r="AV184" s="88"/>
      <c r="AW184" s="88"/>
      <c r="AX184" s="88"/>
      <c r="AY184" s="88"/>
      <c r="AZ184" s="88"/>
      <c r="BA184" s="88"/>
      <c r="BB184" s="89">
        <f t="shared" si="13"/>
        <v>0</v>
      </c>
      <c r="BC184" s="90" t="str">
        <f t="shared" si="12"/>
        <v>OK</v>
      </c>
      <c r="BD184" s="91" t="str">
        <f t="shared" si="14"/>
        <v xml:space="preserve">                  </v>
      </c>
      <c r="BE184" s="92">
        <f t="shared" si="15"/>
        <v>0</v>
      </c>
    </row>
    <row r="185" spans="1:57" s="74" customFormat="1" ht="50.1" customHeight="1" x14ac:dyDescent="0.2">
      <c r="A185" s="78" t="s">
        <v>52</v>
      </c>
      <c r="B185" s="78" t="s">
        <v>53</v>
      </c>
      <c r="C185" s="78" t="s">
        <v>586</v>
      </c>
      <c r="D185" s="78" t="s">
        <v>1027</v>
      </c>
      <c r="E185" s="79" t="str">
        <f>+IF(C185&lt;&gt;"",VLOOKUP(MID(C185,18,5),NIVELES!$A$133:$B$213,2,0),"")</f>
        <v>PICHINCHA</v>
      </c>
      <c r="F185" s="80" t="s">
        <v>70</v>
      </c>
      <c r="G185" s="81" t="str">
        <f>+IF(F185&lt;&gt;"",VLOOKUP(F185,NIVELES!$A$246:$C$464,3,0),"")</f>
        <v xml:space="preserve"> </v>
      </c>
      <c r="H185" s="82" t="s">
        <v>1023</v>
      </c>
      <c r="I185" s="78" t="s">
        <v>2029</v>
      </c>
      <c r="J185" s="78" t="s">
        <v>2094</v>
      </c>
      <c r="K185" s="78" t="s">
        <v>2102</v>
      </c>
      <c r="L185" s="78" t="s">
        <v>1791</v>
      </c>
      <c r="M185" s="78" t="s">
        <v>1791</v>
      </c>
      <c r="N185" s="78" t="s">
        <v>1791</v>
      </c>
      <c r="O185" s="78" t="s">
        <v>2105</v>
      </c>
      <c r="P185" s="82">
        <v>3</v>
      </c>
      <c r="Q185" s="78" t="s">
        <v>2106</v>
      </c>
      <c r="R185" s="82"/>
      <c r="S185" s="82"/>
      <c r="T185" s="82">
        <v>1</v>
      </c>
      <c r="U185" s="82">
        <v>1</v>
      </c>
      <c r="V185" s="82">
        <v>1</v>
      </c>
      <c r="W185" s="82"/>
      <c r="X185" s="82"/>
      <c r="Y185" s="82"/>
      <c r="Z185" s="82"/>
      <c r="AA185" s="82"/>
      <c r="AB185" s="82"/>
      <c r="AC185" s="82"/>
      <c r="AD185" s="85" t="str">
        <f>IF(A185&lt;&gt;"",IF(D185="DIRECCIÓN_DE_TRANSFERENCIAS","280 0031",VLOOKUP(C185,NIVELES!$A$14:$B$105,2,0)),"")</f>
        <v>280 9999</v>
      </c>
      <c r="AE185" s="86" t="s">
        <v>322</v>
      </c>
      <c r="AF185" s="86" t="s">
        <v>369</v>
      </c>
      <c r="AG185" s="79" t="str">
        <f>+IF(AF185&lt;&gt;"",VLOOKUP(AF185,NIVELES!$A$666:$B$673,2,0),"")</f>
        <v>ADMINISTRACIÓN_CENTRAL</v>
      </c>
      <c r="AH185" s="78" t="s">
        <v>324</v>
      </c>
      <c r="AI185" s="79" t="str">
        <f>IF(AH185&lt;&gt;"",VLOOKUP(CONCATENATE(AG185,AH185),NIVELES!$B$676:$C$745,2,0),"")</f>
        <v>Gestión Estratégica</v>
      </c>
      <c r="AJ185" s="78" t="s">
        <v>517</v>
      </c>
      <c r="AK185" s="79" t="str">
        <f>+IF(AJ185&lt;&gt;"",VLOOKUP(AJ185,NIVELES!$A$816:$B$892,2,0),"")</f>
        <v>NO APLICA</v>
      </c>
      <c r="AL185" s="78" t="s">
        <v>554</v>
      </c>
      <c r="AM185" s="78">
        <v>530303</v>
      </c>
      <c r="AN185" s="79" t="str">
        <f>IF(AM185&lt;&gt;"",+VLOOKUP(AM185,NIVELES!$A$1652:$B$2466,2,0),"")</f>
        <v>Viáticos y Subsistencias en el Interior</v>
      </c>
      <c r="AO185" s="87">
        <v>600</v>
      </c>
      <c r="AP185" s="88"/>
      <c r="AQ185" s="88"/>
      <c r="AR185" s="88">
        <v>200</v>
      </c>
      <c r="AS185" s="88">
        <v>200</v>
      </c>
      <c r="AT185" s="88">
        <v>200</v>
      </c>
      <c r="AU185" s="88"/>
      <c r="AV185" s="88"/>
      <c r="AW185" s="88"/>
      <c r="AX185" s="88"/>
      <c r="AY185" s="88"/>
      <c r="AZ185" s="88"/>
      <c r="BA185" s="88"/>
      <c r="BB185" s="89">
        <f t="shared" si="13"/>
        <v>600</v>
      </c>
      <c r="BC185" s="90" t="str">
        <f t="shared" si="12"/>
        <v>OK</v>
      </c>
      <c r="BD185" s="91" t="str">
        <f t="shared" si="14"/>
        <v xml:space="preserve">                  </v>
      </c>
      <c r="BE185" s="92">
        <f t="shared" si="15"/>
        <v>3</v>
      </c>
    </row>
    <row r="186" spans="1:57" s="74" customFormat="1" ht="50.1" customHeight="1" x14ac:dyDescent="0.2">
      <c r="A186" s="78" t="s">
        <v>52</v>
      </c>
      <c r="B186" s="78" t="s">
        <v>53</v>
      </c>
      <c r="C186" s="78" t="s">
        <v>586</v>
      </c>
      <c r="D186" s="78" t="s">
        <v>1027</v>
      </c>
      <c r="E186" s="79" t="str">
        <f>+IF(C186&lt;&gt;"",VLOOKUP(MID(C186,18,5),NIVELES!$A$133:$B$213,2,0),"")</f>
        <v>PICHINCHA</v>
      </c>
      <c r="F186" s="80" t="s">
        <v>70</v>
      </c>
      <c r="G186" s="81" t="str">
        <f>+IF(F186&lt;&gt;"",VLOOKUP(F186,NIVELES!$A$246:$C$464,3,0),"")</f>
        <v xml:space="preserve"> </v>
      </c>
      <c r="H186" s="82" t="s">
        <v>1023</v>
      </c>
      <c r="I186" s="78" t="s">
        <v>2029</v>
      </c>
      <c r="J186" s="78" t="s">
        <v>2094</v>
      </c>
      <c r="K186" s="78" t="s">
        <v>2102</v>
      </c>
      <c r="L186" s="78" t="s">
        <v>1791</v>
      </c>
      <c r="M186" s="78" t="s">
        <v>1791</v>
      </c>
      <c r="N186" s="78" t="s">
        <v>1791</v>
      </c>
      <c r="O186" s="78" t="s">
        <v>2105</v>
      </c>
      <c r="P186" s="82">
        <v>3</v>
      </c>
      <c r="Q186" s="78" t="s">
        <v>2107</v>
      </c>
      <c r="R186" s="82"/>
      <c r="S186" s="82"/>
      <c r="T186" s="82">
        <v>1</v>
      </c>
      <c r="U186" s="82">
        <v>1</v>
      </c>
      <c r="V186" s="82">
        <v>1</v>
      </c>
      <c r="W186" s="82"/>
      <c r="X186" s="82"/>
      <c r="Y186" s="82"/>
      <c r="Z186" s="82"/>
      <c r="AA186" s="82"/>
      <c r="AB186" s="82"/>
      <c r="AC186" s="82"/>
      <c r="AD186" s="85" t="str">
        <f>IF(A186&lt;&gt;"",IF(D186="DIRECCIÓN_DE_TRANSFERENCIAS","280 0031",VLOOKUP(C186,NIVELES!$A$14:$B$105,2,0)),"")</f>
        <v>280 9999</v>
      </c>
      <c r="AE186" s="86" t="s">
        <v>322</v>
      </c>
      <c r="AF186" s="86" t="s">
        <v>369</v>
      </c>
      <c r="AG186" s="79" t="str">
        <f>+IF(AF186&lt;&gt;"",VLOOKUP(AF186,NIVELES!$A$666:$B$673,2,0),"")</f>
        <v>ADMINISTRACIÓN_CENTRAL</v>
      </c>
      <c r="AH186" s="78" t="s">
        <v>324</v>
      </c>
      <c r="AI186" s="79" t="str">
        <f>IF(AH186&lt;&gt;"",VLOOKUP(CONCATENATE(AG186,AH186),NIVELES!$B$676:$C$745,2,0),"")</f>
        <v>Gestión Estratégica</v>
      </c>
      <c r="AJ186" s="78" t="s">
        <v>517</v>
      </c>
      <c r="AK186" s="79" t="str">
        <f>+IF(AJ186&lt;&gt;"",VLOOKUP(AJ186,NIVELES!$A$816:$B$892,2,0),"")</f>
        <v>NO APLICA</v>
      </c>
      <c r="AL186" s="78" t="s">
        <v>554</v>
      </c>
      <c r="AM186" s="78">
        <v>530301</v>
      </c>
      <c r="AN186" s="79" t="str">
        <f>IF(AM186&lt;&gt;"",+VLOOKUP(AM186,NIVELES!$A$1652:$B$2466,2,0),"")</f>
        <v>Pasajes al Interior</v>
      </c>
      <c r="AO186" s="87">
        <v>200</v>
      </c>
      <c r="AP186" s="88"/>
      <c r="AQ186" s="88"/>
      <c r="AR186" s="88">
        <v>60</v>
      </c>
      <c r="AS186" s="88">
        <v>60</v>
      </c>
      <c r="AT186" s="88">
        <v>80</v>
      </c>
      <c r="AU186" s="88"/>
      <c r="AV186" s="88"/>
      <c r="AW186" s="88"/>
      <c r="AX186" s="88"/>
      <c r="AY186" s="88"/>
      <c r="AZ186" s="88"/>
      <c r="BA186" s="88"/>
      <c r="BB186" s="89">
        <f t="shared" si="13"/>
        <v>200</v>
      </c>
      <c r="BC186" s="90" t="str">
        <f t="shared" si="12"/>
        <v>OK</v>
      </c>
      <c r="BD186" s="91" t="str">
        <f t="shared" si="14"/>
        <v xml:space="preserve">                  </v>
      </c>
      <c r="BE186" s="92">
        <f t="shared" si="15"/>
        <v>3</v>
      </c>
    </row>
    <row r="187" spans="1:57" s="74" customFormat="1" ht="50.1" customHeight="1" x14ac:dyDescent="0.2">
      <c r="A187" s="78" t="s">
        <v>52</v>
      </c>
      <c r="B187" s="78" t="s">
        <v>53</v>
      </c>
      <c r="C187" s="78" t="s">
        <v>586</v>
      </c>
      <c r="D187" s="78" t="s">
        <v>630</v>
      </c>
      <c r="E187" s="79" t="str">
        <f>+IF(C187&lt;&gt;"",VLOOKUP(MID(C187,18,5),NIVELES!$A$133:$B$213,2,0),"")</f>
        <v>PICHINCHA</v>
      </c>
      <c r="F187" s="80" t="s">
        <v>70</v>
      </c>
      <c r="G187" s="81" t="str">
        <f>+IF(F187&lt;&gt;"",VLOOKUP(F187,NIVELES!$A$246:$C$464,3,0),"")</f>
        <v xml:space="preserve"> </v>
      </c>
      <c r="H187" s="82" t="s">
        <v>1023</v>
      </c>
      <c r="I187" s="78" t="s">
        <v>2108</v>
      </c>
      <c r="J187" s="78" t="s">
        <v>2094</v>
      </c>
      <c r="K187" s="78" t="s">
        <v>2109</v>
      </c>
      <c r="L187" s="78" t="s">
        <v>1791</v>
      </c>
      <c r="M187" s="78" t="s">
        <v>1791</v>
      </c>
      <c r="N187" s="78" t="s">
        <v>1791</v>
      </c>
      <c r="O187" s="78" t="s">
        <v>2110</v>
      </c>
      <c r="P187" s="82">
        <v>24</v>
      </c>
      <c r="Q187" s="78" t="s">
        <v>1999</v>
      </c>
      <c r="R187" s="82">
        <v>0</v>
      </c>
      <c r="S187" s="82">
        <v>4</v>
      </c>
      <c r="T187" s="82">
        <v>0</v>
      </c>
      <c r="U187" s="82">
        <v>4</v>
      </c>
      <c r="V187" s="82">
        <v>0</v>
      </c>
      <c r="W187" s="82">
        <v>4</v>
      </c>
      <c r="X187" s="82">
        <v>0</v>
      </c>
      <c r="Y187" s="82">
        <v>4</v>
      </c>
      <c r="Z187" s="82">
        <v>0</v>
      </c>
      <c r="AA187" s="82">
        <v>4</v>
      </c>
      <c r="AB187" s="82">
        <v>0</v>
      </c>
      <c r="AC187" s="82">
        <v>4</v>
      </c>
      <c r="AD187" s="85" t="str">
        <f>IF(A187&lt;&gt;"",IF(D187="DIRECCIÓN_DE_TRANSFERENCIAS","280 0031",VLOOKUP(C187,NIVELES!$A$14:$B$105,2,0)),"")</f>
        <v>280 9999</v>
      </c>
      <c r="AE187" s="86" t="s">
        <v>322</v>
      </c>
      <c r="AF187" s="86" t="s">
        <v>369</v>
      </c>
      <c r="AG187" s="79" t="str">
        <f>+IF(AF187&lt;&gt;"",VLOOKUP(AF187,NIVELES!$A$666:$B$673,2,0),"")</f>
        <v>ADMINISTRACIÓN_CENTRAL</v>
      </c>
      <c r="AH187" s="78" t="s">
        <v>511</v>
      </c>
      <c r="AI187" s="79" t="str">
        <f>IF(AH187&lt;&gt;"",VLOOKUP(CONCATENATE(AG187,AH187),NIVELES!$B$676:$C$745,2,0),"")</f>
        <v>Gestión De Planificación</v>
      </c>
      <c r="AJ187" s="78" t="s">
        <v>517</v>
      </c>
      <c r="AK187" s="79" t="str">
        <f>+IF(AJ187&lt;&gt;"",VLOOKUP(AJ187,NIVELES!$A$816:$B$892,2,0),"")</f>
        <v>NO APLICA</v>
      </c>
      <c r="AL187" s="78" t="s">
        <v>554</v>
      </c>
      <c r="AM187" s="78">
        <v>530303</v>
      </c>
      <c r="AN187" s="79" t="str">
        <f>IF(AM187&lt;&gt;"",+VLOOKUP(AM187,NIVELES!$A$1652:$B$2466,2,0),"")</f>
        <v>Viáticos y Subsistencias en el Interior</v>
      </c>
      <c r="AO187" s="87">
        <v>3120</v>
      </c>
      <c r="AP187" s="88">
        <v>0</v>
      </c>
      <c r="AQ187" s="88">
        <v>520</v>
      </c>
      <c r="AR187" s="88">
        <v>0</v>
      </c>
      <c r="AS187" s="88">
        <v>520</v>
      </c>
      <c r="AT187" s="88">
        <v>0</v>
      </c>
      <c r="AU187" s="88">
        <v>520</v>
      </c>
      <c r="AV187" s="88">
        <v>0</v>
      </c>
      <c r="AW187" s="88">
        <v>520</v>
      </c>
      <c r="AX187" s="88">
        <v>0</v>
      </c>
      <c r="AY187" s="88">
        <v>520</v>
      </c>
      <c r="AZ187" s="88">
        <v>0</v>
      </c>
      <c r="BA187" s="88">
        <v>520</v>
      </c>
      <c r="BB187" s="89">
        <f t="shared" si="13"/>
        <v>3120</v>
      </c>
      <c r="BC187" s="90" t="str">
        <f t="shared" si="12"/>
        <v>OK</v>
      </c>
      <c r="BD187" s="91" t="str">
        <f t="shared" si="14"/>
        <v xml:space="preserve">                  </v>
      </c>
      <c r="BE187" s="92">
        <f t="shared" si="15"/>
        <v>24</v>
      </c>
    </row>
    <row r="188" spans="1:57" s="74" customFormat="1" ht="50.1" customHeight="1" x14ac:dyDescent="0.2">
      <c r="A188" s="78" t="s">
        <v>52</v>
      </c>
      <c r="B188" s="78" t="s">
        <v>53</v>
      </c>
      <c r="C188" s="78" t="s">
        <v>586</v>
      </c>
      <c r="D188" s="78" t="s">
        <v>630</v>
      </c>
      <c r="E188" s="79" t="str">
        <f>+IF(C188&lt;&gt;"",VLOOKUP(MID(C188,18,5),NIVELES!$A$133:$B$213,2,0),"")</f>
        <v>PICHINCHA</v>
      </c>
      <c r="F188" s="80" t="s">
        <v>70</v>
      </c>
      <c r="G188" s="81" t="str">
        <f>+IF(F188&lt;&gt;"",VLOOKUP(F188,NIVELES!$A$246:$C$464,3,0),"")</f>
        <v xml:space="preserve"> </v>
      </c>
      <c r="H188" s="82" t="s">
        <v>1023</v>
      </c>
      <c r="I188" s="78" t="s">
        <v>2108</v>
      </c>
      <c r="J188" s="78" t="s">
        <v>2094</v>
      </c>
      <c r="K188" s="78" t="s">
        <v>2109</v>
      </c>
      <c r="L188" s="78" t="s">
        <v>1791</v>
      </c>
      <c r="M188" s="78" t="s">
        <v>1791</v>
      </c>
      <c r="N188" s="78" t="s">
        <v>1791</v>
      </c>
      <c r="O188" s="78" t="s">
        <v>2111</v>
      </c>
      <c r="P188" s="82">
        <v>16</v>
      </c>
      <c r="Q188" s="78" t="s">
        <v>1999</v>
      </c>
      <c r="R188" s="82">
        <v>0</v>
      </c>
      <c r="S188" s="82">
        <v>2</v>
      </c>
      <c r="T188" s="82">
        <v>2</v>
      </c>
      <c r="U188" s="82">
        <v>2</v>
      </c>
      <c r="V188" s="82">
        <v>2</v>
      </c>
      <c r="W188" s="82">
        <v>2</v>
      </c>
      <c r="X188" s="82">
        <v>2</v>
      </c>
      <c r="Y188" s="82">
        <v>2</v>
      </c>
      <c r="Z188" s="82">
        <v>2</v>
      </c>
      <c r="AA188" s="82">
        <v>0</v>
      </c>
      <c r="AB188" s="82">
        <v>0</v>
      </c>
      <c r="AC188" s="82">
        <v>0</v>
      </c>
      <c r="AD188" s="85" t="str">
        <f>IF(A188&lt;&gt;"",IF(D188="DIRECCIÓN_DE_TRANSFERENCIAS","280 0031",VLOOKUP(C188,NIVELES!$A$14:$B$105,2,0)),"")</f>
        <v>280 9999</v>
      </c>
      <c r="AE188" s="86" t="s">
        <v>322</v>
      </c>
      <c r="AF188" s="86" t="s">
        <v>369</v>
      </c>
      <c r="AG188" s="79" t="str">
        <f>+IF(AF188&lt;&gt;"",VLOOKUP(AF188,NIVELES!$A$666:$B$673,2,0),"")</f>
        <v>ADMINISTRACIÓN_CENTRAL</v>
      </c>
      <c r="AH188" s="78" t="s">
        <v>511</v>
      </c>
      <c r="AI188" s="79" t="str">
        <f>IF(AH188&lt;&gt;"",VLOOKUP(CONCATENATE(AG188,AH188),NIVELES!$B$676:$C$745,2,0),"")</f>
        <v>Gestión De Planificación</v>
      </c>
      <c r="AJ188" s="78" t="s">
        <v>517</v>
      </c>
      <c r="AK188" s="79" t="str">
        <f>+IF(AJ188&lt;&gt;"",VLOOKUP(AJ188,NIVELES!$A$816:$B$892,2,0),"")</f>
        <v>NO APLICA</v>
      </c>
      <c r="AL188" s="78" t="s">
        <v>554</v>
      </c>
      <c r="AM188" s="78">
        <v>530303</v>
      </c>
      <c r="AN188" s="79" t="str">
        <f>IF(AM188&lt;&gt;"",+VLOOKUP(AM188,NIVELES!$A$1652:$B$2466,2,0),"")</f>
        <v>Viáticos y Subsistencias en el Interior</v>
      </c>
      <c r="AO188" s="87">
        <v>6698.09</v>
      </c>
      <c r="AP188" s="88">
        <v>0</v>
      </c>
      <c r="AQ188" s="88">
        <v>160</v>
      </c>
      <c r="AR188" s="88">
        <v>178.09</v>
      </c>
      <c r="AS188" s="88">
        <v>160</v>
      </c>
      <c r="AT188" s="88">
        <v>560</v>
      </c>
      <c r="AU188" s="88">
        <v>1160</v>
      </c>
      <c r="AV188" s="88">
        <v>2160</v>
      </c>
      <c r="AW188" s="88">
        <v>1160</v>
      </c>
      <c r="AX188" s="88">
        <v>1160</v>
      </c>
      <c r="AY188" s="88">
        <v>0</v>
      </c>
      <c r="AZ188" s="88">
        <v>0</v>
      </c>
      <c r="BA188" s="88">
        <v>0</v>
      </c>
      <c r="BB188" s="89">
        <f t="shared" si="13"/>
        <v>6698.09</v>
      </c>
      <c r="BC188" s="90" t="str">
        <f t="shared" si="12"/>
        <v>OK</v>
      </c>
      <c r="BD188" s="91" t="str">
        <f t="shared" si="14"/>
        <v xml:space="preserve">                  </v>
      </c>
      <c r="BE188" s="92">
        <f t="shared" si="15"/>
        <v>16</v>
      </c>
    </row>
    <row r="189" spans="1:57" s="74" customFormat="1" ht="50.1" customHeight="1" x14ac:dyDescent="0.2">
      <c r="A189" s="78" t="s">
        <v>52</v>
      </c>
      <c r="B189" s="78" t="s">
        <v>53</v>
      </c>
      <c r="C189" s="78" t="s">
        <v>586</v>
      </c>
      <c r="D189" s="78" t="s">
        <v>630</v>
      </c>
      <c r="E189" s="79" t="str">
        <f>+IF(C189&lt;&gt;"",VLOOKUP(MID(C189,18,5),NIVELES!$A$133:$B$213,2,0),"")</f>
        <v>PICHINCHA</v>
      </c>
      <c r="F189" s="80" t="s">
        <v>70</v>
      </c>
      <c r="G189" s="81" t="str">
        <f>+IF(F189&lt;&gt;"",VLOOKUP(F189,NIVELES!$A$246:$C$464,3,0),"")</f>
        <v xml:space="preserve"> </v>
      </c>
      <c r="H189" s="82" t="s">
        <v>1023</v>
      </c>
      <c r="I189" s="78" t="s">
        <v>2108</v>
      </c>
      <c r="J189" s="78" t="s">
        <v>2094</v>
      </c>
      <c r="K189" s="78" t="s">
        <v>2109</v>
      </c>
      <c r="L189" s="78" t="s">
        <v>1791</v>
      </c>
      <c r="M189" s="78" t="s">
        <v>1791</v>
      </c>
      <c r="N189" s="78" t="s">
        <v>1791</v>
      </c>
      <c r="O189" s="78" t="s">
        <v>2112</v>
      </c>
      <c r="P189" s="82">
        <v>37</v>
      </c>
      <c r="Q189" s="78" t="s">
        <v>2001</v>
      </c>
      <c r="R189" s="82">
        <v>0</v>
      </c>
      <c r="S189" s="82">
        <v>3</v>
      </c>
      <c r="T189" s="82">
        <v>3</v>
      </c>
      <c r="U189" s="82">
        <v>5</v>
      </c>
      <c r="V189" s="82">
        <v>2</v>
      </c>
      <c r="W189" s="82">
        <v>2</v>
      </c>
      <c r="X189" s="82">
        <v>5</v>
      </c>
      <c r="Y189" s="82">
        <v>5</v>
      </c>
      <c r="Z189" s="82">
        <v>2</v>
      </c>
      <c r="AA189" s="82">
        <v>5</v>
      </c>
      <c r="AB189" s="82">
        <v>3</v>
      </c>
      <c r="AC189" s="82">
        <v>2</v>
      </c>
      <c r="AD189" s="85" t="str">
        <f>IF(A189&lt;&gt;"",IF(D189="DIRECCIÓN_DE_TRANSFERENCIAS","280 0031",VLOOKUP(C189,NIVELES!$A$14:$B$105,2,0)),"")</f>
        <v>280 9999</v>
      </c>
      <c r="AE189" s="86" t="s">
        <v>322</v>
      </c>
      <c r="AF189" s="86" t="s">
        <v>369</v>
      </c>
      <c r="AG189" s="79" t="str">
        <f>+IF(AF189&lt;&gt;"",VLOOKUP(AF189,NIVELES!$A$666:$B$673,2,0),"")</f>
        <v>ADMINISTRACIÓN_CENTRAL</v>
      </c>
      <c r="AH189" s="78" t="s">
        <v>511</v>
      </c>
      <c r="AI189" s="79" t="str">
        <f>IF(AH189&lt;&gt;"",VLOOKUP(CONCATENATE(AG189,AH189),NIVELES!$B$676:$C$745,2,0),"")</f>
        <v>Gestión De Planificación</v>
      </c>
      <c r="AJ189" s="78" t="s">
        <v>517</v>
      </c>
      <c r="AK189" s="79" t="str">
        <f>+IF(AJ189&lt;&gt;"",VLOOKUP(AJ189,NIVELES!$A$816:$B$892,2,0),"")</f>
        <v>NO APLICA</v>
      </c>
      <c r="AL189" s="78" t="s">
        <v>554</v>
      </c>
      <c r="AM189" s="78">
        <v>530301</v>
      </c>
      <c r="AN189" s="79" t="str">
        <f>IF(AM189&lt;&gt;"",+VLOOKUP(AM189,NIVELES!$A$1652:$B$2466,2,0),"")</f>
        <v>Pasajes al Interior</v>
      </c>
      <c r="AO189" s="87">
        <v>594</v>
      </c>
      <c r="AP189" s="88">
        <v>0</v>
      </c>
      <c r="AQ189" s="88">
        <v>48</v>
      </c>
      <c r="AR189" s="88">
        <v>48</v>
      </c>
      <c r="AS189" s="88">
        <v>80</v>
      </c>
      <c r="AT189" s="88">
        <v>32</v>
      </c>
      <c r="AU189" s="88">
        <v>32</v>
      </c>
      <c r="AV189" s="88">
        <v>80</v>
      </c>
      <c r="AW189" s="88">
        <v>80</v>
      </c>
      <c r="AX189" s="88">
        <v>32</v>
      </c>
      <c r="AY189" s="88">
        <v>80</v>
      </c>
      <c r="AZ189" s="88">
        <v>50</v>
      </c>
      <c r="BA189" s="88">
        <v>32</v>
      </c>
      <c r="BB189" s="89">
        <f t="shared" si="13"/>
        <v>594</v>
      </c>
      <c r="BC189" s="90" t="str">
        <f t="shared" si="12"/>
        <v>OK</v>
      </c>
      <c r="BD189" s="91" t="str">
        <f t="shared" si="14"/>
        <v xml:space="preserve">                  </v>
      </c>
      <c r="BE189" s="92">
        <f t="shared" si="15"/>
        <v>37</v>
      </c>
    </row>
    <row r="190" spans="1:57" s="74" customFormat="1" ht="50.1" customHeight="1" x14ac:dyDescent="0.2">
      <c r="A190" s="78" t="s">
        <v>52</v>
      </c>
      <c r="B190" s="78" t="s">
        <v>53</v>
      </c>
      <c r="C190" s="78" t="s">
        <v>766</v>
      </c>
      <c r="D190" s="78" t="s">
        <v>563</v>
      </c>
      <c r="E190" s="79" t="str">
        <f>+IF(C190&lt;&gt;"",VLOOKUP(MID(C190,18,5),NIVELES!$A$133:$B$213,2,0),"")</f>
        <v>PICHINCHA</v>
      </c>
      <c r="F190" s="80" t="s">
        <v>70</v>
      </c>
      <c r="G190" s="81" t="str">
        <f>+IF(F190&lt;&gt;"",VLOOKUP(F190,NIVELES!$A$246:$C$464,3,0),"")</f>
        <v xml:space="preserve"> </v>
      </c>
      <c r="H190" s="82" t="s">
        <v>1023</v>
      </c>
      <c r="I190" s="78" t="s">
        <v>2022</v>
      </c>
      <c r="J190" s="78" t="s">
        <v>516</v>
      </c>
      <c r="K190" s="78" t="s">
        <v>2113</v>
      </c>
      <c r="L190" s="78" t="s">
        <v>2114</v>
      </c>
      <c r="M190" s="78" t="s">
        <v>2114</v>
      </c>
      <c r="N190" s="78" t="s">
        <v>2114</v>
      </c>
      <c r="O190" s="78" t="s">
        <v>2115</v>
      </c>
      <c r="P190" s="82">
        <v>6</v>
      </c>
      <c r="Q190" s="78" t="s">
        <v>2116</v>
      </c>
      <c r="R190" s="82">
        <v>0</v>
      </c>
      <c r="S190" s="82">
        <v>0</v>
      </c>
      <c r="T190" s="82">
        <v>0</v>
      </c>
      <c r="U190" s="82">
        <v>0</v>
      </c>
      <c r="V190" s="82">
        <v>0</v>
      </c>
      <c r="W190" s="82">
        <v>0</v>
      </c>
      <c r="X190" s="82">
        <v>1</v>
      </c>
      <c r="Y190" s="82">
        <v>1</v>
      </c>
      <c r="Z190" s="82">
        <v>1</v>
      </c>
      <c r="AA190" s="82">
        <v>1</v>
      </c>
      <c r="AB190" s="82">
        <v>1</v>
      </c>
      <c r="AC190" s="82">
        <v>1</v>
      </c>
      <c r="AD190" s="85" t="str">
        <f>IF(A190&lt;&gt;"",IF(D190="DIRECCIÓN_DE_TRANSFERENCIAS","280 0031",VLOOKUP(C190,NIVELES!$A$14:$B$105,2,0)),"")</f>
        <v>280 9999</v>
      </c>
      <c r="AE190" s="86" t="s">
        <v>322</v>
      </c>
      <c r="AF190" s="86" t="s">
        <v>369</v>
      </c>
      <c r="AG190" s="79" t="str">
        <f>+IF(AF190&lt;&gt;"",VLOOKUP(AF190,NIVELES!$A$666:$B$673,2,0),"")</f>
        <v>ADMINISTRACIÓN_CENTRAL</v>
      </c>
      <c r="AH190" s="78" t="s">
        <v>512</v>
      </c>
      <c r="AI190" s="79" t="str">
        <f>IF(AH190&lt;&gt;"",VLOOKUP(CONCATENATE(AG190,AH190),NIVELES!$B$676:$C$745,2,0),"")</f>
        <v>Gestión De Comunicación Social</v>
      </c>
      <c r="AJ190" s="78" t="s">
        <v>517</v>
      </c>
      <c r="AK190" s="79" t="str">
        <f>+IF(AJ190&lt;&gt;"",VLOOKUP(AJ190,NIVELES!$A$816:$B$892,2,0),"")</f>
        <v>NO APLICA</v>
      </c>
      <c r="AL190" s="78" t="s">
        <v>554</v>
      </c>
      <c r="AM190" s="78">
        <v>530241</v>
      </c>
      <c r="AN190" s="79" t="str">
        <f>IF(AM190&lt;&gt;"",+VLOOKUP(AM190,NIVELES!$A$1652:$B$2466,2,0),"")</f>
        <v>Servicio de Monitoreo de la Información en Televisión, Radio, Prensa, Medios On-Line y Otros</v>
      </c>
      <c r="AO190" s="87">
        <v>25000</v>
      </c>
      <c r="AP190" s="88">
        <v>0</v>
      </c>
      <c r="AQ190" s="88">
        <v>0</v>
      </c>
      <c r="AR190" s="88">
        <v>0</v>
      </c>
      <c r="AS190" s="88">
        <v>0</v>
      </c>
      <c r="AT190" s="88">
        <v>0</v>
      </c>
      <c r="AU190" s="88">
        <v>0</v>
      </c>
      <c r="AV190" s="88">
        <v>4166.67</v>
      </c>
      <c r="AW190" s="88">
        <v>4166.67</v>
      </c>
      <c r="AX190" s="88">
        <v>4166.67</v>
      </c>
      <c r="AY190" s="88">
        <v>4166.67</v>
      </c>
      <c r="AZ190" s="88">
        <v>4166.66</v>
      </c>
      <c r="BA190" s="88">
        <v>4166.66</v>
      </c>
      <c r="BB190" s="89">
        <f t="shared" si="13"/>
        <v>25000</v>
      </c>
      <c r="BC190" s="90" t="str">
        <f t="shared" si="12"/>
        <v>OK</v>
      </c>
      <c r="BD190" s="91" t="str">
        <f t="shared" si="14"/>
        <v xml:space="preserve">                  </v>
      </c>
      <c r="BE190" s="92">
        <f t="shared" si="15"/>
        <v>6</v>
      </c>
    </row>
    <row r="191" spans="1:57" s="74" customFormat="1" ht="50.1" customHeight="1" x14ac:dyDescent="0.2">
      <c r="A191" s="78" t="s">
        <v>52</v>
      </c>
      <c r="B191" s="78" t="s">
        <v>53</v>
      </c>
      <c r="C191" s="78" t="s">
        <v>766</v>
      </c>
      <c r="D191" s="78" t="s">
        <v>563</v>
      </c>
      <c r="E191" s="79" t="str">
        <f>+IF(C191&lt;&gt;"",VLOOKUP(MID(C191,18,5),NIVELES!$A$133:$B$213,2,0),"")</f>
        <v>PICHINCHA</v>
      </c>
      <c r="F191" s="80" t="s">
        <v>70</v>
      </c>
      <c r="G191" s="81" t="str">
        <f>+IF(F191&lt;&gt;"",VLOOKUP(F191,NIVELES!$A$246:$C$464,3,0),"")</f>
        <v xml:space="preserve"> </v>
      </c>
      <c r="H191" s="82" t="s">
        <v>1023</v>
      </c>
      <c r="I191" s="78" t="s">
        <v>2022</v>
      </c>
      <c r="J191" s="78" t="s">
        <v>516</v>
      </c>
      <c r="K191" s="78" t="s">
        <v>2117</v>
      </c>
      <c r="L191" s="78" t="s">
        <v>2114</v>
      </c>
      <c r="M191" s="78" t="s">
        <v>2114</v>
      </c>
      <c r="N191" s="78" t="s">
        <v>2114</v>
      </c>
      <c r="O191" s="78" t="s">
        <v>2118</v>
      </c>
      <c r="P191" s="82">
        <v>40</v>
      </c>
      <c r="Q191" s="78" t="s">
        <v>2119</v>
      </c>
      <c r="R191" s="82">
        <v>1</v>
      </c>
      <c r="S191" s="82">
        <v>3</v>
      </c>
      <c r="T191" s="82">
        <v>4</v>
      </c>
      <c r="U191" s="82">
        <v>2</v>
      </c>
      <c r="V191" s="82">
        <v>4</v>
      </c>
      <c r="W191" s="82">
        <v>3</v>
      </c>
      <c r="X191" s="82">
        <v>4</v>
      </c>
      <c r="Y191" s="82">
        <v>4</v>
      </c>
      <c r="Z191" s="82">
        <v>4</v>
      </c>
      <c r="AA191" s="82">
        <v>3</v>
      </c>
      <c r="AB191" s="82">
        <v>4</v>
      </c>
      <c r="AC191" s="82">
        <v>4</v>
      </c>
      <c r="AD191" s="85" t="str">
        <f>IF(A191&lt;&gt;"",IF(D191="DIRECCIÓN_DE_TRANSFERENCIAS","280 0031",VLOOKUP(C191,NIVELES!$A$14:$B$105,2,0)),"")</f>
        <v>280 9999</v>
      </c>
      <c r="AE191" s="86" t="s">
        <v>322</v>
      </c>
      <c r="AF191" s="86" t="s">
        <v>369</v>
      </c>
      <c r="AG191" s="79" t="str">
        <f>+IF(AF191&lt;&gt;"",VLOOKUP(AF191,NIVELES!$A$666:$B$673,2,0),"")</f>
        <v>ADMINISTRACIÓN_CENTRAL</v>
      </c>
      <c r="AH191" s="78" t="s">
        <v>512</v>
      </c>
      <c r="AI191" s="79" t="str">
        <f>IF(AH191&lt;&gt;"",VLOOKUP(CONCATENATE(AG191,AH191),NIVELES!$B$676:$C$745,2,0),"")</f>
        <v>Gestión De Comunicación Social</v>
      </c>
      <c r="AJ191" s="78" t="s">
        <v>517</v>
      </c>
      <c r="AK191" s="79" t="str">
        <f>+IF(AJ191&lt;&gt;"",VLOOKUP(AJ191,NIVELES!$A$816:$B$892,2,0),"")</f>
        <v>NO APLICA</v>
      </c>
      <c r="AL191" s="78" t="s">
        <v>554</v>
      </c>
      <c r="AM191" s="78">
        <v>530303</v>
      </c>
      <c r="AN191" s="79" t="str">
        <f>IF(AM191&lt;&gt;"",+VLOOKUP(AM191,NIVELES!$A$1652:$B$2466,2,0),"")</f>
        <v>Viáticos y Subsistencias en el Interior</v>
      </c>
      <c r="AO191" s="87">
        <v>5500</v>
      </c>
      <c r="AP191" s="88">
        <v>0</v>
      </c>
      <c r="AQ191" s="88">
        <v>500</v>
      </c>
      <c r="AR191" s="88">
        <v>500</v>
      </c>
      <c r="AS191" s="88">
        <v>500</v>
      </c>
      <c r="AT191" s="88">
        <v>500</v>
      </c>
      <c r="AU191" s="88">
        <v>500</v>
      </c>
      <c r="AV191" s="88">
        <v>500</v>
      </c>
      <c r="AW191" s="88">
        <v>500</v>
      </c>
      <c r="AX191" s="88">
        <v>500</v>
      </c>
      <c r="AY191" s="88">
        <v>500</v>
      </c>
      <c r="AZ191" s="88">
        <v>500</v>
      </c>
      <c r="BA191" s="88">
        <v>500</v>
      </c>
      <c r="BB191" s="89">
        <f t="shared" si="13"/>
        <v>5500</v>
      </c>
      <c r="BC191" s="90" t="str">
        <f t="shared" si="12"/>
        <v>OK</v>
      </c>
      <c r="BD191" s="91" t="str">
        <f t="shared" si="14"/>
        <v xml:space="preserve">                  </v>
      </c>
      <c r="BE191" s="92">
        <f t="shared" si="15"/>
        <v>40</v>
      </c>
    </row>
    <row r="192" spans="1:57" s="74" customFormat="1" ht="50.1" customHeight="1" x14ac:dyDescent="0.2">
      <c r="A192" s="78" t="s">
        <v>52</v>
      </c>
      <c r="B192" s="78" t="s">
        <v>53</v>
      </c>
      <c r="C192" s="78" t="s">
        <v>766</v>
      </c>
      <c r="D192" s="78" t="s">
        <v>563</v>
      </c>
      <c r="E192" s="79" t="str">
        <f>+IF(C192&lt;&gt;"",VLOOKUP(MID(C192,18,5),NIVELES!$A$133:$B$213,2,0),"")</f>
        <v>PICHINCHA</v>
      </c>
      <c r="F192" s="80" t="s">
        <v>70</v>
      </c>
      <c r="G192" s="81" t="str">
        <f>+IF(F192&lt;&gt;"",VLOOKUP(F192,NIVELES!$A$246:$C$464,3,0),"")</f>
        <v xml:space="preserve"> </v>
      </c>
      <c r="H192" s="82" t="s">
        <v>1023</v>
      </c>
      <c r="I192" s="78" t="s">
        <v>2022</v>
      </c>
      <c r="J192" s="78" t="s">
        <v>516</v>
      </c>
      <c r="K192" s="78" t="s">
        <v>2117</v>
      </c>
      <c r="L192" s="78" t="s">
        <v>2114</v>
      </c>
      <c r="M192" s="78" t="s">
        <v>2114</v>
      </c>
      <c r="N192" s="78" t="s">
        <v>2114</v>
      </c>
      <c r="O192" s="78" t="s">
        <v>2120</v>
      </c>
      <c r="P192" s="82">
        <v>6</v>
      </c>
      <c r="Q192" s="78" t="s">
        <v>2121</v>
      </c>
      <c r="R192" s="82">
        <v>0</v>
      </c>
      <c r="S192" s="82">
        <v>1</v>
      </c>
      <c r="T192" s="82">
        <v>0</v>
      </c>
      <c r="U192" s="82">
        <v>1</v>
      </c>
      <c r="V192" s="82">
        <v>0</v>
      </c>
      <c r="W192" s="82">
        <v>1</v>
      </c>
      <c r="X192" s="82">
        <v>0</v>
      </c>
      <c r="Y192" s="82">
        <v>1</v>
      </c>
      <c r="Z192" s="82">
        <v>0</v>
      </c>
      <c r="AA192" s="82">
        <v>1</v>
      </c>
      <c r="AB192" s="82">
        <v>1</v>
      </c>
      <c r="AC192" s="82">
        <v>0</v>
      </c>
      <c r="AD192" s="85" t="str">
        <f>IF(A192&lt;&gt;"",IF(D192="DIRECCIÓN_DE_TRANSFERENCIAS","280 0031",VLOOKUP(C192,NIVELES!$A$14:$B$105,2,0)),"")</f>
        <v>280 9999</v>
      </c>
      <c r="AE192" s="86" t="s">
        <v>322</v>
      </c>
      <c r="AF192" s="86" t="s">
        <v>369</v>
      </c>
      <c r="AG192" s="79" t="str">
        <f>+IF(AF192&lt;&gt;"",VLOOKUP(AF192,NIVELES!$A$666:$B$673,2,0),"")</f>
        <v>ADMINISTRACIÓN_CENTRAL</v>
      </c>
      <c r="AH192" s="78" t="s">
        <v>512</v>
      </c>
      <c r="AI192" s="79" t="str">
        <f>IF(AH192&lt;&gt;"",VLOOKUP(CONCATENATE(AG192,AH192),NIVELES!$B$676:$C$745,2,0),"")</f>
        <v>Gestión De Comunicación Social</v>
      </c>
      <c r="AJ192" s="78" t="s">
        <v>517</v>
      </c>
      <c r="AK192" s="79" t="str">
        <f>+IF(AJ192&lt;&gt;"",VLOOKUP(AJ192,NIVELES!$A$816:$B$892,2,0),"")</f>
        <v>NO APLICA</v>
      </c>
      <c r="AL192" s="78" t="s">
        <v>554</v>
      </c>
      <c r="AM192" s="78">
        <v>530249</v>
      </c>
      <c r="AN192" s="79" t="str">
        <f>IF(AM192&lt;&gt;"",+VLOOKUP(AM192,NIVELES!$A$1652:$B$2466,2,0),"")</f>
        <v>Eventos Públicos Promocionales</v>
      </c>
      <c r="AO192" s="87">
        <v>20000</v>
      </c>
      <c r="AP192" s="88">
        <v>0</v>
      </c>
      <c r="AQ192" s="88">
        <v>2000</v>
      </c>
      <c r="AR192" s="88">
        <v>0</v>
      </c>
      <c r="AS192" s="88">
        <v>4000</v>
      </c>
      <c r="AT192" s="88">
        <v>0</v>
      </c>
      <c r="AU192" s="88">
        <v>5000</v>
      </c>
      <c r="AV192" s="88">
        <v>0</v>
      </c>
      <c r="AW192" s="88">
        <v>3000</v>
      </c>
      <c r="AX192" s="88">
        <v>0</v>
      </c>
      <c r="AY192" s="88">
        <v>3000</v>
      </c>
      <c r="AZ192" s="88">
        <v>3000</v>
      </c>
      <c r="BA192" s="88">
        <v>0</v>
      </c>
      <c r="BB192" s="89">
        <f t="shared" si="13"/>
        <v>20000</v>
      </c>
      <c r="BC192" s="90" t="str">
        <f t="shared" si="12"/>
        <v>OK</v>
      </c>
      <c r="BD192" s="91" t="str">
        <f t="shared" si="14"/>
        <v xml:space="preserve">                  </v>
      </c>
      <c r="BE192" s="92">
        <f t="shared" si="15"/>
        <v>6</v>
      </c>
    </row>
    <row r="193" spans="1:57" s="74" customFormat="1" ht="50.1" customHeight="1" x14ac:dyDescent="0.2">
      <c r="A193" s="78" t="s">
        <v>52</v>
      </c>
      <c r="B193" s="78" t="s">
        <v>53</v>
      </c>
      <c r="C193" s="78" t="s">
        <v>766</v>
      </c>
      <c r="D193" s="78" t="s">
        <v>563</v>
      </c>
      <c r="E193" s="79" t="str">
        <f>+IF(C193&lt;&gt;"",VLOOKUP(MID(C193,18,5),NIVELES!$A$133:$B$213,2,0),"")</f>
        <v>PICHINCHA</v>
      </c>
      <c r="F193" s="80" t="s">
        <v>70</v>
      </c>
      <c r="G193" s="81" t="str">
        <f>+IF(F193&lt;&gt;"",VLOOKUP(F193,NIVELES!$A$246:$C$464,3,0),"")</f>
        <v xml:space="preserve"> </v>
      </c>
      <c r="H193" s="82" t="s">
        <v>1023</v>
      </c>
      <c r="I193" s="78" t="s">
        <v>2022</v>
      </c>
      <c r="J193" s="78" t="s">
        <v>516</v>
      </c>
      <c r="K193" s="78" t="s">
        <v>2117</v>
      </c>
      <c r="L193" s="78" t="s">
        <v>2114</v>
      </c>
      <c r="M193" s="78" t="s">
        <v>2114</v>
      </c>
      <c r="N193" s="78" t="s">
        <v>2114</v>
      </c>
      <c r="O193" s="78" t="s">
        <v>2122</v>
      </c>
      <c r="P193" s="82">
        <v>3</v>
      </c>
      <c r="Q193" s="78" t="s">
        <v>2123</v>
      </c>
      <c r="R193" s="82">
        <v>0</v>
      </c>
      <c r="S193" s="82">
        <v>1</v>
      </c>
      <c r="T193" s="82">
        <v>0</v>
      </c>
      <c r="U193" s="82">
        <v>0</v>
      </c>
      <c r="V193" s="82">
        <v>1</v>
      </c>
      <c r="W193" s="82">
        <v>0</v>
      </c>
      <c r="X193" s="82">
        <v>0</v>
      </c>
      <c r="Y193" s="82">
        <v>1</v>
      </c>
      <c r="Z193" s="82">
        <v>0</v>
      </c>
      <c r="AA193" s="82">
        <v>0</v>
      </c>
      <c r="AB193" s="82">
        <v>0</v>
      </c>
      <c r="AC193" s="82">
        <v>0</v>
      </c>
      <c r="AD193" s="85" t="str">
        <f>IF(A193&lt;&gt;"",IF(D193="DIRECCIÓN_DE_TRANSFERENCIAS","280 0031",VLOOKUP(C193,NIVELES!$A$14:$B$105,2,0)),"")</f>
        <v>280 9999</v>
      </c>
      <c r="AE193" s="86" t="s">
        <v>322</v>
      </c>
      <c r="AF193" s="86" t="s">
        <v>369</v>
      </c>
      <c r="AG193" s="79" t="str">
        <f>+IF(AF193&lt;&gt;"",VLOOKUP(AF193,NIVELES!$A$666:$B$673,2,0),"")</f>
        <v>ADMINISTRACIÓN_CENTRAL</v>
      </c>
      <c r="AH193" s="78" t="s">
        <v>512</v>
      </c>
      <c r="AI193" s="79" t="str">
        <f>IF(AH193&lt;&gt;"",VLOOKUP(CONCATENATE(AG193,AH193),NIVELES!$B$676:$C$745,2,0),"")</f>
        <v>Gestión De Comunicación Social</v>
      </c>
      <c r="AJ193" s="78" t="s">
        <v>517</v>
      </c>
      <c r="AK193" s="79" t="str">
        <f>+IF(AJ193&lt;&gt;"",VLOOKUP(AJ193,NIVELES!$A$816:$B$892,2,0),"")</f>
        <v>NO APLICA</v>
      </c>
      <c r="AL193" s="78" t="s">
        <v>554</v>
      </c>
      <c r="AM193" s="78">
        <v>530204</v>
      </c>
      <c r="AN193" s="79" t="str">
        <f>IF(AM193&lt;&gt;"",+VLOOKUP(AM193,NIVELES!$A$1652:$B$2466,2,0),"")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193" s="87">
        <v>5000</v>
      </c>
      <c r="AP193" s="88">
        <v>0</v>
      </c>
      <c r="AQ193" s="88">
        <v>2500</v>
      </c>
      <c r="AR193" s="88">
        <v>0</v>
      </c>
      <c r="AS193" s="88">
        <v>0</v>
      </c>
      <c r="AT193" s="88">
        <v>800</v>
      </c>
      <c r="AU193" s="88">
        <v>0</v>
      </c>
      <c r="AV193" s="88">
        <v>0</v>
      </c>
      <c r="AW193" s="88">
        <v>850</v>
      </c>
      <c r="AX193" s="88">
        <v>0</v>
      </c>
      <c r="AY193" s="88">
        <v>0</v>
      </c>
      <c r="AZ193" s="88">
        <v>850</v>
      </c>
      <c r="BA193" s="88">
        <v>0</v>
      </c>
      <c r="BB193" s="89">
        <f t="shared" si="13"/>
        <v>5000</v>
      </c>
      <c r="BC193" s="90" t="str">
        <f t="shared" si="12"/>
        <v>OK</v>
      </c>
      <c r="BD193" s="91" t="str">
        <f t="shared" si="14"/>
        <v xml:space="preserve">                  </v>
      </c>
      <c r="BE193" s="92">
        <f t="shared" si="15"/>
        <v>3</v>
      </c>
    </row>
    <row r="194" spans="1:57" s="74" customFormat="1" ht="50.1" customHeight="1" x14ac:dyDescent="0.2">
      <c r="A194" s="78" t="s">
        <v>52</v>
      </c>
      <c r="B194" s="78" t="s">
        <v>53</v>
      </c>
      <c r="C194" s="78" t="s">
        <v>766</v>
      </c>
      <c r="D194" s="78" t="s">
        <v>563</v>
      </c>
      <c r="E194" s="79" t="str">
        <f>+IF(C194&lt;&gt;"",VLOOKUP(MID(C194,18,5),NIVELES!$A$133:$B$213,2,0),"")</f>
        <v>PICHINCHA</v>
      </c>
      <c r="F194" s="80" t="s">
        <v>70</v>
      </c>
      <c r="G194" s="81" t="str">
        <f>+IF(F194&lt;&gt;"",VLOOKUP(F194,NIVELES!$A$246:$C$464,3,0),"")</f>
        <v xml:space="preserve"> </v>
      </c>
      <c r="H194" s="82" t="s">
        <v>1023</v>
      </c>
      <c r="I194" s="78" t="s">
        <v>2022</v>
      </c>
      <c r="J194" s="78" t="s">
        <v>516</v>
      </c>
      <c r="K194" s="78" t="s">
        <v>2117</v>
      </c>
      <c r="L194" s="78" t="s">
        <v>2114</v>
      </c>
      <c r="M194" s="78" t="s">
        <v>2114</v>
      </c>
      <c r="N194" s="78" t="s">
        <v>2114</v>
      </c>
      <c r="O194" s="78" t="s">
        <v>2124</v>
      </c>
      <c r="P194" s="82">
        <v>6</v>
      </c>
      <c r="Q194" s="78" t="s">
        <v>2121</v>
      </c>
      <c r="R194" s="82">
        <v>0</v>
      </c>
      <c r="S194" s="82">
        <v>0</v>
      </c>
      <c r="T194" s="82">
        <v>1</v>
      </c>
      <c r="U194" s="82">
        <v>0</v>
      </c>
      <c r="V194" s="82">
        <v>1</v>
      </c>
      <c r="W194" s="82">
        <v>0</v>
      </c>
      <c r="X194" s="82">
        <v>1</v>
      </c>
      <c r="Y194" s="82">
        <v>0</v>
      </c>
      <c r="Z194" s="82">
        <v>1</v>
      </c>
      <c r="AA194" s="82">
        <v>0</v>
      </c>
      <c r="AB194" s="82">
        <v>1</v>
      </c>
      <c r="AC194" s="82">
        <v>1</v>
      </c>
      <c r="AD194" s="85" t="str">
        <f>IF(A194&lt;&gt;"",IF(D194="DIRECCIÓN_DE_TRANSFERENCIAS","280 0031",VLOOKUP(C194,NIVELES!$A$14:$B$105,2,0)),"")</f>
        <v>280 9999</v>
      </c>
      <c r="AE194" s="86" t="s">
        <v>322</v>
      </c>
      <c r="AF194" s="86" t="s">
        <v>369</v>
      </c>
      <c r="AG194" s="79" t="str">
        <f>+IF(AF194&lt;&gt;"",VLOOKUP(AF194,NIVELES!$A$666:$B$673,2,0),"")</f>
        <v>ADMINISTRACIÓN_CENTRAL</v>
      </c>
      <c r="AH194" s="78" t="s">
        <v>512</v>
      </c>
      <c r="AI194" s="79" t="str">
        <f>IF(AH194&lt;&gt;"",VLOOKUP(CONCATENATE(AG194,AH194),NIVELES!$B$676:$C$745,2,0),"")</f>
        <v>Gestión De Comunicación Social</v>
      </c>
      <c r="AJ194" s="78" t="s">
        <v>517</v>
      </c>
      <c r="AK194" s="79" t="str">
        <f>+IF(AJ194&lt;&gt;"",VLOOKUP(AJ194,NIVELES!$A$816:$B$892,2,0),"")</f>
        <v>NO APLICA</v>
      </c>
      <c r="AL194" s="78" t="s">
        <v>554</v>
      </c>
      <c r="AM194" s="78">
        <v>530204</v>
      </c>
      <c r="AN194" s="79" t="str">
        <f>IF(AM194&lt;&gt;"",+VLOOKUP(AM194,NIVELES!$A$1652:$B$2466,2,0),"")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194" s="87">
        <v>116335.95</v>
      </c>
      <c r="AP194" s="88">
        <v>0</v>
      </c>
      <c r="AQ194" s="88">
        <v>0</v>
      </c>
      <c r="AR194" s="88">
        <v>8000</v>
      </c>
      <c r="AS194" s="88">
        <v>0</v>
      </c>
      <c r="AT194" s="88">
        <v>60000</v>
      </c>
      <c r="AU194" s="88">
        <v>0</v>
      </c>
      <c r="AV194" s="88">
        <v>6000</v>
      </c>
      <c r="AW194" s="88">
        <v>0</v>
      </c>
      <c r="AX194" s="88">
        <v>30000</v>
      </c>
      <c r="AY194" s="88">
        <v>0</v>
      </c>
      <c r="AZ194" s="88">
        <v>7335.95</v>
      </c>
      <c r="BA194" s="88">
        <v>5000</v>
      </c>
      <c r="BB194" s="89">
        <f t="shared" si="13"/>
        <v>116335.95</v>
      </c>
      <c r="BC194" s="90" t="str">
        <f t="shared" si="12"/>
        <v>OK</v>
      </c>
      <c r="BD194" s="91" t="str">
        <f t="shared" si="14"/>
        <v xml:space="preserve">                  </v>
      </c>
      <c r="BE194" s="92">
        <f t="shared" si="15"/>
        <v>6</v>
      </c>
    </row>
    <row r="195" spans="1:57" s="74" customFormat="1" ht="50.1" customHeight="1" x14ac:dyDescent="0.2">
      <c r="A195" s="78" t="s">
        <v>52</v>
      </c>
      <c r="B195" s="78" t="s">
        <v>53</v>
      </c>
      <c r="C195" s="78" t="s">
        <v>766</v>
      </c>
      <c r="D195" s="78" t="s">
        <v>563</v>
      </c>
      <c r="E195" s="79" t="str">
        <f>+IF(C195&lt;&gt;"",VLOOKUP(MID(C195,18,5),NIVELES!$A$133:$B$213,2,0),"")</f>
        <v>PICHINCHA</v>
      </c>
      <c r="F195" s="80" t="s">
        <v>70</v>
      </c>
      <c r="G195" s="81" t="str">
        <f>+IF(F195&lt;&gt;"",VLOOKUP(F195,NIVELES!$A$246:$C$464,3,0),"")</f>
        <v xml:space="preserve"> </v>
      </c>
      <c r="H195" s="82" t="s">
        <v>1023</v>
      </c>
      <c r="I195" s="78" t="s">
        <v>2022</v>
      </c>
      <c r="J195" s="78" t="s">
        <v>516</v>
      </c>
      <c r="K195" s="78" t="s">
        <v>2117</v>
      </c>
      <c r="L195" s="78" t="s">
        <v>2114</v>
      </c>
      <c r="M195" s="78" t="s">
        <v>2114</v>
      </c>
      <c r="N195" s="78" t="s">
        <v>2114</v>
      </c>
      <c r="O195" s="78" t="s">
        <v>2125</v>
      </c>
      <c r="P195" s="82">
        <v>7</v>
      </c>
      <c r="Q195" s="78" t="s">
        <v>2126</v>
      </c>
      <c r="R195" s="82">
        <v>0</v>
      </c>
      <c r="S195" s="82">
        <v>0</v>
      </c>
      <c r="T195" s="82">
        <v>0</v>
      </c>
      <c r="U195" s="82">
        <v>0</v>
      </c>
      <c r="V195" s="82">
        <v>0</v>
      </c>
      <c r="W195" s="82">
        <v>1</v>
      </c>
      <c r="X195" s="82">
        <v>1</v>
      </c>
      <c r="Y195" s="82">
        <v>1</v>
      </c>
      <c r="Z195" s="82">
        <v>1</v>
      </c>
      <c r="AA195" s="82">
        <v>1</v>
      </c>
      <c r="AB195" s="82">
        <v>1</v>
      </c>
      <c r="AC195" s="82">
        <v>1</v>
      </c>
      <c r="AD195" s="85" t="str">
        <f>IF(A195&lt;&gt;"",IF(D195="DIRECCIÓN_DE_TRANSFERENCIAS","280 0031",VLOOKUP(C195,NIVELES!$A$14:$B$105,2,0)),"")</f>
        <v>280 9999</v>
      </c>
      <c r="AE195" s="86" t="s">
        <v>322</v>
      </c>
      <c r="AF195" s="86" t="s">
        <v>369</v>
      </c>
      <c r="AG195" s="79" t="str">
        <f>+IF(AF195&lt;&gt;"",VLOOKUP(AF195,NIVELES!$A$666:$B$673,2,0),"")</f>
        <v>ADMINISTRACIÓN_CENTRAL</v>
      </c>
      <c r="AH195" s="78" t="s">
        <v>512</v>
      </c>
      <c r="AI195" s="79" t="str">
        <f>IF(AH195&lt;&gt;"",VLOOKUP(CONCATENATE(AG195,AH195),NIVELES!$B$676:$C$745,2,0),"")</f>
        <v>Gestión De Comunicación Social</v>
      </c>
      <c r="AJ195" s="78" t="s">
        <v>517</v>
      </c>
      <c r="AK195" s="79" t="str">
        <f>+IF(AJ195&lt;&gt;"",VLOOKUP(AJ195,NIVELES!$A$816:$B$892,2,0),"")</f>
        <v>NO APLICA</v>
      </c>
      <c r="AL195" s="78" t="s">
        <v>554</v>
      </c>
      <c r="AM195" s="78">
        <v>530807</v>
      </c>
      <c r="AN195" s="79" t="str">
        <f>IF(AM195&lt;&gt;"",+VLOOKUP(AM195,NIVELES!$A$1652:$B$2466,2,0),"")</f>
        <v>Materiales de Impresión, Fotografía, Reproducción y Publicaciones</v>
      </c>
      <c r="AO195" s="87">
        <v>4000</v>
      </c>
      <c r="AP195" s="88">
        <v>0</v>
      </c>
      <c r="AQ195" s="88">
        <v>0</v>
      </c>
      <c r="AR195" s="88">
        <v>0</v>
      </c>
      <c r="AS195" s="88">
        <v>0</v>
      </c>
      <c r="AT195" s="88">
        <v>0</v>
      </c>
      <c r="AU195" s="88">
        <v>571.42999999999995</v>
      </c>
      <c r="AV195" s="88">
        <v>571.42999999999995</v>
      </c>
      <c r="AW195" s="88">
        <v>571.42999999999995</v>
      </c>
      <c r="AX195" s="88">
        <v>571.42999999999995</v>
      </c>
      <c r="AY195" s="88">
        <v>571.42999999999995</v>
      </c>
      <c r="AZ195" s="88">
        <v>571.42999999999995</v>
      </c>
      <c r="BA195" s="88">
        <v>571.41999999999996</v>
      </c>
      <c r="BB195" s="89">
        <f t="shared" si="13"/>
        <v>3999.9999999999995</v>
      </c>
      <c r="BC195" s="90" t="str">
        <f t="shared" si="12"/>
        <v>OK</v>
      </c>
      <c r="BD195" s="91" t="str">
        <f t="shared" si="14"/>
        <v xml:space="preserve">                  </v>
      </c>
      <c r="BE195" s="92">
        <f t="shared" si="15"/>
        <v>7</v>
      </c>
    </row>
    <row r="196" spans="1:57" s="74" customFormat="1" ht="50.1" customHeight="1" x14ac:dyDescent="0.2">
      <c r="A196" s="78" t="s">
        <v>52</v>
      </c>
      <c r="B196" s="78" t="s">
        <v>53</v>
      </c>
      <c r="C196" s="78" t="s">
        <v>766</v>
      </c>
      <c r="D196" s="78" t="s">
        <v>563</v>
      </c>
      <c r="E196" s="79" t="str">
        <f>+IF(C196&lt;&gt;"",VLOOKUP(MID(C196,18,5),NIVELES!$A$133:$B$213,2,0),"")</f>
        <v>PICHINCHA</v>
      </c>
      <c r="F196" s="80" t="s">
        <v>70</v>
      </c>
      <c r="G196" s="81" t="str">
        <f>+IF(F196&lt;&gt;"",VLOOKUP(F196,NIVELES!$A$246:$C$464,3,0),"")</f>
        <v xml:space="preserve"> </v>
      </c>
      <c r="H196" s="82" t="s">
        <v>1023</v>
      </c>
      <c r="I196" s="78" t="s">
        <v>2022</v>
      </c>
      <c r="J196" s="78" t="s">
        <v>516</v>
      </c>
      <c r="K196" s="78" t="s">
        <v>2117</v>
      </c>
      <c r="L196" s="78" t="s">
        <v>2114</v>
      </c>
      <c r="M196" s="78" t="s">
        <v>2114</v>
      </c>
      <c r="N196" s="78" t="s">
        <v>2114</v>
      </c>
      <c r="O196" s="78" t="s">
        <v>2127</v>
      </c>
      <c r="P196" s="82">
        <v>5</v>
      </c>
      <c r="Q196" s="78" t="s">
        <v>2116</v>
      </c>
      <c r="R196" s="82">
        <v>0</v>
      </c>
      <c r="S196" s="82">
        <v>2</v>
      </c>
      <c r="T196" s="82">
        <v>1</v>
      </c>
      <c r="U196" s="82">
        <v>1</v>
      </c>
      <c r="V196" s="82">
        <v>1</v>
      </c>
      <c r="W196" s="82">
        <v>0</v>
      </c>
      <c r="X196" s="82">
        <v>0</v>
      </c>
      <c r="Y196" s="82">
        <v>0</v>
      </c>
      <c r="Z196" s="82">
        <v>0</v>
      </c>
      <c r="AA196" s="82">
        <v>0</v>
      </c>
      <c r="AB196" s="82"/>
      <c r="AC196" s="82">
        <v>0</v>
      </c>
      <c r="AD196" s="85" t="str">
        <f>IF(A196&lt;&gt;"",IF(D196="DIRECCIÓN_DE_TRANSFERENCIAS","280 0031",VLOOKUP(C196,NIVELES!$A$14:$B$105,2,0)),"")</f>
        <v>280 9999</v>
      </c>
      <c r="AE196" s="86" t="s">
        <v>322</v>
      </c>
      <c r="AF196" s="86" t="s">
        <v>369</v>
      </c>
      <c r="AG196" s="79" t="str">
        <f>+IF(AF196&lt;&gt;"",VLOOKUP(AF196,NIVELES!$A$666:$B$673,2,0),"")</f>
        <v>ADMINISTRACIÓN_CENTRAL</v>
      </c>
      <c r="AH196" s="78" t="s">
        <v>512</v>
      </c>
      <c r="AI196" s="79" t="str">
        <f>IF(AH196&lt;&gt;"",VLOOKUP(CONCATENATE(AG196,AH196),NIVELES!$B$676:$C$745,2,0),"")</f>
        <v>Gestión De Comunicación Social</v>
      </c>
      <c r="AJ196" s="78" t="s">
        <v>517</v>
      </c>
      <c r="AK196" s="79" t="str">
        <f>+IF(AJ196&lt;&gt;"",VLOOKUP(AJ196,NIVELES!$A$816:$B$892,2,0),"")</f>
        <v>NO APLICA</v>
      </c>
      <c r="AL196" s="78" t="s">
        <v>554</v>
      </c>
      <c r="AM196" s="78">
        <v>530241</v>
      </c>
      <c r="AN196" s="79" t="str">
        <f>IF(AM196&lt;&gt;"",+VLOOKUP(AM196,NIVELES!$A$1652:$B$2466,2,0),"")</f>
        <v>Servicio de Monitoreo de la Información en Televisión, Radio, Prensa, Medios On-Line y Otros</v>
      </c>
      <c r="AO196" s="87">
        <v>8187.2</v>
      </c>
      <c r="AP196" s="88">
        <v>0</v>
      </c>
      <c r="AQ196" s="88">
        <v>3274.88</v>
      </c>
      <c r="AR196" s="88">
        <v>1637.44</v>
      </c>
      <c r="AS196" s="88">
        <v>1637.44</v>
      </c>
      <c r="AT196" s="88">
        <v>1637.44</v>
      </c>
      <c r="AU196" s="88">
        <v>0</v>
      </c>
      <c r="AV196" s="88">
        <v>0</v>
      </c>
      <c r="AW196" s="88">
        <v>0</v>
      </c>
      <c r="AX196" s="88">
        <v>0</v>
      </c>
      <c r="AY196" s="88">
        <v>0</v>
      </c>
      <c r="AZ196" s="88">
        <v>0</v>
      </c>
      <c r="BA196" s="88">
        <v>0</v>
      </c>
      <c r="BB196" s="89">
        <f t="shared" si="13"/>
        <v>8187.2000000000007</v>
      </c>
      <c r="BC196" s="90" t="str">
        <f t="shared" si="12"/>
        <v>OK</v>
      </c>
      <c r="BD196" s="91" t="str">
        <f t="shared" si="14"/>
        <v xml:space="preserve">                  </v>
      </c>
      <c r="BE196" s="92">
        <f t="shared" si="15"/>
        <v>5</v>
      </c>
    </row>
    <row r="197" spans="1:57" s="74" customFormat="1" ht="50.1" customHeight="1" x14ac:dyDescent="0.2">
      <c r="A197" s="78" t="s">
        <v>52</v>
      </c>
      <c r="B197" s="78" t="s">
        <v>53</v>
      </c>
      <c r="C197" s="78" t="s">
        <v>766</v>
      </c>
      <c r="D197" s="78" t="s">
        <v>563</v>
      </c>
      <c r="E197" s="79" t="str">
        <f>+IF(C197&lt;&gt;"",VLOOKUP(MID(C197,18,5),NIVELES!$A$133:$B$213,2,0),"")</f>
        <v>PICHINCHA</v>
      </c>
      <c r="F197" s="80" t="s">
        <v>70</v>
      </c>
      <c r="G197" s="81" t="str">
        <f>+IF(F197&lt;&gt;"",VLOOKUP(F197,NIVELES!$A$246:$C$464,3,0),"")</f>
        <v xml:space="preserve"> </v>
      </c>
      <c r="H197" s="82" t="s">
        <v>1023</v>
      </c>
      <c r="I197" s="78" t="s">
        <v>2022</v>
      </c>
      <c r="J197" s="78" t="s">
        <v>516</v>
      </c>
      <c r="K197" s="78" t="s">
        <v>2117</v>
      </c>
      <c r="L197" s="78" t="s">
        <v>2114</v>
      </c>
      <c r="M197" s="78" t="s">
        <v>2114</v>
      </c>
      <c r="N197" s="78" t="s">
        <v>2114</v>
      </c>
      <c r="O197" s="78" t="s">
        <v>2128</v>
      </c>
      <c r="P197" s="82">
        <v>5</v>
      </c>
      <c r="Q197" s="78" t="s">
        <v>2129</v>
      </c>
      <c r="R197" s="82">
        <v>0</v>
      </c>
      <c r="S197" s="82">
        <v>2</v>
      </c>
      <c r="T197" s="82">
        <v>1</v>
      </c>
      <c r="U197" s="82">
        <v>1</v>
      </c>
      <c r="V197" s="82">
        <v>1</v>
      </c>
      <c r="W197" s="82">
        <v>0</v>
      </c>
      <c r="X197" s="82">
        <v>0</v>
      </c>
      <c r="Y197" s="82">
        <v>0</v>
      </c>
      <c r="Z197" s="82">
        <v>0</v>
      </c>
      <c r="AA197" s="82">
        <v>0</v>
      </c>
      <c r="AB197" s="82">
        <v>0</v>
      </c>
      <c r="AC197" s="82">
        <v>0</v>
      </c>
      <c r="AD197" s="85" t="str">
        <f>IF(A197&lt;&gt;"",IF(D197="DIRECCIÓN_DE_TRANSFERENCIAS","280 0031",VLOOKUP(C197,NIVELES!$A$14:$B$105,2,0)),"")</f>
        <v>280 9999</v>
      </c>
      <c r="AE197" s="86" t="s">
        <v>322</v>
      </c>
      <c r="AF197" s="86" t="s">
        <v>369</v>
      </c>
      <c r="AG197" s="79" t="str">
        <f>+IF(AF197&lt;&gt;"",VLOOKUP(AF197,NIVELES!$A$666:$B$673,2,0),"")</f>
        <v>ADMINISTRACIÓN_CENTRAL</v>
      </c>
      <c r="AH197" s="78" t="s">
        <v>512</v>
      </c>
      <c r="AI197" s="79" t="str">
        <f>IF(AH197&lt;&gt;"",VLOOKUP(CONCATENATE(AG197,AH197),NIVELES!$B$676:$C$745,2,0),"")</f>
        <v>Gestión De Comunicación Social</v>
      </c>
      <c r="AJ197" s="78" t="s">
        <v>517</v>
      </c>
      <c r="AK197" s="79" t="str">
        <f>+IF(AJ197&lt;&gt;"",VLOOKUP(AJ197,NIVELES!$A$816:$B$892,2,0),"")</f>
        <v>NO APLICA</v>
      </c>
      <c r="AL197" s="78" t="s">
        <v>554</v>
      </c>
      <c r="AM197" s="78">
        <v>530807</v>
      </c>
      <c r="AN197" s="79" t="str">
        <f>IF(AM197&lt;&gt;"",+VLOOKUP(AM197,NIVELES!$A$1652:$B$2466,2,0),"")</f>
        <v>Materiales de Impresión, Fotografía, Reproducción y Publicaciones</v>
      </c>
      <c r="AO197" s="87">
        <v>1323.04</v>
      </c>
      <c r="AP197" s="88">
        <v>0</v>
      </c>
      <c r="AQ197" s="88">
        <v>529.21</v>
      </c>
      <c r="AR197" s="88">
        <v>264.61</v>
      </c>
      <c r="AS197" s="88">
        <v>264.61</v>
      </c>
      <c r="AT197" s="88">
        <v>264.61</v>
      </c>
      <c r="AU197" s="88">
        <v>0</v>
      </c>
      <c r="AV197" s="88">
        <v>0</v>
      </c>
      <c r="AW197" s="88">
        <v>0</v>
      </c>
      <c r="AX197" s="88">
        <v>0</v>
      </c>
      <c r="AY197" s="88">
        <v>0</v>
      </c>
      <c r="AZ197" s="88">
        <v>0</v>
      </c>
      <c r="BA197" s="88">
        <v>0</v>
      </c>
      <c r="BB197" s="89">
        <f t="shared" si="13"/>
        <v>1323.04</v>
      </c>
      <c r="BC197" s="90" t="str">
        <f t="shared" si="12"/>
        <v>OK</v>
      </c>
      <c r="BD197" s="91" t="str">
        <f t="shared" si="14"/>
        <v xml:space="preserve">                  </v>
      </c>
      <c r="BE197" s="92">
        <f t="shared" si="15"/>
        <v>5</v>
      </c>
    </row>
    <row r="198" spans="1:57" s="74" customFormat="1" ht="50.1" customHeight="1" x14ac:dyDescent="0.2">
      <c r="A198" s="78" t="s">
        <v>52</v>
      </c>
      <c r="B198" s="78" t="s">
        <v>53</v>
      </c>
      <c r="C198" s="78" t="s">
        <v>766</v>
      </c>
      <c r="D198" s="78" t="s">
        <v>563</v>
      </c>
      <c r="E198" s="79" t="str">
        <f>+IF(C198&lt;&gt;"",VLOOKUP(MID(C198,18,5),NIVELES!$A$133:$B$213,2,0),"")</f>
        <v>PICHINCHA</v>
      </c>
      <c r="F198" s="80" t="s">
        <v>70</v>
      </c>
      <c r="G198" s="81" t="str">
        <f>+IF(F198&lt;&gt;"",VLOOKUP(F198,NIVELES!$A$246:$C$464,3,0),"")</f>
        <v xml:space="preserve"> </v>
      </c>
      <c r="H198" s="82" t="s">
        <v>1023</v>
      </c>
      <c r="I198" s="78" t="s">
        <v>2022</v>
      </c>
      <c r="J198" s="78" t="s">
        <v>516</v>
      </c>
      <c r="K198" s="78" t="s">
        <v>2117</v>
      </c>
      <c r="L198" s="78" t="s">
        <v>2114</v>
      </c>
      <c r="M198" s="78" t="s">
        <v>2114</v>
      </c>
      <c r="N198" s="78" t="s">
        <v>2114</v>
      </c>
      <c r="O198" s="78" t="s">
        <v>2130</v>
      </c>
      <c r="P198" s="82">
        <v>20</v>
      </c>
      <c r="Q198" s="78" t="s">
        <v>2131</v>
      </c>
      <c r="R198" s="82">
        <v>1</v>
      </c>
      <c r="S198" s="82">
        <v>2</v>
      </c>
      <c r="T198" s="82">
        <v>2</v>
      </c>
      <c r="U198" s="82">
        <v>1</v>
      </c>
      <c r="V198" s="82">
        <v>2</v>
      </c>
      <c r="W198" s="82">
        <v>2</v>
      </c>
      <c r="X198" s="82">
        <v>1</v>
      </c>
      <c r="Y198" s="82">
        <v>2</v>
      </c>
      <c r="Z198" s="82">
        <v>2</v>
      </c>
      <c r="AA198" s="82">
        <v>1</v>
      </c>
      <c r="AB198" s="82">
        <v>2</v>
      </c>
      <c r="AC198" s="82">
        <v>2</v>
      </c>
      <c r="AD198" s="85" t="str">
        <f>IF(A198&lt;&gt;"",IF(D198="DIRECCIÓN_DE_TRANSFERENCIAS","280 0031",VLOOKUP(C198,NIVELES!$A$14:$B$105,2,0)),"")</f>
        <v>280 9999</v>
      </c>
      <c r="AE198" s="86" t="s">
        <v>322</v>
      </c>
      <c r="AF198" s="86" t="s">
        <v>369</v>
      </c>
      <c r="AG198" s="79" t="str">
        <f>+IF(AF198&lt;&gt;"",VLOOKUP(AF198,NIVELES!$A$666:$B$673,2,0),"")</f>
        <v>ADMINISTRACIÓN_CENTRAL</v>
      </c>
      <c r="AH198" s="78" t="s">
        <v>512</v>
      </c>
      <c r="AI198" s="79" t="str">
        <f>IF(AH198&lt;&gt;"",VLOOKUP(CONCATENATE(AG198,AH198),NIVELES!$B$676:$C$745,2,0),"")</f>
        <v>Gestión De Comunicación Social</v>
      </c>
      <c r="AJ198" s="78" t="s">
        <v>517</v>
      </c>
      <c r="AK198" s="79" t="str">
        <f>+IF(AJ198&lt;&gt;"",VLOOKUP(AJ198,NIVELES!$A$816:$B$892,2,0),"")</f>
        <v>NO APLICA</v>
      </c>
      <c r="AL198" s="78" t="s">
        <v>554</v>
      </c>
      <c r="AM198" s="78">
        <v>530301</v>
      </c>
      <c r="AN198" s="79" t="str">
        <f>IF(AM198&lt;&gt;"",+VLOOKUP(AM198,NIVELES!$A$1652:$B$2466,2,0),"")</f>
        <v>Pasajes al Interior</v>
      </c>
      <c r="AO198" s="87">
        <v>6500</v>
      </c>
      <c r="AP198" s="88">
        <v>541.66999999999996</v>
      </c>
      <c r="AQ198" s="88">
        <v>541.66999999999996</v>
      </c>
      <c r="AR198" s="88">
        <v>541.66999999999996</v>
      </c>
      <c r="AS198" s="88">
        <v>541.66999999999996</v>
      </c>
      <c r="AT198" s="88">
        <v>541.66999999999996</v>
      </c>
      <c r="AU198" s="88">
        <v>541.66999999999996</v>
      </c>
      <c r="AV198" s="88">
        <v>541.66999999999996</v>
      </c>
      <c r="AW198" s="88">
        <v>541.66999999999996</v>
      </c>
      <c r="AX198" s="88">
        <v>541.66999999999996</v>
      </c>
      <c r="AY198" s="88">
        <v>541.66999999999996</v>
      </c>
      <c r="AZ198" s="88">
        <v>541.66999999999996</v>
      </c>
      <c r="BA198" s="88">
        <v>541.63</v>
      </c>
      <c r="BB198" s="89">
        <f t="shared" si="13"/>
        <v>6500</v>
      </c>
      <c r="BC198" s="90" t="str">
        <f t="shared" si="12"/>
        <v>OK</v>
      </c>
      <c r="BD198" s="91" t="str">
        <f t="shared" si="14"/>
        <v xml:space="preserve">                  </v>
      </c>
      <c r="BE198" s="92">
        <f t="shared" si="15"/>
        <v>20</v>
      </c>
    </row>
    <row r="199" spans="1:57" s="74" customFormat="1" ht="50.1" customHeight="1" x14ac:dyDescent="0.2">
      <c r="A199" s="78" t="s">
        <v>52</v>
      </c>
      <c r="B199" s="78" t="s">
        <v>53</v>
      </c>
      <c r="C199" s="78" t="s">
        <v>766</v>
      </c>
      <c r="D199" s="78" t="s">
        <v>563</v>
      </c>
      <c r="E199" s="79" t="str">
        <f>+IF(C199&lt;&gt;"",VLOOKUP(MID(C199,18,5),NIVELES!$A$133:$B$213,2,0),"")</f>
        <v>PICHINCHA</v>
      </c>
      <c r="F199" s="80" t="s">
        <v>70</v>
      </c>
      <c r="G199" s="81" t="str">
        <f>+IF(F199&lt;&gt;"",VLOOKUP(F199,NIVELES!$A$246:$C$464,3,0),"")</f>
        <v xml:space="preserve"> </v>
      </c>
      <c r="H199" s="82" t="s">
        <v>1023</v>
      </c>
      <c r="I199" s="78" t="s">
        <v>2022</v>
      </c>
      <c r="J199" s="78" t="s">
        <v>516</v>
      </c>
      <c r="K199" s="78" t="s">
        <v>2117</v>
      </c>
      <c r="L199" s="78" t="s">
        <v>2114</v>
      </c>
      <c r="M199" s="78" t="s">
        <v>2114</v>
      </c>
      <c r="N199" s="78" t="s">
        <v>2114</v>
      </c>
      <c r="O199" s="78" t="s">
        <v>2132</v>
      </c>
      <c r="P199" s="82">
        <v>1</v>
      </c>
      <c r="Q199" s="78" t="s">
        <v>2133</v>
      </c>
      <c r="R199" s="82">
        <v>0</v>
      </c>
      <c r="S199" s="82">
        <v>0</v>
      </c>
      <c r="T199" s="82">
        <v>0</v>
      </c>
      <c r="U199" s="82">
        <v>0</v>
      </c>
      <c r="V199" s="82">
        <v>1</v>
      </c>
      <c r="W199" s="82">
        <v>0</v>
      </c>
      <c r="X199" s="82">
        <v>0</v>
      </c>
      <c r="Y199" s="82">
        <v>0</v>
      </c>
      <c r="Z199" s="82">
        <v>0</v>
      </c>
      <c r="AA199" s="82">
        <v>0</v>
      </c>
      <c r="AB199" s="82">
        <v>0</v>
      </c>
      <c r="AC199" s="82">
        <v>0</v>
      </c>
      <c r="AD199" s="85" t="str">
        <f>IF(A199&lt;&gt;"",IF(D199="DIRECCIÓN_DE_TRANSFERENCIAS","280 0031",VLOOKUP(C199,NIVELES!$A$14:$B$105,2,0)),"")</f>
        <v>280 9999</v>
      </c>
      <c r="AE199" s="86" t="s">
        <v>322</v>
      </c>
      <c r="AF199" s="86" t="s">
        <v>369</v>
      </c>
      <c r="AG199" s="79" t="str">
        <f>+IF(AF199&lt;&gt;"",VLOOKUP(AF199,NIVELES!$A$666:$B$673,2,0),"")</f>
        <v>ADMINISTRACIÓN_CENTRAL</v>
      </c>
      <c r="AH199" s="78" t="s">
        <v>512</v>
      </c>
      <c r="AI199" s="79" t="str">
        <f>IF(AH199&lt;&gt;"",VLOOKUP(CONCATENATE(AG199,AH199),NIVELES!$B$676:$C$745,2,0),"")</f>
        <v>Gestión De Comunicación Social</v>
      </c>
      <c r="AJ199" s="78" t="s">
        <v>517</v>
      </c>
      <c r="AK199" s="79" t="str">
        <f>+IF(AJ199&lt;&gt;"",VLOOKUP(AJ199,NIVELES!$A$816:$B$892,2,0),"")</f>
        <v>NO APLICA</v>
      </c>
      <c r="AL199" s="78" t="s">
        <v>554</v>
      </c>
      <c r="AM199" s="78">
        <v>530241</v>
      </c>
      <c r="AN199" s="79" t="str">
        <f>IF(AM199&lt;&gt;"",+VLOOKUP(AM199,NIVELES!$A$1652:$B$2466,2,0),"")</f>
        <v>Servicio de Monitoreo de la Información en Televisión, Radio, Prensa, Medios On-Line y Otros</v>
      </c>
      <c r="AO199" s="87">
        <v>545.80999999999995</v>
      </c>
      <c r="AP199" s="88">
        <v>0</v>
      </c>
      <c r="AQ199" s="88">
        <v>0</v>
      </c>
      <c r="AR199" s="88">
        <v>0</v>
      </c>
      <c r="AS199" s="88">
        <v>0</v>
      </c>
      <c r="AT199" s="88">
        <v>545.80999999999995</v>
      </c>
      <c r="AU199" s="88">
        <v>0</v>
      </c>
      <c r="AV199" s="88">
        <v>0</v>
      </c>
      <c r="AW199" s="88">
        <v>0</v>
      </c>
      <c r="AX199" s="88">
        <v>0</v>
      </c>
      <c r="AY199" s="88">
        <v>0</v>
      </c>
      <c r="AZ199" s="88">
        <v>0</v>
      </c>
      <c r="BA199" s="88">
        <v>0</v>
      </c>
      <c r="BB199" s="89">
        <f t="shared" si="13"/>
        <v>545.80999999999995</v>
      </c>
      <c r="BC199" s="90" t="str">
        <f t="shared" ref="BC199:BC262" si="16">IF(A199&lt;&gt;"",IF(AO199&lt;&gt;"",IF(AO199=BB199,"OK",AO199-BB199),IF(AND(AO199="",BB199=""),"",AO199-BB199))," ")</f>
        <v>OK</v>
      </c>
      <c r="BD199" s="91" t="str">
        <f t="shared" si="14"/>
        <v xml:space="preserve">                  </v>
      </c>
      <c r="BE199" s="92">
        <f t="shared" si="15"/>
        <v>1</v>
      </c>
    </row>
    <row r="200" spans="1:57" s="74" customFormat="1" ht="50.1" customHeight="1" x14ac:dyDescent="0.2">
      <c r="A200" s="78" t="s">
        <v>52</v>
      </c>
      <c r="B200" s="78" t="s">
        <v>53</v>
      </c>
      <c r="C200" s="78" t="s">
        <v>766</v>
      </c>
      <c r="D200" s="78" t="s">
        <v>563</v>
      </c>
      <c r="E200" s="79" t="str">
        <f>+IF(C200&lt;&gt;"",VLOOKUP(MID(C200,18,5),NIVELES!$A$133:$B$213,2,0),"")</f>
        <v>PICHINCHA</v>
      </c>
      <c r="F200" s="80" t="s">
        <v>70</v>
      </c>
      <c r="G200" s="81" t="str">
        <f>+IF(F200&lt;&gt;"",VLOOKUP(F200,NIVELES!$A$246:$C$464,3,0),"")</f>
        <v xml:space="preserve"> </v>
      </c>
      <c r="H200" s="82" t="s">
        <v>1023</v>
      </c>
      <c r="I200" s="78" t="s">
        <v>2022</v>
      </c>
      <c r="J200" s="78" t="s">
        <v>516</v>
      </c>
      <c r="K200" s="78" t="s">
        <v>2117</v>
      </c>
      <c r="L200" s="78" t="s">
        <v>2114</v>
      </c>
      <c r="M200" s="78" t="s">
        <v>2114</v>
      </c>
      <c r="N200" s="78" t="s">
        <v>2114</v>
      </c>
      <c r="O200" s="78" t="s">
        <v>2134</v>
      </c>
      <c r="P200" s="82">
        <v>1</v>
      </c>
      <c r="Q200" s="78" t="s">
        <v>2135</v>
      </c>
      <c r="R200" s="82">
        <v>0</v>
      </c>
      <c r="S200" s="82">
        <v>1</v>
      </c>
      <c r="T200" s="82">
        <v>0</v>
      </c>
      <c r="U200" s="82">
        <v>0</v>
      </c>
      <c r="V200" s="82">
        <v>0</v>
      </c>
      <c r="W200" s="82">
        <v>0</v>
      </c>
      <c r="X200" s="82">
        <v>0</v>
      </c>
      <c r="Y200" s="82">
        <v>0</v>
      </c>
      <c r="Z200" s="82">
        <v>0</v>
      </c>
      <c r="AA200" s="82">
        <v>0</v>
      </c>
      <c r="AB200" s="82">
        <v>0</v>
      </c>
      <c r="AC200" s="82">
        <v>0</v>
      </c>
      <c r="AD200" s="85" t="str">
        <f>IF(A200&lt;&gt;"",IF(D200="DIRECCIÓN_DE_TRANSFERENCIAS","280 0031",VLOOKUP(C200,NIVELES!$A$14:$B$105,2,0)),"")</f>
        <v>280 9999</v>
      </c>
      <c r="AE200" s="86" t="s">
        <v>322</v>
      </c>
      <c r="AF200" s="86" t="s">
        <v>369</v>
      </c>
      <c r="AG200" s="79" t="str">
        <f>+IF(AF200&lt;&gt;"",VLOOKUP(AF200,NIVELES!$A$666:$B$673,2,0),"")</f>
        <v>ADMINISTRACIÓN_CENTRAL</v>
      </c>
      <c r="AH200" s="78" t="s">
        <v>512</v>
      </c>
      <c r="AI200" s="79" t="str">
        <f>IF(AH200&lt;&gt;"",VLOOKUP(CONCATENATE(AG200,AH200),NIVELES!$B$676:$C$745,2,0),"")</f>
        <v>Gestión De Comunicación Social</v>
      </c>
      <c r="AJ200" s="78" t="s">
        <v>517</v>
      </c>
      <c r="AK200" s="79" t="str">
        <f>+IF(AJ200&lt;&gt;"",VLOOKUP(AJ200,NIVELES!$A$816:$B$892,2,0),"")</f>
        <v>NO APLICA</v>
      </c>
      <c r="AL200" s="78" t="s">
        <v>554</v>
      </c>
      <c r="AM200" s="78">
        <v>530204</v>
      </c>
      <c r="AN200" s="79" t="str">
        <f>IF(AM200&lt;&gt;"",+VLOOKUP(AM200,NIVELES!$A$1652:$B$2466,2,0),"")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200" s="87">
        <v>5608</v>
      </c>
      <c r="AP200" s="88">
        <v>0</v>
      </c>
      <c r="AQ200" s="88">
        <v>5608</v>
      </c>
      <c r="AR200" s="88">
        <v>0</v>
      </c>
      <c r="AS200" s="88">
        <v>0</v>
      </c>
      <c r="AT200" s="88">
        <v>0</v>
      </c>
      <c r="AU200" s="88">
        <v>0</v>
      </c>
      <c r="AV200" s="88">
        <v>0</v>
      </c>
      <c r="AW200" s="88">
        <v>0</v>
      </c>
      <c r="AX200" s="88">
        <v>0</v>
      </c>
      <c r="AY200" s="88">
        <v>0</v>
      </c>
      <c r="AZ200" s="88">
        <v>0</v>
      </c>
      <c r="BA200" s="88">
        <v>0</v>
      </c>
      <c r="BB200" s="89">
        <f t="shared" ref="BB200:BB263" si="17">SUBTOTAL(9,AP200:BA200)</f>
        <v>5608</v>
      </c>
      <c r="BC200" s="90" t="str">
        <f t="shared" si="16"/>
        <v>OK</v>
      </c>
      <c r="BD200" s="91" t="str">
        <f t="shared" ref="BD200:BD263" si="18">IF(A200&lt;&gt;"",IF(A200="","Escoger Nivel 0",)&amp;" "&amp;(IF(B200="","Escoger Nivel  1",)&amp;" "&amp;(IF(C200="","Escoger Nivel 2",)&amp;" "&amp;(IF(D200="","Escoger Nivel 3",)&amp;" "&amp;(IF(F200="","Escoger Cantón",)&amp;" "&amp;(IF(I200="","Escoger Obj. Estratégico Institucional N1",)&amp;" "&amp;(IF(J200="","Escoger Obj. Especifico N2",)&amp;" "&amp;(IF(K200="","Escoger Obj. Operativo N4",)&amp;" "&amp;(IF(L200=""," Llenar Modalidad de Servicio ",)&amp;""&amp;(IF(M200=""," Llenar Meta de Cobertura ",)&amp;" "&amp;(IF(N200="","Llenar Indicador",)&amp;" "&amp;(IF(O200="","Llenar Actividad PAPP",)&amp;" "&amp;(IF(P200="","Llenar Metas",)&amp;" "&amp;(IF(Q200="","Llenar Indicador",)&amp;" "&amp;(IF(AF200="","Escoger Nro. programa",)&amp;" "&amp;(IF(AH200="","Escoger Nro. Actividad e-Sigef",)&amp;" "&amp;(IF(AK200="","Escoger direccionamiento de gasto",)&amp;" "&amp;(IF(AL200="","Escoger Grupo de Gasto",)&amp;" "&amp;(IF(AM200="","Escoger Item Presupuestario",)&amp;" "&amp;(IF(AO200="","Llenar valor de actividad",))))))))))))))))))))," ")</f>
        <v xml:space="preserve">                  </v>
      </c>
      <c r="BE200" s="92">
        <f t="shared" si="15"/>
        <v>1</v>
      </c>
    </row>
    <row r="201" spans="1:57" s="74" customFormat="1" ht="50.1" customHeight="1" x14ac:dyDescent="0.2">
      <c r="A201" s="78" t="s">
        <v>52</v>
      </c>
      <c r="B201" s="78" t="s">
        <v>53</v>
      </c>
      <c r="C201" s="78" t="s">
        <v>766</v>
      </c>
      <c r="D201" s="78" t="s">
        <v>588</v>
      </c>
      <c r="E201" s="79" t="str">
        <f>+IF(C201&lt;&gt;"",VLOOKUP(MID(C201,18,5),NIVELES!$A$133:$B$213,2,0),"")</f>
        <v>PICHINCHA</v>
      </c>
      <c r="F201" s="80" t="s">
        <v>70</v>
      </c>
      <c r="G201" s="81" t="str">
        <f>+IF(F201&lt;&gt;"",VLOOKUP(F201,NIVELES!$A$246:$C$464,3,0),"")</f>
        <v xml:space="preserve"> </v>
      </c>
      <c r="H201" s="82" t="s">
        <v>1023</v>
      </c>
      <c r="I201" s="78" t="s">
        <v>2136</v>
      </c>
      <c r="J201" s="78" t="s">
        <v>516</v>
      </c>
      <c r="K201" s="78" t="s">
        <v>2137</v>
      </c>
      <c r="L201" s="78" t="s">
        <v>1791</v>
      </c>
      <c r="M201" s="78" t="s">
        <v>1791</v>
      </c>
      <c r="N201" s="78" t="s">
        <v>1791</v>
      </c>
      <c r="O201" s="78" t="s">
        <v>2138</v>
      </c>
      <c r="P201" s="82">
        <v>26</v>
      </c>
      <c r="Q201" s="78" t="s">
        <v>2139</v>
      </c>
      <c r="R201" s="82">
        <v>1</v>
      </c>
      <c r="S201" s="82">
        <v>3</v>
      </c>
      <c r="T201" s="82">
        <v>3</v>
      </c>
      <c r="U201" s="82">
        <v>3</v>
      </c>
      <c r="V201" s="82">
        <v>2</v>
      </c>
      <c r="W201" s="82">
        <v>2</v>
      </c>
      <c r="X201" s="82">
        <v>2</v>
      </c>
      <c r="Y201" s="82">
        <v>2</v>
      </c>
      <c r="Z201" s="82">
        <v>2</v>
      </c>
      <c r="AA201" s="82">
        <v>2</v>
      </c>
      <c r="AB201" s="82">
        <v>2</v>
      </c>
      <c r="AC201" s="82">
        <v>2</v>
      </c>
      <c r="AD201" s="85" t="str">
        <f>IF(A201&lt;&gt;"",IF(D201="DIRECCIÓN_DE_TRANSFERENCIAS","280 0031",VLOOKUP(C201,NIVELES!$A$14:$B$105,2,0)),"")</f>
        <v>280 9999</v>
      </c>
      <c r="AE201" s="86" t="s">
        <v>322</v>
      </c>
      <c r="AF201" s="86" t="s">
        <v>369</v>
      </c>
      <c r="AG201" s="79" t="str">
        <f>+IF(AF201&lt;&gt;"",VLOOKUP(AF201,NIVELES!$A$666:$B$673,2,0),"")</f>
        <v>ADMINISTRACIÓN_CENTRAL</v>
      </c>
      <c r="AH201" s="78" t="s">
        <v>511</v>
      </c>
      <c r="AI201" s="79" t="str">
        <f>IF(AH201&lt;&gt;"",VLOOKUP(CONCATENATE(AG201,AH201),NIVELES!$B$676:$C$745,2,0),"")</f>
        <v>Gestión De Planificación</v>
      </c>
      <c r="AJ201" s="78" t="s">
        <v>517</v>
      </c>
      <c r="AK201" s="79" t="str">
        <f>+IF(AJ201&lt;&gt;"",VLOOKUP(AJ201,NIVELES!$A$816:$B$892,2,0),"")</f>
        <v>NO APLICA</v>
      </c>
      <c r="AL201" s="78" t="s">
        <v>554</v>
      </c>
      <c r="AM201" s="78">
        <v>530303</v>
      </c>
      <c r="AN201" s="79" t="str">
        <f>IF(AM201&lt;&gt;"",+VLOOKUP(AM201,NIVELES!$A$1652:$B$2466,2,0),"")</f>
        <v>Viáticos y Subsistencias en el Interior</v>
      </c>
      <c r="AO201" s="87">
        <v>0</v>
      </c>
      <c r="AP201" s="88">
        <v>0</v>
      </c>
      <c r="AQ201" s="88">
        <v>0</v>
      </c>
      <c r="AR201" s="88">
        <v>0</v>
      </c>
      <c r="AS201" s="88">
        <v>0</v>
      </c>
      <c r="AT201" s="88">
        <v>0</v>
      </c>
      <c r="AU201" s="88">
        <v>0</v>
      </c>
      <c r="AV201" s="88">
        <v>0</v>
      </c>
      <c r="AW201" s="88">
        <v>0</v>
      </c>
      <c r="AX201" s="88">
        <v>0</v>
      </c>
      <c r="AY201" s="88">
        <v>0</v>
      </c>
      <c r="AZ201" s="88">
        <v>0</v>
      </c>
      <c r="BA201" s="88">
        <v>0</v>
      </c>
      <c r="BB201" s="89">
        <f t="shared" si="17"/>
        <v>0</v>
      </c>
      <c r="BC201" s="90" t="str">
        <f t="shared" si="16"/>
        <v>OK</v>
      </c>
      <c r="BD201" s="91" t="str">
        <f t="shared" si="18"/>
        <v xml:space="preserve">                  </v>
      </c>
      <c r="BE201" s="92">
        <f t="shared" ref="BE201:BE264" si="19">SUBTOTAL(9,R201:AC201)</f>
        <v>26</v>
      </c>
    </row>
    <row r="202" spans="1:57" s="74" customFormat="1" ht="50.1" customHeight="1" x14ac:dyDescent="0.2">
      <c r="A202" s="78" t="s">
        <v>52</v>
      </c>
      <c r="B202" s="78" t="s">
        <v>53</v>
      </c>
      <c r="C202" s="78" t="s">
        <v>766</v>
      </c>
      <c r="D202" s="78" t="s">
        <v>588</v>
      </c>
      <c r="E202" s="79" t="str">
        <f>+IF(C202&lt;&gt;"",VLOOKUP(MID(C202,18,5),NIVELES!$A$133:$B$213,2,0),"")</f>
        <v>PICHINCHA</v>
      </c>
      <c r="F202" s="80" t="s">
        <v>70</v>
      </c>
      <c r="G202" s="81" t="str">
        <f>+IF(F202&lt;&gt;"",VLOOKUP(F202,NIVELES!$A$246:$C$464,3,0),"")</f>
        <v xml:space="preserve"> </v>
      </c>
      <c r="H202" s="82" t="s">
        <v>1023</v>
      </c>
      <c r="I202" s="78" t="s">
        <v>2136</v>
      </c>
      <c r="J202" s="78" t="s">
        <v>516</v>
      </c>
      <c r="K202" s="78" t="s">
        <v>2137</v>
      </c>
      <c r="L202" s="78" t="s">
        <v>1791</v>
      </c>
      <c r="M202" s="78" t="s">
        <v>1791</v>
      </c>
      <c r="N202" s="78" t="s">
        <v>1791</v>
      </c>
      <c r="O202" s="78" t="s">
        <v>2140</v>
      </c>
      <c r="P202" s="82">
        <v>2</v>
      </c>
      <c r="Q202" s="78" t="s">
        <v>2141</v>
      </c>
      <c r="R202" s="82">
        <v>0</v>
      </c>
      <c r="S202" s="82">
        <v>1</v>
      </c>
      <c r="T202" s="82">
        <v>0</v>
      </c>
      <c r="U202" s="82">
        <v>0</v>
      </c>
      <c r="V202" s="82">
        <v>0</v>
      </c>
      <c r="W202" s="82">
        <v>0</v>
      </c>
      <c r="X202" s="82">
        <v>1</v>
      </c>
      <c r="Y202" s="82">
        <v>0</v>
      </c>
      <c r="Z202" s="82">
        <v>0</v>
      </c>
      <c r="AA202" s="82">
        <v>0</v>
      </c>
      <c r="AB202" s="82">
        <v>0</v>
      </c>
      <c r="AC202" s="82">
        <v>0</v>
      </c>
      <c r="AD202" s="85" t="str">
        <f>IF(A202&lt;&gt;"",IF(D202="DIRECCIÓN_DE_TRANSFERENCIAS","280 0031",VLOOKUP(C202,NIVELES!$A$14:$B$105,2,0)),"")</f>
        <v>280 9999</v>
      </c>
      <c r="AE202" s="86" t="s">
        <v>322</v>
      </c>
      <c r="AF202" s="86" t="s">
        <v>369</v>
      </c>
      <c r="AG202" s="79" t="str">
        <f>+IF(AF202&lt;&gt;"",VLOOKUP(AF202,NIVELES!$A$666:$B$673,2,0),"")</f>
        <v>ADMINISTRACIÓN_CENTRAL</v>
      </c>
      <c r="AH202" s="78" t="s">
        <v>511</v>
      </c>
      <c r="AI202" s="79" t="str">
        <f>IF(AH202&lt;&gt;"",VLOOKUP(CONCATENATE(AG202,AH202),NIVELES!$B$676:$C$745,2,0),"")</f>
        <v>Gestión De Planificación</v>
      </c>
      <c r="AJ202" s="78" t="s">
        <v>517</v>
      </c>
      <c r="AK202" s="79" t="str">
        <f>+IF(AJ202&lt;&gt;"",VLOOKUP(AJ202,NIVELES!$A$816:$B$892,2,0),"")</f>
        <v>NO APLICA</v>
      </c>
      <c r="AL202" s="78" t="s">
        <v>554</v>
      </c>
      <c r="AM202" s="78">
        <v>530249</v>
      </c>
      <c r="AN202" s="79" t="str">
        <f>IF(AM202&lt;&gt;"",+VLOOKUP(AM202,NIVELES!$A$1652:$B$2466,2,0),"")</f>
        <v>Eventos Públicos Promocionales</v>
      </c>
      <c r="AO202" s="87">
        <v>0</v>
      </c>
      <c r="AP202" s="88"/>
      <c r="AQ202" s="88"/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9">
        <f t="shared" si="17"/>
        <v>0</v>
      </c>
      <c r="BC202" s="90" t="str">
        <f t="shared" si="16"/>
        <v>OK</v>
      </c>
      <c r="BD202" s="91" t="str">
        <f t="shared" si="18"/>
        <v xml:space="preserve">                  </v>
      </c>
      <c r="BE202" s="92">
        <f t="shared" si="19"/>
        <v>2</v>
      </c>
    </row>
    <row r="203" spans="1:57" s="74" customFormat="1" ht="50.1" customHeight="1" x14ac:dyDescent="0.2">
      <c r="A203" s="78" t="s">
        <v>52</v>
      </c>
      <c r="B203" s="78" t="s">
        <v>53</v>
      </c>
      <c r="C203" s="78" t="s">
        <v>766</v>
      </c>
      <c r="D203" s="78" t="s">
        <v>588</v>
      </c>
      <c r="E203" s="79" t="str">
        <f>+IF(C203&lt;&gt;"",VLOOKUP(MID(C203,18,5),NIVELES!$A$133:$B$213,2,0),"")</f>
        <v>PICHINCHA</v>
      </c>
      <c r="F203" s="80" t="s">
        <v>70</v>
      </c>
      <c r="G203" s="81" t="str">
        <f>+IF(F203&lt;&gt;"",VLOOKUP(F203,NIVELES!$A$246:$C$464,3,0),"")</f>
        <v xml:space="preserve"> </v>
      </c>
      <c r="H203" s="82" t="s">
        <v>1023</v>
      </c>
      <c r="I203" s="78" t="s">
        <v>2136</v>
      </c>
      <c r="J203" s="78" t="s">
        <v>516</v>
      </c>
      <c r="K203" s="78" t="s">
        <v>2137</v>
      </c>
      <c r="L203" s="78" t="s">
        <v>1791</v>
      </c>
      <c r="M203" s="78" t="s">
        <v>1791</v>
      </c>
      <c r="N203" s="78" t="s">
        <v>1791</v>
      </c>
      <c r="O203" s="78" t="s">
        <v>2142</v>
      </c>
      <c r="P203" s="82">
        <v>4</v>
      </c>
      <c r="Q203" s="78" t="s">
        <v>2143</v>
      </c>
      <c r="R203" s="82">
        <v>0</v>
      </c>
      <c r="S203" s="82">
        <v>1</v>
      </c>
      <c r="T203" s="82">
        <v>0</v>
      </c>
      <c r="U203" s="82">
        <v>0</v>
      </c>
      <c r="V203" s="82">
        <v>1</v>
      </c>
      <c r="W203" s="82">
        <v>0</v>
      </c>
      <c r="X203" s="82">
        <v>0</v>
      </c>
      <c r="Y203" s="82">
        <v>1</v>
      </c>
      <c r="Z203" s="82">
        <v>0</v>
      </c>
      <c r="AA203" s="82">
        <v>0</v>
      </c>
      <c r="AB203" s="82">
        <v>0</v>
      </c>
      <c r="AC203" s="82">
        <v>1</v>
      </c>
      <c r="AD203" s="85" t="str">
        <f>IF(A203&lt;&gt;"",IF(D203="DIRECCIÓN_DE_TRANSFERENCIAS","280 0031",VLOOKUP(C203,NIVELES!$A$14:$B$105,2,0)),"")</f>
        <v>280 9999</v>
      </c>
      <c r="AE203" s="86" t="s">
        <v>322</v>
      </c>
      <c r="AF203" s="86" t="s">
        <v>369</v>
      </c>
      <c r="AG203" s="79" t="str">
        <f>+IF(AF203&lt;&gt;"",VLOOKUP(AF203,NIVELES!$A$666:$B$673,2,0),"")</f>
        <v>ADMINISTRACIÓN_CENTRAL</v>
      </c>
      <c r="AH203" s="78" t="s">
        <v>511</v>
      </c>
      <c r="AI203" s="79" t="str">
        <f>IF(AH203&lt;&gt;"",VLOOKUP(CONCATENATE(AG203,AH203),NIVELES!$B$676:$C$745,2,0),"")</f>
        <v>Gestión De Planificación</v>
      </c>
      <c r="AJ203" s="78" t="s">
        <v>517</v>
      </c>
      <c r="AK203" s="79" t="str">
        <f>+IF(AJ203&lt;&gt;"",VLOOKUP(AJ203,NIVELES!$A$816:$B$892,2,0),"")</f>
        <v>NO APLICA</v>
      </c>
      <c r="AL203" s="78" t="s">
        <v>554</v>
      </c>
      <c r="AM203" s="78">
        <v>530249</v>
      </c>
      <c r="AN203" s="79" t="str">
        <f>IF(AM203&lt;&gt;"",+VLOOKUP(AM203,NIVELES!$A$1652:$B$2466,2,0),"")</f>
        <v>Eventos Públicos Promocionales</v>
      </c>
      <c r="AO203" s="87">
        <v>0</v>
      </c>
      <c r="AP203" s="88"/>
      <c r="AQ203" s="88"/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9">
        <f t="shared" si="17"/>
        <v>0</v>
      </c>
      <c r="BC203" s="90" t="str">
        <f t="shared" si="16"/>
        <v>OK</v>
      </c>
      <c r="BD203" s="91" t="str">
        <f t="shared" si="18"/>
        <v xml:space="preserve">                  </v>
      </c>
      <c r="BE203" s="92">
        <f t="shared" si="19"/>
        <v>4</v>
      </c>
    </row>
    <row r="204" spans="1:57" s="74" customFormat="1" ht="50.1" customHeight="1" x14ac:dyDescent="0.2">
      <c r="A204" s="78" t="s">
        <v>52</v>
      </c>
      <c r="B204" s="78" t="s">
        <v>53</v>
      </c>
      <c r="C204" s="78" t="s">
        <v>766</v>
      </c>
      <c r="D204" s="78" t="s">
        <v>588</v>
      </c>
      <c r="E204" s="79" t="str">
        <f>+IF(C204&lt;&gt;"",VLOOKUP(MID(C204,18,5),NIVELES!$A$133:$B$213,2,0),"")</f>
        <v>PICHINCHA</v>
      </c>
      <c r="F204" s="80" t="s">
        <v>70</v>
      </c>
      <c r="G204" s="81" t="str">
        <f>+IF(F204&lt;&gt;"",VLOOKUP(F204,NIVELES!$A$246:$C$464,3,0),"")</f>
        <v xml:space="preserve"> </v>
      </c>
      <c r="H204" s="82" t="s">
        <v>1023</v>
      </c>
      <c r="I204" s="78" t="s">
        <v>2136</v>
      </c>
      <c r="J204" s="78" t="s">
        <v>516</v>
      </c>
      <c r="K204" s="78" t="s">
        <v>2137</v>
      </c>
      <c r="L204" s="78" t="s">
        <v>1791</v>
      </c>
      <c r="M204" s="78" t="s">
        <v>1791</v>
      </c>
      <c r="N204" s="78" t="s">
        <v>1791</v>
      </c>
      <c r="O204" s="78" t="s">
        <v>2144</v>
      </c>
      <c r="P204" s="82">
        <v>2</v>
      </c>
      <c r="Q204" s="78" t="s">
        <v>2145</v>
      </c>
      <c r="R204" s="82">
        <v>0</v>
      </c>
      <c r="S204" s="82">
        <v>0</v>
      </c>
      <c r="T204" s="82">
        <v>0</v>
      </c>
      <c r="U204" s="82">
        <v>0</v>
      </c>
      <c r="V204" s="82">
        <v>0</v>
      </c>
      <c r="W204" s="82">
        <v>0</v>
      </c>
      <c r="X204" s="82">
        <v>1</v>
      </c>
      <c r="Y204" s="82">
        <v>0</v>
      </c>
      <c r="Z204" s="82">
        <v>0</v>
      </c>
      <c r="AA204" s="82">
        <v>0</v>
      </c>
      <c r="AB204" s="82">
        <v>1</v>
      </c>
      <c r="AC204" s="82">
        <v>0</v>
      </c>
      <c r="AD204" s="85" t="str">
        <f>IF(A204&lt;&gt;"",IF(D204="DIRECCIÓN_DE_TRANSFERENCIAS","280 0031",VLOOKUP(C204,NIVELES!$A$14:$B$105,2,0)),"")</f>
        <v>280 9999</v>
      </c>
      <c r="AE204" s="86" t="s">
        <v>322</v>
      </c>
      <c r="AF204" s="86" t="s">
        <v>369</v>
      </c>
      <c r="AG204" s="79" t="str">
        <f>+IF(AF204&lt;&gt;"",VLOOKUP(AF204,NIVELES!$A$666:$B$673,2,0),"")</f>
        <v>ADMINISTRACIÓN_CENTRAL</v>
      </c>
      <c r="AH204" s="78" t="s">
        <v>511</v>
      </c>
      <c r="AI204" s="79" t="str">
        <f>IF(AH204&lt;&gt;"",VLOOKUP(CONCATENATE(AG204,AH204),NIVELES!$B$676:$C$745,2,0),"")</f>
        <v>Gestión De Planificación</v>
      </c>
      <c r="AJ204" s="78" t="s">
        <v>517</v>
      </c>
      <c r="AK204" s="79" t="str">
        <f>+IF(AJ204&lt;&gt;"",VLOOKUP(AJ204,NIVELES!$A$816:$B$892,2,0),"")</f>
        <v>NO APLICA</v>
      </c>
      <c r="AL204" s="78" t="s">
        <v>554</v>
      </c>
      <c r="AM204" s="78">
        <v>530205</v>
      </c>
      <c r="AN204" s="79" t="str">
        <f>IF(AM204&lt;&gt;"",+VLOOKUP(AM204,NIVELES!$A$1652:$B$2466,2,0),"")</f>
        <v>Espectáculos Culturales y Sociales</v>
      </c>
      <c r="AO204" s="87">
        <v>0</v>
      </c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9">
        <f t="shared" si="17"/>
        <v>0</v>
      </c>
      <c r="BC204" s="90" t="str">
        <f t="shared" si="16"/>
        <v>OK</v>
      </c>
      <c r="BD204" s="91" t="str">
        <f t="shared" si="18"/>
        <v xml:space="preserve">                  </v>
      </c>
      <c r="BE204" s="92">
        <f t="shared" si="19"/>
        <v>2</v>
      </c>
    </row>
    <row r="205" spans="1:57" s="74" customFormat="1" ht="50.1" customHeight="1" x14ac:dyDescent="0.2">
      <c r="A205" s="78" t="s">
        <v>52</v>
      </c>
      <c r="B205" s="78" t="s">
        <v>53</v>
      </c>
      <c r="C205" s="78" t="s">
        <v>766</v>
      </c>
      <c r="D205" s="78" t="s">
        <v>588</v>
      </c>
      <c r="E205" s="79" t="str">
        <f>+IF(C205&lt;&gt;"",VLOOKUP(MID(C205,18,5),NIVELES!$A$133:$B$213,2,0),"")</f>
        <v>PICHINCHA</v>
      </c>
      <c r="F205" s="80" t="s">
        <v>70</v>
      </c>
      <c r="G205" s="81" t="str">
        <f>+IF(F205&lt;&gt;"",VLOOKUP(F205,NIVELES!$A$246:$C$464,3,0),"")</f>
        <v xml:space="preserve"> </v>
      </c>
      <c r="H205" s="82" t="s">
        <v>1023</v>
      </c>
      <c r="I205" s="78" t="s">
        <v>2136</v>
      </c>
      <c r="J205" s="78" t="s">
        <v>516</v>
      </c>
      <c r="K205" s="78" t="s">
        <v>2137</v>
      </c>
      <c r="L205" s="78" t="s">
        <v>1791</v>
      </c>
      <c r="M205" s="78" t="s">
        <v>1791</v>
      </c>
      <c r="N205" s="78" t="s">
        <v>1791</v>
      </c>
      <c r="O205" s="78" t="s">
        <v>2146</v>
      </c>
      <c r="P205" s="82">
        <v>4</v>
      </c>
      <c r="Q205" s="78" t="s">
        <v>2147</v>
      </c>
      <c r="R205" s="82">
        <v>0</v>
      </c>
      <c r="S205" s="82">
        <v>0</v>
      </c>
      <c r="T205" s="82">
        <v>1</v>
      </c>
      <c r="U205" s="82">
        <v>0</v>
      </c>
      <c r="V205" s="82">
        <v>1</v>
      </c>
      <c r="W205" s="82">
        <v>0</v>
      </c>
      <c r="X205" s="82">
        <v>1</v>
      </c>
      <c r="Y205" s="82">
        <v>0</v>
      </c>
      <c r="Z205" s="82">
        <v>1</v>
      </c>
      <c r="AA205" s="82">
        <v>0</v>
      </c>
      <c r="AB205" s="82">
        <v>0</v>
      </c>
      <c r="AC205" s="82">
        <v>0</v>
      </c>
      <c r="AD205" s="85" t="str">
        <f>IF(A205&lt;&gt;"",IF(D205="DIRECCIÓN_DE_TRANSFERENCIAS","280 0031",VLOOKUP(C205,NIVELES!$A$14:$B$105,2,0)),"")</f>
        <v>280 9999</v>
      </c>
      <c r="AE205" s="86" t="s">
        <v>322</v>
      </c>
      <c r="AF205" s="86" t="s">
        <v>369</v>
      </c>
      <c r="AG205" s="79" t="str">
        <f>+IF(AF205&lt;&gt;"",VLOOKUP(AF205,NIVELES!$A$666:$B$673,2,0),"")</f>
        <v>ADMINISTRACIÓN_CENTRAL</v>
      </c>
      <c r="AH205" s="78" t="s">
        <v>511</v>
      </c>
      <c r="AI205" s="79" t="str">
        <f>IF(AH205&lt;&gt;"",VLOOKUP(CONCATENATE(AG205,AH205),NIVELES!$B$676:$C$745,2,0),"")</f>
        <v>Gestión De Planificación</v>
      </c>
      <c r="AJ205" s="78" t="s">
        <v>517</v>
      </c>
      <c r="AK205" s="79" t="str">
        <f>+IF(AJ205&lt;&gt;"",VLOOKUP(AJ205,NIVELES!$A$816:$B$892,2,0),"")</f>
        <v>NO APLICA</v>
      </c>
      <c r="AL205" s="78" t="s">
        <v>554</v>
      </c>
      <c r="AM205" s="78">
        <v>530204</v>
      </c>
      <c r="AN205" s="79" t="str">
        <f>IF(AM205&lt;&gt;"",+VLOOKUP(AM205,NIVELES!$A$1652:$B$2466,2,0),"")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205" s="87">
        <v>0</v>
      </c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9">
        <f t="shared" si="17"/>
        <v>0</v>
      </c>
      <c r="BC205" s="90" t="str">
        <f t="shared" si="16"/>
        <v>OK</v>
      </c>
      <c r="BD205" s="91" t="str">
        <f t="shared" si="18"/>
        <v xml:space="preserve">                  </v>
      </c>
      <c r="BE205" s="92">
        <f t="shared" si="19"/>
        <v>4</v>
      </c>
    </row>
    <row r="206" spans="1:57" s="74" customFormat="1" ht="50.1" customHeight="1" x14ac:dyDescent="0.2">
      <c r="A206" s="78" t="s">
        <v>52</v>
      </c>
      <c r="B206" s="78" t="s">
        <v>53</v>
      </c>
      <c r="C206" s="78" t="s">
        <v>766</v>
      </c>
      <c r="D206" s="78" t="s">
        <v>588</v>
      </c>
      <c r="E206" s="79" t="str">
        <f>+IF(C206&lt;&gt;"",VLOOKUP(MID(C206,18,5),NIVELES!$A$133:$B$213,2,0),"")</f>
        <v>PICHINCHA</v>
      </c>
      <c r="F206" s="80" t="s">
        <v>70</v>
      </c>
      <c r="G206" s="81" t="str">
        <f>+IF(F206&lt;&gt;"",VLOOKUP(F206,NIVELES!$A$246:$C$464,3,0),"")</f>
        <v xml:space="preserve"> </v>
      </c>
      <c r="H206" s="82" t="s">
        <v>1023</v>
      </c>
      <c r="I206" s="78" t="s">
        <v>2136</v>
      </c>
      <c r="J206" s="78" t="s">
        <v>516</v>
      </c>
      <c r="K206" s="78" t="s">
        <v>2137</v>
      </c>
      <c r="L206" s="78" t="s">
        <v>1791</v>
      </c>
      <c r="M206" s="78" t="s">
        <v>1791</v>
      </c>
      <c r="N206" s="78" t="s">
        <v>1791</v>
      </c>
      <c r="O206" s="78" t="s">
        <v>2148</v>
      </c>
      <c r="P206" s="82">
        <v>1</v>
      </c>
      <c r="Q206" s="78" t="s">
        <v>2149</v>
      </c>
      <c r="R206" s="82">
        <v>0</v>
      </c>
      <c r="S206" s="82">
        <v>1</v>
      </c>
      <c r="T206" s="82">
        <v>0</v>
      </c>
      <c r="U206" s="82">
        <v>0</v>
      </c>
      <c r="V206" s="82">
        <v>0</v>
      </c>
      <c r="W206" s="82">
        <v>0</v>
      </c>
      <c r="X206" s="82">
        <v>0</v>
      </c>
      <c r="Y206" s="82">
        <v>0</v>
      </c>
      <c r="Z206" s="82">
        <v>0</v>
      </c>
      <c r="AA206" s="82">
        <v>0</v>
      </c>
      <c r="AB206" s="82">
        <v>0</v>
      </c>
      <c r="AC206" s="82">
        <v>0</v>
      </c>
      <c r="AD206" s="85" t="str">
        <f>IF(A206&lt;&gt;"",IF(D206="DIRECCIÓN_DE_TRANSFERENCIAS","280 0031",VLOOKUP(C206,NIVELES!$A$14:$B$105,2,0)),"")</f>
        <v>280 9999</v>
      </c>
      <c r="AE206" s="86" t="s">
        <v>322</v>
      </c>
      <c r="AF206" s="86" t="s">
        <v>369</v>
      </c>
      <c r="AG206" s="79" t="str">
        <f>+IF(AF206&lt;&gt;"",VLOOKUP(AF206,NIVELES!$A$666:$B$673,2,0),"")</f>
        <v>ADMINISTRACIÓN_CENTRAL</v>
      </c>
      <c r="AH206" s="78" t="s">
        <v>511</v>
      </c>
      <c r="AI206" s="79" t="str">
        <f>IF(AH206&lt;&gt;"",VLOOKUP(CONCATENATE(AG206,AH206),NIVELES!$B$676:$C$745,2,0),"")</f>
        <v>Gestión De Planificación</v>
      </c>
      <c r="AJ206" s="78" t="s">
        <v>517</v>
      </c>
      <c r="AK206" s="79" t="str">
        <f>+IF(AJ206&lt;&gt;"",VLOOKUP(AJ206,NIVELES!$A$816:$B$892,2,0),"")</f>
        <v>NO APLICA</v>
      </c>
      <c r="AL206" s="78" t="s">
        <v>554</v>
      </c>
      <c r="AM206" s="78">
        <v>530804</v>
      </c>
      <c r="AN206" s="79" t="str">
        <f>IF(AM206&lt;&gt;"",+VLOOKUP(AM206,NIVELES!$A$1652:$B$2466,2,0),"")</f>
        <v>Materiales de Oficina</v>
      </c>
      <c r="AO206" s="87">
        <v>0</v>
      </c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9">
        <f t="shared" si="17"/>
        <v>0</v>
      </c>
      <c r="BC206" s="90" t="str">
        <f t="shared" si="16"/>
        <v>OK</v>
      </c>
      <c r="BD206" s="91" t="str">
        <f t="shared" si="18"/>
        <v xml:space="preserve">                  </v>
      </c>
      <c r="BE206" s="92">
        <f t="shared" si="19"/>
        <v>1</v>
      </c>
    </row>
    <row r="207" spans="1:57" s="74" customFormat="1" ht="50.1" customHeight="1" x14ac:dyDescent="0.2">
      <c r="A207" s="78" t="s">
        <v>52</v>
      </c>
      <c r="B207" s="78" t="s">
        <v>53</v>
      </c>
      <c r="C207" s="78" t="s">
        <v>766</v>
      </c>
      <c r="D207" s="78" t="s">
        <v>588</v>
      </c>
      <c r="E207" s="79" t="str">
        <f>+IF(C207&lt;&gt;"",VLOOKUP(MID(C207,18,5),NIVELES!$A$133:$B$213,2,0),"")</f>
        <v>PICHINCHA</v>
      </c>
      <c r="F207" s="80" t="s">
        <v>70</v>
      </c>
      <c r="G207" s="81" t="str">
        <f>+IF(F207&lt;&gt;"",VLOOKUP(F207,NIVELES!$A$246:$C$464,3,0),"")</f>
        <v xml:space="preserve"> </v>
      </c>
      <c r="H207" s="82" t="s">
        <v>1023</v>
      </c>
      <c r="I207" s="78" t="s">
        <v>2136</v>
      </c>
      <c r="J207" s="78" t="s">
        <v>516</v>
      </c>
      <c r="K207" s="78" t="s">
        <v>2137</v>
      </c>
      <c r="L207" s="78" t="s">
        <v>1791</v>
      </c>
      <c r="M207" s="78" t="s">
        <v>1791</v>
      </c>
      <c r="N207" s="78" t="s">
        <v>1791</v>
      </c>
      <c r="O207" s="78" t="s">
        <v>2150</v>
      </c>
      <c r="P207" s="82">
        <v>52</v>
      </c>
      <c r="Q207" s="78" t="s">
        <v>2151</v>
      </c>
      <c r="R207" s="82">
        <v>1</v>
      </c>
      <c r="S207" s="82">
        <v>5</v>
      </c>
      <c r="T207" s="82">
        <v>5</v>
      </c>
      <c r="U207" s="82">
        <v>5</v>
      </c>
      <c r="V207" s="82">
        <v>5</v>
      </c>
      <c r="W207" s="82">
        <v>5</v>
      </c>
      <c r="X207" s="82">
        <v>5</v>
      </c>
      <c r="Y207" s="82">
        <v>5</v>
      </c>
      <c r="Z207" s="82">
        <v>4</v>
      </c>
      <c r="AA207" s="82">
        <v>4</v>
      </c>
      <c r="AB207" s="82">
        <v>4</v>
      </c>
      <c r="AC207" s="82">
        <v>4</v>
      </c>
      <c r="AD207" s="85" t="str">
        <f>IF(A207&lt;&gt;"",IF(D207="DIRECCIÓN_DE_TRANSFERENCIAS","280 0031",VLOOKUP(C207,NIVELES!$A$14:$B$105,2,0)),"")</f>
        <v>280 9999</v>
      </c>
      <c r="AE207" s="86" t="s">
        <v>322</v>
      </c>
      <c r="AF207" s="86" t="s">
        <v>369</v>
      </c>
      <c r="AG207" s="79" t="str">
        <f>+IF(AF207&lt;&gt;"",VLOOKUP(AF207,NIVELES!$A$666:$B$673,2,0),"")</f>
        <v>ADMINISTRACIÓN_CENTRAL</v>
      </c>
      <c r="AH207" s="78" t="s">
        <v>511</v>
      </c>
      <c r="AI207" s="79" t="str">
        <f>IF(AH207&lt;&gt;"",VLOOKUP(CONCATENATE(AG207,AH207),NIVELES!$B$676:$C$745,2,0),"")</f>
        <v>Gestión De Planificación</v>
      </c>
      <c r="AJ207" s="78" t="s">
        <v>517</v>
      </c>
      <c r="AK207" s="79" t="str">
        <f>+IF(AJ207&lt;&gt;"",VLOOKUP(AJ207,NIVELES!$A$816:$B$892,2,0),"")</f>
        <v>NO APLICA</v>
      </c>
      <c r="AL207" s="78" t="s">
        <v>554</v>
      </c>
      <c r="AM207" s="78">
        <v>530301</v>
      </c>
      <c r="AN207" s="79" t="str">
        <f>IF(AM207&lt;&gt;"",+VLOOKUP(AM207,NIVELES!$A$1652:$B$2466,2,0),"")</f>
        <v>Pasajes al Interior</v>
      </c>
      <c r="AO207" s="87">
        <v>0</v>
      </c>
      <c r="AP207" s="88">
        <v>0</v>
      </c>
      <c r="AQ207" s="88">
        <v>0</v>
      </c>
      <c r="AR207" s="88">
        <v>0</v>
      </c>
      <c r="AS207" s="88">
        <v>0</v>
      </c>
      <c r="AT207" s="88">
        <v>0</v>
      </c>
      <c r="AU207" s="88">
        <v>0</v>
      </c>
      <c r="AV207" s="88">
        <v>0</v>
      </c>
      <c r="AW207" s="88">
        <v>0</v>
      </c>
      <c r="AX207" s="88">
        <v>0</v>
      </c>
      <c r="AY207" s="88">
        <v>0</v>
      </c>
      <c r="AZ207" s="88">
        <v>0</v>
      </c>
      <c r="BA207" s="88">
        <v>0</v>
      </c>
      <c r="BB207" s="89">
        <f t="shared" si="17"/>
        <v>0</v>
      </c>
      <c r="BC207" s="90" t="str">
        <f t="shared" si="16"/>
        <v>OK</v>
      </c>
      <c r="BD207" s="91" t="str">
        <f t="shared" si="18"/>
        <v xml:space="preserve">                  </v>
      </c>
      <c r="BE207" s="92">
        <f t="shared" si="19"/>
        <v>52</v>
      </c>
    </row>
    <row r="208" spans="1:57" s="74" customFormat="1" ht="50.1" customHeight="1" x14ac:dyDescent="0.2">
      <c r="A208" s="78" t="s">
        <v>52</v>
      </c>
      <c r="B208" s="78" t="s">
        <v>53</v>
      </c>
      <c r="C208" s="78" t="s">
        <v>766</v>
      </c>
      <c r="D208" s="78" t="s">
        <v>588</v>
      </c>
      <c r="E208" s="79" t="str">
        <f>+IF(C208&lt;&gt;"",VLOOKUP(MID(C208,18,5),NIVELES!$A$133:$B$213,2,0),"")</f>
        <v>PICHINCHA</v>
      </c>
      <c r="F208" s="80" t="s">
        <v>70</v>
      </c>
      <c r="G208" s="81" t="str">
        <f>+IF(F208&lt;&gt;"",VLOOKUP(F208,NIVELES!$A$246:$C$464,3,0),"")</f>
        <v xml:space="preserve"> </v>
      </c>
      <c r="H208" s="82" t="s">
        <v>1023</v>
      </c>
      <c r="I208" s="78" t="s">
        <v>2136</v>
      </c>
      <c r="J208" s="78" t="s">
        <v>516</v>
      </c>
      <c r="K208" s="78" t="s">
        <v>2137</v>
      </c>
      <c r="L208" s="78" t="s">
        <v>1791</v>
      </c>
      <c r="M208" s="78" t="s">
        <v>1791</v>
      </c>
      <c r="N208" s="78" t="s">
        <v>1791</v>
      </c>
      <c r="O208" s="78" t="s">
        <v>2138</v>
      </c>
      <c r="P208" s="82">
        <v>26</v>
      </c>
      <c r="Q208" s="78" t="s">
        <v>2139</v>
      </c>
      <c r="R208" s="82">
        <v>0</v>
      </c>
      <c r="S208" s="82">
        <v>2</v>
      </c>
      <c r="T208" s="82">
        <v>4</v>
      </c>
      <c r="U208" s="82">
        <v>4</v>
      </c>
      <c r="V208" s="82">
        <v>2</v>
      </c>
      <c r="W208" s="82">
        <v>2</v>
      </c>
      <c r="X208" s="82">
        <v>2</v>
      </c>
      <c r="Y208" s="82">
        <v>2</v>
      </c>
      <c r="Z208" s="82">
        <v>2</v>
      </c>
      <c r="AA208" s="82">
        <v>2</v>
      </c>
      <c r="AB208" s="82">
        <v>2</v>
      </c>
      <c r="AC208" s="82">
        <v>2</v>
      </c>
      <c r="AD208" s="85" t="str">
        <f>IF(A208&lt;&gt;"",IF(D208="DIRECCIÓN_DE_TRANSFERENCIAS","280 0031",VLOOKUP(C208,NIVELES!$A$14:$B$105,2,0)),"")</f>
        <v>280 9999</v>
      </c>
      <c r="AE208" s="86" t="s">
        <v>322</v>
      </c>
      <c r="AF208" s="86" t="s">
        <v>369</v>
      </c>
      <c r="AG208" s="79" t="str">
        <f>+IF(AF208&lt;&gt;"",VLOOKUP(AF208,NIVELES!$A$666:$B$673,2,0),"")</f>
        <v>ADMINISTRACIÓN_CENTRAL</v>
      </c>
      <c r="AH208" s="78" t="s">
        <v>551</v>
      </c>
      <c r="AI208" s="79" t="str">
        <f>IF(AH208&lt;&gt;"",VLOOKUP(CONCATENATE(AG208,AH208),NIVELES!$B$676:$C$745,2,0),"")</f>
        <v>Gestion De Participacion Ciudadana</v>
      </c>
      <c r="AJ208" s="78" t="s">
        <v>517</v>
      </c>
      <c r="AK208" s="79" t="str">
        <f>+IF(AJ208&lt;&gt;"",VLOOKUP(AJ208,NIVELES!$A$816:$B$892,2,0),"")</f>
        <v>NO APLICA</v>
      </c>
      <c r="AL208" s="78" t="s">
        <v>554</v>
      </c>
      <c r="AM208" s="78">
        <v>530303</v>
      </c>
      <c r="AN208" s="79" t="str">
        <f>IF(AM208&lt;&gt;"",+VLOOKUP(AM208,NIVELES!$A$1652:$B$2466,2,0),"")</f>
        <v>Viáticos y Subsistencias en el Interior</v>
      </c>
      <c r="AO208" s="87">
        <v>4160</v>
      </c>
      <c r="AP208" s="88">
        <v>0</v>
      </c>
      <c r="AQ208" s="88">
        <v>320</v>
      </c>
      <c r="AR208" s="88">
        <v>640</v>
      </c>
      <c r="AS208" s="88">
        <v>640</v>
      </c>
      <c r="AT208" s="88">
        <v>320</v>
      </c>
      <c r="AU208" s="88">
        <v>320</v>
      </c>
      <c r="AV208" s="88">
        <v>320</v>
      </c>
      <c r="AW208" s="88">
        <v>320</v>
      </c>
      <c r="AX208" s="88">
        <v>320</v>
      </c>
      <c r="AY208" s="88">
        <v>320</v>
      </c>
      <c r="AZ208" s="88">
        <v>320</v>
      </c>
      <c r="BA208" s="88">
        <v>320</v>
      </c>
      <c r="BB208" s="89">
        <f t="shared" si="17"/>
        <v>4160</v>
      </c>
      <c r="BC208" s="90" t="str">
        <f t="shared" si="16"/>
        <v>OK</v>
      </c>
      <c r="BD208" s="91" t="str">
        <f t="shared" si="18"/>
        <v xml:space="preserve">                  </v>
      </c>
      <c r="BE208" s="92">
        <f t="shared" si="19"/>
        <v>26</v>
      </c>
    </row>
    <row r="209" spans="1:57" s="74" customFormat="1" ht="50.1" customHeight="1" x14ac:dyDescent="0.2">
      <c r="A209" s="78" t="s">
        <v>52</v>
      </c>
      <c r="B209" s="78" t="s">
        <v>53</v>
      </c>
      <c r="C209" s="78" t="s">
        <v>766</v>
      </c>
      <c r="D209" s="78" t="s">
        <v>588</v>
      </c>
      <c r="E209" s="79" t="str">
        <f>+IF(C209&lt;&gt;"",VLOOKUP(MID(C209,18,5),NIVELES!$A$133:$B$213,2,0),"")</f>
        <v>PICHINCHA</v>
      </c>
      <c r="F209" s="80" t="s">
        <v>70</v>
      </c>
      <c r="G209" s="81" t="str">
        <f>+IF(F209&lt;&gt;"",VLOOKUP(F209,NIVELES!$A$246:$C$464,3,0),"")</f>
        <v xml:space="preserve"> </v>
      </c>
      <c r="H209" s="82" t="s">
        <v>1023</v>
      </c>
      <c r="I209" s="78" t="s">
        <v>2136</v>
      </c>
      <c r="J209" s="78" t="s">
        <v>516</v>
      </c>
      <c r="K209" s="78" t="s">
        <v>2137</v>
      </c>
      <c r="L209" s="78" t="s">
        <v>1791</v>
      </c>
      <c r="M209" s="78" t="s">
        <v>1791</v>
      </c>
      <c r="N209" s="78" t="s">
        <v>1791</v>
      </c>
      <c r="O209" s="78" t="s">
        <v>2150</v>
      </c>
      <c r="P209" s="82">
        <v>52</v>
      </c>
      <c r="Q209" s="78" t="s">
        <v>2151</v>
      </c>
      <c r="R209" s="82">
        <v>0</v>
      </c>
      <c r="S209" s="82">
        <v>0</v>
      </c>
      <c r="T209" s="82">
        <v>5</v>
      </c>
      <c r="U209" s="82">
        <v>5</v>
      </c>
      <c r="V209" s="82">
        <v>5</v>
      </c>
      <c r="W209" s="82">
        <v>5</v>
      </c>
      <c r="X209" s="82">
        <v>5</v>
      </c>
      <c r="Y209" s="82">
        <v>6</v>
      </c>
      <c r="Z209" s="82">
        <v>5</v>
      </c>
      <c r="AA209" s="82">
        <v>6</v>
      </c>
      <c r="AB209" s="82">
        <v>5</v>
      </c>
      <c r="AC209" s="82">
        <v>5</v>
      </c>
      <c r="AD209" s="85" t="str">
        <f>IF(A209&lt;&gt;"",IF(D209="DIRECCIÓN_DE_TRANSFERENCIAS","280 0031",VLOOKUP(C209,NIVELES!$A$14:$B$105,2,0)),"")</f>
        <v>280 9999</v>
      </c>
      <c r="AE209" s="86" t="s">
        <v>322</v>
      </c>
      <c r="AF209" s="86" t="s">
        <v>369</v>
      </c>
      <c r="AG209" s="79" t="str">
        <f>+IF(AF209&lt;&gt;"",VLOOKUP(AF209,NIVELES!$A$666:$B$673,2,0),"")</f>
        <v>ADMINISTRACIÓN_CENTRAL</v>
      </c>
      <c r="AH209" s="78" t="s">
        <v>551</v>
      </c>
      <c r="AI209" s="79" t="str">
        <f>IF(AH209&lt;&gt;"",VLOOKUP(CONCATENATE(AG209,AH209),NIVELES!$B$676:$C$745,2,0),"")</f>
        <v>Gestion De Participacion Ciudadana</v>
      </c>
      <c r="AJ209" s="78" t="s">
        <v>517</v>
      </c>
      <c r="AK209" s="79" t="str">
        <f>+IF(AJ209&lt;&gt;"",VLOOKUP(AJ209,NIVELES!$A$816:$B$892,2,0),"")</f>
        <v>NO APLICA</v>
      </c>
      <c r="AL209" s="78" t="s">
        <v>554</v>
      </c>
      <c r="AM209" s="78">
        <v>530301</v>
      </c>
      <c r="AN209" s="79" t="str">
        <f>IF(AM209&lt;&gt;"",+VLOOKUP(AM209,NIVELES!$A$1652:$B$2466,2,0),"")</f>
        <v>Pasajes al Interior</v>
      </c>
      <c r="AO209" s="87">
        <v>840</v>
      </c>
      <c r="AP209" s="88">
        <v>0</v>
      </c>
      <c r="AQ209" s="88">
        <v>0</v>
      </c>
      <c r="AR209" s="88">
        <v>80</v>
      </c>
      <c r="AS209" s="88">
        <v>82</v>
      </c>
      <c r="AT209" s="88">
        <v>83</v>
      </c>
      <c r="AU209" s="88">
        <v>83</v>
      </c>
      <c r="AV209" s="88">
        <v>84</v>
      </c>
      <c r="AW209" s="88">
        <v>89</v>
      </c>
      <c r="AX209" s="88">
        <v>84</v>
      </c>
      <c r="AY209" s="88">
        <v>89</v>
      </c>
      <c r="AZ209" s="88">
        <v>83</v>
      </c>
      <c r="BA209" s="88">
        <v>83</v>
      </c>
      <c r="BB209" s="89">
        <f t="shared" si="17"/>
        <v>840</v>
      </c>
      <c r="BC209" s="90" t="str">
        <f t="shared" si="16"/>
        <v>OK</v>
      </c>
      <c r="BD209" s="91" t="str">
        <f t="shared" si="18"/>
        <v xml:space="preserve">                  </v>
      </c>
      <c r="BE209" s="92">
        <f t="shared" si="19"/>
        <v>52</v>
      </c>
    </row>
    <row r="210" spans="1:57" s="74" customFormat="1" ht="50.1" customHeight="1" x14ac:dyDescent="0.2">
      <c r="A210" s="78" t="s">
        <v>52</v>
      </c>
      <c r="B210" s="78" t="s">
        <v>53</v>
      </c>
      <c r="C210" s="78" t="s">
        <v>766</v>
      </c>
      <c r="D210" s="78" t="s">
        <v>589</v>
      </c>
      <c r="E210" s="79" t="str">
        <f>+IF(C210&lt;&gt;"",VLOOKUP(MID(C210,18,5),NIVELES!$A$133:$B$213,2,0),"")</f>
        <v>PICHINCHA</v>
      </c>
      <c r="F210" s="80" t="s">
        <v>70</v>
      </c>
      <c r="G210" s="81" t="str">
        <f>+IF(F210&lt;&gt;"",VLOOKUP(F210,NIVELES!$A$246:$C$464,3,0),"")</f>
        <v xml:space="preserve"> </v>
      </c>
      <c r="H210" s="82" t="s">
        <v>1023</v>
      </c>
      <c r="I210" s="78" t="s">
        <v>2152</v>
      </c>
      <c r="J210" s="78" t="s">
        <v>2153</v>
      </c>
      <c r="K210" s="78" t="s">
        <v>2154</v>
      </c>
      <c r="L210" s="78" t="s">
        <v>1791</v>
      </c>
      <c r="M210" s="78" t="s">
        <v>1791</v>
      </c>
      <c r="N210" s="78" t="s">
        <v>1791</v>
      </c>
      <c r="O210" s="78" t="s">
        <v>2155</v>
      </c>
      <c r="P210" s="82">
        <v>10</v>
      </c>
      <c r="Q210" s="78" t="s">
        <v>2156</v>
      </c>
      <c r="R210" s="82"/>
      <c r="S210" s="82"/>
      <c r="T210" s="82"/>
      <c r="U210" s="82"/>
      <c r="V210" s="82">
        <v>2</v>
      </c>
      <c r="W210" s="82"/>
      <c r="X210" s="82">
        <v>2</v>
      </c>
      <c r="Y210" s="82">
        <v>2</v>
      </c>
      <c r="Z210" s="82">
        <v>2</v>
      </c>
      <c r="AA210" s="82">
        <v>2</v>
      </c>
      <c r="AB210" s="82"/>
      <c r="AC210" s="82"/>
      <c r="AD210" s="85" t="str">
        <f>IF(A210&lt;&gt;"",IF(D210="DIRECCIÓN_DE_TRANSFERENCIAS","280 0031",VLOOKUP(C210,NIVELES!$A$14:$B$105,2,0)),"")</f>
        <v>280 9999</v>
      </c>
      <c r="AE210" s="86" t="s">
        <v>322</v>
      </c>
      <c r="AF210" s="86" t="s">
        <v>369</v>
      </c>
      <c r="AG210" s="79" t="str">
        <f>+IF(AF210&lt;&gt;"",VLOOKUP(AF210,NIVELES!$A$666:$B$673,2,0),"")</f>
        <v>ADMINISTRACIÓN_CENTRAL</v>
      </c>
      <c r="AH210" s="78" t="s">
        <v>511</v>
      </c>
      <c r="AI210" s="79" t="str">
        <f>IF(AH210&lt;&gt;"",VLOOKUP(CONCATENATE(AG210,AH210),NIVELES!$B$676:$C$745,2,0),"")</f>
        <v>Gestión De Planificación</v>
      </c>
      <c r="AJ210" s="78" t="s">
        <v>517</v>
      </c>
      <c r="AK210" s="79" t="str">
        <f>+IF(AJ210&lt;&gt;"",VLOOKUP(AJ210,NIVELES!$A$816:$B$892,2,0),"")</f>
        <v>NO APLICA</v>
      </c>
      <c r="AL210" s="78" t="s">
        <v>554</v>
      </c>
      <c r="AM210" s="78">
        <v>530303</v>
      </c>
      <c r="AN210" s="79" t="str">
        <f>IF(AM210&lt;&gt;"",+VLOOKUP(AM210,NIVELES!$A$1652:$B$2466,2,0),"")</f>
        <v>Viáticos y Subsistencias en el Interior</v>
      </c>
      <c r="AO210" s="87">
        <v>1920</v>
      </c>
      <c r="AP210" s="88">
        <v>0</v>
      </c>
      <c r="AQ210" s="88">
        <v>0</v>
      </c>
      <c r="AR210" s="88">
        <v>0</v>
      </c>
      <c r="AS210" s="88">
        <v>0</v>
      </c>
      <c r="AT210" s="88">
        <v>480</v>
      </c>
      <c r="AU210" s="88">
        <v>0</v>
      </c>
      <c r="AV210" s="88">
        <v>320</v>
      </c>
      <c r="AW210" s="88">
        <v>480</v>
      </c>
      <c r="AX210" s="88">
        <v>320</v>
      </c>
      <c r="AY210" s="88">
        <v>320</v>
      </c>
      <c r="AZ210" s="88">
        <v>0</v>
      </c>
      <c r="BA210" s="88">
        <v>0</v>
      </c>
      <c r="BB210" s="89">
        <f t="shared" si="17"/>
        <v>1920</v>
      </c>
      <c r="BC210" s="90" t="str">
        <f t="shared" si="16"/>
        <v>OK</v>
      </c>
      <c r="BD210" s="91" t="str">
        <f t="shared" si="18"/>
        <v xml:space="preserve">                  </v>
      </c>
      <c r="BE210" s="92">
        <f t="shared" si="19"/>
        <v>10</v>
      </c>
    </row>
    <row r="211" spans="1:57" s="74" customFormat="1" ht="50.1" customHeight="1" x14ac:dyDescent="0.2">
      <c r="A211" s="78" t="s">
        <v>52</v>
      </c>
      <c r="B211" s="78" t="s">
        <v>53</v>
      </c>
      <c r="C211" s="78" t="s">
        <v>766</v>
      </c>
      <c r="D211" s="78" t="s">
        <v>589</v>
      </c>
      <c r="E211" s="79" t="str">
        <f>+IF(C211&lt;&gt;"",VLOOKUP(MID(C211,18,5),NIVELES!$A$133:$B$213,2,0),"")</f>
        <v>PICHINCHA</v>
      </c>
      <c r="F211" s="80" t="s">
        <v>70</v>
      </c>
      <c r="G211" s="81" t="str">
        <f>+IF(F211&lt;&gt;"",VLOOKUP(F211,NIVELES!$A$246:$C$464,3,0),"")</f>
        <v xml:space="preserve"> </v>
      </c>
      <c r="H211" s="82" t="s">
        <v>1023</v>
      </c>
      <c r="I211" s="78" t="s">
        <v>2152</v>
      </c>
      <c r="J211" s="78" t="s">
        <v>2153</v>
      </c>
      <c r="K211" s="78" t="s">
        <v>2154</v>
      </c>
      <c r="L211" s="78" t="s">
        <v>1791</v>
      </c>
      <c r="M211" s="78" t="s">
        <v>1791</v>
      </c>
      <c r="N211" s="78" t="s">
        <v>1791</v>
      </c>
      <c r="O211" s="78" t="s">
        <v>2155</v>
      </c>
      <c r="P211" s="82">
        <v>5</v>
      </c>
      <c r="Q211" s="78" t="s">
        <v>2156</v>
      </c>
      <c r="R211" s="82"/>
      <c r="S211" s="82"/>
      <c r="T211" s="82"/>
      <c r="U211" s="82"/>
      <c r="V211" s="82">
        <v>1</v>
      </c>
      <c r="W211" s="82"/>
      <c r="X211" s="82">
        <v>1</v>
      </c>
      <c r="Y211" s="82">
        <v>1</v>
      </c>
      <c r="Z211" s="82">
        <v>1</v>
      </c>
      <c r="AA211" s="82">
        <v>1</v>
      </c>
      <c r="AB211" s="82"/>
      <c r="AC211" s="82"/>
      <c r="AD211" s="85" t="str">
        <f>IF(A211&lt;&gt;"",IF(D211="DIRECCIÓN_DE_TRANSFERENCIAS","280 0031",VLOOKUP(C211,NIVELES!$A$14:$B$105,2,0)),"")</f>
        <v>280 9999</v>
      </c>
      <c r="AE211" s="86" t="s">
        <v>322</v>
      </c>
      <c r="AF211" s="86" t="s">
        <v>369</v>
      </c>
      <c r="AG211" s="79" t="str">
        <f>+IF(AF211&lt;&gt;"",VLOOKUP(AF211,NIVELES!$A$666:$B$673,2,0),"")</f>
        <v>ADMINISTRACIÓN_CENTRAL</v>
      </c>
      <c r="AH211" s="78" t="s">
        <v>511</v>
      </c>
      <c r="AI211" s="79" t="str">
        <f>IF(AH211&lt;&gt;"",VLOOKUP(CONCATENATE(AG211,AH211),NIVELES!$B$676:$C$745,2,0),"")</f>
        <v>Gestión De Planificación</v>
      </c>
      <c r="AJ211" s="78" t="s">
        <v>517</v>
      </c>
      <c r="AK211" s="79" t="str">
        <f>+IF(AJ211&lt;&gt;"",VLOOKUP(AJ211,NIVELES!$A$816:$B$892,2,0),"")</f>
        <v>NO APLICA</v>
      </c>
      <c r="AL211" s="78" t="s">
        <v>554</v>
      </c>
      <c r="AM211" s="78">
        <v>530301</v>
      </c>
      <c r="AN211" s="79" t="str">
        <f>IF(AM211&lt;&gt;"",+VLOOKUP(AM211,NIVELES!$A$1652:$B$2466,2,0),"")</f>
        <v>Pasajes al Interior</v>
      </c>
      <c r="AO211" s="87">
        <v>80</v>
      </c>
      <c r="AP211" s="88">
        <v>0</v>
      </c>
      <c r="AQ211" s="88">
        <v>0</v>
      </c>
      <c r="AR211" s="88">
        <v>0</v>
      </c>
      <c r="AS211" s="88">
        <v>0</v>
      </c>
      <c r="AT211" s="88">
        <v>16</v>
      </c>
      <c r="AU211" s="88">
        <v>0</v>
      </c>
      <c r="AV211" s="88">
        <v>16</v>
      </c>
      <c r="AW211" s="88">
        <v>16</v>
      </c>
      <c r="AX211" s="88">
        <v>16</v>
      </c>
      <c r="AY211" s="88">
        <v>16</v>
      </c>
      <c r="AZ211" s="88">
        <v>0</v>
      </c>
      <c r="BA211" s="88">
        <v>0</v>
      </c>
      <c r="BB211" s="89">
        <f t="shared" si="17"/>
        <v>80</v>
      </c>
      <c r="BC211" s="90" t="str">
        <f t="shared" si="16"/>
        <v>OK</v>
      </c>
      <c r="BD211" s="91" t="str">
        <f t="shared" si="18"/>
        <v xml:space="preserve">                  </v>
      </c>
      <c r="BE211" s="92">
        <f t="shared" si="19"/>
        <v>5</v>
      </c>
    </row>
    <row r="212" spans="1:57" s="74" customFormat="1" ht="50.1" customHeight="1" x14ac:dyDescent="0.2">
      <c r="A212" s="78" t="s">
        <v>52</v>
      </c>
      <c r="B212" s="78" t="s">
        <v>53</v>
      </c>
      <c r="C212" s="78" t="s">
        <v>766</v>
      </c>
      <c r="D212" s="78" t="s">
        <v>587</v>
      </c>
      <c r="E212" s="79" t="str">
        <f>+IF(C212&lt;&gt;"",VLOOKUP(MID(C212,18,5),NIVELES!$A$133:$B$213,2,0),"")</f>
        <v>PICHINCHA</v>
      </c>
      <c r="F212" s="80" t="s">
        <v>70</v>
      </c>
      <c r="G212" s="81" t="str">
        <f>+IF(F212&lt;&gt;"",VLOOKUP(F212,NIVELES!$A$246:$C$464,3,0),"")</f>
        <v xml:space="preserve"> </v>
      </c>
      <c r="H212" s="82" t="s">
        <v>1023</v>
      </c>
      <c r="I212" s="78" t="s">
        <v>2157</v>
      </c>
      <c r="J212" s="78" t="s">
        <v>516</v>
      </c>
      <c r="K212" s="78" t="s">
        <v>2158</v>
      </c>
      <c r="L212" s="78" t="s">
        <v>1791</v>
      </c>
      <c r="M212" s="78" t="s">
        <v>1791</v>
      </c>
      <c r="N212" s="78" t="s">
        <v>1791</v>
      </c>
      <c r="O212" s="78" t="s">
        <v>2159</v>
      </c>
      <c r="P212" s="82">
        <v>1</v>
      </c>
      <c r="Q212" s="78" t="s">
        <v>2160</v>
      </c>
      <c r="R212" s="82">
        <v>0</v>
      </c>
      <c r="S212" s="82">
        <v>1</v>
      </c>
      <c r="T212" s="82">
        <v>0</v>
      </c>
      <c r="U212" s="82">
        <v>0</v>
      </c>
      <c r="V212" s="82">
        <v>0</v>
      </c>
      <c r="W212" s="82">
        <v>0</v>
      </c>
      <c r="X212" s="82">
        <v>0</v>
      </c>
      <c r="Y212" s="82">
        <v>0</v>
      </c>
      <c r="Z212" s="82">
        <v>0</v>
      </c>
      <c r="AA212" s="82">
        <v>0</v>
      </c>
      <c r="AB212" s="82">
        <v>0</v>
      </c>
      <c r="AC212" s="82">
        <v>0</v>
      </c>
      <c r="AD212" s="85" t="str">
        <f>IF(A212&lt;&gt;"",IF(D212="DIRECCIÓN_DE_TRANSFERENCIAS","280 0031",VLOOKUP(C212,NIVELES!$A$14:$B$105,2,0)),"")</f>
        <v>280 9999</v>
      </c>
      <c r="AE212" s="86" t="s">
        <v>322</v>
      </c>
      <c r="AF212" s="86" t="s">
        <v>369</v>
      </c>
      <c r="AG212" s="79" t="str">
        <f>+IF(AF212&lt;&gt;"",VLOOKUP(AF212,NIVELES!$A$666:$B$673,2,0),"")</f>
        <v>ADMINISTRACIÓN_CENTRAL</v>
      </c>
      <c r="AH212" s="78" t="s">
        <v>513</v>
      </c>
      <c r="AI212" s="79" t="str">
        <f>IF(AH212&lt;&gt;"",VLOOKUP(CONCATENATE(AG212,AH212),NIVELES!$B$676:$C$745,2,0),"")</f>
        <v>Secretaría General</v>
      </c>
      <c r="AJ212" s="78" t="s">
        <v>517</v>
      </c>
      <c r="AK212" s="79" t="str">
        <f>+IF(AJ212&lt;&gt;"",VLOOKUP(AJ212,NIVELES!$A$816:$B$892,2,0),"")</f>
        <v>NO APLICA</v>
      </c>
      <c r="AL212" s="78" t="s">
        <v>554</v>
      </c>
      <c r="AM212" s="78">
        <v>530106</v>
      </c>
      <c r="AN212" s="79" t="str">
        <f>IF(AM212&lt;&gt;"",+VLOOKUP(AM212,NIVELES!$A$1652:$B$2466,2,0),"")</f>
        <v>Servicio de Correo</v>
      </c>
      <c r="AO212" s="87">
        <v>49000</v>
      </c>
      <c r="AP212" s="88">
        <v>0</v>
      </c>
      <c r="AQ212" s="88">
        <v>4636.3599999999997</v>
      </c>
      <c r="AR212" s="88">
        <v>4636.3599999999997</v>
      </c>
      <c r="AS212" s="88">
        <v>4636.3599999999997</v>
      </c>
      <c r="AT212" s="88">
        <v>4636.3599999999997</v>
      </c>
      <c r="AU212" s="88">
        <v>4636.3599999999997</v>
      </c>
      <c r="AV212" s="88">
        <v>4636.3599999999997</v>
      </c>
      <c r="AW212" s="88">
        <v>4636.3599999999997</v>
      </c>
      <c r="AX212" s="88">
        <v>4636.3599999999997</v>
      </c>
      <c r="AY212" s="88">
        <v>4636.3599999999997</v>
      </c>
      <c r="AZ212" s="88">
        <v>4236.3599999999997</v>
      </c>
      <c r="BA212" s="88">
        <v>3036.4</v>
      </c>
      <c r="BB212" s="89">
        <f t="shared" si="17"/>
        <v>49000</v>
      </c>
      <c r="BC212" s="90" t="str">
        <f t="shared" si="16"/>
        <v>OK</v>
      </c>
      <c r="BD212" s="91" t="str">
        <f t="shared" si="18"/>
        <v xml:space="preserve">                  </v>
      </c>
      <c r="BE212" s="92">
        <f t="shared" si="19"/>
        <v>1</v>
      </c>
    </row>
    <row r="213" spans="1:57" s="74" customFormat="1" ht="50.1" customHeight="1" x14ac:dyDescent="0.2">
      <c r="A213" s="78" t="s">
        <v>52</v>
      </c>
      <c r="B213" s="78" t="s">
        <v>53</v>
      </c>
      <c r="C213" s="78" t="s">
        <v>766</v>
      </c>
      <c r="D213" s="78" t="s">
        <v>587</v>
      </c>
      <c r="E213" s="79" t="str">
        <f>+IF(C213&lt;&gt;"",VLOOKUP(MID(C213,18,5),NIVELES!$A$133:$B$213,2,0),"")</f>
        <v>PICHINCHA</v>
      </c>
      <c r="F213" s="80" t="s">
        <v>70</v>
      </c>
      <c r="G213" s="81" t="str">
        <f>+IF(F213&lt;&gt;"",VLOOKUP(F213,NIVELES!$A$246:$C$464,3,0),"")</f>
        <v xml:space="preserve"> </v>
      </c>
      <c r="H213" s="82" t="s">
        <v>1023</v>
      </c>
      <c r="I213" s="78" t="s">
        <v>2157</v>
      </c>
      <c r="J213" s="78" t="s">
        <v>516</v>
      </c>
      <c r="K213" s="78" t="s">
        <v>2161</v>
      </c>
      <c r="L213" s="78" t="s">
        <v>1791</v>
      </c>
      <c r="M213" s="78" t="s">
        <v>1791</v>
      </c>
      <c r="N213" s="78" t="s">
        <v>1791</v>
      </c>
      <c r="O213" s="78" t="s">
        <v>2162</v>
      </c>
      <c r="P213" s="82">
        <v>2</v>
      </c>
      <c r="Q213" s="78" t="s">
        <v>2163</v>
      </c>
      <c r="R213" s="82">
        <v>0</v>
      </c>
      <c r="S213" s="82">
        <v>1</v>
      </c>
      <c r="T213" s="82">
        <v>1</v>
      </c>
      <c r="U213" s="82">
        <v>0</v>
      </c>
      <c r="V213" s="82">
        <v>0</v>
      </c>
      <c r="W213" s="82">
        <v>0</v>
      </c>
      <c r="X213" s="82">
        <v>0</v>
      </c>
      <c r="Y213" s="82">
        <v>0</v>
      </c>
      <c r="Z213" s="82">
        <v>0</v>
      </c>
      <c r="AA213" s="82">
        <v>0</v>
      </c>
      <c r="AB213" s="82">
        <v>0</v>
      </c>
      <c r="AC213" s="82">
        <v>0</v>
      </c>
      <c r="AD213" s="85" t="str">
        <f>IF(A213&lt;&gt;"",IF(D213="DIRECCIÓN_DE_TRANSFERENCIAS","280 0031",VLOOKUP(C213,NIVELES!$A$14:$B$105,2,0)),"")</f>
        <v>280 9999</v>
      </c>
      <c r="AE213" s="86" t="s">
        <v>322</v>
      </c>
      <c r="AF213" s="86" t="s">
        <v>369</v>
      </c>
      <c r="AG213" s="79" t="str">
        <f>+IF(AF213&lt;&gt;"",VLOOKUP(AF213,NIVELES!$A$666:$B$673,2,0),"")</f>
        <v>ADMINISTRACIÓN_CENTRAL</v>
      </c>
      <c r="AH213" s="78" t="s">
        <v>513</v>
      </c>
      <c r="AI213" s="79" t="str">
        <f>IF(AH213&lt;&gt;"",VLOOKUP(CONCATENATE(AG213,AH213),NIVELES!$B$676:$C$745,2,0),"")</f>
        <v>Secretaría General</v>
      </c>
      <c r="AJ213" s="78" t="s">
        <v>517</v>
      </c>
      <c r="AK213" s="79" t="str">
        <f>+IF(AJ213&lt;&gt;"",VLOOKUP(AJ213,NIVELES!$A$816:$B$892,2,0),"")</f>
        <v>NO APLICA</v>
      </c>
      <c r="AL213" s="78" t="s">
        <v>554</v>
      </c>
      <c r="AM213" s="78">
        <v>530303</v>
      </c>
      <c r="AN213" s="79" t="str">
        <f>IF(AM213&lt;&gt;"",+VLOOKUP(AM213,NIVELES!$A$1652:$B$2466,2,0),"")</f>
        <v>Viáticos y Subsistencias en el Interior</v>
      </c>
      <c r="AO213" s="87">
        <v>400</v>
      </c>
      <c r="AP213" s="88">
        <v>0</v>
      </c>
      <c r="AQ213" s="88">
        <v>200</v>
      </c>
      <c r="AR213" s="88">
        <v>200</v>
      </c>
      <c r="AS213" s="88">
        <v>0</v>
      </c>
      <c r="AT213" s="88">
        <v>0</v>
      </c>
      <c r="AU213" s="88">
        <v>0</v>
      </c>
      <c r="AV213" s="88">
        <v>0</v>
      </c>
      <c r="AW213" s="88">
        <v>0</v>
      </c>
      <c r="AX213" s="88">
        <v>0</v>
      </c>
      <c r="AY213" s="88">
        <v>0</v>
      </c>
      <c r="AZ213" s="88">
        <v>0</v>
      </c>
      <c r="BA213" s="88">
        <v>0</v>
      </c>
      <c r="BB213" s="89">
        <f t="shared" si="17"/>
        <v>400</v>
      </c>
      <c r="BC213" s="90" t="str">
        <f t="shared" si="16"/>
        <v>OK</v>
      </c>
      <c r="BD213" s="91" t="str">
        <f t="shared" si="18"/>
        <v xml:space="preserve">                  </v>
      </c>
      <c r="BE213" s="92">
        <f t="shared" si="19"/>
        <v>2</v>
      </c>
    </row>
    <row r="214" spans="1:57" s="74" customFormat="1" ht="50.1" customHeight="1" x14ac:dyDescent="0.2">
      <c r="A214" s="78" t="s">
        <v>55</v>
      </c>
      <c r="B214" s="78" t="s">
        <v>54</v>
      </c>
      <c r="C214" s="78" t="s">
        <v>744</v>
      </c>
      <c r="D214" s="78" t="s">
        <v>575</v>
      </c>
      <c r="E214" s="79" t="str">
        <f>+IF(C214&lt;&gt;"",VLOOKUP(MID(C214,18,5),NIVELES!$A$133:$B$213,2,0),"")</f>
        <v>IMBABURA</v>
      </c>
      <c r="F214" s="80" t="s">
        <v>181</v>
      </c>
      <c r="G214" s="81" t="str">
        <f>+IF(F214&lt;&gt;"",VLOOKUP(F214,NIVELES!$A$246:$C$464,3,0),"")</f>
        <v xml:space="preserve"> </v>
      </c>
      <c r="H214" s="82" t="s">
        <v>1023</v>
      </c>
      <c r="I214" s="78" t="s">
        <v>2164</v>
      </c>
      <c r="J214" s="78" t="s">
        <v>2165</v>
      </c>
      <c r="K214" s="78" t="s">
        <v>2166</v>
      </c>
      <c r="L214" s="78" t="s">
        <v>1791</v>
      </c>
      <c r="M214" s="78" t="s">
        <v>1791</v>
      </c>
      <c r="N214" s="78" t="s">
        <v>1791</v>
      </c>
      <c r="O214" s="78" t="s">
        <v>2167</v>
      </c>
      <c r="P214" s="82">
        <v>12</v>
      </c>
      <c r="Q214" s="78" t="s">
        <v>2168</v>
      </c>
      <c r="R214" s="82">
        <v>1</v>
      </c>
      <c r="S214" s="82">
        <v>1</v>
      </c>
      <c r="T214" s="82">
        <v>1</v>
      </c>
      <c r="U214" s="82">
        <v>1</v>
      </c>
      <c r="V214" s="82">
        <v>1</v>
      </c>
      <c r="W214" s="82">
        <v>1</v>
      </c>
      <c r="X214" s="82">
        <v>1</v>
      </c>
      <c r="Y214" s="82">
        <v>1</v>
      </c>
      <c r="Z214" s="82">
        <v>1</v>
      </c>
      <c r="AA214" s="82">
        <v>1</v>
      </c>
      <c r="AB214" s="82">
        <v>1</v>
      </c>
      <c r="AC214" s="82">
        <v>1</v>
      </c>
      <c r="AD214" s="85" t="str">
        <f>IF(A214&lt;&gt;"",IF(D214="DIRECCIÓN_DE_TRANSFERENCIAS","280 0031",VLOOKUP(C214,NIVELES!$A$14:$B$105,2,0)),"")</f>
        <v>280 1000</v>
      </c>
      <c r="AE214" s="86" t="s">
        <v>322</v>
      </c>
      <c r="AF214" s="86" t="s">
        <v>369</v>
      </c>
      <c r="AG214" s="79" t="str">
        <f>+IF(AF214&lt;&gt;"",VLOOKUP(AF214,NIVELES!$A$666:$B$673,2,0),"")</f>
        <v>ADMINISTRACIÓN_CENTRAL</v>
      </c>
      <c r="AH214" s="78" t="s">
        <v>322</v>
      </c>
      <c r="AI214" s="79" t="str">
        <f>IF(AH214&lt;&gt;"",VLOOKUP(CONCATENATE(AG214,AH214),NIVELES!$B$676:$C$745,2,0),"")</f>
        <v>Administración De La Gestión Administrativa Financiera</v>
      </c>
      <c r="AJ214" s="78" t="s">
        <v>517</v>
      </c>
      <c r="AK214" s="79" t="str">
        <f>+IF(AJ214&lt;&gt;"",VLOOKUP(AJ214,NIVELES!$A$816:$B$892,2,0),"")</f>
        <v>NO APLICA</v>
      </c>
      <c r="AL214" s="78" t="s">
        <v>553</v>
      </c>
      <c r="AM214" s="78">
        <v>510601</v>
      </c>
      <c r="AN214" s="79" t="str">
        <f>IF(AM214&lt;&gt;"",+VLOOKUP(AM214,NIVELES!$A$1652:$B$2466,2,0),"")</f>
        <v>Aporte Patronal</v>
      </c>
      <c r="AO214" s="87">
        <v>41351.279999999999</v>
      </c>
      <c r="AP214" s="88">
        <v>3549.12</v>
      </c>
      <c r="AQ214" s="88">
        <v>3549.12</v>
      </c>
      <c r="AR214" s="88">
        <v>3549.12</v>
      </c>
      <c r="AS214" s="88">
        <v>3549.12</v>
      </c>
      <c r="AT214" s="88">
        <v>3549.12</v>
      </c>
      <c r="AU214" s="88">
        <v>3549.12</v>
      </c>
      <c r="AV214" s="88">
        <v>3549.12</v>
      </c>
      <c r="AW214" s="88">
        <v>3549.12</v>
      </c>
      <c r="AX214" s="88">
        <v>3549.12</v>
      </c>
      <c r="AY214" s="88">
        <v>3549.12</v>
      </c>
      <c r="AZ214" s="88">
        <v>3549.12</v>
      </c>
      <c r="BA214" s="88">
        <v>2310.96</v>
      </c>
      <c r="BB214" s="89">
        <v>41351.279999999999</v>
      </c>
      <c r="BC214" s="90" t="str">
        <f t="shared" si="16"/>
        <v>OK</v>
      </c>
      <c r="BD214" s="91" t="str">
        <f t="shared" si="18"/>
        <v xml:space="preserve">                  </v>
      </c>
      <c r="BE214" s="92">
        <f t="shared" si="19"/>
        <v>12</v>
      </c>
    </row>
    <row r="215" spans="1:57" s="74" customFormat="1" ht="50.1" customHeight="1" x14ac:dyDescent="0.2">
      <c r="A215" s="78" t="s">
        <v>55</v>
      </c>
      <c r="B215" s="78" t="s">
        <v>54</v>
      </c>
      <c r="C215" s="78" t="s">
        <v>744</v>
      </c>
      <c r="D215" s="78" t="s">
        <v>575</v>
      </c>
      <c r="E215" s="79" t="str">
        <f>+IF(C215&lt;&gt;"",VLOOKUP(MID(C215,18,5),NIVELES!$A$133:$B$213,2,0),"")</f>
        <v>IMBABURA</v>
      </c>
      <c r="F215" s="80" t="s">
        <v>181</v>
      </c>
      <c r="G215" s="81" t="str">
        <f>+IF(F215&lt;&gt;"",VLOOKUP(F215,NIVELES!$A$246:$C$464,3,0),"")</f>
        <v xml:space="preserve"> </v>
      </c>
      <c r="H215" s="82" t="s">
        <v>1023</v>
      </c>
      <c r="I215" s="78" t="s">
        <v>2164</v>
      </c>
      <c r="J215" s="78" t="s">
        <v>2165</v>
      </c>
      <c r="K215" s="78" t="s">
        <v>2166</v>
      </c>
      <c r="L215" s="78" t="s">
        <v>1791</v>
      </c>
      <c r="M215" s="78" t="s">
        <v>1791</v>
      </c>
      <c r="N215" s="78" t="s">
        <v>1791</v>
      </c>
      <c r="O215" s="78" t="s">
        <v>2167</v>
      </c>
      <c r="P215" s="82">
        <v>1</v>
      </c>
      <c r="Q215" s="78" t="s">
        <v>2169</v>
      </c>
      <c r="R215" s="82"/>
      <c r="S215" s="82"/>
      <c r="T215" s="82"/>
      <c r="U215" s="82"/>
      <c r="V215" s="82"/>
      <c r="W215" s="82"/>
      <c r="X215" s="82"/>
      <c r="Y215" s="82">
        <v>1</v>
      </c>
      <c r="Z215" s="82"/>
      <c r="AA215" s="82"/>
      <c r="AB215" s="82"/>
      <c r="AC215" s="82"/>
      <c r="AD215" s="85" t="str">
        <f>IF(A215&lt;&gt;"",IF(D215="DIRECCIÓN_DE_TRANSFERENCIAS","280 0031",VLOOKUP(C215,NIVELES!$A$14:$B$105,2,0)),"")</f>
        <v>280 1000</v>
      </c>
      <c r="AE215" s="86" t="s">
        <v>322</v>
      </c>
      <c r="AF215" s="86" t="s">
        <v>369</v>
      </c>
      <c r="AG215" s="79" t="str">
        <f>+IF(AF215&lt;&gt;"",VLOOKUP(AF215,NIVELES!$A$666:$B$673,2,0),"")</f>
        <v>ADMINISTRACIÓN_CENTRAL</v>
      </c>
      <c r="AH215" s="78" t="s">
        <v>322</v>
      </c>
      <c r="AI215" s="79" t="str">
        <f>IF(AH215&lt;&gt;"",VLOOKUP(CONCATENATE(AG215,AH215),NIVELES!$B$676:$C$745,2,0),"")</f>
        <v>Administración De La Gestión Administrativa Financiera</v>
      </c>
      <c r="AJ215" s="78" t="s">
        <v>517</v>
      </c>
      <c r="AK215" s="79" t="str">
        <f>+IF(AJ215&lt;&gt;"",VLOOKUP(AJ215,NIVELES!$A$816:$B$892,2,0),"")</f>
        <v>NO APLICA</v>
      </c>
      <c r="AL215" s="78" t="s">
        <v>553</v>
      </c>
      <c r="AM215" s="78">
        <v>510204</v>
      </c>
      <c r="AN215" s="79" t="str">
        <f>IF(AM215&lt;&gt;"",+VLOOKUP(AM215,NIVELES!$A$1652:$B$2466,2,0),"")</f>
        <v>Decimocuarto Sueldo</v>
      </c>
      <c r="AO215" s="87">
        <v>11918.5</v>
      </c>
      <c r="AP215" s="88">
        <v>0</v>
      </c>
      <c r="AQ215" s="88">
        <v>0</v>
      </c>
      <c r="AR215" s="88">
        <v>0</v>
      </c>
      <c r="AS215" s="88">
        <v>0</v>
      </c>
      <c r="AT215" s="88">
        <v>0</v>
      </c>
      <c r="AU215" s="88">
        <v>0</v>
      </c>
      <c r="AV215" s="88">
        <v>0</v>
      </c>
      <c r="AW215" s="88">
        <v>11918.5</v>
      </c>
      <c r="AX215" s="88">
        <v>0</v>
      </c>
      <c r="AY215" s="88">
        <v>0</v>
      </c>
      <c r="AZ215" s="88">
        <v>0</v>
      </c>
      <c r="BA215" s="88">
        <v>0</v>
      </c>
      <c r="BB215" s="89">
        <v>11918.5</v>
      </c>
      <c r="BC215" s="90" t="str">
        <f t="shared" si="16"/>
        <v>OK</v>
      </c>
      <c r="BD215" s="91" t="str">
        <f t="shared" si="18"/>
        <v xml:space="preserve">                  </v>
      </c>
      <c r="BE215" s="92">
        <f t="shared" si="19"/>
        <v>1</v>
      </c>
    </row>
    <row r="216" spans="1:57" s="74" customFormat="1" ht="50.1" customHeight="1" x14ac:dyDescent="0.2">
      <c r="A216" s="78" t="s">
        <v>55</v>
      </c>
      <c r="B216" s="78" t="s">
        <v>54</v>
      </c>
      <c r="C216" s="78" t="s">
        <v>744</v>
      </c>
      <c r="D216" s="78" t="s">
        <v>575</v>
      </c>
      <c r="E216" s="79" t="str">
        <f>+IF(C216&lt;&gt;"",VLOOKUP(MID(C216,18,5),NIVELES!$A$133:$B$213,2,0),"")</f>
        <v>IMBABURA</v>
      </c>
      <c r="F216" s="80" t="s">
        <v>181</v>
      </c>
      <c r="G216" s="81" t="str">
        <f>+IF(F216&lt;&gt;"",VLOOKUP(F216,NIVELES!$A$246:$C$464,3,0),"")</f>
        <v xml:space="preserve"> </v>
      </c>
      <c r="H216" s="82" t="s">
        <v>1023</v>
      </c>
      <c r="I216" s="78" t="s">
        <v>2164</v>
      </c>
      <c r="J216" s="78" t="s">
        <v>2165</v>
      </c>
      <c r="K216" s="78" t="s">
        <v>2166</v>
      </c>
      <c r="L216" s="78" t="s">
        <v>1791</v>
      </c>
      <c r="M216" s="78" t="s">
        <v>1791</v>
      </c>
      <c r="N216" s="78" t="s">
        <v>1791</v>
      </c>
      <c r="O216" s="78" t="s">
        <v>2167</v>
      </c>
      <c r="P216" s="82">
        <v>1</v>
      </c>
      <c r="Q216" s="78" t="s">
        <v>2170</v>
      </c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82"/>
      <c r="AC216" s="82">
        <v>1</v>
      </c>
      <c r="AD216" s="85" t="str">
        <f>IF(A216&lt;&gt;"",IF(D216="DIRECCIÓN_DE_TRANSFERENCIAS","280 0031",VLOOKUP(C216,NIVELES!$A$14:$B$105,2,0)),"")</f>
        <v>280 1000</v>
      </c>
      <c r="AE216" s="86" t="s">
        <v>322</v>
      </c>
      <c r="AF216" s="86" t="s">
        <v>369</v>
      </c>
      <c r="AG216" s="79" t="str">
        <f>+IF(AF216&lt;&gt;"",VLOOKUP(AF216,NIVELES!$A$666:$B$673,2,0),"")</f>
        <v>ADMINISTRACIÓN_CENTRAL</v>
      </c>
      <c r="AH216" s="78" t="s">
        <v>322</v>
      </c>
      <c r="AI216" s="79" t="str">
        <f>IF(AH216&lt;&gt;"",VLOOKUP(CONCATENATE(AG216,AH216),NIVELES!$B$676:$C$745,2,0),"")</f>
        <v>Administración De La Gestión Administrativa Financiera</v>
      </c>
      <c r="AJ216" s="78" t="s">
        <v>517</v>
      </c>
      <c r="AK216" s="79" t="str">
        <f>+IF(AJ216&lt;&gt;"",VLOOKUP(AJ216,NIVELES!$A$816:$B$892,2,0),"")</f>
        <v>NO APLICA</v>
      </c>
      <c r="AL216" s="78" t="s">
        <v>553</v>
      </c>
      <c r="AM216" s="78">
        <v>510203</v>
      </c>
      <c r="AN216" s="79" t="str">
        <f>IF(AM216&lt;&gt;"",+VLOOKUP(AM216,NIVELES!$A$1652:$B$2466,2,0),"")</f>
        <v>Decimotercer Sueldo</v>
      </c>
      <c r="AO216" s="87">
        <v>34867.75</v>
      </c>
      <c r="AP216" s="88">
        <v>0</v>
      </c>
      <c r="AQ216" s="88">
        <v>0</v>
      </c>
      <c r="AR216" s="88">
        <v>0</v>
      </c>
      <c r="AS216" s="88">
        <v>0</v>
      </c>
      <c r="AT216" s="88">
        <v>0</v>
      </c>
      <c r="AU216" s="88">
        <v>0</v>
      </c>
      <c r="AV216" s="88">
        <v>0</v>
      </c>
      <c r="AW216" s="88">
        <v>0</v>
      </c>
      <c r="AX216" s="88">
        <v>0</v>
      </c>
      <c r="AY216" s="88">
        <v>0</v>
      </c>
      <c r="AZ216" s="88">
        <v>0</v>
      </c>
      <c r="BA216" s="88">
        <v>34867.75</v>
      </c>
      <c r="BB216" s="89">
        <v>34867.75</v>
      </c>
      <c r="BC216" s="90" t="str">
        <f t="shared" si="16"/>
        <v>OK</v>
      </c>
      <c r="BD216" s="91" t="str">
        <f t="shared" si="18"/>
        <v xml:space="preserve">                  </v>
      </c>
      <c r="BE216" s="92">
        <f t="shared" si="19"/>
        <v>1</v>
      </c>
    </row>
    <row r="217" spans="1:57" s="74" customFormat="1" ht="50.1" customHeight="1" x14ac:dyDescent="0.2">
      <c r="A217" s="78" t="s">
        <v>55</v>
      </c>
      <c r="B217" s="78" t="s">
        <v>54</v>
      </c>
      <c r="C217" s="78" t="s">
        <v>744</v>
      </c>
      <c r="D217" s="78" t="s">
        <v>575</v>
      </c>
      <c r="E217" s="79" t="str">
        <f>+IF(C217&lt;&gt;"",VLOOKUP(MID(C217,18,5),NIVELES!$A$133:$B$213,2,0),"")</f>
        <v>IMBABURA</v>
      </c>
      <c r="F217" s="80" t="s">
        <v>181</v>
      </c>
      <c r="G217" s="81" t="str">
        <f>+IF(F217&lt;&gt;"",VLOOKUP(F217,NIVELES!$A$246:$C$464,3,0),"")</f>
        <v xml:space="preserve"> </v>
      </c>
      <c r="H217" s="82" t="s">
        <v>1023</v>
      </c>
      <c r="I217" s="78" t="s">
        <v>2164</v>
      </c>
      <c r="J217" s="78" t="s">
        <v>2165</v>
      </c>
      <c r="K217" s="78" t="s">
        <v>2166</v>
      </c>
      <c r="L217" s="78" t="s">
        <v>1791</v>
      </c>
      <c r="M217" s="78" t="s">
        <v>1791</v>
      </c>
      <c r="N217" s="78" t="s">
        <v>1791</v>
      </c>
      <c r="O217" s="78" t="s">
        <v>2167</v>
      </c>
      <c r="P217" s="82">
        <v>12</v>
      </c>
      <c r="Q217" s="78" t="s">
        <v>2171</v>
      </c>
      <c r="R217" s="82">
        <v>1</v>
      </c>
      <c r="S217" s="82">
        <v>1</v>
      </c>
      <c r="T217" s="82">
        <v>1</v>
      </c>
      <c r="U217" s="82">
        <v>1</v>
      </c>
      <c r="V217" s="82">
        <v>1</v>
      </c>
      <c r="W217" s="82">
        <v>1</v>
      </c>
      <c r="X217" s="82">
        <v>1</v>
      </c>
      <c r="Y217" s="82">
        <v>1</v>
      </c>
      <c r="Z217" s="82">
        <v>1</v>
      </c>
      <c r="AA217" s="82">
        <v>1</v>
      </c>
      <c r="AB217" s="82">
        <v>1</v>
      </c>
      <c r="AC217" s="82">
        <v>1</v>
      </c>
      <c r="AD217" s="85" t="str">
        <f>IF(A217&lt;&gt;"",IF(D217="DIRECCIÓN_DE_TRANSFERENCIAS","280 0031",VLOOKUP(C217,NIVELES!$A$14:$B$105,2,0)),"")</f>
        <v>280 1000</v>
      </c>
      <c r="AE217" s="86" t="s">
        <v>322</v>
      </c>
      <c r="AF217" s="86" t="s">
        <v>369</v>
      </c>
      <c r="AG217" s="79" t="str">
        <f>+IF(AF217&lt;&gt;"",VLOOKUP(AF217,NIVELES!$A$666:$B$673,2,0),"")</f>
        <v>ADMINISTRACIÓN_CENTRAL</v>
      </c>
      <c r="AH217" s="78" t="s">
        <v>322</v>
      </c>
      <c r="AI217" s="79" t="str">
        <f>IF(AH217&lt;&gt;"",VLOOKUP(CONCATENATE(AG217,AH217),NIVELES!$B$676:$C$745,2,0),"")</f>
        <v>Administración De La Gestión Administrativa Financiera</v>
      </c>
      <c r="AJ217" s="78" t="s">
        <v>517</v>
      </c>
      <c r="AK217" s="79" t="str">
        <f>+IF(AJ217&lt;&gt;"",VLOOKUP(AJ217,NIVELES!$A$816:$B$892,2,0),"")</f>
        <v>NO APLICA</v>
      </c>
      <c r="AL217" s="78" t="s">
        <v>553</v>
      </c>
      <c r="AM217" s="78">
        <v>510602</v>
      </c>
      <c r="AN217" s="79" t="str">
        <f>IF(AM217&lt;&gt;"",+VLOOKUP(AM217,NIVELES!$A$1652:$B$2466,2,0),"")</f>
        <v>Fondo de Reserva</v>
      </c>
      <c r="AO217" s="87">
        <v>34867.75</v>
      </c>
      <c r="AP217" s="88">
        <v>2917</v>
      </c>
      <c r="AQ217" s="88">
        <v>2917</v>
      </c>
      <c r="AR217" s="88">
        <v>2917</v>
      </c>
      <c r="AS217" s="88">
        <v>2917</v>
      </c>
      <c r="AT217" s="88">
        <v>2917</v>
      </c>
      <c r="AU217" s="88">
        <v>2917</v>
      </c>
      <c r="AV217" s="88">
        <v>2917</v>
      </c>
      <c r="AW217" s="88">
        <v>2917</v>
      </c>
      <c r="AX217" s="88">
        <v>2917</v>
      </c>
      <c r="AY217" s="88">
        <v>2917</v>
      </c>
      <c r="AZ217" s="88">
        <v>2917</v>
      </c>
      <c r="BA217" s="88">
        <v>2780.75</v>
      </c>
      <c r="BB217" s="89">
        <v>34867.75</v>
      </c>
      <c r="BC217" s="90" t="str">
        <f t="shared" si="16"/>
        <v>OK</v>
      </c>
      <c r="BD217" s="91" t="str">
        <f t="shared" si="18"/>
        <v xml:space="preserve">                  </v>
      </c>
      <c r="BE217" s="92">
        <f t="shared" si="19"/>
        <v>12</v>
      </c>
    </row>
    <row r="218" spans="1:57" s="74" customFormat="1" ht="50.1" customHeight="1" x14ac:dyDescent="0.2">
      <c r="A218" s="78" t="s">
        <v>55</v>
      </c>
      <c r="B218" s="78" t="s">
        <v>54</v>
      </c>
      <c r="C218" s="78" t="s">
        <v>744</v>
      </c>
      <c r="D218" s="78" t="s">
        <v>575</v>
      </c>
      <c r="E218" s="79" t="str">
        <f>+IF(C218&lt;&gt;"",VLOOKUP(MID(C218,18,5),NIVELES!$A$133:$B$213,2,0),"")</f>
        <v>IMBABURA</v>
      </c>
      <c r="F218" s="80" t="s">
        <v>181</v>
      </c>
      <c r="G218" s="81" t="str">
        <f>+IF(F218&lt;&gt;"",VLOOKUP(F218,NIVELES!$A$246:$C$464,3,0),"")</f>
        <v xml:space="preserve"> </v>
      </c>
      <c r="H218" s="82" t="s">
        <v>1023</v>
      </c>
      <c r="I218" s="78" t="s">
        <v>2164</v>
      </c>
      <c r="J218" s="78" t="s">
        <v>2165</v>
      </c>
      <c r="K218" s="78" t="s">
        <v>2166</v>
      </c>
      <c r="L218" s="78" t="s">
        <v>1791</v>
      </c>
      <c r="M218" s="78" t="s">
        <v>1791</v>
      </c>
      <c r="N218" s="78" t="s">
        <v>1791</v>
      </c>
      <c r="O218" s="78" t="s">
        <v>2167</v>
      </c>
      <c r="P218" s="82">
        <v>12</v>
      </c>
      <c r="Q218" s="78" t="s">
        <v>2172</v>
      </c>
      <c r="R218" s="82">
        <v>1</v>
      </c>
      <c r="S218" s="82">
        <v>1</v>
      </c>
      <c r="T218" s="82">
        <v>1</v>
      </c>
      <c r="U218" s="82">
        <v>1</v>
      </c>
      <c r="V218" s="82">
        <v>1</v>
      </c>
      <c r="W218" s="82">
        <v>1</v>
      </c>
      <c r="X218" s="82">
        <v>1</v>
      </c>
      <c r="Y218" s="82">
        <v>1</v>
      </c>
      <c r="Z218" s="82">
        <v>1</v>
      </c>
      <c r="AA218" s="82">
        <v>1</v>
      </c>
      <c r="AB218" s="82">
        <v>1</v>
      </c>
      <c r="AC218" s="82">
        <v>1</v>
      </c>
      <c r="AD218" s="85" t="str">
        <f>IF(A218&lt;&gt;"",IF(D218="DIRECCIÓN_DE_TRANSFERENCIAS","280 0031",VLOOKUP(C218,NIVELES!$A$14:$B$105,2,0)),"")</f>
        <v>280 1000</v>
      </c>
      <c r="AE218" s="86" t="s">
        <v>322</v>
      </c>
      <c r="AF218" s="86" t="s">
        <v>369</v>
      </c>
      <c r="AG218" s="79" t="str">
        <f>+IF(AF218&lt;&gt;"",VLOOKUP(AF218,NIVELES!$A$666:$B$673,2,0),"")</f>
        <v>ADMINISTRACIÓN_CENTRAL</v>
      </c>
      <c r="AH218" s="78" t="s">
        <v>322</v>
      </c>
      <c r="AI218" s="79" t="str">
        <f>IF(AH218&lt;&gt;"",VLOOKUP(CONCATENATE(AG218,AH218),NIVELES!$B$676:$C$745,2,0),"")</f>
        <v>Administración De La Gestión Administrativa Financiera</v>
      </c>
      <c r="AJ218" s="78" t="s">
        <v>517</v>
      </c>
      <c r="AK218" s="79" t="str">
        <f>+IF(AJ218&lt;&gt;"",VLOOKUP(AJ218,NIVELES!$A$816:$B$892,2,0),"")</f>
        <v>NO APLICA</v>
      </c>
      <c r="AL218" s="78" t="s">
        <v>553</v>
      </c>
      <c r="AM218" s="78">
        <v>510105</v>
      </c>
      <c r="AN218" s="79" t="str">
        <f>IF(AM218&lt;&gt;"",+VLOOKUP(AM218,NIVELES!$A$1652:$B$2466,2,0),"")</f>
        <v>Remuneraciones Unificadas</v>
      </c>
      <c r="AO218" s="87">
        <v>230220</v>
      </c>
      <c r="AP218" s="88">
        <v>19322</v>
      </c>
      <c r="AQ218" s="88">
        <v>19322</v>
      </c>
      <c r="AR218" s="88">
        <v>19322</v>
      </c>
      <c r="AS218" s="88">
        <v>19322</v>
      </c>
      <c r="AT218" s="88">
        <v>19322</v>
      </c>
      <c r="AU218" s="88">
        <v>19322</v>
      </c>
      <c r="AV218" s="88">
        <v>19322</v>
      </c>
      <c r="AW218" s="88">
        <v>19322</v>
      </c>
      <c r="AX218" s="88">
        <v>19322</v>
      </c>
      <c r="AY218" s="88">
        <v>19322</v>
      </c>
      <c r="AZ218" s="88">
        <v>19322</v>
      </c>
      <c r="BA218" s="88">
        <v>17678</v>
      </c>
      <c r="BB218" s="89">
        <v>230220</v>
      </c>
      <c r="BC218" s="90" t="str">
        <f t="shared" si="16"/>
        <v>OK</v>
      </c>
      <c r="BD218" s="91" t="str">
        <f t="shared" si="18"/>
        <v xml:space="preserve">                  </v>
      </c>
      <c r="BE218" s="92">
        <f t="shared" si="19"/>
        <v>12</v>
      </c>
    </row>
    <row r="219" spans="1:57" s="74" customFormat="1" ht="50.1" customHeight="1" x14ac:dyDescent="0.2">
      <c r="A219" s="78" t="s">
        <v>55</v>
      </c>
      <c r="B219" s="78" t="s">
        <v>54</v>
      </c>
      <c r="C219" s="78" t="s">
        <v>744</v>
      </c>
      <c r="D219" s="78" t="s">
        <v>575</v>
      </c>
      <c r="E219" s="79" t="str">
        <f>+IF(C219&lt;&gt;"",VLOOKUP(MID(C219,18,5),NIVELES!$A$133:$B$213,2,0),"")</f>
        <v>IMBABURA</v>
      </c>
      <c r="F219" s="80" t="s">
        <v>181</v>
      </c>
      <c r="G219" s="81" t="str">
        <f>+IF(F219&lt;&gt;"",VLOOKUP(F219,NIVELES!$A$246:$C$464,3,0),"")</f>
        <v xml:space="preserve"> </v>
      </c>
      <c r="H219" s="82" t="s">
        <v>1023</v>
      </c>
      <c r="I219" s="78" t="s">
        <v>2164</v>
      </c>
      <c r="J219" s="78" t="s">
        <v>2165</v>
      </c>
      <c r="K219" s="78" t="s">
        <v>2166</v>
      </c>
      <c r="L219" s="78" t="s">
        <v>1791</v>
      </c>
      <c r="M219" s="78" t="s">
        <v>1791</v>
      </c>
      <c r="N219" s="78" t="s">
        <v>1791</v>
      </c>
      <c r="O219" s="78" t="s">
        <v>2167</v>
      </c>
      <c r="P219" s="82">
        <v>12</v>
      </c>
      <c r="Q219" s="78" t="s">
        <v>2172</v>
      </c>
      <c r="R219" s="82">
        <v>1</v>
      </c>
      <c r="S219" s="82">
        <v>1</v>
      </c>
      <c r="T219" s="82">
        <v>1</v>
      </c>
      <c r="U219" s="82">
        <v>1</v>
      </c>
      <c r="V219" s="82">
        <v>1</v>
      </c>
      <c r="W219" s="82">
        <v>1</v>
      </c>
      <c r="X219" s="82">
        <v>1</v>
      </c>
      <c r="Y219" s="82">
        <v>1</v>
      </c>
      <c r="Z219" s="82">
        <v>1</v>
      </c>
      <c r="AA219" s="82">
        <v>1</v>
      </c>
      <c r="AB219" s="82">
        <v>1</v>
      </c>
      <c r="AC219" s="82">
        <v>1</v>
      </c>
      <c r="AD219" s="85" t="str">
        <f>IF(A219&lt;&gt;"",IF(D219="DIRECCIÓN_DE_TRANSFERENCIAS","280 0031",VLOOKUP(C219,NIVELES!$A$14:$B$105,2,0)),"")</f>
        <v>280 1000</v>
      </c>
      <c r="AE219" s="86" t="s">
        <v>322</v>
      </c>
      <c r="AF219" s="86" t="s">
        <v>369</v>
      </c>
      <c r="AG219" s="79" t="str">
        <f>+IF(AF219&lt;&gt;"",VLOOKUP(AF219,NIVELES!$A$666:$B$673,2,0),"")</f>
        <v>ADMINISTRACIÓN_CENTRAL</v>
      </c>
      <c r="AH219" s="78" t="s">
        <v>322</v>
      </c>
      <c r="AI219" s="79" t="str">
        <f>IF(AH219&lt;&gt;"",VLOOKUP(CONCATENATE(AG219,AH219),NIVELES!$B$676:$C$745,2,0),"")</f>
        <v>Administración De La Gestión Administrativa Financiera</v>
      </c>
      <c r="AJ219" s="78" t="s">
        <v>517</v>
      </c>
      <c r="AK219" s="79" t="str">
        <f>+IF(AJ219&lt;&gt;"",VLOOKUP(AJ219,NIVELES!$A$816:$B$892,2,0),"")</f>
        <v>NO APLICA</v>
      </c>
      <c r="AL219" s="78" t="s">
        <v>553</v>
      </c>
      <c r="AM219" s="78">
        <v>510106</v>
      </c>
      <c r="AN219" s="79" t="str">
        <f>IF(AM219&lt;&gt;"",+VLOOKUP(AM219,NIVELES!$A$1652:$B$2466,2,0),"")</f>
        <v>Salarios Unificados</v>
      </c>
      <c r="AO219" s="87">
        <v>42492</v>
      </c>
      <c r="AP219" s="88">
        <v>3541</v>
      </c>
      <c r="AQ219" s="88">
        <v>3541</v>
      </c>
      <c r="AR219" s="88">
        <v>3541</v>
      </c>
      <c r="AS219" s="88">
        <v>3541</v>
      </c>
      <c r="AT219" s="88">
        <v>3541</v>
      </c>
      <c r="AU219" s="88">
        <v>3541</v>
      </c>
      <c r="AV219" s="88">
        <v>3541</v>
      </c>
      <c r="AW219" s="88">
        <v>3541</v>
      </c>
      <c r="AX219" s="88">
        <v>3541</v>
      </c>
      <c r="AY219" s="88">
        <v>3541</v>
      </c>
      <c r="AZ219" s="88">
        <v>3541</v>
      </c>
      <c r="BA219" s="88">
        <v>3541</v>
      </c>
      <c r="BB219" s="89">
        <v>42492</v>
      </c>
      <c r="BC219" s="90" t="str">
        <f t="shared" si="16"/>
        <v>OK</v>
      </c>
      <c r="BD219" s="91" t="str">
        <f t="shared" si="18"/>
        <v xml:space="preserve">                  </v>
      </c>
      <c r="BE219" s="92">
        <f t="shared" si="19"/>
        <v>12</v>
      </c>
    </row>
    <row r="220" spans="1:57" s="74" customFormat="1" ht="50.1" customHeight="1" x14ac:dyDescent="0.2">
      <c r="A220" s="78" t="s">
        <v>55</v>
      </c>
      <c r="B220" s="78" t="s">
        <v>54</v>
      </c>
      <c r="C220" s="78" t="s">
        <v>744</v>
      </c>
      <c r="D220" s="78" t="s">
        <v>575</v>
      </c>
      <c r="E220" s="79" t="str">
        <f>+IF(C220&lt;&gt;"",VLOOKUP(MID(C220,18,5),NIVELES!$A$133:$B$213,2,0),"")</f>
        <v>IMBABURA</v>
      </c>
      <c r="F220" s="80" t="s">
        <v>181</v>
      </c>
      <c r="G220" s="81" t="str">
        <f>+IF(F220&lt;&gt;"",VLOOKUP(F220,NIVELES!$A$246:$C$464,3,0),"")</f>
        <v xml:space="preserve"> </v>
      </c>
      <c r="H220" s="82" t="s">
        <v>1023</v>
      </c>
      <c r="I220" s="78" t="s">
        <v>2164</v>
      </c>
      <c r="J220" s="78" t="s">
        <v>2165</v>
      </c>
      <c r="K220" s="78" t="s">
        <v>2166</v>
      </c>
      <c r="L220" s="78" t="s">
        <v>1791</v>
      </c>
      <c r="M220" s="78" t="s">
        <v>1791</v>
      </c>
      <c r="N220" s="78" t="s">
        <v>1791</v>
      </c>
      <c r="O220" s="78" t="s">
        <v>2167</v>
      </c>
      <c r="P220" s="82">
        <v>12</v>
      </c>
      <c r="Q220" s="78" t="s">
        <v>2172</v>
      </c>
      <c r="R220" s="82">
        <v>1</v>
      </c>
      <c r="S220" s="82">
        <v>1</v>
      </c>
      <c r="T220" s="82">
        <v>1</v>
      </c>
      <c r="U220" s="82">
        <v>1</v>
      </c>
      <c r="V220" s="82">
        <v>1</v>
      </c>
      <c r="W220" s="82">
        <v>1</v>
      </c>
      <c r="X220" s="82">
        <v>1</v>
      </c>
      <c r="Y220" s="82">
        <v>1</v>
      </c>
      <c r="Z220" s="82">
        <v>1</v>
      </c>
      <c r="AA220" s="82">
        <v>1</v>
      </c>
      <c r="AB220" s="82">
        <v>1</v>
      </c>
      <c r="AC220" s="82">
        <v>1</v>
      </c>
      <c r="AD220" s="85" t="str">
        <f>IF(A220&lt;&gt;"",IF(D220="DIRECCIÓN_DE_TRANSFERENCIAS","280 0031",VLOOKUP(C220,NIVELES!$A$14:$B$105,2,0)),"")</f>
        <v>280 1000</v>
      </c>
      <c r="AE220" s="86" t="s">
        <v>322</v>
      </c>
      <c r="AF220" s="86" t="s">
        <v>369</v>
      </c>
      <c r="AG220" s="79" t="str">
        <f>+IF(AF220&lt;&gt;"",VLOOKUP(AF220,NIVELES!$A$666:$B$673,2,0),"")</f>
        <v>ADMINISTRACIÓN_CENTRAL</v>
      </c>
      <c r="AH220" s="78" t="s">
        <v>322</v>
      </c>
      <c r="AI220" s="79" t="str">
        <f>IF(AH220&lt;&gt;"",VLOOKUP(CONCATENATE(AG220,AH220),NIVELES!$B$676:$C$745,2,0),"")</f>
        <v>Administración De La Gestión Administrativa Financiera</v>
      </c>
      <c r="AJ220" s="78" t="s">
        <v>517</v>
      </c>
      <c r="AK220" s="79" t="str">
        <f>+IF(AJ220&lt;&gt;"",VLOOKUP(AJ220,NIVELES!$A$816:$B$892,2,0),"")</f>
        <v>NO APLICA</v>
      </c>
      <c r="AL220" s="78" t="s">
        <v>553</v>
      </c>
      <c r="AM220" s="78">
        <v>510510</v>
      </c>
      <c r="AN220" s="79" t="str">
        <f>IF(AM220&lt;&gt;"",+VLOOKUP(AM220,NIVELES!$A$1652:$B$2466,2,0),"")</f>
        <v>Servicios Personales por Contrato</v>
      </c>
      <c r="AO220" s="87">
        <v>168564</v>
      </c>
      <c r="AP220" s="88">
        <v>14047</v>
      </c>
      <c r="AQ220" s="88">
        <v>14047</v>
      </c>
      <c r="AR220" s="88">
        <v>14047</v>
      </c>
      <c r="AS220" s="88">
        <v>14047</v>
      </c>
      <c r="AT220" s="88">
        <v>14047</v>
      </c>
      <c r="AU220" s="88">
        <v>14047</v>
      </c>
      <c r="AV220" s="88">
        <v>14047</v>
      </c>
      <c r="AW220" s="88">
        <v>14047</v>
      </c>
      <c r="AX220" s="88">
        <v>14047</v>
      </c>
      <c r="AY220" s="88">
        <v>14047</v>
      </c>
      <c r="AZ220" s="88">
        <v>14047</v>
      </c>
      <c r="BA220" s="88">
        <v>14047</v>
      </c>
      <c r="BB220" s="89">
        <v>168564</v>
      </c>
      <c r="BC220" s="90" t="str">
        <f t="shared" si="16"/>
        <v>OK</v>
      </c>
      <c r="BD220" s="91" t="str">
        <f t="shared" si="18"/>
        <v xml:space="preserve">                  </v>
      </c>
      <c r="BE220" s="92">
        <f t="shared" si="19"/>
        <v>12</v>
      </c>
    </row>
    <row r="221" spans="1:57" s="74" customFormat="1" ht="50.1" customHeight="1" x14ac:dyDescent="0.2">
      <c r="A221" s="78" t="s">
        <v>55</v>
      </c>
      <c r="B221" s="78" t="s">
        <v>54</v>
      </c>
      <c r="C221" s="78" t="s">
        <v>744</v>
      </c>
      <c r="D221" s="78" t="s">
        <v>575</v>
      </c>
      <c r="E221" s="79" t="str">
        <f>+IF(C221&lt;&gt;"",VLOOKUP(MID(C221,18,5),NIVELES!$A$133:$B$213,2,0),"")</f>
        <v>IMBABURA</v>
      </c>
      <c r="F221" s="80" t="s">
        <v>181</v>
      </c>
      <c r="G221" s="81" t="str">
        <f>+IF(F221&lt;&gt;"",VLOOKUP(F221,NIVELES!$A$246:$C$464,3,0),"")</f>
        <v xml:space="preserve"> </v>
      </c>
      <c r="H221" s="82" t="s">
        <v>1023</v>
      </c>
      <c r="I221" s="78" t="s">
        <v>2173</v>
      </c>
      <c r="J221" s="78" t="s">
        <v>2165</v>
      </c>
      <c r="K221" s="78" t="s">
        <v>2166</v>
      </c>
      <c r="L221" s="78" t="s">
        <v>1791</v>
      </c>
      <c r="M221" s="78" t="s">
        <v>1791</v>
      </c>
      <c r="N221" s="78" t="s">
        <v>1791</v>
      </c>
      <c r="O221" s="78" t="s">
        <v>2174</v>
      </c>
      <c r="P221" s="82">
        <v>12</v>
      </c>
      <c r="Q221" s="78" t="s">
        <v>2175</v>
      </c>
      <c r="R221" s="82">
        <v>1</v>
      </c>
      <c r="S221" s="82">
        <v>1</v>
      </c>
      <c r="T221" s="82">
        <v>1</v>
      </c>
      <c r="U221" s="82">
        <v>1</v>
      </c>
      <c r="V221" s="82">
        <v>1</v>
      </c>
      <c r="W221" s="82">
        <v>1</v>
      </c>
      <c r="X221" s="82">
        <v>1</v>
      </c>
      <c r="Y221" s="82">
        <v>1</v>
      </c>
      <c r="Z221" s="82">
        <v>1</v>
      </c>
      <c r="AA221" s="82">
        <v>1</v>
      </c>
      <c r="AB221" s="82">
        <v>1</v>
      </c>
      <c r="AC221" s="82">
        <v>1</v>
      </c>
      <c r="AD221" s="85" t="str">
        <f>IF(A221&lt;&gt;"",IF(D221="DIRECCIÓN_DE_TRANSFERENCIAS","280 0031",VLOOKUP(C221,NIVELES!$A$14:$B$105,2,0)),"")</f>
        <v>280 1000</v>
      </c>
      <c r="AE221" s="86" t="s">
        <v>322</v>
      </c>
      <c r="AF221" s="86" t="s">
        <v>369</v>
      </c>
      <c r="AG221" s="79" t="str">
        <f>+IF(AF221&lt;&gt;"",VLOOKUP(AF221,NIVELES!$A$666:$B$673,2,0),"")</f>
        <v>ADMINISTRACIÓN_CENTRAL</v>
      </c>
      <c r="AH221" s="78" t="s">
        <v>322</v>
      </c>
      <c r="AI221" s="79" t="str">
        <f>IF(AH221&lt;&gt;"",VLOOKUP(CONCATENATE(AG221,AH221),NIVELES!$B$676:$C$745,2,0),"")</f>
        <v>Administración De La Gestión Administrativa Financiera</v>
      </c>
      <c r="AJ221" s="78" t="s">
        <v>517</v>
      </c>
      <c r="AK221" s="79" t="str">
        <f>+IF(AJ221&lt;&gt;"",VLOOKUP(AJ221,NIVELES!$A$816:$B$892,2,0),"")</f>
        <v>NO APLICA</v>
      </c>
      <c r="AL221" s="78" t="s">
        <v>554</v>
      </c>
      <c r="AM221" s="78">
        <v>530101</v>
      </c>
      <c r="AN221" s="79" t="str">
        <f>IF(AM221&lt;&gt;"",+VLOOKUP(AM221,NIVELES!$A$1652:$B$2466,2,0),"")</f>
        <v>Agua Potable</v>
      </c>
      <c r="AO221" s="87">
        <v>1000</v>
      </c>
      <c r="AP221" s="88">
        <v>83.33</v>
      </c>
      <c r="AQ221" s="88">
        <v>83.33</v>
      </c>
      <c r="AR221" s="88">
        <v>83.33</v>
      </c>
      <c r="AS221" s="88">
        <v>83.33</v>
      </c>
      <c r="AT221" s="88">
        <v>83.33</v>
      </c>
      <c r="AU221" s="88">
        <v>83.33</v>
      </c>
      <c r="AV221" s="88">
        <v>83.33</v>
      </c>
      <c r="AW221" s="88">
        <v>83.33</v>
      </c>
      <c r="AX221" s="88">
        <v>83.33</v>
      </c>
      <c r="AY221" s="88">
        <v>83.33</v>
      </c>
      <c r="AZ221" s="88">
        <v>83.33</v>
      </c>
      <c r="BA221" s="88">
        <v>83.37</v>
      </c>
      <c r="BB221" s="89">
        <v>1000.0000000000001</v>
      </c>
      <c r="BC221" s="90" t="str">
        <f t="shared" si="16"/>
        <v>OK</v>
      </c>
      <c r="BD221" s="91" t="str">
        <f t="shared" si="18"/>
        <v xml:space="preserve">                  </v>
      </c>
      <c r="BE221" s="92">
        <f t="shared" si="19"/>
        <v>12</v>
      </c>
    </row>
    <row r="222" spans="1:57" s="74" customFormat="1" ht="50.1" customHeight="1" x14ac:dyDescent="0.2">
      <c r="A222" s="78" t="s">
        <v>55</v>
      </c>
      <c r="B222" s="78" t="s">
        <v>54</v>
      </c>
      <c r="C222" s="78" t="s">
        <v>744</v>
      </c>
      <c r="D222" s="78" t="s">
        <v>575</v>
      </c>
      <c r="E222" s="79" t="str">
        <f>+IF(C222&lt;&gt;"",VLOOKUP(MID(C222,18,5),NIVELES!$A$133:$B$213,2,0),"")</f>
        <v>IMBABURA</v>
      </c>
      <c r="F222" s="80" t="s">
        <v>181</v>
      </c>
      <c r="G222" s="81" t="str">
        <f>+IF(F222&lt;&gt;"",VLOOKUP(F222,NIVELES!$A$246:$C$464,3,0),"")</f>
        <v xml:space="preserve"> </v>
      </c>
      <c r="H222" s="82" t="s">
        <v>1023</v>
      </c>
      <c r="I222" s="78" t="s">
        <v>2173</v>
      </c>
      <c r="J222" s="78" t="s">
        <v>2165</v>
      </c>
      <c r="K222" s="78" t="s">
        <v>2166</v>
      </c>
      <c r="L222" s="78" t="s">
        <v>1791</v>
      </c>
      <c r="M222" s="78" t="s">
        <v>1791</v>
      </c>
      <c r="N222" s="78" t="s">
        <v>1791</v>
      </c>
      <c r="O222" s="78" t="s">
        <v>2176</v>
      </c>
      <c r="P222" s="82">
        <v>12</v>
      </c>
      <c r="Q222" s="78" t="s">
        <v>2175</v>
      </c>
      <c r="R222" s="82">
        <v>1</v>
      </c>
      <c r="S222" s="82">
        <v>1</v>
      </c>
      <c r="T222" s="82">
        <v>1</v>
      </c>
      <c r="U222" s="82">
        <v>1</v>
      </c>
      <c r="V222" s="82">
        <v>1</v>
      </c>
      <c r="W222" s="82">
        <v>1</v>
      </c>
      <c r="X222" s="82">
        <v>1</v>
      </c>
      <c r="Y222" s="82">
        <v>1</v>
      </c>
      <c r="Z222" s="82">
        <v>1</v>
      </c>
      <c r="AA222" s="82">
        <v>1</v>
      </c>
      <c r="AB222" s="82">
        <v>1</v>
      </c>
      <c r="AC222" s="82">
        <v>1</v>
      </c>
      <c r="AD222" s="85" t="str">
        <f>IF(A222&lt;&gt;"",IF(D222="DIRECCIÓN_DE_TRANSFERENCIAS","280 0031",VLOOKUP(C222,NIVELES!$A$14:$B$105,2,0)),"")</f>
        <v>280 1000</v>
      </c>
      <c r="AE222" s="86" t="s">
        <v>322</v>
      </c>
      <c r="AF222" s="86" t="s">
        <v>369</v>
      </c>
      <c r="AG222" s="79" t="str">
        <f>+IF(AF222&lt;&gt;"",VLOOKUP(AF222,NIVELES!$A$666:$B$673,2,0),"")</f>
        <v>ADMINISTRACIÓN_CENTRAL</v>
      </c>
      <c r="AH222" s="78" t="s">
        <v>322</v>
      </c>
      <c r="AI222" s="79" t="str">
        <f>IF(AH222&lt;&gt;"",VLOOKUP(CONCATENATE(AG222,AH222),NIVELES!$B$676:$C$745,2,0),"")</f>
        <v>Administración De La Gestión Administrativa Financiera</v>
      </c>
      <c r="AJ222" s="78" t="s">
        <v>517</v>
      </c>
      <c r="AK222" s="79" t="str">
        <f>+IF(AJ222&lt;&gt;"",VLOOKUP(AJ222,NIVELES!$A$816:$B$892,2,0),"")</f>
        <v>NO APLICA</v>
      </c>
      <c r="AL222" s="78" t="s">
        <v>554</v>
      </c>
      <c r="AM222" s="78">
        <v>530803</v>
      </c>
      <c r="AN222" s="79" t="str">
        <f>IF(AM222&lt;&gt;"",+VLOOKUP(AM222,NIVELES!$A$1652:$B$2466,2,0),"")</f>
        <v>Combustibles y Lubricantes</v>
      </c>
      <c r="AO222" s="87">
        <v>7000</v>
      </c>
      <c r="AP222" s="88">
        <v>583.33000000000004</v>
      </c>
      <c r="AQ222" s="88">
        <v>583.33000000000004</v>
      </c>
      <c r="AR222" s="88">
        <v>583.33000000000004</v>
      </c>
      <c r="AS222" s="88">
        <v>583.33000000000004</v>
      </c>
      <c r="AT222" s="88">
        <v>583.33000000000004</v>
      </c>
      <c r="AU222" s="88">
        <v>583.33000000000004</v>
      </c>
      <c r="AV222" s="88">
        <v>583.33000000000004</v>
      </c>
      <c r="AW222" s="88">
        <v>583.33000000000004</v>
      </c>
      <c r="AX222" s="88">
        <v>583.34</v>
      </c>
      <c r="AY222" s="88">
        <v>583.34</v>
      </c>
      <c r="AZ222" s="88">
        <v>583.34</v>
      </c>
      <c r="BA222" s="88">
        <v>583.34</v>
      </c>
      <c r="BB222" s="89">
        <v>7000.0000000000009</v>
      </c>
      <c r="BC222" s="90" t="str">
        <f t="shared" si="16"/>
        <v>OK</v>
      </c>
      <c r="BD222" s="91" t="str">
        <f t="shared" si="18"/>
        <v xml:space="preserve">                  </v>
      </c>
      <c r="BE222" s="92">
        <f t="shared" si="19"/>
        <v>12</v>
      </c>
    </row>
    <row r="223" spans="1:57" s="74" customFormat="1" ht="50.1" customHeight="1" x14ac:dyDescent="0.2">
      <c r="A223" s="78" t="s">
        <v>55</v>
      </c>
      <c r="B223" s="78" t="s">
        <v>54</v>
      </c>
      <c r="C223" s="78" t="s">
        <v>744</v>
      </c>
      <c r="D223" s="78" t="s">
        <v>575</v>
      </c>
      <c r="E223" s="79" t="str">
        <f>+IF(C223&lt;&gt;"",VLOOKUP(MID(C223,18,5),NIVELES!$A$133:$B$213,2,0),"")</f>
        <v>IMBABURA</v>
      </c>
      <c r="F223" s="80" t="s">
        <v>181</v>
      </c>
      <c r="G223" s="81" t="str">
        <f>+IF(F223&lt;&gt;"",VLOOKUP(F223,NIVELES!$A$246:$C$464,3,0),"")</f>
        <v xml:space="preserve"> </v>
      </c>
      <c r="H223" s="82" t="s">
        <v>1023</v>
      </c>
      <c r="I223" s="78" t="s">
        <v>2173</v>
      </c>
      <c r="J223" s="78" t="s">
        <v>2165</v>
      </c>
      <c r="K223" s="78" t="s">
        <v>2166</v>
      </c>
      <c r="L223" s="78" t="s">
        <v>1791</v>
      </c>
      <c r="M223" s="78" t="s">
        <v>1791</v>
      </c>
      <c r="N223" s="78" t="s">
        <v>1791</v>
      </c>
      <c r="O223" s="78" t="s">
        <v>2177</v>
      </c>
      <c r="P223" s="82">
        <v>4</v>
      </c>
      <c r="Q223" s="78" t="s">
        <v>2175</v>
      </c>
      <c r="R223" s="82"/>
      <c r="S223" s="82">
        <v>1</v>
      </c>
      <c r="T223" s="82"/>
      <c r="U223" s="82">
        <v>1</v>
      </c>
      <c r="V223" s="82"/>
      <c r="W223" s="82"/>
      <c r="X223" s="82">
        <v>1</v>
      </c>
      <c r="Y223" s="82"/>
      <c r="Z223" s="82">
        <v>1</v>
      </c>
      <c r="AA223" s="82"/>
      <c r="AB223" s="82"/>
      <c r="AC223" s="82"/>
      <c r="AD223" s="85" t="str">
        <f>IF(A223&lt;&gt;"",IF(D223="DIRECCIÓN_DE_TRANSFERENCIAS","280 0031",VLOOKUP(C223,NIVELES!$A$14:$B$105,2,0)),"")</f>
        <v>280 1000</v>
      </c>
      <c r="AE223" s="86" t="s">
        <v>322</v>
      </c>
      <c r="AF223" s="86" t="s">
        <v>369</v>
      </c>
      <c r="AG223" s="79" t="str">
        <f>+IF(AF223&lt;&gt;"",VLOOKUP(AF223,NIVELES!$A$666:$B$673,2,0),"")</f>
        <v>ADMINISTRACIÓN_CENTRAL</v>
      </c>
      <c r="AH223" s="78" t="s">
        <v>322</v>
      </c>
      <c r="AI223" s="79" t="str">
        <f>IF(AH223&lt;&gt;"",VLOOKUP(CONCATENATE(AG223,AH223),NIVELES!$B$676:$C$745,2,0),"")</f>
        <v>Administración De La Gestión Administrativa Financiera</v>
      </c>
      <c r="AJ223" s="78" t="s">
        <v>517</v>
      </c>
      <c r="AK223" s="79" t="str">
        <f>+IF(AJ223&lt;&gt;"",VLOOKUP(AJ223,NIVELES!$A$816:$B$892,2,0),"")</f>
        <v>NO APLICA</v>
      </c>
      <c r="AL223" s="78" t="s">
        <v>554</v>
      </c>
      <c r="AM223" s="78">
        <v>530204</v>
      </c>
      <c r="AN223" s="79" t="str">
        <f>IF(AM223&lt;&gt;"",+VLOOKUP(AM223,NIVELES!$A$1652:$B$2466,2,0),"")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223" s="87">
        <v>1819.25</v>
      </c>
      <c r="AP223" s="88">
        <v>0</v>
      </c>
      <c r="AQ223" s="88">
        <v>454.81</v>
      </c>
      <c r="AR223" s="88">
        <v>0</v>
      </c>
      <c r="AS223" s="88">
        <v>454.81</v>
      </c>
      <c r="AT223" s="88">
        <v>0</v>
      </c>
      <c r="AU223" s="88">
        <v>0</v>
      </c>
      <c r="AV223" s="88">
        <v>454.81</v>
      </c>
      <c r="AW223" s="88">
        <v>0</v>
      </c>
      <c r="AX223" s="88">
        <v>454.82</v>
      </c>
      <c r="AY223" s="88">
        <v>0</v>
      </c>
      <c r="AZ223" s="88">
        <v>0</v>
      </c>
      <c r="BA223" s="88">
        <v>0</v>
      </c>
      <c r="BB223" s="89">
        <v>1819.25</v>
      </c>
      <c r="BC223" s="90" t="str">
        <f t="shared" si="16"/>
        <v>OK</v>
      </c>
      <c r="BD223" s="91" t="str">
        <f t="shared" si="18"/>
        <v xml:space="preserve">                  </v>
      </c>
      <c r="BE223" s="92">
        <f t="shared" si="19"/>
        <v>4</v>
      </c>
    </row>
    <row r="224" spans="1:57" s="74" customFormat="1" ht="50.1" customHeight="1" x14ac:dyDescent="0.2">
      <c r="A224" s="78" t="s">
        <v>55</v>
      </c>
      <c r="B224" s="78" t="s">
        <v>54</v>
      </c>
      <c r="C224" s="78" t="s">
        <v>744</v>
      </c>
      <c r="D224" s="78" t="s">
        <v>575</v>
      </c>
      <c r="E224" s="79" t="str">
        <f>+IF(C224&lt;&gt;"",VLOOKUP(MID(C224,18,5),NIVELES!$A$133:$B$213,2,0),"")</f>
        <v>IMBABURA</v>
      </c>
      <c r="F224" s="80" t="s">
        <v>181</v>
      </c>
      <c r="G224" s="81" t="str">
        <f>+IF(F224&lt;&gt;"",VLOOKUP(F224,NIVELES!$A$246:$C$464,3,0),"")</f>
        <v xml:space="preserve"> </v>
      </c>
      <c r="H224" s="82" t="s">
        <v>1023</v>
      </c>
      <c r="I224" s="78" t="s">
        <v>2173</v>
      </c>
      <c r="J224" s="78" t="s">
        <v>2165</v>
      </c>
      <c r="K224" s="78" t="s">
        <v>2166</v>
      </c>
      <c r="L224" s="78" t="s">
        <v>1791</v>
      </c>
      <c r="M224" s="78" t="s">
        <v>1791</v>
      </c>
      <c r="N224" s="78" t="s">
        <v>1791</v>
      </c>
      <c r="O224" s="78" t="s">
        <v>2174</v>
      </c>
      <c r="P224" s="82">
        <v>12</v>
      </c>
      <c r="Q224" s="78" t="s">
        <v>2175</v>
      </c>
      <c r="R224" s="82">
        <v>1</v>
      </c>
      <c r="S224" s="82">
        <v>1</v>
      </c>
      <c r="T224" s="82">
        <v>1</v>
      </c>
      <c r="U224" s="82">
        <v>1</v>
      </c>
      <c r="V224" s="82">
        <v>1</v>
      </c>
      <c r="W224" s="82">
        <v>1</v>
      </c>
      <c r="X224" s="82">
        <v>1</v>
      </c>
      <c r="Y224" s="82">
        <v>1</v>
      </c>
      <c r="Z224" s="82">
        <v>1</v>
      </c>
      <c r="AA224" s="82">
        <v>1</v>
      </c>
      <c r="AB224" s="82">
        <v>1</v>
      </c>
      <c r="AC224" s="82">
        <v>1</v>
      </c>
      <c r="AD224" s="85" t="str">
        <f>IF(A224&lt;&gt;"",IF(D224="DIRECCIÓN_DE_TRANSFERENCIAS","280 0031",VLOOKUP(C224,NIVELES!$A$14:$B$105,2,0)),"")</f>
        <v>280 1000</v>
      </c>
      <c r="AE224" s="86" t="s">
        <v>322</v>
      </c>
      <c r="AF224" s="86" t="s">
        <v>369</v>
      </c>
      <c r="AG224" s="79" t="str">
        <f>+IF(AF224&lt;&gt;"",VLOOKUP(AF224,NIVELES!$A$666:$B$673,2,0),"")</f>
        <v>ADMINISTRACIÓN_CENTRAL</v>
      </c>
      <c r="AH224" s="78" t="s">
        <v>322</v>
      </c>
      <c r="AI224" s="79" t="str">
        <f>IF(AH224&lt;&gt;"",VLOOKUP(CONCATENATE(AG224,AH224),NIVELES!$B$676:$C$745,2,0),"")</f>
        <v>Administración De La Gestión Administrativa Financiera</v>
      </c>
      <c r="AJ224" s="78" t="s">
        <v>517</v>
      </c>
      <c r="AK224" s="79" t="str">
        <f>+IF(AJ224&lt;&gt;"",VLOOKUP(AJ224,NIVELES!$A$816:$B$892,2,0),"")</f>
        <v>NO APLICA</v>
      </c>
      <c r="AL224" s="78" t="s">
        <v>554</v>
      </c>
      <c r="AM224" s="78">
        <v>530502</v>
      </c>
      <c r="AN224" s="79" t="str">
        <f>IF(AM224&lt;&gt;"",+VLOOKUP(AM224,NIVELES!$A$1652:$B$2466,2,0),"")</f>
        <v>Edificios, Locales y Residencias, Parqueaderos, Casilleros Judiciales y Bancarios (Arrendamiento)</v>
      </c>
      <c r="AO224" s="87">
        <v>35616</v>
      </c>
      <c r="AP224" s="88">
        <v>2968</v>
      </c>
      <c r="AQ224" s="88">
        <v>2968</v>
      </c>
      <c r="AR224" s="88">
        <v>2968</v>
      </c>
      <c r="AS224" s="88">
        <v>2968</v>
      </c>
      <c r="AT224" s="88">
        <v>2968</v>
      </c>
      <c r="AU224" s="88">
        <v>2968</v>
      </c>
      <c r="AV224" s="88">
        <v>2968</v>
      </c>
      <c r="AW224" s="88">
        <v>2968</v>
      </c>
      <c r="AX224" s="88">
        <v>2968</v>
      </c>
      <c r="AY224" s="88">
        <v>2968</v>
      </c>
      <c r="AZ224" s="88">
        <v>2968</v>
      </c>
      <c r="BA224" s="88">
        <v>2968</v>
      </c>
      <c r="BB224" s="89">
        <v>35616</v>
      </c>
      <c r="BC224" s="90" t="str">
        <f t="shared" si="16"/>
        <v>OK</v>
      </c>
      <c r="BD224" s="91" t="str">
        <f t="shared" si="18"/>
        <v xml:space="preserve">                  </v>
      </c>
      <c r="BE224" s="92">
        <f t="shared" si="19"/>
        <v>12</v>
      </c>
    </row>
    <row r="225" spans="1:57" s="74" customFormat="1" ht="50.1" customHeight="1" x14ac:dyDescent="0.2">
      <c r="A225" s="78" t="s">
        <v>55</v>
      </c>
      <c r="B225" s="78" t="s">
        <v>54</v>
      </c>
      <c r="C225" s="78" t="s">
        <v>744</v>
      </c>
      <c r="D225" s="78" t="s">
        <v>575</v>
      </c>
      <c r="E225" s="79" t="str">
        <f>+IF(C225&lt;&gt;"",VLOOKUP(MID(C225,18,5),NIVELES!$A$133:$B$213,2,0),"")</f>
        <v>IMBABURA</v>
      </c>
      <c r="F225" s="80" t="s">
        <v>181</v>
      </c>
      <c r="G225" s="81" t="str">
        <f>+IF(F225&lt;&gt;"",VLOOKUP(F225,NIVELES!$A$246:$C$464,3,0),"")</f>
        <v xml:space="preserve"> </v>
      </c>
      <c r="H225" s="82" t="s">
        <v>1023</v>
      </c>
      <c r="I225" s="78" t="s">
        <v>2173</v>
      </c>
      <c r="J225" s="78" t="s">
        <v>2165</v>
      </c>
      <c r="K225" s="78" t="s">
        <v>2166</v>
      </c>
      <c r="L225" s="78" t="s">
        <v>1791</v>
      </c>
      <c r="M225" s="78" t="s">
        <v>1791</v>
      </c>
      <c r="N225" s="78" t="s">
        <v>1791</v>
      </c>
      <c r="O225" s="78" t="s">
        <v>2174</v>
      </c>
      <c r="P225" s="82">
        <v>12</v>
      </c>
      <c r="Q225" s="78" t="s">
        <v>2175</v>
      </c>
      <c r="R225" s="82">
        <v>1</v>
      </c>
      <c r="S225" s="82">
        <v>1</v>
      </c>
      <c r="T225" s="82">
        <v>1</v>
      </c>
      <c r="U225" s="82">
        <v>1</v>
      </c>
      <c r="V225" s="82">
        <v>1</v>
      </c>
      <c r="W225" s="82">
        <v>1</v>
      </c>
      <c r="X225" s="82">
        <v>1</v>
      </c>
      <c r="Y225" s="82">
        <v>1</v>
      </c>
      <c r="Z225" s="82">
        <v>1</v>
      </c>
      <c r="AA225" s="82">
        <v>1</v>
      </c>
      <c r="AB225" s="82">
        <v>1</v>
      </c>
      <c r="AC225" s="82">
        <v>1</v>
      </c>
      <c r="AD225" s="85" t="str">
        <f>IF(A225&lt;&gt;"",IF(D225="DIRECCIÓN_DE_TRANSFERENCIAS","280 0031",VLOOKUP(C225,NIVELES!$A$14:$B$105,2,0)),"")</f>
        <v>280 1000</v>
      </c>
      <c r="AE225" s="86" t="s">
        <v>322</v>
      </c>
      <c r="AF225" s="86" t="s">
        <v>369</v>
      </c>
      <c r="AG225" s="79" t="str">
        <f>+IF(AF225&lt;&gt;"",VLOOKUP(AF225,NIVELES!$A$666:$B$673,2,0),"")</f>
        <v>ADMINISTRACIÓN_CENTRAL</v>
      </c>
      <c r="AH225" s="78" t="s">
        <v>322</v>
      </c>
      <c r="AI225" s="79" t="str">
        <f>IF(AH225&lt;&gt;"",VLOOKUP(CONCATENATE(AG225,AH225),NIVELES!$B$676:$C$745,2,0),"")</f>
        <v>Administración De La Gestión Administrativa Financiera</v>
      </c>
      <c r="AJ225" s="78" t="s">
        <v>517</v>
      </c>
      <c r="AK225" s="79" t="str">
        <f>+IF(AJ225&lt;&gt;"",VLOOKUP(AJ225,NIVELES!$A$816:$B$892,2,0),"")</f>
        <v>NO APLICA</v>
      </c>
      <c r="AL225" s="78" t="s">
        <v>554</v>
      </c>
      <c r="AM225" s="78">
        <v>530104</v>
      </c>
      <c r="AN225" s="79" t="str">
        <f>IF(AM225&lt;&gt;"",+VLOOKUP(AM225,NIVELES!$A$1652:$B$2466,2,0),"")</f>
        <v>Energía Eléctrica</v>
      </c>
      <c r="AO225" s="87">
        <v>1000</v>
      </c>
      <c r="AP225" s="88">
        <v>83.33</v>
      </c>
      <c r="AQ225" s="88">
        <v>83.33</v>
      </c>
      <c r="AR225" s="88">
        <v>83.33</v>
      </c>
      <c r="AS225" s="88">
        <v>83.33</v>
      </c>
      <c r="AT225" s="88">
        <v>83.33</v>
      </c>
      <c r="AU225" s="88">
        <v>83.33</v>
      </c>
      <c r="AV225" s="88">
        <v>83.33</v>
      </c>
      <c r="AW225" s="88">
        <v>83.33</v>
      </c>
      <c r="AX225" s="88">
        <v>83.33</v>
      </c>
      <c r="AY225" s="88">
        <v>83.33</v>
      </c>
      <c r="AZ225" s="88">
        <v>83.33</v>
      </c>
      <c r="BA225" s="88">
        <v>83.37</v>
      </c>
      <c r="BB225" s="89">
        <v>1000.0000000000001</v>
      </c>
      <c r="BC225" s="90" t="str">
        <f t="shared" si="16"/>
        <v>OK</v>
      </c>
      <c r="BD225" s="91" t="str">
        <f t="shared" si="18"/>
        <v xml:space="preserve">                  </v>
      </c>
      <c r="BE225" s="92">
        <f t="shared" si="19"/>
        <v>12</v>
      </c>
    </row>
    <row r="226" spans="1:57" s="74" customFormat="1" ht="50.1" customHeight="1" x14ac:dyDescent="0.2">
      <c r="A226" s="78" t="s">
        <v>55</v>
      </c>
      <c r="B226" s="78" t="s">
        <v>54</v>
      </c>
      <c r="C226" s="78" t="s">
        <v>744</v>
      </c>
      <c r="D226" s="78" t="s">
        <v>575</v>
      </c>
      <c r="E226" s="79" t="str">
        <f>+IF(C226&lt;&gt;"",VLOOKUP(MID(C226,18,5),NIVELES!$A$133:$B$213,2,0),"")</f>
        <v>IMBABURA</v>
      </c>
      <c r="F226" s="80" t="s">
        <v>181</v>
      </c>
      <c r="G226" s="81" t="str">
        <f>+IF(F226&lt;&gt;"",VLOOKUP(F226,NIVELES!$A$246:$C$464,3,0),"")</f>
        <v xml:space="preserve"> </v>
      </c>
      <c r="H226" s="82" t="s">
        <v>1023</v>
      </c>
      <c r="I226" s="78" t="s">
        <v>2173</v>
      </c>
      <c r="J226" s="78" t="s">
        <v>2165</v>
      </c>
      <c r="K226" s="78" t="s">
        <v>2166</v>
      </c>
      <c r="L226" s="78" t="s">
        <v>1791</v>
      </c>
      <c r="M226" s="78" t="s">
        <v>1791</v>
      </c>
      <c r="N226" s="78" t="s">
        <v>1791</v>
      </c>
      <c r="O226" s="78" t="s">
        <v>2174</v>
      </c>
      <c r="P226" s="82">
        <v>1</v>
      </c>
      <c r="Q226" s="78" t="s">
        <v>2175</v>
      </c>
      <c r="R226" s="82"/>
      <c r="S226" s="82"/>
      <c r="T226" s="82">
        <v>1</v>
      </c>
      <c r="U226" s="82"/>
      <c r="V226" s="82"/>
      <c r="W226" s="82"/>
      <c r="X226" s="82"/>
      <c r="Y226" s="82"/>
      <c r="Z226" s="82"/>
      <c r="AA226" s="82"/>
      <c r="AB226" s="82"/>
      <c r="AC226" s="82"/>
      <c r="AD226" s="85" t="str">
        <f>IF(A226&lt;&gt;"",IF(D226="DIRECCIÓN_DE_TRANSFERENCIAS","280 0031",VLOOKUP(C226,NIVELES!$A$14:$B$105,2,0)),"")</f>
        <v>280 1000</v>
      </c>
      <c r="AE226" s="86" t="s">
        <v>322</v>
      </c>
      <c r="AF226" s="86" t="s">
        <v>369</v>
      </c>
      <c r="AG226" s="79" t="str">
        <f>+IF(AF226&lt;&gt;"",VLOOKUP(AF226,NIVELES!$A$666:$B$673,2,0),"")</f>
        <v>ADMINISTRACIÓN_CENTRAL</v>
      </c>
      <c r="AH226" s="78" t="s">
        <v>322</v>
      </c>
      <c r="AI226" s="79" t="str">
        <f>IF(AH226&lt;&gt;"",VLOOKUP(CONCATENATE(AG226,AH226),NIVELES!$B$676:$C$745,2,0),"")</f>
        <v>Administración De La Gestión Administrativa Financiera</v>
      </c>
      <c r="AJ226" s="78" t="s">
        <v>517</v>
      </c>
      <c r="AK226" s="79" t="str">
        <f>+IF(AJ226&lt;&gt;"",VLOOKUP(AJ226,NIVELES!$A$816:$B$892,2,0),"")</f>
        <v>NO APLICA</v>
      </c>
      <c r="AL226" s="78" t="s">
        <v>554</v>
      </c>
      <c r="AM226" s="78">
        <v>531406</v>
      </c>
      <c r="AN226" s="79" t="str">
        <f>IF(AM226&lt;&gt;"",+VLOOKUP(AM226,NIVELES!$A$1652:$B$2466,2,0),"")</f>
        <v>Herramientas (No Depreciables)</v>
      </c>
      <c r="AO226" s="87">
        <v>267.08</v>
      </c>
      <c r="AP226" s="88">
        <v>0</v>
      </c>
      <c r="AQ226" s="88">
        <v>0</v>
      </c>
      <c r="AR226" s="88">
        <v>267.08</v>
      </c>
      <c r="AS226" s="88">
        <v>0</v>
      </c>
      <c r="AT226" s="88">
        <v>0</v>
      </c>
      <c r="AU226" s="88">
        <v>0</v>
      </c>
      <c r="AV226" s="88">
        <v>0</v>
      </c>
      <c r="AW226" s="88">
        <v>0</v>
      </c>
      <c r="AX226" s="88">
        <v>0</v>
      </c>
      <c r="AY226" s="88">
        <v>0</v>
      </c>
      <c r="AZ226" s="88">
        <v>0</v>
      </c>
      <c r="BA226" s="88">
        <v>0</v>
      </c>
      <c r="BB226" s="89">
        <v>267.08</v>
      </c>
      <c r="BC226" s="90" t="str">
        <f t="shared" si="16"/>
        <v>OK</v>
      </c>
      <c r="BD226" s="91" t="str">
        <f t="shared" si="18"/>
        <v xml:space="preserve">                  </v>
      </c>
      <c r="BE226" s="92">
        <f t="shared" si="19"/>
        <v>1</v>
      </c>
    </row>
    <row r="227" spans="1:57" s="74" customFormat="1" ht="50.1" customHeight="1" x14ac:dyDescent="0.2">
      <c r="A227" s="78" t="s">
        <v>55</v>
      </c>
      <c r="B227" s="78" t="s">
        <v>54</v>
      </c>
      <c r="C227" s="78" t="s">
        <v>744</v>
      </c>
      <c r="D227" s="78" t="s">
        <v>575</v>
      </c>
      <c r="E227" s="79" t="str">
        <f>+IF(C227&lt;&gt;"",VLOOKUP(MID(C227,18,5),NIVELES!$A$133:$B$213,2,0),"")</f>
        <v>IMBABURA</v>
      </c>
      <c r="F227" s="80" t="s">
        <v>181</v>
      </c>
      <c r="G227" s="81" t="str">
        <f>+IF(F227&lt;&gt;"",VLOOKUP(F227,NIVELES!$A$246:$C$464,3,0),"")</f>
        <v xml:space="preserve"> </v>
      </c>
      <c r="H227" s="82" t="s">
        <v>1023</v>
      </c>
      <c r="I227" s="78" t="s">
        <v>2173</v>
      </c>
      <c r="J227" s="78" t="s">
        <v>2165</v>
      </c>
      <c r="K227" s="78" t="s">
        <v>2166</v>
      </c>
      <c r="L227" s="78" t="s">
        <v>1791</v>
      </c>
      <c r="M227" s="78" t="s">
        <v>1791</v>
      </c>
      <c r="N227" s="78" t="s">
        <v>1791</v>
      </c>
      <c r="O227" s="78" t="s">
        <v>2174</v>
      </c>
      <c r="P227" s="82">
        <v>1</v>
      </c>
      <c r="Q227" s="78" t="s">
        <v>2175</v>
      </c>
      <c r="R227" s="82"/>
      <c r="S227" s="82"/>
      <c r="T227" s="82"/>
      <c r="U227" s="82"/>
      <c r="V227" s="82"/>
      <c r="W227" s="82"/>
      <c r="X227" s="82"/>
      <c r="Y227" s="82"/>
      <c r="Z227" s="82">
        <v>1</v>
      </c>
      <c r="AA227" s="82"/>
      <c r="AB227" s="82"/>
      <c r="AC227" s="82"/>
      <c r="AD227" s="85" t="str">
        <f>IF(A227&lt;&gt;"",IF(D227="DIRECCIÓN_DE_TRANSFERENCIAS","280 0031",VLOOKUP(C227,NIVELES!$A$14:$B$105,2,0)),"")</f>
        <v>280 1000</v>
      </c>
      <c r="AE227" s="86" t="s">
        <v>322</v>
      </c>
      <c r="AF227" s="86" t="s">
        <v>369</v>
      </c>
      <c r="AG227" s="79" t="str">
        <f>+IF(AF227&lt;&gt;"",VLOOKUP(AF227,NIVELES!$A$666:$B$673,2,0),"")</f>
        <v>ADMINISTRACIÓN_CENTRAL</v>
      </c>
      <c r="AH227" s="78" t="s">
        <v>322</v>
      </c>
      <c r="AI227" s="79" t="str">
        <f>IF(AH227&lt;&gt;"",VLOOKUP(CONCATENATE(AG227,AH227),NIVELES!$B$676:$C$745,2,0),"")</f>
        <v>Administración De La Gestión Administrativa Financiera</v>
      </c>
      <c r="AJ227" s="78" t="s">
        <v>517</v>
      </c>
      <c r="AK227" s="79" t="str">
        <f>+IF(AJ227&lt;&gt;"",VLOOKUP(AJ227,NIVELES!$A$816:$B$892,2,0),"")</f>
        <v>NO APLICA</v>
      </c>
      <c r="AL227" s="78" t="s">
        <v>554</v>
      </c>
      <c r="AM227" s="78">
        <v>530704</v>
      </c>
      <c r="AN227" s="79" t="str">
        <f>IF(AM227&lt;&gt;"",+VLOOKUP(AM227,NIVELES!$A$1652:$B$2466,2,0),"")</f>
        <v>Mantenimiento y Reparación de Equipos y Sistemas Informáticos</v>
      </c>
      <c r="AO227" s="87">
        <v>1500</v>
      </c>
      <c r="AP227" s="88">
        <v>0</v>
      </c>
      <c r="AQ227" s="88">
        <v>0</v>
      </c>
      <c r="AR227" s="88">
        <v>0</v>
      </c>
      <c r="AS227" s="88">
        <v>0</v>
      </c>
      <c r="AT227" s="88">
        <v>0</v>
      </c>
      <c r="AU227" s="88">
        <v>0</v>
      </c>
      <c r="AV227" s="88">
        <v>0</v>
      </c>
      <c r="AW227" s="88">
        <v>0</v>
      </c>
      <c r="AX227" s="88">
        <v>1500</v>
      </c>
      <c r="AY227" s="88">
        <v>0</v>
      </c>
      <c r="AZ227" s="88">
        <v>0</v>
      </c>
      <c r="BA227" s="88">
        <v>0</v>
      </c>
      <c r="BB227" s="89">
        <v>1500</v>
      </c>
      <c r="BC227" s="90" t="str">
        <f t="shared" si="16"/>
        <v>OK</v>
      </c>
      <c r="BD227" s="91" t="str">
        <f t="shared" si="18"/>
        <v xml:space="preserve">                  </v>
      </c>
      <c r="BE227" s="92">
        <f t="shared" si="19"/>
        <v>1</v>
      </c>
    </row>
    <row r="228" spans="1:57" s="74" customFormat="1" ht="50.1" customHeight="1" x14ac:dyDescent="0.2">
      <c r="A228" s="78" t="s">
        <v>55</v>
      </c>
      <c r="B228" s="78" t="s">
        <v>54</v>
      </c>
      <c r="C228" s="78" t="s">
        <v>744</v>
      </c>
      <c r="D228" s="78" t="s">
        <v>575</v>
      </c>
      <c r="E228" s="79" t="str">
        <f>+IF(C228&lt;&gt;"",VLOOKUP(MID(C228,18,5),NIVELES!$A$133:$B$213,2,0),"")</f>
        <v>IMBABURA</v>
      </c>
      <c r="F228" s="80" t="s">
        <v>181</v>
      </c>
      <c r="G228" s="81" t="str">
        <f>+IF(F228&lt;&gt;"",VLOOKUP(F228,NIVELES!$A$246:$C$464,3,0),"")</f>
        <v xml:space="preserve"> </v>
      </c>
      <c r="H228" s="82" t="s">
        <v>1023</v>
      </c>
      <c r="I228" s="78" t="s">
        <v>2173</v>
      </c>
      <c r="J228" s="78" t="s">
        <v>2165</v>
      </c>
      <c r="K228" s="78" t="s">
        <v>2166</v>
      </c>
      <c r="L228" s="78" t="s">
        <v>1791</v>
      </c>
      <c r="M228" s="78" t="s">
        <v>1791</v>
      </c>
      <c r="N228" s="78" t="s">
        <v>1791</v>
      </c>
      <c r="O228" s="78" t="s">
        <v>2178</v>
      </c>
      <c r="P228" s="82">
        <v>1</v>
      </c>
      <c r="Q228" s="78" t="s">
        <v>2175</v>
      </c>
      <c r="R228" s="82"/>
      <c r="S228" s="82"/>
      <c r="T228" s="82"/>
      <c r="U228" s="82"/>
      <c r="V228" s="82"/>
      <c r="W228" s="82"/>
      <c r="X228" s="82"/>
      <c r="Y228" s="82"/>
      <c r="Z228" s="82">
        <v>1</v>
      </c>
      <c r="AA228" s="82"/>
      <c r="AB228" s="82"/>
      <c r="AC228" s="82"/>
      <c r="AD228" s="85" t="str">
        <f>IF(A228&lt;&gt;"",IF(D228="DIRECCIÓN_DE_TRANSFERENCIAS","280 0031",VLOOKUP(C228,NIVELES!$A$14:$B$105,2,0)),"")</f>
        <v>280 1000</v>
      </c>
      <c r="AE228" s="86" t="s">
        <v>322</v>
      </c>
      <c r="AF228" s="86" t="s">
        <v>369</v>
      </c>
      <c r="AG228" s="79" t="str">
        <f>+IF(AF228&lt;&gt;"",VLOOKUP(AF228,NIVELES!$A$666:$B$673,2,0),"")</f>
        <v>ADMINISTRACIÓN_CENTRAL</v>
      </c>
      <c r="AH228" s="78" t="s">
        <v>322</v>
      </c>
      <c r="AI228" s="79" t="str">
        <f>IF(AH228&lt;&gt;"",VLOOKUP(CONCATENATE(AG228,AH228),NIVELES!$B$676:$C$745,2,0),"")</f>
        <v>Administración De La Gestión Administrativa Financiera</v>
      </c>
      <c r="AJ228" s="78" t="s">
        <v>517</v>
      </c>
      <c r="AK228" s="79" t="str">
        <f>+IF(AJ228&lt;&gt;"",VLOOKUP(AJ228,NIVELES!$A$816:$B$892,2,0),"")</f>
        <v>NO APLICA</v>
      </c>
      <c r="AL228" s="78" t="s">
        <v>554</v>
      </c>
      <c r="AM228" s="78">
        <v>530805</v>
      </c>
      <c r="AN228" s="79" t="str">
        <f>IF(AM228&lt;&gt;"",+VLOOKUP(AM228,NIVELES!$A$1652:$B$2466,2,0),"")</f>
        <v>Materiales de Aseo</v>
      </c>
      <c r="AO228" s="87">
        <v>1700</v>
      </c>
      <c r="AP228" s="88">
        <v>0</v>
      </c>
      <c r="AQ228" s="88">
        <v>0</v>
      </c>
      <c r="AR228" s="88">
        <v>0</v>
      </c>
      <c r="AS228" s="88">
        <v>0</v>
      </c>
      <c r="AT228" s="88">
        <v>0</v>
      </c>
      <c r="AU228" s="88">
        <v>0</v>
      </c>
      <c r="AV228" s="88">
        <v>0</v>
      </c>
      <c r="AW228" s="88">
        <v>0</v>
      </c>
      <c r="AX228" s="88">
        <v>1700</v>
      </c>
      <c r="AY228" s="88">
        <v>0</v>
      </c>
      <c r="AZ228" s="88">
        <v>0</v>
      </c>
      <c r="BA228" s="88">
        <v>0</v>
      </c>
      <c r="BB228" s="89">
        <v>1700</v>
      </c>
      <c r="BC228" s="90" t="str">
        <f t="shared" si="16"/>
        <v>OK</v>
      </c>
      <c r="BD228" s="91" t="str">
        <f t="shared" si="18"/>
        <v xml:space="preserve">                  </v>
      </c>
      <c r="BE228" s="92">
        <f t="shared" si="19"/>
        <v>1</v>
      </c>
    </row>
    <row r="229" spans="1:57" s="74" customFormat="1" ht="50.1" customHeight="1" x14ac:dyDescent="0.2">
      <c r="A229" s="78" t="s">
        <v>55</v>
      </c>
      <c r="B229" s="78" t="s">
        <v>54</v>
      </c>
      <c r="C229" s="78" t="s">
        <v>744</v>
      </c>
      <c r="D229" s="78" t="s">
        <v>575</v>
      </c>
      <c r="E229" s="79" t="str">
        <f>+IF(C229&lt;&gt;"",VLOOKUP(MID(C229,18,5),NIVELES!$A$133:$B$213,2,0),"")</f>
        <v>IMBABURA</v>
      </c>
      <c r="F229" s="80" t="s">
        <v>181</v>
      </c>
      <c r="G229" s="81" t="str">
        <f>+IF(F229&lt;&gt;"",VLOOKUP(F229,NIVELES!$A$246:$C$464,3,0),"")</f>
        <v xml:space="preserve"> </v>
      </c>
      <c r="H229" s="82" t="s">
        <v>1023</v>
      </c>
      <c r="I229" s="78" t="s">
        <v>2173</v>
      </c>
      <c r="J229" s="78" t="s">
        <v>2165</v>
      </c>
      <c r="K229" s="78" t="s">
        <v>2166</v>
      </c>
      <c r="L229" s="78" t="s">
        <v>1791</v>
      </c>
      <c r="M229" s="78" t="s">
        <v>1791</v>
      </c>
      <c r="N229" s="78" t="s">
        <v>1791</v>
      </c>
      <c r="O229" s="78" t="s">
        <v>2179</v>
      </c>
      <c r="P229" s="82">
        <v>2</v>
      </c>
      <c r="Q229" s="78" t="s">
        <v>2175</v>
      </c>
      <c r="R229" s="82"/>
      <c r="S229" s="82"/>
      <c r="T229" s="82"/>
      <c r="U229" s="82"/>
      <c r="V229" s="82">
        <v>1</v>
      </c>
      <c r="W229" s="82"/>
      <c r="X229" s="82"/>
      <c r="Y229" s="82"/>
      <c r="Z229" s="82">
        <v>1</v>
      </c>
      <c r="AA229" s="82"/>
      <c r="AB229" s="82"/>
      <c r="AC229" s="82"/>
      <c r="AD229" s="85" t="str">
        <f>IF(A229&lt;&gt;"",IF(D229="DIRECCIÓN_DE_TRANSFERENCIAS","280 0031",VLOOKUP(C229,NIVELES!$A$14:$B$105,2,0)),"")</f>
        <v>280 1000</v>
      </c>
      <c r="AE229" s="86" t="s">
        <v>322</v>
      </c>
      <c r="AF229" s="86" t="s">
        <v>369</v>
      </c>
      <c r="AG229" s="79" t="str">
        <f>+IF(AF229&lt;&gt;"",VLOOKUP(AF229,NIVELES!$A$666:$B$673,2,0),"")</f>
        <v>ADMINISTRACIÓN_CENTRAL</v>
      </c>
      <c r="AH229" s="78" t="s">
        <v>322</v>
      </c>
      <c r="AI229" s="79" t="str">
        <f>IF(AH229&lt;&gt;"",VLOOKUP(CONCATENATE(AG229,AH229),NIVELES!$B$676:$C$745,2,0),"")</f>
        <v>Administración De La Gestión Administrativa Financiera</v>
      </c>
      <c r="AJ229" s="78" t="s">
        <v>517</v>
      </c>
      <c r="AK229" s="79" t="str">
        <f>+IF(AJ229&lt;&gt;"",VLOOKUP(AJ229,NIVELES!$A$816:$B$892,2,0),"")</f>
        <v>NO APLICA</v>
      </c>
      <c r="AL229" s="78" t="s">
        <v>554</v>
      </c>
      <c r="AM229" s="78">
        <v>530804</v>
      </c>
      <c r="AN229" s="79" t="str">
        <f>IF(AM229&lt;&gt;"",+VLOOKUP(AM229,NIVELES!$A$1652:$B$2466,2,0),"")</f>
        <v>Materiales de Oficina</v>
      </c>
      <c r="AO229" s="87">
        <v>2000</v>
      </c>
      <c r="AP229" s="88">
        <v>0</v>
      </c>
      <c r="AQ229" s="88">
        <v>0</v>
      </c>
      <c r="AR229" s="88">
        <v>0</v>
      </c>
      <c r="AS229" s="88">
        <v>0</v>
      </c>
      <c r="AT229" s="88">
        <v>1000</v>
      </c>
      <c r="AU229" s="88">
        <v>0</v>
      </c>
      <c r="AV229" s="88">
        <v>0</v>
      </c>
      <c r="AW229" s="88">
        <v>0</v>
      </c>
      <c r="AX229" s="88">
        <v>1000</v>
      </c>
      <c r="AY229" s="88">
        <v>0</v>
      </c>
      <c r="AZ229" s="88">
        <v>0</v>
      </c>
      <c r="BA229" s="88">
        <v>0</v>
      </c>
      <c r="BB229" s="89">
        <v>2000</v>
      </c>
      <c r="BC229" s="90" t="str">
        <f t="shared" si="16"/>
        <v>OK</v>
      </c>
      <c r="BD229" s="91" t="str">
        <f t="shared" si="18"/>
        <v xml:space="preserve">                  </v>
      </c>
      <c r="BE229" s="92">
        <f t="shared" si="19"/>
        <v>2</v>
      </c>
    </row>
    <row r="230" spans="1:57" s="74" customFormat="1" ht="50.1" customHeight="1" x14ac:dyDescent="0.2">
      <c r="A230" s="78" t="s">
        <v>55</v>
      </c>
      <c r="B230" s="78" t="s">
        <v>54</v>
      </c>
      <c r="C230" s="78" t="s">
        <v>744</v>
      </c>
      <c r="D230" s="78" t="s">
        <v>575</v>
      </c>
      <c r="E230" s="79" t="str">
        <f>+IF(C230&lt;&gt;"",VLOOKUP(MID(C230,18,5),NIVELES!$A$133:$B$213,2,0),"")</f>
        <v>IMBABURA</v>
      </c>
      <c r="F230" s="80" t="s">
        <v>181</v>
      </c>
      <c r="G230" s="81" t="str">
        <f>+IF(F230&lt;&gt;"",VLOOKUP(F230,NIVELES!$A$246:$C$464,3,0),"")</f>
        <v xml:space="preserve"> </v>
      </c>
      <c r="H230" s="82" t="s">
        <v>1023</v>
      </c>
      <c r="I230" s="78" t="s">
        <v>2173</v>
      </c>
      <c r="J230" s="78" t="s">
        <v>2165</v>
      </c>
      <c r="K230" s="78" t="s">
        <v>2166</v>
      </c>
      <c r="L230" s="78" t="s">
        <v>1791</v>
      </c>
      <c r="M230" s="78" t="s">
        <v>1791</v>
      </c>
      <c r="N230" s="78" t="s">
        <v>1791</v>
      </c>
      <c r="O230" s="78" t="s">
        <v>2174</v>
      </c>
      <c r="P230" s="82">
        <v>1</v>
      </c>
      <c r="Q230" s="78" t="s">
        <v>2175</v>
      </c>
      <c r="R230" s="82"/>
      <c r="S230" s="82"/>
      <c r="T230" s="82"/>
      <c r="U230" s="82"/>
      <c r="V230" s="82">
        <v>1</v>
      </c>
      <c r="W230" s="82"/>
      <c r="X230" s="82"/>
      <c r="Y230" s="82"/>
      <c r="Z230" s="82"/>
      <c r="AA230" s="82"/>
      <c r="AB230" s="82"/>
      <c r="AC230" s="82"/>
      <c r="AD230" s="85" t="str">
        <f>IF(A230&lt;&gt;"",IF(D230="DIRECCIÓN_DE_TRANSFERENCIAS","280 0031",VLOOKUP(C230,NIVELES!$A$14:$B$105,2,0)),"")</f>
        <v>280 1000</v>
      </c>
      <c r="AE230" s="86" t="s">
        <v>322</v>
      </c>
      <c r="AF230" s="86" t="s">
        <v>369</v>
      </c>
      <c r="AG230" s="79" t="str">
        <f>+IF(AF230&lt;&gt;"",VLOOKUP(AF230,NIVELES!$A$666:$B$673,2,0),"")</f>
        <v>ADMINISTRACIÓN_CENTRAL</v>
      </c>
      <c r="AH230" s="78" t="s">
        <v>322</v>
      </c>
      <c r="AI230" s="79" t="str">
        <f>IF(AH230&lt;&gt;"",VLOOKUP(CONCATENATE(AG230,AH230),NIVELES!$B$676:$C$745,2,0),"")</f>
        <v>Administración De La Gestión Administrativa Financiera</v>
      </c>
      <c r="AJ230" s="78" t="s">
        <v>517</v>
      </c>
      <c r="AK230" s="79" t="str">
        <f>+IF(AJ230&lt;&gt;"",VLOOKUP(AJ230,NIVELES!$A$816:$B$892,2,0),"")</f>
        <v>NO APLICA</v>
      </c>
      <c r="AL230" s="78" t="s">
        <v>554</v>
      </c>
      <c r="AM230" s="78">
        <v>531411</v>
      </c>
      <c r="AN230" s="79" t="str">
        <f>IF(AM230&lt;&gt;"",+VLOOKUP(AM230,NIVELES!$A$1652:$B$2466,2,0),"")</f>
        <v>Partes y Repuestos</v>
      </c>
      <c r="AO230" s="87">
        <v>1200</v>
      </c>
      <c r="AP230" s="88">
        <v>0</v>
      </c>
      <c r="AQ230" s="88">
        <v>0</v>
      </c>
      <c r="AR230" s="88">
        <v>0</v>
      </c>
      <c r="AS230" s="88">
        <v>0</v>
      </c>
      <c r="AT230" s="88">
        <v>1200</v>
      </c>
      <c r="AU230" s="88">
        <v>0</v>
      </c>
      <c r="AV230" s="88">
        <v>0</v>
      </c>
      <c r="AW230" s="88">
        <v>0</v>
      </c>
      <c r="AX230" s="88">
        <v>0</v>
      </c>
      <c r="AY230" s="88">
        <v>0</v>
      </c>
      <c r="AZ230" s="88">
        <v>0</v>
      </c>
      <c r="BA230" s="88">
        <v>0</v>
      </c>
      <c r="BB230" s="89">
        <v>1200</v>
      </c>
      <c r="BC230" s="90" t="str">
        <f t="shared" si="16"/>
        <v>OK</v>
      </c>
      <c r="BD230" s="91" t="str">
        <f t="shared" si="18"/>
        <v xml:space="preserve">                  </v>
      </c>
      <c r="BE230" s="92">
        <f t="shared" si="19"/>
        <v>1</v>
      </c>
    </row>
    <row r="231" spans="1:57" s="74" customFormat="1" ht="50.1" customHeight="1" x14ac:dyDescent="0.2">
      <c r="A231" s="78" t="s">
        <v>55</v>
      </c>
      <c r="B231" s="78" t="s">
        <v>54</v>
      </c>
      <c r="C231" s="78" t="s">
        <v>744</v>
      </c>
      <c r="D231" s="78" t="s">
        <v>575</v>
      </c>
      <c r="E231" s="79" t="str">
        <f>+IF(C231&lt;&gt;"",VLOOKUP(MID(C231,18,5),NIVELES!$A$133:$B$213,2,0),"")</f>
        <v>IMBABURA</v>
      </c>
      <c r="F231" s="80" t="s">
        <v>181</v>
      </c>
      <c r="G231" s="81" t="str">
        <f>+IF(F231&lt;&gt;"",VLOOKUP(F231,NIVELES!$A$246:$C$464,3,0),"")</f>
        <v xml:space="preserve"> </v>
      </c>
      <c r="H231" s="82" t="s">
        <v>1023</v>
      </c>
      <c r="I231" s="78" t="s">
        <v>2173</v>
      </c>
      <c r="J231" s="78" t="s">
        <v>2165</v>
      </c>
      <c r="K231" s="78" t="s">
        <v>2166</v>
      </c>
      <c r="L231" s="78" t="s">
        <v>1791</v>
      </c>
      <c r="M231" s="78" t="s">
        <v>1791</v>
      </c>
      <c r="N231" s="78" t="s">
        <v>1791</v>
      </c>
      <c r="O231" s="78" t="s">
        <v>2174</v>
      </c>
      <c r="P231" s="82">
        <v>12</v>
      </c>
      <c r="Q231" s="78" t="s">
        <v>2175</v>
      </c>
      <c r="R231" s="82">
        <v>1</v>
      </c>
      <c r="S231" s="82">
        <v>1</v>
      </c>
      <c r="T231" s="82">
        <v>1</v>
      </c>
      <c r="U231" s="82">
        <v>1</v>
      </c>
      <c r="V231" s="82">
        <v>1</v>
      </c>
      <c r="W231" s="82">
        <v>1</v>
      </c>
      <c r="X231" s="82">
        <v>1</v>
      </c>
      <c r="Y231" s="82">
        <v>1</v>
      </c>
      <c r="Z231" s="82">
        <v>1</v>
      </c>
      <c r="AA231" s="82">
        <v>1</v>
      </c>
      <c r="AB231" s="82">
        <v>1</v>
      </c>
      <c r="AC231" s="82">
        <v>1</v>
      </c>
      <c r="AD231" s="85" t="str">
        <f>IF(A231&lt;&gt;"",IF(D231="DIRECCIÓN_DE_TRANSFERENCIAS","280 0031",VLOOKUP(C231,NIVELES!$A$14:$B$105,2,0)),"")</f>
        <v>280 1000</v>
      </c>
      <c r="AE231" s="86" t="s">
        <v>322</v>
      </c>
      <c r="AF231" s="86" t="s">
        <v>369</v>
      </c>
      <c r="AG231" s="79" t="str">
        <f>+IF(AF231&lt;&gt;"",VLOOKUP(AF231,NIVELES!$A$666:$B$673,2,0),"")</f>
        <v>ADMINISTRACIÓN_CENTRAL</v>
      </c>
      <c r="AH231" s="78" t="s">
        <v>322</v>
      </c>
      <c r="AI231" s="79" t="str">
        <f>IF(AH231&lt;&gt;"",VLOOKUP(CONCATENATE(AG231,AH231),NIVELES!$B$676:$C$745,2,0),"")</f>
        <v>Administración De La Gestión Administrativa Financiera</v>
      </c>
      <c r="AJ231" s="78" t="s">
        <v>517</v>
      </c>
      <c r="AK231" s="79" t="str">
        <f>+IF(AJ231&lt;&gt;"",VLOOKUP(AJ231,NIVELES!$A$816:$B$892,2,0),"")</f>
        <v>NO APLICA</v>
      </c>
      <c r="AL231" s="78" t="s">
        <v>554</v>
      </c>
      <c r="AM231" s="78">
        <v>530301</v>
      </c>
      <c r="AN231" s="79" t="str">
        <f>IF(AM231&lt;&gt;"",+VLOOKUP(AM231,NIVELES!$A$1652:$B$2466,2,0),"")</f>
        <v>Pasajes al Interior</v>
      </c>
      <c r="AO231" s="87">
        <v>4500</v>
      </c>
      <c r="AP231" s="88">
        <v>375</v>
      </c>
      <c r="AQ231" s="88">
        <v>375</v>
      </c>
      <c r="AR231" s="88">
        <v>375</v>
      </c>
      <c r="AS231" s="88">
        <v>375</v>
      </c>
      <c r="AT231" s="88">
        <v>375</v>
      </c>
      <c r="AU231" s="88">
        <v>375</v>
      </c>
      <c r="AV231" s="88">
        <v>375</v>
      </c>
      <c r="AW231" s="88">
        <v>375</v>
      </c>
      <c r="AX231" s="88">
        <v>375</v>
      </c>
      <c r="AY231" s="88">
        <v>375</v>
      </c>
      <c r="AZ231" s="88">
        <v>375</v>
      </c>
      <c r="BA231" s="88">
        <v>375</v>
      </c>
      <c r="BB231" s="89">
        <v>4500</v>
      </c>
      <c r="BC231" s="90" t="str">
        <f t="shared" si="16"/>
        <v>OK</v>
      </c>
      <c r="BD231" s="91" t="str">
        <f t="shared" si="18"/>
        <v xml:space="preserve">                  </v>
      </c>
      <c r="BE231" s="92">
        <f t="shared" si="19"/>
        <v>12</v>
      </c>
    </row>
    <row r="232" spans="1:57" s="74" customFormat="1" ht="50.1" customHeight="1" x14ac:dyDescent="0.2">
      <c r="A232" s="78" t="s">
        <v>55</v>
      </c>
      <c r="B232" s="78" t="s">
        <v>54</v>
      </c>
      <c r="C232" s="78" t="s">
        <v>744</v>
      </c>
      <c r="D232" s="78" t="s">
        <v>575</v>
      </c>
      <c r="E232" s="79" t="str">
        <f>+IF(C232&lt;&gt;"",VLOOKUP(MID(C232,18,5),NIVELES!$A$133:$B$213,2,0),"")</f>
        <v>IMBABURA</v>
      </c>
      <c r="F232" s="80" t="s">
        <v>181</v>
      </c>
      <c r="G232" s="81" t="str">
        <f>+IF(F232&lt;&gt;"",VLOOKUP(F232,NIVELES!$A$246:$C$464,3,0),"")</f>
        <v xml:space="preserve"> </v>
      </c>
      <c r="H232" s="82" t="s">
        <v>1023</v>
      </c>
      <c r="I232" s="78" t="s">
        <v>2173</v>
      </c>
      <c r="J232" s="78" t="s">
        <v>2165</v>
      </c>
      <c r="K232" s="78" t="s">
        <v>2166</v>
      </c>
      <c r="L232" s="78" t="s">
        <v>1791</v>
      </c>
      <c r="M232" s="78" t="s">
        <v>1791</v>
      </c>
      <c r="N232" s="78" t="s">
        <v>1791</v>
      </c>
      <c r="O232" s="78" t="s">
        <v>2174</v>
      </c>
      <c r="P232" s="82">
        <v>11</v>
      </c>
      <c r="Q232" s="78" t="s">
        <v>2175</v>
      </c>
      <c r="R232" s="82"/>
      <c r="S232" s="82">
        <v>1</v>
      </c>
      <c r="T232" s="82">
        <v>1</v>
      </c>
      <c r="U232" s="82">
        <v>1</v>
      </c>
      <c r="V232" s="82">
        <v>1</v>
      </c>
      <c r="W232" s="82">
        <v>1</v>
      </c>
      <c r="X232" s="82">
        <v>1</v>
      </c>
      <c r="Y232" s="82">
        <v>1</v>
      </c>
      <c r="Z232" s="82">
        <v>1</v>
      </c>
      <c r="AA232" s="82">
        <v>1</v>
      </c>
      <c r="AB232" s="82">
        <v>1</v>
      </c>
      <c r="AC232" s="82">
        <v>1</v>
      </c>
      <c r="AD232" s="85" t="str">
        <f>IF(A232&lt;&gt;"",IF(D232="DIRECCIÓN_DE_TRANSFERENCIAS","280 0031",VLOOKUP(C232,NIVELES!$A$14:$B$105,2,0)),"")</f>
        <v>280 1000</v>
      </c>
      <c r="AE232" s="86" t="s">
        <v>322</v>
      </c>
      <c r="AF232" s="86" t="s">
        <v>369</v>
      </c>
      <c r="AG232" s="79" t="str">
        <f>+IF(AF232&lt;&gt;"",VLOOKUP(AF232,NIVELES!$A$666:$B$673,2,0),"")</f>
        <v>ADMINISTRACIÓN_CENTRAL</v>
      </c>
      <c r="AH232" s="78" t="s">
        <v>322</v>
      </c>
      <c r="AI232" s="79" t="str">
        <f>IF(AH232&lt;&gt;"",VLOOKUP(CONCATENATE(AG232,AH232),NIVELES!$B$676:$C$745,2,0),"")</f>
        <v>Administración De La Gestión Administrativa Financiera</v>
      </c>
      <c r="AJ232" s="78" t="s">
        <v>517</v>
      </c>
      <c r="AK232" s="79" t="str">
        <f>+IF(AJ232&lt;&gt;"",VLOOKUP(AJ232,NIVELES!$A$816:$B$892,2,0),"")</f>
        <v>NO APLICA</v>
      </c>
      <c r="AL232" s="78" t="s">
        <v>554</v>
      </c>
      <c r="AM232" s="78">
        <v>530106</v>
      </c>
      <c r="AN232" s="79" t="str">
        <f>IF(AM232&lt;&gt;"",+VLOOKUP(AM232,NIVELES!$A$1652:$B$2466,2,0),"")</f>
        <v>Servicio de Correo</v>
      </c>
      <c r="AO232" s="87">
        <v>600</v>
      </c>
      <c r="AP232" s="88">
        <v>0</v>
      </c>
      <c r="AQ232" s="88">
        <v>54.55</v>
      </c>
      <c r="AR232" s="88">
        <v>54.55</v>
      </c>
      <c r="AS232" s="88">
        <v>54.55</v>
      </c>
      <c r="AT232" s="88">
        <v>54.55</v>
      </c>
      <c r="AU232" s="88">
        <v>54.55</v>
      </c>
      <c r="AV232" s="88">
        <v>54.55</v>
      </c>
      <c r="AW232" s="88">
        <v>54.55</v>
      </c>
      <c r="AX232" s="88">
        <v>54.55</v>
      </c>
      <c r="AY232" s="88">
        <v>54.55</v>
      </c>
      <c r="AZ232" s="88">
        <v>54.55</v>
      </c>
      <c r="BA232" s="88">
        <v>54.5</v>
      </c>
      <c r="BB232" s="89">
        <v>600</v>
      </c>
      <c r="BC232" s="90" t="str">
        <f t="shared" si="16"/>
        <v>OK</v>
      </c>
      <c r="BD232" s="91" t="str">
        <f t="shared" si="18"/>
        <v xml:space="preserve">                  </v>
      </c>
      <c r="BE232" s="92">
        <f t="shared" si="19"/>
        <v>11</v>
      </c>
    </row>
    <row r="233" spans="1:57" s="74" customFormat="1" ht="50.1" customHeight="1" x14ac:dyDescent="0.2">
      <c r="A233" s="78" t="s">
        <v>55</v>
      </c>
      <c r="B233" s="78" t="s">
        <v>54</v>
      </c>
      <c r="C233" s="78" t="s">
        <v>744</v>
      </c>
      <c r="D233" s="78" t="s">
        <v>575</v>
      </c>
      <c r="E233" s="79" t="str">
        <f>+IF(C233&lt;&gt;"",VLOOKUP(MID(C233,18,5),NIVELES!$A$133:$B$213,2,0),"")</f>
        <v>IMBABURA</v>
      </c>
      <c r="F233" s="80" t="s">
        <v>181</v>
      </c>
      <c r="G233" s="81" t="str">
        <f>+IF(F233&lt;&gt;"",VLOOKUP(F233,NIVELES!$A$246:$C$464,3,0),"")</f>
        <v xml:space="preserve"> </v>
      </c>
      <c r="H233" s="82" t="s">
        <v>1023</v>
      </c>
      <c r="I233" s="78" t="s">
        <v>2173</v>
      </c>
      <c r="J233" s="78" t="s">
        <v>2165</v>
      </c>
      <c r="K233" s="78" t="s">
        <v>2166</v>
      </c>
      <c r="L233" s="78" t="s">
        <v>1791</v>
      </c>
      <c r="M233" s="78" t="s">
        <v>1791</v>
      </c>
      <c r="N233" s="78" t="s">
        <v>1791</v>
      </c>
      <c r="O233" s="78" t="s">
        <v>2180</v>
      </c>
      <c r="P233" s="82">
        <v>12</v>
      </c>
      <c r="Q233" s="78" t="s">
        <v>2175</v>
      </c>
      <c r="R233" s="82">
        <v>1</v>
      </c>
      <c r="S233" s="82">
        <v>1</v>
      </c>
      <c r="T233" s="82">
        <v>1</v>
      </c>
      <c r="U233" s="82">
        <v>1</v>
      </c>
      <c r="V233" s="82">
        <v>1</v>
      </c>
      <c r="W233" s="82">
        <v>1</v>
      </c>
      <c r="X233" s="82">
        <v>1</v>
      </c>
      <c r="Y233" s="82">
        <v>1</v>
      </c>
      <c r="Z233" s="82">
        <v>1</v>
      </c>
      <c r="AA233" s="82">
        <v>1</v>
      </c>
      <c r="AB233" s="82">
        <v>1</v>
      </c>
      <c r="AC233" s="82">
        <v>1</v>
      </c>
      <c r="AD233" s="85" t="str">
        <f>IF(A233&lt;&gt;"",IF(D233="DIRECCIÓN_DE_TRANSFERENCIAS","280 0031",VLOOKUP(C233,NIVELES!$A$14:$B$105,2,0)),"")</f>
        <v>280 1000</v>
      </c>
      <c r="AE233" s="86" t="s">
        <v>322</v>
      </c>
      <c r="AF233" s="86" t="s">
        <v>369</v>
      </c>
      <c r="AG233" s="79" t="str">
        <f>+IF(AF233&lt;&gt;"",VLOOKUP(AF233,NIVELES!$A$666:$B$673,2,0),"")</f>
        <v>ADMINISTRACIÓN_CENTRAL</v>
      </c>
      <c r="AH233" s="78" t="s">
        <v>322</v>
      </c>
      <c r="AI233" s="79" t="str">
        <f>IF(AH233&lt;&gt;"",VLOOKUP(CONCATENATE(AG233,AH233),NIVELES!$B$676:$C$745,2,0),"")</f>
        <v>Administración De La Gestión Administrativa Financiera</v>
      </c>
      <c r="AJ233" s="78" t="s">
        <v>517</v>
      </c>
      <c r="AK233" s="79" t="str">
        <f>+IF(AJ233&lt;&gt;"",VLOOKUP(AJ233,NIVELES!$A$816:$B$892,2,0),"")</f>
        <v>NO APLICA</v>
      </c>
      <c r="AL233" s="78" t="s">
        <v>554</v>
      </c>
      <c r="AM233" s="78">
        <v>530208</v>
      </c>
      <c r="AN233" s="79" t="str">
        <f>IF(AM233&lt;&gt;"",+VLOOKUP(AM233,NIVELES!$A$1652:$B$2466,2,0),"")</f>
        <v>Servicio de Seguridad y Vigilancia</v>
      </c>
      <c r="AO233" s="87">
        <v>16790</v>
      </c>
      <c r="AP233" s="88">
        <v>1399.16</v>
      </c>
      <c r="AQ233" s="88">
        <v>1399.16</v>
      </c>
      <c r="AR233" s="88">
        <v>1399.16</v>
      </c>
      <c r="AS233" s="88">
        <v>1399.16</v>
      </c>
      <c r="AT233" s="88">
        <v>1399.17</v>
      </c>
      <c r="AU233" s="88">
        <v>1399.17</v>
      </c>
      <c r="AV233" s="88">
        <v>1399.17</v>
      </c>
      <c r="AW233" s="88">
        <v>1399.17</v>
      </c>
      <c r="AX233" s="88">
        <v>1399.17</v>
      </c>
      <c r="AY233" s="88">
        <v>1399.17</v>
      </c>
      <c r="AZ233" s="88">
        <v>1399.17</v>
      </c>
      <c r="BA233" s="88">
        <v>1399.17</v>
      </c>
      <c r="BB233" s="89">
        <v>16790</v>
      </c>
      <c r="BC233" s="90" t="str">
        <f t="shared" si="16"/>
        <v>OK</v>
      </c>
      <c r="BD233" s="91" t="str">
        <f t="shared" si="18"/>
        <v xml:space="preserve">                  </v>
      </c>
      <c r="BE233" s="92">
        <f t="shared" si="19"/>
        <v>12</v>
      </c>
    </row>
    <row r="234" spans="1:57" s="74" customFormat="1" ht="50.1" customHeight="1" x14ac:dyDescent="0.2">
      <c r="A234" s="78" t="s">
        <v>55</v>
      </c>
      <c r="B234" s="78" t="s">
        <v>54</v>
      </c>
      <c r="C234" s="78" t="s">
        <v>744</v>
      </c>
      <c r="D234" s="78" t="s">
        <v>575</v>
      </c>
      <c r="E234" s="79" t="str">
        <f>+IF(C234&lt;&gt;"",VLOOKUP(MID(C234,18,5),NIVELES!$A$133:$B$213,2,0),"")</f>
        <v>IMBABURA</v>
      </c>
      <c r="F234" s="80" t="s">
        <v>181</v>
      </c>
      <c r="G234" s="81" t="str">
        <f>+IF(F234&lt;&gt;"",VLOOKUP(F234,NIVELES!$A$246:$C$464,3,0),"")</f>
        <v xml:space="preserve"> </v>
      </c>
      <c r="H234" s="82" t="s">
        <v>1023</v>
      </c>
      <c r="I234" s="78" t="s">
        <v>2173</v>
      </c>
      <c r="J234" s="78" t="s">
        <v>2165</v>
      </c>
      <c r="K234" s="78" t="s">
        <v>2166</v>
      </c>
      <c r="L234" s="78" t="s">
        <v>1791</v>
      </c>
      <c r="M234" s="78" t="s">
        <v>1791</v>
      </c>
      <c r="N234" s="78" t="s">
        <v>1791</v>
      </c>
      <c r="O234" s="78" t="s">
        <v>2174</v>
      </c>
      <c r="P234" s="82">
        <v>12</v>
      </c>
      <c r="Q234" s="78" t="s">
        <v>2175</v>
      </c>
      <c r="R234" s="82">
        <v>1</v>
      </c>
      <c r="S234" s="82">
        <v>1</v>
      </c>
      <c r="T234" s="82">
        <v>1</v>
      </c>
      <c r="U234" s="82">
        <v>1</v>
      </c>
      <c r="V234" s="82">
        <v>1</v>
      </c>
      <c r="W234" s="82">
        <v>1</v>
      </c>
      <c r="X234" s="82">
        <v>1</v>
      </c>
      <c r="Y234" s="82">
        <v>1</v>
      </c>
      <c r="Z234" s="82">
        <v>1</v>
      </c>
      <c r="AA234" s="82">
        <v>1</v>
      </c>
      <c r="AB234" s="82">
        <v>1</v>
      </c>
      <c r="AC234" s="82">
        <v>1</v>
      </c>
      <c r="AD234" s="85" t="str">
        <f>IF(A234&lt;&gt;"",IF(D234="DIRECCIÓN_DE_TRANSFERENCIAS","280 0031",VLOOKUP(C234,NIVELES!$A$14:$B$105,2,0)),"")</f>
        <v>280 1000</v>
      </c>
      <c r="AE234" s="86" t="s">
        <v>322</v>
      </c>
      <c r="AF234" s="86" t="s">
        <v>369</v>
      </c>
      <c r="AG234" s="79" t="str">
        <f>+IF(AF234&lt;&gt;"",VLOOKUP(AF234,NIVELES!$A$666:$B$673,2,0),"")</f>
        <v>ADMINISTRACIÓN_CENTRAL</v>
      </c>
      <c r="AH234" s="78" t="s">
        <v>322</v>
      </c>
      <c r="AI234" s="79" t="str">
        <f>IF(AH234&lt;&gt;"",VLOOKUP(CONCATENATE(AG234,AH234),NIVELES!$B$676:$C$745,2,0),"")</f>
        <v>Administración De La Gestión Administrativa Financiera</v>
      </c>
      <c r="AJ234" s="78" t="s">
        <v>517</v>
      </c>
      <c r="AK234" s="79" t="str">
        <f>+IF(AJ234&lt;&gt;"",VLOOKUP(AJ234,NIVELES!$A$816:$B$892,2,0),"")</f>
        <v>NO APLICA</v>
      </c>
      <c r="AL234" s="78" t="s">
        <v>554</v>
      </c>
      <c r="AM234" s="78">
        <v>530105</v>
      </c>
      <c r="AN234" s="79" t="str">
        <f>IF(AM234&lt;&gt;"",+VLOOKUP(AM234,NIVELES!$A$1652:$B$2466,2,0),"")</f>
        <v>Telecomunicaciones</v>
      </c>
      <c r="AO234" s="87">
        <v>1926.04</v>
      </c>
      <c r="AP234" s="88">
        <v>160.5</v>
      </c>
      <c r="AQ234" s="88">
        <v>160.5</v>
      </c>
      <c r="AR234" s="88">
        <v>160.5</v>
      </c>
      <c r="AS234" s="88">
        <v>160.5</v>
      </c>
      <c r="AT234" s="88">
        <v>160.5</v>
      </c>
      <c r="AU234" s="88">
        <v>160.5</v>
      </c>
      <c r="AV234" s="88">
        <v>160.5</v>
      </c>
      <c r="AW234" s="88">
        <v>160.5</v>
      </c>
      <c r="AX234" s="88">
        <v>160.51</v>
      </c>
      <c r="AY234" s="88">
        <v>160.51</v>
      </c>
      <c r="AZ234" s="88">
        <v>160.51</v>
      </c>
      <c r="BA234" s="88">
        <v>160.51</v>
      </c>
      <c r="BB234" s="89">
        <v>1926.04</v>
      </c>
      <c r="BC234" s="90" t="str">
        <f t="shared" si="16"/>
        <v>OK</v>
      </c>
      <c r="BD234" s="91" t="str">
        <f t="shared" si="18"/>
        <v xml:space="preserve">                  </v>
      </c>
      <c r="BE234" s="92">
        <f t="shared" si="19"/>
        <v>12</v>
      </c>
    </row>
    <row r="235" spans="1:57" s="74" customFormat="1" ht="50.1" customHeight="1" x14ac:dyDescent="0.2">
      <c r="A235" s="78" t="s">
        <v>55</v>
      </c>
      <c r="B235" s="78" t="s">
        <v>54</v>
      </c>
      <c r="C235" s="78" t="s">
        <v>744</v>
      </c>
      <c r="D235" s="78" t="s">
        <v>575</v>
      </c>
      <c r="E235" s="79" t="str">
        <f>+IF(C235&lt;&gt;"",VLOOKUP(MID(C235,18,5),NIVELES!$A$133:$B$213,2,0),"")</f>
        <v>IMBABURA</v>
      </c>
      <c r="F235" s="80" t="s">
        <v>181</v>
      </c>
      <c r="G235" s="81" t="str">
        <f>+IF(F235&lt;&gt;"",VLOOKUP(F235,NIVELES!$A$246:$C$464,3,0),"")</f>
        <v xml:space="preserve"> </v>
      </c>
      <c r="H235" s="82" t="s">
        <v>1023</v>
      </c>
      <c r="I235" s="78" t="s">
        <v>2173</v>
      </c>
      <c r="J235" s="78" t="s">
        <v>2165</v>
      </c>
      <c r="K235" s="78" t="s">
        <v>2166</v>
      </c>
      <c r="L235" s="78" t="s">
        <v>1791</v>
      </c>
      <c r="M235" s="78" t="s">
        <v>1791</v>
      </c>
      <c r="N235" s="78" t="s">
        <v>1791</v>
      </c>
      <c r="O235" s="78" t="s">
        <v>2181</v>
      </c>
      <c r="P235" s="82">
        <v>12</v>
      </c>
      <c r="Q235" s="78" t="s">
        <v>2175</v>
      </c>
      <c r="R235" s="82">
        <v>1</v>
      </c>
      <c r="S235" s="82">
        <v>1</v>
      </c>
      <c r="T235" s="82">
        <v>1</v>
      </c>
      <c r="U235" s="82">
        <v>1</v>
      </c>
      <c r="V235" s="82">
        <v>1</v>
      </c>
      <c r="W235" s="82">
        <v>1</v>
      </c>
      <c r="X235" s="82">
        <v>1</v>
      </c>
      <c r="Y235" s="82">
        <v>1</v>
      </c>
      <c r="Z235" s="82">
        <v>1</v>
      </c>
      <c r="AA235" s="82">
        <v>1</v>
      </c>
      <c r="AB235" s="82">
        <v>1</v>
      </c>
      <c r="AC235" s="82">
        <v>1</v>
      </c>
      <c r="AD235" s="85" t="str">
        <f>IF(A235&lt;&gt;"",IF(D235="DIRECCIÓN_DE_TRANSFERENCIAS","280 0031",VLOOKUP(C235,NIVELES!$A$14:$B$105,2,0)),"")</f>
        <v>280 1000</v>
      </c>
      <c r="AE235" s="86" t="s">
        <v>322</v>
      </c>
      <c r="AF235" s="86" t="s">
        <v>369</v>
      </c>
      <c r="AG235" s="79" t="str">
        <f>+IF(AF235&lt;&gt;"",VLOOKUP(AF235,NIVELES!$A$666:$B$673,2,0),"")</f>
        <v>ADMINISTRACIÓN_CENTRAL</v>
      </c>
      <c r="AH235" s="78" t="s">
        <v>322</v>
      </c>
      <c r="AI235" s="79" t="str">
        <f>IF(AH235&lt;&gt;"",VLOOKUP(CONCATENATE(AG235,AH235),NIVELES!$B$676:$C$745,2,0),"")</f>
        <v>Administración De La Gestión Administrativa Financiera</v>
      </c>
      <c r="AJ235" s="78" t="s">
        <v>517</v>
      </c>
      <c r="AK235" s="79" t="str">
        <f>+IF(AJ235&lt;&gt;"",VLOOKUP(AJ235,NIVELES!$A$816:$B$892,2,0),"")</f>
        <v>NO APLICA</v>
      </c>
      <c r="AL235" s="78" t="s">
        <v>554</v>
      </c>
      <c r="AM235" s="78">
        <v>530405</v>
      </c>
      <c r="AN235" s="79" t="str">
        <f>IF(AM235&lt;&gt;"",+VLOOKUP(AM235,NIVELES!$A$1652:$B$2466,2,0),"")</f>
        <v>Vehículos (Mantenimiento y Reparación)</v>
      </c>
      <c r="AO235" s="87">
        <v>10000</v>
      </c>
      <c r="AP235" s="88">
        <v>833.33</v>
      </c>
      <c r="AQ235" s="88">
        <v>833.33</v>
      </c>
      <c r="AR235" s="88">
        <v>833.33</v>
      </c>
      <c r="AS235" s="88">
        <v>833.33</v>
      </c>
      <c r="AT235" s="88">
        <v>833.33</v>
      </c>
      <c r="AU235" s="88">
        <v>833.33</v>
      </c>
      <c r="AV235" s="88">
        <v>833.33</v>
      </c>
      <c r="AW235" s="88">
        <v>833.33</v>
      </c>
      <c r="AX235" s="88">
        <v>833.33</v>
      </c>
      <c r="AY235" s="88">
        <v>833.33</v>
      </c>
      <c r="AZ235" s="88">
        <v>833.33</v>
      </c>
      <c r="BA235" s="88">
        <v>833.37</v>
      </c>
      <c r="BB235" s="89">
        <v>10000.000000000002</v>
      </c>
      <c r="BC235" s="90" t="str">
        <f t="shared" si="16"/>
        <v>OK</v>
      </c>
      <c r="BD235" s="91" t="str">
        <f t="shared" si="18"/>
        <v xml:space="preserve">                  </v>
      </c>
      <c r="BE235" s="92">
        <f t="shared" si="19"/>
        <v>12</v>
      </c>
    </row>
    <row r="236" spans="1:57" s="74" customFormat="1" ht="50.1" customHeight="1" x14ac:dyDescent="0.2">
      <c r="A236" s="78" t="s">
        <v>55</v>
      </c>
      <c r="B236" s="78" t="s">
        <v>54</v>
      </c>
      <c r="C236" s="78" t="s">
        <v>744</v>
      </c>
      <c r="D236" s="78" t="s">
        <v>575</v>
      </c>
      <c r="E236" s="79" t="str">
        <f>+IF(C236&lt;&gt;"",VLOOKUP(MID(C236,18,5),NIVELES!$A$133:$B$213,2,0),"")</f>
        <v>IMBABURA</v>
      </c>
      <c r="F236" s="80" t="s">
        <v>181</v>
      </c>
      <c r="G236" s="81" t="str">
        <f>+IF(F236&lt;&gt;"",VLOOKUP(F236,NIVELES!$A$246:$C$464,3,0),"")</f>
        <v xml:space="preserve"> </v>
      </c>
      <c r="H236" s="82" t="s">
        <v>1023</v>
      </c>
      <c r="I236" s="78" t="s">
        <v>2173</v>
      </c>
      <c r="J236" s="78" t="s">
        <v>2165</v>
      </c>
      <c r="K236" s="78" t="s">
        <v>2166</v>
      </c>
      <c r="L236" s="78" t="s">
        <v>1791</v>
      </c>
      <c r="M236" s="78" t="s">
        <v>1791</v>
      </c>
      <c r="N236" s="78" t="s">
        <v>1791</v>
      </c>
      <c r="O236" s="78" t="s">
        <v>2182</v>
      </c>
      <c r="P236" s="82">
        <v>1</v>
      </c>
      <c r="Q236" s="78" t="s">
        <v>2175</v>
      </c>
      <c r="R236" s="82"/>
      <c r="S236" s="82"/>
      <c r="T236" s="82"/>
      <c r="U236" s="82"/>
      <c r="V236" s="82">
        <v>1</v>
      </c>
      <c r="W236" s="82"/>
      <c r="X236" s="82"/>
      <c r="Y236" s="82"/>
      <c r="Z236" s="82"/>
      <c r="AA236" s="82"/>
      <c r="AB236" s="82"/>
      <c r="AC236" s="82"/>
      <c r="AD236" s="85" t="str">
        <f>IF(A236&lt;&gt;"",IF(D236="DIRECCIÓN_DE_TRANSFERENCIAS","280 0031",VLOOKUP(C236,NIVELES!$A$14:$B$105,2,0)),"")</f>
        <v>280 1000</v>
      </c>
      <c r="AE236" s="86" t="s">
        <v>322</v>
      </c>
      <c r="AF236" s="86" t="s">
        <v>369</v>
      </c>
      <c r="AG236" s="79" t="str">
        <f>+IF(AF236&lt;&gt;"",VLOOKUP(AF236,NIVELES!$A$666:$B$673,2,0),"")</f>
        <v>ADMINISTRACIÓN_CENTRAL</v>
      </c>
      <c r="AH236" s="78" t="s">
        <v>322</v>
      </c>
      <c r="AI236" s="79" t="str">
        <f>IF(AH236&lt;&gt;"",VLOOKUP(CONCATENATE(AG236,AH236),NIVELES!$B$676:$C$745,2,0),"")</f>
        <v>Administración De La Gestión Administrativa Financiera</v>
      </c>
      <c r="AJ236" s="78" t="s">
        <v>517</v>
      </c>
      <c r="AK236" s="79" t="str">
        <f>+IF(AJ236&lt;&gt;"",VLOOKUP(AJ236,NIVELES!$A$816:$B$892,2,0),"")</f>
        <v>NO APLICA</v>
      </c>
      <c r="AL236" s="78" t="s">
        <v>554</v>
      </c>
      <c r="AM236" s="78">
        <v>530802</v>
      </c>
      <c r="AN236" s="79" t="str">
        <f>IF(AM236&lt;&gt;"",+VLOOKUP(AM236,NIVELES!$A$1652:$B$2466,2,0),"")</f>
        <v>Vestuario, Lencería, Prendas de Protección; y, Accesorios para Uniformes Militares y Policiales; y, Carpas</v>
      </c>
      <c r="AO236" s="87">
        <v>1015</v>
      </c>
      <c r="AP236" s="88">
        <v>0</v>
      </c>
      <c r="AQ236" s="88">
        <v>0</v>
      </c>
      <c r="AR236" s="88">
        <v>0</v>
      </c>
      <c r="AS236" s="88">
        <v>0</v>
      </c>
      <c r="AT236" s="88">
        <v>1015</v>
      </c>
      <c r="AU236" s="88">
        <v>0</v>
      </c>
      <c r="AV236" s="88">
        <v>0</v>
      </c>
      <c r="AW236" s="88">
        <v>0</v>
      </c>
      <c r="AX236" s="88">
        <v>0</v>
      </c>
      <c r="AY236" s="88">
        <v>0</v>
      </c>
      <c r="AZ236" s="88">
        <v>0</v>
      </c>
      <c r="BA236" s="88">
        <v>0</v>
      </c>
      <c r="BB236" s="89">
        <v>1015</v>
      </c>
      <c r="BC236" s="90" t="str">
        <f t="shared" si="16"/>
        <v>OK</v>
      </c>
      <c r="BD236" s="91" t="str">
        <f t="shared" si="18"/>
        <v xml:space="preserve">                  </v>
      </c>
      <c r="BE236" s="92">
        <f t="shared" si="19"/>
        <v>1</v>
      </c>
    </row>
    <row r="237" spans="1:57" s="74" customFormat="1" ht="50.1" customHeight="1" x14ac:dyDescent="0.2">
      <c r="A237" s="78" t="s">
        <v>55</v>
      </c>
      <c r="B237" s="78" t="s">
        <v>54</v>
      </c>
      <c r="C237" s="78" t="s">
        <v>744</v>
      </c>
      <c r="D237" s="78" t="s">
        <v>575</v>
      </c>
      <c r="E237" s="79" t="str">
        <f>+IF(C237&lt;&gt;"",VLOOKUP(MID(C237,18,5),NIVELES!$A$133:$B$213,2,0),"")</f>
        <v>IMBABURA</v>
      </c>
      <c r="F237" s="80" t="s">
        <v>181</v>
      </c>
      <c r="G237" s="81" t="str">
        <f>+IF(F237&lt;&gt;"",VLOOKUP(F237,NIVELES!$A$246:$C$464,3,0),"")</f>
        <v xml:space="preserve"> </v>
      </c>
      <c r="H237" s="82" t="s">
        <v>1023</v>
      </c>
      <c r="I237" s="78" t="s">
        <v>2173</v>
      </c>
      <c r="J237" s="78" t="s">
        <v>2165</v>
      </c>
      <c r="K237" s="78" t="s">
        <v>2166</v>
      </c>
      <c r="L237" s="78" t="s">
        <v>1791</v>
      </c>
      <c r="M237" s="78" t="s">
        <v>1791</v>
      </c>
      <c r="N237" s="78" t="s">
        <v>1791</v>
      </c>
      <c r="O237" s="78" t="s">
        <v>2174</v>
      </c>
      <c r="P237" s="82">
        <v>12</v>
      </c>
      <c r="Q237" s="78" t="s">
        <v>2175</v>
      </c>
      <c r="R237" s="82">
        <v>1</v>
      </c>
      <c r="S237" s="82">
        <v>1</v>
      </c>
      <c r="T237" s="82">
        <v>1</v>
      </c>
      <c r="U237" s="82">
        <v>1</v>
      </c>
      <c r="V237" s="82">
        <v>1</v>
      </c>
      <c r="W237" s="82">
        <v>1</v>
      </c>
      <c r="X237" s="82">
        <v>1</v>
      </c>
      <c r="Y237" s="82">
        <v>1</v>
      </c>
      <c r="Z237" s="82">
        <v>1</v>
      </c>
      <c r="AA237" s="82">
        <v>1</v>
      </c>
      <c r="AB237" s="82">
        <v>1</v>
      </c>
      <c r="AC237" s="82">
        <v>1</v>
      </c>
      <c r="AD237" s="85" t="str">
        <f>IF(A237&lt;&gt;"",IF(D237="DIRECCIÓN_DE_TRANSFERENCIAS","280 0031",VLOOKUP(C237,NIVELES!$A$14:$B$105,2,0)),"")</f>
        <v>280 1000</v>
      </c>
      <c r="AE237" s="86" t="s">
        <v>322</v>
      </c>
      <c r="AF237" s="86" t="s">
        <v>369</v>
      </c>
      <c r="AG237" s="79" t="str">
        <f>+IF(AF237&lt;&gt;"",VLOOKUP(AF237,NIVELES!$A$666:$B$673,2,0),"")</f>
        <v>ADMINISTRACIÓN_CENTRAL</v>
      </c>
      <c r="AH237" s="78" t="s">
        <v>322</v>
      </c>
      <c r="AI237" s="79" t="str">
        <f>IF(AH237&lt;&gt;"",VLOOKUP(CONCATENATE(AG237,AH237),NIVELES!$B$676:$C$745,2,0),"")</f>
        <v>Administración De La Gestión Administrativa Financiera</v>
      </c>
      <c r="AJ237" s="78" t="s">
        <v>517</v>
      </c>
      <c r="AK237" s="79" t="str">
        <f>+IF(AJ237&lt;&gt;"",VLOOKUP(AJ237,NIVELES!$A$816:$B$892,2,0),"")</f>
        <v>NO APLICA</v>
      </c>
      <c r="AL237" s="78" t="s">
        <v>554</v>
      </c>
      <c r="AM237" s="78">
        <v>530303</v>
      </c>
      <c r="AN237" s="79" t="str">
        <f>IF(AM237&lt;&gt;"",+VLOOKUP(AM237,NIVELES!$A$1652:$B$2466,2,0),"")</f>
        <v>Viáticos y Subsistencias en el Interior</v>
      </c>
      <c r="AO237" s="87">
        <v>24602.53</v>
      </c>
      <c r="AP237" s="88">
        <v>2050.21</v>
      </c>
      <c r="AQ237" s="88">
        <v>2050.21</v>
      </c>
      <c r="AR237" s="88">
        <v>2050.21</v>
      </c>
      <c r="AS237" s="88">
        <v>2050.21</v>
      </c>
      <c r="AT237" s="88">
        <v>2050.21</v>
      </c>
      <c r="AU237" s="88">
        <v>2050.21</v>
      </c>
      <c r="AV237" s="88">
        <v>2050.21</v>
      </c>
      <c r="AW237" s="88">
        <v>2050.21</v>
      </c>
      <c r="AX237" s="88">
        <v>2050.21</v>
      </c>
      <c r="AY237" s="88">
        <v>2050.21</v>
      </c>
      <c r="AZ237" s="88">
        <v>2050.21</v>
      </c>
      <c r="BA237" s="88">
        <v>2050.2199999999998</v>
      </c>
      <c r="BB237" s="89">
        <v>24602.529999999995</v>
      </c>
      <c r="BC237" s="90" t="str">
        <f t="shared" si="16"/>
        <v>OK</v>
      </c>
      <c r="BD237" s="91" t="str">
        <f t="shared" si="18"/>
        <v xml:space="preserve">                  </v>
      </c>
      <c r="BE237" s="92">
        <f t="shared" si="19"/>
        <v>12</v>
      </c>
    </row>
    <row r="238" spans="1:57" s="74" customFormat="1" ht="50.1" customHeight="1" x14ac:dyDescent="0.2">
      <c r="A238" s="78" t="s">
        <v>55</v>
      </c>
      <c r="B238" s="78" t="s">
        <v>54</v>
      </c>
      <c r="C238" s="78" t="s">
        <v>744</v>
      </c>
      <c r="D238" s="78" t="s">
        <v>607</v>
      </c>
      <c r="E238" s="79" t="str">
        <f>+IF(C238&lt;&gt;"",VLOOKUP(MID(C238,18,5),NIVELES!$A$133:$B$213,2,0),"")</f>
        <v>IMBABURA</v>
      </c>
      <c r="F238" s="80" t="s">
        <v>181</v>
      </c>
      <c r="G238" s="81" t="str">
        <f>+IF(F238&lt;&gt;"",VLOOKUP(F238,NIVELES!$A$246:$C$464,3,0),"")</f>
        <v xml:space="preserve"> </v>
      </c>
      <c r="H238" s="82" t="s">
        <v>1024</v>
      </c>
      <c r="I238" s="78" t="s">
        <v>2183</v>
      </c>
      <c r="J238" s="78" t="s">
        <v>2184</v>
      </c>
      <c r="K238" s="78" t="s">
        <v>2185</v>
      </c>
      <c r="L238" s="78" t="s">
        <v>1791</v>
      </c>
      <c r="M238" s="78" t="s">
        <v>1791</v>
      </c>
      <c r="N238" s="78" t="s">
        <v>1791</v>
      </c>
      <c r="O238" s="78" t="s">
        <v>2167</v>
      </c>
      <c r="P238" s="82">
        <v>12</v>
      </c>
      <c r="Q238" s="78" t="s">
        <v>2168</v>
      </c>
      <c r="R238" s="82">
        <v>1</v>
      </c>
      <c r="S238" s="82">
        <v>1</v>
      </c>
      <c r="T238" s="82">
        <v>1</v>
      </c>
      <c r="U238" s="82">
        <v>1</v>
      </c>
      <c r="V238" s="82">
        <v>1</v>
      </c>
      <c r="W238" s="82">
        <v>1</v>
      </c>
      <c r="X238" s="82">
        <v>1</v>
      </c>
      <c r="Y238" s="82">
        <v>1</v>
      </c>
      <c r="Z238" s="82">
        <v>1</v>
      </c>
      <c r="AA238" s="82">
        <v>1</v>
      </c>
      <c r="AB238" s="82">
        <v>1</v>
      </c>
      <c r="AC238" s="82">
        <v>1</v>
      </c>
      <c r="AD238" s="85" t="str">
        <f>IF(A238&lt;&gt;"",IF(D238="DIRECCIÓN_DE_TRANSFERENCIAS","280 0031",VLOOKUP(C238,NIVELES!$A$14:$B$105,2,0)),"")</f>
        <v>280 1000</v>
      </c>
      <c r="AE238" s="86" t="s">
        <v>322</v>
      </c>
      <c r="AF238" s="86" t="s">
        <v>542</v>
      </c>
      <c r="AG238" s="79" t="str">
        <f>+IF(AF238&lt;&gt;"",VLOOKUP(AF238,NIVELES!$A$666:$B$673,2,0),"")</f>
        <v>SISTEMA_DE_PROTECCIÓN_ESPECIAL_EN_EL_CICLO_DE_VIDA</v>
      </c>
      <c r="AH238" s="78" t="s">
        <v>321</v>
      </c>
      <c r="AI238" s="79" t="str">
        <f>IF(AH238&lt;&gt;"",VLOOKUP(CONCATENATE(AG238,AH238),NIVELES!$B$676:$C$745,2,0),"")</f>
        <v>Adopciones</v>
      </c>
      <c r="AJ238" s="78" t="s">
        <v>517</v>
      </c>
      <c r="AK238" s="79" t="str">
        <f>+IF(AJ238&lt;&gt;"",VLOOKUP(AJ238,NIVELES!$A$816:$B$892,2,0),"")</f>
        <v>NO APLICA</v>
      </c>
      <c r="AL238" s="78" t="s">
        <v>553</v>
      </c>
      <c r="AM238" s="78">
        <v>510601</v>
      </c>
      <c r="AN238" s="79" t="str">
        <f>IF(AM238&lt;&gt;"",+VLOOKUP(AM238,NIVELES!$A$1652:$B$2466,2,0),"")</f>
        <v>Aporte Patronal</v>
      </c>
      <c r="AO238" s="87">
        <v>2064.62</v>
      </c>
      <c r="AP238" s="88">
        <v>172.05</v>
      </c>
      <c r="AQ238" s="88">
        <v>172.05</v>
      </c>
      <c r="AR238" s="88">
        <v>172.05</v>
      </c>
      <c r="AS238" s="88">
        <v>172.05</v>
      </c>
      <c r="AT238" s="88">
        <v>172.05</v>
      </c>
      <c r="AU238" s="88">
        <v>172.05</v>
      </c>
      <c r="AV238" s="88">
        <v>172.05</v>
      </c>
      <c r="AW238" s="88">
        <v>172.05</v>
      </c>
      <c r="AX238" s="88">
        <v>172.05</v>
      </c>
      <c r="AY238" s="88">
        <v>172.05</v>
      </c>
      <c r="AZ238" s="88">
        <v>172.05</v>
      </c>
      <c r="BA238" s="88">
        <v>172.07</v>
      </c>
      <c r="BB238" s="89">
        <v>2064.62</v>
      </c>
      <c r="BC238" s="90" t="str">
        <f t="shared" si="16"/>
        <v>OK</v>
      </c>
      <c r="BD238" s="91" t="str">
        <f t="shared" si="18"/>
        <v xml:space="preserve">                  </v>
      </c>
      <c r="BE238" s="92">
        <f t="shared" si="19"/>
        <v>12</v>
      </c>
    </row>
    <row r="239" spans="1:57" s="74" customFormat="1" ht="50.1" customHeight="1" x14ac:dyDescent="0.2">
      <c r="A239" s="78" t="s">
        <v>55</v>
      </c>
      <c r="B239" s="78" t="s">
        <v>54</v>
      </c>
      <c r="C239" s="78" t="s">
        <v>744</v>
      </c>
      <c r="D239" s="78" t="s">
        <v>607</v>
      </c>
      <c r="E239" s="79" t="str">
        <f>+IF(C239&lt;&gt;"",VLOOKUP(MID(C239,18,5),NIVELES!$A$133:$B$213,2,0),"")</f>
        <v>IMBABURA</v>
      </c>
      <c r="F239" s="80" t="s">
        <v>181</v>
      </c>
      <c r="G239" s="81" t="str">
        <f>+IF(F239&lt;&gt;"",VLOOKUP(F239,NIVELES!$A$246:$C$464,3,0),"")</f>
        <v xml:space="preserve"> </v>
      </c>
      <c r="H239" s="82" t="s">
        <v>1024</v>
      </c>
      <c r="I239" s="78" t="s">
        <v>2183</v>
      </c>
      <c r="J239" s="78" t="s">
        <v>2184</v>
      </c>
      <c r="K239" s="78" t="s">
        <v>2185</v>
      </c>
      <c r="L239" s="78" t="s">
        <v>1791</v>
      </c>
      <c r="M239" s="78" t="s">
        <v>1791</v>
      </c>
      <c r="N239" s="78" t="s">
        <v>1791</v>
      </c>
      <c r="O239" s="78" t="s">
        <v>2167</v>
      </c>
      <c r="P239" s="82">
        <v>1</v>
      </c>
      <c r="Q239" s="78" t="s">
        <v>2169</v>
      </c>
      <c r="R239" s="82"/>
      <c r="S239" s="82"/>
      <c r="T239" s="82"/>
      <c r="U239" s="82"/>
      <c r="V239" s="82"/>
      <c r="W239" s="82"/>
      <c r="X239" s="82"/>
      <c r="Y239" s="82">
        <v>1</v>
      </c>
      <c r="Z239" s="82"/>
      <c r="AA239" s="82"/>
      <c r="AB239" s="82"/>
      <c r="AC239" s="82"/>
      <c r="AD239" s="85" t="str">
        <f>IF(A239&lt;&gt;"",IF(D239="DIRECCIÓN_DE_TRANSFERENCIAS","280 0031",VLOOKUP(C239,NIVELES!$A$14:$B$105,2,0)),"")</f>
        <v>280 1000</v>
      </c>
      <c r="AE239" s="86" t="s">
        <v>322</v>
      </c>
      <c r="AF239" s="86" t="s">
        <v>542</v>
      </c>
      <c r="AG239" s="79" t="str">
        <f>+IF(AF239&lt;&gt;"",VLOOKUP(AF239,NIVELES!$A$666:$B$673,2,0),"")</f>
        <v>SISTEMA_DE_PROTECCIÓN_ESPECIAL_EN_EL_CICLO_DE_VIDA</v>
      </c>
      <c r="AH239" s="78" t="s">
        <v>321</v>
      </c>
      <c r="AI239" s="79" t="str">
        <f>IF(AH239&lt;&gt;"",VLOOKUP(CONCATENATE(AG239,AH239),NIVELES!$B$676:$C$745,2,0),"")</f>
        <v>Adopciones</v>
      </c>
      <c r="AJ239" s="78" t="s">
        <v>517</v>
      </c>
      <c r="AK239" s="79" t="str">
        <f>+IF(AJ239&lt;&gt;"",VLOOKUP(AJ239,NIVELES!$A$816:$B$892,2,0),"")</f>
        <v>NO APLICA</v>
      </c>
      <c r="AL239" s="78" t="s">
        <v>553</v>
      </c>
      <c r="AM239" s="78">
        <v>510204</v>
      </c>
      <c r="AN239" s="79" t="str">
        <f>IF(AM239&lt;&gt;"",+VLOOKUP(AM239,NIVELES!$A$1652:$B$2466,2,0),"")</f>
        <v>Decimocuarto Sueldo</v>
      </c>
      <c r="AO239" s="87">
        <v>722.33</v>
      </c>
      <c r="AP239" s="88">
        <v>0</v>
      </c>
      <c r="AQ239" s="88">
        <v>0</v>
      </c>
      <c r="AR239" s="88">
        <v>0</v>
      </c>
      <c r="AS239" s="88">
        <v>0</v>
      </c>
      <c r="AT239" s="88">
        <v>0</v>
      </c>
      <c r="AU239" s="88">
        <v>0</v>
      </c>
      <c r="AV239" s="88">
        <v>0</v>
      </c>
      <c r="AW239" s="88">
        <v>722.33</v>
      </c>
      <c r="AX239" s="88">
        <v>0</v>
      </c>
      <c r="AY239" s="88">
        <v>0</v>
      </c>
      <c r="AZ239" s="88">
        <v>0</v>
      </c>
      <c r="BA239" s="88">
        <v>0</v>
      </c>
      <c r="BB239" s="89">
        <v>722.33</v>
      </c>
      <c r="BC239" s="90" t="str">
        <f t="shared" si="16"/>
        <v>OK</v>
      </c>
      <c r="BD239" s="91" t="str">
        <f t="shared" si="18"/>
        <v xml:space="preserve">                  </v>
      </c>
      <c r="BE239" s="92">
        <f t="shared" si="19"/>
        <v>1</v>
      </c>
    </row>
    <row r="240" spans="1:57" s="74" customFormat="1" ht="50.1" customHeight="1" x14ac:dyDescent="0.2">
      <c r="A240" s="78" t="s">
        <v>55</v>
      </c>
      <c r="B240" s="78" t="s">
        <v>54</v>
      </c>
      <c r="C240" s="78" t="s">
        <v>744</v>
      </c>
      <c r="D240" s="78" t="s">
        <v>607</v>
      </c>
      <c r="E240" s="79" t="str">
        <f>+IF(C240&lt;&gt;"",VLOOKUP(MID(C240,18,5),NIVELES!$A$133:$B$213,2,0),"")</f>
        <v>IMBABURA</v>
      </c>
      <c r="F240" s="80" t="s">
        <v>181</v>
      </c>
      <c r="G240" s="81" t="str">
        <f>+IF(F240&lt;&gt;"",VLOOKUP(F240,NIVELES!$A$246:$C$464,3,0),"")</f>
        <v xml:space="preserve"> </v>
      </c>
      <c r="H240" s="82" t="s">
        <v>1024</v>
      </c>
      <c r="I240" s="78" t="s">
        <v>2183</v>
      </c>
      <c r="J240" s="78" t="s">
        <v>2184</v>
      </c>
      <c r="K240" s="78" t="s">
        <v>2185</v>
      </c>
      <c r="L240" s="78" t="s">
        <v>1791</v>
      </c>
      <c r="M240" s="78" t="s">
        <v>1791</v>
      </c>
      <c r="N240" s="78" t="s">
        <v>1791</v>
      </c>
      <c r="O240" s="78" t="s">
        <v>2167</v>
      </c>
      <c r="P240" s="82">
        <v>1</v>
      </c>
      <c r="Q240" s="78" t="s">
        <v>2170</v>
      </c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>
        <v>1</v>
      </c>
      <c r="AD240" s="85" t="str">
        <f>IF(A240&lt;&gt;"",IF(D240="DIRECCIÓN_DE_TRANSFERENCIAS","280 0031",VLOOKUP(C240,NIVELES!$A$14:$B$105,2,0)),"")</f>
        <v>280 1000</v>
      </c>
      <c r="AE240" s="86" t="s">
        <v>322</v>
      </c>
      <c r="AF240" s="86" t="s">
        <v>542</v>
      </c>
      <c r="AG240" s="79" t="str">
        <f>+IF(AF240&lt;&gt;"",VLOOKUP(AF240,NIVELES!$A$666:$B$673,2,0),"")</f>
        <v>SISTEMA_DE_PROTECCIÓN_ESPECIAL_EN_EL_CICLO_DE_VIDA</v>
      </c>
      <c r="AH240" s="78" t="s">
        <v>321</v>
      </c>
      <c r="AI240" s="79" t="str">
        <f>IF(AH240&lt;&gt;"",VLOOKUP(CONCATENATE(AG240,AH240),NIVELES!$B$676:$C$745,2,0),"")</f>
        <v>Adopciones</v>
      </c>
      <c r="AJ240" s="78" t="s">
        <v>517</v>
      </c>
      <c r="AK240" s="79" t="str">
        <f>+IF(AJ240&lt;&gt;"",VLOOKUP(AJ240,NIVELES!$A$816:$B$892,2,0),"")</f>
        <v>NO APLICA</v>
      </c>
      <c r="AL240" s="78" t="s">
        <v>553</v>
      </c>
      <c r="AM240" s="78">
        <v>510203</v>
      </c>
      <c r="AN240" s="79" t="str">
        <f>IF(AM240&lt;&gt;"",+VLOOKUP(AM240,NIVELES!$A$1652:$B$2466,2,0),"")</f>
        <v>Decimotercer Sueldo</v>
      </c>
      <c r="AO240" s="87">
        <v>1782.92</v>
      </c>
      <c r="AP240" s="88">
        <v>0</v>
      </c>
      <c r="AQ240" s="88">
        <v>0</v>
      </c>
      <c r="AR240" s="88">
        <v>0</v>
      </c>
      <c r="AS240" s="88">
        <v>0</v>
      </c>
      <c r="AT240" s="88">
        <v>0</v>
      </c>
      <c r="AU240" s="88">
        <v>0</v>
      </c>
      <c r="AV240" s="88">
        <v>0</v>
      </c>
      <c r="AW240" s="88">
        <v>0</v>
      </c>
      <c r="AX240" s="88">
        <v>0</v>
      </c>
      <c r="AY240" s="88">
        <v>0</v>
      </c>
      <c r="AZ240" s="88">
        <v>0</v>
      </c>
      <c r="BA240" s="88">
        <v>1782.92</v>
      </c>
      <c r="BB240" s="89">
        <v>1782.92</v>
      </c>
      <c r="BC240" s="90" t="str">
        <f t="shared" si="16"/>
        <v>OK</v>
      </c>
      <c r="BD240" s="91" t="str">
        <f t="shared" si="18"/>
        <v xml:space="preserve">                  </v>
      </c>
      <c r="BE240" s="92">
        <f t="shared" si="19"/>
        <v>1</v>
      </c>
    </row>
    <row r="241" spans="1:57" s="74" customFormat="1" ht="50.1" customHeight="1" x14ac:dyDescent="0.2">
      <c r="A241" s="78" t="s">
        <v>55</v>
      </c>
      <c r="B241" s="78" t="s">
        <v>54</v>
      </c>
      <c r="C241" s="78" t="s">
        <v>744</v>
      </c>
      <c r="D241" s="78" t="s">
        <v>607</v>
      </c>
      <c r="E241" s="79" t="str">
        <f>+IF(C241&lt;&gt;"",VLOOKUP(MID(C241,18,5),NIVELES!$A$133:$B$213,2,0),"")</f>
        <v>IMBABURA</v>
      </c>
      <c r="F241" s="80" t="s">
        <v>181</v>
      </c>
      <c r="G241" s="81" t="str">
        <f>+IF(F241&lt;&gt;"",VLOOKUP(F241,NIVELES!$A$246:$C$464,3,0),"")</f>
        <v xml:space="preserve"> </v>
      </c>
      <c r="H241" s="82" t="s">
        <v>1024</v>
      </c>
      <c r="I241" s="78" t="s">
        <v>2183</v>
      </c>
      <c r="J241" s="78" t="s">
        <v>2184</v>
      </c>
      <c r="K241" s="78" t="s">
        <v>2185</v>
      </c>
      <c r="L241" s="78" t="s">
        <v>1791</v>
      </c>
      <c r="M241" s="78" t="s">
        <v>1791</v>
      </c>
      <c r="N241" s="78" t="s">
        <v>1791</v>
      </c>
      <c r="O241" s="78" t="s">
        <v>2167</v>
      </c>
      <c r="P241" s="82">
        <v>12</v>
      </c>
      <c r="Q241" s="78" t="s">
        <v>2171</v>
      </c>
      <c r="R241" s="82">
        <v>1</v>
      </c>
      <c r="S241" s="82">
        <v>1</v>
      </c>
      <c r="T241" s="82">
        <v>1</v>
      </c>
      <c r="U241" s="82">
        <v>1</v>
      </c>
      <c r="V241" s="82">
        <v>1</v>
      </c>
      <c r="W241" s="82">
        <v>1</v>
      </c>
      <c r="X241" s="82">
        <v>1</v>
      </c>
      <c r="Y241" s="82">
        <v>1</v>
      </c>
      <c r="Z241" s="82">
        <v>1</v>
      </c>
      <c r="AA241" s="82">
        <v>1</v>
      </c>
      <c r="AB241" s="82">
        <v>1</v>
      </c>
      <c r="AC241" s="82">
        <v>1</v>
      </c>
      <c r="AD241" s="85" t="str">
        <f>IF(A241&lt;&gt;"",IF(D241="DIRECCIÓN_DE_TRANSFERENCIAS","280 0031",VLOOKUP(C241,NIVELES!$A$14:$B$105,2,0)),"")</f>
        <v>280 1000</v>
      </c>
      <c r="AE241" s="86" t="s">
        <v>322</v>
      </c>
      <c r="AF241" s="86" t="s">
        <v>542</v>
      </c>
      <c r="AG241" s="79" t="str">
        <f>+IF(AF241&lt;&gt;"",VLOOKUP(AF241,NIVELES!$A$666:$B$673,2,0),"")</f>
        <v>SISTEMA_DE_PROTECCIÓN_ESPECIAL_EN_EL_CICLO_DE_VIDA</v>
      </c>
      <c r="AH241" s="78" t="s">
        <v>321</v>
      </c>
      <c r="AI241" s="79" t="str">
        <f>IF(AH241&lt;&gt;"",VLOOKUP(CONCATENATE(AG241,AH241),NIVELES!$B$676:$C$745,2,0),"")</f>
        <v>Adopciones</v>
      </c>
      <c r="AJ241" s="78" t="s">
        <v>517</v>
      </c>
      <c r="AK241" s="79" t="str">
        <f>+IF(AJ241&lt;&gt;"",VLOOKUP(AJ241,NIVELES!$A$816:$B$892,2,0),"")</f>
        <v>NO APLICA</v>
      </c>
      <c r="AL241" s="78" t="s">
        <v>553</v>
      </c>
      <c r="AM241" s="78">
        <v>510602</v>
      </c>
      <c r="AN241" s="79" t="str">
        <f>IF(AM241&lt;&gt;"",+VLOOKUP(AM241,NIVELES!$A$1652:$B$2466,2,0),"")</f>
        <v>Fondo de Reserva</v>
      </c>
      <c r="AO241" s="87">
        <v>1782.92</v>
      </c>
      <c r="AP241" s="88">
        <v>148.57</v>
      </c>
      <c r="AQ241" s="88">
        <v>148.57</v>
      </c>
      <c r="AR241" s="88">
        <v>148.57</v>
      </c>
      <c r="AS241" s="88">
        <v>148.57</v>
      </c>
      <c r="AT241" s="88">
        <v>148.57</v>
      </c>
      <c r="AU241" s="88">
        <v>148.57</v>
      </c>
      <c r="AV241" s="88">
        <v>148.57</v>
      </c>
      <c r="AW241" s="88">
        <v>148.57</v>
      </c>
      <c r="AX241" s="88">
        <v>148.57</v>
      </c>
      <c r="AY241" s="88">
        <v>148.57</v>
      </c>
      <c r="AZ241" s="88">
        <v>148.57</v>
      </c>
      <c r="BA241" s="88">
        <v>148.65</v>
      </c>
      <c r="BB241" s="89">
        <v>1782.9199999999996</v>
      </c>
      <c r="BC241" s="90" t="str">
        <f t="shared" si="16"/>
        <v>OK</v>
      </c>
      <c r="BD241" s="91" t="str">
        <f t="shared" si="18"/>
        <v xml:space="preserve">                  </v>
      </c>
      <c r="BE241" s="92">
        <f t="shared" si="19"/>
        <v>12</v>
      </c>
    </row>
    <row r="242" spans="1:57" s="74" customFormat="1" ht="50.1" customHeight="1" x14ac:dyDescent="0.2">
      <c r="A242" s="78" t="s">
        <v>55</v>
      </c>
      <c r="B242" s="78" t="s">
        <v>54</v>
      </c>
      <c r="C242" s="78" t="s">
        <v>744</v>
      </c>
      <c r="D242" s="78" t="s">
        <v>607</v>
      </c>
      <c r="E242" s="79" t="str">
        <f>+IF(C242&lt;&gt;"",VLOOKUP(MID(C242,18,5),NIVELES!$A$133:$B$213,2,0),"")</f>
        <v>IMBABURA</v>
      </c>
      <c r="F242" s="80" t="s">
        <v>181</v>
      </c>
      <c r="G242" s="81" t="str">
        <f>+IF(F242&lt;&gt;"",VLOOKUP(F242,NIVELES!$A$246:$C$464,3,0),"")</f>
        <v xml:space="preserve"> </v>
      </c>
      <c r="H242" s="82" t="s">
        <v>1024</v>
      </c>
      <c r="I242" s="78" t="s">
        <v>2183</v>
      </c>
      <c r="J242" s="78" t="s">
        <v>2184</v>
      </c>
      <c r="K242" s="78" t="s">
        <v>2185</v>
      </c>
      <c r="L242" s="78" t="s">
        <v>1791</v>
      </c>
      <c r="M242" s="78" t="s">
        <v>1791</v>
      </c>
      <c r="N242" s="78" t="s">
        <v>1791</v>
      </c>
      <c r="O242" s="78" t="s">
        <v>2167</v>
      </c>
      <c r="P242" s="82">
        <v>12</v>
      </c>
      <c r="Q242" s="78" t="s">
        <v>2172</v>
      </c>
      <c r="R242" s="82">
        <v>1</v>
      </c>
      <c r="S242" s="82">
        <v>1</v>
      </c>
      <c r="T242" s="82">
        <v>1</v>
      </c>
      <c r="U242" s="82">
        <v>1</v>
      </c>
      <c r="V242" s="82">
        <v>1</v>
      </c>
      <c r="W242" s="82">
        <v>1</v>
      </c>
      <c r="X242" s="82">
        <v>1</v>
      </c>
      <c r="Y242" s="82">
        <v>1</v>
      </c>
      <c r="Z242" s="82">
        <v>1</v>
      </c>
      <c r="AA242" s="82">
        <v>1</v>
      </c>
      <c r="AB242" s="82">
        <v>1</v>
      </c>
      <c r="AC242" s="82">
        <v>1</v>
      </c>
      <c r="AD242" s="85" t="str">
        <f>IF(A242&lt;&gt;"",IF(D242="DIRECCIÓN_DE_TRANSFERENCIAS","280 0031",VLOOKUP(C242,NIVELES!$A$14:$B$105,2,0)),"")</f>
        <v>280 1000</v>
      </c>
      <c r="AE242" s="86" t="s">
        <v>322</v>
      </c>
      <c r="AF242" s="86" t="s">
        <v>542</v>
      </c>
      <c r="AG242" s="79" t="str">
        <f>+IF(AF242&lt;&gt;"",VLOOKUP(AF242,NIVELES!$A$666:$B$673,2,0),"")</f>
        <v>SISTEMA_DE_PROTECCIÓN_ESPECIAL_EN_EL_CICLO_DE_VIDA</v>
      </c>
      <c r="AH242" s="78" t="s">
        <v>321</v>
      </c>
      <c r="AI242" s="79" t="str">
        <f>IF(AH242&lt;&gt;"",VLOOKUP(CONCATENATE(AG242,AH242),NIVELES!$B$676:$C$745,2,0),"")</f>
        <v>Adopciones</v>
      </c>
      <c r="AJ242" s="78" t="s">
        <v>517</v>
      </c>
      <c r="AK242" s="79" t="str">
        <f>+IF(AJ242&lt;&gt;"",VLOOKUP(AJ242,NIVELES!$A$816:$B$892,2,0),"")</f>
        <v>NO APLICA</v>
      </c>
      <c r="AL242" s="78" t="s">
        <v>553</v>
      </c>
      <c r="AM242" s="78">
        <v>510510</v>
      </c>
      <c r="AN242" s="79" t="str">
        <f>IF(AM242&lt;&gt;"",+VLOOKUP(AM242,NIVELES!$A$1652:$B$2466,2,0),"")</f>
        <v>Servicios Personales por Contrato</v>
      </c>
      <c r="AO242" s="87">
        <v>21395</v>
      </c>
      <c r="AP242" s="88">
        <v>1782.9</v>
      </c>
      <c r="AQ242" s="88">
        <v>1782.9</v>
      </c>
      <c r="AR242" s="88">
        <v>1782.9</v>
      </c>
      <c r="AS242" s="88">
        <v>1782.9</v>
      </c>
      <c r="AT242" s="88">
        <v>1782.9</v>
      </c>
      <c r="AU242" s="88">
        <v>1782.9</v>
      </c>
      <c r="AV242" s="88">
        <v>1782.9</v>
      </c>
      <c r="AW242" s="88">
        <v>1782.9</v>
      </c>
      <c r="AX242" s="88">
        <v>1782.9</v>
      </c>
      <c r="AY242" s="88">
        <v>1782.9</v>
      </c>
      <c r="AZ242" s="88">
        <v>1782.9</v>
      </c>
      <c r="BA242" s="88">
        <v>1783.1</v>
      </c>
      <c r="BB242" s="89">
        <v>21395</v>
      </c>
      <c r="BC242" s="90" t="str">
        <f t="shared" si="16"/>
        <v>OK</v>
      </c>
      <c r="BD242" s="91" t="str">
        <f t="shared" si="18"/>
        <v xml:space="preserve">                  </v>
      </c>
      <c r="BE242" s="92">
        <f t="shared" si="19"/>
        <v>12</v>
      </c>
    </row>
    <row r="243" spans="1:57" s="74" customFormat="1" ht="50.1" customHeight="1" x14ac:dyDescent="0.2">
      <c r="A243" s="78" t="s">
        <v>55</v>
      </c>
      <c r="B243" s="78" t="s">
        <v>54</v>
      </c>
      <c r="C243" s="78" t="s">
        <v>744</v>
      </c>
      <c r="D243" s="78" t="s">
        <v>607</v>
      </c>
      <c r="E243" s="79" t="str">
        <f>+IF(C243&lt;&gt;"",VLOOKUP(MID(C243,18,5),NIVELES!$A$133:$B$213,2,0),"")</f>
        <v>IMBABURA</v>
      </c>
      <c r="F243" s="80" t="s">
        <v>181</v>
      </c>
      <c r="G243" s="81" t="str">
        <f>+IF(F243&lt;&gt;"",VLOOKUP(F243,NIVELES!$A$246:$C$464,3,0),"")</f>
        <v xml:space="preserve"> </v>
      </c>
      <c r="H243" s="82" t="s">
        <v>1024</v>
      </c>
      <c r="I243" s="78" t="s">
        <v>2183</v>
      </c>
      <c r="J243" s="78" t="s">
        <v>2184</v>
      </c>
      <c r="K243" s="78" t="s">
        <v>2185</v>
      </c>
      <c r="L243" s="78" t="s">
        <v>1791</v>
      </c>
      <c r="M243" s="78" t="s">
        <v>1791</v>
      </c>
      <c r="N243" s="78" t="s">
        <v>1791</v>
      </c>
      <c r="O243" s="78" t="s">
        <v>2179</v>
      </c>
      <c r="P243" s="82">
        <v>1</v>
      </c>
      <c r="Q243" s="78" t="s">
        <v>2175</v>
      </c>
      <c r="R243" s="82"/>
      <c r="S243" s="82"/>
      <c r="T243" s="82">
        <v>1</v>
      </c>
      <c r="U243" s="82"/>
      <c r="V243" s="82"/>
      <c r="W243" s="82"/>
      <c r="X243" s="82"/>
      <c r="Y243" s="82"/>
      <c r="Z243" s="82"/>
      <c r="AA243" s="82"/>
      <c r="AB243" s="82"/>
      <c r="AC243" s="82"/>
      <c r="AD243" s="85" t="str">
        <f>IF(A243&lt;&gt;"",IF(D243="DIRECCIÓN_DE_TRANSFERENCIAS","280 0031",VLOOKUP(C243,NIVELES!$A$14:$B$105,2,0)),"")</f>
        <v>280 1000</v>
      </c>
      <c r="AE243" s="86" t="s">
        <v>322</v>
      </c>
      <c r="AF243" s="86" t="s">
        <v>542</v>
      </c>
      <c r="AG243" s="79" t="str">
        <f>+IF(AF243&lt;&gt;"",VLOOKUP(AF243,NIVELES!$A$666:$B$673,2,0),"")</f>
        <v>SISTEMA_DE_PROTECCIÓN_ESPECIAL_EN_EL_CICLO_DE_VIDA</v>
      </c>
      <c r="AH243" s="78" t="s">
        <v>321</v>
      </c>
      <c r="AI243" s="79" t="str">
        <f>IF(AH243&lt;&gt;"",VLOOKUP(CONCATENATE(AG243,AH243),NIVELES!$B$676:$C$745,2,0),"")</f>
        <v>Adopciones</v>
      </c>
      <c r="AJ243" s="78" t="s">
        <v>517</v>
      </c>
      <c r="AK243" s="79" t="str">
        <f>+IF(AJ243&lt;&gt;"",VLOOKUP(AJ243,NIVELES!$A$816:$B$892,2,0),"")</f>
        <v>NO APLICA</v>
      </c>
      <c r="AL243" s="78" t="s">
        <v>554</v>
      </c>
      <c r="AM243" s="78">
        <v>530804</v>
      </c>
      <c r="AN243" s="79" t="str">
        <f>IF(AM243&lt;&gt;"",+VLOOKUP(AM243,NIVELES!$A$1652:$B$2466,2,0),"")</f>
        <v>Materiales de Oficina</v>
      </c>
      <c r="AO243" s="87">
        <v>0</v>
      </c>
      <c r="AP243" s="88">
        <v>0</v>
      </c>
      <c r="AQ243" s="88">
        <v>0</v>
      </c>
      <c r="AR243" s="88">
        <v>0</v>
      </c>
      <c r="AS243" s="88">
        <v>0</v>
      </c>
      <c r="AT243" s="88">
        <v>0</v>
      </c>
      <c r="AU243" s="88">
        <v>0</v>
      </c>
      <c r="AV243" s="88">
        <v>0</v>
      </c>
      <c r="AW243" s="88">
        <v>0</v>
      </c>
      <c r="AX243" s="88">
        <v>0</v>
      </c>
      <c r="AY243" s="88">
        <v>0</v>
      </c>
      <c r="AZ243" s="88">
        <v>0</v>
      </c>
      <c r="BA243" s="88">
        <v>0</v>
      </c>
      <c r="BB243" s="89">
        <v>0</v>
      </c>
      <c r="BC243" s="90" t="str">
        <f t="shared" si="16"/>
        <v>OK</v>
      </c>
      <c r="BD243" s="91" t="str">
        <f t="shared" si="18"/>
        <v xml:space="preserve">                  </v>
      </c>
      <c r="BE243" s="92">
        <f t="shared" si="19"/>
        <v>1</v>
      </c>
    </row>
    <row r="244" spans="1:57" s="74" customFormat="1" ht="50.1" customHeight="1" x14ac:dyDescent="0.2">
      <c r="A244" s="78" t="s">
        <v>55</v>
      </c>
      <c r="B244" s="78" t="s">
        <v>54</v>
      </c>
      <c r="C244" s="78" t="s">
        <v>744</v>
      </c>
      <c r="D244" s="78" t="s">
        <v>607</v>
      </c>
      <c r="E244" s="79" t="str">
        <f>+IF(C244&lt;&gt;"",VLOOKUP(MID(C244,18,5),NIVELES!$A$133:$B$213,2,0),"")</f>
        <v>IMBABURA</v>
      </c>
      <c r="F244" s="80" t="s">
        <v>181</v>
      </c>
      <c r="G244" s="81" t="str">
        <f>+IF(F244&lt;&gt;"",VLOOKUP(F244,NIVELES!$A$246:$C$464,3,0),"")</f>
        <v xml:space="preserve"> </v>
      </c>
      <c r="H244" s="82" t="s">
        <v>1024</v>
      </c>
      <c r="I244" s="78" t="s">
        <v>2183</v>
      </c>
      <c r="J244" s="78" t="s">
        <v>2184</v>
      </c>
      <c r="K244" s="78" t="s">
        <v>2185</v>
      </c>
      <c r="L244" s="78" t="s">
        <v>1791</v>
      </c>
      <c r="M244" s="78" t="s">
        <v>1791</v>
      </c>
      <c r="N244" s="78" t="s">
        <v>1791</v>
      </c>
      <c r="O244" s="78" t="s">
        <v>2178</v>
      </c>
      <c r="P244" s="82">
        <v>1</v>
      </c>
      <c r="Q244" s="78" t="s">
        <v>2175</v>
      </c>
      <c r="R244" s="82"/>
      <c r="S244" s="82"/>
      <c r="T244" s="82">
        <v>1</v>
      </c>
      <c r="U244" s="82"/>
      <c r="V244" s="82"/>
      <c r="W244" s="82"/>
      <c r="X244" s="82"/>
      <c r="Y244" s="82"/>
      <c r="Z244" s="82"/>
      <c r="AA244" s="82"/>
      <c r="AB244" s="82"/>
      <c r="AC244" s="82"/>
      <c r="AD244" s="85" t="str">
        <f>IF(A244&lt;&gt;"",IF(D244="DIRECCIÓN_DE_TRANSFERENCIAS","280 0031",VLOOKUP(C244,NIVELES!$A$14:$B$105,2,0)),"")</f>
        <v>280 1000</v>
      </c>
      <c r="AE244" s="86" t="s">
        <v>322</v>
      </c>
      <c r="AF244" s="86" t="s">
        <v>542</v>
      </c>
      <c r="AG244" s="79" t="str">
        <f>+IF(AF244&lt;&gt;"",VLOOKUP(AF244,NIVELES!$A$666:$B$673,2,0),"")</f>
        <v>SISTEMA_DE_PROTECCIÓN_ESPECIAL_EN_EL_CICLO_DE_VIDA</v>
      </c>
      <c r="AH244" s="78" t="s">
        <v>321</v>
      </c>
      <c r="AI244" s="79" t="str">
        <f>IF(AH244&lt;&gt;"",VLOOKUP(CONCATENATE(AG244,AH244),NIVELES!$B$676:$C$745,2,0),"")</f>
        <v>Adopciones</v>
      </c>
      <c r="AJ244" s="78" t="s">
        <v>517</v>
      </c>
      <c r="AK244" s="79" t="str">
        <f>+IF(AJ244&lt;&gt;"",VLOOKUP(AJ244,NIVELES!$A$816:$B$892,2,0),"")</f>
        <v>NO APLICA</v>
      </c>
      <c r="AL244" s="78" t="s">
        <v>554</v>
      </c>
      <c r="AM244" s="78">
        <v>530805</v>
      </c>
      <c r="AN244" s="79" t="str">
        <f>IF(AM244&lt;&gt;"",+VLOOKUP(AM244,NIVELES!$A$1652:$B$2466,2,0),"")</f>
        <v>Materiales de Aseo</v>
      </c>
      <c r="AO244" s="87">
        <v>0</v>
      </c>
      <c r="AP244" s="88">
        <v>0</v>
      </c>
      <c r="AQ244" s="88">
        <v>0</v>
      </c>
      <c r="AR244" s="88">
        <v>0</v>
      </c>
      <c r="AS244" s="88">
        <v>0</v>
      </c>
      <c r="AT244" s="88">
        <v>0</v>
      </c>
      <c r="AU244" s="88">
        <v>0</v>
      </c>
      <c r="AV244" s="88">
        <v>0</v>
      </c>
      <c r="AW244" s="88">
        <v>0</v>
      </c>
      <c r="AX244" s="88">
        <v>0</v>
      </c>
      <c r="AY244" s="88">
        <v>0</v>
      </c>
      <c r="AZ244" s="88">
        <v>0</v>
      </c>
      <c r="BA244" s="88">
        <v>0</v>
      </c>
      <c r="BB244" s="89">
        <v>0</v>
      </c>
      <c r="BC244" s="90" t="str">
        <f t="shared" si="16"/>
        <v>OK</v>
      </c>
      <c r="BD244" s="91" t="str">
        <f t="shared" si="18"/>
        <v xml:space="preserve">                  </v>
      </c>
      <c r="BE244" s="92">
        <f t="shared" si="19"/>
        <v>1</v>
      </c>
    </row>
    <row r="245" spans="1:57" s="74" customFormat="1" ht="50.1" customHeight="1" x14ac:dyDescent="0.2">
      <c r="A245" s="78" t="s">
        <v>55</v>
      </c>
      <c r="B245" s="78" t="s">
        <v>54</v>
      </c>
      <c r="C245" s="78" t="s">
        <v>744</v>
      </c>
      <c r="D245" s="78" t="s">
        <v>607</v>
      </c>
      <c r="E245" s="79" t="str">
        <f>+IF(C245&lt;&gt;"",VLOOKUP(MID(C245,18,5),NIVELES!$A$133:$B$213,2,0),"")</f>
        <v>IMBABURA</v>
      </c>
      <c r="F245" s="80" t="s">
        <v>181</v>
      </c>
      <c r="G245" s="81" t="str">
        <f>+IF(F245&lt;&gt;"",VLOOKUP(F245,NIVELES!$A$246:$C$464,3,0),"")</f>
        <v xml:space="preserve"> </v>
      </c>
      <c r="H245" s="82" t="s">
        <v>1024</v>
      </c>
      <c r="I245" s="78" t="s">
        <v>2183</v>
      </c>
      <c r="J245" s="78" t="s">
        <v>2184</v>
      </c>
      <c r="K245" s="78" t="s">
        <v>2185</v>
      </c>
      <c r="L245" s="78" t="s">
        <v>1791</v>
      </c>
      <c r="M245" s="78" t="s">
        <v>1791</v>
      </c>
      <c r="N245" s="78" t="s">
        <v>1791</v>
      </c>
      <c r="O245" s="78" t="s">
        <v>2186</v>
      </c>
      <c r="P245" s="82">
        <v>1</v>
      </c>
      <c r="Q245" s="78" t="s">
        <v>2175</v>
      </c>
      <c r="R245" s="82"/>
      <c r="S245" s="82"/>
      <c r="T245" s="82"/>
      <c r="U245" s="82"/>
      <c r="V245" s="82"/>
      <c r="W245" s="82"/>
      <c r="X245" s="82"/>
      <c r="Y245" s="82"/>
      <c r="Z245" s="82">
        <v>1</v>
      </c>
      <c r="AA245" s="82"/>
      <c r="AB245" s="82"/>
      <c r="AC245" s="82"/>
      <c r="AD245" s="85" t="str">
        <f>IF(A245&lt;&gt;"",IF(D245="DIRECCIÓN_DE_TRANSFERENCIAS","280 0031",VLOOKUP(C245,NIVELES!$A$14:$B$105,2,0)),"")</f>
        <v>280 1000</v>
      </c>
      <c r="AE245" s="86" t="s">
        <v>322</v>
      </c>
      <c r="AF245" s="86" t="s">
        <v>542</v>
      </c>
      <c r="AG245" s="79" t="str">
        <f>+IF(AF245&lt;&gt;"",VLOOKUP(AF245,NIVELES!$A$666:$B$673,2,0),"")</f>
        <v>SISTEMA_DE_PROTECCIÓN_ESPECIAL_EN_EL_CICLO_DE_VIDA</v>
      </c>
      <c r="AH245" s="78" t="s">
        <v>321</v>
      </c>
      <c r="AI245" s="79" t="str">
        <f>IF(AH245&lt;&gt;"",VLOOKUP(CONCATENATE(AG245,AH245),NIVELES!$B$676:$C$745,2,0),"")</f>
        <v>Adopciones</v>
      </c>
      <c r="AJ245" s="78" t="s">
        <v>517</v>
      </c>
      <c r="AK245" s="79" t="str">
        <f>+IF(AJ245&lt;&gt;"",VLOOKUP(AJ245,NIVELES!$A$816:$B$892,2,0),"")</f>
        <v>NO APLICA</v>
      </c>
      <c r="AL245" s="78" t="s">
        <v>554</v>
      </c>
      <c r="AM245" s="78">
        <v>530812</v>
      </c>
      <c r="AN245" s="79" t="str">
        <f>IF(AM245&lt;&gt;"",+VLOOKUP(AM245,NIVELES!$A$1652:$B$2466,2,0),"")</f>
        <v>Materiales Didácticos</v>
      </c>
      <c r="AO245" s="87">
        <v>0</v>
      </c>
      <c r="AP245" s="88">
        <v>0</v>
      </c>
      <c r="AQ245" s="88">
        <v>0</v>
      </c>
      <c r="AR245" s="88">
        <v>0</v>
      </c>
      <c r="AS245" s="88">
        <v>0</v>
      </c>
      <c r="AT245" s="88">
        <v>0</v>
      </c>
      <c r="AU245" s="88">
        <v>0</v>
      </c>
      <c r="AV245" s="88">
        <v>0</v>
      </c>
      <c r="AW245" s="88">
        <v>0</v>
      </c>
      <c r="AX245" s="88">
        <v>0</v>
      </c>
      <c r="AY245" s="88">
        <v>0</v>
      </c>
      <c r="AZ245" s="88">
        <v>0</v>
      </c>
      <c r="BA245" s="88">
        <v>0</v>
      </c>
      <c r="BB245" s="89">
        <v>0</v>
      </c>
      <c r="BC245" s="90" t="str">
        <f t="shared" si="16"/>
        <v>OK</v>
      </c>
      <c r="BD245" s="91" t="str">
        <f t="shared" si="18"/>
        <v xml:space="preserve">                  </v>
      </c>
      <c r="BE245" s="92">
        <f t="shared" si="19"/>
        <v>1</v>
      </c>
    </row>
    <row r="246" spans="1:57" s="74" customFormat="1" ht="50.1" customHeight="1" x14ac:dyDescent="0.2">
      <c r="A246" s="78" t="s">
        <v>55</v>
      </c>
      <c r="B246" s="78" t="s">
        <v>54</v>
      </c>
      <c r="C246" s="78" t="s">
        <v>744</v>
      </c>
      <c r="D246" s="78" t="s">
        <v>607</v>
      </c>
      <c r="E246" s="79" t="str">
        <f>+IF(C246&lt;&gt;"",VLOOKUP(MID(C246,18,5),NIVELES!$A$133:$B$213,2,0),"")</f>
        <v>IMBABURA</v>
      </c>
      <c r="F246" s="80" t="s">
        <v>181</v>
      </c>
      <c r="G246" s="81" t="str">
        <f>+IF(F246&lt;&gt;"",VLOOKUP(F246,NIVELES!$A$246:$C$464,3,0),"")</f>
        <v xml:space="preserve"> </v>
      </c>
      <c r="H246" s="82" t="s">
        <v>1024</v>
      </c>
      <c r="I246" s="78" t="s">
        <v>2183</v>
      </c>
      <c r="J246" s="78" t="s">
        <v>2184</v>
      </c>
      <c r="K246" s="78" t="s">
        <v>2185</v>
      </c>
      <c r="L246" s="78" t="s">
        <v>1791</v>
      </c>
      <c r="M246" s="78" t="s">
        <v>1791</v>
      </c>
      <c r="N246" s="78" t="s">
        <v>1791</v>
      </c>
      <c r="O246" s="78" t="s">
        <v>2174</v>
      </c>
      <c r="P246" s="82">
        <v>12</v>
      </c>
      <c r="Q246" s="78" t="s">
        <v>2175</v>
      </c>
      <c r="R246" s="82">
        <v>1</v>
      </c>
      <c r="S246" s="82">
        <v>1</v>
      </c>
      <c r="T246" s="82">
        <v>1</v>
      </c>
      <c r="U246" s="82">
        <v>1</v>
      </c>
      <c r="V246" s="82">
        <v>1</v>
      </c>
      <c r="W246" s="82">
        <v>1</v>
      </c>
      <c r="X246" s="82">
        <v>1</v>
      </c>
      <c r="Y246" s="82">
        <v>1</v>
      </c>
      <c r="Z246" s="82">
        <v>1</v>
      </c>
      <c r="AA246" s="82">
        <v>1</v>
      </c>
      <c r="AB246" s="82">
        <v>1</v>
      </c>
      <c r="AC246" s="82">
        <v>1</v>
      </c>
      <c r="AD246" s="85" t="str">
        <f>IF(A246&lt;&gt;"",IF(D246="DIRECCIÓN_DE_TRANSFERENCIAS","280 0031",VLOOKUP(C246,NIVELES!$A$14:$B$105,2,0)),"")</f>
        <v>280 1000</v>
      </c>
      <c r="AE246" s="86" t="s">
        <v>322</v>
      </c>
      <c r="AF246" s="86" t="s">
        <v>542</v>
      </c>
      <c r="AG246" s="79" t="str">
        <f>+IF(AF246&lt;&gt;"",VLOOKUP(AF246,NIVELES!$A$666:$B$673,2,0),"")</f>
        <v>SISTEMA_DE_PROTECCIÓN_ESPECIAL_EN_EL_CICLO_DE_VIDA</v>
      </c>
      <c r="AH246" s="78" t="s">
        <v>321</v>
      </c>
      <c r="AI246" s="79" t="str">
        <f>IF(AH246&lt;&gt;"",VLOOKUP(CONCATENATE(AG246,AH246),NIVELES!$B$676:$C$745,2,0),"")</f>
        <v>Adopciones</v>
      </c>
      <c r="AJ246" s="78" t="s">
        <v>517</v>
      </c>
      <c r="AK246" s="79" t="str">
        <f>+IF(AJ246&lt;&gt;"",VLOOKUP(AJ246,NIVELES!$A$816:$B$892,2,0),"")</f>
        <v>NO APLICA</v>
      </c>
      <c r="AL246" s="78" t="s">
        <v>554</v>
      </c>
      <c r="AM246" s="78">
        <v>530303</v>
      </c>
      <c r="AN246" s="79" t="str">
        <f>IF(AM246&lt;&gt;"",+VLOOKUP(AM246,NIVELES!$A$1652:$B$2466,2,0),"")</f>
        <v>Viáticos y Subsistencias en el Interior</v>
      </c>
      <c r="AO246" s="87">
        <v>0</v>
      </c>
      <c r="AP246" s="88">
        <v>0</v>
      </c>
      <c r="AQ246" s="88">
        <v>0</v>
      </c>
      <c r="AR246" s="88">
        <v>0</v>
      </c>
      <c r="AS246" s="88">
        <v>0</v>
      </c>
      <c r="AT246" s="88">
        <v>0</v>
      </c>
      <c r="AU246" s="88">
        <v>0</v>
      </c>
      <c r="AV246" s="88">
        <v>0</v>
      </c>
      <c r="AW246" s="88">
        <v>0</v>
      </c>
      <c r="AX246" s="88">
        <v>0</v>
      </c>
      <c r="AY246" s="88">
        <v>0</v>
      </c>
      <c r="AZ246" s="88">
        <v>0</v>
      </c>
      <c r="BA246" s="88">
        <v>0</v>
      </c>
      <c r="BB246" s="89">
        <v>0</v>
      </c>
      <c r="BC246" s="90" t="str">
        <f t="shared" si="16"/>
        <v>OK</v>
      </c>
      <c r="BD246" s="91" t="str">
        <f t="shared" si="18"/>
        <v xml:space="preserve">                  </v>
      </c>
      <c r="BE246" s="92">
        <f t="shared" si="19"/>
        <v>12</v>
      </c>
    </row>
    <row r="247" spans="1:57" s="74" customFormat="1" ht="50.1" customHeight="1" x14ac:dyDescent="0.2">
      <c r="A247" s="78" t="s">
        <v>55</v>
      </c>
      <c r="B247" s="78" t="s">
        <v>54</v>
      </c>
      <c r="C247" s="78" t="s">
        <v>744</v>
      </c>
      <c r="D247" s="78" t="s">
        <v>607</v>
      </c>
      <c r="E247" s="79" t="str">
        <f>+IF(C247&lt;&gt;"",VLOOKUP(MID(C247,18,5),NIVELES!$A$133:$B$213,2,0),"")</f>
        <v>IMBABURA</v>
      </c>
      <c r="F247" s="80" t="s">
        <v>181</v>
      </c>
      <c r="G247" s="81" t="str">
        <f>+IF(F247&lt;&gt;"",VLOOKUP(F247,NIVELES!$A$246:$C$464,3,0),"")</f>
        <v xml:space="preserve"> </v>
      </c>
      <c r="H247" s="82" t="s">
        <v>1024</v>
      </c>
      <c r="I247" s="78" t="s">
        <v>2183</v>
      </c>
      <c r="J247" s="78" t="s">
        <v>2184</v>
      </c>
      <c r="K247" s="78" t="s">
        <v>2185</v>
      </c>
      <c r="L247" s="78" t="s">
        <v>1791</v>
      </c>
      <c r="M247" s="78" t="s">
        <v>1791</v>
      </c>
      <c r="N247" s="78" t="s">
        <v>1791</v>
      </c>
      <c r="O247" s="78" t="s">
        <v>2174</v>
      </c>
      <c r="P247" s="82">
        <v>1</v>
      </c>
      <c r="Q247" s="78" t="s">
        <v>2175</v>
      </c>
      <c r="R247" s="82"/>
      <c r="S247" s="82">
        <v>1</v>
      </c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5" t="str">
        <f>IF(A247&lt;&gt;"",IF(D247="DIRECCIÓN_DE_TRANSFERENCIAS","280 0031",VLOOKUP(C247,NIVELES!$A$14:$B$105,2,0)),"")</f>
        <v>280 1000</v>
      </c>
      <c r="AE247" s="86" t="s">
        <v>322</v>
      </c>
      <c r="AF247" s="86" t="s">
        <v>542</v>
      </c>
      <c r="AG247" s="79" t="str">
        <f>+IF(AF247&lt;&gt;"",VLOOKUP(AF247,NIVELES!$A$666:$B$673,2,0),"")</f>
        <v>SISTEMA_DE_PROTECCIÓN_ESPECIAL_EN_EL_CICLO_DE_VIDA</v>
      </c>
      <c r="AH247" s="78" t="s">
        <v>321</v>
      </c>
      <c r="AI247" s="79" t="str">
        <f>IF(AH247&lt;&gt;"",VLOOKUP(CONCATENATE(AG247,AH247),NIVELES!$B$676:$C$745,2,0),"")</f>
        <v>Adopciones</v>
      </c>
      <c r="AJ247" s="78" t="s">
        <v>517</v>
      </c>
      <c r="AK247" s="79" t="str">
        <f>+IF(AJ247&lt;&gt;"",VLOOKUP(AJ247,NIVELES!$A$816:$B$892,2,0),"")</f>
        <v>NO APLICA</v>
      </c>
      <c r="AL247" s="78" t="s">
        <v>554</v>
      </c>
      <c r="AM247" s="78">
        <v>530301</v>
      </c>
      <c r="AN247" s="79" t="str">
        <f>IF(AM247&lt;&gt;"",+VLOOKUP(AM247,NIVELES!$A$1652:$B$2466,2,0),"")</f>
        <v>Pasajes al Interior</v>
      </c>
      <c r="AO247" s="87">
        <v>0</v>
      </c>
      <c r="AP247" s="88">
        <v>0</v>
      </c>
      <c r="AQ247" s="88">
        <v>0</v>
      </c>
      <c r="AR247" s="88">
        <v>0</v>
      </c>
      <c r="AS247" s="88">
        <v>0</v>
      </c>
      <c r="AT247" s="88">
        <v>0</v>
      </c>
      <c r="AU247" s="88">
        <v>0</v>
      </c>
      <c r="AV247" s="88">
        <v>0</v>
      </c>
      <c r="AW247" s="88">
        <v>0</v>
      </c>
      <c r="AX247" s="88">
        <v>0</v>
      </c>
      <c r="AY247" s="88">
        <v>0</v>
      </c>
      <c r="AZ247" s="88">
        <v>0</v>
      </c>
      <c r="BA247" s="88">
        <v>0</v>
      </c>
      <c r="BB247" s="89">
        <v>0</v>
      </c>
      <c r="BC247" s="90" t="str">
        <f t="shared" si="16"/>
        <v>OK</v>
      </c>
      <c r="BD247" s="91" t="str">
        <f t="shared" si="18"/>
        <v xml:space="preserve">                  </v>
      </c>
      <c r="BE247" s="92">
        <f t="shared" si="19"/>
        <v>1</v>
      </c>
    </row>
    <row r="248" spans="1:57" s="74" customFormat="1" ht="50.1" customHeight="1" x14ac:dyDescent="0.2">
      <c r="A248" s="78" t="s">
        <v>55</v>
      </c>
      <c r="B248" s="78" t="s">
        <v>54</v>
      </c>
      <c r="C248" s="78" t="s">
        <v>744</v>
      </c>
      <c r="D248" s="78" t="s">
        <v>575</v>
      </c>
      <c r="E248" s="79" t="str">
        <f>+IF(C248&lt;&gt;"",VLOOKUP(MID(C248,18,5),NIVELES!$A$133:$B$213,2,0),"")</f>
        <v>IMBABURA</v>
      </c>
      <c r="F248" s="80" t="s">
        <v>181</v>
      </c>
      <c r="G248" s="81" t="str">
        <f>+IF(F248&lt;&gt;"",VLOOKUP(F248,NIVELES!$A$246:$C$464,3,0),"")</f>
        <v xml:space="preserve"> </v>
      </c>
      <c r="H248" s="82" t="s">
        <v>1023</v>
      </c>
      <c r="I248" s="78" t="s">
        <v>2173</v>
      </c>
      <c r="J248" s="78" t="s">
        <v>2165</v>
      </c>
      <c r="K248" s="78" t="s">
        <v>2166</v>
      </c>
      <c r="L248" s="78" t="s">
        <v>1791</v>
      </c>
      <c r="M248" s="78" t="s">
        <v>1791</v>
      </c>
      <c r="N248" s="78" t="s">
        <v>1791</v>
      </c>
      <c r="O248" s="78" t="s">
        <v>2187</v>
      </c>
      <c r="P248" s="82">
        <v>11</v>
      </c>
      <c r="Q248" s="78" t="s">
        <v>2175</v>
      </c>
      <c r="R248" s="82"/>
      <c r="S248" s="82">
        <v>1</v>
      </c>
      <c r="T248" s="82">
        <v>1</v>
      </c>
      <c r="U248" s="82">
        <v>1</v>
      </c>
      <c r="V248" s="82">
        <v>1</v>
      </c>
      <c r="W248" s="82">
        <v>1</v>
      </c>
      <c r="X248" s="82">
        <v>1</v>
      </c>
      <c r="Y248" s="82">
        <v>1</v>
      </c>
      <c r="Z248" s="82">
        <v>1</v>
      </c>
      <c r="AA248" s="82">
        <v>1</v>
      </c>
      <c r="AB248" s="82">
        <v>1</v>
      </c>
      <c r="AC248" s="82">
        <v>1</v>
      </c>
      <c r="AD248" s="85" t="str">
        <f>IF(A248&lt;&gt;"",IF(D248="DIRECCIÓN_DE_TRANSFERENCIAS","280 0031",VLOOKUP(C248,NIVELES!$A$14:$B$105,2,0)),"")</f>
        <v>280 1000</v>
      </c>
      <c r="AE248" s="86" t="s">
        <v>322</v>
      </c>
      <c r="AF248" s="86" t="s">
        <v>369</v>
      </c>
      <c r="AG248" s="79" t="str">
        <f>+IF(AF248&lt;&gt;"",VLOOKUP(AF248,NIVELES!$A$666:$B$673,2,0),"")</f>
        <v>ADMINISTRACIÓN_CENTRAL</v>
      </c>
      <c r="AH248" s="78" t="s">
        <v>322</v>
      </c>
      <c r="AI248" s="79" t="str">
        <f>IF(AH248&lt;&gt;"",VLOOKUP(CONCATENATE(AG248,AH248),NIVELES!$B$676:$C$745,2,0),"")</f>
        <v>Administración De La Gestión Administrativa Financiera</v>
      </c>
      <c r="AJ248" s="78" t="s">
        <v>517</v>
      </c>
      <c r="AK248" s="79" t="str">
        <f>+IF(AJ248&lt;&gt;"",VLOOKUP(AJ248,NIVELES!$A$816:$B$892,2,0),"")</f>
        <v>NO APLICA</v>
      </c>
      <c r="AL248" s="78" t="s">
        <v>555</v>
      </c>
      <c r="AM248" s="78">
        <v>570102</v>
      </c>
      <c r="AN248" s="79" t="str">
        <f>IF(AM248&lt;&gt;"",+VLOOKUP(AM248,NIVELES!$A$1652:$B$2466,2,0),"")</f>
        <v>Tasas Generales, Impuestos, Contribuciones, Permisos, Licencias y Patentes.</v>
      </c>
      <c r="AO248" s="87">
        <v>2613.98</v>
      </c>
      <c r="AP248" s="88">
        <v>0</v>
      </c>
      <c r="AQ248" s="88">
        <v>237.63</v>
      </c>
      <c r="AR248" s="88">
        <v>237.63</v>
      </c>
      <c r="AS248" s="88">
        <v>237.63</v>
      </c>
      <c r="AT248" s="88">
        <v>237.63</v>
      </c>
      <c r="AU248" s="88">
        <v>237.63</v>
      </c>
      <c r="AV248" s="88">
        <v>237.63</v>
      </c>
      <c r="AW248" s="88">
        <v>237.63</v>
      </c>
      <c r="AX248" s="88">
        <v>237.63</v>
      </c>
      <c r="AY248" s="88">
        <v>237.63</v>
      </c>
      <c r="AZ248" s="88">
        <v>237.63</v>
      </c>
      <c r="BA248" s="88">
        <v>237.68</v>
      </c>
      <c r="BB248" s="89">
        <v>2613.9800000000005</v>
      </c>
      <c r="BC248" s="90" t="str">
        <f t="shared" si="16"/>
        <v>OK</v>
      </c>
      <c r="BD248" s="91" t="str">
        <f t="shared" si="18"/>
        <v xml:space="preserve">                  </v>
      </c>
      <c r="BE248" s="92">
        <f t="shared" si="19"/>
        <v>11</v>
      </c>
    </row>
    <row r="249" spans="1:57" s="74" customFormat="1" ht="50.1" customHeight="1" x14ac:dyDescent="0.2">
      <c r="A249" s="78" t="s">
        <v>55</v>
      </c>
      <c r="B249" s="78" t="s">
        <v>54</v>
      </c>
      <c r="C249" s="78" t="s">
        <v>744</v>
      </c>
      <c r="D249" s="78" t="s">
        <v>609</v>
      </c>
      <c r="E249" s="79" t="str">
        <f>+IF(C249&lt;&gt;"",VLOOKUP(MID(C249,18,5),NIVELES!$A$133:$B$213,2,0),"")</f>
        <v>IMBABURA</v>
      </c>
      <c r="F249" s="80" t="s">
        <v>181</v>
      </c>
      <c r="G249" s="81" t="str">
        <f>+IF(F249&lt;&gt;"",VLOOKUP(F249,NIVELES!$A$246:$C$464,3,0),"")</f>
        <v xml:space="preserve"> </v>
      </c>
      <c r="H249" s="82" t="s">
        <v>1024</v>
      </c>
      <c r="I249" s="78" t="s">
        <v>2188</v>
      </c>
      <c r="J249" s="78" t="s">
        <v>2184</v>
      </c>
      <c r="K249" s="78" t="s">
        <v>2185</v>
      </c>
      <c r="L249" s="78" t="s">
        <v>1791</v>
      </c>
      <c r="M249" s="78" t="s">
        <v>1791</v>
      </c>
      <c r="N249" s="78" t="s">
        <v>1791</v>
      </c>
      <c r="O249" s="78" t="s">
        <v>2167</v>
      </c>
      <c r="P249" s="82">
        <v>12</v>
      </c>
      <c r="Q249" s="78" t="s">
        <v>2168</v>
      </c>
      <c r="R249" s="82">
        <v>1</v>
      </c>
      <c r="S249" s="82">
        <v>1</v>
      </c>
      <c r="T249" s="82">
        <v>1</v>
      </c>
      <c r="U249" s="82">
        <v>1</v>
      </c>
      <c r="V249" s="82">
        <v>1</v>
      </c>
      <c r="W249" s="82">
        <v>1</v>
      </c>
      <c r="X249" s="82">
        <v>1</v>
      </c>
      <c r="Y249" s="82">
        <v>1</v>
      </c>
      <c r="Z249" s="82">
        <v>1</v>
      </c>
      <c r="AA249" s="82">
        <v>1</v>
      </c>
      <c r="AB249" s="82">
        <v>1</v>
      </c>
      <c r="AC249" s="82">
        <v>1</v>
      </c>
      <c r="AD249" s="85" t="str">
        <f>IF(A249&lt;&gt;"",IF(D249="DIRECCIÓN_DE_TRANSFERENCIAS","280 0031",VLOOKUP(C249,NIVELES!$A$14:$B$105,2,0)),"")</f>
        <v>280 1000</v>
      </c>
      <c r="AE249" s="86" t="s">
        <v>322</v>
      </c>
      <c r="AF249" s="86" t="s">
        <v>544</v>
      </c>
      <c r="AG249" s="79" t="str">
        <f>+IF(AF249&lt;&gt;"",VLOOKUP(AF249,NIVELES!$A$666:$B$673,2,0),"")</f>
        <v>PROTECCIÓN_SOCIAL_A_LA_FAMILIA._ASEGURAMIENTO_NO_CONTRIBUTIVO_E_INCLUSIÓN_ECONÓMICA_Y_MOVILIDAD_SOCIAL</v>
      </c>
      <c r="AH249" s="78" t="s">
        <v>514</v>
      </c>
      <c r="AI249" s="79" t="str">
        <f>IF(AH249&lt;&gt;"",VLOOKUP(CONCATENATE(AG249,AH249),NIVELES!$B$676:$C$745,2,0),"")</f>
        <v>Inclusión Económica Y Movilidad Social</v>
      </c>
      <c r="AJ249" s="78" t="s">
        <v>517</v>
      </c>
      <c r="AK249" s="79" t="str">
        <f>+IF(AJ249&lt;&gt;"",VLOOKUP(AJ249,NIVELES!$A$816:$B$892,2,0),"")</f>
        <v>NO APLICA</v>
      </c>
      <c r="AL249" s="78" t="s">
        <v>553</v>
      </c>
      <c r="AM249" s="78">
        <v>510601</v>
      </c>
      <c r="AN249" s="79" t="str">
        <f>IF(AM249&lt;&gt;"",+VLOOKUP(AM249,NIVELES!$A$1652:$B$2466,2,0),"")</f>
        <v>Aporte Patronal</v>
      </c>
      <c r="AO249" s="87">
        <v>2153.7800000000002</v>
      </c>
      <c r="AP249" s="88">
        <v>179.49</v>
      </c>
      <c r="AQ249" s="88">
        <v>179.49</v>
      </c>
      <c r="AR249" s="88">
        <v>179.49</v>
      </c>
      <c r="AS249" s="88">
        <v>179.49</v>
      </c>
      <c r="AT249" s="88">
        <v>179.49</v>
      </c>
      <c r="AU249" s="88">
        <v>179.49</v>
      </c>
      <c r="AV249" s="88">
        <v>179.49</v>
      </c>
      <c r="AW249" s="88">
        <v>179.49</v>
      </c>
      <c r="AX249" s="88">
        <v>179.49</v>
      </c>
      <c r="AY249" s="88">
        <v>179.49</v>
      </c>
      <c r="AZ249" s="88">
        <v>179.48</v>
      </c>
      <c r="BA249" s="88">
        <v>179.4</v>
      </c>
      <c r="BB249" s="89">
        <v>2153.7800000000002</v>
      </c>
      <c r="BC249" s="90" t="str">
        <f t="shared" si="16"/>
        <v>OK</v>
      </c>
      <c r="BD249" s="91" t="str">
        <f t="shared" si="18"/>
        <v xml:space="preserve">                  </v>
      </c>
      <c r="BE249" s="92">
        <f t="shared" si="19"/>
        <v>12</v>
      </c>
    </row>
    <row r="250" spans="1:57" s="74" customFormat="1" ht="50.1" customHeight="1" x14ac:dyDescent="0.2">
      <c r="A250" s="78" t="s">
        <v>55</v>
      </c>
      <c r="B250" s="78" t="s">
        <v>54</v>
      </c>
      <c r="C250" s="78" t="s">
        <v>744</v>
      </c>
      <c r="D250" s="78" t="s">
        <v>609</v>
      </c>
      <c r="E250" s="79" t="str">
        <f>+IF(C250&lt;&gt;"",VLOOKUP(MID(C250,18,5),NIVELES!$A$133:$B$213,2,0),"")</f>
        <v>IMBABURA</v>
      </c>
      <c r="F250" s="80" t="s">
        <v>181</v>
      </c>
      <c r="G250" s="81" t="str">
        <f>+IF(F250&lt;&gt;"",VLOOKUP(F250,NIVELES!$A$246:$C$464,3,0),"")</f>
        <v xml:space="preserve"> </v>
      </c>
      <c r="H250" s="82" t="s">
        <v>1024</v>
      </c>
      <c r="I250" s="78" t="s">
        <v>2188</v>
      </c>
      <c r="J250" s="78" t="s">
        <v>2184</v>
      </c>
      <c r="K250" s="78" t="s">
        <v>2185</v>
      </c>
      <c r="L250" s="78" t="s">
        <v>1791</v>
      </c>
      <c r="M250" s="78" t="s">
        <v>1791</v>
      </c>
      <c r="N250" s="78" t="s">
        <v>1791</v>
      </c>
      <c r="O250" s="78" t="s">
        <v>2167</v>
      </c>
      <c r="P250" s="82">
        <v>1</v>
      </c>
      <c r="Q250" s="78" t="s">
        <v>2169</v>
      </c>
      <c r="R250" s="82"/>
      <c r="S250" s="82"/>
      <c r="T250" s="82"/>
      <c r="U250" s="82"/>
      <c r="V250" s="82"/>
      <c r="W250" s="82"/>
      <c r="X250" s="82"/>
      <c r="Y250" s="82">
        <v>1</v>
      </c>
      <c r="Z250" s="82"/>
      <c r="AA250" s="82"/>
      <c r="AB250" s="82"/>
      <c r="AC250" s="82"/>
      <c r="AD250" s="85" t="str">
        <f>IF(A250&lt;&gt;"",IF(D250="DIRECCIÓN_DE_TRANSFERENCIAS","280 0031",VLOOKUP(C250,NIVELES!$A$14:$B$105,2,0)),"")</f>
        <v>280 1000</v>
      </c>
      <c r="AE250" s="86" t="s">
        <v>322</v>
      </c>
      <c r="AF250" s="86" t="s">
        <v>544</v>
      </c>
      <c r="AG250" s="79" t="str">
        <f>+IF(AF250&lt;&gt;"",VLOOKUP(AF250,NIVELES!$A$666:$B$673,2,0),"")</f>
        <v>PROTECCIÓN_SOCIAL_A_LA_FAMILIA._ASEGURAMIENTO_NO_CONTRIBUTIVO_E_INCLUSIÓN_ECONÓMICA_Y_MOVILIDAD_SOCIAL</v>
      </c>
      <c r="AH250" s="78" t="s">
        <v>514</v>
      </c>
      <c r="AI250" s="79" t="str">
        <f>IF(AH250&lt;&gt;"",VLOOKUP(CONCATENATE(AG250,AH250),NIVELES!$B$676:$C$745,2,0),"")</f>
        <v>Inclusión Económica Y Movilidad Social</v>
      </c>
      <c r="AJ250" s="78" t="s">
        <v>517</v>
      </c>
      <c r="AK250" s="79" t="str">
        <f>+IF(AJ250&lt;&gt;"",VLOOKUP(AJ250,NIVELES!$A$816:$B$892,2,0),"")</f>
        <v>NO APLICA</v>
      </c>
      <c r="AL250" s="78" t="s">
        <v>553</v>
      </c>
      <c r="AM250" s="78">
        <v>510204</v>
      </c>
      <c r="AN250" s="79" t="str">
        <f>IF(AM250&lt;&gt;"",+VLOOKUP(AM250,NIVELES!$A$1652:$B$2466,2,0),"")</f>
        <v>Decimocuarto Sueldo</v>
      </c>
      <c r="AO250" s="87">
        <v>722.33</v>
      </c>
      <c r="AP250" s="88">
        <v>0</v>
      </c>
      <c r="AQ250" s="88">
        <v>0</v>
      </c>
      <c r="AR250" s="88">
        <v>0</v>
      </c>
      <c r="AS250" s="88">
        <v>0</v>
      </c>
      <c r="AT250" s="88">
        <v>0</v>
      </c>
      <c r="AU250" s="88">
        <v>0</v>
      </c>
      <c r="AV250" s="88">
        <v>0</v>
      </c>
      <c r="AW250" s="88">
        <v>722.33</v>
      </c>
      <c r="AX250" s="88">
        <v>0</v>
      </c>
      <c r="AY250" s="88">
        <v>0</v>
      </c>
      <c r="AZ250" s="88">
        <v>0</v>
      </c>
      <c r="BA250" s="88">
        <v>0</v>
      </c>
      <c r="BB250" s="89">
        <v>722.33</v>
      </c>
      <c r="BC250" s="90" t="str">
        <f t="shared" si="16"/>
        <v>OK</v>
      </c>
      <c r="BD250" s="91" t="str">
        <f t="shared" si="18"/>
        <v xml:space="preserve">                  </v>
      </c>
      <c r="BE250" s="92">
        <f t="shared" si="19"/>
        <v>1</v>
      </c>
    </row>
    <row r="251" spans="1:57" s="74" customFormat="1" ht="50.1" customHeight="1" x14ac:dyDescent="0.2">
      <c r="A251" s="78" t="s">
        <v>55</v>
      </c>
      <c r="B251" s="78" t="s">
        <v>54</v>
      </c>
      <c r="C251" s="78" t="s">
        <v>744</v>
      </c>
      <c r="D251" s="78" t="s">
        <v>609</v>
      </c>
      <c r="E251" s="79" t="str">
        <f>+IF(C251&lt;&gt;"",VLOOKUP(MID(C251,18,5),NIVELES!$A$133:$B$213,2,0),"")</f>
        <v>IMBABURA</v>
      </c>
      <c r="F251" s="80" t="s">
        <v>181</v>
      </c>
      <c r="G251" s="81" t="str">
        <f>+IF(F251&lt;&gt;"",VLOOKUP(F251,NIVELES!$A$246:$C$464,3,0),"")</f>
        <v xml:space="preserve"> </v>
      </c>
      <c r="H251" s="82" t="s">
        <v>1024</v>
      </c>
      <c r="I251" s="78" t="s">
        <v>2188</v>
      </c>
      <c r="J251" s="78" t="s">
        <v>2184</v>
      </c>
      <c r="K251" s="78" t="s">
        <v>2185</v>
      </c>
      <c r="L251" s="78" t="s">
        <v>1791</v>
      </c>
      <c r="M251" s="78" t="s">
        <v>1791</v>
      </c>
      <c r="N251" s="78" t="s">
        <v>1791</v>
      </c>
      <c r="O251" s="78" t="s">
        <v>2167</v>
      </c>
      <c r="P251" s="82">
        <v>1</v>
      </c>
      <c r="Q251" s="78" t="s">
        <v>2170</v>
      </c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>
        <v>1</v>
      </c>
      <c r="AD251" s="85" t="str">
        <f>IF(A251&lt;&gt;"",IF(D251="DIRECCIÓN_DE_TRANSFERENCIAS","280 0031",VLOOKUP(C251,NIVELES!$A$14:$B$105,2,0)),"")</f>
        <v>280 1000</v>
      </c>
      <c r="AE251" s="86" t="s">
        <v>322</v>
      </c>
      <c r="AF251" s="86" t="s">
        <v>544</v>
      </c>
      <c r="AG251" s="79" t="str">
        <f>+IF(AF251&lt;&gt;"",VLOOKUP(AF251,NIVELES!$A$666:$B$673,2,0),"")</f>
        <v>PROTECCIÓN_SOCIAL_A_LA_FAMILIA._ASEGURAMIENTO_NO_CONTRIBUTIVO_E_INCLUSIÓN_ECONÓMICA_Y_MOVILIDAD_SOCIAL</v>
      </c>
      <c r="AH251" s="78" t="s">
        <v>514</v>
      </c>
      <c r="AI251" s="79" t="str">
        <f>IF(AH251&lt;&gt;"",VLOOKUP(CONCATENATE(AG251,AH251),NIVELES!$B$676:$C$745,2,0),"")</f>
        <v>Inclusión Económica Y Movilidad Social</v>
      </c>
      <c r="AJ251" s="78" t="s">
        <v>517</v>
      </c>
      <c r="AK251" s="79" t="str">
        <f>+IF(AJ251&lt;&gt;"",VLOOKUP(AJ251,NIVELES!$A$816:$B$892,2,0),"")</f>
        <v>NO APLICA</v>
      </c>
      <c r="AL251" s="78" t="s">
        <v>553</v>
      </c>
      <c r="AM251" s="78">
        <v>510203</v>
      </c>
      <c r="AN251" s="79" t="str">
        <f>IF(AM251&lt;&gt;"",+VLOOKUP(AM251,NIVELES!$A$1652:$B$2466,2,0),"")</f>
        <v>Decimotercer Sueldo</v>
      </c>
      <c r="AO251" s="87">
        <v>1859.92</v>
      </c>
      <c r="AP251" s="88">
        <v>0</v>
      </c>
      <c r="AQ251" s="88">
        <v>0</v>
      </c>
      <c r="AR251" s="88">
        <v>0</v>
      </c>
      <c r="AS251" s="88">
        <v>0</v>
      </c>
      <c r="AT251" s="88">
        <v>0</v>
      </c>
      <c r="AU251" s="88">
        <v>0</v>
      </c>
      <c r="AV251" s="88">
        <v>0</v>
      </c>
      <c r="AW251" s="88">
        <v>0</v>
      </c>
      <c r="AX251" s="88">
        <v>0</v>
      </c>
      <c r="AY251" s="88">
        <v>0</v>
      </c>
      <c r="AZ251" s="88">
        <v>0</v>
      </c>
      <c r="BA251" s="88">
        <v>1859.92</v>
      </c>
      <c r="BB251" s="89">
        <v>1859.92</v>
      </c>
      <c r="BC251" s="90" t="str">
        <f t="shared" si="16"/>
        <v>OK</v>
      </c>
      <c r="BD251" s="91" t="str">
        <f t="shared" si="18"/>
        <v xml:space="preserve">                  </v>
      </c>
      <c r="BE251" s="92">
        <f t="shared" si="19"/>
        <v>1</v>
      </c>
    </row>
    <row r="252" spans="1:57" s="74" customFormat="1" ht="50.1" customHeight="1" x14ac:dyDescent="0.2">
      <c r="A252" s="78" t="s">
        <v>55</v>
      </c>
      <c r="B252" s="78" t="s">
        <v>54</v>
      </c>
      <c r="C252" s="78" t="s">
        <v>744</v>
      </c>
      <c r="D252" s="78" t="s">
        <v>609</v>
      </c>
      <c r="E252" s="79" t="str">
        <f>+IF(C252&lt;&gt;"",VLOOKUP(MID(C252,18,5),NIVELES!$A$133:$B$213,2,0),"")</f>
        <v>IMBABURA</v>
      </c>
      <c r="F252" s="80" t="s">
        <v>181</v>
      </c>
      <c r="G252" s="81" t="str">
        <f>+IF(F252&lt;&gt;"",VLOOKUP(F252,NIVELES!$A$246:$C$464,3,0),"")</f>
        <v xml:space="preserve"> </v>
      </c>
      <c r="H252" s="82" t="s">
        <v>1024</v>
      </c>
      <c r="I252" s="78" t="s">
        <v>2188</v>
      </c>
      <c r="J252" s="78" t="s">
        <v>2184</v>
      </c>
      <c r="K252" s="78" t="s">
        <v>2185</v>
      </c>
      <c r="L252" s="78" t="s">
        <v>1791</v>
      </c>
      <c r="M252" s="78" t="s">
        <v>1791</v>
      </c>
      <c r="N252" s="78" t="s">
        <v>1791</v>
      </c>
      <c r="O252" s="78" t="s">
        <v>2167</v>
      </c>
      <c r="P252" s="82">
        <v>12</v>
      </c>
      <c r="Q252" s="78" t="s">
        <v>2171</v>
      </c>
      <c r="R252" s="82">
        <v>1</v>
      </c>
      <c r="S252" s="82">
        <v>1</v>
      </c>
      <c r="T252" s="82">
        <v>1</v>
      </c>
      <c r="U252" s="82">
        <v>1</v>
      </c>
      <c r="V252" s="82">
        <v>1</v>
      </c>
      <c r="W252" s="82">
        <v>1</v>
      </c>
      <c r="X252" s="82">
        <v>1</v>
      </c>
      <c r="Y252" s="82">
        <v>1</v>
      </c>
      <c r="Z252" s="82">
        <v>1</v>
      </c>
      <c r="AA252" s="82">
        <v>1</v>
      </c>
      <c r="AB252" s="82">
        <v>1</v>
      </c>
      <c r="AC252" s="82">
        <v>1</v>
      </c>
      <c r="AD252" s="85" t="str">
        <f>IF(A252&lt;&gt;"",IF(D252="DIRECCIÓN_DE_TRANSFERENCIAS","280 0031",VLOOKUP(C252,NIVELES!$A$14:$B$105,2,0)),"")</f>
        <v>280 1000</v>
      </c>
      <c r="AE252" s="86" t="s">
        <v>322</v>
      </c>
      <c r="AF252" s="86" t="s">
        <v>544</v>
      </c>
      <c r="AG252" s="79" t="str">
        <f>+IF(AF252&lt;&gt;"",VLOOKUP(AF252,NIVELES!$A$666:$B$673,2,0),"")</f>
        <v>PROTECCIÓN_SOCIAL_A_LA_FAMILIA._ASEGURAMIENTO_NO_CONTRIBUTIVO_E_INCLUSIÓN_ECONÓMICA_Y_MOVILIDAD_SOCIAL</v>
      </c>
      <c r="AH252" s="78" t="s">
        <v>514</v>
      </c>
      <c r="AI252" s="79" t="str">
        <f>IF(AH252&lt;&gt;"",VLOOKUP(CONCATENATE(AG252,AH252),NIVELES!$B$676:$C$745,2,0),"")</f>
        <v>Inclusión Económica Y Movilidad Social</v>
      </c>
      <c r="AJ252" s="78" t="s">
        <v>517</v>
      </c>
      <c r="AK252" s="79" t="str">
        <f>+IF(AJ252&lt;&gt;"",VLOOKUP(AJ252,NIVELES!$A$816:$B$892,2,0),"")</f>
        <v>NO APLICA</v>
      </c>
      <c r="AL252" s="78" t="s">
        <v>553</v>
      </c>
      <c r="AM252" s="78">
        <v>510602</v>
      </c>
      <c r="AN252" s="79" t="str">
        <f>IF(AM252&lt;&gt;"",+VLOOKUP(AM252,NIVELES!$A$1652:$B$2466,2,0),"")</f>
        <v>Fondo de Reserva</v>
      </c>
      <c r="AO252" s="87">
        <v>1859.92</v>
      </c>
      <c r="AP252" s="88">
        <v>154.99</v>
      </c>
      <c r="AQ252" s="88">
        <v>154.99</v>
      </c>
      <c r="AR252" s="88">
        <v>154.99</v>
      </c>
      <c r="AS252" s="88">
        <v>154.99</v>
      </c>
      <c r="AT252" s="88">
        <v>154.99</v>
      </c>
      <c r="AU252" s="88">
        <v>154.99</v>
      </c>
      <c r="AV252" s="88">
        <v>154.99</v>
      </c>
      <c r="AW252" s="88">
        <v>154.99</v>
      </c>
      <c r="AX252" s="88">
        <v>154.99</v>
      </c>
      <c r="AY252" s="88">
        <v>154.99</v>
      </c>
      <c r="AZ252" s="88">
        <v>154.99</v>
      </c>
      <c r="BA252" s="88">
        <v>155.03</v>
      </c>
      <c r="BB252" s="89">
        <v>1859.92</v>
      </c>
      <c r="BC252" s="90" t="str">
        <f t="shared" si="16"/>
        <v>OK</v>
      </c>
      <c r="BD252" s="91" t="str">
        <f t="shared" si="18"/>
        <v xml:space="preserve">                  </v>
      </c>
      <c r="BE252" s="92">
        <f t="shared" si="19"/>
        <v>12</v>
      </c>
    </row>
    <row r="253" spans="1:57" s="74" customFormat="1" ht="50.1" customHeight="1" x14ac:dyDescent="0.2">
      <c r="A253" s="78" t="s">
        <v>55</v>
      </c>
      <c r="B253" s="78" t="s">
        <v>54</v>
      </c>
      <c r="C253" s="78" t="s">
        <v>744</v>
      </c>
      <c r="D253" s="78" t="s">
        <v>609</v>
      </c>
      <c r="E253" s="79" t="str">
        <f>+IF(C253&lt;&gt;"",VLOOKUP(MID(C253,18,5),NIVELES!$A$133:$B$213,2,0),"")</f>
        <v>IMBABURA</v>
      </c>
      <c r="F253" s="80" t="s">
        <v>181</v>
      </c>
      <c r="G253" s="81" t="str">
        <f>+IF(F253&lt;&gt;"",VLOOKUP(F253,NIVELES!$A$246:$C$464,3,0),"")</f>
        <v xml:space="preserve"> </v>
      </c>
      <c r="H253" s="82" t="s">
        <v>1024</v>
      </c>
      <c r="I253" s="78" t="s">
        <v>2188</v>
      </c>
      <c r="J253" s="78" t="s">
        <v>2184</v>
      </c>
      <c r="K253" s="78" t="s">
        <v>2185</v>
      </c>
      <c r="L253" s="78" t="s">
        <v>1791</v>
      </c>
      <c r="M253" s="78" t="s">
        <v>1791</v>
      </c>
      <c r="N253" s="78" t="s">
        <v>1791</v>
      </c>
      <c r="O253" s="78" t="s">
        <v>2167</v>
      </c>
      <c r="P253" s="82">
        <v>12</v>
      </c>
      <c r="Q253" s="78" t="s">
        <v>2172</v>
      </c>
      <c r="R253" s="82">
        <v>1</v>
      </c>
      <c r="S253" s="82">
        <v>1</v>
      </c>
      <c r="T253" s="82">
        <v>1</v>
      </c>
      <c r="U253" s="82">
        <v>1</v>
      </c>
      <c r="V253" s="82">
        <v>1</v>
      </c>
      <c r="W253" s="82">
        <v>1</v>
      </c>
      <c r="X253" s="82">
        <v>1</v>
      </c>
      <c r="Y253" s="82">
        <v>1</v>
      </c>
      <c r="Z253" s="82">
        <v>1</v>
      </c>
      <c r="AA253" s="82">
        <v>1</v>
      </c>
      <c r="AB253" s="82">
        <v>1</v>
      </c>
      <c r="AC253" s="82">
        <v>1</v>
      </c>
      <c r="AD253" s="85" t="str">
        <f>IF(A253&lt;&gt;"",IF(D253="DIRECCIÓN_DE_TRANSFERENCIAS","280 0031",VLOOKUP(C253,NIVELES!$A$14:$B$105,2,0)),"")</f>
        <v>280 1000</v>
      </c>
      <c r="AE253" s="86" t="s">
        <v>322</v>
      </c>
      <c r="AF253" s="86" t="s">
        <v>544</v>
      </c>
      <c r="AG253" s="79" t="str">
        <f>+IF(AF253&lt;&gt;"",VLOOKUP(AF253,NIVELES!$A$666:$B$673,2,0),"")</f>
        <v>PROTECCIÓN_SOCIAL_A_LA_FAMILIA._ASEGURAMIENTO_NO_CONTRIBUTIVO_E_INCLUSIÓN_ECONÓMICA_Y_MOVILIDAD_SOCIAL</v>
      </c>
      <c r="AH253" s="78" t="s">
        <v>514</v>
      </c>
      <c r="AI253" s="79" t="str">
        <f>IF(AH253&lt;&gt;"",VLOOKUP(CONCATENATE(AG253,AH253),NIVELES!$B$676:$C$745,2,0),"")</f>
        <v>Inclusión Económica Y Movilidad Social</v>
      </c>
      <c r="AJ253" s="78" t="s">
        <v>517</v>
      </c>
      <c r="AK253" s="79" t="str">
        <f>+IF(AJ253&lt;&gt;"",VLOOKUP(AJ253,NIVELES!$A$816:$B$892,2,0),"")</f>
        <v>NO APLICA</v>
      </c>
      <c r="AL253" s="78" t="s">
        <v>553</v>
      </c>
      <c r="AM253" s="78">
        <v>510510</v>
      </c>
      <c r="AN253" s="79" t="str">
        <f>IF(AM253&lt;&gt;"",+VLOOKUP(AM253,NIVELES!$A$1652:$B$2466,2,0),"")</f>
        <v>Servicios Personales por Contrato</v>
      </c>
      <c r="AO253" s="87">
        <v>22319</v>
      </c>
      <c r="AP253" s="88">
        <v>1859.92</v>
      </c>
      <c r="AQ253" s="88">
        <v>1859.92</v>
      </c>
      <c r="AR253" s="88">
        <v>1859.92</v>
      </c>
      <c r="AS253" s="88">
        <v>1859.92</v>
      </c>
      <c r="AT253" s="88">
        <v>1859.92</v>
      </c>
      <c r="AU253" s="88">
        <v>1859.92</v>
      </c>
      <c r="AV253" s="88">
        <v>1859.92</v>
      </c>
      <c r="AW253" s="88">
        <v>1859.92</v>
      </c>
      <c r="AX253" s="88">
        <v>1859.92</v>
      </c>
      <c r="AY253" s="88">
        <v>1859.92</v>
      </c>
      <c r="AZ253" s="88">
        <v>1859.92</v>
      </c>
      <c r="BA253" s="88">
        <v>1859.88</v>
      </c>
      <c r="BB253" s="89">
        <v>22318.999999999996</v>
      </c>
      <c r="BC253" s="90" t="str">
        <f t="shared" si="16"/>
        <v>OK</v>
      </c>
      <c r="BD253" s="91" t="str">
        <f t="shared" si="18"/>
        <v xml:space="preserve">                  </v>
      </c>
      <c r="BE253" s="92">
        <f t="shared" si="19"/>
        <v>12</v>
      </c>
    </row>
    <row r="254" spans="1:57" s="74" customFormat="1" ht="50.1" customHeight="1" x14ac:dyDescent="0.2">
      <c r="A254" s="78" t="s">
        <v>55</v>
      </c>
      <c r="B254" s="78" t="s">
        <v>54</v>
      </c>
      <c r="C254" s="78" t="s">
        <v>744</v>
      </c>
      <c r="D254" s="78" t="s">
        <v>792</v>
      </c>
      <c r="E254" s="79" t="str">
        <f>+IF(C254&lt;&gt;"",VLOOKUP(MID(C254,18,5),NIVELES!$A$133:$B$213,2,0),"")</f>
        <v>IMBABURA</v>
      </c>
      <c r="F254" s="80" t="s">
        <v>181</v>
      </c>
      <c r="G254" s="81" t="str">
        <f>+IF(F254&lt;&gt;"",VLOOKUP(F254,NIVELES!$A$246:$C$464,3,0),"")</f>
        <v xml:space="preserve"> </v>
      </c>
      <c r="H254" s="82" t="s">
        <v>1024</v>
      </c>
      <c r="I254" s="78" t="s">
        <v>2189</v>
      </c>
      <c r="J254" s="78" t="s">
        <v>2184</v>
      </c>
      <c r="K254" s="78" t="s">
        <v>2185</v>
      </c>
      <c r="L254" s="78" t="s">
        <v>1791</v>
      </c>
      <c r="M254" s="78" t="s">
        <v>1791</v>
      </c>
      <c r="N254" s="78" t="s">
        <v>1791</v>
      </c>
      <c r="O254" s="78" t="s">
        <v>2167</v>
      </c>
      <c r="P254" s="82">
        <v>1</v>
      </c>
      <c r="Q254" s="78" t="s">
        <v>2170</v>
      </c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>
        <v>1</v>
      </c>
      <c r="AD254" s="85" t="str">
        <f>IF(A254&lt;&gt;"",IF(D254="DIRECCIÓN_DE_TRANSFERENCIAS","280 0031",VLOOKUP(C254,NIVELES!$A$14:$B$105,2,0)),"")</f>
        <v>280 1000</v>
      </c>
      <c r="AE254" s="86" t="s">
        <v>322</v>
      </c>
      <c r="AF254" s="86" t="s">
        <v>544</v>
      </c>
      <c r="AG254" s="79" t="str">
        <f>+IF(AF254&lt;&gt;"",VLOOKUP(AF254,NIVELES!$A$666:$B$673,2,0),"")</f>
        <v>PROTECCIÓN_SOCIAL_A_LA_FAMILIA._ASEGURAMIENTO_NO_CONTRIBUTIVO_E_INCLUSIÓN_ECONÓMICA_Y_MOVILIDAD_SOCIAL</v>
      </c>
      <c r="AH254" s="78" t="s">
        <v>513</v>
      </c>
      <c r="AI254" s="79" t="str">
        <f>IF(AH254&lt;&gt;"",VLOOKUP(CONCATENATE(AG254,AH254),NIVELES!$B$676:$C$745,2,0),"")</f>
        <v>Acompañamiento Familiar</v>
      </c>
      <c r="AJ254" s="78" t="s">
        <v>517</v>
      </c>
      <c r="AK254" s="79" t="str">
        <f>+IF(AJ254&lt;&gt;"",VLOOKUP(AJ254,NIVELES!$A$816:$B$892,2,0),"")</f>
        <v>NO APLICA</v>
      </c>
      <c r="AL254" s="78" t="s">
        <v>553</v>
      </c>
      <c r="AM254" s="78">
        <v>510203</v>
      </c>
      <c r="AN254" s="79" t="str">
        <f>IF(AM254&lt;&gt;"",+VLOOKUP(AM254,NIVELES!$A$1652:$B$2466,2,0),"")</f>
        <v>Decimotercer Sueldo</v>
      </c>
      <c r="AO254" s="87">
        <v>0</v>
      </c>
      <c r="AP254" s="88">
        <v>0</v>
      </c>
      <c r="AQ254" s="88">
        <v>0</v>
      </c>
      <c r="AR254" s="88">
        <v>0</v>
      </c>
      <c r="AS254" s="88">
        <v>0</v>
      </c>
      <c r="AT254" s="88">
        <v>0</v>
      </c>
      <c r="AU254" s="88">
        <v>0</v>
      </c>
      <c r="AV254" s="88">
        <v>0</v>
      </c>
      <c r="AW254" s="88">
        <v>0</v>
      </c>
      <c r="AX254" s="88">
        <v>0</v>
      </c>
      <c r="AY254" s="88">
        <v>0</v>
      </c>
      <c r="AZ254" s="88">
        <v>0</v>
      </c>
      <c r="BA254" s="88">
        <v>0</v>
      </c>
      <c r="BB254" s="89">
        <v>0</v>
      </c>
      <c r="BC254" s="90" t="str">
        <f t="shared" si="16"/>
        <v>OK</v>
      </c>
      <c r="BD254" s="91" t="str">
        <f t="shared" si="18"/>
        <v xml:space="preserve">                  </v>
      </c>
      <c r="BE254" s="92">
        <f t="shared" si="19"/>
        <v>1</v>
      </c>
    </row>
    <row r="255" spans="1:57" s="74" customFormat="1" ht="50.1" customHeight="1" x14ac:dyDescent="0.2">
      <c r="A255" s="78" t="s">
        <v>55</v>
      </c>
      <c r="B255" s="78" t="s">
        <v>54</v>
      </c>
      <c r="C255" s="78" t="s">
        <v>744</v>
      </c>
      <c r="D255" s="78" t="s">
        <v>792</v>
      </c>
      <c r="E255" s="79" t="str">
        <f>+IF(C255&lt;&gt;"",VLOOKUP(MID(C255,18,5),NIVELES!$A$133:$B$213,2,0),"")</f>
        <v>IMBABURA</v>
      </c>
      <c r="F255" s="80" t="s">
        <v>181</v>
      </c>
      <c r="G255" s="81" t="str">
        <f>+IF(F255&lt;&gt;"",VLOOKUP(F255,NIVELES!$A$246:$C$464,3,0),"")</f>
        <v xml:space="preserve"> </v>
      </c>
      <c r="H255" s="82" t="s">
        <v>1024</v>
      </c>
      <c r="I255" s="78" t="s">
        <v>2189</v>
      </c>
      <c r="J255" s="78" t="s">
        <v>2184</v>
      </c>
      <c r="K255" s="78" t="s">
        <v>2185</v>
      </c>
      <c r="L255" s="78" t="s">
        <v>1791</v>
      </c>
      <c r="M255" s="78" t="s">
        <v>1791</v>
      </c>
      <c r="N255" s="78" t="s">
        <v>1791</v>
      </c>
      <c r="O255" s="78" t="s">
        <v>2167</v>
      </c>
      <c r="P255" s="82">
        <v>1</v>
      </c>
      <c r="Q255" s="78" t="s">
        <v>2169</v>
      </c>
      <c r="R255" s="82"/>
      <c r="S255" s="82"/>
      <c r="T255" s="82"/>
      <c r="U255" s="82"/>
      <c r="V255" s="82"/>
      <c r="W255" s="82"/>
      <c r="X255" s="82"/>
      <c r="Y255" s="82">
        <v>1</v>
      </c>
      <c r="Z255" s="82"/>
      <c r="AA255" s="82"/>
      <c r="AB255" s="82"/>
      <c r="AC255" s="82"/>
      <c r="AD255" s="85" t="str">
        <f>IF(A255&lt;&gt;"",IF(D255="DIRECCIÓN_DE_TRANSFERENCIAS","280 0031",VLOOKUP(C255,NIVELES!$A$14:$B$105,2,0)),"")</f>
        <v>280 1000</v>
      </c>
      <c r="AE255" s="86" t="s">
        <v>322</v>
      </c>
      <c r="AF255" s="86" t="s">
        <v>544</v>
      </c>
      <c r="AG255" s="79" t="str">
        <f>+IF(AF255&lt;&gt;"",VLOOKUP(AF255,NIVELES!$A$666:$B$673,2,0),"")</f>
        <v>PROTECCIÓN_SOCIAL_A_LA_FAMILIA._ASEGURAMIENTO_NO_CONTRIBUTIVO_E_INCLUSIÓN_ECONÓMICA_Y_MOVILIDAD_SOCIAL</v>
      </c>
      <c r="AH255" s="78" t="s">
        <v>513</v>
      </c>
      <c r="AI255" s="79" t="str">
        <f>IF(AH255&lt;&gt;"",VLOOKUP(CONCATENATE(AG255,AH255),NIVELES!$B$676:$C$745,2,0),"")</f>
        <v>Acompañamiento Familiar</v>
      </c>
      <c r="AJ255" s="78" t="s">
        <v>517</v>
      </c>
      <c r="AK255" s="79" t="str">
        <f>+IF(AJ255&lt;&gt;"",VLOOKUP(AJ255,NIVELES!$A$816:$B$892,2,0),"")</f>
        <v>NO APLICA</v>
      </c>
      <c r="AL255" s="78" t="s">
        <v>553</v>
      </c>
      <c r="AM255" s="78">
        <v>510204</v>
      </c>
      <c r="AN255" s="79" t="str">
        <f>IF(AM255&lt;&gt;"",+VLOOKUP(AM255,NIVELES!$A$1652:$B$2466,2,0),"")</f>
        <v>Decimocuarto Sueldo</v>
      </c>
      <c r="AO255" s="87">
        <v>0</v>
      </c>
      <c r="AP255" s="88">
        <v>0</v>
      </c>
      <c r="AQ255" s="88">
        <v>0</v>
      </c>
      <c r="AR255" s="88">
        <v>0</v>
      </c>
      <c r="AS255" s="88">
        <v>0</v>
      </c>
      <c r="AT255" s="88">
        <v>0</v>
      </c>
      <c r="AU255" s="88">
        <v>0</v>
      </c>
      <c r="AV255" s="88">
        <v>0</v>
      </c>
      <c r="AW255" s="88">
        <v>0</v>
      </c>
      <c r="AX255" s="88">
        <v>0</v>
      </c>
      <c r="AY255" s="88">
        <v>0</v>
      </c>
      <c r="AZ255" s="88">
        <v>0</v>
      </c>
      <c r="BA255" s="88">
        <v>0</v>
      </c>
      <c r="BB255" s="89">
        <v>0</v>
      </c>
      <c r="BC255" s="90" t="str">
        <f t="shared" si="16"/>
        <v>OK</v>
      </c>
      <c r="BD255" s="91" t="str">
        <f t="shared" si="18"/>
        <v xml:space="preserve">                  </v>
      </c>
      <c r="BE255" s="92">
        <f t="shared" si="19"/>
        <v>1</v>
      </c>
    </row>
    <row r="256" spans="1:57" s="74" customFormat="1" ht="50.1" customHeight="1" x14ac:dyDescent="0.2">
      <c r="A256" s="78" t="s">
        <v>55</v>
      </c>
      <c r="B256" s="78" t="s">
        <v>54</v>
      </c>
      <c r="C256" s="78" t="s">
        <v>744</v>
      </c>
      <c r="D256" s="78" t="s">
        <v>792</v>
      </c>
      <c r="E256" s="79" t="str">
        <f>+IF(C256&lt;&gt;"",VLOOKUP(MID(C256,18,5),NIVELES!$A$133:$B$213,2,0),"")</f>
        <v>IMBABURA</v>
      </c>
      <c r="F256" s="80" t="s">
        <v>181</v>
      </c>
      <c r="G256" s="81" t="str">
        <f>+IF(F256&lt;&gt;"",VLOOKUP(F256,NIVELES!$A$246:$C$464,3,0),"")</f>
        <v xml:space="preserve"> </v>
      </c>
      <c r="H256" s="82" t="s">
        <v>1024</v>
      </c>
      <c r="I256" s="78" t="s">
        <v>2189</v>
      </c>
      <c r="J256" s="78" t="s">
        <v>2184</v>
      </c>
      <c r="K256" s="78" t="s">
        <v>2185</v>
      </c>
      <c r="L256" s="78" t="s">
        <v>1791</v>
      </c>
      <c r="M256" s="78" t="s">
        <v>1791</v>
      </c>
      <c r="N256" s="78" t="s">
        <v>1791</v>
      </c>
      <c r="O256" s="78" t="s">
        <v>2167</v>
      </c>
      <c r="P256" s="82">
        <v>10</v>
      </c>
      <c r="Q256" s="78" t="s">
        <v>2172</v>
      </c>
      <c r="R256" s="82">
        <v>1</v>
      </c>
      <c r="S256" s="82">
        <v>1</v>
      </c>
      <c r="T256" s="82">
        <v>1</v>
      </c>
      <c r="U256" s="82">
        <v>1</v>
      </c>
      <c r="V256" s="82">
        <v>1</v>
      </c>
      <c r="W256" s="82">
        <v>1</v>
      </c>
      <c r="X256" s="82">
        <v>1</v>
      </c>
      <c r="Y256" s="82">
        <v>1</v>
      </c>
      <c r="Z256" s="82">
        <v>1</v>
      </c>
      <c r="AA256" s="82">
        <v>1</v>
      </c>
      <c r="AB256" s="82"/>
      <c r="AC256" s="82"/>
      <c r="AD256" s="85" t="str">
        <f>IF(A256&lt;&gt;"",IF(D256="DIRECCIÓN_DE_TRANSFERENCIAS","280 0031",VLOOKUP(C256,NIVELES!$A$14:$B$105,2,0)),"")</f>
        <v>280 1000</v>
      </c>
      <c r="AE256" s="86" t="s">
        <v>322</v>
      </c>
      <c r="AF256" s="86" t="s">
        <v>544</v>
      </c>
      <c r="AG256" s="79" t="str">
        <f>+IF(AF256&lt;&gt;"",VLOOKUP(AF256,NIVELES!$A$666:$B$673,2,0),"")</f>
        <v>PROTECCIÓN_SOCIAL_A_LA_FAMILIA._ASEGURAMIENTO_NO_CONTRIBUTIVO_E_INCLUSIÓN_ECONÓMICA_Y_MOVILIDAD_SOCIAL</v>
      </c>
      <c r="AH256" s="78" t="s">
        <v>513</v>
      </c>
      <c r="AI256" s="79" t="str">
        <f>IF(AH256&lt;&gt;"",VLOOKUP(CONCATENATE(AG256,AH256),NIVELES!$B$676:$C$745,2,0),"")</f>
        <v>Acompañamiento Familiar</v>
      </c>
      <c r="AJ256" s="78" t="s">
        <v>517</v>
      </c>
      <c r="AK256" s="79" t="str">
        <f>+IF(AJ256&lt;&gt;"",VLOOKUP(AJ256,NIVELES!$A$816:$B$892,2,0),"")</f>
        <v>NO APLICA</v>
      </c>
      <c r="AL256" s="78" t="s">
        <v>553</v>
      </c>
      <c r="AM256" s="78">
        <v>510510</v>
      </c>
      <c r="AN256" s="79" t="str">
        <f>IF(AM256&lt;&gt;"",+VLOOKUP(AM256,NIVELES!$A$1652:$B$2466,2,0),"")</f>
        <v>Servicios Personales por Contrato</v>
      </c>
      <c r="AO256" s="87">
        <v>0</v>
      </c>
      <c r="AP256" s="88">
        <v>0</v>
      </c>
      <c r="AQ256" s="88">
        <v>0</v>
      </c>
      <c r="AR256" s="88">
        <v>0</v>
      </c>
      <c r="AS256" s="88">
        <v>0</v>
      </c>
      <c r="AT256" s="88">
        <v>0</v>
      </c>
      <c r="AU256" s="88">
        <v>0</v>
      </c>
      <c r="AV256" s="88">
        <v>0</v>
      </c>
      <c r="AW256" s="88">
        <v>0</v>
      </c>
      <c r="AX256" s="88">
        <v>0</v>
      </c>
      <c r="AY256" s="88">
        <v>0</v>
      </c>
      <c r="AZ256" s="88">
        <v>0</v>
      </c>
      <c r="BA256" s="88">
        <v>0</v>
      </c>
      <c r="BB256" s="89">
        <v>0</v>
      </c>
      <c r="BC256" s="90" t="str">
        <f t="shared" si="16"/>
        <v>OK</v>
      </c>
      <c r="BD256" s="91" t="str">
        <f t="shared" si="18"/>
        <v xml:space="preserve">                  </v>
      </c>
      <c r="BE256" s="92">
        <f t="shared" si="19"/>
        <v>10</v>
      </c>
    </row>
    <row r="257" spans="1:57" s="74" customFormat="1" ht="50.1" customHeight="1" x14ac:dyDescent="0.2">
      <c r="A257" s="78" t="s">
        <v>55</v>
      </c>
      <c r="B257" s="78" t="s">
        <v>54</v>
      </c>
      <c r="C257" s="78" t="s">
        <v>744</v>
      </c>
      <c r="D257" s="78" t="s">
        <v>792</v>
      </c>
      <c r="E257" s="79" t="str">
        <f>+IF(C257&lt;&gt;"",VLOOKUP(MID(C257,18,5),NIVELES!$A$133:$B$213,2,0),"")</f>
        <v>IMBABURA</v>
      </c>
      <c r="F257" s="80" t="s">
        <v>181</v>
      </c>
      <c r="G257" s="81" t="str">
        <f>+IF(F257&lt;&gt;"",VLOOKUP(F257,NIVELES!$A$246:$C$464,3,0),"")</f>
        <v xml:space="preserve"> </v>
      </c>
      <c r="H257" s="82" t="s">
        <v>1024</v>
      </c>
      <c r="I257" s="78" t="s">
        <v>2189</v>
      </c>
      <c r="J257" s="78" t="s">
        <v>2184</v>
      </c>
      <c r="K257" s="78" t="s">
        <v>2185</v>
      </c>
      <c r="L257" s="78" t="s">
        <v>1791</v>
      </c>
      <c r="M257" s="78" t="s">
        <v>1791</v>
      </c>
      <c r="N257" s="78" t="s">
        <v>1791</v>
      </c>
      <c r="O257" s="78" t="s">
        <v>2167</v>
      </c>
      <c r="P257" s="82">
        <v>12</v>
      </c>
      <c r="Q257" s="78" t="s">
        <v>2168</v>
      </c>
      <c r="R257" s="82">
        <v>1</v>
      </c>
      <c r="S257" s="82">
        <v>1</v>
      </c>
      <c r="T257" s="82">
        <v>1</v>
      </c>
      <c r="U257" s="82">
        <v>1</v>
      </c>
      <c r="V257" s="82">
        <v>1</v>
      </c>
      <c r="W257" s="82">
        <v>1</v>
      </c>
      <c r="X257" s="82">
        <v>1</v>
      </c>
      <c r="Y257" s="82">
        <v>1</v>
      </c>
      <c r="Z257" s="82">
        <v>1</v>
      </c>
      <c r="AA257" s="82">
        <v>1</v>
      </c>
      <c r="AB257" s="82">
        <v>1</v>
      </c>
      <c r="AC257" s="82">
        <v>1</v>
      </c>
      <c r="AD257" s="85" t="str">
        <f>IF(A257&lt;&gt;"",IF(D257="DIRECCIÓN_DE_TRANSFERENCIAS","280 0031",VLOOKUP(C257,NIVELES!$A$14:$B$105,2,0)),"")</f>
        <v>280 1000</v>
      </c>
      <c r="AE257" s="86" t="s">
        <v>322</v>
      </c>
      <c r="AF257" s="86" t="s">
        <v>544</v>
      </c>
      <c r="AG257" s="79" t="str">
        <f>+IF(AF257&lt;&gt;"",VLOOKUP(AF257,NIVELES!$A$666:$B$673,2,0),"")</f>
        <v>PROTECCIÓN_SOCIAL_A_LA_FAMILIA._ASEGURAMIENTO_NO_CONTRIBUTIVO_E_INCLUSIÓN_ECONÓMICA_Y_MOVILIDAD_SOCIAL</v>
      </c>
      <c r="AH257" s="78" t="s">
        <v>513</v>
      </c>
      <c r="AI257" s="79" t="str">
        <f>IF(AH257&lt;&gt;"",VLOOKUP(CONCATENATE(AG257,AH257),NIVELES!$B$676:$C$745,2,0),"")</f>
        <v>Acompañamiento Familiar</v>
      </c>
      <c r="AJ257" s="78" t="s">
        <v>517</v>
      </c>
      <c r="AK257" s="79" t="str">
        <f>+IF(AJ257&lt;&gt;"",VLOOKUP(AJ257,NIVELES!$A$816:$B$892,2,0),"")</f>
        <v>NO APLICA</v>
      </c>
      <c r="AL257" s="78" t="s">
        <v>553</v>
      </c>
      <c r="AM257" s="78">
        <v>510601</v>
      </c>
      <c r="AN257" s="79" t="str">
        <f>IF(AM257&lt;&gt;"",+VLOOKUP(AM257,NIVELES!$A$1652:$B$2466,2,0),"")</f>
        <v>Aporte Patronal</v>
      </c>
      <c r="AO257" s="87">
        <v>0</v>
      </c>
      <c r="AP257" s="88">
        <v>0</v>
      </c>
      <c r="AQ257" s="88">
        <v>0</v>
      </c>
      <c r="AR257" s="88">
        <v>0</v>
      </c>
      <c r="AS257" s="88">
        <v>0</v>
      </c>
      <c r="AT257" s="88">
        <v>0</v>
      </c>
      <c r="AU257" s="88">
        <v>0</v>
      </c>
      <c r="AV257" s="88">
        <v>0</v>
      </c>
      <c r="AW257" s="88">
        <v>0</v>
      </c>
      <c r="AX257" s="88">
        <v>0</v>
      </c>
      <c r="AY257" s="88">
        <v>0</v>
      </c>
      <c r="AZ257" s="88">
        <v>0</v>
      </c>
      <c r="BA257" s="88">
        <v>0</v>
      </c>
      <c r="BB257" s="89">
        <v>0</v>
      </c>
      <c r="BC257" s="90" t="str">
        <f t="shared" si="16"/>
        <v>OK</v>
      </c>
      <c r="BD257" s="91" t="str">
        <f t="shared" si="18"/>
        <v xml:space="preserve">                  </v>
      </c>
      <c r="BE257" s="92">
        <f t="shared" si="19"/>
        <v>12</v>
      </c>
    </row>
    <row r="258" spans="1:57" s="74" customFormat="1" ht="50.1" customHeight="1" x14ac:dyDescent="0.2">
      <c r="A258" s="78" t="s">
        <v>55</v>
      </c>
      <c r="B258" s="78" t="s">
        <v>54</v>
      </c>
      <c r="C258" s="78" t="s">
        <v>744</v>
      </c>
      <c r="D258" s="78" t="s">
        <v>792</v>
      </c>
      <c r="E258" s="79" t="str">
        <f>+IF(C258&lt;&gt;"",VLOOKUP(MID(C258,18,5),NIVELES!$A$133:$B$213,2,0),"")</f>
        <v>IMBABURA</v>
      </c>
      <c r="F258" s="80" t="s">
        <v>181</v>
      </c>
      <c r="G258" s="81" t="str">
        <f>+IF(F258&lt;&gt;"",VLOOKUP(F258,NIVELES!$A$246:$C$464,3,0),"")</f>
        <v xml:space="preserve"> </v>
      </c>
      <c r="H258" s="82" t="s">
        <v>1024</v>
      </c>
      <c r="I258" s="78" t="s">
        <v>2189</v>
      </c>
      <c r="J258" s="78" t="s">
        <v>2184</v>
      </c>
      <c r="K258" s="78" t="s">
        <v>2185</v>
      </c>
      <c r="L258" s="78" t="s">
        <v>1791</v>
      </c>
      <c r="M258" s="78" t="s">
        <v>1791</v>
      </c>
      <c r="N258" s="78" t="s">
        <v>1791</v>
      </c>
      <c r="O258" s="78" t="s">
        <v>2167</v>
      </c>
      <c r="P258" s="82">
        <v>1</v>
      </c>
      <c r="Q258" s="78" t="s">
        <v>2171</v>
      </c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>
        <v>1</v>
      </c>
      <c r="AC258" s="82"/>
      <c r="AD258" s="85" t="str">
        <f>IF(A258&lt;&gt;"",IF(D258="DIRECCIÓN_DE_TRANSFERENCIAS","280 0031",VLOOKUP(C258,NIVELES!$A$14:$B$105,2,0)),"")</f>
        <v>280 1000</v>
      </c>
      <c r="AE258" s="86" t="s">
        <v>322</v>
      </c>
      <c r="AF258" s="86" t="s">
        <v>544</v>
      </c>
      <c r="AG258" s="79" t="str">
        <f>+IF(AF258&lt;&gt;"",VLOOKUP(AF258,NIVELES!$A$666:$B$673,2,0),"")</f>
        <v>PROTECCIÓN_SOCIAL_A_LA_FAMILIA._ASEGURAMIENTO_NO_CONTRIBUTIVO_E_INCLUSIÓN_ECONÓMICA_Y_MOVILIDAD_SOCIAL</v>
      </c>
      <c r="AH258" s="78" t="s">
        <v>513</v>
      </c>
      <c r="AI258" s="79" t="str">
        <f>IF(AH258&lt;&gt;"",VLOOKUP(CONCATENATE(AG258,AH258),NIVELES!$B$676:$C$745,2,0),"")</f>
        <v>Acompañamiento Familiar</v>
      </c>
      <c r="AJ258" s="78" t="s">
        <v>517</v>
      </c>
      <c r="AK258" s="79" t="str">
        <f>+IF(AJ258&lt;&gt;"",VLOOKUP(AJ258,NIVELES!$A$816:$B$892,2,0),"")</f>
        <v>NO APLICA</v>
      </c>
      <c r="AL258" s="78" t="s">
        <v>553</v>
      </c>
      <c r="AM258" s="78">
        <v>510602</v>
      </c>
      <c r="AN258" s="79" t="str">
        <f>IF(AM258&lt;&gt;"",+VLOOKUP(AM258,NIVELES!$A$1652:$B$2466,2,0),"")</f>
        <v>Fondo de Reserva</v>
      </c>
      <c r="AO258" s="87">
        <v>0</v>
      </c>
      <c r="AP258" s="88">
        <v>0</v>
      </c>
      <c r="AQ258" s="88">
        <v>0</v>
      </c>
      <c r="AR258" s="88">
        <v>0</v>
      </c>
      <c r="AS258" s="88">
        <v>0</v>
      </c>
      <c r="AT258" s="88">
        <v>0</v>
      </c>
      <c r="AU258" s="88">
        <v>0</v>
      </c>
      <c r="AV258" s="88">
        <v>0</v>
      </c>
      <c r="AW258" s="88">
        <v>0</v>
      </c>
      <c r="AX258" s="88">
        <v>0</v>
      </c>
      <c r="AY258" s="88">
        <v>0</v>
      </c>
      <c r="AZ258" s="88">
        <v>0</v>
      </c>
      <c r="BA258" s="88">
        <v>0</v>
      </c>
      <c r="BB258" s="89">
        <v>0</v>
      </c>
      <c r="BC258" s="90" t="str">
        <f t="shared" si="16"/>
        <v>OK</v>
      </c>
      <c r="BD258" s="91" t="str">
        <f t="shared" si="18"/>
        <v xml:space="preserve">                  </v>
      </c>
      <c r="BE258" s="92">
        <f t="shared" si="19"/>
        <v>1</v>
      </c>
    </row>
    <row r="259" spans="1:57" s="74" customFormat="1" ht="50.1" customHeight="1" x14ac:dyDescent="0.2">
      <c r="A259" s="78" t="s">
        <v>55</v>
      </c>
      <c r="B259" s="78" t="s">
        <v>54</v>
      </c>
      <c r="C259" s="78" t="s">
        <v>612</v>
      </c>
      <c r="D259" s="78" t="s">
        <v>575</v>
      </c>
      <c r="E259" s="79" t="str">
        <f>+IF(C259&lt;&gt;"",VLOOKUP(MID(C259,18,5),NIVELES!$A$133:$B$213,2,0),"")</f>
        <v>ESMERALDAS</v>
      </c>
      <c r="F259" s="80" t="s">
        <v>124</v>
      </c>
      <c r="G259" s="81" t="str">
        <f>+IF(F259&lt;&gt;"",VLOOKUP(F259,NIVELES!$A$246:$C$464,3,0),"")</f>
        <v xml:space="preserve"> </v>
      </c>
      <c r="H259" s="82" t="s">
        <v>1023</v>
      </c>
      <c r="I259" s="78" t="s">
        <v>2164</v>
      </c>
      <c r="J259" s="78" t="s">
        <v>2165</v>
      </c>
      <c r="K259" s="78" t="s">
        <v>2166</v>
      </c>
      <c r="L259" s="78" t="s">
        <v>1791</v>
      </c>
      <c r="M259" s="78" t="s">
        <v>1791</v>
      </c>
      <c r="N259" s="78" t="s">
        <v>1791</v>
      </c>
      <c r="O259" s="78" t="s">
        <v>2167</v>
      </c>
      <c r="P259" s="82">
        <v>12</v>
      </c>
      <c r="Q259" s="78" t="s">
        <v>2168</v>
      </c>
      <c r="R259" s="82">
        <v>1</v>
      </c>
      <c r="S259" s="82">
        <v>1</v>
      </c>
      <c r="T259" s="82">
        <v>1</v>
      </c>
      <c r="U259" s="82">
        <v>1</v>
      </c>
      <c r="V259" s="82">
        <v>1</v>
      </c>
      <c r="W259" s="82">
        <v>1</v>
      </c>
      <c r="X259" s="82">
        <v>1</v>
      </c>
      <c r="Y259" s="82">
        <v>1</v>
      </c>
      <c r="Z259" s="82">
        <v>1</v>
      </c>
      <c r="AA259" s="82">
        <v>1</v>
      </c>
      <c r="AB259" s="82">
        <v>1</v>
      </c>
      <c r="AC259" s="82">
        <v>1</v>
      </c>
      <c r="AD259" s="85" t="str">
        <f>IF(A259&lt;&gt;"",IF(D259="DIRECCIÓN_DE_TRANSFERENCIAS","280 0031",VLOOKUP(C259,NIVELES!$A$14:$B$105,2,0)),"")</f>
        <v>280 1210</v>
      </c>
      <c r="AE259" s="86" t="s">
        <v>322</v>
      </c>
      <c r="AF259" s="86" t="s">
        <v>369</v>
      </c>
      <c r="AG259" s="79" t="str">
        <f>+IF(AF259&lt;&gt;"",VLOOKUP(AF259,NIVELES!$A$666:$B$673,2,0),"")</f>
        <v>ADMINISTRACIÓN_CENTRAL</v>
      </c>
      <c r="AH259" s="78" t="s">
        <v>322</v>
      </c>
      <c r="AI259" s="79" t="str">
        <f>IF(AH259&lt;&gt;"",VLOOKUP(CONCATENATE(AG259,AH259),NIVELES!$B$676:$C$745,2,0),"")</f>
        <v>Administración De La Gestión Administrativa Financiera</v>
      </c>
      <c r="AJ259" s="78" t="s">
        <v>517</v>
      </c>
      <c r="AK259" s="79" t="str">
        <f>+IF(AJ259&lt;&gt;"",VLOOKUP(AJ259,NIVELES!$A$816:$B$892,2,0),"")</f>
        <v>NO APLICA</v>
      </c>
      <c r="AL259" s="78" t="s">
        <v>553</v>
      </c>
      <c r="AM259" s="78">
        <v>510601</v>
      </c>
      <c r="AN259" s="79" t="str">
        <f>IF(AM259&lt;&gt;"",+VLOOKUP(AM259,NIVELES!$A$1652:$B$2466,2,0),"")</f>
        <v>Aporte Patronal</v>
      </c>
      <c r="AO259" s="87">
        <v>58719.25</v>
      </c>
      <c r="AP259" s="88">
        <v>4300</v>
      </c>
      <c r="AQ259" s="88">
        <v>4947</v>
      </c>
      <c r="AR259" s="88">
        <v>4947</v>
      </c>
      <c r="AS259" s="88">
        <v>4947</v>
      </c>
      <c r="AT259" s="88">
        <v>4947</v>
      </c>
      <c r="AU259" s="88">
        <v>4947</v>
      </c>
      <c r="AV259" s="88">
        <v>4947</v>
      </c>
      <c r="AW259" s="88">
        <v>4947</v>
      </c>
      <c r="AX259" s="88">
        <v>4947</v>
      </c>
      <c r="AY259" s="88">
        <v>4947</v>
      </c>
      <c r="AZ259" s="88">
        <v>4947</v>
      </c>
      <c r="BA259" s="88">
        <v>4949.25</v>
      </c>
      <c r="BB259" s="89">
        <v>58719.25</v>
      </c>
      <c r="BC259" s="90" t="str">
        <f t="shared" si="16"/>
        <v>OK</v>
      </c>
      <c r="BD259" s="91" t="str">
        <f t="shared" si="18"/>
        <v xml:space="preserve">                  </v>
      </c>
      <c r="BE259" s="92">
        <f t="shared" si="19"/>
        <v>12</v>
      </c>
    </row>
    <row r="260" spans="1:57" s="74" customFormat="1" ht="50.1" customHeight="1" x14ac:dyDescent="0.2">
      <c r="A260" s="78" t="s">
        <v>55</v>
      </c>
      <c r="B260" s="78" t="s">
        <v>54</v>
      </c>
      <c r="C260" s="78" t="s">
        <v>612</v>
      </c>
      <c r="D260" s="78" t="s">
        <v>575</v>
      </c>
      <c r="E260" s="79" t="str">
        <f>+IF(C260&lt;&gt;"",VLOOKUP(MID(C260,18,5),NIVELES!$A$133:$B$213,2,0),"")</f>
        <v>ESMERALDAS</v>
      </c>
      <c r="F260" s="80" t="s">
        <v>124</v>
      </c>
      <c r="G260" s="81" t="str">
        <f>+IF(F260&lt;&gt;"",VLOOKUP(F260,NIVELES!$A$246:$C$464,3,0),"")</f>
        <v xml:space="preserve"> </v>
      </c>
      <c r="H260" s="82" t="s">
        <v>1023</v>
      </c>
      <c r="I260" s="78" t="s">
        <v>2164</v>
      </c>
      <c r="J260" s="78" t="s">
        <v>2165</v>
      </c>
      <c r="K260" s="78" t="s">
        <v>2166</v>
      </c>
      <c r="L260" s="78" t="s">
        <v>1791</v>
      </c>
      <c r="M260" s="78" t="s">
        <v>1791</v>
      </c>
      <c r="N260" s="78" t="s">
        <v>1791</v>
      </c>
      <c r="O260" s="78" t="s">
        <v>2167</v>
      </c>
      <c r="P260" s="82">
        <v>1</v>
      </c>
      <c r="Q260" s="78" t="s">
        <v>2169</v>
      </c>
      <c r="R260" s="82"/>
      <c r="S260" s="82"/>
      <c r="T260" s="82">
        <v>1</v>
      </c>
      <c r="U260" s="82"/>
      <c r="V260" s="82"/>
      <c r="W260" s="82"/>
      <c r="X260" s="82"/>
      <c r="Y260" s="82"/>
      <c r="Z260" s="82"/>
      <c r="AA260" s="82"/>
      <c r="AB260" s="82"/>
      <c r="AC260" s="82"/>
      <c r="AD260" s="85" t="str">
        <f>IF(A260&lt;&gt;"",IF(D260="DIRECCIÓN_DE_TRANSFERENCIAS","280 0031",VLOOKUP(C260,NIVELES!$A$14:$B$105,2,0)),"")</f>
        <v>280 1210</v>
      </c>
      <c r="AE260" s="86" t="s">
        <v>322</v>
      </c>
      <c r="AF260" s="86" t="s">
        <v>369</v>
      </c>
      <c r="AG260" s="79" t="str">
        <f>+IF(AF260&lt;&gt;"",VLOOKUP(AF260,NIVELES!$A$666:$B$673,2,0),"")</f>
        <v>ADMINISTRACIÓN_CENTRAL</v>
      </c>
      <c r="AH260" s="78" t="s">
        <v>322</v>
      </c>
      <c r="AI260" s="79" t="str">
        <f>IF(AH260&lt;&gt;"",VLOOKUP(CONCATENATE(AG260,AH260),NIVELES!$B$676:$C$745,2,0),"")</f>
        <v>Administración De La Gestión Administrativa Financiera</v>
      </c>
      <c r="AJ260" s="78" t="s">
        <v>517</v>
      </c>
      <c r="AK260" s="79" t="str">
        <f>+IF(AJ260&lt;&gt;"",VLOOKUP(AJ260,NIVELES!$A$816:$B$892,2,0),"")</f>
        <v>NO APLICA</v>
      </c>
      <c r="AL260" s="78" t="s">
        <v>553</v>
      </c>
      <c r="AM260" s="78">
        <v>510204</v>
      </c>
      <c r="AN260" s="79" t="str">
        <f>IF(AM260&lt;&gt;"",+VLOOKUP(AM260,NIVELES!$A$1652:$B$2466,2,0),"")</f>
        <v>Decimocuarto Sueldo</v>
      </c>
      <c r="AO260" s="87">
        <v>20947.669999999998</v>
      </c>
      <c r="AP260" s="88">
        <v>0</v>
      </c>
      <c r="AQ260" s="88">
        <v>0</v>
      </c>
      <c r="AR260" s="88">
        <v>20947.669999999998</v>
      </c>
      <c r="AS260" s="88">
        <v>0</v>
      </c>
      <c r="AT260" s="88">
        <v>0</v>
      </c>
      <c r="AU260" s="88">
        <v>0</v>
      </c>
      <c r="AV260" s="88">
        <v>0</v>
      </c>
      <c r="AW260" s="88">
        <v>0</v>
      </c>
      <c r="AX260" s="88">
        <v>0</v>
      </c>
      <c r="AY260" s="88">
        <v>0</v>
      </c>
      <c r="AZ260" s="88">
        <v>0</v>
      </c>
      <c r="BA260" s="88">
        <v>0</v>
      </c>
      <c r="BB260" s="89">
        <v>20947.669999999998</v>
      </c>
      <c r="BC260" s="90" t="str">
        <f t="shared" si="16"/>
        <v>OK</v>
      </c>
      <c r="BD260" s="91" t="str">
        <f t="shared" si="18"/>
        <v xml:space="preserve">                  </v>
      </c>
      <c r="BE260" s="92">
        <f t="shared" si="19"/>
        <v>1</v>
      </c>
    </row>
    <row r="261" spans="1:57" s="74" customFormat="1" ht="50.1" customHeight="1" x14ac:dyDescent="0.2">
      <c r="A261" s="78" t="s">
        <v>55</v>
      </c>
      <c r="B261" s="78" t="s">
        <v>54</v>
      </c>
      <c r="C261" s="78" t="s">
        <v>612</v>
      </c>
      <c r="D261" s="78" t="s">
        <v>575</v>
      </c>
      <c r="E261" s="79" t="str">
        <f>+IF(C261&lt;&gt;"",VLOOKUP(MID(C261,18,5),NIVELES!$A$133:$B$213,2,0),"")</f>
        <v>ESMERALDAS</v>
      </c>
      <c r="F261" s="80" t="s">
        <v>124</v>
      </c>
      <c r="G261" s="81" t="str">
        <f>+IF(F261&lt;&gt;"",VLOOKUP(F261,NIVELES!$A$246:$C$464,3,0),"")</f>
        <v xml:space="preserve"> </v>
      </c>
      <c r="H261" s="82" t="s">
        <v>1023</v>
      </c>
      <c r="I261" s="78" t="s">
        <v>2164</v>
      </c>
      <c r="J261" s="78" t="s">
        <v>2165</v>
      </c>
      <c r="K261" s="78" t="s">
        <v>2166</v>
      </c>
      <c r="L261" s="78" t="s">
        <v>1791</v>
      </c>
      <c r="M261" s="78" t="s">
        <v>1791</v>
      </c>
      <c r="N261" s="78" t="s">
        <v>1791</v>
      </c>
      <c r="O261" s="78" t="s">
        <v>2167</v>
      </c>
      <c r="P261" s="82">
        <v>1</v>
      </c>
      <c r="Q261" s="78" t="s">
        <v>2170</v>
      </c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>
        <v>1</v>
      </c>
      <c r="AD261" s="85" t="str">
        <f>IF(A261&lt;&gt;"",IF(D261="DIRECCIÓN_DE_TRANSFERENCIAS","280 0031",VLOOKUP(C261,NIVELES!$A$14:$B$105,2,0)),"")</f>
        <v>280 1210</v>
      </c>
      <c r="AE261" s="86" t="s">
        <v>322</v>
      </c>
      <c r="AF261" s="86" t="s">
        <v>369</v>
      </c>
      <c r="AG261" s="79" t="str">
        <f>+IF(AF261&lt;&gt;"",VLOOKUP(AF261,NIVELES!$A$666:$B$673,2,0),"")</f>
        <v>ADMINISTRACIÓN_CENTRAL</v>
      </c>
      <c r="AH261" s="78" t="s">
        <v>322</v>
      </c>
      <c r="AI261" s="79" t="str">
        <f>IF(AH261&lt;&gt;"",VLOOKUP(CONCATENATE(AG261,AH261),NIVELES!$B$676:$C$745,2,0),"")</f>
        <v>Administración De La Gestión Administrativa Financiera</v>
      </c>
      <c r="AJ261" s="78" t="s">
        <v>517</v>
      </c>
      <c r="AK261" s="79" t="str">
        <f>+IF(AJ261&lt;&gt;"",VLOOKUP(AJ261,NIVELES!$A$816:$B$892,2,0),"")</f>
        <v>NO APLICA</v>
      </c>
      <c r="AL261" s="78" t="s">
        <v>553</v>
      </c>
      <c r="AM261" s="78">
        <v>510203</v>
      </c>
      <c r="AN261" s="79" t="str">
        <f>IF(AM261&lt;&gt;"",+VLOOKUP(AM261,NIVELES!$A$1652:$B$2466,2,0),"")</f>
        <v>Decimotercer Sueldo</v>
      </c>
      <c r="AO261" s="87">
        <v>49306.58</v>
      </c>
      <c r="AP261" s="88">
        <v>0</v>
      </c>
      <c r="AQ261" s="88">
        <v>0</v>
      </c>
      <c r="AR261" s="88">
        <v>0</v>
      </c>
      <c r="AS261" s="88">
        <v>0</v>
      </c>
      <c r="AT261" s="88">
        <v>0</v>
      </c>
      <c r="AU261" s="88">
        <v>0</v>
      </c>
      <c r="AV261" s="88">
        <v>0</v>
      </c>
      <c r="AW261" s="88">
        <v>0</v>
      </c>
      <c r="AX261" s="88">
        <v>0</v>
      </c>
      <c r="AY261" s="88">
        <v>0</v>
      </c>
      <c r="AZ261" s="88">
        <v>0</v>
      </c>
      <c r="BA261" s="88">
        <v>49306.58</v>
      </c>
      <c r="BB261" s="89">
        <v>49306.58</v>
      </c>
      <c r="BC261" s="90" t="str">
        <f t="shared" si="16"/>
        <v>OK</v>
      </c>
      <c r="BD261" s="91" t="str">
        <f t="shared" si="18"/>
        <v xml:space="preserve">                  </v>
      </c>
      <c r="BE261" s="92">
        <f t="shared" si="19"/>
        <v>1</v>
      </c>
    </row>
    <row r="262" spans="1:57" s="74" customFormat="1" ht="50.1" customHeight="1" x14ac:dyDescent="0.2">
      <c r="A262" s="78" t="s">
        <v>55</v>
      </c>
      <c r="B262" s="78" t="s">
        <v>54</v>
      </c>
      <c r="C262" s="78" t="s">
        <v>612</v>
      </c>
      <c r="D262" s="78" t="s">
        <v>575</v>
      </c>
      <c r="E262" s="79" t="str">
        <f>+IF(C262&lt;&gt;"",VLOOKUP(MID(C262,18,5),NIVELES!$A$133:$B$213,2,0),"")</f>
        <v>ESMERALDAS</v>
      </c>
      <c r="F262" s="80" t="s">
        <v>124</v>
      </c>
      <c r="G262" s="81" t="str">
        <f>+IF(F262&lt;&gt;"",VLOOKUP(F262,NIVELES!$A$246:$C$464,3,0),"")</f>
        <v xml:space="preserve"> </v>
      </c>
      <c r="H262" s="82" t="s">
        <v>1023</v>
      </c>
      <c r="I262" s="78" t="s">
        <v>2164</v>
      </c>
      <c r="J262" s="78" t="s">
        <v>2165</v>
      </c>
      <c r="K262" s="78" t="s">
        <v>2166</v>
      </c>
      <c r="L262" s="78" t="s">
        <v>1791</v>
      </c>
      <c r="M262" s="78" t="s">
        <v>1791</v>
      </c>
      <c r="N262" s="78" t="s">
        <v>1791</v>
      </c>
      <c r="O262" s="78" t="s">
        <v>2167</v>
      </c>
      <c r="P262" s="82">
        <v>12</v>
      </c>
      <c r="Q262" s="78" t="s">
        <v>2171</v>
      </c>
      <c r="R262" s="82">
        <v>1</v>
      </c>
      <c r="S262" s="82">
        <v>1</v>
      </c>
      <c r="T262" s="82">
        <v>1</v>
      </c>
      <c r="U262" s="82">
        <v>1</v>
      </c>
      <c r="V262" s="82">
        <v>1</v>
      </c>
      <c r="W262" s="82">
        <v>1</v>
      </c>
      <c r="X262" s="82">
        <v>1</v>
      </c>
      <c r="Y262" s="82">
        <v>1</v>
      </c>
      <c r="Z262" s="82">
        <v>1</v>
      </c>
      <c r="AA262" s="82">
        <v>1</v>
      </c>
      <c r="AB262" s="82">
        <v>1</v>
      </c>
      <c r="AC262" s="82">
        <v>1</v>
      </c>
      <c r="AD262" s="85" t="str">
        <f>IF(A262&lt;&gt;"",IF(D262="DIRECCIÓN_DE_TRANSFERENCIAS","280 0031",VLOOKUP(C262,NIVELES!$A$14:$B$105,2,0)),"")</f>
        <v>280 1210</v>
      </c>
      <c r="AE262" s="86" t="s">
        <v>322</v>
      </c>
      <c r="AF262" s="86" t="s">
        <v>369</v>
      </c>
      <c r="AG262" s="79" t="str">
        <f>+IF(AF262&lt;&gt;"",VLOOKUP(AF262,NIVELES!$A$666:$B$673,2,0),"")</f>
        <v>ADMINISTRACIÓN_CENTRAL</v>
      </c>
      <c r="AH262" s="78" t="s">
        <v>322</v>
      </c>
      <c r="AI262" s="79" t="str">
        <f>IF(AH262&lt;&gt;"",VLOOKUP(CONCATENATE(AG262,AH262),NIVELES!$B$676:$C$745,2,0),"")</f>
        <v>Administración De La Gestión Administrativa Financiera</v>
      </c>
      <c r="AJ262" s="78" t="s">
        <v>517</v>
      </c>
      <c r="AK262" s="79" t="str">
        <f>+IF(AJ262&lt;&gt;"",VLOOKUP(AJ262,NIVELES!$A$816:$B$892,2,0),"")</f>
        <v>NO APLICA</v>
      </c>
      <c r="AL262" s="78" t="s">
        <v>553</v>
      </c>
      <c r="AM262" s="78">
        <v>510602</v>
      </c>
      <c r="AN262" s="79" t="str">
        <f>IF(AM262&lt;&gt;"",+VLOOKUP(AM262,NIVELES!$A$1652:$B$2466,2,0),"")</f>
        <v>Fondo de Reserva</v>
      </c>
      <c r="AO262" s="87">
        <v>49306.58</v>
      </c>
      <c r="AP262" s="88">
        <v>4108.8816666666671</v>
      </c>
      <c r="AQ262" s="88">
        <v>4108.8816666666671</v>
      </c>
      <c r="AR262" s="88">
        <v>4108.8816666666671</v>
      </c>
      <c r="AS262" s="88">
        <v>4108.8816666666671</v>
      </c>
      <c r="AT262" s="88">
        <v>4108.8816666666671</v>
      </c>
      <c r="AU262" s="88">
        <v>4108.8816666666671</v>
      </c>
      <c r="AV262" s="88">
        <v>4108.8816666666671</v>
      </c>
      <c r="AW262" s="88">
        <v>4108.8816666666671</v>
      </c>
      <c r="AX262" s="88">
        <v>4108.8816666666671</v>
      </c>
      <c r="AY262" s="88">
        <v>4108.8816666666671</v>
      </c>
      <c r="AZ262" s="88">
        <v>4108.8816666666671</v>
      </c>
      <c r="BA262" s="88">
        <v>4108.8816666666671</v>
      </c>
      <c r="BB262" s="89">
        <v>49306.580000000009</v>
      </c>
      <c r="BC262" s="90" t="str">
        <f t="shared" si="16"/>
        <v>OK</v>
      </c>
      <c r="BD262" s="91" t="str">
        <f t="shared" si="18"/>
        <v xml:space="preserve">                  </v>
      </c>
      <c r="BE262" s="92">
        <f t="shared" si="19"/>
        <v>12</v>
      </c>
    </row>
    <row r="263" spans="1:57" s="74" customFormat="1" ht="50.1" customHeight="1" x14ac:dyDescent="0.2">
      <c r="A263" s="78" t="s">
        <v>55</v>
      </c>
      <c r="B263" s="78" t="s">
        <v>54</v>
      </c>
      <c r="C263" s="78" t="s">
        <v>612</v>
      </c>
      <c r="D263" s="78" t="s">
        <v>575</v>
      </c>
      <c r="E263" s="79" t="str">
        <f>+IF(C263&lt;&gt;"",VLOOKUP(MID(C263,18,5),NIVELES!$A$133:$B$213,2,0),"")</f>
        <v>ESMERALDAS</v>
      </c>
      <c r="F263" s="80" t="s">
        <v>124</v>
      </c>
      <c r="G263" s="81" t="str">
        <f>+IF(F263&lt;&gt;"",VLOOKUP(F263,NIVELES!$A$246:$C$464,3,0),"")</f>
        <v xml:space="preserve"> </v>
      </c>
      <c r="H263" s="82" t="s">
        <v>1023</v>
      </c>
      <c r="I263" s="78" t="s">
        <v>2164</v>
      </c>
      <c r="J263" s="78" t="s">
        <v>2165</v>
      </c>
      <c r="K263" s="78" t="s">
        <v>2166</v>
      </c>
      <c r="L263" s="78" t="s">
        <v>1791</v>
      </c>
      <c r="M263" s="78" t="s">
        <v>1791</v>
      </c>
      <c r="N263" s="78" t="s">
        <v>1791</v>
      </c>
      <c r="O263" s="78" t="s">
        <v>2167</v>
      </c>
      <c r="P263" s="82">
        <v>12</v>
      </c>
      <c r="Q263" s="78" t="s">
        <v>2172</v>
      </c>
      <c r="R263" s="82">
        <v>1</v>
      </c>
      <c r="S263" s="82">
        <v>1</v>
      </c>
      <c r="T263" s="82">
        <v>1</v>
      </c>
      <c r="U263" s="82">
        <v>1</v>
      </c>
      <c r="V263" s="82">
        <v>1</v>
      </c>
      <c r="W263" s="82">
        <v>1</v>
      </c>
      <c r="X263" s="82">
        <v>1</v>
      </c>
      <c r="Y263" s="82">
        <v>1</v>
      </c>
      <c r="Z263" s="82">
        <v>1</v>
      </c>
      <c r="AA263" s="82">
        <v>1</v>
      </c>
      <c r="AB263" s="82">
        <v>1</v>
      </c>
      <c r="AC263" s="82">
        <v>1</v>
      </c>
      <c r="AD263" s="85" t="str">
        <f>IF(A263&lt;&gt;"",IF(D263="DIRECCIÓN_DE_TRANSFERENCIAS","280 0031",VLOOKUP(C263,NIVELES!$A$14:$B$105,2,0)),"")</f>
        <v>280 1210</v>
      </c>
      <c r="AE263" s="86" t="s">
        <v>322</v>
      </c>
      <c r="AF263" s="86" t="s">
        <v>369</v>
      </c>
      <c r="AG263" s="79" t="str">
        <f>+IF(AF263&lt;&gt;"",VLOOKUP(AF263,NIVELES!$A$666:$B$673,2,0),"")</f>
        <v>ADMINISTRACIÓN_CENTRAL</v>
      </c>
      <c r="AH263" s="78" t="s">
        <v>322</v>
      </c>
      <c r="AI263" s="79" t="str">
        <f>IF(AH263&lt;&gt;"",VLOOKUP(CONCATENATE(AG263,AH263),NIVELES!$B$676:$C$745,2,0),"")</f>
        <v>Administración De La Gestión Administrativa Financiera</v>
      </c>
      <c r="AJ263" s="78" t="s">
        <v>517</v>
      </c>
      <c r="AK263" s="79" t="str">
        <f>+IF(AJ263&lt;&gt;"",VLOOKUP(AJ263,NIVELES!$A$816:$B$892,2,0),"")</f>
        <v>NO APLICA</v>
      </c>
      <c r="AL263" s="78" t="s">
        <v>553</v>
      </c>
      <c r="AM263" s="78">
        <v>510105</v>
      </c>
      <c r="AN263" s="79" t="str">
        <f>IF(AM263&lt;&gt;"",+VLOOKUP(AM263,NIVELES!$A$1652:$B$2466,2,0),"")</f>
        <v>Remuneraciones Unificadas</v>
      </c>
      <c r="AO263" s="87">
        <v>550332</v>
      </c>
      <c r="AP263" s="88">
        <v>37273.17</v>
      </c>
      <c r="AQ263" s="88">
        <v>46642</v>
      </c>
      <c r="AR263" s="88">
        <v>46642</v>
      </c>
      <c r="AS263" s="88">
        <v>46642</v>
      </c>
      <c r="AT263" s="88">
        <v>46642</v>
      </c>
      <c r="AU263" s="88">
        <v>46642</v>
      </c>
      <c r="AV263" s="88">
        <v>46642</v>
      </c>
      <c r="AW263" s="88">
        <v>46642</v>
      </c>
      <c r="AX263" s="88">
        <v>46642</v>
      </c>
      <c r="AY263" s="88">
        <v>46642</v>
      </c>
      <c r="AZ263" s="88">
        <v>46640.83</v>
      </c>
      <c r="BA263" s="88">
        <v>46640</v>
      </c>
      <c r="BB263" s="89">
        <v>550332</v>
      </c>
      <c r="BC263" s="90" t="str">
        <f t="shared" ref="BC263:BC326" si="20">IF(A263&lt;&gt;"",IF(AO263&lt;&gt;"",IF(AO263=BB263,"OK",AO263-BB263),IF(AND(AO263="",BB263=""),"",AO263-BB263))," ")</f>
        <v>OK</v>
      </c>
      <c r="BD263" s="91" t="str">
        <f t="shared" si="18"/>
        <v xml:space="preserve">                  </v>
      </c>
      <c r="BE263" s="92">
        <f t="shared" si="19"/>
        <v>12</v>
      </c>
    </row>
    <row r="264" spans="1:57" s="74" customFormat="1" ht="50.1" customHeight="1" x14ac:dyDescent="0.2">
      <c r="A264" s="78" t="s">
        <v>55</v>
      </c>
      <c r="B264" s="78" t="s">
        <v>54</v>
      </c>
      <c r="C264" s="78" t="s">
        <v>612</v>
      </c>
      <c r="D264" s="78" t="s">
        <v>575</v>
      </c>
      <c r="E264" s="79" t="str">
        <f>+IF(C264&lt;&gt;"",VLOOKUP(MID(C264,18,5),NIVELES!$A$133:$B$213,2,0),"")</f>
        <v>ESMERALDAS</v>
      </c>
      <c r="F264" s="80" t="s">
        <v>124</v>
      </c>
      <c r="G264" s="81" t="str">
        <f>+IF(F264&lt;&gt;"",VLOOKUP(F264,NIVELES!$A$246:$C$464,3,0),"")</f>
        <v xml:space="preserve"> </v>
      </c>
      <c r="H264" s="82" t="s">
        <v>1023</v>
      </c>
      <c r="I264" s="78" t="s">
        <v>2164</v>
      </c>
      <c r="J264" s="78" t="s">
        <v>2165</v>
      </c>
      <c r="K264" s="78" t="s">
        <v>2166</v>
      </c>
      <c r="L264" s="78" t="s">
        <v>1791</v>
      </c>
      <c r="M264" s="78" t="s">
        <v>1791</v>
      </c>
      <c r="N264" s="78" t="s">
        <v>1791</v>
      </c>
      <c r="O264" s="78" t="s">
        <v>2167</v>
      </c>
      <c r="P264" s="82">
        <v>12</v>
      </c>
      <c r="Q264" s="78" t="s">
        <v>2172</v>
      </c>
      <c r="R264" s="82">
        <v>1</v>
      </c>
      <c r="S264" s="82">
        <v>1</v>
      </c>
      <c r="T264" s="82">
        <v>1</v>
      </c>
      <c r="U264" s="82">
        <v>1</v>
      </c>
      <c r="V264" s="82">
        <v>1</v>
      </c>
      <c r="W264" s="82">
        <v>1</v>
      </c>
      <c r="X264" s="82">
        <v>1</v>
      </c>
      <c r="Y264" s="82">
        <v>1</v>
      </c>
      <c r="Z264" s="82">
        <v>1</v>
      </c>
      <c r="AA264" s="82">
        <v>1</v>
      </c>
      <c r="AB264" s="82">
        <v>1</v>
      </c>
      <c r="AC264" s="82">
        <v>1</v>
      </c>
      <c r="AD264" s="85" t="str">
        <f>IF(A264&lt;&gt;"",IF(D264="DIRECCIÓN_DE_TRANSFERENCIAS","280 0031",VLOOKUP(C264,NIVELES!$A$14:$B$105,2,0)),"")</f>
        <v>280 1210</v>
      </c>
      <c r="AE264" s="86" t="s">
        <v>322</v>
      </c>
      <c r="AF264" s="86" t="s">
        <v>369</v>
      </c>
      <c r="AG264" s="79" t="str">
        <f>+IF(AF264&lt;&gt;"",VLOOKUP(AF264,NIVELES!$A$666:$B$673,2,0),"")</f>
        <v>ADMINISTRACIÓN_CENTRAL</v>
      </c>
      <c r="AH264" s="78" t="s">
        <v>322</v>
      </c>
      <c r="AI264" s="79" t="str">
        <f>IF(AH264&lt;&gt;"",VLOOKUP(CONCATENATE(AG264,AH264),NIVELES!$B$676:$C$745,2,0),"")</f>
        <v>Administración De La Gestión Administrativa Financiera</v>
      </c>
      <c r="AJ264" s="78" t="s">
        <v>517</v>
      </c>
      <c r="AK264" s="79" t="str">
        <f>+IF(AJ264&lt;&gt;"",VLOOKUP(AJ264,NIVELES!$A$816:$B$892,2,0),"")</f>
        <v>NO APLICA</v>
      </c>
      <c r="AL264" s="78" t="s">
        <v>553</v>
      </c>
      <c r="AM264" s="78">
        <v>510106</v>
      </c>
      <c r="AN264" s="79" t="str">
        <f>IF(AM264&lt;&gt;"",+VLOOKUP(AM264,NIVELES!$A$1652:$B$2466,2,0),"")</f>
        <v>Salarios Unificados</v>
      </c>
      <c r="AO264" s="87">
        <v>70788</v>
      </c>
      <c r="AP264" s="88">
        <v>5899</v>
      </c>
      <c r="AQ264" s="88">
        <v>5899</v>
      </c>
      <c r="AR264" s="88">
        <v>5899</v>
      </c>
      <c r="AS264" s="88">
        <v>5899</v>
      </c>
      <c r="AT264" s="88">
        <v>5899</v>
      </c>
      <c r="AU264" s="88">
        <v>5899</v>
      </c>
      <c r="AV264" s="88">
        <v>5899</v>
      </c>
      <c r="AW264" s="88">
        <v>5899</v>
      </c>
      <c r="AX264" s="88">
        <v>5899</v>
      </c>
      <c r="AY264" s="88">
        <v>5899</v>
      </c>
      <c r="AZ264" s="88">
        <v>5899</v>
      </c>
      <c r="BA264" s="88">
        <v>5899</v>
      </c>
      <c r="BB264" s="89">
        <v>70788</v>
      </c>
      <c r="BC264" s="90" t="str">
        <f t="shared" si="20"/>
        <v>OK</v>
      </c>
      <c r="BD264" s="91" t="str">
        <f t="shared" ref="BD264:BD327" si="21">IF(A264&lt;&gt;"",IF(A264="","Escoger Nivel 0",)&amp;" "&amp;(IF(B264="","Escoger Nivel  1",)&amp;" "&amp;(IF(C264="","Escoger Nivel 2",)&amp;" "&amp;(IF(D264="","Escoger Nivel 3",)&amp;" "&amp;(IF(F264="","Escoger Cantón",)&amp;" "&amp;(IF(I264="","Escoger Obj. Estratégico Institucional N1",)&amp;" "&amp;(IF(J264="","Escoger Obj. Especifico N2",)&amp;" "&amp;(IF(K264="","Escoger Obj. Operativo N4",)&amp;" "&amp;(IF(L264=""," Llenar Modalidad de Servicio ",)&amp;""&amp;(IF(M264=""," Llenar Meta de Cobertura ",)&amp;" "&amp;(IF(N264="","Llenar Indicador",)&amp;" "&amp;(IF(O264="","Llenar Actividad PAPP",)&amp;" "&amp;(IF(P264="","Llenar Metas",)&amp;" "&amp;(IF(Q264="","Llenar Indicador",)&amp;" "&amp;(IF(AF264="","Escoger Nro. programa",)&amp;" "&amp;(IF(AH264="","Escoger Nro. Actividad e-Sigef",)&amp;" "&amp;(IF(AK264="","Escoger direccionamiento de gasto",)&amp;" "&amp;(IF(AL264="","Escoger Grupo de Gasto",)&amp;" "&amp;(IF(AM264="","Escoger Item Presupuestario",)&amp;" "&amp;(IF(AO264="","Llenar valor de actividad",))))))))))))))))))))," ")</f>
        <v xml:space="preserve">                  </v>
      </c>
      <c r="BE264" s="92">
        <f t="shared" si="19"/>
        <v>12</v>
      </c>
    </row>
    <row r="265" spans="1:57" s="74" customFormat="1" ht="50.1" customHeight="1" x14ac:dyDescent="0.2">
      <c r="A265" s="78" t="s">
        <v>55</v>
      </c>
      <c r="B265" s="78" t="s">
        <v>54</v>
      </c>
      <c r="C265" s="78" t="s">
        <v>612</v>
      </c>
      <c r="D265" s="78" t="s">
        <v>575</v>
      </c>
      <c r="E265" s="79" t="str">
        <f>+IF(C265&lt;&gt;"",VLOOKUP(MID(C265,18,5),NIVELES!$A$133:$B$213,2,0),"")</f>
        <v>ESMERALDAS</v>
      </c>
      <c r="F265" s="80" t="s">
        <v>124</v>
      </c>
      <c r="G265" s="81" t="str">
        <f>+IF(F265&lt;&gt;"",VLOOKUP(F265,NIVELES!$A$246:$C$464,3,0),"")</f>
        <v xml:space="preserve"> </v>
      </c>
      <c r="H265" s="82" t="s">
        <v>1023</v>
      </c>
      <c r="I265" s="78" t="s">
        <v>2164</v>
      </c>
      <c r="J265" s="78" t="s">
        <v>2165</v>
      </c>
      <c r="K265" s="78" t="s">
        <v>2166</v>
      </c>
      <c r="L265" s="78" t="s">
        <v>1791</v>
      </c>
      <c r="M265" s="78" t="s">
        <v>1791</v>
      </c>
      <c r="N265" s="78" t="s">
        <v>1791</v>
      </c>
      <c r="O265" s="78" t="s">
        <v>2167</v>
      </c>
      <c r="P265" s="82">
        <v>12</v>
      </c>
      <c r="Q265" s="78" t="s">
        <v>2172</v>
      </c>
      <c r="R265" s="82">
        <v>1</v>
      </c>
      <c r="S265" s="82">
        <v>1</v>
      </c>
      <c r="T265" s="82">
        <v>1</v>
      </c>
      <c r="U265" s="82">
        <v>1</v>
      </c>
      <c r="V265" s="82">
        <v>1</v>
      </c>
      <c r="W265" s="82">
        <v>1</v>
      </c>
      <c r="X265" s="82">
        <v>1</v>
      </c>
      <c r="Y265" s="82">
        <v>1</v>
      </c>
      <c r="Z265" s="82">
        <v>1</v>
      </c>
      <c r="AA265" s="82">
        <v>1</v>
      </c>
      <c r="AB265" s="82">
        <v>1</v>
      </c>
      <c r="AC265" s="82">
        <v>1</v>
      </c>
      <c r="AD265" s="85" t="str">
        <f>IF(A265&lt;&gt;"",IF(D265="DIRECCIÓN_DE_TRANSFERENCIAS","280 0031",VLOOKUP(C265,NIVELES!$A$14:$B$105,2,0)),"")</f>
        <v>280 1210</v>
      </c>
      <c r="AE265" s="86" t="s">
        <v>322</v>
      </c>
      <c r="AF265" s="86" t="s">
        <v>369</v>
      </c>
      <c r="AG265" s="79" t="str">
        <f>+IF(AF265&lt;&gt;"",VLOOKUP(AF265,NIVELES!$A$666:$B$673,2,0),"")</f>
        <v>ADMINISTRACIÓN_CENTRAL</v>
      </c>
      <c r="AH265" s="78" t="s">
        <v>322</v>
      </c>
      <c r="AI265" s="79" t="str">
        <f>IF(AH265&lt;&gt;"",VLOOKUP(CONCATENATE(AG265,AH265),NIVELES!$B$676:$C$745,2,0),"")</f>
        <v>Administración De La Gestión Administrativa Financiera</v>
      </c>
      <c r="AJ265" s="78" t="s">
        <v>517</v>
      </c>
      <c r="AK265" s="79" t="str">
        <f>+IF(AJ265&lt;&gt;"",VLOOKUP(AJ265,NIVELES!$A$816:$B$892,2,0),"")</f>
        <v>NO APLICA</v>
      </c>
      <c r="AL265" s="78" t="s">
        <v>553</v>
      </c>
      <c r="AM265" s="78">
        <v>510510</v>
      </c>
      <c r="AN265" s="79" t="str">
        <f>IF(AM265&lt;&gt;"",+VLOOKUP(AM265,NIVELES!$A$1652:$B$2466,2,0),"")</f>
        <v>Servicios Personales por Contrato</v>
      </c>
      <c r="AO265" s="87">
        <v>22319</v>
      </c>
      <c r="AP265" s="88">
        <v>1272.5</v>
      </c>
      <c r="AQ265" s="88">
        <v>1913</v>
      </c>
      <c r="AR265" s="88">
        <v>1913</v>
      </c>
      <c r="AS265" s="88">
        <v>1913</v>
      </c>
      <c r="AT265" s="88">
        <v>1913</v>
      </c>
      <c r="AU265" s="88">
        <v>1913</v>
      </c>
      <c r="AV265" s="88">
        <v>1913</v>
      </c>
      <c r="AW265" s="88">
        <v>1913</v>
      </c>
      <c r="AX265" s="88">
        <v>1913</v>
      </c>
      <c r="AY265" s="88">
        <v>1913</v>
      </c>
      <c r="AZ265" s="88">
        <v>1913</v>
      </c>
      <c r="BA265" s="88">
        <v>1916.5</v>
      </c>
      <c r="BB265" s="89">
        <v>22319</v>
      </c>
      <c r="BC265" s="90" t="str">
        <f t="shared" si="20"/>
        <v>OK</v>
      </c>
      <c r="BD265" s="91" t="str">
        <f t="shared" si="21"/>
        <v xml:space="preserve">                  </v>
      </c>
      <c r="BE265" s="92">
        <f t="shared" ref="BE265:BE328" si="22">SUBTOTAL(9,R265:AC265)</f>
        <v>12</v>
      </c>
    </row>
    <row r="266" spans="1:57" s="74" customFormat="1" ht="50.1" customHeight="1" x14ac:dyDescent="0.2">
      <c r="A266" s="78" t="s">
        <v>55</v>
      </c>
      <c r="B266" s="78" t="s">
        <v>54</v>
      </c>
      <c r="C266" s="78" t="s">
        <v>612</v>
      </c>
      <c r="D266" s="78" t="s">
        <v>575</v>
      </c>
      <c r="E266" s="79" t="str">
        <f>+IF(C266&lt;&gt;"",VLOOKUP(MID(C266,18,5),NIVELES!$A$133:$B$213,2,0),"")</f>
        <v>ESMERALDAS</v>
      </c>
      <c r="F266" s="80" t="s">
        <v>124</v>
      </c>
      <c r="G266" s="81" t="str">
        <f>+IF(F266&lt;&gt;"",VLOOKUP(F266,NIVELES!$A$246:$C$464,3,0),"")</f>
        <v xml:space="preserve"> </v>
      </c>
      <c r="H266" s="82" t="s">
        <v>1023</v>
      </c>
      <c r="I266" s="78" t="s">
        <v>2173</v>
      </c>
      <c r="J266" s="78" t="s">
        <v>2165</v>
      </c>
      <c r="K266" s="78" t="s">
        <v>2166</v>
      </c>
      <c r="L266" s="78" t="s">
        <v>1791</v>
      </c>
      <c r="M266" s="78" t="s">
        <v>1791</v>
      </c>
      <c r="N266" s="78" t="s">
        <v>1791</v>
      </c>
      <c r="O266" s="78" t="s">
        <v>2174</v>
      </c>
      <c r="P266" s="82">
        <v>12</v>
      </c>
      <c r="Q266" s="78" t="s">
        <v>2175</v>
      </c>
      <c r="R266" s="82">
        <v>1</v>
      </c>
      <c r="S266" s="82">
        <v>1</v>
      </c>
      <c r="T266" s="82">
        <v>1</v>
      </c>
      <c r="U266" s="82">
        <v>1</v>
      </c>
      <c r="V266" s="82">
        <v>1</v>
      </c>
      <c r="W266" s="82">
        <v>1</v>
      </c>
      <c r="X266" s="82">
        <v>1</v>
      </c>
      <c r="Y266" s="82">
        <v>1</v>
      </c>
      <c r="Z266" s="82">
        <v>1</v>
      </c>
      <c r="AA266" s="82">
        <v>1</v>
      </c>
      <c r="AB266" s="82">
        <v>1</v>
      </c>
      <c r="AC266" s="82">
        <v>1</v>
      </c>
      <c r="AD266" s="85" t="str">
        <f>IF(A266&lt;&gt;"",IF(D266="DIRECCIÓN_DE_TRANSFERENCIAS","280 0031",VLOOKUP(C266,NIVELES!$A$14:$B$105,2,0)),"")</f>
        <v>280 1210</v>
      </c>
      <c r="AE266" s="86" t="s">
        <v>322</v>
      </c>
      <c r="AF266" s="86" t="s">
        <v>369</v>
      </c>
      <c r="AG266" s="79" t="str">
        <f>+IF(AF266&lt;&gt;"",VLOOKUP(AF266,NIVELES!$A$666:$B$673,2,0),"")</f>
        <v>ADMINISTRACIÓN_CENTRAL</v>
      </c>
      <c r="AH266" s="78" t="s">
        <v>322</v>
      </c>
      <c r="AI266" s="79" t="str">
        <f>IF(AH266&lt;&gt;"",VLOOKUP(CONCATENATE(AG266,AH266),NIVELES!$B$676:$C$745,2,0),"")</f>
        <v>Administración De La Gestión Administrativa Financiera</v>
      </c>
      <c r="AJ266" s="78" t="s">
        <v>517</v>
      </c>
      <c r="AK266" s="79" t="str">
        <f>+IF(AJ266&lt;&gt;"",VLOOKUP(AJ266,NIVELES!$A$816:$B$892,2,0),"")</f>
        <v>NO APLICA</v>
      </c>
      <c r="AL266" s="78" t="s">
        <v>554</v>
      </c>
      <c r="AM266" s="78">
        <v>530101</v>
      </c>
      <c r="AN266" s="79" t="str">
        <f>IF(AM266&lt;&gt;"",+VLOOKUP(AM266,NIVELES!$A$1652:$B$2466,2,0),"")</f>
        <v>Agua Potable</v>
      </c>
      <c r="AO266" s="87">
        <v>3297.9</v>
      </c>
      <c r="AP266" s="88">
        <v>274.8</v>
      </c>
      <c r="AQ266" s="88">
        <v>274.8</v>
      </c>
      <c r="AR266" s="88">
        <v>274.8</v>
      </c>
      <c r="AS266" s="88">
        <v>274.8</v>
      </c>
      <c r="AT266" s="88">
        <v>274.8</v>
      </c>
      <c r="AU266" s="88">
        <v>274.8</v>
      </c>
      <c r="AV266" s="88">
        <v>274.8</v>
      </c>
      <c r="AW266" s="88">
        <v>274.8</v>
      </c>
      <c r="AX266" s="88">
        <v>274.8</v>
      </c>
      <c r="AY266" s="88">
        <v>274.89999999999998</v>
      </c>
      <c r="AZ266" s="88">
        <v>274.89999999999998</v>
      </c>
      <c r="BA266" s="88">
        <v>274.89999999999998</v>
      </c>
      <c r="BB266" s="89">
        <v>3297.9000000000005</v>
      </c>
      <c r="BC266" s="90" t="str">
        <f t="shared" si="20"/>
        <v>OK</v>
      </c>
      <c r="BD266" s="91" t="str">
        <f t="shared" si="21"/>
        <v xml:space="preserve">                  </v>
      </c>
      <c r="BE266" s="92">
        <f t="shared" si="22"/>
        <v>12</v>
      </c>
    </row>
    <row r="267" spans="1:57" s="74" customFormat="1" ht="50.1" customHeight="1" x14ac:dyDescent="0.2">
      <c r="A267" s="78" t="s">
        <v>55</v>
      </c>
      <c r="B267" s="78" t="s">
        <v>54</v>
      </c>
      <c r="C267" s="78" t="s">
        <v>612</v>
      </c>
      <c r="D267" s="78" t="s">
        <v>575</v>
      </c>
      <c r="E267" s="79" t="str">
        <f>+IF(C267&lt;&gt;"",VLOOKUP(MID(C267,18,5),NIVELES!$A$133:$B$213,2,0),"")</f>
        <v>ESMERALDAS</v>
      </c>
      <c r="F267" s="80" t="s">
        <v>124</v>
      </c>
      <c r="G267" s="81" t="str">
        <f>+IF(F267&lt;&gt;"",VLOOKUP(F267,NIVELES!$A$246:$C$464,3,0),"")</f>
        <v xml:space="preserve"> </v>
      </c>
      <c r="H267" s="82" t="s">
        <v>1023</v>
      </c>
      <c r="I267" s="78" t="s">
        <v>2173</v>
      </c>
      <c r="J267" s="78" t="s">
        <v>2165</v>
      </c>
      <c r="K267" s="78" t="s">
        <v>2166</v>
      </c>
      <c r="L267" s="78" t="s">
        <v>1791</v>
      </c>
      <c r="M267" s="78" t="s">
        <v>1791</v>
      </c>
      <c r="N267" s="78" t="s">
        <v>1791</v>
      </c>
      <c r="O267" s="78" t="s">
        <v>2176</v>
      </c>
      <c r="P267" s="82">
        <v>2</v>
      </c>
      <c r="Q267" s="78" t="s">
        <v>2175</v>
      </c>
      <c r="R267" s="82"/>
      <c r="S267" s="82"/>
      <c r="T267" s="82"/>
      <c r="U267" s="82"/>
      <c r="V267" s="82">
        <v>1</v>
      </c>
      <c r="W267" s="82"/>
      <c r="X267" s="82"/>
      <c r="Y267" s="82"/>
      <c r="Z267" s="82">
        <v>1</v>
      </c>
      <c r="AA267" s="82"/>
      <c r="AB267" s="82"/>
      <c r="AC267" s="82"/>
      <c r="AD267" s="85" t="str">
        <f>IF(A267&lt;&gt;"",IF(D267="DIRECCIÓN_DE_TRANSFERENCIAS","280 0031",VLOOKUP(C267,NIVELES!$A$14:$B$105,2,0)),"")</f>
        <v>280 1210</v>
      </c>
      <c r="AE267" s="86" t="s">
        <v>322</v>
      </c>
      <c r="AF267" s="86" t="s">
        <v>369</v>
      </c>
      <c r="AG267" s="79" t="str">
        <f>+IF(AF267&lt;&gt;"",VLOOKUP(AF267,NIVELES!$A$666:$B$673,2,0),"")</f>
        <v>ADMINISTRACIÓN_CENTRAL</v>
      </c>
      <c r="AH267" s="78" t="s">
        <v>322</v>
      </c>
      <c r="AI267" s="79" t="str">
        <f>IF(AH267&lt;&gt;"",VLOOKUP(CONCATENATE(AG267,AH267),NIVELES!$B$676:$C$745,2,0),"")</f>
        <v>Administración De La Gestión Administrativa Financiera</v>
      </c>
      <c r="AJ267" s="78" t="s">
        <v>517</v>
      </c>
      <c r="AK267" s="79" t="str">
        <f>+IF(AJ267&lt;&gt;"",VLOOKUP(AJ267,NIVELES!$A$816:$B$892,2,0),"")</f>
        <v>NO APLICA</v>
      </c>
      <c r="AL267" s="78" t="s">
        <v>554</v>
      </c>
      <c r="AM267" s="78">
        <v>530803</v>
      </c>
      <c r="AN267" s="79" t="str">
        <f>IF(AM267&lt;&gt;"",+VLOOKUP(AM267,NIVELES!$A$1652:$B$2466,2,0),"")</f>
        <v>Combustibles y Lubricantes</v>
      </c>
      <c r="AO267" s="87">
        <v>15334.22</v>
      </c>
      <c r="AP267" s="88">
        <v>1277.8</v>
      </c>
      <c r="AQ267" s="88">
        <v>1277.8</v>
      </c>
      <c r="AR267" s="88">
        <v>1277.8</v>
      </c>
      <c r="AS267" s="88">
        <v>1277.8</v>
      </c>
      <c r="AT267" s="88">
        <v>1277.8</v>
      </c>
      <c r="AU267" s="88">
        <v>1277.8</v>
      </c>
      <c r="AV267" s="88">
        <v>1277.8</v>
      </c>
      <c r="AW267" s="88">
        <v>1277.8</v>
      </c>
      <c r="AX267" s="88">
        <v>1277.8</v>
      </c>
      <c r="AY267" s="88">
        <v>1277.8</v>
      </c>
      <c r="AZ267" s="88">
        <v>1277.8</v>
      </c>
      <c r="BA267" s="88">
        <v>1278.42</v>
      </c>
      <c r="BB267" s="89">
        <v>15334.219999999998</v>
      </c>
      <c r="BC267" s="90" t="str">
        <f t="shared" si="20"/>
        <v>OK</v>
      </c>
      <c r="BD267" s="91" t="str">
        <f t="shared" si="21"/>
        <v xml:space="preserve">                  </v>
      </c>
      <c r="BE267" s="92">
        <f t="shared" si="22"/>
        <v>2</v>
      </c>
    </row>
    <row r="268" spans="1:57" s="74" customFormat="1" ht="50.1" customHeight="1" x14ac:dyDescent="0.2">
      <c r="A268" s="78" t="s">
        <v>55</v>
      </c>
      <c r="B268" s="78" t="s">
        <v>54</v>
      </c>
      <c r="C268" s="78" t="s">
        <v>612</v>
      </c>
      <c r="D268" s="78" t="s">
        <v>575</v>
      </c>
      <c r="E268" s="79" t="str">
        <f>+IF(C268&lt;&gt;"",VLOOKUP(MID(C268,18,5),NIVELES!$A$133:$B$213,2,0),"")</f>
        <v>ESMERALDAS</v>
      </c>
      <c r="F268" s="80" t="s">
        <v>124</v>
      </c>
      <c r="G268" s="81" t="str">
        <f>+IF(F268&lt;&gt;"",VLOOKUP(F268,NIVELES!$A$246:$C$464,3,0),"")</f>
        <v xml:space="preserve"> </v>
      </c>
      <c r="H268" s="82" t="s">
        <v>1023</v>
      </c>
      <c r="I268" s="78" t="s">
        <v>2173</v>
      </c>
      <c r="J268" s="78" t="s">
        <v>2165</v>
      </c>
      <c r="K268" s="78" t="s">
        <v>2166</v>
      </c>
      <c r="L268" s="78" t="s">
        <v>1791</v>
      </c>
      <c r="M268" s="78" t="s">
        <v>1791</v>
      </c>
      <c r="N268" s="78" t="s">
        <v>1791</v>
      </c>
      <c r="O268" s="78" t="s">
        <v>2177</v>
      </c>
      <c r="P268" s="82">
        <v>2</v>
      </c>
      <c r="Q268" s="78" t="s">
        <v>2175</v>
      </c>
      <c r="R268" s="82"/>
      <c r="S268" s="82"/>
      <c r="T268" s="82"/>
      <c r="U268" s="82"/>
      <c r="V268" s="82"/>
      <c r="W268" s="82">
        <v>1</v>
      </c>
      <c r="X268" s="82"/>
      <c r="Y268" s="82"/>
      <c r="Z268" s="82"/>
      <c r="AA268" s="82"/>
      <c r="AB268" s="82">
        <v>1</v>
      </c>
      <c r="AC268" s="82"/>
      <c r="AD268" s="85" t="str">
        <f>IF(A268&lt;&gt;"",IF(D268="DIRECCIÓN_DE_TRANSFERENCIAS","280 0031",VLOOKUP(C268,NIVELES!$A$14:$B$105,2,0)),"")</f>
        <v>280 1210</v>
      </c>
      <c r="AE268" s="86" t="s">
        <v>322</v>
      </c>
      <c r="AF268" s="86" t="s">
        <v>369</v>
      </c>
      <c r="AG268" s="79" t="str">
        <f>+IF(AF268&lt;&gt;"",VLOOKUP(AF268,NIVELES!$A$666:$B$673,2,0),"")</f>
        <v>ADMINISTRACIÓN_CENTRAL</v>
      </c>
      <c r="AH268" s="78" t="s">
        <v>322</v>
      </c>
      <c r="AI268" s="79" t="str">
        <f>IF(AH268&lt;&gt;"",VLOOKUP(CONCATENATE(AG268,AH268),NIVELES!$B$676:$C$745,2,0),"")</f>
        <v>Administración De La Gestión Administrativa Financiera</v>
      </c>
      <c r="AJ268" s="78" t="s">
        <v>517</v>
      </c>
      <c r="AK268" s="79" t="str">
        <f>+IF(AJ268&lt;&gt;"",VLOOKUP(AJ268,NIVELES!$A$816:$B$892,2,0),"")</f>
        <v>NO APLICA</v>
      </c>
      <c r="AL268" s="78" t="s">
        <v>554</v>
      </c>
      <c r="AM268" s="78">
        <v>530204</v>
      </c>
      <c r="AN268" s="79" t="str">
        <f>IF(AM268&lt;&gt;"",+VLOOKUP(AM268,NIVELES!$A$1652:$B$2466,2,0),"")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268" s="87">
        <v>1530.6</v>
      </c>
      <c r="AP268" s="88">
        <v>0</v>
      </c>
      <c r="AQ268" s="88">
        <v>0</v>
      </c>
      <c r="AR268" s="88">
        <v>0</v>
      </c>
      <c r="AS268" s="88">
        <v>0</v>
      </c>
      <c r="AT268" s="88">
        <v>0</v>
      </c>
      <c r="AU268" s="88">
        <v>765.3</v>
      </c>
      <c r="AV268" s="88">
        <v>0</v>
      </c>
      <c r="AW268" s="88">
        <v>0</v>
      </c>
      <c r="AX268" s="88">
        <v>0</v>
      </c>
      <c r="AY268" s="88">
        <v>0</v>
      </c>
      <c r="AZ268" s="88">
        <v>765.3</v>
      </c>
      <c r="BA268" s="88">
        <v>0</v>
      </c>
      <c r="BB268" s="89">
        <v>1530.6</v>
      </c>
      <c r="BC268" s="90" t="str">
        <f t="shared" si="20"/>
        <v>OK</v>
      </c>
      <c r="BD268" s="91" t="str">
        <f t="shared" si="21"/>
        <v xml:space="preserve">                  </v>
      </c>
      <c r="BE268" s="92">
        <f t="shared" si="22"/>
        <v>2</v>
      </c>
    </row>
    <row r="269" spans="1:57" s="74" customFormat="1" ht="50.1" customHeight="1" x14ac:dyDescent="0.2">
      <c r="A269" s="78" t="s">
        <v>55</v>
      </c>
      <c r="B269" s="78" t="s">
        <v>54</v>
      </c>
      <c r="C269" s="78" t="s">
        <v>612</v>
      </c>
      <c r="D269" s="78" t="s">
        <v>575</v>
      </c>
      <c r="E269" s="79" t="str">
        <f>+IF(C269&lt;&gt;"",VLOOKUP(MID(C269,18,5),NIVELES!$A$133:$B$213,2,0),"")</f>
        <v>ESMERALDAS</v>
      </c>
      <c r="F269" s="80" t="s">
        <v>124</v>
      </c>
      <c r="G269" s="81" t="str">
        <f>+IF(F269&lt;&gt;"",VLOOKUP(F269,NIVELES!$A$246:$C$464,3,0),"")</f>
        <v xml:space="preserve"> </v>
      </c>
      <c r="H269" s="82" t="s">
        <v>1023</v>
      </c>
      <c r="I269" s="78" t="s">
        <v>2173</v>
      </c>
      <c r="J269" s="78" t="s">
        <v>2165</v>
      </c>
      <c r="K269" s="78" t="s">
        <v>2166</v>
      </c>
      <c r="L269" s="78" t="s">
        <v>1791</v>
      </c>
      <c r="M269" s="78" t="s">
        <v>1791</v>
      </c>
      <c r="N269" s="78" t="s">
        <v>1791</v>
      </c>
      <c r="O269" s="78" t="s">
        <v>2190</v>
      </c>
      <c r="P269" s="82">
        <v>12</v>
      </c>
      <c r="Q269" s="78" t="s">
        <v>2175</v>
      </c>
      <c r="R269" s="82">
        <v>1</v>
      </c>
      <c r="S269" s="82">
        <v>1</v>
      </c>
      <c r="T269" s="82">
        <v>1</v>
      </c>
      <c r="U269" s="82">
        <v>1</v>
      </c>
      <c r="V269" s="82">
        <v>1</v>
      </c>
      <c r="W269" s="82">
        <v>1</v>
      </c>
      <c r="X269" s="82">
        <v>1</v>
      </c>
      <c r="Y269" s="82">
        <v>1</v>
      </c>
      <c r="Z269" s="82">
        <v>1</v>
      </c>
      <c r="AA269" s="82">
        <v>1</v>
      </c>
      <c r="AB269" s="82">
        <v>1</v>
      </c>
      <c r="AC269" s="82">
        <v>1</v>
      </c>
      <c r="AD269" s="85" t="str">
        <f>IF(A269&lt;&gt;"",IF(D269="DIRECCIÓN_DE_TRANSFERENCIAS","280 0031",VLOOKUP(C269,NIVELES!$A$14:$B$105,2,0)),"")</f>
        <v>280 1210</v>
      </c>
      <c r="AE269" s="86" t="s">
        <v>322</v>
      </c>
      <c r="AF269" s="86" t="s">
        <v>369</v>
      </c>
      <c r="AG269" s="79" t="str">
        <f>+IF(AF269&lt;&gt;"",VLOOKUP(AF269,NIVELES!$A$666:$B$673,2,0),"")</f>
        <v>ADMINISTRACIÓN_CENTRAL</v>
      </c>
      <c r="AH269" s="78" t="s">
        <v>322</v>
      </c>
      <c r="AI269" s="79" t="str">
        <f>IF(AH269&lt;&gt;"",VLOOKUP(CONCATENATE(AG269,AH269),NIVELES!$B$676:$C$745,2,0),"")</f>
        <v>Administración De La Gestión Administrativa Financiera</v>
      </c>
      <c r="AJ269" s="78" t="s">
        <v>517</v>
      </c>
      <c r="AK269" s="79" t="str">
        <f>+IF(AJ269&lt;&gt;"",VLOOKUP(AJ269,NIVELES!$A$816:$B$892,2,0),"")</f>
        <v>NO APLICA</v>
      </c>
      <c r="AL269" s="78" t="s">
        <v>554</v>
      </c>
      <c r="AM269" s="78">
        <v>530502</v>
      </c>
      <c r="AN269" s="79" t="str">
        <f>IF(AM269&lt;&gt;"",+VLOOKUP(AM269,NIVELES!$A$1652:$B$2466,2,0),"")</f>
        <v>Edificios, Locales y Residencias, Parqueaderos, Casilleros Judiciales y Bancarios (Arrendamiento)</v>
      </c>
      <c r="AO269" s="87">
        <v>12000</v>
      </c>
      <c r="AP269" s="88">
        <v>1000</v>
      </c>
      <c r="AQ269" s="88">
        <v>1000</v>
      </c>
      <c r="AR269" s="88">
        <v>1000</v>
      </c>
      <c r="AS269" s="88">
        <v>1000</v>
      </c>
      <c r="AT269" s="88">
        <v>1000</v>
      </c>
      <c r="AU269" s="88">
        <v>1000</v>
      </c>
      <c r="AV269" s="88">
        <v>1000</v>
      </c>
      <c r="AW269" s="88">
        <v>1000</v>
      </c>
      <c r="AX269" s="88">
        <v>1000</v>
      </c>
      <c r="AY269" s="88">
        <v>1000</v>
      </c>
      <c r="AZ269" s="88">
        <v>1000</v>
      </c>
      <c r="BA269" s="88">
        <v>1000</v>
      </c>
      <c r="BB269" s="89">
        <v>12000</v>
      </c>
      <c r="BC269" s="90" t="str">
        <f t="shared" si="20"/>
        <v>OK</v>
      </c>
      <c r="BD269" s="91" t="str">
        <f t="shared" si="21"/>
        <v xml:space="preserve">                  </v>
      </c>
      <c r="BE269" s="92">
        <f t="shared" si="22"/>
        <v>12</v>
      </c>
    </row>
    <row r="270" spans="1:57" s="74" customFormat="1" ht="50.1" customHeight="1" x14ac:dyDescent="0.2">
      <c r="A270" s="78" t="s">
        <v>55</v>
      </c>
      <c r="B270" s="78" t="s">
        <v>54</v>
      </c>
      <c r="C270" s="78" t="s">
        <v>612</v>
      </c>
      <c r="D270" s="78" t="s">
        <v>575</v>
      </c>
      <c r="E270" s="79" t="str">
        <f>+IF(C270&lt;&gt;"",VLOOKUP(MID(C270,18,5),NIVELES!$A$133:$B$213,2,0),"")</f>
        <v>ESMERALDAS</v>
      </c>
      <c r="F270" s="80" t="s">
        <v>124</v>
      </c>
      <c r="G270" s="81" t="str">
        <f>+IF(F270&lt;&gt;"",VLOOKUP(F270,NIVELES!$A$246:$C$464,3,0),"")</f>
        <v xml:space="preserve"> </v>
      </c>
      <c r="H270" s="82" t="s">
        <v>1023</v>
      </c>
      <c r="I270" s="78" t="s">
        <v>2173</v>
      </c>
      <c r="J270" s="78" t="s">
        <v>2165</v>
      </c>
      <c r="K270" s="78" t="s">
        <v>2166</v>
      </c>
      <c r="L270" s="78" t="s">
        <v>1791</v>
      </c>
      <c r="M270" s="78" t="s">
        <v>1791</v>
      </c>
      <c r="N270" s="78" t="s">
        <v>1791</v>
      </c>
      <c r="O270" s="78" t="s">
        <v>2174</v>
      </c>
      <c r="P270" s="82">
        <v>12</v>
      </c>
      <c r="Q270" s="78" t="s">
        <v>2175</v>
      </c>
      <c r="R270" s="82">
        <v>1</v>
      </c>
      <c r="S270" s="82">
        <v>1</v>
      </c>
      <c r="T270" s="82">
        <v>1</v>
      </c>
      <c r="U270" s="82">
        <v>1</v>
      </c>
      <c r="V270" s="82">
        <v>1</v>
      </c>
      <c r="W270" s="82">
        <v>1</v>
      </c>
      <c r="X270" s="82">
        <v>1</v>
      </c>
      <c r="Y270" s="82">
        <v>1</v>
      </c>
      <c r="Z270" s="82">
        <v>1</v>
      </c>
      <c r="AA270" s="82">
        <v>1</v>
      </c>
      <c r="AB270" s="82">
        <v>1</v>
      </c>
      <c r="AC270" s="82">
        <v>1</v>
      </c>
      <c r="AD270" s="85" t="str">
        <f>IF(A270&lt;&gt;"",IF(D270="DIRECCIÓN_DE_TRANSFERENCIAS","280 0031",VLOOKUP(C270,NIVELES!$A$14:$B$105,2,0)),"")</f>
        <v>280 1210</v>
      </c>
      <c r="AE270" s="86" t="s">
        <v>322</v>
      </c>
      <c r="AF270" s="86" t="s">
        <v>369</v>
      </c>
      <c r="AG270" s="79" t="str">
        <f>+IF(AF270&lt;&gt;"",VLOOKUP(AF270,NIVELES!$A$666:$B$673,2,0),"")</f>
        <v>ADMINISTRACIÓN_CENTRAL</v>
      </c>
      <c r="AH270" s="78" t="s">
        <v>322</v>
      </c>
      <c r="AI270" s="79" t="str">
        <f>IF(AH270&lt;&gt;"",VLOOKUP(CONCATENATE(AG270,AH270),NIVELES!$B$676:$C$745,2,0),"")</f>
        <v>Administración De La Gestión Administrativa Financiera</v>
      </c>
      <c r="AJ270" s="78" t="s">
        <v>517</v>
      </c>
      <c r="AK270" s="79" t="str">
        <f>+IF(AJ270&lt;&gt;"",VLOOKUP(AJ270,NIVELES!$A$816:$B$892,2,0),"")</f>
        <v>NO APLICA</v>
      </c>
      <c r="AL270" s="78" t="s">
        <v>554</v>
      </c>
      <c r="AM270" s="78">
        <v>530104</v>
      </c>
      <c r="AN270" s="79" t="str">
        <f>IF(AM270&lt;&gt;"",+VLOOKUP(AM270,NIVELES!$A$1652:$B$2466,2,0),"")</f>
        <v>Energía Eléctrica</v>
      </c>
      <c r="AO270" s="87">
        <v>20000</v>
      </c>
      <c r="AP270" s="88">
        <v>1666.5</v>
      </c>
      <c r="AQ270" s="88">
        <v>1666.5</v>
      </c>
      <c r="AR270" s="88">
        <v>1666.5</v>
      </c>
      <c r="AS270" s="88">
        <v>1666.5</v>
      </c>
      <c r="AT270" s="88">
        <v>1666.5</v>
      </c>
      <c r="AU270" s="88">
        <v>1666.5</v>
      </c>
      <c r="AV270" s="88">
        <v>1666.5</v>
      </c>
      <c r="AW270" s="88">
        <v>1666.5</v>
      </c>
      <c r="AX270" s="88">
        <v>1666.5</v>
      </c>
      <c r="AY270" s="88">
        <v>1666.5</v>
      </c>
      <c r="AZ270" s="88">
        <v>1667</v>
      </c>
      <c r="BA270" s="88">
        <v>1668</v>
      </c>
      <c r="BB270" s="89">
        <v>20000</v>
      </c>
      <c r="BC270" s="90" t="str">
        <f t="shared" si="20"/>
        <v>OK</v>
      </c>
      <c r="BD270" s="91" t="str">
        <f t="shared" si="21"/>
        <v xml:space="preserve">                  </v>
      </c>
      <c r="BE270" s="92">
        <f t="shared" si="22"/>
        <v>12</v>
      </c>
    </row>
    <row r="271" spans="1:57" s="74" customFormat="1" ht="50.1" customHeight="1" x14ac:dyDescent="0.2">
      <c r="A271" s="78" t="s">
        <v>55</v>
      </c>
      <c r="B271" s="78" t="s">
        <v>54</v>
      </c>
      <c r="C271" s="78" t="s">
        <v>612</v>
      </c>
      <c r="D271" s="78" t="s">
        <v>575</v>
      </c>
      <c r="E271" s="79" t="str">
        <f>+IF(C271&lt;&gt;"",VLOOKUP(MID(C271,18,5),NIVELES!$A$133:$B$213,2,0),"")</f>
        <v>ESMERALDAS</v>
      </c>
      <c r="F271" s="80" t="s">
        <v>124</v>
      </c>
      <c r="G271" s="81" t="str">
        <f>+IF(F271&lt;&gt;"",VLOOKUP(F271,NIVELES!$A$246:$C$464,3,0),"")</f>
        <v xml:space="preserve"> </v>
      </c>
      <c r="H271" s="82" t="s">
        <v>1023</v>
      </c>
      <c r="I271" s="78" t="s">
        <v>2173</v>
      </c>
      <c r="J271" s="78" t="s">
        <v>2165</v>
      </c>
      <c r="K271" s="78" t="s">
        <v>2166</v>
      </c>
      <c r="L271" s="78" t="s">
        <v>1791</v>
      </c>
      <c r="M271" s="78" t="s">
        <v>1791</v>
      </c>
      <c r="N271" s="78" t="s">
        <v>1791</v>
      </c>
      <c r="O271" s="78" t="s">
        <v>2191</v>
      </c>
      <c r="P271" s="82">
        <v>4</v>
      </c>
      <c r="Q271" s="78" t="s">
        <v>2175</v>
      </c>
      <c r="R271" s="82"/>
      <c r="S271" s="82"/>
      <c r="T271" s="82">
        <v>1</v>
      </c>
      <c r="U271" s="82"/>
      <c r="V271" s="82"/>
      <c r="W271" s="82">
        <v>1</v>
      </c>
      <c r="X271" s="82"/>
      <c r="Y271" s="82"/>
      <c r="Z271" s="82">
        <v>1</v>
      </c>
      <c r="AA271" s="82"/>
      <c r="AB271" s="82"/>
      <c r="AC271" s="82">
        <v>1</v>
      </c>
      <c r="AD271" s="85" t="str">
        <f>IF(A271&lt;&gt;"",IF(D271="DIRECCIÓN_DE_TRANSFERENCIAS","280 0031",VLOOKUP(C271,NIVELES!$A$14:$B$105,2,0)),"")</f>
        <v>280 1210</v>
      </c>
      <c r="AE271" s="86" t="s">
        <v>322</v>
      </c>
      <c r="AF271" s="86" t="s">
        <v>369</v>
      </c>
      <c r="AG271" s="79" t="str">
        <f>+IF(AF271&lt;&gt;"",VLOOKUP(AF271,NIVELES!$A$666:$B$673,2,0),"")</f>
        <v>ADMINISTRACIÓN_CENTRAL</v>
      </c>
      <c r="AH271" s="78" t="s">
        <v>322</v>
      </c>
      <c r="AI271" s="79" t="str">
        <f>IF(AH271&lt;&gt;"",VLOOKUP(CONCATENATE(AG271,AH271),NIVELES!$B$676:$C$745,2,0),"")</f>
        <v>Administración De La Gestión Administrativa Financiera</v>
      </c>
      <c r="AJ271" s="78" t="s">
        <v>517</v>
      </c>
      <c r="AK271" s="79" t="str">
        <f>+IF(AJ271&lt;&gt;"",VLOOKUP(AJ271,NIVELES!$A$816:$B$892,2,0),"")</f>
        <v>NO APLICA</v>
      </c>
      <c r="AL271" s="78" t="s">
        <v>554</v>
      </c>
      <c r="AM271" s="78">
        <v>530202</v>
      </c>
      <c r="AN271" s="79" t="str">
        <f>IF(AM271&lt;&gt;"",+VLOOKUP(AM271,NIVELES!$A$1652:$B$2466,2,0),"")</f>
        <v>Fletes y Maniobras</v>
      </c>
      <c r="AO271" s="87">
        <v>504</v>
      </c>
      <c r="AP271" s="88">
        <v>0</v>
      </c>
      <c r="AQ271" s="88">
        <v>125</v>
      </c>
      <c r="AR271" s="88">
        <v>0</v>
      </c>
      <c r="AS271" s="88">
        <v>0</v>
      </c>
      <c r="AT271" s="88">
        <v>125</v>
      </c>
      <c r="AU271" s="88">
        <v>0</v>
      </c>
      <c r="AV271" s="88">
        <v>0</v>
      </c>
      <c r="AW271" s="88">
        <v>125</v>
      </c>
      <c r="AX271" s="88">
        <v>0</v>
      </c>
      <c r="AY271" s="88">
        <v>0</v>
      </c>
      <c r="AZ271" s="88">
        <v>129</v>
      </c>
      <c r="BA271" s="88">
        <v>0</v>
      </c>
      <c r="BB271" s="89">
        <v>504</v>
      </c>
      <c r="BC271" s="90" t="str">
        <f t="shared" si="20"/>
        <v>OK</v>
      </c>
      <c r="BD271" s="91" t="str">
        <f t="shared" si="21"/>
        <v xml:space="preserve">                  </v>
      </c>
      <c r="BE271" s="92">
        <f t="shared" si="22"/>
        <v>4</v>
      </c>
    </row>
    <row r="272" spans="1:57" s="74" customFormat="1" ht="50.1" customHeight="1" x14ac:dyDescent="0.2">
      <c r="A272" s="78" t="s">
        <v>55</v>
      </c>
      <c r="B272" s="78" t="s">
        <v>54</v>
      </c>
      <c r="C272" s="78" t="s">
        <v>612</v>
      </c>
      <c r="D272" s="78" t="s">
        <v>575</v>
      </c>
      <c r="E272" s="79" t="str">
        <f>+IF(C272&lt;&gt;"",VLOOKUP(MID(C272,18,5),NIVELES!$A$133:$B$213,2,0),"")</f>
        <v>ESMERALDAS</v>
      </c>
      <c r="F272" s="80" t="s">
        <v>124</v>
      </c>
      <c r="G272" s="81" t="str">
        <f>+IF(F272&lt;&gt;"",VLOOKUP(F272,NIVELES!$A$246:$C$464,3,0),"")</f>
        <v xml:space="preserve"> </v>
      </c>
      <c r="H272" s="82" t="s">
        <v>1023</v>
      </c>
      <c r="I272" s="78" t="s">
        <v>2173</v>
      </c>
      <c r="J272" s="78" t="s">
        <v>2165</v>
      </c>
      <c r="K272" s="78" t="s">
        <v>2166</v>
      </c>
      <c r="L272" s="78" t="s">
        <v>1791</v>
      </c>
      <c r="M272" s="78" t="s">
        <v>1791</v>
      </c>
      <c r="N272" s="78" t="s">
        <v>1791</v>
      </c>
      <c r="O272" s="78" t="s">
        <v>2192</v>
      </c>
      <c r="P272" s="82">
        <v>2</v>
      </c>
      <c r="Q272" s="78" t="s">
        <v>2175</v>
      </c>
      <c r="R272" s="82"/>
      <c r="S272" s="82"/>
      <c r="T272" s="82"/>
      <c r="U272" s="82"/>
      <c r="V272" s="82"/>
      <c r="W272" s="82">
        <v>1</v>
      </c>
      <c r="X272" s="82"/>
      <c r="Y272" s="82"/>
      <c r="Z272" s="82"/>
      <c r="AA272" s="82"/>
      <c r="AB272" s="82">
        <v>1</v>
      </c>
      <c r="AC272" s="82"/>
      <c r="AD272" s="85" t="str">
        <f>IF(A272&lt;&gt;"",IF(D272="DIRECCIÓN_DE_TRANSFERENCIAS","280 0031",VLOOKUP(C272,NIVELES!$A$14:$B$105,2,0)),"")</f>
        <v>280 1210</v>
      </c>
      <c r="AE272" s="86" t="s">
        <v>322</v>
      </c>
      <c r="AF272" s="86" t="s">
        <v>369</v>
      </c>
      <c r="AG272" s="79" t="str">
        <f>+IF(AF272&lt;&gt;"",VLOOKUP(AF272,NIVELES!$A$666:$B$673,2,0),"")</f>
        <v>ADMINISTRACIÓN_CENTRAL</v>
      </c>
      <c r="AH272" s="78" t="s">
        <v>322</v>
      </c>
      <c r="AI272" s="79" t="str">
        <f>IF(AH272&lt;&gt;"",VLOOKUP(CONCATENATE(AG272,AH272),NIVELES!$B$676:$C$745,2,0),"")</f>
        <v>Administración De La Gestión Administrativa Financiera</v>
      </c>
      <c r="AJ272" s="78" t="s">
        <v>517</v>
      </c>
      <c r="AK272" s="79" t="str">
        <f>+IF(AJ272&lt;&gt;"",VLOOKUP(AJ272,NIVELES!$A$816:$B$892,2,0),"")</f>
        <v>NO APLICA</v>
      </c>
      <c r="AL272" s="78" t="s">
        <v>554</v>
      </c>
      <c r="AM272" s="78">
        <v>530704</v>
      </c>
      <c r="AN272" s="79" t="str">
        <f>IF(AM272&lt;&gt;"",+VLOOKUP(AM272,NIVELES!$A$1652:$B$2466,2,0),"")</f>
        <v>Mantenimiento y Reparación de Equipos y Sistemas Informáticos</v>
      </c>
      <c r="AO272" s="87">
        <v>3220</v>
      </c>
      <c r="AP272" s="88">
        <v>0</v>
      </c>
      <c r="AQ272" s="88">
        <v>0</v>
      </c>
      <c r="AR272" s="88">
        <v>0</v>
      </c>
      <c r="AS272" s="88">
        <v>0</v>
      </c>
      <c r="AT272" s="88">
        <v>0</v>
      </c>
      <c r="AU272" s="88">
        <v>1610</v>
      </c>
      <c r="AV272" s="88">
        <v>0</v>
      </c>
      <c r="AW272" s="88">
        <v>0</v>
      </c>
      <c r="AX272" s="88">
        <v>0</v>
      </c>
      <c r="AY272" s="88">
        <v>0</v>
      </c>
      <c r="AZ272" s="88">
        <v>1610</v>
      </c>
      <c r="BA272" s="88">
        <v>0</v>
      </c>
      <c r="BB272" s="89">
        <v>3220</v>
      </c>
      <c r="BC272" s="90" t="str">
        <f t="shared" si="20"/>
        <v>OK</v>
      </c>
      <c r="BD272" s="91" t="str">
        <f t="shared" si="21"/>
        <v xml:space="preserve">                  </v>
      </c>
      <c r="BE272" s="92">
        <f t="shared" si="22"/>
        <v>2</v>
      </c>
    </row>
    <row r="273" spans="1:57" s="74" customFormat="1" ht="50.1" customHeight="1" x14ac:dyDescent="0.2">
      <c r="A273" s="78" t="s">
        <v>55</v>
      </c>
      <c r="B273" s="78" t="s">
        <v>54</v>
      </c>
      <c r="C273" s="78" t="s">
        <v>612</v>
      </c>
      <c r="D273" s="78" t="s">
        <v>575</v>
      </c>
      <c r="E273" s="79" t="str">
        <f>+IF(C273&lt;&gt;"",VLOOKUP(MID(C273,18,5),NIVELES!$A$133:$B$213,2,0),"")</f>
        <v>ESMERALDAS</v>
      </c>
      <c r="F273" s="80" t="s">
        <v>124</v>
      </c>
      <c r="G273" s="81" t="str">
        <f>+IF(F273&lt;&gt;"",VLOOKUP(F273,NIVELES!$A$246:$C$464,3,0),"")</f>
        <v xml:space="preserve"> </v>
      </c>
      <c r="H273" s="82" t="s">
        <v>1023</v>
      </c>
      <c r="I273" s="78" t="s">
        <v>2173</v>
      </c>
      <c r="J273" s="78" t="s">
        <v>2165</v>
      </c>
      <c r="K273" s="78" t="s">
        <v>2166</v>
      </c>
      <c r="L273" s="78" t="s">
        <v>1791</v>
      </c>
      <c r="M273" s="78" t="s">
        <v>1791</v>
      </c>
      <c r="N273" s="78" t="s">
        <v>1791</v>
      </c>
      <c r="O273" s="78" t="s">
        <v>2193</v>
      </c>
      <c r="P273" s="82">
        <v>4</v>
      </c>
      <c r="Q273" s="78" t="s">
        <v>2175</v>
      </c>
      <c r="R273" s="82"/>
      <c r="S273" s="82">
        <v>1</v>
      </c>
      <c r="T273" s="82"/>
      <c r="U273" s="82"/>
      <c r="V273" s="82">
        <v>1</v>
      </c>
      <c r="W273" s="82"/>
      <c r="X273" s="82"/>
      <c r="Y273" s="82">
        <v>1</v>
      </c>
      <c r="Z273" s="82"/>
      <c r="AA273" s="82"/>
      <c r="AB273" s="82">
        <v>1</v>
      </c>
      <c r="AC273" s="82"/>
      <c r="AD273" s="85" t="str">
        <f>IF(A273&lt;&gt;"",IF(D273="DIRECCIÓN_DE_TRANSFERENCIAS","280 0031",VLOOKUP(C273,NIVELES!$A$14:$B$105,2,0)),"")</f>
        <v>280 1210</v>
      </c>
      <c r="AE273" s="86" t="s">
        <v>322</v>
      </c>
      <c r="AF273" s="86" t="s">
        <v>369</v>
      </c>
      <c r="AG273" s="79" t="str">
        <f>+IF(AF273&lt;&gt;"",VLOOKUP(AF273,NIVELES!$A$666:$B$673,2,0),"")</f>
        <v>ADMINISTRACIÓN_CENTRAL</v>
      </c>
      <c r="AH273" s="78" t="s">
        <v>322</v>
      </c>
      <c r="AI273" s="79" t="str">
        <f>IF(AH273&lt;&gt;"",VLOOKUP(CONCATENATE(AG273,AH273),NIVELES!$B$676:$C$745,2,0),"")</f>
        <v>Administración De La Gestión Administrativa Financiera</v>
      </c>
      <c r="AJ273" s="78" t="s">
        <v>517</v>
      </c>
      <c r="AK273" s="79" t="str">
        <f>+IF(AJ273&lt;&gt;"",VLOOKUP(AJ273,NIVELES!$A$816:$B$892,2,0),"")</f>
        <v>NO APLICA</v>
      </c>
      <c r="AL273" s="78" t="s">
        <v>554</v>
      </c>
      <c r="AM273" s="78">
        <v>530404</v>
      </c>
      <c r="AN273" s="79" t="str">
        <f>IF(AM273&lt;&gt;"",+VLOOKUP(AM273,NIVELES!$A$1652:$B$2466,2,0),"")</f>
        <v>Maquinarias y Equipos (Instalación, Mantenimiento y Reparación)</v>
      </c>
      <c r="AO273" s="87">
        <v>2094.4</v>
      </c>
      <c r="AP273" s="88">
        <v>0</v>
      </c>
      <c r="AQ273" s="88">
        <v>523.6</v>
      </c>
      <c r="AR273" s="88">
        <v>0</v>
      </c>
      <c r="AS273" s="88">
        <v>0</v>
      </c>
      <c r="AT273" s="88">
        <v>523.6</v>
      </c>
      <c r="AU273" s="88">
        <v>0</v>
      </c>
      <c r="AV273" s="88">
        <v>0</v>
      </c>
      <c r="AW273" s="88">
        <v>523.6</v>
      </c>
      <c r="AX273" s="88">
        <v>0</v>
      </c>
      <c r="AY273" s="88">
        <v>0</v>
      </c>
      <c r="AZ273" s="88">
        <v>523.6</v>
      </c>
      <c r="BA273" s="88">
        <v>0</v>
      </c>
      <c r="BB273" s="89">
        <v>2094.4</v>
      </c>
      <c r="BC273" s="90" t="str">
        <f t="shared" si="20"/>
        <v>OK</v>
      </c>
      <c r="BD273" s="91" t="str">
        <f t="shared" si="21"/>
        <v xml:space="preserve">                  </v>
      </c>
      <c r="BE273" s="92">
        <f t="shared" si="22"/>
        <v>4</v>
      </c>
    </row>
    <row r="274" spans="1:57" s="74" customFormat="1" ht="50.1" customHeight="1" x14ac:dyDescent="0.2">
      <c r="A274" s="78" t="s">
        <v>55</v>
      </c>
      <c r="B274" s="78" t="s">
        <v>54</v>
      </c>
      <c r="C274" s="78" t="s">
        <v>612</v>
      </c>
      <c r="D274" s="78" t="s">
        <v>575</v>
      </c>
      <c r="E274" s="79" t="str">
        <f>+IF(C274&lt;&gt;"",VLOOKUP(MID(C274,18,5),NIVELES!$A$133:$B$213,2,0),"")</f>
        <v>ESMERALDAS</v>
      </c>
      <c r="F274" s="80" t="s">
        <v>124</v>
      </c>
      <c r="G274" s="81" t="str">
        <f>+IF(F274&lt;&gt;"",VLOOKUP(F274,NIVELES!$A$246:$C$464,3,0),"")</f>
        <v xml:space="preserve"> </v>
      </c>
      <c r="H274" s="82" t="s">
        <v>1023</v>
      </c>
      <c r="I274" s="78" t="s">
        <v>2173</v>
      </c>
      <c r="J274" s="78" t="s">
        <v>2165</v>
      </c>
      <c r="K274" s="78" t="s">
        <v>2166</v>
      </c>
      <c r="L274" s="78" t="s">
        <v>1791</v>
      </c>
      <c r="M274" s="78" t="s">
        <v>1791</v>
      </c>
      <c r="N274" s="78" t="s">
        <v>1791</v>
      </c>
      <c r="O274" s="78" t="s">
        <v>2178</v>
      </c>
      <c r="P274" s="82">
        <v>1</v>
      </c>
      <c r="Q274" s="78" t="s">
        <v>2175</v>
      </c>
      <c r="R274" s="82"/>
      <c r="S274" s="82">
        <v>1</v>
      </c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5" t="str">
        <f>IF(A274&lt;&gt;"",IF(D274="DIRECCIÓN_DE_TRANSFERENCIAS","280 0031",VLOOKUP(C274,NIVELES!$A$14:$B$105,2,0)),"")</f>
        <v>280 1210</v>
      </c>
      <c r="AE274" s="86" t="s">
        <v>322</v>
      </c>
      <c r="AF274" s="86" t="s">
        <v>369</v>
      </c>
      <c r="AG274" s="79" t="str">
        <f>+IF(AF274&lt;&gt;"",VLOOKUP(AF274,NIVELES!$A$666:$B$673,2,0),"")</f>
        <v>ADMINISTRACIÓN_CENTRAL</v>
      </c>
      <c r="AH274" s="78" t="s">
        <v>322</v>
      </c>
      <c r="AI274" s="79" t="str">
        <f>IF(AH274&lt;&gt;"",VLOOKUP(CONCATENATE(AG274,AH274),NIVELES!$B$676:$C$745,2,0),"")</f>
        <v>Administración De La Gestión Administrativa Financiera</v>
      </c>
      <c r="AJ274" s="78" t="s">
        <v>517</v>
      </c>
      <c r="AK274" s="79" t="str">
        <f>+IF(AJ274&lt;&gt;"",VLOOKUP(AJ274,NIVELES!$A$816:$B$892,2,0),"")</f>
        <v>NO APLICA</v>
      </c>
      <c r="AL274" s="78" t="s">
        <v>554</v>
      </c>
      <c r="AM274" s="78">
        <v>530805</v>
      </c>
      <c r="AN274" s="79" t="str">
        <f>IF(AM274&lt;&gt;"",+VLOOKUP(AM274,NIVELES!$A$1652:$B$2466,2,0),"")</f>
        <v>Materiales de Aseo</v>
      </c>
      <c r="AO274" s="87">
        <v>2790.99</v>
      </c>
      <c r="AP274" s="88">
        <v>0</v>
      </c>
      <c r="AQ274" s="88">
        <v>2790.99</v>
      </c>
      <c r="AR274" s="88">
        <v>0</v>
      </c>
      <c r="AS274" s="88">
        <v>0</v>
      </c>
      <c r="AT274" s="88">
        <v>0</v>
      </c>
      <c r="AU274" s="88">
        <v>0</v>
      </c>
      <c r="AV274" s="88">
        <v>0</v>
      </c>
      <c r="AW274" s="88">
        <v>0</v>
      </c>
      <c r="AX274" s="88">
        <v>0</v>
      </c>
      <c r="AY274" s="88">
        <v>0</v>
      </c>
      <c r="AZ274" s="88">
        <v>0</v>
      </c>
      <c r="BA274" s="88">
        <v>0</v>
      </c>
      <c r="BB274" s="89">
        <v>2790.99</v>
      </c>
      <c r="BC274" s="90" t="str">
        <f t="shared" si="20"/>
        <v>OK</v>
      </c>
      <c r="BD274" s="91" t="str">
        <f t="shared" si="21"/>
        <v xml:space="preserve">                  </v>
      </c>
      <c r="BE274" s="92">
        <f t="shared" si="22"/>
        <v>1</v>
      </c>
    </row>
    <row r="275" spans="1:57" s="74" customFormat="1" ht="50.1" customHeight="1" x14ac:dyDescent="0.2">
      <c r="A275" s="78" t="s">
        <v>55</v>
      </c>
      <c r="B275" s="78" t="s">
        <v>54</v>
      </c>
      <c r="C275" s="78" t="s">
        <v>612</v>
      </c>
      <c r="D275" s="78" t="s">
        <v>575</v>
      </c>
      <c r="E275" s="79" t="str">
        <f>+IF(C275&lt;&gt;"",VLOOKUP(MID(C275,18,5),NIVELES!$A$133:$B$213,2,0),"")</f>
        <v>ESMERALDAS</v>
      </c>
      <c r="F275" s="80" t="s">
        <v>124</v>
      </c>
      <c r="G275" s="81" t="str">
        <f>+IF(F275&lt;&gt;"",VLOOKUP(F275,NIVELES!$A$246:$C$464,3,0),"")</f>
        <v xml:space="preserve"> </v>
      </c>
      <c r="H275" s="82" t="s">
        <v>1023</v>
      </c>
      <c r="I275" s="78" t="s">
        <v>2173</v>
      </c>
      <c r="J275" s="78" t="s">
        <v>2165</v>
      </c>
      <c r="K275" s="78" t="s">
        <v>2166</v>
      </c>
      <c r="L275" s="78" t="s">
        <v>1791</v>
      </c>
      <c r="M275" s="78" t="s">
        <v>1791</v>
      </c>
      <c r="N275" s="78" t="s">
        <v>1791</v>
      </c>
      <c r="O275" s="78" t="s">
        <v>2179</v>
      </c>
      <c r="P275" s="82">
        <v>1</v>
      </c>
      <c r="Q275" s="78" t="s">
        <v>2175</v>
      </c>
      <c r="R275" s="82"/>
      <c r="S275" s="82">
        <v>1</v>
      </c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5" t="str">
        <f>IF(A275&lt;&gt;"",IF(D275="DIRECCIÓN_DE_TRANSFERENCIAS","280 0031",VLOOKUP(C275,NIVELES!$A$14:$B$105,2,0)),"")</f>
        <v>280 1210</v>
      </c>
      <c r="AE275" s="86" t="s">
        <v>322</v>
      </c>
      <c r="AF275" s="86" t="s">
        <v>369</v>
      </c>
      <c r="AG275" s="79" t="str">
        <f>+IF(AF275&lt;&gt;"",VLOOKUP(AF275,NIVELES!$A$666:$B$673,2,0),"")</f>
        <v>ADMINISTRACIÓN_CENTRAL</v>
      </c>
      <c r="AH275" s="78" t="s">
        <v>322</v>
      </c>
      <c r="AI275" s="79" t="str">
        <f>IF(AH275&lt;&gt;"",VLOOKUP(CONCATENATE(AG275,AH275),NIVELES!$B$676:$C$745,2,0),"")</f>
        <v>Administración De La Gestión Administrativa Financiera</v>
      </c>
      <c r="AJ275" s="78" t="s">
        <v>517</v>
      </c>
      <c r="AK275" s="79" t="str">
        <f>+IF(AJ275&lt;&gt;"",VLOOKUP(AJ275,NIVELES!$A$816:$B$892,2,0),"")</f>
        <v>NO APLICA</v>
      </c>
      <c r="AL275" s="78" t="s">
        <v>554</v>
      </c>
      <c r="AM275" s="78">
        <v>530804</v>
      </c>
      <c r="AN275" s="79" t="str">
        <f>IF(AM275&lt;&gt;"",+VLOOKUP(AM275,NIVELES!$A$1652:$B$2466,2,0),"")</f>
        <v>Materiales de Oficina</v>
      </c>
      <c r="AO275" s="87">
        <v>5796.48</v>
      </c>
      <c r="AP275" s="88">
        <v>0</v>
      </c>
      <c r="AQ275" s="88">
        <v>5796.48</v>
      </c>
      <c r="AR275" s="88">
        <v>0</v>
      </c>
      <c r="AS275" s="88">
        <v>0</v>
      </c>
      <c r="AT275" s="88">
        <v>0</v>
      </c>
      <c r="AU275" s="88">
        <v>0</v>
      </c>
      <c r="AV275" s="88">
        <v>0</v>
      </c>
      <c r="AW275" s="88">
        <v>0</v>
      </c>
      <c r="AX275" s="88">
        <v>0</v>
      </c>
      <c r="AY275" s="88">
        <v>0</v>
      </c>
      <c r="AZ275" s="88">
        <v>0</v>
      </c>
      <c r="BA275" s="88">
        <v>0</v>
      </c>
      <c r="BB275" s="89">
        <v>5796.48</v>
      </c>
      <c r="BC275" s="90" t="str">
        <f t="shared" si="20"/>
        <v>OK</v>
      </c>
      <c r="BD275" s="91" t="str">
        <f t="shared" si="21"/>
        <v xml:space="preserve">                  </v>
      </c>
      <c r="BE275" s="92">
        <f t="shared" si="22"/>
        <v>1</v>
      </c>
    </row>
    <row r="276" spans="1:57" s="74" customFormat="1" ht="50.1" customHeight="1" x14ac:dyDescent="0.2">
      <c r="A276" s="78" t="s">
        <v>55</v>
      </c>
      <c r="B276" s="78" t="s">
        <v>54</v>
      </c>
      <c r="C276" s="78" t="s">
        <v>612</v>
      </c>
      <c r="D276" s="78" t="s">
        <v>575</v>
      </c>
      <c r="E276" s="79" t="str">
        <f>+IF(C276&lt;&gt;"",VLOOKUP(MID(C276,18,5),NIVELES!$A$133:$B$213,2,0),"")</f>
        <v>ESMERALDAS</v>
      </c>
      <c r="F276" s="80" t="s">
        <v>124</v>
      </c>
      <c r="G276" s="81" t="str">
        <f>+IF(F276&lt;&gt;"",VLOOKUP(F276,NIVELES!$A$246:$C$464,3,0),"")</f>
        <v xml:space="preserve"> </v>
      </c>
      <c r="H276" s="82" t="s">
        <v>1023</v>
      </c>
      <c r="I276" s="78" t="s">
        <v>2173</v>
      </c>
      <c r="J276" s="78" t="s">
        <v>2165</v>
      </c>
      <c r="K276" s="78" t="s">
        <v>2166</v>
      </c>
      <c r="L276" s="78" t="s">
        <v>1791</v>
      </c>
      <c r="M276" s="78" t="s">
        <v>1791</v>
      </c>
      <c r="N276" s="78" t="s">
        <v>1791</v>
      </c>
      <c r="O276" s="78" t="s">
        <v>2194</v>
      </c>
      <c r="P276" s="82">
        <v>2</v>
      </c>
      <c r="Q276" s="78" t="s">
        <v>2175</v>
      </c>
      <c r="R276" s="82"/>
      <c r="S276" s="82"/>
      <c r="T276" s="82"/>
      <c r="U276" s="82"/>
      <c r="V276" s="82"/>
      <c r="W276" s="82">
        <v>1</v>
      </c>
      <c r="X276" s="82"/>
      <c r="Y276" s="82"/>
      <c r="Z276" s="82"/>
      <c r="AA276" s="82"/>
      <c r="AB276" s="82">
        <v>1</v>
      </c>
      <c r="AC276" s="82"/>
      <c r="AD276" s="85" t="str">
        <f>IF(A276&lt;&gt;"",IF(D276="DIRECCIÓN_DE_TRANSFERENCIAS","280 0031",VLOOKUP(C276,NIVELES!$A$14:$B$105,2,0)),"")</f>
        <v>280 1210</v>
      </c>
      <c r="AE276" s="86" t="s">
        <v>322</v>
      </c>
      <c r="AF276" s="86" t="s">
        <v>369</v>
      </c>
      <c r="AG276" s="79" t="str">
        <f>+IF(AF276&lt;&gt;"",VLOOKUP(AF276,NIVELES!$A$666:$B$673,2,0),"")</f>
        <v>ADMINISTRACIÓN_CENTRAL</v>
      </c>
      <c r="AH276" s="78" t="s">
        <v>322</v>
      </c>
      <c r="AI276" s="79" t="str">
        <f>IF(AH276&lt;&gt;"",VLOOKUP(CONCATENATE(AG276,AH276),NIVELES!$B$676:$C$745,2,0),"")</f>
        <v>Administración De La Gestión Administrativa Financiera</v>
      </c>
      <c r="AJ276" s="78" t="s">
        <v>517</v>
      </c>
      <c r="AK276" s="79" t="str">
        <f>+IF(AJ276&lt;&gt;"",VLOOKUP(AJ276,NIVELES!$A$816:$B$892,2,0),"")</f>
        <v>NO APLICA</v>
      </c>
      <c r="AL276" s="78" t="s">
        <v>554</v>
      </c>
      <c r="AM276" s="78">
        <v>530813</v>
      </c>
      <c r="AN276" s="79" t="str">
        <f>IF(AM276&lt;&gt;"",+VLOOKUP(AM276,NIVELES!$A$1652:$B$2466,2,0),"")</f>
        <v>Repuestos y Accesorios</v>
      </c>
      <c r="AO276" s="87">
        <v>8827.2000000000007</v>
      </c>
      <c r="AP276" s="88">
        <v>0</v>
      </c>
      <c r="AQ276" s="88">
        <v>0</v>
      </c>
      <c r="AR276" s="88">
        <v>0</v>
      </c>
      <c r="AS276" s="88">
        <v>0</v>
      </c>
      <c r="AT276" s="88">
        <v>0</v>
      </c>
      <c r="AU276" s="88">
        <v>4413.6000000000004</v>
      </c>
      <c r="AV276" s="88">
        <v>0</v>
      </c>
      <c r="AW276" s="88">
        <v>0</v>
      </c>
      <c r="AX276" s="88">
        <v>0</v>
      </c>
      <c r="AY276" s="88">
        <v>0</v>
      </c>
      <c r="AZ276" s="88">
        <v>4413.6000000000004</v>
      </c>
      <c r="BA276" s="88">
        <v>0</v>
      </c>
      <c r="BB276" s="89">
        <v>8827.2000000000007</v>
      </c>
      <c r="BC276" s="90" t="str">
        <f t="shared" si="20"/>
        <v>OK</v>
      </c>
      <c r="BD276" s="91" t="str">
        <f t="shared" si="21"/>
        <v xml:space="preserve">                  </v>
      </c>
      <c r="BE276" s="92">
        <f t="shared" si="22"/>
        <v>2</v>
      </c>
    </row>
    <row r="277" spans="1:57" s="74" customFormat="1" ht="50.1" customHeight="1" x14ac:dyDescent="0.2">
      <c r="A277" s="78" t="s">
        <v>55</v>
      </c>
      <c r="B277" s="78" t="s">
        <v>54</v>
      </c>
      <c r="C277" s="78" t="s">
        <v>612</v>
      </c>
      <c r="D277" s="78" t="s">
        <v>575</v>
      </c>
      <c r="E277" s="79" t="str">
        <f>+IF(C277&lt;&gt;"",VLOOKUP(MID(C277,18,5),NIVELES!$A$133:$B$213,2,0),"")</f>
        <v>ESMERALDAS</v>
      </c>
      <c r="F277" s="80" t="s">
        <v>124</v>
      </c>
      <c r="G277" s="81" t="str">
        <f>+IF(F277&lt;&gt;"",VLOOKUP(F277,NIVELES!$A$246:$C$464,3,0),"")</f>
        <v xml:space="preserve"> </v>
      </c>
      <c r="H277" s="82" t="s">
        <v>1023</v>
      </c>
      <c r="I277" s="78" t="s">
        <v>2173</v>
      </c>
      <c r="J277" s="78" t="s">
        <v>2165</v>
      </c>
      <c r="K277" s="78" t="s">
        <v>2166</v>
      </c>
      <c r="L277" s="78" t="s">
        <v>1791</v>
      </c>
      <c r="M277" s="78" t="s">
        <v>1791</v>
      </c>
      <c r="N277" s="78" t="s">
        <v>1791</v>
      </c>
      <c r="O277" s="78" t="s">
        <v>2195</v>
      </c>
      <c r="P277" s="82">
        <v>12</v>
      </c>
      <c r="Q277" s="78" t="s">
        <v>2175</v>
      </c>
      <c r="R277" s="82">
        <v>1</v>
      </c>
      <c r="S277" s="82">
        <v>1</v>
      </c>
      <c r="T277" s="82">
        <v>1</v>
      </c>
      <c r="U277" s="82">
        <v>1</v>
      </c>
      <c r="V277" s="82">
        <v>1</v>
      </c>
      <c r="W277" s="82">
        <v>1</v>
      </c>
      <c r="X277" s="82">
        <v>1</v>
      </c>
      <c r="Y277" s="82">
        <v>1</v>
      </c>
      <c r="Z277" s="82">
        <v>1</v>
      </c>
      <c r="AA277" s="82">
        <v>1</v>
      </c>
      <c r="AB277" s="82">
        <v>1</v>
      </c>
      <c r="AC277" s="82">
        <v>1</v>
      </c>
      <c r="AD277" s="85" t="str">
        <f>IF(A277&lt;&gt;"",IF(D277="DIRECCIÓN_DE_TRANSFERENCIAS","280 0031",VLOOKUP(C277,NIVELES!$A$14:$B$105,2,0)),"")</f>
        <v>280 1210</v>
      </c>
      <c r="AE277" s="86" t="s">
        <v>322</v>
      </c>
      <c r="AF277" s="86" t="s">
        <v>369</v>
      </c>
      <c r="AG277" s="79" t="str">
        <f>+IF(AF277&lt;&gt;"",VLOOKUP(AF277,NIVELES!$A$666:$B$673,2,0),"")</f>
        <v>ADMINISTRACIÓN_CENTRAL</v>
      </c>
      <c r="AH277" s="78" t="s">
        <v>322</v>
      </c>
      <c r="AI277" s="79" t="str">
        <f>IF(AH277&lt;&gt;"",VLOOKUP(CONCATENATE(AG277,AH277),NIVELES!$B$676:$C$745,2,0),"")</f>
        <v>Administración De La Gestión Administrativa Financiera</v>
      </c>
      <c r="AJ277" s="78" t="s">
        <v>517</v>
      </c>
      <c r="AK277" s="79" t="str">
        <f>+IF(AJ277&lt;&gt;"",VLOOKUP(AJ277,NIVELES!$A$816:$B$892,2,0),"")</f>
        <v>NO APLICA</v>
      </c>
      <c r="AL277" s="78" t="s">
        <v>554</v>
      </c>
      <c r="AM277" s="78">
        <v>530106</v>
      </c>
      <c r="AN277" s="79" t="str">
        <f>IF(AM277&lt;&gt;"",+VLOOKUP(AM277,NIVELES!$A$1652:$B$2466,2,0),"")</f>
        <v>Servicio de Correo</v>
      </c>
      <c r="AO277" s="87">
        <v>1967.24</v>
      </c>
      <c r="AP277" s="88">
        <v>163.9</v>
      </c>
      <c r="AQ277" s="88">
        <v>163.9</v>
      </c>
      <c r="AR277" s="88">
        <v>163.9</v>
      </c>
      <c r="AS277" s="88">
        <v>163.9</v>
      </c>
      <c r="AT277" s="88">
        <v>163.9</v>
      </c>
      <c r="AU277" s="88">
        <v>163.9</v>
      </c>
      <c r="AV277" s="88">
        <v>163.9</v>
      </c>
      <c r="AW277" s="88">
        <v>163.9</v>
      </c>
      <c r="AX277" s="88">
        <v>163.9</v>
      </c>
      <c r="AY277" s="88">
        <v>164</v>
      </c>
      <c r="AZ277" s="88">
        <v>164</v>
      </c>
      <c r="BA277" s="88">
        <v>164.14</v>
      </c>
      <c r="BB277" s="89">
        <v>1967.2400000000002</v>
      </c>
      <c r="BC277" s="90" t="str">
        <f t="shared" si="20"/>
        <v>OK</v>
      </c>
      <c r="BD277" s="91" t="str">
        <f t="shared" si="21"/>
        <v xml:space="preserve">                  </v>
      </c>
      <c r="BE277" s="92">
        <f t="shared" si="22"/>
        <v>12</v>
      </c>
    </row>
    <row r="278" spans="1:57" s="74" customFormat="1" ht="50.1" customHeight="1" x14ac:dyDescent="0.2">
      <c r="A278" s="78" t="s">
        <v>55</v>
      </c>
      <c r="B278" s="78" t="s">
        <v>54</v>
      </c>
      <c r="C278" s="78" t="s">
        <v>612</v>
      </c>
      <c r="D278" s="78" t="s">
        <v>575</v>
      </c>
      <c r="E278" s="79" t="str">
        <f>+IF(C278&lt;&gt;"",VLOOKUP(MID(C278,18,5),NIVELES!$A$133:$B$213,2,0),"")</f>
        <v>ESMERALDAS</v>
      </c>
      <c r="F278" s="80" t="s">
        <v>124</v>
      </c>
      <c r="G278" s="81" t="str">
        <f>+IF(F278&lt;&gt;"",VLOOKUP(F278,NIVELES!$A$246:$C$464,3,0),"")</f>
        <v xml:space="preserve"> </v>
      </c>
      <c r="H278" s="82" t="s">
        <v>1023</v>
      </c>
      <c r="I278" s="78" t="s">
        <v>2173</v>
      </c>
      <c r="J278" s="78" t="s">
        <v>2165</v>
      </c>
      <c r="K278" s="78" t="s">
        <v>2166</v>
      </c>
      <c r="L278" s="78" t="s">
        <v>1791</v>
      </c>
      <c r="M278" s="78" t="s">
        <v>1791</v>
      </c>
      <c r="N278" s="78" t="s">
        <v>1791</v>
      </c>
      <c r="O278" s="78" t="s">
        <v>2180</v>
      </c>
      <c r="P278" s="82">
        <v>12</v>
      </c>
      <c r="Q278" s="78" t="s">
        <v>2175</v>
      </c>
      <c r="R278" s="82">
        <v>1</v>
      </c>
      <c r="S278" s="82">
        <v>1</v>
      </c>
      <c r="T278" s="82">
        <v>1</v>
      </c>
      <c r="U278" s="82">
        <v>1</v>
      </c>
      <c r="V278" s="82">
        <v>1</v>
      </c>
      <c r="W278" s="82">
        <v>1</v>
      </c>
      <c r="X278" s="82">
        <v>1</v>
      </c>
      <c r="Y278" s="82">
        <v>1</v>
      </c>
      <c r="Z278" s="82">
        <v>1</v>
      </c>
      <c r="AA278" s="82">
        <v>1</v>
      </c>
      <c r="AB278" s="82">
        <v>1</v>
      </c>
      <c r="AC278" s="82">
        <v>1</v>
      </c>
      <c r="AD278" s="85" t="str">
        <f>IF(A278&lt;&gt;"",IF(D278="DIRECCIÓN_DE_TRANSFERENCIAS","280 0031",VLOOKUP(C278,NIVELES!$A$14:$B$105,2,0)),"")</f>
        <v>280 1210</v>
      </c>
      <c r="AE278" s="86" t="s">
        <v>322</v>
      </c>
      <c r="AF278" s="86" t="s">
        <v>369</v>
      </c>
      <c r="AG278" s="79" t="str">
        <f>+IF(AF278&lt;&gt;"",VLOOKUP(AF278,NIVELES!$A$666:$B$673,2,0),"")</f>
        <v>ADMINISTRACIÓN_CENTRAL</v>
      </c>
      <c r="AH278" s="78" t="s">
        <v>322</v>
      </c>
      <c r="AI278" s="79" t="str">
        <f>IF(AH278&lt;&gt;"",VLOOKUP(CONCATENATE(AG278,AH278),NIVELES!$B$676:$C$745,2,0),"")</f>
        <v>Administración De La Gestión Administrativa Financiera</v>
      </c>
      <c r="AJ278" s="78" t="s">
        <v>517</v>
      </c>
      <c r="AK278" s="79" t="str">
        <f>+IF(AJ278&lt;&gt;"",VLOOKUP(AJ278,NIVELES!$A$816:$B$892,2,0),"")</f>
        <v>NO APLICA</v>
      </c>
      <c r="AL278" s="78" t="s">
        <v>554</v>
      </c>
      <c r="AM278" s="78">
        <v>530208</v>
      </c>
      <c r="AN278" s="79" t="str">
        <f>IF(AM278&lt;&gt;"",+VLOOKUP(AM278,NIVELES!$A$1652:$B$2466,2,0),"")</f>
        <v>Servicio de Seguridad y Vigilancia</v>
      </c>
      <c r="AO278" s="87">
        <v>84224.59</v>
      </c>
      <c r="AP278" s="88">
        <v>7018.7</v>
      </c>
      <c r="AQ278" s="88">
        <v>7018.7</v>
      </c>
      <c r="AR278" s="88">
        <v>7018.7</v>
      </c>
      <c r="AS278" s="88">
        <v>7018.7</v>
      </c>
      <c r="AT278" s="88">
        <v>7018.7</v>
      </c>
      <c r="AU278" s="88">
        <v>7018.7</v>
      </c>
      <c r="AV278" s="88">
        <v>7018.7</v>
      </c>
      <c r="AW278" s="88">
        <v>7018.7</v>
      </c>
      <c r="AX278" s="88">
        <v>7018.7</v>
      </c>
      <c r="AY278" s="88">
        <v>7018.7</v>
      </c>
      <c r="AZ278" s="88">
        <v>7018.7</v>
      </c>
      <c r="BA278" s="88">
        <v>7018.89</v>
      </c>
      <c r="BB278" s="89">
        <v>84224.589999999982</v>
      </c>
      <c r="BC278" s="90" t="str">
        <f t="shared" si="20"/>
        <v>OK</v>
      </c>
      <c r="BD278" s="91" t="str">
        <f t="shared" si="21"/>
        <v xml:space="preserve">                  </v>
      </c>
      <c r="BE278" s="92">
        <f t="shared" si="22"/>
        <v>12</v>
      </c>
    </row>
    <row r="279" spans="1:57" s="74" customFormat="1" ht="50.1" customHeight="1" x14ac:dyDescent="0.2">
      <c r="A279" s="78" t="s">
        <v>55</v>
      </c>
      <c r="B279" s="78" t="s">
        <v>54</v>
      </c>
      <c r="C279" s="78" t="s">
        <v>612</v>
      </c>
      <c r="D279" s="78" t="s">
        <v>575</v>
      </c>
      <c r="E279" s="79" t="str">
        <f>+IF(C279&lt;&gt;"",VLOOKUP(MID(C279,18,5),NIVELES!$A$133:$B$213,2,0),"")</f>
        <v>ESMERALDAS</v>
      </c>
      <c r="F279" s="80" t="s">
        <v>124</v>
      </c>
      <c r="G279" s="81" t="str">
        <f>+IF(F279&lt;&gt;"",VLOOKUP(F279,NIVELES!$A$246:$C$464,3,0),"")</f>
        <v xml:space="preserve"> </v>
      </c>
      <c r="H279" s="82" t="s">
        <v>1023</v>
      </c>
      <c r="I279" s="78" t="s">
        <v>2173</v>
      </c>
      <c r="J279" s="78" t="s">
        <v>2165</v>
      </c>
      <c r="K279" s="78" t="s">
        <v>2166</v>
      </c>
      <c r="L279" s="78" t="s">
        <v>1791</v>
      </c>
      <c r="M279" s="78" t="s">
        <v>1791</v>
      </c>
      <c r="N279" s="78" t="s">
        <v>1791</v>
      </c>
      <c r="O279" s="78" t="s">
        <v>2196</v>
      </c>
      <c r="P279" s="82">
        <v>12</v>
      </c>
      <c r="Q279" s="78" t="s">
        <v>2175</v>
      </c>
      <c r="R279" s="82">
        <v>1</v>
      </c>
      <c r="S279" s="82">
        <v>1</v>
      </c>
      <c r="T279" s="82">
        <v>1</v>
      </c>
      <c r="U279" s="82">
        <v>1</v>
      </c>
      <c r="V279" s="82">
        <v>1</v>
      </c>
      <c r="W279" s="82">
        <v>1</v>
      </c>
      <c r="X279" s="82">
        <v>1</v>
      </c>
      <c r="Y279" s="82">
        <v>1</v>
      </c>
      <c r="Z279" s="82">
        <v>1</v>
      </c>
      <c r="AA279" s="82">
        <v>1</v>
      </c>
      <c r="AB279" s="82">
        <v>1</v>
      </c>
      <c r="AC279" s="82">
        <v>1</v>
      </c>
      <c r="AD279" s="85" t="str">
        <f>IF(A279&lt;&gt;"",IF(D279="DIRECCIÓN_DE_TRANSFERENCIAS","280 0031",VLOOKUP(C279,NIVELES!$A$14:$B$105,2,0)),"")</f>
        <v>280 1210</v>
      </c>
      <c r="AE279" s="86" t="s">
        <v>322</v>
      </c>
      <c r="AF279" s="86" t="s">
        <v>369</v>
      </c>
      <c r="AG279" s="79" t="str">
        <f>+IF(AF279&lt;&gt;"",VLOOKUP(AF279,NIVELES!$A$666:$B$673,2,0),"")</f>
        <v>ADMINISTRACIÓN_CENTRAL</v>
      </c>
      <c r="AH279" s="78" t="s">
        <v>322</v>
      </c>
      <c r="AI279" s="79" t="str">
        <f>IF(AH279&lt;&gt;"",VLOOKUP(CONCATENATE(AG279,AH279),NIVELES!$B$676:$C$745,2,0),"")</f>
        <v>Administración De La Gestión Administrativa Financiera</v>
      </c>
      <c r="AJ279" s="78" t="s">
        <v>517</v>
      </c>
      <c r="AK279" s="79" t="str">
        <f>+IF(AJ279&lt;&gt;"",VLOOKUP(AJ279,NIVELES!$A$816:$B$892,2,0),"")</f>
        <v>NO APLICA</v>
      </c>
      <c r="AL279" s="78" t="s">
        <v>554</v>
      </c>
      <c r="AM279" s="78">
        <v>530209</v>
      </c>
      <c r="AN279" s="79" t="str">
        <f>IF(AM279&lt;&gt;"",+VLOOKUP(AM279,NIVELES!$A$1652:$B$2466,2,0),"")</f>
        <v>Servicios de Aseo; Lavado de Vestimenta de Trabajo; Fumigación, Desinfección y Limpieza de Instalaciones</v>
      </c>
      <c r="AO279" s="87">
        <v>50119</v>
      </c>
      <c r="AP279" s="88">
        <v>4176.5</v>
      </c>
      <c r="AQ279" s="88">
        <v>4176.5</v>
      </c>
      <c r="AR279" s="88">
        <v>4176.5</v>
      </c>
      <c r="AS279" s="88">
        <v>4176.5</v>
      </c>
      <c r="AT279" s="88">
        <v>4176.5</v>
      </c>
      <c r="AU279" s="88">
        <v>4176.5</v>
      </c>
      <c r="AV279" s="88">
        <v>4176.5</v>
      </c>
      <c r="AW279" s="88">
        <v>4176.5</v>
      </c>
      <c r="AX279" s="88">
        <v>4176.5</v>
      </c>
      <c r="AY279" s="88">
        <v>4176.5</v>
      </c>
      <c r="AZ279" s="88">
        <v>4176.5</v>
      </c>
      <c r="BA279" s="88">
        <v>4177.5</v>
      </c>
      <c r="BB279" s="89">
        <v>50119</v>
      </c>
      <c r="BC279" s="90" t="str">
        <f t="shared" si="20"/>
        <v>OK</v>
      </c>
      <c r="BD279" s="91" t="str">
        <f t="shared" si="21"/>
        <v xml:space="preserve">                  </v>
      </c>
      <c r="BE279" s="92">
        <f t="shared" si="22"/>
        <v>12</v>
      </c>
    </row>
    <row r="280" spans="1:57" s="74" customFormat="1" ht="50.1" customHeight="1" x14ac:dyDescent="0.2">
      <c r="A280" s="78" t="s">
        <v>55</v>
      </c>
      <c r="B280" s="78" t="s">
        <v>54</v>
      </c>
      <c r="C280" s="78" t="s">
        <v>612</v>
      </c>
      <c r="D280" s="78" t="s">
        <v>575</v>
      </c>
      <c r="E280" s="79" t="str">
        <f>+IF(C280&lt;&gt;"",VLOOKUP(MID(C280,18,5),NIVELES!$A$133:$B$213,2,0),"")</f>
        <v>ESMERALDAS</v>
      </c>
      <c r="F280" s="80" t="s">
        <v>124</v>
      </c>
      <c r="G280" s="81" t="str">
        <f>+IF(F280&lt;&gt;"",VLOOKUP(F280,NIVELES!$A$246:$C$464,3,0),"")</f>
        <v xml:space="preserve"> </v>
      </c>
      <c r="H280" s="82" t="s">
        <v>1023</v>
      </c>
      <c r="I280" s="78" t="s">
        <v>2173</v>
      </c>
      <c r="J280" s="78" t="s">
        <v>2165</v>
      </c>
      <c r="K280" s="78" t="s">
        <v>2166</v>
      </c>
      <c r="L280" s="78" t="s">
        <v>1791</v>
      </c>
      <c r="M280" s="78" t="s">
        <v>1791</v>
      </c>
      <c r="N280" s="78" t="s">
        <v>1791</v>
      </c>
      <c r="O280" s="78" t="s">
        <v>2174</v>
      </c>
      <c r="P280" s="82">
        <v>12</v>
      </c>
      <c r="Q280" s="78" t="s">
        <v>2175</v>
      </c>
      <c r="R280" s="82">
        <v>1</v>
      </c>
      <c r="S280" s="82">
        <v>1</v>
      </c>
      <c r="T280" s="82">
        <v>1</v>
      </c>
      <c r="U280" s="82">
        <v>1</v>
      </c>
      <c r="V280" s="82">
        <v>1</v>
      </c>
      <c r="W280" s="82">
        <v>1</v>
      </c>
      <c r="X280" s="82">
        <v>1</v>
      </c>
      <c r="Y280" s="82">
        <v>1</v>
      </c>
      <c r="Z280" s="82">
        <v>1</v>
      </c>
      <c r="AA280" s="82">
        <v>1</v>
      </c>
      <c r="AB280" s="82">
        <v>1</v>
      </c>
      <c r="AC280" s="82">
        <v>1</v>
      </c>
      <c r="AD280" s="85" t="str">
        <f>IF(A280&lt;&gt;"",IF(D280="DIRECCIÓN_DE_TRANSFERENCIAS","280 0031",VLOOKUP(C280,NIVELES!$A$14:$B$105,2,0)),"")</f>
        <v>280 1210</v>
      </c>
      <c r="AE280" s="86" t="s">
        <v>322</v>
      </c>
      <c r="AF280" s="86" t="s">
        <v>369</v>
      </c>
      <c r="AG280" s="79" t="str">
        <f>+IF(AF280&lt;&gt;"",VLOOKUP(AF280,NIVELES!$A$666:$B$673,2,0),"")</f>
        <v>ADMINISTRACIÓN_CENTRAL</v>
      </c>
      <c r="AH280" s="78" t="s">
        <v>322</v>
      </c>
      <c r="AI280" s="79" t="str">
        <f>IF(AH280&lt;&gt;"",VLOOKUP(CONCATENATE(AG280,AH280),NIVELES!$B$676:$C$745,2,0),"")</f>
        <v>Administración De La Gestión Administrativa Financiera</v>
      </c>
      <c r="AJ280" s="78" t="s">
        <v>517</v>
      </c>
      <c r="AK280" s="79" t="str">
        <f>+IF(AJ280&lt;&gt;"",VLOOKUP(AJ280,NIVELES!$A$816:$B$892,2,0),"")</f>
        <v>NO APLICA</v>
      </c>
      <c r="AL280" s="78" t="s">
        <v>554</v>
      </c>
      <c r="AM280" s="78">
        <v>530105</v>
      </c>
      <c r="AN280" s="79" t="str">
        <f>IF(AM280&lt;&gt;"",+VLOOKUP(AM280,NIVELES!$A$1652:$B$2466,2,0),"")</f>
        <v>Telecomunicaciones</v>
      </c>
      <c r="AO280" s="87">
        <v>4842.1400000000003</v>
      </c>
      <c r="AP280" s="88">
        <v>403.5</v>
      </c>
      <c r="AQ280" s="88">
        <v>403.5</v>
      </c>
      <c r="AR280" s="88">
        <v>403.5</v>
      </c>
      <c r="AS280" s="88">
        <v>403.5</v>
      </c>
      <c r="AT280" s="88">
        <v>403.5</v>
      </c>
      <c r="AU280" s="88">
        <v>403.5</v>
      </c>
      <c r="AV280" s="88">
        <v>403.5</v>
      </c>
      <c r="AW280" s="88">
        <v>403.5</v>
      </c>
      <c r="AX280" s="88">
        <v>403.5</v>
      </c>
      <c r="AY280" s="88">
        <v>403.5</v>
      </c>
      <c r="AZ280" s="88">
        <v>403.5</v>
      </c>
      <c r="BA280" s="88">
        <v>403.64</v>
      </c>
      <c r="BB280" s="89">
        <v>4842.1400000000003</v>
      </c>
      <c r="BC280" s="90" t="str">
        <f t="shared" si="20"/>
        <v>OK</v>
      </c>
      <c r="BD280" s="91" t="str">
        <f t="shared" si="21"/>
        <v xml:space="preserve">                  </v>
      </c>
      <c r="BE280" s="92">
        <f t="shared" si="22"/>
        <v>12</v>
      </c>
    </row>
    <row r="281" spans="1:57" s="74" customFormat="1" ht="50.1" customHeight="1" x14ac:dyDescent="0.2">
      <c r="A281" s="78" t="s">
        <v>55</v>
      </c>
      <c r="B281" s="78" t="s">
        <v>54</v>
      </c>
      <c r="C281" s="78" t="s">
        <v>612</v>
      </c>
      <c r="D281" s="78" t="s">
        <v>575</v>
      </c>
      <c r="E281" s="79" t="str">
        <f>+IF(C281&lt;&gt;"",VLOOKUP(MID(C281,18,5),NIVELES!$A$133:$B$213,2,0),"")</f>
        <v>ESMERALDAS</v>
      </c>
      <c r="F281" s="80" t="s">
        <v>124</v>
      </c>
      <c r="G281" s="81" t="str">
        <f>+IF(F281&lt;&gt;"",VLOOKUP(F281,NIVELES!$A$246:$C$464,3,0),"")</f>
        <v xml:space="preserve"> </v>
      </c>
      <c r="H281" s="82" t="s">
        <v>1023</v>
      </c>
      <c r="I281" s="78" t="s">
        <v>2173</v>
      </c>
      <c r="J281" s="78" t="s">
        <v>2165</v>
      </c>
      <c r="K281" s="78" t="s">
        <v>2166</v>
      </c>
      <c r="L281" s="78" t="s">
        <v>1791</v>
      </c>
      <c r="M281" s="78" t="s">
        <v>1791</v>
      </c>
      <c r="N281" s="78" t="s">
        <v>1791</v>
      </c>
      <c r="O281" s="78" t="s">
        <v>2181</v>
      </c>
      <c r="P281" s="82">
        <v>4</v>
      </c>
      <c r="Q281" s="78" t="s">
        <v>2175</v>
      </c>
      <c r="R281" s="82"/>
      <c r="S281" s="82"/>
      <c r="T281" s="82">
        <v>1</v>
      </c>
      <c r="U281" s="82"/>
      <c r="V281" s="82"/>
      <c r="W281" s="82">
        <v>1</v>
      </c>
      <c r="X281" s="82"/>
      <c r="Y281" s="82"/>
      <c r="Z281" s="82">
        <v>1</v>
      </c>
      <c r="AA281" s="82"/>
      <c r="AB281" s="82"/>
      <c r="AC281" s="82">
        <v>1</v>
      </c>
      <c r="AD281" s="85" t="str">
        <f>IF(A281&lt;&gt;"",IF(D281="DIRECCIÓN_DE_TRANSFERENCIAS","280 0031",VLOOKUP(C281,NIVELES!$A$14:$B$105,2,0)),"")</f>
        <v>280 1210</v>
      </c>
      <c r="AE281" s="86" t="s">
        <v>322</v>
      </c>
      <c r="AF281" s="86" t="s">
        <v>369</v>
      </c>
      <c r="AG281" s="79" t="str">
        <f>+IF(AF281&lt;&gt;"",VLOOKUP(AF281,NIVELES!$A$666:$B$673,2,0),"")</f>
        <v>ADMINISTRACIÓN_CENTRAL</v>
      </c>
      <c r="AH281" s="78" t="s">
        <v>322</v>
      </c>
      <c r="AI281" s="79" t="str">
        <f>IF(AH281&lt;&gt;"",VLOOKUP(CONCATENATE(AG281,AH281),NIVELES!$B$676:$C$745,2,0),"")</f>
        <v>Administración De La Gestión Administrativa Financiera</v>
      </c>
      <c r="AJ281" s="78" t="s">
        <v>517</v>
      </c>
      <c r="AK281" s="79" t="str">
        <f>+IF(AJ281&lt;&gt;"",VLOOKUP(AJ281,NIVELES!$A$816:$B$892,2,0),"")</f>
        <v>NO APLICA</v>
      </c>
      <c r="AL281" s="78" t="s">
        <v>554</v>
      </c>
      <c r="AM281" s="78">
        <v>530405</v>
      </c>
      <c r="AN281" s="79" t="str">
        <f>IF(AM281&lt;&gt;"",+VLOOKUP(AM281,NIVELES!$A$1652:$B$2466,2,0),"")</f>
        <v>Vehículos (Mantenimiento y Reparación)</v>
      </c>
      <c r="AO281" s="87">
        <v>6734.98</v>
      </c>
      <c r="AP281" s="88">
        <v>0</v>
      </c>
      <c r="AQ281" s="88">
        <v>1683.7</v>
      </c>
      <c r="AR281" s="88">
        <v>0</v>
      </c>
      <c r="AS281" s="88">
        <v>0</v>
      </c>
      <c r="AT281" s="88">
        <v>1683.7</v>
      </c>
      <c r="AU281" s="88">
        <v>0</v>
      </c>
      <c r="AV281" s="88">
        <v>0</v>
      </c>
      <c r="AW281" s="88">
        <v>1683.7</v>
      </c>
      <c r="AX281" s="88">
        <v>0</v>
      </c>
      <c r="AY281" s="88">
        <v>0</v>
      </c>
      <c r="AZ281" s="88">
        <v>1683.88</v>
      </c>
      <c r="BA281" s="88">
        <v>0</v>
      </c>
      <c r="BB281" s="89">
        <v>6734.9800000000005</v>
      </c>
      <c r="BC281" s="90" t="str">
        <f t="shared" si="20"/>
        <v>OK</v>
      </c>
      <c r="BD281" s="91" t="str">
        <f t="shared" si="21"/>
        <v xml:space="preserve">                  </v>
      </c>
      <c r="BE281" s="92">
        <f t="shared" si="22"/>
        <v>4</v>
      </c>
    </row>
    <row r="282" spans="1:57" s="74" customFormat="1" ht="50.1" customHeight="1" x14ac:dyDescent="0.2">
      <c r="A282" s="78" t="s">
        <v>55</v>
      </c>
      <c r="B282" s="78" t="s">
        <v>54</v>
      </c>
      <c r="C282" s="78" t="s">
        <v>612</v>
      </c>
      <c r="D282" s="78" t="s">
        <v>575</v>
      </c>
      <c r="E282" s="79" t="str">
        <f>+IF(C282&lt;&gt;"",VLOOKUP(MID(C282,18,5),NIVELES!$A$133:$B$213,2,0),"")</f>
        <v>ESMERALDAS</v>
      </c>
      <c r="F282" s="80" t="s">
        <v>124</v>
      </c>
      <c r="G282" s="81" t="str">
        <f>+IF(F282&lt;&gt;"",VLOOKUP(F282,NIVELES!$A$246:$C$464,3,0),"")</f>
        <v xml:space="preserve"> </v>
      </c>
      <c r="H282" s="82" t="s">
        <v>1023</v>
      </c>
      <c r="I282" s="78" t="s">
        <v>2173</v>
      </c>
      <c r="J282" s="78" t="s">
        <v>2165</v>
      </c>
      <c r="K282" s="78" t="s">
        <v>2166</v>
      </c>
      <c r="L282" s="78" t="s">
        <v>1791</v>
      </c>
      <c r="M282" s="78" t="s">
        <v>1791</v>
      </c>
      <c r="N282" s="78" t="s">
        <v>1791</v>
      </c>
      <c r="O282" s="78" t="s">
        <v>2174</v>
      </c>
      <c r="P282" s="82">
        <v>4</v>
      </c>
      <c r="Q282" s="78" t="s">
        <v>2175</v>
      </c>
      <c r="R282" s="82"/>
      <c r="S282" s="82">
        <v>1</v>
      </c>
      <c r="T282" s="82"/>
      <c r="U282" s="82"/>
      <c r="V282" s="82">
        <v>1</v>
      </c>
      <c r="W282" s="82"/>
      <c r="X282" s="82"/>
      <c r="Y282" s="82">
        <v>1</v>
      </c>
      <c r="Z282" s="82"/>
      <c r="AA282" s="82"/>
      <c r="AB282" s="82">
        <v>1</v>
      </c>
      <c r="AC282" s="82"/>
      <c r="AD282" s="85" t="str">
        <f>IF(A282&lt;&gt;"",IF(D282="DIRECCIÓN_DE_TRANSFERENCIAS","280 0031",VLOOKUP(C282,NIVELES!$A$14:$B$105,2,0)),"")</f>
        <v>280 1210</v>
      </c>
      <c r="AE282" s="86" t="s">
        <v>322</v>
      </c>
      <c r="AF282" s="86" t="s">
        <v>369</v>
      </c>
      <c r="AG282" s="79" t="str">
        <f>+IF(AF282&lt;&gt;"",VLOOKUP(AF282,NIVELES!$A$666:$B$673,2,0),"")</f>
        <v>ADMINISTRACIÓN_CENTRAL</v>
      </c>
      <c r="AH282" s="78" t="s">
        <v>322</v>
      </c>
      <c r="AI282" s="79" t="str">
        <f>IF(AH282&lt;&gt;"",VLOOKUP(CONCATENATE(AG282,AH282),NIVELES!$B$676:$C$745,2,0),"")</f>
        <v>Administración De La Gestión Administrativa Financiera</v>
      </c>
      <c r="AJ282" s="78" t="s">
        <v>517</v>
      </c>
      <c r="AK282" s="79" t="str">
        <f>+IF(AJ282&lt;&gt;"",VLOOKUP(AJ282,NIVELES!$A$816:$B$892,2,0),"")</f>
        <v>NO APLICA</v>
      </c>
      <c r="AL282" s="78" t="s">
        <v>554</v>
      </c>
      <c r="AM282" s="78">
        <v>530303</v>
      </c>
      <c r="AN282" s="79" t="str">
        <f>IF(AM282&lt;&gt;"",+VLOOKUP(AM282,NIVELES!$A$1652:$B$2466,2,0),"")</f>
        <v>Viáticos y Subsistencias en el Interior</v>
      </c>
      <c r="AO282" s="87">
        <v>7540.67</v>
      </c>
      <c r="AP282" s="88">
        <v>0</v>
      </c>
      <c r="AQ282" s="88">
        <v>1885.15</v>
      </c>
      <c r="AR282" s="88">
        <v>0</v>
      </c>
      <c r="AS282" s="88">
        <v>0</v>
      </c>
      <c r="AT282" s="88">
        <v>1885.15</v>
      </c>
      <c r="AU282" s="88">
        <v>0</v>
      </c>
      <c r="AV282" s="88">
        <v>0</v>
      </c>
      <c r="AW282" s="88">
        <v>1885.15</v>
      </c>
      <c r="AX282" s="88">
        <v>0</v>
      </c>
      <c r="AY282" s="88">
        <v>0</v>
      </c>
      <c r="AZ282" s="88">
        <v>1885.22</v>
      </c>
      <c r="BA282" s="88">
        <v>0</v>
      </c>
      <c r="BB282" s="89">
        <v>7540.670000000001</v>
      </c>
      <c r="BC282" s="90" t="str">
        <f t="shared" si="20"/>
        <v>OK</v>
      </c>
      <c r="BD282" s="91" t="str">
        <f t="shared" si="21"/>
        <v xml:space="preserve">                  </v>
      </c>
      <c r="BE282" s="92">
        <f t="shared" si="22"/>
        <v>4</v>
      </c>
    </row>
    <row r="283" spans="1:57" s="74" customFormat="1" ht="50.1" customHeight="1" x14ac:dyDescent="0.2">
      <c r="A283" s="78" t="s">
        <v>55</v>
      </c>
      <c r="B283" s="78" t="s">
        <v>54</v>
      </c>
      <c r="C283" s="78" t="s">
        <v>612</v>
      </c>
      <c r="D283" s="78" t="s">
        <v>575</v>
      </c>
      <c r="E283" s="79" t="str">
        <f>+IF(C283&lt;&gt;"",VLOOKUP(MID(C283,18,5),NIVELES!$A$133:$B$213,2,0),"")</f>
        <v>ESMERALDAS</v>
      </c>
      <c r="F283" s="80" t="s">
        <v>124</v>
      </c>
      <c r="G283" s="81" t="str">
        <f>+IF(F283&lt;&gt;"",VLOOKUP(F283,NIVELES!$A$246:$C$464,3,0),"")</f>
        <v xml:space="preserve"> </v>
      </c>
      <c r="H283" s="82" t="s">
        <v>1023</v>
      </c>
      <c r="I283" s="78" t="s">
        <v>2173</v>
      </c>
      <c r="J283" s="78" t="s">
        <v>2165</v>
      </c>
      <c r="K283" s="78" t="s">
        <v>2166</v>
      </c>
      <c r="L283" s="78" t="s">
        <v>1791</v>
      </c>
      <c r="M283" s="78" t="s">
        <v>1791</v>
      </c>
      <c r="N283" s="78" t="s">
        <v>1791</v>
      </c>
      <c r="O283" s="78" t="s">
        <v>2197</v>
      </c>
      <c r="P283" s="82">
        <v>1</v>
      </c>
      <c r="Q283" s="78" t="s">
        <v>2175</v>
      </c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82"/>
      <c r="AC283" s="82">
        <v>1</v>
      </c>
      <c r="AD283" s="85" t="str">
        <f>IF(A283&lt;&gt;"",IF(D283="DIRECCIÓN_DE_TRANSFERENCIAS","280 0031",VLOOKUP(C283,NIVELES!$A$14:$B$105,2,0)),"")</f>
        <v>280 1210</v>
      </c>
      <c r="AE283" s="86" t="s">
        <v>322</v>
      </c>
      <c r="AF283" s="86" t="s">
        <v>369</v>
      </c>
      <c r="AG283" s="79" t="str">
        <f>+IF(AF283&lt;&gt;"",VLOOKUP(AF283,NIVELES!$A$666:$B$673,2,0),"")</f>
        <v>ADMINISTRACIÓN_CENTRAL</v>
      </c>
      <c r="AH283" s="78" t="s">
        <v>322</v>
      </c>
      <c r="AI283" s="79" t="str">
        <f>IF(AH283&lt;&gt;"",VLOOKUP(CONCATENATE(AG283,AH283),NIVELES!$B$676:$C$745,2,0),"")</f>
        <v>Administración De La Gestión Administrativa Financiera</v>
      </c>
      <c r="AJ283" s="78" t="s">
        <v>517</v>
      </c>
      <c r="AK283" s="79" t="str">
        <f>+IF(AJ283&lt;&gt;"",VLOOKUP(AJ283,NIVELES!$A$816:$B$892,2,0),"")</f>
        <v>NO APLICA</v>
      </c>
      <c r="AL283" s="78" t="s">
        <v>555</v>
      </c>
      <c r="AM283" s="78">
        <v>570102</v>
      </c>
      <c r="AN283" s="79" t="str">
        <f>IF(AM283&lt;&gt;"",+VLOOKUP(AM283,NIVELES!$A$1652:$B$2466,2,0),"")</f>
        <v>Tasas Generales, Impuestos, Contribuciones, Permisos, Licencias y Patentes.</v>
      </c>
      <c r="AO283" s="87">
        <v>1920.58</v>
      </c>
      <c r="AP283" s="88">
        <v>0</v>
      </c>
      <c r="AQ283" s="88">
        <v>0</v>
      </c>
      <c r="AR283" s="88">
        <v>0</v>
      </c>
      <c r="AS283" s="88">
        <v>0</v>
      </c>
      <c r="AT283" s="88">
        <v>0</v>
      </c>
      <c r="AU283" s="88">
        <v>0</v>
      </c>
      <c r="AV283" s="88">
        <v>0</v>
      </c>
      <c r="AW283" s="88">
        <v>0</v>
      </c>
      <c r="AX283" s="88">
        <v>0</v>
      </c>
      <c r="AY283" s="88">
        <v>0</v>
      </c>
      <c r="AZ283" s="88">
        <v>0</v>
      </c>
      <c r="BA283" s="88">
        <v>1920.58</v>
      </c>
      <c r="BB283" s="89">
        <v>1920.58</v>
      </c>
      <c r="BC283" s="90" t="str">
        <f t="shared" si="20"/>
        <v>OK</v>
      </c>
      <c r="BD283" s="91" t="str">
        <f t="shared" si="21"/>
        <v xml:space="preserve">                  </v>
      </c>
      <c r="BE283" s="92">
        <f t="shared" si="22"/>
        <v>1</v>
      </c>
    </row>
    <row r="284" spans="1:57" s="74" customFormat="1" ht="50.1" customHeight="1" x14ac:dyDescent="0.2">
      <c r="A284" s="78" t="s">
        <v>55</v>
      </c>
      <c r="B284" s="78" t="s">
        <v>54</v>
      </c>
      <c r="C284" s="78" t="s">
        <v>612</v>
      </c>
      <c r="D284" s="78" t="s">
        <v>575</v>
      </c>
      <c r="E284" s="79" t="str">
        <f>+IF(C284&lt;&gt;"",VLOOKUP(MID(C284,18,5),NIVELES!$A$133:$B$213,2,0),"")</f>
        <v>ESMERALDAS</v>
      </c>
      <c r="F284" s="80" t="s">
        <v>124</v>
      </c>
      <c r="G284" s="81" t="str">
        <f>+IF(F284&lt;&gt;"",VLOOKUP(F284,NIVELES!$A$246:$C$464,3,0),"")</f>
        <v xml:space="preserve"> </v>
      </c>
      <c r="H284" s="82" t="s">
        <v>1023</v>
      </c>
      <c r="I284" s="78" t="s">
        <v>2173</v>
      </c>
      <c r="J284" s="78" t="s">
        <v>2165</v>
      </c>
      <c r="K284" s="78" t="s">
        <v>2166</v>
      </c>
      <c r="L284" s="78" t="s">
        <v>1791</v>
      </c>
      <c r="M284" s="78" t="s">
        <v>1791</v>
      </c>
      <c r="N284" s="78" t="s">
        <v>1791</v>
      </c>
      <c r="O284" s="78" t="s">
        <v>2198</v>
      </c>
      <c r="P284" s="82">
        <v>1</v>
      </c>
      <c r="Q284" s="78" t="s">
        <v>2175</v>
      </c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>
        <v>1</v>
      </c>
      <c r="AD284" s="85" t="str">
        <f>IF(A284&lt;&gt;"",IF(D284="DIRECCIÓN_DE_TRANSFERENCIAS","280 0031",VLOOKUP(C284,NIVELES!$A$14:$B$105,2,0)),"")</f>
        <v>280 1210</v>
      </c>
      <c r="AE284" s="86" t="s">
        <v>322</v>
      </c>
      <c r="AF284" s="86" t="s">
        <v>369</v>
      </c>
      <c r="AG284" s="79" t="str">
        <f>+IF(AF284&lt;&gt;"",VLOOKUP(AF284,NIVELES!$A$666:$B$673,2,0),"")</f>
        <v>ADMINISTRACIÓN_CENTRAL</v>
      </c>
      <c r="AH284" s="78" t="s">
        <v>322</v>
      </c>
      <c r="AI284" s="79" t="str">
        <f>IF(AH284&lt;&gt;"",VLOOKUP(CONCATENATE(AG284,AH284),NIVELES!$B$676:$C$745,2,0),"")</f>
        <v>Administración De La Gestión Administrativa Financiera</v>
      </c>
      <c r="AJ284" s="78" t="s">
        <v>517</v>
      </c>
      <c r="AK284" s="79" t="str">
        <f>+IF(AJ284&lt;&gt;"",VLOOKUP(AJ284,NIVELES!$A$816:$B$892,2,0),"")</f>
        <v>NO APLICA</v>
      </c>
      <c r="AL284" s="78" t="s">
        <v>555</v>
      </c>
      <c r="AM284" s="78">
        <v>570215</v>
      </c>
      <c r="AN284" s="79" t="str">
        <f>IF(AM284&lt;&gt;"",+VLOOKUP(AM284,NIVELES!$A$1652:$B$2466,2,0),"")</f>
        <v>Indemnizaciones por Sentencias Judiciales</v>
      </c>
      <c r="AO284" s="87">
        <v>6334.9</v>
      </c>
      <c r="AP284" s="88">
        <v>0</v>
      </c>
      <c r="AQ284" s="88">
        <v>0</v>
      </c>
      <c r="AR284" s="88">
        <v>0</v>
      </c>
      <c r="AS284" s="88">
        <v>0</v>
      </c>
      <c r="AT284" s="88">
        <v>0</v>
      </c>
      <c r="AU284" s="88">
        <v>0</v>
      </c>
      <c r="AV284" s="88">
        <v>0</v>
      </c>
      <c r="AW284" s="88">
        <v>0</v>
      </c>
      <c r="AX284" s="88">
        <v>0</v>
      </c>
      <c r="AY284" s="88">
        <v>0</v>
      </c>
      <c r="AZ284" s="88">
        <v>0</v>
      </c>
      <c r="BA284" s="88">
        <v>6334.9</v>
      </c>
      <c r="BB284" s="89">
        <v>6334.9</v>
      </c>
      <c r="BC284" s="90" t="str">
        <f t="shared" si="20"/>
        <v>OK</v>
      </c>
      <c r="BD284" s="91" t="str">
        <f t="shared" si="21"/>
        <v xml:space="preserve">                  </v>
      </c>
      <c r="BE284" s="92">
        <f t="shared" si="22"/>
        <v>1</v>
      </c>
    </row>
    <row r="285" spans="1:57" s="74" customFormat="1" ht="50.1" customHeight="1" x14ac:dyDescent="0.2">
      <c r="A285" s="78" t="s">
        <v>55</v>
      </c>
      <c r="B285" s="78" t="s">
        <v>54</v>
      </c>
      <c r="C285" s="78" t="s">
        <v>612</v>
      </c>
      <c r="D285" s="78" t="s">
        <v>575</v>
      </c>
      <c r="E285" s="79" t="str">
        <f>+IF(C285&lt;&gt;"",VLOOKUP(MID(C285,18,5),NIVELES!$A$133:$B$213,2,0),"")</f>
        <v>ESMERALDAS</v>
      </c>
      <c r="F285" s="80" t="s">
        <v>124</v>
      </c>
      <c r="G285" s="81" t="str">
        <f>+IF(F285&lt;&gt;"",VLOOKUP(F285,NIVELES!$A$246:$C$464,3,0),"")</f>
        <v xml:space="preserve"> </v>
      </c>
      <c r="H285" s="82" t="s">
        <v>1023</v>
      </c>
      <c r="I285" s="78" t="s">
        <v>2173</v>
      </c>
      <c r="J285" s="78" t="s">
        <v>2165</v>
      </c>
      <c r="K285" s="78" t="s">
        <v>2166</v>
      </c>
      <c r="L285" s="78" t="s">
        <v>1791</v>
      </c>
      <c r="M285" s="78" t="s">
        <v>1791</v>
      </c>
      <c r="N285" s="78" t="s">
        <v>1791</v>
      </c>
      <c r="O285" s="78" t="s">
        <v>2199</v>
      </c>
      <c r="P285" s="82">
        <v>1</v>
      </c>
      <c r="Q285" s="78" t="s">
        <v>2200</v>
      </c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>
        <v>1</v>
      </c>
      <c r="AD285" s="85" t="str">
        <f>IF(A285&lt;&gt;"",IF(D285="DIRECCIÓN_DE_TRANSFERENCIAS","280 0031",VLOOKUP(C285,NIVELES!$A$14:$B$105,2,0)),"")</f>
        <v>280 1210</v>
      </c>
      <c r="AE285" s="86" t="s">
        <v>322</v>
      </c>
      <c r="AF285" s="86" t="s">
        <v>369</v>
      </c>
      <c r="AG285" s="79" t="str">
        <f>+IF(AF285&lt;&gt;"",VLOOKUP(AF285,NIVELES!$A$666:$B$673,2,0),"")</f>
        <v>ADMINISTRACIÓN_CENTRAL</v>
      </c>
      <c r="AH285" s="78" t="s">
        <v>322</v>
      </c>
      <c r="AI285" s="79" t="str">
        <f>IF(AH285&lt;&gt;"",VLOOKUP(CONCATENATE(AG285,AH285),NIVELES!$B$676:$C$745,2,0),"")</f>
        <v>Administración De La Gestión Administrativa Financiera</v>
      </c>
      <c r="AJ285" s="78" t="s">
        <v>517</v>
      </c>
      <c r="AK285" s="79" t="str">
        <f>+IF(AJ285&lt;&gt;"",VLOOKUP(AJ285,NIVELES!$A$816:$B$892,2,0),"")</f>
        <v>NO APLICA</v>
      </c>
      <c r="AL285" s="78" t="s">
        <v>556</v>
      </c>
      <c r="AM285" s="78">
        <v>580209</v>
      </c>
      <c r="AN285" s="79" t="str">
        <f>IF(AM285&lt;&gt;"",+VLOOKUP(AM285,NIVELES!$A$1652:$B$2466,2,0),"")</f>
        <v>A Jubilados Patronales</v>
      </c>
      <c r="AO285" s="87">
        <v>3238</v>
      </c>
      <c r="AP285" s="88">
        <v>0</v>
      </c>
      <c r="AQ285" s="88">
        <v>0</v>
      </c>
      <c r="AR285" s="88">
        <v>0</v>
      </c>
      <c r="AS285" s="88">
        <v>0</v>
      </c>
      <c r="AT285" s="88">
        <v>0</v>
      </c>
      <c r="AU285" s="88">
        <v>0</v>
      </c>
      <c r="AV285" s="88">
        <v>0</v>
      </c>
      <c r="AW285" s="88">
        <v>0</v>
      </c>
      <c r="AX285" s="88">
        <v>0</v>
      </c>
      <c r="AY285" s="88">
        <v>0</v>
      </c>
      <c r="AZ285" s="88">
        <v>0</v>
      </c>
      <c r="BA285" s="88">
        <v>3238</v>
      </c>
      <c r="BB285" s="89">
        <v>3238</v>
      </c>
      <c r="BC285" s="90" t="str">
        <f t="shared" si="20"/>
        <v>OK</v>
      </c>
      <c r="BD285" s="91" t="str">
        <f t="shared" si="21"/>
        <v xml:space="preserve">                  </v>
      </c>
      <c r="BE285" s="92">
        <f t="shared" si="22"/>
        <v>1</v>
      </c>
    </row>
    <row r="286" spans="1:57" s="74" customFormat="1" ht="50.1" customHeight="1" x14ac:dyDescent="0.2">
      <c r="A286" s="78" t="s">
        <v>55</v>
      </c>
      <c r="B286" s="78" t="s">
        <v>54</v>
      </c>
      <c r="C286" s="78" t="s">
        <v>612</v>
      </c>
      <c r="D286" s="78" t="s">
        <v>605</v>
      </c>
      <c r="E286" s="79" t="str">
        <f>+IF(C286&lt;&gt;"",VLOOKUP(MID(C286,18,5),NIVELES!$A$133:$B$213,2,0),"")</f>
        <v>ESMERALDAS</v>
      </c>
      <c r="F286" s="80" t="s">
        <v>124</v>
      </c>
      <c r="G286" s="81" t="str">
        <f>+IF(F286&lt;&gt;"",VLOOKUP(F286,NIVELES!$A$246:$C$464,3,0),"")</f>
        <v xml:space="preserve"> </v>
      </c>
      <c r="H286" s="82" t="s">
        <v>1024</v>
      </c>
      <c r="I286" s="78" t="s">
        <v>2201</v>
      </c>
      <c r="J286" s="78" t="s">
        <v>2184</v>
      </c>
      <c r="K286" s="78" t="s">
        <v>2185</v>
      </c>
      <c r="L286" s="78" t="s">
        <v>2202</v>
      </c>
      <c r="M286" s="78">
        <v>330</v>
      </c>
      <c r="N286" s="78" t="s">
        <v>2203</v>
      </c>
      <c r="O286" s="78" t="s">
        <v>2167</v>
      </c>
      <c r="P286" s="82">
        <v>12</v>
      </c>
      <c r="Q286" s="78" t="s">
        <v>2204</v>
      </c>
      <c r="R286" s="82">
        <v>1</v>
      </c>
      <c r="S286" s="82">
        <v>1</v>
      </c>
      <c r="T286" s="82">
        <v>1</v>
      </c>
      <c r="U286" s="82">
        <v>1</v>
      </c>
      <c r="V286" s="82">
        <v>1</v>
      </c>
      <c r="W286" s="82">
        <v>1</v>
      </c>
      <c r="X286" s="82">
        <v>1</v>
      </c>
      <c r="Y286" s="82">
        <v>1</v>
      </c>
      <c r="Z286" s="82">
        <v>1</v>
      </c>
      <c r="AA286" s="82">
        <v>1</v>
      </c>
      <c r="AB286" s="82">
        <v>1</v>
      </c>
      <c r="AC286" s="82">
        <v>1</v>
      </c>
      <c r="AD286" s="85" t="str">
        <f>IF(A286&lt;&gt;"",IF(D286="DIRECCIÓN_DE_TRANSFERENCIAS","280 0031",VLOOKUP(C286,NIVELES!$A$14:$B$105,2,0)),"")</f>
        <v>280 1210</v>
      </c>
      <c r="AE286" s="86" t="s">
        <v>322</v>
      </c>
      <c r="AF286" s="86" t="s">
        <v>543</v>
      </c>
      <c r="AG286" s="79" t="str">
        <f>+IF(AF286&lt;&gt;"",VLOOKUP(AF286,NIVELES!$A$666:$B$673,2,0),"")</f>
        <v>DESARROLLO_INFANTIL</v>
      </c>
      <c r="AH286" s="78" t="s">
        <v>322</v>
      </c>
      <c r="AI286" s="79" t="str">
        <f>IF(AH286&lt;&gt;"",VLOOKUP(CONCATENATE(AG286,AH286),NIVELES!$B$676:$C$745,2,0),"")</f>
        <v>Centros Infantiles Del Buen Vivir Atencion Directa -Funcionamiento Operación Y Atencion De Unidades</v>
      </c>
      <c r="AJ286" s="78" t="s">
        <v>517</v>
      </c>
      <c r="AK286" s="79" t="str">
        <f>+IF(AJ286&lt;&gt;"",VLOOKUP(AJ286,NIVELES!$A$816:$B$892,2,0),"")</f>
        <v>NO APLICA</v>
      </c>
      <c r="AL286" s="78" t="s">
        <v>553</v>
      </c>
      <c r="AM286" s="78">
        <v>510601</v>
      </c>
      <c r="AN286" s="79" t="str">
        <f>IF(AM286&lt;&gt;"",+VLOOKUP(AM286,NIVELES!$A$1652:$B$2466,2,0),"")</f>
        <v>Aporte Patronal</v>
      </c>
      <c r="AO286" s="87">
        <v>70546.23</v>
      </c>
      <c r="AP286" s="88">
        <v>0</v>
      </c>
      <c r="AQ286" s="88">
        <v>6413</v>
      </c>
      <c r="AR286" s="88">
        <v>6413</v>
      </c>
      <c r="AS286" s="88">
        <v>6413</v>
      </c>
      <c r="AT286" s="88">
        <v>6413</v>
      </c>
      <c r="AU286" s="88">
        <v>6413</v>
      </c>
      <c r="AV286" s="88">
        <v>6413</v>
      </c>
      <c r="AW286" s="88">
        <v>6413</v>
      </c>
      <c r="AX286" s="88">
        <v>6413</v>
      </c>
      <c r="AY286" s="88">
        <v>6413</v>
      </c>
      <c r="AZ286" s="88">
        <v>6413</v>
      </c>
      <c r="BA286" s="88">
        <v>6416.23</v>
      </c>
      <c r="BB286" s="89">
        <v>70546.23</v>
      </c>
      <c r="BC286" s="90" t="str">
        <f t="shared" si="20"/>
        <v>OK</v>
      </c>
      <c r="BD286" s="91" t="str">
        <f t="shared" si="21"/>
        <v xml:space="preserve">                  </v>
      </c>
      <c r="BE286" s="92">
        <f t="shared" si="22"/>
        <v>12</v>
      </c>
    </row>
    <row r="287" spans="1:57" s="74" customFormat="1" ht="50.1" customHeight="1" x14ac:dyDescent="0.2">
      <c r="A287" s="78" t="s">
        <v>55</v>
      </c>
      <c r="B287" s="78" t="s">
        <v>54</v>
      </c>
      <c r="C287" s="78" t="s">
        <v>612</v>
      </c>
      <c r="D287" s="78" t="s">
        <v>605</v>
      </c>
      <c r="E287" s="79" t="str">
        <f>+IF(C287&lt;&gt;"",VLOOKUP(MID(C287,18,5),NIVELES!$A$133:$B$213,2,0),"")</f>
        <v>ESMERALDAS</v>
      </c>
      <c r="F287" s="80" t="s">
        <v>124</v>
      </c>
      <c r="G287" s="81" t="str">
        <f>+IF(F287&lt;&gt;"",VLOOKUP(F287,NIVELES!$A$246:$C$464,3,0),"")</f>
        <v xml:space="preserve"> </v>
      </c>
      <c r="H287" s="82" t="s">
        <v>1024</v>
      </c>
      <c r="I287" s="78" t="s">
        <v>2201</v>
      </c>
      <c r="J287" s="78" t="s">
        <v>2184</v>
      </c>
      <c r="K287" s="78" t="s">
        <v>2185</v>
      </c>
      <c r="L287" s="78" t="s">
        <v>2202</v>
      </c>
      <c r="M287" s="78">
        <v>330</v>
      </c>
      <c r="N287" s="78" t="s">
        <v>2203</v>
      </c>
      <c r="O287" s="78" t="s">
        <v>2167</v>
      </c>
      <c r="P287" s="82">
        <v>1</v>
      </c>
      <c r="Q287" s="78" t="s">
        <v>2204</v>
      </c>
      <c r="R287" s="82"/>
      <c r="S287" s="82"/>
      <c r="T287" s="82">
        <v>1</v>
      </c>
      <c r="U287" s="82"/>
      <c r="V287" s="82"/>
      <c r="W287" s="82"/>
      <c r="X287" s="82"/>
      <c r="Y287" s="82"/>
      <c r="Z287" s="82"/>
      <c r="AA287" s="82"/>
      <c r="AB287" s="82"/>
      <c r="AC287" s="82"/>
      <c r="AD287" s="85" t="str">
        <f>IF(A287&lt;&gt;"",IF(D287="DIRECCIÓN_DE_TRANSFERENCIAS","280 0031",VLOOKUP(C287,NIVELES!$A$14:$B$105,2,0)),"")</f>
        <v>280 1210</v>
      </c>
      <c r="AE287" s="86" t="s">
        <v>322</v>
      </c>
      <c r="AF287" s="86" t="s">
        <v>543</v>
      </c>
      <c r="AG287" s="79" t="str">
        <f>+IF(AF287&lt;&gt;"",VLOOKUP(AF287,NIVELES!$A$666:$B$673,2,0),"")</f>
        <v>DESARROLLO_INFANTIL</v>
      </c>
      <c r="AH287" s="78" t="s">
        <v>322</v>
      </c>
      <c r="AI287" s="79" t="str">
        <f>IF(AH287&lt;&gt;"",VLOOKUP(CONCATENATE(AG287,AH287),NIVELES!$B$676:$C$745,2,0),"")</f>
        <v>Centros Infantiles Del Buen Vivir Atencion Directa -Funcionamiento Operación Y Atencion De Unidades</v>
      </c>
      <c r="AJ287" s="78" t="s">
        <v>517</v>
      </c>
      <c r="AK287" s="79" t="str">
        <f>+IF(AJ287&lt;&gt;"",VLOOKUP(AJ287,NIVELES!$A$816:$B$892,2,0),"")</f>
        <v>NO APLICA</v>
      </c>
      <c r="AL287" s="78" t="s">
        <v>553</v>
      </c>
      <c r="AM287" s="78">
        <v>510204</v>
      </c>
      <c r="AN287" s="79" t="str">
        <f>IF(AM287&lt;&gt;"",+VLOOKUP(AM287,NIVELES!$A$1652:$B$2466,2,0),"")</f>
        <v>Decimocuarto Sueldo</v>
      </c>
      <c r="AO287" s="87">
        <v>32866.17</v>
      </c>
      <c r="AP287" s="88">
        <v>0</v>
      </c>
      <c r="AQ287" s="88">
        <v>0</v>
      </c>
      <c r="AR287" s="88">
        <v>32866.17</v>
      </c>
      <c r="AS287" s="88">
        <v>0</v>
      </c>
      <c r="AT287" s="88">
        <v>0</v>
      </c>
      <c r="AU287" s="88">
        <v>0</v>
      </c>
      <c r="AV287" s="88">
        <v>0</v>
      </c>
      <c r="AW287" s="88">
        <v>0</v>
      </c>
      <c r="AX287" s="88">
        <v>0</v>
      </c>
      <c r="AY287" s="88">
        <v>0</v>
      </c>
      <c r="AZ287" s="88">
        <v>0</v>
      </c>
      <c r="BA287" s="88">
        <v>0</v>
      </c>
      <c r="BB287" s="89">
        <v>32866.17</v>
      </c>
      <c r="BC287" s="90" t="str">
        <f t="shared" si="20"/>
        <v>OK</v>
      </c>
      <c r="BD287" s="91" t="str">
        <f t="shared" si="21"/>
        <v xml:space="preserve">                  </v>
      </c>
      <c r="BE287" s="92">
        <f t="shared" si="22"/>
        <v>1</v>
      </c>
    </row>
    <row r="288" spans="1:57" s="74" customFormat="1" ht="50.1" customHeight="1" x14ac:dyDescent="0.2">
      <c r="A288" s="78" t="s">
        <v>55</v>
      </c>
      <c r="B288" s="78" t="s">
        <v>54</v>
      </c>
      <c r="C288" s="78" t="s">
        <v>612</v>
      </c>
      <c r="D288" s="78" t="s">
        <v>605</v>
      </c>
      <c r="E288" s="79" t="str">
        <f>+IF(C288&lt;&gt;"",VLOOKUP(MID(C288,18,5),NIVELES!$A$133:$B$213,2,0),"")</f>
        <v>ESMERALDAS</v>
      </c>
      <c r="F288" s="80" t="s">
        <v>124</v>
      </c>
      <c r="G288" s="81" t="str">
        <f>+IF(F288&lt;&gt;"",VLOOKUP(F288,NIVELES!$A$246:$C$464,3,0),"")</f>
        <v xml:space="preserve"> </v>
      </c>
      <c r="H288" s="82" t="s">
        <v>1024</v>
      </c>
      <c r="I288" s="78" t="s">
        <v>2201</v>
      </c>
      <c r="J288" s="78" t="s">
        <v>2184</v>
      </c>
      <c r="K288" s="78" t="s">
        <v>2185</v>
      </c>
      <c r="L288" s="78" t="s">
        <v>2202</v>
      </c>
      <c r="M288" s="78">
        <v>330</v>
      </c>
      <c r="N288" s="78" t="s">
        <v>2203</v>
      </c>
      <c r="O288" s="78" t="s">
        <v>2167</v>
      </c>
      <c r="P288" s="82">
        <v>1</v>
      </c>
      <c r="Q288" s="78" t="s">
        <v>2204</v>
      </c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>
        <v>1</v>
      </c>
      <c r="AD288" s="85" t="str">
        <f>IF(A288&lt;&gt;"",IF(D288="DIRECCIÓN_DE_TRANSFERENCIAS","280 0031",VLOOKUP(C288,NIVELES!$A$14:$B$105,2,0)),"")</f>
        <v>280 1210</v>
      </c>
      <c r="AE288" s="86" t="s">
        <v>322</v>
      </c>
      <c r="AF288" s="86" t="s">
        <v>543</v>
      </c>
      <c r="AG288" s="79" t="str">
        <f>+IF(AF288&lt;&gt;"",VLOOKUP(AF288,NIVELES!$A$666:$B$673,2,0),"")</f>
        <v>DESARROLLO_INFANTIL</v>
      </c>
      <c r="AH288" s="78" t="s">
        <v>322</v>
      </c>
      <c r="AI288" s="79" t="str">
        <f>IF(AH288&lt;&gt;"",VLOOKUP(CONCATENATE(AG288,AH288),NIVELES!$B$676:$C$745,2,0),"")</f>
        <v>Centros Infantiles Del Buen Vivir Atencion Directa -Funcionamiento Operación Y Atencion De Unidades</v>
      </c>
      <c r="AJ288" s="78" t="s">
        <v>517</v>
      </c>
      <c r="AK288" s="79" t="str">
        <f>+IF(AJ288&lt;&gt;"",VLOOKUP(AJ288,NIVELES!$A$816:$B$892,2,0),"")</f>
        <v>NO APLICA</v>
      </c>
      <c r="AL288" s="78" t="s">
        <v>553</v>
      </c>
      <c r="AM288" s="78">
        <v>510203</v>
      </c>
      <c r="AN288" s="79" t="str">
        <f>IF(AM288&lt;&gt;"",+VLOOKUP(AM288,NIVELES!$A$1652:$B$2466,2,0),"")</f>
        <v>Decimotercer Sueldo</v>
      </c>
      <c r="AO288" s="87">
        <v>60920.75</v>
      </c>
      <c r="AP288" s="88">
        <v>0</v>
      </c>
      <c r="AQ288" s="88">
        <v>0</v>
      </c>
      <c r="AR288" s="88">
        <v>0</v>
      </c>
      <c r="AS288" s="88">
        <v>0</v>
      </c>
      <c r="AT288" s="88">
        <v>0</v>
      </c>
      <c r="AU288" s="88">
        <v>0</v>
      </c>
      <c r="AV288" s="88">
        <v>0</v>
      </c>
      <c r="AW288" s="88">
        <v>0</v>
      </c>
      <c r="AX288" s="88">
        <v>0</v>
      </c>
      <c r="AY288" s="88">
        <v>0</v>
      </c>
      <c r="AZ288" s="88">
        <v>0</v>
      </c>
      <c r="BA288" s="88">
        <v>60920.75</v>
      </c>
      <c r="BB288" s="89">
        <v>60920.75</v>
      </c>
      <c r="BC288" s="90" t="str">
        <f t="shared" si="20"/>
        <v>OK</v>
      </c>
      <c r="BD288" s="91" t="str">
        <f t="shared" si="21"/>
        <v xml:space="preserve">                  </v>
      </c>
      <c r="BE288" s="92">
        <f t="shared" si="22"/>
        <v>1</v>
      </c>
    </row>
    <row r="289" spans="1:57" s="74" customFormat="1" ht="50.1" customHeight="1" x14ac:dyDescent="0.2">
      <c r="A289" s="78" t="s">
        <v>55</v>
      </c>
      <c r="B289" s="78" t="s">
        <v>54</v>
      </c>
      <c r="C289" s="78" t="s">
        <v>612</v>
      </c>
      <c r="D289" s="78" t="s">
        <v>605</v>
      </c>
      <c r="E289" s="79" t="str">
        <f>+IF(C289&lt;&gt;"",VLOOKUP(MID(C289,18,5),NIVELES!$A$133:$B$213,2,0),"")</f>
        <v>ESMERALDAS</v>
      </c>
      <c r="F289" s="80" t="s">
        <v>124</v>
      </c>
      <c r="G289" s="81" t="str">
        <f>+IF(F289&lt;&gt;"",VLOOKUP(F289,NIVELES!$A$246:$C$464,3,0),"")</f>
        <v xml:space="preserve"> </v>
      </c>
      <c r="H289" s="82" t="s">
        <v>1024</v>
      </c>
      <c r="I289" s="78" t="s">
        <v>2201</v>
      </c>
      <c r="J289" s="78" t="s">
        <v>2184</v>
      </c>
      <c r="K289" s="78" t="s">
        <v>2185</v>
      </c>
      <c r="L289" s="78" t="s">
        <v>2202</v>
      </c>
      <c r="M289" s="78">
        <v>330</v>
      </c>
      <c r="N289" s="78" t="s">
        <v>2203</v>
      </c>
      <c r="O289" s="78" t="s">
        <v>2167</v>
      </c>
      <c r="P289" s="82">
        <v>12</v>
      </c>
      <c r="Q289" s="78" t="s">
        <v>2204</v>
      </c>
      <c r="R289" s="82">
        <v>1</v>
      </c>
      <c r="S289" s="82">
        <v>1</v>
      </c>
      <c r="T289" s="82">
        <v>1</v>
      </c>
      <c r="U289" s="82">
        <v>1</v>
      </c>
      <c r="V289" s="82">
        <v>1</v>
      </c>
      <c r="W289" s="82">
        <v>1</v>
      </c>
      <c r="X289" s="82">
        <v>1</v>
      </c>
      <c r="Y289" s="82">
        <v>1</v>
      </c>
      <c r="Z289" s="82">
        <v>1</v>
      </c>
      <c r="AA289" s="82">
        <v>1</v>
      </c>
      <c r="AB289" s="82">
        <v>1</v>
      </c>
      <c r="AC289" s="82">
        <v>1</v>
      </c>
      <c r="AD289" s="85" t="str">
        <f>IF(A289&lt;&gt;"",IF(D289="DIRECCIÓN_DE_TRANSFERENCIAS","280 0031",VLOOKUP(C289,NIVELES!$A$14:$B$105,2,0)),"")</f>
        <v>280 1210</v>
      </c>
      <c r="AE289" s="86" t="s">
        <v>322</v>
      </c>
      <c r="AF289" s="86" t="s">
        <v>543</v>
      </c>
      <c r="AG289" s="79" t="str">
        <f>+IF(AF289&lt;&gt;"",VLOOKUP(AF289,NIVELES!$A$666:$B$673,2,0),"")</f>
        <v>DESARROLLO_INFANTIL</v>
      </c>
      <c r="AH289" s="78" t="s">
        <v>322</v>
      </c>
      <c r="AI289" s="79" t="str">
        <f>IF(AH289&lt;&gt;"",VLOOKUP(CONCATENATE(AG289,AH289),NIVELES!$B$676:$C$745,2,0),"")</f>
        <v>Centros Infantiles Del Buen Vivir Atencion Directa -Funcionamiento Operación Y Atencion De Unidades</v>
      </c>
      <c r="AJ289" s="78" t="s">
        <v>517</v>
      </c>
      <c r="AK289" s="79" t="str">
        <f>+IF(AJ289&lt;&gt;"",VLOOKUP(AJ289,NIVELES!$A$816:$B$892,2,0),"")</f>
        <v>NO APLICA</v>
      </c>
      <c r="AL289" s="78" t="s">
        <v>553</v>
      </c>
      <c r="AM289" s="78">
        <v>510602</v>
      </c>
      <c r="AN289" s="79" t="str">
        <f>IF(AM289&lt;&gt;"",+VLOOKUP(AM289,NIVELES!$A$1652:$B$2466,2,0),"")</f>
        <v>Fondo de Reserva</v>
      </c>
      <c r="AO289" s="87">
        <v>60920.75</v>
      </c>
      <c r="AP289" s="88">
        <v>0</v>
      </c>
      <c r="AQ289" s="88">
        <v>5538.25</v>
      </c>
      <c r="AR289" s="88">
        <v>5538.25</v>
      </c>
      <c r="AS289" s="88">
        <v>5538.25</v>
      </c>
      <c r="AT289" s="88">
        <v>5538.25</v>
      </c>
      <c r="AU289" s="88">
        <v>5538.25</v>
      </c>
      <c r="AV289" s="88">
        <v>5538.25</v>
      </c>
      <c r="AW289" s="88">
        <v>5538.25</v>
      </c>
      <c r="AX289" s="88">
        <v>5538.25</v>
      </c>
      <c r="AY289" s="88">
        <v>5538.25</v>
      </c>
      <c r="AZ289" s="88">
        <v>5538.25</v>
      </c>
      <c r="BA289" s="88">
        <v>5538.25</v>
      </c>
      <c r="BB289" s="89">
        <v>60920.75</v>
      </c>
      <c r="BC289" s="90" t="str">
        <f t="shared" si="20"/>
        <v>OK</v>
      </c>
      <c r="BD289" s="91" t="str">
        <f t="shared" si="21"/>
        <v xml:space="preserve">                  </v>
      </c>
      <c r="BE289" s="92">
        <f t="shared" si="22"/>
        <v>12</v>
      </c>
    </row>
    <row r="290" spans="1:57" s="74" customFormat="1" ht="50.1" customHeight="1" x14ac:dyDescent="0.2">
      <c r="A290" s="78" t="s">
        <v>55</v>
      </c>
      <c r="B290" s="78" t="s">
        <v>54</v>
      </c>
      <c r="C290" s="78" t="s">
        <v>612</v>
      </c>
      <c r="D290" s="78" t="s">
        <v>605</v>
      </c>
      <c r="E290" s="79" t="str">
        <f>+IF(C290&lt;&gt;"",VLOOKUP(MID(C290,18,5),NIVELES!$A$133:$B$213,2,0),"")</f>
        <v>ESMERALDAS</v>
      </c>
      <c r="F290" s="80" t="s">
        <v>124</v>
      </c>
      <c r="G290" s="81" t="str">
        <f>+IF(F290&lt;&gt;"",VLOOKUP(F290,NIVELES!$A$246:$C$464,3,0),"")</f>
        <v xml:space="preserve"> </v>
      </c>
      <c r="H290" s="82" t="s">
        <v>1024</v>
      </c>
      <c r="I290" s="78" t="s">
        <v>2201</v>
      </c>
      <c r="J290" s="78" t="s">
        <v>2184</v>
      </c>
      <c r="K290" s="78" t="s">
        <v>2185</v>
      </c>
      <c r="L290" s="78" t="s">
        <v>2202</v>
      </c>
      <c r="M290" s="78">
        <v>330</v>
      </c>
      <c r="N290" s="78" t="s">
        <v>2203</v>
      </c>
      <c r="O290" s="78" t="s">
        <v>2167</v>
      </c>
      <c r="P290" s="82">
        <v>12</v>
      </c>
      <c r="Q290" s="78" t="s">
        <v>2204</v>
      </c>
      <c r="R290" s="82">
        <v>1</v>
      </c>
      <c r="S290" s="82">
        <v>1</v>
      </c>
      <c r="T290" s="82">
        <v>1</v>
      </c>
      <c r="U290" s="82">
        <v>1</v>
      </c>
      <c r="V290" s="82">
        <v>1</v>
      </c>
      <c r="W290" s="82">
        <v>1</v>
      </c>
      <c r="X290" s="82">
        <v>1</v>
      </c>
      <c r="Y290" s="82">
        <v>1</v>
      </c>
      <c r="Z290" s="82">
        <v>1</v>
      </c>
      <c r="AA290" s="82">
        <v>1</v>
      </c>
      <c r="AB290" s="82">
        <v>1</v>
      </c>
      <c r="AC290" s="82">
        <v>1</v>
      </c>
      <c r="AD290" s="85" t="str">
        <f>IF(A290&lt;&gt;"",IF(D290="DIRECCIÓN_DE_TRANSFERENCIAS","280 0031",VLOOKUP(C290,NIVELES!$A$14:$B$105,2,0)),"")</f>
        <v>280 1210</v>
      </c>
      <c r="AE290" s="86" t="s">
        <v>322</v>
      </c>
      <c r="AF290" s="86" t="s">
        <v>543</v>
      </c>
      <c r="AG290" s="79" t="str">
        <f>+IF(AF290&lt;&gt;"",VLOOKUP(AF290,NIVELES!$A$666:$B$673,2,0),"")</f>
        <v>DESARROLLO_INFANTIL</v>
      </c>
      <c r="AH290" s="78" t="s">
        <v>322</v>
      </c>
      <c r="AI290" s="79" t="str">
        <f>IF(AH290&lt;&gt;"",VLOOKUP(CONCATENATE(AG290,AH290),NIVELES!$B$676:$C$745,2,0),"")</f>
        <v>Centros Infantiles Del Buen Vivir Atencion Directa -Funcionamiento Operación Y Atencion De Unidades</v>
      </c>
      <c r="AJ290" s="78" t="s">
        <v>517</v>
      </c>
      <c r="AK290" s="79" t="str">
        <f>+IF(AJ290&lt;&gt;"",VLOOKUP(AJ290,NIVELES!$A$816:$B$892,2,0),"")</f>
        <v>NO APLICA</v>
      </c>
      <c r="AL290" s="78" t="s">
        <v>553</v>
      </c>
      <c r="AM290" s="78">
        <v>510105</v>
      </c>
      <c r="AN290" s="79" t="str">
        <f>IF(AM290&lt;&gt;"",+VLOOKUP(AM290,NIVELES!$A$1652:$B$2466,2,0),"")</f>
        <v>Remuneraciones Unificadas</v>
      </c>
      <c r="AO290" s="87">
        <v>718956</v>
      </c>
      <c r="AP290" s="88">
        <v>59913</v>
      </c>
      <c r="AQ290" s="88">
        <v>59913</v>
      </c>
      <c r="AR290" s="88">
        <v>59913</v>
      </c>
      <c r="AS290" s="88">
        <v>59913</v>
      </c>
      <c r="AT290" s="88">
        <v>59913</v>
      </c>
      <c r="AU290" s="88">
        <v>59913</v>
      </c>
      <c r="AV290" s="88">
        <v>59913</v>
      </c>
      <c r="AW290" s="88">
        <v>59913</v>
      </c>
      <c r="AX290" s="88">
        <v>59913</v>
      </c>
      <c r="AY290" s="88">
        <v>59913</v>
      </c>
      <c r="AZ290" s="88">
        <v>59913</v>
      </c>
      <c r="BA290" s="88">
        <v>59913</v>
      </c>
      <c r="BB290" s="89">
        <v>718956</v>
      </c>
      <c r="BC290" s="90" t="str">
        <f t="shared" si="20"/>
        <v>OK</v>
      </c>
      <c r="BD290" s="91" t="str">
        <f t="shared" si="21"/>
        <v xml:space="preserve">                  </v>
      </c>
      <c r="BE290" s="92">
        <f t="shared" si="22"/>
        <v>12</v>
      </c>
    </row>
    <row r="291" spans="1:57" s="74" customFormat="1" ht="50.1" customHeight="1" x14ac:dyDescent="0.2">
      <c r="A291" s="78" t="s">
        <v>55</v>
      </c>
      <c r="B291" s="78" t="s">
        <v>54</v>
      </c>
      <c r="C291" s="78" t="s">
        <v>612</v>
      </c>
      <c r="D291" s="78" t="s">
        <v>605</v>
      </c>
      <c r="E291" s="79" t="str">
        <f>+IF(C291&lt;&gt;"",VLOOKUP(MID(C291,18,5),NIVELES!$A$133:$B$213,2,0),"")</f>
        <v>ESMERALDAS</v>
      </c>
      <c r="F291" s="80" t="s">
        <v>124</v>
      </c>
      <c r="G291" s="81" t="str">
        <f>+IF(F291&lt;&gt;"",VLOOKUP(F291,NIVELES!$A$246:$C$464,3,0),"")</f>
        <v xml:space="preserve"> </v>
      </c>
      <c r="H291" s="82" t="s">
        <v>1024</v>
      </c>
      <c r="I291" s="78" t="s">
        <v>2201</v>
      </c>
      <c r="J291" s="78" t="s">
        <v>2184</v>
      </c>
      <c r="K291" s="78" t="s">
        <v>2185</v>
      </c>
      <c r="L291" s="78" t="s">
        <v>2202</v>
      </c>
      <c r="M291" s="78">
        <v>330</v>
      </c>
      <c r="N291" s="78" t="s">
        <v>2203</v>
      </c>
      <c r="O291" s="78" t="s">
        <v>2167</v>
      </c>
      <c r="P291" s="82">
        <v>12</v>
      </c>
      <c r="Q291" s="78" t="s">
        <v>2204</v>
      </c>
      <c r="R291" s="82">
        <v>1</v>
      </c>
      <c r="S291" s="82">
        <v>1</v>
      </c>
      <c r="T291" s="82">
        <v>1</v>
      </c>
      <c r="U291" s="82">
        <v>1</v>
      </c>
      <c r="V291" s="82">
        <v>1</v>
      </c>
      <c r="W291" s="82">
        <v>1</v>
      </c>
      <c r="X291" s="82">
        <v>1</v>
      </c>
      <c r="Y291" s="82">
        <v>1</v>
      </c>
      <c r="Z291" s="82">
        <v>1</v>
      </c>
      <c r="AA291" s="82">
        <v>1</v>
      </c>
      <c r="AB291" s="82">
        <v>1</v>
      </c>
      <c r="AC291" s="82">
        <v>1</v>
      </c>
      <c r="AD291" s="85" t="str">
        <f>IF(A291&lt;&gt;"",IF(D291="DIRECCIÓN_DE_TRANSFERENCIAS","280 0031",VLOOKUP(C291,NIVELES!$A$14:$B$105,2,0)),"")</f>
        <v>280 1210</v>
      </c>
      <c r="AE291" s="86" t="s">
        <v>322</v>
      </c>
      <c r="AF291" s="86" t="s">
        <v>543</v>
      </c>
      <c r="AG291" s="79" t="str">
        <f>+IF(AF291&lt;&gt;"",VLOOKUP(AF291,NIVELES!$A$666:$B$673,2,0),"")</f>
        <v>DESARROLLO_INFANTIL</v>
      </c>
      <c r="AH291" s="78" t="s">
        <v>322</v>
      </c>
      <c r="AI291" s="79" t="str">
        <f>IF(AH291&lt;&gt;"",VLOOKUP(CONCATENATE(AG291,AH291),NIVELES!$B$676:$C$745,2,0),"")</f>
        <v>Centros Infantiles Del Buen Vivir Atencion Directa -Funcionamiento Operación Y Atencion De Unidades</v>
      </c>
      <c r="AJ291" s="78" t="s">
        <v>517</v>
      </c>
      <c r="AK291" s="79" t="str">
        <f>+IF(AJ291&lt;&gt;"",VLOOKUP(AJ291,NIVELES!$A$816:$B$892,2,0),"")</f>
        <v>NO APLICA</v>
      </c>
      <c r="AL291" s="78" t="s">
        <v>553</v>
      </c>
      <c r="AM291" s="78">
        <v>510510</v>
      </c>
      <c r="AN291" s="79" t="str">
        <f>IF(AM291&lt;&gt;"",+VLOOKUP(AM291,NIVELES!$A$1652:$B$2466,2,0),"")</f>
        <v>Servicios Personales por Contrato</v>
      </c>
      <c r="AO291" s="87">
        <v>72006</v>
      </c>
      <c r="AP291" s="88">
        <v>0</v>
      </c>
      <c r="AQ291" s="88">
        <v>6546</v>
      </c>
      <c r="AR291" s="88">
        <v>6546</v>
      </c>
      <c r="AS291" s="88">
        <v>6546</v>
      </c>
      <c r="AT291" s="88">
        <v>6546</v>
      </c>
      <c r="AU291" s="88">
        <v>6546</v>
      </c>
      <c r="AV291" s="88">
        <v>6546</v>
      </c>
      <c r="AW291" s="88">
        <v>6546</v>
      </c>
      <c r="AX291" s="88">
        <v>6546</v>
      </c>
      <c r="AY291" s="88">
        <v>6546</v>
      </c>
      <c r="AZ291" s="88">
        <v>6546</v>
      </c>
      <c r="BA291" s="88">
        <v>6546</v>
      </c>
      <c r="BB291" s="89">
        <v>72006</v>
      </c>
      <c r="BC291" s="90" t="str">
        <f t="shared" si="20"/>
        <v>OK</v>
      </c>
      <c r="BD291" s="91" t="str">
        <f t="shared" si="21"/>
        <v xml:space="preserve">                  </v>
      </c>
      <c r="BE291" s="92">
        <f t="shared" si="22"/>
        <v>12</v>
      </c>
    </row>
    <row r="292" spans="1:57" s="74" customFormat="1" ht="50.1" customHeight="1" x14ac:dyDescent="0.2">
      <c r="A292" s="78" t="s">
        <v>55</v>
      </c>
      <c r="B292" s="78" t="s">
        <v>54</v>
      </c>
      <c r="C292" s="78" t="s">
        <v>612</v>
      </c>
      <c r="D292" s="78" t="s">
        <v>605</v>
      </c>
      <c r="E292" s="79" t="str">
        <f>+IF(C292&lt;&gt;"",VLOOKUP(MID(C292,18,5),NIVELES!$A$133:$B$213,2,0),"")</f>
        <v>ESMERALDAS</v>
      </c>
      <c r="F292" s="80" t="s">
        <v>124</v>
      </c>
      <c r="G292" s="81" t="str">
        <f>+IF(F292&lt;&gt;"",VLOOKUP(F292,NIVELES!$A$246:$C$464,3,0),"")</f>
        <v xml:space="preserve"> </v>
      </c>
      <c r="H292" s="82" t="s">
        <v>1024</v>
      </c>
      <c r="I292" s="78" t="s">
        <v>2201</v>
      </c>
      <c r="J292" s="78" t="s">
        <v>2184</v>
      </c>
      <c r="K292" s="78" t="s">
        <v>2185</v>
      </c>
      <c r="L292" s="78" t="s">
        <v>2205</v>
      </c>
      <c r="M292" s="78">
        <v>7090</v>
      </c>
      <c r="N292" s="78" t="s">
        <v>2203</v>
      </c>
      <c r="O292" s="78" t="s">
        <v>2167</v>
      </c>
      <c r="P292" s="82">
        <v>12</v>
      </c>
      <c r="Q292" s="78" t="s">
        <v>2204</v>
      </c>
      <c r="R292" s="82">
        <v>1</v>
      </c>
      <c r="S292" s="82">
        <v>1</v>
      </c>
      <c r="T292" s="82">
        <v>1</v>
      </c>
      <c r="U292" s="82">
        <v>1</v>
      </c>
      <c r="V292" s="82">
        <v>1</v>
      </c>
      <c r="W292" s="82">
        <v>1</v>
      </c>
      <c r="X292" s="82">
        <v>1</v>
      </c>
      <c r="Y292" s="82">
        <v>1</v>
      </c>
      <c r="Z292" s="82">
        <v>1</v>
      </c>
      <c r="AA292" s="82">
        <v>1</v>
      </c>
      <c r="AB292" s="82">
        <v>1</v>
      </c>
      <c r="AC292" s="82">
        <v>1</v>
      </c>
      <c r="AD292" s="85" t="str">
        <f>IF(A292&lt;&gt;"",IF(D292="DIRECCIÓN_DE_TRANSFERENCIAS","280 0031",VLOOKUP(C292,NIVELES!$A$14:$B$105,2,0)),"")</f>
        <v>280 1210</v>
      </c>
      <c r="AE292" s="86" t="s">
        <v>322</v>
      </c>
      <c r="AF292" s="86" t="s">
        <v>543</v>
      </c>
      <c r="AG292" s="79" t="str">
        <f>+IF(AF292&lt;&gt;"",VLOOKUP(AF292,NIVELES!$A$666:$B$673,2,0),"")</f>
        <v>DESARROLLO_INFANTIL</v>
      </c>
      <c r="AH292" s="78" t="s">
        <v>452</v>
      </c>
      <c r="AI292" s="79" t="str">
        <f>IF(AH292&lt;&gt;"",VLOOKUP(CONCATENATE(AG292,AH292),NIVELES!$B$676:$C$745,2,0),"")</f>
        <v>Creciendo Con Nuestros Hijos De Atención Directa Funcionamiento, Operación Y Atención Domiciliar</v>
      </c>
      <c r="AJ292" s="78" t="s">
        <v>517</v>
      </c>
      <c r="AK292" s="79" t="str">
        <f>+IF(AJ292&lt;&gt;"",VLOOKUP(AJ292,NIVELES!$A$816:$B$892,2,0),"")</f>
        <v>NO APLICA</v>
      </c>
      <c r="AL292" s="78" t="s">
        <v>553</v>
      </c>
      <c r="AM292" s="78">
        <v>510601</v>
      </c>
      <c r="AN292" s="79" t="str">
        <f>IF(AM292&lt;&gt;"",+VLOOKUP(AM292,NIVELES!$A$1652:$B$2466,2,0),"")</f>
        <v>Aporte Patronal</v>
      </c>
      <c r="AO292" s="87">
        <v>106187.15</v>
      </c>
      <c r="AP292" s="88">
        <v>8848.9291666666668</v>
      </c>
      <c r="AQ292" s="88">
        <v>8848.9291666666668</v>
      </c>
      <c r="AR292" s="88">
        <v>8848.9291666666668</v>
      </c>
      <c r="AS292" s="88">
        <v>8848.9291666666668</v>
      </c>
      <c r="AT292" s="88">
        <v>8848.9291666666668</v>
      </c>
      <c r="AU292" s="88">
        <v>8848.9291666666668</v>
      </c>
      <c r="AV292" s="88">
        <v>8848.9291666666668</v>
      </c>
      <c r="AW292" s="88">
        <v>8848.9291666666668</v>
      </c>
      <c r="AX292" s="88">
        <v>8848.9291666666668</v>
      </c>
      <c r="AY292" s="88">
        <v>8848.9291666666668</v>
      </c>
      <c r="AZ292" s="88">
        <v>8848.9291666666668</v>
      </c>
      <c r="BA292" s="88">
        <v>8848.9291666666668</v>
      </c>
      <c r="BB292" s="89">
        <v>106187.15000000001</v>
      </c>
      <c r="BC292" s="90" t="str">
        <f t="shared" si="20"/>
        <v>OK</v>
      </c>
      <c r="BD292" s="91" t="str">
        <f t="shared" si="21"/>
        <v xml:space="preserve">                  </v>
      </c>
      <c r="BE292" s="92">
        <f t="shared" si="22"/>
        <v>12</v>
      </c>
    </row>
    <row r="293" spans="1:57" s="74" customFormat="1" ht="50.1" customHeight="1" x14ac:dyDescent="0.2">
      <c r="A293" s="78" t="s">
        <v>55</v>
      </c>
      <c r="B293" s="78" t="s">
        <v>54</v>
      </c>
      <c r="C293" s="78" t="s">
        <v>612</v>
      </c>
      <c r="D293" s="78" t="s">
        <v>605</v>
      </c>
      <c r="E293" s="79" t="str">
        <f>+IF(C293&lt;&gt;"",VLOOKUP(MID(C293,18,5),NIVELES!$A$133:$B$213,2,0),"")</f>
        <v>ESMERALDAS</v>
      </c>
      <c r="F293" s="80" t="s">
        <v>124</v>
      </c>
      <c r="G293" s="81" t="str">
        <f>+IF(F293&lt;&gt;"",VLOOKUP(F293,NIVELES!$A$246:$C$464,3,0),"")</f>
        <v xml:space="preserve"> </v>
      </c>
      <c r="H293" s="82" t="s">
        <v>1024</v>
      </c>
      <c r="I293" s="78" t="s">
        <v>2201</v>
      </c>
      <c r="J293" s="78" t="s">
        <v>2184</v>
      </c>
      <c r="K293" s="78" t="s">
        <v>2185</v>
      </c>
      <c r="L293" s="78" t="s">
        <v>2205</v>
      </c>
      <c r="M293" s="78">
        <v>7090</v>
      </c>
      <c r="N293" s="78" t="s">
        <v>2203</v>
      </c>
      <c r="O293" s="78" t="s">
        <v>2167</v>
      </c>
      <c r="P293" s="82">
        <v>1</v>
      </c>
      <c r="Q293" s="78" t="s">
        <v>2204</v>
      </c>
      <c r="R293" s="82"/>
      <c r="S293" s="82"/>
      <c r="T293" s="82">
        <v>1</v>
      </c>
      <c r="U293" s="82"/>
      <c r="V293" s="82"/>
      <c r="W293" s="82"/>
      <c r="X293" s="82"/>
      <c r="Y293" s="82"/>
      <c r="Z293" s="82"/>
      <c r="AA293" s="82"/>
      <c r="AB293" s="82"/>
      <c r="AC293" s="82"/>
      <c r="AD293" s="85" t="str">
        <f>IF(A293&lt;&gt;"",IF(D293="DIRECCIÓN_DE_TRANSFERENCIAS","280 0031",VLOOKUP(C293,NIVELES!$A$14:$B$105,2,0)),"")</f>
        <v>280 1210</v>
      </c>
      <c r="AE293" s="86" t="s">
        <v>322</v>
      </c>
      <c r="AF293" s="86" t="s">
        <v>543</v>
      </c>
      <c r="AG293" s="79" t="str">
        <f>+IF(AF293&lt;&gt;"",VLOOKUP(AF293,NIVELES!$A$666:$B$673,2,0),"")</f>
        <v>DESARROLLO_INFANTIL</v>
      </c>
      <c r="AH293" s="78" t="s">
        <v>452</v>
      </c>
      <c r="AI293" s="79" t="str">
        <f>IF(AH293&lt;&gt;"",VLOOKUP(CONCATENATE(AG293,AH293),NIVELES!$B$676:$C$745,2,0),"")</f>
        <v>Creciendo Con Nuestros Hijos De Atención Directa Funcionamiento, Operación Y Atención Domiciliar</v>
      </c>
      <c r="AJ293" s="78" t="s">
        <v>517</v>
      </c>
      <c r="AK293" s="79" t="str">
        <f>+IF(AJ293&lt;&gt;"",VLOOKUP(AJ293,NIVELES!$A$816:$B$892,2,0),"")</f>
        <v>NO APLICA</v>
      </c>
      <c r="AL293" s="78" t="s">
        <v>553</v>
      </c>
      <c r="AM293" s="78">
        <v>510204</v>
      </c>
      <c r="AN293" s="79" t="str">
        <f>IF(AM293&lt;&gt;"",+VLOOKUP(AM293,NIVELES!$A$1652:$B$2466,2,0),"")</f>
        <v>Decimocuarto Sueldo</v>
      </c>
      <c r="AO293" s="87">
        <v>61759.5</v>
      </c>
      <c r="AP293" s="88">
        <v>0</v>
      </c>
      <c r="AQ293" s="88">
        <v>0</v>
      </c>
      <c r="AR293" s="88">
        <v>61759.5</v>
      </c>
      <c r="AS293" s="88">
        <v>0</v>
      </c>
      <c r="AT293" s="88">
        <v>0</v>
      </c>
      <c r="AU293" s="88">
        <v>0</v>
      </c>
      <c r="AV293" s="88">
        <v>0</v>
      </c>
      <c r="AW293" s="88">
        <v>0</v>
      </c>
      <c r="AX293" s="88">
        <v>0</v>
      </c>
      <c r="AY293" s="88">
        <v>0</v>
      </c>
      <c r="AZ293" s="88">
        <v>0</v>
      </c>
      <c r="BA293" s="88">
        <v>0</v>
      </c>
      <c r="BB293" s="89">
        <v>61759.5</v>
      </c>
      <c r="BC293" s="90" t="str">
        <f t="shared" si="20"/>
        <v>OK</v>
      </c>
      <c r="BD293" s="91" t="str">
        <f t="shared" si="21"/>
        <v xml:space="preserve">                  </v>
      </c>
      <c r="BE293" s="92">
        <f t="shared" si="22"/>
        <v>1</v>
      </c>
    </row>
    <row r="294" spans="1:57" s="74" customFormat="1" ht="50.1" customHeight="1" x14ac:dyDescent="0.2">
      <c r="A294" s="78" t="s">
        <v>55</v>
      </c>
      <c r="B294" s="78" t="s">
        <v>54</v>
      </c>
      <c r="C294" s="78" t="s">
        <v>612</v>
      </c>
      <c r="D294" s="78" t="s">
        <v>605</v>
      </c>
      <c r="E294" s="79" t="str">
        <f>+IF(C294&lt;&gt;"",VLOOKUP(MID(C294,18,5),NIVELES!$A$133:$B$213,2,0),"")</f>
        <v>ESMERALDAS</v>
      </c>
      <c r="F294" s="80" t="s">
        <v>124</v>
      </c>
      <c r="G294" s="81" t="str">
        <f>+IF(F294&lt;&gt;"",VLOOKUP(F294,NIVELES!$A$246:$C$464,3,0),"")</f>
        <v xml:space="preserve"> </v>
      </c>
      <c r="H294" s="82" t="s">
        <v>1024</v>
      </c>
      <c r="I294" s="78" t="s">
        <v>2201</v>
      </c>
      <c r="J294" s="78" t="s">
        <v>2184</v>
      </c>
      <c r="K294" s="78" t="s">
        <v>2185</v>
      </c>
      <c r="L294" s="78" t="s">
        <v>2205</v>
      </c>
      <c r="M294" s="78">
        <v>7090</v>
      </c>
      <c r="N294" s="78" t="s">
        <v>2203</v>
      </c>
      <c r="O294" s="78" t="s">
        <v>2167</v>
      </c>
      <c r="P294" s="82">
        <v>1</v>
      </c>
      <c r="Q294" s="78" t="s">
        <v>2204</v>
      </c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>
        <v>1</v>
      </c>
      <c r="AD294" s="85" t="str">
        <f>IF(A294&lt;&gt;"",IF(D294="DIRECCIÓN_DE_TRANSFERENCIAS","280 0031",VLOOKUP(C294,NIVELES!$A$14:$B$105,2,0)),"")</f>
        <v>280 1210</v>
      </c>
      <c r="AE294" s="86" t="s">
        <v>322</v>
      </c>
      <c r="AF294" s="86" t="s">
        <v>543</v>
      </c>
      <c r="AG294" s="79" t="str">
        <f>+IF(AF294&lt;&gt;"",VLOOKUP(AF294,NIVELES!$A$666:$B$673,2,0),"")</f>
        <v>DESARROLLO_INFANTIL</v>
      </c>
      <c r="AH294" s="78" t="s">
        <v>452</v>
      </c>
      <c r="AI294" s="79" t="str">
        <f>IF(AH294&lt;&gt;"",VLOOKUP(CONCATENATE(AG294,AH294),NIVELES!$B$676:$C$745,2,0),"")</f>
        <v>Creciendo Con Nuestros Hijos De Atención Directa Funcionamiento, Operación Y Atención Domiciliar</v>
      </c>
      <c r="AJ294" s="78" t="s">
        <v>517</v>
      </c>
      <c r="AK294" s="79" t="str">
        <f>+IF(AJ294&lt;&gt;"",VLOOKUP(AJ294,NIVELES!$A$816:$B$892,2,0),"")</f>
        <v>NO APLICA</v>
      </c>
      <c r="AL294" s="78" t="s">
        <v>553</v>
      </c>
      <c r="AM294" s="78">
        <v>510203</v>
      </c>
      <c r="AN294" s="79" t="str">
        <f>IF(AM294&lt;&gt;"",+VLOOKUP(AM294,NIVELES!$A$1652:$B$2466,2,0),"")</f>
        <v>Decimotercer Sueldo</v>
      </c>
      <c r="AO294" s="87">
        <v>91698.75</v>
      </c>
      <c r="AP294" s="88">
        <v>0</v>
      </c>
      <c r="AQ294" s="88">
        <v>0</v>
      </c>
      <c r="AR294" s="88">
        <v>0</v>
      </c>
      <c r="AS294" s="88">
        <v>0</v>
      </c>
      <c r="AT294" s="88">
        <v>0</v>
      </c>
      <c r="AU294" s="88">
        <v>0</v>
      </c>
      <c r="AV294" s="88">
        <v>0</v>
      </c>
      <c r="AW294" s="88">
        <v>0</v>
      </c>
      <c r="AX294" s="88">
        <v>0</v>
      </c>
      <c r="AY294" s="88">
        <v>0</v>
      </c>
      <c r="AZ294" s="88">
        <v>0</v>
      </c>
      <c r="BA294" s="88">
        <v>91698.75</v>
      </c>
      <c r="BB294" s="89">
        <v>91698.75</v>
      </c>
      <c r="BC294" s="90" t="str">
        <f t="shared" si="20"/>
        <v>OK</v>
      </c>
      <c r="BD294" s="91" t="str">
        <f t="shared" si="21"/>
        <v xml:space="preserve">                  </v>
      </c>
      <c r="BE294" s="92">
        <f t="shared" si="22"/>
        <v>1</v>
      </c>
    </row>
    <row r="295" spans="1:57" s="74" customFormat="1" ht="50.1" customHeight="1" x14ac:dyDescent="0.2">
      <c r="A295" s="78" t="s">
        <v>55</v>
      </c>
      <c r="B295" s="78" t="s">
        <v>54</v>
      </c>
      <c r="C295" s="78" t="s">
        <v>612</v>
      </c>
      <c r="D295" s="78" t="s">
        <v>605</v>
      </c>
      <c r="E295" s="79" t="str">
        <f>+IF(C295&lt;&gt;"",VLOOKUP(MID(C295,18,5),NIVELES!$A$133:$B$213,2,0),"")</f>
        <v>ESMERALDAS</v>
      </c>
      <c r="F295" s="80" t="s">
        <v>124</v>
      </c>
      <c r="G295" s="81" t="str">
        <f>+IF(F295&lt;&gt;"",VLOOKUP(F295,NIVELES!$A$246:$C$464,3,0),"")</f>
        <v xml:space="preserve"> </v>
      </c>
      <c r="H295" s="82" t="s">
        <v>1024</v>
      </c>
      <c r="I295" s="78" t="s">
        <v>2201</v>
      </c>
      <c r="J295" s="78" t="s">
        <v>2184</v>
      </c>
      <c r="K295" s="78" t="s">
        <v>2185</v>
      </c>
      <c r="L295" s="78" t="s">
        <v>2205</v>
      </c>
      <c r="M295" s="78">
        <v>7090</v>
      </c>
      <c r="N295" s="78" t="s">
        <v>2203</v>
      </c>
      <c r="O295" s="78" t="s">
        <v>2167</v>
      </c>
      <c r="P295" s="82">
        <v>12</v>
      </c>
      <c r="Q295" s="78" t="s">
        <v>2204</v>
      </c>
      <c r="R295" s="82">
        <v>1</v>
      </c>
      <c r="S295" s="82">
        <v>1</v>
      </c>
      <c r="T295" s="82">
        <v>1</v>
      </c>
      <c r="U295" s="82">
        <v>1</v>
      </c>
      <c r="V295" s="82">
        <v>1</v>
      </c>
      <c r="W295" s="82">
        <v>1</v>
      </c>
      <c r="X295" s="82">
        <v>1</v>
      </c>
      <c r="Y295" s="82">
        <v>1</v>
      </c>
      <c r="Z295" s="82">
        <v>1</v>
      </c>
      <c r="AA295" s="82">
        <v>1</v>
      </c>
      <c r="AB295" s="82">
        <v>1</v>
      </c>
      <c r="AC295" s="82">
        <v>1</v>
      </c>
      <c r="AD295" s="85" t="str">
        <f>IF(A295&lt;&gt;"",IF(D295="DIRECCIÓN_DE_TRANSFERENCIAS","280 0031",VLOOKUP(C295,NIVELES!$A$14:$B$105,2,0)),"")</f>
        <v>280 1210</v>
      </c>
      <c r="AE295" s="86" t="s">
        <v>322</v>
      </c>
      <c r="AF295" s="86" t="s">
        <v>543</v>
      </c>
      <c r="AG295" s="79" t="str">
        <f>+IF(AF295&lt;&gt;"",VLOOKUP(AF295,NIVELES!$A$666:$B$673,2,0),"")</f>
        <v>DESARROLLO_INFANTIL</v>
      </c>
      <c r="AH295" s="78" t="s">
        <v>452</v>
      </c>
      <c r="AI295" s="79" t="str">
        <f>IF(AH295&lt;&gt;"",VLOOKUP(CONCATENATE(AG295,AH295),NIVELES!$B$676:$C$745,2,0),"")</f>
        <v>Creciendo Con Nuestros Hijos De Atención Directa Funcionamiento, Operación Y Atención Domiciliar</v>
      </c>
      <c r="AJ295" s="78" t="s">
        <v>517</v>
      </c>
      <c r="AK295" s="79" t="str">
        <f>+IF(AJ295&lt;&gt;"",VLOOKUP(AJ295,NIVELES!$A$816:$B$892,2,0),"")</f>
        <v>NO APLICA</v>
      </c>
      <c r="AL295" s="78" t="s">
        <v>553</v>
      </c>
      <c r="AM295" s="78">
        <v>510602</v>
      </c>
      <c r="AN295" s="79" t="str">
        <f>IF(AM295&lt;&gt;"",+VLOOKUP(AM295,NIVELES!$A$1652:$B$2466,2,0),"")</f>
        <v>Fondo de Reserva</v>
      </c>
      <c r="AO295" s="87">
        <v>91698.75</v>
      </c>
      <c r="AP295" s="88">
        <v>7641.5625</v>
      </c>
      <c r="AQ295" s="88">
        <v>7641.5625</v>
      </c>
      <c r="AR295" s="88">
        <v>7641.5625</v>
      </c>
      <c r="AS295" s="88">
        <v>7641.5625</v>
      </c>
      <c r="AT295" s="88">
        <v>7641.5625</v>
      </c>
      <c r="AU295" s="88">
        <v>7641.5625</v>
      </c>
      <c r="AV295" s="88">
        <v>7641.5625</v>
      </c>
      <c r="AW295" s="88">
        <v>7641.5625</v>
      </c>
      <c r="AX295" s="88">
        <v>7641.5625</v>
      </c>
      <c r="AY295" s="88">
        <v>7641.5625</v>
      </c>
      <c r="AZ295" s="88">
        <v>7641.5625</v>
      </c>
      <c r="BA295" s="88">
        <v>7641.5625</v>
      </c>
      <c r="BB295" s="89">
        <v>91698.75</v>
      </c>
      <c r="BC295" s="90" t="str">
        <f t="shared" si="20"/>
        <v>OK</v>
      </c>
      <c r="BD295" s="91" t="str">
        <f t="shared" si="21"/>
        <v xml:space="preserve">                  </v>
      </c>
      <c r="BE295" s="92">
        <f t="shared" si="22"/>
        <v>12</v>
      </c>
    </row>
    <row r="296" spans="1:57" s="74" customFormat="1" ht="50.1" customHeight="1" x14ac:dyDescent="0.2">
      <c r="A296" s="78" t="s">
        <v>55</v>
      </c>
      <c r="B296" s="78" t="s">
        <v>54</v>
      </c>
      <c r="C296" s="78" t="s">
        <v>612</v>
      </c>
      <c r="D296" s="78" t="s">
        <v>605</v>
      </c>
      <c r="E296" s="79" t="str">
        <f>+IF(C296&lt;&gt;"",VLOOKUP(MID(C296,18,5),NIVELES!$A$133:$B$213,2,0),"")</f>
        <v>ESMERALDAS</v>
      </c>
      <c r="F296" s="80" t="s">
        <v>124</v>
      </c>
      <c r="G296" s="81" t="str">
        <f>+IF(F296&lt;&gt;"",VLOOKUP(F296,NIVELES!$A$246:$C$464,3,0),"")</f>
        <v xml:space="preserve"> </v>
      </c>
      <c r="H296" s="82" t="s">
        <v>1024</v>
      </c>
      <c r="I296" s="78" t="s">
        <v>2201</v>
      </c>
      <c r="J296" s="78" t="s">
        <v>2184</v>
      </c>
      <c r="K296" s="78" t="s">
        <v>2185</v>
      </c>
      <c r="L296" s="78" t="s">
        <v>2205</v>
      </c>
      <c r="M296" s="78">
        <v>7090</v>
      </c>
      <c r="N296" s="78" t="s">
        <v>2203</v>
      </c>
      <c r="O296" s="78" t="s">
        <v>2167</v>
      </c>
      <c r="P296" s="82">
        <v>12</v>
      </c>
      <c r="Q296" s="78" t="s">
        <v>2204</v>
      </c>
      <c r="R296" s="82">
        <v>1</v>
      </c>
      <c r="S296" s="82">
        <v>1</v>
      </c>
      <c r="T296" s="82">
        <v>1</v>
      </c>
      <c r="U296" s="82">
        <v>1</v>
      </c>
      <c r="V296" s="82">
        <v>1</v>
      </c>
      <c r="W296" s="82">
        <v>1</v>
      </c>
      <c r="X296" s="82">
        <v>1</v>
      </c>
      <c r="Y296" s="82">
        <v>1</v>
      </c>
      <c r="Z296" s="82">
        <v>1</v>
      </c>
      <c r="AA296" s="82">
        <v>1</v>
      </c>
      <c r="AB296" s="82">
        <v>1</v>
      </c>
      <c r="AC296" s="82">
        <v>1</v>
      </c>
      <c r="AD296" s="85" t="str">
        <f>IF(A296&lt;&gt;"",IF(D296="DIRECCIÓN_DE_TRANSFERENCIAS","280 0031",VLOOKUP(C296,NIVELES!$A$14:$B$105,2,0)),"")</f>
        <v>280 1210</v>
      </c>
      <c r="AE296" s="86" t="s">
        <v>322</v>
      </c>
      <c r="AF296" s="86" t="s">
        <v>543</v>
      </c>
      <c r="AG296" s="79" t="str">
        <f>+IF(AF296&lt;&gt;"",VLOOKUP(AF296,NIVELES!$A$666:$B$673,2,0),"")</f>
        <v>DESARROLLO_INFANTIL</v>
      </c>
      <c r="AH296" s="78" t="s">
        <v>452</v>
      </c>
      <c r="AI296" s="79" t="str">
        <f>IF(AH296&lt;&gt;"",VLOOKUP(CONCATENATE(AG296,AH296),NIVELES!$B$676:$C$745,2,0),"")</f>
        <v>Creciendo Con Nuestros Hijos De Atención Directa Funcionamiento, Operación Y Atención Domiciliar</v>
      </c>
      <c r="AJ296" s="78" t="s">
        <v>517</v>
      </c>
      <c r="AK296" s="79" t="str">
        <f>+IF(AJ296&lt;&gt;"",VLOOKUP(AJ296,NIVELES!$A$816:$B$892,2,0),"")</f>
        <v>NO APLICA</v>
      </c>
      <c r="AL296" s="78" t="s">
        <v>553</v>
      </c>
      <c r="AM296" s="78">
        <v>510105</v>
      </c>
      <c r="AN296" s="79" t="str">
        <f>IF(AM296&lt;&gt;"",+VLOOKUP(AM296,NIVELES!$A$1652:$B$2466,2,0),"")</f>
        <v>Remuneraciones Unificadas</v>
      </c>
      <c r="AO296" s="87">
        <v>1200420</v>
      </c>
      <c r="AP296" s="88">
        <v>0</v>
      </c>
      <c r="AQ296" s="88">
        <v>109129.09090909091</v>
      </c>
      <c r="AR296" s="88">
        <v>109129.09090909091</v>
      </c>
      <c r="AS296" s="88">
        <v>109129.09090909091</v>
      </c>
      <c r="AT296" s="88">
        <v>109129.09090909091</v>
      </c>
      <c r="AU296" s="88">
        <v>109129.09090909091</v>
      </c>
      <c r="AV296" s="88">
        <v>109129.09090909091</v>
      </c>
      <c r="AW296" s="88">
        <v>109129.09090909091</v>
      </c>
      <c r="AX296" s="88">
        <v>109129.09090909091</v>
      </c>
      <c r="AY296" s="88">
        <v>109129.09090909091</v>
      </c>
      <c r="AZ296" s="88">
        <v>109129.09090909091</v>
      </c>
      <c r="BA296" s="88">
        <v>109129.09090909091</v>
      </c>
      <c r="BB296" s="89">
        <v>1200420</v>
      </c>
      <c r="BC296" s="90" t="str">
        <f t="shared" si="20"/>
        <v>OK</v>
      </c>
      <c r="BD296" s="91" t="str">
        <f t="shared" si="21"/>
        <v xml:space="preserve">                  </v>
      </c>
      <c r="BE296" s="92">
        <f t="shared" si="22"/>
        <v>12</v>
      </c>
    </row>
    <row r="297" spans="1:57" s="74" customFormat="1" ht="50.1" customHeight="1" x14ac:dyDescent="0.2">
      <c r="A297" s="78" t="s">
        <v>55</v>
      </c>
      <c r="B297" s="78" t="s">
        <v>54</v>
      </c>
      <c r="C297" s="78" t="s">
        <v>612</v>
      </c>
      <c r="D297" s="78" t="s">
        <v>605</v>
      </c>
      <c r="E297" s="79" t="str">
        <f>+IF(C297&lt;&gt;"",VLOOKUP(MID(C297,18,5),NIVELES!$A$133:$B$213,2,0),"")</f>
        <v>ESMERALDAS</v>
      </c>
      <c r="F297" s="80" t="s">
        <v>124</v>
      </c>
      <c r="G297" s="81" t="str">
        <f>+IF(F297&lt;&gt;"",VLOOKUP(F297,NIVELES!$A$246:$C$464,3,0),"")</f>
        <v xml:space="preserve"> </v>
      </c>
      <c r="H297" s="82" t="s">
        <v>1024</v>
      </c>
      <c r="I297" s="78" t="s">
        <v>2201</v>
      </c>
      <c r="J297" s="78" t="s">
        <v>2184</v>
      </c>
      <c r="K297" s="78" t="s">
        <v>2185</v>
      </c>
      <c r="L297" s="78" t="s">
        <v>2202</v>
      </c>
      <c r="M297" s="78">
        <v>330</v>
      </c>
      <c r="N297" s="78" t="s">
        <v>2203</v>
      </c>
      <c r="O297" s="78" t="s">
        <v>2174</v>
      </c>
      <c r="P297" s="82">
        <v>12</v>
      </c>
      <c r="Q297" s="78" t="s">
        <v>2206</v>
      </c>
      <c r="R297" s="82">
        <v>1</v>
      </c>
      <c r="S297" s="82">
        <v>1</v>
      </c>
      <c r="T297" s="82">
        <v>1</v>
      </c>
      <c r="U297" s="82">
        <v>1</v>
      </c>
      <c r="V297" s="82">
        <v>1</v>
      </c>
      <c r="W297" s="82">
        <v>1</v>
      </c>
      <c r="X297" s="82">
        <v>1</v>
      </c>
      <c r="Y297" s="82">
        <v>1</v>
      </c>
      <c r="Z297" s="82">
        <v>1</v>
      </c>
      <c r="AA297" s="82">
        <v>1</v>
      </c>
      <c r="AB297" s="82">
        <v>1</v>
      </c>
      <c r="AC297" s="82">
        <v>1</v>
      </c>
      <c r="AD297" s="85" t="str">
        <f>IF(A297&lt;&gt;"",IF(D297="DIRECCIÓN_DE_TRANSFERENCIAS","280 0031",VLOOKUP(C297,NIVELES!$A$14:$B$105,2,0)),"")</f>
        <v>280 1210</v>
      </c>
      <c r="AE297" s="86" t="s">
        <v>322</v>
      </c>
      <c r="AF297" s="86" t="s">
        <v>543</v>
      </c>
      <c r="AG297" s="79" t="str">
        <f>+IF(AF297&lt;&gt;"",VLOOKUP(AF297,NIVELES!$A$666:$B$673,2,0),"")</f>
        <v>DESARROLLO_INFANTIL</v>
      </c>
      <c r="AH297" s="78" t="s">
        <v>322</v>
      </c>
      <c r="AI297" s="79" t="str">
        <f>IF(AH297&lt;&gt;"",VLOOKUP(CONCATENATE(AG297,AH297),NIVELES!$B$676:$C$745,2,0),"")</f>
        <v>Centros Infantiles Del Buen Vivir Atencion Directa -Funcionamiento Operación Y Atencion De Unidades</v>
      </c>
      <c r="AJ297" s="78" t="s">
        <v>517</v>
      </c>
      <c r="AK297" s="79" t="str">
        <f>+IF(AJ297&lt;&gt;"",VLOOKUP(AJ297,NIVELES!$A$816:$B$892,2,0),"")</f>
        <v>NO APLICA</v>
      </c>
      <c r="AL297" s="78" t="s">
        <v>554</v>
      </c>
      <c r="AM297" s="78">
        <v>530101</v>
      </c>
      <c r="AN297" s="79" t="str">
        <f>IF(AM297&lt;&gt;"",+VLOOKUP(AM297,NIVELES!$A$1652:$B$2466,2,0),"")</f>
        <v>Agua Potable</v>
      </c>
      <c r="AO297" s="87">
        <v>7170.3</v>
      </c>
      <c r="AP297" s="88">
        <v>597.52499999999998</v>
      </c>
      <c r="AQ297" s="88">
        <v>597.52499999999998</v>
      </c>
      <c r="AR297" s="88">
        <v>597.52499999999998</v>
      </c>
      <c r="AS297" s="88">
        <v>597.52499999999998</v>
      </c>
      <c r="AT297" s="88">
        <v>597.52499999999998</v>
      </c>
      <c r="AU297" s="88">
        <v>597.52499999999998</v>
      </c>
      <c r="AV297" s="88">
        <v>597.52499999999998</v>
      </c>
      <c r="AW297" s="88">
        <v>597.52499999999998</v>
      </c>
      <c r="AX297" s="88">
        <v>597.52499999999998</v>
      </c>
      <c r="AY297" s="88">
        <v>597.52499999999998</v>
      </c>
      <c r="AZ297" s="88">
        <v>597.52499999999998</v>
      </c>
      <c r="BA297" s="88">
        <v>597.52499999999998</v>
      </c>
      <c r="BB297" s="89">
        <v>7170.2999999999984</v>
      </c>
      <c r="BC297" s="90" t="str">
        <f t="shared" si="20"/>
        <v>OK</v>
      </c>
      <c r="BD297" s="91" t="str">
        <f t="shared" si="21"/>
        <v xml:space="preserve">                  </v>
      </c>
      <c r="BE297" s="92">
        <f t="shared" si="22"/>
        <v>12</v>
      </c>
    </row>
    <row r="298" spans="1:57" s="74" customFormat="1" ht="50.1" customHeight="1" x14ac:dyDescent="0.2">
      <c r="A298" s="78" t="s">
        <v>55</v>
      </c>
      <c r="B298" s="78" t="s">
        <v>54</v>
      </c>
      <c r="C298" s="78" t="s">
        <v>612</v>
      </c>
      <c r="D298" s="78" t="s">
        <v>605</v>
      </c>
      <c r="E298" s="79" t="str">
        <f>+IF(C298&lt;&gt;"",VLOOKUP(MID(C298,18,5),NIVELES!$A$133:$B$213,2,0),"")</f>
        <v>ESMERALDAS</v>
      </c>
      <c r="F298" s="80" t="s">
        <v>124</v>
      </c>
      <c r="G298" s="81" t="str">
        <f>+IF(F298&lt;&gt;"",VLOOKUP(F298,NIVELES!$A$246:$C$464,3,0),"")</f>
        <v xml:space="preserve"> </v>
      </c>
      <c r="H298" s="82" t="s">
        <v>1024</v>
      </c>
      <c r="I298" s="78" t="s">
        <v>2201</v>
      </c>
      <c r="J298" s="78" t="s">
        <v>2184</v>
      </c>
      <c r="K298" s="78" t="s">
        <v>2185</v>
      </c>
      <c r="L298" s="78" t="s">
        <v>2202</v>
      </c>
      <c r="M298" s="78">
        <v>330</v>
      </c>
      <c r="N298" s="78" t="s">
        <v>2203</v>
      </c>
      <c r="O298" s="78" t="s">
        <v>2174</v>
      </c>
      <c r="P298" s="82">
        <v>12</v>
      </c>
      <c r="Q298" s="78" t="s">
        <v>2207</v>
      </c>
      <c r="R298" s="82">
        <v>1</v>
      </c>
      <c r="S298" s="82">
        <v>1</v>
      </c>
      <c r="T298" s="82">
        <v>1</v>
      </c>
      <c r="U298" s="82">
        <v>1</v>
      </c>
      <c r="V298" s="82">
        <v>1</v>
      </c>
      <c r="W298" s="82">
        <v>1</v>
      </c>
      <c r="X298" s="82">
        <v>1</v>
      </c>
      <c r="Y298" s="82">
        <v>1</v>
      </c>
      <c r="Z298" s="82">
        <v>1</v>
      </c>
      <c r="AA298" s="82">
        <v>1</v>
      </c>
      <c r="AB298" s="82">
        <v>1</v>
      </c>
      <c r="AC298" s="82">
        <v>1</v>
      </c>
      <c r="AD298" s="85" t="str">
        <f>IF(A298&lt;&gt;"",IF(D298="DIRECCIÓN_DE_TRANSFERENCIAS","280 0031",VLOOKUP(C298,NIVELES!$A$14:$B$105,2,0)),"")</f>
        <v>280 1210</v>
      </c>
      <c r="AE298" s="86" t="s">
        <v>322</v>
      </c>
      <c r="AF298" s="86" t="s">
        <v>543</v>
      </c>
      <c r="AG298" s="79" t="str">
        <f>+IF(AF298&lt;&gt;"",VLOOKUP(AF298,NIVELES!$A$666:$B$673,2,0),"")</f>
        <v>DESARROLLO_INFANTIL</v>
      </c>
      <c r="AH298" s="78" t="s">
        <v>322</v>
      </c>
      <c r="AI298" s="79" t="str">
        <f>IF(AH298&lt;&gt;"",VLOOKUP(CONCATENATE(AG298,AH298),NIVELES!$B$676:$C$745,2,0),"")</f>
        <v>Centros Infantiles Del Buen Vivir Atencion Directa -Funcionamiento Operación Y Atencion De Unidades</v>
      </c>
      <c r="AJ298" s="78" t="s">
        <v>517</v>
      </c>
      <c r="AK298" s="79" t="str">
        <f>+IF(AJ298&lt;&gt;"",VLOOKUP(AJ298,NIVELES!$A$816:$B$892,2,0),"")</f>
        <v>NO APLICA</v>
      </c>
      <c r="AL298" s="78" t="s">
        <v>554</v>
      </c>
      <c r="AM298" s="78">
        <v>530104</v>
      </c>
      <c r="AN298" s="79" t="str">
        <f>IF(AM298&lt;&gt;"",+VLOOKUP(AM298,NIVELES!$A$1652:$B$2466,2,0),"")</f>
        <v>Energía Eléctrica</v>
      </c>
      <c r="AO298" s="87">
        <v>6418.2</v>
      </c>
      <c r="AP298" s="88">
        <v>534.85</v>
      </c>
      <c r="AQ298" s="88">
        <v>534.85</v>
      </c>
      <c r="AR298" s="88">
        <v>534.85</v>
      </c>
      <c r="AS298" s="88">
        <v>534.85</v>
      </c>
      <c r="AT298" s="88">
        <v>534.85</v>
      </c>
      <c r="AU298" s="88">
        <v>534.85</v>
      </c>
      <c r="AV298" s="88">
        <v>534.85</v>
      </c>
      <c r="AW298" s="88">
        <v>534.85</v>
      </c>
      <c r="AX298" s="88">
        <v>534.85</v>
      </c>
      <c r="AY298" s="88">
        <v>534.85</v>
      </c>
      <c r="AZ298" s="88">
        <v>534.85</v>
      </c>
      <c r="BA298" s="88">
        <v>534.85</v>
      </c>
      <c r="BB298" s="89">
        <v>6418.2000000000016</v>
      </c>
      <c r="BC298" s="90" t="str">
        <f t="shared" si="20"/>
        <v>OK</v>
      </c>
      <c r="BD298" s="91" t="str">
        <f t="shared" si="21"/>
        <v xml:space="preserve">                  </v>
      </c>
      <c r="BE298" s="92">
        <f t="shared" si="22"/>
        <v>12</v>
      </c>
    </row>
    <row r="299" spans="1:57" s="74" customFormat="1" ht="50.1" customHeight="1" x14ac:dyDescent="0.2">
      <c r="A299" s="78" t="s">
        <v>55</v>
      </c>
      <c r="B299" s="78" t="s">
        <v>54</v>
      </c>
      <c r="C299" s="78" t="s">
        <v>612</v>
      </c>
      <c r="D299" s="78" t="s">
        <v>605</v>
      </c>
      <c r="E299" s="79" t="str">
        <f>+IF(C299&lt;&gt;"",VLOOKUP(MID(C299,18,5),NIVELES!$A$133:$B$213,2,0),"")</f>
        <v>ESMERALDAS</v>
      </c>
      <c r="F299" s="80" t="s">
        <v>124</v>
      </c>
      <c r="G299" s="81" t="str">
        <f>+IF(F299&lt;&gt;"",VLOOKUP(F299,NIVELES!$A$246:$C$464,3,0),"")</f>
        <v xml:space="preserve"> </v>
      </c>
      <c r="H299" s="82" t="s">
        <v>1024</v>
      </c>
      <c r="I299" s="78" t="s">
        <v>2201</v>
      </c>
      <c r="J299" s="78" t="s">
        <v>2184</v>
      </c>
      <c r="K299" s="78" t="s">
        <v>2185</v>
      </c>
      <c r="L299" s="78" t="s">
        <v>2202</v>
      </c>
      <c r="M299" s="78">
        <v>330</v>
      </c>
      <c r="N299" s="78" t="s">
        <v>2203</v>
      </c>
      <c r="O299" s="78" t="s">
        <v>2208</v>
      </c>
      <c r="P299" s="82">
        <v>1</v>
      </c>
      <c r="Q299" s="78" t="s">
        <v>2209</v>
      </c>
      <c r="R299" s="82"/>
      <c r="S299" s="82">
        <v>1</v>
      </c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5" t="str">
        <f>IF(A299&lt;&gt;"",IF(D299="DIRECCIÓN_DE_TRANSFERENCIAS","280 0031",VLOOKUP(C299,NIVELES!$A$14:$B$105,2,0)),"")</f>
        <v>280 1210</v>
      </c>
      <c r="AE299" s="86" t="s">
        <v>322</v>
      </c>
      <c r="AF299" s="86" t="s">
        <v>543</v>
      </c>
      <c r="AG299" s="79" t="str">
        <f>+IF(AF299&lt;&gt;"",VLOOKUP(AF299,NIVELES!$A$666:$B$673,2,0),"")</f>
        <v>DESARROLLO_INFANTIL</v>
      </c>
      <c r="AH299" s="78" t="s">
        <v>322</v>
      </c>
      <c r="AI299" s="79" t="str">
        <f>IF(AH299&lt;&gt;"",VLOOKUP(CONCATENATE(AG299,AH299),NIVELES!$B$676:$C$745,2,0),"")</f>
        <v>Centros Infantiles Del Buen Vivir Atencion Directa -Funcionamiento Operación Y Atencion De Unidades</v>
      </c>
      <c r="AJ299" s="78" t="s">
        <v>517</v>
      </c>
      <c r="AK299" s="79" t="str">
        <f>+IF(AJ299&lt;&gt;"",VLOOKUP(AJ299,NIVELES!$A$816:$B$892,2,0),"")</f>
        <v>NO APLICA</v>
      </c>
      <c r="AL299" s="78" t="s">
        <v>554</v>
      </c>
      <c r="AM299" s="78">
        <v>530805</v>
      </c>
      <c r="AN299" s="79" t="str">
        <f>IF(AM299&lt;&gt;"",+VLOOKUP(AM299,NIVELES!$A$1652:$B$2466,2,0),"")</f>
        <v>Materiales de Aseo</v>
      </c>
      <c r="AO299" s="87">
        <v>1293.25</v>
      </c>
      <c r="AP299" s="88">
        <v>0</v>
      </c>
      <c r="AQ299" s="88">
        <v>0</v>
      </c>
      <c r="AR299" s="88">
        <v>646.625</v>
      </c>
      <c r="AS299" s="88">
        <v>0</v>
      </c>
      <c r="AT299" s="88">
        <v>0</v>
      </c>
      <c r="AU299" s="88">
        <v>0</v>
      </c>
      <c r="AV299" s="88">
        <v>0</v>
      </c>
      <c r="AW299" s="88">
        <v>646.625</v>
      </c>
      <c r="AX299" s="88">
        <v>0</v>
      </c>
      <c r="AY299" s="88">
        <v>0</v>
      </c>
      <c r="AZ299" s="88">
        <v>0</v>
      </c>
      <c r="BA299" s="88">
        <v>0</v>
      </c>
      <c r="BB299" s="89">
        <v>1293.25</v>
      </c>
      <c r="BC299" s="90" t="str">
        <f t="shared" si="20"/>
        <v>OK</v>
      </c>
      <c r="BD299" s="91" t="str">
        <f t="shared" si="21"/>
        <v xml:space="preserve">                  </v>
      </c>
      <c r="BE299" s="92">
        <f t="shared" si="22"/>
        <v>1</v>
      </c>
    </row>
    <row r="300" spans="1:57" s="74" customFormat="1" ht="50.1" customHeight="1" x14ac:dyDescent="0.2">
      <c r="A300" s="78" t="s">
        <v>55</v>
      </c>
      <c r="B300" s="78" t="s">
        <v>54</v>
      </c>
      <c r="C300" s="78" t="s">
        <v>612</v>
      </c>
      <c r="D300" s="78" t="s">
        <v>605</v>
      </c>
      <c r="E300" s="79" t="str">
        <f>+IF(C300&lt;&gt;"",VLOOKUP(MID(C300,18,5),NIVELES!$A$133:$B$213,2,0),"")</f>
        <v>ESMERALDAS</v>
      </c>
      <c r="F300" s="80" t="s">
        <v>124</v>
      </c>
      <c r="G300" s="81" t="str">
        <f>+IF(F300&lt;&gt;"",VLOOKUP(F300,NIVELES!$A$246:$C$464,3,0),"")</f>
        <v xml:space="preserve"> </v>
      </c>
      <c r="H300" s="82" t="s">
        <v>1024</v>
      </c>
      <c r="I300" s="78" t="s">
        <v>2201</v>
      </c>
      <c r="J300" s="78" t="s">
        <v>2184</v>
      </c>
      <c r="K300" s="78" t="s">
        <v>2185</v>
      </c>
      <c r="L300" s="78" t="s">
        <v>2202</v>
      </c>
      <c r="M300" s="78">
        <v>330</v>
      </c>
      <c r="N300" s="78" t="s">
        <v>2203</v>
      </c>
      <c r="O300" s="78" t="s">
        <v>2210</v>
      </c>
      <c r="P300" s="82">
        <v>1</v>
      </c>
      <c r="Q300" s="78" t="s">
        <v>2211</v>
      </c>
      <c r="R300" s="82"/>
      <c r="S300" s="82">
        <v>1</v>
      </c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5" t="str">
        <f>IF(A300&lt;&gt;"",IF(D300="DIRECCIÓN_DE_TRANSFERENCIAS","280 0031",VLOOKUP(C300,NIVELES!$A$14:$B$105,2,0)),"")</f>
        <v>280 1210</v>
      </c>
      <c r="AE300" s="86" t="s">
        <v>322</v>
      </c>
      <c r="AF300" s="86" t="s">
        <v>543</v>
      </c>
      <c r="AG300" s="79" t="str">
        <f>+IF(AF300&lt;&gt;"",VLOOKUP(AF300,NIVELES!$A$666:$B$673,2,0),"")</f>
        <v>DESARROLLO_INFANTIL</v>
      </c>
      <c r="AH300" s="78" t="s">
        <v>322</v>
      </c>
      <c r="AI300" s="79" t="str">
        <f>IF(AH300&lt;&gt;"",VLOOKUP(CONCATENATE(AG300,AH300),NIVELES!$B$676:$C$745,2,0),"")</f>
        <v>Centros Infantiles Del Buen Vivir Atencion Directa -Funcionamiento Operación Y Atencion De Unidades</v>
      </c>
      <c r="AJ300" s="78" t="s">
        <v>517</v>
      </c>
      <c r="AK300" s="79" t="str">
        <f>+IF(AJ300&lt;&gt;"",VLOOKUP(AJ300,NIVELES!$A$816:$B$892,2,0),"")</f>
        <v>NO APLICA</v>
      </c>
      <c r="AL300" s="78" t="s">
        <v>554</v>
      </c>
      <c r="AM300" s="78">
        <v>530812</v>
      </c>
      <c r="AN300" s="79" t="str">
        <f>IF(AM300&lt;&gt;"",+VLOOKUP(AM300,NIVELES!$A$1652:$B$2466,2,0),"")</f>
        <v>Materiales Didácticos</v>
      </c>
      <c r="AO300" s="87">
        <v>4075.45</v>
      </c>
      <c r="AP300" s="88">
        <v>0</v>
      </c>
      <c r="AQ300" s="88">
        <v>0</v>
      </c>
      <c r="AR300" s="88">
        <v>2037.7249999999999</v>
      </c>
      <c r="AS300" s="88">
        <v>0</v>
      </c>
      <c r="AT300" s="88">
        <v>0</v>
      </c>
      <c r="AU300" s="88">
        <v>0</v>
      </c>
      <c r="AV300" s="88">
        <v>0</v>
      </c>
      <c r="AW300" s="88">
        <v>2037.7249999999999</v>
      </c>
      <c r="AX300" s="88">
        <v>0</v>
      </c>
      <c r="AY300" s="88">
        <v>0</v>
      </c>
      <c r="AZ300" s="88">
        <v>0</v>
      </c>
      <c r="BA300" s="88">
        <v>0</v>
      </c>
      <c r="BB300" s="89">
        <v>4075.45</v>
      </c>
      <c r="BC300" s="90" t="str">
        <f t="shared" si="20"/>
        <v>OK</v>
      </c>
      <c r="BD300" s="91" t="str">
        <f t="shared" si="21"/>
        <v xml:space="preserve">                  </v>
      </c>
      <c r="BE300" s="92">
        <f t="shared" si="22"/>
        <v>1</v>
      </c>
    </row>
    <row r="301" spans="1:57" s="74" customFormat="1" ht="50.1" customHeight="1" x14ac:dyDescent="0.2">
      <c r="A301" s="78" t="s">
        <v>55</v>
      </c>
      <c r="B301" s="78" t="s">
        <v>54</v>
      </c>
      <c r="C301" s="78" t="s">
        <v>612</v>
      </c>
      <c r="D301" s="78" t="s">
        <v>605</v>
      </c>
      <c r="E301" s="79" t="str">
        <f>+IF(C301&lt;&gt;"",VLOOKUP(MID(C301,18,5),NIVELES!$A$133:$B$213,2,0),"")</f>
        <v>ESMERALDAS</v>
      </c>
      <c r="F301" s="80" t="s">
        <v>124</v>
      </c>
      <c r="G301" s="81" t="str">
        <f>+IF(F301&lt;&gt;"",VLOOKUP(F301,NIVELES!$A$246:$C$464,3,0),"")</f>
        <v xml:space="preserve"> </v>
      </c>
      <c r="H301" s="82" t="s">
        <v>1024</v>
      </c>
      <c r="I301" s="78" t="s">
        <v>2201</v>
      </c>
      <c r="J301" s="78" t="s">
        <v>2184</v>
      </c>
      <c r="K301" s="78" t="s">
        <v>2185</v>
      </c>
      <c r="L301" s="78" t="s">
        <v>2202</v>
      </c>
      <c r="M301" s="78">
        <v>330</v>
      </c>
      <c r="N301" s="78" t="s">
        <v>2203</v>
      </c>
      <c r="O301" s="78" t="s">
        <v>2212</v>
      </c>
      <c r="P301" s="82">
        <v>2</v>
      </c>
      <c r="Q301" s="78" t="s">
        <v>2213</v>
      </c>
      <c r="R301" s="82"/>
      <c r="S301" s="82">
        <v>1</v>
      </c>
      <c r="T301" s="82"/>
      <c r="U301" s="82"/>
      <c r="V301" s="82">
        <v>1</v>
      </c>
      <c r="W301" s="82"/>
      <c r="X301" s="82"/>
      <c r="Y301" s="82"/>
      <c r="Z301" s="82"/>
      <c r="AA301" s="82"/>
      <c r="AB301" s="82"/>
      <c r="AC301" s="82"/>
      <c r="AD301" s="85" t="str">
        <f>IF(A301&lt;&gt;"",IF(D301="DIRECCIÓN_DE_TRANSFERENCIAS","280 0031",VLOOKUP(C301,NIVELES!$A$14:$B$105,2,0)),"")</f>
        <v>280 1210</v>
      </c>
      <c r="AE301" s="86" t="s">
        <v>322</v>
      </c>
      <c r="AF301" s="86" t="s">
        <v>543</v>
      </c>
      <c r="AG301" s="79" t="str">
        <f>+IF(AF301&lt;&gt;"",VLOOKUP(AF301,NIVELES!$A$666:$B$673,2,0),"")</f>
        <v>DESARROLLO_INFANTIL</v>
      </c>
      <c r="AH301" s="78" t="s">
        <v>322</v>
      </c>
      <c r="AI301" s="79" t="str">
        <f>IF(AH301&lt;&gt;"",VLOOKUP(CONCATENATE(AG301,AH301),NIVELES!$B$676:$C$745,2,0),"")</f>
        <v>Centros Infantiles Del Buen Vivir Atencion Directa -Funcionamiento Operación Y Atencion De Unidades</v>
      </c>
      <c r="AJ301" s="78" t="s">
        <v>517</v>
      </c>
      <c r="AK301" s="79" t="str">
        <f>+IF(AJ301&lt;&gt;"",VLOOKUP(AJ301,NIVELES!$A$816:$B$892,2,0),"")</f>
        <v>NO APLICA</v>
      </c>
      <c r="AL301" s="78" t="s">
        <v>554</v>
      </c>
      <c r="AM301" s="78">
        <v>530235</v>
      </c>
      <c r="AN301" s="79" t="str">
        <f>IF(AM301&lt;&gt;"",+VLOOKUP(AM301,NIVELES!$A$1652:$B$2466,2,0),"")</f>
        <v>Servicio de Alimentación</v>
      </c>
      <c r="AO301" s="87">
        <v>187338.37</v>
      </c>
      <c r="AP301" s="88">
        <v>0</v>
      </c>
      <c r="AQ301" s="88">
        <v>93669.184999999998</v>
      </c>
      <c r="AR301" s="88">
        <v>0</v>
      </c>
      <c r="AS301" s="88">
        <v>0</v>
      </c>
      <c r="AT301" s="88">
        <v>93669.184999999998</v>
      </c>
      <c r="AU301" s="88">
        <v>0</v>
      </c>
      <c r="AV301" s="88">
        <v>0</v>
      </c>
      <c r="AW301" s="88">
        <v>0</v>
      </c>
      <c r="AX301" s="88">
        <v>0</v>
      </c>
      <c r="AY301" s="88">
        <v>0</v>
      </c>
      <c r="AZ301" s="88">
        <v>0</v>
      </c>
      <c r="BA301" s="88">
        <v>0</v>
      </c>
      <c r="BB301" s="89">
        <v>187338.37</v>
      </c>
      <c r="BC301" s="90" t="str">
        <f t="shared" si="20"/>
        <v>OK</v>
      </c>
      <c r="BD301" s="91" t="str">
        <f t="shared" si="21"/>
        <v xml:space="preserve">                  </v>
      </c>
      <c r="BE301" s="92">
        <f t="shared" si="22"/>
        <v>2</v>
      </c>
    </row>
    <row r="302" spans="1:57" s="74" customFormat="1" ht="50.1" customHeight="1" x14ac:dyDescent="0.2">
      <c r="A302" s="78" t="s">
        <v>55</v>
      </c>
      <c r="B302" s="78" t="s">
        <v>54</v>
      </c>
      <c r="C302" s="78" t="s">
        <v>612</v>
      </c>
      <c r="D302" s="78" t="s">
        <v>605</v>
      </c>
      <c r="E302" s="79" t="str">
        <f>+IF(C302&lt;&gt;"",VLOOKUP(MID(C302,18,5),NIVELES!$A$133:$B$213,2,0),"")</f>
        <v>ESMERALDAS</v>
      </c>
      <c r="F302" s="80" t="s">
        <v>124</v>
      </c>
      <c r="G302" s="81" t="str">
        <f>+IF(F302&lt;&gt;"",VLOOKUP(F302,NIVELES!$A$246:$C$464,3,0),"")</f>
        <v xml:space="preserve"> </v>
      </c>
      <c r="H302" s="82" t="s">
        <v>1024</v>
      </c>
      <c r="I302" s="78" t="s">
        <v>2201</v>
      </c>
      <c r="J302" s="78" t="s">
        <v>2184</v>
      </c>
      <c r="K302" s="78" t="s">
        <v>2185</v>
      </c>
      <c r="L302" s="78" t="s">
        <v>2202</v>
      </c>
      <c r="M302" s="78">
        <v>330</v>
      </c>
      <c r="N302" s="78" t="s">
        <v>2203</v>
      </c>
      <c r="O302" s="78" t="s">
        <v>2214</v>
      </c>
      <c r="P302" s="82">
        <v>2</v>
      </c>
      <c r="Q302" s="78" t="s">
        <v>2215</v>
      </c>
      <c r="R302" s="82"/>
      <c r="S302" s="82">
        <v>1</v>
      </c>
      <c r="T302" s="82"/>
      <c r="U302" s="82"/>
      <c r="V302" s="82"/>
      <c r="W302" s="82"/>
      <c r="X302" s="82">
        <v>1</v>
      </c>
      <c r="Y302" s="82"/>
      <c r="Z302" s="82"/>
      <c r="AA302" s="82"/>
      <c r="AB302" s="82"/>
      <c r="AC302" s="82"/>
      <c r="AD302" s="85" t="str">
        <f>IF(A302&lt;&gt;"",IF(D302="DIRECCIÓN_DE_TRANSFERENCIAS","280 0031",VLOOKUP(C302,NIVELES!$A$14:$B$105,2,0)),"")</f>
        <v>280 1210</v>
      </c>
      <c r="AE302" s="86" t="s">
        <v>322</v>
      </c>
      <c r="AF302" s="86" t="s">
        <v>543</v>
      </c>
      <c r="AG302" s="79" t="str">
        <f>+IF(AF302&lt;&gt;"",VLOOKUP(AF302,NIVELES!$A$666:$B$673,2,0),"")</f>
        <v>DESARROLLO_INFANTIL</v>
      </c>
      <c r="AH302" s="78" t="s">
        <v>322</v>
      </c>
      <c r="AI302" s="79" t="str">
        <f>IF(AH302&lt;&gt;"",VLOOKUP(CONCATENATE(AG302,AH302),NIVELES!$B$676:$C$745,2,0),"")</f>
        <v>Centros Infantiles Del Buen Vivir Atencion Directa -Funcionamiento Operación Y Atencion De Unidades</v>
      </c>
      <c r="AJ302" s="78" t="s">
        <v>517</v>
      </c>
      <c r="AK302" s="79" t="str">
        <f>+IF(AJ302&lt;&gt;"",VLOOKUP(AJ302,NIVELES!$A$816:$B$892,2,0),"")</f>
        <v>NO APLICA</v>
      </c>
      <c r="AL302" s="78" t="s">
        <v>554</v>
      </c>
      <c r="AM302" s="78">
        <v>530208</v>
      </c>
      <c r="AN302" s="79" t="str">
        <f>IF(AM302&lt;&gt;"",+VLOOKUP(AM302,NIVELES!$A$1652:$B$2466,2,0),"")</f>
        <v>Servicio de Seguridad y Vigilancia</v>
      </c>
      <c r="AO302" s="87">
        <v>0</v>
      </c>
      <c r="AP302" s="88">
        <v>0</v>
      </c>
      <c r="AQ302" s="88">
        <v>0</v>
      </c>
      <c r="AR302" s="88">
        <v>0</v>
      </c>
      <c r="AS302" s="88">
        <v>0</v>
      </c>
      <c r="AT302" s="88">
        <v>0</v>
      </c>
      <c r="AU302" s="88">
        <v>0</v>
      </c>
      <c r="AV302" s="88">
        <v>0</v>
      </c>
      <c r="AW302" s="88">
        <v>0</v>
      </c>
      <c r="AX302" s="88">
        <v>0</v>
      </c>
      <c r="AY302" s="88">
        <v>0</v>
      </c>
      <c r="AZ302" s="88">
        <v>0</v>
      </c>
      <c r="BA302" s="88">
        <v>0</v>
      </c>
      <c r="BB302" s="89">
        <v>0</v>
      </c>
      <c r="BC302" s="90" t="str">
        <f t="shared" si="20"/>
        <v>OK</v>
      </c>
      <c r="BD302" s="91" t="str">
        <f t="shared" si="21"/>
        <v xml:space="preserve">                  </v>
      </c>
      <c r="BE302" s="92">
        <f t="shared" si="22"/>
        <v>2</v>
      </c>
    </row>
    <row r="303" spans="1:57" s="74" customFormat="1" ht="50.1" customHeight="1" x14ac:dyDescent="0.2">
      <c r="A303" s="78" t="s">
        <v>55</v>
      </c>
      <c r="B303" s="78" t="s">
        <v>54</v>
      </c>
      <c r="C303" s="78" t="s">
        <v>612</v>
      </c>
      <c r="D303" s="78" t="s">
        <v>605</v>
      </c>
      <c r="E303" s="79" t="str">
        <f>+IF(C303&lt;&gt;"",VLOOKUP(MID(C303,18,5),NIVELES!$A$133:$B$213,2,0),"")</f>
        <v>ESMERALDAS</v>
      </c>
      <c r="F303" s="80" t="s">
        <v>124</v>
      </c>
      <c r="G303" s="81" t="str">
        <f>+IF(F303&lt;&gt;"",VLOOKUP(F303,NIVELES!$A$246:$C$464,3,0),"")</f>
        <v xml:space="preserve"> </v>
      </c>
      <c r="H303" s="82" t="s">
        <v>1024</v>
      </c>
      <c r="I303" s="78" t="s">
        <v>2201</v>
      </c>
      <c r="J303" s="78" t="s">
        <v>2184</v>
      </c>
      <c r="K303" s="78" t="s">
        <v>2185</v>
      </c>
      <c r="L303" s="78" t="s">
        <v>2202</v>
      </c>
      <c r="M303" s="78">
        <v>330</v>
      </c>
      <c r="N303" s="78" t="s">
        <v>2203</v>
      </c>
      <c r="O303" s="78" t="s">
        <v>2216</v>
      </c>
      <c r="P303" s="82">
        <v>2</v>
      </c>
      <c r="Q303" s="78" t="s">
        <v>2217</v>
      </c>
      <c r="R303" s="82"/>
      <c r="S303" s="82">
        <v>1</v>
      </c>
      <c r="T303" s="82"/>
      <c r="U303" s="82"/>
      <c r="V303" s="82"/>
      <c r="W303" s="82"/>
      <c r="X303" s="82">
        <v>1</v>
      </c>
      <c r="Y303" s="82"/>
      <c r="Z303" s="82"/>
      <c r="AA303" s="82"/>
      <c r="AB303" s="82"/>
      <c r="AC303" s="82"/>
      <c r="AD303" s="85" t="str">
        <f>IF(A303&lt;&gt;"",IF(D303="DIRECCIÓN_DE_TRANSFERENCIAS","280 0031",VLOOKUP(C303,NIVELES!$A$14:$B$105,2,0)),"")</f>
        <v>280 1210</v>
      </c>
      <c r="AE303" s="86" t="s">
        <v>322</v>
      </c>
      <c r="AF303" s="86" t="s">
        <v>543</v>
      </c>
      <c r="AG303" s="79" t="str">
        <f>+IF(AF303&lt;&gt;"",VLOOKUP(AF303,NIVELES!$A$666:$B$673,2,0),"")</f>
        <v>DESARROLLO_INFANTIL</v>
      </c>
      <c r="AH303" s="78" t="s">
        <v>322</v>
      </c>
      <c r="AI303" s="79" t="str">
        <f>IF(AH303&lt;&gt;"",VLOOKUP(CONCATENATE(AG303,AH303),NIVELES!$B$676:$C$745,2,0),"")</f>
        <v>Centros Infantiles Del Buen Vivir Atencion Directa -Funcionamiento Operación Y Atencion De Unidades</v>
      </c>
      <c r="AJ303" s="78" t="s">
        <v>517</v>
      </c>
      <c r="AK303" s="79" t="str">
        <f>+IF(AJ303&lt;&gt;"",VLOOKUP(AJ303,NIVELES!$A$816:$B$892,2,0),"")</f>
        <v>NO APLICA</v>
      </c>
      <c r="AL303" s="78" t="s">
        <v>554</v>
      </c>
      <c r="AM303" s="78">
        <v>530209</v>
      </c>
      <c r="AN303" s="79" t="str">
        <f>IF(AM303&lt;&gt;"",+VLOOKUP(AM303,NIVELES!$A$1652:$B$2466,2,0),"")</f>
        <v>Servicios de Aseo; Lavado de Vestimenta de Trabajo; Fumigación, Desinfección y Limpieza de Instalaciones</v>
      </c>
      <c r="AO303" s="87">
        <v>0</v>
      </c>
      <c r="AP303" s="88">
        <v>0</v>
      </c>
      <c r="AQ303" s="88">
        <v>0</v>
      </c>
      <c r="AR303" s="88">
        <v>0</v>
      </c>
      <c r="AS303" s="88">
        <v>0</v>
      </c>
      <c r="AT303" s="88">
        <v>0</v>
      </c>
      <c r="AU303" s="88">
        <v>0</v>
      </c>
      <c r="AV303" s="88">
        <v>0</v>
      </c>
      <c r="AW303" s="88">
        <v>0</v>
      </c>
      <c r="AX303" s="88">
        <v>0</v>
      </c>
      <c r="AY303" s="88">
        <v>0</v>
      </c>
      <c r="AZ303" s="88">
        <v>0</v>
      </c>
      <c r="BA303" s="88">
        <v>0</v>
      </c>
      <c r="BB303" s="89">
        <v>0</v>
      </c>
      <c r="BC303" s="90" t="str">
        <f t="shared" si="20"/>
        <v>OK</v>
      </c>
      <c r="BD303" s="91" t="str">
        <f t="shared" si="21"/>
        <v xml:space="preserve">                  </v>
      </c>
      <c r="BE303" s="92">
        <f t="shared" si="22"/>
        <v>2</v>
      </c>
    </row>
    <row r="304" spans="1:57" s="74" customFormat="1" ht="50.1" customHeight="1" x14ac:dyDescent="0.2">
      <c r="A304" s="78" t="s">
        <v>55</v>
      </c>
      <c r="B304" s="78" t="s">
        <v>54</v>
      </c>
      <c r="C304" s="78" t="s">
        <v>612</v>
      </c>
      <c r="D304" s="78" t="s">
        <v>605</v>
      </c>
      <c r="E304" s="79" t="str">
        <f>+IF(C304&lt;&gt;"",VLOOKUP(MID(C304,18,5),NIVELES!$A$133:$B$213,2,0),"")</f>
        <v>ESMERALDAS</v>
      </c>
      <c r="F304" s="80" t="s">
        <v>124</v>
      </c>
      <c r="G304" s="81" t="str">
        <f>+IF(F304&lt;&gt;"",VLOOKUP(F304,NIVELES!$A$246:$C$464,3,0),"")</f>
        <v xml:space="preserve"> </v>
      </c>
      <c r="H304" s="82" t="s">
        <v>1024</v>
      </c>
      <c r="I304" s="78" t="s">
        <v>2201</v>
      </c>
      <c r="J304" s="78" t="s">
        <v>2184</v>
      </c>
      <c r="K304" s="78" t="s">
        <v>2185</v>
      </c>
      <c r="L304" s="78" t="s">
        <v>2202</v>
      </c>
      <c r="M304" s="78">
        <v>330</v>
      </c>
      <c r="N304" s="78" t="s">
        <v>2203</v>
      </c>
      <c r="O304" s="78" t="s">
        <v>2174</v>
      </c>
      <c r="P304" s="82">
        <v>12</v>
      </c>
      <c r="Q304" s="78" t="s">
        <v>2218</v>
      </c>
      <c r="R304" s="82">
        <v>1</v>
      </c>
      <c r="S304" s="82">
        <v>1</v>
      </c>
      <c r="T304" s="82">
        <v>1</v>
      </c>
      <c r="U304" s="82">
        <v>1</v>
      </c>
      <c r="V304" s="82">
        <v>1</v>
      </c>
      <c r="W304" s="82">
        <v>1</v>
      </c>
      <c r="X304" s="82">
        <v>1</v>
      </c>
      <c r="Y304" s="82">
        <v>1</v>
      </c>
      <c r="Z304" s="82">
        <v>1</v>
      </c>
      <c r="AA304" s="82">
        <v>1</v>
      </c>
      <c r="AB304" s="82">
        <v>1</v>
      </c>
      <c r="AC304" s="82">
        <v>1</v>
      </c>
      <c r="AD304" s="85" t="str">
        <f>IF(A304&lt;&gt;"",IF(D304="DIRECCIÓN_DE_TRANSFERENCIAS","280 0031",VLOOKUP(C304,NIVELES!$A$14:$B$105,2,0)),"")</f>
        <v>280 1210</v>
      </c>
      <c r="AE304" s="86" t="s">
        <v>322</v>
      </c>
      <c r="AF304" s="86" t="s">
        <v>543</v>
      </c>
      <c r="AG304" s="79" t="str">
        <f>+IF(AF304&lt;&gt;"",VLOOKUP(AF304,NIVELES!$A$666:$B$673,2,0),"")</f>
        <v>DESARROLLO_INFANTIL</v>
      </c>
      <c r="AH304" s="78" t="s">
        <v>322</v>
      </c>
      <c r="AI304" s="79" t="str">
        <f>IF(AH304&lt;&gt;"",VLOOKUP(CONCATENATE(AG304,AH304),NIVELES!$B$676:$C$745,2,0),"")</f>
        <v>Centros Infantiles Del Buen Vivir Atencion Directa -Funcionamiento Operación Y Atencion De Unidades</v>
      </c>
      <c r="AJ304" s="78" t="s">
        <v>517</v>
      </c>
      <c r="AK304" s="79" t="str">
        <f>+IF(AJ304&lt;&gt;"",VLOOKUP(AJ304,NIVELES!$A$816:$B$892,2,0),"")</f>
        <v>NO APLICA</v>
      </c>
      <c r="AL304" s="78" t="s">
        <v>554</v>
      </c>
      <c r="AM304" s="78">
        <v>530105</v>
      </c>
      <c r="AN304" s="79" t="str">
        <f>IF(AM304&lt;&gt;"",+VLOOKUP(AM304,NIVELES!$A$1652:$B$2466,2,0),"")</f>
        <v>Telecomunicaciones</v>
      </c>
      <c r="AO304" s="87">
        <v>7629</v>
      </c>
      <c r="AP304" s="88">
        <v>635.75</v>
      </c>
      <c r="AQ304" s="88">
        <v>635.75</v>
      </c>
      <c r="AR304" s="88">
        <v>635.75</v>
      </c>
      <c r="AS304" s="88">
        <v>635.75</v>
      </c>
      <c r="AT304" s="88">
        <v>635.75</v>
      </c>
      <c r="AU304" s="88">
        <v>635.75</v>
      </c>
      <c r="AV304" s="88">
        <v>635.75</v>
      </c>
      <c r="AW304" s="88">
        <v>635.75</v>
      </c>
      <c r="AX304" s="88">
        <v>635.75</v>
      </c>
      <c r="AY304" s="88">
        <v>635.75</v>
      </c>
      <c r="AZ304" s="88">
        <v>635.75</v>
      </c>
      <c r="BA304" s="88">
        <v>635.75</v>
      </c>
      <c r="BB304" s="89">
        <v>7629</v>
      </c>
      <c r="BC304" s="90" t="str">
        <f t="shared" si="20"/>
        <v>OK</v>
      </c>
      <c r="BD304" s="91" t="str">
        <f t="shared" si="21"/>
        <v xml:space="preserve">                  </v>
      </c>
      <c r="BE304" s="92">
        <f t="shared" si="22"/>
        <v>12</v>
      </c>
    </row>
    <row r="305" spans="1:57" s="74" customFormat="1" ht="50.1" customHeight="1" x14ac:dyDescent="0.2">
      <c r="A305" s="78" t="s">
        <v>55</v>
      </c>
      <c r="B305" s="78" t="s">
        <v>54</v>
      </c>
      <c r="C305" s="78" t="s">
        <v>612</v>
      </c>
      <c r="D305" s="78" t="s">
        <v>605</v>
      </c>
      <c r="E305" s="79" t="str">
        <f>+IF(C305&lt;&gt;"",VLOOKUP(MID(C305,18,5),NIVELES!$A$133:$B$213,2,0),"")</f>
        <v>ESMERALDAS</v>
      </c>
      <c r="F305" s="80" t="s">
        <v>124</v>
      </c>
      <c r="G305" s="81" t="str">
        <f>+IF(F305&lt;&gt;"",VLOOKUP(F305,NIVELES!$A$246:$C$464,3,0),"")</f>
        <v xml:space="preserve"> </v>
      </c>
      <c r="H305" s="82" t="s">
        <v>1024</v>
      </c>
      <c r="I305" s="78" t="s">
        <v>2201</v>
      </c>
      <c r="J305" s="78" t="s">
        <v>2184</v>
      </c>
      <c r="K305" s="78" t="s">
        <v>2185</v>
      </c>
      <c r="L305" s="78" t="s">
        <v>2205</v>
      </c>
      <c r="M305" s="78">
        <v>7090</v>
      </c>
      <c r="N305" s="78" t="s">
        <v>2203</v>
      </c>
      <c r="O305" s="78" t="s">
        <v>2219</v>
      </c>
      <c r="P305" s="82">
        <v>1</v>
      </c>
      <c r="Q305" s="78" t="s">
        <v>2220</v>
      </c>
      <c r="R305" s="82"/>
      <c r="S305" s="82"/>
      <c r="T305" s="82">
        <v>1</v>
      </c>
      <c r="U305" s="82"/>
      <c r="V305" s="82"/>
      <c r="W305" s="82"/>
      <c r="X305" s="82"/>
      <c r="Y305" s="82"/>
      <c r="Z305" s="82"/>
      <c r="AA305" s="82"/>
      <c r="AB305" s="82"/>
      <c r="AC305" s="82"/>
      <c r="AD305" s="85" t="str">
        <f>IF(A305&lt;&gt;"",IF(D305="DIRECCIÓN_DE_TRANSFERENCIAS","280 0031",VLOOKUP(C305,NIVELES!$A$14:$B$105,2,0)),"")</f>
        <v>280 1210</v>
      </c>
      <c r="AE305" s="86" t="s">
        <v>322</v>
      </c>
      <c r="AF305" s="86" t="s">
        <v>543</v>
      </c>
      <c r="AG305" s="79" t="str">
        <f>+IF(AF305&lt;&gt;"",VLOOKUP(AF305,NIVELES!$A$666:$B$673,2,0),"")</f>
        <v>DESARROLLO_INFANTIL</v>
      </c>
      <c r="AH305" s="78" t="s">
        <v>452</v>
      </c>
      <c r="AI305" s="79" t="str">
        <f>IF(AH305&lt;&gt;"",VLOOKUP(CONCATENATE(AG305,AH305),NIVELES!$B$676:$C$745,2,0),"")</f>
        <v>Creciendo Con Nuestros Hijos De Atención Directa Funcionamiento, Operación Y Atención Domiciliar</v>
      </c>
      <c r="AJ305" s="78" t="s">
        <v>517</v>
      </c>
      <c r="AK305" s="79" t="str">
        <f>+IF(AJ305&lt;&gt;"",VLOOKUP(AJ305,NIVELES!$A$816:$B$892,2,0),"")</f>
        <v>NO APLICA</v>
      </c>
      <c r="AL305" s="78" t="s">
        <v>554</v>
      </c>
      <c r="AM305" s="78">
        <v>530105</v>
      </c>
      <c r="AN305" s="79" t="str">
        <f>IF(AM305&lt;&gt;"",+VLOOKUP(AM305,NIVELES!$A$1652:$B$2466,2,0),"")</f>
        <v>Telecomunicaciones</v>
      </c>
      <c r="AO305" s="87">
        <v>7003.36</v>
      </c>
      <c r="AP305" s="88">
        <v>0</v>
      </c>
      <c r="AQ305" s="88">
        <v>0</v>
      </c>
      <c r="AR305" s="88">
        <v>7003.36</v>
      </c>
      <c r="AS305" s="88">
        <v>0</v>
      </c>
      <c r="AT305" s="88">
        <v>0</v>
      </c>
      <c r="AU305" s="88">
        <v>0</v>
      </c>
      <c r="AV305" s="88">
        <v>0</v>
      </c>
      <c r="AW305" s="88">
        <v>0</v>
      </c>
      <c r="AX305" s="88">
        <v>0</v>
      </c>
      <c r="AY305" s="88">
        <v>0</v>
      </c>
      <c r="AZ305" s="88">
        <v>0</v>
      </c>
      <c r="BA305" s="88">
        <v>0</v>
      </c>
      <c r="BB305" s="89">
        <v>7003.36</v>
      </c>
      <c r="BC305" s="90" t="str">
        <f t="shared" si="20"/>
        <v>OK</v>
      </c>
      <c r="BD305" s="91" t="str">
        <f t="shared" si="21"/>
        <v xml:space="preserve">                  </v>
      </c>
      <c r="BE305" s="92">
        <f t="shared" si="22"/>
        <v>1</v>
      </c>
    </row>
    <row r="306" spans="1:57" s="74" customFormat="1" ht="50.1" customHeight="1" x14ac:dyDescent="0.2">
      <c r="A306" s="78" t="s">
        <v>55</v>
      </c>
      <c r="B306" s="78" t="s">
        <v>54</v>
      </c>
      <c r="C306" s="78" t="s">
        <v>612</v>
      </c>
      <c r="D306" s="78" t="s">
        <v>605</v>
      </c>
      <c r="E306" s="79" t="str">
        <f>+IF(C306&lt;&gt;"",VLOOKUP(MID(C306,18,5),NIVELES!$A$133:$B$213,2,0),"")</f>
        <v>ESMERALDAS</v>
      </c>
      <c r="F306" s="80" t="s">
        <v>124</v>
      </c>
      <c r="G306" s="81" t="str">
        <f>+IF(F306&lt;&gt;"",VLOOKUP(F306,NIVELES!$A$246:$C$464,3,0),"")</f>
        <v xml:space="preserve"> </v>
      </c>
      <c r="H306" s="82" t="s">
        <v>1024</v>
      </c>
      <c r="I306" s="78" t="s">
        <v>2201</v>
      </c>
      <c r="J306" s="78" t="s">
        <v>2184</v>
      </c>
      <c r="K306" s="78" t="s">
        <v>2185</v>
      </c>
      <c r="L306" s="78" t="s">
        <v>2221</v>
      </c>
      <c r="M306" s="78">
        <v>1072</v>
      </c>
      <c r="N306" s="78" t="s">
        <v>2203</v>
      </c>
      <c r="O306" s="78" t="s">
        <v>2222</v>
      </c>
      <c r="P306" s="82">
        <v>8</v>
      </c>
      <c r="Q306" s="78" t="s">
        <v>2223</v>
      </c>
      <c r="R306" s="82"/>
      <c r="S306" s="82">
        <v>8</v>
      </c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5" t="str">
        <f>IF(A306&lt;&gt;"",IF(D306="DIRECCIÓN_DE_TRANSFERENCIAS","280 0031",VLOOKUP(C306,NIVELES!$A$14:$B$105,2,0)),"")</f>
        <v>280 1210</v>
      </c>
      <c r="AE306" s="86" t="s">
        <v>322</v>
      </c>
      <c r="AF306" s="86" t="s">
        <v>543</v>
      </c>
      <c r="AG306" s="79" t="str">
        <f>+IF(AF306&lt;&gt;"",VLOOKUP(AF306,NIVELES!$A$666:$B$673,2,0),"")</f>
        <v>DESARROLLO_INFANTIL</v>
      </c>
      <c r="AH306" s="78" t="s">
        <v>320</v>
      </c>
      <c r="AI306" s="79" t="str">
        <f>IF(AH306&lt;&gt;"",VLOOKUP(CONCATENATE(AG306,AH306),NIVELES!$B$676:$C$745,2,0),"")</f>
        <v>Asegurar La Operacion Y Atencion De Cibv  Administrados Por Prestacion De Servicios A Traves De Cooperantes  Para Contribuir Al Desarrollo Integral De Niñas Y Niños</v>
      </c>
      <c r="AJ306" s="78" t="s">
        <v>387</v>
      </c>
      <c r="AK306" s="79" t="str">
        <f>+IF(AJ306&lt;&gt;"",VLOOKUP(AJ306,NIVELES!$A$816:$B$892,2,0),"")</f>
        <v>ASEGURAR EL DESARROLLO INFANTIL Y LA EDUCACIÓN INTEGRAL, CON CALIDAD Y CALIDEZ PARA TODOS LOS NIÑOS, NIÑAS Y ADOLESCENTES</v>
      </c>
      <c r="AL306" s="78" t="s">
        <v>556</v>
      </c>
      <c r="AM306" s="78">
        <v>580204</v>
      </c>
      <c r="AN306" s="79" t="str">
        <f>IF(AM306&lt;&gt;"",+VLOOKUP(AM306,NIVELES!$A$1652:$B$2466,2,0),"")</f>
        <v>Al Sector Privado no Financiero</v>
      </c>
      <c r="AO306" s="87">
        <v>852647.51</v>
      </c>
      <c r="AP306" s="88">
        <v>0</v>
      </c>
      <c r="AQ306" s="88">
        <v>426323.76</v>
      </c>
      <c r="AR306" s="88">
        <v>0</v>
      </c>
      <c r="AS306" s="88">
        <v>426323.75</v>
      </c>
      <c r="AT306" s="88">
        <v>0</v>
      </c>
      <c r="AU306" s="88">
        <v>0</v>
      </c>
      <c r="AV306" s="88">
        <v>0</v>
      </c>
      <c r="AW306" s="88">
        <v>0</v>
      </c>
      <c r="AX306" s="88">
        <v>0</v>
      </c>
      <c r="AY306" s="88">
        <v>0</v>
      </c>
      <c r="AZ306" s="88">
        <v>0</v>
      </c>
      <c r="BA306" s="88">
        <v>0</v>
      </c>
      <c r="BB306" s="89">
        <v>852647.51</v>
      </c>
      <c r="BC306" s="90" t="str">
        <f t="shared" si="20"/>
        <v>OK</v>
      </c>
      <c r="BD306" s="91" t="str">
        <f t="shared" si="21"/>
        <v xml:space="preserve">                  </v>
      </c>
      <c r="BE306" s="92">
        <f t="shared" si="22"/>
        <v>8</v>
      </c>
    </row>
    <row r="307" spans="1:57" s="74" customFormat="1" ht="50.1" customHeight="1" x14ac:dyDescent="0.2">
      <c r="A307" s="78" t="s">
        <v>55</v>
      </c>
      <c r="B307" s="78" t="s">
        <v>54</v>
      </c>
      <c r="C307" s="78" t="s">
        <v>612</v>
      </c>
      <c r="D307" s="78" t="s">
        <v>605</v>
      </c>
      <c r="E307" s="79" t="str">
        <f>+IF(C307&lt;&gt;"",VLOOKUP(MID(C307,18,5),NIVELES!$A$133:$B$213,2,0),"")</f>
        <v>ESMERALDAS</v>
      </c>
      <c r="F307" s="80" t="s">
        <v>124</v>
      </c>
      <c r="G307" s="81" t="str">
        <f>+IF(F307&lt;&gt;"",VLOOKUP(F307,NIVELES!$A$246:$C$464,3,0),"")</f>
        <v xml:space="preserve"> </v>
      </c>
      <c r="H307" s="82" t="s">
        <v>1024</v>
      </c>
      <c r="I307" s="78" t="s">
        <v>2201</v>
      </c>
      <c r="J307" s="78" t="s">
        <v>2184</v>
      </c>
      <c r="K307" s="78" t="s">
        <v>2185</v>
      </c>
      <c r="L307" s="78" t="s">
        <v>2221</v>
      </c>
      <c r="M307" s="78">
        <v>640</v>
      </c>
      <c r="N307" s="78" t="s">
        <v>2203</v>
      </c>
      <c r="O307" s="78" t="s">
        <v>2222</v>
      </c>
      <c r="P307" s="82">
        <v>4</v>
      </c>
      <c r="Q307" s="78" t="s">
        <v>2223</v>
      </c>
      <c r="R307" s="82"/>
      <c r="S307" s="82">
        <v>4</v>
      </c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5" t="str">
        <f>IF(A307&lt;&gt;"",IF(D307="DIRECCIÓN_DE_TRANSFERENCIAS","280 0031",VLOOKUP(C307,NIVELES!$A$14:$B$105,2,0)),"")</f>
        <v>280 1210</v>
      </c>
      <c r="AE307" s="86" t="s">
        <v>322</v>
      </c>
      <c r="AF307" s="86" t="s">
        <v>543</v>
      </c>
      <c r="AG307" s="79" t="str">
        <f>+IF(AF307&lt;&gt;"",VLOOKUP(AF307,NIVELES!$A$666:$B$673,2,0),"")</f>
        <v>DESARROLLO_INFANTIL</v>
      </c>
      <c r="AH307" s="78" t="s">
        <v>320</v>
      </c>
      <c r="AI307" s="79" t="str">
        <f>IF(AH307&lt;&gt;"",VLOOKUP(CONCATENATE(AG307,AH307),NIVELES!$B$676:$C$745,2,0),"")</f>
        <v>Asegurar La Operacion Y Atencion De Cibv  Administrados Por Prestacion De Servicios A Traves De Cooperantes  Para Contribuir Al Desarrollo Integral De Niñas Y Niños</v>
      </c>
      <c r="AJ307" s="78" t="s">
        <v>387</v>
      </c>
      <c r="AK307" s="79" t="str">
        <f>+IF(AJ307&lt;&gt;"",VLOOKUP(AJ307,NIVELES!$A$816:$B$892,2,0),"")</f>
        <v>ASEGURAR EL DESARROLLO INFANTIL Y LA EDUCACIÓN INTEGRAL, CON CALIDAD Y CALIDEZ PARA TODOS LOS NIÑOS, NIÑAS Y ADOLESCENTES</v>
      </c>
      <c r="AL307" s="78" t="s">
        <v>556</v>
      </c>
      <c r="AM307" s="78">
        <v>580104</v>
      </c>
      <c r="AN307" s="79" t="str">
        <f>IF(AM307&lt;&gt;"",+VLOOKUP(AM307,NIVELES!$A$1652:$B$2466,2,0),"")</f>
        <v>A Gobiernos Autónomos Descentralizados</v>
      </c>
      <c r="AO307" s="87">
        <v>653269.63</v>
      </c>
      <c r="AP307" s="88">
        <v>0</v>
      </c>
      <c r="AQ307" s="88">
        <v>163317.41</v>
      </c>
      <c r="AR307" s="88">
        <v>0</v>
      </c>
      <c r="AS307" s="88">
        <v>163317.41</v>
      </c>
      <c r="AT307" s="88">
        <v>0</v>
      </c>
      <c r="AU307" s="88">
        <v>0</v>
      </c>
      <c r="AV307" s="88">
        <v>163317.41</v>
      </c>
      <c r="AW307" s="88">
        <v>0</v>
      </c>
      <c r="AX307" s="88">
        <v>0</v>
      </c>
      <c r="AY307" s="88">
        <v>163317.4</v>
      </c>
      <c r="AZ307" s="88">
        <v>0</v>
      </c>
      <c r="BA307" s="88">
        <v>0</v>
      </c>
      <c r="BB307" s="89">
        <v>653269.63</v>
      </c>
      <c r="BC307" s="90" t="str">
        <f t="shared" si="20"/>
        <v>OK</v>
      </c>
      <c r="BD307" s="91" t="str">
        <f t="shared" si="21"/>
        <v xml:space="preserve">                  </v>
      </c>
      <c r="BE307" s="92">
        <f t="shared" si="22"/>
        <v>4</v>
      </c>
    </row>
    <row r="308" spans="1:57" s="74" customFormat="1" ht="50.1" customHeight="1" x14ac:dyDescent="0.2">
      <c r="A308" s="78" t="s">
        <v>55</v>
      </c>
      <c r="B308" s="78" t="s">
        <v>54</v>
      </c>
      <c r="C308" s="78" t="s">
        <v>612</v>
      </c>
      <c r="D308" s="78" t="s">
        <v>605</v>
      </c>
      <c r="E308" s="79" t="str">
        <f>+IF(C308&lt;&gt;"",VLOOKUP(MID(C308,18,5),NIVELES!$A$133:$B$213,2,0),"")</f>
        <v>ESMERALDAS</v>
      </c>
      <c r="F308" s="80" t="s">
        <v>124</v>
      </c>
      <c r="G308" s="81" t="str">
        <f>+IF(F308&lt;&gt;"",VLOOKUP(F308,NIVELES!$A$246:$C$464,3,0),"")</f>
        <v xml:space="preserve"> </v>
      </c>
      <c r="H308" s="82" t="s">
        <v>1024</v>
      </c>
      <c r="I308" s="78" t="s">
        <v>2201</v>
      </c>
      <c r="J308" s="78" t="s">
        <v>2184</v>
      </c>
      <c r="K308" s="78" t="s">
        <v>2185</v>
      </c>
      <c r="L308" s="78" t="s">
        <v>2224</v>
      </c>
      <c r="M308" s="78">
        <v>40</v>
      </c>
      <c r="N308" s="78" t="s">
        <v>2203</v>
      </c>
      <c r="O308" s="78" t="s">
        <v>2225</v>
      </c>
      <c r="P308" s="82">
        <v>11</v>
      </c>
      <c r="Q308" s="78" t="s">
        <v>2226</v>
      </c>
      <c r="R308" s="82"/>
      <c r="S308" s="82">
        <v>1</v>
      </c>
      <c r="T308" s="82">
        <v>1</v>
      </c>
      <c r="U308" s="82">
        <v>1</v>
      </c>
      <c r="V308" s="82">
        <v>1</v>
      </c>
      <c r="W308" s="82">
        <v>1</v>
      </c>
      <c r="X308" s="82">
        <v>1</v>
      </c>
      <c r="Y308" s="82">
        <v>1</v>
      </c>
      <c r="Z308" s="82">
        <v>1</v>
      </c>
      <c r="AA308" s="82">
        <v>1</v>
      </c>
      <c r="AB308" s="82">
        <v>1</v>
      </c>
      <c r="AC308" s="82">
        <v>1</v>
      </c>
      <c r="AD308" s="85" t="str">
        <f>IF(A308&lt;&gt;"",IF(D308="DIRECCIÓN_DE_TRANSFERENCIAS","280 0031",VLOOKUP(C308,NIVELES!$A$14:$B$105,2,0)),"")</f>
        <v>280 1210</v>
      </c>
      <c r="AE308" s="86" t="s">
        <v>322</v>
      </c>
      <c r="AF308" s="86" t="s">
        <v>543</v>
      </c>
      <c r="AG308" s="79" t="str">
        <f>+IF(AF308&lt;&gt;"",VLOOKUP(AF308,NIVELES!$A$666:$B$673,2,0),"")</f>
        <v>DESARROLLO_INFANTIL</v>
      </c>
      <c r="AH308" s="78" t="s">
        <v>512</v>
      </c>
      <c r="AI308" s="79" t="str">
        <f>IF(AH308&lt;&gt;"",VLOOKUP(CONCATENATE(AG308,AH308),NIVELES!$B$676:$C$745,2,0),"")</f>
        <v>Centros Circulos De Cuidado Recreacion Y Aprendizaje CRA Creciendo Con Nuestros Hijos CNH</v>
      </c>
      <c r="AJ308" s="78" t="s">
        <v>517</v>
      </c>
      <c r="AK308" s="79" t="str">
        <f>+IF(AJ308&lt;&gt;"",VLOOKUP(AJ308,NIVELES!$A$816:$B$892,2,0),"")</f>
        <v>NO APLICA</v>
      </c>
      <c r="AL308" s="78" t="s">
        <v>554</v>
      </c>
      <c r="AM308" s="78">
        <v>530801</v>
      </c>
      <c r="AN308" s="79" t="str">
        <f>IF(AM308&lt;&gt;"",+VLOOKUP(AM308,NIVELES!$A$1652:$B$2466,2,0),"")</f>
        <v>Alimentos y Bebidas</v>
      </c>
      <c r="AO308" s="87">
        <v>3840</v>
      </c>
      <c r="AP308" s="88">
        <v>0</v>
      </c>
      <c r="AQ308" s="88">
        <v>349.09090909090907</v>
      </c>
      <c r="AR308" s="88">
        <v>349.09090909090907</v>
      </c>
      <c r="AS308" s="88">
        <v>349.09090909090907</v>
      </c>
      <c r="AT308" s="88">
        <v>349.09090909090907</v>
      </c>
      <c r="AU308" s="88">
        <v>349.09090909090907</v>
      </c>
      <c r="AV308" s="88">
        <v>349.09090909090907</v>
      </c>
      <c r="AW308" s="88">
        <v>349.09090909090907</v>
      </c>
      <c r="AX308" s="88">
        <v>349.09090909090907</v>
      </c>
      <c r="AY308" s="88">
        <v>349.09090909090907</v>
      </c>
      <c r="AZ308" s="88">
        <v>349.09090909090907</v>
      </c>
      <c r="BA308" s="88">
        <v>349.09090909090907</v>
      </c>
      <c r="BB308" s="89">
        <v>3839.9999999999995</v>
      </c>
      <c r="BC308" s="90" t="str">
        <f t="shared" si="20"/>
        <v>OK</v>
      </c>
      <c r="BD308" s="91" t="str">
        <f t="shared" si="21"/>
        <v xml:space="preserve">                  </v>
      </c>
      <c r="BE308" s="92">
        <f t="shared" si="22"/>
        <v>11</v>
      </c>
    </row>
    <row r="309" spans="1:57" s="74" customFormat="1" ht="50.1" customHeight="1" x14ac:dyDescent="0.2">
      <c r="A309" s="78" t="s">
        <v>55</v>
      </c>
      <c r="B309" s="78" t="s">
        <v>54</v>
      </c>
      <c r="C309" s="78" t="s">
        <v>612</v>
      </c>
      <c r="D309" s="78" t="s">
        <v>605</v>
      </c>
      <c r="E309" s="79" t="str">
        <f>+IF(C309&lt;&gt;"",VLOOKUP(MID(C309,18,5),NIVELES!$A$133:$B$213,2,0),"")</f>
        <v>ESMERALDAS</v>
      </c>
      <c r="F309" s="80" t="s">
        <v>124</v>
      </c>
      <c r="G309" s="81" t="str">
        <f>+IF(F309&lt;&gt;"",VLOOKUP(F309,NIVELES!$A$246:$C$464,3,0),"")</f>
        <v xml:space="preserve"> </v>
      </c>
      <c r="H309" s="82" t="s">
        <v>1024</v>
      </c>
      <c r="I309" s="78" t="s">
        <v>2201</v>
      </c>
      <c r="J309" s="78" t="s">
        <v>2184</v>
      </c>
      <c r="K309" s="78" t="s">
        <v>2185</v>
      </c>
      <c r="L309" s="78" t="s">
        <v>2224</v>
      </c>
      <c r="M309" s="78">
        <v>40</v>
      </c>
      <c r="N309" s="78" t="s">
        <v>2203</v>
      </c>
      <c r="O309" s="78" t="s">
        <v>2227</v>
      </c>
      <c r="P309" s="82">
        <v>1</v>
      </c>
      <c r="Q309" s="78" t="s">
        <v>2228</v>
      </c>
      <c r="R309" s="82"/>
      <c r="S309" s="82">
        <v>1</v>
      </c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5" t="str">
        <f>IF(A309&lt;&gt;"",IF(D309="DIRECCIÓN_DE_TRANSFERENCIAS","280 0031",VLOOKUP(C309,NIVELES!$A$14:$B$105,2,0)),"")</f>
        <v>280 1210</v>
      </c>
      <c r="AE309" s="86" t="s">
        <v>322</v>
      </c>
      <c r="AF309" s="86" t="s">
        <v>543</v>
      </c>
      <c r="AG309" s="79" t="str">
        <f>+IF(AF309&lt;&gt;"",VLOOKUP(AF309,NIVELES!$A$666:$B$673,2,0),"")</f>
        <v>DESARROLLO_INFANTIL</v>
      </c>
      <c r="AH309" s="78" t="s">
        <v>512</v>
      </c>
      <c r="AI309" s="79" t="str">
        <f>IF(AH309&lt;&gt;"",VLOOKUP(CONCATENATE(AG309,AH309),NIVELES!$B$676:$C$745,2,0),"")</f>
        <v>Centros Circulos De Cuidado Recreacion Y Aprendizaje CRA Creciendo Con Nuestros Hijos CNH</v>
      </c>
      <c r="AJ309" s="78" t="s">
        <v>517</v>
      </c>
      <c r="AK309" s="79" t="str">
        <f>+IF(AJ309&lt;&gt;"",VLOOKUP(AJ309,NIVELES!$A$816:$B$892,2,0),"")</f>
        <v>NO APLICA</v>
      </c>
      <c r="AL309" s="78" t="s">
        <v>554</v>
      </c>
      <c r="AM309" s="78">
        <v>530204</v>
      </c>
      <c r="AN309" s="79" t="str">
        <f>IF(AM309&lt;&gt;"",+VLOOKUP(AM309,NIVELES!$A$1652:$B$2466,2,0),"")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309" s="87">
        <v>0</v>
      </c>
      <c r="AP309" s="88">
        <v>0</v>
      </c>
      <c r="AQ309" s="88">
        <v>0</v>
      </c>
      <c r="AR309" s="88">
        <v>0</v>
      </c>
      <c r="AS309" s="88">
        <v>0</v>
      </c>
      <c r="AT309" s="88">
        <v>0</v>
      </c>
      <c r="AU309" s="88">
        <v>0</v>
      </c>
      <c r="AV309" s="88">
        <v>0</v>
      </c>
      <c r="AW309" s="88">
        <v>0</v>
      </c>
      <c r="AX309" s="88">
        <v>0</v>
      </c>
      <c r="AY309" s="88">
        <v>0</v>
      </c>
      <c r="AZ309" s="88">
        <v>0</v>
      </c>
      <c r="BA309" s="88">
        <v>0</v>
      </c>
      <c r="BB309" s="89">
        <v>0</v>
      </c>
      <c r="BC309" s="90" t="str">
        <f t="shared" si="20"/>
        <v>OK</v>
      </c>
      <c r="BD309" s="91" t="str">
        <f t="shared" si="21"/>
        <v xml:space="preserve">                  </v>
      </c>
      <c r="BE309" s="92">
        <f t="shared" si="22"/>
        <v>1</v>
      </c>
    </row>
    <row r="310" spans="1:57" s="74" customFormat="1" ht="50.1" customHeight="1" x14ac:dyDescent="0.2">
      <c r="A310" s="78" t="s">
        <v>55</v>
      </c>
      <c r="B310" s="78" t="s">
        <v>54</v>
      </c>
      <c r="C310" s="78" t="s">
        <v>612</v>
      </c>
      <c r="D310" s="78" t="s">
        <v>605</v>
      </c>
      <c r="E310" s="79" t="str">
        <f>+IF(C310&lt;&gt;"",VLOOKUP(MID(C310,18,5),NIVELES!$A$133:$B$213,2,0),"")</f>
        <v>ESMERALDAS</v>
      </c>
      <c r="F310" s="80" t="s">
        <v>124</v>
      </c>
      <c r="G310" s="81" t="str">
        <f>+IF(F310&lt;&gt;"",VLOOKUP(F310,NIVELES!$A$246:$C$464,3,0),"")</f>
        <v xml:space="preserve"> </v>
      </c>
      <c r="H310" s="82" t="s">
        <v>1024</v>
      </c>
      <c r="I310" s="78" t="s">
        <v>2201</v>
      </c>
      <c r="J310" s="78" t="s">
        <v>2184</v>
      </c>
      <c r="K310" s="78" t="s">
        <v>2185</v>
      </c>
      <c r="L310" s="78" t="s">
        <v>2224</v>
      </c>
      <c r="M310" s="78">
        <v>40</v>
      </c>
      <c r="N310" s="78" t="s">
        <v>2203</v>
      </c>
      <c r="O310" s="78" t="s">
        <v>2229</v>
      </c>
      <c r="P310" s="82">
        <v>1</v>
      </c>
      <c r="Q310" s="78" t="s">
        <v>2230</v>
      </c>
      <c r="R310" s="82"/>
      <c r="S310" s="82">
        <v>1</v>
      </c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5" t="str">
        <f>IF(A310&lt;&gt;"",IF(D310="DIRECCIÓN_DE_TRANSFERENCIAS","280 0031",VLOOKUP(C310,NIVELES!$A$14:$B$105,2,0)),"")</f>
        <v>280 1210</v>
      </c>
      <c r="AE310" s="86" t="s">
        <v>322</v>
      </c>
      <c r="AF310" s="86" t="s">
        <v>543</v>
      </c>
      <c r="AG310" s="79" t="str">
        <f>+IF(AF310&lt;&gt;"",VLOOKUP(AF310,NIVELES!$A$666:$B$673,2,0),"")</f>
        <v>DESARROLLO_INFANTIL</v>
      </c>
      <c r="AH310" s="78" t="s">
        <v>512</v>
      </c>
      <c r="AI310" s="79" t="str">
        <f>IF(AH310&lt;&gt;"",VLOOKUP(CONCATENATE(AG310,AH310),NIVELES!$B$676:$C$745,2,0),"")</f>
        <v>Centros Circulos De Cuidado Recreacion Y Aprendizaje CRA Creciendo Con Nuestros Hijos CNH</v>
      </c>
      <c r="AJ310" s="78" t="s">
        <v>517</v>
      </c>
      <c r="AK310" s="79" t="str">
        <f>+IF(AJ310&lt;&gt;"",VLOOKUP(AJ310,NIVELES!$A$816:$B$892,2,0),"")</f>
        <v>NO APLICA</v>
      </c>
      <c r="AL310" s="78" t="s">
        <v>554</v>
      </c>
      <c r="AM310" s="78">
        <v>530805</v>
      </c>
      <c r="AN310" s="79" t="str">
        <f>IF(AM310&lt;&gt;"",+VLOOKUP(AM310,NIVELES!$A$1652:$B$2466,2,0),"")</f>
        <v>Materiales de Aseo</v>
      </c>
      <c r="AO310" s="87">
        <v>214</v>
      </c>
      <c r="AP310" s="88">
        <v>0</v>
      </c>
      <c r="AQ310" s="88">
        <v>214</v>
      </c>
      <c r="AR310" s="88">
        <v>0</v>
      </c>
      <c r="AS310" s="88">
        <v>0</v>
      </c>
      <c r="AT310" s="88">
        <v>0</v>
      </c>
      <c r="AU310" s="88">
        <v>0</v>
      </c>
      <c r="AV310" s="88">
        <v>0</v>
      </c>
      <c r="AW310" s="88">
        <v>0</v>
      </c>
      <c r="AX310" s="88">
        <v>0</v>
      </c>
      <c r="AY310" s="88">
        <v>0</v>
      </c>
      <c r="AZ310" s="88">
        <v>0</v>
      </c>
      <c r="BA310" s="88">
        <v>0</v>
      </c>
      <c r="BB310" s="89">
        <v>214</v>
      </c>
      <c r="BC310" s="90" t="str">
        <f t="shared" si="20"/>
        <v>OK</v>
      </c>
      <c r="BD310" s="91" t="str">
        <f t="shared" si="21"/>
        <v xml:space="preserve">                  </v>
      </c>
      <c r="BE310" s="92">
        <f t="shared" si="22"/>
        <v>1</v>
      </c>
    </row>
    <row r="311" spans="1:57" s="74" customFormat="1" ht="50.1" customHeight="1" x14ac:dyDescent="0.2">
      <c r="A311" s="78" t="s">
        <v>55</v>
      </c>
      <c r="B311" s="78" t="s">
        <v>54</v>
      </c>
      <c r="C311" s="78" t="s">
        <v>612</v>
      </c>
      <c r="D311" s="78" t="s">
        <v>605</v>
      </c>
      <c r="E311" s="79" t="str">
        <f>+IF(C311&lt;&gt;"",VLOOKUP(MID(C311,18,5),NIVELES!$A$133:$B$213,2,0),"")</f>
        <v>ESMERALDAS</v>
      </c>
      <c r="F311" s="80" t="s">
        <v>124</v>
      </c>
      <c r="G311" s="81" t="str">
        <f>+IF(F311&lt;&gt;"",VLOOKUP(F311,NIVELES!$A$246:$C$464,3,0),"")</f>
        <v xml:space="preserve"> </v>
      </c>
      <c r="H311" s="82" t="s">
        <v>1024</v>
      </c>
      <c r="I311" s="78" t="s">
        <v>2201</v>
      </c>
      <c r="J311" s="78" t="s">
        <v>2184</v>
      </c>
      <c r="K311" s="78" t="s">
        <v>2185</v>
      </c>
      <c r="L311" s="78" t="s">
        <v>2224</v>
      </c>
      <c r="M311" s="78">
        <v>40</v>
      </c>
      <c r="N311" s="78" t="s">
        <v>2203</v>
      </c>
      <c r="O311" s="78" t="s">
        <v>2231</v>
      </c>
      <c r="P311" s="82">
        <v>1</v>
      </c>
      <c r="Q311" s="78" t="s">
        <v>2232</v>
      </c>
      <c r="R311" s="82"/>
      <c r="S311" s="82">
        <v>1</v>
      </c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5" t="str">
        <f>IF(A311&lt;&gt;"",IF(D311="DIRECCIÓN_DE_TRANSFERENCIAS","280 0031",VLOOKUP(C311,NIVELES!$A$14:$B$105,2,0)),"")</f>
        <v>280 1210</v>
      </c>
      <c r="AE311" s="86" t="s">
        <v>322</v>
      </c>
      <c r="AF311" s="86" t="s">
        <v>543</v>
      </c>
      <c r="AG311" s="79" t="str">
        <f>+IF(AF311&lt;&gt;"",VLOOKUP(AF311,NIVELES!$A$666:$B$673,2,0),"")</f>
        <v>DESARROLLO_INFANTIL</v>
      </c>
      <c r="AH311" s="78" t="s">
        <v>512</v>
      </c>
      <c r="AI311" s="79" t="str">
        <f>IF(AH311&lt;&gt;"",VLOOKUP(CONCATENATE(AG311,AH311),NIVELES!$B$676:$C$745,2,0),"")</f>
        <v>Centros Circulos De Cuidado Recreacion Y Aprendizaje CRA Creciendo Con Nuestros Hijos CNH</v>
      </c>
      <c r="AJ311" s="78" t="s">
        <v>517</v>
      </c>
      <c r="AK311" s="79" t="str">
        <f>+IF(AJ311&lt;&gt;"",VLOOKUP(AJ311,NIVELES!$A$816:$B$892,2,0),"")</f>
        <v>NO APLICA</v>
      </c>
      <c r="AL311" s="78" t="s">
        <v>554</v>
      </c>
      <c r="AM311" s="78">
        <v>530812</v>
      </c>
      <c r="AN311" s="79" t="str">
        <f>IF(AM311&lt;&gt;"",+VLOOKUP(AM311,NIVELES!$A$1652:$B$2466,2,0),"")</f>
        <v>Materiales Didácticos</v>
      </c>
      <c r="AO311" s="87">
        <v>0</v>
      </c>
      <c r="AP311" s="88">
        <v>0</v>
      </c>
      <c r="AQ311" s="88">
        <v>0</v>
      </c>
      <c r="AR311" s="88">
        <v>0</v>
      </c>
      <c r="AS311" s="88">
        <v>0</v>
      </c>
      <c r="AT311" s="88">
        <v>0</v>
      </c>
      <c r="AU311" s="88">
        <v>0</v>
      </c>
      <c r="AV311" s="88">
        <v>0</v>
      </c>
      <c r="AW311" s="88">
        <v>0</v>
      </c>
      <c r="AX311" s="88">
        <v>0</v>
      </c>
      <c r="AY311" s="88">
        <v>0</v>
      </c>
      <c r="AZ311" s="88">
        <v>0</v>
      </c>
      <c r="BA311" s="88">
        <v>0</v>
      </c>
      <c r="BB311" s="89">
        <v>0</v>
      </c>
      <c r="BC311" s="90" t="str">
        <f t="shared" si="20"/>
        <v>OK</v>
      </c>
      <c r="BD311" s="91" t="str">
        <f t="shared" si="21"/>
        <v xml:space="preserve">                  </v>
      </c>
      <c r="BE311" s="92">
        <f t="shared" si="22"/>
        <v>1</v>
      </c>
    </row>
    <row r="312" spans="1:57" s="74" customFormat="1" ht="50.1" customHeight="1" x14ac:dyDescent="0.2">
      <c r="A312" s="78" t="s">
        <v>55</v>
      </c>
      <c r="B312" s="78" t="s">
        <v>54</v>
      </c>
      <c r="C312" s="78" t="s">
        <v>612</v>
      </c>
      <c r="D312" s="78" t="s">
        <v>605</v>
      </c>
      <c r="E312" s="79" t="str">
        <f>+IF(C312&lt;&gt;"",VLOOKUP(MID(C312,18,5),NIVELES!$A$133:$B$213,2,0),"")</f>
        <v>ESMERALDAS</v>
      </c>
      <c r="F312" s="80" t="s">
        <v>124</v>
      </c>
      <c r="G312" s="81" t="str">
        <f>+IF(F312&lt;&gt;"",VLOOKUP(F312,NIVELES!$A$246:$C$464,3,0),"")</f>
        <v xml:space="preserve"> </v>
      </c>
      <c r="H312" s="82" t="s">
        <v>1024</v>
      </c>
      <c r="I312" s="78" t="s">
        <v>2201</v>
      </c>
      <c r="J312" s="78" t="s">
        <v>2184</v>
      </c>
      <c r="K312" s="78" t="s">
        <v>2185</v>
      </c>
      <c r="L312" s="78" t="s">
        <v>2224</v>
      </c>
      <c r="M312" s="78">
        <v>40</v>
      </c>
      <c r="N312" s="78" t="s">
        <v>2203</v>
      </c>
      <c r="O312" s="78" t="s">
        <v>2233</v>
      </c>
      <c r="P312" s="82">
        <v>1</v>
      </c>
      <c r="Q312" s="78" t="s">
        <v>2234</v>
      </c>
      <c r="R312" s="82"/>
      <c r="S312" s="82">
        <v>1</v>
      </c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5" t="str">
        <f>IF(A312&lt;&gt;"",IF(D312="DIRECCIÓN_DE_TRANSFERENCIAS","280 0031",VLOOKUP(C312,NIVELES!$A$14:$B$105,2,0)),"")</f>
        <v>280 1210</v>
      </c>
      <c r="AE312" s="86" t="s">
        <v>322</v>
      </c>
      <c r="AF312" s="86" t="s">
        <v>543</v>
      </c>
      <c r="AG312" s="79" t="str">
        <f>+IF(AF312&lt;&gt;"",VLOOKUP(AF312,NIVELES!$A$666:$B$673,2,0),"")</f>
        <v>DESARROLLO_INFANTIL</v>
      </c>
      <c r="AH312" s="78" t="s">
        <v>512</v>
      </c>
      <c r="AI312" s="79" t="str">
        <f>IF(AH312&lt;&gt;"",VLOOKUP(CONCATENATE(AG312,AH312),NIVELES!$B$676:$C$745,2,0),"")</f>
        <v>Centros Circulos De Cuidado Recreacion Y Aprendizaje CRA Creciendo Con Nuestros Hijos CNH</v>
      </c>
      <c r="AJ312" s="78" t="s">
        <v>517</v>
      </c>
      <c r="AK312" s="79" t="str">
        <f>+IF(AJ312&lt;&gt;"",VLOOKUP(AJ312,NIVELES!$A$816:$B$892,2,0),"")</f>
        <v>NO APLICA</v>
      </c>
      <c r="AL312" s="78" t="s">
        <v>554</v>
      </c>
      <c r="AM312" s="78">
        <v>530820</v>
      </c>
      <c r="AN312" s="79" t="str">
        <f>IF(AM312&lt;&gt;"",+VLOOKUP(AM312,NIVELES!$A$1652:$B$2466,2,0),"")</f>
        <v>Menaje de Cocina, de Hogar y Accesorios Descartables</v>
      </c>
      <c r="AO312" s="87">
        <v>806.4</v>
      </c>
      <c r="AP312" s="88">
        <v>0</v>
      </c>
      <c r="AQ312" s="88">
        <v>806.4</v>
      </c>
      <c r="AR312" s="88">
        <v>0</v>
      </c>
      <c r="AS312" s="88">
        <v>0</v>
      </c>
      <c r="AT312" s="88">
        <v>0</v>
      </c>
      <c r="AU312" s="88">
        <v>0</v>
      </c>
      <c r="AV312" s="88">
        <v>0</v>
      </c>
      <c r="AW312" s="88">
        <v>0</v>
      </c>
      <c r="AX312" s="88">
        <v>0</v>
      </c>
      <c r="AY312" s="88">
        <v>0</v>
      </c>
      <c r="AZ312" s="88">
        <v>0</v>
      </c>
      <c r="BA312" s="88">
        <v>0</v>
      </c>
      <c r="BB312" s="89">
        <v>806.4</v>
      </c>
      <c r="BC312" s="90" t="str">
        <f t="shared" si="20"/>
        <v>OK</v>
      </c>
      <c r="BD312" s="91" t="str">
        <f t="shared" si="21"/>
        <v xml:space="preserve">                  </v>
      </c>
      <c r="BE312" s="92">
        <f t="shared" si="22"/>
        <v>1</v>
      </c>
    </row>
    <row r="313" spans="1:57" s="74" customFormat="1" ht="50.1" customHeight="1" x14ac:dyDescent="0.2">
      <c r="A313" s="78" t="s">
        <v>55</v>
      </c>
      <c r="B313" s="78" t="s">
        <v>54</v>
      </c>
      <c r="C313" s="78" t="s">
        <v>612</v>
      </c>
      <c r="D313" s="78" t="s">
        <v>605</v>
      </c>
      <c r="E313" s="79" t="str">
        <f>+IF(C313&lt;&gt;"",VLOOKUP(MID(C313,18,5),NIVELES!$A$133:$B$213,2,0),"")</f>
        <v>ESMERALDAS</v>
      </c>
      <c r="F313" s="80" t="s">
        <v>124</v>
      </c>
      <c r="G313" s="81" t="str">
        <f>+IF(F313&lt;&gt;"",VLOOKUP(F313,NIVELES!$A$246:$C$464,3,0),"")</f>
        <v xml:space="preserve"> </v>
      </c>
      <c r="H313" s="82" t="s">
        <v>1024</v>
      </c>
      <c r="I313" s="78" t="s">
        <v>2201</v>
      </c>
      <c r="J313" s="78" t="s">
        <v>2184</v>
      </c>
      <c r="K313" s="78" t="s">
        <v>2185</v>
      </c>
      <c r="L313" s="78" t="s">
        <v>2224</v>
      </c>
      <c r="M313" s="78">
        <v>40</v>
      </c>
      <c r="N313" s="78" t="s">
        <v>2203</v>
      </c>
      <c r="O313" s="78" t="s">
        <v>2235</v>
      </c>
      <c r="P313" s="82">
        <v>1</v>
      </c>
      <c r="Q313" s="78" t="s">
        <v>2220</v>
      </c>
      <c r="R313" s="82"/>
      <c r="S313" s="82"/>
      <c r="T313" s="82">
        <v>1</v>
      </c>
      <c r="U313" s="82"/>
      <c r="V313" s="82"/>
      <c r="W313" s="82"/>
      <c r="X313" s="82"/>
      <c r="Y313" s="82"/>
      <c r="Z313" s="82"/>
      <c r="AA313" s="82"/>
      <c r="AB313" s="82"/>
      <c r="AC313" s="82"/>
      <c r="AD313" s="85" t="str">
        <f>IF(A313&lt;&gt;"",IF(D313="DIRECCIÓN_DE_TRANSFERENCIAS","280 0031",VLOOKUP(C313,NIVELES!$A$14:$B$105,2,0)),"")</f>
        <v>280 1210</v>
      </c>
      <c r="AE313" s="86" t="s">
        <v>322</v>
      </c>
      <c r="AF313" s="86" t="s">
        <v>543</v>
      </c>
      <c r="AG313" s="79" t="str">
        <f>+IF(AF313&lt;&gt;"",VLOOKUP(AF313,NIVELES!$A$666:$B$673,2,0),"")</f>
        <v>DESARROLLO_INFANTIL</v>
      </c>
      <c r="AH313" s="78" t="s">
        <v>512</v>
      </c>
      <c r="AI313" s="79" t="str">
        <f>IF(AH313&lt;&gt;"",VLOOKUP(CONCATENATE(AG313,AH313),NIVELES!$B$676:$C$745,2,0),"")</f>
        <v>Centros Circulos De Cuidado Recreacion Y Aprendizaje CRA Creciendo Con Nuestros Hijos CNH</v>
      </c>
      <c r="AJ313" s="78" t="s">
        <v>517</v>
      </c>
      <c r="AK313" s="79" t="str">
        <f>+IF(AJ313&lt;&gt;"",VLOOKUP(AJ313,NIVELES!$A$816:$B$892,2,0),"")</f>
        <v>NO APLICA</v>
      </c>
      <c r="AL313" s="78" t="s">
        <v>554</v>
      </c>
      <c r="AM313" s="78">
        <v>530105</v>
      </c>
      <c r="AN313" s="79" t="str">
        <f>IF(AM313&lt;&gt;"",+VLOOKUP(AM313,NIVELES!$A$1652:$B$2466,2,0),"")</f>
        <v>Telecomunicaciones</v>
      </c>
      <c r="AO313" s="87">
        <v>189.28</v>
      </c>
      <c r="AP313" s="88">
        <v>0</v>
      </c>
      <c r="AQ313" s="88">
        <v>0</v>
      </c>
      <c r="AR313" s="88">
        <v>189.28</v>
      </c>
      <c r="AS313" s="88">
        <v>0</v>
      </c>
      <c r="AT313" s="88">
        <v>0</v>
      </c>
      <c r="AU313" s="88">
        <v>0</v>
      </c>
      <c r="AV313" s="88">
        <v>0</v>
      </c>
      <c r="AW313" s="88">
        <v>0</v>
      </c>
      <c r="AX313" s="88">
        <v>0</v>
      </c>
      <c r="AY313" s="88">
        <v>0</v>
      </c>
      <c r="AZ313" s="88">
        <v>0</v>
      </c>
      <c r="BA313" s="88">
        <v>0</v>
      </c>
      <c r="BB313" s="89">
        <v>189.28</v>
      </c>
      <c r="BC313" s="90" t="str">
        <f t="shared" si="20"/>
        <v>OK</v>
      </c>
      <c r="BD313" s="91" t="str">
        <f t="shared" si="21"/>
        <v xml:space="preserve">                  </v>
      </c>
      <c r="BE313" s="92">
        <f t="shared" si="22"/>
        <v>1</v>
      </c>
    </row>
    <row r="314" spans="1:57" s="74" customFormat="1" ht="50.1" customHeight="1" x14ac:dyDescent="0.2">
      <c r="A314" s="78" t="s">
        <v>55</v>
      </c>
      <c r="B314" s="78" t="s">
        <v>54</v>
      </c>
      <c r="C314" s="78" t="s">
        <v>612</v>
      </c>
      <c r="D314" s="78" t="s">
        <v>605</v>
      </c>
      <c r="E314" s="79" t="str">
        <f>+IF(C314&lt;&gt;"",VLOOKUP(MID(C314,18,5),NIVELES!$A$133:$B$213,2,0),"")</f>
        <v>ESMERALDAS</v>
      </c>
      <c r="F314" s="80" t="s">
        <v>124</v>
      </c>
      <c r="G314" s="81" t="str">
        <f>+IF(F314&lt;&gt;"",VLOOKUP(F314,NIVELES!$A$246:$C$464,3,0),"")</f>
        <v xml:space="preserve"> </v>
      </c>
      <c r="H314" s="82" t="s">
        <v>1024</v>
      </c>
      <c r="I314" s="78" t="s">
        <v>2201</v>
      </c>
      <c r="J314" s="78" t="s">
        <v>2184</v>
      </c>
      <c r="K314" s="78" t="s">
        <v>2185</v>
      </c>
      <c r="L314" s="78" t="s">
        <v>2224</v>
      </c>
      <c r="M314" s="78">
        <v>40</v>
      </c>
      <c r="N314" s="78" t="s">
        <v>2203</v>
      </c>
      <c r="O314" s="78" t="s">
        <v>2236</v>
      </c>
      <c r="P314" s="82">
        <v>1</v>
      </c>
      <c r="Q314" s="78" t="s">
        <v>2237</v>
      </c>
      <c r="R314" s="82"/>
      <c r="S314" s="82">
        <v>1</v>
      </c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5" t="str">
        <f>IF(A314&lt;&gt;"",IF(D314="DIRECCIÓN_DE_TRANSFERENCIAS","280 0031",VLOOKUP(C314,NIVELES!$A$14:$B$105,2,0)),"")</f>
        <v>280 1210</v>
      </c>
      <c r="AE314" s="86" t="s">
        <v>322</v>
      </c>
      <c r="AF314" s="86" t="s">
        <v>543</v>
      </c>
      <c r="AG314" s="79" t="str">
        <f>+IF(AF314&lt;&gt;"",VLOOKUP(AF314,NIVELES!$A$666:$B$673,2,0),"")</f>
        <v>DESARROLLO_INFANTIL</v>
      </c>
      <c r="AH314" s="78" t="s">
        <v>512</v>
      </c>
      <c r="AI314" s="79" t="str">
        <f>IF(AH314&lt;&gt;"",VLOOKUP(CONCATENATE(AG314,AH314),NIVELES!$B$676:$C$745,2,0),"")</f>
        <v>Centros Circulos De Cuidado Recreacion Y Aprendizaje CRA Creciendo Con Nuestros Hijos CNH</v>
      </c>
      <c r="AJ314" s="78" t="s">
        <v>517</v>
      </c>
      <c r="AK314" s="79" t="str">
        <f>+IF(AJ314&lt;&gt;"",VLOOKUP(AJ314,NIVELES!$A$816:$B$892,2,0),"")</f>
        <v>NO APLICA</v>
      </c>
      <c r="AL314" s="78" t="s">
        <v>554</v>
      </c>
      <c r="AM314" s="78">
        <v>530505</v>
      </c>
      <c r="AN314" s="79" t="str">
        <f>IF(AM314&lt;&gt;"",+VLOOKUP(AM314,NIVELES!$A$1652:$B$2466,2,0),"")</f>
        <v>Vehículos (Arrendamiento)</v>
      </c>
      <c r="AO314" s="87">
        <v>0</v>
      </c>
      <c r="AP314" s="88">
        <v>0</v>
      </c>
      <c r="AQ314" s="88">
        <v>0</v>
      </c>
      <c r="AR314" s="88">
        <v>0</v>
      </c>
      <c r="AS314" s="88">
        <v>0</v>
      </c>
      <c r="AT314" s="88">
        <v>0</v>
      </c>
      <c r="AU314" s="88">
        <v>0</v>
      </c>
      <c r="AV314" s="88">
        <v>0</v>
      </c>
      <c r="AW314" s="88">
        <v>0</v>
      </c>
      <c r="AX314" s="88">
        <v>0</v>
      </c>
      <c r="AY314" s="88">
        <v>0</v>
      </c>
      <c r="AZ314" s="88">
        <v>0</v>
      </c>
      <c r="BA314" s="88">
        <v>0</v>
      </c>
      <c r="BB314" s="89">
        <v>0</v>
      </c>
      <c r="BC314" s="90" t="str">
        <f t="shared" si="20"/>
        <v>OK</v>
      </c>
      <c r="BD314" s="91" t="str">
        <f t="shared" si="21"/>
        <v xml:space="preserve">                  </v>
      </c>
      <c r="BE314" s="92">
        <f t="shared" si="22"/>
        <v>1</v>
      </c>
    </row>
    <row r="315" spans="1:57" s="74" customFormat="1" ht="50.1" customHeight="1" x14ac:dyDescent="0.2">
      <c r="A315" s="78" t="s">
        <v>55</v>
      </c>
      <c r="B315" s="78" t="s">
        <v>54</v>
      </c>
      <c r="C315" s="78" t="s">
        <v>612</v>
      </c>
      <c r="D315" s="78" t="s">
        <v>605</v>
      </c>
      <c r="E315" s="79" t="str">
        <f>+IF(C315&lt;&gt;"",VLOOKUP(MID(C315,18,5),NIVELES!$A$133:$B$213,2,0),"")</f>
        <v>ESMERALDAS</v>
      </c>
      <c r="F315" s="80" t="s">
        <v>124</v>
      </c>
      <c r="G315" s="81" t="str">
        <f>+IF(F315&lt;&gt;"",VLOOKUP(F315,NIVELES!$A$246:$C$464,3,0),"")</f>
        <v xml:space="preserve"> </v>
      </c>
      <c r="H315" s="82" t="s">
        <v>1024</v>
      </c>
      <c r="I315" s="78" t="s">
        <v>2201</v>
      </c>
      <c r="J315" s="78" t="s">
        <v>2184</v>
      </c>
      <c r="K315" s="78" t="s">
        <v>2185</v>
      </c>
      <c r="L315" s="78" t="s">
        <v>2224</v>
      </c>
      <c r="M315" s="78">
        <v>40</v>
      </c>
      <c r="N315" s="78" t="s">
        <v>2203</v>
      </c>
      <c r="O315" s="78" t="s">
        <v>2238</v>
      </c>
      <c r="P315" s="82">
        <v>1</v>
      </c>
      <c r="Q315" s="78" t="s">
        <v>2239</v>
      </c>
      <c r="R315" s="82"/>
      <c r="S315" s="82">
        <v>1</v>
      </c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5" t="str">
        <f>IF(A315&lt;&gt;"",IF(D315="DIRECCIÓN_DE_TRANSFERENCIAS","280 0031",VLOOKUP(C315,NIVELES!$A$14:$B$105,2,0)),"")</f>
        <v>280 1210</v>
      </c>
      <c r="AE315" s="86" t="s">
        <v>322</v>
      </c>
      <c r="AF315" s="86" t="s">
        <v>543</v>
      </c>
      <c r="AG315" s="79" t="str">
        <f>+IF(AF315&lt;&gt;"",VLOOKUP(AF315,NIVELES!$A$666:$B$673,2,0),"")</f>
        <v>DESARROLLO_INFANTIL</v>
      </c>
      <c r="AH315" s="78" t="s">
        <v>512</v>
      </c>
      <c r="AI315" s="79" t="str">
        <f>IF(AH315&lt;&gt;"",VLOOKUP(CONCATENATE(AG315,AH315),NIVELES!$B$676:$C$745,2,0),"")</f>
        <v>Centros Circulos De Cuidado Recreacion Y Aprendizaje CRA Creciendo Con Nuestros Hijos CNH</v>
      </c>
      <c r="AJ315" s="78" t="s">
        <v>517</v>
      </c>
      <c r="AK315" s="79" t="str">
        <f>+IF(AJ315&lt;&gt;"",VLOOKUP(AJ315,NIVELES!$A$816:$B$892,2,0),"")</f>
        <v>NO APLICA</v>
      </c>
      <c r="AL315" s="78" t="s">
        <v>554</v>
      </c>
      <c r="AM315" s="78">
        <v>530802</v>
      </c>
      <c r="AN315" s="79" t="str">
        <f>IF(AM315&lt;&gt;"",+VLOOKUP(AM315,NIVELES!$A$1652:$B$2466,2,0),"")</f>
        <v>Vestuario, Lencería, Prendas de Protección; y, Accesorios para Uniformes Militares y Policiales; y, Carpas</v>
      </c>
      <c r="AO315" s="87">
        <v>135.76</v>
      </c>
      <c r="AP315" s="88">
        <v>0</v>
      </c>
      <c r="AQ315" s="88">
        <v>135.76</v>
      </c>
      <c r="AR315" s="88">
        <v>0</v>
      </c>
      <c r="AS315" s="88">
        <v>0</v>
      </c>
      <c r="AT315" s="88">
        <v>0</v>
      </c>
      <c r="AU315" s="88">
        <v>0</v>
      </c>
      <c r="AV315" s="88">
        <v>0</v>
      </c>
      <c r="AW315" s="88">
        <v>0</v>
      </c>
      <c r="AX315" s="88">
        <v>0</v>
      </c>
      <c r="AY315" s="88">
        <v>0</v>
      </c>
      <c r="AZ315" s="88">
        <v>0</v>
      </c>
      <c r="BA315" s="88">
        <v>0</v>
      </c>
      <c r="BB315" s="89">
        <v>135.76</v>
      </c>
      <c r="BC315" s="90" t="str">
        <f t="shared" si="20"/>
        <v>OK</v>
      </c>
      <c r="BD315" s="91" t="str">
        <f t="shared" si="21"/>
        <v xml:space="preserve">                  </v>
      </c>
      <c r="BE315" s="92">
        <f t="shared" si="22"/>
        <v>1</v>
      </c>
    </row>
    <row r="316" spans="1:57" s="74" customFormat="1" ht="50.1" customHeight="1" x14ac:dyDescent="0.2">
      <c r="A316" s="78" t="s">
        <v>55</v>
      </c>
      <c r="B316" s="78" t="s">
        <v>54</v>
      </c>
      <c r="C316" s="78" t="s">
        <v>612</v>
      </c>
      <c r="D316" s="78" t="s">
        <v>792</v>
      </c>
      <c r="E316" s="79" t="str">
        <f>+IF(C316&lt;&gt;"",VLOOKUP(MID(C316,18,5),NIVELES!$A$133:$B$213,2,0),"")</f>
        <v>ESMERALDAS</v>
      </c>
      <c r="F316" s="80" t="s">
        <v>124</v>
      </c>
      <c r="G316" s="81" t="str">
        <f>+IF(F316&lt;&gt;"",VLOOKUP(F316,NIVELES!$A$246:$C$464,3,0),"")</f>
        <v xml:space="preserve"> </v>
      </c>
      <c r="H316" s="82" t="s">
        <v>1024</v>
      </c>
      <c r="I316" s="78" t="s">
        <v>2189</v>
      </c>
      <c r="J316" s="78" t="s">
        <v>2184</v>
      </c>
      <c r="K316" s="78" t="s">
        <v>2185</v>
      </c>
      <c r="L316" s="78" t="s">
        <v>2240</v>
      </c>
      <c r="M316" s="78" t="s">
        <v>1791</v>
      </c>
      <c r="N316" s="78" t="s">
        <v>1791</v>
      </c>
      <c r="O316" s="78" t="s">
        <v>2167</v>
      </c>
      <c r="P316" s="82">
        <v>12</v>
      </c>
      <c r="Q316" s="78" t="s">
        <v>2168</v>
      </c>
      <c r="R316" s="82">
        <v>1</v>
      </c>
      <c r="S316" s="82">
        <v>1</v>
      </c>
      <c r="T316" s="82">
        <v>1</v>
      </c>
      <c r="U316" s="82">
        <v>1</v>
      </c>
      <c r="V316" s="82">
        <v>1</v>
      </c>
      <c r="W316" s="82">
        <v>1</v>
      </c>
      <c r="X316" s="82">
        <v>1</v>
      </c>
      <c r="Y316" s="82">
        <v>1</v>
      </c>
      <c r="Z316" s="82">
        <v>1</v>
      </c>
      <c r="AA316" s="82">
        <v>1</v>
      </c>
      <c r="AB316" s="82">
        <v>1</v>
      </c>
      <c r="AC316" s="82">
        <v>1</v>
      </c>
      <c r="AD316" s="85" t="str">
        <f>IF(A316&lt;&gt;"",IF(D316="DIRECCIÓN_DE_TRANSFERENCIAS","280 0031",VLOOKUP(C316,NIVELES!$A$14:$B$105,2,0)),"")</f>
        <v>280 1210</v>
      </c>
      <c r="AE316" s="86" t="s">
        <v>322</v>
      </c>
      <c r="AF316" s="86" t="s">
        <v>544</v>
      </c>
      <c r="AG316" s="79" t="str">
        <f>+IF(AF316&lt;&gt;"",VLOOKUP(AF316,NIVELES!$A$666:$B$673,2,0),"")</f>
        <v>PROTECCIÓN_SOCIAL_A_LA_FAMILIA._ASEGURAMIENTO_NO_CONTRIBUTIVO_E_INCLUSIÓN_ECONÓMICA_Y_MOVILIDAD_SOCIAL</v>
      </c>
      <c r="AH316" s="78" t="s">
        <v>513</v>
      </c>
      <c r="AI316" s="79" t="str">
        <f>IF(AH316&lt;&gt;"",VLOOKUP(CONCATENATE(AG316,AH316),NIVELES!$B$676:$C$745,2,0),"")</f>
        <v>Acompañamiento Familiar</v>
      </c>
      <c r="AJ316" s="78" t="s">
        <v>517</v>
      </c>
      <c r="AK316" s="79" t="str">
        <f>+IF(AJ316&lt;&gt;"",VLOOKUP(AJ316,NIVELES!$A$816:$B$892,2,0),"")</f>
        <v>NO APLICA</v>
      </c>
      <c r="AL316" s="78" t="s">
        <v>553</v>
      </c>
      <c r="AM316" s="78">
        <v>510601</v>
      </c>
      <c r="AN316" s="79" t="str">
        <f>IF(AM316&lt;&gt;"",+VLOOKUP(AM316,NIVELES!$A$1652:$B$2466,2,0),"")</f>
        <v>Aporte Patronal</v>
      </c>
      <c r="AO316" s="87">
        <v>12500.22</v>
      </c>
      <c r="AP316" s="88">
        <v>1041.68</v>
      </c>
      <c r="AQ316" s="88">
        <v>1041.68</v>
      </c>
      <c r="AR316" s="88">
        <v>1041.68</v>
      </c>
      <c r="AS316" s="88">
        <v>1041.68</v>
      </c>
      <c r="AT316" s="88">
        <v>1041.68</v>
      </c>
      <c r="AU316" s="88">
        <v>1041.68</v>
      </c>
      <c r="AV316" s="88">
        <v>1041.68</v>
      </c>
      <c r="AW316" s="88">
        <v>1041.68</v>
      </c>
      <c r="AX316" s="88">
        <v>1041.68</v>
      </c>
      <c r="AY316" s="88">
        <v>1041.68</v>
      </c>
      <c r="AZ316" s="88">
        <v>1041.68</v>
      </c>
      <c r="BA316" s="88">
        <v>1041.74</v>
      </c>
      <c r="BB316" s="89">
        <v>12500.220000000001</v>
      </c>
      <c r="BC316" s="90" t="str">
        <f t="shared" si="20"/>
        <v>OK</v>
      </c>
      <c r="BD316" s="91" t="str">
        <f t="shared" si="21"/>
        <v xml:space="preserve">                  </v>
      </c>
      <c r="BE316" s="92">
        <f t="shared" si="22"/>
        <v>12</v>
      </c>
    </row>
    <row r="317" spans="1:57" s="74" customFormat="1" ht="50.1" customHeight="1" x14ac:dyDescent="0.2">
      <c r="A317" s="78" t="s">
        <v>55</v>
      </c>
      <c r="B317" s="78" t="s">
        <v>54</v>
      </c>
      <c r="C317" s="78" t="s">
        <v>612</v>
      </c>
      <c r="D317" s="78" t="s">
        <v>792</v>
      </c>
      <c r="E317" s="79" t="str">
        <f>+IF(C317&lt;&gt;"",VLOOKUP(MID(C317,18,5),NIVELES!$A$133:$B$213,2,0),"")</f>
        <v>ESMERALDAS</v>
      </c>
      <c r="F317" s="80" t="s">
        <v>124</v>
      </c>
      <c r="G317" s="81" t="str">
        <f>+IF(F317&lt;&gt;"",VLOOKUP(F317,NIVELES!$A$246:$C$464,3,0),"")</f>
        <v xml:space="preserve"> </v>
      </c>
      <c r="H317" s="82" t="s">
        <v>1024</v>
      </c>
      <c r="I317" s="78" t="s">
        <v>2189</v>
      </c>
      <c r="J317" s="78" t="s">
        <v>2184</v>
      </c>
      <c r="K317" s="78" t="s">
        <v>2185</v>
      </c>
      <c r="L317" s="78" t="s">
        <v>2240</v>
      </c>
      <c r="M317" s="78" t="s">
        <v>1791</v>
      </c>
      <c r="N317" s="78" t="s">
        <v>1791</v>
      </c>
      <c r="O317" s="78" t="s">
        <v>2167</v>
      </c>
      <c r="P317" s="82">
        <v>1</v>
      </c>
      <c r="Q317" s="78" t="s">
        <v>2169</v>
      </c>
      <c r="R317" s="82"/>
      <c r="S317" s="82"/>
      <c r="T317" s="82">
        <v>1</v>
      </c>
      <c r="U317" s="82"/>
      <c r="V317" s="82"/>
      <c r="W317" s="82"/>
      <c r="X317" s="82"/>
      <c r="Y317" s="82"/>
      <c r="Z317" s="82"/>
      <c r="AA317" s="82"/>
      <c r="AB317" s="82"/>
      <c r="AC317" s="82"/>
      <c r="AD317" s="85" t="str">
        <f>IF(A317&lt;&gt;"",IF(D317="DIRECCIÓN_DE_TRANSFERENCIAS","280 0031",VLOOKUP(C317,NIVELES!$A$14:$B$105,2,0)),"")</f>
        <v>280 1210</v>
      </c>
      <c r="AE317" s="86" t="s">
        <v>322</v>
      </c>
      <c r="AF317" s="86" t="s">
        <v>544</v>
      </c>
      <c r="AG317" s="79" t="str">
        <f>+IF(AF317&lt;&gt;"",VLOOKUP(AF317,NIVELES!$A$666:$B$673,2,0),"")</f>
        <v>PROTECCIÓN_SOCIAL_A_LA_FAMILIA._ASEGURAMIENTO_NO_CONTRIBUTIVO_E_INCLUSIÓN_ECONÓMICA_Y_MOVILIDAD_SOCIAL</v>
      </c>
      <c r="AH317" s="78" t="s">
        <v>513</v>
      </c>
      <c r="AI317" s="79" t="str">
        <f>IF(AH317&lt;&gt;"",VLOOKUP(CONCATENATE(AG317,AH317),NIVELES!$B$676:$C$745,2,0),"")</f>
        <v>Acompañamiento Familiar</v>
      </c>
      <c r="AJ317" s="78" t="s">
        <v>517</v>
      </c>
      <c r="AK317" s="79" t="str">
        <f>+IF(AJ317&lt;&gt;"",VLOOKUP(AJ317,NIVELES!$A$816:$B$892,2,0),"")</f>
        <v>NO APLICA</v>
      </c>
      <c r="AL317" s="78" t="s">
        <v>553</v>
      </c>
      <c r="AM317" s="78">
        <v>510204</v>
      </c>
      <c r="AN317" s="79" t="str">
        <f>IF(AM317&lt;&gt;"",+VLOOKUP(AM317,NIVELES!$A$1652:$B$2466,2,0),"")</f>
        <v>Decimocuarto Sueldo</v>
      </c>
      <c r="AO317" s="87">
        <v>5056.33</v>
      </c>
      <c r="AP317" s="88">
        <v>0</v>
      </c>
      <c r="AQ317" s="88">
        <v>0</v>
      </c>
      <c r="AR317" s="88">
        <v>5056.33</v>
      </c>
      <c r="AS317" s="88">
        <v>0</v>
      </c>
      <c r="AT317" s="88">
        <v>0</v>
      </c>
      <c r="AU317" s="88">
        <v>0</v>
      </c>
      <c r="AV317" s="88">
        <v>0</v>
      </c>
      <c r="AW317" s="88">
        <v>0</v>
      </c>
      <c r="AX317" s="88">
        <v>0</v>
      </c>
      <c r="AY317" s="88">
        <v>0</v>
      </c>
      <c r="AZ317" s="88">
        <v>0</v>
      </c>
      <c r="BA317" s="88">
        <v>0</v>
      </c>
      <c r="BB317" s="89">
        <v>5056.33</v>
      </c>
      <c r="BC317" s="90" t="str">
        <f t="shared" si="20"/>
        <v>OK</v>
      </c>
      <c r="BD317" s="91" t="str">
        <f t="shared" si="21"/>
        <v xml:space="preserve">                  </v>
      </c>
      <c r="BE317" s="92">
        <f t="shared" si="22"/>
        <v>1</v>
      </c>
    </row>
    <row r="318" spans="1:57" s="74" customFormat="1" ht="50.1" customHeight="1" x14ac:dyDescent="0.2">
      <c r="A318" s="78" t="s">
        <v>55</v>
      </c>
      <c r="B318" s="78" t="s">
        <v>54</v>
      </c>
      <c r="C318" s="78" t="s">
        <v>612</v>
      </c>
      <c r="D318" s="78" t="s">
        <v>792</v>
      </c>
      <c r="E318" s="79" t="str">
        <f>+IF(C318&lt;&gt;"",VLOOKUP(MID(C318,18,5),NIVELES!$A$133:$B$213,2,0),"")</f>
        <v>ESMERALDAS</v>
      </c>
      <c r="F318" s="80" t="s">
        <v>124</v>
      </c>
      <c r="G318" s="81" t="str">
        <f>+IF(F318&lt;&gt;"",VLOOKUP(F318,NIVELES!$A$246:$C$464,3,0),"")</f>
        <v xml:space="preserve"> </v>
      </c>
      <c r="H318" s="82" t="s">
        <v>1024</v>
      </c>
      <c r="I318" s="78" t="s">
        <v>2189</v>
      </c>
      <c r="J318" s="78" t="s">
        <v>2184</v>
      </c>
      <c r="K318" s="78" t="s">
        <v>2185</v>
      </c>
      <c r="L318" s="78" t="s">
        <v>2240</v>
      </c>
      <c r="M318" s="78" t="s">
        <v>1791</v>
      </c>
      <c r="N318" s="78" t="s">
        <v>1791</v>
      </c>
      <c r="O318" s="78" t="s">
        <v>2167</v>
      </c>
      <c r="P318" s="82">
        <v>1</v>
      </c>
      <c r="Q318" s="78" t="s">
        <v>2170</v>
      </c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82"/>
      <c r="AC318" s="82">
        <v>1</v>
      </c>
      <c r="AD318" s="85" t="str">
        <f>IF(A318&lt;&gt;"",IF(D318="DIRECCIÓN_DE_TRANSFERENCIAS","280 0031",VLOOKUP(C318,NIVELES!$A$14:$B$105,2,0)),"")</f>
        <v>280 1210</v>
      </c>
      <c r="AE318" s="86" t="s">
        <v>322</v>
      </c>
      <c r="AF318" s="86" t="s">
        <v>544</v>
      </c>
      <c r="AG318" s="79" t="str">
        <f>+IF(AF318&lt;&gt;"",VLOOKUP(AF318,NIVELES!$A$666:$B$673,2,0),"")</f>
        <v>PROTECCIÓN_SOCIAL_A_LA_FAMILIA._ASEGURAMIENTO_NO_CONTRIBUTIVO_E_INCLUSIÓN_ECONÓMICA_Y_MOVILIDAD_SOCIAL</v>
      </c>
      <c r="AH318" s="78" t="s">
        <v>513</v>
      </c>
      <c r="AI318" s="79" t="str">
        <f>IF(AH318&lt;&gt;"",VLOOKUP(CONCATENATE(AG318,AH318),NIVELES!$B$676:$C$745,2,0),"")</f>
        <v>Acompañamiento Familiar</v>
      </c>
      <c r="AJ318" s="78" t="s">
        <v>517</v>
      </c>
      <c r="AK318" s="79" t="str">
        <f>+IF(AJ318&lt;&gt;"",VLOOKUP(AJ318,NIVELES!$A$816:$B$892,2,0),"")</f>
        <v>NO APLICA</v>
      </c>
      <c r="AL318" s="78" t="s">
        <v>553</v>
      </c>
      <c r="AM318" s="78">
        <v>510203</v>
      </c>
      <c r="AN318" s="79" t="str">
        <f>IF(AM318&lt;&gt;"",+VLOOKUP(AM318,NIVELES!$A$1652:$B$2466,2,0),"")</f>
        <v>Decimotercer Sueldo</v>
      </c>
      <c r="AO318" s="87">
        <v>10794.67</v>
      </c>
      <c r="AP318" s="88">
        <v>0</v>
      </c>
      <c r="AQ318" s="88">
        <v>0</v>
      </c>
      <c r="AR318" s="88">
        <v>0</v>
      </c>
      <c r="AS318" s="88">
        <v>0</v>
      </c>
      <c r="AT318" s="88">
        <v>0</v>
      </c>
      <c r="AU318" s="88">
        <v>0</v>
      </c>
      <c r="AV318" s="88">
        <v>0</v>
      </c>
      <c r="AW318" s="88">
        <v>0</v>
      </c>
      <c r="AX318" s="88">
        <v>0</v>
      </c>
      <c r="AY318" s="88">
        <v>0</v>
      </c>
      <c r="AZ318" s="88">
        <v>0</v>
      </c>
      <c r="BA318" s="88">
        <v>10794.67</v>
      </c>
      <c r="BB318" s="89">
        <v>10794.67</v>
      </c>
      <c r="BC318" s="90" t="str">
        <f t="shared" si="20"/>
        <v>OK</v>
      </c>
      <c r="BD318" s="91" t="str">
        <f t="shared" si="21"/>
        <v xml:space="preserve">                  </v>
      </c>
      <c r="BE318" s="92">
        <f t="shared" si="22"/>
        <v>1</v>
      </c>
    </row>
    <row r="319" spans="1:57" s="74" customFormat="1" ht="50.1" customHeight="1" x14ac:dyDescent="0.2">
      <c r="A319" s="78" t="s">
        <v>55</v>
      </c>
      <c r="B319" s="78" t="s">
        <v>54</v>
      </c>
      <c r="C319" s="78" t="s">
        <v>612</v>
      </c>
      <c r="D319" s="78" t="s">
        <v>792</v>
      </c>
      <c r="E319" s="79" t="str">
        <f>+IF(C319&lt;&gt;"",VLOOKUP(MID(C319,18,5),NIVELES!$A$133:$B$213,2,0),"")</f>
        <v>ESMERALDAS</v>
      </c>
      <c r="F319" s="80" t="s">
        <v>124</v>
      </c>
      <c r="G319" s="81" t="str">
        <f>+IF(F319&lt;&gt;"",VLOOKUP(F319,NIVELES!$A$246:$C$464,3,0),"")</f>
        <v xml:space="preserve"> </v>
      </c>
      <c r="H319" s="82" t="s">
        <v>1024</v>
      </c>
      <c r="I319" s="78" t="s">
        <v>2189</v>
      </c>
      <c r="J319" s="78" t="s">
        <v>2184</v>
      </c>
      <c r="K319" s="78" t="s">
        <v>2185</v>
      </c>
      <c r="L319" s="78" t="s">
        <v>2240</v>
      </c>
      <c r="M319" s="78" t="s">
        <v>1791</v>
      </c>
      <c r="N319" s="78" t="s">
        <v>1791</v>
      </c>
      <c r="O319" s="78" t="s">
        <v>2167</v>
      </c>
      <c r="P319" s="82">
        <v>12</v>
      </c>
      <c r="Q319" s="78" t="s">
        <v>2171</v>
      </c>
      <c r="R319" s="82">
        <v>1</v>
      </c>
      <c r="S319" s="82">
        <v>1</v>
      </c>
      <c r="T319" s="82">
        <v>1</v>
      </c>
      <c r="U319" s="82">
        <v>1</v>
      </c>
      <c r="V319" s="82">
        <v>1</v>
      </c>
      <c r="W319" s="82">
        <v>1</v>
      </c>
      <c r="X319" s="82">
        <v>1</v>
      </c>
      <c r="Y319" s="82">
        <v>1</v>
      </c>
      <c r="Z319" s="82">
        <v>1</v>
      </c>
      <c r="AA319" s="82">
        <v>1</v>
      </c>
      <c r="AB319" s="82">
        <v>1</v>
      </c>
      <c r="AC319" s="82">
        <v>1</v>
      </c>
      <c r="AD319" s="85" t="str">
        <f>IF(A319&lt;&gt;"",IF(D319="DIRECCIÓN_DE_TRANSFERENCIAS","280 0031",VLOOKUP(C319,NIVELES!$A$14:$B$105,2,0)),"")</f>
        <v>280 1210</v>
      </c>
      <c r="AE319" s="86" t="s">
        <v>322</v>
      </c>
      <c r="AF319" s="86" t="s">
        <v>544</v>
      </c>
      <c r="AG319" s="79" t="str">
        <f>+IF(AF319&lt;&gt;"",VLOOKUP(AF319,NIVELES!$A$666:$B$673,2,0),"")</f>
        <v>PROTECCIÓN_SOCIAL_A_LA_FAMILIA._ASEGURAMIENTO_NO_CONTRIBUTIVO_E_INCLUSIÓN_ECONÓMICA_Y_MOVILIDAD_SOCIAL</v>
      </c>
      <c r="AH319" s="78" t="s">
        <v>513</v>
      </c>
      <c r="AI319" s="79" t="str">
        <f>IF(AH319&lt;&gt;"",VLOOKUP(CONCATENATE(AG319,AH319),NIVELES!$B$676:$C$745,2,0),"")</f>
        <v>Acompañamiento Familiar</v>
      </c>
      <c r="AJ319" s="78" t="s">
        <v>517</v>
      </c>
      <c r="AK319" s="79" t="str">
        <f>+IF(AJ319&lt;&gt;"",VLOOKUP(AJ319,NIVELES!$A$816:$B$892,2,0),"")</f>
        <v>NO APLICA</v>
      </c>
      <c r="AL319" s="78" t="s">
        <v>553</v>
      </c>
      <c r="AM319" s="78">
        <v>510602</v>
      </c>
      <c r="AN319" s="79" t="str">
        <f>IF(AM319&lt;&gt;"",+VLOOKUP(AM319,NIVELES!$A$1652:$B$2466,2,0),"")</f>
        <v>Fondo de Reserva</v>
      </c>
      <c r="AO319" s="87">
        <v>10794.67</v>
      </c>
      <c r="AP319" s="88">
        <v>899.55</v>
      </c>
      <c r="AQ319" s="88">
        <v>899.55</v>
      </c>
      <c r="AR319" s="88">
        <v>899.55</v>
      </c>
      <c r="AS319" s="88">
        <v>899.55</v>
      </c>
      <c r="AT319" s="88">
        <v>899.55</v>
      </c>
      <c r="AU319" s="88">
        <v>899.55</v>
      </c>
      <c r="AV319" s="88">
        <v>899.55</v>
      </c>
      <c r="AW319" s="88">
        <v>899.55</v>
      </c>
      <c r="AX319" s="88">
        <v>899.55</v>
      </c>
      <c r="AY319" s="88">
        <v>899.55</v>
      </c>
      <c r="AZ319" s="88">
        <v>899.55</v>
      </c>
      <c r="BA319" s="88">
        <v>899.62</v>
      </c>
      <c r="BB319" s="89">
        <v>10794.67</v>
      </c>
      <c r="BC319" s="90" t="str">
        <f t="shared" si="20"/>
        <v>OK</v>
      </c>
      <c r="BD319" s="91" t="str">
        <f t="shared" si="21"/>
        <v xml:space="preserve">                  </v>
      </c>
      <c r="BE319" s="92">
        <f t="shared" si="22"/>
        <v>12</v>
      </c>
    </row>
    <row r="320" spans="1:57" s="74" customFormat="1" ht="50.1" customHeight="1" x14ac:dyDescent="0.2">
      <c r="A320" s="78" t="s">
        <v>55</v>
      </c>
      <c r="B320" s="78" t="s">
        <v>54</v>
      </c>
      <c r="C320" s="78" t="s">
        <v>612</v>
      </c>
      <c r="D320" s="78" t="s">
        <v>792</v>
      </c>
      <c r="E320" s="79" t="str">
        <f>+IF(C320&lt;&gt;"",VLOOKUP(MID(C320,18,5),NIVELES!$A$133:$B$213,2,0),"")</f>
        <v>ESMERALDAS</v>
      </c>
      <c r="F320" s="80" t="s">
        <v>124</v>
      </c>
      <c r="G320" s="81" t="str">
        <f>+IF(F320&lt;&gt;"",VLOOKUP(F320,NIVELES!$A$246:$C$464,3,0),"")</f>
        <v xml:space="preserve"> </v>
      </c>
      <c r="H320" s="82" t="s">
        <v>1024</v>
      </c>
      <c r="I320" s="78" t="s">
        <v>2189</v>
      </c>
      <c r="J320" s="78" t="s">
        <v>2184</v>
      </c>
      <c r="K320" s="78" t="s">
        <v>2185</v>
      </c>
      <c r="L320" s="78" t="s">
        <v>2240</v>
      </c>
      <c r="M320" s="78" t="s">
        <v>1791</v>
      </c>
      <c r="N320" s="78" t="s">
        <v>1791</v>
      </c>
      <c r="O320" s="78" t="s">
        <v>2167</v>
      </c>
      <c r="P320" s="82">
        <v>12</v>
      </c>
      <c r="Q320" s="78" t="s">
        <v>2172</v>
      </c>
      <c r="R320" s="82">
        <v>1</v>
      </c>
      <c r="S320" s="82">
        <v>1</v>
      </c>
      <c r="T320" s="82">
        <v>1</v>
      </c>
      <c r="U320" s="82">
        <v>1</v>
      </c>
      <c r="V320" s="82">
        <v>1</v>
      </c>
      <c r="W320" s="82">
        <v>1</v>
      </c>
      <c r="X320" s="82">
        <v>1</v>
      </c>
      <c r="Y320" s="82">
        <v>1</v>
      </c>
      <c r="Z320" s="82">
        <v>1</v>
      </c>
      <c r="AA320" s="82">
        <v>1</v>
      </c>
      <c r="AB320" s="82">
        <v>1</v>
      </c>
      <c r="AC320" s="82">
        <v>1</v>
      </c>
      <c r="AD320" s="85" t="str">
        <f>IF(A320&lt;&gt;"",IF(D320="DIRECCIÓN_DE_TRANSFERENCIAS","280 0031",VLOOKUP(C320,NIVELES!$A$14:$B$105,2,0)),"")</f>
        <v>280 1210</v>
      </c>
      <c r="AE320" s="86" t="s">
        <v>322</v>
      </c>
      <c r="AF320" s="86" t="s">
        <v>544</v>
      </c>
      <c r="AG320" s="79" t="str">
        <f>+IF(AF320&lt;&gt;"",VLOOKUP(AF320,NIVELES!$A$666:$B$673,2,0),"")</f>
        <v>PROTECCIÓN_SOCIAL_A_LA_FAMILIA._ASEGURAMIENTO_NO_CONTRIBUTIVO_E_INCLUSIÓN_ECONÓMICA_Y_MOVILIDAD_SOCIAL</v>
      </c>
      <c r="AH320" s="78" t="s">
        <v>513</v>
      </c>
      <c r="AI320" s="79" t="str">
        <f>IF(AH320&lt;&gt;"",VLOOKUP(CONCATENATE(AG320,AH320),NIVELES!$B$676:$C$745,2,0),"")</f>
        <v>Acompañamiento Familiar</v>
      </c>
      <c r="AJ320" s="78" t="s">
        <v>517</v>
      </c>
      <c r="AK320" s="79" t="str">
        <f>+IF(AJ320&lt;&gt;"",VLOOKUP(AJ320,NIVELES!$A$816:$B$892,2,0),"")</f>
        <v>NO APLICA</v>
      </c>
      <c r="AL320" s="78" t="s">
        <v>553</v>
      </c>
      <c r="AM320" s="78">
        <v>510510</v>
      </c>
      <c r="AN320" s="79" t="str">
        <f>IF(AM320&lt;&gt;"",+VLOOKUP(AM320,NIVELES!$A$1652:$B$2466,2,0),"")</f>
        <v>Servicios Personales por Contrato</v>
      </c>
      <c r="AO320" s="87">
        <v>129536</v>
      </c>
      <c r="AP320" s="88">
        <v>10794.66</v>
      </c>
      <c r="AQ320" s="88">
        <v>10794.66</v>
      </c>
      <c r="AR320" s="88">
        <v>10794.66</v>
      </c>
      <c r="AS320" s="88">
        <v>10794.66</v>
      </c>
      <c r="AT320" s="88">
        <v>10794.66</v>
      </c>
      <c r="AU320" s="88">
        <v>10794.66</v>
      </c>
      <c r="AV320" s="88">
        <v>10794.66</v>
      </c>
      <c r="AW320" s="88">
        <v>10794.66</v>
      </c>
      <c r="AX320" s="88">
        <v>10794.66</v>
      </c>
      <c r="AY320" s="88">
        <v>10794.66</v>
      </c>
      <c r="AZ320" s="88">
        <v>10794.66</v>
      </c>
      <c r="BA320" s="88">
        <v>10794.74</v>
      </c>
      <c r="BB320" s="89">
        <v>129536.00000000003</v>
      </c>
      <c r="BC320" s="90" t="str">
        <f t="shared" si="20"/>
        <v>OK</v>
      </c>
      <c r="BD320" s="91" t="str">
        <f t="shared" si="21"/>
        <v xml:space="preserve">                  </v>
      </c>
      <c r="BE320" s="92">
        <f t="shared" si="22"/>
        <v>12</v>
      </c>
    </row>
    <row r="321" spans="1:57" s="74" customFormat="1" ht="50.1" customHeight="1" x14ac:dyDescent="0.2">
      <c r="A321" s="78" t="s">
        <v>55</v>
      </c>
      <c r="B321" s="78" t="s">
        <v>54</v>
      </c>
      <c r="C321" s="78" t="s">
        <v>612</v>
      </c>
      <c r="D321" s="78" t="s">
        <v>792</v>
      </c>
      <c r="E321" s="79" t="str">
        <f>+IF(C321&lt;&gt;"",VLOOKUP(MID(C321,18,5),NIVELES!$A$133:$B$213,2,0),"")</f>
        <v>ESMERALDAS</v>
      </c>
      <c r="F321" s="80" t="s">
        <v>124</v>
      </c>
      <c r="G321" s="81" t="str">
        <f>+IF(F321&lt;&gt;"",VLOOKUP(F321,NIVELES!$A$246:$C$464,3,0),"")</f>
        <v xml:space="preserve"> </v>
      </c>
      <c r="H321" s="82" t="s">
        <v>1024</v>
      </c>
      <c r="I321" s="78" t="s">
        <v>2189</v>
      </c>
      <c r="J321" s="78" t="s">
        <v>2184</v>
      </c>
      <c r="K321" s="78" t="s">
        <v>2185</v>
      </c>
      <c r="L321" s="78" t="s">
        <v>2240</v>
      </c>
      <c r="M321" s="78" t="s">
        <v>1791</v>
      </c>
      <c r="N321" s="78" t="s">
        <v>1791</v>
      </c>
      <c r="O321" s="78" t="s">
        <v>2241</v>
      </c>
      <c r="P321" s="82">
        <v>1</v>
      </c>
      <c r="Q321" s="78" t="s">
        <v>2175</v>
      </c>
      <c r="R321" s="82"/>
      <c r="S321" s="82">
        <v>1</v>
      </c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5" t="str">
        <f>IF(A321&lt;&gt;"",IF(D321="DIRECCIÓN_DE_TRANSFERENCIAS","280 0031",VLOOKUP(C321,NIVELES!$A$14:$B$105,2,0)),"")</f>
        <v>280 1210</v>
      </c>
      <c r="AE321" s="86" t="s">
        <v>322</v>
      </c>
      <c r="AF321" s="86" t="s">
        <v>544</v>
      </c>
      <c r="AG321" s="79" t="str">
        <f>+IF(AF321&lt;&gt;"",VLOOKUP(AF321,NIVELES!$A$666:$B$673,2,0),"")</f>
        <v>PROTECCIÓN_SOCIAL_A_LA_FAMILIA._ASEGURAMIENTO_NO_CONTRIBUTIVO_E_INCLUSIÓN_ECONÓMICA_Y_MOVILIDAD_SOCIAL</v>
      </c>
      <c r="AH321" s="78" t="s">
        <v>513</v>
      </c>
      <c r="AI321" s="79" t="str">
        <f>IF(AH321&lt;&gt;"",VLOOKUP(CONCATENATE(AG321,AH321),NIVELES!$B$676:$C$745,2,0),"")</f>
        <v>Acompañamiento Familiar</v>
      </c>
      <c r="AJ321" s="78" t="s">
        <v>517</v>
      </c>
      <c r="AK321" s="79" t="str">
        <f>+IF(AJ321&lt;&gt;"",VLOOKUP(AJ321,NIVELES!$A$816:$B$892,2,0),"")</f>
        <v>NO APLICA</v>
      </c>
      <c r="AL321" s="78" t="s">
        <v>554</v>
      </c>
      <c r="AM321" s="78">
        <v>530505</v>
      </c>
      <c r="AN321" s="79" t="str">
        <f>IF(AM321&lt;&gt;"",+VLOOKUP(AM321,NIVELES!$A$1652:$B$2466,2,0),"")</f>
        <v>Vehículos (Arrendamiento)</v>
      </c>
      <c r="AO321" s="87">
        <v>8000</v>
      </c>
      <c r="AP321" s="88">
        <v>0</v>
      </c>
      <c r="AQ321" s="88">
        <v>8000</v>
      </c>
      <c r="AR321" s="88">
        <v>0</v>
      </c>
      <c r="AS321" s="88">
        <v>0</v>
      </c>
      <c r="AT321" s="88">
        <v>0</v>
      </c>
      <c r="AU321" s="88">
        <v>0</v>
      </c>
      <c r="AV321" s="88">
        <v>0</v>
      </c>
      <c r="AW321" s="88">
        <v>0</v>
      </c>
      <c r="AX321" s="88">
        <v>0</v>
      </c>
      <c r="AY321" s="88">
        <v>0</v>
      </c>
      <c r="AZ321" s="88">
        <v>0</v>
      </c>
      <c r="BA321" s="88">
        <v>0</v>
      </c>
      <c r="BB321" s="89">
        <v>8000</v>
      </c>
      <c r="BC321" s="90" t="str">
        <f t="shared" si="20"/>
        <v>OK</v>
      </c>
      <c r="BD321" s="91" t="str">
        <f t="shared" si="21"/>
        <v xml:space="preserve">                  </v>
      </c>
      <c r="BE321" s="92">
        <f t="shared" si="22"/>
        <v>1</v>
      </c>
    </row>
    <row r="322" spans="1:57" s="74" customFormat="1" ht="50.1" customHeight="1" x14ac:dyDescent="0.2">
      <c r="A322" s="78" t="s">
        <v>55</v>
      </c>
      <c r="B322" s="78" t="s">
        <v>54</v>
      </c>
      <c r="C322" s="78" t="s">
        <v>612</v>
      </c>
      <c r="D322" s="78" t="s">
        <v>605</v>
      </c>
      <c r="E322" s="79" t="str">
        <f>+IF(C322&lt;&gt;"",VLOOKUP(MID(C322,18,5),NIVELES!$A$133:$B$213,2,0),"")</f>
        <v>ESMERALDAS</v>
      </c>
      <c r="F322" s="80" t="s">
        <v>124</v>
      </c>
      <c r="G322" s="81" t="str">
        <f>+IF(F322&lt;&gt;"",VLOOKUP(F322,NIVELES!$A$246:$C$464,3,0),"")</f>
        <v xml:space="preserve"> </v>
      </c>
      <c r="H322" s="82" t="s">
        <v>1024</v>
      </c>
      <c r="I322" s="78" t="s">
        <v>2201</v>
      </c>
      <c r="J322" s="78" t="s">
        <v>2184</v>
      </c>
      <c r="K322" s="78" t="s">
        <v>2185</v>
      </c>
      <c r="L322" s="78" t="s">
        <v>2242</v>
      </c>
      <c r="M322" s="78" t="s">
        <v>1791</v>
      </c>
      <c r="N322" s="78" t="s">
        <v>2243</v>
      </c>
      <c r="O322" s="78" t="s">
        <v>2167</v>
      </c>
      <c r="P322" s="82">
        <v>12</v>
      </c>
      <c r="Q322" s="78" t="s">
        <v>2168</v>
      </c>
      <c r="R322" s="82">
        <v>1</v>
      </c>
      <c r="S322" s="82">
        <v>1</v>
      </c>
      <c r="T322" s="82">
        <v>1</v>
      </c>
      <c r="U322" s="82">
        <v>1</v>
      </c>
      <c r="V322" s="82">
        <v>1</v>
      </c>
      <c r="W322" s="82">
        <v>1</v>
      </c>
      <c r="X322" s="82">
        <v>1</v>
      </c>
      <c r="Y322" s="82">
        <v>1</v>
      </c>
      <c r="Z322" s="82">
        <v>1</v>
      </c>
      <c r="AA322" s="82">
        <v>1</v>
      </c>
      <c r="AB322" s="82">
        <v>1</v>
      </c>
      <c r="AC322" s="82">
        <v>1</v>
      </c>
      <c r="AD322" s="85" t="str">
        <f>IF(A322&lt;&gt;"",IF(D322="DIRECCIÓN_DE_TRANSFERENCIAS","280 0031",VLOOKUP(C322,NIVELES!$A$14:$B$105,2,0)),"")</f>
        <v>280 1210</v>
      </c>
      <c r="AE322" s="86" t="s">
        <v>322</v>
      </c>
      <c r="AF322" s="86" t="s">
        <v>546</v>
      </c>
      <c r="AG322" s="79" t="str">
        <f>+IF(AF322&lt;&gt;"",VLOOKUP(AF322,NIVELES!$A$666:$B$673,2,0),"")</f>
        <v>ATENCIÓN_INTEGRAL_A_PERSONAS_CON_DISCAPACIDAD</v>
      </c>
      <c r="AH322" s="78" t="s">
        <v>453</v>
      </c>
      <c r="AI322" s="79" t="str">
        <f>IF(AH322&lt;&gt;"",VLOOKUP(CONCATENATE(AG322,AH322),NIVELES!$B$676:$C$745,2,0),"")</f>
        <v>Rectoría Inclusión Social</v>
      </c>
      <c r="AJ322" s="78" t="s">
        <v>517</v>
      </c>
      <c r="AK322" s="79" t="str">
        <f>+IF(AJ322&lt;&gt;"",VLOOKUP(AJ322,NIVELES!$A$816:$B$892,2,0),"")</f>
        <v>NO APLICA</v>
      </c>
      <c r="AL322" s="78" t="s">
        <v>553</v>
      </c>
      <c r="AM322" s="78">
        <v>510601</v>
      </c>
      <c r="AN322" s="79" t="str">
        <f>IF(AM322&lt;&gt;"",+VLOOKUP(AM322,NIVELES!$A$1652:$B$2466,2,0),"")</f>
        <v>Aporte Patronal</v>
      </c>
      <c r="AO322" s="87">
        <v>1286.54</v>
      </c>
      <c r="AP322" s="88">
        <v>107.21166666666666</v>
      </c>
      <c r="AQ322" s="88">
        <v>107.21166666666666</v>
      </c>
      <c r="AR322" s="88">
        <v>107.21166666666666</v>
      </c>
      <c r="AS322" s="88">
        <v>107.21166666666666</v>
      </c>
      <c r="AT322" s="88">
        <v>107.21166666666666</v>
      </c>
      <c r="AU322" s="88">
        <v>107.21166666666666</v>
      </c>
      <c r="AV322" s="88">
        <v>107.21166666666666</v>
      </c>
      <c r="AW322" s="88">
        <v>107.21166666666666</v>
      </c>
      <c r="AX322" s="88">
        <v>107.21166666666666</v>
      </c>
      <c r="AY322" s="88">
        <v>107.21166666666666</v>
      </c>
      <c r="AZ322" s="88">
        <v>107.21166666666666</v>
      </c>
      <c r="BA322" s="88">
        <v>107.21166666666666</v>
      </c>
      <c r="BB322" s="89">
        <v>1286.54</v>
      </c>
      <c r="BC322" s="90" t="str">
        <f t="shared" si="20"/>
        <v>OK</v>
      </c>
      <c r="BD322" s="91" t="str">
        <f t="shared" si="21"/>
        <v xml:space="preserve">                  </v>
      </c>
      <c r="BE322" s="92">
        <f t="shared" si="22"/>
        <v>12</v>
      </c>
    </row>
    <row r="323" spans="1:57" s="74" customFormat="1" ht="50.1" customHeight="1" x14ac:dyDescent="0.2">
      <c r="A323" s="78" t="s">
        <v>55</v>
      </c>
      <c r="B323" s="78" t="s">
        <v>54</v>
      </c>
      <c r="C323" s="78" t="s">
        <v>612</v>
      </c>
      <c r="D323" s="78" t="s">
        <v>605</v>
      </c>
      <c r="E323" s="79" t="str">
        <f>+IF(C323&lt;&gt;"",VLOOKUP(MID(C323,18,5),NIVELES!$A$133:$B$213,2,0),"")</f>
        <v>ESMERALDAS</v>
      </c>
      <c r="F323" s="80" t="s">
        <v>124</v>
      </c>
      <c r="G323" s="81" t="str">
        <f>+IF(F323&lt;&gt;"",VLOOKUP(F323,NIVELES!$A$246:$C$464,3,0),"")</f>
        <v xml:space="preserve"> </v>
      </c>
      <c r="H323" s="82" t="s">
        <v>1024</v>
      </c>
      <c r="I323" s="78" t="s">
        <v>2201</v>
      </c>
      <c r="J323" s="78" t="s">
        <v>2184</v>
      </c>
      <c r="K323" s="78" t="s">
        <v>2185</v>
      </c>
      <c r="L323" s="78" t="s">
        <v>2242</v>
      </c>
      <c r="M323" s="78" t="s">
        <v>1791</v>
      </c>
      <c r="N323" s="78" t="s">
        <v>2243</v>
      </c>
      <c r="O323" s="78" t="s">
        <v>2167</v>
      </c>
      <c r="P323" s="82">
        <v>1</v>
      </c>
      <c r="Q323" s="78" t="s">
        <v>2169</v>
      </c>
      <c r="R323" s="82"/>
      <c r="S323" s="82"/>
      <c r="T323" s="82">
        <v>1</v>
      </c>
      <c r="U323" s="82"/>
      <c r="V323" s="82"/>
      <c r="W323" s="82"/>
      <c r="X323" s="82"/>
      <c r="Y323" s="82"/>
      <c r="Z323" s="82"/>
      <c r="AA323" s="82"/>
      <c r="AB323" s="82"/>
      <c r="AC323" s="82"/>
      <c r="AD323" s="85" t="str">
        <f>IF(A323&lt;&gt;"",IF(D323="DIRECCIÓN_DE_TRANSFERENCIAS","280 0031",VLOOKUP(C323,NIVELES!$A$14:$B$105,2,0)),"")</f>
        <v>280 1210</v>
      </c>
      <c r="AE323" s="86" t="s">
        <v>322</v>
      </c>
      <c r="AF323" s="86" t="s">
        <v>546</v>
      </c>
      <c r="AG323" s="79" t="str">
        <f>+IF(AF323&lt;&gt;"",VLOOKUP(AF323,NIVELES!$A$666:$B$673,2,0),"")</f>
        <v>ATENCIÓN_INTEGRAL_A_PERSONAS_CON_DISCAPACIDAD</v>
      </c>
      <c r="AH323" s="78" t="s">
        <v>453</v>
      </c>
      <c r="AI323" s="79" t="str">
        <f>IF(AH323&lt;&gt;"",VLOOKUP(CONCATENATE(AG323,AH323),NIVELES!$B$676:$C$745,2,0),"")</f>
        <v>Rectoría Inclusión Social</v>
      </c>
      <c r="AJ323" s="78" t="s">
        <v>517</v>
      </c>
      <c r="AK323" s="79" t="str">
        <f>+IF(AJ323&lt;&gt;"",VLOOKUP(AJ323,NIVELES!$A$816:$B$892,2,0),"")</f>
        <v>NO APLICA</v>
      </c>
      <c r="AL323" s="78" t="s">
        <v>553</v>
      </c>
      <c r="AM323" s="78">
        <v>510204</v>
      </c>
      <c r="AN323" s="79" t="str">
        <f>IF(AM323&lt;&gt;"",+VLOOKUP(AM323,NIVELES!$A$1652:$B$2466,2,0),"")</f>
        <v>Decimocuarto Sueldo</v>
      </c>
      <c r="AO323" s="87">
        <v>361.17</v>
      </c>
      <c r="AP323" s="88">
        <v>0</v>
      </c>
      <c r="AQ323" s="88">
        <v>0</v>
      </c>
      <c r="AR323" s="88">
        <v>361.17</v>
      </c>
      <c r="AS323" s="88">
        <v>0</v>
      </c>
      <c r="AT323" s="88">
        <v>0</v>
      </c>
      <c r="AU323" s="88">
        <v>0</v>
      </c>
      <c r="AV323" s="88">
        <v>0</v>
      </c>
      <c r="AW323" s="88">
        <v>0</v>
      </c>
      <c r="AX323" s="88">
        <v>0</v>
      </c>
      <c r="AY323" s="88">
        <v>0</v>
      </c>
      <c r="AZ323" s="88">
        <v>0</v>
      </c>
      <c r="BA323" s="88">
        <v>0</v>
      </c>
      <c r="BB323" s="89">
        <v>361.17</v>
      </c>
      <c r="BC323" s="90" t="str">
        <f t="shared" si="20"/>
        <v>OK</v>
      </c>
      <c r="BD323" s="91" t="str">
        <f t="shared" si="21"/>
        <v xml:space="preserve">                  </v>
      </c>
      <c r="BE323" s="92">
        <f t="shared" si="22"/>
        <v>1</v>
      </c>
    </row>
    <row r="324" spans="1:57" s="74" customFormat="1" ht="50.1" customHeight="1" x14ac:dyDescent="0.2">
      <c r="A324" s="78" t="s">
        <v>55</v>
      </c>
      <c r="B324" s="78" t="s">
        <v>54</v>
      </c>
      <c r="C324" s="78" t="s">
        <v>612</v>
      </c>
      <c r="D324" s="78" t="s">
        <v>605</v>
      </c>
      <c r="E324" s="79" t="str">
        <f>+IF(C324&lt;&gt;"",VLOOKUP(MID(C324,18,5),NIVELES!$A$133:$B$213,2,0),"")</f>
        <v>ESMERALDAS</v>
      </c>
      <c r="F324" s="80" t="s">
        <v>124</v>
      </c>
      <c r="G324" s="81" t="str">
        <f>+IF(F324&lt;&gt;"",VLOOKUP(F324,NIVELES!$A$246:$C$464,3,0),"")</f>
        <v xml:space="preserve"> </v>
      </c>
      <c r="H324" s="82" t="s">
        <v>1024</v>
      </c>
      <c r="I324" s="78" t="s">
        <v>2201</v>
      </c>
      <c r="J324" s="78" t="s">
        <v>2184</v>
      </c>
      <c r="K324" s="78" t="s">
        <v>2185</v>
      </c>
      <c r="L324" s="78" t="s">
        <v>2242</v>
      </c>
      <c r="M324" s="78" t="s">
        <v>1791</v>
      </c>
      <c r="N324" s="78" t="s">
        <v>2243</v>
      </c>
      <c r="O324" s="78" t="s">
        <v>2167</v>
      </c>
      <c r="P324" s="82">
        <v>1</v>
      </c>
      <c r="Q324" s="78" t="s">
        <v>2170</v>
      </c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>
        <v>1</v>
      </c>
      <c r="AD324" s="85" t="str">
        <f>IF(A324&lt;&gt;"",IF(D324="DIRECCIÓN_DE_TRANSFERENCIAS","280 0031",VLOOKUP(C324,NIVELES!$A$14:$B$105,2,0)),"")</f>
        <v>280 1210</v>
      </c>
      <c r="AE324" s="86" t="s">
        <v>322</v>
      </c>
      <c r="AF324" s="86" t="s">
        <v>546</v>
      </c>
      <c r="AG324" s="79" t="str">
        <f>+IF(AF324&lt;&gt;"",VLOOKUP(AF324,NIVELES!$A$666:$B$673,2,0),"")</f>
        <v>ATENCIÓN_INTEGRAL_A_PERSONAS_CON_DISCAPACIDAD</v>
      </c>
      <c r="AH324" s="78" t="s">
        <v>453</v>
      </c>
      <c r="AI324" s="79" t="str">
        <f>IF(AH324&lt;&gt;"",VLOOKUP(CONCATENATE(AG324,AH324),NIVELES!$B$676:$C$745,2,0),"")</f>
        <v>Rectoría Inclusión Social</v>
      </c>
      <c r="AJ324" s="78" t="s">
        <v>517</v>
      </c>
      <c r="AK324" s="79" t="str">
        <f>+IF(AJ324&lt;&gt;"",VLOOKUP(AJ324,NIVELES!$A$816:$B$892,2,0),"")</f>
        <v>NO APLICA</v>
      </c>
      <c r="AL324" s="78" t="s">
        <v>553</v>
      </c>
      <c r="AM324" s="78">
        <v>510203</v>
      </c>
      <c r="AN324" s="79" t="str">
        <f>IF(AM324&lt;&gt;"",+VLOOKUP(AM324,NIVELES!$A$1652:$B$2466,2,0),"")</f>
        <v>Decimotercer Sueldo</v>
      </c>
      <c r="AO324" s="87">
        <v>1111</v>
      </c>
      <c r="AP324" s="88">
        <v>0</v>
      </c>
      <c r="AQ324" s="88">
        <v>0</v>
      </c>
      <c r="AR324" s="88">
        <v>0</v>
      </c>
      <c r="AS324" s="88">
        <v>0</v>
      </c>
      <c r="AT324" s="88">
        <v>0</v>
      </c>
      <c r="AU324" s="88">
        <v>0</v>
      </c>
      <c r="AV324" s="88">
        <v>0</v>
      </c>
      <c r="AW324" s="88">
        <v>0</v>
      </c>
      <c r="AX324" s="88">
        <v>0</v>
      </c>
      <c r="AY324" s="88">
        <v>0</v>
      </c>
      <c r="AZ324" s="88">
        <v>0</v>
      </c>
      <c r="BA324" s="88">
        <v>1111</v>
      </c>
      <c r="BB324" s="89">
        <v>1111</v>
      </c>
      <c r="BC324" s="90" t="str">
        <f t="shared" si="20"/>
        <v>OK</v>
      </c>
      <c r="BD324" s="91" t="str">
        <f t="shared" si="21"/>
        <v xml:space="preserve">                  </v>
      </c>
      <c r="BE324" s="92">
        <f t="shared" si="22"/>
        <v>1</v>
      </c>
    </row>
    <row r="325" spans="1:57" s="74" customFormat="1" ht="50.1" customHeight="1" x14ac:dyDescent="0.2">
      <c r="A325" s="78" t="s">
        <v>55</v>
      </c>
      <c r="B325" s="78" t="s">
        <v>54</v>
      </c>
      <c r="C325" s="78" t="s">
        <v>612</v>
      </c>
      <c r="D325" s="78" t="s">
        <v>605</v>
      </c>
      <c r="E325" s="79" t="str">
        <f>+IF(C325&lt;&gt;"",VLOOKUP(MID(C325,18,5),NIVELES!$A$133:$B$213,2,0),"")</f>
        <v>ESMERALDAS</v>
      </c>
      <c r="F325" s="80" t="s">
        <v>124</v>
      </c>
      <c r="G325" s="81" t="str">
        <f>+IF(F325&lt;&gt;"",VLOOKUP(F325,NIVELES!$A$246:$C$464,3,0),"")</f>
        <v xml:space="preserve"> </v>
      </c>
      <c r="H325" s="82" t="s">
        <v>1024</v>
      </c>
      <c r="I325" s="78" t="s">
        <v>2201</v>
      </c>
      <c r="J325" s="78" t="s">
        <v>2184</v>
      </c>
      <c r="K325" s="78" t="s">
        <v>2185</v>
      </c>
      <c r="L325" s="78" t="s">
        <v>2242</v>
      </c>
      <c r="M325" s="78" t="s">
        <v>1791</v>
      </c>
      <c r="N325" s="78" t="s">
        <v>2243</v>
      </c>
      <c r="O325" s="78" t="s">
        <v>2167</v>
      </c>
      <c r="P325" s="82">
        <v>12</v>
      </c>
      <c r="Q325" s="78" t="s">
        <v>2171</v>
      </c>
      <c r="R325" s="82">
        <v>1</v>
      </c>
      <c r="S325" s="82">
        <v>1</v>
      </c>
      <c r="T325" s="82">
        <v>1</v>
      </c>
      <c r="U325" s="82">
        <v>1</v>
      </c>
      <c r="V325" s="82">
        <v>1</v>
      </c>
      <c r="W325" s="82">
        <v>1</v>
      </c>
      <c r="X325" s="82">
        <v>1</v>
      </c>
      <c r="Y325" s="82">
        <v>1</v>
      </c>
      <c r="Z325" s="82">
        <v>1</v>
      </c>
      <c r="AA325" s="82">
        <v>1</v>
      </c>
      <c r="AB325" s="82">
        <v>1</v>
      </c>
      <c r="AC325" s="82">
        <v>1</v>
      </c>
      <c r="AD325" s="85" t="str">
        <f>IF(A325&lt;&gt;"",IF(D325="DIRECCIÓN_DE_TRANSFERENCIAS","280 0031",VLOOKUP(C325,NIVELES!$A$14:$B$105,2,0)),"")</f>
        <v>280 1210</v>
      </c>
      <c r="AE325" s="86" t="s">
        <v>322</v>
      </c>
      <c r="AF325" s="86" t="s">
        <v>546</v>
      </c>
      <c r="AG325" s="79" t="str">
        <f>+IF(AF325&lt;&gt;"",VLOOKUP(AF325,NIVELES!$A$666:$B$673,2,0),"")</f>
        <v>ATENCIÓN_INTEGRAL_A_PERSONAS_CON_DISCAPACIDAD</v>
      </c>
      <c r="AH325" s="78" t="s">
        <v>453</v>
      </c>
      <c r="AI325" s="79" t="str">
        <f>IF(AH325&lt;&gt;"",VLOOKUP(CONCATENATE(AG325,AH325),NIVELES!$B$676:$C$745,2,0),"")</f>
        <v>Rectoría Inclusión Social</v>
      </c>
      <c r="AJ325" s="78" t="s">
        <v>517</v>
      </c>
      <c r="AK325" s="79" t="str">
        <f>+IF(AJ325&lt;&gt;"",VLOOKUP(AJ325,NIVELES!$A$816:$B$892,2,0),"")</f>
        <v>NO APLICA</v>
      </c>
      <c r="AL325" s="78" t="s">
        <v>553</v>
      </c>
      <c r="AM325" s="78">
        <v>510602</v>
      </c>
      <c r="AN325" s="79" t="str">
        <f>IF(AM325&lt;&gt;"",+VLOOKUP(AM325,NIVELES!$A$1652:$B$2466,2,0),"")</f>
        <v>Fondo de Reserva</v>
      </c>
      <c r="AO325" s="87">
        <v>1111</v>
      </c>
      <c r="AP325" s="88">
        <v>92.583333333333329</v>
      </c>
      <c r="AQ325" s="88">
        <v>92.583333333333329</v>
      </c>
      <c r="AR325" s="88">
        <v>92.583333333333329</v>
      </c>
      <c r="AS325" s="88">
        <v>92.583333333333329</v>
      </c>
      <c r="AT325" s="88">
        <v>92.583333333333329</v>
      </c>
      <c r="AU325" s="88">
        <v>92.583333333333329</v>
      </c>
      <c r="AV325" s="88">
        <v>92.583333333333329</v>
      </c>
      <c r="AW325" s="88">
        <v>92.583333333333329</v>
      </c>
      <c r="AX325" s="88">
        <v>92.583333333333329</v>
      </c>
      <c r="AY325" s="88">
        <v>92.583333333333329</v>
      </c>
      <c r="AZ325" s="88">
        <v>92.583333333333329</v>
      </c>
      <c r="BA325" s="88">
        <v>92.583333333333329</v>
      </c>
      <c r="BB325" s="89">
        <v>1111.0000000000002</v>
      </c>
      <c r="BC325" s="90" t="str">
        <f t="shared" si="20"/>
        <v>OK</v>
      </c>
      <c r="BD325" s="91" t="str">
        <f t="shared" si="21"/>
        <v xml:space="preserve">                  </v>
      </c>
      <c r="BE325" s="92">
        <f t="shared" si="22"/>
        <v>12</v>
      </c>
    </row>
    <row r="326" spans="1:57" s="74" customFormat="1" ht="50.1" customHeight="1" x14ac:dyDescent="0.2">
      <c r="A326" s="78" t="s">
        <v>55</v>
      </c>
      <c r="B326" s="78" t="s">
        <v>54</v>
      </c>
      <c r="C326" s="78" t="s">
        <v>612</v>
      </c>
      <c r="D326" s="78" t="s">
        <v>605</v>
      </c>
      <c r="E326" s="79" t="str">
        <f>+IF(C326&lt;&gt;"",VLOOKUP(MID(C326,18,5),NIVELES!$A$133:$B$213,2,0),"")</f>
        <v>ESMERALDAS</v>
      </c>
      <c r="F326" s="80" t="s">
        <v>124</v>
      </c>
      <c r="G326" s="81" t="str">
        <f>+IF(F326&lt;&gt;"",VLOOKUP(F326,NIVELES!$A$246:$C$464,3,0),"")</f>
        <v xml:space="preserve"> </v>
      </c>
      <c r="H326" s="82" t="s">
        <v>1024</v>
      </c>
      <c r="I326" s="78" t="s">
        <v>2201</v>
      </c>
      <c r="J326" s="78" t="s">
        <v>2184</v>
      </c>
      <c r="K326" s="78" t="s">
        <v>2185</v>
      </c>
      <c r="L326" s="78" t="s">
        <v>2242</v>
      </c>
      <c r="M326" s="78" t="s">
        <v>1791</v>
      </c>
      <c r="N326" s="78" t="s">
        <v>2243</v>
      </c>
      <c r="O326" s="78" t="s">
        <v>2167</v>
      </c>
      <c r="P326" s="82">
        <v>12</v>
      </c>
      <c r="Q326" s="78" t="s">
        <v>2172</v>
      </c>
      <c r="R326" s="82">
        <v>1</v>
      </c>
      <c r="S326" s="82">
        <v>1</v>
      </c>
      <c r="T326" s="82">
        <v>1</v>
      </c>
      <c r="U326" s="82">
        <v>1</v>
      </c>
      <c r="V326" s="82">
        <v>1</v>
      </c>
      <c r="W326" s="82">
        <v>1</v>
      </c>
      <c r="X326" s="82">
        <v>1</v>
      </c>
      <c r="Y326" s="82">
        <v>1</v>
      </c>
      <c r="Z326" s="82">
        <v>1</v>
      </c>
      <c r="AA326" s="82">
        <v>1</v>
      </c>
      <c r="AB326" s="82">
        <v>1</v>
      </c>
      <c r="AC326" s="82">
        <v>1</v>
      </c>
      <c r="AD326" s="85" t="str">
        <f>IF(A326&lt;&gt;"",IF(D326="DIRECCIÓN_DE_TRANSFERENCIAS","280 0031",VLOOKUP(C326,NIVELES!$A$14:$B$105,2,0)),"")</f>
        <v>280 1210</v>
      </c>
      <c r="AE326" s="86" t="s">
        <v>322</v>
      </c>
      <c r="AF326" s="86" t="s">
        <v>546</v>
      </c>
      <c r="AG326" s="79" t="str">
        <f>+IF(AF326&lt;&gt;"",VLOOKUP(AF326,NIVELES!$A$666:$B$673,2,0),"")</f>
        <v>ATENCIÓN_INTEGRAL_A_PERSONAS_CON_DISCAPACIDAD</v>
      </c>
      <c r="AH326" s="78" t="s">
        <v>453</v>
      </c>
      <c r="AI326" s="79" t="str">
        <f>IF(AH326&lt;&gt;"",VLOOKUP(CONCATENATE(AG326,AH326),NIVELES!$B$676:$C$745,2,0),"")</f>
        <v>Rectoría Inclusión Social</v>
      </c>
      <c r="AJ326" s="78" t="s">
        <v>517</v>
      </c>
      <c r="AK326" s="79" t="str">
        <f>+IF(AJ326&lt;&gt;"",VLOOKUP(AJ326,NIVELES!$A$816:$B$892,2,0),"")</f>
        <v>NO APLICA</v>
      </c>
      <c r="AL326" s="78" t="s">
        <v>553</v>
      </c>
      <c r="AM326" s="78">
        <v>510510</v>
      </c>
      <c r="AN326" s="79" t="str">
        <f>IF(AM326&lt;&gt;"",+VLOOKUP(AM326,NIVELES!$A$1652:$B$2466,2,0),"")</f>
        <v>Servicios Personales por Contrato</v>
      </c>
      <c r="AO326" s="87">
        <v>13332</v>
      </c>
      <c r="AP326" s="88">
        <v>1111</v>
      </c>
      <c r="AQ326" s="88">
        <v>1111</v>
      </c>
      <c r="AR326" s="88">
        <v>1111</v>
      </c>
      <c r="AS326" s="88">
        <v>1111</v>
      </c>
      <c r="AT326" s="88">
        <v>1111</v>
      </c>
      <c r="AU326" s="88">
        <v>1111</v>
      </c>
      <c r="AV326" s="88">
        <v>1111</v>
      </c>
      <c r="AW326" s="88">
        <v>1111</v>
      </c>
      <c r="AX326" s="88">
        <v>1111</v>
      </c>
      <c r="AY326" s="88">
        <v>1111</v>
      </c>
      <c r="AZ326" s="88">
        <v>1111</v>
      </c>
      <c r="BA326" s="88">
        <v>1111</v>
      </c>
      <c r="BB326" s="89">
        <v>13332</v>
      </c>
      <c r="BC326" s="90" t="str">
        <f t="shared" si="20"/>
        <v>OK</v>
      </c>
      <c r="BD326" s="91" t="str">
        <f t="shared" si="21"/>
        <v xml:space="preserve">                  </v>
      </c>
      <c r="BE326" s="92">
        <f t="shared" si="22"/>
        <v>12</v>
      </c>
    </row>
    <row r="327" spans="1:57" s="74" customFormat="1" ht="50.1" customHeight="1" x14ac:dyDescent="0.2">
      <c r="A327" s="78" t="s">
        <v>55</v>
      </c>
      <c r="B327" s="78" t="s">
        <v>54</v>
      </c>
      <c r="C327" s="78" t="s">
        <v>612</v>
      </c>
      <c r="D327" s="78" t="s">
        <v>605</v>
      </c>
      <c r="E327" s="79" t="str">
        <f>+IF(C327&lt;&gt;"",VLOOKUP(MID(C327,18,5),NIVELES!$A$133:$B$213,2,0),"")</f>
        <v>ESMERALDAS</v>
      </c>
      <c r="F327" s="80" t="s">
        <v>124</v>
      </c>
      <c r="G327" s="81" t="str">
        <f>+IF(F327&lt;&gt;"",VLOOKUP(F327,NIVELES!$A$246:$C$464,3,0),"")</f>
        <v xml:space="preserve"> </v>
      </c>
      <c r="H327" s="82" t="s">
        <v>1024</v>
      </c>
      <c r="I327" s="78" t="s">
        <v>2201</v>
      </c>
      <c r="J327" s="78" t="s">
        <v>2184</v>
      </c>
      <c r="K327" s="78" t="s">
        <v>2185</v>
      </c>
      <c r="L327" s="78" t="s">
        <v>2244</v>
      </c>
      <c r="M327" s="78" t="s">
        <v>1791</v>
      </c>
      <c r="N327" s="78" t="s">
        <v>1791</v>
      </c>
      <c r="O327" s="78" t="s">
        <v>2245</v>
      </c>
      <c r="P327" s="82">
        <v>1</v>
      </c>
      <c r="Q327" s="78" t="s">
        <v>2175</v>
      </c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>
        <v>1</v>
      </c>
      <c r="AD327" s="85" t="str">
        <f>IF(A327&lt;&gt;"",IF(D327="DIRECCIÓN_DE_TRANSFERENCIAS","280 0031",VLOOKUP(C327,NIVELES!$A$14:$B$105,2,0)),"")</f>
        <v>280 1210</v>
      </c>
      <c r="AE327" s="86" t="s">
        <v>322</v>
      </c>
      <c r="AF327" s="86" t="s">
        <v>546</v>
      </c>
      <c r="AG327" s="79" t="str">
        <f>+IF(AF327&lt;&gt;"",VLOOKUP(AF327,NIVELES!$A$666:$B$673,2,0),"")</f>
        <v>ATENCIÓN_INTEGRAL_A_PERSONAS_CON_DISCAPACIDAD</v>
      </c>
      <c r="AH327" s="78" t="s">
        <v>322</v>
      </c>
      <c r="AI327" s="79" t="str">
        <f>IF(AH327&lt;&gt;"",VLOOKUP(CONCATENATE(AG327,AH327),NIVELES!$B$676:$C$745,2,0),"")</f>
        <v>Centros Directos Prestación De Servicio</v>
      </c>
      <c r="AJ327" s="78" t="s">
        <v>429</v>
      </c>
      <c r="AK327" s="79" t="str">
        <f>+IF(AJ327&lt;&gt;"",VLOOKUP(AJ327,NIVELES!$A$816:$B$892,2,0),"")</f>
        <v xml:space="preserve">PROMOVER EL RECONOCIMIENTO Y GARANTIA DE LOS DERECHOS DE LAS MUJERES Y HOMBRES CON DISCAPACIDAD,  SU DEBIDA VALORACIÓN Y EL RESPETO A SU DIGNIDAD  </v>
      </c>
      <c r="AL327" s="78" t="s">
        <v>554</v>
      </c>
      <c r="AM327" s="78">
        <v>530249</v>
      </c>
      <c r="AN327" s="79" t="str">
        <f>IF(AM327&lt;&gt;"",+VLOOKUP(AM327,NIVELES!$A$1652:$B$2466,2,0),"")</f>
        <v>Eventos Públicos Promocionales</v>
      </c>
      <c r="AO327" s="87">
        <v>1000</v>
      </c>
      <c r="AP327" s="88">
        <v>0</v>
      </c>
      <c r="AQ327" s="88">
        <v>0</v>
      </c>
      <c r="AR327" s="88">
        <v>0</v>
      </c>
      <c r="AS327" s="88">
        <v>0</v>
      </c>
      <c r="AT327" s="88">
        <v>0</v>
      </c>
      <c r="AU327" s="88">
        <v>0</v>
      </c>
      <c r="AV327" s="88">
        <v>0</v>
      </c>
      <c r="AW327" s="88">
        <v>0</v>
      </c>
      <c r="AX327" s="88">
        <v>0</v>
      </c>
      <c r="AY327" s="88">
        <v>0</v>
      </c>
      <c r="AZ327" s="88">
        <v>0</v>
      </c>
      <c r="BA327" s="88">
        <v>1000</v>
      </c>
      <c r="BB327" s="89">
        <v>1000</v>
      </c>
      <c r="BC327" s="90" t="str">
        <f t="shared" ref="BC327:BC390" si="23">IF(A327&lt;&gt;"",IF(AO327&lt;&gt;"",IF(AO327=BB327,"OK",AO327-BB327),IF(AND(AO327="",BB327=""),"",AO327-BB327))," ")</f>
        <v>OK</v>
      </c>
      <c r="BD327" s="91" t="str">
        <f t="shared" si="21"/>
        <v xml:space="preserve">                  </v>
      </c>
      <c r="BE327" s="92">
        <f t="shared" si="22"/>
        <v>1</v>
      </c>
    </row>
    <row r="328" spans="1:57" s="74" customFormat="1" ht="50.1" customHeight="1" x14ac:dyDescent="0.2">
      <c r="A328" s="78" t="s">
        <v>55</v>
      </c>
      <c r="B328" s="78" t="s">
        <v>54</v>
      </c>
      <c r="C328" s="78" t="s">
        <v>612</v>
      </c>
      <c r="D328" s="78" t="s">
        <v>605</v>
      </c>
      <c r="E328" s="79" t="str">
        <f>+IF(C328&lt;&gt;"",VLOOKUP(MID(C328,18,5),NIVELES!$A$133:$B$213,2,0),"")</f>
        <v>ESMERALDAS</v>
      </c>
      <c r="F328" s="80" t="s">
        <v>124</v>
      </c>
      <c r="G328" s="81" t="str">
        <f>+IF(F328&lt;&gt;"",VLOOKUP(F328,NIVELES!$A$246:$C$464,3,0),"")</f>
        <v xml:space="preserve"> </v>
      </c>
      <c r="H328" s="82" t="s">
        <v>1024</v>
      </c>
      <c r="I328" s="78" t="s">
        <v>2201</v>
      </c>
      <c r="J328" s="78" t="s">
        <v>2184</v>
      </c>
      <c r="K328" s="78" t="s">
        <v>2185</v>
      </c>
      <c r="L328" s="78" t="s">
        <v>2244</v>
      </c>
      <c r="M328" s="78" t="s">
        <v>1791</v>
      </c>
      <c r="N328" s="78" t="s">
        <v>1791</v>
      </c>
      <c r="O328" s="78" t="s">
        <v>2174</v>
      </c>
      <c r="P328" s="82">
        <v>1</v>
      </c>
      <c r="Q328" s="78" t="s">
        <v>2175</v>
      </c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82"/>
      <c r="AC328" s="82">
        <v>1</v>
      </c>
      <c r="AD328" s="85" t="str">
        <f>IF(A328&lt;&gt;"",IF(D328="DIRECCIÓN_DE_TRANSFERENCIAS","280 0031",VLOOKUP(C328,NIVELES!$A$14:$B$105,2,0)),"")</f>
        <v>280 1210</v>
      </c>
      <c r="AE328" s="86" t="s">
        <v>322</v>
      </c>
      <c r="AF328" s="86" t="s">
        <v>546</v>
      </c>
      <c r="AG328" s="79" t="str">
        <f>+IF(AF328&lt;&gt;"",VLOOKUP(AF328,NIVELES!$A$666:$B$673,2,0),"")</f>
        <v>ATENCIÓN_INTEGRAL_A_PERSONAS_CON_DISCAPACIDAD</v>
      </c>
      <c r="AH328" s="78" t="s">
        <v>322</v>
      </c>
      <c r="AI328" s="79" t="str">
        <f>IF(AH328&lt;&gt;"",VLOOKUP(CONCATENATE(AG328,AH328),NIVELES!$B$676:$C$745,2,0),"")</f>
        <v>Centros Directos Prestación De Servicio</v>
      </c>
      <c r="AJ328" s="78" t="s">
        <v>429</v>
      </c>
      <c r="AK328" s="79" t="str">
        <f>+IF(AJ328&lt;&gt;"",VLOOKUP(AJ328,NIVELES!$A$816:$B$892,2,0),"")</f>
        <v xml:space="preserve">PROMOVER EL RECONOCIMIENTO Y GARANTIA DE LOS DERECHOS DE LAS MUJERES Y HOMBRES CON DISCAPACIDAD,  SU DEBIDA VALORACIÓN Y EL RESPETO A SU DIGNIDAD  </v>
      </c>
      <c r="AL328" s="78" t="s">
        <v>554</v>
      </c>
      <c r="AM328" s="78">
        <v>530301</v>
      </c>
      <c r="AN328" s="79" t="str">
        <f>IF(AM328&lt;&gt;"",+VLOOKUP(AM328,NIVELES!$A$1652:$B$2466,2,0),"")</f>
        <v>Pasajes al Interior</v>
      </c>
      <c r="AO328" s="87">
        <v>24</v>
      </c>
      <c r="AP328" s="88">
        <v>0</v>
      </c>
      <c r="AQ328" s="88">
        <v>0</v>
      </c>
      <c r="AR328" s="88">
        <v>0</v>
      </c>
      <c r="AS328" s="88">
        <v>0</v>
      </c>
      <c r="AT328" s="88">
        <v>0</v>
      </c>
      <c r="AU328" s="88">
        <v>0</v>
      </c>
      <c r="AV328" s="88">
        <v>0</v>
      </c>
      <c r="AW328" s="88">
        <v>0</v>
      </c>
      <c r="AX328" s="88">
        <v>0</v>
      </c>
      <c r="AY328" s="88">
        <v>0</v>
      </c>
      <c r="AZ328" s="88">
        <v>0</v>
      </c>
      <c r="BA328" s="88">
        <v>24</v>
      </c>
      <c r="BB328" s="89">
        <v>24</v>
      </c>
      <c r="BC328" s="90" t="str">
        <f t="shared" si="23"/>
        <v>OK</v>
      </c>
      <c r="BD328" s="91" t="str">
        <f t="shared" ref="BD328:BD391" si="24">IF(A328&lt;&gt;"",IF(A328="","Escoger Nivel 0",)&amp;" "&amp;(IF(B328="","Escoger Nivel  1",)&amp;" "&amp;(IF(C328="","Escoger Nivel 2",)&amp;" "&amp;(IF(D328="","Escoger Nivel 3",)&amp;" "&amp;(IF(F328="","Escoger Cantón",)&amp;" "&amp;(IF(I328="","Escoger Obj. Estratégico Institucional N1",)&amp;" "&amp;(IF(J328="","Escoger Obj. Especifico N2",)&amp;" "&amp;(IF(K328="","Escoger Obj. Operativo N4",)&amp;" "&amp;(IF(L328=""," Llenar Modalidad de Servicio ",)&amp;""&amp;(IF(M328=""," Llenar Meta de Cobertura ",)&amp;" "&amp;(IF(N328="","Llenar Indicador",)&amp;" "&amp;(IF(O328="","Llenar Actividad PAPP",)&amp;" "&amp;(IF(P328="","Llenar Metas",)&amp;" "&amp;(IF(Q328="","Llenar Indicador",)&amp;" "&amp;(IF(AF328="","Escoger Nro. programa",)&amp;" "&amp;(IF(AH328="","Escoger Nro. Actividad e-Sigef",)&amp;" "&amp;(IF(AK328="","Escoger direccionamiento de gasto",)&amp;" "&amp;(IF(AL328="","Escoger Grupo de Gasto",)&amp;" "&amp;(IF(AM328="","Escoger Item Presupuestario",)&amp;" "&amp;(IF(AO328="","Llenar valor de actividad",))))))))))))))))))))," ")</f>
        <v xml:space="preserve">                  </v>
      </c>
      <c r="BE328" s="92">
        <f t="shared" si="22"/>
        <v>1</v>
      </c>
    </row>
    <row r="329" spans="1:57" s="74" customFormat="1" ht="50.1" customHeight="1" x14ac:dyDescent="0.2">
      <c r="A329" s="78" t="s">
        <v>55</v>
      </c>
      <c r="B329" s="78" t="s">
        <v>54</v>
      </c>
      <c r="C329" s="78" t="s">
        <v>612</v>
      </c>
      <c r="D329" s="78" t="s">
        <v>605</v>
      </c>
      <c r="E329" s="79" t="str">
        <f>+IF(C329&lt;&gt;"",VLOOKUP(MID(C329,18,5),NIVELES!$A$133:$B$213,2,0),"")</f>
        <v>ESMERALDAS</v>
      </c>
      <c r="F329" s="80" t="s">
        <v>124</v>
      </c>
      <c r="G329" s="81" t="str">
        <f>+IF(F329&lt;&gt;"",VLOOKUP(F329,NIVELES!$A$246:$C$464,3,0),"")</f>
        <v xml:space="preserve"> </v>
      </c>
      <c r="H329" s="82" t="s">
        <v>1024</v>
      </c>
      <c r="I329" s="78" t="s">
        <v>2201</v>
      </c>
      <c r="J329" s="78" t="s">
        <v>2184</v>
      </c>
      <c r="K329" s="78" t="s">
        <v>2185</v>
      </c>
      <c r="L329" s="78" t="s">
        <v>2244</v>
      </c>
      <c r="M329" s="78" t="s">
        <v>1791</v>
      </c>
      <c r="N329" s="78" t="s">
        <v>1791</v>
      </c>
      <c r="O329" s="78" t="s">
        <v>2174</v>
      </c>
      <c r="P329" s="82">
        <v>1</v>
      </c>
      <c r="Q329" s="78" t="s">
        <v>2175</v>
      </c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>
        <v>1</v>
      </c>
      <c r="AD329" s="85" t="str">
        <f>IF(A329&lt;&gt;"",IF(D329="DIRECCIÓN_DE_TRANSFERENCIAS","280 0031",VLOOKUP(C329,NIVELES!$A$14:$B$105,2,0)),"")</f>
        <v>280 1210</v>
      </c>
      <c r="AE329" s="86" t="s">
        <v>322</v>
      </c>
      <c r="AF329" s="86" t="s">
        <v>546</v>
      </c>
      <c r="AG329" s="79" t="str">
        <f>+IF(AF329&lt;&gt;"",VLOOKUP(AF329,NIVELES!$A$666:$B$673,2,0),"")</f>
        <v>ATENCIÓN_INTEGRAL_A_PERSONAS_CON_DISCAPACIDAD</v>
      </c>
      <c r="AH329" s="78" t="s">
        <v>322</v>
      </c>
      <c r="AI329" s="79" t="str">
        <f>IF(AH329&lt;&gt;"",VLOOKUP(CONCATENATE(AG329,AH329),NIVELES!$B$676:$C$745,2,0),"")</f>
        <v>Centros Directos Prestación De Servicio</v>
      </c>
      <c r="AJ329" s="78" t="s">
        <v>429</v>
      </c>
      <c r="AK329" s="79" t="str">
        <f>+IF(AJ329&lt;&gt;"",VLOOKUP(AJ329,NIVELES!$A$816:$B$892,2,0),"")</f>
        <v xml:space="preserve">PROMOVER EL RECONOCIMIENTO Y GARANTIA DE LOS DERECHOS DE LAS MUJERES Y HOMBRES CON DISCAPACIDAD,  SU DEBIDA VALORACIÓN Y EL RESPETO A SU DIGNIDAD  </v>
      </c>
      <c r="AL329" s="78" t="s">
        <v>554</v>
      </c>
      <c r="AM329" s="78">
        <v>530303</v>
      </c>
      <c r="AN329" s="79" t="str">
        <f>IF(AM329&lt;&gt;"",+VLOOKUP(AM329,NIVELES!$A$1652:$B$2466,2,0),"")</f>
        <v>Viáticos y Subsistencias en el Interior</v>
      </c>
      <c r="AO329" s="87">
        <v>160</v>
      </c>
      <c r="AP329" s="88">
        <v>0</v>
      </c>
      <c r="AQ329" s="88">
        <v>0</v>
      </c>
      <c r="AR329" s="88">
        <v>0</v>
      </c>
      <c r="AS329" s="88">
        <v>0</v>
      </c>
      <c r="AT329" s="88">
        <v>0</v>
      </c>
      <c r="AU329" s="88">
        <v>0</v>
      </c>
      <c r="AV329" s="88">
        <v>0</v>
      </c>
      <c r="AW329" s="88">
        <v>0</v>
      </c>
      <c r="AX329" s="88">
        <v>0</v>
      </c>
      <c r="AY329" s="88">
        <v>0</v>
      </c>
      <c r="AZ329" s="88">
        <v>0</v>
      </c>
      <c r="BA329" s="88">
        <v>160</v>
      </c>
      <c r="BB329" s="89">
        <v>160</v>
      </c>
      <c r="BC329" s="90" t="str">
        <f t="shared" si="23"/>
        <v>OK</v>
      </c>
      <c r="BD329" s="91" t="str">
        <f t="shared" si="24"/>
        <v xml:space="preserve">                  </v>
      </c>
      <c r="BE329" s="92">
        <f t="shared" ref="BE329:BE392" si="25">SUBTOTAL(9,R329:AC329)</f>
        <v>1</v>
      </c>
    </row>
    <row r="330" spans="1:57" s="74" customFormat="1" ht="50.1" customHeight="1" x14ac:dyDescent="0.2">
      <c r="A330" s="78" t="s">
        <v>55</v>
      </c>
      <c r="B330" s="78" t="s">
        <v>54</v>
      </c>
      <c r="C330" s="78" t="s">
        <v>612</v>
      </c>
      <c r="D330" s="78" t="s">
        <v>605</v>
      </c>
      <c r="E330" s="79" t="str">
        <f>+IF(C330&lt;&gt;"",VLOOKUP(MID(C330,18,5),NIVELES!$A$133:$B$213,2,0),"")</f>
        <v>ESMERALDAS</v>
      </c>
      <c r="F330" s="80" t="s">
        <v>124</v>
      </c>
      <c r="G330" s="81" t="str">
        <f>+IF(F330&lt;&gt;"",VLOOKUP(F330,NIVELES!$A$246:$C$464,3,0),"")</f>
        <v xml:space="preserve"> </v>
      </c>
      <c r="H330" s="82" t="s">
        <v>1024</v>
      </c>
      <c r="I330" s="78" t="s">
        <v>2201</v>
      </c>
      <c r="J330" s="78" t="s">
        <v>2184</v>
      </c>
      <c r="K330" s="78" t="s">
        <v>2185</v>
      </c>
      <c r="L330" s="78" t="s">
        <v>2242</v>
      </c>
      <c r="M330" s="78" t="s">
        <v>1791</v>
      </c>
      <c r="N330" s="78" t="s">
        <v>2243</v>
      </c>
      <c r="O330" s="78" t="s">
        <v>2241</v>
      </c>
      <c r="P330" s="82">
        <v>6</v>
      </c>
      <c r="Q330" s="78" t="s">
        <v>2175</v>
      </c>
      <c r="R330" s="82"/>
      <c r="S330" s="82">
        <v>1</v>
      </c>
      <c r="T330" s="82">
        <v>1</v>
      </c>
      <c r="U330" s="82">
        <v>1</v>
      </c>
      <c r="V330" s="82">
        <v>1</v>
      </c>
      <c r="W330" s="82">
        <v>1</v>
      </c>
      <c r="X330" s="82">
        <v>1</v>
      </c>
      <c r="Y330" s="82"/>
      <c r="Z330" s="82"/>
      <c r="AA330" s="82"/>
      <c r="AB330" s="82"/>
      <c r="AC330" s="82"/>
      <c r="AD330" s="85" t="str">
        <f>IF(A330&lt;&gt;"",IF(D330="DIRECCIÓN_DE_TRANSFERENCIAS","280 0031",VLOOKUP(C330,NIVELES!$A$14:$B$105,2,0)),"")</f>
        <v>280 1210</v>
      </c>
      <c r="AE330" s="86" t="s">
        <v>322</v>
      </c>
      <c r="AF330" s="86" t="s">
        <v>546</v>
      </c>
      <c r="AG330" s="79" t="str">
        <f>+IF(AF330&lt;&gt;"",VLOOKUP(AF330,NIVELES!$A$666:$B$673,2,0),"")</f>
        <v>ATENCIÓN_INTEGRAL_A_PERSONAS_CON_DISCAPACIDAD</v>
      </c>
      <c r="AH330" s="78" t="s">
        <v>453</v>
      </c>
      <c r="AI330" s="79" t="str">
        <f>IF(AH330&lt;&gt;"",VLOOKUP(CONCATENATE(AG330,AH330),NIVELES!$B$676:$C$745,2,0),"")</f>
        <v>Rectoría Inclusión Social</v>
      </c>
      <c r="AJ330" s="78" t="s">
        <v>429</v>
      </c>
      <c r="AK330" s="79" t="str">
        <f>+IF(AJ330&lt;&gt;"",VLOOKUP(AJ330,NIVELES!$A$816:$B$892,2,0),"")</f>
        <v xml:space="preserve">PROMOVER EL RECONOCIMIENTO Y GARANTIA DE LOS DERECHOS DE LAS MUJERES Y HOMBRES CON DISCAPACIDAD,  SU DEBIDA VALORACIÓN Y EL RESPETO A SU DIGNIDAD  </v>
      </c>
      <c r="AL330" s="78" t="s">
        <v>554</v>
      </c>
      <c r="AM330" s="78">
        <v>530505</v>
      </c>
      <c r="AN330" s="79" t="str">
        <f>IF(AM330&lt;&gt;"",+VLOOKUP(AM330,NIVELES!$A$1652:$B$2466,2,0),"")</f>
        <v>Vehículos (Arrendamiento)</v>
      </c>
      <c r="AO330" s="87">
        <v>28029.759999999998</v>
      </c>
      <c r="AP330" s="88">
        <v>0</v>
      </c>
      <c r="AQ330" s="88">
        <v>4671.6266666666661</v>
      </c>
      <c r="AR330" s="88">
        <v>4671.6266666666661</v>
      </c>
      <c r="AS330" s="88">
        <v>4671.6266666666661</v>
      </c>
      <c r="AT330" s="88">
        <v>4671.6266666666661</v>
      </c>
      <c r="AU330" s="88">
        <v>4671.6266666666661</v>
      </c>
      <c r="AV330" s="88">
        <v>4671.6266666666661</v>
      </c>
      <c r="AW330" s="88">
        <v>0</v>
      </c>
      <c r="AX330" s="88">
        <v>0</v>
      </c>
      <c r="AY330" s="88">
        <v>0</v>
      </c>
      <c r="AZ330" s="88">
        <v>0</v>
      </c>
      <c r="BA330" s="88">
        <v>0</v>
      </c>
      <c r="BB330" s="89">
        <v>28029.759999999998</v>
      </c>
      <c r="BC330" s="90" t="str">
        <f t="shared" si="23"/>
        <v>OK</v>
      </c>
      <c r="BD330" s="91" t="str">
        <f t="shared" si="24"/>
        <v xml:space="preserve">                  </v>
      </c>
      <c r="BE330" s="92">
        <f t="shared" si="25"/>
        <v>6</v>
      </c>
    </row>
    <row r="331" spans="1:57" s="74" customFormat="1" ht="50.1" customHeight="1" x14ac:dyDescent="0.2">
      <c r="A331" s="78" t="s">
        <v>55</v>
      </c>
      <c r="B331" s="78" t="s">
        <v>54</v>
      </c>
      <c r="C331" s="78" t="s">
        <v>612</v>
      </c>
      <c r="D331" s="78" t="s">
        <v>605</v>
      </c>
      <c r="E331" s="79" t="str">
        <f>+IF(C331&lt;&gt;"",VLOOKUP(MID(C331,18,5),NIVELES!$A$133:$B$213,2,0),"")</f>
        <v>ESMERALDAS</v>
      </c>
      <c r="F331" s="80" t="s">
        <v>124</v>
      </c>
      <c r="G331" s="81" t="str">
        <f>+IF(F331&lt;&gt;"",VLOOKUP(F331,NIVELES!$A$246:$C$464,3,0),"")</f>
        <v xml:space="preserve"> </v>
      </c>
      <c r="H331" s="82" t="s">
        <v>1024</v>
      </c>
      <c r="I331" s="78" t="s">
        <v>2201</v>
      </c>
      <c r="J331" s="78" t="s">
        <v>2184</v>
      </c>
      <c r="K331" s="78" t="s">
        <v>2185</v>
      </c>
      <c r="L331" s="78" t="s">
        <v>2242</v>
      </c>
      <c r="M331" s="78" t="s">
        <v>1791</v>
      </c>
      <c r="N331" s="78" t="s">
        <v>2243</v>
      </c>
      <c r="O331" s="78" t="s">
        <v>2174</v>
      </c>
      <c r="P331" s="82">
        <v>1</v>
      </c>
      <c r="Q331" s="78" t="s">
        <v>2175</v>
      </c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82"/>
      <c r="AC331" s="82">
        <v>1</v>
      </c>
      <c r="AD331" s="85" t="str">
        <f>IF(A331&lt;&gt;"",IF(D331="DIRECCIÓN_DE_TRANSFERENCIAS","280 0031",VLOOKUP(C331,NIVELES!$A$14:$B$105,2,0)),"")</f>
        <v>280 1210</v>
      </c>
      <c r="AE331" s="86" t="s">
        <v>322</v>
      </c>
      <c r="AF331" s="86" t="s">
        <v>546</v>
      </c>
      <c r="AG331" s="79" t="str">
        <f>+IF(AF331&lt;&gt;"",VLOOKUP(AF331,NIVELES!$A$666:$B$673,2,0),"")</f>
        <v>ATENCIÓN_INTEGRAL_A_PERSONAS_CON_DISCAPACIDAD</v>
      </c>
      <c r="AH331" s="78" t="s">
        <v>453</v>
      </c>
      <c r="AI331" s="79" t="str">
        <f>IF(AH331&lt;&gt;"",VLOOKUP(CONCATENATE(AG331,AH331),NIVELES!$B$676:$C$745,2,0),"")</f>
        <v>Rectoría Inclusión Social</v>
      </c>
      <c r="AJ331" s="78" t="s">
        <v>429</v>
      </c>
      <c r="AK331" s="79" t="str">
        <f>+IF(AJ331&lt;&gt;"",VLOOKUP(AJ331,NIVELES!$A$816:$B$892,2,0),"")</f>
        <v xml:space="preserve">PROMOVER EL RECONOCIMIENTO Y GARANTIA DE LOS DERECHOS DE LAS MUJERES Y HOMBRES CON DISCAPACIDAD,  SU DEBIDA VALORACIÓN Y EL RESPETO A SU DIGNIDAD  </v>
      </c>
      <c r="AL331" s="78" t="s">
        <v>554</v>
      </c>
      <c r="AM331" s="78">
        <v>530303</v>
      </c>
      <c r="AN331" s="79" t="str">
        <f>IF(AM331&lt;&gt;"",+VLOOKUP(AM331,NIVELES!$A$1652:$B$2466,2,0),"")</f>
        <v>Viáticos y Subsistencias en el Interior</v>
      </c>
      <c r="AO331" s="87">
        <v>640</v>
      </c>
      <c r="AP331" s="88">
        <v>0</v>
      </c>
      <c r="AQ331" s="88">
        <v>0</v>
      </c>
      <c r="AR331" s="88">
        <v>0</v>
      </c>
      <c r="AS331" s="88">
        <v>0</v>
      </c>
      <c r="AT331" s="88">
        <v>0</v>
      </c>
      <c r="AU331" s="88">
        <v>0</v>
      </c>
      <c r="AV331" s="88">
        <v>0</v>
      </c>
      <c r="AW331" s="88">
        <v>0</v>
      </c>
      <c r="AX331" s="88">
        <v>0</v>
      </c>
      <c r="AY331" s="88">
        <v>0</v>
      </c>
      <c r="AZ331" s="88">
        <v>0</v>
      </c>
      <c r="BA331" s="88">
        <v>640</v>
      </c>
      <c r="BB331" s="89">
        <v>640</v>
      </c>
      <c r="BC331" s="90" t="str">
        <f t="shared" si="23"/>
        <v>OK</v>
      </c>
      <c r="BD331" s="91" t="str">
        <f t="shared" si="24"/>
        <v xml:space="preserve">                  </v>
      </c>
      <c r="BE331" s="92">
        <f t="shared" si="25"/>
        <v>1</v>
      </c>
    </row>
    <row r="332" spans="1:57" s="74" customFormat="1" ht="50.1" customHeight="1" x14ac:dyDescent="0.2">
      <c r="A332" s="78" t="s">
        <v>55</v>
      </c>
      <c r="B332" s="78" t="s">
        <v>54</v>
      </c>
      <c r="C332" s="78" t="s">
        <v>612</v>
      </c>
      <c r="D332" s="78" t="s">
        <v>605</v>
      </c>
      <c r="E332" s="79" t="str">
        <f>+IF(C332&lt;&gt;"",VLOOKUP(MID(C332,18,5),NIVELES!$A$133:$B$213,2,0),"")</f>
        <v>ESMERALDAS</v>
      </c>
      <c r="F332" s="80" t="s">
        <v>124</v>
      </c>
      <c r="G332" s="81" t="str">
        <f>+IF(F332&lt;&gt;"",VLOOKUP(F332,NIVELES!$A$246:$C$464,3,0),"")</f>
        <v xml:space="preserve"> </v>
      </c>
      <c r="H332" s="82" t="s">
        <v>1024</v>
      </c>
      <c r="I332" s="78" t="s">
        <v>2201</v>
      </c>
      <c r="J332" s="78" t="s">
        <v>2184</v>
      </c>
      <c r="K332" s="78" t="s">
        <v>2185</v>
      </c>
      <c r="L332" s="78" t="s">
        <v>2242</v>
      </c>
      <c r="M332" s="78" t="s">
        <v>1791</v>
      </c>
      <c r="N332" s="78" t="s">
        <v>2243</v>
      </c>
      <c r="O332" s="78" t="s">
        <v>2174</v>
      </c>
      <c r="P332" s="82">
        <v>1</v>
      </c>
      <c r="Q332" s="78" t="s">
        <v>2175</v>
      </c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82"/>
      <c r="AC332" s="82">
        <v>1</v>
      </c>
      <c r="AD332" s="85" t="str">
        <f>IF(A332&lt;&gt;"",IF(D332="DIRECCIÓN_DE_TRANSFERENCIAS","280 0031",VLOOKUP(C332,NIVELES!$A$14:$B$105,2,0)),"")</f>
        <v>280 1210</v>
      </c>
      <c r="AE332" s="86" t="s">
        <v>322</v>
      </c>
      <c r="AF332" s="86" t="s">
        <v>546</v>
      </c>
      <c r="AG332" s="79" t="str">
        <f>+IF(AF332&lt;&gt;"",VLOOKUP(AF332,NIVELES!$A$666:$B$673,2,0),"")</f>
        <v>ATENCIÓN_INTEGRAL_A_PERSONAS_CON_DISCAPACIDAD</v>
      </c>
      <c r="AH332" s="78" t="s">
        <v>453</v>
      </c>
      <c r="AI332" s="79" t="str">
        <f>IF(AH332&lt;&gt;"",VLOOKUP(CONCATENATE(AG332,AH332),NIVELES!$B$676:$C$745,2,0),"")</f>
        <v>Rectoría Inclusión Social</v>
      </c>
      <c r="AJ332" s="78" t="s">
        <v>429</v>
      </c>
      <c r="AK332" s="79" t="str">
        <f>+IF(AJ332&lt;&gt;"",VLOOKUP(AJ332,NIVELES!$A$816:$B$892,2,0),"")</f>
        <v xml:space="preserve">PROMOVER EL RECONOCIMIENTO Y GARANTIA DE LOS DERECHOS DE LAS MUJERES Y HOMBRES CON DISCAPACIDAD,  SU DEBIDA VALORACIÓN Y EL RESPETO A SU DIGNIDAD  </v>
      </c>
      <c r="AL332" s="78" t="s">
        <v>554</v>
      </c>
      <c r="AM332" s="78">
        <v>530301</v>
      </c>
      <c r="AN332" s="79" t="str">
        <f>IF(AM332&lt;&gt;"",+VLOOKUP(AM332,NIVELES!$A$1652:$B$2466,2,0),"")</f>
        <v>Pasajes al Interior</v>
      </c>
      <c r="AO332" s="87">
        <v>96</v>
      </c>
      <c r="AP332" s="88">
        <v>0</v>
      </c>
      <c r="AQ332" s="88">
        <v>0</v>
      </c>
      <c r="AR332" s="88">
        <v>0</v>
      </c>
      <c r="AS332" s="88">
        <v>0</v>
      </c>
      <c r="AT332" s="88">
        <v>0</v>
      </c>
      <c r="AU332" s="88">
        <v>0</v>
      </c>
      <c r="AV332" s="88">
        <v>0</v>
      </c>
      <c r="AW332" s="88">
        <v>0</v>
      </c>
      <c r="AX332" s="88">
        <v>0</v>
      </c>
      <c r="AY332" s="88">
        <v>0</v>
      </c>
      <c r="AZ332" s="88">
        <v>0</v>
      </c>
      <c r="BA332" s="88">
        <v>96</v>
      </c>
      <c r="BB332" s="89">
        <v>96</v>
      </c>
      <c r="BC332" s="90" t="str">
        <f t="shared" si="23"/>
        <v>OK</v>
      </c>
      <c r="BD332" s="91" t="str">
        <f t="shared" si="24"/>
        <v xml:space="preserve">                  </v>
      </c>
      <c r="BE332" s="92">
        <f t="shared" si="25"/>
        <v>1</v>
      </c>
    </row>
    <row r="333" spans="1:57" s="74" customFormat="1" ht="50.1" customHeight="1" x14ac:dyDescent="0.2">
      <c r="A333" s="78" t="s">
        <v>55</v>
      </c>
      <c r="B333" s="78" t="s">
        <v>54</v>
      </c>
      <c r="C333" s="78" t="s">
        <v>612</v>
      </c>
      <c r="D333" s="78" t="s">
        <v>605</v>
      </c>
      <c r="E333" s="79" t="str">
        <f>+IF(C333&lt;&gt;"",VLOOKUP(MID(C333,18,5),NIVELES!$A$133:$B$213,2,0),"")</f>
        <v>ESMERALDAS</v>
      </c>
      <c r="F333" s="80" t="s">
        <v>124</v>
      </c>
      <c r="G333" s="81" t="str">
        <f>+IF(F333&lt;&gt;"",VLOOKUP(F333,NIVELES!$A$246:$C$464,3,0),"")</f>
        <v xml:space="preserve"> </v>
      </c>
      <c r="H333" s="82" t="s">
        <v>1024</v>
      </c>
      <c r="I333" s="78" t="s">
        <v>2201</v>
      </c>
      <c r="J333" s="78" t="s">
        <v>2184</v>
      </c>
      <c r="K333" s="78" t="s">
        <v>2185</v>
      </c>
      <c r="L333" s="78" t="s">
        <v>2246</v>
      </c>
      <c r="M333" s="78" t="s">
        <v>1791</v>
      </c>
      <c r="N333" s="78" t="s">
        <v>2243</v>
      </c>
      <c r="O333" s="78" t="s">
        <v>2247</v>
      </c>
      <c r="P333" s="82">
        <v>2</v>
      </c>
      <c r="Q333" s="78" t="s">
        <v>2200</v>
      </c>
      <c r="R333" s="82"/>
      <c r="S333" s="82">
        <v>1</v>
      </c>
      <c r="T333" s="82"/>
      <c r="U333" s="82"/>
      <c r="V333" s="82"/>
      <c r="W333" s="82"/>
      <c r="X333" s="82"/>
      <c r="Y333" s="82">
        <v>1</v>
      </c>
      <c r="Z333" s="82"/>
      <c r="AA333" s="82"/>
      <c r="AB333" s="82"/>
      <c r="AC333" s="82"/>
      <c r="AD333" s="85" t="str">
        <f>IF(A333&lt;&gt;"",IF(D333="DIRECCIÓN_DE_TRANSFERENCIAS","280 0031",VLOOKUP(C333,NIVELES!$A$14:$B$105,2,0)),"")</f>
        <v>280 1210</v>
      </c>
      <c r="AE333" s="86" t="s">
        <v>322</v>
      </c>
      <c r="AF333" s="86" t="s">
        <v>546</v>
      </c>
      <c r="AG333" s="79" t="str">
        <f>+IF(AF333&lt;&gt;"",VLOOKUP(AF333,NIVELES!$A$666:$B$673,2,0),"")</f>
        <v>ATENCIÓN_INTEGRAL_A_PERSONAS_CON_DISCAPACIDAD</v>
      </c>
      <c r="AH333" s="78" t="s">
        <v>452</v>
      </c>
      <c r="AI333" s="79" t="str">
        <f>IF(AH333&lt;&gt;"",VLOOKUP(CONCATENATE(AG333,AH333),NIVELES!$B$676:$C$745,2,0),"")</f>
        <v>Atención Domiciliaria Prestación De Servicio</v>
      </c>
      <c r="AJ333" s="78" t="s">
        <v>429</v>
      </c>
      <c r="AK333" s="79" t="str">
        <f>+IF(AJ333&lt;&gt;"",VLOOKUP(AJ333,NIVELES!$A$816:$B$892,2,0),"")</f>
        <v xml:space="preserve">PROMOVER EL RECONOCIMIENTO Y GARANTIA DE LOS DERECHOS DE LAS MUJERES Y HOMBRES CON DISCAPACIDAD,  SU DEBIDA VALORACIÓN Y EL RESPETO A SU DIGNIDAD  </v>
      </c>
      <c r="AL333" s="78" t="s">
        <v>556</v>
      </c>
      <c r="AM333" s="78">
        <v>580204</v>
      </c>
      <c r="AN333" s="79" t="str">
        <f>IF(AM333&lt;&gt;"",+VLOOKUP(AM333,NIVELES!$A$1652:$B$2466,2,0),"")</f>
        <v>Al Sector Privado no Financiero</v>
      </c>
      <c r="AO333" s="87">
        <v>161262.9</v>
      </c>
      <c r="AP333" s="88">
        <v>0</v>
      </c>
      <c r="AQ333" s="88">
        <v>0</v>
      </c>
      <c r="AR333" s="88">
        <v>40315.730000000003</v>
      </c>
      <c r="AS333" s="88">
        <v>0</v>
      </c>
      <c r="AT333" s="88">
        <v>0</v>
      </c>
      <c r="AU333" s="88">
        <v>40315.730000000003</v>
      </c>
      <c r="AV333" s="88">
        <v>0</v>
      </c>
      <c r="AW333" s="88">
        <v>0</v>
      </c>
      <c r="AX333" s="88">
        <v>40315.730000000003</v>
      </c>
      <c r="AY333" s="88">
        <v>0</v>
      </c>
      <c r="AZ333" s="88">
        <v>40315.71</v>
      </c>
      <c r="BA333" s="88">
        <v>0</v>
      </c>
      <c r="BB333" s="89">
        <v>161262.9</v>
      </c>
      <c r="BC333" s="90" t="str">
        <f t="shared" si="23"/>
        <v>OK</v>
      </c>
      <c r="BD333" s="91" t="str">
        <f t="shared" si="24"/>
        <v xml:space="preserve">                  </v>
      </c>
      <c r="BE333" s="92">
        <f t="shared" si="25"/>
        <v>2</v>
      </c>
    </row>
    <row r="334" spans="1:57" s="74" customFormat="1" ht="50.1" customHeight="1" x14ac:dyDescent="0.2">
      <c r="A334" s="78" t="s">
        <v>55</v>
      </c>
      <c r="B334" s="78" t="s">
        <v>54</v>
      </c>
      <c r="C334" s="78" t="s">
        <v>7</v>
      </c>
      <c r="D334" s="78" t="s">
        <v>575</v>
      </c>
      <c r="E334" s="79" t="str">
        <f>+IF(C334&lt;&gt;"",VLOOKUP(MID(C334,18,5),NIVELES!$A$133:$B$213,2,0),"")</f>
        <v>IMBABURA</v>
      </c>
      <c r="F334" s="80" t="s">
        <v>181</v>
      </c>
      <c r="G334" s="81" t="str">
        <f>+IF(F334&lt;&gt;"",VLOOKUP(F334,NIVELES!$A$246:$C$464,3,0),"")</f>
        <v xml:space="preserve"> </v>
      </c>
      <c r="H334" s="82" t="s">
        <v>1023</v>
      </c>
      <c r="I334" s="78" t="s">
        <v>2164</v>
      </c>
      <c r="J334" s="78" t="s">
        <v>2165</v>
      </c>
      <c r="K334" s="78" t="s">
        <v>2166</v>
      </c>
      <c r="L334" s="78" t="s">
        <v>1791</v>
      </c>
      <c r="M334" s="78" t="s">
        <v>1791</v>
      </c>
      <c r="N334" s="78" t="s">
        <v>1791</v>
      </c>
      <c r="O334" s="78" t="s">
        <v>2167</v>
      </c>
      <c r="P334" s="82">
        <v>12</v>
      </c>
      <c r="Q334" s="78" t="s">
        <v>2168</v>
      </c>
      <c r="R334" s="82">
        <v>1</v>
      </c>
      <c r="S334" s="82">
        <v>1</v>
      </c>
      <c r="T334" s="82">
        <v>1</v>
      </c>
      <c r="U334" s="82">
        <v>1</v>
      </c>
      <c r="V334" s="82">
        <v>1</v>
      </c>
      <c r="W334" s="82">
        <v>1</v>
      </c>
      <c r="X334" s="82">
        <v>1</v>
      </c>
      <c r="Y334" s="82">
        <v>1</v>
      </c>
      <c r="Z334" s="82">
        <v>1</v>
      </c>
      <c r="AA334" s="82">
        <v>1</v>
      </c>
      <c r="AB334" s="82">
        <v>1</v>
      </c>
      <c r="AC334" s="82">
        <v>1</v>
      </c>
      <c r="AD334" s="85" t="str">
        <f>IF(A334&lt;&gt;"",IF(D334="DIRECCIÓN_DE_TRANSFERENCIAS","280 0031",VLOOKUP(C334,NIVELES!$A$14:$B$105,2,0)),"")</f>
        <v>280 1410</v>
      </c>
      <c r="AE334" s="86" t="s">
        <v>322</v>
      </c>
      <c r="AF334" s="86" t="s">
        <v>369</v>
      </c>
      <c r="AG334" s="79" t="str">
        <f>+IF(AF334&lt;&gt;"",VLOOKUP(AF334,NIVELES!$A$666:$B$673,2,0),"")</f>
        <v>ADMINISTRACIÓN_CENTRAL</v>
      </c>
      <c r="AH334" s="78" t="s">
        <v>322</v>
      </c>
      <c r="AI334" s="79" t="str">
        <f>IF(AH334&lt;&gt;"",VLOOKUP(CONCATENATE(AG334,AH334),NIVELES!$B$676:$C$745,2,0),"")</f>
        <v>Administración De La Gestión Administrativa Financiera</v>
      </c>
      <c r="AJ334" s="78" t="s">
        <v>517</v>
      </c>
      <c r="AK334" s="79" t="str">
        <f>+IF(AJ334&lt;&gt;"",VLOOKUP(AJ334,NIVELES!$A$816:$B$892,2,0),"")</f>
        <v>NO APLICA</v>
      </c>
      <c r="AL334" s="78" t="s">
        <v>553</v>
      </c>
      <c r="AM334" s="78">
        <v>510601</v>
      </c>
      <c r="AN334" s="79" t="str">
        <f>IF(AM334&lt;&gt;"",+VLOOKUP(AM334,NIVELES!$A$1652:$B$2466,2,0),"")</f>
        <v>Aporte Patronal</v>
      </c>
      <c r="AO334" s="87">
        <v>50157.68</v>
      </c>
      <c r="AP334" s="88">
        <v>4179.8066666666664</v>
      </c>
      <c r="AQ334" s="88">
        <v>4179.8066666666664</v>
      </c>
      <c r="AR334" s="88">
        <v>4179.8066666666664</v>
      </c>
      <c r="AS334" s="88">
        <v>4179.8066666666664</v>
      </c>
      <c r="AT334" s="88">
        <v>4179.8066666666664</v>
      </c>
      <c r="AU334" s="88">
        <v>4179.8066666666664</v>
      </c>
      <c r="AV334" s="88">
        <v>4179.8066666666664</v>
      </c>
      <c r="AW334" s="88">
        <v>4179.8066666666664</v>
      </c>
      <c r="AX334" s="88">
        <v>4179.8066666666664</v>
      </c>
      <c r="AY334" s="88">
        <v>4179.8066666666664</v>
      </c>
      <c r="AZ334" s="88">
        <v>4179.8066666666664</v>
      </c>
      <c r="BA334" s="88">
        <v>4179.8066666666664</v>
      </c>
      <c r="BB334" s="89">
        <v>50157.679999999986</v>
      </c>
      <c r="BC334" s="90" t="str">
        <f t="shared" si="23"/>
        <v>OK</v>
      </c>
      <c r="BD334" s="91" t="str">
        <f t="shared" si="24"/>
        <v xml:space="preserve">                  </v>
      </c>
      <c r="BE334" s="92">
        <f t="shared" si="25"/>
        <v>12</v>
      </c>
    </row>
    <row r="335" spans="1:57" s="74" customFormat="1" ht="50.1" customHeight="1" x14ac:dyDescent="0.2">
      <c r="A335" s="78" t="s">
        <v>55</v>
      </c>
      <c r="B335" s="78" t="s">
        <v>54</v>
      </c>
      <c r="C335" s="78" t="s">
        <v>7</v>
      </c>
      <c r="D335" s="78" t="s">
        <v>575</v>
      </c>
      <c r="E335" s="79" t="str">
        <f>+IF(C335&lt;&gt;"",VLOOKUP(MID(C335,18,5),NIVELES!$A$133:$B$213,2,0),"")</f>
        <v>IMBABURA</v>
      </c>
      <c r="F335" s="80" t="s">
        <v>181</v>
      </c>
      <c r="G335" s="81" t="str">
        <f>+IF(F335&lt;&gt;"",VLOOKUP(F335,NIVELES!$A$246:$C$464,3,0),"")</f>
        <v xml:space="preserve"> </v>
      </c>
      <c r="H335" s="82" t="s">
        <v>1023</v>
      </c>
      <c r="I335" s="78" t="s">
        <v>2164</v>
      </c>
      <c r="J335" s="78" t="s">
        <v>2165</v>
      </c>
      <c r="K335" s="78" t="s">
        <v>2166</v>
      </c>
      <c r="L335" s="78" t="s">
        <v>1791</v>
      </c>
      <c r="M335" s="78" t="s">
        <v>1791</v>
      </c>
      <c r="N335" s="78" t="s">
        <v>1791</v>
      </c>
      <c r="O335" s="78" t="s">
        <v>2167</v>
      </c>
      <c r="P335" s="82">
        <v>1</v>
      </c>
      <c r="Q335" s="78" t="s">
        <v>2169</v>
      </c>
      <c r="R335" s="82"/>
      <c r="S335" s="82"/>
      <c r="T335" s="82"/>
      <c r="U335" s="82"/>
      <c r="V335" s="82"/>
      <c r="W335" s="82"/>
      <c r="X335" s="82"/>
      <c r="Y335" s="82">
        <v>1</v>
      </c>
      <c r="Z335" s="82"/>
      <c r="AA335" s="82"/>
      <c r="AB335" s="82"/>
      <c r="AC335" s="82"/>
      <c r="AD335" s="85" t="str">
        <f>IF(A335&lt;&gt;"",IF(D335="DIRECCIÓN_DE_TRANSFERENCIAS","280 0031",VLOOKUP(C335,NIVELES!$A$14:$B$105,2,0)),"")</f>
        <v>280 1410</v>
      </c>
      <c r="AE335" s="86" t="s">
        <v>322</v>
      </c>
      <c r="AF335" s="86" t="s">
        <v>369</v>
      </c>
      <c r="AG335" s="79" t="str">
        <f>+IF(AF335&lt;&gt;"",VLOOKUP(AF335,NIVELES!$A$666:$B$673,2,0),"")</f>
        <v>ADMINISTRACIÓN_CENTRAL</v>
      </c>
      <c r="AH335" s="78" t="s">
        <v>322</v>
      </c>
      <c r="AI335" s="79" t="str">
        <f>IF(AH335&lt;&gt;"",VLOOKUP(CONCATENATE(AG335,AH335),NIVELES!$B$676:$C$745,2,0),"")</f>
        <v>Administración De La Gestión Administrativa Financiera</v>
      </c>
      <c r="AJ335" s="78" t="s">
        <v>517</v>
      </c>
      <c r="AK335" s="79" t="str">
        <f>+IF(AJ335&lt;&gt;"",VLOOKUP(AJ335,NIVELES!$A$816:$B$892,2,0),"")</f>
        <v>NO APLICA</v>
      </c>
      <c r="AL335" s="78" t="s">
        <v>553</v>
      </c>
      <c r="AM335" s="78">
        <v>510204</v>
      </c>
      <c r="AN335" s="79" t="str">
        <f>IF(AM335&lt;&gt;"",+VLOOKUP(AM335,NIVELES!$A$1652:$B$2466,2,0),"")</f>
        <v>Decimocuarto Sueldo</v>
      </c>
      <c r="AO335" s="87">
        <v>16613.669999999998</v>
      </c>
      <c r="AP335" s="88">
        <v>0</v>
      </c>
      <c r="AQ335" s="88">
        <v>0</v>
      </c>
      <c r="AR335" s="88">
        <v>0</v>
      </c>
      <c r="AS335" s="88">
        <v>0</v>
      </c>
      <c r="AT335" s="88">
        <v>0</v>
      </c>
      <c r="AU335" s="88">
        <v>0</v>
      </c>
      <c r="AV335" s="88">
        <v>0</v>
      </c>
      <c r="AW335" s="88">
        <v>16613.669999999998</v>
      </c>
      <c r="AX335" s="88">
        <v>0</v>
      </c>
      <c r="AY335" s="88">
        <v>0</v>
      </c>
      <c r="AZ335" s="88">
        <v>0</v>
      </c>
      <c r="BA335" s="88">
        <v>0</v>
      </c>
      <c r="BB335" s="89">
        <v>16613.669999999998</v>
      </c>
      <c r="BC335" s="90" t="str">
        <f t="shared" si="23"/>
        <v>OK</v>
      </c>
      <c r="BD335" s="91" t="str">
        <f t="shared" si="24"/>
        <v xml:space="preserve">                  </v>
      </c>
      <c r="BE335" s="92">
        <f t="shared" si="25"/>
        <v>1</v>
      </c>
    </row>
    <row r="336" spans="1:57" s="74" customFormat="1" ht="50.1" customHeight="1" x14ac:dyDescent="0.2">
      <c r="A336" s="78" t="s">
        <v>55</v>
      </c>
      <c r="B336" s="78" t="s">
        <v>54</v>
      </c>
      <c r="C336" s="78" t="s">
        <v>7</v>
      </c>
      <c r="D336" s="78" t="s">
        <v>575</v>
      </c>
      <c r="E336" s="79" t="str">
        <f>+IF(C336&lt;&gt;"",VLOOKUP(MID(C336,18,5),NIVELES!$A$133:$B$213,2,0),"")</f>
        <v>IMBABURA</v>
      </c>
      <c r="F336" s="80" t="s">
        <v>181</v>
      </c>
      <c r="G336" s="81" t="str">
        <f>+IF(F336&lt;&gt;"",VLOOKUP(F336,NIVELES!$A$246:$C$464,3,0),"")</f>
        <v xml:space="preserve"> </v>
      </c>
      <c r="H336" s="82" t="s">
        <v>1023</v>
      </c>
      <c r="I336" s="78" t="s">
        <v>2164</v>
      </c>
      <c r="J336" s="78" t="s">
        <v>2165</v>
      </c>
      <c r="K336" s="78" t="s">
        <v>2166</v>
      </c>
      <c r="L336" s="78" t="s">
        <v>1791</v>
      </c>
      <c r="M336" s="78" t="s">
        <v>1791</v>
      </c>
      <c r="N336" s="78" t="s">
        <v>1791</v>
      </c>
      <c r="O336" s="78" t="s">
        <v>2167</v>
      </c>
      <c r="P336" s="82">
        <v>1</v>
      </c>
      <c r="Q336" s="78" t="s">
        <v>2170</v>
      </c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>
        <v>1</v>
      </c>
      <c r="AD336" s="85" t="str">
        <f>IF(A336&lt;&gt;"",IF(D336="DIRECCIÓN_DE_TRANSFERENCIAS","280 0031",VLOOKUP(C336,NIVELES!$A$14:$B$105,2,0)),"")</f>
        <v>280 1410</v>
      </c>
      <c r="AE336" s="86" t="s">
        <v>322</v>
      </c>
      <c r="AF336" s="86" t="s">
        <v>369</v>
      </c>
      <c r="AG336" s="79" t="str">
        <f>+IF(AF336&lt;&gt;"",VLOOKUP(AF336,NIVELES!$A$666:$B$673,2,0),"")</f>
        <v>ADMINISTRACIÓN_CENTRAL</v>
      </c>
      <c r="AH336" s="78" t="s">
        <v>322</v>
      </c>
      <c r="AI336" s="79" t="str">
        <f>IF(AH336&lt;&gt;"",VLOOKUP(CONCATENATE(AG336,AH336),NIVELES!$B$676:$C$745,2,0),"")</f>
        <v>Administración De La Gestión Administrativa Financiera</v>
      </c>
      <c r="AJ336" s="78" t="s">
        <v>517</v>
      </c>
      <c r="AK336" s="79" t="str">
        <f>+IF(AJ336&lt;&gt;"",VLOOKUP(AJ336,NIVELES!$A$816:$B$892,2,0),"")</f>
        <v>NO APLICA</v>
      </c>
      <c r="AL336" s="78" t="s">
        <v>553</v>
      </c>
      <c r="AM336" s="78">
        <v>510203</v>
      </c>
      <c r="AN336" s="79" t="str">
        <f>IF(AM336&lt;&gt;"",+VLOOKUP(AM336,NIVELES!$A$1652:$B$2466,2,0),"")</f>
        <v>Decimotercer Sueldo</v>
      </c>
      <c r="AO336" s="87">
        <v>42339.92</v>
      </c>
      <c r="AP336" s="88">
        <v>0</v>
      </c>
      <c r="AQ336" s="88">
        <v>0</v>
      </c>
      <c r="AR336" s="88">
        <v>0</v>
      </c>
      <c r="AS336" s="88">
        <v>0</v>
      </c>
      <c r="AT336" s="88">
        <v>0</v>
      </c>
      <c r="AU336" s="88">
        <v>0</v>
      </c>
      <c r="AV336" s="88">
        <v>0</v>
      </c>
      <c r="AW336" s="88">
        <v>0</v>
      </c>
      <c r="AX336" s="88">
        <v>0</v>
      </c>
      <c r="AY336" s="88">
        <v>0</v>
      </c>
      <c r="AZ336" s="88">
        <v>0</v>
      </c>
      <c r="BA336" s="88">
        <v>42339.92</v>
      </c>
      <c r="BB336" s="89">
        <v>42339.92</v>
      </c>
      <c r="BC336" s="90" t="str">
        <f t="shared" si="23"/>
        <v>OK</v>
      </c>
      <c r="BD336" s="91" t="str">
        <f t="shared" si="24"/>
        <v xml:space="preserve">                  </v>
      </c>
      <c r="BE336" s="92">
        <f t="shared" si="25"/>
        <v>1</v>
      </c>
    </row>
    <row r="337" spans="1:57" s="74" customFormat="1" ht="50.1" customHeight="1" x14ac:dyDescent="0.2">
      <c r="A337" s="78" t="s">
        <v>55</v>
      </c>
      <c r="B337" s="78" t="s">
        <v>54</v>
      </c>
      <c r="C337" s="78" t="s">
        <v>7</v>
      </c>
      <c r="D337" s="78" t="s">
        <v>575</v>
      </c>
      <c r="E337" s="79" t="str">
        <f>+IF(C337&lt;&gt;"",VLOOKUP(MID(C337,18,5),NIVELES!$A$133:$B$213,2,0),"")</f>
        <v>IMBABURA</v>
      </c>
      <c r="F337" s="80" t="s">
        <v>181</v>
      </c>
      <c r="G337" s="81" t="str">
        <f>+IF(F337&lt;&gt;"",VLOOKUP(F337,NIVELES!$A$246:$C$464,3,0),"")</f>
        <v xml:space="preserve"> </v>
      </c>
      <c r="H337" s="82" t="s">
        <v>1023</v>
      </c>
      <c r="I337" s="78" t="s">
        <v>2164</v>
      </c>
      <c r="J337" s="78" t="s">
        <v>2165</v>
      </c>
      <c r="K337" s="78" t="s">
        <v>2166</v>
      </c>
      <c r="L337" s="78" t="s">
        <v>1791</v>
      </c>
      <c r="M337" s="78" t="s">
        <v>1791</v>
      </c>
      <c r="N337" s="78" t="s">
        <v>1791</v>
      </c>
      <c r="O337" s="78" t="s">
        <v>2167</v>
      </c>
      <c r="P337" s="82">
        <v>12</v>
      </c>
      <c r="Q337" s="78" t="s">
        <v>2171</v>
      </c>
      <c r="R337" s="82">
        <v>1</v>
      </c>
      <c r="S337" s="82">
        <v>1</v>
      </c>
      <c r="T337" s="82">
        <v>1</v>
      </c>
      <c r="U337" s="82">
        <v>1</v>
      </c>
      <c r="V337" s="82">
        <v>1</v>
      </c>
      <c r="W337" s="82">
        <v>1</v>
      </c>
      <c r="X337" s="82">
        <v>1</v>
      </c>
      <c r="Y337" s="82">
        <v>1</v>
      </c>
      <c r="Z337" s="82">
        <v>1</v>
      </c>
      <c r="AA337" s="82">
        <v>1</v>
      </c>
      <c r="AB337" s="82">
        <v>1</v>
      </c>
      <c r="AC337" s="82">
        <v>1</v>
      </c>
      <c r="AD337" s="85" t="str">
        <f>IF(A337&lt;&gt;"",IF(D337="DIRECCIÓN_DE_TRANSFERENCIAS","280 0031",VLOOKUP(C337,NIVELES!$A$14:$B$105,2,0)),"")</f>
        <v>280 1410</v>
      </c>
      <c r="AE337" s="86" t="s">
        <v>322</v>
      </c>
      <c r="AF337" s="86" t="s">
        <v>369</v>
      </c>
      <c r="AG337" s="79" t="str">
        <f>+IF(AF337&lt;&gt;"",VLOOKUP(AF337,NIVELES!$A$666:$B$673,2,0),"")</f>
        <v>ADMINISTRACIÓN_CENTRAL</v>
      </c>
      <c r="AH337" s="78" t="s">
        <v>322</v>
      </c>
      <c r="AI337" s="79" t="str">
        <f>IF(AH337&lt;&gt;"",VLOOKUP(CONCATENATE(AG337,AH337),NIVELES!$B$676:$C$745,2,0),"")</f>
        <v>Administración De La Gestión Administrativa Financiera</v>
      </c>
      <c r="AJ337" s="78" t="s">
        <v>517</v>
      </c>
      <c r="AK337" s="79" t="str">
        <f>+IF(AJ337&lt;&gt;"",VLOOKUP(AJ337,NIVELES!$A$816:$B$892,2,0),"")</f>
        <v>NO APLICA</v>
      </c>
      <c r="AL337" s="78" t="s">
        <v>553</v>
      </c>
      <c r="AM337" s="78">
        <v>510602</v>
      </c>
      <c r="AN337" s="79" t="str">
        <f>IF(AM337&lt;&gt;"",+VLOOKUP(AM337,NIVELES!$A$1652:$B$2466,2,0),"")</f>
        <v>Fondo de Reserva</v>
      </c>
      <c r="AO337" s="87">
        <v>42339.92</v>
      </c>
      <c r="AP337" s="88">
        <v>3528.3266666666664</v>
      </c>
      <c r="AQ337" s="88">
        <v>3528.3266666666664</v>
      </c>
      <c r="AR337" s="88">
        <v>3528.3266666666664</v>
      </c>
      <c r="AS337" s="88">
        <v>3528.3266666666664</v>
      </c>
      <c r="AT337" s="88">
        <v>3528.3266666666664</v>
      </c>
      <c r="AU337" s="88">
        <v>3528.3266666666664</v>
      </c>
      <c r="AV337" s="88">
        <v>3528.3266666666664</v>
      </c>
      <c r="AW337" s="88">
        <v>3528.3266666666664</v>
      </c>
      <c r="AX337" s="88">
        <v>3528.3266666666664</v>
      </c>
      <c r="AY337" s="88">
        <v>3528.3266666666664</v>
      </c>
      <c r="AZ337" s="88">
        <v>3528.3266666666664</v>
      </c>
      <c r="BA337" s="88">
        <v>3528.3266666666664</v>
      </c>
      <c r="BB337" s="89">
        <v>42339.920000000006</v>
      </c>
      <c r="BC337" s="90" t="str">
        <f t="shared" si="23"/>
        <v>OK</v>
      </c>
      <c r="BD337" s="91" t="str">
        <f t="shared" si="24"/>
        <v xml:space="preserve">                  </v>
      </c>
      <c r="BE337" s="92">
        <f t="shared" si="25"/>
        <v>12</v>
      </c>
    </row>
    <row r="338" spans="1:57" s="74" customFormat="1" ht="50.1" customHeight="1" x14ac:dyDescent="0.2">
      <c r="A338" s="78" t="s">
        <v>55</v>
      </c>
      <c r="B338" s="78" t="s">
        <v>54</v>
      </c>
      <c r="C338" s="78" t="s">
        <v>7</v>
      </c>
      <c r="D338" s="78" t="s">
        <v>575</v>
      </c>
      <c r="E338" s="79" t="str">
        <f>+IF(C338&lt;&gt;"",VLOOKUP(MID(C338,18,5),NIVELES!$A$133:$B$213,2,0),"")</f>
        <v>IMBABURA</v>
      </c>
      <c r="F338" s="80" t="s">
        <v>181</v>
      </c>
      <c r="G338" s="81" t="str">
        <f>+IF(F338&lt;&gt;"",VLOOKUP(F338,NIVELES!$A$246:$C$464,3,0),"")</f>
        <v xml:space="preserve"> </v>
      </c>
      <c r="H338" s="82" t="s">
        <v>1023</v>
      </c>
      <c r="I338" s="78" t="s">
        <v>2164</v>
      </c>
      <c r="J338" s="78" t="s">
        <v>2165</v>
      </c>
      <c r="K338" s="78" t="s">
        <v>2166</v>
      </c>
      <c r="L338" s="78" t="s">
        <v>1791</v>
      </c>
      <c r="M338" s="78" t="s">
        <v>1791</v>
      </c>
      <c r="N338" s="78" t="s">
        <v>1791</v>
      </c>
      <c r="O338" s="78" t="s">
        <v>2167</v>
      </c>
      <c r="P338" s="82">
        <v>12</v>
      </c>
      <c r="Q338" s="78" t="s">
        <v>2172</v>
      </c>
      <c r="R338" s="82">
        <v>1</v>
      </c>
      <c r="S338" s="82">
        <v>1</v>
      </c>
      <c r="T338" s="82">
        <v>1</v>
      </c>
      <c r="U338" s="82">
        <v>1</v>
      </c>
      <c r="V338" s="82">
        <v>1</v>
      </c>
      <c r="W338" s="82">
        <v>1</v>
      </c>
      <c r="X338" s="82">
        <v>1</v>
      </c>
      <c r="Y338" s="82">
        <v>1</v>
      </c>
      <c r="Z338" s="82">
        <v>1</v>
      </c>
      <c r="AA338" s="82">
        <v>1</v>
      </c>
      <c r="AB338" s="82">
        <v>1</v>
      </c>
      <c r="AC338" s="82">
        <v>1</v>
      </c>
      <c r="AD338" s="85" t="str">
        <f>IF(A338&lt;&gt;"",IF(D338="DIRECCIÓN_DE_TRANSFERENCIAS","280 0031",VLOOKUP(C338,NIVELES!$A$14:$B$105,2,0)),"")</f>
        <v>280 1410</v>
      </c>
      <c r="AE338" s="86" t="s">
        <v>322</v>
      </c>
      <c r="AF338" s="86" t="s">
        <v>369</v>
      </c>
      <c r="AG338" s="79" t="str">
        <f>+IF(AF338&lt;&gt;"",VLOOKUP(AF338,NIVELES!$A$666:$B$673,2,0),"")</f>
        <v>ADMINISTRACIÓN_CENTRAL</v>
      </c>
      <c r="AH338" s="78" t="s">
        <v>322</v>
      </c>
      <c r="AI338" s="79" t="str">
        <f>IF(AH338&lt;&gt;"",VLOOKUP(CONCATENATE(AG338,AH338),NIVELES!$B$676:$C$745,2,0),"")</f>
        <v>Administración De La Gestión Administrativa Financiera</v>
      </c>
      <c r="AJ338" s="78" t="s">
        <v>517</v>
      </c>
      <c r="AK338" s="79" t="str">
        <f>+IF(AJ338&lt;&gt;"",VLOOKUP(AJ338,NIVELES!$A$816:$B$892,2,0),"")</f>
        <v>NO APLICA</v>
      </c>
      <c r="AL338" s="78" t="s">
        <v>553</v>
      </c>
      <c r="AM338" s="78">
        <v>510105</v>
      </c>
      <c r="AN338" s="79" t="str">
        <f>IF(AM338&lt;&gt;"",+VLOOKUP(AM338,NIVELES!$A$1652:$B$2466,2,0),"")</f>
        <v>Remuneraciones Unificadas</v>
      </c>
      <c r="AO338" s="87">
        <v>432324</v>
      </c>
      <c r="AP338" s="88">
        <v>36027</v>
      </c>
      <c r="AQ338" s="88">
        <v>36027</v>
      </c>
      <c r="AR338" s="88">
        <v>36027</v>
      </c>
      <c r="AS338" s="88">
        <v>36027</v>
      </c>
      <c r="AT338" s="88">
        <v>36027</v>
      </c>
      <c r="AU338" s="88">
        <v>36027</v>
      </c>
      <c r="AV338" s="88">
        <v>36027</v>
      </c>
      <c r="AW338" s="88">
        <v>36027</v>
      </c>
      <c r="AX338" s="88">
        <v>36027</v>
      </c>
      <c r="AY338" s="88">
        <v>36027</v>
      </c>
      <c r="AZ338" s="88">
        <v>36027</v>
      </c>
      <c r="BA338" s="88">
        <v>36027</v>
      </c>
      <c r="BB338" s="89">
        <v>432324</v>
      </c>
      <c r="BC338" s="90" t="str">
        <f t="shared" si="23"/>
        <v>OK</v>
      </c>
      <c r="BD338" s="91" t="str">
        <f t="shared" si="24"/>
        <v xml:space="preserve">                  </v>
      </c>
      <c r="BE338" s="92">
        <f t="shared" si="25"/>
        <v>12</v>
      </c>
    </row>
    <row r="339" spans="1:57" s="74" customFormat="1" ht="50.1" customHeight="1" x14ac:dyDescent="0.2">
      <c r="A339" s="78" t="s">
        <v>55</v>
      </c>
      <c r="B339" s="78" t="s">
        <v>54</v>
      </c>
      <c r="C339" s="78" t="s">
        <v>7</v>
      </c>
      <c r="D339" s="78" t="s">
        <v>575</v>
      </c>
      <c r="E339" s="79" t="str">
        <f>+IF(C339&lt;&gt;"",VLOOKUP(MID(C339,18,5),NIVELES!$A$133:$B$213,2,0),"")</f>
        <v>IMBABURA</v>
      </c>
      <c r="F339" s="80" t="s">
        <v>181</v>
      </c>
      <c r="G339" s="81" t="str">
        <f>+IF(F339&lt;&gt;"",VLOOKUP(F339,NIVELES!$A$246:$C$464,3,0),"")</f>
        <v xml:space="preserve"> </v>
      </c>
      <c r="H339" s="82" t="s">
        <v>1023</v>
      </c>
      <c r="I339" s="78" t="s">
        <v>2164</v>
      </c>
      <c r="J339" s="78" t="s">
        <v>2165</v>
      </c>
      <c r="K339" s="78" t="s">
        <v>2166</v>
      </c>
      <c r="L339" s="78" t="s">
        <v>1791</v>
      </c>
      <c r="M339" s="78" t="s">
        <v>1791</v>
      </c>
      <c r="N339" s="78" t="s">
        <v>1791</v>
      </c>
      <c r="O339" s="78" t="s">
        <v>2167</v>
      </c>
      <c r="P339" s="82">
        <v>12</v>
      </c>
      <c r="Q339" s="78" t="s">
        <v>2172</v>
      </c>
      <c r="R339" s="82">
        <v>1</v>
      </c>
      <c r="S339" s="82">
        <v>1</v>
      </c>
      <c r="T339" s="82">
        <v>1</v>
      </c>
      <c r="U339" s="82">
        <v>1</v>
      </c>
      <c r="V339" s="82">
        <v>1</v>
      </c>
      <c r="W339" s="82">
        <v>1</v>
      </c>
      <c r="X339" s="82">
        <v>1</v>
      </c>
      <c r="Y339" s="82">
        <v>1</v>
      </c>
      <c r="Z339" s="82">
        <v>1</v>
      </c>
      <c r="AA339" s="82">
        <v>1</v>
      </c>
      <c r="AB339" s="82">
        <v>1</v>
      </c>
      <c r="AC339" s="82">
        <v>1</v>
      </c>
      <c r="AD339" s="85" t="str">
        <f>IF(A339&lt;&gt;"",IF(D339="DIRECCIÓN_DE_TRANSFERENCIAS","280 0031",VLOOKUP(C339,NIVELES!$A$14:$B$105,2,0)),"")</f>
        <v>280 1410</v>
      </c>
      <c r="AE339" s="86" t="s">
        <v>322</v>
      </c>
      <c r="AF339" s="86" t="s">
        <v>369</v>
      </c>
      <c r="AG339" s="79" t="str">
        <f>+IF(AF339&lt;&gt;"",VLOOKUP(AF339,NIVELES!$A$666:$B$673,2,0),"")</f>
        <v>ADMINISTRACIÓN_CENTRAL</v>
      </c>
      <c r="AH339" s="78" t="s">
        <v>322</v>
      </c>
      <c r="AI339" s="79" t="str">
        <f>IF(AH339&lt;&gt;"",VLOOKUP(CONCATENATE(AG339,AH339),NIVELES!$B$676:$C$745,2,0),"")</f>
        <v>Administración De La Gestión Administrativa Financiera</v>
      </c>
      <c r="AJ339" s="78" t="s">
        <v>517</v>
      </c>
      <c r="AK339" s="79" t="str">
        <f>+IF(AJ339&lt;&gt;"",VLOOKUP(AJ339,NIVELES!$A$816:$B$892,2,0),"")</f>
        <v>NO APLICA</v>
      </c>
      <c r="AL339" s="78" t="s">
        <v>553</v>
      </c>
      <c r="AM339" s="78">
        <v>510106</v>
      </c>
      <c r="AN339" s="79" t="str">
        <f>IF(AM339&lt;&gt;"",+VLOOKUP(AM339,NIVELES!$A$1652:$B$2466,2,0),"")</f>
        <v>Salarios Unificados</v>
      </c>
      <c r="AO339" s="87">
        <v>49224</v>
      </c>
      <c r="AP339" s="88">
        <v>4102</v>
      </c>
      <c r="AQ339" s="88">
        <v>4102</v>
      </c>
      <c r="AR339" s="88">
        <v>4102</v>
      </c>
      <c r="AS339" s="88">
        <v>4102</v>
      </c>
      <c r="AT339" s="88">
        <v>4102</v>
      </c>
      <c r="AU339" s="88">
        <v>4102</v>
      </c>
      <c r="AV339" s="88">
        <v>4102</v>
      </c>
      <c r="AW339" s="88">
        <v>4102</v>
      </c>
      <c r="AX339" s="88">
        <v>4102</v>
      </c>
      <c r="AY339" s="88">
        <v>4102</v>
      </c>
      <c r="AZ339" s="88">
        <v>4102</v>
      </c>
      <c r="BA339" s="88">
        <v>4102</v>
      </c>
      <c r="BB339" s="89">
        <v>49224</v>
      </c>
      <c r="BC339" s="90" t="str">
        <f t="shared" si="23"/>
        <v>OK</v>
      </c>
      <c r="BD339" s="91" t="str">
        <f t="shared" si="24"/>
        <v xml:space="preserve">                  </v>
      </c>
      <c r="BE339" s="92">
        <f t="shared" si="25"/>
        <v>12</v>
      </c>
    </row>
    <row r="340" spans="1:57" s="74" customFormat="1" ht="50.1" customHeight="1" x14ac:dyDescent="0.2">
      <c r="A340" s="78" t="s">
        <v>55</v>
      </c>
      <c r="B340" s="78" t="s">
        <v>54</v>
      </c>
      <c r="C340" s="78" t="s">
        <v>7</v>
      </c>
      <c r="D340" s="78" t="s">
        <v>575</v>
      </c>
      <c r="E340" s="79" t="str">
        <f>+IF(C340&lt;&gt;"",VLOOKUP(MID(C340,18,5),NIVELES!$A$133:$B$213,2,0),"")</f>
        <v>IMBABURA</v>
      </c>
      <c r="F340" s="80" t="s">
        <v>181</v>
      </c>
      <c r="G340" s="81" t="str">
        <f>+IF(F340&lt;&gt;"",VLOOKUP(F340,NIVELES!$A$246:$C$464,3,0),"")</f>
        <v xml:space="preserve"> </v>
      </c>
      <c r="H340" s="82" t="s">
        <v>1023</v>
      </c>
      <c r="I340" s="78" t="s">
        <v>2164</v>
      </c>
      <c r="J340" s="78" t="s">
        <v>2165</v>
      </c>
      <c r="K340" s="78" t="s">
        <v>2166</v>
      </c>
      <c r="L340" s="78" t="s">
        <v>1791</v>
      </c>
      <c r="M340" s="78" t="s">
        <v>1791</v>
      </c>
      <c r="N340" s="78" t="s">
        <v>1791</v>
      </c>
      <c r="O340" s="78" t="s">
        <v>2167</v>
      </c>
      <c r="P340" s="82">
        <v>12</v>
      </c>
      <c r="Q340" s="78" t="s">
        <v>2172</v>
      </c>
      <c r="R340" s="82">
        <v>1</v>
      </c>
      <c r="S340" s="82">
        <v>1</v>
      </c>
      <c r="T340" s="82">
        <v>1</v>
      </c>
      <c r="U340" s="82">
        <v>1</v>
      </c>
      <c r="V340" s="82">
        <v>1</v>
      </c>
      <c r="W340" s="82">
        <v>1</v>
      </c>
      <c r="X340" s="82">
        <v>1</v>
      </c>
      <c r="Y340" s="82">
        <v>1</v>
      </c>
      <c r="Z340" s="82">
        <v>1</v>
      </c>
      <c r="AA340" s="82">
        <v>1</v>
      </c>
      <c r="AB340" s="82">
        <v>1</v>
      </c>
      <c r="AC340" s="82">
        <v>1</v>
      </c>
      <c r="AD340" s="85" t="str">
        <f>IF(A340&lt;&gt;"",IF(D340="DIRECCIÓN_DE_TRANSFERENCIAS","280 0031",VLOOKUP(C340,NIVELES!$A$14:$B$105,2,0)),"")</f>
        <v>280 1410</v>
      </c>
      <c r="AE340" s="86" t="s">
        <v>322</v>
      </c>
      <c r="AF340" s="86" t="s">
        <v>369</v>
      </c>
      <c r="AG340" s="79" t="str">
        <f>+IF(AF340&lt;&gt;"",VLOOKUP(AF340,NIVELES!$A$666:$B$673,2,0),"")</f>
        <v>ADMINISTRACIÓN_CENTRAL</v>
      </c>
      <c r="AH340" s="78" t="s">
        <v>322</v>
      </c>
      <c r="AI340" s="79" t="str">
        <f>IF(AH340&lt;&gt;"",VLOOKUP(CONCATENATE(AG340,AH340),NIVELES!$B$676:$C$745,2,0),"")</f>
        <v>Administración De La Gestión Administrativa Financiera</v>
      </c>
      <c r="AJ340" s="78" t="s">
        <v>517</v>
      </c>
      <c r="AK340" s="79" t="str">
        <f>+IF(AJ340&lt;&gt;"",VLOOKUP(AJ340,NIVELES!$A$816:$B$892,2,0),"")</f>
        <v>NO APLICA</v>
      </c>
      <c r="AL340" s="78" t="s">
        <v>553</v>
      </c>
      <c r="AM340" s="78">
        <v>510510</v>
      </c>
      <c r="AN340" s="79" t="str">
        <f>IF(AM340&lt;&gt;"",+VLOOKUP(AM340,NIVELES!$A$1652:$B$2466,2,0),"")</f>
        <v>Servicios Personales por Contrato</v>
      </c>
      <c r="AO340" s="87">
        <v>66660</v>
      </c>
      <c r="AP340" s="88">
        <v>5555</v>
      </c>
      <c r="AQ340" s="88">
        <v>5555</v>
      </c>
      <c r="AR340" s="88">
        <v>5555</v>
      </c>
      <c r="AS340" s="88">
        <v>5555</v>
      </c>
      <c r="AT340" s="88">
        <v>5555</v>
      </c>
      <c r="AU340" s="88">
        <v>5555</v>
      </c>
      <c r="AV340" s="88">
        <v>5555</v>
      </c>
      <c r="AW340" s="88">
        <v>5555</v>
      </c>
      <c r="AX340" s="88">
        <v>5555</v>
      </c>
      <c r="AY340" s="88">
        <v>5555</v>
      </c>
      <c r="AZ340" s="88">
        <v>5555</v>
      </c>
      <c r="BA340" s="88">
        <v>5555</v>
      </c>
      <c r="BB340" s="89">
        <v>66660</v>
      </c>
      <c r="BC340" s="90" t="str">
        <f t="shared" si="23"/>
        <v>OK</v>
      </c>
      <c r="BD340" s="91" t="str">
        <f t="shared" si="24"/>
        <v xml:space="preserve">                  </v>
      </c>
      <c r="BE340" s="92">
        <f t="shared" si="25"/>
        <v>12</v>
      </c>
    </row>
    <row r="341" spans="1:57" s="74" customFormat="1" ht="50.1" customHeight="1" x14ac:dyDescent="0.2">
      <c r="A341" s="78" t="s">
        <v>55</v>
      </c>
      <c r="B341" s="78" t="s">
        <v>54</v>
      </c>
      <c r="C341" s="78" t="s">
        <v>7</v>
      </c>
      <c r="D341" s="78" t="s">
        <v>575</v>
      </c>
      <c r="E341" s="79" t="str">
        <f>+IF(C341&lt;&gt;"",VLOOKUP(MID(C341,18,5),NIVELES!$A$133:$B$213,2,0),"")</f>
        <v>IMBABURA</v>
      </c>
      <c r="F341" s="80" t="s">
        <v>181</v>
      </c>
      <c r="G341" s="81" t="str">
        <f>+IF(F341&lt;&gt;"",VLOOKUP(F341,NIVELES!$A$246:$C$464,3,0),"")</f>
        <v xml:space="preserve"> </v>
      </c>
      <c r="H341" s="82" t="s">
        <v>1023</v>
      </c>
      <c r="I341" s="78" t="s">
        <v>2173</v>
      </c>
      <c r="J341" s="78" t="s">
        <v>2165</v>
      </c>
      <c r="K341" s="78" t="s">
        <v>2166</v>
      </c>
      <c r="L341" s="78" t="s">
        <v>1791</v>
      </c>
      <c r="M341" s="78" t="s">
        <v>1791</v>
      </c>
      <c r="N341" s="78" t="s">
        <v>1791</v>
      </c>
      <c r="O341" s="78" t="s">
        <v>2174</v>
      </c>
      <c r="P341" s="82">
        <v>12</v>
      </c>
      <c r="Q341" s="78" t="s">
        <v>2175</v>
      </c>
      <c r="R341" s="82">
        <v>1</v>
      </c>
      <c r="S341" s="82">
        <v>1</v>
      </c>
      <c r="T341" s="82">
        <v>1</v>
      </c>
      <c r="U341" s="82">
        <v>1</v>
      </c>
      <c r="V341" s="82">
        <v>1</v>
      </c>
      <c r="W341" s="82">
        <v>1</v>
      </c>
      <c r="X341" s="82">
        <v>1</v>
      </c>
      <c r="Y341" s="82">
        <v>1</v>
      </c>
      <c r="Z341" s="82">
        <v>1</v>
      </c>
      <c r="AA341" s="82">
        <v>1</v>
      </c>
      <c r="AB341" s="82">
        <v>1</v>
      </c>
      <c r="AC341" s="82">
        <v>1</v>
      </c>
      <c r="AD341" s="85" t="str">
        <f>IF(A341&lt;&gt;"",IF(D341="DIRECCIÓN_DE_TRANSFERENCIAS","280 0031",VLOOKUP(C341,NIVELES!$A$14:$B$105,2,0)),"")</f>
        <v>280 1410</v>
      </c>
      <c r="AE341" s="86" t="s">
        <v>322</v>
      </c>
      <c r="AF341" s="86" t="s">
        <v>369</v>
      </c>
      <c r="AG341" s="79" t="str">
        <f>+IF(AF341&lt;&gt;"",VLOOKUP(AF341,NIVELES!$A$666:$B$673,2,0),"")</f>
        <v>ADMINISTRACIÓN_CENTRAL</v>
      </c>
      <c r="AH341" s="78" t="s">
        <v>322</v>
      </c>
      <c r="AI341" s="79" t="str">
        <f>IF(AH341&lt;&gt;"",VLOOKUP(CONCATENATE(AG341,AH341),NIVELES!$B$676:$C$745,2,0),"")</f>
        <v>Administración De La Gestión Administrativa Financiera</v>
      </c>
      <c r="AJ341" s="78" t="s">
        <v>517</v>
      </c>
      <c r="AK341" s="79" t="str">
        <f>+IF(AJ341&lt;&gt;"",VLOOKUP(AJ341,NIVELES!$A$816:$B$892,2,0),"")</f>
        <v>NO APLICA</v>
      </c>
      <c r="AL341" s="78" t="s">
        <v>554</v>
      </c>
      <c r="AM341" s="78">
        <v>530101</v>
      </c>
      <c r="AN341" s="79" t="str">
        <f>IF(AM341&lt;&gt;"",+VLOOKUP(AM341,NIVELES!$A$1652:$B$2466,2,0),"")</f>
        <v>Agua Potable</v>
      </c>
      <c r="AO341" s="87">
        <v>686.62</v>
      </c>
      <c r="AP341" s="88">
        <v>57.218333333333334</v>
      </c>
      <c r="AQ341" s="88">
        <v>57.218333333333334</v>
      </c>
      <c r="AR341" s="88">
        <v>57.218333333333334</v>
      </c>
      <c r="AS341" s="88">
        <v>57.218333333333334</v>
      </c>
      <c r="AT341" s="88">
        <v>57.218333333333334</v>
      </c>
      <c r="AU341" s="88">
        <v>57.218333333333334</v>
      </c>
      <c r="AV341" s="88">
        <v>57.218333333333334</v>
      </c>
      <c r="AW341" s="88">
        <v>57.218333333333334</v>
      </c>
      <c r="AX341" s="88">
        <v>57.218333333333334</v>
      </c>
      <c r="AY341" s="88">
        <v>57.218333333333334</v>
      </c>
      <c r="AZ341" s="88">
        <v>57.218333333333334</v>
      </c>
      <c r="BA341" s="88">
        <v>57.218333333333334</v>
      </c>
      <c r="BB341" s="89">
        <v>686.62000000000023</v>
      </c>
      <c r="BC341" s="90" t="str">
        <f t="shared" si="23"/>
        <v>OK</v>
      </c>
      <c r="BD341" s="91" t="str">
        <f t="shared" si="24"/>
        <v xml:space="preserve">                  </v>
      </c>
      <c r="BE341" s="92">
        <f t="shared" si="25"/>
        <v>12</v>
      </c>
    </row>
    <row r="342" spans="1:57" s="74" customFormat="1" ht="50.1" customHeight="1" x14ac:dyDescent="0.2">
      <c r="A342" s="78" t="s">
        <v>55</v>
      </c>
      <c r="B342" s="78" t="s">
        <v>54</v>
      </c>
      <c r="C342" s="78" t="s">
        <v>7</v>
      </c>
      <c r="D342" s="78" t="s">
        <v>575</v>
      </c>
      <c r="E342" s="79" t="str">
        <f>+IF(C342&lt;&gt;"",VLOOKUP(MID(C342,18,5),NIVELES!$A$133:$B$213,2,0),"")</f>
        <v>IMBABURA</v>
      </c>
      <c r="F342" s="80" t="s">
        <v>181</v>
      </c>
      <c r="G342" s="81" t="str">
        <f>+IF(F342&lt;&gt;"",VLOOKUP(F342,NIVELES!$A$246:$C$464,3,0),"")</f>
        <v xml:space="preserve"> </v>
      </c>
      <c r="H342" s="82" t="s">
        <v>1023</v>
      </c>
      <c r="I342" s="78" t="s">
        <v>2173</v>
      </c>
      <c r="J342" s="78" t="s">
        <v>2165</v>
      </c>
      <c r="K342" s="78" t="s">
        <v>2166</v>
      </c>
      <c r="L342" s="78" t="s">
        <v>1791</v>
      </c>
      <c r="M342" s="78" t="s">
        <v>1791</v>
      </c>
      <c r="N342" s="78" t="s">
        <v>1791</v>
      </c>
      <c r="O342" s="78" t="s">
        <v>2176</v>
      </c>
      <c r="P342" s="82">
        <v>5</v>
      </c>
      <c r="Q342" s="78" t="s">
        <v>2175</v>
      </c>
      <c r="R342" s="82"/>
      <c r="S342" s="82">
        <v>1</v>
      </c>
      <c r="T342" s="82"/>
      <c r="U342" s="82">
        <v>1</v>
      </c>
      <c r="V342" s="82"/>
      <c r="W342" s="82">
        <v>1</v>
      </c>
      <c r="X342" s="82"/>
      <c r="Y342" s="82">
        <v>1</v>
      </c>
      <c r="Z342" s="82"/>
      <c r="AA342" s="82">
        <v>1</v>
      </c>
      <c r="AB342" s="82"/>
      <c r="AC342" s="82"/>
      <c r="AD342" s="85" t="str">
        <f>IF(A342&lt;&gt;"",IF(D342="DIRECCIÓN_DE_TRANSFERENCIAS","280 0031",VLOOKUP(C342,NIVELES!$A$14:$B$105,2,0)),"")</f>
        <v>280 1410</v>
      </c>
      <c r="AE342" s="86" t="s">
        <v>322</v>
      </c>
      <c r="AF342" s="86" t="s">
        <v>369</v>
      </c>
      <c r="AG342" s="79" t="str">
        <f>+IF(AF342&lt;&gt;"",VLOOKUP(AF342,NIVELES!$A$666:$B$673,2,0),"")</f>
        <v>ADMINISTRACIÓN_CENTRAL</v>
      </c>
      <c r="AH342" s="78" t="s">
        <v>322</v>
      </c>
      <c r="AI342" s="79" t="str">
        <f>IF(AH342&lt;&gt;"",VLOOKUP(CONCATENATE(AG342,AH342),NIVELES!$B$676:$C$745,2,0),"")</f>
        <v>Administración De La Gestión Administrativa Financiera</v>
      </c>
      <c r="AJ342" s="78" t="s">
        <v>517</v>
      </c>
      <c r="AK342" s="79" t="str">
        <f>+IF(AJ342&lt;&gt;"",VLOOKUP(AJ342,NIVELES!$A$816:$B$892,2,0),"")</f>
        <v>NO APLICA</v>
      </c>
      <c r="AL342" s="78" t="s">
        <v>554</v>
      </c>
      <c r="AM342" s="78">
        <v>530803</v>
      </c>
      <c r="AN342" s="79" t="str">
        <f>IF(AM342&lt;&gt;"",+VLOOKUP(AM342,NIVELES!$A$1652:$B$2466,2,0),"")</f>
        <v>Combustibles y Lubricantes</v>
      </c>
      <c r="AO342" s="87">
        <v>11117.88</v>
      </c>
      <c r="AP342" s="88">
        <v>0</v>
      </c>
      <c r="AQ342" s="88">
        <v>2223.576</v>
      </c>
      <c r="AR342" s="88">
        <v>0</v>
      </c>
      <c r="AS342" s="88">
        <v>2223.576</v>
      </c>
      <c r="AT342" s="88">
        <v>0</v>
      </c>
      <c r="AU342" s="88">
        <v>2223.576</v>
      </c>
      <c r="AV342" s="88">
        <v>0</v>
      </c>
      <c r="AW342" s="88">
        <v>2223.576</v>
      </c>
      <c r="AX342" s="88">
        <v>0</v>
      </c>
      <c r="AY342" s="88">
        <v>2223.576</v>
      </c>
      <c r="AZ342" s="88">
        <v>0</v>
      </c>
      <c r="BA342" s="88">
        <v>0</v>
      </c>
      <c r="BB342" s="89">
        <v>11117.880000000001</v>
      </c>
      <c r="BC342" s="90" t="str">
        <f t="shared" si="23"/>
        <v>OK</v>
      </c>
      <c r="BD342" s="91" t="str">
        <f t="shared" si="24"/>
        <v xml:space="preserve">                  </v>
      </c>
      <c r="BE342" s="92">
        <f t="shared" si="25"/>
        <v>5</v>
      </c>
    </row>
    <row r="343" spans="1:57" s="74" customFormat="1" ht="50.1" customHeight="1" x14ac:dyDescent="0.2">
      <c r="A343" s="78" t="s">
        <v>55</v>
      </c>
      <c r="B343" s="78" t="s">
        <v>54</v>
      </c>
      <c r="C343" s="78" t="s">
        <v>7</v>
      </c>
      <c r="D343" s="78" t="s">
        <v>575</v>
      </c>
      <c r="E343" s="79" t="str">
        <f>+IF(C343&lt;&gt;"",VLOOKUP(MID(C343,18,5),NIVELES!$A$133:$B$213,2,0),"")</f>
        <v>IMBABURA</v>
      </c>
      <c r="F343" s="80" t="s">
        <v>181</v>
      </c>
      <c r="G343" s="81" t="str">
        <f>+IF(F343&lt;&gt;"",VLOOKUP(F343,NIVELES!$A$246:$C$464,3,0),"")</f>
        <v xml:space="preserve"> </v>
      </c>
      <c r="H343" s="82" t="s">
        <v>1023</v>
      </c>
      <c r="I343" s="78" t="s">
        <v>2173</v>
      </c>
      <c r="J343" s="78" t="s">
        <v>2165</v>
      </c>
      <c r="K343" s="78" t="s">
        <v>2166</v>
      </c>
      <c r="L343" s="78" t="s">
        <v>1791</v>
      </c>
      <c r="M343" s="78" t="s">
        <v>1791</v>
      </c>
      <c r="N343" s="78" t="s">
        <v>1791</v>
      </c>
      <c r="O343" s="78" t="s">
        <v>2177</v>
      </c>
      <c r="P343" s="82">
        <v>1</v>
      </c>
      <c r="Q343" s="78" t="s">
        <v>2175</v>
      </c>
      <c r="R343" s="82"/>
      <c r="S343" s="82"/>
      <c r="T343" s="82">
        <v>1</v>
      </c>
      <c r="U343" s="82"/>
      <c r="V343" s="82"/>
      <c r="W343" s="82"/>
      <c r="X343" s="82"/>
      <c r="Y343" s="82"/>
      <c r="Z343" s="82"/>
      <c r="AA343" s="82"/>
      <c r="AB343" s="82"/>
      <c r="AC343" s="82"/>
      <c r="AD343" s="85" t="str">
        <f>IF(A343&lt;&gt;"",IF(D343="DIRECCIÓN_DE_TRANSFERENCIAS","280 0031",VLOOKUP(C343,NIVELES!$A$14:$B$105,2,0)),"")</f>
        <v>280 1410</v>
      </c>
      <c r="AE343" s="86" t="s">
        <v>322</v>
      </c>
      <c r="AF343" s="86" t="s">
        <v>369</v>
      </c>
      <c r="AG343" s="79" t="str">
        <f>+IF(AF343&lt;&gt;"",VLOOKUP(AF343,NIVELES!$A$666:$B$673,2,0),"")</f>
        <v>ADMINISTRACIÓN_CENTRAL</v>
      </c>
      <c r="AH343" s="78" t="s">
        <v>322</v>
      </c>
      <c r="AI343" s="79" t="str">
        <f>IF(AH343&lt;&gt;"",VLOOKUP(CONCATENATE(AG343,AH343),NIVELES!$B$676:$C$745,2,0),"")</f>
        <v>Administración De La Gestión Administrativa Financiera</v>
      </c>
      <c r="AJ343" s="78" t="s">
        <v>517</v>
      </c>
      <c r="AK343" s="79" t="str">
        <f>+IF(AJ343&lt;&gt;"",VLOOKUP(AJ343,NIVELES!$A$816:$B$892,2,0),"")</f>
        <v>NO APLICA</v>
      </c>
      <c r="AL343" s="78" t="s">
        <v>554</v>
      </c>
      <c r="AM343" s="78">
        <v>530204</v>
      </c>
      <c r="AN343" s="79" t="str">
        <f>IF(AM343&lt;&gt;"",+VLOOKUP(AM343,NIVELES!$A$1652:$B$2466,2,0),"")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343" s="87">
        <v>842.11</v>
      </c>
      <c r="AP343" s="88">
        <v>0</v>
      </c>
      <c r="AQ343" s="88">
        <v>0</v>
      </c>
      <c r="AR343" s="88">
        <v>842.11</v>
      </c>
      <c r="AS343" s="88">
        <v>0</v>
      </c>
      <c r="AT343" s="88">
        <v>0</v>
      </c>
      <c r="AU343" s="88">
        <v>0</v>
      </c>
      <c r="AV343" s="88">
        <v>0</v>
      </c>
      <c r="AW343" s="88">
        <v>0</v>
      </c>
      <c r="AX343" s="88">
        <v>0</v>
      </c>
      <c r="AY343" s="88">
        <v>0</v>
      </c>
      <c r="AZ343" s="88">
        <v>0</v>
      </c>
      <c r="BA343" s="88">
        <v>0</v>
      </c>
      <c r="BB343" s="89">
        <v>842.11</v>
      </c>
      <c r="BC343" s="90" t="str">
        <f t="shared" si="23"/>
        <v>OK</v>
      </c>
      <c r="BD343" s="91" t="str">
        <f t="shared" si="24"/>
        <v xml:space="preserve">                  </v>
      </c>
      <c r="BE343" s="92">
        <f t="shared" si="25"/>
        <v>1</v>
      </c>
    </row>
    <row r="344" spans="1:57" s="74" customFormat="1" ht="50.1" customHeight="1" x14ac:dyDescent="0.2">
      <c r="A344" s="78" t="s">
        <v>55</v>
      </c>
      <c r="B344" s="78" t="s">
        <v>54</v>
      </c>
      <c r="C344" s="78" t="s">
        <v>7</v>
      </c>
      <c r="D344" s="78" t="s">
        <v>575</v>
      </c>
      <c r="E344" s="79" t="str">
        <f>+IF(C344&lt;&gt;"",VLOOKUP(MID(C344,18,5),NIVELES!$A$133:$B$213,2,0),"")</f>
        <v>IMBABURA</v>
      </c>
      <c r="F344" s="80" t="s">
        <v>181</v>
      </c>
      <c r="G344" s="81" t="str">
        <f>+IF(F344&lt;&gt;"",VLOOKUP(F344,NIVELES!$A$246:$C$464,3,0),"")</f>
        <v xml:space="preserve"> </v>
      </c>
      <c r="H344" s="82" t="s">
        <v>1023</v>
      </c>
      <c r="I344" s="78" t="s">
        <v>2173</v>
      </c>
      <c r="J344" s="78" t="s">
        <v>2165</v>
      </c>
      <c r="K344" s="78" t="s">
        <v>2166</v>
      </c>
      <c r="L344" s="78" t="s">
        <v>1791</v>
      </c>
      <c r="M344" s="78" t="s">
        <v>1791</v>
      </c>
      <c r="N344" s="78" t="s">
        <v>1791</v>
      </c>
      <c r="O344" s="78" t="s">
        <v>2248</v>
      </c>
      <c r="P344" s="82">
        <v>5</v>
      </c>
      <c r="Q344" s="78" t="s">
        <v>2175</v>
      </c>
      <c r="R344" s="82"/>
      <c r="S344" s="82">
        <v>1</v>
      </c>
      <c r="T344" s="82"/>
      <c r="U344" s="82">
        <v>1</v>
      </c>
      <c r="V344" s="82"/>
      <c r="W344" s="82">
        <v>1</v>
      </c>
      <c r="X344" s="82"/>
      <c r="Y344" s="82">
        <v>1</v>
      </c>
      <c r="Z344" s="82"/>
      <c r="AA344" s="82">
        <v>1</v>
      </c>
      <c r="AB344" s="82"/>
      <c r="AC344" s="82"/>
      <c r="AD344" s="85" t="str">
        <f>IF(A344&lt;&gt;"",IF(D344="DIRECCIÓN_DE_TRANSFERENCIAS","280 0031",VLOOKUP(C344,NIVELES!$A$14:$B$105,2,0)),"")</f>
        <v>280 1410</v>
      </c>
      <c r="AE344" s="86" t="s">
        <v>322</v>
      </c>
      <c r="AF344" s="86" t="s">
        <v>369</v>
      </c>
      <c r="AG344" s="79" t="str">
        <f>+IF(AF344&lt;&gt;"",VLOOKUP(AF344,NIVELES!$A$666:$B$673,2,0),"")</f>
        <v>ADMINISTRACIÓN_CENTRAL</v>
      </c>
      <c r="AH344" s="78" t="s">
        <v>322</v>
      </c>
      <c r="AI344" s="79" t="str">
        <f>IF(AH344&lt;&gt;"",VLOOKUP(CONCATENATE(AG344,AH344),NIVELES!$B$676:$C$745,2,0),"")</f>
        <v>Administración De La Gestión Administrativa Financiera</v>
      </c>
      <c r="AJ344" s="78" t="s">
        <v>517</v>
      </c>
      <c r="AK344" s="79" t="str">
        <f>+IF(AJ344&lt;&gt;"",VLOOKUP(AJ344,NIVELES!$A$816:$B$892,2,0),"")</f>
        <v>NO APLICA</v>
      </c>
      <c r="AL344" s="78" t="s">
        <v>554</v>
      </c>
      <c r="AM344" s="78">
        <v>530402</v>
      </c>
      <c r="AN344" s="79" t="str">
        <f>IF(AM344&lt;&gt;"",+VLOOKUP(AM344,NIVELES!$A$1652:$B$2466,2,0),"")</f>
        <v>Edificios, Locales, Residencias y Cableado Estructurado (Instalación, Mantenimiento y Reparación)</v>
      </c>
      <c r="AO344" s="87">
        <v>1200</v>
      </c>
      <c r="AP344" s="88">
        <v>0</v>
      </c>
      <c r="AQ344" s="88">
        <v>240</v>
      </c>
      <c r="AR344" s="88">
        <v>0</v>
      </c>
      <c r="AS344" s="88">
        <v>240</v>
      </c>
      <c r="AT344" s="88">
        <v>0</v>
      </c>
      <c r="AU344" s="88">
        <v>240</v>
      </c>
      <c r="AV344" s="88">
        <v>0</v>
      </c>
      <c r="AW344" s="88">
        <v>240</v>
      </c>
      <c r="AX344" s="88">
        <v>0</v>
      </c>
      <c r="AY344" s="88">
        <v>240</v>
      </c>
      <c r="AZ344" s="88">
        <v>0</v>
      </c>
      <c r="BA344" s="88">
        <v>0</v>
      </c>
      <c r="BB344" s="89">
        <v>1200</v>
      </c>
      <c r="BC344" s="90" t="str">
        <f t="shared" si="23"/>
        <v>OK</v>
      </c>
      <c r="BD344" s="91" t="str">
        <f t="shared" si="24"/>
        <v xml:space="preserve">                  </v>
      </c>
      <c r="BE344" s="92">
        <f t="shared" si="25"/>
        <v>5</v>
      </c>
    </row>
    <row r="345" spans="1:57" s="74" customFormat="1" ht="50.1" customHeight="1" x14ac:dyDescent="0.2">
      <c r="A345" s="78" t="s">
        <v>55</v>
      </c>
      <c r="B345" s="78" t="s">
        <v>54</v>
      </c>
      <c r="C345" s="78" t="s">
        <v>7</v>
      </c>
      <c r="D345" s="78" t="s">
        <v>575</v>
      </c>
      <c r="E345" s="79" t="str">
        <f>+IF(C345&lt;&gt;"",VLOOKUP(MID(C345,18,5),NIVELES!$A$133:$B$213,2,0),"")</f>
        <v>IMBABURA</v>
      </c>
      <c r="F345" s="80" t="s">
        <v>181</v>
      </c>
      <c r="G345" s="81" t="str">
        <f>+IF(F345&lt;&gt;"",VLOOKUP(F345,NIVELES!$A$246:$C$464,3,0),"")</f>
        <v xml:space="preserve"> </v>
      </c>
      <c r="H345" s="82" t="s">
        <v>1023</v>
      </c>
      <c r="I345" s="78" t="s">
        <v>2173</v>
      </c>
      <c r="J345" s="78" t="s">
        <v>2165</v>
      </c>
      <c r="K345" s="78" t="s">
        <v>2166</v>
      </c>
      <c r="L345" s="78" t="s">
        <v>1791</v>
      </c>
      <c r="M345" s="78" t="s">
        <v>1791</v>
      </c>
      <c r="N345" s="78" t="s">
        <v>1791</v>
      </c>
      <c r="O345" s="78" t="s">
        <v>2174</v>
      </c>
      <c r="P345" s="82">
        <v>12</v>
      </c>
      <c r="Q345" s="78" t="s">
        <v>2175</v>
      </c>
      <c r="R345" s="82">
        <v>1</v>
      </c>
      <c r="S345" s="82">
        <v>1</v>
      </c>
      <c r="T345" s="82">
        <v>1</v>
      </c>
      <c r="U345" s="82">
        <v>1</v>
      </c>
      <c r="V345" s="82">
        <v>1</v>
      </c>
      <c r="W345" s="82">
        <v>1</v>
      </c>
      <c r="X345" s="82">
        <v>1</v>
      </c>
      <c r="Y345" s="82">
        <v>1</v>
      </c>
      <c r="Z345" s="82">
        <v>1</v>
      </c>
      <c r="AA345" s="82">
        <v>1</v>
      </c>
      <c r="AB345" s="82">
        <v>1</v>
      </c>
      <c r="AC345" s="82">
        <v>1</v>
      </c>
      <c r="AD345" s="85" t="str">
        <f>IF(A345&lt;&gt;"",IF(D345="DIRECCIÓN_DE_TRANSFERENCIAS","280 0031",VLOOKUP(C345,NIVELES!$A$14:$B$105,2,0)),"")</f>
        <v>280 1410</v>
      </c>
      <c r="AE345" s="86" t="s">
        <v>322</v>
      </c>
      <c r="AF345" s="86" t="s">
        <v>369</v>
      </c>
      <c r="AG345" s="79" t="str">
        <f>+IF(AF345&lt;&gt;"",VLOOKUP(AF345,NIVELES!$A$666:$B$673,2,0),"")</f>
        <v>ADMINISTRACIÓN_CENTRAL</v>
      </c>
      <c r="AH345" s="78" t="s">
        <v>322</v>
      </c>
      <c r="AI345" s="79" t="str">
        <f>IF(AH345&lt;&gt;"",VLOOKUP(CONCATENATE(AG345,AH345),NIVELES!$B$676:$C$745,2,0),"")</f>
        <v>Administración De La Gestión Administrativa Financiera</v>
      </c>
      <c r="AJ345" s="78" t="s">
        <v>517</v>
      </c>
      <c r="AK345" s="79" t="str">
        <f>+IF(AJ345&lt;&gt;"",VLOOKUP(AJ345,NIVELES!$A$816:$B$892,2,0),"")</f>
        <v>NO APLICA</v>
      </c>
      <c r="AL345" s="78" t="s">
        <v>554</v>
      </c>
      <c r="AM345" s="78">
        <v>530104</v>
      </c>
      <c r="AN345" s="79" t="str">
        <f>IF(AM345&lt;&gt;"",+VLOOKUP(AM345,NIVELES!$A$1652:$B$2466,2,0),"")</f>
        <v>Energía Eléctrica</v>
      </c>
      <c r="AO345" s="87">
        <v>2167.5100000000002</v>
      </c>
      <c r="AP345" s="88">
        <v>180.62583333333336</v>
      </c>
      <c r="AQ345" s="88">
        <v>180.62583333333336</v>
      </c>
      <c r="AR345" s="88">
        <v>180.62583333333336</v>
      </c>
      <c r="AS345" s="88">
        <v>180.62583333333336</v>
      </c>
      <c r="AT345" s="88">
        <v>180.62583333333336</v>
      </c>
      <c r="AU345" s="88">
        <v>180.62583333333336</v>
      </c>
      <c r="AV345" s="88">
        <v>180.62583333333336</v>
      </c>
      <c r="AW345" s="88">
        <v>180.62583333333336</v>
      </c>
      <c r="AX345" s="88">
        <v>180.62583333333336</v>
      </c>
      <c r="AY345" s="88">
        <v>180.62583333333336</v>
      </c>
      <c r="AZ345" s="88">
        <v>180.62583333333336</v>
      </c>
      <c r="BA345" s="88">
        <v>180.62583333333336</v>
      </c>
      <c r="BB345" s="89">
        <v>2167.5099999999998</v>
      </c>
      <c r="BC345" s="90" t="str">
        <f t="shared" si="23"/>
        <v>OK</v>
      </c>
      <c r="BD345" s="91" t="str">
        <f t="shared" si="24"/>
        <v xml:space="preserve">                  </v>
      </c>
      <c r="BE345" s="92">
        <f t="shared" si="25"/>
        <v>12</v>
      </c>
    </row>
    <row r="346" spans="1:57" s="74" customFormat="1" ht="50.1" customHeight="1" x14ac:dyDescent="0.2">
      <c r="A346" s="78" t="s">
        <v>55</v>
      </c>
      <c r="B346" s="78" t="s">
        <v>54</v>
      </c>
      <c r="C346" s="78" t="s">
        <v>7</v>
      </c>
      <c r="D346" s="78" t="s">
        <v>575</v>
      </c>
      <c r="E346" s="79" t="str">
        <f>+IF(C346&lt;&gt;"",VLOOKUP(MID(C346,18,5),NIVELES!$A$133:$B$213,2,0),"")</f>
        <v>IMBABURA</v>
      </c>
      <c r="F346" s="80" t="s">
        <v>181</v>
      </c>
      <c r="G346" s="81" t="str">
        <f>+IF(F346&lt;&gt;"",VLOOKUP(F346,NIVELES!$A$246:$C$464,3,0),"")</f>
        <v xml:space="preserve"> </v>
      </c>
      <c r="H346" s="82" t="s">
        <v>1023</v>
      </c>
      <c r="I346" s="78" t="s">
        <v>2173</v>
      </c>
      <c r="J346" s="78" t="s">
        <v>2165</v>
      </c>
      <c r="K346" s="78" t="s">
        <v>2166</v>
      </c>
      <c r="L346" s="78" t="s">
        <v>1791</v>
      </c>
      <c r="M346" s="78" t="s">
        <v>1791</v>
      </c>
      <c r="N346" s="78" t="s">
        <v>1791</v>
      </c>
      <c r="O346" s="78" t="s">
        <v>2249</v>
      </c>
      <c r="P346" s="82">
        <v>1</v>
      </c>
      <c r="Q346" s="78" t="s">
        <v>2175</v>
      </c>
      <c r="R346" s="82"/>
      <c r="S346" s="82"/>
      <c r="T346" s="82">
        <v>1</v>
      </c>
      <c r="U346" s="82"/>
      <c r="V346" s="82"/>
      <c r="W346" s="82"/>
      <c r="X346" s="82"/>
      <c r="Y346" s="82"/>
      <c r="Z346" s="82"/>
      <c r="AA346" s="82"/>
      <c r="AB346" s="82"/>
      <c r="AC346" s="82"/>
      <c r="AD346" s="85" t="str">
        <f>IF(A346&lt;&gt;"",IF(D346="DIRECCIÓN_DE_TRANSFERENCIAS","280 0031",VLOOKUP(C346,NIVELES!$A$14:$B$105,2,0)),"")</f>
        <v>280 1410</v>
      </c>
      <c r="AE346" s="86" t="s">
        <v>322</v>
      </c>
      <c r="AF346" s="86" t="s">
        <v>369</v>
      </c>
      <c r="AG346" s="79" t="str">
        <f>+IF(AF346&lt;&gt;"",VLOOKUP(AF346,NIVELES!$A$666:$B$673,2,0),"")</f>
        <v>ADMINISTRACIÓN_CENTRAL</v>
      </c>
      <c r="AH346" s="78" t="s">
        <v>322</v>
      </c>
      <c r="AI346" s="79" t="str">
        <f>IF(AH346&lt;&gt;"",VLOOKUP(CONCATENATE(AG346,AH346),NIVELES!$B$676:$C$745,2,0),"")</f>
        <v>Administración De La Gestión Administrativa Financiera</v>
      </c>
      <c r="AJ346" s="78" t="s">
        <v>517</v>
      </c>
      <c r="AK346" s="79" t="str">
        <f>+IF(AJ346&lt;&gt;"",VLOOKUP(AJ346,NIVELES!$A$816:$B$892,2,0),"")</f>
        <v>NO APLICA</v>
      </c>
      <c r="AL346" s="78" t="s">
        <v>554</v>
      </c>
      <c r="AM346" s="78">
        <v>530704</v>
      </c>
      <c r="AN346" s="79" t="str">
        <f>IF(AM346&lt;&gt;"",+VLOOKUP(AM346,NIVELES!$A$1652:$B$2466,2,0),"")</f>
        <v>Mantenimiento y Reparación de Equipos y Sistemas Informáticos</v>
      </c>
      <c r="AO346" s="87">
        <v>600</v>
      </c>
      <c r="AP346" s="88">
        <v>0</v>
      </c>
      <c r="AQ346" s="88">
        <v>0</v>
      </c>
      <c r="AR346" s="88">
        <v>600</v>
      </c>
      <c r="AS346" s="88">
        <v>0</v>
      </c>
      <c r="AT346" s="88">
        <v>0</v>
      </c>
      <c r="AU346" s="88">
        <v>0</v>
      </c>
      <c r="AV346" s="88">
        <v>0</v>
      </c>
      <c r="AW346" s="88">
        <v>0</v>
      </c>
      <c r="AX346" s="88">
        <v>0</v>
      </c>
      <c r="AY346" s="88">
        <v>0</v>
      </c>
      <c r="AZ346" s="88">
        <v>0</v>
      </c>
      <c r="BA346" s="88">
        <v>0</v>
      </c>
      <c r="BB346" s="89">
        <v>600</v>
      </c>
      <c r="BC346" s="90" t="str">
        <f t="shared" si="23"/>
        <v>OK</v>
      </c>
      <c r="BD346" s="91" t="str">
        <f t="shared" si="24"/>
        <v xml:space="preserve">                  </v>
      </c>
      <c r="BE346" s="92">
        <f t="shared" si="25"/>
        <v>1</v>
      </c>
    </row>
    <row r="347" spans="1:57" s="74" customFormat="1" ht="50.1" customHeight="1" x14ac:dyDescent="0.2">
      <c r="A347" s="78" t="s">
        <v>55</v>
      </c>
      <c r="B347" s="78" t="s">
        <v>54</v>
      </c>
      <c r="C347" s="78" t="s">
        <v>7</v>
      </c>
      <c r="D347" s="78" t="s">
        <v>575</v>
      </c>
      <c r="E347" s="79" t="str">
        <f>+IF(C347&lt;&gt;"",VLOOKUP(MID(C347,18,5),NIVELES!$A$133:$B$213,2,0),"")</f>
        <v>IMBABURA</v>
      </c>
      <c r="F347" s="80" t="s">
        <v>181</v>
      </c>
      <c r="G347" s="81" t="str">
        <f>+IF(F347&lt;&gt;"",VLOOKUP(F347,NIVELES!$A$246:$C$464,3,0),"")</f>
        <v xml:space="preserve"> </v>
      </c>
      <c r="H347" s="82" t="s">
        <v>1023</v>
      </c>
      <c r="I347" s="78" t="s">
        <v>2173</v>
      </c>
      <c r="J347" s="78" t="s">
        <v>2165</v>
      </c>
      <c r="K347" s="78" t="s">
        <v>2166</v>
      </c>
      <c r="L347" s="78" t="s">
        <v>1791</v>
      </c>
      <c r="M347" s="78" t="s">
        <v>1791</v>
      </c>
      <c r="N347" s="78" t="s">
        <v>1791</v>
      </c>
      <c r="O347" s="78" t="s">
        <v>2250</v>
      </c>
      <c r="P347" s="82">
        <v>1</v>
      </c>
      <c r="Q347" s="78" t="s">
        <v>2175</v>
      </c>
      <c r="R347" s="82"/>
      <c r="S347" s="82"/>
      <c r="T347" s="82">
        <v>1</v>
      </c>
      <c r="U347" s="82"/>
      <c r="V347" s="82"/>
      <c r="W347" s="82"/>
      <c r="X347" s="82"/>
      <c r="Y347" s="82"/>
      <c r="Z347" s="82"/>
      <c r="AA347" s="82"/>
      <c r="AB347" s="82"/>
      <c r="AC347" s="82"/>
      <c r="AD347" s="85" t="str">
        <f>IF(A347&lt;&gt;"",IF(D347="DIRECCIÓN_DE_TRANSFERENCIAS","280 0031",VLOOKUP(C347,NIVELES!$A$14:$B$105,2,0)),"")</f>
        <v>280 1410</v>
      </c>
      <c r="AE347" s="86" t="s">
        <v>322</v>
      </c>
      <c r="AF347" s="86" t="s">
        <v>369</v>
      </c>
      <c r="AG347" s="79" t="str">
        <f>+IF(AF347&lt;&gt;"",VLOOKUP(AF347,NIVELES!$A$666:$B$673,2,0),"")</f>
        <v>ADMINISTRACIÓN_CENTRAL</v>
      </c>
      <c r="AH347" s="78" t="s">
        <v>322</v>
      </c>
      <c r="AI347" s="79" t="str">
        <f>IF(AH347&lt;&gt;"",VLOOKUP(CONCATENATE(AG347,AH347),NIVELES!$B$676:$C$745,2,0),"")</f>
        <v>Administración De La Gestión Administrativa Financiera</v>
      </c>
      <c r="AJ347" s="78" t="s">
        <v>517</v>
      </c>
      <c r="AK347" s="79" t="str">
        <f>+IF(AJ347&lt;&gt;"",VLOOKUP(AJ347,NIVELES!$A$816:$B$892,2,0),"")</f>
        <v>NO APLICA</v>
      </c>
      <c r="AL347" s="78" t="s">
        <v>554</v>
      </c>
      <c r="AM347" s="78">
        <v>530404</v>
      </c>
      <c r="AN347" s="79" t="str">
        <f>IF(AM347&lt;&gt;"",+VLOOKUP(AM347,NIVELES!$A$1652:$B$2466,2,0),"")</f>
        <v>Maquinarias y Equipos (Instalación, Mantenimiento y Reparación)</v>
      </c>
      <c r="AO347" s="87">
        <v>310</v>
      </c>
      <c r="AP347" s="88">
        <v>0</v>
      </c>
      <c r="AQ347" s="88">
        <v>0</v>
      </c>
      <c r="AR347" s="88">
        <v>310</v>
      </c>
      <c r="AS347" s="88">
        <v>0</v>
      </c>
      <c r="AT347" s="88">
        <v>0</v>
      </c>
      <c r="AU347" s="88">
        <v>0</v>
      </c>
      <c r="AV347" s="88">
        <v>0</v>
      </c>
      <c r="AW347" s="88">
        <v>0</v>
      </c>
      <c r="AX347" s="88">
        <v>0</v>
      </c>
      <c r="AY347" s="88">
        <v>0</v>
      </c>
      <c r="AZ347" s="88">
        <v>0</v>
      </c>
      <c r="BA347" s="88">
        <v>0</v>
      </c>
      <c r="BB347" s="89">
        <v>310</v>
      </c>
      <c r="BC347" s="90" t="str">
        <f t="shared" si="23"/>
        <v>OK</v>
      </c>
      <c r="BD347" s="91" t="str">
        <f t="shared" si="24"/>
        <v xml:space="preserve">                  </v>
      </c>
      <c r="BE347" s="92">
        <f t="shared" si="25"/>
        <v>1</v>
      </c>
    </row>
    <row r="348" spans="1:57" s="74" customFormat="1" ht="50.1" customHeight="1" x14ac:dyDescent="0.2">
      <c r="A348" s="78" t="s">
        <v>55</v>
      </c>
      <c r="B348" s="78" t="s">
        <v>54</v>
      </c>
      <c r="C348" s="78" t="s">
        <v>7</v>
      </c>
      <c r="D348" s="78" t="s">
        <v>575</v>
      </c>
      <c r="E348" s="79" t="str">
        <f>+IF(C348&lt;&gt;"",VLOOKUP(MID(C348,18,5),NIVELES!$A$133:$B$213,2,0),"")</f>
        <v>IMBABURA</v>
      </c>
      <c r="F348" s="80" t="s">
        <v>181</v>
      </c>
      <c r="G348" s="81" t="str">
        <f>+IF(F348&lt;&gt;"",VLOOKUP(F348,NIVELES!$A$246:$C$464,3,0),"")</f>
        <v xml:space="preserve"> </v>
      </c>
      <c r="H348" s="82" t="s">
        <v>1023</v>
      </c>
      <c r="I348" s="78" t="s">
        <v>2173</v>
      </c>
      <c r="J348" s="78" t="s">
        <v>2165</v>
      </c>
      <c r="K348" s="78" t="s">
        <v>2166</v>
      </c>
      <c r="L348" s="78" t="s">
        <v>1791</v>
      </c>
      <c r="M348" s="78" t="s">
        <v>1791</v>
      </c>
      <c r="N348" s="78" t="s">
        <v>1791</v>
      </c>
      <c r="O348" s="78" t="s">
        <v>2178</v>
      </c>
      <c r="P348" s="82">
        <v>1</v>
      </c>
      <c r="Q348" s="78" t="s">
        <v>2175</v>
      </c>
      <c r="R348" s="82"/>
      <c r="S348" s="82"/>
      <c r="T348" s="82">
        <v>1</v>
      </c>
      <c r="U348" s="82"/>
      <c r="V348" s="82"/>
      <c r="W348" s="82"/>
      <c r="X348" s="82"/>
      <c r="Y348" s="82"/>
      <c r="Z348" s="82"/>
      <c r="AA348" s="82"/>
      <c r="AB348" s="82"/>
      <c r="AC348" s="82"/>
      <c r="AD348" s="85" t="str">
        <f>IF(A348&lt;&gt;"",IF(D348="DIRECCIÓN_DE_TRANSFERENCIAS","280 0031",VLOOKUP(C348,NIVELES!$A$14:$B$105,2,0)),"")</f>
        <v>280 1410</v>
      </c>
      <c r="AE348" s="86" t="s">
        <v>322</v>
      </c>
      <c r="AF348" s="86" t="s">
        <v>369</v>
      </c>
      <c r="AG348" s="79" t="str">
        <f>+IF(AF348&lt;&gt;"",VLOOKUP(AF348,NIVELES!$A$666:$B$673,2,0),"")</f>
        <v>ADMINISTRACIÓN_CENTRAL</v>
      </c>
      <c r="AH348" s="78" t="s">
        <v>322</v>
      </c>
      <c r="AI348" s="79" t="str">
        <f>IF(AH348&lt;&gt;"",VLOOKUP(CONCATENATE(AG348,AH348),NIVELES!$B$676:$C$745,2,0),"")</f>
        <v>Administración De La Gestión Administrativa Financiera</v>
      </c>
      <c r="AJ348" s="78" t="s">
        <v>517</v>
      </c>
      <c r="AK348" s="79" t="str">
        <f>+IF(AJ348&lt;&gt;"",VLOOKUP(AJ348,NIVELES!$A$816:$B$892,2,0),"")</f>
        <v>NO APLICA</v>
      </c>
      <c r="AL348" s="78" t="s">
        <v>554</v>
      </c>
      <c r="AM348" s="78">
        <v>530805</v>
      </c>
      <c r="AN348" s="79" t="str">
        <f>IF(AM348&lt;&gt;"",+VLOOKUP(AM348,NIVELES!$A$1652:$B$2466,2,0),"")</f>
        <v>Materiales de Aseo</v>
      </c>
      <c r="AO348" s="87">
        <v>901.58</v>
      </c>
      <c r="AP348" s="88">
        <v>0</v>
      </c>
      <c r="AQ348" s="88">
        <v>0</v>
      </c>
      <c r="AR348" s="88">
        <v>901.58</v>
      </c>
      <c r="AS348" s="88">
        <v>0</v>
      </c>
      <c r="AT348" s="88">
        <v>0</v>
      </c>
      <c r="AU348" s="88">
        <v>0</v>
      </c>
      <c r="AV348" s="88">
        <v>0</v>
      </c>
      <c r="AW348" s="88">
        <v>0</v>
      </c>
      <c r="AX348" s="88">
        <v>0</v>
      </c>
      <c r="AY348" s="88">
        <v>0</v>
      </c>
      <c r="AZ348" s="88">
        <v>0</v>
      </c>
      <c r="BA348" s="88">
        <v>0</v>
      </c>
      <c r="BB348" s="89">
        <v>901.58</v>
      </c>
      <c r="BC348" s="90" t="str">
        <f t="shared" si="23"/>
        <v>OK</v>
      </c>
      <c r="BD348" s="91" t="str">
        <f t="shared" si="24"/>
        <v xml:space="preserve">                  </v>
      </c>
      <c r="BE348" s="92">
        <f t="shared" si="25"/>
        <v>1</v>
      </c>
    </row>
    <row r="349" spans="1:57" s="74" customFormat="1" ht="50.1" customHeight="1" x14ac:dyDescent="0.2">
      <c r="A349" s="78" t="s">
        <v>55</v>
      </c>
      <c r="B349" s="78" t="s">
        <v>54</v>
      </c>
      <c r="C349" s="78" t="s">
        <v>7</v>
      </c>
      <c r="D349" s="78" t="s">
        <v>575</v>
      </c>
      <c r="E349" s="79" t="str">
        <f>+IF(C349&lt;&gt;"",VLOOKUP(MID(C349,18,5),NIVELES!$A$133:$B$213,2,0),"")</f>
        <v>IMBABURA</v>
      </c>
      <c r="F349" s="80" t="s">
        <v>181</v>
      </c>
      <c r="G349" s="81" t="str">
        <f>+IF(F349&lt;&gt;"",VLOOKUP(F349,NIVELES!$A$246:$C$464,3,0),"")</f>
        <v xml:space="preserve"> </v>
      </c>
      <c r="H349" s="82" t="s">
        <v>1023</v>
      </c>
      <c r="I349" s="78" t="s">
        <v>2173</v>
      </c>
      <c r="J349" s="78" t="s">
        <v>2165</v>
      </c>
      <c r="K349" s="78" t="s">
        <v>2166</v>
      </c>
      <c r="L349" s="78" t="s">
        <v>1791</v>
      </c>
      <c r="M349" s="78" t="s">
        <v>1791</v>
      </c>
      <c r="N349" s="78" t="s">
        <v>1791</v>
      </c>
      <c r="O349" s="78" t="s">
        <v>2179</v>
      </c>
      <c r="P349" s="82">
        <v>1</v>
      </c>
      <c r="Q349" s="78" t="s">
        <v>2175</v>
      </c>
      <c r="R349" s="82"/>
      <c r="S349" s="82"/>
      <c r="T349" s="82">
        <v>1</v>
      </c>
      <c r="U349" s="82"/>
      <c r="V349" s="82"/>
      <c r="W349" s="82"/>
      <c r="X349" s="82"/>
      <c r="Y349" s="82"/>
      <c r="Z349" s="82"/>
      <c r="AA349" s="82"/>
      <c r="AB349" s="82"/>
      <c r="AC349" s="82"/>
      <c r="AD349" s="85" t="str">
        <f>IF(A349&lt;&gt;"",IF(D349="DIRECCIÓN_DE_TRANSFERENCIAS","280 0031",VLOOKUP(C349,NIVELES!$A$14:$B$105,2,0)),"")</f>
        <v>280 1410</v>
      </c>
      <c r="AE349" s="86" t="s">
        <v>322</v>
      </c>
      <c r="AF349" s="86" t="s">
        <v>369</v>
      </c>
      <c r="AG349" s="79" t="str">
        <f>+IF(AF349&lt;&gt;"",VLOOKUP(AF349,NIVELES!$A$666:$B$673,2,0),"")</f>
        <v>ADMINISTRACIÓN_CENTRAL</v>
      </c>
      <c r="AH349" s="78" t="s">
        <v>322</v>
      </c>
      <c r="AI349" s="79" t="str">
        <f>IF(AH349&lt;&gt;"",VLOOKUP(CONCATENATE(AG349,AH349),NIVELES!$B$676:$C$745,2,0),"")</f>
        <v>Administración De La Gestión Administrativa Financiera</v>
      </c>
      <c r="AJ349" s="78" t="s">
        <v>517</v>
      </c>
      <c r="AK349" s="79" t="str">
        <f>+IF(AJ349&lt;&gt;"",VLOOKUP(AJ349,NIVELES!$A$816:$B$892,2,0),"")</f>
        <v>NO APLICA</v>
      </c>
      <c r="AL349" s="78" t="s">
        <v>554</v>
      </c>
      <c r="AM349" s="78">
        <v>530804</v>
      </c>
      <c r="AN349" s="79" t="str">
        <f>IF(AM349&lt;&gt;"",+VLOOKUP(AM349,NIVELES!$A$1652:$B$2466,2,0),"")</f>
        <v>Materiales de Oficina</v>
      </c>
      <c r="AO349" s="87">
        <v>3451.91</v>
      </c>
      <c r="AP349" s="88">
        <v>0</v>
      </c>
      <c r="AQ349" s="88">
        <v>0</v>
      </c>
      <c r="AR349" s="88">
        <v>3451.91</v>
      </c>
      <c r="AS349" s="88">
        <v>0</v>
      </c>
      <c r="AT349" s="88">
        <v>0</v>
      </c>
      <c r="AU349" s="88">
        <v>0</v>
      </c>
      <c r="AV349" s="88">
        <v>0</v>
      </c>
      <c r="AW349" s="88">
        <v>0</v>
      </c>
      <c r="AX349" s="88">
        <v>0</v>
      </c>
      <c r="AY349" s="88">
        <v>0</v>
      </c>
      <c r="AZ349" s="88">
        <v>0</v>
      </c>
      <c r="BA349" s="88">
        <v>0</v>
      </c>
      <c r="BB349" s="89">
        <v>3451.91</v>
      </c>
      <c r="BC349" s="90" t="str">
        <f t="shared" si="23"/>
        <v>OK</v>
      </c>
      <c r="BD349" s="91" t="str">
        <f t="shared" si="24"/>
        <v xml:space="preserve">                  </v>
      </c>
      <c r="BE349" s="92">
        <f t="shared" si="25"/>
        <v>1</v>
      </c>
    </row>
    <row r="350" spans="1:57" s="74" customFormat="1" ht="50.1" customHeight="1" x14ac:dyDescent="0.2">
      <c r="A350" s="78" t="s">
        <v>55</v>
      </c>
      <c r="B350" s="78" t="s">
        <v>54</v>
      </c>
      <c r="C350" s="78" t="s">
        <v>7</v>
      </c>
      <c r="D350" s="78" t="s">
        <v>575</v>
      </c>
      <c r="E350" s="79" t="str">
        <f>+IF(C350&lt;&gt;"",VLOOKUP(MID(C350,18,5),NIVELES!$A$133:$B$213,2,0),"")</f>
        <v>IMBABURA</v>
      </c>
      <c r="F350" s="80" t="s">
        <v>181</v>
      </c>
      <c r="G350" s="81" t="str">
        <f>+IF(F350&lt;&gt;"",VLOOKUP(F350,NIVELES!$A$246:$C$464,3,0),"")</f>
        <v xml:space="preserve"> </v>
      </c>
      <c r="H350" s="82" t="s">
        <v>1023</v>
      </c>
      <c r="I350" s="78" t="s">
        <v>2173</v>
      </c>
      <c r="J350" s="78" t="s">
        <v>2165</v>
      </c>
      <c r="K350" s="78" t="s">
        <v>2166</v>
      </c>
      <c r="L350" s="78" t="s">
        <v>1791</v>
      </c>
      <c r="M350" s="78" t="s">
        <v>1791</v>
      </c>
      <c r="N350" s="78" t="s">
        <v>1791</v>
      </c>
      <c r="O350" s="78" t="s">
        <v>2180</v>
      </c>
      <c r="P350" s="82">
        <v>5</v>
      </c>
      <c r="Q350" s="78" t="s">
        <v>2175</v>
      </c>
      <c r="R350" s="82"/>
      <c r="S350" s="82">
        <v>1</v>
      </c>
      <c r="T350" s="82">
        <v>1</v>
      </c>
      <c r="U350" s="82">
        <v>1</v>
      </c>
      <c r="V350" s="82">
        <v>1</v>
      </c>
      <c r="W350" s="82">
        <v>1</v>
      </c>
      <c r="X350" s="82"/>
      <c r="Y350" s="82"/>
      <c r="Z350" s="82"/>
      <c r="AA350" s="82"/>
      <c r="AB350" s="82"/>
      <c r="AC350" s="82"/>
      <c r="AD350" s="85" t="str">
        <f>IF(A350&lt;&gt;"",IF(D350="DIRECCIÓN_DE_TRANSFERENCIAS","280 0031",VLOOKUP(C350,NIVELES!$A$14:$B$105,2,0)),"")</f>
        <v>280 1410</v>
      </c>
      <c r="AE350" s="86" t="s">
        <v>322</v>
      </c>
      <c r="AF350" s="86" t="s">
        <v>369</v>
      </c>
      <c r="AG350" s="79" t="str">
        <f>+IF(AF350&lt;&gt;"",VLOOKUP(AF350,NIVELES!$A$666:$B$673,2,0),"")</f>
        <v>ADMINISTRACIÓN_CENTRAL</v>
      </c>
      <c r="AH350" s="78" t="s">
        <v>322</v>
      </c>
      <c r="AI350" s="79" t="str">
        <f>IF(AH350&lt;&gt;"",VLOOKUP(CONCATENATE(AG350,AH350),NIVELES!$B$676:$C$745,2,0),"")</f>
        <v>Administración De La Gestión Administrativa Financiera</v>
      </c>
      <c r="AJ350" s="78" t="s">
        <v>517</v>
      </c>
      <c r="AK350" s="79" t="str">
        <f>+IF(AJ350&lt;&gt;"",VLOOKUP(AJ350,NIVELES!$A$816:$B$892,2,0),"")</f>
        <v>NO APLICA</v>
      </c>
      <c r="AL350" s="78" t="s">
        <v>554</v>
      </c>
      <c r="AM350" s="78">
        <v>530208</v>
      </c>
      <c r="AN350" s="79" t="str">
        <f>IF(AM350&lt;&gt;"",+VLOOKUP(AM350,NIVELES!$A$1652:$B$2466,2,0),"")</f>
        <v>Servicio de Seguridad y Vigilancia</v>
      </c>
      <c r="AO350" s="87">
        <v>37474.57</v>
      </c>
      <c r="AP350" s="88">
        <v>0</v>
      </c>
      <c r="AQ350" s="88">
        <v>7494.9139999999998</v>
      </c>
      <c r="AR350" s="88">
        <v>7494.9139999999998</v>
      </c>
      <c r="AS350" s="88">
        <v>7494.9139999999998</v>
      </c>
      <c r="AT350" s="88">
        <v>7494.9139999999998</v>
      </c>
      <c r="AU350" s="88">
        <v>7494.9139999999998</v>
      </c>
      <c r="AV350" s="88">
        <v>0</v>
      </c>
      <c r="AW350" s="88">
        <v>0</v>
      </c>
      <c r="AX350" s="88">
        <v>0</v>
      </c>
      <c r="AY350" s="88">
        <v>0</v>
      </c>
      <c r="AZ350" s="88">
        <v>0</v>
      </c>
      <c r="BA350" s="88">
        <v>0</v>
      </c>
      <c r="BB350" s="89">
        <v>37474.57</v>
      </c>
      <c r="BC350" s="90" t="str">
        <f t="shared" si="23"/>
        <v>OK</v>
      </c>
      <c r="BD350" s="91" t="str">
        <f t="shared" si="24"/>
        <v xml:space="preserve">                  </v>
      </c>
      <c r="BE350" s="92">
        <f t="shared" si="25"/>
        <v>5</v>
      </c>
    </row>
    <row r="351" spans="1:57" s="74" customFormat="1" ht="50.1" customHeight="1" x14ac:dyDescent="0.2">
      <c r="A351" s="78" t="s">
        <v>55</v>
      </c>
      <c r="B351" s="78" t="s">
        <v>54</v>
      </c>
      <c r="C351" s="78" t="s">
        <v>7</v>
      </c>
      <c r="D351" s="78" t="s">
        <v>575</v>
      </c>
      <c r="E351" s="79" t="str">
        <f>+IF(C351&lt;&gt;"",VLOOKUP(MID(C351,18,5),NIVELES!$A$133:$B$213,2,0),"")</f>
        <v>IMBABURA</v>
      </c>
      <c r="F351" s="80" t="s">
        <v>181</v>
      </c>
      <c r="G351" s="81" t="str">
        <f>+IF(F351&lt;&gt;"",VLOOKUP(F351,NIVELES!$A$246:$C$464,3,0),"")</f>
        <v xml:space="preserve"> </v>
      </c>
      <c r="H351" s="82" t="s">
        <v>1023</v>
      </c>
      <c r="I351" s="78" t="s">
        <v>2173</v>
      </c>
      <c r="J351" s="78" t="s">
        <v>2165</v>
      </c>
      <c r="K351" s="78" t="s">
        <v>2166</v>
      </c>
      <c r="L351" s="78" t="s">
        <v>1791</v>
      </c>
      <c r="M351" s="78" t="s">
        <v>1791</v>
      </c>
      <c r="N351" s="78" t="s">
        <v>1791</v>
      </c>
      <c r="O351" s="78" t="s">
        <v>2174</v>
      </c>
      <c r="P351" s="82">
        <v>12</v>
      </c>
      <c r="Q351" s="78" t="s">
        <v>2175</v>
      </c>
      <c r="R351" s="82">
        <v>1</v>
      </c>
      <c r="S351" s="82">
        <v>1</v>
      </c>
      <c r="T351" s="82">
        <v>1</v>
      </c>
      <c r="U351" s="82">
        <v>1</v>
      </c>
      <c r="V351" s="82">
        <v>1</v>
      </c>
      <c r="W351" s="82">
        <v>1</v>
      </c>
      <c r="X351" s="82">
        <v>1</v>
      </c>
      <c r="Y351" s="82">
        <v>1</v>
      </c>
      <c r="Z351" s="82">
        <v>1</v>
      </c>
      <c r="AA351" s="82">
        <v>1</v>
      </c>
      <c r="AB351" s="82">
        <v>1</v>
      </c>
      <c r="AC351" s="82">
        <v>1</v>
      </c>
      <c r="AD351" s="85" t="str">
        <f>IF(A351&lt;&gt;"",IF(D351="DIRECCIÓN_DE_TRANSFERENCIAS","280 0031",VLOOKUP(C351,NIVELES!$A$14:$B$105,2,0)),"")</f>
        <v>280 1410</v>
      </c>
      <c r="AE351" s="86" t="s">
        <v>322</v>
      </c>
      <c r="AF351" s="86" t="s">
        <v>369</v>
      </c>
      <c r="AG351" s="79" t="str">
        <f>+IF(AF351&lt;&gt;"",VLOOKUP(AF351,NIVELES!$A$666:$B$673,2,0),"")</f>
        <v>ADMINISTRACIÓN_CENTRAL</v>
      </c>
      <c r="AH351" s="78" t="s">
        <v>322</v>
      </c>
      <c r="AI351" s="79" t="str">
        <f>IF(AH351&lt;&gt;"",VLOOKUP(CONCATENATE(AG351,AH351),NIVELES!$B$676:$C$745,2,0),"")</f>
        <v>Administración De La Gestión Administrativa Financiera</v>
      </c>
      <c r="AJ351" s="78" t="s">
        <v>517</v>
      </c>
      <c r="AK351" s="79" t="str">
        <f>+IF(AJ351&lt;&gt;"",VLOOKUP(AJ351,NIVELES!$A$816:$B$892,2,0),"")</f>
        <v>NO APLICA</v>
      </c>
      <c r="AL351" s="78" t="s">
        <v>554</v>
      </c>
      <c r="AM351" s="78">
        <v>530105</v>
      </c>
      <c r="AN351" s="79" t="str">
        <f>IF(AM351&lt;&gt;"",+VLOOKUP(AM351,NIVELES!$A$1652:$B$2466,2,0),"")</f>
        <v>Telecomunicaciones</v>
      </c>
      <c r="AO351" s="87">
        <v>2338.66</v>
      </c>
      <c r="AP351" s="88">
        <v>194.88833333333332</v>
      </c>
      <c r="AQ351" s="88">
        <v>194.88833333333332</v>
      </c>
      <c r="AR351" s="88">
        <v>194.88833333333332</v>
      </c>
      <c r="AS351" s="88">
        <v>194.88833333333332</v>
      </c>
      <c r="AT351" s="88">
        <v>194.88833333333332</v>
      </c>
      <c r="AU351" s="88">
        <v>194.88833333333332</v>
      </c>
      <c r="AV351" s="88">
        <v>194.88833333333332</v>
      </c>
      <c r="AW351" s="88">
        <v>194.88833333333332</v>
      </c>
      <c r="AX351" s="88">
        <v>194.88833333333332</v>
      </c>
      <c r="AY351" s="88">
        <v>194.88833333333332</v>
      </c>
      <c r="AZ351" s="88">
        <v>194.88833333333332</v>
      </c>
      <c r="BA351" s="88">
        <v>194.88833333333332</v>
      </c>
      <c r="BB351" s="89">
        <v>2338.66</v>
      </c>
      <c r="BC351" s="90" t="str">
        <f t="shared" si="23"/>
        <v>OK</v>
      </c>
      <c r="BD351" s="91" t="str">
        <f t="shared" si="24"/>
        <v xml:space="preserve">                  </v>
      </c>
      <c r="BE351" s="92">
        <f t="shared" si="25"/>
        <v>12</v>
      </c>
    </row>
    <row r="352" spans="1:57" s="74" customFormat="1" ht="50.1" customHeight="1" x14ac:dyDescent="0.2">
      <c r="A352" s="78" t="s">
        <v>55</v>
      </c>
      <c r="B352" s="78" t="s">
        <v>54</v>
      </c>
      <c r="C352" s="78" t="s">
        <v>7</v>
      </c>
      <c r="D352" s="78" t="s">
        <v>575</v>
      </c>
      <c r="E352" s="79" t="str">
        <f>+IF(C352&lt;&gt;"",VLOOKUP(MID(C352,18,5),NIVELES!$A$133:$B$213,2,0),"")</f>
        <v>IMBABURA</v>
      </c>
      <c r="F352" s="80" t="s">
        <v>181</v>
      </c>
      <c r="G352" s="81" t="str">
        <f>+IF(F352&lt;&gt;"",VLOOKUP(F352,NIVELES!$A$246:$C$464,3,0),"")</f>
        <v xml:space="preserve"> </v>
      </c>
      <c r="H352" s="82" t="s">
        <v>1023</v>
      </c>
      <c r="I352" s="78" t="s">
        <v>2173</v>
      </c>
      <c r="J352" s="78" t="s">
        <v>2165</v>
      </c>
      <c r="K352" s="78" t="s">
        <v>2166</v>
      </c>
      <c r="L352" s="78" t="s">
        <v>1791</v>
      </c>
      <c r="M352" s="78" t="s">
        <v>1791</v>
      </c>
      <c r="N352" s="78" t="s">
        <v>1791</v>
      </c>
      <c r="O352" s="78" t="s">
        <v>2181</v>
      </c>
      <c r="P352" s="82">
        <v>5</v>
      </c>
      <c r="Q352" s="78" t="s">
        <v>2175</v>
      </c>
      <c r="R352" s="82"/>
      <c r="S352" s="82">
        <v>1</v>
      </c>
      <c r="T352" s="82"/>
      <c r="U352" s="82">
        <v>1</v>
      </c>
      <c r="V352" s="82"/>
      <c r="W352" s="82">
        <v>1</v>
      </c>
      <c r="X352" s="82"/>
      <c r="Y352" s="82">
        <v>1</v>
      </c>
      <c r="Z352" s="82"/>
      <c r="AA352" s="82">
        <v>1</v>
      </c>
      <c r="AB352" s="82"/>
      <c r="AC352" s="82"/>
      <c r="AD352" s="85" t="str">
        <f>IF(A352&lt;&gt;"",IF(D352="DIRECCIÓN_DE_TRANSFERENCIAS","280 0031",VLOOKUP(C352,NIVELES!$A$14:$B$105,2,0)),"")</f>
        <v>280 1410</v>
      </c>
      <c r="AE352" s="86" t="s">
        <v>322</v>
      </c>
      <c r="AF352" s="86" t="s">
        <v>369</v>
      </c>
      <c r="AG352" s="79" t="str">
        <f>+IF(AF352&lt;&gt;"",VLOOKUP(AF352,NIVELES!$A$666:$B$673,2,0),"")</f>
        <v>ADMINISTRACIÓN_CENTRAL</v>
      </c>
      <c r="AH352" s="78" t="s">
        <v>322</v>
      </c>
      <c r="AI352" s="79" t="str">
        <f>IF(AH352&lt;&gt;"",VLOOKUP(CONCATENATE(AG352,AH352),NIVELES!$B$676:$C$745,2,0),"")</f>
        <v>Administración De La Gestión Administrativa Financiera</v>
      </c>
      <c r="AJ352" s="78" t="s">
        <v>517</v>
      </c>
      <c r="AK352" s="79" t="str">
        <f>+IF(AJ352&lt;&gt;"",VLOOKUP(AJ352,NIVELES!$A$816:$B$892,2,0),"")</f>
        <v>NO APLICA</v>
      </c>
      <c r="AL352" s="78" t="s">
        <v>554</v>
      </c>
      <c r="AM352" s="78">
        <v>530405</v>
      </c>
      <c r="AN352" s="79" t="str">
        <f>IF(AM352&lt;&gt;"",+VLOOKUP(AM352,NIVELES!$A$1652:$B$2466,2,0),"")</f>
        <v>Vehículos (Mantenimiento y Reparación)</v>
      </c>
      <c r="AO352" s="87">
        <v>15935.24</v>
      </c>
      <c r="AP352" s="88">
        <v>0</v>
      </c>
      <c r="AQ352" s="88">
        <v>3187.0479999999998</v>
      </c>
      <c r="AR352" s="88">
        <v>0</v>
      </c>
      <c r="AS352" s="88">
        <v>3187.0479999999998</v>
      </c>
      <c r="AT352" s="88">
        <v>0</v>
      </c>
      <c r="AU352" s="88">
        <v>3187.0479999999998</v>
      </c>
      <c r="AV352" s="88">
        <v>0</v>
      </c>
      <c r="AW352" s="88">
        <v>3187.0479999999998</v>
      </c>
      <c r="AX352" s="88">
        <v>0</v>
      </c>
      <c r="AY352" s="88">
        <v>3187.0479999999998</v>
      </c>
      <c r="AZ352" s="88">
        <v>0</v>
      </c>
      <c r="BA352" s="88">
        <v>0</v>
      </c>
      <c r="BB352" s="89">
        <v>15935.239999999998</v>
      </c>
      <c r="BC352" s="90" t="str">
        <f t="shared" si="23"/>
        <v>OK</v>
      </c>
      <c r="BD352" s="91" t="str">
        <f t="shared" si="24"/>
        <v xml:space="preserve">                  </v>
      </c>
      <c r="BE352" s="92">
        <f t="shared" si="25"/>
        <v>5</v>
      </c>
    </row>
    <row r="353" spans="1:57" s="74" customFormat="1" ht="50.1" customHeight="1" x14ac:dyDescent="0.2">
      <c r="A353" s="78" t="s">
        <v>55</v>
      </c>
      <c r="B353" s="78" t="s">
        <v>54</v>
      </c>
      <c r="C353" s="78" t="s">
        <v>7</v>
      </c>
      <c r="D353" s="78" t="s">
        <v>575</v>
      </c>
      <c r="E353" s="79" t="str">
        <f>+IF(C353&lt;&gt;"",VLOOKUP(MID(C353,18,5),NIVELES!$A$133:$B$213,2,0),"")</f>
        <v>IMBABURA</v>
      </c>
      <c r="F353" s="80" t="s">
        <v>181</v>
      </c>
      <c r="G353" s="81" t="str">
        <f>+IF(F353&lt;&gt;"",VLOOKUP(F353,NIVELES!$A$246:$C$464,3,0),"")</f>
        <v xml:space="preserve"> </v>
      </c>
      <c r="H353" s="82" t="s">
        <v>1023</v>
      </c>
      <c r="I353" s="78" t="s">
        <v>2173</v>
      </c>
      <c r="J353" s="78" t="s">
        <v>2165</v>
      </c>
      <c r="K353" s="78" t="s">
        <v>2166</v>
      </c>
      <c r="L353" s="78" t="s">
        <v>1791</v>
      </c>
      <c r="M353" s="78" t="s">
        <v>1791</v>
      </c>
      <c r="N353" s="78" t="s">
        <v>1791</v>
      </c>
      <c r="O353" s="78" t="s">
        <v>2182</v>
      </c>
      <c r="P353" s="82">
        <v>1</v>
      </c>
      <c r="Q353" s="78" t="s">
        <v>2175</v>
      </c>
      <c r="R353" s="82"/>
      <c r="S353" s="82"/>
      <c r="T353" s="82">
        <v>1</v>
      </c>
      <c r="U353" s="82"/>
      <c r="V353" s="82"/>
      <c r="W353" s="82"/>
      <c r="X353" s="82"/>
      <c r="Y353" s="82"/>
      <c r="Z353" s="82"/>
      <c r="AA353" s="82"/>
      <c r="AB353" s="82"/>
      <c r="AC353" s="82"/>
      <c r="AD353" s="85" t="str">
        <f>IF(A353&lt;&gt;"",IF(D353="DIRECCIÓN_DE_TRANSFERENCIAS","280 0031",VLOOKUP(C353,NIVELES!$A$14:$B$105,2,0)),"")</f>
        <v>280 1410</v>
      </c>
      <c r="AE353" s="86" t="s">
        <v>322</v>
      </c>
      <c r="AF353" s="86" t="s">
        <v>369</v>
      </c>
      <c r="AG353" s="79" t="str">
        <f>+IF(AF353&lt;&gt;"",VLOOKUP(AF353,NIVELES!$A$666:$B$673,2,0),"")</f>
        <v>ADMINISTRACIÓN_CENTRAL</v>
      </c>
      <c r="AH353" s="78" t="s">
        <v>322</v>
      </c>
      <c r="AI353" s="79" t="str">
        <f>IF(AH353&lt;&gt;"",VLOOKUP(CONCATENATE(AG353,AH353),NIVELES!$B$676:$C$745,2,0),"")</f>
        <v>Administración De La Gestión Administrativa Financiera</v>
      </c>
      <c r="AJ353" s="78" t="s">
        <v>517</v>
      </c>
      <c r="AK353" s="79" t="str">
        <f>+IF(AJ353&lt;&gt;"",VLOOKUP(AJ353,NIVELES!$A$816:$B$892,2,0),"")</f>
        <v>NO APLICA</v>
      </c>
      <c r="AL353" s="78" t="s">
        <v>554</v>
      </c>
      <c r="AM353" s="78">
        <v>530802</v>
      </c>
      <c r="AN353" s="79" t="str">
        <f>IF(AM353&lt;&gt;"",+VLOOKUP(AM353,NIVELES!$A$1652:$B$2466,2,0),"")</f>
        <v>Vestuario, Lencería, Prendas de Protección; y, Accesorios para Uniformes Militares y Policiales; y, Carpas</v>
      </c>
      <c r="AO353" s="87">
        <v>1014</v>
      </c>
      <c r="AP353" s="88">
        <v>0</v>
      </c>
      <c r="AQ353" s="88">
        <v>0</v>
      </c>
      <c r="AR353" s="88">
        <v>1014</v>
      </c>
      <c r="AS353" s="88">
        <v>0</v>
      </c>
      <c r="AT353" s="88">
        <v>0</v>
      </c>
      <c r="AU353" s="88">
        <v>0</v>
      </c>
      <c r="AV353" s="88">
        <v>0</v>
      </c>
      <c r="AW353" s="88">
        <v>0</v>
      </c>
      <c r="AX353" s="88">
        <v>0</v>
      </c>
      <c r="AY353" s="88">
        <v>0</v>
      </c>
      <c r="AZ353" s="88">
        <v>0</v>
      </c>
      <c r="BA353" s="88">
        <v>0</v>
      </c>
      <c r="BB353" s="89">
        <v>1014</v>
      </c>
      <c r="BC353" s="90" t="str">
        <f t="shared" si="23"/>
        <v>OK</v>
      </c>
      <c r="BD353" s="91" t="str">
        <f t="shared" si="24"/>
        <v xml:space="preserve">                  </v>
      </c>
      <c r="BE353" s="92">
        <f t="shared" si="25"/>
        <v>1</v>
      </c>
    </row>
    <row r="354" spans="1:57" s="74" customFormat="1" ht="50.1" customHeight="1" x14ac:dyDescent="0.2">
      <c r="A354" s="78" t="s">
        <v>55</v>
      </c>
      <c r="B354" s="78" t="s">
        <v>54</v>
      </c>
      <c r="C354" s="78" t="s">
        <v>7</v>
      </c>
      <c r="D354" s="78" t="s">
        <v>575</v>
      </c>
      <c r="E354" s="79" t="str">
        <f>+IF(C354&lt;&gt;"",VLOOKUP(MID(C354,18,5),NIVELES!$A$133:$B$213,2,0),"")</f>
        <v>IMBABURA</v>
      </c>
      <c r="F354" s="80" t="s">
        <v>181</v>
      </c>
      <c r="G354" s="81" t="str">
        <f>+IF(F354&lt;&gt;"",VLOOKUP(F354,NIVELES!$A$246:$C$464,3,0),"")</f>
        <v xml:space="preserve"> </v>
      </c>
      <c r="H354" s="82" t="s">
        <v>1023</v>
      </c>
      <c r="I354" s="78" t="s">
        <v>2173</v>
      </c>
      <c r="J354" s="78" t="s">
        <v>2165</v>
      </c>
      <c r="K354" s="78" t="s">
        <v>2166</v>
      </c>
      <c r="L354" s="78" t="s">
        <v>1791</v>
      </c>
      <c r="M354" s="78" t="s">
        <v>1791</v>
      </c>
      <c r="N354" s="78" t="s">
        <v>1791</v>
      </c>
      <c r="O354" s="78" t="s">
        <v>2174</v>
      </c>
      <c r="P354" s="82">
        <v>5</v>
      </c>
      <c r="Q354" s="78" t="s">
        <v>2175</v>
      </c>
      <c r="R354" s="82"/>
      <c r="S354" s="82">
        <v>1</v>
      </c>
      <c r="T354" s="82"/>
      <c r="U354" s="82">
        <v>1</v>
      </c>
      <c r="V354" s="82"/>
      <c r="W354" s="82">
        <v>1</v>
      </c>
      <c r="X354" s="82"/>
      <c r="Y354" s="82">
        <v>1</v>
      </c>
      <c r="Z354" s="82"/>
      <c r="AA354" s="82">
        <v>1</v>
      </c>
      <c r="AB354" s="82"/>
      <c r="AC354" s="82"/>
      <c r="AD354" s="85" t="str">
        <f>IF(A354&lt;&gt;"",IF(D354="DIRECCIÓN_DE_TRANSFERENCIAS","280 0031",VLOOKUP(C354,NIVELES!$A$14:$B$105,2,0)),"")</f>
        <v>280 1410</v>
      </c>
      <c r="AE354" s="86" t="s">
        <v>322</v>
      </c>
      <c r="AF354" s="86" t="s">
        <v>369</v>
      </c>
      <c r="AG354" s="79" t="str">
        <f>+IF(AF354&lt;&gt;"",VLOOKUP(AF354,NIVELES!$A$666:$B$673,2,0),"")</f>
        <v>ADMINISTRACIÓN_CENTRAL</v>
      </c>
      <c r="AH354" s="78" t="s">
        <v>322</v>
      </c>
      <c r="AI354" s="79" t="str">
        <f>IF(AH354&lt;&gt;"",VLOOKUP(CONCATENATE(AG354,AH354),NIVELES!$B$676:$C$745,2,0),"")</f>
        <v>Administración De La Gestión Administrativa Financiera</v>
      </c>
      <c r="AJ354" s="78" t="s">
        <v>517</v>
      </c>
      <c r="AK354" s="79" t="str">
        <f>+IF(AJ354&lt;&gt;"",VLOOKUP(AJ354,NIVELES!$A$816:$B$892,2,0),"")</f>
        <v>NO APLICA</v>
      </c>
      <c r="AL354" s="78" t="s">
        <v>554</v>
      </c>
      <c r="AM354" s="78">
        <v>530303</v>
      </c>
      <c r="AN354" s="79" t="str">
        <f>IF(AM354&lt;&gt;"",+VLOOKUP(AM354,NIVELES!$A$1652:$B$2466,2,0),"")</f>
        <v>Viáticos y Subsistencias en el Interior</v>
      </c>
      <c r="AO354" s="87">
        <v>10961.71</v>
      </c>
      <c r="AP354" s="88">
        <v>0</v>
      </c>
      <c r="AQ354" s="88">
        <v>2192.3419999999996</v>
      </c>
      <c r="AR354" s="88">
        <v>0</v>
      </c>
      <c r="AS354" s="88">
        <v>2192.3419999999996</v>
      </c>
      <c r="AT354" s="88">
        <v>0</v>
      </c>
      <c r="AU354" s="88">
        <v>2192.3419999999996</v>
      </c>
      <c r="AV354" s="88">
        <v>0</v>
      </c>
      <c r="AW354" s="88">
        <v>2192.3419999999996</v>
      </c>
      <c r="AX354" s="88">
        <v>0</v>
      </c>
      <c r="AY354" s="88">
        <v>2192.3419999999996</v>
      </c>
      <c r="AZ354" s="88">
        <v>0</v>
      </c>
      <c r="BA354" s="88">
        <v>0</v>
      </c>
      <c r="BB354" s="89">
        <v>10961.71</v>
      </c>
      <c r="BC354" s="90" t="str">
        <f t="shared" si="23"/>
        <v>OK</v>
      </c>
      <c r="BD354" s="91" t="str">
        <f t="shared" si="24"/>
        <v xml:space="preserve">                  </v>
      </c>
      <c r="BE354" s="92">
        <f t="shared" si="25"/>
        <v>5</v>
      </c>
    </row>
    <row r="355" spans="1:57" s="74" customFormat="1" ht="50.1" customHeight="1" x14ac:dyDescent="0.2">
      <c r="A355" s="78" t="s">
        <v>55</v>
      </c>
      <c r="B355" s="78" t="s">
        <v>54</v>
      </c>
      <c r="C355" s="78" t="s">
        <v>7</v>
      </c>
      <c r="D355" s="78" t="s">
        <v>575</v>
      </c>
      <c r="E355" s="79" t="str">
        <f>+IF(C355&lt;&gt;"",VLOOKUP(MID(C355,18,5),NIVELES!$A$133:$B$213,2,0),"")</f>
        <v>IMBABURA</v>
      </c>
      <c r="F355" s="80" t="s">
        <v>181</v>
      </c>
      <c r="G355" s="81" t="str">
        <f>+IF(F355&lt;&gt;"",VLOOKUP(F355,NIVELES!$A$246:$C$464,3,0),"")</f>
        <v xml:space="preserve"> </v>
      </c>
      <c r="H355" s="82" t="s">
        <v>1023</v>
      </c>
      <c r="I355" s="78" t="s">
        <v>2173</v>
      </c>
      <c r="J355" s="78" t="s">
        <v>2165</v>
      </c>
      <c r="K355" s="78" t="s">
        <v>2166</v>
      </c>
      <c r="L355" s="78" t="s">
        <v>1791</v>
      </c>
      <c r="M355" s="78" t="s">
        <v>1791</v>
      </c>
      <c r="N355" s="78" t="s">
        <v>1791</v>
      </c>
      <c r="O355" s="78" t="s">
        <v>2251</v>
      </c>
      <c r="P355" s="82">
        <v>2</v>
      </c>
      <c r="Q355" s="78" t="s">
        <v>2175</v>
      </c>
      <c r="R355" s="82"/>
      <c r="S355" s="82">
        <v>1</v>
      </c>
      <c r="T355" s="82"/>
      <c r="U355" s="82"/>
      <c r="V355" s="82">
        <v>1</v>
      </c>
      <c r="W355" s="82"/>
      <c r="X355" s="82"/>
      <c r="Y355" s="82"/>
      <c r="Z355" s="82"/>
      <c r="AA355" s="82"/>
      <c r="AB355" s="82"/>
      <c r="AC355" s="82"/>
      <c r="AD355" s="85" t="str">
        <f>IF(A355&lt;&gt;"",IF(D355="DIRECCIÓN_DE_TRANSFERENCIAS","280 0031",VLOOKUP(C355,NIVELES!$A$14:$B$105,2,0)),"")</f>
        <v>280 1410</v>
      </c>
      <c r="AE355" s="86" t="s">
        <v>322</v>
      </c>
      <c r="AF355" s="86" t="s">
        <v>369</v>
      </c>
      <c r="AG355" s="79" t="str">
        <f>+IF(AF355&lt;&gt;"",VLOOKUP(AF355,NIVELES!$A$666:$B$673,2,0),"")</f>
        <v>ADMINISTRACIÓN_CENTRAL</v>
      </c>
      <c r="AH355" s="78" t="s">
        <v>322</v>
      </c>
      <c r="AI355" s="79" t="str">
        <f>IF(AH355&lt;&gt;"",VLOOKUP(CONCATENATE(AG355,AH355),NIVELES!$B$676:$C$745,2,0),"")</f>
        <v>Administración De La Gestión Administrativa Financiera</v>
      </c>
      <c r="AJ355" s="78" t="s">
        <v>517</v>
      </c>
      <c r="AK355" s="79" t="str">
        <f>+IF(AJ355&lt;&gt;"",VLOOKUP(AJ355,NIVELES!$A$816:$B$892,2,0),"")</f>
        <v>NO APLICA</v>
      </c>
      <c r="AL355" s="78" t="s">
        <v>555</v>
      </c>
      <c r="AM355" s="78">
        <v>570104</v>
      </c>
      <c r="AN355" s="79" t="str">
        <f>IF(AM355&lt;&gt;"",+VLOOKUP(AM355,NIVELES!$A$1652:$B$2466,2,0),"")</f>
        <v>Contribuciones Especiales y de Mejora</v>
      </c>
      <c r="AO355" s="87">
        <v>5049.84</v>
      </c>
      <c r="AP355" s="88">
        <v>0</v>
      </c>
      <c r="AQ355" s="88">
        <v>4292.3599999999997</v>
      </c>
      <c r="AR355" s="88">
        <v>0</v>
      </c>
      <c r="AS355" s="88">
        <v>0</v>
      </c>
      <c r="AT355" s="88">
        <v>757.48</v>
      </c>
      <c r="AU355" s="88">
        <v>0</v>
      </c>
      <c r="AV355" s="88">
        <v>0</v>
      </c>
      <c r="AW355" s="88">
        <v>0</v>
      </c>
      <c r="AX355" s="88">
        <v>0</v>
      </c>
      <c r="AY355" s="88">
        <v>0</v>
      </c>
      <c r="AZ355" s="88">
        <v>0</v>
      </c>
      <c r="BA355" s="88">
        <v>0</v>
      </c>
      <c r="BB355" s="89">
        <v>5049.84</v>
      </c>
      <c r="BC355" s="90" t="str">
        <f t="shared" si="23"/>
        <v>OK</v>
      </c>
      <c r="BD355" s="91" t="str">
        <f t="shared" si="24"/>
        <v xml:space="preserve">                  </v>
      </c>
      <c r="BE355" s="92">
        <f t="shared" si="25"/>
        <v>2</v>
      </c>
    </row>
    <row r="356" spans="1:57" s="74" customFormat="1" ht="50.1" customHeight="1" x14ac:dyDescent="0.2">
      <c r="A356" s="78" t="s">
        <v>55</v>
      </c>
      <c r="B356" s="78" t="s">
        <v>54</v>
      </c>
      <c r="C356" s="78" t="s">
        <v>7</v>
      </c>
      <c r="D356" s="78" t="s">
        <v>575</v>
      </c>
      <c r="E356" s="79" t="str">
        <f>+IF(C356&lt;&gt;"",VLOOKUP(MID(C356,18,5),NIVELES!$A$133:$B$213,2,0),"")</f>
        <v>IMBABURA</v>
      </c>
      <c r="F356" s="80" t="s">
        <v>181</v>
      </c>
      <c r="G356" s="81" t="str">
        <f>+IF(F356&lt;&gt;"",VLOOKUP(F356,NIVELES!$A$246:$C$464,3,0),"")</f>
        <v xml:space="preserve"> </v>
      </c>
      <c r="H356" s="82" t="s">
        <v>1023</v>
      </c>
      <c r="I356" s="78" t="s">
        <v>2173</v>
      </c>
      <c r="J356" s="78" t="s">
        <v>2165</v>
      </c>
      <c r="K356" s="78" t="s">
        <v>2166</v>
      </c>
      <c r="L356" s="78" t="s">
        <v>1791</v>
      </c>
      <c r="M356" s="78" t="s">
        <v>1791</v>
      </c>
      <c r="N356" s="78" t="s">
        <v>1791</v>
      </c>
      <c r="O356" s="78" t="s">
        <v>2251</v>
      </c>
      <c r="P356" s="82">
        <v>10</v>
      </c>
      <c r="Q356" s="78" t="s">
        <v>2175</v>
      </c>
      <c r="R356" s="82"/>
      <c r="S356" s="82">
        <v>1</v>
      </c>
      <c r="T356" s="82">
        <v>1</v>
      </c>
      <c r="U356" s="82">
        <v>1</v>
      </c>
      <c r="V356" s="82">
        <v>1</v>
      </c>
      <c r="W356" s="82">
        <v>1</v>
      </c>
      <c r="X356" s="82">
        <v>1</v>
      </c>
      <c r="Y356" s="82">
        <v>1</v>
      </c>
      <c r="Z356" s="82">
        <v>1</v>
      </c>
      <c r="AA356" s="82">
        <v>1</v>
      </c>
      <c r="AB356" s="82">
        <v>1</v>
      </c>
      <c r="AC356" s="82"/>
      <c r="AD356" s="85" t="str">
        <f>IF(A356&lt;&gt;"",IF(D356="DIRECCIÓN_DE_TRANSFERENCIAS","280 0031",VLOOKUP(C356,NIVELES!$A$14:$B$105,2,0)),"")</f>
        <v>280 1410</v>
      </c>
      <c r="AE356" s="86" t="s">
        <v>322</v>
      </c>
      <c r="AF356" s="86" t="s">
        <v>369</v>
      </c>
      <c r="AG356" s="79" t="str">
        <f>+IF(AF356&lt;&gt;"",VLOOKUP(AF356,NIVELES!$A$666:$B$673,2,0),"")</f>
        <v>ADMINISTRACIÓN_CENTRAL</v>
      </c>
      <c r="AH356" s="78" t="s">
        <v>322</v>
      </c>
      <c r="AI356" s="79" t="str">
        <f>IF(AH356&lt;&gt;"",VLOOKUP(CONCATENATE(AG356,AH356),NIVELES!$B$676:$C$745,2,0),"")</f>
        <v>Administración De La Gestión Administrativa Financiera</v>
      </c>
      <c r="AJ356" s="78" t="s">
        <v>517</v>
      </c>
      <c r="AK356" s="79" t="str">
        <f>+IF(AJ356&lt;&gt;"",VLOOKUP(AJ356,NIVELES!$A$816:$B$892,2,0),"")</f>
        <v>NO APLICA</v>
      </c>
      <c r="AL356" s="78" t="s">
        <v>555</v>
      </c>
      <c r="AM356" s="78">
        <v>570102</v>
      </c>
      <c r="AN356" s="79" t="str">
        <f>IF(AM356&lt;&gt;"",+VLOOKUP(AM356,NIVELES!$A$1652:$B$2466,2,0),"")</f>
        <v>Tasas Generales, Impuestos, Contribuciones, Permisos, Licencias y Patentes.</v>
      </c>
      <c r="AO356" s="87">
        <v>3660.26</v>
      </c>
      <c r="AP356" s="88">
        <v>0</v>
      </c>
      <c r="AQ356" s="88">
        <v>988.27</v>
      </c>
      <c r="AR356" s="88">
        <v>988.27</v>
      </c>
      <c r="AS356" s="88">
        <v>240.53</v>
      </c>
      <c r="AT356" s="88">
        <v>240.53</v>
      </c>
      <c r="AU356" s="88">
        <v>240.53</v>
      </c>
      <c r="AV356" s="88">
        <v>240.53</v>
      </c>
      <c r="AW356" s="88">
        <v>240.53</v>
      </c>
      <c r="AX356" s="88">
        <v>240.53</v>
      </c>
      <c r="AY356" s="88">
        <v>240.54</v>
      </c>
      <c r="AZ356" s="88">
        <v>0</v>
      </c>
      <c r="BA356" s="88">
        <v>0</v>
      </c>
      <c r="BB356" s="89">
        <v>3660.2600000000011</v>
      </c>
      <c r="BC356" s="90" t="str">
        <f t="shared" si="23"/>
        <v>OK</v>
      </c>
      <c r="BD356" s="91" t="str">
        <f t="shared" si="24"/>
        <v xml:space="preserve">                  </v>
      </c>
      <c r="BE356" s="92">
        <f t="shared" si="25"/>
        <v>10</v>
      </c>
    </row>
    <row r="357" spans="1:57" s="74" customFormat="1" ht="50.1" customHeight="1" x14ac:dyDescent="0.2">
      <c r="A357" s="78" t="s">
        <v>55</v>
      </c>
      <c r="B357" s="78" t="s">
        <v>54</v>
      </c>
      <c r="C357" s="78" t="s">
        <v>7</v>
      </c>
      <c r="D357" s="78" t="s">
        <v>605</v>
      </c>
      <c r="E357" s="79" t="str">
        <f>+IF(C357&lt;&gt;"",VLOOKUP(MID(C357,18,5),NIVELES!$A$133:$B$213,2,0),"")</f>
        <v>IMBABURA</v>
      </c>
      <c r="F357" s="80" t="s">
        <v>181</v>
      </c>
      <c r="G357" s="81" t="str">
        <f>+IF(F357&lt;&gt;"",VLOOKUP(F357,NIVELES!$A$246:$C$464,3,0),"")</f>
        <v xml:space="preserve"> </v>
      </c>
      <c r="H357" s="82" t="s">
        <v>1024</v>
      </c>
      <c r="I357" s="78" t="s">
        <v>2201</v>
      </c>
      <c r="J357" s="78" t="s">
        <v>2184</v>
      </c>
      <c r="K357" s="78" t="s">
        <v>2185</v>
      </c>
      <c r="L357" s="78" t="s">
        <v>2202</v>
      </c>
      <c r="M357" s="78">
        <v>670</v>
      </c>
      <c r="N357" s="78" t="s">
        <v>2203</v>
      </c>
      <c r="O357" s="78" t="s">
        <v>2167</v>
      </c>
      <c r="P357" s="82">
        <v>12</v>
      </c>
      <c r="Q357" s="78" t="s">
        <v>2204</v>
      </c>
      <c r="R357" s="82">
        <v>1</v>
      </c>
      <c r="S357" s="82">
        <v>1</v>
      </c>
      <c r="T357" s="82">
        <v>1</v>
      </c>
      <c r="U357" s="82">
        <v>1</v>
      </c>
      <c r="V357" s="82">
        <v>1</v>
      </c>
      <c r="W357" s="82">
        <v>1</v>
      </c>
      <c r="X357" s="82">
        <v>1</v>
      </c>
      <c r="Y357" s="82">
        <v>1</v>
      </c>
      <c r="Z357" s="82">
        <v>1</v>
      </c>
      <c r="AA357" s="82">
        <v>1</v>
      </c>
      <c r="AB357" s="82">
        <v>1</v>
      </c>
      <c r="AC357" s="82">
        <v>1</v>
      </c>
      <c r="AD357" s="85" t="str">
        <f>IF(A357&lt;&gt;"",IF(D357="DIRECCIÓN_DE_TRANSFERENCIAS","280 0031",VLOOKUP(C357,NIVELES!$A$14:$B$105,2,0)),"")</f>
        <v>280 1410</v>
      </c>
      <c r="AE357" s="86" t="s">
        <v>322</v>
      </c>
      <c r="AF357" s="86" t="s">
        <v>543</v>
      </c>
      <c r="AG357" s="79" t="str">
        <f>+IF(AF357&lt;&gt;"",VLOOKUP(AF357,NIVELES!$A$666:$B$673,2,0),"")</f>
        <v>DESARROLLO_INFANTIL</v>
      </c>
      <c r="AH357" s="78" t="s">
        <v>322</v>
      </c>
      <c r="AI357" s="79" t="str">
        <f>IF(AH357&lt;&gt;"",VLOOKUP(CONCATENATE(AG357,AH357),NIVELES!$B$676:$C$745,2,0),"")</f>
        <v>Centros Infantiles Del Buen Vivir Atencion Directa -Funcionamiento Operación Y Atencion De Unidades</v>
      </c>
      <c r="AJ357" s="78" t="s">
        <v>517</v>
      </c>
      <c r="AK357" s="79" t="str">
        <f>+IF(AJ357&lt;&gt;"",VLOOKUP(AJ357,NIVELES!$A$816:$B$892,2,0),"")</f>
        <v>NO APLICA</v>
      </c>
      <c r="AL357" s="78" t="s">
        <v>553</v>
      </c>
      <c r="AM357" s="78">
        <v>510601</v>
      </c>
      <c r="AN357" s="79" t="str">
        <f>IF(AM357&lt;&gt;"",+VLOOKUP(AM357,NIVELES!$A$1652:$B$2466,2,0),"")</f>
        <v>Aporte Patronal</v>
      </c>
      <c r="AO357" s="87">
        <v>143180.43</v>
      </c>
      <c r="AP357" s="88">
        <v>11931.702499999999</v>
      </c>
      <c r="AQ357" s="88">
        <v>11931.702499999999</v>
      </c>
      <c r="AR357" s="88">
        <v>11931.702499999999</v>
      </c>
      <c r="AS357" s="88">
        <v>11931.702499999999</v>
      </c>
      <c r="AT357" s="88">
        <v>11931.702499999999</v>
      </c>
      <c r="AU357" s="88">
        <v>11931.702499999999</v>
      </c>
      <c r="AV357" s="88">
        <v>11931.702499999999</v>
      </c>
      <c r="AW357" s="88">
        <v>11931.702499999999</v>
      </c>
      <c r="AX357" s="88">
        <v>11931.702499999999</v>
      </c>
      <c r="AY357" s="88">
        <v>11931.702499999999</v>
      </c>
      <c r="AZ357" s="88">
        <v>11931.702499999999</v>
      </c>
      <c r="BA357" s="88">
        <v>11931.702499999999</v>
      </c>
      <c r="BB357" s="89">
        <v>143180.43</v>
      </c>
      <c r="BC357" s="90" t="str">
        <f t="shared" si="23"/>
        <v>OK</v>
      </c>
      <c r="BD357" s="91" t="str">
        <f t="shared" si="24"/>
        <v xml:space="preserve">                  </v>
      </c>
      <c r="BE357" s="92">
        <f t="shared" si="25"/>
        <v>12</v>
      </c>
    </row>
    <row r="358" spans="1:57" s="74" customFormat="1" ht="50.1" customHeight="1" x14ac:dyDescent="0.2">
      <c r="A358" s="78" t="s">
        <v>55</v>
      </c>
      <c r="B358" s="78" t="s">
        <v>54</v>
      </c>
      <c r="C358" s="78" t="s">
        <v>7</v>
      </c>
      <c r="D358" s="78" t="s">
        <v>605</v>
      </c>
      <c r="E358" s="79" t="str">
        <f>+IF(C358&lt;&gt;"",VLOOKUP(MID(C358,18,5),NIVELES!$A$133:$B$213,2,0),"")</f>
        <v>IMBABURA</v>
      </c>
      <c r="F358" s="80" t="s">
        <v>181</v>
      </c>
      <c r="G358" s="81" t="str">
        <f>+IF(F358&lt;&gt;"",VLOOKUP(F358,NIVELES!$A$246:$C$464,3,0),"")</f>
        <v xml:space="preserve"> </v>
      </c>
      <c r="H358" s="82" t="s">
        <v>1024</v>
      </c>
      <c r="I358" s="78" t="s">
        <v>2201</v>
      </c>
      <c r="J358" s="78" t="s">
        <v>2184</v>
      </c>
      <c r="K358" s="78" t="s">
        <v>2185</v>
      </c>
      <c r="L358" s="78" t="s">
        <v>2202</v>
      </c>
      <c r="M358" s="78">
        <v>670</v>
      </c>
      <c r="N358" s="78" t="s">
        <v>2203</v>
      </c>
      <c r="O358" s="78" t="s">
        <v>2167</v>
      </c>
      <c r="P358" s="82">
        <v>1</v>
      </c>
      <c r="Q358" s="78" t="s">
        <v>2204</v>
      </c>
      <c r="R358" s="82"/>
      <c r="S358" s="82"/>
      <c r="T358" s="82"/>
      <c r="U358" s="82"/>
      <c r="V358" s="82"/>
      <c r="W358" s="82"/>
      <c r="X358" s="82"/>
      <c r="Y358" s="82">
        <v>1</v>
      </c>
      <c r="Z358" s="82"/>
      <c r="AA358" s="82"/>
      <c r="AB358" s="82"/>
      <c r="AC358" s="82"/>
      <c r="AD358" s="85" t="str">
        <f>IF(A358&lt;&gt;"",IF(D358="DIRECCIÓN_DE_TRANSFERENCIAS","280 0031",VLOOKUP(C358,NIVELES!$A$14:$B$105,2,0)),"")</f>
        <v>280 1410</v>
      </c>
      <c r="AE358" s="86" t="s">
        <v>322</v>
      </c>
      <c r="AF358" s="86" t="s">
        <v>543</v>
      </c>
      <c r="AG358" s="79" t="str">
        <f>+IF(AF358&lt;&gt;"",VLOOKUP(AF358,NIVELES!$A$666:$B$673,2,0),"")</f>
        <v>DESARROLLO_INFANTIL</v>
      </c>
      <c r="AH358" s="78" t="s">
        <v>322</v>
      </c>
      <c r="AI358" s="79" t="str">
        <f>IF(AH358&lt;&gt;"",VLOOKUP(CONCATENATE(AG358,AH358),NIVELES!$B$676:$C$745,2,0),"")</f>
        <v>Centros Infantiles Del Buen Vivir Atencion Directa -Funcionamiento Operación Y Atencion De Unidades</v>
      </c>
      <c r="AJ358" s="78" t="s">
        <v>517</v>
      </c>
      <c r="AK358" s="79" t="str">
        <f>+IF(AJ358&lt;&gt;"",VLOOKUP(AJ358,NIVELES!$A$816:$B$892,2,0),"")</f>
        <v>NO APLICA</v>
      </c>
      <c r="AL358" s="78" t="s">
        <v>553</v>
      </c>
      <c r="AM358" s="78">
        <v>510204</v>
      </c>
      <c r="AN358" s="79" t="str">
        <f>IF(AM358&lt;&gt;"",+VLOOKUP(AM358,NIVELES!$A$1652:$B$2466,2,0),"")</f>
        <v>Decimocuarto Sueldo</v>
      </c>
      <c r="AO358" s="87">
        <v>65371.17</v>
      </c>
      <c r="AP358" s="88">
        <v>0</v>
      </c>
      <c r="AQ358" s="88">
        <v>0</v>
      </c>
      <c r="AR358" s="88">
        <v>0</v>
      </c>
      <c r="AS358" s="88">
        <v>0</v>
      </c>
      <c r="AT358" s="88">
        <v>0</v>
      </c>
      <c r="AU358" s="88">
        <v>0</v>
      </c>
      <c r="AV358" s="88">
        <v>0</v>
      </c>
      <c r="AW358" s="88">
        <v>65371.17</v>
      </c>
      <c r="AX358" s="88">
        <v>0</v>
      </c>
      <c r="AY358" s="88">
        <v>0</v>
      </c>
      <c r="AZ358" s="88">
        <v>0</v>
      </c>
      <c r="BA358" s="88">
        <v>0</v>
      </c>
      <c r="BB358" s="89">
        <v>65371.17</v>
      </c>
      <c r="BC358" s="90" t="str">
        <f t="shared" si="23"/>
        <v>OK</v>
      </c>
      <c r="BD358" s="91" t="str">
        <f t="shared" si="24"/>
        <v xml:space="preserve">                  </v>
      </c>
      <c r="BE358" s="92">
        <f t="shared" si="25"/>
        <v>1</v>
      </c>
    </row>
    <row r="359" spans="1:57" s="74" customFormat="1" ht="50.1" customHeight="1" x14ac:dyDescent="0.2">
      <c r="A359" s="78" t="s">
        <v>55</v>
      </c>
      <c r="B359" s="78" t="s">
        <v>54</v>
      </c>
      <c r="C359" s="78" t="s">
        <v>7</v>
      </c>
      <c r="D359" s="78" t="s">
        <v>605</v>
      </c>
      <c r="E359" s="79" t="str">
        <f>+IF(C359&lt;&gt;"",VLOOKUP(MID(C359,18,5),NIVELES!$A$133:$B$213,2,0),"")</f>
        <v>IMBABURA</v>
      </c>
      <c r="F359" s="80" t="s">
        <v>181</v>
      </c>
      <c r="G359" s="81" t="str">
        <f>+IF(F359&lt;&gt;"",VLOOKUP(F359,NIVELES!$A$246:$C$464,3,0),"")</f>
        <v xml:space="preserve"> </v>
      </c>
      <c r="H359" s="82" t="s">
        <v>1024</v>
      </c>
      <c r="I359" s="78" t="s">
        <v>2201</v>
      </c>
      <c r="J359" s="78" t="s">
        <v>2184</v>
      </c>
      <c r="K359" s="78" t="s">
        <v>2185</v>
      </c>
      <c r="L359" s="78" t="s">
        <v>2202</v>
      </c>
      <c r="M359" s="78">
        <v>670</v>
      </c>
      <c r="N359" s="78" t="s">
        <v>2203</v>
      </c>
      <c r="O359" s="78" t="s">
        <v>2167</v>
      </c>
      <c r="P359" s="82">
        <v>1</v>
      </c>
      <c r="Q359" s="78" t="s">
        <v>2204</v>
      </c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>
        <v>1</v>
      </c>
      <c r="AD359" s="85" t="str">
        <f>IF(A359&lt;&gt;"",IF(D359="DIRECCIÓN_DE_TRANSFERENCIAS","280 0031",VLOOKUP(C359,NIVELES!$A$14:$B$105,2,0)),"")</f>
        <v>280 1410</v>
      </c>
      <c r="AE359" s="86" t="s">
        <v>322</v>
      </c>
      <c r="AF359" s="86" t="s">
        <v>543</v>
      </c>
      <c r="AG359" s="79" t="str">
        <f>+IF(AF359&lt;&gt;"",VLOOKUP(AF359,NIVELES!$A$666:$B$673,2,0),"")</f>
        <v>DESARROLLO_INFANTIL</v>
      </c>
      <c r="AH359" s="78" t="s">
        <v>322</v>
      </c>
      <c r="AI359" s="79" t="str">
        <f>IF(AH359&lt;&gt;"",VLOOKUP(CONCATENATE(AG359,AH359),NIVELES!$B$676:$C$745,2,0),"")</f>
        <v>Centros Infantiles Del Buen Vivir Atencion Directa -Funcionamiento Operación Y Atencion De Unidades</v>
      </c>
      <c r="AJ359" s="78" t="s">
        <v>517</v>
      </c>
      <c r="AK359" s="79" t="str">
        <f>+IF(AJ359&lt;&gt;"",VLOOKUP(AJ359,NIVELES!$A$816:$B$892,2,0),"")</f>
        <v>NO APLICA</v>
      </c>
      <c r="AL359" s="78" t="s">
        <v>553</v>
      </c>
      <c r="AM359" s="78">
        <v>510203</v>
      </c>
      <c r="AN359" s="79" t="str">
        <f>IF(AM359&lt;&gt;"",+VLOOKUP(AM359,NIVELES!$A$1652:$B$2466,2,0),"")</f>
        <v>Decimotercer Sueldo</v>
      </c>
      <c r="AO359" s="87">
        <v>123644.58</v>
      </c>
      <c r="AP359" s="88">
        <v>0</v>
      </c>
      <c r="AQ359" s="88">
        <v>0</v>
      </c>
      <c r="AR359" s="88">
        <v>0</v>
      </c>
      <c r="AS359" s="88">
        <v>0</v>
      </c>
      <c r="AT359" s="88">
        <v>0</v>
      </c>
      <c r="AU359" s="88">
        <v>0</v>
      </c>
      <c r="AV359" s="88">
        <v>0</v>
      </c>
      <c r="AW359" s="88">
        <v>0</v>
      </c>
      <c r="AX359" s="88">
        <v>0</v>
      </c>
      <c r="AY359" s="88">
        <v>0</v>
      </c>
      <c r="AZ359" s="88">
        <v>0</v>
      </c>
      <c r="BA359" s="88">
        <v>123644.58</v>
      </c>
      <c r="BB359" s="89">
        <v>123644.58</v>
      </c>
      <c r="BC359" s="90" t="str">
        <f t="shared" si="23"/>
        <v>OK</v>
      </c>
      <c r="BD359" s="91" t="str">
        <f t="shared" si="24"/>
        <v xml:space="preserve">                  </v>
      </c>
      <c r="BE359" s="92">
        <f t="shared" si="25"/>
        <v>1</v>
      </c>
    </row>
    <row r="360" spans="1:57" s="74" customFormat="1" ht="50.1" customHeight="1" x14ac:dyDescent="0.2">
      <c r="A360" s="78" t="s">
        <v>55</v>
      </c>
      <c r="B360" s="78" t="s">
        <v>54</v>
      </c>
      <c r="C360" s="78" t="s">
        <v>7</v>
      </c>
      <c r="D360" s="78" t="s">
        <v>605</v>
      </c>
      <c r="E360" s="79" t="str">
        <f>+IF(C360&lt;&gt;"",VLOOKUP(MID(C360,18,5),NIVELES!$A$133:$B$213,2,0),"")</f>
        <v>IMBABURA</v>
      </c>
      <c r="F360" s="80" t="s">
        <v>181</v>
      </c>
      <c r="G360" s="81" t="str">
        <f>+IF(F360&lt;&gt;"",VLOOKUP(F360,NIVELES!$A$246:$C$464,3,0),"")</f>
        <v xml:space="preserve"> </v>
      </c>
      <c r="H360" s="82" t="s">
        <v>1024</v>
      </c>
      <c r="I360" s="78" t="s">
        <v>2201</v>
      </c>
      <c r="J360" s="78" t="s">
        <v>2184</v>
      </c>
      <c r="K360" s="78" t="s">
        <v>2185</v>
      </c>
      <c r="L360" s="78" t="s">
        <v>2202</v>
      </c>
      <c r="M360" s="78">
        <v>670</v>
      </c>
      <c r="N360" s="78" t="s">
        <v>2203</v>
      </c>
      <c r="O360" s="78" t="s">
        <v>2167</v>
      </c>
      <c r="P360" s="82">
        <v>12</v>
      </c>
      <c r="Q360" s="78" t="s">
        <v>2204</v>
      </c>
      <c r="R360" s="82">
        <v>1</v>
      </c>
      <c r="S360" s="82">
        <v>1</v>
      </c>
      <c r="T360" s="82">
        <v>1</v>
      </c>
      <c r="U360" s="82">
        <v>1</v>
      </c>
      <c r="V360" s="82">
        <v>1</v>
      </c>
      <c r="W360" s="82">
        <v>1</v>
      </c>
      <c r="X360" s="82">
        <v>1</v>
      </c>
      <c r="Y360" s="82">
        <v>1</v>
      </c>
      <c r="Z360" s="82">
        <v>1</v>
      </c>
      <c r="AA360" s="82">
        <v>1</v>
      </c>
      <c r="AB360" s="82">
        <v>1</v>
      </c>
      <c r="AC360" s="82">
        <v>1</v>
      </c>
      <c r="AD360" s="85" t="str">
        <f>IF(A360&lt;&gt;"",IF(D360="DIRECCIÓN_DE_TRANSFERENCIAS","280 0031",VLOOKUP(C360,NIVELES!$A$14:$B$105,2,0)),"")</f>
        <v>280 1410</v>
      </c>
      <c r="AE360" s="86" t="s">
        <v>322</v>
      </c>
      <c r="AF360" s="86" t="s">
        <v>543</v>
      </c>
      <c r="AG360" s="79" t="str">
        <f>+IF(AF360&lt;&gt;"",VLOOKUP(AF360,NIVELES!$A$666:$B$673,2,0),"")</f>
        <v>DESARROLLO_INFANTIL</v>
      </c>
      <c r="AH360" s="78" t="s">
        <v>322</v>
      </c>
      <c r="AI360" s="79" t="str">
        <f>IF(AH360&lt;&gt;"",VLOOKUP(CONCATENATE(AG360,AH360),NIVELES!$B$676:$C$745,2,0),"")</f>
        <v>Centros Infantiles Del Buen Vivir Atencion Directa -Funcionamiento Operación Y Atencion De Unidades</v>
      </c>
      <c r="AJ360" s="78" t="s">
        <v>517</v>
      </c>
      <c r="AK360" s="79" t="str">
        <f>+IF(AJ360&lt;&gt;"",VLOOKUP(AJ360,NIVELES!$A$816:$B$892,2,0),"")</f>
        <v>NO APLICA</v>
      </c>
      <c r="AL360" s="78" t="s">
        <v>553</v>
      </c>
      <c r="AM360" s="78">
        <v>510602</v>
      </c>
      <c r="AN360" s="79" t="str">
        <f>IF(AM360&lt;&gt;"",+VLOOKUP(AM360,NIVELES!$A$1652:$B$2466,2,0),"")</f>
        <v>Fondo de Reserva</v>
      </c>
      <c r="AO360" s="87">
        <v>123644.58</v>
      </c>
      <c r="AP360" s="88">
        <v>10303.715</v>
      </c>
      <c r="AQ360" s="88">
        <v>10303.715</v>
      </c>
      <c r="AR360" s="88">
        <v>10303.715</v>
      </c>
      <c r="AS360" s="88">
        <v>10303.715</v>
      </c>
      <c r="AT360" s="88">
        <v>10303.715</v>
      </c>
      <c r="AU360" s="88">
        <v>10303.715</v>
      </c>
      <c r="AV360" s="88">
        <v>10303.715</v>
      </c>
      <c r="AW360" s="88">
        <v>10303.715</v>
      </c>
      <c r="AX360" s="88">
        <v>10303.715</v>
      </c>
      <c r="AY360" s="88">
        <v>10303.715</v>
      </c>
      <c r="AZ360" s="88">
        <v>10303.715</v>
      </c>
      <c r="BA360" s="88">
        <v>10303.715</v>
      </c>
      <c r="BB360" s="89">
        <v>123644.57999999997</v>
      </c>
      <c r="BC360" s="90" t="str">
        <f t="shared" si="23"/>
        <v>OK</v>
      </c>
      <c r="BD360" s="91" t="str">
        <f t="shared" si="24"/>
        <v xml:space="preserve">                  </v>
      </c>
      <c r="BE360" s="92">
        <f t="shared" si="25"/>
        <v>12</v>
      </c>
    </row>
    <row r="361" spans="1:57" s="74" customFormat="1" ht="50.1" customHeight="1" x14ac:dyDescent="0.2">
      <c r="A361" s="78" t="s">
        <v>55</v>
      </c>
      <c r="B361" s="78" t="s">
        <v>54</v>
      </c>
      <c r="C361" s="78" t="s">
        <v>7</v>
      </c>
      <c r="D361" s="78" t="s">
        <v>605</v>
      </c>
      <c r="E361" s="79" t="str">
        <f>+IF(C361&lt;&gt;"",VLOOKUP(MID(C361,18,5),NIVELES!$A$133:$B$213,2,0),"")</f>
        <v>IMBABURA</v>
      </c>
      <c r="F361" s="80" t="s">
        <v>181</v>
      </c>
      <c r="G361" s="81" t="str">
        <f>+IF(F361&lt;&gt;"",VLOOKUP(F361,NIVELES!$A$246:$C$464,3,0),"")</f>
        <v xml:space="preserve"> </v>
      </c>
      <c r="H361" s="82" t="s">
        <v>1024</v>
      </c>
      <c r="I361" s="78" t="s">
        <v>2201</v>
      </c>
      <c r="J361" s="78" t="s">
        <v>2184</v>
      </c>
      <c r="K361" s="78" t="s">
        <v>2185</v>
      </c>
      <c r="L361" s="78" t="s">
        <v>2202</v>
      </c>
      <c r="M361" s="78">
        <v>670</v>
      </c>
      <c r="N361" s="78" t="s">
        <v>2203</v>
      </c>
      <c r="O361" s="78" t="s">
        <v>2167</v>
      </c>
      <c r="P361" s="82">
        <v>12</v>
      </c>
      <c r="Q361" s="78" t="s">
        <v>2204</v>
      </c>
      <c r="R361" s="82">
        <v>1</v>
      </c>
      <c r="S361" s="82">
        <v>1</v>
      </c>
      <c r="T361" s="82">
        <v>1</v>
      </c>
      <c r="U361" s="82">
        <v>1</v>
      </c>
      <c r="V361" s="82">
        <v>1</v>
      </c>
      <c r="W361" s="82">
        <v>1</v>
      </c>
      <c r="X361" s="82">
        <v>1</v>
      </c>
      <c r="Y361" s="82">
        <v>1</v>
      </c>
      <c r="Z361" s="82">
        <v>1</v>
      </c>
      <c r="AA361" s="82">
        <v>1</v>
      </c>
      <c r="AB361" s="82">
        <v>1</v>
      </c>
      <c r="AC361" s="82">
        <v>1</v>
      </c>
      <c r="AD361" s="85" t="str">
        <f>IF(A361&lt;&gt;"",IF(D361="DIRECCIÓN_DE_TRANSFERENCIAS","280 0031",VLOOKUP(C361,NIVELES!$A$14:$B$105,2,0)),"")</f>
        <v>280 1410</v>
      </c>
      <c r="AE361" s="86" t="s">
        <v>322</v>
      </c>
      <c r="AF361" s="86" t="s">
        <v>543</v>
      </c>
      <c r="AG361" s="79" t="str">
        <f>+IF(AF361&lt;&gt;"",VLOOKUP(AF361,NIVELES!$A$666:$B$673,2,0),"")</f>
        <v>DESARROLLO_INFANTIL</v>
      </c>
      <c r="AH361" s="78" t="s">
        <v>322</v>
      </c>
      <c r="AI361" s="79" t="str">
        <f>IF(AH361&lt;&gt;"",VLOOKUP(CONCATENATE(AG361,AH361),NIVELES!$B$676:$C$745,2,0),"")</f>
        <v>Centros Infantiles Del Buen Vivir Atencion Directa -Funcionamiento Operación Y Atencion De Unidades</v>
      </c>
      <c r="AJ361" s="78" t="s">
        <v>517</v>
      </c>
      <c r="AK361" s="79" t="str">
        <f>+IF(AJ361&lt;&gt;"",VLOOKUP(AJ361,NIVELES!$A$816:$B$892,2,0),"")</f>
        <v>NO APLICA</v>
      </c>
      <c r="AL361" s="78" t="s">
        <v>553</v>
      </c>
      <c r="AM361" s="78">
        <v>510105</v>
      </c>
      <c r="AN361" s="79" t="str">
        <f>IF(AM361&lt;&gt;"",+VLOOKUP(AM361,NIVELES!$A$1652:$B$2466,2,0),"")</f>
        <v>Remuneraciones Unificadas</v>
      </c>
      <c r="AO361" s="87">
        <v>1527360</v>
      </c>
      <c r="AP361" s="88">
        <v>127280</v>
      </c>
      <c r="AQ361" s="88">
        <v>127280</v>
      </c>
      <c r="AR361" s="88">
        <v>127280</v>
      </c>
      <c r="AS361" s="88">
        <v>127280</v>
      </c>
      <c r="AT361" s="88">
        <v>127280</v>
      </c>
      <c r="AU361" s="88">
        <v>127280</v>
      </c>
      <c r="AV361" s="88">
        <v>127280</v>
      </c>
      <c r="AW361" s="88">
        <v>127280</v>
      </c>
      <c r="AX361" s="88">
        <v>127280</v>
      </c>
      <c r="AY361" s="88">
        <v>127280</v>
      </c>
      <c r="AZ361" s="88">
        <v>127280</v>
      </c>
      <c r="BA361" s="88">
        <v>127280</v>
      </c>
      <c r="BB361" s="89">
        <v>1527360</v>
      </c>
      <c r="BC361" s="90" t="str">
        <f t="shared" si="23"/>
        <v>OK</v>
      </c>
      <c r="BD361" s="91" t="str">
        <f t="shared" si="24"/>
        <v xml:space="preserve">                  </v>
      </c>
      <c r="BE361" s="92">
        <f t="shared" si="25"/>
        <v>12</v>
      </c>
    </row>
    <row r="362" spans="1:57" s="74" customFormat="1" ht="50.1" customHeight="1" x14ac:dyDescent="0.2">
      <c r="A362" s="78" t="s">
        <v>55</v>
      </c>
      <c r="B362" s="78" t="s">
        <v>54</v>
      </c>
      <c r="C362" s="78" t="s">
        <v>7</v>
      </c>
      <c r="D362" s="78" t="s">
        <v>605</v>
      </c>
      <c r="E362" s="79" t="str">
        <f>+IF(C362&lt;&gt;"",VLOOKUP(MID(C362,18,5),NIVELES!$A$133:$B$213,2,0),"")</f>
        <v>IMBABURA</v>
      </c>
      <c r="F362" s="80" t="s">
        <v>181</v>
      </c>
      <c r="G362" s="81" t="str">
        <f>+IF(F362&lt;&gt;"",VLOOKUP(F362,NIVELES!$A$246:$C$464,3,0),"")</f>
        <v xml:space="preserve"> </v>
      </c>
      <c r="H362" s="82" t="s">
        <v>1024</v>
      </c>
      <c r="I362" s="78" t="s">
        <v>2201</v>
      </c>
      <c r="J362" s="78" t="s">
        <v>2184</v>
      </c>
      <c r="K362" s="78" t="s">
        <v>2185</v>
      </c>
      <c r="L362" s="78" t="s">
        <v>2202</v>
      </c>
      <c r="M362" s="78">
        <v>670</v>
      </c>
      <c r="N362" s="78" t="s">
        <v>2203</v>
      </c>
      <c r="O362" s="78" t="s">
        <v>2167</v>
      </c>
      <c r="P362" s="82">
        <v>12</v>
      </c>
      <c r="Q362" s="78" t="s">
        <v>2204</v>
      </c>
      <c r="R362" s="82">
        <v>1</v>
      </c>
      <c r="S362" s="82">
        <v>1</v>
      </c>
      <c r="T362" s="82">
        <v>1</v>
      </c>
      <c r="U362" s="82">
        <v>1</v>
      </c>
      <c r="V362" s="82">
        <v>1</v>
      </c>
      <c r="W362" s="82">
        <v>1</v>
      </c>
      <c r="X362" s="82">
        <v>1</v>
      </c>
      <c r="Y362" s="82">
        <v>1</v>
      </c>
      <c r="Z362" s="82">
        <v>1</v>
      </c>
      <c r="AA362" s="82">
        <v>1</v>
      </c>
      <c r="AB362" s="82">
        <v>1</v>
      </c>
      <c r="AC362" s="82">
        <v>1</v>
      </c>
      <c r="AD362" s="85" t="str">
        <f>IF(A362&lt;&gt;"",IF(D362="DIRECCIÓN_DE_TRANSFERENCIAS","280 0031",VLOOKUP(C362,NIVELES!$A$14:$B$105,2,0)),"")</f>
        <v>280 1410</v>
      </c>
      <c r="AE362" s="86" t="s">
        <v>322</v>
      </c>
      <c r="AF362" s="86" t="s">
        <v>543</v>
      </c>
      <c r="AG362" s="79" t="str">
        <f>+IF(AF362&lt;&gt;"",VLOOKUP(AF362,NIVELES!$A$666:$B$673,2,0),"")</f>
        <v>DESARROLLO_INFANTIL</v>
      </c>
      <c r="AH362" s="78" t="s">
        <v>322</v>
      </c>
      <c r="AI362" s="79" t="str">
        <f>IF(AH362&lt;&gt;"",VLOOKUP(CONCATENATE(AG362,AH362),NIVELES!$B$676:$C$745,2,0),"")</f>
        <v>Centros Infantiles Del Buen Vivir Atencion Directa -Funcionamiento Operación Y Atencion De Unidades</v>
      </c>
      <c r="AJ362" s="78" t="s">
        <v>517</v>
      </c>
      <c r="AK362" s="79" t="str">
        <f>+IF(AJ362&lt;&gt;"",VLOOKUP(AJ362,NIVELES!$A$816:$B$892,2,0),"")</f>
        <v>NO APLICA</v>
      </c>
      <c r="AL362" s="78" t="s">
        <v>553</v>
      </c>
      <c r="AM362" s="78">
        <v>510510</v>
      </c>
      <c r="AN362" s="79" t="str">
        <f>IF(AM362&lt;&gt;"",+VLOOKUP(AM362,NIVELES!$A$1652:$B$2466,2,0),"")</f>
        <v>Servicios Personales por Contrato</v>
      </c>
      <c r="AO362" s="87">
        <v>83655</v>
      </c>
      <c r="AP362" s="88">
        <v>6971.25</v>
      </c>
      <c r="AQ362" s="88">
        <v>6971.25</v>
      </c>
      <c r="AR362" s="88">
        <v>6971.25</v>
      </c>
      <c r="AS362" s="88">
        <v>6971.25</v>
      </c>
      <c r="AT362" s="88">
        <v>6971.25</v>
      </c>
      <c r="AU362" s="88">
        <v>6971.25</v>
      </c>
      <c r="AV362" s="88">
        <v>6971.25</v>
      </c>
      <c r="AW362" s="88">
        <v>6971.25</v>
      </c>
      <c r="AX362" s="88">
        <v>6971.25</v>
      </c>
      <c r="AY362" s="88">
        <v>6971.25</v>
      </c>
      <c r="AZ362" s="88">
        <v>6971.25</v>
      </c>
      <c r="BA362" s="88">
        <v>6971.25</v>
      </c>
      <c r="BB362" s="89">
        <v>83655</v>
      </c>
      <c r="BC362" s="90" t="str">
        <f t="shared" si="23"/>
        <v>OK</v>
      </c>
      <c r="BD362" s="91" t="str">
        <f t="shared" si="24"/>
        <v xml:space="preserve">                  </v>
      </c>
      <c r="BE362" s="92">
        <f t="shared" si="25"/>
        <v>12</v>
      </c>
    </row>
    <row r="363" spans="1:57" s="74" customFormat="1" ht="50.1" customHeight="1" x14ac:dyDescent="0.2">
      <c r="A363" s="78" t="s">
        <v>55</v>
      </c>
      <c r="B363" s="78" t="s">
        <v>54</v>
      </c>
      <c r="C363" s="78" t="s">
        <v>7</v>
      </c>
      <c r="D363" s="78" t="s">
        <v>605</v>
      </c>
      <c r="E363" s="79" t="str">
        <f>+IF(C363&lt;&gt;"",VLOOKUP(MID(C363,18,5),NIVELES!$A$133:$B$213,2,0),"")</f>
        <v>IMBABURA</v>
      </c>
      <c r="F363" s="80" t="s">
        <v>181</v>
      </c>
      <c r="G363" s="81" t="str">
        <f>+IF(F363&lt;&gt;"",VLOOKUP(F363,NIVELES!$A$246:$C$464,3,0),"")</f>
        <v xml:space="preserve"> </v>
      </c>
      <c r="H363" s="82" t="s">
        <v>1024</v>
      </c>
      <c r="I363" s="78" t="s">
        <v>2201</v>
      </c>
      <c r="J363" s="78" t="s">
        <v>2184</v>
      </c>
      <c r="K363" s="78" t="s">
        <v>2185</v>
      </c>
      <c r="L363" s="78" t="s">
        <v>2202</v>
      </c>
      <c r="M363" s="78">
        <v>670</v>
      </c>
      <c r="N363" s="78" t="s">
        <v>2203</v>
      </c>
      <c r="O363" s="78" t="s">
        <v>2174</v>
      </c>
      <c r="P363" s="82">
        <v>12</v>
      </c>
      <c r="Q363" s="78" t="s">
        <v>2206</v>
      </c>
      <c r="R363" s="82">
        <v>1</v>
      </c>
      <c r="S363" s="82">
        <v>1</v>
      </c>
      <c r="T363" s="82">
        <v>1</v>
      </c>
      <c r="U363" s="82">
        <v>1</v>
      </c>
      <c r="V363" s="82">
        <v>1</v>
      </c>
      <c r="W363" s="82">
        <v>1</v>
      </c>
      <c r="X363" s="82">
        <v>1</v>
      </c>
      <c r="Y363" s="82">
        <v>1</v>
      </c>
      <c r="Z363" s="82">
        <v>1</v>
      </c>
      <c r="AA363" s="82">
        <v>1</v>
      </c>
      <c r="AB363" s="82">
        <v>1</v>
      </c>
      <c r="AC363" s="82">
        <v>1</v>
      </c>
      <c r="AD363" s="85" t="str">
        <f>IF(A363&lt;&gt;"",IF(D363="DIRECCIÓN_DE_TRANSFERENCIAS","280 0031",VLOOKUP(C363,NIVELES!$A$14:$B$105,2,0)),"")</f>
        <v>280 1410</v>
      </c>
      <c r="AE363" s="86" t="s">
        <v>322</v>
      </c>
      <c r="AF363" s="86" t="s">
        <v>543</v>
      </c>
      <c r="AG363" s="79" t="str">
        <f>+IF(AF363&lt;&gt;"",VLOOKUP(AF363,NIVELES!$A$666:$B$673,2,0),"")</f>
        <v>DESARROLLO_INFANTIL</v>
      </c>
      <c r="AH363" s="78" t="s">
        <v>322</v>
      </c>
      <c r="AI363" s="79" t="str">
        <f>IF(AH363&lt;&gt;"",VLOOKUP(CONCATENATE(AG363,AH363),NIVELES!$B$676:$C$745,2,0),"")</f>
        <v>Centros Infantiles Del Buen Vivir Atencion Directa -Funcionamiento Operación Y Atencion De Unidades</v>
      </c>
      <c r="AJ363" s="78" t="s">
        <v>517</v>
      </c>
      <c r="AK363" s="79" t="str">
        <f>+IF(AJ363&lt;&gt;"",VLOOKUP(AJ363,NIVELES!$A$816:$B$892,2,0),"")</f>
        <v>NO APLICA</v>
      </c>
      <c r="AL363" s="78" t="s">
        <v>554</v>
      </c>
      <c r="AM363" s="78">
        <v>530101</v>
      </c>
      <c r="AN363" s="79" t="str">
        <f>IF(AM363&lt;&gt;"",+VLOOKUP(AM363,NIVELES!$A$1652:$B$2466,2,0),"")</f>
        <v>Agua Potable</v>
      </c>
      <c r="AO363" s="87">
        <v>10038.42</v>
      </c>
      <c r="AP363" s="88">
        <v>836.53499999999997</v>
      </c>
      <c r="AQ363" s="88">
        <v>836.53499999999997</v>
      </c>
      <c r="AR363" s="88">
        <v>836.53499999999997</v>
      </c>
      <c r="AS363" s="88">
        <v>836.53499999999997</v>
      </c>
      <c r="AT363" s="88">
        <v>836.53499999999997</v>
      </c>
      <c r="AU363" s="88">
        <v>836.53499999999997</v>
      </c>
      <c r="AV363" s="88">
        <v>836.53499999999997</v>
      </c>
      <c r="AW363" s="88">
        <v>836.53499999999997</v>
      </c>
      <c r="AX363" s="88">
        <v>836.53499999999997</v>
      </c>
      <c r="AY363" s="88">
        <v>836.53499999999997</v>
      </c>
      <c r="AZ363" s="88">
        <v>836.53499999999997</v>
      </c>
      <c r="BA363" s="88">
        <v>836.53499999999997</v>
      </c>
      <c r="BB363" s="89">
        <v>10038.42</v>
      </c>
      <c r="BC363" s="90" t="str">
        <f t="shared" si="23"/>
        <v>OK</v>
      </c>
      <c r="BD363" s="91" t="str">
        <f t="shared" si="24"/>
        <v xml:space="preserve">                  </v>
      </c>
      <c r="BE363" s="92">
        <f t="shared" si="25"/>
        <v>12</v>
      </c>
    </row>
    <row r="364" spans="1:57" s="74" customFormat="1" ht="50.1" customHeight="1" x14ac:dyDescent="0.2">
      <c r="A364" s="78" t="s">
        <v>55</v>
      </c>
      <c r="B364" s="78" t="s">
        <v>54</v>
      </c>
      <c r="C364" s="78" t="s">
        <v>7</v>
      </c>
      <c r="D364" s="78" t="s">
        <v>605</v>
      </c>
      <c r="E364" s="79" t="str">
        <f>+IF(C364&lt;&gt;"",VLOOKUP(MID(C364,18,5),NIVELES!$A$133:$B$213,2,0),"")</f>
        <v>IMBABURA</v>
      </c>
      <c r="F364" s="80" t="s">
        <v>181</v>
      </c>
      <c r="G364" s="81" t="str">
        <f>+IF(F364&lt;&gt;"",VLOOKUP(F364,NIVELES!$A$246:$C$464,3,0),"")</f>
        <v xml:space="preserve"> </v>
      </c>
      <c r="H364" s="82" t="s">
        <v>1024</v>
      </c>
      <c r="I364" s="78" t="s">
        <v>2201</v>
      </c>
      <c r="J364" s="78" t="s">
        <v>2184</v>
      </c>
      <c r="K364" s="78" t="s">
        <v>2185</v>
      </c>
      <c r="L364" s="78" t="s">
        <v>2202</v>
      </c>
      <c r="M364" s="78">
        <v>670</v>
      </c>
      <c r="N364" s="78" t="s">
        <v>2203</v>
      </c>
      <c r="O364" s="78" t="s">
        <v>2174</v>
      </c>
      <c r="P364" s="82">
        <v>12</v>
      </c>
      <c r="Q364" s="78" t="s">
        <v>2207</v>
      </c>
      <c r="R364" s="82">
        <v>1</v>
      </c>
      <c r="S364" s="82">
        <v>1</v>
      </c>
      <c r="T364" s="82">
        <v>1</v>
      </c>
      <c r="U364" s="82">
        <v>1</v>
      </c>
      <c r="V364" s="82">
        <v>1</v>
      </c>
      <c r="W364" s="82">
        <v>1</v>
      </c>
      <c r="X364" s="82">
        <v>1</v>
      </c>
      <c r="Y364" s="82">
        <v>1</v>
      </c>
      <c r="Z364" s="82">
        <v>1</v>
      </c>
      <c r="AA364" s="82">
        <v>1</v>
      </c>
      <c r="AB364" s="82">
        <v>1</v>
      </c>
      <c r="AC364" s="82">
        <v>1</v>
      </c>
      <c r="AD364" s="85" t="str">
        <f>IF(A364&lt;&gt;"",IF(D364="DIRECCIÓN_DE_TRANSFERENCIAS","280 0031",VLOOKUP(C364,NIVELES!$A$14:$B$105,2,0)),"")</f>
        <v>280 1410</v>
      </c>
      <c r="AE364" s="86" t="s">
        <v>322</v>
      </c>
      <c r="AF364" s="86" t="s">
        <v>543</v>
      </c>
      <c r="AG364" s="79" t="str">
        <f>+IF(AF364&lt;&gt;"",VLOOKUP(AF364,NIVELES!$A$666:$B$673,2,0),"")</f>
        <v>DESARROLLO_INFANTIL</v>
      </c>
      <c r="AH364" s="78" t="s">
        <v>322</v>
      </c>
      <c r="AI364" s="79" t="str">
        <f>IF(AH364&lt;&gt;"",VLOOKUP(CONCATENATE(AG364,AH364),NIVELES!$B$676:$C$745,2,0),"")</f>
        <v>Centros Infantiles Del Buen Vivir Atencion Directa -Funcionamiento Operación Y Atencion De Unidades</v>
      </c>
      <c r="AJ364" s="78" t="s">
        <v>517</v>
      </c>
      <c r="AK364" s="79" t="str">
        <f>+IF(AJ364&lt;&gt;"",VLOOKUP(AJ364,NIVELES!$A$816:$B$892,2,0),"")</f>
        <v>NO APLICA</v>
      </c>
      <c r="AL364" s="78" t="s">
        <v>554</v>
      </c>
      <c r="AM364" s="78">
        <v>530104</v>
      </c>
      <c r="AN364" s="79" t="str">
        <f>IF(AM364&lt;&gt;"",+VLOOKUP(AM364,NIVELES!$A$1652:$B$2466,2,0),"")</f>
        <v>Energía Eléctrica</v>
      </c>
      <c r="AO364" s="87">
        <v>8985.48</v>
      </c>
      <c r="AP364" s="88">
        <v>748.79</v>
      </c>
      <c r="AQ364" s="88">
        <v>748.79</v>
      </c>
      <c r="AR364" s="88">
        <v>748.79</v>
      </c>
      <c r="AS364" s="88">
        <v>748.79</v>
      </c>
      <c r="AT364" s="88">
        <v>748.79</v>
      </c>
      <c r="AU364" s="88">
        <v>748.79</v>
      </c>
      <c r="AV364" s="88">
        <v>748.79</v>
      </c>
      <c r="AW364" s="88">
        <v>748.79</v>
      </c>
      <c r="AX364" s="88">
        <v>748.79</v>
      </c>
      <c r="AY364" s="88">
        <v>748.79</v>
      </c>
      <c r="AZ364" s="88">
        <v>748.79</v>
      </c>
      <c r="BA364" s="88">
        <v>748.79</v>
      </c>
      <c r="BB364" s="89">
        <v>8985.48</v>
      </c>
      <c r="BC364" s="90" t="str">
        <f t="shared" si="23"/>
        <v>OK</v>
      </c>
      <c r="BD364" s="91" t="str">
        <f t="shared" si="24"/>
        <v xml:space="preserve">                  </v>
      </c>
      <c r="BE364" s="92">
        <f t="shared" si="25"/>
        <v>12</v>
      </c>
    </row>
    <row r="365" spans="1:57" s="74" customFormat="1" ht="50.1" customHeight="1" x14ac:dyDescent="0.2">
      <c r="A365" s="78" t="s">
        <v>55</v>
      </c>
      <c r="B365" s="78" t="s">
        <v>54</v>
      </c>
      <c r="C365" s="78" t="s">
        <v>7</v>
      </c>
      <c r="D365" s="78" t="s">
        <v>605</v>
      </c>
      <c r="E365" s="79" t="str">
        <f>+IF(C365&lt;&gt;"",VLOOKUP(MID(C365,18,5),NIVELES!$A$133:$B$213,2,0),"")</f>
        <v>IMBABURA</v>
      </c>
      <c r="F365" s="80" t="s">
        <v>181</v>
      </c>
      <c r="G365" s="81" t="str">
        <f>+IF(F365&lt;&gt;"",VLOOKUP(F365,NIVELES!$A$246:$C$464,3,0),"")</f>
        <v xml:space="preserve"> </v>
      </c>
      <c r="H365" s="82" t="s">
        <v>1024</v>
      </c>
      <c r="I365" s="78" t="s">
        <v>2201</v>
      </c>
      <c r="J365" s="78" t="s">
        <v>2184</v>
      </c>
      <c r="K365" s="78" t="s">
        <v>2185</v>
      </c>
      <c r="L365" s="78" t="s">
        <v>2202</v>
      </c>
      <c r="M365" s="78">
        <v>670</v>
      </c>
      <c r="N365" s="78" t="s">
        <v>2203</v>
      </c>
      <c r="O365" s="78" t="s">
        <v>2208</v>
      </c>
      <c r="P365" s="82">
        <v>1</v>
      </c>
      <c r="Q365" s="78" t="s">
        <v>2209</v>
      </c>
      <c r="R365" s="82"/>
      <c r="S365" s="82"/>
      <c r="T365" s="82">
        <v>1</v>
      </c>
      <c r="U365" s="82"/>
      <c r="V365" s="82"/>
      <c r="W365" s="82"/>
      <c r="X365" s="82"/>
      <c r="Y365" s="82"/>
      <c r="Z365" s="82"/>
      <c r="AA365" s="82"/>
      <c r="AB365" s="82"/>
      <c r="AC365" s="82"/>
      <c r="AD365" s="85" t="str">
        <f>IF(A365&lt;&gt;"",IF(D365="DIRECCIÓN_DE_TRANSFERENCIAS","280 0031",VLOOKUP(C365,NIVELES!$A$14:$B$105,2,0)),"")</f>
        <v>280 1410</v>
      </c>
      <c r="AE365" s="86" t="s">
        <v>322</v>
      </c>
      <c r="AF365" s="86" t="s">
        <v>543</v>
      </c>
      <c r="AG365" s="79" t="str">
        <f>+IF(AF365&lt;&gt;"",VLOOKUP(AF365,NIVELES!$A$666:$B$673,2,0),"")</f>
        <v>DESARROLLO_INFANTIL</v>
      </c>
      <c r="AH365" s="78" t="s">
        <v>322</v>
      </c>
      <c r="AI365" s="79" t="str">
        <f>IF(AH365&lt;&gt;"",VLOOKUP(CONCATENATE(AG365,AH365),NIVELES!$B$676:$C$745,2,0),"")</f>
        <v>Centros Infantiles Del Buen Vivir Atencion Directa -Funcionamiento Operación Y Atencion De Unidades</v>
      </c>
      <c r="AJ365" s="78" t="s">
        <v>517</v>
      </c>
      <c r="AK365" s="79" t="str">
        <f>+IF(AJ365&lt;&gt;"",VLOOKUP(AJ365,NIVELES!$A$816:$B$892,2,0),"")</f>
        <v>NO APLICA</v>
      </c>
      <c r="AL365" s="78" t="s">
        <v>554</v>
      </c>
      <c r="AM365" s="78">
        <v>530805</v>
      </c>
      <c r="AN365" s="79" t="str">
        <f>IF(AM365&lt;&gt;"",+VLOOKUP(AM365,NIVELES!$A$1652:$B$2466,2,0),"")</f>
        <v>Materiales de Aseo</v>
      </c>
      <c r="AO365" s="87">
        <v>2771.26</v>
      </c>
      <c r="AP365" s="88">
        <v>0</v>
      </c>
      <c r="AQ365" s="88">
        <v>0</v>
      </c>
      <c r="AR365" s="88">
        <v>2771.26</v>
      </c>
      <c r="AS365" s="88">
        <v>0</v>
      </c>
      <c r="AT365" s="88">
        <v>0</v>
      </c>
      <c r="AU365" s="88">
        <v>0</v>
      </c>
      <c r="AV365" s="88">
        <v>0</v>
      </c>
      <c r="AW365" s="88">
        <v>0</v>
      </c>
      <c r="AX365" s="88">
        <v>0</v>
      </c>
      <c r="AY365" s="88">
        <v>0</v>
      </c>
      <c r="AZ365" s="88">
        <v>0</v>
      </c>
      <c r="BA365" s="88">
        <v>0</v>
      </c>
      <c r="BB365" s="89">
        <v>2771.26</v>
      </c>
      <c r="BC365" s="90" t="str">
        <f t="shared" si="23"/>
        <v>OK</v>
      </c>
      <c r="BD365" s="91" t="str">
        <f t="shared" si="24"/>
        <v xml:space="preserve">                  </v>
      </c>
      <c r="BE365" s="92">
        <f t="shared" si="25"/>
        <v>1</v>
      </c>
    </row>
    <row r="366" spans="1:57" s="74" customFormat="1" ht="50.1" customHeight="1" x14ac:dyDescent="0.2">
      <c r="A366" s="78" t="s">
        <v>55</v>
      </c>
      <c r="B366" s="78" t="s">
        <v>54</v>
      </c>
      <c r="C366" s="78" t="s">
        <v>7</v>
      </c>
      <c r="D366" s="78" t="s">
        <v>605</v>
      </c>
      <c r="E366" s="79" t="str">
        <f>+IF(C366&lt;&gt;"",VLOOKUP(MID(C366,18,5),NIVELES!$A$133:$B$213,2,0),"")</f>
        <v>IMBABURA</v>
      </c>
      <c r="F366" s="80" t="s">
        <v>181</v>
      </c>
      <c r="G366" s="81" t="str">
        <f>+IF(F366&lt;&gt;"",VLOOKUP(F366,NIVELES!$A$246:$C$464,3,0),"")</f>
        <v xml:space="preserve"> </v>
      </c>
      <c r="H366" s="82" t="s">
        <v>1024</v>
      </c>
      <c r="I366" s="78" t="s">
        <v>2201</v>
      </c>
      <c r="J366" s="78" t="s">
        <v>2184</v>
      </c>
      <c r="K366" s="78" t="s">
        <v>2185</v>
      </c>
      <c r="L366" s="78" t="s">
        <v>2202</v>
      </c>
      <c r="M366" s="78">
        <v>670</v>
      </c>
      <c r="N366" s="78" t="s">
        <v>2203</v>
      </c>
      <c r="O366" s="78" t="s">
        <v>2210</v>
      </c>
      <c r="P366" s="82">
        <v>1</v>
      </c>
      <c r="Q366" s="78" t="s">
        <v>2211</v>
      </c>
      <c r="R366" s="82"/>
      <c r="S366" s="82"/>
      <c r="T366" s="82">
        <v>1</v>
      </c>
      <c r="U366" s="82"/>
      <c r="V366" s="82"/>
      <c r="W366" s="82"/>
      <c r="X366" s="82"/>
      <c r="Y366" s="82"/>
      <c r="Z366" s="82"/>
      <c r="AA366" s="82"/>
      <c r="AB366" s="82"/>
      <c r="AC366" s="82"/>
      <c r="AD366" s="85" t="str">
        <f>IF(A366&lt;&gt;"",IF(D366="DIRECCIÓN_DE_TRANSFERENCIAS","280 0031",VLOOKUP(C366,NIVELES!$A$14:$B$105,2,0)),"")</f>
        <v>280 1410</v>
      </c>
      <c r="AE366" s="86" t="s">
        <v>322</v>
      </c>
      <c r="AF366" s="86" t="s">
        <v>543</v>
      </c>
      <c r="AG366" s="79" t="str">
        <f>+IF(AF366&lt;&gt;"",VLOOKUP(AF366,NIVELES!$A$666:$B$673,2,0),"")</f>
        <v>DESARROLLO_INFANTIL</v>
      </c>
      <c r="AH366" s="78" t="s">
        <v>322</v>
      </c>
      <c r="AI366" s="79" t="str">
        <f>IF(AH366&lt;&gt;"",VLOOKUP(CONCATENATE(AG366,AH366),NIVELES!$B$676:$C$745,2,0),"")</f>
        <v>Centros Infantiles Del Buen Vivir Atencion Directa -Funcionamiento Operación Y Atencion De Unidades</v>
      </c>
      <c r="AJ366" s="78" t="s">
        <v>517</v>
      </c>
      <c r="AK366" s="79" t="str">
        <f>+IF(AJ366&lt;&gt;"",VLOOKUP(AJ366,NIVELES!$A$816:$B$892,2,0),"")</f>
        <v>NO APLICA</v>
      </c>
      <c r="AL366" s="78" t="s">
        <v>554</v>
      </c>
      <c r="AM366" s="78">
        <v>530812</v>
      </c>
      <c r="AN366" s="79" t="str">
        <f>IF(AM366&lt;&gt;"",+VLOOKUP(AM366,NIVELES!$A$1652:$B$2466,2,0),"")</f>
        <v>Materiales Didácticos</v>
      </c>
      <c r="AO366" s="87">
        <v>8733.1</v>
      </c>
      <c r="AP366" s="88">
        <v>0</v>
      </c>
      <c r="AQ366" s="88">
        <v>0</v>
      </c>
      <c r="AR366" s="88">
        <v>8733.1</v>
      </c>
      <c r="AS366" s="88">
        <v>0</v>
      </c>
      <c r="AT366" s="88">
        <v>0</v>
      </c>
      <c r="AU366" s="88">
        <v>0</v>
      </c>
      <c r="AV366" s="88">
        <v>0</v>
      </c>
      <c r="AW366" s="88">
        <v>0</v>
      </c>
      <c r="AX366" s="88">
        <v>0</v>
      </c>
      <c r="AY366" s="88">
        <v>0</v>
      </c>
      <c r="AZ366" s="88">
        <v>0</v>
      </c>
      <c r="BA366" s="88">
        <v>0</v>
      </c>
      <c r="BB366" s="89">
        <v>8733.1</v>
      </c>
      <c r="BC366" s="90" t="str">
        <f t="shared" si="23"/>
        <v>OK</v>
      </c>
      <c r="BD366" s="91" t="str">
        <f t="shared" si="24"/>
        <v xml:space="preserve">                  </v>
      </c>
      <c r="BE366" s="92">
        <f t="shared" si="25"/>
        <v>1</v>
      </c>
    </row>
    <row r="367" spans="1:57" s="74" customFormat="1" ht="50.1" customHeight="1" x14ac:dyDescent="0.2">
      <c r="A367" s="78" t="s">
        <v>55</v>
      </c>
      <c r="B367" s="78" t="s">
        <v>54</v>
      </c>
      <c r="C367" s="78" t="s">
        <v>7</v>
      </c>
      <c r="D367" s="78" t="s">
        <v>605</v>
      </c>
      <c r="E367" s="79" t="str">
        <f>+IF(C367&lt;&gt;"",VLOOKUP(MID(C367,18,5),NIVELES!$A$133:$B$213,2,0),"")</f>
        <v>IMBABURA</v>
      </c>
      <c r="F367" s="80" t="s">
        <v>181</v>
      </c>
      <c r="G367" s="81" t="str">
        <f>+IF(F367&lt;&gt;"",VLOOKUP(F367,NIVELES!$A$246:$C$464,3,0),"")</f>
        <v xml:space="preserve"> </v>
      </c>
      <c r="H367" s="82" t="s">
        <v>1024</v>
      </c>
      <c r="I367" s="78" t="s">
        <v>2201</v>
      </c>
      <c r="J367" s="78" t="s">
        <v>2184</v>
      </c>
      <c r="K367" s="78" t="s">
        <v>2185</v>
      </c>
      <c r="L367" s="78" t="s">
        <v>2202</v>
      </c>
      <c r="M367" s="78">
        <v>670</v>
      </c>
      <c r="N367" s="78" t="s">
        <v>2203</v>
      </c>
      <c r="O367" s="78" t="s">
        <v>2212</v>
      </c>
      <c r="P367" s="82">
        <v>2</v>
      </c>
      <c r="Q367" s="78" t="s">
        <v>2213</v>
      </c>
      <c r="R367" s="82"/>
      <c r="S367" s="82">
        <v>1</v>
      </c>
      <c r="T367" s="82"/>
      <c r="U367" s="82"/>
      <c r="V367" s="82">
        <v>1</v>
      </c>
      <c r="W367" s="82"/>
      <c r="X367" s="82"/>
      <c r="Y367" s="82"/>
      <c r="Z367" s="82"/>
      <c r="AA367" s="82"/>
      <c r="AB367" s="82"/>
      <c r="AC367" s="82"/>
      <c r="AD367" s="85" t="str">
        <f>IF(A367&lt;&gt;"",IF(D367="DIRECCIÓN_DE_TRANSFERENCIAS","280 0031",VLOOKUP(C367,NIVELES!$A$14:$B$105,2,0)),"")</f>
        <v>280 1410</v>
      </c>
      <c r="AE367" s="86" t="s">
        <v>322</v>
      </c>
      <c r="AF367" s="86" t="s">
        <v>543</v>
      </c>
      <c r="AG367" s="79" t="str">
        <f>+IF(AF367&lt;&gt;"",VLOOKUP(AF367,NIVELES!$A$666:$B$673,2,0),"")</f>
        <v>DESARROLLO_INFANTIL</v>
      </c>
      <c r="AH367" s="78" t="s">
        <v>322</v>
      </c>
      <c r="AI367" s="79" t="str">
        <f>IF(AH367&lt;&gt;"",VLOOKUP(CONCATENATE(AG367,AH367),NIVELES!$B$676:$C$745,2,0),"")</f>
        <v>Centros Infantiles Del Buen Vivir Atencion Directa -Funcionamiento Operación Y Atencion De Unidades</v>
      </c>
      <c r="AJ367" s="78" t="s">
        <v>517</v>
      </c>
      <c r="AK367" s="79" t="str">
        <f>+IF(AJ367&lt;&gt;"",VLOOKUP(AJ367,NIVELES!$A$816:$B$892,2,0),"")</f>
        <v>NO APLICA</v>
      </c>
      <c r="AL367" s="78" t="s">
        <v>554</v>
      </c>
      <c r="AM367" s="78">
        <v>530235</v>
      </c>
      <c r="AN367" s="79" t="str">
        <f>IF(AM367&lt;&gt;"",+VLOOKUP(AM367,NIVELES!$A$1652:$B$2466,2,0),"")</f>
        <v>Servicio de Alimentación</v>
      </c>
      <c r="AO367" s="87">
        <v>340319.1</v>
      </c>
      <c r="AP367" s="88">
        <v>0</v>
      </c>
      <c r="AQ367" s="88">
        <v>170159.55</v>
      </c>
      <c r="AR367" s="88">
        <v>0</v>
      </c>
      <c r="AS367" s="88">
        <v>0</v>
      </c>
      <c r="AT367" s="88">
        <v>170159.55</v>
      </c>
      <c r="AU367" s="88">
        <v>0</v>
      </c>
      <c r="AV367" s="88">
        <v>0</v>
      </c>
      <c r="AW367" s="88">
        <v>0</v>
      </c>
      <c r="AX367" s="88">
        <v>0</v>
      </c>
      <c r="AY367" s="88">
        <v>0</v>
      </c>
      <c r="AZ367" s="88">
        <v>0</v>
      </c>
      <c r="BA367" s="88">
        <v>0</v>
      </c>
      <c r="BB367" s="89">
        <v>340319.1</v>
      </c>
      <c r="BC367" s="90" t="str">
        <f t="shared" si="23"/>
        <v>OK</v>
      </c>
      <c r="BD367" s="91" t="str">
        <f t="shared" si="24"/>
        <v xml:space="preserve">                  </v>
      </c>
      <c r="BE367" s="92">
        <f t="shared" si="25"/>
        <v>2</v>
      </c>
    </row>
    <row r="368" spans="1:57" s="74" customFormat="1" ht="50.1" customHeight="1" x14ac:dyDescent="0.2">
      <c r="A368" s="78" t="s">
        <v>55</v>
      </c>
      <c r="B368" s="78" t="s">
        <v>54</v>
      </c>
      <c r="C368" s="78" t="s">
        <v>7</v>
      </c>
      <c r="D368" s="78" t="s">
        <v>605</v>
      </c>
      <c r="E368" s="79" t="str">
        <f>+IF(C368&lt;&gt;"",VLOOKUP(MID(C368,18,5),NIVELES!$A$133:$B$213,2,0),"")</f>
        <v>IMBABURA</v>
      </c>
      <c r="F368" s="80" t="s">
        <v>181</v>
      </c>
      <c r="G368" s="81" t="str">
        <f>+IF(F368&lt;&gt;"",VLOOKUP(F368,NIVELES!$A$246:$C$464,3,0),"")</f>
        <v xml:space="preserve"> </v>
      </c>
      <c r="H368" s="82" t="s">
        <v>1024</v>
      </c>
      <c r="I368" s="78" t="s">
        <v>2201</v>
      </c>
      <c r="J368" s="78" t="s">
        <v>2184</v>
      </c>
      <c r="K368" s="78" t="s">
        <v>2185</v>
      </c>
      <c r="L368" s="78" t="s">
        <v>2202</v>
      </c>
      <c r="M368" s="78">
        <v>670</v>
      </c>
      <c r="N368" s="78" t="s">
        <v>2203</v>
      </c>
      <c r="O368" s="78" t="s">
        <v>2214</v>
      </c>
      <c r="P368" s="82">
        <v>2</v>
      </c>
      <c r="Q368" s="78" t="s">
        <v>2215</v>
      </c>
      <c r="R368" s="82"/>
      <c r="S368" s="82">
        <v>1</v>
      </c>
      <c r="T368" s="82"/>
      <c r="U368" s="82"/>
      <c r="V368" s="82"/>
      <c r="W368" s="82"/>
      <c r="X368" s="82">
        <v>1</v>
      </c>
      <c r="Y368" s="82"/>
      <c r="Z368" s="82"/>
      <c r="AA368" s="82"/>
      <c r="AB368" s="82"/>
      <c r="AC368" s="82"/>
      <c r="AD368" s="85" t="str">
        <f>IF(A368&lt;&gt;"",IF(D368="DIRECCIÓN_DE_TRANSFERENCIAS","280 0031",VLOOKUP(C368,NIVELES!$A$14:$B$105,2,0)),"")</f>
        <v>280 1410</v>
      </c>
      <c r="AE368" s="86" t="s">
        <v>322</v>
      </c>
      <c r="AF368" s="86" t="s">
        <v>543</v>
      </c>
      <c r="AG368" s="79" t="str">
        <f>+IF(AF368&lt;&gt;"",VLOOKUP(AF368,NIVELES!$A$666:$B$673,2,0),"")</f>
        <v>DESARROLLO_INFANTIL</v>
      </c>
      <c r="AH368" s="78" t="s">
        <v>322</v>
      </c>
      <c r="AI368" s="79" t="str">
        <f>IF(AH368&lt;&gt;"",VLOOKUP(CONCATENATE(AG368,AH368),NIVELES!$B$676:$C$745,2,0),"")</f>
        <v>Centros Infantiles Del Buen Vivir Atencion Directa -Funcionamiento Operación Y Atencion De Unidades</v>
      </c>
      <c r="AJ368" s="78" t="s">
        <v>517</v>
      </c>
      <c r="AK368" s="79" t="str">
        <f>+IF(AJ368&lt;&gt;"",VLOOKUP(AJ368,NIVELES!$A$816:$B$892,2,0),"")</f>
        <v>NO APLICA</v>
      </c>
      <c r="AL368" s="78" t="s">
        <v>554</v>
      </c>
      <c r="AM368" s="78">
        <v>530208</v>
      </c>
      <c r="AN368" s="79" t="str">
        <f>IF(AM368&lt;&gt;"",+VLOOKUP(AM368,NIVELES!$A$1652:$B$2466,2,0),"")</f>
        <v>Servicio de Seguridad y Vigilancia</v>
      </c>
      <c r="AO368" s="87">
        <v>179952.82</v>
      </c>
      <c r="AP368" s="88">
        <v>14996.068333333335</v>
      </c>
      <c r="AQ368" s="88">
        <v>14996.068333333335</v>
      </c>
      <c r="AR368" s="88">
        <v>14996.068333333335</v>
      </c>
      <c r="AS368" s="88">
        <v>14996.068333333335</v>
      </c>
      <c r="AT368" s="88">
        <v>14996.068333333335</v>
      </c>
      <c r="AU368" s="88">
        <v>14996.068333333335</v>
      </c>
      <c r="AV368" s="88">
        <v>14996.068333333335</v>
      </c>
      <c r="AW368" s="88">
        <v>14996.068333333335</v>
      </c>
      <c r="AX368" s="88">
        <v>14996.068333333335</v>
      </c>
      <c r="AY368" s="88">
        <v>14996.068333333335</v>
      </c>
      <c r="AZ368" s="88">
        <v>14996.068333333335</v>
      </c>
      <c r="BA368" s="88">
        <v>14996.068333333335</v>
      </c>
      <c r="BB368" s="89">
        <v>179952.81999999998</v>
      </c>
      <c r="BC368" s="90" t="str">
        <f t="shared" si="23"/>
        <v>OK</v>
      </c>
      <c r="BD368" s="91" t="str">
        <f t="shared" si="24"/>
        <v xml:space="preserve">                  </v>
      </c>
      <c r="BE368" s="92">
        <f t="shared" si="25"/>
        <v>2</v>
      </c>
    </row>
    <row r="369" spans="1:57" s="74" customFormat="1" ht="50.1" customHeight="1" x14ac:dyDescent="0.2">
      <c r="A369" s="78" t="s">
        <v>55</v>
      </c>
      <c r="B369" s="78" t="s">
        <v>54</v>
      </c>
      <c r="C369" s="78" t="s">
        <v>7</v>
      </c>
      <c r="D369" s="78" t="s">
        <v>605</v>
      </c>
      <c r="E369" s="79" t="str">
        <f>+IF(C369&lt;&gt;"",VLOOKUP(MID(C369,18,5),NIVELES!$A$133:$B$213,2,0),"")</f>
        <v>IMBABURA</v>
      </c>
      <c r="F369" s="80" t="s">
        <v>181</v>
      </c>
      <c r="G369" s="81" t="str">
        <f>+IF(F369&lt;&gt;"",VLOOKUP(F369,NIVELES!$A$246:$C$464,3,0),"")</f>
        <v xml:space="preserve"> </v>
      </c>
      <c r="H369" s="82" t="s">
        <v>1024</v>
      </c>
      <c r="I369" s="78" t="s">
        <v>2201</v>
      </c>
      <c r="J369" s="78" t="s">
        <v>2184</v>
      </c>
      <c r="K369" s="78" t="s">
        <v>2185</v>
      </c>
      <c r="L369" s="78" t="s">
        <v>2202</v>
      </c>
      <c r="M369" s="78">
        <v>670</v>
      </c>
      <c r="N369" s="78" t="s">
        <v>2203</v>
      </c>
      <c r="O369" s="78" t="s">
        <v>2216</v>
      </c>
      <c r="P369" s="82">
        <v>2</v>
      </c>
      <c r="Q369" s="78" t="s">
        <v>2217</v>
      </c>
      <c r="R369" s="82"/>
      <c r="S369" s="82">
        <v>1</v>
      </c>
      <c r="T369" s="82"/>
      <c r="U369" s="82"/>
      <c r="V369" s="82"/>
      <c r="W369" s="82"/>
      <c r="X369" s="82">
        <v>1</v>
      </c>
      <c r="Y369" s="82"/>
      <c r="Z369" s="82"/>
      <c r="AA369" s="82"/>
      <c r="AB369" s="82"/>
      <c r="AC369" s="82"/>
      <c r="AD369" s="85" t="str">
        <f>IF(A369&lt;&gt;"",IF(D369="DIRECCIÓN_DE_TRANSFERENCIAS","280 0031",VLOOKUP(C369,NIVELES!$A$14:$B$105,2,0)),"")</f>
        <v>280 1410</v>
      </c>
      <c r="AE369" s="86" t="s">
        <v>322</v>
      </c>
      <c r="AF369" s="86" t="s">
        <v>543</v>
      </c>
      <c r="AG369" s="79" t="str">
        <f>+IF(AF369&lt;&gt;"",VLOOKUP(AF369,NIVELES!$A$666:$B$673,2,0),"")</f>
        <v>DESARROLLO_INFANTIL</v>
      </c>
      <c r="AH369" s="78" t="s">
        <v>322</v>
      </c>
      <c r="AI369" s="79" t="str">
        <f>IF(AH369&lt;&gt;"",VLOOKUP(CONCATENATE(AG369,AH369),NIVELES!$B$676:$C$745,2,0),"")</f>
        <v>Centros Infantiles Del Buen Vivir Atencion Directa -Funcionamiento Operación Y Atencion De Unidades</v>
      </c>
      <c r="AJ369" s="78" t="s">
        <v>517</v>
      </c>
      <c r="AK369" s="79" t="str">
        <f>+IF(AJ369&lt;&gt;"",VLOOKUP(AJ369,NIVELES!$A$816:$B$892,2,0),"")</f>
        <v>NO APLICA</v>
      </c>
      <c r="AL369" s="78" t="s">
        <v>554</v>
      </c>
      <c r="AM369" s="78">
        <v>530209</v>
      </c>
      <c r="AN369" s="79" t="str">
        <f>IF(AM369&lt;&gt;"",+VLOOKUP(AM369,NIVELES!$A$1652:$B$2466,2,0),"")</f>
        <v>Servicios de Aseo; Lavado de Vestimenta de Trabajo; Fumigación, Desinfección y Limpieza de Instalaciones</v>
      </c>
      <c r="AO369" s="87">
        <v>0</v>
      </c>
      <c r="AP369" s="88">
        <v>0</v>
      </c>
      <c r="AQ369" s="88">
        <v>0</v>
      </c>
      <c r="AR369" s="88">
        <v>0</v>
      </c>
      <c r="AS369" s="88">
        <v>0</v>
      </c>
      <c r="AT369" s="88">
        <v>0</v>
      </c>
      <c r="AU369" s="88">
        <v>0</v>
      </c>
      <c r="AV369" s="88">
        <v>0</v>
      </c>
      <c r="AW369" s="88">
        <v>0</v>
      </c>
      <c r="AX369" s="88">
        <v>0</v>
      </c>
      <c r="AY369" s="88">
        <v>0</v>
      </c>
      <c r="AZ369" s="88">
        <v>0</v>
      </c>
      <c r="BA369" s="88">
        <v>0</v>
      </c>
      <c r="BB369" s="89">
        <v>0</v>
      </c>
      <c r="BC369" s="90" t="str">
        <f t="shared" si="23"/>
        <v>OK</v>
      </c>
      <c r="BD369" s="91" t="str">
        <f t="shared" si="24"/>
        <v xml:space="preserve">                  </v>
      </c>
      <c r="BE369" s="92">
        <f t="shared" si="25"/>
        <v>2</v>
      </c>
    </row>
    <row r="370" spans="1:57" s="74" customFormat="1" ht="50.1" customHeight="1" x14ac:dyDescent="0.2">
      <c r="A370" s="78" t="s">
        <v>55</v>
      </c>
      <c r="B370" s="78" t="s">
        <v>54</v>
      </c>
      <c r="C370" s="78" t="s">
        <v>7</v>
      </c>
      <c r="D370" s="78" t="s">
        <v>605</v>
      </c>
      <c r="E370" s="79" t="str">
        <f>+IF(C370&lt;&gt;"",VLOOKUP(MID(C370,18,5),NIVELES!$A$133:$B$213,2,0),"")</f>
        <v>IMBABURA</v>
      </c>
      <c r="F370" s="80" t="s">
        <v>181</v>
      </c>
      <c r="G370" s="81" t="str">
        <f>+IF(F370&lt;&gt;"",VLOOKUP(F370,NIVELES!$A$246:$C$464,3,0),"")</f>
        <v xml:space="preserve"> </v>
      </c>
      <c r="H370" s="82" t="s">
        <v>1024</v>
      </c>
      <c r="I370" s="78" t="s">
        <v>2201</v>
      </c>
      <c r="J370" s="78" t="s">
        <v>2184</v>
      </c>
      <c r="K370" s="78" t="s">
        <v>2185</v>
      </c>
      <c r="L370" s="78" t="s">
        <v>2202</v>
      </c>
      <c r="M370" s="78">
        <v>670</v>
      </c>
      <c r="N370" s="78" t="s">
        <v>2203</v>
      </c>
      <c r="O370" s="78" t="s">
        <v>2174</v>
      </c>
      <c r="P370" s="82">
        <v>12</v>
      </c>
      <c r="Q370" s="78" t="s">
        <v>2218</v>
      </c>
      <c r="R370" s="82">
        <v>1</v>
      </c>
      <c r="S370" s="82">
        <v>1</v>
      </c>
      <c r="T370" s="82">
        <v>1</v>
      </c>
      <c r="U370" s="82">
        <v>1</v>
      </c>
      <c r="V370" s="82">
        <v>1</v>
      </c>
      <c r="W370" s="82">
        <v>1</v>
      </c>
      <c r="X370" s="82">
        <v>1</v>
      </c>
      <c r="Y370" s="82">
        <v>1</v>
      </c>
      <c r="Z370" s="82">
        <v>1</v>
      </c>
      <c r="AA370" s="82">
        <v>1</v>
      </c>
      <c r="AB370" s="82">
        <v>1</v>
      </c>
      <c r="AC370" s="82">
        <v>1</v>
      </c>
      <c r="AD370" s="85" t="str">
        <f>IF(A370&lt;&gt;"",IF(D370="DIRECCIÓN_DE_TRANSFERENCIAS","280 0031",VLOOKUP(C370,NIVELES!$A$14:$B$105,2,0)),"")</f>
        <v>280 1410</v>
      </c>
      <c r="AE370" s="86" t="s">
        <v>322</v>
      </c>
      <c r="AF370" s="86" t="s">
        <v>543</v>
      </c>
      <c r="AG370" s="79" t="str">
        <f>+IF(AF370&lt;&gt;"",VLOOKUP(AF370,NIVELES!$A$666:$B$673,2,0),"")</f>
        <v>DESARROLLO_INFANTIL</v>
      </c>
      <c r="AH370" s="78" t="s">
        <v>322</v>
      </c>
      <c r="AI370" s="79" t="str">
        <f>IF(AH370&lt;&gt;"",VLOOKUP(CONCATENATE(AG370,AH370),NIVELES!$B$676:$C$745,2,0),"")</f>
        <v>Centros Infantiles Del Buen Vivir Atencion Directa -Funcionamiento Operación Y Atencion De Unidades</v>
      </c>
      <c r="AJ370" s="78" t="s">
        <v>517</v>
      </c>
      <c r="AK370" s="79" t="str">
        <f>+IF(AJ370&lt;&gt;"",VLOOKUP(AJ370,NIVELES!$A$816:$B$892,2,0),"")</f>
        <v>NO APLICA</v>
      </c>
      <c r="AL370" s="78" t="s">
        <v>554</v>
      </c>
      <c r="AM370" s="78">
        <v>530105</v>
      </c>
      <c r="AN370" s="79" t="str">
        <f>IF(AM370&lt;&gt;"",+VLOOKUP(AM370,NIVELES!$A$1652:$B$2466,2,0),"")</f>
        <v>Telecomunicaciones</v>
      </c>
      <c r="AO370" s="87">
        <v>10680.6</v>
      </c>
      <c r="AP370" s="88">
        <v>890.05000000000007</v>
      </c>
      <c r="AQ370" s="88">
        <v>890.05000000000007</v>
      </c>
      <c r="AR370" s="88">
        <v>890.05000000000007</v>
      </c>
      <c r="AS370" s="88">
        <v>890.05000000000007</v>
      </c>
      <c r="AT370" s="88">
        <v>890.05000000000007</v>
      </c>
      <c r="AU370" s="88">
        <v>890.05000000000007</v>
      </c>
      <c r="AV370" s="88">
        <v>890.05000000000007</v>
      </c>
      <c r="AW370" s="88">
        <v>890.05000000000007</v>
      </c>
      <c r="AX370" s="88">
        <v>890.05000000000007</v>
      </c>
      <c r="AY370" s="88">
        <v>890.05000000000007</v>
      </c>
      <c r="AZ370" s="88">
        <v>890.05000000000007</v>
      </c>
      <c r="BA370" s="88">
        <v>890.05000000000007</v>
      </c>
      <c r="BB370" s="89">
        <v>10680.599999999999</v>
      </c>
      <c r="BC370" s="90" t="str">
        <f t="shared" si="23"/>
        <v>OK</v>
      </c>
      <c r="BD370" s="91" t="str">
        <f t="shared" si="24"/>
        <v xml:space="preserve">                  </v>
      </c>
      <c r="BE370" s="92">
        <f t="shared" si="25"/>
        <v>12</v>
      </c>
    </row>
    <row r="371" spans="1:57" s="74" customFormat="1" ht="50.1" customHeight="1" x14ac:dyDescent="0.2">
      <c r="A371" s="78" t="s">
        <v>55</v>
      </c>
      <c r="B371" s="78" t="s">
        <v>54</v>
      </c>
      <c r="C371" s="78" t="s">
        <v>7</v>
      </c>
      <c r="D371" s="78" t="s">
        <v>605</v>
      </c>
      <c r="E371" s="79" t="str">
        <f>+IF(C371&lt;&gt;"",VLOOKUP(MID(C371,18,5),NIVELES!$A$133:$B$213,2,0),"")</f>
        <v>IMBABURA</v>
      </c>
      <c r="F371" s="80" t="s">
        <v>181</v>
      </c>
      <c r="G371" s="81" t="str">
        <f>+IF(F371&lt;&gt;"",VLOOKUP(F371,NIVELES!$A$246:$C$464,3,0),"")</f>
        <v xml:space="preserve"> </v>
      </c>
      <c r="H371" s="82" t="s">
        <v>1024</v>
      </c>
      <c r="I371" s="78" t="s">
        <v>2201</v>
      </c>
      <c r="J371" s="78" t="s">
        <v>2184</v>
      </c>
      <c r="K371" s="78" t="s">
        <v>2185</v>
      </c>
      <c r="L371" s="78" t="s">
        <v>2205</v>
      </c>
      <c r="M371" s="78">
        <v>6430</v>
      </c>
      <c r="N371" s="78" t="s">
        <v>2203</v>
      </c>
      <c r="O371" s="78" t="s">
        <v>2167</v>
      </c>
      <c r="P371" s="82">
        <v>12</v>
      </c>
      <c r="Q371" s="78" t="s">
        <v>2204</v>
      </c>
      <c r="R371" s="82">
        <v>1</v>
      </c>
      <c r="S371" s="82">
        <v>1</v>
      </c>
      <c r="T371" s="82">
        <v>1</v>
      </c>
      <c r="U371" s="82">
        <v>1</v>
      </c>
      <c r="V371" s="82">
        <v>1</v>
      </c>
      <c r="W371" s="82">
        <v>1</v>
      </c>
      <c r="X371" s="82">
        <v>1</v>
      </c>
      <c r="Y371" s="82">
        <v>1</v>
      </c>
      <c r="Z371" s="82">
        <v>1</v>
      </c>
      <c r="AA371" s="82">
        <v>1</v>
      </c>
      <c r="AB371" s="82">
        <v>1</v>
      </c>
      <c r="AC371" s="82">
        <v>1</v>
      </c>
      <c r="AD371" s="85" t="str">
        <f>IF(A371&lt;&gt;"",IF(D371="DIRECCIÓN_DE_TRANSFERENCIAS","280 0031",VLOOKUP(C371,NIVELES!$A$14:$B$105,2,0)),"")</f>
        <v>280 1410</v>
      </c>
      <c r="AE371" s="86" t="s">
        <v>322</v>
      </c>
      <c r="AF371" s="86" t="s">
        <v>543</v>
      </c>
      <c r="AG371" s="79" t="str">
        <f>+IF(AF371&lt;&gt;"",VLOOKUP(AF371,NIVELES!$A$666:$B$673,2,0),"")</f>
        <v>DESARROLLO_INFANTIL</v>
      </c>
      <c r="AH371" s="78" t="s">
        <v>452</v>
      </c>
      <c r="AI371" s="79" t="str">
        <f>IF(AH371&lt;&gt;"",VLOOKUP(CONCATENATE(AG371,AH371),NIVELES!$B$676:$C$745,2,0),"")</f>
        <v>Creciendo Con Nuestros Hijos De Atención Directa Funcionamiento, Operación Y Atención Domiciliar</v>
      </c>
      <c r="AJ371" s="78" t="s">
        <v>517</v>
      </c>
      <c r="AK371" s="79" t="str">
        <f>+IF(AJ371&lt;&gt;"",VLOOKUP(AJ371,NIVELES!$A$816:$B$892,2,0),"")</f>
        <v>NO APLICA</v>
      </c>
      <c r="AL371" s="78" t="s">
        <v>553</v>
      </c>
      <c r="AM371" s="78">
        <v>510601</v>
      </c>
      <c r="AN371" s="79" t="str">
        <f>IF(AM371&lt;&gt;"",+VLOOKUP(AM371,NIVELES!$A$1652:$B$2466,2,0),"")</f>
        <v>Aporte Patronal</v>
      </c>
      <c r="AO371" s="87">
        <v>78243.17</v>
      </c>
      <c r="AP371" s="88">
        <v>6520.2641666666668</v>
      </c>
      <c r="AQ371" s="88">
        <v>6520.2641666666668</v>
      </c>
      <c r="AR371" s="88">
        <v>6520.2641666666668</v>
      </c>
      <c r="AS371" s="88">
        <v>6520.2641666666668</v>
      </c>
      <c r="AT371" s="88">
        <v>6520.2641666666668</v>
      </c>
      <c r="AU371" s="88">
        <v>6520.2641666666668</v>
      </c>
      <c r="AV371" s="88">
        <v>6520.2641666666668</v>
      </c>
      <c r="AW371" s="88">
        <v>6520.2641666666668</v>
      </c>
      <c r="AX371" s="88">
        <v>6520.2641666666668</v>
      </c>
      <c r="AY371" s="88">
        <v>6520.2641666666668</v>
      </c>
      <c r="AZ371" s="88">
        <v>6520.2641666666668</v>
      </c>
      <c r="BA371" s="88">
        <v>6520.2641666666668</v>
      </c>
      <c r="BB371" s="89">
        <v>78243.17</v>
      </c>
      <c r="BC371" s="90" t="str">
        <f t="shared" si="23"/>
        <v>OK</v>
      </c>
      <c r="BD371" s="91" t="str">
        <f t="shared" si="24"/>
        <v xml:space="preserve">                  </v>
      </c>
      <c r="BE371" s="92">
        <f t="shared" si="25"/>
        <v>12</v>
      </c>
    </row>
    <row r="372" spans="1:57" s="74" customFormat="1" ht="50.1" customHeight="1" x14ac:dyDescent="0.2">
      <c r="A372" s="78" t="s">
        <v>55</v>
      </c>
      <c r="B372" s="78" t="s">
        <v>54</v>
      </c>
      <c r="C372" s="78" t="s">
        <v>7</v>
      </c>
      <c r="D372" s="78" t="s">
        <v>605</v>
      </c>
      <c r="E372" s="79" t="str">
        <f>+IF(C372&lt;&gt;"",VLOOKUP(MID(C372,18,5),NIVELES!$A$133:$B$213,2,0),"")</f>
        <v>IMBABURA</v>
      </c>
      <c r="F372" s="80" t="s">
        <v>181</v>
      </c>
      <c r="G372" s="81" t="str">
        <f>+IF(F372&lt;&gt;"",VLOOKUP(F372,NIVELES!$A$246:$C$464,3,0),"")</f>
        <v xml:space="preserve"> </v>
      </c>
      <c r="H372" s="82" t="s">
        <v>1024</v>
      </c>
      <c r="I372" s="78" t="s">
        <v>2201</v>
      </c>
      <c r="J372" s="78" t="s">
        <v>2184</v>
      </c>
      <c r="K372" s="78" t="s">
        <v>2185</v>
      </c>
      <c r="L372" s="78" t="s">
        <v>2205</v>
      </c>
      <c r="M372" s="78">
        <v>6430</v>
      </c>
      <c r="N372" s="78" t="s">
        <v>2203</v>
      </c>
      <c r="O372" s="78" t="s">
        <v>2167</v>
      </c>
      <c r="P372" s="82">
        <v>1</v>
      </c>
      <c r="Q372" s="78" t="s">
        <v>2204</v>
      </c>
      <c r="R372" s="82"/>
      <c r="S372" s="82"/>
      <c r="T372" s="82"/>
      <c r="U372" s="82"/>
      <c r="V372" s="82"/>
      <c r="W372" s="82"/>
      <c r="X372" s="82"/>
      <c r="Y372" s="82">
        <v>1</v>
      </c>
      <c r="Z372" s="82"/>
      <c r="AA372" s="82"/>
      <c r="AB372" s="82"/>
      <c r="AC372" s="82"/>
      <c r="AD372" s="85" t="str">
        <f>IF(A372&lt;&gt;"",IF(D372="DIRECCIÓN_DE_TRANSFERENCIAS","280 0031",VLOOKUP(C372,NIVELES!$A$14:$B$105,2,0)),"")</f>
        <v>280 1410</v>
      </c>
      <c r="AE372" s="86" t="s">
        <v>322</v>
      </c>
      <c r="AF372" s="86" t="s">
        <v>543</v>
      </c>
      <c r="AG372" s="79" t="str">
        <f>+IF(AF372&lt;&gt;"",VLOOKUP(AF372,NIVELES!$A$666:$B$673,2,0),"")</f>
        <v>DESARROLLO_INFANTIL</v>
      </c>
      <c r="AH372" s="78" t="s">
        <v>452</v>
      </c>
      <c r="AI372" s="79" t="str">
        <f>IF(AH372&lt;&gt;"",VLOOKUP(CONCATENATE(AG372,AH372),NIVELES!$B$676:$C$745,2,0),"")</f>
        <v>Creciendo Con Nuestros Hijos De Atención Directa Funcionamiento, Operación Y Atención Domiciliar</v>
      </c>
      <c r="AJ372" s="78" t="s">
        <v>517</v>
      </c>
      <c r="AK372" s="79" t="str">
        <f>+IF(AJ372&lt;&gt;"",VLOOKUP(AJ372,NIVELES!$A$816:$B$892,2,0),"")</f>
        <v>NO APLICA</v>
      </c>
      <c r="AL372" s="78" t="s">
        <v>553</v>
      </c>
      <c r="AM372" s="78">
        <v>510204</v>
      </c>
      <c r="AN372" s="79" t="str">
        <f>IF(AM372&lt;&gt;"",+VLOOKUP(AM372,NIVELES!$A$1652:$B$2466,2,0),"")</f>
        <v>Decimocuarto Sueldo</v>
      </c>
      <c r="AO372" s="87">
        <v>45507</v>
      </c>
      <c r="AP372" s="88">
        <v>0</v>
      </c>
      <c r="AQ372" s="88">
        <v>0</v>
      </c>
      <c r="AR372" s="88">
        <v>0</v>
      </c>
      <c r="AS372" s="88">
        <v>0</v>
      </c>
      <c r="AT372" s="88">
        <v>0</v>
      </c>
      <c r="AU372" s="88">
        <v>0</v>
      </c>
      <c r="AV372" s="88">
        <v>0</v>
      </c>
      <c r="AW372" s="88">
        <v>45507</v>
      </c>
      <c r="AX372" s="88">
        <v>0</v>
      </c>
      <c r="AY372" s="88">
        <v>0</v>
      </c>
      <c r="AZ372" s="88">
        <v>0</v>
      </c>
      <c r="BA372" s="88">
        <v>0</v>
      </c>
      <c r="BB372" s="89">
        <v>45507</v>
      </c>
      <c r="BC372" s="90" t="str">
        <f t="shared" si="23"/>
        <v>OK</v>
      </c>
      <c r="BD372" s="91" t="str">
        <f t="shared" si="24"/>
        <v xml:space="preserve">                  </v>
      </c>
      <c r="BE372" s="92">
        <f t="shared" si="25"/>
        <v>1</v>
      </c>
    </row>
    <row r="373" spans="1:57" s="74" customFormat="1" ht="50.1" customHeight="1" x14ac:dyDescent="0.2">
      <c r="A373" s="78" t="s">
        <v>55</v>
      </c>
      <c r="B373" s="78" t="s">
        <v>54</v>
      </c>
      <c r="C373" s="78" t="s">
        <v>7</v>
      </c>
      <c r="D373" s="78" t="s">
        <v>605</v>
      </c>
      <c r="E373" s="79" t="str">
        <f>+IF(C373&lt;&gt;"",VLOOKUP(MID(C373,18,5),NIVELES!$A$133:$B$213,2,0),"")</f>
        <v>IMBABURA</v>
      </c>
      <c r="F373" s="80" t="s">
        <v>181</v>
      </c>
      <c r="G373" s="81" t="str">
        <f>+IF(F373&lt;&gt;"",VLOOKUP(F373,NIVELES!$A$246:$C$464,3,0),"")</f>
        <v xml:space="preserve"> </v>
      </c>
      <c r="H373" s="82" t="s">
        <v>1024</v>
      </c>
      <c r="I373" s="78" t="s">
        <v>2201</v>
      </c>
      <c r="J373" s="78" t="s">
        <v>2184</v>
      </c>
      <c r="K373" s="78" t="s">
        <v>2185</v>
      </c>
      <c r="L373" s="78" t="s">
        <v>2205</v>
      </c>
      <c r="M373" s="78">
        <v>6430</v>
      </c>
      <c r="N373" s="78" t="s">
        <v>2203</v>
      </c>
      <c r="O373" s="78" t="s">
        <v>2167</v>
      </c>
      <c r="P373" s="82">
        <v>1</v>
      </c>
      <c r="Q373" s="78" t="s">
        <v>2204</v>
      </c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82"/>
      <c r="AC373" s="82">
        <v>1</v>
      </c>
      <c r="AD373" s="85" t="str">
        <f>IF(A373&lt;&gt;"",IF(D373="DIRECCIÓN_DE_TRANSFERENCIAS","280 0031",VLOOKUP(C373,NIVELES!$A$14:$B$105,2,0)),"")</f>
        <v>280 1410</v>
      </c>
      <c r="AE373" s="86" t="s">
        <v>322</v>
      </c>
      <c r="AF373" s="86" t="s">
        <v>543</v>
      </c>
      <c r="AG373" s="79" t="str">
        <f>+IF(AF373&lt;&gt;"",VLOOKUP(AF373,NIVELES!$A$666:$B$673,2,0),"")</f>
        <v>DESARROLLO_INFANTIL</v>
      </c>
      <c r="AH373" s="78" t="s">
        <v>452</v>
      </c>
      <c r="AI373" s="79" t="str">
        <f>IF(AH373&lt;&gt;"",VLOOKUP(CONCATENATE(AG373,AH373),NIVELES!$B$676:$C$745,2,0),"")</f>
        <v>Creciendo Con Nuestros Hijos De Atención Directa Funcionamiento, Operación Y Atención Domiciliar</v>
      </c>
      <c r="AJ373" s="78" t="s">
        <v>517</v>
      </c>
      <c r="AK373" s="79" t="str">
        <f>+IF(AJ373&lt;&gt;"",VLOOKUP(AJ373,NIVELES!$A$816:$B$892,2,0),"")</f>
        <v>NO APLICA</v>
      </c>
      <c r="AL373" s="78" t="s">
        <v>553</v>
      </c>
      <c r="AM373" s="78">
        <v>510203</v>
      </c>
      <c r="AN373" s="79" t="str">
        <f>IF(AM373&lt;&gt;"",+VLOOKUP(AM373,NIVELES!$A$1652:$B$2466,2,0),"")</f>
        <v>Decimotercer Sueldo</v>
      </c>
      <c r="AO373" s="87">
        <v>67567.5</v>
      </c>
      <c r="AP373" s="88">
        <v>0</v>
      </c>
      <c r="AQ373" s="88">
        <v>0</v>
      </c>
      <c r="AR373" s="88">
        <v>0</v>
      </c>
      <c r="AS373" s="88">
        <v>0</v>
      </c>
      <c r="AT373" s="88">
        <v>0</v>
      </c>
      <c r="AU373" s="88">
        <v>0</v>
      </c>
      <c r="AV373" s="88">
        <v>0</v>
      </c>
      <c r="AW373" s="88">
        <v>0</v>
      </c>
      <c r="AX373" s="88">
        <v>0</v>
      </c>
      <c r="AY373" s="88">
        <v>0</v>
      </c>
      <c r="AZ373" s="88">
        <v>0</v>
      </c>
      <c r="BA373" s="88">
        <v>67567.5</v>
      </c>
      <c r="BB373" s="89">
        <v>67567.5</v>
      </c>
      <c r="BC373" s="90" t="str">
        <f t="shared" si="23"/>
        <v>OK</v>
      </c>
      <c r="BD373" s="91" t="str">
        <f t="shared" si="24"/>
        <v xml:space="preserve">                  </v>
      </c>
      <c r="BE373" s="92">
        <f t="shared" si="25"/>
        <v>1</v>
      </c>
    </row>
    <row r="374" spans="1:57" s="74" customFormat="1" ht="50.1" customHeight="1" x14ac:dyDescent="0.2">
      <c r="A374" s="78" t="s">
        <v>55</v>
      </c>
      <c r="B374" s="78" t="s">
        <v>54</v>
      </c>
      <c r="C374" s="78" t="s">
        <v>7</v>
      </c>
      <c r="D374" s="78" t="s">
        <v>605</v>
      </c>
      <c r="E374" s="79" t="str">
        <f>+IF(C374&lt;&gt;"",VLOOKUP(MID(C374,18,5),NIVELES!$A$133:$B$213,2,0),"")</f>
        <v>IMBABURA</v>
      </c>
      <c r="F374" s="80" t="s">
        <v>181</v>
      </c>
      <c r="G374" s="81" t="str">
        <f>+IF(F374&lt;&gt;"",VLOOKUP(F374,NIVELES!$A$246:$C$464,3,0),"")</f>
        <v xml:space="preserve"> </v>
      </c>
      <c r="H374" s="82" t="s">
        <v>1024</v>
      </c>
      <c r="I374" s="78" t="s">
        <v>2201</v>
      </c>
      <c r="J374" s="78" t="s">
        <v>2184</v>
      </c>
      <c r="K374" s="78" t="s">
        <v>2185</v>
      </c>
      <c r="L374" s="78" t="s">
        <v>2205</v>
      </c>
      <c r="M374" s="78">
        <v>6430</v>
      </c>
      <c r="N374" s="78" t="s">
        <v>2203</v>
      </c>
      <c r="O374" s="78" t="s">
        <v>2167</v>
      </c>
      <c r="P374" s="82">
        <v>12</v>
      </c>
      <c r="Q374" s="78" t="s">
        <v>2204</v>
      </c>
      <c r="R374" s="82">
        <v>1</v>
      </c>
      <c r="S374" s="82">
        <v>1</v>
      </c>
      <c r="T374" s="82">
        <v>1</v>
      </c>
      <c r="U374" s="82">
        <v>1</v>
      </c>
      <c r="V374" s="82">
        <v>1</v>
      </c>
      <c r="W374" s="82">
        <v>1</v>
      </c>
      <c r="X374" s="82">
        <v>1</v>
      </c>
      <c r="Y374" s="82">
        <v>1</v>
      </c>
      <c r="Z374" s="82">
        <v>1</v>
      </c>
      <c r="AA374" s="82">
        <v>1</v>
      </c>
      <c r="AB374" s="82">
        <v>1</v>
      </c>
      <c r="AC374" s="82">
        <v>1</v>
      </c>
      <c r="AD374" s="85" t="str">
        <f>IF(A374&lt;&gt;"",IF(D374="DIRECCIÓN_DE_TRANSFERENCIAS","280 0031",VLOOKUP(C374,NIVELES!$A$14:$B$105,2,0)),"")</f>
        <v>280 1410</v>
      </c>
      <c r="AE374" s="86" t="s">
        <v>322</v>
      </c>
      <c r="AF374" s="86" t="s">
        <v>543</v>
      </c>
      <c r="AG374" s="79" t="str">
        <f>+IF(AF374&lt;&gt;"",VLOOKUP(AF374,NIVELES!$A$666:$B$673,2,0),"")</f>
        <v>DESARROLLO_INFANTIL</v>
      </c>
      <c r="AH374" s="78" t="s">
        <v>452</v>
      </c>
      <c r="AI374" s="79" t="str">
        <f>IF(AH374&lt;&gt;"",VLOOKUP(CONCATENATE(AG374,AH374),NIVELES!$B$676:$C$745,2,0),"")</f>
        <v>Creciendo Con Nuestros Hijos De Atención Directa Funcionamiento, Operación Y Atención Domiciliar</v>
      </c>
      <c r="AJ374" s="78" t="s">
        <v>517</v>
      </c>
      <c r="AK374" s="79" t="str">
        <f>+IF(AJ374&lt;&gt;"",VLOOKUP(AJ374,NIVELES!$A$816:$B$892,2,0),"")</f>
        <v>NO APLICA</v>
      </c>
      <c r="AL374" s="78" t="s">
        <v>553</v>
      </c>
      <c r="AM374" s="78">
        <v>510602</v>
      </c>
      <c r="AN374" s="79" t="str">
        <f>IF(AM374&lt;&gt;"",+VLOOKUP(AM374,NIVELES!$A$1652:$B$2466,2,0),"")</f>
        <v>Fondo de Reserva</v>
      </c>
      <c r="AO374" s="87">
        <v>67567.5</v>
      </c>
      <c r="AP374" s="88">
        <v>5630.625</v>
      </c>
      <c r="AQ374" s="88">
        <v>5630.625</v>
      </c>
      <c r="AR374" s="88">
        <v>5630.625</v>
      </c>
      <c r="AS374" s="88">
        <v>5630.625</v>
      </c>
      <c r="AT374" s="88">
        <v>5630.625</v>
      </c>
      <c r="AU374" s="88">
        <v>5630.625</v>
      </c>
      <c r="AV374" s="88">
        <v>5630.625</v>
      </c>
      <c r="AW374" s="88">
        <v>5630.625</v>
      </c>
      <c r="AX374" s="88">
        <v>5630.625</v>
      </c>
      <c r="AY374" s="88">
        <v>5630.625</v>
      </c>
      <c r="AZ374" s="88">
        <v>5630.625</v>
      </c>
      <c r="BA374" s="88">
        <v>5630.625</v>
      </c>
      <c r="BB374" s="89">
        <v>67567.5</v>
      </c>
      <c r="BC374" s="90" t="str">
        <f t="shared" si="23"/>
        <v>OK</v>
      </c>
      <c r="BD374" s="91" t="str">
        <f t="shared" si="24"/>
        <v xml:space="preserve">                  </v>
      </c>
      <c r="BE374" s="92">
        <f t="shared" si="25"/>
        <v>12</v>
      </c>
    </row>
    <row r="375" spans="1:57" s="74" customFormat="1" ht="50.1" customHeight="1" x14ac:dyDescent="0.2">
      <c r="A375" s="78" t="s">
        <v>55</v>
      </c>
      <c r="B375" s="78" t="s">
        <v>54</v>
      </c>
      <c r="C375" s="78" t="s">
        <v>7</v>
      </c>
      <c r="D375" s="78" t="s">
        <v>605</v>
      </c>
      <c r="E375" s="79" t="str">
        <f>+IF(C375&lt;&gt;"",VLOOKUP(MID(C375,18,5),NIVELES!$A$133:$B$213,2,0),"")</f>
        <v>IMBABURA</v>
      </c>
      <c r="F375" s="80" t="s">
        <v>181</v>
      </c>
      <c r="G375" s="81" t="str">
        <f>+IF(F375&lt;&gt;"",VLOOKUP(F375,NIVELES!$A$246:$C$464,3,0),"")</f>
        <v xml:space="preserve"> </v>
      </c>
      <c r="H375" s="82" t="s">
        <v>1024</v>
      </c>
      <c r="I375" s="78" t="s">
        <v>2201</v>
      </c>
      <c r="J375" s="78" t="s">
        <v>2184</v>
      </c>
      <c r="K375" s="78" t="s">
        <v>2185</v>
      </c>
      <c r="L375" s="78" t="s">
        <v>2205</v>
      </c>
      <c r="M375" s="78">
        <v>6430</v>
      </c>
      <c r="N375" s="78" t="s">
        <v>2203</v>
      </c>
      <c r="O375" s="78" t="s">
        <v>2167</v>
      </c>
      <c r="P375" s="82">
        <v>12</v>
      </c>
      <c r="Q375" s="78" t="s">
        <v>2204</v>
      </c>
      <c r="R375" s="82">
        <v>1</v>
      </c>
      <c r="S375" s="82">
        <v>1</v>
      </c>
      <c r="T375" s="82">
        <v>1</v>
      </c>
      <c r="U375" s="82">
        <v>1</v>
      </c>
      <c r="V375" s="82">
        <v>1</v>
      </c>
      <c r="W375" s="82">
        <v>1</v>
      </c>
      <c r="X375" s="82">
        <v>1</v>
      </c>
      <c r="Y375" s="82">
        <v>1</v>
      </c>
      <c r="Z375" s="82">
        <v>1</v>
      </c>
      <c r="AA375" s="82">
        <v>1</v>
      </c>
      <c r="AB375" s="82">
        <v>1</v>
      </c>
      <c r="AC375" s="82">
        <v>1</v>
      </c>
      <c r="AD375" s="85" t="str">
        <f>IF(A375&lt;&gt;"",IF(D375="DIRECCIÓN_DE_TRANSFERENCIAS","280 0031",VLOOKUP(C375,NIVELES!$A$14:$B$105,2,0)),"")</f>
        <v>280 1410</v>
      </c>
      <c r="AE375" s="86" t="s">
        <v>322</v>
      </c>
      <c r="AF375" s="86" t="s">
        <v>543</v>
      </c>
      <c r="AG375" s="79" t="str">
        <f>+IF(AF375&lt;&gt;"",VLOOKUP(AF375,NIVELES!$A$666:$B$673,2,0),"")</f>
        <v>DESARROLLO_INFANTIL</v>
      </c>
      <c r="AH375" s="78" t="s">
        <v>452</v>
      </c>
      <c r="AI375" s="79" t="str">
        <f>IF(AH375&lt;&gt;"",VLOOKUP(CONCATENATE(AG375,AH375),NIVELES!$B$676:$C$745,2,0),"")</f>
        <v>Creciendo Con Nuestros Hijos De Atención Directa Funcionamiento, Operación Y Atención Domiciliar</v>
      </c>
      <c r="AJ375" s="78" t="s">
        <v>517</v>
      </c>
      <c r="AK375" s="79" t="str">
        <f>+IF(AJ375&lt;&gt;"",VLOOKUP(AJ375,NIVELES!$A$816:$B$892,2,0),"")</f>
        <v>NO APLICA</v>
      </c>
      <c r="AL375" s="78" t="s">
        <v>553</v>
      </c>
      <c r="AM375" s="78">
        <v>510105</v>
      </c>
      <c r="AN375" s="79" t="str">
        <f>IF(AM375&lt;&gt;"",+VLOOKUP(AM375,NIVELES!$A$1652:$B$2466,2,0),"")</f>
        <v>Remuneraciones Unificadas</v>
      </c>
      <c r="AO375" s="87">
        <v>884520</v>
      </c>
      <c r="AP375" s="88">
        <v>73710</v>
      </c>
      <c r="AQ375" s="88">
        <v>73710</v>
      </c>
      <c r="AR375" s="88">
        <v>73710</v>
      </c>
      <c r="AS375" s="88">
        <v>73710</v>
      </c>
      <c r="AT375" s="88">
        <v>73710</v>
      </c>
      <c r="AU375" s="88">
        <v>73710</v>
      </c>
      <c r="AV375" s="88">
        <v>73710</v>
      </c>
      <c r="AW375" s="88">
        <v>73710</v>
      </c>
      <c r="AX375" s="88">
        <v>73710</v>
      </c>
      <c r="AY375" s="88">
        <v>73710</v>
      </c>
      <c r="AZ375" s="88">
        <v>73710</v>
      </c>
      <c r="BA375" s="88">
        <v>73710</v>
      </c>
      <c r="BB375" s="89">
        <v>884520</v>
      </c>
      <c r="BC375" s="90" t="str">
        <f t="shared" si="23"/>
        <v>OK</v>
      </c>
      <c r="BD375" s="91" t="str">
        <f t="shared" si="24"/>
        <v xml:space="preserve">                  </v>
      </c>
      <c r="BE375" s="92">
        <f t="shared" si="25"/>
        <v>12</v>
      </c>
    </row>
    <row r="376" spans="1:57" s="74" customFormat="1" ht="50.1" customHeight="1" x14ac:dyDescent="0.2">
      <c r="A376" s="78" t="s">
        <v>55</v>
      </c>
      <c r="B376" s="78" t="s">
        <v>54</v>
      </c>
      <c r="C376" s="78" t="s">
        <v>7</v>
      </c>
      <c r="D376" s="78" t="s">
        <v>605</v>
      </c>
      <c r="E376" s="79" t="str">
        <f>+IF(C376&lt;&gt;"",VLOOKUP(MID(C376,18,5),NIVELES!$A$133:$B$213,2,0),"")</f>
        <v>IMBABURA</v>
      </c>
      <c r="F376" s="80" t="s">
        <v>181</v>
      </c>
      <c r="G376" s="81" t="str">
        <f>+IF(F376&lt;&gt;"",VLOOKUP(F376,NIVELES!$A$246:$C$464,3,0),"")</f>
        <v xml:space="preserve"> </v>
      </c>
      <c r="H376" s="82" t="s">
        <v>1024</v>
      </c>
      <c r="I376" s="78" t="s">
        <v>2201</v>
      </c>
      <c r="J376" s="78" t="s">
        <v>2184</v>
      </c>
      <c r="K376" s="78" t="s">
        <v>2185</v>
      </c>
      <c r="L376" s="78" t="s">
        <v>2205</v>
      </c>
      <c r="M376" s="78">
        <v>6430</v>
      </c>
      <c r="N376" s="78" t="s">
        <v>2203</v>
      </c>
      <c r="O376" s="78" t="s">
        <v>2219</v>
      </c>
      <c r="P376" s="82">
        <v>1</v>
      </c>
      <c r="Q376" s="78" t="s">
        <v>2220</v>
      </c>
      <c r="R376" s="82"/>
      <c r="S376" s="82"/>
      <c r="T376" s="82">
        <v>1</v>
      </c>
      <c r="U376" s="82"/>
      <c r="V376" s="82"/>
      <c r="W376" s="82"/>
      <c r="X376" s="82"/>
      <c r="Y376" s="82"/>
      <c r="Z376" s="82"/>
      <c r="AA376" s="82"/>
      <c r="AB376" s="82"/>
      <c r="AC376" s="82"/>
      <c r="AD376" s="85" t="str">
        <f>IF(A376&lt;&gt;"",IF(D376="DIRECCIÓN_DE_TRANSFERENCIAS","280 0031",VLOOKUP(C376,NIVELES!$A$14:$B$105,2,0)),"")</f>
        <v>280 1410</v>
      </c>
      <c r="AE376" s="86" t="s">
        <v>322</v>
      </c>
      <c r="AF376" s="86" t="s">
        <v>543</v>
      </c>
      <c r="AG376" s="79" t="str">
        <f>+IF(AF376&lt;&gt;"",VLOOKUP(AF376,NIVELES!$A$666:$B$673,2,0),"")</f>
        <v>DESARROLLO_INFANTIL</v>
      </c>
      <c r="AH376" s="78" t="s">
        <v>452</v>
      </c>
      <c r="AI376" s="79" t="str">
        <f>IF(AH376&lt;&gt;"",VLOOKUP(CONCATENATE(AG376,AH376),NIVELES!$B$676:$C$745,2,0),"")</f>
        <v>Creciendo Con Nuestros Hijos De Atención Directa Funcionamiento, Operación Y Atención Domiciliar</v>
      </c>
      <c r="AJ376" s="78" t="s">
        <v>517</v>
      </c>
      <c r="AK376" s="79" t="str">
        <f>+IF(AJ376&lt;&gt;"",VLOOKUP(AJ376,NIVELES!$A$816:$B$892,2,0),"")</f>
        <v>NO APLICA</v>
      </c>
      <c r="AL376" s="78" t="s">
        <v>554</v>
      </c>
      <c r="AM376" s="78">
        <v>530105</v>
      </c>
      <c r="AN376" s="79" t="str">
        <f>IF(AM376&lt;&gt;"",+VLOOKUP(AM376,NIVELES!$A$1652:$B$2466,2,0),"")</f>
        <v>Telecomunicaciones</v>
      </c>
      <c r="AO376" s="87">
        <v>2176.7199999999998</v>
      </c>
      <c r="AP376" s="88">
        <v>0</v>
      </c>
      <c r="AQ376" s="88">
        <v>0</v>
      </c>
      <c r="AR376" s="88">
        <v>2176.7199999999998</v>
      </c>
      <c r="AS376" s="88">
        <v>0</v>
      </c>
      <c r="AT376" s="88">
        <v>0</v>
      </c>
      <c r="AU376" s="88">
        <v>0</v>
      </c>
      <c r="AV376" s="88">
        <v>0</v>
      </c>
      <c r="AW376" s="88">
        <v>0</v>
      </c>
      <c r="AX376" s="88">
        <v>0</v>
      </c>
      <c r="AY376" s="88">
        <v>0</v>
      </c>
      <c r="AZ376" s="88">
        <v>0</v>
      </c>
      <c r="BA376" s="88">
        <v>0</v>
      </c>
      <c r="BB376" s="89">
        <v>2176.7199999999998</v>
      </c>
      <c r="BC376" s="90" t="str">
        <f t="shared" si="23"/>
        <v>OK</v>
      </c>
      <c r="BD376" s="91" t="str">
        <f t="shared" si="24"/>
        <v xml:space="preserve">                  </v>
      </c>
      <c r="BE376" s="92">
        <f t="shared" si="25"/>
        <v>1</v>
      </c>
    </row>
    <row r="377" spans="1:57" s="74" customFormat="1" ht="50.1" customHeight="1" x14ac:dyDescent="0.2">
      <c r="A377" s="78" t="s">
        <v>55</v>
      </c>
      <c r="B377" s="78" t="s">
        <v>54</v>
      </c>
      <c r="C377" s="78" t="s">
        <v>7</v>
      </c>
      <c r="D377" s="78" t="s">
        <v>605</v>
      </c>
      <c r="E377" s="79" t="str">
        <f>+IF(C377&lt;&gt;"",VLOOKUP(MID(C377,18,5),NIVELES!$A$133:$B$213,2,0),"")</f>
        <v>IMBABURA</v>
      </c>
      <c r="F377" s="80" t="s">
        <v>181</v>
      </c>
      <c r="G377" s="81" t="str">
        <f>+IF(F377&lt;&gt;"",VLOOKUP(F377,NIVELES!$A$246:$C$464,3,0),"")</f>
        <v xml:space="preserve"> </v>
      </c>
      <c r="H377" s="82" t="s">
        <v>1024</v>
      </c>
      <c r="I377" s="78" t="s">
        <v>2201</v>
      </c>
      <c r="J377" s="78" t="s">
        <v>2184</v>
      </c>
      <c r="K377" s="78" t="s">
        <v>2185</v>
      </c>
      <c r="L377" s="78" t="s">
        <v>2221</v>
      </c>
      <c r="M377" s="78">
        <v>2756</v>
      </c>
      <c r="N377" s="78" t="s">
        <v>2203</v>
      </c>
      <c r="O377" s="78" t="s">
        <v>2222</v>
      </c>
      <c r="P377" s="82">
        <v>13</v>
      </c>
      <c r="Q377" s="78" t="s">
        <v>2223</v>
      </c>
      <c r="R377" s="82"/>
      <c r="S377" s="82">
        <v>13</v>
      </c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5" t="str">
        <f>IF(A377&lt;&gt;"",IF(D377="DIRECCIÓN_DE_TRANSFERENCIAS","280 0031",VLOOKUP(C377,NIVELES!$A$14:$B$105,2,0)),"")</f>
        <v>280 1410</v>
      </c>
      <c r="AE377" s="86" t="s">
        <v>322</v>
      </c>
      <c r="AF377" s="86" t="s">
        <v>543</v>
      </c>
      <c r="AG377" s="79" t="str">
        <f>+IF(AF377&lt;&gt;"",VLOOKUP(AF377,NIVELES!$A$666:$B$673,2,0),"")</f>
        <v>DESARROLLO_INFANTIL</v>
      </c>
      <c r="AH377" s="78" t="s">
        <v>320</v>
      </c>
      <c r="AI377" s="79" t="str">
        <f>IF(AH377&lt;&gt;"",VLOOKUP(CONCATENATE(AG377,AH377),NIVELES!$B$676:$C$745,2,0),"")</f>
        <v>Asegurar La Operacion Y Atencion De Cibv  Administrados Por Prestacion De Servicios A Traves De Cooperantes  Para Contribuir Al Desarrollo Integral De Niñas Y Niños</v>
      </c>
      <c r="AJ377" s="78" t="s">
        <v>387</v>
      </c>
      <c r="AK377" s="79" t="str">
        <f>+IF(AJ377&lt;&gt;"",VLOOKUP(AJ377,NIVELES!$A$816:$B$892,2,0),"")</f>
        <v>ASEGURAR EL DESARROLLO INFANTIL Y LA EDUCACIÓN INTEGRAL, CON CALIDAD Y CALIDEZ PARA TODOS LOS NIÑOS, NIÑAS Y ADOLESCENTES</v>
      </c>
      <c r="AL377" s="78" t="s">
        <v>556</v>
      </c>
      <c r="AM377" s="78">
        <v>580104</v>
      </c>
      <c r="AN377" s="79" t="str">
        <f>IF(AM377&lt;&gt;"",+VLOOKUP(AM377,NIVELES!$A$1652:$B$2466,2,0),"")</f>
        <v>A Gobiernos Autónomos Descentralizados</v>
      </c>
      <c r="AO377" s="87">
        <v>2976530.99</v>
      </c>
      <c r="AP377" s="88">
        <v>0</v>
      </c>
      <c r="AQ377" s="88">
        <v>744132.75</v>
      </c>
      <c r="AR377" s="88">
        <v>0</v>
      </c>
      <c r="AS377" s="88">
        <v>744132.75</v>
      </c>
      <c r="AT377" s="88">
        <v>0</v>
      </c>
      <c r="AU377" s="88">
        <v>0</v>
      </c>
      <c r="AV377" s="88">
        <v>744132.75</v>
      </c>
      <c r="AW377" s="88">
        <v>0</v>
      </c>
      <c r="AX377" s="88">
        <v>0</v>
      </c>
      <c r="AY377" s="88">
        <v>744132.74</v>
      </c>
      <c r="AZ377" s="88">
        <v>0</v>
      </c>
      <c r="BA377" s="88">
        <v>0</v>
      </c>
      <c r="BB377" s="89">
        <v>2976530.99</v>
      </c>
      <c r="BC377" s="90" t="str">
        <f t="shared" si="23"/>
        <v>OK</v>
      </c>
      <c r="BD377" s="91" t="str">
        <f t="shared" si="24"/>
        <v xml:space="preserve">                  </v>
      </c>
      <c r="BE377" s="92">
        <f t="shared" si="25"/>
        <v>13</v>
      </c>
    </row>
    <row r="378" spans="1:57" s="74" customFormat="1" ht="50.1" customHeight="1" x14ac:dyDescent="0.2">
      <c r="A378" s="78" t="s">
        <v>55</v>
      </c>
      <c r="B378" s="78" t="s">
        <v>54</v>
      </c>
      <c r="C378" s="78" t="s">
        <v>7</v>
      </c>
      <c r="D378" s="78" t="s">
        <v>605</v>
      </c>
      <c r="E378" s="79" t="str">
        <f>+IF(C378&lt;&gt;"",VLOOKUP(MID(C378,18,5),NIVELES!$A$133:$B$213,2,0),"")</f>
        <v>IMBABURA</v>
      </c>
      <c r="F378" s="80" t="s">
        <v>181</v>
      </c>
      <c r="G378" s="81" t="str">
        <f>+IF(F378&lt;&gt;"",VLOOKUP(F378,NIVELES!$A$246:$C$464,3,0),"")</f>
        <v xml:space="preserve"> </v>
      </c>
      <c r="H378" s="82" t="s">
        <v>1024</v>
      </c>
      <c r="I378" s="78" t="s">
        <v>2201</v>
      </c>
      <c r="J378" s="78" t="s">
        <v>2184</v>
      </c>
      <c r="K378" s="78" t="s">
        <v>2185</v>
      </c>
      <c r="L378" s="78" t="s">
        <v>2221</v>
      </c>
      <c r="M378" s="78">
        <v>1892</v>
      </c>
      <c r="N378" s="78" t="s">
        <v>2203</v>
      </c>
      <c r="O378" s="78" t="s">
        <v>2222</v>
      </c>
      <c r="P378" s="82">
        <v>4</v>
      </c>
      <c r="Q378" s="78" t="s">
        <v>2223</v>
      </c>
      <c r="R378" s="82"/>
      <c r="S378" s="82">
        <v>4</v>
      </c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5" t="str">
        <f>IF(A378&lt;&gt;"",IF(D378="DIRECCIÓN_DE_TRANSFERENCIAS","280 0031",VLOOKUP(C378,NIVELES!$A$14:$B$105,2,0)),"")</f>
        <v>280 1410</v>
      </c>
      <c r="AE378" s="86" t="s">
        <v>322</v>
      </c>
      <c r="AF378" s="86" t="s">
        <v>543</v>
      </c>
      <c r="AG378" s="79" t="str">
        <f>+IF(AF378&lt;&gt;"",VLOOKUP(AF378,NIVELES!$A$666:$B$673,2,0),"")</f>
        <v>DESARROLLO_INFANTIL</v>
      </c>
      <c r="AH378" s="78" t="s">
        <v>320</v>
      </c>
      <c r="AI378" s="79" t="str">
        <f>IF(AH378&lt;&gt;"",VLOOKUP(CONCATENATE(AG378,AH378),NIVELES!$B$676:$C$745,2,0),"")</f>
        <v>Asegurar La Operacion Y Atencion De Cibv  Administrados Por Prestacion De Servicios A Traves De Cooperantes  Para Contribuir Al Desarrollo Integral De Niñas Y Niños</v>
      </c>
      <c r="AJ378" s="78" t="s">
        <v>387</v>
      </c>
      <c r="AK378" s="79" t="str">
        <f>+IF(AJ378&lt;&gt;"",VLOOKUP(AJ378,NIVELES!$A$816:$B$892,2,0),"")</f>
        <v>ASEGURAR EL DESARROLLO INFANTIL Y LA EDUCACIÓN INTEGRAL, CON CALIDAD Y CALIDEZ PARA TODOS LOS NIÑOS, NIÑAS Y ADOLESCENTES</v>
      </c>
      <c r="AL378" s="78" t="s">
        <v>556</v>
      </c>
      <c r="AM378" s="78">
        <v>580204</v>
      </c>
      <c r="AN378" s="79" t="str">
        <f>IF(AM378&lt;&gt;"",+VLOOKUP(AM378,NIVELES!$A$1652:$B$2466,2,0),"")</f>
        <v>Al Sector Privado no Financiero</v>
      </c>
      <c r="AO378" s="87">
        <v>1540516.63</v>
      </c>
      <c r="AP378" s="88">
        <v>0</v>
      </c>
      <c r="AQ378" s="88">
        <v>770258.32</v>
      </c>
      <c r="AR378" s="88">
        <v>0</v>
      </c>
      <c r="AS378" s="88">
        <v>770258.31</v>
      </c>
      <c r="AT378" s="88">
        <v>0</v>
      </c>
      <c r="AU378" s="88">
        <v>0</v>
      </c>
      <c r="AV378" s="88">
        <v>0</v>
      </c>
      <c r="AW378" s="88">
        <v>0</v>
      </c>
      <c r="AX378" s="88">
        <v>0</v>
      </c>
      <c r="AY378" s="88">
        <v>0</v>
      </c>
      <c r="AZ378" s="88">
        <v>0</v>
      </c>
      <c r="BA378" s="88">
        <v>0</v>
      </c>
      <c r="BB378" s="89">
        <v>1540516.63</v>
      </c>
      <c r="BC378" s="90" t="str">
        <f t="shared" si="23"/>
        <v>OK</v>
      </c>
      <c r="BD378" s="91" t="str">
        <f t="shared" si="24"/>
        <v xml:space="preserve">                  </v>
      </c>
      <c r="BE378" s="92">
        <f t="shared" si="25"/>
        <v>4</v>
      </c>
    </row>
    <row r="379" spans="1:57" s="74" customFormat="1" ht="50.1" customHeight="1" x14ac:dyDescent="0.2">
      <c r="A379" s="78" t="s">
        <v>55</v>
      </c>
      <c r="B379" s="78" t="s">
        <v>54</v>
      </c>
      <c r="C379" s="78" t="s">
        <v>7</v>
      </c>
      <c r="D379" s="78" t="s">
        <v>605</v>
      </c>
      <c r="E379" s="79" t="str">
        <f>+IF(C379&lt;&gt;"",VLOOKUP(MID(C379,18,5),NIVELES!$A$133:$B$213,2,0),"")</f>
        <v>IMBABURA</v>
      </c>
      <c r="F379" s="80" t="s">
        <v>181</v>
      </c>
      <c r="G379" s="81" t="str">
        <f>+IF(F379&lt;&gt;"",VLOOKUP(F379,NIVELES!$A$246:$C$464,3,0),"")</f>
        <v xml:space="preserve"> </v>
      </c>
      <c r="H379" s="82" t="s">
        <v>1024</v>
      </c>
      <c r="I379" s="78" t="s">
        <v>2201</v>
      </c>
      <c r="J379" s="78" t="s">
        <v>2184</v>
      </c>
      <c r="K379" s="78" t="s">
        <v>2185</v>
      </c>
      <c r="L379" s="78" t="s">
        <v>2205</v>
      </c>
      <c r="M379" s="78">
        <v>6430</v>
      </c>
      <c r="N379" s="78" t="s">
        <v>2203</v>
      </c>
      <c r="O379" s="78" t="s">
        <v>2252</v>
      </c>
      <c r="P379" s="82">
        <v>1</v>
      </c>
      <c r="Q379" s="78" t="s">
        <v>2253</v>
      </c>
      <c r="R379" s="82"/>
      <c r="S379" s="82">
        <v>1</v>
      </c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5" t="str">
        <f>IF(A379&lt;&gt;"",IF(D379="DIRECCIÓN_DE_TRANSFERENCIAS","280 0031",VLOOKUP(C379,NIVELES!$A$14:$B$105,2,0)),"")</f>
        <v>280 1410</v>
      </c>
      <c r="AE379" s="86" t="s">
        <v>322</v>
      </c>
      <c r="AF379" s="86" t="s">
        <v>543</v>
      </c>
      <c r="AG379" s="79" t="str">
        <f>+IF(AF379&lt;&gt;"",VLOOKUP(AF379,NIVELES!$A$666:$B$673,2,0),"")</f>
        <v>DESARROLLO_INFANTIL</v>
      </c>
      <c r="AH379" s="78" t="s">
        <v>452</v>
      </c>
      <c r="AI379" s="79" t="str">
        <f>IF(AH379&lt;&gt;"",VLOOKUP(CONCATENATE(AG379,AH379),NIVELES!$B$676:$C$745,2,0),"")</f>
        <v>Creciendo Con Nuestros Hijos De Atención Directa Funcionamiento, Operación Y Atención Domiciliar</v>
      </c>
      <c r="AJ379" s="78" t="s">
        <v>517</v>
      </c>
      <c r="AK379" s="79" t="str">
        <f>+IF(AJ379&lt;&gt;"",VLOOKUP(AJ379,NIVELES!$A$816:$B$892,2,0),"")</f>
        <v>NO APLICA</v>
      </c>
      <c r="AL379" s="78" t="s">
        <v>554</v>
      </c>
      <c r="AM379" s="78">
        <v>530812</v>
      </c>
      <c r="AN379" s="79" t="str">
        <f>IF(AM379&lt;&gt;"",+VLOOKUP(AM379,NIVELES!$A$1652:$B$2466,2,0),"")</f>
        <v>Materiales Didácticos</v>
      </c>
      <c r="AO379" s="87">
        <v>0</v>
      </c>
      <c r="AP379" s="88">
        <v>0</v>
      </c>
      <c r="AQ379" s="88">
        <v>0</v>
      </c>
      <c r="AR379" s="88">
        <v>0</v>
      </c>
      <c r="AS379" s="88">
        <v>0</v>
      </c>
      <c r="AT379" s="88">
        <v>0</v>
      </c>
      <c r="AU379" s="88">
        <v>0</v>
      </c>
      <c r="AV379" s="88">
        <v>0</v>
      </c>
      <c r="AW379" s="88">
        <v>0</v>
      </c>
      <c r="AX379" s="88">
        <v>0</v>
      </c>
      <c r="AY379" s="88">
        <v>0</v>
      </c>
      <c r="AZ379" s="88">
        <v>0</v>
      </c>
      <c r="BA379" s="88">
        <v>0</v>
      </c>
      <c r="BB379" s="89">
        <v>0</v>
      </c>
      <c r="BC379" s="90" t="str">
        <f t="shared" si="23"/>
        <v>OK</v>
      </c>
      <c r="BD379" s="91" t="str">
        <f t="shared" si="24"/>
        <v xml:space="preserve">                  </v>
      </c>
      <c r="BE379" s="92">
        <f t="shared" si="25"/>
        <v>1</v>
      </c>
    </row>
    <row r="380" spans="1:57" s="74" customFormat="1" ht="50.1" customHeight="1" x14ac:dyDescent="0.2">
      <c r="A380" s="78" t="s">
        <v>55</v>
      </c>
      <c r="B380" s="78" t="s">
        <v>54</v>
      </c>
      <c r="C380" s="78" t="s">
        <v>7</v>
      </c>
      <c r="D380" s="78" t="s">
        <v>605</v>
      </c>
      <c r="E380" s="79" t="str">
        <f>+IF(C380&lt;&gt;"",VLOOKUP(MID(C380,18,5),NIVELES!$A$133:$B$213,2,0),"")</f>
        <v>IMBABURA</v>
      </c>
      <c r="F380" s="80" t="s">
        <v>181</v>
      </c>
      <c r="G380" s="81" t="str">
        <f>+IF(F380&lt;&gt;"",VLOOKUP(F380,NIVELES!$A$246:$C$464,3,0),"")</f>
        <v xml:space="preserve"> </v>
      </c>
      <c r="H380" s="82" t="s">
        <v>1024</v>
      </c>
      <c r="I380" s="78" t="s">
        <v>2201</v>
      </c>
      <c r="J380" s="78" t="s">
        <v>2184</v>
      </c>
      <c r="K380" s="78" t="s">
        <v>2185</v>
      </c>
      <c r="L380" s="78" t="s">
        <v>2224</v>
      </c>
      <c r="M380" s="78">
        <v>40</v>
      </c>
      <c r="N380" s="78" t="s">
        <v>2203</v>
      </c>
      <c r="O380" s="78" t="s">
        <v>2225</v>
      </c>
      <c r="P380" s="82">
        <v>11</v>
      </c>
      <c r="Q380" s="78" t="s">
        <v>2226</v>
      </c>
      <c r="R380" s="82"/>
      <c r="S380" s="82">
        <v>1</v>
      </c>
      <c r="T380" s="82">
        <v>1</v>
      </c>
      <c r="U380" s="82">
        <v>1</v>
      </c>
      <c r="V380" s="82">
        <v>1</v>
      </c>
      <c r="W380" s="82">
        <v>1</v>
      </c>
      <c r="X380" s="82">
        <v>1</v>
      </c>
      <c r="Y380" s="82">
        <v>1</v>
      </c>
      <c r="Z380" s="82">
        <v>1</v>
      </c>
      <c r="AA380" s="82">
        <v>1</v>
      </c>
      <c r="AB380" s="82">
        <v>1</v>
      </c>
      <c r="AC380" s="82">
        <v>1</v>
      </c>
      <c r="AD380" s="85" t="str">
        <f>IF(A380&lt;&gt;"",IF(D380="DIRECCIÓN_DE_TRANSFERENCIAS","280 0031",VLOOKUP(C380,NIVELES!$A$14:$B$105,2,0)),"")</f>
        <v>280 1410</v>
      </c>
      <c r="AE380" s="86" t="s">
        <v>322</v>
      </c>
      <c r="AF380" s="86" t="s">
        <v>543</v>
      </c>
      <c r="AG380" s="79" t="str">
        <f>+IF(AF380&lt;&gt;"",VLOOKUP(AF380,NIVELES!$A$666:$B$673,2,0),"")</f>
        <v>DESARROLLO_INFANTIL</v>
      </c>
      <c r="AH380" s="78" t="s">
        <v>512</v>
      </c>
      <c r="AI380" s="79" t="str">
        <f>IF(AH380&lt;&gt;"",VLOOKUP(CONCATENATE(AG380,AH380),NIVELES!$B$676:$C$745,2,0),"")</f>
        <v>Centros Circulos De Cuidado Recreacion Y Aprendizaje CRA Creciendo Con Nuestros Hijos CNH</v>
      </c>
      <c r="AJ380" s="78" t="s">
        <v>517</v>
      </c>
      <c r="AK380" s="79" t="str">
        <f>+IF(AJ380&lt;&gt;"",VLOOKUP(AJ380,NIVELES!$A$816:$B$892,2,0),"")</f>
        <v>NO APLICA</v>
      </c>
      <c r="AL380" s="78" t="s">
        <v>554</v>
      </c>
      <c r="AM380" s="78">
        <v>530801</v>
      </c>
      <c r="AN380" s="79" t="str">
        <f>IF(AM380&lt;&gt;"",+VLOOKUP(AM380,NIVELES!$A$1652:$B$2466,2,0),"")</f>
        <v>Alimentos y Bebidas</v>
      </c>
      <c r="AO380" s="87">
        <v>3840</v>
      </c>
      <c r="AP380" s="88">
        <v>0</v>
      </c>
      <c r="AQ380" s="88">
        <v>349.09090909090907</v>
      </c>
      <c r="AR380" s="88">
        <v>349.09090909090907</v>
      </c>
      <c r="AS380" s="88">
        <v>349.09090909090907</v>
      </c>
      <c r="AT380" s="88">
        <v>349.09090909090907</v>
      </c>
      <c r="AU380" s="88">
        <v>349.09090909090907</v>
      </c>
      <c r="AV380" s="88">
        <v>349.09090909090907</v>
      </c>
      <c r="AW380" s="88">
        <v>349.09090909090907</v>
      </c>
      <c r="AX380" s="88">
        <v>349.09090909090907</v>
      </c>
      <c r="AY380" s="88">
        <v>349.09090909090907</v>
      </c>
      <c r="AZ380" s="88">
        <v>349.09090909090907</v>
      </c>
      <c r="BA380" s="88">
        <v>349.09090909090907</v>
      </c>
      <c r="BB380" s="89">
        <v>3839.9999999999995</v>
      </c>
      <c r="BC380" s="90" t="str">
        <f t="shared" si="23"/>
        <v>OK</v>
      </c>
      <c r="BD380" s="91" t="str">
        <f t="shared" si="24"/>
        <v xml:space="preserve">                  </v>
      </c>
      <c r="BE380" s="92">
        <f t="shared" si="25"/>
        <v>11</v>
      </c>
    </row>
    <row r="381" spans="1:57" s="74" customFormat="1" ht="50.1" customHeight="1" x14ac:dyDescent="0.2">
      <c r="A381" s="78" t="s">
        <v>55</v>
      </c>
      <c r="B381" s="78" t="s">
        <v>54</v>
      </c>
      <c r="C381" s="78" t="s">
        <v>7</v>
      </c>
      <c r="D381" s="78" t="s">
        <v>605</v>
      </c>
      <c r="E381" s="79" t="str">
        <f>+IF(C381&lt;&gt;"",VLOOKUP(MID(C381,18,5),NIVELES!$A$133:$B$213,2,0),"")</f>
        <v>IMBABURA</v>
      </c>
      <c r="F381" s="80" t="s">
        <v>181</v>
      </c>
      <c r="G381" s="81" t="str">
        <f>+IF(F381&lt;&gt;"",VLOOKUP(F381,NIVELES!$A$246:$C$464,3,0),"")</f>
        <v xml:space="preserve"> </v>
      </c>
      <c r="H381" s="82" t="s">
        <v>1024</v>
      </c>
      <c r="I381" s="78" t="s">
        <v>2201</v>
      </c>
      <c r="J381" s="78" t="s">
        <v>2184</v>
      </c>
      <c r="K381" s="78" t="s">
        <v>2185</v>
      </c>
      <c r="L381" s="78" t="s">
        <v>2224</v>
      </c>
      <c r="M381" s="78">
        <v>40</v>
      </c>
      <c r="N381" s="78" t="s">
        <v>2203</v>
      </c>
      <c r="O381" s="78" t="s">
        <v>2227</v>
      </c>
      <c r="P381" s="82">
        <v>1</v>
      </c>
      <c r="Q381" s="78" t="s">
        <v>2228</v>
      </c>
      <c r="R381" s="82"/>
      <c r="S381" s="82">
        <v>1</v>
      </c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5" t="str">
        <f>IF(A381&lt;&gt;"",IF(D381="DIRECCIÓN_DE_TRANSFERENCIAS","280 0031",VLOOKUP(C381,NIVELES!$A$14:$B$105,2,0)),"")</f>
        <v>280 1410</v>
      </c>
      <c r="AE381" s="86" t="s">
        <v>322</v>
      </c>
      <c r="AF381" s="86" t="s">
        <v>543</v>
      </c>
      <c r="AG381" s="79" t="str">
        <f>+IF(AF381&lt;&gt;"",VLOOKUP(AF381,NIVELES!$A$666:$B$673,2,0),"")</f>
        <v>DESARROLLO_INFANTIL</v>
      </c>
      <c r="AH381" s="78" t="s">
        <v>512</v>
      </c>
      <c r="AI381" s="79" t="str">
        <f>IF(AH381&lt;&gt;"",VLOOKUP(CONCATENATE(AG381,AH381),NIVELES!$B$676:$C$745,2,0),"")</f>
        <v>Centros Circulos De Cuidado Recreacion Y Aprendizaje CRA Creciendo Con Nuestros Hijos CNH</v>
      </c>
      <c r="AJ381" s="78" t="s">
        <v>517</v>
      </c>
      <c r="AK381" s="79" t="str">
        <f>+IF(AJ381&lt;&gt;"",VLOOKUP(AJ381,NIVELES!$A$816:$B$892,2,0),"")</f>
        <v>NO APLICA</v>
      </c>
      <c r="AL381" s="78" t="s">
        <v>554</v>
      </c>
      <c r="AM381" s="78">
        <v>530204</v>
      </c>
      <c r="AN381" s="79" t="str">
        <f>IF(AM381&lt;&gt;"",+VLOOKUP(AM381,NIVELES!$A$1652:$B$2466,2,0),"")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381" s="87">
        <v>0</v>
      </c>
      <c r="AP381" s="88">
        <v>0</v>
      </c>
      <c r="AQ381" s="88">
        <v>0</v>
      </c>
      <c r="AR381" s="88">
        <v>0</v>
      </c>
      <c r="AS381" s="88">
        <v>0</v>
      </c>
      <c r="AT381" s="88">
        <v>0</v>
      </c>
      <c r="AU381" s="88">
        <v>0</v>
      </c>
      <c r="AV381" s="88">
        <v>0</v>
      </c>
      <c r="AW381" s="88">
        <v>0</v>
      </c>
      <c r="AX381" s="88">
        <v>0</v>
      </c>
      <c r="AY381" s="88">
        <v>0</v>
      </c>
      <c r="AZ381" s="88">
        <v>0</v>
      </c>
      <c r="BA381" s="88">
        <v>0</v>
      </c>
      <c r="BB381" s="89">
        <v>0</v>
      </c>
      <c r="BC381" s="90" t="str">
        <f t="shared" si="23"/>
        <v>OK</v>
      </c>
      <c r="BD381" s="91" t="str">
        <f t="shared" si="24"/>
        <v xml:space="preserve">                  </v>
      </c>
      <c r="BE381" s="92">
        <f t="shared" si="25"/>
        <v>1</v>
      </c>
    </row>
    <row r="382" spans="1:57" s="74" customFormat="1" ht="50.1" customHeight="1" x14ac:dyDescent="0.2">
      <c r="A382" s="78" t="s">
        <v>55</v>
      </c>
      <c r="B382" s="78" t="s">
        <v>54</v>
      </c>
      <c r="C382" s="78" t="s">
        <v>7</v>
      </c>
      <c r="D382" s="78" t="s">
        <v>605</v>
      </c>
      <c r="E382" s="79" t="str">
        <f>+IF(C382&lt;&gt;"",VLOOKUP(MID(C382,18,5),NIVELES!$A$133:$B$213,2,0),"")</f>
        <v>IMBABURA</v>
      </c>
      <c r="F382" s="80" t="s">
        <v>181</v>
      </c>
      <c r="G382" s="81" t="str">
        <f>+IF(F382&lt;&gt;"",VLOOKUP(F382,NIVELES!$A$246:$C$464,3,0),"")</f>
        <v xml:space="preserve"> </v>
      </c>
      <c r="H382" s="82" t="s">
        <v>1024</v>
      </c>
      <c r="I382" s="78" t="s">
        <v>2201</v>
      </c>
      <c r="J382" s="78" t="s">
        <v>2184</v>
      </c>
      <c r="K382" s="78" t="s">
        <v>2185</v>
      </c>
      <c r="L382" s="78" t="s">
        <v>2224</v>
      </c>
      <c r="M382" s="78">
        <v>40</v>
      </c>
      <c r="N382" s="78" t="s">
        <v>2203</v>
      </c>
      <c r="O382" s="78" t="s">
        <v>2229</v>
      </c>
      <c r="P382" s="82">
        <v>1</v>
      </c>
      <c r="Q382" s="78" t="s">
        <v>2230</v>
      </c>
      <c r="R382" s="82"/>
      <c r="S382" s="82">
        <v>1</v>
      </c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5" t="str">
        <f>IF(A382&lt;&gt;"",IF(D382="DIRECCIÓN_DE_TRANSFERENCIAS","280 0031",VLOOKUP(C382,NIVELES!$A$14:$B$105,2,0)),"")</f>
        <v>280 1410</v>
      </c>
      <c r="AE382" s="86" t="s">
        <v>322</v>
      </c>
      <c r="AF382" s="86" t="s">
        <v>543</v>
      </c>
      <c r="AG382" s="79" t="str">
        <f>+IF(AF382&lt;&gt;"",VLOOKUP(AF382,NIVELES!$A$666:$B$673,2,0),"")</f>
        <v>DESARROLLO_INFANTIL</v>
      </c>
      <c r="AH382" s="78" t="s">
        <v>512</v>
      </c>
      <c r="AI382" s="79" t="str">
        <f>IF(AH382&lt;&gt;"",VLOOKUP(CONCATENATE(AG382,AH382),NIVELES!$B$676:$C$745,2,0),"")</f>
        <v>Centros Circulos De Cuidado Recreacion Y Aprendizaje CRA Creciendo Con Nuestros Hijos CNH</v>
      </c>
      <c r="AJ382" s="78" t="s">
        <v>517</v>
      </c>
      <c r="AK382" s="79" t="str">
        <f>+IF(AJ382&lt;&gt;"",VLOOKUP(AJ382,NIVELES!$A$816:$B$892,2,0),"")</f>
        <v>NO APLICA</v>
      </c>
      <c r="AL382" s="78" t="s">
        <v>554</v>
      </c>
      <c r="AM382" s="78">
        <v>530805</v>
      </c>
      <c r="AN382" s="79" t="str">
        <f>IF(AM382&lt;&gt;"",+VLOOKUP(AM382,NIVELES!$A$1652:$B$2466,2,0),"")</f>
        <v>Materiales de Aseo</v>
      </c>
      <c r="AO382" s="87">
        <v>214</v>
      </c>
      <c r="AP382" s="88">
        <v>0</v>
      </c>
      <c r="AQ382" s="88">
        <v>214</v>
      </c>
      <c r="AR382" s="88">
        <v>0</v>
      </c>
      <c r="AS382" s="88">
        <v>0</v>
      </c>
      <c r="AT382" s="88">
        <v>0</v>
      </c>
      <c r="AU382" s="88">
        <v>0</v>
      </c>
      <c r="AV382" s="88">
        <v>0</v>
      </c>
      <c r="AW382" s="88">
        <v>0</v>
      </c>
      <c r="AX382" s="88">
        <v>0</v>
      </c>
      <c r="AY382" s="88">
        <v>0</v>
      </c>
      <c r="AZ382" s="88">
        <v>0</v>
      </c>
      <c r="BA382" s="88">
        <v>0</v>
      </c>
      <c r="BB382" s="89">
        <v>214</v>
      </c>
      <c r="BC382" s="90" t="str">
        <f t="shared" si="23"/>
        <v>OK</v>
      </c>
      <c r="BD382" s="91" t="str">
        <f t="shared" si="24"/>
        <v xml:space="preserve">                  </v>
      </c>
      <c r="BE382" s="92">
        <f t="shared" si="25"/>
        <v>1</v>
      </c>
    </row>
    <row r="383" spans="1:57" s="74" customFormat="1" ht="50.1" customHeight="1" x14ac:dyDescent="0.2">
      <c r="A383" s="78" t="s">
        <v>55</v>
      </c>
      <c r="B383" s="78" t="s">
        <v>54</v>
      </c>
      <c r="C383" s="78" t="s">
        <v>7</v>
      </c>
      <c r="D383" s="78" t="s">
        <v>605</v>
      </c>
      <c r="E383" s="79" t="str">
        <f>+IF(C383&lt;&gt;"",VLOOKUP(MID(C383,18,5),NIVELES!$A$133:$B$213,2,0),"")</f>
        <v>IMBABURA</v>
      </c>
      <c r="F383" s="80" t="s">
        <v>181</v>
      </c>
      <c r="G383" s="81" t="str">
        <f>+IF(F383&lt;&gt;"",VLOOKUP(F383,NIVELES!$A$246:$C$464,3,0),"")</f>
        <v xml:space="preserve"> </v>
      </c>
      <c r="H383" s="82" t="s">
        <v>1024</v>
      </c>
      <c r="I383" s="78" t="s">
        <v>2201</v>
      </c>
      <c r="J383" s="78" t="s">
        <v>2184</v>
      </c>
      <c r="K383" s="78" t="s">
        <v>2185</v>
      </c>
      <c r="L383" s="78" t="s">
        <v>2224</v>
      </c>
      <c r="M383" s="78">
        <v>40</v>
      </c>
      <c r="N383" s="78" t="s">
        <v>2203</v>
      </c>
      <c r="O383" s="78" t="s">
        <v>2231</v>
      </c>
      <c r="P383" s="82">
        <v>1</v>
      </c>
      <c r="Q383" s="78" t="s">
        <v>2232</v>
      </c>
      <c r="R383" s="82"/>
      <c r="S383" s="82">
        <v>1</v>
      </c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5" t="str">
        <f>IF(A383&lt;&gt;"",IF(D383="DIRECCIÓN_DE_TRANSFERENCIAS","280 0031",VLOOKUP(C383,NIVELES!$A$14:$B$105,2,0)),"")</f>
        <v>280 1410</v>
      </c>
      <c r="AE383" s="86" t="s">
        <v>322</v>
      </c>
      <c r="AF383" s="86" t="s">
        <v>543</v>
      </c>
      <c r="AG383" s="79" t="str">
        <f>+IF(AF383&lt;&gt;"",VLOOKUP(AF383,NIVELES!$A$666:$B$673,2,0),"")</f>
        <v>DESARROLLO_INFANTIL</v>
      </c>
      <c r="AH383" s="78" t="s">
        <v>512</v>
      </c>
      <c r="AI383" s="79" t="str">
        <f>IF(AH383&lt;&gt;"",VLOOKUP(CONCATENATE(AG383,AH383),NIVELES!$B$676:$C$745,2,0),"")</f>
        <v>Centros Circulos De Cuidado Recreacion Y Aprendizaje CRA Creciendo Con Nuestros Hijos CNH</v>
      </c>
      <c r="AJ383" s="78" t="s">
        <v>517</v>
      </c>
      <c r="AK383" s="79" t="str">
        <f>+IF(AJ383&lt;&gt;"",VLOOKUP(AJ383,NIVELES!$A$816:$B$892,2,0),"")</f>
        <v>NO APLICA</v>
      </c>
      <c r="AL383" s="78" t="s">
        <v>554</v>
      </c>
      <c r="AM383" s="78">
        <v>530812</v>
      </c>
      <c r="AN383" s="79" t="str">
        <f>IF(AM383&lt;&gt;"",+VLOOKUP(AM383,NIVELES!$A$1652:$B$2466,2,0),"")</f>
        <v>Materiales Didácticos</v>
      </c>
      <c r="AO383" s="87">
        <v>0</v>
      </c>
      <c r="AP383" s="88">
        <v>0</v>
      </c>
      <c r="AQ383" s="88">
        <v>0</v>
      </c>
      <c r="AR383" s="88">
        <v>0</v>
      </c>
      <c r="AS383" s="88">
        <v>0</v>
      </c>
      <c r="AT383" s="88">
        <v>0</v>
      </c>
      <c r="AU383" s="88">
        <v>0</v>
      </c>
      <c r="AV383" s="88">
        <v>0</v>
      </c>
      <c r="AW383" s="88">
        <v>0</v>
      </c>
      <c r="AX383" s="88">
        <v>0</v>
      </c>
      <c r="AY383" s="88">
        <v>0</v>
      </c>
      <c r="AZ383" s="88">
        <v>0</v>
      </c>
      <c r="BA383" s="88">
        <v>0</v>
      </c>
      <c r="BB383" s="89">
        <v>0</v>
      </c>
      <c r="BC383" s="90" t="str">
        <f t="shared" si="23"/>
        <v>OK</v>
      </c>
      <c r="BD383" s="91" t="str">
        <f t="shared" si="24"/>
        <v xml:space="preserve">                  </v>
      </c>
      <c r="BE383" s="92">
        <f t="shared" si="25"/>
        <v>1</v>
      </c>
    </row>
    <row r="384" spans="1:57" s="74" customFormat="1" ht="50.1" customHeight="1" x14ac:dyDescent="0.2">
      <c r="A384" s="78" t="s">
        <v>55</v>
      </c>
      <c r="B384" s="78" t="s">
        <v>54</v>
      </c>
      <c r="C384" s="78" t="s">
        <v>7</v>
      </c>
      <c r="D384" s="78" t="s">
        <v>605</v>
      </c>
      <c r="E384" s="79" t="str">
        <f>+IF(C384&lt;&gt;"",VLOOKUP(MID(C384,18,5),NIVELES!$A$133:$B$213,2,0),"")</f>
        <v>IMBABURA</v>
      </c>
      <c r="F384" s="80" t="s">
        <v>181</v>
      </c>
      <c r="G384" s="81" t="str">
        <f>+IF(F384&lt;&gt;"",VLOOKUP(F384,NIVELES!$A$246:$C$464,3,0),"")</f>
        <v xml:space="preserve"> </v>
      </c>
      <c r="H384" s="82" t="s">
        <v>1024</v>
      </c>
      <c r="I384" s="78" t="s">
        <v>2201</v>
      </c>
      <c r="J384" s="78" t="s">
        <v>2184</v>
      </c>
      <c r="K384" s="78" t="s">
        <v>2185</v>
      </c>
      <c r="L384" s="78" t="s">
        <v>2224</v>
      </c>
      <c r="M384" s="78">
        <v>40</v>
      </c>
      <c r="N384" s="78" t="s">
        <v>2203</v>
      </c>
      <c r="O384" s="78" t="s">
        <v>2233</v>
      </c>
      <c r="P384" s="82">
        <v>1</v>
      </c>
      <c r="Q384" s="78" t="s">
        <v>2234</v>
      </c>
      <c r="R384" s="82"/>
      <c r="S384" s="82">
        <v>1</v>
      </c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5" t="str">
        <f>IF(A384&lt;&gt;"",IF(D384="DIRECCIÓN_DE_TRANSFERENCIAS","280 0031",VLOOKUP(C384,NIVELES!$A$14:$B$105,2,0)),"")</f>
        <v>280 1410</v>
      </c>
      <c r="AE384" s="86" t="s">
        <v>322</v>
      </c>
      <c r="AF384" s="86" t="s">
        <v>543</v>
      </c>
      <c r="AG384" s="79" t="str">
        <f>+IF(AF384&lt;&gt;"",VLOOKUP(AF384,NIVELES!$A$666:$B$673,2,0),"")</f>
        <v>DESARROLLO_INFANTIL</v>
      </c>
      <c r="AH384" s="78" t="s">
        <v>512</v>
      </c>
      <c r="AI384" s="79" t="str">
        <f>IF(AH384&lt;&gt;"",VLOOKUP(CONCATENATE(AG384,AH384),NIVELES!$B$676:$C$745,2,0),"")</f>
        <v>Centros Circulos De Cuidado Recreacion Y Aprendizaje CRA Creciendo Con Nuestros Hijos CNH</v>
      </c>
      <c r="AJ384" s="78" t="s">
        <v>517</v>
      </c>
      <c r="AK384" s="79" t="str">
        <f>+IF(AJ384&lt;&gt;"",VLOOKUP(AJ384,NIVELES!$A$816:$B$892,2,0),"")</f>
        <v>NO APLICA</v>
      </c>
      <c r="AL384" s="78" t="s">
        <v>554</v>
      </c>
      <c r="AM384" s="78">
        <v>530820</v>
      </c>
      <c r="AN384" s="79" t="str">
        <f>IF(AM384&lt;&gt;"",+VLOOKUP(AM384,NIVELES!$A$1652:$B$2466,2,0),"")</f>
        <v>Menaje de Cocina, de Hogar y Accesorios Descartables</v>
      </c>
      <c r="AO384" s="87">
        <v>806.4</v>
      </c>
      <c r="AP384" s="88">
        <v>0</v>
      </c>
      <c r="AQ384" s="88">
        <v>806.4</v>
      </c>
      <c r="AR384" s="88">
        <v>0</v>
      </c>
      <c r="AS384" s="88">
        <v>0</v>
      </c>
      <c r="AT384" s="88">
        <v>0</v>
      </c>
      <c r="AU384" s="88">
        <v>0</v>
      </c>
      <c r="AV384" s="88">
        <v>0</v>
      </c>
      <c r="AW384" s="88">
        <v>0</v>
      </c>
      <c r="AX384" s="88">
        <v>0</v>
      </c>
      <c r="AY384" s="88">
        <v>0</v>
      </c>
      <c r="AZ384" s="88">
        <v>0</v>
      </c>
      <c r="BA384" s="88">
        <v>0</v>
      </c>
      <c r="BB384" s="89">
        <v>806.4</v>
      </c>
      <c r="BC384" s="90" t="str">
        <f t="shared" si="23"/>
        <v>OK</v>
      </c>
      <c r="BD384" s="91" t="str">
        <f t="shared" si="24"/>
        <v xml:space="preserve">                  </v>
      </c>
      <c r="BE384" s="92">
        <f t="shared" si="25"/>
        <v>1</v>
      </c>
    </row>
    <row r="385" spans="1:57" s="74" customFormat="1" ht="50.1" customHeight="1" x14ac:dyDescent="0.2">
      <c r="A385" s="78" t="s">
        <v>55</v>
      </c>
      <c r="B385" s="78" t="s">
        <v>54</v>
      </c>
      <c r="C385" s="78" t="s">
        <v>7</v>
      </c>
      <c r="D385" s="78" t="s">
        <v>605</v>
      </c>
      <c r="E385" s="79" t="str">
        <f>+IF(C385&lt;&gt;"",VLOOKUP(MID(C385,18,5),NIVELES!$A$133:$B$213,2,0),"")</f>
        <v>IMBABURA</v>
      </c>
      <c r="F385" s="80" t="s">
        <v>181</v>
      </c>
      <c r="G385" s="81" t="str">
        <f>+IF(F385&lt;&gt;"",VLOOKUP(F385,NIVELES!$A$246:$C$464,3,0),"")</f>
        <v xml:space="preserve"> </v>
      </c>
      <c r="H385" s="82" t="s">
        <v>1024</v>
      </c>
      <c r="I385" s="78" t="s">
        <v>2201</v>
      </c>
      <c r="J385" s="78" t="s">
        <v>2184</v>
      </c>
      <c r="K385" s="78" t="s">
        <v>2185</v>
      </c>
      <c r="L385" s="78" t="s">
        <v>2224</v>
      </c>
      <c r="M385" s="78">
        <v>40</v>
      </c>
      <c r="N385" s="78" t="s">
        <v>2203</v>
      </c>
      <c r="O385" s="78" t="s">
        <v>2235</v>
      </c>
      <c r="P385" s="82">
        <v>1</v>
      </c>
      <c r="Q385" s="78" t="s">
        <v>2220</v>
      </c>
      <c r="R385" s="82"/>
      <c r="S385" s="82"/>
      <c r="T385" s="82">
        <v>1</v>
      </c>
      <c r="U385" s="82"/>
      <c r="V385" s="82"/>
      <c r="W385" s="82"/>
      <c r="X385" s="82"/>
      <c r="Y385" s="82"/>
      <c r="Z385" s="82"/>
      <c r="AA385" s="82"/>
      <c r="AB385" s="82"/>
      <c r="AC385" s="82"/>
      <c r="AD385" s="85" t="str">
        <f>IF(A385&lt;&gt;"",IF(D385="DIRECCIÓN_DE_TRANSFERENCIAS","280 0031",VLOOKUP(C385,NIVELES!$A$14:$B$105,2,0)),"")</f>
        <v>280 1410</v>
      </c>
      <c r="AE385" s="86" t="s">
        <v>322</v>
      </c>
      <c r="AF385" s="86" t="s">
        <v>543</v>
      </c>
      <c r="AG385" s="79" t="str">
        <f>+IF(AF385&lt;&gt;"",VLOOKUP(AF385,NIVELES!$A$666:$B$673,2,0),"")</f>
        <v>DESARROLLO_INFANTIL</v>
      </c>
      <c r="AH385" s="78" t="s">
        <v>512</v>
      </c>
      <c r="AI385" s="79" t="str">
        <f>IF(AH385&lt;&gt;"",VLOOKUP(CONCATENATE(AG385,AH385),NIVELES!$B$676:$C$745,2,0),"")</f>
        <v>Centros Circulos De Cuidado Recreacion Y Aprendizaje CRA Creciendo Con Nuestros Hijos CNH</v>
      </c>
      <c r="AJ385" s="78" t="s">
        <v>517</v>
      </c>
      <c r="AK385" s="79" t="str">
        <f>+IF(AJ385&lt;&gt;"",VLOOKUP(AJ385,NIVELES!$A$816:$B$892,2,0),"")</f>
        <v>NO APLICA</v>
      </c>
      <c r="AL385" s="78" t="s">
        <v>554</v>
      </c>
      <c r="AM385" s="78">
        <v>530105</v>
      </c>
      <c r="AN385" s="79" t="str">
        <f>IF(AM385&lt;&gt;"",+VLOOKUP(AM385,NIVELES!$A$1652:$B$2466,2,0),"")</f>
        <v>Telecomunicaciones</v>
      </c>
      <c r="AO385" s="87">
        <v>189.28</v>
      </c>
      <c r="AP385" s="88">
        <v>0</v>
      </c>
      <c r="AQ385" s="88">
        <v>0</v>
      </c>
      <c r="AR385" s="88">
        <v>189.28</v>
      </c>
      <c r="AS385" s="88">
        <v>0</v>
      </c>
      <c r="AT385" s="88">
        <v>0</v>
      </c>
      <c r="AU385" s="88">
        <v>0</v>
      </c>
      <c r="AV385" s="88">
        <v>0</v>
      </c>
      <c r="AW385" s="88">
        <v>0</v>
      </c>
      <c r="AX385" s="88">
        <v>0</v>
      </c>
      <c r="AY385" s="88">
        <v>0</v>
      </c>
      <c r="AZ385" s="88">
        <v>0</v>
      </c>
      <c r="BA385" s="88">
        <v>0</v>
      </c>
      <c r="BB385" s="89">
        <v>189.28</v>
      </c>
      <c r="BC385" s="90" t="str">
        <f t="shared" si="23"/>
        <v>OK</v>
      </c>
      <c r="BD385" s="91" t="str">
        <f t="shared" si="24"/>
        <v xml:space="preserve">                  </v>
      </c>
      <c r="BE385" s="92">
        <f t="shared" si="25"/>
        <v>1</v>
      </c>
    </row>
    <row r="386" spans="1:57" s="74" customFormat="1" ht="50.1" customHeight="1" x14ac:dyDescent="0.2">
      <c r="A386" s="78" t="s">
        <v>55</v>
      </c>
      <c r="B386" s="78" t="s">
        <v>54</v>
      </c>
      <c r="C386" s="78" t="s">
        <v>7</v>
      </c>
      <c r="D386" s="78" t="s">
        <v>605</v>
      </c>
      <c r="E386" s="79" t="str">
        <f>+IF(C386&lt;&gt;"",VLOOKUP(MID(C386,18,5),NIVELES!$A$133:$B$213,2,0),"")</f>
        <v>IMBABURA</v>
      </c>
      <c r="F386" s="80" t="s">
        <v>181</v>
      </c>
      <c r="G386" s="81" t="str">
        <f>+IF(F386&lt;&gt;"",VLOOKUP(F386,NIVELES!$A$246:$C$464,3,0),"")</f>
        <v xml:space="preserve"> </v>
      </c>
      <c r="H386" s="82" t="s">
        <v>1024</v>
      </c>
      <c r="I386" s="78" t="s">
        <v>2201</v>
      </c>
      <c r="J386" s="78" t="s">
        <v>2184</v>
      </c>
      <c r="K386" s="78" t="s">
        <v>2185</v>
      </c>
      <c r="L386" s="78" t="s">
        <v>2224</v>
      </c>
      <c r="M386" s="78">
        <v>40</v>
      </c>
      <c r="N386" s="78" t="s">
        <v>2203</v>
      </c>
      <c r="O386" s="78" t="s">
        <v>2236</v>
      </c>
      <c r="P386" s="82">
        <v>1</v>
      </c>
      <c r="Q386" s="78" t="s">
        <v>2237</v>
      </c>
      <c r="R386" s="82"/>
      <c r="S386" s="82">
        <v>1</v>
      </c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5" t="str">
        <f>IF(A386&lt;&gt;"",IF(D386="DIRECCIÓN_DE_TRANSFERENCIAS","280 0031",VLOOKUP(C386,NIVELES!$A$14:$B$105,2,0)),"")</f>
        <v>280 1410</v>
      </c>
      <c r="AE386" s="86" t="s">
        <v>322</v>
      </c>
      <c r="AF386" s="86" t="s">
        <v>543</v>
      </c>
      <c r="AG386" s="79" t="str">
        <f>+IF(AF386&lt;&gt;"",VLOOKUP(AF386,NIVELES!$A$666:$B$673,2,0),"")</f>
        <v>DESARROLLO_INFANTIL</v>
      </c>
      <c r="AH386" s="78" t="s">
        <v>512</v>
      </c>
      <c r="AI386" s="79" t="str">
        <f>IF(AH386&lt;&gt;"",VLOOKUP(CONCATENATE(AG386,AH386),NIVELES!$B$676:$C$745,2,0),"")</f>
        <v>Centros Circulos De Cuidado Recreacion Y Aprendizaje CRA Creciendo Con Nuestros Hijos CNH</v>
      </c>
      <c r="AJ386" s="78" t="s">
        <v>517</v>
      </c>
      <c r="AK386" s="79" t="str">
        <f>+IF(AJ386&lt;&gt;"",VLOOKUP(AJ386,NIVELES!$A$816:$B$892,2,0),"")</f>
        <v>NO APLICA</v>
      </c>
      <c r="AL386" s="78" t="s">
        <v>554</v>
      </c>
      <c r="AM386" s="78">
        <v>530505</v>
      </c>
      <c r="AN386" s="79" t="str">
        <f>IF(AM386&lt;&gt;"",+VLOOKUP(AM386,NIVELES!$A$1652:$B$2466,2,0),"")</f>
        <v>Vehículos (Arrendamiento)</v>
      </c>
      <c r="AO386" s="87">
        <v>0</v>
      </c>
      <c r="AP386" s="88">
        <v>0</v>
      </c>
      <c r="AQ386" s="88">
        <v>0</v>
      </c>
      <c r="AR386" s="88">
        <v>0</v>
      </c>
      <c r="AS386" s="88">
        <v>0</v>
      </c>
      <c r="AT386" s="88">
        <v>0</v>
      </c>
      <c r="AU386" s="88">
        <v>0</v>
      </c>
      <c r="AV386" s="88">
        <v>0</v>
      </c>
      <c r="AW386" s="88">
        <v>0</v>
      </c>
      <c r="AX386" s="88">
        <v>0</v>
      </c>
      <c r="AY386" s="88">
        <v>0</v>
      </c>
      <c r="AZ386" s="88">
        <v>0</v>
      </c>
      <c r="BA386" s="88">
        <v>0</v>
      </c>
      <c r="BB386" s="89">
        <v>0</v>
      </c>
      <c r="BC386" s="90" t="str">
        <f t="shared" si="23"/>
        <v>OK</v>
      </c>
      <c r="BD386" s="91" t="str">
        <f t="shared" si="24"/>
        <v xml:space="preserve">                  </v>
      </c>
      <c r="BE386" s="92">
        <f t="shared" si="25"/>
        <v>1</v>
      </c>
    </row>
    <row r="387" spans="1:57" s="74" customFormat="1" ht="50.1" customHeight="1" x14ac:dyDescent="0.2">
      <c r="A387" s="78" t="s">
        <v>55</v>
      </c>
      <c r="B387" s="78" t="s">
        <v>54</v>
      </c>
      <c r="C387" s="78" t="s">
        <v>7</v>
      </c>
      <c r="D387" s="78" t="s">
        <v>605</v>
      </c>
      <c r="E387" s="79" t="str">
        <f>+IF(C387&lt;&gt;"",VLOOKUP(MID(C387,18,5),NIVELES!$A$133:$B$213,2,0),"")</f>
        <v>IMBABURA</v>
      </c>
      <c r="F387" s="80" t="s">
        <v>181</v>
      </c>
      <c r="G387" s="81" t="str">
        <f>+IF(F387&lt;&gt;"",VLOOKUP(F387,NIVELES!$A$246:$C$464,3,0),"")</f>
        <v xml:space="preserve"> </v>
      </c>
      <c r="H387" s="82" t="s">
        <v>1024</v>
      </c>
      <c r="I387" s="78" t="s">
        <v>2201</v>
      </c>
      <c r="J387" s="78" t="s">
        <v>2184</v>
      </c>
      <c r="K387" s="78" t="s">
        <v>2185</v>
      </c>
      <c r="L387" s="78" t="s">
        <v>2224</v>
      </c>
      <c r="M387" s="78">
        <v>40</v>
      </c>
      <c r="N387" s="78" t="s">
        <v>2203</v>
      </c>
      <c r="O387" s="78" t="s">
        <v>2238</v>
      </c>
      <c r="P387" s="82">
        <v>1</v>
      </c>
      <c r="Q387" s="78" t="s">
        <v>2239</v>
      </c>
      <c r="R387" s="82"/>
      <c r="S387" s="82">
        <v>1</v>
      </c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5" t="str">
        <f>IF(A387&lt;&gt;"",IF(D387="DIRECCIÓN_DE_TRANSFERENCIAS","280 0031",VLOOKUP(C387,NIVELES!$A$14:$B$105,2,0)),"")</f>
        <v>280 1410</v>
      </c>
      <c r="AE387" s="86" t="s">
        <v>322</v>
      </c>
      <c r="AF387" s="86" t="s">
        <v>543</v>
      </c>
      <c r="AG387" s="79" t="str">
        <f>+IF(AF387&lt;&gt;"",VLOOKUP(AF387,NIVELES!$A$666:$B$673,2,0),"")</f>
        <v>DESARROLLO_INFANTIL</v>
      </c>
      <c r="AH387" s="78" t="s">
        <v>512</v>
      </c>
      <c r="AI387" s="79" t="str">
        <f>IF(AH387&lt;&gt;"",VLOOKUP(CONCATENATE(AG387,AH387),NIVELES!$B$676:$C$745,2,0),"")</f>
        <v>Centros Circulos De Cuidado Recreacion Y Aprendizaje CRA Creciendo Con Nuestros Hijos CNH</v>
      </c>
      <c r="AJ387" s="78" t="s">
        <v>517</v>
      </c>
      <c r="AK387" s="79" t="str">
        <f>+IF(AJ387&lt;&gt;"",VLOOKUP(AJ387,NIVELES!$A$816:$B$892,2,0),"")</f>
        <v>NO APLICA</v>
      </c>
      <c r="AL387" s="78" t="s">
        <v>554</v>
      </c>
      <c r="AM387" s="78">
        <v>530802</v>
      </c>
      <c r="AN387" s="79" t="str">
        <f>IF(AM387&lt;&gt;"",+VLOOKUP(AM387,NIVELES!$A$1652:$B$2466,2,0),"")</f>
        <v>Vestuario, Lencería, Prendas de Protección; y, Accesorios para Uniformes Militares y Policiales; y, Carpas</v>
      </c>
      <c r="AO387" s="87">
        <v>135.76</v>
      </c>
      <c r="AP387" s="88">
        <v>0</v>
      </c>
      <c r="AQ387" s="88">
        <v>135.76</v>
      </c>
      <c r="AR387" s="88">
        <v>0</v>
      </c>
      <c r="AS387" s="88">
        <v>0</v>
      </c>
      <c r="AT387" s="88">
        <v>0</v>
      </c>
      <c r="AU387" s="88">
        <v>0</v>
      </c>
      <c r="AV387" s="88">
        <v>0</v>
      </c>
      <c r="AW387" s="88">
        <v>0</v>
      </c>
      <c r="AX387" s="88">
        <v>0</v>
      </c>
      <c r="AY387" s="88">
        <v>0</v>
      </c>
      <c r="AZ387" s="88">
        <v>0</v>
      </c>
      <c r="BA387" s="88">
        <v>0</v>
      </c>
      <c r="BB387" s="89">
        <v>135.76</v>
      </c>
      <c r="BC387" s="90" t="str">
        <f t="shared" si="23"/>
        <v>OK</v>
      </c>
      <c r="BD387" s="91" t="str">
        <f t="shared" si="24"/>
        <v xml:space="preserve">                  </v>
      </c>
      <c r="BE387" s="92">
        <f t="shared" si="25"/>
        <v>1</v>
      </c>
    </row>
    <row r="388" spans="1:57" s="74" customFormat="1" ht="50.1" customHeight="1" x14ac:dyDescent="0.2">
      <c r="A388" s="78" t="s">
        <v>55</v>
      </c>
      <c r="B388" s="78" t="s">
        <v>54</v>
      </c>
      <c r="C388" s="78" t="s">
        <v>7</v>
      </c>
      <c r="D388" s="78" t="s">
        <v>606</v>
      </c>
      <c r="E388" s="79" t="str">
        <f>+IF(C388&lt;&gt;"",VLOOKUP(MID(C388,18,5),NIVELES!$A$133:$B$213,2,0),"")</f>
        <v>IMBABURA</v>
      </c>
      <c r="F388" s="80" t="s">
        <v>181</v>
      </c>
      <c r="G388" s="81" t="str">
        <f>+IF(F388&lt;&gt;"",VLOOKUP(F388,NIVELES!$A$246:$C$464,3,0),"")</f>
        <v xml:space="preserve"> </v>
      </c>
      <c r="H388" s="82" t="s">
        <v>1024</v>
      </c>
      <c r="I388" s="78" t="s">
        <v>2188</v>
      </c>
      <c r="J388" s="78" t="s">
        <v>2184</v>
      </c>
      <c r="K388" s="78" t="s">
        <v>2185</v>
      </c>
      <c r="L388" s="78" t="s">
        <v>2254</v>
      </c>
      <c r="M388" s="78" t="s">
        <v>1791</v>
      </c>
      <c r="N388" s="78" t="s">
        <v>1791</v>
      </c>
      <c r="O388" s="78" t="s">
        <v>2167</v>
      </c>
      <c r="P388" s="82">
        <v>12</v>
      </c>
      <c r="Q388" s="78" t="s">
        <v>2168</v>
      </c>
      <c r="R388" s="82">
        <v>1</v>
      </c>
      <c r="S388" s="82">
        <v>1</v>
      </c>
      <c r="T388" s="82">
        <v>1</v>
      </c>
      <c r="U388" s="82">
        <v>1</v>
      </c>
      <c r="V388" s="82">
        <v>1</v>
      </c>
      <c r="W388" s="82">
        <v>1</v>
      </c>
      <c r="X388" s="82">
        <v>1</v>
      </c>
      <c r="Y388" s="82">
        <v>1</v>
      </c>
      <c r="Z388" s="82">
        <v>1</v>
      </c>
      <c r="AA388" s="82">
        <v>1</v>
      </c>
      <c r="AB388" s="82">
        <v>1</v>
      </c>
      <c r="AC388" s="82">
        <v>1</v>
      </c>
      <c r="AD388" s="85" t="str">
        <f>IF(A388&lt;&gt;"",IF(D388="DIRECCIÓN_DE_TRANSFERENCIAS","280 0031",VLOOKUP(C388,NIVELES!$A$14:$B$105,2,0)),"")</f>
        <v>280 1410</v>
      </c>
      <c r="AE388" s="86" t="s">
        <v>322</v>
      </c>
      <c r="AF388" s="86" t="s">
        <v>544</v>
      </c>
      <c r="AG388" s="79" t="str">
        <f>+IF(AF388&lt;&gt;"",VLOOKUP(AF388,NIVELES!$A$666:$B$673,2,0),"")</f>
        <v>PROTECCIÓN_SOCIAL_A_LA_FAMILIA._ASEGURAMIENTO_NO_CONTRIBUTIVO_E_INCLUSIÓN_ECONÓMICA_Y_MOVILIDAD_SOCIAL</v>
      </c>
      <c r="AH388" s="78" t="s">
        <v>514</v>
      </c>
      <c r="AI388" s="79" t="str">
        <f>IF(AH388&lt;&gt;"",VLOOKUP(CONCATENATE(AG388,AH388),NIVELES!$B$676:$C$745,2,0),"")</f>
        <v>Inclusión Económica Y Movilidad Social</v>
      </c>
      <c r="AJ388" s="78" t="s">
        <v>517</v>
      </c>
      <c r="AK388" s="79" t="str">
        <f>+IF(AJ388&lt;&gt;"",VLOOKUP(AJ388,NIVELES!$A$816:$B$892,2,0),"")</f>
        <v>NO APLICA</v>
      </c>
      <c r="AL388" s="78" t="s">
        <v>553</v>
      </c>
      <c r="AM388" s="78">
        <v>510601</v>
      </c>
      <c r="AN388" s="79" t="str">
        <f>IF(AM388&lt;&gt;"",+VLOOKUP(AM388,NIVELES!$A$1652:$B$2466,2,0),"")</f>
        <v>Aporte Patronal</v>
      </c>
      <c r="AO388" s="87">
        <v>1779.07</v>
      </c>
      <c r="AP388" s="88">
        <v>148.25583333333333</v>
      </c>
      <c r="AQ388" s="88">
        <v>148.25583333333333</v>
      </c>
      <c r="AR388" s="88">
        <v>148.25583333333333</v>
      </c>
      <c r="AS388" s="88">
        <v>148.25583333333333</v>
      </c>
      <c r="AT388" s="88">
        <v>148.25583333333333</v>
      </c>
      <c r="AU388" s="88">
        <v>148.25583333333333</v>
      </c>
      <c r="AV388" s="88">
        <v>148.25583333333333</v>
      </c>
      <c r="AW388" s="88">
        <v>148.25583333333333</v>
      </c>
      <c r="AX388" s="88">
        <v>148.25583333333333</v>
      </c>
      <c r="AY388" s="88">
        <v>148.25583333333333</v>
      </c>
      <c r="AZ388" s="88">
        <v>148.25583333333333</v>
      </c>
      <c r="BA388" s="88">
        <v>148.25583333333333</v>
      </c>
      <c r="BB388" s="89">
        <v>1779.0700000000004</v>
      </c>
      <c r="BC388" s="90" t="str">
        <f t="shared" si="23"/>
        <v>OK</v>
      </c>
      <c r="BD388" s="91" t="str">
        <f t="shared" si="24"/>
        <v xml:space="preserve">                  </v>
      </c>
      <c r="BE388" s="92">
        <f t="shared" si="25"/>
        <v>12</v>
      </c>
    </row>
    <row r="389" spans="1:57" s="74" customFormat="1" ht="50.1" customHeight="1" x14ac:dyDescent="0.2">
      <c r="A389" s="78" t="s">
        <v>55</v>
      </c>
      <c r="B389" s="78" t="s">
        <v>54</v>
      </c>
      <c r="C389" s="78" t="s">
        <v>7</v>
      </c>
      <c r="D389" s="78" t="s">
        <v>606</v>
      </c>
      <c r="E389" s="79" t="str">
        <f>+IF(C389&lt;&gt;"",VLOOKUP(MID(C389,18,5),NIVELES!$A$133:$B$213,2,0),"")</f>
        <v>IMBABURA</v>
      </c>
      <c r="F389" s="80" t="s">
        <v>181</v>
      </c>
      <c r="G389" s="81" t="str">
        <f>+IF(F389&lt;&gt;"",VLOOKUP(F389,NIVELES!$A$246:$C$464,3,0),"")</f>
        <v xml:space="preserve"> </v>
      </c>
      <c r="H389" s="82" t="s">
        <v>1024</v>
      </c>
      <c r="I389" s="78" t="s">
        <v>2188</v>
      </c>
      <c r="J389" s="78" t="s">
        <v>2184</v>
      </c>
      <c r="K389" s="78" t="s">
        <v>2185</v>
      </c>
      <c r="L389" s="78" t="s">
        <v>2254</v>
      </c>
      <c r="M389" s="78" t="s">
        <v>1791</v>
      </c>
      <c r="N389" s="78" t="s">
        <v>1791</v>
      </c>
      <c r="O389" s="78" t="s">
        <v>2167</v>
      </c>
      <c r="P389" s="82">
        <v>1</v>
      </c>
      <c r="Q389" s="78" t="s">
        <v>2169</v>
      </c>
      <c r="R389" s="82"/>
      <c r="S389" s="82"/>
      <c r="T389" s="82"/>
      <c r="U389" s="82"/>
      <c r="V389" s="82"/>
      <c r="W389" s="82"/>
      <c r="X389" s="82"/>
      <c r="Y389" s="82">
        <v>1</v>
      </c>
      <c r="Z389" s="82"/>
      <c r="AA389" s="82"/>
      <c r="AB389" s="82"/>
      <c r="AC389" s="82"/>
      <c r="AD389" s="85" t="str">
        <f>IF(A389&lt;&gt;"",IF(D389="DIRECCIÓN_DE_TRANSFERENCIAS","280 0031",VLOOKUP(C389,NIVELES!$A$14:$B$105,2,0)),"")</f>
        <v>280 1410</v>
      </c>
      <c r="AE389" s="86" t="s">
        <v>322</v>
      </c>
      <c r="AF389" s="86" t="s">
        <v>544</v>
      </c>
      <c r="AG389" s="79" t="str">
        <f>+IF(AF389&lt;&gt;"",VLOOKUP(AF389,NIVELES!$A$666:$B$673,2,0),"")</f>
        <v>PROTECCIÓN_SOCIAL_A_LA_FAMILIA._ASEGURAMIENTO_NO_CONTRIBUTIVO_E_INCLUSIÓN_ECONÓMICA_Y_MOVILIDAD_SOCIAL</v>
      </c>
      <c r="AH389" s="78" t="s">
        <v>514</v>
      </c>
      <c r="AI389" s="79" t="str">
        <f>IF(AH389&lt;&gt;"",VLOOKUP(CONCATENATE(AG389,AH389),NIVELES!$B$676:$C$745,2,0),"")</f>
        <v>Inclusión Económica Y Movilidad Social</v>
      </c>
      <c r="AJ389" s="78" t="s">
        <v>517</v>
      </c>
      <c r="AK389" s="79" t="str">
        <f>+IF(AJ389&lt;&gt;"",VLOOKUP(AJ389,NIVELES!$A$816:$B$892,2,0),"")</f>
        <v>NO APLICA</v>
      </c>
      <c r="AL389" s="78" t="s">
        <v>553</v>
      </c>
      <c r="AM389" s="78">
        <v>510204</v>
      </c>
      <c r="AN389" s="79" t="str">
        <f>IF(AM389&lt;&gt;"",+VLOOKUP(AM389,NIVELES!$A$1652:$B$2466,2,0),"")</f>
        <v>Decimocuarto Sueldo</v>
      </c>
      <c r="AO389" s="87">
        <v>361.17</v>
      </c>
      <c r="AP389" s="88">
        <v>0</v>
      </c>
      <c r="AQ389" s="88">
        <v>0</v>
      </c>
      <c r="AR389" s="88">
        <v>0</v>
      </c>
      <c r="AS389" s="88">
        <v>0</v>
      </c>
      <c r="AT389" s="88">
        <v>0</v>
      </c>
      <c r="AU389" s="88">
        <v>0</v>
      </c>
      <c r="AV389" s="88">
        <v>0</v>
      </c>
      <c r="AW389" s="88">
        <v>361.17</v>
      </c>
      <c r="AX389" s="88">
        <v>0</v>
      </c>
      <c r="AY389" s="88">
        <v>0</v>
      </c>
      <c r="AZ389" s="88">
        <v>0</v>
      </c>
      <c r="BA389" s="88">
        <v>0</v>
      </c>
      <c r="BB389" s="89">
        <v>361.17</v>
      </c>
      <c r="BC389" s="90" t="str">
        <f t="shared" si="23"/>
        <v>OK</v>
      </c>
      <c r="BD389" s="91" t="str">
        <f t="shared" si="24"/>
        <v xml:space="preserve">                  </v>
      </c>
      <c r="BE389" s="92">
        <f t="shared" si="25"/>
        <v>1</v>
      </c>
    </row>
    <row r="390" spans="1:57" s="74" customFormat="1" ht="50.1" customHeight="1" x14ac:dyDescent="0.2">
      <c r="A390" s="78" t="s">
        <v>55</v>
      </c>
      <c r="B390" s="78" t="s">
        <v>54</v>
      </c>
      <c r="C390" s="78" t="s">
        <v>7</v>
      </c>
      <c r="D390" s="78" t="s">
        <v>606</v>
      </c>
      <c r="E390" s="79" t="str">
        <f>+IF(C390&lt;&gt;"",VLOOKUP(MID(C390,18,5),NIVELES!$A$133:$B$213,2,0),"")</f>
        <v>IMBABURA</v>
      </c>
      <c r="F390" s="80" t="s">
        <v>181</v>
      </c>
      <c r="G390" s="81" t="str">
        <f>+IF(F390&lt;&gt;"",VLOOKUP(F390,NIVELES!$A$246:$C$464,3,0),"")</f>
        <v xml:space="preserve"> </v>
      </c>
      <c r="H390" s="82" t="s">
        <v>1024</v>
      </c>
      <c r="I390" s="78" t="s">
        <v>2188</v>
      </c>
      <c r="J390" s="78" t="s">
        <v>2184</v>
      </c>
      <c r="K390" s="78" t="s">
        <v>2185</v>
      </c>
      <c r="L390" s="78" t="s">
        <v>2254</v>
      </c>
      <c r="M390" s="78" t="s">
        <v>1791</v>
      </c>
      <c r="N390" s="78" t="s">
        <v>1791</v>
      </c>
      <c r="O390" s="78" t="s">
        <v>2167</v>
      </c>
      <c r="P390" s="82">
        <v>1</v>
      </c>
      <c r="Q390" s="78" t="s">
        <v>2170</v>
      </c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>
        <v>1</v>
      </c>
      <c r="AD390" s="85" t="str">
        <f>IF(A390&lt;&gt;"",IF(D390="DIRECCIÓN_DE_TRANSFERENCIAS","280 0031",VLOOKUP(C390,NIVELES!$A$14:$B$105,2,0)),"")</f>
        <v>280 1410</v>
      </c>
      <c r="AE390" s="86" t="s">
        <v>322</v>
      </c>
      <c r="AF390" s="86" t="s">
        <v>544</v>
      </c>
      <c r="AG390" s="79" t="str">
        <f>+IF(AF390&lt;&gt;"",VLOOKUP(AF390,NIVELES!$A$666:$B$673,2,0),"")</f>
        <v>PROTECCIÓN_SOCIAL_A_LA_FAMILIA._ASEGURAMIENTO_NO_CONTRIBUTIVO_E_INCLUSIÓN_ECONÓMICA_Y_MOVILIDAD_SOCIAL</v>
      </c>
      <c r="AH390" s="78" t="s">
        <v>514</v>
      </c>
      <c r="AI390" s="79" t="str">
        <f>IF(AH390&lt;&gt;"",VLOOKUP(CONCATENATE(AG390,AH390),NIVELES!$B$676:$C$745,2,0),"")</f>
        <v>Inclusión Económica Y Movilidad Social</v>
      </c>
      <c r="AJ390" s="78" t="s">
        <v>517</v>
      </c>
      <c r="AK390" s="79" t="str">
        <f>+IF(AJ390&lt;&gt;"",VLOOKUP(AJ390,NIVELES!$A$816:$B$892,2,0),"")</f>
        <v>NO APLICA</v>
      </c>
      <c r="AL390" s="78" t="s">
        <v>553</v>
      </c>
      <c r="AM390" s="78">
        <v>510203</v>
      </c>
      <c r="AN390" s="79" t="str">
        <f>IF(AM390&lt;&gt;"",+VLOOKUP(AM390,NIVELES!$A$1652:$B$2466,2,0),"")</f>
        <v>Decimotercer Sueldo</v>
      </c>
      <c r="AO390" s="87">
        <v>1536.33</v>
      </c>
      <c r="AP390" s="88">
        <v>0</v>
      </c>
      <c r="AQ390" s="88">
        <v>0</v>
      </c>
      <c r="AR390" s="88">
        <v>0</v>
      </c>
      <c r="AS390" s="88">
        <v>0</v>
      </c>
      <c r="AT390" s="88">
        <v>0</v>
      </c>
      <c r="AU390" s="88">
        <v>0</v>
      </c>
      <c r="AV390" s="88">
        <v>0</v>
      </c>
      <c r="AW390" s="88">
        <v>0</v>
      </c>
      <c r="AX390" s="88">
        <v>0</v>
      </c>
      <c r="AY390" s="88">
        <v>0</v>
      </c>
      <c r="AZ390" s="88">
        <v>0</v>
      </c>
      <c r="BA390" s="88">
        <v>1536.33</v>
      </c>
      <c r="BB390" s="89">
        <v>1536.33</v>
      </c>
      <c r="BC390" s="90" t="str">
        <f t="shared" si="23"/>
        <v>OK</v>
      </c>
      <c r="BD390" s="91" t="str">
        <f t="shared" si="24"/>
        <v xml:space="preserve">                  </v>
      </c>
      <c r="BE390" s="92">
        <f t="shared" si="25"/>
        <v>1</v>
      </c>
    </row>
    <row r="391" spans="1:57" s="74" customFormat="1" ht="50.1" customHeight="1" x14ac:dyDescent="0.2">
      <c r="A391" s="78" t="s">
        <v>55</v>
      </c>
      <c r="B391" s="78" t="s">
        <v>54</v>
      </c>
      <c r="C391" s="78" t="s">
        <v>7</v>
      </c>
      <c r="D391" s="78" t="s">
        <v>606</v>
      </c>
      <c r="E391" s="79" t="str">
        <f>+IF(C391&lt;&gt;"",VLOOKUP(MID(C391,18,5),NIVELES!$A$133:$B$213,2,0),"")</f>
        <v>IMBABURA</v>
      </c>
      <c r="F391" s="80" t="s">
        <v>181</v>
      </c>
      <c r="G391" s="81" t="str">
        <f>+IF(F391&lt;&gt;"",VLOOKUP(F391,NIVELES!$A$246:$C$464,3,0),"")</f>
        <v xml:space="preserve"> </v>
      </c>
      <c r="H391" s="82" t="s">
        <v>1024</v>
      </c>
      <c r="I391" s="78" t="s">
        <v>2188</v>
      </c>
      <c r="J391" s="78" t="s">
        <v>2184</v>
      </c>
      <c r="K391" s="78" t="s">
        <v>2185</v>
      </c>
      <c r="L391" s="78" t="s">
        <v>2254</v>
      </c>
      <c r="M391" s="78" t="s">
        <v>1791</v>
      </c>
      <c r="N391" s="78" t="s">
        <v>1791</v>
      </c>
      <c r="O391" s="78" t="s">
        <v>2167</v>
      </c>
      <c r="P391" s="82">
        <v>12</v>
      </c>
      <c r="Q391" s="78" t="s">
        <v>2171</v>
      </c>
      <c r="R391" s="82">
        <v>1</v>
      </c>
      <c r="S391" s="82">
        <v>1</v>
      </c>
      <c r="T391" s="82">
        <v>1</v>
      </c>
      <c r="U391" s="82">
        <v>1</v>
      </c>
      <c r="V391" s="82">
        <v>1</v>
      </c>
      <c r="W391" s="82">
        <v>1</v>
      </c>
      <c r="X391" s="82">
        <v>1</v>
      </c>
      <c r="Y391" s="82">
        <v>1</v>
      </c>
      <c r="Z391" s="82">
        <v>1</v>
      </c>
      <c r="AA391" s="82">
        <v>1</v>
      </c>
      <c r="AB391" s="82">
        <v>1</v>
      </c>
      <c r="AC391" s="82">
        <v>1</v>
      </c>
      <c r="AD391" s="85" t="str">
        <f>IF(A391&lt;&gt;"",IF(D391="DIRECCIÓN_DE_TRANSFERENCIAS","280 0031",VLOOKUP(C391,NIVELES!$A$14:$B$105,2,0)),"")</f>
        <v>280 1410</v>
      </c>
      <c r="AE391" s="86" t="s">
        <v>322</v>
      </c>
      <c r="AF391" s="86" t="s">
        <v>544</v>
      </c>
      <c r="AG391" s="79" t="str">
        <f>+IF(AF391&lt;&gt;"",VLOOKUP(AF391,NIVELES!$A$666:$B$673,2,0),"")</f>
        <v>PROTECCIÓN_SOCIAL_A_LA_FAMILIA._ASEGURAMIENTO_NO_CONTRIBUTIVO_E_INCLUSIÓN_ECONÓMICA_Y_MOVILIDAD_SOCIAL</v>
      </c>
      <c r="AH391" s="78" t="s">
        <v>514</v>
      </c>
      <c r="AI391" s="79" t="str">
        <f>IF(AH391&lt;&gt;"",VLOOKUP(CONCATENATE(AG391,AH391),NIVELES!$B$676:$C$745,2,0),"")</f>
        <v>Inclusión Económica Y Movilidad Social</v>
      </c>
      <c r="AJ391" s="78" t="s">
        <v>517</v>
      </c>
      <c r="AK391" s="79" t="str">
        <f>+IF(AJ391&lt;&gt;"",VLOOKUP(AJ391,NIVELES!$A$816:$B$892,2,0),"")</f>
        <v>NO APLICA</v>
      </c>
      <c r="AL391" s="78" t="s">
        <v>553</v>
      </c>
      <c r="AM391" s="78">
        <v>510602</v>
      </c>
      <c r="AN391" s="79" t="str">
        <f>IF(AM391&lt;&gt;"",+VLOOKUP(AM391,NIVELES!$A$1652:$B$2466,2,0),"")</f>
        <v>Fondo de Reserva</v>
      </c>
      <c r="AO391" s="87">
        <v>1536.33</v>
      </c>
      <c r="AP391" s="88">
        <v>128.0275</v>
      </c>
      <c r="AQ391" s="88">
        <v>128.0275</v>
      </c>
      <c r="AR391" s="88">
        <v>128.0275</v>
      </c>
      <c r="AS391" s="88">
        <v>128.0275</v>
      </c>
      <c r="AT391" s="88">
        <v>128.0275</v>
      </c>
      <c r="AU391" s="88">
        <v>128.0275</v>
      </c>
      <c r="AV391" s="88">
        <v>128.0275</v>
      </c>
      <c r="AW391" s="88">
        <v>128.0275</v>
      </c>
      <c r="AX391" s="88">
        <v>128.0275</v>
      </c>
      <c r="AY391" s="88">
        <v>128.0275</v>
      </c>
      <c r="AZ391" s="88">
        <v>128.0275</v>
      </c>
      <c r="BA391" s="88">
        <v>128.0275</v>
      </c>
      <c r="BB391" s="89">
        <v>1536.3299999999997</v>
      </c>
      <c r="BC391" s="90" t="str">
        <f t="shared" ref="BC391:BC454" si="26">IF(A391&lt;&gt;"",IF(AO391&lt;&gt;"",IF(AO391=BB391,"OK",AO391-BB391),IF(AND(AO391="",BB391=""),"",AO391-BB391))," ")</f>
        <v>OK</v>
      </c>
      <c r="BD391" s="91" t="str">
        <f t="shared" si="24"/>
        <v xml:space="preserve">                  </v>
      </c>
      <c r="BE391" s="92">
        <f t="shared" si="25"/>
        <v>12</v>
      </c>
    </row>
    <row r="392" spans="1:57" s="74" customFormat="1" ht="50.1" customHeight="1" x14ac:dyDescent="0.2">
      <c r="A392" s="78" t="s">
        <v>55</v>
      </c>
      <c r="B392" s="78" t="s">
        <v>54</v>
      </c>
      <c r="C392" s="78" t="s">
        <v>7</v>
      </c>
      <c r="D392" s="78" t="s">
        <v>606</v>
      </c>
      <c r="E392" s="79" t="str">
        <f>+IF(C392&lt;&gt;"",VLOOKUP(MID(C392,18,5),NIVELES!$A$133:$B$213,2,0),"")</f>
        <v>IMBABURA</v>
      </c>
      <c r="F392" s="80" t="s">
        <v>181</v>
      </c>
      <c r="G392" s="81" t="str">
        <f>+IF(F392&lt;&gt;"",VLOOKUP(F392,NIVELES!$A$246:$C$464,3,0),"")</f>
        <v xml:space="preserve"> </v>
      </c>
      <c r="H392" s="82" t="s">
        <v>1024</v>
      </c>
      <c r="I392" s="78" t="s">
        <v>2188</v>
      </c>
      <c r="J392" s="78" t="s">
        <v>2184</v>
      </c>
      <c r="K392" s="78" t="s">
        <v>2185</v>
      </c>
      <c r="L392" s="78" t="s">
        <v>2254</v>
      </c>
      <c r="M392" s="78" t="s">
        <v>1791</v>
      </c>
      <c r="N392" s="78" t="s">
        <v>1791</v>
      </c>
      <c r="O392" s="78" t="s">
        <v>2167</v>
      </c>
      <c r="P392" s="82">
        <v>12</v>
      </c>
      <c r="Q392" s="78" t="s">
        <v>2172</v>
      </c>
      <c r="R392" s="82">
        <v>1</v>
      </c>
      <c r="S392" s="82">
        <v>1</v>
      </c>
      <c r="T392" s="82">
        <v>1</v>
      </c>
      <c r="U392" s="82">
        <v>1</v>
      </c>
      <c r="V392" s="82">
        <v>1</v>
      </c>
      <c r="W392" s="82">
        <v>1</v>
      </c>
      <c r="X392" s="82">
        <v>1</v>
      </c>
      <c r="Y392" s="82">
        <v>1</v>
      </c>
      <c r="Z392" s="82">
        <v>1</v>
      </c>
      <c r="AA392" s="82">
        <v>1</v>
      </c>
      <c r="AB392" s="82">
        <v>1</v>
      </c>
      <c r="AC392" s="82">
        <v>1</v>
      </c>
      <c r="AD392" s="85" t="str">
        <f>IF(A392&lt;&gt;"",IF(D392="DIRECCIÓN_DE_TRANSFERENCIAS","280 0031",VLOOKUP(C392,NIVELES!$A$14:$B$105,2,0)),"")</f>
        <v>280 1410</v>
      </c>
      <c r="AE392" s="86" t="s">
        <v>322</v>
      </c>
      <c r="AF392" s="86" t="s">
        <v>544</v>
      </c>
      <c r="AG392" s="79" t="str">
        <f>+IF(AF392&lt;&gt;"",VLOOKUP(AF392,NIVELES!$A$666:$B$673,2,0),"")</f>
        <v>PROTECCIÓN_SOCIAL_A_LA_FAMILIA._ASEGURAMIENTO_NO_CONTRIBUTIVO_E_INCLUSIÓN_ECONÓMICA_Y_MOVILIDAD_SOCIAL</v>
      </c>
      <c r="AH392" s="78" t="s">
        <v>514</v>
      </c>
      <c r="AI392" s="79" t="str">
        <f>IF(AH392&lt;&gt;"",VLOOKUP(CONCATENATE(AG392,AH392),NIVELES!$B$676:$C$745,2,0),"")</f>
        <v>Inclusión Económica Y Movilidad Social</v>
      </c>
      <c r="AJ392" s="78" t="s">
        <v>517</v>
      </c>
      <c r="AK392" s="79" t="str">
        <f>+IF(AJ392&lt;&gt;"",VLOOKUP(AJ392,NIVELES!$A$816:$B$892,2,0),"")</f>
        <v>NO APLICA</v>
      </c>
      <c r="AL392" s="78" t="s">
        <v>553</v>
      </c>
      <c r="AM392" s="78">
        <v>510510</v>
      </c>
      <c r="AN392" s="79" t="str">
        <f>IF(AM392&lt;&gt;"",+VLOOKUP(AM392,NIVELES!$A$1652:$B$2466,2,0),"")</f>
        <v>Servicios Personales por Contrato</v>
      </c>
      <c r="AO392" s="87">
        <v>18436</v>
      </c>
      <c r="AP392" s="88">
        <v>1536.3333333333333</v>
      </c>
      <c r="AQ392" s="88">
        <v>1536.3333333333333</v>
      </c>
      <c r="AR392" s="88">
        <v>1536.3333333333333</v>
      </c>
      <c r="AS392" s="88">
        <v>1536.3333333333333</v>
      </c>
      <c r="AT392" s="88">
        <v>1536.3333333333333</v>
      </c>
      <c r="AU392" s="88">
        <v>1536.3333333333333</v>
      </c>
      <c r="AV392" s="88">
        <v>1536.3333333333333</v>
      </c>
      <c r="AW392" s="88">
        <v>1536.3333333333333</v>
      </c>
      <c r="AX392" s="88">
        <v>1536.3333333333333</v>
      </c>
      <c r="AY392" s="88">
        <v>1536.3333333333333</v>
      </c>
      <c r="AZ392" s="88">
        <v>1536.3333333333333</v>
      </c>
      <c r="BA392" s="88">
        <v>1536.3333333333333</v>
      </c>
      <c r="BB392" s="89">
        <v>18436</v>
      </c>
      <c r="BC392" s="90" t="str">
        <f t="shared" si="26"/>
        <v>OK</v>
      </c>
      <c r="BD392" s="91" t="str">
        <f t="shared" ref="BD392:BD455" si="27">IF(A392&lt;&gt;"",IF(A392="","Escoger Nivel 0",)&amp;" "&amp;(IF(B392="","Escoger Nivel  1",)&amp;" "&amp;(IF(C392="","Escoger Nivel 2",)&amp;" "&amp;(IF(D392="","Escoger Nivel 3",)&amp;" "&amp;(IF(F392="","Escoger Cantón",)&amp;" "&amp;(IF(I392="","Escoger Obj. Estratégico Institucional N1",)&amp;" "&amp;(IF(J392="","Escoger Obj. Especifico N2",)&amp;" "&amp;(IF(K392="","Escoger Obj. Operativo N4",)&amp;" "&amp;(IF(L392=""," Llenar Modalidad de Servicio ",)&amp;""&amp;(IF(M392=""," Llenar Meta de Cobertura ",)&amp;" "&amp;(IF(N392="","Llenar Indicador",)&amp;" "&amp;(IF(O392="","Llenar Actividad PAPP",)&amp;" "&amp;(IF(P392="","Llenar Metas",)&amp;" "&amp;(IF(Q392="","Llenar Indicador",)&amp;" "&amp;(IF(AF392="","Escoger Nro. programa",)&amp;" "&amp;(IF(AH392="","Escoger Nro. Actividad e-Sigef",)&amp;" "&amp;(IF(AK392="","Escoger direccionamiento de gasto",)&amp;" "&amp;(IF(AL392="","Escoger Grupo de Gasto",)&amp;" "&amp;(IF(AM392="","Escoger Item Presupuestario",)&amp;" "&amp;(IF(AO392="","Llenar valor de actividad",))))))))))))))))))))," ")</f>
        <v xml:space="preserve">                  </v>
      </c>
      <c r="BE392" s="92">
        <f t="shared" si="25"/>
        <v>12</v>
      </c>
    </row>
    <row r="393" spans="1:57" s="74" customFormat="1" ht="50.1" customHeight="1" x14ac:dyDescent="0.2">
      <c r="A393" s="78" t="s">
        <v>55</v>
      </c>
      <c r="B393" s="78" t="s">
        <v>54</v>
      </c>
      <c r="C393" s="78" t="s">
        <v>7</v>
      </c>
      <c r="D393" s="78" t="s">
        <v>792</v>
      </c>
      <c r="E393" s="79" t="str">
        <f>+IF(C393&lt;&gt;"",VLOOKUP(MID(C393,18,5),NIVELES!$A$133:$B$213,2,0),"")</f>
        <v>IMBABURA</v>
      </c>
      <c r="F393" s="80" t="s">
        <v>181</v>
      </c>
      <c r="G393" s="81" t="str">
        <f>+IF(F393&lt;&gt;"",VLOOKUP(F393,NIVELES!$A$246:$C$464,3,0),"")</f>
        <v xml:space="preserve"> </v>
      </c>
      <c r="H393" s="82" t="s">
        <v>1024</v>
      </c>
      <c r="I393" s="78" t="s">
        <v>2189</v>
      </c>
      <c r="J393" s="78" t="s">
        <v>2184</v>
      </c>
      <c r="K393" s="78" t="s">
        <v>2185</v>
      </c>
      <c r="L393" s="78" t="s">
        <v>2240</v>
      </c>
      <c r="M393" s="78">
        <v>1279</v>
      </c>
      <c r="N393" s="78" t="s">
        <v>2255</v>
      </c>
      <c r="O393" s="78" t="s">
        <v>2167</v>
      </c>
      <c r="P393" s="82">
        <v>12</v>
      </c>
      <c r="Q393" s="78" t="s">
        <v>2168</v>
      </c>
      <c r="R393" s="82">
        <v>1</v>
      </c>
      <c r="S393" s="82">
        <v>1</v>
      </c>
      <c r="T393" s="82">
        <v>1</v>
      </c>
      <c r="U393" s="82">
        <v>1</v>
      </c>
      <c r="V393" s="82">
        <v>1</v>
      </c>
      <c r="W393" s="82">
        <v>1</v>
      </c>
      <c r="X393" s="82">
        <v>1</v>
      </c>
      <c r="Y393" s="82">
        <v>1</v>
      </c>
      <c r="Z393" s="82">
        <v>1</v>
      </c>
      <c r="AA393" s="82">
        <v>1</v>
      </c>
      <c r="AB393" s="82">
        <v>1</v>
      </c>
      <c r="AC393" s="82">
        <v>1</v>
      </c>
      <c r="AD393" s="85" t="str">
        <f>IF(A393&lt;&gt;"",IF(D393="DIRECCIÓN_DE_TRANSFERENCIAS","280 0031",VLOOKUP(C393,NIVELES!$A$14:$B$105,2,0)),"")</f>
        <v>280 1410</v>
      </c>
      <c r="AE393" s="86" t="s">
        <v>322</v>
      </c>
      <c r="AF393" s="86" t="s">
        <v>544</v>
      </c>
      <c r="AG393" s="79" t="str">
        <f>+IF(AF393&lt;&gt;"",VLOOKUP(AF393,NIVELES!$A$666:$B$673,2,0),"")</f>
        <v>PROTECCIÓN_SOCIAL_A_LA_FAMILIA._ASEGURAMIENTO_NO_CONTRIBUTIVO_E_INCLUSIÓN_ECONÓMICA_Y_MOVILIDAD_SOCIAL</v>
      </c>
      <c r="AH393" s="78" t="s">
        <v>513</v>
      </c>
      <c r="AI393" s="79" t="str">
        <f>IF(AH393&lt;&gt;"",VLOOKUP(CONCATENATE(AG393,AH393),NIVELES!$B$676:$C$745,2,0),"")</f>
        <v>Acompañamiento Familiar</v>
      </c>
      <c r="AJ393" s="78" t="s">
        <v>517</v>
      </c>
      <c r="AK393" s="79" t="str">
        <f>+IF(AJ393&lt;&gt;"",VLOOKUP(AJ393,NIVELES!$A$816:$B$892,2,0),"")</f>
        <v>NO APLICA</v>
      </c>
      <c r="AL393" s="78" t="s">
        <v>553</v>
      </c>
      <c r="AM393" s="78">
        <v>510601</v>
      </c>
      <c r="AN393" s="79" t="str">
        <f>IF(AM393&lt;&gt;"",+VLOOKUP(AM393,NIVELES!$A$1652:$B$2466,2,0),"")</f>
        <v>Aporte Patronal</v>
      </c>
      <c r="AO393" s="87">
        <v>10765.73</v>
      </c>
      <c r="AP393" s="88">
        <v>897.14416666666659</v>
      </c>
      <c r="AQ393" s="88">
        <v>897.14416666666659</v>
      </c>
      <c r="AR393" s="88">
        <v>897.14416666666659</v>
      </c>
      <c r="AS393" s="88">
        <v>897.14416666666659</v>
      </c>
      <c r="AT393" s="88">
        <v>897.14416666666659</v>
      </c>
      <c r="AU393" s="88">
        <v>897.14416666666659</v>
      </c>
      <c r="AV393" s="88">
        <v>897.14416666666659</v>
      </c>
      <c r="AW393" s="88">
        <v>897.14416666666659</v>
      </c>
      <c r="AX393" s="88">
        <v>897.14416666666659</v>
      </c>
      <c r="AY393" s="88">
        <v>897.14416666666659</v>
      </c>
      <c r="AZ393" s="88">
        <v>897.14416666666659</v>
      </c>
      <c r="BA393" s="88">
        <v>897.14416666666659</v>
      </c>
      <c r="BB393" s="89">
        <v>10765.730000000001</v>
      </c>
      <c r="BC393" s="90" t="str">
        <f t="shared" si="26"/>
        <v>OK</v>
      </c>
      <c r="BD393" s="91" t="str">
        <f t="shared" si="27"/>
        <v xml:space="preserve">                  </v>
      </c>
      <c r="BE393" s="92">
        <f t="shared" ref="BE393:BE456" si="28">SUBTOTAL(9,R393:AC393)</f>
        <v>12</v>
      </c>
    </row>
    <row r="394" spans="1:57" s="74" customFormat="1" ht="50.1" customHeight="1" x14ac:dyDescent="0.2">
      <c r="A394" s="78" t="s">
        <v>55</v>
      </c>
      <c r="B394" s="78" t="s">
        <v>54</v>
      </c>
      <c r="C394" s="78" t="s">
        <v>7</v>
      </c>
      <c r="D394" s="78" t="s">
        <v>792</v>
      </c>
      <c r="E394" s="79" t="str">
        <f>+IF(C394&lt;&gt;"",VLOOKUP(MID(C394,18,5),NIVELES!$A$133:$B$213,2,0),"")</f>
        <v>IMBABURA</v>
      </c>
      <c r="F394" s="80" t="s">
        <v>181</v>
      </c>
      <c r="G394" s="81" t="str">
        <f>+IF(F394&lt;&gt;"",VLOOKUP(F394,NIVELES!$A$246:$C$464,3,0),"")</f>
        <v xml:space="preserve"> </v>
      </c>
      <c r="H394" s="82" t="s">
        <v>1024</v>
      </c>
      <c r="I394" s="78" t="s">
        <v>2189</v>
      </c>
      <c r="J394" s="78" t="s">
        <v>2184</v>
      </c>
      <c r="K394" s="78" t="s">
        <v>2185</v>
      </c>
      <c r="L394" s="78" t="s">
        <v>2240</v>
      </c>
      <c r="M394" s="78">
        <v>1279</v>
      </c>
      <c r="N394" s="78" t="s">
        <v>2255</v>
      </c>
      <c r="O394" s="78" t="s">
        <v>2167</v>
      </c>
      <c r="P394" s="82">
        <v>1</v>
      </c>
      <c r="Q394" s="78" t="s">
        <v>2169</v>
      </c>
      <c r="R394" s="82"/>
      <c r="S394" s="82"/>
      <c r="T394" s="82"/>
      <c r="U394" s="82"/>
      <c r="V394" s="82"/>
      <c r="W394" s="82"/>
      <c r="X394" s="82"/>
      <c r="Y394" s="82">
        <v>1</v>
      </c>
      <c r="Z394" s="82"/>
      <c r="AA394" s="82"/>
      <c r="AB394" s="82"/>
      <c r="AC394" s="82"/>
      <c r="AD394" s="85" t="str">
        <f>IF(A394&lt;&gt;"",IF(D394="DIRECCIÓN_DE_TRANSFERENCIAS","280 0031",VLOOKUP(C394,NIVELES!$A$14:$B$105,2,0)),"")</f>
        <v>280 1410</v>
      </c>
      <c r="AE394" s="86" t="s">
        <v>322</v>
      </c>
      <c r="AF394" s="86" t="s">
        <v>544</v>
      </c>
      <c r="AG394" s="79" t="str">
        <f>+IF(AF394&lt;&gt;"",VLOOKUP(AF394,NIVELES!$A$666:$B$673,2,0),"")</f>
        <v>PROTECCIÓN_SOCIAL_A_LA_FAMILIA._ASEGURAMIENTO_NO_CONTRIBUTIVO_E_INCLUSIÓN_ECONÓMICA_Y_MOVILIDAD_SOCIAL</v>
      </c>
      <c r="AH394" s="78" t="s">
        <v>513</v>
      </c>
      <c r="AI394" s="79" t="str">
        <f>IF(AH394&lt;&gt;"",VLOOKUP(CONCATENATE(AG394,AH394),NIVELES!$B$676:$C$745,2,0),"")</f>
        <v>Acompañamiento Familiar</v>
      </c>
      <c r="AJ394" s="78" t="s">
        <v>517</v>
      </c>
      <c r="AK394" s="79" t="str">
        <f>+IF(AJ394&lt;&gt;"",VLOOKUP(AJ394,NIVELES!$A$816:$B$892,2,0),"")</f>
        <v>NO APLICA</v>
      </c>
      <c r="AL394" s="78" t="s">
        <v>553</v>
      </c>
      <c r="AM394" s="78">
        <v>510204</v>
      </c>
      <c r="AN394" s="79" t="str">
        <f>IF(AM394&lt;&gt;"",+VLOOKUP(AM394,NIVELES!$A$1652:$B$2466,2,0),"")</f>
        <v>Decimocuarto Sueldo</v>
      </c>
      <c r="AO394" s="87">
        <v>4334</v>
      </c>
      <c r="AP394" s="88">
        <v>0</v>
      </c>
      <c r="AQ394" s="88">
        <v>0</v>
      </c>
      <c r="AR394" s="88">
        <v>0</v>
      </c>
      <c r="AS394" s="88">
        <v>0</v>
      </c>
      <c r="AT394" s="88">
        <v>0</v>
      </c>
      <c r="AU394" s="88">
        <v>0</v>
      </c>
      <c r="AV394" s="88">
        <v>0</v>
      </c>
      <c r="AW394" s="88">
        <v>4334</v>
      </c>
      <c r="AX394" s="88">
        <v>0</v>
      </c>
      <c r="AY394" s="88">
        <v>0</v>
      </c>
      <c r="AZ394" s="88">
        <v>0</v>
      </c>
      <c r="BA394" s="88">
        <v>0</v>
      </c>
      <c r="BB394" s="89">
        <v>4334</v>
      </c>
      <c r="BC394" s="90" t="str">
        <f t="shared" si="26"/>
        <v>OK</v>
      </c>
      <c r="BD394" s="91" t="str">
        <f t="shared" si="27"/>
        <v xml:space="preserve">                  </v>
      </c>
      <c r="BE394" s="92">
        <f t="shared" si="28"/>
        <v>1</v>
      </c>
    </row>
    <row r="395" spans="1:57" s="74" customFormat="1" ht="50.1" customHeight="1" x14ac:dyDescent="0.2">
      <c r="A395" s="78" t="s">
        <v>55</v>
      </c>
      <c r="B395" s="78" t="s">
        <v>54</v>
      </c>
      <c r="C395" s="78" t="s">
        <v>7</v>
      </c>
      <c r="D395" s="78" t="s">
        <v>792</v>
      </c>
      <c r="E395" s="79" t="str">
        <f>+IF(C395&lt;&gt;"",VLOOKUP(MID(C395,18,5),NIVELES!$A$133:$B$213,2,0),"")</f>
        <v>IMBABURA</v>
      </c>
      <c r="F395" s="80" t="s">
        <v>181</v>
      </c>
      <c r="G395" s="81" t="str">
        <f>+IF(F395&lt;&gt;"",VLOOKUP(F395,NIVELES!$A$246:$C$464,3,0),"")</f>
        <v xml:space="preserve"> </v>
      </c>
      <c r="H395" s="82" t="s">
        <v>1024</v>
      </c>
      <c r="I395" s="78" t="s">
        <v>2189</v>
      </c>
      <c r="J395" s="78" t="s">
        <v>2184</v>
      </c>
      <c r="K395" s="78" t="s">
        <v>2185</v>
      </c>
      <c r="L395" s="78" t="s">
        <v>2240</v>
      </c>
      <c r="M395" s="78">
        <v>1279</v>
      </c>
      <c r="N395" s="78" t="s">
        <v>2255</v>
      </c>
      <c r="O395" s="78" t="s">
        <v>2167</v>
      </c>
      <c r="P395" s="82">
        <v>1</v>
      </c>
      <c r="Q395" s="78" t="s">
        <v>2170</v>
      </c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>
        <v>1</v>
      </c>
      <c r="AD395" s="85" t="str">
        <f>IF(A395&lt;&gt;"",IF(D395="DIRECCIÓN_DE_TRANSFERENCIAS","280 0031",VLOOKUP(C395,NIVELES!$A$14:$B$105,2,0)),"")</f>
        <v>280 1410</v>
      </c>
      <c r="AE395" s="86" t="s">
        <v>322</v>
      </c>
      <c r="AF395" s="86" t="s">
        <v>544</v>
      </c>
      <c r="AG395" s="79" t="str">
        <f>+IF(AF395&lt;&gt;"",VLOOKUP(AF395,NIVELES!$A$666:$B$673,2,0),"")</f>
        <v>PROTECCIÓN_SOCIAL_A_LA_FAMILIA._ASEGURAMIENTO_NO_CONTRIBUTIVO_E_INCLUSIÓN_ECONÓMICA_Y_MOVILIDAD_SOCIAL</v>
      </c>
      <c r="AH395" s="78" t="s">
        <v>513</v>
      </c>
      <c r="AI395" s="79" t="str">
        <f>IF(AH395&lt;&gt;"",VLOOKUP(CONCATENATE(AG395,AH395),NIVELES!$B$676:$C$745,2,0),"")</f>
        <v>Acompañamiento Familiar</v>
      </c>
      <c r="AJ395" s="78" t="s">
        <v>517</v>
      </c>
      <c r="AK395" s="79" t="str">
        <f>+IF(AJ395&lt;&gt;"",VLOOKUP(AJ395,NIVELES!$A$816:$B$892,2,0),"")</f>
        <v>NO APLICA</v>
      </c>
      <c r="AL395" s="78" t="s">
        <v>553</v>
      </c>
      <c r="AM395" s="78">
        <v>510203</v>
      </c>
      <c r="AN395" s="79" t="str">
        <f>IF(AM395&lt;&gt;"",+VLOOKUP(AM395,NIVELES!$A$1652:$B$2466,2,0),"")</f>
        <v>Decimotercer Sueldo</v>
      </c>
      <c r="AO395" s="87">
        <v>9296.83</v>
      </c>
      <c r="AP395" s="88">
        <v>0</v>
      </c>
      <c r="AQ395" s="88">
        <v>0</v>
      </c>
      <c r="AR395" s="88">
        <v>0</v>
      </c>
      <c r="AS395" s="88">
        <v>0</v>
      </c>
      <c r="AT395" s="88">
        <v>0</v>
      </c>
      <c r="AU395" s="88">
        <v>0</v>
      </c>
      <c r="AV395" s="88">
        <v>0</v>
      </c>
      <c r="AW395" s="88">
        <v>0</v>
      </c>
      <c r="AX395" s="88">
        <v>0</v>
      </c>
      <c r="AY395" s="88">
        <v>0</v>
      </c>
      <c r="AZ395" s="88">
        <v>0</v>
      </c>
      <c r="BA395" s="88">
        <v>9296.83</v>
      </c>
      <c r="BB395" s="89">
        <v>9296.83</v>
      </c>
      <c r="BC395" s="90" t="str">
        <f t="shared" si="26"/>
        <v>OK</v>
      </c>
      <c r="BD395" s="91" t="str">
        <f t="shared" si="27"/>
        <v xml:space="preserve">                  </v>
      </c>
      <c r="BE395" s="92">
        <f t="shared" si="28"/>
        <v>1</v>
      </c>
    </row>
    <row r="396" spans="1:57" s="74" customFormat="1" ht="50.1" customHeight="1" x14ac:dyDescent="0.2">
      <c r="A396" s="78" t="s">
        <v>55</v>
      </c>
      <c r="B396" s="78" t="s">
        <v>54</v>
      </c>
      <c r="C396" s="78" t="s">
        <v>7</v>
      </c>
      <c r="D396" s="78" t="s">
        <v>792</v>
      </c>
      <c r="E396" s="79" t="str">
        <f>+IF(C396&lt;&gt;"",VLOOKUP(MID(C396,18,5),NIVELES!$A$133:$B$213,2,0),"")</f>
        <v>IMBABURA</v>
      </c>
      <c r="F396" s="80" t="s">
        <v>181</v>
      </c>
      <c r="G396" s="81" t="str">
        <f>+IF(F396&lt;&gt;"",VLOOKUP(F396,NIVELES!$A$246:$C$464,3,0),"")</f>
        <v xml:space="preserve"> </v>
      </c>
      <c r="H396" s="82" t="s">
        <v>1024</v>
      </c>
      <c r="I396" s="78" t="s">
        <v>2189</v>
      </c>
      <c r="J396" s="78" t="s">
        <v>2184</v>
      </c>
      <c r="K396" s="78" t="s">
        <v>2185</v>
      </c>
      <c r="L396" s="78" t="s">
        <v>2240</v>
      </c>
      <c r="M396" s="78">
        <v>1279</v>
      </c>
      <c r="N396" s="78" t="s">
        <v>2255</v>
      </c>
      <c r="O396" s="78" t="s">
        <v>2167</v>
      </c>
      <c r="P396" s="82">
        <v>12</v>
      </c>
      <c r="Q396" s="78" t="s">
        <v>2171</v>
      </c>
      <c r="R396" s="82">
        <v>1</v>
      </c>
      <c r="S396" s="82">
        <v>1</v>
      </c>
      <c r="T396" s="82">
        <v>1</v>
      </c>
      <c r="U396" s="82">
        <v>1</v>
      </c>
      <c r="V396" s="82">
        <v>1</v>
      </c>
      <c r="W396" s="82">
        <v>1</v>
      </c>
      <c r="X396" s="82">
        <v>1</v>
      </c>
      <c r="Y396" s="82">
        <v>1</v>
      </c>
      <c r="Z396" s="82">
        <v>1</v>
      </c>
      <c r="AA396" s="82">
        <v>1</v>
      </c>
      <c r="AB396" s="82">
        <v>1</v>
      </c>
      <c r="AC396" s="82">
        <v>1</v>
      </c>
      <c r="AD396" s="85" t="str">
        <f>IF(A396&lt;&gt;"",IF(D396="DIRECCIÓN_DE_TRANSFERENCIAS","280 0031",VLOOKUP(C396,NIVELES!$A$14:$B$105,2,0)),"")</f>
        <v>280 1410</v>
      </c>
      <c r="AE396" s="86" t="s">
        <v>322</v>
      </c>
      <c r="AF396" s="86" t="s">
        <v>544</v>
      </c>
      <c r="AG396" s="79" t="str">
        <f>+IF(AF396&lt;&gt;"",VLOOKUP(AF396,NIVELES!$A$666:$B$673,2,0),"")</f>
        <v>PROTECCIÓN_SOCIAL_A_LA_FAMILIA._ASEGURAMIENTO_NO_CONTRIBUTIVO_E_INCLUSIÓN_ECONÓMICA_Y_MOVILIDAD_SOCIAL</v>
      </c>
      <c r="AH396" s="78" t="s">
        <v>513</v>
      </c>
      <c r="AI396" s="79" t="str">
        <f>IF(AH396&lt;&gt;"",VLOOKUP(CONCATENATE(AG396,AH396),NIVELES!$B$676:$C$745,2,0),"")</f>
        <v>Acompañamiento Familiar</v>
      </c>
      <c r="AJ396" s="78" t="s">
        <v>517</v>
      </c>
      <c r="AK396" s="79" t="str">
        <f>+IF(AJ396&lt;&gt;"",VLOOKUP(AJ396,NIVELES!$A$816:$B$892,2,0),"")</f>
        <v>NO APLICA</v>
      </c>
      <c r="AL396" s="78" t="s">
        <v>553</v>
      </c>
      <c r="AM396" s="78">
        <v>510602</v>
      </c>
      <c r="AN396" s="79" t="str">
        <f>IF(AM396&lt;&gt;"",+VLOOKUP(AM396,NIVELES!$A$1652:$B$2466,2,0),"")</f>
        <v>Fondo de Reserva</v>
      </c>
      <c r="AO396" s="87">
        <v>9296.83</v>
      </c>
      <c r="AP396" s="88">
        <v>774.73583333333329</v>
      </c>
      <c r="AQ396" s="88">
        <v>774.73583333333329</v>
      </c>
      <c r="AR396" s="88">
        <v>774.73583333333329</v>
      </c>
      <c r="AS396" s="88">
        <v>774.73583333333329</v>
      </c>
      <c r="AT396" s="88">
        <v>774.73583333333329</v>
      </c>
      <c r="AU396" s="88">
        <v>774.73583333333329</v>
      </c>
      <c r="AV396" s="88">
        <v>774.73583333333329</v>
      </c>
      <c r="AW396" s="88">
        <v>774.73583333333329</v>
      </c>
      <c r="AX396" s="88">
        <v>774.73583333333329</v>
      </c>
      <c r="AY396" s="88">
        <v>774.73583333333329</v>
      </c>
      <c r="AZ396" s="88">
        <v>774.73583333333329</v>
      </c>
      <c r="BA396" s="88">
        <v>774.73583333333329</v>
      </c>
      <c r="BB396" s="89">
        <v>9296.83</v>
      </c>
      <c r="BC396" s="90" t="str">
        <f t="shared" si="26"/>
        <v>OK</v>
      </c>
      <c r="BD396" s="91" t="str">
        <f t="shared" si="27"/>
        <v xml:space="preserve">                  </v>
      </c>
      <c r="BE396" s="92">
        <f t="shared" si="28"/>
        <v>12</v>
      </c>
    </row>
    <row r="397" spans="1:57" s="74" customFormat="1" ht="50.1" customHeight="1" x14ac:dyDescent="0.2">
      <c r="A397" s="78" t="s">
        <v>55</v>
      </c>
      <c r="B397" s="78" t="s">
        <v>54</v>
      </c>
      <c r="C397" s="78" t="s">
        <v>7</v>
      </c>
      <c r="D397" s="78" t="s">
        <v>792</v>
      </c>
      <c r="E397" s="79" t="str">
        <f>+IF(C397&lt;&gt;"",VLOOKUP(MID(C397,18,5),NIVELES!$A$133:$B$213,2,0),"")</f>
        <v>IMBABURA</v>
      </c>
      <c r="F397" s="80" t="s">
        <v>181</v>
      </c>
      <c r="G397" s="81" t="str">
        <f>+IF(F397&lt;&gt;"",VLOOKUP(F397,NIVELES!$A$246:$C$464,3,0),"")</f>
        <v xml:space="preserve"> </v>
      </c>
      <c r="H397" s="82" t="s">
        <v>1024</v>
      </c>
      <c r="I397" s="78" t="s">
        <v>2189</v>
      </c>
      <c r="J397" s="78" t="s">
        <v>2184</v>
      </c>
      <c r="K397" s="78" t="s">
        <v>2185</v>
      </c>
      <c r="L397" s="78" t="s">
        <v>2240</v>
      </c>
      <c r="M397" s="78">
        <v>1279</v>
      </c>
      <c r="N397" s="78" t="s">
        <v>2255</v>
      </c>
      <c r="O397" s="78" t="s">
        <v>2167</v>
      </c>
      <c r="P397" s="82">
        <v>12</v>
      </c>
      <c r="Q397" s="78" t="s">
        <v>2172</v>
      </c>
      <c r="R397" s="82">
        <v>1</v>
      </c>
      <c r="S397" s="82">
        <v>1</v>
      </c>
      <c r="T397" s="82">
        <v>1</v>
      </c>
      <c r="U397" s="82">
        <v>1</v>
      </c>
      <c r="V397" s="82">
        <v>1</v>
      </c>
      <c r="W397" s="82">
        <v>1</v>
      </c>
      <c r="X397" s="82">
        <v>1</v>
      </c>
      <c r="Y397" s="82">
        <v>1</v>
      </c>
      <c r="Z397" s="82">
        <v>1</v>
      </c>
      <c r="AA397" s="82">
        <v>1</v>
      </c>
      <c r="AB397" s="82">
        <v>1</v>
      </c>
      <c r="AC397" s="82">
        <v>1</v>
      </c>
      <c r="AD397" s="85" t="str">
        <f>IF(A397&lt;&gt;"",IF(D397="DIRECCIÓN_DE_TRANSFERENCIAS","280 0031",VLOOKUP(C397,NIVELES!$A$14:$B$105,2,0)),"")</f>
        <v>280 1410</v>
      </c>
      <c r="AE397" s="86" t="s">
        <v>322</v>
      </c>
      <c r="AF397" s="86" t="s">
        <v>544</v>
      </c>
      <c r="AG397" s="79" t="str">
        <f>+IF(AF397&lt;&gt;"",VLOOKUP(AF397,NIVELES!$A$666:$B$673,2,0),"")</f>
        <v>PROTECCIÓN_SOCIAL_A_LA_FAMILIA._ASEGURAMIENTO_NO_CONTRIBUTIVO_E_INCLUSIÓN_ECONÓMICA_Y_MOVILIDAD_SOCIAL</v>
      </c>
      <c r="AH397" s="78" t="s">
        <v>513</v>
      </c>
      <c r="AI397" s="79" t="str">
        <f>IF(AH397&lt;&gt;"",VLOOKUP(CONCATENATE(AG397,AH397),NIVELES!$B$676:$C$745,2,0),"")</f>
        <v>Acompañamiento Familiar</v>
      </c>
      <c r="AJ397" s="78" t="s">
        <v>517</v>
      </c>
      <c r="AK397" s="79" t="str">
        <f>+IF(AJ397&lt;&gt;"",VLOOKUP(AJ397,NIVELES!$A$816:$B$892,2,0),"")</f>
        <v>NO APLICA</v>
      </c>
      <c r="AL397" s="78" t="s">
        <v>553</v>
      </c>
      <c r="AM397" s="78">
        <v>510510</v>
      </c>
      <c r="AN397" s="79" t="str">
        <f>IF(AM397&lt;&gt;"",+VLOOKUP(AM397,NIVELES!$A$1652:$B$2466,2,0),"")</f>
        <v>Servicios Personales por Contrato</v>
      </c>
      <c r="AO397" s="87">
        <v>111562</v>
      </c>
      <c r="AP397" s="88">
        <v>9296.8333333333339</v>
      </c>
      <c r="AQ397" s="88">
        <v>9296.8333333333339</v>
      </c>
      <c r="AR397" s="88">
        <v>9296.8333333333339</v>
      </c>
      <c r="AS397" s="88">
        <v>9296.8333333333339</v>
      </c>
      <c r="AT397" s="88">
        <v>9296.8333333333339</v>
      </c>
      <c r="AU397" s="88">
        <v>9296.8333333333339</v>
      </c>
      <c r="AV397" s="88">
        <v>9296.8333333333339</v>
      </c>
      <c r="AW397" s="88">
        <v>9296.8333333333339</v>
      </c>
      <c r="AX397" s="88">
        <v>9296.8333333333339</v>
      </c>
      <c r="AY397" s="88">
        <v>9296.8333333333339</v>
      </c>
      <c r="AZ397" s="88">
        <v>9296.8333333333339</v>
      </c>
      <c r="BA397" s="88">
        <v>9296.8333333333339</v>
      </c>
      <c r="BB397" s="89">
        <v>111561.99999999999</v>
      </c>
      <c r="BC397" s="90" t="str">
        <f t="shared" si="26"/>
        <v>OK</v>
      </c>
      <c r="BD397" s="91" t="str">
        <f t="shared" si="27"/>
        <v xml:space="preserve">                  </v>
      </c>
      <c r="BE397" s="92">
        <f t="shared" si="28"/>
        <v>12</v>
      </c>
    </row>
    <row r="398" spans="1:57" s="74" customFormat="1" ht="50.1" customHeight="1" x14ac:dyDescent="0.2">
      <c r="A398" s="78" t="s">
        <v>55</v>
      </c>
      <c r="B398" s="78" t="s">
        <v>54</v>
      </c>
      <c r="C398" s="78" t="s">
        <v>7</v>
      </c>
      <c r="D398" s="78" t="s">
        <v>792</v>
      </c>
      <c r="E398" s="79" t="str">
        <f>+IF(C398&lt;&gt;"",VLOOKUP(MID(C398,18,5),NIVELES!$A$133:$B$213,2,0),"")</f>
        <v>IMBABURA</v>
      </c>
      <c r="F398" s="80" t="s">
        <v>181</v>
      </c>
      <c r="G398" s="81" t="str">
        <f>+IF(F398&lt;&gt;"",VLOOKUP(F398,NIVELES!$A$246:$C$464,3,0),"")</f>
        <v xml:space="preserve"> </v>
      </c>
      <c r="H398" s="82" t="s">
        <v>1024</v>
      </c>
      <c r="I398" s="78" t="s">
        <v>2189</v>
      </c>
      <c r="J398" s="78" t="s">
        <v>2184</v>
      </c>
      <c r="K398" s="78" t="s">
        <v>2185</v>
      </c>
      <c r="L398" s="78" t="s">
        <v>2240</v>
      </c>
      <c r="M398" s="78">
        <v>1279</v>
      </c>
      <c r="N398" s="78" t="s">
        <v>2255</v>
      </c>
      <c r="O398" s="78" t="s">
        <v>2241</v>
      </c>
      <c r="P398" s="82">
        <v>3</v>
      </c>
      <c r="Q398" s="78" t="s">
        <v>2175</v>
      </c>
      <c r="R398" s="82"/>
      <c r="S398" s="82">
        <v>1</v>
      </c>
      <c r="T398" s="82">
        <v>1</v>
      </c>
      <c r="U398" s="82">
        <v>1</v>
      </c>
      <c r="V398" s="82"/>
      <c r="W398" s="82"/>
      <c r="X398" s="82"/>
      <c r="Y398" s="82"/>
      <c r="Z398" s="82"/>
      <c r="AA398" s="82"/>
      <c r="AB398" s="82"/>
      <c r="AC398" s="82"/>
      <c r="AD398" s="85" t="str">
        <f>IF(A398&lt;&gt;"",IF(D398="DIRECCIÓN_DE_TRANSFERENCIAS","280 0031",VLOOKUP(C398,NIVELES!$A$14:$B$105,2,0)),"")</f>
        <v>280 1410</v>
      </c>
      <c r="AE398" s="86" t="s">
        <v>322</v>
      </c>
      <c r="AF398" s="86" t="s">
        <v>544</v>
      </c>
      <c r="AG398" s="79" t="str">
        <f>+IF(AF398&lt;&gt;"",VLOOKUP(AF398,NIVELES!$A$666:$B$673,2,0),"")</f>
        <v>PROTECCIÓN_SOCIAL_A_LA_FAMILIA._ASEGURAMIENTO_NO_CONTRIBUTIVO_E_INCLUSIÓN_ECONÓMICA_Y_MOVILIDAD_SOCIAL</v>
      </c>
      <c r="AH398" s="78" t="s">
        <v>513</v>
      </c>
      <c r="AI398" s="79" t="str">
        <f>IF(AH398&lt;&gt;"",VLOOKUP(CONCATENATE(AG398,AH398),NIVELES!$B$676:$C$745,2,0),"")</f>
        <v>Acompañamiento Familiar</v>
      </c>
      <c r="AJ398" s="78" t="s">
        <v>517</v>
      </c>
      <c r="AK398" s="79" t="str">
        <f>+IF(AJ398&lt;&gt;"",VLOOKUP(AJ398,NIVELES!$A$816:$B$892,2,0),"")</f>
        <v>NO APLICA</v>
      </c>
      <c r="AL398" s="78" t="s">
        <v>554</v>
      </c>
      <c r="AM398" s="78">
        <v>530505</v>
      </c>
      <c r="AN398" s="79" t="str">
        <f>IF(AM398&lt;&gt;"",+VLOOKUP(AM398,NIVELES!$A$1652:$B$2466,2,0),"")</f>
        <v>Vehículos (Arrendamiento)</v>
      </c>
      <c r="AO398" s="87">
        <v>8000</v>
      </c>
      <c r="AP398" s="88">
        <v>0</v>
      </c>
      <c r="AQ398" s="88">
        <v>2666.6666666666665</v>
      </c>
      <c r="AR398" s="88">
        <v>2666.6666666666665</v>
      </c>
      <c r="AS398" s="88">
        <v>2666.6666666666665</v>
      </c>
      <c r="AT398" s="88">
        <v>0</v>
      </c>
      <c r="AU398" s="88">
        <v>0</v>
      </c>
      <c r="AV398" s="88">
        <v>0</v>
      </c>
      <c r="AW398" s="88">
        <v>0</v>
      </c>
      <c r="AX398" s="88">
        <v>0</v>
      </c>
      <c r="AY398" s="88">
        <v>0</v>
      </c>
      <c r="AZ398" s="88">
        <v>0</v>
      </c>
      <c r="BA398" s="88">
        <v>0</v>
      </c>
      <c r="BB398" s="89">
        <v>8000</v>
      </c>
      <c r="BC398" s="90" t="str">
        <f t="shared" si="26"/>
        <v>OK</v>
      </c>
      <c r="BD398" s="91" t="str">
        <f t="shared" si="27"/>
        <v xml:space="preserve">                  </v>
      </c>
      <c r="BE398" s="92">
        <f t="shared" si="28"/>
        <v>3</v>
      </c>
    </row>
    <row r="399" spans="1:57" s="74" customFormat="1" ht="50.1" customHeight="1" x14ac:dyDescent="0.2">
      <c r="A399" s="78" t="s">
        <v>55</v>
      </c>
      <c r="B399" s="78" t="s">
        <v>54</v>
      </c>
      <c r="C399" s="78" t="s">
        <v>7</v>
      </c>
      <c r="D399" s="78" t="s">
        <v>605</v>
      </c>
      <c r="E399" s="79" t="str">
        <f>+IF(C399&lt;&gt;"",VLOOKUP(MID(C399,18,5),NIVELES!$A$133:$B$213,2,0),"")</f>
        <v>IMBABURA</v>
      </c>
      <c r="F399" s="80" t="s">
        <v>181</v>
      </c>
      <c r="G399" s="81" t="str">
        <f>+IF(F399&lt;&gt;"",VLOOKUP(F399,NIVELES!$A$246:$C$464,3,0),"")</f>
        <v xml:space="preserve"> </v>
      </c>
      <c r="H399" s="82" t="s">
        <v>1024</v>
      </c>
      <c r="I399" s="78" t="s">
        <v>2201</v>
      </c>
      <c r="J399" s="78" t="s">
        <v>2184</v>
      </c>
      <c r="K399" s="78" t="s">
        <v>2185</v>
      </c>
      <c r="L399" s="78" t="s">
        <v>2242</v>
      </c>
      <c r="M399" s="78">
        <v>480</v>
      </c>
      <c r="N399" s="78" t="s">
        <v>2243</v>
      </c>
      <c r="O399" s="78" t="s">
        <v>2167</v>
      </c>
      <c r="P399" s="82">
        <v>12</v>
      </c>
      <c r="Q399" s="78" t="s">
        <v>2168</v>
      </c>
      <c r="R399" s="82">
        <v>1</v>
      </c>
      <c r="S399" s="82">
        <v>1</v>
      </c>
      <c r="T399" s="82">
        <v>1</v>
      </c>
      <c r="U399" s="82">
        <v>1</v>
      </c>
      <c r="V399" s="82">
        <v>1</v>
      </c>
      <c r="W399" s="82">
        <v>1</v>
      </c>
      <c r="X399" s="82">
        <v>1</v>
      </c>
      <c r="Y399" s="82">
        <v>1</v>
      </c>
      <c r="Z399" s="82">
        <v>1</v>
      </c>
      <c r="AA399" s="82">
        <v>1</v>
      </c>
      <c r="AB399" s="82">
        <v>1</v>
      </c>
      <c r="AC399" s="82">
        <v>1</v>
      </c>
      <c r="AD399" s="85" t="str">
        <f>IF(A399&lt;&gt;"",IF(D399="DIRECCIÓN_DE_TRANSFERENCIAS","280 0031",VLOOKUP(C399,NIVELES!$A$14:$B$105,2,0)),"")</f>
        <v>280 1410</v>
      </c>
      <c r="AE399" s="86" t="s">
        <v>322</v>
      </c>
      <c r="AF399" s="86" t="s">
        <v>546</v>
      </c>
      <c r="AG399" s="79" t="str">
        <f>+IF(AF399&lt;&gt;"",VLOOKUP(AF399,NIVELES!$A$666:$B$673,2,0),"")</f>
        <v>ATENCIÓN_INTEGRAL_A_PERSONAS_CON_DISCAPACIDAD</v>
      </c>
      <c r="AH399" s="78" t="s">
        <v>453</v>
      </c>
      <c r="AI399" s="79" t="str">
        <f>IF(AH399&lt;&gt;"",VLOOKUP(CONCATENATE(AG399,AH399),NIVELES!$B$676:$C$745,2,0),"")</f>
        <v>Rectoría Inclusión Social</v>
      </c>
      <c r="AJ399" s="78" t="s">
        <v>517</v>
      </c>
      <c r="AK399" s="79" t="str">
        <f>+IF(AJ399&lt;&gt;"",VLOOKUP(AJ399,NIVELES!$A$816:$B$892,2,0),"")</f>
        <v>NO APLICA</v>
      </c>
      <c r="AL399" s="78" t="s">
        <v>553</v>
      </c>
      <c r="AM399" s="78">
        <v>510601</v>
      </c>
      <c r="AN399" s="79" t="str">
        <f>IF(AM399&lt;&gt;"",+VLOOKUP(AM399,NIVELES!$A$1652:$B$2466,2,0),"")</f>
        <v>Aporte Patronal</v>
      </c>
      <c r="AO399" s="87">
        <v>2573.08</v>
      </c>
      <c r="AP399" s="88">
        <v>214.42333333333332</v>
      </c>
      <c r="AQ399" s="88">
        <v>214.42333333333332</v>
      </c>
      <c r="AR399" s="88">
        <v>214.42333333333332</v>
      </c>
      <c r="AS399" s="88">
        <v>214.42333333333332</v>
      </c>
      <c r="AT399" s="88">
        <v>214.42333333333332</v>
      </c>
      <c r="AU399" s="88">
        <v>214.42333333333332</v>
      </c>
      <c r="AV399" s="88">
        <v>214.42333333333332</v>
      </c>
      <c r="AW399" s="88">
        <v>214.42333333333332</v>
      </c>
      <c r="AX399" s="88">
        <v>214.42333333333332</v>
      </c>
      <c r="AY399" s="88">
        <v>214.42333333333332</v>
      </c>
      <c r="AZ399" s="88">
        <v>214.42333333333332</v>
      </c>
      <c r="BA399" s="88">
        <v>214.42333333333332</v>
      </c>
      <c r="BB399" s="89">
        <v>2573.08</v>
      </c>
      <c r="BC399" s="90" t="str">
        <f t="shared" si="26"/>
        <v>OK</v>
      </c>
      <c r="BD399" s="91" t="str">
        <f t="shared" si="27"/>
        <v xml:space="preserve">                  </v>
      </c>
      <c r="BE399" s="92">
        <f t="shared" si="28"/>
        <v>12</v>
      </c>
    </row>
    <row r="400" spans="1:57" s="74" customFormat="1" ht="50.1" customHeight="1" x14ac:dyDescent="0.2">
      <c r="A400" s="78" t="s">
        <v>55</v>
      </c>
      <c r="B400" s="78" t="s">
        <v>54</v>
      </c>
      <c r="C400" s="78" t="s">
        <v>7</v>
      </c>
      <c r="D400" s="78" t="s">
        <v>605</v>
      </c>
      <c r="E400" s="79" t="str">
        <f>+IF(C400&lt;&gt;"",VLOOKUP(MID(C400,18,5),NIVELES!$A$133:$B$213,2,0),"")</f>
        <v>IMBABURA</v>
      </c>
      <c r="F400" s="80" t="s">
        <v>181</v>
      </c>
      <c r="G400" s="81" t="str">
        <f>+IF(F400&lt;&gt;"",VLOOKUP(F400,NIVELES!$A$246:$C$464,3,0),"")</f>
        <v xml:space="preserve"> </v>
      </c>
      <c r="H400" s="82" t="s">
        <v>1024</v>
      </c>
      <c r="I400" s="78" t="s">
        <v>2201</v>
      </c>
      <c r="J400" s="78" t="s">
        <v>2184</v>
      </c>
      <c r="K400" s="78" t="s">
        <v>2185</v>
      </c>
      <c r="L400" s="78" t="s">
        <v>2242</v>
      </c>
      <c r="M400" s="78">
        <v>480</v>
      </c>
      <c r="N400" s="78" t="s">
        <v>2243</v>
      </c>
      <c r="O400" s="78" t="s">
        <v>2167</v>
      </c>
      <c r="P400" s="82">
        <v>1</v>
      </c>
      <c r="Q400" s="78" t="s">
        <v>2169</v>
      </c>
      <c r="R400" s="82"/>
      <c r="S400" s="82"/>
      <c r="T400" s="82"/>
      <c r="U400" s="82"/>
      <c r="V400" s="82"/>
      <c r="W400" s="82"/>
      <c r="X400" s="82"/>
      <c r="Y400" s="82">
        <v>1</v>
      </c>
      <c r="Z400" s="82"/>
      <c r="AA400" s="82"/>
      <c r="AB400" s="82"/>
      <c r="AC400" s="82"/>
      <c r="AD400" s="85" t="str">
        <f>IF(A400&lt;&gt;"",IF(D400="DIRECCIÓN_DE_TRANSFERENCIAS","280 0031",VLOOKUP(C400,NIVELES!$A$14:$B$105,2,0)),"")</f>
        <v>280 1410</v>
      </c>
      <c r="AE400" s="86" t="s">
        <v>322</v>
      </c>
      <c r="AF400" s="86" t="s">
        <v>546</v>
      </c>
      <c r="AG400" s="79" t="str">
        <f>+IF(AF400&lt;&gt;"",VLOOKUP(AF400,NIVELES!$A$666:$B$673,2,0),"")</f>
        <v>ATENCIÓN_INTEGRAL_A_PERSONAS_CON_DISCAPACIDAD</v>
      </c>
      <c r="AH400" s="78" t="s">
        <v>453</v>
      </c>
      <c r="AI400" s="79" t="str">
        <f>IF(AH400&lt;&gt;"",VLOOKUP(CONCATENATE(AG400,AH400),NIVELES!$B$676:$C$745,2,0),"")</f>
        <v>Rectoría Inclusión Social</v>
      </c>
      <c r="AJ400" s="78" t="s">
        <v>517</v>
      </c>
      <c r="AK400" s="79" t="str">
        <f>+IF(AJ400&lt;&gt;"",VLOOKUP(AJ400,NIVELES!$A$816:$B$892,2,0),"")</f>
        <v>NO APLICA</v>
      </c>
      <c r="AL400" s="78" t="s">
        <v>553</v>
      </c>
      <c r="AM400" s="78">
        <v>510204</v>
      </c>
      <c r="AN400" s="79" t="str">
        <f>IF(AM400&lt;&gt;"",+VLOOKUP(AM400,NIVELES!$A$1652:$B$2466,2,0),"")</f>
        <v>Decimocuarto Sueldo</v>
      </c>
      <c r="AO400" s="87">
        <v>722.33</v>
      </c>
      <c r="AP400" s="88">
        <v>0</v>
      </c>
      <c r="AQ400" s="88">
        <v>0</v>
      </c>
      <c r="AR400" s="88">
        <v>0</v>
      </c>
      <c r="AS400" s="88">
        <v>0</v>
      </c>
      <c r="AT400" s="88">
        <v>0</v>
      </c>
      <c r="AU400" s="88">
        <v>0</v>
      </c>
      <c r="AV400" s="88">
        <v>0</v>
      </c>
      <c r="AW400" s="88">
        <v>722.33</v>
      </c>
      <c r="AX400" s="88">
        <v>0</v>
      </c>
      <c r="AY400" s="88">
        <v>0</v>
      </c>
      <c r="AZ400" s="88">
        <v>0</v>
      </c>
      <c r="BA400" s="88">
        <v>0</v>
      </c>
      <c r="BB400" s="89">
        <v>722.33</v>
      </c>
      <c r="BC400" s="90" t="str">
        <f t="shared" si="26"/>
        <v>OK</v>
      </c>
      <c r="BD400" s="91" t="str">
        <f t="shared" si="27"/>
        <v xml:space="preserve">                  </v>
      </c>
      <c r="BE400" s="92">
        <f t="shared" si="28"/>
        <v>1</v>
      </c>
    </row>
    <row r="401" spans="1:57" s="74" customFormat="1" ht="50.1" customHeight="1" x14ac:dyDescent="0.2">
      <c r="A401" s="78" t="s">
        <v>55</v>
      </c>
      <c r="B401" s="78" t="s">
        <v>54</v>
      </c>
      <c r="C401" s="78" t="s">
        <v>7</v>
      </c>
      <c r="D401" s="78" t="s">
        <v>605</v>
      </c>
      <c r="E401" s="79" t="str">
        <f>+IF(C401&lt;&gt;"",VLOOKUP(MID(C401,18,5),NIVELES!$A$133:$B$213,2,0),"")</f>
        <v>IMBABURA</v>
      </c>
      <c r="F401" s="80" t="s">
        <v>181</v>
      </c>
      <c r="G401" s="81" t="str">
        <f>+IF(F401&lt;&gt;"",VLOOKUP(F401,NIVELES!$A$246:$C$464,3,0),"")</f>
        <v xml:space="preserve"> </v>
      </c>
      <c r="H401" s="82" t="s">
        <v>1024</v>
      </c>
      <c r="I401" s="78" t="s">
        <v>2201</v>
      </c>
      <c r="J401" s="78" t="s">
        <v>2184</v>
      </c>
      <c r="K401" s="78" t="s">
        <v>2185</v>
      </c>
      <c r="L401" s="78" t="s">
        <v>2242</v>
      </c>
      <c r="M401" s="78">
        <v>480</v>
      </c>
      <c r="N401" s="78" t="s">
        <v>2243</v>
      </c>
      <c r="O401" s="78" t="s">
        <v>2167</v>
      </c>
      <c r="P401" s="82">
        <v>1</v>
      </c>
      <c r="Q401" s="78" t="s">
        <v>2170</v>
      </c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>
        <v>1</v>
      </c>
      <c r="AD401" s="85" t="str">
        <f>IF(A401&lt;&gt;"",IF(D401="DIRECCIÓN_DE_TRANSFERENCIAS","280 0031",VLOOKUP(C401,NIVELES!$A$14:$B$105,2,0)),"")</f>
        <v>280 1410</v>
      </c>
      <c r="AE401" s="86" t="s">
        <v>322</v>
      </c>
      <c r="AF401" s="86" t="s">
        <v>546</v>
      </c>
      <c r="AG401" s="79" t="str">
        <f>+IF(AF401&lt;&gt;"",VLOOKUP(AF401,NIVELES!$A$666:$B$673,2,0),"")</f>
        <v>ATENCIÓN_INTEGRAL_A_PERSONAS_CON_DISCAPACIDAD</v>
      </c>
      <c r="AH401" s="78" t="s">
        <v>453</v>
      </c>
      <c r="AI401" s="79" t="str">
        <f>IF(AH401&lt;&gt;"",VLOOKUP(CONCATENATE(AG401,AH401),NIVELES!$B$676:$C$745,2,0),"")</f>
        <v>Rectoría Inclusión Social</v>
      </c>
      <c r="AJ401" s="78" t="s">
        <v>517</v>
      </c>
      <c r="AK401" s="79" t="str">
        <f>+IF(AJ401&lt;&gt;"",VLOOKUP(AJ401,NIVELES!$A$816:$B$892,2,0),"")</f>
        <v>NO APLICA</v>
      </c>
      <c r="AL401" s="78" t="s">
        <v>553</v>
      </c>
      <c r="AM401" s="78">
        <v>510203</v>
      </c>
      <c r="AN401" s="79" t="str">
        <f>IF(AM401&lt;&gt;"",+VLOOKUP(AM401,NIVELES!$A$1652:$B$2466,2,0),"")</f>
        <v>Decimotercer Sueldo</v>
      </c>
      <c r="AO401" s="87">
        <v>2222</v>
      </c>
      <c r="AP401" s="88">
        <v>0</v>
      </c>
      <c r="AQ401" s="88">
        <v>0</v>
      </c>
      <c r="AR401" s="88">
        <v>0</v>
      </c>
      <c r="AS401" s="88">
        <v>0</v>
      </c>
      <c r="AT401" s="88">
        <v>0</v>
      </c>
      <c r="AU401" s="88">
        <v>0</v>
      </c>
      <c r="AV401" s="88">
        <v>0</v>
      </c>
      <c r="AW401" s="88">
        <v>0</v>
      </c>
      <c r="AX401" s="88">
        <v>0</v>
      </c>
      <c r="AY401" s="88">
        <v>0</v>
      </c>
      <c r="AZ401" s="88">
        <v>0</v>
      </c>
      <c r="BA401" s="88">
        <v>2222</v>
      </c>
      <c r="BB401" s="89">
        <v>2222</v>
      </c>
      <c r="BC401" s="90" t="str">
        <f t="shared" si="26"/>
        <v>OK</v>
      </c>
      <c r="BD401" s="91" t="str">
        <f t="shared" si="27"/>
        <v xml:space="preserve">                  </v>
      </c>
      <c r="BE401" s="92">
        <f t="shared" si="28"/>
        <v>1</v>
      </c>
    </row>
    <row r="402" spans="1:57" s="74" customFormat="1" ht="50.1" customHeight="1" x14ac:dyDescent="0.2">
      <c r="A402" s="78" t="s">
        <v>55</v>
      </c>
      <c r="B402" s="78" t="s">
        <v>54</v>
      </c>
      <c r="C402" s="78" t="s">
        <v>7</v>
      </c>
      <c r="D402" s="78" t="s">
        <v>605</v>
      </c>
      <c r="E402" s="79" t="str">
        <f>+IF(C402&lt;&gt;"",VLOOKUP(MID(C402,18,5),NIVELES!$A$133:$B$213,2,0),"")</f>
        <v>IMBABURA</v>
      </c>
      <c r="F402" s="80" t="s">
        <v>181</v>
      </c>
      <c r="G402" s="81" t="str">
        <f>+IF(F402&lt;&gt;"",VLOOKUP(F402,NIVELES!$A$246:$C$464,3,0),"")</f>
        <v xml:space="preserve"> </v>
      </c>
      <c r="H402" s="82" t="s">
        <v>1024</v>
      </c>
      <c r="I402" s="78" t="s">
        <v>2201</v>
      </c>
      <c r="J402" s="78" t="s">
        <v>2184</v>
      </c>
      <c r="K402" s="78" t="s">
        <v>2185</v>
      </c>
      <c r="L402" s="78" t="s">
        <v>2242</v>
      </c>
      <c r="M402" s="78">
        <v>480</v>
      </c>
      <c r="N402" s="78" t="s">
        <v>2243</v>
      </c>
      <c r="O402" s="78" t="s">
        <v>2167</v>
      </c>
      <c r="P402" s="82">
        <v>12</v>
      </c>
      <c r="Q402" s="78" t="s">
        <v>2171</v>
      </c>
      <c r="R402" s="82">
        <v>1</v>
      </c>
      <c r="S402" s="82">
        <v>1</v>
      </c>
      <c r="T402" s="82">
        <v>1</v>
      </c>
      <c r="U402" s="82">
        <v>1</v>
      </c>
      <c r="V402" s="82">
        <v>1</v>
      </c>
      <c r="W402" s="82">
        <v>1</v>
      </c>
      <c r="X402" s="82">
        <v>1</v>
      </c>
      <c r="Y402" s="82">
        <v>1</v>
      </c>
      <c r="Z402" s="82">
        <v>1</v>
      </c>
      <c r="AA402" s="82">
        <v>1</v>
      </c>
      <c r="AB402" s="82">
        <v>1</v>
      </c>
      <c r="AC402" s="82">
        <v>1</v>
      </c>
      <c r="AD402" s="85" t="str">
        <f>IF(A402&lt;&gt;"",IF(D402="DIRECCIÓN_DE_TRANSFERENCIAS","280 0031",VLOOKUP(C402,NIVELES!$A$14:$B$105,2,0)),"")</f>
        <v>280 1410</v>
      </c>
      <c r="AE402" s="86" t="s">
        <v>322</v>
      </c>
      <c r="AF402" s="86" t="s">
        <v>546</v>
      </c>
      <c r="AG402" s="79" t="str">
        <f>+IF(AF402&lt;&gt;"",VLOOKUP(AF402,NIVELES!$A$666:$B$673,2,0),"")</f>
        <v>ATENCIÓN_INTEGRAL_A_PERSONAS_CON_DISCAPACIDAD</v>
      </c>
      <c r="AH402" s="78" t="s">
        <v>453</v>
      </c>
      <c r="AI402" s="79" t="str">
        <f>IF(AH402&lt;&gt;"",VLOOKUP(CONCATENATE(AG402,AH402),NIVELES!$B$676:$C$745,2,0),"")</f>
        <v>Rectoría Inclusión Social</v>
      </c>
      <c r="AJ402" s="78" t="s">
        <v>517</v>
      </c>
      <c r="AK402" s="79" t="str">
        <f>+IF(AJ402&lt;&gt;"",VLOOKUP(AJ402,NIVELES!$A$816:$B$892,2,0),"")</f>
        <v>NO APLICA</v>
      </c>
      <c r="AL402" s="78" t="s">
        <v>553</v>
      </c>
      <c r="AM402" s="78">
        <v>510602</v>
      </c>
      <c r="AN402" s="79" t="str">
        <f>IF(AM402&lt;&gt;"",+VLOOKUP(AM402,NIVELES!$A$1652:$B$2466,2,0),"")</f>
        <v>Fondo de Reserva</v>
      </c>
      <c r="AO402" s="87">
        <v>2222</v>
      </c>
      <c r="AP402" s="88">
        <v>185.16666666666666</v>
      </c>
      <c r="AQ402" s="88">
        <v>185.16666666666666</v>
      </c>
      <c r="AR402" s="88">
        <v>185.16666666666666</v>
      </c>
      <c r="AS402" s="88">
        <v>185.16666666666666</v>
      </c>
      <c r="AT402" s="88">
        <v>185.16666666666666</v>
      </c>
      <c r="AU402" s="88">
        <v>185.16666666666666</v>
      </c>
      <c r="AV402" s="88">
        <v>185.16666666666666</v>
      </c>
      <c r="AW402" s="88">
        <v>185.16666666666666</v>
      </c>
      <c r="AX402" s="88">
        <v>185.16666666666666</v>
      </c>
      <c r="AY402" s="88">
        <v>185.16666666666666</v>
      </c>
      <c r="AZ402" s="88">
        <v>185.16666666666666</v>
      </c>
      <c r="BA402" s="88">
        <v>185.16666666666666</v>
      </c>
      <c r="BB402" s="89">
        <v>2222.0000000000005</v>
      </c>
      <c r="BC402" s="90" t="str">
        <f t="shared" si="26"/>
        <v>OK</v>
      </c>
      <c r="BD402" s="91" t="str">
        <f t="shared" si="27"/>
        <v xml:space="preserve">                  </v>
      </c>
      <c r="BE402" s="92">
        <f t="shared" si="28"/>
        <v>12</v>
      </c>
    </row>
    <row r="403" spans="1:57" s="74" customFormat="1" ht="50.1" customHeight="1" x14ac:dyDescent="0.2">
      <c r="A403" s="78" t="s">
        <v>55</v>
      </c>
      <c r="B403" s="78" t="s">
        <v>54</v>
      </c>
      <c r="C403" s="78" t="s">
        <v>7</v>
      </c>
      <c r="D403" s="78" t="s">
        <v>605</v>
      </c>
      <c r="E403" s="79" t="str">
        <f>+IF(C403&lt;&gt;"",VLOOKUP(MID(C403,18,5),NIVELES!$A$133:$B$213,2,0),"")</f>
        <v>IMBABURA</v>
      </c>
      <c r="F403" s="80" t="s">
        <v>181</v>
      </c>
      <c r="G403" s="81" t="str">
        <f>+IF(F403&lt;&gt;"",VLOOKUP(F403,NIVELES!$A$246:$C$464,3,0),"")</f>
        <v xml:space="preserve"> </v>
      </c>
      <c r="H403" s="82" t="s">
        <v>1024</v>
      </c>
      <c r="I403" s="78" t="s">
        <v>2201</v>
      </c>
      <c r="J403" s="78" t="s">
        <v>2184</v>
      </c>
      <c r="K403" s="78" t="s">
        <v>2185</v>
      </c>
      <c r="L403" s="78" t="s">
        <v>2242</v>
      </c>
      <c r="M403" s="78">
        <v>480</v>
      </c>
      <c r="N403" s="78" t="s">
        <v>2243</v>
      </c>
      <c r="O403" s="78" t="s">
        <v>2174</v>
      </c>
      <c r="P403" s="82">
        <v>3</v>
      </c>
      <c r="Q403" s="78" t="s">
        <v>2175</v>
      </c>
      <c r="R403" s="82"/>
      <c r="S403" s="82">
        <v>1</v>
      </c>
      <c r="T403" s="82"/>
      <c r="U403" s="82">
        <v>1</v>
      </c>
      <c r="V403" s="82"/>
      <c r="W403" s="82">
        <v>1</v>
      </c>
      <c r="X403" s="82"/>
      <c r="Y403" s="82"/>
      <c r="Z403" s="82"/>
      <c r="AA403" s="82"/>
      <c r="AB403" s="82"/>
      <c r="AC403" s="82"/>
      <c r="AD403" s="85" t="str">
        <f>IF(A403&lt;&gt;"",IF(D403="DIRECCIÓN_DE_TRANSFERENCIAS","280 0031",VLOOKUP(C403,NIVELES!$A$14:$B$105,2,0)),"")</f>
        <v>280 1410</v>
      </c>
      <c r="AE403" s="86" t="s">
        <v>322</v>
      </c>
      <c r="AF403" s="86" t="s">
        <v>546</v>
      </c>
      <c r="AG403" s="79" t="str">
        <f>+IF(AF403&lt;&gt;"",VLOOKUP(AF403,NIVELES!$A$666:$B$673,2,0),"")</f>
        <v>ATENCIÓN_INTEGRAL_A_PERSONAS_CON_DISCAPACIDAD</v>
      </c>
      <c r="AH403" s="78" t="s">
        <v>453</v>
      </c>
      <c r="AI403" s="79" t="str">
        <f>IF(AH403&lt;&gt;"",VLOOKUP(CONCATENATE(AG403,AH403),NIVELES!$B$676:$C$745,2,0),"")</f>
        <v>Rectoría Inclusión Social</v>
      </c>
      <c r="AJ403" s="78" t="s">
        <v>429</v>
      </c>
      <c r="AK403" s="79" t="str">
        <f>+IF(AJ403&lt;&gt;"",VLOOKUP(AJ403,NIVELES!$A$816:$B$892,2,0),"")</f>
        <v xml:space="preserve">PROMOVER EL RECONOCIMIENTO Y GARANTIA DE LOS DERECHOS DE LAS MUJERES Y HOMBRES CON DISCAPACIDAD,  SU DEBIDA VALORACIÓN Y EL RESPETO A SU DIGNIDAD  </v>
      </c>
      <c r="AL403" s="78" t="s">
        <v>554</v>
      </c>
      <c r="AM403" s="78">
        <v>530301</v>
      </c>
      <c r="AN403" s="79" t="str">
        <f>IF(AM403&lt;&gt;"",+VLOOKUP(AM403,NIVELES!$A$1652:$B$2466,2,0),"")</f>
        <v>Pasajes al Interior</v>
      </c>
      <c r="AO403" s="87">
        <v>56</v>
      </c>
      <c r="AP403" s="88">
        <v>0</v>
      </c>
      <c r="AQ403" s="88">
        <v>18.666666666666668</v>
      </c>
      <c r="AR403" s="88">
        <v>0</v>
      </c>
      <c r="AS403" s="88">
        <v>18.666666666666668</v>
      </c>
      <c r="AT403" s="88">
        <v>0</v>
      </c>
      <c r="AU403" s="88">
        <v>18.666666666666668</v>
      </c>
      <c r="AV403" s="88">
        <v>0</v>
      </c>
      <c r="AW403" s="88">
        <v>0</v>
      </c>
      <c r="AX403" s="88">
        <v>0</v>
      </c>
      <c r="AY403" s="88">
        <v>0</v>
      </c>
      <c r="AZ403" s="88">
        <v>0</v>
      </c>
      <c r="BA403" s="88">
        <v>0</v>
      </c>
      <c r="BB403" s="89">
        <v>56</v>
      </c>
      <c r="BC403" s="90" t="str">
        <f t="shared" si="26"/>
        <v>OK</v>
      </c>
      <c r="BD403" s="91" t="str">
        <f t="shared" si="27"/>
        <v xml:space="preserve">                  </v>
      </c>
      <c r="BE403" s="92">
        <f t="shared" si="28"/>
        <v>3</v>
      </c>
    </row>
    <row r="404" spans="1:57" s="74" customFormat="1" ht="50.1" customHeight="1" x14ac:dyDescent="0.2">
      <c r="A404" s="78" t="s">
        <v>55</v>
      </c>
      <c r="B404" s="78" t="s">
        <v>54</v>
      </c>
      <c r="C404" s="78" t="s">
        <v>7</v>
      </c>
      <c r="D404" s="78" t="s">
        <v>605</v>
      </c>
      <c r="E404" s="79" t="str">
        <f>+IF(C404&lt;&gt;"",VLOOKUP(MID(C404,18,5),NIVELES!$A$133:$B$213,2,0),"")</f>
        <v>IMBABURA</v>
      </c>
      <c r="F404" s="80" t="s">
        <v>181</v>
      </c>
      <c r="G404" s="81" t="str">
        <f>+IF(F404&lt;&gt;"",VLOOKUP(F404,NIVELES!$A$246:$C$464,3,0),"")</f>
        <v xml:space="preserve"> </v>
      </c>
      <c r="H404" s="82" t="s">
        <v>1024</v>
      </c>
      <c r="I404" s="78" t="s">
        <v>2201</v>
      </c>
      <c r="J404" s="78" t="s">
        <v>2184</v>
      </c>
      <c r="K404" s="78" t="s">
        <v>2185</v>
      </c>
      <c r="L404" s="78" t="s">
        <v>2246</v>
      </c>
      <c r="M404" s="78">
        <v>480</v>
      </c>
      <c r="N404" s="78" t="s">
        <v>2243</v>
      </c>
      <c r="O404" s="78" t="s">
        <v>2174</v>
      </c>
      <c r="P404" s="82">
        <v>3</v>
      </c>
      <c r="Q404" s="78" t="s">
        <v>2175</v>
      </c>
      <c r="R404" s="82"/>
      <c r="S404" s="82">
        <v>1</v>
      </c>
      <c r="T404" s="82"/>
      <c r="U404" s="82">
        <v>1</v>
      </c>
      <c r="V404" s="82"/>
      <c r="W404" s="82">
        <v>1</v>
      </c>
      <c r="X404" s="82"/>
      <c r="Y404" s="82"/>
      <c r="Z404" s="82"/>
      <c r="AA404" s="82"/>
      <c r="AB404" s="82"/>
      <c r="AC404" s="82"/>
      <c r="AD404" s="85" t="str">
        <f>IF(A404&lt;&gt;"",IF(D404="DIRECCIÓN_DE_TRANSFERENCIAS","280 0031",VLOOKUP(C404,NIVELES!$A$14:$B$105,2,0)),"")</f>
        <v>280 1410</v>
      </c>
      <c r="AE404" s="86" t="s">
        <v>322</v>
      </c>
      <c r="AF404" s="86" t="s">
        <v>546</v>
      </c>
      <c r="AG404" s="79" t="str">
        <f>+IF(AF404&lt;&gt;"",VLOOKUP(AF404,NIVELES!$A$666:$B$673,2,0),"")</f>
        <v>ATENCIÓN_INTEGRAL_A_PERSONAS_CON_DISCAPACIDAD</v>
      </c>
      <c r="AH404" s="78" t="s">
        <v>322</v>
      </c>
      <c r="AI404" s="79" t="str">
        <f>IF(AH404&lt;&gt;"",VLOOKUP(CONCATENATE(AG404,AH404),NIVELES!$B$676:$C$745,2,0),"")</f>
        <v>Centros Directos Prestación De Servicio</v>
      </c>
      <c r="AJ404" s="78" t="s">
        <v>429</v>
      </c>
      <c r="AK404" s="79" t="str">
        <f>+IF(AJ404&lt;&gt;"",VLOOKUP(AJ404,NIVELES!$A$816:$B$892,2,0),"")</f>
        <v xml:space="preserve">PROMOVER EL RECONOCIMIENTO Y GARANTIA DE LOS DERECHOS DE LAS MUJERES Y HOMBRES CON DISCAPACIDAD,  SU DEBIDA VALORACIÓN Y EL RESPETO A SU DIGNIDAD  </v>
      </c>
      <c r="AL404" s="78" t="s">
        <v>554</v>
      </c>
      <c r="AM404" s="78">
        <v>530303</v>
      </c>
      <c r="AN404" s="79" t="str">
        <f>IF(AM404&lt;&gt;"",+VLOOKUP(AM404,NIVELES!$A$1652:$B$2466,2,0),"")</f>
        <v>Viáticos y Subsistencias en el Interior</v>
      </c>
      <c r="AO404" s="87">
        <v>160</v>
      </c>
      <c r="AP404" s="88">
        <v>0</v>
      </c>
      <c r="AQ404" s="88">
        <v>53.333333333333336</v>
      </c>
      <c r="AR404" s="88">
        <v>0</v>
      </c>
      <c r="AS404" s="88">
        <v>53.333333333333336</v>
      </c>
      <c r="AT404" s="88">
        <v>0</v>
      </c>
      <c r="AU404" s="88">
        <v>53.333333333333336</v>
      </c>
      <c r="AV404" s="88">
        <v>0</v>
      </c>
      <c r="AW404" s="88">
        <v>0</v>
      </c>
      <c r="AX404" s="88">
        <v>0</v>
      </c>
      <c r="AY404" s="88">
        <v>0</v>
      </c>
      <c r="AZ404" s="88">
        <v>0</v>
      </c>
      <c r="BA404" s="88">
        <v>0</v>
      </c>
      <c r="BB404" s="89">
        <v>160</v>
      </c>
      <c r="BC404" s="90" t="str">
        <f t="shared" si="26"/>
        <v>OK</v>
      </c>
      <c r="BD404" s="91" t="str">
        <f t="shared" si="27"/>
        <v xml:space="preserve">                  </v>
      </c>
      <c r="BE404" s="92">
        <f t="shared" si="28"/>
        <v>3</v>
      </c>
    </row>
    <row r="405" spans="1:57" s="74" customFormat="1" ht="50.1" customHeight="1" x14ac:dyDescent="0.2">
      <c r="A405" s="78" t="s">
        <v>55</v>
      </c>
      <c r="B405" s="78" t="s">
        <v>54</v>
      </c>
      <c r="C405" s="78" t="s">
        <v>7</v>
      </c>
      <c r="D405" s="78" t="s">
        <v>605</v>
      </c>
      <c r="E405" s="79" t="str">
        <f>+IF(C405&lt;&gt;"",VLOOKUP(MID(C405,18,5),NIVELES!$A$133:$B$213,2,0),"")</f>
        <v>IMBABURA</v>
      </c>
      <c r="F405" s="80" t="s">
        <v>181</v>
      </c>
      <c r="G405" s="81" t="str">
        <f>+IF(F405&lt;&gt;"",VLOOKUP(F405,NIVELES!$A$246:$C$464,3,0),"")</f>
        <v xml:space="preserve"> </v>
      </c>
      <c r="H405" s="82" t="s">
        <v>1024</v>
      </c>
      <c r="I405" s="78" t="s">
        <v>2201</v>
      </c>
      <c r="J405" s="78" t="s">
        <v>2184</v>
      </c>
      <c r="K405" s="78" t="s">
        <v>2185</v>
      </c>
      <c r="L405" s="78" t="s">
        <v>2246</v>
      </c>
      <c r="M405" s="78">
        <v>480</v>
      </c>
      <c r="N405" s="78" t="s">
        <v>2243</v>
      </c>
      <c r="O405" s="78" t="s">
        <v>2174</v>
      </c>
      <c r="P405" s="82">
        <v>3</v>
      </c>
      <c r="Q405" s="78" t="s">
        <v>2175</v>
      </c>
      <c r="R405" s="82"/>
      <c r="S405" s="82">
        <v>1</v>
      </c>
      <c r="T405" s="82"/>
      <c r="U405" s="82">
        <v>1</v>
      </c>
      <c r="V405" s="82"/>
      <c r="W405" s="82">
        <v>1</v>
      </c>
      <c r="X405" s="82"/>
      <c r="Y405" s="82"/>
      <c r="Z405" s="82"/>
      <c r="AA405" s="82"/>
      <c r="AB405" s="82"/>
      <c r="AC405" s="82"/>
      <c r="AD405" s="85" t="str">
        <f>IF(A405&lt;&gt;"",IF(D405="DIRECCIÓN_DE_TRANSFERENCIAS","280 0031",VLOOKUP(C405,NIVELES!$A$14:$B$105,2,0)),"")</f>
        <v>280 1410</v>
      </c>
      <c r="AE405" s="86" t="s">
        <v>322</v>
      </c>
      <c r="AF405" s="86" t="s">
        <v>546</v>
      </c>
      <c r="AG405" s="79" t="str">
        <f>+IF(AF405&lt;&gt;"",VLOOKUP(AF405,NIVELES!$A$666:$B$673,2,0),"")</f>
        <v>ATENCIÓN_INTEGRAL_A_PERSONAS_CON_DISCAPACIDAD</v>
      </c>
      <c r="AH405" s="78" t="s">
        <v>322</v>
      </c>
      <c r="AI405" s="79" t="str">
        <f>IF(AH405&lt;&gt;"",VLOOKUP(CONCATENATE(AG405,AH405),NIVELES!$B$676:$C$745,2,0),"")</f>
        <v>Centros Directos Prestación De Servicio</v>
      </c>
      <c r="AJ405" s="78" t="s">
        <v>429</v>
      </c>
      <c r="AK405" s="79" t="str">
        <f>+IF(AJ405&lt;&gt;"",VLOOKUP(AJ405,NIVELES!$A$816:$B$892,2,0),"")</f>
        <v xml:space="preserve">PROMOVER EL RECONOCIMIENTO Y GARANTIA DE LOS DERECHOS DE LAS MUJERES Y HOMBRES CON DISCAPACIDAD,  SU DEBIDA VALORACIÓN Y EL RESPETO A SU DIGNIDAD  </v>
      </c>
      <c r="AL405" s="78" t="s">
        <v>554</v>
      </c>
      <c r="AM405" s="78">
        <v>530301</v>
      </c>
      <c r="AN405" s="79" t="str">
        <f>IF(AM405&lt;&gt;"",+VLOOKUP(AM405,NIVELES!$A$1652:$B$2466,2,0),"")</f>
        <v>Pasajes al Interior</v>
      </c>
      <c r="AO405" s="87">
        <v>14</v>
      </c>
      <c r="AP405" s="88">
        <v>0</v>
      </c>
      <c r="AQ405" s="88">
        <v>4.666666666666667</v>
      </c>
      <c r="AR405" s="88">
        <v>0</v>
      </c>
      <c r="AS405" s="88">
        <v>4.666666666666667</v>
      </c>
      <c r="AT405" s="88">
        <v>0</v>
      </c>
      <c r="AU405" s="88">
        <v>4.666666666666667</v>
      </c>
      <c r="AV405" s="88">
        <v>0</v>
      </c>
      <c r="AW405" s="88">
        <v>0</v>
      </c>
      <c r="AX405" s="88">
        <v>0</v>
      </c>
      <c r="AY405" s="88">
        <v>0</v>
      </c>
      <c r="AZ405" s="88">
        <v>0</v>
      </c>
      <c r="BA405" s="88">
        <v>0</v>
      </c>
      <c r="BB405" s="89">
        <v>14</v>
      </c>
      <c r="BC405" s="90" t="str">
        <f t="shared" si="26"/>
        <v>OK</v>
      </c>
      <c r="BD405" s="91" t="str">
        <f t="shared" si="27"/>
        <v xml:space="preserve">                  </v>
      </c>
      <c r="BE405" s="92">
        <f t="shared" si="28"/>
        <v>3</v>
      </c>
    </row>
    <row r="406" spans="1:57" s="74" customFormat="1" ht="50.1" customHeight="1" x14ac:dyDescent="0.2">
      <c r="A406" s="78" t="s">
        <v>55</v>
      </c>
      <c r="B406" s="78" t="s">
        <v>54</v>
      </c>
      <c r="C406" s="78" t="s">
        <v>7</v>
      </c>
      <c r="D406" s="78" t="s">
        <v>605</v>
      </c>
      <c r="E406" s="79" t="str">
        <f>+IF(C406&lt;&gt;"",VLOOKUP(MID(C406,18,5),NIVELES!$A$133:$B$213,2,0),"")</f>
        <v>IMBABURA</v>
      </c>
      <c r="F406" s="80" t="s">
        <v>181</v>
      </c>
      <c r="G406" s="81" t="str">
        <f>+IF(F406&lt;&gt;"",VLOOKUP(F406,NIVELES!$A$246:$C$464,3,0),"")</f>
        <v xml:space="preserve"> </v>
      </c>
      <c r="H406" s="82" t="s">
        <v>1024</v>
      </c>
      <c r="I406" s="78" t="s">
        <v>2201</v>
      </c>
      <c r="J406" s="78" t="s">
        <v>2184</v>
      </c>
      <c r="K406" s="78" t="s">
        <v>2185</v>
      </c>
      <c r="L406" s="78" t="s">
        <v>2246</v>
      </c>
      <c r="M406" s="78">
        <v>480</v>
      </c>
      <c r="N406" s="78" t="s">
        <v>2243</v>
      </c>
      <c r="O406" s="78" t="s">
        <v>2256</v>
      </c>
      <c r="P406" s="82">
        <v>1</v>
      </c>
      <c r="Q406" s="78" t="s">
        <v>2175</v>
      </c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>
        <v>1</v>
      </c>
      <c r="AC406" s="82"/>
      <c r="AD406" s="85" t="str">
        <f>IF(A406&lt;&gt;"",IF(D406="DIRECCIÓN_DE_TRANSFERENCIAS","280 0031",VLOOKUP(C406,NIVELES!$A$14:$B$105,2,0)),"")</f>
        <v>280 1410</v>
      </c>
      <c r="AE406" s="86" t="s">
        <v>322</v>
      </c>
      <c r="AF406" s="86" t="s">
        <v>546</v>
      </c>
      <c r="AG406" s="79" t="str">
        <f>+IF(AF406&lt;&gt;"",VLOOKUP(AF406,NIVELES!$A$666:$B$673,2,0),"")</f>
        <v>ATENCIÓN_INTEGRAL_A_PERSONAS_CON_DISCAPACIDAD</v>
      </c>
      <c r="AH406" s="78" t="s">
        <v>322</v>
      </c>
      <c r="AI406" s="79" t="str">
        <f>IF(AH406&lt;&gt;"",VLOOKUP(CONCATENATE(AG406,AH406),NIVELES!$B$676:$C$745,2,0),"")</f>
        <v>Centros Directos Prestación De Servicio</v>
      </c>
      <c r="AJ406" s="78" t="s">
        <v>429</v>
      </c>
      <c r="AK406" s="79" t="str">
        <f>+IF(AJ406&lt;&gt;"",VLOOKUP(AJ406,NIVELES!$A$816:$B$892,2,0),"")</f>
        <v xml:space="preserve">PROMOVER EL RECONOCIMIENTO Y GARANTIA DE LOS DERECHOS DE LAS MUJERES Y HOMBRES CON DISCAPACIDAD,  SU DEBIDA VALORACIÓN Y EL RESPETO A SU DIGNIDAD  </v>
      </c>
      <c r="AL406" s="78" t="s">
        <v>554</v>
      </c>
      <c r="AM406" s="78">
        <v>530249</v>
      </c>
      <c r="AN406" s="79" t="str">
        <f>IF(AM406&lt;&gt;"",+VLOOKUP(AM406,NIVELES!$A$1652:$B$2466,2,0),"")</f>
        <v>Eventos Públicos Promocionales</v>
      </c>
      <c r="AO406" s="87">
        <v>1000</v>
      </c>
      <c r="AP406" s="88">
        <v>0</v>
      </c>
      <c r="AQ406" s="88">
        <v>0</v>
      </c>
      <c r="AR406" s="88">
        <v>0</v>
      </c>
      <c r="AS406" s="88">
        <v>0</v>
      </c>
      <c r="AT406" s="88">
        <v>0</v>
      </c>
      <c r="AU406" s="88">
        <v>0</v>
      </c>
      <c r="AV406" s="88">
        <v>0</v>
      </c>
      <c r="AW406" s="88">
        <v>0</v>
      </c>
      <c r="AX406" s="88">
        <v>0</v>
      </c>
      <c r="AY406" s="88">
        <v>0</v>
      </c>
      <c r="AZ406" s="88">
        <v>1000</v>
      </c>
      <c r="BA406" s="88">
        <v>0</v>
      </c>
      <c r="BB406" s="89">
        <v>1000</v>
      </c>
      <c r="BC406" s="90" t="str">
        <f t="shared" si="26"/>
        <v>OK</v>
      </c>
      <c r="BD406" s="91" t="str">
        <f t="shared" si="27"/>
        <v xml:space="preserve">                  </v>
      </c>
      <c r="BE406" s="92">
        <f t="shared" si="28"/>
        <v>1</v>
      </c>
    </row>
    <row r="407" spans="1:57" s="74" customFormat="1" ht="50.1" customHeight="1" x14ac:dyDescent="0.2">
      <c r="A407" s="78" t="s">
        <v>55</v>
      </c>
      <c r="B407" s="78" t="s">
        <v>54</v>
      </c>
      <c r="C407" s="78" t="s">
        <v>7</v>
      </c>
      <c r="D407" s="78" t="s">
        <v>605</v>
      </c>
      <c r="E407" s="79" t="str">
        <f>+IF(C407&lt;&gt;"",VLOOKUP(MID(C407,18,5),NIVELES!$A$133:$B$213,2,0),"")</f>
        <v>IMBABURA</v>
      </c>
      <c r="F407" s="80" t="s">
        <v>181</v>
      </c>
      <c r="G407" s="81" t="str">
        <f>+IF(F407&lt;&gt;"",VLOOKUP(F407,NIVELES!$A$246:$C$464,3,0),"")</f>
        <v xml:space="preserve"> </v>
      </c>
      <c r="H407" s="82" t="s">
        <v>1024</v>
      </c>
      <c r="I407" s="78" t="s">
        <v>2201</v>
      </c>
      <c r="J407" s="78" t="s">
        <v>2184</v>
      </c>
      <c r="K407" s="78" t="s">
        <v>2185</v>
      </c>
      <c r="L407" s="78" t="s">
        <v>2242</v>
      </c>
      <c r="M407" s="78">
        <v>480</v>
      </c>
      <c r="N407" s="78" t="s">
        <v>2243</v>
      </c>
      <c r="O407" s="78" t="s">
        <v>2167</v>
      </c>
      <c r="P407" s="82">
        <v>12</v>
      </c>
      <c r="Q407" s="78" t="s">
        <v>2172</v>
      </c>
      <c r="R407" s="82">
        <v>1</v>
      </c>
      <c r="S407" s="82">
        <v>1</v>
      </c>
      <c r="T407" s="82">
        <v>1</v>
      </c>
      <c r="U407" s="82">
        <v>1</v>
      </c>
      <c r="V407" s="82">
        <v>1</v>
      </c>
      <c r="W407" s="82">
        <v>1</v>
      </c>
      <c r="X407" s="82">
        <v>1</v>
      </c>
      <c r="Y407" s="82">
        <v>1</v>
      </c>
      <c r="Z407" s="82">
        <v>1</v>
      </c>
      <c r="AA407" s="82">
        <v>1</v>
      </c>
      <c r="AB407" s="82">
        <v>1</v>
      </c>
      <c r="AC407" s="82">
        <v>1</v>
      </c>
      <c r="AD407" s="85" t="str">
        <f>IF(A407&lt;&gt;"",IF(D407="DIRECCIÓN_DE_TRANSFERENCIAS","280 0031",VLOOKUP(C407,NIVELES!$A$14:$B$105,2,0)),"")</f>
        <v>280 1410</v>
      </c>
      <c r="AE407" s="86" t="s">
        <v>322</v>
      </c>
      <c r="AF407" s="86" t="s">
        <v>546</v>
      </c>
      <c r="AG407" s="79" t="str">
        <f>+IF(AF407&lt;&gt;"",VLOOKUP(AF407,NIVELES!$A$666:$B$673,2,0),"")</f>
        <v>ATENCIÓN_INTEGRAL_A_PERSONAS_CON_DISCAPACIDAD</v>
      </c>
      <c r="AH407" s="78" t="s">
        <v>453</v>
      </c>
      <c r="AI407" s="79" t="str">
        <f>IF(AH407&lt;&gt;"",VLOOKUP(CONCATENATE(AG407,AH407),NIVELES!$B$676:$C$745,2,0),"")</f>
        <v>Rectoría Inclusión Social</v>
      </c>
      <c r="AJ407" s="78" t="s">
        <v>517</v>
      </c>
      <c r="AK407" s="79" t="str">
        <f>+IF(AJ407&lt;&gt;"",VLOOKUP(AJ407,NIVELES!$A$816:$B$892,2,0),"")</f>
        <v>NO APLICA</v>
      </c>
      <c r="AL407" s="78" t="s">
        <v>553</v>
      </c>
      <c r="AM407" s="78">
        <v>510510</v>
      </c>
      <c r="AN407" s="79" t="str">
        <f>IF(AM407&lt;&gt;"",+VLOOKUP(AM407,NIVELES!$A$1652:$B$2466,2,0),"")</f>
        <v>Servicios Personales por Contrato</v>
      </c>
      <c r="AO407" s="87">
        <v>26664</v>
      </c>
      <c r="AP407" s="88">
        <v>2222</v>
      </c>
      <c r="AQ407" s="88">
        <v>2222</v>
      </c>
      <c r="AR407" s="88">
        <v>2222</v>
      </c>
      <c r="AS407" s="88">
        <v>2222</v>
      </c>
      <c r="AT407" s="88">
        <v>2222</v>
      </c>
      <c r="AU407" s="88">
        <v>2222</v>
      </c>
      <c r="AV407" s="88">
        <v>2222</v>
      </c>
      <c r="AW407" s="88">
        <v>2222</v>
      </c>
      <c r="AX407" s="88">
        <v>2222</v>
      </c>
      <c r="AY407" s="88">
        <v>2222</v>
      </c>
      <c r="AZ407" s="88">
        <v>2222</v>
      </c>
      <c r="BA407" s="88">
        <v>2222</v>
      </c>
      <c r="BB407" s="89">
        <v>26664</v>
      </c>
      <c r="BC407" s="90" t="str">
        <f t="shared" si="26"/>
        <v>OK</v>
      </c>
      <c r="BD407" s="91" t="str">
        <f t="shared" si="27"/>
        <v xml:space="preserve">                  </v>
      </c>
      <c r="BE407" s="92">
        <f t="shared" si="28"/>
        <v>12</v>
      </c>
    </row>
    <row r="408" spans="1:57" s="74" customFormat="1" ht="50.1" customHeight="1" x14ac:dyDescent="0.2">
      <c r="A408" s="78" t="s">
        <v>55</v>
      </c>
      <c r="B408" s="78" t="s">
        <v>54</v>
      </c>
      <c r="C408" s="78" t="s">
        <v>7</v>
      </c>
      <c r="D408" s="78" t="s">
        <v>605</v>
      </c>
      <c r="E408" s="79" t="str">
        <f>+IF(C408&lt;&gt;"",VLOOKUP(MID(C408,18,5),NIVELES!$A$133:$B$213,2,0),"")</f>
        <v>IMBABURA</v>
      </c>
      <c r="F408" s="80" t="s">
        <v>181</v>
      </c>
      <c r="G408" s="81" t="str">
        <f>+IF(F408&lt;&gt;"",VLOOKUP(F408,NIVELES!$A$246:$C$464,3,0),"")</f>
        <v xml:space="preserve"> </v>
      </c>
      <c r="H408" s="82" t="s">
        <v>1024</v>
      </c>
      <c r="I408" s="78" t="s">
        <v>2201</v>
      </c>
      <c r="J408" s="78" t="s">
        <v>2184</v>
      </c>
      <c r="K408" s="78" t="s">
        <v>2185</v>
      </c>
      <c r="L408" s="78" t="s">
        <v>2242</v>
      </c>
      <c r="M408" s="78">
        <v>480</v>
      </c>
      <c r="N408" s="78" t="s">
        <v>2243</v>
      </c>
      <c r="O408" s="78" t="s">
        <v>2241</v>
      </c>
      <c r="P408" s="82">
        <v>3</v>
      </c>
      <c r="Q408" s="78" t="s">
        <v>2175</v>
      </c>
      <c r="R408" s="82"/>
      <c r="S408" s="82">
        <v>1</v>
      </c>
      <c r="T408" s="82">
        <v>1</v>
      </c>
      <c r="U408" s="82">
        <v>1</v>
      </c>
      <c r="V408" s="82"/>
      <c r="W408" s="82"/>
      <c r="X408" s="82"/>
      <c r="Y408" s="82"/>
      <c r="Z408" s="82"/>
      <c r="AA408" s="82"/>
      <c r="AB408" s="82"/>
      <c r="AC408" s="82"/>
      <c r="AD408" s="85" t="str">
        <f>IF(A408&lt;&gt;"",IF(D408="DIRECCIÓN_DE_TRANSFERENCIAS","280 0031",VLOOKUP(C408,NIVELES!$A$14:$B$105,2,0)),"")</f>
        <v>280 1410</v>
      </c>
      <c r="AE408" s="86" t="s">
        <v>322</v>
      </c>
      <c r="AF408" s="86" t="s">
        <v>546</v>
      </c>
      <c r="AG408" s="79" t="str">
        <f>+IF(AF408&lt;&gt;"",VLOOKUP(AF408,NIVELES!$A$666:$B$673,2,0),"")</f>
        <v>ATENCIÓN_INTEGRAL_A_PERSONAS_CON_DISCAPACIDAD</v>
      </c>
      <c r="AH408" s="78" t="s">
        <v>453</v>
      </c>
      <c r="AI408" s="79" t="str">
        <f>IF(AH408&lt;&gt;"",VLOOKUP(CONCATENATE(AG408,AH408),NIVELES!$B$676:$C$745,2,0),"")</f>
        <v>Rectoría Inclusión Social</v>
      </c>
      <c r="AJ408" s="78" t="s">
        <v>429</v>
      </c>
      <c r="AK408" s="79" t="str">
        <f>+IF(AJ408&lt;&gt;"",VLOOKUP(AJ408,NIVELES!$A$816:$B$892,2,0),"")</f>
        <v xml:space="preserve">PROMOVER EL RECONOCIMIENTO Y GARANTIA DE LOS DERECHOS DE LAS MUJERES Y HOMBRES CON DISCAPACIDAD,  SU DEBIDA VALORACIÓN Y EL RESPETO A SU DIGNIDAD  </v>
      </c>
      <c r="AL408" s="78" t="s">
        <v>554</v>
      </c>
      <c r="AM408" s="78">
        <v>530505</v>
      </c>
      <c r="AN408" s="79" t="str">
        <f>IF(AM408&lt;&gt;"",+VLOOKUP(AM408,NIVELES!$A$1652:$B$2466,2,0),"")</f>
        <v>Vehículos (Arrendamiento)</v>
      </c>
      <c r="AO408" s="87">
        <v>28029.759999999998</v>
      </c>
      <c r="AP408" s="88">
        <v>0</v>
      </c>
      <c r="AQ408" s="88">
        <v>9343.2533333333322</v>
      </c>
      <c r="AR408" s="88">
        <v>9343.2533333333322</v>
      </c>
      <c r="AS408" s="88">
        <v>9343.2533333333322</v>
      </c>
      <c r="AT408" s="88">
        <v>0</v>
      </c>
      <c r="AU408" s="88">
        <v>0</v>
      </c>
      <c r="AV408" s="88">
        <v>0</v>
      </c>
      <c r="AW408" s="88">
        <v>0</v>
      </c>
      <c r="AX408" s="88">
        <v>0</v>
      </c>
      <c r="AY408" s="88">
        <v>0</v>
      </c>
      <c r="AZ408" s="88">
        <v>0</v>
      </c>
      <c r="BA408" s="88">
        <v>0</v>
      </c>
      <c r="BB408" s="89">
        <v>28029.759999999995</v>
      </c>
      <c r="BC408" s="90" t="str">
        <f t="shared" si="26"/>
        <v>OK</v>
      </c>
      <c r="BD408" s="91" t="str">
        <f t="shared" si="27"/>
        <v xml:space="preserve">                  </v>
      </c>
      <c r="BE408" s="92">
        <f t="shared" si="28"/>
        <v>3</v>
      </c>
    </row>
    <row r="409" spans="1:57" s="74" customFormat="1" ht="50.1" customHeight="1" x14ac:dyDescent="0.2">
      <c r="A409" s="78" t="s">
        <v>55</v>
      </c>
      <c r="B409" s="78" t="s">
        <v>54</v>
      </c>
      <c r="C409" s="78" t="s">
        <v>7</v>
      </c>
      <c r="D409" s="78" t="s">
        <v>605</v>
      </c>
      <c r="E409" s="79" t="str">
        <f>+IF(C409&lt;&gt;"",VLOOKUP(MID(C409,18,5),NIVELES!$A$133:$B$213,2,0),"")</f>
        <v>IMBABURA</v>
      </c>
      <c r="F409" s="80" t="s">
        <v>181</v>
      </c>
      <c r="G409" s="81" t="str">
        <f>+IF(F409&lt;&gt;"",VLOOKUP(F409,NIVELES!$A$246:$C$464,3,0),"")</f>
        <v xml:space="preserve"> </v>
      </c>
      <c r="H409" s="82" t="s">
        <v>1024</v>
      </c>
      <c r="I409" s="78" t="s">
        <v>2201</v>
      </c>
      <c r="J409" s="78" t="s">
        <v>2184</v>
      </c>
      <c r="K409" s="78" t="s">
        <v>2185</v>
      </c>
      <c r="L409" s="78" t="s">
        <v>2242</v>
      </c>
      <c r="M409" s="78">
        <v>480</v>
      </c>
      <c r="N409" s="78" t="s">
        <v>2243</v>
      </c>
      <c r="O409" s="78" t="s">
        <v>2174</v>
      </c>
      <c r="P409" s="82">
        <v>3</v>
      </c>
      <c r="Q409" s="78" t="s">
        <v>2175</v>
      </c>
      <c r="R409" s="82"/>
      <c r="S409" s="82">
        <v>1</v>
      </c>
      <c r="T409" s="82"/>
      <c r="U409" s="82">
        <v>1</v>
      </c>
      <c r="V409" s="82"/>
      <c r="W409" s="82">
        <v>1</v>
      </c>
      <c r="X409" s="82"/>
      <c r="Y409" s="82"/>
      <c r="Z409" s="82"/>
      <c r="AA409" s="82"/>
      <c r="AB409" s="82"/>
      <c r="AC409" s="82"/>
      <c r="AD409" s="85" t="str">
        <f>IF(A409&lt;&gt;"",IF(D409="DIRECCIÓN_DE_TRANSFERENCIAS","280 0031",VLOOKUP(C409,NIVELES!$A$14:$B$105,2,0)),"")</f>
        <v>280 1410</v>
      </c>
      <c r="AE409" s="86" t="s">
        <v>322</v>
      </c>
      <c r="AF409" s="86" t="s">
        <v>546</v>
      </c>
      <c r="AG409" s="79" t="str">
        <f>+IF(AF409&lt;&gt;"",VLOOKUP(AF409,NIVELES!$A$666:$B$673,2,0),"")</f>
        <v>ATENCIÓN_INTEGRAL_A_PERSONAS_CON_DISCAPACIDAD</v>
      </c>
      <c r="AH409" s="78" t="s">
        <v>453</v>
      </c>
      <c r="AI409" s="79" t="str">
        <f>IF(AH409&lt;&gt;"",VLOOKUP(CONCATENATE(AG409,AH409),NIVELES!$B$676:$C$745,2,0),"")</f>
        <v>Rectoría Inclusión Social</v>
      </c>
      <c r="AJ409" s="78" t="s">
        <v>429</v>
      </c>
      <c r="AK409" s="79" t="str">
        <f>+IF(AJ409&lt;&gt;"",VLOOKUP(AJ409,NIVELES!$A$816:$B$892,2,0),"")</f>
        <v xml:space="preserve">PROMOVER EL RECONOCIMIENTO Y GARANTIA DE LOS DERECHOS DE LAS MUJERES Y HOMBRES CON DISCAPACIDAD,  SU DEBIDA VALORACIÓN Y EL RESPETO A SU DIGNIDAD  </v>
      </c>
      <c r="AL409" s="78" t="s">
        <v>554</v>
      </c>
      <c r="AM409" s="78">
        <v>530303</v>
      </c>
      <c r="AN409" s="79" t="str">
        <f>IF(AM409&lt;&gt;"",+VLOOKUP(AM409,NIVELES!$A$1652:$B$2466,2,0),"")</f>
        <v>Viáticos y Subsistencias en el Interior</v>
      </c>
      <c r="AO409" s="87">
        <v>640</v>
      </c>
      <c r="AP409" s="88">
        <v>0</v>
      </c>
      <c r="AQ409" s="88">
        <v>213.33333333333334</v>
      </c>
      <c r="AR409" s="88">
        <v>0</v>
      </c>
      <c r="AS409" s="88">
        <v>213.33333333333334</v>
      </c>
      <c r="AT409" s="88">
        <v>0</v>
      </c>
      <c r="AU409" s="88">
        <v>213.33333333333334</v>
      </c>
      <c r="AV409" s="88">
        <v>0</v>
      </c>
      <c r="AW409" s="88">
        <v>0</v>
      </c>
      <c r="AX409" s="88">
        <v>0</v>
      </c>
      <c r="AY409" s="88">
        <v>0</v>
      </c>
      <c r="AZ409" s="88">
        <v>0</v>
      </c>
      <c r="BA409" s="88">
        <v>0</v>
      </c>
      <c r="BB409" s="89">
        <v>640</v>
      </c>
      <c r="BC409" s="90" t="str">
        <f t="shared" si="26"/>
        <v>OK</v>
      </c>
      <c r="BD409" s="91" t="str">
        <f t="shared" si="27"/>
        <v xml:space="preserve">                  </v>
      </c>
      <c r="BE409" s="92">
        <f t="shared" si="28"/>
        <v>3</v>
      </c>
    </row>
    <row r="410" spans="1:57" s="74" customFormat="1" ht="50.1" customHeight="1" x14ac:dyDescent="0.2">
      <c r="A410" s="78" t="s">
        <v>55</v>
      </c>
      <c r="B410" s="78" t="s">
        <v>54</v>
      </c>
      <c r="C410" s="78" t="s">
        <v>7</v>
      </c>
      <c r="D410" s="78" t="s">
        <v>605</v>
      </c>
      <c r="E410" s="79" t="str">
        <f>+IF(C410&lt;&gt;"",VLOOKUP(MID(C410,18,5),NIVELES!$A$133:$B$213,2,0),"")</f>
        <v>IMBABURA</v>
      </c>
      <c r="F410" s="80" t="s">
        <v>181</v>
      </c>
      <c r="G410" s="81" t="str">
        <f>+IF(F410&lt;&gt;"",VLOOKUP(F410,NIVELES!$A$246:$C$464,3,0),"")</f>
        <v xml:space="preserve"> </v>
      </c>
      <c r="H410" s="82" t="s">
        <v>1024</v>
      </c>
      <c r="I410" s="78" t="s">
        <v>2201</v>
      </c>
      <c r="J410" s="78" t="s">
        <v>2184</v>
      </c>
      <c r="K410" s="78" t="s">
        <v>2185</v>
      </c>
      <c r="L410" s="78" t="s">
        <v>2246</v>
      </c>
      <c r="M410" s="78">
        <v>120</v>
      </c>
      <c r="N410" s="78" t="s">
        <v>2243</v>
      </c>
      <c r="O410" s="78" t="s">
        <v>2247</v>
      </c>
      <c r="P410" s="82">
        <v>4</v>
      </c>
      <c r="Q410" s="78" t="s">
        <v>2200</v>
      </c>
      <c r="R410" s="82"/>
      <c r="S410" s="82">
        <v>1</v>
      </c>
      <c r="T410" s="82"/>
      <c r="U410" s="82">
        <v>1</v>
      </c>
      <c r="V410" s="82"/>
      <c r="W410" s="82"/>
      <c r="X410" s="82">
        <v>1</v>
      </c>
      <c r="Y410" s="82"/>
      <c r="Z410" s="82"/>
      <c r="AA410" s="82">
        <v>1</v>
      </c>
      <c r="AB410" s="82"/>
      <c r="AC410" s="82"/>
      <c r="AD410" s="85" t="str">
        <f>IF(A410&lt;&gt;"",IF(D410="DIRECCIÓN_DE_TRANSFERENCIAS","280 0031",VLOOKUP(C410,NIVELES!$A$14:$B$105,2,0)),"")</f>
        <v>280 1410</v>
      </c>
      <c r="AE410" s="86" t="s">
        <v>322</v>
      </c>
      <c r="AF410" s="86" t="s">
        <v>546</v>
      </c>
      <c r="AG410" s="79" t="str">
        <f>+IF(AF410&lt;&gt;"",VLOOKUP(AF410,NIVELES!$A$666:$B$673,2,0),"")</f>
        <v>ATENCIÓN_INTEGRAL_A_PERSONAS_CON_DISCAPACIDAD</v>
      </c>
      <c r="AH410" s="78" t="s">
        <v>452</v>
      </c>
      <c r="AI410" s="79" t="str">
        <f>IF(AH410&lt;&gt;"",VLOOKUP(CONCATENATE(AG410,AH410),NIVELES!$B$676:$C$745,2,0),"")</f>
        <v>Atención Domiciliaria Prestación De Servicio</v>
      </c>
      <c r="AJ410" s="78" t="s">
        <v>429</v>
      </c>
      <c r="AK410" s="79" t="str">
        <f>+IF(AJ410&lt;&gt;"",VLOOKUP(AJ410,NIVELES!$A$816:$B$892,2,0),"")</f>
        <v xml:space="preserve">PROMOVER EL RECONOCIMIENTO Y GARANTIA DE LOS DERECHOS DE LAS MUJERES Y HOMBRES CON DISCAPACIDAD,  SU DEBIDA VALORACIÓN Y EL RESPETO A SU DIGNIDAD  </v>
      </c>
      <c r="AL410" s="78" t="s">
        <v>556</v>
      </c>
      <c r="AM410" s="78">
        <v>580104</v>
      </c>
      <c r="AN410" s="79" t="str">
        <f>IF(AM410&lt;&gt;"",+VLOOKUP(AM410,NIVELES!$A$1652:$B$2466,2,0),"")</f>
        <v>A Gobiernos Autónomos Descentralizados</v>
      </c>
      <c r="AO410" s="87">
        <v>47781.599999999999</v>
      </c>
      <c r="AP410" s="88">
        <v>0</v>
      </c>
      <c r="AQ410" s="88">
        <v>11945.4</v>
      </c>
      <c r="AR410" s="88">
        <v>0</v>
      </c>
      <c r="AS410" s="88">
        <v>11945.4</v>
      </c>
      <c r="AT410" s="88">
        <v>0</v>
      </c>
      <c r="AU410" s="88">
        <v>0</v>
      </c>
      <c r="AV410" s="88">
        <v>11945.4</v>
      </c>
      <c r="AW410" s="88">
        <v>0</v>
      </c>
      <c r="AX410" s="88">
        <v>0</v>
      </c>
      <c r="AY410" s="88">
        <v>11945.4</v>
      </c>
      <c r="AZ410" s="88">
        <v>0</v>
      </c>
      <c r="BA410" s="88">
        <v>0</v>
      </c>
      <c r="BB410" s="89">
        <v>47781.599999999999</v>
      </c>
      <c r="BC410" s="90" t="str">
        <f t="shared" si="26"/>
        <v>OK</v>
      </c>
      <c r="BD410" s="91" t="str">
        <f t="shared" si="27"/>
        <v xml:space="preserve">                  </v>
      </c>
      <c r="BE410" s="92">
        <f t="shared" si="28"/>
        <v>4</v>
      </c>
    </row>
    <row r="411" spans="1:57" s="74" customFormat="1" ht="50.1" customHeight="1" x14ac:dyDescent="0.2">
      <c r="A411" s="78" t="s">
        <v>55</v>
      </c>
      <c r="B411" s="78" t="s">
        <v>54</v>
      </c>
      <c r="C411" s="78" t="s">
        <v>7</v>
      </c>
      <c r="D411" s="78" t="s">
        <v>605</v>
      </c>
      <c r="E411" s="79" t="str">
        <f>+IF(C411&lt;&gt;"",VLOOKUP(MID(C411,18,5),NIVELES!$A$133:$B$213,2,0),"")</f>
        <v>IMBABURA</v>
      </c>
      <c r="F411" s="80" t="s">
        <v>181</v>
      </c>
      <c r="G411" s="81" t="str">
        <f>+IF(F411&lt;&gt;"",VLOOKUP(F411,NIVELES!$A$246:$C$464,3,0),"")</f>
        <v xml:space="preserve"> </v>
      </c>
      <c r="H411" s="82" t="s">
        <v>1024</v>
      </c>
      <c r="I411" s="78" t="s">
        <v>2201</v>
      </c>
      <c r="J411" s="78" t="s">
        <v>2184</v>
      </c>
      <c r="K411" s="78" t="s">
        <v>2185</v>
      </c>
      <c r="L411" s="78" t="s">
        <v>2246</v>
      </c>
      <c r="M411" s="78">
        <v>360</v>
      </c>
      <c r="N411" s="78" t="s">
        <v>2243</v>
      </c>
      <c r="O411" s="78" t="s">
        <v>2247</v>
      </c>
      <c r="P411" s="82">
        <v>2</v>
      </c>
      <c r="Q411" s="78" t="s">
        <v>2200</v>
      </c>
      <c r="R411" s="82"/>
      <c r="S411" s="82">
        <v>1</v>
      </c>
      <c r="T411" s="82"/>
      <c r="U411" s="82">
        <v>1</v>
      </c>
      <c r="V411" s="82"/>
      <c r="W411" s="82"/>
      <c r="X411" s="82"/>
      <c r="Y411" s="82"/>
      <c r="Z411" s="82"/>
      <c r="AA411" s="82"/>
      <c r="AB411" s="82"/>
      <c r="AC411" s="82"/>
      <c r="AD411" s="85" t="str">
        <f>IF(A411&lt;&gt;"",IF(D411="DIRECCIÓN_DE_TRANSFERENCIAS","280 0031",VLOOKUP(C411,NIVELES!$A$14:$B$105,2,0)),"")</f>
        <v>280 1410</v>
      </c>
      <c r="AE411" s="86" t="s">
        <v>322</v>
      </c>
      <c r="AF411" s="86" t="s">
        <v>546</v>
      </c>
      <c r="AG411" s="79" t="str">
        <f>+IF(AF411&lt;&gt;"",VLOOKUP(AF411,NIVELES!$A$666:$B$673,2,0),"")</f>
        <v>ATENCIÓN_INTEGRAL_A_PERSONAS_CON_DISCAPACIDAD</v>
      </c>
      <c r="AH411" s="78" t="s">
        <v>452</v>
      </c>
      <c r="AI411" s="79" t="str">
        <f>IF(AH411&lt;&gt;"",VLOOKUP(CONCATENATE(AG411,AH411),NIVELES!$B$676:$C$745,2,0),"")</f>
        <v>Atención Domiciliaria Prestación De Servicio</v>
      </c>
      <c r="AJ411" s="78" t="s">
        <v>429</v>
      </c>
      <c r="AK411" s="79" t="str">
        <f>+IF(AJ411&lt;&gt;"",VLOOKUP(AJ411,NIVELES!$A$816:$B$892,2,0),"")</f>
        <v xml:space="preserve">PROMOVER EL RECONOCIMIENTO Y GARANTIA DE LOS DERECHOS DE LAS MUJERES Y HOMBRES CON DISCAPACIDAD,  SU DEBIDA VALORACIÓN Y EL RESPETO A SU DIGNIDAD  </v>
      </c>
      <c r="AL411" s="78" t="s">
        <v>556</v>
      </c>
      <c r="AM411" s="78">
        <v>580204</v>
      </c>
      <c r="AN411" s="79" t="str">
        <f>IF(AM411&lt;&gt;"",+VLOOKUP(AM411,NIVELES!$A$1652:$B$2466,2,0),"")</f>
        <v>Al Sector Privado no Financiero</v>
      </c>
      <c r="AO411" s="87">
        <v>71672.399999999994</v>
      </c>
      <c r="AP411" s="88">
        <v>0</v>
      </c>
      <c r="AQ411" s="88">
        <v>35836.199999999997</v>
      </c>
      <c r="AR411" s="88">
        <v>0</v>
      </c>
      <c r="AS411" s="88">
        <v>35836.199999999997</v>
      </c>
      <c r="AT411" s="88">
        <v>0</v>
      </c>
      <c r="AU411" s="88">
        <v>0</v>
      </c>
      <c r="AV411" s="88">
        <v>0</v>
      </c>
      <c r="AW411" s="88">
        <v>0</v>
      </c>
      <c r="AX411" s="88">
        <v>0</v>
      </c>
      <c r="AY411" s="88">
        <v>0</v>
      </c>
      <c r="AZ411" s="88">
        <v>0</v>
      </c>
      <c r="BA411" s="88">
        <v>0</v>
      </c>
      <c r="BB411" s="89">
        <v>71672.399999999994</v>
      </c>
      <c r="BC411" s="90" t="str">
        <f t="shared" si="26"/>
        <v>OK</v>
      </c>
      <c r="BD411" s="91" t="str">
        <f t="shared" si="27"/>
        <v xml:space="preserve">                  </v>
      </c>
      <c r="BE411" s="92">
        <f t="shared" si="28"/>
        <v>2</v>
      </c>
    </row>
    <row r="412" spans="1:57" s="74" customFormat="1" ht="50.1" customHeight="1" x14ac:dyDescent="0.2">
      <c r="A412" s="78" t="s">
        <v>55</v>
      </c>
      <c r="B412" s="78" t="s">
        <v>54</v>
      </c>
      <c r="C412" s="78" t="s">
        <v>614</v>
      </c>
      <c r="D412" s="78" t="s">
        <v>575</v>
      </c>
      <c r="E412" s="79" t="str">
        <f>+IF(C412&lt;&gt;"",VLOOKUP(MID(C412,18,5),NIVELES!$A$133:$B$213,2,0),"")</f>
        <v>SUCUMBIOS</v>
      </c>
      <c r="F412" s="80" t="s">
        <v>221</v>
      </c>
      <c r="G412" s="81" t="str">
        <f>+IF(F412&lt;&gt;"",VLOOKUP(F412,NIVELES!$A$246:$C$464,3,0),"")</f>
        <v>NORTE</v>
      </c>
      <c r="H412" s="82" t="s">
        <v>1023</v>
      </c>
      <c r="I412" s="78" t="s">
        <v>2164</v>
      </c>
      <c r="J412" s="78" t="s">
        <v>2165</v>
      </c>
      <c r="K412" s="78" t="s">
        <v>2166</v>
      </c>
      <c r="L412" s="78" t="s">
        <v>1791</v>
      </c>
      <c r="M412" s="78" t="s">
        <v>1791</v>
      </c>
      <c r="N412" s="78" t="s">
        <v>1791</v>
      </c>
      <c r="O412" s="78" t="s">
        <v>2167</v>
      </c>
      <c r="P412" s="82">
        <v>12</v>
      </c>
      <c r="Q412" s="78" t="s">
        <v>2168</v>
      </c>
      <c r="R412" s="82">
        <v>1</v>
      </c>
      <c r="S412" s="82">
        <v>1</v>
      </c>
      <c r="T412" s="82">
        <v>1</v>
      </c>
      <c r="U412" s="82">
        <v>1</v>
      </c>
      <c r="V412" s="82">
        <v>1</v>
      </c>
      <c r="W412" s="82">
        <v>1</v>
      </c>
      <c r="X412" s="82">
        <v>1</v>
      </c>
      <c r="Y412" s="82">
        <v>1</v>
      </c>
      <c r="Z412" s="82">
        <v>1</v>
      </c>
      <c r="AA412" s="82">
        <v>1</v>
      </c>
      <c r="AB412" s="82">
        <v>1</v>
      </c>
      <c r="AC412" s="82">
        <v>1</v>
      </c>
      <c r="AD412" s="85" t="str">
        <f>IF(A412&lt;&gt;"",IF(D412="DIRECCIÓN_DE_TRANSFERENCIAS","280 0031",VLOOKUP(C412,NIVELES!$A$14:$B$105,2,0)),"")</f>
        <v>280 1520</v>
      </c>
      <c r="AE412" s="86" t="s">
        <v>322</v>
      </c>
      <c r="AF412" s="86" t="s">
        <v>369</v>
      </c>
      <c r="AG412" s="79" t="str">
        <f>+IF(AF412&lt;&gt;"",VLOOKUP(AF412,NIVELES!$A$666:$B$673,2,0),"")</f>
        <v>ADMINISTRACIÓN_CENTRAL</v>
      </c>
      <c r="AH412" s="78" t="s">
        <v>322</v>
      </c>
      <c r="AI412" s="79" t="str">
        <f>IF(AH412&lt;&gt;"",VLOOKUP(CONCATENATE(AG412,AH412),NIVELES!$B$676:$C$745,2,0),"")</f>
        <v>Administración De La Gestión Administrativa Financiera</v>
      </c>
      <c r="AJ412" s="78" t="s">
        <v>517</v>
      </c>
      <c r="AK412" s="79" t="str">
        <f>+IF(AJ412&lt;&gt;"",VLOOKUP(AJ412,NIVELES!$A$816:$B$892,2,0),"")</f>
        <v>NO APLICA</v>
      </c>
      <c r="AL412" s="78" t="s">
        <v>553</v>
      </c>
      <c r="AM412" s="78">
        <v>510601</v>
      </c>
      <c r="AN412" s="79" t="str">
        <f>IF(AM412&lt;&gt;"",+VLOOKUP(AM412,NIVELES!$A$1652:$B$2466,2,0),"")</f>
        <v>Aporte Patronal</v>
      </c>
      <c r="AO412" s="87">
        <v>32630.47</v>
      </c>
      <c r="AP412" s="88">
        <v>2719.2058333333334</v>
      </c>
      <c r="AQ412" s="88">
        <v>2719.2058333333334</v>
      </c>
      <c r="AR412" s="88">
        <v>2719.2058333333334</v>
      </c>
      <c r="AS412" s="88">
        <v>2719.2058333333334</v>
      </c>
      <c r="AT412" s="88">
        <v>2719.2058333333334</v>
      </c>
      <c r="AU412" s="88">
        <v>2719.2058333333334</v>
      </c>
      <c r="AV412" s="88">
        <v>2719.2058333333334</v>
      </c>
      <c r="AW412" s="88">
        <v>2719.2058333333334</v>
      </c>
      <c r="AX412" s="88">
        <v>2719.2058333333334</v>
      </c>
      <c r="AY412" s="88">
        <v>2719.2058333333334</v>
      </c>
      <c r="AZ412" s="88">
        <v>2719.2058333333334</v>
      </c>
      <c r="BA412" s="88">
        <v>2719.2058333333334</v>
      </c>
      <c r="BB412" s="89">
        <v>32630.47</v>
      </c>
      <c r="BC412" s="90" t="str">
        <f t="shared" si="26"/>
        <v>OK</v>
      </c>
      <c r="BD412" s="91" t="str">
        <f t="shared" si="27"/>
        <v xml:space="preserve">                  </v>
      </c>
      <c r="BE412" s="92">
        <f t="shared" si="28"/>
        <v>12</v>
      </c>
    </row>
    <row r="413" spans="1:57" s="74" customFormat="1" ht="50.1" customHeight="1" x14ac:dyDescent="0.2">
      <c r="A413" s="78" t="s">
        <v>55</v>
      </c>
      <c r="B413" s="78" t="s">
        <v>54</v>
      </c>
      <c r="C413" s="78" t="s">
        <v>614</v>
      </c>
      <c r="D413" s="78" t="s">
        <v>575</v>
      </c>
      <c r="E413" s="79" t="str">
        <f>+IF(C413&lt;&gt;"",VLOOKUP(MID(C413,18,5),NIVELES!$A$133:$B$213,2,0),"")</f>
        <v>SUCUMBIOS</v>
      </c>
      <c r="F413" s="80" t="s">
        <v>221</v>
      </c>
      <c r="G413" s="81" t="str">
        <f>+IF(F413&lt;&gt;"",VLOOKUP(F413,NIVELES!$A$246:$C$464,3,0),"")</f>
        <v>NORTE</v>
      </c>
      <c r="H413" s="82" t="s">
        <v>1023</v>
      </c>
      <c r="I413" s="78" t="s">
        <v>2164</v>
      </c>
      <c r="J413" s="78" t="s">
        <v>2165</v>
      </c>
      <c r="K413" s="78" t="s">
        <v>2166</v>
      </c>
      <c r="L413" s="78" t="s">
        <v>1791</v>
      </c>
      <c r="M413" s="78" t="s">
        <v>1791</v>
      </c>
      <c r="N413" s="78" t="s">
        <v>1791</v>
      </c>
      <c r="O413" s="78" t="s">
        <v>2167</v>
      </c>
      <c r="P413" s="82">
        <v>1</v>
      </c>
      <c r="Q413" s="78" t="s">
        <v>2169</v>
      </c>
      <c r="R413" s="82"/>
      <c r="S413" s="82"/>
      <c r="T413" s="82"/>
      <c r="U413" s="82"/>
      <c r="V413" s="82"/>
      <c r="W413" s="82"/>
      <c r="X413" s="82"/>
      <c r="Y413" s="82">
        <v>1</v>
      </c>
      <c r="Z413" s="82"/>
      <c r="AA413" s="82"/>
      <c r="AB413" s="82"/>
      <c r="AC413" s="82"/>
      <c r="AD413" s="85" t="str">
        <f>IF(A413&lt;&gt;"",IF(D413="DIRECCIÓN_DE_TRANSFERENCIAS","280 0031",VLOOKUP(C413,NIVELES!$A$14:$B$105,2,0)),"")</f>
        <v>280 1520</v>
      </c>
      <c r="AE413" s="86" t="s">
        <v>322</v>
      </c>
      <c r="AF413" s="86" t="s">
        <v>369</v>
      </c>
      <c r="AG413" s="79" t="str">
        <f>+IF(AF413&lt;&gt;"",VLOOKUP(AF413,NIVELES!$A$666:$B$673,2,0),"")</f>
        <v>ADMINISTRACIÓN_CENTRAL</v>
      </c>
      <c r="AH413" s="78" t="s">
        <v>322</v>
      </c>
      <c r="AI413" s="79" t="str">
        <f>IF(AH413&lt;&gt;"",VLOOKUP(CONCATENATE(AG413,AH413),NIVELES!$B$676:$C$745,2,0),"")</f>
        <v>Administración De La Gestión Administrativa Financiera</v>
      </c>
      <c r="AJ413" s="78" t="s">
        <v>517</v>
      </c>
      <c r="AK413" s="79" t="str">
        <f>+IF(AJ413&lt;&gt;"",VLOOKUP(AJ413,NIVELES!$A$816:$B$892,2,0),"")</f>
        <v>NO APLICA</v>
      </c>
      <c r="AL413" s="78" t="s">
        <v>553</v>
      </c>
      <c r="AM413" s="78">
        <v>510204</v>
      </c>
      <c r="AN413" s="79" t="str">
        <f>IF(AM413&lt;&gt;"",+VLOOKUP(AM413,NIVELES!$A$1652:$B$2466,2,0),"")</f>
        <v>Decimocuarto Sueldo</v>
      </c>
      <c r="AO413" s="87">
        <v>11196.17</v>
      </c>
      <c r="AP413" s="88">
        <v>0</v>
      </c>
      <c r="AQ413" s="88">
        <v>0</v>
      </c>
      <c r="AR413" s="88">
        <v>0</v>
      </c>
      <c r="AS413" s="88">
        <v>0</v>
      </c>
      <c r="AT413" s="88">
        <v>0</v>
      </c>
      <c r="AU413" s="88">
        <v>0</v>
      </c>
      <c r="AV413" s="88">
        <v>0</v>
      </c>
      <c r="AW413" s="88">
        <v>11196.17</v>
      </c>
      <c r="AX413" s="88">
        <v>0</v>
      </c>
      <c r="AY413" s="88">
        <v>0</v>
      </c>
      <c r="AZ413" s="88">
        <v>0</v>
      </c>
      <c r="BA413" s="88">
        <v>0</v>
      </c>
      <c r="BB413" s="89">
        <v>11196.17</v>
      </c>
      <c r="BC413" s="90" t="str">
        <f t="shared" si="26"/>
        <v>OK</v>
      </c>
      <c r="BD413" s="91" t="str">
        <f t="shared" si="27"/>
        <v xml:space="preserve">                  </v>
      </c>
      <c r="BE413" s="92">
        <f t="shared" si="28"/>
        <v>1</v>
      </c>
    </row>
    <row r="414" spans="1:57" s="74" customFormat="1" ht="50.1" customHeight="1" x14ac:dyDescent="0.2">
      <c r="A414" s="78" t="s">
        <v>55</v>
      </c>
      <c r="B414" s="78" t="s">
        <v>54</v>
      </c>
      <c r="C414" s="78" t="s">
        <v>614</v>
      </c>
      <c r="D414" s="78" t="s">
        <v>575</v>
      </c>
      <c r="E414" s="79" t="str">
        <f>+IF(C414&lt;&gt;"",VLOOKUP(MID(C414,18,5),NIVELES!$A$133:$B$213,2,0),"")</f>
        <v>SUCUMBIOS</v>
      </c>
      <c r="F414" s="80" t="s">
        <v>221</v>
      </c>
      <c r="G414" s="81" t="str">
        <f>+IF(F414&lt;&gt;"",VLOOKUP(F414,NIVELES!$A$246:$C$464,3,0),"")</f>
        <v>NORTE</v>
      </c>
      <c r="H414" s="82" t="s">
        <v>1023</v>
      </c>
      <c r="I414" s="78" t="s">
        <v>2164</v>
      </c>
      <c r="J414" s="78" t="s">
        <v>2165</v>
      </c>
      <c r="K414" s="78" t="s">
        <v>2166</v>
      </c>
      <c r="L414" s="78" t="s">
        <v>1791</v>
      </c>
      <c r="M414" s="78" t="s">
        <v>1791</v>
      </c>
      <c r="N414" s="78" t="s">
        <v>1791</v>
      </c>
      <c r="O414" s="78" t="s">
        <v>2167</v>
      </c>
      <c r="P414" s="82">
        <v>1</v>
      </c>
      <c r="Q414" s="78" t="s">
        <v>2170</v>
      </c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>
        <v>1</v>
      </c>
      <c r="AD414" s="85" t="str">
        <f>IF(A414&lt;&gt;"",IF(D414="DIRECCIÓN_DE_TRANSFERENCIAS","280 0031",VLOOKUP(C414,NIVELES!$A$14:$B$105,2,0)),"")</f>
        <v>280 1520</v>
      </c>
      <c r="AE414" s="86" t="s">
        <v>322</v>
      </c>
      <c r="AF414" s="86" t="s">
        <v>369</v>
      </c>
      <c r="AG414" s="79" t="str">
        <f>+IF(AF414&lt;&gt;"",VLOOKUP(AF414,NIVELES!$A$666:$B$673,2,0),"")</f>
        <v>ADMINISTRACIÓN_CENTRAL</v>
      </c>
      <c r="AH414" s="78" t="s">
        <v>322</v>
      </c>
      <c r="AI414" s="79" t="str">
        <f>IF(AH414&lt;&gt;"",VLOOKUP(CONCATENATE(AG414,AH414),NIVELES!$B$676:$C$745,2,0),"")</f>
        <v>Administración De La Gestión Administrativa Financiera</v>
      </c>
      <c r="AJ414" s="78" t="s">
        <v>517</v>
      </c>
      <c r="AK414" s="79" t="str">
        <f>+IF(AJ414&lt;&gt;"",VLOOKUP(AJ414,NIVELES!$A$816:$B$892,2,0),"")</f>
        <v>NO APLICA</v>
      </c>
      <c r="AL414" s="78" t="s">
        <v>553</v>
      </c>
      <c r="AM414" s="78">
        <v>510203</v>
      </c>
      <c r="AN414" s="79" t="str">
        <f>IF(AM414&lt;&gt;"",+VLOOKUP(AM414,NIVELES!$A$1652:$B$2466,2,0),"")</f>
        <v>Decimotercer Sueldo</v>
      </c>
      <c r="AO414" s="87">
        <v>27079.25</v>
      </c>
      <c r="AP414" s="88">
        <v>0</v>
      </c>
      <c r="AQ414" s="88">
        <v>0</v>
      </c>
      <c r="AR414" s="88">
        <v>0</v>
      </c>
      <c r="AS414" s="88">
        <v>0</v>
      </c>
      <c r="AT414" s="88">
        <v>0</v>
      </c>
      <c r="AU414" s="88">
        <v>0</v>
      </c>
      <c r="AV414" s="88">
        <v>0</v>
      </c>
      <c r="AW414" s="88">
        <v>0</v>
      </c>
      <c r="AX414" s="88">
        <v>0</v>
      </c>
      <c r="AY414" s="88">
        <v>0</v>
      </c>
      <c r="AZ414" s="88">
        <v>0</v>
      </c>
      <c r="BA414" s="88">
        <v>27079.25</v>
      </c>
      <c r="BB414" s="89">
        <v>27079.25</v>
      </c>
      <c r="BC414" s="90" t="str">
        <f t="shared" si="26"/>
        <v>OK</v>
      </c>
      <c r="BD414" s="91" t="str">
        <f t="shared" si="27"/>
        <v xml:space="preserve">                  </v>
      </c>
      <c r="BE414" s="92">
        <f t="shared" si="28"/>
        <v>1</v>
      </c>
    </row>
    <row r="415" spans="1:57" s="74" customFormat="1" ht="50.1" customHeight="1" x14ac:dyDescent="0.2">
      <c r="A415" s="78" t="s">
        <v>55</v>
      </c>
      <c r="B415" s="78" t="s">
        <v>54</v>
      </c>
      <c r="C415" s="78" t="s">
        <v>614</v>
      </c>
      <c r="D415" s="78" t="s">
        <v>575</v>
      </c>
      <c r="E415" s="79" t="str">
        <f>+IF(C415&lt;&gt;"",VLOOKUP(MID(C415,18,5),NIVELES!$A$133:$B$213,2,0),"")</f>
        <v>SUCUMBIOS</v>
      </c>
      <c r="F415" s="80" t="s">
        <v>221</v>
      </c>
      <c r="G415" s="81" t="str">
        <f>+IF(F415&lt;&gt;"",VLOOKUP(F415,NIVELES!$A$246:$C$464,3,0),"")</f>
        <v>NORTE</v>
      </c>
      <c r="H415" s="82" t="s">
        <v>1023</v>
      </c>
      <c r="I415" s="78" t="s">
        <v>2164</v>
      </c>
      <c r="J415" s="78" t="s">
        <v>2165</v>
      </c>
      <c r="K415" s="78" t="s">
        <v>2166</v>
      </c>
      <c r="L415" s="78" t="s">
        <v>1791</v>
      </c>
      <c r="M415" s="78" t="s">
        <v>1791</v>
      </c>
      <c r="N415" s="78" t="s">
        <v>1791</v>
      </c>
      <c r="O415" s="78" t="s">
        <v>2167</v>
      </c>
      <c r="P415" s="82">
        <v>12</v>
      </c>
      <c r="Q415" s="78" t="s">
        <v>2171</v>
      </c>
      <c r="R415" s="82">
        <v>1</v>
      </c>
      <c r="S415" s="82">
        <v>1</v>
      </c>
      <c r="T415" s="82">
        <v>1</v>
      </c>
      <c r="U415" s="82">
        <v>1</v>
      </c>
      <c r="V415" s="82">
        <v>1</v>
      </c>
      <c r="W415" s="82">
        <v>1</v>
      </c>
      <c r="X415" s="82">
        <v>1</v>
      </c>
      <c r="Y415" s="82">
        <v>1</v>
      </c>
      <c r="Z415" s="82">
        <v>1</v>
      </c>
      <c r="AA415" s="82">
        <v>1</v>
      </c>
      <c r="AB415" s="82">
        <v>1</v>
      </c>
      <c r="AC415" s="82">
        <v>1</v>
      </c>
      <c r="AD415" s="85" t="str">
        <f>IF(A415&lt;&gt;"",IF(D415="DIRECCIÓN_DE_TRANSFERENCIAS","280 0031",VLOOKUP(C415,NIVELES!$A$14:$B$105,2,0)),"")</f>
        <v>280 1520</v>
      </c>
      <c r="AE415" s="86" t="s">
        <v>322</v>
      </c>
      <c r="AF415" s="86" t="s">
        <v>369</v>
      </c>
      <c r="AG415" s="79" t="str">
        <f>+IF(AF415&lt;&gt;"",VLOOKUP(AF415,NIVELES!$A$666:$B$673,2,0),"")</f>
        <v>ADMINISTRACIÓN_CENTRAL</v>
      </c>
      <c r="AH415" s="78" t="s">
        <v>322</v>
      </c>
      <c r="AI415" s="79" t="str">
        <f>IF(AH415&lt;&gt;"",VLOOKUP(CONCATENATE(AG415,AH415),NIVELES!$B$676:$C$745,2,0),"")</f>
        <v>Administración De La Gestión Administrativa Financiera</v>
      </c>
      <c r="AJ415" s="78" t="s">
        <v>517</v>
      </c>
      <c r="AK415" s="79" t="str">
        <f>+IF(AJ415&lt;&gt;"",VLOOKUP(AJ415,NIVELES!$A$816:$B$892,2,0),"")</f>
        <v>NO APLICA</v>
      </c>
      <c r="AL415" s="78" t="s">
        <v>553</v>
      </c>
      <c r="AM415" s="78">
        <v>510602</v>
      </c>
      <c r="AN415" s="79" t="str">
        <f>IF(AM415&lt;&gt;"",+VLOOKUP(AM415,NIVELES!$A$1652:$B$2466,2,0),"")</f>
        <v>Fondo de Reserva</v>
      </c>
      <c r="AO415" s="87">
        <v>27079.25</v>
      </c>
      <c r="AP415" s="88">
        <v>2256.6041666666665</v>
      </c>
      <c r="AQ415" s="88">
        <v>2256.6041666666665</v>
      </c>
      <c r="AR415" s="88">
        <v>2256.6041666666665</v>
      </c>
      <c r="AS415" s="88">
        <v>2256.6041666666665</v>
      </c>
      <c r="AT415" s="88">
        <v>2256.6041666666665</v>
      </c>
      <c r="AU415" s="88">
        <v>2256.6041666666665</v>
      </c>
      <c r="AV415" s="88">
        <v>2256.6041666666665</v>
      </c>
      <c r="AW415" s="88">
        <v>2256.6041666666665</v>
      </c>
      <c r="AX415" s="88">
        <v>2256.6041666666665</v>
      </c>
      <c r="AY415" s="88">
        <v>2256.6041666666665</v>
      </c>
      <c r="AZ415" s="88">
        <v>2256.6041666666665</v>
      </c>
      <c r="BA415" s="88">
        <v>2256.6041666666665</v>
      </c>
      <c r="BB415" s="89">
        <v>27079.250000000004</v>
      </c>
      <c r="BC415" s="90" t="str">
        <f t="shared" si="26"/>
        <v>OK</v>
      </c>
      <c r="BD415" s="91" t="str">
        <f t="shared" si="27"/>
        <v xml:space="preserve">                  </v>
      </c>
      <c r="BE415" s="92">
        <f t="shared" si="28"/>
        <v>12</v>
      </c>
    </row>
    <row r="416" spans="1:57" s="74" customFormat="1" ht="50.1" customHeight="1" x14ac:dyDescent="0.2">
      <c r="A416" s="78" t="s">
        <v>55</v>
      </c>
      <c r="B416" s="78" t="s">
        <v>54</v>
      </c>
      <c r="C416" s="78" t="s">
        <v>614</v>
      </c>
      <c r="D416" s="78" t="s">
        <v>575</v>
      </c>
      <c r="E416" s="79" t="str">
        <f>+IF(C416&lt;&gt;"",VLOOKUP(MID(C416,18,5),NIVELES!$A$133:$B$213,2,0),"")</f>
        <v>SUCUMBIOS</v>
      </c>
      <c r="F416" s="80" t="s">
        <v>221</v>
      </c>
      <c r="G416" s="81" t="str">
        <f>+IF(F416&lt;&gt;"",VLOOKUP(F416,NIVELES!$A$246:$C$464,3,0),"")</f>
        <v>NORTE</v>
      </c>
      <c r="H416" s="82" t="s">
        <v>1023</v>
      </c>
      <c r="I416" s="78" t="s">
        <v>2164</v>
      </c>
      <c r="J416" s="78" t="s">
        <v>2165</v>
      </c>
      <c r="K416" s="78" t="s">
        <v>2166</v>
      </c>
      <c r="L416" s="78" t="s">
        <v>1791</v>
      </c>
      <c r="M416" s="78" t="s">
        <v>1791</v>
      </c>
      <c r="N416" s="78" t="s">
        <v>1791</v>
      </c>
      <c r="O416" s="78" t="s">
        <v>2167</v>
      </c>
      <c r="P416" s="82">
        <v>12</v>
      </c>
      <c r="Q416" s="78" t="s">
        <v>2172</v>
      </c>
      <c r="R416" s="82">
        <v>1</v>
      </c>
      <c r="S416" s="82">
        <v>1</v>
      </c>
      <c r="T416" s="82">
        <v>1</v>
      </c>
      <c r="U416" s="82">
        <v>1</v>
      </c>
      <c r="V416" s="82">
        <v>1</v>
      </c>
      <c r="W416" s="82">
        <v>1</v>
      </c>
      <c r="X416" s="82">
        <v>1</v>
      </c>
      <c r="Y416" s="82">
        <v>1</v>
      </c>
      <c r="Z416" s="82">
        <v>1</v>
      </c>
      <c r="AA416" s="82">
        <v>1</v>
      </c>
      <c r="AB416" s="82">
        <v>1</v>
      </c>
      <c r="AC416" s="82">
        <v>1</v>
      </c>
      <c r="AD416" s="85" t="str">
        <f>IF(A416&lt;&gt;"",IF(D416="DIRECCIÓN_DE_TRANSFERENCIAS","280 0031",VLOOKUP(C416,NIVELES!$A$14:$B$105,2,0)),"")</f>
        <v>280 1520</v>
      </c>
      <c r="AE416" s="86" t="s">
        <v>322</v>
      </c>
      <c r="AF416" s="86" t="s">
        <v>369</v>
      </c>
      <c r="AG416" s="79" t="str">
        <f>+IF(AF416&lt;&gt;"",VLOOKUP(AF416,NIVELES!$A$666:$B$673,2,0),"")</f>
        <v>ADMINISTRACIÓN_CENTRAL</v>
      </c>
      <c r="AH416" s="78" t="s">
        <v>322</v>
      </c>
      <c r="AI416" s="79" t="str">
        <f>IF(AH416&lt;&gt;"",VLOOKUP(CONCATENATE(AG416,AH416),NIVELES!$B$676:$C$745,2,0),"")</f>
        <v>Administración De La Gestión Administrativa Financiera</v>
      </c>
      <c r="AJ416" s="78" t="s">
        <v>517</v>
      </c>
      <c r="AK416" s="79" t="str">
        <f>+IF(AJ416&lt;&gt;"",VLOOKUP(AJ416,NIVELES!$A$816:$B$892,2,0),"")</f>
        <v>NO APLICA</v>
      </c>
      <c r="AL416" s="78" t="s">
        <v>553</v>
      </c>
      <c r="AM416" s="78">
        <v>510105</v>
      </c>
      <c r="AN416" s="79" t="str">
        <f>IF(AM416&lt;&gt;"",+VLOOKUP(AM416,NIVELES!$A$1652:$B$2466,2,0),"")</f>
        <v>Remuneraciones Unificadas</v>
      </c>
      <c r="AO416" s="87">
        <v>188724</v>
      </c>
      <c r="AP416" s="88">
        <v>15727</v>
      </c>
      <c r="AQ416" s="88">
        <v>15727</v>
      </c>
      <c r="AR416" s="88">
        <v>15727</v>
      </c>
      <c r="AS416" s="88">
        <v>15727</v>
      </c>
      <c r="AT416" s="88">
        <v>15727</v>
      </c>
      <c r="AU416" s="88">
        <v>15727</v>
      </c>
      <c r="AV416" s="88">
        <v>15727</v>
      </c>
      <c r="AW416" s="88">
        <v>15727</v>
      </c>
      <c r="AX416" s="88">
        <v>15727</v>
      </c>
      <c r="AY416" s="88">
        <v>15727</v>
      </c>
      <c r="AZ416" s="88">
        <v>15727</v>
      </c>
      <c r="BA416" s="88">
        <v>15727</v>
      </c>
      <c r="BB416" s="89">
        <v>188724</v>
      </c>
      <c r="BC416" s="90" t="str">
        <f t="shared" si="26"/>
        <v>OK</v>
      </c>
      <c r="BD416" s="91" t="str">
        <f t="shared" si="27"/>
        <v xml:space="preserve">                  </v>
      </c>
      <c r="BE416" s="92">
        <f t="shared" si="28"/>
        <v>12</v>
      </c>
    </row>
    <row r="417" spans="1:57" s="74" customFormat="1" ht="50.1" customHeight="1" x14ac:dyDescent="0.2">
      <c r="A417" s="78" t="s">
        <v>55</v>
      </c>
      <c r="B417" s="78" t="s">
        <v>54</v>
      </c>
      <c r="C417" s="78" t="s">
        <v>614</v>
      </c>
      <c r="D417" s="78" t="s">
        <v>575</v>
      </c>
      <c r="E417" s="79" t="str">
        <f>+IF(C417&lt;&gt;"",VLOOKUP(MID(C417,18,5),NIVELES!$A$133:$B$213,2,0),"")</f>
        <v>SUCUMBIOS</v>
      </c>
      <c r="F417" s="80" t="s">
        <v>221</v>
      </c>
      <c r="G417" s="81" t="str">
        <f>+IF(F417&lt;&gt;"",VLOOKUP(F417,NIVELES!$A$246:$C$464,3,0),"")</f>
        <v>NORTE</v>
      </c>
      <c r="H417" s="82" t="s">
        <v>1023</v>
      </c>
      <c r="I417" s="78" t="s">
        <v>2164</v>
      </c>
      <c r="J417" s="78" t="s">
        <v>2165</v>
      </c>
      <c r="K417" s="78" t="s">
        <v>2166</v>
      </c>
      <c r="L417" s="78" t="s">
        <v>1791</v>
      </c>
      <c r="M417" s="78" t="s">
        <v>1791</v>
      </c>
      <c r="N417" s="78" t="s">
        <v>1791</v>
      </c>
      <c r="O417" s="78" t="s">
        <v>2167</v>
      </c>
      <c r="P417" s="82">
        <v>12</v>
      </c>
      <c r="Q417" s="78" t="s">
        <v>2172</v>
      </c>
      <c r="R417" s="82">
        <v>1</v>
      </c>
      <c r="S417" s="82">
        <v>1</v>
      </c>
      <c r="T417" s="82">
        <v>1</v>
      </c>
      <c r="U417" s="82">
        <v>1</v>
      </c>
      <c r="V417" s="82">
        <v>1</v>
      </c>
      <c r="W417" s="82">
        <v>1</v>
      </c>
      <c r="X417" s="82">
        <v>1</v>
      </c>
      <c r="Y417" s="82">
        <v>1</v>
      </c>
      <c r="Z417" s="82">
        <v>1</v>
      </c>
      <c r="AA417" s="82">
        <v>1</v>
      </c>
      <c r="AB417" s="82">
        <v>1</v>
      </c>
      <c r="AC417" s="82">
        <v>1</v>
      </c>
      <c r="AD417" s="85" t="str">
        <f>IF(A417&lt;&gt;"",IF(D417="DIRECCIÓN_DE_TRANSFERENCIAS","280 0031",VLOOKUP(C417,NIVELES!$A$14:$B$105,2,0)),"")</f>
        <v>280 1520</v>
      </c>
      <c r="AE417" s="86" t="s">
        <v>322</v>
      </c>
      <c r="AF417" s="86" t="s">
        <v>369</v>
      </c>
      <c r="AG417" s="79" t="str">
        <f>+IF(AF417&lt;&gt;"",VLOOKUP(AF417,NIVELES!$A$666:$B$673,2,0),"")</f>
        <v>ADMINISTRACIÓN_CENTRAL</v>
      </c>
      <c r="AH417" s="78" t="s">
        <v>322</v>
      </c>
      <c r="AI417" s="79" t="str">
        <f>IF(AH417&lt;&gt;"",VLOOKUP(CONCATENATE(AG417,AH417),NIVELES!$B$676:$C$745,2,0),"")</f>
        <v>Administración De La Gestión Administrativa Financiera</v>
      </c>
      <c r="AJ417" s="78" t="s">
        <v>517</v>
      </c>
      <c r="AK417" s="79" t="str">
        <f>+IF(AJ417&lt;&gt;"",VLOOKUP(AJ417,NIVELES!$A$816:$B$892,2,0),"")</f>
        <v>NO APLICA</v>
      </c>
      <c r="AL417" s="78" t="s">
        <v>553</v>
      </c>
      <c r="AM417" s="78">
        <v>510106</v>
      </c>
      <c r="AN417" s="79" t="str">
        <f>IF(AM417&lt;&gt;"",+VLOOKUP(AM417,NIVELES!$A$1652:$B$2466,2,0),"")</f>
        <v>Salarios Unificados</v>
      </c>
      <c r="AO417" s="87">
        <v>55536</v>
      </c>
      <c r="AP417" s="88">
        <v>4628</v>
      </c>
      <c r="AQ417" s="88">
        <v>4628</v>
      </c>
      <c r="AR417" s="88">
        <v>4628</v>
      </c>
      <c r="AS417" s="88">
        <v>4628</v>
      </c>
      <c r="AT417" s="88">
        <v>4628</v>
      </c>
      <c r="AU417" s="88">
        <v>4628</v>
      </c>
      <c r="AV417" s="88">
        <v>4628</v>
      </c>
      <c r="AW417" s="88">
        <v>4628</v>
      </c>
      <c r="AX417" s="88">
        <v>4628</v>
      </c>
      <c r="AY417" s="88">
        <v>4628</v>
      </c>
      <c r="AZ417" s="88">
        <v>4628</v>
      </c>
      <c r="BA417" s="88">
        <v>4628</v>
      </c>
      <c r="BB417" s="89">
        <v>55536</v>
      </c>
      <c r="BC417" s="90" t="str">
        <f t="shared" si="26"/>
        <v>OK</v>
      </c>
      <c r="BD417" s="91" t="str">
        <f t="shared" si="27"/>
        <v xml:space="preserve">                  </v>
      </c>
      <c r="BE417" s="92">
        <f t="shared" si="28"/>
        <v>12</v>
      </c>
    </row>
    <row r="418" spans="1:57" s="74" customFormat="1" ht="50.1" customHeight="1" x14ac:dyDescent="0.2">
      <c r="A418" s="78" t="s">
        <v>55</v>
      </c>
      <c r="B418" s="78" t="s">
        <v>54</v>
      </c>
      <c r="C418" s="78" t="s">
        <v>614</v>
      </c>
      <c r="D418" s="78" t="s">
        <v>575</v>
      </c>
      <c r="E418" s="79" t="str">
        <f>+IF(C418&lt;&gt;"",VLOOKUP(MID(C418,18,5),NIVELES!$A$133:$B$213,2,0),"")</f>
        <v>SUCUMBIOS</v>
      </c>
      <c r="F418" s="80" t="s">
        <v>221</v>
      </c>
      <c r="G418" s="81" t="str">
        <f>+IF(F418&lt;&gt;"",VLOOKUP(F418,NIVELES!$A$246:$C$464,3,0),"")</f>
        <v>NORTE</v>
      </c>
      <c r="H418" s="82" t="s">
        <v>1023</v>
      </c>
      <c r="I418" s="78" t="s">
        <v>2164</v>
      </c>
      <c r="J418" s="78" t="s">
        <v>2165</v>
      </c>
      <c r="K418" s="78" t="s">
        <v>2166</v>
      </c>
      <c r="L418" s="78" t="s">
        <v>1791</v>
      </c>
      <c r="M418" s="78" t="s">
        <v>1791</v>
      </c>
      <c r="N418" s="78" t="s">
        <v>1791</v>
      </c>
      <c r="O418" s="78" t="s">
        <v>2167</v>
      </c>
      <c r="P418" s="82">
        <v>12</v>
      </c>
      <c r="Q418" s="78" t="s">
        <v>2172</v>
      </c>
      <c r="R418" s="82">
        <v>1</v>
      </c>
      <c r="S418" s="82">
        <v>1</v>
      </c>
      <c r="T418" s="82">
        <v>1</v>
      </c>
      <c r="U418" s="82">
        <v>1</v>
      </c>
      <c r="V418" s="82">
        <v>1</v>
      </c>
      <c r="W418" s="82">
        <v>1</v>
      </c>
      <c r="X418" s="82">
        <v>1</v>
      </c>
      <c r="Y418" s="82">
        <v>1</v>
      </c>
      <c r="Z418" s="82">
        <v>1</v>
      </c>
      <c r="AA418" s="82">
        <v>1</v>
      </c>
      <c r="AB418" s="82">
        <v>1</v>
      </c>
      <c r="AC418" s="82">
        <v>1</v>
      </c>
      <c r="AD418" s="85" t="str">
        <f>IF(A418&lt;&gt;"",IF(D418="DIRECCIÓN_DE_TRANSFERENCIAS","280 0031",VLOOKUP(C418,NIVELES!$A$14:$B$105,2,0)),"")</f>
        <v>280 1520</v>
      </c>
      <c r="AE418" s="86" t="s">
        <v>322</v>
      </c>
      <c r="AF418" s="86" t="s">
        <v>369</v>
      </c>
      <c r="AG418" s="79" t="str">
        <f>+IF(AF418&lt;&gt;"",VLOOKUP(AF418,NIVELES!$A$666:$B$673,2,0),"")</f>
        <v>ADMINISTRACIÓN_CENTRAL</v>
      </c>
      <c r="AH418" s="78" t="s">
        <v>322</v>
      </c>
      <c r="AI418" s="79" t="str">
        <f>IF(AH418&lt;&gt;"",VLOOKUP(CONCATENATE(AG418,AH418),NIVELES!$B$676:$C$745,2,0),"")</f>
        <v>Administración De La Gestión Administrativa Financiera</v>
      </c>
      <c r="AJ418" s="78" t="s">
        <v>517</v>
      </c>
      <c r="AK418" s="79" t="str">
        <f>+IF(AJ418&lt;&gt;"",VLOOKUP(AJ418,NIVELES!$A$816:$B$892,2,0),"")</f>
        <v>NO APLICA</v>
      </c>
      <c r="AL418" s="78" t="s">
        <v>553</v>
      </c>
      <c r="AM418" s="78">
        <v>510510</v>
      </c>
      <c r="AN418" s="79" t="str">
        <f>IF(AM418&lt;&gt;"",+VLOOKUP(AM418,NIVELES!$A$1652:$B$2466,2,0),"")</f>
        <v>Servicios Personales por Contrato</v>
      </c>
      <c r="AO418" s="87">
        <v>101046</v>
      </c>
      <c r="AP418" s="88">
        <v>8420.5</v>
      </c>
      <c r="AQ418" s="88">
        <v>8420.5</v>
      </c>
      <c r="AR418" s="88">
        <v>8420.5</v>
      </c>
      <c r="AS418" s="88">
        <v>8420.5</v>
      </c>
      <c r="AT418" s="88">
        <v>8420.5</v>
      </c>
      <c r="AU418" s="88">
        <v>8420.5</v>
      </c>
      <c r="AV418" s="88">
        <v>8420.5</v>
      </c>
      <c r="AW418" s="88">
        <v>8420.5</v>
      </c>
      <c r="AX418" s="88">
        <v>8420.5</v>
      </c>
      <c r="AY418" s="88">
        <v>8420.5</v>
      </c>
      <c r="AZ418" s="88">
        <v>8420.5</v>
      </c>
      <c r="BA418" s="88">
        <v>8420.5</v>
      </c>
      <c r="BB418" s="89">
        <v>101046</v>
      </c>
      <c r="BC418" s="90" t="str">
        <f t="shared" si="26"/>
        <v>OK</v>
      </c>
      <c r="BD418" s="91" t="str">
        <f t="shared" si="27"/>
        <v xml:space="preserve">                  </v>
      </c>
      <c r="BE418" s="92">
        <f t="shared" si="28"/>
        <v>12</v>
      </c>
    </row>
    <row r="419" spans="1:57" s="74" customFormat="1" ht="50.1" customHeight="1" x14ac:dyDescent="0.2">
      <c r="A419" s="78" t="s">
        <v>55</v>
      </c>
      <c r="B419" s="78" t="s">
        <v>54</v>
      </c>
      <c r="C419" s="78" t="s">
        <v>614</v>
      </c>
      <c r="D419" s="78" t="s">
        <v>575</v>
      </c>
      <c r="E419" s="79" t="str">
        <f>+IF(C419&lt;&gt;"",VLOOKUP(MID(C419,18,5),NIVELES!$A$133:$B$213,2,0),"")</f>
        <v>SUCUMBIOS</v>
      </c>
      <c r="F419" s="80" t="s">
        <v>221</v>
      </c>
      <c r="G419" s="81" t="str">
        <f>+IF(F419&lt;&gt;"",VLOOKUP(F419,NIVELES!$A$246:$C$464,3,0),"")</f>
        <v>NORTE</v>
      </c>
      <c r="H419" s="82" t="s">
        <v>1023</v>
      </c>
      <c r="I419" s="78" t="s">
        <v>2173</v>
      </c>
      <c r="J419" s="78" t="s">
        <v>2165</v>
      </c>
      <c r="K419" s="78" t="s">
        <v>2166</v>
      </c>
      <c r="L419" s="78" t="s">
        <v>1791</v>
      </c>
      <c r="M419" s="78" t="s">
        <v>1791</v>
      </c>
      <c r="N419" s="78" t="s">
        <v>1791</v>
      </c>
      <c r="O419" s="78" t="s">
        <v>2174</v>
      </c>
      <c r="P419" s="82">
        <v>12</v>
      </c>
      <c r="Q419" s="78" t="s">
        <v>2175</v>
      </c>
      <c r="R419" s="82">
        <v>1</v>
      </c>
      <c r="S419" s="82">
        <v>1</v>
      </c>
      <c r="T419" s="82">
        <v>1</v>
      </c>
      <c r="U419" s="82">
        <v>1</v>
      </c>
      <c r="V419" s="82">
        <v>1</v>
      </c>
      <c r="W419" s="82">
        <v>1</v>
      </c>
      <c r="X419" s="82">
        <v>1</v>
      </c>
      <c r="Y419" s="82">
        <v>1</v>
      </c>
      <c r="Z419" s="82">
        <v>1</v>
      </c>
      <c r="AA419" s="82">
        <v>1</v>
      </c>
      <c r="AB419" s="82">
        <v>1</v>
      </c>
      <c r="AC419" s="82">
        <v>1</v>
      </c>
      <c r="AD419" s="85" t="str">
        <f>IF(A419&lt;&gt;"",IF(D419="DIRECCIÓN_DE_TRANSFERENCIAS","280 0031",VLOOKUP(C419,NIVELES!$A$14:$B$105,2,0)),"")</f>
        <v>280 1520</v>
      </c>
      <c r="AE419" s="86" t="s">
        <v>322</v>
      </c>
      <c r="AF419" s="86" t="s">
        <v>369</v>
      </c>
      <c r="AG419" s="79" t="str">
        <f>+IF(AF419&lt;&gt;"",VLOOKUP(AF419,NIVELES!$A$666:$B$673,2,0),"")</f>
        <v>ADMINISTRACIÓN_CENTRAL</v>
      </c>
      <c r="AH419" s="78" t="s">
        <v>322</v>
      </c>
      <c r="AI419" s="79" t="str">
        <f>IF(AH419&lt;&gt;"",VLOOKUP(CONCATENATE(AG419,AH419),NIVELES!$B$676:$C$745,2,0),"")</f>
        <v>Administración De La Gestión Administrativa Financiera</v>
      </c>
      <c r="AJ419" s="78" t="s">
        <v>517</v>
      </c>
      <c r="AK419" s="79" t="str">
        <f>+IF(AJ419&lt;&gt;"",VLOOKUP(AJ419,NIVELES!$A$816:$B$892,2,0),"")</f>
        <v>NO APLICA</v>
      </c>
      <c r="AL419" s="78" t="s">
        <v>554</v>
      </c>
      <c r="AM419" s="78">
        <v>530101</v>
      </c>
      <c r="AN419" s="79" t="str">
        <f>IF(AM419&lt;&gt;"",+VLOOKUP(AM419,NIVELES!$A$1652:$B$2466,2,0),"")</f>
        <v>Agua Potable</v>
      </c>
      <c r="AO419" s="87">
        <v>151.94999999999999</v>
      </c>
      <c r="AP419" s="88">
        <v>12.6625</v>
      </c>
      <c r="AQ419" s="88">
        <v>12.6625</v>
      </c>
      <c r="AR419" s="88">
        <v>12.6625</v>
      </c>
      <c r="AS419" s="88">
        <v>12.6625</v>
      </c>
      <c r="AT419" s="88">
        <v>12.6625</v>
      </c>
      <c r="AU419" s="88">
        <v>12.6625</v>
      </c>
      <c r="AV419" s="88">
        <v>12.6625</v>
      </c>
      <c r="AW419" s="88">
        <v>12.6625</v>
      </c>
      <c r="AX419" s="88">
        <v>12.6625</v>
      </c>
      <c r="AY419" s="88">
        <v>12.6625</v>
      </c>
      <c r="AZ419" s="88">
        <v>12.6625</v>
      </c>
      <c r="BA419" s="88">
        <v>12.6625</v>
      </c>
      <c r="BB419" s="89">
        <v>151.94999999999996</v>
      </c>
      <c r="BC419" s="90" t="str">
        <f t="shared" si="26"/>
        <v>OK</v>
      </c>
      <c r="BD419" s="91" t="str">
        <f t="shared" si="27"/>
        <v xml:space="preserve">                  </v>
      </c>
      <c r="BE419" s="92">
        <f t="shared" si="28"/>
        <v>12</v>
      </c>
    </row>
    <row r="420" spans="1:57" s="74" customFormat="1" ht="50.1" customHeight="1" x14ac:dyDescent="0.2">
      <c r="A420" s="78" t="s">
        <v>55</v>
      </c>
      <c r="B420" s="78" t="s">
        <v>54</v>
      </c>
      <c r="C420" s="78" t="s">
        <v>614</v>
      </c>
      <c r="D420" s="78" t="s">
        <v>575</v>
      </c>
      <c r="E420" s="79" t="str">
        <f>+IF(C420&lt;&gt;"",VLOOKUP(MID(C420,18,5),NIVELES!$A$133:$B$213,2,0),"")</f>
        <v>SUCUMBIOS</v>
      </c>
      <c r="F420" s="80" t="s">
        <v>221</v>
      </c>
      <c r="G420" s="81" t="str">
        <f>+IF(F420&lt;&gt;"",VLOOKUP(F420,NIVELES!$A$246:$C$464,3,0),"")</f>
        <v>NORTE</v>
      </c>
      <c r="H420" s="82" t="s">
        <v>1023</v>
      </c>
      <c r="I420" s="78" t="s">
        <v>2173</v>
      </c>
      <c r="J420" s="78" t="s">
        <v>2165</v>
      </c>
      <c r="K420" s="78" t="s">
        <v>2166</v>
      </c>
      <c r="L420" s="78" t="s">
        <v>1791</v>
      </c>
      <c r="M420" s="78" t="s">
        <v>1791</v>
      </c>
      <c r="N420" s="78" t="s">
        <v>1791</v>
      </c>
      <c r="O420" s="78" t="s">
        <v>2176</v>
      </c>
      <c r="P420" s="82">
        <v>1</v>
      </c>
      <c r="Q420" s="78" t="s">
        <v>2175</v>
      </c>
      <c r="R420" s="82"/>
      <c r="S420" s="82">
        <v>1</v>
      </c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5" t="str">
        <f>IF(A420&lt;&gt;"",IF(D420="DIRECCIÓN_DE_TRANSFERENCIAS","280 0031",VLOOKUP(C420,NIVELES!$A$14:$B$105,2,0)),"")</f>
        <v>280 1520</v>
      </c>
      <c r="AE420" s="86" t="s">
        <v>322</v>
      </c>
      <c r="AF420" s="86" t="s">
        <v>369</v>
      </c>
      <c r="AG420" s="79" t="str">
        <f>+IF(AF420&lt;&gt;"",VLOOKUP(AF420,NIVELES!$A$666:$B$673,2,0),"")</f>
        <v>ADMINISTRACIÓN_CENTRAL</v>
      </c>
      <c r="AH420" s="78" t="s">
        <v>322</v>
      </c>
      <c r="AI420" s="79" t="str">
        <f>IF(AH420&lt;&gt;"",VLOOKUP(CONCATENATE(AG420,AH420),NIVELES!$B$676:$C$745,2,0),"")</f>
        <v>Administración De La Gestión Administrativa Financiera</v>
      </c>
      <c r="AJ420" s="78" t="s">
        <v>517</v>
      </c>
      <c r="AK420" s="79" t="str">
        <f>+IF(AJ420&lt;&gt;"",VLOOKUP(AJ420,NIVELES!$A$816:$B$892,2,0),"")</f>
        <v>NO APLICA</v>
      </c>
      <c r="AL420" s="78" t="s">
        <v>554</v>
      </c>
      <c r="AM420" s="78">
        <v>530803</v>
      </c>
      <c r="AN420" s="79" t="str">
        <f>IF(AM420&lt;&gt;"",+VLOOKUP(AM420,NIVELES!$A$1652:$B$2466,2,0),"")</f>
        <v>Combustibles y Lubricantes</v>
      </c>
      <c r="AO420" s="87">
        <v>8775.01</v>
      </c>
      <c r="AP420" s="88">
        <v>0</v>
      </c>
      <c r="AQ420" s="88">
        <v>8775.01</v>
      </c>
      <c r="AR420" s="88">
        <v>0</v>
      </c>
      <c r="AS420" s="88">
        <v>0</v>
      </c>
      <c r="AT420" s="88">
        <v>0</v>
      </c>
      <c r="AU420" s="88">
        <v>0</v>
      </c>
      <c r="AV420" s="88">
        <v>0</v>
      </c>
      <c r="AW420" s="88">
        <v>0</v>
      </c>
      <c r="AX420" s="88">
        <v>0</v>
      </c>
      <c r="AY420" s="88">
        <v>0</v>
      </c>
      <c r="AZ420" s="88">
        <v>0</v>
      </c>
      <c r="BA420" s="88">
        <v>0</v>
      </c>
      <c r="BB420" s="89">
        <v>8775.01</v>
      </c>
      <c r="BC420" s="90" t="str">
        <f t="shared" si="26"/>
        <v>OK</v>
      </c>
      <c r="BD420" s="91" t="str">
        <f t="shared" si="27"/>
        <v xml:space="preserve">                  </v>
      </c>
      <c r="BE420" s="92">
        <f t="shared" si="28"/>
        <v>1</v>
      </c>
    </row>
    <row r="421" spans="1:57" s="74" customFormat="1" ht="50.1" customHeight="1" x14ac:dyDescent="0.2">
      <c r="A421" s="78" t="s">
        <v>55</v>
      </c>
      <c r="B421" s="78" t="s">
        <v>54</v>
      </c>
      <c r="C421" s="78" t="s">
        <v>614</v>
      </c>
      <c r="D421" s="78" t="s">
        <v>575</v>
      </c>
      <c r="E421" s="79" t="str">
        <f>+IF(C421&lt;&gt;"",VLOOKUP(MID(C421,18,5),NIVELES!$A$133:$B$213,2,0),"")</f>
        <v>SUCUMBIOS</v>
      </c>
      <c r="F421" s="80" t="s">
        <v>221</v>
      </c>
      <c r="G421" s="81" t="str">
        <f>+IF(F421&lt;&gt;"",VLOOKUP(F421,NIVELES!$A$246:$C$464,3,0),"")</f>
        <v>NORTE</v>
      </c>
      <c r="H421" s="82" t="s">
        <v>1023</v>
      </c>
      <c r="I421" s="78" t="s">
        <v>2173</v>
      </c>
      <c r="J421" s="78" t="s">
        <v>2165</v>
      </c>
      <c r="K421" s="78" t="s">
        <v>2166</v>
      </c>
      <c r="L421" s="78" t="s">
        <v>1791</v>
      </c>
      <c r="M421" s="78" t="s">
        <v>1791</v>
      </c>
      <c r="N421" s="78" t="s">
        <v>1791</v>
      </c>
      <c r="O421" s="78" t="s">
        <v>2177</v>
      </c>
      <c r="P421" s="82">
        <v>1</v>
      </c>
      <c r="Q421" s="78" t="s">
        <v>2175</v>
      </c>
      <c r="R421" s="82"/>
      <c r="S421" s="82"/>
      <c r="T421" s="82"/>
      <c r="U421" s="82">
        <v>1</v>
      </c>
      <c r="V421" s="82"/>
      <c r="W421" s="82"/>
      <c r="X421" s="82"/>
      <c r="Y421" s="82"/>
      <c r="Z421" s="82"/>
      <c r="AA421" s="82"/>
      <c r="AB421" s="82"/>
      <c r="AC421" s="82"/>
      <c r="AD421" s="85" t="str">
        <f>IF(A421&lt;&gt;"",IF(D421="DIRECCIÓN_DE_TRANSFERENCIAS","280 0031",VLOOKUP(C421,NIVELES!$A$14:$B$105,2,0)),"")</f>
        <v>280 1520</v>
      </c>
      <c r="AE421" s="86" t="s">
        <v>322</v>
      </c>
      <c r="AF421" s="86" t="s">
        <v>369</v>
      </c>
      <c r="AG421" s="79" t="str">
        <f>+IF(AF421&lt;&gt;"",VLOOKUP(AF421,NIVELES!$A$666:$B$673,2,0),"")</f>
        <v>ADMINISTRACIÓN_CENTRAL</v>
      </c>
      <c r="AH421" s="78" t="s">
        <v>322</v>
      </c>
      <c r="AI421" s="79" t="str">
        <f>IF(AH421&lt;&gt;"",VLOOKUP(CONCATENATE(AG421,AH421),NIVELES!$B$676:$C$745,2,0),"")</f>
        <v>Administración De La Gestión Administrativa Financiera</v>
      </c>
      <c r="AJ421" s="78" t="s">
        <v>517</v>
      </c>
      <c r="AK421" s="79" t="str">
        <f>+IF(AJ421&lt;&gt;"",VLOOKUP(AJ421,NIVELES!$A$816:$B$892,2,0),"")</f>
        <v>NO APLICA</v>
      </c>
      <c r="AL421" s="78" t="s">
        <v>554</v>
      </c>
      <c r="AM421" s="78">
        <v>530204</v>
      </c>
      <c r="AN421" s="79" t="str">
        <f>IF(AM421&lt;&gt;"",+VLOOKUP(AM421,NIVELES!$A$1652:$B$2466,2,0),"")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421" s="87">
        <v>320</v>
      </c>
      <c r="AP421" s="88">
        <v>0</v>
      </c>
      <c r="AQ421" s="88">
        <v>0</v>
      </c>
      <c r="AR421" s="88">
        <v>0</v>
      </c>
      <c r="AS421" s="88">
        <v>320</v>
      </c>
      <c r="AT421" s="88">
        <v>0</v>
      </c>
      <c r="AU421" s="88">
        <v>0</v>
      </c>
      <c r="AV421" s="88">
        <v>0</v>
      </c>
      <c r="AW421" s="88">
        <v>0</v>
      </c>
      <c r="AX421" s="88">
        <v>0</v>
      </c>
      <c r="AY421" s="88">
        <v>0</v>
      </c>
      <c r="AZ421" s="88">
        <v>0</v>
      </c>
      <c r="BA421" s="88">
        <v>0</v>
      </c>
      <c r="BB421" s="89">
        <v>320</v>
      </c>
      <c r="BC421" s="90" t="str">
        <f t="shared" si="26"/>
        <v>OK</v>
      </c>
      <c r="BD421" s="91" t="str">
        <f t="shared" si="27"/>
        <v xml:space="preserve">                  </v>
      </c>
      <c r="BE421" s="92">
        <f t="shared" si="28"/>
        <v>1</v>
      </c>
    </row>
    <row r="422" spans="1:57" s="74" customFormat="1" ht="50.1" customHeight="1" x14ac:dyDescent="0.2">
      <c r="A422" s="78" t="s">
        <v>55</v>
      </c>
      <c r="B422" s="78" t="s">
        <v>54</v>
      </c>
      <c r="C422" s="78" t="s">
        <v>614</v>
      </c>
      <c r="D422" s="78" t="s">
        <v>575</v>
      </c>
      <c r="E422" s="79" t="str">
        <f>+IF(C422&lt;&gt;"",VLOOKUP(MID(C422,18,5),NIVELES!$A$133:$B$213,2,0),"")</f>
        <v>SUCUMBIOS</v>
      </c>
      <c r="F422" s="80" t="s">
        <v>221</v>
      </c>
      <c r="G422" s="81" t="str">
        <f>+IF(F422&lt;&gt;"",VLOOKUP(F422,NIVELES!$A$246:$C$464,3,0),"")</f>
        <v>NORTE</v>
      </c>
      <c r="H422" s="82" t="s">
        <v>1023</v>
      </c>
      <c r="I422" s="78" t="s">
        <v>2173</v>
      </c>
      <c r="J422" s="78" t="s">
        <v>2165</v>
      </c>
      <c r="K422" s="78" t="s">
        <v>2166</v>
      </c>
      <c r="L422" s="78" t="s">
        <v>1791</v>
      </c>
      <c r="M422" s="78" t="s">
        <v>1791</v>
      </c>
      <c r="N422" s="78" t="s">
        <v>1791</v>
      </c>
      <c r="O422" s="78" t="s">
        <v>2174</v>
      </c>
      <c r="P422" s="82">
        <v>12</v>
      </c>
      <c r="Q422" s="78" t="s">
        <v>2175</v>
      </c>
      <c r="R422" s="82">
        <v>1</v>
      </c>
      <c r="S422" s="82">
        <v>1</v>
      </c>
      <c r="T422" s="82">
        <v>1</v>
      </c>
      <c r="U422" s="82">
        <v>1</v>
      </c>
      <c r="V422" s="82">
        <v>1</v>
      </c>
      <c r="W422" s="82">
        <v>1</v>
      </c>
      <c r="X422" s="82">
        <v>1</v>
      </c>
      <c r="Y422" s="82">
        <v>1</v>
      </c>
      <c r="Z422" s="82">
        <v>1</v>
      </c>
      <c r="AA422" s="82">
        <v>1</v>
      </c>
      <c r="AB422" s="82">
        <v>1</v>
      </c>
      <c r="AC422" s="82">
        <v>1</v>
      </c>
      <c r="AD422" s="85" t="str">
        <f>IF(A422&lt;&gt;"",IF(D422="DIRECCIÓN_DE_TRANSFERENCIAS","280 0031",VLOOKUP(C422,NIVELES!$A$14:$B$105,2,0)),"")</f>
        <v>280 1520</v>
      </c>
      <c r="AE422" s="86" t="s">
        <v>322</v>
      </c>
      <c r="AF422" s="86" t="s">
        <v>369</v>
      </c>
      <c r="AG422" s="79" t="str">
        <f>+IF(AF422&lt;&gt;"",VLOOKUP(AF422,NIVELES!$A$666:$B$673,2,0),"")</f>
        <v>ADMINISTRACIÓN_CENTRAL</v>
      </c>
      <c r="AH422" s="78" t="s">
        <v>322</v>
      </c>
      <c r="AI422" s="79" t="str">
        <f>IF(AH422&lt;&gt;"",VLOOKUP(CONCATENATE(AG422,AH422),NIVELES!$B$676:$C$745,2,0),"")</f>
        <v>Administración De La Gestión Administrativa Financiera</v>
      </c>
      <c r="AJ422" s="78" t="s">
        <v>517</v>
      </c>
      <c r="AK422" s="79" t="str">
        <f>+IF(AJ422&lt;&gt;"",VLOOKUP(AJ422,NIVELES!$A$816:$B$892,2,0),"")</f>
        <v>NO APLICA</v>
      </c>
      <c r="AL422" s="78" t="s">
        <v>554</v>
      </c>
      <c r="AM422" s="78">
        <v>530502</v>
      </c>
      <c r="AN422" s="79" t="str">
        <f>IF(AM422&lt;&gt;"",+VLOOKUP(AM422,NIVELES!$A$1652:$B$2466,2,0),"")</f>
        <v>Edificios, Locales y Residencias, Parqueaderos, Casilleros Judiciales y Bancarios (Arrendamiento)</v>
      </c>
      <c r="AO422" s="87">
        <v>212.46</v>
      </c>
      <c r="AP422" s="88">
        <v>17.705000000000002</v>
      </c>
      <c r="AQ422" s="88">
        <v>17.705000000000002</v>
      </c>
      <c r="AR422" s="88">
        <v>17.705000000000002</v>
      </c>
      <c r="AS422" s="88">
        <v>17.705000000000002</v>
      </c>
      <c r="AT422" s="88">
        <v>17.705000000000002</v>
      </c>
      <c r="AU422" s="88">
        <v>17.705000000000002</v>
      </c>
      <c r="AV422" s="88">
        <v>17.705000000000002</v>
      </c>
      <c r="AW422" s="88">
        <v>17.705000000000002</v>
      </c>
      <c r="AX422" s="88">
        <v>17.705000000000002</v>
      </c>
      <c r="AY422" s="88">
        <v>17.705000000000002</v>
      </c>
      <c r="AZ422" s="88">
        <v>17.705000000000002</v>
      </c>
      <c r="BA422" s="88">
        <v>17.705000000000002</v>
      </c>
      <c r="BB422" s="89">
        <v>212.46000000000006</v>
      </c>
      <c r="BC422" s="90" t="str">
        <f t="shared" si="26"/>
        <v>OK</v>
      </c>
      <c r="BD422" s="91" t="str">
        <f t="shared" si="27"/>
        <v xml:space="preserve">                  </v>
      </c>
      <c r="BE422" s="92">
        <f t="shared" si="28"/>
        <v>12</v>
      </c>
    </row>
    <row r="423" spans="1:57" s="74" customFormat="1" ht="50.1" customHeight="1" x14ac:dyDescent="0.2">
      <c r="A423" s="78" t="s">
        <v>55</v>
      </c>
      <c r="B423" s="78" t="s">
        <v>54</v>
      </c>
      <c r="C423" s="78" t="s">
        <v>614</v>
      </c>
      <c r="D423" s="78" t="s">
        <v>575</v>
      </c>
      <c r="E423" s="79" t="str">
        <f>+IF(C423&lt;&gt;"",VLOOKUP(MID(C423,18,5),NIVELES!$A$133:$B$213,2,0),"")</f>
        <v>SUCUMBIOS</v>
      </c>
      <c r="F423" s="80" t="s">
        <v>221</v>
      </c>
      <c r="G423" s="81" t="str">
        <f>+IF(F423&lt;&gt;"",VLOOKUP(F423,NIVELES!$A$246:$C$464,3,0),"")</f>
        <v>NORTE</v>
      </c>
      <c r="H423" s="82" t="s">
        <v>1023</v>
      </c>
      <c r="I423" s="78" t="s">
        <v>2173</v>
      </c>
      <c r="J423" s="78" t="s">
        <v>2165</v>
      </c>
      <c r="K423" s="78" t="s">
        <v>2166</v>
      </c>
      <c r="L423" s="78" t="s">
        <v>1791</v>
      </c>
      <c r="M423" s="78" t="s">
        <v>1791</v>
      </c>
      <c r="N423" s="78" t="s">
        <v>1791</v>
      </c>
      <c r="O423" s="78" t="s">
        <v>2174</v>
      </c>
      <c r="P423" s="82">
        <v>12</v>
      </c>
      <c r="Q423" s="78" t="s">
        <v>2175</v>
      </c>
      <c r="R423" s="82">
        <v>1</v>
      </c>
      <c r="S423" s="82">
        <v>1</v>
      </c>
      <c r="T423" s="82">
        <v>1</v>
      </c>
      <c r="U423" s="82">
        <v>1</v>
      </c>
      <c r="V423" s="82">
        <v>1</v>
      </c>
      <c r="W423" s="82">
        <v>1</v>
      </c>
      <c r="X423" s="82">
        <v>1</v>
      </c>
      <c r="Y423" s="82">
        <v>1</v>
      </c>
      <c r="Z423" s="82">
        <v>1</v>
      </c>
      <c r="AA423" s="82">
        <v>1</v>
      </c>
      <c r="AB423" s="82">
        <v>1</v>
      </c>
      <c r="AC423" s="82">
        <v>1</v>
      </c>
      <c r="AD423" s="85" t="str">
        <f>IF(A423&lt;&gt;"",IF(D423="DIRECCIÓN_DE_TRANSFERENCIAS","280 0031",VLOOKUP(C423,NIVELES!$A$14:$B$105,2,0)),"")</f>
        <v>280 1520</v>
      </c>
      <c r="AE423" s="86" t="s">
        <v>322</v>
      </c>
      <c r="AF423" s="86" t="s">
        <v>369</v>
      </c>
      <c r="AG423" s="79" t="str">
        <f>+IF(AF423&lt;&gt;"",VLOOKUP(AF423,NIVELES!$A$666:$B$673,2,0),"")</f>
        <v>ADMINISTRACIÓN_CENTRAL</v>
      </c>
      <c r="AH423" s="78" t="s">
        <v>322</v>
      </c>
      <c r="AI423" s="79" t="str">
        <f>IF(AH423&lt;&gt;"",VLOOKUP(CONCATENATE(AG423,AH423),NIVELES!$B$676:$C$745,2,0),"")</f>
        <v>Administración De La Gestión Administrativa Financiera</v>
      </c>
      <c r="AJ423" s="78" t="s">
        <v>517</v>
      </c>
      <c r="AK423" s="79" t="str">
        <f>+IF(AJ423&lt;&gt;"",VLOOKUP(AJ423,NIVELES!$A$816:$B$892,2,0),"")</f>
        <v>NO APLICA</v>
      </c>
      <c r="AL423" s="78" t="s">
        <v>554</v>
      </c>
      <c r="AM423" s="78">
        <v>530104</v>
      </c>
      <c r="AN423" s="79" t="str">
        <f>IF(AM423&lt;&gt;"",+VLOOKUP(AM423,NIVELES!$A$1652:$B$2466,2,0),"")</f>
        <v>Energía Eléctrica</v>
      </c>
      <c r="AO423" s="87">
        <v>1064.18</v>
      </c>
      <c r="AP423" s="88">
        <v>88.681666666666672</v>
      </c>
      <c r="AQ423" s="88">
        <v>88.681666666666672</v>
      </c>
      <c r="AR423" s="88">
        <v>88.681666666666672</v>
      </c>
      <c r="AS423" s="88">
        <v>88.681666666666672</v>
      </c>
      <c r="AT423" s="88">
        <v>88.681666666666672</v>
      </c>
      <c r="AU423" s="88">
        <v>88.681666666666672</v>
      </c>
      <c r="AV423" s="88">
        <v>88.681666666666672</v>
      </c>
      <c r="AW423" s="88">
        <v>88.681666666666672</v>
      </c>
      <c r="AX423" s="88">
        <v>88.681666666666672</v>
      </c>
      <c r="AY423" s="88">
        <v>88.681666666666672</v>
      </c>
      <c r="AZ423" s="88">
        <v>88.681666666666672</v>
      </c>
      <c r="BA423" s="88">
        <v>88.681666666666672</v>
      </c>
      <c r="BB423" s="89">
        <v>1064.1799999999998</v>
      </c>
      <c r="BC423" s="90" t="str">
        <f t="shared" si="26"/>
        <v>OK</v>
      </c>
      <c r="BD423" s="91" t="str">
        <f t="shared" si="27"/>
        <v xml:space="preserve">                  </v>
      </c>
      <c r="BE423" s="92">
        <f t="shared" si="28"/>
        <v>12</v>
      </c>
    </row>
    <row r="424" spans="1:57" s="74" customFormat="1" ht="50.1" customHeight="1" x14ac:dyDescent="0.2">
      <c r="A424" s="78" t="s">
        <v>55</v>
      </c>
      <c r="B424" s="78" t="s">
        <v>54</v>
      </c>
      <c r="C424" s="78" t="s">
        <v>614</v>
      </c>
      <c r="D424" s="78" t="s">
        <v>575</v>
      </c>
      <c r="E424" s="79" t="str">
        <f>+IF(C424&lt;&gt;"",VLOOKUP(MID(C424,18,5),NIVELES!$A$133:$B$213,2,0),"")</f>
        <v>SUCUMBIOS</v>
      </c>
      <c r="F424" s="80" t="s">
        <v>221</v>
      </c>
      <c r="G424" s="81" t="str">
        <f>+IF(F424&lt;&gt;"",VLOOKUP(F424,NIVELES!$A$246:$C$464,3,0),"")</f>
        <v>NORTE</v>
      </c>
      <c r="H424" s="82" t="s">
        <v>1023</v>
      </c>
      <c r="I424" s="78" t="s">
        <v>2173</v>
      </c>
      <c r="J424" s="78" t="s">
        <v>2165</v>
      </c>
      <c r="K424" s="78" t="s">
        <v>2166</v>
      </c>
      <c r="L424" s="78" t="s">
        <v>1791</v>
      </c>
      <c r="M424" s="78" t="s">
        <v>1791</v>
      </c>
      <c r="N424" s="78" t="s">
        <v>1791</v>
      </c>
      <c r="O424" s="78" t="s">
        <v>2174</v>
      </c>
      <c r="P424" s="82">
        <v>1</v>
      </c>
      <c r="Q424" s="78" t="s">
        <v>2175</v>
      </c>
      <c r="R424" s="82"/>
      <c r="S424" s="82"/>
      <c r="T424" s="82"/>
      <c r="U424" s="82">
        <v>1</v>
      </c>
      <c r="V424" s="82"/>
      <c r="W424" s="82"/>
      <c r="X424" s="82"/>
      <c r="Y424" s="82"/>
      <c r="Z424" s="82"/>
      <c r="AA424" s="82"/>
      <c r="AB424" s="82"/>
      <c r="AC424" s="82"/>
      <c r="AD424" s="85" t="str">
        <f>IF(A424&lt;&gt;"",IF(D424="DIRECCIÓN_DE_TRANSFERENCIAS","280 0031",VLOOKUP(C424,NIVELES!$A$14:$B$105,2,0)),"")</f>
        <v>280 1520</v>
      </c>
      <c r="AE424" s="86" t="s">
        <v>322</v>
      </c>
      <c r="AF424" s="86" t="s">
        <v>369</v>
      </c>
      <c r="AG424" s="79" t="str">
        <f>+IF(AF424&lt;&gt;"",VLOOKUP(AF424,NIVELES!$A$666:$B$673,2,0),"")</f>
        <v>ADMINISTRACIÓN_CENTRAL</v>
      </c>
      <c r="AH424" s="78" t="s">
        <v>322</v>
      </c>
      <c r="AI424" s="79" t="str">
        <f>IF(AH424&lt;&gt;"",VLOOKUP(CONCATENATE(AG424,AH424),NIVELES!$B$676:$C$745,2,0),"")</f>
        <v>Administración De La Gestión Administrativa Financiera</v>
      </c>
      <c r="AJ424" s="78" t="s">
        <v>517</v>
      </c>
      <c r="AK424" s="79" t="str">
        <f>+IF(AJ424&lt;&gt;"",VLOOKUP(AJ424,NIVELES!$A$816:$B$892,2,0),"")</f>
        <v>NO APLICA</v>
      </c>
      <c r="AL424" s="78" t="s">
        <v>554</v>
      </c>
      <c r="AM424" s="78">
        <v>530704</v>
      </c>
      <c r="AN424" s="79" t="str">
        <f>IF(AM424&lt;&gt;"",+VLOOKUP(AM424,NIVELES!$A$1652:$B$2466,2,0),"")</f>
        <v>Mantenimiento y Reparación de Equipos y Sistemas Informáticos</v>
      </c>
      <c r="AO424" s="87">
        <v>1421.83</v>
      </c>
      <c r="AP424" s="88">
        <v>0</v>
      </c>
      <c r="AQ424" s="88">
        <v>0</v>
      </c>
      <c r="AR424" s="88">
        <v>0</v>
      </c>
      <c r="AS424" s="88">
        <v>1421.83</v>
      </c>
      <c r="AT424" s="88">
        <v>0</v>
      </c>
      <c r="AU424" s="88">
        <v>0</v>
      </c>
      <c r="AV424" s="88">
        <v>0</v>
      </c>
      <c r="AW424" s="88">
        <v>0</v>
      </c>
      <c r="AX424" s="88">
        <v>0</v>
      </c>
      <c r="AY424" s="88">
        <v>0</v>
      </c>
      <c r="AZ424" s="88">
        <v>0</v>
      </c>
      <c r="BA424" s="88">
        <v>0</v>
      </c>
      <c r="BB424" s="89">
        <v>1421.83</v>
      </c>
      <c r="BC424" s="90" t="str">
        <f t="shared" si="26"/>
        <v>OK</v>
      </c>
      <c r="BD424" s="91" t="str">
        <f t="shared" si="27"/>
        <v xml:space="preserve">                  </v>
      </c>
      <c r="BE424" s="92">
        <f t="shared" si="28"/>
        <v>1</v>
      </c>
    </row>
    <row r="425" spans="1:57" s="74" customFormat="1" ht="50.1" customHeight="1" x14ac:dyDescent="0.2">
      <c r="A425" s="78" t="s">
        <v>55</v>
      </c>
      <c r="B425" s="78" t="s">
        <v>54</v>
      </c>
      <c r="C425" s="78" t="s">
        <v>614</v>
      </c>
      <c r="D425" s="78" t="s">
        <v>575</v>
      </c>
      <c r="E425" s="79" t="str">
        <f>+IF(C425&lt;&gt;"",VLOOKUP(MID(C425,18,5),NIVELES!$A$133:$B$213,2,0),"")</f>
        <v>SUCUMBIOS</v>
      </c>
      <c r="F425" s="80" t="s">
        <v>221</v>
      </c>
      <c r="G425" s="81" t="str">
        <f>+IF(F425&lt;&gt;"",VLOOKUP(F425,NIVELES!$A$246:$C$464,3,0),"")</f>
        <v>NORTE</v>
      </c>
      <c r="H425" s="82" t="s">
        <v>1023</v>
      </c>
      <c r="I425" s="78" t="s">
        <v>2173</v>
      </c>
      <c r="J425" s="78" t="s">
        <v>2165</v>
      </c>
      <c r="K425" s="78" t="s">
        <v>2166</v>
      </c>
      <c r="L425" s="78" t="s">
        <v>1791</v>
      </c>
      <c r="M425" s="78" t="s">
        <v>1791</v>
      </c>
      <c r="N425" s="78" t="s">
        <v>1791</v>
      </c>
      <c r="O425" s="78" t="s">
        <v>2174</v>
      </c>
      <c r="P425" s="82">
        <v>1</v>
      </c>
      <c r="Q425" s="78" t="s">
        <v>2175</v>
      </c>
      <c r="R425" s="82"/>
      <c r="S425" s="82"/>
      <c r="T425" s="82"/>
      <c r="U425" s="82">
        <v>1</v>
      </c>
      <c r="V425" s="82"/>
      <c r="W425" s="82"/>
      <c r="X425" s="82"/>
      <c r="Y425" s="82"/>
      <c r="Z425" s="82"/>
      <c r="AA425" s="82"/>
      <c r="AB425" s="82"/>
      <c r="AC425" s="82"/>
      <c r="AD425" s="85" t="str">
        <f>IF(A425&lt;&gt;"",IF(D425="DIRECCIÓN_DE_TRANSFERENCIAS","280 0031",VLOOKUP(C425,NIVELES!$A$14:$B$105,2,0)),"")</f>
        <v>280 1520</v>
      </c>
      <c r="AE425" s="86" t="s">
        <v>322</v>
      </c>
      <c r="AF425" s="86" t="s">
        <v>369</v>
      </c>
      <c r="AG425" s="79" t="str">
        <f>+IF(AF425&lt;&gt;"",VLOOKUP(AF425,NIVELES!$A$666:$B$673,2,0),"")</f>
        <v>ADMINISTRACIÓN_CENTRAL</v>
      </c>
      <c r="AH425" s="78" t="s">
        <v>322</v>
      </c>
      <c r="AI425" s="79" t="str">
        <f>IF(AH425&lt;&gt;"",VLOOKUP(CONCATENATE(AG425,AH425),NIVELES!$B$676:$C$745,2,0),"")</f>
        <v>Administración De La Gestión Administrativa Financiera</v>
      </c>
      <c r="AJ425" s="78" t="s">
        <v>517</v>
      </c>
      <c r="AK425" s="79" t="str">
        <f>+IF(AJ425&lt;&gt;"",VLOOKUP(AJ425,NIVELES!$A$816:$B$892,2,0),"")</f>
        <v>NO APLICA</v>
      </c>
      <c r="AL425" s="78" t="s">
        <v>554</v>
      </c>
      <c r="AM425" s="78">
        <v>531404</v>
      </c>
      <c r="AN425" s="79" t="str">
        <f>IF(AM425&lt;&gt;"",+VLOOKUP(AM425,NIVELES!$A$1652:$B$2466,2,0),"")</f>
        <v>Maquinarias y Equipos (No Depreciables)</v>
      </c>
      <c r="AO425" s="87">
        <v>198</v>
      </c>
      <c r="AP425" s="88">
        <v>0</v>
      </c>
      <c r="AQ425" s="88">
        <v>0</v>
      </c>
      <c r="AR425" s="88">
        <v>0</v>
      </c>
      <c r="AS425" s="88">
        <v>198</v>
      </c>
      <c r="AT425" s="88">
        <v>0</v>
      </c>
      <c r="AU425" s="88">
        <v>0</v>
      </c>
      <c r="AV425" s="88">
        <v>0</v>
      </c>
      <c r="AW425" s="88">
        <v>0</v>
      </c>
      <c r="AX425" s="88">
        <v>0</v>
      </c>
      <c r="AY425" s="88">
        <v>0</v>
      </c>
      <c r="AZ425" s="88">
        <v>0</v>
      </c>
      <c r="BA425" s="88">
        <v>0</v>
      </c>
      <c r="BB425" s="89">
        <v>198</v>
      </c>
      <c r="BC425" s="90" t="str">
        <f t="shared" si="26"/>
        <v>OK</v>
      </c>
      <c r="BD425" s="91" t="str">
        <f t="shared" si="27"/>
        <v xml:space="preserve">                  </v>
      </c>
      <c r="BE425" s="92">
        <f t="shared" si="28"/>
        <v>1</v>
      </c>
    </row>
    <row r="426" spans="1:57" s="74" customFormat="1" ht="50.1" customHeight="1" x14ac:dyDescent="0.2">
      <c r="A426" s="78" t="s">
        <v>55</v>
      </c>
      <c r="B426" s="78" t="s">
        <v>54</v>
      </c>
      <c r="C426" s="78" t="s">
        <v>614</v>
      </c>
      <c r="D426" s="78" t="s">
        <v>575</v>
      </c>
      <c r="E426" s="79" t="str">
        <f>+IF(C426&lt;&gt;"",VLOOKUP(MID(C426,18,5),NIVELES!$A$133:$B$213,2,0),"")</f>
        <v>SUCUMBIOS</v>
      </c>
      <c r="F426" s="80" t="s">
        <v>221</v>
      </c>
      <c r="G426" s="81" t="str">
        <f>+IF(F426&lt;&gt;"",VLOOKUP(F426,NIVELES!$A$246:$C$464,3,0),"")</f>
        <v>NORTE</v>
      </c>
      <c r="H426" s="82" t="s">
        <v>1023</v>
      </c>
      <c r="I426" s="78" t="s">
        <v>2173</v>
      </c>
      <c r="J426" s="78" t="s">
        <v>2165</v>
      </c>
      <c r="K426" s="78" t="s">
        <v>2166</v>
      </c>
      <c r="L426" s="78" t="s">
        <v>1791</v>
      </c>
      <c r="M426" s="78" t="s">
        <v>1791</v>
      </c>
      <c r="N426" s="78" t="s">
        <v>1791</v>
      </c>
      <c r="O426" s="78" t="s">
        <v>2178</v>
      </c>
      <c r="P426" s="82">
        <v>12</v>
      </c>
      <c r="Q426" s="78" t="s">
        <v>2175</v>
      </c>
      <c r="R426" s="82">
        <v>1</v>
      </c>
      <c r="S426" s="82">
        <v>1</v>
      </c>
      <c r="T426" s="82">
        <v>1</v>
      </c>
      <c r="U426" s="82">
        <v>1</v>
      </c>
      <c r="V426" s="82">
        <v>1</v>
      </c>
      <c r="W426" s="82">
        <v>1</v>
      </c>
      <c r="X426" s="82">
        <v>1</v>
      </c>
      <c r="Y426" s="82">
        <v>1</v>
      </c>
      <c r="Z426" s="82">
        <v>1</v>
      </c>
      <c r="AA426" s="82">
        <v>1</v>
      </c>
      <c r="AB426" s="82">
        <v>1</v>
      </c>
      <c r="AC426" s="82">
        <v>1</v>
      </c>
      <c r="AD426" s="85" t="str">
        <f>IF(A426&lt;&gt;"",IF(D426="DIRECCIÓN_DE_TRANSFERENCIAS","280 0031",VLOOKUP(C426,NIVELES!$A$14:$B$105,2,0)),"")</f>
        <v>280 1520</v>
      </c>
      <c r="AE426" s="86" t="s">
        <v>322</v>
      </c>
      <c r="AF426" s="86" t="s">
        <v>369</v>
      </c>
      <c r="AG426" s="79" t="str">
        <f>+IF(AF426&lt;&gt;"",VLOOKUP(AF426,NIVELES!$A$666:$B$673,2,0),"")</f>
        <v>ADMINISTRACIÓN_CENTRAL</v>
      </c>
      <c r="AH426" s="78" t="s">
        <v>322</v>
      </c>
      <c r="AI426" s="79" t="str">
        <f>IF(AH426&lt;&gt;"",VLOOKUP(CONCATENATE(AG426,AH426),NIVELES!$B$676:$C$745,2,0),"")</f>
        <v>Administración De La Gestión Administrativa Financiera</v>
      </c>
      <c r="AJ426" s="78" t="s">
        <v>517</v>
      </c>
      <c r="AK426" s="79" t="str">
        <f>+IF(AJ426&lt;&gt;"",VLOOKUP(AJ426,NIVELES!$A$816:$B$892,2,0),"")</f>
        <v>NO APLICA</v>
      </c>
      <c r="AL426" s="78" t="s">
        <v>554</v>
      </c>
      <c r="AM426" s="78">
        <v>530805</v>
      </c>
      <c r="AN426" s="79" t="str">
        <f>IF(AM426&lt;&gt;"",+VLOOKUP(AM426,NIVELES!$A$1652:$B$2466,2,0),"")</f>
        <v>Materiales de Aseo</v>
      </c>
      <c r="AO426" s="87">
        <v>500</v>
      </c>
      <c r="AP426" s="88">
        <v>41.666666666666664</v>
      </c>
      <c r="AQ426" s="88">
        <v>41.666666666666664</v>
      </c>
      <c r="AR426" s="88">
        <v>41.666666666666664</v>
      </c>
      <c r="AS426" s="88">
        <v>41.666666666666664</v>
      </c>
      <c r="AT426" s="88">
        <v>41.666666666666664</v>
      </c>
      <c r="AU426" s="88">
        <v>41.666666666666664</v>
      </c>
      <c r="AV426" s="88">
        <v>41.666666666666664</v>
      </c>
      <c r="AW426" s="88">
        <v>41.666666666666664</v>
      </c>
      <c r="AX426" s="88">
        <v>41.666666666666664</v>
      </c>
      <c r="AY426" s="88">
        <v>41.666666666666664</v>
      </c>
      <c r="AZ426" s="88">
        <v>41.666666666666664</v>
      </c>
      <c r="BA426" s="88">
        <v>41.666666666666664</v>
      </c>
      <c r="BB426" s="89">
        <v>500.00000000000006</v>
      </c>
      <c r="BC426" s="90" t="str">
        <f t="shared" si="26"/>
        <v>OK</v>
      </c>
      <c r="BD426" s="91" t="str">
        <f t="shared" si="27"/>
        <v xml:space="preserve">                  </v>
      </c>
      <c r="BE426" s="92">
        <f t="shared" si="28"/>
        <v>12</v>
      </c>
    </row>
    <row r="427" spans="1:57" s="74" customFormat="1" ht="50.1" customHeight="1" x14ac:dyDescent="0.2">
      <c r="A427" s="78" t="s">
        <v>55</v>
      </c>
      <c r="B427" s="78" t="s">
        <v>54</v>
      </c>
      <c r="C427" s="78" t="s">
        <v>614</v>
      </c>
      <c r="D427" s="78" t="s">
        <v>575</v>
      </c>
      <c r="E427" s="79" t="str">
        <f>+IF(C427&lt;&gt;"",VLOOKUP(MID(C427,18,5),NIVELES!$A$133:$B$213,2,0),"")</f>
        <v>SUCUMBIOS</v>
      </c>
      <c r="F427" s="80" t="s">
        <v>221</v>
      </c>
      <c r="G427" s="81" t="str">
        <f>+IF(F427&lt;&gt;"",VLOOKUP(F427,NIVELES!$A$246:$C$464,3,0),"")</f>
        <v>NORTE</v>
      </c>
      <c r="H427" s="82" t="s">
        <v>1023</v>
      </c>
      <c r="I427" s="78" t="s">
        <v>2173</v>
      </c>
      <c r="J427" s="78" t="s">
        <v>2165</v>
      </c>
      <c r="K427" s="78" t="s">
        <v>2166</v>
      </c>
      <c r="L427" s="78" t="s">
        <v>1791</v>
      </c>
      <c r="M427" s="78" t="s">
        <v>1791</v>
      </c>
      <c r="N427" s="78" t="s">
        <v>1791</v>
      </c>
      <c r="O427" s="78" t="s">
        <v>2179</v>
      </c>
      <c r="P427" s="82">
        <v>12</v>
      </c>
      <c r="Q427" s="78" t="s">
        <v>2175</v>
      </c>
      <c r="R427" s="82">
        <v>1</v>
      </c>
      <c r="S427" s="82">
        <v>1</v>
      </c>
      <c r="T427" s="82">
        <v>1</v>
      </c>
      <c r="U427" s="82">
        <v>1</v>
      </c>
      <c r="V427" s="82">
        <v>1</v>
      </c>
      <c r="W427" s="82">
        <v>1</v>
      </c>
      <c r="X427" s="82">
        <v>1</v>
      </c>
      <c r="Y427" s="82">
        <v>1</v>
      </c>
      <c r="Z427" s="82">
        <v>1</v>
      </c>
      <c r="AA427" s="82">
        <v>1</v>
      </c>
      <c r="AB427" s="82">
        <v>1</v>
      </c>
      <c r="AC427" s="82">
        <v>1</v>
      </c>
      <c r="AD427" s="85" t="str">
        <f>IF(A427&lt;&gt;"",IF(D427="DIRECCIÓN_DE_TRANSFERENCIAS","280 0031",VLOOKUP(C427,NIVELES!$A$14:$B$105,2,0)),"")</f>
        <v>280 1520</v>
      </c>
      <c r="AE427" s="86" t="s">
        <v>322</v>
      </c>
      <c r="AF427" s="86" t="s">
        <v>369</v>
      </c>
      <c r="AG427" s="79" t="str">
        <f>+IF(AF427&lt;&gt;"",VLOOKUP(AF427,NIVELES!$A$666:$B$673,2,0),"")</f>
        <v>ADMINISTRACIÓN_CENTRAL</v>
      </c>
      <c r="AH427" s="78" t="s">
        <v>322</v>
      </c>
      <c r="AI427" s="79" t="str">
        <f>IF(AH427&lt;&gt;"",VLOOKUP(CONCATENATE(AG427,AH427),NIVELES!$B$676:$C$745,2,0),"")</f>
        <v>Administración De La Gestión Administrativa Financiera</v>
      </c>
      <c r="AJ427" s="78" t="s">
        <v>517</v>
      </c>
      <c r="AK427" s="79" t="str">
        <f>+IF(AJ427&lt;&gt;"",VLOOKUP(AJ427,NIVELES!$A$816:$B$892,2,0),"")</f>
        <v>NO APLICA</v>
      </c>
      <c r="AL427" s="78" t="s">
        <v>554</v>
      </c>
      <c r="AM427" s="78">
        <v>530804</v>
      </c>
      <c r="AN427" s="79" t="str">
        <f>IF(AM427&lt;&gt;"",+VLOOKUP(AM427,NIVELES!$A$1652:$B$2466,2,0),"")</f>
        <v>Materiales de Oficina</v>
      </c>
      <c r="AO427" s="87">
        <v>3973.18</v>
      </c>
      <c r="AP427" s="88">
        <v>331.0983333333333</v>
      </c>
      <c r="AQ427" s="88">
        <v>331.0983333333333</v>
      </c>
      <c r="AR427" s="88">
        <v>331.0983333333333</v>
      </c>
      <c r="AS427" s="88">
        <v>331.0983333333333</v>
      </c>
      <c r="AT427" s="88">
        <v>331.0983333333333</v>
      </c>
      <c r="AU427" s="88">
        <v>331.0983333333333</v>
      </c>
      <c r="AV427" s="88">
        <v>331.0983333333333</v>
      </c>
      <c r="AW427" s="88">
        <v>331.0983333333333</v>
      </c>
      <c r="AX427" s="88">
        <v>331.0983333333333</v>
      </c>
      <c r="AY427" s="88">
        <v>331.0983333333333</v>
      </c>
      <c r="AZ427" s="88">
        <v>331.0983333333333</v>
      </c>
      <c r="BA427" s="88">
        <v>331.0983333333333</v>
      </c>
      <c r="BB427" s="89">
        <v>3973.18</v>
      </c>
      <c r="BC427" s="90" t="str">
        <f t="shared" si="26"/>
        <v>OK</v>
      </c>
      <c r="BD427" s="91" t="str">
        <f t="shared" si="27"/>
        <v xml:space="preserve">                  </v>
      </c>
      <c r="BE427" s="92">
        <f t="shared" si="28"/>
        <v>12</v>
      </c>
    </row>
    <row r="428" spans="1:57" s="74" customFormat="1" ht="50.1" customHeight="1" x14ac:dyDescent="0.2">
      <c r="A428" s="78" t="s">
        <v>55</v>
      </c>
      <c r="B428" s="78" t="s">
        <v>54</v>
      </c>
      <c r="C428" s="78" t="s">
        <v>614</v>
      </c>
      <c r="D428" s="78" t="s">
        <v>575</v>
      </c>
      <c r="E428" s="79" t="str">
        <f>+IF(C428&lt;&gt;"",VLOOKUP(MID(C428,18,5),NIVELES!$A$133:$B$213,2,0),"")</f>
        <v>SUCUMBIOS</v>
      </c>
      <c r="F428" s="80" t="s">
        <v>221</v>
      </c>
      <c r="G428" s="81" t="str">
        <f>+IF(F428&lt;&gt;"",VLOOKUP(F428,NIVELES!$A$246:$C$464,3,0),"")</f>
        <v>NORTE</v>
      </c>
      <c r="H428" s="82" t="s">
        <v>1023</v>
      </c>
      <c r="I428" s="78" t="s">
        <v>2173</v>
      </c>
      <c r="J428" s="78" t="s">
        <v>2165</v>
      </c>
      <c r="K428" s="78" t="s">
        <v>2166</v>
      </c>
      <c r="L428" s="78" t="s">
        <v>1791</v>
      </c>
      <c r="M428" s="78" t="s">
        <v>1791</v>
      </c>
      <c r="N428" s="78" t="s">
        <v>1791</v>
      </c>
      <c r="O428" s="78" t="s">
        <v>2174</v>
      </c>
      <c r="P428" s="82">
        <v>12</v>
      </c>
      <c r="Q428" s="78" t="s">
        <v>2175</v>
      </c>
      <c r="R428" s="82">
        <v>1</v>
      </c>
      <c r="S428" s="82">
        <v>1</v>
      </c>
      <c r="T428" s="82">
        <v>1</v>
      </c>
      <c r="U428" s="82">
        <v>1</v>
      </c>
      <c r="V428" s="82">
        <v>1</v>
      </c>
      <c r="W428" s="82">
        <v>1</v>
      </c>
      <c r="X428" s="82">
        <v>1</v>
      </c>
      <c r="Y428" s="82">
        <v>1</v>
      </c>
      <c r="Z428" s="82">
        <v>1</v>
      </c>
      <c r="AA428" s="82">
        <v>1</v>
      </c>
      <c r="AB428" s="82">
        <v>1</v>
      </c>
      <c r="AC428" s="82">
        <v>1</v>
      </c>
      <c r="AD428" s="85" t="str">
        <f>IF(A428&lt;&gt;"",IF(D428="DIRECCIÓN_DE_TRANSFERENCIAS","280 0031",VLOOKUP(C428,NIVELES!$A$14:$B$105,2,0)),"")</f>
        <v>280 1520</v>
      </c>
      <c r="AE428" s="86" t="s">
        <v>322</v>
      </c>
      <c r="AF428" s="86" t="s">
        <v>369</v>
      </c>
      <c r="AG428" s="79" t="str">
        <f>+IF(AF428&lt;&gt;"",VLOOKUP(AF428,NIVELES!$A$666:$B$673,2,0),"")</f>
        <v>ADMINISTRACIÓN_CENTRAL</v>
      </c>
      <c r="AH428" s="78" t="s">
        <v>322</v>
      </c>
      <c r="AI428" s="79" t="str">
        <f>IF(AH428&lt;&gt;"",VLOOKUP(CONCATENATE(AG428,AH428),NIVELES!$B$676:$C$745,2,0),"")</f>
        <v>Administración De La Gestión Administrativa Financiera</v>
      </c>
      <c r="AJ428" s="78" t="s">
        <v>517</v>
      </c>
      <c r="AK428" s="79" t="str">
        <f>+IF(AJ428&lt;&gt;"",VLOOKUP(AJ428,NIVELES!$A$816:$B$892,2,0),"")</f>
        <v>NO APLICA</v>
      </c>
      <c r="AL428" s="78" t="s">
        <v>554</v>
      </c>
      <c r="AM428" s="78">
        <v>530301</v>
      </c>
      <c r="AN428" s="79" t="str">
        <f>IF(AM428&lt;&gt;"",+VLOOKUP(AM428,NIVELES!$A$1652:$B$2466,2,0),"")</f>
        <v>Pasajes al Interior</v>
      </c>
      <c r="AO428" s="87">
        <v>265.7</v>
      </c>
      <c r="AP428" s="88">
        <v>22.141666666666666</v>
      </c>
      <c r="AQ428" s="88">
        <v>22.141666666666666</v>
      </c>
      <c r="AR428" s="88">
        <v>22.141666666666666</v>
      </c>
      <c r="AS428" s="88">
        <v>22.141666666666666</v>
      </c>
      <c r="AT428" s="88">
        <v>22.141666666666666</v>
      </c>
      <c r="AU428" s="88">
        <v>22.141666666666666</v>
      </c>
      <c r="AV428" s="88">
        <v>22.141666666666666</v>
      </c>
      <c r="AW428" s="88">
        <v>22.141666666666666</v>
      </c>
      <c r="AX428" s="88">
        <v>22.141666666666666</v>
      </c>
      <c r="AY428" s="88">
        <v>22.141666666666666</v>
      </c>
      <c r="AZ428" s="88">
        <v>22.141666666666666</v>
      </c>
      <c r="BA428" s="88">
        <v>22.141666666666666</v>
      </c>
      <c r="BB428" s="89">
        <v>265.69999999999993</v>
      </c>
      <c r="BC428" s="90" t="str">
        <f t="shared" si="26"/>
        <v>OK</v>
      </c>
      <c r="BD428" s="91" t="str">
        <f t="shared" si="27"/>
        <v xml:space="preserve">                  </v>
      </c>
      <c r="BE428" s="92">
        <f t="shared" si="28"/>
        <v>12</v>
      </c>
    </row>
    <row r="429" spans="1:57" s="74" customFormat="1" ht="50.1" customHeight="1" x14ac:dyDescent="0.2">
      <c r="A429" s="78" t="s">
        <v>55</v>
      </c>
      <c r="B429" s="78" t="s">
        <v>54</v>
      </c>
      <c r="C429" s="78" t="s">
        <v>614</v>
      </c>
      <c r="D429" s="78" t="s">
        <v>575</v>
      </c>
      <c r="E429" s="79" t="str">
        <f>+IF(C429&lt;&gt;"",VLOOKUP(MID(C429,18,5),NIVELES!$A$133:$B$213,2,0),"")</f>
        <v>SUCUMBIOS</v>
      </c>
      <c r="F429" s="80" t="s">
        <v>221</v>
      </c>
      <c r="G429" s="81" t="str">
        <f>+IF(F429&lt;&gt;"",VLOOKUP(F429,NIVELES!$A$246:$C$464,3,0),"")</f>
        <v>NORTE</v>
      </c>
      <c r="H429" s="82" t="s">
        <v>1023</v>
      </c>
      <c r="I429" s="78" t="s">
        <v>2173</v>
      </c>
      <c r="J429" s="78" t="s">
        <v>2165</v>
      </c>
      <c r="K429" s="78" t="s">
        <v>2166</v>
      </c>
      <c r="L429" s="78" t="s">
        <v>1791</v>
      </c>
      <c r="M429" s="78" t="s">
        <v>1791</v>
      </c>
      <c r="N429" s="78" t="s">
        <v>1791</v>
      </c>
      <c r="O429" s="78" t="s">
        <v>2174</v>
      </c>
      <c r="P429" s="82">
        <v>1</v>
      </c>
      <c r="Q429" s="78" t="s">
        <v>2175</v>
      </c>
      <c r="R429" s="82"/>
      <c r="S429" s="82"/>
      <c r="T429" s="82"/>
      <c r="U429" s="82">
        <v>1</v>
      </c>
      <c r="V429" s="82"/>
      <c r="W429" s="82"/>
      <c r="X429" s="82"/>
      <c r="Y429" s="82"/>
      <c r="Z429" s="82"/>
      <c r="AA429" s="82"/>
      <c r="AB429" s="82"/>
      <c r="AC429" s="82"/>
      <c r="AD429" s="85" t="str">
        <f>IF(A429&lt;&gt;"",IF(D429="DIRECCIÓN_DE_TRANSFERENCIAS","280 0031",VLOOKUP(C429,NIVELES!$A$14:$B$105,2,0)),"")</f>
        <v>280 1520</v>
      </c>
      <c r="AE429" s="86" t="s">
        <v>322</v>
      </c>
      <c r="AF429" s="86" t="s">
        <v>369</v>
      </c>
      <c r="AG429" s="79" t="str">
        <f>+IF(AF429&lt;&gt;"",VLOOKUP(AF429,NIVELES!$A$666:$B$673,2,0),"")</f>
        <v>ADMINISTRACIÓN_CENTRAL</v>
      </c>
      <c r="AH429" s="78" t="s">
        <v>322</v>
      </c>
      <c r="AI429" s="79" t="str">
        <f>IF(AH429&lt;&gt;"",VLOOKUP(CONCATENATE(AG429,AH429),NIVELES!$B$676:$C$745,2,0),"")</f>
        <v>Administración De La Gestión Administrativa Financiera</v>
      </c>
      <c r="AJ429" s="78" t="s">
        <v>517</v>
      </c>
      <c r="AK429" s="79" t="str">
        <f>+IF(AJ429&lt;&gt;"",VLOOKUP(AJ429,NIVELES!$A$816:$B$892,2,0),"")</f>
        <v>NO APLICA</v>
      </c>
      <c r="AL429" s="78" t="s">
        <v>554</v>
      </c>
      <c r="AM429" s="78">
        <v>530813</v>
      </c>
      <c r="AN429" s="79" t="str">
        <f>IF(AM429&lt;&gt;"",+VLOOKUP(AM429,NIVELES!$A$1652:$B$2466,2,0),"")</f>
        <v>Repuestos y Accesorios</v>
      </c>
      <c r="AO429" s="87">
        <v>21659</v>
      </c>
      <c r="AP429" s="88">
        <v>0</v>
      </c>
      <c r="AQ429" s="88">
        <v>0</v>
      </c>
      <c r="AR429" s="88">
        <v>0</v>
      </c>
      <c r="AS429" s="88">
        <v>21659</v>
      </c>
      <c r="AT429" s="88">
        <v>0</v>
      </c>
      <c r="AU429" s="88">
        <v>0</v>
      </c>
      <c r="AV429" s="88">
        <v>0</v>
      </c>
      <c r="AW429" s="88">
        <v>0</v>
      </c>
      <c r="AX429" s="88">
        <v>0</v>
      </c>
      <c r="AY429" s="88">
        <v>0</v>
      </c>
      <c r="AZ429" s="88">
        <v>0</v>
      </c>
      <c r="BA429" s="88">
        <v>0</v>
      </c>
      <c r="BB429" s="89">
        <v>21659</v>
      </c>
      <c r="BC429" s="90" t="str">
        <f t="shared" si="26"/>
        <v>OK</v>
      </c>
      <c r="BD429" s="91" t="str">
        <f t="shared" si="27"/>
        <v xml:space="preserve">                  </v>
      </c>
      <c r="BE429" s="92">
        <f t="shared" si="28"/>
        <v>1</v>
      </c>
    </row>
    <row r="430" spans="1:57" s="74" customFormat="1" ht="50.1" customHeight="1" x14ac:dyDescent="0.2">
      <c r="A430" s="78" t="s">
        <v>55</v>
      </c>
      <c r="B430" s="78" t="s">
        <v>54</v>
      </c>
      <c r="C430" s="78" t="s">
        <v>614</v>
      </c>
      <c r="D430" s="78" t="s">
        <v>575</v>
      </c>
      <c r="E430" s="79" t="str">
        <f>+IF(C430&lt;&gt;"",VLOOKUP(MID(C430,18,5),NIVELES!$A$133:$B$213,2,0),"")</f>
        <v>SUCUMBIOS</v>
      </c>
      <c r="F430" s="80" t="s">
        <v>221</v>
      </c>
      <c r="G430" s="81" t="str">
        <f>+IF(F430&lt;&gt;"",VLOOKUP(F430,NIVELES!$A$246:$C$464,3,0),"")</f>
        <v>NORTE</v>
      </c>
      <c r="H430" s="82" t="s">
        <v>1023</v>
      </c>
      <c r="I430" s="78" t="s">
        <v>2173</v>
      </c>
      <c r="J430" s="78" t="s">
        <v>2165</v>
      </c>
      <c r="K430" s="78" t="s">
        <v>2166</v>
      </c>
      <c r="L430" s="78" t="s">
        <v>1791</v>
      </c>
      <c r="M430" s="78" t="s">
        <v>1791</v>
      </c>
      <c r="N430" s="78" t="s">
        <v>1791</v>
      </c>
      <c r="O430" s="78" t="s">
        <v>2174</v>
      </c>
      <c r="P430" s="82">
        <v>12</v>
      </c>
      <c r="Q430" s="78" t="s">
        <v>2175</v>
      </c>
      <c r="R430" s="82">
        <v>1</v>
      </c>
      <c r="S430" s="82">
        <v>1</v>
      </c>
      <c r="T430" s="82">
        <v>1</v>
      </c>
      <c r="U430" s="82">
        <v>1</v>
      </c>
      <c r="V430" s="82">
        <v>1</v>
      </c>
      <c r="W430" s="82">
        <v>1</v>
      </c>
      <c r="X430" s="82">
        <v>1</v>
      </c>
      <c r="Y430" s="82">
        <v>1</v>
      </c>
      <c r="Z430" s="82">
        <v>1</v>
      </c>
      <c r="AA430" s="82">
        <v>1</v>
      </c>
      <c r="AB430" s="82">
        <v>1</v>
      </c>
      <c r="AC430" s="82">
        <v>1</v>
      </c>
      <c r="AD430" s="85" t="str">
        <f>IF(A430&lt;&gt;"",IF(D430="DIRECCIÓN_DE_TRANSFERENCIAS","280 0031",VLOOKUP(C430,NIVELES!$A$14:$B$105,2,0)),"")</f>
        <v>280 1520</v>
      </c>
      <c r="AE430" s="86" t="s">
        <v>322</v>
      </c>
      <c r="AF430" s="86" t="s">
        <v>369</v>
      </c>
      <c r="AG430" s="79" t="str">
        <f>+IF(AF430&lt;&gt;"",VLOOKUP(AF430,NIVELES!$A$666:$B$673,2,0),"")</f>
        <v>ADMINISTRACIÓN_CENTRAL</v>
      </c>
      <c r="AH430" s="78" t="s">
        <v>322</v>
      </c>
      <c r="AI430" s="79" t="str">
        <f>IF(AH430&lt;&gt;"",VLOOKUP(CONCATENATE(AG430,AH430),NIVELES!$B$676:$C$745,2,0),"")</f>
        <v>Administración De La Gestión Administrativa Financiera</v>
      </c>
      <c r="AJ430" s="78" t="s">
        <v>517</v>
      </c>
      <c r="AK430" s="79" t="str">
        <f>+IF(AJ430&lt;&gt;"",VLOOKUP(AJ430,NIVELES!$A$816:$B$892,2,0),"")</f>
        <v>NO APLICA</v>
      </c>
      <c r="AL430" s="78" t="s">
        <v>554</v>
      </c>
      <c r="AM430" s="78">
        <v>530106</v>
      </c>
      <c r="AN430" s="79" t="str">
        <f>IF(AM430&lt;&gt;"",+VLOOKUP(AM430,NIVELES!$A$1652:$B$2466,2,0),"")</f>
        <v>Servicio de Correo</v>
      </c>
      <c r="AO430" s="87">
        <v>427.04</v>
      </c>
      <c r="AP430" s="88">
        <v>35.586666666666666</v>
      </c>
      <c r="AQ430" s="88">
        <v>35.586666666666666</v>
      </c>
      <c r="AR430" s="88">
        <v>35.586666666666666</v>
      </c>
      <c r="AS430" s="88">
        <v>35.586666666666666</v>
      </c>
      <c r="AT430" s="88">
        <v>35.586666666666666</v>
      </c>
      <c r="AU430" s="88">
        <v>35.586666666666666</v>
      </c>
      <c r="AV430" s="88">
        <v>35.586666666666666</v>
      </c>
      <c r="AW430" s="88">
        <v>35.586666666666666</v>
      </c>
      <c r="AX430" s="88">
        <v>35.586666666666666</v>
      </c>
      <c r="AY430" s="88">
        <v>35.586666666666666</v>
      </c>
      <c r="AZ430" s="88">
        <v>35.586666666666666</v>
      </c>
      <c r="BA430" s="88">
        <v>35.586666666666666</v>
      </c>
      <c r="BB430" s="89">
        <v>427.03999999999991</v>
      </c>
      <c r="BC430" s="90" t="str">
        <f t="shared" si="26"/>
        <v>OK</v>
      </c>
      <c r="BD430" s="91" t="str">
        <f t="shared" si="27"/>
        <v xml:space="preserve">                  </v>
      </c>
      <c r="BE430" s="92">
        <f t="shared" si="28"/>
        <v>12</v>
      </c>
    </row>
    <row r="431" spans="1:57" s="74" customFormat="1" ht="50.1" customHeight="1" x14ac:dyDescent="0.2">
      <c r="A431" s="78" t="s">
        <v>55</v>
      </c>
      <c r="B431" s="78" t="s">
        <v>54</v>
      </c>
      <c r="C431" s="78" t="s">
        <v>614</v>
      </c>
      <c r="D431" s="78" t="s">
        <v>575</v>
      </c>
      <c r="E431" s="79" t="str">
        <f>+IF(C431&lt;&gt;"",VLOOKUP(MID(C431,18,5),NIVELES!$A$133:$B$213,2,0),"")</f>
        <v>SUCUMBIOS</v>
      </c>
      <c r="F431" s="80" t="s">
        <v>221</v>
      </c>
      <c r="G431" s="81" t="str">
        <f>+IF(F431&lt;&gt;"",VLOOKUP(F431,NIVELES!$A$246:$C$464,3,0),"")</f>
        <v>NORTE</v>
      </c>
      <c r="H431" s="82" t="s">
        <v>1023</v>
      </c>
      <c r="I431" s="78" t="s">
        <v>2173</v>
      </c>
      <c r="J431" s="78" t="s">
        <v>2165</v>
      </c>
      <c r="K431" s="78" t="s">
        <v>2166</v>
      </c>
      <c r="L431" s="78" t="s">
        <v>1791</v>
      </c>
      <c r="M431" s="78" t="s">
        <v>1791</v>
      </c>
      <c r="N431" s="78" t="s">
        <v>1791</v>
      </c>
      <c r="O431" s="78" t="s">
        <v>2180</v>
      </c>
      <c r="P431" s="82">
        <v>12</v>
      </c>
      <c r="Q431" s="78" t="s">
        <v>2175</v>
      </c>
      <c r="R431" s="82">
        <v>1</v>
      </c>
      <c r="S431" s="82">
        <v>1</v>
      </c>
      <c r="T431" s="82">
        <v>1</v>
      </c>
      <c r="U431" s="82">
        <v>1</v>
      </c>
      <c r="V431" s="82">
        <v>1</v>
      </c>
      <c r="W431" s="82">
        <v>1</v>
      </c>
      <c r="X431" s="82">
        <v>1</v>
      </c>
      <c r="Y431" s="82">
        <v>1</v>
      </c>
      <c r="Z431" s="82">
        <v>1</v>
      </c>
      <c r="AA431" s="82">
        <v>1</v>
      </c>
      <c r="AB431" s="82">
        <v>1</v>
      </c>
      <c r="AC431" s="82">
        <v>1</v>
      </c>
      <c r="AD431" s="85" t="str">
        <f>IF(A431&lt;&gt;"",IF(D431="DIRECCIÓN_DE_TRANSFERENCIAS","280 0031",VLOOKUP(C431,NIVELES!$A$14:$B$105,2,0)),"")</f>
        <v>280 1520</v>
      </c>
      <c r="AE431" s="86" t="s">
        <v>322</v>
      </c>
      <c r="AF431" s="86" t="s">
        <v>369</v>
      </c>
      <c r="AG431" s="79" t="str">
        <f>+IF(AF431&lt;&gt;"",VLOOKUP(AF431,NIVELES!$A$666:$B$673,2,0),"")</f>
        <v>ADMINISTRACIÓN_CENTRAL</v>
      </c>
      <c r="AH431" s="78" t="s">
        <v>322</v>
      </c>
      <c r="AI431" s="79" t="str">
        <f>IF(AH431&lt;&gt;"",VLOOKUP(CONCATENATE(AG431,AH431),NIVELES!$B$676:$C$745,2,0),"")</f>
        <v>Administración De La Gestión Administrativa Financiera</v>
      </c>
      <c r="AJ431" s="78" t="s">
        <v>517</v>
      </c>
      <c r="AK431" s="79" t="str">
        <f>+IF(AJ431&lt;&gt;"",VLOOKUP(AJ431,NIVELES!$A$816:$B$892,2,0),"")</f>
        <v>NO APLICA</v>
      </c>
      <c r="AL431" s="78" t="s">
        <v>554</v>
      </c>
      <c r="AM431" s="78">
        <v>530208</v>
      </c>
      <c r="AN431" s="79" t="str">
        <f>IF(AM431&lt;&gt;"",+VLOOKUP(AM431,NIVELES!$A$1652:$B$2466,2,0),"")</f>
        <v>Servicio de Seguridad y Vigilancia</v>
      </c>
      <c r="AO431" s="87">
        <v>38034.480000000003</v>
      </c>
      <c r="AP431" s="88">
        <v>3169.5400000000004</v>
      </c>
      <c r="AQ431" s="88">
        <v>3169.5400000000004</v>
      </c>
      <c r="AR431" s="88">
        <v>3169.5400000000004</v>
      </c>
      <c r="AS431" s="88">
        <v>3169.5400000000004</v>
      </c>
      <c r="AT431" s="88">
        <v>3169.5400000000004</v>
      </c>
      <c r="AU431" s="88">
        <v>3169.5400000000004</v>
      </c>
      <c r="AV431" s="88">
        <v>3169.5400000000004</v>
      </c>
      <c r="AW431" s="88">
        <v>3169.5400000000004</v>
      </c>
      <c r="AX431" s="88">
        <v>3169.5400000000004</v>
      </c>
      <c r="AY431" s="88">
        <v>3169.5400000000004</v>
      </c>
      <c r="AZ431" s="88">
        <v>3169.5400000000004</v>
      </c>
      <c r="BA431" s="88">
        <v>3169.5400000000004</v>
      </c>
      <c r="BB431" s="89">
        <v>38034.480000000003</v>
      </c>
      <c r="BC431" s="90" t="str">
        <f t="shared" si="26"/>
        <v>OK</v>
      </c>
      <c r="BD431" s="91" t="str">
        <f t="shared" si="27"/>
        <v xml:space="preserve">                  </v>
      </c>
      <c r="BE431" s="92">
        <f t="shared" si="28"/>
        <v>12</v>
      </c>
    </row>
    <row r="432" spans="1:57" s="74" customFormat="1" ht="50.1" customHeight="1" x14ac:dyDescent="0.2">
      <c r="A432" s="78" t="s">
        <v>55</v>
      </c>
      <c r="B432" s="78" t="s">
        <v>54</v>
      </c>
      <c r="C432" s="78" t="s">
        <v>614</v>
      </c>
      <c r="D432" s="78" t="s">
        <v>575</v>
      </c>
      <c r="E432" s="79" t="str">
        <f>+IF(C432&lt;&gt;"",VLOOKUP(MID(C432,18,5),NIVELES!$A$133:$B$213,2,0),"")</f>
        <v>SUCUMBIOS</v>
      </c>
      <c r="F432" s="80" t="s">
        <v>221</v>
      </c>
      <c r="G432" s="81" t="str">
        <f>+IF(F432&lt;&gt;"",VLOOKUP(F432,NIVELES!$A$246:$C$464,3,0),"")</f>
        <v>NORTE</v>
      </c>
      <c r="H432" s="82" t="s">
        <v>1023</v>
      </c>
      <c r="I432" s="78" t="s">
        <v>2173</v>
      </c>
      <c r="J432" s="78" t="s">
        <v>2165</v>
      </c>
      <c r="K432" s="78" t="s">
        <v>2166</v>
      </c>
      <c r="L432" s="78" t="s">
        <v>1791</v>
      </c>
      <c r="M432" s="78" t="s">
        <v>1791</v>
      </c>
      <c r="N432" s="78" t="s">
        <v>1791</v>
      </c>
      <c r="O432" s="78" t="s">
        <v>2174</v>
      </c>
      <c r="P432" s="82">
        <v>12</v>
      </c>
      <c r="Q432" s="78" t="s">
        <v>2175</v>
      </c>
      <c r="R432" s="82">
        <v>1</v>
      </c>
      <c r="S432" s="82">
        <v>1</v>
      </c>
      <c r="T432" s="82">
        <v>1</v>
      </c>
      <c r="U432" s="82">
        <v>1</v>
      </c>
      <c r="V432" s="82">
        <v>1</v>
      </c>
      <c r="W432" s="82">
        <v>1</v>
      </c>
      <c r="X432" s="82">
        <v>1</v>
      </c>
      <c r="Y432" s="82">
        <v>1</v>
      </c>
      <c r="Z432" s="82">
        <v>1</v>
      </c>
      <c r="AA432" s="82">
        <v>1</v>
      </c>
      <c r="AB432" s="82">
        <v>1</v>
      </c>
      <c r="AC432" s="82">
        <v>1</v>
      </c>
      <c r="AD432" s="85" t="str">
        <f>IF(A432&lt;&gt;"",IF(D432="DIRECCIÓN_DE_TRANSFERENCIAS","280 0031",VLOOKUP(C432,NIVELES!$A$14:$B$105,2,0)),"")</f>
        <v>280 1520</v>
      </c>
      <c r="AE432" s="86" t="s">
        <v>322</v>
      </c>
      <c r="AF432" s="86" t="s">
        <v>369</v>
      </c>
      <c r="AG432" s="79" t="str">
        <f>+IF(AF432&lt;&gt;"",VLOOKUP(AF432,NIVELES!$A$666:$B$673,2,0),"")</f>
        <v>ADMINISTRACIÓN_CENTRAL</v>
      </c>
      <c r="AH432" s="78" t="s">
        <v>322</v>
      </c>
      <c r="AI432" s="79" t="str">
        <f>IF(AH432&lt;&gt;"",VLOOKUP(CONCATENATE(AG432,AH432),NIVELES!$B$676:$C$745,2,0),"")</f>
        <v>Administración De La Gestión Administrativa Financiera</v>
      </c>
      <c r="AJ432" s="78" t="s">
        <v>517</v>
      </c>
      <c r="AK432" s="79" t="str">
        <f>+IF(AJ432&lt;&gt;"",VLOOKUP(AJ432,NIVELES!$A$816:$B$892,2,0),"")</f>
        <v>NO APLICA</v>
      </c>
      <c r="AL432" s="78" t="s">
        <v>554</v>
      </c>
      <c r="AM432" s="78">
        <v>530105</v>
      </c>
      <c r="AN432" s="79" t="str">
        <f>IF(AM432&lt;&gt;"",+VLOOKUP(AM432,NIVELES!$A$1652:$B$2466,2,0),"")</f>
        <v>Telecomunicaciones</v>
      </c>
      <c r="AO432" s="87">
        <v>896.61</v>
      </c>
      <c r="AP432" s="88">
        <v>74.717500000000001</v>
      </c>
      <c r="AQ432" s="88">
        <v>74.717500000000001</v>
      </c>
      <c r="AR432" s="88">
        <v>74.717500000000001</v>
      </c>
      <c r="AS432" s="88">
        <v>74.717500000000001</v>
      </c>
      <c r="AT432" s="88">
        <v>74.717500000000001</v>
      </c>
      <c r="AU432" s="88">
        <v>74.717500000000001</v>
      </c>
      <c r="AV432" s="88">
        <v>74.717500000000001</v>
      </c>
      <c r="AW432" s="88">
        <v>74.717500000000001</v>
      </c>
      <c r="AX432" s="88">
        <v>74.717500000000001</v>
      </c>
      <c r="AY432" s="88">
        <v>74.717500000000001</v>
      </c>
      <c r="AZ432" s="88">
        <v>74.717500000000001</v>
      </c>
      <c r="BA432" s="88">
        <v>74.717500000000001</v>
      </c>
      <c r="BB432" s="89">
        <v>896.60999999999979</v>
      </c>
      <c r="BC432" s="90" t="str">
        <f t="shared" si="26"/>
        <v>OK</v>
      </c>
      <c r="BD432" s="91" t="str">
        <f t="shared" si="27"/>
        <v xml:space="preserve">                  </v>
      </c>
      <c r="BE432" s="92">
        <f t="shared" si="28"/>
        <v>12</v>
      </c>
    </row>
    <row r="433" spans="1:57" s="74" customFormat="1" ht="50.1" customHeight="1" x14ac:dyDescent="0.2">
      <c r="A433" s="78" t="s">
        <v>55</v>
      </c>
      <c r="B433" s="78" t="s">
        <v>54</v>
      </c>
      <c r="C433" s="78" t="s">
        <v>614</v>
      </c>
      <c r="D433" s="78" t="s">
        <v>575</v>
      </c>
      <c r="E433" s="79" t="str">
        <f>+IF(C433&lt;&gt;"",VLOOKUP(MID(C433,18,5),NIVELES!$A$133:$B$213,2,0),"")</f>
        <v>SUCUMBIOS</v>
      </c>
      <c r="F433" s="80" t="s">
        <v>221</v>
      </c>
      <c r="G433" s="81" t="str">
        <f>+IF(F433&lt;&gt;"",VLOOKUP(F433,NIVELES!$A$246:$C$464,3,0),"")</f>
        <v>NORTE</v>
      </c>
      <c r="H433" s="82" t="s">
        <v>1023</v>
      </c>
      <c r="I433" s="78" t="s">
        <v>2173</v>
      </c>
      <c r="J433" s="78" t="s">
        <v>2165</v>
      </c>
      <c r="K433" s="78" t="s">
        <v>2166</v>
      </c>
      <c r="L433" s="78" t="s">
        <v>1791</v>
      </c>
      <c r="M433" s="78" t="s">
        <v>1791</v>
      </c>
      <c r="N433" s="78" t="s">
        <v>1791</v>
      </c>
      <c r="O433" s="78" t="s">
        <v>2181</v>
      </c>
      <c r="P433" s="82">
        <v>12</v>
      </c>
      <c r="Q433" s="78" t="s">
        <v>2175</v>
      </c>
      <c r="R433" s="82">
        <v>1</v>
      </c>
      <c r="S433" s="82">
        <v>1</v>
      </c>
      <c r="T433" s="82">
        <v>1</v>
      </c>
      <c r="U433" s="82">
        <v>1</v>
      </c>
      <c r="V433" s="82">
        <v>1</v>
      </c>
      <c r="W433" s="82">
        <v>1</v>
      </c>
      <c r="X433" s="82">
        <v>1</v>
      </c>
      <c r="Y433" s="82">
        <v>1</v>
      </c>
      <c r="Z433" s="82">
        <v>1</v>
      </c>
      <c r="AA433" s="82">
        <v>1</v>
      </c>
      <c r="AB433" s="82">
        <v>1</v>
      </c>
      <c r="AC433" s="82">
        <v>1</v>
      </c>
      <c r="AD433" s="85" t="str">
        <f>IF(A433&lt;&gt;"",IF(D433="DIRECCIÓN_DE_TRANSFERENCIAS","280 0031",VLOOKUP(C433,NIVELES!$A$14:$B$105,2,0)),"")</f>
        <v>280 1520</v>
      </c>
      <c r="AE433" s="86" t="s">
        <v>322</v>
      </c>
      <c r="AF433" s="86" t="s">
        <v>369</v>
      </c>
      <c r="AG433" s="79" t="str">
        <f>+IF(AF433&lt;&gt;"",VLOOKUP(AF433,NIVELES!$A$666:$B$673,2,0),"")</f>
        <v>ADMINISTRACIÓN_CENTRAL</v>
      </c>
      <c r="AH433" s="78" t="s">
        <v>322</v>
      </c>
      <c r="AI433" s="79" t="str">
        <f>IF(AH433&lt;&gt;"",VLOOKUP(CONCATENATE(AG433,AH433),NIVELES!$B$676:$C$745,2,0),"")</f>
        <v>Administración De La Gestión Administrativa Financiera</v>
      </c>
      <c r="AJ433" s="78" t="s">
        <v>517</v>
      </c>
      <c r="AK433" s="79" t="str">
        <f>+IF(AJ433&lt;&gt;"",VLOOKUP(AJ433,NIVELES!$A$816:$B$892,2,0),"")</f>
        <v>NO APLICA</v>
      </c>
      <c r="AL433" s="78" t="s">
        <v>554</v>
      </c>
      <c r="AM433" s="78">
        <v>530405</v>
      </c>
      <c r="AN433" s="79" t="str">
        <f>IF(AM433&lt;&gt;"",+VLOOKUP(AM433,NIVELES!$A$1652:$B$2466,2,0),"")</f>
        <v>Vehículos (Mantenimiento y Reparación)</v>
      </c>
      <c r="AO433" s="87">
        <v>15602.96</v>
      </c>
      <c r="AP433" s="88">
        <v>1300.25</v>
      </c>
      <c r="AQ433" s="88">
        <v>1300.25</v>
      </c>
      <c r="AR433" s="88">
        <v>1300.25</v>
      </c>
      <c r="AS433" s="88">
        <v>1300.25</v>
      </c>
      <c r="AT433" s="88">
        <v>1300.25</v>
      </c>
      <c r="AU433" s="88">
        <v>1300.25</v>
      </c>
      <c r="AV433" s="88">
        <v>1300.25</v>
      </c>
      <c r="AW433" s="88">
        <v>1300.25</v>
      </c>
      <c r="AX433" s="88">
        <v>1300.25</v>
      </c>
      <c r="AY433" s="88">
        <v>1300.25</v>
      </c>
      <c r="AZ433" s="88">
        <v>1300.25</v>
      </c>
      <c r="BA433" s="88">
        <v>1300.21</v>
      </c>
      <c r="BB433" s="89">
        <v>15602.96</v>
      </c>
      <c r="BC433" s="90" t="str">
        <f t="shared" si="26"/>
        <v>OK</v>
      </c>
      <c r="BD433" s="91" t="str">
        <f t="shared" si="27"/>
        <v xml:space="preserve">                  </v>
      </c>
      <c r="BE433" s="92">
        <f t="shared" si="28"/>
        <v>12</v>
      </c>
    </row>
    <row r="434" spans="1:57" s="74" customFormat="1" ht="50.1" customHeight="1" x14ac:dyDescent="0.2">
      <c r="A434" s="78" t="s">
        <v>55</v>
      </c>
      <c r="B434" s="78" t="s">
        <v>54</v>
      </c>
      <c r="C434" s="78" t="s">
        <v>614</v>
      </c>
      <c r="D434" s="78" t="s">
        <v>575</v>
      </c>
      <c r="E434" s="79" t="str">
        <f>+IF(C434&lt;&gt;"",VLOOKUP(MID(C434,18,5),NIVELES!$A$133:$B$213,2,0),"")</f>
        <v>SUCUMBIOS</v>
      </c>
      <c r="F434" s="80" t="s">
        <v>221</v>
      </c>
      <c r="G434" s="81" t="str">
        <f>+IF(F434&lt;&gt;"",VLOOKUP(F434,NIVELES!$A$246:$C$464,3,0),"")</f>
        <v>NORTE</v>
      </c>
      <c r="H434" s="82" t="s">
        <v>1023</v>
      </c>
      <c r="I434" s="78" t="s">
        <v>2173</v>
      </c>
      <c r="J434" s="78" t="s">
        <v>2165</v>
      </c>
      <c r="K434" s="78" t="s">
        <v>2166</v>
      </c>
      <c r="L434" s="78" t="s">
        <v>1791</v>
      </c>
      <c r="M434" s="78" t="s">
        <v>1791</v>
      </c>
      <c r="N434" s="78" t="s">
        <v>1791</v>
      </c>
      <c r="O434" s="78" t="s">
        <v>2182</v>
      </c>
      <c r="P434" s="82">
        <v>1</v>
      </c>
      <c r="Q434" s="78" t="s">
        <v>2175</v>
      </c>
      <c r="R434" s="82"/>
      <c r="S434" s="82"/>
      <c r="T434" s="82"/>
      <c r="U434" s="82">
        <v>1</v>
      </c>
      <c r="V434" s="82"/>
      <c r="W434" s="82"/>
      <c r="X434" s="82"/>
      <c r="Y434" s="82"/>
      <c r="Z434" s="82"/>
      <c r="AA434" s="82"/>
      <c r="AB434" s="82"/>
      <c r="AC434" s="82"/>
      <c r="AD434" s="85" t="str">
        <f>IF(A434&lt;&gt;"",IF(D434="DIRECCIÓN_DE_TRANSFERENCIAS","280 0031",VLOOKUP(C434,NIVELES!$A$14:$B$105,2,0)),"")</f>
        <v>280 1520</v>
      </c>
      <c r="AE434" s="86" t="s">
        <v>322</v>
      </c>
      <c r="AF434" s="86" t="s">
        <v>369</v>
      </c>
      <c r="AG434" s="79" t="str">
        <f>+IF(AF434&lt;&gt;"",VLOOKUP(AF434,NIVELES!$A$666:$B$673,2,0),"")</f>
        <v>ADMINISTRACIÓN_CENTRAL</v>
      </c>
      <c r="AH434" s="78" t="s">
        <v>322</v>
      </c>
      <c r="AI434" s="79" t="str">
        <f>IF(AH434&lt;&gt;"",VLOOKUP(CONCATENATE(AG434,AH434),NIVELES!$B$676:$C$745,2,0),"")</f>
        <v>Administración De La Gestión Administrativa Financiera</v>
      </c>
      <c r="AJ434" s="78" t="s">
        <v>517</v>
      </c>
      <c r="AK434" s="79" t="str">
        <f>+IF(AJ434&lt;&gt;"",VLOOKUP(AJ434,NIVELES!$A$816:$B$892,2,0),"")</f>
        <v>NO APLICA</v>
      </c>
      <c r="AL434" s="78" t="s">
        <v>554</v>
      </c>
      <c r="AM434" s="78">
        <v>530802</v>
      </c>
      <c r="AN434" s="79" t="str">
        <f>IF(AM434&lt;&gt;"",+VLOOKUP(AM434,NIVELES!$A$1652:$B$2466,2,0),"")</f>
        <v>Vestuario, Lencería, Prendas de Protección; y, Accesorios para Uniformes Militares y Policiales; y, Carpas</v>
      </c>
      <c r="AO434" s="87">
        <v>1352</v>
      </c>
      <c r="AP434" s="88">
        <v>0</v>
      </c>
      <c r="AQ434" s="88">
        <v>0</v>
      </c>
      <c r="AR434" s="88">
        <v>0</v>
      </c>
      <c r="AS434" s="88">
        <v>1352</v>
      </c>
      <c r="AT434" s="88">
        <v>0</v>
      </c>
      <c r="AU434" s="88">
        <v>0</v>
      </c>
      <c r="AV434" s="88">
        <v>0</v>
      </c>
      <c r="AW434" s="88">
        <v>0</v>
      </c>
      <c r="AX434" s="88">
        <v>0</v>
      </c>
      <c r="AY434" s="88">
        <v>0</v>
      </c>
      <c r="AZ434" s="88">
        <v>0</v>
      </c>
      <c r="BA434" s="88">
        <v>0</v>
      </c>
      <c r="BB434" s="89">
        <v>1352</v>
      </c>
      <c r="BC434" s="90" t="str">
        <f t="shared" si="26"/>
        <v>OK</v>
      </c>
      <c r="BD434" s="91" t="str">
        <f t="shared" si="27"/>
        <v xml:space="preserve">                  </v>
      </c>
      <c r="BE434" s="92">
        <f t="shared" si="28"/>
        <v>1</v>
      </c>
    </row>
    <row r="435" spans="1:57" s="74" customFormat="1" ht="50.1" customHeight="1" x14ac:dyDescent="0.2">
      <c r="A435" s="78" t="s">
        <v>55</v>
      </c>
      <c r="B435" s="78" t="s">
        <v>54</v>
      </c>
      <c r="C435" s="78" t="s">
        <v>614</v>
      </c>
      <c r="D435" s="78" t="s">
        <v>575</v>
      </c>
      <c r="E435" s="79" t="str">
        <f>+IF(C435&lt;&gt;"",VLOOKUP(MID(C435,18,5),NIVELES!$A$133:$B$213,2,0),"")</f>
        <v>SUCUMBIOS</v>
      </c>
      <c r="F435" s="80" t="s">
        <v>221</v>
      </c>
      <c r="G435" s="81" t="str">
        <f>+IF(F435&lt;&gt;"",VLOOKUP(F435,NIVELES!$A$246:$C$464,3,0),"")</f>
        <v>NORTE</v>
      </c>
      <c r="H435" s="82" t="s">
        <v>1023</v>
      </c>
      <c r="I435" s="78" t="s">
        <v>2173</v>
      </c>
      <c r="J435" s="78" t="s">
        <v>2165</v>
      </c>
      <c r="K435" s="78" t="s">
        <v>2166</v>
      </c>
      <c r="L435" s="78" t="s">
        <v>1791</v>
      </c>
      <c r="M435" s="78" t="s">
        <v>1791</v>
      </c>
      <c r="N435" s="78" t="s">
        <v>1791</v>
      </c>
      <c r="O435" s="78" t="s">
        <v>2174</v>
      </c>
      <c r="P435" s="82">
        <v>12</v>
      </c>
      <c r="Q435" s="78" t="s">
        <v>2175</v>
      </c>
      <c r="R435" s="82">
        <v>1</v>
      </c>
      <c r="S435" s="82">
        <v>1</v>
      </c>
      <c r="T435" s="82">
        <v>1</v>
      </c>
      <c r="U435" s="82">
        <v>1</v>
      </c>
      <c r="V435" s="82">
        <v>1</v>
      </c>
      <c r="W435" s="82">
        <v>1</v>
      </c>
      <c r="X435" s="82">
        <v>1</v>
      </c>
      <c r="Y435" s="82">
        <v>1</v>
      </c>
      <c r="Z435" s="82">
        <v>1</v>
      </c>
      <c r="AA435" s="82">
        <v>1</v>
      </c>
      <c r="AB435" s="82">
        <v>1</v>
      </c>
      <c r="AC435" s="82">
        <v>1</v>
      </c>
      <c r="AD435" s="85" t="str">
        <f>IF(A435&lt;&gt;"",IF(D435="DIRECCIÓN_DE_TRANSFERENCIAS","280 0031",VLOOKUP(C435,NIVELES!$A$14:$B$105,2,0)),"")</f>
        <v>280 1520</v>
      </c>
      <c r="AE435" s="86" t="s">
        <v>322</v>
      </c>
      <c r="AF435" s="86" t="s">
        <v>369</v>
      </c>
      <c r="AG435" s="79" t="str">
        <f>+IF(AF435&lt;&gt;"",VLOOKUP(AF435,NIVELES!$A$666:$B$673,2,0),"")</f>
        <v>ADMINISTRACIÓN_CENTRAL</v>
      </c>
      <c r="AH435" s="78" t="s">
        <v>322</v>
      </c>
      <c r="AI435" s="79" t="str">
        <f>IF(AH435&lt;&gt;"",VLOOKUP(CONCATENATE(AG435,AH435),NIVELES!$B$676:$C$745,2,0),"")</f>
        <v>Administración De La Gestión Administrativa Financiera</v>
      </c>
      <c r="AJ435" s="78" t="s">
        <v>517</v>
      </c>
      <c r="AK435" s="79" t="str">
        <f>+IF(AJ435&lt;&gt;"",VLOOKUP(AJ435,NIVELES!$A$816:$B$892,2,0),"")</f>
        <v>NO APLICA</v>
      </c>
      <c r="AL435" s="78" t="s">
        <v>554</v>
      </c>
      <c r="AM435" s="78">
        <v>530303</v>
      </c>
      <c r="AN435" s="79" t="str">
        <f>IF(AM435&lt;&gt;"",+VLOOKUP(AM435,NIVELES!$A$1652:$B$2466,2,0),"")</f>
        <v>Viáticos y Subsistencias en el Interior</v>
      </c>
      <c r="AO435" s="87">
        <v>5017.0600000000004</v>
      </c>
      <c r="AP435" s="88">
        <v>418.08833333333337</v>
      </c>
      <c r="AQ435" s="88">
        <v>418.08833333333337</v>
      </c>
      <c r="AR435" s="88">
        <v>418.08833333333337</v>
      </c>
      <c r="AS435" s="88">
        <v>418.08833333333337</v>
      </c>
      <c r="AT435" s="88">
        <v>418.08833333333337</v>
      </c>
      <c r="AU435" s="88">
        <v>418.08833333333337</v>
      </c>
      <c r="AV435" s="88">
        <v>418.08833333333337</v>
      </c>
      <c r="AW435" s="88">
        <v>418.08833333333337</v>
      </c>
      <c r="AX435" s="88">
        <v>418.08833333333337</v>
      </c>
      <c r="AY435" s="88">
        <v>418.08833333333337</v>
      </c>
      <c r="AZ435" s="88">
        <v>418.08833333333337</v>
      </c>
      <c r="BA435" s="88">
        <v>418.08833333333337</v>
      </c>
      <c r="BB435" s="89">
        <v>5017.0599999999986</v>
      </c>
      <c r="BC435" s="90" t="str">
        <f t="shared" si="26"/>
        <v>OK</v>
      </c>
      <c r="BD435" s="91" t="str">
        <f t="shared" si="27"/>
        <v xml:space="preserve">                  </v>
      </c>
      <c r="BE435" s="92">
        <f t="shared" si="28"/>
        <v>12</v>
      </c>
    </row>
    <row r="436" spans="1:57" s="74" customFormat="1" ht="50.1" customHeight="1" x14ac:dyDescent="0.2">
      <c r="A436" s="78" t="s">
        <v>55</v>
      </c>
      <c r="B436" s="78" t="s">
        <v>54</v>
      </c>
      <c r="C436" s="78" t="s">
        <v>614</v>
      </c>
      <c r="D436" s="78" t="s">
        <v>575</v>
      </c>
      <c r="E436" s="79" t="str">
        <f>+IF(C436&lt;&gt;"",VLOOKUP(MID(C436,18,5),NIVELES!$A$133:$B$213,2,0),"")</f>
        <v>SUCUMBIOS</v>
      </c>
      <c r="F436" s="80" t="s">
        <v>221</v>
      </c>
      <c r="G436" s="81" t="str">
        <f>+IF(F436&lt;&gt;"",VLOOKUP(F436,NIVELES!$A$246:$C$464,3,0),"")</f>
        <v>NORTE</v>
      </c>
      <c r="H436" s="82" t="s">
        <v>1023</v>
      </c>
      <c r="I436" s="78" t="s">
        <v>2173</v>
      </c>
      <c r="J436" s="78" t="s">
        <v>2165</v>
      </c>
      <c r="K436" s="78" t="s">
        <v>2166</v>
      </c>
      <c r="L436" s="78" t="s">
        <v>1791</v>
      </c>
      <c r="M436" s="78" t="s">
        <v>1791</v>
      </c>
      <c r="N436" s="78" t="s">
        <v>1791</v>
      </c>
      <c r="O436" s="78" t="s">
        <v>2174</v>
      </c>
      <c r="P436" s="82">
        <v>1</v>
      </c>
      <c r="Q436" s="78" t="s">
        <v>2175</v>
      </c>
      <c r="R436" s="82"/>
      <c r="S436" s="82"/>
      <c r="T436" s="82"/>
      <c r="U436" s="82">
        <v>1</v>
      </c>
      <c r="V436" s="82"/>
      <c r="W436" s="82"/>
      <c r="X436" s="82"/>
      <c r="Y436" s="82"/>
      <c r="Z436" s="82"/>
      <c r="AA436" s="82"/>
      <c r="AB436" s="82"/>
      <c r="AC436" s="82"/>
      <c r="AD436" s="85" t="str">
        <f>IF(A436&lt;&gt;"",IF(D436="DIRECCIÓN_DE_TRANSFERENCIAS","280 0031",VLOOKUP(C436,NIVELES!$A$14:$B$105,2,0)),"")</f>
        <v>280 1520</v>
      </c>
      <c r="AE436" s="86" t="s">
        <v>322</v>
      </c>
      <c r="AF436" s="86" t="s">
        <v>369</v>
      </c>
      <c r="AG436" s="79" t="str">
        <f>+IF(AF436&lt;&gt;"",VLOOKUP(AF436,NIVELES!$A$666:$B$673,2,0),"")</f>
        <v>ADMINISTRACIÓN_CENTRAL</v>
      </c>
      <c r="AH436" s="78" t="s">
        <v>322</v>
      </c>
      <c r="AI436" s="79" t="str">
        <f>IF(AH436&lt;&gt;"",VLOOKUP(CONCATENATE(AG436,AH436),NIVELES!$B$676:$C$745,2,0),"")</f>
        <v>Administración De La Gestión Administrativa Financiera</v>
      </c>
      <c r="AJ436" s="78" t="s">
        <v>517</v>
      </c>
      <c r="AK436" s="79" t="str">
        <f>+IF(AJ436&lt;&gt;"",VLOOKUP(AJ436,NIVELES!$A$816:$B$892,2,0),"")</f>
        <v>NO APLICA</v>
      </c>
      <c r="AL436" s="78" t="s">
        <v>555</v>
      </c>
      <c r="AM436" s="78">
        <v>570102</v>
      </c>
      <c r="AN436" s="79" t="str">
        <f>IF(AM436&lt;&gt;"",+VLOOKUP(AM436,NIVELES!$A$1652:$B$2466,2,0),"")</f>
        <v>Tasas Generales, Impuestos, Contribuciones, Permisos, Licencias y Patentes.</v>
      </c>
      <c r="AO436" s="87">
        <v>2042.08</v>
      </c>
      <c r="AP436" s="88">
        <v>0</v>
      </c>
      <c r="AQ436" s="88">
        <v>0</v>
      </c>
      <c r="AR436" s="88">
        <v>0</v>
      </c>
      <c r="AS436" s="88">
        <v>2042.08</v>
      </c>
      <c r="AT436" s="88">
        <v>0</v>
      </c>
      <c r="AU436" s="88">
        <v>0</v>
      </c>
      <c r="AV436" s="88">
        <v>0</v>
      </c>
      <c r="AW436" s="88">
        <v>0</v>
      </c>
      <c r="AX436" s="88">
        <v>0</v>
      </c>
      <c r="AY436" s="88">
        <v>0</v>
      </c>
      <c r="AZ436" s="88">
        <v>0</v>
      </c>
      <c r="BA436" s="88">
        <v>0</v>
      </c>
      <c r="BB436" s="89">
        <v>2042.08</v>
      </c>
      <c r="BC436" s="90" t="str">
        <f t="shared" si="26"/>
        <v>OK</v>
      </c>
      <c r="BD436" s="91" t="str">
        <f t="shared" si="27"/>
        <v xml:space="preserve">                  </v>
      </c>
      <c r="BE436" s="92">
        <f t="shared" si="28"/>
        <v>1</v>
      </c>
    </row>
    <row r="437" spans="1:57" s="74" customFormat="1" ht="50.1" customHeight="1" x14ac:dyDescent="0.2">
      <c r="A437" s="78" t="s">
        <v>55</v>
      </c>
      <c r="B437" s="78" t="s">
        <v>54</v>
      </c>
      <c r="C437" s="78" t="s">
        <v>614</v>
      </c>
      <c r="D437" s="78" t="s">
        <v>575</v>
      </c>
      <c r="E437" s="79" t="str">
        <f>+IF(C437&lt;&gt;"",VLOOKUP(MID(C437,18,5),NIVELES!$A$133:$B$213,2,0),"")</f>
        <v>SUCUMBIOS</v>
      </c>
      <c r="F437" s="80" t="s">
        <v>221</v>
      </c>
      <c r="G437" s="81" t="str">
        <f>+IF(F437&lt;&gt;"",VLOOKUP(F437,NIVELES!$A$246:$C$464,3,0),"")</f>
        <v>NORTE</v>
      </c>
      <c r="H437" s="82" t="s">
        <v>1023</v>
      </c>
      <c r="I437" s="78" t="s">
        <v>2173</v>
      </c>
      <c r="J437" s="78" t="s">
        <v>2165</v>
      </c>
      <c r="K437" s="78" t="s">
        <v>2166</v>
      </c>
      <c r="L437" s="78" t="s">
        <v>1791</v>
      </c>
      <c r="M437" s="78" t="s">
        <v>1791</v>
      </c>
      <c r="N437" s="78" t="s">
        <v>1791</v>
      </c>
      <c r="O437" s="78" t="s">
        <v>2174</v>
      </c>
      <c r="P437" s="82">
        <v>1</v>
      </c>
      <c r="Q437" s="78" t="s">
        <v>2175</v>
      </c>
      <c r="R437" s="82"/>
      <c r="S437" s="82"/>
      <c r="T437" s="82"/>
      <c r="U437" s="82">
        <v>1</v>
      </c>
      <c r="V437" s="82"/>
      <c r="W437" s="82"/>
      <c r="X437" s="82"/>
      <c r="Y437" s="82"/>
      <c r="Z437" s="82"/>
      <c r="AA437" s="82"/>
      <c r="AB437" s="82"/>
      <c r="AC437" s="82"/>
      <c r="AD437" s="85" t="str">
        <f>IF(A437&lt;&gt;"",IF(D437="DIRECCIÓN_DE_TRANSFERENCIAS","280 0031",VLOOKUP(C437,NIVELES!$A$14:$B$105,2,0)),"")</f>
        <v>280 1520</v>
      </c>
      <c r="AE437" s="86" t="s">
        <v>322</v>
      </c>
      <c r="AF437" s="86" t="s">
        <v>369</v>
      </c>
      <c r="AG437" s="79" t="str">
        <f>+IF(AF437&lt;&gt;"",VLOOKUP(AF437,NIVELES!$A$666:$B$673,2,0),"")</f>
        <v>ADMINISTRACIÓN_CENTRAL</v>
      </c>
      <c r="AH437" s="78" t="s">
        <v>322</v>
      </c>
      <c r="AI437" s="79" t="str">
        <f>IF(AH437&lt;&gt;"",VLOOKUP(CONCATENATE(AG437,AH437),NIVELES!$B$676:$C$745,2,0),"")</f>
        <v>Administración De La Gestión Administrativa Financiera</v>
      </c>
      <c r="AJ437" s="78" t="s">
        <v>517</v>
      </c>
      <c r="AK437" s="79" t="str">
        <f>+IF(AJ437&lt;&gt;"",VLOOKUP(AJ437,NIVELES!$A$816:$B$892,2,0),"")</f>
        <v>NO APLICA</v>
      </c>
      <c r="AL437" s="78" t="s">
        <v>555</v>
      </c>
      <c r="AM437" s="78">
        <v>570206</v>
      </c>
      <c r="AN437" s="79" t="str">
        <f>IF(AM437&lt;&gt;"",+VLOOKUP(AM437,NIVELES!$A$1652:$B$2466,2,0),"")</f>
        <v>Costas Judiciales, Trámites Notariales, Legalización de Documentos y Arreglos Extrajudiciales</v>
      </c>
      <c r="AO437" s="87">
        <v>430.11</v>
      </c>
      <c r="AP437" s="88">
        <v>0</v>
      </c>
      <c r="AQ437" s="88">
        <v>0</v>
      </c>
      <c r="AR437" s="88">
        <v>0</v>
      </c>
      <c r="AS437" s="88">
        <v>430.11</v>
      </c>
      <c r="AT437" s="88">
        <v>0</v>
      </c>
      <c r="AU437" s="88">
        <v>0</v>
      </c>
      <c r="AV437" s="88">
        <v>0</v>
      </c>
      <c r="AW437" s="88">
        <v>0</v>
      </c>
      <c r="AX437" s="88">
        <v>0</v>
      </c>
      <c r="AY437" s="88">
        <v>0</v>
      </c>
      <c r="AZ437" s="88">
        <v>0</v>
      </c>
      <c r="BA437" s="88">
        <v>0</v>
      </c>
      <c r="BB437" s="89">
        <v>430.11</v>
      </c>
      <c r="BC437" s="90" t="str">
        <f t="shared" si="26"/>
        <v>OK</v>
      </c>
      <c r="BD437" s="91" t="str">
        <f t="shared" si="27"/>
        <v xml:space="preserve">                  </v>
      </c>
      <c r="BE437" s="92">
        <f t="shared" si="28"/>
        <v>1</v>
      </c>
    </row>
    <row r="438" spans="1:57" s="74" customFormat="1" ht="50.1" customHeight="1" x14ac:dyDescent="0.2">
      <c r="A438" s="78" t="s">
        <v>55</v>
      </c>
      <c r="B438" s="78" t="s">
        <v>54</v>
      </c>
      <c r="C438" s="78" t="s">
        <v>614</v>
      </c>
      <c r="D438" s="78" t="s">
        <v>605</v>
      </c>
      <c r="E438" s="79" t="str">
        <f>+IF(C438&lt;&gt;"",VLOOKUP(MID(C438,18,5),NIVELES!$A$133:$B$213,2,0),"")</f>
        <v>SUCUMBIOS</v>
      </c>
      <c r="F438" s="80" t="s">
        <v>221</v>
      </c>
      <c r="G438" s="81" t="str">
        <f>+IF(F438&lt;&gt;"",VLOOKUP(F438,NIVELES!$A$246:$C$464,3,0),"")</f>
        <v>NORTE</v>
      </c>
      <c r="H438" s="82" t="s">
        <v>1024</v>
      </c>
      <c r="I438" s="78" t="s">
        <v>2201</v>
      </c>
      <c r="J438" s="78" t="s">
        <v>2184</v>
      </c>
      <c r="K438" s="78" t="s">
        <v>2185</v>
      </c>
      <c r="L438" s="78" t="s">
        <v>2202</v>
      </c>
      <c r="M438" s="78">
        <v>140</v>
      </c>
      <c r="N438" s="78" t="s">
        <v>2203</v>
      </c>
      <c r="O438" s="78" t="s">
        <v>2167</v>
      </c>
      <c r="P438" s="82">
        <v>12</v>
      </c>
      <c r="Q438" s="78" t="s">
        <v>2204</v>
      </c>
      <c r="R438" s="82">
        <v>1</v>
      </c>
      <c r="S438" s="82">
        <v>1</v>
      </c>
      <c r="T438" s="82">
        <v>1</v>
      </c>
      <c r="U438" s="82">
        <v>1</v>
      </c>
      <c r="V438" s="82">
        <v>1</v>
      </c>
      <c r="W438" s="82">
        <v>1</v>
      </c>
      <c r="X438" s="82">
        <v>1</v>
      </c>
      <c r="Y438" s="82">
        <v>1</v>
      </c>
      <c r="Z438" s="82">
        <v>1</v>
      </c>
      <c r="AA438" s="82">
        <v>1</v>
      </c>
      <c r="AB438" s="82">
        <v>1</v>
      </c>
      <c r="AC438" s="82">
        <v>1</v>
      </c>
      <c r="AD438" s="85" t="str">
        <f>IF(A438&lt;&gt;"",IF(D438="DIRECCIÓN_DE_TRANSFERENCIAS","280 0031",VLOOKUP(C438,NIVELES!$A$14:$B$105,2,0)),"")</f>
        <v>280 1520</v>
      </c>
      <c r="AE438" s="86" t="s">
        <v>322</v>
      </c>
      <c r="AF438" s="86" t="s">
        <v>543</v>
      </c>
      <c r="AG438" s="79" t="str">
        <f>+IF(AF438&lt;&gt;"",VLOOKUP(AF438,NIVELES!$A$666:$B$673,2,0),"")</f>
        <v>DESARROLLO_INFANTIL</v>
      </c>
      <c r="AH438" s="78" t="s">
        <v>322</v>
      </c>
      <c r="AI438" s="79" t="str">
        <f>IF(AH438&lt;&gt;"",VLOOKUP(CONCATENATE(AG438,AH438),NIVELES!$B$676:$C$745,2,0),"")</f>
        <v>Centros Infantiles Del Buen Vivir Atencion Directa -Funcionamiento Operación Y Atencion De Unidades</v>
      </c>
      <c r="AJ438" s="78" t="s">
        <v>517</v>
      </c>
      <c r="AK438" s="79" t="str">
        <f>+IF(AJ438&lt;&gt;"",VLOOKUP(AJ438,NIVELES!$A$816:$B$892,2,0),"")</f>
        <v>NO APLICA</v>
      </c>
      <c r="AL438" s="78" t="s">
        <v>553</v>
      </c>
      <c r="AM438" s="78">
        <v>510601</v>
      </c>
      <c r="AN438" s="79" t="str">
        <f>IF(AM438&lt;&gt;"",+VLOOKUP(AM438,NIVELES!$A$1652:$B$2466,2,0),"")</f>
        <v>Aporte Patronal</v>
      </c>
      <c r="AO438" s="87">
        <v>23929.39</v>
      </c>
      <c r="AP438" s="88">
        <v>1994.1158333333333</v>
      </c>
      <c r="AQ438" s="88">
        <v>1994.1158333333333</v>
      </c>
      <c r="AR438" s="88">
        <v>1994.1158333333333</v>
      </c>
      <c r="AS438" s="88">
        <v>1994.1158333333333</v>
      </c>
      <c r="AT438" s="88">
        <v>1994.1158333333333</v>
      </c>
      <c r="AU438" s="88">
        <v>1994.1158333333333</v>
      </c>
      <c r="AV438" s="88">
        <v>1994.1158333333333</v>
      </c>
      <c r="AW438" s="88">
        <v>1994.1158333333333</v>
      </c>
      <c r="AX438" s="88">
        <v>1994.1158333333333</v>
      </c>
      <c r="AY438" s="88">
        <v>1994.1158333333333</v>
      </c>
      <c r="AZ438" s="88">
        <v>1994.1158333333333</v>
      </c>
      <c r="BA438" s="88">
        <v>1994.1158333333333</v>
      </c>
      <c r="BB438" s="89">
        <v>23929.39</v>
      </c>
      <c r="BC438" s="90" t="str">
        <f t="shared" si="26"/>
        <v>OK</v>
      </c>
      <c r="BD438" s="91" t="str">
        <f t="shared" si="27"/>
        <v xml:space="preserve">                  </v>
      </c>
      <c r="BE438" s="92">
        <f t="shared" si="28"/>
        <v>12</v>
      </c>
    </row>
    <row r="439" spans="1:57" s="74" customFormat="1" ht="50.1" customHeight="1" x14ac:dyDescent="0.2">
      <c r="A439" s="78" t="s">
        <v>55</v>
      </c>
      <c r="B439" s="78" t="s">
        <v>54</v>
      </c>
      <c r="C439" s="78" t="s">
        <v>614</v>
      </c>
      <c r="D439" s="78" t="s">
        <v>605</v>
      </c>
      <c r="E439" s="79" t="str">
        <f>+IF(C439&lt;&gt;"",VLOOKUP(MID(C439,18,5),NIVELES!$A$133:$B$213,2,0),"")</f>
        <v>SUCUMBIOS</v>
      </c>
      <c r="F439" s="80" t="s">
        <v>221</v>
      </c>
      <c r="G439" s="81" t="str">
        <f>+IF(F439&lt;&gt;"",VLOOKUP(F439,NIVELES!$A$246:$C$464,3,0),"")</f>
        <v>NORTE</v>
      </c>
      <c r="H439" s="82" t="s">
        <v>1024</v>
      </c>
      <c r="I439" s="78" t="s">
        <v>2201</v>
      </c>
      <c r="J439" s="78" t="s">
        <v>2184</v>
      </c>
      <c r="K439" s="78" t="s">
        <v>2185</v>
      </c>
      <c r="L439" s="78" t="s">
        <v>2202</v>
      </c>
      <c r="M439" s="78">
        <v>140</v>
      </c>
      <c r="N439" s="78" t="s">
        <v>2203</v>
      </c>
      <c r="O439" s="78" t="s">
        <v>2167</v>
      </c>
      <c r="P439" s="82">
        <v>1</v>
      </c>
      <c r="Q439" s="78" t="s">
        <v>2204</v>
      </c>
      <c r="R439" s="82"/>
      <c r="S439" s="82"/>
      <c r="T439" s="82"/>
      <c r="U439" s="82"/>
      <c r="V439" s="82"/>
      <c r="W439" s="82"/>
      <c r="X439" s="82"/>
      <c r="Y439" s="82">
        <v>1</v>
      </c>
      <c r="Z439" s="82"/>
      <c r="AA439" s="82"/>
      <c r="AB439" s="82"/>
      <c r="AC439" s="82"/>
      <c r="AD439" s="85" t="str">
        <f>IF(A439&lt;&gt;"",IF(D439="DIRECCIÓN_DE_TRANSFERENCIAS","280 0031",VLOOKUP(C439,NIVELES!$A$14:$B$105,2,0)),"")</f>
        <v>280 1520</v>
      </c>
      <c r="AE439" s="86" t="s">
        <v>322</v>
      </c>
      <c r="AF439" s="86" t="s">
        <v>543</v>
      </c>
      <c r="AG439" s="79" t="str">
        <f>+IF(AF439&lt;&gt;"",VLOOKUP(AF439,NIVELES!$A$666:$B$673,2,0),"")</f>
        <v>DESARROLLO_INFANTIL</v>
      </c>
      <c r="AH439" s="78" t="s">
        <v>322</v>
      </c>
      <c r="AI439" s="79" t="str">
        <f>IF(AH439&lt;&gt;"",VLOOKUP(CONCATENATE(AG439,AH439),NIVELES!$B$676:$C$745,2,0),"")</f>
        <v>Centros Infantiles Del Buen Vivir Atencion Directa -Funcionamiento Operación Y Atencion De Unidades</v>
      </c>
      <c r="AJ439" s="78" t="s">
        <v>517</v>
      </c>
      <c r="AK439" s="79" t="str">
        <f>+IF(AJ439&lt;&gt;"",VLOOKUP(AJ439,NIVELES!$A$816:$B$892,2,0),"")</f>
        <v>NO APLICA</v>
      </c>
      <c r="AL439" s="78" t="s">
        <v>553</v>
      </c>
      <c r="AM439" s="78">
        <v>510204</v>
      </c>
      <c r="AN439" s="79" t="str">
        <f>IF(AM439&lt;&gt;"",+VLOOKUP(AM439,NIVELES!$A$1652:$B$2466,2,0),"")</f>
        <v>Decimocuarto Sueldo</v>
      </c>
      <c r="AO439" s="87">
        <v>11196.17</v>
      </c>
      <c r="AP439" s="88">
        <v>0</v>
      </c>
      <c r="AQ439" s="88">
        <v>0</v>
      </c>
      <c r="AR439" s="88">
        <v>0</v>
      </c>
      <c r="AS439" s="88">
        <v>0</v>
      </c>
      <c r="AT439" s="88">
        <v>0</v>
      </c>
      <c r="AU439" s="88">
        <v>0</v>
      </c>
      <c r="AV439" s="88">
        <v>0</v>
      </c>
      <c r="AW439" s="88">
        <v>11196.17</v>
      </c>
      <c r="AX439" s="88">
        <v>0</v>
      </c>
      <c r="AY439" s="88">
        <v>0</v>
      </c>
      <c r="AZ439" s="88">
        <v>0</v>
      </c>
      <c r="BA439" s="88">
        <v>0</v>
      </c>
      <c r="BB439" s="89">
        <v>11196.17</v>
      </c>
      <c r="BC439" s="90" t="str">
        <f t="shared" si="26"/>
        <v>OK</v>
      </c>
      <c r="BD439" s="91" t="str">
        <f t="shared" si="27"/>
        <v xml:space="preserve">                  </v>
      </c>
      <c r="BE439" s="92">
        <f t="shared" si="28"/>
        <v>1</v>
      </c>
    </row>
    <row r="440" spans="1:57" s="74" customFormat="1" ht="50.1" customHeight="1" x14ac:dyDescent="0.2">
      <c r="A440" s="78" t="s">
        <v>55</v>
      </c>
      <c r="B440" s="78" t="s">
        <v>54</v>
      </c>
      <c r="C440" s="78" t="s">
        <v>614</v>
      </c>
      <c r="D440" s="78" t="s">
        <v>605</v>
      </c>
      <c r="E440" s="79" t="str">
        <f>+IF(C440&lt;&gt;"",VLOOKUP(MID(C440,18,5),NIVELES!$A$133:$B$213,2,0),"")</f>
        <v>SUCUMBIOS</v>
      </c>
      <c r="F440" s="80" t="s">
        <v>221</v>
      </c>
      <c r="G440" s="81" t="str">
        <f>+IF(F440&lt;&gt;"",VLOOKUP(F440,NIVELES!$A$246:$C$464,3,0),"")</f>
        <v>NORTE</v>
      </c>
      <c r="H440" s="82" t="s">
        <v>1024</v>
      </c>
      <c r="I440" s="78" t="s">
        <v>2201</v>
      </c>
      <c r="J440" s="78" t="s">
        <v>2184</v>
      </c>
      <c r="K440" s="78" t="s">
        <v>2185</v>
      </c>
      <c r="L440" s="78" t="s">
        <v>2202</v>
      </c>
      <c r="M440" s="78">
        <v>140</v>
      </c>
      <c r="N440" s="78" t="s">
        <v>2203</v>
      </c>
      <c r="O440" s="78" t="s">
        <v>2167</v>
      </c>
      <c r="P440" s="82">
        <v>1</v>
      </c>
      <c r="Q440" s="78" t="s">
        <v>2204</v>
      </c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82"/>
      <c r="AC440" s="82">
        <v>1</v>
      </c>
      <c r="AD440" s="85" t="str">
        <f>IF(A440&lt;&gt;"",IF(D440="DIRECCIÓN_DE_TRANSFERENCIAS","280 0031",VLOOKUP(C440,NIVELES!$A$14:$B$105,2,0)),"")</f>
        <v>280 1520</v>
      </c>
      <c r="AE440" s="86" t="s">
        <v>322</v>
      </c>
      <c r="AF440" s="86" t="s">
        <v>543</v>
      </c>
      <c r="AG440" s="79" t="str">
        <f>+IF(AF440&lt;&gt;"",VLOOKUP(AF440,NIVELES!$A$666:$B$673,2,0),"")</f>
        <v>DESARROLLO_INFANTIL</v>
      </c>
      <c r="AH440" s="78" t="s">
        <v>322</v>
      </c>
      <c r="AI440" s="79" t="str">
        <f>IF(AH440&lt;&gt;"",VLOOKUP(CONCATENATE(AG440,AH440),NIVELES!$B$676:$C$745,2,0),"")</f>
        <v>Centros Infantiles Del Buen Vivir Atencion Directa -Funcionamiento Operación Y Atencion De Unidades</v>
      </c>
      <c r="AJ440" s="78" t="s">
        <v>517</v>
      </c>
      <c r="AK440" s="79" t="str">
        <f>+IF(AJ440&lt;&gt;"",VLOOKUP(AJ440,NIVELES!$A$816:$B$892,2,0),"")</f>
        <v>NO APLICA</v>
      </c>
      <c r="AL440" s="78" t="s">
        <v>553</v>
      </c>
      <c r="AM440" s="78">
        <v>510203</v>
      </c>
      <c r="AN440" s="79" t="str">
        <f>IF(AM440&lt;&gt;"",+VLOOKUP(AM440,NIVELES!$A$1652:$B$2466,2,0),"")</f>
        <v>Decimotercer Sueldo</v>
      </c>
      <c r="AO440" s="87">
        <v>20664.419999999998</v>
      </c>
      <c r="AP440" s="88">
        <v>0</v>
      </c>
      <c r="AQ440" s="88">
        <v>0</v>
      </c>
      <c r="AR440" s="88">
        <v>0</v>
      </c>
      <c r="AS440" s="88">
        <v>0</v>
      </c>
      <c r="AT440" s="88">
        <v>0</v>
      </c>
      <c r="AU440" s="88">
        <v>0</v>
      </c>
      <c r="AV440" s="88">
        <v>0</v>
      </c>
      <c r="AW440" s="88">
        <v>0</v>
      </c>
      <c r="AX440" s="88">
        <v>0</v>
      </c>
      <c r="AY440" s="88">
        <v>0</v>
      </c>
      <c r="AZ440" s="88">
        <v>0</v>
      </c>
      <c r="BA440" s="88">
        <v>20664.419999999998</v>
      </c>
      <c r="BB440" s="89">
        <v>20664.419999999998</v>
      </c>
      <c r="BC440" s="90" t="str">
        <f t="shared" si="26"/>
        <v>OK</v>
      </c>
      <c r="BD440" s="91" t="str">
        <f t="shared" si="27"/>
        <v xml:space="preserve">                  </v>
      </c>
      <c r="BE440" s="92">
        <f t="shared" si="28"/>
        <v>1</v>
      </c>
    </row>
    <row r="441" spans="1:57" s="74" customFormat="1" ht="50.1" customHeight="1" x14ac:dyDescent="0.2">
      <c r="A441" s="78" t="s">
        <v>55</v>
      </c>
      <c r="B441" s="78" t="s">
        <v>54</v>
      </c>
      <c r="C441" s="78" t="s">
        <v>614</v>
      </c>
      <c r="D441" s="78" t="s">
        <v>605</v>
      </c>
      <c r="E441" s="79" t="str">
        <f>+IF(C441&lt;&gt;"",VLOOKUP(MID(C441,18,5),NIVELES!$A$133:$B$213,2,0),"")</f>
        <v>SUCUMBIOS</v>
      </c>
      <c r="F441" s="80" t="s">
        <v>221</v>
      </c>
      <c r="G441" s="81" t="str">
        <f>+IF(F441&lt;&gt;"",VLOOKUP(F441,NIVELES!$A$246:$C$464,3,0),"")</f>
        <v>NORTE</v>
      </c>
      <c r="H441" s="82" t="s">
        <v>1024</v>
      </c>
      <c r="I441" s="78" t="s">
        <v>2201</v>
      </c>
      <c r="J441" s="78" t="s">
        <v>2184</v>
      </c>
      <c r="K441" s="78" t="s">
        <v>2185</v>
      </c>
      <c r="L441" s="78" t="s">
        <v>2202</v>
      </c>
      <c r="M441" s="78">
        <v>140</v>
      </c>
      <c r="N441" s="78" t="s">
        <v>2203</v>
      </c>
      <c r="O441" s="78" t="s">
        <v>2167</v>
      </c>
      <c r="P441" s="82">
        <v>12</v>
      </c>
      <c r="Q441" s="78" t="s">
        <v>2204</v>
      </c>
      <c r="R441" s="82">
        <v>1</v>
      </c>
      <c r="S441" s="82">
        <v>1</v>
      </c>
      <c r="T441" s="82">
        <v>1</v>
      </c>
      <c r="U441" s="82">
        <v>1</v>
      </c>
      <c r="V441" s="82">
        <v>1</v>
      </c>
      <c r="W441" s="82">
        <v>1</v>
      </c>
      <c r="X441" s="82">
        <v>1</v>
      </c>
      <c r="Y441" s="82">
        <v>1</v>
      </c>
      <c r="Z441" s="82">
        <v>1</v>
      </c>
      <c r="AA441" s="82">
        <v>1</v>
      </c>
      <c r="AB441" s="82">
        <v>1</v>
      </c>
      <c r="AC441" s="82">
        <v>1</v>
      </c>
      <c r="AD441" s="85" t="str">
        <f>IF(A441&lt;&gt;"",IF(D441="DIRECCIÓN_DE_TRANSFERENCIAS","280 0031",VLOOKUP(C441,NIVELES!$A$14:$B$105,2,0)),"")</f>
        <v>280 1520</v>
      </c>
      <c r="AE441" s="86" t="s">
        <v>322</v>
      </c>
      <c r="AF441" s="86" t="s">
        <v>543</v>
      </c>
      <c r="AG441" s="79" t="str">
        <f>+IF(AF441&lt;&gt;"",VLOOKUP(AF441,NIVELES!$A$666:$B$673,2,0),"")</f>
        <v>DESARROLLO_INFANTIL</v>
      </c>
      <c r="AH441" s="78" t="s">
        <v>322</v>
      </c>
      <c r="AI441" s="79" t="str">
        <f>IF(AH441&lt;&gt;"",VLOOKUP(CONCATENATE(AG441,AH441),NIVELES!$B$676:$C$745,2,0),"")</f>
        <v>Centros Infantiles Del Buen Vivir Atencion Directa -Funcionamiento Operación Y Atencion De Unidades</v>
      </c>
      <c r="AJ441" s="78" t="s">
        <v>517</v>
      </c>
      <c r="AK441" s="79" t="str">
        <f>+IF(AJ441&lt;&gt;"",VLOOKUP(AJ441,NIVELES!$A$816:$B$892,2,0),"")</f>
        <v>NO APLICA</v>
      </c>
      <c r="AL441" s="78" t="s">
        <v>553</v>
      </c>
      <c r="AM441" s="78">
        <v>510602</v>
      </c>
      <c r="AN441" s="79" t="str">
        <f>IF(AM441&lt;&gt;"",+VLOOKUP(AM441,NIVELES!$A$1652:$B$2466,2,0),"")</f>
        <v>Fondo de Reserva</v>
      </c>
      <c r="AO441" s="87">
        <v>20664.419999999998</v>
      </c>
      <c r="AP441" s="88">
        <v>1722.0349999999999</v>
      </c>
      <c r="AQ441" s="88">
        <v>1722.0349999999999</v>
      </c>
      <c r="AR441" s="88">
        <v>1722.0349999999999</v>
      </c>
      <c r="AS441" s="88">
        <v>1722.0349999999999</v>
      </c>
      <c r="AT441" s="88">
        <v>1722.0349999999999</v>
      </c>
      <c r="AU441" s="88">
        <v>1722.0349999999999</v>
      </c>
      <c r="AV441" s="88">
        <v>1722.0349999999999</v>
      </c>
      <c r="AW441" s="88">
        <v>1722.0349999999999</v>
      </c>
      <c r="AX441" s="88">
        <v>1722.0349999999999</v>
      </c>
      <c r="AY441" s="88">
        <v>1722.0349999999999</v>
      </c>
      <c r="AZ441" s="88">
        <v>1722.0349999999999</v>
      </c>
      <c r="BA441" s="88">
        <v>1722.0349999999999</v>
      </c>
      <c r="BB441" s="89">
        <v>20664.419999999998</v>
      </c>
      <c r="BC441" s="90" t="str">
        <f t="shared" si="26"/>
        <v>OK</v>
      </c>
      <c r="BD441" s="91" t="str">
        <f t="shared" si="27"/>
        <v xml:space="preserve">                  </v>
      </c>
      <c r="BE441" s="92">
        <f t="shared" si="28"/>
        <v>12</v>
      </c>
    </row>
    <row r="442" spans="1:57" s="74" customFormat="1" ht="50.1" customHeight="1" x14ac:dyDescent="0.2">
      <c r="A442" s="78" t="s">
        <v>55</v>
      </c>
      <c r="B442" s="78" t="s">
        <v>54</v>
      </c>
      <c r="C442" s="78" t="s">
        <v>614</v>
      </c>
      <c r="D442" s="78" t="s">
        <v>605</v>
      </c>
      <c r="E442" s="79" t="str">
        <f>+IF(C442&lt;&gt;"",VLOOKUP(MID(C442,18,5),NIVELES!$A$133:$B$213,2,0),"")</f>
        <v>SUCUMBIOS</v>
      </c>
      <c r="F442" s="80" t="s">
        <v>221</v>
      </c>
      <c r="G442" s="81" t="str">
        <f>+IF(F442&lt;&gt;"",VLOOKUP(F442,NIVELES!$A$246:$C$464,3,0),"")</f>
        <v>NORTE</v>
      </c>
      <c r="H442" s="82" t="s">
        <v>1024</v>
      </c>
      <c r="I442" s="78" t="s">
        <v>2201</v>
      </c>
      <c r="J442" s="78" t="s">
        <v>2184</v>
      </c>
      <c r="K442" s="78" t="s">
        <v>2185</v>
      </c>
      <c r="L442" s="78" t="s">
        <v>2202</v>
      </c>
      <c r="M442" s="78">
        <v>140</v>
      </c>
      <c r="N442" s="78" t="s">
        <v>2203</v>
      </c>
      <c r="O442" s="78" t="s">
        <v>2167</v>
      </c>
      <c r="P442" s="82">
        <v>12</v>
      </c>
      <c r="Q442" s="78" t="s">
        <v>2204</v>
      </c>
      <c r="R442" s="82">
        <v>1</v>
      </c>
      <c r="S442" s="82">
        <v>1</v>
      </c>
      <c r="T442" s="82">
        <v>1</v>
      </c>
      <c r="U442" s="82">
        <v>1</v>
      </c>
      <c r="V442" s="82">
        <v>1</v>
      </c>
      <c r="W442" s="82">
        <v>1</v>
      </c>
      <c r="X442" s="82">
        <v>1</v>
      </c>
      <c r="Y442" s="82">
        <v>1</v>
      </c>
      <c r="Z442" s="82">
        <v>1</v>
      </c>
      <c r="AA442" s="82">
        <v>1</v>
      </c>
      <c r="AB442" s="82">
        <v>1</v>
      </c>
      <c r="AC442" s="82">
        <v>1</v>
      </c>
      <c r="AD442" s="85" t="str">
        <f>IF(A442&lt;&gt;"",IF(D442="DIRECCIÓN_DE_TRANSFERENCIAS","280 0031",VLOOKUP(C442,NIVELES!$A$14:$B$105,2,0)),"")</f>
        <v>280 1520</v>
      </c>
      <c r="AE442" s="86" t="s">
        <v>322</v>
      </c>
      <c r="AF442" s="86" t="s">
        <v>543</v>
      </c>
      <c r="AG442" s="79" t="str">
        <f>+IF(AF442&lt;&gt;"",VLOOKUP(AF442,NIVELES!$A$666:$B$673,2,0),"")</f>
        <v>DESARROLLO_INFANTIL</v>
      </c>
      <c r="AH442" s="78" t="s">
        <v>322</v>
      </c>
      <c r="AI442" s="79" t="str">
        <f>IF(AH442&lt;&gt;"",VLOOKUP(CONCATENATE(AG442,AH442),NIVELES!$B$676:$C$745,2,0),"")</f>
        <v>Centros Infantiles Del Buen Vivir Atencion Directa -Funcionamiento Operación Y Atencion De Unidades</v>
      </c>
      <c r="AJ442" s="78" t="s">
        <v>517</v>
      </c>
      <c r="AK442" s="79" t="str">
        <f>+IF(AJ442&lt;&gt;"",VLOOKUP(AJ442,NIVELES!$A$816:$B$892,2,0),"")</f>
        <v>NO APLICA</v>
      </c>
      <c r="AL442" s="78" t="s">
        <v>553</v>
      </c>
      <c r="AM442" s="78">
        <v>510105</v>
      </c>
      <c r="AN442" s="79" t="str">
        <f>IF(AM442&lt;&gt;"",+VLOOKUP(AM442,NIVELES!$A$1652:$B$2466,2,0),"")</f>
        <v>Remuneraciones Unificadas</v>
      </c>
      <c r="AO442" s="87">
        <v>250908</v>
      </c>
      <c r="AP442" s="88">
        <v>20909</v>
      </c>
      <c r="AQ442" s="88">
        <v>20909</v>
      </c>
      <c r="AR442" s="88">
        <v>20909</v>
      </c>
      <c r="AS442" s="88">
        <v>20909</v>
      </c>
      <c r="AT442" s="88">
        <v>20909</v>
      </c>
      <c r="AU442" s="88">
        <v>20909</v>
      </c>
      <c r="AV442" s="88">
        <v>20909</v>
      </c>
      <c r="AW442" s="88">
        <v>20909</v>
      </c>
      <c r="AX442" s="88">
        <v>20909</v>
      </c>
      <c r="AY442" s="88">
        <v>20909</v>
      </c>
      <c r="AZ442" s="88">
        <v>20909</v>
      </c>
      <c r="BA442" s="88">
        <v>20909</v>
      </c>
      <c r="BB442" s="89">
        <v>250908</v>
      </c>
      <c r="BC442" s="90" t="str">
        <f t="shared" si="26"/>
        <v>OK</v>
      </c>
      <c r="BD442" s="91" t="str">
        <f t="shared" si="27"/>
        <v xml:space="preserve">                  </v>
      </c>
      <c r="BE442" s="92">
        <f t="shared" si="28"/>
        <v>12</v>
      </c>
    </row>
    <row r="443" spans="1:57" s="74" customFormat="1" ht="50.1" customHeight="1" x14ac:dyDescent="0.2">
      <c r="A443" s="78" t="s">
        <v>55</v>
      </c>
      <c r="B443" s="78" t="s">
        <v>54</v>
      </c>
      <c r="C443" s="78" t="s">
        <v>614</v>
      </c>
      <c r="D443" s="78" t="s">
        <v>605</v>
      </c>
      <c r="E443" s="79" t="str">
        <f>+IF(C443&lt;&gt;"",VLOOKUP(MID(C443,18,5),NIVELES!$A$133:$B$213,2,0),"")</f>
        <v>SUCUMBIOS</v>
      </c>
      <c r="F443" s="80" t="s">
        <v>221</v>
      </c>
      <c r="G443" s="81" t="str">
        <f>+IF(F443&lt;&gt;"",VLOOKUP(F443,NIVELES!$A$246:$C$464,3,0),"")</f>
        <v>NORTE</v>
      </c>
      <c r="H443" s="82" t="s">
        <v>1024</v>
      </c>
      <c r="I443" s="78" t="s">
        <v>2201</v>
      </c>
      <c r="J443" s="78" t="s">
        <v>2184</v>
      </c>
      <c r="K443" s="78" t="s">
        <v>2185</v>
      </c>
      <c r="L443" s="78" t="s">
        <v>2202</v>
      </c>
      <c r="M443" s="78">
        <v>140</v>
      </c>
      <c r="N443" s="78" t="s">
        <v>2203</v>
      </c>
      <c r="O443" s="78" t="s">
        <v>2167</v>
      </c>
      <c r="P443" s="82">
        <v>12</v>
      </c>
      <c r="Q443" s="78" t="s">
        <v>2204</v>
      </c>
      <c r="R443" s="82">
        <v>1</v>
      </c>
      <c r="S443" s="82">
        <v>1</v>
      </c>
      <c r="T443" s="82">
        <v>1</v>
      </c>
      <c r="U443" s="82">
        <v>1</v>
      </c>
      <c r="V443" s="82">
        <v>1</v>
      </c>
      <c r="W443" s="82">
        <v>1</v>
      </c>
      <c r="X443" s="82">
        <v>1</v>
      </c>
      <c r="Y443" s="82">
        <v>1</v>
      </c>
      <c r="Z443" s="82">
        <v>1</v>
      </c>
      <c r="AA443" s="82">
        <v>1</v>
      </c>
      <c r="AB443" s="82">
        <v>1</v>
      </c>
      <c r="AC443" s="82">
        <v>1</v>
      </c>
      <c r="AD443" s="85" t="str">
        <f>IF(A443&lt;&gt;"",IF(D443="DIRECCIÓN_DE_TRANSFERENCIAS","280 0031",VLOOKUP(C443,NIVELES!$A$14:$B$105,2,0)),"")</f>
        <v>280 1520</v>
      </c>
      <c r="AE443" s="86" t="s">
        <v>322</v>
      </c>
      <c r="AF443" s="86" t="s">
        <v>543</v>
      </c>
      <c r="AG443" s="79" t="str">
        <f>+IF(AF443&lt;&gt;"",VLOOKUP(AF443,NIVELES!$A$666:$B$673,2,0),"")</f>
        <v>DESARROLLO_INFANTIL</v>
      </c>
      <c r="AH443" s="78" t="s">
        <v>322</v>
      </c>
      <c r="AI443" s="79" t="str">
        <f>IF(AH443&lt;&gt;"",VLOOKUP(CONCATENATE(AG443,AH443),NIVELES!$B$676:$C$745,2,0),"")</f>
        <v>Centros Infantiles Del Buen Vivir Atencion Directa -Funcionamiento Operación Y Atencion De Unidades</v>
      </c>
      <c r="AJ443" s="78" t="s">
        <v>517</v>
      </c>
      <c r="AK443" s="79" t="str">
        <f>+IF(AJ443&lt;&gt;"",VLOOKUP(AJ443,NIVELES!$A$816:$B$892,2,0),"")</f>
        <v>NO APLICA</v>
      </c>
      <c r="AL443" s="78" t="s">
        <v>553</v>
      </c>
      <c r="AM443" s="78">
        <v>510510</v>
      </c>
      <c r="AN443" s="79" t="str">
        <f>IF(AM443&lt;&gt;"",+VLOOKUP(AM443,NIVELES!$A$1652:$B$2466,2,0),"")</f>
        <v>Servicios Personales por Contrato</v>
      </c>
      <c r="AO443" s="87">
        <v>17974</v>
      </c>
      <c r="AP443" s="88">
        <v>1497.8333333333333</v>
      </c>
      <c r="AQ443" s="88">
        <v>1497.8333333333333</v>
      </c>
      <c r="AR443" s="88">
        <v>1497.8333333333333</v>
      </c>
      <c r="AS443" s="88">
        <v>1497.8333333333333</v>
      </c>
      <c r="AT443" s="88">
        <v>1497.8333333333333</v>
      </c>
      <c r="AU443" s="88">
        <v>1497.8333333333333</v>
      </c>
      <c r="AV443" s="88">
        <v>1497.8333333333333</v>
      </c>
      <c r="AW443" s="88">
        <v>1497.8333333333333</v>
      </c>
      <c r="AX443" s="88">
        <v>1497.8333333333333</v>
      </c>
      <c r="AY443" s="88">
        <v>1497.8333333333333</v>
      </c>
      <c r="AZ443" s="88">
        <v>1497.8333333333333</v>
      </c>
      <c r="BA443" s="88">
        <v>1497.8333333333333</v>
      </c>
      <c r="BB443" s="89">
        <v>17974</v>
      </c>
      <c r="BC443" s="90" t="str">
        <f t="shared" si="26"/>
        <v>OK</v>
      </c>
      <c r="BD443" s="91" t="str">
        <f t="shared" si="27"/>
        <v xml:space="preserve">                  </v>
      </c>
      <c r="BE443" s="92">
        <f t="shared" si="28"/>
        <v>12</v>
      </c>
    </row>
    <row r="444" spans="1:57" s="74" customFormat="1" ht="50.1" customHeight="1" x14ac:dyDescent="0.2">
      <c r="A444" s="78" t="s">
        <v>55</v>
      </c>
      <c r="B444" s="78" t="s">
        <v>54</v>
      </c>
      <c r="C444" s="78" t="s">
        <v>614</v>
      </c>
      <c r="D444" s="78" t="s">
        <v>605</v>
      </c>
      <c r="E444" s="79" t="str">
        <f>+IF(C444&lt;&gt;"",VLOOKUP(MID(C444,18,5),NIVELES!$A$133:$B$213,2,0),"")</f>
        <v>SUCUMBIOS</v>
      </c>
      <c r="F444" s="80" t="s">
        <v>221</v>
      </c>
      <c r="G444" s="81" t="str">
        <f>+IF(F444&lt;&gt;"",VLOOKUP(F444,NIVELES!$A$246:$C$464,3,0),"")</f>
        <v>NORTE</v>
      </c>
      <c r="H444" s="82" t="s">
        <v>1024</v>
      </c>
      <c r="I444" s="78" t="s">
        <v>2201</v>
      </c>
      <c r="J444" s="78" t="s">
        <v>2184</v>
      </c>
      <c r="K444" s="78" t="s">
        <v>2185</v>
      </c>
      <c r="L444" s="78" t="s">
        <v>2202</v>
      </c>
      <c r="M444" s="78">
        <v>140</v>
      </c>
      <c r="N444" s="78" t="s">
        <v>2203</v>
      </c>
      <c r="O444" s="78" t="s">
        <v>2174</v>
      </c>
      <c r="P444" s="82">
        <v>12</v>
      </c>
      <c r="Q444" s="78" t="s">
        <v>2206</v>
      </c>
      <c r="R444" s="82">
        <v>1</v>
      </c>
      <c r="S444" s="82">
        <v>1</v>
      </c>
      <c r="T444" s="82">
        <v>1</v>
      </c>
      <c r="U444" s="82">
        <v>1</v>
      </c>
      <c r="V444" s="82">
        <v>1</v>
      </c>
      <c r="W444" s="82">
        <v>1</v>
      </c>
      <c r="X444" s="82">
        <v>1</v>
      </c>
      <c r="Y444" s="82">
        <v>1</v>
      </c>
      <c r="Z444" s="82">
        <v>1</v>
      </c>
      <c r="AA444" s="82">
        <v>1</v>
      </c>
      <c r="AB444" s="82">
        <v>1</v>
      </c>
      <c r="AC444" s="82">
        <v>1</v>
      </c>
      <c r="AD444" s="85" t="str">
        <f>IF(A444&lt;&gt;"",IF(D444="DIRECCIÓN_DE_TRANSFERENCIAS","280 0031",VLOOKUP(C444,NIVELES!$A$14:$B$105,2,0)),"")</f>
        <v>280 1520</v>
      </c>
      <c r="AE444" s="86" t="s">
        <v>322</v>
      </c>
      <c r="AF444" s="86" t="s">
        <v>543</v>
      </c>
      <c r="AG444" s="79" t="str">
        <f>+IF(AF444&lt;&gt;"",VLOOKUP(AF444,NIVELES!$A$666:$B$673,2,0),"")</f>
        <v>DESARROLLO_INFANTIL</v>
      </c>
      <c r="AH444" s="78" t="s">
        <v>322</v>
      </c>
      <c r="AI444" s="79" t="str">
        <f>IF(AH444&lt;&gt;"",VLOOKUP(CONCATENATE(AG444,AH444),NIVELES!$B$676:$C$745,2,0),"")</f>
        <v>Centros Infantiles Del Buen Vivir Atencion Directa -Funcionamiento Operación Y Atencion De Unidades</v>
      </c>
      <c r="AJ444" s="78" t="s">
        <v>517</v>
      </c>
      <c r="AK444" s="79" t="str">
        <f>+IF(AJ444&lt;&gt;"",VLOOKUP(AJ444,NIVELES!$A$816:$B$892,2,0),"")</f>
        <v>NO APLICA</v>
      </c>
      <c r="AL444" s="78" t="s">
        <v>554</v>
      </c>
      <c r="AM444" s="78">
        <v>530101</v>
      </c>
      <c r="AN444" s="79" t="str">
        <f>IF(AM444&lt;&gt;"",+VLOOKUP(AM444,NIVELES!$A$1652:$B$2466,2,0),"")</f>
        <v>Agua Potable</v>
      </c>
      <c r="AO444" s="87">
        <v>2868.12</v>
      </c>
      <c r="AP444" s="88">
        <v>239.01</v>
      </c>
      <c r="AQ444" s="88">
        <v>239.01</v>
      </c>
      <c r="AR444" s="88">
        <v>239.01</v>
      </c>
      <c r="AS444" s="88">
        <v>239.01</v>
      </c>
      <c r="AT444" s="88">
        <v>239.01</v>
      </c>
      <c r="AU444" s="88">
        <v>239.01</v>
      </c>
      <c r="AV444" s="88">
        <v>239.01</v>
      </c>
      <c r="AW444" s="88">
        <v>239.01</v>
      </c>
      <c r="AX444" s="88">
        <v>239.01</v>
      </c>
      <c r="AY444" s="88">
        <v>239.01</v>
      </c>
      <c r="AZ444" s="88">
        <v>239.01</v>
      </c>
      <c r="BA444" s="88">
        <v>239.01</v>
      </c>
      <c r="BB444" s="89">
        <v>2868.1200000000008</v>
      </c>
      <c r="BC444" s="90" t="str">
        <f t="shared" si="26"/>
        <v>OK</v>
      </c>
      <c r="BD444" s="91" t="str">
        <f t="shared" si="27"/>
        <v xml:space="preserve">                  </v>
      </c>
      <c r="BE444" s="92">
        <f t="shared" si="28"/>
        <v>12</v>
      </c>
    </row>
    <row r="445" spans="1:57" s="74" customFormat="1" ht="50.1" customHeight="1" x14ac:dyDescent="0.2">
      <c r="A445" s="78" t="s">
        <v>55</v>
      </c>
      <c r="B445" s="78" t="s">
        <v>54</v>
      </c>
      <c r="C445" s="78" t="s">
        <v>614</v>
      </c>
      <c r="D445" s="78" t="s">
        <v>605</v>
      </c>
      <c r="E445" s="79" t="str">
        <f>+IF(C445&lt;&gt;"",VLOOKUP(MID(C445,18,5),NIVELES!$A$133:$B$213,2,0),"")</f>
        <v>SUCUMBIOS</v>
      </c>
      <c r="F445" s="80" t="s">
        <v>221</v>
      </c>
      <c r="G445" s="81" t="str">
        <f>+IF(F445&lt;&gt;"",VLOOKUP(F445,NIVELES!$A$246:$C$464,3,0),"")</f>
        <v>NORTE</v>
      </c>
      <c r="H445" s="82" t="s">
        <v>1024</v>
      </c>
      <c r="I445" s="78" t="s">
        <v>2201</v>
      </c>
      <c r="J445" s="78" t="s">
        <v>2184</v>
      </c>
      <c r="K445" s="78" t="s">
        <v>2185</v>
      </c>
      <c r="L445" s="78" t="s">
        <v>2202</v>
      </c>
      <c r="M445" s="78">
        <v>140</v>
      </c>
      <c r="N445" s="78" t="s">
        <v>2203</v>
      </c>
      <c r="O445" s="78" t="s">
        <v>2174</v>
      </c>
      <c r="P445" s="82">
        <v>12</v>
      </c>
      <c r="Q445" s="78" t="s">
        <v>2207</v>
      </c>
      <c r="R445" s="82">
        <v>1</v>
      </c>
      <c r="S445" s="82">
        <v>1</v>
      </c>
      <c r="T445" s="82">
        <v>1</v>
      </c>
      <c r="U445" s="82">
        <v>1</v>
      </c>
      <c r="V445" s="82">
        <v>1</v>
      </c>
      <c r="W445" s="82">
        <v>1</v>
      </c>
      <c r="X445" s="82">
        <v>1</v>
      </c>
      <c r="Y445" s="82">
        <v>1</v>
      </c>
      <c r="Z445" s="82">
        <v>1</v>
      </c>
      <c r="AA445" s="82">
        <v>1</v>
      </c>
      <c r="AB445" s="82">
        <v>1</v>
      </c>
      <c r="AC445" s="82">
        <v>1</v>
      </c>
      <c r="AD445" s="85" t="str">
        <f>IF(A445&lt;&gt;"",IF(D445="DIRECCIÓN_DE_TRANSFERENCIAS","280 0031",VLOOKUP(C445,NIVELES!$A$14:$B$105,2,0)),"")</f>
        <v>280 1520</v>
      </c>
      <c r="AE445" s="86" t="s">
        <v>322</v>
      </c>
      <c r="AF445" s="86" t="s">
        <v>543</v>
      </c>
      <c r="AG445" s="79" t="str">
        <f>+IF(AF445&lt;&gt;"",VLOOKUP(AF445,NIVELES!$A$666:$B$673,2,0),"")</f>
        <v>DESARROLLO_INFANTIL</v>
      </c>
      <c r="AH445" s="78" t="s">
        <v>322</v>
      </c>
      <c r="AI445" s="79" t="str">
        <f>IF(AH445&lt;&gt;"",VLOOKUP(CONCATENATE(AG445,AH445),NIVELES!$B$676:$C$745,2,0),"")</f>
        <v>Centros Infantiles Del Buen Vivir Atencion Directa -Funcionamiento Operación Y Atencion De Unidades</v>
      </c>
      <c r="AJ445" s="78" t="s">
        <v>517</v>
      </c>
      <c r="AK445" s="79" t="str">
        <f>+IF(AJ445&lt;&gt;"",VLOOKUP(AJ445,NIVELES!$A$816:$B$892,2,0),"")</f>
        <v>NO APLICA</v>
      </c>
      <c r="AL445" s="78" t="s">
        <v>554</v>
      </c>
      <c r="AM445" s="78">
        <v>530104</v>
      </c>
      <c r="AN445" s="79" t="str">
        <f>IF(AM445&lt;&gt;"",+VLOOKUP(AM445,NIVELES!$A$1652:$B$2466,2,0),"")</f>
        <v>Energía Eléctrica</v>
      </c>
      <c r="AO445" s="87">
        <v>2567.2800000000002</v>
      </c>
      <c r="AP445" s="88">
        <v>213.94000000000003</v>
      </c>
      <c r="AQ445" s="88">
        <v>213.94000000000003</v>
      </c>
      <c r="AR445" s="88">
        <v>213.94000000000003</v>
      </c>
      <c r="AS445" s="88">
        <v>213.94000000000003</v>
      </c>
      <c r="AT445" s="88">
        <v>213.94000000000003</v>
      </c>
      <c r="AU445" s="88">
        <v>213.94000000000003</v>
      </c>
      <c r="AV445" s="88">
        <v>213.94000000000003</v>
      </c>
      <c r="AW445" s="88">
        <v>213.94000000000003</v>
      </c>
      <c r="AX445" s="88">
        <v>213.94000000000003</v>
      </c>
      <c r="AY445" s="88">
        <v>213.94000000000003</v>
      </c>
      <c r="AZ445" s="88">
        <v>213.94000000000003</v>
      </c>
      <c r="BA445" s="88">
        <v>213.94000000000003</v>
      </c>
      <c r="BB445" s="89">
        <v>2567.2800000000002</v>
      </c>
      <c r="BC445" s="90" t="str">
        <f t="shared" si="26"/>
        <v>OK</v>
      </c>
      <c r="BD445" s="91" t="str">
        <f t="shared" si="27"/>
        <v xml:space="preserve">                  </v>
      </c>
      <c r="BE445" s="92">
        <f t="shared" si="28"/>
        <v>12</v>
      </c>
    </row>
    <row r="446" spans="1:57" s="74" customFormat="1" ht="50.1" customHeight="1" x14ac:dyDescent="0.2">
      <c r="A446" s="78" t="s">
        <v>55</v>
      </c>
      <c r="B446" s="78" t="s">
        <v>54</v>
      </c>
      <c r="C446" s="78" t="s">
        <v>614</v>
      </c>
      <c r="D446" s="78" t="s">
        <v>605</v>
      </c>
      <c r="E446" s="79" t="str">
        <f>+IF(C446&lt;&gt;"",VLOOKUP(MID(C446,18,5),NIVELES!$A$133:$B$213,2,0),"")</f>
        <v>SUCUMBIOS</v>
      </c>
      <c r="F446" s="80" t="s">
        <v>221</v>
      </c>
      <c r="G446" s="81" t="str">
        <f>+IF(F446&lt;&gt;"",VLOOKUP(F446,NIVELES!$A$246:$C$464,3,0),"")</f>
        <v>NORTE</v>
      </c>
      <c r="H446" s="82" t="s">
        <v>1024</v>
      </c>
      <c r="I446" s="78" t="s">
        <v>2201</v>
      </c>
      <c r="J446" s="78" t="s">
        <v>2184</v>
      </c>
      <c r="K446" s="78" t="s">
        <v>2185</v>
      </c>
      <c r="L446" s="78" t="s">
        <v>2202</v>
      </c>
      <c r="M446" s="78">
        <v>140</v>
      </c>
      <c r="N446" s="78" t="s">
        <v>2203</v>
      </c>
      <c r="O446" s="78" t="s">
        <v>2208</v>
      </c>
      <c r="P446" s="82">
        <v>1</v>
      </c>
      <c r="Q446" s="78" t="s">
        <v>2209</v>
      </c>
      <c r="R446" s="82"/>
      <c r="S446" s="82"/>
      <c r="T446" s="82">
        <v>1</v>
      </c>
      <c r="U446" s="82"/>
      <c r="V446" s="82"/>
      <c r="W446" s="82"/>
      <c r="X446" s="82"/>
      <c r="Y446" s="82"/>
      <c r="Z446" s="82"/>
      <c r="AA446" s="82"/>
      <c r="AB446" s="82"/>
      <c r="AC446" s="82"/>
      <c r="AD446" s="85" t="str">
        <f>IF(A446&lt;&gt;"",IF(D446="DIRECCIÓN_DE_TRANSFERENCIAS","280 0031",VLOOKUP(C446,NIVELES!$A$14:$B$105,2,0)),"")</f>
        <v>280 1520</v>
      </c>
      <c r="AE446" s="86" t="s">
        <v>322</v>
      </c>
      <c r="AF446" s="86" t="s">
        <v>543</v>
      </c>
      <c r="AG446" s="79" t="str">
        <f>+IF(AF446&lt;&gt;"",VLOOKUP(AF446,NIVELES!$A$666:$B$673,2,0),"")</f>
        <v>DESARROLLO_INFANTIL</v>
      </c>
      <c r="AH446" s="78" t="s">
        <v>322</v>
      </c>
      <c r="AI446" s="79" t="str">
        <f>IF(AH446&lt;&gt;"",VLOOKUP(CONCATENATE(AG446,AH446),NIVELES!$B$676:$C$745,2,0),"")</f>
        <v>Centros Infantiles Del Buen Vivir Atencion Directa -Funcionamiento Operación Y Atencion De Unidades</v>
      </c>
      <c r="AJ446" s="78" t="s">
        <v>517</v>
      </c>
      <c r="AK446" s="79" t="str">
        <f>+IF(AJ446&lt;&gt;"",VLOOKUP(AJ446,NIVELES!$A$816:$B$892,2,0),"")</f>
        <v>NO APLICA</v>
      </c>
      <c r="AL446" s="78" t="s">
        <v>554</v>
      </c>
      <c r="AM446" s="78">
        <v>530805</v>
      </c>
      <c r="AN446" s="79" t="str">
        <f>IF(AM446&lt;&gt;"",+VLOOKUP(AM446,NIVELES!$A$1652:$B$2466,2,0),"")</f>
        <v>Materiales de Aseo</v>
      </c>
      <c r="AO446" s="87">
        <v>554.25</v>
      </c>
      <c r="AP446" s="88">
        <v>0</v>
      </c>
      <c r="AQ446" s="88">
        <v>0</v>
      </c>
      <c r="AR446" s="88">
        <v>554.25</v>
      </c>
      <c r="AS446" s="88">
        <v>0</v>
      </c>
      <c r="AT446" s="88">
        <v>0</v>
      </c>
      <c r="AU446" s="88">
        <v>0</v>
      </c>
      <c r="AV446" s="88">
        <v>0</v>
      </c>
      <c r="AW446" s="88">
        <v>0</v>
      </c>
      <c r="AX446" s="88">
        <v>0</v>
      </c>
      <c r="AY446" s="88">
        <v>0</v>
      </c>
      <c r="AZ446" s="88">
        <v>0</v>
      </c>
      <c r="BA446" s="88">
        <v>0</v>
      </c>
      <c r="BB446" s="89">
        <v>554.25</v>
      </c>
      <c r="BC446" s="90" t="str">
        <f t="shared" si="26"/>
        <v>OK</v>
      </c>
      <c r="BD446" s="91" t="str">
        <f t="shared" si="27"/>
        <v xml:space="preserve">                  </v>
      </c>
      <c r="BE446" s="92">
        <f t="shared" si="28"/>
        <v>1</v>
      </c>
    </row>
    <row r="447" spans="1:57" s="74" customFormat="1" ht="50.1" customHeight="1" x14ac:dyDescent="0.2">
      <c r="A447" s="78" t="s">
        <v>55</v>
      </c>
      <c r="B447" s="78" t="s">
        <v>54</v>
      </c>
      <c r="C447" s="78" t="s">
        <v>614</v>
      </c>
      <c r="D447" s="78" t="s">
        <v>605</v>
      </c>
      <c r="E447" s="79" t="str">
        <f>+IF(C447&lt;&gt;"",VLOOKUP(MID(C447,18,5),NIVELES!$A$133:$B$213,2,0),"")</f>
        <v>SUCUMBIOS</v>
      </c>
      <c r="F447" s="80" t="s">
        <v>221</v>
      </c>
      <c r="G447" s="81" t="str">
        <f>+IF(F447&lt;&gt;"",VLOOKUP(F447,NIVELES!$A$246:$C$464,3,0),"")</f>
        <v>NORTE</v>
      </c>
      <c r="H447" s="82" t="s">
        <v>1024</v>
      </c>
      <c r="I447" s="78" t="s">
        <v>2201</v>
      </c>
      <c r="J447" s="78" t="s">
        <v>2184</v>
      </c>
      <c r="K447" s="78" t="s">
        <v>2185</v>
      </c>
      <c r="L447" s="78" t="s">
        <v>2202</v>
      </c>
      <c r="M447" s="78">
        <v>140</v>
      </c>
      <c r="N447" s="78" t="s">
        <v>2203</v>
      </c>
      <c r="O447" s="78" t="s">
        <v>2210</v>
      </c>
      <c r="P447" s="82">
        <v>1</v>
      </c>
      <c r="Q447" s="78" t="s">
        <v>2211</v>
      </c>
      <c r="R447" s="82"/>
      <c r="S447" s="82"/>
      <c r="T447" s="82">
        <v>1</v>
      </c>
      <c r="U447" s="82"/>
      <c r="V447" s="82"/>
      <c r="W447" s="82"/>
      <c r="X447" s="82"/>
      <c r="Y447" s="82"/>
      <c r="Z447" s="82"/>
      <c r="AA447" s="82"/>
      <c r="AB447" s="82"/>
      <c r="AC447" s="82"/>
      <c r="AD447" s="85" t="str">
        <f>IF(A447&lt;&gt;"",IF(D447="DIRECCIÓN_DE_TRANSFERENCIAS","280 0031",VLOOKUP(C447,NIVELES!$A$14:$B$105,2,0)),"")</f>
        <v>280 1520</v>
      </c>
      <c r="AE447" s="86" t="s">
        <v>322</v>
      </c>
      <c r="AF447" s="86" t="s">
        <v>543</v>
      </c>
      <c r="AG447" s="79" t="str">
        <f>+IF(AF447&lt;&gt;"",VLOOKUP(AF447,NIVELES!$A$666:$B$673,2,0),"")</f>
        <v>DESARROLLO_INFANTIL</v>
      </c>
      <c r="AH447" s="78" t="s">
        <v>322</v>
      </c>
      <c r="AI447" s="79" t="str">
        <f>IF(AH447&lt;&gt;"",VLOOKUP(CONCATENATE(AG447,AH447),NIVELES!$B$676:$C$745,2,0),"")</f>
        <v>Centros Infantiles Del Buen Vivir Atencion Directa -Funcionamiento Operación Y Atencion De Unidades</v>
      </c>
      <c r="AJ447" s="78" t="s">
        <v>517</v>
      </c>
      <c r="AK447" s="79" t="str">
        <f>+IF(AJ447&lt;&gt;"",VLOOKUP(AJ447,NIVELES!$A$816:$B$892,2,0),"")</f>
        <v>NO APLICA</v>
      </c>
      <c r="AL447" s="78" t="s">
        <v>554</v>
      </c>
      <c r="AM447" s="78">
        <v>530812</v>
      </c>
      <c r="AN447" s="79" t="str">
        <f>IF(AM447&lt;&gt;"",+VLOOKUP(AM447,NIVELES!$A$1652:$B$2466,2,0),"")</f>
        <v>Materiales Didácticos</v>
      </c>
      <c r="AO447" s="87">
        <v>1746.62</v>
      </c>
      <c r="AP447" s="88">
        <v>0</v>
      </c>
      <c r="AQ447" s="88">
        <v>0</v>
      </c>
      <c r="AR447" s="88">
        <v>1746.62</v>
      </c>
      <c r="AS447" s="88">
        <v>0</v>
      </c>
      <c r="AT447" s="88">
        <v>0</v>
      </c>
      <c r="AU447" s="88">
        <v>0</v>
      </c>
      <c r="AV447" s="88">
        <v>0</v>
      </c>
      <c r="AW447" s="88">
        <v>0</v>
      </c>
      <c r="AX447" s="88">
        <v>0</v>
      </c>
      <c r="AY447" s="88">
        <v>0</v>
      </c>
      <c r="AZ447" s="88">
        <v>0</v>
      </c>
      <c r="BA447" s="88">
        <v>0</v>
      </c>
      <c r="BB447" s="89">
        <v>1746.62</v>
      </c>
      <c r="BC447" s="90" t="str">
        <f t="shared" si="26"/>
        <v>OK</v>
      </c>
      <c r="BD447" s="91" t="str">
        <f t="shared" si="27"/>
        <v xml:space="preserve">                  </v>
      </c>
      <c r="BE447" s="92">
        <f t="shared" si="28"/>
        <v>1</v>
      </c>
    </row>
    <row r="448" spans="1:57" s="74" customFormat="1" ht="50.1" customHeight="1" x14ac:dyDescent="0.2">
      <c r="A448" s="78" t="s">
        <v>55</v>
      </c>
      <c r="B448" s="78" t="s">
        <v>54</v>
      </c>
      <c r="C448" s="78" t="s">
        <v>614</v>
      </c>
      <c r="D448" s="78" t="s">
        <v>605</v>
      </c>
      <c r="E448" s="79" t="str">
        <f>+IF(C448&lt;&gt;"",VLOOKUP(MID(C448,18,5),NIVELES!$A$133:$B$213,2,0),"")</f>
        <v>SUCUMBIOS</v>
      </c>
      <c r="F448" s="80" t="s">
        <v>221</v>
      </c>
      <c r="G448" s="81" t="str">
        <f>+IF(F448&lt;&gt;"",VLOOKUP(F448,NIVELES!$A$246:$C$464,3,0),"")</f>
        <v>NORTE</v>
      </c>
      <c r="H448" s="82" t="s">
        <v>1024</v>
      </c>
      <c r="I448" s="78" t="s">
        <v>2201</v>
      </c>
      <c r="J448" s="78" t="s">
        <v>2184</v>
      </c>
      <c r="K448" s="78" t="s">
        <v>2185</v>
      </c>
      <c r="L448" s="78" t="s">
        <v>2202</v>
      </c>
      <c r="M448" s="78">
        <v>140</v>
      </c>
      <c r="N448" s="78" t="s">
        <v>2203</v>
      </c>
      <c r="O448" s="78" t="s">
        <v>2212</v>
      </c>
      <c r="P448" s="82">
        <v>2</v>
      </c>
      <c r="Q448" s="78" t="s">
        <v>2213</v>
      </c>
      <c r="R448" s="82"/>
      <c r="S448" s="82">
        <v>1</v>
      </c>
      <c r="T448" s="82"/>
      <c r="U448" s="82"/>
      <c r="V448" s="82">
        <v>1</v>
      </c>
      <c r="W448" s="82"/>
      <c r="X448" s="82"/>
      <c r="Y448" s="82"/>
      <c r="Z448" s="82"/>
      <c r="AA448" s="82"/>
      <c r="AB448" s="82"/>
      <c r="AC448" s="82"/>
      <c r="AD448" s="85" t="str">
        <f>IF(A448&lt;&gt;"",IF(D448="DIRECCIÓN_DE_TRANSFERENCIAS","280 0031",VLOOKUP(C448,NIVELES!$A$14:$B$105,2,0)),"")</f>
        <v>280 1520</v>
      </c>
      <c r="AE448" s="86" t="s">
        <v>322</v>
      </c>
      <c r="AF448" s="86" t="s">
        <v>543</v>
      </c>
      <c r="AG448" s="79" t="str">
        <f>+IF(AF448&lt;&gt;"",VLOOKUP(AF448,NIVELES!$A$666:$B$673,2,0),"")</f>
        <v>DESARROLLO_INFANTIL</v>
      </c>
      <c r="AH448" s="78" t="s">
        <v>322</v>
      </c>
      <c r="AI448" s="79" t="str">
        <f>IF(AH448&lt;&gt;"",VLOOKUP(CONCATENATE(AG448,AH448),NIVELES!$B$676:$C$745,2,0),"")</f>
        <v>Centros Infantiles Del Buen Vivir Atencion Directa -Funcionamiento Operación Y Atencion De Unidades</v>
      </c>
      <c r="AJ448" s="78" t="s">
        <v>517</v>
      </c>
      <c r="AK448" s="79" t="str">
        <f>+IF(AJ448&lt;&gt;"",VLOOKUP(AJ448,NIVELES!$A$816:$B$892,2,0),"")</f>
        <v>NO APLICA</v>
      </c>
      <c r="AL448" s="78" t="s">
        <v>554</v>
      </c>
      <c r="AM448" s="78">
        <v>530235</v>
      </c>
      <c r="AN448" s="79" t="str">
        <f>IF(AM448&lt;&gt;"",+VLOOKUP(AM448,NIVELES!$A$1652:$B$2466,2,0),"")</f>
        <v>Servicio de Alimentación</v>
      </c>
      <c r="AO448" s="87">
        <v>80287.87</v>
      </c>
      <c r="AP448" s="88">
        <v>0</v>
      </c>
      <c r="AQ448" s="88">
        <v>40143.934999999998</v>
      </c>
      <c r="AR448" s="88">
        <v>0</v>
      </c>
      <c r="AS448" s="88">
        <v>0</v>
      </c>
      <c r="AT448" s="88">
        <v>40143.934999999998</v>
      </c>
      <c r="AU448" s="88">
        <v>0</v>
      </c>
      <c r="AV448" s="88">
        <v>0</v>
      </c>
      <c r="AW448" s="88">
        <v>0</v>
      </c>
      <c r="AX448" s="88">
        <v>0</v>
      </c>
      <c r="AY448" s="88">
        <v>0</v>
      </c>
      <c r="AZ448" s="88">
        <v>0</v>
      </c>
      <c r="BA448" s="88">
        <v>0</v>
      </c>
      <c r="BB448" s="89">
        <v>80287.87</v>
      </c>
      <c r="BC448" s="90" t="str">
        <f t="shared" si="26"/>
        <v>OK</v>
      </c>
      <c r="BD448" s="91" t="str">
        <f t="shared" si="27"/>
        <v xml:space="preserve">                  </v>
      </c>
      <c r="BE448" s="92">
        <f t="shared" si="28"/>
        <v>2</v>
      </c>
    </row>
    <row r="449" spans="1:57" s="74" customFormat="1" ht="50.1" customHeight="1" x14ac:dyDescent="0.2">
      <c r="A449" s="78" t="s">
        <v>55</v>
      </c>
      <c r="B449" s="78" t="s">
        <v>54</v>
      </c>
      <c r="C449" s="78" t="s">
        <v>614</v>
      </c>
      <c r="D449" s="78" t="s">
        <v>605</v>
      </c>
      <c r="E449" s="79" t="str">
        <f>+IF(C449&lt;&gt;"",VLOOKUP(MID(C449,18,5),NIVELES!$A$133:$B$213,2,0),"")</f>
        <v>SUCUMBIOS</v>
      </c>
      <c r="F449" s="80" t="s">
        <v>221</v>
      </c>
      <c r="G449" s="81" t="str">
        <f>+IF(F449&lt;&gt;"",VLOOKUP(F449,NIVELES!$A$246:$C$464,3,0),"")</f>
        <v>NORTE</v>
      </c>
      <c r="H449" s="82" t="s">
        <v>1024</v>
      </c>
      <c r="I449" s="78" t="s">
        <v>2201</v>
      </c>
      <c r="J449" s="78" t="s">
        <v>2184</v>
      </c>
      <c r="K449" s="78" t="s">
        <v>2185</v>
      </c>
      <c r="L449" s="78" t="s">
        <v>2202</v>
      </c>
      <c r="M449" s="78">
        <v>140</v>
      </c>
      <c r="N449" s="78" t="s">
        <v>2203</v>
      </c>
      <c r="O449" s="78" t="s">
        <v>2214</v>
      </c>
      <c r="P449" s="82">
        <v>2</v>
      </c>
      <c r="Q449" s="78" t="s">
        <v>2215</v>
      </c>
      <c r="R449" s="82"/>
      <c r="S449" s="82">
        <v>1</v>
      </c>
      <c r="T449" s="82"/>
      <c r="U449" s="82"/>
      <c r="V449" s="82"/>
      <c r="W449" s="82"/>
      <c r="X449" s="82">
        <v>1</v>
      </c>
      <c r="Y449" s="82"/>
      <c r="Z449" s="82"/>
      <c r="AA449" s="82"/>
      <c r="AB449" s="82"/>
      <c r="AC449" s="82"/>
      <c r="AD449" s="85" t="str">
        <f>IF(A449&lt;&gt;"",IF(D449="DIRECCIÓN_DE_TRANSFERENCIAS","280 0031",VLOOKUP(C449,NIVELES!$A$14:$B$105,2,0)),"")</f>
        <v>280 1520</v>
      </c>
      <c r="AE449" s="86" t="s">
        <v>322</v>
      </c>
      <c r="AF449" s="86" t="s">
        <v>543</v>
      </c>
      <c r="AG449" s="79" t="str">
        <f>+IF(AF449&lt;&gt;"",VLOOKUP(AF449,NIVELES!$A$666:$B$673,2,0),"")</f>
        <v>DESARROLLO_INFANTIL</v>
      </c>
      <c r="AH449" s="78" t="s">
        <v>322</v>
      </c>
      <c r="AI449" s="79" t="str">
        <f>IF(AH449&lt;&gt;"",VLOOKUP(CONCATENATE(AG449,AH449),NIVELES!$B$676:$C$745,2,0),"")</f>
        <v>Centros Infantiles Del Buen Vivir Atencion Directa -Funcionamiento Operación Y Atencion De Unidades</v>
      </c>
      <c r="AJ449" s="78" t="s">
        <v>517</v>
      </c>
      <c r="AK449" s="79" t="str">
        <f>+IF(AJ449&lt;&gt;"",VLOOKUP(AJ449,NIVELES!$A$816:$B$892,2,0),"")</f>
        <v>NO APLICA</v>
      </c>
      <c r="AL449" s="78" t="s">
        <v>554</v>
      </c>
      <c r="AM449" s="78">
        <v>530208</v>
      </c>
      <c r="AN449" s="79" t="str">
        <f>IF(AM449&lt;&gt;"",+VLOOKUP(AM449,NIVELES!$A$1652:$B$2466,2,0),"")</f>
        <v>Servicio de Seguridad y Vigilancia</v>
      </c>
      <c r="AO449" s="87">
        <v>0</v>
      </c>
      <c r="AP449" s="88">
        <v>0</v>
      </c>
      <c r="AQ449" s="88">
        <v>0</v>
      </c>
      <c r="AR449" s="88">
        <v>0</v>
      </c>
      <c r="AS449" s="88">
        <v>0</v>
      </c>
      <c r="AT449" s="88">
        <v>0</v>
      </c>
      <c r="AU449" s="88">
        <v>0</v>
      </c>
      <c r="AV449" s="88">
        <v>0</v>
      </c>
      <c r="AW449" s="88">
        <v>0</v>
      </c>
      <c r="AX449" s="88">
        <v>0</v>
      </c>
      <c r="AY449" s="88">
        <v>0</v>
      </c>
      <c r="AZ449" s="88">
        <v>0</v>
      </c>
      <c r="BA449" s="88">
        <v>0</v>
      </c>
      <c r="BB449" s="89">
        <v>0</v>
      </c>
      <c r="BC449" s="90" t="str">
        <f t="shared" si="26"/>
        <v>OK</v>
      </c>
      <c r="BD449" s="91" t="str">
        <f t="shared" si="27"/>
        <v xml:space="preserve">                  </v>
      </c>
      <c r="BE449" s="92">
        <f t="shared" si="28"/>
        <v>2</v>
      </c>
    </row>
    <row r="450" spans="1:57" s="74" customFormat="1" ht="50.1" customHeight="1" x14ac:dyDescent="0.2">
      <c r="A450" s="78" t="s">
        <v>55</v>
      </c>
      <c r="B450" s="78" t="s">
        <v>54</v>
      </c>
      <c r="C450" s="78" t="s">
        <v>614</v>
      </c>
      <c r="D450" s="78" t="s">
        <v>605</v>
      </c>
      <c r="E450" s="79" t="str">
        <f>+IF(C450&lt;&gt;"",VLOOKUP(MID(C450,18,5),NIVELES!$A$133:$B$213,2,0),"")</f>
        <v>SUCUMBIOS</v>
      </c>
      <c r="F450" s="80" t="s">
        <v>221</v>
      </c>
      <c r="G450" s="81" t="str">
        <f>+IF(F450&lt;&gt;"",VLOOKUP(F450,NIVELES!$A$246:$C$464,3,0),"")</f>
        <v>NORTE</v>
      </c>
      <c r="H450" s="82" t="s">
        <v>1024</v>
      </c>
      <c r="I450" s="78" t="s">
        <v>2201</v>
      </c>
      <c r="J450" s="78" t="s">
        <v>2184</v>
      </c>
      <c r="K450" s="78" t="s">
        <v>2185</v>
      </c>
      <c r="L450" s="78" t="s">
        <v>2202</v>
      </c>
      <c r="M450" s="78">
        <v>140</v>
      </c>
      <c r="N450" s="78" t="s">
        <v>2203</v>
      </c>
      <c r="O450" s="78" t="s">
        <v>2216</v>
      </c>
      <c r="P450" s="82">
        <v>2</v>
      </c>
      <c r="Q450" s="78" t="s">
        <v>2217</v>
      </c>
      <c r="R450" s="82"/>
      <c r="S450" s="82">
        <v>1</v>
      </c>
      <c r="T450" s="82"/>
      <c r="U450" s="82"/>
      <c r="V450" s="82"/>
      <c r="W450" s="82"/>
      <c r="X450" s="82">
        <v>1</v>
      </c>
      <c r="Y450" s="82"/>
      <c r="Z450" s="82"/>
      <c r="AA450" s="82"/>
      <c r="AB450" s="82"/>
      <c r="AC450" s="82"/>
      <c r="AD450" s="85" t="str">
        <f>IF(A450&lt;&gt;"",IF(D450="DIRECCIÓN_DE_TRANSFERENCIAS","280 0031",VLOOKUP(C450,NIVELES!$A$14:$B$105,2,0)),"")</f>
        <v>280 1520</v>
      </c>
      <c r="AE450" s="86" t="s">
        <v>322</v>
      </c>
      <c r="AF450" s="86" t="s">
        <v>543</v>
      </c>
      <c r="AG450" s="79" t="str">
        <f>+IF(AF450&lt;&gt;"",VLOOKUP(AF450,NIVELES!$A$666:$B$673,2,0),"")</f>
        <v>DESARROLLO_INFANTIL</v>
      </c>
      <c r="AH450" s="78" t="s">
        <v>322</v>
      </c>
      <c r="AI450" s="79" t="str">
        <f>IF(AH450&lt;&gt;"",VLOOKUP(CONCATENATE(AG450,AH450),NIVELES!$B$676:$C$745,2,0),"")</f>
        <v>Centros Infantiles Del Buen Vivir Atencion Directa -Funcionamiento Operación Y Atencion De Unidades</v>
      </c>
      <c r="AJ450" s="78" t="s">
        <v>517</v>
      </c>
      <c r="AK450" s="79" t="str">
        <f>+IF(AJ450&lt;&gt;"",VLOOKUP(AJ450,NIVELES!$A$816:$B$892,2,0),"")</f>
        <v>NO APLICA</v>
      </c>
      <c r="AL450" s="78" t="s">
        <v>554</v>
      </c>
      <c r="AM450" s="78">
        <v>530209</v>
      </c>
      <c r="AN450" s="79" t="str">
        <f>IF(AM450&lt;&gt;"",+VLOOKUP(AM450,NIVELES!$A$1652:$B$2466,2,0),"")</f>
        <v>Servicios de Aseo; Lavado de Vestimenta de Trabajo; Fumigación, Desinfección y Limpieza de Instalaciones</v>
      </c>
      <c r="AO450" s="87">
        <v>0</v>
      </c>
      <c r="AP450" s="88">
        <v>0</v>
      </c>
      <c r="AQ450" s="88">
        <v>0</v>
      </c>
      <c r="AR450" s="88">
        <v>0</v>
      </c>
      <c r="AS450" s="88">
        <v>0</v>
      </c>
      <c r="AT450" s="88">
        <v>0</v>
      </c>
      <c r="AU450" s="88">
        <v>0</v>
      </c>
      <c r="AV450" s="88">
        <v>0</v>
      </c>
      <c r="AW450" s="88">
        <v>0</v>
      </c>
      <c r="AX450" s="88">
        <v>0</v>
      </c>
      <c r="AY450" s="88">
        <v>0</v>
      </c>
      <c r="AZ450" s="88">
        <v>0</v>
      </c>
      <c r="BA450" s="88">
        <v>0</v>
      </c>
      <c r="BB450" s="89">
        <v>0</v>
      </c>
      <c r="BC450" s="90" t="str">
        <f t="shared" si="26"/>
        <v>OK</v>
      </c>
      <c r="BD450" s="91" t="str">
        <f t="shared" si="27"/>
        <v xml:space="preserve">                  </v>
      </c>
      <c r="BE450" s="92">
        <f t="shared" si="28"/>
        <v>2</v>
      </c>
    </row>
    <row r="451" spans="1:57" s="74" customFormat="1" ht="50.1" customHeight="1" x14ac:dyDescent="0.2">
      <c r="A451" s="78" t="s">
        <v>55</v>
      </c>
      <c r="B451" s="78" t="s">
        <v>54</v>
      </c>
      <c r="C451" s="78" t="s">
        <v>614</v>
      </c>
      <c r="D451" s="78" t="s">
        <v>605</v>
      </c>
      <c r="E451" s="79" t="str">
        <f>+IF(C451&lt;&gt;"",VLOOKUP(MID(C451,18,5),NIVELES!$A$133:$B$213,2,0),"")</f>
        <v>SUCUMBIOS</v>
      </c>
      <c r="F451" s="80" t="s">
        <v>221</v>
      </c>
      <c r="G451" s="81" t="str">
        <f>+IF(F451&lt;&gt;"",VLOOKUP(F451,NIVELES!$A$246:$C$464,3,0),"")</f>
        <v>NORTE</v>
      </c>
      <c r="H451" s="82" t="s">
        <v>1024</v>
      </c>
      <c r="I451" s="78" t="s">
        <v>2201</v>
      </c>
      <c r="J451" s="78" t="s">
        <v>2184</v>
      </c>
      <c r="K451" s="78" t="s">
        <v>2185</v>
      </c>
      <c r="L451" s="78" t="s">
        <v>2202</v>
      </c>
      <c r="M451" s="78">
        <v>140</v>
      </c>
      <c r="N451" s="78" t="s">
        <v>2203</v>
      </c>
      <c r="O451" s="78" t="s">
        <v>2174</v>
      </c>
      <c r="P451" s="82">
        <v>12</v>
      </c>
      <c r="Q451" s="78" t="s">
        <v>2218</v>
      </c>
      <c r="R451" s="82">
        <v>1</v>
      </c>
      <c r="S451" s="82">
        <v>1</v>
      </c>
      <c r="T451" s="82">
        <v>1</v>
      </c>
      <c r="U451" s="82">
        <v>1</v>
      </c>
      <c r="V451" s="82">
        <v>1</v>
      </c>
      <c r="W451" s="82">
        <v>1</v>
      </c>
      <c r="X451" s="82">
        <v>1</v>
      </c>
      <c r="Y451" s="82">
        <v>1</v>
      </c>
      <c r="Z451" s="82">
        <v>1</v>
      </c>
      <c r="AA451" s="82">
        <v>1</v>
      </c>
      <c r="AB451" s="82">
        <v>1</v>
      </c>
      <c r="AC451" s="82">
        <v>1</v>
      </c>
      <c r="AD451" s="85" t="str">
        <f>IF(A451&lt;&gt;"",IF(D451="DIRECCIÓN_DE_TRANSFERENCIAS","280 0031",VLOOKUP(C451,NIVELES!$A$14:$B$105,2,0)),"")</f>
        <v>280 1520</v>
      </c>
      <c r="AE451" s="86" t="s">
        <v>322</v>
      </c>
      <c r="AF451" s="86" t="s">
        <v>543</v>
      </c>
      <c r="AG451" s="79" t="str">
        <f>+IF(AF451&lt;&gt;"",VLOOKUP(AF451,NIVELES!$A$666:$B$673,2,0),"")</f>
        <v>DESARROLLO_INFANTIL</v>
      </c>
      <c r="AH451" s="78" t="s">
        <v>322</v>
      </c>
      <c r="AI451" s="79" t="str">
        <f>IF(AH451&lt;&gt;"",VLOOKUP(CONCATENATE(AG451,AH451),NIVELES!$B$676:$C$745,2,0),"")</f>
        <v>Centros Infantiles Del Buen Vivir Atencion Directa -Funcionamiento Operación Y Atencion De Unidades</v>
      </c>
      <c r="AJ451" s="78" t="s">
        <v>517</v>
      </c>
      <c r="AK451" s="79" t="str">
        <f>+IF(AJ451&lt;&gt;"",VLOOKUP(AJ451,NIVELES!$A$816:$B$892,2,0),"")</f>
        <v>NO APLICA</v>
      </c>
      <c r="AL451" s="78" t="s">
        <v>554</v>
      </c>
      <c r="AM451" s="78">
        <v>530105</v>
      </c>
      <c r="AN451" s="79" t="str">
        <f>IF(AM451&lt;&gt;"",+VLOOKUP(AM451,NIVELES!$A$1652:$B$2466,2,0),"")</f>
        <v>Telecomunicaciones</v>
      </c>
      <c r="AO451" s="87">
        <v>3051.6</v>
      </c>
      <c r="AP451" s="88">
        <v>254.29999999999998</v>
      </c>
      <c r="AQ451" s="88">
        <v>254.29999999999998</v>
      </c>
      <c r="AR451" s="88">
        <v>254.29999999999998</v>
      </c>
      <c r="AS451" s="88">
        <v>254.29999999999998</v>
      </c>
      <c r="AT451" s="88">
        <v>254.29999999999998</v>
      </c>
      <c r="AU451" s="88">
        <v>254.29999999999998</v>
      </c>
      <c r="AV451" s="88">
        <v>254.29999999999998</v>
      </c>
      <c r="AW451" s="88">
        <v>254.29999999999998</v>
      </c>
      <c r="AX451" s="88">
        <v>254.29999999999998</v>
      </c>
      <c r="AY451" s="88">
        <v>254.29999999999998</v>
      </c>
      <c r="AZ451" s="88">
        <v>254.29999999999998</v>
      </c>
      <c r="BA451" s="88">
        <v>254.29999999999998</v>
      </c>
      <c r="BB451" s="89">
        <v>3051.6000000000004</v>
      </c>
      <c r="BC451" s="90" t="str">
        <f t="shared" si="26"/>
        <v>OK</v>
      </c>
      <c r="BD451" s="91" t="str">
        <f t="shared" si="27"/>
        <v xml:space="preserve">                  </v>
      </c>
      <c r="BE451" s="92">
        <f t="shared" si="28"/>
        <v>12</v>
      </c>
    </row>
    <row r="452" spans="1:57" s="74" customFormat="1" ht="50.1" customHeight="1" x14ac:dyDescent="0.2">
      <c r="A452" s="78" t="s">
        <v>55</v>
      </c>
      <c r="B452" s="78" t="s">
        <v>54</v>
      </c>
      <c r="C452" s="78" t="s">
        <v>614</v>
      </c>
      <c r="D452" s="78" t="s">
        <v>605</v>
      </c>
      <c r="E452" s="79" t="str">
        <f>+IF(C452&lt;&gt;"",VLOOKUP(MID(C452,18,5),NIVELES!$A$133:$B$213,2,0),"")</f>
        <v>SUCUMBIOS</v>
      </c>
      <c r="F452" s="80" t="s">
        <v>221</v>
      </c>
      <c r="G452" s="81" t="str">
        <f>+IF(F452&lt;&gt;"",VLOOKUP(F452,NIVELES!$A$246:$C$464,3,0),"")</f>
        <v>NORTE</v>
      </c>
      <c r="H452" s="82" t="s">
        <v>1024</v>
      </c>
      <c r="I452" s="78" t="s">
        <v>2201</v>
      </c>
      <c r="J452" s="78" t="s">
        <v>2184</v>
      </c>
      <c r="K452" s="78" t="s">
        <v>2185</v>
      </c>
      <c r="L452" s="78" t="s">
        <v>2205</v>
      </c>
      <c r="M452" s="78">
        <v>3525</v>
      </c>
      <c r="N452" s="78" t="s">
        <v>2203</v>
      </c>
      <c r="O452" s="78" t="s">
        <v>2167</v>
      </c>
      <c r="P452" s="82">
        <v>12</v>
      </c>
      <c r="Q452" s="78" t="s">
        <v>2204</v>
      </c>
      <c r="R452" s="82">
        <v>1</v>
      </c>
      <c r="S452" s="82">
        <v>1</v>
      </c>
      <c r="T452" s="82">
        <v>1</v>
      </c>
      <c r="U452" s="82">
        <v>1</v>
      </c>
      <c r="V452" s="82">
        <v>1</v>
      </c>
      <c r="W452" s="82">
        <v>1</v>
      </c>
      <c r="X452" s="82">
        <v>1</v>
      </c>
      <c r="Y452" s="82">
        <v>1</v>
      </c>
      <c r="Z452" s="82">
        <v>1</v>
      </c>
      <c r="AA452" s="82">
        <v>1</v>
      </c>
      <c r="AB452" s="82">
        <v>1</v>
      </c>
      <c r="AC452" s="82">
        <v>1</v>
      </c>
      <c r="AD452" s="85" t="str">
        <f>IF(A452&lt;&gt;"",IF(D452="DIRECCIÓN_DE_TRANSFERENCIAS","280 0031",VLOOKUP(C452,NIVELES!$A$14:$B$105,2,0)),"")</f>
        <v>280 1520</v>
      </c>
      <c r="AE452" s="86" t="s">
        <v>322</v>
      </c>
      <c r="AF452" s="86" t="s">
        <v>543</v>
      </c>
      <c r="AG452" s="79" t="str">
        <f>+IF(AF452&lt;&gt;"",VLOOKUP(AF452,NIVELES!$A$666:$B$673,2,0),"")</f>
        <v>DESARROLLO_INFANTIL</v>
      </c>
      <c r="AH452" s="78" t="s">
        <v>452</v>
      </c>
      <c r="AI452" s="79" t="str">
        <f>IF(AH452&lt;&gt;"",VLOOKUP(CONCATENATE(AG452,AH452),NIVELES!$B$676:$C$745,2,0),"")</f>
        <v>Creciendo Con Nuestros Hijos De Atención Directa Funcionamiento, Operación Y Atención Domiciliar</v>
      </c>
      <c r="AJ452" s="78" t="s">
        <v>517</v>
      </c>
      <c r="AK452" s="79" t="str">
        <f>+IF(AJ452&lt;&gt;"",VLOOKUP(AJ452,NIVELES!$A$816:$B$892,2,0),"")</f>
        <v>NO APLICA</v>
      </c>
      <c r="AL452" s="78" t="s">
        <v>553</v>
      </c>
      <c r="AM452" s="78">
        <v>510601</v>
      </c>
      <c r="AN452" s="79" t="str">
        <f>IF(AM452&lt;&gt;"",+VLOOKUP(AM452,NIVELES!$A$1652:$B$2466,2,0),"")</f>
        <v>Aporte Patronal</v>
      </c>
      <c r="AO452" s="87">
        <v>37258.65</v>
      </c>
      <c r="AP452" s="88">
        <v>3104.8875000000003</v>
      </c>
      <c r="AQ452" s="88">
        <v>3104.8875000000003</v>
      </c>
      <c r="AR452" s="88">
        <v>3104.8875000000003</v>
      </c>
      <c r="AS452" s="88">
        <v>3104.8875000000003</v>
      </c>
      <c r="AT452" s="88">
        <v>3104.8875000000003</v>
      </c>
      <c r="AU452" s="88">
        <v>3104.8875000000003</v>
      </c>
      <c r="AV452" s="88">
        <v>3104.8875000000003</v>
      </c>
      <c r="AW452" s="88">
        <v>3104.8875000000003</v>
      </c>
      <c r="AX452" s="88">
        <v>3104.8875000000003</v>
      </c>
      <c r="AY452" s="88">
        <v>3104.8875000000003</v>
      </c>
      <c r="AZ452" s="88">
        <v>3104.8875000000003</v>
      </c>
      <c r="BA452" s="88">
        <v>3104.8875000000003</v>
      </c>
      <c r="BB452" s="89">
        <v>37258.65</v>
      </c>
      <c r="BC452" s="90" t="str">
        <f t="shared" si="26"/>
        <v>OK</v>
      </c>
      <c r="BD452" s="91" t="str">
        <f t="shared" si="27"/>
        <v xml:space="preserve">                  </v>
      </c>
      <c r="BE452" s="92">
        <f t="shared" si="28"/>
        <v>12</v>
      </c>
    </row>
    <row r="453" spans="1:57" s="74" customFormat="1" ht="50.1" customHeight="1" x14ac:dyDescent="0.2">
      <c r="A453" s="78" t="s">
        <v>55</v>
      </c>
      <c r="B453" s="78" t="s">
        <v>54</v>
      </c>
      <c r="C453" s="78" t="s">
        <v>614</v>
      </c>
      <c r="D453" s="78" t="s">
        <v>605</v>
      </c>
      <c r="E453" s="79" t="str">
        <f>+IF(C453&lt;&gt;"",VLOOKUP(MID(C453,18,5),NIVELES!$A$133:$B$213,2,0),"")</f>
        <v>SUCUMBIOS</v>
      </c>
      <c r="F453" s="80" t="s">
        <v>221</v>
      </c>
      <c r="G453" s="81" t="str">
        <f>+IF(F453&lt;&gt;"",VLOOKUP(F453,NIVELES!$A$246:$C$464,3,0),"")</f>
        <v>NORTE</v>
      </c>
      <c r="H453" s="82" t="s">
        <v>1024</v>
      </c>
      <c r="I453" s="78" t="s">
        <v>2201</v>
      </c>
      <c r="J453" s="78" t="s">
        <v>2184</v>
      </c>
      <c r="K453" s="78" t="s">
        <v>2185</v>
      </c>
      <c r="L453" s="78" t="s">
        <v>2205</v>
      </c>
      <c r="M453" s="78">
        <v>3525</v>
      </c>
      <c r="N453" s="78" t="s">
        <v>2203</v>
      </c>
      <c r="O453" s="78" t="s">
        <v>2167</v>
      </c>
      <c r="P453" s="82">
        <v>1</v>
      </c>
      <c r="Q453" s="78" t="s">
        <v>2204</v>
      </c>
      <c r="R453" s="82"/>
      <c r="S453" s="82"/>
      <c r="T453" s="82"/>
      <c r="U453" s="82"/>
      <c r="V453" s="82"/>
      <c r="W453" s="82"/>
      <c r="X453" s="82"/>
      <c r="Y453" s="82">
        <v>1</v>
      </c>
      <c r="Z453" s="82"/>
      <c r="AA453" s="82"/>
      <c r="AB453" s="82"/>
      <c r="AC453" s="82"/>
      <c r="AD453" s="85" t="str">
        <f>IF(A453&lt;&gt;"",IF(D453="DIRECCIÓN_DE_TRANSFERENCIAS","280 0031",VLOOKUP(C453,NIVELES!$A$14:$B$105,2,0)),"")</f>
        <v>280 1520</v>
      </c>
      <c r="AE453" s="86" t="s">
        <v>322</v>
      </c>
      <c r="AF453" s="86" t="s">
        <v>543</v>
      </c>
      <c r="AG453" s="79" t="str">
        <f>+IF(AF453&lt;&gt;"",VLOOKUP(AF453,NIVELES!$A$666:$B$673,2,0),"")</f>
        <v>DESARROLLO_INFANTIL</v>
      </c>
      <c r="AH453" s="78" t="s">
        <v>452</v>
      </c>
      <c r="AI453" s="79" t="str">
        <f>IF(AH453&lt;&gt;"",VLOOKUP(CONCATENATE(AG453,AH453),NIVELES!$B$676:$C$745,2,0),"")</f>
        <v>Creciendo Con Nuestros Hijos De Atención Directa Funcionamiento, Operación Y Atención Domiciliar</v>
      </c>
      <c r="AJ453" s="78" t="s">
        <v>517</v>
      </c>
      <c r="AK453" s="79" t="str">
        <f>+IF(AJ453&lt;&gt;"",VLOOKUP(AJ453,NIVELES!$A$816:$B$892,2,0),"")</f>
        <v>NO APLICA</v>
      </c>
      <c r="AL453" s="78" t="s">
        <v>553</v>
      </c>
      <c r="AM453" s="78">
        <v>510204</v>
      </c>
      <c r="AN453" s="79" t="str">
        <f>IF(AM453&lt;&gt;"",+VLOOKUP(AM453,NIVELES!$A$1652:$B$2466,2,0),"")</f>
        <v>Decimocuarto Sueldo</v>
      </c>
      <c r="AO453" s="87">
        <v>21670</v>
      </c>
      <c r="AP453" s="88">
        <v>0</v>
      </c>
      <c r="AQ453" s="88">
        <v>0</v>
      </c>
      <c r="AR453" s="88">
        <v>0</v>
      </c>
      <c r="AS453" s="88">
        <v>0</v>
      </c>
      <c r="AT453" s="88">
        <v>0</v>
      </c>
      <c r="AU453" s="88">
        <v>0</v>
      </c>
      <c r="AV453" s="88">
        <v>0</v>
      </c>
      <c r="AW453" s="88">
        <v>21670</v>
      </c>
      <c r="AX453" s="88">
        <v>0</v>
      </c>
      <c r="AY453" s="88">
        <v>0</v>
      </c>
      <c r="AZ453" s="88">
        <v>0</v>
      </c>
      <c r="BA453" s="88">
        <v>0</v>
      </c>
      <c r="BB453" s="89">
        <v>21670</v>
      </c>
      <c r="BC453" s="90" t="str">
        <f t="shared" si="26"/>
        <v>OK</v>
      </c>
      <c r="BD453" s="91" t="str">
        <f t="shared" si="27"/>
        <v xml:space="preserve">                  </v>
      </c>
      <c r="BE453" s="92">
        <f t="shared" si="28"/>
        <v>1</v>
      </c>
    </row>
    <row r="454" spans="1:57" s="74" customFormat="1" ht="50.1" customHeight="1" x14ac:dyDescent="0.2">
      <c r="A454" s="78" t="s">
        <v>55</v>
      </c>
      <c r="B454" s="78" t="s">
        <v>54</v>
      </c>
      <c r="C454" s="78" t="s">
        <v>614</v>
      </c>
      <c r="D454" s="78" t="s">
        <v>605</v>
      </c>
      <c r="E454" s="79" t="str">
        <f>+IF(C454&lt;&gt;"",VLOOKUP(MID(C454,18,5),NIVELES!$A$133:$B$213,2,0),"")</f>
        <v>SUCUMBIOS</v>
      </c>
      <c r="F454" s="80" t="s">
        <v>221</v>
      </c>
      <c r="G454" s="81" t="str">
        <f>+IF(F454&lt;&gt;"",VLOOKUP(F454,NIVELES!$A$246:$C$464,3,0),"")</f>
        <v>NORTE</v>
      </c>
      <c r="H454" s="82" t="s">
        <v>1024</v>
      </c>
      <c r="I454" s="78" t="s">
        <v>2201</v>
      </c>
      <c r="J454" s="78" t="s">
        <v>2184</v>
      </c>
      <c r="K454" s="78" t="s">
        <v>2185</v>
      </c>
      <c r="L454" s="78" t="s">
        <v>2205</v>
      </c>
      <c r="M454" s="78">
        <v>3525</v>
      </c>
      <c r="N454" s="78" t="s">
        <v>2203</v>
      </c>
      <c r="O454" s="78" t="s">
        <v>2167</v>
      </c>
      <c r="P454" s="82">
        <v>1</v>
      </c>
      <c r="Q454" s="78" t="s">
        <v>2204</v>
      </c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82"/>
      <c r="AC454" s="82">
        <v>1</v>
      </c>
      <c r="AD454" s="85" t="str">
        <f>IF(A454&lt;&gt;"",IF(D454="DIRECCIÓN_DE_TRANSFERENCIAS","280 0031",VLOOKUP(C454,NIVELES!$A$14:$B$105,2,0)),"")</f>
        <v>280 1520</v>
      </c>
      <c r="AE454" s="86" t="s">
        <v>322</v>
      </c>
      <c r="AF454" s="86" t="s">
        <v>543</v>
      </c>
      <c r="AG454" s="79" t="str">
        <f>+IF(AF454&lt;&gt;"",VLOOKUP(AF454,NIVELES!$A$666:$B$673,2,0),"")</f>
        <v>DESARROLLO_INFANTIL</v>
      </c>
      <c r="AH454" s="78" t="s">
        <v>452</v>
      </c>
      <c r="AI454" s="79" t="str">
        <f>IF(AH454&lt;&gt;"",VLOOKUP(CONCATENATE(AG454,AH454),NIVELES!$B$676:$C$745,2,0),"")</f>
        <v>Creciendo Con Nuestros Hijos De Atención Directa Funcionamiento, Operación Y Atención Domiciliar</v>
      </c>
      <c r="AJ454" s="78" t="s">
        <v>517</v>
      </c>
      <c r="AK454" s="79" t="str">
        <f>+IF(AJ454&lt;&gt;"",VLOOKUP(AJ454,NIVELES!$A$816:$B$892,2,0),"")</f>
        <v>NO APLICA</v>
      </c>
      <c r="AL454" s="78" t="s">
        <v>553</v>
      </c>
      <c r="AM454" s="78">
        <v>510203</v>
      </c>
      <c r="AN454" s="79" t="str">
        <f>IF(AM454&lt;&gt;"",+VLOOKUP(AM454,NIVELES!$A$1652:$B$2466,2,0),"")</f>
        <v>Decimotercer Sueldo</v>
      </c>
      <c r="AO454" s="87">
        <v>32175</v>
      </c>
      <c r="AP454" s="88">
        <v>0</v>
      </c>
      <c r="AQ454" s="88">
        <v>0</v>
      </c>
      <c r="AR454" s="88">
        <v>0</v>
      </c>
      <c r="AS454" s="88">
        <v>0</v>
      </c>
      <c r="AT454" s="88">
        <v>0</v>
      </c>
      <c r="AU454" s="88">
        <v>0</v>
      </c>
      <c r="AV454" s="88">
        <v>0</v>
      </c>
      <c r="AW454" s="88">
        <v>0</v>
      </c>
      <c r="AX454" s="88">
        <v>0</v>
      </c>
      <c r="AY454" s="88">
        <v>0</v>
      </c>
      <c r="AZ454" s="88">
        <v>0</v>
      </c>
      <c r="BA454" s="88">
        <v>32175</v>
      </c>
      <c r="BB454" s="89">
        <v>32175</v>
      </c>
      <c r="BC454" s="90" t="str">
        <f t="shared" si="26"/>
        <v>OK</v>
      </c>
      <c r="BD454" s="91" t="str">
        <f t="shared" si="27"/>
        <v xml:space="preserve">                  </v>
      </c>
      <c r="BE454" s="92">
        <f t="shared" si="28"/>
        <v>1</v>
      </c>
    </row>
    <row r="455" spans="1:57" s="74" customFormat="1" ht="50.1" customHeight="1" x14ac:dyDescent="0.2">
      <c r="A455" s="78" t="s">
        <v>55</v>
      </c>
      <c r="B455" s="78" t="s">
        <v>54</v>
      </c>
      <c r="C455" s="78" t="s">
        <v>614</v>
      </c>
      <c r="D455" s="78" t="s">
        <v>605</v>
      </c>
      <c r="E455" s="79" t="str">
        <f>+IF(C455&lt;&gt;"",VLOOKUP(MID(C455,18,5),NIVELES!$A$133:$B$213,2,0),"")</f>
        <v>SUCUMBIOS</v>
      </c>
      <c r="F455" s="80" t="s">
        <v>221</v>
      </c>
      <c r="G455" s="81" t="str">
        <f>+IF(F455&lt;&gt;"",VLOOKUP(F455,NIVELES!$A$246:$C$464,3,0),"")</f>
        <v>NORTE</v>
      </c>
      <c r="H455" s="82" t="s">
        <v>1024</v>
      </c>
      <c r="I455" s="78" t="s">
        <v>2201</v>
      </c>
      <c r="J455" s="78" t="s">
        <v>2184</v>
      </c>
      <c r="K455" s="78" t="s">
        <v>2185</v>
      </c>
      <c r="L455" s="78" t="s">
        <v>2205</v>
      </c>
      <c r="M455" s="78">
        <v>3525</v>
      </c>
      <c r="N455" s="78" t="s">
        <v>2203</v>
      </c>
      <c r="O455" s="78" t="s">
        <v>2167</v>
      </c>
      <c r="P455" s="82">
        <v>12</v>
      </c>
      <c r="Q455" s="78" t="s">
        <v>2204</v>
      </c>
      <c r="R455" s="82">
        <v>1</v>
      </c>
      <c r="S455" s="82">
        <v>1</v>
      </c>
      <c r="T455" s="82">
        <v>1</v>
      </c>
      <c r="U455" s="82">
        <v>1</v>
      </c>
      <c r="V455" s="82">
        <v>1</v>
      </c>
      <c r="W455" s="82">
        <v>1</v>
      </c>
      <c r="X455" s="82">
        <v>1</v>
      </c>
      <c r="Y455" s="82">
        <v>1</v>
      </c>
      <c r="Z455" s="82">
        <v>1</v>
      </c>
      <c r="AA455" s="82">
        <v>1</v>
      </c>
      <c r="AB455" s="82">
        <v>1</v>
      </c>
      <c r="AC455" s="82">
        <v>1</v>
      </c>
      <c r="AD455" s="85" t="str">
        <f>IF(A455&lt;&gt;"",IF(D455="DIRECCIÓN_DE_TRANSFERENCIAS","280 0031",VLOOKUP(C455,NIVELES!$A$14:$B$105,2,0)),"")</f>
        <v>280 1520</v>
      </c>
      <c r="AE455" s="86" t="s">
        <v>322</v>
      </c>
      <c r="AF455" s="86" t="s">
        <v>543</v>
      </c>
      <c r="AG455" s="79" t="str">
        <f>+IF(AF455&lt;&gt;"",VLOOKUP(AF455,NIVELES!$A$666:$B$673,2,0),"")</f>
        <v>DESARROLLO_INFANTIL</v>
      </c>
      <c r="AH455" s="78" t="s">
        <v>452</v>
      </c>
      <c r="AI455" s="79" t="str">
        <f>IF(AH455&lt;&gt;"",VLOOKUP(CONCATENATE(AG455,AH455),NIVELES!$B$676:$C$745,2,0),"")</f>
        <v>Creciendo Con Nuestros Hijos De Atención Directa Funcionamiento, Operación Y Atención Domiciliar</v>
      </c>
      <c r="AJ455" s="78" t="s">
        <v>517</v>
      </c>
      <c r="AK455" s="79" t="str">
        <f>+IF(AJ455&lt;&gt;"",VLOOKUP(AJ455,NIVELES!$A$816:$B$892,2,0),"")</f>
        <v>NO APLICA</v>
      </c>
      <c r="AL455" s="78" t="s">
        <v>553</v>
      </c>
      <c r="AM455" s="78">
        <v>510602</v>
      </c>
      <c r="AN455" s="79" t="str">
        <f>IF(AM455&lt;&gt;"",+VLOOKUP(AM455,NIVELES!$A$1652:$B$2466,2,0),"")</f>
        <v>Fondo de Reserva</v>
      </c>
      <c r="AO455" s="87">
        <v>32175</v>
      </c>
      <c r="AP455" s="88">
        <v>2681.25</v>
      </c>
      <c r="AQ455" s="88">
        <v>2681.25</v>
      </c>
      <c r="AR455" s="88">
        <v>2681.25</v>
      </c>
      <c r="AS455" s="88">
        <v>2681.25</v>
      </c>
      <c r="AT455" s="88">
        <v>2681.25</v>
      </c>
      <c r="AU455" s="88">
        <v>2681.25</v>
      </c>
      <c r="AV455" s="88">
        <v>2681.25</v>
      </c>
      <c r="AW455" s="88">
        <v>2681.25</v>
      </c>
      <c r="AX455" s="88">
        <v>2681.25</v>
      </c>
      <c r="AY455" s="88">
        <v>2681.25</v>
      </c>
      <c r="AZ455" s="88">
        <v>2681.25</v>
      </c>
      <c r="BA455" s="88">
        <v>2681.25</v>
      </c>
      <c r="BB455" s="89">
        <v>32175</v>
      </c>
      <c r="BC455" s="90" t="str">
        <f t="shared" ref="BC455:BC518" si="29">IF(A455&lt;&gt;"",IF(AO455&lt;&gt;"",IF(AO455=BB455,"OK",AO455-BB455),IF(AND(AO455="",BB455=""),"",AO455-BB455))," ")</f>
        <v>OK</v>
      </c>
      <c r="BD455" s="91" t="str">
        <f t="shared" si="27"/>
        <v xml:space="preserve">                  </v>
      </c>
      <c r="BE455" s="92">
        <f t="shared" si="28"/>
        <v>12</v>
      </c>
    </row>
    <row r="456" spans="1:57" s="74" customFormat="1" ht="50.1" customHeight="1" x14ac:dyDescent="0.2">
      <c r="A456" s="78" t="s">
        <v>55</v>
      </c>
      <c r="B456" s="78" t="s">
        <v>54</v>
      </c>
      <c r="C456" s="78" t="s">
        <v>614</v>
      </c>
      <c r="D456" s="78" t="s">
        <v>605</v>
      </c>
      <c r="E456" s="79" t="str">
        <f>+IF(C456&lt;&gt;"",VLOOKUP(MID(C456,18,5),NIVELES!$A$133:$B$213,2,0),"")</f>
        <v>SUCUMBIOS</v>
      </c>
      <c r="F456" s="80" t="s">
        <v>221</v>
      </c>
      <c r="G456" s="81" t="str">
        <f>+IF(F456&lt;&gt;"",VLOOKUP(F456,NIVELES!$A$246:$C$464,3,0),"")</f>
        <v>NORTE</v>
      </c>
      <c r="H456" s="82" t="s">
        <v>1024</v>
      </c>
      <c r="I456" s="78" t="s">
        <v>2201</v>
      </c>
      <c r="J456" s="78" t="s">
        <v>2184</v>
      </c>
      <c r="K456" s="78" t="s">
        <v>2185</v>
      </c>
      <c r="L456" s="78" t="s">
        <v>2205</v>
      </c>
      <c r="M456" s="78">
        <v>3525</v>
      </c>
      <c r="N456" s="78" t="s">
        <v>2203</v>
      </c>
      <c r="O456" s="78" t="s">
        <v>2167</v>
      </c>
      <c r="P456" s="82">
        <v>12</v>
      </c>
      <c r="Q456" s="78" t="s">
        <v>2204</v>
      </c>
      <c r="R456" s="82">
        <v>1</v>
      </c>
      <c r="S456" s="82">
        <v>1</v>
      </c>
      <c r="T456" s="82">
        <v>1</v>
      </c>
      <c r="U456" s="82">
        <v>1</v>
      </c>
      <c r="V456" s="82">
        <v>1</v>
      </c>
      <c r="W456" s="82">
        <v>1</v>
      </c>
      <c r="X456" s="82">
        <v>1</v>
      </c>
      <c r="Y456" s="82">
        <v>1</v>
      </c>
      <c r="Z456" s="82">
        <v>1</v>
      </c>
      <c r="AA456" s="82">
        <v>1</v>
      </c>
      <c r="AB456" s="82">
        <v>1</v>
      </c>
      <c r="AC456" s="82">
        <v>1</v>
      </c>
      <c r="AD456" s="85" t="str">
        <f>IF(A456&lt;&gt;"",IF(D456="DIRECCIÓN_DE_TRANSFERENCIAS","280 0031",VLOOKUP(C456,NIVELES!$A$14:$B$105,2,0)),"")</f>
        <v>280 1520</v>
      </c>
      <c r="AE456" s="86" t="s">
        <v>322</v>
      </c>
      <c r="AF456" s="86" t="s">
        <v>543</v>
      </c>
      <c r="AG456" s="79" t="str">
        <f>+IF(AF456&lt;&gt;"",VLOOKUP(AF456,NIVELES!$A$666:$B$673,2,0),"")</f>
        <v>DESARROLLO_INFANTIL</v>
      </c>
      <c r="AH456" s="78" t="s">
        <v>452</v>
      </c>
      <c r="AI456" s="79" t="str">
        <f>IF(AH456&lt;&gt;"",VLOOKUP(CONCATENATE(AG456,AH456),NIVELES!$B$676:$C$745,2,0),"")</f>
        <v>Creciendo Con Nuestros Hijos De Atención Directa Funcionamiento, Operación Y Atención Domiciliar</v>
      </c>
      <c r="AJ456" s="78" t="s">
        <v>517</v>
      </c>
      <c r="AK456" s="79" t="str">
        <f>+IF(AJ456&lt;&gt;"",VLOOKUP(AJ456,NIVELES!$A$816:$B$892,2,0),"")</f>
        <v>NO APLICA</v>
      </c>
      <c r="AL456" s="78" t="s">
        <v>553</v>
      </c>
      <c r="AM456" s="78">
        <v>510105</v>
      </c>
      <c r="AN456" s="79" t="str">
        <f>IF(AM456&lt;&gt;"",+VLOOKUP(AM456,NIVELES!$A$1652:$B$2466,2,0),"")</f>
        <v>Remuneraciones Unificadas</v>
      </c>
      <c r="AO456" s="87">
        <v>421200</v>
      </c>
      <c r="AP456" s="88">
        <v>35100</v>
      </c>
      <c r="AQ456" s="88">
        <v>35100</v>
      </c>
      <c r="AR456" s="88">
        <v>35100</v>
      </c>
      <c r="AS456" s="88">
        <v>35100</v>
      </c>
      <c r="AT456" s="88">
        <v>35100</v>
      </c>
      <c r="AU456" s="88">
        <v>35100</v>
      </c>
      <c r="AV456" s="88">
        <v>35100</v>
      </c>
      <c r="AW456" s="88">
        <v>35100</v>
      </c>
      <c r="AX456" s="88">
        <v>35100</v>
      </c>
      <c r="AY456" s="88">
        <v>35100</v>
      </c>
      <c r="AZ456" s="88">
        <v>35100</v>
      </c>
      <c r="BA456" s="88">
        <v>35100</v>
      </c>
      <c r="BB456" s="89">
        <v>421200</v>
      </c>
      <c r="BC456" s="90" t="str">
        <f t="shared" si="29"/>
        <v>OK</v>
      </c>
      <c r="BD456" s="91" t="str">
        <f t="shared" ref="BD456:BD519" si="30">IF(A456&lt;&gt;"",IF(A456="","Escoger Nivel 0",)&amp;" "&amp;(IF(B456="","Escoger Nivel  1",)&amp;" "&amp;(IF(C456="","Escoger Nivel 2",)&amp;" "&amp;(IF(D456="","Escoger Nivel 3",)&amp;" "&amp;(IF(F456="","Escoger Cantón",)&amp;" "&amp;(IF(I456="","Escoger Obj. Estratégico Institucional N1",)&amp;" "&amp;(IF(J456="","Escoger Obj. Especifico N2",)&amp;" "&amp;(IF(K456="","Escoger Obj. Operativo N4",)&amp;" "&amp;(IF(L456=""," Llenar Modalidad de Servicio ",)&amp;""&amp;(IF(M456=""," Llenar Meta de Cobertura ",)&amp;" "&amp;(IF(N456="","Llenar Indicador",)&amp;" "&amp;(IF(O456="","Llenar Actividad PAPP",)&amp;" "&amp;(IF(P456="","Llenar Metas",)&amp;" "&amp;(IF(Q456="","Llenar Indicador",)&amp;" "&amp;(IF(AF456="","Escoger Nro. programa",)&amp;" "&amp;(IF(AH456="","Escoger Nro. Actividad e-Sigef",)&amp;" "&amp;(IF(AK456="","Escoger direccionamiento de gasto",)&amp;" "&amp;(IF(AL456="","Escoger Grupo de Gasto",)&amp;" "&amp;(IF(AM456="","Escoger Item Presupuestario",)&amp;" "&amp;(IF(AO456="","Llenar valor de actividad",))))))))))))))))))))," ")</f>
        <v xml:space="preserve">                  </v>
      </c>
      <c r="BE456" s="92">
        <f t="shared" si="28"/>
        <v>12</v>
      </c>
    </row>
    <row r="457" spans="1:57" s="74" customFormat="1" ht="50.1" customHeight="1" x14ac:dyDescent="0.2">
      <c r="A457" s="78" t="s">
        <v>55</v>
      </c>
      <c r="B457" s="78" t="s">
        <v>54</v>
      </c>
      <c r="C457" s="78" t="s">
        <v>614</v>
      </c>
      <c r="D457" s="78" t="s">
        <v>605</v>
      </c>
      <c r="E457" s="79" t="str">
        <f>+IF(C457&lt;&gt;"",VLOOKUP(MID(C457,18,5),NIVELES!$A$133:$B$213,2,0),"")</f>
        <v>SUCUMBIOS</v>
      </c>
      <c r="F457" s="80" t="s">
        <v>221</v>
      </c>
      <c r="G457" s="81" t="str">
        <f>+IF(F457&lt;&gt;"",VLOOKUP(F457,NIVELES!$A$246:$C$464,3,0),"")</f>
        <v>NORTE</v>
      </c>
      <c r="H457" s="82" t="s">
        <v>1024</v>
      </c>
      <c r="I457" s="78" t="s">
        <v>2201</v>
      </c>
      <c r="J457" s="78" t="s">
        <v>2184</v>
      </c>
      <c r="K457" s="78" t="s">
        <v>2185</v>
      </c>
      <c r="L457" s="78" t="s">
        <v>2205</v>
      </c>
      <c r="M457" s="78">
        <v>3525</v>
      </c>
      <c r="N457" s="78" t="s">
        <v>2203</v>
      </c>
      <c r="O457" s="78" t="s">
        <v>2219</v>
      </c>
      <c r="P457" s="82">
        <v>1</v>
      </c>
      <c r="Q457" s="78" t="s">
        <v>2220</v>
      </c>
      <c r="R457" s="82"/>
      <c r="S457" s="82"/>
      <c r="T457" s="82">
        <v>1</v>
      </c>
      <c r="U457" s="82"/>
      <c r="V457" s="82"/>
      <c r="W457" s="82"/>
      <c r="X457" s="82"/>
      <c r="Y457" s="82"/>
      <c r="Z457" s="82"/>
      <c r="AA457" s="82"/>
      <c r="AB457" s="82"/>
      <c r="AC457" s="82"/>
      <c r="AD457" s="85" t="str">
        <f>IF(A457&lt;&gt;"",IF(D457="DIRECCIÓN_DE_TRANSFERENCIAS","280 0031",VLOOKUP(C457,NIVELES!$A$14:$B$105,2,0)),"")</f>
        <v>280 1520</v>
      </c>
      <c r="AE457" s="86" t="s">
        <v>322</v>
      </c>
      <c r="AF457" s="86" t="s">
        <v>543</v>
      </c>
      <c r="AG457" s="79" t="str">
        <f>+IF(AF457&lt;&gt;"",VLOOKUP(AF457,NIVELES!$A$666:$B$673,2,0),"")</f>
        <v>DESARROLLO_INFANTIL</v>
      </c>
      <c r="AH457" s="78" t="s">
        <v>452</v>
      </c>
      <c r="AI457" s="79" t="str">
        <f>IF(AH457&lt;&gt;"",VLOOKUP(CONCATENATE(AG457,AH457),NIVELES!$B$676:$C$745,2,0),"")</f>
        <v>Creciendo Con Nuestros Hijos De Atención Directa Funcionamiento, Operación Y Atención Domiciliar</v>
      </c>
      <c r="AJ457" s="78" t="s">
        <v>517</v>
      </c>
      <c r="AK457" s="79" t="str">
        <f>+IF(AJ457&lt;&gt;"",VLOOKUP(AJ457,NIVELES!$A$816:$B$892,2,0),"")</f>
        <v>NO APLICA</v>
      </c>
      <c r="AL457" s="78" t="s">
        <v>554</v>
      </c>
      <c r="AM457" s="78">
        <v>530105</v>
      </c>
      <c r="AN457" s="79" t="str">
        <f>IF(AM457&lt;&gt;"",+VLOOKUP(AM457,NIVELES!$A$1652:$B$2466,2,0),"")</f>
        <v>Telecomunicaciones</v>
      </c>
      <c r="AO457" s="87">
        <v>6246.24</v>
      </c>
      <c r="AP457" s="88">
        <v>0</v>
      </c>
      <c r="AQ457" s="88">
        <v>0</v>
      </c>
      <c r="AR457" s="88">
        <v>6246.24</v>
      </c>
      <c r="AS457" s="88">
        <v>0</v>
      </c>
      <c r="AT457" s="88">
        <v>0</v>
      </c>
      <c r="AU457" s="88">
        <v>0</v>
      </c>
      <c r="AV457" s="88">
        <v>0</v>
      </c>
      <c r="AW457" s="88">
        <v>0</v>
      </c>
      <c r="AX457" s="88">
        <v>0</v>
      </c>
      <c r="AY457" s="88">
        <v>0</v>
      </c>
      <c r="AZ457" s="88">
        <v>0</v>
      </c>
      <c r="BA457" s="88">
        <v>0</v>
      </c>
      <c r="BB457" s="89">
        <v>6246.24</v>
      </c>
      <c r="BC457" s="90" t="str">
        <f t="shared" si="29"/>
        <v>OK</v>
      </c>
      <c r="BD457" s="91" t="str">
        <f t="shared" si="30"/>
        <v xml:space="preserve">                  </v>
      </c>
      <c r="BE457" s="92">
        <f t="shared" ref="BE457:BE520" si="31">SUBTOTAL(9,R457:AC457)</f>
        <v>1</v>
      </c>
    </row>
    <row r="458" spans="1:57" s="74" customFormat="1" ht="50.1" customHeight="1" x14ac:dyDescent="0.2">
      <c r="A458" s="78" t="s">
        <v>55</v>
      </c>
      <c r="B458" s="78" t="s">
        <v>54</v>
      </c>
      <c r="C458" s="78" t="s">
        <v>614</v>
      </c>
      <c r="D458" s="78" t="s">
        <v>605</v>
      </c>
      <c r="E458" s="79" t="str">
        <f>+IF(C458&lt;&gt;"",VLOOKUP(MID(C458,18,5),NIVELES!$A$133:$B$213,2,0),"")</f>
        <v>SUCUMBIOS</v>
      </c>
      <c r="F458" s="80" t="s">
        <v>221</v>
      </c>
      <c r="G458" s="81" t="str">
        <f>+IF(F458&lt;&gt;"",VLOOKUP(F458,NIVELES!$A$246:$C$464,3,0),"")</f>
        <v>NORTE</v>
      </c>
      <c r="H458" s="82" t="s">
        <v>1024</v>
      </c>
      <c r="I458" s="78" t="s">
        <v>2201</v>
      </c>
      <c r="J458" s="78" t="s">
        <v>2184</v>
      </c>
      <c r="K458" s="78" t="s">
        <v>2185</v>
      </c>
      <c r="L458" s="78" t="s">
        <v>2221</v>
      </c>
      <c r="M458" s="78">
        <v>880</v>
      </c>
      <c r="N458" s="78" t="s">
        <v>2203</v>
      </c>
      <c r="O458" s="78" t="s">
        <v>2222</v>
      </c>
      <c r="P458" s="82">
        <v>9</v>
      </c>
      <c r="Q458" s="78" t="s">
        <v>2223</v>
      </c>
      <c r="R458" s="82"/>
      <c r="S458" s="82">
        <v>9</v>
      </c>
      <c r="T458" s="82"/>
      <c r="U458" s="82"/>
      <c r="V458" s="82"/>
      <c r="W458" s="82"/>
      <c r="X458" s="82"/>
      <c r="Y458" s="82"/>
      <c r="Z458" s="82"/>
      <c r="AA458" s="82"/>
      <c r="AB458" s="82"/>
      <c r="AC458" s="82"/>
      <c r="AD458" s="85" t="str">
        <f>IF(A458&lt;&gt;"",IF(D458="DIRECCIÓN_DE_TRANSFERENCIAS","280 0031",VLOOKUP(C458,NIVELES!$A$14:$B$105,2,0)),"")</f>
        <v>280 1520</v>
      </c>
      <c r="AE458" s="86" t="s">
        <v>322</v>
      </c>
      <c r="AF458" s="86" t="s">
        <v>543</v>
      </c>
      <c r="AG458" s="79" t="str">
        <f>+IF(AF458&lt;&gt;"",VLOOKUP(AF458,NIVELES!$A$666:$B$673,2,0),"")</f>
        <v>DESARROLLO_INFANTIL</v>
      </c>
      <c r="AH458" s="78" t="s">
        <v>320</v>
      </c>
      <c r="AI458" s="79" t="str">
        <f>IF(AH458&lt;&gt;"",VLOOKUP(CONCATENATE(AG458,AH458),NIVELES!$B$676:$C$745,2,0),"")</f>
        <v>Asegurar La Operacion Y Atencion De Cibv  Administrados Por Prestacion De Servicios A Traves De Cooperantes  Para Contribuir Al Desarrollo Integral De Niñas Y Niños</v>
      </c>
      <c r="AJ458" s="78" t="s">
        <v>387</v>
      </c>
      <c r="AK458" s="79" t="str">
        <f>+IF(AJ458&lt;&gt;"",VLOOKUP(AJ458,NIVELES!$A$816:$B$892,2,0),"")</f>
        <v>ASEGURAR EL DESARROLLO INFANTIL Y LA EDUCACIÓN INTEGRAL, CON CALIDAD Y CALIDEZ PARA TODOS LOS NIÑOS, NIÑAS Y ADOLESCENTES</v>
      </c>
      <c r="AL458" s="78" t="s">
        <v>556</v>
      </c>
      <c r="AM458" s="78">
        <v>580104</v>
      </c>
      <c r="AN458" s="79" t="str">
        <f>IF(AM458&lt;&gt;"",+VLOOKUP(AM458,NIVELES!$A$1652:$B$2466,2,0),"")</f>
        <v>A Gobiernos Autónomos Descentralizados</v>
      </c>
      <c r="AO458" s="87">
        <v>1224002.69</v>
      </c>
      <c r="AP458" s="88">
        <v>0</v>
      </c>
      <c r="AQ458" s="88">
        <v>0</v>
      </c>
      <c r="AR458" s="88">
        <v>306000.67249999999</v>
      </c>
      <c r="AS458" s="88">
        <v>0</v>
      </c>
      <c r="AT458" s="88">
        <v>0</v>
      </c>
      <c r="AU458" s="88">
        <v>0</v>
      </c>
      <c r="AV458" s="88">
        <v>306000.67249999999</v>
      </c>
      <c r="AW458" s="88">
        <v>0</v>
      </c>
      <c r="AX458" s="88">
        <v>0</v>
      </c>
      <c r="AY458" s="88">
        <v>306000.67249999999</v>
      </c>
      <c r="AZ458" s="88">
        <v>0</v>
      </c>
      <c r="BA458" s="88">
        <v>306000.67249999999</v>
      </c>
      <c r="BB458" s="89">
        <v>1224002.69</v>
      </c>
      <c r="BC458" s="90" t="str">
        <f t="shared" si="29"/>
        <v>OK</v>
      </c>
      <c r="BD458" s="91" t="str">
        <f t="shared" si="30"/>
        <v xml:space="preserve">                  </v>
      </c>
      <c r="BE458" s="92">
        <f t="shared" si="31"/>
        <v>9</v>
      </c>
    </row>
    <row r="459" spans="1:57" s="74" customFormat="1" ht="50.1" customHeight="1" x14ac:dyDescent="0.2">
      <c r="A459" s="78" t="s">
        <v>55</v>
      </c>
      <c r="B459" s="78" t="s">
        <v>54</v>
      </c>
      <c r="C459" s="78" t="s">
        <v>614</v>
      </c>
      <c r="D459" s="78" t="s">
        <v>605</v>
      </c>
      <c r="E459" s="79" t="str">
        <f>+IF(C459&lt;&gt;"",VLOOKUP(MID(C459,18,5),NIVELES!$A$133:$B$213,2,0),"")</f>
        <v>SUCUMBIOS</v>
      </c>
      <c r="F459" s="80" t="s">
        <v>221</v>
      </c>
      <c r="G459" s="81" t="str">
        <f>+IF(F459&lt;&gt;"",VLOOKUP(F459,NIVELES!$A$246:$C$464,3,0),"")</f>
        <v>NORTE</v>
      </c>
      <c r="H459" s="82" t="s">
        <v>1024</v>
      </c>
      <c r="I459" s="78" t="s">
        <v>2201</v>
      </c>
      <c r="J459" s="78" t="s">
        <v>2184</v>
      </c>
      <c r="K459" s="78" t="s">
        <v>2185</v>
      </c>
      <c r="L459" s="78" t="s">
        <v>2224</v>
      </c>
      <c r="M459" s="78">
        <v>40</v>
      </c>
      <c r="N459" s="78" t="s">
        <v>2203</v>
      </c>
      <c r="O459" s="78" t="s">
        <v>2225</v>
      </c>
      <c r="P459" s="82">
        <v>11</v>
      </c>
      <c r="Q459" s="78" t="s">
        <v>2226</v>
      </c>
      <c r="R459" s="82"/>
      <c r="S459" s="82">
        <v>1</v>
      </c>
      <c r="T459" s="82">
        <v>1</v>
      </c>
      <c r="U459" s="82">
        <v>1</v>
      </c>
      <c r="V459" s="82">
        <v>1</v>
      </c>
      <c r="W459" s="82">
        <v>1</v>
      </c>
      <c r="X459" s="82">
        <v>1</v>
      </c>
      <c r="Y459" s="82">
        <v>1</v>
      </c>
      <c r="Z459" s="82">
        <v>1</v>
      </c>
      <c r="AA459" s="82">
        <v>1</v>
      </c>
      <c r="AB459" s="82">
        <v>1</v>
      </c>
      <c r="AC459" s="82">
        <v>1</v>
      </c>
      <c r="AD459" s="85" t="str">
        <f>IF(A459&lt;&gt;"",IF(D459="DIRECCIÓN_DE_TRANSFERENCIAS","280 0031",VLOOKUP(C459,NIVELES!$A$14:$B$105,2,0)),"")</f>
        <v>280 1520</v>
      </c>
      <c r="AE459" s="86" t="s">
        <v>322</v>
      </c>
      <c r="AF459" s="86" t="s">
        <v>543</v>
      </c>
      <c r="AG459" s="79" t="str">
        <f>+IF(AF459&lt;&gt;"",VLOOKUP(AF459,NIVELES!$A$666:$B$673,2,0),"")</f>
        <v>DESARROLLO_INFANTIL</v>
      </c>
      <c r="AH459" s="78" t="s">
        <v>512</v>
      </c>
      <c r="AI459" s="79" t="str">
        <f>IF(AH459&lt;&gt;"",VLOOKUP(CONCATENATE(AG459,AH459),NIVELES!$B$676:$C$745,2,0),"")</f>
        <v>Centros Circulos De Cuidado Recreacion Y Aprendizaje CRA Creciendo Con Nuestros Hijos CNH</v>
      </c>
      <c r="AJ459" s="78" t="s">
        <v>517</v>
      </c>
      <c r="AK459" s="79" t="str">
        <f>+IF(AJ459&lt;&gt;"",VLOOKUP(AJ459,NIVELES!$A$816:$B$892,2,0),"")</f>
        <v>NO APLICA</v>
      </c>
      <c r="AL459" s="78" t="s">
        <v>554</v>
      </c>
      <c r="AM459" s="78">
        <v>530801</v>
      </c>
      <c r="AN459" s="79" t="str">
        <f>IF(AM459&lt;&gt;"",+VLOOKUP(AM459,NIVELES!$A$1652:$B$2466,2,0),"")</f>
        <v>Alimentos y Bebidas</v>
      </c>
      <c r="AO459" s="87">
        <v>3840</v>
      </c>
      <c r="AP459" s="88">
        <v>0</v>
      </c>
      <c r="AQ459" s="88">
        <v>349.09090909090907</v>
      </c>
      <c r="AR459" s="88">
        <v>349.09090909090907</v>
      </c>
      <c r="AS459" s="88">
        <v>349.09090909090907</v>
      </c>
      <c r="AT459" s="88">
        <v>349.09090909090907</v>
      </c>
      <c r="AU459" s="88">
        <v>349.09090909090907</v>
      </c>
      <c r="AV459" s="88">
        <v>349.09090909090907</v>
      </c>
      <c r="AW459" s="88">
        <v>349.09090909090907</v>
      </c>
      <c r="AX459" s="88">
        <v>349.09090909090907</v>
      </c>
      <c r="AY459" s="88">
        <v>349.09090909090907</v>
      </c>
      <c r="AZ459" s="88">
        <v>349.09090909090907</v>
      </c>
      <c r="BA459" s="88">
        <v>349.09090909090907</v>
      </c>
      <c r="BB459" s="89">
        <v>3839.9999999999995</v>
      </c>
      <c r="BC459" s="90" t="str">
        <f t="shared" si="29"/>
        <v>OK</v>
      </c>
      <c r="BD459" s="91" t="str">
        <f t="shared" si="30"/>
        <v xml:space="preserve">                  </v>
      </c>
      <c r="BE459" s="92">
        <f t="shared" si="31"/>
        <v>11</v>
      </c>
    </row>
    <row r="460" spans="1:57" s="74" customFormat="1" ht="50.1" customHeight="1" x14ac:dyDescent="0.2">
      <c r="A460" s="78" t="s">
        <v>55</v>
      </c>
      <c r="B460" s="78" t="s">
        <v>54</v>
      </c>
      <c r="C460" s="78" t="s">
        <v>614</v>
      </c>
      <c r="D460" s="78" t="s">
        <v>605</v>
      </c>
      <c r="E460" s="79" t="str">
        <f>+IF(C460&lt;&gt;"",VLOOKUP(MID(C460,18,5),NIVELES!$A$133:$B$213,2,0),"")</f>
        <v>SUCUMBIOS</v>
      </c>
      <c r="F460" s="80" t="s">
        <v>221</v>
      </c>
      <c r="G460" s="81" t="str">
        <f>+IF(F460&lt;&gt;"",VLOOKUP(F460,NIVELES!$A$246:$C$464,3,0),"")</f>
        <v>NORTE</v>
      </c>
      <c r="H460" s="82" t="s">
        <v>1024</v>
      </c>
      <c r="I460" s="78" t="s">
        <v>2201</v>
      </c>
      <c r="J460" s="78" t="s">
        <v>2184</v>
      </c>
      <c r="K460" s="78" t="s">
        <v>2185</v>
      </c>
      <c r="L460" s="78" t="s">
        <v>2224</v>
      </c>
      <c r="M460" s="78">
        <v>40</v>
      </c>
      <c r="N460" s="78" t="s">
        <v>2203</v>
      </c>
      <c r="O460" s="78" t="s">
        <v>2227</v>
      </c>
      <c r="P460" s="82">
        <v>1</v>
      </c>
      <c r="Q460" s="78" t="s">
        <v>2228</v>
      </c>
      <c r="R460" s="82"/>
      <c r="S460" s="82">
        <v>1</v>
      </c>
      <c r="T460" s="82"/>
      <c r="U460" s="82"/>
      <c r="V460" s="82"/>
      <c r="W460" s="82"/>
      <c r="X460" s="82"/>
      <c r="Y460" s="82"/>
      <c r="Z460" s="82"/>
      <c r="AA460" s="82"/>
      <c r="AB460" s="82"/>
      <c r="AC460" s="82"/>
      <c r="AD460" s="85" t="str">
        <f>IF(A460&lt;&gt;"",IF(D460="DIRECCIÓN_DE_TRANSFERENCIAS","280 0031",VLOOKUP(C460,NIVELES!$A$14:$B$105,2,0)),"")</f>
        <v>280 1520</v>
      </c>
      <c r="AE460" s="86" t="s">
        <v>322</v>
      </c>
      <c r="AF460" s="86" t="s">
        <v>543</v>
      </c>
      <c r="AG460" s="79" t="str">
        <f>+IF(AF460&lt;&gt;"",VLOOKUP(AF460,NIVELES!$A$666:$B$673,2,0),"")</f>
        <v>DESARROLLO_INFANTIL</v>
      </c>
      <c r="AH460" s="78" t="s">
        <v>512</v>
      </c>
      <c r="AI460" s="79" t="str">
        <f>IF(AH460&lt;&gt;"",VLOOKUP(CONCATENATE(AG460,AH460),NIVELES!$B$676:$C$745,2,0),"")</f>
        <v>Centros Circulos De Cuidado Recreacion Y Aprendizaje CRA Creciendo Con Nuestros Hijos CNH</v>
      </c>
      <c r="AJ460" s="78" t="s">
        <v>517</v>
      </c>
      <c r="AK460" s="79" t="str">
        <f>+IF(AJ460&lt;&gt;"",VLOOKUP(AJ460,NIVELES!$A$816:$B$892,2,0),"")</f>
        <v>NO APLICA</v>
      </c>
      <c r="AL460" s="78" t="s">
        <v>554</v>
      </c>
      <c r="AM460" s="78">
        <v>530204</v>
      </c>
      <c r="AN460" s="79" t="str">
        <f>IF(AM460&lt;&gt;"",+VLOOKUP(AM460,NIVELES!$A$1652:$B$2466,2,0),"")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460" s="87">
        <v>0</v>
      </c>
      <c r="AP460" s="88">
        <v>0</v>
      </c>
      <c r="AQ460" s="88">
        <v>0</v>
      </c>
      <c r="AR460" s="88">
        <v>0</v>
      </c>
      <c r="AS460" s="88">
        <v>0</v>
      </c>
      <c r="AT460" s="88">
        <v>0</v>
      </c>
      <c r="AU460" s="88">
        <v>0</v>
      </c>
      <c r="AV460" s="88">
        <v>0</v>
      </c>
      <c r="AW460" s="88">
        <v>0</v>
      </c>
      <c r="AX460" s="88">
        <v>0</v>
      </c>
      <c r="AY460" s="88">
        <v>0</v>
      </c>
      <c r="AZ460" s="88">
        <v>0</v>
      </c>
      <c r="BA460" s="88">
        <v>0</v>
      </c>
      <c r="BB460" s="89">
        <v>0</v>
      </c>
      <c r="BC460" s="90" t="str">
        <f t="shared" si="29"/>
        <v>OK</v>
      </c>
      <c r="BD460" s="91" t="str">
        <f t="shared" si="30"/>
        <v xml:space="preserve">                  </v>
      </c>
      <c r="BE460" s="92">
        <f t="shared" si="31"/>
        <v>1</v>
      </c>
    </row>
    <row r="461" spans="1:57" s="74" customFormat="1" ht="50.1" customHeight="1" x14ac:dyDescent="0.2">
      <c r="A461" s="78" t="s">
        <v>55</v>
      </c>
      <c r="B461" s="78" t="s">
        <v>54</v>
      </c>
      <c r="C461" s="78" t="s">
        <v>614</v>
      </c>
      <c r="D461" s="78" t="s">
        <v>605</v>
      </c>
      <c r="E461" s="79" t="str">
        <f>+IF(C461&lt;&gt;"",VLOOKUP(MID(C461,18,5),NIVELES!$A$133:$B$213,2,0),"")</f>
        <v>SUCUMBIOS</v>
      </c>
      <c r="F461" s="80" t="s">
        <v>221</v>
      </c>
      <c r="G461" s="81" t="str">
        <f>+IF(F461&lt;&gt;"",VLOOKUP(F461,NIVELES!$A$246:$C$464,3,0),"")</f>
        <v>NORTE</v>
      </c>
      <c r="H461" s="82" t="s">
        <v>1024</v>
      </c>
      <c r="I461" s="78" t="s">
        <v>2201</v>
      </c>
      <c r="J461" s="78" t="s">
        <v>2184</v>
      </c>
      <c r="K461" s="78" t="s">
        <v>2185</v>
      </c>
      <c r="L461" s="78" t="s">
        <v>2224</v>
      </c>
      <c r="M461" s="78">
        <v>40</v>
      </c>
      <c r="N461" s="78" t="s">
        <v>2203</v>
      </c>
      <c r="O461" s="78" t="s">
        <v>2229</v>
      </c>
      <c r="P461" s="82">
        <v>1</v>
      </c>
      <c r="Q461" s="78" t="s">
        <v>2230</v>
      </c>
      <c r="R461" s="82"/>
      <c r="S461" s="82">
        <v>1</v>
      </c>
      <c r="T461" s="82"/>
      <c r="U461" s="82"/>
      <c r="V461" s="82"/>
      <c r="W461" s="82"/>
      <c r="X461" s="82"/>
      <c r="Y461" s="82"/>
      <c r="Z461" s="82"/>
      <c r="AA461" s="82"/>
      <c r="AB461" s="82"/>
      <c r="AC461" s="82"/>
      <c r="AD461" s="85" t="str">
        <f>IF(A461&lt;&gt;"",IF(D461="DIRECCIÓN_DE_TRANSFERENCIAS","280 0031",VLOOKUP(C461,NIVELES!$A$14:$B$105,2,0)),"")</f>
        <v>280 1520</v>
      </c>
      <c r="AE461" s="86" t="s">
        <v>322</v>
      </c>
      <c r="AF461" s="86" t="s">
        <v>543</v>
      </c>
      <c r="AG461" s="79" t="str">
        <f>+IF(AF461&lt;&gt;"",VLOOKUP(AF461,NIVELES!$A$666:$B$673,2,0),"")</f>
        <v>DESARROLLO_INFANTIL</v>
      </c>
      <c r="AH461" s="78" t="s">
        <v>512</v>
      </c>
      <c r="AI461" s="79" t="str">
        <f>IF(AH461&lt;&gt;"",VLOOKUP(CONCATENATE(AG461,AH461),NIVELES!$B$676:$C$745,2,0),"")</f>
        <v>Centros Circulos De Cuidado Recreacion Y Aprendizaje CRA Creciendo Con Nuestros Hijos CNH</v>
      </c>
      <c r="AJ461" s="78" t="s">
        <v>517</v>
      </c>
      <c r="AK461" s="79" t="str">
        <f>+IF(AJ461&lt;&gt;"",VLOOKUP(AJ461,NIVELES!$A$816:$B$892,2,0),"")</f>
        <v>NO APLICA</v>
      </c>
      <c r="AL461" s="78" t="s">
        <v>554</v>
      </c>
      <c r="AM461" s="78">
        <v>530805</v>
      </c>
      <c r="AN461" s="79" t="str">
        <f>IF(AM461&lt;&gt;"",+VLOOKUP(AM461,NIVELES!$A$1652:$B$2466,2,0),"")</f>
        <v>Materiales de Aseo</v>
      </c>
      <c r="AO461" s="87">
        <v>214</v>
      </c>
      <c r="AP461" s="88">
        <v>0</v>
      </c>
      <c r="AQ461" s="88">
        <v>214</v>
      </c>
      <c r="AR461" s="88">
        <v>0</v>
      </c>
      <c r="AS461" s="88">
        <v>0</v>
      </c>
      <c r="AT461" s="88">
        <v>0</v>
      </c>
      <c r="AU461" s="88">
        <v>0</v>
      </c>
      <c r="AV461" s="88">
        <v>0</v>
      </c>
      <c r="AW461" s="88">
        <v>0</v>
      </c>
      <c r="AX461" s="88">
        <v>0</v>
      </c>
      <c r="AY461" s="88">
        <v>0</v>
      </c>
      <c r="AZ461" s="88">
        <v>0</v>
      </c>
      <c r="BA461" s="88">
        <v>0</v>
      </c>
      <c r="BB461" s="89">
        <v>214</v>
      </c>
      <c r="BC461" s="90" t="str">
        <f t="shared" si="29"/>
        <v>OK</v>
      </c>
      <c r="BD461" s="91" t="str">
        <f t="shared" si="30"/>
        <v xml:space="preserve">                  </v>
      </c>
      <c r="BE461" s="92">
        <f t="shared" si="31"/>
        <v>1</v>
      </c>
    </row>
    <row r="462" spans="1:57" s="74" customFormat="1" ht="50.1" customHeight="1" x14ac:dyDescent="0.2">
      <c r="A462" s="78" t="s">
        <v>55</v>
      </c>
      <c r="B462" s="78" t="s">
        <v>54</v>
      </c>
      <c r="C462" s="78" t="s">
        <v>614</v>
      </c>
      <c r="D462" s="78" t="s">
        <v>605</v>
      </c>
      <c r="E462" s="79" t="str">
        <f>+IF(C462&lt;&gt;"",VLOOKUP(MID(C462,18,5),NIVELES!$A$133:$B$213,2,0),"")</f>
        <v>SUCUMBIOS</v>
      </c>
      <c r="F462" s="80" t="s">
        <v>221</v>
      </c>
      <c r="G462" s="81" t="str">
        <f>+IF(F462&lt;&gt;"",VLOOKUP(F462,NIVELES!$A$246:$C$464,3,0),"")</f>
        <v>NORTE</v>
      </c>
      <c r="H462" s="82" t="s">
        <v>1024</v>
      </c>
      <c r="I462" s="78" t="s">
        <v>2201</v>
      </c>
      <c r="J462" s="78" t="s">
        <v>2184</v>
      </c>
      <c r="K462" s="78" t="s">
        <v>2185</v>
      </c>
      <c r="L462" s="78" t="s">
        <v>2224</v>
      </c>
      <c r="M462" s="78">
        <v>40</v>
      </c>
      <c r="N462" s="78" t="s">
        <v>2203</v>
      </c>
      <c r="O462" s="78" t="s">
        <v>2231</v>
      </c>
      <c r="P462" s="82">
        <v>1</v>
      </c>
      <c r="Q462" s="78" t="s">
        <v>2232</v>
      </c>
      <c r="R462" s="82"/>
      <c r="S462" s="82">
        <v>1</v>
      </c>
      <c r="T462" s="82"/>
      <c r="U462" s="82"/>
      <c r="V462" s="82"/>
      <c r="W462" s="82"/>
      <c r="X462" s="82"/>
      <c r="Y462" s="82"/>
      <c r="Z462" s="82"/>
      <c r="AA462" s="82"/>
      <c r="AB462" s="82"/>
      <c r="AC462" s="82"/>
      <c r="AD462" s="85" t="str">
        <f>IF(A462&lt;&gt;"",IF(D462="DIRECCIÓN_DE_TRANSFERENCIAS","280 0031",VLOOKUP(C462,NIVELES!$A$14:$B$105,2,0)),"")</f>
        <v>280 1520</v>
      </c>
      <c r="AE462" s="86" t="s">
        <v>322</v>
      </c>
      <c r="AF462" s="86" t="s">
        <v>543</v>
      </c>
      <c r="AG462" s="79" t="str">
        <f>+IF(AF462&lt;&gt;"",VLOOKUP(AF462,NIVELES!$A$666:$B$673,2,0),"")</f>
        <v>DESARROLLO_INFANTIL</v>
      </c>
      <c r="AH462" s="78" t="s">
        <v>512</v>
      </c>
      <c r="AI462" s="79" t="str">
        <f>IF(AH462&lt;&gt;"",VLOOKUP(CONCATENATE(AG462,AH462),NIVELES!$B$676:$C$745,2,0),"")</f>
        <v>Centros Circulos De Cuidado Recreacion Y Aprendizaje CRA Creciendo Con Nuestros Hijos CNH</v>
      </c>
      <c r="AJ462" s="78" t="s">
        <v>517</v>
      </c>
      <c r="AK462" s="79" t="str">
        <f>+IF(AJ462&lt;&gt;"",VLOOKUP(AJ462,NIVELES!$A$816:$B$892,2,0),"")</f>
        <v>NO APLICA</v>
      </c>
      <c r="AL462" s="78" t="s">
        <v>554</v>
      </c>
      <c r="AM462" s="78">
        <v>530812</v>
      </c>
      <c r="AN462" s="79" t="str">
        <f>IF(AM462&lt;&gt;"",+VLOOKUP(AM462,NIVELES!$A$1652:$B$2466,2,0),"")</f>
        <v>Materiales Didácticos</v>
      </c>
      <c r="AO462" s="87">
        <v>0</v>
      </c>
      <c r="AP462" s="88">
        <v>0</v>
      </c>
      <c r="AQ462" s="88">
        <v>0</v>
      </c>
      <c r="AR462" s="88">
        <v>0</v>
      </c>
      <c r="AS462" s="88">
        <v>0</v>
      </c>
      <c r="AT462" s="88">
        <v>0</v>
      </c>
      <c r="AU462" s="88">
        <v>0</v>
      </c>
      <c r="AV462" s="88">
        <v>0</v>
      </c>
      <c r="AW462" s="88">
        <v>0</v>
      </c>
      <c r="AX462" s="88">
        <v>0</v>
      </c>
      <c r="AY462" s="88">
        <v>0</v>
      </c>
      <c r="AZ462" s="88">
        <v>0</v>
      </c>
      <c r="BA462" s="88">
        <v>0</v>
      </c>
      <c r="BB462" s="89">
        <v>0</v>
      </c>
      <c r="BC462" s="90" t="str">
        <f t="shared" si="29"/>
        <v>OK</v>
      </c>
      <c r="BD462" s="91" t="str">
        <f t="shared" si="30"/>
        <v xml:space="preserve">                  </v>
      </c>
      <c r="BE462" s="92">
        <f t="shared" si="31"/>
        <v>1</v>
      </c>
    </row>
    <row r="463" spans="1:57" s="74" customFormat="1" ht="50.1" customHeight="1" x14ac:dyDescent="0.2">
      <c r="A463" s="78" t="s">
        <v>55</v>
      </c>
      <c r="B463" s="78" t="s">
        <v>54</v>
      </c>
      <c r="C463" s="78" t="s">
        <v>614</v>
      </c>
      <c r="D463" s="78" t="s">
        <v>605</v>
      </c>
      <c r="E463" s="79" t="str">
        <f>+IF(C463&lt;&gt;"",VLOOKUP(MID(C463,18,5),NIVELES!$A$133:$B$213,2,0),"")</f>
        <v>SUCUMBIOS</v>
      </c>
      <c r="F463" s="80" t="s">
        <v>221</v>
      </c>
      <c r="G463" s="81" t="str">
        <f>+IF(F463&lt;&gt;"",VLOOKUP(F463,NIVELES!$A$246:$C$464,3,0),"")</f>
        <v>NORTE</v>
      </c>
      <c r="H463" s="82" t="s">
        <v>1024</v>
      </c>
      <c r="I463" s="78" t="s">
        <v>2201</v>
      </c>
      <c r="J463" s="78" t="s">
        <v>2184</v>
      </c>
      <c r="K463" s="78" t="s">
        <v>2185</v>
      </c>
      <c r="L463" s="78" t="s">
        <v>2224</v>
      </c>
      <c r="M463" s="78">
        <v>40</v>
      </c>
      <c r="N463" s="78" t="s">
        <v>2203</v>
      </c>
      <c r="O463" s="78" t="s">
        <v>2233</v>
      </c>
      <c r="P463" s="82">
        <v>1</v>
      </c>
      <c r="Q463" s="78" t="s">
        <v>2234</v>
      </c>
      <c r="R463" s="82"/>
      <c r="S463" s="82">
        <v>1</v>
      </c>
      <c r="T463" s="82"/>
      <c r="U463" s="82"/>
      <c r="V463" s="82"/>
      <c r="W463" s="82"/>
      <c r="X463" s="82"/>
      <c r="Y463" s="82"/>
      <c r="Z463" s="82"/>
      <c r="AA463" s="82"/>
      <c r="AB463" s="82"/>
      <c r="AC463" s="82"/>
      <c r="AD463" s="85" t="str">
        <f>IF(A463&lt;&gt;"",IF(D463="DIRECCIÓN_DE_TRANSFERENCIAS","280 0031",VLOOKUP(C463,NIVELES!$A$14:$B$105,2,0)),"")</f>
        <v>280 1520</v>
      </c>
      <c r="AE463" s="86" t="s">
        <v>322</v>
      </c>
      <c r="AF463" s="86" t="s">
        <v>543</v>
      </c>
      <c r="AG463" s="79" t="str">
        <f>+IF(AF463&lt;&gt;"",VLOOKUP(AF463,NIVELES!$A$666:$B$673,2,0),"")</f>
        <v>DESARROLLO_INFANTIL</v>
      </c>
      <c r="AH463" s="78" t="s">
        <v>512</v>
      </c>
      <c r="AI463" s="79" t="str">
        <f>IF(AH463&lt;&gt;"",VLOOKUP(CONCATENATE(AG463,AH463),NIVELES!$B$676:$C$745,2,0),"")</f>
        <v>Centros Circulos De Cuidado Recreacion Y Aprendizaje CRA Creciendo Con Nuestros Hijos CNH</v>
      </c>
      <c r="AJ463" s="78" t="s">
        <v>517</v>
      </c>
      <c r="AK463" s="79" t="str">
        <f>+IF(AJ463&lt;&gt;"",VLOOKUP(AJ463,NIVELES!$A$816:$B$892,2,0),"")</f>
        <v>NO APLICA</v>
      </c>
      <c r="AL463" s="78" t="s">
        <v>554</v>
      </c>
      <c r="AM463" s="78">
        <v>530820</v>
      </c>
      <c r="AN463" s="79" t="str">
        <f>IF(AM463&lt;&gt;"",+VLOOKUP(AM463,NIVELES!$A$1652:$B$2466,2,0),"")</f>
        <v>Menaje de Cocina, de Hogar y Accesorios Descartables</v>
      </c>
      <c r="AO463" s="87">
        <v>806.4</v>
      </c>
      <c r="AP463" s="88">
        <v>0</v>
      </c>
      <c r="AQ463" s="88">
        <v>806.4</v>
      </c>
      <c r="AR463" s="88">
        <v>0</v>
      </c>
      <c r="AS463" s="88">
        <v>0</v>
      </c>
      <c r="AT463" s="88">
        <v>0</v>
      </c>
      <c r="AU463" s="88">
        <v>0</v>
      </c>
      <c r="AV463" s="88">
        <v>0</v>
      </c>
      <c r="AW463" s="88">
        <v>0</v>
      </c>
      <c r="AX463" s="88">
        <v>0</v>
      </c>
      <c r="AY463" s="88">
        <v>0</v>
      </c>
      <c r="AZ463" s="88">
        <v>0</v>
      </c>
      <c r="BA463" s="88">
        <v>0</v>
      </c>
      <c r="BB463" s="89">
        <v>806.4</v>
      </c>
      <c r="BC463" s="90" t="str">
        <f t="shared" si="29"/>
        <v>OK</v>
      </c>
      <c r="BD463" s="91" t="str">
        <f t="shared" si="30"/>
        <v xml:space="preserve">                  </v>
      </c>
      <c r="BE463" s="92">
        <f t="shared" si="31"/>
        <v>1</v>
      </c>
    </row>
    <row r="464" spans="1:57" s="74" customFormat="1" ht="50.1" customHeight="1" x14ac:dyDescent="0.2">
      <c r="A464" s="78" t="s">
        <v>55</v>
      </c>
      <c r="B464" s="78" t="s">
        <v>54</v>
      </c>
      <c r="C464" s="78" t="s">
        <v>614</v>
      </c>
      <c r="D464" s="78" t="s">
        <v>605</v>
      </c>
      <c r="E464" s="79" t="str">
        <f>+IF(C464&lt;&gt;"",VLOOKUP(MID(C464,18,5),NIVELES!$A$133:$B$213,2,0),"")</f>
        <v>SUCUMBIOS</v>
      </c>
      <c r="F464" s="80" t="s">
        <v>221</v>
      </c>
      <c r="G464" s="81" t="str">
        <f>+IF(F464&lt;&gt;"",VLOOKUP(F464,NIVELES!$A$246:$C$464,3,0),"")</f>
        <v>NORTE</v>
      </c>
      <c r="H464" s="82" t="s">
        <v>1024</v>
      </c>
      <c r="I464" s="78" t="s">
        <v>2201</v>
      </c>
      <c r="J464" s="78" t="s">
        <v>2184</v>
      </c>
      <c r="K464" s="78" t="s">
        <v>2185</v>
      </c>
      <c r="L464" s="78" t="s">
        <v>2224</v>
      </c>
      <c r="M464" s="78">
        <v>40</v>
      </c>
      <c r="N464" s="78" t="s">
        <v>2203</v>
      </c>
      <c r="O464" s="78" t="s">
        <v>2235</v>
      </c>
      <c r="P464" s="82">
        <v>1</v>
      </c>
      <c r="Q464" s="78" t="s">
        <v>2220</v>
      </c>
      <c r="R464" s="82"/>
      <c r="S464" s="82"/>
      <c r="T464" s="82">
        <v>1</v>
      </c>
      <c r="U464" s="82"/>
      <c r="V464" s="82"/>
      <c r="W464" s="82"/>
      <c r="X464" s="82"/>
      <c r="Y464" s="82"/>
      <c r="Z464" s="82"/>
      <c r="AA464" s="82"/>
      <c r="AB464" s="82"/>
      <c r="AC464" s="82"/>
      <c r="AD464" s="85" t="str">
        <f>IF(A464&lt;&gt;"",IF(D464="DIRECCIÓN_DE_TRANSFERENCIAS","280 0031",VLOOKUP(C464,NIVELES!$A$14:$B$105,2,0)),"")</f>
        <v>280 1520</v>
      </c>
      <c r="AE464" s="86" t="s">
        <v>322</v>
      </c>
      <c r="AF464" s="86" t="s">
        <v>543</v>
      </c>
      <c r="AG464" s="79" t="str">
        <f>+IF(AF464&lt;&gt;"",VLOOKUP(AF464,NIVELES!$A$666:$B$673,2,0),"")</f>
        <v>DESARROLLO_INFANTIL</v>
      </c>
      <c r="AH464" s="78" t="s">
        <v>512</v>
      </c>
      <c r="AI464" s="79" t="str">
        <f>IF(AH464&lt;&gt;"",VLOOKUP(CONCATENATE(AG464,AH464),NIVELES!$B$676:$C$745,2,0),"")</f>
        <v>Centros Circulos De Cuidado Recreacion Y Aprendizaje CRA Creciendo Con Nuestros Hijos CNH</v>
      </c>
      <c r="AJ464" s="78" t="s">
        <v>517</v>
      </c>
      <c r="AK464" s="79" t="str">
        <f>+IF(AJ464&lt;&gt;"",VLOOKUP(AJ464,NIVELES!$A$816:$B$892,2,0),"")</f>
        <v>NO APLICA</v>
      </c>
      <c r="AL464" s="78" t="s">
        <v>554</v>
      </c>
      <c r="AM464" s="78">
        <v>530105</v>
      </c>
      <c r="AN464" s="79" t="str">
        <f>IF(AM464&lt;&gt;"",+VLOOKUP(AM464,NIVELES!$A$1652:$B$2466,2,0),"")</f>
        <v>Telecomunicaciones</v>
      </c>
      <c r="AO464" s="87">
        <v>189.28</v>
      </c>
      <c r="AP464" s="88">
        <v>0</v>
      </c>
      <c r="AQ464" s="88">
        <v>0</v>
      </c>
      <c r="AR464" s="88">
        <v>189.28</v>
      </c>
      <c r="AS464" s="88">
        <v>0</v>
      </c>
      <c r="AT464" s="88">
        <v>0</v>
      </c>
      <c r="AU464" s="88">
        <v>0</v>
      </c>
      <c r="AV464" s="88">
        <v>0</v>
      </c>
      <c r="AW464" s="88">
        <v>0</v>
      </c>
      <c r="AX464" s="88">
        <v>0</v>
      </c>
      <c r="AY464" s="88">
        <v>0</v>
      </c>
      <c r="AZ464" s="88">
        <v>0</v>
      </c>
      <c r="BA464" s="88">
        <v>0</v>
      </c>
      <c r="BB464" s="89">
        <v>189.28</v>
      </c>
      <c r="BC464" s="90" t="str">
        <f t="shared" si="29"/>
        <v>OK</v>
      </c>
      <c r="BD464" s="91" t="str">
        <f t="shared" si="30"/>
        <v xml:space="preserve">                  </v>
      </c>
      <c r="BE464" s="92">
        <f t="shared" si="31"/>
        <v>1</v>
      </c>
    </row>
    <row r="465" spans="1:57" s="74" customFormat="1" ht="50.1" customHeight="1" x14ac:dyDescent="0.2">
      <c r="A465" s="78" t="s">
        <v>55</v>
      </c>
      <c r="B465" s="78" t="s">
        <v>54</v>
      </c>
      <c r="C465" s="78" t="s">
        <v>614</v>
      </c>
      <c r="D465" s="78" t="s">
        <v>605</v>
      </c>
      <c r="E465" s="79" t="str">
        <f>+IF(C465&lt;&gt;"",VLOOKUP(MID(C465,18,5),NIVELES!$A$133:$B$213,2,0),"")</f>
        <v>SUCUMBIOS</v>
      </c>
      <c r="F465" s="80" t="s">
        <v>221</v>
      </c>
      <c r="G465" s="81" t="str">
        <f>+IF(F465&lt;&gt;"",VLOOKUP(F465,NIVELES!$A$246:$C$464,3,0),"")</f>
        <v>NORTE</v>
      </c>
      <c r="H465" s="82" t="s">
        <v>1024</v>
      </c>
      <c r="I465" s="78" t="s">
        <v>2201</v>
      </c>
      <c r="J465" s="78" t="s">
        <v>2184</v>
      </c>
      <c r="K465" s="78" t="s">
        <v>2185</v>
      </c>
      <c r="L465" s="78" t="s">
        <v>2224</v>
      </c>
      <c r="M465" s="78">
        <v>40</v>
      </c>
      <c r="N465" s="78" t="s">
        <v>2203</v>
      </c>
      <c r="O465" s="78" t="s">
        <v>2236</v>
      </c>
      <c r="P465" s="82">
        <v>1</v>
      </c>
      <c r="Q465" s="78" t="s">
        <v>2237</v>
      </c>
      <c r="R465" s="82"/>
      <c r="S465" s="82">
        <v>1</v>
      </c>
      <c r="T465" s="82"/>
      <c r="U465" s="82"/>
      <c r="V465" s="82"/>
      <c r="W465" s="82"/>
      <c r="X465" s="82"/>
      <c r="Y465" s="82"/>
      <c r="Z465" s="82"/>
      <c r="AA465" s="82"/>
      <c r="AB465" s="82"/>
      <c r="AC465" s="82"/>
      <c r="AD465" s="85" t="str">
        <f>IF(A465&lt;&gt;"",IF(D465="DIRECCIÓN_DE_TRANSFERENCIAS","280 0031",VLOOKUP(C465,NIVELES!$A$14:$B$105,2,0)),"")</f>
        <v>280 1520</v>
      </c>
      <c r="AE465" s="86" t="s">
        <v>322</v>
      </c>
      <c r="AF465" s="86" t="s">
        <v>543</v>
      </c>
      <c r="AG465" s="79" t="str">
        <f>+IF(AF465&lt;&gt;"",VLOOKUP(AF465,NIVELES!$A$666:$B$673,2,0),"")</f>
        <v>DESARROLLO_INFANTIL</v>
      </c>
      <c r="AH465" s="78" t="s">
        <v>512</v>
      </c>
      <c r="AI465" s="79" t="str">
        <f>IF(AH465&lt;&gt;"",VLOOKUP(CONCATENATE(AG465,AH465),NIVELES!$B$676:$C$745,2,0),"")</f>
        <v>Centros Circulos De Cuidado Recreacion Y Aprendizaje CRA Creciendo Con Nuestros Hijos CNH</v>
      </c>
      <c r="AJ465" s="78" t="s">
        <v>517</v>
      </c>
      <c r="AK465" s="79" t="str">
        <f>+IF(AJ465&lt;&gt;"",VLOOKUP(AJ465,NIVELES!$A$816:$B$892,2,0),"")</f>
        <v>NO APLICA</v>
      </c>
      <c r="AL465" s="78" t="s">
        <v>554</v>
      </c>
      <c r="AM465" s="78">
        <v>530505</v>
      </c>
      <c r="AN465" s="79" t="str">
        <f>IF(AM465&lt;&gt;"",+VLOOKUP(AM465,NIVELES!$A$1652:$B$2466,2,0),"")</f>
        <v>Vehículos (Arrendamiento)</v>
      </c>
      <c r="AO465" s="87">
        <v>0</v>
      </c>
      <c r="AP465" s="88">
        <v>0</v>
      </c>
      <c r="AQ465" s="88">
        <v>0</v>
      </c>
      <c r="AR465" s="88">
        <v>0</v>
      </c>
      <c r="AS465" s="88">
        <v>0</v>
      </c>
      <c r="AT465" s="88">
        <v>0</v>
      </c>
      <c r="AU465" s="88">
        <v>0</v>
      </c>
      <c r="AV465" s="88">
        <v>0</v>
      </c>
      <c r="AW465" s="88">
        <v>0</v>
      </c>
      <c r="AX465" s="88">
        <v>0</v>
      </c>
      <c r="AY465" s="88">
        <v>0</v>
      </c>
      <c r="AZ465" s="88">
        <v>0</v>
      </c>
      <c r="BA465" s="88">
        <v>0</v>
      </c>
      <c r="BB465" s="89">
        <v>0</v>
      </c>
      <c r="BC465" s="90" t="str">
        <f t="shared" si="29"/>
        <v>OK</v>
      </c>
      <c r="BD465" s="91" t="str">
        <f t="shared" si="30"/>
        <v xml:space="preserve">                  </v>
      </c>
      <c r="BE465" s="92">
        <f t="shared" si="31"/>
        <v>1</v>
      </c>
    </row>
    <row r="466" spans="1:57" s="74" customFormat="1" ht="50.1" customHeight="1" x14ac:dyDescent="0.2">
      <c r="A466" s="78" t="s">
        <v>55</v>
      </c>
      <c r="B466" s="78" t="s">
        <v>54</v>
      </c>
      <c r="C466" s="78" t="s">
        <v>614</v>
      </c>
      <c r="D466" s="78" t="s">
        <v>605</v>
      </c>
      <c r="E466" s="79" t="str">
        <f>+IF(C466&lt;&gt;"",VLOOKUP(MID(C466,18,5),NIVELES!$A$133:$B$213,2,0),"")</f>
        <v>SUCUMBIOS</v>
      </c>
      <c r="F466" s="80" t="s">
        <v>221</v>
      </c>
      <c r="G466" s="81" t="str">
        <f>+IF(F466&lt;&gt;"",VLOOKUP(F466,NIVELES!$A$246:$C$464,3,0),"")</f>
        <v>NORTE</v>
      </c>
      <c r="H466" s="82" t="s">
        <v>1024</v>
      </c>
      <c r="I466" s="78" t="s">
        <v>2201</v>
      </c>
      <c r="J466" s="78" t="s">
        <v>2184</v>
      </c>
      <c r="K466" s="78" t="s">
        <v>2185</v>
      </c>
      <c r="L466" s="78" t="s">
        <v>2224</v>
      </c>
      <c r="M466" s="78">
        <v>40</v>
      </c>
      <c r="N466" s="78" t="s">
        <v>2203</v>
      </c>
      <c r="O466" s="78" t="s">
        <v>2238</v>
      </c>
      <c r="P466" s="82">
        <v>1</v>
      </c>
      <c r="Q466" s="78" t="s">
        <v>2239</v>
      </c>
      <c r="R466" s="82"/>
      <c r="S466" s="82">
        <v>1</v>
      </c>
      <c r="T466" s="82"/>
      <c r="U466" s="82"/>
      <c r="V466" s="82"/>
      <c r="W466" s="82"/>
      <c r="X466" s="82"/>
      <c r="Y466" s="82"/>
      <c r="Z466" s="82"/>
      <c r="AA466" s="82"/>
      <c r="AB466" s="82"/>
      <c r="AC466" s="82"/>
      <c r="AD466" s="85" t="str">
        <f>IF(A466&lt;&gt;"",IF(D466="DIRECCIÓN_DE_TRANSFERENCIAS","280 0031",VLOOKUP(C466,NIVELES!$A$14:$B$105,2,0)),"")</f>
        <v>280 1520</v>
      </c>
      <c r="AE466" s="86" t="s">
        <v>322</v>
      </c>
      <c r="AF466" s="86" t="s">
        <v>543</v>
      </c>
      <c r="AG466" s="79" t="str">
        <f>+IF(AF466&lt;&gt;"",VLOOKUP(AF466,NIVELES!$A$666:$B$673,2,0),"")</f>
        <v>DESARROLLO_INFANTIL</v>
      </c>
      <c r="AH466" s="78" t="s">
        <v>512</v>
      </c>
      <c r="AI466" s="79" t="str">
        <f>IF(AH466&lt;&gt;"",VLOOKUP(CONCATENATE(AG466,AH466),NIVELES!$B$676:$C$745,2,0),"")</f>
        <v>Centros Circulos De Cuidado Recreacion Y Aprendizaje CRA Creciendo Con Nuestros Hijos CNH</v>
      </c>
      <c r="AJ466" s="78" t="s">
        <v>517</v>
      </c>
      <c r="AK466" s="79" t="str">
        <f>+IF(AJ466&lt;&gt;"",VLOOKUP(AJ466,NIVELES!$A$816:$B$892,2,0),"")</f>
        <v>NO APLICA</v>
      </c>
      <c r="AL466" s="78" t="s">
        <v>554</v>
      </c>
      <c r="AM466" s="78">
        <v>530802</v>
      </c>
      <c r="AN466" s="79" t="str">
        <f>IF(AM466&lt;&gt;"",+VLOOKUP(AM466,NIVELES!$A$1652:$B$2466,2,0),"")</f>
        <v>Vestuario, Lencería, Prendas de Protección; y, Accesorios para Uniformes Militares y Policiales; y, Carpas</v>
      </c>
      <c r="AO466" s="87">
        <v>135.76</v>
      </c>
      <c r="AP466" s="88">
        <v>0</v>
      </c>
      <c r="AQ466" s="88">
        <v>135.76</v>
      </c>
      <c r="AR466" s="88">
        <v>0</v>
      </c>
      <c r="AS466" s="88">
        <v>0</v>
      </c>
      <c r="AT466" s="88">
        <v>0</v>
      </c>
      <c r="AU466" s="88">
        <v>0</v>
      </c>
      <c r="AV466" s="88">
        <v>0</v>
      </c>
      <c r="AW466" s="88">
        <v>0</v>
      </c>
      <c r="AX466" s="88">
        <v>0</v>
      </c>
      <c r="AY466" s="88">
        <v>0</v>
      </c>
      <c r="AZ466" s="88">
        <v>0</v>
      </c>
      <c r="BA466" s="88">
        <v>0</v>
      </c>
      <c r="BB466" s="89">
        <v>135.76</v>
      </c>
      <c r="BC466" s="90" t="str">
        <f t="shared" si="29"/>
        <v>OK</v>
      </c>
      <c r="BD466" s="91" t="str">
        <f t="shared" si="30"/>
        <v xml:space="preserve">                  </v>
      </c>
      <c r="BE466" s="92">
        <f t="shared" si="31"/>
        <v>1</v>
      </c>
    </row>
    <row r="467" spans="1:57" s="74" customFormat="1" ht="50.1" customHeight="1" x14ac:dyDescent="0.2">
      <c r="A467" s="78" t="s">
        <v>55</v>
      </c>
      <c r="B467" s="78" t="s">
        <v>54</v>
      </c>
      <c r="C467" s="78" t="s">
        <v>614</v>
      </c>
      <c r="D467" s="78" t="s">
        <v>792</v>
      </c>
      <c r="E467" s="79" t="str">
        <f>+IF(C467&lt;&gt;"",VLOOKUP(MID(C467,18,5),NIVELES!$A$133:$B$213,2,0),"")</f>
        <v>SUCUMBIOS</v>
      </c>
      <c r="F467" s="80" t="s">
        <v>221</v>
      </c>
      <c r="G467" s="81" t="str">
        <f>+IF(F467&lt;&gt;"",VLOOKUP(F467,NIVELES!$A$246:$C$464,3,0),"")</f>
        <v>NORTE</v>
      </c>
      <c r="H467" s="82" t="s">
        <v>1024</v>
      </c>
      <c r="I467" s="78" t="s">
        <v>2189</v>
      </c>
      <c r="J467" s="78" t="s">
        <v>2184</v>
      </c>
      <c r="K467" s="78" t="s">
        <v>2185</v>
      </c>
      <c r="L467" s="78" t="s">
        <v>2240</v>
      </c>
      <c r="M467" s="78">
        <v>1773</v>
      </c>
      <c r="N467" s="78" t="s">
        <v>2255</v>
      </c>
      <c r="O467" s="78" t="s">
        <v>2167</v>
      </c>
      <c r="P467" s="82">
        <v>12</v>
      </c>
      <c r="Q467" s="78" t="s">
        <v>2168</v>
      </c>
      <c r="R467" s="82">
        <v>1</v>
      </c>
      <c r="S467" s="82">
        <v>1</v>
      </c>
      <c r="T467" s="82">
        <v>1</v>
      </c>
      <c r="U467" s="82">
        <v>1</v>
      </c>
      <c r="V467" s="82">
        <v>1</v>
      </c>
      <c r="W467" s="82">
        <v>1</v>
      </c>
      <c r="X467" s="82">
        <v>1</v>
      </c>
      <c r="Y467" s="82">
        <v>1</v>
      </c>
      <c r="Z467" s="82">
        <v>1</v>
      </c>
      <c r="AA467" s="82">
        <v>1</v>
      </c>
      <c r="AB467" s="82">
        <v>1</v>
      </c>
      <c r="AC467" s="82">
        <v>1</v>
      </c>
      <c r="AD467" s="85" t="str">
        <f>IF(A467&lt;&gt;"",IF(D467="DIRECCIÓN_DE_TRANSFERENCIAS","280 0031",VLOOKUP(C467,NIVELES!$A$14:$B$105,2,0)),"")</f>
        <v>280 1520</v>
      </c>
      <c r="AE467" s="86" t="s">
        <v>322</v>
      </c>
      <c r="AF467" s="86" t="s">
        <v>544</v>
      </c>
      <c r="AG467" s="79" t="str">
        <f>+IF(AF467&lt;&gt;"",VLOOKUP(AF467,NIVELES!$A$666:$B$673,2,0),"")</f>
        <v>PROTECCIÓN_SOCIAL_A_LA_FAMILIA._ASEGURAMIENTO_NO_CONTRIBUTIVO_E_INCLUSIÓN_ECONÓMICA_Y_MOVILIDAD_SOCIAL</v>
      </c>
      <c r="AH467" s="78" t="s">
        <v>513</v>
      </c>
      <c r="AI467" s="79" t="str">
        <f>IF(AH467&lt;&gt;"",VLOOKUP(CONCATENATE(AG467,AH467),NIVELES!$B$676:$C$745,2,0),"")</f>
        <v>Acompañamiento Familiar</v>
      </c>
      <c r="AJ467" s="78" t="s">
        <v>517</v>
      </c>
      <c r="AK467" s="79" t="str">
        <f>+IF(AJ467&lt;&gt;"",VLOOKUP(AJ467,NIVELES!$A$816:$B$892,2,0),"")</f>
        <v>NO APLICA</v>
      </c>
      <c r="AL467" s="78" t="s">
        <v>553</v>
      </c>
      <c r="AM467" s="78">
        <v>510601</v>
      </c>
      <c r="AN467" s="79" t="str">
        <f>IF(AM467&lt;&gt;"",+VLOOKUP(AM467,NIVELES!$A$1652:$B$2466,2,0),"")</f>
        <v>Aporte Patronal</v>
      </c>
      <c r="AO467" s="87">
        <v>9763.68</v>
      </c>
      <c r="AP467" s="88">
        <v>813.64</v>
      </c>
      <c r="AQ467" s="88">
        <v>813.64</v>
      </c>
      <c r="AR467" s="88">
        <v>813.64</v>
      </c>
      <c r="AS467" s="88">
        <v>813.64</v>
      </c>
      <c r="AT467" s="88">
        <v>813.64</v>
      </c>
      <c r="AU467" s="88">
        <v>813.64</v>
      </c>
      <c r="AV467" s="88">
        <v>813.64</v>
      </c>
      <c r="AW467" s="88">
        <v>813.64</v>
      </c>
      <c r="AX467" s="88">
        <v>813.64</v>
      </c>
      <c r="AY467" s="88">
        <v>813.64</v>
      </c>
      <c r="AZ467" s="88">
        <v>813.64</v>
      </c>
      <c r="BA467" s="88">
        <v>813.64</v>
      </c>
      <c r="BB467" s="89">
        <v>9763.68</v>
      </c>
      <c r="BC467" s="90" t="str">
        <f t="shared" si="29"/>
        <v>OK</v>
      </c>
      <c r="BD467" s="91" t="str">
        <f t="shared" si="30"/>
        <v xml:space="preserve">                  </v>
      </c>
      <c r="BE467" s="92">
        <f t="shared" si="31"/>
        <v>12</v>
      </c>
    </row>
    <row r="468" spans="1:57" s="74" customFormat="1" ht="50.1" customHeight="1" x14ac:dyDescent="0.2">
      <c r="A468" s="78" t="s">
        <v>55</v>
      </c>
      <c r="B468" s="78" t="s">
        <v>54</v>
      </c>
      <c r="C468" s="78" t="s">
        <v>614</v>
      </c>
      <c r="D468" s="78" t="s">
        <v>792</v>
      </c>
      <c r="E468" s="79" t="str">
        <f>+IF(C468&lt;&gt;"",VLOOKUP(MID(C468,18,5),NIVELES!$A$133:$B$213,2,0),"")</f>
        <v>SUCUMBIOS</v>
      </c>
      <c r="F468" s="80" t="s">
        <v>221</v>
      </c>
      <c r="G468" s="81" t="str">
        <f>+IF(F468&lt;&gt;"",VLOOKUP(F468,NIVELES!$A$246:$C$464,3,0),"")</f>
        <v>NORTE</v>
      </c>
      <c r="H468" s="82" t="s">
        <v>1024</v>
      </c>
      <c r="I468" s="78" t="s">
        <v>2189</v>
      </c>
      <c r="J468" s="78" t="s">
        <v>2184</v>
      </c>
      <c r="K468" s="78" t="s">
        <v>2185</v>
      </c>
      <c r="L468" s="78" t="s">
        <v>2240</v>
      </c>
      <c r="M468" s="78">
        <v>1773</v>
      </c>
      <c r="N468" s="78" t="s">
        <v>2255</v>
      </c>
      <c r="O468" s="78" t="s">
        <v>2167</v>
      </c>
      <c r="P468" s="82">
        <v>1</v>
      </c>
      <c r="Q468" s="78" t="s">
        <v>2169</v>
      </c>
      <c r="R468" s="82"/>
      <c r="S468" s="82"/>
      <c r="T468" s="82"/>
      <c r="U468" s="82"/>
      <c r="V468" s="82"/>
      <c r="W468" s="82"/>
      <c r="X468" s="82"/>
      <c r="Y468" s="82">
        <v>1</v>
      </c>
      <c r="Z468" s="82"/>
      <c r="AA468" s="82"/>
      <c r="AB468" s="82"/>
      <c r="AC468" s="82"/>
      <c r="AD468" s="85" t="str">
        <f>IF(A468&lt;&gt;"",IF(D468="DIRECCIÓN_DE_TRANSFERENCIAS","280 0031",VLOOKUP(C468,NIVELES!$A$14:$B$105,2,0)),"")</f>
        <v>280 1520</v>
      </c>
      <c r="AE468" s="86" t="s">
        <v>322</v>
      </c>
      <c r="AF468" s="86" t="s">
        <v>544</v>
      </c>
      <c r="AG468" s="79" t="str">
        <f>+IF(AF468&lt;&gt;"",VLOOKUP(AF468,NIVELES!$A$666:$B$673,2,0),"")</f>
        <v>PROTECCIÓN_SOCIAL_A_LA_FAMILIA._ASEGURAMIENTO_NO_CONTRIBUTIVO_E_INCLUSIÓN_ECONÓMICA_Y_MOVILIDAD_SOCIAL</v>
      </c>
      <c r="AH468" s="78" t="s">
        <v>513</v>
      </c>
      <c r="AI468" s="79" t="str">
        <f>IF(AH468&lt;&gt;"",VLOOKUP(CONCATENATE(AG468,AH468),NIVELES!$B$676:$C$745,2,0),"")</f>
        <v>Acompañamiento Familiar</v>
      </c>
      <c r="AJ468" s="78" t="s">
        <v>517</v>
      </c>
      <c r="AK468" s="79" t="str">
        <f>+IF(AJ468&lt;&gt;"",VLOOKUP(AJ468,NIVELES!$A$816:$B$892,2,0),"")</f>
        <v>NO APLICA</v>
      </c>
      <c r="AL468" s="78" t="s">
        <v>553</v>
      </c>
      <c r="AM468" s="78">
        <v>510204</v>
      </c>
      <c r="AN468" s="79" t="str">
        <f>IF(AM468&lt;&gt;"",+VLOOKUP(AM468,NIVELES!$A$1652:$B$2466,2,0),"")</f>
        <v>Decimocuarto Sueldo</v>
      </c>
      <c r="AO468" s="87">
        <v>3611.67</v>
      </c>
      <c r="AP468" s="88">
        <v>0</v>
      </c>
      <c r="AQ468" s="88">
        <v>0</v>
      </c>
      <c r="AR468" s="88">
        <v>0</v>
      </c>
      <c r="AS468" s="88">
        <v>0</v>
      </c>
      <c r="AT468" s="88">
        <v>0</v>
      </c>
      <c r="AU468" s="88">
        <v>0</v>
      </c>
      <c r="AV468" s="88">
        <v>0</v>
      </c>
      <c r="AW468" s="88">
        <v>3611.67</v>
      </c>
      <c r="AX468" s="88">
        <v>0</v>
      </c>
      <c r="AY468" s="88">
        <v>0</v>
      </c>
      <c r="AZ468" s="88">
        <v>0</v>
      </c>
      <c r="BA468" s="88">
        <v>0</v>
      </c>
      <c r="BB468" s="89">
        <v>3611.67</v>
      </c>
      <c r="BC468" s="90" t="str">
        <f t="shared" si="29"/>
        <v>OK</v>
      </c>
      <c r="BD468" s="91" t="str">
        <f t="shared" si="30"/>
        <v xml:space="preserve">                  </v>
      </c>
      <c r="BE468" s="92">
        <f t="shared" si="31"/>
        <v>1</v>
      </c>
    </row>
    <row r="469" spans="1:57" s="74" customFormat="1" ht="50.1" customHeight="1" x14ac:dyDescent="0.2">
      <c r="A469" s="78" t="s">
        <v>55</v>
      </c>
      <c r="B469" s="78" t="s">
        <v>54</v>
      </c>
      <c r="C469" s="78" t="s">
        <v>614</v>
      </c>
      <c r="D469" s="78" t="s">
        <v>792</v>
      </c>
      <c r="E469" s="79" t="str">
        <f>+IF(C469&lt;&gt;"",VLOOKUP(MID(C469,18,5),NIVELES!$A$133:$B$213,2,0),"")</f>
        <v>SUCUMBIOS</v>
      </c>
      <c r="F469" s="80" t="s">
        <v>221</v>
      </c>
      <c r="G469" s="81" t="str">
        <f>+IF(F469&lt;&gt;"",VLOOKUP(F469,NIVELES!$A$246:$C$464,3,0),"")</f>
        <v>NORTE</v>
      </c>
      <c r="H469" s="82" t="s">
        <v>1024</v>
      </c>
      <c r="I469" s="78" t="s">
        <v>2189</v>
      </c>
      <c r="J469" s="78" t="s">
        <v>2184</v>
      </c>
      <c r="K469" s="78" t="s">
        <v>2185</v>
      </c>
      <c r="L469" s="78" t="s">
        <v>2240</v>
      </c>
      <c r="M469" s="78">
        <v>1773</v>
      </c>
      <c r="N469" s="78" t="s">
        <v>2255</v>
      </c>
      <c r="O469" s="78" t="s">
        <v>2167</v>
      </c>
      <c r="P469" s="82">
        <v>1</v>
      </c>
      <c r="Q469" s="78" t="s">
        <v>2170</v>
      </c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82"/>
      <c r="AC469" s="82">
        <v>1</v>
      </c>
      <c r="AD469" s="85" t="str">
        <f>IF(A469&lt;&gt;"",IF(D469="DIRECCIÓN_DE_TRANSFERENCIAS","280 0031",VLOOKUP(C469,NIVELES!$A$14:$B$105,2,0)),"")</f>
        <v>280 1520</v>
      </c>
      <c r="AE469" s="86" t="s">
        <v>322</v>
      </c>
      <c r="AF469" s="86" t="s">
        <v>544</v>
      </c>
      <c r="AG469" s="79" t="str">
        <f>+IF(AF469&lt;&gt;"",VLOOKUP(AF469,NIVELES!$A$666:$B$673,2,0),"")</f>
        <v>PROTECCIÓN_SOCIAL_A_LA_FAMILIA._ASEGURAMIENTO_NO_CONTRIBUTIVO_E_INCLUSIÓN_ECONÓMICA_Y_MOVILIDAD_SOCIAL</v>
      </c>
      <c r="AH469" s="78" t="s">
        <v>513</v>
      </c>
      <c r="AI469" s="79" t="str">
        <f>IF(AH469&lt;&gt;"",VLOOKUP(CONCATENATE(AG469,AH469),NIVELES!$B$676:$C$745,2,0),"")</f>
        <v>Acompañamiento Familiar</v>
      </c>
      <c r="AJ469" s="78" t="s">
        <v>517</v>
      </c>
      <c r="AK469" s="79" t="str">
        <f>+IF(AJ469&lt;&gt;"",VLOOKUP(AJ469,NIVELES!$A$816:$B$892,2,0),"")</f>
        <v>NO APLICA</v>
      </c>
      <c r="AL469" s="78" t="s">
        <v>553</v>
      </c>
      <c r="AM469" s="78">
        <v>510203</v>
      </c>
      <c r="AN469" s="79" t="str">
        <f>IF(AM469&lt;&gt;"",+VLOOKUP(AM469,NIVELES!$A$1652:$B$2466,2,0),"")</f>
        <v>Decimotercer Sueldo</v>
      </c>
      <c r="AO469" s="87">
        <v>8431.5</v>
      </c>
      <c r="AP469" s="88">
        <v>0</v>
      </c>
      <c r="AQ469" s="88">
        <v>0</v>
      </c>
      <c r="AR469" s="88">
        <v>0</v>
      </c>
      <c r="AS469" s="88">
        <v>0</v>
      </c>
      <c r="AT469" s="88">
        <v>0</v>
      </c>
      <c r="AU469" s="88">
        <v>0</v>
      </c>
      <c r="AV469" s="88">
        <v>0</v>
      </c>
      <c r="AW469" s="88">
        <v>0</v>
      </c>
      <c r="AX469" s="88">
        <v>0</v>
      </c>
      <c r="AY469" s="88">
        <v>0</v>
      </c>
      <c r="AZ469" s="88">
        <v>0</v>
      </c>
      <c r="BA469" s="88">
        <v>8431.5</v>
      </c>
      <c r="BB469" s="89">
        <v>8431.5</v>
      </c>
      <c r="BC469" s="90" t="str">
        <f t="shared" si="29"/>
        <v>OK</v>
      </c>
      <c r="BD469" s="91" t="str">
        <f t="shared" si="30"/>
        <v xml:space="preserve">                  </v>
      </c>
      <c r="BE469" s="92">
        <f t="shared" si="31"/>
        <v>1</v>
      </c>
    </row>
    <row r="470" spans="1:57" s="74" customFormat="1" ht="50.1" customHeight="1" x14ac:dyDescent="0.2">
      <c r="A470" s="78" t="s">
        <v>55</v>
      </c>
      <c r="B470" s="78" t="s">
        <v>54</v>
      </c>
      <c r="C470" s="78" t="s">
        <v>614</v>
      </c>
      <c r="D470" s="78" t="s">
        <v>792</v>
      </c>
      <c r="E470" s="79" t="str">
        <f>+IF(C470&lt;&gt;"",VLOOKUP(MID(C470,18,5),NIVELES!$A$133:$B$213,2,0),"")</f>
        <v>SUCUMBIOS</v>
      </c>
      <c r="F470" s="80" t="s">
        <v>221</v>
      </c>
      <c r="G470" s="81" t="str">
        <f>+IF(F470&lt;&gt;"",VLOOKUP(F470,NIVELES!$A$246:$C$464,3,0),"")</f>
        <v>NORTE</v>
      </c>
      <c r="H470" s="82" t="s">
        <v>1024</v>
      </c>
      <c r="I470" s="78" t="s">
        <v>2189</v>
      </c>
      <c r="J470" s="78" t="s">
        <v>2184</v>
      </c>
      <c r="K470" s="78" t="s">
        <v>2185</v>
      </c>
      <c r="L470" s="78" t="s">
        <v>2240</v>
      </c>
      <c r="M470" s="78">
        <v>1773</v>
      </c>
      <c r="N470" s="78" t="s">
        <v>2255</v>
      </c>
      <c r="O470" s="78" t="s">
        <v>2167</v>
      </c>
      <c r="P470" s="82">
        <v>12</v>
      </c>
      <c r="Q470" s="78" t="s">
        <v>2171</v>
      </c>
      <c r="R470" s="82">
        <v>1</v>
      </c>
      <c r="S470" s="82">
        <v>1</v>
      </c>
      <c r="T470" s="82">
        <v>1</v>
      </c>
      <c r="U470" s="82">
        <v>1</v>
      </c>
      <c r="V470" s="82">
        <v>1</v>
      </c>
      <c r="W470" s="82">
        <v>1</v>
      </c>
      <c r="X470" s="82">
        <v>1</v>
      </c>
      <c r="Y470" s="82">
        <v>1</v>
      </c>
      <c r="Z470" s="82">
        <v>1</v>
      </c>
      <c r="AA470" s="82">
        <v>1</v>
      </c>
      <c r="AB470" s="82">
        <v>1</v>
      </c>
      <c r="AC470" s="82">
        <v>1</v>
      </c>
      <c r="AD470" s="85" t="str">
        <f>IF(A470&lt;&gt;"",IF(D470="DIRECCIÓN_DE_TRANSFERENCIAS","280 0031",VLOOKUP(C470,NIVELES!$A$14:$B$105,2,0)),"")</f>
        <v>280 1520</v>
      </c>
      <c r="AE470" s="86" t="s">
        <v>322</v>
      </c>
      <c r="AF470" s="86" t="s">
        <v>544</v>
      </c>
      <c r="AG470" s="79" t="str">
        <f>+IF(AF470&lt;&gt;"",VLOOKUP(AF470,NIVELES!$A$666:$B$673,2,0),"")</f>
        <v>PROTECCIÓN_SOCIAL_A_LA_FAMILIA._ASEGURAMIENTO_NO_CONTRIBUTIVO_E_INCLUSIÓN_ECONÓMICA_Y_MOVILIDAD_SOCIAL</v>
      </c>
      <c r="AH470" s="78" t="s">
        <v>513</v>
      </c>
      <c r="AI470" s="79" t="str">
        <f>IF(AH470&lt;&gt;"",VLOOKUP(CONCATENATE(AG470,AH470),NIVELES!$B$676:$C$745,2,0),"")</f>
        <v>Acompañamiento Familiar</v>
      </c>
      <c r="AJ470" s="78" t="s">
        <v>517</v>
      </c>
      <c r="AK470" s="79" t="str">
        <f>+IF(AJ470&lt;&gt;"",VLOOKUP(AJ470,NIVELES!$A$816:$B$892,2,0),"")</f>
        <v>NO APLICA</v>
      </c>
      <c r="AL470" s="78" t="s">
        <v>553</v>
      </c>
      <c r="AM470" s="78">
        <v>510602</v>
      </c>
      <c r="AN470" s="79" t="str">
        <f>IF(AM470&lt;&gt;"",+VLOOKUP(AM470,NIVELES!$A$1652:$B$2466,2,0),"")</f>
        <v>Fondo de Reserva</v>
      </c>
      <c r="AO470" s="87">
        <v>8431.5</v>
      </c>
      <c r="AP470" s="88">
        <v>702.625</v>
      </c>
      <c r="AQ470" s="88">
        <v>702.625</v>
      </c>
      <c r="AR470" s="88">
        <v>702.625</v>
      </c>
      <c r="AS470" s="88">
        <v>702.625</v>
      </c>
      <c r="AT470" s="88">
        <v>702.625</v>
      </c>
      <c r="AU470" s="88">
        <v>702.625</v>
      </c>
      <c r="AV470" s="88">
        <v>702.625</v>
      </c>
      <c r="AW470" s="88">
        <v>702.625</v>
      </c>
      <c r="AX470" s="88">
        <v>702.625</v>
      </c>
      <c r="AY470" s="88">
        <v>702.625</v>
      </c>
      <c r="AZ470" s="88">
        <v>702.625</v>
      </c>
      <c r="BA470" s="88">
        <v>702.625</v>
      </c>
      <c r="BB470" s="89">
        <v>8431.5</v>
      </c>
      <c r="BC470" s="90" t="str">
        <f t="shared" si="29"/>
        <v>OK</v>
      </c>
      <c r="BD470" s="91" t="str">
        <f t="shared" si="30"/>
        <v xml:space="preserve">                  </v>
      </c>
      <c r="BE470" s="92">
        <f t="shared" si="31"/>
        <v>12</v>
      </c>
    </row>
    <row r="471" spans="1:57" s="74" customFormat="1" ht="50.1" customHeight="1" x14ac:dyDescent="0.2">
      <c r="A471" s="78" t="s">
        <v>55</v>
      </c>
      <c r="B471" s="78" t="s">
        <v>54</v>
      </c>
      <c r="C471" s="78" t="s">
        <v>614</v>
      </c>
      <c r="D471" s="78" t="s">
        <v>792</v>
      </c>
      <c r="E471" s="79" t="str">
        <f>+IF(C471&lt;&gt;"",VLOOKUP(MID(C471,18,5),NIVELES!$A$133:$B$213,2,0),"")</f>
        <v>SUCUMBIOS</v>
      </c>
      <c r="F471" s="80" t="s">
        <v>221</v>
      </c>
      <c r="G471" s="81" t="str">
        <f>+IF(F471&lt;&gt;"",VLOOKUP(F471,NIVELES!$A$246:$C$464,3,0),"")</f>
        <v>NORTE</v>
      </c>
      <c r="H471" s="82" t="s">
        <v>1024</v>
      </c>
      <c r="I471" s="78" t="s">
        <v>2189</v>
      </c>
      <c r="J471" s="78" t="s">
        <v>2184</v>
      </c>
      <c r="K471" s="78" t="s">
        <v>2185</v>
      </c>
      <c r="L471" s="78" t="s">
        <v>2240</v>
      </c>
      <c r="M471" s="78">
        <v>1773</v>
      </c>
      <c r="N471" s="78" t="s">
        <v>2255</v>
      </c>
      <c r="O471" s="78" t="s">
        <v>2167</v>
      </c>
      <c r="P471" s="82">
        <v>12</v>
      </c>
      <c r="Q471" s="78" t="s">
        <v>2172</v>
      </c>
      <c r="R471" s="82">
        <v>1</v>
      </c>
      <c r="S471" s="82">
        <v>1</v>
      </c>
      <c r="T471" s="82">
        <v>1</v>
      </c>
      <c r="U471" s="82">
        <v>1</v>
      </c>
      <c r="V471" s="82">
        <v>1</v>
      </c>
      <c r="W471" s="82">
        <v>1</v>
      </c>
      <c r="X471" s="82">
        <v>1</v>
      </c>
      <c r="Y471" s="82">
        <v>1</v>
      </c>
      <c r="Z471" s="82">
        <v>1</v>
      </c>
      <c r="AA471" s="82">
        <v>1</v>
      </c>
      <c r="AB471" s="82">
        <v>1</v>
      </c>
      <c r="AC471" s="82">
        <v>1</v>
      </c>
      <c r="AD471" s="85" t="str">
        <f>IF(A471&lt;&gt;"",IF(D471="DIRECCIÓN_DE_TRANSFERENCIAS","280 0031",VLOOKUP(C471,NIVELES!$A$14:$B$105,2,0)),"")</f>
        <v>280 1520</v>
      </c>
      <c r="AE471" s="86" t="s">
        <v>322</v>
      </c>
      <c r="AF471" s="86" t="s">
        <v>544</v>
      </c>
      <c r="AG471" s="79" t="str">
        <f>+IF(AF471&lt;&gt;"",VLOOKUP(AF471,NIVELES!$A$666:$B$673,2,0),"")</f>
        <v>PROTECCIÓN_SOCIAL_A_LA_FAMILIA._ASEGURAMIENTO_NO_CONTRIBUTIVO_E_INCLUSIÓN_ECONÓMICA_Y_MOVILIDAD_SOCIAL</v>
      </c>
      <c r="AH471" s="78" t="s">
        <v>513</v>
      </c>
      <c r="AI471" s="79" t="str">
        <f>IF(AH471&lt;&gt;"",VLOOKUP(CONCATENATE(AG471,AH471),NIVELES!$B$676:$C$745,2,0),"")</f>
        <v>Acompañamiento Familiar</v>
      </c>
      <c r="AJ471" s="78" t="s">
        <v>517</v>
      </c>
      <c r="AK471" s="79" t="str">
        <f>+IF(AJ471&lt;&gt;"",VLOOKUP(AJ471,NIVELES!$A$816:$B$892,2,0),"")</f>
        <v>NO APLICA</v>
      </c>
      <c r="AL471" s="78" t="s">
        <v>553</v>
      </c>
      <c r="AM471" s="78">
        <v>510510</v>
      </c>
      <c r="AN471" s="79" t="str">
        <f>IF(AM471&lt;&gt;"",+VLOOKUP(AM471,NIVELES!$A$1652:$B$2466,2,0),"")</f>
        <v>Servicios Personales por Contrato</v>
      </c>
      <c r="AO471" s="87">
        <v>101178</v>
      </c>
      <c r="AP471" s="88">
        <v>8431.5</v>
      </c>
      <c r="AQ471" s="88">
        <v>8431.5</v>
      </c>
      <c r="AR471" s="88">
        <v>8431.5</v>
      </c>
      <c r="AS471" s="88">
        <v>8431.5</v>
      </c>
      <c r="AT471" s="88">
        <v>8431.5</v>
      </c>
      <c r="AU471" s="88">
        <v>8431.5</v>
      </c>
      <c r="AV471" s="88">
        <v>8431.5</v>
      </c>
      <c r="AW471" s="88">
        <v>8431.5</v>
      </c>
      <c r="AX471" s="88">
        <v>8431.5</v>
      </c>
      <c r="AY471" s="88">
        <v>8431.5</v>
      </c>
      <c r="AZ471" s="88">
        <v>8431.5</v>
      </c>
      <c r="BA471" s="88">
        <v>8431.5</v>
      </c>
      <c r="BB471" s="89">
        <v>101178</v>
      </c>
      <c r="BC471" s="90" t="str">
        <f t="shared" si="29"/>
        <v>OK</v>
      </c>
      <c r="BD471" s="91" t="str">
        <f t="shared" si="30"/>
        <v xml:space="preserve">                  </v>
      </c>
      <c r="BE471" s="92">
        <f t="shared" si="31"/>
        <v>12</v>
      </c>
    </row>
    <row r="472" spans="1:57" s="74" customFormat="1" ht="50.1" customHeight="1" x14ac:dyDescent="0.2">
      <c r="A472" s="78" t="s">
        <v>55</v>
      </c>
      <c r="B472" s="78" t="s">
        <v>54</v>
      </c>
      <c r="C472" s="78" t="s">
        <v>614</v>
      </c>
      <c r="D472" s="78" t="s">
        <v>792</v>
      </c>
      <c r="E472" s="79" t="str">
        <f>+IF(C472&lt;&gt;"",VLOOKUP(MID(C472,18,5),NIVELES!$A$133:$B$213,2,0),"")</f>
        <v>SUCUMBIOS</v>
      </c>
      <c r="F472" s="80" t="s">
        <v>221</v>
      </c>
      <c r="G472" s="81" t="str">
        <f>+IF(F472&lt;&gt;"",VLOOKUP(F472,NIVELES!$A$246:$C$464,3,0),"")</f>
        <v>NORTE</v>
      </c>
      <c r="H472" s="82" t="s">
        <v>1024</v>
      </c>
      <c r="I472" s="78" t="s">
        <v>2189</v>
      </c>
      <c r="J472" s="78" t="s">
        <v>2184</v>
      </c>
      <c r="K472" s="78" t="s">
        <v>2185</v>
      </c>
      <c r="L472" s="78" t="s">
        <v>2240</v>
      </c>
      <c r="M472" s="78">
        <v>1773</v>
      </c>
      <c r="N472" s="78" t="s">
        <v>2255</v>
      </c>
      <c r="O472" s="78" t="s">
        <v>2241</v>
      </c>
      <c r="P472" s="82">
        <v>12</v>
      </c>
      <c r="Q472" s="78" t="s">
        <v>2175</v>
      </c>
      <c r="R472" s="82">
        <v>1</v>
      </c>
      <c r="S472" s="82">
        <v>1</v>
      </c>
      <c r="T472" s="82">
        <v>1</v>
      </c>
      <c r="U472" s="82">
        <v>1</v>
      </c>
      <c r="V472" s="82">
        <v>1</v>
      </c>
      <c r="W472" s="82">
        <v>1</v>
      </c>
      <c r="X472" s="82">
        <v>1</v>
      </c>
      <c r="Y472" s="82">
        <v>1</v>
      </c>
      <c r="Z472" s="82">
        <v>1</v>
      </c>
      <c r="AA472" s="82">
        <v>1</v>
      </c>
      <c r="AB472" s="82">
        <v>1</v>
      </c>
      <c r="AC472" s="82">
        <v>1</v>
      </c>
      <c r="AD472" s="85" t="str">
        <f>IF(A472&lt;&gt;"",IF(D472="DIRECCIÓN_DE_TRANSFERENCIAS","280 0031",VLOOKUP(C472,NIVELES!$A$14:$B$105,2,0)),"")</f>
        <v>280 1520</v>
      </c>
      <c r="AE472" s="86" t="s">
        <v>322</v>
      </c>
      <c r="AF472" s="86" t="s">
        <v>544</v>
      </c>
      <c r="AG472" s="79" t="str">
        <f>+IF(AF472&lt;&gt;"",VLOOKUP(AF472,NIVELES!$A$666:$B$673,2,0),"")</f>
        <v>PROTECCIÓN_SOCIAL_A_LA_FAMILIA._ASEGURAMIENTO_NO_CONTRIBUTIVO_E_INCLUSIÓN_ECONÓMICA_Y_MOVILIDAD_SOCIAL</v>
      </c>
      <c r="AH472" s="78" t="s">
        <v>513</v>
      </c>
      <c r="AI472" s="79" t="str">
        <f>IF(AH472&lt;&gt;"",VLOOKUP(CONCATENATE(AG472,AH472),NIVELES!$B$676:$C$745,2,0),"")</f>
        <v>Acompañamiento Familiar</v>
      </c>
      <c r="AJ472" s="78" t="s">
        <v>517</v>
      </c>
      <c r="AK472" s="79" t="str">
        <f>+IF(AJ472&lt;&gt;"",VLOOKUP(AJ472,NIVELES!$A$816:$B$892,2,0),"")</f>
        <v>NO APLICA</v>
      </c>
      <c r="AL472" s="78" t="s">
        <v>554</v>
      </c>
      <c r="AM472" s="78">
        <v>530505</v>
      </c>
      <c r="AN472" s="79" t="str">
        <f>IF(AM472&lt;&gt;"",+VLOOKUP(AM472,NIVELES!$A$1652:$B$2466,2,0),"")</f>
        <v>Vehículos (Arrendamiento)</v>
      </c>
      <c r="AO472" s="87">
        <v>4200</v>
      </c>
      <c r="AP472" s="88">
        <v>350</v>
      </c>
      <c r="AQ472" s="88">
        <v>350</v>
      </c>
      <c r="AR472" s="88">
        <v>350</v>
      </c>
      <c r="AS472" s="88">
        <v>350</v>
      </c>
      <c r="AT472" s="88">
        <v>350</v>
      </c>
      <c r="AU472" s="88">
        <v>350</v>
      </c>
      <c r="AV472" s="88">
        <v>350</v>
      </c>
      <c r="AW472" s="88">
        <v>350</v>
      </c>
      <c r="AX472" s="88">
        <v>350</v>
      </c>
      <c r="AY472" s="88">
        <v>350</v>
      </c>
      <c r="AZ472" s="88">
        <v>350</v>
      </c>
      <c r="BA472" s="88">
        <v>350</v>
      </c>
      <c r="BB472" s="89">
        <v>4200</v>
      </c>
      <c r="BC472" s="90" t="str">
        <f t="shared" si="29"/>
        <v>OK</v>
      </c>
      <c r="BD472" s="91" t="str">
        <f t="shared" si="30"/>
        <v xml:space="preserve">                  </v>
      </c>
      <c r="BE472" s="92">
        <f t="shared" si="31"/>
        <v>12</v>
      </c>
    </row>
    <row r="473" spans="1:57" s="74" customFormat="1" ht="50.1" customHeight="1" x14ac:dyDescent="0.2">
      <c r="A473" s="78" t="s">
        <v>55</v>
      </c>
      <c r="B473" s="78" t="s">
        <v>54</v>
      </c>
      <c r="C473" s="78" t="s">
        <v>614</v>
      </c>
      <c r="D473" s="78" t="s">
        <v>606</v>
      </c>
      <c r="E473" s="79" t="str">
        <f>+IF(C473&lt;&gt;"",VLOOKUP(MID(C473,18,5),NIVELES!$A$133:$B$213,2,0),"")</f>
        <v>SUCUMBIOS</v>
      </c>
      <c r="F473" s="80" t="s">
        <v>221</v>
      </c>
      <c r="G473" s="81" t="str">
        <f>+IF(F473&lt;&gt;"",VLOOKUP(F473,NIVELES!$A$246:$C$464,3,0),"")</f>
        <v>NORTE</v>
      </c>
      <c r="H473" s="82" t="s">
        <v>1024</v>
      </c>
      <c r="I473" s="78" t="s">
        <v>2188</v>
      </c>
      <c r="J473" s="78" t="s">
        <v>2184</v>
      </c>
      <c r="K473" s="78" t="s">
        <v>2185</v>
      </c>
      <c r="L473" s="78" t="s">
        <v>2257</v>
      </c>
      <c r="M473" s="78" t="s">
        <v>1791</v>
      </c>
      <c r="N473" s="78" t="s">
        <v>1791</v>
      </c>
      <c r="O473" s="78" t="s">
        <v>2167</v>
      </c>
      <c r="P473" s="82">
        <v>12</v>
      </c>
      <c r="Q473" s="78" t="s">
        <v>2168</v>
      </c>
      <c r="R473" s="82">
        <v>1</v>
      </c>
      <c r="S473" s="82">
        <v>1</v>
      </c>
      <c r="T473" s="82">
        <v>1</v>
      </c>
      <c r="U473" s="82">
        <v>1</v>
      </c>
      <c r="V473" s="82">
        <v>1</v>
      </c>
      <c r="W473" s="82">
        <v>1</v>
      </c>
      <c r="X473" s="82">
        <v>1</v>
      </c>
      <c r="Y473" s="82">
        <v>1</v>
      </c>
      <c r="Z473" s="82">
        <v>1</v>
      </c>
      <c r="AA473" s="82">
        <v>1</v>
      </c>
      <c r="AB473" s="82">
        <v>1</v>
      </c>
      <c r="AC473" s="82">
        <v>1</v>
      </c>
      <c r="AD473" s="85" t="str">
        <f>IF(A473&lt;&gt;"",IF(D473="DIRECCIÓN_DE_TRANSFERENCIAS","280 0031",VLOOKUP(C473,NIVELES!$A$14:$B$105,2,0)),"")</f>
        <v>280 1520</v>
      </c>
      <c r="AE473" s="86" t="s">
        <v>322</v>
      </c>
      <c r="AF473" s="86" t="s">
        <v>544</v>
      </c>
      <c r="AG473" s="79" t="str">
        <f>+IF(AF473&lt;&gt;"",VLOOKUP(AF473,NIVELES!$A$666:$B$673,2,0),"")</f>
        <v>PROTECCIÓN_SOCIAL_A_LA_FAMILIA._ASEGURAMIENTO_NO_CONTRIBUTIVO_E_INCLUSIÓN_ECONÓMICA_Y_MOVILIDAD_SOCIAL</v>
      </c>
      <c r="AH473" s="78" t="s">
        <v>514</v>
      </c>
      <c r="AI473" s="79" t="str">
        <f>IF(AH473&lt;&gt;"",VLOOKUP(CONCATENATE(AG473,AH473),NIVELES!$B$676:$C$745,2,0),"")</f>
        <v>Inclusión Económica Y Movilidad Social</v>
      </c>
      <c r="AJ473" s="78" t="s">
        <v>517</v>
      </c>
      <c r="AK473" s="79" t="str">
        <f>+IF(AJ473&lt;&gt;"",VLOOKUP(AJ473,NIVELES!$A$816:$B$892,2,0),"")</f>
        <v>NO APLICA</v>
      </c>
      <c r="AL473" s="78" t="s">
        <v>553</v>
      </c>
      <c r="AM473" s="78">
        <v>510601</v>
      </c>
      <c r="AN473" s="79" t="str">
        <f>IF(AM473&lt;&gt;"",+VLOOKUP(AM473,NIVELES!$A$1652:$B$2466,2,0),"")</f>
        <v>Aporte Patronal</v>
      </c>
      <c r="AO473" s="87">
        <v>3872.35</v>
      </c>
      <c r="AP473" s="88">
        <v>322.69583333333333</v>
      </c>
      <c r="AQ473" s="88">
        <v>322.69583333333333</v>
      </c>
      <c r="AR473" s="88">
        <v>322.69583333333333</v>
      </c>
      <c r="AS473" s="88">
        <v>322.69583333333333</v>
      </c>
      <c r="AT473" s="88">
        <v>322.69583333333333</v>
      </c>
      <c r="AU473" s="88">
        <v>322.69583333333333</v>
      </c>
      <c r="AV473" s="88">
        <v>322.69583333333333</v>
      </c>
      <c r="AW473" s="88">
        <v>322.69583333333333</v>
      </c>
      <c r="AX473" s="88">
        <v>322.69583333333333</v>
      </c>
      <c r="AY473" s="88">
        <v>322.69583333333333</v>
      </c>
      <c r="AZ473" s="88">
        <v>322.69583333333333</v>
      </c>
      <c r="BA473" s="88">
        <v>322.69583333333333</v>
      </c>
      <c r="BB473" s="89">
        <v>3872.349999999999</v>
      </c>
      <c r="BC473" s="90" t="str">
        <f t="shared" si="29"/>
        <v>OK</v>
      </c>
      <c r="BD473" s="91" t="str">
        <f t="shared" si="30"/>
        <v xml:space="preserve">                  </v>
      </c>
      <c r="BE473" s="92">
        <f t="shared" si="31"/>
        <v>12</v>
      </c>
    </row>
    <row r="474" spans="1:57" s="74" customFormat="1" ht="50.1" customHeight="1" x14ac:dyDescent="0.2">
      <c r="A474" s="78" t="s">
        <v>55</v>
      </c>
      <c r="B474" s="78" t="s">
        <v>54</v>
      </c>
      <c r="C474" s="78" t="s">
        <v>614</v>
      </c>
      <c r="D474" s="78" t="s">
        <v>606</v>
      </c>
      <c r="E474" s="79" t="str">
        <f>+IF(C474&lt;&gt;"",VLOOKUP(MID(C474,18,5),NIVELES!$A$133:$B$213,2,0),"")</f>
        <v>SUCUMBIOS</v>
      </c>
      <c r="F474" s="80" t="s">
        <v>221</v>
      </c>
      <c r="G474" s="81" t="str">
        <f>+IF(F474&lt;&gt;"",VLOOKUP(F474,NIVELES!$A$246:$C$464,3,0),"")</f>
        <v>NORTE</v>
      </c>
      <c r="H474" s="82" t="s">
        <v>1024</v>
      </c>
      <c r="I474" s="78" t="s">
        <v>2188</v>
      </c>
      <c r="J474" s="78" t="s">
        <v>2184</v>
      </c>
      <c r="K474" s="78" t="s">
        <v>2185</v>
      </c>
      <c r="L474" s="78" t="s">
        <v>2257</v>
      </c>
      <c r="M474" s="78" t="s">
        <v>1791</v>
      </c>
      <c r="N474" s="78" t="s">
        <v>1791</v>
      </c>
      <c r="O474" s="78" t="s">
        <v>2167</v>
      </c>
      <c r="P474" s="82">
        <v>1</v>
      </c>
      <c r="Q474" s="78" t="s">
        <v>2169</v>
      </c>
      <c r="R474" s="82"/>
      <c r="S474" s="82"/>
      <c r="T474" s="82"/>
      <c r="U474" s="82"/>
      <c r="V474" s="82"/>
      <c r="W474" s="82"/>
      <c r="X474" s="82"/>
      <c r="Y474" s="82">
        <v>1</v>
      </c>
      <c r="Z474" s="82"/>
      <c r="AA474" s="82"/>
      <c r="AB474" s="82"/>
      <c r="AC474" s="82"/>
      <c r="AD474" s="85" t="str">
        <f>IF(A474&lt;&gt;"",IF(D474="DIRECCIÓN_DE_TRANSFERENCIAS","280 0031",VLOOKUP(C474,NIVELES!$A$14:$B$105,2,0)),"")</f>
        <v>280 1520</v>
      </c>
      <c r="AE474" s="86" t="s">
        <v>322</v>
      </c>
      <c r="AF474" s="86" t="s">
        <v>544</v>
      </c>
      <c r="AG474" s="79" t="str">
        <f>+IF(AF474&lt;&gt;"",VLOOKUP(AF474,NIVELES!$A$666:$B$673,2,0),"")</f>
        <v>PROTECCIÓN_SOCIAL_A_LA_FAMILIA._ASEGURAMIENTO_NO_CONTRIBUTIVO_E_INCLUSIÓN_ECONÓMICA_Y_MOVILIDAD_SOCIAL</v>
      </c>
      <c r="AH474" s="78" t="s">
        <v>514</v>
      </c>
      <c r="AI474" s="79" t="str">
        <f>IF(AH474&lt;&gt;"",VLOOKUP(CONCATENATE(AG474,AH474),NIVELES!$B$676:$C$745,2,0),"")</f>
        <v>Inclusión Económica Y Movilidad Social</v>
      </c>
      <c r="AJ474" s="78" t="s">
        <v>517</v>
      </c>
      <c r="AK474" s="79" t="str">
        <f>+IF(AJ474&lt;&gt;"",VLOOKUP(AJ474,NIVELES!$A$816:$B$892,2,0),"")</f>
        <v>NO APLICA</v>
      </c>
      <c r="AL474" s="78" t="s">
        <v>553</v>
      </c>
      <c r="AM474" s="78">
        <v>510204</v>
      </c>
      <c r="AN474" s="79" t="str">
        <f>IF(AM474&lt;&gt;"",+VLOOKUP(AM474,NIVELES!$A$1652:$B$2466,2,0),"")</f>
        <v>Decimocuarto Sueldo</v>
      </c>
      <c r="AO474" s="87">
        <v>1083.5</v>
      </c>
      <c r="AP474" s="88">
        <v>0</v>
      </c>
      <c r="AQ474" s="88">
        <v>0</v>
      </c>
      <c r="AR474" s="88">
        <v>0</v>
      </c>
      <c r="AS474" s="88">
        <v>0</v>
      </c>
      <c r="AT474" s="88">
        <v>0</v>
      </c>
      <c r="AU474" s="88">
        <v>0</v>
      </c>
      <c r="AV474" s="88">
        <v>0</v>
      </c>
      <c r="AW474" s="88">
        <v>1083.5</v>
      </c>
      <c r="AX474" s="88">
        <v>0</v>
      </c>
      <c r="AY474" s="88">
        <v>0</v>
      </c>
      <c r="AZ474" s="88">
        <v>0</v>
      </c>
      <c r="BA474" s="88">
        <v>0</v>
      </c>
      <c r="BB474" s="89">
        <v>1083.5</v>
      </c>
      <c r="BC474" s="90" t="str">
        <f t="shared" si="29"/>
        <v>OK</v>
      </c>
      <c r="BD474" s="91" t="str">
        <f t="shared" si="30"/>
        <v xml:space="preserve">                  </v>
      </c>
      <c r="BE474" s="92">
        <f t="shared" si="31"/>
        <v>1</v>
      </c>
    </row>
    <row r="475" spans="1:57" s="74" customFormat="1" ht="50.1" customHeight="1" x14ac:dyDescent="0.2">
      <c r="A475" s="78" t="s">
        <v>55</v>
      </c>
      <c r="B475" s="78" t="s">
        <v>54</v>
      </c>
      <c r="C475" s="78" t="s">
        <v>614</v>
      </c>
      <c r="D475" s="78" t="s">
        <v>606</v>
      </c>
      <c r="E475" s="79" t="str">
        <f>+IF(C475&lt;&gt;"",VLOOKUP(MID(C475,18,5),NIVELES!$A$133:$B$213,2,0),"")</f>
        <v>SUCUMBIOS</v>
      </c>
      <c r="F475" s="80" t="s">
        <v>221</v>
      </c>
      <c r="G475" s="81" t="str">
        <f>+IF(F475&lt;&gt;"",VLOOKUP(F475,NIVELES!$A$246:$C$464,3,0),"")</f>
        <v>NORTE</v>
      </c>
      <c r="H475" s="82" t="s">
        <v>1024</v>
      </c>
      <c r="I475" s="78" t="s">
        <v>2188</v>
      </c>
      <c r="J475" s="78" t="s">
        <v>2184</v>
      </c>
      <c r="K475" s="78" t="s">
        <v>2185</v>
      </c>
      <c r="L475" s="78" t="s">
        <v>2257</v>
      </c>
      <c r="M475" s="78" t="s">
        <v>1791</v>
      </c>
      <c r="N475" s="78" t="s">
        <v>1791</v>
      </c>
      <c r="O475" s="78" t="s">
        <v>2167</v>
      </c>
      <c r="P475" s="82">
        <v>1</v>
      </c>
      <c r="Q475" s="78" t="s">
        <v>2170</v>
      </c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82"/>
      <c r="AC475" s="82">
        <v>1</v>
      </c>
      <c r="AD475" s="85" t="str">
        <f>IF(A475&lt;&gt;"",IF(D475="DIRECCIÓN_DE_TRANSFERENCIAS","280 0031",VLOOKUP(C475,NIVELES!$A$14:$B$105,2,0)),"")</f>
        <v>280 1520</v>
      </c>
      <c r="AE475" s="86" t="s">
        <v>322</v>
      </c>
      <c r="AF475" s="86" t="s">
        <v>544</v>
      </c>
      <c r="AG475" s="79" t="str">
        <f>+IF(AF475&lt;&gt;"",VLOOKUP(AF475,NIVELES!$A$666:$B$673,2,0),"")</f>
        <v>PROTECCIÓN_SOCIAL_A_LA_FAMILIA._ASEGURAMIENTO_NO_CONTRIBUTIVO_E_INCLUSIÓN_ECONÓMICA_Y_MOVILIDAD_SOCIAL</v>
      </c>
      <c r="AH475" s="78" t="s">
        <v>514</v>
      </c>
      <c r="AI475" s="79" t="str">
        <f>IF(AH475&lt;&gt;"",VLOOKUP(CONCATENATE(AG475,AH475),NIVELES!$B$676:$C$745,2,0),"")</f>
        <v>Inclusión Económica Y Movilidad Social</v>
      </c>
      <c r="AJ475" s="78" t="s">
        <v>517</v>
      </c>
      <c r="AK475" s="79" t="str">
        <f>+IF(AJ475&lt;&gt;"",VLOOKUP(AJ475,NIVELES!$A$816:$B$892,2,0),"")</f>
        <v>NO APLICA</v>
      </c>
      <c r="AL475" s="78" t="s">
        <v>553</v>
      </c>
      <c r="AM475" s="78">
        <v>510203</v>
      </c>
      <c r="AN475" s="79" t="str">
        <f>IF(AM475&lt;&gt;"",+VLOOKUP(AM475,NIVELES!$A$1652:$B$2466,2,0),"")</f>
        <v>Decimotercer Sueldo</v>
      </c>
      <c r="AO475" s="87">
        <v>3344</v>
      </c>
      <c r="AP475" s="88">
        <v>0</v>
      </c>
      <c r="AQ475" s="88">
        <v>0</v>
      </c>
      <c r="AR475" s="88">
        <v>0</v>
      </c>
      <c r="AS475" s="88">
        <v>0</v>
      </c>
      <c r="AT475" s="88">
        <v>0</v>
      </c>
      <c r="AU475" s="88">
        <v>0</v>
      </c>
      <c r="AV475" s="88">
        <v>0</v>
      </c>
      <c r="AW475" s="88">
        <v>0</v>
      </c>
      <c r="AX475" s="88">
        <v>0</v>
      </c>
      <c r="AY475" s="88">
        <v>0</v>
      </c>
      <c r="AZ475" s="88">
        <v>0</v>
      </c>
      <c r="BA475" s="88">
        <v>3344</v>
      </c>
      <c r="BB475" s="89">
        <v>3344</v>
      </c>
      <c r="BC475" s="90" t="str">
        <f t="shared" si="29"/>
        <v>OK</v>
      </c>
      <c r="BD475" s="91" t="str">
        <f t="shared" si="30"/>
        <v xml:space="preserve">                  </v>
      </c>
      <c r="BE475" s="92">
        <f t="shared" si="31"/>
        <v>1</v>
      </c>
    </row>
    <row r="476" spans="1:57" s="74" customFormat="1" ht="50.1" customHeight="1" x14ac:dyDescent="0.2">
      <c r="A476" s="78" t="s">
        <v>55</v>
      </c>
      <c r="B476" s="78" t="s">
        <v>54</v>
      </c>
      <c r="C476" s="78" t="s">
        <v>614</v>
      </c>
      <c r="D476" s="78" t="s">
        <v>606</v>
      </c>
      <c r="E476" s="79" t="str">
        <f>+IF(C476&lt;&gt;"",VLOOKUP(MID(C476,18,5),NIVELES!$A$133:$B$213,2,0),"")</f>
        <v>SUCUMBIOS</v>
      </c>
      <c r="F476" s="80" t="s">
        <v>221</v>
      </c>
      <c r="G476" s="81" t="str">
        <f>+IF(F476&lt;&gt;"",VLOOKUP(F476,NIVELES!$A$246:$C$464,3,0),"")</f>
        <v>NORTE</v>
      </c>
      <c r="H476" s="82" t="s">
        <v>1024</v>
      </c>
      <c r="I476" s="78" t="s">
        <v>2188</v>
      </c>
      <c r="J476" s="78" t="s">
        <v>2184</v>
      </c>
      <c r="K476" s="78" t="s">
        <v>2185</v>
      </c>
      <c r="L476" s="78" t="s">
        <v>2257</v>
      </c>
      <c r="M476" s="78" t="s">
        <v>1791</v>
      </c>
      <c r="N476" s="78" t="s">
        <v>1791</v>
      </c>
      <c r="O476" s="78" t="s">
        <v>2167</v>
      </c>
      <c r="P476" s="82">
        <v>12</v>
      </c>
      <c r="Q476" s="78" t="s">
        <v>2171</v>
      </c>
      <c r="R476" s="82">
        <v>1</v>
      </c>
      <c r="S476" s="82">
        <v>1</v>
      </c>
      <c r="T476" s="82">
        <v>1</v>
      </c>
      <c r="U476" s="82">
        <v>1</v>
      </c>
      <c r="V476" s="82">
        <v>1</v>
      </c>
      <c r="W476" s="82">
        <v>1</v>
      </c>
      <c r="X476" s="82">
        <v>1</v>
      </c>
      <c r="Y476" s="82">
        <v>1</v>
      </c>
      <c r="Z476" s="82">
        <v>1</v>
      </c>
      <c r="AA476" s="82">
        <v>1</v>
      </c>
      <c r="AB476" s="82">
        <v>1</v>
      </c>
      <c r="AC476" s="82">
        <v>1</v>
      </c>
      <c r="AD476" s="85" t="str">
        <f>IF(A476&lt;&gt;"",IF(D476="DIRECCIÓN_DE_TRANSFERENCIAS","280 0031",VLOOKUP(C476,NIVELES!$A$14:$B$105,2,0)),"")</f>
        <v>280 1520</v>
      </c>
      <c r="AE476" s="86" t="s">
        <v>322</v>
      </c>
      <c r="AF476" s="86" t="s">
        <v>544</v>
      </c>
      <c r="AG476" s="79" t="str">
        <f>+IF(AF476&lt;&gt;"",VLOOKUP(AF476,NIVELES!$A$666:$B$673,2,0),"")</f>
        <v>PROTECCIÓN_SOCIAL_A_LA_FAMILIA._ASEGURAMIENTO_NO_CONTRIBUTIVO_E_INCLUSIÓN_ECONÓMICA_Y_MOVILIDAD_SOCIAL</v>
      </c>
      <c r="AH476" s="78" t="s">
        <v>514</v>
      </c>
      <c r="AI476" s="79" t="str">
        <f>IF(AH476&lt;&gt;"",VLOOKUP(CONCATENATE(AG476,AH476),NIVELES!$B$676:$C$745,2,0),"")</f>
        <v>Inclusión Económica Y Movilidad Social</v>
      </c>
      <c r="AJ476" s="78" t="s">
        <v>517</v>
      </c>
      <c r="AK476" s="79" t="str">
        <f>+IF(AJ476&lt;&gt;"",VLOOKUP(AJ476,NIVELES!$A$816:$B$892,2,0),"")</f>
        <v>NO APLICA</v>
      </c>
      <c r="AL476" s="78" t="s">
        <v>553</v>
      </c>
      <c r="AM476" s="78">
        <v>510602</v>
      </c>
      <c r="AN476" s="79" t="str">
        <f>IF(AM476&lt;&gt;"",+VLOOKUP(AM476,NIVELES!$A$1652:$B$2466,2,0),"")</f>
        <v>Fondo de Reserva</v>
      </c>
      <c r="AO476" s="87">
        <v>3344</v>
      </c>
      <c r="AP476" s="88">
        <v>278.66666666666669</v>
      </c>
      <c r="AQ476" s="88">
        <v>278.66666666666669</v>
      </c>
      <c r="AR476" s="88">
        <v>278.66666666666669</v>
      </c>
      <c r="AS476" s="88">
        <v>278.66666666666669</v>
      </c>
      <c r="AT476" s="88">
        <v>278.66666666666669</v>
      </c>
      <c r="AU476" s="88">
        <v>278.66666666666669</v>
      </c>
      <c r="AV476" s="88">
        <v>278.66666666666669</v>
      </c>
      <c r="AW476" s="88">
        <v>278.66666666666669</v>
      </c>
      <c r="AX476" s="88">
        <v>278.66666666666669</v>
      </c>
      <c r="AY476" s="88">
        <v>278.66666666666669</v>
      </c>
      <c r="AZ476" s="88">
        <v>278.66666666666669</v>
      </c>
      <c r="BA476" s="88">
        <v>278.66666666666669</v>
      </c>
      <c r="BB476" s="89">
        <v>3343.9999999999995</v>
      </c>
      <c r="BC476" s="90" t="str">
        <f t="shared" si="29"/>
        <v>OK</v>
      </c>
      <c r="BD476" s="91" t="str">
        <f t="shared" si="30"/>
        <v xml:space="preserve">                  </v>
      </c>
      <c r="BE476" s="92">
        <f t="shared" si="31"/>
        <v>12</v>
      </c>
    </row>
    <row r="477" spans="1:57" s="74" customFormat="1" ht="50.1" customHeight="1" x14ac:dyDescent="0.2">
      <c r="A477" s="78" t="s">
        <v>55</v>
      </c>
      <c r="B477" s="78" t="s">
        <v>54</v>
      </c>
      <c r="C477" s="78" t="s">
        <v>614</v>
      </c>
      <c r="D477" s="78" t="s">
        <v>606</v>
      </c>
      <c r="E477" s="79" t="str">
        <f>+IF(C477&lt;&gt;"",VLOOKUP(MID(C477,18,5),NIVELES!$A$133:$B$213,2,0),"")</f>
        <v>SUCUMBIOS</v>
      </c>
      <c r="F477" s="80" t="s">
        <v>221</v>
      </c>
      <c r="G477" s="81" t="str">
        <f>+IF(F477&lt;&gt;"",VLOOKUP(F477,NIVELES!$A$246:$C$464,3,0),"")</f>
        <v>NORTE</v>
      </c>
      <c r="H477" s="82" t="s">
        <v>1024</v>
      </c>
      <c r="I477" s="78" t="s">
        <v>2188</v>
      </c>
      <c r="J477" s="78" t="s">
        <v>2184</v>
      </c>
      <c r="K477" s="78" t="s">
        <v>2185</v>
      </c>
      <c r="L477" s="78" t="s">
        <v>2257</v>
      </c>
      <c r="M477" s="78" t="s">
        <v>1791</v>
      </c>
      <c r="N477" s="78" t="s">
        <v>1791</v>
      </c>
      <c r="O477" s="78" t="s">
        <v>2167</v>
      </c>
      <c r="P477" s="82">
        <v>12</v>
      </c>
      <c r="Q477" s="78" t="s">
        <v>2172</v>
      </c>
      <c r="R477" s="82">
        <v>1</v>
      </c>
      <c r="S477" s="82">
        <v>1</v>
      </c>
      <c r="T477" s="82">
        <v>1</v>
      </c>
      <c r="U477" s="82">
        <v>1</v>
      </c>
      <c r="V477" s="82">
        <v>1</v>
      </c>
      <c r="W477" s="82">
        <v>1</v>
      </c>
      <c r="X477" s="82">
        <v>1</v>
      </c>
      <c r="Y477" s="82">
        <v>1</v>
      </c>
      <c r="Z477" s="82">
        <v>1</v>
      </c>
      <c r="AA477" s="82">
        <v>1</v>
      </c>
      <c r="AB477" s="82">
        <v>1</v>
      </c>
      <c r="AC477" s="82">
        <v>1</v>
      </c>
      <c r="AD477" s="85" t="str">
        <f>IF(A477&lt;&gt;"",IF(D477="DIRECCIÓN_DE_TRANSFERENCIAS","280 0031",VLOOKUP(C477,NIVELES!$A$14:$B$105,2,0)),"")</f>
        <v>280 1520</v>
      </c>
      <c r="AE477" s="86" t="s">
        <v>322</v>
      </c>
      <c r="AF477" s="86" t="s">
        <v>544</v>
      </c>
      <c r="AG477" s="79" t="str">
        <f>+IF(AF477&lt;&gt;"",VLOOKUP(AF477,NIVELES!$A$666:$B$673,2,0),"")</f>
        <v>PROTECCIÓN_SOCIAL_A_LA_FAMILIA._ASEGURAMIENTO_NO_CONTRIBUTIVO_E_INCLUSIÓN_ECONÓMICA_Y_MOVILIDAD_SOCIAL</v>
      </c>
      <c r="AH477" s="78" t="s">
        <v>514</v>
      </c>
      <c r="AI477" s="79" t="str">
        <f>IF(AH477&lt;&gt;"",VLOOKUP(CONCATENATE(AG477,AH477),NIVELES!$B$676:$C$745,2,0),"")</f>
        <v>Inclusión Económica Y Movilidad Social</v>
      </c>
      <c r="AJ477" s="78" t="s">
        <v>517</v>
      </c>
      <c r="AK477" s="79" t="str">
        <f>+IF(AJ477&lt;&gt;"",VLOOKUP(AJ477,NIVELES!$A$816:$B$892,2,0),"")</f>
        <v>NO APLICA</v>
      </c>
      <c r="AL477" s="78" t="s">
        <v>553</v>
      </c>
      <c r="AM477" s="78">
        <v>510105</v>
      </c>
      <c r="AN477" s="79" t="str">
        <f>IF(AM477&lt;&gt;"",+VLOOKUP(AM477,NIVELES!$A$1652:$B$2466,2,0),"")</f>
        <v>Remuneraciones Unificadas</v>
      </c>
      <c r="AO477" s="87">
        <v>23664</v>
      </c>
      <c r="AP477" s="88">
        <v>1972</v>
      </c>
      <c r="AQ477" s="88">
        <v>1972</v>
      </c>
      <c r="AR477" s="88">
        <v>1972</v>
      </c>
      <c r="AS477" s="88">
        <v>1972</v>
      </c>
      <c r="AT477" s="88">
        <v>1972</v>
      </c>
      <c r="AU477" s="88">
        <v>1972</v>
      </c>
      <c r="AV477" s="88">
        <v>1972</v>
      </c>
      <c r="AW477" s="88">
        <v>1972</v>
      </c>
      <c r="AX477" s="88">
        <v>1972</v>
      </c>
      <c r="AY477" s="88">
        <v>1972</v>
      </c>
      <c r="AZ477" s="88">
        <v>1972</v>
      </c>
      <c r="BA477" s="88">
        <v>1972</v>
      </c>
      <c r="BB477" s="89">
        <v>23664</v>
      </c>
      <c r="BC477" s="90" t="str">
        <f t="shared" si="29"/>
        <v>OK</v>
      </c>
      <c r="BD477" s="91" t="str">
        <f t="shared" si="30"/>
        <v xml:space="preserve">                  </v>
      </c>
      <c r="BE477" s="92">
        <f t="shared" si="31"/>
        <v>12</v>
      </c>
    </row>
    <row r="478" spans="1:57" s="74" customFormat="1" ht="50.1" customHeight="1" x14ac:dyDescent="0.2">
      <c r="A478" s="78" t="s">
        <v>55</v>
      </c>
      <c r="B478" s="78" t="s">
        <v>54</v>
      </c>
      <c r="C478" s="78" t="s">
        <v>614</v>
      </c>
      <c r="D478" s="78" t="s">
        <v>606</v>
      </c>
      <c r="E478" s="79" t="str">
        <f>+IF(C478&lt;&gt;"",VLOOKUP(MID(C478,18,5),NIVELES!$A$133:$B$213,2,0),"")</f>
        <v>SUCUMBIOS</v>
      </c>
      <c r="F478" s="80" t="s">
        <v>221</v>
      </c>
      <c r="G478" s="81" t="str">
        <f>+IF(F478&lt;&gt;"",VLOOKUP(F478,NIVELES!$A$246:$C$464,3,0),"")</f>
        <v>NORTE</v>
      </c>
      <c r="H478" s="82" t="s">
        <v>1024</v>
      </c>
      <c r="I478" s="78" t="s">
        <v>2188</v>
      </c>
      <c r="J478" s="78" t="s">
        <v>2184</v>
      </c>
      <c r="K478" s="78" t="s">
        <v>2185</v>
      </c>
      <c r="L478" s="78" t="s">
        <v>2257</v>
      </c>
      <c r="M478" s="78" t="s">
        <v>1791</v>
      </c>
      <c r="N478" s="78" t="s">
        <v>1791</v>
      </c>
      <c r="O478" s="78" t="s">
        <v>2167</v>
      </c>
      <c r="P478" s="82">
        <v>12</v>
      </c>
      <c r="Q478" s="78" t="s">
        <v>2172</v>
      </c>
      <c r="R478" s="82">
        <v>1</v>
      </c>
      <c r="S478" s="82">
        <v>1</v>
      </c>
      <c r="T478" s="82">
        <v>1</v>
      </c>
      <c r="U478" s="82">
        <v>1</v>
      </c>
      <c r="V478" s="82">
        <v>1</v>
      </c>
      <c r="W478" s="82">
        <v>1</v>
      </c>
      <c r="X478" s="82">
        <v>1</v>
      </c>
      <c r="Y478" s="82">
        <v>1</v>
      </c>
      <c r="Z478" s="82">
        <v>1</v>
      </c>
      <c r="AA478" s="82">
        <v>1</v>
      </c>
      <c r="AB478" s="82">
        <v>1</v>
      </c>
      <c r="AC478" s="82">
        <v>1</v>
      </c>
      <c r="AD478" s="85" t="str">
        <f>IF(A478&lt;&gt;"",IF(D478="DIRECCIÓN_DE_TRANSFERENCIAS","280 0031",VLOOKUP(C478,NIVELES!$A$14:$B$105,2,0)),"")</f>
        <v>280 1520</v>
      </c>
      <c r="AE478" s="86" t="s">
        <v>322</v>
      </c>
      <c r="AF478" s="86" t="s">
        <v>544</v>
      </c>
      <c r="AG478" s="79" t="str">
        <f>+IF(AF478&lt;&gt;"",VLOOKUP(AF478,NIVELES!$A$666:$B$673,2,0),"")</f>
        <v>PROTECCIÓN_SOCIAL_A_LA_FAMILIA._ASEGURAMIENTO_NO_CONTRIBUTIVO_E_INCLUSIÓN_ECONÓMICA_Y_MOVILIDAD_SOCIAL</v>
      </c>
      <c r="AH478" s="78" t="s">
        <v>514</v>
      </c>
      <c r="AI478" s="79" t="str">
        <f>IF(AH478&lt;&gt;"",VLOOKUP(CONCATENATE(AG478,AH478),NIVELES!$B$676:$C$745,2,0),"")</f>
        <v>Inclusión Económica Y Movilidad Social</v>
      </c>
      <c r="AJ478" s="78" t="s">
        <v>517</v>
      </c>
      <c r="AK478" s="79" t="str">
        <f>+IF(AJ478&lt;&gt;"",VLOOKUP(AJ478,NIVELES!$A$816:$B$892,2,0),"")</f>
        <v>NO APLICA</v>
      </c>
      <c r="AL478" s="78" t="s">
        <v>553</v>
      </c>
      <c r="AM478" s="78">
        <v>510510</v>
      </c>
      <c r="AN478" s="79" t="str">
        <f>IF(AM478&lt;&gt;"",+VLOOKUP(AM478,NIVELES!$A$1652:$B$2466,2,0),"")</f>
        <v>Servicios Personales por Contrato</v>
      </c>
      <c r="AO478" s="87">
        <v>18436</v>
      </c>
      <c r="AP478" s="88">
        <v>1536.3333333333333</v>
      </c>
      <c r="AQ478" s="88">
        <v>1536.3333333333333</v>
      </c>
      <c r="AR478" s="88">
        <v>1536.3333333333333</v>
      </c>
      <c r="AS478" s="88">
        <v>1536.3333333333333</v>
      </c>
      <c r="AT478" s="88">
        <v>1536.3333333333333</v>
      </c>
      <c r="AU478" s="88">
        <v>1536.3333333333333</v>
      </c>
      <c r="AV478" s="88">
        <v>1536.3333333333333</v>
      </c>
      <c r="AW478" s="88">
        <v>1536.3333333333333</v>
      </c>
      <c r="AX478" s="88">
        <v>1536.3333333333333</v>
      </c>
      <c r="AY478" s="88">
        <v>1536.3333333333333</v>
      </c>
      <c r="AZ478" s="88">
        <v>1536.3333333333333</v>
      </c>
      <c r="BA478" s="88">
        <v>1536.3333333333333</v>
      </c>
      <c r="BB478" s="89">
        <v>18436</v>
      </c>
      <c r="BC478" s="90" t="str">
        <f t="shared" si="29"/>
        <v>OK</v>
      </c>
      <c r="BD478" s="91" t="str">
        <f t="shared" si="30"/>
        <v xml:space="preserve">                  </v>
      </c>
      <c r="BE478" s="92">
        <f t="shared" si="31"/>
        <v>12</v>
      </c>
    </row>
    <row r="479" spans="1:57" s="74" customFormat="1" ht="50.1" customHeight="1" x14ac:dyDescent="0.2">
      <c r="A479" s="78" t="s">
        <v>55</v>
      </c>
      <c r="B479" s="78" t="s">
        <v>54</v>
      </c>
      <c r="C479" s="78" t="s">
        <v>614</v>
      </c>
      <c r="D479" s="78" t="s">
        <v>605</v>
      </c>
      <c r="E479" s="79" t="str">
        <f>+IF(C479&lt;&gt;"",VLOOKUP(MID(C479,18,5),NIVELES!$A$133:$B$213,2,0),"")</f>
        <v>SUCUMBIOS</v>
      </c>
      <c r="F479" s="80" t="s">
        <v>221</v>
      </c>
      <c r="G479" s="81" t="str">
        <f>+IF(F479&lt;&gt;"",VLOOKUP(F479,NIVELES!$A$246:$C$464,3,0),"")</f>
        <v>NORTE</v>
      </c>
      <c r="H479" s="82" t="s">
        <v>1024</v>
      </c>
      <c r="I479" s="78" t="s">
        <v>2201</v>
      </c>
      <c r="J479" s="78" t="s">
        <v>2184</v>
      </c>
      <c r="K479" s="78" t="s">
        <v>2185</v>
      </c>
      <c r="L479" s="78" t="s">
        <v>2258</v>
      </c>
      <c r="M479" s="78">
        <v>45</v>
      </c>
      <c r="N479" s="78" t="s">
        <v>2243</v>
      </c>
      <c r="O479" s="78" t="s">
        <v>2167</v>
      </c>
      <c r="P479" s="82">
        <v>12</v>
      </c>
      <c r="Q479" s="78" t="s">
        <v>2168</v>
      </c>
      <c r="R479" s="82">
        <v>1</v>
      </c>
      <c r="S479" s="82">
        <v>1</v>
      </c>
      <c r="T479" s="82">
        <v>1</v>
      </c>
      <c r="U479" s="82">
        <v>1</v>
      </c>
      <c r="V479" s="82">
        <v>1</v>
      </c>
      <c r="W479" s="82">
        <v>1</v>
      </c>
      <c r="X479" s="82">
        <v>1</v>
      </c>
      <c r="Y479" s="82">
        <v>1</v>
      </c>
      <c r="Z479" s="82">
        <v>1</v>
      </c>
      <c r="AA479" s="82">
        <v>1</v>
      </c>
      <c r="AB479" s="82">
        <v>1</v>
      </c>
      <c r="AC479" s="82">
        <v>1</v>
      </c>
      <c r="AD479" s="85" t="str">
        <f>IF(A479&lt;&gt;"",IF(D479="DIRECCIÓN_DE_TRANSFERENCIAS","280 0031",VLOOKUP(C479,NIVELES!$A$14:$B$105,2,0)),"")</f>
        <v>280 1520</v>
      </c>
      <c r="AE479" s="86" t="s">
        <v>322</v>
      </c>
      <c r="AF479" s="86" t="s">
        <v>546</v>
      </c>
      <c r="AG479" s="79" t="str">
        <f>+IF(AF479&lt;&gt;"",VLOOKUP(AF479,NIVELES!$A$666:$B$673,2,0),"")</f>
        <v>ATENCIÓN_INTEGRAL_A_PERSONAS_CON_DISCAPACIDAD</v>
      </c>
      <c r="AH479" s="78" t="s">
        <v>322</v>
      </c>
      <c r="AI479" s="79" t="str">
        <f>IF(AH479&lt;&gt;"",VLOOKUP(CONCATENATE(AG479,AH479),NIVELES!$B$676:$C$745,2,0),"")</f>
        <v>Centros Directos Prestación De Servicio</v>
      </c>
      <c r="AJ479" s="78" t="s">
        <v>517</v>
      </c>
      <c r="AK479" s="79" t="str">
        <f>+IF(AJ479&lt;&gt;"",VLOOKUP(AJ479,NIVELES!$A$816:$B$892,2,0),"")</f>
        <v>NO APLICA</v>
      </c>
      <c r="AL479" s="78" t="s">
        <v>553</v>
      </c>
      <c r="AM479" s="78">
        <v>510601</v>
      </c>
      <c r="AN479" s="79" t="str">
        <f>IF(AM479&lt;&gt;"",+VLOOKUP(AM479,NIVELES!$A$1652:$B$2466,2,0),"")</f>
        <v>Aporte Patronal</v>
      </c>
      <c r="AO479" s="87">
        <v>3731.17</v>
      </c>
      <c r="AP479" s="88">
        <v>310.93083333333334</v>
      </c>
      <c r="AQ479" s="88">
        <v>310.93083333333334</v>
      </c>
      <c r="AR479" s="88">
        <v>310.93083333333334</v>
      </c>
      <c r="AS479" s="88">
        <v>310.93083333333334</v>
      </c>
      <c r="AT479" s="88">
        <v>310.93083333333334</v>
      </c>
      <c r="AU479" s="88">
        <v>310.93083333333334</v>
      </c>
      <c r="AV479" s="88">
        <v>310.93083333333334</v>
      </c>
      <c r="AW479" s="88">
        <v>310.93083333333334</v>
      </c>
      <c r="AX479" s="88">
        <v>310.93083333333334</v>
      </c>
      <c r="AY479" s="88">
        <v>310.93083333333334</v>
      </c>
      <c r="AZ479" s="88">
        <v>310.93083333333334</v>
      </c>
      <c r="BA479" s="88">
        <v>310.93083333333334</v>
      </c>
      <c r="BB479" s="89">
        <v>3731.17</v>
      </c>
      <c r="BC479" s="90" t="str">
        <f t="shared" si="29"/>
        <v>OK</v>
      </c>
      <c r="BD479" s="91" t="str">
        <f t="shared" si="30"/>
        <v xml:space="preserve">                  </v>
      </c>
      <c r="BE479" s="92">
        <f t="shared" si="31"/>
        <v>12</v>
      </c>
    </row>
    <row r="480" spans="1:57" s="74" customFormat="1" ht="50.1" customHeight="1" x14ac:dyDescent="0.2">
      <c r="A480" s="78" t="s">
        <v>55</v>
      </c>
      <c r="B480" s="78" t="s">
        <v>54</v>
      </c>
      <c r="C480" s="78" t="s">
        <v>614</v>
      </c>
      <c r="D480" s="78" t="s">
        <v>605</v>
      </c>
      <c r="E480" s="79" t="str">
        <f>+IF(C480&lt;&gt;"",VLOOKUP(MID(C480,18,5),NIVELES!$A$133:$B$213,2,0),"")</f>
        <v>SUCUMBIOS</v>
      </c>
      <c r="F480" s="80" t="s">
        <v>221</v>
      </c>
      <c r="G480" s="81" t="str">
        <f>+IF(F480&lt;&gt;"",VLOOKUP(F480,NIVELES!$A$246:$C$464,3,0),"")</f>
        <v>NORTE</v>
      </c>
      <c r="H480" s="82" t="s">
        <v>1024</v>
      </c>
      <c r="I480" s="78" t="s">
        <v>2201</v>
      </c>
      <c r="J480" s="78" t="s">
        <v>2184</v>
      </c>
      <c r="K480" s="78" t="s">
        <v>2185</v>
      </c>
      <c r="L480" s="78" t="s">
        <v>2258</v>
      </c>
      <c r="M480" s="78">
        <v>45</v>
      </c>
      <c r="N480" s="78" t="s">
        <v>2243</v>
      </c>
      <c r="O480" s="78" t="s">
        <v>2167</v>
      </c>
      <c r="P480" s="82">
        <v>1</v>
      </c>
      <c r="Q480" s="78" t="s">
        <v>2169</v>
      </c>
      <c r="R480" s="82"/>
      <c r="S480" s="82"/>
      <c r="T480" s="82"/>
      <c r="U480" s="82"/>
      <c r="V480" s="82"/>
      <c r="W480" s="82"/>
      <c r="X480" s="82"/>
      <c r="Y480" s="82">
        <v>1</v>
      </c>
      <c r="Z480" s="82"/>
      <c r="AA480" s="82"/>
      <c r="AB480" s="82"/>
      <c r="AC480" s="82"/>
      <c r="AD480" s="85" t="str">
        <f>IF(A480&lt;&gt;"",IF(D480="DIRECCIÓN_DE_TRANSFERENCIAS","280 0031",VLOOKUP(C480,NIVELES!$A$14:$B$105,2,0)),"")</f>
        <v>280 1520</v>
      </c>
      <c r="AE480" s="86" t="s">
        <v>322</v>
      </c>
      <c r="AF480" s="86" t="s">
        <v>546</v>
      </c>
      <c r="AG480" s="79" t="str">
        <f>+IF(AF480&lt;&gt;"",VLOOKUP(AF480,NIVELES!$A$666:$B$673,2,0),"")</f>
        <v>ATENCIÓN_INTEGRAL_A_PERSONAS_CON_DISCAPACIDAD</v>
      </c>
      <c r="AH480" s="78" t="s">
        <v>322</v>
      </c>
      <c r="AI480" s="79" t="str">
        <f>IF(AH480&lt;&gt;"",VLOOKUP(CONCATENATE(AG480,AH480),NIVELES!$B$676:$C$745,2,0),"")</f>
        <v>Centros Directos Prestación De Servicio</v>
      </c>
      <c r="AJ480" s="78" t="s">
        <v>517</v>
      </c>
      <c r="AK480" s="79" t="str">
        <f>+IF(AJ480&lt;&gt;"",VLOOKUP(AJ480,NIVELES!$A$816:$B$892,2,0),"")</f>
        <v>NO APLICA</v>
      </c>
      <c r="AL480" s="78" t="s">
        <v>553</v>
      </c>
      <c r="AM480" s="78">
        <v>510204</v>
      </c>
      <c r="AN480" s="79" t="str">
        <f>IF(AM480&lt;&gt;"",+VLOOKUP(AM480,NIVELES!$A$1652:$B$2466,2,0),"")</f>
        <v>Decimocuarto Sueldo</v>
      </c>
      <c r="AO480" s="87">
        <v>1444.67</v>
      </c>
      <c r="AP480" s="88">
        <v>0</v>
      </c>
      <c r="AQ480" s="88">
        <v>0</v>
      </c>
      <c r="AR480" s="88">
        <v>0</v>
      </c>
      <c r="AS480" s="88">
        <v>0</v>
      </c>
      <c r="AT480" s="88">
        <v>0</v>
      </c>
      <c r="AU480" s="88">
        <v>0</v>
      </c>
      <c r="AV480" s="88">
        <v>0</v>
      </c>
      <c r="AW480" s="88">
        <v>1444.67</v>
      </c>
      <c r="AX480" s="88">
        <v>0</v>
      </c>
      <c r="AY480" s="88">
        <v>0</v>
      </c>
      <c r="AZ480" s="88">
        <v>0</v>
      </c>
      <c r="BA480" s="88">
        <v>0</v>
      </c>
      <c r="BB480" s="89">
        <v>1444.67</v>
      </c>
      <c r="BC480" s="90" t="str">
        <f t="shared" si="29"/>
        <v>OK</v>
      </c>
      <c r="BD480" s="91" t="str">
        <f t="shared" si="30"/>
        <v xml:space="preserve">                  </v>
      </c>
      <c r="BE480" s="92">
        <f t="shared" si="31"/>
        <v>1</v>
      </c>
    </row>
    <row r="481" spans="1:57" s="74" customFormat="1" ht="50.1" customHeight="1" x14ac:dyDescent="0.2">
      <c r="A481" s="78" t="s">
        <v>55</v>
      </c>
      <c r="B481" s="78" t="s">
        <v>54</v>
      </c>
      <c r="C481" s="78" t="s">
        <v>614</v>
      </c>
      <c r="D481" s="78" t="s">
        <v>605</v>
      </c>
      <c r="E481" s="79" t="str">
        <f>+IF(C481&lt;&gt;"",VLOOKUP(MID(C481,18,5),NIVELES!$A$133:$B$213,2,0),"")</f>
        <v>SUCUMBIOS</v>
      </c>
      <c r="F481" s="80" t="s">
        <v>221</v>
      </c>
      <c r="G481" s="81" t="str">
        <f>+IF(F481&lt;&gt;"",VLOOKUP(F481,NIVELES!$A$246:$C$464,3,0),"")</f>
        <v>NORTE</v>
      </c>
      <c r="H481" s="82" t="s">
        <v>1024</v>
      </c>
      <c r="I481" s="78" t="s">
        <v>2201</v>
      </c>
      <c r="J481" s="78" t="s">
        <v>2184</v>
      </c>
      <c r="K481" s="78" t="s">
        <v>2185</v>
      </c>
      <c r="L481" s="78" t="s">
        <v>2258</v>
      </c>
      <c r="M481" s="78">
        <v>45</v>
      </c>
      <c r="N481" s="78" t="s">
        <v>2243</v>
      </c>
      <c r="O481" s="78" t="s">
        <v>2167</v>
      </c>
      <c r="P481" s="82">
        <v>1</v>
      </c>
      <c r="Q481" s="78" t="s">
        <v>2170</v>
      </c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82"/>
      <c r="AC481" s="82">
        <v>1</v>
      </c>
      <c r="AD481" s="85" t="str">
        <f>IF(A481&lt;&gt;"",IF(D481="DIRECCIÓN_DE_TRANSFERENCIAS","280 0031",VLOOKUP(C481,NIVELES!$A$14:$B$105,2,0)),"")</f>
        <v>280 1520</v>
      </c>
      <c r="AE481" s="86" t="s">
        <v>322</v>
      </c>
      <c r="AF481" s="86" t="s">
        <v>546</v>
      </c>
      <c r="AG481" s="79" t="str">
        <f>+IF(AF481&lt;&gt;"",VLOOKUP(AF481,NIVELES!$A$666:$B$673,2,0),"")</f>
        <v>ATENCIÓN_INTEGRAL_A_PERSONAS_CON_DISCAPACIDAD</v>
      </c>
      <c r="AH481" s="78" t="s">
        <v>322</v>
      </c>
      <c r="AI481" s="79" t="str">
        <f>IF(AH481&lt;&gt;"",VLOOKUP(CONCATENATE(AG481,AH481),NIVELES!$B$676:$C$745,2,0),"")</f>
        <v>Centros Directos Prestación De Servicio</v>
      </c>
      <c r="AJ481" s="78" t="s">
        <v>517</v>
      </c>
      <c r="AK481" s="79" t="str">
        <f>+IF(AJ481&lt;&gt;"",VLOOKUP(AJ481,NIVELES!$A$816:$B$892,2,0),"")</f>
        <v>NO APLICA</v>
      </c>
      <c r="AL481" s="78" t="s">
        <v>553</v>
      </c>
      <c r="AM481" s="78">
        <v>510203</v>
      </c>
      <c r="AN481" s="79" t="str">
        <f>IF(AM481&lt;&gt;"",+VLOOKUP(AM481,NIVELES!$A$1652:$B$2466,2,0),"")</f>
        <v>Decimotercer Sueldo</v>
      </c>
      <c r="AO481" s="87">
        <v>3222.08</v>
      </c>
      <c r="AP481" s="88">
        <v>0</v>
      </c>
      <c r="AQ481" s="88">
        <v>0</v>
      </c>
      <c r="AR481" s="88">
        <v>0</v>
      </c>
      <c r="AS481" s="88">
        <v>0</v>
      </c>
      <c r="AT481" s="88">
        <v>0</v>
      </c>
      <c r="AU481" s="88">
        <v>0</v>
      </c>
      <c r="AV481" s="88">
        <v>0</v>
      </c>
      <c r="AW481" s="88">
        <v>0</v>
      </c>
      <c r="AX481" s="88">
        <v>0</v>
      </c>
      <c r="AY481" s="88">
        <v>0</v>
      </c>
      <c r="AZ481" s="88">
        <v>0</v>
      </c>
      <c r="BA481" s="88">
        <v>3222.08</v>
      </c>
      <c r="BB481" s="89">
        <v>3222.08</v>
      </c>
      <c r="BC481" s="90" t="str">
        <f t="shared" si="29"/>
        <v>OK</v>
      </c>
      <c r="BD481" s="91" t="str">
        <f t="shared" si="30"/>
        <v xml:space="preserve">                  </v>
      </c>
      <c r="BE481" s="92">
        <f t="shared" si="31"/>
        <v>1</v>
      </c>
    </row>
    <row r="482" spans="1:57" s="74" customFormat="1" ht="50.1" customHeight="1" x14ac:dyDescent="0.2">
      <c r="A482" s="78" t="s">
        <v>55</v>
      </c>
      <c r="B482" s="78" t="s">
        <v>54</v>
      </c>
      <c r="C482" s="78" t="s">
        <v>614</v>
      </c>
      <c r="D482" s="78" t="s">
        <v>605</v>
      </c>
      <c r="E482" s="79" t="str">
        <f>+IF(C482&lt;&gt;"",VLOOKUP(MID(C482,18,5),NIVELES!$A$133:$B$213,2,0),"")</f>
        <v>SUCUMBIOS</v>
      </c>
      <c r="F482" s="80" t="s">
        <v>221</v>
      </c>
      <c r="G482" s="81" t="str">
        <f>+IF(F482&lt;&gt;"",VLOOKUP(F482,NIVELES!$A$246:$C$464,3,0),"")</f>
        <v>NORTE</v>
      </c>
      <c r="H482" s="82" t="s">
        <v>1024</v>
      </c>
      <c r="I482" s="78" t="s">
        <v>2201</v>
      </c>
      <c r="J482" s="78" t="s">
        <v>2184</v>
      </c>
      <c r="K482" s="78" t="s">
        <v>2185</v>
      </c>
      <c r="L482" s="78" t="s">
        <v>2258</v>
      </c>
      <c r="M482" s="78">
        <v>45</v>
      </c>
      <c r="N482" s="78" t="s">
        <v>2243</v>
      </c>
      <c r="O482" s="78" t="s">
        <v>2167</v>
      </c>
      <c r="P482" s="82">
        <v>12</v>
      </c>
      <c r="Q482" s="78" t="s">
        <v>2171</v>
      </c>
      <c r="R482" s="82">
        <v>1</v>
      </c>
      <c r="S482" s="82">
        <v>1</v>
      </c>
      <c r="T482" s="82">
        <v>1</v>
      </c>
      <c r="U482" s="82">
        <v>1</v>
      </c>
      <c r="V482" s="82">
        <v>1</v>
      </c>
      <c r="W482" s="82">
        <v>1</v>
      </c>
      <c r="X482" s="82">
        <v>1</v>
      </c>
      <c r="Y482" s="82">
        <v>1</v>
      </c>
      <c r="Z482" s="82">
        <v>1</v>
      </c>
      <c r="AA482" s="82">
        <v>1</v>
      </c>
      <c r="AB482" s="82">
        <v>1</v>
      </c>
      <c r="AC482" s="82">
        <v>1</v>
      </c>
      <c r="AD482" s="85" t="str">
        <f>IF(A482&lt;&gt;"",IF(D482="DIRECCIÓN_DE_TRANSFERENCIAS","280 0031",VLOOKUP(C482,NIVELES!$A$14:$B$105,2,0)),"")</f>
        <v>280 1520</v>
      </c>
      <c r="AE482" s="86" t="s">
        <v>322</v>
      </c>
      <c r="AF482" s="86" t="s">
        <v>546</v>
      </c>
      <c r="AG482" s="79" t="str">
        <f>+IF(AF482&lt;&gt;"",VLOOKUP(AF482,NIVELES!$A$666:$B$673,2,0),"")</f>
        <v>ATENCIÓN_INTEGRAL_A_PERSONAS_CON_DISCAPACIDAD</v>
      </c>
      <c r="AH482" s="78" t="s">
        <v>322</v>
      </c>
      <c r="AI482" s="79" t="str">
        <f>IF(AH482&lt;&gt;"",VLOOKUP(CONCATENATE(AG482,AH482),NIVELES!$B$676:$C$745,2,0),"")</f>
        <v>Centros Directos Prestación De Servicio</v>
      </c>
      <c r="AJ482" s="78" t="s">
        <v>517</v>
      </c>
      <c r="AK482" s="79" t="str">
        <f>+IF(AJ482&lt;&gt;"",VLOOKUP(AJ482,NIVELES!$A$816:$B$892,2,0),"")</f>
        <v>NO APLICA</v>
      </c>
      <c r="AL482" s="78" t="s">
        <v>553</v>
      </c>
      <c r="AM482" s="78">
        <v>510602</v>
      </c>
      <c r="AN482" s="79" t="str">
        <f>IF(AM482&lt;&gt;"",+VLOOKUP(AM482,NIVELES!$A$1652:$B$2466,2,0),"")</f>
        <v>Fondo de Reserva</v>
      </c>
      <c r="AO482" s="87">
        <v>3222.08</v>
      </c>
      <c r="AP482" s="88">
        <v>268.50666666666666</v>
      </c>
      <c r="AQ482" s="88">
        <v>268.50666666666666</v>
      </c>
      <c r="AR482" s="88">
        <v>268.50666666666666</v>
      </c>
      <c r="AS482" s="88">
        <v>268.50666666666666</v>
      </c>
      <c r="AT482" s="88">
        <v>268.50666666666666</v>
      </c>
      <c r="AU482" s="88">
        <v>268.50666666666666</v>
      </c>
      <c r="AV482" s="88">
        <v>268.50666666666666</v>
      </c>
      <c r="AW482" s="88">
        <v>268.50666666666666</v>
      </c>
      <c r="AX482" s="88">
        <v>268.50666666666666</v>
      </c>
      <c r="AY482" s="88">
        <v>268.50666666666666</v>
      </c>
      <c r="AZ482" s="88">
        <v>268.50666666666666</v>
      </c>
      <c r="BA482" s="88">
        <v>268.50666666666666</v>
      </c>
      <c r="BB482" s="89">
        <v>3222.08</v>
      </c>
      <c r="BC482" s="90" t="str">
        <f t="shared" si="29"/>
        <v>OK</v>
      </c>
      <c r="BD482" s="91" t="str">
        <f t="shared" si="30"/>
        <v xml:space="preserve">                  </v>
      </c>
      <c r="BE482" s="92">
        <f t="shared" si="31"/>
        <v>12</v>
      </c>
    </row>
    <row r="483" spans="1:57" s="74" customFormat="1" ht="50.1" customHeight="1" x14ac:dyDescent="0.2">
      <c r="A483" s="78" t="s">
        <v>55</v>
      </c>
      <c r="B483" s="78" t="s">
        <v>54</v>
      </c>
      <c r="C483" s="78" t="s">
        <v>614</v>
      </c>
      <c r="D483" s="78" t="s">
        <v>605</v>
      </c>
      <c r="E483" s="79" t="str">
        <f>+IF(C483&lt;&gt;"",VLOOKUP(MID(C483,18,5),NIVELES!$A$133:$B$213,2,0),"")</f>
        <v>SUCUMBIOS</v>
      </c>
      <c r="F483" s="80" t="s">
        <v>221</v>
      </c>
      <c r="G483" s="81" t="str">
        <f>+IF(F483&lt;&gt;"",VLOOKUP(F483,NIVELES!$A$246:$C$464,3,0),"")</f>
        <v>NORTE</v>
      </c>
      <c r="H483" s="82" t="s">
        <v>1024</v>
      </c>
      <c r="I483" s="78" t="s">
        <v>2201</v>
      </c>
      <c r="J483" s="78" t="s">
        <v>2184</v>
      </c>
      <c r="K483" s="78" t="s">
        <v>2185</v>
      </c>
      <c r="L483" s="78" t="s">
        <v>2258</v>
      </c>
      <c r="M483" s="78">
        <v>45</v>
      </c>
      <c r="N483" s="78" t="s">
        <v>2243</v>
      </c>
      <c r="O483" s="78" t="s">
        <v>2167</v>
      </c>
      <c r="P483" s="82">
        <v>12</v>
      </c>
      <c r="Q483" s="78" t="s">
        <v>2172</v>
      </c>
      <c r="R483" s="82">
        <v>1</v>
      </c>
      <c r="S483" s="82">
        <v>1</v>
      </c>
      <c r="T483" s="82">
        <v>1</v>
      </c>
      <c r="U483" s="82">
        <v>1</v>
      </c>
      <c r="V483" s="82">
        <v>1</v>
      </c>
      <c r="W483" s="82">
        <v>1</v>
      </c>
      <c r="X483" s="82">
        <v>1</v>
      </c>
      <c r="Y483" s="82">
        <v>1</v>
      </c>
      <c r="Z483" s="82">
        <v>1</v>
      </c>
      <c r="AA483" s="82">
        <v>1</v>
      </c>
      <c r="AB483" s="82">
        <v>1</v>
      </c>
      <c r="AC483" s="82">
        <v>1</v>
      </c>
      <c r="AD483" s="85" t="str">
        <f>IF(A483&lt;&gt;"",IF(D483="DIRECCIÓN_DE_TRANSFERENCIAS","280 0031",VLOOKUP(C483,NIVELES!$A$14:$B$105,2,0)),"")</f>
        <v>280 1520</v>
      </c>
      <c r="AE483" s="86" t="s">
        <v>322</v>
      </c>
      <c r="AF483" s="86" t="s">
        <v>546</v>
      </c>
      <c r="AG483" s="79" t="str">
        <f>+IF(AF483&lt;&gt;"",VLOOKUP(AF483,NIVELES!$A$666:$B$673,2,0),"")</f>
        <v>ATENCIÓN_INTEGRAL_A_PERSONAS_CON_DISCAPACIDAD</v>
      </c>
      <c r="AH483" s="78" t="s">
        <v>322</v>
      </c>
      <c r="AI483" s="79" t="str">
        <f>IF(AH483&lt;&gt;"",VLOOKUP(CONCATENATE(AG483,AH483),NIVELES!$B$676:$C$745,2,0),"")</f>
        <v>Centros Directos Prestación De Servicio</v>
      </c>
      <c r="AJ483" s="78" t="s">
        <v>517</v>
      </c>
      <c r="AK483" s="79" t="str">
        <f>+IF(AJ483&lt;&gt;"",VLOOKUP(AJ483,NIVELES!$A$816:$B$892,2,0),"")</f>
        <v>NO APLICA</v>
      </c>
      <c r="AL483" s="78" t="s">
        <v>553</v>
      </c>
      <c r="AM483" s="78">
        <v>510510</v>
      </c>
      <c r="AN483" s="79" t="str">
        <f>IF(AM483&lt;&gt;"",+VLOOKUP(AM483,NIVELES!$A$1652:$B$2466,2,0),"")</f>
        <v>Servicios Personales por Contrato</v>
      </c>
      <c r="AO483" s="87">
        <v>38665</v>
      </c>
      <c r="AP483" s="88">
        <v>3222.08</v>
      </c>
      <c r="AQ483" s="88">
        <v>3222.08</v>
      </c>
      <c r="AR483" s="88">
        <v>3222.08</v>
      </c>
      <c r="AS483" s="88">
        <v>3222.08</v>
      </c>
      <c r="AT483" s="88">
        <v>3222.08</v>
      </c>
      <c r="AU483" s="88">
        <v>3222.08</v>
      </c>
      <c r="AV483" s="88">
        <v>3222.08</v>
      </c>
      <c r="AW483" s="88">
        <v>3222.08</v>
      </c>
      <c r="AX483" s="88">
        <v>3222.09</v>
      </c>
      <c r="AY483" s="88">
        <v>3222.09</v>
      </c>
      <c r="AZ483" s="88">
        <v>3222.09</v>
      </c>
      <c r="BA483" s="88">
        <v>3222.09</v>
      </c>
      <c r="BB483" s="89">
        <v>38665</v>
      </c>
      <c r="BC483" s="90" t="str">
        <f t="shared" si="29"/>
        <v>OK</v>
      </c>
      <c r="BD483" s="91" t="str">
        <f t="shared" si="30"/>
        <v xml:space="preserve">                  </v>
      </c>
      <c r="BE483" s="92">
        <f t="shared" si="31"/>
        <v>12</v>
      </c>
    </row>
    <row r="484" spans="1:57" s="74" customFormat="1" ht="50.1" customHeight="1" x14ac:dyDescent="0.2">
      <c r="A484" s="78" t="s">
        <v>55</v>
      </c>
      <c r="B484" s="78" t="s">
        <v>54</v>
      </c>
      <c r="C484" s="78" t="s">
        <v>614</v>
      </c>
      <c r="D484" s="78" t="s">
        <v>605</v>
      </c>
      <c r="E484" s="79" t="str">
        <f>+IF(C484&lt;&gt;"",VLOOKUP(MID(C484,18,5),NIVELES!$A$133:$B$213,2,0),"")</f>
        <v>SUCUMBIOS</v>
      </c>
      <c r="F484" s="80" t="s">
        <v>221</v>
      </c>
      <c r="G484" s="81" t="str">
        <f>+IF(F484&lt;&gt;"",VLOOKUP(F484,NIVELES!$A$246:$C$464,3,0),"")</f>
        <v>NORTE</v>
      </c>
      <c r="H484" s="82" t="s">
        <v>1024</v>
      </c>
      <c r="I484" s="78" t="s">
        <v>2201</v>
      </c>
      <c r="J484" s="78" t="s">
        <v>2184</v>
      </c>
      <c r="K484" s="78" t="s">
        <v>2185</v>
      </c>
      <c r="L484" s="78" t="s">
        <v>2258</v>
      </c>
      <c r="M484" s="78">
        <v>45</v>
      </c>
      <c r="N484" s="78" t="s">
        <v>2243</v>
      </c>
      <c r="O484" s="78" t="s">
        <v>2174</v>
      </c>
      <c r="P484" s="82">
        <v>12</v>
      </c>
      <c r="Q484" s="78" t="s">
        <v>2175</v>
      </c>
      <c r="R484" s="82">
        <v>1</v>
      </c>
      <c r="S484" s="82">
        <v>1</v>
      </c>
      <c r="T484" s="82">
        <v>1</v>
      </c>
      <c r="U484" s="82">
        <v>1</v>
      </c>
      <c r="V484" s="82">
        <v>1</v>
      </c>
      <c r="W484" s="82">
        <v>1</v>
      </c>
      <c r="X484" s="82">
        <v>1</v>
      </c>
      <c r="Y484" s="82">
        <v>1</v>
      </c>
      <c r="Z484" s="82">
        <v>1</v>
      </c>
      <c r="AA484" s="82">
        <v>1</v>
      </c>
      <c r="AB484" s="82">
        <v>1</v>
      </c>
      <c r="AC484" s="82">
        <v>1</v>
      </c>
      <c r="AD484" s="85" t="str">
        <f>IF(A484&lt;&gt;"",IF(D484="DIRECCIÓN_DE_TRANSFERENCIAS","280 0031",VLOOKUP(C484,NIVELES!$A$14:$B$105,2,0)),"")</f>
        <v>280 1520</v>
      </c>
      <c r="AE484" s="86" t="s">
        <v>322</v>
      </c>
      <c r="AF484" s="86" t="s">
        <v>546</v>
      </c>
      <c r="AG484" s="79" t="str">
        <f>+IF(AF484&lt;&gt;"",VLOOKUP(AF484,NIVELES!$A$666:$B$673,2,0),"")</f>
        <v>ATENCIÓN_INTEGRAL_A_PERSONAS_CON_DISCAPACIDAD</v>
      </c>
      <c r="AH484" s="78" t="s">
        <v>322</v>
      </c>
      <c r="AI484" s="79" t="str">
        <f>IF(AH484&lt;&gt;"",VLOOKUP(CONCATENATE(AG484,AH484),NIVELES!$B$676:$C$745,2,0),"")</f>
        <v>Centros Directos Prestación De Servicio</v>
      </c>
      <c r="AJ484" s="78" t="s">
        <v>429</v>
      </c>
      <c r="AK484" s="79" t="str">
        <f>+IF(AJ484&lt;&gt;"",VLOOKUP(AJ484,NIVELES!$A$816:$B$892,2,0),"")</f>
        <v xml:space="preserve">PROMOVER EL RECONOCIMIENTO Y GARANTIA DE LOS DERECHOS DE LAS MUJERES Y HOMBRES CON DISCAPACIDAD,  SU DEBIDA VALORACIÓN Y EL RESPETO A SU DIGNIDAD  </v>
      </c>
      <c r="AL484" s="78" t="s">
        <v>554</v>
      </c>
      <c r="AM484" s="78">
        <v>530101</v>
      </c>
      <c r="AN484" s="79" t="str">
        <f>IF(AM484&lt;&gt;"",+VLOOKUP(AM484,NIVELES!$A$1652:$B$2466,2,0),"")</f>
        <v>Agua Potable</v>
      </c>
      <c r="AO484" s="87">
        <v>1065.1099999999999</v>
      </c>
      <c r="AP484" s="88">
        <v>88.759166666666658</v>
      </c>
      <c r="AQ484" s="88">
        <v>88.759166666666658</v>
      </c>
      <c r="AR484" s="88">
        <v>88.759166666666658</v>
      </c>
      <c r="AS484" s="88">
        <v>88.759166666666658</v>
      </c>
      <c r="AT484" s="88">
        <v>88.759166666666658</v>
      </c>
      <c r="AU484" s="88">
        <v>88.759166666666658</v>
      </c>
      <c r="AV484" s="88">
        <v>88.759166666666658</v>
      </c>
      <c r="AW484" s="88">
        <v>88.759166666666658</v>
      </c>
      <c r="AX484" s="88">
        <v>88.759166666666658</v>
      </c>
      <c r="AY484" s="88">
        <v>88.759166666666658</v>
      </c>
      <c r="AZ484" s="88">
        <v>88.759166666666658</v>
      </c>
      <c r="BA484" s="88">
        <v>88.759166666666658</v>
      </c>
      <c r="BB484" s="89">
        <v>1065.1100000000001</v>
      </c>
      <c r="BC484" s="90" t="str">
        <f t="shared" si="29"/>
        <v>OK</v>
      </c>
      <c r="BD484" s="91" t="str">
        <f t="shared" si="30"/>
        <v xml:space="preserve">                  </v>
      </c>
      <c r="BE484" s="92">
        <f t="shared" si="31"/>
        <v>12</v>
      </c>
    </row>
    <row r="485" spans="1:57" s="74" customFormat="1" ht="50.1" customHeight="1" x14ac:dyDescent="0.2">
      <c r="A485" s="78" t="s">
        <v>55</v>
      </c>
      <c r="B485" s="78" t="s">
        <v>54</v>
      </c>
      <c r="C485" s="78" t="s">
        <v>614</v>
      </c>
      <c r="D485" s="78" t="s">
        <v>605</v>
      </c>
      <c r="E485" s="79" t="str">
        <f>+IF(C485&lt;&gt;"",VLOOKUP(MID(C485,18,5),NIVELES!$A$133:$B$213,2,0),"")</f>
        <v>SUCUMBIOS</v>
      </c>
      <c r="F485" s="80" t="s">
        <v>221</v>
      </c>
      <c r="G485" s="81" t="str">
        <f>+IF(F485&lt;&gt;"",VLOOKUP(F485,NIVELES!$A$246:$C$464,3,0),"")</f>
        <v>NORTE</v>
      </c>
      <c r="H485" s="82" t="s">
        <v>1024</v>
      </c>
      <c r="I485" s="78" t="s">
        <v>2201</v>
      </c>
      <c r="J485" s="78" t="s">
        <v>2184</v>
      </c>
      <c r="K485" s="78" t="s">
        <v>2185</v>
      </c>
      <c r="L485" s="78" t="s">
        <v>2259</v>
      </c>
      <c r="M485" s="78">
        <v>503</v>
      </c>
      <c r="N485" s="78" t="s">
        <v>2243</v>
      </c>
      <c r="O485" s="78" t="s">
        <v>2260</v>
      </c>
      <c r="P485" s="82">
        <v>12</v>
      </c>
      <c r="Q485" s="78" t="s">
        <v>2175</v>
      </c>
      <c r="R485" s="82">
        <v>1</v>
      </c>
      <c r="S485" s="82">
        <v>1</v>
      </c>
      <c r="T485" s="82">
        <v>1</v>
      </c>
      <c r="U485" s="82">
        <v>1</v>
      </c>
      <c r="V485" s="82">
        <v>1</v>
      </c>
      <c r="W485" s="82">
        <v>1</v>
      </c>
      <c r="X485" s="82">
        <v>1</v>
      </c>
      <c r="Y485" s="82">
        <v>1</v>
      </c>
      <c r="Z485" s="82">
        <v>1</v>
      </c>
      <c r="AA485" s="82">
        <v>1</v>
      </c>
      <c r="AB485" s="82">
        <v>1</v>
      </c>
      <c r="AC485" s="82">
        <v>1</v>
      </c>
      <c r="AD485" s="85" t="str">
        <f>IF(A485&lt;&gt;"",IF(D485="DIRECCIÓN_DE_TRANSFERENCIAS","280 0031",VLOOKUP(C485,NIVELES!$A$14:$B$105,2,0)),"")</f>
        <v>280 1520</v>
      </c>
      <c r="AE485" s="86" t="s">
        <v>322</v>
      </c>
      <c r="AF485" s="86" t="s">
        <v>546</v>
      </c>
      <c r="AG485" s="79" t="str">
        <f>+IF(AF485&lt;&gt;"",VLOOKUP(AF485,NIVELES!$A$666:$B$673,2,0),"")</f>
        <v>ATENCIÓN_INTEGRAL_A_PERSONAS_CON_DISCAPACIDAD</v>
      </c>
      <c r="AH485" s="78" t="s">
        <v>322</v>
      </c>
      <c r="AI485" s="79" t="str">
        <f>IF(AH485&lt;&gt;"",VLOOKUP(CONCATENATE(AG485,AH485),NIVELES!$B$676:$C$745,2,0),"")</f>
        <v>Centros Directos Prestación De Servicio</v>
      </c>
      <c r="AJ485" s="78" t="s">
        <v>429</v>
      </c>
      <c r="AK485" s="79" t="str">
        <f>+IF(AJ485&lt;&gt;"",VLOOKUP(AJ485,NIVELES!$A$816:$B$892,2,0),"")</f>
        <v xml:space="preserve">PROMOVER EL RECONOCIMIENTO Y GARANTIA DE LOS DERECHOS DE LAS MUJERES Y HOMBRES CON DISCAPACIDAD,  SU DEBIDA VALORACIÓN Y EL RESPETO A SU DIGNIDAD  </v>
      </c>
      <c r="AL485" s="78" t="s">
        <v>554</v>
      </c>
      <c r="AM485" s="78">
        <v>530801</v>
      </c>
      <c r="AN485" s="79" t="str">
        <f>IF(AM485&lt;&gt;"",+VLOOKUP(AM485,NIVELES!$A$1652:$B$2466,2,0),"")</f>
        <v>Alimentos y Bebidas</v>
      </c>
      <c r="AO485" s="87">
        <v>28000</v>
      </c>
      <c r="AP485" s="88">
        <v>2333.3333333333335</v>
      </c>
      <c r="AQ485" s="88">
        <v>2333.3333333333335</v>
      </c>
      <c r="AR485" s="88">
        <v>2333.3333333333335</v>
      </c>
      <c r="AS485" s="88">
        <v>2333.3333333333335</v>
      </c>
      <c r="AT485" s="88">
        <v>2333.3333333333335</v>
      </c>
      <c r="AU485" s="88">
        <v>2333.3333333333335</v>
      </c>
      <c r="AV485" s="88">
        <v>2333.3333333333335</v>
      </c>
      <c r="AW485" s="88">
        <v>2333.3333333333335</v>
      </c>
      <c r="AX485" s="88">
        <v>2333.3333333333335</v>
      </c>
      <c r="AY485" s="88">
        <v>2333.3333333333335</v>
      </c>
      <c r="AZ485" s="88">
        <v>2333.3333333333335</v>
      </c>
      <c r="BA485" s="88">
        <v>2333.3333333333335</v>
      </c>
      <c r="BB485" s="89">
        <v>27999.999999999996</v>
      </c>
      <c r="BC485" s="90" t="str">
        <f t="shared" si="29"/>
        <v>OK</v>
      </c>
      <c r="BD485" s="91" t="str">
        <f t="shared" si="30"/>
        <v xml:space="preserve">                  </v>
      </c>
      <c r="BE485" s="92">
        <f t="shared" si="31"/>
        <v>12</v>
      </c>
    </row>
    <row r="486" spans="1:57" s="74" customFormat="1" ht="50.1" customHeight="1" x14ac:dyDescent="0.2">
      <c r="A486" s="78" t="s">
        <v>55</v>
      </c>
      <c r="B486" s="78" t="s">
        <v>54</v>
      </c>
      <c r="C486" s="78" t="s">
        <v>614</v>
      </c>
      <c r="D486" s="78" t="s">
        <v>605</v>
      </c>
      <c r="E486" s="79" t="str">
        <f>+IF(C486&lt;&gt;"",VLOOKUP(MID(C486,18,5),NIVELES!$A$133:$B$213,2,0),"")</f>
        <v>SUCUMBIOS</v>
      </c>
      <c r="F486" s="80" t="s">
        <v>221</v>
      </c>
      <c r="G486" s="81" t="str">
        <f>+IF(F486&lt;&gt;"",VLOOKUP(F486,NIVELES!$A$246:$C$464,3,0),"")</f>
        <v>NORTE</v>
      </c>
      <c r="H486" s="82" t="s">
        <v>1024</v>
      </c>
      <c r="I486" s="78" t="s">
        <v>2201</v>
      </c>
      <c r="J486" s="78" t="s">
        <v>2184</v>
      </c>
      <c r="K486" s="78" t="s">
        <v>2185</v>
      </c>
      <c r="L486" s="78" t="s">
        <v>2258</v>
      </c>
      <c r="M486" s="78">
        <v>45</v>
      </c>
      <c r="N486" s="78" t="s">
        <v>2243</v>
      </c>
      <c r="O486" s="78" t="s">
        <v>2174</v>
      </c>
      <c r="P486" s="82">
        <v>1</v>
      </c>
      <c r="Q486" s="78" t="s">
        <v>2175</v>
      </c>
      <c r="R486" s="82"/>
      <c r="S486" s="82"/>
      <c r="T486" s="82">
        <v>1</v>
      </c>
      <c r="U486" s="82"/>
      <c r="V486" s="82"/>
      <c r="W486" s="82"/>
      <c r="X486" s="82"/>
      <c r="Y486" s="82"/>
      <c r="Z486" s="82"/>
      <c r="AA486" s="82"/>
      <c r="AB486" s="82"/>
      <c r="AC486" s="82"/>
      <c r="AD486" s="85" t="str">
        <f>IF(A486&lt;&gt;"",IF(D486="DIRECCIÓN_DE_TRANSFERENCIAS","280 0031",VLOOKUP(C486,NIVELES!$A$14:$B$105,2,0)),"")</f>
        <v>280 1520</v>
      </c>
      <c r="AE486" s="86" t="s">
        <v>322</v>
      </c>
      <c r="AF486" s="86" t="s">
        <v>546</v>
      </c>
      <c r="AG486" s="79" t="str">
        <f>+IF(AF486&lt;&gt;"",VLOOKUP(AF486,NIVELES!$A$666:$B$673,2,0),"")</f>
        <v>ATENCIÓN_INTEGRAL_A_PERSONAS_CON_DISCAPACIDAD</v>
      </c>
      <c r="AH486" s="78" t="s">
        <v>322</v>
      </c>
      <c r="AI486" s="79" t="str">
        <f>IF(AH486&lt;&gt;"",VLOOKUP(CONCATENATE(AG486,AH486),NIVELES!$B$676:$C$745,2,0),"")</f>
        <v>Centros Directos Prestación De Servicio</v>
      </c>
      <c r="AJ486" s="78" t="s">
        <v>429</v>
      </c>
      <c r="AK486" s="79" t="str">
        <f>+IF(AJ486&lt;&gt;"",VLOOKUP(AJ486,NIVELES!$A$816:$B$892,2,0),"")</f>
        <v xml:space="preserve">PROMOVER EL RECONOCIMIENTO Y GARANTIA DE LOS DERECHOS DE LAS MUJERES Y HOMBRES CON DISCAPACIDAD,  SU DEBIDA VALORACIÓN Y EL RESPETO A SU DIGNIDAD  </v>
      </c>
      <c r="AL486" s="78" t="s">
        <v>554</v>
      </c>
      <c r="AM486" s="78">
        <v>530203</v>
      </c>
      <c r="AN486" s="79" t="str">
        <f>IF(AM486&lt;&gt;"",+VLOOKUP(AM486,NIVELES!$A$1652:$B$2466,2,0),"")</f>
        <v>Almacenamiento, Embalaje, Envase y Recarga de Extintores</v>
      </c>
      <c r="AO486" s="87">
        <v>650</v>
      </c>
      <c r="AP486" s="88">
        <v>0</v>
      </c>
      <c r="AQ486" s="88">
        <v>0</v>
      </c>
      <c r="AR486" s="88">
        <v>650</v>
      </c>
      <c r="AS486" s="88">
        <v>0</v>
      </c>
      <c r="AT486" s="88">
        <v>0</v>
      </c>
      <c r="AU486" s="88">
        <v>0</v>
      </c>
      <c r="AV486" s="88">
        <v>0</v>
      </c>
      <c r="AW486" s="88">
        <v>0</v>
      </c>
      <c r="AX486" s="88">
        <v>0</v>
      </c>
      <c r="AY486" s="88">
        <v>0</v>
      </c>
      <c r="AZ486" s="88">
        <v>0</v>
      </c>
      <c r="BA486" s="88">
        <v>0</v>
      </c>
      <c r="BB486" s="89">
        <v>650</v>
      </c>
      <c r="BC486" s="90" t="str">
        <f t="shared" si="29"/>
        <v>OK</v>
      </c>
      <c r="BD486" s="91" t="str">
        <f t="shared" si="30"/>
        <v xml:space="preserve">                  </v>
      </c>
      <c r="BE486" s="92">
        <f t="shared" si="31"/>
        <v>1</v>
      </c>
    </row>
    <row r="487" spans="1:57" s="74" customFormat="1" ht="50.1" customHeight="1" x14ac:dyDescent="0.2">
      <c r="A487" s="78" t="s">
        <v>55</v>
      </c>
      <c r="B487" s="78" t="s">
        <v>54</v>
      </c>
      <c r="C487" s="78" t="s">
        <v>614</v>
      </c>
      <c r="D487" s="78" t="s">
        <v>605</v>
      </c>
      <c r="E487" s="79" t="str">
        <f>+IF(C487&lt;&gt;"",VLOOKUP(MID(C487,18,5),NIVELES!$A$133:$B$213,2,0),"")</f>
        <v>SUCUMBIOS</v>
      </c>
      <c r="F487" s="80" t="s">
        <v>221</v>
      </c>
      <c r="G487" s="81" t="str">
        <f>+IF(F487&lt;&gt;"",VLOOKUP(F487,NIVELES!$A$246:$C$464,3,0),"")</f>
        <v>NORTE</v>
      </c>
      <c r="H487" s="82" t="s">
        <v>1024</v>
      </c>
      <c r="I487" s="78" t="s">
        <v>2201</v>
      </c>
      <c r="J487" s="78" t="s">
        <v>2184</v>
      </c>
      <c r="K487" s="78" t="s">
        <v>2185</v>
      </c>
      <c r="L487" s="78" t="s">
        <v>2258</v>
      </c>
      <c r="M487" s="78">
        <v>45</v>
      </c>
      <c r="N487" s="78" t="s">
        <v>2243</v>
      </c>
      <c r="O487" s="78" t="s">
        <v>2177</v>
      </c>
      <c r="P487" s="82">
        <v>1</v>
      </c>
      <c r="Q487" s="78" t="s">
        <v>2175</v>
      </c>
      <c r="R487" s="82"/>
      <c r="S487" s="82"/>
      <c r="T487" s="82">
        <v>1</v>
      </c>
      <c r="U487" s="82"/>
      <c r="V487" s="82"/>
      <c r="W487" s="82"/>
      <c r="X487" s="82"/>
      <c r="Y487" s="82"/>
      <c r="Z487" s="82"/>
      <c r="AA487" s="82"/>
      <c r="AB487" s="82"/>
      <c r="AC487" s="82"/>
      <c r="AD487" s="85" t="str">
        <f>IF(A487&lt;&gt;"",IF(D487="DIRECCIÓN_DE_TRANSFERENCIAS","280 0031",VLOOKUP(C487,NIVELES!$A$14:$B$105,2,0)),"")</f>
        <v>280 1520</v>
      </c>
      <c r="AE487" s="86" t="s">
        <v>322</v>
      </c>
      <c r="AF487" s="86" t="s">
        <v>546</v>
      </c>
      <c r="AG487" s="79" t="str">
        <f>+IF(AF487&lt;&gt;"",VLOOKUP(AF487,NIVELES!$A$666:$B$673,2,0),"")</f>
        <v>ATENCIÓN_INTEGRAL_A_PERSONAS_CON_DISCAPACIDAD</v>
      </c>
      <c r="AH487" s="78" t="s">
        <v>322</v>
      </c>
      <c r="AI487" s="79" t="str">
        <f>IF(AH487&lt;&gt;"",VLOOKUP(CONCATENATE(AG487,AH487),NIVELES!$B$676:$C$745,2,0),"")</f>
        <v>Centros Directos Prestación De Servicio</v>
      </c>
      <c r="AJ487" s="78" t="s">
        <v>429</v>
      </c>
      <c r="AK487" s="79" t="str">
        <f>+IF(AJ487&lt;&gt;"",VLOOKUP(AJ487,NIVELES!$A$816:$B$892,2,0),"")</f>
        <v xml:space="preserve">PROMOVER EL RECONOCIMIENTO Y GARANTIA DE LOS DERECHOS DE LAS MUJERES Y HOMBRES CON DISCAPACIDAD,  SU DEBIDA VALORACIÓN Y EL RESPETO A SU DIGNIDAD  </v>
      </c>
      <c r="AL487" s="78" t="s">
        <v>554</v>
      </c>
      <c r="AM487" s="78">
        <v>530204</v>
      </c>
      <c r="AN487" s="79" t="str">
        <f>IF(AM487&lt;&gt;"",+VLOOKUP(AM487,NIVELES!$A$1652:$B$2466,2,0),"")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487" s="87">
        <v>700</v>
      </c>
      <c r="AP487" s="88">
        <v>0</v>
      </c>
      <c r="AQ487" s="88">
        <v>0</v>
      </c>
      <c r="AR487" s="88">
        <v>700</v>
      </c>
      <c r="AS487" s="88">
        <v>0</v>
      </c>
      <c r="AT487" s="88">
        <v>0</v>
      </c>
      <c r="AU487" s="88">
        <v>0</v>
      </c>
      <c r="AV487" s="88">
        <v>0</v>
      </c>
      <c r="AW487" s="88">
        <v>0</v>
      </c>
      <c r="AX487" s="88">
        <v>0</v>
      </c>
      <c r="AY487" s="88">
        <v>0</v>
      </c>
      <c r="AZ487" s="88">
        <v>0</v>
      </c>
      <c r="BA487" s="88">
        <v>0</v>
      </c>
      <c r="BB487" s="89">
        <v>700</v>
      </c>
      <c r="BC487" s="90" t="str">
        <f t="shared" si="29"/>
        <v>OK</v>
      </c>
      <c r="BD487" s="91" t="str">
        <f t="shared" si="30"/>
        <v xml:space="preserve">                  </v>
      </c>
      <c r="BE487" s="92">
        <f t="shared" si="31"/>
        <v>1</v>
      </c>
    </row>
    <row r="488" spans="1:57" s="74" customFormat="1" ht="50.1" customHeight="1" x14ac:dyDescent="0.2">
      <c r="A488" s="78" t="s">
        <v>55</v>
      </c>
      <c r="B488" s="78" t="s">
        <v>54</v>
      </c>
      <c r="C488" s="78" t="s">
        <v>614</v>
      </c>
      <c r="D488" s="78" t="s">
        <v>605</v>
      </c>
      <c r="E488" s="79" t="str">
        <f>+IF(C488&lt;&gt;"",VLOOKUP(MID(C488,18,5),NIVELES!$A$133:$B$213,2,0),"")</f>
        <v>SUCUMBIOS</v>
      </c>
      <c r="F488" s="80" t="s">
        <v>221</v>
      </c>
      <c r="G488" s="81" t="str">
        <f>+IF(F488&lt;&gt;"",VLOOKUP(F488,NIVELES!$A$246:$C$464,3,0),"")</f>
        <v>NORTE</v>
      </c>
      <c r="H488" s="82" t="s">
        <v>1024</v>
      </c>
      <c r="I488" s="78" t="s">
        <v>2201</v>
      </c>
      <c r="J488" s="78" t="s">
        <v>2184</v>
      </c>
      <c r="K488" s="78" t="s">
        <v>2185</v>
      </c>
      <c r="L488" s="78" t="s">
        <v>2258</v>
      </c>
      <c r="M488" s="78">
        <v>45</v>
      </c>
      <c r="N488" s="78" t="s">
        <v>2243</v>
      </c>
      <c r="O488" s="78" t="s">
        <v>2174</v>
      </c>
      <c r="P488" s="82">
        <v>1</v>
      </c>
      <c r="Q488" s="78" t="s">
        <v>2175</v>
      </c>
      <c r="R488" s="82"/>
      <c r="S488" s="82"/>
      <c r="T488" s="82">
        <v>1</v>
      </c>
      <c r="U488" s="82"/>
      <c r="V488" s="82"/>
      <c r="W488" s="82"/>
      <c r="X488" s="82"/>
      <c r="Y488" s="82"/>
      <c r="Z488" s="82"/>
      <c r="AA488" s="82"/>
      <c r="AB488" s="82"/>
      <c r="AC488" s="82"/>
      <c r="AD488" s="85" t="str">
        <f>IF(A488&lt;&gt;"",IF(D488="DIRECCIÓN_DE_TRANSFERENCIAS","280 0031",VLOOKUP(C488,NIVELES!$A$14:$B$105,2,0)),"")</f>
        <v>280 1520</v>
      </c>
      <c r="AE488" s="86" t="s">
        <v>322</v>
      </c>
      <c r="AF488" s="86" t="s">
        <v>546</v>
      </c>
      <c r="AG488" s="79" t="str">
        <f>+IF(AF488&lt;&gt;"",VLOOKUP(AF488,NIVELES!$A$666:$B$673,2,0),"")</f>
        <v>ATENCIÓN_INTEGRAL_A_PERSONAS_CON_DISCAPACIDAD</v>
      </c>
      <c r="AH488" s="78" t="s">
        <v>322</v>
      </c>
      <c r="AI488" s="79" t="str">
        <f>IF(AH488&lt;&gt;"",VLOOKUP(CONCATENATE(AG488,AH488),NIVELES!$B$676:$C$745,2,0),"")</f>
        <v>Centros Directos Prestación De Servicio</v>
      </c>
      <c r="AJ488" s="78" t="s">
        <v>429</v>
      </c>
      <c r="AK488" s="79" t="str">
        <f>+IF(AJ488&lt;&gt;"",VLOOKUP(AJ488,NIVELES!$A$816:$B$892,2,0),"")</f>
        <v xml:space="preserve">PROMOVER EL RECONOCIMIENTO Y GARANTIA DE LOS DERECHOS DE LAS MUJERES Y HOMBRES CON DISCAPACIDAD,  SU DEBIDA VALORACIÓN Y EL RESPETO A SU DIGNIDAD  </v>
      </c>
      <c r="AL488" s="78" t="s">
        <v>554</v>
      </c>
      <c r="AM488" s="78">
        <v>530402</v>
      </c>
      <c r="AN488" s="79" t="str">
        <f>IF(AM488&lt;&gt;"",+VLOOKUP(AM488,NIVELES!$A$1652:$B$2466,2,0),"")</f>
        <v>Edificios, Locales, Residencias y Cableado Estructurado (Instalación, Mantenimiento y Reparación)</v>
      </c>
      <c r="AO488" s="87">
        <v>4000</v>
      </c>
      <c r="AP488" s="88">
        <v>0</v>
      </c>
      <c r="AQ488" s="88">
        <v>0</v>
      </c>
      <c r="AR488" s="88">
        <v>4000</v>
      </c>
      <c r="AS488" s="88">
        <v>0</v>
      </c>
      <c r="AT488" s="88">
        <v>0</v>
      </c>
      <c r="AU488" s="88">
        <v>0</v>
      </c>
      <c r="AV488" s="88">
        <v>0</v>
      </c>
      <c r="AW488" s="88">
        <v>0</v>
      </c>
      <c r="AX488" s="88">
        <v>0</v>
      </c>
      <c r="AY488" s="88">
        <v>0</v>
      </c>
      <c r="AZ488" s="88">
        <v>0</v>
      </c>
      <c r="BA488" s="88">
        <v>0</v>
      </c>
      <c r="BB488" s="89">
        <v>4000</v>
      </c>
      <c r="BC488" s="90" t="str">
        <f t="shared" si="29"/>
        <v>OK</v>
      </c>
      <c r="BD488" s="91" t="str">
        <f t="shared" si="30"/>
        <v xml:space="preserve">                  </v>
      </c>
      <c r="BE488" s="92">
        <f t="shared" si="31"/>
        <v>1</v>
      </c>
    </row>
    <row r="489" spans="1:57" s="74" customFormat="1" ht="50.1" customHeight="1" x14ac:dyDescent="0.2">
      <c r="A489" s="78" t="s">
        <v>55</v>
      </c>
      <c r="B489" s="78" t="s">
        <v>54</v>
      </c>
      <c r="C489" s="78" t="s">
        <v>614</v>
      </c>
      <c r="D489" s="78" t="s">
        <v>605</v>
      </c>
      <c r="E489" s="79" t="str">
        <f>+IF(C489&lt;&gt;"",VLOOKUP(MID(C489,18,5),NIVELES!$A$133:$B$213,2,0),"")</f>
        <v>SUCUMBIOS</v>
      </c>
      <c r="F489" s="80" t="s">
        <v>221</v>
      </c>
      <c r="G489" s="81" t="str">
        <f>+IF(F489&lt;&gt;"",VLOOKUP(F489,NIVELES!$A$246:$C$464,3,0),"")</f>
        <v>NORTE</v>
      </c>
      <c r="H489" s="82" t="s">
        <v>1024</v>
      </c>
      <c r="I489" s="78" t="s">
        <v>2201</v>
      </c>
      <c r="J489" s="78" t="s">
        <v>2184</v>
      </c>
      <c r="K489" s="78" t="s">
        <v>2185</v>
      </c>
      <c r="L489" s="78" t="s">
        <v>2258</v>
      </c>
      <c r="M489" s="78">
        <v>45</v>
      </c>
      <c r="N489" s="78" t="s">
        <v>2243</v>
      </c>
      <c r="O489" s="78" t="s">
        <v>2174</v>
      </c>
      <c r="P489" s="82">
        <v>12</v>
      </c>
      <c r="Q489" s="78" t="s">
        <v>2175</v>
      </c>
      <c r="R489" s="82">
        <v>1</v>
      </c>
      <c r="S489" s="82">
        <v>1</v>
      </c>
      <c r="T489" s="82">
        <v>1</v>
      </c>
      <c r="U489" s="82">
        <v>1</v>
      </c>
      <c r="V489" s="82">
        <v>1</v>
      </c>
      <c r="W489" s="82">
        <v>1</v>
      </c>
      <c r="X489" s="82">
        <v>1</v>
      </c>
      <c r="Y489" s="82">
        <v>1</v>
      </c>
      <c r="Z489" s="82">
        <v>1</v>
      </c>
      <c r="AA489" s="82">
        <v>1</v>
      </c>
      <c r="AB489" s="82">
        <v>1</v>
      </c>
      <c r="AC489" s="82">
        <v>1</v>
      </c>
      <c r="AD489" s="85" t="str">
        <f>IF(A489&lt;&gt;"",IF(D489="DIRECCIÓN_DE_TRANSFERENCIAS","280 0031",VLOOKUP(C489,NIVELES!$A$14:$B$105,2,0)),"")</f>
        <v>280 1520</v>
      </c>
      <c r="AE489" s="86" t="s">
        <v>322</v>
      </c>
      <c r="AF489" s="86" t="s">
        <v>546</v>
      </c>
      <c r="AG489" s="79" t="str">
        <f>+IF(AF489&lt;&gt;"",VLOOKUP(AF489,NIVELES!$A$666:$B$673,2,0),"")</f>
        <v>ATENCIÓN_INTEGRAL_A_PERSONAS_CON_DISCAPACIDAD</v>
      </c>
      <c r="AH489" s="78" t="s">
        <v>322</v>
      </c>
      <c r="AI489" s="79" t="str">
        <f>IF(AH489&lt;&gt;"",VLOOKUP(CONCATENATE(AG489,AH489),NIVELES!$B$676:$C$745,2,0),"")</f>
        <v>Centros Directos Prestación De Servicio</v>
      </c>
      <c r="AJ489" s="78" t="s">
        <v>429</v>
      </c>
      <c r="AK489" s="79" t="str">
        <f>+IF(AJ489&lt;&gt;"",VLOOKUP(AJ489,NIVELES!$A$816:$B$892,2,0),"")</f>
        <v xml:space="preserve">PROMOVER EL RECONOCIMIENTO Y GARANTIA DE LOS DERECHOS DE LAS MUJERES Y HOMBRES CON DISCAPACIDAD,  SU DEBIDA VALORACIÓN Y EL RESPETO A SU DIGNIDAD  </v>
      </c>
      <c r="AL489" s="78" t="s">
        <v>554</v>
      </c>
      <c r="AM489" s="78">
        <v>530104</v>
      </c>
      <c r="AN489" s="79" t="str">
        <f>IF(AM489&lt;&gt;"",+VLOOKUP(AM489,NIVELES!$A$1652:$B$2466,2,0),"")</f>
        <v>Energía Eléctrica</v>
      </c>
      <c r="AO489" s="87">
        <v>2800</v>
      </c>
      <c r="AP489" s="88">
        <v>233.33333333333334</v>
      </c>
      <c r="AQ489" s="88">
        <v>233.33333333333334</v>
      </c>
      <c r="AR489" s="88">
        <v>233.33333333333334</v>
      </c>
      <c r="AS489" s="88">
        <v>233.33333333333334</v>
      </c>
      <c r="AT489" s="88">
        <v>233.33333333333334</v>
      </c>
      <c r="AU489" s="88">
        <v>233.33333333333334</v>
      </c>
      <c r="AV489" s="88">
        <v>233.33333333333334</v>
      </c>
      <c r="AW489" s="88">
        <v>233.33333333333334</v>
      </c>
      <c r="AX489" s="88">
        <v>233.33333333333334</v>
      </c>
      <c r="AY489" s="88">
        <v>233.33333333333334</v>
      </c>
      <c r="AZ489" s="88">
        <v>233.33333333333334</v>
      </c>
      <c r="BA489" s="88">
        <v>233.33333333333334</v>
      </c>
      <c r="BB489" s="89">
        <v>2800.0000000000005</v>
      </c>
      <c r="BC489" s="90" t="str">
        <f t="shared" si="29"/>
        <v>OK</v>
      </c>
      <c r="BD489" s="91" t="str">
        <f t="shared" si="30"/>
        <v xml:space="preserve">                  </v>
      </c>
      <c r="BE489" s="92">
        <f t="shared" si="31"/>
        <v>12</v>
      </c>
    </row>
    <row r="490" spans="1:57" s="74" customFormat="1" ht="50.1" customHeight="1" x14ac:dyDescent="0.2">
      <c r="A490" s="78" t="s">
        <v>55</v>
      </c>
      <c r="B490" s="78" t="s">
        <v>54</v>
      </c>
      <c r="C490" s="78" t="s">
        <v>614</v>
      </c>
      <c r="D490" s="78" t="s">
        <v>605</v>
      </c>
      <c r="E490" s="79" t="str">
        <f>+IF(C490&lt;&gt;"",VLOOKUP(MID(C490,18,5),NIVELES!$A$133:$B$213,2,0),"")</f>
        <v>SUCUMBIOS</v>
      </c>
      <c r="F490" s="80" t="s">
        <v>221</v>
      </c>
      <c r="G490" s="81" t="str">
        <f>+IF(F490&lt;&gt;"",VLOOKUP(F490,NIVELES!$A$246:$C$464,3,0),"")</f>
        <v>NORTE</v>
      </c>
      <c r="H490" s="82" t="s">
        <v>1024</v>
      </c>
      <c r="I490" s="78" t="s">
        <v>2201</v>
      </c>
      <c r="J490" s="78" t="s">
        <v>2184</v>
      </c>
      <c r="K490" s="78" t="s">
        <v>2185</v>
      </c>
      <c r="L490" s="78" t="s">
        <v>1791</v>
      </c>
      <c r="M490" s="78" t="s">
        <v>1791</v>
      </c>
      <c r="N490" s="78" t="s">
        <v>1791</v>
      </c>
      <c r="O490" s="78" t="s">
        <v>2174</v>
      </c>
      <c r="P490" s="82">
        <v>12</v>
      </c>
      <c r="Q490" s="78" t="s">
        <v>2175</v>
      </c>
      <c r="R490" s="82">
        <v>1</v>
      </c>
      <c r="S490" s="82">
        <v>1</v>
      </c>
      <c r="T490" s="82">
        <v>1</v>
      </c>
      <c r="U490" s="82">
        <v>1</v>
      </c>
      <c r="V490" s="82">
        <v>1</v>
      </c>
      <c r="W490" s="82">
        <v>1</v>
      </c>
      <c r="X490" s="82">
        <v>1</v>
      </c>
      <c r="Y490" s="82">
        <v>1</v>
      </c>
      <c r="Z490" s="82">
        <v>1</v>
      </c>
      <c r="AA490" s="82">
        <v>1</v>
      </c>
      <c r="AB490" s="82">
        <v>1</v>
      </c>
      <c r="AC490" s="82">
        <v>1</v>
      </c>
      <c r="AD490" s="85" t="str">
        <f>IF(A490&lt;&gt;"",IF(D490="DIRECCIÓN_DE_TRANSFERENCIAS","280 0031",VLOOKUP(C490,NIVELES!$A$14:$B$105,2,0)),"")</f>
        <v>280 1520</v>
      </c>
      <c r="AE490" s="86" t="s">
        <v>322</v>
      </c>
      <c r="AF490" s="86" t="s">
        <v>546</v>
      </c>
      <c r="AG490" s="79" t="str">
        <f>+IF(AF490&lt;&gt;"",VLOOKUP(AF490,NIVELES!$A$666:$B$673,2,0),"")</f>
        <v>ATENCIÓN_INTEGRAL_A_PERSONAS_CON_DISCAPACIDAD</v>
      </c>
      <c r="AH490" s="78" t="s">
        <v>322</v>
      </c>
      <c r="AI490" s="79" t="str">
        <f>IF(AH490&lt;&gt;"",VLOOKUP(CONCATENATE(AG490,AH490),NIVELES!$B$676:$C$745,2,0),"")</f>
        <v>Centros Directos Prestación De Servicio</v>
      </c>
      <c r="AJ490" s="78" t="s">
        <v>429</v>
      </c>
      <c r="AK490" s="79" t="str">
        <f>+IF(AJ490&lt;&gt;"",VLOOKUP(AJ490,NIVELES!$A$816:$B$892,2,0),"")</f>
        <v xml:space="preserve">PROMOVER EL RECONOCIMIENTO Y GARANTIA DE LOS DERECHOS DE LAS MUJERES Y HOMBRES CON DISCAPACIDAD,  SU DEBIDA VALORACIÓN Y EL RESPETO A SU DIGNIDAD  </v>
      </c>
      <c r="AL490" s="78" t="s">
        <v>554</v>
      </c>
      <c r="AM490" s="78">
        <v>530249</v>
      </c>
      <c r="AN490" s="79" t="str">
        <f>IF(AM490&lt;&gt;"",+VLOOKUP(AM490,NIVELES!$A$1652:$B$2466,2,0),"")</f>
        <v>Eventos Públicos Promocionales</v>
      </c>
      <c r="AO490" s="87">
        <v>1000</v>
      </c>
      <c r="AP490" s="88">
        <v>83.333333333333329</v>
      </c>
      <c r="AQ490" s="88">
        <v>83.333333333333329</v>
      </c>
      <c r="AR490" s="88">
        <v>83.333333333333329</v>
      </c>
      <c r="AS490" s="88">
        <v>83.333333333333329</v>
      </c>
      <c r="AT490" s="88">
        <v>83.333333333333329</v>
      </c>
      <c r="AU490" s="88">
        <v>83.333333333333329</v>
      </c>
      <c r="AV490" s="88">
        <v>83.333333333333329</v>
      </c>
      <c r="AW490" s="88">
        <v>83.333333333333329</v>
      </c>
      <c r="AX490" s="88">
        <v>83.333333333333329</v>
      </c>
      <c r="AY490" s="88">
        <v>83.333333333333329</v>
      </c>
      <c r="AZ490" s="88">
        <v>83.333333333333329</v>
      </c>
      <c r="BA490" s="88">
        <v>83.333333333333329</v>
      </c>
      <c r="BB490" s="89">
        <v>1000.0000000000001</v>
      </c>
      <c r="BC490" s="90" t="str">
        <f t="shared" si="29"/>
        <v>OK</v>
      </c>
      <c r="BD490" s="91" t="str">
        <f t="shared" si="30"/>
        <v xml:space="preserve">                  </v>
      </c>
      <c r="BE490" s="92">
        <f t="shared" si="31"/>
        <v>12</v>
      </c>
    </row>
    <row r="491" spans="1:57" s="74" customFormat="1" ht="50.1" customHeight="1" x14ac:dyDescent="0.2">
      <c r="A491" s="78" t="s">
        <v>55</v>
      </c>
      <c r="B491" s="78" t="s">
        <v>54</v>
      </c>
      <c r="C491" s="78" t="s">
        <v>614</v>
      </c>
      <c r="D491" s="78" t="s">
        <v>605</v>
      </c>
      <c r="E491" s="79" t="str">
        <f>+IF(C491&lt;&gt;"",VLOOKUP(MID(C491,18,5),NIVELES!$A$133:$B$213,2,0),"")</f>
        <v>SUCUMBIOS</v>
      </c>
      <c r="F491" s="80" t="s">
        <v>221</v>
      </c>
      <c r="G491" s="81" t="str">
        <f>+IF(F491&lt;&gt;"",VLOOKUP(F491,NIVELES!$A$246:$C$464,3,0),"")</f>
        <v>NORTE</v>
      </c>
      <c r="H491" s="82" t="s">
        <v>1024</v>
      </c>
      <c r="I491" s="78" t="s">
        <v>2201</v>
      </c>
      <c r="J491" s="78" t="s">
        <v>2184</v>
      </c>
      <c r="K491" s="78" t="s">
        <v>2185</v>
      </c>
      <c r="L491" s="78" t="s">
        <v>2261</v>
      </c>
      <c r="M491" s="78">
        <v>540</v>
      </c>
      <c r="N491" s="78" t="s">
        <v>2243</v>
      </c>
      <c r="O491" s="78" t="s">
        <v>2174</v>
      </c>
      <c r="P491" s="82">
        <v>1</v>
      </c>
      <c r="Q491" s="78" t="s">
        <v>2175</v>
      </c>
      <c r="R491" s="82"/>
      <c r="S491" s="82"/>
      <c r="T491" s="82">
        <v>1</v>
      </c>
      <c r="U491" s="82"/>
      <c r="V491" s="82"/>
      <c r="W491" s="82"/>
      <c r="X491" s="82"/>
      <c r="Y491" s="82"/>
      <c r="Z491" s="82"/>
      <c r="AA491" s="82"/>
      <c r="AB491" s="82"/>
      <c r="AC491" s="82"/>
      <c r="AD491" s="85" t="str">
        <f>IF(A491&lt;&gt;"",IF(D491="DIRECCIÓN_DE_TRANSFERENCIAS","280 0031",VLOOKUP(C491,NIVELES!$A$14:$B$105,2,0)),"")</f>
        <v>280 1520</v>
      </c>
      <c r="AE491" s="86" t="s">
        <v>322</v>
      </c>
      <c r="AF491" s="86" t="s">
        <v>546</v>
      </c>
      <c r="AG491" s="79" t="str">
        <f>+IF(AF491&lt;&gt;"",VLOOKUP(AF491,NIVELES!$A$666:$B$673,2,0),"")</f>
        <v>ATENCIÓN_INTEGRAL_A_PERSONAS_CON_DISCAPACIDAD</v>
      </c>
      <c r="AH491" s="78" t="s">
        <v>322</v>
      </c>
      <c r="AI491" s="79" t="str">
        <f>IF(AH491&lt;&gt;"",VLOOKUP(CONCATENATE(AG491,AH491),NIVELES!$B$676:$C$745,2,0),"")</f>
        <v>Centros Directos Prestación De Servicio</v>
      </c>
      <c r="AJ491" s="78" t="s">
        <v>429</v>
      </c>
      <c r="AK491" s="79" t="str">
        <f>+IF(AJ491&lt;&gt;"",VLOOKUP(AJ491,NIVELES!$A$816:$B$892,2,0),"")</f>
        <v xml:space="preserve">PROMOVER EL RECONOCIMIENTO Y GARANTIA DE LOS DERECHOS DE LAS MUJERES Y HOMBRES CON DISCAPACIDAD,  SU DEBIDA VALORACIÓN Y EL RESPETO A SU DIGNIDAD  </v>
      </c>
      <c r="AL491" s="78" t="s">
        <v>554</v>
      </c>
      <c r="AM491" s="78">
        <v>530704</v>
      </c>
      <c r="AN491" s="79" t="str">
        <f>IF(AM491&lt;&gt;"",+VLOOKUP(AM491,NIVELES!$A$1652:$B$2466,2,0),"")</f>
        <v>Mantenimiento y Reparación de Equipos y Sistemas Informáticos</v>
      </c>
      <c r="AO491" s="87">
        <v>2000</v>
      </c>
      <c r="AP491" s="88">
        <v>0</v>
      </c>
      <c r="AQ491" s="88">
        <v>0</v>
      </c>
      <c r="AR491" s="88">
        <v>2000</v>
      </c>
      <c r="AS491" s="88">
        <v>0</v>
      </c>
      <c r="AT491" s="88">
        <v>0</v>
      </c>
      <c r="AU491" s="88">
        <v>0</v>
      </c>
      <c r="AV491" s="88">
        <v>0</v>
      </c>
      <c r="AW491" s="88">
        <v>0</v>
      </c>
      <c r="AX491" s="88">
        <v>0</v>
      </c>
      <c r="AY491" s="88">
        <v>0</v>
      </c>
      <c r="AZ491" s="88">
        <v>0</v>
      </c>
      <c r="BA491" s="88">
        <v>0</v>
      </c>
      <c r="BB491" s="89">
        <v>2000</v>
      </c>
      <c r="BC491" s="90" t="str">
        <f t="shared" si="29"/>
        <v>OK</v>
      </c>
      <c r="BD491" s="91" t="str">
        <f t="shared" si="30"/>
        <v xml:space="preserve">                  </v>
      </c>
      <c r="BE491" s="92">
        <f t="shared" si="31"/>
        <v>1</v>
      </c>
    </row>
    <row r="492" spans="1:57" s="74" customFormat="1" ht="50.1" customHeight="1" x14ac:dyDescent="0.2">
      <c r="A492" s="78" t="s">
        <v>55</v>
      </c>
      <c r="B492" s="78" t="s">
        <v>54</v>
      </c>
      <c r="C492" s="78" t="s">
        <v>614</v>
      </c>
      <c r="D492" s="78" t="s">
        <v>605</v>
      </c>
      <c r="E492" s="79" t="str">
        <f>+IF(C492&lt;&gt;"",VLOOKUP(MID(C492,18,5),NIVELES!$A$133:$B$213,2,0),"")</f>
        <v>SUCUMBIOS</v>
      </c>
      <c r="F492" s="80" t="s">
        <v>221</v>
      </c>
      <c r="G492" s="81" t="str">
        <f>+IF(F492&lt;&gt;"",VLOOKUP(F492,NIVELES!$A$246:$C$464,3,0),"")</f>
        <v>NORTE</v>
      </c>
      <c r="H492" s="82" t="s">
        <v>1024</v>
      </c>
      <c r="I492" s="78" t="s">
        <v>2201</v>
      </c>
      <c r="J492" s="78" t="s">
        <v>2184</v>
      </c>
      <c r="K492" s="78" t="s">
        <v>2185</v>
      </c>
      <c r="L492" s="78" t="s">
        <v>2258</v>
      </c>
      <c r="M492" s="78">
        <v>45</v>
      </c>
      <c r="N492" s="78" t="s">
        <v>2243</v>
      </c>
      <c r="O492" s="78" t="s">
        <v>2174</v>
      </c>
      <c r="P492" s="82">
        <v>1</v>
      </c>
      <c r="Q492" s="78" t="s">
        <v>2175</v>
      </c>
      <c r="R492" s="82"/>
      <c r="S492" s="82"/>
      <c r="T492" s="82">
        <v>1</v>
      </c>
      <c r="U492" s="82"/>
      <c r="V492" s="82"/>
      <c r="W492" s="82"/>
      <c r="X492" s="82"/>
      <c r="Y492" s="82"/>
      <c r="Z492" s="82"/>
      <c r="AA492" s="82"/>
      <c r="AB492" s="82"/>
      <c r="AC492" s="82"/>
      <c r="AD492" s="85" t="str">
        <f>IF(A492&lt;&gt;"",IF(D492="DIRECCIÓN_DE_TRANSFERENCIAS","280 0031",VLOOKUP(C492,NIVELES!$A$14:$B$105,2,0)),"")</f>
        <v>280 1520</v>
      </c>
      <c r="AE492" s="86" t="s">
        <v>322</v>
      </c>
      <c r="AF492" s="86" t="s">
        <v>546</v>
      </c>
      <c r="AG492" s="79" t="str">
        <f>+IF(AF492&lt;&gt;"",VLOOKUP(AF492,NIVELES!$A$666:$B$673,2,0),"")</f>
        <v>ATENCIÓN_INTEGRAL_A_PERSONAS_CON_DISCAPACIDAD</v>
      </c>
      <c r="AH492" s="78" t="s">
        <v>322</v>
      </c>
      <c r="AI492" s="79" t="str">
        <f>IF(AH492&lt;&gt;"",VLOOKUP(CONCATENATE(AG492,AH492),NIVELES!$B$676:$C$745,2,0),"")</f>
        <v>Centros Directos Prestación De Servicio</v>
      </c>
      <c r="AJ492" s="78" t="s">
        <v>429</v>
      </c>
      <c r="AK492" s="79" t="str">
        <f>+IF(AJ492&lt;&gt;"",VLOOKUP(AJ492,NIVELES!$A$816:$B$892,2,0),"")</f>
        <v xml:space="preserve">PROMOVER EL RECONOCIMIENTO Y GARANTIA DE LOS DERECHOS DE LAS MUJERES Y HOMBRES CON DISCAPACIDAD,  SU DEBIDA VALORACIÓN Y EL RESPETO A SU DIGNIDAD  </v>
      </c>
      <c r="AL492" s="78" t="s">
        <v>554</v>
      </c>
      <c r="AM492" s="78">
        <v>530404</v>
      </c>
      <c r="AN492" s="79" t="str">
        <f>IF(AM492&lt;&gt;"",+VLOOKUP(AM492,NIVELES!$A$1652:$B$2466,2,0),"")</f>
        <v>Maquinarias y Equipos (Instalación, Mantenimiento y Reparación)</v>
      </c>
      <c r="AO492" s="87">
        <v>2000</v>
      </c>
      <c r="AP492" s="88">
        <v>0</v>
      </c>
      <c r="AQ492" s="88">
        <v>0</v>
      </c>
      <c r="AR492" s="88">
        <v>2000</v>
      </c>
      <c r="AS492" s="88">
        <v>0</v>
      </c>
      <c r="AT492" s="88">
        <v>0</v>
      </c>
      <c r="AU492" s="88">
        <v>0</v>
      </c>
      <c r="AV492" s="88">
        <v>0</v>
      </c>
      <c r="AW492" s="88">
        <v>0</v>
      </c>
      <c r="AX492" s="88">
        <v>0</v>
      </c>
      <c r="AY492" s="88">
        <v>0</v>
      </c>
      <c r="AZ492" s="88">
        <v>0</v>
      </c>
      <c r="BA492" s="88">
        <v>0</v>
      </c>
      <c r="BB492" s="89">
        <v>2000</v>
      </c>
      <c r="BC492" s="90" t="str">
        <f t="shared" si="29"/>
        <v>OK</v>
      </c>
      <c r="BD492" s="91" t="str">
        <f t="shared" si="30"/>
        <v xml:space="preserve">                  </v>
      </c>
      <c r="BE492" s="92">
        <f t="shared" si="31"/>
        <v>1</v>
      </c>
    </row>
    <row r="493" spans="1:57" s="74" customFormat="1" ht="50.1" customHeight="1" x14ac:dyDescent="0.2">
      <c r="A493" s="78" t="s">
        <v>55</v>
      </c>
      <c r="B493" s="78" t="s">
        <v>54</v>
      </c>
      <c r="C493" s="78" t="s">
        <v>614</v>
      </c>
      <c r="D493" s="78" t="s">
        <v>605</v>
      </c>
      <c r="E493" s="79" t="str">
        <f>+IF(C493&lt;&gt;"",VLOOKUP(MID(C493,18,5),NIVELES!$A$133:$B$213,2,0),"")</f>
        <v>SUCUMBIOS</v>
      </c>
      <c r="F493" s="80" t="s">
        <v>221</v>
      </c>
      <c r="G493" s="81" t="str">
        <f>+IF(F493&lt;&gt;"",VLOOKUP(F493,NIVELES!$A$246:$C$464,3,0),"")</f>
        <v>NORTE</v>
      </c>
      <c r="H493" s="82" t="s">
        <v>1024</v>
      </c>
      <c r="I493" s="78" t="s">
        <v>2201</v>
      </c>
      <c r="J493" s="78" t="s">
        <v>2184</v>
      </c>
      <c r="K493" s="78" t="s">
        <v>2185</v>
      </c>
      <c r="L493" s="78" t="s">
        <v>2258</v>
      </c>
      <c r="M493" s="78">
        <v>45</v>
      </c>
      <c r="N493" s="78" t="s">
        <v>2243</v>
      </c>
      <c r="O493" s="78" t="s">
        <v>2178</v>
      </c>
      <c r="P493" s="82">
        <v>1</v>
      </c>
      <c r="Q493" s="78" t="s">
        <v>2175</v>
      </c>
      <c r="R493" s="82"/>
      <c r="S493" s="82"/>
      <c r="T493" s="82">
        <v>1</v>
      </c>
      <c r="U493" s="82"/>
      <c r="V493" s="82"/>
      <c r="W493" s="82"/>
      <c r="X493" s="82"/>
      <c r="Y493" s="82"/>
      <c r="Z493" s="82"/>
      <c r="AA493" s="82"/>
      <c r="AB493" s="82"/>
      <c r="AC493" s="82"/>
      <c r="AD493" s="85" t="str">
        <f>IF(A493&lt;&gt;"",IF(D493="DIRECCIÓN_DE_TRANSFERENCIAS","280 0031",VLOOKUP(C493,NIVELES!$A$14:$B$105,2,0)),"")</f>
        <v>280 1520</v>
      </c>
      <c r="AE493" s="86" t="s">
        <v>322</v>
      </c>
      <c r="AF493" s="86" t="s">
        <v>546</v>
      </c>
      <c r="AG493" s="79" t="str">
        <f>+IF(AF493&lt;&gt;"",VLOOKUP(AF493,NIVELES!$A$666:$B$673,2,0),"")</f>
        <v>ATENCIÓN_INTEGRAL_A_PERSONAS_CON_DISCAPACIDAD</v>
      </c>
      <c r="AH493" s="78" t="s">
        <v>322</v>
      </c>
      <c r="AI493" s="79" t="str">
        <f>IF(AH493&lt;&gt;"",VLOOKUP(CONCATENATE(AG493,AH493),NIVELES!$B$676:$C$745,2,0),"")</f>
        <v>Centros Directos Prestación De Servicio</v>
      </c>
      <c r="AJ493" s="78" t="s">
        <v>429</v>
      </c>
      <c r="AK493" s="79" t="str">
        <f>+IF(AJ493&lt;&gt;"",VLOOKUP(AJ493,NIVELES!$A$816:$B$892,2,0),"")</f>
        <v xml:space="preserve">PROMOVER EL RECONOCIMIENTO Y GARANTIA DE LOS DERECHOS DE LAS MUJERES Y HOMBRES CON DISCAPACIDAD,  SU DEBIDA VALORACIÓN Y EL RESPETO A SU DIGNIDAD  </v>
      </c>
      <c r="AL493" s="78" t="s">
        <v>554</v>
      </c>
      <c r="AM493" s="78">
        <v>530805</v>
      </c>
      <c r="AN493" s="79" t="str">
        <f>IF(AM493&lt;&gt;"",+VLOOKUP(AM493,NIVELES!$A$1652:$B$2466,2,0),"")</f>
        <v>Materiales de Aseo</v>
      </c>
      <c r="AO493" s="87">
        <v>3000</v>
      </c>
      <c r="AP493" s="88">
        <v>0</v>
      </c>
      <c r="AQ493" s="88">
        <v>0</v>
      </c>
      <c r="AR493" s="88">
        <v>3000</v>
      </c>
      <c r="AS493" s="88">
        <v>0</v>
      </c>
      <c r="AT493" s="88">
        <v>0</v>
      </c>
      <c r="AU493" s="88">
        <v>0</v>
      </c>
      <c r="AV493" s="88">
        <v>0</v>
      </c>
      <c r="AW493" s="88">
        <v>0</v>
      </c>
      <c r="AX493" s="88">
        <v>0</v>
      </c>
      <c r="AY493" s="88">
        <v>0</v>
      </c>
      <c r="AZ493" s="88">
        <v>0</v>
      </c>
      <c r="BA493" s="88">
        <v>0</v>
      </c>
      <c r="BB493" s="89">
        <v>3000</v>
      </c>
      <c r="BC493" s="90" t="str">
        <f t="shared" si="29"/>
        <v>OK</v>
      </c>
      <c r="BD493" s="91" t="str">
        <f t="shared" si="30"/>
        <v xml:space="preserve">                  </v>
      </c>
      <c r="BE493" s="92">
        <f t="shared" si="31"/>
        <v>1</v>
      </c>
    </row>
    <row r="494" spans="1:57" s="74" customFormat="1" ht="50.1" customHeight="1" x14ac:dyDescent="0.2">
      <c r="A494" s="78" t="s">
        <v>55</v>
      </c>
      <c r="B494" s="78" t="s">
        <v>54</v>
      </c>
      <c r="C494" s="78" t="s">
        <v>614</v>
      </c>
      <c r="D494" s="78" t="s">
        <v>605</v>
      </c>
      <c r="E494" s="79" t="str">
        <f>+IF(C494&lt;&gt;"",VLOOKUP(MID(C494,18,5),NIVELES!$A$133:$B$213,2,0),"")</f>
        <v>SUCUMBIOS</v>
      </c>
      <c r="F494" s="80" t="s">
        <v>221</v>
      </c>
      <c r="G494" s="81" t="str">
        <f>+IF(F494&lt;&gt;"",VLOOKUP(F494,NIVELES!$A$246:$C$464,3,0),"")</f>
        <v>NORTE</v>
      </c>
      <c r="H494" s="82" t="s">
        <v>1024</v>
      </c>
      <c r="I494" s="78" t="s">
        <v>2201</v>
      </c>
      <c r="J494" s="78" t="s">
        <v>2184</v>
      </c>
      <c r="K494" s="78" t="s">
        <v>2185</v>
      </c>
      <c r="L494" s="78" t="s">
        <v>2258</v>
      </c>
      <c r="M494" s="78">
        <v>45</v>
      </c>
      <c r="N494" s="78" t="s">
        <v>2243</v>
      </c>
      <c r="O494" s="78" t="s">
        <v>2174</v>
      </c>
      <c r="P494" s="82">
        <v>12</v>
      </c>
      <c r="Q494" s="78" t="s">
        <v>2175</v>
      </c>
      <c r="R494" s="82">
        <v>1</v>
      </c>
      <c r="S494" s="82">
        <v>1</v>
      </c>
      <c r="T494" s="82">
        <v>1</v>
      </c>
      <c r="U494" s="82">
        <v>1</v>
      </c>
      <c r="V494" s="82">
        <v>1</v>
      </c>
      <c r="W494" s="82">
        <v>1</v>
      </c>
      <c r="X494" s="82">
        <v>1</v>
      </c>
      <c r="Y494" s="82">
        <v>1</v>
      </c>
      <c r="Z494" s="82">
        <v>1</v>
      </c>
      <c r="AA494" s="82">
        <v>1</v>
      </c>
      <c r="AB494" s="82">
        <v>1</v>
      </c>
      <c r="AC494" s="82">
        <v>1</v>
      </c>
      <c r="AD494" s="85" t="str">
        <f>IF(A494&lt;&gt;"",IF(D494="DIRECCIÓN_DE_TRANSFERENCIAS","280 0031",VLOOKUP(C494,NIVELES!$A$14:$B$105,2,0)),"")</f>
        <v>280 1520</v>
      </c>
      <c r="AE494" s="86" t="s">
        <v>322</v>
      </c>
      <c r="AF494" s="86" t="s">
        <v>546</v>
      </c>
      <c r="AG494" s="79" t="str">
        <f>+IF(AF494&lt;&gt;"",VLOOKUP(AF494,NIVELES!$A$666:$B$673,2,0),"")</f>
        <v>ATENCIÓN_INTEGRAL_A_PERSONAS_CON_DISCAPACIDAD</v>
      </c>
      <c r="AH494" s="78" t="s">
        <v>322</v>
      </c>
      <c r="AI494" s="79" t="str">
        <f>IF(AH494&lt;&gt;"",VLOOKUP(CONCATENATE(AG494,AH494),NIVELES!$B$676:$C$745,2,0),"")</f>
        <v>Centros Directos Prestación De Servicio</v>
      </c>
      <c r="AJ494" s="78" t="s">
        <v>429</v>
      </c>
      <c r="AK494" s="79" t="str">
        <f>+IF(AJ494&lt;&gt;"",VLOOKUP(AJ494,NIVELES!$A$816:$B$892,2,0),"")</f>
        <v xml:space="preserve">PROMOVER EL RECONOCIMIENTO Y GARANTIA DE LOS DERECHOS DE LAS MUJERES Y HOMBRES CON DISCAPACIDAD,  SU DEBIDA VALORACIÓN Y EL RESPETO A SU DIGNIDAD  </v>
      </c>
      <c r="AL494" s="78" t="s">
        <v>554</v>
      </c>
      <c r="AM494" s="78">
        <v>530105</v>
      </c>
      <c r="AN494" s="79" t="str">
        <f>IF(AM494&lt;&gt;"",+VLOOKUP(AM494,NIVELES!$A$1652:$B$2466,2,0),"")</f>
        <v>Telecomunicaciones</v>
      </c>
      <c r="AO494" s="87">
        <v>1000</v>
      </c>
      <c r="AP494" s="88">
        <v>83.333333333333329</v>
      </c>
      <c r="AQ494" s="88">
        <v>83.333333333333329</v>
      </c>
      <c r="AR494" s="88">
        <v>83.333333333333329</v>
      </c>
      <c r="AS494" s="88">
        <v>83.333333333333329</v>
      </c>
      <c r="AT494" s="88">
        <v>83.333333333333329</v>
      </c>
      <c r="AU494" s="88">
        <v>83.333333333333329</v>
      </c>
      <c r="AV494" s="88">
        <v>83.333333333333329</v>
      </c>
      <c r="AW494" s="88">
        <v>83.333333333333329</v>
      </c>
      <c r="AX494" s="88">
        <v>83.333333333333329</v>
      </c>
      <c r="AY494" s="88">
        <v>83.333333333333329</v>
      </c>
      <c r="AZ494" s="88">
        <v>83.333333333333329</v>
      </c>
      <c r="BA494" s="88">
        <v>83.333333333333329</v>
      </c>
      <c r="BB494" s="89">
        <v>1000.0000000000001</v>
      </c>
      <c r="BC494" s="90" t="str">
        <f t="shared" si="29"/>
        <v>OK</v>
      </c>
      <c r="BD494" s="91" t="str">
        <f t="shared" si="30"/>
        <v xml:space="preserve">                  </v>
      </c>
      <c r="BE494" s="92">
        <f t="shared" si="31"/>
        <v>12</v>
      </c>
    </row>
    <row r="495" spans="1:57" s="74" customFormat="1" ht="50.1" customHeight="1" x14ac:dyDescent="0.2">
      <c r="A495" s="78" t="s">
        <v>55</v>
      </c>
      <c r="B495" s="78" t="s">
        <v>54</v>
      </c>
      <c r="C495" s="78" t="s">
        <v>614</v>
      </c>
      <c r="D495" s="78" t="s">
        <v>605</v>
      </c>
      <c r="E495" s="79" t="str">
        <f>+IF(C495&lt;&gt;"",VLOOKUP(MID(C495,18,5),NIVELES!$A$133:$B$213,2,0),"")</f>
        <v>SUCUMBIOS</v>
      </c>
      <c r="F495" s="80" t="s">
        <v>221</v>
      </c>
      <c r="G495" s="81" t="str">
        <f>+IF(F495&lt;&gt;"",VLOOKUP(F495,NIVELES!$A$246:$C$464,3,0),"")</f>
        <v>NORTE</v>
      </c>
      <c r="H495" s="82" t="s">
        <v>1024</v>
      </c>
      <c r="I495" s="78" t="s">
        <v>2201</v>
      </c>
      <c r="J495" s="78" t="s">
        <v>2184</v>
      </c>
      <c r="K495" s="78" t="s">
        <v>2185</v>
      </c>
      <c r="L495" s="78" t="s">
        <v>2258</v>
      </c>
      <c r="M495" s="78">
        <v>45</v>
      </c>
      <c r="N495" s="78" t="s">
        <v>2243</v>
      </c>
      <c r="O495" s="78" t="s">
        <v>2174</v>
      </c>
      <c r="P495" s="82">
        <v>1</v>
      </c>
      <c r="Q495" s="78" t="s">
        <v>2175</v>
      </c>
      <c r="R495" s="82"/>
      <c r="S495" s="82"/>
      <c r="T495" s="82">
        <v>1</v>
      </c>
      <c r="U495" s="82"/>
      <c r="V495" s="82"/>
      <c r="W495" s="82"/>
      <c r="X495" s="82"/>
      <c r="Y495" s="82"/>
      <c r="Z495" s="82"/>
      <c r="AA495" s="82"/>
      <c r="AB495" s="82"/>
      <c r="AC495" s="82"/>
      <c r="AD495" s="85" t="str">
        <f>IF(A495&lt;&gt;"",IF(D495="DIRECCIÓN_DE_TRANSFERENCIAS","280 0031",VLOOKUP(C495,NIVELES!$A$14:$B$105,2,0)),"")</f>
        <v>280 1520</v>
      </c>
      <c r="AE495" s="86" t="s">
        <v>322</v>
      </c>
      <c r="AF495" s="86" t="s">
        <v>546</v>
      </c>
      <c r="AG495" s="79" t="str">
        <f>+IF(AF495&lt;&gt;"",VLOOKUP(AF495,NIVELES!$A$666:$B$673,2,0),"")</f>
        <v>ATENCIÓN_INTEGRAL_A_PERSONAS_CON_DISCAPACIDAD</v>
      </c>
      <c r="AH495" s="78" t="s">
        <v>322</v>
      </c>
      <c r="AI495" s="79" t="str">
        <f>IF(AH495&lt;&gt;"",VLOOKUP(CONCATENATE(AG495,AH495),NIVELES!$B$676:$C$745,2,0),"")</f>
        <v>Centros Directos Prestación De Servicio</v>
      </c>
      <c r="AJ495" s="78" t="s">
        <v>429</v>
      </c>
      <c r="AK495" s="79" t="str">
        <f>+IF(AJ495&lt;&gt;"",VLOOKUP(AJ495,NIVELES!$A$816:$B$892,2,0),"")</f>
        <v xml:space="preserve">PROMOVER EL RECONOCIMIENTO Y GARANTIA DE LOS DERECHOS DE LAS MUJERES Y HOMBRES CON DISCAPACIDAD,  SU DEBIDA VALORACIÓN Y EL RESPETO A SU DIGNIDAD  </v>
      </c>
      <c r="AL495" s="78" t="s">
        <v>554</v>
      </c>
      <c r="AM495" s="78">
        <v>530303</v>
      </c>
      <c r="AN495" s="79" t="str">
        <f>IF(AM495&lt;&gt;"",+VLOOKUP(AM495,NIVELES!$A$1652:$B$2466,2,0),"")</f>
        <v>Viáticos y Subsistencias en el Interior</v>
      </c>
      <c r="AO495" s="87">
        <v>160</v>
      </c>
      <c r="AP495" s="88">
        <v>0</v>
      </c>
      <c r="AQ495" s="88">
        <v>0</v>
      </c>
      <c r="AR495" s="88">
        <v>160</v>
      </c>
      <c r="AS495" s="88">
        <v>0</v>
      </c>
      <c r="AT495" s="88">
        <v>0</v>
      </c>
      <c r="AU495" s="88">
        <v>0</v>
      </c>
      <c r="AV495" s="88">
        <v>0</v>
      </c>
      <c r="AW495" s="88">
        <v>0</v>
      </c>
      <c r="AX495" s="88">
        <v>0</v>
      </c>
      <c r="AY495" s="88">
        <v>0</v>
      </c>
      <c r="AZ495" s="88">
        <v>0</v>
      </c>
      <c r="BA495" s="88">
        <v>0</v>
      </c>
      <c r="BB495" s="89">
        <v>160</v>
      </c>
      <c r="BC495" s="90" t="str">
        <f t="shared" si="29"/>
        <v>OK</v>
      </c>
      <c r="BD495" s="91" t="str">
        <f t="shared" si="30"/>
        <v xml:space="preserve">                  </v>
      </c>
      <c r="BE495" s="92">
        <f t="shared" si="31"/>
        <v>1</v>
      </c>
    </row>
    <row r="496" spans="1:57" s="74" customFormat="1" ht="50.1" customHeight="1" x14ac:dyDescent="0.2">
      <c r="A496" s="78" t="s">
        <v>55</v>
      </c>
      <c r="B496" s="78" t="s">
        <v>54</v>
      </c>
      <c r="C496" s="78" t="s">
        <v>614</v>
      </c>
      <c r="D496" s="78" t="s">
        <v>605</v>
      </c>
      <c r="E496" s="79" t="str">
        <f>+IF(C496&lt;&gt;"",VLOOKUP(MID(C496,18,5),NIVELES!$A$133:$B$213,2,0),"")</f>
        <v>SUCUMBIOS</v>
      </c>
      <c r="F496" s="80" t="s">
        <v>221</v>
      </c>
      <c r="G496" s="81" t="str">
        <f>+IF(F496&lt;&gt;"",VLOOKUP(F496,NIVELES!$A$246:$C$464,3,0),"")</f>
        <v>NORTE</v>
      </c>
      <c r="H496" s="82" t="s">
        <v>1024</v>
      </c>
      <c r="I496" s="78" t="s">
        <v>2201</v>
      </c>
      <c r="J496" s="78" t="s">
        <v>2184</v>
      </c>
      <c r="K496" s="78" t="s">
        <v>2185</v>
      </c>
      <c r="L496" s="78" t="s">
        <v>2246</v>
      </c>
      <c r="M496" s="78">
        <v>30</v>
      </c>
      <c r="N496" s="78" t="s">
        <v>2243</v>
      </c>
      <c r="O496" s="78" t="s">
        <v>2247</v>
      </c>
      <c r="P496" s="82">
        <v>4</v>
      </c>
      <c r="Q496" s="78" t="s">
        <v>2200</v>
      </c>
      <c r="R496" s="82"/>
      <c r="S496" s="82"/>
      <c r="T496" s="82">
        <v>1</v>
      </c>
      <c r="U496" s="82"/>
      <c r="V496" s="82"/>
      <c r="W496" s="82"/>
      <c r="X496" s="82">
        <v>1</v>
      </c>
      <c r="Y496" s="82"/>
      <c r="Z496" s="82"/>
      <c r="AA496" s="82">
        <v>1</v>
      </c>
      <c r="AB496" s="82"/>
      <c r="AC496" s="82">
        <v>1</v>
      </c>
      <c r="AD496" s="85" t="str">
        <f>IF(A496&lt;&gt;"",IF(D496="DIRECCIÓN_DE_TRANSFERENCIAS","280 0031",VLOOKUP(C496,NIVELES!$A$14:$B$105,2,0)),"")</f>
        <v>280 1520</v>
      </c>
      <c r="AE496" s="86" t="s">
        <v>322</v>
      </c>
      <c r="AF496" s="86" t="s">
        <v>546</v>
      </c>
      <c r="AG496" s="79" t="str">
        <f>+IF(AF496&lt;&gt;"",VLOOKUP(AF496,NIVELES!$A$666:$B$673,2,0),"")</f>
        <v>ATENCIÓN_INTEGRAL_A_PERSONAS_CON_DISCAPACIDAD</v>
      </c>
      <c r="AH496" s="78" t="s">
        <v>452</v>
      </c>
      <c r="AI496" s="79" t="str">
        <f>IF(AH496&lt;&gt;"",VLOOKUP(CONCATENATE(AG496,AH496),NIVELES!$B$676:$C$745,2,0),"")</f>
        <v>Atención Domiciliaria Prestación De Servicio</v>
      </c>
      <c r="AJ496" s="78" t="s">
        <v>429</v>
      </c>
      <c r="AK496" s="79" t="str">
        <f>+IF(AJ496&lt;&gt;"",VLOOKUP(AJ496,NIVELES!$A$816:$B$892,2,0),"")</f>
        <v xml:space="preserve">PROMOVER EL RECONOCIMIENTO Y GARANTIA DE LOS DERECHOS DE LAS MUJERES Y HOMBRES CON DISCAPACIDAD,  SU DEBIDA VALORACIÓN Y EL RESPETO A SU DIGNIDAD  </v>
      </c>
      <c r="AL496" s="78" t="s">
        <v>556</v>
      </c>
      <c r="AM496" s="78">
        <v>580204</v>
      </c>
      <c r="AN496" s="79" t="str">
        <f>IF(AM496&lt;&gt;"",+VLOOKUP(AM496,NIVELES!$A$1652:$B$2466,2,0),"")</f>
        <v>Al Sector Privado no Financiero</v>
      </c>
      <c r="AO496" s="87">
        <v>23890.799999999999</v>
      </c>
      <c r="AP496" s="88">
        <v>0</v>
      </c>
      <c r="AQ496" s="88">
        <v>0</v>
      </c>
      <c r="AR496" s="88">
        <v>5972.7</v>
      </c>
      <c r="AS496" s="88">
        <v>0</v>
      </c>
      <c r="AT496" s="88">
        <v>0</v>
      </c>
      <c r="AU496" s="88">
        <v>0</v>
      </c>
      <c r="AV496" s="88">
        <v>5972.7</v>
      </c>
      <c r="AW496" s="88">
        <v>0</v>
      </c>
      <c r="AX496" s="88">
        <v>0</v>
      </c>
      <c r="AY496" s="88">
        <v>5972.7</v>
      </c>
      <c r="AZ496" s="88">
        <v>0</v>
      </c>
      <c r="BA496" s="88">
        <v>5972.7</v>
      </c>
      <c r="BB496" s="89">
        <v>23890.799999999999</v>
      </c>
      <c r="BC496" s="90" t="str">
        <f t="shared" si="29"/>
        <v>OK</v>
      </c>
      <c r="BD496" s="91" t="str">
        <f t="shared" si="30"/>
        <v xml:space="preserve">                  </v>
      </c>
      <c r="BE496" s="92">
        <f t="shared" si="31"/>
        <v>4</v>
      </c>
    </row>
    <row r="497" spans="1:57" s="74" customFormat="1" ht="50.1" customHeight="1" x14ac:dyDescent="0.2">
      <c r="A497" s="78" t="s">
        <v>55</v>
      </c>
      <c r="B497" s="78" t="s">
        <v>54</v>
      </c>
      <c r="C497" s="78" t="s">
        <v>614</v>
      </c>
      <c r="D497" s="78" t="s">
        <v>605</v>
      </c>
      <c r="E497" s="79" t="str">
        <f>+IF(C497&lt;&gt;"",VLOOKUP(MID(C497,18,5),NIVELES!$A$133:$B$213,2,0),"")</f>
        <v>SUCUMBIOS</v>
      </c>
      <c r="F497" s="80" t="s">
        <v>221</v>
      </c>
      <c r="G497" s="81" t="str">
        <f>+IF(F497&lt;&gt;"",VLOOKUP(F497,NIVELES!$A$246:$C$464,3,0),"")</f>
        <v>NORTE</v>
      </c>
      <c r="H497" s="82" t="s">
        <v>1024</v>
      </c>
      <c r="I497" s="78" t="s">
        <v>2201</v>
      </c>
      <c r="J497" s="78" t="s">
        <v>2184</v>
      </c>
      <c r="K497" s="78" t="s">
        <v>2185</v>
      </c>
      <c r="L497" s="78" t="s">
        <v>2242</v>
      </c>
      <c r="M497" s="78">
        <v>30</v>
      </c>
      <c r="N497" s="78" t="s">
        <v>2243</v>
      </c>
      <c r="O497" s="78" t="s">
        <v>2174</v>
      </c>
      <c r="P497" s="82">
        <v>4</v>
      </c>
      <c r="Q497" s="78" t="s">
        <v>2175</v>
      </c>
      <c r="R497" s="82"/>
      <c r="S497" s="82"/>
      <c r="T497" s="82">
        <v>1</v>
      </c>
      <c r="U497" s="82"/>
      <c r="V497" s="82"/>
      <c r="W497" s="82"/>
      <c r="X497" s="82">
        <v>1</v>
      </c>
      <c r="Y497" s="82"/>
      <c r="Z497" s="82"/>
      <c r="AA497" s="82">
        <v>1</v>
      </c>
      <c r="AB497" s="82"/>
      <c r="AC497" s="82">
        <v>1</v>
      </c>
      <c r="AD497" s="85" t="str">
        <f>IF(A497&lt;&gt;"",IF(D497="DIRECCIÓN_DE_TRANSFERENCIAS","280 0031",VLOOKUP(C497,NIVELES!$A$14:$B$105,2,0)),"")</f>
        <v>280 1520</v>
      </c>
      <c r="AE497" s="86" t="s">
        <v>322</v>
      </c>
      <c r="AF497" s="86" t="s">
        <v>546</v>
      </c>
      <c r="AG497" s="79" t="str">
        <f>+IF(AF497&lt;&gt;"",VLOOKUP(AF497,NIVELES!$A$666:$B$673,2,0),"")</f>
        <v>ATENCIÓN_INTEGRAL_A_PERSONAS_CON_DISCAPACIDAD</v>
      </c>
      <c r="AH497" s="78" t="s">
        <v>453</v>
      </c>
      <c r="AI497" s="79" t="str">
        <f>IF(AH497&lt;&gt;"",VLOOKUP(CONCATENATE(AG497,AH497),NIVELES!$B$676:$C$745,2,0),"")</f>
        <v>Rectoría Inclusión Social</v>
      </c>
      <c r="AJ497" s="78" t="s">
        <v>429</v>
      </c>
      <c r="AK497" s="79" t="str">
        <f>+IF(AJ497&lt;&gt;"",VLOOKUP(AJ497,NIVELES!$A$816:$B$892,2,0),"")</f>
        <v xml:space="preserve">PROMOVER EL RECONOCIMIENTO Y GARANTIA DE LOS DERECHOS DE LAS MUJERES Y HOMBRES CON DISCAPACIDAD,  SU DEBIDA VALORACIÓN Y EL RESPETO A SU DIGNIDAD  </v>
      </c>
      <c r="AL497" s="78" t="s">
        <v>554</v>
      </c>
      <c r="AM497" s="78">
        <v>530301</v>
      </c>
      <c r="AN497" s="79" t="str">
        <f>IF(AM497&lt;&gt;"",+VLOOKUP(AM497,NIVELES!$A$1652:$B$2466,2,0),"")</f>
        <v>Pasajes al Interior</v>
      </c>
      <c r="AO497" s="87">
        <v>200</v>
      </c>
      <c r="AP497" s="88">
        <v>0</v>
      </c>
      <c r="AQ497" s="88">
        <v>0</v>
      </c>
      <c r="AR497" s="88">
        <v>50</v>
      </c>
      <c r="AS497" s="88">
        <v>0</v>
      </c>
      <c r="AT497" s="88">
        <v>0</v>
      </c>
      <c r="AU497" s="88">
        <v>0</v>
      </c>
      <c r="AV497" s="88">
        <v>50</v>
      </c>
      <c r="AW497" s="88">
        <v>0</v>
      </c>
      <c r="AX497" s="88">
        <v>0</v>
      </c>
      <c r="AY497" s="88">
        <v>50</v>
      </c>
      <c r="AZ497" s="88">
        <v>0</v>
      </c>
      <c r="BA497" s="88">
        <v>50</v>
      </c>
      <c r="BB497" s="89">
        <v>200</v>
      </c>
      <c r="BC497" s="90" t="str">
        <f t="shared" si="29"/>
        <v>OK</v>
      </c>
      <c r="BD497" s="91" t="str">
        <f t="shared" si="30"/>
        <v xml:space="preserve">                  </v>
      </c>
      <c r="BE497" s="92">
        <f t="shared" si="31"/>
        <v>4</v>
      </c>
    </row>
    <row r="498" spans="1:57" s="74" customFormat="1" ht="50.1" customHeight="1" x14ac:dyDescent="0.2">
      <c r="A498" s="78" t="s">
        <v>55</v>
      </c>
      <c r="B498" s="78" t="s">
        <v>54</v>
      </c>
      <c r="C498" s="78" t="s">
        <v>614</v>
      </c>
      <c r="D498" s="78" t="s">
        <v>605</v>
      </c>
      <c r="E498" s="79" t="str">
        <f>+IF(C498&lt;&gt;"",VLOOKUP(MID(C498,18,5),NIVELES!$A$133:$B$213,2,0),"")</f>
        <v>SUCUMBIOS</v>
      </c>
      <c r="F498" s="80" t="s">
        <v>221</v>
      </c>
      <c r="G498" s="81" t="str">
        <f>+IF(F498&lt;&gt;"",VLOOKUP(F498,NIVELES!$A$246:$C$464,3,0),"")</f>
        <v>NORTE</v>
      </c>
      <c r="H498" s="82" t="s">
        <v>1024</v>
      </c>
      <c r="I498" s="78" t="s">
        <v>2201</v>
      </c>
      <c r="J498" s="78" t="s">
        <v>2184</v>
      </c>
      <c r="K498" s="78" t="s">
        <v>2185</v>
      </c>
      <c r="L498" s="78" t="s">
        <v>2242</v>
      </c>
      <c r="M498" s="78" t="s">
        <v>1791</v>
      </c>
      <c r="N498" s="78" t="s">
        <v>2243</v>
      </c>
      <c r="O498" s="78" t="s">
        <v>2174</v>
      </c>
      <c r="P498" s="82">
        <v>12</v>
      </c>
      <c r="Q498" s="78" t="s">
        <v>2175</v>
      </c>
      <c r="R498" s="82">
        <v>1</v>
      </c>
      <c r="S498" s="82">
        <v>1</v>
      </c>
      <c r="T498" s="82">
        <v>1</v>
      </c>
      <c r="U498" s="82">
        <v>1</v>
      </c>
      <c r="V498" s="82">
        <v>1</v>
      </c>
      <c r="W498" s="82">
        <v>1</v>
      </c>
      <c r="X498" s="82">
        <v>1</v>
      </c>
      <c r="Y498" s="82">
        <v>1</v>
      </c>
      <c r="Z498" s="82">
        <v>1</v>
      </c>
      <c r="AA498" s="82">
        <v>1</v>
      </c>
      <c r="AB498" s="82">
        <v>1</v>
      </c>
      <c r="AC498" s="82">
        <v>1</v>
      </c>
      <c r="AD498" s="85" t="str">
        <f>IF(A498&lt;&gt;"",IF(D498="DIRECCIÓN_DE_TRANSFERENCIAS","280 0031",VLOOKUP(C498,NIVELES!$A$14:$B$105,2,0)),"")</f>
        <v>280 1520</v>
      </c>
      <c r="AE498" s="86" t="s">
        <v>322</v>
      </c>
      <c r="AF498" s="86" t="s">
        <v>546</v>
      </c>
      <c r="AG498" s="79" t="str">
        <f>+IF(AF498&lt;&gt;"",VLOOKUP(AF498,NIVELES!$A$666:$B$673,2,0),"")</f>
        <v>ATENCIÓN_INTEGRAL_A_PERSONAS_CON_DISCAPACIDAD</v>
      </c>
      <c r="AH498" s="78" t="s">
        <v>453</v>
      </c>
      <c r="AI498" s="79" t="str">
        <f>IF(AH498&lt;&gt;"",VLOOKUP(CONCATENATE(AG498,AH498),NIVELES!$B$676:$C$745,2,0),"")</f>
        <v>Rectoría Inclusión Social</v>
      </c>
      <c r="AJ498" s="78" t="s">
        <v>429</v>
      </c>
      <c r="AK498" s="79" t="str">
        <f>+IF(AJ498&lt;&gt;"",VLOOKUP(AJ498,NIVELES!$A$816:$B$892,2,0),"")</f>
        <v xml:space="preserve">PROMOVER EL RECONOCIMIENTO Y GARANTIA DE LOS DERECHOS DE LAS MUJERES Y HOMBRES CON DISCAPACIDAD,  SU DEBIDA VALORACIÓN Y EL RESPETO A SU DIGNIDAD  </v>
      </c>
      <c r="AL498" s="78" t="s">
        <v>554</v>
      </c>
      <c r="AM498" s="78">
        <v>530303</v>
      </c>
      <c r="AN498" s="79" t="str">
        <f>IF(AM498&lt;&gt;"",+VLOOKUP(AM498,NIVELES!$A$1652:$B$2466,2,0),"")</f>
        <v>Viáticos y Subsistencias en el Interior</v>
      </c>
      <c r="AO498" s="87">
        <v>640</v>
      </c>
      <c r="AP498" s="88">
        <v>53.33</v>
      </c>
      <c r="AQ498" s="88">
        <v>53.33</v>
      </c>
      <c r="AR498" s="88">
        <v>53.33</v>
      </c>
      <c r="AS498" s="88">
        <v>53.33</v>
      </c>
      <c r="AT498" s="88">
        <v>53.33</v>
      </c>
      <c r="AU498" s="88">
        <v>53.33</v>
      </c>
      <c r="AV498" s="88">
        <v>53.33</v>
      </c>
      <c r="AW498" s="88">
        <v>53.33</v>
      </c>
      <c r="AX498" s="88">
        <v>53.34</v>
      </c>
      <c r="AY498" s="88">
        <v>53.34</v>
      </c>
      <c r="AZ498" s="88">
        <v>53.34</v>
      </c>
      <c r="BA498" s="88">
        <v>53.34</v>
      </c>
      <c r="BB498" s="89">
        <v>640</v>
      </c>
      <c r="BC498" s="90" t="str">
        <f t="shared" si="29"/>
        <v>OK</v>
      </c>
      <c r="BD498" s="91" t="str">
        <f t="shared" si="30"/>
        <v xml:space="preserve">                  </v>
      </c>
      <c r="BE498" s="92">
        <f t="shared" si="31"/>
        <v>12</v>
      </c>
    </row>
    <row r="499" spans="1:57" s="74" customFormat="1" ht="50.1" customHeight="1" x14ac:dyDescent="0.2">
      <c r="A499" s="78" t="s">
        <v>55</v>
      </c>
      <c r="B499" s="78" t="s">
        <v>54</v>
      </c>
      <c r="C499" s="78" t="s">
        <v>614</v>
      </c>
      <c r="D499" s="78" t="s">
        <v>605</v>
      </c>
      <c r="E499" s="79" t="str">
        <f>+IF(C499&lt;&gt;"",VLOOKUP(MID(C499,18,5),NIVELES!$A$133:$B$213,2,0),"")</f>
        <v>SUCUMBIOS</v>
      </c>
      <c r="F499" s="80" t="s">
        <v>221</v>
      </c>
      <c r="G499" s="81" t="str">
        <f>+IF(F499&lt;&gt;"",VLOOKUP(F499,NIVELES!$A$246:$C$464,3,0),"")</f>
        <v>NORTE</v>
      </c>
      <c r="H499" s="82" t="s">
        <v>1024</v>
      </c>
      <c r="I499" s="78" t="s">
        <v>2201</v>
      </c>
      <c r="J499" s="78" t="s">
        <v>2184</v>
      </c>
      <c r="K499" s="78" t="s">
        <v>2185</v>
      </c>
      <c r="L499" s="78" t="s">
        <v>2242</v>
      </c>
      <c r="M499" s="78">
        <v>30</v>
      </c>
      <c r="N499" s="78" t="s">
        <v>2243</v>
      </c>
      <c r="O499" s="78" t="s">
        <v>2241</v>
      </c>
      <c r="P499" s="82">
        <v>4</v>
      </c>
      <c r="Q499" s="78" t="s">
        <v>2175</v>
      </c>
      <c r="R499" s="82"/>
      <c r="S499" s="82"/>
      <c r="T499" s="82">
        <v>1</v>
      </c>
      <c r="U499" s="82"/>
      <c r="V499" s="82"/>
      <c r="W499" s="82"/>
      <c r="X499" s="82">
        <v>1</v>
      </c>
      <c r="Y499" s="82"/>
      <c r="Z499" s="82"/>
      <c r="AA499" s="82">
        <v>1</v>
      </c>
      <c r="AB499" s="82"/>
      <c r="AC499" s="82">
        <v>1</v>
      </c>
      <c r="AD499" s="85" t="str">
        <f>IF(A499&lt;&gt;"",IF(D499="DIRECCIÓN_DE_TRANSFERENCIAS","280 0031",VLOOKUP(C499,NIVELES!$A$14:$B$105,2,0)),"")</f>
        <v>280 1520</v>
      </c>
      <c r="AE499" s="86" t="s">
        <v>322</v>
      </c>
      <c r="AF499" s="86" t="s">
        <v>546</v>
      </c>
      <c r="AG499" s="79" t="str">
        <f>+IF(AF499&lt;&gt;"",VLOOKUP(AF499,NIVELES!$A$666:$B$673,2,0),"")</f>
        <v>ATENCIÓN_INTEGRAL_A_PERSONAS_CON_DISCAPACIDAD</v>
      </c>
      <c r="AH499" s="78" t="s">
        <v>453</v>
      </c>
      <c r="AI499" s="79" t="str">
        <f>IF(AH499&lt;&gt;"",VLOOKUP(CONCATENATE(AG499,AH499),NIVELES!$B$676:$C$745,2,0),"")</f>
        <v>Rectoría Inclusión Social</v>
      </c>
      <c r="AJ499" s="78" t="s">
        <v>429</v>
      </c>
      <c r="AK499" s="79" t="str">
        <f>+IF(AJ499&lt;&gt;"",VLOOKUP(AJ499,NIVELES!$A$816:$B$892,2,0),"")</f>
        <v xml:space="preserve">PROMOVER EL RECONOCIMIENTO Y GARANTIA DE LOS DERECHOS DE LAS MUJERES Y HOMBRES CON DISCAPACIDAD,  SU DEBIDA VALORACIÓN Y EL RESPETO A SU DIGNIDAD  </v>
      </c>
      <c r="AL499" s="78" t="s">
        <v>554</v>
      </c>
      <c r="AM499" s="78">
        <v>530505</v>
      </c>
      <c r="AN499" s="79" t="str">
        <f>IF(AM499&lt;&gt;"",+VLOOKUP(AM499,NIVELES!$A$1652:$B$2466,2,0),"")</f>
        <v>Vehículos (Arrendamiento)</v>
      </c>
      <c r="AO499" s="87">
        <v>28029.759999999998</v>
      </c>
      <c r="AP499" s="88">
        <v>0</v>
      </c>
      <c r="AQ499" s="88">
        <v>0</v>
      </c>
      <c r="AR499" s="88">
        <v>7007.44</v>
      </c>
      <c r="AS499" s="88">
        <v>0</v>
      </c>
      <c r="AT499" s="88">
        <v>0</v>
      </c>
      <c r="AU499" s="88">
        <v>0</v>
      </c>
      <c r="AV499" s="88">
        <v>7007.44</v>
      </c>
      <c r="AW499" s="88">
        <v>0</v>
      </c>
      <c r="AX499" s="88">
        <v>0</v>
      </c>
      <c r="AY499" s="88">
        <v>7007.44</v>
      </c>
      <c r="AZ499" s="88">
        <v>0</v>
      </c>
      <c r="BA499" s="88">
        <v>7007.44</v>
      </c>
      <c r="BB499" s="89">
        <v>28029.759999999998</v>
      </c>
      <c r="BC499" s="90" t="str">
        <f t="shared" si="29"/>
        <v>OK</v>
      </c>
      <c r="BD499" s="91" t="str">
        <f t="shared" si="30"/>
        <v xml:space="preserve">                  </v>
      </c>
      <c r="BE499" s="92">
        <f t="shared" si="31"/>
        <v>4</v>
      </c>
    </row>
    <row r="500" spans="1:57" s="74" customFormat="1" ht="50.1" customHeight="1" x14ac:dyDescent="0.2">
      <c r="A500" s="78" t="s">
        <v>55</v>
      </c>
      <c r="B500" s="78" t="s">
        <v>54</v>
      </c>
      <c r="C500" s="78" t="s">
        <v>613</v>
      </c>
      <c r="D500" s="78" t="s">
        <v>575</v>
      </c>
      <c r="E500" s="79" t="str">
        <f>+IF(C500&lt;&gt;"",VLOOKUP(MID(C500,18,5),NIVELES!$A$133:$B$213,2,0),"")</f>
        <v>ESMERALDAS</v>
      </c>
      <c r="F500" s="80" t="s">
        <v>153</v>
      </c>
      <c r="G500" s="81" t="str">
        <f>+IF(F500&lt;&gt;"",VLOOKUP(F500,NIVELES!$A$246:$C$464,3,0),"")</f>
        <v>NORTE</v>
      </c>
      <c r="H500" s="82" t="s">
        <v>1023</v>
      </c>
      <c r="I500" s="78" t="s">
        <v>2164</v>
      </c>
      <c r="J500" s="78" t="s">
        <v>2165</v>
      </c>
      <c r="K500" s="78" t="s">
        <v>2166</v>
      </c>
      <c r="L500" s="78" t="s">
        <v>1791</v>
      </c>
      <c r="M500" s="78" t="s">
        <v>1791</v>
      </c>
      <c r="N500" s="78" t="s">
        <v>1791</v>
      </c>
      <c r="O500" s="78" t="s">
        <v>2167</v>
      </c>
      <c r="P500" s="82">
        <v>12</v>
      </c>
      <c r="Q500" s="78" t="s">
        <v>2168</v>
      </c>
      <c r="R500" s="82">
        <v>1</v>
      </c>
      <c r="S500" s="82">
        <v>1</v>
      </c>
      <c r="T500" s="82">
        <v>1</v>
      </c>
      <c r="U500" s="82">
        <v>1</v>
      </c>
      <c r="V500" s="82">
        <v>1</v>
      </c>
      <c r="W500" s="82">
        <v>1</v>
      </c>
      <c r="X500" s="82">
        <v>1</v>
      </c>
      <c r="Y500" s="82">
        <v>1</v>
      </c>
      <c r="Z500" s="82">
        <v>1</v>
      </c>
      <c r="AA500" s="82">
        <v>1</v>
      </c>
      <c r="AB500" s="82">
        <v>1</v>
      </c>
      <c r="AC500" s="82">
        <v>1</v>
      </c>
      <c r="AD500" s="85" t="str">
        <f>IF(A500&lt;&gt;"",IF(D500="DIRECCIÓN_DE_TRANSFERENCIAS","280 0031",VLOOKUP(C500,NIVELES!$A$14:$B$105,2,0)),"")</f>
        <v>280 1330</v>
      </c>
      <c r="AE500" s="86" t="s">
        <v>322</v>
      </c>
      <c r="AF500" s="86" t="s">
        <v>369</v>
      </c>
      <c r="AG500" s="79" t="str">
        <f>+IF(AF500&lt;&gt;"",VLOOKUP(AF500,NIVELES!$A$666:$B$673,2,0),"")</f>
        <v>ADMINISTRACIÓN_CENTRAL</v>
      </c>
      <c r="AH500" s="78" t="s">
        <v>322</v>
      </c>
      <c r="AI500" s="79" t="str">
        <f>IF(AH500&lt;&gt;"",VLOOKUP(CONCATENATE(AG500,AH500),NIVELES!$B$676:$C$745,2,0),"")</f>
        <v>Administración De La Gestión Administrativa Financiera</v>
      </c>
      <c r="AJ500" s="78" t="s">
        <v>517</v>
      </c>
      <c r="AK500" s="79" t="str">
        <f>+IF(AJ500&lt;&gt;"",VLOOKUP(AJ500,NIVELES!$A$816:$B$892,2,0),"")</f>
        <v>NO APLICA</v>
      </c>
      <c r="AL500" s="78" t="s">
        <v>553</v>
      </c>
      <c r="AM500" s="78">
        <v>510601</v>
      </c>
      <c r="AN500" s="79" t="str">
        <f>IF(AM500&lt;&gt;"",+VLOOKUP(AM500,NIVELES!$A$1652:$B$2466,2,0),"")</f>
        <v>Aporte Patronal</v>
      </c>
      <c r="AO500" s="87">
        <v>36913.480000000003</v>
      </c>
      <c r="AP500" s="88">
        <v>3076.12</v>
      </c>
      <c r="AQ500" s="88">
        <v>3076.12</v>
      </c>
      <c r="AR500" s="88">
        <v>3076.12</v>
      </c>
      <c r="AS500" s="88">
        <v>3076.12</v>
      </c>
      <c r="AT500" s="88">
        <v>3076.12</v>
      </c>
      <c r="AU500" s="88">
        <v>3076.12</v>
      </c>
      <c r="AV500" s="88">
        <v>3076.12</v>
      </c>
      <c r="AW500" s="88">
        <v>3076.12</v>
      </c>
      <c r="AX500" s="88">
        <v>3076.12</v>
      </c>
      <c r="AY500" s="88">
        <v>3076.12</v>
      </c>
      <c r="AZ500" s="88">
        <v>3076.12</v>
      </c>
      <c r="BA500" s="88">
        <v>3076.16</v>
      </c>
      <c r="BB500" s="89">
        <v>36913.479999999996</v>
      </c>
      <c r="BC500" s="90" t="str">
        <f t="shared" si="29"/>
        <v>OK</v>
      </c>
      <c r="BD500" s="91" t="str">
        <f t="shared" si="30"/>
        <v xml:space="preserve">                  </v>
      </c>
      <c r="BE500" s="92">
        <f t="shared" si="31"/>
        <v>12</v>
      </c>
    </row>
    <row r="501" spans="1:57" s="74" customFormat="1" ht="50.1" customHeight="1" x14ac:dyDescent="0.2">
      <c r="A501" s="78" t="s">
        <v>55</v>
      </c>
      <c r="B501" s="78" t="s">
        <v>54</v>
      </c>
      <c r="C501" s="78" t="s">
        <v>613</v>
      </c>
      <c r="D501" s="78" t="s">
        <v>575</v>
      </c>
      <c r="E501" s="79" t="str">
        <f>+IF(C501&lt;&gt;"",VLOOKUP(MID(C501,18,5),NIVELES!$A$133:$B$213,2,0),"")</f>
        <v>ESMERALDAS</v>
      </c>
      <c r="F501" s="80" t="s">
        <v>153</v>
      </c>
      <c r="G501" s="81" t="str">
        <f>+IF(F501&lt;&gt;"",VLOOKUP(F501,NIVELES!$A$246:$C$464,3,0),"")</f>
        <v>NORTE</v>
      </c>
      <c r="H501" s="82" t="s">
        <v>1023</v>
      </c>
      <c r="I501" s="78" t="s">
        <v>2164</v>
      </c>
      <c r="J501" s="78" t="s">
        <v>2165</v>
      </c>
      <c r="K501" s="78" t="s">
        <v>2166</v>
      </c>
      <c r="L501" s="78" t="s">
        <v>1791</v>
      </c>
      <c r="M501" s="78" t="s">
        <v>1791</v>
      </c>
      <c r="N501" s="78" t="s">
        <v>1791</v>
      </c>
      <c r="O501" s="78" t="s">
        <v>2167</v>
      </c>
      <c r="P501" s="82">
        <v>1</v>
      </c>
      <c r="Q501" s="78" t="s">
        <v>2169</v>
      </c>
      <c r="R501" s="82"/>
      <c r="S501" s="82"/>
      <c r="T501" s="82">
        <v>1</v>
      </c>
      <c r="U501" s="82"/>
      <c r="V501" s="82"/>
      <c r="W501" s="82"/>
      <c r="X501" s="82"/>
      <c r="Y501" s="82"/>
      <c r="Z501" s="82"/>
      <c r="AA501" s="82"/>
      <c r="AB501" s="82"/>
      <c r="AC501" s="82"/>
      <c r="AD501" s="85" t="str">
        <f>IF(A501&lt;&gt;"",IF(D501="DIRECCIÓN_DE_TRANSFERENCIAS","280 0031",VLOOKUP(C501,NIVELES!$A$14:$B$105,2,0)),"")</f>
        <v>280 1330</v>
      </c>
      <c r="AE501" s="86" t="s">
        <v>322</v>
      </c>
      <c r="AF501" s="86" t="s">
        <v>369</v>
      </c>
      <c r="AG501" s="79" t="str">
        <f>+IF(AF501&lt;&gt;"",VLOOKUP(AF501,NIVELES!$A$666:$B$673,2,0),"")</f>
        <v>ADMINISTRACIÓN_CENTRAL</v>
      </c>
      <c r="AH501" s="78" t="s">
        <v>322</v>
      </c>
      <c r="AI501" s="79" t="str">
        <f>IF(AH501&lt;&gt;"",VLOOKUP(CONCATENATE(AG501,AH501),NIVELES!$B$676:$C$745,2,0),"")</f>
        <v>Administración De La Gestión Administrativa Financiera</v>
      </c>
      <c r="AJ501" s="78" t="s">
        <v>517</v>
      </c>
      <c r="AK501" s="79" t="str">
        <f>+IF(AJ501&lt;&gt;"",VLOOKUP(AJ501,NIVELES!$A$816:$B$892,2,0),"")</f>
        <v>NO APLICA</v>
      </c>
      <c r="AL501" s="78" t="s">
        <v>553</v>
      </c>
      <c r="AM501" s="78">
        <v>510204</v>
      </c>
      <c r="AN501" s="79" t="str">
        <f>IF(AM501&lt;&gt;"",+VLOOKUP(AM501,NIVELES!$A$1652:$B$2466,2,0),"")</f>
        <v>Decimocuarto Sueldo</v>
      </c>
      <c r="AO501" s="87">
        <v>13309.75</v>
      </c>
      <c r="AP501" s="88">
        <v>0</v>
      </c>
      <c r="AQ501" s="88">
        <v>0</v>
      </c>
      <c r="AR501" s="88">
        <v>13309.75</v>
      </c>
      <c r="AS501" s="88">
        <v>0</v>
      </c>
      <c r="AT501" s="88">
        <v>0</v>
      </c>
      <c r="AU501" s="88">
        <v>0</v>
      </c>
      <c r="AV501" s="88">
        <v>0</v>
      </c>
      <c r="AW501" s="88">
        <v>0</v>
      </c>
      <c r="AX501" s="88">
        <v>0</v>
      </c>
      <c r="AY501" s="88">
        <v>0</v>
      </c>
      <c r="AZ501" s="88">
        <v>0</v>
      </c>
      <c r="BA501" s="88">
        <v>0</v>
      </c>
      <c r="BB501" s="89">
        <v>13309.75</v>
      </c>
      <c r="BC501" s="90" t="str">
        <f t="shared" si="29"/>
        <v>OK</v>
      </c>
      <c r="BD501" s="91" t="str">
        <f t="shared" si="30"/>
        <v xml:space="preserve">                  </v>
      </c>
      <c r="BE501" s="92">
        <f t="shared" si="31"/>
        <v>1</v>
      </c>
    </row>
    <row r="502" spans="1:57" s="74" customFormat="1" ht="50.1" customHeight="1" x14ac:dyDescent="0.2">
      <c r="A502" s="78" t="s">
        <v>55</v>
      </c>
      <c r="B502" s="78" t="s">
        <v>54</v>
      </c>
      <c r="C502" s="78" t="s">
        <v>613</v>
      </c>
      <c r="D502" s="78" t="s">
        <v>575</v>
      </c>
      <c r="E502" s="79" t="str">
        <f>+IF(C502&lt;&gt;"",VLOOKUP(MID(C502,18,5),NIVELES!$A$133:$B$213,2,0),"")</f>
        <v>ESMERALDAS</v>
      </c>
      <c r="F502" s="80" t="s">
        <v>153</v>
      </c>
      <c r="G502" s="81" t="str">
        <f>+IF(F502&lt;&gt;"",VLOOKUP(F502,NIVELES!$A$246:$C$464,3,0),"")</f>
        <v>NORTE</v>
      </c>
      <c r="H502" s="82" t="s">
        <v>1023</v>
      </c>
      <c r="I502" s="78" t="s">
        <v>2164</v>
      </c>
      <c r="J502" s="78" t="s">
        <v>2165</v>
      </c>
      <c r="K502" s="78" t="s">
        <v>2166</v>
      </c>
      <c r="L502" s="78" t="s">
        <v>1791</v>
      </c>
      <c r="M502" s="78" t="s">
        <v>1791</v>
      </c>
      <c r="N502" s="78" t="s">
        <v>1791</v>
      </c>
      <c r="O502" s="78" t="s">
        <v>2167</v>
      </c>
      <c r="P502" s="82">
        <v>1</v>
      </c>
      <c r="Q502" s="78" t="s">
        <v>2170</v>
      </c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82"/>
      <c r="AC502" s="82">
        <v>1</v>
      </c>
      <c r="AD502" s="85" t="str">
        <f>IF(A502&lt;&gt;"",IF(D502="DIRECCIÓN_DE_TRANSFERENCIAS","280 0031",VLOOKUP(C502,NIVELES!$A$14:$B$105,2,0)),"")</f>
        <v>280 1330</v>
      </c>
      <c r="AE502" s="86" t="s">
        <v>322</v>
      </c>
      <c r="AF502" s="86" t="s">
        <v>369</v>
      </c>
      <c r="AG502" s="79" t="str">
        <f>+IF(AF502&lt;&gt;"",VLOOKUP(AF502,NIVELES!$A$666:$B$673,2,0),"")</f>
        <v>ADMINISTRACIÓN_CENTRAL</v>
      </c>
      <c r="AH502" s="78" t="s">
        <v>322</v>
      </c>
      <c r="AI502" s="79" t="str">
        <f>IF(AH502&lt;&gt;"",VLOOKUP(CONCATENATE(AG502,AH502),NIVELES!$B$676:$C$745,2,0),"")</f>
        <v>Administración De La Gestión Administrativa Financiera</v>
      </c>
      <c r="AJ502" s="78" t="s">
        <v>517</v>
      </c>
      <c r="AK502" s="79" t="str">
        <f>+IF(AJ502&lt;&gt;"",VLOOKUP(AJ502,NIVELES!$A$816:$B$892,2,0),"")</f>
        <v>NO APLICA</v>
      </c>
      <c r="AL502" s="78" t="s">
        <v>553</v>
      </c>
      <c r="AM502" s="78">
        <v>510203</v>
      </c>
      <c r="AN502" s="79" t="str">
        <f>IF(AM502&lt;&gt;"",+VLOOKUP(AM502,NIVELES!$A$1652:$B$2466,2,0),"")</f>
        <v>Decimotercer Sueldo</v>
      </c>
      <c r="AO502" s="87">
        <v>30523.89</v>
      </c>
      <c r="AP502" s="88">
        <v>0</v>
      </c>
      <c r="AQ502" s="88">
        <v>0</v>
      </c>
      <c r="AR502" s="88">
        <v>0</v>
      </c>
      <c r="AS502" s="88">
        <v>0</v>
      </c>
      <c r="AT502" s="88">
        <v>0</v>
      </c>
      <c r="AU502" s="88">
        <v>0</v>
      </c>
      <c r="AV502" s="88">
        <v>0</v>
      </c>
      <c r="AW502" s="88">
        <v>0</v>
      </c>
      <c r="AX502" s="88">
        <v>0</v>
      </c>
      <c r="AY502" s="88">
        <v>0</v>
      </c>
      <c r="AZ502" s="88">
        <v>0</v>
      </c>
      <c r="BA502" s="88">
        <v>30523.89</v>
      </c>
      <c r="BB502" s="89">
        <v>30523.89</v>
      </c>
      <c r="BC502" s="90" t="str">
        <f t="shared" si="29"/>
        <v>OK</v>
      </c>
      <c r="BD502" s="91" t="str">
        <f t="shared" si="30"/>
        <v xml:space="preserve">                  </v>
      </c>
      <c r="BE502" s="92">
        <f t="shared" si="31"/>
        <v>1</v>
      </c>
    </row>
    <row r="503" spans="1:57" s="74" customFormat="1" ht="50.1" customHeight="1" x14ac:dyDescent="0.2">
      <c r="A503" s="78" t="s">
        <v>55</v>
      </c>
      <c r="B503" s="78" t="s">
        <v>54</v>
      </c>
      <c r="C503" s="78" t="s">
        <v>613</v>
      </c>
      <c r="D503" s="78" t="s">
        <v>575</v>
      </c>
      <c r="E503" s="79" t="str">
        <f>+IF(C503&lt;&gt;"",VLOOKUP(MID(C503,18,5),NIVELES!$A$133:$B$213,2,0),"")</f>
        <v>ESMERALDAS</v>
      </c>
      <c r="F503" s="80" t="s">
        <v>153</v>
      </c>
      <c r="G503" s="81" t="str">
        <f>+IF(F503&lt;&gt;"",VLOOKUP(F503,NIVELES!$A$246:$C$464,3,0),"")</f>
        <v>NORTE</v>
      </c>
      <c r="H503" s="82" t="s">
        <v>1023</v>
      </c>
      <c r="I503" s="78" t="s">
        <v>2164</v>
      </c>
      <c r="J503" s="78" t="s">
        <v>2165</v>
      </c>
      <c r="K503" s="78" t="s">
        <v>2166</v>
      </c>
      <c r="L503" s="78" t="s">
        <v>1791</v>
      </c>
      <c r="M503" s="78" t="s">
        <v>1791</v>
      </c>
      <c r="N503" s="78" t="s">
        <v>1791</v>
      </c>
      <c r="O503" s="78" t="s">
        <v>2167</v>
      </c>
      <c r="P503" s="82">
        <v>12</v>
      </c>
      <c r="Q503" s="78" t="s">
        <v>2171</v>
      </c>
      <c r="R503" s="82">
        <v>1</v>
      </c>
      <c r="S503" s="82">
        <v>1</v>
      </c>
      <c r="T503" s="82">
        <v>1</v>
      </c>
      <c r="U503" s="82">
        <v>1</v>
      </c>
      <c r="V503" s="82">
        <v>1</v>
      </c>
      <c r="W503" s="82">
        <v>1</v>
      </c>
      <c r="X503" s="82">
        <v>1</v>
      </c>
      <c r="Y503" s="82">
        <v>1</v>
      </c>
      <c r="Z503" s="82">
        <v>1</v>
      </c>
      <c r="AA503" s="82">
        <v>1</v>
      </c>
      <c r="AB503" s="82">
        <v>1</v>
      </c>
      <c r="AC503" s="82">
        <v>1</v>
      </c>
      <c r="AD503" s="85" t="str">
        <f>IF(A503&lt;&gt;"",IF(D503="DIRECCIÓN_DE_TRANSFERENCIAS","280 0031",VLOOKUP(C503,NIVELES!$A$14:$B$105,2,0)),"")</f>
        <v>280 1330</v>
      </c>
      <c r="AE503" s="86" t="s">
        <v>322</v>
      </c>
      <c r="AF503" s="86" t="s">
        <v>369</v>
      </c>
      <c r="AG503" s="79" t="str">
        <f>+IF(AF503&lt;&gt;"",VLOOKUP(AF503,NIVELES!$A$666:$B$673,2,0),"")</f>
        <v>ADMINISTRACIÓN_CENTRAL</v>
      </c>
      <c r="AH503" s="78" t="s">
        <v>322</v>
      </c>
      <c r="AI503" s="79" t="str">
        <f>IF(AH503&lt;&gt;"",VLOOKUP(CONCATENATE(AG503,AH503),NIVELES!$B$676:$C$745,2,0),"")</f>
        <v>Administración De La Gestión Administrativa Financiera</v>
      </c>
      <c r="AJ503" s="78" t="s">
        <v>517</v>
      </c>
      <c r="AK503" s="79" t="str">
        <f>+IF(AJ503&lt;&gt;"",VLOOKUP(AJ503,NIVELES!$A$816:$B$892,2,0),"")</f>
        <v>NO APLICA</v>
      </c>
      <c r="AL503" s="78" t="s">
        <v>553</v>
      </c>
      <c r="AM503" s="78">
        <v>510602</v>
      </c>
      <c r="AN503" s="79" t="str">
        <f>IF(AM503&lt;&gt;"",+VLOOKUP(AM503,NIVELES!$A$1652:$B$2466,2,0),"")</f>
        <v>Fondo de Reserva</v>
      </c>
      <c r="AO503" s="87">
        <v>30489.58</v>
      </c>
      <c r="AP503" s="88">
        <v>2540.79</v>
      </c>
      <c r="AQ503" s="88">
        <v>2540.79</v>
      </c>
      <c r="AR503" s="88">
        <v>2540.79</v>
      </c>
      <c r="AS503" s="88">
        <v>2540.79</v>
      </c>
      <c r="AT503" s="88">
        <v>2540.79</v>
      </c>
      <c r="AU503" s="88">
        <v>2540.79</v>
      </c>
      <c r="AV503" s="88">
        <v>2540.79</v>
      </c>
      <c r="AW503" s="88">
        <v>2540.79</v>
      </c>
      <c r="AX503" s="88">
        <v>2540.79</v>
      </c>
      <c r="AY503" s="88">
        <v>2540.79</v>
      </c>
      <c r="AZ503" s="88">
        <v>2540.79</v>
      </c>
      <c r="BA503" s="88">
        <v>2540.89</v>
      </c>
      <c r="BB503" s="89">
        <v>30489.580000000005</v>
      </c>
      <c r="BC503" s="90" t="str">
        <f t="shared" si="29"/>
        <v>OK</v>
      </c>
      <c r="BD503" s="91" t="str">
        <f t="shared" si="30"/>
        <v xml:space="preserve">                  </v>
      </c>
      <c r="BE503" s="92">
        <f t="shared" si="31"/>
        <v>12</v>
      </c>
    </row>
    <row r="504" spans="1:57" s="74" customFormat="1" ht="50.1" customHeight="1" x14ac:dyDescent="0.2">
      <c r="A504" s="78" t="s">
        <v>55</v>
      </c>
      <c r="B504" s="78" t="s">
        <v>54</v>
      </c>
      <c r="C504" s="78" t="s">
        <v>613</v>
      </c>
      <c r="D504" s="78" t="s">
        <v>575</v>
      </c>
      <c r="E504" s="79" t="str">
        <f>+IF(C504&lt;&gt;"",VLOOKUP(MID(C504,18,5),NIVELES!$A$133:$B$213,2,0),"")</f>
        <v>ESMERALDAS</v>
      </c>
      <c r="F504" s="80" t="s">
        <v>153</v>
      </c>
      <c r="G504" s="81" t="str">
        <f>+IF(F504&lt;&gt;"",VLOOKUP(F504,NIVELES!$A$246:$C$464,3,0),"")</f>
        <v>NORTE</v>
      </c>
      <c r="H504" s="82" t="s">
        <v>1023</v>
      </c>
      <c r="I504" s="78" t="s">
        <v>2164</v>
      </c>
      <c r="J504" s="78" t="s">
        <v>2165</v>
      </c>
      <c r="K504" s="78" t="s">
        <v>2166</v>
      </c>
      <c r="L504" s="78" t="s">
        <v>1791</v>
      </c>
      <c r="M504" s="78" t="s">
        <v>1791</v>
      </c>
      <c r="N504" s="78" t="s">
        <v>1791</v>
      </c>
      <c r="O504" s="78" t="s">
        <v>2167</v>
      </c>
      <c r="P504" s="82">
        <v>12</v>
      </c>
      <c r="Q504" s="78" t="s">
        <v>2172</v>
      </c>
      <c r="R504" s="82">
        <v>1</v>
      </c>
      <c r="S504" s="82">
        <v>1</v>
      </c>
      <c r="T504" s="82">
        <v>1</v>
      </c>
      <c r="U504" s="82">
        <v>1</v>
      </c>
      <c r="V504" s="82">
        <v>1</v>
      </c>
      <c r="W504" s="82">
        <v>1</v>
      </c>
      <c r="X504" s="82">
        <v>1</v>
      </c>
      <c r="Y504" s="82">
        <v>1</v>
      </c>
      <c r="Z504" s="82">
        <v>1</v>
      </c>
      <c r="AA504" s="82">
        <v>1</v>
      </c>
      <c r="AB504" s="82">
        <v>1</v>
      </c>
      <c r="AC504" s="82">
        <v>1</v>
      </c>
      <c r="AD504" s="85" t="str">
        <f>IF(A504&lt;&gt;"",IF(D504="DIRECCIÓN_DE_TRANSFERENCIAS","280 0031",VLOOKUP(C504,NIVELES!$A$14:$B$105,2,0)),"")</f>
        <v>280 1330</v>
      </c>
      <c r="AE504" s="86" t="s">
        <v>322</v>
      </c>
      <c r="AF504" s="86" t="s">
        <v>369</v>
      </c>
      <c r="AG504" s="79" t="str">
        <f>+IF(AF504&lt;&gt;"",VLOOKUP(AF504,NIVELES!$A$666:$B$673,2,0),"")</f>
        <v>ADMINISTRACIÓN_CENTRAL</v>
      </c>
      <c r="AH504" s="78" t="s">
        <v>322</v>
      </c>
      <c r="AI504" s="79" t="str">
        <f>IF(AH504&lt;&gt;"",VLOOKUP(CONCATENATE(AG504,AH504),NIVELES!$B$676:$C$745,2,0),"")</f>
        <v>Administración De La Gestión Administrativa Financiera</v>
      </c>
      <c r="AJ504" s="78" t="s">
        <v>517</v>
      </c>
      <c r="AK504" s="79" t="str">
        <f>+IF(AJ504&lt;&gt;"",VLOOKUP(AJ504,NIVELES!$A$816:$B$892,2,0),"")</f>
        <v>NO APLICA</v>
      </c>
      <c r="AL504" s="78" t="s">
        <v>553</v>
      </c>
      <c r="AM504" s="78">
        <v>510105</v>
      </c>
      <c r="AN504" s="79" t="str">
        <f>IF(AM504&lt;&gt;"",+VLOOKUP(AM504,NIVELES!$A$1652:$B$2466,2,0),"")</f>
        <v>Remuneraciones Unificadas</v>
      </c>
      <c r="AO504" s="87">
        <v>126884.04</v>
      </c>
      <c r="AP504" s="88">
        <v>10573.67</v>
      </c>
      <c r="AQ504" s="88">
        <v>10573.67</v>
      </c>
      <c r="AR504" s="88">
        <v>10573.67</v>
      </c>
      <c r="AS504" s="88">
        <v>10573.67</v>
      </c>
      <c r="AT504" s="88">
        <v>10573.67</v>
      </c>
      <c r="AU504" s="88">
        <v>10573.67</v>
      </c>
      <c r="AV504" s="88">
        <v>10573.67</v>
      </c>
      <c r="AW504" s="88">
        <v>10573.67</v>
      </c>
      <c r="AX504" s="88">
        <v>10573.67</v>
      </c>
      <c r="AY504" s="88">
        <v>10573.67</v>
      </c>
      <c r="AZ504" s="88">
        <v>10573.67</v>
      </c>
      <c r="BA504" s="88">
        <v>10573.67</v>
      </c>
      <c r="BB504" s="89">
        <v>126884.04</v>
      </c>
      <c r="BC504" s="90" t="str">
        <f t="shared" si="29"/>
        <v>OK</v>
      </c>
      <c r="BD504" s="91" t="str">
        <f t="shared" si="30"/>
        <v xml:space="preserve">                  </v>
      </c>
      <c r="BE504" s="92">
        <f t="shared" si="31"/>
        <v>12</v>
      </c>
    </row>
    <row r="505" spans="1:57" s="74" customFormat="1" ht="50.1" customHeight="1" x14ac:dyDescent="0.2">
      <c r="A505" s="78" t="s">
        <v>55</v>
      </c>
      <c r="B505" s="78" t="s">
        <v>54</v>
      </c>
      <c r="C505" s="78" t="s">
        <v>613</v>
      </c>
      <c r="D505" s="78" t="s">
        <v>575</v>
      </c>
      <c r="E505" s="79" t="str">
        <f>+IF(C505&lt;&gt;"",VLOOKUP(MID(C505,18,5),NIVELES!$A$133:$B$213,2,0),"")</f>
        <v>ESMERALDAS</v>
      </c>
      <c r="F505" s="80" t="s">
        <v>153</v>
      </c>
      <c r="G505" s="81" t="str">
        <f>+IF(F505&lt;&gt;"",VLOOKUP(F505,NIVELES!$A$246:$C$464,3,0),"")</f>
        <v>NORTE</v>
      </c>
      <c r="H505" s="82" t="s">
        <v>1023</v>
      </c>
      <c r="I505" s="78" t="s">
        <v>2164</v>
      </c>
      <c r="J505" s="78" t="s">
        <v>2165</v>
      </c>
      <c r="K505" s="78" t="s">
        <v>2166</v>
      </c>
      <c r="L505" s="78" t="s">
        <v>1791</v>
      </c>
      <c r="M505" s="78" t="s">
        <v>1791</v>
      </c>
      <c r="N505" s="78" t="s">
        <v>1791</v>
      </c>
      <c r="O505" s="78" t="s">
        <v>2167</v>
      </c>
      <c r="P505" s="82">
        <v>12</v>
      </c>
      <c r="Q505" s="78" t="s">
        <v>2172</v>
      </c>
      <c r="R505" s="82">
        <v>1</v>
      </c>
      <c r="S505" s="82">
        <v>1</v>
      </c>
      <c r="T505" s="82">
        <v>1</v>
      </c>
      <c r="U505" s="82">
        <v>1</v>
      </c>
      <c r="V505" s="82">
        <v>1</v>
      </c>
      <c r="W505" s="82">
        <v>1</v>
      </c>
      <c r="X505" s="82">
        <v>1</v>
      </c>
      <c r="Y505" s="82">
        <v>1</v>
      </c>
      <c r="Z505" s="82">
        <v>1</v>
      </c>
      <c r="AA505" s="82">
        <v>1</v>
      </c>
      <c r="AB505" s="82">
        <v>1</v>
      </c>
      <c r="AC505" s="82">
        <v>1</v>
      </c>
      <c r="AD505" s="85" t="str">
        <f>IF(A505&lt;&gt;"",IF(D505="DIRECCIÓN_DE_TRANSFERENCIAS","280 0031",VLOOKUP(C505,NIVELES!$A$14:$B$105,2,0)),"")</f>
        <v>280 1330</v>
      </c>
      <c r="AE505" s="86" t="s">
        <v>322</v>
      </c>
      <c r="AF505" s="86" t="s">
        <v>369</v>
      </c>
      <c r="AG505" s="79" t="str">
        <f>+IF(AF505&lt;&gt;"",VLOOKUP(AF505,NIVELES!$A$666:$B$673,2,0),"")</f>
        <v>ADMINISTRACIÓN_CENTRAL</v>
      </c>
      <c r="AH505" s="78" t="s">
        <v>322</v>
      </c>
      <c r="AI505" s="79" t="str">
        <f>IF(AH505&lt;&gt;"",VLOOKUP(CONCATENATE(AG505,AH505),NIVELES!$B$676:$C$745,2,0),"")</f>
        <v>Administración De La Gestión Administrativa Financiera</v>
      </c>
      <c r="AJ505" s="78" t="s">
        <v>517</v>
      </c>
      <c r="AK505" s="79" t="str">
        <f>+IF(AJ505&lt;&gt;"",VLOOKUP(AJ505,NIVELES!$A$816:$B$892,2,0),"")</f>
        <v>NO APLICA</v>
      </c>
      <c r="AL505" s="78" t="s">
        <v>553</v>
      </c>
      <c r="AM505" s="78">
        <v>510106</v>
      </c>
      <c r="AN505" s="79" t="str">
        <f>IF(AM505&lt;&gt;"",+VLOOKUP(AM505,NIVELES!$A$1652:$B$2466,2,0),"")</f>
        <v>Salarios Unificados</v>
      </c>
      <c r="AO505" s="87">
        <v>62268</v>
      </c>
      <c r="AP505" s="88">
        <v>5189</v>
      </c>
      <c r="AQ505" s="88">
        <v>5189</v>
      </c>
      <c r="AR505" s="88">
        <v>5189</v>
      </c>
      <c r="AS505" s="88">
        <v>5189</v>
      </c>
      <c r="AT505" s="88">
        <v>5189</v>
      </c>
      <c r="AU505" s="88">
        <v>5189</v>
      </c>
      <c r="AV505" s="88">
        <v>5189</v>
      </c>
      <c r="AW505" s="88">
        <v>5189</v>
      </c>
      <c r="AX505" s="88">
        <v>5189</v>
      </c>
      <c r="AY505" s="88">
        <v>5189</v>
      </c>
      <c r="AZ505" s="88">
        <v>5189</v>
      </c>
      <c r="BA505" s="88">
        <v>5189</v>
      </c>
      <c r="BB505" s="89">
        <v>62268</v>
      </c>
      <c r="BC505" s="90" t="str">
        <f t="shared" si="29"/>
        <v>OK</v>
      </c>
      <c r="BD505" s="91" t="str">
        <f t="shared" si="30"/>
        <v xml:space="preserve">                  </v>
      </c>
      <c r="BE505" s="92">
        <f t="shared" si="31"/>
        <v>12</v>
      </c>
    </row>
    <row r="506" spans="1:57" s="74" customFormat="1" ht="50.1" customHeight="1" x14ac:dyDescent="0.2">
      <c r="A506" s="78" t="s">
        <v>55</v>
      </c>
      <c r="B506" s="78" t="s">
        <v>54</v>
      </c>
      <c r="C506" s="78" t="s">
        <v>613</v>
      </c>
      <c r="D506" s="78" t="s">
        <v>575</v>
      </c>
      <c r="E506" s="79" t="str">
        <f>+IF(C506&lt;&gt;"",VLOOKUP(MID(C506,18,5),NIVELES!$A$133:$B$213,2,0),"")</f>
        <v>ESMERALDAS</v>
      </c>
      <c r="F506" s="80" t="s">
        <v>153</v>
      </c>
      <c r="G506" s="81" t="str">
        <f>+IF(F506&lt;&gt;"",VLOOKUP(F506,NIVELES!$A$246:$C$464,3,0),"")</f>
        <v>NORTE</v>
      </c>
      <c r="H506" s="82" t="s">
        <v>1023</v>
      </c>
      <c r="I506" s="78" t="s">
        <v>2164</v>
      </c>
      <c r="J506" s="78" t="s">
        <v>2165</v>
      </c>
      <c r="K506" s="78" t="s">
        <v>2166</v>
      </c>
      <c r="L506" s="78" t="s">
        <v>1791</v>
      </c>
      <c r="M506" s="78" t="s">
        <v>1791</v>
      </c>
      <c r="N506" s="78" t="s">
        <v>1791</v>
      </c>
      <c r="O506" s="78" t="s">
        <v>2167</v>
      </c>
      <c r="P506" s="82">
        <v>12</v>
      </c>
      <c r="Q506" s="78" t="s">
        <v>2172</v>
      </c>
      <c r="R506" s="82">
        <v>1</v>
      </c>
      <c r="S506" s="82">
        <v>1</v>
      </c>
      <c r="T506" s="82">
        <v>1</v>
      </c>
      <c r="U506" s="82">
        <v>1</v>
      </c>
      <c r="V506" s="82">
        <v>1</v>
      </c>
      <c r="W506" s="82">
        <v>1</v>
      </c>
      <c r="X506" s="82">
        <v>1</v>
      </c>
      <c r="Y506" s="82">
        <v>1</v>
      </c>
      <c r="Z506" s="82">
        <v>1</v>
      </c>
      <c r="AA506" s="82">
        <v>1</v>
      </c>
      <c r="AB506" s="82">
        <v>1</v>
      </c>
      <c r="AC506" s="82">
        <v>1</v>
      </c>
      <c r="AD506" s="85" t="str">
        <f>IF(A506&lt;&gt;"",IF(D506="DIRECCIÓN_DE_TRANSFERENCIAS","280 0031",VLOOKUP(C506,NIVELES!$A$14:$B$105,2,0)),"")</f>
        <v>280 1330</v>
      </c>
      <c r="AE506" s="86" t="s">
        <v>322</v>
      </c>
      <c r="AF506" s="86" t="s">
        <v>369</v>
      </c>
      <c r="AG506" s="79" t="str">
        <f>+IF(AF506&lt;&gt;"",VLOOKUP(AF506,NIVELES!$A$666:$B$673,2,0),"")</f>
        <v>ADMINISTRACIÓN_CENTRAL</v>
      </c>
      <c r="AH506" s="78" t="s">
        <v>322</v>
      </c>
      <c r="AI506" s="79" t="str">
        <f>IF(AH506&lt;&gt;"",VLOOKUP(CONCATENATE(AG506,AH506),NIVELES!$B$676:$C$745,2,0),"")</f>
        <v>Administración De La Gestión Administrativa Financiera</v>
      </c>
      <c r="AJ506" s="78" t="s">
        <v>517</v>
      </c>
      <c r="AK506" s="79" t="str">
        <f>+IF(AJ506&lt;&gt;"",VLOOKUP(AJ506,NIVELES!$A$816:$B$892,2,0),"")</f>
        <v>NO APLICA</v>
      </c>
      <c r="AL506" s="78" t="s">
        <v>553</v>
      </c>
      <c r="AM506" s="78">
        <v>510510</v>
      </c>
      <c r="AN506" s="79" t="str">
        <f>IF(AM506&lt;&gt;"",+VLOOKUP(AM506,NIVELES!$A$1652:$B$2466,2,0),"")</f>
        <v>Servicios Personales por Contrato</v>
      </c>
      <c r="AO506" s="87">
        <v>97042</v>
      </c>
      <c r="AP506" s="88">
        <v>8822</v>
      </c>
      <c r="AQ506" s="88">
        <v>8822</v>
      </c>
      <c r="AR506" s="88">
        <v>8822</v>
      </c>
      <c r="AS506" s="88">
        <v>8822</v>
      </c>
      <c r="AT506" s="88">
        <v>8822</v>
      </c>
      <c r="AU506" s="88">
        <v>8822</v>
      </c>
      <c r="AV506" s="88">
        <v>8822</v>
      </c>
      <c r="AW506" s="88">
        <v>8822</v>
      </c>
      <c r="AX506" s="88">
        <v>8822</v>
      </c>
      <c r="AY506" s="88">
        <v>8822</v>
      </c>
      <c r="AZ506" s="88">
        <v>8822</v>
      </c>
      <c r="BA506" s="88">
        <v>0</v>
      </c>
      <c r="BB506" s="89">
        <v>97042</v>
      </c>
      <c r="BC506" s="90" t="str">
        <f t="shared" si="29"/>
        <v>OK</v>
      </c>
      <c r="BD506" s="91" t="str">
        <f t="shared" si="30"/>
        <v xml:space="preserve">                  </v>
      </c>
      <c r="BE506" s="92">
        <f t="shared" si="31"/>
        <v>12</v>
      </c>
    </row>
    <row r="507" spans="1:57" s="74" customFormat="1" ht="50.1" customHeight="1" x14ac:dyDescent="0.2">
      <c r="A507" s="78" t="s">
        <v>55</v>
      </c>
      <c r="B507" s="78" t="s">
        <v>54</v>
      </c>
      <c r="C507" s="78" t="s">
        <v>613</v>
      </c>
      <c r="D507" s="78" t="s">
        <v>575</v>
      </c>
      <c r="E507" s="79" t="str">
        <f>+IF(C507&lt;&gt;"",VLOOKUP(MID(C507,18,5),NIVELES!$A$133:$B$213,2,0),"")</f>
        <v>ESMERALDAS</v>
      </c>
      <c r="F507" s="80" t="s">
        <v>153</v>
      </c>
      <c r="G507" s="81" t="str">
        <f>+IF(F507&lt;&gt;"",VLOOKUP(F507,NIVELES!$A$246:$C$464,3,0),"")</f>
        <v>NORTE</v>
      </c>
      <c r="H507" s="82" t="s">
        <v>1023</v>
      </c>
      <c r="I507" s="78" t="s">
        <v>2173</v>
      </c>
      <c r="J507" s="78" t="s">
        <v>2165</v>
      </c>
      <c r="K507" s="78" t="s">
        <v>2166</v>
      </c>
      <c r="L507" s="78" t="s">
        <v>1791</v>
      </c>
      <c r="M507" s="78" t="s">
        <v>1791</v>
      </c>
      <c r="N507" s="78" t="s">
        <v>1791</v>
      </c>
      <c r="O507" s="78" t="s">
        <v>2174</v>
      </c>
      <c r="P507" s="82">
        <v>12</v>
      </c>
      <c r="Q507" s="78" t="s">
        <v>2175</v>
      </c>
      <c r="R507" s="82">
        <v>1</v>
      </c>
      <c r="S507" s="82">
        <v>1</v>
      </c>
      <c r="T507" s="82">
        <v>1</v>
      </c>
      <c r="U507" s="82">
        <v>1</v>
      </c>
      <c r="V507" s="82">
        <v>1</v>
      </c>
      <c r="W507" s="82">
        <v>1</v>
      </c>
      <c r="X507" s="82">
        <v>1</v>
      </c>
      <c r="Y507" s="82">
        <v>1</v>
      </c>
      <c r="Z507" s="82">
        <v>1</v>
      </c>
      <c r="AA507" s="82">
        <v>1</v>
      </c>
      <c r="AB507" s="82">
        <v>1</v>
      </c>
      <c r="AC507" s="82">
        <v>1</v>
      </c>
      <c r="AD507" s="85" t="str">
        <f>IF(A507&lt;&gt;"",IF(D507="DIRECCIÓN_DE_TRANSFERENCIAS","280 0031",VLOOKUP(C507,NIVELES!$A$14:$B$105,2,0)),"")</f>
        <v>280 1330</v>
      </c>
      <c r="AE507" s="86" t="s">
        <v>322</v>
      </c>
      <c r="AF507" s="86" t="s">
        <v>369</v>
      </c>
      <c r="AG507" s="79" t="str">
        <f>+IF(AF507&lt;&gt;"",VLOOKUP(AF507,NIVELES!$A$666:$B$673,2,0),"")</f>
        <v>ADMINISTRACIÓN_CENTRAL</v>
      </c>
      <c r="AH507" s="78" t="s">
        <v>322</v>
      </c>
      <c r="AI507" s="79" t="str">
        <f>IF(AH507&lt;&gt;"",VLOOKUP(CONCATENATE(AG507,AH507),NIVELES!$B$676:$C$745,2,0),"")</f>
        <v>Administración De La Gestión Administrativa Financiera</v>
      </c>
      <c r="AJ507" s="78" t="s">
        <v>517</v>
      </c>
      <c r="AK507" s="79" t="str">
        <f>+IF(AJ507&lt;&gt;"",VLOOKUP(AJ507,NIVELES!$A$816:$B$892,2,0),"")</f>
        <v>NO APLICA</v>
      </c>
      <c r="AL507" s="78" t="s">
        <v>554</v>
      </c>
      <c r="AM507" s="78">
        <v>530101</v>
      </c>
      <c r="AN507" s="79" t="str">
        <f>IF(AM507&lt;&gt;"",+VLOOKUP(AM507,NIVELES!$A$1652:$B$2466,2,0),"")</f>
        <v>Agua Potable</v>
      </c>
      <c r="AO507" s="87">
        <v>329.1</v>
      </c>
      <c r="AP507" s="88">
        <v>27.42</v>
      </c>
      <c r="AQ507" s="88">
        <v>27.42</v>
      </c>
      <c r="AR507" s="88">
        <v>27.42</v>
      </c>
      <c r="AS507" s="88">
        <v>27.42</v>
      </c>
      <c r="AT507" s="88">
        <v>27.42</v>
      </c>
      <c r="AU507" s="88">
        <v>27.42</v>
      </c>
      <c r="AV507" s="88">
        <v>27.42</v>
      </c>
      <c r="AW507" s="88">
        <v>27.42</v>
      </c>
      <c r="AX507" s="88">
        <v>27.42</v>
      </c>
      <c r="AY507" s="88">
        <v>27.42</v>
      </c>
      <c r="AZ507" s="88">
        <v>27.42</v>
      </c>
      <c r="BA507" s="88">
        <v>27.48</v>
      </c>
      <c r="BB507" s="89">
        <v>329.10000000000014</v>
      </c>
      <c r="BC507" s="90" t="str">
        <f t="shared" si="29"/>
        <v>OK</v>
      </c>
      <c r="BD507" s="91" t="str">
        <f t="shared" si="30"/>
        <v xml:space="preserve">                  </v>
      </c>
      <c r="BE507" s="92">
        <f t="shared" si="31"/>
        <v>12</v>
      </c>
    </row>
    <row r="508" spans="1:57" s="74" customFormat="1" ht="50.1" customHeight="1" x14ac:dyDescent="0.2">
      <c r="A508" s="78" t="s">
        <v>55</v>
      </c>
      <c r="B508" s="78" t="s">
        <v>54</v>
      </c>
      <c r="C508" s="78" t="s">
        <v>613</v>
      </c>
      <c r="D508" s="78" t="s">
        <v>575</v>
      </c>
      <c r="E508" s="79" t="str">
        <f>+IF(C508&lt;&gt;"",VLOOKUP(MID(C508,18,5),NIVELES!$A$133:$B$213,2,0),"")</f>
        <v>ESMERALDAS</v>
      </c>
      <c r="F508" s="80" t="s">
        <v>153</v>
      </c>
      <c r="G508" s="81" t="str">
        <f>+IF(F508&lt;&gt;"",VLOOKUP(F508,NIVELES!$A$246:$C$464,3,0),"")</f>
        <v>NORTE</v>
      </c>
      <c r="H508" s="82" t="s">
        <v>1023</v>
      </c>
      <c r="I508" s="78" t="s">
        <v>2173</v>
      </c>
      <c r="J508" s="78" t="s">
        <v>2165</v>
      </c>
      <c r="K508" s="78" t="s">
        <v>2166</v>
      </c>
      <c r="L508" s="78" t="s">
        <v>1791</v>
      </c>
      <c r="M508" s="78" t="s">
        <v>1791</v>
      </c>
      <c r="N508" s="78" t="s">
        <v>1791</v>
      </c>
      <c r="O508" s="78" t="s">
        <v>2176</v>
      </c>
      <c r="P508" s="82">
        <v>1</v>
      </c>
      <c r="Q508" s="78" t="s">
        <v>2175</v>
      </c>
      <c r="R508" s="82"/>
      <c r="S508" s="82"/>
      <c r="T508" s="82">
        <v>1</v>
      </c>
      <c r="U508" s="82"/>
      <c r="V508" s="82"/>
      <c r="W508" s="82"/>
      <c r="X508" s="82"/>
      <c r="Y508" s="82"/>
      <c r="Z508" s="82"/>
      <c r="AA508" s="82"/>
      <c r="AB508" s="82"/>
      <c r="AC508" s="82"/>
      <c r="AD508" s="85" t="str">
        <f>IF(A508&lt;&gt;"",IF(D508="DIRECCIÓN_DE_TRANSFERENCIAS","280 0031",VLOOKUP(C508,NIVELES!$A$14:$B$105,2,0)),"")</f>
        <v>280 1330</v>
      </c>
      <c r="AE508" s="86" t="s">
        <v>322</v>
      </c>
      <c r="AF508" s="86" t="s">
        <v>369</v>
      </c>
      <c r="AG508" s="79" t="str">
        <f>+IF(AF508&lt;&gt;"",VLOOKUP(AF508,NIVELES!$A$666:$B$673,2,0),"")</f>
        <v>ADMINISTRACIÓN_CENTRAL</v>
      </c>
      <c r="AH508" s="78" t="s">
        <v>322</v>
      </c>
      <c r="AI508" s="79" t="str">
        <f>IF(AH508&lt;&gt;"",VLOOKUP(CONCATENATE(AG508,AH508),NIVELES!$B$676:$C$745,2,0),"")</f>
        <v>Administración De La Gestión Administrativa Financiera</v>
      </c>
      <c r="AJ508" s="78" t="s">
        <v>517</v>
      </c>
      <c r="AK508" s="79" t="str">
        <f>+IF(AJ508&lt;&gt;"",VLOOKUP(AJ508,NIVELES!$A$816:$B$892,2,0),"")</f>
        <v>NO APLICA</v>
      </c>
      <c r="AL508" s="78" t="s">
        <v>554</v>
      </c>
      <c r="AM508" s="78">
        <v>530803</v>
      </c>
      <c r="AN508" s="79" t="str">
        <f>IF(AM508&lt;&gt;"",+VLOOKUP(AM508,NIVELES!$A$1652:$B$2466,2,0),"")</f>
        <v>Combustibles y Lubricantes</v>
      </c>
      <c r="AO508" s="87">
        <v>10000</v>
      </c>
      <c r="AP508" s="88">
        <v>0</v>
      </c>
      <c r="AQ508" s="88">
        <v>0</v>
      </c>
      <c r="AR508" s="88">
        <v>10000</v>
      </c>
      <c r="AS508" s="88">
        <v>0</v>
      </c>
      <c r="AT508" s="88">
        <v>0</v>
      </c>
      <c r="AU508" s="88">
        <v>0</v>
      </c>
      <c r="AV508" s="88">
        <v>0</v>
      </c>
      <c r="AW508" s="88">
        <v>0</v>
      </c>
      <c r="AX508" s="88">
        <v>0</v>
      </c>
      <c r="AY508" s="88">
        <v>0</v>
      </c>
      <c r="AZ508" s="88">
        <v>0</v>
      </c>
      <c r="BA508" s="88">
        <v>0</v>
      </c>
      <c r="BB508" s="89">
        <v>10000</v>
      </c>
      <c r="BC508" s="90" t="str">
        <f t="shared" si="29"/>
        <v>OK</v>
      </c>
      <c r="BD508" s="91" t="str">
        <f t="shared" si="30"/>
        <v xml:space="preserve">                  </v>
      </c>
      <c r="BE508" s="92">
        <f t="shared" si="31"/>
        <v>1</v>
      </c>
    </row>
    <row r="509" spans="1:57" s="74" customFormat="1" ht="50.1" customHeight="1" x14ac:dyDescent="0.2">
      <c r="A509" s="78" t="s">
        <v>55</v>
      </c>
      <c r="B509" s="78" t="s">
        <v>54</v>
      </c>
      <c r="C509" s="78" t="s">
        <v>613</v>
      </c>
      <c r="D509" s="78" t="s">
        <v>575</v>
      </c>
      <c r="E509" s="79" t="str">
        <f>+IF(C509&lt;&gt;"",VLOOKUP(MID(C509,18,5),NIVELES!$A$133:$B$213,2,0),"")</f>
        <v>ESMERALDAS</v>
      </c>
      <c r="F509" s="80" t="s">
        <v>153</v>
      </c>
      <c r="G509" s="81" t="str">
        <f>+IF(F509&lt;&gt;"",VLOOKUP(F509,NIVELES!$A$246:$C$464,3,0),"")</f>
        <v>NORTE</v>
      </c>
      <c r="H509" s="82" t="s">
        <v>1023</v>
      </c>
      <c r="I509" s="78" t="s">
        <v>2173</v>
      </c>
      <c r="J509" s="78" t="s">
        <v>2165</v>
      </c>
      <c r="K509" s="78" t="s">
        <v>2166</v>
      </c>
      <c r="L509" s="78" t="s">
        <v>1791</v>
      </c>
      <c r="M509" s="78" t="s">
        <v>1791</v>
      </c>
      <c r="N509" s="78" t="s">
        <v>1791</v>
      </c>
      <c r="O509" s="78" t="s">
        <v>2177</v>
      </c>
      <c r="P509" s="82">
        <v>12</v>
      </c>
      <c r="Q509" s="78" t="s">
        <v>2175</v>
      </c>
      <c r="R509" s="82">
        <v>1</v>
      </c>
      <c r="S509" s="82">
        <v>1</v>
      </c>
      <c r="T509" s="82">
        <v>1</v>
      </c>
      <c r="U509" s="82">
        <v>1</v>
      </c>
      <c r="V509" s="82">
        <v>1</v>
      </c>
      <c r="W509" s="82">
        <v>1</v>
      </c>
      <c r="X509" s="82">
        <v>1</v>
      </c>
      <c r="Y509" s="82">
        <v>1</v>
      </c>
      <c r="Z509" s="82">
        <v>1</v>
      </c>
      <c r="AA509" s="82">
        <v>1</v>
      </c>
      <c r="AB509" s="82">
        <v>1</v>
      </c>
      <c r="AC509" s="82">
        <v>1</v>
      </c>
      <c r="AD509" s="85" t="str">
        <f>IF(A509&lt;&gt;"",IF(D509="DIRECCIÓN_DE_TRANSFERENCIAS","280 0031",VLOOKUP(C509,NIVELES!$A$14:$B$105,2,0)),"")</f>
        <v>280 1330</v>
      </c>
      <c r="AE509" s="86" t="s">
        <v>322</v>
      </c>
      <c r="AF509" s="86" t="s">
        <v>369</v>
      </c>
      <c r="AG509" s="79" t="str">
        <f>+IF(AF509&lt;&gt;"",VLOOKUP(AF509,NIVELES!$A$666:$B$673,2,0),"")</f>
        <v>ADMINISTRACIÓN_CENTRAL</v>
      </c>
      <c r="AH509" s="78" t="s">
        <v>322</v>
      </c>
      <c r="AI509" s="79" t="str">
        <f>IF(AH509&lt;&gt;"",VLOOKUP(CONCATENATE(AG509,AH509),NIVELES!$B$676:$C$745,2,0),"")</f>
        <v>Administración De La Gestión Administrativa Financiera</v>
      </c>
      <c r="AJ509" s="78" t="s">
        <v>517</v>
      </c>
      <c r="AK509" s="79" t="str">
        <f>+IF(AJ509&lt;&gt;"",VLOOKUP(AJ509,NIVELES!$A$816:$B$892,2,0),"")</f>
        <v>NO APLICA</v>
      </c>
      <c r="AL509" s="78" t="s">
        <v>554</v>
      </c>
      <c r="AM509" s="78">
        <v>530204</v>
      </c>
      <c r="AN509" s="79" t="str">
        <f>IF(AM509&lt;&gt;"",+VLOOKUP(AM509,NIVELES!$A$1652:$B$2466,2,0),"")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509" s="87">
        <v>880</v>
      </c>
      <c r="AP509" s="88">
        <v>0</v>
      </c>
      <c r="AQ509" s="88">
        <v>80</v>
      </c>
      <c r="AR509" s="88">
        <v>80</v>
      </c>
      <c r="AS509" s="88">
        <v>80</v>
      </c>
      <c r="AT509" s="88">
        <v>80</v>
      </c>
      <c r="AU509" s="88">
        <v>80</v>
      </c>
      <c r="AV509" s="88">
        <v>80</v>
      </c>
      <c r="AW509" s="88">
        <v>80</v>
      </c>
      <c r="AX509" s="88">
        <v>80</v>
      </c>
      <c r="AY509" s="88">
        <v>80</v>
      </c>
      <c r="AZ509" s="88">
        <v>80</v>
      </c>
      <c r="BA509" s="88">
        <v>80</v>
      </c>
      <c r="BB509" s="89">
        <v>880</v>
      </c>
      <c r="BC509" s="90" t="str">
        <f t="shared" si="29"/>
        <v>OK</v>
      </c>
      <c r="BD509" s="91" t="str">
        <f t="shared" si="30"/>
        <v xml:space="preserve">                  </v>
      </c>
      <c r="BE509" s="92">
        <f t="shared" si="31"/>
        <v>12</v>
      </c>
    </row>
    <row r="510" spans="1:57" s="74" customFormat="1" ht="50.1" customHeight="1" x14ac:dyDescent="0.2">
      <c r="A510" s="78" t="s">
        <v>55</v>
      </c>
      <c r="B510" s="78" t="s">
        <v>54</v>
      </c>
      <c r="C510" s="78" t="s">
        <v>613</v>
      </c>
      <c r="D510" s="78" t="s">
        <v>575</v>
      </c>
      <c r="E510" s="79" t="str">
        <f>+IF(C510&lt;&gt;"",VLOOKUP(MID(C510,18,5),NIVELES!$A$133:$B$213,2,0),"")</f>
        <v>ESMERALDAS</v>
      </c>
      <c r="F510" s="80" t="s">
        <v>153</v>
      </c>
      <c r="G510" s="81" t="str">
        <f>+IF(F510&lt;&gt;"",VLOOKUP(F510,NIVELES!$A$246:$C$464,3,0),"")</f>
        <v>NORTE</v>
      </c>
      <c r="H510" s="82" t="s">
        <v>1023</v>
      </c>
      <c r="I510" s="78" t="s">
        <v>2173</v>
      </c>
      <c r="J510" s="78" t="s">
        <v>2165</v>
      </c>
      <c r="K510" s="78" t="s">
        <v>2166</v>
      </c>
      <c r="L510" s="78" t="s">
        <v>1791</v>
      </c>
      <c r="M510" s="78" t="s">
        <v>1791</v>
      </c>
      <c r="N510" s="78" t="s">
        <v>1791</v>
      </c>
      <c r="O510" s="78" t="s">
        <v>2262</v>
      </c>
      <c r="P510" s="82">
        <v>12</v>
      </c>
      <c r="Q510" s="78" t="s">
        <v>2175</v>
      </c>
      <c r="R510" s="82">
        <v>1</v>
      </c>
      <c r="S510" s="82">
        <v>1</v>
      </c>
      <c r="T510" s="82">
        <v>1</v>
      </c>
      <c r="U510" s="82">
        <v>1</v>
      </c>
      <c r="V510" s="82">
        <v>1</v>
      </c>
      <c r="W510" s="82">
        <v>1</v>
      </c>
      <c r="X510" s="82">
        <v>1</v>
      </c>
      <c r="Y510" s="82">
        <v>1</v>
      </c>
      <c r="Z510" s="82">
        <v>1</v>
      </c>
      <c r="AA510" s="82">
        <v>1</v>
      </c>
      <c r="AB510" s="82">
        <v>1</v>
      </c>
      <c r="AC510" s="82">
        <v>1</v>
      </c>
      <c r="AD510" s="85" t="str">
        <f>IF(A510&lt;&gt;"",IF(D510="DIRECCIÓN_DE_TRANSFERENCIAS","280 0031",VLOOKUP(C510,NIVELES!$A$14:$B$105,2,0)),"")</f>
        <v>280 1330</v>
      </c>
      <c r="AE510" s="86" t="s">
        <v>322</v>
      </c>
      <c r="AF510" s="86" t="s">
        <v>369</v>
      </c>
      <c r="AG510" s="79" t="str">
        <f>+IF(AF510&lt;&gt;"",VLOOKUP(AF510,NIVELES!$A$666:$B$673,2,0),"")</f>
        <v>ADMINISTRACIÓN_CENTRAL</v>
      </c>
      <c r="AH510" s="78" t="s">
        <v>322</v>
      </c>
      <c r="AI510" s="79" t="str">
        <f>IF(AH510&lt;&gt;"",VLOOKUP(CONCATENATE(AG510,AH510),NIVELES!$B$676:$C$745,2,0),"")</f>
        <v>Administración De La Gestión Administrativa Financiera</v>
      </c>
      <c r="AJ510" s="78" t="s">
        <v>517</v>
      </c>
      <c r="AK510" s="79" t="str">
        <f>+IF(AJ510&lt;&gt;"",VLOOKUP(AJ510,NIVELES!$A$816:$B$892,2,0),"")</f>
        <v>NO APLICA</v>
      </c>
      <c r="AL510" s="78" t="s">
        <v>554</v>
      </c>
      <c r="AM510" s="78">
        <v>530502</v>
      </c>
      <c r="AN510" s="79" t="str">
        <f>IF(AM510&lt;&gt;"",+VLOOKUP(AM510,NIVELES!$A$1652:$B$2466,2,0),"")</f>
        <v>Edificios, Locales y Residencias, Parqueaderos, Casilleros Judiciales y Bancarios (Arrendamiento)</v>
      </c>
      <c r="AO510" s="87">
        <v>6720</v>
      </c>
      <c r="AP510" s="88">
        <v>560</v>
      </c>
      <c r="AQ510" s="88">
        <v>560</v>
      </c>
      <c r="AR510" s="88">
        <v>560</v>
      </c>
      <c r="AS510" s="88">
        <v>560</v>
      </c>
      <c r="AT510" s="88">
        <v>560</v>
      </c>
      <c r="AU510" s="88">
        <v>560</v>
      </c>
      <c r="AV510" s="88">
        <v>560</v>
      </c>
      <c r="AW510" s="88">
        <v>560</v>
      </c>
      <c r="AX510" s="88">
        <v>560</v>
      </c>
      <c r="AY510" s="88">
        <v>560</v>
      </c>
      <c r="AZ510" s="88">
        <v>560</v>
      </c>
      <c r="BA510" s="88">
        <v>560</v>
      </c>
      <c r="BB510" s="89">
        <v>6720</v>
      </c>
      <c r="BC510" s="90" t="str">
        <f t="shared" si="29"/>
        <v>OK</v>
      </c>
      <c r="BD510" s="91" t="str">
        <f t="shared" si="30"/>
        <v xml:space="preserve">                  </v>
      </c>
      <c r="BE510" s="92">
        <f t="shared" si="31"/>
        <v>12</v>
      </c>
    </row>
    <row r="511" spans="1:57" s="74" customFormat="1" ht="50.1" customHeight="1" x14ac:dyDescent="0.2">
      <c r="A511" s="78" t="s">
        <v>55</v>
      </c>
      <c r="B511" s="78" t="s">
        <v>54</v>
      </c>
      <c r="C511" s="78" t="s">
        <v>613</v>
      </c>
      <c r="D511" s="78" t="s">
        <v>575</v>
      </c>
      <c r="E511" s="79" t="str">
        <f>+IF(C511&lt;&gt;"",VLOOKUP(MID(C511,18,5),NIVELES!$A$133:$B$213,2,0),"")</f>
        <v>ESMERALDAS</v>
      </c>
      <c r="F511" s="80" t="s">
        <v>153</v>
      </c>
      <c r="G511" s="81" t="str">
        <f>+IF(F511&lt;&gt;"",VLOOKUP(F511,NIVELES!$A$246:$C$464,3,0),"")</f>
        <v>NORTE</v>
      </c>
      <c r="H511" s="82" t="s">
        <v>1023</v>
      </c>
      <c r="I511" s="78" t="s">
        <v>2173</v>
      </c>
      <c r="J511" s="78" t="s">
        <v>2165</v>
      </c>
      <c r="K511" s="78" t="s">
        <v>2166</v>
      </c>
      <c r="L511" s="78" t="s">
        <v>1791</v>
      </c>
      <c r="M511" s="78" t="s">
        <v>1791</v>
      </c>
      <c r="N511" s="78" t="s">
        <v>1791</v>
      </c>
      <c r="O511" s="78" t="s">
        <v>2262</v>
      </c>
      <c r="P511" s="82">
        <v>1</v>
      </c>
      <c r="Q511" s="78" t="s">
        <v>2175</v>
      </c>
      <c r="R511" s="82"/>
      <c r="S511" s="82"/>
      <c r="T511" s="82">
        <v>1</v>
      </c>
      <c r="U511" s="82"/>
      <c r="V511" s="82"/>
      <c r="W511" s="82"/>
      <c r="X511" s="82"/>
      <c r="Y511" s="82"/>
      <c r="Z511" s="82"/>
      <c r="AA511" s="82"/>
      <c r="AB511" s="82"/>
      <c r="AC511" s="82"/>
      <c r="AD511" s="85" t="str">
        <f>IF(A511&lt;&gt;"",IF(D511="DIRECCIÓN_DE_TRANSFERENCIAS","280 0031",VLOOKUP(C511,NIVELES!$A$14:$B$105,2,0)),"")</f>
        <v>280 1330</v>
      </c>
      <c r="AE511" s="86" t="s">
        <v>322</v>
      </c>
      <c r="AF511" s="86" t="s">
        <v>369</v>
      </c>
      <c r="AG511" s="79" t="str">
        <f>+IF(AF511&lt;&gt;"",VLOOKUP(AF511,NIVELES!$A$666:$B$673,2,0),"")</f>
        <v>ADMINISTRACIÓN_CENTRAL</v>
      </c>
      <c r="AH511" s="78" t="s">
        <v>322</v>
      </c>
      <c r="AI511" s="79" t="str">
        <f>IF(AH511&lt;&gt;"",VLOOKUP(CONCATENATE(AG511,AH511),NIVELES!$B$676:$C$745,2,0),"")</f>
        <v>Administración De La Gestión Administrativa Financiera</v>
      </c>
      <c r="AJ511" s="78" t="s">
        <v>517</v>
      </c>
      <c r="AK511" s="79" t="str">
        <f>+IF(AJ511&lt;&gt;"",VLOOKUP(AJ511,NIVELES!$A$816:$B$892,2,0),"")</f>
        <v>NO APLICA</v>
      </c>
      <c r="AL511" s="78" t="s">
        <v>554</v>
      </c>
      <c r="AM511" s="78">
        <v>530402</v>
      </c>
      <c r="AN511" s="79" t="str">
        <f>IF(AM511&lt;&gt;"",+VLOOKUP(AM511,NIVELES!$A$1652:$B$2466,2,0),"")</f>
        <v>Edificios, Locales, Residencias y Cableado Estructurado (Instalación, Mantenimiento y Reparación)</v>
      </c>
      <c r="AO511" s="87">
        <v>1500</v>
      </c>
      <c r="AP511" s="88">
        <v>0</v>
      </c>
      <c r="AQ511" s="88">
        <v>0</v>
      </c>
      <c r="AR511" s="88">
        <v>1500</v>
      </c>
      <c r="AS511" s="88">
        <v>0</v>
      </c>
      <c r="AT511" s="88">
        <v>0</v>
      </c>
      <c r="AU511" s="88">
        <v>0</v>
      </c>
      <c r="AV511" s="88">
        <v>0</v>
      </c>
      <c r="AW511" s="88">
        <v>0</v>
      </c>
      <c r="AX511" s="88">
        <v>0</v>
      </c>
      <c r="AY511" s="88">
        <v>0</v>
      </c>
      <c r="AZ511" s="88">
        <v>0</v>
      </c>
      <c r="BA511" s="88">
        <v>0</v>
      </c>
      <c r="BB511" s="89">
        <v>1500</v>
      </c>
      <c r="BC511" s="90" t="str">
        <f t="shared" si="29"/>
        <v>OK</v>
      </c>
      <c r="BD511" s="91" t="str">
        <f t="shared" si="30"/>
        <v xml:space="preserve">                  </v>
      </c>
      <c r="BE511" s="92">
        <f t="shared" si="31"/>
        <v>1</v>
      </c>
    </row>
    <row r="512" spans="1:57" s="74" customFormat="1" ht="50.1" customHeight="1" x14ac:dyDescent="0.2">
      <c r="A512" s="78" t="s">
        <v>55</v>
      </c>
      <c r="B512" s="78" t="s">
        <v>54</v>
      </c>
      <c r="C512" s="78" t="s">
        <v>613</v>
      </c>
      <c r="D512" s="78" t="s">
        <v>575</v>
      </c>
      <c r="E512" s="79" t="str">
        <f>+IF(C512&lt;&gt;"",VLOOKUP(MID(C512,18,5),NIVELES!$A$133:$B$213,2,0),"")</f>
        <v>ESMERALDAS</v>
      </c>
      <c r="F512" s="80" t="s">
        <v>153</v>
      </c>
      <c r="G512" s="81" t="str">
        <f>+IF(F512&lt;&gt;"",VLOOKUP(F512,NIVELES!$A$246:$C$464,3,0),"")</f>
        <v>NORTE</v>
      </c>
      <c r="H512" s="82" t="s">
        <v>1023</v>
      </c>
      <c r="I512" s="78" t="s">
        <v>2173</v>
      </c>
      <c r="J512" s="78" t="s">
        <v>2165</v>
      </c>
      <c r="K512" s="78" t="s">
        <v>2166</v>
      </c>
      <c r="L512" s="78" t="s">
        <v>1791</v>
      </c>
      <c r="M512" s="78" t="s">
        <v>1791</v>
      </c>
      <c r="N512" s="78" t="s">
        <v>1791</v>
      </c>
      <c r="O512" s="78" t="s">
        <v>2174</v>
      </c>
      <c r="P512" s="82">
        <v>12</v>
      </c>
      <c r="Q512" s="78" t="s">
        <v>2175</v>
      </c>
      <c r="R512" s="82">
        <v>1</v>
      </c>
      <c r="S512" s="82">
        <v>1</v>
      </c>
      <c r="T512" s="82">
        <v>1</v>
      </c>
      <c r="U512" s="82">
        <v>1</v>
      </c>
      <c r="V512" s="82">
        <v>1</v>
      </c>
      <c r="W512" s="82">
        <v>1</v>
      </c>
      <c r="X512" s="82">
        <v>1</v>
      </c>
      <c r="Y512" s="82">
        <v>1</v>
      </c>
      <c r="Z512" s="82">
        <v>1</v>
      </c>
      <c r="AA512" s="82">
        <v>1</v>
      </c>
      <c r="AB512" s="82">
        <v>1</v>
      </c>
      <c r="AC512" s="82">
        <v>1</v>
      </c>
      <c r="AD512" s="85" t="str">
        <f>IF(A512&lt;&gt;"",IF(D512="DIRECCIÓN_DE_TRANSFERENCIAS","280 0031",VLOOKUP(C512,NIVELES!$A$14:$B$105,2,0)),"")</f>
        <v>280 1330</v>
      </c>
      <c r="AE512" s="86" t="s">
        <v>322</v>
      </c>
      <c r="AF512" s="86" t="s">
        <v>369</v>
      </c>
      <c r="AG512" s="79" t="str">
        <f>+IF(AF512&lt;&gt;"",VLOOKUP(AF512,NIVELES!$A$666:$B$673,2,0),"")</f>
        <v>ADMINISTRACIÓN_CENTRAL</v>
      </c>
      <c r="AH512" s="78" t="s">
        <v>322</v>
      </c>
      <c r="AI512" s="79" t="str">
        <f>IF(AH512&lt;&gt;"",VLOOKUP(CONCATENATE(AG512,AH512),NIVELES!$B$676:$C$745,2,0),"")</f>
        <v>Administración De La Gestión Administrativa Financiera</v>
      </c>
      <c r="AJ512" s="78" t="s">
        <v>517</v>
      </c>
      <c r="AK512" s="79" t="str">
        <f>+IF(AJ512&lt;&gt;"",VLOOKUP(AJ512,NIVELES!$A$816:$B$892,2,0),"")</f>
        <v>NO APLICA</v>
      </c>
      <c r="AL512" s="78" t="s">
        <v>554</v>
      </c>
      <c r="AM512" s="78">
        <v>530104</v>
      </c>
      <c r="AN512" s="79" t="str">
        <f>IF(AM512&lt;&gt;"",+VLOOKUP(AM512,NIVELES!$A$1652:$B$2466,2,0),"")</f>
        <v>Energía Eléctrica</v>
      </c>
      <c r="AO512" s="87">
        <v>1470</v>
      </c>
      <c r="AP512" s="88">
        <v>122.5</v>
      </c>
      <c r="AQ512" s="88">
        <v>122.5</v>
      </c>
      <c r="AR512" s="88">
        <v>122.5</v>
      </c>
      <c r="AS512" s="88">
        <v>122.5</v>
      </c>
      <c r="AT512" s="88">
        <v>122.5</v>
      </c>
      <c r="AU512" s="88">
        <v>122.5</v>
      </c>
      <c r="AV512" s="88">
        <v>122.5</v>
      </c>
      <c r="AW512" s="88">
        <v>122.5</v>
      </c>
      <c r="AX512" s="88">
        <v>122.5</v>
      </c>
      <c r="AY512" s="88">
        <v>122.5</v>
      </c>
      <c r="AZ512" s="88">
        <v>122.5</v>
      </c>
      <c r="BA512" s="88">
        <v>122.5</v>
      </c>
      <c r="BB512" s="89">
        <v>1470</v>
      </c>
      <c r="BC512" s="90" t="str">
        <f t="shared" si="29"/>
        <v>OK</v>
      </c>
      <c r="BD512" s="91" t="str">
        <f t="shared" si="30"/>
        <v xml:space="preserve">                  </v>
      </c>
      <c r="BE512" s="92">
        <f t="shared" si="31"/>
        <v>12</v>
      </c>
    </row>
    <row r="513" spans="1:57" s="74" customFormat="1" ht="50.1" customHeight="1" x14ac:dyDescent="0.2">
      <c r="A513" s="78" t="s">
        <v>55</v>
      </c>
      <c r="B513" s="78" t="s">
        <v>54</v>
      </c>
      <c r="C513" s="78" t="s">
        <v>613</v>
      </c>
      <c r="D513" s="78" t="s">
        <v>575</v>
      </c>
      <c r="E513" s="79" t="str">
        <f>+IF(C513&lt;&gt;"",VLOOKUP(MID(C513,18,5),NIVELES!$A$133:$B$213,2,0),"")</f>
        <v>ESMERALDAS</v>
      </c>
      <c r="F513" s="80" t="s">
        <v>153</v>
      </c>
      <c r="G513" s="81" t="str">
        <f>+IF(F513&lt;&gt;"",VLOOKUP(F513,NIVELES!$A$246:$C$464,3,0),"")</f>
        <v>NORTE</v>
      </c>
      <c r="H513" s="82" t="s">
        <v>1023</v>
      </c>
      <c r="I513" s="78" t="s">
        <v>2173</v>
      </c>
      <c r="J513" s="78" t="s">
        <v>2165</v>
      </c>
      <c r="K513" s="78" t="s">
        <v>2166</v>
      </c>
      <c r="L513" s="78" t="s">
        <v>1791</v>
      </c>
      <c r="M513" s="78" t="s">
        <v>1791</v>
      </c>
      <c r="N513" s="78" t="s">
        <v>1791</v>
      </c>
      <c r="O513" s="78" t="s">
        <v>2262</v>
      </c>
      <c r="P513" s="82">
        <v>2</v>
      </c>
      <c r="Q513" s="78" t="s">
        <v>2175</v>
      </c>
      <c r="R513" s="82"/>
      <c r="S513" s="82">
        <v>1</v>
      </c>
      <c r="T513" s="82"/>
      <c r="U513" s="82"/>
      <c r="V513" s="82"/>
      <c r="W513" s="82"/>
      <c r="X513" s="82"/>
      <c r="Y513" s="82">
        <v>1</v>
      </c>
      <c r="Z513" s="82"/>
      <c r="AA513" s="82"/>
      <c r="AB513" s="82"/>
      <c r="AC513" s="82"/>
      <c r="AD513" s="85" t="str">
        <f>IF(A513&lt;&gt;"",IF(D513="DIRECCIÓN_DE_TRANSFERENCIAS","280 0031",VLOOKUP(C513,NIVELES!$A$14:$B$105,2,0)),"")</f>
        <v>280 1330</v>
      </c>
      <c r="AE513" s="86" t="s">
        <v>322</v>
      </c>
      <c r="AF513" s="86" t="s">
        <v>369</v>
      </c>
      <c r="AG513" s="79" t="str">
        <f>+IF(AF513&lt;&gt;"",VLOOKUP(AF513,NIVELES!$A$666:$B$673,2,0),"")</f>
        <v>ADMINISTRACIÓN_CENTRAL</v>
      </c>
      <c r="AH513" s="78" t="s">
        <v>322</v>
      </c>
      <c r="AI513" s="79" t="str">
        <f>IF(AH513&lt;&gt;"",VLOOKUP(CONCATENATE(AG513,AH513),NIVELES!$B$676:$C$745,2,0),"")</f>
        <v>Administración De La Gestión Administrativa Financiera</v>
      </c>
      <c r="AJ513" s="78" t="s">
        <v>517</v>
      </c>
      <c r="AK513" s="79" t="str">
        <f>+IF(AJ513&lt;&gt;"",VLOOKUP(AJ513,NIVELES!$A$816:$B$892,2,0),"")</f>
        <v>NO APLICA</v>
      </c>
      <c r="AL513" s="78" t="s">
        <v>554</v>
      </c>
      <c r="AM513" s="78">
        <v>530205</v>
      </c>
      <c r="AN513" s="79" t="str">
        <f>IF(AM513&lt;&gt;"",+VLOOKUP(AM513,NIVELES!$A$1652:$B$2466,2,0),"")</f>
        <v>Espectáculos Culturales y Sociales</v>
      </c>
      <c r="AO513" s="87">
        <v>1000</v>
      </c>
      <c r="AP513" s="88">
        <v>0</v>
      </c>
      <c r="AQ513" s="88">
        <v>500</v>
      </c>
      <c r="AR513" s="88">
        <v>0</v>
      </c>
      <c r="AS513" s="88">
        <v>0</v>
      </c>
      <c r="AT513" s="88">
        <v>0</v>
      </c>
      <c r="AU513" s="88">
        <v>0</v>
      </c>
      <c r="AV513" s="88">
        <v>0</v>
      </c>
      <c r="AW513" s="88">
        <v>500</v>
      </c>
      <c r="AX513" s="88">
        <v>0</v>
      </c>
      <c r="AY513" s="88">
        <v>0</v>
      </c>
      <c r="AZ513" s="88">
        <v>0</v>
      </c>
      <c r="BA513" s="88">
        <v>0</v>
      </c>
      <c r="BB513" s="89">
        <v>1000</v>
      </c>
      <c r="BC513" s="90" t="str">
        <f t="shared" si="29"/>
        <v>OK</v>
      </c>
      <c r="BD513" s="91" t="str">
        <f t="shared" si="30"/>
        <v xml:space="preserve">                  </v>
      </c>
      <c r="BE513" s="92">
        <f t="shared" si="31"/>
        <v>2</v>
      </c>
    </row>
    <row r="514" spans="1:57" s="74" customFormat="1" ht="50.1" customHeight="1" x14ac:dyDescent="0.2">
      <c r="A514" s="78" t="s">
        <v>55</v>
      </c>
      <c r="B514" s="78" t="s">
        <v>54</v>
      </c>
      <c r="C514" s="78" t="s">
        <v>613</v>
      </c>
      <c r="D514" s="78" t="s">
        <v>575</v>
      </c>
      <c r="E514" s="79" t="str">
        <f>+IF(C514&lt;&gt;"",VLOOKUP(MID(C514,18,5),NIVELES!$A$133:$B$213,2,0),"")</f>
        <v>ESMERALDAS</v>
      </c>
      <c r="F514" s="80" t="s">
        <v>153</v>
      </c>
      <c r="G514" s="81" t="str">
        <f>+IF(F514&lt;&gt;"",VLOOKUP(F514,NIVELES!$A$246:$C$464,3,0),"")</f>
        <v>NORTE</v>
      </c>
      <c r="H514" s="82" t="s">
        <v>1023</v>
      </c>
      <c r="I514" s="78" t="s">
        <v>2173</v>
      </c>
      <c r="J514" s="78" t="s">
        <v>2165</v>
      </c>
      <c r="K514" s="78" t="s">
        <v>2166</v>
      </c>
      <c r="L514" s="78" t="s">
        <v>1791</v>
      </c>
      <c r="M514" s="78" t="s">
        <v>1791</v>
      </c>
      <c r="N514" s="78" t="s">
        <v>1791</v>
      </c>
      <c r="O514" s="78" t="s">
        <v>2262</v>
      </c>
      <c r="P514" s="82">
        <v>2</v>
      </c>
      <c r="Q514" s="78" t="s">
        <v>2175</v>
      </c>
      <c r="R514" s="82"/>
      <c r="S514" s="82"/>
      <c r="T514" s="82">
        <v>1</v>
      </c>
      <c r="U514" s="82"/>
      <c r="V514" s="82"/>
      <c r="W514" s="82"/>
      <c r="X514" s="82">
        <v>1</v>
      </c>
      <c r="Y514" s="82"/>
      <c r="Z514" s="82"/>
      <c r="AA514" s="82"/>
      <c r="AB514" s="82"/>
      <c r="AC514" s="82"/>
      <c r="AD514" s="85" t="str">
        <f>IF(A514&lt;&gt;"",IF(D514="DIRECCIÓN_DE_TRANSFERENCIAS","280 0031",VLOOKUP(C514,NIVELES!$A$14:$B$105,2,0)),"")</f>
        <v>280 1330</v>
      </c>
      <c r="AE514" s="86" t="s">
        <v>322</v>
      </c>
      <c r="AF514" s="86" t="s">
        <v>369</v>
      </c>
      <c r="AG514" s="79" t="str">
        <f>+IF(AF514&lt;&gt;"",VLOOKUP(AF514,NIVELES!$A$666:$B$673,2,0),"")</f>
        <v>ADMINISTRACIÓN_CENTRAL</v>
      </c>
      <c r="AH514" s="78" t="s">
        <v>322</v>
      </c>
      <c r="AI514" s="79" t="str">
        <f>IF(AH514&lt;&gt;"",VLOOKUP(CONCATENATE(AG514,AH514),NIVELES!$B$676:$C$745,2,0),"")</f>
        <v>Administración De La Gestión Administrativa Financiera</v>
      </c>
      <c r="AJ514" s="78" t="s">
        <v>517</v>
      </c>
      <c r="AK514" s="79" t="str">
        <f>+IF(AJ514&lt;&gt;"",VLOOKUP(AJ514,NIVELES!$A$816:$B$892,2,0),"")</f>
        <v>NO APLICA</v>
      </c>
      <c r="AL514" s="78" t="s">
        <v>554</v>
      </c>
      <c r="AM514" s="78">
        <v>530202</v>
      </c>
      <c r="AN514" s="79" t="str">
        <f>IF(AM514&lt;&gt;"",+VLOOKUP(AM514,NIVELES!$A$1652:$B$2466,2,0),"")</f>
        <v>Fletes y Maniobras</v>
      </c>
      <c r="AO514" s="87">
        <v>500</v>
      </c>
      <c r="AP514" s="88">
        <v>0</v>
      </c>
      <c r="AQ514" s="88">
        <v>0</v>
      </c>
      <c r="AR514" s="88">
        <v>250</v>
      </c>
      <c r="AS514" s="88">
        <v>0</v>
      </c>
      <c r="AT514" s="88">
        <v>0</v>
      </c>
      <c r="AU514" s="88">
        <v>0</v>
      </c>
      <c r="AV514" s="88">
        <v>250</v>
      </c>
      <c r="AW514" s="88">
        <v>0</v>
      </c>
      <c r="AX514" s="88">
        <v>0</v>
      </c>
      <c r="AY514" s="88">
        <v>0</v>
      </c>
      <c r="AZ514" s="88">
        <v>0</v>
      </c>
      <c r="BA514" s="88">
        <v>0</v>
      </c>
      <c r="BB514" s="89">
        <v>500</v>
      </c>
      <c r="BC514" s="90" t="str">
        <f t="shared" si="29"/>
        <v>OK</v>
      </c>
      <c r="BD514" s="91" t="str">
        <f t="shared" si="30"/>
        <v xml:space="preserve">                  </v>
      </c>
      <c r="BE514" s="92">
        <f t="shared" si="31"/>
        <v>2</v>
      </c>
    </row>
    <row r="515" spans="1:57" s="74" customFormat="1" ht="50.1" customHeight="1" x14ac:dyDescent="0.2">
      <c r="A515" s="78" t="s">
        <v>55</v>
      </c>
      <c r="B515" s="78" t="s">
        <v>54</v>
      </c>
      <c r="C515" s="78" t="s">
        <v>613</v>
      </c>
      <c r="D515" s="78" t="s">
        <v>575</v>
      </c>
      <c r="E515" s="79" t="str">
        <f>+IF(C515&lt;&gt;"",VLOOKUP(MID(C515,18,5),NIVELES!$A$133:$B$213,2,0),"")</f>
        <v>ESMERALDAS</v>
      </c>
      <c r="F515" s="80" t="s">
        <v>153</v>
      </c>
      <c r="G515" s="81" t="str">
        <f>+IF(F515&lt;&gt;"",VLOOKUP(F515,NIVELES!$A$246:$C$464,3,0),"")</f>
        <v>NORTE</v>
      </c>
      <c r="H515" s="82" t="s">
        <v>1023</v>
      </c>
      <c r="I515" s="78" t="s">
        <v>2173</v>
      </c>
      <c r="J515" s="78" t="s">
        <v>2165</v>
      </c>
      <c r="K515" s="78" t="s">
        <v>2166</v>
      </c>
      <c r="L515" s="78" t="s">
        <v>1791</v>
      </c>
      <c r="M515" s="78" t="s">
        <v>1791</v>
      </c>
      <c r="N515" s="78" t="s">
        <v>1791</v>
      </c>
      <c r="O515" s="78" t="s">
        <v>2262</v>
      </c>
      <c r="P515" s="82">
        <v>2</v>
      </c>
      <c r="Q515" s="78" t="s">
        <v>2175</v>
      </c>
      <c r="R515" s="82"/>
      <c r="S515" s="82"/>
      <c r="T515" s="82">
        <v>1</v>
      </c>
      <c r="U515" s="82"/>
      <c r="V515" s="82"/>
      <c r="W515" s="82"/>
      <c r="X515" s="82">
        <v>1</v>
      </c>
      <c r="Y515" s="82"/>
      <c r="Z515" s="82"/>
      <c r="AA515" s="82"/>
      <c r="AB515" s="82"/>
      <c r="AC515" s="82"/>
      <c r="AD515" s="85" t="str">
        <f>IF(A515&lt;&gt;"",IF(D515="DIRECCIÓN_DE_TRANSFERENCIAS","280 0031",VLOOKUP(C515,NIVELES!$A$14:$B$105,2,0)),"")</f>
        <v>280 1330</v>
      </c>
      <c r="AE515" s="86" t="s">
        <v>322</v>
      </c>
      <c r="AF515" s="86" t="s">
        <v>369</v>
      </c>
      <c r="AG515" s="79" t="str">
        <f>+IF(AF515&lt;&gt;"",VLOOKUP(AF515,NIVELES!$A$666:$B$673,2,0),"")</f>
        <v>ADMINISTRACIÓN_CENTRAL</v>
      </c>
      <c r="AH515" s="78" t="s">
        <v>322</v>
      </c>
      <c r="AI515" s="79" t="str">
        <f>IF(AH515&lt;&gt;"",VLOOKUP(CONCATENATE(AG515,AH515),NIVELES!$B$676:$C$745,2,0),"")</f>
        <v>Administración De La Gestión Administrativa Financiera</v>
      </c>
      <c r="AJ515" s="78" t="s">
        <v>517</v>
      </c>
      <c r="AK515" s="79" t="str">
        <f>+IF(AJ515&lt;&gt;"",VLOOKUP(AJ515,NIVELES!$A$816:$B$892,2,0),"")</f>
        <v>NO APLICA</v>
      </c>
      <c r="AL515" s="78" t="s">
        <v>554</v>
      </c>
      <c r="AM515" s="78">
        <v>530704</v>
      </c>
      <c r="AN515" s="79" t="str">
        <f>IF(AM515&lt;&gt;"",+VLOOKUP(AM515,NIVELES!$A$1652:$B$2466,2,0),"")</f>
        <v>Mantenimiento y Reparación de Equipos y Sistemas Informáticos</v>
      </c>
      <c r="AO515" s="87">
        <v>1000</v>
      </c>
      <c r="AP515" s="88">
        <v>0</v>
      </c>
      <c r="AQ515" s="88">
        <v>0</v>
      </c>
      <c r="AR515" s="88">
        <v>500</v>
      </c>
      <c r="AS515" s="88">
        <v>0</v>
      </c>
      <c r="AT515" s="88">
        <v>0</v>
      </c>
      <c r="AU515" s="88">
        <v>0</v>
      </c>
      <c r="AV515" s="88">
        <v>500</v>
      </c>
      <c r="AW515" s="88">
        <v>0</v>
      </c>
      <c r="AX515" s="88">
        <v>0</v>
      </c>
      <c r="AY515" s="88">
        <v>0</v>
      </c>
      <c r="AZ515" s="88">
        <v>0</v>
      </c>
      <c r="BA515" s="88">
        <v>0</v>
      </c>
      <c r="BB515" s="89">
        <v>1000</v>
      </c>
      <c r="BC515" s="90" t="str">
        <f t="shared" si="29"/>
        <v>OK</v>
      </c>
      <c r="BD515" s="91" t="str">
        <f t="shared" si="30"/>
        <v xml:space="preserve">                  </v>
      </c>
      <c r="BE515" s="92">
        <f t="shared" si="31"/>
        <v>2</v>
      </c>
    </row>
    <row r="516" spans="1:57" s="74" customFormat="1" ht="50.1" customHeight="1" x14ac:dyDescent="0.2">
      <c r="A516" s="78" t="s">
        <v>55</v>
      </c>
      <c r="B516" s="78" t="s">
        <v>54</v>
      </c>
      <c r="C516" s="78" t="s">
        <v>613</v>
      </c>
      <c r="D516" s="78" t="s">
        <v>575</v>
      </c>
      <c r="E516" s="79" t="str">
        <f>+IF(C516&lt;&gt;"",VLOOKUP(MID(C516,18,5),NIVELES!$A$133:$B$213,2,0),"")</f>
        <v>ESMERALDAS</v>
      </c>
      <c r="F516" s="80" t="s">
        <v>153</v>
      </c>
      <c r="G516" s="81" t="str">
        <f>+IF(F516&lt;&gt;"",VLOOKUP(F516,NIVELES!$A$246:$C$464,3,0),"")</f>
        <v>NORTE</v>
      </c>
      <c r="H516" s="82" t="s">
        <v>1023</v>
      </c>
      <c r="I516" s="78" t="s">
        <v>2173</v>
      </c>
      <c r="J516" s="78" t="s">
        <v>2165</v>
      </c>
      <c r="K516" s="78" t="s">
        <v>2166</v>
      </c>
      <c r="L516" s="78" t="s">
        <v>1791</v>
      </c>
      <c r="M516" s="78" t="s">
        <v>1791</v>
      </c>
      <c r="N516" s="78" t="s">
        <v>1791</v>
      </c>
      <c r="O516" s="78" t="s">
        <v>2262</v>
      </c>
      <c r="P516" s="82">
        <v>1</v>
      </c>
      <c r="Q516" s="78" t="s">
        <v>2175</v>
      </c>
      <c r="R516" s="82"/>
      <c r="S516" s="82"/>
      <c r="T516" s="82"/>
      <c r="U516" s="82">
        <v>1</v>
      </c>
      <c r="V516" s="82"/>
      <c r="W516" s="82"/>
      <c r="X516" s="82"/>
      <c r="Y516" s="82"/>
      <c r="Z516" s="82"/>
      <c r="AA516" s="82"/>
      <c r="AB516" s="82"/>
      <c r="AC516" s="82"/>
      <c r="AD516" s="85" t="str">
        <f>IF(A516&lt;&gt;"",IF(D516="DIRECCIÓN_DE_TRANSFERENCIAS","280 0031",VLOOKUP(C516,NIVELES!$A$14:$B$105,2,0)),"")</f>
        <v>280 1330</v>
      </c>
      <c r="AE516" s="86" t="s">
        <v>322</v>
      </c>
      <c r="AF516" s="86" t="s">
        <v>369</v>
      </c>
      <c r="AG516" s="79" t="str">
        <f>+IF(AF516&lt;&gt;"",VLOOKUP(AF516,NIVELES!$A$666:$B$673,2,0),"")</f>
        <v>ADMINISTRACIÓN_CENTRAL</v>
      </c>
      <c r="AH516" s="78" t="s">
        <v>322</v>
      </c>
      <c r="AI516" s="79" t="str">
        <f>IF(AH516&lt;&gt;"",VLOOKUP(CONCATENATE(AG516,AH516),NIVELES!$B$676:$C$745,2,0),"")</f>
        <v>Administración De La Gestión Administrativa Financiera</v>
      </c>
      <c r="AJ516" s="78" t="s">
        <v>517</v>
      </c>
      <c r="AK516" s="79" t="str">
        <f>+IF(AJ516&lt;&gt;"",VLOOKUP(AJ516,NIVELES!$A$816:$B$892,2,0),"")</f>
        <v>NO APLICA</v>
      </c>
      <c r="AL516" s="78" t="s">
        <v>554</v>
      </c>
      <c r="AM516" s="78">
        <v>530404</v>
      </c>
      <c r="AN516" s="79" t="str">
        <f>IF(AM516&lt;&gt;"",+VLOOKUP(AM516,NIVELES!$A$1652:$B$2466,2,0),"")</f>
        <v>Maquinarias y Equipos (Instalación, Mantenimiento y Reparación)</v>
      </c>
      <c r="AO516" s="87">
        <v>2200</v>
      </c>
      <c r="AP516" s="88">
        <v>0</v>
      </c>
      <c r="AQ516" s="88">
        <v>0</v>
      </c>
      <c r="AR516" s="88">
        <v>0</v>
      </c>
      <c r="AS516" s="88">
        <v>2200</v>
      </c>
      <c r="AT516" s="88">
        <v>0</v>
      </c>
      <c r="AU516" s="88">
        <v>0</v>
      </c>
      <c r="AV516" s="88">
        <v>0</v>
      </c>
      <c r="AW516" s="88">
        <v>0</v>
      </c>
      <c r="AX516" s="88">
        <v>0</v>
      </c>
      <c r="AY516" s="88">
        <v>0</v>
      </c>
      <c r="AZ516" s="88">
        <v>0</v>
      </c>
      <c r="BA516" s="88">
        <v>0</v>
      </c>
      <c r="BB516" s="89">
        <v>2200</v>
      </c>
      <c r="BC516" s="90" t="str">
        <f t="shared" si="29"/>
        <v>OK</v>
      </c>
      <c r="BD516" s="91" t="str">
        <f t="shared" si="30"/>
        <v xml:space="preserve">                  </v>
      </c>
      <c r="BE516" s="92">
        <f t="shared" si="31"/>
        <v>1</v>
      </c>
    </row>
    <row r="517" spans="1:57" s="74" customFormat="1" ht="50.1" customHeight="1" x14ac:dyDescent="0.2">
      <c r="A517" s="78" t="s">
        <v>55</v>
      </c>
      <c r="B517" s="78" t="s">
        <v>54</v>
      </c>
      <c r="C517" s="78" t="s">
        <v>613</v>
      </c>
      <c r="D517" s="78" t="s">
        <v>575</v>
      </c>
      <c r="E517" s="79" t="str">
        <f>+IF(C517&lt;&gt;"",VLOOKUP(MID(C517,18,5),NIVELES!$A$133:$B$213,2,0),"")</f>
        <v>ESMERALDAS</v>
      </c>
      <c r="F517" s="80" t="s">
        <v>153</v>
      </c>
      <c r="G517" s="81" t="str">
        <f>+IF(F517&lt;&gt;"",VLOOKUP(F517,NIVELES!$A$246:$C$464,3,0),"")</f>
        <v>NORTE</v>
      </c>
      <c r="H517" s="82" t="s">
        <v>1023</v>
      </c>
      <c r="I517" s="78" t="s">
        <v>2173</v>
      </c>
      <c r="J517" s="78" t="s">
        <v>2165</v>
      </c>
      <c r="K517" s="78" t="s">
        <v>2166</v>
      </c>
      <c r="L517" s="78" t="s">
        <v>1791</v>
      </c>
      <c r="M517" s="78" t="s">
        <v>1791</v>
      </c>
      <c r="N517" s="78" t="s">
        <v>1791</v>
      </c>
      <c r="O517" s="78" t="s">
        <v>2178</v>
      </c>
      <c r="P517" s="82">
        <v>1</v>
      </c>
      <c r="Q517" s="78" t="s">
        <v>2175</v>
      </c>
      <c r="R517" s="82"/>
      <c r="S517" s="82"/>
      <c r="T517" s="82"/>
      <c r="U517" s="82">
        <v>1</v>
      </c>
      <c r="V517" s="82"/>
      <c r="W517" s="82"/>
      <c r="X517" s="82"/>
      <c r="Y517" s="82"/>
      <c r="Z517" s="82"/>
      <c r="AA517" s="82"/>
      <c r="AB517" s="82"/>
      <c r="AC517" s="82"/>
      <c r="AD517" s="85" t="str">
        <f>IF(A517&lt;&gt;"",IF(D517="DIRECCIÓN_DE_TRANSFERENCIAS","280 0031",VLOOKUP(C517,NIVELES!$A$14:$B$105,2,0)),"")</f>
        <v>280 1330</v>
      </c>
      <c r="AE517" s="86" t="s">
        <v>322</v>
      </c>
      <c r="AF517" s="86" t="s">
        <v>369</v>
      </c>
      <c r="AG517" s="79" t="str">
        <f>+IF(AF517&lt;&gt;"",VLOOKUP(AF517,NIVELES!$A$666:$B$673,2,0),"")</f>
        <v>ADMINISTRACIÓN_CENTRAL</v>
      </c>
      <c r="AH517" s="78" t="s">
        <v>322</v>
      </c>
      <c r="AI517" s="79" t="str">
        <f>IF(AH517&lt;&gt;"",VLOOKUP(CONCATENATE(AG517,AH517),NIVELES!$B$676:$C$745,2,0),"")</f>
        <v>Administración De La Gestión Administrativa Financiera</v>
      </c>
      <c r="AJ517" s="78" t="s">
        <v>517</v>
      </c>
      <c r="AK517" s="79" t="str">
        <f>+IF(AJ517&lt;&gt;"",VLOOKUP(AJ517,NIVELES!$A$816:$B$892,2,0),"")</f>
        <v>NO APLICA</v>
      </c>
      <c r="AL517" s="78" t="s">
        <v>554</v>
      </c>
      <c r="AM517" s="78">
        <v>530805</v>
      </c>
      <c r="AN517" s="79" t="str">
        <f>IF(AM517&lt;&gt;"",+VLOOKUP(AM517,NIVELES!$A$1652:$B$2466,2,0),"")</f>
        <v>Materiales de Aseo</v>
      </c>
      <c r="AO517" s="87">
        <v>400</v>
      </c>
      <c r="AP517" s="88">
        <v>0</v>
      </c>
      <c r="AQ517" s="88">
        <v>0</v>
      </c>
      <c r="AR517" s="88">
        <v>0</v>
      </c>
      <c r="AS517" s="88">
        <v>400</v>
      </c>
      <c r="AT517" s="88">
        <v>0</v>
      </c>
      <c r="AU517" s="88">
        <v>0</v>
      </c>
      <c r="AV517" s="88">
        <v>0</v>
      </c>
      <c r="AW517" s="88">
        <v>0</v>
      </c>
      <c r="AX517" s="88">
        <v>0</v>
      </c>
      <c r="AY517" s="88">
        <v>0</v>
      </c>
      <c r="AZ517" s="88">
        <v>0</v>
      </c>
      <c r="BA517" s="88">
        <v>0</v>
      </c>
      <c r="BB517" s="89">
        <v>400</v>
      </c>
      <c r="BC517" s="90" t="str">
        <f t="shared" si="29"/>
        <v>OK</v>
      </c>
      <c r="BD517" s="91" t="str">
        <f t="shared" si="30"/>
        <v xml:space="preserve">                  </v>
      </c>
      <c r="BE517" s="92">
        <f t="shared" si="31"/>
        <v>1</v>
      </c>
    </row>
    <row r="518" spans="1:57" s="74" customFormat="1" ht="50.1" customHeight="1" x14ac:dyDescent="0.2">
      <c r="A518" s="78" t="s">
        <v>55</v>
      </c>
      <c r="B518" s="78" t="s">
        <v>54</v>
      </c>
      <c r="C518" s="78" t="s">
        <v>613</v>
      </c>
      <c r="D518" s="78" t="s">
        <v>575</v>
      </c>
      <c r="E518" s="79" t="str">
        <f>+IF(C518&lt;&gt;"",VLOOKUP(MID(C518,18,5),NIVELES!$A$133:$B$213,2,0),"")</f>
        <v>ESMERALDAS</v>
      </c>
      <c r="F518" s="80" t="s">
        <v>153</v>
      </c>
      <c r="G518" s="81" t="str">
        <f>+IF(F518&lt;&gt;"",VLOOKUP(F518,NIVELES!$A$246:$C$464,3,0),"")</f>
        <v>NORTE</v>
      </c>
      <c r="H518" s="82" t="s">
        <v>1023</v>
      </c>
      <c r="I518" s="78" t="s">
        <v>2173</v>
      </c>
      <c r="J518" s="78" t="s">
        <v>2165</v>
      </c>
      <c r="K518" s="78" t="s">
        <v>2166</v>
      </c>
      <c r="L518" s="78" t="s">
        <v>1791</v>
      </c>
      <c r="M518" s="78" t="s">
        <v>1791</v>
      </c>
      <c r="N518" s="78" t="s">
        <v>1791</v>
      </c>
      <c r="O518" s="78" t="s">
        <v>2179</v>
      </c>
      <c r="P518" s="82">
        <v>2</v>
      </c>
      <c r="Q518" s="78" t="s">
        <v>2175</v>
      </c>
      <c r="R518" s="82"/>
      <c r="S518" s="82"/>
      <c r="T518" s="82">
        <v>1</v>
      </c>
      <c r="U518" s="82"/>
      <c r="V518" s="82"/>
      <c r="W518" s="82"/>
      <c r="X518" s="82"/>
      <c r="Y518" s="82">
        <v>1</v>
      </c>
      <c r="Z518" s="82"/>
      <c r="AA518" s="82"/>
      <c r="AB518" s="82"/>
      <c r="AC518" s="82"/>
      <c r="AD518" s="85" t="str">
        <f>IF(A518&lt;&gt;"",IF(D518="DIRECCIÓN_DE_TRANSFERENCIAS","280 0031",VLOOKUP(C518,NIVELES!$A$14:$B$105,2,0)),"")</f>
        <v>280 1330</v>
      </c>
      <c r="AE518" s="86" t="s">
        <v>322</v>
      </c>
      <c r="AF518" s="86" t="s">
        <v>369</v>
      </c>
      <c r="AG518" s="79" t="str">
        <f>+IF(AF518&lt;&gt;"",VLOOKUP(AF518,NIVELES!$A$666:$B$673,2,0),"")</f>
        <v>ADMINISTRACIÓN_CENTRAL</v>
      </c>
      <c r="AH518" s="78" t="s">
        <v>322</v>
      </c>
      <c r="AI518" s="79" t="str">
        <f>IF(AH518&lt;&gt;"",VLOOKUP(CONCATENATE(AG518,AH518),NIVELES!$B$676:$C$745,2,0),"")</f>
        <v>Administración De La Gestión Administrativa Financiera</v>
      </c>
      <c r="AJ518" s="78" t="s">
        <v>517</v>
      </c>
      <c r="AK518" s="79" t="str">
        <f>+IF(AJ518&lt;&gt;"",VLOOKUP(AJ518,NIVELES!$A$816:$B$892,2,0),"")</f>
        <v>NO APLICA</v>
      </c>
      <c r="AL518" s="78" t="s">
        <v>554</v>
      </c>
      <c r="AM518" s="78">
        <v>530804</v>
      </c>
      <c r="AN518" s="79" t="str">
        <f>IF(AM518&lt;&gt;"",+VLOOKUP(AM518,NIVELES!$A$1652:$B$2466,2,0),"")</f>
        <v>Materiales de Oficina</v>
      </c>
      <c r="AO518" s="87">
        <v>2500</v>
      </c>
      <c r="AP518" s="88">
        <v>0</v>
      </c>
      <c r="AQ518" s="88">
        <v>0</v>
      </c>
      <c r="AR518" s="88">
        <v>1500</v>
      </c>
      <c r="AS518" s="88">
        <v>0</v>
      </c>
      <c r="AT518" s="88">
        <v>0</v>
      </c>
      <c r="AU518" s="88">
        <v>0</v>
      </c>
      <c r="AV518" s="88">
        <v>0</v>
      </c>
      <c r="AW518" s="88">
        <v>1000</v>
      </c>
      <c r="AX518" s="88">
        <v>0</v>
      </c>
      <c r="AY518" s="88">
        <v>0</v>
      </c>
      <c r="AZ518" s="88">
        <v>0</v>
      </c>
      <c r="BA518" s="88">
        <v>0</v>
      </c>
      <c r="BB518" s="89">
        <v>2500</v>
      </c>
      <c r="BC518" s="90" t="str">
        <f t="shared" si="29"/>
        <v>OK</v>
      </c>
      <c r="BD518" s="91" t="str">
        <f t="shared" si="30"/>
        <v xml:space="preserve">                  </v>
      </c>
      <c r="BE518" s="92">
        <f t="shared" si="31"/>
        <v>2</v>
      </c>
    </row>
    <row r="519" spans="1:57" s="74" customFormat="1" ht="50.1" customHeight="1" x14ac:dyDescent="0.2">
      <c r="A519" s="78" t="s">
        <v>55</v>
      </c>
      <c r="B519" s="78" t="s">
        <v>54</v>
      </c>
      <c r="C519" s="78" t="s">
        <v>613</v>
      </c>
      <c r="D519" s="78" t="s">
        <v>575</v>
      </c>
      <c r="E519" s="79" t="str">
        <f>+IF(C519&lt;&gt;"",VLOOKUP(MID(C519,18,5),NIVELES!$A$133:$B$213,2,0),"")</f>
        <v>ESMERALDAS</v>
      </c>
      <c r="F519" s="80" t="s">
        <v>153</v>
      </c>
      <c r="G519" s="81" t="str">
        <f>+IF(F519&lt;&gt;"",VLOOKUP(F519,NIVELES!$A$246:$C$464,3,0),"")</f>
        <v>NORTE</v>
      </c>
      <c r="H519" s="82" t="s">
        <v>1023</v>
      </c>
      <c r="I519" s="78" t="s">
        <v>2173</v>
      </c>
      <c r="J519" s="78" t="s">
        <v>2165</v>
      </c>
      <c r="K519" s="78" t="s">
        <v>2166</v>
      </c>
      <c r="L519" s="78" t="s">
        <v>1791</v>
      </c>
      <c r="M519" s="78" t="s">
        <v>1791</v>
      </c>
      <c r="N519" s="78" t="s">
        <v>1791</v>
      </c>
      <c r="O519" s="78" t="s">
        <v>2174</v>
      </c>
      <c r="P519" s="82">
        <v>11</v>
      </c>
      <c r="Q519" s="78" t="s">
        <v>2175</v>
      </c>
      <c r="R519" s="82"/>
      <c r="S519" s="82">
        <v>1</v>
      </c>
      <c r="T519" s="82">
        <v>1</v>
      </c>
      <c r="U519" s="82">
        <v>1</v>
      </c>
      <c r="V519" s="82">
        <v>1</v>
      </c>
      <c r="W519" s="82">
        <v>1</v>
      </c>
      <c r="X519" s="82">
        <v>1</v>
      </c>
      <c r="Y519" s="82">
        <v>1</v>
      </c>
      <c r="Z519" s="82">
        <v>1</v>
      </c>
      <c r="AA519" s="82">
        <v>1</v>
      </c>
      <c r="AB519" s="82">
        <v>1</v>
      </c>
      <c r="AC519" s="82">
        <v>1</v>
      </c>
      <c r="AD519" s="85" t="str">
        <f>IF(A519&lt;&gt;"",IF(D519="DIRECCIÓN_DE_TRANSFERENCIAS","280 0031",VLOOKUP(C519,NIVELES!$A$14:$B$105,2,0)),"")</f>
        <v>280 1330</v>
      </c>
      <c r="AE519" s="86" t="s">
        <v>322</v>
      </c>
      <c r="AF519" s="86" t="s">
        <v>369</v>
      </c>
      <c r="AG519" s="79" t="str">
        <f>+IF(AF519&lt;&gt;"",VLOOKUP(AF519,NIVELES!$A$666:$B$673,2,0),"")</f>
        <v>ADMINISTRACIÓN_CENTRAL</v>
      </c>
      <c r="AH519" s="78" t="s">
        <v>322</v>
      </c>
      <c r="AI519" s="79" t="str">
        <f>IF(AH519&lt;&gt;"",VLOOKUP(CONCATENATE(AG519,AH519),NIVELES!$B$676:$C$745,2,0),"")</f>
        <v>Administración De La Gestión Administrativa Financiera</v>
      </c>
      <c r="AJ519" s="78" t="s">
        <v>517</v>
      </c>
      <c r="AK519" s="79" t="str">
        <f>+IF(AJ519&lt;&gt;"",VLOOKUP(AJ519,NIVELES!$A$816:$B$892,2,0),"")</f>
        <v>NO APLICA</v>
      </c>
      <c r="AL519" s="78" t="s">
        <v>554</v>
      </c>
      <c r="AM519" s="78">
        <v>530301</v>
      </c>
      <c r="AN519" s="79" t="str">
        <f>IF(AM519&lt;&gt;"",+VLOOKUP(AM519,NIVELES!$A$1652:$B$2466,2,0),"")</f>
        <v>Pasajes al Interior</v>
      </c>
      <c r="AO519" s="87">
        <v>330</v>
      </c>
      <c r="AP519" s="88">
        <v>0</v>
      </c>
      <c r="AQ519" s="88">
        <v>30</v>
      </c>
      <c r="AR519" s="88">
        <v>30</v>
      </c>
      <c r="AS519" s="88">
        <v>30</v>
      </c>
      <c r="AT519" s="88">
        <v>30</v>
      </c>
      <c r="AU519" s="88">
        <v>30</v>
      </c>
      <c r="AV519" s="88">
        <v>30</v>
      </c>
      <c r="AW519" s="88">
        <v>30</v>
      </c>
      <c r="AX519" s="88">
        <v>30</v>
      </c>
      <c r="AY519" s="88">
        <v>30</v>
      </c>
      <c r="AZ519" s="88">
        <v>30</v>
      </c>
      <c r="BA519" s="88">
        <v>30</v>
      </c>
      <c r="BB519" s="89">
        <v>330</v>
      </c>
      <c r="BC519" s="90" t="str">
        <f t="shared" ref="BC519:BC582" si="32">IF(A519&lt;&gt;"",IF(AO519&lt;&gt;"",IF(AO519=BB519,"OK",AO519-BB519),IF(AND(AO519="",BB519=""),"",AO519-BB519))," ")</f>
        <v>OK</v>
      </c>
      <c r="BD519" s="91" t="str">
        <f t="shared" si="30"/>
        <v xml:space="preserve">                  </v>
      </c>
      <c r="BE519" s="92">
        <f t="shared" si="31"/>
        <v>11</v>
      </c>
    </row>
    <row r="520" spans="1:57" s="74" customFormat="1" ht="50.1" customHeight="1" x14ac:dyDescent="0.2">
      <c r="A520" s="78" t="s">
        <v>55</v>
      </c>
      <c r="B520" s="78" t="s">
        <v>54</v>
      </c>
      <c r="C520" s="78" t="s">
        <v>613</v>
      </c>
      <c r="D520" s="78" t="s">
        <v>575</v>
      </c>
      <c r="E520" s="79" t="str">
        <f>+IF(C520&lt;&gt;"",VLOOKUP(MID(C520,18,5),NIVELES!$A$133:$B$213,2,0),"")</f>
        <v>ESMERALDAS</v>
      </c>
      <c r="F520" s="80" t="s">
        <v>153</v>
      </c>
      <c r="G520" s="81" t="str">
        <f>+IF(F520&lt;&gt;"",VLOOKUP(F520,NIVELES!$A$246:$C$464,3,0),"")</f>
        <v>NORTE</v>
      </c>
      <c r="H520" s="82" t="s">
        <v>1023</v>
      </c>
      <c r="I520" s="78" t="s">
        <v>2173</v>
      </c>
      <c r="J520" s="78" t="s">
        <v>2165</v>
      </c>
      <c r="K520" s="78" t="s">
        <v>2166</v>
      </c>
      <c r="L520" s="78" t="s">
        <v>1791</v>
      </c>
      <c r="M520" s="78" t="s">
        <v>1791</v>
      </c>
      <c r="N520" s="78" t="s">
        <v>1791</v>
      </c>
      <c r="O520" s="78" t="s">
        <v>2262</v>
      </c>
      <c r="P520" s="82">
        <v>12</v>
      </c>
      <c r="Q520" s="78" t="s">
        <v>2175</v>
      </c>
      <c r="R520" s="82">
        <v>1</v>
      </c>
      <c r="S520" s="82">
        <v>1</v>
      </c>
      <c r="T520" s="82">
        <v>1</v>
      </c>
      <c r="U520" s="82">
        <v>1</v>
      </c>
      <c r="V520" s="82">
        <v>1</v>
      </c>
      <c r="W520" s="82">
        <v>1</v>
      </c>
      <c r="X520" s="82">
        <v>1</v>
      </c>
      <c r="Y520" s="82">
        <v>1</v>
      </c>
      <c r="Z520" s="82">
        <v>1</v>
      </c>
      <c r="AA520" s="82">
        <v>1</v>
      </c>
      <c r="AB520" s="82">
        <v>1</v>
      </c>
      <c r="AC520" s="82">
        <v>1</v>
      </c>
      <c r="AD520" s="85" t="str">
        <f>IF(A520&lt;&gt;"",IF(D520="DIRECCIÓN_DE_TRANSFERENCIAS","280 0031",VLOOKUP(C520,NIVELES!$A$14:$B$105,2,0)),"")</f>
        <v>280 1330</v>
      </c>
      <c r="AE520" s="86" t="s">
        <v>322</v>
      </c>
      <c r="AF520" s="86" t="s">
        <v>369</v>
      </c>
      <c r="AG520" s="79" t="str">
        <f>+IF(AF520&lt;&gt;"",VLOOKUP(AF520,NIVELES!$A$666:$B$673,2,0),"")</f>
        <v>ADMINISTRACIÓN_CENTRAL</v>
      </c>
      <c r="AH520" s="78" t="s">
        <v>322</v>
      </c>
      <c r="AI520" s="79" t="str">
        <f>IF(AH520&lt;&gt;"",VLOOKUP(CONCATENATE(AG520,AH520),NIVELES!$B$676:$C$745,2,0),"")</f>
        <v>Administración De La Gestión Administrativa Financiera</v>
      </c>
      <c r="AJ520" s="78" t="s">
        <v>517</v>
      </c>
      <c r="AK520" s="79" t="str">
        <f>+IF(AJ520&lt;&gt;"",VLOOKUP(AJ520,NIVELES!$A$816:$B$892,2,0),"")</f>
        <v>NO APLICA</v>
      </c>
      <c r="AL520" s="78" t="s">
        <v>554</v>
      </c>
      <c r="AM520" s="78">
        <v>530106</v>
      </c>
      <c r="AN520" s="79" t="str">
        <f>IF(AM520&lt;&gt;"",+VLOOKUP(AM520,NIVELES!$A$1652:$B$2466,2,0),"")</f>
        <v>Servicio de Correo</v>
      </c>
      <c r="AO520" s="87">
        <v>190</v>
      </c>
      <c r="AP520" s="88">
        <v>15</v>
      </c>
      <c r="AQ520" s="88">
        <v>15</v>
      </c>
      <c r="AR520" s="88">
        <v>15</v>
      </c>
      <c r="AS520" s="88">
        <v>15</v>
      </c>
      <c r="AT520" s="88">
        <v>15</v>
      </c>
      <c r="AU520" s="88">
        <v>15</v>
      </c>
      <c r="AV520" s="88">
        <v>15</v>
      </c>
      <c r="AW520" s="88">
        <v>15</v>
      </c>
      <c r="AX520" s="88">
        <v>15</v>
      </c>
      <c r="AY520" s="88">
        <v>15</v>
      </c>
      <c r="AZ520" s="88">
        <v>15</v>
      </c>
      <c r="BA520" s="88">
        <v>25</v>
      </c>
      <c r="BB520" s="89">
        <v>190</v>
      </c>
      <c r="BC520" s="90" t="str">
        <f t="shared" si="32"/>
        <v>OK</v>
      </c>
      <c r="BD520" s="91" t="str">
        <f t="shared" ref="BD520:BD583" si="33">IF(A520&lt;&gt;"",IF(A520="","Escoger Nivel 0",)&amp;" "&amp;(IF(B520="","Escoger Nivel  1",)&amp;" "&amp;(IF(C520="","Escoger Nivel 2",)&amp;" "&amp;(IF(D520="","Escoger Nivel 3",)&amp;" "&amp;(IF(F520="","Escoger Cantón",)&amp;" "&amp;(IF(I520="","Escoger Obj. Estratégico Institucional N1",)&amp;" "&amp;(IF(J520="","Escoger Obj. Especifico N2",)&amp;" "&amp;(IF(K520="","Escoger Obj. Operativo N4",)&amp;" "&amp;(IF(L520=""," Llenar Modalidad de Servicio ",)&amp;""&amp;(IF(M520=""," Llenar Meta de Cobertura ",)&amp;" "&amp;(IF(N520="","Llenar Indicador",)&amp;" "&amp;(IF(O520="","Llenar Actividad PAPP",)&amp;" "&amp;(IF(P520="","Llenar Metas",)&amp;" "&amp;(IF(Q520="","Llenar Indicador",)&amp;" "&amp;(IF(AF520="","Escoger Nro. programa",)&amp;" "&amp;(IF(AH520="","Escoger Nro. Actividad e-Sigef",)&amp;" "&amp;(IF(AK520="","Escoger direccionamiento de gasto",)&amp;" "&amp;(IF(AL520="","Escoger Grupo de Gasto",)&amp;" "&amp;(IF(AM520="","Escoger Item Presupuestario",)&amp;" "&amp;(IF(AO520="","Llenar valor de actividad",))))))))))))))))))))," ")</f>
        <v xml:space="preserve">                  </v>
      </c>
      <c r="BE520" s="92">
        <f t="shared" si="31"/>
        <v>12</v>
      </c>
    </row>
    <row r="521" spans="1:57" s="74" customFormat="1" ht="50.1" customHeight="1" x14ac:dyDescent="0.2">
      <c r="A521" s="78" t="s">
        <v>55</v>
      </c>
      <c r="B521" s="78" t="s">
        <v>54</v>
      </c>
      <c r="C521" s="78" t="s">
        <v>613</v>
      </c>
      <c r="D521" s="78" t="s">
        <v>575</v>
      </c>
      <c r="E521" s="79" t="str">
        <f>+IF(C521&lt;&gt;"",VLOOKUP(MID(C521,18,5),NIVELES!$A$133:$B$213,2,0),"")</f>
        <v>ESMERALDAS</v>
      </c>
      <c r="F521" s="80" t="s">
        <v>153</v>
      </c>
      <c r="G521" s="81" t="str">
        <f>+IF(F521&lt;&gt;"",VLOOKUP(F521,NIVELES!$A$246:$C$464,3,0),"")</f>
        <v>NORTE</v>
      </c>
      <c r="H521" s="82" t="s">
        <v>1023</v>
      </c>
      <c r="I521" s="78" t="s">
        <v>2173</v>
      </c>
      <c r="J521" s="78" t="s">
        <v>2165</v>
      </c>
      <c r="K521" s="78" t="s">
        <v>2166</v>
      </c>
      <c r="L521" s="78" t="s">
        <v>1791</v>
      </c>
      <c r="M521" s="78" t="s">
        <v>1791</v>
      </c>
      <c r="N521" s="78" t="s">
        <v>1791</v>
      </c>
      <c r="O521" s="78" t="s">
        <v>2180</v>
      </c>
      <c r="P521" s="82">
        <v>11</v>
      </c>
      <c r="Q521" s="78" t="s">
        <v>2175</v>
      </c>
      <c r="R521" s="82"/>
      <c r="S521" s="82">
        <v>1</v>
      </c>
      <c r="T521" s="82">
        <v>1</v>
      </c>
      <c r="U521" s="82">
        <v>1</v>
      </c>
      <c r="V521" s="82">
        <v>1</v>
      </c>
      <c r="W521" s="82">
        <v>1</v>
      </c>
      <c r="X521" s="82">
        <v>1</v>
      </c>
      <c r="Y521" s="82">
        <v>1</v>
      </c>
      <c r="Z521" s="82">
        <v>1</v>
      </c>
      <c r="AA521" s="82">
        <v>1</v>
      </c>
      <c r="AB521" s="82">
        <v>1</v>
      </c>
      <c r="AC521" s="82">
        <v>1</v>
      </c>
      <c r="AD521" s="85" t="str">
        <f>IF(A521&lt;&gt;"",IF(D521="DIRECCIÓN_DE_TRANSFERENCIAS","280 0031",VLOOKUP(C521,NIVELES!$A$14:$B$105,2,0)),"")</f>
        <v>280 1330</v>
      </c>
      <c r="AE521" s="86" t="s">
        <v>322</v>
      </c>
      <c r="AF521" s="86" t="s">
        <v>369</v>
      </c>
      <c r="AG521" s="79" t="str">
        <f>+IF(AF521&lt;&gt;"",VLOOKUP(AF521,NIVELES!$A$666:$B$673,2,0),"")</f>
        <v>ADMINISTRACIÓN_CENTRAL</v>
      </c>
      <c r="AH521" s="78" t="s">
        <v>322</v>
      </c>
      <c r="AI521" s="79" t="str">
        <f>IF(AH521&lt;&gt;"",VLOOKUP(CONCATENATE(AG521,AH521),NIVELES!$B$676:$C$745,2,0),"")</f>
        <v>Administración De La Gestión Administrativa Financiera</v>
      </c>
      <c r="AJ521" s="78" t="s">
        <v>517</v>
      </c>
      <c r="AK521" s="79" t="str">
        <f>+IF(AJ521&lt;&gt;"",VLOOKUP(AJ521,NIVELES!$A$816:$B$892,2,0),"")</f>
        <v>NO APLICA</v>
      </c>
      <c r="AL521" s="78" t="s">
        <v>554</v>
      </c>
      <c r="AM521" s="78">
        <v>530208</v>
      </c>
      <c r="AN521" s="79" t="str">
        <f>IF(AM521&lt;&gt;"",+VLOOKUP(AM521,NIVELES!$A$1652:$B$2466,2,0),"")</f>
        <v>Servicio de Seguridad y Vigilancia</v>
      </c>
      <c r="AO521" s="87">
        <v>37174.83</v>
      </c>
      <c r="AP521" s="88">
        <v>0</v>
      </c>
      <c r="AQ521" s="88">
        <v>3379.53</v>
      </c>
      <c r="AR521" s="88">
        <v>3379.53</v>
      </c>
      <c r="AS521" s="88">
        <v>3379.53</v>
      </c>
      <c r="AT521" s="88">
        <v>3379.53</v>
      </c>
      <c r="AU521" s="88">
        <v>3379.53</v>
      </c>
      <c r="AV521" s="88">
        <v>3379.53</v>
      </c>
      <c r="AW521" s="88">
        <v>3379.53</v>
      </c>
      <c r="AX521" s="88">
        <v>3379.53</v>
      </c>
      <c r="AY521" s="88">
        <v>3379.53</v>
      </c>
      <c r="AZ521" s="88">
        <v>3379.53</v>
      </c>
      <c r="BA521" s="88">
        <v>3379.53</v>
      </c>
      <c r="BB521" s="89">
        <v>37174.829999999994</v>
      </c>
      <c r="BC521" s="90" t="str">
        <f t="shared" si="32"/>
        <v>OK</v>
      </c>
      <c r="BD521" s="91" t="str">
        <f t="shared" si="33"/>
        <v xml:space="preserve">                  </v>
      </c>
      <c r="BE521" s="92">
        <f t="shared" ref="BE521:BE584" si="34">SUBTOTAL(9,R521:AC521)</f>
        <v>11</v>
      </c>
    </row>
    <row r="522" spans="1:57" s="74" customFormat="1" ht="50.1" customHeight="1" x14ac:dyDescent="0.2">
      <c r="A522" s="78" t="s">
        <v>55</v>
      </c>
      <c r="B522" s="78" t="s">
        <v>54</v>
      </c>
      <c r="C522" s="78" t="s">
        <v>613</v>
      </c>
      <c r="D522" s="78" t="s">
        <v>575</v>
      </c>
      <c r="E522" s="79" t="str">
        <f>+IF(C522&lt;&gt;"",VLOOKUP(MID(C522,18,5),NIVELES!$A$133:$B$213,2,0),"")</f>
        <v>ESMERALDAS</v>
      </c>
      <c r="F522" s="80" t="s">
        <v>153</v>
      </c>
      <c r="G522" s="81" t="str">
        <f>+IF(F522&lt;&gt;"",VLOOKUP(F522,NIVELES!$A$246:$C$464,3,0),"")</f>
        <v>NORTE</v>
      </c>
      <c r="H522" s="82" t="s">
        <v>1023</v>
      </c>
      <c r="I522" s="78" t="s">
        <v>2173</v>
      </c>
      <c r="J522" s="78" t="s">
        <v>2165</v>
      </c>
      <c r="K522" s="78" t="s">
        <v>2166</v>
      </c>
      <c r="L522" s="78" t="s">
        <v>1791</v>
      </c>
      <c r="M522" s="78" t="s">
        <v>1791</v>
      </c>
      <c r="N522" s="78" t="s">
        <v>1791</v>
      </c>
      <c r="O522" s="78" t="s">
        <v>2196</v>
      </c>
      <c r="P522" s="82">
        <v>12</v>
      </c>
      <c r="Q522" s="78" t="s">
        <v>2175</v>
      </c>
      <c r="R522" s="82">
        <v>1</v>
      </c>
      <c r="S522" s="82">
        <v>1</v>
      </c>
      <c r="T522" s="82">
        <v>1</v>
      </c>
      <c r="U522" s="82">
        <v>1</v>
      </c>
      <c r="V522" s="82">
        <v>1</v>
      </c>
      <c r="W522" s="82">
        <v>1</v>
      </c>
      <c r="X522" s="82">
        <v>1</v>
      </c>
      <c r="Y522" s="82">
        <v>1</v>
      </c>
      <c r="Z522" s="82">
        <v>1</v>
      </c>
      <c r="AA522" s="82">
        <v>1</v>
      </c>
      <c r="AB522" s="82">
        <v>1</v>
      </c>
      <c r="AC522" s="82">
        <v>1</v>
      </c>
      <c r="AD522" s="85" t="str">
        <f>IF(A522&lt;&gt;"",IF(D522="DIRECCIÓN_DE_TRANSFERENCIAS","280 0031",VLOOKUP(C522,NIVELES!$A$14:$B$105,2,0)),"")</f>
        <v>280 1330</v>
      </c>
      <c r="AE522" s="86" t="s">
        <v>322</v>
      </c>
      <c r="AF522" s="86" t="s">
        <v>369</v>
      </c>
      <c r="AG522" s="79" t="str">
        <f>+IF(AF522&lt;&gt;"",VLOOKUP(AF522,NIVELES!$A$666:$B$673,2,0),"")</f>
        <v>ADMINISTRACIÓN_CENTRAL</v>
      </c>
      <c r="AH522" s="78" t="s">
        <v>322</v>
      </c>
      <c r="AI522" s="79" t="str">
        <f>IF(AH522&lt;&gt;"",VLOOKUP(CONCATENATE(AG522,AH522),NIVELES!$B$676:$C$745,2,0),"")</f>
        <v>Administración De La Gestión Administrativa Financiera</v>
      </c>
      <c r="AJ522" s="78" t="s">
        <v>517</v>
      </c>
      <c r="AK522" s="79" t="str">
        <f>+IF(AJ522&lt;&gt;"",VLOOKUP(AJ522,NIVELES!$A$816:$B$892,2,0),"")</f>
        <v>NO APLICA</v>
      </c>
      <c r="AL522" s="78" t="s">
        <v>554</v>
      </c>
      <c r="AM522" s="78">
        <v>530209</v>
      </c>
      <c r="AN522" s="79" t="str">
        <f>IF(AM522&lt;&gt;"",+VLOOKUP(AM522,NIVELES!$A$1652:$B$2466,2,0),"")</f>
        <v>Servicios de Aseo; Lavado de Vestimenta de Trabajo; Fumigación, Desinfección y Limpieza de Instalaciones</v>
      </c>
      <c r="AO522" s="87">
        <v>10245.36</v>
      </c>
      <c r="AP522" s="88">
        <v>853.78</v>
      </c>
      <c r="AQ522" s="88">
        <v>853.78</v>
      </c>
      <c r="AR522" s="88">
        <v>853.78</v>
      </c>
      <c r="AS522" s="88">
        <v>853.78</v>
      </c>
      <c r="AT522" s="88">
        <v>853.78</v>
      </c>
      <c r="AU522" s="88">
        <v>853.78</v>
      </c>
      <c r="AV522" s="88">
        <v>853.78</v>
      </c>
      <c r="AW522" s="88">
        <v>853.78</v>
      </c>
      <c r="AX522" s="88">
        <v>853.78</v>
      </c>
      <c r="AY522" s="88">
        <v>853.78</v>
      </c>
      <c r="AZ522" s="88">
        <v>853.78</v>
      </c>
      <c r="BA522" s="88">
        <v>853.78</v>
      </c>
      <c r="BB522" s="89">
        <v>10245.36</v>
      </c>
      <c r="BC522" s="90" t="str">
        <f t="shared" si="32"/>
        <v>OK</v>
      </c>
      <c r="BD522" s="91" t="str">
        <f t="shared" si="33"/>
        <v xml:space="preserve">                  </v>
      </c>
      <c r="BE522" s="92">
        <f t="shared" si="34"/>
        <v>12</v>
      </c>
    </row>
    <row r="523" spans="1:57" s="74" customFormat="1" ht="50.1" customHeight="1" x14ac:dyDescent="0.2">
      <c r="A523" s="78" t="s">
        <v>55</v>
      </c>
      <c r="B523" s="78" t="s">
        <v>54</v>
      </c>
      <c r="C523" s="78" t="s">
        <v>613</v>
      </c>
      <c r="D523" s="78" t="s">
        <v>575</v>
      </c>
      <c r="E523" s="79" t="str">
        <f>+IF(C523&lt;&gt;"",VLOOKUP(MID(C523,18,5),NIVELES!$A$133:$B$213,2,0),"")</f>
        <v>ESMERALDAS</v>
      </c>
      <c r="F523" s="80" t="s">
        <v>153</v>
      </c>
      <c r="G523" s="81" t="str">
        <f>+IF(F523&lt;&gt;"",VLOOKUP(F523,NIVELES!$A$246:$C$464,3,0),"")</f>
        <v>NORTE</v>
      </c>
      <c r="H523" s="82" t="s">
        <v>1023</v>
      </c>
      <c r="I523" s="78" t="s">
        <v>2173</v>
      </c>
      <c r="J523" s="78" t="s">
        <v>2165</v>
      </c>
      <c r="K523" s="78" t="s">
        <v>2166</v>
      </c>
      <c r="L523" s="78" t="s">
        <v>1791</v>
      </c>
      <c r="M523" s="78" t="s">
        <v>1791</v>
      </c>
      <c r="N523" s="78" t="s">
        <v>1791</v>
      </c>
      <c r="O523" s="78" t="s">
        <v>2174</v>
      </c>
      <c r="P523" s="82">
        <v>12</v>
      </c>
      <c r="Q523" s="78" t="s">
        <v>2175</v>
      </c>
      <c r="R523" s="82">
        <v>1</v>
      </c>
      <c r="S523" s="82">
        <v>1</v>
      </c>
      <c r="T523" s="82">
        <v>1</v>
      </c>
      <c r="U523" s="82">
        <v>1</v>
      </c>
      <c r="V523" s="82">
        <v>1</v>
      </c>
      <c r="W523" s="82">
        <v>1</v>
      </c>
      <c r="X523" s="82">
        <v>1</v>
      </c>
      <c r="Y523" s="82">
        <v>1</v>
      </c>
      <c r="Z523" s="82">
        <v>1</v>
      </c>
      <c r="AA523" s="82">
        <v>1</v>
      </c>
      <c r="AB523" s="82">
        <v>1</v>
      </c>
      <c r="AC523" s="82">
        <v>1</v>
      </c>
      <c r="AD523" s="85" t="str">
        <f>IF(A523&lt;&gt;"",IF(D523="DIRECCIÓN_DE_TRANSFERENCIAS","280 0031",VLOOKUP(C523,NIVELES!$A$14:$B$105,2,0)),"")</f>
        <v>280 1330</v>
      </c>
      <c r="AE523" s="86" t="s">
        <v>322</v>
      </c>
      <c r="AF523" s="86" t="s">
        <v>369</v>
      </c>
      <c r="AG523" s="79" t="str">
        <f>+IF(AF523&lt;&gt;"",VLOOKUP(AF523,NIVELES!$A$666:$B$673,2,0),"")</f>
        <v>ADMINISTRACIÓN_CENTRAL</v>
      </c>
      <c r="AH523" s="78" t="s">
        <v>322</v>
      </c>
      <c r="AI523" s="79" t="str">
        <f>IF(AH523&lt;&gt;"",VLOOKUP(CONCATENATE(AG523,AH523),NIVELES!$B$676:$C$745,2,0),"")</f>
        <v>Administración De La Gestión Administrativa Financiera</v>
      </c>
      <c r="AJ523" s="78" t="s">
        <v>517</v>
      </c>
      <c r="AK523" s="79" t="str">
        <f>+IF(AJ523&lt;&gt;"",VLOOKUP(AJ523,NIVELES!$A$816:$B$892,2,0),"")</f>
        <v>NO APLICA</v>
      </c>
      <c r="AL523" s="78" t="s">
        <v>554</v>
      </c>
      <c r="AM523" s="78">
        <v>530105</v>
      </c>
      <c r="AN523" s="79" t="str">
        <f>IF(AM523&lt;&gt;"",+VLOOKUP(AM523,NIVELES!$A$1652:$B$2466,2,0),"")</f>
        <v>Telecomunicaciones</v>
      </c>
      <c r="AO523" s="87">
        <v>600</v>
      </c>
      <c r="AP523" s="88">
        <v>50</v>
      </c>
      <c r="AQ523" s="88">
        <v>50</v>
      </c>
      <c r="AR523" s="88">
        <v>50</v>
      </c>
      <c r="AS523" s="88">
        <v>50</v>
      </c>
      <c r="AT523" s="88">
        <v>50</v>
      </c>
      <c r="AU523" s="88">
        <v>50</v>
      </c>
      <c r="AV523" s="88">
        <v>50</v>
      </c>
      <c r="AW523" s="88">
        <v>50</v>
      </c>
      <c r="AX523" s="88">
        <v>50</v>
      </c>
      <c r="AY523" s="88">
        <v>50</v>
      </c>
      <c r="AZ523" s="88">
        <v>50</v>
      </c>
      <c r="BA523" s="88">
        <v>50</v>
      </c>
      <c r="BB523" s="89">
        <v>600</v>
      </c>
      <c r="BC523" s="90" t="str">
        <f t="shared" si="32"/>
        <v>OK</v>
      </c>
      <c r="BD523" s="91" t="str">
        <f t="shared" si="33"/>
        <v xml:space="preserve">                  </v>
      </c>
      <c r="BE523" s="92">
        <f t="shared" si="34"/>
        <v>12</v>
      </c>
    </row>
    <row r="524" spans="1:57" s="74" customFormat="1" ht="50.1" customHeight="1" x14ac:dyDescent="0.2">
      <c r="A524" s="78" t="s">
        <v>55</v>
      </c>
      <c r="B524" s="78" t="s">
        <v>54</v>
      </c>
      <c r="C524" s="78" t="s">
        <v>613</v>
      </c>
      <c r="D524" s="78" t="s">
        <v>575</v>
      </c>
      <c r="E524" s="79" t="str">
        <f>+IF(C524&lt;&gt;"",VLOOKUP(MID(C524,18,5),NIVELES!$A$133:$B$213,2,0),"")</f>
        <v>ESMERALDAS</v>
      </c>
      <c r="F524" s="80" t="s">
        <v>153</v>
      </c>
      <c r="G524" s="81" t="str">
        <f>+IF(F524&lt;&gt;"",VLOOKUP(F524,NIVELES!$A$246:$C$464,3,0),"")</f>
        <v>NORTE</v>
      </c>
      <c r="H524" s="82" t="s">
        <v>1023</v>
      </c>
      <c r="I524" s="78" t="s">
        <v>2173</v>
      </c>
      <c r="J524" s="78" t="s">
        <v>2165</v>
      </c>
      <c r="K524" s="78" t="s">
        <v>2166</v>
      </c>
      <c r="L524" s="78" t="s">
        <v>1791</v>
      </c>
      <c r="M524" s="78" t="s">
        <v>1791</v>
      </c>
      <c r="N524" s="78" t="s">
        <v>1791</v>
      </c>
      <c r="O524" s="78" t="s">
        <v>2181</v>
      </c>
      <c r="P524" s="82">
        <v>12</v>
      </c>
      <c r="Q524" s="78" t="s">
        <v>2175</v>
      </c>
      <c r="R524" s="82">
        <v>1</v>
      </c>
      <c r="S524" s="82">
        <v>1</v>
      </c>
      <c r="T524" s="82">
        <v>1</v>
      </c>
      <c r="U524" s="82">
        <v>1</v>
      </c>
      <c r="V524" s="82">
        <v>1</v>
      </c>
      <c r="W524" s="82">
        <v>1</v>
      </c>
      <c r="X524" s="82">
        <v>1</v>
      </c>
      <c r="Y524" s="82">
        <v>1</v>
      </c>
      <c r="Z524" s="82">
        <v>1</v>
      </c>
      <c r="AA524" s="82">
        <v>1</v>
      </c>
      <c r="AB524" s="82">
        <v>1</v>
      </c>
      <c r="AC524" s="82">
        <v>1</v>
      </c>
      <c r="AD524" s="85" t="str">
        <f>IF(A524&lt;&gt;"",IF(D524="DIRECCIÓN_DE_TRANSFERENCIAS","280 0031",VLOOKUP(C524,NIVELES!$A$14:$B$105,2,0)),"")</f>
        <v>280 1330</v>
      </c>
      <c r="AE524" s="86" t="s">
        <v>322</v>
      </c>
      <c r="AF524" s="86" t="s">
        <v>369</v>
      </c>
      <c r="AG524" s="79" t="str">
        <f>+IF(AF524&lt;&gt;"",VLOOKUP(AF524,NIVELES!$A$666:$B$673,2,0),"")</f>
        <v>ADMINISTRACIÓN_CENTRAL</v>
      </c>
      <c r="AH524" s="78" t="s">
        <v>322</v>
      </c>
      <c r="AI524" s="79" t="str">
        <f>IF(AH524&lt;&gt;"",VLOOKUP(CONCATENATE(AG524,AH524),NIVELES!$B$676:$C$745,2,0),"")</f>
        <v>Administración De La Gestión Administrativa Financiera</v>
      </c>
      <c r="AJ524" s="78" t="s">
        <v>517</v>
      </c>
      <c r="AK524" s="79" t="str">
        <f>+IF(AJ524&lt;&gt;"",VLOOKUP(AJ524,NIVELES!$A$816:$B$892,2,0),"")</f>
        <v>NO APLICA</v>
      </c>
      <c r="AL524" s="78" t="s">
        <v>554</v>
      </c>
      <c r="AM524" s="78">
        <v>530405</v>
      </c>
      <c r="AN524" s="79" t="str">
        <f>IF(AM524&lt;&gt;"",+VLOOKUP(AM524,NIVELES!$A$1652:$B$2466,2,0),"")</f>
        <v>Vehículos (Mantenimiento y Reparación)</v>
      </c>
      <c r="AO524" s="87">
        <v>20000</v>
      </c>
      <c r="AP524" s="88">
        <v>0</v>
      </c>
      <c r="AQ524" s="88">
        <v>2000</v>
      </c>
      <c r="AR524" s="88">
        <v>2000</v>
      </c>
      <c r="AS524" s="88">
        <v>2000</v>
      </c>
      <c r="AT524" s="88">
        <v>2000</v>
      </c>
      <c r="AU524" s="88">
        <v>2000</v>
      </c>
      <c r="AV524" s="88">
        <v>2000</v>
      </c>
      <c r="AW524" s="88">
        <v>2000</v>
      </c>
      <c r="AX524" s="88">
        <v>2000</v>
      </c>
      <c r="AY524" s="88">
        <v>2000</v>
      </c>
      <c r="AZ524" s="88">
        <v>2000</v>
      </c>
      <c r="BA524" s="88">
        <v>0</v>
      </c>
      <c r="BB524" s="89">
        <v>20000</v>
      </c>
      <c r="BC524" s="90" t="str">
        <f t="shared" si="32"/>
        <v>OK</v>
      </c>
      <c r="BD524" s="91" t="str">
        <f t="shared" si="33"/>
        <v xml:space="preserve">                  </v>
      </c>
      <c r="BE524" s="92">
        <f t="shared" si="34"/>
        <v>12</v>
      </c>
    </row>
    <row r="525" spans="1:57" s="74" customFormat="1" ht="50.1" customHeight="1" x14ac:dyDescent="0.2">
      <c r="A525" s="78" t="s">
        <v>55</v>
      </c>
      <c r="B525" s="78" t="s">
        <v>54</v>
      </c>
      <c r="C525" s="78" t="s">
        <v>613</v>
      </c>
      <c r="D525" s="78" t="s">
        <v>575</v>
      </c>
      <c r="E525" s="79" t="str">
        <f>+IF(C525&lt;&gt;"",VLOOKUP(MID(C525,18,5),NIVELES!$A$133:$B$213,2,0),"")</f>
        <v>ESMERALDAS</v>
      </c>
      <c r="F525" s="80" t="s">
        <v>153</v>
      </c>
      <c r="G525" s="81" t="str">
        <f>+IF(F525&lt;&gt;"",VLOOKUP(F525,NIVELES!$A$246:$C$464,3,0),"")</f>
        <v>NORTE</v>
      </c>
      <c r="H525" s="82" t="s">
        <v>1023</v>
      </c>
      <c r="I525" s="78" t="s">
        <v>2173</v>
      </c>
      <c r="J525" s="78" t="s">
        <v>2165</v>
      </c>
      <c r="K525" s="78" t="s">
        <v>2166</v>
      </c>
      <c r="L525" s="78" t="s">
        <v>1791</v>
      </c>
      <c r="M525" s="78" t="s">
        <v>1791</v>
      </c>
      <c r="N525" s="78" t="s">
        <v>1791</v>
      </c>
      <c r="O525" s="78" t="s">
        <v>2182</v>
      </c>
      <c r="P525" s="82">
        <v>1</v>
      </c>
      <c r="Q525" s="78" t="s">
        <v>2175</v>
      </c>
      <c r="R525" s="82"/>
      <c r="S525" s="82"/>
      <c r="T525" s="82"/>
      <c r="U525" s="82"/>
      <c r="V525" s="82">
        <v>1</v>
      </c>
      <c r="W525" s="82"/>
      <c r="X525" s="82"/>
      <c r="Y525" s="82"/>
      <c r="Z525" s="82"/>
      <c r="AA525" s="82"/>
      <c r="AB525" s="82"/>
      <c r="AC525" s="82"/>
      <c r="AD525" s="85" t="str">
        <f>IF(A525&lt;&gt;"",IF(D525="DIRECCIÓN_DE_TRANSFERENCIAS","280 0031",VLOOKUP(C525,NIVELES!$A$14:$B$105,2,0)),"")</f>
        <v>280 1330</v>
      </c>
      <c r="AE525" s="86" t="s">
        <v>322</v>
      </c>
      <c r="AF525" s="86" t="s">
        <v>369</v>
      </c>
      <c r="AG525" s="79" t="str">
        <f>+IF(AF525&lt;&gt;"",VLOOKUP(AF525,NIVELES!$A$666:$B$673,2,0),"")</f>
        <v>ADMINISTRACIÓN_CENTRAL</v>
      </c>
      <c r="AH525" s="78" t="s">
        <v>322</v>
      </c>
      <c r="AI525" s="79" t="str">
        <f>IF(AH525&lt;&gt;"",VLOOKUP(CONCATENATE(AG525,AH525),NIVELES!$B$676:$C$745,2,0),"")</f>
        <v>Administración De La Gestión Administrativa Financiera</v>
      </c>
      <c r="AJ525" s="78" t="s">
        <v>517</v>
      </c>
      <c r="AK525" s="79" t="str">
        <f>+IF(AJ525&lt;&gt;"",VLOOKUP(AJ525,NIVELES!$A$816:$B$892,2,0),"")</f>
        <v>NO APLICA</v>
      </c>
      <c r="AL525" s="78" t="s">
        <v>554</v>
      </c>
      <c r="AM525" s="78">
        <v>530802</v>
      </c>
      <c r="AN525" s="79" t="str">
        <f>IF(AM525&lt;&gt;"",+VLOOKUP(AM525,NIVELES!$A$1652:$B$2466,2,0),"")</f>
        <v>Vestuario, Lencería, Prendas de Protección; y, Accesorios para Uniformes Militares y Policiales; y, Carpas</v>
      </c>
      <c r="AO525" s="87">
        <v>2321</v>
      </c>
      <c r="AP525" s="88">
        <v>0</v>
      </c>
      <c r="AQ525" s="88">
        <v>0</v>
      </c>
      <c r="AR525" s="88">
        <v>0</v>
      </c>
      <c r="AS525" s="88">
        <v>0</v>
      </c>
      <c r="AT525" s="88">
        <v>2321</v>
      </c>
      <c r="AU525" s="88">
        <v>0</v>
      </c>
      <c r="AV525" s="88">
        <v>0</v>
      </c>
      <c r="AW525" s="88">
        <v>0</v>
      </c>
      <c r="AX525" s="88">
        <v>0</v>
      </c>
      <c r="AY525" s="88">
        <v>0</v>
      </c>
      <c r="AZ525" s="88">
        <v>0</v>
      </c>
      <c r="BA525" s="88">
        <v>0</v>
      </c>
      <c r="BB525" s="89">
        <v>2321</v>
      </c>
      <c r="BC525" s="90" t="str">
        <f t="shared" si="32"/>
        <v>OK</v>
      </c>
      <c r="BD525" s="91" t="str">
        <f t="shared" si="33"/>
        <v xml:space="preserve">                  </v>
      </c>
      <c r="BE525" s="92">
        <f t="shared" si="34"/>
        <v>1</v>
      </c>
    </row>
    <row r="526" spans="1:57" s="74" customFormat="1" ht="50.1" customHeight="1" x14ac:dyDescent="0.2">
      <c r="A526" s="78" t="s">
        <v>55</v>
      </c>
      <c r="B526" s="78" t="s">
        <v>54</v>
      </c>
      <c r="C526" s="78" t="s">
        <v>613</v>
      </c>
      <c r="D526" s="78" t="s">
        <v>575</v>
      </c>
      <c r="E526" s="79" t="str">
        <f>+IF(C526&lt;&gt;"",VLOOKUP(MID(C526,18,5),NIVELES!$A$133:$B$213,2,0),"")</f>
        <v>ESMERALDAS</v>
      </c>
      <c r="F526" s="80" t="s">
        <v>153</v>
      </c>
      <c r="G526" s="81" t="str">
        <f>+IF(F526&lt;&gt;"",VLOOKUP(F526,NIVELES!$A$246:$C$464,3,0),"")</f>
        <v>NORTE</v>
      </c>
      <c r="H526" s="82" t="s">
        <v>1023</v>
      </c>
      <c r="I526" s="78" t="s">
        <v>2173</v>
      </c>
      <c r="J526" s="78" t="s">
        <v>2165</v>
      </c>
      <c r="K526" s="78" t="s">
        <v>2166</v>
      </c>
      <c r="L526" s="78" t="s">
        <v>1791</v>
      </c>
      <c r="M526" s="78" t="s">
        <v>1791</v>
      </c>
      <c r="N526" s="78" t="s">
        <v>1791</v>
      </c>
      <c r="O526" s="78" t="s">
        <v>2174</v>
      </c>
      <c r="P526" s="82">
        <v>12</v>
      </c>
      <c r="Q526" s="78" t="s">
        <v>2175</v>
      </c>
      <c r="R526" s="82">
        <v>1</v>
      </c>
      <c r="S526" s="82">
        <v>1</v>
      </c>
      <c r="T526" s="82">
        <v>1</v>
      </c>
      <c r="U526" s="82">
        <v>1</v>
      </c>
      <c r="V526" s="82">
        <v>1</v>
      </c>
      <c r="W526" s="82">
        <v>1</v>
      </c>
      <c r="X526" s="82">
        <v>1</v>
      </c>
      <c r="Y526" s="82">
        <v>1</v>
      </c>
      <c r="Z526" s="82">
        <v>1</v>
      </c>
      <c r="AA526" s="82">
        <v>1</v>
      </c>
      <c r="AB526" s="82">
        <v>1</v>
      </c>
      <c r="AC526" s="82">
        <v>1</v>
      </c>
      <c r="AD526" s="85" t="str">
        <f>IF(A526&lt;&gt;"",IF(D526="DIRECCIÓN_DE_TRANSFERENCIAS","280 0031",VLOOKUP(C526,NIVELES!$A$14:$B$105,2,0)),"")</f>
        <v>280 1330</v>
      </c>
      <c r="AE526" s="86" t="s">
        <v>322</v>
      </c>
      <c r="AF526" s="86" t="s">
        <v>369</v>
      </c>
      <c r="AG526" s="79" t="str">
        <f>+IF(AF526&lt;&gt;"",VLOOKUP(AF526,NIVELES!$A$666:$B$673,2,0),"")</f>
        <v>ADMINISTRACIÓN_CENTRAL</v>
      </c>
      <c r="AH526" s="78" t="s">
        <v>322</v>
      </c>
      <c r="AI526" s="79" t="str">
        <f>IF(AH526&lt;&gt;"",VLOOKUP(CONCATENATE(AG526,AH526),NIVELES!$B$676:$C$745,2,0),"")</f>
        <v>Administración De La Gestión Administrativa Financiera</v>
      </c>
      <c r="AJ526" s="78" t="s">
        <v>517</v>
      </c>
      <c r="AK526" s="79" t="str">
        <f>+IF(AJ526&lt;&gt;"",VLOOKUP(AJ526,NIVELES!$A$816:$B$892,2,0),"")</f>
        <v>NO APLICA</v>
      </c>
      <c r="AL526" s="78" t="s">
        <v>554</v>
      </c>
      <c r="AM526" s="78">
        <v>530303</v>
      </c>
      <c r="AN526" s="79" t="str">
        <f>IF(AM526&lt;&gt;"",+VLOOKUP(AM526,NIVELES!$A$1652:$B$2466,2,0),"")</f>
        <v>Viáticos y Subsistencias en el Interior</v>
      </c>
      <c r="AO526" s="87">
        <v>3996</v>
      </c>
      <c r="AP526" s="88">
        <v>333</v>
      </c>
      <c r="AQ526" s="88">
        <v>333</v>
      </c>
      <c r="AR526" s="88">
        <v>333</v>
      </c>
      <c r="AS526" s="88">
        <v>333</v>
      </c>
      <c r="AT526" s="88">
        <v>333</v>
      </c>
      <c r="AU526" s="88">
        <v>333</v>
      </c>
      <c r="AV526" s="88">
        <v>333</v>
      </c>
      <c r="AW526" s="88">
        <v>333</v>
      </c>
      <c r="AX526" s="88">
        <v>333</v>
      </c>
      <c r="AY526" s="88">
        <v>333</v>
      </c>
      <c r="AZ526" s="88">
        <v>333</v>
      </c>
      <c r="BA526" s="88">
        <v>333</v>
      </c>
      <c r="BB526" s="89">
        <v>3996</v>
      </c>
      <c r="BC526" s="90" t="str">
        <f t="shared" si="32"/>
        <v>OK</v>
      </c>
      <c r="BD526" s="91" t="str">
        <f t="shared" si="33"/>
        <v xml:space="preserve">                  </v>
      </c>
      <c r="BE526" s="92">
        <f t="shared" si="34"/>
        <v>12</v>
      </c>
    </row>
    <row r="527" spans="1:57" s="74" customFormat="1" ht="50.1" customHeight="1" x14ac:dyDescent="0.2">
      <c r="A527" s="78" t="s">
        <v>55</v>
      </c>
      <c r="B527" s="78" t="s">
        <v>54</v>
      </c>
      <c r="C527" s="78" t="s">
        <v>613</v>
      </c>
      <c r="D527" s="78" t="s">
        <v>575</v>
      </c>
      <c r="E527" s="79" t="str">
        <f>+IF(C527&lt;&gt;"",VLOOKUP(MID(C527,18,5),NIVELES!$A$133:$B$213,2,0),"")</f>
        <v>ESMERALDAS</v>
      </c>
      <c r="F527" s="80" t="s">
        <v>153</v>
      </c>
      <c r="G527" s="81" t="str">
        <f>+IF(F527&lt;&gt;"",VLOOKUP(F527,NIVELES!$A$246:$C$464,3,0),"")</f>
        <v>NORTE</v>
      </c>
      <c r="H527" s="82" t="s">
        <v>1023</v>
      </c>
      <c r="I527" s="78" t="s">
        <v>2173</v>
      </c>
      <c r="J527" s="78" t="s">
        <v>2165</v>
      </c>
      <c r="K527" s="78" t="s">
        <v>2166</v>
      </c>
      <c r="L527" s="78" t="s">
        <v>1791</v>
      </c>
      <c r="M527" s="78" t="s">
        <v>1791</v>
      </c>
      <c r="N527" s="78" t="s">
        <v>1791</v>
      </c>
      <c r="O527" s="78" t="s">
        <v>2262</v>
      </c>
      <c r="P527" s="82">
        <v>2</v>
      </c>
      <c r="Q527" s="78" t="s">
        <v>2175</v>
      </c>
      <c r="R527" s="82"/>
      <c r="S527" s="82">
        <v>1</v>
      </c>
      <c r="T527" s="82"/>
      <c r="U527" s="82"/>
      <c r="V527" s="82"/>
      <c r="W527" s="82"/>
      <c r="X527" s="82"/>
      <c r="Y527" s="82">
        <v>1</v>
      </c>
      <c r="Z527" s="82"/>
      <c r="AA527" s="82"/>
      <c r="AB527" s="82"/>
      <c r="AC527" s="82"/>
      <c r="AD527" s="85" t="str">
        <f>IF(A527&lt;&gt;"",IF(D527="DIRECCIÓN_DE_TRANSFERENCIAS","280 0031",VLOOKUP(C527,NIVELES!$A$14:$B$105,2,0)),"")</f>
        <v>280 1330</v>
      </c>
      <c r="AE527" s="86" t="s">
        <v>322</v>
      </c>
      <c r="AF527" s="86" t="s">
        <v>369</v>
      </c>
      <c r="AG527" s="79" t="str">
        <f>+IF(AF527&lt;&gt;"",VLOOKUP(AF527,NIVELES!$A$666:$B$673,2,0),"")</f>
        <v>ADMINISTRACIÓN_CENTRAL</v>
      </c>
      <c r="AH527" s="78" t="s">
        <v>322</v>
      </c>
      <c r="AI527" s="79" t="str">
        <f>IF(AH527&lt;&gt;"",VLOOKUP(CONCATENATE(AG527,AH527),NIVELES!$B$676:$C$745,2,0),"")</f>
        <v>Administración De La Gestión Administrativa Financiera</v>
      </c>
      <c r="AJ527" s="78" t="s">
        <v>517</v>
      </c>
      <c r="AK527" s="79" t="str">
        <f>+IF(AJ527&lt;&gt;"",VLOOKUP(AJ527,NIVELES!$A$816:$B$892,2,0),"")</f>
        <v>NO APLICA</v>
      </c>
      <c r="AL527" s="78" t="s">
        <v>555</v>
      </c>
      <c r="AM527" s="78">
        <v>570102</v>
      </c>
      <c r="AN527" s="79" t="str">
        <f>IF(AM527&lt;&gt;"",+VLOOKUP(AM527,NIVELES!$A$1652:$B$2466,2,0),"")</f>
        <v>Tasas Generales, Impuestos, Contribuciones, Permisos, Licencias y Patentes.</v>
      </c>
      <c r="AO527" s="87">
        <v>1824.31</v>
      </c>
      <c r="AP527" s="88">
        <v>0</v>
      </c>
      <c r="AQ527" s="88">
        <v>1000</v>
      </c>
      <c r="AR527" s="88">
        <v>0</v>
      </c>
      <c r="AS527" s="88">
        <v>0</v>
      </c>
      <c r="AT527" s="88">
        <v>0</v>
      </c>
      <c r="AU527" s="88">
        <v>0</v>
      </c>
      <c r="AV527" s="88">
        <v>0</v>
      </c>
      <c r="AW527" s="88">
        <v>824.31</v>
      </c>
      <c r="AX527" s="88">
        <v>0</v>
      </c>
      <c r="AY527" s="88">
        <v>0</v>
      </c>
      <c r="AZ527" s="88">
        <v>0</v>
      </c>
      <c r="BA527" s="88">
        <v>0</v>
      </c>
      <c r="BB527" s="89">
        <v>1824.31</v>
      </c>
      <c r="BC527" s="90" t="str">
        <f t="shared" si="32"/>
        <v>OK</v>
      </c>
      <c r="BD527" s="91" t="str">
        <f t="shared" si="33"/>
        <v xml:space="preserve">                  </v>
      </c>
      <c r="BE527" s="92">
        <f t="shared" si="34"/>
        <v>2</v>
      </c>
    </row>
    <row r="528" spans="1:57" s="74" customFormat="1" ht="50.1" customHeight="1" x14ac:dyDescent="0.2">
      <c r="A528" s="78" t="s">
        <v>55</v>
      </c>
      <c r="B528" s="78" t="s">
        <v>54</v>
      </c>
      <c r="C528" s="78" t="s">
        <v>613</v>
      </c>
      <c r="D528" s="78" t="s">
        <v>605</v>
      </c>
      <c r="E528" s="79" t="str">
        <f>+IF(C528&lt;&gt;"",VLOOKUP(MID(C528,18,5),NIVELES!$A$133:$B$213,2,0),"")</f>
        <v>ESMERALDAS</v>
      </c>
      <c r="F528" s="80" t="s">
        <v>153</v>
      </c>
      <c r="G528" s="81" t="str">
        <f>+IF(F528&lt;&gt;"",VLOOKUP(F528,NIVELES!$A$246:$C$464,3,0),"")</f>
        <v>NORTE</v>
      </c>
      <c r="H528" s="82" t="s">
        <v>1024</v>
      </c>
      <c r="I528" s="78" t="s">
        <v>2201</v>
      </c>
      <c r="J528" s="78" t="s">
        <v>2184</v>
      </c>
      <c r="K528" s="78" t="s">
        <v>2185</v>
      </c>
      <c r="L528" s="78" t="s">
        <v>2202</v>
      </c>
      <c r="M528" s="78">
        <v>452</v>
      </c>
      <c r="N528" s="78" t="s">
        <v>2203</v>
      </c>
      <c r="O528" s="78" t="s">
        <v>2167</v>
      </c>
      <c r="P528" s="82">
        <v>12</v>
      </c>
      <c r="Q528" s="78" t="s">
        <v>2204</v>
      </c>
      <c r="R528" s="82">
        <v>1</v>
      </c>
      <c r="S528" s="82">
        <v>1</v>
      </c>
      <c r="T528" s="82">
        <v>1</v>
      </c>
      <c r="U528" s="82">
        <v>1</v>
      </c>
      <c r="V528" s="82">
        <v>1</v>
      </c>
      <c r="W528" s="82">
        <v>1</v>
      </c>
      <c r="X528" s="82">
        <v>1</v>
      </c>
      <c r="Y528" s="82">
        <v>1</v>
      </c>
      <c r="Z528" s="82">
        <v>1</v>
      </c>
      <c r="AA528" s="82">
        <v>1</v>
      </c>
      <c r="AB528" s="82">
        <v>1</v>
      </c>
      <c r="AC528" s="82">
        <v>1</v>
      </c>
      <c r="AD528" s="85" t="str">
        <f>IF(A528&lt;&gt;"",IF(D528="DIRECCIÓN_DE_TRANSFERENCIAS","280 0031",VLOOKUP(C528,NIVELES!$A$14:$B$105,2,0)),"")</f>
        <v>280 1330</v>
      </c>
      <c r="AE528" s="86" t="s">
        <v>322</v>
      </c>
      <c r="AF528" s="86" t="s">
        <v>543</v>
      </c>
      <c r="AG528" s="79" t="str">
        <f>+IF(AF528&lt;&gt;"",VLOOKUP(AF528,NIVELES!$A$666:$B$673,2,0),"")</f>
        <v>DESARROLLO_INFANTIL</v>
      </c>
      <c r="AH528" s="78" t="s">
        <v>322</v>
      </c>
      <c r="AI528" s="79" t="str">
        <f>IF(AH528&lt;&gt;"",VLOOKUP(CONCATENATE(AG528,AH528),NIVELES!$B$676:$C$745,2,0),"")</f>
        <v>Centros Infantiles Del Buen Vivir Atencion Directa -Funcionamiento Operación Y Atencion De Unidades</v>
      </c>
      <c r="AJ528" s="78" t="s">
        <v>517</v>
      </c>
      <c r="AK528" s="79" t="str">
        <f>+IF(AJ528&lt;&gt;"",VLOOKUP(AJ528,NIVELES!$A$816:$B$892,2,0),"")</f>
        <v>NO APLICA</v>
      </c>
      <c r="AL528" s="78" t="s">
        <v>553</v>
      </c>
      <c r="AM528" s="78">
        <v>510601</v>
      </c>
      <c r="AN528" s="79" t="str">
        <f>IF(AM528&lt;&gt;"",+VLOOKUP(AM528,NIVELES!$A$1652:$B$2466,2,0),"")</f>
        <v>Aporte Patronal</v>
      </c>
      <c r="AO528" s="87">
        <v>84058.06</v>
      </c>
      <c r="AP528" s="88">
        <v>7004.83</v>
      </c>
      <c r="AQ528" s="88">
        <v>7004.83</v>
      </c>
      <c r="AR528" s="88">
        <v>7004.83</v>
      </c>
      <c r="AS528" s="88">
        <v>7004.83</v>
      </c>
      <c r="AT528" s="88">
        <v>7004.83</v>
      </c>
      <c r="AU528" s="88">
        <v>7004.83</v>
      </c>
      <c r="AV528" s="88">
        <v>7004.83</v>
      </c>
      <c r="AW528" s="88">
        <v>7004.83</v>
      </c>
      <c r="AX528" s="88">
        <v>7004.83</v>
      </c>
      <c r="AY528" s="88">
        <v>7004.83</v>
      </c>
      <c r="AZ528" s="88">
        <v>7004.83</v>
      </c>
      <c r="BA528" s="88">
        <v>7004.93</v>
      </c>
      <c r="BB528" s="89">
        <v>84058.06</v>
      </c>
      <c r="BC528" s="90" t="str">
        <f t="shared" si="32"/>
        <v>OK</v>
      </c>
      <c r="BD528" s="91" t="str">
        <f t="shared" si="33"/>
        <v xml:space="preserve">                  </v>
      </c>
      <c r="BE528" s="92">
        <f t="shared" si="34"/>
        <v>12</v>
      </c>
    </row>
    <row r="529" spans="1:57" s="74" customFormat="1" ht="50.1" customHeight="1" x14ac:dyDescent="0.2">
      <c r="A529" s="78" t="s">
        <v>55</v>
      </c>
      <c r="B529" s="78" t="s">
        <v>54</v>
      </c>
      <c r="C529" s="78" t="s">
        <v>613</v>
      </c>
      <c r="D529" s="78" t="s">
        <v>605</v>
      </c>
      <c r="E529" s="79" t="str">
        <f>+IF(C529&lt;&gt;"",VLOOKUP(MID(C529,18,5),NIVELES!$A$133:$B$213,2,0),"")</f>
        <v>ESMERALDAS</v>
      </c>
      <c r="F529" s="80" t="s">
        <v>153</v>
      </c>
      <c r="G529" s="81" t="str">
        <f>+IF(F529&lt;&gt;"",VLOOKUP(F529,NIVELES!$A$246:$C$464,3,0),"")</f>
        <v>NORTE</v>
      </c>
      <c r="H529" s="82" t="s">
        <v>1024</v>
      </c>
      <c r="I529" s="78" t="s">
        <v>2201</v>
      </c>
      <c r="J529" s="78" t="s">
        <v>2184</v>
      </c>
      <c r="K529" s="78" t="s">
        <v>2185</v>
      </c>
      <c r="L529" s="78" t="s">
        <v>2202</v>
      </c>
      <c r="M529" s="78">
        <v>452</v>
      </c>
      <c r="N529" s="78" t="s">
        <v>2203</v>
      </c>
      <c r="O529" s="78" t="s">
        <v>2167</v>
      </c>
      <c r="P529" s="82">
        <v>1</v>
      </c>
      <c r="Q529" s="78" t="s">
        <v>2204</v>
      </c>
      <c r="R529" s="82"/>
      <c r="S529" s="82"/>
      <c r="T529" s="82">
        <v>1</v>
      </c>
      <c r="U529" s="82"/>
      <c r="V529" s="82"/>
      <c r="W529" s="82"/>
      <c r="X529" s="82"/>
      <c r="Y529" s="82"/>
      <c r="Z529" s="82"/>
      <c r="AA529" s="82"/>
      <c r="AB529" s="82"/>
      <c r="AC529" s="82"/>
      <c r="AD529" s="85" t="str">
        <f>IF(A529&lt;&gt;"",IF(D529="DIRECCIÓN_DE_TRANSFERENCIAS","280 0031",VLOOKUP(C529,NIVELES!$A$14:$B$105,2,0)),"")</f>
        <v>280 1330</v>
      </c>
      <c r="AE529" s="86" t="s">
        <v>322</v>
      </c>
      <c r="AF529" s="86" t="s">
        <v>543</v>
      </c>
      <c r="AG529" s="79" t="str">
        <f>+IF(AF529&lt;&gt;"",VLOOKUP(AF529,NIVELES!$A$666:$B$673,2,0),"")</f>
        <v>DESARROLLO_INFANTIL</v>
      </c>
      <c r="AH529" s="78" t="s">
        <v>322</v>
      </c>
      <c r="AI529" s="79" t="str">
        <f>IF(AH529&lt;&gt;"",VLOOKUP(CONCATENATE(AG529,AH529),NIVELES!$B$676:$C$745,2,0),"")</f>
        <v>Centros Infantiles Del Buen Vivir Atencion Directa -Funcionamiento Operación Y Atencion De Unidades</v>
      </c>
      <c r="AJ529" s="78" t="s">
        <v>517</v>
      </c>
      <c r="AK529" s="79" t="str">
        <f>+IF(AJ529&lt;&gt;"",VLOOKUP(AJ529,NIVELES!$A$816:$B$892,2,0),"")</f>
        <v>NO APLICA</v>
      </c>
      <c r="AL529" s="78" t="s">
        <v>553</v>
      </c>
      <c r="AM529" s="78">
        <v>510204</v>
      </c>
      <c r="AN529" s="79" t="str">
        <f>IF(AM529&lt;&gt;"",+VLOOKUP(AM529,NIVELES!$A$1652:$B$2466,2,0),"")</f>
        <v>Decimocuarto Sueldo</v>
      </c>
      <c r="AO529" s="87">
        <v>39006</v>
      </c>
      <c r="AP529" s="88">
        <v>0</v>
      </c>
      <c r="AQ529" s="88">
        <v>0</v>
      </c>
      <c r="AR529" s="88">
        <v>39006</v>
      </c>
      <c r="AS529" s="88">
        <v>0</v>
      </c>
      <c r="AT529" s="88">
        <v>0</v>
      </c>
      <c r="AU529" s="88">
        <v>0</v>
      </c>
      <c r="AV529" s="88">
        <v>0</v>
      </c>
      <c r="AW529" s="88">
        <v>0</v>
      </c>
      <c r="AX529" s="88">
        <v>0</v>
      </c>
      <c r="AY529" s="88">
        <v>0</v>
      </c>
      <c r="AZ529" s="88">
        <v>0</v>
      </c>
      <c r="BA529" s="88">
        <v>0</v>
      </c>
      <c r="BB529" s="89">
        <v>39006</v>
      </c>
      <c r="BC529" s="90" t="str">
        <f t="shared" si="32"/>
        <v>OK</v>
      </c>
      <c r="BD529" s="91" t="str">
        <f t="shared" si="33"/>
        <v xml:space="preserve">                  </v>
      </c>
      <c r="BE529" s="92">
        <f t="shared" si="34"/>
        <v>1</v>
      </c>
    </row>
    <row r="530" spans="1:57" s="74" customFormat="1" ht="50.1" customHeight="1" x14ac:dyDescent="0.2">
      <c r="A530" s="78" t="s">
        <v>55</v>
      </c>
      <c r="B530" s="78" t="s">
        <v>54</v>
      </c>
      <c r="C530" s="78" t="s">
        <v>613</v>
      </c>
      <c r="D530" s="78" t="s">
        <v>605</v>
      </c>
      <c r="E530" s="79" t="str">
        <f>+IF(C530&lt;&gt;"",VLOOKUP(MID(C530,18,5),NIVELES!$A$133:$B$213,2,0),"")</f>
        <v>ESMERALDAS</v>
      </c>
      <c r="F530" s="80" t="s">
        <v>153</v>
      </c>
      <c r="G530" s="81" t="str">
        <f>+IF(F530&lt;&gt;"",VLOOKUP(F530,NIVELES!$A$246:$C$464,3,0),"")</f>
        <v>NORTE</v>
      </c>
      <c r="H530" s="82" t="s">
        <v>1024</v>
      </c>
      <c r="I530" s="78" t="s">
        <v>2201</v>
      </c>
      <c r="J530" s="78" t="s">
        <v>2184</v>
      </c>
      <c r="K530" s="78" t="s">
        <v>2185</v>
      </c>
      <c r="L530" s="78" t="s">
        <v>2202</v>
      </c>
      <c r="M530" s="78">
        <v>452</v>
      </c>
      <c r="N530" s="78" t="s">
        <v>2203</v>
      </c>
      <c r="O530" s="78" t="s">
        <v>2167</v>
      </c>
      <c r="P530" s="82">
        <v>1</v>
      </c>
      <c r="Q530" s="78" t="s">
        <v>2204</v>
      </c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82"/>
      <c r="AC530" s="82">
        <v>1</v>
      </c>
      <c r="AD530" s="85" t="str">
        <f>IF(A530&lt;&gt;"",IF(D530="DIRECCIÓN_DE_TRANSFERENCIAS","280 0031",VLOOKUP(C530,NIVELES!$A$14:$B$105,2,0)),"")</f>
        <v>280 1330</v>
      </c>
      <c r="AE530" s="86" t="s">
        <v>322</v>
      </c>
      <c r="AF530" s="86" t="s">
        <v>543</v>
      </c>
      <c r="AG530" s="79" t="str">
        <f>+IF(AF530&lt;&gt;"",VLOOKUP(AF530,NIVELES!$A$666:$B$673,2,0),"")</f>
        <v>DESARROLLO_INFANTIL</v>
      </c>
      <c r="AH530" s="78" t="s">
        <v>322</v>
      </c>
      <c r="AI530" s="79" t="str">
        <f>IF(AH530&lt;&gt;"",VLOOKUP(CONCATENATE(AG530,AH530),NIVELES!$B$676:$C$745,2,0),"")</f>
        <v>Centros Infantiles Del Buen Vivir Atencion Directa -Funcionamiento Operación Y Atencion De Unidades</v>
      </c>
      <c r="AJ530" s="78" t="s">
        <v>517</v>
      </c>
      <c r="AK530" s="79" t="str">
        <f>+IF(AJ530&lt;&gt;"",VLOOKUP(AJ530,NIVELES!$A$816:$B$892,2,0),"")</f>
        <v>NO APLICA</v>
      </c>
      <c r="AL530" s="78" t="s">
        <v>553</v>
      </c>
      <c r="AM530" s="78">
        <v>510203</v>
      </c>
      <c r="AN530" s="79" t="str">
        <f>IF(AM530&lt;&gt;"",+VLOOKUP(AM530,NIVELES!$A$1652:$B$2466,2,0),"")</f>
        <v>Decimotercer Sueldo</v>
      </c>
      <c r="AO530" s="87">
        <v>72589</v>
      </c>
      <c r="AP530" s="88">
        <v>0</v>
      </c>
      <c r="AQ530" s="88">
        <v>0</v>
      </c>
      <c r="AR530" s="88">
        <v>0</v>
      </c>
      <c r="AS530" s="88">
        <v>0</v>
      </c>
      <c r="AT530" s="88">
        <v>0</v>
      </c>
      <c r="AU530" s="88">
        <v>0</v>
      </c>
      <c r="AV530" s="88">
        <v>0</v>
      </c>
      <c r="AW530" s="88">
        <v>0</v>
      </c>
      <c r="AX530" s="88">
        <v>0</v>
      </c>
      <c r="AY530" s="88">
        <v>0</v>
      </c>
      <c r="AZ530" s="88">
        <v>0</v>
      </c>
      <c r="BA530" s="88">
        <v>72589</v>
      </c>
      <c r="BB530" s="89">
        <v>72589</v>
      </c>
      <c r="BC530" s="90" t="str">
        <f t="shared" si="32"/>
        <v>OK</v>
      </c>
      <c r="BD530" s="91" t="str">
        <f t="shared" si="33"/>
        <v xml:space="preserve">                  </v>
      </c>
      <c r="BE530" s="92">
        <f t="shared" si="34"/>
        <v>1</v>
      </c>
    </row>
    <row r="531" spans="1:57" s="74" customFormat="1" ht="50.1" customHeight="1" x14ac:dyDescent="0.2">
      <c r="A531" s="78" t="s">
        <v>55</v>
      </c>
      <c r="B531" s="78" t="s">
        <v>54</v>
      </c>
      <c r="C531" s="78" t="s">
        <v>613</v>
      </c>
      <c r="D531" s="78" t="s">
        <v>605</v>
      </c>
      <c r="E531" s="79" t="str">
        <f>+IF(C531&lt;&gt;"",VLOOKUP(MID(C531,18,5),NIVELES!$A$133:$B$213,2,0),"")</f>
        <v>ESMERALDAS</v>
      </c>
      <c r="F531" s="80" t="s">
        <v>153</v>
      </c>
      <c r="G531" s="81" t="str">
        <f>+IF(F531&lt;&gt;"",VLOOKUP(F531,NIVELES!$A$246:$C$464,3,0),"")</f>
        <v>NORTE</v>
      </c>
      <c r="H531" s="82" t="s">
        <v>1024</v>
      </c>
      <c r="I531" s="78" t="s">
        <v>2201</v>
      </c>
      <c r="J531" s="78" t="s">
        <v>2184</v>
      </c>
      <c r="K531" s="78" t="s">
        <v>2185</v>
      </c>
      <c r="L531" s="78" t="s">
        <v>2202</v>
      </c>
      <c r="M531" s="78">
        <v>452</v>
      </c>
      <c r="N531" s="78" t="s">
        <v>2203</v>
      </c>
      <c r="O531" s="78" t="s">
        <v>2167</v>
      </c>
      <c r="P531" s="82">
        <v>12</v>
      </c>
      <c r="Q531" s="78" t="s">
        <v>2204</v>
      </c>
      <c r="R531" s="82">
        <v>1</v>
      </c>
      <c r="S531" s="82">
        <v>1</v>
      </c>
      <c r="T531" s="82">
        <v>1</v>
      </c>
      <c r="U531" s="82">
        <v>1</v>
      </c>
      <c r="V531" s="82">
        <v>1</v>
      </c>
      <c r="W531" s="82">
        <v>1</v>
      </c>
      <c r="X531" s="82">
        <v>1</v>
      </c>
      <c r="Y531" s="82">
        <v>1</v>
      </c>
      <c r="Z531" s="82">
        <v>1</v>
      </c>
      <c r="AA531" s="82">
        <v>1</v>
      </c>
      <c r="AB531" s="82">
        <v>1</v>
      </c>
      <c r="AC531" s="82">
        <v>1</v>
      </c>
      <c r="AD531" s="85" t="str">
        <f>IF(A531&lt;&gt;"",IF(D531="DIRECCIÓN_DE_TRANSFERENCIAS","280 0031",VLOOKUP(C531,NIVELES!$A$14:$B$105,2,0)),"")</f>
        <v>280 1330</v>
      </c>
      <c r="AE531" s="86" t="s">
        <v>322</v>
      </c>
      <c r="AF531" s="86" t="s">
        <v>543</v>
      </c>
      <c r="AG531" s="79" t="str">
        <f>+IF(AF531&lt;&gt;"",VLOOKUP(AF531,NIVELES!$A$666:$B$673,2,0),"")</f>
        <v>DESARROLLO_INFANTIL</v>
      </c>
      <c r="AH531" s="78" t="s">
        <v>322</v>
      </c>
      <c r="AI531" s="79" t="str">
        <f>IF(AH531&lt;&gt;"",VLOOKUP(CONCATENATE(AG531,AH531),NIVELES!$B$676:$C$745,2,0),"")</f>
        <v>Centros Infantiles Del Buen Vivir Atencion Directa -Funcionamiento Operación Y Atencion De Unidades</v>
      </c>
      <c r="AJ531" s="78" t="s">
        <v>517</v>
      </c>
      <c r="AK531" s="79" t="str">
        <f>+IF(AJ531&lt;&gt;"",VLOOKUP(AJ531,NIVELES!$A$816:$B$892,2,0),"")</f>
        <v>NO APLICA</v>
      </c>
      <c r="AL531" s="78" t="s">
        <v>553</v>
      </c>
      <c r="AM531" s="78">
        <v>510602</v>
      </c>
      <c r="AN531" s="79" t="str">
        <f>IF(AM531&lt;&gt;"",+VLOOKUP(AM531,NIVELES!$A$1652:$B$2466,2,0),"")</f>
        <v>Fondo de Reserva</v>
      </c>
      <c r="AO531" s="87">
        <v>72589</v>
      </c>
      <c r="AP531" s="88">
        <v>6049.08</v>
      </c>
      <c r="AQ531" s="88">
        <v>6049.08</v>
      </c>
      <c r="AR531" s="88">
        <v>6049.08</v>
      </c>
      <c r="AS531" s="88">
        <v>6049.08</v>
      </c>
      <c r="AT531" s="88">
        <v>6049.08</v>
      </c>
      <c r="AU531" s="88">
        <v>6049.08</v>
      </c>
      <c r="AV531" s="88">
        <v>6049.08</v>
      </c>
      <c r="AW531" s="88">
        <v>6049.08</v>
      </c>
      <c r="AX531" s="88">
        <v>6049.08</v>
      </c>
      <c r="AY531" s="88">
        <v>6049.08</v>
      </c>
      <c r="AZ531" s="88">
        <v>6049.08</v>
      </c>
      <c r="BA531" s="88">
        <v>6049.12</v>
      </c>
      <c r="BB531" s="89">
        <v>72589</v>
      </c>
      <c r="BC531" s="90" t="str">
        <f t="shared" si="32"/>
        <v>OK</v>
      </c>
      <c r="BD531" s="91" t="str">
        <f t="shared" si="33"/>
        <v xml:space="preserve">                  </v>
      </c>
      <c r="BE531" s="92">
        <f t="shared" si="34"/>
        <v>12</v>
      </c>
    </row>
    <row r="532" spans="1:57" s="74" customFormat="1" ht="50.1" customHeight="1" x14ac:dyDescent="0.2">
      <c r="A532" s="78" t="s">
        <v>55</v>
      </c>
      <c r="B532" s="78" t="s">
        <v>54</v>
      </c>
      <c r="C532" s="78" t="s">
        <v>613</v>
      </c>
      <c r="D532" s="78" t="s">
        <v>605</v>
      </c>
      <c r="E532" s="79" t="str">
        <f>+IF(C532&lt;&gt;"",VLOOKUP(MID(C532,18,5),NIVELES!$A$133:$B$213,2,0),"")</f>
        <v>ESMERALDAS</v>
      </c>
      <c r="F532" s="80" t="s">
        <v>153</v>
      </c>
      <c r="G532" s="81" t="str">
        <f>+IF(F532&lt;&gt;"",VLOOKUP(F532,NIVELES!$A$246:$C$464,3,0),"")</f>
        <v>NORTE</v>
      </c>
      <c r="H532" s="82" t="s">
        <v>1024</v>
      </c>
      <c r="I532" s="78" t="s">
        <v>2201</v>
      </c>
      <c r="J532" s="78" t="s">
        <v>2184</v>
      </c>
      <c r="K532" s="78" t="s">
        <v>2185</v>
      </c>
      <c r="L532" s="78" t="s">
        <v>2202</v>
      </c>
      <c r="M532" s="78">
        <v>452</v>
      </c>
      <c r="N532" s="78" t="s">
        <v>2203</v>
      </c>
      <c r="O532" s="78" t="s">
        <v>2167</v>
      </c>
      <c r="P532" s="82">
        <v>12</v>
      </c>
      <c r="Q532" s="78" t="s">
        <v>2204</v>
      </c>
      <c r="R532" s="82">
        <v>1</v>
      </c>
      <c r="S532" s="82">
        <v>1</v>
      </c>
      <c r="T532" s="82">
        <v>1</v>
      </c>
      <c r="U532" s="82">
        <v>1</v>
      </c>
      <c r="V532" s="82">
        <v>1</v>
      </c>
      <c r="W532" s="82">
        <v>1</v>
      </c>
      <c r="X532" s="82">
        <v>1</v>
      </c>
      <c r="Y532" s="82">
        <v>1</v>
      </c>
      <c r="Z532" s="82">
        <v>1</v>
      </c>
      <c r="AA532" s="82">
        <v>1</v>
      </c>
      <c r="AB532" s="82">
        <v>1</v>
      </c>
      <c r="AC532" s="82">
        <v>1</v>
      </c>
      <c r="AD532" s="85" t="str">
        <f>IF(A532&lt;&gt;"",IF(D532="DIRECCIÓN_DE_TRANSFERENCIAS","280 0031",VLOOKUP(C532,NIVELES!$A$14:$B$105,2,0)),"")</f>
        <v>280 1330</v>
      </c>
      <c r="AE532" s="86" t="s">
        <v>322</v>
      </c>
      <c r="AF532" s="86" t="s">
        <v>543</v>
      </c>
      <c r="AG532" s="79" t="str">
        <f>+IF(AF532&lt;&gt;"",VLOOKUP(AF532,NIVELES!$A$666:$B$673,2,0),"")</f>
        <v>DESARROLLO_INFANTIL</v>
      </c>
      <c r="AH532" s="78" t="s">
        <v>322</v>
      </c>
      <c r="AI532" s="79" t="str">
        <f>IF(AH532&lt;&gt;"",VLOOKUP(CONCATENATE(AG532,AH532),NIVELES!$B$676:$C$745,2,0),"")</f>
        <v>Centros Infantiles Del Buen Vivir Atencion Directa -Funcionamiento Operación Y Atencion De Unidades</v>
      </c>
      <c r="AJ532" s="78" t="s">
        <v>517</v>
      </c>
      <c r="AK532" s="79" t="str">
        <f>+IF(AJ532&lt;&gt;"",VLOOKUP(AJ532,NIVELES!$A$816:$B$892,2,0),"")</f>
        <v>NO APLICA</v>
      </c>
      <c r="AL532" s="78" t="s">
        <v>553</v>
      </c>
      <c r="AM532" s="78">
        <v>510105</v>
      </c>
      <c r="AN532" s="79" t="str">
        <f>IF(AM532&lt;&gt;"",+VLOOKUP(AM532,NIVELES!$A$1652:$B$2466,2,0),"")</f>
        <v>Remuneraciones Unificadas</v>
      </c>
      <c r="AO532" s="87">
        <v>797268</v>
      </c>
      <c r="AP532" s="88">
        <v>66439</v>
      </c>
      <c r="AQ532" s="88">
        <v>66439</v>
      </c>
      <c r="AR532" s="88">
        <v>66439</v>
      </c>
      <c r="AS532" s="88">
        <v>66439</v>
      </c>
      <c r="AT532" s="88">
        <v>66439</v>
      </c>
      <c r="AU532" s="88">
        <v>66439</v>
      </c>
      <c r="AV532" s="88">
        <v>66439</v>
      </c>
      <c r="AW532" s="88">
        <v>66439</v>
      </c>
      <c r="AX532" s="88">
        <v>66439</v>
      </c>
      <c r="AY532" s="88">
        <v>66439</v>
      </c>
      <c r="AZ532" s="88">
        <v>66439</v>
      </c>
      <c r="BA532" s="88">
        <v>66439</v>
      </c>
      <c r="BB532" s="89">
        <v>797268</v>
      </c>
      <c r="BC532" s="90" t="str">
        <f t="shared" si="32"/>
        <v>OK</v>
      </c>
      <c r="BD532" s="91" t="str">
        <f t="shared" si="33"/>
        <v xml:space="preserve">                  </v>
      </c>
      <c r="BE532" s="92">
        <f t="shared" si="34"/>
        <v>12</v>
      </c>
    </row>
    <row r="533" spans="1:57" s="74" customFormat="1" ht="50.1" customHeight="1" x14ac:dyDescent="0.2">
      <c r="A533" s="78" t="s">
        <v>55</v>
      </c>
      <c r="B533" s="78" t="s">
        <v>54</v>
      </c>
      <c r="C533" s="78" t="s">
        <v>613</v>
      </c>
      <c r="D533" s="78" t="s">
        <v>605</v>
      </c>
      <c r="E533" s="79" t="str">
        <f>+IF(C533&lt;&gt;"",VLOOKUP(MID(C533,18,5),NIVELES!$A$133:$B$213,2,0),"")</f>
        <v>ESMERALDAS</v>
      </c>
      <c r="F533" s="80" t="s">
        <v>153</v>
      </c>
      <c r="G533" s="81" t="str">
        <f>+IF(F533&lt;&gt;"",VLOOKUP(F533,NIVELES!$A$246:$C$464,3,0),"")</f>
        <v>NORTE</v>
      </c>
      <c r="H533" s="82" t="s">
        <v>1024</v>
      </c>
      <c r="I533" s="78" t="s">
        <v>2201</v>
      </c>
      <c r="J533" s="78" t="s">
        <v>2184</v>
      </c>
      <c r="K533" s="78" t="s">
        <v>2185</v>
      </c>
      <c r="L533" s="78" t="s">
        <v>2202</v>
      </c>
      <c r="M533" s="78">
        <v>452</v>
      </c>
      <c r="N533" s="78" t="s">
        <v>2203</v>
      </c>
      <c r="O533" s="78" t="s">
        <v>2167</v>
      </c>
      <c r="P533" s="82">
        <v>12</v>
      </c>
      <c r="Q533" s="78" t="s">
        <v>2204</v>
      </c>
      <c r="R533" s="82">
        <v>1</v>
      </c>
      <c r="S533" s="82">
        <v>1</v>
      </c>
      <c r="T533" s="82">
        <v>1</v>
      </c>
      <c r="U533" s="82">
        <v>1</v>
      </c>
      <c r="V533" s="82">
        <v>1</v>
      </c>
      <c r="W533" s="82">
        <v>1</v>
      </c>
      <c r="X533" s="82">
        <v>1</v>
      </c>
      <c r="Y533" s="82">
        <v>1</v>
      </c>
      <c r="Z533" s="82">
        <v>1</v>
      </c>
      <c r="AA533" s="82">
        <v>1</v>
      </c>
      <c r="AB533" s="82">
        <v>1</v>
      </c>
      <c r="AC533" s="82">
        <v>1</v>
      </c>
      <c r="AD533" s="85" t="str">
        <f>IF(A533&lt;&gt;"",IF(D533="DIRECCIÓN_DE_TRANSFERENCIAS","280 0031",VLOOKUP(C533,NIVELES!$A$14:$B$105,2,0)),"")</f>
        <v>280 1330</v>
      </c>
      <c r="AE533" s="86" t="s">
        <v>322</v>
      </c>
      <c r="AF533" s="86" t="s">
        <v>543</v>
      </c>
      <c r="AG533" s="79" t="str">
        <f>+IF(AF533&lt;&gt;"",VLOOKUP(AF533,NIVELES!$A$666:$B$673,2,0),"")</f>
        <v>DESARROLLO_INFANTIL</v>
      </c>
      <c r="AH533" s="78" t="s">
        <v>322</v>
      </c>
      <c r="AI533" s="79" t="str">
        <f>IF(AH533&lt;&gt;"",VLOOKUP(CONCATENATE(AG533,AH533),NIVELES!$B$676:$C$745,2,0),"")</f>
        <v>Centros Infantiles Del Buen Vivir Atencion Directa -Funcionamiento Operación Y Atencion De Unidades</v>
      </c>
      <c r="AJ533" s="78" t="s">
        <v>517</v>
      </c>
      <c r="AK533" s="79" t="str">
        <f>+IF(AJ533&lt;&gt;"",VLOOKUP(AJ533,NIVELES!$A$816:$B$892,2,0),"")</f>
        <v>NO APLICA</v>
      </c>
      <c r="AL533" s="78" t="s">
        <v>553</v>
      </c>
      <c r="AM533" s="78">
        <v>510510</v>
      </c>
      <c r="AN533" s="79" t="str">
        <f>IF(AM533&lt;&gt;"",+VLOOKUP(AM533,NIVELES!$A$1652:$B$2466,2,0),"")</f>
        <v>Servicios Personales por Contrato</v>
      </c>
      <c r="AO533" s="87">
        <v>140239</v>
      </c>
      <c r="AP533" s="88">
        <v>12749</v>
      </c>
      <c r="AQ533" s="88">
        <v>12749</v>
      </c>
      <c r="AR533" s="88">
        <v>12749</v>
      </c>
      <c r="AS533" s="88">
        <v>12749</v>
      </c>
      <c r="AT533" s="88">
        <v>12749</v>
      </c>
      <c r="AU533" s="88">
        <v>12749</v>
      </c>
      <c r="AV533" s="88">
        <v>12749</v>
      </c>
      <c r="AW533" s="88">
        <v>12749</v>
      </c>
      <c r="AX533" s="88">
        <v>12749</v>
      </c>
      <c r="AY533" s="88">
        <v>12749</v>
      </c>
      <c r="AZ533" s="88">
        <v>12749</v>
      </c>
      <c r="BA533" s="88">
        <v>0</v>
      </c>
      <c r="BB533" s="89">
        <v>140239</v>
      </c>
      <c r="BC533" s="90" t="str">
        <f t="shared" si="32"/>
        <v>OK</v>
      </c>
      <c r="BD533" s="91" t="str">
        <f t="shared" si="33"/>
        <v xml:space="preserve">                  </v>
      </c>
      <c r="BE533" s="92">
        <f t="shared" si="34"/>
        <v>12</v>
      </c>
    </row>
    <row r="534" spans="1:57" s="74" customFormat="1" ht="50.1" customHeight="1" x14ac:dyDescent="0.2">
      <c r="A534" s="78" t="s">
        <v>55</v>
      </c>
      <c r="B534" s="78" t="s">
        <v>54</v>
      </c>
      <c r="C534" s="78" t="s">
        <v>613</v>
      </c>
      <c r="D534" s="78" t="s">
        <v>605</v>
      </c>
      <c r="E534" s="79" t="str">
        <f>+IF(C534&lt;&gt;"",VLOOKUP(MID(C534,18,5),NIVELES!$A$133:$B$213,2,0),"")</f>
        <v>ESMERALDAS</v>
      </c>
      <c r="F534" s="80" t="s">
        <v>153</v>
      </c>
      <c r="G534" s="81" t="str">
        <f>+IF(F534&lt;&gt;"",VLOOKUP(F534,NIVELES!$A$246:$C$464,3,0),"")</f>
        <v>NORTE</v>
      </c>
      <c r="H534" s="82" t="s">
        <v>1024</v>
      </c>
      <c r="I534" s="78" t="s">
        <v>2201</v>
      </c>
      <c r="J534" s="78" t="s">
        <v>2184</v>
      </c>
      <c r="K534" s="78" t="s">
        <v>2185</v>
      </c>
      <c r="L534" s="78" t="s">
        <v>2202</v>
      </c>
      <c r="M534" s="78">
        <v>452</v>
      </c>
      <c r="N534" s="78" t="s">
        <v>2203</v>
      </c>
      <c r="O534" s="78" t="s">
        <v>2174</v>
      </c>
      <c r="P534" s="82">
        <v>12</v>
      </c>
      <c r="Q534" s="78" t="s">
        <v>2206</v>
      </c>
      <c r="R534" s="82">
        <v>1</v>
      </c>
      <c r="S534" s="82">
        <v>1</v>
      </c>
      <c r="T534" s="82">
        <v>1</v>
      </c>
      <c r="U534" s="82">
        <v>1</v>
      </c>
      <c r="V534" s="82">
        <v>1</v>
      </c>
      <c r="W534" s="82">
        <v>1</v>
      </c>
      <c r="X534" s="82">
        <v>1</v>
      </c>
      <c r="Y534" s="82">
        <v>1</v>
      </c>
      <c r="Z534" s="82">
        <v>1</v>
      </c>
      <c r="AA534" s="82">
        <v>1</v>
      </c>
      <c r="AB534" s="82">
        <v>1</v>
      </c>
      <c r="AC534" s="82">
        <v>1</v>
      </c>
      <c r="AD534" s="85" t="str">
        <f>IF(A534&lt;&gt;"",IF(D534="DIRECCIÓN_DE_TRANSFERENCIAS","280 0031",VLOOKUP(C534,NIVELES!$A$14:$B$105,2,0)),"")</f>
        <v>280 1330</v>
      </c>
      <c r="AE534" s="86" t="s">
        <v>322</v>
      </c>
      <c r="AF534" s="86" t="s">
        <v>543</v>
      </c>
      <c r="AG534" s="79" t="str">
        <f>+IF(AF534&lt;&gt;"",VLOOKUP(AF534,NIVELES!$A$666:$B$673,2,0),"")</f>
        <v>DESARROLLO_INFANTIL</v>
      </c>
      <c r="AH534" s="78" t="s">
        <v>322</v>
      </c>
      <c r="AI534" s="79" t="str">
        <f>IF(AH534&lt;&gt;"",VLOOKUP(CONCATENATE(AG534,AH534),NIVELES!$B$676:$C$745,2,0),"")</f>
        <v>Centros Infantiles Del Buen Vivir Atencion Directa -Funcionamiento Operación Y Atencion De Unidades</v>
      </c>
      <c r="AJ534" s="78" t="s">
        <v>517</v>
      </c>
      <c r="AK534" s="79" t="str">
        <f>+IF(AJ534&lt;&gt;"",VLOOKUP(AJ534,NIVELES!$A$816:$B$892,2,0),"")</f>
        <v>NO APLICA</v>
      </c>
      <c r="AL534" s="78" t="s">
        <v>554</v>
      </c>
      <c r="AM534" s="78">
        <v>530101</v>
      </c>
      <c r="AN534" s="79" t="str">
        <f>IF(AM534&lt;&gt;"",+VLOOKUP(AM534,NIVELES!$A$1652:$B$2466,2,0),"")</f>
        <v>Agua Potable</v>
      </c>
      <c r="AO534" s="87">
        <v>8604.36</v>
      </c>
      <c r="AP534" s="88">
        <v>717.03000000000009</v>
      </c>
      <c r="AQ534" s="88">
        <v>717.03000000000009</v>
      </c>
      <c r="AR534" s="88">
        <v>717.03000000000009</v>
      </c>
      <c r="AS534" s="88">
        <v>717.03000000000009</v>
      </c>
      <c r="AT534" s="88">
        <v>717.03000000000009</v>
      </c>
      <c r="AU534" s="88">
        <v>717.03000000000009</v>
      </c>
      <c r="AV534" s="88">
        <v>717.03000000000009</v>
      </c>
      <c r="AW534" s="88">
        <v>717.03000000000009</v>
      </c>
      <c r="AX534" s="88">
        <v>717.03000000000009</v>
      </c>
      <c r="AY534" s="88">
        <v>717.03000000000009</v>
      </c>
      <c r="AZ534" s="88">
        <v>717.03000000000009</v>
      </c>
      <c r="BA534" s="88">
        <v>717.03000000000009</v>
      </c>
      <c r="BB534" s="89">
        <v>8604.3599999999988</v>
      </c>
      <c r="BC534" s="90" t="str">
        <f t="shared" si="32"/>
        <v>OK</v>
      </c>
      <c r="BD534" s="91" t="str">
        <f t="shared" si="33"/>
        <v xml:space="preserve">                  </v>
      </c>
      <c r="BE534" s="92">
        <f t="shared" si="34"/>
        <v>12</v>
      </c>
    </row>
    <row r="535" spans="1:57" s="74" customFormat="1" ht="50.1" customHeight="1" x14ac:dyDescent="0.2">
      <c r="A535" s="78" t="s">
        <v>55</v>
      </c>
      <c r="B535" s="78" t="s">
        <v>54</v>
      </c>
      <c r="C535" s="78" t="s">
        <v>613</v>
      </c>
      <c r="D535" s="78" t="s">
        <v>605</v>
      </c>
      <c r="E535" s="79" t="str">
        <f>+IF(C535&lt;&gt;"",VLOOKUP(MID(C535,18,5),NIVELES!$A$133:$B$213,2,0),"")</f>
        <v>ESMERALDAS</v>
      </c>
      <c r="F535" s="80" t="s">
        <v>153</v>
      </c>
      <c r="G535" s="81" t="str">
        <f>+IF(F535&lt;&gt;"",VLOOKUP(F535,NIVELES!$A$246:$C$464,3,0),"")</f>
        <v>NORTE</v>
      </c>
      <c r="H535" s="82" t="s">
        <v>1024</v>
      </c>
      <c r="I535" s="78" t="s">
        <v>2201</v>
      </c>
      <c r="J535" s="78" t="s">
        <v>2184</v>
      </c>
      <c r="K535" s="78" t="s">
        <v>2185</v>
      </c>
      <c r="L535" s="78" t="s">
        <v>2202</v>
      </c>
      <c r="M535" s="78">
        <v>452</v>
      </c>
      <c r="N535" s="78" t="s">
        <v>2203</v>
      </c>
      <c r="O535" s="78" t="s">
        <v>2174</v>
      </c>
      <c r="P535" s="82">
        <v>12</v>
      </c>
      <c r="Q535" s="78" t="s">
        <v>2207</v>
      </c>
      <c r="R535" s="82">
        <v>1</v>
      </c>
      <c r="S535" s="82">
        <v>1</v>
      </c>
      <c r="T535" s="82">
        <v>1</v>
      </c>
      <c r="U535" s="82">
        <v>1</v>
      </c>
      <c r="V535" s="82">
        <v>1</v>
      </c>
      <c r="W535" s="82">
        <v>1</v>
      </c>
      <c r="X535" s="82">
        <v>1</v>
      </c>
      <c r="Y535" s="82">
        <v>1</v>
      </c>
      <c r="Z535" s="82">
        <v>1</v>
      </c>
      <c r="AA535" s="82">
        <v>1</v>
      </c>
      <c r="AB535" s="82">
        <v>1</v>
      </c>
      <c r="AC535" s="82">
        <v>1</v>
      </c>
      <c r="AD535" s="85" t="str">
        <f>IF(A535&lt;&gt;"",IF(D535="DIRECCIÓN_DE_TRANSFERENCIAS","280 0031",VLOOKUP(C535,NIVELES!$A$14:$B$105,2,0)),"")</f>
        <v>280 1330</v>
      </c>
      <c r="AE535" s="86" t="s">
        <v>322</v>
      </c>
      <c r="AF535" s="86" t="s">
        <v>543</v>
      </c>
      <c r="AG535" s="79" t="str">
        <f>+IF(AF535&lt;&gt;"",VLOOKUP(AF535,NIVELES!$A$666:$B$673,2,0),"")</f>
        <v>DESARROLLO_INFANTIL</v>
      </c>
      <c r="AH535" s="78" t="s">
        <v>322</v>
      </c>
      <c r="AI535" s="79" t="str">
        <f>IF(AH535&lt;&gt;"",VLOOKUP(CONCATENATE(AG535,AH535),NIVELES!$B$676:$C$745,2,0),"")</f>
        <v>Centros Infantiles Del Buen Vivir Atencion Directa -Funcionamiento Operación Y Atencion De Unidades</v>
      </c>
      <c r="AJ535" s="78" t="s">
        <v>517</v>
      </c>
      <c r="AK535" s="79" t="str">
        <f>+IF(AJ535&lt;&gt;"",VLOOKUP(AJ535,NIVELES!$A$816:$B$892,2,0),"")</f>
        <v>NO APLICA</v>
      </c>
      <c r="AL535" s="78" t="s">
        <v>554</v>
      </c>
      <c r="AM535" s="78">
        <v>530104</v>
      </c>
      <c r="AN535" s="79" t="str">
        <f>IF(AM535&lt;&gt;"",+VLOOKUP(AM535,NIVELES!$A$1652:$B$2466,2,0),"")</f>
        <v>Energía Eléctrica</v>
      </c>
      <c r="AO535" s="87">
        <v>7701.84</v>
      </c>
      <c r="AP535" s="88">
        <v>641.82000000000005</v>
      </c>
      <c r="AQ535" s="88">
        <v>641.82000000000005</v>
      </c>
      <c r="AR535" s="88">
        <v>641.82000000000005</v>
      </c>
      <c r="AS535" s="88">
        <v>641.82000000000005</v>
      </c>
      <c r="AT535" s="88">
        <v>641.82000000000005</v>
      </c>
      <c r="AU535" s="88">
        <v>641.82000000000005</v>
      </c>
      <c r="AV535" s="88">
        <v>641.82000000000005</v>
      </c>
      <c r="AW535" s="88">
        <v>641.82000000000005</v>
      </c>
      <c r="AX535" s="88">
        <v>641.82000000000005</v>
      </c>
      <c r="AY535" s="88">
        <v>641.82000000000005</v>
      </c>
      <c r="AZ535" s="88">
        <v>641.82000000000005</v>
      </c>
      <c r="BA535" s="88">
        <v>641.82000000000005</v>
      </c>
      <c r="BB535" s="89">
        <v>7701.8399999999992</v>
      </c>
      <c r="BC535" s="90" t="str">
        <f t="shared" si="32"/>
        <v>OK</v>
      </c>
      <c r="BD535" s="91" t="str">
        <f t="shared" si="33"/>
        <v xml:space="preserve">                  </v>
      </c>
      <c r="BE535" s="92">
        <f t="shared" si="34"/>
        <v>12</v>
      </c>
    </row>
    <row r="536" spans="1:57" s="74" customFormat="1" ht="50.1" customHeight="1" x14ac:dyDescent="0.2">
      <c r="A536" s="78" t="s">
        <v>55</v>
      </c>
      <c r="B536" s="78" t="s">
        <v>54</v>
      </c>
      <c r="C536" s="78" t="s">
        <v>613</v>
      </c>
      <c r="D536" s="78" t="s">
        <v>605</v>
      </c>
      <c r="E536" s="79" t="str">
        <f>+IF(C536&lt;&gt;"",VLOOKUP(MID(C536,18,5),NIVELES!$A$133:$B$213,2,0),"")</f>
        <v>ESMERALDAS</v>
      </c>
      <c r="F536" s="80" t="s">
        <v>153</v>
      </c>
      <c r="G536" s="81" t="str">
        <f>+IF(F536&lt;&gt;"",VLOOKUP(F536,NIVELES!$A$246:$C$464,3,0),"")</f>
        <v>NORTE</v>
      </c>
      <c r="H536" s="82" t="s">
        <v>1024</v>
      </c>
      <c r="I536" s="78" t="s">
        <v>2201</v>
      </c>
      <c r="J536" s="78" t="s">
        <v>2184</v>
      </c>
      <c r="K536" s="78" t="s">
        <v>2185</v>
      </c>
      <c r="L536" s="78" t="s">
        <v>2202</v>
      </c>
      <c r="M536" s="78">
        <v>452</v>
      </c>
      <c r="N536" s="78" t="s">
        <v>2203</v>
      </c>
      <c r="O536" s="78" t="s">
        <v>2208</v>
      </c>
      <c r="P536" s="82">
        <v>1</v>
      </c>
      <c r="Q536" s="78" t="s">
        <v>2209</v>
      </c>
      <c r="R536" s="82"/>
      <c r="S536" s="82"/>
      <c r="T536" s="82">
        <v>1</v>
      </c>
      <c r="U536" s="82"/>
      <c r="V536" s="82"/>
      <c r="W536" s="82"/>
      <c r="X536" s="82"/>
      <c r="Y536" s="82"/>
      <c r="Z536" s="82"/>
      <c r="AA536" s="82"/>
      <c r="AB536" s="82"/>
      <c r="AC536" s="82"/>
      <c r="AD536" s="85" t="str">
        <f>IF(A536&lt;&gt;"",IF(D536="DIRECCIÓN_DE_TRANSFERENCIAS","280 0031",VLOOKUP(C536,NIVELES!$A$14:$B$105,2,0)),"")</f>
        <v>280 1330</v>
      </c>
      <c r="AE536" s="86" t="s">
        <v>322</v>
      </c>
      <c r="AF536" s="86" t="s">
        <v>543</v>
      </c>
      <c r="AG536" s="79" t="str">
        <f>+IF(AF536&lt;&gt;"",VLOOKUP(AF536,NIVELES!$A$666:$B$673,2,0),"")</f>
        <v>DESARROLLO_INFANTIL</v>
      </c>
      <c r="AH536" s="78" t="s">
        <v>322</v>
      </c>
      <c r="AI536" s="79" t="str">
        <f>IF(AH536&lt;&gt;"",VLOOKUP(CONCATENATE(AG536,AH536),NIVELES!$B$676:$C$745,2,0),"")</f>
        <v>Centros Infantiles Del Buen Vivir Atencion Directa -Funcionamiento Operación Y Atencion De Unidades</v>
      </c>
      <c r="AJ536" s="78" t="s">
        <v>517</v>
      </c>
      <c r="AK536" s="79" t="str">
        <f>+IF(AJ536&lt;&gt;"",VLOOKUP(AJ536,NIVELES!$A$816:$B$892,2,0),"")</f>
        <v>NO APLICA</v>
      </c>
      <c r="AL536" s="78" t="s">
        <v>554</v>
      </c>
      <c r="AM536" s="78">
        <v>530805</v>
      </c>
      <c r="AN536" s="79" t="str">
        <f>IF(AM536&lt;&gt;"",+VLOOKUP(AM536,NIVELES!$A$1652:$B$2466,2,0),"")</f>
        <v>Materiales de Aseo</v>
      </c>
      <c r="AO536" s="87">
        <v>1810.55</v>
      </c>
      <c r="AP536" s="88">
        <v>0</v>
      </c>
      <c r="AQ536" s="88">
        <v>0</v>
      </c>
      <c r="AR536" s="88">
        <v>1810.55</v>
      </c>
      <c r="AS536" s="88">
        <v>0</v>
      </c>
      <c r="AT536" s="88">
        <v>0</v>
      </c>
      <c r="AU536" s="88">
        <v>0</v>
      </c>
      <c r="AV536" s="88">
        <v>0</v>
      </c>
      <c r="AW536" s="88">
        <v>0</v>
      </c>
      <c r="AX536" s="88">
        <v>0</v>
      </c>
      <c r="AY536" s="88">
        <v>0</v>
      </c>
      <c r="AZ536" s="88">
        <v>0</v>
      </c>
      <c r="BA536" s="88">
        <v>0</v>
      </c>
      <c r="BB536" s="89">
        <v>1810.55</v>
      </c>
      <c r="BC536" s="90" t="str">
        <f t="shared" si="32"/>
        <v>OK</v>
      </c>
      <c r="BD536" s="91" t="str">
        <f t="shared" si="33"/>
        <v xml:space="preserve">                  </v>
      </c>
      <c r="BE536" s="92">
        <f t="shared" si="34"/>
        <v>1</v>
      </c>
    </row>
    <row r="537" spans="1:57" s="74" customFormat="1" ht="50.1" customHeight="1" x14ac:dyDescent="0.2">
      <c r="A537" s="78" t="s">
        <v>55</v>
      </c>
      <c r="B537" s="78" t="s">
        <v>54</v>
      </c>
      <c r="C537" s="78" t="s">
        <v>613</v>
      </c>
      <c r="D537" s="78" t="s">
        <v>605</v>
      </c>
      <c r="E537" s="79" t="str">
        <f>+IF(C537&lt;&gt;"",VLOOKUP(MID(C537,18,5),NIVELES!$A$133:$B$213,2,0),"")</f>
        <v>ESMERALDAS</v>
      </c>
      <c r="F537" s="80" t="s">
        <v>153</v>
      </c>
      <c r="G537" s="81" t="str">
        <f>+IF(F537&lt;&gt;"",VLOOKUP(F537,NIVELES!$A$246:$C$464,3,0),"")</f>
        <v>NORTE</v>
      </c>
      <c r="H537" s="82" t="s">
        <v>1024</v>
      </c>
      <c r="I537" s="78" t="s">
        <v>2201</v>
      </c>
      <c r="J537" s="78" t="s">
        <v>2184</v>
      </c>
      <c r="K537" s="78" t="s">
        <v>2185</v>
      </c>
      <c r="L537" s="78" t="s">
        <v>2202</v>
      </c>
      <c r="M537" s="78">
        <v>452</v>
      </c>
      <c r="N537" s="78" t="s">
        <v>2203</v>
      </c>
      <c r="O537" s="78" t="s">
        <v>2210</v>
      </c>
      <c r="P537" s="82">
        <v>1</v>
      </c>
      <c r="Q537" s="78" t="s">
        <v>2211</v>
      </c>
      <c r="R537" s="82"/>
      <c r="S537" s="82"/>
      <c r="T537" s="82">
        <v>1</v>
      </c>
      <c r="U537" s="82"/>
      <c r="V537" s="82"/>
      <c r="W537" s="82"/>
      <c r="X537" s="82"/>
      <c r="Y537" s="82"/>
      <c r="Z537" s="82"/>
      <c r="AA537" s="82"/>
      <c r="AB537" s="82"/>
      <c r="AC537" s="82"/>
      <c r="AD537" s="85" t="str">
        <f>IF(A537&lt;&gt;"",IF(D537="DIRECCIÓN_DE_TRANSFERENCIAS","280 0031",VLOOKUP(C537,NIVELES!$A$14:$B$105,2,0)),"")</f>
        <v>280 1330</v>
      </c>
      <c r="AE537" s="86" t="s">
        <v>322</v>
      </c>
      <c r="AF537" s="86" t="s">
        <v>543</v>
      </c>
      <c r="AG537" s="79" t="str">
        <f>+IF(AF537&lt;&gt;"",VLOOKUP(AF537,NIVELES!$A$666:$B$673,2,0),"")</f>
        <v>DESARROLLO_INFANTIL</v>
      </c>
      <c r="AH537" s="78" t="s">
        <v>322</v>
      </c>
      <c r="AI537" s="79" t="str">
        <f>IF(AH537&lt;&gt;"",VLOOKUP(CONCATENATE(AG537,AH537),NIVELES!$B$676:$C$745,2,0),"")</f>
        <v>Centros Infantiles Del Buen Vivir Atencion Directa -Funcionamiento Operación Y Atencion De Unidades</v>
      </c>
      <c r="AJ537" s="78" t="s">
        <v>517</v>
      </c>
      <c r="AK537" s="79" t="str">
        <f>+IF(AJ537&lt;&gt;"",VLOOKUP(AJ537,NIVELES!$A$816:$B$892,2,0),"")</f>
        <v>NO APLICA</v>
      </c>
      <c r="AL537" s="78" t="s">
        <v>554</v>
      </c>
      <c r="AM537" s="78">
        <v>530812</v>
      </c>
      <c r="AN537" s="79" t="str">
        <f>IF(AM537&lt;&gt;"",+VLOOKUP(AM537,NIVELES!$A$1652:$B$2466,2,0),"")</f>
        <v>Materiales Didácticos</v>
      </c>
      <c r="AO537" s="87">
        <v>5705.62</v>
      </c>
      <c r="AP537" s="88">
        <v>0</v>
      </c>
      <c r="AQ537" s="88">
        <v>0</v>
      </c>
      <c r="AR537" s="88">
        <v>5705.62</v>
      </c>
      <c r="AS537" s="88">
        <v>0</v>
      </c>
      <c r="AT537" s="88">
        <v>0</v>
      </c>
      <c r="AU537" s="88">
        <v>0</v>
      </c>
      <c r="AV537" s="88">
        <v>0</v>
      </c>
      <c r="AW537" s="88">
        <v>0</v>
      </c>
      <c r="AX537" s="88">
        <v>0</v>
      </c>
      <c r="AY537" s="88">
        <v>0</v>
      </c>
      <c r="AZ537" s="88">
        <v>0</v>
      </c>
      <c r="BA537" s="88">
        <v>0</v>
      </c>
      <c r="BB537" s="89">
        <v>5705.62</v>
      </c>
      <c r="BC537" s="90" t="str">
        <f t="shared" si="32"/>
        <v>OK</v>
      </c>
      <c r="BD537" s="91" t="str">
        <f t="shared" si="33"/>
        <v xml:space="preserve">                  </v>
      </c>
      <c r="BE537" s="92">
        <f t="shared" si="34"/>
        <v>1</v>
      </c>
    </row>
    <row r="538" spans="1:57" s="74" customFormat="1" ht="50.1" customHeight="1" x14ac:dyDescent="0.2">
      <c r="A538" s="78" t="s">
        <v>55</v>
      </c>
      <c r="B538" s="78" t="s">
        <v>54</v>
      </c>
      <c r="C538" s="78" t="s">
        <v>613</v>
      </c>
      <c r="D538" s="78" t="s">
        <v>605</v>
      </c>
      <c r="E538" s="79" t="str">
        <f>+IF(C538&lt;&gt;"",VLOOKUP(MID(C538,18,5),NIVELES!$A$133:$B$213,2,0),"")</f>
        <v>ESMERALDAS</v>
      </c>
      <c r="F538" s="80" t="s">
        <v>153</v>
      </c>
      <c r="G538" s="81" t="str">
        <f>+IF(F538&lt;&gt;"",VLOOKUP(F538,NIVELES!$A$246:$C$464,3,0),"")</f>
        <v>NORTE</v>
      </c>
      <c r="H538" s="82" t="s">
        <v>1024</v>
      </c>
      <c r="I538" s="78" t="s">
        <v>2201</v>
      </c>
      <c r="J538" s="78" t="s">
        <v>2184</v>
      </c>
      <c r="K538" s="78" t="s">
        <v>2185</v>
      </c>
      <c r="L538" s="78" t="s">
        <v>2202</v>
      </c>
      <c r="M538" s="78">
        <v>452</v>
      </c>
      <c r="N538" s="78" t="s">
        <v>2203</v>
      </c>
      <c r="O538" s="78" t="s">
        <v>2212</v>
      </c>
      <c r="P538" s="82">
        <v>2</v>
      </c>
      <c r="Q538" s="78" t="s">
        <v>2213</v>
      </c>
      <c r="R538" s="82"/>
      <c r="S538" s="82">
        <v>1</v>
      </c>
      <c r="T538" s="82"/>
      <c r="U538" s="82"/>
      <c r="V538" s="82">
        <v>1</v>
      </c>
      <c r="W538" s="82"/>
      <c r="X538" s="82"/>
      <c r="Y538" s="82"/>
      <c r="Z538" s="82"/>
      <c r="AA538" s="82"/>
      <c r="AB538" s="82"/>
      <c r="AC538" s="82"/>
      <c r="AD538" s="85" t="str">
        <f>IF(A538&lt;&gt;"",IF(D538="DIRECCIÓN_DE_TRANSFERENCIAS","280 0031",VLOOKUP(C538,NIVELES!$A$14:$B$105,2,0)),"")</f>
        <v>280 1330</v>
      </c>
      <c r="AE538" s="86" t="s">
        <v>322</v>
      </c>
      <c r="AF538" s="86" t="s">
        <v>543</v>
      </c>
      <c r="AG538" s="79" t="str">
        <f>+IF(AF538&lt;&gt;"",VLOOKUP(AF538,NIVELES!$A$666:$B$673,2,0),"")</f>
        <v>DESARROLLO_INFANTIL</v>
      </c>
      <c r="AH538" s="78" t="s">
        <v>322</v>
      </c>
      <c r="AI538" s="79" t="str">
        <f>IF(AH538&lt;&gt;"",VLOOKUP(CONCATENATE(AG538,AH538),NIVELES!$B$676:$C$745,2,0),"")</f>
        <v>Centros Infantiles Del Buen Vivir Atencion Directa -Funcionamiento Operación Y Atencion De Unidades</v>
      </c>
      <c r="AJ538" s="78" t="s">
        <v>517</v>
      </c>
      <c r="AK538" s="79" t="str">
        <f>+IF(AJ538&lt;&gt;"",VLOOKUP(AJ538,NIVELES!$A$816:$B$892,2,0),"")</f>
        <v>NO APLICA</v>
      </c>
      <c r="AL538" s="78" t="s">
        <v>554</v>
      </c>
      <c r="AM538" s="78">
        <v>530235</v>
      </c>
      <c r="AN538" s="79" t="str">
        <f>IF(AM538&lt;&gt;"",+VLOOKUP(AM538,NIVELES!$A$1652:$B$2466,2,0),"")</f>
        <v>Servicio de Alimentación</v>
      </c>
      <c r="AO538" s="87">
        <v>262273.71999999997</v>
      </c>
      <c r="AP538" s="88">
        <v>0</v>
      </c>
      <c r="AQ538" s="88">
        <v>131136.85999999999</v>
      </c>
      <c r="AR538" s="88">
        <v>0</v>
      </c>
      <c r="AS538" s="88">
        <v>0</v>
      </c>
      <c r="AT538" s="88">
        <v>131136.85999999999</v>
      </c>
      <c r="AU538" s="88">
        <v>0</v>
      </c>
      <c r="AV538" s="88">
        <v>0</v>
      </c>
      <c r="AW538" s="88">
        <v>0</v>
      </c>
      <c r="AX538" s="88">
        <v>0</v>
      </c>
      <c r="AY538" s="88">
        <v>0</v>
      </c>
      <c r="AZ538" s="88">
        <v>0</v>
      </c>
      <c r="BA538" s="88">
        <v>0</v>
      </c>
      <c r="BB538" s="89">
        <v>262273.71999999997</v>
      </c>
      <c r="BC538" s="90" t="str">
        <f t="shared" si="32"/>
        <v>OK</v>
      </c>
      <c r="BD538" s="91" t="str">
        <f t="shared" si="33"/>
        <v xml:space="preserve">                  </v>
      </c>
      <c r="BE538" s="92">
        <f t="shared" si="34"/>
        <v>2</v>
      </c>
    </row>
    <row r="539" spans="1:57" s="74" customFormat="1" ht="50.1" customHeight="1" x14ac:dyDescent="0.2">
      <c r="A539" s="78" t="s">
        <v>55</v>
      </c>
      <c r="B539" s="78" t="s">
        <v>54</v>
      </c>
      <c r="C539" s="78" t="s">
        <v>613</v>
      </c>
      <c r="D539" s="78" t="s">
        <v>605</v>
      </c>
      <c r="E539" s="79" t="str">
        <f>+IF(C539&lt;&gt;"",VLOOKUP(MID(C539,18,5),NIVELES!$A$133:$B$213,2,0),"")</f>
        <v>ESMERALDAS</v>
      </c>
      <c r="F539" s="80" t="s">
        <v>153</v>
      </c>
      <c r="G539" s="81" t="str">
        <f>+IF(F539&lt;&gt;"",VLOOKUP(F539,NIVELES!$A$246:$C$464,3,0),"")</f>
        <v>NORTE</v>
      </c>
      <c r="H539" s="82" t="s">
        <v>1024</v>
      </c>
      <c r="I539" s="78" t="s">
        <v>2201</v>
      </c>
      <c r="J539" s="78" t="s">
        <v>2184</v>
      </c>
      <c r="K539" s="78" t="s">
        <v>2185</v>
      </c>
      <c r="L539" s="78" t="s">
        <v>2202</v>
      </c>
      <c r="M539" s="78">
        <v>452</v>
      </c>
      <c r="N539" s="78" t="s">
        <v>2203</v>
      </c>
      <c r="O539" s="78" t="s">
        <v>2214</v>
      </c>
      <c r="P539" s="82">
        <v>2</v>
      </c>
      <c r="Q539" s="78" t="s">
        <v>2215</v>
      </c>
      <c r="R539" s="82"/>
      <c r="S539" s="82">
        <v>1</v>
      </c>
      <c r="T539" s="82"/>
      <c r="U539" s="82"/>
      <c r="V539" s="82"/>
      <c r="W539" s="82"/>
      <c r="X539" s="82">
        <v>1</v>
      </c>
      <c r="Y539" s="82"/>
      <c r="Z539" s="82"/>
      <c r="AA539" s="82"/>
      <c r="AB539" s="82"/>
      <c r="AC539" s="82"/>
      <c r="AD539" s="85" t="str">
        <f>IF(A539&lt;&gt;"",IF(D539="DIRECCIÓN_DE_TRANSFERENCIAS","280 0031",VLOOKUP(C539,NIVELES!$A$14:$B$105,2,0)),"")</f>
        <v>280 1330</v>
      </c>
      <c r="AE539" s="86" t="s">
        <v>322</v>
      </c>
      <c r="AF539" s="86" t="s">
        <v>543</v>
      </c>
      <c r="AG539" s="79" t="str">
        <f>+IF(AF539&lt;&gt;"",VLOOKUP(AF539,NIVELES!$A$666:$B$673,2,0),"")</f>
        <v>DESARROLLO_INFANTIL</v>
      </c>
      <c r="AH539" s="78" t="s">
        <v>322</v>
      </c>
      <c r="AI539" s="79" t="str">
        <f>IF(AH539&lt;&gt;"",VLOOKUP(CONCATENATE(AG539,AH539),NIVELES!$B$676:$C$745,2,0),"")</f>
        <v>Centros Infantiles Del Buen Vivir Atencion Directa -Funcionamiento Operación Y Atencion De Unidades</v>
      </c>
      <c r="AJ539" s="78" t="s">
        <v>517</v>
      </c>
      <c r="AK539" s="79" t="str">
        <f>+IF(AJ539&lt;&gt;"",VLOOKUP(AJ539,NIVELES!$A$816:$B$892,2,0),"")</f>
        <v>NO APLICA</v>
      </c>
      <c r="AL539" s="78" t="s">
        <v>554</v>
      </c>
      <c r="AM539" s="78">
        <v>530208</v>
      </c>
      <c r="AN539" s="79" t="str">
        <f>IF(AM539&lt;&gt;"",+VLOOKUP(AM539,NIVELES!$A$1652:$B$2466,2,0),"")</f>
        <v>Servicio de Seguridad y Vigilancia</v>
      </c>
      <c r="AO539" s="87">
        <v>0</v>
      </c>
      <c r="AP539" s="88">
        <v>0</v>
      </c>
      <c r="AQ539" s="88">
        <v>0</v>
      </c>
      <c r="AR539" s="88">
        <v>0</v>
      </c>
      <c r="AS539" s="88">
        <v>0</v>
      </c>
      <c r="AT539" s="88">
        <v>0</v>
      </c>
      <c r="AU539" s="88">
        <v>0</v>
      </c>
      <c r="AV539" s="88">
        <v>0</v>
      </c>
      <c r="AW539" s="88">
        <v>0</v>
      </c>
      <c r="AX539" s="88">
        <v>0</v>
      </c>
      <c r="AY539" s="88">
        <v>0</v>
      </c>
      <c r="AZ539" s="88">
        <v>0</v>
      </c>
      <c r="BA539" s="88">
        <v>0</v>
      </c>
      <c r="BB539" s="89">
        <v>0</v>
      </c>
      <c r="BC539" s="90" t="str">
        <f t="shared" si="32"/>
        <v>OK</v>
      </c>
      <c r="BD539" s="91" t="str">
        <f t="shared" si="33"/>
        <v xml:space="preserve">                  </v>
      </c>
      <c r="BE539" s="92">
        <f t="shared" si="34"/>
        <v>2</v>
      </c>
    </row>
    <row r="540" spans="1:57" s="74" customFormat="1" ht="50.1" customHeight="1" x14ac:dyDescent="0.2">
      <c r="A540" s="78" t="s">
        <v>55</v>
      </c>
      <c r="B540" s="78" t="s">
        <v>54</v>
      </c>
      <c r="C540" s="78" t="s">
        <v>613</v>
      </c>
      <c r="D540" s="78" t="s">
        <v>605</v>
      </c>
      <c r="E540" s="79" t="str">
        <f>+IF(C540&lt;&gt;"",VLOOKUP(MID(C540,18,5),NIVELES!$A$133:$B$213,2,0),"")</f>
        <v>ESMERALDAS</v>
      </c>
      <c r="F540" s="80" t="s">
        <v>153</v>
      </c>
      <c r="G540" s="81" t="str">
        <f>+IF(F540&lt;&gt;"",VLOOKUP(F540,NIVELES!$A$246:$C$464,3,0),"")</f>
        <v>NORTE</v>
      </c>
      <c r="H540" s="82" t="s">
        <v>1024</v>
      </c>
      <c r="I540" s="78" t="s">
        <v>2201</v>
      </c>
      <c r="J540" s="78" t="s">
        <v>2184</v>
      </c>
      <c r="K540" s="78" t="s">
        <v>2185</v>
      </c>
      <c r="L540" s="78" t="s">
        <v>2202</v>
      </c>
      <c r="M540" s="78">
        <v>452</v>
      </c>
      <c r="N540" s="78" t="s">
        <v>2203</v>
      </c>
      <c r="O540" s="78" t="s">
        <v>2216</v>
      </c>
      <c r="P540" s="82">
        <v>2</v>
      </c>
      <c r="Q540" s="78" t="s">
        <v>2217</v>
      </c>
      <c r="R540" s="82"/>
      <c r="S540" s="82">
        <v>1</v>
      </c>
      <c r="T540" s="82"/>
      <c r="U540" s="82"/>
      <c r="V540" s="82"/>
      <c r="W540" s="82"/>
      <c r="X540" s="82">
        <v>1</v>
      </c>
      <c r="Y540" s="82"/>
      <c r="Z540" s="82"/>
      <c r="AA540" s="82"/>
      <c r="AB540" s="82"/>
      <c r="AC540" s="82"/>
      <c r="AD540" s="85" t="str">
        <f>IF(A540&lt;&gt;"",IF(D540="DIRECCIÓN_DE_TRANSFERENCIAS","280 0031",VLOOKUP(C540,NIVELES!$A$14:$B$105,2,0)),"")</f>
        <v>280 1330</v>
      </c>
      <c r="AE540" s="86" t="s">
        <v>322</v>
      </c>
      <c r="AF540" s="86" t="s">
        <v>543</v>
      </c>
      <c r="AG540" s="79" t="str">
        <f>+IF(AF540&lt;&gt;"",VLOOKUP(AF540,NIVELES!$A$666:$B$673,2,0),"")</f>
        <v>DESARROLLO_INFANTIL</v>
      </c>
      <c r="AH540" s="78" t="s">
        <v>322</v>
      </c>
      <c r="AI540" s="79" t="str">
        <f>IF(AH540&lt;&gt;"",VLOOKUP(CONCATENATE(AG540,AH540),NIVELES!$B$676:$C$745,2,0),"")</f>
        <v>Centros Infantiles Del Buen Vivir Atencion Directa -Funcionamiento Operación Y Atencion De Unidades</v>
      </c>
      <c r="AJ540" s="78" t="s">
        <v>517</v>
      </c>
      <c r="AK540" s="79" t="str">
        <f>+IF(AJ540&lt;&gt;"",VLOOKUP(AJ540,NIVELES!$A$816:$B$892,2,0),"")</f>
        <v>NO APLICA</v>
      </c>
      <c r="AL540" s="78" t="s">
        <v>554</v>
      </c>
      <c r="AM540" s="78">
        <v>530209</v>
      </c>
      <c r="AN540" s="79" t="str">
        <f>IF(AM540&lt;&gt;"",+VLOOKUP(AM540,NIVELES!$A$1652:$B$2466,2,0),"")</f>
        <v>Servicios de Aseo; Lavado de Vestimenta de Trabajo; Fumigación, Desinfección y Limpieza de Instalaciones</v>
      </c>
      <c r="AO540" s="87">
        <v>0</v>
      </c>
      <c r="AP540" s="88">
        <v>0</v>
      </c>
      <c r="AQ540" s="88">
        <v>0</v>
      </c>
      <c r="AR540" s="88">
        <v>0</v>
      </c>
      <c r="AS540" s="88">
        <v>0</v>
      </c>
      <c r="AT540" s="88">
        <v>0</v>
      </c>
      <c r="AU540" s="88">
        <v>0</v>
      </c>
      <c r="AV540" s="88">
        <v>0</v>
      </c>
      <c r="AW540" s="88">
        <v>0</v>
      </c>
      <c r="AX540" s="88">
        <v>0</v>
      </c>
      <c r="AY540" s="88">
        <v>0</v>
      </c>
      <c r="AZ540" s="88">
        <v>0</v>
      </c>
      <c r="BA540" s="88">
        <v>0</v>
      </c>
      <c r="BB540" s="89">
        <v>0</v>
      </c>
      <c r="BC540" s="90" t="str">
        <f t="shared" si="32"/>
        <v>OK</v>
      </c>
      <c r="BD540" s="91" t="str">
        <f t="shared" si="33"/>
        <v xml:space="preserve">                  </v>
      </c>
      <c r="BE540" s="92">
        <f t="shared" si="34"/>
        <v>2</v>
      </c>
    </row>
    <row r="541" spans="1:57" s="74" customFormat="1" ht="50.1" customHeight="1" x14ac:dyDescent="0.2">
      <c r="A541" s="78" t="s">
        <v>55</v>
      </c>
      <c r="B541" s="78" t="s">
        <v>54</v>
      </c>
      <c r="C541" s="78" t="s">
        <v>613</v>
      </c>
      <c r="D541" s="78" t="s">
        <v>605</v>
      </c>
      <c r="E541" s="79" t="str">
        <f>+IF(C541&lt;&gt;"",VLOOKUP(MID(C541,18,5),NIVELES!$A$133:$B$213,2,0),"")</f>
        <v>ESMERALDAS</v>
      </c>
      <c r="F541" s="80" t="s">
        <v>153</v>
      </c>
      <c r="G541" s="81" t="str">
        <f>+IF(F541&lt;&gt;"",VLOOKUP(F541,NIVELES!$A$246:$C$464,3,0),"")</f>
        <v>NORTE</v>
      </c>
      <c r="H541" s="82" t="s">
        <v>1024</v>
      </c>
      <c r="I541" s="78" t="s">
        <v>2201</v>
      </c>
      <c r="J541" s="78" t="s">
        <v>2184</v>
      </c>
      <c r="K541" s="78" t="s">
        <v>2185</v>
      </c>
      <c r="L541" s="78" t="s">
        <v>2202</v>
      </c>
      <c r="M541" s="78">
        <v>452</v>
      </c>
      <c r="N541" s="78" t="s">
        <v>2203</v>
      </c>
      <c r="O541" s="78" t="s">
        <v>2174</v>
      </c>
      <c r="P541" s="82">
        <v>12</v>
      </c>
      <c r="Q541" s="78" t="s">
        <v>2218</v>
      </c>
      <c r="R541" s="82">
        <v>1</v>
      </c>
      <c r="S541" s="82">
        <v>1</v>
      </c>
      <c r="T541" s="82">
        <v>1</v>
      </c>
      <c r="U541" s="82">
        <v>1</v>
      </c>
      <c r="V541" s="82">
        <v>1</v>
      </c>
      <c r="W541" s="82">
        <v>1</v>
      </c>
      <c r="X541" s="82">
        <v>1</v>
      </c>
      <c r="Y541" s="82">
        <v>1</v>
      </c>
      <c r="Z541" s="82">
        <v>1</v>
      </c>
      <c r="AA541" s="82">
        <v>1</v>
      </c>
      <c r="AB541" s="82">
        <v>1</v>
      </c>
      <c r="AC541" s="82">
        <v>1</v>
      </c>
      <c r="AD541" s="85" t="str">
        <f>IF(A541&lt;&gt;"",IF(D541="DIRECCIÓN_DE_TRANSFERENCIAS","280 0031",VLOOKUP(C541,NIVELES!$A$14:$B$105,2,0)),"")</f>
        <v>280 1330</v>
      </c>
      <c r="AE541" s="86" t="s">
        <v>322</v>
      </c>
      <c r="AF541" s="86" t="s">
        <v>543</v>
      </c>
      <c r="AG541" s="79" t="str">
        <f>+IF(AF541&lt;&gt;"",VLOOKUP(AF541,NIVELES!$A$666:$B$673,2,0),"")</f>
        <v>DESARROLLO_INFANTIL</v>
      </c>
      <c r="AH541" s="78" t="s">
        <v>322</v>
      </c>
      <c r="AI541" s="79" t="str">
        <f>IF(AH541&lt;&gt;"",VLOOKUP(CONCATENATE(AG541,AH541),NIVELES!$B$676:$C$745,2,0),"")</f>
        <v>Centros Infantiles Del Buen Vivir Atencion Directa -Funcionamiento Operación Y Atencion De Unidades</v>
      </c>
      <c r="AJ541" s="78" t="s">
        <v>517</v>
      </c>
      <c r="AK541" s="79" t="str">
        <f>+IF(AJ541&lt;&gt;"",VLOOKUP(AJ541,NIVELES!$A$816:$B$892,2,0),"")</f>
        <v>NO APLICA</v>
      </c>
      <c r="AL541" s="78" t="s">
        <v>554</v>
      </c>
      <c r="AM541" s="78">
        <v>530105</v>
      </c>
      <c r="AN541" s="79" t="str">
        <f>IF(AM541&lt;&gt;"",+VLOOKUP(AM541,NIVELES!$A$1652:$B$2466,2,0),"")</f>
        <v>Telecomunicaciones</v>
      </c>
      <c r="AO541" s="87">
        <v>9154.7999999999993</v>
      </c>
      <c r="AP541" s="88">
        <v>762.9</v>
      </c>
      <c r="AQ541" s="88">
        <v>762.9</v>
      </c>
      <c r="AR541" s="88">
        <v>762.9</v>
      </c>
      <c r="AS541" s="88">
        <v>762.9</v>
      </c>
      <c r="AT541" s="88">
        <v>762.9</v>
      </c>
      <c r="AU541" s="88">
        <v>762.9</v>
      </c>
      <c r="AV541" s="88">
        <v>762.9</v>
      </c>
      <c r="AW541" s="88">
        <v>762.9</v>
      </c>
      <c r="AX541" s="88">
        <v>762.9</v>
      </c>
      <c r="AY541" s="88">
        <v>762.9</v>
      </c>
      <c r="AZ541" s="88">
        <v>762.9</v>
      </c>
      <c r="BA541" s="88">
        <v>762.9</v>
      </c>
      <c r="BB541" s="89">
        <v>9154.7999999999975</v>
      </c>
      <c r="BC541" s="90" t="str">
        <f t="shared" si="32"/>
        <v>OK</v>
      </c>
      <c r="BD541" s="91" t="str">
        <f t="shared" si="33"/>
        <v xml:space="preserve">                  </v>
      </c>
      <c r="BE541" s="92">
        <f t="shared" si="34"/>
        <v>12</v>
      </c>
    </row>
    <row r="542" spans="1:57" s="74" customFormat="1" ht="50.1" customHeight="1" x14ac:dyDescent="0.2">
      <c r="A542" s="78" t="s">
        <v>55</v>
      </c>
      <c r="B542" s="78" t="s">
        <v>54</v>
      </c>
      <c r="C542" s="78" t="s">
        <v>613</v>
      </c>
      <c r="D542" s="78" t="s">
        <v>605</v>
      </c>
      <c r="E542" s="79" t="str">
        <f>+IF(C542&lt;&gt;"",VLOOKUP(MID(C542,18,5),NIVELES!$A$133:$B$213,2,0),"")</f>
        <v>ESMERALDAS</v>
      </c>
      <c r="F542" s="80" t="s">
        <v>153</v>
      </c>
      <c r="G542" s="81" t="str">
        <f>+IF(F542&lt;&gt;"",VLOOKUP(F542,NIVELES!$A$246:$C$464,3,0),"")</f>
        <v>NORTE</v>
      </c>
      <c r="H542" s="82" t="s">
        <v>1024</v>
      </c>
      <c r="I542" s="78" t="s">
        <v>2201</v>
      </c>
      <c r="J542" s="78" t="s">
        <v>2184</v>
      </c>
      <c r="K542" s="78" t="s">
        <v>2185</v>
      </c>
      <c r="L542" s="78" t="s">
        <v>2205</v>
      </c>
      <c r="M542" s="78">
        <v>3775</v>
      </c>
      <c r="N542" s="78" t="s">
        <v>2203</v>
      </c>
      <c r="O542" s="78" t="s">
        <v>2167</v>
      </c>
      <c r="P542" s="82">
        <v>12</v>
      </c>
      <c r="Q542" s="78" t="s">
        <v>2204</v>
      </c>
      <c r="R542" s="82">
        <v>1</v>
      </c>
      <c r="S542" s="82">
        <v>1</v>
      </c>
      <c r="T542" s="82">
        <v>1</v>
      </c>
      <c r="U542" s="82">
        <v>1</v>
      </c>
      <c r="V542" s="82">
        <v>1</v>
      </c>
      <c r="W542" s="82">
        <v>1</v>
      </c>
      <c r="X542" s="82">
        <v>1</v>
      </c>
      <c r="Y542" s="82">
        <v>1</v>
      </c>
      <c r="Z542" s="82">
        <v>1</v>
      </c>
      <c r="AA542" s="82">
        <v>1</v>
      </c>
      <c r="AB542" s="82">
        <v>1</v>
      </c>
      <c r="AC542" s="82">
        <v>1</v>
      </c>
      <c r="AD542" s="85" t="str">
        <f>IF(A542&lt;&gt;"",IF(D542="DIRECCIÓN_DE_TRANSFERENCIAS","280 0031",VLOOKUP(C542,NIVELES!$A$14:$B$105,2,0)),"")</f>
        <v>280 1330</v>
      </c>
      <c r="AE542" s="86" t="s">
        <v>322</v>
      </c>
      <c r="AF542" s="86" t="s">
        <v>543</v>
      </c>
      <c r="AG542" s="79" t="str">
        <f>+IF(AF542&lt;&gt;"",VLOOKUP(AF542,NIVELES!$A$666:$B$673,2,0),"")</f>
        <v>DESARROLLO_INFANTIL</v>
      </c>
      <c r="AH542" s="78" t="s">
        <v>452</v>
      </c>
      <c r="AI542" s="79" t="str">
        <f>IF(AH542&lt;&gt;"",VLOOKUP(CONCATENATE(AG542,AH542),NIVELES!$B$676:$C$745,2,0),"")</f>
        <v>Creciendo Con Nuestros Hijos De Atención Directa Funcionamiento, Operación Y Atención Domiciliar</v>
      </c>
      <c r="AJ542" s="78" t="s">
        <v>517</v>
      </c>
      <c r="AK542" s="79" t="str">
        <f>+IF(AJ542&lt;&gt;"",VLOOKUP(AJ542,NIVELES!$A$816:$B$892,2,0),"")</f>
        <v>NO APLICA</v>
      </c>
      <c r="AL542" s="78" t="s">
        <v>553</v>
      </c>
      <c r="AM542" s="78">
        <v>510601</v>
      </c>
      <c r="AN542" s="79" t="str">
        <f>IF(AM542&lt;&gt;"",+VLOOKUP(AM542,NIVELES!$A$1652:$B$2466,2,0),"")</f>
        <v>Aporte Patronal</v>
      </c>
      <c r="AO542" s="87">
        <v>31048.880000000001</v>
      </c>
      <c r="AP542" s="88">
        <v>2587.4</v>
      </c>
      <c r="AQ542" s="88">
        <v>2587.4</v>
      </c>
      <c r="AR542" s="88">
        <v>2587.4</v>
      </c>
      <c r="AS542" s="88">
        <v>2587.4</v>
      </c>
      <c r="AT542" s="88">
        <v>2587.4</v>
      </c>
      <c r="AU542" s="88">
        <v>2587.4</v>
      </c>
      <c r="AV542" s="88">
        <v>2587.4</v>
      </c>
      <c r="AW542" s="88">
        <v>2587.4</v>
      </c>
      <c r="AX542" s="88">
        <v>2587.4</v>
      </c>
      <c r="AY542" s="88">
        <v>2587.4</v>
      </c>
      <c r="AZ542" s="88">
        <v>2587.4</v>
      </c>
      <c r="BA542" s="88">
        <v>2587.48</v>
      </c>
      <c r="BB542" s="89">
        <v>31048.880000000005</v>
      </c>
      <c r="BC542" s="90" t="str">
        <f t="shared" si="32"/>
        <v>OK</v>
      </c>
      <c r="BD542" s="91" t="str">
        <f t="shared" si="33"/>
        <v xml:space="preserve">                  </v>
      </c>
      <c r="BE542" s="92">
        <f t="shared" si="34"/>
        <v>12</v>
      </c>
    </row>
    <row r="543" spans="1:57" s="74" customFormat="1" ht="50.1" customHeight="1" x14ac:dyDescent="0.2">
      <c r="A543" s="78" t="s">
        <v>55</v>
      </c>
      <c r="B543" s="78" t="s">
        <v>54</v>
      </c>
      <c r="C543" s="78" t="s">
        <v>613</v>
      </c>
      <c r="D543" s="78" t="s">
        <v>605</v>
      </c>
      <c r="E543" s="79" t="str">
        <f>+IF(C543&lt;&gt;"",VLOOKUP(MID(C543,18,5),NIVELES!$A$133:$B$213,2,0),"")</f>
        <v>ESMERALDAS</v>
      </c>
      <c r="F543" s="80" t="s">
        <v>153</v>
      </c>
      <c r="G543" s="81" t="str">
        <f>+IF(F543&lt;&gt;"",VLOOKUP(F543,NIVELES!$A$246:$C$464,3,0),"")</f>
        <v>NORTE</v>
      </c>
      <c r="H543" s="82" t="s">
        <v>1024</v>
      </c>
      <c r="I543" s="78" t="s">
        <v>2201</v>
      </c>
      <c r="J543" s="78" t="s">
        <v>2184</v>
      </c>
      <c r="K543" s="78" t="s">
        <v>2185</v>
      </c>
      <c r="L543" s="78" t="s">
        <v>2205</v>
      </c>
      <c r="M543" s="78">
        <v>3775</v>
      </c>
      <c r="N543" s="78" t="s">
        <v>2203</v>
      </c>
      <c r="O543" s="78" t="s">
        <v>2167</v>
      </c>
      <c r="P543" s="82">
        <v>1</v>
      </c>
      <c r="Q543" s="78" t="s">
        <v>2204</v>
      </c>
      <c r="R543" s="82"/>
      <c r="S543" s="82"/>
      <c r="T543" s="82">
        <v>1</v>
      </c>
      <c r="U543" s="82"/>
      <c r="V543" s="82"/>
      <c r="W543" s="82"/>
      <c r="X543" s="82"/>
      <c r="Y543" s="82"/>
      <c r="Z543" s="82"/>
      <c r="AA543" s="82"/>
      <c r="AB543" s="82"/>
      <c r="AC543" s="82"/>
      <c r="AD543" s="85" t="str">
        <f>IF(A543&lt;&gt;"",IF(D543="DIRECCIÓN_DE_TRANSFERENCIAS","280 0031",VLOOKUP(C543,NIVELES!$A$14:$B$105,2,0)),"")</f>
        <v>280 1330</v>
      </c>
      <c r="AE543" s="86" t="s">
        <v>322</v>
      </c>
      <c r="AF543" s="86" t="s">
        <v>543</v>
      </c>
      <c r="AG543" s="79" t="str">
        <f>+IF(AF543&lt;&gt;"",VLOOKUP(AF543,NIVELES!$A$666:$B$673,2,0),"")</f>
        <v>DESARROLLO_INFANTIL</v>
      </c>
      <c r="AH543" s="78" t="s">
        <v>452</v>
      </c>
      <c r="AI543" s="79" t="str">
        <f>IF(AH543&lt;&gt;"",VLOOKUP(CONCATENATE(AG543,AH543),NIVELES!$B$676:$C$745,2,0),"")</f>
        <v>Creciendo Con Nuestros Hijos De Atención Directa Funcionamiento, Operación Y Atención Domiciliar</v>
      </c>
      <c r="AJ543" s="78" t="s">
        <v>517</v>
      </c>
      <c r="AK543" s="79" t="str">
        <f>+IF(AJ543&lt;&gt;"",VLOOKUP(AJ543,NIVELES!$A$816:$B$892,2,0),"")</f>
        <v>NO APLICA</v>
      </c>
      <c r="AL543" s="78" t="s">
        <v>553</v>
      </c>
      <c r="AM543" s="78">
        <v>510204</v>
      </c>
      <c r="AN543" s="79" t="str">
        <f>IF(AM543&lt;&gt;"",+VLOOKUP(AM543,NIVELES!$A$1652:$B$2466,2,0),"")</f>
        <v>Decimocuarto Sueldo</v>
      </c>
      <c r="AO543" s="87">
        <v>18058.330000000002</v>
      </c>
      <c r="AP543" s="88">
        <v>0</v>
      </c>
      <c r="AQ543" s="88">
        <v>0</v>
      </c>
      <c r="AR543" s="88">
        <v>18058.330000000002</v>
      </c>
      <c r="AS543" s="88">
        <v>0</v>
      </c>
      <c r="AT543" s="88">
        <v>0</v>
      </c>
      <c r="AU543" s="88">
        <v>0</v>
      </c>
      <c r="AV543" s="88">
        <v>0</v>
      </c>
      <c r="AW543" s="88">
        <v>0</v>
      </c>
      <c r="AX543" s="88">
        <v>0</v>
      </c>
      <c r="AY543" s="88">
        <v>0</v>
      </c>
      <c r="AZ543" s="88">
        <v>0</v>
      </c>
      <c r="BA543" s="88">
        <v>0</v>
      </c>
      <c r="BB543" s="89">
        <v>18058.330000000002</v>
      </c>
      <c r="BC543" s="90" t="str">
        <f t="shared" si="32"/>
        <v>OK</v>
      </c>
      <c r="BD543" s="91" t="str">
        <f t="shared" si="33"/>
        <v xml:space="preserve">                  </v>
      </c>
      <c r="BE543" s="92">
        <f t="shared" si="34"/>
        <v>1</v>
      </c>
    </row>
    <row r="544" spans="1:57" s="74" customFormat="1" ht="50.1" customHeight="1" x14ac:dyDescent="0.2">
      <c r="A544" s="78" t="s">
        <v>55</v>
      </c>
      <c r="B544" s="78" t="s">
        <v>54</v>
      </c>
      <c r="C544" s="78" t="s">
        <v>613</v>
      </c>
      <c r="D544" s="78" t="s">
        <v>605</v>
      </c>
      <c r="E544" s="79" t="str">
        <f>+IF(C544&lt;&gt;"",VLOOKUP(MID(C544,18,5),NIVELES!$A$133:$B$213,2,0),"")</f>
        <v>ESMERALDAS</v>
      </c>
      <c r="F544" s="80" t="s">
        <v>153</v>
      </c>
      <c r="G544" s="81" t="str">
        <f>+IF(F544&lt;&gt;"",VLOOKUP(F544,NIVELES!$A$246:$C$464,3,0),"")</f>
        <v>NORTE</v>
      </c>
      <c r="H544" s="82" t="s">
        <v>1024</v>
      </c>
      <c r="I544" s="78" t="s">
        <v>2201</v>
      </c>
      <c r="J544" s="78" t="s">
        <v>2184</v>
      </c>
      <c r="K544" s="78" t="s">
        <v>2185</v>
      </c>
      <c r="L544" s="78" t="s">
        <v>2205</v>
      </c>
      <c r="M544" s="78">
        <v>3775</v>
      </c>
      <c r="N544" s="78" t="s">
        <v>2203</v>
      </c>
      <c r="O544" s="78" t="s">
        <v>2167</v>
      </c>
      <c r="P544" s="82">
        <v>1</v>
      </c>
      <c r="Q544" s="78" t="s">
        <v>2204</v>
      </c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82"/>
      <c r="AC544" s="82">
        <v>1</v>
      </c>
      <c r="AD544" s="85" t="str">
        <f>IF(A544&lt;&gt;"",IF(D544="DIRECCIÓN_DE_TRANSFERENCIAS","280 0031",VLOOKUP(C544,NIVELES!$A$14:$B$105,2,0)),"")</f>
        <v>280 1330</v>
      </c>
      <c r="AE544" s="86" t="s">
        <v>322</v>
      </c>
      <c r="AF544" s="86" t="s">
        <v>543</v>
      </c>
      <c r="AG544" s="79" t="str">
        <f>+IF(AF544&lt;&gt;"",VLOOKUP(AF544,NIVELES!$A$666:$B$673,2,0),"")</f>
        <v>DESARROLLO_INFANTIL</v>
      </c>
      <c r="AH544" s="78" t="s">
        <v>452</v>
      </c>
      <c r="AI544" s="79" t="str">
        <f>IF(AH544&lt;&gt;"",VLOOKUP(CONCATENATE(AG544,AH544),NIVELES!$B$676:$C$745,2,0),"")</f>
        <v>Creciendo Con Nuestros Hijos De Atención Directa Funcionamiento, Operación Y Atención Domiciliar</v>
      </c>
      <c r="AJ544" s="78" t="s">
        <v>517</v>
      </c>
      <c r="AK544" s="79" t="str">
        <f>+IF(AJ544&lt;&gt;"",VLOOKUP(AJ544,NIVELES!$A$816:$B$892,2,0),"")</f>
        <v>NO APLICA</v>
      </c>
      <c r="AL544" s="78" t="s">
        <v>553</v>
      </c>
      <c r="AM544" s="78">
        <v>510203</v>
      </c>
      <c r="AN544" s="79" t="str">
        <f>IF(AM544&lt;&gt;"",+VLOOKUP(AM544,NIVELES!$A$1652:$B$2466,2,0),"")</f>
        <v>Decimotercer Sueldo</v>
      </c>
      <c r="AO544" s="87">
        <v>26812.5</v>
      </c>
      <c r="AP544" s="88">
        <v>0</v>
      </c>
      <c r="AQ544" s="88">
        <v>0</v>
      </c>
      <c r="AR544" s="88">
        <v>0</v>
      </c>
      <c r="AS544" s="88">
        <v>0</v>
      </c>
      <c r="AT544" s="88">
        <v>0</v>
      </c>
      <c r="AU544" s="88">
        <v>0</v>
      </c>
      <c r="AV544" s="88">
        <v>0</v>
      </c>
      <c r="AW544" s="88">
        <v>0</v>
      </c>
      <c r="AX544" s="88">
        <v>0</v>
      </c>
      <c r="AY544" s="88">
        <v>0</v>
      </c>
      <c r="AZ544" s="88">
        <v>0</v>
      </c>
      <c r="BA544" s="88">
        <v>26812.5</v>
      </c>
      <c r="BB544" s="89">
        <v>26812.5</v>
      </c>
      <c r="BC544" s="90" t="str">
        <f t="shared" si="32"/>
        <v>OK</v>
      </c>
      <c r="BD544" s="91" t="str">
        <f t="shared" si="33"/>
        <v xml:space="preserve">                  </v>
      </c>
      <c r="BE544" s="92">
        <f t="shared" si="34"/>
        <v>1</v>
      </c>
    </row>
    <row r="545" spans="1:57" s="74" customFormat="1" ht="50.1" customHeight="1" x14ac:dyDescent="0.2">
      <c r="A545" s="78" t="s">
        <v>55</v>
      </c>
      <c r="B545" s="78" t="s">
        <v>54</v>
      </c>
      <c r="C545" s="78" t="s">
        <v>613</v>
      </c>
      <c r="D545" s="78" t="s">
        <v>605</v>
      </c>
      <c r="E545" s="79" t="str">
        <f>+IF(C545&lt;&gt;"",VLOOKUP(MID(C545,18,5),NIVELES!$A$133:$B$213,2,0),"")</f>
        <v>ESMERALDAS</v>
      </c>
      <c r="F545" s="80" t="s">
        <v>153</v>
      </c>
      <c r="G545" s="81" t="str">
        <f>+IF(F545&lt;&gt;"",VLOOKUP(F545,NIVELES!$A$246:$C$464,3,0),"")</f>
        <v>NORTE</v>
      </c>
      <c r="H545" s="82" t="s">
        <v>1024</v>
      </c>
      <c r="I545" s="78" t="s">
        <v>2201</v>
      </c>
      <c r="J545" s="78" t="s">
        <v>2184</v>
      </c>
      <c r="K545" s="78" t="s">
        <v>2185</v>
      </c>
      <c r="L545" s="78" t="s">
        <v>2205</v>
      </c>
      <c r="M545" s="78">
        <v>3775</v>
      </c>
      <c r="N545" s="78" t="s">
        <v>2203</v>
      </c>
      <c r="O545" s="78" t="s">
        <v>2167</v>
      </c>
      <c r="P545" s="82">
        <v>12</v>
      </c>
      <c r="Q545" s="78" t="s">
        <v>2204</v>
      </c>
      <c r="R545" s="82">
        <v>1</v>
      </c>
      <c r="S545" s="82">
        <v>1</v>
      </c>
      <c r="T545" s="82">
        <v>1</v>
      </c>
      <c r="U545" s="82">
        <v>1</v>
      </c>
      <c r="V545" s="82">
        <v>1</v>
      </c>
      <c r="W545" s="82">
        <v>1</v>
      </c>
      <c r="X545" s="82">
        <v>1</v>
      </c>
      <c r="Y545" s="82">
        <v>1</v>
      </c>
      <c r="Z545" s="82">
        <v>1</v>
      </c>
      <c r="AA545" s="82">
        <v>1</v>
      </c>
      <c r="AB545" s="82">
        <v>1</v>
      </c>
      <c r="AC545" s="82">
        <v>1</v>
      </c>
      <c r="AD545" s="85" t="str">
        <f>IF(A545&lt;&gt;"",IF(D545="DIRECCIÓN_DE_TRANSFERENCIAS","280 0031",VLOOKUP(C545,NIVELES!$A$14:$B$105,2,0)),"")</f>
        <v>280 1330</v>
      </c>
      <c r="AE545" s="86" t="s">
        <v>322</v>
      </c>
      <c r="AF545" s="86" t="s">
        <v>543</v>
      </c>
      <c r="AG545" s="79" t="str">
        <f>+IF(AF545&lt;&gt;"",VLOOKUP(AF545,NIVELES!$A$666:$B$673,2,0),"")</f>
        <v>DESARROLLO_INFANTIL</v>
      </c>
      <c r="AH545" s="78" t="s">
        <v>452</v>
      </c>
      <c r="AI545" s="79" t="str">
        <f>IF(AH545&lt;&gt;"",VLOOKUP(CONCATENATE(AG545,AH545),NIVELES!$B$676:$C$745,2,0),"")</f>
        <v>Creciendo Con Nuestros Hijos De Atención Directa Funcionamiento, Operación Y Atención Domiciliar</v>
      </c>
      <c r="AJ545" s="78" t="s">
        <v>517</v>
      </c>
      <c r="AK545" s="79" t="str">
        <f>+IF(AJ545&lt;&gt;"",VLOOKUP(AJ545,NIVELES!$A$816:$B$892,2,0),"")</f>
        <v>NO APLICA</v>
      </c>
      <c r="AL545" s="78" t="s">
        <v>553</v>
      </c>
      <c r="AM545" s="78">
        <v>510602</v>
      </c>
      <c r="AN545" s="79" t="str">
        <f>IF(AM545&lt;&gt;"",+VLOOKUP(AM545,NIVELES!$A$1652:$B$2466,2,0),"")</f>
        <v>Fondo de Reserva</v>
      </c>
      <c r="AO545" s="87">
        <v>26812.5</v>
      </c>
      <c r="AP545" s="88">
        <v>2234.37</v>
      </c>
      <c r="AQ545" s="88">
        <v>2234.37</v>
      </c>
      <c r="AR545" s="88">
        <v>2234.37</v>
      </c>
      <c r="AS545" s="88">
        <v>2234.37</v>
      </c>
      <c r="AT545" s="88">
        <v>2234.37</v>
      </c>
      <c r="AU545" s="88">
        <v>2234.37</v>
      </c>
      <c r="AV545" s="88">
        <v>2234.37</v>
      </c>
      <c r="AW545" s="88">
        <v>2234.37</v>
      </c>
      <c r="AX545" s="88">
        <v>2234.37</v>
      </c>
      <c r="AY545" s="88">
        <v>2234.37</v>
      </c>
      <c r="AZ545" s="88">
        <v>2234.37</v>
      </c>
      <c r="BA545" s="88">
        <v>2234.4299999999998</v>
      </c>
      <c r="BB545" s="89">
        <v>26812.499999999993</v>
      </c>
      <c r="BC545" s="90" t="str">
        <f t="shared" si="32"/>
        <v>OK</v>
      </c>
      <c r="BD545" s="91" t="str">
        <f t="shared" si="33"/>
        <v xml:space="preserve">                  </v>
      </c>
      <c r="BE545" s="92">
        <f t="shared" si="34"/>
        <v>12</v>
      </c>
    </row>
    <row r="546" spans="1:57" s="74" customFormat="1" ht="50.1" customHeight="1" x14ac:dyDescent="0.2">
      <c r="A546" s="78" t="s">
        <v>55</v>
      </c>
      <c r="B546" s="78" t="s">
        <v>54</v>
      </c>
      <c r="C546" s="78" t="s">
        <v>613</v>
      </c>
      <c r="D546" s="78" t="s">
        <v>605</v>
      </c>
      <c r="E546" s="79" t="str">
        <f>+IF(C546&lt;&gt;"",VLOOKUP(MID(C546,18,5),NIVELES!$A$133:$B$213,2,0),"")</f>
        <v>ESMERALDAS</v>
      </c>
      <c r="F546" s="80" t="s">
        <v>153</v>
      </c>
      <c r="G546" s="81" t="str">
        <f>+IF(F546&lt;&gt;"",VLOOKUP(F546,NIVELES!$A$246:$C$464,3,0),"")</f>
        <v>NORTE</v>
      </c>
      <c r="H546" s="82" t="s">
        <v>1024</v>
      </c>
      <c r="I546" s="78" t="s">
        <v>2201</v>
      </c>
      <c r="J546" s="78" t="s">
        <v>2184</v>
      </c>
      <c r="K546" s="78" t="s">
        <v>2185</v>
      </c>
      <c r="L546" s="78" t="s">
        <v>2205</v>
      </c>
      <c r="M546" s="78">
        <v>3775</v>
      </c>
      <c r="N546" s="78" t="s">
        <v>2203</v>
      </c>
      <c r="O546" s="78" t="s">
        <v>2167</v>
      </c>
      <c r="P546" s="82">
        <v>12</v>
      </c>
      <c r="Q546" s="78" t="s">
        <v>2204</v>
      </c>
      <c r="R546" s="82">
        <v>1</v>
      </c>
      <c r="S546" s="82">
        <v>1</v>
      </c>
      <c r="T546" s="82">
        <v>1</v>
      </c>
      <c r="U546" s="82">
        <v>1</v>
      </c>
      <c r="V546" s="82">
        <v>1</v>
      </c>
      <c r="W546" s="82">
        <v>1</v>
      </c>
      <c r="X546" s="82">
        <v>1</v>
      </c>
      <c r="Y546" s="82">
        <v>1</v>
      </c>
      <c r="Z546" s="82">
        <v>1</v>
      </c>
      <c r="AA546" s="82">
        <v>1</v>
      </c>
      <c r="AB546" s="82">
        <v>1</v>
      </c>
      <c r="AC546" s="82">
        <v>1</v>
      </c>
      <c r="AD546" s="85" t="str">
        <f>IF(A546&lt;&gt;"",IF(D546="DIRECCIÓN_DE_TRANSFERENCIAS","280 0031",VLOOKUP(C546,NIVELES!$A$14:$B$105,2,0)),"")</f>
        <v>280 1330</v>
      </c>
      <c r="AE546" s="86" t="s">
        <v>322</v>
      </c>
      <c r="AF546" s="86" t="s">
        <v>543</v>
      </c>
      <c r="AG546" s="79" t="str">
        <f>+IF(AF546&lt;&gt;"",VLOOKUP(AF546,NIVELES!$A$666:$B$673,2,0),"")</f>
        <v>DESARROLLO_INFANTIL</v>
      </c>
      <c r="AH546" s="78" t="s">
        <v>452</v>
      </c>
      <c r="AI546" s="79" t="str">
        <f>IF(AH546&lt;&gt;"",VLOOKUP(CONCATENATE(AG546,AH546),NIVELES!$B$676:$C$745,2,0),"")</f>
        <v>Creciendo Con Nuestros Hijos De Atención Directa Funcionamiento, Operación Y Atención Domiciliar</v>
      </c>
      <c r="AJ546" s="78" t="s">
        <v>517</v>
      </c>
      <c r="AK546" s="79" t="str">
        <f>+IF(AJ546&lt;&gt;"",VLOOKUP(AJ546,NIVELES!$A$816:$B$892,2,0),"")</f>
        <v>NO APLICA</v>
      </c>
      <c r="AL546" s="78" t="s">
        <v>553</v>
      </c>
      <c r="AM546" s="78">
        <v>510105</v>
      </c>
      <c r="AN546" s="79" t="str">
        <f>IF(AM546&lt;&gt;"",+VLOOKUP(AM546,NIVELES!$A$1652:$B$2466,2,0),"")</f>
        <v>Remuneraciones Unificadas</v>
      </c>
      <c r="AO546" s="87">
        <v>351000</v>
      </c>
      <c r="AP546" s="88">
        <v>29250</v>
      </c>
      <c r="AQ546" s="88">
        <v>29250</v>
      </c>
      <c r="AR546" s="88">
        <v>29250</v>
      </c>
      <c r="AS546" s="88">
        <v>29250</v>
      </c>
      <c r="AT546" s="88">
        <v>29250</v>
      </c>
      <c r="AU546" s="88">
        <v>29250</v>
      </c>
      <c r="AV546" s="88">
        <v>29250</v>
      </c>
      <c r="AW546" s="88">
        <v>29250</v>
      </c>
      <c r="AX546" s="88">
        <v>29250</v>
      </c>
      <c r="AY546" s="88">
        <v>29250</v>
      </c>
      <c r="AZ546" s="88">
        <v>29250</v>
      </c>
      <c r="BA546" s="88">
        <v>29250</v>
      </c>
      <c r="BB546" s="89">
        <v>351000</v>
      </c>
      <c r="BC546" s="90" t="str">
        <f t="shared" si="32"/>
        <v>OK</v>
      </c>
      <c r="BD546" s="91" t="str">
        <f t="shared" si="33"/>
        <v xml:space="preserve">                  </v>
      </c>
      <c r="BE546" s="92">
        <f t="shared" si="34"/>
        <v>12</v>
      </c>
    </row>
    <row r="547" spans="1:57" s="74" customFormat="1" ht="50.1" customHeight="1" x14ac:dyDescent="0.2">
      <c r="A547" s="78" t="s">
        <v>55</v>
      </c>
      <c r="B547" s="78" t="s">
        <v>54</v>
      </c>
      <c r="C547" s="78" t="s">
        <v>613</v>
      </c>
      <c r="D547" s="78" t="s">
        <v>605</v>
      </c>
      <c r="E547" s="79" t="str">
        <f>+IF(C547&lt;&gt;"",VLOOKUP(MID(C547,18,5),NIVELES!$A$133:$B$213,2,0),"")</f>
        <v>ESMERALDAS</v>
      </c>
      <c r="F547" s="80" t="s">
        <v>153</v>
      </c>
      <c r="G547" s="81" t="str">
        <f>+IF(F547&lt;&gt;"",VLOOKUP(F547,NIVELES!$A$246:$C$464,3,0),"")</f>
        <v>NORTE</v>
      </c>
      <c r="H547" s="82" t="s">
        <v>1024</v>
      </c>
      <c r="I547" s="78" t="s">
        <v>2201</v>
      </c>
      <c r="J547" s="78" t="s">
        <v>2184</v>
      </c>
      <c r="K547" s="78" t="s">
        <v>2185</v>
      </c>
      <c r="L547" s="78" t="s">
        <v>2205</v>
      </c>
      <c r="M547" s="78">
        <v>3775</v>
      </c>
      <c r="N547" s="78" t="s">
        <v>2203</v>
      </c>
      <c r="O547" s="78" t="s">
        <v>2219</v>
      </c>
      <c r="P547" s="82">
        <v>1</v>
      </c>
      <c r="Q547" s="78" t="s">
        <v>2220</v>
      </c>
      <c r="R547" s="82"/>
      <c r="S547" s="82"/>
      <c r="T547" s="82">
        <v>1</v>
      </c>
      <c r="U547" s="82"/>
      <c r="V547" s="82"/>
      <c r="W547" s="82"/>
      <c r="X547" s="82"/>
      <c r="Y547" s="82"/>
      <c r="Z547" s="82"/>
      <c r="AA547" s="82"/>
      <c r="AB547" s="82"/>
      <c r="AC547" s="82"/>
      <c r="AD547" s="85" t="str">
        <f>IF(A547&lt;&gt;"",IF(D547="DIRECCIÓN_DE_TRANSFERENCIAS","280 0031",VLOOKUP(C547,NIVELES!$A$14:$B$105,2,0)),"")</f>
        <v>280 1330</v>
      </c>
      <c r="AE547" s="86" t="s">
        <v>322</v>
      </c>
      <c r="AF547" s="86" t="s">
        <v>543</v>
      </c>
      <c r="AG547" s="79" t="str">
        <f>+IF(AF547&lt;&gt;"",VLOOKUP(AF547,NIVELES!$A$666:$B$673,2,0),"")</f>
        <v>DESARROLLO_INFANTIL</v>
      </c>
      <c r="AH547" s="78" t="s">
        <v>452</v>
      </c>
      <c r="AI547" s="79" t="str">
        <f>IF(AH547&lt;&gt;"",VLOOKUP(CONCATENATE(AG547,AH547),NIVELES!$B$676:$C$745,2,0),"")</f>
        <v>Creciendo Con Nuestros Hijos De Atención Directa Funcionamiento, Operación Y Atención Domiciliar</v>
      </c>
      <c r="AJ547" s="78" t="s">
        <v>517</v>
      </c>
      <c r="AK547" s="79" t="str">
        <f>+IF(AJ547&lt;&gt;"",VLOOKUP(AJ547,NIVELES!$A$816:$B$892,2,0),"")</f>
        <v>NO APLICA</v>
      </c>
      <c r="AL547" s="78" t="s">
        <v>554</v>
      </c>
      <c r="AM547" s="78">
        <v>530105</v>
      </c>
      <c r="AN547" s="79" t="str">
        <f>IF(AM547&lt;&gt;"",+VLOOKUP(AM547,NIVELES!$A$1652:$B$2466,2,0),"")</f>
        <v>Telecomunicaciones</v>
      </c>
      <c r="AO547" s="87">
        <v>4732</v>
      </c>
      <c r="AP547" s="88">
        <v>0</v>
      </c>
      <c r="AQ547" s="88">
        <v>0</v>
      </c>
      <c r="AR547" s="88">
        <v>4732</v>
      </c>
      <c r="AS547" s="88">
        <v>0</v>
      </c>
      <c r="AT547" s="88">
        <v>0</v>
      </c>
      <c r="AU547" s="88">
        <v>0</v>
      </c>
      <c r="AV547" s="88">
        <v>0</v>
      </c>
      <c r="AW547" s="88">
        <v>0</v>
      </c>
      <c r="AX547" s="88">
        <v>0</v>
      </c>
      <c r="AY547" s="88">
        <v>0</v>
      </c>
      <c r="AZ547" s="88">
        <v>0</v>
      </c>
      <c r="BA547" s="88">
        <v>0</v>
      </c>
      <c r="BB547" s="89">
        <v>4732</v>
      </c>
      <c r="BC547" s="90" t="str">
        <f t="shared" si="32"/>
        <v>OK</v>
      </c>
      <c r="BD547" s="91" t="str">
        <f t="shared" si="33"/>
        <v xml:space="preserve">                  </v>
      </c>
      <c r="BE547" s="92">
        <f t="shared" si="34"/>
        <v>1</v>
      </c>
    </row>
    <row r="548" spans="1:57" s="74" customFormat="1" ht="50.1" customHeight="1" x14ac:dyDescent="0.2">
      <c r="A548" s="78" t="s">
        <v>55</v>
      </c>
      <c r="B548" s="78" t="s">
        <v>54</v>
      </c>
      <c r="C548" s="78" t="s">
        <v>613</v>
      </c>
      <c r="D548" s="78" t="s">
        <v>605</v>
      </c>
      <c r="E548" s="79" t="str">
        <f>+IF(C548&lt;&gt;"",VLOOKUP(MID(C548,18,5),NIVELES!$A$133:$B$213,2,0),"")</f>
        <v>ESMERALDAS</v>
      </c>
      <c r="F548" s="80" t="s">
        <v>153</v>
      </c>
      <c r="G548" s="81" t="str">
        <f>+IF(F548&lt;&gt;"",VLOOKUP(F548,NIVELES!$A$246:$C$464,3,0),"")</f>
        <v>NORTE</v>
      </c>
      <c r="H548" s="82" t="s">
        <v>1024</v>
      </c>
      <c r="I548" s="78" t="s">
        <v>2201</v>
      </c>
      <c r="J548" s="78" t="s">
        <v>2184</v>
      </c>
      <c r="K548" s="78" t="s">
        <v>2185</v>
      </c>
      <c r="L548" s="78" t="s">
        <v>2221</v>
      </c>
      <c r="M548" s="78">
        <v>1630</v>
      </c>
      <c r="N548" s="78" t="s">
        <v>2203</v>
      </c>
      <c r="O548" s="78" t="s">
        <v>2222</v>
      </c>
      <c r="P548" s="82">
        <v>6</v>
      </c>
      <c r="Q548" s="78" t="s">
        <v>2223</v>
      </c>
      <c r="R548" s="82"/>
      <c r="S548" s="82">
        <v>6</v>
      </c>
      <c r="T548" s="82"/>
      <c r="U548" s="82"/>
      <c r="V548" s="82"/>
      <c r="W548" s="82"/>
      <c r="X548" s="82"/>
      <c r="Y548" s="82"/>
      <c r="Z548" s="82"/>
      <c r="AA548" s="82"/>
      <c r="AB548" s="82"/>
      <c r="AC548" s="82"/>
      <c r="AD548" s="85" t="str">
        <f>IF(A548&lt;&gt;"",IF(D548="DIRECCIÓN_DE_TRANSFERENCIAS","280 0031",VLOOKUP(C548,NIVELES!$A$14:$B$105,2,0)),"")</f>
        <v>280 1330</v>
      </c>
      <c r="AE548" s="86" t="s">
        <v>322</v>
      </c>
      <c r="AF548" s="86" t="s">
        <v>543</v>
      </c>
      <c r="AG548" s="79" t="str">
        <f>+IF(AF548&lt;&gt;"",VLOOKUP(AF548,NIVELES!$A$666:$B$673,2,0),"")</f>
        <v>DESARROLLO_INFANTIL</v>
      </c>
      <c r="AH548" s="78" t="s">
        <v>320</v>
      </c>
      <c r="AI548" s="79" t="str">
        <f>IF(AH548&lt;&gt;"",VLOOKUP(CONCATENATE(AG548,AH548),NIVELES!$B$676:$C$745,2,0),"")</f>
        <v>Asegurar La Operacion Y Atencion De Cibv  Administrados Por Prestacion De Servicios A Traves De Cooperantes  Para Contribuir Al Desarrollo Integral De Niñas Y Niños</v>
      </c>
      <c r="AJ548" s="78" t="s">
        <v>387</v>
      </c>
      <c r="AK548" s="79" t="str">
        <f>+IF(AJ548&lt;&gt;"",VLOOKUP(AJ548,NIVELES!$A$816:$B$892,2,0),"")</f>
        <v>ASEGURAR EL DESARROLLO INFANTIL Y LA EDUCACIÓN INTEGRAL, CON CALIDAD Y CALIDEZ PARA TODOS LOS NIÑOS, NIÑAS Y ADOLESCENTES</v>
      </c>
      <c r="AL548" s="78" t="s">
        <v>556</v>
      </c>
      <c r="AM548" s="78">
        <v>580104</v>
      </c>
      <c r="AN548" s="79" t="str">
        <f>IF(AM548&lt;&gt;"",+VLOOKUP(AM548,NIVELES!$A$1652:$B$2466,2,0),"")</f>
        <v>A Gobiernos Autónomos Descentralizados</v>
      </c>
      <c r="AO548" s="87">
        <v>2246592.4300000002</v>
      </c>
      <c r="AP548" s="88">
        <v>0</v>
      </c>
      <c r="AQ548" s="88">
        <v>561648.11</v>
      </c>
      <c r="AR548" s="88">
        <v>0</v>
      </c>
      <c r="AS548" s="88">
        <v>561648.11</v>
      </c>
      <c r="AT548" s="88">
        <v>0</v>
      </c>
      <c r="AU548" s="88">
        <v>0</v>
      </c>
      <c r="AV548" s="88">
        <v>561648.11</v>
      </c>
      <c r="AW548" s="88">
        <v>0</v>
      </c>
      <c r="AX548" s="88">
        <v>0</v>
      </c>
      <c r="AY548" s="88">
        <v>561648.1</v>
      </c>
      <c r="AZ548" s="88">
        <v>0</v>
      </c>
      <c r="BA548" s="88">
        <v>0</v>
      </c>
      <c r="BB548" s="89">
        <v>2246592.4300000002</v>
      </c>
      <c r="BC548" s="90" t="str">
        <f t="shared" si="32"/>
        <v>OK</v>
      </c>
      <c r="BD548" s="91" t="str">
        <f t="shared" si="33"/>
        <v xml:space="preserve">                  </v>
      </c>
      <c r="BE548" s="92">
        <f t="shared" si="34"/>
        <v>6</v>
      </c>
    </row>
    <row r="549" spans="1:57" s="74" customFormat="1" ht="50.1" customHeight="1" x14ac:dyDescent="0.2">
      <c r="A549" s="78" t="s">
        <v>55</v>
      </c>
      <c r="B549" s="78" t="s">
        <v>54</v>
      </c>
      <c r="C549" s="78" t="s">
        <v>613</v>
      </c>
      <c r="D549" s="78" t="s">
        <v>605</v>
      </c>
      <c r="E549" s="79" t="str">
        <f>+IF(C549&lt;&gt;"",VLOOKUP(MID(C549,18,5),NIVELES!$A$133:$B$213,2,0),"")</f>
        <v>ESMERALDAS</v>
      </c>
      <c r="F549" s="80" t="s">
        <v>153</v>
      </c>
      <c r="G549" s="81" t="str">
        <f>+IF(F549&lt;&gt;"",VLOOKUP(F549,NIVELES!$A$246:$C$464,3,0),"")</f>
        <v>NORTE</v>
      </c>
      <c r="H549" s="82" t="s">
        <v>1024</v>
      </c>
      <c r="I549" s="78" t="s">
        <v>2201</v>
      </c>
      <c r="J549" s="78" t="s">
        <v>2184</v>
      </c>
      <c r="K549" s="78" t="s">
        <v>2185</v>
      </c>
      <c r="L549" s="78" t="s">
        <v>2221</v>
      </c>
      <c r="M549" s="78">
        <v>642</v>
      </c>
      <c r="N549" s="78" t="s">
        <v>2203</v>
      </c>
      <c r="O549" s="78" t="s">
        <v>2222</v>
      </c>
      <c r="P549" s="82">
        <v>2</v>
      </c>
      <c r="Q549" s="78" t="s">
        <v>2223</v>
      </c>
      <c r="R549" s="82"/>
      <c r="S549" s="82">
        <v>2</v>
      </c>
      <c r="T549" s="82"/>
      <c r="U549" s="82"/>
      <c r="V549" s="82"/>
      <c r="W549" s="82"/>
      <c r="X549" s="82"/>
      <c r="Y549" s="82"/>
      <c r="Z549" s="82"/>
      <c r="AA549" s="82"/>
      <c r="AB549" s="82"/>
      <c r="AC549" s="82"/>
      <c r="AD549" s="85" t="str">
        <f>IF(A549&lt;&gt;"",IF(D549="DIRECCIÓN_DE_TRANSFERENCIAS","280 0031",VLOOKUP(C549,NIVELES!$A$14:$B$105,2,0)),"")</f>
        <v>280 1330</v>
      </c>
      <c r="AE549" s="86" t="s">
        <v>322</v>
      </c>
      <c r="AF549" s="86" t="s">
        <v>543</v>
      </c>
      <c r="AG549" s="79" t="str">
        <f>+IF(AF549&lt;&gt;"",VLOOKUP(AF549,NIVELES!$A$666:$B$673,2,0),"")</f>
        <v>DESARROLLO_INFANTIL</v>
      </c>
      <c r="AH549" s="78" t="s">
        <v>320</v>
      </c>
      <c r="AI549" s="79" t="str">
        <f>IF(AH549&lt;&gt;"",VLOOKUP(CONCATENATE(AG549,AH549),NIVELES!$B$676:$C$745,2,0),"")</f>
        <v>Asegurar La Operacion Y Atencion De Cibv  Administrados Por Prestacion De Servicios A Traves De Cooperantes  Para Contribuir Al Desarrollo Integral De Niñas Y Niños</v>
      </c>
      <c r="AJ549" s="78" t="s">
        <v>387</v>
      </c>
      <c r="AK549" s="79" t="str">
        <f>+IF(AJ549&lt;&gt;"",VLOOKUP(AJ549,NIVELES!$A$816:$B$892,2,0),"")</f>
        <v>ASEGURAR EL DESARROLLO INFANTIL Y LA EDUCACIÓN INTEGRAL, CON CALIDAD Y CALIDEZ PARA TODOS LOS NIÑOS, NIÑAS Y ADOLESCENTES</v>
      </c>
      <c r="AL549" s="78" t="s">
        <v>556</v>
      </c>
      <c r="AM549" s="78">
        <v>580204</v>
      </c>
      <c r="AN549" s="79" t="str">
        <f>IF(AM549&lt;&gt;"",+VLOOKUP(AM549,NIVELES!$A$1652:$B$2466,2,0),"")</f>
        <v>Al Sector Privado no Financiero</v>
      </c>
      <c r="AO549" s="87">
        <v>403605.84</v>
      </c>
      <c r="AP549" s="88">
        <v>0</v>
      </c>
      <c r="AQ549" s="88">
        <v>201802.92</v>
      </c>
      <c r="AR549" s="88">
        <v>0</v>
      </c>
      <c r="AS549" s="88">
        <v>201802.92</v>
      </c>
      <c r="AT549" s="88">
        <v>0</v>
      </c>
      <c r="AU549" s="88">
        <v>0</v>
      </c>
      <c r="AV549" s="88">
        <v>0</v>
      </c>
      <c r="AW549" s="88">
        <v>0</v>
      </c>
      <c r="AX549" s="88">
        <v>0</v>
      </c>
      <c r="AY549" s="88">
        <v>0</v>
      </c>
      <c r="AZ549" s="88">
        <v>0</v>
      </c>
      <c r="BA549" s="88">
        <v>0</v>
      </c>
      <c r="BB549" s="89">
        <v>403605.84</v>
      </c>
      <c r="BC549" s="90" t="str">
        <f t="shared" si="32"/>
        <v>OK</v>
      </c>
      <c r="BD549" s="91" t="str">
        <f t="shared" si="33"/>
        <v xml:space="preserve">                  </v>
      </c>
      <c r="BE549" s="92">
        <f t="shared" si="34"/>
        <v>2</v>
      </c>
    </row>
    <row r="550" spans="1:57" s="74" customFormat="1" ht="50.1" customHeight="1" x14ac:dyDescent="0.2">
      <c r="A550" s="78" t="s">
        <v>55</v>
      </c>
      <c r="B550" s="78" t="s">
        <v>54</v>
      </c>
      <c r="C550" s="78" t="s">
        <v>613</v>
      </c>
      <c r="D550" s="78" t="s">
        <v>605</v>
      </c>
      <c r="E550" s="79" t="str">
        <f>+IF(C550&lt;&gt;"",VLOOKUP(MID(C550,18,5),NIVELES!$A$133:$B$213,2,0),"")</f>
        <v>ESMERALDAS</v>
      </c>
      <c r="F550" s="80" t="s">
        <v>153</v>
      </c>
      <c r="G550" s="81" t="str">
        <f>+IF(F550&lt;&gt;"",VLOOKUP(F550,NIVELES!$A$246:$C$464,3,0),"")</f>
        <v>NORTE</v>
      </c>
      <c r="H550" s="82" t="s">
        <v>1024</v>
      </c>
      <c r="I550" s="78" t="s">
        <v>2201</v>
      </c>
      <c r="J550" s="78" t="s">
        <v>2184</v>
      </c>
      <c r="K550" s="78" t="s">
        <v>2185</v>
      </c>
      <c r="L550" s="78" t="s">
        <v>2205</v>
      </c>
      <c r="M550" s="78">
        <v>3775</v>
      </c>
      <c r="N550" s="78" t="s">
        <v>2203</v>
      </c>
      <c r="O550" s="78" t="s">
        <v>2263</v>
      </c>
      <c r="P550" s="82">
        <v>1</v>
      </c>
      <c r="Q550" s="78" t="s">
        <v>2264</v>
      </c>
      <c r="R550" s="82"/>
      <c r="S550" s="82">
        <v>1</v>
      </c>
      <c r="T550" s="82"/>
      <c r="U550" s="82"/>
      <c r="V550" s="82"/>
      <c r="W550" s="82"/>
      <c r="X550" s="82"/>
      <c r="Y550" s="82"/>
      <c r="Z550" s="82"/>
      <c r="AA550" s="82"/>
      <c r="AB550" s="82"/>
      <c r="AC550" s="82"/>
      <c r="AD550" s="85" t="str">
        <f>IF(A550&lt;&gt;"",IF(D550="DIRECCIÓN_DE_TRANSFERENCIAS","280 0031",VLOOKUP(C550,NIVELES!$A$14:$B$105,2,0)),"")</f>
        <v>280 1330</v>
      </c>
      <c r="AE550" s="86" t="s">
        <v>322</v>
      </c>
      <c r="AF550" s="86" t="s">
        <v>543</v>
      </c>
      <c r="AG550" s="79" t="str">
        <f>+IF(AF550&lt;&gt;"",VLOOKUP(AF550,NIVELES!$A$666:$B$673,2,0),"")</f>
        <v>DESARROLLO_INFANTIL</v>
      </c>
      <c r="AH550" s="78" t="s">
        <v>452</v>
      </c>
      <c r="AI550" s="79" t="str">
        <f>IF(AH550&lt;&gt;"",VLOOKUP(CONCATENATE(AG550,AH550),NIVELES!$B$676:$C$745,2,0),"")</f>
        <v>Creciendo Con Nuestros Hijos De Atención Directa Funcionamiento, Operación Y Atención Domiciliar</v>
      </c>
      <c r="AJ550" s="78" t="s">
        <v>517</v>
      </c>
      <c r="AK550" s="79" t="str">
        <f>+IF(AJ550&lt;&gt;"",VLOOKUP(AJ550,NIVELES!$A$816:$B$892,2,0),"")</f>
        <v>NO APLICA</v>
      </c>
      <c r="AL550" s="78" t="s">
        <v>554</v>
      </c>
      <c r="AM550" s="78">
        <v>530204</v>
      </c>
      <c r="AN550" s="79" t="str">
        <f>IF(AM550&lt;&gt;"",+VLOOKUP(AM550,NIVELES!$A$1652:$B$2466,2,0),"")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550" s="87">
        <v>0</v>
      </c>
      <c r="AP550" s="88">
        <v>0</v>
      </c>
      <c r="AQ550" s="88">
        <v>0</v>
      </c>
      <c r="AR550" s="88">
        <v>0</v>
      </c>
      <c r="AS550" s="88">
        <v>0</v>
      </c>
      <c r="AT550" s="88">
        <v>0</v>
      </c>
      <c r="AU550" s="88">
        <v>0</v>
      </c>
      <c r="AV550" s="88">
        <v>0</v>
      </c>
      <c r="AW550" s="88">
        <v>0</v>
      </c>
      <c r="AX550" s="88">
        <v>0</v>
      </c>
      <c r="AY550" s="88">
        <v>0</v>
      </c>
      <c r="AZ550" s="88">
        <v>0</v>
      </c>
      <c r="BA550" s="88">
        <v>0</v>
      </c>
      <c r="BB550" s="89">
        <v>0</v>
      </c>
      <c r="BC550" s="90" t="str">
        <f t="shared" si="32"/>
        <v>OK</v>
      </c>
      <c r="BD550" s="91" t="str">
        <f t="shared" si="33"/>
        <v xml:space="preserve">                  </v>
      </c>
      <c r="BE550" s="92">
        <f t="shared" si="34"/>
        <v>1</v>
      </c>
    </row>
    <row r="551" spans="1:57" s="74" customFormat="1" ht="50.1" customHeight="1" x14ac:dyDescent="0.2">
      <c r="A551" s="78" t="s">
        <v>55</v>
      </c>
      <c r="B551" s="78" t="s">
        <v>54</v>
      </c>
      <c r="C551" s="78" t="s">
        <v>613</v>
      </c>
      <c r="D551" s="78" t="s">
        <v>792</v>
      </c>
      <c r="E551" s="79" t="str">
        <f>+IF(C551&lt;&gt;"",VLOOKUP(MID(C551,18,5),NIVELES!$A$133:$B$213,2,0),"")</f>
        <v>ESMERALDAS</v>
      </c>
      <c r="F551" s="80" t="s">
        <v>153</v>
      </c>
      <c r="G551" s="81" t="str">
        <f>+IF(F551&lt;&gt;"",VLOOKUP(F551,NIVELES!$A$246:$C$464,3,0),"")</f>
        <v>NORTE</v>
      </c>
      <c r="H551" s="82" t="s">
        <v>1024</v>
      </c>
      <c r="I551" s="78" t="s">
        <v>2189</v>
      </c>
      <c r="J551" s="78" t="s">
        <v>2184</v>
      </c>
      <c r="K551" s="78" t="s">
        <v>2185</v>
      </c>
      <c r="L551" s="78" t="s">
        <v>1791</v>
      </c>
      <c r="M551" s="78" t="s">
        <v>1791</v>
      </c>
      <c r="N551" s="78" t="s">
        <v>1791</v>
      </c>
      <c r="O551" s="78" t="s">
        <v>2167</v>
      </c>
      <c r="P551" s="82">
        <v>12</v>
      </c>
      <c r="Q551" s="78" t="s">
        <v>2168</v>
      </c>
      <c r="R551" s="82">
        <v>1</v>
      </c>
      <c r="S551" s="82">
        <v>1</v>
      </c>
      <c r="T551" s="82">
        <v>1</v>
      </c>
      <c r="U551" s="82">
        <v>1</v>
      </c>
      <c r="V551" s="82">
        <v>1</v>
      </c>
      <c r="W551" s="82">
        <v>1</v>
      </c>
      <c r="X551" s="82">
        <v>1</v>
      </c>
      <c r="Y551" s="82">
        <v>1</v>
      </c>
      <c r="Z551" s="82">
        <v>1</v>
      </c>
      <c r="AA551" s="82">
        <v>1</v>
      </c>
      <c r="AB551" s="82">
        <v>1</v>
      </c>
      <c r="AC551" s="82">
        <v>1</v>
      </c>
      <c r="AD551" s="85" t="str">
        <f>IF(A551&lt;&gt;"",IF(D551="DIRECCIÓN_DE_TRANSFERENCIAS","280 0031",VLOOKUP(C551,NIVELES!$A$14:$B$105,2,0)),"")</f>
        <v>280 1330</v>
      </c>
      <c r="AE551" s="86" t="s">
        <v>322</v>
      </c>
      <c r="AF551" s="86" t="s">
        <v>544</v>
      </c>
      <c r="AG551" s="79" t="str">
        <f>+IF(AF551&lt;&gt;"",VLOOKUP(AF551,NIVELES!$A$666:$B$673,2,0),"")</f>
        <v>PROTECCIÓN_SOCIAL_A_LA_FAMILIA._ASEGURAMIENTO_NO_CONTRIBUTIVO_E_INCLUSIÓN_ECONÓMICA_Y_MOVILIDAD_SOCIAL</v>
      </c>
      <c r="AH551" s="78" t="s">
        <v>513</v>
      </c>
      <c r="AI551" s="79" t="str">
        <f>IF(AH551&lt;&gt;"",VLOOKUP(CONCATENATE(AG551,AH551),NIVELES!$B$676:$C$745,2,0),"")</f>
        <v>Acompañamiento Familiar</v>
      </c>
      <c r="AJ551" s="78" t="s">
        <v>517</v>
      </c>
      <c r="AK551" s="79" t="str">
        <f>+IF(AJ551&lt;&gt;"",VLOOKUP(AJ551,NIVELES!$A$816:$B$892,2,0),"")</f>
        <v>NO APLICA</v>
      </c>
      <c r="AL551" s="78" t="s">
        <v>553</v>
      </c>
      <c r="AM551" s="78">
        <v>510601</v>
      </c>
      <c r="AN551" s="79" t="str">
        <f>IF(AM551&lt;&gt;"",+VLOOKUP(AM551,NIVELES!$A$1652:$B$2466,2,0),"")</f>
        <v>Aporte Patronal</v>
      </c>
      <c r="AO551" s="87">
        <v>7117.36</v>
      </c>
      <c r="AP551" s="88">
        <v>647.03</v>
      </c>
      <c r="AQ551" s="88">
        <v>647.03</v>
      </c>
      <c r="AR551" s="88">
        <v>647.03</v>
      </c>
      <c r="AS551" s="88">
        <v>647.03</v>
      </c>
      <c r="AT551" s="88">
        <v>647.03</v>
      </c>
      <c r="AU551" s="88">
        <v>647.03</v>
      </c>
      <c r="AV551" s="88">
        <v>647.03</v>
      </c>
      <c r="AW551" s="88">
        <v>647.03</v>
      </c>
      <c r="AX551" s="88">
        <v>647.03</v>
      </c>
      <c r="AY551" s="88">
        <v>647.03</v>
      </c>
      <c r="AZ551" s="88">
        <v>647.05999999999995</v>
      </c>
      <c r="BA551" s="88">
        <v>0</v>
      </c>
      <c r="BB551" s="89">
        <v>7117.3599999999988</v>
      </c>
      <c r="BC551" s="90" t="str">
        <f t="shared" si="32"/>
        <v>OK</v>
      </c>
      <c r="BD551" s="91" t="str">
        <f t="shared" si="33"/>
        <v xml:space="preserve">                  </v>
      </c>
      <c r="BE551" s="92">
        <f t="shared" si="34"/>
        <v>12</v>
      </c>
    </row>
    <row r="552" spans="1:57" s="74" customFormat="1" ht="50.1" customHeight="1" x14ac:dyDescent="0.2">
      <c r="A552" s="78" t="s">
        <v>55</v>
      </c>
      <c r="B552" s="78" t="s">
        <v>54</v>
      </c>
      <c r="C552" s="78" t="s">
        <v>613</v>
      </c>
      <c r="D552" s="78" t="s">
        <v>792</v>
      </c>
      <c r="E552" s="79" t="str">
        <f>+IF(C552&lt;&gt;"",VLOOKUP(MID(C552,18,5),NIVELES!$A$133:$B$213,2,0),"")</f>
        <v>ESMERALDAS</v>
      </c>
      <c r="F552" s="80" t="s">
        <v>153</v>
      </c>
      <c r="G552" s="81" t="str">
        <f>+IF(F552&lt;&gt;"",VLOOKUP(F552,NIVELES!$A$246:$C$464,3,0),"")</f>
        <v>NORTE</v>
      </c>
      <c r="H552" s="82" t="s">
        <v>1024</v>
      </c>
      <c r="I552" s="78" t="s">
        <v>2189</v>
      </c>
      <c r="J552" s="78" t="s">
        <v>2184</v>
      </c>
      <c r="K552" s="78" t="s">
        <v>2185</v>
      </c>
      <c r="L552" s="78" t="s">
        <v>1791</v>
      </c>
      <c r="M552" s="78" t="s">
        <v>1791</v>
      </c>
      <c r="N552" s="78" t="s">
        <v>1791</v>
      </c>
      <c r="O552" s="78" t="s">
        <v>2167</v>
      </c>
      <c r="P552" s="82">
        <v>1</v>
      </c>
      <c r="Q552" s="78" t="s">
        <v>2169</v>
      </c>
      <c r="R552" s="82"/>
      <c r="S552" s="82"/>
      <c r="T552" s="82">
        <v>1</v>
      </c>
      <c r="U552" s="82"/>
      <c r="V552" s="82"/>
      <c r="W552" s="82"/>
      <c r="X552" s="82"/>
      <c r="Y552" s="82"/>
      <c r="Z552" s="82"/>
      <c r="AA552" s="82"/>
      <c r="AB552" s="82"/>
      <c r="AC552" s="82"/>
      <c r="AD552" s="85" t="str">
        <f>IF(A552&lt;&gt;"",IF(D552="DIRECCIÓN_DE_TRANSFERENCIAS","280 0031",VLOOKUP(C552,NIVELES!$A$14:$B$105,2,0)),"")</f>
        <v>280 1330</v>
      </c>
      <c r="AE552" s="86" t="s">
        <v>322</v>
      </c>
      <c r="AF552" s="86" t="s">
        <v>544</v>
      </c>
      <c r="AG552" s="79" t="str">
        <f>+IF(AF552&lt;&gt;"",VLOOKUP(AF552,NIVELES!$A$666:$B$673,2,0),"")</f>
        <v>PROTECCIÓN_SOCIAL_A_LA_FAMILIA._ASEGURAMIENTO_NO_CONTRIBUTIVO_E_INCLUSIÓN_ECONÓMICA_Y_MOVILIDAD_SOCIAL</v>
      </c>
      <c r="AH552" s="78" t="s">
        <v>513</v>
      </c>
      <c r="AI552" s="79" t="str">
        <f>IF(AH552&lt;&gt;"",VLOOKUP(CONCATENATE(AG552,AH552),NIVELES!$B$676:$C$745,2,0),"")</f>
        <v>Acompañamiento Familiar</v>
      </c>
      <c r="AJ552" s="78" t="s">
        <v>517</v>
      </c>
      <c r="AK552" s="79" t="str">
        <f>+IF(AJ552&lt;&gt;"",VLOOKUP(AJ552,NIVELES!$A$816:$B$892,2,0),"")</f>
        <v>NO APLICA</v>
      </c>
      <c r="AL552" s="78" t="s">
        <v>553</v>
      </c>
      <c r="AM552" s="78">
        <v>510204</v>
      </c>
      <c r="AN552" s="79" t="str">
        <f>IF(AM552&lt;&gt;"",+VLOOKUP(AM552,NIVELES!$A$1652:$B$2466,2,0),"")</f>
        <v>Decimocuarto Sueldo</v>
      </c>
      <c r="AO552" s="87">
        <v>2889.33</v>
      </c>
      <c r="AP552" s="88">
        <v>0</v>
      </c>
      <c r="AQ552" s="88">
        <v>0</v>
      </c>
      <c r="AR552" s="88">
        <v>2889.33</v>
      </c>
      <c r="AS552" s="88">
        <v>0</v>
      </c>
      <c r="AT552" s="88">
        <v>0</v>
      </c>
      <c r="AU552" s="88">
        <v>0</v>
      </c>
      <c r="AV552" s="88">
        <v>0</v>
      </c>
      <c r="AW552" s="88">
        <v>0</v>
      </c>
      <c r="AX552" s="88">
        <v>0</v>
      </c>
      <c r="AY552" s="88">
        <v>0</v>
      </c>
      <c r="AZ552" s="88">
        <v>0</v>
      </c>
      <c r="BA552" s="88">
        <v>0</v>
      </c>
      <c r="BB552" s="89">
        <v>2889.33</v>
      </c>
      <c r="BC552" s="90" t="str">
        <f t="shared" si="32"/>
        <v>OK</v>
      </c>
      <c r="BD552" s="91" t="str">
        <f t="shared" si="33"/>
        <v xml:space="preserve">                  </v>
      </c>
      <c r="BE552" s="92">
        <f t="shared" si="34"/>
        <v>1</v>
      </c>
    </row>
    <row r="553" spans="1:57" s="74" customFormat="1" ht="50.1" customHeight="1" x14ac:dyDescent="0.2">
      <c r="A553" s="78" t="s">
        <v>55</v>
      </c>
      <c r="B553" s="78" t="s">
        <v>54</v>
      </c>
      <c r="C553" s="78" t="s">
        <v>613</v>
      </c>
      <c r="D553" s="78" t="s">
        <v>792</v>
      </c>
      <c r="E553" s="79" t="str">
        <f>+IF(C553&lt;&gt;"",VLOOKUP(MID(C553,18,5),NIVELES!$A$133:$B$213,2,0),"")</f>
        <v>ESMERALDAS</v>
      </c>
      <c r="F553" s="80" t="s">
        <v>153</v>
      </c>
      <c r="G553" s="81" t="str">
        <f>+IF(F553&lt;&gt;"",VLOOKUP(F553,NIVELES!$A$246:$C$464,3,0),"")</f>
        <v>NORTE</v>
      </c>
      <c r="H553" s="82" t="s">
        <v>1024</v>
      </c>
      <c r="I553" s="78" t="s">
        <v>2189</v>
      </c>
      <c r="J553" s="78" t="s">
        <v>2184</v>
      </c>
      <c r="K553" s="78" t="s">
        <v>2185</v>
      </c>
      <c r="L553" s="78" t="s">
        <v>1791</v>
      </c>
      <c r="M553" s="78" t="s">
        <v>1791</v>
      </c>
      <c r="N553" s="78" t="s">
        <v>1791</v>
      </c>
      <c r="O553" s="78" t="s">
        <v>2167</v>
      </c>
      <c r="P553" s="82">
        <v>1</v>
      </c>
      <c r="Q553" s="78" t="s">
        <v>2170</v>
      </c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82"/>
      <c r="AC553" s="82">
        <v>1</v>
      </c>
      <c r="AD553" s="85" t="str">
        <f>IF(A553&lt;&gt;"",IF(D553="DIRECCIÓN_DE_TRANSFERENCIAS","280 0031",VLOOKUP(C553,NIVELES!$A$14:$B$105,2,0)),"")</f>
        <v>280 1330</v>
      </c>
      <c r="AE553" s="86" t="s">
        <v>322</v>
      </c>
      <c r="AF553" s="86" t="s">
        <v>544</v>
      </c>
      <c r="AG553" s="79" t="str">
        <f>+IF(AF553&lt;&gt;"",VLOOKUP(AF553,NIVELES!$A$666:$B$673,2,0),"")</f>
        <v>PROTECCIÓN_SOCIAL_A_LA_FAMILIA._ASEGURAMIENTO_NO_CONTRIBUTIVO_E_INCLUSIÓN_ECONÓMICA_Y_MOVILIDAD_SOCIAL</v>
      </c>
      <c r="AH553" s="78" t="s">
        <v>513</v>
      </c>
      <c r="AI553" s="79" t="str">
        <f>IF(AH553&lt;&gt;"",VLOOKUP(CONCATENATE(AG553,AH553),NIVELES!$B$676:$C$745,2,0),"")</f>
        <v>Acompañamiento Familiar</v>
      </c>
      <c r="AJ553" s="78" t="s">
        <v>517</v>
      </c>
      <c r="AK553" s="79" t="str">
        <f>+IF(AJ553&lt;&gt;"",VLOOKUP(AJ553,NIVELES!$A$816:$B$892,2,0),"")</f>
        <v>NO APLICA</v>
      </c>
      <c r="AL553" s="78" t="s">
        <v>553</v>
      </c>
      <c r="AM553" s="78">
        <v>510203</v>
      </c>
      <c r="AN553" s="79" t="str">
        <f>IF(AM553&lt;&gt;"",+VLOOKUP(AM553,NIVELES!$A$1652:$B$2466,2,0),"")</f>
        <v>Decimotercer Sueldo</v>
      </c>
      <c r="AO553" s="87">
        <v>6146.25</v>
      </c>
      <c r="AP553" s="88">
        <v>0</v>
      </c>
      <c r="AQ553" s="88">
        <v>0</v>
      </c>
      <c r="AR553" s="88">
        <v>0</v>
      </c>
      <c r="AS553" s="88">
        <v>0</v>
      </c>
      <c r="AT553" s="88">
        <v>0</v>
      </c>
      <c r="AU553" s="88">
        <v>0</v>
      </c>
      <c r="AV553" s="88">
        <v>0</v>
      </c>
      <c r="AW553" s="88">
        <v>0</v>
      </c>
      <c r="AX553" s="88">
        <v>0</v>
      </c>
      <c r="AY553" s="88">
        <v>0</v>
      </c>
      <c r="AZ553" s="88">
        <v>0</v>
      </c>
      <c r="BA553" s="88">
        <v>6146.25</v>
      </c>
      <c r="BB553" s="89">
        <v>6146.25</v>
      </c>
      <c r="BC553" s="90" t="str">
        <f t="shared" si="32"/>
        <v>OK</v>
      </c>
      <c r="BD553" s="91" t="str">
        <f t="shared" si="33"/>
        <v xml:space="preserve">                  </v>
      </c>
      <c r="BE553" s="92">
        <f t="shared" si="34"/>
        <v>1</v>
      </c>
    </row>
    <row r="554" spans="1:57" s="74" customFormat="1" ht="50.1" customHeight="1" x14ac:dyDescent="0.2">
      <c r="A554" s="78" t="s">
        <v>55</v>
      </c>
      <c r="B554" s="78" t="s">
        <v>54</v>
      </c>
      <c r="C554" s="78" t="s">
        <v>613</v>
      </c>
      <c r="D554" s="78" t="s">
        <v>792</v>
      </c>
      <c r="E554" s="79" t="str">
        <f>+IF(C554&lt;&gt;"",VLOOKUP(MID(C554,18,5),NIVELES!$A$133:$B$213,2,0),"")</f>
        <v>ESMERALDAS</v>
      </c>
      <c r="F554" s="80" t="s">
        <v>153</v>
      </c>
      <c r="G554" s="81" t="str">
        <f>+IF(F554&lt;&gt;"",VLOOKUP(F554,NIVELES!$A$246:$C$464,3,0),"")</f>
        <v>NORTE</v>
      </c>
      <c r="H554" s="82" t="s">
        <v>1024</v>
      </c>
      <c r="I554" s="78" t="s">
        <v>2189</v>
      </c>
      <c r="J554" s="78" t="s">
        <v>2184</v>
      </c>
      <c r="K554" s="78" t="s">
        <v>2185</v>
      </c>
      <c r="L554" s="78" t="s">
        <v>1791</v>
      </c>
      <c r="M554" s="78" t="s">
        <v>1791</v>
      </c>
      <c r="N554" s="78" t="s">
        <v>1791</v>
      </c>
      <c r="O554" s="78" t="s">
        <v>2167</v>
      </c>
      <c r="P554" s="82">
        <v>12</v>
      </c>
      <c r="Q554" s="78" t="s">
        <v>2171</v>
      </c>
      <c r="R554" s="82">
        <v>1</v>
      </c>
      <c r="S554" s="82">
        <v>1</v>
      </c>
      <c r="T554" s="82">
        <v>1</v>
      </c>
      <c r="U554" s="82">
        <v>1</v>
      </c>
      <c r="V554" s="82">
        <v>1</v>
      </c>
      <c r="W554" s="82">
        <v>1</v>
      </c>
      <c r="X554" s="82">
        <v>1</v>
      </c>
      <c r="Y554" s="82">
        <v>1</v>
      </c>
      <c r="Z554" s="82">
        <v>1</v>
      </c>
      <c r="AA554" s="82">
        <v>1</v>
      </c>
      <c r="AB554" s="82">
        <v>1</v>
      </c>
      <c r="AC554" s="82">
        <v>1</v>
      </c>
      <c r="AD554" s="85" t="str">
        <f>IF(A554&lt;&gt;"",IF(D554="DIRECCIÓN_DE_TRANSFERENCIAS","280 0031",VLOOKUP(C554,NIVELES!$A$14:$B$105,2,0)),"")</f>
        <v>280 1330</v>
      </c>
      <c r="AE554" s="86" t="s">
        <v>322</v>
      </c>
      <c r="AF554" s="86" t="s">
        <v>544</v>
      </c>
      <c r="AG554" s="79" t="str">
        <f>+IF(AF554&lt;&gt;"",VLOOKUP(AF554,NIVELES!$A$666:$B$673,2,0),"")</f>
        <v>PROTECCIÓN_SOCIAL_A_LA_FAMILIA._ASEGURAMIENTO_NO_CONTRIBUTIVO_E_INCLUSIÓN_ECONÓMICA_Y_MOVILIDAD_SOCIAL</v>
      </c>
      <c r="AH554" s="78" t="s">
        <v>513</v>
      </c>
      <c r="AI554" s="79" t="str">
        <f>IF(AH554&lt;&gt;"",VLOOKUP(CONCATENATE(AG554,AH554),NIVELES!$B$676:$C$745,2,0),"")</f>
        <v>Acompañamiento Familiar</v>
      </c>
      <c r="AJ554" s="78" t="s">
        <v>517</v>
      </c>
      <c r="AK554" s="79" t="str">
        <f>+IF(AJ554&lt;&gt;"",VLOOKUP(AJ554,NIVELES!$A$816:$B$892,2,0),"")</f>
        <v>NO APLICA</v>
      </c>
      <c r="AL554" s="78" t="s">
        <v>553</v>
      </c>
      <c r="AM554" s="78">
        <v>510602</v>
      </c>
      <c r="AN554" s="79" t="str">
        <f>IF(AM554&lt;&gt;"",+VLOOKUP(AM554,NIVELES!$A$1652:$B$2466,2,0),"")</f>
        <v>Fondo de Reserva</v>
      </c>
      <c r="AO554" s="87">
        <v>6146.25</v>
      </c>
      <c r="AP554" s="88">
        <v>558.75</v>
      </c>
      <c r="AQ554" s="88">
        <v>558.75</v>
      </c>
      <c r="AR554" s="88">
        <v>558.75</v>
      </c>
      <c r="AS554" s="88">
        <v>558.75</v>
      </c>
      <c r="AT554" s="88">
        <v>558.75</v>
      </c>
      <c r="AU554" s="88">
        <v>558.75</v>
      </c>
      <c r="AV554" s="88">
        <v>558.75</v>
      </c>
      <c r="AW554" s="88">
        <v>558.75</v>
      </c>
      <c r="AX554" s="88">
        <v>558.75</v>
      </c>
      <c r="AY554" s="88">
        <v>558.75</v>
      </c>
      <c r="AZ554" s="88">
        <v>558.75</v>
      </c>
      <c r="BA554" s="88">
        <v>0</v>
      </c>
      <c r="BB554" s="89">
        <v>6146.25</v>
      </c>
      <c r="BC554" s="90" t="str">
        <f t="shared" si="32"/>
        <v>OK</v>
      </c>
      <c r="BD554" s="91" t="str">
        <f t="shared" si="33"/>
        <v xml:space="preserve">                  </v>
      </c>
      <c r="BE554" s="92">
        <f t="shared" si="34"/>
        <v>12</v>
      </c>
    </row>
    <row r="555" spans="1:57" s="74" customFormat="1" ht="50.1" customHeight="1" x14ac:dyDescent="0.2">
      <c r="A555" s="78" t="s">
        <v>55</v>
      </c>
      <c r="B555" s="78" t="s">
        <v>54</v>
      </c>
      <c r="C555" s="78" t="s">
        <v>613</v>
      </c>
      <c r="D555" s="78" t="s">
        <v>792</v>
      </c>
      <c r="E555" s="79" t="str">
        <f>+IF(C555&lt;&gt;"",VLOOKUP(MID(C555,18,5),NIVELES!$A$133:$B$213,2,0),"")</f>
        <v>ESMERALDAS</v>
      </c>
      <c r="F555" s="80" t="s">
        <v>153</v>
      </c>
      <c r="G555" s="81" t="str">
        <f>+IF(F555&lt;&gt;"",VLOOKUP(F555,NIVELES!$A$246:$C$464,3,0),"")</f>
        <v>NORTE</v>
      </c>
      <c r="H555" s="82" t="s">
        <v>1024</v>
      </c>
      <c r="I555" s="78" t="s">
        <v>2189</v>
      </c>
      <c r="J555" s="78" t="s">
        <v>2184</v>
      </c>
      <c r="K555" s="78" t="s">
        <v>2185</v>
      </c>
      <c r="L555" s="78" t="s">
        <v>1791</v>
      </c>
      <c r="M555" s="78" t="s">
        <v>1791</v>
      </c>
      <c r="N555" s="78" t="s">
        <v>1791</v>
      </c>
      <c r="O555" s="78" t="s">
        <v>2167</v>
      </c>
      <c r="P555" s="82">
        <v>12</v>
      </c>
      <c r="Q555" s="78" t="s">
        <v>2172</v>
      </c>
      <c r="R555" s="82">
        <v>1</v>
      </c>
      <c r="S555" s="82">
        <v>1</v>
      </c>
      <c r="T555" s="82">
        <v>1</v>
      </c>
      <c r="U555" s="82">
        <v>1</v>
      </c>
      <c r="V555" s="82">
        <v>1</v>
      </c>
      <c r="W555" s="82">
        <v>1</v>
      </c>
      <c r="X555" s="82">
        <v>1</v>
      </c>
      <c r="Y555" s="82">
        <v>1</v>
      </c>
      <c r="Z555" s="82">
        <v>1</v>
      </c>
      <c r="AA555" s="82">
        <v>1</v>
      </c>
      <c r="AB555" s="82">
        <v>1</v>
      </c>
      <c r="AC555" s="82">
        <v>1</v>
      </c>
      <c r="AD555" s="85" t="str">
        <f>IF(A555&lt;&gt;"",IF(D555="DIRECCIÓN_DE_TRANSFERENCIAS","280 0031",VLOOKUP(C555,NIVELES!$A$14:$B$105,2,0)),"")</f>
        <v>280 1330</v>
      </c>
      <c r="AE555" s="86" t="s">
        <v>322</v>
      </c>
      <c r="AF555" s="86" t="s">
        <v>544</v>
      </c>
      <c r="AG555" s="79" t="str">
        <f>+IF(AF555&lt;&gt;"",VLOOKUP(AF555,NIVELES!$A$666:$B$673,2,0),"")</f>
        <v>PROTECCIÓN_SOCIAL_A_LA_FAMILIA._ASEGURAMIENTO_NO_CONTRIBUTIVO_E_INCLUSIÓN_ECONÓMICA_Y_MOVILIDAD_SOCIAL</v>
      </c>
      <c r="AH555" s="78" t="s">
        <v>513</v>
      </c>
      <c r="AI555" s="79" t="str">
        <f>IF(AH555&lt;&gt;"",VLOOKUP(CONCATENATE(AG555,AH555),NIVELES!$B$676:$C$745,2,0),"")</f>
        <v>Acompañamiento Familiar</v>
      </c>
      <c r="AJ555" s="78" t="s">
        <v>517</v>
      </c>
      <c r="AK555" s="79" t="str">
        <f>+IF(AJ555&lt;&gt;"",VLOOKUP(AJ555,NIVELES!$A$816:$B$892,2,0),"")</f>
        <v>NO APLICA</v>
      </c>
      <c r="AL555" s="78" t="s">
        <v>553</v>
      </c>
      <c r="AM555" s="78">
        <v>510510</v>
      </c>
      <c r="AN555" s="79" t="str">
        <f>IF(AM555&lt;&gt;"",+VLOOKUP(AM555,NIVELES!$A$1652:$B$2466,2,0),"")</f>
        <v>Servicios Personales por Contrato</v>
      </c>
      <c r="AO555" s="87">
        <v>73755</v>
      </c>
      <c r="AP555" s="88">
        <v>6705</v>
      </c>
      <c r="AQ555" s="88">
        <v>6705</v>
      </c>
      <c r="AR555" s="88">
        <v>6705</v>
      </c>
      <c r="AS555" s="88">
        <v>6705</v>
      </c>
      <c r="AT555" s="88">
        <v>6705</v>
      </c>
      <c r="AU555" s="88">
        <v>6705</v>
      </c>
      <c r="AV555" s="88">
        <v>6705</v>
      </c>
      <c r="AW555" s="88">
        <v>6705</v>
      </c>
      <c r="AX555" s="88">
        <v>6705</v>
      </c>
      <c r="AY555" s="88">
        <v>6705</v>
      </c>
      <c r="AZ555" s="88">
        <v>6705</v>
      </c>
      <c r="BA555" s="88">
        <v>0</v>
      </c>
      <c r="BB555" s="89">
        <v>73755</v>
      </c>
      <c r="BC555" s="90" t="str">
        <f t="shared" si="32"/>
        <v>OK</v>
      </c>
      <c r="BD555" s="91" t="str">
        <f t="shared" si="33"/>
        <v xml:space="preserve">                  </v>
      </c>
      <c r="BE555" s="92">
        <f t="shared" si="34"/>
        <v>12</v>
      </c>
    </row>
    <row r="556" spans="1:57" s="74" customFormat="1" ht="50.1" customHeight="1" x14ac:dyDescent="0.2">
      <c r="A556" s="78" t="s">
        <v>55</v>
      </c>
      <c r="B556" s="78" t="s">
        <v>54</v>
      </c>
      <c r="C556" s="78" t="s">
        <v>613</v>
      </c>
      <c r="D556" s="78" t="s">
        <v>792</v>
      </c>
      <c r="E556" s="79" t="str">
        <f>+IF(C556&lt;&gt;"",VLOOKUP(MID(C556,18,5),NIVELES!$A$133:$B$213,2,0),"")</f>
        <v>ESMERALDAS</v>
      </c>
      <c r="F556" s="80" t="s">
        <v>153</v>
      </c>
      <c r="G556" s="81" t="str">
        <f>+IF(F556&lt;&gt;"",VLOOKUP(F556,NIVELES!$A$246:$C$464,3,0),"")</f>
        <v>NORTE</v>
      </c>
      <c r="H556" s="82" t="s">
        <v>1024</v>
      </c>
      <c r="I556" s="78" t="s">
        <v>2189</v>
      </c>
      <c r="J556" s="78" t="s">
        <v>2184</v>
      </c>
      <c r="K556" s="78" t="s">
        <v>2185</v>
      </c>
      <c r="L556" s="78" t="s">
        <v>1791</v>
      </c>
      <c r="M556" s="78" t="s">
        <v>1791</v>
      </c>
      <c r="N556" s="78" t="s">
        <v>1791</v>
      </c>
      <c r="O556" s="78" t="s">
        <v>2241</v>
      </c>
      <c r="P556" s="82">
        <v>1</v>
      </c>
      <c r="Q556" s="78" t="s">
        <v>2175</v>
      </c>
      <c r="R556" s="82"/>
      <c r="S556" s="82">
        <v>1</v>
      </c>
      <c r="T556" s="82"/>
      <c r="U556" s="82"/>
      <c r="V556" s="82"/>
      <c r="W556" s="82"/>
      <c r="X556" s="82"/>
      <c r="Y556" s="82"/>
      <c r="Z556" s="82"/>
      <c r="AA556" s="82"/>
      <c r="AB556" s="82"/>
      <c r="AC556" s="82"/>
      <c r="AD556" s="85" t="str">
        <f>IF(A556&lt;&gt;"",IF(D556="DIRECCIÓN_DE_TRANSFERENCIAS","280 0031",VLOOKUP(C556,NIVELES!$A$14:$B$105,2,0)),"")</f>
        <v>280 1330</v>
      </c>
      <c r="AE556" s="86" t="s">
        <v>322</v>
      </c>
      <c r="AF556" s="86" t="s">
        <v>544</v>
      </c>
      <c r="AG556" s="79" t="str">
        <f>+IF(AF556&lt;&gt;"",VLOOKUP(AF556,NIVELES!$A$666:$B$673,2,0),"")</f>
        <v>PROTECCIÓN_SOCIAL_A_LA_FAMILIA._ASEGURAMIENTO_NO_CONTRIBUTIVO_E_INCLUSIÓN_ECONÓMICA_Y_MOVILIDAD_SOCIAL</v>
      </c>
      <c r="AH556" s="78" t="s">
        <v>513</v>
      </c>
      <c r="AI556" s="79" t="str">
        <f>IF(AH556&lt;&gt;"",VLOOKUP(CONCATENATE(AG556,AH556),NIVELES!$B$676:$C$745,2,0),"")</f>
        <v>Acompañamiento Familiar</v>
      </c>
      <c r="AJ556" s="78" t="s">
        <v>517</v>
      </c>
      <c r="AK556" s="79" t="str">
        <f>+IF(AJ556&lt;&gt;"",VLOOKUP(AJ556,NIVELES!$A$816:$B$892,2,0),"")</f>
        <v>NO APLICA</v>
      </c>
      <c r="AL556" s="78" t="s">
        <v>554</v>
      </c>
      <c r="AM556" s="78">
        <v>530505</v>
      </c>
      <c r="AN556" s="79" t="str">
        <f>IF(AM556&lt;&gt;"",+VLOOKUP(AM556,NIVELES!$A$1652:$B$2466,2,0),"")</f>
        <v>Vehículos (Arrendamiento)</v>
      </c>
      <c r="AO556" s="87">
        <v>5050</v>
      </c>
      <c r="AP556" s="88">
        <v>0</v>
      </c>
      <c r="AQ556" s="88">
        <v>5050</v>
      </c>
      <c r="AR556" s="88">
        <v>0</v>
      </c>
      <c r="AS556" s="88">
        <v>0</v>
      </c>
      <c r="AT556" s="88">
        <v>0</v>
      </c>
      <c r="AU556" s="88">
        <v>0</v>
      </c>
      <c r="AV556" s="88">
        <v>0</v>
      </c>
      <c r="AW556" s="88">
        <v>0</v>
      </c>
      <c r="AX556" s="88">
        <v>0</v>
      </c>
      <c r="AY556" s="88">
        <v>0</v>
      </c>
      <c r="AZ556" s="88">
        <v>0</v>
      </c>
      <c r="BA556" s="88">
        <v>0</v>
      </c>
      <c r="BB556" s="89">
        <v>5050</v>
      </c>
      <c r="BC556" s="90" t="str">
        <f t="shared" si="32"/>
        <v>OK</v>
      </c>
      <c r="BD556" s="91" t="str">
        <f t="shared" si="33"/>
        <v xml:space="preserve">                  </v>
      </c>
      <c r="BE556" s="92">
        <f t="shared" si="34"/>
        <v>1</v>
      </c>
    </row>
    <row r="557" spans="1:57" s="74" customFormat="1" ht="50.1" customHeight="1" x14ac:dyDescent="0.2">
      <c r="A557" s="78" t="s">
        <v>55</v>
      </c>
      <c r="B557" s="78" t="s">
        <v>54</v>
      </c>
      <c r="C557" s="78" t="s">
        <v>613</v>
      </c>
      <c r="D557" s="78" t="s">
        <v>606</v>
      </c>
      <c r="E557" s="79" t="str">
        <f>+IF(C557&lt;&gt;"",VLOOKUP(MID(C557,18,5),NIVELES!$A$133:$B$213,2,0),"")</f>
        <v>ESMERALDAS</v>
      </c>
      <c r="F557" s="80" t="s">
        <v>153</v>
      </c>
      <c r="G557" s="81" t="str">
        <f>+IF(F557&lt;&gt;"",VLOOKUP(F557,NIVELES!$A$246:$C$464,3,0),"")</f>
        <v>NORTE</v>
      </c>
      <c r="H557" s="82" t="s">
        <v>1024</v>
      </c>
      <c r="I557" s="78" t="s">
        <v>2188</v>
      </c>
      <c r="J557" s="78" t="s">
        <v>2184</v>
      </c>
      <c r="K557" s="78" t="s">
        <v>2185</v>
      </c>
      <c r="L557" s="78" t="s">
        <v>1791</v>
      </c>
      <c r="M557" s="78" t="s">
        <v>1791</v>
      </c>
      <c r="N557" s="78" t="s">
        <v>1791</v>
      </c>
      <c r="O557" s="78" t="s">
        <v>2167</v>
      </c>
      <c r="P557" s="82">
        <v>12</v>
      </c>
      <c r="Q557" s="78" t="s">
        <v>2168</v>
      </c>
      <c r="R557" s="82">
        <v>1</v>
      </c>
      <c r="S557" s="82">
        <v>1</v>
      </c>
      <c r="T557" s="82">
        <v>1</v>
      </c>
      <c r="U557" s="82">
        <v>1</v>
      </c>
      <c r="V557" s="82">
        <v>1</v>
      </c>
      <c r="W557" s="82">
        <v>1</v>
      </c>
      <c r="X557" s="82">
        <v>1</v>
      </c>
      <c r="Y557" s="82">
        <v>1</v>
      </c>
      <c r="Z557" s="82">
        <v>1</v>
      </c>
      <c r="AA557" s="82">
        <v>1</v>
      </c>
      <c r="AB557" s="82">
        <v>1</v>
      </c>
      <c r="AC557" s="82">
        <v>1</v>
      </c>
      <c r="AD557" s="85" t="str">
        <f>IF(A557&lt;&gt;"",IF(D557="DIRECCIÓN_DE_TRANSFERENCIAS","280 0031",VLOOKUP(C557,NIVELES!$A$14:$B$105,2,0)),"")</f>
        <v>280 1330</v>
      </c>
      <c r="AE557" s="86" t="s">
        <v>322</v>
      </c>
      <c r="AF557" s="86" t="s">
        <v>544</v>
      </c>
      <c r="AG557" s="79" t="str">
        <f>+IF(AF557&lt;&gt;"",VLOOKUP(AF557,NIVELES!$A$666:$B$673,2,0),"")</f>
        <v>PROTECCIÓN_SOCIAL_A_LA_FAMILIA._ASEGURAMIENTO_NO_CONTRIBUTIVO_E_INCLUSIÓN_ECONÓMICA_Y_MOVILIDAD_SOCIAL</v>
      </c>
      <c r="AH557" s="78" t="s">
        <v>514</v>
      </c>
      <c r="AI557" s="79" t="str">
        <f>IF(AH557&lt;&gt;"",VLOOKUP(CONCATENATE(AG557,AH557),NIVELES!$B$676:$C$745,2,0),"")</f>
        <v>Inclusión Económica Y Movilidad Social</v>
      </c>
      <c r="AJ557" s="78" t="s">
        <v>517</v>
      </c>
      <c r="AK557" s="79" t="str">
        <f>+IF(AJ557&lt;&gt;"",VLOOKUP(AJ557,NIVELES!$A$816:$B$892,2,0),"")</f>
        <v>NO APLICA</v>
      </c>
      <c r="AL557" s="78" t="s">
        <v>553</v>
      </c>
      <c r="AM557" s="78">
        <v>510601</v>
      </c>
      <c r="AN557" s="79" t="str">
        <f>IF(AM557&lt;&gt;"",+VLOOKUP(AM557,NIVELES!$A$1652:$B$2466,2,0),"")</f>
        <v>Aporte Patronal</v>
      </c>
      <c r="AO557" s="87">
        <v>1046.6400000000001</v>
      </c>
      <c r="AP557" s="88">
        <v>95.15</v>
      </c>
      <c r="AQ557" s="88">
        <v>95.15</v>
      </c>
      <c r="AR557" s="88">
        <v>95.15</v>
      </c>
      <c r="AS557" s="88">
        <v>95.15</v>
      </c>
      <c r="AT557" s="88">
        <v>95.15</v>
      </c>
      <c r="AU557" s="88">
        <v>95.15</v>
      </c>
      <c r="AV557" s="88">
        <v>95.15</v>
      </c>
      <c r="AW557" s="88">
        <v>95.15</v>
      </c>
      <c r="AX557" s="88">
        <v>95.15</v>
      </c>
      <c r="AY557" s="88">
        <v>95.15</v>
      </c>
      <c r="AZ557" s="88">
        <v>95.14</v>
      </c>
      <c r="BA557" s="88">
        <v>0</v>
      </c>
      <c r="BB557" s="89">
        <v>1046.6399999999999</v>
      </c>
      <c r="BC557" s="90" t="str">
        <f t="shared" si="32"/>
        <v>OK</v>
      </c>
      <c r="BD557" s="91" t="str">
        <f t="shared" si="33"/>
        <v xml:space="preserve">                  </v>
      </c>
      <c r="BE557" s="92">
        <f t="shared" si="34"/>
        <v>12</v>
      </c>
    </row>
    <row r="558" spans="1:57" s="74" customFormat="1" ht="50.1" customHeight="1" x14ac:dyDescent="0.2">
      <c r="A558" s="78" t="s">
        <v>55</v>
      </c>
      <c r="B558" s="78" t="s">
        <v>54</v>
      </c>
      <c r="C558" s="78" t="s">
        <v>613</v>
      </c>
      <c r="D558" s="78" t="s">
        <v>606</v>
      </c>
      <c r="E558" s="79" t="str">
        <f>+IF(C558&lt;&gt;"",VLOOKUP(MID(C558,18,5),NIVELES!$A$133:$B$213,2,0),"")</f>
        <v>ESMERALDAS</v>
      </c>
      <c r="F558" s="80" t="s">
        <v>153</v>
      </c>
      <c r="G558" s="81" t="str">
        <f>+IF(F558&lt;&gt;"",VLOOKUP(F558,NIVELES!$A$246:$C$464,3,0),"")</f>
        <v>NORTE</v>
      </c>
      <c r="H558" s="82" t="s">
        <v>1024</v>
      </c>
      <c r="I558" s="78" t="s">
        <v>2188</v>
      </c>
      <c r="J558" s="78" t="s">
        <v>2184</v>
      </c>
      <c r="K558" s="78" t="s">
        <v>2185</v>
      </c>
      <c r="L558" s="78" t="s">
        <v>1791</v>
      </c>
      <c r="M558" s="78" t="s">
        <v>1791</v>
      </c>
      <c r="N558" s="78" t="s">
        <v>1791</v>
      </c>
      <c r="O558" s="78" t="s">
        <v>2167</v>
      </c>
      <c r="P558" s="82">
        <v>1</v>
      </c>
      <c r="Q558" s="78" t="s">
        <v>2169</v>
      </c>
      <c r="R558" s="82"/>
      <c r="S558" s="82"/>
      <c r="T558" s="82">
        <v>1</v>
      </c>
      <c r="U558" s="82"/>
      <c r="V558" s="82"/>
      <c r="W558" s="82"/>
      <c r="X558" s="82"/>
      <c r="Y558" s="82"/>
      <c r="Z558" s="82"/>
      <c r="AA558" s="82"/>
      <c r="AB558" s="82"/>
      <c r="AC558" s="82"/>
      <c r="AD558" s="85" t="str">
        <f>IF(A558&lt;&gt;"",IF(D558="DIRECCIÓN_DE_TRANSFERENCIAS","280 0031",VLOOKUP(C558,NIVELES!$A$14:$B$105,2,0)),"")</f>
        <v>280 1330</v>
      </c>
      <c r="AE558" s="86" t="s">
        <v>322</v>
      </c>
      <c r="AF558" s="86" t="s">
        <v>544</v>
      </c>
      <c r="AG558" s="79" t="str">
        <f>+IF(AF558&lt;&gt;"",VLOOKUP(AF558,NIVELES!$A$666:$B$673,2,0),"")</f>
        <v>PROTECCIÓN_SOCIAL_A_LA_FAMILIA._ASEGURAMIENTO_NO_CONTRIBUTIVO_E_INCLUSIÓN_ECONÓMICA_Y_MOVILIDAD_SOCIAL</v>
      </c>
      <c r="AH558" s="78" t="s">
        <v>514</v>
      </c>
      <c r="AI558" s="79" t="str">
        <f>IF(AH558&lt;&gt;"",VLOOKUP(CONCATENATE(AG558,AH558),NIVELES!$B$676:$C$745,2,0),"")</f>
        <v>Inclusión Económica Y Movilidad Social</v>
      </c>
      <c r="AJ558" s="78" t="s">
        <v>517</v>
      </c>
      <c r="AK558" s="79" t="str">
        <f>+IF(AJ558&lt;&gt;"",VLOOKUP(AJ558,NIVELES!$A$816:$B$892,2,0),"")</f>
        <v>NO APLICA</v>
      </c>
      <c r="AL558" s="78" t="s">
        <v>553</v>
      </c>
      <c r="AM558" s="78">
        <v>510204</v>
      </c>
      <c r="AN558" s="79" t="str">
        <f>IF(AM558&lt;&gt;"",+VLOOKUP(AM558,NIVELES!$A$1652:$B$2466,2,0),"")</f>
        <v>Decimocuarto Sueldo</v>
      </c>
      <c r="AO558" s="87">
        <v>361.17</v>
      </c>
      <c r="AP558" s="88">
        <v>0</v>
      </c>
      <c r="AQ558" s="88">
        <v>0</v>
      </c>
      <c r="AR558" s="88">
        <v>361.17</v>
      </c>
      <c r="AS558" s="88">
        <v>0</v>
      </c>
      <c r="AT558" s="88">
        <v>0</v>
      </c>
      <c r="AU558" s="88">
        <v>0</v>
      </c>
      <c r="AV558" s="88">
        <v>0</v>
      </c>
      <c r="AW558" s="88">
        <v>0</v>
      </c>
      <c r="AX558" s="88">
        <v>0</v>
      </c>
      <c r="AY558" s="88">
        <v>0</v>
      </c>
      <c r="AZ558" s="88">
        <v>0</v>
      </c>
      <c r="BA558" s="88">
        <v>0</v>
      </c>
      <c r="BB558" s="89">
        <v>361.17</v>
      </c>
      <c r="BC558" s="90" t="str">
        <f t="shared" si="32"/>
        <v>OK</v>
      </c>
      <c r="BD558" s="91" t="str">
        <f t="shared" si="33"/>
        <v xml:space="preserve">                  </v>
      </c>
      <c r="BE558" s="92">
        <f t="shared" si="34"/>
        <v>1</v>
      </c>
    </row>
    <row r="559" spans="1:57" s="74" customFormat="1" ht="50.1" customHeight="1" x14ac:dyDescent="0.2">
      <c r="A559" s="78" t="s">
        <v>55</v>
      </c>
      <c r="B559" s="78" t="s">
        <v>54</v>
      </c>
      <c r="C559" s="78" t="s">
        <v>613</v>
      </c>
      <c r="D559" s="78" t="s">
        <v>606</v>
      </c>
      <c r="E559" s="79" t="str">
        <f>+IF(C559&lt;&gt;"",VLOOKUP(MID(C559,18,5),NIVELES!$A$133:$B$213,2,0),"")</f>
        <v>ESMERALDAS</v>
      </c>
      <c r="F559" s="80" t="s">
        <v>153</v>
      </c>
      <c r="G559" s="81" t="str">
        <f>+IF(F559&lt;&gt;"",VLOOKUP(F559,NIVELES!$A$246:$C$464,3,0),"")</f>
        <v>NORTE</v>
      </c>
      <c r="H559" s="82" t="s">
        <v>1024</v>
      </c>
      <c r="I559" s="78" t="s">
        <v>2188</v>
      </c>
      <c r="J559" s="78" t="s">
        <v>2184</v>
      </c>
      <c r="K559" s="78" t="s">
        <v>2185</v>
      </c>
      <c r="L559" s="78" t="s">
        <v>1791</v>
      </c>
      <c r="M559" s="78" t="s">
        <v>1791</v>
      </c>
      <c r="N559" s="78" t="s">
        <v>1791</v>
      </c>
      <c r="O559" s="78" t="s">
        <v>2167</v>
      </c>
      <c r="P559" s="82">
        <v>1</v>
      </c>
      <c r="Q559" s="78" t="s">
        <v>2170</v>
      </c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82"/>
      <c r="AC559" s="82">
        <v>1</v>
      </c>
      <c r="AD559" s="85" t="str">
        <f>IF(A559&lt;&gt;"",IF(D559="DIRECCIÓN_DE_TRANSFERENCIAS","280 0031",VLOOKUP(C559,NIVELES!$A$14:$B$105,2,0)),"")</f>
        <v>280 1330</v>
      </c>
      <c r="AE559" s="86" t="s">
        <v>322</v>
      </c>
      <c r="AF559" s="86" t="s">
        <v>544</v>
      </c>
      <c r="AG559" s="79" t="str">
        <f>+IF(AF559&lt;&gt;"",VLOOKUP(AF559,NIVELES!$A$666:$B$673,2,0),"")</f>
        <v>PROTECCIÓN_SOCIAL_A_LA_FAMILIA._ASEGURAMIENTO_NO_CONTRIBUTIVO_E_INCLUSIÓN_ECONÓMICA_Y_MOVILIDAD_SOCIAL</v>
      </c>
      <c r="AH559" s="78" t="s">
        <v>514</v>
      </c>
      <c r="AI559" s="79" t="str">
        <f>IF(AH559&lt;&gt;"",VLOOKUP(CONCATENATE(AG559,AH559),NIVELES!$B$676:$C$745,2,0),"")</f>
        <v>Inclusión Económica Y Movilidad Social</v>
      </c>
      <c r="AJ559" s="78" t="s">
        <v>517</v>
      </c>
      <c r="AK559" s="79" t="str">
        <f>+IF(AJ559&lt;&gt;"",VLOOKUP(AJ559,NIVELES!$A$816:$B$892,2,0),"")</f>
        <v>NO APLICA</v>
      </c>
      <c r="AL559" s="78" t="s">
        <v>553</v>
      </c>
      <c r="AM559" s="78">
        <v>510203</v>
      </c>
      <c r="AN559" s="79" t="str">
        <f>IF(AM559&lt;&gt;"",+VLOOKUP(AM559,NIVELES!$A$1652:$B$2466,2,0),"")</f>
        <v>Decimotercer Sueldo</v>
      </c>
      <c r="AO559" s="87">
        <v>903.83</v>
      </c>
      <c r="AP559" s="88">
        <v>0</v>
      </c>
      <c r="AQ559" s="88">
        <v>0</v>
      </c>
      <c r="AR559" s="88">
        <v>0</v>
      </c>
      <c r="AS559" s="88">
        <v>0</v>
      </c>
      <c r="AT559" s="88">
        <v>0</v>
      </c>
      <c r="AU559" s="88">
        <v>0</v>
      </c>
      <c r="AV559" s="88">
        <v>0</v>
      </c>
      <c r="AW559" s="88">
        <v>0</v>
      </c>
      <c r="AX559" s="88">
        <v>0</v>
      </c>
      <c r="AY559" s="88">
        <v>0</v>
      </c>
      <c r="AZ559" s="88">
        <v>0</v>
      </c>
      <c r="BA559" s="88">
        <v>903.83</v>
      </c>
      <c r="BB559" s="89">
        <v>903.83</v>
      </c>
      <c r="BC559" s="90" t="str">
        <f t="shared" si="32"/>
        <v>OK</v>
      </c>
      <c r="BD559" s="91" t="str">
        <f t="shared" si="33"/>
        <v xml:space="preserve">                  </v>
      </c>
      <c r="BE559" s="92">
        <f t="shared" si="34"/>
        <v>1</v>
      </c>
    </row>
    <row r="560" spans="1:57" s="74" customFormat="1" ht="50.1" customHeight="1" x14ac:dyDescent="0.2">
      <c r="A560" s="78" t="s">
        <v>55</v>
      </c>
      <c r="B560" s="78" t="s">
        <v>54</v>
      </c>
      <c r="C560" s="78" t="s">
        <v>613</v>
      </c>
      <c r="D560" s="78" t="s">
        <v>606</v>
      </c>
      <c r="E560" s="79" t="str">
        <f>+IF(C560&lt;&gt;"",VLOOKUP(MID(C560,18,5),NIVELES!$A$133:$B$213,2,0),"")</f>
        <v>ESMERALDAS</v>
      </c>
      <c r="F560" s="80" t="s">
        <v>153</v>
      </c>
      <c r="G560" s="81" t="str">
        <f>+IF(F560&lt;&gt;"",VLOOKUP(F560,NIVELES!$A$246:$C$464,3,0),"")</f>
        <v>NORTE</v>
      </c>
      <c r="H560" s="82" t="s">
        <v>1024</v>
      </c>
      <c r="I560" s="78" t="s">
        <v>2188</v>
      </c>
      <c r="J560" s="78" t="s">
        <v>2184</v>
      </c>
      <c r="K560" s="78" t="s">
        <v>2185</v>
      </c>
      <c r="L560" s="78" t="s">
        <v>1791</v>
      </c>
      <c r="M560" s="78" t="s">
        <v>1791</v>
      </c>
      <c r="N560" s="78" t="s">
        <v>1791</v>
      </c>
      <c r="O560" s="78" t="s">
        <v>2167</v>
      </c>
      <c r="P560" s="82">
        <v>12</v>
      </c>
      <c r="Q560" s="78" t="s">
        <v>2171</v>
      </c>
      <c r="R560" s="82">
        <v>1</v>
      </c>
      <c r="S560" s="82">
        <v>1</v>
      </c>
      <c r="T560" s="82">
        <v>1</v>
      </c>
      <c r="U560" s="82">
        <v>1</v>
      </c>
      <c r="V560" s="82">
        <v>1</v>
      </c>
      <c r="W560" s="82">
        <v>1</v>
      </c>
      <c r="X560" s="82">
        <v>1</v>
      </c>
      <c r="Y560" s="82">
        <v>1</v>
      </c>
      <c r="Z560" s="82">
        <v>1</v>
      </c>
      <c r="AA560" s="82">
        <v>1</v>
      </c>
      <c r="AB560" s="82">
        <v>1</v>
      </c>
      <c r="AC560" s="82">
        <v>1</v>
      </c>
      <c r="AD560" s="85" t="str">
        <f>IF(A560&lt;&gt;"",IF(D560="DIRECCIÓN_DE_TRANSFERENCIAS","280 0031",VLOOKUP(C560,NIVELES!$A$14:$B$105,2,0)),"")</f>
        <v>280 1330</v>
      </c>
      <c r="AE560" s="86" t="s">
        <v>322</v>
      </c>
      <c r="AF560" s="86" t="s">
        <v>544</v>
      </c>
      <c r="AG560" s="79" t="str">
        <f>+IF(AF560&lt;&gt;"",VLOOKUP(AF560,NIVELES!$A$666:$B$673,2,0),"")</f>
        <v>PROTECCIÓN_SOCIAL_A_LA_FAMILIA._ASEGURAMIENTO_NO_CONTRIBUTIVO_E_INCLUSIÓN_ECONÓMICA_Y_MOVILIDAD_SOCIAL</v>
      </c>
      <c r="AH560" s="78" t="s">
        <v>514</v>
      </c>
      <c r="AI560" s="79" t="str">
        <f>IF(AH560&lt;&gt;"",VLOOKUP(CONCATENATE(AG560,AH560),NIVELES!$B$676:$C$745,2,0),"")</f>
        <v>Inclusión Económica Y Movilidad Social</v>
      </c>
      <c r="AJ560" s="78" t="s">
        <v>517</v>
      </c>
      <c r="AK560" s="79" t="str">
        <f>+IF(AJ560&lt;&gt;"",VLOOKUP(AJ560,NIVELES!$A$816:$B$892,2,0),"")</f>
        <v>NO APLICA</v>
      </c>
      <c r="AL560" s="78" t="s">
        <v>553</v>
      </c>
      <c r="AM560" s="78">
        <v>510602</v>
      </c>
      <c r="AN560" s="79" t="str">
        <f>IF(AM560&lt;&gt;"",+VLOOKUP(AM560,NIVELES!$A$1652:$B$2466,2,0),"")</f>
        <v>Fondo de Reserva</v>
      </c>
      <c r="AO560" s="87">
        <v>903.83</v>
      </c>
      <c r="AP560" s="88">
        <v>82.16</v>
      </c>
      <c r="AQ560" s="88">
        <v>82.16</v>
      </c>
      <c r="AR560" s="88">
        <v>82.16</v>
      </c>
      <c r="AS560" s="88">
        <v>82.16</v>
      </c>
      <c r="AT560" s="88">
        <v>82.16</v>
      </c>
      <c r="AU560" s="88">
        <v>82.16</v>
      </c>
      <c r="AV560" s="88">
        <v>82.16</v>
      </c>
      <c r="AW560" s="88">
        <v>82.16</v>
      </c>
      <c r="AX560" s="88">
        <v>82.16</v>
      </c>
      <c r="AY560" s="88">
        <v>82.16</v>
      </c>
      <c r="AZ560" s="88">
        <v>82.23</v>
      </c>
      <c r="BA560" s="88">
        <v>0</v>
      </c>
      <c r="BB560" s="89">
        <v>903.82999999999981</v>
      </c>
      <c r="BC560" s="90" t="str">
        <f t="shared" si="32"/>
        <v>OK</v>
      </c>
      <c r="BD560" s="91" t="str">
        <f t="shared" si="33"/>
        <v xml:space="preserve">                  </v>
      </c>
      <c r="BE560" s="92">
        <f t="shared" si="34"/>
        <v>12</v>
      </c>
    </row>
    <row r="561" spans="1:57" s="74" customFormat="1" ht="50.1" customHeight="1" x14ac:dyDescent="0.2">
      <c r="A561" s="78" t="s">
        <v>55</v>
      </c>
      <c r="B561" s="78" t="s">
        <v>54</v>
      </c>
      <c r="C561" s="78" t="s">
        <v>613</v>
      </c>
      <c r="D561" s="78" t="s">
        <v>606</v>
      </c>
      <c r="E561" s="79" t="str">
        <f>+IF(C561&lt;&gt;"",VLOOKUP(MID(C561,18,5),NIVELES!$A$133:$B$213,2,0),"")</f>
        <v>ESMERALDAS</v>
      </c>
      <c r="F561" s="80" t="s">
        <v>153</v>
      </c>
      <c r="G561" s="81" t="str">
        <f>+IF(F561&lt;&gt;"",VLOOKUP(F561,NIVELES!$A$246:$C$464,3,0),"")</f>
        <v>NORTE</v>
      </c>
      <c r="H561" s="82" t="s">
        <v>1024</v>
      </c>
      <c r="I561" s="78" t="s">
        <v>2188</v>
      </c>
      <c r="J561" s="78" t="s">
        <v>2184</v>
      </c>
      <c r="K561" s="78" t="s">
        <v>2185</v>
      </c>
      <c r="L561" s="78" t="s">
        <v>1791</v>
      </c>
      <c r="M561" s="78" t="s">
        <v>1791</v>
      </c>
      <c r="N561" s="78" t="s">
        <v>1791</v>
      </c>
      <c r="O561" s="78" t="s">
        <v>2167</v>
      </c>
      <c r="P561" s="82">
        <v>12</v>
      </c>
      <c r="Q561" s="78" t="s">
        <v>2172</v>
      </c>
      <c r="R561" s="82">
        <v>1</v>
      </c>
      <c r="S561" s="82">
        <v>1</v>
      </c>
      <c r="T561" s="82">
        <v>1</v>
      </c>
      <c r="U561" s="82">
        <v>1</v>
      </c>
      <c r="V561" s="82">
        <v>1</v>
      </c>
      <c r="W561" s="82">
        <v>1</v>
      </c>
      <c r="X561" s="82">
        <v>1</v>
      </c>
      <c r="Y561" s="82">
        <v>1</v>
      </c>
      <c r="Z561" s="82">
        <v>1</v>
      </c>
      <c r="AA561" s="82">
        <v>1</v>
      </c>
      <c r="AB561" s="82">
        <v>1</v>
      </c>
      <c r="AC561" s="82">
        <v>1</v>
      </c>
      <c r="AD561" s="85" t="str">
        <f>IF(A561&lt;&gt;"",IF(D561="DIRECCIÓN_DE_TRANSFERENCIAS","280 0031",VLOOKUP(C561,NIVELES!$A$14:$B$105,2,0)),"")</f>
        <v>280 1330</v>
      </c>
      <c r="AE561" s="86" t="s">
        <v>322</v>
      </c>
      <c r="AF561" s="86" t="s">
        <v>544</v>
      </c>
      <c r="AG561" s="79" t="str">
        <f>+IF(AF561&lt;&gt;"",VLOOKUP(AF561,NIVELES!$A$666:$B$673,2,0),"")</f>
        <v>PROTECCIÓN_SOCIAL_A_LA_FAMILIA._ASEGURAMIENTO_NO_CONTRIBUTIVO_E_INCLUSIÓN_ECONÓMICA_Y_MOVILIDAD_SOCIAL</v>
      </c>
      <c r="AH561" s="78" t="s">
        <v>514</v>
      </c>
      <c r="AI561" s="79" t="str">
        <f>IF(AH561&lt;&gt;"",VLOOKUP(CONCATENATE(AG561,AH561),NIVELES!$B$676:$C$745,2,0),"")</f>
        <v>Inclusión Económica Y Movilidad Social</v>
      </c>
      <c r="AJ561" s="78" t="s">
        <v>517</v>
      </c>
      <c r="AK561" s="79" t="str">
        <f>+IF(AJ561&lt;&gt;"",VLOOKUP(AJ561,NIVELES!$A$816:$B$892,2,0),"")</f>
        <v>NO APLICA</v>
      </c>
      <c r="AL561" s="78" t="s">
        <v>553</v>
      </c>
      <c r="AM561" s="78">
        <v>510510</v>
      </c>
      <c r="AN561" s="79" t="str">
        <f>IF(AM561&lt;&gt;"",+VLOOKUP(AM561,NIVELES!$A$1652:$B$2466,2,0),"")</f>
        <v>Servicios Personales por Contrato</v>
      </c>
      <c r="AO561" s="87">
        <v>10846</v>
      </c>
      <c r="AP561" s="88">
        <v>986</v>
      </c>
      <c r="AQ561" s="88">
        <v>986</v>
      </c>
      <c r="AR561" s="88">
        <v>986</v>
      </c>
      <c r="AS561" s="88">
        <v>986</v>
      </c>
      <c r="AT561" s="88">
        <v>986</v>
      </c>
      <c r="AU561" s="88">
        <v>986</v>
      </c>
      <c r="AV561" s="88">
        <v>986</v>
      </c>
      <c r="AW561" s="88">
        <v>986</v>
      </c>
      <c r="AX561" s="88">
        <v>986</v>
      </c>
      <c r="AY561" s="88">
        <v>986</v>
      </c>
      <c r="AZ561" s="88">
        <v>986</v>
      </c>
      <c r="BA561" s="88">
        <v>0</v>
      </c>
      <c r="BB561" s="89">
        <v>10846</v>
      </c>
      <c r="BC561" s="90" t="str">
        <f t="shared" si="32"/>
        <v>OK</v>
      </c>
      <c r="BD561" s="91" t="str">
        <f t="shared" si="33"/>
        <v xml:space="preserve">                  </v>
      </c>
      <c r="BE561" s="92">
        <f t="shared" si="34"/>
        <v>12</v>
      </c>
    </row>
    <row r="562" spans="1:57" s="74" customFormat="1" ht="50.1" customHeight="1" x14ac:dyDescent="0.2">
      <c r="A562" s="78" t="s">
        <v>55</v>
      </c>
      <c r="B562" s="78" t="s">
        <v>54</v>
      </c>
      <c r="C562" s="78" t="s">
        <v>613</v>
      </c>
      <c r="D562" s="78" t="s">
        <v>605</v>
      </c>
      <c r="E562" s="79" t="str">
        <f>+IF(C562&lt;&gt;"",VLOOKUP(MID(C562,18,5),NIVELES!$A$133:$B$213,2,0),"")</f>
        <v>ESMERALDAS</v>
      </c>
      <c r="F562" s="80" t="s">
        <v>153</v>
      </c>
      <c r="G562" s="81" t="str">
        <f>+IF(F562&lt;&gt;"",VLOOKUP(F562,NIVELES!$A$246:$C$464,3,0),"")</f>
        <v>NORTE</v>
      </c>
      <c r="H562" s="82" t="s">
        <v>1024</v>
      </c>
      <c r="I562" s="78" t="s">
        <v>2201</v>
      </c>
      <c r="J562" s="78" t="s">
        <v>2184</v>
      </c>
      <c r="K562" s="78" t="s">
        <v>2185</v>
      </c>
      <c r="L562" s="78" t="s">
        <v>2242</v>
      </c>
      <c r="M562" s="78" t="s">
        <v>1791</v>
      </c>
      <c r="N562" s="78" t="s">
        <v>2243</v>
      </c>
      <c r="O562" s="78" t="s">
        <v>2167</v>
      </c>
      <c r="P562" s="82">
        <v>11</v>
      </c>
      <c r="Q562" s="78" t="s">
        <v>2168</v>
      </c>
      <c r="R562" s="82">
        <v>1</v>
      </c>
      <c r="S562" s="82">
        <v>1</v>
      </c>
      <c r="T562" s="82">
        <v>1</v>
      </c>
      <c r="U562" s="82">
        <v>1</v>
      </c>
      <c r="V562" s="82">
        <v>1</v>
      </c>
      <c r="W562" s="82">
        <v>1</v>
      </c>
      <c r="X562" s="82">
        <v>1</v>
      </c>
      <c r="Y562" s="82">
        <v>1</v>
      </c>
      <c r="Z562" s="82">
        <v>1</v>
      </c>
      <c r="AA562" s="82">
        <v>1</v>
      </c>
      <c r="AB562" s="82">
        <v>1</v>
      </c>
      <c r="AC562" s="82"/>
      <c r="AD562" s="85" t="str">
        <f>IF(A562&lt;&gt;"",IF(D562="DIRECCIÓN_DE_TRANSFERENCIAS","280 0031",VLOOKUP(C562,NIVELES!$A$14:$B$105,2,0)),"")</f>
        <v>280 1330</v>
      </c>
      <c r="AE562" s="86" t="s">
        <v>322</v>
      </c>
      <c r="AF562" s="86" t="s">
        <v>546</v>
      </c>
      <c r="AG562" s="79" t="str">
        <f>+IF(AF562&lt;&gt;"",VLOOKUP(AF562,NIVELES!$A$666:$B$673,2,0),"")</f>
        <v>ATENCIÓN_INTEGRAL_A_PERSONAS_CON_DISCAPACIDAD</v>
      </c>
      <c r="AH562" s="78" t="s">
        <v>453</v>
      </c>
      <c r="AI562" s="79" t="str">
        <f>IF(AH562&lt;&gt;"",VLOOKUP(CONCATENATE(AG562,AH562),NIVELES!$B$676:$C$745,2,0),"")</f>
        <v>Rectoría Inclusión Social</v>
      </c>
      <c r="AJ562" s="78" t="s">
        <v>517</v>
      </c>
      <c r="AK562" s="79" t="str">
        <f>+IF(AJ562&lt;&gt;"",VLOOKUP(AJ562,NIVELES!$A$816:$B$892,2,0),"")</f>
        <v>NO APLICA</v>
      </c>
      <c r="AL562" s="78" t="s">
        <v>553</v>
      </c>
      <c r="AM562" s="78">
        <v>510601</v>
      </c>
      <c r="AN562" s="79" t="str">
        <f>IF(AM562&lt;&gt;"",+VLOOKUP(AM562,NIVELES!$A$1652:$B$2466,2,0),"")</f>
        <v>Aporte Patronal</v>
      </c>
      <c r="AO562" s="87">
        <v>1286.54</v>
      </c>
      <c r="AP562" s="88">
        <v>116.96</v>
      </c>
      <c r="AQ562" s="88">
        <v>116.96</v>
      </c>
      <c r="AR562" s="88">
        <v>116.96</v>
      </c>
      <c r="AS562" s="88">
        <v>116.96</v>
      </c>
      <c r="AT562" s="88">
        <v>116.96</v>
      </c>
      <c r="AU562" s="88">
        <v>116.96</v>
      </c>
      <c r="AV562" s="88">
        <v>116.96</v>
      </c>
      <c r="AW562" s="88">
        <v>116.96</v>
      </c>
      <c r="AX562" s="88">
        <v>116.96</v>
      </c>
      <c r="AY562" s="88">
        <v>116.96</v>
      </c>
      <c r="AZ562" s="88">
        <v>116.94</v>
      </c>
      <c r="BA562" s="88">
        <v>0</v>
      </c>
      <c r="BB562" s="89">
        <v>1286.5400000000002</v>
      </c>
      <c r="BC562" s="90" t="str">
        <f t="shared" si="32"/>
        <v>OK</v>
      </c>
      <c r="BD562" s="91" t="str">
        <f t="shared" si="33"/>
        <v xml:space="preserve">                  </v>
      </c>
      <c r="BE562" s="92">
        <f t="shared" si="34"/>
        <v>11</v>
      </c>
    </row>
    <row r="563" spans="1:57" s="74" customFormat="1" ht="50.1" customHeight="1" x14ac:dyDescent="0.2">
      <c r="A563" s="78" t="s">
        <v>55</v>
      </c>
      <c r="B563" s="78" t="s">
        <v>54</v>
      </c>
      <c r="C563" s="78" t="s">
        <v>613</v>
      </c>
      <c r="D563" s="78" t="s">
        <v>605</v>
      </c>
      <c r="E563" s="79" t="str">
        <f>+IF(C563&lt;&gt;"",VLOOKUP(MID(C563,18,5),NIVELES!$A$133:$B$213,2,0),"")</f>
        <v>ESMERALDAS</v>
      </c>
      <c r="F563" s="80" t="s">
        <v>153</v>
      </c>
      <c r="G563" s="81" t="str">
        <f>+IF(F563&lt;&gt;"",VLOOKUP(F563,NIVELES!$A$246:$C$464,3,0),"")</f>
        <v>NORTE</v>
      </c>
      <c r="H563" s="82" t="s">
        <v>1024</v>
      </c>
      <c r="I563" s="78" t="s">
        <v>2201</v>
      </c>
      <c r="J563" s="78" t="s">
        <v>2184</v>
      </c>
      <c r="K563" s="78" t="s">
        <v>2185</v>
      </c>
      <c r="L563" s="78" t="s">
        <v>2242</v>
      </c>
      <c r="M563" s="78" t="s">
        <v>1791</v>
      </c>
      <c r="N563" s="78" t="s">
        <v>2243</v>
      </c>
      <c r="O563" s="78" t="s">
        <v>2167</v>
      </c>
      <c r="P563" s="82">
        <v>1</v>
      </c>
      <c r="Q563" s="78" t="s">
        <v>2169</v>
      </c>
      <c r="R563" s="82"/>
      <c r="S563" s="82"/>
      <c r="T563" s="82">
        <v>1</v>
      </c>
      <c r="U563" s="82"/>
      <c r="V563" s="82"/>
      <c r="W563" s="82"/>
      <c r="X563" s="82"/>
      <c r="Y563" s="82"/>
      <c r="Z563" s="82"/>
      <c r="AA563" s="82"/>
      <c r="AB563" s="82"/>
      <c r="AC563" s="82"/>
      <c r="AD563" s="85" t="str">
        <f>IF(A563&lt;&gt;"",IF(D563="DIRECCIÓN_DE_TRANSFERENCIAS","280 0031",VLOOKUP(C563,NIVELES!$A$14:$B$105,2,0)),"")</f>
        <v>280 1330</v>
      </c>
      <c r="AE563" s="86" t="s">
        <v>322</v>
      </c>
      <c r="AF563" s="86" t="s">
        <v>546</v>
      </c>
      <c r="AG563" s="79" t="str">
        <f>+IF(AF563&lt;&gt;"",VLOOKUP(AF563,NIVELES!$A$666:$B$673,2,0),"")</f>
        <v>ATENCIÓN_INTEGRAL_A_PERSONAS_CON_DISCAPACIDAD</v>
      </c>
      <c r="AH563" s="78" t="s">
        <v>453</v>
      </c>
      <c r="AI563" s="79" t="str">
        <f>IF(AH563&lt;&gt;"",VLOOKUP(CONCATENATE(AG563,AH563),NIVELES!$B$676:$C$745,2,0),"")</f>
        <v>Rectoría Inclusión Social</v>
      </c>
      <c r="AJ563" s="78" t="s">
        <v>517</v>
      </c>
      <c r="AK563" s="79" t="str">
        <f>+IF(AJ563&lt;&gt;"",VLOOKUP(AJ563,NIVELES!$A$816:$B$892,2,0),"")</f>
        <v>NO APLICA</v>
      </c>
      <c r="AL563" s="78" t="s">
        <v>553</v>
      </c>
      <c r="AM563" s="78">
        <v>510204</v>
      </c>
      <c r="AN563" s="79" t="str">
        <f>IF(AM563&lt;&gt;"",+VLOOKUP(AM563,NIVELES!$A$1652:$B$2466,2,0),"")</f>
        <v>Decimocuarto Sueldo</v>
      </c>
      <c r="AO563" s="87">
        <v>361.17</v>
      </c>
      <c r="AP563" s="88">
        <v>0</v>
      </c>
      <c r="AQ563" s="88">
        <v>0</v>
      </c>
      <c r="AR563" s="88">
        <v>361.17</v>
      </c>
      <c r="AS563" s="88">
        <v>0</v>
      </c>
      <c r="AT563" s="88">
        <v>0</v>
      </c>
      <c r="AU563" s="88">
        <v>0</v>
      </c>
      <c r="AV563" s="88">
        <v>0</v>
      </c>
      <c r="AW563" s="88">
        <v>0</v>
      </c>
      <c r="AX563" s="88">
        <v>0</v>
      </c>
      <c r="AY563" s="88">
        <v>0</v>
      </c>
      <c r="AZ563" s="88">
        <v>0</v>
      </c>
      <c r="BA563" s="88">
        <v>0</v>
      </c>
      <c r="BB563" s="89">
        <v>361.17</v>
      </c>
      <c r="BC563" s="90" t="str">
        <f t="shared" si="32"/>
        <v>OK</v>
      </c>
      <c r="BD563" s="91" t="str">
        <f t="shared" si="33"/>
        <v xml:space="preserve">                  </v>
      </c>
      <c r="BE563" s="92">
        <f t="shared" si="34"/>
        <v>1</v>
      </c>
    </row>
    <row r="564" spans="1:57" s="74" customFormat="1" ht="50.1" customHeight="1" x14ac:dyDescent="0.2">
      <c r="A564" s="78" t="s">
        <v>55</v>
      </c>
      <c r="B564" s="78" t="s">
        <v>54</v>
      </c>
      <c r="C564" s="78" t="s">
        <v>613</v>
      </c>
      <c r="D564" s="78" t="s">
        <v>605</v>
      </c>
      <c r="E564" s="79" t="str">
        <f>+IF(C564&lt;&gt;"",VLOOKUP(MID(C564,18,5),NIVELES!$A$133:$B$213,2,0),"")</f>
        <v>ESMERALDAS</v>
      </c>
      <c r="F564" s="80" t="s">
        <v>153</v>
      </c>
      <c r="G564" s="81" t="str">
        <f>+IF(F564&lt;&gt;"",VLOOKUP(F564,NIVELES!$A$246:$C$464,3,0),"")</f>
        <v>NORTE</v>
      </c>
      <c r="H564" s="82" t="s">
        <v>1024</v>
      </c>
      <c r="I564" s="78" t="s">
        <v>2201</v>
      </c>
      <c r="J564" s="78" t="s">
        <v>2184</v>
      </c>
      <c r="K564" s="78" t="s">
        <v>2185</v>
      </c>
      <c r="L564" s="78" t="s">
        <v>2242</v>
      </c>
      <c r="M564" s="78" t="s">
        <v>1791</v>
      </c>
      <c r="N564" s="78" t="s">
        <v>2243</v>
      </c>
      <c r="O564" s="78" t="s">
        <v>2167</v>
      </c>
      <c r="P564" s="82">
        <v>1</v>
      </c>
      <c r="Q564" s="78" t="s">
        <v>2170</v>
      </c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82"/>
      <c r="AC564" s="82">
        <v>1</v>
      </c>
      <c r="AD564" s="85" t="str">
        <f>IF(A564&lt;&gt;"",IF(D564="DIRECCIÓN_DE_TRANSFERENCIAS","280 0031",VLOOKUP(C564,NIVELES!$A$14:$B$105,2,0)),"")</f>
        <v>280 1330</v>
      </c>
      <c r="AE564" s="86" t="s">
        <v>322</v>
      </c>
      <c r="AF564" s="86" t="s">
        <v>546</v>
      </c>
      <c r="AG564" s="79" t="str">
        <f>+IF(AF564&lt;&gt;"",VLOOKUP(AF564,NIVELES!$A$666:$B$673,2,0),"")</f>
        <v>ATENCIÓN_INTEGRAL_A_PERSONAS_CON_DISCAPACIDAD</v>
      </c>
      <c r="AH564" s="78" t="s">
        <v>453</v>
      </c>
      <c r="AI564" s="79" t="str">
        <f>IF(AH564&lt;&gt;"",VLOOKUP(CONCATENATE(AG564,AH564),NIVELES!$B$676:$C$745,2,0),"")</f>
        <v>Rectoría Inclusión Social</v>
      </c>
      <c r="AJ564" s="78" t="s">
        <v>517</v>
      </c>
      <c r="AK564" s="79" t="str">
        <f>+IF(AJ564&lt;&gt;"",VLOOKUP(AJ564,NIVELES!$A$816:$B$892,2,0),"")</f>
        <v>NO APLICA</v>
      </c>
      <c r="AL564" s="78" t="s">
        <v>553</v>
      </c>
      <c r="AM564" s="78">
        <v>510203</v>
      </c>
      <c r="AN564" s="79" t="str">
        <f>IF(AM564&lt;&gt;"",+VLOOKUP(AM564,NIVELES!$A$1652:$B$2466,2,0),"")</f>
        <v>Decimotercer Sueldo</v>
      </c>
      <c r="AO564" s="87">
        <v>1111</v>
      </c>
      <c r="AP564" s="88">
        <v>0</v>
      </c>
      <c r="AQ564" s="88">
        <v>0</v>
      </c>
      <c r="AR564" s="88">
        <v>0</v>
      </c>
      <c r="AS564" s="88">
        <v>0</v>
      </c>
      <c r="AT564" s="88">
        <v>0</v>
      </c>
      <c r="AU564" s="88">
        <v>0</v>
      </c>
      <c r="AV564" s="88">
        <v>0</v>
      </c>
      <c r="AW564" s="88">
        <v>0</v>
      </c>
      <c r="AX564" s="88">
        <v>0</v>
      </c>
      <c r="AY564" s="88">
        <v>0</v>
      </c>
      <c r="AZ564" s="88">
        <v>0</v>
      </c>
      <c r="BA564" s="88">
        <v>1111</v>
      </c>
      <c r="BB564" s="89">
        <v>1111</v>
      </c>
      <c r="BC564" s="90" t="str">
        <f t="shared" si="32"/>
        <v>OK</v>
      </c>
      <c r="BD564" s="91" t="str">
        <f t="shared" si="33"/>
        <v xml:space="preserve">                  </v>
      </c>
      <c r="BE564" s="92">
        <f t="shared" si="34"/>
        <v>1</v>
      </c>
    </row>
    <row r="565" spans="1:57" s="74" customFormat="1" ht="50.1" customHeight="1" x14ac:dyDescent="0.2">
      <c r="A565" s="78" t="s">
        <v>55</v>
      </c>
      <c r="B565" s="78" t="s">
        <v>54</v>
      </c>
      <c r="C565" s="78" t="s">
        <v>613</v>
      </c>
      <c r="D565" s="78" t="s">
        <v>605</v>
      </c>
      <c r="E565" s="79" t="str">
        <f>+IF(C565&lt;&gt;"",VLOOKUP(MID(C565,18,5),NIVELES!$A$133:$B$213,2,0),"")</f>
        <v>ESMERALDAS</v>
      </c>
      <c r="F565" s="80" t="s">
        <v>153</v>
      </c>
      <c r="G565" s="81" t="str">
        <f>+IF(F565&lt;&gt;"",VLOOKUP(F565,NIVELES!$A$246:$C$464,3,0),"")</f>
        <v>NORTE</v>
      </c>
      <c r="H565" s="82" t="s">
        <v>1024</v>
      </c>
      <c r="I565" s="78" t="s">
        <v>2201</v>
      </c>
      <c r="J565" s="78" t="s">
        <v>2184</v>
      </c>
      <c r="K565" s="78" t="s">
        <v>2185</v>
      </c>
      <c r="L565" s="78" t="s">
        <v>2242</v>
      </c>
      <c r="M565" s="78" t="s">
        <v>1791</v>
      </c>
      <c r="N565" s="78" t="s">
        <v>2243</v>
      </c>
      <c r="O565" s="78" t="s">
        <v>2167</v>
      </c>
      <c r="P565" s="82">
        <v>11</v>
      </c>
      <c r="Q565" s="78" t="s">
        <v>2171</v>
      </c>
      <c r="R565" s="82">
        <v>1</v>
      </c>
      <c r="S565" s="82">
        <v>1</v>
      </c>
      <c r="T565" s="82">
        <v>1</v>
      </c>
      <c r="U565" s="82">
        <v>1</v>
      </c>
      <c r="V565" s="82">
        <v>1</v>
      </c>
      <c r="W565" s="82">
        <v>1</v>
      </c>
      <c r="X565" s="82">
        <v>1</v>
      </c>
      <c r="Y565" s="82">
        <v>1</v>
      </c>
      <c r="Z565" s="82">
        <v>1</v>
      </c>
      <c r="AA565" s="82">
        <v>1</v>
      </c>
      <c r="AB565" s="82">
        <v>1</v>
      </c>
      <c r="AC565" s="82"/>
      <c r="AD565" s="85" t="str">
        <f>IF(A565&lt;&gt;"",IF(D565="DIRECCIÓN_DE_TRANSFERENCIAS","280 0031",VLOOKUP(C565,NIVELES!$A$14:$B$105,2,0)),"")</f>
        <v>280 1330</v>
      </c>
      <c r="AE565" s="86" t="s">
        <v>322</v>
      </c>
      <c r="AF565" s="86" t="s">
        <v>546</v>
      </c>
      <c r="AG565" s="79" t="str">
        <f>+IF(AF565&lt;&gt;"",VLOOKUP(AF565,NIVELES!$A$666:$B$673,2,0),"")</f>
        <v>ATENCIÓN_INTEGRAL_A_PERSONAS_CON_DISCAPACIDAD</v>
      </c>
      <c r="AH565" s="78" t="s">
        <v>453</v>
      </c>
      <c r="AI565" s="79" t="str">
        <f>IF(AH565&lt;&gt;"",VLOOKUP(CONCATENATE(AG565,AH565),NIVELES!$B$676:$C$745,2,0),"")</f>
        <v>Rectoría Inclusión Social</v>
      </c>
      <c r="AJ565" s="78" t="s">
        <v>517</v>
      </c>
      <c r="AK565" s="79" t="str">
        <f>+IF(AJ565&lt;&gt;"",VLOOKUP(AJ565,NIVELES!$A$816:$B$892,2,0),"")</f>
        <v>NO APLICA</v>
      </c>
      <c r="AL565" s="78" t="s">
        <v>553</v>
      </c>
      <c r="AM565" s="78">
        <v>510602</v>
      </c>
      <c r="AN565" s="79" t="str">
        <f>IF(AM565&lt;&gt;"",+VLOOKUP(AM565,NIVELES!$A$1652:$B$2466,2,0),"")</f>
        <v>Fondo de Reserva</v>
      </c>
      <c r="AO565" s="87">
        <v>1111</v>
      </c>
      <c r="AP565" s="88">
        <v>101</v>
      </c>
      <c r="AQ565" s="88">
        <v>101</v>
      </c>
      <c r="AR565" s="88">
        <v>101</v>
      </c>
      <c r="AS565" s="88">
        <v>101</v>
      </c>
      <c r="AT565" s="88">
        <v>101</v>
      </c>
      <c r="AU565" s="88">
        <v>101</v>
      </c>
      <c r="AV565" s="88">
        <v>101</v>
      </c>
      <c r="AW565" s="88">
        <v>101</v>
      </c>
      <c r="AX565" s="88">
        <v>101</v>
      </c>
      <c r="AY565" s="88">
        <v>101</v>
      </c>
      <c r="AZ565" s="88">
        <v>101</v>
      </c>
      <c r="BA565" s="88">
        <v>0</v>
      </c>
      <c r="BB565" s="89">
        <v>1111</v>
      </c>
      <c r="BC565" s="90" t="str">
        <f t="shared" si="32"/>
        <v>OK</v>
      </c>
      <c r="BD565" s="91" t="str">
        <f t="shared" si="33"/>
        <v xml:space="preserve">                  </v>
      </c>
      <c r="BE565" s="92">
        <f t="shared" si="34"/>
        <v>11</v>
      </c>
    </row>
    <row r="566" spans="1:57" s="74" customFormat="1" ht="50.1" customHeight="1" x14ac:dyDescent="0.2">
      <c r="A566" s="78" t="s">
        <v>55</v>
      </c>
      <c r="B566" s="78" t="s">
        <v>54</v>
      </c>
      <c r="C566" s="78" t="s">
        <v>613</v>
      </c>
      <c r="D566" s="78" t="s">
        <v>605</v>
      </c>
      <c r="E566" s="79" t="str">
        <f>+IF(C566&lt;&gt;"",VLOOKUP(MID(C566,18,5),NIVELES!$A$133:$B$213,2,0),"")</f>
        <v>ESMERALDAS</v>
      </c>
      <c r="F566" s="80" t="s">
        <v>153</v>
      </c>
      <c r="G566" s="81" t="str">
        <f>+IF(F566&lt;&gt;"",VLOOKUP(F566,NIVELES!$A$246:$C$464,3,0),"")</f>
        <v>NORTE</v>
      </c>
      <c r="H566" s="82" t="s">
        <v>1024</v>
      </c>
      <c r="I566" s="78" t="s">
        <v>2201</v>
      </c>
      <c r="J566" s="78" t="s">
        <v>2184</v>
      </c>
      <c r="K566" s="78" t="s">
        <v>2185</v>
      </c>
      <c r="L566" s="78" t="s">
        <v>2242</v>
      </c>
      <c r="M566" s="78" t="s">
        <v>1791</v>
      </c>
      <c r="N566" s="78" t="s">
        <v>2243</v>
      </c>
      <c r="O566" s="78" t="s">
        <v>2167</v>
      </c>
      <c r="P566" s="82">
        <v>12</v>
      </c>
      <c r="Q566" s="78" t="s">
        <v>2172</v>
      </c>
      <c r="R566" s="82">
        <v>1</v>
      </c>
      <c r="S566" s="82">
        <v>1</v>
      </c>
      <c r="T566" s="82">
        <v>1</v>
      </c>
      <c r="U566" s="82">
        <v>1</v>
      </c>
      <c r="V566" s="82">
        <v>1</v>
      </c>
      <c r="W566" s="82">
        <v>1</v>
      </c>
      <c r="X566" s="82">
        <v>1</v>
      </c>
      <c r="Y566" s="82">
        <v>1</v>
      </c>
      <c r="Z566" s="82">
        <v>1</v>
      </c>
      <c r="AA566" s="82">
        <v>1</v>
      </c>
      <c r="AB566" s="82">
        <v>1</v>
      </c>
      <c r="AC566" s="82">
        <v>1</v>
      </c>
      <c r="AD566" s="85" t="str">
        <f>IF(A566&lt;&gt;"",IF(D566="DIRECCIÓN_DE_TRANSFERENCIAS","280 0031",VLOOKUP(C566,NIVELES!$A$14:$B$105,2,0)),"")</f>
        <v>280 1330</v>
      </c>
      <c r="AE566" s="86" t="s">
        <v>322</v>
      </c>
      <c r="AF566" s="86" t="s">
        <v>546</v>
      </c>
      <c r="AG566" s="79" t="str">
        <f>+IF(AF566&lt;&gt;"",VLOOKUP(AF566,NIVELES!$A$666:$B$673,2,0),"")</f>
        <v>ATENCIÓN_INTEGRAL_A_PERSONAS_CON_DISCAPACIDAD</v>
      </c>
      <c r="AH566" s="78" t="s">
        <v>453</v>
      </c>
      <c r="AI566" s="79" t="str">
        <f>IF(AH566&lt;&gt;"",VLOOKUP(CONCATENATE(AG566,AH566),NIVELES!$B$676:$C$745,2,0),"")</f>
        <v>Rectoría Inclusión Social</v>
      </c>
      <c r="AJ566" s="78" t="s">
        <v>517</v>
      </c>
      <c r="AK566" s="79" t="str">
        <f>+IF(AJ566&lt;&gt;"",VLOOKUP(AJ566,NIVELES!$A$816:$B$892,2,0),"")</f>
        <v>NO APLICA</v>
      </c>
      <c r="AL566" s="78" t="s">
        <v>553</v>
      </c>
      <c r="AM566" s="78">
        <v>510510</v>
      </c>
      <c r="AN566" s="79" t="str">
        <f>IF(AM566&lt;&gt;"",+VLOOKUP(AM566,NIVELES!$A$1652:$B$2466,2,0),"")</f>
        <v>Servicios Personales por Contrato</v>
      </c>
      <c r="AO566" s="87">
        <v>13332</v>
      </c>
      <c r="AP566" s="88">
        <v>1212</v>
      </c>
      <c r="AQ566" s="88">
        <v>1212</v>
      </c>
      <c r="AR566" s="88">
        <v>1212</v>
      </c>
      <c r="AS566" s="88">
        <v>1212</v>
      </c>
      <c r="AT566" s="88">
        <v>1212</v>
      </c>
      <c r="AU566" s="88">
        <v>1212</v>
      </c>
      <c r="AV566" s="88">
        <v>1212</v>
      </c>
      <c r="AW566" s="88">
        <v>1212</v>
      </c>
      <c r="AX566" s="88">
        <v>1212</v>
      </c>
      <c r="AY566" s="88">
        <v>1212</v>
      </c>
      <c r="AZ566" s="88">
        <v>1212</v>
      </c>
      <c r="BA566" s="88">
        <v>0</v>
      </c>
      <c r="BB566" s="89">
        <v>13332</v>
      </c>
      <c r="BC566" s="90" t="str">
        <f t="shared" si="32"/>
        <v>OK</v>
      </c>
      <c r="BD566" s="91" t="str">
        <f t="shared" si="33"/>
        <v xml:space="preserve">                  </v>
      </c>
      <c r="BE566" s="92">
        <f t="shared" si="34"/>
        <v>12</v>
      </c>
    </row>
    <row r="567" spans="1:57" s="74" customFormat="1" ht="50.1" customHeight="1" x14ac:dyDescent="0.2">
      <c r="A567" s="78" t="s">
        <v>55</v>
      </c>
      <c r="B567" s="78" t="s">
        <v>54</v>
      </c>
      <c r="C567" s="78" t="s">
        <v>613</v>
      </c>
      <c r="D567" s="78" t="s">
        <v>605</v>
      </c>
      <c r="E567" s="79" t="str">
        <f>+IF(C567&lt;&gt;"",VLOOKUP(MID(C567,18,5),NIVELES!$A$133:$B$213,2,0),"")</f>
        <v>ESMERALDAS</v>
      </c>
      <c r="F567" s="80" t="s">
        <v>167</v>
      </c>
      <c r="G567" s="81" t="str">
        <f>+IF(F567&lt;&gt;"",VLOOKUP(F567,NIVELES!$A$246:$C$464,3,0),"")</f>
        <v>NORTE</v>
      </c>
      <c r="H567" s="82" t="s">
        <v>1024</v>
      </c>
      <c r="I567" s="78" t="s">
        <v>2201</v>
      </c>
      <c r="J567" s="78" t="s">
        <v>2184</v>
      </c>
      <c r="K567" s="78" t="s">
        <v>2185</v>
      </c>
      <c r="L567" s="78" t="s">
        <v>1791</v>
      </c>
      <c r="M567" s="78" t="s">
        <v>1791</v>
      </c>
      <c r="N567" s="78" t="s">
        <v>1791</v>
      </c>
      <c r="O567" s="78" t="s">
        <v>2174</v>
      </c>
      <c r="P567" s="82">
        <v>1</v>
      </c>
      <c r="Q567" s="78" t="s">
        <v>2175</v>
      </c>
      <c r="R567" s="82"/>
      <c r="S567" s="82"/>
      <c r="T567" s="82"/>
      <c r="U567" s="82">
        <v>1</v>
      </c>
      <c r="V567" s="82"/>
      <c r="W567" s="82"/>
      <c r="X567" s="82"/>
      <c r="Y567" s="82"/>
      <c r="Z567" s="82"/>
      <c r="AA567" s="82"/>
      <c r="AB567" s="82"/>
      <c r="AC567" s="82"/>
      <c r="AD567" s="85" t="str">
        <f>IF(A567&lt;&gt;"",IF(D567="DIRECCIÓN_DE_TRANSFERENCIAS","280 0031",VLOOKUP(C567,NIVELES!$A$14:$B$105,2,0)),"")</f>
        <v>280 1330</v>
      </c>
      <c r="AE567" s="86" t="s">
        <v>322</v>
      </c>
      <c r="AF567" s="86" t="s">
        <v>546</v>
      </c>
      <c r="AG567" s="79" t="str">
        <f>+IF(AF567&lt;&gt;"",VLOOKUP(AF567,NIVELES!$A$666:$B$673,2,0),"")</f>
        <v>ATENCIÓN_INTEGRAL_A_PERSONAS_CON_DISCAPACIDAD</v>
      </c>
      <c r="AH567" s="78" t="s">
        <v>322</v>
      </c>
      <c r="AI567" s="79" t="str">
        <f>IF(AH567&lt;&gt;"",VLOOKUP(CONCATENATE(AG567,AH567),NIVELES!$B$676:$C$745,2,0),"")</f>
        <v>Centros Directos Prestación De Servicio</v>
      </c>
      <c r="AJ567" s="78" t="s">
        <v>429</v>
      </c>
      <c r="AK567" s="79" t="str">
        <f>+IF(AJ567&lt;&gt;"",VLOOKUP(AJ567,NIVELES!$A$816:$B$892,2,0),"")</f>
        <v xml:space="preserve">PROMOVER EL RECONOCIMIENTO Y GARANTIA DE LOS DERECHOS DE LAS MUJERES Y HOMBRES CON DISCAPACIDAD,  SU DEBIDA VALORACIÓN Y EL RESPETO A SU DIGNIDAD  </v>
      </c>
      <c r="AL567" s="78" t="s">
        <v>554</v>
      </c>
      <c r="AM567" s="78">
        <v>530303</v>
      </c>
      <c r="AN567" s="79" t="str">
        <f>IF(AM567&lt;&gt;"",+VLOOKUP(AM567,NIVELES!$A$1652:$B$2466,2,0),"")</f>
        <v>Viáticos y Subsistencias en el Interior</v>
      </c>
      <c r="AO567" s="87">
        <v>160</v>
      </c>
      <c r="AP567" s="88">
        <v>0</v>
      </c>
      <c r="AQ567" s="88">
        <v>0</v>
      </c>
      <c r="AR567" s="88">
        <v>0</v>
      </c>
      <c r="AS567" s="88">
        <v>160</v>
      </c>
      <c r="AT567" s="88">
        <v>0</v>
      </c>
      <c r="AU567" s="88">
        <v>0</v>
      </c>
      <c r="AV567" s="88">
        <v>0</v>
      </c>
      <c r="AW567" s="88">
        <v>0</v>
      </c>
      <c r="AX567" s="88">
        <v>0</v>
      </c>
      <c r="AY567" s="88">
        <v>0</v>
      </c>
      <c r="AZ567" s="88">
        <v>0</v>
      </c>
      <c r="BA567" s="88">
        <v>0</v>
      </c>
      <c r="BB567" s="89">
        <v>160</v>
      </c>
      <c r="BC567" s="90" t="str">
        <f t="shared" si="32"/>
        <v>OK</v>
      </c>
      <c r="BD567" s="91" t="str">
        <f t="shared" si="33"/>
        <v xml:space="preserve">                  </v>
      </c>
      <c r="BE567" s="92">
        <f t="shared" si="34"/>
        <v>1</v>
      </c>
    </row>
    <row r="568" spans="1:57" s="74" customFormat="1" ht="50.1" customHeight="1" x14ac:dyDescent="0.2">
      <c r="A568" s="78" t="s">
        <v>55</v>
      </c>
      <c r="B568" s="78" t="s">
        <v>54</v>
      </c>
      <c r="C568" s="78" t="s">
        <v>613</v>
      </c>
      <c r="D568" s="78" t="s">
        <v>605</v>
      </c>
      <c r="E568" s="79" t="str">
        <f>+IF(C568&lt;&gt;"",VLOOKUP(MID(C568,18,5),NIVELES!$A$133:$B$213,2,0),"")</f>
        <v>ESMERALDAS</v>
      </c>
      <c r="F568" s="80" t="s">
        <v>153</v>
      </c>
      <c r="G568" s="81" t="str">
        <f>+IF(F568&lt;&gt;"",VLOOKUP(F568,NIVELES!$A$246:$C$464,3,0),"")</f>
        <v>NORTE</v>
      </c>
      <c r="H568" s="82" t="s">
        <v>1024</v>
      </c>
      <c r="I568" s="78" t="s">
        <v>2201</v>
      </c>
      <c r="J568" s="78" t="s">
        <v>2184</v>
      </c>
      <c r="K568" s="78" t="s">
        <v>2185</v>
      </c>
      <c r="L568" s="78" t="s">
        <v>2224</v>
      </c>
      <c r="M568" s="78">
        <v>40</v>
      </c>
      <c r="N568" s="78" t="s">
        <v>2203</v>
      </c>
      <c r="O568" s="78" t="s">
        <v>2225</v>
      </c>
      <c r="P568" s="82">
        <v>11</v>
      </c>
      <c r="Q568" s="78" t="s">
        <v>2226</v>
      </c>
      <c r="R568" s="82"/>
      <c r="S568" s="82">
        <v>1</v>
      </c>
      <c r="T568" s="82">
        <v>1</v>
      </c>
      <c r="U568" s="82">
        <v>1</v>
      </c>
      <c r="V568" s="82">
        <v>1</v>
      </c>
      <c r="W568" s="82">
        <v>1</v>
      </c>
      <c r="X568" s="82">
        <v>1</v>
      </c>
      <c r="Y568" s="82">
        <v>1</v>
      </c>
      <c r="Z568" s="82">
        <v>1</v>
      </c>
      <c r="AA568" s="82">
        <v>1</v>
      </c>
      <c r="AB568" s="82">
        <v>1</v>
      </c>
      <c r="AC568" s="82">
        <v>1</v>
      </c>
      <c r="AD568" s="85" t="str">
        <f>IF(A568&lt;&gt;"",IF(D568="DIRECCIÓN_DE_TRANSFERENCIAS","280 0031",VLOOKUP(C568,NIVELES!$A$14:$B$105,2,0)),"")</f>
        <v>280 1330</v>
      </c>
      <c r="AE568" s="86" t="s">
        <v>322</v>
      </c>
      <c r="AF568" s="86" t="s">
        <v>543</v>
      </c>
      <c r="AG568" s="79" t="str">
        <f>+IF(AF568&lt;&gt;"",VLOOKUP(AF568,NIVELES!$A$666:$B$673,2,0),"")</f>
        <v>DESARROLLO_INFANTIL</v>
      </c>
      <c r="AH568" s="78" t="s">
        <v>512</v>
      </c>
      <c r="AI568" s="79" t="str">
        <f>IF(AH568&lt;&gt;"",VLOOKUP(CONCATENATE(AG568,AH568),NIVELES!$B$676:$C$745,2,0),"")</f>
        <v>Centros Circulos De Cuidado Recreacion Y Aprendizaje CRA Creciendo Con Nuestros Hijos CNH</v>
      </c>
      <c r="AJ568" s="78" t="s">
        <v>517</v>
      </c>
      <c r="AK568" s="79" t="str">
        <f>+IF(AJ568&lt;&gt;"",VLOOKUP(AJ568,NIVELES!$A$816:$B$892,2,0),"")</f>
        <v>NO APLICA</v>
      </c>
      <c r="AL568" s="78" t="s">
        <v>554</v>
      </c>
      <c r="AM568" s="78">
        <v>530801</v>
      </c>
      <c r="AN568" s="79" t="str">
        <f>IF(AM568&lt;&gt;"",+VLOOKUP(AM568,NIVELES!$A$1652:$B$2466,2,0),"")</f>
        <v>Alimentos y Bebidas</v>
      </c>
      <c r="AO568" s="87">
        <v>3840</v>
      </c>
      <c r="AP568" s="88">
        <v>0</v>
      </c>
      <c r="AQ568" s="88">
        <v>349.09090909090907</v>
      </c>
      <c r="AR568" s="88">
        <v>349.09090909090907</v>
      </c>
      <c r="AS568" s="88">
        <v>349.09090909090907</v>
      </c>
      <c r="AT568" s="88">
        <v>349.09090909090907</v>
      </c>
      <c r="AU568" s="88">
        <v>349.09090909090907</v>
      </c>
      <c r="AV568" s="88">
        <v>349.09090909090907</v>
      </c>
      <c r="AW568" s="88">
        <v>349.09090909090907</v>
      </c>
      <c r="AX568" s="88">
        <v>349.09090909090907</v>
      </c>
      <c r="AY568" s="88">
        <v>349.09090909090907</v>
      </c>
      <c r="AZ568" s="88">
        <v>349.09090909090907</v>
      </c>
      <c r="BA568" s="88">
        <v>349.09090909090907</v>
      </c>
      <c r="BB568" s="89">
        <v>3839.9999999999995</v>
      </c>
      <c r="BC568" s="90" t="str">
        <f t="shared" si="32"/>
        <v>OK</v>
      </c>
      <c r="BD568" s="91" t="str">
        <f t="shared" si="33"/>
        <v xml:space="preserve">                  </v>
      </c>
      <c r="BE568" s="92">
        <f t="shared" si="34"/>
        <v>11</v>
      </c>
    </row>
    <row r="569" spans="1:57" s="74" customFormat="1" ht="50.1" customHeight="1" x14ac:dyDescent="0.2">
      <c r="A569" s="78" t="s">
        <v>55</v>
      </c>
      <c r="B569" s="78" t="s">
        <v>54</v>
      </c>
      <c r="C569" s="78" t="s">
        <v>613</v>
      </c>
      <c r="D569" s="78" t="s">
        <v>605</v>
      </c>
      <c r="E569" s="79" t="str">
        <f>+IF(C569&lt;&gt;"",VLOOKUP(MID(C569,18,5),NIVELES!$A$133:$B$213,2,0),"")</f>
        <v>ESMERALDAS</v>
      </c>
      <c r="F569" s="80" t="s">
        <v>153</v>
      </c>
      <c r="G569" s="81" t="str">
        <f>+IF(F569&lt;&gt;"",VLOOKUP(F569,NIVELES!$A$246:$C$464,3,0),"")</f>
        <v>NORTE</v>
      </c>
      <c r="H569" s="82" t="s">
        <v>1024</v>
      </c>
      <c r="I569" s="78" t="s">
        <v>2201</v>
      </c>
      <c r="J569" s="78" t="s">
        <v>2184</v>
      </c>
      <c r="K569" s="78" t="s">
        <v>2185</v>
      </c>
      <c r="L569" s="78" t="s">
        <v>2224</v>
      </c>
      <c r="M569" s="78">
        <v>40</v>
      </c>
      <c r="N569" s="78" t="s">
        <v>2203</v>
      </c>
      <c r="O569" s="78" t="s">
        <v>2227</v>
      </c>
      <c r="P569" s="82">
        <v>1</v>
      </c>
      <c r="Q569" s="78" t="s">
        <v>2228</v>
      </c>
      <c r="R569" s="82"/>
      <c r="S569" s="82">
        <v>1</v>
      </c>
      <c r="T569" s="82"/>
      <c r="U569" s="82"/>
      <c r="V569" s="82"/>
      <c r="W569" s="82"/>
      <c r="X569" s="82"/>
      <c r="Y569" s="82"/>
      <c r="Z569" s="82"/>
      <c r="AA569" s="82"/>
      <c r="AB569" s="82"/>
      <c r="AC569" s="82"/>
      <c r="AD569" s="85" t="str">
        <f>IF(A569&lt;&gt;"",IF(D569="DIRECCIÓN_DE_TRANSFERENCIAS","280 0031",VLOOKUP(C569,NIVELES!$A$14:$B$105,2,0)),"")</f>
        <v>280 1330</v>
      </c>
      <c r="AE569" s="86" t="s">
        <v>322</v>
      </c>
      <c r="AF569" s="86" t="s">
        <v>543</v>
      </c>
      <c r="AG569" s="79" t="str">
        <f>+IF(AF569&lt;&gt;"",VLOOKUP(AF569,NIVELES!$A$666:$B$673,2,0),"")</f>
        <v>DESARROLLO_INFANTIL</v>
      </c>
      <c r="AH569" s="78" t="s">
        <v>512</v>
      </c>
      <c r="AI569" s="79" t="str">
        <f>IF(AH569&lt;&gt;"",VLOOKUP(CONCATENATE(AG569,AH569),NIVELES!$B$676:$C$745,2,0),"")</f>
        <v>Centros Circulos De Cuidado Recreacion Y Aprendizaje CRA Creciendo Con Nuestros Hijos CNH</v>
      </c>
      <c r="AJ569" s="78" t="s">
        <v>517</v>
      </c>
      <c r="AK569" s="79" t="str">
        <f>+IF(AJ569&lt;&gt;"",VLOOKUP(AJ569,NIVELES!$A$816:$B$892,2,0),"")</f>
        <v>NO APLICA</v>
      </c>
      <c r="AL569" s="78" t="s">
        <v>554</v>
      </c>
      <c r="AM569" s="78">
        <v>530204</v>
      </c>
      <c r="AN569" s="79" t="str">
        <f>IF(AM569&lt;&gt;"",+VLOOKUP(AM569,NIVELES!$A$1652:$B$2466,2,0),"")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569" s="87">
        <v>0</v>
      </c>
      <c r="AP569" s="88">
        <v>0</v>
      </c>
      <c r="AQ569" s="88">
        <v>0</v>
      </c>
      <c r="AR569" s="88">
        <v>0</v>
      </c>
      <c r="AS569" s="88">
        <v>0</v>
      </c>
      <c r="AT569" s="88">
        <v>0</v>
      </c>
      <c r="AU569" s="88">
        <v>0</v>
      </c>
      <c r="AV569" s="88">
        <v>0</v>
      </c>
      <c r="AW569" s="88">
        <v>0</v>
      </c>
      <c r="AX569" s="88">
        <v>0</v>
      </c>
      <c r="AY569" s="88">
        <v>0</v>
      </c>
      <c r="AZ569" s="88">
        <v>0</v>
      </c>
      <c r="BA569" s="88">
        <v>0</v>
      </c>
      <c r="BB569" s="89">
        <v>0</v>
      </c>
      <c r="BC569" s="90" t="str">
        <f t="shared" si="32"/>
        <v>OK</v>
      </c>
      <c r="BD569" s="91" t="str">
        <f t="shared" si="33"/>
        <v xml:space="preserve">                  </v>
      </c>
      <c r="BE569" s="92">
        <f t="shared" si="34"/>
        <v>1</v>
      </c>
    </row>
    <row r="570" spans="1:57" s="74" customFormat="1" ht="50.1" customHeight="1" x14ac:dyDescent="0.2">
      <c r="A570" s="78" t="s">
        <v>55</v>
      </c>
      <c r="B570" s="78" t="s">
        <v>54</v>
      </c>
      <c r="C570" s="78" t="s">
        <v>613</v>
      </c>
      <c r="D570" s="78" t="s">
        <v>605</v>
      </c>
      <c r="E570" s="79" t="str">
        <f>+IF(C570&lt;&gt;"",VLOOKUP(MID(C570,18,5),NIVELES!$A$133:$B$213,2,0),"")</f>
        <v>ESMERALDAS</v>
      </c>
      <c r="F570" s="80" t="s">
        <v>153</v>
      </c>
      <c r="G570" s="81" t="str">
        <f>+IF(F570&lt;&gt;"",VLOOKUP(F570,NIVELES!$A$246:$C$464,3,0),"")</f>
        <v>NORTE</v>
      </c>
      <c r="H570" s="82" t="s">
        <v>1024</v>
      </c>
      <c r="I570" s="78" t="s">
        <v>2201</v>
      </c>
      <c r="J570" s="78" t="s">
        <v>2184</v>
      </c>
      <c r="K570" s="78" t="s">
        <v>2185</v>
      </c>
      <c r="L570" s="78" t="s">
        <v>2224</v>
      </c>
      <c r="M570" s="78">
        <v>40</v>
      </c>
      <c r="N570" s="78" t="s">
        <v>2203</v>
      </c>
      <c r="O570" s="78" t="s">
        <v>2229</v>
      </c>
      <c r="P570" s="82">
        <v>1</v>
      </c>
      <c r="Q570" s="78" t="s">
        <v>2230</v>
      </c>
      <c r="R570" s="82"/>
      <c r="S570" s="82">
        <v>1</v>
      </c>
      <c r="T570" s="82"/>
      <c r="U570" s="82"/>
      <c r="V570" s="82"/>
      <c r="W570" s="82"/>
      <c r="X570" s="82"/>
      <c r="Y570" s="82"/>
      <c r="Z570" s="82"/>
      <c r="AA570" s="82"/>
      <c r="AB570" s="82"/>
      <c r="AC570" s="82"/>
      <c r="AD570" s="85" t="str">
        <f>IF(A570&lt;&gt;"",IF(D570="DIRECCIÓN_DE_TRANSFERENCIAS","280 0031",VLOOKUP(C570,NIVELES!$A$14:$B$105,2,0)),"")</f>
        <v>280 1330</v>
      </c>
      <c r="AE570" s="86" t="s">
        <v>322</v>
      </c>
      <c r="AF570" s="86" t="s">
        <v>543</v>
      </c>
      <c r="AG570" s="79" t="str">
        <f>+IF(AF570&lt;&gt;"",VLOOKUP(AF570,NIVELES!$A$666:$B$673,2,0),"")</f>
        <v>DESARROLLO_INFANTIL</v>
      </c>
      <c r="AH570" s="78" t="s">
        <v>512</v>
      </c>
      <c r="AI570" s="79" t="str">
        <f>IF(AH570&lt;&gt;"",VLOOKUP(CONCATENATE(AG570,AH570),NIVELES!$B$676:$C$745,2,0),"")</f>
        <v>Centros Circulos De Cuidado Recreacion Y Aprendizaje CRA Creciendo Con Nuestros Hijos CNH</v>
      </c>
      <c r="AJ570" s="78" t="s">
        <v>517</v>
      </c>
      <c r="AK570" s="79" t="str">
        <f>+IF(AJ570&lt;&gt;"",VLOOKUP(AJ570,NIVELES!$A$816:$B$892,2,0),"")</f>
        <v>NO APLICA</v>
      </c>
      <c r="AL570" s="78" t="s">
        <v>554</v>
      </c>
      <c r="AM570" s="78">
        <v>530805</v>
      </c>
      <c r="AN570" s="79" t="str">
        <f>IF(AM570&lt;&gt;"",+VLOOKUP(AM570,NIVELES!$A$1652:$B$2466,2,0),"")</f>
        <v>Materiales de Aseo</v>
      </c>
      <c r="AO570" s="87">
        <v>214</v>
      </c>
      <c r="AP570" s="88">
        <v>0</v>
      </c>
      <c r="AQ570" s="88">
        <v>214</v>
      </c>
      <c r="AR570" s="88">
        <v>0</v>
      </c>
      <c r="AS570" s="88">
        <v>0</v>
      </c>
      <c r="AT570" s="88">
        <v>0</v>
      </c>
      <c r="AU570" s="88">
        <v>0</v>
      </c>
      <c r="AV570" s="88">
        <v>0</v>
      </c>
      <c r="AW570" s="88">
        <v>0</v>
      </c>
      <c r="AX570" s="88">
        <v>0</v>
      </c>
      <c r="AY570" s="88">
        <v>0</v>
      </c>
      <c r="AZ570" s="88">
        <v>0</v>
      </c>
      <c r="BA570" s="88">
        <v>0</v>
      </c>
      <c r="BB570" s="89">
        <v>214</v>
      </c>
      <c r="BC570" s="90" t="str">
        <f t="shared" si="32"/>
        <v>OK</v>
      </c>
      <c r="BD570" s="91" t="str">
        <f t="shared" si="33"/>
        <v xml:space="preserve">                  </v>
      </c>
      <c r="BE570" s="92">
        <f t="shared" si="34"/>
        <v>1</v>
      </c>
    </row>
    <row r="571" spans="1:57" s="74" customFormat="1" ht="50.1" customHeight="1" x14ac:dyDescent="0.2">
      <c r="A571" s="78" t="s">
        <v>55</v>
      </c>
      <c r="B571" s="78" t="s">
        <v>54</v>
      </c>
      <c r="C571" s="78" t="s">
        <v>613</v>
      </c>
      <c r="D571" s="78" t="s">
        <v>605</v>
      </c>
      <c r="E571" s="79" t="str">
        <f>+IF(C571&lt;&gt;"",VLOOKUP(MID(C571,18,5),NIVELES!$A$133:$B$213,2,0),"")</f>
        <v>ESMERALDAS</v>
      </c>
      <c r="F571" s="80" t="s">
        <v>153</v>
      </c>
      <c r="G571" s="81" t="str">
        <f>+IF(F571&lt;&gt;"",VLOOKUP(F571,NIVELES!$A$246:$C$464,3,0),"")</f>
        <v>NORTE</v>
      </c>
      <c r="H571" s="82" t="s">
        <v>1024</v>
      </c>
      <c r="I571" s="78" t="s">
        <v>2201</v>
      </c>
      <c r="J571" s="78" t="s">
        <v>2184</v>
      </c>
      <c r="K571" s="78" t="s">
        <v>2185</v>
      </c>
      <c r="L571" s="78" t="s">
        <v>2224</v>
      </c>
      <c r="M571" s="78">
        <v>40</v>
      </c>
      <c r="N571" s="78" t="s">
        <v>2203</v>
      </c>
      <c r="O571" s="78" t="s">
        <v>2231</v>
      </c>
      <c r="P571" s="82">
        <v>1</v>
      </c>
      <c r="Q571" s="78" t="s">
        <v>2232</v>
      </c>
      <c r="R571" s="82"/>
      <c r="S571" s="82">
        <v>1</v>
      </c>
      <c r="T571" s="82"/>
      <c r="U571" s="82"/>
      <c r="V571" s="82"/>
      <c r="W571" s="82"/>
      <c r="X571" s="82"/>
      <c r="Y571" s="82"/>
      <c r="Z571" s="82"/>
      <c r="AA571" s="82"/>
      <c r="AB571" s="82"/>
      <c r="AC571" s="82"/>
      <c r="AD571" s="85" t="str">
        <f>IF(A571&lt;&gt;"",IF(D571="DIRECCIÓN_DE_TRANSFERENCIAS","280 0031",VLOOKUP(C571,NIVELES!$A$14:$B$105,2,0)),"")</f>
        <v>280 1330</v>
      </c>
      <c r="AE571" s="86" t="s">
        <v>322</v>
      </c>
      <c r="AF571" s="86" t="s">
        <v>543</v>
      </c>
      <c r="AG571" s="79" t="str">
        <f>+IF(AF571&lt;&gt;"",VLOOKUP(AF571,NIVELES!$A$666:$B$673,2,0),"")</f>
        <v>DESARROLLO_INFANTIL</v>
      </c>
      <c r="AH571" s="78" t="s">
        <v>512</v>
      </c>
      <c r="AI571" s="79" t="str">
        <f>IF(AH571&lt;&gt;"",VLOOKUP(CONCATENATE(AG571,AH571),NIVELES!$B$676:$C$745,2,0),"")</f>
        <v>Centros Circulos De Cuidado Recreacion Y Aprendizaje CRA Creciendo Con Nuestros Hijos CNH</v>
      </c>
      <c r="AJ571" s="78" t="s">
        <v>517</v>
      </c>
      <c r="AK571" s="79" t="str">
        <f>+IF(AJ571&lt;&gt;"",VLOOKUP(AJ571,NIVELES!$A$816:$B$892,2,0),"")</f>
        <v>NO APLICA</v>
      </c>
      <c r="AL571" s="78" t="s">
        <v>554</v>
      </c>
      <c r="AM571" s="78">
        <v>530812</v>
      </c>
      <c r="AN571" s="79" t="str">
        <f>IF(AM571&lt;&gt;"",+VLOOKUP(AM571,NIVELES!$A$1652:$B$2466,2,0),"")</f>
        <v>Materiales Didácticos</v>
      </c>
      <c r="AO571" s="87">
        <v>0</v>
      </c>
      <c r="AP571" s="88">
        <v>0</v>
      </c>
      <c r="AQ571" s="88">
        <v>0</v>
      </c>
      <c r="AR571" s="88">
        <v>0</v>
      </c>
      <c r="AS571" s="88">
        <v>0</v>
      </c>
      <c r="AT571" s="88">
        <v>0</v>
      </c>
      <c r="AU571" s="88">
        <v>0</v>
      </c>
      <c r="AV571" s="88">
        <v>0</v>
      </c>
      <c r="AW571" s="88">
        <v>0</v>
      </c>
      <c r="AX571" s="88">
        <v>0</v>
      </c>
      <c r="AY571" s="88">
        <v>0</v>
      </c>
      <c r="AZ571" s="88">
        <v>0</v>
      </c>
      <c r="BA571" s="88">
        <v>0</v>
      </c>
      <c r="BB571" s="89">
        <v>0</v>
      </c>
      <c r="BC571" s="90" t="str">
        <f t="shared" si="32"/>
        <v>OK</v>
      </c>
      <c r="BD571" s="91" t="str">
        <f t="shared" si="33"/>
        <v xml:space="preserve">                  </v>
      </c>
      <c r="BE571" s="92">
        <f t="shared" si="34"/>
        <v>1</v>
      </c>
    </row>
    <row r="572" spans="1:57" s="74" customFormat="1" ht="50.1" customHeight="1" x14ac:dyDescent="0.2">
      <c r="A572" s="78" t="s">
        <v>55</v>
      </c>
      <c r="B572" s="78" t="s">
        <v>54</v>
      </c>
      <c r="C572" s="78" t="s">
        <v>613</v>
      </c>
      <c r="D572" s="78" t="s">
        <v>605</v>
      </c>
      <c r="E572" s="79" t="str">
        <f>+IF(C572&lt;&gt;"",VLOOKUP(MID(C572,18,5),NIVELES!$A$133:$B$213,2,0),"")</f>
        <v>ESMERALDAS</v>
      </c>
      <c r="F572" s="80" t="s">
        <v>153</v>
      </c>
      <c r="G572" s="81" t="str">
        <f>+IF(F572&lt;&gt;"",VLOOKUP(F572,NIVELES!$A$246:$C$464,3,0),"")</f>
        <v>NORTE</v>
      </c>
      <c r="H572" s="82" t="s">
        <v>1024</v>
      </c>
      <c r="I572" s="78" t="s">
        <v>2201</v>
      </c>
      <c r="J572" s="78" t="s">
        <v>2184</v>
      </c>
      <c r="K572" s="78" t="s">
        <v>2185</v>
      </c>
      <c r="L572" s="78" t="s">
        <v>2224</v>
      </c>
      <c r="M572" s="78">
        <v>40</v>
      </c>
      <c r="N572" s="78" t="s">
        <v>2203</v>
      </c>
      <c r="O572" s="78" t="s">
        <v>2233</v>
      </c>
      <c r="P572" s="82">
        <v>1</v>
      </c>
      <c r="Q572" s="78" t="s">
        <v>2234</v>
      </c>
      <c r="R572" s="82"/>
      <c r="S572" s="82">
        <v>1</v>
      </c>
      <c r="T572" s="82"/>
      <c r="U572" s="82"/>
      <c r="V572" s="82"/>
      <c r="W572" s="82"/>
      <c r="X572" s="82"/>
      <c r="Y572" s="82"/>
      <c r="Z572" s="82"/>
      <c r="AA572" s="82"/>
      <c r="AB572" s="82"/>
      <c r="AC572" s="82"/>
      <c r="AD572" s="85" t="str">
        <f>IF(A572&lt;&gt;"",IF(D572="DIRECCIÓN_DE_TRANSFERENCIAS","280 0031",VLOOKUP(C572,NIVELES!$A$14:$B$105,2,0)),"")</f>
        <v>280 1330</v>
      </c>
      <c r="AE572" s="86" t="s">
        <v>322</v>
      </c>
      <c r="AF572" s="86" t="s">
        <v>543</v>
      </c>
      <c r="AG572" s="79" t="str">
        <f>+IF(AF572&lt;&gt;"",VLOOKUP(AF572,NIVELES!$A$666:$B$673,2,0),"")</f>
        <v>DESARROLLO_INFANTIL</v>
      </c>
      <c r="AH572" s="78" t="s">
        <v>512</v>
      </c>
      <c r="AI572" s="79" t="str">
        <f>IF(AH572&lt;&gt;"",VLOOKUP(CONCATENATE(AG572,AH572),NIVELES!$B$676:$C$745,2,0),"")</f>
        <v>Centros Circulos De Cuidado Recreacion Y Aprendizaje CRA Creciendo Con Nuestros Hijos CNH</v>
      </c>
      <c r="AJ572" s="78" t="s">
        <v>517</v>
      </c>
      <c r="AK572" s="79" t="str">
        <f>+IF(AJ572&lt;&gt;"",VLOOKUP(AJ572,NIVELES!$A$816:$B$892,2,0),"")</f>
        <v>NO APLICA</v>
      </c>
      <c r="AL572" s="78" t="s">
        <v>554</v>
      </c>
      <c r="AM572" s="78">
        <v>530820</v>
      </c>
      <c r="AN572" s="79" t="str">
        <f>IF(AM572&lt;&gt;"",+VLOOKUP(AM572,NIVELES!$A$1652:$B$2466,2,0),"")</f>
        <v>Menaje de Cocina, de Hogar y Accesorios Descartables</v>
      </c>
      <c r="AO572" s="87">
        <v>806.4</v>
      </c>
      <c r="AP572" s="88">
        <v>0</v>
      </c>
      <c r="AQ572" s="88">
        <v>806.4</v>
      </c>
      <c r="AR572" s="88">
        <v>0</v>
      </c>
      <c r="AS572" s="88">
        <v>0</v>
      </c>
      <c r="AT572" s="88">
        <v>0</v>
      </c>
      <c r="AU572" s="88">
        <v>0</v>
      </c>
      <c r="AV572" s="88">
        <v>0</v>
      </c>
      <c r="AW572" s="88">
        <v>0</v>
      </c>
      <c r="AX572" s="88">
        <v>0</v>
      </c>
      <c r="AY572" s="88">
        <v>0</v>
      </c>
      <c r="AZ572" s="88">
        <v>0</v>
      </c>
      <c r="BA572" s="88">
        <v>0</v>
      </c>
      <c r="BB572" s="89">
        <v>806.4</v>
      </c>
      <c r="BC572" s="90" t="str">
        <f t="shared" si="32"/>
        <v>OK</v>
      </c>
      <c r="BD572" s="91" t="str">
        <f t="shared" si="33"/>
        <v xml:space="preserve">                  </v>
      </c>
      <c r="BE572" s="92">
        <f t="shared" si="34"/>
        <v>1</v>
      </c>
    </row>
    <row r="573" spans="1:57" s="74" customFormat="1" ht="50.1" customHeight="1" x14ac:dyDescent="0.2">
      <c r="A573" s="78" t="s">
        <v>55</v>
      </c>
      <c r="B573" s="78" t="s">
        <v>54</v>
      </c>
      <c r="C573" s="78" t="s">
        <v>613</v>
      </c>
      <c r="D573" s="78" t="s">
        <v>605</v>
      </c>
      <c r="E573" s="79" t="str">
        <f>+IF(C573&lt;&gt;"",VLOOKUP(MID(C573,18,5),NIVELES!$A$133:$B$213,2,0),"")</f>
        <v>ESMERALDAS</v>
      </c>
      <c r="F573" s="80" t="s">
        <v>153</v>
      </c>
      <c r="G573" s="81" t="str">
        <f>+IF(F573&lt;&gt;"",VLOOKUP(F573,NIVELES!$A$246:$C$464,3,0),"")</f>
        <v>NORTE</v>
      </c>
      <c r="H573" s="82" t="s">
        <v>1024</v>
      </c>
      <c r="I573" s="78" t="s">
        <v>2201</v>
      </c>
      <c r="J573" s="78" t="s">
        <v>2184</v>
      </c>
      <c r="K573" s="78" t="s">
        <v>2185</v>
      </c>
      <c r="L573" s="78" t="s">
        <v>2224</v>
      </c>
      <c r="M573" s="78">
        <v>40</v>
      </c>
      <c r="N573" s="78" t="s">
        <v>2203</v>
      </c>
      <c r="O573" s="78" t="s">
        <v>2235</v>
      </c>
      <c r="P573" s="82">
        <v>1</v>
      </c>
      <c r="Q573" s="78" t="s">
        <v>2220</v>
      </c>
      <c r="R573" s="82"/>
      <c r="S573" s="82"/>
      <c r="T573" s="82">
        <v>1</v>
      </c>
      <c r="U573" s="82"/>
      <c r="V573" s="82"/>
      <c r="W573" s="82"/>
      <c r="X573" s="82"/>
      <c r="Y573" s="82"/>
      <c r="Z573" s="82"/>
      <c r="AA573" s="82"/>
      <c r="AB573" s="82"/>
      <c r="AC573" s="82"/>
      <c r="AD573" s="85" t="str">
        <f>IF(A573&lt;&gt;"",IF(D573="DIRECCIÓN_DE_TRANSFERENCIAS","280 0031",VLOOKUP(C573,NIVELES!$A$14:$B$105,2,0)),"")</f>
        <v>280 1330</v>
      </c>
      <c r="AE573" s="86" t="s">
        <v>322</v>
      </c>
      <c r="AF573" s="86" t="s">
        <v>543</v>
      </c>
      <c r="AG573" s="79" t="str">
        <f>+IF(AF573&lt;&gt;"",VLOOKUP(AF573,NIVELES!$A$666:$B$673,2,0),"")</f>
        <v>DESARROLLO_INFANTIL</v>
      </c>
      <c r="AH573" s="78" t="s">
        <v>512</v>
      </c>
      <c r="AI573" s="79" t="str">
        <f>IF(AH573&lt;&gt;"",VLOOKUP(CONCATENATE(AG573,AH573),NIVELES!$B$676:$C$745,2,0),"")</f>
        <v>Centros Circulos De Cuidado Recreacion Y Aprendizaje CRA Creciendo Con Nuestros Hijos CNH</v>
      </c>
      <c r="AJ573" s="78" t="s">
        <v>517</v>
      </c>
      <c r="AK573" s="79" t="str">
        <f>+IF(AJ573&lt;&gt;"",VLOOKUP(AJ573,NIVELES!$A$816:$B$892,2,0),"")</f>
        <v>NO APLICA</v>
      </c>
      <c r="AL573" s="78" t="s">
        <v>554</v>
      </c>
      <c r="AM573" s="78">
        <v>530105</v>
      </c>
      <c r="AN573" s="79" t="str">
        <f>IF(AM573&lt;&gt;"",+VLOOKUP(AM573,NIVELES!$A$1652:$B$2466,2,0),"")</f>
        <v>Telecomunicaciones</v>
      </c>
      <c r="AO573" s="87">
        <v>189.28</v>
      </c>
      <c r="AP573" s="88">
        <v>0</v>
      </c>
      <c r="AQ573" s="88">
        <v>0</v>
      </c>
      <c r="AR573" s="88">
        <v>189.28</v>
      </c>
      <c r="AS573" s="88">
        <v>0</v>
      </c>
      <c r="AT573" s="88">
        <v>0</v>
      </c>
      <c r="AU573" s="88">
        <v>0</v>
      </c>
      <c r="AV573" s="88">
        <v>0</v>
      </c>
      <c r="AW573" s="88">
        <v>0</v>
      </c>
      <c r="AX573" s="88">
        <v>0</v>
      </c>
      <c r="AY573" s="88">
        <v>0</v>
      </c>
      <c r="AZ573" s="88">
        <v>0</v>
      </c>
      <c r="BA573" s="88">
        <v>0</v>
      </c>
      <c r="BB573" s="89">
        <v>189.28</v>
      </c>
      <c r="BC573" s="90" t="str">
        <f t="shared" si="32"/>
        <v>OK</v>
      </c>
      <c r="BD573" s="91" t="str">
        <f t="shared" si="33"/>
        <v xml:space="preserve">                  </v>
      </c>
      <c r="BE573" s="92">
        <f t="shared" si="34"/>
        <v>1</v>
      </c>
    </row>
    <row r="574" spans="1:57" s="74" customFormat="1" ht="50.1" customHeight="1" x14ac:dyDescent="0.2">
      <c r="A574" s="78" t="s">
        <v>55</v>
      </c>
      <c r="B574" s="78" t="s">
        <v>54</v>
      </c>
      <c r="C574" s="78" t="s">
        <v>613</v>
      </c>
      <c r="D574" s="78" t="s">
        <v>605</v>
      </c>
      <c r="E574" s="79" t="str">
        <f>+IF(C574&lt;&gt;"",VLOOKUP(MID(C574,18,5),NIVELES!$A$133:$B$213,2,0),"")</f>
        <v>ESMERALDAS</v>
      </c>
      <c r="F574" s="80" t="s">
        <v>153</v>
      </c>
      <c r="G574" s="81" t="str">
        <f>+IF(F574&lt;&gt;"",VLOOKUP(F574,NIVELES!$A$246:$C$464,3,0),"")</f>
        <v>NORTE</v>
      </c>
      <c r="H574" s="82" t="s">
        <v>1024</v>
      </c>
      <c r="I574" s="78" t="s">
        <v>2201</v>
      </c>
      <c r="J574" s="78" t="s">
        <v>2184</v>
      </c>
      <c r="K574" s="78" t="s">
        <v>2185</v>
      </c>
      <c r="L574" s="78" t="s">
        <v>2224</v>
      </c>
      <c r="M574" s="78">
        <v>40</v>
      </c>
      <c r="N574" s="78" t="s">
        <v>2203</v>
      </c>
      <c r="O574" s="78" t="s">
        <v>2236</v>
      </c>
      <c r="P574" s="82">
        <v>1</v>
      </c>
      <c r="Q574" s="78" t="s">
        <v>2237</v>
      </c>
      <c r="R574" s="82"/>
      <c r="S574" s="82">
        <v>1</v>
      </c>
      <c r="T574" s="82"/>
      <c r="U574" s="82"/>
      <c r="V574" s="82"/>
      <c r="W574" s="82"/>
      <c r="X574" s="82"/>
      <c r="Y574" s="82"/>
      <c r="Z574" s="82"/>
      <c r="AA574" s="82"/>
      <c r="AB574" s="82"/>
      <c r="AC574" s="82"/>
      <c r="AD574" s="85" t="str">
        <f>IF(A574&lt;&gt;"",IF(D574="DIRECCIÓN_DE_TRANSFERENCIAS","280 0031",VLOOKUP(C574,NIVELES!$A$14:$B$105,2,0)),"")</f>
        <v>280 1330</v>
      </c>
      <c r="AE574" s="86" t="s">
        <v>322</v>
      </c>
      <c r="AF574" s="86" t="s">
        <v>543</v>
      </c>
      <c r="AG574" s="79" t="str">
        <f>+IF(AF574&lt;&gt;"",VLOOKUP(AF574,NIVELES!$A$666:$B$673,2,0),"")</f>
        <v>DESARROLLO_INFANTIL</v>
      </c>
      <c r="AH574" s="78" t="s">
        <v>512</v>
      </c>
      <c r="AI574" s="79" t="str">
        <f>IF(AH574&lt;&gt;"",VLOOKUP(CONCATENATE(AG574,AH574),NIVELES!$B$676:$C$745,2,0),"")</f>
        <v>Centros Circulos De Cuidado Recreacion Y Aprendizaje CRA Creciendo Con Nuestros Hijos CNH</v>
      </c>
      <c r="AJ574" s="78" t="s">
        <v>517</v>
      </c>
      <c r="AK574" s="79" t="str">
        <f>+IF(AJ574&lt;&gt;"",VLOOKUP(AJ574,NIVELES!$A$816:$B$892,2,0),"")</f>
        <v>NO APLICA</v>
      </c>
      <c r="AL574" s="78" t="s">
        <v>554</v>
      </c>
      <c r="AM574" s="78">
        <v>530505</v>
      </c>
      <c r="AN574" s="79" t="str">
        <f>IF(AM574&lt;&gt;"",+VLOOKUP(AM574,NIVELES!$A$1652:$B$2466,2,0),"")</f>
        <v>Vehículos (Arrendamiento)</v>
      </c>
      <c r="AO574" s="87">
        <v>0</v>
      </c>
      <c r="AP574" s="88">
        <v>0</v>
      </c>
      <c r="AQ574" s="88">
        <v>0</v>
      </c>
      <c r="AR574" s="88">
        <v>0</v>
      </c>
      <c r="AS574" s="88">
        <v>0</v>
      </c>
      <c r="AT574" s="88">
        <v>0</v>
      </c>
      <c r="AU574" s="88">
        <v>0</v>
      </c>
      <c r="AV574" s="88">
        <v>0</v>
      </c>
      <c r="AW574" s="88">
        <v>0</v>
      </c>
      <c r="AX574" s="88">
        <v>0</v>
      </c>
      <c r="AY574" s="88">
        <v>0</v>
      </c>
      <c r="AZ574" s="88">
        <v>0</v>
      </c>
      <c r="BA574" s="88">
        <v>0</v>
      </c>
      <c r="BB574" s="89">
        <v>0</v>
      </c>
      <c r="BC574" s="90" t="str">
        <f t="shared" si="32"/>
        <v>OK</v>
      </c>
      <c r="BD574" s="91" t="str">
        <f t="shared" si="33"/>
        <v xml:space="preserve">                  </v>
      </c>
      <c r="BE574" s="92">
        <f t="shared" si="34"/>
        <v>1</v>
      </c>
    </row>
    <row r="575" spans="1:57" s="74" customFormat="1" ht="50.1" customHeight="1" x14ac:dyDescent="0.2">
      <c r="A575" s="78" t="s">
        <v>55</v>
      </c>
      <c r="B575" s="78" t="s">
        <v>54</v>
      </c>
      <c r="C575" s="78" t="s">
        <v>613</v>
      </c>
      <c r="D575" s="78" t="s">
        <v>605</v>
      </c>
      <c r="E575" s="79" t="str">
        <f>+IF(C575&lt;&gt;"",VLOOKUP(MID(C575,18,5),NIVELES!$A$133:$B$213,2,0),"")</f>
        <v>ESMERALDAS</v>
      </c>
      <c r="F575" s="80" t="s">
        <v>153</v>
      </c>
      <c r="G575" s="81" t="str">
        <f>+IF(F575&lt;&gt;"",VLOOKUP(F575,NIVELES!$A$246:$C$464,3,0),"")</f>
        <v>NORTE</v>
      </c>
      <c r="H575" s="82" t="s">
        <v>1024</v>
      </c>
      <c r="I575" s="78" t="s">
        <v>2201</v>
      </c>
      <c r="J575" s="78" t="s">
        <v>2184</v>
      </c>
      <c r="K575" s="78" t="s">
        <v>2185</v>
      </c>
      <c r="L575" s="78" t="s">
        <v>2224</v>
      </c>
      <c r="M575" s="78">
        <v>40</v>
      </c>
      <c r="N575" s="78" t="s">
        <v>2203</v>
      </c>
      <c r="O575" s="78" t="s">
        <v>2238</v>
      </c>
      <c r="P575" s="82">
        <v>1</v>
      </c>
      <c r="Q575" s="78" t="s">
        <v>2239</v>
      </c>
      <c r="R575" s="82"/>
      <c r="S575" s="82">
        <v>1</v>
      </c>
      <c r="T575" s="82"/>
      <c r="U575" s="82"/>
      <c r="V575" s="82"/>
      <c r="W575" s="82"/>
      <c r="X575" s="82"/>
      <c r="Y575" s="82"/>
      <c r="Z575" s="82"/>
      <c r="AA575" s="82"/>
      <c r="AB575" s="82"/>
      <c r="AC575" s="82"/>
      <c r="AD575" s="85" t="str">
        <f>IF(A575&lt;&gt;"",IF(D575="DIRECCIÓN_DE_TRANSFERENCIAS","280 0031",VLOOKUP(C575,NIVELES!$A$14:$B$105,2,0)),"")</f>
        <v>280 1330</v>
      </c>
      <c r="AE575" s="86" t="s">
        <v>322</v>
      </c>
      <c r="AF575" s="86" t="s">
        <v>543</v>
      </c>
      <c r="AG575" s="79" t="str">
        <f>+IF(AF575&lt;&gt;"",VLOOKUP(AF575,NIVELES!$A$666:$B$673,2,0),"")</f>
        <v>DESARROLLO_INFANTIL</v>
      </c>
      <c r="AH575" s="78" t="s">
        <v>512</v>
      </c>
      <c r="AI575" s="79" t="str">
        <f>IF(AH575&lt;&gt;"",VLOOKUP(CONCATENATE(AG575,AH575),NIVELES!$B$676:$C$745,2,0),"")</f>
        <v>Centros Circulos De Cuidado Recreacion Y Aprendizaje CRA Creciendo Con Nuestros Hijos CNH</v>
      </c>
      <c r="AJ575" s="78" t="s">
        <v>517</v>
      </c>
      <c r="AK575" s="79" t="str">
        <f>+IF(AJ575&lt;&gt;"",VLOOKUP(AJ575,NIVELES!$A$816:$B$892,2,0),"")</f>
        <v>NO APLICA</v>
      </c>
      <c r="AL575" s="78" t="s">
        <v>554</v>
      </c>
      <c r="AM575" s="78">
        <v>530802</v>
      </c>
      <c r="AN575" s="79" t="str">
        <f>IF(AM575&lt;&gt;"",+VLOOKUP(AM575,NIVELES!$A$1652:$B$2466,2,0),"")</f>
        <v>Vestuario, Lencería, Prendas de Protección; y, Accesorios para Uniformes Militares y Policiales; y, Carpas</v>
      </c>
      <c r="AO575" s="87">
        <v>135.76</v>
      </c>
      <c r="AP575" s="88">
        <v>0</v>
      </c>
      <c r="AQ575" s="88">
        <v>135.76</v>
      </c>
      <c r="AR575" s="88">
        <v>0</v>
      </c>
      <c r="AS575" s="88">
        <v>0</v>
      </c>
      <c r="AT575" s="88">
        <v>0</v>
      </c>
      <c r="AU575" s="88">
        <v>0</v>
      </c>
      <c r="AV575" s="88">
        <v>0</v>
      </c>
      <c r="AW575" s="88">
        <v>0</v>
      </c>
      <c r="AX575" s="88">
        <v>0</v>
      </c>
      <c r="AY575" s="88">
        <v>0</v>
      </c>
      <c r="AZ575" s="88">
        <v>0</v>
      </c>
      <c r="BA575" s="88">
        <v>0</v>
      </c>
      <c r="BB575" s="89">
        <v>135.76</v>
      </c>
      <c r="BC575" s="90" t="str">
        <f t="shared" si="32"/>
        <v>OK</v>
      </c>
      <c r="BD575" s="91" t="str">
        <f t="shared" si="33"/>
        <v xml:space="preserve">                  </v>
      </c>
      <c r="BE575" s="92">
        <f t="shared" si="34"/>
        <v>1</v>
      </c>
    </row>
    <row r="576" spans="1:57" s="74" customFormat="1" ht="50.1" customHeight="1" x14ac:dyDescent="0.2">
      <c r="A576" s="78" t="s">
        <v>55</v>
      </c>
      <c r="B576" s="78" t="s">
        <v>54</v>
      </c>
      <c r="C576" s="78" t="s">
        <v>613</v>
      </c>
      <c r="D576" s="78" t="s">
        <v>605</v>
      </c>
      <c r="E576" s="79" t="str">
        <f>+IF(C576&lt;&gt;"",VLOOKUP(MID(C576,18,5),NIVELES!$A$133:$B$213,2,0),"")</f>
        <v>ESMERALDAS</v>
      </c>
      <c r="F576" s="80" t="s">
        <v>153</v>
      </c>
      <c r="G576" s="81" t="str">
        <f>+IF(F576&lt;&gt;"",VLOOKUP(F576,NIVELES!$A$246:$C$464,3,0),"")</f>
        <v>NORTE</v>
      </c>
      <c r="H576" s="82" t="s">
        <v>1024</v>
      </c>
      <c r="I576" s="78" t="s">
        <v>2201</v>
      </c>
      <c r="J576" s="78" t="s">
        <v>2184</v>
      </c>
      <c r="K576" s="78" t="s">
        <v>2185</v>
      </c>
      <c r="L576" s="78" t="s">
        <v>2242</v>
      </c>
      <c r="M576" s="78" t="s">
        <v>1791</v>
      </c>
      <c r="N576" s="78" t="s">
        <v>2243</v>
      </c>
      <c r="O576" s="78" t="s">
        <v>2174</v>
      </c>
      <c r="P576" s="82">
        <v>4</v>
      </c>
      <c r="Q576" s="78" t="s">
        <v>2175</v>
      </c>
      <c r="R576" s="82"/>
      <c r="S576" s="82"/>
      <c r="T576" s="82">
        <v>1</v>
      </c>
      <c r="U576" s="82"/>
      <c r="V576" s="82"/>
      <c r="W576" s="82">
        <v>1</v>
      </c>
      <c r="X576" s="82"/>
      <c r="Y576" s="82"/>
      <c r="Z576" s="82">
        <v>1</v>
      </c>
      <c r="AA576" s="82"/>
      <c r="AB576" s="82">
        <v>1</v>
      </c>
      <c r="AC576" s="82"/>
      <c r="AD576" s="85" t="str">
        <f>IF(A576&lt;&gt;"",IF(D576="DIRECCIÓN_DE_TRANSFERENCIAS","280 0031",VLOOKUP(C576,NIVELES!$A$14:$B$105,2,0)),"")</f>
        <v>280 1330</v>
      </c>
      <c r="AE576" s="86" t="s">
        <v>322</v>
      </c>
      <c r="AF576" s="86" t="s">
        <v>546</v>
      </c>
      <c r="AG576" s="79" t="str">
        <f>+IF(AF576&lt;&gt;"",VLOOKUP(AF576,NIVELES!$A$666:$B$673,2,0),"")</f>
        <v>ATENCIÓN_INTEGRAL_A_PERSONAS_CON_DISCAPACIDAD</v>
      </c>
      <c r="AH576" s="78" t="s">
        <v>453</v>
      </c>
      <c r="AI576" s="79" t="str">
        <f>IF(AH576&lt;&gt;"",VLOOKUP(CONCATENATE(AG576,AH576),NIVELES!$B$676:$C$745,2,0),"")</f>
        <v>Rectoría Inclusión Social</v>
      </c>
      <c r="AJ576" s="78" t="s">
        <v>429</v>
      </c>
      <c r="AK576" s="79" t="str">
        <f>+IF(AJ576&lt;&gt;"",VLOOKUP(AJ576,NIVELES!$A$816:$B$892,2,0),"")</f>
        <v xml:space="preserve">PROMOVER EL RECONOCIMIENTO Y GARANTIA DE LOS DERECHOS DE LAS MUJERES Y HOMBRES CON DISCAPACIDAD,  SU DEBIDA VALORACIÓN Y EL RESPETO A SU DIGNIDAD  </v>
      </c>
      <c r="AL576" s="78" t="s">
        <v>554</v>
      </c>
      <c r="AM576" s="78">
        <v>530301</v>
      </c>
      <c r="AN576" s="79" t="str">
        <f>IF(AM576&lt;&gt;"",+VLOOKUP(AM576,NIVELES!$A$1652:$B$2466,2,0),"")</f>
        <v>Pasajes al Interior</v>
      </c>
      <c r="AO576" s="87">
        <v>48</v>
      </c>
      <c r="AP576" s="88">
        <v>0</v>
      </c>
      <c r="AQ576" s="88">
        <v>0</v>
      </c>
      <c r="AR576" s="88">
        <v>12</v>
      </c>
      <c r="AS576" s="88">
        <v>0</v>
      </c>
      <c r="AT576" s="88">
        <v>0</v>
      </c>
      <c r="AU576" s="88">
        <v>12</v>
      </c>
      <c r="AV576" s="88">
        <v>0</v>
      </c>
      <c r="AW576" s="88">
        <v>0</v>
      </c>
      <c r="AX576" s="88">
        <v>12</v>
      </c>
      <c r="AY576" s="88">
        <v>0</v>
      </c>
      <c r="AZ576" s="88">
        <v>12</v>
      </c>
      <c r="BA576" s="88">
        <v>0</v>
      </c>
      <c r="BB576" s="89">
        <v>48</v>
      </c>
      <c r="BC576" s="90" t="str">
        <f t="shared" si="32"/>
        <v>OK</v>
      </c>
      <c r="BD576" s="91" t="str">
        <f t="shared" si="33"/>
        <v xml:space="preserve">                  </v>
      </c>
      <c r="BE576" s="92">
        <f t="shared" si="34"/>
        <v>4</v>
      </c>
    </row>
    <row r="577" spans="1:57" s="74" customFormat="1" ht="50.1" customHeight="1" x14ac:dyDescent="0.2">
      <c r="A577" s="78" t="s">
        <v>55</v>
      </c>
      <c r="B577" s="78" t="s">
        <v>54</v>
      </c>
      <c r="C577" s="78" t="s">
        <v>613</v>
      </c>
      <c r="D577" s="78" t="s">
        <v>605</v>
      </c>
      <c r="E577" s="79" t="str">
        <f>+IF(C577&lt;&gt;"",VLOOKUP(MID(C577,18,5),NIVELES!$A$133:$B$213,2,0),"")</f>
        <v>ESMERALDAS</v>
      </c>
      <c r="F577" s="80" t="s">
        <v>153</v>
      </c>
      <c r="G577" s="81" t="str">
        <f>+IF(F577&lt;&gt;"",VLOOKUP(F577,NIVELES!$A$246:$C$464,3,0),"")</f>
        <v>NORTE</v>
      </c>
      <c r="H577" s="82" t="s">
        <v>1024</v>
      </c>
      <c r="I577" s="78" t="s">
        <v>2201</v>
      </c>
      <c r="J577" s="78" t="s">
        <v>2184</v>
      </c>
      <c r="K577" s="78" t="s">
        <v>2185</v>
      </c>
      <c r="L577" s="78" t="s">
        <v>2242</v>
      </c>
      <c r="M577" s="78" t="s">
        <v>1791</v>
      </c>
      <c r="N577" s="78" t="s">
        <v>2243</v>
      </c>
      <c r="O577" s="78" t="s">
        <v>2174</v>
      </c>
      <c r="P577" s="82">
        <v>4</v>
      </c>
      <c r="Q577" s="78" t="s">
        <v>2175</v>
      </c>
      <c r="R577" s="82"/>
      <c r="S577" s="82"/>
      <c r="T577" s="82">
        <v>1</v>
      </c>
      <c r="U577" s="82"/>
      <c r="V577" s="82"/>
      <c r="W577" s="82">
        <v>1</v>
      </c>
      <c r="X577" s="82"/>
      <c r="Y577" s="82"/>
      <c r="Z577" s="82">
        <v>1</v>
      </c>
      <c r="AA577" s="82"/>
      <c r="AB577" s="82">
        <v>1</v>
      </c>
      <c r="AC577" s="82"/>
      <c r="AD577" s="85" t="str">
        <f>IF(A577&lt;&gt;"",IF(D577="DIRECCIÓN_DE_TRANSFERENCIAS","280 0031",VLOOKUP(C577,NIVELES!$A$14:$B$105,2,0)),"")</f>
        <v>280 1330</v>
      </c>
      <c r="AE577" s="86" t="s">
        <v>322</v>
      </c>
      <c r="AF577" s="86" t="s">
        <v>546</v>
      </c>
      <c r="AG577" s="79" t="str">
        <f>+IF(AF577&lt;&gt;"",VLOOKUP(AF577,NIVELES!$A$666:$B$673,2,0),"")</f>
        <v>ATENCIÓN_INTEGRAL_A_PERSONAS_CON_DISCAPACIDAD</v>
      </c>
      <c r="AH577" s="78" t="s">
        <v>453</v>
      </c>
      <c r="AI577" s="79" t="str">
        <f>IF(AH577&lt;&gt;"",VLOOKUP(CONCATENATE(AG577,AH577),NIVELES!$B$676:$C$745,2,0),"")</f>
        <v>Rectoría Inclusión Social</v>
      </c>
      <c r="AJ577" s="78" t="s">
        <v>429</v>
      </c>
      <c r="AK577" s="79" t="str">
        <f>+IF(AJ577&lt;&gt;"",VLOOKUP(AJ577,NIVELES!$A$816:$B$892,2,0),"")</f>
        <v xml:space="preserve">PROMOVER EL RECONOCIMIENTO Y GARANTIA DE LOS DERECHOS DE LAS MUJERES Y HOMBRES CON DISCAPACIDAD,  SU DEBIDA VALORACIÓN Y EL RESPETO A SU DIGNIDAD  </v>
      </c>
      <c r="AL577" s="78" t="s">
        <v>554</v>
      </c>
      <c r="AM577" s="78">
        <v>530303</v>
      </c>
      <c r="AN577" s="79" t="str">
        <f>IF(AM577&lt;&gt;"",+VLOOKUP(AM577,NIVELES!$A$1652:$B$2466,2,0),"")</f>
        <v>Viáticos y Subsistencias en el Interior</v>
      </c>
      <c r="AO577" s="87">
        <v>320</v>
      </c>
      <c r="AP577" s="88">
        <v>0</v>
      </c>
      <c r="AQ577" s="88">
        <v>0</v>
      </c>
      <c r="AR577" s="88">
        <v>80</v>
      </c>
      <c r="AS577" s="88">
        <v>0</v>
      </c>
      <c r="AT577" s="88">
        <v>0</v>
      </c>
      <c r="AU577" s="88">
        <v>80</v>
      </c>
      <c r="AV577" s="88">
        <v>0</v>
      </c>
      <c r="AW577" s="88">
        <v>0</v>
      </c>
      <c r="AX577" s="88">
        <v>80</v>
      </c>
      <c r="AY577" s="88">
        <v>0</v>
      </c>
      <c r="AZ577" s="88">
        <v>80</v>
      </c>
      <c r="BA577" s="88">
        <v>0</v>
      </c>
      <c r="BB577" s="89">
        <v>320</v>
      </c>
      <c r="BC577" s="90" t="str">
        <f t="shared" si="32"/>
        <v>OK</v>
      </c>
      <c r="BD577" s="91" t="str">
        <f t="shared" si="33"/>
        <v xml:space="preserve">                  </v>
      </c>
      <c r="BE577" s="92">
        <f t="shared" si="34"/>
        <v>4</v>
      </c>
    </row>
    <row r="578" spans="1:57" s="74" customFormat="1" ht="50.1" customHeight="1" x14ac:dyDescent="0.2">
      <c r="A578" s="78" t="s">
        <v>55</v>
      </c>
      <c r="B578" s="78" t="s">
        <v>54</v>
      </c>
      <c r="C578" s="78" t="s">
        <v>613</v>
      </c>
      <c r="D578" s="78" t="s">
        <v>605</v>
      </c>
      <c r="E578" s="79" t="str">
        <f>+IF(C578&lt;&gt;"",VLOOKUP(MID(C578,18,5),NIVELES!$A$133:$B$213,2,0),"")</f>
        <v>ESMERALDAS</v>
      </c>
      <c r="F578" s="80" t="s">
        <v>153</v>
      </c>
      <c r="G578" s="81" t="str">
        <f>+IF(F578&lt;&gt;"",VLOOKUP(F578,NIVELES!$A$246:$C$464,3,0),"")</f>
        <v>NORTE</v>
      </c>
      <c r="H578" s="82" t="s">
        <v>1024</v>
      </c>
      <c r="I578" s="78" t="s">
        <v>2201</v>
      </c>
      <c r="J578" s="78" t="s">
        <v>2184</v>
      </c>
      <c r="K578" s="78" t="s">
        <v>2185</v>
      </c>
      <c r="L578" s="78" t="s">
        <v>2242</v>
      </c>
      <c r="M578" s="78" t="s">
        <v>1791</v>
      </c>
      <c r="N578" s="78" t="s">
        <v>2243</v>
      </c>
      <c r="O578" s="78" t="s">
        <v>2241</v>
      </c>
      <c r="P578" s="82">
        <v>8</v>
      </c>
      <c r="Q578" s="78" t="s">
        <v>2175</v>
      </c>
      <c r="R578" s="82">
        <v>1</v>
      </c>
      <c r="S578" s="82">
        <v>1</v>
      </c>
      <c r="T578" s="82">
        <v>1</v>
      </c>
      <c r="U578" s="82">
        <v>1</v>
      </c>
      <c r="V578" s="82">
        <v>1</v>
      </c>
      <c r="W578" s="82">
        <v>1</v>
      </c>
      <c r="X578" s="82">
        <v>1</v>
      </c>
      <c r="Y578" s="82">
        <v>1</v>
      </c>
      <c r="Z578" s="82"/>
      <c r="AA578" s="82"/>
      <c r="AB578" s="82"/>
      <c r="AC578" s="82"/>
      <c r="AD578" s="85" t="str">
        <f>IF(A578&lt;&gt;"",IF(D578="DIRECCIÓN_DE_TRANSFERENCIAS","280 0031",VLOOKUP(C578,NIVELES!$A$14:$B$105,2,0)),"")</f>
        <v>280 1330</v>
      </c>
      <c r="AE578" s="86" t="s">
        <v>322</v>
      </c>
      <c r="AF578" s="86" t="s">
        <v>546</v>
      </c>
      <c r="AG578" s="79" t="str">
        <f>+IF(AF578&lt;&gt;"",VLOOKUP(AF578,NIVELES!$A$666:$B$673,2,0),"")</f>
        <v>ATENCIÓN_INTEGRAL_A_PERSONAS_CON_DISCAPACIDAD</v>
      </c>
      <c r="AH578" s="78" t="s">
        <v>453</v>
      </c>
      <c r="AI578" s="79" t="str">
        <f>IF(AH578&lt;&gt;"",VLOOKUP(CONCATENATE(AG578,AH578),NIVELES!$B$676:$C$745,2,0),"")</f>
        <v>Rectoría Inclusión Social</v>
      </c>
      <c r="AJ578" s="78" t="s">
        <v>429</v>
      </c>
      <c r="AK578" s="79" t="str">
        <f>+IF(AJ578&lt;&gt;"",VLOOKUP(AJ578,NIVELES!$A$816:$B$892,2,0),"")</f>
        <v xml:space="preserve">PROMOVER EL RECONOCIMIENTO Y GARANTIA DE LOS DERECHOS DE LAS MUJERES Y HOMBRES CON DISCAPACIDAD,  SU DEBIDA VALORACIÓN Y EL RESPETO A SU DIGNIDAD  </v>
      </c>
      <c r="AL578" s="78" t="s">
        <v>554</v>
      </c>
      <c r="AM578" s="78">
        <v>530505</v>
      </c>
      <c r="AN578" s="79" t="str">
        <f>IF(AM578&lt;&gt;"",+VLOOKUP(AM578,NIVELES!$A$1652:$B$2466,2,0),"")</f>
        <v>Vehículos (Arrendamiento)</v>
      </c>
      <c r="AO578" s="87">
        <v>14014.88</v>
      </c>
      <c r="AP578" s="88">
        <v>0</v>
      </c>
      <c r="AQ578" s="88">
        <v>1931.78</v>
      </c>
      <c r="AR578" s="88">
        <v>1931.78</v>
      </c>
      <c r="AS578" s="88">
        <v>1931.78</v>
      </c>
      <c r="AT578" s="88">
        <v>1931.78</v>
      </c>
      <c r="AU578" s="88">
        <v>1931.78</v>
      </c>
      <c r="AV578" s="88">
        <v>1931.78</v>
      </c>
      <c r="AW578" s="88">
        <v>1931.78</v>
      </c>
      <c r="AX578" s="88">
        <v>492.42</v>
      </c>
      <c r="AY578" s="88">
        <v>0</v>
      </c>
      <c r="AZ578" s="88">
        <v>0</v>
      </c>
      <c r="BA578" s="88">
        <v>0</v>
      </c>
      <c r="BB578" s="89">
        <v>14014.880000000001</v>
      </c>
      <c r="BC578" s="90" t="str">
        <f t="shared" si="32"/>
        <v>OK</v>
      </c>
      <c r="BD578" s="91" t="str">
        <f t="shared" si="33"/>
        <v xml:space="preserve">                  </v>
      </c>
      <c r="BE578" s="92">
        <f t="shared" si="34"/>
        <v>8</v>
      </c>
    </row>
    <row r="579" spans="1:57" s="74" customFormat="1" ht="50.1" customHeight="1" x14ac:dyDescent="0.2">
      <c r="A579" s="78" t="s">
        <v>55</v>
      </c>
      <c r="B579" s="78" t="s">
        <v>54</v>
      </c>
      <c r="C579" s="78" t="s">
        <v>613</v>
      </c>
      <c r="D579" s="78" t="s">
        <v>605</v>
      </c>
      <c r="E579" s="79" t="str">
        <f>+IF(C579&lt;&gt;"",VLOOKUP(MID(C579,18,5),NIVELES!$A$133:$B$213,2,0),"")</f>
        <v>ESMERALDAS</v>
      </c>
      <c r="F579" s="80" t="s">
        <v>167</v>
      </c>
      <c r="G579" s="81" t="str">
        <f>+IF(F579&lt;&gt;"",VLOOKUP(F579,NIVELES!$A$246:$C$464,3,0),"")</f>
        <v>NORTE</v>
      </c>
      <c r="H579" s="82" t="s">
        <v>1024</v>
      </c>
      <c r="I579" s="78" t="s">
        <v>2201</v>
      </c>
      <c r="J579" s="78" t="s">
        <v>2184</v>
      </c>
      <c r="K579" s="78" t="s">
        <v>2185</v>
      </c>
      <c r="L579" s="78" t="s">
        <v>1791</v>
      </c>
      <c r="M579" s="78" t="s">
        <v>1791</v>
      </c>
      <c r="N579" s="78" t="s">
        <v>1791</v>
      </c>
      <c r="O579" s="78" t="s">
        <v>2174</v>
      </c>
      <c r="P579" s="82">
        <v>1</v>
      </c>
      <c r="Q579" s="78" t="s">
        <v>2175</v>
      </c>
      <c r="R579" s="82"/>
      <c r="S579" s="82"/>
      <c r="T579" s="82"/>
      <c r="U579" s="82">
        <v>1</v>
      </c>
      <c r="V579" s="82"/>
      <c r="W579" s="82"/>
      <c r="X579" s="82"/>
      <c r="Y579" s="82"/>
      <c r="Z579" s="82"/>
      <c r="AA579" s="82"/>
      <c r="AB579" s="82"/>
      <c r="AC579" s="82"/>
      <c r="AD579" s="85" t="str">
        <f>IF(A579&lt;&gt;"",IF(D579="DIRECCIÓN_DE_TRANSFERENCIAS","280 0031",VLOOKUP(C579,NIVELES!$A$14:$B$105,2,0)),"")</f>
        <v>280 1330</v>
      </c>
      <c r="AE579" s="86" t="s">
        <v>322</v>
      </c>
      <c r="AF579" s="86" t="s">
        <v>546</v>
      </c>
      <c r="AG579" s="79" t="str">
        <f>+IF(AF579&lt;&gt;"",VLOOKUP(AF579,NIVELES!$A$666:$B$673,2,0),"")</f>
        <v>ATENCIÓN_INTEGRAL_A_PERSONAS_CON_DISCAPACIDAD</v>
      </c>
      <c r="AH579" s="78" t="s">
        <v>322</v>
      </c>
      <c r="AI579" s="79" t="str">
        <f>IF(AH579&lt;&gt;"",VLOOKUP(CONCATENATE(AG579,AH579),NIVELES!$B$676:$C$745,2,0),"")</f>
        <v>Centros Directos Prestación De Servicio</v>
      </c>
      <c r="AJ579" s="78" t="s">
        <v>429</v>
      </c>
      <c r="AK579" s="79" t="str">
        <f>+IF(AJ579&lt;&gt;"",VLOOKUP(AJ579,NIVELES!$A$816:$B$892,2,0),"")</f>
        <v xml:space="preserve">PROMOVER EL RECONOCIMIENTO Y GARANTIA DE LOS DERECHOS DE LAS MUJERES Y HOMBRES CON DISCAPACIDAD,  SU DEBIDA VALORACIÓN Y EL RESPETO A SU DIGNIDAD  </v>
      </c>
      <c r="AL579" s="78" t="s">
        <v>554</v>
      </c>
      <c r="AM579" s="78">
        <v>530301</v>
      </c>
      <c r="AN579" s="79" t="str">
        <f>IF(AM579&lt;&gt;"",+VLOOKUP(AM579,NIVELES!$A$1652:$B$2466,2,0),"")</f>
        <v>Pasajes al Interior</v>
      </c>
      <c r="AO579" s="87">
        <v>24</v>
      </c>
      <c r="AP579" s="88">
        <v>0</v>
      </c>
      <c r="AQ579" s="88">
        <v>0</v>
      </c>
      <c r="AR579" s="88">
        <v>0</v>
      </c>
      <c r="AS579" s="88">
        <v>24</v>
      </c>
      <c r="AT579" s="88">
        <v>0</v>
      </c>
      <c r="AU579" s="88">
        <v>0</v>
      </c>
      <c r="AV579" s="88">
        <v>0</v>
      </c>
      <c r="AW579" s="88">
        <v>0</v>
      </c>
      <c r="AX579" s="88">
        <v>0</v>
      </c>
      <c r="AY579" s="88">
        <v>0</v>
      </c>
      <c r="AZ579" s="88">
        <v>0</v>
      </c>
      <c r="BA579" s="88">
        <v>0</v>
      </c>
      <c r="BB579" s="89">
        <v>24</v>
      </c>
      <c r="BC579" s="90" t="str">
        <f t="shared" si="32"/>
        <v>OK</v>
      </c>
      <c r="BD579" s="91" t="str">
        <f t="shared" si="33"/>
        <v xml:space="preserve">                  </v>
      </c>
      <c r="BE579" s="92">
        <f t="shared" si="34"/>
        <v>1</v>
      </c>
    </row>
    <row r="580" spans="1:57" s="74" customFormat="1" ht="50.1" customHeight="1" x14ac:dyDescent="0.2">
      <c r="A580" s="78" t="s">
        <v>55</v>
      </c>
      <c r="B580" s="78" t="s">
        <v>54</v>
      </c>
      <c r="C580" s="78" t="s">
        <v>613</v>
      </c>
      <c r="D580" s="78" t="s">
        <v>605</v>
      </c>
      <c r="E580" s="79" t="str">
        <f>+IF(C580&lt;&gt;"",VLOOKUP(MID(C580,18,5),NIVELES!$A$133:$B$213,2,0),"")</f>
        <v>ESMERALDAS</v>
      </c>
      <c r="F580" s="80" t="s">
        <v>167</v>
      </c>
      <c r="G580" s="81" t="str">
        <f>+IF(F580&lt;&gt;"",VLOOKUP(F580,NIVELES!$A$246:$C$464,3,0),"")</f>
        <v>NORTE</v>
      </c>
      <c r="H580" s="82" t="s">
        <v>1024</v>
      </c>
      <c r="I580" s="78" t="s">
        <v>2201</v>
      </c>
      <c r="J580" s="78" t="s">
        <v>2184</v>
      </c>
      <c r="K580" s="78" t="s">
        <v>2185</v>
      </c>
      <c r="L580" s="78" t="s">
        <v>1791</v>
      </c>
      <c r="M580" s="78" t="s">
        <v>1791</v>
      </c>
      <c r="N580" s="78" t="s">
        <v>1791</v>
      </c>
      <c r="O580" s="78" t="s">
        <v>2265</v>
      </c>
      <c r="P580" s="82">
        <v>1</v>
      </c>
      <c r="Q580" s="78" t="s">
        <v>2175</v>
      </c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82"/>
      <c r="AC580" s="82">
        <v>1</v>
      </c>
      <c r="AD580" s="85" t="str">
        <f>IF(A580&lt;&gt;"",IF(D580="DIRECCIÓN_DE_TRANSFERENCIAS","280 0031",VLOOKUP(C580,NIVELES!$A$14:$B$105,2,0)),"")</f>
        <v>280 1330</v>
      </c>
      <c r="AE580" s="86" t="s">
        <v>322</v>
      </c>
      <c r="AF580" s="86" t="s">
        <v>546</v>
      </c>
      <c r="AG580" s="79" t="str">
        <f>+IF(AF580&lt;&gt;"",VLOOKUP(AF580,NIVELES!$A$666:$B$673,2,0),"")</f>
        <v>ATENCIÓN_INTEGRAL_A_PERSONAS_CON_DISCAPACIDAD</v>
      </c>
      <c r="AH580" s="78" t="s">
        <v>322</v>
      </c>
      <c r="AI580" s="79" t="str">
        <f>IF(AH580&lt;&gt;"",VLOOKUP(CONCATENATE(AG580,AH580),NIVELES!$B$676:$C$745,2,0),"")</f>
        <v>Centros Directos Prestación De Servicio</v>
      </c>
      <c r="AJ580" s="78" t="s">
        <v>429</v>
      </c>
      <c r="AK580" s="79" t="str">
        <f>+IF(AJ580&lt;&gt;"",VLOOKUP(AJ580,NIVELES!$A$816:$B$892,2,0),"")</f>
        <v xml:space="preserve">PROMOVER EL RECONOCIMIENTO Y GARANTIA DE LOS DERECHOS DE LAS MUJERES Y HOMBRES CON DISCAPACIDAD,  SU DEBIDA VALORACIÓN Y EL RESPETO A SU DIGNIDAD  </v>
      </c>
      <c r="AL580" s="78" t="s">
        <v>554</v>
      </c>
      <c r="AM580" s="78">
        <v>530249</v>
      </c>
      <c r="AN580" s="79" t="str">
        <f>IF(AM580&lt;&gt;"",+VLOOKUP(AM580,NIVELES!$A$1652:$B$2466,2,0),"")</f>
        <v>Eventos Públicos Promocionales</v>
      </c>
      <c r="AO580" s="87">
        <v>1000</v>
      </c>
      <c r="AP580" s="88">
        <v>0</v>
      </c>
      <c r="AQ580" s="88">
        <v>0</v>
      </c>
      <c r="AR580" s="88">
        <v>0</v>
      </c>
      <c r="AS580" s="88">
        <v>0</v>
      </c>
      <c r="AT580" s="88">
        <v>0</v>
      </c>
      <c r="AU580" s="88">
        <v>0</v>
      </c>
      <c r="AV580" s="88">
        <v>0</v>
      </c>
      <c r="AW580" s="88">
        <v>0</v>
      </c>
      <c r="AX580" s="88">
        <v>0</v>
      </c>
      <c r="AY580" s="88">
        <v>0</v>
      </c>
      <c r="AZ580" s="88">
        <v>0</v>
      </c>
      <c r="BA580" s="88">
        <v>1000</v>
      </c>
      <c r="BB580" s="89">
        <v>1000</v>
      </c>
      <c r="BC580" s="90" t="str">
        <f t="shared" si="32"/>
        <v>OK</v>
      </c>
      <c r="BD580" s="91" t="str">
        <f t="shared" si="33"/>
        <v xml:space="preserve">                  </v>
      </c>
      <c r="BE580" s="92">
        <f t="shared" si="34"/>
        <v>1</v>
      </c>
    </row>
    <row r="581" spans="1:57" s="74" customFormat="1" ht="50.1" customHeight="1" x14ac:dyDescent="0.2">
      <c r="A581" s="78" t="s">
        <v>55</v>
      </c>
      <c r="B581" s="78" t="s">
        <v>54</v>
      </c>
      <c r="C581" s="78" t="s">
        <v>1029</v>
      </c>
      <c r="D581" s="78" t="s">
        <v>575</v>
      </c>
      <c r="E581" s="79" t="str">
        <f>+IF(C581&lt;&gt;"",VLOOKUP(MID(C581,18,5),NIVELES!$A$133:$B$213,2,0),"")</f>
        <v>CARCHI</v>
      </c>
      <c r="F581" s="80" t="s">
        <v>78</v>
      </c>
      <c r="G581" s="81" t="str">
        <f>+IF(F581&lt;&gt;"",VLOOKUP(F581,NIVELES!$A$246:$C$464,3,0),"")</f>
        <v>NORTE</v>
      </c>
      <c r="H581" s="82" t="s">
        <v>1023</v>
      </c>
      <c r="I581" s="78" t="s">
        <v>2164</v>
      </c>
      <c r="J581" s="78" t="s">
        <v>2165</v>
      </c>
      <c r="K581" s="78" t="s">
        <v>2166</v>
      </c>
      <c r="L581" s="78" t="s">
        <v>1791</v>
      </c>
      <c r="M581" s="78" t="s">
        <v>1791</v>
      </c>
      <c r="N581" s="78" t="s">
        <v>1791</v>
      </c>
      <c r="O581" s="78" t="s">
        <v>2167</v>
      </c>
      <c r="P581" s="82">
        <v>12</v>
      </c>
      <c r="Q581" s="78" t="s">
        <v>2168</v>
      </c>
      <c r="R581" s="82">
        <v>1</v>
      </c>
      <c r="S581" s="82">
        <v>1</v>
      </c>
      <c r="T581" s="82">
        <v>1</v>
      </c>
      <c r="U581" s="82">
        <v>1</v>
      </c>
      <c r="V581" s="82">
        <v>1</v>
      </c>
      <c r="W581" s="82">
        <v>1</v>
      </c>
      <c r="X581" s="82">
        <v>1</v>
      </c>
      <c r="Y581" s="82">
        <v>1</v>
      </c>
      <c r="Z581" s="82">
        <v>1</v>
      </c>
      <c r="AA581" s="82">
        <v>1</v>
      </c>
      <c r="AB581" s="82">
        <v>1</v>
      </c>
      <c r="AC581" s="82">
        <v>1</v>
      </c>
      <c r="AD581" s="85" t="str">
        <f>IF(A581&lt;&gt;"",IF(D581="DIRECCIÓN_DE_TRANSFERENCIAS","280 0031",VLOOKUP(C581,NIVELES!$A$14:$B$105,2,0)),"")</f>
        <v>280 1110</v>
      </c>
      <c r="AE581" s="86" t="s">
        <v>322</v>
      </c>
      <c r="AF581" s="86" t="s">
        <v>369</v>
      </c>
      <c r="AG581" s="79" t="str">
        <f>+IF(AF581&lt;&gt;"",VLOOKUP(AF581,NIVELES!$A$666:$B$673,2,0),"")</f>
        <v>ADMINISTRACIÓN_CENTRAL</v>
      </c>
      <c r="AH581" s="78" t="s">
        <v>322</v>
      </c>
      <c r="AI581" s="79" t="str">
        <f>IF(AH581&lt;&gt;"",VLOOKUP(CONCATENATE(AG581,AH581),NIVELES!$B$676:$C$745,2,0),"")</f>
        <v>Administración De La Gestión Administrativa Financiera</v>
      </c>
      <c r="AJ581" s="78" t="s">
        <v>517</v>
      </c>
      <c r="AK581" s="79" t="str">
        <f>+IF(AJ581&lt;&gt;"",VLOOKUP(AJ581,NIVELES!$A$816:$B$892,2,0),"")</f>
        <v>NO APLICA</v>
      </c>
      <c r="AL581" s="78" t="s">
        <v>553</v>
      </c>
      <c r="AM581" s="78">
        <v>510601</v>
      </c>
      <c r="AN581" s="79" t="str">
        <f>IF(AM581&lt;&gt;"",+VLOOKUP(AM581,NIVELES!$A$1652:$B$2466,2,0),"")</f>
        <v>Aporte Patronal</v>
      </c>
      <c r="AO581" s="87">
        <v>28109.53</v>
      </c>
      <c r="AP581" s="88">
        <v>2342.46</v>
      </c>
      <c r="AQ581" s="88">
        <v>2342.46</v>
      </c>
      <c r="AR581" s="88">
        <v>2342.46</v>
      </c>
      <c r="AS581" s="88">
        <v>2342.46</v>
      </c>
      <c r="AT581" s="88">
        <v>2342.46</v>
      </c>
      <c r="AU581" s="88">
        <v>2342.46</v>
      </c>
      <c r="AV581" s="88">
        <v>2342.46</v>
      </c>
      <c r="AW581" s="88">
        <v>2342.46</v>
      </c>
      <c r="AX581" s="88">
        <v>2342.46</v>
      </c>
      <c r="AY581" s="88">
        <v>2342.46</v>
      </c>
      <c r="AZ581" s="88">
        <v>2342.46</v>
      </c>
      <c r="BA581" s="88">
        <v>2342.4699999999998</v>
      </c>
      <c r="BB581" s="89">
        <v>28109.529999999995</v>
      </c>
      <c r="BC581" s="90" t="str">
        <f t="shared" si="32"/>
        <v>OK</v>
      </c>
      <c r="BD581" s="91" t="str">
        <f t="shared" si="33"/>
        <v xml:space="preserve">                  </v>
      </c>
      <c r="BE581" s="92">
        <f t="shared" si="34"/>
        <v>12</v>
      </c>
    </row>
    <row r="582" spans="1:57" s="74" customFormat="1" ht="50.1" customHeight="1" x14ac:dyDescent="0.2">
      <c r="A582" s="78" t="s">
        <v>55</v>
      </c>
      <c r="B582" s="78" t="s">
        <v>54</v>
      </c>
      <c r="C582" s="78" t="s">
        <v>1029</v>
      </c>
      <c r="D582" s="78" t="s">
        <v>575</v>
      </c>
      <c r="E582" s="79" t="str">
        <f>+IF(C582&lt;&gt;"",VLOOKUP(MID(C582,18,5),NIVELES!$A$133:$B$213,2,0),"")</f>
        <v>CARCHI</v>
      </c>
      <c r="F582" s="80" t="s">
        <v>78</v>
      </c>
      <c r="G582" s="81" t="str">
        <f>+IF(F582&lt;&gt;"",VLOOKUP(F582,NIVELES!$A$246:$C$464,3,0),"")</f>
        <v>NORTE</v>
      </c>
      <c r="H582" s="82" t="s">
        <v>1023</v>
      </c>
      <c r="I582" s="78" t="s">
        <v>2164</v>
      </c>
      <c r="J582" s="78" t="s">
        <v>2165</v>
      </c>
      <c r="K582" s="78" t="s">
        <v>2166</v>
      </c>
      <c r="L582" s="78" t="s">
        <v>1791</v>
      </c>
      <c r="M582" s="78" t="s">
        <v>1791</v>
      </c>
      <c r="N582" s="78" t="s">
        <v>1791</v>
      </c>
      <c r="O582" s="78" t="s">
        <v>2167</v>
      </c>
      <c r="P582" s="82">
        <v>1</v>
      </c>
      <c r="Q582" s="78" t="s">
        <v>2169</v>
      </c>
      <c r="R582" s="82"/>
      <c r="S582" s="82"/>
      <c r="T582" s="82"/>
      <c r="U582" s="82"/>
      <c r="V582" s="82"/>
      <c r="W582" s="82"/>
      <c r="X582" s="82"/>
      <c r="Y582" s="82">
        <v>1</v>
      </c>
      <c r="Z582" s="82"/>
      <c r="AA582" s="82"/>
      <c r="AB582" s="82"/>
      <c r="AC582" s="82"/>
      <c r="AD582" s="85" t="str">
        <f>IF(A582&lt;&gt;"",IF(D582="DIRECCIÓN_DE_TRANSFERENCIAS","280 0031",VLOOKUP(C582,NIVELES!$A$14:$B$105,2,0)),"")</f>
        <v>280 1110</v>
      </c>
      <c r="AE582" s="86" t="s">
        <v>322</v>
      </c>
      <c r="AF582" s="86" t="s">
        <v>369</v>
      </c>
      <c r="AG582" s="79" t="str">
        <f>+IF(AF582&lt;&gt;"",VLOOKUP(AF582,NIVELES!$A$666:$B$673,2,0),"")</f>
        <v>ADMINISTRACIÓN_CENTRAL</v>
      </c>
      <c r="AH582" s="78" t="s">
        <v>322</v>
      </c>
      <c r="AI582" s="79" t="str">
        <f>IF(AH582&lt;&gt;"",VLOOKUP(CONCATENATE(AG582,AH582),NIVELES!$B$676:$C$745,2,0),"")</f>
        <v>Administración De La Gestión Administrativa Financiera</v>
      </c>
      <c r="AJ582" s="78" t="s">
        <v>517</v>
      </c>
      <c r="AK582" s="79" t="str">
        <f>+IF(AJ582&lt;&gt;"",VLOOKUP(AJ582,NIVELES!$A$816:$B$892,2,0),"")</f>
        <v>NO APLICA</v>
      </c>
      <c r="AL582" s="78" t="s">
        <v>553</v>
      </c>
      <c r="AM582" s="78">
        <v>510204</v>
      </c>
      <c r="AN582" s="79" t="str">
        <f>IF(AM582&lt;&gt;"",+VLOOKUP(AM582,NIVELES!$A$1652:$B$2466,2,0),"")</f>
        <v>Decimocuarto Sueldo</v>
      </c>
      <c r="AO582" s="87">
        <v>9390.33</v>
      </c>
      <c r="AP582" s="88">
        <v>0</v>
      </c>
      <c r="AQ582" s="88">
        <v>0</v>
      </c>
      <c r="AR582" s="88">
        <v>0</v>
      </c>
      <c r="AS582" s="88">
        <v>0</v>
      </c>
      <c r="AT582" s="88">
        <v>0</v>
      </c>
      <c r="AU582" s="88">
        <v>0</v>
      </c>
      <c r="AV582" s="88">
        <v>0</v>
      </c>
      <c r="AW582" s="88">
        <v>9390.33</v>
      </c>
      <c r="AX582" s="88">
        <v>0</v>
      </c>
      <c r="AY582" s="88">
        <v>0</v>
      </c>
      <c r="AZ582" s="88">
        <v>0</v>
      </c>
      <c r="BA582" s="88">
        <v>0</v>
      </c>
      <c r="BB582" s="89">
        <v>9390.33</v>
      </c>
      <c r="BC582" s="90" t="str">
        <f t="shared" si="32"/>
        <v>OK</v>
      </c>
      <c r="BD582" s="91" t="str">
        <f t="shared" si="33"/>
        <v xml:space="preserve">                  </v>
      </c>
      <c r="BE582" s="92">
        <f t="shared" si="34"/>
        <v>1</v>
      </c>
    </row>
    <row r="583" spans="1:57" s="74" customFormat="1" ht="50.1" customHeight="1" x14ac:dyDescent="0.2">
      <c r="A583" s="78" t="s">
        <v>55</v>
      </c>
      <c r="B583" s="78" t="s">
        <v>54</v>
      </c>
      <c r="C583" s="78" t="s">
        <v>1029</v>
      </c>
      <c r="D583" s="78" t="s">
        <v>575</v>
      </c>
      <c r="E583" s="79" t="str">
        <f>+IF(C583&lt;&gt;"",VLOOKUP(MID(C583,18,5),NIVELES!$A$133:$B$213,2,0),"")</f>
        <v>CARCHI</v>
      </c>
      <c r="F583" s="80" t="s">
        <v>78</v>
      </c>
      <c r="G583" s="81" t="str">
        <f>+IF(F583&lt;&gt;"",VLOOKUP(F583,NIVELES!$A$246:$C$464,3,0),"")</f>
        <v>NORTE</v>
      </c>
      <c r="H583" s="82" t="s">
        <v>1023</v>
      </c>
      <c r="I583" s="78" t="s">
        <v>2164</v>
      </c>
      <c r="J583" s="78" t="s">
        <v>2165</v>
      </c>
      <c r="K583" s="78" t="s">
        <v>2166</v>
      </c>
      <c r="L583" s="78" t="s">
        <v>1791</v>
      </c>
      <c r="M583" s="78" t="s">
        <v>1791</v>
      </c>
      <c r="N583" s="78" t="s">
        <v>1791</v>
      </c>
      <c r="O583" s="78" t="s">
        <v>2167</v>
      </c>
      <c r="P583" s="82">
        <v>1</v>
      </c>
      <c r="Q583" s="78" t="s">
        <v>2170</v>
      </c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82"/>
      <c r="AC583" s="82">
        <v>1</v>
      </c>
      <c r="AD583" s="85" t="str">
        <f>IF(A583&lt;&gt;"",IF(D583="DIRECCIÓN_DE_TRANSFERENCIAS","280 0031",VLOOKUP(C583,NIVELES!$A$14:$B$105,2,0)),"")</f>
        <v>280 1110</v>
      </c>
      <c r="AE583" s="86" t="s">
        <v>322</v>
      </c>
      <c r="AF583" s="86" t="s">
        <v>369</v>
      </c>
      <c r="AG583" s="79" t="str">
        <f>+IF(AF583&lt;&gt;"",VLOOKUP(AF583,NIVELES!$A$666:$B$673,2,0),"")</f>
        <v>ADMINISTRACIÓN_CENTRAL</v>
      </c>
      <c r="AH583" s="78" t="s">
        <v>322</v>
      </c>
      <c r="AI583" s="79" t="str">
        <f>IF(AH583&lt;&gt;"",VLOOKUP(CONCATENATE(AG583,AH583),NIVELES!$B$676:$C$745,2,0),"")</f>
        <v>Administración De La Gestión Administrativa Financiera</v>
      </c>
      <c r="AJ583" s="78" t="s">
        <v>517</v>
      </c>
      <c r="AK583" s="79" t="str">
        <f>+IF(AJ583&lt;&gt;"",VLOOKUP(AJ583,NIVELES!$A$816:$B$892,2,0),"")</f>
        <v>NO APLICA</v>
      </c>
      <c r="AL583" s="78" t="s">
        <v>553</v>
      </c>
      <c r="AM583" s="78">
        <v>510203</v>
      </c>
      <c r="AN583" s="79" t="str">
        <f>IF(AM583&lt;&gt;"",+VLOOKUP(AM583,NIVELES!$A$1652:$B$2466,2,0),"")</f>
        <v>Decimotercer Sueldo</v>
      </c>
      <c r="AO583" s="87">
        <v>23574.83</v>
      </c>
      <c r="AP583" s="88">
        <v>0</v>
      </c>
      <c r="AQ583" s="88">
        <v>0</v>
      </c>
      <c r="AR583" s="88">
        <v>0</v>
      </c>
      <c r="AS583" s="88">
        <v>0</v>
      </c>
      <c r="AT583" s="88">
        <v>0</v>
      </c>
      <c r="AU583" s="88">
        <v>0</v>
      </c>
      <c r="AV583" s="88">
        <v>0</v>
      </c>
      <c r="AW583" s="88">
        <v>0</v>
      </c>
      <c r="AX583" s="88">
        <v>0</v>
      </c>
      <c r="AY583" s="88">
        <v>0</v>
      </c>
      <c r="AZ583" s="88">
        <v>0</v>
      </c>
      <c r="BA583" s="88">
        <v>23574.83</v>
      </c>
      <c r="BB583" s="89">
        <v>23574.83</v>
      </c>
      <c r="BC583" s="90" t="str">
        <f t="shared" ref="BC583:BC646" si="35">IF(A583&lt;&gt;"",IF(AO583&lt;&gt;"",IF(AO583=BB583,"OK",AO583-BB583),IF(AND(AO583="",BB583=""),"",AO583-BB583))," ")</f>
        <v>OK</v>
      </c>
      <c r="BD583" s="91" t="str">
        <f t="shared" si="33"/>
        <v xml:space="preserve">                  </v>
      </c>
      <c r="BE583" s="92">
        <f t="shared" si="34"/>
        <v>1</v>
      </c>
    </row>
    <row r="584" spans="1:57" s="74" customFormat="1" ht="50.1" customHeight="1" x14ac:dyDescent="0.2">
      <c r="A584" s="78" t="s">
        <v>55</v>
      </c>
      <c r="B584" s="78" t="s">
        <v>54</v>
      </c>
      <c r="C584" s="78" t="s">
        <v>1029</v>
      </c>
      <c r="D584" s="78" t="s">
        <v>575</v>
      </c>
      <c r="E584" s="79" t="str">
        <f>+IF(C584&lt;&gt;"",VLOOKUP(MID(C584,18,5),NIVELES!$A$133:$B$213,2,0),"")</f>
        <v>CARCHI</v>
      </c>
      <c r="F584" s="80" t="s">
        <v>78</v>
      </c>
      <c r="G584" s="81" t="str">
        <f>+IF(F584&lt;&gt;"",VLOOKUP(F584,NIVELES!$A$246:$C$464,3,0),"")</f>
        <v>NORTE</v>
      </c>
      <c r="H584" s="82" t="s">
        <v>1023</v>
      </c>
      <c r="I584" s="78" t="s">
        <v>2164</v>
      </c>
      <c r="J584" s="78" t="s">
        <v>2165</v>
      </c>
      <c r="K584" s="78" t="s">
        <v>2166</v>
      </c>
      <c r="L584" s="78" t="s">
        <v>1791</v>
      </c>
      <c r="M584" s="78" t="s">
        <v>1791</v>
      </c>
      <c r="N584" s="78" t="s">
        <v>1791</v>
      </c>
      <c r="O584" s="78" t="s">
        <v>2167</v>
      </c>
      <c r="P584" s="82">
        <v>12</v>
      </c>
      <c r="Q584" s="78" t="s">
        <v>2171</v>
      </c>
      <c r="R584" s="82">
        <v>1</v>
      </c>
      <c r="S584" s="82">
        <v>1</v>
      </c>
      <c r="T584" s="82">
        <v>1</v>
      </c>
      <c r="U584" s="82">
        <v>1</v>
      </c>
      <c r="V584" s="82">
        <v>1</v>
      </c>
      <c r="W584" s="82">
        <v>1</v>
      </c>
      <c r="X584" s="82">
        <v>1</v>
      </c>
      <c r="Y584" s="82">
        <v>1</v>
      </c>
      <c r="Z584" s="82">
        <v>1</v>
      </c>
      <c r="AA584" s="82">
        <v>1</v>
      </c>
      <c r="AB584" s="82">
        <v>1</v>
      </c>
      <c r="AC584" s="82">
        <v>1</v>
      </c>
      <c r="AD584" s="85" t="str">
        <f>IF(A584&lt;&gt;"",IF(D584="DIRECCIÓN_DE_TRANSFERENCIAS","280 0031",VLOOKUP(C584,NIVELES!$A$14:$B$105,2,0)),"")</f>
        <v>280 1110</v>
      </c>
      <c r="AE584" s="86" t="s">
        <v>322</v>
      </c>
      <c r="AF584" s="86" t="s">
        <v>369</v>
      </c>
      <c r="AG584" s="79" t="str">
        <f>+IF(AF584&lt;&gt;"",VLOOKUP(AF584,NIVELES!$A$666:$B$673,2,0),"")</f>
        <v>ADMINISTRACIÓN_CENTRAL</v>
      </c>
      <c r="AH584" s="78" t="s">
        <v>322</v>
      </c>
      <c r="AI584" s="79" t="str">
        <f>IF(AH584&lt;&gt;"",VLOOKUP(CONCATENATE(AG584,AH584),NIVELES!$B$676:$C$745,2,0),"")</f>
        <v>Administración De La Gestión Administrativa Financiera</v>
      </c>
      <c r="AJ584" s="78" t="s">
        <v>517</v>
      </c>
      <c r="AK584" s="79" t="str">
        <f>+IF(AJ584&lt;&gt;"",VLOOKUP(AJ584,NIVELES!$A$816:$B$892,2,0),"")</f>
        <v>NO APLICA</v>
      </c>
      <c r="AL584" s="78" t="s">
        <v>553</v>
      </c>
      <c r="AM584" s="78">
        <v>510602</v>
      </c>
      <c r="AN584" s="79" t="str">
        <f>IF(AM584&lt;&gt;"",+VLOOKUP(AM584,NIVELES!$A$1652:$B$2466,2,0),"")</f>
        <v>Fondo de Reserva</v>
      </c>
      <c r="AO584" s="87">
        <v>23574.83</v>
      </c>
      <c r="AP584" s="88">
        <v>1964.569</v>
      </c>
      <c r="AQ584" s="88">
        <v>1964.569</v>
      </c>
      <c r="AR584" s="88">
        <v>1964.569</v>
      </c>
      <c r="AS584" s="88">
        <v>1964.569</v>
      </c>
      <c r="AT584" s="88">
        <v>1964.569</v>
      </c>
      <c r="AU584" s="88">
        <v>1964.569</v>
      </c>
      <c r="AV584" s="88">
        <v>1964.569</v>
      </c>
      <c r="AW584" s="88">
        <v>1964.569</v>
      </c>
      <c r="AX584" s="88">
        <v>1964.569</v>
      </c>
      <c r="AY584" s="88">
        <v>1964.569</v>
      </c>
      <c r="AZ584" s="88">
        <v>1964.57</v>
      </c>
      <c r="BA584" s="88">
        <v>1964.57</v>
      </c>
      <c r="BB584" s="89">
        <v>23574.829999999998</v>
      </c>
      <c r="BC584" s="90" t="str">
        <f t="shared" si="35"/>
        <v>OK</v>
      </c>
      <c r="BD584" s="91" t="str">
        <f t="shared" ref="BD584:BD647" si="36">IF(A584&lt;&gt;"",IF(A584="","Escoger Nivel 0",)&amp;" "&amp;(IF(B584="","Escoger Nivel  1",)&amp;" "&amp;(IF(C584="","Escoger Nivel 2",)&amp;" "&amp;(IF(D584="","Escoger Nivel 3",)&amp;" "&amp;(IF(F584="","Escoger Cantón",)&amp;" "&amp;(IF(I584="","Escoger Obj. Estratégico Institucional N1",)&amp;" "&amp;(IF(J584="","Escoger Obj. Especifico N2",)&amp;" "&amp;(IF(K584="","Escoger Obj. Operativo N4",)&amp;" "&amp;(IF(L584=""," Llenar Modalidad de Servicio ",)&amp;""&amp;(IF(M584=""," Llenar Meta de Cobertura ",)&amp;" "&amp;(IF(N584="","Llenar Indicador",)&amp;" "&amp;(IF(O584="","Llenar Actividad PAPP",)&amp;" "&amp;(IF(P584="","Llenar Metas",)&amp;" "&amp;(IF(Q584="","Llenar Indicador",)&amp;" "&amp;(IF(AF584="","Escoger Nro. programa",)&amp;" "&amp;(IF(AH584="","Escoger Nro. Actividad e-Sigef",)&amp;" "&amp;(IF(AK584="","Escoger direccionamiento de gasto",)&amp;" "&amp;(IF(AL584="","Escoger Grupo de Gasto",)&amp;" "&amp;(IF(AM584="","Escoger Item Presupuestario",)&amp;" "&amp;(IF(AO584="","Llenar valor de actividad",))))))))))))))))))))," ")</f>
        <v xml:space="preserve">                  </v>
      </c>
      <c r="BE584" s="92">
        <f t="shared" si="34"/>
        <v>12</v>
      </c>
    </row>
    <row r="585" spans="1:57" s="74" customFormat="1" ht="50.1" customHeight="1" x14ac:dyDescent="0.2">
      <c r="A585" s="78" t="s">
        <v>55</v>
      </c>
      <c r="B585" s="78" t="s">
        <v>54</v>
      </c>
      <c r="C585" s="78" t="s">
        <v>1029</v>
      </c>
      <c r="D585" s="78" t="s">
        <v>575</v>
      </c>
      <c r="E585" s="79" t="str">
        <f>+IF(C585&lt;&gt;"",VLOOKUP(MID(C585,18,5),NIVELES!$A$133:$B$213,2,0),"")</f>
        <v>CARCHI</v>
      </c>
      <c r="F585" s="80" t="s">
        <v>78</v>
      </c>
      <c r="G585" s="81" t="str">
        <f>+IF(F585&lt;&gt;"",VLOOKUP(F585,NIVELES!$A$246:$C$464,3,0),"")</f>
        <v>NORTE</v>
      </c>
      <c r="H585" s="82" t="s">
        <v>1023</v>
      </c>
      <c r="I585" s="78" t="s">
        <v>2164</v>
      </c>
      <c r="J585" s="78" t="s">
        <v>2165</v>
      </c>
      <c r="K585" s="78" t="s">
        <v>2166</v>
      </c>
      <c r="L585" s="78" t="s">
        <v>1791</v>
      </c>
      <c r="M585" s="78" t="s">
        <v>1791</v>
      </c>
      <c r="N585" s="78" t="s">
        <v>1791</v>
      </c>
      <c r="O585" s="78" t="s">
        <v>2167</v>
      </c>
      <c r="P585" s="82">
        <v>12</v>
      </c>
      <c r="Q585" s="78" t="s">
        <v>2172</v>
      </c>
      <c r="R585" s="82">
        <v>1</v>
      </c>
      <c r="S585" s="82">
        <v>1</v>
      </c>
      <c r="T585" s="82">
        <v>1</v>
      </c>
      <c r="U585" s="82">
        <v>1</v>
      </c>
      <c r="V585" s="82">
        <v>1</v>
      </c>
      <c r="W585" s="82">
        <v>1</v>
      </c>
      <c r="X585" s="82">
        <v>1</v>
      </c>
      <c r="Y585" s="82">
        <v>1</v>
      </c>
      <c r="Z585" s="82">
        <v>1</v>
      </c>
      <c r="AA585" s="82">
        <v>1</v>
      </c>
      <c r="AB585" s="82">
        <v>1</v>
      </c>
      <c r="AC585" s="82">
        <v>1</v>
      </c>
      <c r="AD585" s="85" t="str">
        <f>IF(A585&lt;&gt;"",IF(D585="DIRECCIÓN_DE_TRANSFERENCIAS","280 0031",VLOOKUP(C585,NIVELES!$A$14:$B$105,2,0)),"")</f>
        <v>280 1110</v>
      </c>
      <c r="AE585" s="86" t="s">
        <v>322</v>
      </c>
      <c r="AF585" s="86" t="s">
        <v>369</v>
      </c>
      <c r="AG585" s="79" t="str">
        <f>+IF(AF585&lt;&gt;"",VLOOKUP(AF585,NIVELES!$A$666:$B$673,2,0),"")</f>
        <v>ADMINISTRACIÓN_CENTRAL</v>
      </c>
      <c r="AH585" s="78" t="s">
        <v>322</v>
      </c>
      <c r="AI585" s="79" t="str">
        <f>IF(AH585&lt;&gt;"",VLOOKUP(CONCATENATE(AG585,AH585),NIVELES!$B$676:$C$745,2,0),"")</f>
        <v>Administración De La Gestión Administrativa Financiera</v>
      </c>
      <c r="AJ585" s="78" t="s">
        <v>517</v>
      </c>
      <c r="AK585" s="79" t="str">
        <f>+IF(AJ585&lt;&gt;"",VLOOKUP(AJ585,NIVELES!$A$816:$B$892,2,0),"")</f>
        <v>NO APLICA</v>
      </c>
      <c r="AL585" s="78" t="s">
        <v>553</v>
      </c>
      <c r="AM585" s="78">
        <v>510105</v>
      </c>
      <c r="AN585" s="79" t="str">
        <f>IF(AM585&lt;&gt;"",+VLOOKUP(AM585,NIVELES!$A$1652:$B$2466,2,0),"")</f>
        <v>Remuneraciones Unificadas</v>
      </c>
      <c r="AO585" s="87">
        <v>206676</v>
      </c>
      <c r="AP585" s="88">
        <v>17223</v>
      </c>
      <c r="AQ585" s="88">
        <v>17223</v>
      </c>
      <c r="AR585" s="88">
        <v>17223</v>
      </c>
      <c r="AS585" s="88">
        <v>17223</v>
      </c>
      <c r="AT585" s="88">
        <v>17223</v>
      </c>
      <c r="AU585" s="88">
        <v>17223</v>
      </c>
      <c r="AV585" s="88">
        <v>17223</v>
      </c>
      <c r="AW585" s="88">
        <v>17223</v>
      </c>
      <c r="AX585" s="88">
        <v>17223</v>
      </c>
      <c r="AY585" s="88">
        <v>17223</v>
      </c>
      <c r="AZ585" s="88">
        <v>17223</v>
      </c>
      <c r="BA585" s="88">
        <v>17223</v>
      </c>
      <c r="BB585" s="89">
        <v>206676</v>
      </c>
      <c r="BC585" s="90" t="str">
        <f t="shared" si="35"/>
        <v>OK</v>
      </c>
      <c r="BD585" s="91" t="str">
        <f t="shared" si="36"/>
        <v xml:space="preserve">                  </v>
      </c>
      <c r="BE585" s="92">
        <f t="shared" ref="BE585:BE648" si="37">SUBTOTAL(9,R585:AC585)</f>
        <v>12</v>
      </c>
    </row>
    <row r="586" spans="1:57" s="74" customFormat="1" ht="50.1" customHeight="1" x14ac:dyDescent="0.2">
      <c r="A586" s="78" t="s">
        <v>55</v>
      </c>
      <c r="B586" s="78" t="s">
        <v>54</v>
      </c>
      <c r="C586" s="78" t="s">
        <v>1029</v>
      </c>
      <c r="D586" s="78" t="s">
        <v>575</v>
      </c>
      <c r="E586" s="79" t="str">
        <f>+IF(C586&lt;&gt;"",VLOOKUP(MID(C586,18,5),NIVELES!$A$133:$B$213,2,0),"")</f>
        <v>CARCHI</v>
      </c>
      <c r="F586" s="80" t="s">
        <v>78</v>
      </c>
      <c r="G586" s="81" t="str">
        <f>+IF(F586&lt;&gt;"",VLOOKUP(F586,NIVELES!$A$246:$C$464,3,0),"")</f>
        <v>NORTE</v>
      </c>
      <c r="H586" s="82" t="s">
        <v>1023</v>
      </c>
      <c r="I586" s="78" t="s">
        <v>2164</v>
      </c>
      <c r="J586" s="78" t="s">
        <v>2165</v>
      </c>
      <c r="K586" s="78" t="s">
        <v>2166</v>
      </c>
      <c r="L586" s="78" t="s">
        <v>1791</v>
      </c>
      <c r="M586" s="78" t="s">
        <v>1791</v>
      </c>
      <c r="N586" s="78" t="s">
        <v>1791</v>
      </c>
      <c r="O586" s="78" t="s">
        <v>2167</v>
      </c>
      <c r="P586" s="82">
        <v>12</v>
      </c>
      <c r="Q586" s="78" t="s">
        <v>2172</v>
      </c>
      <c r="R586" s="82">
        <v>1</v>
      </c>
      <c r="S586" s="82">
        <v>1</v>
      </c>
      <c r="T586" s="82">
        <v>1</v>
      </c>
      <c r="U586" s="82">
        <v>1</v>
      </c>
      <c r="V586" s="82">
        <v>1</v>
      </c>
      <c r="W586" s="82">
        <v>1</v>
      </c>
      <c r="X586" s="82">
        <v>1</v>
      </c>
      <c r="Y586" s="82">
        <v>1</v>
      </c>
      <c r="Z586" s="82">
        <v>1</v>
      </c>
      <c r="AA586" s="82">
        <v>1</v>
      </c>
      <c r="AB586" s="82">
        <v>1</v>
      </c>
      <c r="AC586" s="82">
        <v>1</v>
      </c>
      <c r="AD586" s="85" t="str">
        <f>IF(A586&lt;&gt;"",IF(D586="DIRECCIÓN_DE_TRANSFERENCIAS","280 0031",VLOOKUP(C586,NIVELES!$A$14:$B$105,2,0)),"")</f>
        <v>280 1110</v>
      </c>
      <c r="AE586" s="86" t="s">
        <v>322</v>
      </c>
      <c r="AF586" s="86" t="s">
        <v>369</v>
      </c>
      <c r="AG586" s="79" t="str">
        <f>+IF(AF586&lt;&gt;"",VLOOKUP(AF586,NIVELES!$A$666:$B$673,2,0),"")</f>
        <v>ADMINISTRACIÓN_CENTRAL</v>
      </c>
      <c r="AH586" s="78" t="s">
        <v>322</v>
      </c>
      <c r="AI586" s="79" t="str">
        <f>IF(AH586&lt;&gt;"",VLOOKUP(CONCATENATE(AG586,AH586),NIVELES!$B$676:$C$745,2,0),"")</f>
        <v>Administración De La Gestión Administrativa Financiera</v>
      </c>
      <c r="AJ586" s="78" t="s">
        <v>517</v>
      </c>
      <c r="AK586" s="79" t="str">
        <f>+IF(AJ586&lt;&gt;"",VLOOKUP(AJ586,NIVELES!$A$816:$B$892,2,0),"")</f>
        <v>NO APLICA</v>
      </c>
      <c r="AL586" s="78" t="s">
        <v>553</v>
      </c>
      <c r="AM586" s="78">
        <v>510106</v>
      </c>
      <c r="AN586" s="79" t="str">
        <f>IF(AM586&lt;&gt;"",+VLOOKUP(AM586,NIVELES!$A$1652:$B$2466,2,0),"")</f>
        <v>Salarios Unificados</v>
      </c>
      <c r="AO586" s="87">
        <v>35340</v>
      </c>
      <c r="AP586" s="88">
        <v>2945</v>
      </c>
      <c r="AQ586" s="88">
        <v>2945</v>
      </c>
      <c r="AR586" s="88">
        <v>2945</v>
      </c>
      <c r="AS586" s="88">
        <v>2945</v>
      </c>
      <c r="AT586" s="88">
        <v>2945</v>
      </c>
      <c r="AU586" s="88">
        <v>2945</v>
      </c>
      <c r="AV586" s="88">
        <v>2945</v>
      </c>
      <c r="AW586" s="88">
        <v>2945</v>
      </c>
      <c r="AX586" s="88">
        <v>2945</v>
      </c>
      <c r="AY586" s="88">
        <v>2945</v>
      </c>
      <c r="AZ586" s="88">
        <v>2945</v>
      </c>
      <c r="BA586" s="88">
        <v>2945</v>
      </c>
      <c r="BB586" s="89">
        <v>35340</v>
      </c>
      <c r="BC586" s="90" t="str">
        <f t="shared" si="35"/>
        <v>OK</v>
      </c>
      <c r="BD586" s="91" t="str">
        <f t="shared" si="36"/>
        <v xml:space="preserve">                  </v>
      </c>
      <c r="BE586" s="92">
        <f t="shared" si="37"/>
        <v>12</v>
      </c>
    </row>
    <row r="587" spans="1:57" s="74" customFormat="1" ht="50.1" customHeight="1" x14ac:dyDescent="0.2">
      <c r="A587" s="78" t="s">
        <v>55</v>
      </c>
      <c r="B587" s="78" t="s">
        <v>54</v>
      </c>
      <c r="C587" s="78" t="s">
        <v>1029</v>
      </c>
      <c r="D587" s="78" t="s">
        <v>575</v>
      </c>
      <c r="E587" s="79" t="str">
        <f>+IF(C587&lt;&gt;"",VLOOKUP(MID(C587,18,5),NIVELES!$A$133:$B$213,2,0),"")</f>
        <v>CARCHI</v>
      </c>
      <c r="F587" s="80" t="s">
        <v>78</v>
      </c>
      <c r="G587" s="81" t="str">
        <f>+IF(F587&lt;&gt;"",VLOOKUP(F587,NIVELES!$A$246:$C$464,3,0),"")</f>
        <v>NORTE</v>
      </c>
      <c r="H587" s="82" t="s">
        <v>1023</v>
      </c>
      <c r="I587" s="78" t="s">
        <v>2164</v>
      </c>
      <c r="J587" s="78" t="s">
        <v>2165</v>
      </c>
      <c r="K587" s="78" t="s">
        <v>2166</v>
      </c>
      <c r="L587" s="78" t="s">
        <v>1791</v>
      </c>
      <c r="M587" s="78" t="s">
        <v>1791</v>
      </c>
      <c r="N587" s="78" t="s">
        <v>1791</v>
      </c>
      <c r="O587" s="78" t="s">
        <v>2167</v>
      </c>
      <c r="P587" s="82">
        <v>11</v>
      </c>
      <c r="Q587" s="78" t="s">
        <v>2172</v>
      </c>
      <c r="R587" s="82">
        <v>1</v>
      </c>
      <c r="S587" s="82">
        <v>1</v>
      </c>
      <c r="T587" s="82">
        <v>1</v>
      </c>
      <c r="U587" s="82">
        <v>1</v>
      </c>
      <c r="V587" s="82">
        <v>1</v>
      </c>
      <c r="W587" s="82">
        <v>1</v>
      </c>
      <c r="X587" s="82">
        <v>1</v>
      </c>
      <c r="Y587" s="82">
        <v>1</v>
      </c>
      <c r="Z587" s="82">
        <v>1</v>
      </c>
      <c r="AA587" s="82">
        <v>1</v>
      </c>
      <c r="AB587" s="82">
        <v>1</v>
      </c>
      <c r="AC587" s="82"/>
      <c r="AD587" s="85" t="str">
        <f>IF(A587&lt;&gt;"",IF(D587="DIRECCIÓN_DE_TRANSFERENCIAS","280 0031",VLOOKUP(C587,NIVELES!$A$14:$B$105,2,0)),"")</f>
        <v>280 1110</v>
      </c>
      <c r="AE587" s="86" t="s">
        <v>322</v>
      </c>
      <c r="AF587" s="86" t="s">
        <v>369</v>
      </c>
      <c r="AG587" s="79" t="str">
        <f>+IF(AF587&lt;&gt;"",VLOOKUP(AF587,NIVELES!$A$666:$B$673,2,0),"")</f>
        <v>ADMINISTRACIÓN_CENTRAL</v>
      </c>
      <c r="AH587" s="78" t="s">
        <v>322</v>
      </c>
      <c r="AI587" s="79" t="str">
        <f>IF(AH587&lt;&gt;"",VLOOKUP(CONCATENATE(AG587,AH587),NIVELES!$B$676:$C$745,2,0),"")</f>
        <v>Administración De La Gestión Administrativa Financiera</v>
      </c>
      <c r="AJ587" s="78" t="s">
        <v>517</v>
      </c>
      <c r="AK587" s="79" t="str">
        <f>+IF(AJ587&lt;&gt;"",VLOOKUP(AJ587,NIVELES!$A$816:$B$892,2,0),"")</f>
        <v>NO APLICA</v>
      </c>
      <c r="AL587" s="78" t="s">
        <v>553</v>
      </c>
      <c r="AM587" s="78">
        <v>510510</v>
      </c>
      <c r="AN587" s="79" t="str">
        <f>IF(AM587&lt;&gt;"",+VLOOKUP(AM587,NIVELES!$A$1652:$B$2466,2,0),"")</f>
        <v>Servicios Personales por Contrato</v>
      </c>
      <c r="AO587" s="87">
        <v>61050</v>
      </c>
      <c r="AP587" s="88">
        <v>5550</v>
      </c>
      <c r="AQ587" s="88">
        <v>5550</v>
      </c>
      <c r="AR587" s="88">
        <v>5550</v>
      </c>
      <c r="AS587" s="88">
        <v>5550</v>
      </c>
      <c r="AT587" s="88">
        <v>5550</v>
      </c>
      <c r="AU587" s="88">
        <v>5550</v>
      </c>
      <c r="AV587" s="88">
        <v>5550</v>
      </c>
      <c r="AW587" s="88">
        <v>5550</v>
      </c>
      <c r="AX587" s="88">
        <v>5550</v>
      </c>
      <c r="AY587" s="88">
        <v>5550</v>
      </c>
      <c r="AZ587" s="88">
        <v>5550</v>
      </c>
      <c r="BA587" s="88">
        <v>0</v>
      </c>
      <c r="BB587" s="89">
        <v>61050</v>
      </c>
      <c r="BC587" s="90" t="str">
        <f t="shared" si="35"/>
        <v>OK</v>
      </c>
      <c r="BD587" s="91" t="str">
        <f t="shared" si="36"/>
        <v xml:space="preserve">                  </v>
      </c>
      <c r="BE587" s="92">
        <f t="shared" si="37"/>
        <v>11</v>
      </c>
    </row>
    <row r="588" spans="1:57" s="74" customFormat="1" ht="50.1" customHeight="1" x14ac:dyDescent="0.2">
      <c r="A588" s="78" t="s">
        <v>55</v>
      </c>
      <c r="B588" s="78" t="s">
        <v>54</v>
      </c>
      <c r="C588" s="78" t="s">
        <v>1029</v>
      </c>
      <c r="D588" s="78" t="s">
        <v>575</v>
      </c>
      <c r="E588" s="79" t="str">
        <f>+IF(C588&lt;&gt;"",VLOOKUP(MID(C588,18,5),NIVELES!$A$133:$B$213,2,0),"")</f>
        <v>CARCHI</v>
      </c>
      <c r="F588" s="80" t="s">
        <v>78</v>
      </c>
      <c r="G588" s="81" t="str">
        <f>+IF(F588&lt;&gt;"",VLOOKUP(F588,NIVELES!$A$246:$C$464,3,0),"")</f>
        <v>NORTE</v>
      </c>
      <c r="H588" s="82" t="s">
        <v>1023</v>
      </c>
      <c r="I588" s="78" t="s">
        <v>2173</v>
      </c>
      <c r="J588" s="78" t="s">
        <v>2165</v>
      </c>
      <c r="K588" s="78" t="s">
        <v>2166</v>
      </c>
      <c r="L588" s="78" t="s">
        <v>1791</v>
      </c>
      <c r="M588" s="78" t="s">
        <v>1791</v>
      </c>
      <c r="N588" s="78" t="s">
        <v>1791</v>
      </c>
      <c r="O588" s="78" t="s">
        <v>2174</v>
      </c>
      <c r="P588" s="82">
        <v>12</v>
      </c>
      <c r="Q588" s="78" t="s">
        <v>2175</v>
      </c>
      <c r="R588" s="82">
        <v>1</v>
      </c>
      <c r="S588" s="82">
        <v>1</v>
      </c>
      <c r="T588" s="82">
        <v>1</v>
      </c>
      <c r="U588" s="82">
        <v>1</v>
      </c>
      <c r="V588" s="82">
        <v>1</v>
      </c>
      <c r="W588" s="82">
        <v>1</v>
      </c>
      <c r="X588" s="82">
        <v>1</v>
      </c>
      <c r="Y588" s="82">
        <v>1</v>
      </c>
      <c r="Z588" s="82">
        <v>1</v>
      </c>
      <c r="AA588" s="82">
        <v>1</v>
      </c>
      <c r="AB588" s="82">
        <v>1</v>
      </c>
      <c r="AC588" s="82">
        <v>1</v>
      </c>
      <c r="AD588" s="85" t="str">
        <f>IF(A588&lt;&gt;"",IF(D588="DIRECCIÓN_DE_TRANSFERENCIAS","280 0031",VLOOKUP(C588,NIVELES!$A$14:$B$105,2,0)),"")</f>
        <v>280 1110</v>
      </c>
      <c r="AE588" s="86" t="s">
        <v>322</v>
      </c>
      <c r="AF588" s="86" t="s">
        <v>369</v>
      </c>
      <c r="AG588" s="79" t="str">
        <f>+IF(AF588&lt;&gt;"",VLOOKUP(AF588,NIVELES!$A$666:$B$673,2,0),"")</f>
        <v>ADMINISTRACIÓN_CENTRAL</v>
      </c>
      <c r="AH588" s="78" t="s">
        <v>322</v>
      </c>
      <c r="AI588" s="79" t="str">
        <f>IF(AH588&lt;&gt;"",VLOOKUP(CONCATENATE(AG588,AH588),NIVELES!$B$676:$C$745,2,0),"")</f>
        <v>Administración De La Gestión Administrativa Financiera</v>
      </c>
      <c r="AJ588" s="78" t="s">
        <v>517</v>
      </c>
      <c r="AK588" s="79" t="str">
        <f>+IF(AJ588&lt;&gt;"",VLOOKUP(AJ588,NIVELES!$A$816:$B$892,2,0),"")</f>
        <v>NO APLICA</v>
      </c>
      <c r="AL588" s="78" t="s">
        <v>554</v>
      </c>
      <c r="AM588" s="78">
        <v>530101</v>
      </c>
      <c r="AN588" s="79" t="str">
        <f>IF(AM588&lt;&gt;"",+VLOOKUP(AM588,NIVELES!$A$1652:$B$2466,2,0),"")</f>
        <v>Agua Potable</v>
      </c>
      <c r="AO588" s="87">
        <v>1172.68</v>
      </c>
      <c r="AP588" s="88">
        <v>97.73</v>
      </c>
      <c r="AQ588" s="88">
        <v>97.73</v>
      </c>
      <c r="AR588" s="88">
        <v>97.73</v>
      </c>
      <c r="AS588" s="88">
        <v>97.73</v>
      </c>
      <c r="AT588" s="88">
        <v>97.72</v>
      </c>
      <c r="AU588" s="88">
        <v>97.72</v>
      </c>
      <c r="AV588" s="88">
        <v>97.72</v>
      </c>
      <c r="AW588" s="88">
        <v>97.72</v>
      </c>
      <c r="AX588" s="88">
        <v>97.72</v>
      </c>
      <c r="AY588" s="88">
        <v>97.72</v>
      </c>
      <c r="AZ588" s="88">
        <v>97.72</v>
      </c>
      <c r="BA588" s="88">
        <v>97.72</v>
      </c>
      <c r="BB588" s="89">
        <v>1172.68</v>
      </c>
      <c r="BC588" s="90" t="str">
        <f t="shared" si="35"/>
        <v>OK</v>
      </c>
      <c r="BD588" s="91" t="str">
        <f t="shared" si="36"/>
        <v xml:space="preserve">                  </v>
      </c>
      <c r="BE588" s="92">
        <f t="shared" si="37"/>
        <v>12</v>
      </c>
    </row>
    <row r="589" spans="1:57" s="74" customFormat="1" ht="50.1" customHeight="1" x14ac:dyDescent="0.2">
      <c r="A589" s="78" t="s">
        <v>55</v>
      </c>
      <c r="B589" s="78" t="s">
        <v>54</v>
      </c>
      <c r="C589" s="78" t="s">
        <v>1029</v>
      </c>
      <c r="D589" s="78" t="s">
        <v>575</v>
      </c>
      <c r="E589" s="79" t="str">
        <f>+IF(C589&lt;&gt;"",VLOOKUP(MID(C589,18,5),NIVELES!$A$133:$B$213,2,0),"")</f>
        <v>CARCHI</v>
      </c>
      <c r="F589" s="80" t="s">
        <v>78</v>
      </c>
      <c r="G589" s="81" t="str">
        <f>+IF(F589&lt;&gt;"",VLOOKUP(F589,NIVELES!$A$246:$C$464,3,0),"")</f>
        <v>NORTE</v>
      </c>
      <c r="H589" s="82" t="s">
        <v>1023</v>
      </c>
      <c r="I589" s="78" t="s">
        <v>2173</v>
      </c>
      <c r="J589" s="78" t="s">
        <v>2165</v>
      </c>
      <c r="K589" s="78" t="s">
        <v>2166</v>
      </c>
      <c r="L589" s="78" t="s">
        <v>1791</v>
      </c>
      <c r="M589" s="78" t="s">
        <v>1791</v>
      </c>
      <c r="N589" s="78" t="s">
        <v>1791</v>
      </c>
      <c r="O589" s="78" t="s">
        <v>2176</v>
      </c>
      <c r="P589" s="82">
        <v>1</v>
      </c>
      <c r="Q589" s="78" t="s">
        <v>2175</v>
      </c>
      <c r="R589" s="82"/>
      <c r="S589" s="82"/>
      <c r="T589" s="82">
        <v>1</v>
      </c>
      <c r="U589" s="82"/>
      <c r="V589" s="82"/>
      <c r="W589" s="82"/>
      <c r="X589" s="82"/>
      <c r="Y589" s="82"/>
      <c r="Z589" s="82"/>
      <c r="AA589" s="82"/>
      <c r="AB589" s="82"/>
      <c r="AC589" s="82"/>
      <c r="AD589" s="85" t="str">
        <f>IF(A589&lt;&gt;"",IF(D589="DIRECCIÓN_DE_TRANSFERENCIAS","280 0031",VLOOKUP(C589,NIVELES!$A$14:$B$105,2,0)),"")</f>
        <v>280 1110</v>
      </c>
      <c r="AE589" s="86" t="s">
        <v>322</v>
      </c>
      <c r="AF589" s="86" t="s">
        <v>369</v>
      </c>
      <c r="AG589" s="79" t="str">
        <f>+IF(AF589&lt;&gt;"",VLOOKUP(AF589,NIVELES!$A$666:$B$673,2,0),"")</f>
        <v>ADMINISTRACIÓN_CENTRAL</v>
      </c>
      <c r="AH589" s="78" t="s">
        <v>322</v>
      </c>
      <c r="AI589" s="79" t="str">
        <f>IF(AH589&lt;&gt;"",VLOOKUP(CONCATENATE(AG589,AH589),NIVELES!$B$676:$C$745,2,0),"")</f>
        <v>Administración De La Gestión Administrativa Financiera</v>
      </c>
      <c r="AJ589" s="78" t="s">
        <v>517</v>
      </c>
      <c r="AK589" s="79" t="str">
        <f>+IF(AJ589&lt;&gt;"",VLOOKUP(AJ589,NIVELES!$A$816:$B$892,2,0),"")</f>
        <v>NO APLICA</v>
      </c>
      <c r="AL589" s="78" t="s">
        <v>554</v>
      </c>
      <c r="AM589" s="78">
        <v>530803</v>
      </c>
      <c r="AN589" s="79" t="str">
        <f>IF(AM589&lt;&gt;"",+VLOOKUP(AM589,NIVELES!$A$1652:$B$2466,2,0),"")</f>
        <v>Combustibles y Lubricantes</v>
      </c>
      <c r="AO589" s="87">
        <v>14750</v>
      </c>
      <c r="AP589" s="88">
        <v>0</v>
      </c>
      <c r="AQ589" s="88">
        <v>0</v>
      </c>
      <c r="AR589" s="88">
        <v>7375</v>
      </c>
      <c r="AS589" s="88">
        <v>0</v>
      </c>
      <c r="AT589" s="88">
        <v>0</v>
      </c>
      <c r="AU589" s="88">
        <v>0</v>
      </c>
      <c r="AV589" s="88">
        <v>0</v>
      </c>
      <c r="AW589" s="88">
        <v>0</v>
      </c>
      <c r="AX589" s="88">
        <v>7375</v>
      </c>
      <c r="AY589" s="88">
        <v>0</v>
      </c>
      <c r="AZ589" s="88">
        <v>0</v>
      </c>
      <c r="BA589" s="88">
        <v>0</v>
      </c>
      <c r="BB589" s="89">
        <v>14750</v>
      </c>
      <c r="BC589" s="90" t="str">
        <f t="shared" si="35"/>
        <v>OK</v>
      </c>
      <c r="BD589" s="91" t="str">
        <f t="shared" si="36"/>
        <v xml:space="preserve">                  </v>
      </c>
      <c r="BE589" s="92">
        <f t="shared" si="37"/>
        <v>1</v>
      </c>
    </row>
    <row r="590" spans="1:57" s="74" customFormat="1" ht="50.1" customHeight="1" x14ac:dyDescent="0.2">
      <c r="A590" s="78" t="s">
        <v>55</v>
      </c>
      <c r="B590" s="78" t="s">
        <v>54</v>
      </c>
      <c r="C590" s="78" t="s">
        <v>1029</v>
      </c>
      <c r="D590" s="78" t="s">
        <v>575</v>
      </c>
      <c r="E590" s="79" t="str">
        <f>+IF(C590&lt;&gt;"",VLOOKUP(MID(C590,18,5),NIVELES!$A$133:$B$213,2,0),"")</f>
        <v>CARCHI</v>
      </c>
      <c r="F590" s="80" t="s">
        <v>78</v>
      </c>
      <c r="G590" s="81" t="str">
        <f>+IF(F590&lt;&gt;"",VLOOKUP(F590,NIVELES!$A$246:$C$464,3,0),"")</f>
        <v>NORTE</v>
      </c>
      <c r="H590" s="82" t="s">
        <v>1023</v>
      </c>
      <c r="I590" s="78" t="s">
        <v>2173</v>
      </c>
      <c r="J590" s="78" t="s">
        <v>2165</v>
      </c>
      <c r="K590" s="78" t="s">
        <v>2166</v>
      </c>
      <c r="L590" s="78" t="s">
        <v>1791</v>
      </c>
      <c r="M590" s="78" t="s">
        <v>1791</v>
      </c>
      <c r="N590" s="78" t="s">
        <v>1791</v>
      </c>
      <c r="O590" s="78" t="s">
        <v>2177</v>
      </c>
      <c r="P590" s="82">
        <v>1</v>
      </c>
      <c r="Q590" s="78" t="s">
        <v>2175</v>
      </c>
      <c r="R590" s="82"/>
      <c r="S590" s="82"/>
      <c r="T590" s="82"/>
      <c r="U590" s="82">
        <v>1</v>
      </c>
      <c r="V590" s="82"/>
      <c r="W590" s="82"/>
      <c r="X590" s="82"/>
      <c r="Y590" s="82"/>
      <c r="Z590" s="82"/>
      <c r="AA590" s="82"/>
      <c r="AB590" s="82"/>
      <c r="AC590" s="82"/>
      <c r="AD590" s="85" t="str">
        <f>IF(A590&lt;&gt;"",IF(D590="DIRECCIÓN_DE_TRANSFERENCIAS","280 0031",VLOOKUP(C590,NIVELES!$A$14:$B$105,2,0)),"")</f>
        <v>280 1110</v>
      </c>
      <c r="AE590" s="86" t="s">
        <v>322</v>
      </c>
      <c r="AF590" s="86" t="s">
        <v>369</v>
      </c>
      <c r="AG590" s="79" t="str">
        <f>+IF(AF590&lt;&gt;"",VLOOKUP(AF590,NIVELES!$A$666:$B$673,2,0),"")</f>
        <v>ADMINISTRACIÓN_CENTRAL</v>
      </c>
      <c r="AH590" s="78" t="s">
        <v>322</v>
      </c>
      <c r="AI590" s="79" t="str">
        <f>IF(AH590&lt;&gt;"",VLOOKUP(CONCATENATE(AG590,AH590),NIVELES!$B$676:$C$745,2,0),"")</f>
        <v>Administración De La Gestión Administrativa Financiera</v>
      </c>
      <c r="AJ590" s="78" t="s">
        <v>517</v>
      </c>
      <c r="AK590" s="79" t="str">
        <f>+IF(AJ590&lt;&gt;"",VLOOKUP(AJ590,NIVELES!$A$816:$B$892,2,0),"")</f>
        <v>NO APLICA</v>
      </c>
      <c r="AL590" s="78" t="s">
        <v>554</v>
      </c>
      <c r="AM590" s="78">
        <v>530204</v>
      </c>
      <c r="AN590" s="79" t="str">
        <f>IF(AM590&lt;&gt;"",+VLOOKUP(AM590,NIVELES!$A$1652:$B$2466,2,0),"")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590" s="87">
        <v>500</v>
      </c>
      <c r="AP590" s="88">
        <v>0</v>
      </c>
      <c r="AQ590" s="88">
        <v>0</v>
      </c>
      <c r="AR590" s="88">
        <v>0</v>
      </c>
      <c r="AS590" s="88">
        <v>500</v>
      </c>
      <c r="AT590" s="88">
        <v>0</v>
      </c>
      <c r="AU590" s="88">
        <v>0</v>
      </c>
      <c r="AV590" s="88">
        <v>0</v>
      </c>
      <c r="AW590" s="88">
        <v>0</v>
      </c>
      <c r="AX590" s="88">
        <v>0</v>
      </c>
      <c r="AY590" s="88">
        <v>0</v>
      </c>
      <c r="AZ590" s="88">
        <v>0</v>
      </c>
      <c r="BA590" s="88">
        <v>0</v>
      </c>
      <c r="BB590" s="89">
        <v>500</v>
      </c>
      <c r="BC590" s="90" t="str">
        <f t="shared" si="35"/>
        <v>OK</v>
      </c>
      <c r="BD590" s="91" t="str">
        <f t="shared" si="36"/>
        <v xml:space="preserve">                  </v>
      </c>
      <c r="BE590" s="92">
        <f t="shared" si="37"/>
        <v>1</v>
      </c>
    </row>
    <row r="591" spans="1:57" s="74" customFormat="1" ht="50.1" customHeight="1" x14ac:dyDescent="0.2">
      <c r="A591" s="78" t="s">
        <v>55</v>
      </c>
      <c r="B591" s="78" t="s">
        <v>54</v>
      </c>
      <c r="C591" s="78" t="s">
        <v>1029</v>
      </c>
      <c r="D591" s="78" t="s">
        <v>575</v>
      </c>
      <c r="E591" s="79" t="str">
        <f>+IF(C591&lt;&gt;"",VLOOKUP(MID(C591,18,5),NIVELES!$A$133:$B$213,2,0),"")</f>
        <v>CARCHI</v>
      </c>
      <c r="F591" s="80" t="s">
        <v>78</v>
      </c>
      <c r="G591" s="81" t="str">
        <f>+IF(F591&lt;&gt;"",VLOOKUP(F591,NIVELES!$A$246:$C$464,3,0),"")</f>
        <v>NORTE</v>
      </c>
      <c r="H591" s="82" t="s">
        <v>1023</v>
      </c>
      <c r="I591" s="78" t="s">
        <v>2173</v>
      </c>
      <c r="J591" s="78" t="s">
        <v>2165</v>
      </c>
      <c r="K591" s="78" t="s">
        <v>2166</v>
      </c>
      <c r="L591" s="78" t="s">
        <v>1791</v>
      </c>
      <c r="M591" s="78" t="s">
        <v>1791</v>
      </c>
      <c r="N591" s="78" t="s">
        <v>1791</v>
      </c>
      <c r="O591" s="78" t="s">
        <v>2174</v>
      </c>
      <c r="P591" s="82">
        <v>12</v>
      </c>
      <c r="Q591" s="78" t="s">
        <v>2175</v>
      </c>
      <c r="R591" s="82">
        <v>1</v>
      </c>
      <c r="S591" s="82">
        <v>1</v>
      </c>
      <c r="T591" s="82">
        <v>1</v>
      </c>
      <c r="U591" s="82">
        <v>1</v>
      </c>
      <c r="V591" s="82">
        <v>1</v>
      </c>
      <c r="W591" s="82">
        <v>1</v>
      </c>
      <c r="X591" s="82">
        <v>1</v>
      </c>
      <c r="Y591" s="82">
        <v>1</v>
      </c>
      <c r="Z591" s="82">
        <v>1</v>
      </c>
      <c r="AA591" s="82">
        <v>1</v>
      </c>
      <c r="AB591" s="82">
        <v>1</v>
      </c>
      <c r="AC591" s="82">
        <v>1</v>
      </c>
      <c r="AD591" s="85" t="str">
        <f>IF(A591&lt;&gt;"",IF(D591="DIRECCIÓN_DE_TRANSFERENCIAS","280 0031",VLOOKUP(C591,NIVELES!$A$14:$B$105,2,0)),"")</f>
        <v>280 1110</v>
      </c>
      <c r="AE591" s="86" t="s">
        <v>322</v>
      </c>
      <c r="AF591" s="86" t="s">
        <v>369</v>
      </c>
      <c r="AG591" s="79" t="str">
        <f>+IF(AF591&lt;&gt;"",VLOOKUP(AF591,NIVELES!$A$666:$B$673,2,0),"")</f>
        <v>ADMINISTRACIÓN_CENTRAL</v>
      </c>
      <c r="AH591" s="78" t="s">
        <v>322</v>
      </c>
      <c r="AI591" s="79" t="str">
        <f>IF(AH591&lt;&gt;"",VLOOKUP(CONCATENATE(AG591,AH591),NIVELES!$B$676:$C$745,2,0),"")</f>
        <v>Administración De La Gestión Administrativa Financiera</v>
      </c>
      <c r="AJ591" s="78" t="s">
        <v>517</v>
      </c>
      <c r="AK591" s="79" t="str">
        <f>+IF(AJ591&lt;&gt;"",VLOOKUP(AJ591,NIVELES!$A$816:$B$892,2,0),"")</f>
        <v>NO APLICA</v>
      </c>
      <c r="AL591" s="78" t="s">
        <v>554</v>
      </c>
      <c r="AM591" s="78">
        <v>530502</v>
      </c>
      <c r="AN591" s="79" t="str">
        <f>IF(AM591&lt;&gt;"",+VLOOKUP(AM591,NIVELES!$A$1652:$B$2466,2,0),"")</f>
        <v>Edificios, Locales y Residencias, Parqueaderos, Casilleros Judiciales y Bancarios (Arrendamiento)</v>
      </c>
      <c r="AO591" s="87">
        <v>14168</v>
      </c>
      <c r="AP591" s="88">
        <v>1232</v>
      </c>
      <c r="AQ591" s="88">
        <v>1232</v>
      </c>
      <c r="AR591" s="88">
        <v>1232</v>
      </c>
      <c r="AS591" s="88">
        <v>1232</v>
      </c>
      <c r="AT591" s="88">
        <v>1232</v>
      </c>
      <c r="AU591" s="88">
        <v>1232</v>
      </c>
      <c r="AV591" s="88">
        <v>1232</v>
      </c>
      <c r="AW591" s="88">
        <v>1232</v>
      </c>
      <c r="AX591" s="88">
        <v>1232</v>
      </c>
      <c r="AY591" s="88">
        <v>1232</v>
      </c>
      <c r="AZ591" s="88">
        <v>1232</v>
      </c>
      <c r="BA591" s="88">
        <v>616</v>
      </c>
      <c r="BB591" s="89">
        <v>14168</v>
      </c>
      <c r="BC591" s="90" t="str">
        <f t="shared" si="35"/>
        <v>OK</v>
      </c>
      <c r="BD591" s="91" t="str">
        <f t="shared" si="36"/>
        <v xml:space="preserve">                  </v>
      </c>
      <c r="BE591" s="92">
        <f t="shared" si="37"/>
        <v>12</v>
      </c>
    </row>
    <row r="592" spans="1:57" s="74" customFormat="1" ht="50.1" customHeight="1" x14ac:dyDescent="0.2">
      <c r="A592" s="78" t="s">
        <v>55</v>
      </c>
      <c r="B592" s="78" t="s">
        <v>54</v>
      </c>
      <c r="C592" s="78" t="s">
        <v>1029</v>
      </c>
      <c r="D592" s="78" t="s">
        <v>575</v>
      </c>
      <c r="E592" s="79" t="str">
        <f>+IF(C592&lt;&gt;"",VLOOKUP(MID(C592,18,5),NIVELES!$A$133:$B$213,2,0),"")</f>
        <v>CARCHI</v>
      </c>
      <c r="F592" s="80" t="s">
        <v>78</v>
      </c>
      <c r="G592" s="81" t="str">
        <f>+IF(F592&lt;&gt;"",VLOOKUP(F592,NIVELES!$A$246:$C$464,3,0),"")</f>
        <v>NORTE</v>
      </c>
      <c r="H592" s="82" t="s">
        <v>1023</v>
      </c>
      <c r="I592" s="78" t="s">
        <v>2173</v>
      </c>
      <c r="J592" s="78" t="s">
        <v>2165</v>
      </c>
      <c r="K592" s="78" t="s">
        <v>2166</v>
      </c>
      <c r="L592" s="78" t="s">
        <v>1791</v>
      </c>
      <c r="M592" s="78" t="s">
        <v>1791</v>
      </c>
      <c r="N592" s="78" t="s">
        <v>1791</v>
      </c>
      <c r="O592" s="78" t="s">
        <v>2174</v>
      </c>
      <c r="P592" s="82">
        <v>1</v>
      </c>
      <c r="Q592" s="78" t="s">
        <v>2175</v>
      </c>
      <c r="R592" s="82"/>
      <c r="S592" s="82"/>
      <c r="T592" s="82"/>
      <c r="U592" s="82"/>
      <c r="V592" s="82">
        <v>1</v>
      </c>
      <c r="W592" s="82"/>
      <c r="X592" s="82"/>
      <c r="Y592" s="82"/>
      <c r="Z592" s="82"/>
      <c r="AA592" s="82"/>
      <c r="AB592" s="82"/>
      <c r="AC592" s="82"/>
      <c r="AD592" s="85" t="str">
        <f>IF(A592&lt;&gt;"",IF(D592="DIRECCIÓN_DE_TRANSFERENCIAS","280 0031",VLOOKUP(C592,NIVELES!$A$14:$B$105,2,0)),"")</f>
        <v>280 1110</v>
      </c>
      <c r="AE592" s="86" t="s">
        <v>322</v>
      </c>
      <c r="AF592" s="86" t="s">
        <v>369</v>
      </c>
      <c r="AG592" s="79" t="str">
        <f>+IF(AF592&lt;&gt;"",VLOOKUP(AF592,NIVELES!$A$666:$B$673,2,0),"")</f>
        <v>ADMINISTRACIÓN_CENTRAL</v>
      </c>
      <c r="AH592" s="78" t="s">
        <v>322</v>
      </c>
      <c r="AI592" s="79" t="str">
        <f>IF(AH592&lt;&gt;"",VLOOKUP(CONCATENATE(AG592,AH592),NIVELES!$B$676:$C$745,2,0),"")</f>
        <v>Administración De La Gestión Administrativa Financiera</v>
      </c>
      <c r="AJ592" s="78" t="s">
        <v>517</v>
      </c>
      <c r="AK592" s="79" t="str">
        <f>+IF(AJ592&lt;&gt;"",VLOOKUP(AJ592,NIVELES!$A$816:$B$892,2,0),"")</f>
        <v>NO APLICA</v>
      </c>
      <c r="AL592" s="78" t="s">
        <v>554</v>
      </c>
      <c r="AM592" s="78">
        <v>530402</v>
      </c>
      <c r="AN592" s="79" t="str">
        <f>IF(AM592&lt;&gt;"",+VLOOKUP(AM592,NIVELES!$A$1652:$B$2466,2,0),"")</f>
        <v>Edificios, Locales, Residencias y Cableado Estructurado (Instalación, Mantenimiento y Reparación)</v>
      </c>
      <c r="AO592" s="87">
        <v>594.72</v>
      </c>
      <c r="AP592" s="88">
        <v>0</v>
      </c>
      <c r="AQ592" s="88">
        <v>0</v>
      </c>
      <c r="AR592" s="88">
        <v>0</v>
      </c>
      <c r="AS592" s="88">
        <v>0</v>
      </c>
      <c r="AT592" s="88">
        <v>594.72</v>
      </c>
      <c r="AU592" s="88">
        <v>0</v>
      </c>
      <c r="AV592" s="88">
        <v>0</v>
      </c>
      <c r="AW592" s="88">
        <v>0</v>
      </c>
      <c r="AX592" s="88">
        <v>0</v>
      </c>
      <c r="AY592" s="88">
        <v>0</v>
      </c>
      <c r="AZ592" s="88">
        <v>0</v>
      </c>
      <c r="BA592" s="88">
        <v>0</v>
      </c>
      <c r="BB592" s="89">
        <v>594.72</v>
      </c>
      <c r="BC592" s="90" t="str">
        <f t="shared" si="35"/>
        <v>OK</v>
      </c>
      <c r="BD592" s="91" t="str">
        <f t="shared" si="36"/>
        <v xml:space="preserve">                  </v>
      </c>
      <c r="BE592" s="92">
        <f t="shared" si="37"/>
        <v>1</v>
      </c>
    </row>
    <row r="593" spans="1:57" s="74" customFormat="1" ht="50.1" customHeight="1" x14ac:dyDescent="0.2">
      <c r="A593" s="78" t="s">
        <v>55</v>
      </c>
      <c r="B593" s="78" t="s">
        <v>54</v>
      </c>
      <c r="C593" s="78" t="s">
        <v>1029</v>
      </c>
      <c r="D593" s="78" t="s">
        <v>575</v>
      </c>
      <c r="E593" s="79" t="str">
        <f>+IF(C593&lt;&gt;"",VLOOKUP(MID(C593,18,5),NIVELES!$A$133:$B$213,2,0),"")</f>
        <v>CARCHI</v>
      </c>
      <c r="F593" s="80" t="s">
        <v>78</v>
      </c>
      <c r="G593" s="81" t="str">
        <f>+IF(F593&lt;&gt;"",VLOOKUP(F593,NIVELES!$A$246:$C$464,3,0),"")</f>
        <v>NORTE</v>
      </c>
      <c r="H593" s="82" t="s">
        <v>1023</v>
      </c>
      <c r="I593" s="78" t="s">
        <v>2173</v>
      </c>
      <c r="J593" s="78" t="s">
        <v>2165</v>
      </c>
      <c r="K593" s="78" t="s">
        <v>2166</v>
      </c>
      <c r="L593" s="78" t="s">
        <v>1791</v>
      </c>
      <c r="M593" s="78" t="s">
        <v>1791</v>
      </c>
      <c r="N593" s="78" t="s">
        <v>1791</v>
      </c>
      <c r="O593" s="78" t="s">
        <v>2174</v>
      </c>
      <c r="P593" s="82">
        <v>12</v>
      </c>
      <c r="Q593" s="78" t="s">
        <v>2175</v>
      </c>
      <c r="R593" s="82">
        <v>1</v>
      </c>
      <c r="S593" s="82">
        <v>1</v>
      </c>
      <c r="T593" s="82">
        <v>1</v>
      </c>
      <c r="U593" s="82">
        <v>1</v>
      </c>
      <c r="V593" s="82">
        <v>1</v>
      </c>
      <c r="W593" s="82">
        <v>1</v>
      </c>
      <c r="X593" s="82">
        <v>1</v>
      </c>
      <c r="Y593" s="82">
        <v>1</v>
      </c>
      <c r="Z593" s="82">
        <v>1</v>
      </c>
      <c r="AA593" s="82">
        <v>1</v>
      </c>
      <c r="AB593" s="82">
        <v>1</v>
      </c>
      <c r="AC593" s="82">
        <v>1</v>
      </c>
      <c r="AD593" s="85" t="str">
        <f>IF(A593&lt;&gt;"",IF(D593="DIRECCIÓN_DE_TRANSFERENCIAS","280 0031",VLOOKUP(C593,NIVELES!$A$14:$B$105,2,0)),"")</f>
        <v>280 1110</v>
      </c>
      <c r="AE593" s="86" t="s">
        <v>322</v>
      </c>
      <c r="AF593" s="86" t="s">
        <v>369</v>
      </c>
      <c r="AG593" s="79" t="str">
        <f>+IF(AF593&lt;&gt;"",VLOOKUP(AF593,NIVELES!$A$666:$B$673,2,0),"")</f>
        <v>ADMINISTRACIÓN_CENTRAL</v>
      </c>
      <c r="AH593" s="78" t="s">
        <v>322</v>
      </c>
      <c r="AI593" s="79" t="str">
        <f>IF(AH593&lt;&gt;"",VLOOKUP(CONCATENATE(AG593,AH593),NIVELES!$B$676:$C$745,2,0),"")</f>
        <v>Administración De La Gestión Administrativa Financiera</v>
      </c>
      <c r="AJ593" s="78" t="s">
        <v>517</v>
      </c>
      <c r="AK593" s="79" t="str">
        <f>+IF(AJ593&lt;&gt;"",VLOOKUP(AJ593,NIVELES!$A$816:$B$892,2,0),"")</f>
        <v>NO APLICA</v>
      </c>
      <c r="AL593" s="78" t="s">
        <v>554</v>
      </c>
      <c r="AM593" s="78">
        <v>530104</v>
      </c>
      <c r="AN593" s="79" t="str">
        <f>IF(AM593&lt;&gt;"",+VLOOKUP(AM593,NIVELES!$A$1652:$B$2466,2,0),"")</f>
        <v>Energía Eléctrica</v>
      </c>
      <c r="AO593" s="87">
        <v>2375.54</v>
      </c>
      <c r="AP593" s="88">
        <v>197.97</v>
      </c>
      <c r="AQ593" s="88">
        <v>197.97</v>
      </c>
      <c r="AR593" s="88">
        <v>197.96</v>
      </c>
      <c r="AS593" s="88">
        <v>197.96</v>
      </c>
      <c r="AT593" s="88">
        <v>197.96</v>
      </c>
      <c r="AU593" s="88">
        <v>197.96</v>
      </c>
      <c r="AV593" s="88">
        <v>197.96</v>
      </c>
      <c r="AW593" s="88">
        <v>197.96</v>
      </c>
      <c r="AX593" s="88">
        <v>197.96</v>
      </c>
      <c r="AY593" s="88">
        <v>197.96</v>
      </c>
      <c r="AZ593" s="88">
        <v>197.96</v>
      </c>
      <c r="BA593" s="88">
        <v>197.96</v>
      </c>
      <c r="BB593" s="89">
        <v>2375.54</v>
      </c>
      <c r="BC593" s="90" t="str">
        <f t="shared" si="35"/>
        <v>OK</v>
      </c>
      <c r="BD593" s="91" t="str">
        <f t="shared" si="36"/>
        <v xml:space="preserve">                  </v>
      </c>
      <c r="BE593" s="92">
        <f t="shared" si="37"/>
        <v>12</v>
      </c>
    </row>
    <row r="594" spans="1:57" s="74" customFormat="1" ht="50.1" customHeight="1" x14ac:dyDescent="0.2">
      <c r="A594" s="78" t="s">
        <v>55</v>
      </c>
      <c r="B594" s="78" t="s">
        <v>54</v>
      </c>
      <c r="C594" s="78" t="s">
        <v>1029</v>
      </c>
      <c r="D594" s="78" t="s">
        <v>575</v>
      </c>
      <c r="E594" s="79" t="str">
        <f>+IF(C594&lt;&gt;"",VLOOKUP(MID(C594,18,5),NIVELES!$A$133:$B$213,2,0),"")</f>
        <v>CARCHI</v>
      </c>
      <c r="F594" s="80" t="s">
        <v>78</v>
      </c>
      <c r="G594" s="81" t="str">
        <f>+IF(F594&lt;&gt;"",VLOOKUP(F594,NIVELES!$A$246:$C$464,3,0),"")</f>
        <v>NORTE</v>
      </c>
      <c r="H594" s="82" t="s">
        <v>1023</v>
      </c>
      <c r="I594" s="78" t="s">
        <v>2173</v>
      </c>
      <c r="J594" s="78" t="s">
        <v>2165</v>
      </c>
      <c r="K594" s="78" t="s">
        <v>2166</v>
      </c>
      <c r="L594" s="78" t="s">
        <v>1791</v>
      </c>
      <c r="M594" s="78" t="s">
        <v>1791</v>
      </c>
      <c r="N594" s="78" t="s">
        <v>1791</v>
      </c>
      <c r="O594" s="78" t="s">
        <v>2179</v>
      </c>
      <c r="P594" s="82">
        <v>1</v>
      </c>
      <c r="Q594" s="78" t="s">
        <v>2175</v>
      </c>
      <c r="R594" s="82"/>
      <c r="S594" s="82"/>
      <c r="T594" s="82"/>
      <c r="U594" s="82">
        <v>1</v>
      </c>
      <c r="V594" s="82"/>
      <c r="W594" s="82"/>
      <c r="X594" s="82"/>
      <c r="Y594" s="82"/>
      <c r="Z594" s="82"/>
      <c r="AA594" s="82"/>
      <c r="AB594" s="82"/>
      <c r="AC594" s="82"/>
      <c r="AD594" s="85" t="str">
        <f>IF(A594&lt;&gt;"",IF(D594="DIRECCIÓN_DE_TRANSFERENCIAS","280 0031",VLOOKUP(C594,NIVELES!$A$14:$B$105,2,0)),"")</f>
        <v>280 1110</v>
      </c>
      <c r="AE594" s="86" t="s">
        <v>322</v>
      </c>
      <c r="AF594" s="86" t="s">
        <v>369</v>
      </c>
      <c r="AG594" s="79" t="str">
        <f>+IF(AF594&lt;&gt;"",VLOOKUP(AF594,NIVELES!$A$666:$B$673,2,0),"")</f>
        <v>ADMINISTRACIÓN_CENTRAL</v>
      </c>
      <c r="AH594" s="78" t="s">
        <v>322</v>
      </c>
      <c r="AI594" s="79" t="str">
        <f>IF(AH594&lt;&gt;"",VLOOKUP(CONCATENATE(AG594,AH594),NIVELES!$B$676:$C$745,2,0),"")</f>
        <v>Administración De La Gestión Administrativa Financiera</v>
      </c>
      <c r="AJ594" s="78" t="s">
        <v>517</v>
      </c>
      <c r="AK594" s="79" t="str">
        <f>+IF(AJ594&lt;&gt;"",VLOOKUP(AJ594,NIVELES!$A$816:$B$892,2,0),"")</f>
        <v>NO APLICA</v>
      </c>
      <c r="AL594" s="78" t="s">
        <v>554</v>
      </c>
      <c r="AM594" s="78">
        <v>530804</v>
      </c>
      <c r="AN594" s="79" t="str">
        <f>IF(AM594&lt;&gt;"",+VLOOKUP(AM594,NIVELES!$A$1652:$B$2466,2,0),"")</f>
        <v>Materiales de Oficina</v>
      </c>
      <c r="AO594" s="87">
        <v>3945.71</v>
      </c>
      <c r="AP594" s="88">
        <v>0</v>
      </c>
      <c r="AQ594" s="88">
        <v>0</v>
      </c>
      <c r="AR594" s="88">
        <v>0</v>
      </c>
      <c r="AS594" s="88">
        <v>3945.71</v>
      </c>
      <c r="AT594" s="88">
        <v>0</v>
      </c>
      <c r="AU594" s="88">
        <v>0</v>
      </c>
      <c r="AV594" s="88">
        <v>0</v>
      </c>
      <c r="AW594" s="88">
        <v>0</v>
      </c>
      <c r="AX594" s="88">
        <v>0</v>
      </c>
      <c r="AY594" s="88">
        <v>0</v>
      </c>
      <c r="AZ594" s="88">
        <v>0</v>
      </c>
      <c r="BA594" s="88">
        <v>0</v>
      </c>
      <c r="BB594" s="89">
        <v>3945.71</v>
      </c>
      <c r="BC594" s="90" t="str">
        <f t="shared" si="35"/>
        <v>OK</v>
      </c>
      <c r="BD594" s="91" t="str">
        <f t="shared" si="36"/>
        <v xml:space="preserve">                  </v>
      </c>
      <c r="BE594" s="92">
        <f t="shared" si="37"/>
        <v>1</v>
      </c>
    </row>
    <row r="595" spans="1:57" s="74" customFormat="1" ht="50.1" customHeight="1" x14ac:dyDescent="0.2">
      <c r="A595" s="78" t="s">
        <v>55</v>
      </c>
      <c r="B595" s="78" t="s">
        <v>54</v>
      </c>
      <c r="C595" s="78" t="s">
        <v>1029</v>
      </c>
      <c r="D595" s="78" t="s">
        <v>575</v>
      </c>
      <c r="E595" s="79" t="str">
        <f>+IF(C595&lt;&gt;"",VLOOKUP(MID(C595,18,5),NIVELES!$A$133:$B$213,2,0),"")</f>
        <v>CARCHI</v>
      </c>
      <c r="F595" s="80" t="s">
        <v>78</v>
      </c>
      <c r="G595" s="81" t="str">
        <f>+IF(F595&lt;&gt;"",VLOOKUP(F595,NIVELES!$A$246:$C$464,3,0),"")</f>
        <v>NORTE</v>
      </c>
      <c r="H595" s="82" t="s">
        <v>1023</v>
      </c>
      <c r="I595" s="78" t="s">
        <v>2173</v>
      </c>
      <c r="J595" s="78" t="s">
        <v>2165</v>
      </c>
      <c r="K595" s="78" t="s">
        <v>2166</v>
      </c>
      <c r="L595" s="78" t="s">
        <v>1791</v>
      </c>
      <c r="M595" s="78" t="s">
        <v>1791</v>
      </c>
      <c r="N595" s="78" t="s">
        <v>1791</v>
      </c>
      <c r="O595" s="78" t="s">
        <v>2174</v>
      </c>
      <c r="P595" s="82">
        <v>12</v>
      </c>
      <c r="Q595" s="78" t="s">
        <v>2175</v>
      </c>
      <c r="R595" s="82">
        <v>1</v>
      </c>
      <c r="S595" s="82">
        <v>1</v>
      </c>
      <c r="T595" s="82">
        <v>1</v>
      </c>
      <c r="U595" s="82">
        <v>1</v>
      </c>
      <c r="V595" s="82">
        <v>1</v>
      </c>
      <c r="W595" s="82">
        <v>1</v>
      </c>
      <c r="X595" s="82">
        <v>1</v>
      </c>
      <c r="Y595" s="82">
        <v>1</v>
      </c>
      <c r="Z595" s="82">
        <v>1</v>
      </c>
      <c r="AA595" s="82">
        <v>1</v>
      </c>
      <c r="AB595" s="82">
        <v>1</v>
      </c>
      <c r="AC595" s="82">
        <v>1</v>
      </c>
      <c r="AD595" s="85" t="str">
        <f>IF(A595&lt;&gt;"",IF(D595="DIRECCIÓN_DE_TRANSFERENCIAS","280 0031",VLOOKUP(C595,NIVELES!$A$14:$B$105,2,0)),"")</f>
        <v>280 1110</v>
      </c>
      <c r="AE595" s="86" t="s">
        <v>322</v>
      </c>
      <c r="AF595" s="86" t="s">
        <v>369</v>
      </c>
      <c r="AG595" s="79" t="str">
        <f>+IF(AF595&lt;&gt;"",VLOOKUP(AF595,NIVELES!$A$666:$B$673,2,0),"")</f>
        <v>ADMINISTRACIÓN_CENTRAL</v>
      </c>
      <c r="AH595" s="78" t="s">
        <v>322</v>
      </c>
      <c r="AI595" s="79" t="str">
        <f>IF(AH595&lt;&gt;"",VLOOKUP(CONCATENATE(AG595,AH595),NIVELES!$B$676:$C$745,2,0),"")</f>
        <v>Administración De La Gestión Administrativa Financiera</v>
      </c>
      <c r="AJ595" s="78" t="s">
        <v>517</v>
      </c>
      <c r="AK595" s="79" t="str">
        <f>+IF(AJ595&lt;&gt;"",VLOOKUP(AJ595,NIVELES!$A$816:$B$892,2,0),"")</f>
        <v>NO APLICA</v>
      </c>
      <c r="AL595" s="78" t="s">
        <v>554</v>
      </c>
      <c r="AM595" s="78">
        <v>530106</v>
      </c>
      <c r="AN595" s="79" t="str">
        <f>IF(AM595&lt;&gt;"",+VLOOKUP(AM595,NIVELES!$A$1652:$B$2466,2,0),"")</f>
        <v>Servicio de Correo</v>
      </c>
      <c r="AO595" s="87">
        <v>311.32</v>
      </c>
      <c r="AP595" s="88">
        <v>25.95</v>
      </c>
      <c r="AQ595" s="88">
        <v>25.95</v>
      </c>
      <c r="AR595" s="88">
        <v>25.95</v>
      </c>
      <c r="AS595" s="88">
        <v>25.95</v>
      </c>
      <c r="AT595" s="88">
        <v>25.94</v>
      </c>
      <c r="AU595" s="88">
        <v>25.94</v>
      </c>
      <c r="AV595" s="88">
        <v>25.94</v>
      </c>
      <c r="AW595" s="88">
        <v>25.94</v>
      </c>
      <c r="AX595" s="88">
        <v>25.94</v>
      </c>
      <c r="AY595" s="88">
        <v>25.94</v>
      </c>
      <c r="AZ595" s="88">
        <v>25.94</v>
      </c>
      <c r="BA595" s="88">
        <v>25.94</v>
      </c>
      <c r="BB595" s="89">
        <v>311.32</v>
      </c>
      <c r="BC595" s="90" t="str">
        <f t="shared" si="35"/>
        <v>OK</v>
      </c>
      <c r="BD595" s="91" t="str">
        <f t="shared" si="36"/>
        <v xml:space="preserve">                  </v>
      </c>
      <c r="BE595" s="92">
        <f t="shared" si="37"/>
        <v>12</v>
      </c>
    </row>
    <row r="596" spans="1:57" s="74" customFormat="1" ht="50.1" customHeight="1" x14ac:dyDescent="0.2">
      <c r="A596" s="78" t="s">
        <v>55</v>
      </c>
      <c r="B596" s="78" t="s">
        <v>54</v>
      </c>
      <c r="C596" s="78" t="s">
        <v>1029</v>
      </c>
      <c r="D596" s="78" t="s">
        <v>575</v>
      </c>
      <c r="E596" s="79" t="str">
        <f>+IF(C596&lt;&gt;"",VLOOKUP(MID(C596,18,5),NIVELES!$A$133:$B$213,2,0),"")</f>
        <v>CARCHI</v>
      </c>
      <c r="F596" s="80" t="s">
        <v>78</v>
      </c>
      <c r="G596" s="81" t="str">
        <f>+IF(F596&lt;&gt;"",VLOOKUP(F596,NIVELES!$A$246:$C$464,3,0),"")</f>
        <v>NORTE</v>
      </c>
      <c r="H596" s="82" t="s">
        <v>1023</v>
      </c>
      <c r="I596" s="78" t="s">
        <v>2173</v>
      </c>
      <c r="J596" s="78" t="s">
        <v>2165</v>
      </c>
      <c r="K596" s="78" t="s">
        <v>2166</v>
      </c>
      <c r="L596" s="78" t="s">
        <v>1791</v>
      </c>
      <c r="M596" s="78" t="s">
        <v>1791</v>
      </c>
      <c r="N596" s="78" t="s">
        <v>1791</v>
      </c>
      <c r="O596" s="78" t="s">
        <v>2174</v>
      </c>
      <c r="P596" s="82">
        <v>1</v>
      </c>
      <c r="Q596" s="78" t="s">
        <v>2175</v>
      </c>
      <c r="R596" s="82"/>
      <c r="S596" s="82"/>
      <c r="T596" s="82"/>
      <c r="U596" s="82"/>
      <c r="V596" s="82">
        <v>1</v>
      </c>
      <c r="W596" s="82"/>
      <c r="X596" s="82"/>
      <c r="Y596" s="82"/>
      <c r="Z596" s="82"/>
      <c r="AA596" s="82"/>
      <c r="AB596" s="82"/>
      <c r="AC596" s="82"/>
      <c r="AD596" s="85" t="str">
        <f>IF(A596&lt;&gt;"",IF(D596="DIRECCIÓN_DE_TRANSFERENCIAS","280 0031",VLOOKUP(C596,NIVELES!$A$14:$B$105,2,0)),"")</f>
        <v>280 1110</v>
      </c>
      <c r="AE596" s="86" t="s">
        <v>322</v>
      </c>
      <c r="AF596" s="86" t="s">
        <v>369</v>
      </c>
      <c r="AG596" s="79" t="str">
        <f>+IF(AF596&lt;&gt;"",VLOOKUP(AF596,NIVELES!$A$666:$B$673,2,0),"")</f>
        <v>ADMINISTRACIÓN_CENTRAL</v>
      </c>
      <c r="AH596" s="78" t="s">
        <v>321</v>
      </c>
      <c r="AI596" s="79" t="str">
        <f>IF(AH596&lt;&gt;"",VLOOKUP(CONCATENATE(AG596,AH596),NIVELES!$B$676:$C$745,2,0),"")</f>
        <v>Gestión De Infraestructura</v>
      </c>
      <c r="AJ596" s="78" t="s">
        <v>517</v>
      </c>
      <c r="AK596" s="79" t="str">
        <f>+IF(AJ596&lt;&gt;"",VLOOKUP(AJ596,NIVELES!$A$816:$B$892,2,0),"")</f>
        <v>NO APLICA</v>
      </c>
      <c r="AL596" s="78" t="s">
        <v>554</v>
      </c>
      <c r="AM596" s="78">
        <v>530811</v>
      </c>
      <c r="AN596" s="79" t="str">
        <f>IF(AM596&lt;&gt;"",+VLOOKUP(AM596,NIVELES!$A$1652:$B$2466,2,0),"")</f>
        <v>Insumos,  Materiales  y Suministros  para  la  Construcción,  Electricidad,  Plomería,  Carpintería,  Señalización
Vial, Navegación y Contra Incendios</v>
      </c>
      <c r="AO596" s="87">
        <v>500</v>
      </c>
      <c r="AP596" s="88">
        <v>0</v>
      </c>
      <c r="AQ596" s="88">
        <v>0</v>
      </c>
      <c r="AR596" s="88">
        <v>0</v>
      </c>
      <c r="AS596" s="88">
        <v>0</v>
      </c>
      <c r="AT596" s="88">
        <v>500</v>
      </c>
      <c r="AU596" s="88">
        <v>0</v>
      </c>
      <c r="AV596" s="88">
        <v>0</v>
      </c>
      <c r="AW596" s="88">
        <v>0</v>
      </c>
      <c r="AX596" s="88">
        <v>0</v>
      </c>
      <c r="AY596" s="88">
        <v>0</v>
      </c>
      <c r="AZ596" s="88">
        <v>0</v>
      </c>
      <c r="BA596" s="88">
        <v>0</v>
      </c>
      <c r="BB596" s="89">
        <v>500</v>
      </c>
      <c r="BC596" s="90" t="str">
        <f t="shared" si="35"/>
        <v>OK</v>
      </c>
      <c r="BD596" s="91" t="str">
        <f t="shared" si="36"/>
        <v xml:space="preserve">                  </v>
      </c>
      <c r="BE596" s="92">
        <f t="shared" si="37"/>
        <v>1</v>
      </c>
    </row>
    <row r="597" spans="1:57" s="74" customFormat="1" ht="50.1" customHeight="1" x14ac:dyDescent="0.2">
      <c r="A597" s="78" t="s">
        <v>55</v>
      </c>
      <c r="B597" s="78" t="s">
        <v>54</v>
      </c>
      <c r="C597" s="78" t="s">
        <v>1029</v>
      </c>
      <c r="D597" s="78" t="s">
        <v>575</v>
      </c>
      <c r="E597" s="79" t="str">
        <f>+IF(C597&lt;&gt;"",VLOOKUP(MID(C597,18,5),NIVELES!$A$133:$B$213,2,0),"")</f>
        <v>CARCHI</v>
      </c>
      <c r="F597" s="80" t="s">
        <v>78</v>
      </c>
      <c r="G597" s="81" t="str">
        <f>+IF(F597&lt;&gt;"",VLOOKUP(F597,NIVELES!$A$246:$C$464,3,0),"")</f>
        <v>NORTE</v>
      </c>
      <c r="H597" s="82" t="s">
        <v>1023</v>
      </c>
      <c r="I597" s="78" t="s">
        <v>2173</v>
      </c>
      <c r="J597" s="78" t="s">
        <v>2165</v>
      </c>
      <c r="K597" s="78" t="s">
        <v>2166</v>
      </c>
      <c r="L597" s="78" t="s">
        <v>1791</v>
      </c>
      <c r="M597" s="78" t="s">
        <v>1791</v>
      </c>
      <c r="N597" s="78" t="s">
        <v>1791</v>
      </c>
      <c r="O597" s="78" t="s">
        <v>2180</v>
      </c>
      <c r="P597" s="82">
        <v>11</v>
      </c>
      <c r="Q597" s="78" t="s">
        <v>2175</v>
      </c>
      <c r="R597" s="82"/>
      <c r="S597" s="82">
        <v>1</v>
      </c>
      <c r="T597" s="82">
        <v>1</v>
      </c>
      <c r="U597" s="82">
        <v>1</v>
      </c>
      <c r="V597" s="82">
        <v>1</v>
      </c>
      <c r="W597" s="82">
        <v>1</v>
      </c>
      <c r="X597" s="82">
        <v>1</v>
      </c>
      <c r="Y597" s="82">
        <v>1</v>
      </c>
      <c r="Z597" s="82">
        <v>1</v>
      </c>
      <c r="AA597" s="82">
        <v>1</v>
      </c>
      <c r="AB597" s="82">
        <v>1</v>
      </c>
      <c r="AC597" s="82">
        <v>1</v>
      </c>
      <c r="AD597" s="85" t="str">
        <f>IF(A597&lt;&gt;"",IF(D597="DIRECCIÓN_DE_TRANSFERENCIAS","280 0031",VLOOKUP(C597,NIVELES!$A$14:$B$105,2,0)),"")</f>
        <v>280 1110</v>
      </c>
      <c r="AE597" s="86" t="s">
        <v>322</v>
      </c>
      <c r="AF597" s="86" t="s">
        <v>369</v>
      </c>
      <c r="AG597" s="79" t="str">
        <f>+IF(AF597&lt;&gt;"",VLOOKUP(AF597,NIVELES!$A$666:$B$673,2,0),"")</f>
        <v>ADMINISTRACIÓN_CENTRAL</v>
      </c>
      <c r="AH597" s="78" t="s">
        <v>322</v>
      </c>
      <c r="AI597" s="79" t="str">
        <f>IF(AH597&lt;&gt;"",VLOOKUP(CONCATENATE(AG597,AH597),NIVELES!$B$676:$C$745,2,0),"")</f>
        <v>Administración De La Gestión Administrativa Financiera</v>
      </c>
      <c r="AJ597" s="78" t="s">
        <v>517</v>
      </c>
      <c r="AK597" s="79" t="str">
        <f>+IF(AJ597&lt;&gt;"",VLOOKUP(AJ597,NIVELES!$A$816:$B$892,2,0),"")</f>
        <v>NO APLICA</v>
      </c>
      <c r="AL597" s="78" t="s">
        <v>554</v>
      </c>
      <c r="AM597" s="78">
        <v>530208</v>
      </c>
      <c r="AN597" s="79" t="str">
        <f>IF(AM597&lt;&gt;"",+VLOOKUP(AM597,NIVELES!$A$1652:$B$2466,2,0),"")</f>
        <v>Servicio de Seguridad y Vigilancia</v>
      </c>
      <c r="AO597" s="87">
        <v>32243.37</v>
      </c>
      <c r="AP597" s="88">
        <v>0</v>
      </c>
      <c r="AQ597" s="88">
        <v>2931.22</v>
      </c>
      <c r="AR597" s="88">
        <v>2931.22</v>
      </c>
      <c r="AS597" s="88">
        <v>2931.22</v>
      </c>
      <c r="AT597" s="88">
        <v>2931.22</v>
      </c>
      <c r="AU597" s="88">
        <v>2931.22</v>
      </c>
      <c r="AV597" s="88">
        <v>2931.22</v>
      </c>
      <c r="AW597" s="88">
        <v>2931.21</v>
      </c>
      <c r="AX597" s="88">
        <v>2931.21</v>
      </c>
      <c r="AY597" s="88">
        <v>2931.21</v>
      </c>
      <c r="AZ597" s="88">
        <v>2931.21</v>
      </c>
      <c r="BA597" s="88">
        <v>2931.21</v>
      </c>
      <c r="BB597" s="89">
        <v>32243.369999999995</v>
      </c>
      <c r="BC597" s="90" t="str">
        <f t="shared" si="35"/>
        <v>OK</v>
      </c>
      <c r="BD597" s="91" t="str">
        <f t="shared" si="36"/>
        <v xml:space="preserve">                  </v>
      </c>
      <c r="BE597" s="92">
        <f t="shared" si="37"/>
        <v>11</v>
      </c>
    </row>
    <row r="598" spans="1:57" s="74" customFormat="1" ht="50.1" customHeight="1" x14ac:dyDescent="0.2">
      <c r="A598" s="78" t="s">
        <v>55</v>
      </c>
      <c r="B598" s="78" t="s">
        <v>54</v>
      </c>
      <c r="C598" s="78" t="s">
        <v>1029</v>
      </c>
      <c r="D598" s="78" t="s">
        <v>575</v>
      </c>
      <c r="E598" s="79" t="str">
        <f>+IF(C598&lt;&gt;"",VLOOKUP(MID(C598,18,5),NIVELES!$A$133:$B$213,2,0),"")</f>
        <v>CARCHI</v>
      </c>
      <c r="F598" s="80" t="s">
        <v>78</v>
      </c>
      <c r="G598" s="81" t="str">
        <f>+IF(F598&lt;&gt;"",VLOOKUP(F598,NIVELES!$A$246:$C$464,3,0),"")</f>
        <v>NORTE</v>
      </c>
      <c r="H598" s="82" t="s">
        <v>1023</v>
      </c>
      <c r="I598" s="78" t="s">
        <v>2173</v>
      </c>
      <c r="J598" s="78" t="s">
        <v>2165</v>
      </c>
      <c r="K598" s="78" t="s">
        <v>2166</v>
      </c>
      <c r="L598" s="78" t="s">
        <v>1791</v>
      </c>
      <c r="M598" s="78" t="s">
        <v>1791</v>
      </c>
      <c r="N598" s="78" t="s">
        <v>1791</v>
      </c>
      <c r="O598" s="78" t="s">
        <v>2174</v>
      </c>
      <c r="P598" s="82">
        <v>12</v>
      </c>
      <c r="Q598" s="78" t="s">
        <v>2175</v>
      </c>
      <c r="R598" s="82">
        <v>1</v>
      </c>
      <c r="S598" s="82">
        <v>1</v>
      </c>
      <c r="T598" s="82">
        <v>1</v>
      </c>
      <c r="U598" s="82">
        <v>1</v>
      </c>
      <c r="V598" s="82">
        <v>1</v>
      </c>
      <c r="W598" s="82">
        <v>1</v>
      </c>
      <c r="X598" s="82">
        <v>1</v>
      </c>
      <c r="Y598" s="82">
        <v>1</v>
      </c>
      <c r="Z598" s="82">
        <v>1</v>
      </c>
      <c r="AA598" s="82">
        <v>1</v>
      </c>
      <c r="AB598" s="82">
        <v>1</v>
      </c>
      <c r="AC598" s="82">
        <v>1</v>
      </c>
      <c r="AD598" s="85" t="str">
        <f>IF(A598&lt;&gt;"",IF(D598="DIRECCIÓN_DE_TRANSFERENCIAS","280 0031",VLOOKUP(C598,NIVELES!$A$14:$B$105,2,0)),"")</f>
        <v>280 1110</v>
      </c>
      <c r="AE598" s="86" t="s">
        <v>322</v>
      </c>
      <c r="AF598" s="86" t="s">
        <v>369</v>
      </c>
      <c r="AG598" s="79" t="str">
        <f>+IF(AF598&lt;&gt;"",VLOOKUP(AF598,NIVELES!$A$666:$B$673,2,0),"")</f>
        <v>ADMINISTRACIÓN_CENTRAL</v>
      </c>
      <c r="AH598" s="78" t="s">
        <v>322</v>
      </c>
      <c r="AI598" s="79" t="str">
        <f>IF(AH598&lt;&gt;"",VLOOKUP(CONCATENATE(AG598,AH598),NIVELES!$B$676:$C$745,2,0),"")</f>
        <v>Administración De La Gestión Administrativa Financiera</v>
      </c>
      <c r="AJ598" s="78" t="s">
        <v>517</v>
      </c>
      <c r="AK598" s="79" t="str">
        <f>+IF(AJ598&lt;&gt;"",VLOOKUP(AJ598,NIVELES!$A$816:$B$892,2,0),"")</f>
        <v>NO APLICA</v>
      </c>
      <c r="AL598" s="78" t="s">
        <v>554</v>
      </c>
      <c r="AM598" s="78">
        <v>530105</v>
      </c>
      <c r="AN598" s="79" t="str">
        <f>IF(AM598&lt;&gt;"",+VLOOKUP(AM598,NIVELES!$A$1652:$B$2466,2,0),"")</f>
        <v>Telecomunicaciones</v>
      </c>
      <c r="AO598" s="87">
        <v>1522.36</v>
      </c>
      <c r="AP598" s="88">
        <v>126.87</v>
      </c>
      <c r="AQ598" s="88">
        <v>126.87</v>
      </c>
      <c r="AR598" s="88">
        <v>126.87</v>
      </c>
      <c r="AS598" s="88">
        <v>126.87</v>
      </c>
      <c r="AT598" s="88">
        <v>126.86</v>
      </c>
      <c r="AU598" s="88">
        <v>126.86</v>
      </c>
      <c r="AV598" s="88">
        <v>126.86</v>
      </c>
      <c r="AW598" s="88">
        <v>126.86</v>
      </c>
      <c r="AX598" s="88">
        <v>126.86</v>
      </c>
      <c r="AY598" s="88">
        <v>126.86</v>
      </c>
      <c r="AZ598" s="88">
        <v>126.86</v>
      </c>
      <c r="BA598" s="88">
        <v>126.86</v>
      </c>
      <c r="BB598" s="89">
        <v>1522.3599999999997</v>
      </c>
      <c r="BC598" s="90" t="str">
        <f t="shared" si="35"/>
        <v>OK</v>
      </c>
      <c r="BD598" s="91" t="str">
        <f t="shared" si="36"/>
        <v xml:space="preserve">                  </v>
      </c>
      <c r="BE598" s="92">
        <f t="shared" si="37"/>
        <v>12</v>
      </c>
    </row>
    <row r="599" spans="1:57" s="74" customFormat="1" ht="50.1" customHeight="1" x14ac:dyDescent="0.2">
      <c r="A599" s="78" t="s">
        <v>55</v>
      </c>
      <c r="B599" s="78" t="s">
        <v>54</v>
      </c>
      <c r="C599" s="78" t="s">
        <v>1029</v>
      </c>
      <c r="D599" s="78" t="s">
        <v>575</v>
      </c>
      <c r="E599" s="79" t="str">
        <f>+IF(C599&lt;&gt;"",VLOOKUP(MID(C599,18,5),NIVELES!$A$133:$B$213,2,0),"")</f>
        <v>CARCHI</v>
      </c>
      <c r="F599" s="80" t="s">
        <v>78</v>
      </c>
      <c r="G599" s="81" t="str">
        <f>+IF(F599&lt;&gt;"",VLOOKUP(F599,NIVELES!$A$246:$C$464,3,0),"")</f>
        <v>NORTE</v>
      </c>
      <c r="H599" s="82" t="s">
        <v>1023</v>
      </c>
      <c r="I599" s="78" t="s">
        <v>2173</v>
      </c>
      <c r="J599" s="78" t="s">
        <v>2165</v>
      </c>
      <c r="K599" s="78" t="s">
        <v>2166</v>
      </c>
      <c r="L599" s="78" t="s">
        <v>1791</v>
      </c>
      <c r="M599" s="78" t="s">
        <v>1791</v>
      </c>
      <c r="N599" s="78" t="s">
        <v>1791</v>
      </c>
      <c r="O599" s="78" t="s">
        <v>2181</v>
      </c>
      <c r="P599" s="82">
        <v>12</v>
      </c>
      <c r="Q599" s="78" t="s">
        <v>2175</v>
      </c>
      <c r="R599" s="82">
        <v>1</v>
      </c>
      <c r="S599" s="82">
        <v>1</v>
      </c>
      <c r="T599" s="82">
        <v>1</v>
      </c>
      <c r="U599" s="82">
        <v>1</v>
      </c>
      <c r="V599" s="82">
        <v>1</v>
      </c>
      <c r="W599" s="82">
        <v>1</v>
      </c>
      <c r="X599" s="82">
        <v>1</v>
      </c>
      <c r="Y599" s="82">
        <v>1</v>
      </c>
      <c r="Z599" s="82">
        <v>1</v>
      </c>
      <c r="AA599" s="82">
        <v>1</v>
      </c>
      <c r="AB599" s="82">
        <v>1</v>
      </c>
      <c r="AC599" s="82">
        <v>1</v>
      </c>
      <c r="AD599" s="85" t="str">
        <f>IF(A599&lt;&gt;"",IF(D599="DIRECCIÓN_DE_TRANSFERENCIAS","280 0031",VLOOKUP(C599,NIVELES!$A$14:$B$105,2,0)),"")</f>
        <v>280 1110</v>
      </c>
      <c r="AE599" s="86" t="s">
        <v>322</v>
      </c>
      <c r="AF599" s="86" t="s">
        <v>369</v>
      </c>
      <c r="AG599" s="79" t="str">
        <f>+IF(AF599&lt;&gt;"",VLOOKUP(AF599,NIVELES!$A$666:$B$673,2,0),"")</f>
        <v>ADMINISTRACIÓN_CENTRAL</v>
      </c>
      <c r="AH599" s="78" t="s">
        <v>322</v>
      </c>
      <c r="AI599" s="79" t="str">
        <f>IF(AH599&lt;&gt;"",VLOOKUP(CONCATENATE(AG599,AH599),NIVELES!$B$676:$C$745,2,0),"")</f>
        <v>Administración De La Gestión Administrativa Financiera</v>
      </c>
      <c r="AJ599" s="78" t="s">
        <v>517</v>
      </c>
      <c r="AK599" s="79" t="str">
        <f>+IF(AJ599&lt;&gt;"",VLOOKUP(AJ599,NIVELES!$A$816:$B$892,2,0),"")</f>
        <v>NO APLICA</v>
      </c>
      <c r="AL599" s="78" t="s">
        <v>554</v>
      </c>
      <c r="AM599" s="78">
        <v>530405</v>
      </c>
      <c r="AN599" s="79" t="str">
        <f>IF(AM599&lt;&gt;"",+VLOOKUP(AM599,NIVELES!$A$1652:$B$2466,2,0),"")</f>
        <v>Vehículos (Mantenimiento y Reparación)</v>
      </c>
      <c r="AO599" s="87">
        <v>9384.32</v>
      </c>
      <c r="AP599" s="88">
        <v>782.03</v>
      </c>
      <c r="AQ599" s="88">
        <v>782.03</v>
      </c>
      <c r="AR599" s="88">
        <v>782.03</v>
      </c>
      <c r="AS599" s="88">
        <v>782.03</v>
      </c>
      <c r="AT599" s="88">
        <v>782.03</v>
      </c>
      <c r="AU599" s="88">
        <v>782.03</v>
      </c>
      <c r="AV599" s="88">
        <v>782.03</v>
      </c>
      <c r="AW599" s="88">
        <v>782.03</v>
      </c>
      <c r="AX599" s="88">
        <v>782.02</v>
      </c>
      <c r="AY599" s="88">
        <v>782.02</v>
      </c>
      <c r="AZ599" s="88">
        <v>782.02</v>
      </c>
      <c r="BA599" s="88">
        <v>782.02</v>
      </c>
      <c r="BB599" s="89">
        <v>9384.32</v>
      </c>
      <c r="BC599" s="90" t="str">
        <f t="shared" si="35"/>
        <v>OK</v>
      </c>
      <c r="BD599" s="91" t="str">
        <f t="shared" si="36"/>
        <v xml:space="preserve">                  </v>
      </c>
      <c r="BE599" s="92">
        <f t="shared" si="37"/>
        <v>12</v>
      </c>
    </row>
    <row r="600" spans="1:57" s="74" customFormat="1" ht="50.1" customHeight="1" x14ac:dyDescent="0.2">
      <c r="A600" s="78" t="s">
        <v>55</v>
      </c>
      <c r="B600" s="78" t="s">
        <v>54</v>
      </c>
      <c r="C600" s="78" t="s">
        <v>1029</v>
      </c>
      <c r="D600" s="78" t="s">
        <v>575</v>
      </c>
      <c r="E600" s="79" t="str">
        <f>+IF(C600&lt;&gt;"",VLOOKUP(MID(C600,18,5),NIVELES!$A$133:$B$213,2,0),"")</f>
        <v>CARCHI</v>
      </c>
      <c r="F600" s="80" t="s">
        <v>78</v>
      </c>
      <c r="G600" s="81" t="str">
        <f>+IF(F600&lt;&gt;"",VLOOKUP(F600,NIVELES!$A$246:$C$464,3,0),"")</f>
        <v>NORTE</v>
      </c>
      <c r="H600" s="82" t="s">
        <v>1023</v>
      </c>
      <c r="I600" s="78" t="s">
        <v>2173</v>
      </c>
      <c r="J600" s="78" t="s">
        <v>2165</v>
      </c>
      <c r="K600" s="78" t="s">
        <v>2166</v>
      </c>
      <c r="L600" s="78" t="s">
        <v>1791</v>
      </c>
      <c r="M600" s="78" t="s">
        <v>1791</v>
      </c>
      <c r="N600" s="78" t="s">
        <v>1791</v>
      </c>
      <c r="O600" s="78" t="s">
        <v>2182</v>
      </c>
      <c r="P600" s="82">
        <v>1</v>
      </c>
      <c r="Q600" s="78" t="s">
        <v>2175</v>
      </c>
      <c r="R600" s="82"/>
      <c r="S600" s="82">
        <v>1</v>
      </c>
      <c r="T600" s="82"/>
      <c r="U600" s="82"/>
      <c r="V600" s="82"/>
      <c r="W600" s="82"/>
      <c r="X600" s="82"/>
      <c r="Y600" s="82"/>
      <c r="Z600" s="82"/>
      <c r="AA600" s="82"/>
      <c r="AB600" s="82"/>
      <c r="AC600" s="82"/>
      <c r="AD600" s="85" t="str">
        <f>IF(A600&lt;&gt;"",IF(D600="DIRECCIÓN_DE_TRANSFERENCIAS","280 0031",VLOOKUP(C600,NIVELES!$A$14:$B$105,2,0)),"")</f>
        <v>280 1110</v>
      </c>
      <c r="AE600" s="86" t="s">
        <v>322</v>
      </c>
      <c r="AF600" s="86" t="s">
        <v>369</v>
      </c>
      <c r="AG600" s="79" t="str">
        <f>+IF(AF600&lt;&gt;"",VLOOKUP(AF600,NIVELES!$A$666:$B$673,2,0),"")</f>
        <v>ADMINISTRACIÓN_CENTRAL</v>
      </c>
      <c r="AH600" s="78" t="s">
        <v>322</v>
      </c>
      <c r="AI600" s="79" t="str">
        <f>IF(AH600&lt;&gt;"",VLOOKUP(CONCATENATE(AG600,AH600),NIVELES!$B$676:$C$745,2,0),"")</f>
        <v>Administración De La Gestión Administrativa Financiera</v>
      </c>
      <c r="AJ600" s="78" t="s">
        <v>517</v>
      </c>
      <c r="AK600" s="79" t="str">
        <f>+IF(AJ600&lt;&gt;"",VLOOKUP(AJ600,NIVELES!$A$816:$B$892,2,0),"")</f>
        <v>NO APLICA</v>
      </c>
      <c r="AL600" s="78" t="s">
        <v>554</v>
      </c>
      <c r="AM600" s="78">
        <v>530802</v>
      </c>
      <c r="AN600" s="79" t="str">
        <f>IF(AM600&lt;&gt;"",+VLOOKUP(AM600,NIVELES!$A$1652:$B$2466,2,0),"")</f>
        <v>Vestuario, Lencería, Prendas de Protección; y, Accesorios para Uniformes Militares y Policiales; y, Carpas</v>
      </c>
      <c r="AO600" s="87">
        <v>818.14</v>
      </c>
      <c r="AP600" s="88">
        <v>0</v>
      </c>
      <c r="AQ600" s="88">
        <v>818.14</v>
      </c>
      <c r="AR600" s="88">
        <v>0</v>
      </c>
      <c r="AS600" s="88">
        <v>0</v>
      </c>
      <c r="AT600" s="88">
        <v>0</v>
      </c>
      <c r="AU600" s="88">
        <v>0</v>
      </c>
      <c r="AV600" s="88">
        <v>0</v>
      </c>
      <c r="AW600" s="88">
        <v>0</v>
      </c>
      <c r="AX600" s="88">
        <v>0</v>
      </c>
      <c r="AY600" s="88">
        <v>0</v>
      </c>
      <c r="AZ600" s="88">
        <v>0</v>
      </c>
      <c r="BA600" s="88">
        <v>0</v>
      </c>
      <c r="BB600" s="89">
        <v>818.14</v>
      </c>
      <c r="BC600" s="90" t="str">
        <f t="shared" si="35"/>
        <v>OK</v>
      </c>
      <c r="BD600" s="91" t="str">
        <f t="shared" si="36"/>
        <v xml:space="preserve">                  </v>
      </c>
      <c r="BE600" s="92">
        <f t="shared" si="37"/>
        <v>1</v>
      </c>
    </row>
    <row r="601" spans="1:57" s="74" customFormat="1" ht="50.1" customHeight="1" x14ac:dyDescent="0.2">
      <c r="A601" s="78" t="s">
        <v>55</v>
      </c>
      <c r="B601" s="78" t="s">
        <v>54</v>
      </c>
      <c r="C601" s="78" t="s">
        <v>1029</v>
      </c>
      <c r="D601" s="78" t="s">
        <v>575</v>
      </c>
      <c r="E601" s="79" t="str">
        <f>+IF(C601&lt;&gt;"",VLOOKUP(MID(C601,18,5),NIVELES!$A$133:$B$213,2,0),"")</f>
        <v>CARCHI</v>
      </c>
      <c r="F601" s="80" t="s">
        <v>78</v>
      </c>
      <c r="G601" s="81" t="str">
        <f>+IF(F601&lt;&gt;"",VLOOKUP(F601,NIVELES!$A$246:$C$464,3,0),"")</f>
        <v>NORTE</v>
      </c>
      <c r="H601" s="82" t="s">
        <v>1023</v>
      </c>
      <c r="I601" s="78" t="s">
        <v>2173</v>
      </c>
      <c r="J601" s="78" t="s">
        <v>2165</v>
      </c>
      <c r="K601" s="78" t="s">
        <v>2166</v>
      </c>
      <c r="L601" s="78" t="s">
        <v>1791</v>
      </c>
      <c r="M601" s="78" t="s">
        <v>1791</v>
      </c>
      <c r="N601" s="78" t="s">
        <v>1791</v>
      </c>
      <c r="O601" s="78" t="s">
        <v>2174</v>
      </c>
      <c r="P601" s="82">
        <v>4</v>
      </c>
      <c r="Q601" s="78" t="s">
        <v>2175</v>
      </c>
      <c r="R601" s="82"/>
      <c r="S601" s="82"/>
      <c r="T601" s="82">
        <v>1</v>
      </c>
      <c r="U601" s="82"/>
      <c r="V601" s="82"/>
      <c r="W601" s="82">
        <v>1</v>
      </c>
      <c r="X601" s="82"/>
      <c r="Y601" s="82"/>
      <c r="Z601" s="82">
        <v>1</v>
      </c>
      <c r="AA601" s="82"/>
      <c r="AB601" s="82"/>
      <c r="AC601" s="82">
        <v>1</v>
      </c>
      <c r="AD601" s="85" t="str">
        <f>IF(A601&lt;&gt;"",IF(D601="DIRECCIÓN_DE_TRANSFERENCIAS","280 0031",VLOOKUP(C601,NIVELES!$A$14:$B$105,2,0)),"")</f>
        <v>280 1110</v>
      </c>
      <c r="AE601" s="86" t="s">
        <v>322</v>
      </c>
      <c r="AF601" s="86" t="s">
        <v>369</v>
      </c>
      <c r="AG601" s="79" t="str">
        <f>+IF(AF601&lt;&gt;"",VLOOKUP(AF601,NIVELES!$A$666:$B$673,2,0),"")</f>
        <v>ADMINISTRACIÓN_CENTRAL</v>
      </c>
      <c r="AH601" s="78" t="s">
        <v>322</v>
      </c>
      <c r="AI601" s="79" t="str">
        <f>IF(AH601&lt;&gt;"",VLOOKUP(CONCATENATE(AG601,AH601),NIVELES!$B$676:$C$745,2,0),"")</f>
        <v>Administración De La Gestión Administrativa Financiera</v>
      </c>
      <c r="AJ601" s="78" t="s">
        <v>517</v>
      </c>
      <c r="AK601" s="79" t="str">
        <f>+IF(AJ601&lt;&gt;"",VLOOKUP(AJ601,NIVELES!$A$816:$B$892,2,0),"")</f>
        <v>NO APLICA</v>
      </c>
      <c r="AL601" s="78" t="s">
        <v>554</v>
      </c>
      <c r="AM601" s="78">
        <v>530303</v>
      </c>
      <c r="AN601" s="79" t="str">
        <f>IF(AM601&lt;&gt;"",+VLOOKUP(AM601,NIVELES!$A$1652:$B$2466,2,0),"")</f>
        <v>Viáticos y Subsistencias en el Interior</v>
      </c>
      <c r="AO601" s="87">
        <v>2682</v>
      </c>
      <c r="AP601" s="88">
        <v>0</v>
      </c>
      <c r="AQ601" s="88">
        <v>0</v>
      </c>
      <c r="AR601" s="88">
        <v>670.5</v>
      </c>
      <c r="AS601" s="88">
        <v>0</v>
      </c>
      <c r="AT601" s="88">
        <v>0</v>
      </c>
      <c r="AU601" s="88">
        <v>670.5</v>
      </c>
      <c r="AV601" s="88">
        <v>0</v>
      </c>
      <c r="AW601" s="88">
        <v>0</v>
      </c>
      <c r="AX601" s="88">
        <v>670.5</v>
      </c>
      <c r="AY601" s="88">
        <v>0</v>
      </c>
      <c r="AZ601" s="88">
        <v>0</v>
      </c>
      <c r="BA601" s="88">
        <v>670.5</v>
      </c>
      <c r="BB601" s="89">
        <v>2682</v>
      </c>
      <c r="BC601" s="90" t="str">
        <f t="shared" si="35"/>
        <v>OK</v>
      </c>
      <c r="BD601" s="91" t="str">
        <f t="shared" si="36"/>
        <v xml:space="preserve">                  </v>
      </c>
      <c r="BE601" s="92">
        <f t="shared" si="37"/>
        <v>4</v>
      </c>
    </row>
    <row r="602" spans="1:57" s="74" customFormat="1" ht="50.1" customHeight="1" x14ac:dyDescent="0.2">
      <c r="A602" s="78" t="s">
        <v>55</v>
      </c>
      <c r="B602" s="78" t="s">
        <v>54</v>
      </c>
      <c r="C602" s="78" t="s">
        <v>1029</v>
      </c>
      <c r="D602" s="78" t="s">
        <v>575</v>
      </c>
      <c r="E602" s="79" t="str">
        <f>+IF(C602&lt;&gt;"",VLOOKUP(MID(C602,18,5),NIVELES!$A$133:$B$213,2,0),"")</f>
        <v>CARCHI</v>
      </c>
      <c r="F602" s="80" t="s">
        <v>78</v>
      </c>
      <c r="G602" s="81" t="str">
        <f>+IF(F602&lt;&gt;"",VLOOKUP(F602,NIVELES!$A$246:$C$464,3,0),"")</f>
        <v>NORTE</v>
      </c>
      <c r="H602" s="82" t="s">
        <v>1023</v>
      </c>
      <c r="I602" s="78" t="s">
        <v>2173</v>
      </c>
      <c r="J602" s="78" t="s">
        <v>2165</v>
      </c>
      <c r="K602" s="78" t="s">
        <v>2166</v>
      </c>
      <c r="L602" s="78" t="s">
        <v>1791</v>
      </c>
      <c r="M602" s="78" t="s">
        <v>1791</v>
      </c>
      <c r="N602" s="78" t="s">
        <v>1791</v>
      </c>
      <c r="O602" s="78" t="s">
        <v>2174</v>
      </c>
      <c r="P602" s="82">
        <v>1</v>
      </c>
      <c r="Q602" s="78" t="s">
        <v>2175</v>
      </c>
      <c r="R602" s="82"/>
      <c r="S602" s="82">
        <v>1</v>
      </c>
      <c r="T602" s="82"/>
      <c r="U602" s="82"/>
      <c r="V602" s="82"/>
      <c r="W602" s="82"/>
      <c r="X602" s="82"/>
      <c r="Y602" s="82"/>
      <c r="Z602" s="82"/>
      <c r="AA602" s="82"/>
      <c r="AB602" s="82"/>
      <c r="AC602" s="82"/>
      <c r="AD602" s="85" t="str">
        <f>IF(A602&lt;&gt;"",IF(D602="DIRECCIÓN_DE_TRANSFERENCIAS","280 0031",VLOOKUP(C602,NIVELES!$A$14:$B$105,2,0)),"")</f>
        <v>280 1110</v>
      </c>
      <c r="AE602" s="86" t="s">
        <v>322</v>
      </c>
      <c r="AF602" s="86" t="s">
        <v>369</v>
      </c>
      <c r="AG602" s="79" t="str">
        <f>+IF(AF602&lt;&gt;"",VLOOKUP(AF602,NIVELES!$A$666:$B$673,2,0),"")</f>
        <v>ADMINISTRACIÓN_CENTRAL</v>
      </c>
      <c r="AH602" s="78" t="s">
        <v>322</v>
      </c>
      <c r="AI602" s="79" t="str">
        <f>IF(AH602&lt;&gt;"",VLOOKUP(CONCATENATE(AG602,AH602),NIVELES!$B$676:$C$745,2,0),"")</f>
        <v>Administración De La Gestión Administrativa Financiera</v>
      </c>
      <c r="AJ602" s="78" t="s">
        <v>517</v>
      </c>
      <c r="AK602" s="79" t="str">
        <f>+IF(AJ602&lt;&gt;"",VLOOKUP(AJ602,NIVELES!$A$816:$B$892,2,0),"")</f>
        <v>NO APLICA</v>
      </c>
      <c r="AL602" s="78" t="s">
        <v>555</v>
      </c>
      <c r="AM602" s="78">
        <v>570102</v>
      </c>
      <c r="AN602" s="79" t="str">
        <f>IF(AM602&lt;&gt;"",+VLOOKUP(AM602,NIVELES!$A$1652:$B$2466,2,0),"")</f>
        <v>Tasas Generales, Impuestos, Contribuciones, Permisos, Licencias y Patentes.</v>
      </c>
      <c r="AO602" s="87">
        <v>1686.94</v>
      </c>
      <c r="AP602" s="88">
        <v>0</v>
      </c>
      <c r="AQ602" s="88">
        <v>843.47</v>
      </c>
      <c r="AR602" s="88">
        <v>0</v>
      </c>
      <c r="AS602" s="88">
        <v>843.47</v>
      </c>
      <c r="AT602" s="88">
        <v>0</v>
      </c>
      <c r="AU602" s="88">
        <v>0</v>
      </c>
      <c r="AV602" s="88">
        <v>0</v>
      </c>
      <c r="AW602" s="88">
        <v>0</v>
      </c>
      <c r="AX602" s="88">
        <v>0</v>
      </c>
      <c r="AY602" s="88">
        <v>0</v>
      </c>
      <c r="AZ602" s="88">
        <v>0</v>
      </c>
      <c r="BA602" s="88">
        <v>0</v>
      </c>
      <c r="BB602" s="89">
        <v>1686.94</v>
      </c>
      <c r="BC602" s="90" t="str">
        <f t="shared" si="35"/>
        <v>OK</v>
      </c>
      <c r="BD602" s="91" t="str">
        <f t="shared" si="36"/>
        <v xml:space="preserve">                  </v>
      </c>
      <c r="BE602" s="92">
        <f t="shared" si="37"/>
        <v>1</v>
      </c>
    </row>
    <row r="603" spans="1:57" s="74" customFormat="1" ht="50.1" customHeight="1" x14ac:dyDescent="0.2">
      <c r="A603" s="78" t="s">
        <v>55</v>
      </c>
      <c r="B603" s="78" t="s">
        <v>54</v>
      </c>
      <c r="C603" s="78" t="s">
        <v>1029</v>
      </c>
      <c r="D603" s="78" t="s">
        <v>605</v>
      </c>
      <c r="E603" s="79" t="str">
        <f>+IF(C603&lt;&gt;"",VLOOKUP(MID(C603,18,5),NIVELES!$A$133:$B$213,2,0),"")</f>
        <v>CARCHI</v>
      </c>
      <c r="F603" s="80" t="s">
        <v>78</v>
      </c>
      <c r="G603" s="81" t="str">
        <f>+IF(F603&lt;&gt;"",VLOOKUP(F603,NIVELES!$A$246:$C$464,3,0),"")</f>
        <v>NORTE</v>
      </c>
      <c r="H603" s="82" t="s">
        <v>1024</v>
      </c>
      <c r="I603" s="78" t="s">
        <v>2201</v>
      </c>
      <c r="J603" s="78" t="s">
        <v>2184</v>
      </c>
      <c r="K603" s="78" t="s">
        <v>2185</v>
      </c>
      <c r="L603" s="78" t="s">
        <v>2202</v>
      </c>
      <c r="M603" s="78">
        <v>338</v>
      </c>
      <c r="N603" s="78" t="s">
        <v>2203</v>
      </c>
      <c r="O603" s="78" t="s">
        <v>2167</v>
      </c>
      <c r="P603" s="82">
        <v>12</v>
      </c>
      <c r="Q603" s="78" t="s">
        <v>2204</v>
      </c>
      <c r="R603" s="82">
        <v>1</v>
      </c>
      <c r="S603" s="82">
        <v>1</v>
      </c>
      <c r="T603" s="82">
        <v>1</v>
      </c>
      <c r="U603" s="82">
        <v>1</v>
      </c>
      <c r="V603" s="82">
        <v>1</v>
      </c>
      <c r="W603" s="82">
        <v>1</v>
      </c>
      <c r="X603" s="82">
        <v>1</v>
      </c>
      <c r="Y603" s="82">
        <v>1</v>
      </c>
      <c r="Z603" s="82">
        <v>1</v>
      </c>
      <c r="AA603" s="82">
        <v>1</v>
      </c>
      <c r="AB603" s="82">
        <v>1</v>
      </c>
      <c r="AC603" s="82">
        <v>1</v>
      </c>
      <c r="AD603" s="85" t="str">
        <f>IF(A603&lt;&gt;"",IF(D603="DIRECCIÓN_DE_TRANSFERENCIAS","280 0031",VLOOKUP(C603,NIVELES!$A$14:$B$105,2,0)),"")</f>
        <v>280 1110</v>
      </c>
      <c r="AE603" s="86" t="s">
        <v>322</v>
      </c>
      <c r="AF603" s="86" t="s">
        <v>543</v>
      </c>
      <c r="AG603" s="79" t="str">
        <f>+IF(AF603&lt;&gt;"",VLOOKUP(AF603,NIVELES!$A$666:$B$673,2,0),"")</f>
        <v>DESARROLLO_INFANTIL</v>
      </c>
      <c r="AH603" s="78" t="s">
        <v>322</v>
      </c>
      <c r="AI603" s="79" t="str">
        <f>IF(AH603&lt;&gt;"",VLOOKUP(CONCATENATE(AG603,AH603),NIVELES!$B$676:$C$745,2,0),"")</f>
        <v>Centros Infantiles Del Buen Vivir Atencion Directa -Funcionamiento Operación Y Atencion De Unidades</v>
      </c>
      <c r="AJ603" s="78" t="s">
        <v>517</v>
      </c>
      <c r="AK603" s="79" t="str">
        <f>+IF(AJ603&lt;&gt;"",VLOOKUP(AJ603,NIVELES!$A$816:$B$892,2,0),"")</f>
        <v>NO APLICA</v>
      </c>
      <c r="AL603" s="78" t="s">
        <v>553</v>
      </c>
      <c r="AM603" s="78">
        <v>510601</v>
      </c>
      <c r="AN603" s="79" t="str">
        <f>IF(AM603&lt;&gt;"",+VLOOKUP(AM603,NIVELES!$A$1652:$B$2466,2,0),"")</f>
        <v>Aporte Patronal</v>
      </c>
      <c r="AO603" s="87">
        <v>43040.639999999999</v>
      </c>
      <c r="AP603" s="88">
        <v>3586.72</v>
      </c>
      <c r="AQ603" s="88">
        <v>3586.72</v>
      </c>
      <c r="AR603" s="88">
        <v>3586.72</v>
      </c>
      <c r="AS603" s="88">
        <v>3586.72</v>
      </c>
      <c r="AT603" s="88">
        <v>3586.72</v>
      </c>
      <c r="AU603" s="88">
        <v>3586.72</v>
      </c>
      <c r="AV603" s="88">
        <v>3586.72</v>
      </c>
      <c r="AW603" s="88">
        <v>3586.72</v>
      </c>
      <c r="AX603" s="88">
        <v>3586.72</v>
      </c>
      <c r="AY603" s="88">
        <v>3586.72</v>
      </c>
      <c r="AZ603" s="88">
        <v>3586.72</v>
      </c>
      <c r="BA603" s="88">
        <v>3586.72</v>
      </c>
      <c r="BB603" s="89">
        <v>43040.640000000007</v>
      </c>
      <c r="BC603" s="90" t="str">
        <f t="shared" si="35"/>
        <v>OK</v>
      </c>
      <c r="BD603" s="91" t="str">
        <f t="shared" si="36"/>
        <v xml:space="preserve">                  </v>
      </c>
      <c r="BE603" s="92">
        <f t="shared" si="37"/>
        <v>12</v>
      </c>
    </row>
    <row r="604" spans="1:57" s="74" customFormat="1" ht="50.1" customHeight="1" x14ac:dyDescent="0.2">
      <c r="A604" s="78" t="s">
        <v>55</v>
      </c>
      <c r="B604" s="78" t="s">
        <v>54</v>
      </c>
      <c r="C604" s="78" t="s">
        <v>1029</v>
      </c>
      <c r="D604" s="78" t="s">
        <v>605</v>
      </c>
      <c r="E604" s="79" t="str">
        <f>+IF(C604&lt;&gt;"",VLOOKUP(MID(C604,18,5),NIVELES!$A$133:$B$213,2,0),"")</f>
        <v>CARCHI</v>
      </c>
      <c r="F604" s="80" t="s">
        <v>78</v>
      </c>
      <c r="G604" s="81" t="str">
        <f>+IF(F604&lt;&gt;"",VLOOKUP(F604,NIVELES!$A$246:$C$464,3,0),"")</f>
        <v>NORTE</v>
      </c>
      <c r="H604" s="82" t="s">
        <v>1024</v>
      </c>
      <c r="I604" s="78" t="s">
        <v>2201</v>
      </c>
      <c r="J604" s="78" t="s">
        <v>2184</v>
      </c>
      <c r="K604" s="78" t="s">
        <v>2185</v>
      </c>
      <c r="L604" s="78" t="s">
        <v>2202</v>
      </c>
      <c r="M604" s="78">
        <v>338</v>
      </c>
      <c r="N604" s="78" t="s">
        <v>2203</v>
      </c>
      <c r="O604" s="78" t="s">
        <v>2167</v>
      </c>
      <c r="P604" s="82">
        <v>1</v>
      </c>
      <c r="Q604" s="78" t="s">
        <v>2204</v>
      </c>
      <c r="R604" s="82"/>
      <c r="S604" s="82"/>
      <c r="T604" s="82"/>
      <c r="U604" s="82"/>
      <c r="V604" s="82"/>
      <c r="W604" s="82"/>
      <c r="X604" s="82"/>
      <c r="Y604" s="82">
        <v>1</v>
      </c>
      <c r="Z604" s="82"/>
      <c r="AA604" s="82"/>
      <c r="AB604" s="82"/>
      <c r="AC604" s="82"/>
      <c r="AD604" s="85" t="str">
        <f>IF(A604&lt;&gt;"",IF(D604="DIRECCIÓN_DE_TRANSFERENCIAS","280 0031",VLOOKUP(C604,NIVELES!$A$14:$B$105,2,0)),"")</f>
        <v>280 1110</v>
      </c>
      <c r="AE604" s="86" t="s">
        <v>322</v>
      </c>
      <c r="AF604" s="86" t="s">
        <v>543</v>
      </c>
      <c r="AG604" s="79" t="str">
        <f>+IF(AF604&lt;&gt;"",VLOOKUP(AF604,NIVELES!$A$666:$B$673,2,0),"")</f>
        <v>DESARROLLO_INFANTIL</v>
      </c>
      <c r="AH604" s="78" t="s">
        <v>322</v>
      </c>
      <c r="AI604" s="79" t="str">
        <f>IF(AH604&lt;&gt;"",VLOOKUP(CONCATENATE(AG604,AH604),NIVELES!$B$676:$C$745,2,0),"")</f>
        <v>Centros Infantiles Del Buen Vivir Atencion Directa -Funcionamiento Operación Y Atencion De Unidades</v>
      </c>
      <c r="AJ604" s="78" t="s">
        <v>517</v>
      </c>
      <c r="AK604" s="79" t="str">
        <f>+IF(AJ604&lt;&gt;"",VLOOKUP(AJ604,NIVELES!$A$816:$B$892,2,0),"")</f>
        <v>NO APLICA</v>
      </c>
      <c r="AL604" s="78" t="s">
        <v>553</v>
      </c>
      <c r="AM604" s="78">
        <v>510204</v>
      </c>
      <c r="AN604" s="79" t="str">
        <f>IF(AM604&lt;&gt;"",+VLOOKUP(AM604,NIVELES!$A$1652:$B$2466,2,0),"")</f>
        <v>Decimocuarto Sueldo</v>
      </c>
      <c r="AO604" s="87">
        <v>21308.83</v>
      </c>
      <c r="AP604" s="88">
        <v>0</v>
      </c>
      <c r="AQ604" s="88">
        <v>0</v>
      </c>
      <c r="AR604" s="88">
        <v>0</v>
      </c>
      <c r="AS604" s="88">
        <v>0</v>
      </c>
      <c r="AT604" s="88">
        <v>0</v>
      </c>
      <c r="AU604" s="88">
        <v>0</v>
      </c>
      <c r="AV604" s="88">
        <v>0</v>
      </c>
      <c r="AW604" s="88">
        <v>21308.83</v>
      </c>
      <c r="AX604" s="88">
        <v>0</v>
      </c>
      <c r="AY604" s="88">
        <v>0</v>
      </c>
      <c r="AZ604" s="88">
        <v>0</v>
      </c>
      <c r="BA604" s="88">
        <v>0</v>
      </c>
      <c r="BB604" s="89">
        <v>21308.83</v>
      </c>
      <c r="BC604" s="90" t="str">
        <f t="shared" si="35"/>
        <v>OK</v>
      </c>
      <c r="BD604" s="91" t="str">
        <f t="shared" si="36"/>
        <v xml:space="preserve">                  </v>
      </c>
      <c r="BE604" s="92">
        <f t="shared" si="37"/>
        <v>1</v>
      </c>
    </row>
    <row r="605" spans="1:57" s="74" customFormat="1" ht="50.1" customHeight="1" x14ac:dyDescent="0.2">
      <c r="A605" s="78" t="s">
        <v>55</v>
      </c>
      <c r="B605" s="78" t="s">
        <v>54</v>
      </c>
      <c r="C605" s="78" t="s">
        <v>1029</v>
      </c>
      <c r="D605" s="78" t="s">
        <v>605</v>
      </c>
      <c r="E605" s="79" t="str">
        <f>+IF(C605&lt;&gt;"",VLOOKUP(MID(C605,18,5),NIVELES!$A$133:$B$213,2,0),"")</f>
        <v>CARCHI</v>
      </c>
      <c r="F605" s="80" t="s">
        <v>78</v>
      </c>
      <c r="G605" s="81" t="str">
        <f>+IF(F605&lt;&gt;"",VLOOKUP(F605,NIVELES!$A$246:$C$464,3,0),"")</f>
        <v>NORTE</v>
      </c>
      <c r="H605" s="82" t="s">
        <v>1024</v>
      </c>
      <c r="I605" s="78" t="s">
        <v>2201</v>
      </c>
      <c r="J605" s="78" t="s">
        <v>2184</v>
      </c>
      <c r="K605" s="78" t="s">
        <v>2185</v>
      </c>
      <c r="L605" s="78" t="s">
        <v>2202</v>
      </c>
      <c r="M605" s="78">
        <v>338</v>
      </c>
      <c r="N605" s="78" t="s">
        <v>2203</v>
      </c>
      <c r="O605" s="78" t="s">
        <v>2167</v>
      </c>
      <c r="P605" s="82">
        <v>1</v>
      </c>
      <c r="Q605" s="78" t="s">
        <v>2204</v>
      </c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82"/>
      <c r="AC605" s="82">
        <v>1</v>
      </c>
      <c r="AD605" s="85" t="str">
        <f>IF(A605&lt;&gt;"",IF(D605="DIRECCIÓN_DE_TRANSFERENCIAS","280 0031",VLOOKUP(C605,NIVELES!$A$14:$B$105,2,0)),"")</f>
        <v>280 1110</v>
      </c>
      <c r="AE605" s="86" t="s">
        <v>322</v>
      </c>
      <c r="AF605" s="86" t="s">
        <v>543</v>
      </c>
      <c r="AG605" s="79" t="str">
        <f>+IF(AF605&lt;&gt;"",VLOOKUP(AF605,NIVELES!$A$666:$B$673,2,0),"")</f>
        <v>DESARROLLO_INFANTIL</v>
      </c>
      <c r="AH605" s="78" t="s">
        <v>322</v>
      </c>
      <c r="AI605" s="79" t="str">
        <f>IF(AH605&lt;&gt;"",VLOOKUP(CONCATENATE(AG605,AH605),NIVELES!$B$676:$C$745,2,0),"")</f>
        <v>Centros Infantiles Del Buen Vivir Atencion Directa -Funcionamiento Operación Y Atencion De Unidades</v>
      </c>
      <c r="AJ605" s="78" t="s">
        <v>517</v>
      </c>
      <c r="AK605" s="79" t="str">
        <f>+IF(AJ605&lt;&gt;"",VLOOKUP(AJ605,NIVELES!$A$816:$B$892,2,0),"")</f>
        <v>NO APLICA</v>
      </c>
      <c r="AL605" s="78" t="s">
        <v>553</v>
      </c>
      <c r="AM605" s="78">
        <v>510203</v>
      </c>
      <c r="AN605" s="79" t="str">
        <f>IF(AM605&lt;&gt;"",+VLOOKUP(AM605,NIVELES!$A$1652:$B$2466,2,0),"")</f>
        <v>Decimotercer Sueldo</v>
      </c>
      <c r="AO605" s="87">
        <v>37168.080000000002</v>
      </c>
      <c r="AP605" s="88">
        <v>0</v>
      </c>
      <c r="AQ605" s="88">
        <v>0</v>
      </c>
      <c r="AR605" s="88">
        <v>0</v>
      </c>
      <c r="AS605" s="88">
        <v>0</v>
      </c>
      <c r="AT605" s="88">
        <v>0</v>
      </c>
      <c r="AU605" s="88">
        <v>0</v>
      </c>
      <c r="AV605" s="88">
        <v>0</v>
      </c>
      <c r="AW605" s="88">
        <v>0</v>
      </c>
      <c r="AX605" s="88">
        <v>0</v>
      </c>
      <c r="AY605" s="88">
        <v>0</v>
      </c>
      <c r="AZ605" s="88">
        <v>0</v>
      </c>
      <c r="BA605" s="88">
        <v>37168.080000000002</v>
      </c>
      <c r="BB605" s="89">
        <v>37168.080000000002</v>
      </c>
      <c r="BC605" s="90" t="str">
        <f t="shared" si="35"/>
        <v>OK</v>
      </c>
      <c r="BD605" s="91" t="str">
        <f t="shared" si="36"/>
        <v xml:space="preserve">                  </v>
      </c>
      <c r="BE605" s="92">
        <f t="shared" si="37"/>
        <v>1</v>
      </c>
    </row>
    <row r="606" spans="1:57" s="74" customFormat="1" ht="50.1" customHeight="1" x14ac:dyDescent="0.2">
      <c r="A606" s="78" t="s">
        <v>55</v>
      </c>
      <c r="B606" s="78" t="s">
        <v>54</v>
      </c>
      <c r="C606" s="78" t="s">
        <v>1029</v>
      </c>
      <c r="D606" s="78" t="s">
        <v>605</v>
      </c>
      <c r="E606" s="79" t="str">
        <f>+IF(C606&lt;&gt;"",VLOOKUP(MID(C606,18,5),NIVELES!$A$133:$B$213,2,0),"")</f>
        <v>CARCHI</v>
      </c>
      <c r="F606" s="80" t="s">
        <v>78</v>
      </c>
      <c r="G606" s="81" t="str">
        <f>+IF(F606&lt;&gt;"",VLOOKUP(F606,NIVELES!$A$246:$C$464,3,0),"")</f>
        <v>NORTE</v>
      </c>
      <c r="H606" s="82" t="s">
        <v>1024</v>
      </c>
      <c r="I606" s="78" t="s">
        <v>2201</v>
      </c>
      <c r="J606" s="78" t="s">
        <v>2184</v>
      </c>
      <c r="K606" s="78" t="s">
        <v>2185</v>
      </c>
      <c r="L606" s="78" t="s">
        <v>2202</v>
      </c>
      <c r="M606" s="78">
        <v>338</v>
      </c>
      <c r="N606" s="78" t="s">
        <v>2203</v>
      </c>
      <c r="O606" s="78" t="s">
        <v>2167</v>
      </c>
      <c r="P606" s="82">
        <v>12</v>
      </c>
      <c r="Q606" s="78" t="s">
        <v>2204</v>
      </c>
      <c r="R606" s="82">
        <v>1</v>
      </c>
      <c r="S606" s="82">
        <v>1</v>
      </c>
      <c r="T606" s="82">
        <v>1</v>
      </c>
      <c r="U606" s="82">
        <v>1</v>
      </c>
      <c r="V606" s="82">
        <v>1</v>
      </c>
      <c r="W606" s="82">
        <v>1</v>
      </c>
      <c r="X606" s="82">
        <v>1</v>
      </c>
      <c r="Y606" s="82">
        <v>1</v>
      </c>
      <c r="Z606" s="82">
        <v>1</v>
      </c>
      <c r="AA606" s="82">
        <v>1</v>
      </c>
      <c r="AB606" s="82">
        <v>1</v>
      </c>
      <c r="AC606" s="82">
        <v>1</v>
      </c>
      <c r="AD606" s="85" t="str">
        <f>IF(A606&lt;&gt;"",IF(D606="DIRECCIÓN_DE_TRANSFERENCIAS","280 0031",VLOOKUP(C606,NIVELES!$A$14:$B$105,2,0)),"")</f>
        <v>280 1110</v>
      </c>
      <c r="AE606" s="86" t="s">
        <v>322</v>
      </c>
      <c r="AF606" s="86" t="s">
        <v>543</v>
      </c>
      <c r="AG606" s="79" t="str">
        <f>+IF(AF606&lt;&gt;"",VLOOKUP(AF606,NIVELES!$A$666:$B$673,2,0),"")</f>
        <v>DESARROLLO_INFANTIL</v>
      </c>
      <c r="AH606" s="78" t="s">
        <v>322</v>
      </c>
      <c r="AI606" s="79" t="str">
        <f>IF(AH606&lt;&gt;"",VLOOKUP(CONCATENATE(AG606,AH606),NIVELES!$B$676:$C$745,2,0),"")</f>
        <v>Centros Infantiles Del Buen Vivir Atencion Directa -Funcionamiento Operación Y Atencion De Unidades</v>
      </c>
      <c r="AJ606" s="78" t="s">
        <v>517</v>
      </c>
      <c r="AK606" s="79" t="str">
        <f>+IF(AJ606&lt;&gt;"",VLOOKUP(AJ606,NIVELES!$A$816:$B$892,2,0),"")</f>
        <v>NO APLICA</v>
      </c>
      <c r="AL606" s="78" t="s">
        <v>553</v>
      </c>
      <c r="AM606" s="78">
        <v>510602</v>
      </c>
      <c r="AN606" s="79" t="str">
        <f>IF(AM606&lt;&gt;"",+VLOOKUP(AM606,NIVELES!$A$1652:$B$2466,2,0),"")</f>
        <v>Fondo de Reserva</v>
      </c>
      <c r="AO606" s="87">
        <v>37168.080000000002</v>
      </c>
      <c r="AP606" s="88">
        <v>3097.34</v>
      </c>
      <c r="AQ606" s="88">
        <v>3097.34</v>
      </c>
      <c r="AR606" s="88">
        <v>3097.34</v>
      </c>
      <c r="AS606" s="88">
        <v>3097.34</v>
      </c>
      <c r="AT606" s="88">
        <v>3097.34</v>
      </c>
      <c r="AU606" s="88">
        <v>3097.34</v>
      </c>
      <c r="AV606" s="88">
        <v>3097.34</v>
      </c>
      <c r="AW606" s="88">
        <v>3097.34</v>
      </c>
      <c r="AX606" s="88">
        <v>3097.34</v>
      </c>
      <c r="AY606" s="88">
        <v>3097.34</v>
      </c>
      <c r="AZ606" s="88">
        <v>3097.34</v>
      </c>
      <c r="BA606" s="88">
        <v>3097.34</v>
      </c>
      <c r="BB606" s="89">
        <v>37168.080000000002</v>
      </c>
      <c r="BC606" s="90" t="str">
        <f t="shared" si="35"/>
        <v>OK</v>
      </c>
      <c r="BD606" s="91" t="str">
        <f t="shared" si="36"/>
        <v xml:space="preserve">                  </v>
      </c>
      <c r="BE606" s="92">
        <f t="shared" si="37"/>
        <v>12</v>
      </c>
    </row>
    <row r="607" spans="1:57" s="74" customFormat="1" ht="50.1" customHeight="1" x14ac:dyDescent="0.2">
      <c r="A607" s="78" t="s">
        <v>55</v>
      </c>
      <c r="B607" s="78" t="s">
        <v>54</v>
      </c>
      <c r="C607" s="78" t="s">
        <v>1029</v>
      </c>
      <c r="D607" s="78" t="s">
        <v>605</v>
      </c>
      <c r="E607" s="79" t="str">
        <f>+IF(C607&lt;&gt;"",VLOOKUP(MID(C607,18,5),NIVELES!$A$133:$B$213,2,0),"")</f>
        <v>CARCHI</v>
      </c>
      <c r="F607" s="80" t="s">
        <v>78</v>
      </c>
      <c r="G607" s="81" t="str">
        <f>+IF(F607&lt;&gt;"",VLOOKUP(F607,NIVELES!$A$246:$C$464,3,0),"")</f>
        <v>NORTE</v>
      </c>
      <c r="H607" s="82" t="s">
        <v>1024</v>
      </c>
      <c r="I607" s="78" t="s">
        <v>2201</v>
      </c>
      <c r="J607" s="78" t="s">
        <v>2184</v>
      </c>
      <c r="K607" s="78" t="s">
        <v>2185</v>
      </c>
      <c r="L607" s="78" t="s">
        <v>2202</v>
      </c>
      <c r="M607" s="78">
        <v>338</v>
      </c>
      <c r="N607" s="78" t="s">
        <v>2203</v>
      </c>
      <c r="O607" s="78" t="s">
        <v>2167</v>
      </c>
      <c r="P607" s="82">
        <v>12</v>
      </c>
      <c r="Q607" s="78" t="s">
        <v>2204</v>
      </c>
      <c r="R607" s="82">
        <v>1</v>
      </c>
      <c r="S607" s="82">
        <v>1</v>
      </c>
      <c r="T607" s="82">
        <v>1</v>
      </c>
      <c r="U607" s="82">
        <v>1</v>
      </c>
      <c r="V607" s="82">
        <v>1</v>
      </c>
      <c r="W607" s="82">
        <v>1</v>
      </c>
      <c r="X607" s="82">
        <v>1</v>
      </c>
      <c r="Y607" s="82">
        <v>1</v>
      </c>
      <c r="Z607" s="82">
        <v>1</v>
      </c>
      <c r="AA607" s="82">
        <v>1</v>
      </c>
      <c r="AB607" s="82">
        <v>1</v>
      </c>
      <c r="AC607" s="82">
        <v>1</v>
      </c>
      <c r="AD607" s="85" t="str">
        <f>IF(A607&lt;&gt;"",IF(D607="DIRECCIÓN_DE_TRANSFERENCIAS","280 0031",VLOOKUP(C607,NIVELES!$A$14:$B$105,2,0)),"")</f>
        <v>280 1110</v>
      </c>
      <c r="AE607" s="86" t="s">
        <v>322</v>
      </c>
      <c r="AF607" s="86" t="s">
        <v>543</v>
      </c>
      <c r="AG607" s="79" t="str">
        <f>+IF(AF607&lt;&gt;"",VLOOKUP(AF607,NIVELES!$A$666:$B$673,2,0),"")</f>
        <v>DESARROLLO_INFANTIL</v>
      </c>
      <c r="AH607" s="78" t="s">
        <v>322</v>
      </c>
      <c r="AI607" s="79" t="str">
        <f>IF(AH607&lt;&gt;"",VLOOKUP(CONCATENATE(AG607,AH607),NIVELES!$B$676:$C$745,2,0),"")</f>
        <v>Centros Infantiles Del Buen Vivir Atencion Directa -Funcionamiento Operación Y Atencion De Unidades</v>
      </c>
      <c r="AJ607" s="78" t="s">
        <v>517</v>
      </c>
      <c r="AK607" s="79" t="str">
        <f>+IF(AJ607&lt;&gt;"",VLOOKUP(AJ607,NIVELES!$A$816:$B$892,2,0),"")</f>
        <v>NO APLICA</v>
      </c>
      <c r="AL607" s="78" t="s">
        <v>553</v>
      </c>
      <c r="AM607" s="78">
        <v>510105</v>
      </c>
      <c r="AN607" s="79" t="str">
        <f>IF(AM607&lt;&gt;"",+VLOOKUP(AM607,NIVELES!$A$1652:$B$2466,2,0),"")</f>
        <v>Remuneraciones Unificadas</v>
      </c>
      <c r="AO607" s="87">
        <v>486564</v>
      </c>
      <c r="AP607" s="88">
        <v>40547</v>
      </c>
      <c r="AQ607" s="88">
        <v>40547</v>
      </c>
      <c r="AR607" s="88">
        <v>40547</v>
      </c>
      <c r="AS607" s="88">
        <v>40547</v>
      </c>
      <c r="AT607" s="88">
        <v>40547</v>
      </c>
      <c r="AU607" s="88">
        <v>40547</v>
      </c>
      <c r="AV607" s="88">
        <v>40547</v>
      </c>
      <c r="AW607" s="88">
        <v>40547</v>
      </c>
      <c r="AX607" s="88">
        <v>40547</v>
      </c>
      <c r="AY607" s="88">
        <v>40547</v>
      </c>
      <c r="AZ607" s="88">
        <v>40547</v>
      </c>
      <c r="BA607" s="88">
        <v>40547</v>
      </c>
      <c r="BB607" s="89">
        <v>486564</v>
      </c>
      <c r="BC607" s="90" t="str">
        <f t="shared" si="35"/>
        <v>OK</v>
      </c>
      <c r="BD607" s="91" t="str">
        <f t="shared" si="36"/>
        <v xml:space="preserve">                  </v>
      </c>
      <c r="BE607" s="92">
        <f t="shared" si="37"/>
        <v>12</v>
      </c>
    </row>
    <row r="608" spans="1:57" s="74" customFormat="1" ht="50.1" customHeight="1" x14ac:dyDescent="0.2">
      <c r="A608" s="78" t="s">
        <v>55</v>
      </c>
      <c r="B608" s="78" t="s">
        <v>54</v>
      </c>
      <c r="C608" s="78" t="s">
        <v>1029</v>
      </c>
      <c r="D608" s="78" t="s">
        <v>605</v>
      </c>
      <c r="E608" s="79" t="str">
        <f>+IF(C608&lt;&gt;"",VLOOKUP(MID(C608,18,5),NIVELES!$A$133:$B$213,2,0),"")</f>
        <v>CARCHI</v>
      </c>
      <c r="F608" s="80" t="s">
        <v>78</v>
      </c>
      <c r="G608" s="81" t="str">
        <f>+IF(F608&lt;&gt;"",VLOOKUP(F608,NIVELES!$A$246:$C$464,3,0),"")</f>
        <v>NORTE</v>
      </c>
      <c r="H608" s="82" t="s">
        <v>1024</v>
      </c>
      <c r="I608" s="78" t="s">
        <v>2201</v>
      </c>
      <c r="J608" s="78" t="s">
        <v>2184</v>
      </c>
      <c r="K608" s="78" t="s">
        <v>2185</v>
      </c>
      <c r="L608" s="78" t="s">
        <v>2202</v>
      </c>
      <c r="M608" s="78">
        <v>338</v>
      </c>
      <c r="N608" s="78" t="s">
        <v>2203</v>
      </c>
      <c r="O608" s="78" t="s">
        <v>2174</v>
      </c>
      <c r="P608" s="82">
        <v>12</v>
      </c>
      <c r="Q608" s="78" t="s">
        <v>2206</v>
      </c>
      <c r="R608" s="82">
        <v>1</v>
      </c>
      <c r="S608" s="82">
        <v>1</v>
      </c>
      <c r="T608" s="82">
        <v>1</v>
      </c>
      <c r="U608" s="82">
        <v>1</v>
      </c>
      <c r="V608" s="82">
        <v>1</v>
      </c>
      <c r="W608" s="82">
        <v>1</v>
      </c>
      <c r="X608" s="82">
        <v>1</v>
      </c>
      <c r="Y608" s="82">
        <v>1</v>
      </c>
      <c r="Z608" s="82">
        <v>1</v>
      </c>
      <c r="AA608" s="82">
        <v>1</v>
      </c>
      <c r="AB608" s="82">
        <v>1</v>
      </c>
      <c r="AC608" s="82">
        <v>1</v>
      </c>
      <c r="AD608" s="85" t="str">
        <f>IF(A608&lt;&gt;"",IF(D608="DIRECCIÓN_DE_TRANSFERENCIAS","280 0031",VLOOKUP(C608,NIVELES!$A$14:$B$105,2,0)),"")</f>
        <v>280 1110</v>
      </c>
      <c r="AE608" s="86" t="s">
        <v>322</v>
      </c>
      <c r="AF608" s="86" t="s">
        <v>543</v>
      </c>
      <c r="AG608" s="79" t="str">
        <f>+IF(AF608&lt;&gt;"",VLOOKUP(AF608,NIVELES!$A$666:$B$673,2,0),"")</f>
        <v>DESARROLLO_INFANTIL</v>
      </c>
      <c r="AH608" s="78" t="s">
        <v>322</v>
      </c>
      <c r="AI608" s="79" t="str">
        <f>IF(AH608&lt;&gt;"",VLOOKUP(CONCATENATE(AG608,AH608),NIVELES!$B$676:$C$745,2,0),"")</f>
        <v>Centros Infantiles Del Buen Vivir Atencion Directa -Funcionamiento Operación Y Atencion De Unidades</v>
      </c>
      <c r="AJ608" s="78" t="s">
        <v>517</v>
      </c>
      <c r="AK608" s="79" t="str">
        <f>+IF(AJ608&lt;&gt;"",VLOOKUP(AJ608,NIVELES!$A$816:$B$892,2,0),"")</f>
        <v>NO APLICA</v>
      </c>
      <c r="AL608" s="78" t="s">
        <v>554</v>
      </c>
      <c r="AM608" s="78">
        <v>530101</v>
      </c>
      <c r="AN608" s="79" t="str">
        <f>IF(AM608&lt;&gt;"",+VLOOKUP(AM608,NIVELES!$A$1652:$B$2466,2,0),"")</f>
        <v>Agua Potable</v>
      </c>
      <c r="AO608" s="87">
        <v>7170.3</v>
      </c>
      <c r="AP608" s="88">
        <v>597.52499999999998</v>
      </c>
      <c r="AQ608" s="88">
        <v>597.52499999999998</v>
      </c>
      <c r="AR608" s="88">
        <v>597.52499999999998</v>
      </c>
      <c r="AS608" s="88">
        <v>597.52499999999998</v>
      </c>
      <c r="AT608" s="88">
        <v>597.52499999999998</v>
      </c>
      <c r="AU608" s="88">
        <v>597.52499999999998</v>
      </c>
      <c r="AV608" s="88">
        <v>597.52499999999998</v>
      </c>
      <c r="AW608" s="88">
        <v>597.52499999999998</v>
      </c>
      <c r="AX608" s="88">
        <v>597.52499999999998</v>
      </c>
      <c r="AY608" s="88">
        <v>597.52499999999998</v>
      </c>
      <c r="AZ608" s="88">
        <v>597.52499999999998</v>
      </c>
      <c r="BA608" s="88">
        <v>597.52499999999998</v>
      </c>
      <c r="BB608" s="89">
        <v>7170.2999999999984</v>
      </c>
      <c r="BC608" s="90" t="str">
        <f t="shared" si="35"/>
        <v>OK</v>
      </c>
      <c r="BD608" s="91" t="str">
        <f t="shared" si="36"/>
        <v xml:space="preserve">                  </v>
      </c>
      <c r="BE608" s="92">
        <f t="shared" si="37"/>
        <v>12</v>
      </c>
    </row>
    <row r="609" spans="1:57" s="74" customFormat="1" ht="50.1" customHeight="1" x14ac:dyDescent="0.2">
      <c r="A609" s="78" t="s">
        <v>55</v>
      </c>
      <c r="B609" s="78" t="s">
        <v>54</v>
      </c>
      <c r="C609" s="78" t="s">
        <v>1029</v>
      </c>
      <c r="D609" s="78" t="s">
        <v>605</v>
      </c>
      <c r="E609" s="79" t="str">
        <f>+IF(C609&lt;&gt;"",VLOOKUP(MID(C609,18,5),NIVELES!$A$133:$B$213,2,0),"")</f>
        <v>CARCHI</v>
      </c>
      <c r="F609" s="80" t="s">
        <v>78</v>
      </c>
      <c r="G609" s="81" t="str">
        <f>+IF(F609&lt;&gt;"",VLOOKUP(F609,NIVELES!$A$246:$C$464,3,0),"")</f>
        <v>NORTE</v>
      </c>
      <c r="H609" s="82" t="s">
        <v>1024</v>
      </c>
      <c r="I609" s="78" t="s">
        <v>2201</v>
      </c>
      <c r="J609" s="78" t="s">
        <v>2184</v>
      </c>
      <c r="K609" s="78" t="s">
        <v>2185</v>
      </c>
      <c r="L609" s="78" t="s">
        <v>2202</v>
      </c>
      <c r="M609" s="78">
        <v>338</v>
      </c>
      <c r="N609" s="78" t="s">
        <v>2203</v>
      </c>
      <c r="O609" s="78" t="s">
        <v>2266</v>
      </c>
      <c r="P609" s="82">
        <v>1</v>
      </c>
      <c r="Q609" s="78" t="s">
        <v>2267</v>
      </c>
      <c r="R609" s="82"/>
      <c r="S609" s="82"/>
      <c r="T609" s="82"/>
      <c r="U609" s="82">
        <v>1</v>
      </c>
      <c r="V609" s="82"/>
      <c r="W609" s="82"/>
      <c r="X609" s="82"/>
      <c r="Y609" s="82"/>
      <c r="Z609" s="82"/>
      <c r="AA609" s="82"/>
      <c r="AB609" s="82"/>
      <c r="AC609" s="82"/>
      <c r="AD609" s="85" t="str">
        <f>IF(A609&lt;&gt;"",IF(D609="DIRECCIÓN_DE_TRANSFERENCIAS","280 0031",VLOOKUP(C609,NIVELES!$A$14:$B$105,2,0)),"")</f>
        <v>280 1110</v>
      </c>
      <c r="AE609" s="86" t="s">
        <v>322</v>
      </c>
      <c r="AF609" s="86" t="s">
        <v>543</v>
      </c>
      <c r="AG609" s="79" t="str">
        <f>+IF(AF609&lt;&gt;"",VLOOKUP(AF609,NIVELES!$A$666:$B$673,2,0),"")</f>
        <v>DESARROLLO_INFANTIL</v>
      </c>
      <c r="AH609" s="78" t="s">
        <v>322</v>
      </c>
      <c r="AI609" s="79" t="str">
        <f>IF(AH609&lt;&gt;"",VLOOKUP(CONCATENATE(AG609,AH609),NIVELES!$B$676:$C$745,2,0),"")</f>
        <v>Centros Infantiles Del Buen Vivir Atencion Directa -Funcionamiento Operación Y Atencion De Unidades</v>
      </c>
      <c r="AJ609" s="78" t="s">
        <v>517</v>
      </c>
      <c r="AK609" s="79" t="str">
        <f>+IF(AJ609&lt;&gt;"",VLOOKUP(AJ609,NIVELES!$A$816:$B$892,2,0),"")</f>
        <v>NO APLICA</v>
      </c>
      <c r="AL609" s="78" t="s">
        <v>554</v>
      </c>
      <c r="AM609" s="78">
        <v>530402</v>
      </c>
      <c r="AN609" s="79" t="str">
        <f>IF(AM609&lt;&gt;"",+VLOOKUP(AM609,NIVELES!$A$1652:$B$2466,2,0),"")</f>
        <v>Edificios, Locales, Residencias y Cableado Estructurado (Instalación, Mantenimiento y Reparación)</v>
      </c>
      <c r="AO609" s="87">
        <v>0</v>
      </c>
      <c r="AP609" s="88">
        <v>0</v>
      </c>
      <c r="AQ609" s="88">
        <v>0</v>
      </c>
      <c r="AR609" s="88">
        <v>0</v>
      </c>
      <c r="AS609" s="88">
        <v>0</v>
      </c>
      <c r="AT609" s="88">
        <v>0</v>
      </c>
      <c r="AU609" s="88">
        <v>0</v>
      </c>
      <c r="AV609" s="88">
        <v>0</v>
      </c>
      <c r="AW609" s="88">
        <v>0</v>
      </c>
      <c r="AX609" s="88">
        <v>0</v>
      </c>
      <c r="AY609" s="88">
        <v>0</v>
      </c>
      <c r="AZ609" s="88">
        <v>0</v>
      </c>
      <c r="BA609" s="88">
        <v>0</v>
      </c>
      <c r="BB609" s="89">
        <v>0</v>
      </c>
      <c r="BC609" s="90" t="str">
        <f t="shared" si="35"/>
        <v>OK</v>
      </c>
      <c r="BD609" s="91" t="str">
        <f t="shared" si="36"/>
        <v xml:space="preserve">                  </v>
      </c>
      <c r="BE609" s="92">
        <f t="shared" si="37"/>
        <v>1</v>
      </c>
    </row>
    <row r="610" spans="1:57" s="74" customFormat="1" ht="50.1" customHeight="1" x14ac:dyDescent="0.2">
      <c r="A610" s="78" t="s">
        <v>55</v>
      </c>
      <c r="B610" s="78" t="s">
        <v>54</v>
      </c>
      <c r="C610" s="78" t="s">
        <v>1029</v>
      </c>
      <c r="D610" s="78" t="s">
        <v>605</v>
      </c>
      <c r="E610" s="79" t="str">
        <f>+IF(C610&lt;&gt;"",VLOOKUP(MID(C610,18,5),NIVELES!$A$133:$B$213,2,0),"")</f>
        <v>CARCHI</v>
      </c>
      <c r="F610" s="80" t="s">
        <v>78</v>
      </c>
      <c r="G610" s="81" t="str">
        <f>+IF(F610&lt;&gt;"",VLOOKUP(F610,NIVELES!$A$246:$C$464,3,0),"")</f>
        <v>NORTE</v>
      </c>
      <c r="H610" s="82" t="s">
        <v>1024</v>
      </c>
      <c r="I610" s="78" t="s">
        <v>2201</v>
      </c>
      <c r="J610" s="78" t="s">
        <v>2184</v>
      </c>
      <c r="K610" s="78" t="s">
        <v>2185</v>
      </c>
      <c r="L610" s="78" t="s">
        <v>2202</v>
      </c>
      <c r="M610" s="78">
        <v>338</v>
      </c>
      <c r="N610" s="78" t="s">
        <v>2203</v>
      </c>
      <c r="O610" s="78" t="s">
        <v>2174</v>
      </c>
      <c r="P610" s="82">
        <v>12</v>
      </c>
      <c r="Q610" s="78" t="s">
        <v>2207</v>
      </c>
      <c r="R610" s="82">
        <v>1</v>
      </c>
      <c r="S610" s="82">
        <v>1</v>
      </c>
      <c r="T610" s="82">
        <v>1</v>
      </c>
      <c r="U610" s="82">
        <v>1</v>
      </c>
      <c r="V610" s="82">
        <v>1</v>
      </c>
      <c r="W610" s="82">
        <v>1</v>
      </c>
      <c r="X610" s="82">
        <v>1</v>
      </c>
      <c r="Y610" s="82">
        <v>1</v>
      </c>
      <c r="Z610" s="82">
        <v>1</v>
      </c>
      <c r="AA610" s="82">
        <v>1</v>
      </c>
      <c r="AB610" s="82">
        <v>1</v>
      </c>
      <c r="AC610" s="82">
        <v>1</v>
      </c>
      <c r="AD610" s="85" t="str">
        <f>IF(A610&lt;&gt;"",IF(D610="DIRECCIÓN_DE_TRANSFERENCIAS","280 0031",VLOOKUP(C610,NIVELES!$A$14:$B$105,2,0)),"")</f>
        <v>280 1110</v>
      </c>
      <c r="AE610" s="86" t="s">
        <v>322</v>
      </c>
      <c r="AF610" s="86" t="s">
        <v>543</v>
      </c>
      <c r="AG610" s="79" t="str">
        <f>+IF(AF610&lt;&gt;"",VLOOKUP(AF610,NIVELES!$A$666:$B$673,2,0),"")</f>
        <v>DESARROLLO_INFANTIL</v>
      </c>
      <c r="AH610" s="78" t="s">
        <v>322</v>
      </c>
      <c r="AI610" s="79" t="str">
        <f>IF(AH610&lt;&gt;"",VLOOKUP(CONCATENATE(AG610,AH610),NIVELES!$B$676:$C$745,2,0),"")</f>
        <v>Centros Infantiles Del Buen Vivir Atencion Directa -Funcionamiento Operación Y Atencion De Unidades</v>
      </c>
      <c r="AJ610" s="78" t="s">
        <v>517</v>
      </c>
      <c r="AK610" s="79" t="str">
        <f>+IF(AJ610&lt;&gt;"",VLOOKUP(AJ610,NIVELES!$A$816:$B$892,2,0),"")</f>
        <v>NO APLICA</v>
      </c>
      <c r="AL610" s="78" t="s">
        <v>554</v>
      </c>
      <c r="AM610" s="78">
        <v>530104</v>
      </c>
      <c r="AN610" s="79" t="str">
        <f>IF(AM610&lt;&gt;"",+VLOOKUP(AM610,NIVELES!$A$1652:$B$2466,2,0),"")</f>
        <v>Energía Eléctrica</v>
      </c>
      <c r="AO610" s="87">
        <v>6418.2</v>
      </c>
      <c r="AP610" s="88">
        <v>534.85</v>
      </c>
      <c r="AQ610" s="88">
        <v>534.85</v>
      </c>
      <c r="AR610" s="88">
        <v>534.85</v>
      </c>
      <c r="AS610" s="88">
        <v>534.85</v>
      </c>
      <c r="AT610" s="88">
        <v>534.85</v>
      </c>
      <c r="AU610" s="88">
        <v>534.85</v>
      </c>
      <c r="AV610" s="88">
        <v>534.85</v>
      </c>
      <c r="AW610" s="88">
        <v>534.85</v>
      </c>
      <c r="AX610" s="88">
        <v>534.85</v>
      </c>
      <c r="AY610" s="88">
        <v>534.85</v>
      </c>
      <c r="AZ610" s="88">
        <v>534.85</v>
      </c>
      <c r="BA610" s="88">
        <v>534.85</v>
      </c>
      <c r="BB610" s="89">
        <v>6418.2000000000016</v>
      </c>
      <c r="BC610" s="90" t="str">
        <f t="shared" si="35"/>
        <v>OK</v>
      </c>
      <c r="BD610" s="91" t="str">
        <f t="shared" si="36"/>
        <v xml:space="preserve">                  </v>
      </c>
      <c r="BE610" s="92">
        <f t="shared" si="37"/>
        <v>12</v>
      </c>
    </row>
    <row r="611" spans="1:57" s="74" customFormat="1" ht="50.1" customHeight="1" x14ac:dyDescent="0.2">
      <c r="A611" s="78" t="s">
        <v>55</v>
      </c>
      <c r="B611" s="78" t="s">
        <v>54</v>
      </c>
      <c r="C611" s="78" t="s">
        <v>1029</v>
      </c>
      <c r="D611" s="78" t="s">
        <v>605</v>
      </c>
      <c r="E611" s="79" t="str">
        <f>+IF(C611&lt;&gt;"",VLOOKUP(MID(C611,18,5),NIVELES!$A$133:$B$213,2,0),"")</f>
        <v>CARCHI</v>
      </c>
      <c r="F611" s="80" t="s">
        <v>78</v>
      </c>
      <c r="G611" s="81" t="str">
        <f>+IF(F611&lt;&gt;"",VLOOKUP(F611,NIVELES!$A$246:$C$464,3,0),"")</f>
        <v>NORTE</v>
      </c>
      <c r="H611" s="82" t="s">
        <v>1024</v>
      </c>
      <c r="I611" s="78" t="s">
        <v>2201</v>
      </c>
      <c r="J611" s="78" t="s">
        <v>2184</v>
      </c>
      <c r="K611" s="78" t="s">
        <v>2185</v>
      </c>
      <c r="L611" s="78" t="s">
        <v>2202</v>
      </c>
      <c r="M611" s="78">
        <v>338</v>
      </c>
      <c r="N611" s="78" t="s">
        <v>2203</v>
      </c>
      <c r="O611" s="78" t="s">
        <v>2208</v>
      </c>
      <c r="P611" s="82">
        <v>1</v>
      </c>
      <c r="Q611" s="78" t="s">
        <v>2209</v>
      </c>
      <c r="R611" s="82"/>
      <c r="S611" s="82"/>
      <c r="T611" s="82"/>
      <c r="U611" s="82">
        <v>1</v>
      </c>
      <c r="V611" s="82"/>
      <c r="W611" s="82"/>
      <c r="X611" s="82"/>
      <c r="Y611" s="82"/>
      <c r="Z611" s="82"/>
      <c r="AA611" s="82"/>
      <c r="AB611" s="82"/>
      <c r="AC611" s="82"/>
      <c r="AD611" s="85" t="str">
        <f>IF(A611&lt;&gt;"",IF(D611="DIRECCIÓN_DE_TRANSFERENCIAS","280 0031",VLOOKUP(C611,NIVELES!$A$14:$B$105,2,0)),"")</f>
        <v>280 1110</v>
      </c>
      <c r="AE611" s="86" t="s">
        <v>322</v>
      </c>
      <c r="AF611" s="86" t="s">
        <v>543</v>
      </c>
      <c r="AG611" s="79" t="str">
        <f>+IF(AF611&lt;&gt;"",VLOOKUP(AF611,NIVELES!$A$666:$B$673,2,0),"")</f>
        <v>DESARROLLO_INFANTIL</v>
      </c>
      <c r="AH611" s="78" t="s">
        <v>322</v>
      </c>
      <c r="AI611" s="79" t="str">
        <f>IF(AH611&lt;&gt;"",VLOOKUP(CONCATENATE(AG611,AH611),NIVELES!$B$676:$C$745,2,0),"")</f>
        <v>Centros Infantiles Del Buen Vivir Atencion Directa -Funcionamiento Operación Y Atencion De Unidades</v>
      </c>
      <c r="AJ611" s="78" t="s">
        <v>517</v>
      </c>
      <c r="AK611" s="79" t="str">
        <f>+IF(AJ611&lt;&gt;"",VLOOKUP(AJ611,NIVELES!$A$816:$B$892,2,0),"")</f>
        <v>NO APLICA</v>
      </c>
      <c r="AL611" s="78" t="s">
        <v>554</v>
      </c>
      <c r="AM611" s="78">
        <v>530805</v>
      </c>
      <c r="AN611" s="79" t="str">
        <f>IF(AM611&lt;&gt;"",+VLOOKUP(AM611,NIVELES!$A$1652:$B$2466,2,0),"")</f>
        <v>Materiales de Aseo</v>
      </c>
      <c r="AO611" s="87">
        <v>1330.2</v>
      </c>
      <c r="AP611" s="88">
        <v>0</v>
      </c>
      <c r="AQ611" s="88">
        <v>0</v>
      </c>
      <c r="AR611" s="88">
        <v>0</v>
      </c>
      <c r="AS611" s="88">
        <v>1330.2</v>
      </c>
      <c r="AT611" s="88">
        <v>0</v>
      </c>
      <c r="AU611" s="88">
        <v>0</v>
      </c>
      <c r="AV611" s="88">
        <v>0</v>
      </c>
      <c r="AW611" s="88">
        <v>0</v>
      </c>
      <c r="AX611" s="88">
        <v>0</v>
      </c>
      <c r="AY611" s="88">
        <v>0</v>
      </c>
      <c r="AZ611" s="88">
        <v>0</v>
      </c>
      <c r="BA611" s="88">
        <v>0</v>
      </c>
      <c r="BB611" s="89">
        <v>1330.2</v>
      </c>
      <c r="BC611" s="90" t="str">
        <f t="shared" si="35"/>
        <v>OK</v>
      </c>
      <c r="BD611" s="91" t="str">
        <f t="shared" si="36"/>
        <v xml:space="preserve">                  </v>
      </c>
      <c r="BE611" s="92">
        <f t="shared" si="37"/>
        <v>1</v>
      </c>
    </row>
    <row r="612" spans="1:57" s="74" customFormat="1" ht="50.1" customHeight="1" x14ac:dyDescent="0.2">
      <c r="A612" s="78" t="s">
        <v>55</v>
      </c>
      <c r="B612" s="78" t="s">
        <v>54</v>
      </c>
      <c r="C612" s="78" t="s">
        <v>1029</v>
      </c>
      <c r="D612" s="78" t="s">
        <v>605</v>
      </c>
      <c r="E612" s="79" t="str">
        <f>+IF(C612&lt;&gt;"",VLOOKUP(MID(C612,18,5),NIVELES!$A$133:$B$213,2,0),"")</f>
        <v>CARCHI</v>
      </c>
      <c r="F612" s="80" t="s">
        <v>78</v>
      </c>
      <c r="G612" s="81" t="str">
        <f>+IF(F612&lt;&gt;"",VLOOKUP(F612,NIVELES!$A$246:$C$464,3,0),"")</f>
        <v>NORTE</v>
      </c>
      <c r="H612" s="82" t="s">
        <v>1024</v>
      </c>
      <c r="I612" s="78" t="s">
        <v>2201</v>
      </c>
      <c r="J612" s="78" t="s">
        <v>2184</v>
      </c>
      <c r="K612" s="78" t="s">
        <v>2185</v>
      </c>
      <c r="L612" s="78" t="s">
        <v>2202</v>
      </c>
      <c r="M612" s="78">
        <v>338</v>
      </c>
      <c r="N612" s="78" t="s">
        <v>2203</v>
      </c>
      <c r="O612" s="78" t="s">
        <v>2210</v>
      </c>
      <c r="P612" s="82">
        <v>1</v>
      </c>
      <c r="Q612" s="78" t="s">
        <v>2211</v>
      </c>
      <c r="R612" s="82"/>
      <c r="S612" s="82"/>
      <c r="T612" s="82"/>
      <c r="U612" s="82">
        <v>1</v>
      </c>
      <c r="V612" s="82"/>
      <c r="W612" s="82"/>
      <c r="X612" s="82"/>
      <c r="Y612" s="82"/>
      <c r="Z612" s="82"/>
      <c r="AA612" s="82"/>
      <c r="AB612" s="82"/>
      <c r="AC612" s="82"/>
      <c r="AD612" s="85" t="str">
        <f>IF(A612&lt;&gt;"",IF(D612="DIRECCIÓN_DE_TRANSFERENCIAS","280 0031",VLOOKUP(C612,NIVELES!$A$14:$B$105,2,0)),"")</f>
        <v>280 1110</v>
      </c>
      <c r="AE612" s="86" t="s">
        <v>322</v>
      </c>
      <c r="AF612" s="86" t="s">
        <v>543</v>
      </c>
      <c r="AG612" s="79" t="str">
        <f>+IF(AF612&lt;&gt;"",VLOOKUP(AF612,NIVELES!$A$666:$B$673,2,0),"")</f>
        <v>DESARROLLO_INFANTIL</v>
      </c>
      <c r="AH612" s="78" t="s">
        <v>322</v>
      </c>
      <c r="AI612" s="79" t="str">
        <f>IF(AH612&lt;&gt;"",VLOOKUP(CONCATENATE(AG612,AH612),NIVELES!$B$676:$C$745,2,0),"")</f>
        <v>Centros Infantiles Del Buen Vivir Atencion Directa -Funcionamiento Operación Y Atencion De Unidades</v>
      </c>
      <c r="AJ612" s="78" t="s">
        <v>517</v>
      </c>
      <c r="AK612" s="79" t="str">
        <f>+IF(AJ612&lt;&gt;"",VLOOKUP(AJ612,NIVELES!$A$816:$B$892,2,0),"")</f>
        <v>NO APLICA</v>
      </c>
      <c r="AL612" s="78" t="s">
        <v>554</v>
      </c>
      <c r="AM612" s="78">
        <v>530812</v>
      </c>
      <c r="AN612" s="79" t="str">
        <f>IF(AM612&lt;&gt;"",+VLOOKUP(AM612,NIVELES!$A$1652:$B$2466,2,0),"")</f>
        <v>Materiales Didácticos</v>
      </c>
      <c r="AO612" s="87">
        <v>4191.8900000000003</v>
      </c>
      <c r="AP612" s="88">
        <v>0</v>
      </c>
      <c r="AQ612" s="88">
        <v>0</v>
      </c>
      <c r="AR612" s="88">
        <v>0</v>
      </c>
      <c r="AS612" s="88">
        <v>4191.8900000000003</v>
      </c>
      <c r="AT612" s="88">
        <v>0</v>
      </c>
      <c r="AU612" s="88">
        <v>0</v>
      </c>
      <c r="AV612" s="88">
        <v>0</v>
      </c>
      <c r="AW612" s="88">
        <v>0</v>
      </c>
      <c r="AX612" s="88">
        <v>0</v>
      </c>
      <c r="AY612" s="88">
        <v>0</v>
      </c>
      <c r="AZ612" s="88">
        <v>0</v>
      </c>
      <c r="BA612" s="88">
        <v>0</v>
      </c>
      <c r="BB612" s="89">
        <v>4191.8900000000003</v>
      </c>
      <c r="BC612" s="90" t="str">
        <f t="shared" si="35"/>
        <v>OK</v>
      </c>
      <c r="BD612" s="91" t="str">
        <f t="shared" si="36"/>
        <v xml:space="preserve">                  </v>
      </c>
      <c r="BE612" s="92">
        <f t="shared" si="37"/>
        <v>1</v>
      </c>
    </row>
    <row r="613" spans="1:57" s="74" customFormat="1" ht="50.1" customHeight="1" x14ac:dyDescent="0.2">
      <c r="A613" s="78" t="s">
        <v>55</v>
      </c>
      <c r="B613" s="78" t="s">
        <v>54</v>
      </c>
      <c r="C613" s="78" t="s">
        <v>1029</v>
      </c>
      <c r="D613" s="78" t="s">
        <v>605</v>
      </c>
      <c r="E613" s="79" t="str">
        <f>+IF(C613&lt;&gt;"",VLOOKUP(MID(C613,18,5),NIVELES!$A$133:$B$213,2,0),"")</f>
        <v>CARCHI</v>
      </c>
      <c r="F613" s="80" t="s">
        <v>78</v>
      </c>
      <c r="G613" s="81" t="str">
        <f>+IF(F613&lt;&gt;"",VLOOKUP(F613,NIVELES!$A$246:$C$464,3,0),"")</f>
        <v>NORTE</v>
      </c>
      <c r="H613" s="82" t="s">
        <v>1024</v>
      </c>
      <c r="I613" s="78" t="s">
        <v>2201</v>
      </c>
      <c r="J613" s="78" t="s">
        <v>2184</v>
      </c>
      <c r="K613" s="78" t="s">
        <v>2185</v>
      </c>
      <c r="L613" s="78" t="s">
        <v>2202</v>
      </c>
      <c r="M613" s="78">
        <v>338</v>
      </c>
      <c r="N613" s="78" t="s">
        <v>2203</v>
      </c>
      <c r="O613" s="78" t="s">
        <v>2212</v>
      </c>
      <c r="P613" s="82">
        <v>2</v>
      </c>
      <c r="Q613" s="78" t="s">
        <v>2213</v>
      </c>
      <c r="R613" s="82"/>
      <c r="S613" s="82">
        <v>1</v>
      </c>
      <c r="T613" s="82"/>
      <c r="U613" s="82"/>
      <c r="V613" s="82">
        <v>1</v>
      </c>
      <c r="W613" s="82"/>
      <c r="X613" s="82"/>
      <c r="Y613" s="82"/>
      <c r="Z613" s="82"/>
      <c r="AA613" s="82"/>
      <c r="AB613" s="82"/>
      <c r="AC613" s="82"/>
      <c r="AD613" s="85" t="str">
        <f>IF(A613&lt;&gt;"",IF(D613="DIRECCIÓN_DE_TRANSFERENCIAS","280 0031",VLOOKUP(C613,NIVELES!$A$14:$B$105,2,0)),"")</f>
        <v>280 1110</v>
      </c>
      <c r="AE613" s="86" t="s">
        <v>322</v>
      </c>
      <c r="AF613" s="86" t="s">
        <v>543</v>
      </c>
      <c r="AG613" s="79" t="str">
        <f>+IF(AF613&lt;&gt;"",VLOOKUP(AF613,NIVELES!$A$666:$B$673,2,0),"")</f>
        <v>DESARROLLO_INFANTIL</v>
      </c>
      <c r="AH613" s="78" t="s">
        <v>322</v>
      </c>
      <c r="AI613" s="79" t="str">
        <f>IF(AH613&lt;&gt;"",VLOOKUP(CONCATENATE(AG613,AH613),NIVELES!$B$676:$C$745,2,0),"")</f>
        <v>Centros Infantiles Del Buen Vivir Atencion Directa -Funcionamiento Operación Y Atencion De Unidades</v>
      </c>
      <c r="AJ613" s="78" t="s">
        <v>517</v>
      </c>
      <c r="AK613" s="79" t="str">
        <f>+IF(AJ613&lt;&gt;"",VLOOKUP(AJ613,NIVELES!$A$816:$B$892,2,0),"")</f>
        <v>NO APLICA</v>
      </c>
      <c r="AL613" s="78" t="s">
        <v>554</v>
      </c>
      <c r="AM613" s="78">
        <v>530235</v>
      </c>
      <c r="AN613" s="79" t="str">
        <f>IF(AM613&lt;&gt;"",+VLOOKUP(AM613,NIVELES!$A$1652:$B$2466,2,0),"")</f>
        <v>Servicio de Alimentación</v>
      </c>
      <c r="AO613" s="87">
        <v>192690.89</v>
      </c>
      <c r="AP613" s="88">
        <v>0</v>
      </c>
      <c r="AQ613" s="88">
        <v>96345.445000000007</v>
      </c>
      <c r="AR613" s="88">
        <v>0</v>
      </c>
      <c r="AS613" s="88">
        <v>0</v>
      </c>
      <c r="AT613" s="88">
        <v>96345.445000000007</v>
      </c>
      <c r="AU613" s="88">
        <v>0</v>
      </c>
      <c r="AV613" s="88">
        <v>0</v>
      </c>
      <c r="AW613" s="88">
        <v>0</v>
      </c>
      <c r="AX613" s="88">
        <v>0</v>
      </c>
      <c r="AY613" s="88">
        <v>0</v>
      </c>
      <c r="AZ613" s="88">
        <v>0</v>
      </c>
      <c r="BA613" s="88">
        <v>0</v>
      </c>
      <c r="BB613" s="89">
        <v>192690.89</v>
      </c>
      <c r="BC613" s="90" t="str">
        <f t="shared" si="35"/>
        <v>OK</v>
      </c>
      <c r="BD613" s="91" t="str">
        <f t="shared" si="36"/>
        <v xml:space="preserve">                  </v>
      </c>
      <c r="BE613" s="92">
        <f t="shared" si="37"/>
        <v>2</v>
      </c>
    </row>
    <row r="614" spans="1:57" s="74" customFormat="1" ht="50.1" customHeight="1" x14ac:dyDescent="0.2">
      <c r="A614" s="78" t="s">
        <v>55</v>
      </c>
      <c r="B614" s="78" t="s">
        <v>54</v>
      </c>
      <c r="C614" s="78" t="s">
        <v>1029</v>
      </c>
      <c r="D614" s="78" t="s">
        <v>605</v>
      </c>
      <c r="E614" s="79" t="str">
        <f>+IF(C614&lt;&gt;"",VLOOKUP(MID(C614,18,5),NIVELES!$A$133:$B$213,2,0),"")</f>
        <v>CARCHI</v>
      </c>
      <c r="F614" s="80" t="s">
        <v>78</v>
      </c>
      <c r="G614" s="81" t="str">
        <f>+IF(F614&lt;&gt;"",VLOOKUP(F614,NIVELES!$A$246:$C$464,3,0),"")</f>
        <v>NORTE</v>
      </c>
      <c r="H614" s="82" t="s">
        <v>1024</v>
      </c>
      <c r="I614" s="78" t="s">
        <v>2201</v>
      </c>
      <c r="J614" s="78" t="s">
        <v>2184</v>
      </c>
      <c r="K614" s="78" t="s">
        <v>2185</v>
      </c>
      <c r="L614" s="78" t="s">
        <v>2202</v>
      </c>
      <c r="M614" s="78">
        <v>338</v>
      </c>
      <c r="N614" s="78" t="s">
        <v>2203</v>
      </c>
      <c r="O614" s="78" t="s">
        <v>2214</v>
      </c>
      <c r="P614" s="82">
        <v>2</v>
      </c>
      <c r="Q614" s="78" t="s">
        <v>2215</v>
      </c>
      <c r="R614" s="82"/>
      <c r="S614" s="82">
        <v>1</v>
      </c>
      <c r="T614" s="82"/>
      <c r="U614" s="82"/>
      <c r="V614" s="82"/>
      <c r="W614" s="82"/>
      <c r="X614" s="82">
        <v>1</v>
      </c>
      <c r="Y614" s="82"/>
      <c r="Z614" s="82"/>
      <c r="AA614" s="82"/>
      <c r="AB614" s="82"/>
      <c r="AC614" s="82"/>
      <c r="AD614" s="85" t="str">
        <f>IF(A614&lt;&gt;"",IF(D614="DIRECCIÓN_DE_TRANSFERENCIAS","280 0031",VLOOKUP(C614,NIVELES!$A$14:$B$105,2,0)),"")</f>
        <v>280 1110</v>
      </c>
      <c r="AE614" s="86" t="s">
        <v>322</v>
      </c>
      <c r="AF614" s="86" t="s">
        <v>543</v>
      </c>
      <c r="AG614" s="79" t="str">
        <f>+IF(AF614&lt;&gt;"",VLOOKUP(AF614,NIVELES!$A$666:$B$673,2,0),"")</f>
        <v>DESARROLLO_INFANTIL</v>
      </c>
      <c r="AH614" s="78" t="s">
        <v>322</v>
      </c>
      <c r="AI614" s="79" t="str">
        <f>IF(AH614&lt;&gt;"",VLOOKUP(CONCATENATE(AG614,AH614),NIVELES!$B$676:$C$745,2,0),"")</f>
        <v>Centros Infantiles Del Buen Vivir Atencion Directa -Funcionamiento Operación Y Atencion De Unidades</v>
      </c>
      <c r="AJ614" s="78" t="s">
        <v>517</v>
      </c>
      <c r="AK614" s="79" t="str">
        <f>+IF(AJ614&lt;&gt;"",VLOOKUP(AJ614,NIVELES!$A$816:$B$892,2,0),"")</f>
        <v>NO APLICA</v>
      </c>
      <c r="AL614" s="78" t="s">
        <v>554</v>
      </c>
      <c r="AM614" s="78">
        <v>530208</v>
      </c>
      <c r="AN614" s="79" t="str">
        <f>IF(AM614&lt;&gt;"",+VLOOKUP(AM614,NIVELES!$A$1652:$B$2466,2,0),"")</f>
        <v>Servicio de Seguridad y Vigilancia</v>
      </c>
      <c r="AO614" s="87">
        <v>0</v>
      </c>
      <c r="AP614" s="88">
        <v>0</v>
      </c>
      <c r="AQ614" s="88">
        <v>0</v>
      </c>
      <c r="AR614" s="88">
        <v>0</v>
      </c>
      <c r="AS614" s="88">
        <v>0</v>
      </c>
      <c r="AT614" s="88">
        <v>0</v>
      </c>
      <c r="AU614" s="88">
        <v>0</v>
      </c>
      <c r="AV614" s="88">
        <v>0</v>
      </c>
      <c r="AW614" s="88">
        <v>0</v>
      </c>
      <c r="AX614" s="88">
        <v>0</v>
      </c>
      <c r="AY614" s="88">
        <v>0</v>
      </c>
      <c r="AZ614" s="88">
        <v>0</v>
      </c>
      <c r="BA614" s="88">
        <v>0</v>
      </c>
      <c r="BB614" s="89">
        <v>0</v>
      </c>
      <c r="BC614" s="90" t="str">
        <f t="shared" si="35"/>
        <v>OK</v>
      </c>
      <c r="BD614" s="91" t="str">
        <f t="shared" si="36"/>
        <v xml:space="preserve">                  </v>
      </c>
      <c r="BE614" s="92">
        <f t="shared" si="37"/>
        <v>2</v>
      </c>
    </row>
    <row r="615" spans="1:57" s="74" customFormat="1" ht="50.1" customHeight="1" x14ac:dyDescent="0.2">
      <c r="A615" s="78" t="s">
        <v>55</v>
      </c>
      <c r="B615" s="78" t="s">
        <v>54</v>
      </c>
      <c r="C615" s="78" t="s">
        <v>1029</v>
      </c>
      <c r="D615" s="78" t="s">
        <v>605</v>
      </c>
      <c r="E615" s="79" t="str">
        <f>+IF(C615&lt;&gt;"",VLOOKUP(MID(C615,18,5),NIVELES!$A$133:$B$213,2,0),"")</f>
        <v>CARCHI</v>
      </c>
      <c r="F615" s="80" t="s">
        <v>78</v>
      </c>
      <c r="G615" s="81" t="str">
        <f>+IF(F615&lt;&gt;"",VLOOKUP(F615,NIVELES!$A$246:$C$464,3,0),"")</f>
        <v>NORTE</v>
      </c>
      <c r="H615" s="82" t="s">
        <v>1024</v>
      </c>
      <c r="I615" s="78" t="s">
        <v>2201</v>
      </c>
      <c r="J615" s="78" t="s">
        <v>2184</v>
      </c>
      <c r="K615" s="78" t="s">
        <v>2185</v>
      </c>
      <c r="L615" s="78" t="s">
        <v>2202</v>
      </c>
      <c r="M615" s="78">
        <v>338</v>
      </c>
      <c r="N615" s="78" t="s">
        <v>2203</v>
      </c>
      <c r="O615" s="78" t="s">
        <v>2216</v>
      </c>
      <c r="P615" s="82">
        <v>2</v>
      </c>
      <c r="Q615" s="78" t="s">
        <v>2217</v>
      </c>
      <c r="R615" s="82"/>
      <c r="S615" s="82">
        <v>1</v>
      </c>
      <c r="T615" s="82"/>
      <c r="U615" s="82"/>
      <c r="V615" s="82"/>
      <c r="W615" s="82"/>
      <c r="X615" s="82">
        <v>1</v>
      </c>
      <c r="Y615" s="82"/>
      <c r="Z615" s="82"/>
      <c r="AA615" s="82"/>
      <c r="AB615" s="82"/>
      <c r="AC615" s="82"/>
      <c r="AD615" s="85" t="str">
        <f>IF(A615&lt;&gt;"",IF(D615="DIRECCIÓN_DE_TRANSFERENCIAS","280 0031",VLOOKUP(C615,NIVELES!$A$14:$B$105,2,0)),"")</f>
        <v>280 1110</v>
      </c>
      <c r="AE615" s="86" t="s">
        <v>322</v>
      </c>
      <c r="AF615" s="86" t="s">
        <v>543</v>
      </c>
      <c r="AG615" s="79" t="str">
        <f>+IF(AF615&lt;&gt;"",VLOOKUP(AF615,NIVELES!$A$666:$B$673,2,0),"")</f>
        <v>DESARROLLO_INFANTIL</v>
      </c>
      <c r="AH615" s="78" t="s">
        <v>322</v>
      </c>
      <c r="AI615" s="79" t="str">
        <f>IF(AH615&lt;&gt;"",VLOOKUP(CONCATENATE(AG615,AH615),NIVELES!$B$676:$C$745,2,0),"")</f>
        <v>Centros Infantiles Del Buen Vivir Atencion Directa -Funcionamiento Operación Y Atencion De Unidades</v>
      </c>
      <c r="AJ615" s="78" t="s">
        <v>517</v>
      </c>
      <c r="AK615" s="79" t="str">
        <f>+IF(AJ615&lt;&gt;"",VLOOKUP(AJ615,NIVELES!$A$816:$B$892,2,0),"")</f>
        <v>NO APLICA</v>
      </c>
      <c r="AL615" s="78" t="s">
        <v>554</v>
      </c>
      <c r="AM615" s="78">
        <v>530209</v>
      </c>
      <c r="AN615" s="79" t="str">
        <f>IF(AM615&lt;&gt;"",+VLOOKUP(AM615,NIVELES!$A$1652:$B$2466,2,0),"")</f>
        <v>Servicios de Aseo; Lavado de Vestimenta de Trabajo; Fumigación, Desinfección y Limpieza de Instalaciones</v>
      </c>
      <c r="AO615" s="87">
        <v>0</v>
      </c>
      <c r="AP615" s="88">
        <v>0</v>
      </c>
      <c r="AQ615" s="88">
        <v>0</v>
      </c>
      <c r="AR615" s="88">
        <v>0</v>
      </c>
      <c r="AS615" s="88">
        <v>0</v>
      </c>
      <c r="AT615" s="88">
        <v>0</v>
      </c>
      <c r="AU615" s="88">
        <v>0</v>
      </c>
      <c r="AV615" s="88">
        <v>0</v>
      </c>
      <c r="AW615" s="88">
        <v>0</v>
      </c>
      <c r="AX615" s="88">
        <v>0</v>
      </c>
      <c r="AY615" s="88">
        <v>0</v>
      </c>
      <c r="AZ615" s="88">
        <v>0</v>
      </c>
      <c r="BA615" s="88">
        <v>0</v>
      </c>
      <c r="BB615" s="89">
        <v>0</v>
      </c>
      <c r="BC615" s="90" t="str">
        <f t="shared" si="35"/>
        <v>OK</v>
      </c>
      <c r="BD615" s="91" t="str">
        <f t="shared" si="36"/>
        <v xml:space="preserve">                  </v>
      </c>
      <c r="BE615" s="92">
        <f t="shared" si="37"/>
        <v>2</v>
      </c>
    </row>
    <row r="616" spans="1:57" s="74" customFormat="1" ht="50.1" customHeight="1" x14ac:dyDescent="0.2">
      <c r="A616" s="78" t="s">
        <v>55</v>
      </c>
      <c r="B616" s="78" t="s">
        <v>54</v>
      </c>
      <c r="C616" s="78" t="s">
        <v>1029</v>
      </c>
      <c r="D616" s="78" t="s">
        <v>605</v>
      </c>
      <c r="E616" s="79" t="str">
        <f>+IF(C616&lt;&gt;"",VLOOKUP(MID(C616,18,5),NIVELES!$A$133:$B$213,2,0),"")</f>
        <v>CARCHI</v>
      </c>
      <c r="F616" s="80" t="s">
        <v>78</v>
      </c>
      <c r="G616" s="81" t="str">
        <f>+IF(F616&lt;&gt;"",VLOOKUP(F616,NIVELES!$A$246:$C$464,3,0),"")</f>
        <v>NORTE</v>
      </c>
      <c r="H616" s="82" t="s">
        <v>1024</v>
      </c>
      <c r="I616" s="78" t="s">
        <v>2201</v>
      </c>
      <c r="J616" s="78" t="s">
        <v>2184</v>
      </c>
      <c r="K616" s="78" t="s">
        <v>2185</v>
      </c>
      <c r="L616" s="78" t="s">
        <v>2202</v>
      </c>
      <c r="M616" s="78">
        <v>338</v>
      </c>
      <c r="N616" s="78" t="s">
        <v>2203</v>
      </c>
      <c r="O616" s="78" t="s">
        <v>2174</v>
      </c>
      <c r="P616" s="82">
        <v>12</v>
      </c>
      <c r="Q616" s="78" t="s">
        <v>2218</v>
      </c>
      <c r="R616" s="82">
        <v>1</v>
      </c>
      <c r="S616" s="82">
        <v>1</v>
      </c>
      <c r="T616" s="82">
        <v>1</v>
      </c>
      <c r="U616" s="82">
        <v>1</v>
      </c>
      <c r="V616" s="82">
        <v>1</v>
      </c>
      <c r="W616" s="82">
        <v>1</v>
      </c>
      <c r="X616" s="82">
        <v>1</v>
      </c>
      <c r="Y616" s="82">
        <v>1</v>
      </c>
      <c r="Z616" s="82">
        <v>1</v>
      </c>
      <c r="AA616" s="82">
        <v>1</v>
      </c>
      <c r="AB616" s="82">
        <v>1</v>
      </c>
      <c r="AC616" s="82">
        <v>1</v>
      </c>
      <c r="AD616" s="85" t="str">
        <f>IF(A616&lt;&gt;"",IF(D616="DIRECCIÓN_DE_TRANSFERENCIAS","280 0031",VLOOKUP(C616,NIVELES!$A$14:$B$105,2,0)),"")</f>
        <v>280 1110</v>
      </c>
      <c r="AE616" s="86" t="s">
        <v>322</v>
      </c>
      <c r="AF616" s="86" t="s">
        <v>543</v>
      </c>
      <c r="AG616" s="79" t="str">
        <f>+IF(AF616&lt;&gt;"",VLOOKUP(AF616,NIVELES!$A$666:$B$673,2,0),"")</f>
        <v>DESARROLLO_INFANTIL</v>
      </c>
      <c r="AH616" s="78" t="s">
        <v>322</v>
      </c>
      <c r="AI616" s="79" t="str">
        <f>IF(AH616&lt;&gt;"",VLOOKUP(CONCATENATE(AG616,AH616),NIVELES!$B$676:$C$745,2,0),"")</f>
        <v>Centros Infantiles Del Buen Vivir Atencion Directa -Funcionamiento Operación Y Atencion De Unidades</v>
      </c>
      <c r="AJ616" s="78" t="s">
        <v>517</v>
      </c>
      <c r="AK616" s="79" t="str">
        <f>+IF(AJ616&lt;&gt;"",VLOOKUP(AJ616,NIVELES!$A$816:$B$892,2,0),"")</f>
        <v>NO APLICA</v>
      </c>
      <c r="AL616" s="78" t="s">
        <v>554</v>
      </c>
      <c r="AM616" s="78">
        <v>530105</v>
      </c>
      <c r="AN616" s="79" t="str">
        <f>IF(AM616&lt;&gt;"",+VLOOKUP(AM616,NIVELES!$A$1652:$B$2466,2,0),"")</f>
        <v>Telecomunicaciones</v>
      </c>
      <c r="AO616" s="87">
        <v>7629</v>
      </c>
      <c r="AP616" s="88">
        <v>635.75</v>
      </c>
      <c r="AQ616" s="88">
        <v>635.75</v>
      </c>
      <c r="AR616" s="88">
        <v>635.75</v>
      </c>
      <c r="AS616" s="88">
        <v>635.75</v>
      </c>
      <c r="AT616" s="88">
        <v>635.75</v>
      </c>
      <c r="AU616" s="88">
        <v>635.75</v>
      </c>
      <c r="AV616" s="88">
        <v>635.75</v>
      </c>
      <c r="AW616" s="88">
        <v>635.75</v>
      </c>
      <c r="AX616" s="88">
        <v>635.75</v>
      </c>
      <c r="AY616" s="88">
        <v>635.75</v>
      </c>
      <c r="AZ616" s="88">
        <v>635.75</v>
      </c>
      <c r="BA616" s="88">
        <v>635.75</v>
      </c>
      <c r="BB616" s="89">
        <v>7629</v>
      </c>
      <c r="BC616" s="90" t="str">
        <f t="shared" si="35"/>
        <v>OK</v>
      </c>
      <c r="BD616" s="91" t="str">
        <f t="shared" si="36"/>
        <v xml:space="preserve">                  </v>
      </c>
      <c r="BE616" s="92">
        <f t="shared" si="37"/>
        <v>12</v>
      </c>
    </row>
    <row r="617" spans="1:57" s="74" customFormat="1" ht="50.1" customHeight="1" x14ac:dyDescent="0.2">
      <c r="A617" s="78" t="s">
        <v>55</v>
      </c>
      <c r="B617" s="78" t="s">
        <v>54</v>
      </c>
      <c r="C617" s="78" t="s">
        <v>1029</v>
      </c>
      <c r="D617" s="78" t="s">
        <v>605</v>
      </c>
      <c r="E617" s="79" t="str">
        <f>+IF(C617&lt;&gt;"",VLOOKUP(MID(C617,18,5),NIVELES!$A$133:$B$213,2,0),"")</f>
        <v>CARCHI</v>
      </c>
      <c r="F617" s="80" t="s">
        <v>78</v>
      </c>
      <c r="G617" s="81" t="str">
        <f>+IF(F617&lt;&gt;"",VLOOKUP(F617,NIVELES!$A$246:$C$464,3,0),"")</f>
        <v>NORTE</v>
      </c>
      <c r="H617" s="82" t="s">
        <v>1024</v>
      </c>
      <c r="I617" s="78" t="s">
        <v>2201</v>
      </c>
      <c r="J617" s="78" t="s">
        <v>2184</v>
      </c>
      <c r="K617" s="78" t="s">
        <v>2185</v>
      </c>
      <c r="L617" s="78" t="s">
        <v>2205</v>
      </c>
      <c r="M617" s="78">
        <v>1930</v>
      </c>
      <c r="N617" s="78" t="s">
        <v>2203</v>
      </c>
      <c r="O617" s="78" t="s">
        <v>2167</v>
      </c>
      <c r="P617" s="82">
        <v>12</v>
      </c>
      <c r="Q617" s="78" t="s">
        <v>2204</v>
      </c>
      <c r="R617" s="82">
        <v>1</v>
      </c>
      <c r="S617" s="82">
        <v>1</v>
      </c>
      <c r="T617" s="82">
        <v>1</v>
      </c>
      <c r="U617" s="82">
        <v>1</v>
      </c>
      <c r="V617" s="82">
        <v>1</v>
      </c>
      <c r="W617" s="82">
        <v>1</v>
      </c>
      <c r="X617" s="82">
        <v>1</v>
      </c>
      <c r="Y617" s="82">
        <v>1</v>
      </c>
      <c r="Z617" s="82">
        <v>1</v>
      </c>
      <c r="AA617" s="82">
        <v>1</v>
      </c>
      <c r="AB617" s="82">
        <v>1</v>
      </c>
      <c r="AC617" s="82">
        <v>1</v>
      </c>
      <c r="AD617" s="85" t="str">
        <f>IF(A617&lt;&gt;"",IF(D617="DIRECCIÓN_DE_TRANSFERENCIAS","280 0031",VLOOKUP(C617,NIVELES!$A$14:$B$105,2,0)),"")</f>
        <v>280 1110</v>
      </c>
      <c r="AE617" s="86" t="s">
        <v>322</v>
      </c>
      <c r="AF617" s="86" t="s">
        <v>543</v>
      </c>
      <c r="AG617" s="79" t="str">
        <f>+IF(AF617&lt;&gt;"",VLOOKUP(AF617,NIVELES!$A$666:$B$673,2,0),"")</f>
        <v>DESARROLLO_INFANTIL</v>
      </c>
      <c r="AH617" s="78" t="s">
        <v>452</v>
      </c>
      <c r="AI617" s="79" t="str">
        <f>IF(AH617&lt;&gt;"",VLOOKUP(CONCATENATE(AG617,AH617),NIVELES!$B$676:$C$745,2,0),"")</f>
        <v>Creciendo Con Nuestros Hijos De Atención Directa Funcionamiento, Operación Y Atención Domiciliar</v>
      </c>
      <c r="AJ617" s="78" t="s">
        <v>517</v>
      </c>
      <c r="AK617" s="79" t="str">
        <f>+IF(AJ617&lt;&gt;"",VLOOKUP(AJ617,NIVELES!$A$816:$B$892,2,0),"")</f>
        <v>NO APLICA</v>
      </c>
      <c r="AL617" s="78" t="s">
        <v>553</v>
      </c>
      <c r="AM617" s="78">
        <v>510601</v>
      </c>
      <c r="AN617" s="79" t="str">
        <f>IF(AM617&lt;&gt;"",+VLOOKUP(AM617,NIVELES!$A$1652:$B$2466,2,0),"")</f>
        <v>Aporte Patronal</v>
      </c>
      <c r="AO617" s="87">
        <v>26081.06</v>
      </c>
      <c r="AP617" s="88">
        <v>2173.4299999999998</v>
      </c>
      <c r="AQ617" s="88">
        <v>2173.4299999999998</v>
      </c>
      <c r="AR617" s="88">
        <v>2173.42</v>
      </c>
      <c r="AS617" s="88">
        <v>2173.42</v>
      </c>
      <c r="AT617" s="88">
        <v>2173.42</v>
      </c>
      <c r="AU617" s="88">
        <v>2173.42</v>
      </c>
      <c r="AV617" s="88">
        <v>2173.42</v>
      </c>
      <c r="AW617" s="88">
        <v>2173.42</v>
      </c>
      <c r="AX617" s="88">
        <v>2173.42</v>
      </c>
      <c r="AY617" s="88">
        <v>2173.42</v>
      </c>
      <c r="AZ617" s="88">
        <v>2173.42</v>
      </c>
      <c r="BA617" s="88">
        <v>2173.42</v>
      </c>
      <c r="BB617" s="89">
        <v>26081.059999999998</v>
      </c>
      <c r="BC617" s="90" t="str">
        <f t="shared" si="35"/>
        <v>OK</v>
      </c>
      <c r="BD617" s="91" t="str">
        <f t="shared" si="36"/>
        <v xml:space="preserve">                  </v>
      </c>
      <c r="BE617" s="92">
        <f t="shared" si="37"/>
        <v>12</v>
      </c>
    </row>
    <row r="618" spans="1:57" s="74" customFormat="1" ht="50.1" customHeight="1" x14ac:dyDescent="0.2">
      <c r="A618" s="78" t="s">
        <v>55</v>
      </c>
      <c r="B618" s="78" t="s">
        <v>54</v>
      </c>
      <c r="C618" s="78" t="s">
        <v>1029</v>
      </c>
      <c r="D618" s="78" t="s">
        <v>605</v>
      </c>
      <c r="E618" s="79" t="str">
        <f>+IF(C618&lt;&gt;"",VLOOKUP(MID(C618,18,5),NIVELES!$A$133:$B$213,2,0),"")</f>
        <v>CARCHI</v>
      </c>
      <c r="F618" s="80" t="s">
        <v>78</v>
      </c>
      <c r="G618" s="81" t="str">
        <f>+IF(F618&lt;&gt;"",VLOOKUP(F618,NIVELES!$A$246:$C$464,3,0),"")</f>
        <v>NORTE</v>
      </c>
      <c r="H618" s="82" t="s">
        <v>1024</v>
      </c>
      <c r="I618" s="78" t="s">
        <v>2201</v>
      </c>
      <c r="J618" s="78" t="s">
        <v>2184</v>
      </c>
      <c r="K618" s="78" t="s">
        <v>2185</v>
      </c>
      <c r="L618" s="78" t="s">
        <v>2205</v>
      </c>
      <c r="M618" s="78">
        <v>1930</v>
      </c>
      <c r="N618" s="78" t="s">
        <v>2203</v>
      </c>
      <c r="O618" s="78" t="s">
        <v>2167</v>
      </c>
      <c r="P618" s="82">
        <v>1</v>
      </c>
      <c r="Q618" s="78" t="s">
        <v>2204</v>
      </c>
      <c r="R618" s="82"/>
      <c r="S618" s="82"/>
      <c r="T618" s="82"/>
      <c r="U618" s="82"/>
      <c r="V618" s="82"/>
      <c r="W618" s="82"/>
      <c r="X618" s="82"/>
      <c r="Y618" s="82">
        <v>1</v>
      </c>
      <c r="Z618" s="82"/>
      <c r="AA618" s="82"/>
      <c r="AB618" s="82"/>
      <c r="AC618" s="82"/>
      <c r="AD618" s="85" t="str">
        <f>IF(A618&lt;&gt;"",IF(D618="DIRECCIÓN_DE_TRANSFERENCIAS","280 0031",VLOOKUP(C618,NIVELES!$A$14:$B$105,2,0)),"")</f>
        <v>280 1110</v>
      </c>
      <c r="AE618" s="86" t="s">
        <v>322</v>
      </c>
      <c r="AF618" s="86" t="s">
        <v>543</v>
      </c>
      <c r="AG618" s="79" t="str">
        <f>+IF(AF618&lt;&gt;"",VLOOKUP(AF618,NIVELES!$A$666:$B$673,2,0),"")</f>
        <v>DESARROLLO_INFANTIL</v>
      </c>
      <c r="AH618" s="78" t="s">
        <v>452</v>
      </c>
      <c r="AI618" s="79" t="str">
        <f>IF(AH618&lt;&gt;"",VLOOKUP(CONCATENATE(AG618,AH618),NIVELES!$B$676:$C$745,2,0),"")</f>
        <v>Creciendo Con Nuestros Hijos De Atención Directa Funcionamiento, Operación Y Atención Domiciliar</v>
      </c>
      <c r="AJ618" s="78" t="s">
        <v>517</v>
      </c>
      <c r="AK618" s="79" t="str">
        <f>+IF(AJ618&lt;&gt;"",VLOOKUP(AJ618,NIVELES!$A$816:$B$892,2,0),"")</f>
        <v>NO APLICA</v>
      </c>
      <c r="AL618" s="78" t="s">
        <v>553</v>
      </c>
      <c r="AM618" s="78">
        <v>510204</v>
      </c>
      <c r="AN618" s="79" t="str">
        <f>IF(AM618&lt;&gt;"",+VLOOKUP(AM618,NIVELES!$A$1652:$B$2466,2,0),"")</f>
        <v>Decimocuarto Sueldo</v>
      </c>
      <c r="AO618" s="87">
        <v>15169</v>
      </c>
      <c r="AP618" s="88">
        <v>0</v>
      </c>
      <c r="AQ618" s="88">
        <v>0</v>
      </c>
      <c r="AR618" s="88">
        <v>0</v>
      </c>
      <c r="AS618" s="88">
        <v>0</v>
      </c>
      <c r="AT618" s="88">
        <v>0</v>
      </c>
      <c r="AU618" s="88">
        <v>0</v>
      </c>
      <c r="AV618" s="88">
        <v>0</v>
      </c>
      <c r="AW618" s="88">
        <v>15169</v>
      </c>
      <c r="AX618" s="88">
        <v>0</v>
      </c>
      <c r="AY618" s="88">
        <v>0</v>
      </c>
      <c r="AZ618" s="88">
        <v>0</v>
      </c>
      <c r="BA618" s="88">
        <v>0</v>
      </c>
      <c r="BB618" s="89">
        <v>15169</v>
      </c>
      <c r="BC618" s="90" t="str">
        <f t="shared" si="35"/>
        <v>OK</v>
      </c>
      <c r="BD618" s="91" t="str">
        <f t="shared" si="36"/>
        <v xml:space="preserve">                  </v>
      </c>
      <c r="BE618" s="92">
        <f t="shared" si="37"/>
        <v>1</v>
      </c>
    </row>
    <row r="619" spans="1:57" s="74" customFormat="1" ht="50.1" customHeight="1" x14ac:dyDescent="0.2">
      <c r="A619" s="78" t="s">
        <v>55</v>
      </c>
      <c r="B619" s="78" t="s">
        <v>54</v>
      </c>
      <c r="C619" s="78" t="s">
        <v>1029</v>
      </c>
      <c r="D619" s="78" t="s">
        <v>605</v>
      </c>
      <c r="E619" s="79" t="str">
        <f>+IF(C619&lt;&gt;"",VLOOKUP(MID(C619,18,5),NIVELES!$A$133:$B$213,2,0),"")</f>
        <v>CARCHI</v>
      </c>
      <c r="F619" s="80" t="s">
        <v>78</v>
      </c>
      <c r="G619" s="81" t="str">
        <f>+IF(F619&lt;&gt;"",VLOOKUP(F619,NIVELES!$A$246:$C$464,3,0),"")</f>
        <v>NORTE</v>
      </c>
      <c r="H619" s="82" t="s">
        <v>1024</v>
      </c>
      <c r="I619" s="78" t="s">
        <v>2201</v>
      </c>
      <c r="J619" s="78" t="s">
        <v>2184</v>
      </c>
      <c r="K619" s="78" t="s">
        <v>2185</v>
      </c>
      <c r="L619" s="78" t="s">
        <v>2205</v>
      </c>
      <c r="M619" s="78">
        <v>1930</v>
      </c>
      <c r="N619" s="78" t="s">
        <v>2203</v>
      </c>
      <c r="O619" s="78" t="s">
        <v>2167</v>
      </c>
      <c r="P619" s="82">
        <v>1</v>
      </c>
      <c r="Q619" s="78" t="s">
        <v>2204</v>
      </c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82"/>
      <c r="AC619" s="82">
        <v>1</v>
      </c>
      <c r="AD619" s="85" t="str">
        <f>IF(A619&lt;&gt;"",IF(D619="DIRECCIÓN_DE_TRANSFERENCIAS","280 0031",VLOOKUP(C619,NIVELES!$A$14:$B$105,2,0)),"")</f>
        <v>280 1110</v>
      </c>
      <c r="AE619" s="86" t="s">
        <v>322</v>
      </c>
      <c r="AF619" s="86" t="s">
        <v>543</v>
      </c>
      <c r="AG619" s="79" t="str">
        <f>+IF(AF619&lt;&gt;"",VLOOKUP(AF619,NIVELES!$A$666:$B$673,2,0),"")</f>
        <v>DESARROLLO_INFANTIL</v>
      </c>
      <c r="AH619" s="78" t="s">
        <v>452</v>
      </c>
      <c r="AI619" s="79" t="str">
        <f>IF(AH619&lt;&gt;"",VLOOKUP(CONCATENATE(AG619,AH619),NIVELES!$B$676:$C$745,2,0),"")</f>
        <v>Creciendo Con Nuestros Hijos De Atención Directa Funcionamiento, Operación Y Atención Domiciliar</v>
      </c>
      <c r="AJ619" s="78" t="s">
        <v>517</v>
      </c>
      <c r="AK619" s="79" t="str">
        <f>+IF(AJ619&lt;&gt;"",VLOOKUP(AJ619,NIVELES!$A$816:$B$892,2,0),"")</f>
        <v>NO APLICA</v>
      </c>
      <c r="AL619" s="78" t="s">
        <v>553</v>
      </c>
      <c r="AM619" s="78">
        <v>510203</v>
      </c>
      <c r="AN619" s="79" t="str">
        <f>IF(AM619&lt;&gt;"",+VLOOKUP(AM619,NIVELES!$A$1652:$B$2466,2,0),"")</f>
        <v>Decimotercer Sueldo</v>
      </c>
      <c r="AO619" s="87">
        <v>22522.5</v>
      </c>
      <c r="AP619" s="88">
        <v>0</v>
      </c>
      <c r="AQ619" s="88">
        <v>0</v>
      </c>
      <c r="AR619" s="88">
        <v>0</v>
      </c>
      <c r="AS619" s="88">
        <v>0</v>
      </c>
      <c r="AT619" s="88">
        <v>0</v>
      </c>
      <c r="AU619" s="88">
        <v>0</v>
      </c>
      <c r="AV619" s="88">
        <v>0</v>
      </c>
      <c r="AW619" s="88">
        <v>0</v>
      </c>
      <c r="AX619" s="88">
        <v>0</v>
      </c>
      <c r="AY619" s="88">
        <v>0</v>
      </c>
      <c r="AZ619" s="88">
        <v>0</v>
      </c>
      <c r="BA619" s="88">
        <v>22522.5</v>
      </c>
      <c r="BB619" s="89">
        <v>22522.5</v>
      </c>
      <c r="BC619" s="90" t="str">
        <f t="shared" si="35"/>
        <v>OK</v>
      </c>
      <c r="BD619" s="91" t="str">
        <f t="shared" si="36"/>
        <v xml:space="preserve">                  </v>
      </c>
      <c r="BE619" s="92">
        <f t="shared" si="37"/>
        <v>1</v>
      </c>
    </row>
    <row r="620" spans="1:57" s="74" customFormat="1" ht="50.1" customHeight="1" x14ac:dyDescent="0.2">
      <c r="A620" s="78" t="s">
        <v>55</v>
      </c>
      <c r="B620" s="78" t="s">
        <v>54</v>
      </c>
      <c r="C620" s="78" t="s">
        <v>1029</v>
      </c>
      <c r="D620" s="78" t="s">
        <v>605</v>
      </c>
      <c r="E620" s="79" t="str">
        <f>+IF(C620&lt;&gt;"",VLOOKUP(MID(C620,18,5),NIVELES!$A$133:$B$213,2,0),"")</f>
        <v>CARCHI</v>
      </c>
      <c r="F620" s="80" t="s">
        <v>78</v>
      </c>
      <c r="G620" s="81" t="str">
        <f>+IF(F620&lt;&gt;"",VLOOKUP(F620,NIVELES!$A$246:$C$464,3,0),"")</f>
        <v>NORTE</v>
      </c>
      <c r="H620" s="82" t="s">
        <v>1024</v>
      </c>
      <c r="I620" s="78" t="s">
        <v>2201</v>
      </c>
      <c r="J620" s="78" t="s">
        <v>2184</v>
      </c>
      <c r="K620" s="78" t="s">
        <v>2185</v>
      </c>
      <c r="L620" s="78" t="s">
        <v>2205</v>
      </c>
      <c r="M620" s="78">
        <v>1930</v>
      </c>
      <c r="N620" s="78" t="s">
        <v>2203</v>
      </c>
      <c r="O620" s="78" t="s">
        <v>2167</v>
      </c>
      <c r="P620" s="82">
        <v>12</v>
      </c>
      <c r="Q620" s="78" t="s">
        <v>2204</v>
      </c>
      <c r="R620" s="82">
        <v>1</v>
      </c>
      <c r="S620" s="82">
        <v>1</v>
      </c>
      <c r="T620" s="82">
        <v>1</v>
      </c>
      <c r="U620" s="82">
        <v>1</v>
      </c>
      <c r="V620" s="82">
        <v>1</v>
      </c>
      <c r="W620" s="82">
        <v>1</v>
      </c>
      <c r="X620" s="82">
        <v>1</v>
      </c>
      <c r="Y620" s="82">
        <v>1</v>
      </c>
      <c r="Z620" s="82">
        <v>1</v>
      </c>
      <c r="AA620" s="82">
        <v>1</v>
      </c>
      <c r="AB620" s="82">
        <v>1</v>
      </c>
      <c r="AC620" s="82">
        <v>1</v>
      </c>
      <c r="AD620" s="85" t="str">
        <f>IF(A620&lt;&gt;"",IF(D620="DIRECCIÓN_DE_TRANSFERENCIAS","280 0031",VLOOKUP(C620,NIVELES!$A$14:$B$105,2,0)),"")</f>
        <v>280 1110</v>
      </c>
      <c r="AE620" s="86" t="s">
        <v>322</v>
      </c>
      <c r="AF620" s="86" t="s">
        <v>543</v>
      </c>
      <c r="AG620" s="79" t="str">
        <f>+IF(AF620&lt;&gt;"",VLOOKUP(AF620,NIVELES!$A$666:$B$673,2,0),"")</f>
        <v>DESARROLLO_INFANTIL</v>
      </c>
      <c r="AH620" s="78" t="s">
        <v>452</v>
      </c>
      <c r="AI620" s="79" t="str">
        <f>IF(AH620&lt;&gt;"",VLOOKUP(CONCATENATE(AG620,AH620),NIVELES!$B$676:$C$745,2,0),"")</f>
        <v>Creciendo Con Nuestros Hijos De Atención Directa Funcionamiento, Operación Y Atención Domiciliar</v>
      </c>
      <c r="AJ620" s="78" t="s">
        <v>517</v>
      </c>
      <c r="AK620" s="79" t="str">
        <f>+IF(AJ620&lt;&gt;"",VLOOKUP(AJ620,NIVELES!$A$816:$B$892,2,0),"")</f>
        <v>NO APLICA</v>
      </c>
      <c r="AL620" s="78" t="s">
        <v>553</v>
      </c>
      <c r="AM620" s="78">
        <v>510602</v>
      </c>
      <c r="AN620" s="79" t="str">
        <f>IF(AM620&lt;&gt;"",+VLOOKUP(AM620,NIVELES!$A$1652:$B$2466,2,0),"")</f>
        <v>Fondo de Reserva</v>
      </c>
      <c r="AO620" s="87">
        <v>22522.5</v>
      </c>
      <c r="AP620" s="88">
        <v>1876.875</v>
      </c>
      <c r="AQ620" s="88">
        <v>1876.875</v>
      </c>
      <c r="AR620" s="88">
        <v>1876.875</v>
      </c>
      <c r="AS620" s="88">
        <v>1876.875</v>
      </c>
      <c r="AT620" s="88">
        <v>1876.875</v>
      </c>
      <c r="AU620" s="88">
        <v>1876.875</v>
      </c>
      <c r="AV620" s="88">
        <v>1876.875</v>
      </c>
      <c r="AW620" s="88">
        <v>1876.875</v>
      </c>
      <c r="AX620" s="88">
        <v>1876.875</v>
      </c>
      <c r="AY620" s="88">
        <v>1876.875</v>
      </c>
      <c r="AZ620" s="88">
        <v>1876.875</v>
      </c>
      <c r="BA620" s="88">
        <v>1876.875</v>
      </c>
      <c r="BB620" s="89">
        <v>22522.5</v>
      </c>
      <c r="BC620" s="90" t="str">
        <f t="shared" si="35"/>
        <v>OK</v>
      </c>
      <c r="BD620" s="91" t="str">
        <f t="shared" si="36"/>
        <v xml:space="preserve">                  </v>
      </c>
      <c r="BE620" s="92">
        <f t="shared" si="37"/>
        <v>12</v>
      </c>
    </row>
    <row r="621" spans="1:57" s="74" customFormat="1" ht="50.1" customHeight="1" x14ac:dyDescent="0.2">
      <c r="A621" s="78" t="s">
        <v>55</v>
      </c>
      <c r="B621" s="78" t="s">
        <v>54</v>
      </c>
      <c r="C621" s="78" t="s">
        <v>1029</v>
      </c>
      <c r="D621" s="78" t="s">
        <v>605</v>
      </c>
      <c r="E621" s="79" t="str">
        <f>+IF(C621&lt;&gt;"",VLOOKUP(MID(C621,18,5),NIVELES!$A$133:$B$213,2,0),"")</f>
        <v>CARCHI</v>
      </c>
      <c r="F621" s="80" t="s">
        <v>78</v>
      </c>
      <c r="G621" s="81" t="str">
        <f>+IF(F621&lt;&gt;"",VLOOKUP(F621,NIVELES!$A$246:$C$464,3,0),"")</f>
        <v>NORTE</v>
      </c>
      <c r="H621" s="82" t="s">
        <v>1024</v>
      </c>
      <c r="I621" s="78" t="s">
        <v>2201</v>
      </c>
      <c r="J621" s="78" t="s">
        <v>2184</v>
      </c>
      <c r="K621" s="78" t="s">
        <v>2185</v>
      </c>
      <c r="L621" s="78" t="s">
        <v>2205</v>
      </c>
      <c r="M621" s="78">
        <v>1930</v>
      </c>
      <c r="N621" s="78" t="s">
        <v>2203</v>
      </c>
      <c r="O621" s="78" t="s">
        <v>2167</v>
      </c>
      <c r="P621" s="82">
        <v>12</v>
      </c>
      <c r="Q621" s="78" t="s">
        <v>2204</v>
      </c>
      <c r="R621" s="82">
        <v>1</v>
      </c>
      <c r="S621" s="82">
        <v>1</v>
      </c>
      <c r="T621" s="82">
        <v>1</v>
      </c>
      <c r="U621" s="82">
        <v>1</v>
      </c>
      <c r="V621" s="82">
        <v>1</v>
      </c>
      <c r="W621" s="82">
        <v>1</v>
      </c>
      <c r="X621" s="82">
        <v>1</v>
      </c>
      <c r="Y621" s="82">
        <v>1</v>
      </c>
      <c r="Z621" s="82">
        <v>1</v>
      </c>
      <c r="AA621" s="82">
        <v>1</v>
      </c>
      <c r="AB621" s="82">
        <v>1</v>
      </c>
      <c r="AC621" s="82">
        <v>1</v>
      </c>
      <c r="AD621" s="85" t="str">
        <f>IF(A621&lt;&gt;"",IF(D621="DIRECCIÓN_DE_TRANSFERENCIAS","280 0031",VLOOKUP(C621,NIVELES!$A$14:$B$105,2,0)),"")</f>
        <v>280 1110</v>
      </c>
      <c r="AE621" s="86" t="s">
        <v>322</v>
      </c>
      <c r="AF621" s="86" t="s">
        <v>543</v>
      </c>
      <c r="AG621" s="79" t="str">
        <f>+IF(AF621&lt;&gt;"",VLOOKUP(AF621,NIVELES!$A$666:$B$673,2,0),"")</f>
        <v>DESARROLLO_INFANTIL</v>
      </c>
      <c r="AH621" s="78" t="s">
        <v>452</v>
      </c>
      <c r="AI621" s="79" t="str">
        <f>IF(AH621&lt;&gt;"",VLOOKUP(CONCATENATE(AG621,AH621),NIVELES!$B$676:$C$745,2,0),"")</f>
        <v>Creciendo Con Nuestros Hijos De Atención Directa Funcionamiento, Operación Y Atención Domiciliar</v>
      </c>
      <c r="AJ621" s="78" t="s">
        <v>517</v>
      </c>
      <c r="AK621" s="79" t="str">
        <f>+IF(AJ621&lt;&gt;"",VLOOKUP(AJ621,NIVELES!$A$816:$B$892,2,0),"")</f>
        <v>NO APLICA</v>
      </c>
      <c r="AL621" s="78" t="s">
        <v>553</v>
      </c>
      <c r="AM621" s="78">
        <v>510105</v>
      </c>
      <c r="AN621" s="79" t="str">
        <f>IF(AM621&lt;&gt;"",+VLOOKUP(AM621,NIVELES!$A$1652:$B$2466,2,0),"")</f>
        <v>Remuneraciones Unificadas</v>
      </c>
      <c r="AO621" s="87">
        <v>294840</v>
      </c>
      <c r="AP621" s="88">
        <v>24570</v>
      </c>
      <c r="AQ621" s="88">
        <v>24570</v>
      </c>
      <c r="AR621" s="88">
        <v>24570</v>
      </c>
      <c r="AS621" s="88">
        <v>24570</v>
      </c>
      <c r="AT621" s="88">
        <v>24570</v>
      </c>
      <c r="AU621" s="88">
        <v>24570</v>
      </c>
      <c r="AV621" s="88">
        <v>24570</v>
      </c>
      <c r="AW621" s="88">
        <v>24570</v>
      </c>
      <c r="AX621" s="88">
        <v>24570</v>
      </c>
      <c r="AY621" s="88">
        <v>24570</v>
      </c>
      <c r="AZ621" s="88">
        <v>24570</v>
      </c>
      <c r="BA621" s="88">
        <v>24570</v>
      </c>
      <c r="BB621" s="89">
        <v>294840</v>
      </c>
      <c r="BC621" s="90" t="str">
        <f t="shared" si="35"/>
        <v>OK</v>
      </c>
      <c r="BD621" s="91" t="str">
        <f t="shared" si="36"/>
        <v xml:space="preserve">                  </v>
      </c>
      <c r="BE621" s="92">
        <f t="shared" si="37"/>
        <v>12</v>
      </c>
    </row>
    <row r="622" spans="1:57" s="74" customFormat="1" ht="50.1" customHeight="1" x14ac:dyDescent="0.2">
      <c r="A622" s="78" t="s">
        <v>55</v>
      </c>
      <c r="B622" s="78" t="s">
        <v>54</v>
      </c>
      <c r="C622" s="78" t="s">
        <v>1029</v>
      </c>
      <c r="D622" s="78" t="s">
        <v>605</v>
      </c>
      <c r="E622" s="79" t="str">
        <f>+IF(C622&lt;&gt;"",VLOOKUP(MID(C622,18,5),NIVELES!$A$133:$B$213,2,0),"")</f>
        <v>CARCHI</v>
      </c>
      <c r="F622" s="80" t="s">
        <v>78</v>
      </c>
      <c r="G622" s="81" t="str">
        <f>+IF(F622&lt;&gt;"",VLOOKUP(F622,NIVELES!$A$246:$C$464,3,0),"")</f>
        <v>NORTE</v>
      </c>
      <c r="H622" s="82" t="s">
        <v>1024</v>
      </c>
      <c r="I622" s="78" t="s">
        <v>2201</v>
      </c>
      <c r="J622" s="78" t="s">
        <v>2184</v>
      </c>
      <c r="K622" s="78" t="s">
        <v>2185</v>
      </c>
      <c r="L622" s="78" t="s">
        <v>2205</v>
      </c>
      <c r="M622" s="78">
        <v>1930</v>
      </c>
      <c r="N622" s="78" t="s">
        <v>2203</v>
      </c>
      <c r="O622" s="78" t="s">
        <v>2219</v>
      </c>
      <c r="P622" s="82">
        <v>1</v>
      </c>
      <c r="Q622" s="78" t="s">
        <v>2220</v>
      </c>
      <c r="R622" s="82"/>
      <c r="S622" s="82"/>
      <c r="T622" s="82">
        <v>1</v>
      </c>
      <c r="U622" s="82"/>
      <c r="V622" s="82"/>
      <c r="W622" s="82"/>
      <c r="X622" s="82"/>
      <c r="Y622" s="82"/>
      <c r="Z622" s="82"/>
      <c r="AA622" s="82"/>
      <c r="AB622" s="82"/>
      <c r="AC622" s="82"/>
      <c r="AD622" s="85" t="str">
        <f>IF(A622&lt;&gt;"",IF(D622="DIRECCIÓN_DE_TRANSFERENCIAS","280 0031",VLOOKUP(C622,NIVELES!$A$14:$B$105,2,0)),"")</f>
        <v>280 1110</v>
      </c>
      <c r="AE622" s="86" t="s">
        <v>322</v>
      </c>
      <c r="AF622" s="86" t="s">
        <v>543</v>
      </c>
      <c r="AG622" s="79" t="str">
        <f>+IF(AF622&lt;&gt;"",VLOOKUP(AF622,NIVELES!$A$666:$B$673,2,0),"")</f>
        <v>DESARROLLO_INFANTIL</v>
      </c>
      <c r="AH622" s="78" t="s">
        <v>452</v>
      </c>
      <c r="AI622" s="79" t="str">
        <f>IF(AH622&lt;&gt;"",VLOOKUP(CONCATENATE(AG622,AH622),NIVELES!$B$676:$C$745,2,0),"")</f>
        <v>Creciendo Con Nuestros Hijos De Atención Directa Funcionamiento, Operación Y Atención Domiciliar</v>
      </c>
      <c r="AJ622" s="78" t="s">
        <v>517</v>
      </c>
      <c r="AK622" s="79" t="str">
        <f>+IF(AJ622&lt;&gt;"",VLOOKUP(AJ622,NIVELES!$A$816:$B$892,2,0),"")</f>
        <v>NO APLICA</v>
      </c>
      <c r="AL622" s="78" t="s">
        <v>554</v>
      </c>
      <c r="AM622" s="78">
        <v>530105</v>
      </c>
      <c r="AN622" s="79" t="str">
        <f>IF(AM622&lt;&gt;"",+VLOOKUP(AM622,NIVELES!$A$1652:$B$2466,2,0),"")</f>
        <v>Telecomunicaciones</v>
      </c>
      <c r="AO622" s="87">
        <v>2176.71</v>
      </c>
      <c r="AP622" s="88">
        <v>0</v>
      </c>
      <c r="AQ622" s="88">
        <v>0</v>
      </c>
      <c r="AR622" s="88">
        <v>2176.71</v>
      </c>
      <c r="AS622" s="88">
        <v>0</v>
      </c>
      <c r="AT622" s="88">
        <v>0</v>
      </c>
      <c r="AU622" s="88">
        <v>0</v>
      </c>
      <c r="AV622" s="88">
        <v>0</v>
      </c>
      <c r="AW622" s="88">
        <v>0</v>
      </c>
      <c r="AX622" s="88">
        <v>0</v>
      </c>
      <c r="AY622" s="88">
        <v>0</v>
      </c>
      <c r="AZ622" s="88">
        <v>0</v>
      </c>
      <c r="BA622" s="88">
        <v>0</v>
      </c>
      <c r="BB622" s="89">
        <v>2176.71</v>
      </c>
      <c r="BC622" s="90" t="str">
        <f t="shared" si="35"/>
        <v>OK</v>
      </c>
      <c r="BD622" s="91" t="str">
        <f t="shared" si="36"/>
        <v xml:space="preserve">                  </v>
      </c>
      <c r="BE622" s="92">
        <f t="shared" si="37"/>
        <v>1</v>
      </c>
    </row>
    <row r="623" spans="1:57" s="74" customFormat="1" ht="50.1" customHeight="1" x14ac:dyDescent="0.2">
      <c r="A623" s="78" t="s">
        <v>55</v>
      </c>
      <c r="B623" s="78" t="s">
        <v>54</v>
      </c>
      <c r="C623" s="78" t="s">
        <v>1029</v>
      </c>
      <c r="D623" s="78" t="s">
        <v>605</v>
      </c>
      <c r="E623" s="79" t="str">
        <f>+IF(C623&lt;&gt;"",VLOOKUP(MID(C623,18,5),NIVELES!$A$133:$B$213,2,0),"")</f>
        <v>CARCHI</v>
      </c>
      <c r="F623" s="80" t="s">
        <v>78</v>
      </c>
      <c r="G623" s="81" t="str">
        <f>+IF(F623&lt;&gt;"",VLOOKUP(F623,NIVELES!$A$246:$C$464,3,0),"")</f>
        <v>NORTE</v>
      </c>
      <c r="H623" s="82" t="s">
        <v>1024</v>
      </c>
      <c r="I623" s="78" t="s">
        <v>2201</v>
      </c>
      <c r="J623" s="78" t="s">
        <v>2184</v>
      </c>
      <c r="K623" s="78" t="s">
        <v>2185</v>
      </c>
      <c r="L623" s="78" t="s">
        <v>2221</v>
      </c>
      <c r="M623" s="78">
        <v>744</v>
      </c>
      <c r="N623" s="78" t="s">
        <v>2203</v>
      </c>
      <c r="O623" s="78" t="s">
        <v>2222</v>
      </c>
      <c r="P623" s="82">
        <v>13</v>
      </c>
      <c r="Q623" s="78" t="s">
        <v>2223</v>
      </c>
      <c r="R623" s="82"/>
      <c r="S623" s="82">
        <v>13</v>
      </c>
      <c r="T623" s="82"/>
      <c r="U623" s="82"/>
      <c r="V623" s="82"/>
      <c r="W623" s="82"/>
      <c r="X623" s="82"/>
      <c r="Y623" s="82"/>
      <c r="Z623" s="82"/>
      <c r="AA623" s="82"/>
      <c r="AB623" s="82"/>
      <c r="AC623" s="82"/>
      <c r="AD623" s="85" t="str">
        <f>IF(A623&lt;&gt;"",IF(D623="DIRECCIÓN_DE_TRANSFERENCIAS","280 0031",VLOOKUP(C623,NIVELES!$A$14:$B$105,2,0)),"")</f>
        <v>280 1110</v>
      </c>
      <c r="AE623" s="86" t="s">
        <v>322</v>
      </c>
      <c r="AF623" s="86" t="s">
        <v>543</v>
      </c>
      <c r="AG623" s="79" t="str">
        <f>+IF(AF623&lt;&gt;"",VLOOKUP(AF623,NIVELES!$A$666:$B$673,2,0),"")</f>
        <v>DESARROLLO_INFANTIL</v>
      </c>
      <c r="AH623" s="78" t="s">
        <v>320</v>
      </c>
      <c r="AI623" s="79" t="str">
        <f>IF(AH623&lt;&gt;"",VLOOKUP(CONCATENATE(AG623,AH623),NIVELES!$B$676:$C$745,2,0),"")</f>
        <v>Asegurar La Operacion Y Atencion De Cibv  Administrados Por Prestacion De Servicios A Traves De Cooperantes  Para Contribuir Al Desarrollo Integral De Niñas Y Niños</v>
      </c>
      <c r="AJ623" s="78" t="s">
        <v>387</v>
      </c>
      <c r="AK623" s="79" t="str">
        <f>+IF(AJ623&lt;&gt;"",VLOOKUP(AJ623,NIVELES!$A$816:$B$892,2,0),"")</f>
        <v>ASEGURAR EL DESARROLLO INFANTIL Y LA EDUCACIÓN INTEGRAL, CON CALIDAD Y CALIDEZ PARA TODOS LOS NIÑOS, NIÑAS Y ADOLESCENTES</v>
      </c>
      <c r="AL623" s="78" t="s">
        <v>556</v>
      </c>
      <c r="AM623" s="78">
        <v>580104</v>
      </c>
      <c r="AN623" s="79" t="str">
        <f>IF(AM623&lt;&gt;"",+VLOOKUP(AM623,NIVELES!$A$1652:$B$2466,2,0),"")</f>
        <v>A Gobiernos Autónomos Descentralizados</v>
      </c>
      <c r="AO623" s="87">
        <v>1035781.83</v>
      </c>
      <c r="AP623" s="88">
        <v>0</v>
      </c>
      <c r="AQ623" s="88">
        <v>258945.45749999999</v>
      </c>
      <c r="AR623" s="88">
        <v>0</v>
      </c>
      <c r="AS623" s="88">
        <v>258945.45749999999</v>
      </c>
      <c r="AT623" s="88">
        <v>0</v>
      </c>
      <c r="AU623" s="88">
        <v>0</v>
      </c>
      <c r="AV623" s="88">
        <v>258945.45749999999</v>
      </c>
      <c r="AW623" s="88">
        <v>0</v>
      </c>
      <c r="AX623" s="88">
        <v>0</v>
      </c>
      <c r="AY623" s="88">
        <v>258945.45749999999</v>
      </c>
      <c r="AZ623" s="88">
        <v>0</v>
      </c>
      <c r="BA623" s="88">
        <v>0</v>
      </c>
      <c r="BB623" s="89">
        <v>1035781.83</v>
      </c>
      <c r="BC623" s="90" t="str">
        <f t="shared" si="35"/>
        <v>OK</v>
      </c>
      <c r="BD623" s="91" t="str">
        <f t="shared" si="36"/>
        <v xml:space="preserve">                  </v>
      </c>
      <c r="BE623" s="92">
        <f t="shared" si="37"/>
        <v>13</v>
      </c>
    </row>
    <row r="624" spans="1:57" s="74" customFormat="1" ht="50.1" customHeight="1" x14ac:dyDescent="0.2">
      <c r="A624" s="78" t="s">
        <v>55</v>
      </c>
      <c r="B624" s="78" t="s">
        <v>54</v>
      </c>
      <c r="C624" s="78" t="s">
        <v>1029</v>
      </c>
      <c r="D624" s="78" t="s">
        <v>605</v>
      </c>
      <c r="E624" s="79" t="str">
        <f>+IF(C624&lt;&gt;"",VLOOKUP(MID(C624,18,5),NIVELES!$A$133:$B$213,2,0),"")</f>
        <v>CARCHI</v>
      </c>
      <c r="F624" s="80" t="s">
        <v>78</v>
      </c>
      <c r="G624" s="81" t="str">
        <f>+IF(F624&lt;&gt;"",VLOOKUP(F624,NIVELES!$A$246:$C$464,3,0),"")</f>
        <v>NORTE</v>
      </c>
      <c r="H624" s="82" t="s">
        <v>1024</v>
      </c>
      <c r="I624" s="78" t="s">
        <v>2201</v>
      </c>
      <c r="J624" s="78" t="s">
        <v>2184</v>
      </c>
      <c r="K624" s="78" t="s">
        <v>2185</v>
      </c>
      <c r="L624" s="78" t="s">
        <v>2224</v>
      </c>
      <c r="M624" s="78">
        <v>40</v>
      </c>
      <c r="N624" s="78" t="s">
        <v>2203</v>
      </c>
      <c r="O624" s="78" t="s">
        <v>2225</v>
      </c>
      <c r="P624" s="82">
        <v>11</v>
      </c>
      <c r="Q624" s="78" t="s">
        <v>2226</v>
      </c>
      <c r="R624" s="82"/>
      <c r="S624" s="82">
        <v>1</v>
      </c>
      <c r="T624" s="82">
        <v>1</v>
      </c>
      <c r="U624" s="82">
        <v>1</v>
      </c>
      <c r="V624" s="82">
        <v>1</v>
      </c>
      <c r="W624" s="82">
        <v>1</v>
      </c>
      <c r="X624" s="82">
        <v>1</v>
      </c>
      <c r="Y624" s="82">
        <v>1</v>
      </c>
      <c r="Z624" s="82">
        <v>1</v>
      </c>
      <c r="AA624" s="82">
        <v>1</v>
      </c>
      <c r="AB624" s="82">
        <v>1</v>
      </c>
      <c r="AC624" s="82">
        <v>1</v>
      </c>
      <c r="AD624" s="85" t="str">
        <f>IF(A624&lt;&gt;"",IF(D624="DIRECCIÓN_DE_TRANSFERENCIAS","280 0031",VLOOKUP(C624,NIVELES!$A$14:$B$105,2,0)),"")</f>
        <v>280 1110</v>
      </c>
      <c r="AE624" s="86" t="s">
        <v>322</v>
      </c>
      <c r="AF624" s="86" t="s">
        <v>543</v>
      </c>
      <c r="AG624" s="79" t="str">
        <f>+IF(AF624&lt;&gt;"",VLOOKUP(AF624,NIVELES!$A$666:$B$673,2,0),"")</f>
        <v>DESARROLLO_INFANTIL</v>
      </c>
      <c r="AH624" s="78" t="s">
        <v>512</v>
      </c>
      <c r="AI624" s="79" t="str">
        <f>IF(AH624&lt;&gt;"",VLOOKUP(CONCATENATE(AG624,AH624),NIVELES!$B$676:$C$745,2,0),"")</f>
        <v>Centros Circulos De Cuidado Recreacion Y Aprendizaje CRA Creciendo Con Nuestros Hijos CNH</v>
      </c>
      <c r="AJ624" s="78" t="s">
        <v>517</v>
      </c>
      <c r="AK624" s="79" t="str">
        <f>+IF(AJ624&lt;&gt;"",VLOOKUP(AJ624,NIVELES!$A$816:$B$892,2,0),"")</f>
        <v>NO APLICA</v>
      </c>
      <c r="AL624" s="78" t="s">
        <v>554</v>
      </c>
      <c r="AM624" s="78">
        <v>530801</v>
      </c>
      <c r="AN624" s="79" t="str">
        <f>IF(AM624&lt;&gt;"",+VLOOKUP(AM624,NIVELES!$A$1652:$B$2466,2,0),"")</f>
        <v>Alimentos y Bebidas</v>
      </c>
      <c r="AO624" s="87">
        <v>3840</v>
      </c>
      <c r="AP624" s="88">
        <v>0</v>
      </c>
      <c r="AQ624" s="88">
        <v>349.09090909090907</v>
      </c>
      <c r="AR624" s="88">
        <v>349.09090909090907</v>
      </c>
      <c r="AS624" s="88">
        <v>349.09090909090907</v>
      </c>
      <c r="AT624" s="88">
        <v>349.09090909090907</v>
      </c>
      <c r="AU624" s="88">
        <v>349.09090909090907</v>
      </c>
      <c r="AV624" s="88">
        <v>349.09090909090907</v>
      </c>
      <c r="AW624" s="88">
        <v>349.09090909090907</v>
      </c>
      <c r="AX624" s="88">
        <v>349.09090909090907</v>
      </c>
      <c r="AY624" s="88">
        <v>349.09090909090907</v>
      </c>
      <c r="AZ624" s="88">
        <v>349.09090909090907</v>
      </c>
      <c r="BA624" s="88">
        <v>349.09090909090907</v>
      </c>
      <c r="BB624" s="89">
        <v>3839.9999999999995</v>
      </c>
      <c r="BC624" s="90" t="str">
        <f t="shared" si="35"/>
        <v>OK</v>
      </c>
      <c r="BD624" s="91" t="str">
        <f t="shared" si="36"/>
        <v xml:space="preserve">                  </v>
      </c>
      <c r="BE624" s="92">
        <f t="shared" si="37"/>
        <v>11</v>
      </c>
    </row>
    <row r="625" spans="1:57" s="74" customFormat="1" ht="50.1" customHeight="1" x14ac:dyDescent="0.2">
      <c r="A625" s="78" t="s">
        <v>55</v>
      </c>
      <c r="B625" s="78" t="s">
        <v>54</v>
      </c>
      <c r="C625" s="78" t="s">
        <v>1029</v>
      </c>
      <c r="D625" s="78" t="s">
        <v>605</v>
      </c>
      <c r="E625" s="79" t="str">
        <f>+IF(C625&lt;&gt;"",VLOOKUP(MID(C625,18,5),NIVELES!$A$133:$B$213,2,0),"")</f>
        <v>CARCHI</v>
      </c>
      <c r="F625" s="80" t="s">
        <v>78</v>
      </c>
      <c r="G625" s="81" t="str">
        <f>+IF(F625&lt;&gt;"",VLOOKUP(F625,NIVELES!$A$246:$C$464,3,0),"")</f>
        <v>NORTE</v>
      </c>
      <c r="H625" s="82" t="s">
        <v>1024</v>
      </c>
      <c r="I625" s="78" t="s">
        <v>2201</v>
      </c>
      <c r="J625" s="78" t="s">
        <v>2184</v>
      </c>
      <c r="K625" s="78" t="s">
        <v>2185</v>
      </c>
      <c r="L625" s="78" t="s">
        <v>2224</v>
      </c>
      <c r="M625" s="78">
        <v>40</v>
      </c>
      <c r="N625" s="78" t="s">
        <v>2203</v>
      </c>
      <c r="O625" s="78" t="s">
        <v>2227</v>
      </c>
      <c r="P625" s="82">
        <v>1</v>
      </c>
      <c r="Q625" s="78" t="s">
        <v>2228</v>
      </c>
      <c r="R625" s="82"/>
      <c r="S625" s="82"/>
      <c r="T625" s="82">
        <v>1</v>
      </c>
      <c r="U625" s="82"/>
      <c r="V625" s="82"/>
      <c r="W625" s="82"/>
      <c r="X625" s="82"/>
      <c r="Y625" s="82"/>
      <c r="Z625" s="82"/>
      <c r="AA625" s="82"/>
      <c r="AB625" s="82"/>
      <c r="AC625" s="82"/>
      <c r="AD625" s="85" t="str">
        <f>IF(A625&lt;&gt;"",IF(D625="DIRECCIÓN_DE_TRANSFERENCIAS","280 0031",VLOOKUP(C625,NIVELES!$A$14:$B$105,2,0)),"")</f>
        <v>280 1110</v>
      </c>
      <c r="AE625" s="86" t="s">
        <v>322</v>
      </c>
      <c r="AF625" s="86" t="s">
        <v>543</v>
      </c>
      <c r="AG625" s="79" t="str">
        <f>+IF(AF625&lt;&gt;"",VLOOKUP(AF625,NIVELES!$A$666:$B$673,2,0),"")</f>
        <v>DESARROLLO_INFANTIL</v>
      </c>
      <c r="AH625" s="78" t="s">
        <v>512</v>
      </c>
      <c r="AI625" s="79" t="str">
        <f>IF(AH625&lt;&gt;"",VLOOKUP(CONCATENATE(AG625,AH625),NIVELES!$B$676:$C$745,2,0),"")</f>
        <v>Centros Circulos De Cuidado Recreacion Y Aprendizaje CRA Creciendo Con Nuestros Hijos CNH</v>
      </c>
      <c r="AJ625" s="78" t="s">
        <v>517</v>
      </c>
      <c r="AK625" s="79" t="str">
        <f>+IF(AJ625&lt;&gt;"",VLOOKUP(AJ625,NIVELES!$A$816:$B$892,2,0),"")</f>
        <v>NO APLICA</v>
      </c>
      <c r="AL625" s="78" t="s">
        <v>554</v>
      </c>
      <c r="AM625" s="78">
        <v>530204</v>
      </c>
      <c r="AN625" s="79" t="str">
        <f>IF(AM625&lt;&gt;"",+VLOOKUP(AM625,NIVELES!$A$1652:$B$2466,2,0),"")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625" s="87">
        <v>0</v>
      </c>
      <c r="AP625" s="88">
        <v>0</v>
      </c>
      <c r="AQ625" s="88">
        <v>0</v>
      </c>
      <c r="AR625" s="88">
        <v>0</v>
      </c>
      <c r="AS625" s="88">
        <v>0</v>
      </c>
      <c r="AT625" s="88">
        <v>0</v>
      </c>
      <c r="AU625" s="88">
        <v>0</v>
      </c>
      <c r="AV625" s="88">
        <v>0</v>
      </c>
      <c r="AW625" s="88">
        <v>0</v>
      </c>
      <c r="AX625" s="88">
        <v>0</v>
      </c>
      <c r="AY625" s="88">
        <v>0</v>
      </c>
      <c r="AZ625" s="88">
        <v>0</v>
      </c>
      <c r="BA625" s="88">
        <v>0</v>
      </c>
      <c r="BB625" s="89">
        <v>0</v>
      </c>
      <c r="BC625" s="90" t="str">
        <f t="shared" si="35"/>
        <v>OK</v>
      </c>
      <c r="BD625" s="91" t="str">
        <f t="shared" si="36"/>
        <v xml:space="preserve">                  </v>
      </c>
      <c r="BE625" s="92">
        <f t="shared" si="37"/>
        <v>1</v>
      </c>
    </row>
    <row r="626" spans="1:57" s="74" customFormat="1" ht="50.1" customHeight="1" x14ac:dyDescent="0.2">
      <c r="A626" s="78" t="s">
        <v>55</v>
      </c>
      <c r="B626" s="78" t="s">
        <v>54</v>
      </c>
      <c r="C626" s="78" t="s">
        <v>1029</v>
      </c>
      <c r="D626" s="78" t="s">
        <v>605</v>
      </c>
      <c r="E626" s="79" t="str">
        <f>+IF(C626&lt;&gt;"",VLOOKUP(MID(C626,18,5),NIVELES!$A$133:$B$213,2,0),"")</f>
        <v>CARCHI</v>
      </c>
      <c r="F626" s="80" t="s">
        <v>78</v>
      </c>
      <c r="G626" s="81" t="str">
        <f>+IF(F626&lt;&gt;"",VLOOKUP(F626,NIVELES!$A$246:$C$464,3,0),"")</f>
        <v>NORTE</v>
      </c>
      <c r="H626" s="82" t="s">
        <v>1024</v>
      </c>
      <c r="I626" s="78" t="s">
        <v>2201</v>
      </c>
      <c r="J626" s="78" t="s">
        <v>2184</v>
      </c>
      <c r="K626" s="78" t="s">
        <v>2185</v>
      </c>
      <c r="L626" s="78" t="s">
        <v>2224</v>
      </c>
      <c r="M626" s="78">
        <v>40</v>
      </c>
      <c r="N626" s="78" t="s">
        <v>2203</v>
      </c>
      <c r="O626" s="78" t="s">
        <v>2229</v>
      </c>
      <c r="P626" s="82">
        <v>1</v>
      </c>
      <c r="Q626" s="78" t="s">
        <v>2230</v>
      </c>
      <c r="R626" s="82"/>
      <c r="S626" s="82">
        <v>1</v>
      </c>
      <c r="T626" s="82"/>
      <c r="U626" s="82"/>
      <c r="V626" s="82"/>
      <c r="W626" s="82"/>
      <c r="X626" s="82"/>
      <c r="Y626" s="82"/>
      <c r="Z626" s="82"/>
      <c r="AA626" s="82"/>
      <c r="AB626" s="82"/>
      <c r="AC626" s="82"/>
      <c r="AD626" s="85" t="str">
        <f>IF(A626&lt;&gt;"",IF(D626="DIRECCIÓN_DE_TRANSFERENCIAS","280 0031",VLOOKUP(C626,NIVELES!$A$14:$B$105,2,0)),"")</f>
        <v>280 1110</v>
      </c>
      <c r="AE626" s="86" t="s">
        <v>322</v>
      </c>
      <c r="AF626" s="86" t="s">
        <v>543</v>
      </c>
      <c r="AG626" s="79" t="str">
        <f>+IF(AF626&lt;&gt;"",VLOOKUP(AF626,NIVELES!$A$666:$B$673,2,0),"")</f>
        <v>DESARROLLO_INFANTIL</v>
      </c>
      <c r="AH626" s="78" t="s">
        <v>512</v>
      </c>
      <c r="AI626" s="79" t="str">
        <f>IF(AH626&lt;&gt;"",VLOOKUP(CONCATENATE(AG626,AH626),NIVELES!$B$676:$C$745,2,0),"")</f>
        <v>Centros Circulos De Cuidado Recreacion Y Aprendizaje CRA Creciendo Con Nuestros Hijos CNH</v>
      </c>
      <c r="AJ626" s="78" t="s">
        <v>517</v>
      </c>
      <c r="AK626" s="79" t="str">
        <f>+IF(AJ626&lt;&gt;"",VLOOKUP(AJ626,NIVELES!$A$816:$B$892,2,0),"")</f>
        <v>NO APLICA</v>
      </c>
      <c r="AL626" s="78" t="s">
        <v>554</v>
      </c>
      <c r="AM626" s="78">
        <v>530805</v>
      </c>
      <c r="AN626" s="79" t="str">
        <f>IF(AM626&lt;&gt;"",+VLOOKUP(AM626,NIVELES!$A$1652:$B$2466,2,0),"")</f>
        <v>Materiales de Aseo</v>
      </c>
      <c r="AO626" s="87">
        <v>214</v>
      </c>
      <c r="AP626" s="88">
        <v>0</v>
      </c>
      <c r="AQ626" s="88">
        <v>214</v>
      </c>
      <c r="AR626" s="88">
        <v>0</v>
      </c>
      <c r="AS626" s="88">
        <v>0</v>
      </c>
      <c r="AT626" s="88">
        <v>0</v>
      </c>
      <c r="AU626" s="88">
        <v>0</v>
      </c>
      <c r="AV626" s="88">
        <v>0</v>
      </c>
      <c r="AW626" s="88">
        <v>0</v>
      </c>
      <c r="AX626" s="88">
        <v>0</v>
      </c>
      <c r="AY626" s="88">
        <v>0</v>
      </c>
      <c r="AZ626" s="88">
        <v>0</v>
      </c>
      <c r="BA626" s="88">
        <v>0</v>
      </c>
      <c r="BB626" s="89">
        <v>214</v>
      </c>
      <c r="BC626" s="90" t="str">
        <f t="shared" si="35"/>
        <v>OK</v>
      </c>
      <c r="BD626" s="91" t="str">
        <f t="shared" si="36"/>
        <v xml:space="preserve">                  </v>
      </c>
      <c r="BE626" s="92">
        <f t="shared" si="37"/>
        <v>1</v>
      </c>
    </row>
    <row r="627" spans="1:57" s="74" customFormat="1" ht="50.1" customHeight="1" x14ac:dyDescent="0.2">
      <c r="A627" s="78" t="s">
        <v>55</v>
      </c>
      <c r="B627" s="78" t="s">
        <v>54</v>
      </c>
      <c r="C627" s="78" t="s">
        <v>1029</v>
      </c>
      <c r="D627" s="78" t="s">
        <v>605</v>
      </c>
      <c r="E627" s="79" t="str">
        <f>+IF(C627&lt;&gt;"",VLOOKUP(MID(C627,18,5),NIVELES!$A$133:$B$213,2,0),"")</f>
        <v>CARCHI</v>
      </c>
      <c r="F627" s="80" t="s">
        <v>78</v>
      </c>
      <c r="G627" s="81" t="str">
        <f>+IF(F627&lt;&gt;"",VLOOKUP(F627,NIVELES!$A$246:$C$464,3,0),"")</f>
        <v>NORTE</v>
      </c>
      <c r="H627" s="82" t="s">
        <v>1024</v>
      </c>
      <c r="I627" s="78" t="s">
        <v>2201</v>
      </c>
      <c r="J627" s="78" t="s">
        <v>2184</v>
      </c>
      <c r="K627" s="78" t="s">
        <v>2185</v>
      </c>
      <c r="L627" s="78" t="s">
        <v>2224</v>
      </c>
      <c r="M627" s="78">
        <v>40</v>
      </c>
      <c r="N627" s="78" t="s">
        <v>2203</v>
      </c>
      <c r="O627" s="78" t="s">
        <v>2231</v>
      </c>
      <c r="P627" s="82">
        <v>1</v>
      </c>
      <c r="Q627" s="78" t="s">
        <v>2232</v>
      </c>
      <c r="R627" s="82"/>
      <c r="S627" s="82"/>
      <c r="T627" s="82">
        <v>1</v>
      </c>
      <c r="U627" s="82"/>
      <c r="V627" s="82"/>
      <c r="W627" s="82"/>
      <c r="X627" s="82"/>
      <c r="Y627" s="82"/>
      <c r="Z627" s="82"/>
      <c r="AA627" s="82"/>
      <c r="AB627" s="82"/>
      <c r="AC627" s="82"/>
      <c r="AD627" s="85" t="str">
        <f>IF(A627&lt;&gt;"",IF(D627="DIRECCIÓN_DE_TRANSFERENCIAS","280 0031",VLOOKUP(C627,NIVELES!$A$14:$B$105,2,0)),"")</f>
        <v>280 1110</v>
      </c>
      <c r="AE627" s="86" t="s">
        <v>322</v>
      </c>
      <c r="AF627" s="86" t="s">
        <v>543</v>
      </c>
      <c r="AG627" s="79" t="str">
        <f>+IF(AF627&lt;&gt;"",VLOOKUP(AF627,NIVELES!$A$666:$B$673,2,0),"")</f>
        <v>DESARROLLO_INFANTIL</v>
      </c>
      <c r="AH627" s="78" t="s">
        <v>512</v>
      </c>
      <c r="AI627" s="79" t="str">
        <f>IF(AH627&lt;&gt;"",VLOOKUP(CONCATENATE(AG627,AH627),NIVELES!$B$676:$C$745,2,0),"")</f>
        <v>Centros Circulos De Cuidado Recreacion Y Aprendizaje CRA Creciendo Con Nuestros Hijos CNH</v>
      </c>
      <c r="AJ627" s="78" t="s">
        <v>517</v>
      </c>
      <c r="AK627" s="79" t="str">
        <f>+IF(AJ627&lt;&gt;"",VLOOKUP(AJ627,NIVELES!$A$816:$B$892,2,0),"")</f>
        <v>NO APLICA</v>
      </c>
      <c r="AL627" s="78" t="s">
        <v>554</v>
      </c>
      <c r="AM627" s="78">
        <v>530812</v>
      </c>
      <c r="AN627" s="79" t="str">
        <f>IF(AM627&lt;&gt;"",+VLOOKUP(AM627,NIVELES!$A$1652:$B$2466,2,0),"")</f>
        <v>Materiales Didácticos</v>
      </c>
      <c r="AO627" s="87">
        <v>0</v>
      </c>
      <c r="AP627" s="88">
        <v>0</v>
      </c>
      <c r="AQ627" s="88">
        <v>0</v>
      </c>
      <c r="AR627" s="88">
        <v>0</v>
      </c>
      <c r="AS627" s="88">
        <v>0</v>
      </c>
      <c r="AT627" s="88">
        <v>0</v>
      </c>
      <c r="AU627" s="88">
        <v>0</v>
      </c>
      <c r="AV627" s="88">
        <v>0</v>
      </c>
      <c r="AW627" s="88">
        <v>0</v>
      </c>
      <c r="AX627" s="88">
        <v>0</v>
      </c>
      <c r="AY627" s="88">
        <v>0</v>
      </c>
      <c r="AZ627" s="88">
        <v>0</v>
      </c>
      <c r="BA627" s="88">
        <v>0</v>
      </c>
      <c r="BB627" s="89">
        <v>0</v>
      </c>
      <c r="BC627" s="90" t="str">
        <f t="shared" si="35"/>
        <v>OK</v>
      </c>
      <c r="BD627" s="91" t="str">
        <f t="shared" si="36"/>
        <v xml:space="preserve">                  </v>
      </c>
      <c r="BE627" s="92">
        <f t="shared" si="37"/>
        <v>1</v>
      </c>
    </row>
    <row r="628" spans="1:57" s="74" customFormat="1" ht="50.1" customHeight="1" x14ac:dyDescent="0.2">
      <c r="A628" s="78" t="s">
        <v>55</v>
      </c>
      <c r="B628" s="78" t="s">
        <v>54</v>
      </c>
      <c r="C628" s="78" t="s">
        <v>1029</v>
      </c>
      <c r="D628" s="78" t="s">
        <v>605</v>
      </c>
      <c r="E628" s="79" t="str">
        <f>+IF(C628&lt;&gt;"",VLOOKUP(MID(C628,18,5),NIVELES!$A$133:$B$213,2,0),"")</f>
        <v>CARCHI</v>
      </c>
      <c r="F628" s="80" t="s">
        <v>78</v>
      </c>
      <c r="G628" s="81" t="str">
        <f>+IF(F628&lt;&gt;"",VLOOKUP(F628,NIVELES!$A$246:$C$464,3,0),"")</f>
        <v>NORTE</v>
      </c>
      <c r="H628" s="82" t="s">
        <v>1024</v>
      </c>
      <c r="I628" s="78" t="s">
        <v>2201</v>
      </c>
      <c r="J628" s="78" t="s">
        <v>2184</v>
      </c>
      <c r="K628" s="78" t="s">
        <v>2185</v>
      </c>
      <c r="L628" s="78" t="s">
        <v>2224</v>
      </c>
      <c r="M628" s="78">
        <v>40</v>
      </c>
      <c r="N628" s="78" t="s">
        <v>2203</v>
      </c>
      <c r="O628" s="78" t="s">
        <v>2233</v>
      </c>
      <c r="P628" s="82">
        <v>1</v>
      </c>
      <c r="Q628" s="78" t="s">
        <v>2234</v>
      </c>
      <c r="R628" s="82"/>
      <c r="S628" s="82">
        <v>1</v>
      </c>
      <c r="T628" s="82"/>
      <c r="U628" s="82"/>
      <c r="V628" s="82"/>
      <c r="W628" s="82"/>
      <c r="X628" s="82"/>
      <c r="Y628" s="82"/>
      <c r="Z628" s="82"/>
      <c r="AA628" s="82"/>
      <c r="AB628" s="82"/>
      <c r="AC628" s="82"/>
      <c r="AD628" s="85" t="str">
        <f>IF(A628&lt;&gt;"",IF(D628="DIRECCIÓN_DE_TRANSFERENCIAS","280 0031",VLOOKUP(C628,NIVELES!$A$14:$B$105,2,0)),"")</f>
        <v>280 1110</v>
      </c>
      <c r="AE628" s="86" t="s">
        <v>322</v>
      </c>
      <c r="AF628" s="86" t="s">
        <v>543</v>
      </c>
      <c r="AG628" s="79" t="str">
        <f>+IF(AF628&lt;&gt;"",VLOOKUP(AF628,NIVELES!$A$666:$B$673,2,0),"")</f>
        <v>DESARROLLO_INFANTIL</v>
      </c>
      <c r="AH628" s="78" t="s">
        <v>512</v>
      </c>
      <c r="AI628" s="79" t="str">
        <f>IF(AH628&lt;&gt;"",VLOOKUP(CONCATENATE(AG628,AH628),NIVELES!$B$676:$C$745,2,0),"")</f>
        <v>Centros Circulos De Cuidado Recreacion Y Aprendizaje CRA Creciendo Con Nuestros Hijos CNH</v>
      </c>
      <c r="AJ628" s="78" t="s">
        <v>517</v>
      </c>
      <c r="AK628" s="79" t="str">
        <f>+IF(AJ628&lt;&gt;"",VLOOKUP(AJ628,NIVELES!$A$816:$B$892,2,0),"")</f>
        <v>NO APLICA</v>
      </c>
      <c r="AL628" s="78" t="s">
        <v>554</v>
      </c>
      <c r="AM628" s="78">
        <v>530820</v>
      </c>
      <c r="AN628" s="79" t="str">
        <f>IF(AM628&lt;&gt;"",+VLOOKUP(AM628,NIVELES!$A$1652:$B$2466,2,0),"")</f>
        <v>Menaje de Cocina, de Hogar y Accesorios Descartables</v>
      </c>
      <c r="AO628" s="87">
        <v>806.4</v>
      </c>
      <c r="AP628" s="88">
        <v>0</v>
      </c>
      <c r="AQ628" s="88">
        <v>806.4</v>
      </c>
      <c r="AR628" s="88">
        <v>0</v>
      </c>
      <c r="AS628" s="88">
        <v>0</v>
      </c>
      <c r="AT628" s="88">
        <v>0</v>
      </c>
      <c r="AU628" s="88">
        <v>0</v>
      </c>
      <c r="AV628" s="88">
        <v>0</v>
      </c>
      <c r="AW628" s="88">
        <v>0</v>
      </c>
      <c r="AX628" s="88">
        <v>0</v>
      </c>
      <c r="AY628" s="88">
        <v>0</v>
      </c>
      <c r="AZ628" s="88">
        <v>0</v>
      </c>
      <c r="BA628" s="88">
        <v>0</v>
      </c>
      <c r="BB628" s="89">
        <v>806.4</v>
      </c>
      <c r="BC628" s="90" t="str">
        <f t="shared" si="35"/>
        <v>OK</v>
      </c>
      <c r="BD628" s="91" t="str">
        <f t="shared" si="36"/>
        <v xml:space="preserve">                  </v>
      </c>
      <c r="BE628" s="92">
        <f t="shared" si="37"/>
        <v>1</v>
      </c>
    </row>
    <row r="629" spans="1:57" s="74" customFormat="1" ht="50.1" customHeight="1" x14ac:dyDescent="0.2">
      <c r="A629" s="78" t="s">
        <v>55</v>
      </c>
      <c r="B629" s="78" t="s">
        <v>54</v>
      </c>
      <c r="C629" s="78" t="s">
        <v>1029</v>
      </c>
      <c r="D629" s="78" t="s">
        <v>605</v>
      </c>
      <c r="E629" s="79" t="str">
        <f>+IF(C629&lt;&gt;"",VLOOKUP(MID(C629,18,5),NIVELES!$A$133:$B$213,2,0),"")</f>
        <v>CARCHI</v>
      </c>
      <c r="F629" s="80" t="s">
        <v>78</v>
      </c>
      <c r="G629" s="81" t="str">
        <f>+IF(F629&lt;&gt;"",VLOOKUP(F629,NIVELES!$A$246:$C$464,3,0),"")</f>
        <v>NORTE</v>
      </c>
      <c r="H629" s="82" t="s">
        <v>1024</v>
      </c>
      <c r="I629" s="78" t="s">
        <v>2201</v>
      </c>
      <c r="J629" s="78" t="s">
        <v>2184</v>
      </c>
      <c r="K629" s="78" t="s">
        <v>2185</v>
      </c>
      <c r="L629" s="78" t="s">
        <v>2224</v>
      </c>
      <c r="M629" s="78">
        <v>40</v>
      </c>
      <c r="N629" s="78" t="s">
        <v>2203</v>
      </c>
      <c r="O629" s="78" t="s">
        <v>2235</v>
      </c>
      <c r="P629" s="82">
        <v>1</v>
      </c>
      <c r="Q629" s="78" t="s">
        <v>2220</v>
      </c>
      <c r="R629" s="82"/>
      <c r="S629" s="82"/>
      <c r="T629" s="82">
        <v>1</v>
      </c>
      <c r="U629" s="82"/>
      <c r="V629" s="82"/>
      <c r="W629" s="82"/>
      <c r="X629" s="82"/>
      <c r="Y629" s="82"/>
      <c r="Z629" s="82"/>
      <c r="AA629" s="82"/>
      <c r="AB629" s="82"/>
      <c r="AC629" s="82"/>
      <c r="AD629" s="85" t="str">
        <f>IF(A629&lt;&gt;"",IF(D629="DIRECCIÓN_DE_TRANSFERENCIAS","280 0031",VLOOKUP(C629,NIVELES!$A$14:$B$105,2,0)),"")</f>
        <v>280 1110</v>
      </c>
      <c r="AE629" s="86" t="s">
        <v>322</v>
      </c>
      <c r="AF629" s="86" t="s">
        <v>543</v>
      </c>
      <c r="AG629" s="79" t="str">
        <f>+IF(AF629&lt;&gt;"",VLOOKUP(AF629,NIVELES!$A$666:$B$673,2,0),"")</f>
        <v>DESARROLLO_INFANTIL</v>
      </c>
      <c r="AH629" s="78" t="s">
        <v>512</v>
      </c>
      <c r="AI629" s="79" t="str">
        <f>IF(AH629&lt;&gt;"",VLOOKUP(CONCATENATE(AG629,AH629),NIVELES!$B$676:$C$745,2,0),"")</f>
        <v>Centros Circulos De Cuidado Recreacion Y Aprendizaje CRA Creciendo Con Nuestros Hijos CNH</v>
      </c>
      <c r="AJ629" s="78" t="s">
        <v>517</v>
      </c>
      <c r="AK629" s="79" t="str">
        <f>+IF(AJ629&lt;&gt;"",VLOOKUP(AJ629,NIVELES!$A$816:$B$892,2,0),"")</f>
        <v>NO APLICA</v>
      </c>
      <c r="AL629" s="78" t="s">
        <v>554</v>
      </c>
      <c r="AM629" s="78">
        <v>530105</v>
      </c>
      <c r="AN629" s="79" t="str">
        <f>IF(AM629&lt;&gt;"",+VLOOKUP(AM629,NIVELES!$A$1652:$B$2466,2,0),"")</f>
        <v>Telecomunicaciones</v>
      </c>
      <c r="AO629" s="87">
        <v>189.3</v>
      </c>
      <c r="AP629" s="88">
        <v>15.78</v>
      </c>
      <c r="AQ629" s="88">
        <v>15.78</v>
      </c>
      <c r="AR629" s="88">
        <v>15.78</v>
      </c>
      <c r="AS629" s="88">
        <v>15.78</v>
      </c>
      <c r="AT629" s="88">
        <v>15.78</v>
      </c>
      <c r="AU629" s="88">
        <v>15.78</v>
      </c>
      <c r="AV629" s="88">
        <v>15.78</v>
      </c>
      <c r="AW629" s="88">
        <v>15.78</v>
      </c>
      <c r="AX629" s="88">
        <v>15.78</v>
      </c>
      <c r="AY629" s="88">
        <v>15.78</v>
      </c>
      <c r="AZ629" s="88">
        <v>15.78</v>
      </c>
      <c r="BA629" s="88">
        <v>15.72</v>
      </c>
      <c r="BB629" s="89">
        <v>189.29999999999998</v>
      </c>
      <c r="BC629" s="90" t="str">
        <f t="shared" si="35"/>
        <v>OK</v>
      </c>
      <c r="BD629" s="91" t="str">
        <f t="shared" si="36"/>
        <v xml:space="preserve">                  </v>
      </c>
      <c r="BE629" s="92">
        <f t="shared" si="37"/>
        <v>1</v>
      </c>
    </row>
    <row r="630" spans="1:57" s="74" customFormat="1" ht="50.1" customHeight="1" x14ac:dyDescent="0.2">
      <c r="A630" s="78" t="s">
        <v>55</v>
      </c>
      <c r="B630" s="78" t="s">
        <v>54</v>
      </c>
      <c r="C630" s="78" t="s">
        <v>1029</v>
      </c>
      <c r="D630" s="78" t="s">
        <v>605</v>
      </c>
      <c r="E630" s="79" t="str">
        <f>+IF(C630&lt;&gt;"",VLOOKUP(MID(C630,18,5),NIVELES!$A$133:$B$213,2,0),"")</f>
        <v>CARCHI</v>
      </c>
      <c r="F630" s="80" t="s">
        <v>78</v>
      </c>
      <c r="G630" s="81" t="str">
        <f>+IF(F630&lt;&gt;"",VLOOKUP(F630,NIVELES!$A$246:$C$464,3,0),"")</f>
        <v>NORTE</v>
      </c>
      <c r="H630" s="82" t="s">
        <v>1024</v>
      </c>
      <c r="I630" s="78" t="s">
        <v>2201</v>
      </c>
      <c r="J630" s="78" t="s">
        <v>2184</v>
      </c>
      <c r="K630" s="78" t="s">
        <v>2185</v>
      </c>
      <c r="L630" s="78" t="s">
        <v>2224</v>
      </c>
      <c r="M630" s="78">
        <v>40</v>
      </c>
      <c r="N630" s="78" t="s">
        <v>2203</v>
      </c>
      <c r="O630" s="78" t="s">
        <v>2236</v>
      </c>
      <c r="P630" s="82">
        <v>1</v>
      </c>
      <c r="Q630" s="78" t="s">
        <v>2237</v>
      </c>
      <c r="R630" s="82"/>
      <c r="S630" s="82"/>
      <c r="T630" s="82">
        <v>1</v>
      </c>
      <c r="U630" s="82"/>
      <c r="V630" s="82"/>
      <c r="W630" s="82"/>
      <c r="X630" s="82"/>
      <c r="Y630" s="82"/>
      <c r="Z630" s="82"/>
      <c r="AA630" s="82"/>
      <c r="AB630" s="82"/>
      <c r="AC630" s="82"/>
      <c r="AD630" s="85" t="str">
        <f>IF(A630&lt;&gt;"",IF(D630="DIRECCIÓN_DE_TRANSFERENCIAS","280 0031",VLOOKUP(C630,NIVELES!$A$14:$B$105,2,0)),"")</f>
        <v>280 1110</v>
      </c>
      <c r="AE630" s="86" t="s">
        <v>322</v>
      </c>
      <c r="AF630" s="86" t="s">
        <v>543</v>
      </c>
      <c r="AG630" s="79" t="str">
        <f>+IF(AF630&lt;&gt;"",VLOOKUP(AF630,NIVELES!$A$666:$B$673,2,0),"")</f>
        <v>DESARROLLO_INFANTIL</v>
      </c>
      <c r="AH630" s="78" t="s">
        <v>512</v>
      </c>
      <c r="AI630" s="79" t="str">
        <f>IF(AH630&lt;&gt;"",VLOOKUP(CONCATENATE(AG630,AH630),NIVELES!$B$676:$C$745,2,0),"")</f>
        <v>Centros Circulos De Cuidado Recreacion Y Aprendizaje CRA Creciendo Con Nuestros Hijos CNH</v>
      </c>
      <c r="AJ630" s="78" t="s">
        <v>517</v>
      </c>
      <c r="AK630" s="79" t="str">
        <f>+IF(AJ630&lt;&gt;"",VLOOKUP(AJ630,NIVELES!$A$816:$B$892,2,0),"")</f>
        <v>NO APLICA</v>
      </c>
      <c r="AL630" s="78" t="s">
        <v>554</v>
      </c>
      <c r="AM630" s="78">
        <v>530505</v>
      </c>
      <c r="AN630" s="79" t="str">
        <f>IF(AM630&lt;&gt;"",+VLOOKUP(AM630,NIVELES!$A$1652:$B$2466,2,0),"")</f>
        <v>Vehículos (Arrendamiento)</v>
      </c>
      <c r="AO630" s="87">
        <v>0</v>
      </c>
      <c r="AP630" s="88">
        <v>0</v>
      </c>
      <c r="AQ630" s="88">
        <v>0</v>
      </c>
      <c r="AR630" s="88">
        <v>0</v>
      </c>
      <c r="AS630" s="88">
        <v>0</v>
      </c>
      <c r="AT630" s="88">
        <v>0</v>
      </c>
      <c r="AU630" s="88">
        <v>0</v>
      </c>
      <c r="AV630" s="88">
        <v>0</v>
      </c>
      <c r="AW630" s="88">
        <v>0</v>
      </c>
      <c r="AX630" s="88">
        <v>0</v>
      </c>
      <c r="AY630" s="88">
        <v>0</v>
      </c>
      <c r="AZ630" s="88">
        <v>0</v>
      </c>
      <c r="BA630" s="88">
        <v>0</v>
      </c>
      <c r="BB630" s="89">
        <v>0</v>
      </c>
      <c r="BC630" s="90" t="str">
        <f t="shared" si="35"/>
        <v>OK</v>
      </c>
      <c r="BD630" s="91" t="str">
        <f t="shared" si="36"/>
        <v xml:space="preserve">                  </v>
      </c>
      <c r="BE630" s="92">
        <f t="shared" si="37"/>
        <v>1</v>
      </c>
    </row>
    <row r="631" spans="1:57" s="74" customFormat="1" ht="50.1" customHeight="1" x14ac:dyDescent="0.2">
      <c r="A631" s="78" t="s">
        <v>55</v>
      </c>
      <c r="B631" s="78" t="s">
        <v>54</v>
      </c>
      <c r="C631" s="78" t="s">
        <v>1029</v>
      </c>
      <c r="D631" s="78" t="s">
        <v>605</v>
      </c>
      <c r="E631" s="79" t="str">
        <f>+IF(C631&lt;&gt;"",VLOOKUP(MID(C631,18,5),NIVELES!$A$133:$B$213,2,0),"")</f>
        <v>CARCHI</v>
      </c>
      <c r="F631" s="80" t="s">
        <v>78</v>
      </c>
      <c r="G631" s="81" t="str">
        <f>+IF(F631&lt;&gt;"",VLOOKUP(F631,NIVELES!$A$246:$C$464,3,0),"")</f>
        <v>NORTE</v>
      </c>
      <c r="H631" s="82" t="s">
        <v>1024</v>
      </c>
      <c r="I631" s="78" t="s">
        <v>2201</v>
      </c>
      <c r="J631" s="78" t="s">
        <v>2184</v>
      </c>
      <c r="K631" s="78" t="s">
        <v>2185</v>
      </c>
      <c r="L631" s="78" t="s">
        <v>2224</v>
      </c>
      <c r="M631" s="78">
        <v>40</v>
      </c>
      <c r="N631" s="78" t="s">
        <v>2203</v>
      </c>
      <c r="O631" s="78" t="s">
        <v>2238</v>
      </c>
      <c r="P631" s="82">
        <v>1</v>
      </c>
      <c r="Q631" s="78" t="s">
        <v>2239</v>
      </c>
      <c r="R631" s="82"/>
      <c r="S631" s="82">
        <v>1</v>
      </c>
      <c r="T631" s="82"/>
      <c r="U631" s="82"/>
      <c r="V631" s="82"/>
      <c r="W631" s="82"/>
      <c r="X631" s="82"/>
      <c r="Y631" s="82"/>
      <c r="Z631" s="82"/>
      <c r="AA631" s="82"/>
      <c r="AB631" s="82"/>
      <c r="AC631" s="82"/>
      <c r="AD631" s="85" t="str">
        <f>IF(A631&lt;&gt;"",IF(D631="DIRECCIÓN_DE_TRANSFERENCIAS","280 0031",VLOOKUP(C631,NIVELES!$A$14:$B$105,2,0)),"")</f>
        <v>280 1110</v>
      </c>
      <c r="AE631" s="86" t="s">
        <v>322</v>
      </c>
      <c r="AF631" s="86" t="s">
        <v>543</v>
      </c>
      <c r="AG631" s="79" t="str">
        <f>+IF(AF631&lt;&gt;"",VLOOKUP(AF631,NIVELES!$A$666:$B$673,2,0),"")</f>
        <v>DESARROLLO_INFANTIL</v>
      </c>
      <c r="AH631" s="78" t="s">
        <v>512</v>
      </c>
      <c r="AI631" s="79" t="str">
        <f>IF(AH631&lt;&gt;"",VLOOKUP(CONCATENATE(AG631,AH631),NIVELES!$B$676:$C$745,2,0),"")</f>
        <v>Centros Circulos De Cuidado Recreacion Y Aprendizaje CRA Creciendo Con Nuestros Hijos CNH</v>
      </c>
      <c r="AJ631" s="78" t="s">
        <v>517</v>
      </c>
      <c r="AK631" s="79" t="str">
        <f>+IF(AJ631&lt;&gt;"",VLOOKUP(AJ631,NIVELES!$A$816:$B$892,2,0),"")</f>
        <v>NO APLICA</v>
      </c>
      <c r="AL631" s="78" t="s">
        <v>554</v>
      </c>
      <c r="AM631" s="78">
        <v>530802</v>
      </c>
      <c r="AN631" s="79" t="str">
        <f>IF(AM631&lt;&gt;"",+VLOOKUP(AM631,NIVELES!$A$1652:$B$2466,2,0),"")</f>
        <v>Vestuario, Lencería, Prendas de Protección; y, Accesorios para Uniformes Militares y Policiales; y, Carpas</v>
      </c>
      <c r="AO631" s="87">
        <v>135.76</v>
      </c>
      <c r="AP631" s="88">
        <v>0</v>
      </c>
      <c r="AQ631" s="88">
        <v>135.76</v>
      </c>
      <c r="AR631" s="88">
        <v>0</v>
      </c>
      <c r="AS631" s="88">
        <v>0</v>
      </c>
      <c r="AT631" s="88">
        <v>0</v>
      </c>
      <c r="AU631" s="88">
        <v>0</v>
      </c>
      <c r="AV631" s="88">
        <v>0</v>
      </c>
      <c r="AW631" s="88">
        <v>0</v>
      </c>
      <c r="AX631" s="88">
        <v>0</v>
      </c>
      <c r="AY631" s="88">
        <v>0</v>
      </c>
      <c r="AZ631" s="88">
        <v>0</v>
      </c>
      <c r="BA631" s="88">
        <v>0</v>
      </c>
      <c r="BB631" s="89">
        <v>135.76</v>
      </c>
      <c r="BC631" s="90" t="str">
        <f t="shared" si="35"/>
        <v>OK</v>
      </c>
      <c r="BD631" s="91" t="str">
        <f t="shared" si="36"/>
        <v xml:space="preserve">                  </v>
      </c>
      <c r="BE631" s="92">
        <f t="shared" si="37"/>
        <v>1</v>
      </c>
    </row>
    <row r="632" spans="1:57" s="74" customFormat="1" ht="50.1" customHeight="1" x14ac:dyDescent="0.2">
      <c r="A632" s="78" t="s">
        <v>55</v>
      </c>
      <c r="B632" s="78" t="s">
        <v>54</v>
      </c>
      <c r="C632" s="78" t="s">
        <v>1029</v>
      </c>
      <c r="D632" s="78" t="s">
        <v>792</v>
      </c>
      <c r="E632" s="79" t="str">
        <f>+IF(C632&lt;&gt;"",VLOOKUP(MID(C632,18,5),NIVELES!$A$133:$B$213,2,0),"")</f>
        <v>CARCHI</v>
      </c>
      <c r="F632" s="80" t="s">
        <v>78</v>
      </c>
      <c r="G632" s="81" t="str">
        <f>+IF(F632&lt;&gt;"",VLOOKUP(F632,NIVELES!$A$246:$C$464,3,0),"")</f>
        <v>NORTE</v>
      </c>
      <c r="H632" s="82" t="s">
        <v>1024</v>
      </c>
      <c r="I632" s="78" t="s">
        <v>2189</v>
      </c>
      <c r="J632" s="78" t="s">
        <v>2184</v>
      </c>
      <c r="K632" s="78" t="s">
        <v>2185</v>
      </c>
      <c r="L632" s="78" t="s">
        <v>1791</v>
      </c>
      <c r="M632" s="78">
        <v>296</v>
      </c>
      <c r="N632" s="78" t="s">
        <v>1791</v>
      </c>
      <c r="O632" s="78" t="s">
        <v>2167</v>
      </c>
      <c r="P632" s="82">
        <v>11</v>
      </c>
      <c r="Q632" s="78" t="s">
        <v>2168</v>
      </c>
      <c r="R632" s="82">
        <v>1</v>
      </c>
      <c r="S632" s="82">
        <v>1</v>
      </c>
      <c r="T632" s="82">
        <v>1</v>
      </c>
      <c r="U632" s="82">
        <v>1</v>
      </c>
      <c r="V632" s="82">
        <v>1</v>
      </c>
      <c r="W632" s="82">
        <v>1</v>
      </c>
      <c r="X632" s="82">
        <v>1</v>
      </c>
      <c r="Y632" s="82">
        <v>1</v>
      </c>
      <c r="Z632" s="82">
        <v>1</v>
      </c>
      <c r="AA632" s="82">
        <v>1</v>
      </c>
      <c r="AB632" s="82">
        <v>1</v>
      </c>
      <c r="AC632" s="82"/>
      <c r="AD632" s="85" t="str">
        <f>IF(A632&lt;&gt;"",IF(D632="DIRECCIÓN_DE_TRANSFERENCIAS","280 0031",VLOOKUP(C632,NIVELES!$A$14:$B$105,2,0)),"")</f>
        <v>280 1110</v>
      </c>
      <c r="AE632" s="86" t="s">
        <v>322</v>
      </c>
      <c r="AF632" s="86" t="s">
        <v>544</v>
      </c>
      <c r="AG632" s="79" t="str">
        <f>+IF(AF632&lt;&gt;"",VLOOKUP(AF632,NIVELES!$A$666:$B$673,2,0),"")</f>
        <v>PROTECCIÓN_SOCIAL_A_LA_FAMILIA._ASEGURAMIENTO_NO_CONTRIBUTIVO_E_INCLUSIÓN_ECONÓMICA_Y_MOVILIDAD_SOCIAL</v>
      </c>
      <c r="AH632" s="78" t="s">
        <v>513</v>
      </c>
      <c r="AI632" s="79" t="str">
        <f>IF(AH632&lt;&gt;"",VLOOKUP(CONCATENATE(AG632,AH632),NIVELES!$B$676:$C$745,2,0),"")</f>
        <v>Acompañamiento Familiar</v>
      </c>
      <c r="AJ632" s="78" t="s">
        <v>517</v>
      </c>
      <c r="AK632" s="79" t="str">
        <f>+IF(AJ632&lt;&gt;"",VLOOKUP(AJ632,NIVELES!$A$816:$B$892,2,0),"")</f>
        <v>NO APLICA</v>
      </c>
      <c r="AL632" s="78" t="s">
        <v>553</v>
      </c>
      <c r="AM632" s="78">
        <v>510601</v>
      </c>
      <c r="AN632" s="79" t="str">
        <f>IF(AM632&lt;&gt;"",+VLOOKUP(AM632,NIVELES!$A$1652:$B$2466,2,0),"")</f>
        <v>Aporte Patronal</v>
      </c>
      <c r="AO632" s="87">
        <v>2781.13</v>
      </c>
      <c r="AP632" s="88">
        <v>252.83</v>
      </c>
      <c r="AQ632" s="88">
        <v>252.83</v>
      </c>
      <c r="AR632" s="88">
        <v>252.83</v>
      </c>
      <c r="AS632" s="88">
        <v>252.83</v>
      </c>
      <c r="AT632" s="88">
        <v>252.83</v>
      </c>
      <c r="AU632" s="88">
        <v>252.83</v>
      </c>
      <c r="AV632" s="88">
        <v>252.83</v>
      </c>
      <c r="AW632" s="88">
        <v>252.83</v>
      </c>
      <c r="AX632" s="88">
        <v>252.83</v>
      </c>
      <c r="AY632" s="88">
        <v>252.83</v>
      </c>
      <c r="AZ632" s="88">
        <v>252.83</v>
      </c>
      <c r="BA632" s="88">
        <v>0</v>
      </c>
      <c r="BB632" s="89">
        <v>2781.1299999999997</v>
      </c>
      <c r="BC632" s="90" t="str">
        <f t="shared" si="35"/>
        <v>OK</v>
      </c>
      <c r="BD632" s="91" t="str">
        <f t="shared" si="36"/>
        <v xml:space="preserve">                  </v>
      </c>
      <c r="BE632" s="92">
        <f t="shared" si="37"/>
        <v>11</v>
      </c>
    </row>
    <row r="633" spans="1:57" s="74" customFormat="1" ht="50.1" customHeight="1" x14ac:dyDescent="0.2">
      <c r="A633" s="78" t="s">
        <v>55</v>
      </c>
      <c r="B633" s="78" t="s">
        <v>54</v>
      </c>
      <c r="C633" s="78" t="s">
        <v>1029</v>
      </c>
      <c r="D633" s="78" t="s">
        <v>792</v>
      </c>
      <c r="E633" s="79" t="str">
        <f>+IF(C633&lt;&gt;"",VLOOKUP(MID(C633,18,5),NIVELES!$A$133:$B$213,2,0),"")</f>
        <v>CARCHI</v>
      </c>
      <c r="F633" s="80" t="s">
        <v>78</v>
      </c>
      <c r="G633" s="81" t="str">
        <f>+IF(F633&lt;&gt;"",VLOOKUP(F633,NIVELES!$A$246:$C$464,3,0),"")</f>
        <v>NORTE</v>
      </c>
      <c r="H633" s="82" t="s">
        <v>1024</v>
      </c>
      <c r="I633" s="78" t="s">
        <v>2189</v>
      </c>
      <c r="J633" s="78" t="s">
        <v>2184</v>
      </c>
      <c r="K633" s="78" t="s">
        <v>2185</v>
      </c>
      <c r="L633" s="78" t="s">
        <v>1791</v>
      </c>
      <c r="M633" s="78">
        <v>296</v>
      </c>
      <c r="N633" s="78" t="s">
        <v>1791</v>
      </c>
      <c r="O633" s="78" t="s">
        <v>2167</v>
      </c>
      <c r="P633" s="82">
        <v>1</v>
      </c>
      <c r="Q633" s="78" t="s">
        <v>2169</v>
      </c>
      <c r="R633" s="82"/>
      <c r="S633" s="82"/>
      <c r="T633" s="82"/>
      <c r="U633" s="82"/>
      <c r="V633" s="82"/>
      <c r="W633" s="82"/>
      <c r="X633" s="82"/>
      <c r="Y633" s="82">
        <v>1</v>
      </c>
      <c r="Z633" s="82"/>
      <c r="AA633" s="82"/>
      <c r="AB633" s="82"/>
      <c r="AC633" s="82"/>
      <c r="AD633" s="85" t="str">
        <f>IF(A633&lt;&gt;"",IF(D633="DIRECCIÓN_DE_TRANSFERENCIAS","280 0031",VLOOKUP(C633,NIVELES!$A$14:$B$105,2,0)),"")</f>
        <v>280 1110</v>
      </c>
      <c r="AE633" s="86" t="s">
        <v>322</v>
      </c>
      <c r="AF633" s="86" t="s">
        <v>544</v>
      </c>
      <c r="AG633" s="79" t="str">
        <f>+IF(AF633&lt;&gt;"",VLOOKUP(AF633,NIVELES!$A$666:$B$673,2,0),"")</f>
        <v>PROTECCIÓN_SOCIAL_A_LA_FAMILIA._ASEGURAMIENTO_NO_CONTRIBUTIVO_E_INCLUSIÓN_ECONÓMICA_Y_MOVILIDAD_SOCIAL</v>
      </c>
      <c r="AH633" s="78" t="s">
        <v>513</v>
      </c>
      <c r="AI633" s="79" t="str">
        <f>IF(AH633&lt;&gt;"",VLOOKUP(CONCATENATE(AG633,AH633),NIVELES!$B$676:$C$745,2,0),"")</f>
        <v>Acompañamiento Familiar</v>
      </c>
      <c r="AJ633" s="78" t="s">
        <v>517</v>
      </c>
      <c r="AK633" s="79" t="str">
        <f>+IF(AJ633&lt;&gt;"",VLOOKUP(AJ633,NIVELES!$A$816:$B$892,2,0),"")</f>
        <v>NO APLICA</v>
      </c>
      <c r="AL633" s="78" t="s">
        <v>553</v>
      </c>
      <c r="AM633" s="78">
        <v>510204</v>
      </c>
      <c r="AN633" s="79" t="str">
        <f>IF(AM633&lt;&gt;"",+VLOOKUP(AM633,NIVELES!$A$1652:$B$2466,2,0),"")</f>
        <v>Decimocuarto Sueldo</v>
      </c>
      <c r="AO633" s="87">
        <v>1083.5</v>
      </c>
      <c r="AP633" s="88">
        <v>0</v>
      </c>
      <c r="AQ633" s="88">
        <v>0</v>
      </c>
      <c r="AR633" s="88">
        <v>0</v>
      </c>
      <c r="AS633" s="88">
        <v>0</v>
      </c>
      <c r="AT633" s="88">
        <v>0</v>
      </c>
      <c r="AU633" s="88">
        <v>0</v>
      </c>
      <c r="AV633" s="88">
        <v>0</v>
      </c>
      <c r="AW633" s="88">
        <v>1083.5</v>
      </c>
      <c r="AX633" s="88">
        <v>0</v>
      </c>
      <c r="AY633" s="88">
        <v>0</v>
      </c>
      <c r="AZ633" s="88">
        <v>0</v>
      </c>
      <c r="BA633" s="88">
        <v>0</v>
      </c>
      <c r="BB633" s="89">
        <v>1083.5</v>
      </c>
      <c r="BC633" s="90" t="str">
        <f t="shared" si="35"/>
        <v>OK</v>
      </c>
      <c r="BD633" s="91" t="str">
        <f t="shared" si="36"/>
        <v xml:space="preserve">                  </v>
      </c>
      <c r="BE633" s="92">
        <f t="shared" si="37"/>
        <v>1</v>
      </c>
    </row>
    <row r="634" spans="1:57" s="74" customFormat="1" ht="50.1" customHeight="1" x14ac:dyDescent="0.2">
      <c r="A634" s="78" t="s">
        <v>55</v>
      </c>
      <c r="B634" s="78" t="s">
        <v>54</v>
      </c>
      <c r="C634" s="78" t="s">
        <v>1029</v>
      </c>
      <c r="D634" s="78" t="s">
        <v>792</v>
      </c>
      <c r="E634" s="79" t="str">
        <f>+IF(C634&lt;&gt;"",VLOOKUP(MID(C634,18,5),NIVELES!$A$133:$B$213,2,0),"")</f>
        <v>CARCHI</v>
      </c>
      <c r="F634" s="80" t="s">
        <v>78</v>
      </c>
      <c r="G634" s="81" t="str">
        <f>+IF(F634&lt;&gt;"",VLOOKUP(F634,NIVELES!$A$246:$C$464,3,0),"")</f>
        <v>NORTE</v>
      </c>
      <c r="H634" s="82" t="s">
        <v>1024</v>
      </c>
      <c r="I634" s="78" t="s">
        <v>2189</v>
      </c>
      <c r="J634" s="78" t="s">
        <v>2184</v>
      </c>
      <c r="K634" s="78" t="s">
        <v>2185</v>
      </c>
      <c r="L634" s="78" t="s">
        <v>1791</v>
      </c>
      <c r="M634" s="78">
        <v>296</v>
      </c>
      <c r="N634" s="78" t="s">
        <v>1791</v>
      </c>
      <c r="O634" s="78" t="s">
        <v>2167</v>
      </c>
      <c r="P634" s="82">
        <v>1</v>
      </c>
      <c r="Q634" s="78" t="s">
        <v>2170</v>
      </c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82"/>
      <c r="AC634" s="82">
        <v>1</v>
      </c>
      <c r="AD634" s="85" t="str">
        <f>IF(A634&lt;&gt;"",IF(D634="DIRECCIÓN_DE_TRANSFERENCIAS","280 0031",VLOOKUP(C634,NIVELES!$A$14:$B$105,2,0)),"")</f>
        <v>280 1110</v>
      </c>
      <c r="AE634" s="86" t="s">
        <v>322</v>
      </c>
      <c r="AF634" s="86" t="s">
        <v>544</v>
      </c>
      <c r="AG634" s="79" t="str">
        <f>+IF(AF634&lt;&gt;"",VLOOKUP(AF634,NIVELES!$A$666:$B$673,2,0),"")</f>
        <v>PROTECCIÓN_SOCIAL_A_LA_FAMILIA._ASEGURAMIENTO_NO_CONTRIBUTIVO_E_INCLUSIÓN_ECONÓMICA_Y_MOVILIDAD_SOCIAL</v>
      </c>
      <c r="AH634" s="78" t="s">
        <v>513</v>
      </c>
      <c r="AI634" s="79" t="str">
        <f>IF(AH634&lt;&gt;"",VLOOKUP(CONCATENATE(AG634,AH634),NIVELES!$B$676:$C$745,2,0),"")</f>
        <v>Acompañamiento Familiar</v>
      </c>
      <c r="AJ634" s="78" t="s">
        <v>517</v>
      </c>
      <c r="AK634" s="79" t="str">
        <f>+IF(AJ634&lt;&gt;"",VLOOKUP(AJ634,NIVELES!$A$816:$B$892,2,0),"")</f>
        <v>NO APLICA</v>
      </c>
      <c r="AL634" s="78" t="s">
        <v>553</v>
      </c>
      <c r="AM634" s="78">
        <v>510203</v>
      </c>
      <c r="AN634" s="79" t="str">
        <f>IF(AM634&lt;&gt;"",+VLOOKUP(AM634,NIVELES!$A$1652:$B$2466,2,0),"")</f>
        <v>Decimotercer Sueldo</v>
      </c>
      <c r="AO634" s="87">
        <v>2401.67</v>
      </c>
      <c r="AP634" s="88">
        <v>0</v>
      </c>
      <c r="AQ634" s="88">
        <v>0</v>
      </c>
      <c r="AR634" s="88">
        <v>0</v>
      </c>
      <c r="AS634" s="88">
        <v>0</v>
      </c>
      <c r="AT634" s="88">
        <v>0</v>
      </c>
      <c r="AU634" s="88">
        <v>0</v>
      </c>
      <c r="AV634" s="88">
        <v>0</v>
      </c>
      <c r="AW634" s="88">
        <v>0</v>
      </c>
      <c r="AX634" s="88">
        <v>0</v>
      </c>
      <c r="AY634" s="88">
        <v>0</v>
      </c>
      <c r="AZ634" s="88">
        <v>0</v>
      </c>
      <c r="BA634" s="88">
        <v>2401.67</v>
      </c>
      <c r="BB634" s="89">
        <v>2401.67</v>
      </c>
      <c r="BC634" s="90" t="str">
        <f t="shared" si="35"/>
        <v>OK</v>
      </c>
      <c r="BD634" s="91" t="str">
        <f t="shared" si="36"/>
        <v xml:space="preserve">                  </v>
      </c>
      <c r="BE634" s="92">
        <f t="shared" si="37"/>
        <v>1</v>
      </c>
    </row>
    <row r="635" spans="1:57" s="74" customFormat="1" ht="50.1" customHeight="1" x14ac:dyDescent="0.2">
      <c r="A635" s="78" t="s">
        <v>55</v>
      </c>
      <c r="B635" s="78" t="s">
        <v>54</v>
      </c>
      <c r="C635" s="78" t="s">
        <v>1029</v>
      </c>
      <c r="D635" s="78" t="s">
        <v>792</v>
      </c>
      <c r="E635" s="79" t="str">
        <f>+IF(C635&lt;&gt;"",VLOOKUP(MID(C635,18,5),NIVELES!$A$133:$B$213,2,0),"")</f>
        <v>CARCHI</v>
      </c>
      <c r="F635" s="80" t="s">
        <v>78</v>
      </c>
      <c r="G635" s="81" t="str">
        <f>+IF(F635&lt;&gt;"",VLOOKUP(F635,NIVELES!$A$246:$C$464,3,0),"")</f>
        <v>NORTE</v>
      </c>
      <c r="H635" s="82" t="s">
        <v>1024</v>
      </c>
      <c r="I635" s="78" t="s">
        <v>2189</v>
      </c>
      <c r="J635" s="78" t="s">
        <v>2184</v>
      </c>
      <c r="K635" s="78" t="s">
        <v>2185</v>
      </c>
      <c r="L635" s="78" t="s">
        <v>1791</v>
      </c>
      <c r="M635" s="78">
        <v>296</v>
      </c>
      <c r="N635" s="78" t="s">
        <v>1791</v>
      </c>
      <c r="O635" s="78" t="s">
        <v>2167</v>
      </c>
      <c r="P635" s="82">
        <v>11</v>
      </c>
      <c r="Q635" s="78" t="s">
        <v>2171</v>
      </c>
      <c r="R635" s="82">
        <v>1</v>
      </c>
      <c r="S635" s="82">
        <v>1</v>
      </c>
      <c r="T635" s="82">
        <v>1</v>
      </c>
      <c r="U635" s="82">
        <v>1</v>
      </c>
      <c r="V635" s="82">
        <v>1</v>
      </c>
      <c r="W635" s="82">
        <v>1</v>
      </c>
      <c r="X635" s="82">
        <v>1</v>
      </c>
      <c r="Y635" s="82">
        <v>1</v>
      </c>
      <c r="Z635" s="82">
        <v>1</v>
      </c>
      <c r="AA635" s="82">
        <v>1</v>
      </c>
      <c r="AB635" s="82">
        <v>1</v>
      </c>
      <c r="AC635" s="82"/>
      <c r="AD635" s="85" t="str">
        <f>IF(A635&lt;&gt;"",IF(D635="DIRECCIÓN_DE_TRANSFERENCIAS","280 0031",VLOOKUP(C635,NIVELES!$A$14:$B$105,2,0)),"")</f>
        <v>280 1110</v>
      </c>
      <c r="AE635" s="86" t="s">
        <v>322</v>
      </c>
      <c r="AF635" s="86" t="s">
        <v>544</v>
      </c>
      <c r="AG635" s="79" t="str">
        <f>+IF(AF635&lt;&gt;"",VLOOKUP(AF635,NIVELES!$A$666:$B$673,2,0),"")</f>
        <v>PROTECCIÓN_SOCIAL_A_LA_FAMILIA._ASEGURAMIENTO_NO_CONTRIBUTIVO_E_INCLUSIÓN_ECONÓMICA_Y_MOVILIDAD_SOCIAL</v>
      </c>
      <c r="AH635" s="78" t="s">
        <v>513</v>
      </c>
      <c r="AI635" s="79" t="str">
        <f>IF(AH635&lt;&gt;"",VLOOKUP(CONCATENATE(AG635,AH635),NIVELES!$B$676:$C$745,2,0),"")</f>
        <v>Acompañamiento Familiar</v>
      </c>
      <c r="AJ635" s="78" t="s">
        <v>517</v>
      </c>
      <c r="AK635" s="79" t="str">
        <f>+IF(AJ635&lt;&gt;"",VLOOKUP(AJ635,NIVELES!$A$816:$B$892,2,0),"")</f>
        <v>NO APLICA</v>
      </c>
      <c r="AL635" s="78" t="s">
        <v>553</v>
      </c>
      <c r="AM635" s="78">
        <v>510602</v>
      </c>
      <c r="AN635" s="79" t="str">
        <f>IF(AM635&lt;&gt;"",+VLOOKUP(AM635,NIVELES!$A$1652:$B$2466,2,0),"")</f>
        <v>Fondo de Reserva</v>
      </c>
      <c r="AO635" s="87">
        <v>2401.67</v>
      </c>
      <c r="AP635" s="88">
        <v>218.34</v>
      </c>
      <c r="AQ635" s="88">
        <v>218.34</v>
      </c>
      <c r="AR635" s="88">
        <v>218.34</v>
      </c>
      <c r="AS635" s="88">
        <v>218.34</v>
      </c>
      <c r="AT635" s="88">
        <v>218.33</v>
      </c>
      <c r="AU635" s="88">
        <v>218.33</v>
      </c>
      <c r="AV635" s="88">
        <v>218.33</v>
      </c>
      <c r="AW635" s="88">
        <v>218.33</v>
      </c>
      <c r="AX635" s="88">
        <v>218.33</v>
      </c>
      <c r="AY635" s="88">
        <v>218.33</v>
      </c>
      <c r="AZ635" s="88">
        <v>218.33</v>
      </c>
      <c r="BA635" s="88">
        <v>0</v>
      </c>
      <c r="BB635" s="89">
        <v>2401.6699999999996</v>
      </c>
      <c r="BC635" s="90" t="str">
        <f t="shared" si="35"/>
        <v>OK</v>
      </c>
      <c r="BD635" s="91" t="str">
        <f t="shared" si="36"/>
        <v xml:space="preserve">                  </v>
      </c>
      <c r="BE635" s="92">
        <f t="shared" si="37"/>
        <v>11</v>
      </c>
    </row>
    <row r="636" spans="1:57" s="74" customFormat="1" ht="50.1" customHeight="1" x14ac:dyDescent="0.2">
      <c r="A636" s="78" t="s">
        <v>55</v>
      </c>
      <c r="B636" s="78" t="s">
        <v>54</v>
      </c>
      <c r="C636" s="78" t="s">
        <v>1029</v>
      </c>
      <c r="D636" s="78" t="s">
        <v>792</v>
      </c>
      <c r="E636" s="79" t="str">
        <f>+IF(C636&lt;&gt;"",VLOOKUP(MID(C636,18,5),NIVELES!$A$133:$B$213,2,0),"")</f>
        <v>CARCHI</v>
      </c>
      <c r="F636" s="80" t="s">
        <v>78</v>
      </c>
      <c r="G636" s="81" t="str">
        <f>+IF(F636&lt;&gt;"",VLOOKUP(F636,NIVELES!$A$246:$C$464,3,0),"")</f>
        <v>NORTE</v>
      </c>
      <c r="H636" s="82" t="s">
        <v>1024</v>
      </c>
      <c r="I636" s="78" t="s">
        <v>2189</v>
      </c>
      <c r="J636" s="78" t="s">
        <v>2184</v>
      </c>
      <c r="K636" s="78" t="s">
        <v>2185</v>
      </c>
      <c r="L636" s="78" t="s">
        <v>1791</v>
      </c>
      <c r="M636" s="78">
        <v>296</v>
      </c>
      <c r="N636" s="78" t="s">
        <v>1791</v>
      </c>
      <c r="O636" s="78" t="s">
        <v>2167</v>
      </c>
      <c r="P636" s="82">
        <v>11</v>
      </c>
      <c r="Q636" s="78" t="s">
        <v>2172</v>
      </c>
      <c r="R636" s="82">
        <v>1</v>
      </c>
      <c r="S636" s="82">
        <v>1</v>
      </c>
      <c r="T636" s="82">
        <v>1</v>
      </c>
      <c r="U636" s="82">
        <v>1</v>
      </c>
      <c r="V636" s="82">
        <v>1</v>
      </c>
      <c r="W636" s="82">
        <v>1</v>
      </c>
      <c r="X636" s="82">
        <v>1</v>
      </c>
      <c r="Y636" s="82">
        <v>1</v>
      </c>
      <c r="Z636" s="82">
        <v>1</v>
      </c>
      <c r="AA636" s="82">
        <v>1</v>
      </c>
      <c r="AB636" s="82">
        <v>1</v>
      </c>
      <c r="AC636" s="82"/>
      <c r="AD636" s="85" t="str">
        <f>IF(A636&lt;&gt;"",IF(D636="DIRECCIÓN_DE_TRANSFERENCIAS","280 0031",VLOOKUP(C636,NIVELES!$A$14:$B$105,2,0)),"")</f>
        <v>280 1110</v>
      </c>
      <c r="AE636" s="86" t="s">
        <v>322</v>
      </c>
      <c r="AF636" s="86" t="s">
        <v>544</v>
      </c>
      <c r="AG636" s="79" t="str">
        <f>+IF(AF636&lt;&gt;"",VLOOKUP(AF636,NIVELES!$A$666:$B$673,2,0),"")</f>
        <v>PROTECCIÓN_SOCIAL_A_LA_FAMILIA._ASEGURAMIENTO_NO_CONTRIBUTIVO_E_INCLUSIÓN_ECONÓMICA_Y_MOVILIDAD_SOCIAL</v>
      </c>
      <c r="AH636" s="78" t="s">
        <v>513</v>
      </c>
      <c r="AI636" s="79" t="str">
        <f>IF(AH636&lt;&gt;"",VLOOKUP(CONCATENATE(AG636,AH636),NIVELES!$B$676:$C$745,2,0),"")</f>
        <v>Acompañamiento Familiar</v>
      </c>
      <c r="AJ636" s="78" t="s">
        <v>517</v>
      </c>
      <c r="AK636" s="79" t="str">
        <f>+IF(AJ636&lt;&gt;"",VLOOKUP(AJ636,NIVELES!$A$816:$B$892,2,0),"")</f>
        <v>NO APLICA</v>
      </c>
      <c r="AL636" s="78" t="s">
        <v>553</v>
      </c>
      <c r="AM636" s="78">
        <v>510510</v>
      </c>
      <c r="AN636" s="79" t="str">
        <f>IF(AM636&lt;&gt;"",+VLOOKUP(AM636,NIVELES!$A$1652:$B$2466,2,0),"")</f>
        <v>Servicios Personales por Contrato</v>
      </c>
      <c r="AO636" s="87">
        <v>28820</v>
      </c>
      <c r="AP636" s="88">
        <v>2620</v>
      </c>
      <c r="AQ636" s="88">
        <v>2620</v>
      </c>
      <c r="AR636" s="88">
        <v>2620</v>
      </c>
      <c r="AS636" s="88">
        <v>2620</v>
      </c>
      <c r="AT636" s="88">
        <v>2620</v>
      </c>
      <c r="AU636" s="88">
        <v>2620</v>
      </c>
      <c r="AV636" s="88">
        <v>2620</v>
      </c>
      <c r="AW636" s="88">
        <v>2620</v>
      </c>
      <c r="AX636" s="88">
        <v>2620</v>
      </c>
      <c r="AY636" s="88">
        <v>2620</v>
      </c>
      <c r="AZ636" s="88">
        <v>2620</v>
      </c>
      <c r="BA636" s="88">
        <v>0</v>
      </c>
      <c r="BB636" s="89">
        <v>28820</v>
      </c>
      <c r="BC636" s="90" t="str">
        <f t="shared" si="35"/>
        <v>OK</v>
      </c>
      <c r="BD636" s="91" t="str">
        <f t="shared" si="36"/>
        <v xml:space="preserve">                  </v>
      </c>
      <c r="BE636" s="92">
        <f t="shared" si="37"/>
        <v>11</v>
      </c>
    </row>
    <row r="637" spans="1:57" s="74" customFormat="1" ht="50.1" customHeight="1" x14ac:dyDescent="0.2">
      <c r="A637" s="78" t="s">
        <v>55</v>
      </c>
      <c r="B637" s="78" t="s">
        <v>54</v>
      </c>
      <c r="C637" s="78" t="s">
        <v>1029</v>
      </c>
      <c r="D637" s="78" t="s">
        <v>792</v>
      </c>
      <c r="E637" s="79" t="str">
        <f>+IF(C637&lt;&gt;"",VLOOKUP(MID(C637,18,5),NIVELES!$A$133:$B$213,2,0),"")</f>
        <v>CARCHI</v>
      </c>
      <c r="F637" s="80" t="s">
        <v>78</v>
      </c>
      <c r="G637" s="81" t="str">
        <f>+IF(F637&lt;&gt;"",VLOOKUP(F637,NIVELES!$A$246:$C$464,3,0),"")</f>
        <v>NORTE</v>
      </c>
      <c r="H637" s="82" t="s">
        <v>1024</v>
      </c>
      <c r="I637" s="78" t="s">
        <v>2189</v>
      </c>
      <c r="J637" s="78" t="s">
        <v>2184</v>
      </c>
      <c r="K637" s="78" t="s">
        <v>2185</v>
      </c>
      <c r="L637" s="78" t="s">
        <v>1791</v>
      </c>
      <c r="M637" s="78">
        <v>296</v>
      </c>
      <c r="N637" s="78" t="s">
        <v>1791</v>
      </c>
      <c r="O637" s="78" t="s">
        <v>2241</v>
      </c>
      <c r="P637" s="82">
        <v>1</v>
      </c>
      <c r="Q637" s="78" t="s">
        <v>2175</v>
      </c>
      <c r="R637" s="82"/>
      <c r="S637" s="82">
        <v>1</v>
      </c>
      <c r="T637" s="82"/>
      <c r="U637" s="82"/>
      <c r="V637" s="82"/>
      <c r="W637" s="82"/>
      <c r="X637" s="82"/>
      <c r="Y637" s="82"/>
      <c r="Z637" s="82"/>
      <c r="AA637" s="82"/>
      <c r="AB637" s="82"/>
      <c r="AC637" s="82"/>
      <c r="AD637" s="85" t="str">
        <f>IF(A637&lt;&gt;"",IF(D637="DIRECCIÓN_DE_TRANSFERENCIAS","280 0031",VLOOKUP(C637,NIVELES!$A$14:$B$105,2,0)),"")</f>
        <v>280 1110</v>
      </c>
      <c r="AE637" s="86" t="s">
        <v>322</v>
      </c>
      <c r="AF637" s="86" t="s">
        <v>544</v>
      </c>
      <c r="AG637" s="79" t="str">
        <f>+IF(AF637&lt;&gt;"",VLOOKUP(AF637,NIVELES!$A$666:$B$673,2,0),"")</f>
        <v>PROTECCIÓN_SOCIAL_A_LA_FAMILIA._ASEGURAMIENTO_NO_CONTRIBUTIVO_E_INCLUSIÓN_ECONÓMICA_Y_MOVILIDAD_SOCIAL</v>
      </c>
      <c r="AH637" s="78" t="s">
        <v>513</v>
      </c>
      <c r="AI637" s="79" t="str">
        <f>IF(AH637&lt;&gt;"",VLOOKUP(CONCATENATE(AG637,AH637),NIVELES!$B$676:$C$745,2,0),"")</f>
        <v>Acompañamiento Familiar</v>
      </c>
      <c r="AJ637" s="78" t="s">
        <v>517</v>
      </c>
      <c r="AK637" s="79" t="str">
        <f>+IF(AJ637&lt;&gt;"",VLOOKUP(AJ637,NIVELES!$A$816:$B$892,2,0),"")</f>
        <v>NO APLICA</v>
      </c>
      <c r="AL637" s="78" t="s">
        <v>554</v>
      </c>
      <c r="AM637" s="78">
        <v>530505</v>
      </c>
      <c r="AN637" s="79" t="str">
        <f>IF(AM637&lt;&gt;"",+VLOOKUP(AM637,NIVELES!$A$1652:$B$2466,2,0),"")</f>
        <v>Vehículos (Arrendamiento)</v>
      </c>
      <c r="AO637" s="87">
        <v>2840.05</v>
      </c>
      <c r="AP637" s="88">
        <v>0</v>
      </c>
      <c r="AQ637" s="88">
        <v>1569.39</v>
      </c>
      <c r="AR637" s="88">
        <v>1270.6600000000001</v>
      </c>
      <c r="AS637" s="88">
        <v>0</v>
      </c>
      <c r="AT637" s="88">
        <v>0</v>
      </c>
      <c r="AU637" s="88">
        <v>0</v>
      </c>
      <c r="AV637" s="88">
        <v>0</v>
      </c>
      <c r="AW637" s="88">
        <v>0</v>
      </c>
      <c r="AX637" s="88">
        <v>0</v>
      </c>
      <c r="AY637" s="88">
        <v>0</v>
      </c>
      <c r="AZ637" s="88">
        <v>0</v>
      </c>
      <c r="BA637" s="88">
        <v>0</v>
      </c>
      <c r="BB637" s="89">
        <v>2840.05</v>
      </c>
      <c r="BC637" s="90" t="str">
        <f t="shared" si="35"/>
        <v>OK</v>
      </c>
      <c r="BD637" s="91" t="str">
        <f t="shared" si="36"/>
        <v xml:space="preserve">                  </v>
      </c>
      <c r="BE637" s="92">
        <f t="shared" si="37"/>
        <v>1</v>
      </c>
    </row>
    <row r="638" spans="1:57" s="74" customFormat="1" ht="50.1" customHeight="1" x14ac:dyDescent="0.2">
      <c r="A638" s="78" t="s">
        <v>55</v>
      </c>
      <c r="B638" s="78" t="s">
        <v>54</v>
      </c>
      <c r="C638" s="78" t="s">
        <v>1029</v>
      </c>
      <c r="D638" s="78" t="s">
        <v>606</v>
      </c>
      <c r="E638" s="79" t="str">
        <f>+IF(C638&lt;&gt;"",VLOOKUP(MID(C638,18,5),NIVELES!$A$133:$B$213,2,0),"")</f>
        <v>CARCHI</v>
      </c>
      <c r="F638" s="80" t="s">
        <v>78</v>
      </c>
      <c r="G638" s="81" t="str">
        <f>+IF(F638&lt;&gt;"",VLOOKUP(F638,NIVELES!$A$246:$C$464,3,0),"")</f>
        <v>NORTE</v>
      </c>
      <c r="H638" s="82" t="s">
        <v>1024</v>
      </c>
      <c r="I638" s="78" t="s">
        <v>2188</v>
      </c>
      <c r="J638" s="78" t="s">
        <v>2184</v>
      </c>
      <c r="K638" s="78" t="s">
        <v>2185</v>
      </c>
      <c r="L638" s="78" t="s">
        <v>1791</v>
      </c>
      <c r="M638" s="78">
        <v>817</v>
      </c>
      <c r="N638" s="78" t="s">
        <v>1791</v>
      </c>
      <c r="O638" s="78" t="s">
        <v>2167</v>
      </c>
      <c r="P638" s="82">
        <v>11</v>
      </c>
      <c r="Q638" s="78" t="s">
        <v>2168</v>
      </c>
      <c r="R638" s="82">
        <v>1</v>
      </c>
      <c r="S638" s="82">
        <v>1</v>
      </c>
      <c r="T638" s="82">
        <v>1</v>
      </c>
      <c r="U638" s="82">
        <v>1</v>
      </c>
      <c r="V638" s="82">
        <v>1</v>
      </c>
      <c r="W638" s="82">
        <v>1</v>
      </c>
      <c r="X638" s="82">
        <v>1</v>
      </c>
      <c r="Y638" s="82">
        <v>1</v>
      </c>
      <c r="Z638" s="82">
        <v>1</v>
      </c>
      <c r="AA638" s="82">
        <v>1</v>
      </c>
      <c r="AB638" s="82">
        <v>1</v>
      </c>
      <c r="AC638" s="82"/>
      <c r="AD638" s="85" t="str">
        <f>IF(A638&lt;&gt;"",IF(D638="DIRECCIÓN_DE_TRANSFERENCIAS","280 0031",VLOOKUP(C638,NIVELES!$A$14:$B$105,2,0)),"")</f>
        <v>280 1110</v>
      </c>
      <c r="AE638" s="86" t="s">
        <v>322</v>
      </c>
      <c r="AF638" s="86" t="s">
        <v>544</v>
      </c>
      <c r="AG638" s="79" t="str">
        <f>+IF(AF638&lt;&gt;"",VLOOKUP(AF638,NIVELES!$A$666:$B$673,2,0),"")</f>
        <v>PROTECCIÓN_SOCIAL_A_LA_FAMILIA._ASEGURAMIENTO_NO_CONTRIBUTIVO_E_INCLUSIÓN_ECONÓMICA_Y_MOVILIDAD_SOCIAL</v>
      </c>
      <c r="AH638" s="78" t="s">
        <v>514</v>
      </c>
      <c r="AI638" s="79" t="str">
        <f>IF(AH638&lt;&gt;"",VLOOKUP(CONCATENATE(AG638,AH638),NIVELES!$B$676:$C$745,2,0),"")</f>
        <v>Inclusión Económica Y Movilidad Social</v>
      </c>
      <c r="AJ638" s="78" t="s">
        <v>517</v>
      </c>
      <c r="AK638" s="79" t="str">
        <f>+IF(AJ638&lt;&gt;"",VLOOKUP(AJ638,NIVELES!$A$816:$B$892,2,0),"")</f>
        <v>NO APLICA</v>
      </c>
      <c r="AL638" s="78" t="s">
        <v>553</v>
      </c>
      <c r="AM638" s="78">
        <v>510601</v>
      </c>
      <c r="AN638" s="79" t="str">
        <f>IF(AM638&lt;&gt;"",+VLOOKUP(AM638,NIVELES!$A$1652:$B$2466,2,0),"")</f>
        <v>Aporte Patronal</v>
      </c>
      <c r="AO638" s="87">
        <v>1046.6400000000001</v>
      </c>
      <c r="AP638" s="88">
        <v>95.149000000000001</v>
      </c>
      <c r="AQ638" s="88">
        <v>95.149000000000001</v>
      </c>
      <c r="AR638" s="88">
        <v>95.149000000000001</v>
      </c>
      <c r="AS638" s="88">
        <v>95.149000000000001</v>
      </c>
      <c r="AT638" s="88">
        <v>95.149000000000001</v>
      </c>
      <c r="AU638" s="88">
        <v>95.149000000000001</v>
      </c>
      <c r="AV638" s="88">
        <v>95.149000000000001</v>
      </c>
      <c r="AW638" s="88">
        <v>95.149000000000001</v>
      </c>
      <c r="AX638" s="88">
        <v>95.149000000000001</v>
      </c>
      <c r="AY638" s="88">
        <v>95.15</v>
      </c>
      <c r="AZ638" s="88">
        <v>95.149000000000001</v>
      </c>
      <c r="BA638" s="88">
        <v>0</v>
      </c>
      <c r="BB638" s="89">
        <v>1046.6399999999999</v>
      </c>
      <c r="BC638" s="90" t="str">
        <f t="shared" si="35"/>
        <v>OK</v>
      </c>
      <c r="BD638" s="91" t="str">
        <f t="shared" si="36"/>
        <v xml:space="preserve">                  </v>
      </c>
      <c r="BE638" s="92">
        <f t="shared" si="37"/>
        <v>11</v>
      </c>
    </row>
    <row r="639" spans="1:57" s="74" customFormat="1" ht="50.1" customHeight="1" x14ac:dyDescent="0.2">
      <c r="A639" s="78" t="s">
        <v>55</v>
      </c>
      <c r="B639" s="78" t="s">
        <v>54</v>
      </c>
      <c r="C639" s="78" t="s">
        <v>1029</v>
      </c>
      <c r="D639" s="78" t="s">
        <v>606</v>
      </c>
      <c r="E639" s="79" t="str">
        <f>+IF(C639&lt;&gt;"",VLOOKUP(MID(C639,18,5),NIVELES!$A$133:$B$213,2,0),"")</f>
        <v>CARCHI</v>
      </c>
      <c r="F639" s="80" t="s">
        <v>78</v>
      </c>
      <c r="G639" s="81" t="str">
        <f>+IF(F639&lt;&gt;"",VLOOKUP(F639,NIVELES!$A$246:$C$464,3,0),"")</f>
        <v>NORTE</v>
      </c>
      <c r="H639" s="82" t="s">
        <v>1024</v>
      </c>
      <c r="I639" s="78" t="s">
        <v>2188</v>
      </c>
      <c r="J639" s="78" t="s">
        <v>2184</v>
      </c>
      <c r="K639" s="78" t="s">
        <v>2185</v>
      </c>
      <c r="L639" s="78" t="s">
        <v>1791</v>
      </c>
      <c r="M639" s="78">
        <v>817</v>
      </c>
      <c r="N639" s="78" t="s">
        <v>1791</v>
      </c>
      <c r="O639" s="78" t="s">
        <v>2167</v>
      </c>
      <c r="P639" s="82">
        <v>1</v>
      </c>
      <c r="Q639" s="78" t="s">
        <v>2169</v>
      </c>
      <c r="R639" s="82"/>
      <c r="S639" s="82"/>
      <c r="T639" s="82"/>
      <c r="U639" s="82"/>
      <c r="V639" s="82"/>
      <c r="W639" s="82"/>
      <c r="X639" s="82"/>
      <c r="Y639" s="82">
        <v>1</v>
      </c>
      <c r="Z639" s="82"/>
      <c r="AA639" s="82"/>
      <c r="AB639" s="82"/>
      <c r="AC639" s="82"/>
      <c r="AD639" s="85" t="str">
        <f>IF(A639&lt;&gt;"",IF(D639="DIRECCIÓN_DE_TRANSFERENCIAS","280 0031",VLOOKUP(C639,NIVELES!$A$14:$B$105,2,0)),"")</f>
        <v>280 1110</v>
      </c>
      <c r="AE639" s="86" t="s">
        <v>322</v>
      </c>
      <c r="AF639" s="86" t="s">
        <v>544</v>
      </c>
      <c r="AG639" s="79" t="str">
        <f>+IF(AF639&lt;&gt;"",VLOOKUP(AF639,NIVELES!$A$666:$B$673,2,0),"")</f>
        <v>PROTECCIÓN_SOCIAL_A_LA_FAMILIA._ASEGURAMIENTO_NO_CONTRIBUTIVO_E_INCLUSIÓN_ECONÓMICA_Y_MOVILIDAD_SOCIAL</v>
      </c>
      <c r="AH639" s="78" t="s">
        <v>514</v>
      </c>
      <c r="AI639" s="79" t="str">
        <f>IF(AH639&lt;&gt;"",VLOOKUP(CONCATENATE(AG639,AH639),NIVELES!$B$676:$C$745,2,0),"")</f>
        <v>Inclusión Económica Y Movilidad Social</v>
      </c>
      <c r="AJ639" s="78" t="s">
        <v>517</v>
      </c>
      <c r="AK639" s="79" t="str">
        <f>+IF(AJ639&lt;&gt;"",VLOOKUP(AJ639,NIVELES!$A$816:$B$892,2,0),"")</f>
        <v>NO APLICA</v>
      </c>
      <c r="AL639" s="78" t="s">
        <v>553</v>
      </c>
      <c r="AM639" s="78">
        <v>510204</v>
      </c>
      <c r="AN639" s="79" t="str">
        <f>IF(AM639&lt;&gt;"",+VLOOKUP(AM639,NIVELES!$A$1652:$B$2466,2,0),"")</f>
        <v>Decimocuarto Sueldo</v>
      </c>
      <c r="AO639" s="87">
        <v>361.17</v>
      </c>
      <c r="AP639" s="88">
        <v>0</v>
      </c>
      <c r="AQ639" s="88">
        <v>0</v>
      </c>
      <c r="AR639" s="88">
        <v>0</v>
      </c>
      <c r="AS639" s="88">
        <v>0</v>
      </c>
      <c r="AT639" s="88">
        <v>0</v>
      </c>
      <c r="AU639" s="88">
        <v>0</v>
      </c>
      <c r="AV639" s="88">
        <v>0</v>
      </c>
      <c r="AW639" s="88">
        <v>361.17</v>
      </c>
      <c r="AX639" s="88">
        <v>0</v>
      </c>
      <c r="AY639" s="88">
        <v>0</v>
      </c>
      <c r="AZ639" s="88">
        <v>0</v>
      </c>
      <c r="BA639" s="88">
        <v>0</v>
      </c>
      <c r="BB639" s="89">
        <v>361.17</v>
      </c>
      <c r="BC639" s="90" t="str">
        <f t="shared" si="35"/>
        <v>OK</v>
      </c>
      <c r="BD639" s="91" t="str">
        <f t="shared" si="36"/>
        <v xml:space="preserve">                  </v>
      </c>
      <c r="BE639" s="92">
        <f t="shared" si="37"/>
        <v>1</v>
      </c>
    </row>
    <row r="640" spans="1:57" s="74" customFormat="1" ht="50.1" customHeight="1" x14ac:dyDescent="0.2">
      <c r="A640" s="78" t="s">
        <v>55</v>
      </c>
      <c r="B640" s="78" t="s">
        <v>54</v>
      </c>
      <c r="C640" s="78" t="s">
        <v>1029</v>
      </c>
      <c r="D640" s="78" t="s">
        <v>606</v>
      </c>
      <c r="E640" s="79" t="str">
        <f>+IF(C640&lt;&gt;"",VLOOKUP(MID(C640,18,5),NIVELES!$A$133:$B$213,2,0),"")</f>
        <v>CARCHI</v>
      </c>
      <c r="F640" s="80" t="s">
        <v>78</v>
      </c>
      <c r="G640" s="81" t="str">
        <f>+IF(F640&lt;&gt;"",VLOOKUP(F640,NIVELES!$A$246:$C$464,3,0),"")</f>
        <v>NORTE</v>
      </c>
      <c r="H640" s="82" t="s">
        <v>1024</v>
      </c>
      <c r="I640" s="78" t="s">
        <v>2188</v>
      </c>
      <c r="J640" s="78" t="s">
        <v>2184</v>
      </c>
      <c r="K640" s="78" t="s">
        <v>2185</v>
      </c>
      <c r="L640" s="78" t="s">
        <v>1791</v>
      </c>
      <c r="M640" s="78">
        <v>817</v>
      </c>
      <c r="N640" s="78" t="s">
        <v>1791</v>
      </c>
      <c r="O640" s="78" t="s">
        <v>2167</v>
      </c>
      <c r="P640" s="82">
        <v>1</v>
      </c>
      <c r="Q640" s="78" t="s">
        <v>2170</v>
      </c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82"/>
      <c r="AC640" s="82">
        <v>1</v>
      </c>
      <c r="AD640" s="85" t="str">
        <f>IF(A640&lt;&gt;"",IF(D640="DIRECCIÓN_DE_TRANSFERENCIAS","280 0031",VLOOKUP(C640,NIVELES!$A$14:$B$105,2,0)),"")</f>
        <v>280 1110</v>
      </c>
      <c r="AE640" s="86" t="s">
        <v>322</v>
      </c>
      <c r="AF640" s="86" t="s">
        <v>544</v>
      </c>
      <c r="AG640" s="79" t="str">
        <f>+IF(AF640&lt;&gt;"",VLOOKUP(AF640,NIVELES!$A$666:$B$673,2,0),"")</f>
        <v>PROTECCIÓN_SOCIAL_A_LA_FAMILIA._ASEGURAMIENTO_NO_CONTRIBUTIVO_E_INCLUSIÓN_ECONÓMICA_Y_MOVILIDAD_SOCIAL</v>
      </c>
      <c r="AH640" s="78" t="s">
        <v>514</v>
      </c>
      <c r="AI640" s="79" t="str">
        <f>IF(AH640&lt;&gt;"",VLOOKUP(CONCATENATE(AG640,AH640),NIVELES!$B$676:$C$745,2,0),"")</f>
        <v>Inclusión Económica Y Movilidad Social</v>
      </c>
      <c r="AJ640" s="78" t="s">
        <v>517</v>
      </c>
      <c r="AK640" s="79" t="str">
        <f>+IF(AJ640&lt;&gt;"",VLOOKUP(AJ640,NIVELES!$A$816:$B$892,2,0),"")</f>
        <v>NO APLICA</v>
      </c>
      <c r="AL640" s="78" t="s">
        <v>553</v>
      </c>
      <c r="AM640" s="78">
        <v>510203</v>
      </c>
      <c r="AN640" s="79" t="str">
        <f>IF(AM640&lt;&gt;"",+VLOOKUP(AM640,NIVELES!$A$1652:$B$2466,2,0),"")</f>
        <v>Decimotercer Sueldo</v>
      </c>
      <c r="AO640" s="87">
        <v>903.83</v>
      </c>
      <c r="AP640" s="88">
        <v>0</v>
      </c>
      <c r="AQ640" s="88">
        <v>0</v>
      </c>
      <c r="AR640" s="88">
        <v>0</v>
      </c>
      <c r="AS640" s="88">
        <v>0</v>
      </c>
      <c r="AT640" s="88">
        <v>0</v>
      </c>
      <c r="AU640" s="88">
        <v>0</v>
      </c>
      <c r="AV640" s="88">
        <v>0</v>
      </c>
      <c r="AW640" s="88">
        <v>0</v>
      </c>
      <c r="AX640" s="88">
        <v>0</v>
      </c>
      <c r="AY640" s="88">
        <v>0</v>
      </c>
      <c r="AZ640" s="88">
        <v>0</v>
      </c>
      <c r="BA640" s="88">
        <v>903.83</v>
      </c>
      <c r="BB640" s="89">
        <v>903.83</v>
      </c>
      <c r="BC640" s="90" t="str">
        <f t="shared" si="35"/>
        <v>OK</v>
      </c>
      <c r="BD640" s="91" t="str">
        <f t="shared" si="36"/>
        <v xml:space="preserve">                  </v>
      </c>
      <c r="BE640" s="92">
        <f t="shared" si="37"/>
        <v>1</v>
      </c>
    </row>
    <row r="641" spans="1:57" s="74" customFormat="1" ht="50.1" customHeight="1" x14ac:dyDescent="0.2">
      <c r="A641" s="78" t="s">
        <v>55</v>
      </c>
      <c r="B641" s="78" t="s">
        <v>54</v>
      </c>
      <c r="C641" s="78" t="s">
        <v>1029</v>
      </c>
      <c r="D641" s="78" t="s">
        <v>606</v>
      </c>
      <c r="E641" s="79" t="str">
        <f>+IF(C641&lt;&gt;"",VLOOKUP(MID(C641,18,5),NIVELES!$A$133:$B$213,2,0),"")</f>
        <v>CARCHI</v>
      </c>
      <c r="F641" s="80" t="s">
        <v>78</v>
      </c>
      <c r="G641" s="81" t="str">
        <f>+IF(F641&lt;&gt;"",VLOOKUP(F641,NIVELES!$A$246:$C$464,3,0),"")</f>
        <v>NORTE</v>
      </c>
      <c r="H641" s="82" t="s">
        <v>1024</v>
      </c>
      <c r="I641" s="78" t="s">
        <v>2188</v>
      </c>
      <c r="J641" s="78" t="s">
        <v>2184</v>
      </c>
      <c r="K641" s="78" t="s">
        <v>2185</v>
      </c>
      <c r="L641" s="78" t="s">
        <v>1791</v>
      </c>
      <c r="M641" s="78">
        <v>817</v>
      </c>
      <c r="N641" s="78" t="s">
        <v>1791</v>
      </c>
      <c r="O641" s="78" t="s">
        <v>2167</v>
      </c>
      <c r="P641" s="82">
        <v>11</v>
      </c>
      <c r="Q641" s="78" t="s">
        <v>2171</v>
      </c>
      <c r="R641" s="82">
        <v>1</v>
      </c>
      <c r="S641" s="82">
        <v>1</v>
      </c>
      <c r="T641" s="82">
        <v>1</v>
      </c>
      <c r="U641" s="82">
        <v>1</v>
      </c>
      <c r="V641" s="82">
        <v>1</v>
      </c>
      <c r="W641" s="82">
        <v>1</v>
      </c>
      <c r="X641" s="82">
        <v>1</v>
      </c>
      <c r="Y641" s="82">
        <v>1</v>
      </c>
      <c r="Z641" s="82">
        <v>1</v>
      </c>
      <c r="AA641" s="82">
        <v>1</v>
      </c>
      <c r="AB641" s="82">
        <v>1</v>
      </c>
      <c r="AC641" s="82"/>
      <c r="AD641" s="85" t="str">
        <f>IF(A641&lt;&gt;"",IF(D641="DIRECCIÓN_DE_TRANSFERENCIAS","280 0031",VLOOKUP(C641,NIVELES!$A$14:$B$105,2,0)),"")</f>
        <v>280 1110</v>
      </c>
      <c r="AE641" s="86" t="s">
        <v>322</v>
      </c>
      <c r="AF641" s="86" t="s">
        <v>544</v>
      </c>
      <c r="AG641" s="79" t="str">
        <f>+IF(AF641&lt;&gt;"",VLOOKUP(AF641,NIVELES!$A$666:$B$673,2,0),"")</f>
        <v>PROTECCIÓN_SOCIAL_A_LA_FAMILIA._ASEGURAMIENTO_NO_CONTRIBUTIVO_E_INCLUSIÓN_ECONÓMICA_Y_MOVILIDAD_SOCIAL</v>
      </c>
      <c r="AH641" s="78" t="s">
        <v>514</v>
      </c>
      <c r="AI641" s="79" t="str">
        <f>IF(AH641&lt;&gt;"",VLOOKUP(CONCATENATE(AG641,AH641),NIVELES!$B$676:$C$745,2,0),"")</f>
        <v>Inclusión Económica Y Movilidad Social</v>
      </c>
      <c r="AJ641" s="78" t="s">
        <v>517</v>
      </c>
      <c r="AK641" s="79" t="str">
        <f>+IF(AJ641&lt;&gt;"",VLOOKUP(AJ641,NIVELES!$A$816:$B$892,2,0),"")</f>
        <v>NO APLICA</v>
      </c>
      <c r="AL641" s="78" t="s">
        <v>553</v>
      </c>
      <c r="AM641" s="78">
        <v>510602</v>
      </c>
      <c r="AN641" s="79" t="str">
        <f>IF(AM641&lt;&gt;"",+VLOOKUP(AM641,NIVELES!$A$1652:$B$2466,2,0),"")</f>
        <v>Fondo de Reserva</v>
      </c>
      <c r="AO641" s="87">
        <v>903.83</v>
      </c>
      <c r="AP641" s="88">
        <v>82.165999999999997</v>
      </c>
      <c r="AQ641" s="88">
        <v>82.165999999999997</v>
      </c>
      <c r="AR641" s="88">
        <v>82.165999999999997</v>
      </c>
      <c r="AS641" s="88">
        <v>82.165999999999997</v>
      </c>
      <c r="AT641" s="88">
        <v>82.165999999999997</v>
      </c>
      <c r="AU641" s="88">
        <v>82.165999999999997</v>
      </c>
      <c r="AV641" s="88">
        <v>82.165999999999997</v>
      </c>
      <c r="AW641" s="88">
        <v>82.165999999999997</v>
      </c>
      <c r="AX641" s="88">
        <v>82.165999999999997</v>
      </c>
      <c r="AY641" s="88">
        <v>82.165999999999997</v>
      </c>
      <c r="AZ641" s="88">
        <v>82.17</v>
      </c>
      <c r="BA641" s="88">
        <v>0</v>
      </c>
      <c r="BB641" s="89">
        <v>903.82999999999981</v>
      </c>
      <c r="BC641" s="90" t="str">
        <f t="shared" si="35"/>
        <v>OK</v>
      </c>
      <c r="BD641" s="91" t="str">
        <f t="shared" si="36"/>
        <v xml:space="preserve">                  </v>
      </c>
      <c r="BE641" s="92">
        <f t="shared" si="37"/>
        <v>11</v>
      </c>
    </row>
    <row r="642" spans="1:57" s="74" customFormat="1" ht="50.1" customHeight="1" x14ac:dyDescent="0.2">
      <c r="A642" s="78" t="s">
        <v>55</v>
      </c>
      <c r="B642" s="78" t="s">
        <v>54</v>
      </c>
      <c r="C642" s="78" t="s">
        <v>1029</v>
      </c>
      <c r="D642" s="78" t="s">
        <v>606</v>
      </c>
      <c r="E642" s="79" t="str">
        <f>+IF(C642&lt;&gt;"",VLOOKUP(MID(C642,18,5),NIVELES!$A$133:$B$213,2,0),"")</f>
        <v>CARCHI</v>
      </c>
      <c r="F642" s="80" t="s">
        <v>78</v>
      </c>
      <c r="G642" s="81" t="str">
        <f>+IF(F642&lt;&gt;"",VLOOKUP(F642,NIVELES!$A$246:$C$464,3,0),"")</f>
        <v>NORTE</v>
      </c>
      <c r="H642" s="82" t="s">
        <v>1024</v>
      </c>
      <c r="I642" s="78" t="s">
        <v>2188</v>
      </c>
      <c r="J642" s="78" t="s">
        <v>2184</v>
      </c>
      <c r="K642" s="78" t="s">
        <v>2185</v>
      </c>
      <c r="L642" s="78" t="s">
        <v>1791</v>
      </c>
      <c r="M642" s="78">
        <v>817</v>
      </c>
      <c r="N642" s="78" t="s">
        <v>1791</v>
      </c>
      <c r="O642" s="78" t="s">
        <v>2167</v>
      </c>
      <c r="P642" s="82">
        <v>11</v>
      </c>
      <c r="Q642" s="78" t="s">
        <v>2172</v>
      </c>
      <c r="R642" s="82">
        <v>1</v>
      </c>
      <c r="S642" s="82">
        <v>1</v>
      </c>
      <c r="T642" s="82">
        <v>1</v>
      </c>
      <c r="U642" s="82">
        <v>1</v>
      </c>
      <c r="V642" s="82">
        <v>1</v>
      </c>
      <c r="W642" s="82">
        <v>1</v>
      </c>
      <c r="X642" s="82">
        <v>1</v>
      </c>
      <c r="Y642" s="82">
        <v>1</v>
      </c>
      <c r="Z642" s="82">
        <v>1</v>
      </c>
      <c r="AA642" s="82">
        <v>1</v>
      </c>
      <c r="AB642" s="82">
        <v>1</v>
      </c>
      <c r="AC642" s="82"/>
      <c r="AD642" s="85" t="str">
        <f>IF(A642&lt;&gt;"",IF(D642="DIRECCIÓN_DE_TRANSFERENCIAS","280 0031",VLOOKUP(C642,NIVELES!$A$14:$B$105,2,0)),"")</f>
        <v>280 1110</v>
      </c>
      <c r="AE642" s="86" t="s">
        <v>322</v>
      </c>
      <c r="AF642" s="86" t="s">
        <v>544</v>
      </c>
      <c r="AG642" s="79" t="str">
        <f>+IF(AF642&lt;&gt;"",VLOOKUP(AF642,NIVELES!$A$666:$B$673,2,0),"")</f>
        <v>PROTECCIÓN_SOCIAL_A_LA_FAMILIA._ASEGURAMIENTO_NO_CONTRIBUTIVO_E_INCLUSIÓN_ECONÓMICA_Y_MOVILIDAD_SOCIAL</v>
      </c>
      <c r="AH642" s="78" t="s">
        <v>514</v>
      </c>
      <c r="AI642" s="79" t="str">
        <f>IF(AH642&lt;&gt;"",VLOOKUP(CONCATENATE(AG642,AH642),NIVELES!$B$676:$C$745,2,0),"")</f>
        <v>Inclusión Económica Y Movilidad Social</v>
      </c>
      <c r="AJ642" s="78" t="s">
        <v>517</v>
      </c>
      <c r="AK642" s="79" t="str">
        <f>+IF(AJ642&lt;&gt;"",VLOOKUP(AJ642,NIVELES!$A$816:$B$892,2,0),"")</f>
        <v>NO APLICA</v>
      </c>
      <c r="AL642" s="78" t="s">
        <v>553</v>
      </c>
      <c r="AM642" s="78">
        <v>510510</v>
      </c>
      <c r="AN642" s="79" t="str">
        <f>IF(AM642&lt;&gt;"",+VLOOKUP(AM642,NIVELES!$A$1652:$B$2466,2,0),"")</f>
        <v>Servicios Personales por Contrato</v>
      </c>
      <c r="AO642" s="87">
        <v>10846</v>
      </c>
      <c r="AP642" s="88">
        <v>986</v>
      </c>
      <c r="AQ642" s="88">
        <v>986</v>
      </c>
      <c r="AR642" s="88">
        <v>986</v>
      </c>
      <c r="AS642" s="88">
        <v>986</v>
      </c>
      <c r="AT642" s="88">
        <v>986</v>
      </c>
      <c r="AU642" s="88">
        <v>986</v>
      </c>
      <c r="AV642" s="88">
        <v>986</v>
      </c>
      <c r="AW642" s="88">
        <v>986</v>
      </c>
      <c r="AX642" s="88">
        <v>986</v>
      </c>
      <c r="AY642" s="88">
        <v>986</v>
      </c>
      <c r="AZ642" s="88">
        <v>986</v>
      </c>
      <c r="BA642" s="88">
        <v>0</v>
      </c>
      <c r="BB642" s="89">
        <v>10846</v>
      </c>
      <c r="BC642" s="90" t="str">
        <f t="shared" si="35"/>
        <v>OK</v>
      </c>
      <c r="BD642" s="91" t="str">
        <f t="shared" si="36"/>
        <v xml:space="preserve">                  </v>
      </c>
      <c r="BE642" s="92">
        <f t="shared" si="37"/>
        <v>11</v>
      </c>
    </row>
    <row r="643" spans="1:57" s="74" customFormat="1" ht="50.1" customHeight="1" x14ac:dyDescent="0.2">
      <c r="A643" s="78" t="s">
        <v>55</v>
      </c>
      <c r="B643" s="78" t="s">
        <v>54</v>
      </c>
      <c r="C643" s="78" t="s">
        <v>1029</v>
      </c>
      <c r="D643" s="78" t="s">
        <v>605</v>
      </c>
      <c r="E643" s="79" t="str">
        <f>+IF(C643&lt;&gt;"",VLOOKUP(MID(C643,18,5),NIVELES!$A$133:$B$213,2,0),"")</f>
        <v>CARCHI</v>
      </c>
      <c r="F643" s="80" t="s">
        <v>78</v>
      </c>
      <c r="G643" s="81" t="str">
        <f>+IF(F643&lt;&gt;"",VLOOKUP(F643,NIVELES!$A$246:$C$464,3,0),"")</f>
        <v>NORTE</v>
      </c>
      <c r="H643" s="82" t="s">
        <v>1024</v>
      </c>
      <c r="I643" s="78" t="s">
        <v>2201</v>
      </c>
      <c r="J643" s="78" t="s">
        <v>2184</v>
      </c>
      <c r="K643" s="78" t="s">
        <v>2185</v>
      </c>
      <c r="L643" s="78" t="s">
        <v>2258</v>
      </c>
      <c r="M643" s="78">
        <v>45</v>
      </c>
      <c r="N643" s="78" t="s">
        <v>2243</v>
      </c>
      <c r="O643" s="78" t="s">
        <v>2247</v>
      </c>
      <c r="P643" s="82">
        <v>3</v>
      </c>
      <c r="Q643" s="78" t="s">
        <v>2200</v>
      </c>
      <c r="R643" s="82"/>
      <c r="S643" s="82">
        <v>1</v>
      </c>
      <c r="T643" s="82"/>
      <c r="U643" s="82"/>
      <c r="V643" s="82"/>
      <c r="W643" s="82"/>
      <c r="X643" s="82">
        <v>1</v>
      </c>
      <c r="Y643" s="82"/>
      <c r="Z643" s="82"/>
      <c r="AA643" s="82">
        <v>1</v>
      </c>
      <c r="AB643" s="82"/>
      <c r="AC643" s="82"/>
      <c r="AD643" s="85" t="str">
        <f>IF(A643&lt;&gt;"",IF(D643="DIRECCIÓN_DE_TRANSFERENCIAS","280 0031",VLOOKUP(C643,NIVELES!$A$14:$B$105,2,0)),"")</f>
        <v>280 1110</v>
      </c>
      <c r="AE643" s="86" t="s">
        <v>322</v>
      </c>
      <c r="AF643" s="86" t="s">
        <v>546</v>
      </c>
      <c r="AG643" s="79" t="str">
        <f>+IF(AF643&lt;&gt;"",VLOOKUP(AF643,NIVELES!$A$666:$B$673,2,0),"")</f>
        <v>ATENCIÓN_INTEGRAL_A_PERSONAS_CON_DISCAPACIDAD</v>
      </c>
      <c r="AH643" s="78" t="s">
        <v>321</v>
      </c>
      <c r="AI643" s="79" t="str">
        <f>IF(AH643&lt;&gt;"",VLOOKUP(CONCATENATE(AG643,AH643),NIVELES!$B$676:$C$745,2,0),"")</f>
        <v>Centros Indirectos Prestación De Servicio</v>
      </c>
      <c r="AJ643" s="78" t="s">
        <v>429</v>
      </c>
      <c r="AK643" s="79" t="str">
        <f>+IF(AJ643&lt;&gt;"",VLOOKUP(AJ643,NIVELES!$A$816:$B$892,2,0),"")</f>
        <v xml:space="preserve">PROMOVER EL RECONOCIMIENTO Y GARANTIA DE LOS DERECHOS DE LAS MUJERES Y HOMBRES CON DISCAPACIDAD,  SU DEBIDA VALORACIÓN Y EL RESPETO A SU DIGNIDAD  </v>
      </c>
      <c r="AL643" s="78" t="s">
        <v>556</v>
      </c>
      <c r="AM643" s="78">
        <v>580104</v>
      </c>
      <c r="AN643" s="79" t="str">
        <f>IF(AM643&lt;&gt;"",+VLOOKUP(AM643,NIVELES!$A$1652:$B$2466,2,0),"")</f>
        <v>A Gobiernos Autónomos Descentralizados</v>
      </c>
      <c r="AO643" s="87">
        <v>115562.7</v>
      </c>
      <c r="AP643" s="88"/>
      <c r="AQ643" s="88">
        <v>0</v>
      </c>
      <c r="AR643" s="88">
        <v>38520.9</v>
      </c>
      <c r="AS643" s="88">
        <v>0</v>
      </c>
      <c r="AT643" s="88">
        <v>0</v>
      </c>
      <c r="AU643" s="88">
        <v>0</v>
      </c>
      <c r="AV643" s="88">
        <v>38520.9</v>
      </c>
      <c r="AW643" s="88">
        <v>0</v>
      </c>
      <c r="AX643" s="88">
        <v>0</v>
      </c>
      <c r="AY643" s="88">
        <v>38520.9</v>
      </c>
      <c r="AZ643" s="88">
        <v>0</v>
      </c>
      <c r="BA643" s="88">
        <v>0</v>
      </c>
      <c r="BB643" s="89">
        <v>115562.70000000001</v>
      </c>
      <c r="BC643" s="90" t="str">
        <f t="shared" si="35"/>
        <v>OK</v>
      </c>
      <c r="BD643" s="91" t="str">
        <f t="shared" si="36"/>
        <v xml:space="preserve">                  </v>
      </c>
      <c r="BE643" s="92">
        <f t="shared" si="37"/>
        <v>3</v>
      </c>
    </row>
    <row r="644" spans="1:57" s="74" customFormat="1" ht="50.1" customHeight="1" x14ac:dyDescent="0.2">
      <c r="A644" s="78" t="s">
        <v>55</v>
      </c>
      <c r="B644" s="78" t="s">
        <v>54</v>
      </c>
      <c r="C644" s="78" t="s">
        <v>1029</v>
      </c>
      <c r="D644" s="78" t="s">
        <v>605</v>
      </c>
      <c r="E644" s="79" t="str">
        <f>+IF(C644&lt;&gt;"",VLOOKUP(MID(C644,18,5),NIVELES!$A$133:$B$213,2,0),"")</f>
        <v>CARCHI</v>
      </c>
      <c r="F644" s="80" t="s">
        <v>78</v>
      </c>
      <c r="G644" s="81" t="str">
        <f>+IF(F644&lt;&gt;"",VLOOKUP(F644,NIVELES!$A$246:$C$464,3,0),"")</f>
        <v>NORTE</v>
      </c>
      <c r="H644" s="82" t="s">
        <v>1024</v>
      </c>
      <c r="I644" s="78" t="s">
        <v>2201</v>
      </c>
      <c r="J644" s="78" t="s">
        <v>2184</v>
      </c>
      <c r="K644" s="78" t="s">
        <v>2185</v>
      </c>
      <c r="L644" s="78" t="s">
        <v>2242</v>
      </c>
      <c r="M644" s="78">
        <v>45</v>
      </c>
      <c r="N644" s="78" t="s">
        <v>2243</v>
      </c>
      <c r="O644" s="78" t="s">
        <v>2167</v>
      </c>
      <c r="P644" s="82">
        <v>11</v>
      </c>
      <c r="Q644" s="78" t="s">
        <v>2168</v>
      </c>
      <c r="R644" s="82">
        <v>1</v>
      </c>
      <c r="S644" s="82">
        <v>1</v>
      </c>
      <c r="T644" s="82">
        <v>1</v>
      </c>
      <c r="U644" s="82">
        <v>1</v>
      </c>
      <c r="V644" s="82">
        <v>1</v>
      </c>
      <c r="W644" s="82">
        <v>1</v>
      </c>
      <c r="X644" s="82">
        <v>1</v>
      </c>
      <c r="Y644" s="82">
        <v>1</v>
      </c>
      <c r="Z644" s="82">
        <v>1</v>
      </c>
      <c r="AA644" s="82">
        <v>1</v>
      </c>
      <c r="AB644" s="82">
        <v>1</v>
      </c>
      <c r="AC644" s="82"/>
      <c r="AD644" s="85" t="str">
        <f>IF(A644&lt;&gt;"",IF(D644="DIRECCIÓN_DE_TRANSFERENCIAS","280 0031",VLOOKUP(C644,NIVELES!$A$14:$B$105,2,0)),"")</f>
        <v>280 1110</v>
      </c>
      <c r="AE644" s="86" t="s">
        <v>322</v>
      </c>
      <c r="AF644" s="86" t="s">
        <v>546</v>
      </c>
      <c r="AG644" s="79" t="str">
        <f>+IF(AF644&lt;&gt;"",VLOOKUP(AF644,NIVELES!$A$666:$B$673,2,0),"")</f>
        <v>ATENCIÓN_INTEGRAL_A_PERSONAS_CON_DISCAPACIDAD</v>
      </c>
      <c r="AH644" s="78" t="s">
        <v>453</v>
      </c>
      <c r="AI644" s="79" t="str">
        <f>IF(AH644&lt;&gt;"",VLOOKUP(CONCATENATE(AG644,AH644),NIVELES!$B$676:$C$745,2,0),"")</f>
        <v>Rectoría Inclusión Social</v>
      </c>
      <c r="AJ644" s="78" t="s">
        <v>517</v>
      </c>
      <c r="AK644" s="79" t="str">
        <f>+IF(AJ644&lt;&gt;"",VLOOKUP(AJ644,NIVELES!$A$816:$B$892,2,0),"")</f>
        <v>NO APLICA</v>
      </c>
      <c r="AL644" s="78" t="s">
        <v>553</v>
      </c>
      <c r="AM644" s="78">
        <v>510601</v>
      </c>
      <c r="AN644" s="79" t="str">
        <f>IF(AM644&lt;&gt;"",+VLOOKUP(AM644,NIVELES!$A$1652:$B$2466,2,0),"")</f>
        <v>Aporte Patronal</v>
      </c>
      <c r="AO644" s="87">
        <v>1286.54</v>
      </c>
      <c r="AP644" s="88">
        <v>116.96</v>
      </c>
      <c r="AQ644" s="88">
        <v>116.96</v>
      </c>
      <c r="AR644" s="88">
        <v>116.96</v>
      </c>
      <c r="AS644" s="88">
        <v>116.96</v>
      </c>
      <c r="AT644" s="88">
        <v>116.96</v>
      </c>
      <c r="AU644" s="88">
        <v>116.96</v>
      </c>
      <c r="AV644" s="88">
        <v>116.96</v>
      </c>
      <c r="AW644" s="88">
        <v>116.96</v>
      </c>
      <c r="AX644" s="88">
        <v>116.96</v>
      </c>
      <c r="AY644" s="88">
        <v>116.96</v>
      </c>
      <c r="AZ644" s="88">
        <v>116.94</v>
      </c>
      <c r="BA644" s="88">
        <v>0</v>
      </c>
      <c r="BB644" s="89">
        <v>1286.5400000000002</v>
      </c>
      <c r="BC644" s="90" t="str">
        <f t="shared" si="35"/>
        <v>OK</v>
      </c>
      <c r="BD644" s="91" t="str">
        <f t="shared" si="36"/>
        <v xml:space="preserve">                  </v>
      </c>
      <c r="BE644" s="92">
        <f t="shared" si="37"/>
        <v>11</v>
      </c>
    </row>
    <row r="645" spans="1:57" s="74" customFormat="1" ht="50.1" customHeight="1" x14ac:dyDescent="0.2">
      <c r="A645" s="78" t="s">
        <v>55</v>
      </c>
      <c r="B645" s="78" t="s">
        <v>54</v>
      </c>
      <c r="C645" s="78" t="s">
        <v>1029</v>
      </c>
      <c r="D645" s="78" t="s">
        <v>605</v>
      </c>
      <c r="E645" s="79" t="str">
        <f>+IF(C645&lt;&gt;"",VLOOKUP(MID(C645,18,5),NIVELES!$A$133:$B$213,2,0),"")</f>
        <v>CARCHI</v>
      </c>
      <c r="F645" s="80" t="s">
        <v>78</v>
      </c>
      <c r="G645" s="81" t="str">
        <f>+IF(F645&lt;&gt;"",VLOOKUP(F645,NIVELES!$A$246:$C$464,3,0),"")</f>
        <v>NORTE</v>
      </c>
      <c r="H645" s="82" t="s">
        <v>1024</v>
      </c>
      <c r="I645" s="78" t="s">
        <v>2201</v>
      </c>
      <c r="J645" s="78" t="s">
        <v>2184</v>
      </c>
      <c r="K645" s="78" t="s">
        <v>2185</v>
      </c>
      <c r="L645" s="78" t="s">
        <v>2242</v>
      </c>
      <c r="M645" s="78">
        <v>45</v>
      </c>
      <c r="N645" s="78" t="s">
        <v>2243</v>
      </c>
      <c r="O645" s="78" t="s">
        <v>2167</v>
      </c>
      <c r="P645" s="82">
        <v>1</v>
      </c>
      <c r="Q645" s="78" t="s">
        <v>2169</v>
      </c>
      <c r="R645" s="82"/>
      <c r="S645" s="82"/>
      <c r="T645" s="82"/>
      <c r="U645" s="82"/>
      <c r="V645" s="82"/>
      <c r="W645" s="82"/>
      <c r="X645" s="82"/>
      <c r="Y645" s="82">
        <v>1</v>
      </c>
      <c r="Z645" s="82"/>
      <c r="AA645" s="82"/>
      <c r="AB645" s="82"/>
      <c r="AC645" s="82"/>
      <c r="AD645" s="85" t="str">
        <f>IF(A645&lt;&gt;"",IF(D645="DIRECCIÓN_DE_TRANSFERENCIAS","280 0031",VLOOKUP(C645,NIVELES!$A$14:$B$105,2,0)),"")</f>
        <v>280 1110</v>
      </c>
      <c r="AE645" s="86" t="s">
        <v>322</v>
      </c>
      <c r="AF645" s="86" t="s">
        <v>546</v>
      </c>
      <c r="AG645" s="79" t="str">
        <f>+IF(AF645&lt;&gt;"",VLOOKUP(AF645,NIVELES!$A$666:$B$673,2,0),"")</f>
        <v>ATENCIÓN_INTEGRAL_A_PERSONAS_CON_DISCAPACIDAD</v>
      </c>
      <c r="AH645" s="78" t="s">
        <v>453</v>
      </c>
      <c r="AI645" s="79" t="str">
        <f>IF(AH645&lt;&gt;"",VLOOKUP(CONCATENATE(AG645,AH645),NIVELES!$B$676:$C$745,2,0),"")</f>
        <v>Rectoría Inclusión Social</v>
      </c>
      <c r="AJ645" s="78" t="s">
        <v>517</v>
      </c>
      <c r="AK645" s="79" t="str">
        <f>+IF(AJ645&lt;&gt;"",VLOOKUP(AJ645,NIVELES!$A$816:$B$892,2,0),"")</f>
        <v>NO APLICA</v>
      </c>
      <c r="AL645" s="78" t="s">
        <v>553</v>
      </c>
      <c r="AM645" s="78">
        <v>510204</v>
      </c>
      <c r="AN645" s="79" t="str">
        <f>IF(AM645&lt;&gt;"",+VLOOKUP(AM645,NIVELES!$A$1652:$B$2466,2,0),"")</f>
        <v>Decimocuarto Sueldo</v>
      </c>
      <c r="AO645" s="87">
        <v>361.17</v>
      </c>
      <c r="AP645" s="88">
        <v>0</v>
      </c>
      <c r="AQ645" s="88">
        <v>0</v>
      </c>
      <c r="AR645" s="88">
        <v>0</v>
      </c>
      <c r="AS645" s="88">
        <v>0</v>
      </c>
      <c r="AT645" s="88">
        <v>0</v>
      </c>
      <c r="AU645" s="88">
        <v>0</v>
      </c>
      <c r="AV645" s="88">
        <v>0</v>
      </c>
      <c r="AW645" s="88">
        <v>361.17</v>
      </c>
      <c r="AX645" s="88">
        <v>0</v>
      </c>
      <c r="AY645" s="88">
        <v>0</v>
      </c>
      <c r="AZ645" s="88">
        <v>0</v>
      </c>
      <c r="BA645" s="88">
        <v>0</v>
      </c>
      <c r="BB645" s="89">
        <v>361.17</v>
      </c>
      <c r="BC645" s="90" t="str">
        <f t="shared" si="35"/>
        <v>OK</v>
      </c>
      <c r="BD645" s="91" t="str">
        <f t="shared" si="36"/>
        <v xml:space="preserve">                  </v>
      </c>
      <c r="BE645" s="92">
        <f t="shared" si="37"/>
        <v>1</v>
      </c>
    </row>
    <row r="646" spans="1:57" s="74" customFormat="1" ht="50.1" customHeight="1" x14ac:dyDescent="0.2">
      <c r="A646" s="78" t="s">
        <v>55</v>
      </c>
      <c r="B646" s="78" t="s">
        <v>54</v>
      </c>
      <c r="C646" s="78" t="s">
        <v>1029</v>
      </c>
      <c r="D646" s="78" t="s">
        <v>605</v>
      </c>
      <c r="E646" s="79" t="str">
        <f>+IF(C646&lt;&gt;"",VLOOKUP(MID(C646,18,5),NIVELES!$A$133:$B$213,2,0),"")</f>
        <v>CARCHI</v>
      </c>
      <c r="F646" s="80" t="s">
        <v>78</v>
      </c>
      <c r="G646" s="81" t="str">
        <f>+IF(F646&lt;&gt;"",VLOOKUP(F646,NIVELES!$A$246:$C$464,3,0),"")</f>
        <v>NORTE</v>
      </c>
      <c r="H646" s="82" t="s">
        <v>1024</v>
      </c>
      <c r="I646" s="78" t="s">
        <v>2201</v>
      </c>
      <c r="J646" s="78" t="s">
        <v>2184</v>
      </c>
      <c r="K646" s="78" t="s">
        <v>2185</v>
      </c>
      <c r="L646" s="78" t="s">
        <v>2242</v>
      </c>
      <c r="M646" s="78">
        <v>45</v>
      </c>
      <c r="N646" s="78" t="s">
        <v>2243</v>
      </c>
      <c r="O646" s="78" t="s">
        <v>2167</v>
      </c>
      <c r="P646" s="82">
        <v>1</v>
      </c>
      <c r="Q646" s="78" t="s">
        <v>2170</v>
      </c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82"/>
      <c r="AC646" s="82">
        <v>1</v>
      </c>
      <c r="AD646" s="85" t="str">
        <f>IF(A646&lt;&gt;"",IF(D646="DIRECCIÓN_DE_TRANSFERENCIAS","280 0031",VLOOKUP(C646,NIVELES!$A$14:$B$105,2,0)),"")</f>
        <v>280 1110</v>
      </c>
      <c r="AE646" s="86" t="s">
        <v>322</v>
      </c>
      <c r="AF646" s="86" t="s">
        <v>546</v>
      </c>
      <c r="AG646" s="79" t="str">
        <f>+IF(AF646&lt;&gt;"",VLOOKUP(AF646,NIVELES!$A$666:$B$673,2,0),"")</f>
        <v>ATENCIÓN_INTEGRAL_A_PERSONAS_CON_DISCAPACIDAD</v>
      </c>
      <c r="AH646" s="78" t="s">
        <v>453</v>
      </c>
      <c r="AI646" s="79" t="str">
        <f>IF(AH646&lt;&gt;"",VLOOKUP(CONCATENATE(AG646,AH646),NIVELES!$B$676:$C$745,2,0),"")</f>
        <v>Rectoría Inclusión Social</v>
      </c>
      <c r="AJ646" s="78" t="s">
        <v>517</v>
      </c>
      <c r="AK646" s="79" t="str">
        <f>+IF(AJ646&lt;&gt;"",VLOOKUP(AJ646,NIVELES!$A$816:$B$892,2,0),"")</f>
        <v>NO APLICA</v>
      </c>
      <c r="AL646" s="78" t="s">
        <v>553</v>
      </c>
      <c r="AM646" s="78">
        <v>510203</v>
      </c>
      <c r="AN646" s="79" t="str">
        <f>IF(AM646&lt;&gt;"",+VLOOKUP(AM646,NIVELES!$A$1652:$B$2466,2,0),"")</f>
        <v>Decimotercer Sueldo</v>
      </c>
      <c r="AO646" s="87">
        <v>1111</v>
      </c>
      <c r="AP646" s="88">
        <v>0</v>
      </c>
      <c r="AQ646" s="88">
        <v>0</v>
      </c>
      <c r="AR646" s="88">
        <v>0</v>
      </c>
      <c r="AS646" s="88">
        <v>0</v>
      </c>
      <c r="AT646" s="88">
        <v>0</v>
      </c>
      <c r="AU646" s="88">
        <v>0</v>
      </c>
      <c r="AV646" s="88">
        <v>0</v>
      </c>
      <c r="AW646" s="88">
        <v>0</v>
      </c>
      <c r="AX646" s="88">
        <v>0</v>
      </c>
      <c r="AY646" s="88">
        <v>0</v>
      </c>
      <c r="AZ646" s="88">
        <v>0</v>
      </c>
      <c r="BA646" s="88">
        <v>1111</v>
      </c>
      <c r="BB646" s="89">
        <v>1111</v>
      </c>
      <c r="BC646" s="90" t="str">
        <f t="shared" si="35"/>
        <v>OK</v>
      </c>
      <c r="BD646" s="91" t="str">
        <f t="shared" si="36"/>
        <v xml:space="preserve">                  </v>
      </c>
      <c r="BE646" s="92">
        <f t="shared" si="37"/>
        <v>1</v>
      </c>
    </row>
    <row r="647" spans="1:57" s="74" customFormat="1" ht="50.1" customHeight="1" x14ac:dyDescent="0.2">
      <c r="A647" s="78" t="s">
        <v>55</v>
      </c>
      <c r="B647" s="78" t="s">
        <v>54</v>
      </c>
      <c r="C647" s="78" t="s">
        <v>1029</v>
      </c>
      <c r="D647" s="78" t="s">
        <v>605</v>
      </c>
      <c r="E647" s="79" t="str">
        <f>+IF(C647&lt;&gt;"",VLOOKUP(MID(C647,18,5),NIVELES!$A$133:$B$213,2,0),"")</f>
        <v>CARCHI</v>
      </c>
      <c r="F647" s="80" t="s">
        <v>78</v>
      </c>
      <c r="G647" s="81" t="str">
        <f>+IF(F647&lt;&gt;"",VLOOKUP(F647,NIVELES!$A$246:$C$464,3,0),"")</f>
        <v>NORTE</v>
      </c>
      <c r="H647" s="82" t="s">
        <v>1024</v>
      </c>
      <c r="I647" s="78" t="s">
        <v>2201</v>
      </c>
      <c r="J647" s="78" t="s">
        <v>2184</v>
      </c>
      <c r="K647" s="78" t="s">
        <v>2185</v>
      </c>
      <c r="L647" s="78" t="s">
        <v>2242</v>
      </c>
      <c r="M647" s="78">
        <v>45</v>
      </c>
      <c r="N647" s="78" t="s">
        <v>2243</v>
      </c>
      <c r="O647" s="78" t="s">
        <v>2167</v>
      </c>
      <c r="P647" s="82">
        <v>11</v>
      </c>
      <c r="Q647" s="78" t="s">
        <v>2171</v>
      </c>
      <c r="R647" s="82">
        <v>1</v>
      </c>
      <c r="S647" s="82">
        <v>1</v>
      </c>
      <c r="T647" s="82">
        <v>1</v>
      </c>
      <c r="U647" s="82">
        <v>1</v>
      </c>
      <c r="V647" s="82">
        <v>1</v>
      </c>
      <c r="W647" s="82">
        <v>1</v>
      </c>
      <c r="X647" s="82">
        <v>1</v>
      </c>
      <c r="Y647" s="82">
        <v>1</v>
      </c>
      <c r="Z647" s="82">
        <v>1</v>
      </c>
      <c r="AA647" s="82">
        <v>1</v>
      </c>
      <c r="AB647" s="82">
        <v>1</v>
      </c>
      <c r="AC647" s="82"/>
      <c r="AD647" s="85" t="str">
        <f>IF(A647&lt;&gt;"",IF(D647="DIRECCIÓN_DE_TRANSFERENCIAS","280 0031",VLOOKUP(C647,NIVELES!$A$14:$B$105,2,0)),"")</f>
        <v>280 1110</v>
      </c>
      <c r="AE647" s="86" t="s">
        <v>322</v>
      </c>
      <c r="AF647" s="86" t="s">
        <v>546</v>
      </c>
      <c r="AG647" s="79" t="str">
        <f>+IF(AF647&lt;&gt;"",VLOOKUP(AF647,NIVELES!$A$666:$B$673,2,0),"")</f>
        <v>ATENCIÓN_INTEGRAL_A_PERSONAS_CON_DISCAPACIDAD</v>
      </c>
      <c r="AH647" s="78" t="s">
        <v>453</v>
      </c>
      <c r="AI647" s="79" t="str">
        <f>IF(AH647&lt;&gt;"",VLOOKUP(CONCATENATE(AG647,AH647),NIVELES!$B$676:$C$745,2,0),"")</f>
        <v>Rectoría Inclusión Social</v>
      </c>
      <c r="AJ647" s="78" t="s">
        <v>517</v>
      </c>
      <c r="AK647" s="79" t="str">
        <f>+IF(AJ647&lt;&gt;"",VLOOKUP(AJ647,NIVELES!$A$816:$B$892,2,0),"")</f>
        <v>NO APLICA</v>
      </c>
      <c r="AL647" s="78" t="s">
        <v>553</v>
      </c>
      <c r="AM647" s="78">
        <v>510602</v>
      </c>
      <c r="AN647" s="79" t="str">
        <f>IF(AM647&lt;&gt;"",+VLOOKUP(AM647,NIVELES!$A$1652:$B$2466,2,0),"")</f>
        <v>Fondo de Reserva</v>
      </c>
      <c r="AO647" s="87">
        <v>1111</v>
      </c>
      <c r="AP647" s="88">
        <v>101</v>
      </c>
      <c r="AQ647" s="88">
        <v>101</v>
      </c>
      <c r="AR647" s="88">
        <v>101</v>
      </c>
      <c r="AS647" s="88">
        <v>101</v>
      </c>
      <c r="AT647" s="88">
        <v>101</v>
      </c>
      <c r="AU647" s="88">
        <v>101</v>
      </c>
      <c r="AV647" s="88">
        <v>101</v>
      </c>
      <c r="AW647" s="88">
        <v>101</v>
      </c>
      <c r="AX647" s="88">
        <v>101</v>
      </c>
      <c r="AY647" s="88">
        <v>101</v>
      </c>
      <c r="AZ647" s="88">
        <v>101</v>
      </c>
      <c r="BA647" s="88">
        <v>0</v>
      </c>
      <c r="BB647" s="89">
        <v>1111</v>
      </c>
      <c r="BC647" s="90" t="str">
        <f t="shared" ref="BC647:BC710" si="38">IF(A647&lt;&gt;"",IF(AO647&lt;&gt;"",IF(AO647=BB647,"OK",AO647-BB647),IF(AND(AO647="",BB647=""),"",AO647-BB647))," ")</f>
        <v>OK</v>
      </c>
      <c r="BD647" s="91" t="str">
        <f t="shared" si="36"/>
        <v xml:space="preserve">                  </v>
      </c>
      <c r="BE647" s="92">
        <f t="shared" si="37"/>
        <v>11</v>
      </c>
    </row>
    <row r="648" spans="1:57" s="74" customFormat="1" ht="50.1" customHeight="1" x14ac:dyDescent="0.2">
      <c r="A648" s="78" t="s">
        <v>55</v>
      </c>
      <c r="B648" s="78" t="s">
        <v>54</v>
      </c>
      <c r="C648" s="78" t="s">
        <v>1029</v>
      </c>
      <c r="D648" s="78" t="s">
        <v>605</v>
      </c>
      <c r="E648" s="79" t="str">
        <f>+IF(C648&lt;&gt;"",VLOOKUP(MID(C648,18,5),NIVELES!$A$133:$B$213,2,0),"")</f>
        <v>CARCHI</v>
      </c>
      <c r="F648" s="80" t="s">
        <v>78</v>
      </c>
      <c r="G648" s="81" t="str">
        <f>+IF(F648&lt;&gt;"",VLOOKUP(F648,NIVELES!$A$246:$C$464,3,0),"")</f>
        <v>NORTE</v>
      </c>
      <c r="H648" s="82" t="s">
        <v>1024</v>
      </c>
      <c r="I648" s="78" t="s">
        <v>2201</v>
      </c>
      <c r="J648" s="78" t="s">
        <v>2184</v>
      </c>
      <c r="K648" s="78" t="s">
        <v>2185</v>
      </c>
      <c r="L648" s="78" t="s">
        <v>2242</v>
      </c>
      <c r="M648" s="78">
        <v>45</v>
      </c>
      <c r="N648" s="78" t="s">
        <v>2243</v>
      </c>
      <c r="O648" s="78" t="s">
        <v>2167</v>
      </c>
      <c r="P648" s="82">
        <v>11</v>
      </c>
      <c r="Q648" s="78" t="s">
        <v>2172</v>
      </c>
      <c r="R648" s="82">
        <v>1</v>
      </c>
      <c r="S648" s="82">
        <v>1</v>
      </c>
      <c r="T648" s="82">
        <v>1</v>
      </c>
      <c r="U648" s="82">
        <v>1</v>
      </c>
      <c r="V648" s="82">
        <v>1</v>
      </c>
      <c r="W648" s="82">
        <v>1</v>
      </c>
      <c r="X648" s="82">
        <v>1</v>
      </c>
      <c r="Y648" s="82">
        <v>1</v>
      </c>
      <c r="Z648" s="82">
        <v>1</v>
      </c>
      <c r="AA648" s="82">
        <v>1</v>
      </c>
      <c r="AB648" s="82">
        <v>1</v>
      </c>
      <c r="AC648" s="82"/>
      <c r="AD648" s="85" t="str">
        <f>IF(A648&lt;&gt;"",IF(D648="DIRECCIÓN_DE_TRANSFERENCIAS","280 0031",VLOOKUP(C648,NIVELES!$A$14:$B$105,2,0)),"")</f>
        <v>280 1110</v>
      </c>
      <c r="AE648" s="86" t="s">
        <v>322</v>
      </c>
      <c r="AF648" s="86" t="s">
        <v>546</v>
      </c>
      <c r="AG648" s="79" t="str">
        <f>+IF(AF648&lt;&gt;"",VLOOKUP(AF648,NIVELES!$A$666:$B$673,2,0),"")</f>
        <v>ATENCIÓN_INTEGRAL_A_PERSONAS_CON_DISCAPACIDAD</v>
      </c>
      <c r="AH648" s="78" t="s">
        <v>453</v>
      </c>
      <c r="AI648" s="79" t="str">
        <f>IF(AH648&lt;&gt;"",VLOOKUP(CONCATENATE(AG648,AH648),NIVELES!$B$676:$C$745,2,0),"")</f>
        <v>Rectoría Inclusión Social</v>
      </c>
      <c r="AJ648" s="78" t="s">
        <v>517</v>
      </c>
      <c r="AK648" s="79" t="str">
        <f>+IF(AJ648&lt;&gt;"",VLOOKUP(AJ648,NIVELES!$A$816:$B$892,2,0),"")</f>
        <v>NO APLICA</v>
      </c>
      <c r="AL648" s="78" t="s">
        <v>553</v>
      </c>
      <c r="AM648" s="78">
        <v>510510</v>
      </c>
      <c r="AN648" s="79" t="str">
        <f>IF(AM648&lt;&gt;"",+VLOOKUP(AM648,NIVELES!$A$1652:$B$2466,2,0),"")</f>
        <v>Servicios Personales por Contrato</v>
      </c>
      <c r="AO648" s="87">
        <v>13332</v>
      </c>
      <c r="AP648" s="88">
        <v>1212</v>
      </c>
      <c r="AQ648" s="88">
        <v>1212</v>
      </c>
      <c r="AR648" s="88">
        <v>1212</v>
      </c>
      <c r="AS648" s="88">
        <v>1212</v>
      </c>
      <c r="AT648" s="88">
        <v>1212</v>
      </c>
      <c r="AU648" s="88">
        <v>1212</v>
      </c>
      <c r="AV648" s="88">
        <v>1212</v>
      </c>
      <c r="AW648" s="88">
        <v>1212</v>
      </c>
      <c r="AX648" s="88">
        <v>1212</v>
      </c>
      <c r="AY648" s="88">
        <v>1212</v>
      </c>
      <c r="AZ648" s="88">
        <v>1212</v>
      </c>
      <c r="BA648" s="88">
        <v>0</v>
      </c>
      <c r="BB648" s="89">
        <v>13332</v>
      </c>
      <c r="BC648" s="90" t="str">
        <f t="shared" si="38"/>
        <v>OK</v>
      </c>
      <c r="BD648" s="91" t="str">
        <f t="shared" ref="BD648:BD711" si="39">IF(A648&lt;&gt;"",IF(A648="","Escoger Nivel 0",)&amp;" "&amp;(IF(B648="","Escoger Nivel  1",)&amp;" "&amp;(IF(C648="","Escoger Nivel 2",)&amp;" "&amp;(IF(D648="","Escoger Nivel 3",)&amp;" "&amp;(IF(F648="","Escoger Cantón",)&amp;" "&amp;(IF(I648="","Escoger Obj. Estratégico Institucional N1",)&amp;" "&amp;(IF(J648="","Escoger Obj. Especifico N2",)&amp;" "&amp;(IF(K648="","Escoger Obj. Operativo N4",)&amp;" "&amp;(IF(L648=""," Llenar Modalidad de Servicio ",)&amp;""&amp;(IF(M648=""," Llenar Meta de Cobertura ",)&amp;" "&amp;(IF(N648="","Llenar Indicador",)&amp;" "&amp;(IF(O648="","Llenar Actividad PAPP",)&amp;" "&amp;(IF(P648="","Llenar Metas",)&amp;" "&amp;(IF(Q648="","Llenar Indicador",)&amp;" "&amp;(IF(AF648="","Escoger Nro. programa",)&amp;" "&amp;(IF(AH648="","Escoger Nro. Actividad e-Sigef",)&amp;" "&amp;(IF(AK648="","Escoger direccionamiento de gasto",)&amp;" "&amp;(IF(AL648="","Escoger Grupo de Gasto",)&amp;" "&amp;(IF(AM648="","Escoger Item Presupuestario",)&amp;" "&amp;(IF(AO648="","Llenar valor de actividad",))))))))))))))))))))," ")</f>
        <v xml:space="preserve">                  </v>
      </c>
      <c r="BE648" s="92">
        <f t="shared" si="37"/>
        <v>11</v>
      </c>
    </row>
    <row r="649" spans="1:57" s="74" customFormat="1" ht="50.1" customHeight="1" x14ac:dyDescent="0.2">
      <c r="A649" s="78" t="s">
        <v>55</v>
      </c>
      <c r="B649" s="78" t="s">
        <v>54</v>
      </c>
      <c r="C649" s="78" t="s">
        <v>1029</v>
      </c>
      <c r="D649" s="78" t="s">
        <v>605</v>
      </c>
      <c r="E649" s="79" t="str">
        <f>+IF(C649&lt;&gt;"",VLOOKUP(MID(C649,18,5),NIVELES!$A$133:$B$213,2,0),"")</f>
        <v>CARCHI</v>
      </c>
      <c r="F649" s="80" t="s">
        <v>78</v>
      </c>
      <c r="G649" s="81" t="str">
        <f>+IF(F649&lt;&gt;"",VLOOKUP(F649,NIVELES!$A$246:$C$464,3,0),"")</f>
        <v>NORTE</v>
      </c>
      <c r="H649" s="82" t="s">
        <v>1024</v>
      </c>
      <c r="I649" s="78" t="s">
        <v>2201</v>
      </c>
      <c r="J649" s="78" t="s">
        <v>2184</v>
      </c>
      <c r="K649" s="78" t="s">
        <v>2185</v>
      </c>
      <c r="L649" s="78" t="s">
        <v>1791</v>
      </c>
      <c r="M649" s="78" t="s">
        <v>1791</v>
      </c>
      <c r="N649" s="78" t="s">
        <v>1791</v>
      </c>
      <c r="O649" s="78" t="s">
        <v>2265</v>
      </c>
      <c r="P649" s="82">
        <v>1</v>
      </c>
      <c r="Q649" s="78" t="s">
        <v>2175</v>
      </c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82"/>
      <c r="AC649" s="82">
        <v>1</v>
      </c>
      <c r="AD649" s="85" t="str">
        <f>IF(A649&lt;&gt;"",IF(D649="DIRECCIÓN_DE_TRANSFERENCIAS","280 0031",VLOOKUP(C649,NIVELES!$A$14:$B$105,2,0)),"")</f>
        <v>280 1110</v>
      </c>
      <c r="AE649" s="86" t="s">
        <v>322</v>
      </c>
      <c r="AF649" s="86" t="s">
        <v>546</v>
      </c>
      <c r="AG649" s="79" t="str">
        <f>+IF(AF649&lt;&gt;"",VLOOKUP(AF649,NIVELES!$A$666:$B$673,2,0),"")</f>
        <v>ATENCIÓN_INTEGRAL_A_PERSONAS_CON_DISCAPACIDAD</v>
      </c>
      <c r="AH649" s="78" t="s">
        <v>322</v>
      </c>
      <c r="AI649" s="79" t="str">
        <f>IF(AH649&lt;&gt;"",VLOOKUP(CONCATENATE(AG649,AH649),NIVELES!$B$676:$C$745,2,0),"")</f>
        <v>Centros Directos Prestación De Servicio</v>
      </c>
      <c r="AJ649" s="78" t="s">
        <v>429</v>
      </c>
      <c r="AK649" s="79" t="str">
        <f>+IF(AJ649&lt;&gt;"",VLOOKUP(AJ649,NIVELES!$A$816:$B$892,2,0),"")</f>
        <v xml:space="preserve">PROMOVER EL RECONOCIMIENTO Y GARANTIA DE LOS DERECHOS DE LAS MUJERES Y HOMBRES CON DISCAPACIDAD,  SU DEBIDA VALORACIÓN Y EL RESPETO A SU DIGNIDAD  </v>
      </c>
      <c r="AL649" s="78" t="s">
        <v>554</v>
      </c>
      <c r="AM649" s="78">
        <v>530249</v>
      </c>
      <c r="AN649" s="79" t="str">
        <f>IF(AM649&lt;&gt;"",+VLOOKUP(AM649,NIVELES!$A$1652:$B$2466,2,0),"")</f>
        <v>Eventos Públicos Promocionales</v>
      </c>
      <c r="AO649" s="87">
        <v>1000</v>
      </c>
      <c r="AP649" s="88">
        <v>0</v>
      </c>
      <c r="AQ649" s="88">
        <v>0</v>
      </c>
      <c r="AR649" s="88">
        <v>0</v>
      </c>
      <c r="AS649" s="88">
        <v>0</v>
      </c>
      <c r="AT649" s="88">
        <v>0</v>
      </c>
      <c r="AU649" s="88">
        <v>0</v>
      </c>
      <c r="AV649" s="88">
        <v>0</v>
      </c>
      <c r="AW649" s="88">
        <v>0</v>
      </c>
      <c r="AX649" s="88">
        <v>0</v>
      </c>
      <c r="AY649" s="88">
        <v>0</v>
      </c>
      <c r="AZ649" s="88">
        <v>0</v>
      </c>
      <c r="BA649" s="88">
        <v>1000</v>
      </c>
      <c r="BB649" s="89">
        <v>1000</v>
      </c>
      <c r="BC649" s="90" t="str">
        <f t="shared" si="38"/>
        <v>OK</v>
      </c>
      <c r="BD649" s="91" t="str">
        <f t="shared" si="39"/>
        <v xml:space="preserve">                  </v>
      </c>
      <c r="BE649" s="92">
        <f t="shared" ref="BE649:BE712" si="40">SUBTOTAL(9,R649:AC649)</f>
        <v>1</v>
      </c>
    </row>
    <row r="650" spans="1:57" s="74" customFormat="1" ht="50.1" customHeight="1" x14ac:dyDescent="0.2">
      <c r="A650" s="78" t="s">
        <v>55</v>
      </c>
      <c r="B650" s="78" t="s">
        <v>54</v>
      </c>
      <c r="C650" s="78" t="s">
        <v>1029</v>
      </c>
      <c r="D650" s="78" t="s">
        <v>605</v>
      </c>
      <c r="E650" s="79" t="str">
        <f>+IF(C650&lt;&gt;"",VLOOKUP(MID(C650,18,5),NIVELES!$A$133:$B$213,2,0),"")</f>
        <v>CARCHI</v>
      </c>
      <c r="F650" s="80" t="s">
        <v>78</v>
      </c>
      <c r="G650" s="81" t="str">
        <f>+IF(F650&lt;&gt;"",VLOOKUP(F650,NIVELES!$A$246:$C$464,3,0),"")</f>
        <v>NORTE</v>
      </c>
      <c r="H650" s="82" t="s">
        <v>1024</v>
      </c>
      <c r="I650" s="78" t="s">
        <v>2201</v>
      </c>
      <c r="J650" s="78" t="s">
        <v>2184</v>
      </c>
      <c r="K650" s="78" t="s">
        <v>2185</v>
      </c>
      <c r="L650" s="78" t="s">
        <v>1791</v>
      </c>
      <c r="M650" s="78" t="s">
        <v>1791</v>
      </c>
      <c r="N650" s="78" t="s">
        <v>1791</v>
      </c>
      <c r="O650" s="78" t="s">
        <v>2174</v>
      </c>
      <c r="P650" s="82">
        <v>1</v>
      </c>
      <c r="Q650" s="78" t="s">
        <v>2175</v>
      </c>
      <c r="R650" s="82"/>
      <c r="S650" s="82"/>
      <c r="T650" s="82"/>
      <c r="U650" s="82">
        <v>1</v>
      </c>
      <c r="V650" s="82"/>
      <c r="W650" s="82"/>
      <c r="X650" s="82"/>
      <c r="Y650" s="82"/>
      <c r="Z650" s="82"/>
      <c r="AA650" s="82"/>
      <c r="AB650" s="82"/>
      <c r="AC650" s="82"/>
      <c r="AD650" s="85" t="str">
        <f>IF(A650&lt;&gt;"",IF(D650="DIRECCIÓN_DE_TRANSFERENCIAS","280 0031",VLOOKUP(C650,NIVELES!$A$14:$B$105,2,0)),"")</f>
        <v>280 1110</v>
      </c>
      <c r="AE650" s="86" t="s">
        <v>322</v>
      </c>
      <c r="AF650" s="86" t="s">
        <v>546</v>
      </c>
      <c r="AG650" s="79" t="str">
        <f>+IF(AF650&lt;&gt;"",VLOOKUP(AF650,NIVELES!$A$666:$B$673,2,0),"")</f>
        <v>ATENCIÓN_INTEGRAL_A_PERSONAS_CON_DISCAPACIDAD</v>
      </c>
      <c r="AH650" s="78" t="s">
        <v>322</v>
      </c>
      <c r="AI650" s="79" t="str">
        <f>IF(AH650&lt;&gt;"",VLOOKUP(CONCATENATE(AG650,AH650),NIVELES!$B$676:$C$745,2,0),"")</f>
        <v>Centros Directos Prestación De Servicio</v>
      </c>
      <c r="AJ650" s="78" t="s">
        <v>429</v>
      </c>
      <c r="AK650" s="79" t="str">
        <f>+IF(AJ650&lt;&gt;"",VLOOKUP(AJ650,NIVELES!$A$816:$B$892,2,0),"")</f>
        <v xml:space="preserve">PROMOVER EL RECONOCIMIENTO Y GARANTIA DE LOS DERECHOS DE LAS MUJERES Y HOMBRES CON DISCAPACIDAD,  SU DEBIDA VALORACIÓN Y EL RESPETO A SU DIGNIDAD  </v>
      </c>
      <c r="AL650" s="78" t="s">
        <v>554</v>
      </c>
      <c r="AM650" s="78">
        <v>530301</v>
      </c>
      <c r="AN650" s="79" t="str">
        <f>IF(AM650&lt;&gt;"",+VLOOKUP(AM650,NIVELES!$A$1652:$B$2466,2,0),"")</f>
        <v>Pasajes al Interior</v>
      </c>
      <c r="AO650" s="87">
        <v>14</v>
      </c>
      <c r="AP650" s="88">
        <v>0</v>
      </c>
      <c r="AQ650" s="88">
        <v>0</v>
      </c>
      <c r="AR650" s="88">
        <v>0</v>
      </c>
      <c r="AS650" s="88">
        <v>7</v>
      </c>
      <c r="AT650" s="88">
        <v>0</v>
      </c>
      <c r="AU650" s="88">
        <v>0</v>
      </c>
      <c r="AV650" s="88">
        <v>0</v>
      </c>
      <c r="AW650" s="88">
        <v>0</v>
      </c>
      <c r="AX650" s="88">
        <v>0</v>
      </c>
      <c r="AY650" s="88">
        <v>7</v>
      </c>
      <c r="AZ650" s="88">
        <v>0</v>
      </c>
      <c r="BA650" s="88">
        <v>0</v>
      </c>
      <c r="BB650" s="89">
        <v>14</v>
      </c>
      <c r="BC650" s="90" t="str">
        <f t="shared" si="38"/>
        <v>OK</v>
      </c>
      <c r="BD650" s="91" t="str">
        <f t="shared" si="39"/>
        <v xml:space="preserve">                  </v>
      </c>
      <c r="BE650" s="92">
        <f t="shared" si="40"/>
        <v>1</v>
      </c>
    </row>
    <row r="651" spans="1:57" s="74" customFormat="1" ht="50.1" customHeight="1" x14ac:dyDescent="0.2">
      <c r="A651" s="78" t="s">
        <v>55</v>
      </c>
      <c r="B651" s="78" t="s">
        <v>54</v>
      </c>
      <c r="C651" s="78" t="s">
        <v>1029</v>
      </c>
      <c r="D651" s="78" t="s">
        <v>605</v>
      </c>
      <c r="E651" s="79" t="str">
        <f>+IF(C651&lt;&gt;"",VLOOKUP(MID(C651,18,5),NIVELES!$A$133:$B$213,2,0),"")</f>
        <v>CARCHI</v>
      </c>
      <c r="F651" s="80" t="s">
        <v>78</v>
      </c>
      <c r="G651" s="81" t="str">
        <f>+IF(F651&lt;&gt;"",VLOOKUP(F651,NIVELES!$A$246:$C$464,3,0),"")</f>
        <v>NORTE</v>
      </c>
      <c r="H651" s="82" t="s">
        <v>1024</v>
      </c>
      <c r="I651" s="78" t="s">
        <v>2201</v>
      </c>
      <c r="J651" s="78" t="s">
        <v>2184</v>
      </c>
      <c r="K651" s="78" t="s">
        <v>2185</v>
      </c>
      <c r="L651" s="78" t="s">
        <v>1791</v>
      </c>
      <c r="M651" s="78" t="s">
        <v>1791</v>
      </c>
      <c r="N651" s="78" t="s">
        <v>1791</v>
      </c>
      <c r="O651" s="78" t="s">
        <v>2174</v>
      </c>
      <c r="P651" s="82">
        <v>1</v>
      </c>
      <c r="Q651" s="78" t="s">
        <v>2175</v>
      </c>
      <c r="R651" s="82"/>
      <c r="S651" s="82"/>
      <c r="T651" s="82"/>
      <c r="U651" s="82">
        <v>1</v>
      </c>
      <c r="V651" s="82"/>
      <c r="W651" s="82"/>
      <c r="X651" s="82"/>
      <c r="Y651" s="82"/>
      <c r="Z651" s="82"/>
      <c r="AA651" s="82"/>
      <c r="AB651" s="82"/>
      <c r="AC651" s="82"/>
      <c r="AD651" s="85" t="str">
        <f>IF(A651&lt;&gt;"",IF(D651="DIRECCIÓN_DE_TRANSFERENCIAS","280 0031",VLOOKUP(C651,NIVELES!$A$14:$B$105,2,0)),"")</f>
        <v>280 1110</v>
      </c>
      <c r="AE651" s="86" t="s">
        <v>322</v>
      </c>
      <c r="AF651" s="86" t="s">
        <v>546</v>
      </c>
      <c r="AG651" s="79" t="str">
        <f>+IF(AF651&lt;&gt;"",VLOOKUP(AF651,NIVELES!$A$666:$B$673,2,0),"")</f>
        <v>ATENCIÓN_INTEGRAL_A_PERSONAS_CON_DISCAPACIDAD</v>
      </c>
      <c r="AH651" s="78" t="s">
        <v>322</v>
      </c>
      <c r="AI651" s="79" t="str">
        <f>IF(AH651&lt;&gt;"",VLOOKUP(CONCATENATE(AG651,AH651),NIVELES!$B$676:$C$745,2,0),"")</f>
        <v>Centros Directos Prestación De Servicio</v>
      </c>
      <c r="AJ651" s="78" t="s">
        <v>429</v>
      </c>
      <c r="AK651" s="79" t="str">
        <f>+IF(AJ651&lt;&gt;"",VLOOKUP(AJ651,NIVELES!$A$816:$B$892,2,0),"")</f>
        <v xml:space="preserve">PROMOVER EL RECONOCIMIENTO Y GARANTIA DE LOS DERECHOS DE LAS MUJERES Y HOMBRES CON DISCAPACIDAD,  SU DEBIDA VALORACIÓN Y EL RESPETO A SU DIGNIDAD  </v>
      </c>
      <c r="AL651" s="78" t="s">
        <v>554</v>
      </c>
      <c r="AM651" s="78">
        <v>530303</v>
      </c>
      <c r="AN651" s="79" t="str">
        <f>IF(AM651&lt;&gt;"",+VLOOKUP(AM651,NIVELES!$A$1652:$B$2466,2,0),"")</f>
        <v>Viáticos y Subsistencias en el Interior</v>
      </c>
      <c r="AO651" s="87">
        <v>160</v>
      </c>
      <c r="AP651" s="88">
        <v>0</v>
      </c>
      <c r="AQ651" s="88">
        <v>0</v>
      </c>
      <c r="AR651" s="88">
        <v>0</v>
      </c>
      <c r="AS651" s="88">
        <v>80</v>
      </c>
      <c r="AT651" s="88">
        <v>0</v>
      </c>
      <c r="AU651" s="88">
        <v>0</v>
      </c>
      <c r="AV651" s="88">
        <v>0</v>
      </c>
      <c r="AW651" s="88">
        <v>0</v>
      </c>
      <c r="AX651" s="88">
        <v>0</v>
      </c>
      <c r="AY651" s="88">
        <v>80</v>
      </c>
      <c r="AZ651" s="88">
        <v>0</v>
      </c>
      <c r="BA651" s="88">
        <v>0</v>
      </c>
      <c r="BB651" s="89">
        <v>160</v>
      </c>
      <c r="BC651" s="90" t="str">
        <f t="shared" si="38"/>
        <v>OK</v>
      </c>
      <c r="BD651" s="91" t="str">
        <f t="shared" si="39"/>
        <v xml:space="preserve">                  </v>
      </c>
      <c r="BE651" s="92">
        <f t="shared" si="40"/>
        <v>1</v>
      </c>
    </row>
    <row r="652" spans="1:57" s="74" customFormat="1" ht="50.1" customHeight="1" x14ac:dyDescent="0.2">
      <c r="A652" s="78" t="s">
        <v>55</v>
      </c>
      <c r="B652" s="78" t="s">
        <v>54</v>
      </c>
      <c r="C652" s="78" t="s">
        <v>1029</v>
      </c>
      <c r="D652" s="78" t="s">
        <v>605</v>
      </c>
      <c r="E652" s="79" t="str">
        <f>+IF(C652&lt;&gt;"",VLOOKUP(MID(C652,18,5),NIVELES!$A$133:$B$213,2,0),"")</f>
        <v>CARCHI</v>
      </c>
      <c r="F652" s="80" t="s">
        <v>78</v>
      </c>
      <c r="G652" s="81" t="str">
        <f>+IF(F652&lt;&gt;"",VLOOKUP(F652,NIVELES!$A$246:$C$464,3,0),"")</f>
        <v>NORTE</v>
      </c>
      <c r="H652" s="82" t="s">
        <v>1024</v>
      </c>
      <c r="I652" s="78" t="s">
        <v>2201</v>
      </c>
      <c r="J652" s="78" t="s">
        <v>2184</v>
      </c>
      <c r="K652" s="78" t="s">
        <v>2185</v>
      </c>
      <c r="L652" s="78" t="s">
        <v>2242</v>
      </c>
      <c r="M652" s="78" t="s">
        <v>1791</v>
      </c>
      <c r="N652" s="78" t="s">
        <v>2243</v>
      </c>
      <c r="O652" s="78" t="s">
        <v>2268</v>
      </c>
      <c r="P652" s="82">
        <v>1</v>
      </c>
      <c r="Q652" s="78" t="s">
        <v>2175</v>
      </c>
      <c r="R652" s="82"/>
      <c r="S652" s="82">
        <v>1</v>
      </c>
      <c r="T652" s="82"/>
      <c r="U652" s="82"/>
      <c r="V652" s="82"/>
      <c r="W652" s="82"/>
      <c r="X652" s="82"/>
      <c r="Y652" s="82"/>
      <c r="Z652" s="82"/>
      <c r="AA652" s="82"/>
      <c r="AB652" s="82"/>
      <c r="AC652" s="82"/>
      <c r="AD652" s="85" t="str">
        <f>IF(A652&lt;&gt;"",IF(D652="DIRECCIÓN_DE_TRANSFERENCIAS","280 0031",VLOOKUP(C652,NIVELES!$A$14:$B$105,2,0)),"")</f>
        <v>280 1110</v>
      </c>
      <c r="AE652" s="86" t="s">
        <v>322</v>
      </c>
      <c r="AF652" s="86" t="s">
        <v>546</v>
      </c>
      <c r="AG652" s="79" t="str">
        <f>+IF(AF652&lt;&gt;"",VLOOKUP(AF652,NIVELES!$A$666:$B$673,2,0),"")</f>
        <v>ATENCIÓN_INTEGRAL_A_PERSONAS_CON_DISCAPACIDAD</v>
      </c>
      <c r="AH652" s="78" t="s">
        <v>453</v>
      </c>
      <c r="AI652" s="79" t="str">
        <f>IF(AH652&lt;&gt;"",VLOOKUP(CONCATENATE(AG652,AH652),NIVELES!$B$676:$C$745,2,0),"")</f>
        <v>Rectoría Inclusión Social</v>
      </c>
      <c r="AJ652" s="78" t="s">
        <v>429</v>
      </c>
      <c r="AK652" s="79" t="str">
        <f>+IF(AJ652&lt;&gt;"",VLOOKUP(AJ652,NIVELES!$A$816:$B$892,2,0),"")</f>
        <v xml:space="preserve">PROMOVER EL RECONOCIMIENTO Y GARANTIA DE LOS DERECHOS DE LAS MUJERES Y HOMBRES CON DISCAPACIDAD,  SU DEBIDA VALORACIÓN Y EL RESPETO A SU DIGNIDAD  </v>
      </c>
      <c r="AL652" s="78" t="s">
        <v>554</v>
      </c>
      <c r="AM652" s="78">
        <v>530505</v>
      </c>
      <c r="AN652" s="79" t="str">
        <f>IF(AM652&lt;&gt;"",+VLOOKUP(AM652,NIVELES!$A$1652:$B$2466,2,0),"")</f>
        <v>Vehículos (Arrendamiento)</v>
      </c>
      <c r="AO652" s="87">
        <v>14014.88</v>
      </c>
      <c r="AP652" s="88">
        <v>0</v>
      </c>
      <c r="AQ652" s="88">
        <v>14014.88</v>
      </c>
      <c r="AR652" s="88">
        <v>0</v>
      </c>
      <c r="AS652" s="88">
        <v>0</v>
      </c>
      <c r="AT652" s="88">
        <v>0</v>
      </c>
      <c r="AU652" s="88">
        <v>0</v>
      </c>
      <c r="AV652" s="88">
        <v>0</v>
      </c>
      <c r="AW652" s="88">
        <v>0</v>
      </c>
      <c r="AX652" s="88">
        <v>0</v>
      </c>
      <c r="AY652" s="88">
        <v>0</v>
      </c>
      <c r="AZ652" s="88">
        <v>0</v>
      </c>
      <c r="BA652" s="88">
        <v>0</v>
      </c>
      <c r="BB652" s="89">
        <v>14014.88</v>
      </c>
      <c r="BC652" s="90" t="str">
        <f t="shared" si="38"/>
        <v>OK</v>
      </c>
      <c r="BD652" s="91" t="str">
        <f t="shared" si="39"/>
        <v xml:space="preserve">                  </v>
      </c>
      <c r="BE652" s="92">
        <f t="shared" si="40"/>
        <v>1</v>
      </c>
    </row>
    <row r="653" spans="1:57" s="74" customFormat="1" ht="50.1" customHeight="1" x14ac:dyDescent="0.2">
      <c r="A653" s="78" t="s">
        <v>55</v>
      </c>
      <c r="B653" s="78" t="s">
        <v>54</v>
      </c>
      <c r="C653" s="78" t="s">
        <v>1029</v>
      </c>
      <c r="D653" s="78" t="s">
        <v>605</v>
      </c>
      <c r="E653" s="79" t="str">
        <f>+IF(C653&lt;&gt;"",VLOOKUP(MID(C653,18,5),NIVELES!$A$133:$B$213,2,0),"")</f>
        <v>CARCHI</v>
      </c>
      <c r="F653" s="80" t="s">
        <v>78</v>
      </c>
      <c r="G653" s="81" t="str">
        <f>+IF(F653&lt;&gt;"",VLOOKUP(F653,NIVELES!$A$246:$C$464,3,0),"")</f>
        <v>NORTE</v>
      </c>
      <c r="H653" s="82" t="s">
        <v>1024</v>
      </c>
      <c r="I653" s="78" t="s">
        <v>2201</v>
      </c>
      <c r="J653" s="78" t="s">
        <v>2184</v>
      </c>
      <c r="K653" s="78" t="s">
        <v>2185</v>
      </c>
      <c r="L653" s="78" t="s">
        <v>2242</v>
      </c>
      <c r="M653" s="78" t="s">
        <v>1791</v>
      </c>
      <c r="N653" s="78" t="s">
        <v>2243</v>
      </c>
      <c r="O653" s="78" t="s">
        <v>2174</v>
      </c>
      <c r="P653" s="82">
        <v>1</v>
      </c>
      <c r="Q653" s="78" t="s">
        <v>2175</v>
      </c>
      <c r="R653" s="82"/>
      <c r="S653" s="82"/>
      <c r="T653" s="82"/>
      <c r="U653" s="82">
        <v>1</v>
      </c>
      <c r="V653" s="82"/>
      <c r="W653" s="82"/>
      <c r="X653" s="82"/>
      <c r="Y653" s="82"/>
      <c r="Z653" s="82"/>
      <c r="AA653" s="82"/>
      <c r="AB653" s="82"/>
      <c r="AC653" s="82"/>
      <c r="AD653" s="85" t="str">
        <f>IF(A653&lt;&gt;"",IF(D653="DIRECCIÓN_DE_TRANSFERENCIAS","280 0031",VLOOKUP(C653,NIVELES!$A$14:$B$105,2,0)),"")</f>
        <v>280 1110</v>
      </c>
      <c r="AE653" s="86" t="s">
        <v>322</v>
      </c>
      <c r="AF653" s="86" t="s">
        <v>546</v>
      </c>
      <c r="AG653" s="79" t="str">
        <f>+IF(AF653&lt;&gt;"",VLOOKUP(AF653,NIVELES!$A$666:$B$673,2,0),"")</f>
        <v>ATENCIÓN_INTEGRAL_A_PERSONAS_CON_DISCAPACIDAD</v>
      </c>
      <c r="AH653" s="78" t="s">
        <v>453</v>
      </c>
      <c r="AI653" s="79" t="str">
        <f>IF(AH653&lt;&gt;"",VLOOKUP(CONCATENATE(AG653,AH653),NIVELES!$B$676:$C$745,2,0),"")</f>
        <v>Rectoría Inclusión Social</v>
      </c>
      <c r="AJ653" s="78" t="s">
        <v>429</v>
      </c>
      <c r="AK653" s="79" t="str">
        <f>+IF(AJ653&lt;&gt;"",VLOOKUP(AJ653,NIVELES!$A$816:$B$892,2,0),"")</f>
        <v xml:space="preserve">PROMOVER EL RECONOCIMIENTO Y GARANTIA DE LOS DERECHOS DE LAS MUJERES Y HOMBRES CON DISCAPACIDAD,  SU DEBIDA VALORACIÓN Y EL RESPETO A SU DIGNIDAD  </v>
      </c>
      <c r="AL653" s="78" t="s">
        <v>554</v>
      </c>
      <c r="AM653" s="78">
        <v>530303</v>
      </c>
      <c r="AN653" s="79" t="str">
        <f>IF(AM653&lt;&gt;"",+VLOOKUP(AM653,NIVELES!$A$1652:$B$2466,2,0),"")</f>
        <v>Viáticos y Subsistencias en el Interior</v>
      </c>
      <c r="AO653" s="87">
        <v>320</v>
      </c>
      <c r="AP653" s="88">
        <v>0</v>
      </c>
      <c r="AQ653" s="88">
        <v>0</v>
      </c>
      <c r="AR653" s="88">
        <v>0</v>
      </c>
      <c r="AS653" s="88">
        <v>160</v>
      </c>
      <c r="AT653" s="88">
        <v>0</v>
      </c>
      <c r="AU653" s="88">
        <v>0</v>
      </c>
      <c r="AV653" s="88">
        <v>0</v>
      </c>
      <c r="AW653" s="88">
        <v>0</v>
      </c>
      <c r="AX653" s="88">
        <v>0</v>
      </c>
      <c r="AY653" s="88">
        <v>160</v>
      </c>
      <c r="AZ653" s="88">
        <v>0</v>
      </c>
      <c r="BA653" s="88">
        <v>0</v>
      </c>
      <c r="BB653" s="89">
        <v>320</v>
      </c>
      <c r="BC653" s="90" t="str">
        <f t="shared" si="38"/>
        <v>OK</v>
      </c>
      <c r="BD653" s="91" t="str">
        <f t="shared" si="39"/>
        <v xml:space="preserve">                  </v>
      </c>
      <c r="BE653" s="92">
        <f t="shared" si="40"/>
        <v>1</v>
      </c>
    </row>
    <row r="654" spans="1:57" s="74" customFormat="1" ht="50.1" customHeight="1" x14ac:dyDescent="0.2">
      <c r="A654" s="78" t="s">
        <v>55</v>
      </c>
      <c r="B654" s="78" t="s">
        <v>54</v>
      </c>
      <c r="C654" s="78" t="s">
        <v>1029</v>
      </c>
      <c r="D654" s="78" t="s">
        <v>605</v>
      </c>
      <c r="E654" s="79" t="str">
        <f>+IF(C654&lt;&gt;"",VLOOKUP(MID(C654,18,5),NIVELES!$A$133:$B$213,2,0),"")</f>
        <v>CARCHI</v>
      </c>
      <c r="F654" s="80" t="s">
        <v>78</v>
      </c>
      <c r="G654" s="81" t="str">
        <f>+IF(F654&lt;&gt;"",VLOOKUP(F654,NIVELES!$A$246:$C$464,3,0),"")</f>
        <v>NORTE</v>
      </c>
      <c r="H654" s="82" t="s">
        <v>1024</v>
      </c>
      <c r="I654" s="78" t="s">
        <v>2201</v>
      </c>
      <c r="J654" s="78" t="s">
        <v>2184</v>
      </c>
      <c r="K654" s="78" t="s">
        <v>2185</v>
      </c>
      <c r="L654" s="78" t="s">
        <v>2242</v>
      </c>
      <c r="M654" s="78" t="s">
        <v>1791</v>
      </c>
      <c r="N654" s="78" t="s">
        <v>2243</v>
      </c>
      <c r="O654" s="78" t="s">
        <v>2174</v>
      </c>
      <c r="P654" s="82">
        <v>2</v>
      </c>
      <c r="Q654" s="78" t="s">
        <v>2175</v>
      </c>
      <c r="R654" s="82"/>
      <c r="S654" s="82"/>
      <c r="T654" s="82"/>
      <c r="U654" s="82">
        <v>1</v>
      </c>
      <c r="V654" s="82"/>
      <c r="W654" s="82"/>
      <c r="X654" s="82"/>
      <c r="Y654" s="82"/>
      <c r="Z654" s="82"/>
      <c r="AA654" s="82">
        <v>1</v>
      </c>
      <c r="AB654" s="82"/>
      <c r="AC654" s="82"/>
      <c r="AD654" s="85" t="str">
        <f>IF(A654&lt;&gt;"",IF(D654="DIRECCIÓN_DE_TRANSFERENCIAS","280 0031",VLOOKUP(C654,NIVELES!$A$14:$B$105,2,0)),"")</f>
        <v>280 1110</v>
      </c>
      <c r="AE654" s="86" t="s">
        <v>322</v>
      </c>
      <c r="AF654" s="86" t="s">
        <v>546</v>
      </c>
      <c r="AG654" s="79" t="str">
        <f>+IF(AF654&lt;&gt;"",VLOOKUP(AF654,NIVELES!$A$666:$B$673,2,0),"")</f>
        <v>ATENCIÓN_INTEGRAL_A_PERSONAS_CON_DISCAPACIDAD</v>
      </c>
      <c r="AH654" s="78" t="s">
        <v>453</v>
      </c>
      <c r="AI654" s="79" t="str">
        <f>IF(AH654&lt;&gt;"",VLOOKUP(CONCATENATE(AG654,AH654),NIVELES!$B$676:$C$745,2,0),"")</f>
        <v>Rectoría Inclusión Social</v>
      </c>
      <c r="AJ654" s="78" t="s">
        <v>429</v>
      </c>
      <c r="AK654" s="79" t="str">
        <f>+IF(AJ654&lt;&gt;"",VLOOKUP(AJ654,NIVELES!$A$816:$B$892,2,0),"")</f>
        <v xml:space="preserve">PROMOVER EL RECONOCIMIENTO Y GARANTIA DE LOS DERECHOS DE LAS MUJERES Y HOMBRES CON DISCAPACIDAD,  SU DEBIDA VALORACIÓN Y EL RESPETO A SU DIGNIDAD  </v>
      </c>
      <c r="AL654" s="78" t="s">
        <v>554</v>
      </c>
      <c r="AM654" s="78">
        <v>530301</v>
      </c>
      <c r="AN654" s="79" t="str">
        <f>IF(AM654&lt;&gt;"",+VLOOKUP(AM654,NIVELES!$A$1652:$B$2466,2,0),"")</f>
        <v>Pasajes al Interior</v>
      </c>
      <c r="AO654" s="87">
        <v>28</v>
      </c>
      <c r="AP654" s="88">
        <v>0</v>
      </c>
      <c r="AQ654" s="88">
        <v>0</v>
      </c>
      <c r="AR654" s="88">
        <v>0</v>
      </c>
      <c r="AS654" s="88">
        <v>14</v>
      </c>
      <c r="AT654" s="88">
        <v>0</v>
      </c>
      <c r="AU654" s="88">
        <v>0</v>
      </c>
      <c r="AV654" s="88">
        <v>0</v>
      </c>
      <c r="AW654" s="88">
        <v>0</v>
      </c>
      <c r="AX654" s="88">
        <v>0</v>
      </c>
      <c r="AY654" s="88">
        <v>14</v>
      </c>
      <c r="AZ654" s="88">
        <v>0</v>
      </c>
      <c r="BA654" s="88">
        <v>0</v>
      </c>
      <c r="BB654" s="89">
        <v>28</v>
      </c>
      <c r="BC654" s="90" t="str">
        <f t="shared" si="38"/>
        <v>OK</v>
      </c>
      <c r="BD654" s="91" t="str">
        <f t="shared" si="39"/>
        <v xml:space="preserve">                  </v>
      </c>
      <c r="BE654" s="92">
        <f t="shared" si="40"/>
        <v>2</v>
      </c>
    </row>
    <row r="655" spans="1:57" s="74" customFormat="1" ht="50.1" customHeight="1" x14ac:dyDescent="0.2">
      <c r="A655" s="78" t="s">
        <v>55</v>
      </c>
      <c r="B655" s="78" t="s">
        <v>54</v>
      </c>
      <c r="C655" s="78" t="s">
        <v>613</v>
      </c>
      <c r="D655" s="78" t="s">
        <v>605</v>
      </c>
      <c r="E655" s="79" t="str">
        <f>+IF(C655&lt;&gt;"",VLOOKUP(MID(C655,18,5),NIVELES!$A$133:$B$213,2,0),"")</f>
        <v>ESMERALDAS</v>
      </c>
      <c r="F655" s="80" t="s">
        <v>153</v>
      </c>
      <c r="G655" s="81" t="str">
        <f>+IF(F655&lt;&gt;"",VLOOKUP(F655,NIVELES!$A$246:$C$464,3,0),"")</f>
        <v>NORTE</v>
      </c>
      <c r="H655" s="82" t="s">
        <v>1024</v>
      </c>
      <c r="I655" s="78" t="s">
        <v>2201</v>
      </c>
      <c r="J655" s="78" t="s">
        <v>2184</v>
      </c>
      <c r="K655" s="78" t="s">
        <v>2185</v>
      </c>
      <c r="L655" s="78" t="s">
        <v>1791</v>
      </c>
      <c r="M655" s="78" t="s">
        <v>1791</v>
      </c>
      <c r="N655" s="78" t="s">
        <v>1791</v>
      </c>
      <c r="O655" s="78" t="s">
        <v>2269</v>
      </c>
      <c r="P655" s="82">
        <v>11</v>
      </c>
      <c r="Q655" s="78" t="s">
        <v>2270</v>
      </c>
      <c r="R655" s="82">
        <v>1</v>
      </c>
      <c r="S655" s="82">
        <v>1</v>
      </c>
      <c r="T655" s="82">
        <v>1</v>
      </c>
      <c r="U655" s="82">
        <v>1</v>
      </c>
      <c r="V655" s="82">
        <v>1</v>
      </c>
      <c r="W655" s="82">
        <v>1</v>
      </c>
      <c r="X655" s="82">
        <v>1</v>
      </c>
      <c r="Y655" s="82">
        <v>1</v>
      </c>
      <c r="Z655" s="82">
        <v>1</v>
      </c>
      <c r="AA655" s="82">
        <v>1</v>
      </c>
      <c r="AB655" s="82">
        <v>1</v>
      </c>
      <c r="AC655" s="82">
        <v>0</v>
      </c>
      <c r="AD655" s="85" t="str">
        <f>IF(A655&lt;&gt;"",IF(D655="DIRECCIÓN_DE_TRANSFERENCIAS","280 0031",VLOOKUP(C655,NIVELES!$A$14:$B$105,2,0)),"")</f>
        <v>280 1330</v>
      </c>
      <c r="AE655" s="86" t="s">
        <v>322</v>
      </c>
      <c r="AF655" s="86" t="s">
        <v>545</v>
      </c>
      <c r="AG655" s="79" t="str">
        <f>+IF(AF655&lt;&gt;"",VLOOKUP(AF655,NIVELES!$A$666:$B$673,2,0),"")</f>
        <v>SERVICIOS_DE_ATENCIÓN_GERONTOLÓGICA</v>
      </c>
      <c r="AH655" s="78" t="s">
        <v>322</v>
      </c>
      <c r="AI655" s="79" t="str">
        <f>IF(AH655&lt;&gt;"",VLOOKUP(CONCATENATE(AG655,AH655),NIVELES!$B$676:$C$745,2,0),"")</f>
        <v>Administracion De La Atencion Gerontologica</v>
      </c>
      <c r="AJ655" s="78" t="s">
        <v>517</v>
      </c>
      <c r="AK655" s="79" t="str">
        <f>+IF(AJ655&lt;&gt;"",VLOOKUP(AJ655,NIVELES!$A$816:$B$892,2,0),"")</f>
        <v>NO APLICA</v>
      </c>
      <c r="AL655" s="78" t="s">
        <v>553</v>
      </c>
      <c r="AM655" s="78">
        <v>510601</v>
      </c>
      <c r="AN655" s="79" t="str">
        <f>IF(AM655&lt;&gt;"",+VLOOKUP(AM655,NIVELES!$A$1652:$B$2466,2,0),"")</f>
        <v>Aporte Patronal</v>
      </c>
      <c r="AO655" s="87">
        <v>9953.69</v>
      </c>
      <c r="AP655" s="88">
        <v>904.88090909090909</v>
      </c>
      <c r="AQ655" s="88">
        <v>904.88090909090909</v>
      </c>
      <c r="AR655" s="88">
        <v>904.88090909090909</v>
      </c>
      <c r="AS655" s="88">
        <v>904.88090909090909</v>
      </c>
      <c r="AT655" s="88">
        <v>904.88090909090909</v>
      </c>
      <c r="AU655" s="88">
        <v>904.88090909090909</v>
      </c>
      <c r="AV655" s="88">
        <v>904.88090909090909</v>
      </c>
      <c r="AW655" s="88">
        <v>904.88090909090909</v>
      </c>
      <c r="AX655" s="88">
        <v>904.88090909090909</v>
      </c>
      <c r="AY655" s="88">
        <v>904.88090909090909</v>
      </c>
      <c r="AZ655" s="88">
        <v>904.88090909090909</v>
      </c>
      <c r="BA655" s="88">
        <v>0</v>
      </c>
      <c r="BB655" s="89">
        <v>9953.69</v>
      </c>
      <c r="BC655" s="90" t="str">
        <f t="shared" si="38"/>
        <v>OK</v>
      </c>
      <c r="BD655" s="91" t="str">
        <f t="shared" si="39"/>
        <v xml:space="preserve">                  </v>
      </c>
      <c r="BE655" s="92">
        <f t="shared" si="40"/>
        <v>11</v>
      </c>
    </row>
    <row r="656" spans="1:57" s="74" customFormat="1" ht="50.1" customHeight="1" x14ac:dyDescent="0.2">
      <c r="A656" s="78" t="s">
        <v>55</v>
      </c>
      <c r="B656" s="78" t="s">
        <v>54</v>
      </c>
      <c r="C656" s="78" t="s">
        <v>613</v>
      </c>
      <c r="D656" s="78" t="s">
        <v>605</v>
      </c>
      <c r="E656" s="79" t="str">
        <f>+IF(C656&lt;&gt;"",VLOOKUP(MID(C656,18,5),NIVELES!$A$133:$B$213,2,0),"")</f>
        <v>ESMERALDAS</v>
      </c>
      <c r="F656" s="80" t="s">
        <v>153</v>
      </c>
      <c r="G656" s="81" t="str">
        <f>+IF(F656&lt;&gt;"",VLOOKUP(F656,NIVELES!$A$246:$C$464,3,0),"")</f>
        <v>NORTE</v>
      </c>
      <c r="H656" s="82" t="s">
        <v>1024</v>
      </c>
      <c r="I656" s="78" t="s">
        <v>2201</v>
      </c>
      <c r="J656" s="78" t="s">
        <v>2184</v>
      </c>
      <c r="K656" s="78" t="s">
        <v>2185</v>
      </c>
      <c r="L656" s="78" t="s">
        <v>1791</v>
      </c>
      <c r="M656" s="78" t="s">
        <v>1791</v>
      </c>
      <c r="N656" s="78" t="s">
        <v>1791</v>
      </c>
      <c r="O656" s="78" t="s">
        <v>2269</v>
      </c>
      <c r="P656" s="82">
        <v>11</v>
      </c>
      <c r="Q656" s="78" t="s">
        <v>2270</v>
      </c>
      <c r="R656" s="82">
        <v>1</v>
      </c>
      <c r="S656" s="82">
        <v>1</v>
      </c>
      <c r="T656" s="82">
        <v>1</v>
      </c>
      <c r="U656" s="82">
        <v>1</v>
      </c>
      <c r="V656" s="82">
        <v>1</v>
      </c>
      <c r="W656" s="82">
        <v>1</v>
      </c>
      <c r="X656" s="82">
        <v>1</v>
      </c>
      <c r="Y656" s="82">
        <v>1</v>
      </c>
      <c r="Z656" s="82">
        <v>1</v>
      </c>
      <c r="AA656" s="82">
        <v>1</v>
      </c>
      <c r="AB656" s="82">
        <v>1</v>
      </c>
      <c r="AC656" s="82">
        <v>0</v>
      </c>
      <c r="AD656" s="85" t="str">
        <f>IF(A656&lt;&gt;"",IF(D656="DIRECCIÓN_DE_TRANSFERENCIAS","280 0031",VLOOKUP(C656,NIVELES!$A$14:$B$105,2,0)),"")</f>
        <v>280 1330</v>
      </c>
      <c r="AE656" s="86" t="s">
        <v>322</v>
      </c>
      <c r="AF656" s="86" t="s">
        <v>545</v>
      </c>
      <c r="AG656" s="79" t="str">
        <f>+IF(AF656&lt;&gt;"",VLOOKUP(AF656,NIVELES!$A$666:$B$673,2,0),"")</f>
        <v>SERVICIOS_DE_ATENCIÓN_GERONTOLÓGICA</v>
      </c>
      <c r="AH656" s="78" t="s">
        <v>322</v>
      </c>
      <c r="AI656" s="79" t="str">
        <f>IF(AH656&lt;&gt;"",VLOOKUP(CONCATENATE(AG656,AH656),NIVELES!$B$676:$C$745,2,0),"")</f>
        <v>Administracion De La Atencion Gerontologica</v>
      </c>
      <c r="AJ656" s="78" t="s">
        <v>517</v>
      </c>
      <c r="AK656" s="79" t="str">
        <f>+IF(AJ656&lt;&gt;"",VLOOKUP(AJ656,NIVELES!$A$816:$B$892,2,0),"")</f>
        <v>NO APLICA</v>
      </c>
      <c r="AL656" s="78" t="s">
        <v>553</v>
      </c>
      <c r="AM656" s="78">
        <v>510204</v>
      </c>
      <c r="AN656" s="79" t="str">
        <f>IF(AM656&lt;&gt;"",+VLOOKUP(AM656,NIVELES!$A$1652:$B$2466,2,0),"")</f>
        <v>Decimocuarto Sueldo</v>
      </c>
      <c r="AO656" s="87">
        <v>4334</v>
      </c>
      <c r="AP656" s="88">
        <v>394</v>
      </c>
      <c r="AQ656" s="88">
        <v>394</v>
      </c>
      <c r="AR656" s="88">
        <v>394</v>
      </c>
      <c r="AS656" s="88">
        <v>394</v>
      </c>
      <c r="AT656" s="88">
        <v>394</v>
      </c>
      <c r="AU656" s="88">
        <v>394</v>
      </c>
      <c r="AV656" s="88">
        <v>394</v>
      </c>
      <c r="AW656" s="88">
        <v>394</v>
      </c>
      <c r="AX656" s="88">
        <v>394</v>
      </c>
      <c r="AY656" s="88">
        <v>394</v>
      </c>
      <c r="AZ656" s="88">
        <v>394</v>
      </c>
      <c r="BA656" s="88">
        <v>0</v>
      </c>
      <c r="BB656" s="89">
        <v>4334</v>
      </c>
      <c r="BC656" s="90" t="str">
        <f t="shared" si="38"/>
        <v>OK</v>
      </c>
      <c r="BD656" s="91" t="str">
        <f t="shared" si="39"/>
        <v xml:space="preserve">                  </v>
      </c>
      <c r="BE656" s="92">
        <f t="shared" si="40"/>
        <v>11</v>
      </c>
    </row>
    <row r="657" spans="1:57" s="74" customFormat="1" ht="50.1" customHeight="1" x14ac:dyDescent="0.2">
      <c r="A657" s="78" t="s">
        <v>55</v>
      </c>
      <c r="B657" s="78" t="s">
        <v>54</v>
      </c>
      <c r="C657" s="78" t="s">
        <v>613</v>
      </c>
      <c r="D657" s="78" t="s">
        <v>605</v>
      </c>
      <c r="E657" s="79" t="str">
        <f>+IF(C657&lt;&gt;"",VLOOKUP(MID(C657,18,5),NIVELES!$A$133:$B$213,2,0),"")</f>
        <v>ESMERALDAS</v>
      </c>
      <c r="F657" s="80" t="s">
        <v>153</v>
      </c>
      <c r="G657" s="81" t="str">
        <f>+IF(F657&lt;&gt;"",VLOOKUP(F657,NIVELES!$A$246:$C$464,3,0),"")</f>
        <v>NORTE</v>
      </c>
      <c r="H657" s="82" t="s">
        <v>1024</v>
      </c>
      <c r="I657" s="78" t="s">
        <v>2201</v>
      </c>
      <c r="J657" s="78" t="s">
        <v>2184</v>
      </c>
      <c r="K657" s="78" t="s">
        <v>2185</v>
      </c>
      <c r="L657" s="78" t="s">
        <v>1791</v>
      </c>
      <c r="M657" s="78" t="s">
        <v>1791</v>
      </c>
      <c r="N657" s="78" t="s">
        <v>1791</v>
      </c>
      <c r="O657" s="78" t="s">
        <v>2269</v>
      </c>
      <c r="P657" s="82">
        <v>11</v>
      </c>
      <c r="Q657" s="78" t="s">
        <v>2270</v>
      </c>
      <c r="R657" s="82">
        <v>1</v>
      </c>
      <c r="S657" s="82">
        <v>1</v>
      </c>
      <c r="T657" s="82">
        <v>1</v>
      </c>
      <c r="U657" s="82">
        <v>1</v>
      </c>
      <c r="V657" s="82">
        <v>1</v>
      </c>
      <c r="W657" s="82">
        <v>1</v>
      </c>
      <c r="X657" s="82">
        <v>1</v>
      </c>
      <c r="Y657" s="82">
        <v>1</v>
      </c>
      <c r="Z657" s="82">
        <v>1</v>
      </c>
      <c r="AA657" s="82">
        <v>1</v>
      </c>
      <c r="AB657" s="82">
        <v>1</v>
      </c>
      <c r="AC657" s="82">
        <v>0</v>
      </c>
      <c r="AD657" s="85" t="str">
        <f>IF(A657&lt;&gt;"",IF(D657="DIRECCIÓN_DE_TRANSFERENCIAS","280 0031",VLOOKUP(C657,NIVELES!$A$14:$B$105,2,0)),"")</f>
        <v>280 1330</v>
      </c>
      <c r="AE657" s="86" t="s">
        <v>322</v>
      </c>
      <c r="AF657" s="86" t="s">
        <v>545</v>
      </c>
      <c r="AG657" s="79" t="str">
        <f>+IF(AF657&lt;&gt;"",VLOOKUP(AF657,NIVELES!$A$666:$B$673,2,0),"")</f>
        <v>SERVICIOS_DE_ATENCIÓN_GERONTOLÓGICA</v>
      </c>
      <c r="AH657" s="78" t="s">
        <v>322</v>
      </c>
      <c r="AI657" s="79" t="str">
        <f>IF(AH657&lt;&gt;"",VLOOKUP(CONCATENATE(AG657,AH657),NIVELES!$B$676:$C$745,2,0),"")</f>
        <v>Administracion De La Atencion Gerontologica</v>
      </c>
      <c r="AJ657" s="78" t="s">
        <v>517</v>
      </c>
      <c r="AK657" s="79" t="str">
        <f>+IF(AJ657&lt;&gt;"",VLOOKUP(AJ657,NIVELES!$A$816:$B$892,2,0),"")</f>
        <v>NO APLICA</v>
      </c>
      <c r="AL657" s="78" t="s">
        <v>553</v>
      </c>
      <c r="AM657" s="78">
        <v>510203</v>
      </c>
      <c r="AN657" s="79" t="str">
        <f>IF(AM657&lt;&gt;"",+VLOOKUP(AM657,NIVELES!$A$1652:$B$2466,2,0),"")</f>
        <v>Decimotercer Sueldo</v>
      </c>
      <c r="AO657" s="87">
        <v>8595.58</v>
      </c>
      <c r="AP657" s="88">
        <v>781.4163636363636</v>
      </c>
      <c r="AQ657" s="88">
        <v>781.4163636363636</v>
      </c>
      <c r="AR657" s="88">
        <v>781.4163636363636</v>
      </c>
      <c r="AS657" s="88">
        <v>781.4163636363636</v>
      </c>
      <c r="AT657" s="88">
        <v>781.4163636363636</v>
      </c>
      <c r="AU657" s="88">
        <v>781.4163636363636</v>
      </c>
      <c r="AV657" s="88">
        <v>781.4163636363636</v>
      </c>
      <c r="AW657" s="88">
        <v>781.4163636363636</v>
      </c>
      <c r="AX657" s="88">
        <v>781.4163636363636</v>
      </c>
      <c r="AY657" s="88">
        <v>781.4163636363636</v>
      </c>
      <c r="AZ657" s="88">
        <v>781.4163636363636</v>
      </c>
      <c r="BA657" s="88">
        <v>0</v>
      </c>
      <c r="BB657" s="89">
        <v>8595.58</v>
      </c>
      <c r="BC657" s="90" t="str">
        <f t="shared" si="38"/>
        <v>OK</v>
      </c>
      <c r="BD657" s="91" t="str">
        <f t="shared" si="39"/>
        <v xml:space="preserve">                  </v>
      </c>
      <c r="BE657" s="92">
        <f t="shared" si="40"/>
        <v>11</v>
      </c>
    </row>
    <row r="658" spans="1:57" s="74" customFormat="1" ht="50.1" customHeight="1" x14ac:dyDescent="0.2">
      <c r="A658" s="78" t="s">
        <v>55</v>
      </c>
      <c r="B658" s="78" t="s">
        <v>54</v>
      </c>
      <c r="C658" s="78" t="s">
        <v>613</v>
      </c>
      <c r="D658" s="78" t="s">
        <v>605</v>
      </c>
      <c r="E658" s="79" t="str">
        <f>+IF(C658&lt;&gt;"",VLOOKUP(MID(C658,18,5),NIVELES!$A$133:$B$213,2,0),"")</f>
        <v>ESMERALDAS</v>
      </c>
      <c r="F658" s="80" t="s">
        <v>153</v>
      </c>
      <c r="G658" s="81" t="str">
        <f>+IF(F658&lt;&gt;"",VLOOKUP(F658,NIVELES!$A$246:$C$464,3,0),"")</f>
        <v>NORTE</v>
      </c>
      <c r="H658" s="82" t="s">
        <v>1024</v>
      </c>
      <c r="I658" s="78" t="s">
        <v>2201</v>
      </c>
      <c r="J658" s="78" t="s">
        <v>2184</v>
      </c>
      <c r="K658" s="78" t="s">
        <v>2185</v>
      </c>
      <c r="L658" s="78" t="s">
        <v>1791</v>
      </c>
      <c r="M658" s="78" t="s">
        <v>1791</v>
      </c>
      <c r="N658" s="78" t="s">
        <v>1791</v>
      </c>
      <c r="O658" s="78" t="s">
        <v>2269</v>
      </c>
      <c r="P658" s="82">
        <v>11</v>
      </c>
      <c r="Q658" s="78" t="s">
        <v>2270</v>
      </c>
      <c r="R658" s="82">
        <v>1</v>
      </c>
      <c r="S658" s="82">
        <v>1</v>
      </c>
      <c r="T658" s="82">
        <v>1</v>
      </c>
      <c r="U658" s="82">
        <v>1</v>
      </c>
      <c r="V658" s="82">
        <v>1</v>
      </c>
      <c r="W658" s="82">
        <v>1</v>
      </c>
      <c r="X658" s="82">
        <v>1</v>
      </c>
      <c r="Y658" s="82">
        <v>1</v>
      </c>
      <c r="Z658" s="82">
        <v>1</v>
      </c>
      <c r="AA658" s="82">
        <v>1</v>
      </c>
      <c r="AB658" s="82">
        <v>1</v>
      </c>
      <c r="AC658" s="82">
        <v>0</v>
      </c>
      <c r="AD658" s="85" t="str">
        <f>IF(A658&lt;&gt;"",IF(D658="DIRECCIÓN_DE_TRANSFERENCIAS","280 0031",VLOOKUP(C658,NIVELES!$A$14:$B$105,2,0)),"")</f>
        <v>280 1330</v>
      </c>
      <c r="AE658" s="86" t="s">
        <v>322</v>
      </c>
      <c r="AF658" s="86" t="s">
        <v>545</v>
      </c>
      <c r="AG658" s="79" t="str">
        <f>+IF(AF658&lt;&gt;"",VLOOKUP(AF658,NIVELES!$A$666:$B$673,2,0),"")</f>
        <v>SERVICIOS_DE_ATENCIÓN_GERONTOLÓGICA</v>
      </c>
      <c r="AH658" s="78" t="s">
        <v>322</v>
      </c>
      <c r="AI658" s="79" t="str">
        <f>IF(AH658&lt;&gt;"",VLOOKUP(CONCATENATE(AG658,AH658),NIVELES!$B$676:$C$745,2,0),"")</f>
        <v>Administracion De La Atencion Gerontologica</v>
      </c>
      <c r="AJ658" s="78" t="s">
        <v>517</v>
      </c>
      <c r="AK658" s="79" t="str">
        <f>+IF(AJ658&lt;&gt;"",VLOOKUP(AJ658,NIVELES!$A$816:$B$892,2,0),"")</f>
        <v>NO APLICA</v>
      </c>
      <c r="AL658" s="78" t="s">
        <v>553</v>
      </c>
      <c r="AM658" s="78">
        <v>510602</v>
      </c>
      <c r="AN658" s="79" t="str">
        <f>IF(AM658&lt;&gt;"",+VLOOKUP(AM658,NIVELES!$A$1652:$B$2466,2,0),"")</f>
        <v>Fondo de Reserva</v>
      </c>
      <c r="AO658" s="87">
        <v>8595.58</v>
      </c>
      <c r="AP658" s="88">
        <v>781.4163636363636</v>
      </c>
      <c r="AQ658" s="88">
        <v>781.4163636363636</v>
      </c>
      <c r="AR658" s="88">
        <v>781.4163636363636</v>
      </c>
      <c r="AS658" s="88">
        <v>781.4163636363636</v>
      </c>
      <c r="AT658" s="88">
        <v>781.4163636363636</v>
      </c>
      <c r="AU658" s="88">
        <v>781.4163636363636</v>
      </c>
      <c r="AV658" s="88">
        <v>781.4163636363636</v>
      </c>
      <c r="AW658" s="88">
        <v>781.4163636363636</v>
      </c>
      <c r="AX658" s="88">
        <v>781.4163636363636</v>
      </c>
      <c r="AY658" s="88">
        <v>781.4163636363636</v>
      </c>
      <c r="AZ658" s="88">
        <v>781.4163636363636</v>
      </c>
      <c r="BA658" s="88">
        <v>0</v>
      </c>
      <c r="BB658" s="89">
        <v>8595.58</v>
      </c>
      <c r="BC658" s="90" t="str">
        <f t="shared" si="38"/>
        <v>OK</v>
      </c>
      <c r="BD658" s="91" t="str">
        <f t="shared" si="39"/>
        <v xml:space="preserve">                  </v>
      </c>
      <c r="BE658" s="92">
        <f t="shared" si="40"/>
        <v>11</v>
      </c>
    </row>
    <row r="659" spans="1:57" s="74" customFormat="1" ht="50.1" customHeight="1" x14ac:dyDescent="0.2">
      <c r="A659" s="78" t="s">
        <v>55</v>
      </c>
      <c r="B659" s="78" t="s">
        <v>54</v>
      </c>
      <c r="C659" s="78" t="s">
        <v>613</v>
      </c>
      <c r="D659" s="78" t="s">
        <v>605</v>
      </c>
      <c r="E659" s="79" t="str">
        <f>+IF(C659&lt;&gt;"",VLOOKUP(MID(C659,18,5),NIVELES!$A$133:$B$213,2,0),"")</f>
        <v>ESMERALDAS</v>
      </c>
      <c r="F659" s="80" t="s">
        <v>153</v>
      </c>
      <c r="G659" s="81" t="str">
        <f>+IF(F659&lt;&gt;"",VLOOKUP(F659,NIVELES!$A$246:$C$464,3,0),"")</f>
        <v>NORTE</v>
      </c>
      <c r="H659" s="82" t="s">
        <v>1024</v>
      </c>
      <c r="I659" s="78" t="s">
        <v>2201</v>
      </c>
      <c r="J659" s="78" t="s">
        <v>2184</v>
      </c>
      <c r="K659" s="78" t="s">
        <v>2185</v>
      </c>
      <c r="L659" s="78" t="s">
        <v>1791</v>
      </c>
      <c r="M659" s="78" t="s">
        <v>1791</v>
      </c>
      <c r="N659" s="78" t="s">
        <v>1791</v>
      </c>
      <c r="O659" s="78" t="s">
        <v>2269</v>
      </c>
      <c r="P659" s="82">
        <v>11</v>
      </c>
      <c r="Q659" s="78" t="s">
        <v>2270</v>
      </c>
      <c r="R659" s="82">
        <v>1</v>
      </c>
      <c r="S659" s="82">
        <v>1</v>
      </c>
      <c r="T659" s="82">
        <v>1</v>
      </c>
      <c r="U659" s="82">
        <v>1</v>
      </c>
      <c r="V659" s="82">
        <v>1</v>
      </c>
      <c r="W659" s="82">
        <v>1</v>
      </c>
      <c r="X659" s="82">
        <v>1</v>
      </c>
      <c r="Y659" s="82">
        <v>1</v>
      </c>
      <c r="Z659" s="82">
        <v>1</v>
      </c>
      <c r="AA659" s="82">
        <v>1</v>
      </c>
      <c r="AB659" s="82">
        <v>1</v>
      </c>
      <c r="AC659" s="82">
        <v>0</v>
      </c>
      <c r="AD659" s="85" t="str">
        <f>IF(A659&lt;&gt;"",IF(D659="DIRECCIÓN_DE_TRANSFERENCIAS","280 0031",VLOOKUP(C659,NIVELES!$A$14:$B$105,2,0)),"")</f>
        <v>280 1330</v>
      </c>
      <c r="AE659" s="86" t="s">
        <v>322</v>
      </c>
      <c r="AF659" s="86" t="s">
        <v>545</v>
      </c>
      <c r="AG659" s="79" t="str">
        <f>+IF(AF659&lt;&gt;"",VLOOKUP(AF659,NIVELES!$A$666:$B$673,2,0),"")</f>
        <v>SERVICIOS_DE_ATENCIÓN_GERONTOLÓGICA</v>
      </c>
      <c r="AH659" s="78" t="s">
        <v>322</v>
      </c>
      <c r="AI659" s="79" t="str">
        <f>IF(AH659&lt;&gt;"",VLOOKUP(CONCATENATE(AG659,AH659),NIVELES!$B$676:$C$745,2,0),"")</f>
        <v>Administracion De La Atencion Gerontologica</v>
      </c>
      <c r="AJ659" s="78" t="s">
        <v>517</v>
      </c>
      <c r="AK659" s="79" t="str">
        <f>+IF(AJ659&lt;&gt;"",VLOOKUP(AJ659,NIVELES!$A$816:$B$892,2,0),"")</f>
        <v>NO APLICA</v>
      </c>
      <c r="AL659" s="78" t="s">
        <v>553</v>
      </c>
      <c r="AM659" s="78">
        <v>510510</v>
      </c>
      <c r="AN659" s="79" t="str">
        <f>IF(AM659&lt;&gt;"",+VLOOKUP(AM659,NIVELES!$A$1652:$B$2466,2,0),"")</f>
        <v>Servicios Personales por Contrato</v>
      </c>
      <c r="AO659" s="87">
        <v>103147</v>
      </c>
      <c r="AP659" s="88">
        <v>9377</v>
      </c>
      <c r="AQ659" s="88">
        <v>9377</v>
      </c>
      <c r="AR659" s="88">
        <v>9377</v>
      </c>
      <c r="AS659" s="88">
        <v>9377</v>
      </c>
      <c r="AT659" s="88">
        <v>9377</v>
      </c>
      <c r="AU659" s="88">
        <v>9377</v>
      </c>
      <c r="AV659" s="88">
        <v>9377</v>
      </c>
      <c r="AW659" s="88">
        <v>9377</v>
      </c>
      <c r="AX659" s="88">
        <v>9377</v>
      </c>
      <c r="AY659" s="88">
        <v>9377</v>
      </c>
      <c r="AZ659" s="88">
        <v>9377</v>
      </c>
      <c r="BA659" s="88">
        <v>0</v>
      </c>
      <c r="BB659" s="89">
        <v>103147</v>
      </c>
      <c r="BC659" s="90" t="str">
        <f t="shared" si="38"/>
        <v>OK</v>
      </c>
      <c r="BD659" s="91" t="str">
        <f t="shared" si="39"/>
        <v xml:space="preserve">                  </v>
      </c>
      <c r="BE659" s="92">
        <f t="shared" si="40"/>
        <v>11</v>
      </c>
    </row>
    <row r="660" spans="1:57" s="74" customFormat="1" ht="50.1" customHeight="1" x14ac:dyDescent="0.2">
      <c r="A660" s="78" t="s">
        <v>55</v>
      </c>
      <c r="B660" s="78" t="s">
        <v>54</v>
      </c>
      <c r="C660" s="78" t="s">
        <v>614</v>
      </c>
      <c r="D660" s="78" t="s">
        <v>605</v>
      </c>
      <c r="E660" s="79" t="str">
        <f>+IF(C660&lt;&gt;"",VLOOKUP(MID(C660,18,5),NIVELES!$A$133:$B$213,2,0),"")</f>
        <v>SUCUMBIOS</v>
      </c>
      <c r="F660" s="80" t="s">
        <v>221</v>
      </c>
      <c r="G660" s="81" t="str">
        <f>+IF(F660&lt;&gt;"",VLOOKUP(F660,NIVELES!$A$246:$C$464,3,0),"")</f>
        <v>NORTE</v>
      </c>
      <c r="H660" s="82" t="s">
        <v>1024</v>
      </c>
      <c r="I660" s="78" t="s">
        <v>2201</v>
      </c>
      <c r="J660" s="78" t="s">
        <v>2184</v>
      </c>
      <c r="K660" s="78" t="s">
        <v>2185</v>
      </c>
      <c r="L660" s="78" t="s">
        <v>1791</v>
      </c>
      <c r="M660" s="78" t="s">
        <v>1791</v>
      </c>
      <c r="N660" s="78" t="s">
        <v>1791</v>
      </c>
      <c r="O660" s="78" t="s">
        <v>2269</v>
      </c>
      <c r="P660" s="82">
        <v>11</v>
      </c>
      <c r="Q660" s="78" t="s">
        <v>2270</v>
      </c>
      <c r="R660" s="82">
        <v>1</v>
      </c>
      <c r="S660" s="82">
        <v>1</v>
      </c>
      <c r="T660" s="82">
        <v>1</v>
      </c>
      <c r="U660" s="82">
        <v>1</v>
      </c>
      <c r="V660" s="82">
        <v>1</v>
      </c>
      <c r="W660" s="82">
        <v>1</v>
      </c>
      <c r="X660" s="82">
        <v>1</v>
      </c>
      <c r="Y660" s="82">
        <v>1</v>
      </c>
      <c r="Z660" s="82">
        <v>1</v>
      </c>
      <c r="AA660" s="82">
        <v>1</v>
      </c>
      <c r="AB660" s="82">
        <v>1</v>
      </c>
      <c r="AC660" s="82">
        <v>0</v>
      </c>
      <c r="AD660" s="85" t="str">
        <f>IF(A660&lt;&gt;"",IF(D660="DIRECCIÓN_DE_TRANSFERENCIAS","280 0031",VLOOKUP(C660,NIVELES!$A$14:$B$105,2,0)),"")</f>
        <v>280 1520</v>
      </c>
      <c r="AE660" s="86" t="s">
        <v>322</v>
      </c>
      <c r="AF660" s="86" t="s">
        <v>545</v>
      </c>
      <c r="AG660" s="79" t="str">
        <f>+IF(AF660&lt;&gt;"",VLOOKUP(AF660,NIVELES!$A$666:$B$673,2,0),"")</f>
        <v>SERVICIOS_DE_ATENCIÓN_GERONTOLÓGICA</v>
      </c>
      <c r="AH660" s="78" t="s">
        <v>322</v>
      </c>
      <c r="AI660" s="79" t="str">
        <f>IF(AH660&lt;&gt;"",VLOOKUP(CONCATENATE(AG660,AH660),NIVELES!$B$676:$C$745,2,0),"")</f>
        <v>Administracion De La Atencion Gerontologica</v>
      </c>
      <c r="AJ660" s="78" t="s">
        <v>517</v>
      </c>
      <c r="AK660" s="79" t="str">
        <f>+IF(AJ660&lt;&gt;"",VLOOKUP(AJ660,NIVELES!$A$816:$B$892,2,0),"")</f>
        <v>NO APLICA</v>
      </c>
      <c r="AL660" s="78" t="s">
        <v>553</v>
      </c>
      <c r="AM660" s="78">
        <v>510601</v>
      </c>
      <c r="AN660" s="79" t="str">
        <f>IF(AM660&lt;&gt;"",+VLOOKUP(AM660,NIVELES!$A$1652:$B$2466,2,0),"")</f>
        <v>Aporte Patronal</v>
      </c>
      <c r="AO660" s="87">
        <v>4186.5600000000004</v>
      </c>
      <c r="AP660" s="88">
        <v>380.59636363636366</v>
      </c>
      <c r="AQ660" s="88">
        <v>380.59636363636366</v>
      </c>
      <c r="AR660" s="88">
        <v>380.59636363636366</v>
      </c>
      <c r="AS660" s="88">
        <v>380.59636363636366</v>
      </c>
      <c r="AT660" s="88">
        <v>380.59636363636366</v>
      </c>
      <c r="AU660" s="88">
        <v>380.59636363636366</v>
      </c>
      <c r="AV660" s="88">
        <v>380.59636363636366</v>
      </c>
      <c r="AW660" s="88">
        <v>380.59636363636366</v>
      </c>
      <c r="AX660" s="88">
        <v>380.59636363636366</v>
      </c>
      <c r="AY660" s="88">
        <v>380.59636363636366</v>
      </c>
      <c r="AZ660" s="88">
        <v>380.59636363636366</v>
      </c>
      <c r="BA660" s="88">
        <v>0</v>
      </c>
      <c r="BB660" s="89">
        <v>4186.5599999999995</v>
      </c>
      <c r="BC660" s="90" t="str">
        <f t="shared" si="38"/>
        <v>OK</v>
      </c>
      <c r="BD660" s="91" t="str">
        <f t="shared" si="39"/>
        <v xml:space="preserve">                  </v>
      </c>
      <c r="BE660" s="92">
        <f t="shared" si="40"/>
        <v>11</v>
      </c>
    </row>
    <row r="661" spans="1:57" s="74" customFormat="1" ht="50.1" customHeight="1" x14ac:dyDescent="0.2">
      <c r="A661" s="78" t="s">
        <v>55</v>
      </c>
      <c r="B661" s="78" t="s">
        <v>54</v>
      </c>
      <c r="C661" s="78" t="s">
        <v>614</v>
      </c>
      <c r="D661" s="78" t="s">
        <v>605</v>
      </c>
      <c r="E661" s="79" t="str">
        <f>+IF(C661&lt;&gt;"",VLOOKUP(MID(C661,18,5),NIVELES!$A$133:$B$213,2,0),"")</f>
        <v>SUCUMBIOS</v>
      </c>
      <c r="F661" s="80" t="s">
        <v>221</v>
      </c>
      <c r="G661" s="81" t="str">
        <f>+IF(F661&lt;&gt;"",VLOOKUP(F661,NIVELES!$A$246:$C$464,3,0),"")</f>
        <v>NORTE</v>
      </c>
      <c r="H661" s="82" t="s">
        <v>1024</v>
      </c>
      <c r="I661" s="78" t="s">
        <v>2201</v>
      </c>
      <c r="J661" s="78" t="s">
        <v>2184</v>
      </c>
      <c r="K661" s="78" t="s">
        <v>2185</v>
      </c>
      <c r="L661" s="78" t="s">
        <v>1791</v>
      </c>
      <c r="M661" s="78" t="s">
        <v>1791</v>
      </c>
      <c r="N661" s="78" t="s">
        <v>1791</v>
      </c>
      <c r="O661" s="78" t="s">
        <v>2269</v>
      </c>
      <c r="P661" s="82">
        <v>11</v>
      </c>
      <c r="Q661" s="78" t="s">
        <v>2270</v>
      </c>
      <c r="R661" s="82">
        <v>1</v>
      </c>
      <c r="S661" s="82">
        <v>1</v>
      </c>
      <c r="T661" s="82">
        <v>1</v>
      </c>
      <c r="U661" s="82">
        <v>1</v>
      </c>
      <c r="V661" s="82">
        <v>1</v>
      </c>
      <c r="W661" s="82">
        <v>1</v>
      </c>
      <c r="X661" s="82">
        <v>1</v>
      </c>
      <c r="Y661" s="82">
        <v>1</v>
      </c>
      <c r="Z661" s="82">
        <v>1</v>
      </c>
      <c r="AA661" s="82">
        <v>1</v>
      </c>
      <c r="AB661" s="82">
        <v>1</v>
      </c>
      <c r="AC661" s="82">
        <v>0</v>
      </c>
      <c r="AD661" s="85" t="str">
        <f>IF(A661&lt;&gt;"",IF(D661="DIRECCIÓN_DE_TRANSFERENCIAS","280 0031",VLOOKUP(C661,NIVELES!$A$14:$B$105,2,0)),"")</f>
        <v>280 1520</v>
      </c>
      <c r="AE661" s="86" t="s">
        <v>322</v>
      </c>
      <c r="AF661" s="86" t="s">
        <v>545</v>
      </c>
      <c r="AG661" s="79" t="str">
        <f>+IF(AF661&lt;&gt;"",VLOOKUP(AF661,NIVELES!$A$666:$B$673,2,0),"")</f>
        <v>SERVICIOS_DE_ATENCIÓN_GERONTOLÓGICA</v>
      </c>
      <c r="AH661" s="78" t="s">
        <v>322</v>
      </c>
      <c r="AI661" s="79" t="str">
        <f>IF(AH661&lt;&gt;"",VLOOKUP(CONCATENATE(AG661,AH661),NIVELES!$B$676:$C$745,2,0),"")</f>
        <v>Administracion De La Atencion Gerontologica</v>
      </c>
      <c r="AJ661" s="78" t="s">
        <v>517</v>
      </c>
      <c r="AK661" s="79" t="str">
        <f>+IF(AJ661&lt;&gt;"",VLOOKUP(AJ661,NIVELES!$A$816:$B$892,2,0),"")</f>
        <v>NO APLICA</v>
      </c>
      <c r="AL661" s="78" t="s">
        <v>553</v>
      </c>
      <c r="AM661" s="78">
        <v>510204</v>
      </c>
      <c r="AN661" s="79" t="str">
        <f>IF(AM661&lt;&gt;"",+VLOOKUP(AM661,NIVELES!$A$1652:$B$2466,2,0),"")</f>
        <v>Decimocuarto Sueldo</v>
      </c>
      <c r="AO661" s="87">
        <v>1444.67</v>
      </c>
      <c r="AP661" s="88">
        <v>131.33363636363637</v>
      </c>
      <c r="AQ661" s="88">
        <v>131.33363636363637</v>
      </c>
      <c r="AR661" s="88">
        <v>131.33363636363637</v>
      </c>
      <c r="AS661" s="88">
        <v>131.33363636363637</v>
      </c>
      <c r="AT661" s="88">
        <v>131.33363636363637</v>
      </c>
      <c r="AU661" s="88">
        <v>131.33363636363637</v>
      </c>
      <c r="AV661" s="88">
        <v>131.33363636363637</v>
      </c>
      <c r="AW661" s="88">
        <v>131.33363636363637</v>
      </c>
      <c r="AX661" s="88">
        <v>131.33363636363637</v>
      </c>
      <c r="AY661" s="88">
        <v>131.33363636363637</v>
      </c>
      <c r="AZ661" s="88">
        <v>131.33363636363637</v>
      </c>
      <c r="BA661" s="88">
        <v>0</v>
      </c>
      <c r="BB661" s="89">
        <v>1444.6699999999998</v>
      </c>
      <c r="BC661" s="90" t="str">
        <f t="shared" si="38"/>
        <v>OK</v>
      </c>
      <c r="BD661" s="91" t="str">
        <f t="shared" si="39"/>
        <v xml:space="preserve">                  </v>
      </c>
      <c r="BE661" s="92">
        <f t="shared" si="40"/>
        <v>11</v>
      </c>
    </row>
    <row r="662" spans="1:57" s="74" customFormat="1" ht="50.1" customHeight="1" x14ac:dyDescent="0.2">
      <c r="A662" s="78" t="s">
        <v>55</v>
      </c>
      <c r="B662" s="78" t="s">
        <v>54</v>
      </c>
      <c r="C662" s="78" t="s">
        <v>614</v>
      </c>
      <c r="D662" s="78" t="s">
        <v>605</v>
      </c>
      <c r="E662" s="79" t="str">
        <f>+IF(C662&lt;&gt;"",VLOOKUP(MID(C662,18,5),NIVELES!$A$133:$B$213,2,0),"")</f>
        <v>SUCUMBIOS</v>
      </c>
      <c r="F662" s="80" t="s">
        <v>221</v>
      </c>
      <c r="G662" s="81" t="str">
        <f>+IF(F662&lt;&gt;"",VLOOKUP(F662,NIVELES!$A$246:$C$464,3,0),"")</f>
        <v>NORTE</v>
      </c>
      <c r="H662" s="82" t="s">
        <v>1024</v>
      </c>
      <c r="I662" s="78" t="s">
        <v>2201</v>
      </c>
      <c r="J662" s="78" t="s">
        <v>2184</v>
      </c>
      <c r="K662" s="78" t="s">
        <v>2185</v>
      </c>
      <c r="L662" s="78" t="s">
        <v>1791</v>
      </c>
      <c r="M662" s="78" t="s">
        <v>1791</v>
      </c>
      <c r="N662" s="78" t="s">
        <v>1791</v>
      </c>
      <c r="O662" s="78" t="s">
        <v>2269</v>
      </c>
      <c r="P662" s="82">
        <v>11</v>
      </c>
      <c r="Q662" s="78" t="s">
        <v>2270</v>
      </c>
      <c r="R662" s="82">
        <v>1</v>
      </c>
      <c r="S662" s="82">
        <v>1</v>
      </c>
      <c r="T662" s="82">
        <v>1</v>
      </c>
      <c r="U662" s="82">
        <v>1</v>
      </c>
      <c r="V662" s="82">
        <v>1</v>
      </c>
      <c r="W662" s="82">
        <v>1</v>
      </c>
      <c r="X662" s="82">
        <v>1</v>
      </c>
      <c r="Y662" s="82">
        <v>1</v>
      </c>
      <c r="Z662" s="82">
        <v>1</v>
      </c>
      <c r="AA662" s="82">
        <v>1</v>
      </c>
      <c r="AB662" s="82">
        <v>1</v>
      </c>
      <c r="AC662" s="82">
        <v>0</v>
      </c>
      <c r="AD662" s="85" t="str">
        <f>IF(A662&lt;&gt;"",IF(D662="DIRECCIÓN_DE_TRANSFERENCIAS","280 0031",VLOOKUP(C662,NIVELES!$A$14:$B$105,2,0)),"")</f>
        <v>280 1520</v>
      </c>
      <c r="AE662" s="86" t="s">
        <v>322</v>
      </c>
      <c r="AF662" s="86" t="s">
        <v>545</v>
      </c>
      <c r="AG662" s="79" t="str">
        <f>+IF(AF662&lt;&gt;"",VLOOKUP(AF662,NIVELES!$A$666:$B$673,2,0),"")</f>
        <v>SERVICIOS_DE_ATENCIÓN_GERONTOLÓGICA</v>
      </c>
      <c r="AH662" s="78" t="s">
        <v>322</v>
      </c>
      <c r="AI662" s="79" t="str">
        <f>IF(AH662&lt;&gt;"",VLOOKUP(CONCATENATE(AG662,AH662),NIVELES!$B$676:$C$745,2,0),"")</f>
        <v>Administracion De La Atencion Gerontologica</v>
      </c>
      <c r="AJ662" s="78" t="s">
        <v>517</v>
      </c>
      <c r="AK662" s="79" t="str">
        <f>+IF(AJ662&lt;&gt;"",VLOOKUP(AJ662,NIVELES!$A$816:$B$892,2,0),"")</f>
        <v>NO APLICA</v>
      </c>
      <c r="AL662" s="78" t="s">
        <v>553</v>
      </c>
      <c r="AM662" s="78">
        <v>510203</v>
      </c>
      <c r="AN662" s="79" t="str">
        <f>IF(AM662&lt;&gt;"",+VLOOKUP(AM662,NIVELES!$A$1652:$B$2466,2,0),"")</f>
        <v>Decimotercer Sueldo</v>
      </c>
      <c r="AO662" s="87">
        <v>3615.33</v>
      </c>
      <c r="AP662" s="88">
        <v>328.66636363636366</v>
      </c>
      <c r="AQ662" s="88">
        <v>328.66636363636366</v>
      </c>
      <c r="AR662" s="88">
        <v>328.66636363636366</v>
      </c>
      <c r="AS662" s="88">
        <v>328.66636363636366</v>
      </c>
      <c r="AT662" s="88">
        <v>328.66636363636366</v>
      </c>
      <c r="AU662" s="88">
        <v>328.66636363636366</v>
      </c>
      <c r="AV662" s="88">
        <v>328.66636363636366</v>
      </c>
      <c r="AW662" s="88">
        <v>328.66636363636366</v>
      </c>
      <c r="AX662" s="88">
        <v>328.66636363636366</v>
      </c>
      <c r="AY662" s="88">
        <v>328.66636363636366</v>
      </c>
      <c r="AZ662" s="88">
        <v>328.66636363636366</v>
      </c>
      <c r="BA662" s="88">
        <v>0</v>
      </c>
      <c r="BB662" s="89">
        <v>3615.3300000000004</v>
      </c>
      <c r="BC662" s="90" t="str">
        <f t="shared" si="38"/>
        <v>OK</v>
      </c>
      <c r="BD662" s="91" t="str">
        <f t="shared" si="39"/>
        <v xml:space="preserve">                  </v>
      </c>
      <c r="BE662" s="92">
        <f t="shared" si="40"/>
        <v>11</v>
      </c>
    </row>
    <row r="663" spans="1:57" s="74" customFormat="1" ht="50.1" customHeight="1" x14ac:dyDescent="0.2">
      <c r="A663" s="78" t="s">
        <v>55</v>
      </c>
      <c r="B663" s="78" t="s">
        <v>54</v>
      </c>
      <c r="C663" s="78" t="s">
        <v>614</v>
      </c>
      <c r="D663" s="78" t="s">
        <v>605</v>
      </c>
      <c r="E663" s="79" t="str">
        <f>+IF(C663&lt;&gt;"",VLOOKUP(MID(C663,18,5),NIVELES!$A$133:$B$213,2,0),"")</f>
        <v>SUCUMBIOS</v>
      </c>
      <c r="F663" s="80" t="s">
        <v>221</v>
      </c>
      <c r="G663" s="81" t="str">
        <f>+IF(F663&lt;&gt;"",VLOOKUP(F663,NIVELES!$A$246:$C$464,3,0),"")</f>
        <v>NORTE</v>
      </c>
      <c r="H663" s="82" t="s">
        <v>1024</v>
      </c>
      <c r="I663" s="78" t="s">
        <v>2201</v>
      </c>
      <c r="J663" s="78" t="s">
        <v>2184</v>
      </c>
      <c r="K663" s="78" t="s">
        <v>2185</v>
      </c>
      <c r="L663" s="78" t="s">
        <v>1791</v>
      </c>
      <c r="M663" s="78" t="s">
        <v>1791</v>
      </c>
      <c r="N663" s="78" t="s">
        <v>1791</v>
      </c>
      <c r="O663" s="78" t="s">
        <v>2269</v>
      </c>
      <c r="P663" s="82">
        <v>11</v>
      </c>
      <c r="Q663" s="78" t="s">
        <v>2270</v>
      </c>
      <c r="R663" s="82">
        <v>1</v>
      </c>
      <c r="S663" s="82">
        <v>1</v>
      </c>
      <c r="T663" s="82">
        <v>1</v>
      </c>
      <c r="U663" s="82">
        <v>1</v>
      </c>
      <c r="V663" s="82">
        <v>1</v>
      </c>
      <c r="W663" s="82">
        <v>1</v>
      </c>
      <c r="X663" s="82">
        <v>1</v>
      </c>
      <c r="Y663" s="82">
        <v>1</v>
      </c>
      <c r="Z663" s="82">
        <v>1</v>
      </c>
      <c r="AA663" s="82">
        <v>1</v>
      </c>
      <c r="AB663" s="82">
        <v>1</v>
      </c>
      <c r="AC663" s="82">
        <v>0</v>
      </c>
      <c r="AD663" s="85" t="str">
        <f>IF(A663&lt;&gt;"",IF(D663="DIRECCIÓN_DE_TRANSFERENCIAS","280 0031",VLOOKUP(C663,NIVELES!$A$14:$B$105,2,0)),"")</f>
        <v>280 1520</v>
      </c>
      <c r="AE663" s="86" t="s">
        <v>322</v>
      </c>
      <c r="AF663" s="86" t="s">
        <v>545</v>
      </c>
      <c r="AG663" s="79" t="str">
        <f>+IF(AF663&lt;&gt;"",VLOOKUP(AF663,NIVELES!$A$666:$B$673,2,0),"")</f>
        <v>SERVICIOS_DE_ATENCIÓN_GERONTOLÓGICA</v>
      </c>
      <c r="AH663" s="78" t="s">
        <v>322</v>
      </c>
      <c r="AI663" s="79" t="str">
        <f>IF(AH663&lt;&gt;"",VLOOKUP(CONCATENATE(AG663,AH663),NIVELES!$B$676:$C$745,2,0),"")</f>
        <v>Administracion De La Atencion Gerontologica</v>
      </c>
      <c r="AJ663" s="78" t="s">
        <v>517</v>
      </c>
      <c r="AK663" s="79" t="str">
        <f>+IF(AJ663&lt;&gt;"",VLOOKUP(AJ663,NIVELES!$A$816:$B$892,2,0),"")</f>
        <v>NO APLICA</v>
      </c>
      <c r="AL663" s="78" t="s">
        <v>553</v>
      </c>
      <c r="AM663" s="78">
        <v>510602</v>
      </c>
      <c r="AN663" s="79" t="str">
        <f>IF(AM663&lt;&gt;"",+VLOOKUP(AM663,NIVELES!$A$1652:$B$2466,2,0),"")</f>
        <v>Fondo de Reserva</v>
      </c>
      <c r="AO663" s="87">
        <v>3615.33</v>
      </c>
      <c r="AP663" s="88">
        <v>328.66636363636366</v>
      </c>
      <c r="AQ663" s="88">
        <v>328.66636363636366</v>
      </c>
      <c r="AR663" s="88">
        <v>328.66636363636366</v>
      </c>
      <c r="AS663" s="88">
        <v>328.66636363636366</v>
      </c>
      <c r="AT663" s="88">
        <v>328.66636363636366</v>
      </c>
      <c r="AU663" s="88">
        <v>328.66636363636366</v>
      </c>
      <c r="AV663" s="88">
        <v>328.66636363636366</v>
      </c>
      <c r="AW663" s="88">
        <v>328.66636363636366</v>
      </c>
      <c r="AX663" s="88">
        <v>328.66636363636366</v>
      </c>
      <c r="AY663" s="88">
        <v>328.66636363636366</v>
      </c>
      <c r="AZ663" s="88">
        <v>328.66636363636366</v>
      </c>
      <c r="BA663" s="88">
        <v>0</v>
      </c>
      <c r="BB663" s="89">
        <v>3615.3300000000004</v>
      </c>
      <c r="BC663" s="90" t="str">
        <f t="shared" si="38"/>
        <v>OK</v>
      </c>
      <c r="BD663" s="91" t="str">
        <f t="shared" si="39"/>
        <v xml:space="preserve">                  </v>
      </c>
      <c r="BE663" s="92">
        <f t="shared" si="40"/>
        <v>11</v>
      </c>
    </row>
    <row r="664" spans="1:57" s="74" customFormat="1" ht="50.1" customHeight="1" x14ac:dyDescent="0.2">
      <c r="A664" s="78" t="s">
        <v>55</v>
      </c>
      <c r="B664" s="78" t="s">
        <v>54</v>
      </c>
      <c r="C664" s="78" t="s">
        <v>614</v>
      </c>
      <c r="D664" s="78" t="s">
        <v>605</v>
      </c>
      <c r="E664" s="79" t="str">
        <f>+IF(C664&lt;&gt;"",VLOOKUP(MID(C664,18,5),NIVELES!$A$133:$B$213,2,0),"")</f>
        <v>SUCUMBIOS</v>
      </c>
      <c r="F664" s="80" t="s">
        <v>221</v>
      </c>
      <c r="G664" s="81" t="str">
        <f>+IF(F664&lt;&gt;"",VLOOKUP(F664,NIVELES!$A$246:$C$464,3,0),"")</f>
        <v>NORTE</v>
      </c>
      <c r="H664" s="82" t="s">
        <v>1024</v>
      </c>
      <c r="I664" s="78" t="s">
        <v>2201</v>
      </c>
      <c r="J664" s="78" t="s">
        <v>2184</v>
      </c>
      <c r="K664" s="78" t="s">
        <v>2185</v>
      </c>
      <c r="L664" s="78" t="s">
        <v>1791</v>
      </c>
      <c r="M664" s="78" t="s">
        <v>1791</v>
      </c>
      <c r="N664" s="78" t="s">
        <v>1791</v>
      </c>
      <c r="O664" s="78" t="s">
        <v>2269</v>
      </c>
      <c r="P664" s="82">
        <v>11</v>
      </c>
      <c r="Q664" s="78" t="s">
        <v>2270</v>
      </c>
      <c r="R664" s="82">
        <v>1</v>
      </c>
      <c r="S664" s="82">
        <v>1</v>
      </c>
      <c r="T664" s="82">
        <v>1</v>
      </c>
      <c r="U664" s="82">
        <v>1</v>
      </c>
      <c r="V664" s="82">
        <v>1</v>
      </c>
      <c r="W664" s="82">
        <v>1</v>
      </c>
      <c r="X664" s="82">
        <v>1</v>
      </c>
      <c r="Y664" s="82">
        <v>1</v>
      </c>
      <c r="Z664" s="82">
        <v>1</v>
      </c>
      <c r="AA664" s="82">
        <v>1</v>
      </c>
      <c r="AB664" s="82">
        <v>1</v>
      </c>
      <c r="AC664" s="82">
        <v>0</v>
      </c>
      <c r="AD664" s="85" t="str">
        <f>IF(A664&lt;&gt;"",IF(D664="DIRECCIÓN_DE_TRANSFERENCIAS","280 0031",VLOOKUP(C664,NIVELES!$A$14:$B$105,2,0)),"")</f>
        <v>280 1520</v>
      </c>
      <c r="AE664" s="86" t="s">
        <v>322</v>
      </c>
      <c r="AF664" s="86" t="s">
        <v>545</v>
      </c>
      <c r="AG664" s="79" t="str">
        <f>+IF(AF664&lt;&gt;"",VLOOKUP(AF664,NIVELES!$A$666:$B$673,2,0),"")</f>
        <v>SERVICIOS_DE_ATENCIÓN_GERONTOLÓGICA</v>
      </c>
      <c r="AH664" s="78" t="s">
        <v>322</v>
      </c>
      <c r="AI664" s="79" t="str">
        <f>IF(AH664&lt;&gt;"",VLOOKUP(CONCATENATE(AG664,AH664),NIVELES!$B$676:$C$745,2,0),"")</f>
        <v>Administracion De La Atencion Gerontologica</v>
      </c>
      <c r="AJ664" s="78" t="s">
        <v>517</v>
      </c>
      <c r="AK664" s="79" t="str">
        <f>+IF(AJ664&lt;&gt;"",VLOOKUP(AJ664,NIVELES!$A$816:$B$892,2,0),"")</f>
        <v>NO APLICA</v>
      </c>
      <c r="AL664" s="78" t="s">
        <v>553</v>
      </c>
      <c r="AM664" s="78">
        <v>510105</v>
      </c>
      <c r="AN664" s="79" t="str">
        <f>IF(AM664&lt;&gt;"",+VLOOKUP(AM664,NIVELES!$A$1652:$B$2466,2,0),"")</f>
        <v>Remuneraciones Unificadas</v>
      </c>
      <c r="AO664" s="87">
        <v>47328</v>
      </c>
      <c r="AP664" s="88">
        <v>4302.545454545455</v>
      </c>
      <c r="AQ664" s="88">
        <v>4302.545454545455</v>
      </c>
      <c r="AR664" s="88">
        <v>4302.545454545455</v>
      </c>
      <c r="AS664" s="88">
        <v>4302.545454545455</v>
      </c>
      <c r="AT664" s="88">
        <v>4302.545454545455</v>
      </c>
      <c r="AU664" s="88">
        <v>4302.545454545455</v>
      </c>
      <c r="AV664" s="88">
        <v>4302.545454545455</v>
      </c>
      <c r="AW664" s="88">
        <v>4302.545454545455</v>
      </c>
      <c r="AX664" s="88">
        <v>4302.545454545455</v>
      </c>
      <c r="AY664" s="88">
        <v>4302.545454545455</v>
      </c>
      <c r="AZ664" s="88">
        <v>4302.545454545455</v>
      </c>
      <c r="BA664" s="88">
        <v>0</v>
      </c>
      <c r="BB664" s="89">
        <v>47328.000000000007</v>
      </c>
      <c r="BC664" s="90" t="str">
        <f t="shared" si="38"/>
        <v>OK</v>
      </c>
      <c r="BD664" s="91" t="str">
        <f t="shared" si="39"/>
        <v xml:space="preserve">                  </v>
      </c>
      <c r="BE664" s="92">
        <f t="shared" si="40"/>
        <v>11</v>
      </c>
    </row>
    <row r="665" spans="1:57" s="74" customFormat="1" ht="50.1" customHeight="1" x14ac:dyDescent="0.2">
      <c r="A665" s="78" t="s">
        <v>55</v>
      </c>
      <c r="B665" s="78" t="s">
        <v>54</v>
      </c>
      <c r="C665" s="78" t="s">
        <v>1029</v>
      </c>
      <c r="D665" s="78" t="s">
        <v>605</v>
      </c>
      <c r="E665" s="79" t="str">
        <f>+IF(C665&lt;&gt;"",VLOOKUP(MID(C665,18,5),NIVELES!$A$133:$B$213,2,0),"")</f>
        <v>CARCHI</v>
      </c>
      <c r="F665" s="80" t="s">
        <v>78</v>
      </c>
      <c r="G665" s="81" t="str">
        <f>+IF(F665&lt;&gt;"",VLOOKUP(F665,NIVELES!$A$246:$C$464,3,0),"")</f>
        <v>NORTE</v>
      </c>
      <c r="H665" s="82" t="s">
        <v>1024</v>
      </c>
      <c r="I665" s="78" t="s">
        <v>2201</v>
      </c>
      <c r="J665" s="78" t="s">
        <v>2184</v>
      </c>
      <c r="K665" s="78" t="s">
        <v>2185</v>
      </c>
      <c r="L665" s="78" t="s">
        <v>1791</v>
      </c>
      <c r="M665" s="78">
        <v>70</v>
      </c>
      <c r="N665" s="78" t="s">
        <v>2271</v>
      </c>
      <c r="O665" s="78" t="s">
        <v>2272</v>
      </c>
      <c r="P665" s="82">
        <v>4</v>
      </c>
      <c r="Q665" s="78" t="s">
        <v>2273</v>
      </c>
      <c r="R665" s="82">
        <v>0</v>
      </c>
      <c r="S665" s="82">
        <v>1</v>
      </c>
      <c r="T665" s="82">
        <v>0</v>
      </c>
      <c r="U665" s="82">
        <v>1</v>
      </c>
      <c r="V665" s="82">
        <v>0</v>
      </c>
      <c r="W665" s="82">
        <v>0</v>
      </c>
      <c r="X665" s="82">
        <v>1</v>
      </c>
      <c r="Y665" s="82">
        <v>0</v>
      </c>
      <c r="Z665" s="82">
        <v>0</v>
      </c>
      <c r="AA665" s="82">
        <v>1</v>
      </c>
      <c r="AB665" s="82">
        <v>0</v>
      </c>
      <c r="AC665" s="82">
        <v>0</v>
      </c>
      <c r="AD665" s="85" t="str">
        <f>IF(A665&lt;&gt;"",IF(D665="DIRECCIÓN_DE_TRANSFERENCIAS","280 0031",VLOOKUP(C665,NIVELES!$A$14:$B$105,2,0)),"")</f>
        <v>280 1110</v>
      </c>
      <c r="AE665" s="86" t="s">
        <v>322</v>
      </c>
      <c r="AF665" s="86" t="s">
        <v>545</v>
      </c>
      <c r="AG665" s="79" t="str">
        <f>+IF(AF665&lt;&gt;"",VLOOKUP(AF665,NIVELES!$A$666:$B$673,2,0),"")</f>
        <v>SERVICIOS_DE_ATENCIÓN_GERONTOLÓGICA</v>
      </c>
      <c r="AH665" s="78" t="s">
        <v>453</v>
      </c>
      <c r="AI665" s="79" t="str">
        <f>IF(AH665&lt;&gt;"",VLOOKUP(CONCATENATE(AG665,AH665),NIVELES!$B$676:$C$745,2,0),"")</f>
        <v xml:space="preserve">Subvenciones Para Contribuir El Cuidado De Las Personas Adultas Mayores  Atendidos  A Traves De  Terceros Sean Públicos O Privados </v>
      </c>
      <c r="AJ665" s="78" t="s">
        <v>380</v>
      </c>
      <c r="AK665" s="79" t="str">
        <f>+IF(AJ665&lt;&gt;"",VLOOKUP(AJ665,NIVELES!$A$816:$B$892,2,0),"")</f>
        <v>PROMOVER PRÁCTICAS DE CUIDADO A LAS PERSONAS ADULTAS MAYORES BAJO PARÁMETROS DE CALIDAD Y CALIDEZ</v>
      </c>
      <c r="AL665" s="78" t="s">
        <v>556</v>
      </c>
      <c r="AM665" s="78">
        <v>580104</v>
      </c>
      <c r="AN665" s="79" t="str">
        <f>IF(AM665&lt;&gt;"",+VLOOKUP(AM665,NIVELES!$A$1652:$B$2466,2,0),"")</f>
        <v>A Gobiernos Autónomos Descentralizados</v>
      </c>
      <c r="AO665" s="87">
        <v>87696</v>
      </c>
      <c r="AP665" s="88">
        <v>0</v>
      </c>
      <c r="AQ665" s="88">
        <v>0</v>
      </c>
      <c r="AR665" s="88">
        <v>29232</v>
      </c>
      <c r="AS665" s="88">
        <v>0</v>
      </c>
      <c r="AT665" s="88">
        <v>0</v>
      </c>
      <c r="AU665" s="88">
        <v>29232</v>
      </c>
      <c r="AV665" s="88">
        <v>0</v>
      </c>
      <c r="AW665" s="88">
        <v>0</v>
      </c>
      <c r="AX665" s="88">
        <v>29232</v>
      </c>
      <c r="AY665" s="88">
        <v>0</v>
      </c>
      <c r="AZ665" s="88">
        <v>0</v>
      </c>
      <c r="BA665" s="88">
        <v>0</v>
      </c>
      <c r="BB665" s="89">
        <v>87696</v>
      </c>
      <c r="BC665" s="90" t="str">
        <f t="shared" si="38"/>
        <v>OK</v>
      </c>
      <c r="BD665" s="91" t="str">
        <f t="shared" si="39"/>
        <v xml:space="preserve">                  </v>
      </c>
      <c r="BE665" s="92">
        <f t="shared" si="40"/>
        <v>4</v>
      </c>
    </row>
    <row r="666" spans="1:57" s="74" customFormat="1" ht="50.1" customHeight="1" x14ac:dyDescent="0.2">
      <c r="A666" s="78" t="s">
        <v>55</v>
      </c>
      <c r="B666" s="78" t="s">
        <v>54</v>
      </c>
      <c r="C666" s="78" t="s">
        <v>612</v>
      </c>
      <c r="D666" s="78" t="s">
        <v>605</v>
      </c>
      <c r="E666" s="79" t="str">
        <f>+IF(C666&lt;&gt;"",VLOOKUP(MID(C666,18,5),NIVELES!$A$133:$B$213,2,0),"")</f>
        <v>ESMERALDAS</v>
      </c>
      <c r="F666" s="80" t="s">
        <v>124</v>
      </c>
      <c r="G666" s="81" t="str">
        <f>+IF(F666&lt;&gt;"",VLOOKUP(F666,NIVELES!$A$246:$C$464,3,0),"")</f>
        <v xml:space="preserve"> </v>
      </c>
      <c r="H666" s="82" t="s">
        <v>1024</v>
      </c>
      <c r="I666" s="78" t="s">
        <v>2201</v>
      </c>
      <c r="J666" s="78" t="s">
        <v>2184</v>
      </c>
      <c r="K666" s="78" t="s">
        <v>2185</v>
      </c>
      <c r="L666" s="78" t="s">
        <v>1791</v>
      </c>
      <c r="M666" s="78">
        <v>130</v>
      </c>
      <c r="N666" s="78" t="s">
        <v>2271</v>
      </c>
      <c r="O666" s="78" t="s">
        <v>2272</v>
      </c>
      <c r="P666" s="82">
        <v>4</v>
      </c>
      <c r="Q666" s="78" t="s">
        <v>2273</v>
      </c>
      <c r="R666" s="82">
        <v>0</v>
      </c>
      <c r="S666" s="82">
        <v>1</v>
      </c>
      <c r="T666" s="82">
        <v>0</v>
      </c>
      <c r="U666" s="82">
        <v>1</v>
      </c>
      <c r="V666" s="82">
        <v>0</v>
      </c>
      <c r="W666" s="82">
        <v>0</v>
      </c>
      <c r="X666" s="82">
        <v>1</v>
      </c>
      <c r="Y666" s="82">
        <v>0</v>
      </c>
      <c r="Z666" s="82">
        <v>0</v>
      </c>
      <c r="AA666" s="82">
        <v>1</v>
      </c>
      <c r="AB666" s="82">
        <v>0</v>
      </c>
      <c r="AC666" s="82">
        <v>0</v>
      </c>
      <c r="AD666" s="85" t="str">
        <f>IF(A666&lt;&gt;"",IF(D666="DIRECCIÓN_DE_TRANSFERENCIAS","280 0031",VLOOKUP(C666,NIVELES!$A$14:$B$105,2,0)),"")</f>
        <v>280 1210</v>
      </c>
      <c r="AE666" s="86" t="s">
        <v>322</v>
      </c>
      <c r="AF666" s="86" t="s">
        <v>545</v>
      </c>
      <c r="AG666" s="79" t="str">
        <f>+IF(AF666&lt;&gt;"",VLOOKUP(AF666,NIVELES!$A$666:$B$673,2,0),"")</f>
        <v>SERVICIOS_DE_ATENCIÓN_GERONTOLÓGICA</v>
      </c>
      <c r="AH666" s="78" t="s">
        <v>453</v>
      </c>
      <c r="AI666" s="79" t="str">
        <f>IF(AH666&lt;&gt;"",VLOOKUP(CONCATENATE(AG666,AH666),NIVELES!$B$676:$C$745,2,0),"")</f>
        <v xml:space="preserve">Subvenciones Para Contribuir El Cuidado De Las Personas Adultas Mayores  Atendidos  A Traves De  Terceros Sean Públicos O Privados </v>
      </c>
      <c r="AJ666" s="78" t="s">
        <v>380</v>
      </c>
      <c r="AK666" s="79" t="str">
        <f>+IF(AJ666&lt;&gt;"",VLOOKUP(AJ666,NIVELES!$A$816:$B$892,2,0),"")</f>
        <v>PROMOVER PRÁCTICAS DE CUIDADO A LAS PERSONAS ADULTAS MAYORES BAJO PARÁMETROS DE CALIDAD Y CALIDEZ</v>
      </c>
      <c r="AL666" s="78" t="s">
        <v>556</v>
      </c>
      <c r="AM666" s="78">
        <v>580104</v>
      </c>
      <c r="AN666" s="79" t="str">
        <f>IF(AM666&lt;&gt;"",+VLOOKUP(AM666,NIVELES!$A$1652:$B$2466,2,0),"")</f>
        <v>A Gobiernos Autónomos Descentralizados</v>
      </c>
      <c r="AO666" s="87">
        <v>134812.8708</v>
      </c>
      <c r="AP666" s="88">
        <v>0</v>
      </c>
      <c r="AQ666" s="88">
        <v>33703.217700000001</v>
      </c>
      <c r="AR666" s="88">
        <v>0</v>
      </c>
      <c r="AS666" s="88">
        <v>33703.217700000001</v>
      </c>
      <c r="AT666" s="88">
        <v>0</v>
      </c>
      <c r="AU666" s="88">
        <v>0</v>
      </c>
      <c r="AV666" s="88">
        <v>33703.217700000001</v>
      </c>
      <c r="AW666" s="88">
        <v>0</v>
      </c>
      <c r="AX666" s="88">
        <v>0</v>
      </c>
      <c r="AY666" s="88">
        <v>33703.217700000001</v>
      </c>
      <c r="AZ666" s="88">
        <v>0</v>
      </c>
      <c r="BA666" s="88">
        <v>0</v>
      </c>
      <c r="BB666" s="89">
        <v>134812.8708</v>
      </c>
      <c r="BC666" s="90" t="str">
        <f t="shared" si="38"/>
        <v>OK</v>
      </c>
      <c r="BD666" s="91" t="str">
        <f t="shared" si="39"/>
        <v xml:space="preserve">                  </v>
      </c>
      <c r="BE666" s="92">
        <f t="shared" si="40"/>
        <v>4</v>
      </c>
    </row>
    <row r="667" spans="1:57" s="74" customFormat="1" ht="50.1" customHeight="1" x14ac:dyDescent="0.2">
      <c r="A667" s="78" t="s">
        <v>55</v>
      </c>
      <c r="B667" s="78" t="s">
        <v>54</v>
      </c>
      <c r="C667" s="78" t="s">
        <v>613</v>
      </c>
      <c r="D667" s="78" t="s">
        <v>605</v>
      </c>
      <c r="E667" s="79" t="str">
        <f>+IF(C667&lt;&gt;"",VLOOKUP(MID(C667,18,5),NIVELES!$A$133:$B$213,2,0),"")</f>
        <v>ESMERALDAS</v>
      </c>
      <c r="F667" s="80" t="s">
        <v>153</v>
      </c>
      <c r="G667" s="81" t="str">
        <f>+IF(F667&lt;&gt;"",VLOOKUP(F667,NIVELES!$A$246:$C$464,3,0),"")</f>
        <v>NORTE</v>
      </c>
      <c r="H667" s="82" t="s">
        <v>1024</v>
      </c>
      <c r="I667" s="78" t="s">
        <v>2201</v>
      </c>
      <c r="J667" s="78" t="s">
        <v>2184</v>
      </c>
      <c r="K667" s="78" t="s">
        <v>2185</v>
      </c>
      <c r="L667" s="78" t="s">
        <v>1791</v>
      </c>
      <c r="M667" s="78">
        <v>440</v>
      </c>
      <c r="N667" s="78" t="s">
        <v>2271</v>
      </c>
      <c r="O667" s="78" t="s">
        <v>2272</v>
      </c>
      <c r="P667" s="82">
        <v>4</v>
      </c>
      <c r="Q667" s="78" t="s">
        <v>2273</v>
      </c>
      <c r="R667" s="82">
        <v>0</v>
      </c>
      <c r="S667" s="82">
        <v>1</v>
      </c>
      <c r="T667" s="82">
        <v>0</v>
      </c>
      <c r="U667" s="82">
        <v>1</v>
      </c>
      <c r="V667" s="82">
        <v>0</v>
      </c>
      <c r="W667" s="82">
        <v>0</v>
      </c>
      <c r="X667" s="82">
        <v>1</v>
      </c>
      <c r="Y667" s="82">
        <v>0</v>
      </c>
      <c r="Z667" s="82">
        <v>0</v>
      </c>
      <c r="AA667" s="82">
        <v>1</v>
      </c>
      <c r="AB667" s="82">
        <v>0</v>
      </c>
      <c r="AC667" s="82">
        <v>0</v>
      </c>
      <c r="AD667" s="85" t="str">
        <f>IF(A667&lt;&gt;"",IF(D667="DIRECCIÓN_DE_TRANSFERENCIAS","280 0031",VLOOKUP(C667,NIVELES!$A$14:$B$105,2,0)),"")</f>
        <v>280 1330</v>
      </c>
      <c r="AE667" s="86" t="s">
        <v>322</v>
      </c>
      <c r="AF667" s="86" t="s">
        <v>545</v>
      </c>
      <c r="AG667" s="79" t="str">
        <f>+IF(AF667&lt;&gt;"",VLOOKUP(AF667,NIVELES!$A$666:$B$673,2,0),"")</f>
        <v>SERVICIOS_DE_ATENCIÓN_GERONTOLÓGICA</v>
      </c>
      <c r="AH667" s="78" t="s">
        <v>453</v>
      </c>
      <c r="AI667" s="79" t="str">
        <f>IF(AH667&lt;&gt;"",VLOOKUP(CONCATENATE(AG667,AH667),NIVELES!$B$676:$C$745,2,0),"")</f>
        <v xml:space="preserve">Subvenciones Para Contribuir El Cuidado De Las Personas Adultas Mayores  Atendidos  A Traves De  Terceros Sean Públicos O Privados </v>
      </c>
      <c r="AJ667" s="78" t="s">
        <v>380</v>
      </c>
      <c r="AK667" s="79" t="str">
        <f>+IF(AJ667&lt;&gt;"",VLOOKUP(AJ667,NIVELES!$A$816:$B$892,2,0),"")</f>
        <v>PROMOVER PRÁCTICAS DE CUIDADO A LAS PERSONAS ADULTAS MAYORES BAJO PARÁMETROS DE CALIDAD Y CALIDEZ</v>
      </c>
      <c r="AL667" s="78" t="s">
        <v>556</v>
      </c>
      <c r="AM667" s="78">
        <v>580104</v>
      </c>
      <c r="AN667" s="79" t="str">
        <f>IF(AM667&lt;&gt;"",+VLOOKUP(AM667,NIVELES!$A$1652:$B$2466,2,0),"")</f>
        <v>A Gobiernos Autónomos Descentralizados</v>
      </c>
      <c r="AO667" s="87">
        <v>541881.62</v>
      </c>
      <c r="AP667" s="88">
        <v>0</v>
      </c>
      <c r="AQ667" s="88">
        <v>0</v>
      </c>
      <c r="AR667" s="88">
        <v>270940.81</v>
      </c>
      <c r="AS667" s="88">
        <v>0</v>
      </c>
      <c r="AT667" s="88">
        <v>0</v>
      </c>
      <c r="AU667" s="88">
        <v>270940.81</v>
      </c>
      <c r="AV667" s="88">
        <v>0</v>
      </c>
      <c r="AW667" s="88">
        <v>0</v>
      </c>
      <c r="AX667" s="88">
        <v>0</v>
      </c>
      <c r="AY667" s="88">
        <v>0</v>
      </c>
      <c r="AZ667" s="88">
        <v>0</v>
      </c>
      <c r="BA667" s="88">
        <v>0</v>
      </c>
      <c r="BB667" s="89">
        <v>541881.62</v>
      </c>
      <c r="BC667" s="90" t="str">
        <f t="shared" si="38"/>
        <v>OK</v>
      </c>
      <c r="BD667" s="91" t="str">
        <f t="shared" si="39"/>
        <v xml:space="preserve">                  </v>
      </c>
      <c r="BE667" s="92">
        <f t="shared" si="40"/>
        <v>4</v>
      </c>
    </row>
    <row r="668" spans="1:57" s="74" customFormat="1" ht="50.1" customHeight="1" x14ac:dyDescent="0.2">
      <c r="A668" s="78" t="s">
        <v>55</v>
      </c>
      <c r="B668" s="78" t="s">
        <v>54</v>
      </c>
      <c r="C668" s="78" t="s">
        <v>7</v>
      </c>
      <c r="D668" s="78" t="s">
        <v>605</v>
      </c>
      <c r="E668" s="79" t="str">
        <f>+IF(C668&lt;&gt;"",VLOOKUP(MID(C668,18,5),NIVELES!$A$133:$B$213,2,0),"")</f>
        <v>IMBABURA</v>
      </c>
      <c r="F668" s="80" t="s">
        <v>181</v>
      </c>
      <c r="G668" s="81" t="str">
        <f>+IF(F668&lt;&gt;"",VLOOKUP(F668,NIVELES!$A$246:$C$464,3,0),"")</f>
        <v xml:space="preserve"> </v>
      </c>
      <c r="H668" s="82" t="s">
        <v>1024</v>
      </c>
      <c r="I668" s="78" t="s">
        <v>2201</v>
      </c>
      <c r="J668" s="78" t="s">
        <v>2184</v>
      </c>
      <c r="K668" s="78" t="s">
        <v>2185</v>
      </c>
      <c r="L668" s="78" t="s">
        <v>1791</v>
      </c>
      <c r="M668" s="78">
        <v>280</v>
      </c>
      <c r="N668" s="78" t="s">
        <v>2271</v>
      </c>
      <c r="O668" s="78" t="s">
        <v>2272</v>
      </c>
      <c r="P668" s="82">
        <v>4</v>
      </c>
      <c r="Q668" s="78" t="s">
        <v>2273</v>
      </c>
      <c r="R668" s="82">
        <v>0</v>
      </c>
      <c r="S668" s="82">
        <v>1</v>
      </c>
      <c r="T668" s="82">
        <v>0</v>
      </c>
      <c r="U668" s="82">
        <v>1</v>
      </c>
      <c r="V668" s="82">
        <v>0</v>
      </c>
      <c r="W668" s="82">
        <v>0</v>
      </c>
      <c r="X668" s="82">
        <v>1</v>
      </c>
      <c r="Y668" s="82">
        <v>0</v>
      </c>
      <c r="Z668" s="82">
        <v>0</v>
      </c>
      <c r="AA668" s="82">
        <v>1</v>
      </c>
      <c r="AB668" s="82">
        <v>0</v>
      </c>
      <c r="AC668" s="82">
        <v>0</v>
      </c>
      <c r="AD668" s="85" t="str">
        <f>IF(A668&lt;&gt;"",IF(D668="DIRECCIÓN_DE_TRANSFERENCIAS","280 0031",VLOOKUP(C668,NIVELES!$A$14:$B$105,2,0)),"")</f>
        <v>280 1410</v>
      </c>
      <c r="AE668" s="86" t="s">
        <v>322</v>
      </c>
      <c r="AF668" s="86" t="s">
        <v>545</v>
      </c>
      <c r="AG668" s="79" t="str">
        <f>+IF(AF668&lt;&gt;"",VLOOKUP(AF668,NIVELES!$A$666:$B$673,2,0),"")</f>
        <v>SERVICIOS_DE_ATENCIÓN_GERONTOLÓGICA</v>
      </c>
      <c r="AH668" s="78" t="s">
        <v>453</v>
      </c>
      <c r="AI668" s="79" t="str">
        <f>IF(AH668&lt;&gt;"",VLOOKUP(CONCATENATE(AG668,AH668),NIVELES!$B$676:$C$745,2,0),"")</f>
        <v xml:space="preserve">Subvenciones Para Contribuir El Cuidado De Las Personas Adultas Mayores  Atendidos  A Traves De  Terceros Sean Públicos O Privados </v>
      </c>
      <c r="AJ668" s="78" t="s">
        <v>380</v>
      </c>
      <c r="AK668" s="79" t="str">
        <f>+IF(AJ668&lt;&gt;"",VLOOKUP(AJ668,NIVELES!$A$816:$B$892,2,0),"")</f>
        <v>PROMOVER PRÁCTICAS DE CUIDADO A LAS PERSONAS ADULTAS MAYORES BAJO PARÁMETROS DE CALIDAD Y CALIDEZ</v>
      </c>
      <c r="AL668" s="78" t="s">
        <v>556</v>
      </c>
      <c r="AM668" s="78">
        <v>580104</v>
      </c>
      <c r="AN668" s="79" t="str">
        <f>IF(AM668&lt;&gt;"",+VLOOKUP(AM668,NIVELES!$A$1652:$B$2466,2,0),"")</f>
        <v>A Gobiernos Autónomos Descentralizados</v>
      </c>
      <c r="AO668" s="87">
        <v>350784</v>
      </c>
      <c r="AP668" s="88">
        <v>0</v>
      </c>
      <c r="AQ668" s="88">
        <v>87696</v>
      </c>
      <c r="AR668" s="88">
        <v>0</v>
      </c>
      <c r="AS668" s="88">
        <v>87696</v>
      </c>
      <c r="AT668" s="88">
        <v>0</v>
      </c>
      <c r="AU668" s="88">
        <v>0</v>
      </c>
      <c r="AV668" s="88">
        <v>87696</v>
      </c>
      <c r="AW668" s="88">
        <v>0</v>
      </c>
      <c r="AX668" s="88">
        <v>0</v>
      </c>
      <c r="AY668" s="88">
        <v>87696</v>
      </c>
      <c r="AZ668" s="88">
        <v>0</v>
      </c>
      <c r="BA668" s="88">
        <v>0</v>
      </c>
      <c r="BB668" s="89">
        <v>350784</v>
      </c>
      <c r="BC668" s="90" t="str">
        <f t="shared" si="38"/>
        <v>OK</v>
      </c>
      <c r="BD668" s="91" t="str">
        <f t="shared" si="39"/>
        <v xml:space="preserve">                  </v>
      </c>
      <c r="BE668" s="92">
        <f t="shared" si="40"/>
        <v>4</v>
      </c>
    </row>
    <row r="669" spans="1:57" s="74" customFormat="1" ht="50.1" customHeight="1" x14ac:dyDescent="0.2">
      <c r="A669" s="78" t="s">
        <v>55</v>
      </c>
      <c r="B669" s="78" t="s">
        <v>54</v>
      </c>
      <c r="C669" s="78" t="s">
        <v>613</v>
      </c>
      <c r="D669" s="78" t="s">
        <v>605</v>
      </c>
      <c r="E669" s="79" t="str">
        <f>+IF(C669&lt;&gt;"",VLOOKUP(MID(C669,18,5),NIVELES!$A$133:$B$213,2,0),"")</f>
        <v>ESMERALDAS</v>
      </c>
      <c r="F669" s="80" t="s">
        <v>153</v>
      </c>
      <c r="G669" s="81" t="str">
        <f>+IF(F669&lt;&gt;"",VLOOKUP(F669,NIVELES!$A$246:$C$464,3,0),"")</f>
        <v>NORTE</v>
      </c>
      <c r="H669" s="82" t="s">
        <v>1024</v>
      </c>
      <c r="I669" s="78" t="s">
        <v>2201</v>
      </c>
      <c r="J669" s="78" t="s">
        <v>2184</v>
      </c>
      <c r="K669" s="78" t="s">
        <v>2185</v>
      </c>
      <c r="L669" s="78" t="s">
        <v>1791</v>
      </c>
      <c r="M669" s="78" t="s">
        <v>1791</v>
      </c>
      <c r="N669" s="78" t="s">
        <v>1791</v>
      </c>
      <c r="O669" s="78" t="s">
        <v>2274</v>
      </c>
      <c r="P669" s="82">
        <v>0</v>
      </c>
      <c r="Q669" s="78" t="s">
        <v>2275</v>
      </c>
      <c r="R669" s="82">
        <v>0</v>
      </c>
      <c r="S669" s="82">
        <v>0</v>
      </c>
      <c r="T669" s="82">
        <v>0</v>
      </c>
      <c r="U669" s="82">
        <v>0</v>
      </c>
      <c r="V669" s="82">
        <v>0</v>
      </c>
      <c r="W669" s="82">
        <v>0</v>
      </c>
      <c r="X669" s="82">
        <v>0</v>
      </c>
      <c r="Y669" s="82">
        <v>0</v>
      </c>
      <c r="Z669" s="82">
        <v>0</v>
      </c>
      <c r="AA669" s="82">
        <v>0</v>
      </c>
      <c r="AB669" s="82">
        <v>0</v>
      </c>
      <c r="AC669" s="82">
        <v>0</v>
      </c>
      <c r="AD669" s="85" t="str">
        <f>IF(A669&lt;&gt;"",IF(D669="DIRECCIÓN_DE_TRANSFERENCIAS","280 0031",VLOOKUP(C669,NIVELES!$A$14:$B$105,2,0)),"")</f>
        <v>280 1330</v>
      </c>
      <c r="AE669" s="86" t="s">
        <v>322</v>
      </c>
      <c r="AF669" s="86" t="s">
        <v>545</v>
      </c>
      <c r="AG669" s="79" t="str">
        <f>+IF(AF669&lt;&gt;"",VLOOKUP(AF669,NIVELES!$A$666:$B$673,2,0),"")</f>
        <v>SERVICIOS_DE_ATENCIÓN_GERONTOLÓGICA</v>
      </c>
      <c r="AH669" s="78" t="s">
        <v>322</v>
      </c>
      <c r="AI669" s="79" t="str">
        <f>IF(AH669&lt;&gt;"",VLOOKUP(CONCATENATE(AG669,AH669),NIVELES!$B$676:$C$745,2,0),"")</f>
        <v>Administracion De La Atencion Gerontologica</v>
      </c>
      <c r="AJ669" s="78" t="s">
        <v>517</v>
      </c>
      <c r="AK669" s="79" t="str">
        <f>+IF(AJ669&lt;&gt;"",VLOOKUP(AJ669,NIVELES!$A$816:$B$892,2,0),"")</f>
        <v>NO APLICA</v>
      </c>
      <c r="AL669" s="78" t="s">
        <v>554</v>
      </c>
      <c r="AM669" s="78">
        <v>530101</v>
      </c>
      <c r="AN669" s="79" t="str">
        <f>IF(AM669&lt;&gt;"",+VLOOKUP(AM669,NIVELES!$A$1652:$B$2466,2,0),"")</f>
        <v>Agua Potable</v>
      </c>
      <c r="AO669" s="87">
        <v>0</v>
      </c>
      <c r="AP669" s="88">
        <v>0</v>
      </c>
      <c r="AQ669" s="88">
        <v>0</v>
      </c>
      <c r="AR669" s="88">
        <v>0</v>
      </c>
      <c r="AS669" s="88">
        <v>0</v>
      </c>
      <c r="AT669" s="88">
        <v>0</v>
      </c>
      <c r="AU669" s="88">
        <v>0</v>
      </c>
      <c r="AV669" s="88">
        <v>0</v>
      </c>
      <c r="AW669" s="88">
        <v>0</v>
      </c>
      <c r="AX669" s="88">
        <v>0</v>
      </c>
      <c r="AY669" s="88">
        <v>0</v>
      </c>
      <c r="AZ669" s="88">
        <v>0</v>
      </c>
      <c r="BA669" s="88">
        <v>0</v>
      </c>
      <c r="BB669" s="89">
        <v>0</v>
      </c>
      <c r="BC669" s="90" t="str">
        <f t="shared" si="38"/>
        <v>OK</v>
      </c>
      <c r="BD669" s="91" t="str">
        <f t="shared" si="39"/>
        <v xml:space="preserve">                  </v>
      </c>
      <c r="BE669" s="92">
        <f t="shared" si="40"/>
        <v>0</v>
      </c>
    </row>
    <row r="670" spans="1:57" s="74" customFormat="1" ht="50.1" customHeight="1" x14ac:dyDescent="0.2">
      <c r="A670" s="78" t="s">
        <v>55</v>
      </c>
      <c r="B670" s="78" t="s">
        <v>54</v>
      </c>
      <c r="C670" s="78" t="s">
        <v>613</v>
      </c>
      <c r="D670" s="78" t="s">
        <v>605</v>
      </c>
      <c r="E670" s="79" t="str">
        <f>+IF(C670&lt;&gt;"",VLOOKUP(MID(C670,18,5),NIVELES!$A$133:$B$213,2,0),"")</f>
        <v>ESMERALDAS</v>
      </c>
      <c r="F670" s="80" t="s">
        <v>153</v>
      </c>
      <c r="G670" s="81" t="str">
        <f>+IF(F670&lt;&gt;"",VLOOKUP(F670,NIVELES!$A$246:$C$464,3,0),"")</f>
        <v>NORTE</v>
      </c>
      <c r="H670" s="82" t="s">
        <v>1024</v>
      </c>
      <c r="I670" s="78" t="s">
        <v>2201</v>
      </c>
      <c r="J670" s="78" t="s">
        <v>2184</v>
      </c>
      <c r="K670" s="78" t="s">
        <v>2185</v>
      </c>
      <c r="L670" s="78" t="s">
        <v>1791</v>
      </c>
      <c r="M670" s="78" t="s">
        <v>1791</v>
      </c>
      <c r="N670" s="78" t="s">
        <v>1791</v>
      </c>
      <c r="O670" s="78" t="s">
        <v>2276</v>
      </c>
      <c r="P670" s="82">
        <v>12</v>
      </c>
      <c r="Q670" s="78" t="s">
        <v>2275</v>
      </c>
      <c r="R670" s="82">
        <v>1</v>
      </c>
      <c r="S670" s="82">
        <v>1</v>
      </c>
      <c r="T670" s="82">
        <v>1</v>
      </c>
      <c r="U670" s="82">
        <v>1</v>
      </c>
      <c r="V670" s="82">
        <v>1</v>
      </c>
      <c r="W670" s="82">
        <v>1</v>
      </c>
      <c r="X670" s="82">
        <v>1</v>
      </c>
      <c r="Y670" s="82">
        <v>1</v>
      </c>
      <c r="Z670" s="82">
        <v>1</v>
      </c>
      <c r="AA670" s="82">
        <v>1</v>
      </c>
      <c r="AB670" s="82">
        <v>1</v>
      </c>
      <c r="AC670" s="82">
        <v>1</v>
      </c>
      <c r="AD670" s="85" t="str">
        <f>IF(A670&lt;&gt;"",IF(D670="DIRECCIÓN_DE_TRANSFERENCIAS","280 0031",VLOOKUP(C670,NIVELES!$A$14:$B$105,2,0)),"")</f>
        <v>280 1330</v>
      </c>
      <c r="AE670" s="86" t="s">
        <v>322</v>
      </c>
      <c r="AF670" s="86" t="s">
        <v>545</v>
      </c>
      <c r="AG670" s="79" t="str">
        <f>+IF(AF670&lt;&gt;"",VLOOKUP(AF670,NIVELES!$A$666:$B$673,2,0),"")</f>
        <v>SERVICIOS_DE_ATENCIÓN_GERONTOLÓGICA</v>
      </c>
      <c r="AH670" s="78" t="s">
        <v>322</v>
      </c>
      <c r="AI670" s="79" t="str">
        <f>IF(AH670&lt;&gt;"",VLOOKUP(CONCATENATE(AG670,AH670),NIVELES!$B$676:$C$745,2,0),"")</f>
        <v>Administracion De La Atencion Gerontologica</v>
      </c>
      <c r="AJ670" s="78" t="s">
        <v>517</v>
      </c>
      <c r="AK670" s="79" t="str">
        <f>+IF(AJ670&lt;&gt;"",VLOOKUP(AJ670,NIVELES!$A$816:$B$892,2,0),"")</f>
        <v>NO APLICA</v>
      </c>
      <c r="AL670" s="78" t="s">
        <v>554</v>
      </c>
      <c r="AM670" s="78">
        <v>530801</v>
      </c>
      <c r="AN670" s="79" t="str">
        <f>IF(AM670&lt;&gt;"",+VLOOKUP(AM670,NIVELES!$A$1652:$B$2466,2,0),"")</f>
        <v>Alimentos y Bebidas</v>
      </c>
      <c r="AO670" s="87">
        <v>95760</v>
      </c>
      <c r="AP670" s="88">
        <v>7980</v>
      </c>
      <c r="AQ670" s="88">
        <v>7980</v>
      </c>
      <c r="AR670" s="88">
        <v>7980</v>
      </c>
      <c r="AS670" s="88">
        <v>7980</v>
      </c>
      <c r="AT670" s="88">
        <v>7980</v>
      </c>
      <c r="AU670" s="88">
        <v>7980</v>
      </c>
      <c r="AV670" s="88">
        <v>7980</v>
      </c>
      <c r="AW670" s="88">
        <v>7980</v>
      </c>
      <c r="AX670" s="88">
        <v>7980</v>
      </c>
      <c r="AY670" s="88">
        <v>7980</v>
      </c>
      <c r="AZ670" s="88">
        <v>7980</v>
      </c>
      <c r="BA670" s="88">
        <v>7980</v>
      </c>
      <c r="BB670" s="89">
        <v>95760</v>
      </c>
      <c r="BC670" s="90" t="str">
        <f t="shared" si="38"/>
        <v>OK</v>
      </c>
      <c r="BD670" s="91" t="str">
        <f t="shared" si="39"/>
        <v xml:space="preserve">                  </v>
      </c>
      <c r="BE670" s="92">
        <f t="shared" si="40"/>
        <v>12</v>
      </c>
    </row>
    <row r="671" spans="1:57" s="74" customFormat="1" ht="50.1" customHeight="1" x14ac:dyDescent="0.2">
      <c r="A671" s="78" t="s">
        <v>55</v>
      </c>
      <c r="B671" s="78" t="s">
        <v>54</v>
      </c>
      <c r="C671" s="78" t="s">
        <v>613</v>
      </c>
      <c r="D671" s="78" t="s">
        <v>605</v>
      </c>
      <c r="E671" s="79" t="str">
        <f>+IF(C671&lt;&gt;"",VLOOKUP(MID(C671,18,5),NIVELES!$A$133:$B$213,2,0),"")</f>
        <v>ESMERALDAS</v>
      </c>
      <c r="F671" s="80" t="s">
        <v>153</v>
      </c>
      <c r="G671" s="81" t="str">
        <f>+IF(F671&lt;&gt;"",VLOOKUP(F671,NIVELES!$A$246:$C$464,3,0),"")</f>
        <v>NORTE</v>
      </c>
      <c r="H671" s="82" t="s">
        <v>1024</v>
      </c>
      <c r="I671" s="78" t="s">
        <v>2201</v>
      </c>
      <c r="J671" s="78" t="s">
        <v>2184</v>
      </c>
      <c r="K671" s="78" t="s">
        <v>2185</v>
      </c>
      <c r="L671" s="78" t="s">
        <v>1791</v>
      </c>
      <c r="M671" s="78" t="s">
        <v>1791</v>
      </c>
      <c r="N671" s="78" t="s">
        <v>1791</v>
      </c>
      <c r="O671" s="78" t="s">
        <v>2277</v>
      </c>
      <c r="P671" s="82">
        <v>12</v>
      </c>
      <c r="Q671" s="78" t="s">
        <v>2275</v>
      </c>
      <c r="R671" s="82">
        <v>1</v>
      </c>
      <c r="S671" s="82">
        <v>1</v>
      </c>
      <c r="T671" s="82">
        <v>1</v>
      </c>
      <c r="U671" s="82">
        <v>1</v>
      </c>
      <c r="V671" s="82">
        <v>1</v>
      </c>
      <c r="W671" s="82">
        <v>1</v>
      </c>
      <c r="X671" s="82">
        <v>1</v>
      </c>
      <c r="Y671" s="82">
        <v>1</v>
      </c>
      <c r="Z671" s="82">
        <v>1</v>
      </c>
      <c r="AA671" s="82">
        <v>1</v>
      </c>
      <c r="AB671" s="82">
        <v>1</v>
      </c>
      <c r="AC671" s="82">
        <v>1</v>
      </c>
      <c r="AD671" s="85" t="str">
        <f>IF(A671&lt;&gt;"",IF(D671="DIRECCIÓN_DE_TRANSFERENCIAS","280 0031",VLOOKUP(C671,NIVELES!$A$14:$B$105,2,0)),"")</f>
        <v>280 1330</v>
      </c>
      <c r="AE671" s="86" t="s">
        <v>322</v>
      </c>
      <c r="AF671" s="86" t="s">
        <v>545</v>
      </c>
      <c r="AG671" s="79" t="str">
        <f>+IF(AF671&lt;&gt;"",VLOOKUP(AF671,NIVELES!$A$666:$B$673,2,0),"")</f>
        <v>SERVICIOS_DE_ATENCIÓN_GERONTOLÓGICA</v>
      </c>
      <c r="AH671" s="78" t="s">
        <v>322</v>
      </c>
      <c r="AI671" s="79" t="str">
        <f>IF(AH671&lt;&gt;"",VLOOKUP(CONCATENATE(AG671,AH671),NIVELES!$B$676:$C$745,2,0),"")</f>
        <v>Administracion De La Atencion Gerontologica</v>
      </c>
      <c r="AJ671" s="78" t="s">
        <v>517</v>
      </c>
      <c r="AK671" s="79" t="str">
        <f>+IF(AJ671&lt;&gt;"",VLOOKUP(AJ671,NIVELES!$A$816:$B$892,2,0),"")</f>
        <v>NO APLICA</v>
      </c>
      <c r="AL671" s="78" t="s">
        <v>554</v>
      </c>
      <c r="AM671" s="78">
        <v>530803</v>
      </c>
      <c r="AN671" s="79" t="str">
        <f>IF(AM671&lt;&gt;"",+VLOOKUP(AM671,NIVELES!$A$1652:$B$2466,2,0),"")</f>
        <v>Combustibles y Lubricantes</v>
      </c>
      <c r="AO671" s="87">
        <v>300</v>
      </c>
      <c r="AP671" s="88">
        <v>25</v>
      </c>
      <c r="AQ671" s="88">
        <v>25</v>
      </c>
      <c r="AR671" s="88">
        <v>25</v>
      </c>
      <c r="AS671" s="88">
        <v>25</v>
      </c>
      <c r="AT671" s="88">
        <v>25</v>
      </c>
      <c r="AU671" s="88">
        <v>25</v>
      </c>
      <c r="AV671" s="88">
        <v>25</v>
      </c>
      <c r="AW671" s="88">
        <v>25</v>
      </c>
      <c r="AX671" s="88">
        <v>25</v>
      </c>
      <c r="AY671" s="88">
        <v>25</v>
      </c>
      <c r="AZ671" s="88">
        <v>25</v>
      </c>
      <c r="BA671" s="88">
        <v>25</v>
      </c>
      <c r="BB671" s="89">
        <v>300</v>
      </c>
      <c r="BC671" s="90" t="str">
        <f t="shared" si="38"/>
        <v>OK</v>
      </c>
      <c r="BD671" s="91" t="str">
        <f t="shared" si="39"/>
        <v xml:space="preserve">                  </v>
      </c>
      <c r="BE671" s="92">
        <f t="shared" si="40"/>
        <v>12</v>
      </c>
    </row>
    <row r="672" spans="1:57" s="74" customFormat="1" ht="50.1" customHeight="1" x14ac:dyDescent="0.2">
      <c r="A672" s="78" t="s">
        <v>55</v>
      </c>
      <c r="B672" s="78" t="s">
        <v>54</v>
      </c>
      <c r="C672" s="78" t="s">
        <v>613</v>
      </c>
      <c r="D672" s="78" t="s">
        <v>605</v>
      </c>
      <c r="E672" s="79" t="str">
        <f>+IF(C672&lt;&gt;"",VLOOKUP(MID(C672,18,5),NIVELES!$A$133:$B$213,2,0),"")</f>
        <v>ESMERALDAS</v>
      </c>
      <c r="F672" s="80" t="s">
        <v>153</v>
      </c>
      <c r="G672" s="81" t="str">
        <f>+IF(F672&lt;&gt;"",VLOOKUP(F672,NIVELES!$A$246:$C$464,3,0),"")</f>
        <v>NORTE</v>
      </c>
      <c r="H672" s="82" t="s">
        <v>1024</v>
      </c>
      <c r="I672" s="78" t="s">
        <v>2201</v>
      </c>
      <c r="J672" s="78" t="s">
        <v>2184</v>
      </c>
      <c r="K672" s="78" t="s">
        <v>2185</v>
      </c>
      <c r="L672" s="78" t="s">
        <v>1791</v>
      </c>
      <c r="M672" s="78" t="s">
        <v>1791</v>
      </c>
      <c r="N672" s="78" t="s">
        <v>1791</v>
      </c>
      <c r="O672" s="78" t="s">
        <v>2274</v>
      </c>
      <c r="P672" s="82">
        <v>12</v>
      </c>
      <c r="Q672" s="78" t="s">
        <v>2275</v>
      </c>
      <c r="R672" s="82">
        <v>1</v>
      </c>
      <c r="S672" s="82">
        <v>1</v>
      </c>
      <c r="T672" s="82">
        <v>1</v>
      </c>
      <c r="U672" s="82">
        <v>1</v>
      </c>
      <c r="V672" s="82">
        <v>1</v>
      </c>
      <c r="W672" s="82">
        <v>1</v>
      </c>
      <c r="X672" s="82">
        <v>1</v>
      </c>
      <c r="Y672" s="82">
        <v>1</v>
      </c>
      <c r="Z672" s="82">
        <v>1</v>
      </c>
      <c r="AA672" s="82">
        <v>1</v>
      </c>
      <c r="AB672" s="82">
        <v>1</v>
      </c>
      <c r="AC672" s="82">
        <v>1</v>
      </c>
      <c r="AD672" s="85" t="str">
        <f>IF(A672&lt;&gt;"",IF(D672="DIRECCIÓN_DE_TRANSFERENCIAS","280 0031",VLOOKUP(C672,NIVELES!$A$14:$B$105,2,0)),"")</f>
        <v>280 1330</v>
      </c>
      <c r="AE672" s="86" t="s">
        <v>322</v>
      </c>
      <c r="AF672" s="86" t="s">
        <v>545</v>
      </c>
      <c r="AG672" s="79" t="str">
        <f>+IF(AF672&lt;&gt;"",VLOOKUP(AF672,NIVELES!$A$666:$B$673,2,0),"")</f>
        <v>SERVICIOS_DE_ATENCIÓN_GERONTOLÓGICA</v>
      </c>
      <c r="AH672" s="78" t="s">
        <v>322</v>
      </c>
      <c r="AI672" s="79" t="str">
        <f>IF(AH672&lt;&gt;"",VLOOKUP(CONCATENATE(AG672,AH672),NIVELES!$B$676:$C$745,2,0),"")</f>
        <v>Administracion De La Atencion Gerontologica</v>
      </c>
      <c r="AJ672" s="78" t="s">
        <v>517</v>
      </c>
      <c r="AK672" s="79" t="str">
        <f>+IF(AJ672&lt;&gt;"",VLOOKUP(AJ672,NIVELES!$A$816:$B$892,2,0),"")</f>
        <v>NO APLICA</v>
      </c>
      <c r="AL672" s="78" t="s">
        <v>554</v>
      </c>
      <c r="AM672" s="78">
        <v>530104</v>
      </c>
      <c r="AN672" s="79" t="str">
        <f>IF(AM672&lt;&gt;"",+VLOOKUP(AM672,NIVELES!$A$1652:$B$2466,2,0),"")</f>
        <v>Energía Eléctrica</v>
      </c>
      <c r="AO672" s="87">
        <v>2320</v>
      </c>
      <c r="AP672" s="88">
        <v>193.33333333333334</v>
      </c>
      <c r="AQ672" s="88">
        <v>193.33333333333334</v>
      </c>
      <c r="AR672" s="88">
        <v>193.33333333333334</v>
      </c>
      <c r="AS672" s="88">
        <v>193.33333333333334</v>
      </c>
      <c r="AT672" s="88">
        <v>193.33333333333334</v>
      </c>
      <c r="AU672" s="88">
        <v>193.33333333333334</v>
      </c>
      <c r="AV672" s="88">
        <v>193.33333333333334</v>
      </c>
      <c r="AW672" s="88">
        <v>193.33333333333334</v>
      </c>
      <c r="AX672" s="88">
        <v>193.33333333333334</v>
      </c>
      <c r="AY672" s="88">
        <v>193.33333333333334</v>
      </c>
      <c r="AZ672" s="88">
        <v>193.33333333333334</v>
      </c>
      <c r="BA672" s="88">
        <v>193.33333333333334</v>
      </c>
      <c r="BB672" s="89">
        <v>2320</v>
      </c>
      <c r="BC672" s="90" t="str">
        <f t="shared" si="38"/>
        <v>OK</v>
      </c>
      <c r="BD672" s="91" t="str">
        <f t="shared" si="39"/>
        <v xml:space="preserve">                  </v>
      </c>
      <c r="BE672" s="92">
        <f t="shared" si="40"/>
        <v>12</v>
      </c>
    </row>
    <row r="673" spans="1:57" s="74" customFormat="1" ht="50.1" customHeight="1" x14ac:dyDescent="0.2">
      <c r="A673" s="78" t="s">
        <v>55</v>
      </c>
      <c r="B673" s="78" t="s">
        <v>54</v>
      </c>
      <c r="C673" s="78" t="s">
        <v>613</v>
      </c>
      <c r="D673" s="78" t="s">
        <v>605</v>
      </c>
      <c r="E673" s="79" t="str">
        <f>+IF(C673&lt;&gt;"",VLOOKUP(MID(C673,18,5),NIVELES!$A$133:$B$213,2,0),"")</f>
        <v>ESMERALDAS</v>
      </c>
      <c r="F673" s="80" t="s">
        <v>153</v>
      </c>
      <c r="G673" s="81" t="str">
        <f>+IF(F673&lt;&gt;"",VLOOKUP(F673,NIVELES!$A$246:$C$464,3,0),"")</f>
        <v>NORTE</v>
      </c>
      <c r="H673" s="82" t="s">
        <v>1024</v>
      </c>
      <c r="I673" s="78" t="s">
        <v>2201</v>
      </c>
      <c r="J673" s="78" t="s">
        <v>2184</v>
      </c>
      <c r="K673" s="78" t="s">
        <v>2185</v>
      </c>
      <c r="L673" s="78" t="s">
        <v>1791</v>
      </c>
      <c r="M673" s="78" t="s">
        <v>1791</v>
      </c>
      <c r="N673" s="78" t="s">
        <v>1791</v>
      </c>
      <c r="O673" s="78" t="s">
        <v>2278</v>
      </c>
      <c r="P673" s="82">
        <v>0</v>
      </c>
      <c r="Q673" s="78" t="s">
        <v>2275</v>
      </c>
      <c r="R673" s="82">
        <v>0</v>
      </c>
      <c r="S673" s="82">
        <v>0</v>
      </c>
      <c r="T673" s="82">
        <v>0</v>
      </c>
      <c r="U673" s="82">
        <v>0</v>
      </c>
      <c r="V673" s="82">
        <v>0</v>
      </c>
      <c r="W673" s="82">
        <v>0</v>
      </c>
      <c r="X673" s="82">
        <v>0</v>
      </c>
      <c r="Y673" s="82">
        <v>0</v>
      </c>
      <c r="Z673" s="82">
        <v>0</v>
      </c>
      <c r="AA673" s="82">
        <v>0</v>
      </c>
      <c r="AB673" s="82">
        <v>0</v>
      </c>
      <c r="AC673" s="82">
        <v>0</v>
      </c>
      <c r="AD673" s="85" t="str">
        <f>IF(A673&lt;&gt;"",IF(D673="DIRECCIÓN_DE_TRANSFERENCIAS","280 0031",VLOOKUP(C673,NIVELES!$A$14:$B$105,2,0)),"")</f>
        <v>280 1330</v>
      </c>
      <c r="AE673" s="86" t="s">
        <v>322</v>
      </c>
      <c r="AF673" s="86" t="s">
        <v>545</v>
      </c>
      <c r="AG673" s="79" t="str">
        <f>+IF(AF673&lt;&gt;"",VLOOKUP(AF673,NIVELES!$A$666:$B$673,2,0),"")</f>
        <v>SERVICIOS_DE_ATENCIÓN_GERONTOLÓGICA</v>
      </c>
      <c r="AH673" s="78" t="s">
        <v>322</v>
      </c>
      <c r="AI673" s="79" t="str">
        <f>IF(AH673&lt;&gt;"",VLOOKUP(CONCATENATE(AG673,AH673),NIVELES!$B$676:$C$745,2,0),"")</f>
        <v>Administracion De La Atencion Gerontologica</v>
      </c>
      <c r="AJ673" s="78" t="s">
        <v>517</v>
      </c>
      <c r="AK673" s="79" t="str">
        <f>+IF(AJ673&lt;&gt;"",VLOOKUP(AJ673,NIVELES!$A$816:$B$892,2,0),"")</f>
        <v>NO APLICA</v>
      </c>
      <c r="AL673" s="78" t="s">
        <v>554</v>
      </c>
      <c r="AM673" s="78">
        <v>530420</v>
      </c>
      <c r="AN673" s="79" t="str">
        <f>IF(AM673&lt;&gt;"",+VLOOKUP(AM673,NIVELES!$A$1652:$B$2466,2,0),"")</f>
        <v>Instalación, Mantenimiento y Reparación de Edificios, Locales y Residencias de propiedad de las Entidades
Públicas</v>
      </c>
      <c r="AO673" s="87">
        <v>0</v>
      </c>
      <c r="AP673" s="88">
        <v>0</v>
      </c>
      <c r="AQ673" s="88">
        <v>0</v>
      </c>
      <c r="AR673" s="88">
        <v>0</v>
      </c>
      <c r="AS673" s="88">
        <v>0</v>
      </c>
      <c r="AT673" s="88">
        <v>0</v>
      </c>
      <c r="AU673" s="88">
        <v>0</v>
      </c>
      <c r="AV673" s="88">
        <v>0</v>
      </c>
      <c r="AW673" s="88">
        <v>0</v>
      </c>
      <c r="AX673" s="88">
        <v>0</v>
      </c>
      <c r="AY673" s="88">
        <v>0</v>
      </c>
      <c r="AZ673" s="88">
        <v>0</v>
      </c>
      <c r="BA673" s="88">
        <v>0</v>
      </c>
      <c r="BB673" s="89">
        <v>0</v>
      </c>
      <c r="BC673" s="90" t="str">
        <f t="shared" si="38"/>
        <v>OK</v>
      </c>
      <c r="BD673" s="91" t="str">
        <f t="shared" si="39"/>
        <v xml:space="preserve">                  </v>
      </c>
      <c r="BE673" s="92">
        <f t="shared" si="40"/>
        <v>0</v>
      </c>
    </row>
    <row r="674" spans="1:57" s="74" customFormat="1" ht="50.1" customHeight="1" x14ac:dyDescent="0.2">
      <c r="A674" s="78" t="s">
        <v>55</v>
      </c>
      <c r="B674" s="78" t="s">
        <v>54</v>
      </c>
      <c r="C674" s="78" t="s">
        <v>613</v>
      </c>
      <c r="D674" s="78" t="s">
        <v>605</v>
      </c>
      <c r="E674" s="79" t="str">
        <f>+IF(C674&lt;&gt;"",VLOOKUP(MID(C674,18,5),NIVELES!$A$133:$B$213,2,0),"")</f>
        <v>ESMERALDAS</v>
      </c>
      <c r="F674" s="80" t="s">
        <v>153</v>
      </c>
      <c r="G674" s="81" t="str">
        <f>+IF(F674&lt;&gt;"",VLOOKUP(F674,NIVELES!$A$246:$C$464,3,0),"")</f>
        <v>NORTE</v>
      </c>
      <c r="H674" s="82" t="s">
        <v>1024</v>
      </c>
      <c r="I674" s="78" t="s">
        <v>2201</v>
      </c>
      <c r="J674" s="78" t="s">
        <v>2184</v>
      </c>
      <c r="K674" s="78" t="s">
        <v>2185</v>
      </c>
      <c r="L674" s="78" t="s">
        <v>1791</v>
      </c>
      <c r="M674" s="78" t="s">
        <v>1791</v>
      </c>
      <c r="N674" s="78" t="s">
        <v>1791</v>
      </c>
      <c r="O674" s="78" t="s">
        <v>2279</v>
      </c>
      <c r="P674" s="82">
        <v>12</v>
      </c>
      <c r="Q674" s="78" t="s">
        <v>2275</v>
      </c>
      <c r="R674" s="82">
        <v>1</v>
      </c>
      <c r="S674" s="82">
        <v>1</v>
      </c>
      <c r="T674" s="82">
        <v>1</v>
      </c>
      <c r="U674" s="82">
        <v>1</v>
      </c>
      <c r="V674" s="82">
        <v>1</v>
      </c>
      <c r="W674" s="82">
        <v>1</v>
      </c>
      <c r="X674" s="82">
        <v>1</v>
      </c>
      <c r="Y674" s="82">
        <v>1</v>
      </c>
      <c r="Z674" s="82">
        <v>1</v>
      </c>
      <c r="AA674" s="82">
        <v>1</v>
      </c>
      <c r="AB674" s="82">
        <v>1</v>
      </c>
      <c r="AC674" s="82">
        <v>1</v>
      </c>
      <c r="AD674" s="85" t="str">
        <f>IF(A674&lt;&gt;"",IF(D674="DIRECCIÓN_DE_TRANSFERENCIAS","280 0031",VLOOKUP(C674,NIVELES!$A$14:$B$105,2,0)),"")</f>
        <v>280 1330</v>
      </c>
      <c r="AE674" s="86" t="s">
        <v>322</v>
      </c>
      <c r="AF674" s="86" t="s">
        <v>545</v>
      </c>
      <c r="AG674" s="79" t="str">
        <f>+IF(AF674&lt;&gt;"",VLOOKUP(AF674,NIVELES!$A$666:$B$673,2,0),"")</f>
        <v>SERVICIOS_DE_ATENCIÓN_GERONTOLÓGICA</v>
      </c>
      <c r="AH674" s="78" t="s">
        <v>322</v>
      </c>
      <c r="AI674" s="79" t="str">
        <f>IF(AH674&lt;&gt;"",VLOOKUP(CONCATENATE(AG674,AH674),NIVELES!$B$676:$C$745,2,0),"")</f>
        <v>Administracion De La Atencion Gerontologica</v>
      </c>
      <c r="AJ674" s="78" t="s">
        <v>517</v>
      </c>
      <c r="AK674" s="79" t="str">
        <f>+IF(AJ674&lt;&gt;"",VLOOKUP(AJ674,NIVELES!$A$816:$B$892,2,0),"")</f>
        <v>NO APLICA</v>
      </c>
      <c r="AL674" s="78" t="s">
        <v>554</v>
      </c>
      <c r="AM674" s="78">
        <v>530404</v>
      </c>
      <c r="AN674" s="79" t="str">
        <f>IF(AM674&lt;&gt;"",+VLOOKUP(AM674,NIVELES!$A$1652:$B$2466,2,0),"")</f>
        <v>Maquinarias y Equipos (Instalación, Mantenimiento y Reparación)</v>
      </c>
      <c r="AO674" s="87">
        <v>4630</v>
      </c>
      <c r="AP674" s="88">
        <v>385.83333333333331</v>
      </c>
      <c r="AQ674" s="88">
        <v>385.83333333333331</v>
      </c>
      <c r="AR674" s="88">
        <v>385.83333333333331</v>
      </c>
      <c r="AS674" s="88">
        <v>385.83333333333331</v>
      </c>
      <c r="AT674" s="88">
        <v>385.83333333333331</v>
      </c>
      <c r="AU674" s="88">
        <v>385.83333333333331</v>
      </c>
      <c r="AV674" s="88">
        <v>385.83333333333331</v>
      </c>
      <c r="AW674" s="88">
        <v>385.83333333333331</v>
      </c>
      <c r="AX674" s="88">
        <v>385.83333333333331</v>
      </c>
      <c r="AY674" s="88">
        <v>385.83333333333331</v>
      </c>
      <c r="AZ674" s="88">
        <v>385.83333333333331</v>
      </c>
      <c r="BA674" s="88">
        <v>385.83333333333331</v>
      </c>
      <c r="BB674" s="89">
        <v>4630</v>
      </c>
      <c r="BC674" s="90" t="str">
        <f t="shared" si="38"/>
        <v>OK</v>
      </c>
      <c r="BD674" s="91" t="str">
        <f t="shared" si="39"/>
        <v xml:space="preserve">                  </v>
      </c>
      <c r="BE674" s="92">
        <f t="shared" si="40"/>
        <v>12</v>
      </c>
    </row>
    <row r="675" spans="1:57" s="74" customFormat="1" ht="50.1" customHeight="1" x14ac:dyDescent="0.2">
      <c r="A675" s="78" t="s">
        <v>55</v>
      </c>
      <c r="B675" s="78" t="s">
        <v>54</v>
      </c>
      <c r="C675" s="78" t="s">
        <v>613</v>
      </c>
      <c r="D675" s="78" t="s">
        <v>605</v>
      </c>
      <c r="E675" s="79" t="str">
        <f>+IF(C675&lt;&gt;"",VLOOKUP(MID(C675,18,5),NIVELES!$A$133:$B$213,2,0),"")</f>
        <v>ESMERALDAS</v>
      </c>
      <c r="F675" s="80" t="s">
        <v>153</v>
      </c>
      <c r="G675" s="81" t="str">
        <f>+IF(F675&lt;&gt;"",VLOOKUP(F675,NIVELES!$A$246:$C$464,3,0),"")</f>
        <v>NORTE</v>
      </c>
      <c r="H675" s="82" t="s">
        <v>1024</v>
      </c>
      <c r="I675" s="78" t="s">
        <v>2201</v>
      </c>
      <c r="J675" s="78" t="s">
        <v>2184</v>
      </c>
      <c r="K675" s="78" t="s">
        <v>2185</v>
      </c>
      <c r="L675" s="78" t="s">
        <v>1791</v>
      </c>
      <c r="M675" s="78" t="s">
        <v>1791</v>
      </c>
      <c r="N675" s="78" t="s">
        <v>1791</v>
      </c>
      <c r="O675" s="78" t="s">
        <v>2280</v>
      </c>
      <c r="P675" s="82">
        <v>2</v>
      </c>
      <c r="Q675" s="78" t="s">
        <v>2275</v>
      </c>
      <c r="R675" s="82">
        <v>0</v>
      </c>
      <c r="S675" s="82">
        <v>0</v>
      </c>
      <c r="T675" s="82">
        <v>1</v>
      </c>
      <c r="U675" s="82">
        <v>0</v>
      </c>
      <c r="V675" s="82">
        <v>0</v>
      </c>
      <c r="W675" s="82">
        <v>1</v>
      </c>
      <c r="X675" s="82">
        <v>0</v>
      </c>
      <c r="Y675" s="82">
        <v>0</v>
      </c>
      <c r="Z675" s="82">
        <v>0</v>
      </c>
      <c r="AA675" s="82">
        <v>0</v>
      </c>
      <c r="AB675" s="82">
        <v>0</v>
      </c>
      <c r="AC675" s="82">
        <v>0</v>
      </c>
      <c r="AD675" s="85" t="str">
        <f>IF(A675&lt;&gt;"",IF(D675="DIRECCIÓN_DE_TRANSFERENCIAS","280 0031",VLOOKUP(C675,NIVELES!$A$14:$B$105,2,0)),"")</f>
        <v>280 1330</v>
      </c>
      <c r="AE675" s="86" t="s">
        <v>322</v>
      </c>
      <c r="AF675" s="86" t="s">
        <v>545</v>
      </c>
      <c r="AG675" s="79" t="str">
        <f>+IF(AF675&lt;&gt;"",VLOOKUP(AF675,NIVELES!$A$666:$B$673,2,0),"")</f>
        <v>SERVICIOS_DE_ATENCIÓN_GERONTOLÓGICA</v>
      </c>
      <c r="AH675" s="78" t="s">
        <v>322</v>
      </c>
      <c r="AI675" s="79" t="str">
        <f>IF(AH675&lt;&gt;"",VLOOKUP(CONCATENATE(AG675,AH675),NIVELES!$B$676:$C$745,2,0),"")</f>
        <v>Administracion De La Atencion Gerontologica</v>
      </c>
      <c r="AJ675" s="78" t="s">
        <v>517</v>
      </c>
      <c r="AK675" s="79" t="str">
        <f>+IF(AJ675&lt;&gt;"",VLOOKUP(AJ675,NIVELES!$A$816:$B$892,2,0),"")</f>
        <v>NO APLICA</v>
      </c>
      <c r="AL675" s="78" t="s">
        <v>554</v>
      </c>
      <c r="AM675" s="78">
        <v>530805</v>
      </c>
      <c r="AN675" s="79" t="str">
        <f>IF(AM675&lt;&gt;"",+VLOOKUP(AM675,NIVELES!$A$1652:$B$2466,2,0),"")</f>
        <v>Materiales de Aseo</v>
      </c>
      <c r="AO675" s="87">
        <v>23410</v>
      </c>
      <c r="AP675" s="88">
        <v>0</v>
      </c>
      <c r="AQ675" s="88">
        <v>0</v>
      </c>
      <c r="AR675" s="88">
        <v>11705</v>
      </c>
      <c r="AS675" s="88">
        <v>0</v>
      </c>
      <c r="AT675" s="88">
        <v>0</v>
      </c>
      <c r="AU675" s="88">
        <v>11705</v>
      </c>
      <c r="AV675" s="88">
        <v>0</v>
      </c>
      <c r="AW675" s="88">
        <v>0</v>
      </c>
      <c r="AX675" s="88">
        <v>0</v>
      </c>
      <c r="AY675" s="88">
        <v>0</v>
      </c>
      <c r="AZ675" s="88">
        <v>0</v>
      </c>
      <c r="BA675" s="88">
        <v>0</v>
      </c>
      <c r="BB675" s="89">
        <v>23410</v>
      </c>
      <c r="BC675" s="90" t="str">
        <f t="shared" si="38"/>
        <v>OK</v>
      </c>
      <c r="BD675" s="91" t="str">
        <f t="shared" si="39"/>
        <v xml:space="preserve">                  </v>
      </c>
      <c r="BE675" s="92">
        <f t="shared" si="40"/>
        <v>2</v>
      </c>
    </row>
    <row r="676" spans="1:57" s="74" customFormat="1" ht="50.1" customHeight="1" x14ac:dyDescent="0.2">
      <c r="A676" s="78" t="s">
        <v>55</v>
      </c>
      <c r="B676" s="78" t="s">
        <v>54</v>
      </c>
      <c r="C676" s="78" t="s">
        <v>613</v>
      </c>
      <c r="D676" s="78" t="s">
        <v>605</v>
      </c>
      <c r="E676" s="79" t="str">
        <f>+IF(C676&lt;&gt;"",VLOOKUP(MID(C676,18,5),NIVELES!$A$133:$B$213,2,0),"")</f>
        <v>ESMERALDAS</v>
      </c>
      <c r="F676" s="80" t="s">
        <v>153</v>
      </c>
      <c r="G676" s="81" t="str">
        <f>+IF(F676&lt;&gt;"",VLOOKUP(F676,NIVELES!$A$246:$C$464,3,0),"")</f>
        <v>NORTE</v>
      </c>
      <c r="H676" s="82" t="s">
        <v>1024</v>
      </c>
      <c r="I676" s="78" t="s">
        <v>2201</v>
      </c>
      <c r="J676" s="78" t="s">
        <v>2184</v>
      </c>
      <c r="K676" s="78" t="s">
        <v>2185</v>
      </c>
      <c r="L676" s="78" t="s">
        <v>1791</v>
      </c>
      <c r="M676" s="78" t="s">
        <v>1791</v>
      </c>
      <c r="N676" s="78" t="s">
        <v>1791</v>
      </c>
      <c r="O676" s="78" t="s">
        <v>2281</v>
      </c>
      <c r="P676" s="82">
        <v>1</v>
      </c>
      <c r="Q676" s="78" t="s">
        <v>2275</v>
      </c>
      <c r="R676" s="82">
        <v>0</v>
      </c>
      <c r="S676" s="82">
        <v>0</v>
      </c>
      <c r="T676" s="82">
        <v>0</v>
      </c>
      <c r="U676" s="82">
        <v>1</v>
      </c>
      <c r="V676" s="82">
        <v>0</v>
      </c>
      <c r="W676" s="82">
        <v>0</v>
      </c>
      <c r="X676" s="82">
        <v>0</v>
      </c>
      <c r="Y676" s="82">
        <v>0</v>
      </c>
      <c r="Z676" s="82">
        <v>0</v>
      </c>
      <c r="AA676" s="82">
        <v>0</v>
      </c>
      <c r="AB676" s="82">
        <v>0</v>
      </c>
      <c r="AC676" s="82">
        <v>0</v>
      </c>
      <c r="AD676" s="85" t="str">
        <f>IF(A676&lt;&gt;"",IF(D676="DIRECCIÓN_DE_TRANSFERENCIAS","280 0031",VLOOKUP(C676,NIVELES!$A$14:$B$105,2,0)),"")</f>
        <v>280 1330</v>
      </c>
      <c r="AE676" s="86" t="s">
        <v>322</v>
      </c>
      <c r="AF676" s="86" t="s">
        <v>545</v>
      </c>
      <c r="AG676" s="79" t="str">
        <f>+IF(AF676&lt;&gt;"",VLOOKUP(AF676,NIVELES!$A$666:$B$673,2,0),"")</f>
        <v>SERVICIOS_DE_ATENCIÓN_GERONTOLÓGICA</v>
      </c>
      <c r="AH676" s="78" t="s">
        <v>322</v>
      </c>
      <c r="AI676" s="79" t="str">
        <f>IF(AH676&lt;&gt;"",VLOOKUP(CONCATENATE(AG676,AH676),NIVELES!$B$676:$C$745,2,0),"")</f>
        <v>Administracion De La Atencion Gerontologica</v>
      </c>
      <c r="AJ676" s="78" t="s">
        <v>517</v>
      </c>
      <c r="AK676" s="79" t="str">
        <f>+IF(AJ676&lt;&gt;"",VLOOKUP(AJ676,NIVELES!$A$816:$B$892,2,0),"")</f>
        <v>NO APLICA</v>
      </c>
      <c r="AL676" s="78" t="s">
        <v>554</v>
      </c>
      <c r="AM676" s="78">
        <v>530804</v>
      </c>
      <c r="AN676" s="79" t="str">
        <f>IF(AM676&lt;&gt;"",+VLOOKUP(AM676,NIVELES!$A$1652:$B$2466,2,0),"")</f>
        <v>Materiales de Oficina</v>
      </c>
      <c r="AO676" s="87">
        <v>305</v>
      </c>
      <c r="AP676" s="88">
        <v>0</v>
      </c>
      <c r="AQ676" s="88">
        <v>0</v>
      </c>
      <c r="AR676" s="88">
        <v>0</v>
      </c>
      <c r="AS676" s="88">
        <v>305</v>
      </c>
      <c r="AT676" s="88">
        <v>0</v>
      </c>
      <c r="AU676" s="88">
        <v>0</v>
      </c>
      <c r="AV676" s="88">
        <v>0</v>
      </c>
      <c r="AW676" s="88">
        <v>0</v>
      </c>
      <c r="AX676" s="88">
        <v>0</v>
      </c>
      <c r="AY676" s="88">
        <v>0</v>
      </c>
      <c r="AZ676" s="88">
        <v>0</v>
      </c>
      <c r="BA676" s="88">
        <v>0</v>
      </c>
      <c r="BB676" s="89">
        <v>305</v>
      </c>
      <c r="BC676" s="90" t="str">
        <f t="shared" si="38"/>
        <v>OK</v>
      </c>
      <c r="BD676" s="91" t="str">
        <f t="shared" si="39"/>
        <v xml:space="preserve">                  </v>
      </c>
      <c r="BE676" s="92">
        <f t="shared" si="40"/>
        <v>1</v>
      </c>
    </row>
    <row r="677" spans="1:57" s="74" customFormat="1" ht="50.1" customHeight="1" x14ac:dyDescent="0.2">
      <c r="A677" s="78" t="s">
        <v>55</v>
      </c>
      <c r="B677" s="78" t="s">
        <v>54</v>
      </c>
      <c r="C677" s="78" t="s">
        <v>613</v>
      </c>
      <c r="D677" s="78" t="s">
        <v>605</v>
      </c>
      <c r="E677" s="79" t="str">
        <f>+IF(C677&lt;&gt;"",VLOOKUP(MID(C677,18,5),NIVELES!$A$133:$B$213,2,0),"")</f>
        <v>ESMERALDAS</v>
      </c>
      <c r="F677" s="80" t="s">
        <v>153</v>
      </c>
      <c r="G677" s="81" t="str">
        <f>+IF(F677&lt;&gt;"",VLOOKUP(F677,NIVELES!$A$246:$C$464,3,0),"")</f>
        <v>NORTE</v>
      </c>
      <c r="H677" s="82" t="s">
        <v>1024</v>
      </c>
      <c r="I677" s="78" t="s">
        <v>2201</v>
      </c>
      <c r="J677" s="78" t="s">
        <v>2184</v>
      </c>
      <c r="K677" s="78" t="s">
        <v>2185</v>
      </c>
      <c r="L677" s="78" t="s">
        <v>1791</v>
      </c>
      <c r="M677" s="78" t="s">
        <v>1791</v>
      </c>
      <c r="N677" s="78" t="s">
        <v>1791</v>
      </c>
      <c r="O677" s="78" t="s">
        <v>2282</v>
      </c>
      <c r="P677" s="82">
        <v>1</v>
      </c>
      <c r="Q677" s="78" t="s">
        <v>2275</v>
      </c>
      <c r="R677" s="82">
        <v>0</v>
      </c>
      <c r="S677" s="82">
        <v>0</v>
      </c>
      <c r="T677" s="82">
        <v>0</v>
      </c>
      <c r="U677" s="82">
        <v>1</v>
      </c>
      <c r="V677" s="82">
        <v>0</v>
      </c>
      <c r="W677" s="82">
        <v>0</v>
      </c>
      <c r="X677" s="82">
        <v>0</v>
      </c>
      <c r="Y677" s="82">
        <v>0</v>
      </c>
      <c r="Z677" s="82">
        <v>0</v>
      </c>
      <c r="AA677" s="82">
        <v>0</v>
      </c>
      <c r="AB677" s="82">
        <v>0</v>
      </c>
      <c r="AC677" s="82">
        <v>0</v>
      </c>
      <c r="AD677" s="85" t="str">
        <f>IF(A677&lt;&gt;"",IF(D677="DIRECCIÓN_DE_TRANSFERENCIAS","280 0031",VLOOKUP(C677,NIVELES!$A$14:$B$105,2,0)),"")</f>
        <v>280 1330</v>
      </c>
      <c r="AE677" s="86" t="s">
        <v>322</v>
      </c>
      <c r="AF677" s="86" t="s">
        <v>545</v>
      </c>
      <c r="AG677" s="79" t="str">
        <f>+IF(AF677&lt;&gt;"",VLOOKUP(AF677,NIVELES!$A$666:$B$673,2,0),"")</f>
        <v>SERVICIOS_DE_ATENCIÓN_GERONTOLÓGICA</v>
      </c>
      <c r="AH677" s="78" t="s">
        <v>322</v>
      </c>
      <c r="AI677" s="79" t="str">
        <f>IF(AH677&lt;&gt;"",VLOOKUP(CONCATENATE(AG677,AH677),NIVELES!$B$676:$C$745,2,0),"")</f>
        <v>Administracion De La Atencion Gerontologica</v>
      </c>
      <c r="AJ677" s="78" t="s">
        <v>517</v>
      </c>
      <c r="AK677" s="79" t="str">
        <f>+IF(AJ677&lt;&gt;"",VLOOKUP(AJ677,NIVELES!$A$816:$B$892,2,0),"")</f>
        <v>NO APLICA</v>
      </c>
      <c r="AL677" s="78" t="s">
        <v>554</v>
      </c>
      <c r="AM677" s="78">
        <v>530812</v>
      </c>
      <c r="AN677" s="79" t="str">
        <f>IF(AM677&lt;&gt;"",+VLOOKUP(AM677,NIVELES!$A$1652:$B$2466,2,0),"")</f>
        <v>Materiales Didácticos</v>
      </c>
      <c r="AO677" s="87">
        <v>2660</v>
      </c>
      <c r="AP677" s="88">
        <v>0</v>
      </c>
      <c r="AQ677" s="88">
        <v>0</v>
      </c>
      <c r="AR677" s="88">
        <v>0</v>
      </c>
      <c r="AS677" s="88">
        <v>2660</v>
      </c>
      <c r="AT677" s="88">
        <v>0</v>
      </c>
      <c r="AU677" s="88">
        <v>0</v>
      </c>
      <c r="AV677" s="88">
        <v>0</v>
      </c>
      <c r="AW677" s="88">
        <v>0</v>
      </c>
      <c r="AX677" s="88">
        <v>0</v>
      </c>
      <c r="AY677" s="88">
        <v>0</v>
      </c>
      <c r="AZ677" s="88">
        <v>0</v>
      </c>
      <c r="BA677" s="88">
        <v>0</v>
      </c>
      <c r="BB677" s="89">
        <v>2660</v>
      </c>
      <c r="BC677" s="90" t="str">
        <f t="shared" si="38"/>
        <v>OK</v>
      </c>
      <c r="BD677" s="91" t="str">
        <f t="shared" si="39"/>
        <v xml:space="preserve">                  </v>
      </c>
      <c r="BE677" s="92">
        <f t="shared" si="40"/>
        <v>1</v>
      </c>
    </row>
    <row r="678" spans="1:57" s="74" customFormat="1" ht="50.1" customHeight="1" x14ac:dyDescent="0.2">
      <c r="A678" s="78" t="s">
        <v>55</v>
      </c>
      <c r="B678" s="78" t="s">
        <v>54</v>
      </c>
      <c r="C678" s="78" t="s">
        <v>613</v>
      </c>
      <c r="D678" s="78" t="s">
        <v>605</v>
      </c>
      <c r="E678" s="79" t="str">
        <f>+IF(C678&lt;&gt;"",VLOOKUP(MID(C678,18,5),NIVELES!$A$133:$B$213,2,0),"")</f>
        <v>ESMERALDAS</v>
      </c>
      <c r="F678" s="80" t="s">
        <v>153</v>
      </c>
      <c r="G678" s="81" t="str">
        <f>+IF(F678&lt;&gt;"",VLOOKUP(F678,NIVELES!$A$246:$C$464,3,0),"")</f>
        <v>NORTE</v>
      </c>
      <c r="H678" s="82" t="s">
        <v>1024</v>
      </c>
      <c r="I678" s="78" t="s">
        <v>2201</v>
      </c>
      <c r="J678" s="78" t="s">
        <v>2184</v>
      </c>
      <c r="K678" s="78" t="s">
        <v>2185</v>
      </c>
      <c r="L678" s="78" t="s">
        <v>1791</v>
      </c>
      <c r="M678" s="78" t="s">
        <v>1791</v>
      </c>
      <c r="N678" s="78" t="s">
        <v>1791</v>
      </c>
      <c r="O678" s="78" t="s">
        <v>2283</v>
      </c>
      <c r="P678" s="82">
        <v>1</v>
      </c>
      <c r="Q678" s="78" t="s">
        <v>2275</v>
      </c>
      <c r="R678" s="82">
        <v>0</v>
      </c>
      <c r="S678" s="82">
        <v>0</v>
      </c>
      <c r="T678" s="82">
        <v>0</v>
      </c>
      <c r="U678" s="82">
        <v>1</v>
      </c>
      <c r="V678" s="82">
        <v>0</v>
      </c>
      <c r="W678" s="82">
        <v>0</v>
      </c>
      <c r="X678" s="82">
        <v>0</v>
      </c>
      <c r="Y678" s="82">
        <v>0</v>
      </c>
      <c r="Z678" s="82">
        <v>0</v>
      </c>
      <c r="AA678" s="82">
        <v>0</v>
      </c>
      <c r="AB678" s="82">
        <v>0</v>
      </c>
      <c r="AC678" s="82">
        <v>0</v>
      </c>
      <c r="AD678" s="85" t="str">
        <f>IF(A678&lt;&gt;"",IF(D678="DIRECCIÓN_DE_TRANSFERENCIAS","280 0031",VLOOKUP(C678,NIVELES!$A$14:$B$105,2,0)),"")</f>
        <v>280 1330</v>
      </c>
      <c r="AE678" s="86" t="s">
        <v>322</v>
      </c>
      <c r="AF678" s="86" t="s">
        <v>545</v>
      </c>
      <c r="AG678" s="79" t="str">
        <f>+IF(AF678&lt;&gt;"",VLOOKUP(AF678,NIVELES!$A$666:$B$673,2,0),"")</f>
        <v>SERVICIOS_DE_ATENCIÓN_GERONTOLÓGICA</v>
      </c>
      <c r="AH678" s="78" t="s">
        <v>322</v>
      </c>
      <c r="AI678" s="79" t="str">
        <f>IF(AH678&lt;&gt;"",VLOOKUP(CONCATENATE(AG678,AH678),NIVELES!$B$676:$C$745,2,0),"")</f>
        <v>Administracion De La Atencion Gerontologica</v>
      </c>
      <c r="AJ678" s="78" t="s">
        <v>517</v>
      </c>
      <c r="AK678" s="79" t="str">
        <f>+IF(AJ678&lt;&gt;"",VLOOKUP(AJ678,NIVELES!$A$816:$B$892,2,0),"")</f>
        <v>NO APLICA</v>
      </c>
      <c r="AL678" s="78" t="s">
        <v>554</v>
      </c>
      <c r="AM678" s="78">
        <v>530809</v>
      </c>
      <c r="AN678" s="79" t="str">
        <f>IF(AM678&lt;&gt;"",+VLOOKUP(AM678,NIVELES!$A$1652:$B$2466,2,0),"")</f>
        <v>Medicamentos</v>
      </c>
      <c r="AO678" s="87">
        <v>7000</v>
      </c>
      <c r="AP678" s="88">
        <v>0</v>
      </c>
      <c r="AQ678" s="88">
        <v>0</v>
      </c>
      <c r="AR678" s="88">
        <v>0</v>
      </c>
      <c r="AS678" s="88">
        <v>7000</v>
      </c>
      <c r="AT678" s="88">
        <v>0</v>
      </c>
      <c r="AU678" s="88">
        <v>0</v>
      </c>
      <c r="AV678" s="88">
        <v>0</v>
      </c>
      <c r="AW678" s="88">
        <v>0</v>
      </c>
      <c r="AX678" s="88">
        <v>0</v>
      </c>
      <c r="AY678" s="88">
        <v>0</v>
      </c>
      <c r="AZ678" s="88">
        <v>0</v>
      </c>
      <c r="BA678" s="88">
        <v>0</v>
      </c>
      <c r="BB678" s="89">
        <v>7000</v>
      </c>
      <c r="BC678" s="90" t="str">
        <f t="shared" si="38"/>
        <v>OK</v>
      </c>
      <c r="BD678" s="91" t="str">
        <f t="shared" si="39"/>
        <v xml:space="preserve">                  </v>
      </c>
      <c r="BE678" s="92">
        <f t="shared" si="40"/>
        <v>1</v>
      </c>
    </row>
    <row r="679" spans="1:57" s="74" customFormat="1" ht="50.1" customHeight="1" x14ac:dyDescent="0.2">
      <c r="A679" s="78" t="s">
        <v>55</v>
      </c>
      <c r="B679" s="78" t="s">
        <v>54</v>
      </c>
      <c r="C679" s="78" t="s">
        <v>613</v>
      </c>
      <c r="D679" s="78" t="s">
        <v>605</v>
      </c>
      <c r="E679" s="79" t="str">
        <f>+IF(C679&lt;&gt;"",VLOOKUP(MID(C679,18,5),NIVELES!$A$133:$B$213,2,0),"")</f>
        <v>ESMERALDAS</v>
      </c>
      <c r="F679" s="80" t="s">
        <v>153</v>
      </c>
      <c r="G679" s="81" t="str">
        <f>+IF(F679&lt;&gt;"",VLOOKUP(F679,NIVELES!$A$246:$C$464,3,0),"")</f>
        <v>NORTE</v>
      </c>
      <c r="H679" s="82" t="s">
        <v>1024</v>
      </c>
      <c r="I679" s="78" t="s">
        <v>2201</v>
      </c>
      <c r="J679" s="78" t="s">
        <v>2184</v>
      </c>
      <c r="K679" s="78" t="s">
        <v>2185</v>
      </c>
      <c r="L679" s="78" t="s">
        <v>1791</v>
      </c>
      <c r="M679" s="78" t="s">
        <v>1791</v>
      </c>
      <c r="N679" s="78" t="s">
        <v>1791</v>
      </c>
      <c r="O679" s="78" t="s">
        <v>2284</v>
      </c>
      <c r="P679" s="82">
        <v>12</v>
      </c>
      <c r="Q679" s="78" t="s">
        <v>2275</v>
      </c>
      <c r="R679" s="82">
        <v>1</v>
      </c>
      <c r="S679" s="82">
        <v>1</v>
      </c>
      <c r="T679" s="82">
        <v>1</v>
      </c>
      <c r="U679" s="82">
        <v>1</v>
      </c>
      <c r="V679" s="82">
        <v>1</v>
      </c>
      <c r="W679" s="82">
        <v>1</v>
      </c>
      <c r="X679" s="82">
        <v>1</v>
      </c>
      <c r="Y679" s="82">
        <v>1</v>
      </c>
      <c r="Z679" s="82">
        <v>1</v>
      </c>
      <c r="AA679" s="82">
        <v>1</v>
      </c>
      <c r="AB679" s="82">
        <v>1</v>
      </c>
      <c r="AC679" s="82">
        <v>1</v>
      </c>
      <c r="AD679" s="85" t="str">
        <f>IF(A679&lt;&gt;"",IF(D679="DIRECCIÓN_DE_TRANSFERENCIAS","280 0031",VLOOKUP(C679,NIVELES!$A$14:$B$105,2,0)),"")</f>
        <v>280 1330</v>
      </c>
      <c r="AE679" s="86" t="s">
        <v>322</v>
      </c>
      <c r="AF679" s="86" t="s">
        <v>545</v>
      </c>
      <c r="AG679" s="79" t="str">
        <f>+IF(AF679&lt;&gt;"",VLOOKUP(AF679,NIVELES!$A$666:$B$673,2,0),"")</f>
        <v>SERVICIOS_DE_ATENCIÓN_GERONTOLÓGICA</v>
      </c>
      <c r="AH679" s="78" t="s">
        <v>322</v>
      </c>
      <c r="AI679" s="79" t="str">
        <f>IF(AH679&lt;&gt;"",VLOOKUP(CONCATENATE(AG679,AH679),NIVELES!$B$676:$C$745,2,0),"")</f>
        <v>Administracion De La Atencion Gerontologica</v>
      </c>
      <c r="AJ679" s="78" t="s">
        <v>517</v>
      </c>
      <c r="AK679" s="79" t="str">
        <f>+IF(AJ679&lt;&gt;"",VLOOKUP(AJ679,NIVELES!$A$816:$B$892,2,0),"")</f>
        <v>NO APLICA</v>
      </c>
      <c r="AL679" s="78" t="s">
        <v>554</v>
      </c>
      <c r="AM679" s="78">
        <v>530208</v>
      </c>
      <c r="AN679" s="79" t="str">
        <f>IF(AM679&lt;&gt;"",+VLOOKUP(AM679,NIVELES!$A$1652:$B$2466,2,0),"")</f>
        <v>Servicio de Seguridad y Vigilancia</v>
      </c>
      <c r="AO679" s="87">
        <v>18100</v>
      </c>
      <c r="AP679" s="88">
        <v>1508.3333333333333</v>
      </c>
      <c r="AQ679" s="88">
        <v>1508.3333333333333</v>
      </c>
      <c r="AR679" s="88">
        <v>1508.3333333333333</v>
      </c>
      <c r="AS679" s="88">
        <v>1508.3333333333333</v>
      </c>
      <c r="AT679" s="88">
        <v>1508.3333333333333</v>
      </c>
      <c r="AU679" s="88">
        <v>1508.3333333333333</v>
      </c>
      <c r="AV679" s="88">
        <v>1508.3333333333333</v>
      </c>
      <c r="AW679" s="88">
        <v>1508.3333333333333</v>
      </c>
      <c r="AX679" s="88">
        <v>1508.3333333333333</v>
      </c>
      <c r="AY679" s="88">
        <v>1508.3333333333333</v>
      </c>
      <c r="AZ679" s="88">
        <v>1508.3333333333333</v>
      </c>
      <c r="BA679" s="88">
        <v>1508.3333333333333</v>
      </c>
      <c r="BB679" s="89">
        <v>18100</v>
      </c>
      <c r="BC679" s="90" t="str">
        <f t="shared" si="38"/>
        <v>OK</v>
      </c>
      <c r="BD679" s="91" t="str">
        <f t="shared" si="39"/>
        <v xml:space="preserve">                  </v>
      </c>
      <c r="BE679" s="92">
        <f t="shared" si="40"/>
        <v>12</v>
      </c>
    </row>
    <row r="680" spans="1:57" s="74" customFormat="1" ht="50.1" customHeight="1" x14ac:dyDescent="0.2">
      <c r="A680" s="78" t="s">
        <v>55</v>
      </c>
      <c r="B680" s="78" t="s">
        <v>54</v>
      </c>
      <c r="C680" s="78" t="s">
        <v>613</v>
      </c>
      <c r="D680" s="78" t="s">
        <v>605</v>
      </c>
      <c r="E680" s="79" t="str">
        <f>+IF(C680&lt;&gt;"",VLOOKUP(MID(C680,18,5),NIVELES!$A$133:$B$213,2,0),"")</f>
        <v>ESMERALDAS</v>
      </c>
      <c r="F680" s="80" t="s">
        <v>153</v>
      </c>
      <c r="G680" s="81" t="str">
        <f>+IF(F680&lt;&gt;"",VLOOKUP(F680,NIVELES!$A$246:$C$464,3,0),"")</f>
        <v>NORTE</v>
      </c>
      <c r="H680" s="82" t="s">
        <v>1024</v>
      </c>
      <c r="I680" s="78" t="s">
        <v>2201</v>
      </c>
      <c r="J680" s="78" t="s">
        <v>2184</v>
      </c>
      <c r="K680" s="78" t="s">
        <v>2185</v>
      </c>
      <c r="L680" s="78" t="s">
        <v>1791</v>
      </c>
      <c r="M680" s="78" t="s">
        <v>1791</v>
      </c>
      <c r="N680" s="78" t="s">
        <v>1791</v>
      </c>
      <c r="O680" s="78" t="s">
        <v>2285</v>
      </c>
      <c r="P680" s="82">
        <v>12</v>
      </c>
      <c r="Q680" s="78" t="s">
        <v>2275</v>
      </c>
      <c r="R680" s="82">
        <v>1</v>
      </c>
      <c r="S680" s="82">
        <v>1</v>
      </c>
      <c r="T680" s="82">
        <v>1</v>
      </c>
      <c r="U680" s="82">
        <v>1</v>
      </c>
      <c r="V680" s="82">
        <v>1</v>
      </c>
      <c r="W680" s="82">
        <v>1</v>
      </c>
      <c r="X680" s="82">
        <v>1</v>
      </c>
      <c r="Y680" s="82">
        <v>1</v>
      </c>
      <c r="Z680" s="82">
        <v>1</v>
      </c>
      <c r="AA680" s="82">
        <v>1</v>
      </c>
      <c r="AB680" s="82">
        <v>1</v>
      </c>
      <c r="AC680" s="82">
        <v>1</v>
      </c>
      <c r="AD680" s="85" t="str">
        <f>IF(A680&lt;&gt;"",IF(D680="DIRECCIÓN_DE_TRANSFERENCIAS","280 0031",VLOOKUP(C680,NIVELES!$A$14:$B$105,2,0)),"")</f>
        <v>280 1330</v>
      </c>
      <c r="AE680" s="86" t="s">
        <v>322</v>
      </c>
      <c r="AF680" s="86" t="s">
        <v>545</v>
      </c>
      <c r="AG680" s="79" t="str">
        <f>+IF(AF680&lt;&gt;"",VLOOKUP(AF680,NIVELES!$A$666:$B$673,2,0),"")</f>
        <v>SERVICIOS_DE_ATENCIÓN_GERONTOLÓGICA</v>
      </c>
      <c r="AH680" s="78" t="s">
        <v>322</v>
      </c>
      <c r="AI680" s="79" t="str">
        <f>IF(AH680&lt;&gt;"",VLOOKUP(CONCATENATE(AG680,AH680),NIVELES!$B$676:$C$745,2,0),"")</f>
        <v>Administracion De La Atencion Gerontologica</v>
      </c>
      <c r="AJ680" s="78" t="s">
        <v>517</v>
      </c>
      <c r="AK680" s="79" t="str">
        <f>+IF(AJ680&lt;&gt;"",VLOOKUP(AJ680,NIVELES!$A$816:$B$892,2,0),"")</f>
        <v>NO APLICA</v>
      </c>
      <c r="AL680" s="78" t="s">
        <v>554</v>
      </c>
      <c r="AM680" s="78">
        <v>530209</v>
      </c>
      <c r="AN680" s="79" t="str">
        <f>IF(AM680&lt;&gt;"",+VLOOKUP(AM680,NIVELES!$A$1652:$B$2466,2,0),"")</f>
        <v>Servicios de Aseo; Lavado de Vestimenta de Trabajo; Fumigación, Desinfección y Limpieza de Instalaciones</v>
      </c>
      <c r="AO680" s="87">
        <v>40695</v>
      </c>
      <c r="AP680" s="88">
        <v>3391.25</v>
      </c>
      <c r="AQ680" s="88">
        <v>3391.25</v>
      </c>
      <c r="AR680" s="88">
        <v>3391.25</v>
      </c>
      <c r="AS680" s="88">
        <v>3391.25</v>
      </c>
      <c r="AT680" s="88">
        <v>3391.25</v>
      </c>
      <c r="AU680" s="88">
        <v>3391.25</v>
      </c>
      <c r="AV680" s="88">
        <v>3391.25</v>
      </c>
      <c r="AW680" s="88">
        <v>3391.25</v>
      </c>
      <c r="AX680" s="88">
        <v>3391.25</v>
      </c>
      <c r="AY680" s="88">
        <v>3391.25</v>
      </c>
      <c r="AZ680" s="88">
        <v>3391.25</v>
      </c>
      <c r="BA680" s="88">
        <v>3391.25</v>
      </c>
      <c r="BB680" s="89">
        <v>40695</v>
      </c>
      <c r="BC680" s="90" t="str">
        <f t="shared" si="38"/>
        <v>OK</v>
      </c>
      <c r="BD680" s="91" t="str">
        <f t="shared" si="39"/>
        <v xml:space="preserve">                  </v>
      </c>
      <c r="BE680" s="92">
        <f t="shared" si="40"/>
        <v>12</v>
      </c>
    </row>
    <row r="681" spans="1:57" s="74" customFormat="1" ht="50.1" customHeight="1" x14ac:dyDescent="0.2">
      <c r="A681" s="78" t="s">
        <v>55</v>
      </c>
      <c r="B681" s="78" t="s">
        <v>54</v>
      </c>
      <c r="C681" s="78" t="s">
        <v>613</v>
      </c>
      <c r="D681" s="78" t="s">
        <v>605</v>
      </c>
      <c r="E681" s="79" t="str">
        <f>+IF(C681&lt;&gt;"",VLOOKUP(MID(C681,18,5),NIVELES!$A$133:$B$213,2,0),"")</f>
        <v>ESMERALDAS</v>
      </c>
      <c r="F681" s="80" t="s">
        <v>153</v>
      </c>
      <c r="G681" s="81" t="str">
        <f>+IF(F681&lt;&gt;"",VLOOKUP(F681,NIVELES!$A$246:$C$464,3,0),"")</f>
        <v>NORTE</v>
      </c>
      <c r="H681" s="82" t="s">
        <v>1024</v>
      </c>
      <c r="I681" s="78" t="s">
        <v>2201</v>
      </c>
      <c r="J681" s="78" t="s">
        <v>2184</v>
      </c>
      <c r="K681" s="78" t="s">
        <v>2185</v>
      </c>
      <c r="L681" s="78" t="s">
        <v>1791</v>
      </c>
      <c r="M681" s="78" t="s">
        <v>1791</v>
      </c>
      <c r="N681" s="78" t="s">
        <v>1791</v>
      </c>
      <c r="O681" s="78" t="s">
        <v>2286</v>
      </c>
      <c r="P681" s="82">
        <v>1</v>
      </c>
      <c r="Q681" s="78" t="s">
        <v>2275</v>
      </c>
      <c r="R681" s="82">
        <v>0</v>
      </c>
      <c r="S681" s="82">
        <v>0</v>
      </c>
      <c r="T681" s="82">
        <v>0</v>
      </c>
      <c r="U681" s="82">
        <v>0</v>
      </c>
      <c r="V681" s="82">
        <v>0</v>
      </c>
      <c r="W681" s="82">
        <v>1</v>
      </c>
      <c r="X681" s="82">
        <v>0</v>
      </c>
      <c r="Y681" s="82">
        <v>0</v>
      </c>
      <c r="Z681" s="82">
        <v>0</v>
      </c>
      <c r="AA681" s="82">
        <v>0</v>
      </c>
      <c r="AB681" s="82">
        <v>0</v>
      </c>
      <c r="AC681" s="82">
        <v>0</v>
      </c>
      <c r="AD681" s="85" t="str">
        <f>IF(A681&lt;&gt;"",IF(D681="DIRECCIÓN_DE_TRANSFERENCIAS","280 0031",VLOOKUP(C681,NIVELES!$A$14:$B$105,2,0)),"")</f>
        <v>280 1330</v>
      </c>
      <c r="AE681" s="86" t="s">
        <v>322</v>
      </c>
      <c r="AF681" s="86" t="s">
        <v>545</v>
      </c>
      <c r="AG681" s="79" t="str">
        <f>+IF(AF681&lt;&gt;"",VLOOKUP(AF681,NIVELES!$A$666:$B$673,2,0),"")</f>
        <v>SERVICIOS_DE_ATENCIÓN_GERONTOLÓGICA</v>
      </c>
      <c r="AH681" s="78" t="s">
        <v>322</v>
      </c>
      <c r="AI681" s="79" t="str">
        <f>IF(AH681&lt;&gt;"",VLOOKUP(CONCATENATE(AG681,AH681),NIVELES!$B$676:$C$745,2,0),"")</f>
        <v>Administracion De La Atencion Gerontologica</v>
      </c>
      <c r="AJ681" s="78" t="s">
        <v>517</v>
      </c>
      <c r="AK681" s="79" t="str">
        <f>+IF(AJ681&lt;&gt;"",VLOOKUP(AJ681,NIVELES!$A$816:$B$892,2,0),"")</f>
        <v>NO APLICA</v>
      </c>
      <c r="AL681" s="78" t="s">
        <v>554</v>
      </c>
      <c r="AM681" s="78">
        <v>530240</v>
      </c>
      <c r="AN681" s="79" t="str">
        <f>IF(AM681&lt;&gt;"",+VLOOKUP(AM681,NIVELES!$A$1652:$B$2466,2,0),"")</f>
        <v>Servicios Exequiales</v>
      </c>
      <c r="AO681" s="87">
        <v>1165</v>
      </c>
      <c r="AP681" s="88">
        <v>0</v>
      </c>
      <c r="AQ681" s="88">
        <v>0</v>
      </c>
      <c r="AR681" s="88">
        <v>0</v>
      </c>
      <c r="AS681" s="88">
        <v>0</v>
      </c>
      <c r="AT681" s="88">
        <v>0</v>
      </c>
      <c r="AU681" s="88">
        <v>1165</v>
      </c>
      <c r="AV681" s="88">
        <v>0</v>
      </c>
      <c r="AW681" s="88">
        <v>0</v>
      </c>
      <c r="AX681" s="88">
        <v>0</v>
      </c>
      <c r="AY681" s="88">
        <v>0</v>
      </c>
      <c r="AZ681" s="88">
        <v>0</v>
      </c>
      <c r="BA681" s="88">
        <v>0</v>
      </c>
      <c r="BB681" s="89">
        <v>1165</v>
      </c>
      <c r="BC681" s="90" t="str">
        <f t="shared" si="38"/>
        <v>OK</v>
      </c>
      <c r="BD681" s="91" t="str">
        <f t="shared" si="39"/>
        <v xml:space="preserve">                  </v>
      </c>
      <c r="BE681" s="92">
        <f t="shared" si="40"/>
        <v>1</v>
      </c>
    </row>
    <row r="682" spans="1:57" s="74" customFormat="1" ht="50.1" customHeight="1" x14ac:dyDescent="0.2">
      <c r="A682" s="78" t="s">
        <v>55</v>
      </c>
      <c r="B682" s="78" t="s">
        <v>54</v>
      </c>
      <c r="C682" s="78" t="s">
        <v>613</v>
      </c>
      <c r="D682" s="78" t="s">
        <v>605</v>
      </c>
      <c r="E682" s="79" t="str">
        <f>+IF(C682&lt;&gt;"",VLOOKUP(MID(C682,18,5),NIVELES!$A$133:$B$213,2,0),"")</f>
        <v>ESMERALDAS</v>
      </c>
      <c r="F682" s="80" t="s">
        <v>153</v>
      </c>
      <c r="G682" s="81" t="str">
        <f>+IF(F682&lt;&gt;"",VLOOKUP(F682,NIVELES!$A$246:$C$464,3,0),"")</f>
        <v>NORTE</v>
      </c>
      <c r="H682" s="82" t="s">
        <v>1024</v>
      </c>
      <c r="I682" s="78" t="s">
        <v>2201</v>
      </c>
      <c r="J682" s="78" t="s">
        <v>2184</v>
      </c>
      <c r="K682" s="78" t="s">
        <v>2185</v>
      </c>
      <c r="L682" s="78" t="s">
        <v>1791</v>
      </c>
      <c r="M682" s="78" t="s">
        <v>1791</v>
      </c>
      <c r="N682" s="78" t="s">
        <v>1791</v>
      </c>
      <c r="O682" s="78" t="s">
        <v>2274</v>
      </c>
      <c r="P682" s="82">
        <v>12</v>
      </c>
      <c r="Q682" s="78" t="s">
        <v>2275</v>
      </c>
      <c r="R682" s="82">
        <v>1</v>
      </c>
      <c r="S682" s="82">
        <v>1</v>
      </c>
      <c r="T682" s="82">
        <v>1</v>
      </c>
      <c r="U682" s="82">
        <v>1</v>
      </c>
      <c r="V682" s="82">
        <v>1</v>
      </c>
      <c r="W682" s="82">
        <v>1</v>
      </c>
      <c r="X682" s="82">
        <v>1</v>
      </c>
      <c r="Y682" s="82">
        <v>1</v>
      </c>
      <c r="Z682" s="82">
        <v>1</v>
      </c>
      <c r="AA682" s="82">
        <v>1</v>
      </c>
      <c r="AB682" s="82">
        <v>1</v>
      </c>
      <c r="AC682" s="82">
        <v>1</v>
      </c>
      <c r="AD682" s="85" t="str">
        <f>IF(A682&lt;&gt;"",IF(D682="DIRECCIÓN_DE_TRANSFERENCIAS","280 0031",VLOOKUP(C682,NIVELES!$A$14:$B$105,2,0)),"")</f>
        <v>280 1330</v>
      </c>
      <c r="AE682" s="86" t="s">
        <v>322</v>
      </c>
      <c r="AF682" s="86" t="s">
        <v>545</v>
      </c>
      <c r="AG682" s="79" t="str">
        <f>+IF(AF682&lt;&gt;"",VLOOKUP(AF682,NIVELES!$A$666:$B$673,2,0),"")</f>
        <v>SERVICIOS_DE_ATENCIÓN_GERONTOLÓGICA</v>
      </c>
      <c r="AH682" s="78" t="s">
        <v>322</v>
      </c>
      <c r="AI682" s="79" t="str">
        <f>IF(AH682&lt;&gt;"",VLOOKUP(CONCATENATE(AG682,AH682),NIVELES!$B$676:$C$745,2,0),"")</f>
        <v>Administracion De La Atencion Gerontologica</v>
      </c>
      <c r="AJ682" s="78" t="s">
        <v>517</v>
      </c>
      <c r="AK682" s="79" t="str">
        <f>+IF(AJ682&lt;&gt;"",VLOOKUP(AJ682,NIVELES!$A$816:$B$892,2,0),"")</f>
        <v>NO APLICA</v>
      </c>
      <c r="AL682" s="78" t="s">
        <v>554</v>
      </c>
      <c r="AM682" s="78">
        <v>530105</v>
      </c>
      <c r="AN682" s="79" t="str">
        <f>IF(AM682&lt;&gt;"",+VLOOKUP(AM682,NIVELES!$A$1652:$B$2466,2,0),"")</f>
        <v>Telecomunicaciones</v>
      </c>
      <c r="AO682" s="87">
        <v>2510</v>
      </c>
      <c r="AP682" s="88">
        <v>209.16666666666666</v>
      </c>
      <c r="AQ682" s="88">
        <v>209.16666666666666</v>
      </c>
      <c r="AR682" s="88">
        <v>209.16666666666666</v>
      </c>
      <c r="AS682" s="88">
        <v>209.16666666666666</v>
      </c>
      <c r="AT682" s="88">
        <v>209.16666666666666</v>
      </c>
      <c r="AU682" s="88">
        <v>209.16666666666666</v>
      </c>
      <c r="AV682" s="88">
        <v>209.16666666666666</v>
      </c>
      <c r="AW682" s="88">
        <v>209.16666666666666</v>
      </c>
      <c r="AX682" s="88">
        <v>209.16666666666666</v>
      </c>
      <c r="AY682" s="88">
        <v>209.16666666666666</v>
      </c>
      <c r="AZ682" s="88">
        <v>209.16666666666666</v>
      </c>
      <c r="BA682" s="88">
        <v>209.16666666666666</v>
      </c>
      <c r="BB682" s="89">
        <v>2510</v>
      </c>
      <c r="BC682" s="90" t="str">
        <f t="shared" si="38"/>
        <v>OK</v>
      </c>
      <c r="BD682" s="91" t="str">
        <f t="shared" si="39"/>
        <v xml:space="preserve">                  </v>
      </c>
      <c r="BE682" s="92">
        <f t="shared" si="40"/>
        <v>12</v>
      </c>
    </row>
    <row r="683" spans="1:57" s="74" customFormat="1" ht="50.1" customHeight="1" x14ac:dyDescent="0.2">
      <c r="A683" s="78" t="s">
        <v>55</v>
      </c>
      <c r="B683" s="78" t="s">
        <v>54</v>
      </c>
      <c r="C683" s="78" t="s">
        <v>613</v>
      </c>
      <c r="D683" s="78" t="s">
        <v>605</v>
      </c>
      <c r="E683" s="79" t="str">
        <f>+IF(C683&lt;&gt;"",VLOOKUP(MID(C683,18,5),NIVELES!$A$133:$B$213,2,0),"")</f>
        <v>ESMERALDAS</v>
      </c>
      <c r="F683" s="80" t="s">
        <v>153</v>
      </c>
      <c r="G683" s="81" t="str">
        <f>+IF(F683&lt;&gt;"",VLOOKUP(F683,NIVELES!$A$246:$C$464,3,0),"")</f>
        <v>NORTE</v>
      </c>
      <c r="H683" s="82" t="s">
        <v>1024</v>
      </c>
      <c r="I683" s="78" t="s">
        <v>2201</v>
      </c>
      <c r="J683" s="78" t="s">
        <v>2184</v>
      </c>
      <c r="K683" s="78" t="s">
        <v>2185</v>
      </c>
      <c r="L683" s="78" t="s">
        <v>1791</v>
      </c>
      <c r="M683" s="78" t="s">
        <v>1791</v>
      </c>
      <c r="N683" s="78" t="s">
        <v>1791</v>
      </c>
      <c r="O683" s="78" t="s">
        <v>2287</v>
      </c>
      <c r="P683" s="82">
        <v>12</v>
      </c>
      <c r="Q683" s="78" t="s">
        <v>2275</v>
      </c>
      <c r="R683" s="82">
        <v>1</v>
      </c>
      <c r="S683" s="82">
        <v>1</v>
      </c>
      <c r="T683" s="82">
        <v>1</v>
      </c>
      <c r="U683" s="82">
        <v>1</v>
      </c>
      <c r="V683" s="82">
        <v>1</v>
      </c>
      <c r="W683" s="82">
        <v>1</v>
      </c>
      <c r="X683" s="82">
        <v>1</v>
      </c>
      <c r="Y683" s="82">
        <v>1</v>
      </c>
      <c r="Z683" s="82">
        <v>1</v>
      </c>
      <c r="AA683" s="82">
        <v>1</v>
      </c>
      <c r="AB683" s="82">
        <v>1</v>
      </c>
      <c r="AC683" s="82">
        <v>1</v>
      </c>
      <c r="AD683" s="85" t="str">
        <f>IF(A683&lt;&gt;"",IF(D683="DIRECCIÓN_DE_TRANSFERENCIAS","280 0031",VLOOKUP(C683,NIVELES!$A$14:$B$105,2,0)),"")</f>
        <v>280 1330</v>
      </c>
      <c r="AE683" s="86" t="s">
        <v>322</v>
      </c>
      <c r="AF683" s="86" t="s">
        <v>545</v>
      </c>
      <c r="AG683" s="79" t="str">
        <f>+IF(AF683&lt;&gt;"",VLOOKUP(AF683,NIVELES!$A$666:$B$673,2,0),"")</f>
        <v>SERVICIOS_DE_ATENCIÓN_GERONTOLÓGICA</v>
      </c>
      <c r="AH683" s="78" t="s">
        <v>322</v>
      </c>
      <c r="AI683" s="79" t="str">
        <f>IF(AH683&lt;&gt;"",VLOOKUP(CONCATENATE(AG683,AH683),NIVELES!$B$676:$C$745,2,0),"")</f>
        <v>Administracion De La Atencion Gerontologica</v>
      </c>
      <c r="AJ683" s="78" t="s">
        <v>517</v>
      </c>
      <c r="AK683" s="79" t="str">
        <f>+IF(AJ683&lt;&gt;"",VLOOKUP(AJ683,NIVELES!$A$816:$B$892,2,0),"")</f>
        <v>NO APLICA</v>
      </c>
      <c r="AL683" s="78" t="s">
        <v>554</v>
      </c>
      <c r="AM683" s="78">
        <v>530505</v>
      </c>
      <c r="AN683" s="79" t="str">
        <f>IF(AM683&lt;&gt;"",+VLOOKUP(AM683,NIVELES!$A$1652:$B$2466,2,0),"")</f>
        <v>Vehículos (Arrendamiento)</v>
      </c>
      <c r="AO683" s="87">
        <v>9120</v>
      </c>
      <c r="AP683" s="88">
        <v>760</v>
      </c>
      <c r="AQ683" s="88">
        <v>760</v>
      </c>
      <c r="AR683" s="88">
        <v>760</v>
      </c>
      <c r="AS683" s="88">
        <v>760</v>
      </c>
      <c r="AT683" s="88">
        <v>760</v>
      </c>
      <c r="AU683" s="88">
        <v>760</v>
      </c>
      <c r="AV683" s="88">
        <v>760</v>
      </c>
      <c r="AW683" s="88">
        <v>760</v>
      </c>
      <c r="AX683" s="88">
        <v>760</v>
      </c>
      <c r="AY683" s="88">
        <v>760</v>
      </c>
      <c r="AZ683" s="88">
        <v>760</v>
      </c>
      <c r="BA683" s="88">
        <v>760</v>
      </c>
      <c r="BB683" s="89">
        <v>9120</v>
      </c>
      <c r="BC683" s="90" t="str">
        <f t="shared" si="38"/>
        <v>OK</v>
      </c>
      <c r="BD683" s="91" t="str">
        <f t="shared" si="39"/>
        <v xml:space="preserve">                  </v>
      </c>
      <c r="BE683" s="92">
        <f t="shared" si="40"/>
        <v>12</v>
      </c>
    </row>
    <row r="684" spans="1:57" s="74" customFormat="1" ht="50.1" customHeight="1" x14ac:dyDescent="0.2">
      <c r="A684" s="78" t="s">
        <v>55</v>
      </c>
      <c r="B684" s="78" t="s">
        <v>54</v>
      </c>
      <c r="C684" s="78" t="s">
        <v>613</v>
      </c>
      <c r="D684" s="78" t="s">
        <v>605</v>
      </c>
      <c r="E684" s="79" t="str">
        <f>+IF(C684&lt;&gt;"",VLOOKUP(MID(C684,18,5),NIVELES!$A$133:$B$213,2,0),"")</f>
        <v>ESMERALDAS</v>
      </c>
      <c r="F684" s="80" t="s">
        <v>153</v>
      </c>
      <c r="G684" s="81" t="str">
        <f>+IF(F684&lt;&gt;"",VLOOKUP(F684,NIVELES!$A$246:$C$464,3,0),"")</f>
        <v>NORTE</v>
      </c>
      <c r="H684" s="82" t="s">
        <v>1024</v>
      </c>
      <c r="I684" s="78" t="s">
        <v>2201</v>
      </c>
      <c r="J684" s="78" t="s">
        <v>2184</v>
      </c>
      <c r="K684" s="78" t="s">
        <v>2185</v>
      </c>
      <c r="L684" s="78" t="s">
        <v>1791</v>
      </c>
      <c r="M684" s="78" t="s">
        <v>1791</v>
      </c>
      <c r="N684" s="78" t="s">
        <v>1791</v>
      </c>
      <c r="O684" s="78" t="s">
        <v>2288</v>
      </c>
      <c r="P684" s="82">
        <v>1</v>
      </c>
      <c r="Q684" s="78" t="s">
        <v>2275</v>
      </c>
      <c r="R684" s="82">
        <v>0</v>
      </c>
      <c r="S684" s="82">
        <v>0</v>
      </c>
      <c r="T684" s="82">
        <v>0</v>
      </c>
      <c r="U684" s="82">
        <v>1</v>
      </c>
      <c r="V684" s="82">
        <v>0</v>
      </c>
      <c r="W684" s="82">
        <v>0</v>
      </c>
      <c r="X684" s="82">
        <v>0</v>
      </c>
      <c r="Y684" s="82">
        <v>0</v>
      </c>
      <c r="Z684" s="82">
        <v>0</v>
      </c>
      <c r="AA684" s="82">
        <v>0</v>
      </c>
      <c r="AB684" s="82">
        <v>0</v>
      </c>
      <c r="AC684" s="82">
        <v>0</v>
      </c>
      <c r="AD684" s="85" t="str">
        <f>IF(A684&lt;&gt;"",IF(D684="DIRECCIÓN_DE_TRANSFERENCIAS","280 0031",VLOOKUP(C684,NIVELES!$A$14:$B$105,2,0)),"")</f>
        <v>280 1330</v>
      </c>
      <c r="AE684" s="86" t="s">
        <v>322</v>
      </c>
      <c r="AF684" s="86" t="s">
        <v>545</v>
      </c>
      <c r="AG684" s="79" t="str">
        <f>+IF(AF684&lt;&gt;"",VLOOKUP(AF684,NIVELES!$A$666:$B$673,2,0),"")</f>
        <v>SERVICIOS_DE_ATENCIÓN_GERONTOLÓGICA</v>
      </c>
      <c r="AH684" s="78" t="s">
        <v>322</v>
      </c>
      <c r="AI684" s="79" t="str">
        <f>IF(AH684&lt;&gt;"",VLOOKUP(CONCATENATE(AG684,AH684),NIVELES!$B$676:$C$745,2,0),"")</f>
        <v>Administracion De La Atencion Gerontologica</v>
      </c>
      <c r="AJ684" s="78" t="s">
        <v>517</v>
      </c>
      <c r="AK684" s="79" t="str">
        <f>+IF(AJ684&lt;&gt;"",VLOOKUP(AJ684,NIVELES!$A$816:$B$892,2,0),"")</f>
        <v>NO APLICA</v>
      </c>
      <c r="AL684" s="78" t="s">
        <v>554</v>
      </c>
      <c r="AM684" s="78">
        <v>530802</v>
      </c>
      <c r="AN684" s="79" t="str">
        <f>IF(AM684&lt;&gt;"",+VLOOKUP(AM684,NIVELES!$A$1652:$B$2466,2,0),"")</f>
        <v>Vestuario, Lencería, Prendas de Protección; y, Accesorios para Uniformes Militares y Policiales; y, Carpas</v>
      </c>
      <c r="AO684" s="87">
        <v>3960</v>
      </c>
      <c r="AP684" s="88">
        <v>0</v>
      </c>
      <c r="AQ684" s="88">
        <v>0</v>
      </c>
      <c r="AR684" s="88">
        <v>0</v>
      </c>
      <c r="AS684" s="88">
        <v>3960</v>
      </c>
      <c r="AT684" s="88">
        <v>0</v>
      </c>
      <c r="AU684" s="88">
        <v>0</v>
      </c>
      <c r="AV684" s="88">
        <v>0</v>
      </c>
      <c r="AW684" s="88">
        <v>0</v>
      </c>
      <c r="AX684" s="88">
        <v>0</v>
      </c>
      <c r="AY684" s="88">
        <v>0</v>
      </c>
      <c r="AZ684" s="88">
        <v>0</v>
      </c>
      <c r="BA684" s="88">
        <v>0</v>
      </c>
      <c r="BB684" s="89">
        <v>3960</v>
      </c>
      <c r="BC684" s="90" t="str">
        <f t="shared" si="38"/>
        <v>OK</v>
      </c>
      <c r="BD684" s="91" t="str">
        <f t="shared" si="39"/>
        <v xml:space="preserve">                  </v>
      </c>
      <c r="BE684" s="92">
        <f t="shared" si="40"/>
        <v>1</v>
      </c>
    </row>
    <row r="685" spans="1:57" s="74" customFormat="1" ht="50.1" customHeight="1" x14ac:dyDescent="0.2">
      <c r="A685" s="78" t="s">
        <v>55</v>
      </c>
      <c r="B685" s="78" t="s">
        <v>54</v>
      </c>
      <c r="C685" s="78" t="s">
        <v>744</v>
      </c>
      <c r="D685" s="78" t="s">
        <v>575</v>
      </c>
      <c r="E685" s="79" t="str">
        <f>+IF(C685&lt;&gt;"",VLOOKUP(MID(C685,18,5),NIVELES!$A$133:$B$213,2,0),"")</f>
        <v>IMBABURA</v>
      </c>
      <c r="F685" s="80" t="s">
        <v>181</v>
      </c>
      <c r="G685" s="81" t="str">
        <f>+IF(F685&lt;&gt;"",VLOOKUP(F685,NIVELES!$A$246:$C$464,3,0),"")</f>
        <v xml:space="preserve"> </v>
      </c>
      <c r="H685" s="82" t="s">
        <v>1023</v>
      </c>
      <c r="I685" s="78" t="s">
        <v>2164</v>
      </c>
      <c r="J685" s="78" t="s">
        <v>2165</v>
      </c>
      <c r="K685" s="78" t="s">
        <v>2166</v>
      </c>
      <c r="L685" s="78" t="s">
        <v>1791</v>
      </c>
      <c r="M685" s="78" t="s">
        <v>1791</v>
      </c>
      <c r="N685" s="78" t="s">
        <v>1791</v>
      </c>
      <c r="O685" s="78" t="s">
        <v>2167</v>
      </c>
      <c r="P685" s="82">
        <v>12</v>
      </c>
      <c r="Q685" s="78" t="s">
        <v>2289</v>
      </c>
      <c r="R685" s="82">
        <v>1</v>
      </c>
      <c r="S685" s="82">
        <v>1</v>
      </c>
      <c r="T685" s="82">
        <v>1</v>
      </c>
      <c r="U685" s="82">
        <v>1</v>
      </c>
      <c r="V685" s="82">
        <v>1</v>
      </c>
      <c r="W685" s="82">
        <v>1</v>
      </c>
      <c r="X685" s="82">
        <v>1</v>
      </c>
      <c r="Y685" s="82">
        <v>1</v>
      </c>
      <c r="Z685" s="82">
        <v>1</v>
      </c>
      <c r="AA685" s="82">
        <v>1</v>
      </c>
      <c r="AB685" s="82">
        <v>1</v>
      </c>
      <c r="AC685" s="82">
        <v>1</v>
      </c>
      <c r="AD685" s="85" t="str">
        <f>IF(A685&lt;&gt;"",IF(D685="DIRECCIÓN_DE_TRANSFERENCIAS","280 0031",VLOOKUP(C685,NIVELES!$A$14:$B$105,2,0)),"")</f>
        <v>280 1000</v>
      </c>
      <c r="AE685" s="86" t="s">
        <v>322</v>
      </c>
      <c r="AF685" s="86" t="s">
        <v>369</v>
      </c>
      <c r="AG685" s="79" t="str">
        <f>+IF(AF685&lt;&gt;"",VLOOKUP(AF685,NIVELES!$A$666:$B$673,2,0),"")</f>
        <v>ADMINISTRACIÓN_CENTRAL</v>
      </c>
      <c r="AH685" s="78" t="s">
        <v>322</v>
      </c>
      <c r="AI685" s="79" t="str">
        <f>IF(AH685&lt;&gt;"",VLOOKUP(CONCATENATE(AG685,AH685),NIVELES!$B$676:$C$745,2,0),"")</f>
        <v>Administración De La Gestión Administrativa Financiera</v>
      </c>
      <c r="AJ685" s="78" t="s">
        <v>517</v>
      </c>
      <c r="AK685" s="79" t="str">
        <f>+IF(AJ685&lt;&gt;"",VLOOKUP(AJ685,NIVELES!$A$816:$B$892,2,0),"")</f>
        <v>NO APLICA</v>
      </c>
      <c r="AL685" s="78" t="s">
        <v>553</v>
      </c>
      <c r="AM685" s="78">
        <v>510306</v>
      </c>
      <c r="AN685" s="79" t="str">
        <f>IF(AM685&lt;&gt;"",+VLOOKUP(AM685,NIVELES!$A$1652:$B$2466,2,0),"")</f>
        <v>Alimentación</v>
      </c>
      <c r="AO685" s="87">
        <v>5040</v>
      </c>
      <c r="AP685" s="88">
        <v>420</v>
      </c>
      <c r="AQ685" s="88">
        <v>420</v>
      </c>
      <c r="AR685" s="88">
        <v>420</v>
      </c>
      <c r="AS685" s="88">
        <v>420</v>
      </c>
      <c r="AT685" s="88">
        <v>420</v>
      </c>
      <c r="AU685" s="88">
        <v>420</v>
      </c>
      <c r="AV685" s="88">
        <v>420</v>
      </c>
      <c r="AW685" s="88">
        <v>420</v>
      </c>
      <c r="AX685" s="88">
        <v>420</v>
      </c>
      <c r="AY685" s="88">
        <v>420</v>
      </c>
      <c r="AZ685" s="88">
        <v>420</v>
      </c>
      <c r="BA685" s="88">
        <v>420</v>
      </c>
      <c r="BB685" s="89">
        <v>5040</v>
      </c>
      <c r="BC685" s="90" t="str">
        <f t="shared" si="38"/>
        <v>OK</v>
      </c>
      <c r="BD685" s="91" t="str">
        <f t="shared" si="39"/>
        <v xml:space="preserve">                  </v>
      </c>
      <c r="BE685" s="92">
        <f t="shared" si="40"/>
        <v>12</v>
      </c>
    </row>
    <row r="686" spans="1:57" s="74" customFormat="1" ht="50.1" customHeight="1" x14ac:dyDescent="0.2">
      <c r="A686" s="78" t="s">
        <v>55</v>
      </c>
      <c r="B686" s="78" t="s">
        <v>54</v>
      </c>
      <c r="C686" s="78" t="s">
        <v>744</v>
      </c>
      <c r="D686" s="78" t="s">
        <v>575</v>
      </c>
      <c r="E686" s="79" t="str">
        <f>+IF(C686&lt;&gt;"",VLOOKUP(MID(C686,18,5),NIVELES!$A$133:$B$213,2,0),"")</f>
        <v>IMBABURA</v>
      </c>
      <c r="F686" s="80" t="s">
        <v>181</v>
      </c>
      <c r="G686" s="81" t="str">
        <f>+IF(F686&lt;&gt;"",VLOOKUP(F686,NIVELES!$A$246:$C$464,3,0),"")</f>
        <v xml:space="preserve"> </v>
      </c>
      <c r="H686" s="82" t="s">
        <v>1023</v>
      </c>
      <c r="I686" s="78" t="s">
        <v>2164</v>
      </c>
      <c r="J686" s="78" t="s">
        <v>2165</v>
      </c>
      <c r="K686" s="78" t="s">
        <v>2166</v>
      </c>
      <c r="L686" s="78" t="s">
        <v>1791</v>
      </c>
      <c r="M686" s="78" t="s">
        <v>1791</v>
      </c>
      <c r="N686" s="78" t="s">
        <v>1791</v>
      </c>
      <c r="O686" s="78" t="s">
        <v>2167</v>
      </c>
      <c r="P686" s="82">
        <v>12</v>
      </c>
      <c r="Q686" s="78" t="s">
        <v>2289</v>
      </c>
      <c r="R686" s="82">
        <v>1</v>
      </c>
      <c r="S686" s="82">
        <v>1</v>
      </c>
      <c r="T686" s="82">
        <v>1</v>
      </c>
      <c r="U686" s="82">
        <v>1</v>
      </c>
      <c r="V686" s="82">
        <v>1</v>
      </c>
      <c r="W686" s="82">
        <v>1</v>
      </c>
      <c r="X686" s="82">
        <v>1</v>
      </c>
      <c r="Y686" s="82">
        <v>1</v>
      </c>
      <c r="Z686" s="82">
        <v>1</v>
      </c>
      <c r="AA686" s="82">
        <v>1</v>
      </c>
      <c r="AB686" s="82">
        <v>1</v>
      </c>
      <c r="AC686" s="82">
        <v>1</v>
      </c>
      <c r="AD686" s="85" t="str">
        <f>IF(A686&lt;&gt;"",IF(D686="DIRECCIÓN_DE_TRANSFERENCIAS","280 0031",VLOOKUP(C686,NIVELES!$A$14:$B$105,2,0)),"")</f>
        <v>280 1000</v>
      </c>
      <c r="AE686" s="86" t="s">
        <v>322</v>
      </c>
      <c r="AF686" s="86" t="s">
        <v>369</v>
      </c>
      <c r="AG686" s="79" t="str">
        <f>+IF(AF686&lt;&gt;"",VLOOKUP(AF686,NIVELES!$A$666:$B$673,2,0),"")</f>
        <v>ADMINISTRACIÓN_CENTRAL</v>
      </c>
      <c r="AH686" s="78" t="s">
        <v>322</v>
      </c>
      <c r="AI686" s="79" t="str">
        <f>IF(AH686&lt;&gt;"",VLOOKUP(CONCATENATE(AG686,AH686),NIVELES!$B$676:$C$745,2,0),"")</f>
        <v>Administración De La Gestión Administrativa Financiera</v>
      </c>
      <c r="AJ686" s="78" t="s">
        <v>517</v>
      </c>
      <c r="AK686" s="79" t="str">
        <f>+IF(AJ686&lt;&gt;"",VLOOKUP(AJ686,NIVELES!$A$816:$B$892,2,0),"")</f>
        <v>NO APLICA</v>
      </c>
      <c r="AL686" s="78" t="s">
        <v>553</v>
      </c>
      <c r="AM686" s="78">
        <v>510304</v>
      </c>
      <c r="AN686" s="79" t="str">
        <f>IF(AM686&lt;&gt;"",+VLOOKUP(AM686,NIVELES!$A$1652:$B$2466,2,0),"")</f>
        <v>Compensación por Transporte</v>
      </c>
      <c r="AO686" s="87">
        <v>720</v>
      </c>
      <c r="AP686" s="88">
        <v>60</v>
      </c>
      <c r="AQ686" s="88">
        <v>60</v>
      </c>
      <c r="AR686" s="88">
        <v>60</v>
      </c>
      <c r="AS686" s="88">
        <v>60</v>
      </c>
      <c r="AT686" s="88">
        <v>60</v>
      </c>
      <c r="AU686" s="88">
        <v>60</v>
      </c>
      <c r="AV686" s="88">
        <v>60</v>
      </c>
      <c r="AW686" s="88">
        <v>60</v>
      </c>
      <c r="AX686" s="88">
        <v>60</v>
      </c>
      <c r="AY686" s="88">
        <v>60</v>
      </c>
      <c r="AZ686" s="88">
        <v>60</v>
      </c>
      <c r="BA686" s="88">
        <v>60</v>
      </c>
      <c r="BB686" s="89">
        <v>720</v>
      </c>
      <c r="BC686" s="90" t="str">
        <f t="shared" si="38"/>
        <v>OK</v>
      </c>
      <c r="BD686" s="91" t="str">
        <f t="shared" si="39"/>
        <v xml:space="preserve">                  </v>
      </c>
      <c r="BE686" s="92">
        <f t="shared" si="40"/>
        <v>12</v>
      </c>
    </row>
    <row r="687" spans="1:57" s="74" customFormat="1" ht="50.1" customHeight="1" x14ac:dyDescent="0.2">
      <c r="A687" s="78" t="s">
        <v>55</v>
      </c>
      <c r="B687" s="78" t="s">
        <v>54</v>
      </c>
      <c r="C687" s="78" t="s">
        <v>744</v>
      </c>
      <c r="D687" s="78" t="s">
        <v>575</v>
      </c>
      <c r="E687" s="79" t="str">
        <f>+IF(C687&lt;&gt;"",VLOOKUP(MID(C687,18,5),NIVELES!$A$133:$B$213,2,0),"")</f>
        <v>IMBABURA</v>
      </c>
      <c r="F687" s="80" t="s">
        <v>181</v>
      </c>
      <c r="G687" s="81" t="str">
        <f>+IF(F687&lt;&gt;"",VLOOKUP(F687,NIVELES!$A$246:$C$464,3,0),"")</f>
        <v xml:space="preserve"> </v>
      </c>
      <c r="H687" s="82" t="s">
        <v>1023</v>
      </c>
      <c r="I687" s="78" t="s">
        <v>2164</v>
      </c>
      <c r="J687" s="78" t="s">
        <v>2165</v>
      </c>
      <c r="K687" s="78" t="s">
        <v>2166</v>
      </c>
      <c r="L687" s="78" t="s">
        <v>1791</v>
      </c>
      <c r="M687" s="78" t="s">
        <v>1791</v>
      </c>
      <c r="N687" s="78" t="s">
        <v>1791</v>
      </c>
      <c r="O687" s="78" t="s">
        <v>2167</v>
      </c>
      <c r="P687" s="82">
        <v>12</v>
      </c>
      <c r="Q687" s="78" t="s">
        <v>2289</v>
      </c>
      <c r="R687" s="82">
        <v>1</v>
      </c>
      <c r="S687" s="82">
        <v>1</v>
      </c>
      <c r="T687" s="82">
        <v>1</v>
      </c>
      <c r="U687" s="82">
        <v>1</v>
      </c>
      <c r="V687" s="82">
        <v>1</v>
      </c>
      <c r="W687" s="82">
        <v>1</v>
      </c>
      <c r="X687" s="82">
        <v>1</v>
      </c>
      <c r="Y687" s="82">
        <v>1</v>
      </c>
      <c r="Z687" s="82">
        <v>1</v>
      </c>
      <c r="AA687" s="82">
        <v>1</v>
      </c>
      <c r="AB687" s="82">
        <v>1</v>
      </c>
      <c r="AC687" s="82">
        <v>1</v>
      </c>
      <c r="AD687" s="85" t="str">
        <f>IF(A687&lt;&gt;"",IF(D687="DIRECCIÓN_DE_TRANSFERENCIAS","280 0031",VLOOKUP(C687,NIVELES!$A$14:$B$105,2,0)),"")</f>
        <v>280 1000</v>
      </c>
      <c r="AE687" s="86" t="s">
        <v>322</v>
      </c>
      <c r="AF687" s="86" t="s">
        <v>369</v>
      </c>
      <c r="AG687" s="79" t="str">
        <f>+IF(AF687&lt;&gt;"",VLOOKUP(AF687,NIVELES!$A$666:$B$673,2,0),"")</f>
        <v>ADMINISTRACIÓN_CENTRAL</v>
      </c>
      <c r="AH687" s="78" t="s">
        <v>322</v>
      </c>
      <c r="AI687" s="79" t="str">
        <f>IF(AH687&lt;&gt;"",VLOOKUP(CONCATENATE(AG687,AH687),NIVELES!$B$676:$C$745,2,0),"")</f>
        <v>Administración De La Gestión Administrativa Financiera</v>
      </c>
      <c r="AJ687" s="78" t="s">
        <v>517</v>
      </c>
      <c r="AK687" s="79" t="str">
        <f>+IF(AJ687&lt;&gt;"",VLOOKUP(AJ687,NIVELES!$A$816:$B$892,2,0),"")</f>
        <v>NO APLICA</v>
      </c>
      <c r="AL687" s="78" t="s">
        <v>553</v>
      </c>
      <c r="AM687" s="78">
        <v>510401</v>
      </c>
      <c r="AN687" s="79" t="str">
        <f>IF(AM687&lt;&gt;"",+VLOOKUP(AM687,NIVELES!$A$1652:$B$2466,2,0),"")</f>
        <v>Por Cargas Familiares</v>
      </c>
      <c r="AO687" s="87">
        <v>355.41</v>
      </c>
      <c r="AP687" s="88">
        <v>29.61</v>
      </c>
      <c r="AQ687" s="88">
        <v>29.61</v>
      </c>
      <c r="AR687" s="88">
        <v>29.61</v>
      </c>
      <c r="AS687" s="88">
        <v>29.61</v>
      </c>
      <c r="AT687" s="88">
        <v>29.62</v>
      </c>
      <c r="AU687" s="88">
        <v>29.62</v>
      </c>
      <c r="AV687" s="88">
        <v>29.62</v>
      </c>
      <c r="AW687" s="88">
        <v>29.62</v>
      </c>
      <c r="AX687" s="88">
        <v>29.62</v>
      </c>
      <c r="AY687" s="88">
        <v>29.62</v>
      </c>
      <c r="AZ687" s="88">
        <v>29.62</v>
      </c>
      <c r="BA687" s="88">
        <v>29.63</v>
      </c>
      <c r="BB687" s="89">
        <v>355.41</v>
      </c>
      <c r="BC687" s="90" t="str">
        <f t="shared" si="38"/>
        <v>OK</v>
      </c>
      <c r="BD687" s="91" t="str">
        <f t="shared" si="39"/>
        <v xml:space="preserve">                  </v>
      </c>
      <c r="BE687" s="92">
        <f t="shared" si="40"/>
        <v>12</v>
      </c>
    </row>
    <row r="688" spans="1:57" s="74" customFormat="1" ht="50.1" customHeight="1" x14ac:dyDescent="0.2">
      <c r="A688" s="78" t="s">
        <v>55</v>
      </c>
      <c r="B688" s="78" t="s">
        <v>54</v>
      </c>
      <c r="C688" s="78" t="s">
        <v>744</v>
      </c>
      <c r="D688" s="78" t="s">
        <v>575</v>
      </c>
      <c r="E688" s="79" t="str">
        <f>+IF(C688&lt;&gt;"",VLOOKUP(MID(C688,18,5),NIVELES!$A$133:$B$213,2,0),"")</f>
        <v>IMBABURA</v>
      </c>
      <c r="F688" s="80" t="s">
        <v>181</v>
      </c>
      <c r="G688" s="81" t="str">
        <f>+IF(F688&lt;&gt;"",VLOOKUP(F688,NIVELES!$A$246:$C$464,3,0),"")</f>
        <v xml:space="preserve"> </v>
      </c>
      <c r="H688" s="82" t="s">
        <v>1023</v>
      </c>
      <c r="I688" s="78" t="s">
        <v>2164</v>
      </c>
      <c r="J688" s="78" t="s">
        <v>2165</v>
      </c>
      <c r="K688" s="78" t="s">
        <v>2166</v>
      </c>
      <c r="L688" s="78" t="s">
        <v>1791</v>
      </c>
      <c r="M688" s="78" t="s">
        <v>1791</v>
      </c>
      <c r="N688" s="78" t="s">
        <v>1791</v>
      </c>
      <c r="O688" s="78" t="s">
        <v>2167</v>
      </c>
      <c r="P688" s="82">
        <v>12</v>
      </c>
      <c r="Q688" s="78" t="s">
        <v>2289</v>
      </c>
      <c r="R688" s="82">
        <v>1</v>
      </c>
      <c r="S688" s="82">
        <v>1</v>
      </c>
      <c r="T688" s="82">
        <v>1</v>
      </c>
      <c r="U688" s="82">
        <v>1</v>
      </c>
      <c r="V688" s="82">
        <v>1</v>
      </c>
      <c r="W688" s="82">
        <v>1</v>
      </c>
      <c r="X688" s="82">
        <v>1</v>
      </c>
      <c r="Y688" s="82">
        <v>1</v>
      </c>
      <c r="Z688" s="82">
        <v>1</v>
      </c>
      <c r="AA688" s="82">
        <v>1</v>
      </c>
      <c r="AB688" s="82">
        <v>1</v>
      </c>
      <c r="AC688" s="82">
        <v>1</v>
      </c>
      <c r="AD688" s="85" t="str">
        <f>IF(A688&lt;&gt;"",IF(D688="DIRECCIÓN_DE_TRANSFERENCIAS","280 0031",VLOOKUP(C688,NIVELES!$A$14:$B$105,2,0)),"")</f>
        <v>280 1000</v>
      </c>
      <c r="AE688" s="86" t="s">
        <v>322</v>
      </c>
      <c r="AF688" s="86" t="s">
        <v>369</v>
      </c>
      <c r="AG688" s="79" t="str">
        <f>+IF(AF688&lt;&gt;"",VLOOKUP(AF688,NIVELES!$A$666:$B$673,2,0),"")</f>
        <v>ADMINISTRACIÓN_CENTRAL</v>
      </c>
      <c r="AH688" s="78" t="s">
        <v>322</v>
      </c>
      <c r="AI688" s="79" t="str">
        <f>IF(AH688&lt;&gt;"",VLOOKUP(CONCATENATE(AG688,AH688),NIVELES!$B$676:$C$745,2,0),"")</f>
        <v>Administración De La Gestión Administrativa Financiera</v>
      </c>
      <c r="AJ688" s="78" t="s">
        <v>517</v>
      </c>
      <c r="AK688" s="79" t="str">
        <f>+IF(AJ688&lt;&gt;"",VLOOKUP(AJ688,NIVELES!$A$816:$B$892,2,0),"")</f>
        <v>NO APLICA</v>
      </c>
      <c r="AL688" s="78" t="s">
        <v>553</v>
      </c>
      <c r="AM688" s="78">
        <v>510408</v>
      </c>
      <c r="AN688" s="79" t="str">
        <f>IF(AM688&lt;&gt;"",+VLOOKUP(AM688,NIVELES!$A$1652:$B$2466,2,0),"")</f>
        <v>Subsidio de Antigüedad</v>
      </c>
      <c r="AO688" s="87">
        <v>718.29</v>
      </c>
      <c r="AP688" s="88">
        <v>59.86</v>
      </c>
      <c r="AQ688" s="88">
        <v>59.86</v>
      </c>
      <c r="AR688" s="88">
        <v>59.86</v>
      </c>
      <c r="AS688" s="88">
        <v>59.86</v>
      </c>
      <c r="AT688" s="88">
        <v>59.86</v>
      </c>
      <c r="AU688" s="88">
        <v>59.86</v>
      </c>
      <c r="AV688" s="88">
        <v>59.86</v>
      </c>
      <c r="AW688" s="88">
        <v>59.86</v>
      </c>
      <c r="AX688" s="88">
        <v>59.86</v>
      </c>
      <c r="AY688" s="88">
        <v>59.86</v>
      </c>
      <c r="AZ688" s="88">
        <v>59.86</v>
      </c>
      <c r="BA688" s="88">
        <v>59.83</v>
      </c>
      <c r="BB688" s="89">
        <v>718.29000000000008</v>
      </c>
      <c r="BC688" s="90" t="str">
        <f t="shared" si="38"/>
        <v>OK</v>
      </c>
      <c r="BD688" s="91" t="str">
        <f t="shared" si="39"/>
        <v xml:space="preserve">                  </v>
      </c>
      <c r="BE688" s="92">
        <f t="shared" si="40"/>
        <v>12</v>
      </c>
    </row>
    <row r="689" spans="1:57" s="74" customFormat="1" ht="50.1" customHeight="1" x14ac:dyDescent="0.2">
      <c r="A689" s="78" t="s">
        <v>55</v>
      </c>
      <c r="B689" s="78" t="s">
        <v>54</v>
      </c>
      <c r="C689" s="78" t="s">
        <v>744</v>
      </c>
      <c r="D689" s="78" t="s">
        <v>605</v>
      </c>
      <c r="E689" s="79" t="str">
        <f>+IF(C689&lt;&gt;"",VLOOKUP(MID(C689,18,5),NIVELES!$A$133:$B$213,2,0),"")</f>
        <v>IMBABURA</v>
      </c>
      <c r="F689" s="80" t="s">
        <v>181</v>
      </c>
      <c r="G689" s="81" t="str">
        <f>+IF(F689&lt;&gt;"",VLOOKUP(F689,NIVELES!$A$246:$C$464,3,0),"")</f>
        <v xml:space="preserve"> </v>
      </c>
      <c r="H689" s="82" t="s">
        <v>1024</v>
      </c>
      <c r="I689" s="78" t="s">
        <v>2201</v>
      </c>
      <c r="J689" s="78" t="s">
        <v>2184</v>
      </c>
      <c r="K689" s="78" t="s">
        <v>2185</v>
      </c>
      <c r="L689" s="78" t="s">
        <v>2224</v>
      </c>
      <c r="M689" s="78">
        <v>40</v>
      </c>
      <c r="N689" s="78" t="s">
        <v>2203</v>
      </c>
      <c r="O689" s="78" t="s">
        <v>2227</v>
      </c>
      <c r="P689" s="82">
        <v>1</v>
      </c>
      <c r="Q689" s="78" t="s">
        <v>2228</v>
      </c>
      <c r="R689" s="82">
        <v>1</v>
      </c>
      <c r="S689" s="82">
        <v>1</v>
      </c>
      <c r="T689" s="82">
        <v>1</v>
      </c>
      <c r="U689" s="82">
        <v>1</v>
      </c>
      <c r="V689" s="82">
        <v>1</v>
      </c>
      <c r="W689" s="82">
        <v>1</v>
      </c>
      <c r="X689" s="82">
        <v>1</v>
      </c>
      <c r="Y689" s="82">
        <v>1</v>
      </c>
      <c r="Z689" s="82">
        <v>1</v>
      </c>
      <c r="AA689" s="82">
        <v>1</v>
      </c>
      <c r="AB689" s="82">
        <v>1</v>
      </c>
      <c r="AC689" s="82">
        <v>1</v>
      </c>
      <c r="AD689" s="85" t="str">
        <f>IF(A689&lt;&gt;"",IF(D689="DIRECCIÓN_DE_TRANSFERENCIAS","280 0031",VLOOKUP(C689,NIVELES!$A$14:$B$105,2,0)),"")</f>
        <v>280 1000</v>
      </c>
      <c r="AE689" s="86" t="s">
        <v>322</v>
      </c>
      <c r="AF689" s="86" t="s">
        <v>543</v>
      </c>
      <c r="AG689" s="79" t="str">
        <f>+IF(AF689&lt;&gt;"",VLOOKUP(AF689,NIVELES!$A$666:$B$673,2,0),"")</f>
        <v>DESARROLLO_INFANTIL</v>
      </c>
      <c r="AH689" s="78" t="s">
        <v>512</v>
      </c>
      <c r="AI689" s="79" t="str">
        <f>IF(AH689&lt;&gt;"",VLOOKUP(CONCATENATE(AG689,AH689),NIVELES!$B$676:$C$745,2,0),"")</f>
        <v>Centros Circulos De Cuidado Recreacion Y Aprendizaje CRA Creciendo Con Nuestros Hijos CNH</v>
      </c>
      <c r="AJ689" s="78" t="s">
        <v>517</v>
      </c>
      <c r="AK689" s="79" t="str">
        <f>+IF(AJ689&lt;&gt;"",VLOOKUP(AJ689,NIVELES!$A$816:$B$892,2,0),"")</f>
        <v>NO APLICA</v>
      </c>
      <c r="AL689" s="78" t="s">
        <v>554</v>
      </c>
      <c r="AM689" s="78">
        <v>530204</v>
      </c>
      <c r="AN689" s="79" t="str">
        <f>IF(AM689&lt;&gt;"",+VLOOKUP(AM689,NIVELES!$A$1652:$B$2466,2,0),"")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689" s="87">
        <v>36691.1</v>
      </c>
      <c r="AP689" s="88">
        <v>3057.6</v>
      </c>
      <c r="AQ689" s="88">
        <v>3057.6</v>
      </c>
      <c r="AR689" s="88">
        <v>3057.6</v>
      </c>
      <c r="AS689" s="88">
        <v>3057.6</v>
      </c>
      <c r="AT689" s="88">
        <v>3057.6</v>
      </c>
      <c r="AU689" s="88">
        <v>3057.6</v>
      </c>
      <c r="AV689" s="88">
        <v>3057.6</v>
      </c>
      <c r="AW689" s="88">
        <v>3057.6</v>
      </c>
      <c r="AX689" s="88">
        <v>3057.6</v>
      </c>
      <c r="AY689" s="88">
        <v>3057.6</v>
      </c>
      <c r="AZ689" s="88">
        <v>3057.6</v>
      </c>
      <c r="BA689" s="88">
        <v>3057.5</v>
      </c>
      <c r="BB689" s="89">
        <v>36691.099999999991</v>
      </c>
      <c r="BC689" s="90" t="str">
        <f t="shared" si="38"/>
        <v>OK</v>
      </c>
      <c r="BD689" s="91" t="str">
        <f t="shared" si="39"/>
        <v xml:space="preserve">                  </v>
      </c>
      <c r="BE689" s="92">
        <f t="shared" si="40"/>
        <v>12</v>
      </c>
    </row>
    <row r="690" spans="1:57" s="74" customFormat="1" ht="50.1" customHeight="1" x14ac:dyDescent="0.2">
      <c r="A690" s="78" t="s">
        <v>55</v>
      </c>
      <c r="B690" s="78" t="s">
        <v>54</v>
      </c>
      <c r="C690" s="78" t="s">
        <v>612</v>
      </c>
      <c r="D690" s="78" t="s">
        <v>575</v>
      </c>
      <c r="E690" s="79" t="str">
        <f>+IF(C690&lt;&gt;"",VLOOKUP(MID(C690,18,5),NIVELES!$A$133:$B$213,2,0),"")</f>
        <v>ESMERALDAS</v>
      </c>
      <c r="F690" s="80" t="s">
        <v>124</v>
      </c>
      <c r="G690" s="81" t="str">
        <f>+IF(F690&lt;&gt;"",VLOOKUP(F690,NIVELES!$A$246:$C$464,3,0),"")</f>
        <v xml:space="preserve"> </v>
      </c>
      <c r="H690" s="82" t="s">
        <v>1023</v>
      </c>
      <c r="I690" s="78" t="s">
        <v>2164</v>
      </c>
      <c r="J690" s="78" t="s">
        <v>2165</v>
      </c>
      <c r="K690" s="78" t="s">
        <v>2166</v>
      </c>
      <c r="L690" s="78" t="s">
        <v>1791</v>
      </c>
      <c r="M690" s="78" t="s">
        <v>1791</v>
      </c>
      <c r="N690" s="78" t="s">
        <v>1791</v>
      </c>
      <c r="O690" s="78" t="s">
        <v>2167</v>
      </c>
      <c r="P690" s="82">
        <v>12</v>
      </c>
      <c r="Q690" s="78" t="s">
        <v>2289</v>
      </c>
      <c r="R690" s="82">
        <v>1</v>
      </c>
      <c r="S690" s="82">
        <v>1</v>
      </c>
      <c r="T690" s="82">
        <v>1</v>
      </c>
      <c r="U690" s="82">
        <v>1</v>
      </c>
      <c r="V690" s="82">
        <v>1</v>
      </c>
      <c r="W690" s="82">
        <v>1</v>
      </c>
      <c r="X690" s="82">
        <v>1</v>
      </c>
      <c r="Y690" s="82">
        <v>1</v>
      </c>
      <c r="Z690" s="82">
        <v>1</v>
      </c>
      <c r="AA690" s="82">
        <v>1</v>
      </c>
      <c r="AB690" s="82">
        <v>1</v>
      </c>
      <c r="AC690" s="82">
        <v>1</v>
      </c>
      <c r="AD690" s="85" t="str">
        <f>IF(A690&lt;&gt;"",IF(D690="DIRECCIÓN_DE_TRANSFERENCIAS","280 0031",VLOOKUP(C690,NIVELES!$A$14:$B$105,2,0)),"")</f>
        <v>280 1210</v>
      </c>
      <c r="AE690" s="86" t="s">
        <v>322</v>
      </c>
      <c r="AF690" s="86" t="s">
        <v>369</v>
      </c>
      <c r="AG690" s="79" t="str">
        <f>+IF(AF690&lt;&gt;"",VLOOKUP(AF690,NIVELES!$A$666:$B$673,2,0),"")</f>
        <v>ADMINISTRACIÓN_CENTRAL</v>
      </c>
      <c r="AH690" s="78" t="s">
        <v>322</v>
      </c>
      <c r="AI690" s="79" t="str">
        <f>IF(AH690&lt;&gt;"",VLOOKUP(CONCATENATE(AG690,AH690),NIVELES!$B$676:$C$745,2,0),"")</f>
        <v>Administración De La Gestión Administrativa Financiera</v>
      </c>
      <c r="AJ690" s="78" t="s">
        <v>517</v>
      </c>
      <c r="AK690" s="79" t="str">
        <f>+IF(AJ690&lt;&gt;"",VLOOKUP(AJ690,NIVELES!$A$816:$B$892,2,0),"")</f>
        <v>NO APLICA</v>
      </c>
      <c r="AL690" s="78" t="s">
        <v>553</v>
      </c>
      <c r="AM690" s="78">
        <v>510306</v>
      </c>
      <c r="AN690" s="79" t="str">
        <f>IF(AM690&lt;&gt;"",+VLOOKUP(AM690,NIVELES!$A$1652:$B$2466,2,0),"")</f>
        <v>Alimentación</v>
      </c>
      <c r="AO690" s="87">
        <v>8400</v>
      </c>
      <c r="AP690" s="88">
        <v>700</v>
      </c>
      <c r="AQ690" s="88">
        <v>700</v>
      </c>
      <c r="AR690" s="88">
        <v>700</v>
      </c>
      <c r="AS690" s="88">
        <v>700</v>
      </c>
      <c r="AT690" s="88">
        <v>700</v>
      </c>
      <c r="AU690" s="88">
        <v>700</v>
      </c>
      <c r="AV690" s="88">
        <v>700</v>
      </c>
      <c r="AW690" s="88">
        <v>700</v>
      </c>
      <c r="AX690" s="88">
        <v>700</v>
      </c>
      <c r="AY690" s="88">
        <v>700</v>
      </c>
      <c r="AZ690" s="88">
        <v>700</v>
      </c>
      <c r="BA690" s="88">
        <v>700</v>
      </c>
      <c r="BB690" s="89">
        <v>8400</v>
      </c>
      <c r="BC690" s="90" t="str">
        <f t="shared" si="38"/>
        <v>OK</v>
      </c>
      <c r="BD690" s="91" t="str">
        <f t="shared" si="39"/>
        <v xml:space="preserve">                  </v>
      </c>
      <c r="BE690" s="92">
        <f t="shared" si="40"/>
        <v>12</v>
      </c>
    </row>
    <row r="691" spans="1:57" s="74" customFormat="1" ht="50.1" customHeight="1" x14ac:dyDescent="0.2">
      <c r="A691" s="78" t="s">
        <v>55</v>
      </c>
      <c r="B691" s="78" t="s">
        <v>54</v>
      </c>
      <c r="C691" s="78" t="s">
        <v>612</v>
      </c>
      <c r="D691" s="78" t="s">
        <v>575</v>
      </c>
      <c r="E691" s="79" t="str">
        <f>+IF(C691&lt;&gt;"",VLOOKUP(MID(C691,18,5),NIVELES!$A$133:$B$213,2,0),"")</f>
        <v>ESMERALDAS</v>
      </c>
      <c r="F691" s="80" t="s">
        <v>124</v>
      </c>
      <c r="G691" s="81" t="str">
        <f>+IF(F691&lt;&gt;"",VLOOKUP(F691,NIVELES!$A$246:$C$464,3,0),"")</f>
        <v xml:space="preserve"> </v>
      </c>
      <c r="H691" s="82" t="s">
        <v>1023</v>
      </c>
      <c r="I691" s="78" t="s">
        <v>2164</v>
      </c>
      <c r="J691" s="78" t="s">
        <v>2165</v>
      </c>
      <c r="K691" s="78" t="s">
        <v>2166</v>
      </c>
      <c r="L691" s="78" t="s">
        <v>1791</v>
      </c>
      <c r="M691" s="78" t="s">
        <v>1791</v>
      </c>
      <c r="N691" s="78" t="s">
        <v>1791</v>
      </c>
      <c r="O691" s="78" t="s">
        <v>2167</v>
      </c>
      <c r="P691" s="82">
        <v>12</v>
      </c>
      <c r="Q691" s="78" t="s">
        <v>2289</v>
      </c>
      <c r="R691" s="82">
        <v>1</v>
      </c>
      <c r="S691" s="82">
        <v>1</v>
      </c>
      <c r="T691" s="82">
        <v>1</v>
      </c>
      <c r="U691" s="82">
        <v>1</v>
      </c>
      <c r="V691" s="82">
        <v>1</v>
      </c>
      <c r="W691" s="82">
        <v>1</v>
      </c>
      <c r="X691" s="82">
        <v>1</v>
      </c>
      <c r="Y691" s="82">
        <v>1</v>
      </c>
      <c r="Z691" s="82">
        <v>1</v>
      </c>
      <c r="AA691" s="82">
        <v>1</v>
      </c>
      <c r="AB691" s="82">
        <v>1</v>
      </c>
      <c r="AC691" s="82">
        <v>1</v>
      </c>
      <c r="AD691" s="85" t="str">
        <f>IF(A691&lt;&gt;"",IF(D691="DIRECCIÓN_DE_TRANSFERENCIAS","280 0031",VLOOKUP(C691,NIVELES!$A$14:$B$105,2,0)),"")</f>
        <v>280 1210</v>
      </c>
      <c r="AE691" s="86" t="s">
        <v>322</v>
      </c>
      <c r="AF691" s="86" t="s">
        <v>369</v>
      </c>
      <c r="AG691" s="79" t="str">
        <f>+IF(AF691&lt;&gt;"",VLOOKUP(AF691,NIVELES!$A$666:$B$673,2,0),"")</f>
        <v>ADMINISTRACIÓN_CENTRAL</v>
      </c>
      <c r="AH691" s="78" t="s">
        <v>322</v>
      </c>
      <c r="AI691" s="79" t="str">
        <f>IF(AH691&lt;&gt;"",VLOOKUP(CONCATENATE(AG691,AH691),NIVELES!$B$676:$C$745,2,0),"")</f>
        <v>Administración De La Gestión Administrativa Financiera</v>
      </c>
      <c r="AJ691" s="78" t="s">
        <v>517</v>
      </c>
      <c r="AK691" s="79" t="str">
        <f>+IF(AJ691&lt;&gt;"",VLOOKUP(AJ691,NIVELES!$A$816:$B$892,2,0),"")</f>
        <v>NO APLICA</v>
      </c>
      <c r="AL691" s="78" t="s">
        <v>553</v>
      </c>
      <c r="AM691" s="78">
        <v>510304</v>
      </c>
      <c r="AN691" s="79" t="str">
        <f>IF(AM691&lt;&gt;"",+VLOOKUP(AM691,NIVELES!$A$1652:$B$2466,2,0),"")</f>
        <v>Compensación por Transporte</v>
      </c>
      <c r="AO691" s="87">
        <v>1200</v>
      </c>
      <c r="AP691" s="88">
        <v>100</v>
      </c>
      <c r="AQ691" s="88">
        <v>100</v>
      </c>
      <c r="AR691" s="88">
        <v>100</v>
      </c>
      <c r="AS691" s="88">
        <v>100</v>
      </c>
      <c r="AT691" s="88">
        <v>100</v>
      </c>
      <c r="AU691" s="88">
        <v>100</v>
      </c>
      <c r="AV691" s="88">
        <v>100</v>
      </c>
      <c r="AW691" s="88">
        <v>100</v>
      </c>
      <c r="AX691" s="88">
        <v>100</v>
      </c>
      <c r="AY691" s="88">
        <v>100</v>
      </c>
      <c r="AZ691" s="88">
        <v>100</v>
      </c>
      <c r="BA691" s="88">
        <v>100</v>
      </c>
      <c r="BB691" s="89">
        <v>1200</v>
      </c>
      <c r="BC691" s="90" t="str">
        <f t="shared" si="38"/>
        <v>OK</v>
      </c>
      <c r="BD691" s="91" t="str">
        <f t="shared" si="39"/>
        <v xml:space="preserve">                  </v>
      </c>
      <c r="BE691" s="92">
        <f t="shared" si="40"/>
        <v>12</v>
      </c>
    </row>
    <row r="692" spans="1:57" s="74" customFormat="1" ht="50.1" customHeight="1" x14ac:dyDescent="0.2">
      <c r="A692" s="78" t="s">
        <v>55</v>
      </c>
      <c r="B692" s="78" t="s">
        <v>54</v>
      </c>
      <c r="C692" s="78" t="s">
        <v>612</v>
      </c>
      <c r="D692" s="78" t="s">
        <v>575</v>
      </c>
      <c r="E692" s="79" t="str">
        <f>+IF(C692&lt;&gt;"",VLOOKUP(MID(C692,18,5),NIVELES!$A$133:$B$213,2,0),"")</f>
        <v>ESMERALDAS</v>
      </c>
      <c r="F692" s="80" t="s">
        <v>124</v>
      </c>
      <c r="G692" s="81" t="str">
        <f>+IF(F692&lt;&gt;"",VLOOKUP(F692,NIVELES!$A$246:$C$464,3,0),"")</f>
        <v xml:space="preserve"> </v>
      </c>
      <c r="H692" s="82" t="s">
        <v>1023</v>
      </c>
      <c r="I692" s="78" t="s">
        <v>2164</v>
      </c>
      <c r="J692" s="78" t="s">
        <v>2165</v>
      </c>
      <c r="K692" s="78" t="s">
        <v>2166</v>
      </c>
      <c r="L692" s="78" t="s">
        <v>1791</v>
      </c>
      <c r="M692" s="78" t="s">
        <v>1791</v>
      </c>
      <c r="N692" s="78" t="s">
        <v>1791</v>
      </c>
      <c r="O692" s="78" t="s">
        <v>2167</v>
      </c>
      <c r="P692" s="82">
        <v>12</v>
      </c>
      <c r="Q692" s="78" t="s">
        <v>2289</v>
      </c>
      <c r="R692" s="82">
        <v>1</v>
      </c>
      <c r="S692" s="82">
        <v>1</v>
      </c>
      <c r="T692" s="82">
        <v>1</v>
      </c>
      <c r="U692" s="82">
        <v>1</v>
      </c>
      <c r="V692" s="82">
        <v>1</v>
      </c>
      <c r="W692" s="82">
        <v>1</v>
      </c>
      <c r="X692" s="82">
        <v>1</v>
      </c>
      <c r="Y692" s="82">
        <v>1</v>
      </c>
      <c r="Z692" s="82">
        <v>1</v>
      </c>
      <c r="AA692" s="82">
        <v>1</v>
      </c>
      <c r="AB692" s="82">
        <v>1</v>
      </c>
      <c r="AC692" s="82">
        <v>1</v>
      </c>
      <c r="AD692" s="85" t="str">
        <f>IF(A692&lt;&gt;"",IF(D692="DIRECCIÓN_DE_TRANSFERENCIAS","280 0031",VLOOKUP(C692,NIVELES!$A$14:$B$105,2,0)),"")</f>
        <v>280 1210</v>
      </c>
      <c r="AE692" s="86" t="s">
        <v>322</v>
      </c>
      <c r="AF692" s="86" t="s">
        <v>369</v>
      </c>
      <c r="AG692" s="79" t="str">
        <f>+IF(AF692&lt;&gt;"",VLOOKUP(AF692,NIVELES!$A$666:$B$673,2,0),"")</f>
        <v>ADMINISTRACIÓN_CENTRAL</v>
      </c>
      <c r="AH692" s="78" t="s">
        <v>322</v>
      </c>
      <c r="AI692" s="79" t="str">
        <f>IF(AH692&lt;&gt;"",VLOOKUP(CONCATENATE(AG692,AH692),NIVELES!$B$676:$C$745,2,0),"")</f>
        <v>Administración De La Gestión Administrativa Financiera</v>
      </c>
      <c r="AJ692" s="78" t="s">
        <v>517</v>
      </c>
      <c r="AK692" s="79" t="str">
        <f>+IF(AJ692&lt;&gt;"",VLOOKUP(AJ692,NIVELES!$A$816:$B$892,2,0),"")</f>
        <v>NO APLICA</v>
      </c>
      <c r="AL692" s="78" t="s">
        <v>553</v>
      </c>
      <c r="AM692" s="78">
        <v>510401</v>
      </c>
      <c r="AN692" s="79" t="str">
        <f>IF(AM692&lt;&gt;"",+VLOOKUP(AM692,NIVELES!$A$1652:$B$2466,2,0),"")</f>
        <v>Por Cargas Familiares</v>
      </c>
      <c r="AO692" s="87">
        <v>365.79</v>
      </c>
      <c r="AP692" s="88">
        <v>30.482500000000002</v>
      </c>
      <c r="AQ692" s="88">
        <v>30.482500000000002</v>
      </c>
      <c r="AR692" s="88">
        <v>30.482500000000002</v>
      </c>
      <c r="AS692" s="88">
        <v>30.482500000000002</v>
      </c>
      <c r="AT692" s="88">
        <v>30.482500000000002</v>
      </c>
      <c r="AU692" s="88">
        <v>30.482500000000002</v>
      </c>
      <c r="AV692" s="88">
        <v>30.482500000000002</v>
      </c>
      <c r="AW692" s="88">
        <v>30.482500000000002</v>
      </c>
      <c r="AX692" s="88">
        <v>30.482500000000002</v>
      </c>
      <c r="AY692" s="88">
        <v>30.482500000000002</v>
      </c>
      <c r="AZ692" s="88">
        <v>30.482500000000002</v>
      </c>
      <c r="BA692" s="88">
        <v>30.482500000000002</v>
      </c>
      <c r="BB692" s="89">
        <v>365.79000000000013</v>
      </c>
      <c r="BC692" s="90" t="str">
        <f t="shared" si="38"/>
        <v>OK</v>
      </c>
      <c r="BD692" s="91" t="str">
        <f t="shared" si="39"/>
        <v xml:space="preserve">                  </v>
      </c>
      <c r="BE692" s="92">
        <f t="shared" si="40"/>
        <v>12</v>
      </c>
    </row>
    <row r="693" spans="1:57" s="74" customFormat="1" ht="50.1" customHeight="1" x14ac:dyDescent="0.2">
      <c r="A693" s="78" t="s">
        <v>55</v>
      </c>
      <c r="B693" s="78" t="s">
        <v>54</v>
      </c>
      <c r="C693" s="78" t="s">
        <v>612</v>
      </c>
      <c r="D693" s="78" t="s">
        <v>575</v>
      </c>
      <c r="E693" s="79" t="str">
        <f>+IF(C693&lt;&gt;"",VLOOKUP(MID(C693,18,5),NIVELES!$A$133:$B$213,2,0),"")</f>
        <v>ESMERALDAS</v>
      </c>
      <c r="F693" s="80" t="s">
        <v>124</v>
      </c>
      <c r="G693" s="81" t="str">
        <f>+IF(F693&lt;&gt;"",VLOOKUP(F693,NIVELES!$A$246:$C$464,3,0),"")</f>
        <v xml:space="preserve"> </v>
      </c>
      <c r="H693" s="82" t="s">
        <v>1023</v>
      </c>
      <c r="I693" s="78" t="s">
        <v>2164</v>
      </c>
      <c r="J693" s="78" t="s">
        <v>2165</v>
      </c>
      <c r="K693" s="78" t="s">
        <v>2166</v>
      </c>
      <c r="L693" s="78" t="s">
        <v>1791</v>
      </c>
      <c r="M693" s="78" t="s">
        <v>1791</v>
      </c>
      <c r="N693" s="78" t="s">
        <v>1791</v>
      </c>
      <c r="O693" s="78" t="s">
        <v>2167</v>
      </c>
      <c r="P693" s="82">
        <v>12</v>
      </c>
      <c r="Q693" s="78" t="s">
        <v>2289</v>
      </c>
      <c r="R693" s="82">
        <v>1</v>
      </c>
      <c r="S693" s="82">
        <v>1</v>
      </c>
      <c r="T693" s="82">
        <v>1</v>
      </c>
      <c r="U693" s="82">
        <v>1</v>
      </c>
      <c r="V693" s="82">
        <v>1</v>
      </c>
      <c r="W693" s="82">
        <v>1</v>
      </c>
      <c r="X693" s="82">
        <v>1</v>
      </c>
      <c r="Y693" s="82">
        <v>1</v>
      </c>
      <c r="Z693" s="82">
        <v>1</v>
      </c>
      <c r="AA693" s="82">
        <v>1</v>
      </c>
      <c r="AB693" s="82">
        <v>1</v>
      </c>
      <c r="AC693" s="82">
        <v>1</v>
      </c>
      <c r="AD693" s="85" t="str">
        <f>IF(A693&lt;&gt;"",IF(D693="DIRECCIÓN_DE_TRANSFERENCIAS","280 0031",VLOOKUP(C693,NIVELES!$A$14:$B$105,2,0)),"")</f>
        <v>280 1210</v>
      </c>
      <c r="AE693" s="86" t="s">
        <v>322</v>
      </c>
      <c r="AF693" s="86" t="s">
        <v>369</v>
      </c>
      <c r="AG693" s="79" t="str">
        <f>+IF(AF693&lt;&gt;"",VLOOKUP(AF693,NIVELES!$A$666:$B$673,2,0),"")</f>
        <v>ADMINISTRACIÓN_CENTRAL</v>
      </c>
      <c r="AH693" s="78" t="s">
        <v>322</v>
      </c>
      <c r="AI693" s="79" t="str">
        <f>IF(AH693&lt;&gt;"",VLOOKUP(CONCATENATE(AG693,AH693),NIVELES!$B$676:$C$745,2,0),"")</f>
        <v>Administración De La Gestión Administrativa Financiera</v>
      </c>
      <c r="AJ693" s="78" t="s">
        <v>517</v>
      </c>
      <c r="AK693" s="79" t="str">
        <f>+IF(AJ693&lt;&gt;"",VLOOKUP(AJ693,NIVELES!$A$816:$B$892,2,0),"")</f>
        <v>NO APLICA</v>
      </c>
      <c r="AL693" s="78" t="s">
        <v>553</v>
      </c>
      <c r="AM693" s="78">
        <v>510408</v>
      </c>
      <c r="AN693" s="79" t="str">
        <f>IF(AM693&lt;&gt;"",+VLOOKUP(AM693,NIVELES!$A$1652:$B$2466,2,0),"")</f>
        <v>Subsidio de Antigüedad</v>
      </c>
      <c r="AO693" s="87">
        <v>2077.38</v>
      </c>
      <c r="AP693" s="88">
        <v>173.11500000000001</v>
      </c>
      <c r="AQ693" s="88">
        <v>173.11500000000001</v>
      </c>
      <c r="AR693" s="88">
        <v>173.11500000000001</v>
      </c>
      <c r="AS693" s="88">
        <v>173.11500000000001</v>
      </c>
      <c r="AT693" s="88">
        <v>173.11500000000001</v>
      </c>
      <c r="AU693" s="88">
        <v>173.11500000000001</v>
      </c>
      <c r="AV693" s="88">
        <v>173.11500000000001</v>
      </c>
      <c r="AW693" s="88">
        <v>173.11500000000001</v>
      </c>
      <c r="AX693" s="88">
        <v>173.11500000000001</v>
      </c>
      <c r="AY693" s="88">
        <v>173.11500000000001</v>
      </c>
      <c r="AZ693" s="88">
        <v>173.11500000000001</v>
      </c>
      <c r="BA693" s="88">
        <v>173.11500000000001</v>
      </c>
      <c r="BB693" s="89">
        <v>2077.38</v>
      </c>
      <c r="BC693" s="90" t="str">
        <f t="shared" si="38"/>
        <v>OK</v>
      </c>
      <c r="BD693" s="91" t="str">
        <f t="shared" si="39"/>
        <v xml:space="preserve">                  </v>
      </c>
      <c r="BE693" s="92">
        <f t="shared" si="40"/>
        <v>12</v>
      </c>
    </row>
    <row r="694" spans="1:57" s="74" customFormat="1" ht="50.1" customHeight="1" x14ac:dyDescent="0.2">
      <c r="A694" s="78" t="s">
        <v>55</v>
      </c>
      <c r="B694" s="78" t="s">
        <v>54</v>
      </c>
      <c r="C694" s="78" t="s">
        <v>613</v>
      </c>
      <c r="D694" s="78" t="s">
        <v>575</v>
      </c>
      <c r="E694" s="79" t="str">
        <f>+IF(C694&lt;&gt;"",VLOOKUP(MID(C694,18,5),NIVELES!$A$133:$B$213,2,0),"")</f>
        <v>ESMERALDAS</v>
      </c>
      <c r="F694" s="80" t="s">
        <v>153</v>
      </c>
      <c r="G694" s="81" t="str">
        <f>+IF(F694&lt;&gt;"",VLOOKUP(F694,NIVELES!$A$246:$C$464,3,0),"")</f>
        <v>NORTE</v>
      </c>
      <c r="H694" s="82" t="s">
        <v>1023</v>
      </c>
      <c r="I694" s="78" t="s">
        <v>2164</v>
      </c>
      <c r="J694" s="78" t="s">
        <v>2165</v>
      </c>
      <c r="K694" s="78" t="s">
        <v>2166</v>
      </c>
      <c r="L694" s="78" t="s">
        <v>1791</v>
      </c>
      <c r="M694" s="78" t="s">
        <v>1791</v>
      </c>
      <c r="N694" s="78" t="s">
        <v>1791</v>
      </c>
      <c r="O694" s="78" t="s">
        <v>2167</v>
      </c>
      <c r="P694" s="82">
        <v>12</v>
      </c>
      <c r="Q694" s="78" t="s">
        <v>2289</v>
      </c>
      <c r="R694" s="82">
        <v>1</v>
      </c>
      <c r="S694" s="82">
        <v>1</v>
      </c>
      <c r="T694" s="82">
        <v>1</v>
      </c>
      <c r="U694" s="82">
        <v>1</v>
      </c>
      <c r="V694" s="82">
        <v>1</v>
      </c>
      <c r="W694" s="82">
        <v>1</v>
      </c>
      <c r="X694" s="82">
        <v>1</v>
      </c>
      <c r="Y694" s="82">
        <v>1</v>
      </c>
      <c r="Z694" s="82">
        <v>1</v>
      </c>
      <c r="AA694" s="82">
        <v>1</v>
      </c>
      <c r="AB694" s="82">
        <v>1</v>
      </c>
      <c r="AC694" s="82">
        <v>1</v>
      </c>
      <c r="AD694" s="85" t="str">
        <f>IF(A694&lt;&gt;"",IF(D694="DIRECCIÓN_DE_TRANSFERENCIAS","280 0031",VLOOKUP(C694,NIVELES!$A$14:$B$105,2,0)),"")</f>
        <v>280 1330</v>
      </c>
      <c r="AE694" s="86" t="s">
        <v>322</v>
      </c>
      <c r="AF694" s="86" t="s">
        <v>369</v>
      </c>
      <c r="AG694" s="79" t="str">
        <f>+IF(AF694&lt;&gt;"",VLOOKUP(AF694,NIVELES!$A$666:$B$673,2,0),"")</f>
        <v>ADMINISTRACIÓN_CENTRAL</v>
      </c>
      <c r="AH694" s="78" t="s">
        <v>322</v>
      </c>
      <c r="AI694" s="79" t="str">
        <f>IF(AH694&lt;&gt;"",VLOOKUP(CONCATENATE(AG694,AH694),NIVELES!$B$676:$C$745,2,0),"")</f>
        <v>Administración De La Gestión Administrativa Financiera</v>
      </c>
      <c r="AJ694" s="78" t="s">
        <v>517</v>
      </c>
      <c r="AK694" s="79" t="str">
        <f>+IF(AJ694&lt;&gt;"",VLOOKUP(AJ694,NIVELES!$A$816:$B$892,2,0),"")</f>
        <v>NO APLICA</v>
      </c>
      <c r="AL694" s="78" t="s">
        <v>553</v>
      </c>
      <c r="AM694" s="78">
        <v>510306</v>
      </c>
      <c r="AN694" s="79" t="str">
        <f>IF(AM694&lt;&gt;"",+VLOOKUP(AM694,NIVELES!$A$1652:$B$2466,2,0),"")</f>
        <v>Alimentación</v>
      </c>
      <c r="AO694" s="87">
        <v>7560</v>
      </c>
      <c r="AP694" s="88">
        <v>630</v>
      </c>
      <c r="AQ694" s="88">
        <v>630</v>
      </c>
      <c r="AR694" s="88">
        <v>630</v>
      </c>
      <c r="AS694" s="88">
        <v>630</v>
      </c>
      <c r="AT694" s="88">
        <v>630</v>
      </c>
      <c r="AU694" s="88">
        <v>630</v>
      </c>
      <c r="AV694" s="88">
        <v>630</v>
      </c>
      <c r="AW694" s="88">
        <v>630</v>
      </c>
      <c r="AX694" s="88">
        <v>630</v>
      </c>
      <c r="AY694" s="88">
        <v>630</v>
      </c>
      <c r="AZ694" s="88">
        <v>630</v>
      </c>
      <c r="BA694" s="88">
        <v>630</v>
      </c>
      <c r="BB694" s="89">
        <v>7560</v>
      </c>
      <c r="BC694" s="90" t="str">
        <f t="shared" si="38"/>
        <v>OK</v>
      </c>
      <c r="BD694" s="91" t="str">
        <f t="shared" si="39"/>
        <v xml:space="preserve">                  </v>
      </c>
      <c r="BE694" s="92">
        <f t="shared" si="40"/>
        <v>12</v>
      </c>
    </row>
    <row r="695" spans="1:57" s="74" customFormat="1" ht="50.1" customHeight="1" x14ac:dyDescent="0.2">
      <c r="A695" s="78" t="s">
        <v>55</v>
      </c>
      <c r="B695" s="78" t="s">
        <v>54</v>
      </c>
      <c r="C695" s="78" t="s">
        <v>613</v>
      </c>
      <c r="D695" s="78" t="s">
        <v>575</v>
      </c>
      <c r="E695" s="79" t="str">
        <f>+IF(C695&lt;&gt;"",VLOOKUP(MID(C695,18,5),NIVELES!$A$133:$B$213,2,0),"")</f>
        <v>ESMERALDAS</v>
      </c>
      <c r="F695" s="80" t="s">
        <v>153</v>
      </c>
      <c r="G695" s="81" t="str">
        <f>+IF(F695&lt;&gt;"",VLOOKUP(F695,NIVELES!$A$246:$C$464,3,0),"")</f>
        <v>NORTE</v>
      </c>
      <c r="H695" s="82" t="s">
        <v>1023</v>
      </c>
      <c r="I695" s="78" t="s">
        <v>2164</v>
      </c>
      <c r="J695" s="78" t="s">
        <v>2165</v>
      </c>
      <c r="K695" s="78" t="s">
        <v>2166</v>
      </c>
      <c r="L695" s="78" t="s">
        <v>1791</v>
      </c>
      <c r="M695" s="78" t="s">
        <v>1791</v>
      </c>
      <c r="N695" s="78" t="s">
        <v>1791</v>
      </c>
      <c r="O695" s="78" t="s">
        <v>2167</v>
      </c>
      <c r="P695" s="82">
        <v>12</v>
      </c>
      <c r="Q695" s="78" t="s">
        <v>2289</v>
      </c>
      <c r="R695" s="82">
        <v>1</v>
      </c>
      <c r="S695" s="82">
        <v>1</v>
      </c>
      <c r="T695" s="82">
        <v>1</v>
      </c>
      <c r="U695" s="82">
        <v>1</v>
      </c>
      <c r="V695" s="82">
        <v>1</v>
      </c>
      <c r="W695" s="82">
        <v>1</v>
      </c>
      <c r="X695" s="82">
        <v>1</v>
      </c>
      <c r="Y695" s="82">
        <v>1</v>
      </c>
      <c r="Z695" s="82">
        <v>1</v>
      </c>
      <c r="AA695" s="82">
        <v>1</v>
      </c>
      <c r="AB695" s="82">
        <v>1</v>
      </c>
      <c r="AC695" s="82">
        <v>1</v>
      </c>
      <c r="AD695" s="85" t="str">
        <f>IF(A695&lt;&gt;"",IF(D695="DIRECCIÓN_DE_TRANSFERENCIAS","280 0031",VLOOKUP(C695,NIVELES!$A$14:$B$105,2,0)),"")</f>
        <v>280 1330</v>
      </c>
      <c r="AE695" s="86" t="s">
        <v>322</v>
      </c>
      <c r="AF695" s="86" t="s">
        <v>369</v>
      </c>
      <c r="AG695" s="79" t="str">
        <f>+IF(AF695&lt;&gt;"",VLOOKUP(AF695,NIVELES!$A$666:$B$673,2,0),"")</f>
        <v>ADMINISTRACIÓN_CENTRAL</v>
      </c>
      <c r="AH695" s="78" t="s">
        <v>322</v>
      </c>
      <c r="AI695" s="79" t="str">
        <f>IF(AH695&lt;&gt;"",VLOOKUP(CONCATENATE(AG695,AH695),NIVELES!$B$676:$C$745,2,0),"")</f>
        <v>Administración De La Gestión Administrativa Financiera</v>
      </c>
      <c r="AJ695" s="78" t="s">
        <v>517</v>
      </c>
      <c r="AK695" s="79" t="str">
        <f>+IF(AJ695&lt;&gt;"",VLOOKUP(AJ695,NIVELES!$A$816:$B$892,2,0),"")</f>
        <v>NO APLICA</v>
      </c>
      <c r="AL695" s="78" t="s">
        <v>553</v>
      </c>
      <c r="AM695" s="78">
        <v>510304</v>
      </c>
      <c r="AN695" s="79" t="str">
        <f>IF(AM695&lt;&gt;"",+VLOOKUP(AM695,NIVELES!$A$1652:$B$2466,2,0),"")</f>
        <v>Compensación por Transporte</v>
      </c>
      <c r="AO695" s="87">
        <v>1080</v>
      </c>
      <c r="AP695" s="88">
        <v>90</v>
      </c>
      <c r="AQ695" s="88">
        <v>90</v>
      </c>
      <c r="AR695" s="88">
        <v>90</v>
      </c>
      <c r="AS695" s="88">
        <v>90</v>
      </c>
      <c r="AT695" s="88">
        <v>90</v>
      </c>
      <c r="AU695" s="88">
        <v>90</v>
      </c>
      <c r="AV695" s="88">
        <v>90</v>
      </c>
      <c r="AW695" s="88">
        <v>90</v>
      </c>
      <c r="AX695" s="88">
        <v>90</v>
      </c>
      <c r="AY695" s="88">
        <v>90</v>
      </c>
      <c r="AZ695" s="88">
        <v>90</v>
      </c>
      <c r="BA695" s="88">
        <v>90</v>
      </c>
      <c r="BB695" s="89">
        <v>1080</v>
      </c>
      <c r="BC695" s="90" t="str">
        <f t="shared" si="38"/>
        <v>OK</v>
      </c>
      <c r="BD695" s="91" t="str">
        <f t="shared" si="39"/>
        <v xml:space="preserve">                  </v>
      </c>
      <c r="BE695" s="92">
        <f t="shared" si="40"/>
        <v>12</v>
      </c>
    </row>
    <row r="696" spans="1:57" s="74" customFormat="1" ht="50.1" customHeight="1" x14ac:dyDescent="0.2">
      <c r="A696" s="78" t="s">
        <v>55</v>
      </c>
      <c r="B696" s="78" t="s">
        <v>54</v>
      </c>
      <c r="C696" s="78" t="s">
        <v>613</v>
      </c>
      <c r="D696" s="78" t="s">
        <v>575</v>
      </c>
      <c r="E696" s="79" t="str">
        <f>+IF(C696&lt;&gt;"",VLOOKUP(MID(C696,18,5),NIVELES!$A$133:$B$213,2,0),"")</f>
        <v>ESMERALDAS</v>
      </c>
      <c r="F696" s="80" t="s">
        <v>153</v>
      </c>
      <c r="G696" s="81" t="str">
        <f>+IF(F696&lt;&gt;"",VLOOKUP(F696,NIVELES!$A$246:$C$464,3,0),"")</f>
        <v>NORTE</v>
      </c>
      <c r="H696" s="82" t="s">
        <v>1023</v>
      </c>
      <c r="I696" s="78" t="s">
        <v>2164</v>
      </c>
      <c r="J696" s="78" t="s">
        <v>2165</v>
      </c>
      <c r="K696" s="78" t="s">
        <v>2166</v>
      </c>
      <c r="L696" s="78" t="s">
        <v>1791</v>
      </c>
      <c r="M696" s="78" t="s">
        <v>1791</v>
      </c>
      <c r="N696" s="78" t="s">
        <v>1791</v>
      </c>
      <c r="O696" s="78" t="s">
        <v>2167</v>
      </c>
      <c r="P696" s="82">
        <v>12</v>
      </c>
      <c r="Q696" s="78" t="s">
        <v>2289</v>
      </c>
      <c r="R696" s="82">
        <v>1</v>
      </c>
      <c r="S696" s="82">
        <v>1</v>
      </c>
      <c r="T696" s="82">
        <v>1</v>
      </c>
      <c r="U696" s="82">
        <v>1</v>
      </c>
      <c r="V696" s="82">
        <v>1</v>
      </c>
      <c r="W696" s="82">
        <v>1</v>
      </c>
      <c r="X696" s="82">
        <v>1</v>
      </c>
      <c r="Y696" s="82">
        <v>1</v>
      </c>
      <c r="Z696" s="82">
        <v>1</v>
      </c>
      <c r="AA696" s="82">
        <v>1</v>
      </c>
      <c r="AB696" s="82">
        <v>1</v>
      </c>
      <c r="AC696" s="82">
        <v>1</v>
      </c>
      <c r="AD696" s="85" t="str">
        <f>IF(A696&lt;&gt;"",IF(D696="DIRECCIÓN_DE_TRANSFERENCIAS","280 0031",VLOOKUP(C696,NIVELES!$A$14:$B$105,2,0)),"")</f>
        <v>280 1330</v>
      </c>
      <c r="AE696" s="86" t="s">
        <v>322</v>
      </c>
      <c r="AF696" s="86" t="s">
        <v>369</v>
      </c>
      <c r="AG696" s="79" t="str">
        <f>+IF(AF696&lt;&gt;"",VLOOKUP(AF696,NIVELES!$A$666:$B$673,2,0),"")</f>
        <v>ADMINISTRACIÓN_CENTRAL</v>
      </c>
      <c r="AH696" s="78" t="s">
        <v>322</v>
      </c>
      <c r="AI696" s="79" t="str">
        <f>IF(AH696&lt;&gt;"",VLOOKUP(CONCATENATE(AG696,AH696),NIVELES!$B$676:$C$745,2,0),"")</f>
        <v>Administración De La Gestión Administrativa Financiera</v>
      </c>
      <c r="AJ696" s="78" t="s">
        <v>517</v>
      </c>
      <c r="AK696" s="79" t="str">
        <f>+IF(AJ696&lt;&gt;"",VLOOKUP(AJ696,NIVELES!$A$816:$B$892,2,0),"")</f>
        <v>NO APLICA</v>
      </c>
      <c r="AL696" s="78" t="s">
        <v>553</v>
      </c>
      <c r="AM696" s="78">
        <v>510401</v>
      </c>
      <c r="AN696" s="79" t="str">
        <f>IF(AM696&lt;&gt;"",+VLOOKUP(AM696,NIVELES!$A$1652:$B$2466,2,0),"")</f>
        <v>Por Cargas Familiares</v>
      </c>
      <c r="AO696" s="87">
        <v>540.9</v>
      </c>
      <c r="AP696" s="88">
        <v>45.074999999999996</v>
      </c>
      <c r="AQ696" s="88">
        <v>45.074999999999996</v>
      </c>
      <c r="AR696" s="88">
        <v>45.074999999999996</v>
      </c>
      <c r="AS696" s="88">
        <v>45.074999999999996</v>
      </c>
      <c r="AT696" s="88">
        <v>45.074999999999996</v>
      </c>
      <c r="AU696" s="88">
        <v>45.074999999999996</v>
      </c>
      <c r="AV696" s="88">
        <v>45.074999999999996</v>
      </c>
      <c r="AW696" s="88">
        <v>45.074999999999996</v>
      </c>
      <c r="AX696" s="88">
        <v>45.074999999999996</v>
      </c>
      <c r="AY696" s="88">
        <v>45.074999999999996</v>
      </c>
      <c r="AZ696" s="88">
        <v>45.074999999999996</v>
      </c>
      <c r="BA696" s="88">
        <v>45.074999999999996</v>
      </c>
      <c r="BB696" s="89">
        <v>540.9</v>
      </c>
      <c r="BC696" s="90" t="str">
        <f t="shared" si="38"/>
        <v>OK</v>
      </c>
      <c r="BD696" s="91" t="str">
        <f t="shared" si="39"/>
        <v xml:space="preserve">                  </v>
      </c>
      <c r="BE696" s="92">
        <f t="shared" si="40"/>
        <v>12</v>
      </c>
    </row>
    <row r="697" spans="1:57" s="74" customFormat="1" ht="50.1" customHeight="1" x14ac:dyDescent="0.2">
      <c r="A697" s="78" t="s">
        <v>55</v>
      </c>
      <c r="B697" s="78" t="s">
        <v>54</v>
      </c>
      <c r="C697" s="78" t="s">
        <v>613</v>
      </c>
      <c r="D697" s="78" t="s">
        <v>575</v>
      </c>
      <c r="E697" s="79" t="str">
        <f>+IF(C697&lt;&gt;"",VLOOKUP(MID(C697,18,5),NIVELES!$A$133:$B$213,2,0),"")</f>
        <v>ESMERALDAS</v>
      </c>
      <c r="F697" s="80" t="s">
        <v>153</v>
      </c>
      <c r="G697" s="81" t="str">
        <f>+IF(F697&lt;&gt;"",VLOOKUP(F697,NIVELES!$A$246:$C$464,3,0),"")</f>
        <v>NORTE</v>
      </c>
      <c r="H697" s="82" t="s">
        <v>1023</v>
      </c>
      <c r="I697" s="78" t="s">
        <v>2164</v>
      </c>
      <c r="J697" s="78" t="s">
        <v>2165</v>
      </c>
      <c r="K697" s="78" t="s">
        <v>2166</v>
      </c>
      <c r="L697" s="78" t="s">
        <v>1791</v>
      </c>
      <c r="M697" s="78" t="s">
        <v>1791</v>
      </c>
      <c r="N697" s="78" t="s">
        <v>1791</v>
      </c>
      <c r="O697" s="78" t="s">
        <v>2167</v>
      </c>
      <c r="P697" s="82">
        <v>12</v>
      </c>
      <c r="Q697" s="78" t="s">
        <v>2289</v>
      </c>
      <c r="R697" s="82">
        <v>1</v>
      </c>
      <c r="S697" s="82">
        <v>1</v>
      </c>
      <c r="T697" s="82">
        <v>1</v>
      </c>
      <c r="U697" s="82">
        <v>1</v>
      </c>
      <c r="V697" s="82">
        <v>1</v>
      </c>
      <c r="W697" s="82">
        <v>1</v>
      </c>
      <c r="X697" s="82">
        <v>1</v>
      </c>
      <c r="Y697" s="82">
        <v>1</v>
      </c>
      <c r="Z697" s="82">
        <v>1</v>
      </c>
      <c r="AA697" s="82">
        <v>1</v>
      </c>
      <c r="AB697" s="82">
        <v>1</v>
      </c>
      <c r="AC697" s="82">
        <v>1</v>
      </c>
      <c r="AD697" s="85" t="str">
        <f>IF(A697&lt;&gt;"",IF(D697="DIRECCIÓN_DE_TRANSFERENCIAS","280 0031",VLOOKUP(C697,NIVELES!$A$14:$B$105,2,0)),"")</f>
        <v>280 1330</v>
      </c>
      <c r="AE697" s="86" t="s">
        <v>322</v>
      </c>
      <c r="AF697" s="86" t="s">
        <v>369</v>
      </c>
      <c r="AG697" s="79" t="str">
        <f>+IF(AF697&lt;&gt;"",VLOOKUP(AF697,NIVELES!$A$666:$B$673,2,0),"")</f>
        <v>ADMINISTRACIÓN_CENTRAL</v>
      </c>
      <c r="AH697" s="78" t="s">
        <v>322</v>
      </c>
      <c r="AI697" s="79" t="str">
        <f>IF(AH697&lt;&gt;"",VLOOKUP(CONCATENATE(AG697,AH697),NIVELES!$B$676:$C$745,2,0),"")</f>
        <v>Administración De La Gestión Administrativa Financiera</v>
      </c>
      <c r="AJ697" s="78" t="s">
        <v>517</v>
      </c>
      <c r="AK697" s="79" t="str">
        <f>+IF(AJ697&lt;&gt;"",VLOOKUP(AJ697,NIVELES!$A$816:$B$892,2,0),"")</f>
        <v>NO APLICA</v>
      </c>
      <c r="AL697" s="78" t="s">
        <v>553</v>
      </c>
      <c r="AM697" s="78">
        <v>510408</v>
      </c>
      <c r="AN697" s="79" t="str">
        <f>IF(AM697&lt;&gt;"",+VLOOKUP(AM697,NIVELES!$A$1652:$B$2466,2,0),"")</f>
        <v>Subsidio de Antigüedad</v>
      </c>
      <c r="AO697" s="87">
        <v>1363.44</v>
      </c>
      <c r="AP697" s="88">
        <v>113.62</v>
      </c>
      <c r="AQ697" s="88">
        <v>113.62</v>
      </c>
      <c r="AR697" s="88">
        <v>113.62</v>
      </c>
      <c r="AS697" s="88">
        <v>113.62</v>
      </c>
      <c r="AT697" s="88">
        <v>113.62</v>
      </c>
      <c r="AU697" s="88">
        <v>113.62</v>
      </c>
      <c r="AV697" s="88">
        <v>113.62</v>
      </c>
      <c r="AW697" s="88">
        <v>113.62</v>
      </c>
      <c r="AX697" s="88">
        <v>113.62</v>
      </c>
      <c r="AY697" s="88">
        <v>113.62</v>
      </c>
      <c r="AZ697" s="88">
        <v>113.62</v>
      </c>
      <c r="BA697" s="88">
        <v>113.62</v>
      </c>
      <c r="BB697" s="89">
        <v>1363.44</v>
      </c>
      <c r="BC697" s="90" t="str">
        <f t="shared" si="38"/>
        <v>OK</v>
      </c>
      <c r="BD697" s="91" t="str">
        <f t="shared" si="39"/>
        <v xml:space="preserve">                  </v>
      </c>
      <c r="BE697" s="92">
        <f t="shared" si="40"/>
        <v>12</v>
      </c>
    </row>
    <row r="698" spans="1:57" s="74" customFormat="1" ht="50.1" customHeight="1" x14ac:dyDescent="0.2">
      <c r="A698" s="78" t="s">
        <v>55</v>
      </c>
      <c r="B698" s="78" t="s">
        <v>54</v>
      </c>
      <c r="C698" s="78" t="s">
        <v>1029</v>
      </c>
      <c r="D698" s="78" t="s">
        <v>575</v>
      </c>
      <c r="E698" s="79" t="str">
        <f>+IF(C698&lt;&gt;"",VLOOKUP(MID(C698,18,5),NIVELES!$A$133:$B$213,2,0),"")</f>
        <v>CARCHI</v>
      </c>
      <c r="F698" s="80" t="s">
        <v>78</v>
      </c>
      <c r="G698" s="81" t="str">
        <f>+IF(F698&lt;&gt;"",VLOOKUP(F698,NIVELES!$A$246:$C$464,3,0),"")</f>
        <v>NORTE</v>
      </c>
      <c r="H698" s="82" t="s">
        <v>1023</v>
      </c>
      <c r="I698" s="78" t="s">
        <v>2164</v>
      </c>
      <c r="J698" s="78" t="s">
        <v>2165</v>
      </c>
      <c r="K698" s="78" t="s">
        <v>2166</v>
      </c>
      <c r="L698" s="78" t="s">
        <v>1791</v>
      </c>
      <c r="M698" s="78" t="s">
        <v>1791</v>
      </c>
      <c r="N698" s="78" t="s">
        <v>1791</v>
      </c>
      <c r="O698" s="78" t="s">
        <v>2167</v>
      </c>
      <c r="P698" s="82">
        <v>12</v>
      </c>
      <c r="Q698" s="78" t="s">
        <v>2289</v>
      </c>
      <c r="R698" s="82">
        <v>1</v>
      </c>
      <c r="S698" s="82">
        <v>1</v>
      </c>
      <c r="T698" s="82">
        <v>1</v>
      </c>
      <c r="U698" s="82">
        <v>1</v>
      </c>
      <c r="V698" s="82">
        <v>1</v>
      </c>
      <c r="W698" s="82">
        <v>1</v>
      </c>
      <c r="X698" s="82">
        <v>1</v>
      </c>
      <c r="Y698" s="82">
        <v>1</v>
      </c>
      <c r="Z698" s="82">
        <v>1</v>
      </c>
      <c r="AA698" s="82">
        <v>1</v>
      </c>
      <c r="AB698" s="82">
        <v>1</v>
      </c>
      <c r="AC698" s="82">
        <v>1</v>
      </c>
      <c r="AD698" s="85" t="str">
        <f>IF(A698&lt;&gt;"",IF(D698="DIRECCIÓN_DE_TRANSFERENCIAS","280 0031",VLOOKUP(C698,NIVELES!$A$14:$B$105,2,0)),"")</f>
        <v>280 1110</v>
      </c>
      <c r="AE698" s="86" t="s">
        <v>322</v>
      </c>
      <c r="AF698" s="86" t="s">
        <v>369</v>
      </c>
      <c r="AG698" s="79" t="str">
        <f>+IF(AF698&lt;&gt;"",VLOOKUP(AF698,NIVELES!$A$666:$B$673,2,0),"")</f>
        <v>ADMINISTRACIÓN_CENTRAL</v>
      </c>
      <c r="AH698" s="78" t="s">
        <v>322</v>
      </c>
      <c r="AI698" s="79" t="str">
        <f>IF(AH698&lt;&gt;"",VLOOKUP(CONCATENATE(AG698,AH698),NIVELES!$B$676:$C$745,2,0),"")</f>
        <v>Administración De La Gestión Administrativa Financiera</v>
      </c>
      <c r="AJ698" s="78" t="s">
        <v>517</v>
      </c>
      <c r="AK698" s="79" t="str">
        <f>+IF(AJ698&lt;&gt;"",VLOOKUP(AJ698,NIVELES!$A$816:$B$892,2,0),"")</f>
        <v>NO APLICA</v>
      </c>
      <c r="AL698" s="78" t="s">
        <v>553</v>
      </c>
      <c r="AM698" s="78">
        <v>510306</v>
      </c>
      <c r="AN698" s="79" t="str">
        <f>IF(AM698&lt;&gt;"",+VLOOKUP(AM698,NIVELES!$A$1652:$B$2466,2,0),"")</f>
        <v>Alimentación</v>
      </c>
      <c r="AO698" s="87">
        <v>4200</v>
      </c>
      <c r="AP698" s="88">
        <v>350</v>
      </c>
      <c r="AQ698" s="88">
        <v>350</v>
      </c>
      <c r="AR698" s="88">
        <v>350</v>
      </c>
      <c r="AS698" s="88">
        <v>350</v>
      </c>
      <c r="AT698" s="88">
        <v>350</v>
      </c>
      <c r="AU698" s="88">
        <v>350</v>
      </c>
      <c r="AV698" s="88">
        <v>350</v>
      </c>
      <c r="AW698" s="88">
        <v>350</v>
      </c>
      <c r="AX698" s="88">
        <v>350</v>
      </c>
      <c r="AY698" s="88">
        <v>350</v>
      </c>
      <c r="AZ698" s="88">
        <v>350</v>
      </c>
      <c r="BA698" s="88">
        <v>350</v>
      </c>
      <c r="BB698" s="89">
        <v>4200</v>
      </c>
      <c r="BC698" s="90" t="str">
        <f t="shared" si="38"/>
        <v>OK</v>
      </c>
      <c r="BD698" s="91" t="str">
        <f t="shared" si="39"/>
        <v xml:space="preserve">                  </v>
      </c>
      <c r="BE698" s="92">
        <f t="shared" si="40"/>
        <v>12</v>
      </c>
    </row>
    <row r="699" spans="1:57" s="74" customFormat="1" ht="50.1" customHeight="1" x14ac:dyDescent="0.2">
      <c r="A699" s="78" t="s">
        <v>55</v>
      </c>
      <c r="B699" s="78" t="s">
        <v>54</v>
      </c>
      <c r="C699" s="78" t="s">
        <v>1029</v>
      </c>
      <c r="D699" s="78" t="s">
        <v>575</v>
      </c>
      <c r="E699" s="79" t="str">
        <f>+IF(C699&lt;&gt;"",VLOOKUP(MID(C699,18,5),NIVELES!$A$133:$B$213,2,0),"")</f>
        <v>CARCHI</v>
      </c>
      <c r="F699" s="80" t="s">
        <v>78</v>
      </c>
      <c r="G699" s="81" t="str">
        <f>+IF(F699&lt;&gt;"",VLOOKUP(F699,NIVELES!$A$246:$C$464,3,0),"")</f>
        <v>NORTE</v>
      </c>
      <c r="H699" s="82" t="s">
        <v>1023</v>
      </c>
      <c r="I699" s="78" t="s">
        <v>2164</v>
      </c>
      <c r="J699" s="78" t="s">
        <v>2165</v>
      </c>
      <c r="K699" s="78" t="s">
        <v>2166</v>
      </c>
      <c r="L699" s="78" t="s">
        <v>1791</v>
      </c>
      <c r="M699" s="78" t="s">
        <v>1791</v>
      </c>
      <c r="N699" s="78" t="s">
        <v>1791</v>
      </c>
      <c r="O699" s="78" t="s">
        <v>2167</v>
      </c>
      <c r="P699" s="82">
        <v>12</v>
      </c>
      <c r="Q699" s="78" t="s">
        <v>2289</v>
      </c>
      <c r="R699" s="82">
        <v>1</v>
      </c>
      <c r="S699" s="82">
        <v>1</v>
      </c>
      <c r="T699" s="82">
        <v>1</v>
      </c>
      <c r="U699" s="82">
        <v>1</v>
      </c>
      <c r="V699" s="82">
        <v>1</v>
      </c>
      <c r="W699" s="82">
        <v>1</v>
      </c>
      <c r="X699" s="82">
        <v>1</v>
      </c>
      <c r="Y699" s="82">
        <v>1</v>
      </c>
      <c r="Z699" s="82">
        <v>1</v>
      </c>
      <c r="AA699" s="82">
        <v>1</v>
      </c>
      <c r="AB699" s="82">
        <v>1</v>
      </c>
      <c r="AC699" s="82">
        <v>1</v>
      </c>
      <c r="AD699" s="85" t="str">
        <f>IF(A699&lt;&gt;"",IF(D699="DIRECCIÓN_DE_TRANSFERENCIAS","280 0031",VLOOKUP(C699,NIVELES!$A$14:$B$105,2,0)),"")</f>
        <v>280 1110</v>
      </c>
      <c r="AE699" s="86" t="s">
        <v>322</v>
      </c>
      <c r="AF699" s="86" t="s">
        <v>369</v>
      </c>
      <c r="AG699" s="79" t="str">
        <f>+IF(AF699&lt;&gt;"",VLOOKUP(AF699,NIVELES!$A$666:$B$673,2,0),"")</f>
        <v>ADMINISTRACIÓN_CENTRAL</v>
      </c>
      <c r="AH699" s="78" t="s">
        <v>322</v>
      </c>
      <c r="AI699" s="79" t="str">
        <f>IF(AH699&lt;&gt;"",VLOOKUP(CONCATENATE(AG699,AH699),NIVELES!$B$676:$C$745,2,0),"")</f>
        <v>Administración De La Gestión Administrativa Financiera</v>
      </c>
      <c r="AJ699" s="78" t="s">
        <v>517</v>
      </c>
      <c r="AK699" s="79" t="str">
        <f>+IF(AJ699&lt;&gt;"",VLOOKUP(AJ699,NIVELES!$A$816:$B$892,2,0),"")</f>
        <v>NO APLICA</v>
      </c>
      <c r="AL699" s="78" t="s">
        <v>553</v>
      </c>
      <c r="AM699" s="78">
        <v>510304</v>
      </c>
      <c r="AN699" s="79" t="str">
        <f>IF(AM699&lt;&gt;"",+VLOOKUP(AM699,NIVELES!$A$1652:$B$2466,2,0),"")</f>
        <v>Compensación por Transporte</v>
      </c>
      <c r="AO699" s="87">
        <v>600</v>
      </c>
      <c r="AP699" s="88">
        <v>50</v>
      </c>
      <c r="AQ699" s="88">
        <v>50</v>
      </c>
      <c r="AR699" s="88">
        <v>50</v>
      </c>
      <c r="AS699" s="88">
        <v>50</v>
      </c>
      <c r="AT699" s="88">
        <v>50</v>
      </c>
      <c r="AU699" s="88">
        <v>50</v>
      </c>
      <c r="AV699" s="88">
        <v>50</v>
      </c>
      <c r="AW699" s="88">
        <v>50</v>
      </c>
      <c r="AX699" s="88">
        <v>50</v>
      </c>
      <c r="AY699" s="88">
        <v>50</v>
      </c>
      <c r="AZ699" s="88">
        <v>50</v>
      </c>
      <c r="BA699" s="88">
        <v>50</v>
      </c>
      <c r="BB699" s="89">
        <v>600</v>
      </c>
      <c r="BC699" s="90" t="str">
        <f t="shared" si="38"/>
        <v>OK</v>
      </c>
      <c r="BD699" s="91" t="str">
        <f t="shared" si="39"/>
        <v xml:space="preserve">                  </v>
      </c>
      <c r="BE699" s="92">
        <f t="shared" si="40"/>
        <v>12</v>
      </c>
    </row>
    <row r="700" spans="1:57" s="74" customFormat="1" ht="50.1" customHeight="1" x14ac:dyDescent="0.2">
      <c r="A700" s="78" t="s">
        <v>55</v>
      </c>
      <c r="B700" s="78" t="s">
        <v>54</v>
      </c>
      <c r="C700" s="78" t="s">
        <v>1029</v>
      </c>
      <c r="D700" s="78" t="s">
        <v>575</v>
      </c>
      <c r="E700" s="79" t="str">
        <f>+IF(C700&lt;&gt;"",VLOOKUP(MID(C700,18,5),NIVELES!$A$133:$B$213,2,0),"")</f>
        <v>CARCHI</v>
      </c>
      <c r="F700" s="80" t="s">
        <v>78</v>
      </c>
      <c r="G700" s="81" t="str">
        <f>+IF(F700&lt;&gt;"",VLOOKUP(F700,NIVELES!$A$246:$C$464,3,0),"")</f>
        <v>NORTE</v>
      </c>
      <c r="H700" s="82" t="s">
        <v>1023</v>
      </c>
      <c r="I700" s="78" t="s">
        <v>2164</v>
      </c>
      <c r="J700" s="78" t="s">
        <v>2165</v>
      </c>
      <c r="K700" s="78" t="s">
        <v>2166</v>
      </c>
      <c r="L700" s="78" t="s">
        <v>1791</v>
      </c>
      <c r="M700" s="78" t="s">
        <v>1791</v>
      </c>
      <c r="N700" s="78" t="s">
        <v>1791</v>
      </c>
      <c r="O700" s="78" t="s">
        <v>2167</v>
      </c>
      <c r="P700" s="82">
        <v>12</v>
      </c>
      <c r="Q700" s="78" t="s">
        <v>2289</v>
      </c>
      <c r="R700" s="82">
        <v>1</v>
      </c>
      <c r="S700" s="82">
        <v>1</v>
      </c>
      <c r="T700" s="82">
        <v>1</v>
      </c>
      <c r="U700" s="82">
        <v>1</v>
      </c>
      <c r="V700" s="82">
        <v>1</v>
      </c>
      <c r="W700" s="82">
        <v>1</v>
      </c>
      <c r="X700" s="82">
        <v>1</v>
      </c>
      <c r="Y700" s="82">
        <v>1</v>
      </c>
      <c r="Z700" s="82">
        <v>1</v>
      </c>
      <c r="AA700" s="82">
        <v>1</v>
      </c>
      <c r="AB700" s="82">
        <v>1</v>
      </c>
      <c r="AC700" s="82">
        <v>1</v>
      </c>
      <c r="AD700" s="85" t="str">
        <f>IF(A700&lt;&gt;"",IF(D700="DIRECCIÓN_DE_TRANSFERENCIAS","280 0031",VLOOKUP(C700,NIVELES!$A$14:$B$105,2,0)),"")</f>
        <v>280 1110</v>
      </c>
      <c r="AE700" s="86" t="s">
        <v>322</v>
      </c>
      <c r="AF700" s="86" t="s">
        <v>369</v>
      </c>
      <c r="AG700" s="79" t="str">
        <f>+IF(AF700&lt;&gt;"",VLOOKUP(AF700,NIVELES!$A$666:$B$673,2,0),"")</f>
        <v>ADMINISTRACIÓN_CENTRAL</v>
      </c>
      <c r="AH700" s="78" t="s">
        <v>322</v>
      </c>
      <c r="AI700" s="79" t="str">
        <f>IF(AH700&lt;&gt;"",VLOOKUP(CONCATENATE(AG700,AH700),NIVELES!$B$676:$C$745,2,0),"")</f>
        <v>Administración De La Gestión Administrativa Financiera</v>
      </c>
      <c r="AJ700" s="78" t="s">
        <v>517</v>
      </c>
      <c r="AK700" s="79" t="str">
        <f>+IF(AJ700&lt;&gt;"",VLOOKUP(AJ700,NIVELES!$A$816:$B$892,2,0),"")</f>
        <v>NO APLICA</v>
      </c>
      <c r="AL700" s="78" t="s">
        <v>553</v>
      </c>
      <c r="AM700" s="78">
        <v>510401</v>
      </c>
      <c r="AN700" s="79" t="str">
        <f>IF(AM700&lt;&gt;"",+VLOOKUP(AM700,NIVELES!$A$1652:$B$2466,2,0),"")</f>
        <v>Por Cargas Familiares</v>
      </c>
      <c r="AO700" s="87">
        <v>265.56</v>
      </c>
      <c r="AP700" s="88">
        <v>22.13</v>
      </c>
      <c r="AQ700" s="88">
        <v>22.13</v>
      </c>
      <c r="AR700" s="88">
        <v>22.13</v>
      </c>
      <c r="AS700" s="88">
        <v>22.13</v>
      </c>
      <c r="AT700" s="88">
        <v>22.13</v>
      </c>
      <c r="AU700" s="88">
        <v>22.13</v>
      </c>
      <c r="AV700" s="88">
        <v>22.13</v>
      </c>
      <c r="AW700" s="88">
        <v>22.13</v>
      </c>
      <c r="AX700" s="88">
        <v>22.13</v>
      </c>
      <c r="AY700" s="88">
        <v>22.13</v>
      </c>
      <c r="AZ700" s="88">
        <v>22.13</v>
      </c>
      <c r="BA700" s="88">
        <v>22.13</v>
      </c>
      <c r="BB700" s="89">
        <v>265.56</v>
      </c>
      <c r="BC700" s="90" t="str">
        <f t="shared" si="38"/>
        <v>OK</v>
      </c>
      <c r="BD700" s="91" t="str">
        <f t="shared" si="39"/>
        <v xml:space="preserve">                  </v>
      </c>
      <c r="BE700" s="92">
        <f t="shared" si="40"/>
        <v>12</v>
      </c>
    </row>
    <row r="701" spans="1:57" s="74" customFormat="1" ht="50.1" customHeight="1" x14ac:dyDescent="0.2">
      <c r="A701" s="78" t="s">
        <v>55</v>
      </c>
      <c r="B701" s="78" t="s">
        <v>54</v>
      </c>
      <c r="C701" s="78" t="s">
        <v>1029</v>
      </c>
      <c r="D701" s="78" t="s">
        <v>575</v>
      </c>
      <c r="E701" s="79" t="str">
        <f>+IF(C701&lt;&gt;"",VLOOKUP(MID(C701,18,5),NIVELES!$A$133:$B$213,2,0),"")</f>
        <v>CARCHI</v>
      </c>
      <c r="F701" s="80" t="s">
        <v>78</v>
      </c>
      <c r="G701" s="81" t="str">
        <f>+IF(F701&lt;&gt;"",VLOOKUP(F701,NIVELES!$A$246:$C$464,3,0),"")</f>
        <v>NORTE</v>
      </c>
      <c r="H701" s="82" t="s">
        <v>1023</v>
      </c>
      <c r="I701" s="78" t="s">
        <v>2164</v>
      </c>
      <c r="J701" s="78" t="s">
        <v>2165</v>
      </c>
      <c r="K701" s="78" t="s">
        <v>2166</v>
      </c>
      <c r="L701" s="78" t="s">
        <v>1791</v>
      </c>
      <c r="M701" s="78" t="s">
        <v>1791</v>
      </c>
      <c r="N701" s="78" t="s">
        <v>1791</v>
      </c>
      <c r="O701" s="78" t="s">
        <v>2167</v>
      </c>
      <c r="P701" s="82">
        <v>12</v>
      </c>
      <c r="Q701" s="78" t="s">
        <v>2289</v>
      </c>
      <c r="R701" s="82">
        <v>1</v>
      </c>
      <c r="S701" s="82">
        <v>1</v>
      </c>
      <c r="T701" s="82">
        <v>1</v>
      </c>
      <c r="U701" s="82">
        <v>1</v>
      </c>
      <c r="V701" s="82">
        <v>1</v>
      </c>
      <c r="W701" s="82">
        <v>1</v>
      </c>
      <c r="X701" s="82">
        <v>1</v>
      </c>
      <c r="Y701" s="82">
        <v>1</v>
      </c>
      <c r="Z701" s="82">
        <v>1</v>
      </c>
      <c r="AA701" s="82">
        <v>1</v>
      </c>
      <c r="AB701" s="82">
        <v>1</v>
      </c>
      <c r="AC701" s="82">
        <v>1</v>
      </c>
      <c r="AD701" s="85" t="str">
        <f>IF(A701&lt;&gt;"",IF(D701="DIRECCIÓN_DE_TRANSFERENCIAS","280 0031",VLOOKUP(C701,NIVELES!$A$14:$B$105,2,0)),"")</f>
        <v>280 1110</v>
      </c>
      <c r="AE701" s="86" t="s">
        <v>322</v>
      </c>
      <c r="AF701" s="86" t="s">
        <v>369</v>
      </c>
      <c r="AG701" s="79" t="str">
        <f>+IF(AF701&lt;&gt;"",VLOOKUP(AF701,NIVELES!$A$666:$B$673,2,0),"")</f>
        <v>ADMINISTRACIÓN_CENTRAL</v>
      </c>
      <c r="AH701" s="78" t="s">
        <v>322</v>
      </c>
      <c r="AI701" s="79" t="str">
        <f>IF(AH701&lt;&gt;"",VLOOKUP(CONCATENATE(AG701,AH701),NIVELES!$B$676:$C$745,2,0),"")</f>
        <v>Administración De La Gestión Administrativa Financiera</v>
      </c>
      <c r="AJ701" s="78" t="s">
        <v>517</v>
      </c>
      <c r="AK701" s="79" t="str">
        <f>+IF(AJ701&lt;&gt;"",VLOOKUP(AJ701,NIVELES!$A$816:$B$892,2,0),"")</f>
        <v>NO APLICA</v>
      </c>
      <c r="AL701" s="78" t="s">
        <v>553</v>
      </c>
      <c r="AM701" s="78">
        <v>510408</v>
      </c>
      <c r="AN701" s="79" t="str">
        <f>IF(AM701&lt;&gt;"",+VLOOKUP(AM701,NIVELES!$A$1652:$B$2466,2,0),"")</f>
        <v>Subsidio de Antigüedad</v>
      </c>
      <c r="AO701" s="87">
        <v>1229.79</v>
      </c>
      <c r="AP701" s="88">
        <v>102.4825</v>
      </c>
      <c r="AQ701" s="88">
        <v>102.4825</v>
      </c>
      <c r="AR701" s="88">
        <v>102.4825</v>
      </c>
      <c r="AS701" s="88">
        <v>102.4825</v>
      </c>
      <c r="AT701" s="88">
        <v>102.4825</v>
      </c>
      <c r="AU701" s="88">
        <v>102.4825</v>
      </c>
      <c r="AV701" s="88">
        <v>102.4825</v>
      </c>
      <c r="AW701" s="88">
        <v>102.4825</v>
      </c>
      <c r="AX701" s="88">
        <v>102.4825</v>
      </c>
      <c r="AY701" s="88">
        <v>102.4825</v>
      </c>
      <c r="AZ701" s="88">
        <v>102.4825</v>
      </c>
      <c r="BA701" s="88">
        <v>102.4825</v>
      </c>
      <c r="BB701" s="89">
        <v>1229.79</v>
      </c>
      <c r="BC701" s="90" t="str">
        <f t="shared" si="38"/>
        <v>OK</v>
      </c>
      <c r="BD701" s="91" t="str">
        <f t="shared" si="39"/>
        <v xml:space="preserve">                  </v>
      </c>
      <c r="BE701" s="92">
        <f t="shared" si="40"/>
        <v>12</v>
      </c>
    </row>
    <row r="702" spans="1:57" s="74" customFormat="1" ht="50.1" customHeight="1" x14ac:dyDescent="0.2">
      <c r="A702" s="78" t="s">
        <v>55</v>
      </c>
      <c r="B702" s="78" t="s">
        <v>54</v>
      </c>
      <c r="C702" s="78" t="s">
        <v>7</v>
      </c>
      <c r="D702" s="78" t="s">
        <v>575</v>
      </c>
      <c r="E702" s="79" t="str">
        <f>+IF(C702&lt;&gt;"",VLOOKUP(MID(C702,18,5),NIVELES!$A$133:$B$213,2,0),"")</f>
        <v>IMBABURA</v>
      </c>
      <c r="F702" s="80" t="s">
        <v>181</v>
      </c>
      <c r="G702" s="81" t="str">
        <f>+IF(F702&lt;&gt;"",VLOOKUP(F702,NIVELES!$A$246:$C$464,3,0),"")</f>
        <v xml:space="preserve"> </v>
      </c>
      <c r="H702" s="82" t="s">
        <v>1023</v>
      </c>
      <c r="I702" s="78" t="s">
        <v>2164</v>
      </c>
      <c r="J702" s="78" t="s">
        <v>2165</v>
      </c>
      <c r="K702" s="78" t="s">
        <v>2166</v>
      </c>
      <c r="L702" s="78" t="s">
        <v>1791</v>
      </c>
      <c r="M702" s="78" t="s">
        <v>1791</v>
      </c>
      <c r="N702" s="78" t="s">
        <v>1791</v>
      </c>
      <c r="O702" s="78" t="s">
        <v>2167</v>
      </c>
      <c r="P702" s="82">
        <v>12</v>
      </c>
      <c r="Q702" s="78" t="s">
        <v>2289</v>
      </c>
      <c r="R702" s="82">
        <v>1</v>
      </c>
      <c r="S702" s="82">
        <v>1</v>
      </c>
      <c r="T702" s="82">
        <v>1</v>
      </c>
      <c r="U702" s="82">
        <v>1</v>
      </c>
      <c r="V702" s="82">
        <v>1</v>
      </c>
      <c r="W702" s="82">
        <v>1</v>
      </c>
      <c r="X702" s="82">
        <v>1</v>
      </c>
      <c r="Y702" s="82">
        <v>1</v>
      </c>
      <c r="Z702" s="82">
        <v>1</v>
      </c>
      <c r="AA702" s="82">
        <v>1</v>
      </c>
      <c r="AB702" s="82">
        <v>1</v>
      </c>
      <c r="AC702" s="82">
        <v>1</v>
      </c>
      <c r="AD702" s="85" t="str">
        <f>IF(A702&lt;&gt;"",IF(D702="DIRECCIÓN_DE_TRANSFERENCIAS","280 0031",VLOOKUP(C702,NIVELES!$A$14:$B$105,2,0)),"")</f>
        <v>280 1410</v>
      </c>
      <c r="AE702" s="86" t="s">
        <v>322</v>
      </c>
      <c r="AF702" s="86" t="s">
        <v>369</v>
      </c>
      <c r="AG702" s="79" t="str">
        <f>+IF(AF702&lt;&gt;"",VLOOKUP(AF702,NIVELES!$A$666:$B$673,2,0),"")</f>
        <v>ADMINISTRACIÓN_CENTRAL</v>
      </c>
      <c r="AH702" s="78" t="s">
        <v>322</v>
      </c>
      <c r="AI702" s="79" t="str">
        <f>IF(AH702&lt;&gt;"",VLOOKUP(CONCATENATE(AG702,AH702),NIVELES!$B$676:$C$745,2,0),"")</f>
        <v>Administración De La Gestión Administrativa Financiera</v>
      </c>
      <c r="AJ702" s="78" t="s">
        <v>517</v>
      </c>
      <c r="AK702" s="79" t="str">
        <f>+IF(AJ702&lt;&gt;"",VLOOKUP(AJ702,NIVELES!$A$816:$B$892,2,0),"")</f>
        <v>NO APLICA</v>
      </c>
      <c r="AL702" s="78" t="s">
        <v>553</v>
      </c>
      <c r="AM702" s="78">
        <v>510306</v>
      </c>
      <c r="AN702" s="79" t="str">
        <f>IF(AM702&lt;&gt;"",+VLOOKUP(AM702,NIVELES!$A$1652:$B$2466,2,0),"")</f>
        <v>Alimentación</v>
      </c>
      <c r="AO702" s="87">
        <v>5880</v>
      </c>
      <c r="AP702" s="88">
        <v>490</v>
      </c>
      <c r="AQ702" s="88">
        <v>490</v>
      </c>
      <c r="AR702" s="88">
        <v>490</v>
      </c>
      <c r="AS702" s="88">
        <v>490</v>
      </c>
      <c r="AT702" s="88">
        <v>490</v>
      </c>
      <c r="AU702" s="88">
        <v>490</v>
      </c>
      <c r="AV702" s="88">
        <v>490</v>
      </c>
      <c r="AW702" s="88">
        <v>490</v>
      </c>
      <c r="AX702" s="88">
        <v>490</v>
      </c>
      <c r="AY702" s="88">
        <v>490</v>
      </c>
      <c r="AZ702" s="88">
        <v>490</v>
      </c>
      <c r="BA702" s="88">
        <v>490</v>
      </c>
      <c r="BB702" s="89">
        <v>5880</v>
      </c>
      <c r="BC702" s="90" t="str">
        <f t="shared" si="38"/>
        <v>OK</v>
      </c>
      <c r="BD702" s="91" t="str">
        <f t="shared" si="39"/>
        <v xml:space="preserve">                  </v>
      </c>
      <c r="BE702" s="92">
        <f t="shared" si="40"/>
        <v>12</v>
      </c>
    </row>
    <row r="703" spans="1:57" s="74" customFormat="1" ht="50.1" customHeight="1" x14ac:dyDescent="0.2">
      <c r="A703" s="78" t="s">
        <v>55</v>
      </c>
      <c r="B703" s="78" t="s">
        <v>54</v>
      </c>
      <c r="C703" s="78" t="s">
        <v>7</v>
      </c>
      <c r="D703" s="78" t="s">
        <v>575</v>
      </c>
      <c r="E703" s="79" t="str">
        <f>+IF(C703&lt;&gt;"",VLOOKUP(MID(C703,18,5),NIVELES!$A$133:$B$213,2,0),"")</f>
        <v>IMBABURA</v>
      </c>
      <c r="F703" s="80" t="s">
        <v>181</v>
      </c>
      <c r="G703" s="81" t="str">
        <f>+IF(F703&lt;&gt;"",VLOOKUP(F703,NIVELES!$A$246:$C$464,3,0),"")</f>
        <v xml:space="preserve"> </v>
      </c>
      <c r="H703" s="82" t="s">
        <v>1023</v>
      </c>
      <c r="I703" s="78" t="s">
        <v>2164</v>
      </c>
      <c r="J703" s="78" t="s">
        <v>2165</v>
      </c>
      <c r="K703" s="78" t="s">
        <v>2166</v>
      </c>
      <c r="L703" s="78" t="s">
        <v>1791</v>
      </c>
      <c r="M703" s="78" t="s">
        <v>1791</v>
      </c>
      <c r="N703" s="78" t="s">
        <v>1791</v>
      </c>
      <c r="O703" s="78" t="s">
        <v>2167</v>
      </c>
      <c r="P703" s="82">
        <v>12</v>
      </c>
      <c r="Q703" s="78" t="s">
        <v>2289</v>
      </c>
      <c r="R703" s="82">
        <v>1</v>
      </c>
      <c r="S703" s="82">
        <v>1</v>
      </c>
      <c r="T703" s="82">
        <v>1</v>
      </c>
      <c r="U703" s="82">
        <v>1</v>
      </c>
      <c r="V703" s="82">
        <v>1</v>
      </c>
      <c r="W703" s="82">
        <v>1</v>
      </c>
      <c r="X703" s="82">
        <v>1</v>
      </c>
      <c r="Y703" s="82">
        <v>1</v>
      </c>
      <c r="Z703" s="82">
        <v>1</v>
      </c>
      <c r="AA703" s="82">
        <v>1</v>
      </c>
      <c r="AB703" s="82">
        <v>1</v>
      </c>
      <c r="AC703" s="82">
        <v>1</v>
      </c>
      <c r="AD703" s="85" t="str">
        <f>IF(A703&lt;&gt;"",IF(D703="DIRECCIÓN_DE_TRANSFERENCIAS","280 0031",VLOOKUP(C703,NIVELES!$A$14:$B$105,2,0)),"")</f>
        <v>280 1410</v>
      </c>
      <c r="AE703" s="86" t="s">
        <v>322</v>
      </c>
      <c r="AF703" s="86" t="s">
        <v>369</v>
      </c>
      <c r="AG703" s="79" t="str">
        <f>+IF(AF703&lt;&gt;"",VLOOKUP(AF703,NIVELES!$A$666:$B$673,2,0),"")</f>
        <v>ADMINISTRACIÓN_CENTRAL</v>
      </c>
      <c r="AH703" s="78" t="s">
        <v>322</v>
      </c>
      <c r="AI703" s="79" t="str">
        <f>IF(AH703&lt;&gt;"",VLOOKUP(CONCATENATE(AG703,AH703),NIVELES!$B$676:$C$745,2,0),"")</f>
        <v>Administración De La Gestión Administrativa Financiera</v>
      </c>
      <c r="AJ703" s="78" t="s">
        <v>517</v>
      </c>
      <c r="AK703" s="79" t="str">
        <f>+IF(AJ703&lt;&gt;"",VLOOKUP(AJ703,NIVELES!$A$816:$B$892,2,0),"")</f>
        <v>NO APLICA</v>
      </c>
      <c r="AL703" s="78" t="s">
        <v>553</v>
      </c>
      <c r="AM703" s="78">
        <v>510304</v>
      </c>
      <c r="AN703" s="79" t="str">
        <f>IF(AM703&lt;&gt;"",+VLOOKUP(AM703,NIVELES!$A$1652:$B$2466,2,0),"")</f>
        <v>Compensación por Transporte</v>
      </c>
      <c r="AO703" s="87">
        <v>840</v>
      </c>
      <c r="AP703" s="88">
        <v>70</v>
      </c>
      <c r="AQ703" s="88">
        <v>70</v>
      </c>
      <c r="AR703" s="88">
        <v>70</v>
      </c>
      <c r="AS703" s="88">
        <v>70</v>
      </c>
      <c r="AT703" s="88">
        <v>70</v>
      </c>
      <c r="AU703" s="88">
        <v>70</v>
      </c>
      <c r="AV703" s="88">
        <v>70</v>
      </c>
      <c r="AW703" s="88">
        <v>70</v>
      </c>
      <c r="AX703" s="88">
        <v>70</v>
      </c>
      <c r="AY703" s="88">
        <v>70</v>
      </c>
      <c r="AZ703" s="88">
        <v>70</v>
      </c>
      <c r="BA703" s="88">
        <v>70</v>
      </c>
      <c r="BB703" s="89">
        <v>840</v>
      </c>
      <c r="BC703" s="90" t="str">
        <f t="shared" si="38"/>
        <v>OK</v>
      </c>
      <c r="BD703" s="91" t="str">
        <f t="shared" si="39"/>
        <v xml:space="preserve">                  </v>
      </c>
      <c r="BE703" s="92">
        <f t="shared" si="40"/>
        <v>12</v>
      </c>
    </row>
    <row r="704" spans="1:57" s="74" customFormat="1" ht="50.1" customHeight="1" x14ac:dyDescent="0.2">
      <c r="A704" s="78" t="s">
        <v>55</v>
      </c>
      <c r="B704" s="78" t="s">
        <v>54</v>
      </c>
      <c r="C704" s="78" t="s">
        <v>7</v>
      </c>
      <c r="D704" s="78" t="s">
        <v>575</v>
      </c>
      <c r="E704" s="79" t="str">
        <f>+IF(C704&lt;&gt;"",VLOOKUP(MID(C704,18,5),NIVELES!$A$133:$B$213,2,0),"")</f>
        <v>IMBABURA</v>
      </c>
      <c r="F704" s="80" t="s">
        <v>181</v>
      </c>
      <c r="G704" s="81" t="str">
        <f>+IF(F704&lt;&gt;"",VLOOKUP(F704,NIVELES!$A$246:$C$464,3,0),"")</f>
        <v xml:space="preserve"> </v>
      </c>
      <c r="H704" s="82" t="s">
        <v>1023</v>
      </c>
      <c r="I704" s="78" t="s">
        <v>2164</v>
      </c>
      <c r="J704" s="78" t="s">
        <v>2165</v>
      </c>
      <c r="K704" s="78" t="s">
        <v>2166</v>
      </c>
      <c r="L704" s="78" t="s">
        <v>1791</v>
      </c>
      <c r="M704" s="78" t="s">
        <v>1791</v>
      </c>
      <c r="N704" s="78" t="s">
        <v>1791</v>
      </c>
      <c r="O704" s="78" t="s">
        <v>2167</v>
      </c>
      <c r="P704" s="82">
        <v>12</v>
      </c>
      <c r="Q704" s="78" t="s">
        <v>2289</v>
      </c>
      <c r="R704" s="82">
        <v>1</v>
      </c>
      <c r="S704" s="82">
        <v>1</v>
      </c>
      <c r="T704" s="82">
        <v>1</v>
      </c>
      <c r="U704" s="82">
        <v>1</v>
      </c>
      <c r="V704" s="82">
        <v>1</v>
      </c>
      <c r="W704" s="82">
        <v>1</v>
      </c>
      <c r="X704" s="82">
        <v>1</v>
      </c>
      <c r="Y704" s="82">
        <v>1</v>
      </c>
      <c r="Z704" s="82">
        <v>1</v>
      </c>
      <c r="AA704" s="82">
        <v>1</v>
      </c>
      <c r="AB704" s="82">
        <v>1</v>
      </c>
      <c r="AC704" s="82">
        <v>1</v>
      </c>
      <c r="AD704" s="85" t="str">
        <f>IF(A704&lt;&gt;"",IF(D704="DIRECCIÓN_DE_TRANSFERENCIAS","280 0031",VLOOKUP(C704,NIVELES!$A$14:$B$105,2,0)),"")</f>
        <v>280 1410</v>
      </c>
      <c r="AE704" s="86" t="s">
        <v>322</v>
      </c>
      <c r="AF704" s="86" t="s">
        <v>369</v>
      </c>
      <c r="AG704" s="79" t="str">
        <f>+IF(AF704&lt;&gt;"",VLOOKUP(AF704,NIVELES!$A$666:$B$673,2,0),"")</f>
        <v>ADMINISTRACIÓN_CENTRAL</v>
      </c>
      <c r="AH704" s="78" t="s">
        <v>322</v>
      </c>
      <c r="AI704" s="79" t="str">
        <f>IF(AH704&lt;&gt;"",VLOOKUP(CONCATENATE(AG704,AH704),NIVELES!$B$676:$C$745,2,0),"")</f>
        <v>Administración De La Gestión Administrativa Financiera</v>
      </c>
      <c r="AJ704" s="78" t="s">
        <v>517</v>
      </c>
      <c r="AK704" s="79" t="str">
        <f>+IF(AJ704&lt;&gt;"",VLOOKUP(AJ704,NIVELES!$A$816:$B$892,2,0),"")</f>
        <v>NO APLICA</v>
      </c>
      <c r="AL704" s="78" t="s">
        <v>553</v>
      </c>
      <c r="AM704" s="78">
        <v>510401</v>
      </c>
      <c r="AN704" s="79" t="str">
        <f>IF(AM704&lt;&gt;"",+VLOOKUP(AM704,NIVELES!$A$1652:$B$2466,2,0),"")</f>
        <v>Por Cargas Familiares</v>
      </c>
      <c r="AO704" s="87">
        <v>360.6</v>
      </c>
      <c r="AP704" s="88">
        <v>30.05</v>
      </c>
      <c r="AQ704" s="88">
        <v>30.05</v>
      </c>
      <c r="AR704" s="88">
        <v>30.05</v>
      </c>
      <c r="AS704" s="88">
        <v>30.05</v>
      </c>
      <c r="AT704" s="88">
        <v>30.05</v>
      </c>
      <c r="AU704" s="88">
        <v>30.05</v>
      </c>
      <c r="AV704" s="88">
        <v>30.05</v>
      </c>
      <c r="AW704" s="88">
        <v>30.05</v>
      </c>
      <c r="AX704" s="88">
        <v>30.05</v>
      </c>
      <c r="AY704" s="88">
        <v>30.05</v>
      </c>
      <c r="AZ704" s="88">
        <v>30.05</v>
      </c>
      <c r="BA704" s="88">
        <v>30.05</v>
      </c>
      <c r="BB704" s="89">
        <v>360.60000000000008</v>
      </c>
      <c r="BC704" s="90" t="str">
        <f t="shared" si="38"/>
        <v>OK</v>
      </c>
      <c r="BD704" s="91" t="str">
        <f t="shared" si="39"/>
        <v xml:space="preserve">                  </v>
      </c>
      <c r="BE704" s="92">
        <f t="shared" si="40"/>
        <v>12</v>
      </c>
    </row>
    <row r="705" spans="1:57" s="74" customFormat="1" ht="50.1" customHeight="1" x14ac:dyDescent="0.2">
      <c r="A705" s="78" t="s">
        <v>55</v>
      </c>
      <c r="B705" s="78" t="s">
        <v>54</v>
      </c>
      <c r="C705" s="78" t="s">
        <v>7</v>
      </c>
      <c r="D705" s="78" t="s">
        <v>575</v>
      </c>
      <c r="E705" s="79" t="str">
        <f>+IF(C705&lt;&gt;"",VLOOKUP(MID(C705,18,5),NIVELES!$A$133:$B$213,2,0),"")</f>
        <v>IMBABURA</v>
      </c>
      <c r="F705" s="80" t="s">
        <v>181</v>
      </c>
      <c r="G705" s="81" t="str">
        <f>+IF(F705&lt;&gt;"",VLOOKUP(F705,NIVELES!$A$246:$C$464,3,0),"")</f>
        <v xml:space="preserve"> </v>
      </c>
      <c r="H705" s="82" t="s">
        <v>1023</v>
      </c>
      <c r="I705" s="78" t="s">
        <v>2164</v>
      </c>
      <c r="J705" s="78" t="s">
        <v>2165</v>
      </c>
      <c r="K705" s="78" t="s">
        <v>2166</v>
      </c>
      <c r="L705" s="78" t="s">
        <v>1791</v>
      </c>
      <c r="M705" s="78" t="s">
        <v>1791</v>
      </c>
      <c r="N705" s="78" t="s">
        <v>1791</v>
      </c>
      <c r="O705" s="78" t="s">
        <v>2167</v>
      </c>
      <c r="P705" s="82">
        <v>12</v>
      </c>
      <c r="Q705" s="78" t="s">
        <v>2289</v>
      </c>
      <c r="R705" s="82">
        <v>1</v>
      </c>
      <c r="S705" s="82">
        <v>1</v>
      </c>
      <c r="T705" s="82">
        <v>1</v>
      </c>
      <c r="U705" s="82">
        <v>1</v>
      </c>
      <c r="V705" s="82">
        <v>1</v>
      </c>
      <c r="W705" s="82">
        <v>1</v>
      </c>
      <c r="X705" s="82">
        <v>1</v>
      </c>
      <c r="Y705" s="82">
        <v>1</v>
      </c>
      <c r="Z705" s="82">
        <v>1</v>
      </c>
      <c r="AA705" s="82">
        <v>1</v>
      </c>
      <c r="AB705" s="82">
        <v>1</v>
      </c>
      <c r="AC705" s="82">
        <v>1</v>
      </c>
      <c r="AD705" s="85" t="str">
        <f>IF(A705&lt;&gt;"",IF(D705="DIRECCIÓN_DE_TRANSFERENCIAS","280 0031",VLOOKUP(C705,NIVELES!$A$14:$B$105,2,0)),"")</f>
        <v>280 1410</v>
      </c>
      <c r="AE705" s="86" t="s">
        <v>322</v>
      </c>
      <c r="AF705" s="86" t="s">
        <v>369</v>
      </c>
      <c r="AG705" s="79" t="str">
        <f>+IF(AF705&lt;&gt;"",VLOOKUP(AF705,NIVELES!$A$666:$B$673,2,0),"")</f>
        <v>ADMINISTRACIÓN_CENTRAL</v>
      </c>
      <c r="AH705" s="78" t="s">
        <v>322</v>
      </c>
      <c r="AI705" s="79" t="str">
        <f>IF(AH705&lt;&gt;"",VLOOKUP(CONCATENATE(AG705,AH705),NIVELES!$B$676:$C$745,2,0),"")</f>
        <v>Administración De La Gestión Administrativa Financiera</v>
      </c>
      <c r="AJ705" s="78" t="s">
        <v>517</v>
      </c>
      <c r="AK705" s="79" t="str">
        <f>+IF(AJ705&lt;&gt;"",VLOOKUP(AJ705,NIVELES!$A$816:$B$892,2,0),"")</f>
        <v>NO APLICA</v>
      </c>
      <c r="AL705" s="78" t="s">
        <v>553</v>
      </c>
      <c r="AM705" s="78">
        <v>510408</v>
      </c>
      <c r="AN705" s="79" t="str">
        <f>IF(AM705&lt;&gt;"",+VLOOKUP(AM705,NIVELES!$A$1652:$B$2466,2,0),"")</f>
        <v>Subsidio de Antigüedad</v>
      </c>
      <c r="AO705" s="87">
        <v>979.98</v>
      </c>
      <c r="AP705" s="88">
        <v>81.665000000000006</v>
      </c>
      <c r="AQ705" s="88">
        <v>81.665000000000006</v>
      </c>
      <c r="AR705" s="88">
        <v>81.665000000000006</v>
      </c>
      <c r="AS705" s="88">
        <v>81.665000000000006</v>
      </c>
      <c r="AT705" s="88">
        <v>81.665000000000006</v>
      </c>
      <c r="AU705" s="88">
        <v>81.665000000000006</v>
      </c>
      <c r="AV705" s="88">
        <v>81.665000000000006</v>
      </c>
      <c r="AW705" s="88">
        <v>81.665000000000006</v>
      </c>
      <c r="AX705" s="88">
        <v>81.665000000000006</v>
      </c>
      <c r="AY705" s="88">
        <v>81.665000000000006</v>
      </c>
      <c r="AZ705" s="88">
        <v>81.665000000000006</v>
      </c>
      <c r="BA705" s="88">
        <v>81.665000000000006</v>
      </c>
      <c r="BB705" s="89">
        <v>979.9799999999999</v>
      </c>
      <c r="BC705" s="90" t="str">
        <f t="shared" si="38"/>
        <v>OK</v>
      </c>
      <c r="BD705" s="91" t="str">
        <f t="shared" si="39"/>
        <v xml:space="preserve">                  </v>
      </c>
      <c r="BE705" s="92">
        <f t="shared" si="40"/>
        <v>12</v>
      </c>
    </row>
    <row r="706" spans="1:57" s="74" customFormat="1" ht="50.1" customHeight="1" x14ac:dyDescent="0.2">
      <c r="A706" s="78" t="s">
        <v>55</v>
      </c>
      <c r="B706" s="78" t="s">
        <v>54</v>
      </c>
      <c r="C706" s="78" t="s">
        <v>614</v>
      </c>
      <c r="D706" s="78" t="s">
        <v>575</v>
      </c>
      <c r="E706" s="79" t="str">
        <f>+IF(C706&lt;&gt;"",VLOOKUP(MID(C706,18,5),NIVELES!$A$133:$B$213,2,0),"")</f>
        <v>SUCUMBIOS</v>
      </c>
      <c r="F706" s="80" t="s">
        <v>221</v>
      </c>
      <c r="G706" s="81" t="str">
        <f>+IF(F706&lt;&gt;"",VLOOKUP(F706,NIVELES!$A$246:$C$464,3,0),"")</f>
        <v>NORTE</v>
      </c>
      <c r="H706" s="82" t="s">
        <v>1023</v>
      </c>
      <c r="I706" s="78" t="s">
        <v>2164</v>
      </c>
      <c r="J706" s="78" t="s">
        <v>2165</v>
      </c>
      <c r="K706" s="78" t="s">
        <v>2166</v>
      </c>
      <c r="L706" s="78" t="s">
        <v>1791</v>
      </c>
      <c r="M706" s="78" t="s">
        <v>1791</v>
      </c>
      <c r="N706" s="78" t="s">
        <v>1791</v>
      </c>
      <c r="O706" s="78" t="s">
        <v>2167</v>
      </c>
      <c r="P706" s="82">
        <v>12</v>
      </c>
      <c r="Q706" s="78" t="s">
        <v>2289</v>
      </c>
      <c r="R706" s="82">
        <v>1</v>
      </c>
      <c r="S706" s="82">
        <v>1</v>
      </c>
      <c r="T706" s="82">
        <v>1</v>
      </c>
      <c r="U706" s="82">
        <v>1</v>
      </c>
      <c r="V706" s="82">
        <v>1</v>
      </c>
      <c r="W706" s="82">
        <v>1</v>
      </c>
      <c r="X706" s="82">
        <v>1</v>
      </c>
      <c r="Y706" s="82">
        <v>1</v>
      </c>
      <c r="Z706" s="82">
        <v>1</v>
      </c>
      <c r="AA706" s="82">
        <v>1</v>
      </c>
      <c r="AB706" s="82">
        <v>1</v>
      </c>
      <c r="AC706" s="82">
        <v>1</v>
      </c>
      <c r="AD706" s="85" t="str">
        <f>IF(A706&lt;&gt;"",IF(D706="DIRECCIÓN_DE_TRANSFERENCIAS","280 0031",VLOOKUP(C706,NIVELES!$A$14:$B$105,2,0)),"")</f>
        <v>280 1520</v>
      </c>
      <c r="AE706" s="86" t="s">
        <v>322</v>
      </c>
      <c r="AF706" s="86" t="s">
        <v>369</v>
      </c>
      <c r="AG706" s="79" t="str">
        <f>+IF(AF706&lt;&gt;"",VLOOKUP(AF706,NIVELES!$A$666:$B$673,2,0),"")</f>
        <v>ADMINISTRACIÓN_CENTRAL</v>
      </c>
      <c r="AH706" s="78" t="s">
        <v>322</v>
      </c>
      <c r="AI706" s="79" t="str">
        <f>IF(AH706&lt;&gt;"",VLOOKUP(CONCATENATE(AG706,AH706),NIVELES!$B$676:$C$745,2,0),"")</f>
        <v>Administración De La Gestión Administrativa Financiera</v>
      </c>
      <c r="AJ706" s="78" t="s">
        <v>517</v>
      </c>
      <c r="AK706" s="79" t="str">
        <f>+IF(AJ706&lt;&gt;"",VLOOKUP(AJ706,NIVELES!$A$816:$B$892,2,0),"")</f>
        <v>NO APLICA</v>
      </c>
      <c r="AL706" s="78" t="s">
        <v>553</v>
      </c>
      <c r="AM706" s="78">
        <v>510306</v>
      </c>
      <c r="AN706" s="79" t="str">
        <f>IF(AM706&lt;&gt;"",+VLOOKUP(AM706,NIVELES!$A$1652:$B$2466,2,0),"")</f>
        <v>Alimentación</v>
      </c>
      <c r="AO706" s="87">
        <v>6720</v>
      </c>
      <c r="AP706" s="88">
        <v>560</v>
      </c>
      <c r="AQ706" s="88">
        <v>560</v>
      </c>
      <c r="AR706" s="88">
        <v>560</v>
      </c>
      <c r="AS706" s="88">
        <v>560</v>
      </c>
      <c r="AT706" s="88">
        <v>560</v>
      </c>
      <c r="AU706" s="88">
        <v>560</v>
      </c>
      <c r="AV706" s="88">
        <v>560</v>
      </c>
      <c r="AW706" s="88">
        <v>560</v>
      </c>
      <c r="AX706" s="88">
        <v>560</v>
      </c>
      <c r="AY706" s="88">
        <v>560</v>
      </c>
      <c r="AZ706" s="88">
        <v>560</v>
      </c>
      <c r="BA706" s="88">
        <v>560</v>
      </c>
      <c r="BB706" s="89">
        <v>6720</v>
      </c>
      <c r="BC706" s="90" t="str">
        <f t="shared" si="38"/>
        <v>OK</v>
      </c>
      <c r="BD706" s="91" t="str">
        <f t="shared" si="39"/>
        <v xml:space="preserve">                  </v>
      </c>
      <c r="BE706" s="92">
        <f t="shared" si="40"/>
        <v>12</v>
      </c>
    </row>
    <row r="707" spans="1:57" s="74" customFormat="1" ht="50.1" customHeight="1" x14ac:dyDescent="0.2">
      <c r="A707" s="78" t="s">
        <v>55</v>
      </c>
      <c r="B707" s="78" t="s">
        <v>54</v>
      </c>
      <c r="C707" s="78" t="s">
        <v>614</v>
      </c>
      <c r="D707" s="78" t="s">
        <v>575</v>
      </c>
      <c r="E707" s="79" t="str">
        <f>+IF(C707&lt;&gt;"",VLOOKUP(MID(C707,18,5),NIVELES!$A$133:$B$213,2,0),"")</f>
        <v>SUCUMBIOS</v>
      </c>
      <c r="F707" s="80" t="s">
        <v>221</v>
      </c>
      <c r="G707" s="81" t="str">
        <f>+IF(F707&lt;&gt;"",VLOOKUP(F707,NIVELES!$A$246:$C$464,3,0),"")</f>
        <v>NORTE</v>
      </c>
      <c r="H707" s="82" t="s">
        <v>1023</v>
      </c>
      <c r="I707" s="78" t="s">
        <v>2164</v>
      </c>
      <c r="J707" s="78" t="s">
        <v>2165</v>
      </c>
      <c r="K707" s="78" t="s">
        <v>2166</v>
      </c>
      <c r="L707" s="78" t="s">
        <v>1791</v>
      </c>
      <c r="M707" s="78" t="s">
        <v>1791</v>
      </c>
      <c r="N707" s="78" t="s">
        <v>1791</v>
      </c>
      <c r="O707" s="78" t="s">
        <v>2167</v>
      </c>
      <c r="P707" s="82">
        <v>12</v>
      </c>
      <c r="Q707" s="78" t="s">
        <v>2289</v>
      </c>
      <c r="R707" s="82">
        <v>1</v>
      </c>
      <c r="S707" s="82">
        <v>1</v>
      </c>
      <c r="T707" s="82">
        <v>1</v>
      </c>
      <c r="U707" s="82">
        <v>1</v>
      </c>
      <c r="V707" s="82">
        <v>1</v>
      </c>
      <c r="W707" s="82">
        <v>1</v>
      </c>
      <c r="X707" s="82">
        <v>1</v>
      </c>
      <c r="Y707" s="82">
        <v>1</v>
      </c>
      <c r="Z707" s="82">
        <v>1</v>
      </c>
      <c r="AA707" s="82">
        <v>1</v>
      </c>
      <c r="AB707" s="82">
        <v>1</v>
      </c>
      <c r="AC707" s="82">
        <v>1</v>
      </c>
      <c r="AD707" s="85" t="str">
        <f>IF(A707&lt;&gt;"",IF(D707="DIRECCIÓN_DE_TRANSFERENCIAS","280 0031",VLOOKUP(C707,NIVELES!$A$14:$B$105,2,0)),"")</f>
        <v>280 1520</v>
      </c>
      <c r="AE707" s="86" t="s">
        <v>322</v>
      </c>
      <c r="AF707" s="86" t="s">
        <v>369</v>
      </c>
      <c r="AG707" s="79" t="str">
        <f>+IF(AF707&lt;&gt;"",VLOOKUP(AF707,NIVELES!$A$666:$B$673,2,0),"")</f>
        <v>ADMINISTRACIÓN_CENTRAL</v>
      </c>
      <c r="AH707" s="78" t="s">
        <v>322</v>
      </c>
      <c r="AI707" s="79" t="str">
        <f>IF(AH707&lt;&gt;"",VLOOKUP(CONCATENATE(AG707,AH707),NIVELES!$B$676:$C$745,2,0),"")</f>
        <v>Administración De La Gestión Administrativa Financiera</v>
      </c>
      <c r="AJ707" s="78" t="s">
        <v>517</v>
      </c>
      <c r="AK707" s="79" t="str">
        <f>+IF(AJ707&lt;&gt;"",VLOOKUP(AJ707,NIVELES!$A$816:$B$892,2,0),"")</f>
        <v>NO APLICA</v>
      </c>
      <c r="AL707" s="78" t="s">
        <v>553</v>
      </c>
      <c r="AM707" s="78">
        <v>510304</v>
      </c>
      <c r="AN707" s="79" t="str">
        <f>IF(AM707&lt;&gt;"",+VLOOKUP(AM707,NIVELES!$A$1652:$B$2466,2,0),"")</f>
        <v>Compensación por Transporte</v>
      </c>
      <c r="AO707" s="87">
        <v>960</v>
      </c>
      <c r="AP707" s="88">
        <v>80</v>
      </c>
      <c r="AQ707" s="88">
        <v>80</v>
      </c>
      <c r="AR707" s="88">
        <v>80</v>
      </c>
      <c r="AS707" s="88">
        <v>80</v>
      </c>
      <c r="AT707" s="88">
        <v>80</v>
      </c>
      <c r="AU707" s="88">
        <v>80</v>
      </c>
      <c r="AV707" s="88">
        <v>80</v>
      </c>
      <c r="AW707" s="88">
        <v>80</v>
      </c>
      <c r="AX707" s="88">
        <v>80</v>
      </c>
      <c r="AY707" s="88">
        <v>80</v>
      </c>
      <c r="AZ707" s="88">
        <v>80</v>
      </c>
      <c r="BA707" s="88">
        <v>80</v>
      </c>
      <c r="BB707" s="89">
        <v>960</v>
      </c>
      <c r="BC707" s="90" t="str">
        <f t="shared" si="38"/>
        <v>OK</v>
      </c>
      <c r="BD707" s="91" t="str">
        <f t="shared" si="39"/>
        <v xml:space="preserve">                  </v>
      </c>
      <c r="BE707" s="92">
        <f t="shared" si="40"/>
        <v>12</v>
      </c>
    </row>
    <row r="708" spans="1:57" s="74" customFormat="1" ht="50.1" customHeight="1" x14ac:dyDescent="0.2">
      <c r="A708" s="78" t="s">
        <v>55</v>
      </c>
      <c r="B708" s="78" t="s">
        <v>54</v>
      </c>
      <c r="C708" s="78" t="s">
        <v>614</v>
      </c>
      <c r="D708" s="78" t="s">
        <v>575</v>
      </c>
      <c r="E708" s="79" t="str">
        <f>+IF(C708&lt;&gt;"",VLOOKUP(MID(C708,18,5),NIVELES!$A$133:$B$213,2,0),"")</f>
        <v>SUCUMBIOS</v>
      </c>
      <c r="F708" s="80" t="s">
        <v>221</v>
      </c>
      <c r="G708" s="81" t="str">
        <f>+IF(F708&lt;&gt;"",VLOOKUP(F708,NIVELES!$A$246:$C$464,3,0),"")</f>
        <v>NORTE</v>
      </c>
      <c r="H708" s="82" t="s">
        <v>1023</v>
      </c>
      <c r="I708" s="78" t="s">
        <v>2164</v>
      </c>
      <c r="J708" s="78" t="s">
        <v>2165</v>
      </c>
      <c r="K708" s="78" t="s">
        <v>2166</v>
      </c>
      <c r="L708" s="78" t="s">
        <v>1791</v>
      </c>
      <c r="M708" s="78" t="s">
        <v>1791</v>
      </c>
      <c r="N708" s="78" t="s">
        <v>1791</v>
      </c>
      <c r="O708" s="78" t="s">
        <v>2167</v>
      </c>
      <c r="P708" s="82">
        <v>12</v>
      </c>
      <c r="Q708" s="78" t="s">
        <v>2289</v>
      </c>
      <c r="R708" s="82">
        <v>1</v>
      </c>
      <c r="S708" s="82">
        <v>1</v>
      </c>
      <c r="T708" s="82">
        <v>1</v>
      </c>
      <c r="U708" s="82">
        <v>1</v>
      </c>
      <c r="V708" s="82">
        <v>1</v>
      </c>
      <c r="W708" s="82">
        <v>1</v>
      </c>
      <c r="X708" s="82">
        <v>1</v>
      </c>
      <c r="Y708" s="82">
        <v>1</v>
      </c>
      <c r="Z708" s="82">
        <v>1</v>
      </c>
      <c r="AA708" s="82">
        <v>1</v>
      </c>
      <c r="AB708" s="82">
        <v>1</v>
      </c>
      <c r="AC708" s="82">
        <v>1</v>
      </c>
      <c r="AD708" s="85" t="str">
        <f>IF(A708&lt;&gt;"",IF(D708="DIRECCIÓN_DE_TRANSFERENCIAS","280 0031",VLOOKUP(C708,NIVELES!$A$14:$B$105,2,0)),"")</f>
        <v>280 1520</v>
      </c>
      <c r="AE708" s="86" t="s">
        <v>322</v>
      </c>
      <c r="AF708" s="86" t="s">
        <v>369</v>
      </c>
      <c r="AG708" s="79" t="str">
        <f>+IF(AF708&lt;&gt;"",VLOOKUP(AF708,NIVELES!$A$666:$B$673,2,0),"")</f>
        <v>ADMINISTRACIÓN_CENTRAL</v>
      </c>
      <c r="AH708" s="78" t="s">
        <v>322</v>
      </c>
      <c r="AI708" s="79" t="str">
        <f>IF(AH708&lt;&gt;"",VLOOKUP(CONCATENATE(AG708,AH708),NIVELES!$B$676:$C$745,2,0),"")</f>
        <v>Administración De La Gestión Administrativa Financiera</v>
      </c>
      <c r="AJ708" s="78" t="s">
        <v>517</v>
      </c>
      <c r="AK708" s="79" t="str">
        <f>+IF(AJ708&lt;&gt;"",VLOOKUP(AJ708,NIVELES!$A$816:$B$892,2,0),"")</f>
        <v>NO APLICA</v>
      </c>
      <c r="AL708" s="78" t="s">
        <v>553</v>
      </c>
      <c r="AM708" s="78">
        <v>510401</v>
      </c>
      <c r="AN708" s="79" t="str">
        <f>IF(AM708&lt;&gt;"",+VLOOKUP(AM708,NIVELES!$A$1652:$B$2466,2,0),"")</f>
        <v>Por Cargas Familiares</v>
      </c>
      <c r="AO708" s="87">
        <v>636.24</v>
      </c>
      <c r="AP708" s="88">
        <v>53.02</v>
      </c>
      <c r="AQ708" s="88">
        <v>53.02</v>
      </c>
      <c r="AR708" s="88">
        <v>53.02</v>
      </c>
      <c r="AS708" s="88">
        <v>53.02</v>
      </c>
      <c r="AT708" s="88">
        <v>53.02</v>
      </c>
      <c r="AU708" s="88">
        <v>53.02</v>
      </c>
      <c r="AV708" s="88">
        <v>53.02</v>
      </c>
      <c r="AW708" s="88">
        <v>53.02</v>
      </c>
      <c r="AX708" s="88">
        <v>53.02</v>
      </c>
      <c r="AY708" s="88">
        <v>53.02</v>
      </c>
      <c r="AZ708" s="88">
        <v>53.02</v>
      </c>
      <c r="BA708" s="88">
        <v>53.02</v>
      </c>
      <c r="BB708" s="89">
        <v>636.2399999999999</v>
      </c>
      <c r="BC708" s="90" t="str">
        <f t="shared" si="38"/>
        <v>OK</v>
      </c>
      <c r="BD708" s="91" t="str">
        <f t="shared" si="39"/>
        <v xml:space="preserve">                  </v>
      </c>
      <c r="BE708" s="92">
        <f t="shared" si="40"/>
        <v>12</v>
      </c>
    </row>
    <row r="709" spans="1:57" s="74" customFormat="1" ht="50.1" customHeight="1" x14ac:dyDescent="0.2">
      <c r="A709" s="78" t="s">
        <v>55</v>
      </c>
      <c r="B709" s="78" t="s">
        <v>54</v>
      </c>
      <c r="C709" s="78" t="s">
        <v>614</v>
      </c>
      <c r="D709" s="78" t="s">
        <v>575</v>
      </c>
      <c r="E709" s="79" t="str">
        <f>+IF(C709&lt;&gt;"",VLOOKUP(MID(C709,18,5),NIVELES!$A$133:$B$213,2,0),"")</f>
        <v>SUCUMBIOS</v>
      </c>
      <c r="F709" s="80" t="s">
        <v>221</v>
      </c>
      <c r="G709" s="81" t="str">
        <f>+IF(F709&lt;&gt;"",VLOOKUP(F709,NIVELES!$A$246:$C$464,3,0),"")</f>
        <v>NORTE</v>
      </c>
      <c r="H709" s="82" t="s">
        <v>1023</v>
      </c>
      <c r="I709" s="78" t="s">
        <v>2164</v>
      </c>
      <c r="J709" s="78" t="s">
        <v>2165</v>
      </c>
      <c r="K709" s="78" t="s">
        <v>2166</v>
      </c>
      <c r="L709" s="78" t="s">
        <v>1791</v>
      </c>
      <c r="M709" s="78" t="s">
        <v>1791</v>
      </c>
      <c r="N709" s="78" t="s">
        <v>1791</v>
      </c>
      <c r="O709" s="78" t="s">
        <v>2167</v>
      </c>
      <c r="P709" s="82">
        <v>12</v>
      </c>
      <c r="Q709" s="78" t="s">
        <v>2289</v>
      </c>
      <c r="R709" s="82">
        <v>1</v>
      </c>
      <c r="S709" s="82">
        <v>1</v>
      </c>
      <c r="T709" s="82">
        <v>1</v>
      </c>
      <c r="U709" s="82">
        <v>1</v>
      </c>
      <c r="V709" s="82">
        <v>1</v>
      </c>
      <c r="W709" s="82">
        <v>1</v>
      </c>
      <c r="X709" s="82">
        <v>1</v>
      </c>
      <c r="Y709" s="82">
        <v>1</v>
      </c>
      <c r="Z709" s="82">
        <v>1</v>
      </c>
      <c r="AA709" s="82">
        <v>1</v>
      </c>
      <c r="AB709" s="82">
        <v>1</v>
      </c>
      <c r="AC709" s="82">
        <v>1</v>
      </c>
      <c r="AD709" s="85" t="str">
        <f>IF(A709&lt;&gt;"",IF(D709="DIRECCIÓN_DE_TRANSFERENCIAS","280 0031",VLOOKUP(C709,NIVELES!$A$14:$B$105,2,0)),"")</f>
        <v>280 1520</v>
      </c>
      <c r="AE709" s="86" t="s">
        <v>322</v>
      </c>
      <c r="AF709" s="86" t="s">
        <v>369</v>
      </c>
      <c r="AG709" s="79" t="str">
        <f>+IF(AF709&lt;&gt;"",VLOOKUP(AF709,NIVELES!$A$666:$B$673,2,0),"")</f>
        <v>ADMINISTRACIÓN_CENTRAL</v>
      </c>
      <c r="AH709" s="78" t="s">
        <v>322</v>
      </c>
      <c r="AI709" s="79" t="str">
        <f>IF(AH709&lt;&gt;"",VLOOKUP(CONCATENATE(AG709,AH709),NIVELES!$B$676:$C$745,2,0),"")</f>
        <v>Administración De La Gestión Administrativa Financiera</v>
      </c>
      <c r="AJ709" s="78" t="s">
        <v>517</v>
      </c>
      <c r="AK709" s="79" t="str">
        <f>+IF(AJ709&lt;&gt;"",VLOOKUP(AJ709,NIVELES!$A$816:$B$892,2,0),"")</f>
        <v>NO APLICA</v>
      </c>
      <c r="AL709" s="78" t="s">
        <v>553</v>
      </c>
      <c r="AM709" s="78">
        <v>510408</v>
      </c>
      <c r="AN709" s="79" t="str">
        <f>IF(AM709&lt;&gt;"",+VLOOKUP(AM709,NIVELES!$A$1652:$B$2466,2,0),"")</f>
        <v>Subsidio de Antigüedad</v>
      </c>
      <c r="AO709" s="87">
        <v>1471.8</v>
      </c>
      <c r="AP709" s="88">
        <v>122.64999999999999</v>
      </c>
      <c r="AQ709" s="88">
        <v>122.64999999999999</v>
      </c>
      <c r="AR709" s="88">
        <v>122.64999999999999</v>
      </c>
      <c r="AS709" s="88">
        <v>122.64999999999999</v>
      </c>
      <c r="AT709" s="88">
        <v>122.64999999999999</v>
      </c>
      <c r="AU709" s="88">
        <v>122.64999999999999</v>
      </c>
      <c r="AV709" s="88">
        <v>122.64999999999999</v>
      </c>
      <c r="AW709" s="88">
        <v>122.64999999999999</v>
      </c>
      <c r="AX709" s="88">
        <v>122.64999999999999</v>
      </c>
      <c r="AY709" s="88">
        <v>122.64999999999999</v>
      </c>
      <c r="AZ709" s="88">
        <v>122.64999999999999</v>
      </c>
      <c r="BA709" s="88">
        <v>122.64999999999999</v>
      </c>
      <c r="BB709" s="89">
        <v>1471.8000000000002</v>
      </c>
      <c r="BC709" s="90" t="str">
        <f t="shared" si="38"/>
        <v>OK</v>
      </c>
      <c r="BD709" s="91" t="str">
        <f t="shared" si="39"/>
        <v xml:space="preserve">                  </v>
      </c>
      <c r="BE709" s="92">
        <f t="shared" si="40"/>
        <v>12</v>
      </c>
    </row>
    <row r="710" spans="1:57" s="74" customFormat="1" ht="50.1" customHeight="1" x14ac:dyDescent="0.2">
      <c r="A710" s="78" t="s">
        <v>55</v>
      </c>
      <c r="B710" s="78" t="s">
        <v>56</v>
      </c>
      <c r="C710" s="78" t="s">
        <v>745</v>
      </c>
      <c r="D710" s="78" t="s">
        <v>607</v>
      </c>
      <c r="E710" s="79" t="str">
        <f>+IF(C710&lt;&gt;"",VLOOKUP(MID(C710,18,5),NIVELES!$A$133:$B$213,2,0),"")</f>
        <v>NAPO</v>
      </c>
      <c r="F710" s="80" t="s">
        <v>79</v>
      </c>
      <c r="G710" s="81" t="str">
        <f>+IF(F710&lt;&gt;"",VLOOKUP(F710,NIVELES!$A$246:$C$464,3,0),"")</f>
        <v xml:space="preserve"> </v>
      </c>
      <c r="H710" s="82" t="s">
        <v>1024</v>
      </c>
      <c r="I710" s="78" t="s">
        <v>2290</v>
      </c>
      <c r="J710" s="78" t="s">
        <v>1078</v>
      </c>
      <c r="K710" s="78" t="s">
        <v>2291</v>
      </c>
      <c r="L710" s="78" t="s">
        <v>1791</v>
      </c>
      <c r="M710" s="78" t="s">
        <v>1791</v>
      </c>
      <c r="N710" s="78" t="s">
        <v>1791</v>
      </c>
      <c r="O710" s="78" t="s">
        <v>2292</v>
      </c>
      <c r="P710" s="82">
        <v>1</v>
      </c>
      <c r="Q710" s="78" t="s">
        <v>2293</v>
      </c>
      <c r="R710" s="82">
        <v>0</v>
      </c>
      <c r="S710" s="82">
        <v>0</v>
      </c>
      <c r="T710" s="82">
        <v>0</v>
      </c>
      <c r="U710" s="82">
        <v>0</v>
      </c>
      <c r="V710" s="82">
        <v>0</v>
      </c>
      <c r="W710" s="82">
        <v>0</v>
      </c>
      <c r="X710" s="82">
        <v>0</v>
      </c>
      <c r="Y710" s="82">
        <v>0</v>
      </c>
      <c r="Z710" s="82">
        <v>0</v>
      </c>
      <c r="AA710" s="82">
        <v>0</v>
      </c>
      <c r="AB710" s="82">
        <v>0</v>
      </c>
      <c r="AC710" s="82">
        <v>1</v>
      </c>
      <c r="AD710" s="85" t="str">
        <f>IF(A710&lt;&gt;"",IF(D710="DIRECCIÓN_DE_TRANSFERENCIAS","280 0031",VLOOKUP(C710,NIVELES!$A$14:$B$105,2,0)),"")</f>
        <v>280 2000</v>
      </c>
      <c r="AE710" s="86" t="s">
        <v>322</v>
      </c>
      <c r="AF710" s="86" t="s">
        <v>542</v>
      </c>
      <c r="AG710" s="79" t="str">
        <f>+IF(AF710&lt;&gt;"",VLOOKUP(AF710,NIVELES!$A$666:$B$673,2,0),"")</f>
        <v>SISTEMA_DE_PROTECCIÓN_ESPECIAL_EN_EL_CICLO_DE_VIDA</v>
      </c>
      <c r="AH710" s="78" t="s">
        <v>321</v>
      </c>
      <c r="AI710" s="79" t="str">
        <f>IF(AH710&lt;&gt;"",VLOOKUP(CONCATENATE(AG710,AH710),NIVELES!$B$676:$C$745,2,0),"")</f>
        <v>Adopciones</v>
      </c>
      <c r="AJ710" s="78" t="s">
        <v>517</v>
      </c>
      <c r="AK710" s="79" t="str">
        <f>+IF(AJ710&lt;&gt;"",VLOOKUP(AJ710,NIVELES!$A$816:$B$892,2,0),"")</f>
        <v>NO APLICA</v>
      </c>
      <c r="AL710" s="78" t="s">
        <v>553</v>
      </c>
      <c r="AM710" s="78">
        <v>510203</v>
      </c>
      <c r="AN710" s="79" t="str">
        <f>IF(AM710&lt;&gt;"",+VLOOKUP(AM710,NIVELES!$A$1652:$B$2466,2,0),"")</f>
        <v>Decimotercer Sueldo</v>
      </c>
      <c r="AO710" s="87">
        <v>1111</v>
      </c>
      <c r="AP710" s="88">
        <v>0</v>
      </c>
      <c r="AQ710" s="88">
        <v>0</v>
      </c>
      <c r="AR710" s="88">
        <v>0</v>
      </c>
      <c r="AS710" s="88">
        <v>0</v>
      </c>
      <c r="AT710" s="88">
        <v>0</v>
      </c>
      <c r="AU710" s="88">
        <v>0</v>
      </c>
      <c r="AV710" s="88">
        <v>0</v>
      </c>
      <c r="AW710" s="88">
        <v>0</v>
      </c>
      <c r="AX710" s="88">
        <v>0</v>
      </c>
      <c r="AY710" s="88">
        <v>0</v>
      </c>
      <c r="AZ710" s="88">
        <v>0</v>
      </c>
      <c r="BA710" s="88">
        <v>1111</v>
      </c>
      <c r="BB710" s="89">
        <f t="shared" ref="BB648:BB711" si="41">SUBTOTAL(9,AP710:BA710)</f>
        <v>1111</v>
      </c>
      <c r="BC710" s="90" t="str">
        <f t="shared" si="38"/>
        <v>OK</v>
      </c>
      <c r="BD710" s="91" t="str">
        <f t="shared" si="39"/>
        <v xml:space="preserve">                  </v>
      </c>
      <c r="BE710" s="92">
        <f t="shared" si="40"/>
        <v>1</v>
      </c>
    </row>
    <row r="711" spans="1:57" s="74" customFormat="1" ht="50.1" customHeight="1" x14ac:dyDescent="0.2">
      <c r="A711" s="78" t="s">
        <v>55</v>
      </c>
      <c r="B711" s="78" t="s">
        <v>56</v>
      </c>
      <c r="C711" s="78" t="s">
        <v>745</v>
      </c>
      <c r="D711" s="78" t="s">
        <v>607</v>
      </c>
      <c r="E711" s="79" t="str">
        <f>+IF(C711&lt;&gt;"",VLOOKUP(MID(C711,18,5),NIVELES!$A$133:$B$213,2,0),"")</f>
        <v>NAPO</v>
      </c>
      <c r="F711" s="80" t="s">
        <v>79</v>
      </c>
      <c r="G711" s="81" t="str">
        <f>+IF(F711&lt;&gt;"",VLOOKUP(F711,NIVELES!$A$246:$C$464,3,0),"")</f>
        <v xml:space="preserve"> </v>
      </c>
      <c r="H711" s="82" t="s">
        <v>1024</v>
      </c>
      <c r="I711" s="78" t="s">
        <v>2290</v>
      </c>
      <c r="J711" s="78" t="s">
        <v>1078</v>
      </c>
      <c r="K711" s="78" t="s">
        <v>2291</v>
      </c>
      <c r="L711" s="78" t="s">
        <v>1791</v>
      </c>
      <c r="M711" s="78" t="s">
        <v>1791</v>
      </c>
      <c r="N711" s="78" t="s">
        <v>1791</v>
      </c>
      <c r="O711" s="78" t="s">
        <v>2292</v>
      </c>
      <c r="P711" s="82">
        <v>1</v>
      </c>
      <c r="Q711" s="78" t="s">
        <v>2293</v>
      </c>
      <c r="R711" s="82">
        <v>0</v>
      </c>
      <c r="S711" s="82">
        <v>0</v>
      </c>
      <c r="T711" s="82">
        <v>0</v>
      </c>
      <c r="U711" s="82">
        <v>0</v>
      </c>
      <c r="V711" s="82">
        <v>0</v>
      </c>
      <c r="W711" s="82">
        <v>0</v>
      </c>
      <c r="X711" s="82">
        <v>0</v>
      </c>
      <c r="Y711" s="82">
        <v>1</v>
      </c>
      <c r="Z711" s="82">
        <v>0</v>
      </c>
      <c r="AA711" s="82">
        <v>0</v>
      </c>
      <c r="AB711" s="82">
        <v>0</v>
      </c>
      <c r="AC711" s="82">
        <v>0</v>
      </c>
      <c r="AD711" s="85" t="str">
        <f>IF(A711&lt;&gt;"",IF(D711="DIRECCIÓN_DE_TRANSFERENCIAS","280 0031",VLOOKUP(C711,NIVELES!$A$14:$B$105,2,0)),"")</f>
        <v>280 2000</v>
      </c>
      <c r="AE711" s="86" t="s">
        <v>322</v>
      </c>
      <c r="AF711" s="86" t="s">
        <v>542</v>
      </c>
      <c r="AG711" s="79" t="str">
        <f>+IF(AF711&lt;&gt;"",VLOOKUP(AF711,NIVELES!$A$666:$B$673,2,0),"")</f>
        <v>SISTEMA_DE_PROTECCIÓN_ESPECIAL_EN_EL_CICLO_DE_VIDA</v>
      </c>
      <c r="AH711" s="78" t="s">
        <v>321</v>
      </c>
      <c r="AI711" s="79" t="str">
        <f>IF(AH711&lt;&gt;"",VLOOKUP(CONCATENATE(AG711,AH711),NIVELES!$B$676:$C$745,2,0),"")</f>
        <v>Adopciones</v>
      </c>
      <c r="AJ711" s="78" t="s">
        <v>517</v>
      </c>
      <c r="AK711" s="79" t="str">
        <f>+IF(AJ711&lt;&gt;"",VLOOKUP(AJ711,NIVELES!$A$816:$B$892,2,0),"")</f>
        <v>NO APLICA</v>
      </c>
      <c r="AL711" s="78" t="s">
        <v>553</v>
      </c>
      <c r="AM711" s="78">
        <v>510204</v>
      </c>
      <c r="AN711" s="79" t="str">
        <f>IF(AM711&lt;&gt;"",+VLOOKUP(AM711,NIVELES!$A$1652:$B$2466,2,0),"")</f>
        <v>Decimocuarto Sueldo</v>
      </c>
      <c r="AO711" s="87">
        <v>361.17</v>
      </c>
      <c r="AP711" s="88">
        <v>0</v>
      </c>
      <c r="AQ711" s="88">
        <v>0</v>
      </c>
      <c r="AR711" s="88">
        <v>0</v>
      </c>
      <c r="AS711" s="88">
        <v>0</v>
      </c>
      <c r="AT711" s="88">
        <v>0</v>
      </c>
      <c r="AU711" s="88">
        <v>0</v>
      </c>
      <c r="AV711" s="88">
        <v>0</v>
      </c>
      <c r="AW711" s="88">
        <v>361.17</v>
      </c>
      <c r="AX711" s="88">
        <v>0</v>
      </c>
      <c r="AY711" s="88">
        <v>0</v>
      </c>
      <c r="AZ711" s="88">
        <v>0</v>
      </c>
      <c r="BA711" s="88">
        <v>0</v>
      </c>
      <c r="BB711" s="89">
        <f t="shared" si="41"/>
        <v>361.17</v>
      </c>
      <c r="BC711" s="90" t="str">
        <f t="shared" ref="BC711:BC774" si="42">IF(A711&lt;&gt;"",IF(AO711&lt;&gt;"",IF(AO711=BB711,"OK",AO711-BB711),IF(AND(AO711="",BB711=""),"",AO711-BB711))," ")</f>
        <v>OK</v>
      </c>
      <c r="BD711" s="91" t="str">
        <f t="shared" si="39"/>
        <v xml:space="preserve">                  </v>
      </c>
      <c r="BE711" s="92">
        <f t="shared" si="40"/>
        <v>1</v>
      </c>
    </row>
    <row r="712" spans="1:57" s="74" customFormat="1" ht="50.1" customHeight="1" x14ac:dyDescent="0.2">
      <c r="A712" s="78" t="s">
        <v>55</v>
      </c>
      <c r="B712" s="78" t="s">
        <v>56</v>
      </c>
      <c r="C712" s="78" t="s">
        <v>745</v>
      </c>
      <c r="D712" s="78" t="s">
        <v>607</v>
      </c>
      <c r="E712" s="79" t="str">
        <f>+IF(C712&lt;&gt;"",VLOOKUP(MID(C712,18,5),NIVELES!$A$133:$B$213,2,0),"")</f>
        <v>NAPO</v>
      </c>
      <c r="F712" s="80" t="s">
        <v>79</v>
      </c>
      <c r="G712" s="81" t="str">
        <f>+IF(F712&lt;&gt;"",VLOOKUP(F712,NIVELES!$A$246:$C$464,3,0),"")</f>
        <v xml:space="preserve"> </v>
      </c>
      <c r="H712" s="82" t="s">
        <v>1024</v>
      </c>
      <c r="I712" s="78" t="s">
        <v>2290</v>
      </c>
      <c r="J712" s="78" t="s">
        <v>1078</v>
      </c>
      <c r="K712" s="78" t="s">
        <v>2291</v>
      </c>
      <c r="L712" s="78" t="s">
        <v>1791</v>
      </c>
      <c r="M712" s="78" t="s">
        <v>1791</v>
      </c>
      <c r="N712" s="78" t="s">
        <v>1791</v>
      </c>
      <c r="O712" s="78" t="s">
        <v>2292</v>
      </c>
      <c r="P712" s="82">
        <v>12</v>
      </c>
      <c r="Q712" s="78" t="s">
        <v>2293</v>
      </c>
      <c r="R712" s="82">
        <v>1</v>
      </c>
      <c r="S712" s="82">
        <v>1</v>
      </c>
      <c r="T712" s="82">
        <v>1</v>
      </c>
      <c r="U712" s="82">
        <v>1</v>
      </c>
      <c r="V712" s="82">
        <v>1</v>
      </c>
      <c r="W712" s="82">
        <v>1</v>
      </c>
      <c r="X712" s="82">
        <v>1</v>
      </c>
      <c r="Y712" s="82">
        <v>1</v>
      </c>
      <c r="Z712" s="82">
        <v>1</v>
      </c>
      <c r="AA712" s="82">
        <v>1</v>
      </c>
      <c r="AB712" s="82">
        <v>1</v>
      </c>
      <c r="AC712" s="82">
        <v>1</v>
      </c>
      <c r="AD712" s="85" t="str">
        <f>IF(A712&lt;&gt;"",IF(D712="DIRECCIÓN_DE_TRANSFERENCIAS","280 0031",VLOOKUP(C712,NIVELES!$A$14:$B$105,2,0)),"")</f>
        <v>280 2000</v>
      </c>
      <c r="AE712" s="86" t="s">
        <v>322</v>
      </c>
      <c r="AF712" s="86" t="s">
        <v>542</v>
      </c>
      <c r="AG712" s="79" t="str">
        <f>+IF(AF712&lt;&gt;"",VLOOKUP(AF712,NIVELES!$A$666:$B$673,2,0),"")</f>
        <v>SISTEMA_DE_PROTECCIÓN_ESPECIAL_EN_EL_CICLO_DE_VIDA</v>
      </c>
      <c r="AH712" s="78" t="s">
        <v>321</v>
      </c>
      <c r="AI712" s="79" t="str">
        <f>IF(AH712&lt;&gt;"",VLOOKUP(CONCATENATE(AG712,AH712),NIVELES!$B$676:$C$745,2,0),"")</f>
        <v>Adopciones</v>
      </c>
      <c r="AJ712" s="78" t="s">
        <v>517</v>
      </c>
      <c r="AK712" s="79" t="str">
        <f>+IF(AJ712&lt;&gt;"",VLOOKUP(AJ712,NIVELES!$A$816:$B$892,2,0),"")</f>
        <v>NO APLICA</v>
      </c>
      <c r="AL712" s="78" t="s">
        <v>553</v>
      </c>
      <c r="AM712" s="78">
        <v>510510</v>
      </c>
      <c r="AN712" s="79" t="str">
        <f>IF(AM712&lt;&gt;"",+VLOOKUP(AM712,NIVELES!$A$1652:$B$2466,2,0),"")</f>
        <v>Servicios Personales por Contrato</v>
      </c>
      <c r="AO712" s="87">
        <v>14544</v>
      </c>
      <c r="AP712" s="88">
        <v>1212</v>
      </c>
      <c r="AQ712" s="88">
        <v>1212</v>
      </c>
      <c r="AR712" s="88">
        <v>1212</v>
      </c>
      <c r="AS712" s="88">
        <v>1212</v>
      </c>
      <c r="AT712" s="88">
        <v>1212</v>
      </c>
      <c r="AU712" s="88">
        <v>1212</v>
      </c>
      <c r="AV712" s="88">
        <v>1212</v>
      </c>
      <c r="AW712" s="88">
        <v>1212</v>
      </c>
      <c r="AX712" s="88">
        <v>1212</v>
      </c>
      <c r="AY712" s="88">
        <v>1212</v>
      </c>
      <c r="AZ712" s="88">
        <v>1212</v>
      </c>
      <c r="BA712" s="88">
        <v>1212</v>
      </c>
      <c r="BB712" s="89">
        <f t="shared" ref="BB712:BB775" si="43">SUBTOTAL(9,AP712:BA712)</f>
        <v>14544</v>
      </c>
      <c r="BC712" s="90" t="str">
        <f t="shared" si="42"/>
        <v>OK</v>
      </c>
      <c r="BD712" s="91" t="str">
        <f t="shared" ref="BD712:BD775" si="44">IF(A712&lt;&gt;"",IF(A712="","Escoger Nivel 0",)&amp;" "&amp;(IF(B712="","Escoger Nivel  1",)&amp;" "&amp;(IF(C712="","Escoger Nivel 2",)&amp;" "&amp;(IF(D712="","Escoger Nivel 3",)&amp;" "&amp;(IF(F712="","Escoger Cantón",)&amp;" "&amp;(IF(I712="","Escoger Obj. Estratégico Institucional N1",)&amp;" "&amp;(IF(J712="","Escoger Obj. Especifico N2",)&amp;" "&amp;(IF(K712="","Escoger Obj. Operativo N4",)&amp;" "&amp;(IF(L712=""," Llenar Modalidad de Servicio ",)&amp;""&amp;(IF(M712=""," Llenar Meta de Cobertura ",)&amp;" "&amp;(IF(N712="","Llenar Indicador",)&amp;" "&amp;(IF(O712="","Llenar Actividad PAPP",)&amp;" "&amp;(IF(P712="","Llenar Metas",)&amp;" "&amp;(IF(Q712="","Llenar Indicador",)&amp;" "&amp;(IF(AF712="","Escoger Nro. programa",)&amp;" "&amp;(IF(AH712="","Escoger Nro. Actividad e-Sigef",)&amp;" "&amp;(IF(AK712="","Escoger direccionamiento de gasto",)&amp;" "&amp;(IF(AL712="","Escoger Grupo de Gasto",)&amp;" "&amp;(IF(AM712="","Escoger Item Presupuestario",)&amp;" "&amp;(IF(AO712="","Llenar valor de actividad",))))))))))))))))))))," ")</f>
        <v xml:space="preserve">                  </v>
      </c>
      <c r="BE712" s="92">
        <f t="shared" si="40"/>
        <v>12</v>
      </c>
    </row>
    <row r="713" spans="1:57" s="74" customFormat="1" ht="50.1" customHeight="1" x14ac:dyDescent="0.2">
      <c r="A713" s="78" t="s">
        <v>55</v>
      </c>
      <c r="B713" s="78" t="s">
        <v>56</v>
      </c>
      <c r="C713" s="78" t="s">
        <v>745</v>
      </c>
      <c r="D713" s="78" t="s">
        <v>607</v>
      </c>
      <c r="E713" s="79" t="str">
        <f>+IF(C713&lt;&gt;"",VLOOKUP(MID(C713,18,5),NIVELES!$A$133:$B$213,2,0),"")</f>
        <v>NAPO</v>
      </c>
      <c r="F713" s="80" t="s">
        <v>79</v>
      </c>
      <c r="G713" s="81" t="str">
        <f>+IF(F713&lt;&gt;"",VLOOKUP(F713,NIVELES!$A$246:$C$464,3,0),"")</f>
        <v xml:space="preserve"> </v>
      </c>
      <c r="H713" s="82" t="s">
        <v>1024</v>
      </c>
      <c r="I713" s="78" t="s">
        <v>2290</v>
      </c>
      <c r="J713" s="78" t="s">
        <v>1078</v>
      </c>
      <c r="K713" s="78" t="s">
        <v>2291</v>
      </c>
      <c r="L713" s="78" t="s">
        <v>1791</v>
      </c>
      <c r="M713" s="78" t="s">
        <v>1791</v>
      </c>
      <c r="N713" s="78" t="s">
        <v>1791</v>
      </c>
      <c r="O713" s="78" t="s">
        <v>2292</v>
      </c>
      <c r="P713" s="82">
        <v>12</v>
      </c>
      <c r="Q713" s="78" t="s">
        <v>2293</v>
      </c>
      <c r="R713" s="82">
        <v>1</v>
      </c>
      <c r="S713" s="82">
        <v>1</v>
      </c>
      <c r="T713" s="82">
        <v>1</v>
      </c>
      <c r="U713" s="82">
        <v>1</v>
      </c>
      <c r="V713" s="82">
        <v>1</v>
      </c>
      <c r="W713" s="82">
        <v>1</v>
      </c>
      <c r="X713" s="82">
        <v>1</v>
      </c>
      <c r="Y713" s="82">
        <v>1</v>
      </c>
      <c r="Z713" s="82">
        <v>1</v>
      </c>
      <c r="AA713" s="82">
        <v>1</v>
      </c>
      <c r="AB713" s="82">
        <v>1</v>
      </c>
      <c r="AC713" s="82">
        <v>1</v>
      </c>
      <c r="AD713" s="85" t="str">
        <f>IF(A713&lt;&gt;"",IF(D713="DIRECCIÓN_DE_TRANSFERENCIAS","280 0031",VLOOKUP(C713,NIVELES!$A$14:$B$105,2,0)),"")</f>
        <v>280 2000</v>
      </c>
      <c r="AE713" s="86" t="s">
        <v>322</v>
      </c>
      <c r="AF713" s="86" t="s">
        <v>542</v>
      </c>
      <c r="AG713" s="79" t="str">
        <f>+IF(AF713&lt;&gt;"",VLOOKUP(AF713,NIVELES!$A$666:$B$673,2,0),"")</f>
        <v>SISTEMA_DE_PROTECCIÓN_ESPECIAL_EN_EL_CICLO_DE_VIDA</v>
      </c>
      <c r="AH713" s="78" t="s">
        <v>321</v>
      </c>
      <c r="AI713" s="79" t="str">
        <f>IF(AH713&lt;&gt;"",VLOOKUP(CONCATENATE(AG713,AH713),NIVELES!$B$676:$C$745,2,0),"")</f>
        <v>Adopciones</v>
      </c>
      <c r="AJ713" s="78" t="s">
        <v>517</v>
      </c>
      <c r="AK713" s="79" t="str">
        <f>+IF(AJ713&lt;&gt;"",VLOOKUP(AJ713,NIVELES!$A$816:$B$892,2,0),"")</f>
        <v>NO APLICA</v>
      </c>
      <c r="AL713" s="78" t="s">
        <v>553</v>
      </c>
      <c r="AM713" s="78">
        <v>510601</v>
      </c>
      <c r="AN713" s="79" t="str">
        <f>IF(AM713&lt;&gt;"",+VLOOKUP(AM713,NIVELES!$A$1652:$B$2466,2,0),"")</f>
        <v>Aporte Patronal</v>
      </c>
      <c r="AO713" s="87">
        <v>1403.5</v>
      </c>
      <c r="AP713" s="88">
        <v>107.21</v>
      </c>
      <c r="AQ713" s="88">
        <v>116.96</v>
      </c>
      <c r="AR713" s="88">
        <v>107.21</v>
      </c>
      <c r="AS713" s="88">
        <v>107.21</v>
      </c>
      <c r="AT713" s="88">
        <v>107.21</v>
      </c>
      <c r="AU713" s="88">
        <v>107.21</v>
      </c>
      <c r="AV713" s="88">
        <v>107.21</v>
      </c>
      <c r="AW713" s="88">
        <v>107.21</v>
      </c>
      <c r="AX713" s="88">
        <v>107.21</v>
      </c>
      <c r="AY713" s="88">
        <v>107.21</v>
      </c>
      <c r="AZ713" s="88">
        <v>107.21</v>
      </c>
      <c r="BA713" s="88">
        <v>214.43999999999983</v>
      </c>
      <c r="BB713" s="89">
        <f t="shared" si="43"/>
        <v>1403.5</v>
      </c>
      <c r="BC713" s="90" t="str">
        <f t="shared" si="42"/>
        <v>OK</v>
      </c>
      <c r="BD713" s="91" t="str">
        <f t="shared" si="44"/>
        <v xml:space="preserve">                  </v>
      </c>
      <c r="BE713" s="92">
        <f t="shared" ref="BE713:BE776" si="45">SUBTOTAL(9,R713:AC713)</f>
        <v>12</v>
      </c>
    </row>
    <row r="714" spans="1:57" s="74" customFormat="1" ht="50.1" customHeight="1" x14ac:dyDescent="0.2">
      <c r="A714" s="78" t="s">
        <v>55</v>
      </c>
      <c r="B714" s="78" t="s">
        <v>56</v>
      </c>
      <c r="C714" s="78" t="s">
        <v>745</v>
      </c>
      <c r="D714" s="78" t="s">
        <v>607</v>
      </c>
      <c r="E714" s="79" t="str">
        <f>+IF(C714&lt;&gt;"",VLOOKUP(MID(C714,18,5),NIVELES!$A$133:$B$213,2,0),"")</f>
        <v>NAPO</v>
      </c>
      <c r="F714" s="80" t="s">
        <v>79</v>
      </c>
      <c r="G714" s="81" t="str">
        <f>+IF(F714&lt;&gt;"",VLOOKUP(F714,NIVELES!$A$246:$C$464,3,0),"")</f>
        <v xml:space="preserve"> </v>
      </c>
      <c r="H714" s="82" t="s">
        <v>1024</v>
      </c>
      <c r="I714" s="78" t="s">
        <v>2290</v>
      </c>
      <c r="J714" s="78" t="s">
        <v>1078</v>
      </c>
      <c r="K714" s="78" t="s">
        <v>2291</v>
      </c>
      <c r="L714" s="78" t="s">
        <v>1791</v>
      </c>
      <c r="M714" s="78" t="s">
        <v>1791</v>
      </c>
      <c r="N714" s="78" t="s">
        <v>1791</v>
      </c>
      <c r="O714" s="78" t="s">
        <v>2292</v>
      </c>
      <c r="P714" s="82">
        <v>12</v>
      </c>
      <c r="Q714" s="78" t="s">
        <v>2293</v>
      </c>
      <c r="R714" s="82">
        <v>1</v>
      </c>
      <c r="S714" s="82">
        <v>1</v>
      </c>
      <c r="T714" s="82">
        <v>1</v>
      </c>
      <c r="U714" s="82">
        <v>1</v>
      </c>
      <c r="V714" s="82">
        <v>1</v>
      </c>
      <c r="W714" s="82">
        <v>1</v>
      </c>
      <c r="X714" s="82">
        <v>1</v>
      </c>
      <c r="Y714" s="82">
        <v>1</v>
      </c>
      <c r="Z714" s="82">
        <v>1</v>
      </c>
      <c r="AA714" s="82">
        <v>1</v>
      </c>
      <c r="AB714" s="82">
        <v>1</v>
      </c>
      <c r="AC714" s="82">
        <v>1</v>
      </c>
      <c r="AD714" s="85" t="str">
        <f>IF(A714&lt;&gt;"",IF(D714="DIRECCIÓN_DE_TRANSFERENCIAS","280 0031",VLOOKUP(C714,NIVELES!$A$14:$B$105,2,0)),"")</f>
        <v>280 2000</v>
      </c>
      <c r="AE714" s="86" t="s">
        <v>322</v>
      </c>
      <c r="AF714" s="86" t="s">
        <v>542</v>
      </c>
      <c r="AG714" s="79" t="str">
        <f>+IF(AF714&lt;&gt;"",VLOOKUP(AF714,NIVELES!$A$666:$B$673,2,0),"")</f>
        <v>SISTEMA_DE_PROTECCIÓN_ESPECIAL_EN_EL_CICLO_DE_VIDA</v>
      </c>
      <c r="AH714" s="78" t="s">
        <v>321</v>
      </c>
      <c r="AI714" s="79" t="str">
        <f>IF(AH714&lt;&gt;"",VLOOKUP(CONCATENATE(AG714,AH714),NIVELES!$B$676:$C$745,2,0),"")</f>
        <v>Adopciones</v>
      </c>
      <c r="AJ714" s="78" t="s">
        <v>517</v>
      </c>
      <c r="AK714" s="79" t="str">
        <f>+IF(AJ714&lt;&gt;"",VLOOKUP(AJ714,NIVELES!$A$816:$B$892,2,0),"")</f>
        <v>NO APLICA</v>
      </c>
      <c r="AL714" s="78" t="s">
        <v>553</v>
      </c>
      <c r="AM714" s="78">
        <v>510602</v>
      </c>
      <c r="AN714" s="79" t="str">
        <f>IF(AM714&lt;&gt;"",+VLOOKUP(AM714,NIVELES!$A$1652:$B$2466,2,0),"")</f>
        <v>Fondo de Reserva</v>
      </c>
      <c r="AO714" s="87">
        <v>1211.52</v>
      </c>
      <c r="AP714" s="88">
        <v>101</v>
      </c>
      <c r="AQ714" s="88">
        <v>100.96</v>
      </c>
      <c r="AR714" s="88">
        <v>101</v>
      </c>
      <c r="AS714" s="88">
        <v>101</v>
      </c>
      <c r="AT714" s="88">
        <v>101</v>
      </c>
      <c r="AU714" s="88">
        <v>101</v>
      </c>
      <c r="AV714" s="88">
        <v>101</v>
      </c>
      <c r="AW714" s="88">
        <v>101</v>
      </c>
      <c r="AX714" s="88">
        <v>101</v>
      </c>
      <c r="AY714" s="88">
        <v>101</v>
      </c>
      <c r="AZ714" s="88">
        <v>101</v>
      </c>
      <c r="BA714" s="88">
        <v>100.55999999999995</v>
      </c>
      <c r="BB714" s="89">
        <f t="shared" si="43"/>
        <v>1211.52</v>
      </c>
      <c r="BC714" s="90" t="str">
        <f t="shared" si="42"/>
        <v>OK</v>
      </c>
      <c r="BD714" s="91" t="str">
        <f t="shared" si="44"/>
        <v xml:space="preserve">                  </v>
      </c>
      <c r="BE714" s="92">
        <f t="shared" si="45"/>
        <v>12</v>
      </c>
    </row>
    <row r="715" spans="1:57" s="74" customFormat="1" ht="50.1" customHeight="1" x14ac:dyDescent="0.2">
      <c r="A715" s="78" t="s">
        <v>55</v>
      </c>
      <c r="B715" s="78" t="s">
        <v>56</v>
      </c>
      <c r="C715" s="78" t="s">
        <v>9</v>
      </c>
      <c r="D715" s="78" t="s">
        <v>605</v>
      </c>
      <c r="E715" s="79" t="str">
        <f>+IF(C715&lt;&gt;"",VLOOKUP(MID(C715,18,5),NIVELES!$A$133:$B$213,2,0),"")</f>
        <v>NAPO</v>
      </c>
      <c r="F715" s="80" t="s">
        <v>79</v>
      </c>
      <c r="G715" s="81" t="str">
        <f>+IF(F715&lt;&gt;"",VLOOKUP(F715,NIVELES!$A$246:$C$464,3,0),"")</f>
        <v xml:space="preserve"> </v>
      </c>
      <c r="H715" s="82" t="s">
        <v>1024</v>
      </c>
      <c r="I715" s="78" t="s">
        <v>2290</v>
      </c>
      <c r="J715" s="78" t="s">
        <v>1078</v>
      </c>
      <c r="K715" s="78" t="s">
        <v>2291</v>
      </c>
      <c r="L715" s="78" t="s">
        <v>2294</v>
      </c>
      <c r="M715" s="78">
        <v>30</v>
      </c>
      <c r="N715" s="78" t="s">
        <v>2295</v>
      </c>
      <c r="O715" s="78" t="s">
        <v>2292</v>
      </c>
      <c r="P715" s="82">
        <v>1</v>
      </c>
      <c r="Q715" s="78" t="s">
        <v>2293</v>
      </c>
      <c r="R715" s="82">
        <v>0</v>
      </c>
      <c r="S715" s="82">
        <v>0</v>
      </c>
      <c r="T715" s="82">
        <v>0</v>
      </c>
      <c r="U715" s="82">
        <v>0</v>
      </c>
      <c r="V715" s="82">
        <v>0</v>
      </c>
      <c r="W715" s="82">
        <v>0</v>
      </c>
      <c r="X715" s="82">
        <v>0</v>
      </c>
      <c r="Y715" s="82">
        <v>0</v>
      </c>
      <c r="Z715" s="82">
        <v>0</v>
      </c>
      <c r="AA715" s="82">
        <v>0</v>
      </c>
      <c r="AB715" s="82">
        <v>0</v>
      </c>
      <c r="AC715" s="82">
        <v>1</v>
      </c>
      <c r="AD715" s="85" t="str">
        <f>IF(A715&lt;&gt;"",IF(D715="DIRECCIÓN_DE_TRANSFERENCIAS","280 0031",VLOOKUP(C715,NIVELES!$A$14:$B$105,2,0)),"")</f>
        <v>280 2110</v>
      </c>
      <c r="AE715" s="86" t="s">
        <v>322</v>
      </c>
      <c r="AF715" s="86" t="s">
        <v>542</v>
      </c>
      <c r="AG715" s="79" t="str">
        <f>+IF(AF715&lt;&gt;"",VLOOKUP(AF715,NIVELES!$A$666:$B$673,2,0),"")</f>
        <v>SISTEMA_DE_PROTECCIÓN_ESPECIAL_EN_EL_CICLO_DE_VIDA</v>
      </c>
      <c r="AH715" s="78" t="s">
        <v>452</v>
      </c>
      <c r="AI715" s="79" t="str">
        <f>IF(AH715&lt;&gt;"",VLOOKUP(CONCATENATE(AG715,AH715),NIVELES!$B$676:$C$745,2,0),"")</f>
        <v>Modalidades De Proteccion Especial Directos</v>
      </c>
      <c r="AJ715" s="78" t="s">
        <v>517</v>
      </c>
      <c r="AK715" s="79" t="str">
        <f>+IF(AJ715&lt;&gt;"",VLOOKUP(AJ715,NIVELES!$A$816:$B$892,2,0),"")</f>
        <v>NO APLICA</v>
      </c>
      <c r="AL715" s="78" t="s">
        <v>553</v>
      </c>
      <c r="AM715" s="78">
        <v>510203</v>
      </c>
      <c r="AN715" s="79" t="str">
        <f>IF(AM715&lt;&gt;"",+VLOOKUP(AM715,NIVELES!$A$1652:$B$2466,2,0),"")</f>
        <v>Decimotercer Sueldo</v>
      </c>
      <c r="AO715" s="87">
        <v>6700.83</v>
      </c>
      <c r="AP715" s="88">
        <v>0</v>
      </c>
      <c r="AQ715" s="88">
        <v>0</v>
      </c>
      <c r="AR715" s="88">
        <v>0</v>
      </c>
      <c r="AS715" s="88">
        <v>0</v>
      </c>
      <c r="AT715" s="88">
        <v>0</v>
      </c>
      <c r="AU715" s="88">
        <v>0</v>
      </c>
      <c r="AV715" s="88">
        <v>0</v>
      </c>
      <c r="AW715" s="88">
        <v>0</v>
      </c>
      <c r="AX715" s="88">
        <v>0</v>
      </c>
      <c r="AY715" s="88">
        <v>0</v>
      </c>
      <c r="AZ715" s="88">
        <v>0</v>
      </c>
      <c r="BA715" s="88">
        <v>6700.83</v>
      </c>
      <c r="BB715" s="89">
        <f t="shared" si="43"/>
        <v>6700.83</v>
      </c>
      <c r="BC715" s="90" t="str">
        <f t="shared" si="42"/>
        <v>OK</v>
      </c>
      <c r="BD715" s="91" t="str">
        <f t="shared" si="44"/>
        <v xml:space="preserve">                  </v>
      </c>
      <c r="BE715" s="92">
        <f t="shared" si="45"/>
        <v>1</v>
      </c>
    </row>
    <row r="716" spans="1:57" s="74" customFormat="1" ht="50.1" customHeight="1" x14ac:dyDescent="0.2">
      <c r="A716" s="78" t="s">
        <v>55</v>
      </c>
      <c r="B716" s="78" t="s">
        <v>56</v>
      </c>
      <c r="C716" s="78" t="s">
        <v>9</v>
      </c>
      <c r="D716" s="78" t="s">
        <v>605</v>
      </c>
      <c r="E716" s="79" t="str">
        <f>+IF(C716&lt;&gt;"",VLOOKUP(MID(C716,18,5),NIVELES!$A$133:$B$213,2,0),"")</f>
        <v>NAPO</v>
      </c>
      <c r="F716" s="80" t="s">
        <v>79</v>
      </c>
      <c r="G716" s="81" t="str">
        <f>+IF(F716&lt;&gt;"",VLOOKUP(F716,NIVELES!$A$246:$C$464,3,0),"")</f>
        <v xml:space="preserve"> </v>
      </c>
      <c r="H716" s="82" t="s">
        <v>1024</v>
      </c>
      <c r="I716" s="78" t="s">
        <v>2290</v>
      </c>
      <c r="J716" s="78" t="s">
        <v>1078</v>
      </c>
      <c r="K716" s="78" t="s">
        <v>2291</v>
      </c>
      <c r="L716" s="78" t="s">
        <v>2294</v>
      </c>
      <c r="M716" s="78">
        <v>30</v>
      </c>
      <c r="N716" s="78" t="s">
        <v>2295</v>
      </c>
      <c r="O716" s="78" t="s">
        <v>2292</v>
      </c>
      <c r="P716" s="82">
        <v>1</v>
      </c>
      <c r="Q716" s="78" t="s">
        <v>2293</v>
      </c>
      <c r="R716" s="82">
        <v>0</v>
      </c>
      <c r="S716" s="82">
        <v>0</v>
      </c>
      <c r="T716" s="82">
        <v>0</v>
      </c>
      <c r="U716" s="82">
        <v>0</v>
      </c>
      <c r="V716" s="82">
        <v>0</v>
      </c>
      <c r="W716" s="82">
        <v>0</v>
      </c>
      <c r="X716" s="82">
        <v>0</v>
      </c>
      <c r="Y716" s="82">
        <v>1</v>
      </c>
      <c r="Z716" s="82">
        <v>0</v>
      </c>
      <c r="AA716" s="82">
        <v>0</v>
      </c>
      <c r="AB716" s="82">
        <v>0</v>
      </c>
      <c r="AC716" s="82">
        <v>0</v>
      </c>
      <c r="AD716" s="85" t="str">
        <f>IF(A716&lt;&gt;"",IF(D716="DIRECCIÓN_DE_TRANSFERENCIAS","280 0031",VLOOKUP(C716,NIVELES!$A$14:$B$105,2,0)),"")</f>
        <v>280 2110</v>
      </c>
      <c r="AE716" s="86" t="s">
        <v>322</v>
      </c>
      <c r="AF716" s="86" t="s">
        <v>542</v>
      </c>
      <c r="AG716" s="79" t="str">
        <f>+IF(AF716&lt;&gt;"",VLOOKUP(AF716,NIVELES!$A$666:$B$673,2,0),"")</f>
        <v>SISTEMA_DE_PROTECCIÓN_ESPECIAL_EN_EL_CICLO_DE_VIDA</v>
      </c>
      <c r="AH716" s="78" t="s">
        <v>452</v>
      </c>
      <c r="AI716" s="79" t="str">
        <f>IF(AH716&lt;&gt;"",VLOOKUP(CONCATENATE(AG716,AH716),NIVELES!$B$676:$C$745,2,0),"")</f>
        <v>Modalidades De Proteccion Especial Directos</v>
      </c>
      <c r="AJ716" s="78" t="s">
        <v>517</v>
      </c>
      <c r="AK716" s="79" t="str">
        <f>+IF(AJ716&lt;&gt;"",VLOOKUP(AJ716,NIVELES!$A$816:$B$892,2,0),"")</f>
        <v>NO APLICA</v>
      </c>
      <c r="AL716" s="78" t="s">
        <v>553</v>
      </c>
      <c r="AM716" s="78">
        <v>510204</v>
      </c>
      <c r="AN716" s="79" t="str">
        <f>IF(AM716&lt;&gt;"",+VLOOKUP(AM716,NIVELES!$A$1652:$B$2466,2,0),"")</f>
        <v>Decimocuarto Sueldo</v>
      </c>
      <c r="AO716" s="87">
        <v>3611.67</v>
      </c>
      <c r="AP716" s="88">
        <v>0</v>
      </c>
      <c r="AQ716" s="88">
        <v>0</v>
      </c>
      <c r="AR716" s="88">
        <v>0</v>
      </c>
      <c r="AS716" s="88">
        <v>0</v>
      </c>
      <c r="AT716" s="88">
        <v>0</v>
      </c>
      <c r="AU716" s="88">
        <v>0</v>
      </c>
      <c r="AV716" s="88">
        <v>3611.67</v>
      </c>
      <c r="AW716" s="88">
        <v>0</v>
      </c>
      <c r="AX716" s="88">
        <v>0</v>
      </c>
      <c r="AY716" s="88">
        <v>0</v>
      </c>
      <c r="AZ716" s="88">
        <v>0</v>
      </c>
      <c r="BA716" s="88">
        <v>0</v>
      </c>
      <c r="BB716" s="89">
        <f t="shared" si="43"/>
        <v>3611.67</v>
      </c>
      <c r="BC716" s="90" t="str">
        <f t="shared" si="42"/>
        <v>OK</v>
      </c>
      <c r="BD716" s="91" t="str">
        <f t="shared" si="44"/>
        <v xml:space="preserve">                  </v>
      </c>
      <c r="BE716" s="92">
        <f t="shared" si="45"/>
        <v>1</v>
      </c>
    </row>
    <row r="717" spans="1:57" s="74" customFormat="1" ht="50.1" customHeight="1" x14ac:dyDescent="0.2">
      <c r="A717" s="78" t="s">
        <v>55</v>
      </c>
      <c r="B717" s="78" t="s">
        <v>56</v>
      </c>
      <c r="C717" s="78" t="s">
        <v>9</v>
      </c>
      <c r="D717" s="78" t="s">
        <v>605</v>
      </c>
      <c r="E717" s="79" t="str">
        <f>+IF(C717&lt;&gt;"",VLOOKUP(MID(C717,18,5),NIVELES!$A$133:$B$213,2,0),"")</f>
        <v>NAPO</v>
      </c>
      <c r="F717" s="80" t="s">
        <v>79</v>
      </c>
      <c r="G717" s="81" t="str">
        <f>+IF(F717&lt;&gt;"",VLOOKUP(F717,NIVELES!$A$246:$C$464,3,0),"")</f>
        <v xml:space="preserve"> </v>
      </c>
      <c r="H717" s="82" t="s">
        <v>1024</v>
      </c>
      <c r="I717" s="78" t="s">
        <v>2290</v>
      </c>
      <c r="J717" s="78" t="s">
        <v>1078</v>
      </c>
      <c r="K717" s="78" t="s">
        <v>2291</v>
      </c>
      <c r="L717" s="78" t="s">
        <v>2294</v>
      </c>
      <c r="M717" s="78">
        <v>30</v>
      </c>
      <c r="N717" s="78" t="s">
        <v>2295</v>
      </c>
      <c r="O717" s="78" t="s">
        <v>2292</v>
      </c>
      <c r="P717" s="82">
        <v>1</v>
      </c>
      <c r="Q717" s="78" t="s">
        <v>2293</v>
      </c>
      <c r="R717" s="82">
        <v>0</v>
      </c>
      <c r="S717" s="82">
        <v>0</v>
      </c>
      <c r="T717" s="82">
        <v>0</v>
      </c>
      <c r="U717" s="82">
        <v>0</v>
      </c>
      <c r="V717" s="82">
        <v>0</v>
      </c>
      <c r="W717" s="82">
        <v>0</v>
      </c>
      <c r="X717" s="82">
        <v>0</v>
      </c>
      <c r="Y717" s="82">
        <v>0</v>
      </c>
      <c r="Z717" s="82">
        <v>0</v>
      </c>
      <c r="AA717" s="82">
        <v>0</v>
      </c>
      <c r="AB717" s="82">
        <v>0</v>
      </c>
      <c r="AC717" s="82">
        <v>1</v>
      </c>
      <c r="AD717" s="85" t="str">
        <f>IF(A717&lt;&gt;"",IF(D717="DIRECCIÓN_DE_TRANSFERENCIAS","280 0031",VLOOKUP(C717,NIVELES!$A$14:$B$105,2,0)),"")</f>
        <v>280 2110</v>
      </c>
      <c r="AE717" s="86" t="s">
        <v>322</v>
      </c>
      <c r="AF717" s="86" t="s">
        <v>542</v>
      </c>
      <c r="AG717" s="79" t="str">
        <f>+IF(AF717&lt;&gt;"",VLOOKUP(AF717,NIVELES!$A$666:$B$673,2,0),"")</f>
        <v>SISTEMA_DE_PROTECCIÓN_ESPECIAL_EN_EL_CICLO_DE_VIDA</v>
      </c>
      <c r="AH717" s="78" t="s">
        <v>452</v>
      </c>
      <c r="AI717" s="79" t="str">
        <f>IF(AH717&lt;&gt;"",VLOOKUP(CONCATENATE(AG717,AH717),NIVELES!$B$676:$C$745,2,0),"")</f>
        <v>Modalidades De Proteccion Especial Directos</v>
      </c>
      <c r="AJ717" s="78" t="s">
        <v>517</v>
      </c>
      <c r="AK717" s="79" t="str">
        <f>+IF(AJ717&lt;&gt;"",VLOOKUP(AJ717,NIVELES!$A$816:$B$892,2,0),"")</f>
        <v>NO APLICA</v>
      </c>
      <c r="AL717" s="78" t="s">
        <v>553</v>
      </c>
      <c r="AM717" s="78">
        <v>510510</v>
      </c>
      <c r="AN717" s="79" t="str">
        <f>IF(AM717&lt;&gt;"",+VLOOKUP(AM717,NIVELES!$A$1652:$B$2466,2,0),"")</f>
        <v>Servicios Personales por Contrato</v>
      </c>
      <c r="AO717" s="87">
        <v>80410</v>
      </c>
      <c r="AP717" s="88">
        <v>0</v>
      </c>
      <c r="AQ717" s="88">
        <v>12196</v>
      </c>
      <c r="AR717" s="88">
        <v>7310</v>
      </c>
      <c r="AS717" s="88">
        <v>7310</v>
      </c>
      <c r="AT717" s="88">
        <v>7310</v>
      </c>
      <c r="AU717" s="88">
        <v>7310</v>
      </c>
      <c r="AV717" s="88">
        <v>7310</v>
      </c>
      <c r="AW717" s="88">
        <v>7310</v>
      </c>
      <c r="AX717" s="88">
        <v>7310</v>
      </c>
      <c r="AY717" s="88">
        <v>7310</v>
      </c>
      <c r="AZ717" s="88">
        <v>7310</v>
      </c>
      <c r="BA717" s="88">
        <v>2424</v>
      </c>
      <c r="BB717" s="89">
        <f t="shared" si="43"/>
        <v>80410</v>
      </c>
      <c r="BC717" s="90" t="str">
        <f t="shared" si="42"/>
        <v>OK</v>
      </c>
      <c r="BD717" s="91" t="str">
        <f t="shared" si="44"/>
        <v xml:space="preserve">                  </v>
      </c>
      <c r="BE717" s="92">
        <f t="shared" si="45"/>
        <v>1</v>
      </c>
    </row>
    <row r="718" spans="1:57" s="74" customFormat="1" ht="50.1" customHeight="1" x14ac:dyDescent="0.2">
      <c r="A718" s="78" t="s">
        <v>55</v>
      </c>
      <c r="B718" s="78" t="s">
        <v>56</v>
      </c>
      <c r="C718" s="78" t="s">
        <v>9</v>
      </c>
      <c r="D718" s="78" t="s">
        <v>605</v>
      </c>
      <c r="E718" s="79" t="str">
        <f>+IF(C718&lt;&gt;"",VLOOKUP(MID(C718,18,5),NIVELES!$A$133:$B$213,2,0),"")</f>
        <v>NAPO</v>
      </c>
      <c r="F718" s="80" t="s">
        <v>79</v>
      </c>
      <c r="G718" s="81" t="str">
        <f>+IF(F718&lt;&gt;"",VLOOKUP(F718,NIVELES!$A$246:$C$464,3,0),"")</f>
        <v xml:space="preserve"> </v>
      </c>
      <c r="H718" s="82" t="s">
        <v>1024</v>
      </c>
      <c r="I718" s="78" t="s">
        <v>2290</v>
      </c>
      <c r="J718" s="78" t="s">
        <v>1078</v>
      </c>
      <c r="K718" s="78" t="s">
        <v>2291</v>
      </c>
      <c r="L718" s="78" t="s">
        <v>2294</v>
      </c>
      <c r="M718" s="78">
        <v>30</v>
      </c>
      <c r="N718" s="78" t="s">
        <v>2295</v>
      </c>
      <c r="O718" s="78" t="s">
        <v>2292</v>
      </c>
      <c r="P718" s="82">
        <v>1</v>
      </c>
      <c r="Q718" s="78" t="s">
        <v>2293</v>
      </c>
      <c r="R718" s="82">
        <v>0</v>
      </c>
      <c r="S718" s="82">
        <v>0</v>
      </c>
      <c r="T718" s="82">
        <v>0</v>
      </c>
      <c r="U718" s="82">
        <v>0</v>
      </c>
      <c r="V718" s="82">
        <v>0</v>
      </c>
      <c r="W718" s="82">
        <v>0</v>
      </c>
      <c r="X718" s="82">
        <v>1</v>
      </c>
      <c r="Y718" s="82">
        <v>0</v>
      </c>
      <c r="Z718" s="82">
        <v>0</v>
      </c>
      <c r="AA718" s="82">
        <v>0</v>
      </c>
      <c r="AB718" s="82">
        <v>0</v>
      </c>
      <c r="AC718" s="82">
        <v>0</v>
      </c>
      <c r="AD718" s="85" t="str">
        <f>IF(A718&lt;&gt;"",IF(D718="DIRECCIÓN_DE_TRANSFERENCIAS","280 0031",VLOOKUP(C718,NIVELES!$A$14:$B$105,2,0)),"")</f>
        <v>280 2110</v>
      </c>
      <c r="AE718" s="86" t="s">
        <v>322</v>
      </c>
      <c r="AF718" s="86" t="s">
        <v>542</v>
      </c>
      <c r="AG718" s="79" t="str">
        <f>+IF(AF718&lt;&gt;"",VLOOKUP(AF718,NIVELES!$A$666:$B$673,2,0),"")</f>
        <v>SISTEMA_DE_PROTECCIÓN_ESPECIAL_EN_EL_CICLO_DE_VIDA</v>
      </c>
      <c r="AH718" s="78" t="s">
        <v>452</v>
      </c>
      <c r="AI718" s="79" t="str">
        <f>IF(AH718&lt;&gt;"",VLOOKUP(CONCATENATE(AG718,AH718),NIVELES!$B$676:$C$745,2,0),"")</f>
        <v>Modalidades De Proteccion Especial Directos</v>
      </c>
      <c r="AJ718" s="78" t="s">
        <v>517</v>
      </c>
      <c r="AK718" s="79" t="str">
        <f>+IF(AJ718&lt;&gt;"",VLOOKUP(AJ718,NIVELES!$A$816:$B$892,2,0),"")</f>
        <v>NO APLICA</v>
      </c>
      <c r="AL718" s="78" t="s">
        <v>553</v>
      </c>
      <c r="AM718" s="78">
        <v>510601</v>
      </c>
      <c r="AN718" s="79" t="str">
        <f>IF(AM718&lt;&gt;"",+VLOOKUP(AM718,NIVELES!$A$1652:$B$2466,2,0),"")</f>
        <v>Aporte Patronal</v>
      </c>
      <c r="AO718" s="87">
        <v>7759.57</v>
      </c>
      <c r="AP718" s="88">
        <v>0</v>
      </c>
      <c r="AQ718" s="88">
        <v>1177.04</v>
      </c>
      <c r="AR718" s="88">
        <v>705.42</v>
      </c>
      <c r="AS718" s="88">
        <v>705.42</v>
      </c>
      <c r="AT718" s="88">
        <v>705.42</v>
      </c>
      <c r="AU718" s="88">
        <v>705.42</v>
      </c>
      <c r="AV718" s="88">
        <v>705.42</v>
      </c>
      <c r="AW718" s="88">
        <v>705.42</v>
      </c>
      <c r="AX718" s="88">
        <v>705.42</v>
      </c>
      <c r="AY718" s="88">
        <v>705.42</v>
      </c>
      <c r="AZ718" s="88">
        <v>705.37</v>
      </c>
      <c r="BA718" s="88">
        <v>233.8</v>
      </c>
      <c r="BB718" s="89">
        <f t="shared" si="43"/>
        <v>7759.5700000000006</v>
      </c>
      <c r="BC718" s="90" t="str">
        <f t="shared" si="42"/>
        <v>OK</v>
      </c>
      <c r="BD718" s="91" t="str">
        <f t="shared" si="44"/>
        <v xml:space="preserve">                  </v>
      </c>
      <c r="BE718" s="92">
        <f t="shared" si="45"/>
        <v>1</v>
      </c>
    </row>
    <row r="719" spans="1:57" s="74" customFormat="1" ht="50.1" customHeight="1" x14ac:dyDescent="0.2">
      <c r="A719" s="78" t="s">
        <v>55</v>
      </c>
      <c r="B719" s="78" t="s">
        <v>56</v>
      </c>
      <c r="C719" s="78" t="s">
        <v>9</v>
      </c>
      <c r="D719" s="78" t="s">
        <v>605</v>
      </c>
      <c r="E719" s="79" t="str">
        <f>+IF(C719&lt;&gt;"",VLOOKUP(MID(C719,18,5),NIVELES!$A$133:$B$213,2,0),"")</f>
        <v>NAPO</v>
      </c>
      <c r="F719" s="80" t="s">
        <v>79</v>
      </c>
      <c r="G719" s="81" t="str">
        <f>+IF(F719&lt;&gt;"",VLOOKUP(F719,NIVELES!$A$246:$C$464,3,0),"")</f>
        <v xml:space="preserve"> </v>
      </c>
      <c r="H719" s="82" t="s">
        <v>1024</v>
      </c>
      <c r="I719" s="78" t="s">
        <v>2290</v>
      </c>
      <c r="J719" s="78" t="s">
        <v>1078</v>
      </c>
      <c r="K719" s="78" t="s">
        <v>2291</v>
      </c>
      <c r="L719" s="78" t="s">
        <v>2294</v>
      </c>
      <c r="M719" s="78">
        <v>30</v>
      </c>
      <c r="N719" s="78" t="s">
        <v>2295</v>
      </c>
      <c r="O719" s="78" t="s">
        <v>2292</v>
      </c>
      <c r="P719" s="82">
        <v>12</v>
      </c>
      <c r="Q719" s="78" t="s">
        <v>2293</v>
      </c>
      <c r="R719" s="82">
        <v>1</v>
      </c>
      <c r="S719" s="82">
        <v>1</v>
      </c>
      <c r="T719" s="82">
        <v>1</v>
      </c>
      <c r="U719" s="82">
        <v>1</v>
      </c>
      <c r="V719" s="82">
        <v>1</v>
      </c>
      <c r="W719" s="82">
        <v>1</v>
      </c>
      <c r="X719" s="82">
        <v>1</v>
      </c>
      <c r="Y719" s="82">
        <v>1</v>
      </c>
      <c r="Z719" s="82">
        <v>1</v>
      </c>
      <c r="AA719" s="82">
        <v>1</v>
      </c>
      <c r="AB719" s="82">
        <v>1</v>
      </c>
      <c r="AC719" s="82">
        <v>1</v>
      </c>
      <c r="AD719" s="85" t="str">
        <f>IF(A719&lt;&gt;"",IF(D719="DIRECCIÓN_DE_TRANSFERENCIAS","280 0031",VLOOKUP(C719,NIVELES!$A$14:$B$105,2,0)),"")</f>
        <v>280 2110</v>
      </c>
      <c r="AE719" s="86" t="s">
        <v>322</v>
      </c>
      <c r="AF719" s="86" t="s">
        <v>542</v>
      </c>
      <c r="AG719" s="79" t="str">
        <f>+IF(AF719&lt;&gt;"",VLOOKUP(AF719,NIVELES!$A$666:$B$673,2,0),"")</f>
        <v>SISTEMA_DE_PROTECCIÓN_ESPECIAL_EN_EL_CICLO_DE_VIDA</v>
      </c>
      <c r="AH719" s="78" t="s">
        <v>452</v>
      </c>
      <c r="AI719" s="79" t="str">
        <f>IF(AH719&lt;&gt;"",VLOOKUP(CONCATENATE(AG719,AH719),NIVELES!$B$676:$C$745,2,0),"")</f>
        <v>Modalidades De Proteccion Especial Directos</v>
      </c>
      <c r="AJ719" s="78" t="s">
        <v>517</v>
      </c>
      <c r="AK719" s="79" t="str">
        <f>+IF(AJ719&lt;&gt;"",VLOOKUP(AJ719,NIVELES!$A$816:$B$892,2,0),"")</f>
        <v>NO APLICA</v>
      </c>
      <c r="AL719" s="78" t="s">
        <v>553</v>
      </c>
      <c r="AM719" s="78">
        <v>510602</v>
      </c>
      <c r="AN719" s="79" t="str">
        <f>IF(AM719&lt;&gt;"",+VLOOKUP(AM719,NIVELES!$A$1652:$B$2466,2,0),"")</f>
        <v>Fondo de Reserva</v>
      </c>
      <c r="AO719" s="87">
        <v>6700.83</v>
      </c>
      <c r="AP719" s="88">
        <v>609.16999999999996</v>
      </c>
      <c r="AQ719" s="88">
        <v>507.96</v>
      </c>
      <c r="AR719" s="88">
        <v>609.16999999999996</v>
      </c>
      <c r="AS719" s="88">
        <v>609.16999999999996</v>
      </c>
      <c r="AT719" s="88">
        <v>609.16999999999996</v>
      </c>
      <c r="AU719" s="88">
        <v>609.16999999999996</v>
      </c>
      <c r="AV719" s="88">
        <v>609.16999999999996</v>
      </c>
      <c r="AW719" s="88">
        <v>609.16999999999996</v>
      </c>
      <c r="AX719" s="88">
        <v>609.16999999999996</v>
      </c>
      <c r="AY719" s="88">
        <v>609.16999999999996</v>
      </c>
      <c r="AZ719" s="88">
        <v>609.13</v>
      </c>
      <c r="BA719" s="88">
        <v>101.21000000000004</v>
      </c>
      <c r="BB719" s="89">
        <f t="shared" si="43"/>
        <v>6700.83</v>
      </c>
      <c r="BC719" s="90" t="str">
        <f t="shared" si="42"/>
        <v>OK</v>
      </c>
      <c r="BD719" s="91" t="str">
        <f t="shared" si="44"/>
        <v xml:space="preserve">                  </v>
      </c>
      <c r="BE719" s="92">
        <f t="shared" si="45"/>
        <v>12</v>
      </c>
    </row>
    <row r="720" spans="1:57" s="74" customFormat="1" ht="50.1" customHeight="1" x14ac:dyDescent="0.2">
      <c r="A720" s="78" t="s">
        <v>55</v>
      </c>
      <c r="B720" s="78" t="s">
        <v>56</v>
      </c>
      <c r="C720" s="78" t="s">
        <v>9</v>
      </c>
      <c r="D720" s="78" t="s">
        <v>605</v>
      </c>
      <c r="E720" s="79" t="str">
        <f>+IF(C720&lt;&gt;"",VLOOKUP(MID(C720,18,5),NIVELES!$A$133:$B$213,2,0),"")</f>
        <v>NAPO</v>
      </c>
      <c r="F720" s="80" t="s">
        <v>79</v>
      </c>
      <c r="G720" s="81" t="str">
        <f>+IF(F720&lt;&gt;"",VLOOKUP(F720,NIVELES!$A$246:$C$464,3,0),"")</f>
        <v xml:space="preserve"> </v>
      </c>
      <c r="H720" s="82" t="s">
        <v>1024</v>
      </c>
      <c r="I720" s="78" t="s">
        <v>2290</v>
      </c>
      <c r="J720" s="78" t="s">
        <v>1078</v>
      </c>
      <c r="K720" s="78" t="s">
        <v>2291</v>
      </c>
      <c r="L720" s="78" t="s">
        <v>2294</v>
      </c>
      <c r="M720" s="78">
        <v>30</v>
      </c>
      <c r="N720" s="78" t="s">
        <v>2295</v>
      </c>
      <c r="O720" s="78" t="s">
        <v>2296</v>
      </c>
      <c r="P720" s="82">
        <v>12</v>
      </c>
      <c r="Q720" s="78" t="s">
        <v>2297</v>
      </c>
      <c r="R720" s="82">
        <v>1</v>
      </c>
      <c r="S720" s="82">
        <v>1</v>
      </c>
      <c r="T720" s="82">
        <v>1</v>
      </c>
      <c r="U720" s="82">
        <v>1</v>
      </c>
      <c r="V720" s="82">
        <v>1</v>
      </c>
      <c r="W720" s="82">
        <v>1</v>
      </c>
      <c r="X720" s="82">
        <v>1</v>
      </c>
      <c r="Y720" s="82">
        <v>1</v>
      </c>
      <c r="Z720" s="82">
        <v>1</v>
      </c>
      <c r="AA720" s="82">
        <v>1</v>
      </c>
      <c r="AB720" s="82">
        <v>1</v>
      </c>
      <c r="AC720" s="82">
        <v>1</v>
      </c>
      <c r="AD720" s="85" t="str">
        <f>IF(A720&lt;&gt;"",IF(D720="DIRECCIÓN_DE_TRANSFERENCIAS","280 0031",VLOOKUP(C720,NIVELES!$A$14:$B$105,2,0)),"")</f>
        <v>280 2110</v>
      </c>
      <c r="AE720" s="86" t="s">
        <v>322</v>
      </c>
      <c r="AF720" s="86" t="s">
        <v>542</v>
      </c>
      <c r="AG720" s="79" t="str">
        <f>+IF(AF720&lt;&gt;"",VLOOKUP(AF720,NIVELES!$A$666:$B$673,2,0),"")</f>
        <v>SISTEMA_DE_PROTECCIÓN_ESPECIAL_EN_EL_CICLO_DE_VIDA</v>
      </c>
      <c r="AH720" s="78" t="s">
        <v>452</v>
      </c>
      <c r="AI720" s="79" t="str">
        <f>IF(AH720&lt;&gt;"",VLOOKUP(CONCATENATE(AG720,AH720),NIVELES!$B$676:$C$745,2,0),"")</f>
        <v>Modalidades De Proteccion Especial Directos</v>
      </c>
      <c r="AJ720" s="78" t="s">
        <v>517</v>
      </c>
      <c r="AK720" s="79" t="str">
        <f>+IF(AJ720&lt;&gt;"",VLOOKUP(AJ720,NIVELES!$A$816:$B$892,2,0),"")</f>
        <v>NO APLICA</v>
      </c>
      <c r="AL720" s="78" t="s">
        <v>554</v>
      </c>
      <c r="AM720" s="78">
        <v>530101</v>
      </c>
      <c r="AN720" s="79" t="str">
        <f>IF(AM720&lt;&gt;"",+VLOOKUP(AM720,NIVELES!$A$1652:$B$2466,2,0),"")</f>
        <v>Agua Potable</v>
      </c>
      <c r="AO720" s="87">
        <v>500</v>
      </c>
      <c r="AP720" s="88">
        <v>41.66</v>
      </c>
      <c r="AQ720" s="88">
        <v>0</v>
      </c>
      <c r="AR720" s="88">
        <v>41.66</v>
      </c>
      <c r="AS720" s="88">
        <v>41.66</v>
      </c>
      <c r="AT720" s="88">
        <v>41.66</v>
      </c>
      <c r="AU720" s="88">
        <v>41.66</v>
      </c>
      <c r="AV720" s="88">
        <v>41.66</v>
      </c>
      <c r="AW720" s="88">
        <v>41.66</v>
      </c>
      <c r="AX720" s="88">
        <v>41.66</v>
      </c>
      <c r="AY720" s="88">
        <v>41.66</v>
      </c>
      <c r="AZ720" s="88">
        <v>41.66</v>
      </c>
      <c r="BA720" s="88">
        <v>83.400000000000091</v>
      </c>
      <c r="BB720" s="89">
        <f t="shared" si="43"/>
        <v>500</v>
      </c>
      <c r="BC720" s="90" t="str">
        <f t="shared" si="42"/>
        <v>OK</v>
      </c>
      <c r="BD720" s="91" t="str">
        <f t="shared" si="44"/>
        <v xml:space="preserve">                  </v>
      </c>
      <c r="BE720" s="92">
        <f t="shared" si="45"/>
        <v>12</v>
      </c>
    </row>
    <row r="721" spans="1:57" s="74" customFormat="1" ht="50.1" customHeight="1" x14ac:dyDescent="0.2">
      <c r="A721" s="78" t="s">
        <v>55</v>
      </c>
      <c r="B721" s="78" t="s">
        <v>56</v>
      </c>
      <c r="C721" s="78" t="s">
        <v>9</v>
      </c>
      <c r="D721" s="78" t="s">
        <v>605</v>
      </c>
      <c r="E721" s="79" t="str">
        <f>+IF(C721&lt;&gt;"",VLOOKUP(MID(C721,18,5),NIVELES!$A$133:$B$213,2,0),"")</f>
        <v>NAPO</v>
      </c>
      <c r="F721" s="80" t="s">
        <v>79</v>
      </c>
      <c r="G721" s="81" t="str">
        <f>+IF(F721&lt;&gt;"",VLOOKUP(F721,NIVELES!$A$246:$C$464,3,0),"")</f>
        <v xml:space="preserve"> </v>
      </c>
      <c r="H721" s="82" t="s">
        <v>1024</v>
      </c>
      <c r="I721" s="78" t="s">
        <v>2290</v>
      </c>
      <c r="J721" s="78" t="s">
        <v>1078</v>
      </c>
      <c r="K721" s="78" t="s">
        <v>2291</v>
      </c>
      <c r="L721" s="78" t="s">
        <v>2294</v>
      </c>
      <c r="M721" s="78">
        <v>30</v>
      </c>
      <c r="N721" s="78" t="s">
        <v>2295</v>
      </c>
      <c r="O721" s="78" t="s">
        <v>2296</v>
      </c>
      <c r="P721" s="82">
        <v>12</v>
      </c>
      <c r="Q721" s="78" t="s">
        <v>2298</v>
      </c>
      <c r="R721" s="82">
        <v>1</v>
      </c>
      <c r="S721" s="82">
        <v>1</v>
      </c>
      <c r="T721" s="82">
        <v>1</v>
      </c>
      <c r="U721" s="82">
        <v>1</v>
      </c>
      <c r="V721" s="82">
        <v>1</v>
      </c>
      <c r="W721" s="82">
        <v>1</v>
      </c>
      <c r="X721" s="82">
        <v>1</v>
      </c>
      <c r="Y721" s="82">
        <v>1</v>
      </c>
      <c r="Z721" s="82">
        <v>1</v>
      </c>
      <c r="AA721" s="82">
        <v>1</v>
      </c>
      <c r="AB721" s="82">
        <v>1</v>
      </c>
      <c r="AC721" s="82">
        <v>1</v>
      </c>
      <c r="AD721" s="85" t="str">
        <f>IF(A721&lt;&gt;"",IF(D721="DIRECCIÓN_DE_TRANSFERENCIAS","280 0031",VLOOKUP(C721,NIVELES!$A$14:$B$105,2,0)),"")</f>
        <v>280 2110</v>
      </c>
      <c r="AE721" s="86" t="s">
        <v>322</v>
      </c>
      <c r="AF721" s="86" t="s">
        <v>542</v>
      </c>
      <c r="AG721" s="79" t="str">
        <f>+IF(AF721&lt;&gt;"",VLOOKUP(AF721,NIVELES!$A$666:$B$673,2,0),"")</f>
        <v>SISTEMA_DE_PROTECCIÓN_ESPECIAL_EN_EL_CICLO_DE_VIDA</v>
      </c>
      <c r="AH721" s="78" t="s">
        <v>452</v>
      </c>
      <c r="AI721" s="79" t="str">
        <f>IF(AH721&lt;&gt;"",VLOOKUP(CONCATENATE(AG721,AH721),NIVELES!$B$676:$C$745,2,0),"")</f>
        <v>Modalidades De Proteccion Especial Directos</v>
      </c>
      <c r="AJ721" s="78" t="s">
        <v>517</v>
      </c>
      <c r="AK721" s="79" t="str">
        <f>+IF(AJ721&lt;&gt;"",VLOOKUP(AJ721,NIVELES!$A$816:$B$892,2,0),"")</f>
        <v>NO APLICA</v>
      </c>
      <c r="AL721" s="78" t="s">
        <v>554</v>
      </c>
      <c r="AM721" s="78">
        <v>530104</v>
      </c>
      <c r="AN721" s="79" t="str">
        <f>IF(AM721&lt;&gt;"",+VLOOKUP(AM721,NIVELES!$A$1652:$B$2466,2,0),"")</f>
        <v>Energía Eléctrica</v>
      </c>
      <c r="AO721" s="87">
        <v>2733</v>
      </c>
      <c r="AP721" s="88">
        <v>227.75</v>
      </c>
      <c r="AQ721" s="88">
        <v>101.09</v>
      </c>
      <c r="AR721" s="88">
        <v>227.75</v>
      </c>
      <c r="AS721" s="88">
        <v>227.75</v>
      </c>
      <c r="AT721" s="88">
        <v>227.75</v>
      </c>
      <c r="AU721" s="88">
        <v>227.75</v>
      </c>
      <c r="AV721" s="88">
        <v>227.75</v>
      </c>
      <c r="AW721" s="88">
        <v>227.75</v>
      </c>
      <c r="AX721" s="88">
        <v>227.75</v>
      </c>
      <c r="AY721" s="88">
        <v>227.75</v>
      </c>
      <c r="AZ721" s="88">
        <v>227.75</v>
      </c>
      <c r="BA721" s="88">
        <v>354.40999999999985</v>
      </c>
      <c r="BB721" s="89">
        <f t="shared" si="43"/>
        <v>2733</v>
      </c>
      <c r="BC721" s="90" t="str">
        <f t="shared" si="42"/>
        <v>OK</v>
      </c>
      <c r="BD721" s="91" t="str">
        <f t="shared" si="44"/>
        <v xml:space="preserve">                  </v>
      </c>
      <c r="BE721" s="92">
        <f t="shared" si="45"/>
        <v>12</v>
      </c>
    </row>
    <row r="722" spans="1:57" s="74" customFormat="1" ht="50.1" customHeight="1" x14ac:dyDescent="0.2">
      <c r="A722" s="78" t="s">
        <v>55</v>
      </c>
      <c r="B722" s="78" t="s">
        <v>56</v>
      </c>
      <c r="C722" s="78" t="s">
        <v>9</v>
      </c>
      <c r="D722" s="78" t="s">
        <v>605</v>
      </c>
      <c r="E722" s="79" t="str">
        <f>+IF(C722&lt;&gt;"",VLOOKUP(MID(C722,18,5),NIVELES!$A$133:$B$213,2,0),"")</f>
        <v>NAPO</v>
      </c>
      <c r="F722" s="80" t="s">
        <v>79</v>
      </c>
      <c r="G722" s="81" t="str">
        <f>+IF(F722&lt;&gt;"",VLOOKUP(F722,NIVELES!$A$246:$C$464,3,0),"")</f>
        <v xml:space="preserve"> </v>
      </c>
      <c r="H722" s="82" t="s">
        <v>1024</v>
      </c>
      <c r="I722" s="78" t="s">
        <v>2290</v>
      </c>
      <c r="J722" s="78" t="s">
        <v>1078</v>
      </c>
      <c r="K722" s="78" t="s">
        <v>2291</v>
      </c>
      <c r="L722" s="78" t="s">
        <v>2294</v>
      </c>
      <c r="M722" s="78">
        <v>30</v>
      </c>
      <c r="N722" s="78" t="s">
        <v>2295</v>
      </c>
      <c r="O722" s="78" t="s">
        <v>2296</v>
      </c>
      <c r="P722" s="82">
        <v>12</v>
      </c>
      <c r="Q722" s="78" t="s">
        <v>2299</v>
      </c>
      <c r="R722" s="82">
        <v>1</v>
      </c>
      <c r="S722" s="82">
        <v>1</v>
      </c>
      <c r="T722" s="82">
        <v>1</v>
      </c>
      <c r="U722" s="82">
        <v>1</v>
      </c>
      <c r="V722" s="82">
        <v>1</v>
      </c>
      <c r="W722" s="82">
        <v>1</v>
      </c>
      <c r="X722" s="82">
        <v>1</v>
      </c>
      <c r="Y722" s="82">
        <v>1</v>
      </c>
      <c r="Z722" s="82">
        <v>1</v>
      </c>
      <c r="AA722" s="82">
        <v>1</v>
      </c>
      <c r="AB722" s="82">
        <v>1</v>
      </c>
      <c r="AC722" s="82">
        <v>1</v>
      </c>
      <c r="AD722" s="85" t="str">
        <f>IF(A722&lt;&gt;"",IF(D722="DIRECCIÓN_DE_TRANSFERENCIAS","280 0031",VLOOKUP(C722,NIVELES!$A$14:$B$105,2,0)),"")</f>
        <v>280 2110</v>
      </c>
      <c r="AE722" s="86" t="s">
        <v>322</v>
      </c>
      <c r="AF722" s="86" t="s">
        <v>542</v>
      </c>
      <c r="AG722" s="79" t="str">
        <f>+IF(AF722&lt;&gt;"",VLOOKUP(AF722,NIVELES!$A$666:$B$673,2,0),"")</f>
        <v>SISTEMA_DE_PROTECCIÓN_ESPECIAL_EN_EL_CICLO_DE_VIDA</v>
      </c>
      <c r="AH722" s="78" t="s">
        <v>452</v>
      </c>
      <c r="AI722" s="79" t="str">
        <f>IF(AH722&lt;&gt;"",VLOOKUP(CONCATENATE(AG722,AH722),NIVELES!$B$676:$C$745,2,0),"")</f>
        <v>Modalidades De Proteccion Especial Directos</v>
      </c>
      <c r="AJ722" s="78" t="s">
        <v>517</v>
      </c>
      <c r="AK722" s="79" t="str">
        <f>+IF(AJ722&lt;&gt;"",VLOOKUP(AJ722,NIVELES!$A$816:$B$892,2,0),"")</f>
        <v>NO APLICA</v>
      </c>
      <c r="AL722" s="78" t="s">
        <v>554</v>
      </c>
      <c r="AM722" s="78">
        <v>530105</v>
      </c>
      <c r="AN722" s="79" t="str">
        <f>IF(AM722&lt;&gt;"",+VLOOKUP(AM722,NIVELES!$A$1652:$B$2466,2,0),"")</f>
        <v>Telecomunicaciones</v>
      </c>
      <c r="AO722" s="87">
        <v>3288.8</v>
      </c>
      <c r="AP722" s="88">
        <v>274.07</v>
      </c>
      <c r="AQ722" s="88">
        <v>267.01</v>
      </c>
      <c r="AR722" s="88">
        <v>274.07</v>
      </c>
      <c r="AS722" s="88">
        <v>274.07</v>
      </c>
      <c r="AT722" s="88">
        <v>274.07</v>
      </c>
      <c r="AU722" s="88">
        <v>274.07</v>
      </c>
      <c r="AV722" s="88">
        <v>274.07</v>
      </c>
      <c r="AW722" s="88">
        <v>274.07</v>
      </c>
      <c r="AX722" s="88">
        <v>274.07</v>
      </c>
      <c r="AY722" s="88">
        <v>274.07</v>
      </c>
      <c r="AZ722" s="88">
        <v>274.07</v>
      </c>
      <c r="BA722" s="88">
        <v>281.09000000000015</v>
      </c>
      <c r="BB722" s="89">
        <f t="shared" si="43"/>
        <v>3288.8</v>
      </c>
      <c r="BC722" s="90" t="str">
        <f t="shared" si="42"/>
        <v>OK</v>
      </c>
      <c r="BD722" s="91" t="str">
        <f t="shared" si="44"/>
        <v xml:space="preserve">                  </v>
      </c>
      <c r="BE722" s="92">
        <f t="shared" si="45"/>
        <v>12</v>
      </c>
    </row>
    <row r="723" spans="1:57" s="74" customFormat="1" ht="50.1" customHeight="1" x14ac:dyDescent="0.2">
      <c r="A723" s="78" t="s">
        <v>55</v>
      </c>
      <c r="B723" s="78" t="s">
        <v>56</v>
      </c>
      <c r="C723" s="78" t="s">
        <v>9</v>
      </c>
      <c r="D723" s="78" t="s">
        <v>605</v>
      </c>
      <c r="E723" s="79" t="str">
        <f>+IF(C723&lt;&gt;"",VLOOKUP(MID(C723,18,5),NIVELES!$A$133:$B$213,2,0),"")</f>
        <v>NAPO</v>
      </c>
      <c r="F723" s="80" t="s">
        <v>79</v>
      </c>
      <c r="G723" s="81" t="str">
        <f>+IF(F723&lt;&gt;"",VLOOKUP(F723,NIVELES!$A$246:$C$464,3,0),"")</f>
        <v xml:space="preserve"> </v>
      </c>
      <c r="H723" s="82" t="s">
        <v>1024</v>
      </c>
      <c r="I723" s="78" t="s">
        <v>2290</v>
      </c>
      <c r="J723" s="78" t="s">
        <v>1078</v>
      </c>
      <c r="K723" s="78" t="s">
        <v>2291</v>
      </c>
      <c r="L723" s="78" t="s">
        <v>2294</v>
      </c>
      <c r="M723" s="78">
        <v>30</v>
      </c>
      <c r="N723" s="78" t="s">
        <v>2295</v>
      </c>
      <c r="O723" s="78" t="s">
        <v>2300</v>
      </c>
      <c r="P723" s="82">
        <v>12</v>
      </c>
      <c r="Q723" s="78" t="s">
        <v>2301</v>
      </c>
      <c r="R723" s="82">
        <v>1</v>
      </c>
      <c r="S723" s="82">
        <v>1</v>
      </c>
      <c r="T723" s="82">
        <v>1</v>
      </c>
      <c r="U723" s="82">
        <v>1</v>
      </c>
      <c r="V723" s="82">
        <v>1</v>
      </c>
      <c r="W723" s="82">
        <v>1</v>
      </c>
      <c r="X723" s="82">
        <v>1</v>
      </c>
      <c r="Y723" s="82">
        <v>1</v>
      </c>
      <c r="Z723" s="82">
        <v>1</v>
      </c>
      <c r="AA723" s="82">
        <v>1</v>
      </c>
      <c r="AB723" s="82">
        <v>1</v>
      </c>
      <c r="AC723" s="82">
        <v>1</v>
      </c>
      <c r="AD723" s="85" t="str">
        <f>IF(A723&lt;&gt;"",IF(D723="DIRECCIÓN_DE_TRANSFERENCIAS","280 0031",VLOOKUP(C723,NIVELES!$A$14:$B$105,2,0)),"")</f>
        <v>280 2110</v>
      </c>
      <c r="AE723" s="86" t="s">
        <v>322</v>
      </c>
      <c r="AF723" s="86" t="s">
        <v>542</v>
      </c>
      <c r="AG723" s="79" t="str">
        <f>+IF(AF723&lt;&gt;"",VLOOKUP(AF723,NIVELES!$A$666:$B$673,2,0),"")</f>
        <v>SISTEMA_DE_PROTECCIÓN_ESPECIAL_EN_EL_CICLO_DE_VIDA</v>
      </c>
      <c r="AH723" s="78" t="s">
        <v>452</v>
      </c>
      <c r="AI723" s="79" t="str">
        <f>IF(AH723&lt;&gt;"",VLOOKUP(CONCATENATE(AG723,AH723),NIVELES!$B$676:$C$745,2,0),"")</f>
        <v>Modalidades De Proteccion Especial Directos</v>
      </c>
      <c r="AJ723" s="78" t="s">
        <v>517</v>
      </c>
      <c r="AK723" s="79" t="str">
        <f>+IF(AJ723&lt;&gt;"",VLOOKUP(AJ723,NIVELES!$A$816:$B$892,2,0),"")</f>
        <v>NO APLICA</v>
      </c>
      <c r="AL723" s="78" t="s">
        <v>554</v>
      </c>
      <c r="AM723" s="78">
        <v>530208</v>
      </c>
      <c r="AN723" s="79" t="str">
        <f>IF(AM723&lt;&gt;"",+VLOOKUP(AM723,NIVELES!$A$1652:$B$2466,2,0),"")</f>
        <v>Servicio de Seguridad y Vigilancia</v>
      </c>
      <c r="AO723" s="87">
        <v>43606.8</v>
      </c>
      <c r="AP723" s="88">
        <v>0</v>
      </c>
      <c r="AQ723" s="88">
        <v>0</v>
      </c>
      <c r="AR723" s="88">
        <v>7267.8</v>
      </c>
      <c r="AS723" s="88">
        <v>7267.8</v>
      </c>
      <c r="AT723" s="88">
        <v>7267.8</v>
      </c>
      <c r="AU723" s="88">
        <v>7267.8</v>
      </c>
      <c r="AV723" s="88">
        <v>7267.8</v>
      </c>
      <c r="AW723" s="88">
        <v>0</v>
      </c>
      <c r="AX723" s="88">
        <v>0</v>
      </c>
      <c r="AY723" s="88">
        <v>0</v>
      </c>
      <c r="AZ723" s="88">
        <v>0</v>
      </c>
      <c r="BA723" s="88">
        <v>7267.8000000000029</v>
      </c>
      <c r="BB723" s="89">
        <f t="shared" si="43"/>
        <v>43606.8</v>
      </c>
      <c r="BC723" s="90" t="str">
        <f t="shared" si="42"/>
        <v>OK</v>
      </c>
      <c r="BD723" s="91" t="str">
        <f t="shared" si="44"/>
        <v xml:space="preserve">                  </v>
      </c>
      <c r="BE723" s="92">
        <f t="shared" si="45"/>
        <v>12</v>
      </c>
    </row>
    <row r="724" spans="1:57" s="74" customFormat="1" ht="50.1" customHeight="1" x14ac:dyDescent="0.2">
      <c r="A724" s="78" t="s">
        <v>55</v>
      </c>
      <c r="B724" s="78" t="s">
        <v>56</v>
      </c>
      <c r="C724" s="78" t="s">
        <v>9</v>
      </c>
      <c r="D724" s="78" t="s">
        <v>605</v>
      </c>
      <c r="E724" s="79" t="str">
        <f>+IF(C724&lt;&gt;"",VLOOKUP(MID(C724,18,5),NIVELES!$A$133:$B$213,2,0),"")</f>
        <v>NAPO</v>
      </c>
      <c r="F724" s="80" t="s">
        <v>79</v>
      </c>
      <c r="G724" s="81" t="str">
        <f>+IF(F724&lt;&gt;"",VLOOKUP(F724,NIVELES!$A$246:$C$464,3,0),"")</f>
        <v xml:space="preserve"> </v>
      </c>
      <c r="H724" s="82" t="s">
        <v>1024</v>
      </c>
      <c r="I724" s="78" t="s">
        <v>2290</v>
      </c>
      <c r="J724" s="78" t="s">
        <v>1078</v>
      </c>
      <c r="K724" s="78" t="s">
        <v>2291</v>
      </c>
      <c r="L724" s="78" t="s">
        <v>2294</v>
      </c>
      <c r="M724" s="78">
        <v>30</v>
      </c>
      <c r="N724" s="78" t="s">
        <v>2295</v>
      </c>
      <c r="O724" s="78" t="s">
        <v>2302</v>
      </c>
      <c r="P724" s="82">
        <v>12</v>
      </c>
      <c r="Q724" s="78" t="s">
        <v>2301</v>
      </c>
      <c r="R724" s="82">
        <v>1</v>
      </c>
      <c r="S724" s="82">
        <v>1</v>
      </c>
      <c r="T724" s="82">
        <v>1</v>
      </c>
      <c r="U724" s="82">
        <v>1</v>
      </c>
      <c r="V724" s="82">
        <v>1</v>
      </c>
      <c r="W724" s="82">
        <v>1</v>
      </c>
      <c r="X724" s="82">
        <v>1</v>
      </c>
      <c r="Y724" s="82">
        <v>1</v>
      </c>
      <c r="Z724" s="82">
        <v>1</v>
      </c>
      <c r="AA724" s="82">
        <v>1</v>
      </c>
      <c r="AB724" s="82">
        <v>1</v>
      </c>
      <c r="AC724" s="82">
        <v>1</v>
      </c>
      <c r="AD724" s="85" t="str">
        <f>IF(A724&lt;&gt;"",IF(D724="DIRECCIÓN_DE_TRANSFERENCIAS","280 0031",VLOOKUP(C724,NIVELES!$A$14:$B$105,2,0)),"")</f>
        <v>280 2110</v>
      </c>
      <c r="AE724" s="86" t="s">
        <v>322</v>
      </c>
      <c r="AF724" s="86" t="s">
        <v>542</v>
      </c>
      <c r="AG724" s="79" t="str">
        <f>+IF(AF724&lt;&gt;"",VLOOKUP(AF724,NIVELES!$A$666:$B$673,2,0),"")</f>
        <v>SISTEMA_DE_PROTECCIÓN_ESPECIAL_EN_EL_CICLO_DE_VIDA</v>
      </c>
      <c r="AH724" s="78" t="s">
        <v>452</v>
      </c>
      <c r="AI724" s="79" t="str">
        <f>IF(AH724&lt;&gt;"",VLOOKUP(CONCATENATE(AG724,AH724),NIVELES!$B$676:$C$745,2,0),"")</f>
        <v>Modalidades De Proteccion Especial Directos</v>
      </c>
      <c r="AJ724" s="78" t="s">
        <v>517</v>
      </c>
      <c r="AK724" s="79" t="str">
        <f>+IF(AJ724&lt;&gt;"",VLOOKUP(AJ724,NIVELES!$A$816:$B$892,2,0),"")</f>
        <v>NO APLICA</v>
      </c>
      <c r="AL724" s="78" t="s">
        <v>554</v>
      </c>
      <c r="AM724" s="78">
        <v>530209</v>
      </c>
      <c r="AN724" s="79" t="str">
        <f>IF(AM724&lt;&gt;"",+VLOOKUP(AM724,NIVELES!$A$1652:$B$2466,2,0),"")</f>
        <v>Servicios de Aseo; Lavado de Vestimenta de Trabajo; Fumigación, Desinfección y Limpieza de Instalaciones</v>
      </c>
      <c r="AO724" s="87">
        <v>16668.96</v>
      </c>
      <c r="AP724" s="88">
        <v>1389.08</v>
      </c>
      <c r="AQ724" s="88">
        <v>1389.08</v>
      </c>
      <c r="AR724" s="88">
        <v>1389.08</v>
      </c>
      <c r="AS724" s="88">
        <v>1389.08</v>
      </c>
      <c r="AT724" s="88">
        <v>1389.08</v>
      </c>
      <c r="AU724" s="88">
        <v>1389.08</v>
      </c>
      <c r="AV724" s="88">
        <v>1389.08</v>
      </c>
      <c r="AW724" s="88">
        <v>1389.08</v>
      </c>
      <c r="AX724" s="88">
        <v>1389.08</v>
      </c>
      <c r="AY724" s="88">
        <v>1389.08</v>
      </c>
      <c r="AZ724" s="88">
        <v>1389.08</v>
      </c>
      <c r="BA724" s="88">
        <v>1389.08</v>
      </c>
      <c r="BB724" s="89">
        <f t="shared" si="43"/>
        <v>16668.96</v>
      </c>
      <c r="BC724" s="90" t="str">
        <f t="shared" si="42"/>
        <v>OK</v>
      </c>
      <c r="BD724" s="91" t="str">
        <f t="shared" si="44"/>
        <v xml:space="preserve">                  </v>
      </c>
      <c r="BE724" s="92">
        <f t="shared" si="45"/>
        <v>12</v>
      </c>
    </row>
    <row r="725" spans="1:57" s="74" customFormat="1" ht="50.1" customHeight="1" x14ac:dyDescent="0.2">
      <c r="A725" s="78" t="s">
        <v>55</v>
      </c>
      <c r="B725" s="78" t="s">
        <v>56</v>
      </c>
      <c r="C725" s="78" t="s">
        <v>9</v>
      </c>
      <c r="D725" s="78" t="s">
        <v>605</v>
      </c>
      <c r="E725" s="79" t="str">
        <f>+IF(C725&lt;&gt;"",VLOOKUP(MID(C725,18,5),NIVELES!$A$133:$B$213,2,0),"")</f>
        <v>NAPO</v>
      </c>
      <c r="F725" s="80" t="s">
        <v>79</v>
      </c>
      <c r="G725" s="81" t="str">
        <f>+IF(F725&lt;&gt;"",VLOOKUP(F725,NIVELES!$A$246:$C$464,3,0),"")</f>
        <v xml:space="preserve"> </v>
      </c>
      <c r="H725" s="82" t="s">
        <v>1024</v>
      </c>
      <c r="I725" s="78" t="s">
        <v>2290</v>
      </c>
      <c r="J725" s="78" t="s">
        <v>1078</v>
      </c>
      <c r="K725" s="78" t="s">
        <v>2291</v>
      </c>
      <c r="L725" s="78" t="s">
        <v>2294</v>
      </c>
      <c r="M725" s="78">
        <v>30</v>
      </c>
      <c r="N725" s="78" t="s">
        <v>2295</v>
      </c>
      <c r="O725" s="78" t="s">
        <v>2303</v>
      </c>
      <c r="P725" s="82">
        <v>12</v>
      </c>
      <c r="Q725" s="78" t="s">
        <v>2301</v>
      </c>
      <c r="R725" s="82">
        <v>1</v>
      </c>
      <c r="S725" s="82">
        <v>1</v>
      </c>
      <c r="T725" s="82">
        <v>1</v>
      </c>
      <c r="U725" s="82">
        <v>1</v>
      </c>
      <c r="V725" s="82">
        <v>1</v>
      </c>
      <c r="W725" s="82">
        <v>1</v>
      </c>
      <c r="X725" s="82">
        <v>1</v>
      </c>
      <c r="Y725" s="82">
        <v>1</v>
      </c>
      <c r="Z725" s="82">
        <v>1</v>
      </c>
      <c r="AA725" s="82">
        <v>1</v>
      </c>
      <c r="AB725" s="82">
        <v>1</v>
      </c>
      <c r="AC725" s="82">
        <v>1</v>
      </c>
      <c r="AD725" s="85" t="str">
        <f>IF(A725&lt;&gt;"",IF(D725="DIRECCIÓN_DE_TRANSFERENCIAS","280 0031",VLOOKUP(C725,NIVELES!$A$14:$B$105,2,0)),"")</f>
        <v>280 2110</v>
      </c>
      <c r="AE725" s="86" t="s">
        <v>322</v>
      </c>
      <c r="AF725" s="86" t="s">
        <v>542</v>
      </c>
      <c r="AG725" s="79" t="str">
        <f>+IF(AF725&lt;&gt;"",VLOOKUP(AF725,NIVELES!$A$666:$B$673,2,0),"")</f>
        <v>SISTEMA_DE_PROTECCIÓN_ESPECIAL_EN_EL_CICLO_DE_VIDA</v>
      </c>
      <c r="AH725" s="78" t="s">
        <v>452</v>
      </c>
      <c r="AI725" s="79" t="str">
        <f>IF(AH725&lt;&gt;"",VLOOKUP(CONCATENATE(AG725,AH725),NIVELES!$B$676:$C$745,2,0),"")</f>
        <v>Modalidades De Proteccion Especial Directos</v>
      </c>
      <c r="AJ725" s="78" t="s">
        <v>517</v>
      </c>
      <c r="AK725" s="79" t="str">
        <f>+IF(AJ725&lt;&gt;"",VLOOKUP(AJ725,NIVELES!$A$816:$B$892,2,0),"")</f>
        <v>NO APLICA</v>
      </c>
      <c r="AL725" s="78" t="s">
        <v>554</v>
      </c>
      <c r="AM725" s="78">
        <v>530505</v>
      </c>
      <c r="AN725" s="79" t="str">
        <f>IF(AM725&lt;&gt;"",+VLOOKUP(AM725,NIVELES!$A$1652:$B$2466,2,0),"")</f>
        <v>Vehículos (Arrendamiento)</v>
      </c>
      <c r="AO725" s="87">
        <v>24948</v>
      </c>
      <c r="AP725" s="88">
        <v>0</v>
      </c>
      <c r="AQ725" s="88">
        <v>2079</v>
      </c>
      <c r="AR725" s="88">
        <v>4158</v>
      </c>
      <c r="AS725" s="88">
        <v>4158</v>
      </c>
      <c r="AT725" s="88">
        <v>4158</v>
      </c>
      <c r="AU725" s="88">
        <v>4158</v>
      </c>
      <c r="AV725" s="88">
        <v>4158</v>
      </c>
      <c r="AW725" s="88">
        <v>0</v>
      </c>
      <c r="AX725" s="88">
        <v>0</v>
      </c>
      <c r="AY725" s="88">
        <v>0</v>
      </c>
      <c r="AZ725" s="88">
        <v>0</v>
      </c>
      <c r="BA725" s="88">
        <v>2079</v>
      </c>
      <c r="BB725" s="89">
        <f t="shared" si="43"/>
        <v>24948</v>
      </c>
      <c r="BC725" s="90" t="str">
        <f t="shared" si="42"/>
        <v>OK</v>
      </c>
      <c r="BD725" s="91" t="str">
        <f t="shared" si="44"/>
        <v xml:space="preserve">                  </v>
      </c>
      <c r="BE725" s="92">
        <f t="shared" si="45"/>
        <v>12</v>
      </c>
    </row>
    <row r="726" spans="1:57" s="74" customFormat="1" ht="50.1" customHeight="1" x14ac:dyDescent="0.2">
      <c r="A726" s="78" t="s">
        <v>55</v>
      </c>
      <c r="B726" s="78" t="s">
        <v>56</v>
      </c>
      <c r="C726" s="78" t="s">
        <v>9</v>
      </c>
      <c r="D726" s="78" t="s">
        <v>605</v>
      </c>
      <c r="E726" s="79" t="str">
        <f>+IF(C726&lt;&gt;"",VLOOKUP(MID(C726,18,5),NIVELES!$A$133:$B$213,2,0),"")</f>
        <v>NAPO</v>
      </c>
      <c r="F726" s="80" t="s">
        <v>79</v>
      </c>
      <c r="G726" s="81" t="str">
        <f>+IF(F726&lt;&gt;"",VLOOKUP(F726,NIVELES!$A$246:$C$464,3,0),"")</f>
        <v xml:space="preserve"> </v>
      </c>
      <c r="H726" s="82" t="s">
        <v>1024</v>
      </c>
      <c r="I726" s="78" t="s">
        <v>2290</v>
      </c>
      <c r="J726" s="78" t="s">
        <v>1078</v>
      </c>
      <c r="K726" s="78" t="s">
        <v>2291</v>
      </c>
      <c r="L726" s="78" t="s">
        <v>2294</v>
      </c>
      <c r="M726" s="78">
        <v>30</v>
      </c>
      <c r="N726" s="78" t="s">
        <v>2295</v>
      </c>
      <c r="O726" s="78" t="s">
        <v>2304</v>
      </c>
      <c r="P726" s="82">
        <v>12</v>
      </c>
      <c r="Q726" s="78" t="s">
        <v>2305</v>
      </c>
      <c r="R726" s="82">
        <v>1</v>
      </c>
      <c r="S726" s="82">
        <v>1</v>
      </c>
      <c r="T726" s="82">
        <v>1</v>
      </c>
      <c r="U726" s="82">
        <v>1</v>
      </c>
      <c r="V726" s="82">
        <v>1</v>
      </c>
      <c r="W726" s="82">
        <v>1</v>
      </c>
      <c r="X726" s="82">
        <v>1</v>
      </c>
      <c r="Y726" s="82">
        <v>1</v>
      </c>
      <c r="Z726" s="82">
        <v>1</v>
      </c>
      <c r="AA726" s="82">
        <v>1</v>
      </c>
      <c r="AB726" s="82">
        <v>1</v>
      </c>
      <c r="AC726" s="82">
        <v>1</v>
      </c>
      <c r="AD726" s="85" t="str">
        <f>IF(A726&lt;&gt;"",IF(D726="DIRECCIÓN_DE_TRANSFERENCIAS","280 0031",VLOOKUP(C726,NIVELES!$A$14:$B$105,2,0)),"")</f>
        <v>280 2110</v>
      </c>
      <c r="AE726" s="86" t="s">
        <v>322</v>
      </c>
      <c r="AF726" s="86" t="s">
        <v>542</v>
      </c>
      <c r="AG726" s="79" t="str">
        <f>+IF(AF726&lt;&gt;"",VLOOKUP(AF726,NIVELES!$A$666:$B$673,2,0),"")</f>
        <v>SISTEMA_DE_PROTECCIÓN_ESPECIAL_EN_EL_CICLO_DE_VIDA</v>
      </c>
      <c r="AH726" s="78" t="s">
        <v>452</v>
      </c>
      <c r="AI726" s="79" t="str">
        <f>IF(AH726&lt;&gt;"",VLOOKUP(CONCATENATE(AG726,AH726),NIVELES!$B$676:$C$745,2,0),"")</f>
        <v>Modalidades De Proteccion Especial Directos</v>
      </c>
      <c r="AJ726" s="78" t="s">
        <v>517</v>
      </c>
      <c r="AK726" s="79" t="str">
        <f>+IF(AJ726&lt;&gt;"",VLOOKUP(AJ726,NIVELES!$A$816:$B$892,2,0),"")</f>
        <v>NO APLICA</v>
      </c>
      <c r="AL726" s="78" t="s">
        <v>554</v>
      </c>
      <c r="AM726" s="78">
        <v>530801</v>
      </c>
      <c r="AN726" s="79" t="str">
        <f>IF(AM726&lt;&gt;"",+VLOOKUP(AM726,NIVELES!$A$1652:$B$2466,2,0),"")</f>
        <v>Alimentos y Bebidas</v>
      </c>
      <c r="AO726" s="87">
        <v>40945.440000000002</v>
      </c>
      <c r="AP726" s="88">
        <v>3412.1200000000003</v>
      </c>
      <c r="AQ726" s="88">
        <v>2929.9</v>
      </c>
      <c r="AR726" s="88">
        <v>3412.12</v>
      </c>
      <c r="AS726" s="88">
        <v>3412.12</v>
      </c>
      <c r="AT726" s="88">
        <v>3412.12</v>
      </c>
      <c r="AU726" s="88">
        <v>3412.12</v>
      </c>
      <c r="AV726" s="88">
        <v>3412.12</v>
      </c>
      <c r="AW726" s="88">
        <v>3412.12</v>
      </c>
      <c r="AX726" s="88">
        <v>3412.12</v>
      </c>
      <c r="AY726" s="88">
        <v>3412.12</v>
      </c>
      <c r="AZ726" s="88">
        <v>3412.12</v>
      </c>
      <c r="BA726" s="88">
        <v>3894.3400000000038</v>
      </c>
      <c r="BB726" s="89">
        <f t="shared" si="43"/>
        <v>40945.440000000002</v>
      </c>
      <c r="BC726" s="90" t="str">
        <f t="shared" si="42"/>
        <v>OK</v>
      </c>
      <c r="BD726" s="91" t="str">
        <f t="shared" si="44"/>
        <v xml:space="preserve">                  </v>
      </c>
      <c r="BE726" s="92">
        <f t="shared" si="45"/>
        <v>12</v>
      </c>
    </row>
    <row r="727" spans="1:57" s="74" customFormat="1" ht="50.1" customHeight="1" x14ac:dyDescent="0.2">
      <c r="A727" s="78" t="s">
        <v>55</v>
      </c>
      <c r="B727" s="78" t="s">
        <v>56</v>
      </c>
      <c r="C727" s="78" t="s">
        <v>9</v>
      </c>
      <c r="D727" s="78" t="s">
        <v>605</v>
      </c>
      <c r="E727" s="79" t="str">
        <f>+IF(C727&lt;&gt;"",VLOOKUP(MID(C727,18,5),NIVELES!$A$133:$B$213,2,0),"")</f>
        <v>NAPO</v>
      </c>
      <c r="F727" s="80" t="s">
        <v>79</v>
      </c>
      <c r="G727" s="81" t="str">
        <f>+IF(F727&lt;&gt;"",VLOOKUP(F727,NIVELES!$A$246:$C$464,3,0),"")</f>
        <v xml:space="preserve"> </v>
      </c>
      <c r="H727" s="82" t="s">
        <v>1024</v>
      </c>
      <c r="I727" s="78" t="s">
        <v>2290</v>
      </c>
      <c r="J727" s="78" t="s">
        <v>1078</v>
      </c>
      <c r="K727" s="78" t="s">
        <v>2291</v>
      </c>
      <c r="L727" s="78" t="s">
        <v>2294</v>
      </c>
      <c r="M727" s="78">
        <v>30</v>
      </c>
      <c r="N727" s="78" t="s">
        <v>2295</v>
      </c>
      <c r="O727" s="78" t="s">
        <v>2306</v>
      </c>
      <c r="P727" s="82">
        <v>1</v>
      </c>
      <c r="Q727" s="78" t="s">
        <v>2301</v>
      </c>
      <c r="R727" s="82">
        <v>0</v>
      </c>
      <c r="S727" s="82">
        <v>0</v>
      </c>
      <c r="T727" s="82">
        <v>1</v>
      </c>
      <c r="U727" s="82">
        <v>0</v>
      </c>
      <c r="V727" s="82">
        <v>0</v>
      </c>
      <c r="W727" s="82">
        <v>0</v>
      </c>
      <c r="X727" s="82">
        <v>0</v>
      </c>
      <c r="Y727" s="82">
        <v>0</v>
      </c>
      <c r="Z727" s="82">
        <v>0</v>
      </c>
      <c r="AA727" s="82">
        <v>0</v>
      </c>
      <c r="AB727" s="82">
        <v>0</v>
      </c>
      <c r="AC727" s="82">
        <v>0</v>
      </c>
      <c r="AD727" s="85" t="str">
        <f>IF(A727&lt;&gt;"",IF(D727="DIRECCIÓN_DE_TRANSFERENCIAS","280 0031",VLOOKUP(C727,NIVELES!$A$14:$B$105,2,0)),"")</f>
        <v>280 2110</v>
      </c>
      <c r="AE727" s="86" t="s">
        <v>322</v>
      </c>
      <c r="AF727" s="86" t="s">
        <v>542</v>
      </c>
      <c r="AG727" s="79" t="str">
        <f>+IF(AF727&lt;&gt;"",VLOOKUP(AF727,NIVELES!$A$666:$B$673,2,0),"")</f>
        <v>SISTEMA_DE_PROTECCIÓN_ESPECIAL_EN_EL_CICLO_DE_VIDA</v>
      </c>
      <c r="AH727" s="78" t="s">
        <v>452</v>
      </c>
      <c r="AI727" s="79" t="str">
        <f>IF(AH727&lt;&gt;"",VLOOKUP(CONCATENATE(AG727,AH727),NIVELES!$B$676:$C$745,2,0),"")</f>
        <v>Modalidades De Proteccion Especial Directos</v>
      </c>
      <c r="AJ727" s="78" t="s">
        <v>517</v>
      </c>
      <c r="AK727" s="79" t="str">
        <f>+IF(AJ727&lt;&gt;"",VLOOKUP(AJ727,NIVELES!$A$816:$B$892,2,0),"")</f>
        <v>NO APLICA</v>
      </c>
      <c r="AL727" s="78" t="s">
        <v>554</v>
      </c>
      <c r="AM727" s="78">
        <v>530802</v>
      </c>
      <c r="AN727" s="79" t="str">
        <f>IF(AM727&lt;&gt;"",+VLOOKUP(AM727,NIVELES!$A$1652:$B$2466,2,0),"")</f>
        <v>Vestuario, Lencería, Prendas de Protección; y, Accesorios para Uniformes Militares y Policiales; y, Carpas</v>
      </c>
      <c r="AO727" s="87">
        <v>0</v>
      </c>
      <c r="AP727" s="88">
        <v>0</v>
      </c>
      <c r="AQ727" s="88">
        <v>0</v>
      </c>
      <c r="AR727" s="88">
        <v>0</v>
      </c>
      <c r="AS727" s="88">
        <v>0</v>
      </c>
      <c r="AT727" s="88">
        <v>0</v>
      </c>
      <c r="AU727" s="88">
        <v>0</v>
      </c>
      <c r="AV727" s="88">
        <v>0</v>
      </c>
      <c r="AW727" s="88">
        <v>0</v>
      </c>
      <c r="AX727" s="88">
        <v>0</v>
      </c>
      <c r="AY727" s="88">
        <v>0</v>
      </c>
      <c r="AZ727" s="88">
        <v>0</v>
      </c>
      <c r="BA727" s="88">
        <v>0</v>
      </c>
      <c r="BB727" s="89">
        <f t="shared" si="43"/>
        <v>0</v>
      </c>
      <c r="BC727" s="90" t="str">
        <f t="shared" si="42"/>
        <v>OK</v>
      </c>
      <c r="BD727" s="91" t="str">
        <f t="shared" si="44"/>
        <v xml:space="preserve">                  </v>
      </c>
      <c r="BE727" s="92">
        <f t="shared" si="45"/>
        <v>1</v>
      </c>
    </row>
    <row r="728" spans="1:57" s="74" customFormat="1" ht="50.1" customHeight="1" x14ac:dyDescent="0.2">
      <c r="A728" s="78" t="s">
        <v>55</v>
      </c>
      <c r="B728" s="78" t="s">
        <v>56</v>
      </c>
      <c r="C728" s="78" t="s">
        <v>9</v>
      </c>
      <c r="D728" s="78" t="s">
        <v>605</v>
      </c>
      <c r="E728" s="79" t="str">
        <f>+IF(C728&lt;&gt;"",VLOOKUP(MID(C728,18,5),NIVELES!$A$133:$B$213,2,0),"")</f>
        <v>NAPO</v>
      </c>
      <c r="F728" s="80" t="s">
        <v>79</v>
      </c>
      <c r="G728" s="81" t="str">
        <f>+IF(F728&lt;&gt;"",VLOOKUP(F728,NIVELES!$A$246:$C$464,3,0),"")</f>
        <v xml:space="preserve"> </v>
      </c>
      <c r="H728" s="82" t="s">
        <v>1024</v>
      </c>
      <c r="I728" s="78" t="s">
        <v>2290</v>
      </c>
      <c r="J728" s="78" t="s">
        <v>1078</v>
      </c>
      <c r="K728" s="78" t="s">
        <v>2291</v>
      </c>
      <c r="L728" s="78" t="s">
        <v>2294</v>
      </c>
      <c r="M728" s="78">
        <v>30</v>
      </c>
      <c r="N728" s="78" t="s">
        <v>2295</v>
      </c>
      <c r="O728" s="78" t="s">
        <v>2307</v>
      </c>
      <c r="P728" s="82">
        <v>2</v>
      </c>
      <c r="Q728" s="78" t="s">
        <v>2301</v>
      </c>
      <c r="R728" s="82">
        <v>0</v>
      </c>
      <c r="S728" s="82">
        <v>0</v>
      </c>
      <c r="T728" s="82">
        <v>1</v>
      </c>
      <c r="U728" s="82">
        <v>0</v>
      </c>
      <c r="V728" s="82">
        <v>0</v>
      </c>
      <c r="W728" s="82">
        <v>1</v>
      </c>
      <c r="X728" s="82">
        <v>0</v>
      </c>
      <c r="Y728" s="82">
        <v>0</v>
      </c>
      <c r="Z728" s="82">
        <v>0</v>
      </c>
      <c r="AA728" s="82">
        <v>0</v>
      </c>
      <c r="AB728" s="82">
        <v>0</v>
      </c>
      <c r="AC728" s="82">
        <v>0</v>
      </c>
      <c r="AD728" s="85" t="str">
        <f>IF(A728&lt;&gt;"",IF(D728="DIRECCIÓN_DE_TRANSFERENCIAS","280 0031",VLOOKUP(C728,NIVELES!$A$14:$B$105,2,0)),"")</f>
        <v>280 2110</v>
      </c>
      <c r="AE728" s="86" t="s">
        <v>322</v>
      </c>
      <c r="AF728" s="86" t="s">
        <v>542</v>
      </c>
      <c r="AG728" s="79" t="str">
        <f>+IF(AF728&lt;&gt;"",VLOOKUP(AF728,NIVELES!$A$666:$B$673,2,0),"")</f>
        <v>SISTEMA_DE_PROTECCIÓN_ESPECIAL_EN_EL_CICLO_DE_VIDA</v>
      </c>
      <c r="AH728" s="78" t="s">
        <v>452</v>
      </c>
      <c r="AI728" s="79" t="str">
        <f>IF(AH728&lt;&gt;"",VLOOKUP(CONCATENATE(AG728,AH728),NIVELES!$B$676:$C$745,2,0),"")</f>
        <v>Modalidades De Proteccion Especial Directos</v>
      </c>
      <c r="AJ728" s="78" t="s">
        <v>517</v>
      </c>
      <c r="AK728" s="79" t="str">
        <f>+IF(AJ728&lt;&gt;"",VLOOKUP(AJ728,NIVELES!$A$816:$B$892,2,0),"")</f>
        <v>NO APLICA</v>
      </c>
      <c r="AL728" s="78" t="s">
        <v>554</v>
      </c>
      <c r="AM728" s="78">
        <v>530804</v>
      </c>
      <c r="AN728" s="79" t="str">
        <f>IF(AM728&lt;&gt;"",+VLOOKUP(AM728,NIVELES!$A$1652:$B$2466,2,0),"")</f>
        <v>Materiales de Oficina</v>
      </c>
      <c r="AO728" s="87">
        <v>100</v>
      </c>
      <c r="AP728" s="88">
        <v>0</v>
      </c>
      <c r="AQ728" s="88">
        <v>0</v>
      </c>
      <c r="AR728" s="88">
        <v>100</v>
      </c>
      <c r="AS728" s="88">
        <v>0</v>
      </c>
      <c r="AT728" s="88">
        <v>0</v>
      </c>
      <c r="AU728" s="88">
        <v>0</v>
      </c>
      <c r="AV728" s="88">
        <v>0</v>
      </c>
      <c r="AW728" s="88">
        <v>0</v>
      </c>
      <c r="AX728" s="88">
        <v>0</v>
      </c>
      <c r="AY728" s="88">
        <v>0</v>
      </c>
      <c r="AZ728" s="88">
        <v>0</v>
      </c>
      <c r="BA728" s="88">
        <v>0</v>
      </c>
      <c r="BB728" s="89">
        <f t="shared" si="43"/>
        <v>100</v>
      </c>
      <c r="BC728" s="90" t="str">
        <f t="shared" si="42"/>
        <v>OK</v>
      </c>
      <c r="BD728" s="91" t="str">
        <f t="shared" si="44"/>
        <v xml:space="preserve">                  </v>
      </c>
      <c r="BE728" s="92">
        <f t="shared" si="45"/>
        <v>2</v>
      </c>
    </row>
    <row r="729" spans="1:57" s="74" customFormat="1" ht="50.1" customHeight="1" x14ac:dyDescent="0.2">
      <c r="A729" s="78" t="s">
        <v>55</v>
      </c>
      <c r="B729" s="78" t="s">
        <v>56</v>
      </c>
      <c r="C729" s="78" t="s">
        <v>9</v>
      </c>
      <c r="D729" s="78" t="s">
        <v>605</v>
      </c>
      <c r="E729" s="79" t="str">
        <f>+IF(C729&lt;&gt;"",VLOOKUP(MID(C729,18,5),NIVELES!$A$133:$B$213,2,0),"")</f>
        <v>NAPO</v>
      </c>
      <c r="F729" s="80" t="s">
        <v>79</v>
      </c>
      <c r="G729" s="81" t="str">
        <f>+IF(F729&lt;&gt;"",VLOOKUP(F729,NIVELES!$A$246:$C$464,3,0),"")</f>
        <v xml:space="preserve"> </v>
      </c>
      <c r="H729" s="82" t="s">
        <v>1024</v>
      </c>
      <c r="I729" s="78" t="s">
        <v>2290</v>
      </c>
      <c r="J729" s="78" t="s">
        <v>1078</v>
      </c>
      <c r="K729" s="78" t="s">
        <v>2291</v>
      </c>
      <c r="L729" s="78" t="s">
        <v>2294</v>
      </c>
      <c r="M729" s="78">
        <v>30</v>
      </c>
      <c r="N729" s="78" t="s">
        <v>2295</v>
      </c>
      <c r="O729" s="78" t="s">
        <v>2308</v>
      </c>
      <c r="P729" s="82">
        <v>2</v>
      </c>
      <c r="Q729" s="78" t="s">
        <v>2301</v>
      </c>
      <c r="R729" s="82">
        <v>0</v>
      </c>
      <c r="S729" s="82">
        <v>0</v>
      </c>
      <c r="T729" s="82">
        <v>1</v>
      </c>
      <c r="U729" s="82">
        <v>0</v>
      </c>
      <c r="V729" s="82">
        <v>0</v>
      </c>
      <c r="W729" s="82">
        <v>1</v>
      </c>
      <c r="X729" s="82">
        <v>0</v>
      </c>
      <c r="Y729" s="82">
        <v>0</v>
      </c>
      <c r="Z729" s="82">
        <v>0</v>
      </c>
      <c r="AA729" s="82">
        <v>0</v>
      </c>
      <c r="AB729" s="82">
        <v>0</v>
      </c>
      <c r="AC729" s="82">
        <v>0</v>
      </c>
      <c r="AD729" s="85" t="str">
        <f>IF(A729&lt;&gt;"",IF(D729="DIRECCIÓN_DE_TRANSFERENCIAS","280 0031",VLOOKUP(C729,NIVELES!$A$14:$B$105,2,0)),"")</f>
        <v>280 2110</v>
      </c>
      <c r="AE729" s="86" t="s">
        <v>322</v>
      </c>
      <c r="AF729" s="86" t="s">
        <v>542</v>
      </c>
      <c r="AG729" s="79" t="str">
        <f>+IF(AF729&lt;&gt;"",VLOOKUP(AF729,NIVELES!$A$666:$B$673,2,0),"")</f>
        <v>SISTEMA_DE_PROTECCIÓN_ESPECIAL_EN_EL_CICLO_DE_VIDA</v>
      </c>
      <c r="AH729" s="78" t="s">
        <v>452</v>
      </c>
      <c r="AI729" s="79" t="str">
        <f>IF(AH729&lt;&gt;"",VLOOKUP(CONCATENATE(AG729,AH729),NIVELES!$B$676:$C$745,2,0),"")</f>
        <v>Modalidades De Proteccion Especial Directos</v>
      </c>
      <c r="AJ729" s="78" t="s">
        <v>517</v>
      </c>
      <c r="AK729" s="79" t="str">
        <f>+IF(AJ729&lt;&gt;"",VLOOKUP(AJ729,NIVELES!$A$816:$B$892,2,0),"")</f>
        <v>NO APLICA</v>
      </c>
      <c r="AL729" s="78" t="s">
        <v>554</v>
      </c>
      <c r="AM729" s="78">
        <v>530805</v>
      </c>
      <c r="AN729" s="79" t="str">
        <f>IF(AM729&lt;&gt;"",+VLOOKUP(AM729,NIVELES!$A$1652:$B$2466,2,0),"")</f>
        <v>Materiales de Aseo</v>
      </c>
      <c r="AO729" s="87">
        <v>7000</v>
      </c>
      <c r="AP729" s="88">
        <v>0</v>
      </c>
      <c r="AQ729" s="88">
        <v>0</v>
      </c>
      <c r="AR729" s="88">
        <v>3500</v>
      </c>
      <c r="AS729" s="88">
        <v>0</v>
      </c>
      <c r="AT729" s="88">
        <v>0</v>
      </c>
      <c r="AU729" s="88">
        <v>3500</v>
      </c>
      <c r="AV729" s="88">
        <v>0</v>
      </c>
      <c r="AW729" s="88">
        <v>0</v>
      </c>
      <c r="AX729" s="88">
        <v>0</v>
      </c>
      <c r="AY729" s="88">
        <v>0</v>
      </c>
      <c r="AZ729" s="88">
        <v>0</v>
      </c>
      <c r="BA729" s="88">
        <v>0</v>
      </c>
      <c r="BB729" s="89">
        <f t="shared" si="43"/>
        <v>7000</v>
      </c>
      <c r="BC729" s="90" t="str">
        <f t="shared" si="42"/>
        <v>OK</v>
      </c>
      <c r="BD729" s="91" t="str">
        <f t="shared" si="44"/>
        <v xml:space="preserve">                  </v>
      </c>
      <c r="BE729" s="92">
        <f t="shared" si="45"/>
        <v>2</v>
      </c>
    </row>
    <row r="730" spans="1:57" s="74" customFormat="1" ht="50.1" customHeight="1" x14ac:dyDescent="0.2">
      <c r="A730" s="78" t="s">
        <v>55</v>
      </c>
      <c r="B730" s="78" t="s">
        <v>56</v>
      </c>
      <c r="C730" s="78" t="s">
        <v>9</v>
      </c>
      <c r="D730" s="78" t="s">
        <v>605</v>
      </c>
      <c r="E730" s="79" t="str">
        <f>+IF(C730&lt;&gt;"",VLOOKUP(MID(C730,18,5),NIVELES!$A$133:$B$213,2,0),"")</f>
        <v>NAPO</v>
      </c>
      <c r="F730" s="80" t="s">
        <v>79</v>
      </c>
      <c r="G730" s="81" t="str">
        <f>+IF(F730&lt;&gt;"",VLOOKUP(F730,NIVELES!$A$246:$C$464,3,0),"")</f>
        <v xml:space="preserve"> </v>
      </c>
      <c r="H730" s="82" t="s">
        <v>1024</v>
      </c>
      <c r="I730" s="78" t="s">
        <v>2290</v>
      </c>
      <c r="J730" s="78" t="s">
        <v>1078</v>
      </c>
      <c r="K730" s="78" t="s">
        <v>2291</v>
      </c>
      <c r="L730" s="78" t="s">
        <v>2294</v>
      </c>
      <c r="M730" s="78">
        <v>30</v>
      </c>
      <c r="N730" s="78" t="s">
        <v>2295</v>
      </c>
      <c r="O730" s="78" t="s">
        <v>2309</v>
      </c>
      <c r="P730" s="82">
        <v>2</v>
      </c>
      <c r="Q730" s="78" t="s">
        <v>1954</v>
      </c>
      <c r="R730" s="82">
        <v>0</v>
      </c>
      <c r="S730" s="82">
        <v>0</v>
      </c>
      <c r="T730" s="82">
        <v>1</v>
      </c>
      <c r="U730" s="82">
        <v>0</v>
      </c>
      <c r="V730" s="82">
        <v>0</v>
      </c>
      <c r="W730" s="82">
        <v>1</v>
      </c>
      <c r="X730" s="82">
        <v>0</v>
      </c>
      <c r="Y730" s="82">
        <v>0</v>
      </c>
      <c r="Z730" s="82">
        <v>0</v>
      </c>
      <c r="AA730" s="82">
        <v>0</v>
      </c>
      <c r="AB730" s="82">
        <v>0</v>
      </c>
      <c r="AC730" s="82">
        <v>0</v>
      </c>
      <c r="AD730" s="85" t="str">
        <f>IF(A730&lt;&gt;"",IF(D730="DIRECCIÓN_DE_TRANSFERENCIAS","280 0031",VLOOKUP(C730,NIVELES!$A$14:$B$105,2,0)),"")</f>
        <v>280 2110</v>
      </c>
      <c r="AE730" s="86" t="s">
        <v>322</v>
      </c>
      <c r="AF730" s="86" t="s">
        <v>542</v>
      </c>
      <c r="AG730" s="79" t="str">
        <f>+IF(AF730&lt;&gt;"",VLOOKUP(AF730,NIVELES!$A$666:$B$673,2,0),"")</f>
        <v>SISTEMA_DE_PROTECCIÓN_ESPECIAL_EN_EL_CICLO_DE_VIDA</v>
      </c>
      <c r="AH730" s="78" t="s">
        <v>452</v>
      </c>
      <c r="AI730" s="79" t="str">
        <f>IF(AH730&lt;&gt;"",VLOOKUP(CONCATENATE(AG730,AH730),NIVELES!$B$676:$C$745,2,0),"")</f>
        <v>Modalidades De Proteccion Especial Directos</v>
      </c>
      <c r="AJ730" s="78" t="s">
        <v>517</v>
      </c>
      <c r="AK730" s="79" t="str">
        <f>+IF(AJ730&lt;&gt;"",VLOOKUP(AJ730,NIVELES!$A$816:$B$892,2,0),"")</f>
        <v>NO APLICA</v>
      </c>
      <c r="AL730" s="78" t="s">
        <v>554</v>
      </c>
      <c r="AM730" s="78">
        <v>530809</v>
      </c>
      <c r="AN730" s="79" t="str">
        <f>IF(AM730&lt;&gt;"",+VLOOKUP(AM730,NIVELES!$A$1652:$B$2466,2,0),"")</f>
        <v>Medicamentos</v>
      </c>
      <c r="AO730" s="87">
        <v>500</v>
      </c>
      <c r="AP730" s="88">
        <v>0</v>
      </c>
      <c r="AQ730" s="88">
        <v>0</v>
      </c>
      <c r="AR730" s="88">
        <v>500</v>
      </c>
      <c r="AS730" s="88">
        <v>0</v>
      </c>
      <c r="AT730" s="88">
        <v>0</v>
      </c>
      <c r="AU730" s="88">
        <v>0</v>
      </c>
      <c r="AV730" s="88">
        <v>0</v>
      </c>
      <c r="AW730" s="88">
        <v>0</v>
      </c>
      <c r="AX730" s="88">
        <v>0</v>
      </c>
      <c r="AY730" s="88">
        <v>0</v>
      </c>
      <c r="AZ730" s="88">
        <v>0</v>
      </c>
      <c r="BA730" s="88">
        <v>0</v>
      </c>
      <c r="BB730" s="89">
        <f t="shared" si="43"/>
        <v>500</v>
      </c>
      <c r="BC730" s="90" t="str">
        <f t="shared" si="42"/>
        <v>OK</v>
      </c>
      <c r="BD730" s="91" t="str">
        <f t="shared" si="44"/>
        <v xml:space="preserve">                  </v>
      </c>
      <c r="BE730" s="92">
        <f t="shared" si="45"/>
        <v>2</v>
      </c>
    </row>
    <row r="731" spans="1:57" s="74" customFormat="1" ht="50.1" customHeight="1" x14ac:dyDescent="0.2">
      <c r="A731" s="78" t="s">
        <v>55</v>
      </c>
      <c r="B731" s="78" t="s">
        <v>56</v>
      </c>
      <c r="C731" s="78" t="s">
        <v>9</v>
      </c>
      <c r="D731" s="78" t="s">
        <v>605</v>
      </c>
      <c r="E731" s="79" t="str">
        <f>+IF(C731&lt;&gt;"",VLOOKUP(MID(C731,18,5),NIVELES!$A$133:$B$213,2,0),"")</f>
        <v>NAPO</v>
      </c>
      <c r="F731" s="80" t="s">
        <v>79</v>
      </c>
      <c r="G731" s="81" t="str">
        <f>+IF(F731&lt;&gt;"",VLOOKUP(F731,NIVELES!$A$246:$C$464,3,0),"")</f>
        <v xml:space="preserve"> </v>
      </c>
      <c r="H731" s="82" t="s">
        <v>1024</v>
      </c>
      <c r="I731" s="78" t="s">
        <v>2290</v>
      </c>
      <c r="J731" s="78" t="s">
        <v>1078</v>
      </c>
      <c r="K731" s="78" t="s">
        <v>2291</v>
      </c>
      <c r="L731" s="78" t="s">
        <v>2294</v>
      </c>
      <c r="M731" s="78">
        <v>30</v>
      </c>
      <c r="N731" s="78" t="s">
        <v>2295</v>
      </c>
      <c r="O731" s="78" t="s">
        <v>2310</v>
      </c>
      <c r="P731" s="82">
        <v>1</v>
      </c>
      <c r="Q731" s="78" t="s">
        <v>1954</v>
      </c>
      <c r="R731" s="82">
        <v>0</v>
      </c>
      <c r="S731" s="82">
        <v>0</v>
      </c>
      <c r="T731" s="82">
        <v>1</v>
      </c>
      <c r="U731" s="82">
        <v>0</v>
      </c>
      <c r="V731" s="82">
        <v>0</v>
      </c>
      <c r="W731" s="82">
        <v>0</v>
      </c>
      <c r="X731" s="82">
        <v>0</v>
      </c>
      <c r="Y731" s="82">
        <v>0</v>
      </c>
      <c r="Z731" s="82">
        <v>0</v>
      </c>
      <c r="AA731" s="82">
        <v>0</v>
      </c>
      <c r="AB731" s="82">
        <v>0</v>
      </c>
      <c r="AC731" s="82">
        <v>0</v>
      </c>
      <c r="AD731" s="85" t="str">
        <f>IF(A731&lt;&gt;"",IF(D731="DIRECCIÓN_DE_TRANSFERENCIAS","280 0031",VLOOKUP(C731,NIVELES!$A$14:$B$105,2,0)),"")</f>
        <v>280 2110</v>
      </c>
      <c r="AE731" s="86" t="s">
        <v>322</v>
      </c>
      <c r="AF731" s="86" t="s">
        <v>542</v>
      </c>
      <c r="AG731" s="79" t="str">
        <f>+IF(AF731&lt;&gt;"",VLOOKUP(AF731,NIVELES!$A$666:$B$673,2,0),"")</f>
        <v>SISTEMA_DE_PROTECCIÓN_ESPECIAL_EN_EL_CICLO_DE_VIDA</v>
      </c>
      <c r="AH731" s="78" t="s">
        <v>452</v>
      </c>
      <c r="AI731" s="79" t="str">
        <f>IF(AH731&lt;&gt;"",VLOOKUP(CONCATENATE(AG731,AH731),NIVELES!$B$676:$C$745,2,0),"")</f>
        <v>Modalidades De Proteccion Especial Directos</v>
      </c>
      <c r="AJ731" s="78" t="s">
        <v>517</v>
      </c>
      <c r="AK731" s="79" t="str">
        <f>+IF(AJ731&lt;&gt;"",VLOOKUP(AJ731,NIVELES!$A$816:$B$892,2,0),"")</f>
        <v>NO APLICA</v>
      </c>
      <c r="AL731" s="78" t="s">
        <v>554</v>
      </c>
      <c r="AM731" s="78">
        <v>530812</v>
      </c>
      <c r="AN731" s="79" t="str">
        <f>IF(AM731&lt;&gt;"",+VLOOKUP(AM731,NIVELES!$A$1652:$B$2466,2,0),"")</f>
        <v>Materiales Didácticos</v>
      </c>
      <c r="AO731" s="87">
        <v>4367</v>
      </c>
      <c r="AP731" s="88">
        <v>0</v>
      </c>
      <c r="AQ731" s="88">
        <v>0</v>
      </c>
      <c r="AR731" s="88">
        <v>4367</v>
      </c>
      <c r="AS731" s="88">
        <v>0</v>
      </c>
      <c r="AT731" s="88">
        <v>0</v>
      </c>
      <c r="AU731" s="88">
        <v>0</v>
      </c>
      <c r="AV731" s="88">
        <v>0</v>
      </c>
      <c r="AW731" s="88">
        <v>0</v>
      </c>
      <c r="AX731" s="88">
        <v>0</v>
      </c>
      <c r="AY731" s="88">
        <v>0</v>
      </c>
      <c r="AZ731" s="88">
        <v>0</v>
      </c>
      <c r="BA731" s="88">
        <v>0</v>
      </c>
      <c r="BB731" s="89">
        <f t="shared" si="43"/>
        <v>4367</v>
      </c>
      <c r="BC731" s="90" t="str">
        <f t="shared" si="42"/>
        <v>OK</v>
      </c>
      <c r="BD731" s="91" t="str">
        <f t="shared" si="44"/>
        <v xml:space="preserve">                  </v>
      </c>
      <c r="BE731" s="92">
        <f t="shared" si="45"/>
        <v>1</v>
      </c>
    </row>
    <row r="732" spans="1:57" s="74" customFormat="1" ht="50.1" customHeight="1" x14ac:dyDescent="0.2">
      <c r="A732" s="78" t="s">
        <v>55</v>
      </c>
      <c r="B732" s="78" t="s">
        <v>56</v>
      </c>
      <c r="C732" s="78" t="s">
        <v>9</v>
      </c>
      <c r="D732" s="78" t="s">
        <v>605</v>
      </c>
      <c r="E732" s="79" t="str">
        <f>+IF(C732&lt;&gt;"",VLOOKUP(MID(C732,18,5),NIVELES!$A$133:$B$213,2,0),"")</f>
        <v>NAPO</v>
      </c>
      <c r="F732" s="80" t="s">
        <v>79</v>
      </c>
      <c r="G732" s="81" t="str">
        <f>+IF(F732&lt;&gt;"",VLOOKUP(F732,NIVELES!$A$246:$C$464,3,0),"")</f>
        <v xml:space="preserve"> </v>
      </c>
      <c r="H732" s="82" t="s">
        <v>1024</v>
      </c>
      <c r="I732" s="78" t="s">
        <v>2311</v>
      </c>
      <c r="J732" s="78" t="s">
        <v>1078</v>
      </c>
      <c r="K732" s="78" t="s">
        <v>2291</v>
      </c>
      <c r="L732" s="78" t="s">
        <v>2312</v>
      </c>
      <c r="M732" s="78">
        <v>630</v>
      </c>
      <c r="N732" s="78" t="s">
        <v>2313</v>
      </c>
      <c r="O732" s="78" t="s">
        <v>2292</v>
      </c>
      <c r="P732" s="82">
        <v>12</v>
      </c>
      <c r="Q732" s="78" t="s">
        <v>2293</v>
      </c>
      <c r="R732" s="82">
        <v>1</v>
      </c>
      <c r="S732" s="82">
        <v>1</v>
      </c>
      <c r="T732" s="82">
        <v>1</v>
      </c>
      <c r="U732" s="82">
        <v>1</v>
      </c>
      <c r="V732" s="82">
        <v>1</v>
      </c>
      <c r="W732" s="82">
        <v>1</v>
      </c>
      <c r="X732" s="82">
        <v>1</v>
      </c>
      <c r="Y732" s="82">
        <v>1</v>
      </c>
      <c r="Z732" s="82">
        <v>1</v>
      </c>
      <c r="AA732" s="82">
        <v>1</v>
      </c>
      <c r="AB732" s="82">
        <v>1</v>
      </c>
      <c r="AC732" s="82">
        <v>1</v>
      </c>
      <c r="AD732" s="85" t="str">
        <f>IF(A732&lt;&gt;"",IF(D732="DIRECCIÓN_DE_TRANSFERENCIAS","280 0031",VLOOKUP(C732,NIVELES!$A$14:$B$105,2,0)),"")</f>
        <v>280 2110</v>
      </c>
      <c r="AE732" s="86" t="s">
        <v>322</v>
      </c>
      <c r="AF732" s="86" t="s">
        <v>543</v>
      </c>
      <c r="AG732" s="79" t="str">
        <f>+IF(AF732&lt;&gt;"",VLOOKUP(AF732,NIVELES!$A$666:$B$673,2,0),"")</f>
        <v>DESARROLLO_INFANTIL</v>
      </c>
      <c r="AH732" s="78" t="s">
        <v>322</v>
      </c>
      <c r="AI732" s="79" t="str">
        <f>IF(AH732&lt;&gt;"",VLOOKUP(CONCATENATE(AG732,AH732),NIVELES!$B$676:$C$745,2,0),"")</f>
        <v>Centros Infantiles Del Buen Vivir Atencion Directa -Funcionamiento Operación Y Atencion De Unidades</v>
      </c>
      <c r="AJ732" s="78" t="s">
        <v>517</v>
      </c>
      <c r="AK732" s="79" t="str">
        <f>+IF(AJ732&lt;&gt;"",VLOOKUP(AJ732,NIVELES!$A$816:$B$892,2,0),"")</f>
        <v>NO APLICA</v>
      </c>
      <c r="AL732" s="78" t="s">
        <v>553</v>
      </c>
      <c r="AM732" s="78">
        <v>510105</v>
      </c>
      <c r="AN732" s="79" t="str">
        <f>IF(AM732&lt;&gt;"",+VLOOKUP(AM732,NIVELES!$A$1652:$B$2466,2,0),"")</f>
        <v>Remuneraciones Unificadas</v>
      </c>
      <c r="AO732" s="87">
        <v>806700</v>
      </c>
      <c r="AP732" s="88">
        <v>67225</v>
      </c>
      <c r="AQ732" s="88">
        <v>64653</v>
      </c>
      <c r="AR732" s="88">
        <v>67225</v>
      </c>
      <c r="AS732" s="88">
        <v>67225</v>
      </c>
      <c r="AT732" s="88">
        <v>67225</v>
      </c>
      <c r="AU732" s="88">
        <v>67225</v>
      </c>
      <c r="AV732" s="88">
        <v>67225</v>
      </c>
      <c r="AW732" s="88">
        <v>67225</v>
      </c>
      <c r="AX732" s="88">
        <v>67225</v>
      </c>
      <c r="AY732" s="88">
        <v>67225</v>
      </c>
      <c r="AZ732" s="88">
        <v>67225</v>
      </c>
      <c r="BA732" s="88">
        <v>69797</v>
      </c>
      <c r="BB732" s="89">
        <f t="shared" si="43"/>
        <v>806700</v>
      </c>
      <c r="BC732" s="90" t="str">
        <f t="shared" si="42"/>
        <v>OK</v>
      </c>
      <c r="BD732" s="91" t="str">
        <f t="shared" si="44"/>
        <v xml:space="preserve">                  </v>
      </c>
      <c r="BE732" s="92">
        <f t="shared" si="45"/>
        <v>12</v>
      </c>
    </row>
    <row r="733" spans="1:57" s="74" customFormat="1" ht="50.1" customHeight="1" x14ac:dyDescent="0.2">
      <c r="A733" s="78" t="s">
        <v>55</v>
      </c>
      <c r="B733" s="78" t="s">
        <v>56</v>
      </c>
      <c r="C733" s="78" t="s">
        <v>9</v>
      </c>
      <c r="D733" s="78" t="s">
        <v>605</v>
      </c>
      <c r="E733" s="79" t="str">
        <f>+IF(C733&lt;&gt;"",VLOOKUP(MID(C733,18,5),NIVELES!$A$133:$B$213,2,0),"")</f>
        <v>NAPO</v>
      </c>
      <c r="F733" s="80" t="s">
        <v>79</v>
      </c>
      <c r="G733" s="81" t="str">
        <f>+IF(F733&lt;&gt;"",VLOOKUP(F733,NIVELES!$A$246:$C$464,3,0),"")</f>
        <v xml:space="preserve"> </v>
      </c>
      <c r="H733" s="82" t="s">
        <v>1024</v>
      </c>
      <c r="I733" s="78" t="s">
        <v>2311</v>
      </c>
      <c r="J733" s="78" t="s">
        <v>1078</v>
      </c>
      <c r="K733" s="78" t="s">
        <v>2291</v>
      </c>
      <c r="L733" s="78" t="s">
        <v>2312</v>
      </c>
      <c r="M733" s="78">
        <v>630</v>
      </c>
      <c r="N733" s="78" t="s">
        <v>2313</v>
      </c>
      <c r="O733" s="78" t="s">
        <v>2292</v>
      </c>
      <c r="P733" s="82">
        <v>1</v>
      </c>
      <c r="Q733" s="78" t="s">
        <v>2293</v>
      </c>
      <c r="R733" s="82">
        <v>0</v>
      </c>
      <c r="S733" s="82">
        <v>0</v>
      </c>
      <c r="T733" s="82">
        <v>0</v>
      </c>
      <c r="U733" s="82">
        <v>0</v>
      </c>
      <c r="V733" s="82">
        <v>0</v>
      </c>
      <c r="W733" s="82">
        <v>0</v>
      </c>
      <c r="X733" s="82">
        <v>0</v>
      </c>
      <c r="Y733" s="82">
        <v>0</v>
      </c>
      <c r="Z733" s="82">
        <v>0</v>
      </c>
      <c r="AA733" s="82">
        <v>0</v>
      </c>
      <c r="AB733" s="82">
        <v>0</v>
      </c>
      <c r="AC733" s="82">
        <v>1</v>
      </c>
      <c r="AD733" s="85" t="str">
        <f>IF(A733&lt;&gt;"",IF(D733="DIRECCIÓN_DE_TRANSFERENCIAS","280 0031",VLOOKUP(C733,NIVELES!$A$14:$B$105,2,0)),"")</f>
        <v>280 2110</v>
      </c>
      <c r="AE733" s="86" t="s">
        <v>322</v>
      </c>
      <c r="AF733" s="86" t="s">
        <v>543</v>
      </c>
      <c r="AG733" s="79" t="str">
        <f>+IF(AF733&lt;&gt;"",VLOOKUP(AF733,NIVELES!$A$666:$B$673,2,0),"")</f>
        <v>DESARROLLO_INFANTIL</v>
      </c>
      <c r="AH733" s="78" t="s">
        <v>322</v>
      </c>
      <c r="AI733" s="79" t="str">
        <f>IF(AH733&lt;&gt;"",VLOOKUP(CONCATENATE(AG733,AH733),NIVELES!$B$676:$C$745,2,0),"")</f>
        <v>Centros Infantiles Del Buen Vivir Atencion Directa -Funcionamiento Operación Y Atencion De Unidades</v>
      </c>
      <c r="AJ733" s="78" t="s">
        <v>517</v>
      </c>
      <c r="AK733" s="79" t="str">
        <f>+IF(AJ733&lt;&gt;"",VLOOKUP(AJ733,NIVELES!$A$816:$B$892,2,0),"")</f>
        <v>NO APLICA</v>
      </c>
      <c r="AL733" s="78" t="s">
        <v>553</v>
      </c>
      <c r="AM733" s="78">
        <v>510203</v>
      </c>
      <c r="AN733" s="79" t="str">
        <f>IF(AM733&lt;&gt;"",+VLOOKUP(AM733,NIVELES!$A$1652:$B$2466,2,0),"")</f>
        <v>Decimotercer Sueldo</v>
      </c>
      <c r="AO733" s="87">
        <v>63580</v>
      </c>
      <c r="AP733" s="88">
        <v>0</v>
      </c>
      <c r="AQ733" s="88">
        <v>195</v>
      </c>
      <c r="AR733" s="88">
        <v>0</v>
      </c>
      <c r="AS733" s="88">
        <v>0</v>
      </c>
      <c r="AT733" s="88">
        <v>0</v>
      </c>
      <c r="AU733" s="88">
        <v>0</v>
      </c>
      <c r="AV733" s="88">
        <v>0</v>
      </c>
      <c r="AW733" s="88">
        <v>0</v>
      </c>
      <c r="AX733" s="88">
        <v>0</v>
      </c>
      <c r="AY733" s="88">
        <v>0</v>
      </c>
      <c r="AZ733" s="88">
        <v>0</v>
      </c>
      <c r="BA733" s="88">
        <v>63385</v>
      </c>
      <c r="BB733" s="89">
        <f t="shared" si="43"/>
        <v>63580</v>
      </c>
      <c r="BC733" s="90" t="str">
        <f t="shared" si="42"/>
        <v>OK</v>
      </c>
      <c r="BD733" s="91" t="str">
        <f t="shared" si="44"/>
        <v xml:space="preserve">                  </v>
      </c>
      <c r="BE733" s="92">
        <f t="shared" si="45"/>
        <v>1</v>
      </c>
    </row>
    <row r="734" spans="1:57" s="74" customFormat="1" ht="50.1" customHeight="1" x14ac:dyDescent="0.2">
      <c r="A734" s="78" t="s">
        <v>55</v>
      </c>
      <c r="B734" s="78" t="s">
        <v>56</v>
      </c>
      <c r="C734" s="78" t="s">
        <v>9</v>
      </c>
      <c r="D734" s="78" t="s">
        <v>605</v>
      </c>
      <c r="E734" s="79" t="str">
        <f>+IF(C734&lt;&gt;"",VLOOKUP(MID(C734,18,5),NIVELES!$A$133:$B$213,2,0),"")</f>
        <v>NAPO</v>
      </c>
      <c r="F734" s="80" t="s">
        <v>79</v>
      </c>
      <c r="G734" s="81" t="str">
        <f>+IF(F734&lt;&gt;"",VLOOKUP(F734,NIVELES!$A$246:$C$464,3,0),"")</f>
        <v xml:space="preserve"> </v>
      </c>
      <c r="H734" s="82" t="s">
        <v>1024</v>
      </c>
      <c r="I734" s="78" t="s">
        <v>2311</v>
      </c>
      <c r="J734" s="78" t="s">
        <v>1078</v>
      </c>
      <c r="K734" s="78" t="s">
        <v>2291</v>
      </c>
      <c r="L734" s="78" t="s">
        <v>2312</v>
      </c>
      <c r="M734" s="78">
        <v>630</v>
      </c>
      <c r="N734" s="78" t="s">
        <v>2313</v>
      </c>
      <c r="O734" s="78" t="s">
        <v>2292</v>
      </c>
      <c r="P734" s="82">
        <v>1</v>
      </c>
      <c r="Q734" s="78" t="s">
        <v>2293</v>
      </c>
      <c r="R734" s="82">
        <v>0</v>
      </c>
      <c r="S734" s="82">
        <v>0</v>
      </c>
      <c r="T734" s="82">
        <v>0</v>
      </c>
      <c r="U734" s="82">
        <v>0</v>
      </c>
      <c r="V734" s="82">
        <v>0</v>
      </c>
      <c r="W734" s="82">
        <v>0</v>
      </c>
      <c r="X734" s="82">
        <v>0</v>
      </c>
      <c r="Y734" s="82">
        <v>1</v>
      </c>
      <c r="Z734" s="82">
        <v>0</v>
      </c>
      <c r="AA734" s="82">
        <v>0</v>
      </c>
      <c r="AB734" s="82">
        <v>0</v>
      </c>
      <c r="AC734" s="82">
        <v>0</v>
      </c>
      <c r="AD734" s="85" t="str">
        <f>IF(A734&lt;&gt;"",IF(D734="DIRECCIÓN_DE_TRANSFERENCIAS","280 0031",VLOOKUP(C734,NIVELES!$A$14:$B$105,2,0)),"")</f>
        <v>280 2110</v>
      </c>
      <c r="AE734" s="86" t="s">
        <v>322</v>
      </c>
      <c r="AF734" s="86" t="s">
        <v>543</v>
      </c>
      <c r="AG734" s="79" t="str">
        <f>+IF(AF734&lt;&gt;"",VLOOKUP(AF734,NIVELES!$A$666:$B$673,2,0),"")</f>
        <v>DESARROLLO_INFANTIL</v>
      </c>
      <c r="AH734" s="78" t="s">
        <v>322</v>
      </c>
      <c r="AI734" s="79" t="str">
        <f>IF(AH734&lt;&gt;"",VLOOKUP(CONCATENATE(AG734,AH734),NIVELES!$B$676:$C$745,2,0),"")</f>
        <v>Centros Infantiles Del Buen Vivir Atencion Directa -Funcionamiento Operación Y Atencion De Unidades</v>
      </c>
      <c r="AJ734" s="78" t="s">
        <v>517</v>
      </c>
      <c r="AK734" s="79" t="str">
        <f>+IF(AJ734&lt;&gt;"",VLOOKUP(AJ734,NIVELES!$A$816:$B$892,2,0),"")</f>
        <v>NO APLICA</v>
      </c>
      <c r="AL734" s="78" t="s">
        <v>553</v>
      </c>
      <c r="AM734" s="78">
        <v>510204</v>
      </c>
      <c r="AN734" s="79" t="str">
        <f>IF(AM734&lt;&gt;"",+VLOOKUP(AM734,NIVELES!$A$1652:$B$2466,2,0),"")</f>
        <v>Decimocuarto Sueldo</v>
      </c>
      <c r="AO734" s="87">
        <v>39006</v>
      </c>
      <c r="AP734" s="88">
        <v>0</v>
      </c>
      <c r="AQ734" s="88">
        <v>131.32</v>
      </c>
      <c r="AR734" s="88">
        <v>0</v>
      </c>
      <c r="AS734" s="88">
        <v>0</v>
      </c>
      <c r="AT734" s="88">
        <v>0</v>
      </c>
      <c r="AU734" s="88">
        <v>0</v>
      </c>
      <c r="AV734" s="88">
        <v>0</v>
      </c>
      <c r="AW734" s="88">
        <v>38874.68</v>
      </c>
      <c r="AX734" s="88">
        <v>0</v>
      </c>
      <c r="AY734" s="88">
        <v>0</v>
      </c>
      <c r="AZ734" s="88">
        <v>0</v>
      </c>
      <c r="BA734" s="88">
        <v>0</v>
      </c>
      <c r="BB734" s="89">
        <f t="shared" si="43"/>
        <v>39006</v>
      </c>
      <c r="BC734" s="90" t="str">
        <f t="shared" si="42"/>
        <v>OK</v>
      </c>
      <c r="BD734" s="91" t="str">
        <f t="shared" si="44"/>
        <v xml:space="preserve">                  </v>
      </c>
      <c r="BE734" s="92">
        <f t="shared" si="45"/>
        <v>1</v>
      </c>
    </row>
    <row r="735" spans="1:57" s="74" customFormat="1" ht="50.1" customHeight="1" x14ac:dyDescent="0.2">
      <c r="A735" s="78" t="s">
        <v>55</v>
      </c>
      <c r="B735" s="78" t="s">
        <v>56</v>
      </c>
      <c r="C735" s="78" t="s">
        <v>9</v>
      </c>
      <c r="D735" s="78" t="s">
        <v>605</v>
      </c>
      <c r="E735" s="79" t="str">
        <f>+IF(C735&lt;&gt;"",VLOOKUP(MID(C735,18,5),NIVELES!$A$133:$B$213,2,0),"")</f>
        <v>NAPO</v>
      </c>
      <c r="F735" s="80" t="s">
        <v>79</v>
      </c>
      <c r="G735" s="81" t="str">
        <f>+IF(F735&lt;&gt;"",VLOOKUP(F735,NIVELES!$A$246:$C$464,3,0),"")</f>
        <v xml:space="preserve"> </v>
      </c>
      <c r="H735" s="82" t="s">
        <v>1024</v>
      </c>
      <c r="I735" s="78" t="s">
        <v>2311</v>
      </c>
      <c r="J735" s="78" t="s">
        <v>1078</v>
      </c>
      <c r="K735" s="78" t="s">
        <v>2291</v>
      </c>
      <c r="L735" s="78" t="s">
        <v>2312</v>
      </c>
      <c r="M735" s="78">
        <v>630</v>
      </c>
      <c r="N735" s="78" t="s">
        <v>2313</v>
      </c>
      <c r="O735" s="78" t="s">
        <v>2292</v>
      </c>
      <c r="P735" s="82">
        <v>12</v>
      </c>
      <c r="Q735" s="78" t="s">
        <v>2293</v>
      </c>
      <c r="R735" s="82">
        <v>1</v>
      </c>
      <c r="S735" s="82">
        <v>1</v>
      </c>
      <c r="T735" s="82">
        <v>1</v>
      </c>
      <c r="U735" s="82">
        <v>1</v>
      </c>
      <c r="V735" s="82">
        <v>1</v>
      </c>
      <c r="W735" s="82">
        <v>1</v>
      </c>
      <c r="X735" s="82">
        <v>1</v>
      </c>
      <c r="Y735" s="82">
        <v>1</v>
      </c>
      <c r="Z735" s="82">
        <v>1</v>
      </c>
      <c r="AA735" s="82">
        <v>1</v>
      </c>
      <c r="AB735" s="82">
        <v>1</v>
      </c>
      <c r="AC735" s="82">
        <v>1</v>
      </c>
      <c r="AD735" s="85" t="str">
        <f>IF(A735&lt;&gt;"",IF(D735="DIRECCIÓN_DE_TRANSFERENCIAS","280 0031",VLOOKUP(C735,NIVELES!$A$14:$B$105,2,0)),"")</f>
        <v>280 2110</v>
      </c>
      <c r="AE735" s="86" t="s">
        <v>322</v>
      </c>
      <c r="AF735" s="86" t="s">
        <v>543</v>
      </c>
      <c r="AG735" s="79" t="str">
        <f>+IF(AF735&lt;&gt;"",VLOOKUP(AF735,NIVELES!$A$666:$B$673,2,0),"")</f>
        <v>DESARROLLO_INFANTIL</v>
      </c>
      <c r="AH735" s="78" t="s">
        <v>322</v>
      </c>
      <c r="AI735" s="79" t="str">
        <f>IF(AH735&lt;&gt;"",VLOOKUP(CONCATENATE(AG735,AH735),NIVELES!$B$676:$C$745,2,0),"")</f>
        <v>Centros Infantiles Del Buen Vivir Atencion Directa -Funcionamiento Operación Y Atencion De Unidades</v>
      </c>
      <c r="AJ735" s="78" t="s">
        <v>517</v>
      </c>
      <c r="AK735" s="79" t="str">
        <f>+IF(AJ735&lt;&gt;"",VLOOKUP(AJ735,NIVELES!$A$816:$B$892,2,0),"")</f>
        <v>NO APLICA</v>
      </c>
      <c r="AL735" s="78" t="s">
        <v>553</v>
      </c>
      <c r="AM735" s="78">
        <v>510510</v>
      </c>
      <c r="AN735" s="79" t="str">
        <f>IF(AM735&lt;&gt;"",+VLOOKUP(AM735,NIVELES!$A$1652:$B$2466,2,0),"")</f>
        <v>Servicios Personales por Contrato</v>
      </c>
      <c r="AO735" s="87">
        <v>23485</v>
      </c>
      <c r="AP735" s="88">
        <v>0</v>
      </c>
      <c r="AQ735" s="88">
        <v>4270</v>
      </c>
      <c r="AR735" s="88">
        <v>2135</v>
      </c>
      <c r="AS735" s="88">
        <v>2135</v>
      </c>
      <c r="AT735" s="88">
        <v>2135</v>
      </c>
      <c r="AU735" s="88">
        <v>2135</v>
      </c>
      <c r="AV735" s="88">
        <v>2135</v>
      </c>
      <c r="AW735" s="88">
        <v>2135</v>
      </c>
      <c r="AX735" s="88">
        <v>2135</v>
      </c>
      <c r="AY735" s="88">
        <v>2135</v>
      </c>
      <c r="AZ735" s="88">
        <v>2135</v>
      </c>
      <c r="BA735" s="88">
        <v>0</v>
      </c>
      <c r="BB735" s="89">
        <f t="shared" si="43"/>
        <v>23485</v>
      </c>
      <c r="BC735" s="90" t="str">
        <f t="shared" si="42"/>
        <v>OK</v>
      </c>
      <c r="BD735" s="91" t="str">
        <f t="shared" si="44"/>
        <v xml:space="preserve">                  </v>
      </c>
      <c r="BE735" s="92">
        <f t="shared" si="45"/>
        <v>12</v>
      </c>
    </row>
    <row r="736" spans="1:57" s="74" customFormat="1" ht="50.1" customHeight="1" x14ac:dyDescent="0.2">
      <c r="A736" s="78" t="s">
        <v>55</v>
      </c>
      <c r="B736" s="78" t="s">
        <v>56</v>
      </c>
      <c r="C736" s="78" t="s">
        <v>9</v>
      </c>
      <c r="D736" s="78" t="s">
        <v>605</v>
      </c>
      <c r="E736" s="79" t="str">
        <f>+IF(C736&lt;&gt;"",VLOOKUP(MID(C736,18,5),NIVELES!$A$133:$B$213,2,0),"")</f>
        <v>NAPO</v>
      </c>
      <c r="F736" s="80" t="s">
        <v>79</v>
      </c>
      <c r="G736" s="81" t="str">
        <f>+IF(F736&lt;&gt;"",VLOOKUP(F736,NIVELES!$A$246:$C$464,3,0),"")</f>
        <v xml:space="preserve"> </v>
      </c>
      <c r="H736" s="82" t="s">
        <v>1024</v>
      </c>
      <c r="I736" s="78" t="s">
        <v>2311</v>
      </c>
      <c r="J736" s="78" t="s">
        <v>1078</v>
      </c>
      <c r="K736" s="78" t="s">
        <v>2291</v>
      </c>
      <c r="L736" s="78" t="s">
        <v>2312</v>
      </c>
      <c r="M736" s="78">
        <v>630</v>
      </c>
      <c r="N736" s="78" t="s">
        <v>2313</v>
      </c>
      <c r="O736" s="78" t="s">
        <v>2292</v>
      </c>
      <c r="P736" s="82">
        <v>12</v>
      </c>
      <c r="Q736" s="78" t="s">
        <v>2293</v>
      </c>
      <c r="R736" s="82">
        <v>1</v>
      </c>
      <c r="S736" s="82">
        <v>1</v>
      </c>
      <c r="T736" s="82">
        <v>1</v>
      </c>
      <c r="U736" s="82">
        <v>1</v>
      </c>
      <c r="V736" s="82">
        <v>1</v>
      </c>
      <c r="W736" s="82">
        <v>1</v>
      </c>
      <c r="X736" s="82">
        <v>1</v>
      </c>
      <c r="Y736" s="82">
        <v>1</v>
      </c>
      <c r="Z736" s="82">
        <v>1</v>
      </c>
      <c r="AA736" s="82">
        <v>1</v>
      </c>
      <c r="AB736" s="82">
        <v>1</v>
      </c>
      <c r="AC736" s="82">
        <v>1</v>
      </c>
      <c r="AD736" s="85" t="str">
        <f>IF(A736&lt;&gt;"",IF(D736="DIRECCIÓN_DE_TRANSFERENCIAS","280 0031",VLOOKUP(C736,NIVELES!$A$14:$B$105,2,0)),"")</f>
        <v>280 2110</v>
      </c>
      <c r="AE736" s="86" t="s">
        <v>322</v>
      </c>
      <c r="AF736" s="86" t="s">
        <v>543</v>
      </c>
      <c r="AG736" s="79" t="str">
        <f>+IF(AF736&lt;&gt;"",VLOOKUP(AF736,NIVELES!$A$666:$B$673,2,0),"")</f>
        <v>DESARROLLO_INFANTIL</v>
      </c>
      <c r="AH736" s="78" t="s">
        <v>322</v>
      </c>
      <c r="AI736" s="79" t="str">
        <f>IF(AH736&lt;&gt;"",VLOOKUP(CONCATENATE(AG736,AH736),NIVELES!$B$676:$C$745,2,0),"")</f>
        <v>Centros Infantiles Del Buen Vivir Atencion Directa -Funcionamiento Operación Y Atencion De Unidades</v>
      </c>
      <c r="AJ736" s="78" t="s">
        <v>517</v>
      </c>
      <c r="AK736" s="79" t="str">
        <f>+IF(AJ736&lt;&gt;"",VLOOKUP(AJ736,NIVELES!$A$816:$B$892,2,0),"")</f>
        <v>NO APLICA</v>
      </c>
      <c r="AL736" s="78" t="s">
        <v>553</v>
      </c>
      <c r="AM736" s="78">
        <v>510601</v>
      </c>
      <c r="AN736" s="79" t="str">
        <f>IF(AM736&lt;&gt;"",+VLOOKUP(AM736,NIVELES!$A$1652:$B$2466,2,0),"")</f>
        <v>Aporte Patronal</v>
      </c>
      <c r="AO736" s="87">
        <v>73625.64</v>
      </c>
      <c r="AP736" s="88">
        <v>6693.25</v>
      </c>
      <c r="AQ736" s="88">
        <v>6651.92</v>
      </c>
      <c r="AR736" s="88">
        <v>6693.25</v>
      </c>
      <c r="AS736" s="88">
        <v>6693.25</v>
      </c>
      <c r="AT736" s="88">
        <v>6693.25</v>
      </c>
      <c r="AU736" s="88">
        <v>6693.25</v>
      </c>
      <c r="AV736" s="88">
        <v>6693.25</v>
      </c>
      <c r="AW736" s="88">
        <v>6693.25</v>
      </c>
      <c r="AX736" s="88">
        <v>6693.25</v>
      </c>
      <c r="AY736" s="88">
        <v>6693.25</v>
      </c>
      <c r="AZ736" s="88">
        <v>6693.14</v>
      </c>
      <c r="BA736" s="88">
        <v>41.330000000001746</v>
      </c>
      <c r="BB736" s="89">
        <f t="shared" si="43"/>
        <v>73625.64</v>
      </c>
      <c r="BC736" s="90" t="str">
        <f t="shared" si="42"/>
        <v>OK</v>
      </c>
      <c r="BD736" s="91" t="str">
        <f t="shared" si="44"/>
        <v xml:space="preserve">                  </v>
      </c>
      <c r="BE736" s="92">
        <f t="shared" si="45"/>
        <v>12</v>
      </c>
    </row>
    <row r="737" spans="1:57" s="74" customFormat="1" ht="50.1" customHeight="1" x14ac:dyDescent="0.2">
      <c r="A737" s="78" t="s">
        <v>55</v>
      </c>
      <c r="B737" s="78" t="s">
        <v>56</v>
      </c>
      <c r="C737" s="78" t="s">
        <v>9</v>
      </c>
      <c r="D737" s="78" t="s">
        <v>605</v>
      </c>
      <c r="E737" s="79" t="str">
        <f>+IF(C737&lt;&gt;"",VLOOKUP(MID(C737,18,5),NIVELES!$A$133:$B$213,2,0),"")</f>
        <v>NAPO</v>
      </c>
      <c r="F737" s="80" t="s">
        <v>79</v>
      </c>
      <c r="G737" s="81" t="str">
        <f>+IF(F737&lt;&gt;"",VLOOKUP(F737,NIVELES!$A$246:$C$464,3,0),"")</f>
        <v xml:space="preserve"> </v>
      </c>
      <c r="H737" s="82" t="s">
        <v>1024</v>
      </c>
      <c r="I737" s="78" t="s">
        <v>2311</v>
      </c>
      <c r="J737" s="78" t="s">
        <v>1078</v>
      </c>
      <c r="K737" s="78" t="s">
        <v>2291</v>
      </c>
      <c r="L737" s="78" t="s">
        <v>2312</v>
      </c>
      <c r="M737" s="78">
        <v>630</v>
      </c>
      <c r="N737" s="78" t="s">
        <v>2313</v>
      </c>
      <c r="O737" s="78" t="s">
        <v>2292</v>
      </c>
      <c r="P737" s="82">
        <v>12</v>
      </c>
      <c r="Q737" s="78" t="s">
        <v>2293</v>
      </c>
      <c r="R737" s="82">
        <v>1</v>
      </c>
      <c r="S737" s="82">
        <v>1</v>
      </c>
      <c r="T737" s="82">
        <v>1</v>
      </c>
      <c r="U737" s="82">
        <v>1</v>
      </c>
      <c r="V737" s="82">
        <v>1</v>
      </c>
      <c r="W737" s="82">
        <v>1</v>
      </c>
      <c r="X737" s="82">
        <v>1</v>
      </c>
      <c r="Y737" s="82">
        <v>1</v>
      </c>
      <c r="Z737" s="82">
        <v>1</v>
      </c>
      <c r="AA737" s="82">
        <v>1</v>
      </c>
      <c r="AB737" s="82">
        <v>1</v>
      </c>
      <c r="AC737" s="82">
        <v>1</v>
      </c>
      <c r="AD737" s="85" t="str">
        <f>IF(A737&lt;&gt;"",IF(D737="DIRECCIÓN_DE_TRANSFERENCIAS","280 0031",VLOOKUP(C737,NIVELES!$A$14:$B$105,2,0)),"")</f>
        <v>280 2110</v>
      </c>
      <c r="AE737" s="86" t="s">
        <v>322</v>
      </c>
      <c r="AF737" s="86" t="s">
        <v>543</v>
      </c>
      <c r="AG737" s="79" t="str">
        <f>+IF(AF737&lt;&gt;"",VLOOKUP(AF737,NIVELES!$A$666:$B$673,2,0),"")</f>
        <v>DESARROLLO_INFANTIL</v>
      </c>
      <c r="AH737" s="78" t="s">
        <v>322</v>
      </c>
      <c r="AI737" s="79" t="str">
        <f>IF(AH737&lt;&gt;"",VLOOKUP(CONCATENATE(AG737,AH737),NIVELES!$B$676:$C$745,2,0),"")</f>
        <v>Centros Infantiles Del Buen Vivir Atencion Directa -Funcionamiento Operación Y Atencion De Unidades</v>
      </c>
      <c r="AJ737" s="78" t="s">
        <v>517</v>
      </c>
      <c r="AK737" s="79" t="str">
        <f>+IF(AJ737&lt;&gt;"",VLOOKUP(AJ737,NIVELES!$A$816:$B$892,2,0),"")</f>
        <v>NO APLICA</v>
      </c>
      <c r="AL737" s="78" t="s">
        <v>553</v>
      </c>
      <c r="AM737" s="78">
        <v>510602</v>
      </c>
      <c r="AN737" s="79" t="str">
        <f>IF(AM737&lt;&gt;"",+VLOOKUP(AM737,NIVELES!$A$1652:$B$2466,2,0),"")</f>
        <v>Fondo de Reserva</v>
      </c>
      <c r="AO737" s="87">
        <v>63580</v>
      </c>
      <c r="AP737" s="88">
        <v>5777.69</v>
      </c>
      <c r="AQ737" s="88">
        <v>5382.54</v>
      </c>
      <c r="AR737" s="88">
        <v>5777.69</v>
      </c>
      <c r="AS737" s="88">
        <v>5777.69</v>
      </c>
      <c r="AT737" s="88">
        <v>5777.69</v>
      </c>
      <c r="AU737" s="88">
        <v>5777.69</v>
      </c>
      <c r="AV737" s="88">
        <v>5777.69</v>
      </c>
      <c r="AW737" s="88">
        <v>5777.69</v>
      </c>
      <c r="AX737" s="88">
        <v>5777.69</v>
      </c>
      <c r="AY737" s="88">
        <v>5777.69</v>
      </c>
      <c r="AZ737" s="88">
        <v>5803.1</v>
      </c>
      <c r="BA737" s="88">
        <v>395.14999999999418</v>
      </c>
      <c r="BB737" s="89">
        <f t="shared" si="43"/>
        <v>63580</v>
      </c>
      <c r="BC737" s="90" t="str">
        <f t="shared" si="42"/>
        <v>OK</v>
      </c>
      <c r="BD737" s="91" t="str">
        <f t="shared" si="44"/>
        <v xml:space="preserve">                  </v>
      </c>
      <c r="BE737" s="92">
        <f t="shared" si="45"/>
        <v>12</v>
      </c>
    </row>
    <row r="738" spans="1:57" s="74" customFormat="1" ht="50.1" customHeight="1" x14ac:dyDescent="0.2">
      <c r="A738" s="78" t="s">
        <v>55</v>
      </c>
      <c r="B738" s="78" t="s">
        <v>56</v>
      </c>
      <c r="C738" s="78" t="s">
        <v>9</v>
      </c>
      <c r="D738" s="78" t="s">
        <v>605</v>
      </c>
      <c r="E738" s="79" t="str">
        <f>+IF(C738&lt;&gt;"",VLOOKUP(MID(C738,18,5),NIVELES!$A$133:$B$213,2,0),"")</f>
        <v>NAPO</v>
      </c>
      <c r="F738" s="80" t="s">
        <v>79</v>
      </c>
      <c r="G738" s="81" t="str">
        <f>+IF(F738&lt;&gt;"",VLOOKUP(F738,NIVELES!$A$246:$C$464,3,0),"")</f>
        <v xml:space="preserve"> </v>
      </c>
      <c r="H738" s="82" t="s">
        <v>1024</v>
      </c>
      <c r="I738" s="78" t="s">
        <v>2311</v>
      </c>
      <c r="J738" s="78" t="s">
        <v>1078</v>
      </c>
      <c r="K738" s="78" t="s">
        <v>2291</v>
      </c>
      <c r="L738" s="78" t="s">
        <v>2312</v>
      </c>
      <c r="M738" s="78">
        <v>630</v>
      </c>
      <c r="N738" s="78" t="s">
        <v>2313</v>
      </c>
      <c r="O738" s="78" t="s">
        <v>2296</v>
      </c>
      <c r="P738" s="82">
        <v>12</v>
      </c>
      <c r="Q738" s="78" t="s">
        <v>2297</v>
      </c>
      <c r="R738" s="82">
        <v>1</v>
      </c>
      <c r="S738" s="82">
        <v>1</v>
      </c>
      <c r="T738" s="82">
        <v>1</v>
      </c>
      <c r="U738" s="82">
        <v>1</v>
      </c>
      <c r="V738" s="82">
        <v>1</v>
      </c>
      <c r="W738" s="82">
        <v>1</v>
      </c>
      <c r="X738" s="82">
        <v>1</v>
      </c>
      <c r="Y738" s="82">
        <v>1</v>
      </c>
      <c r="Z738" s="82">
        <v>1</v>
      </c>
      <c r="AA738" s="82">
        <v>1</v>
      </c>
      <c r="AB738" s="82">
        <v>1</v>
      </c>
      <c r="AC738" s="82">
        <v>1</v>
      </c>
      <c r="AD738" s="85" t="str">
        <f>IF(A738&lt;&gt;"",IF(D738="DIRECCIÓN_DE_TRANSFERENCIAS","280 0031",VLOOKUP(C738,NIVELES!$A$14:$B$105,2,0)),"")</f>
        <v>280 2110</v>
      </c>
      <c r="AE738" s="86" t="s">
        <v>322</v>
      </c>
      <c r="AF738" s="86" t="s">
        <v>543</v>
      </c>
      <c r="AG738" s="79" t="str">
        <f>+IF(AF738&lt;&gt;"",VLOOKUP(AF738,NIVELES!$A$666:$B$673,2,0),"")</f>
        <v>DESARROLLO_INFANTIL</v>
      </c>
      <c r="AH738" s="78" t="s">
        <v>322</v>
      </c>
      <c r="AI738" s="79" t="str">
        <f>IF(AH738&lt;&gt;"",VLOOKUP(CONCATENATE(AG738,AH738),NIVELES!$B$676:$C$745,2,0),"")</f>
        <v>Centros Infantiles Del Buen Vivir Atencion Directa -Funcionamiento Operación Y Atencion De Unidades</v>
      </c>
      <c r="AJ738" s="78" t="s">
        <v>517</v>
      </c>
      <c r="AK738" s="79" t="str">
        <f>+IF(AJ738&lt;&gt;"",VLOOKUP(AJ738,NIVELES!$A$816:$B$892,2,0),"")</f>
        <v>NO APLICA</v>
      </c>
      <c r="AL738" s="78" t="s">
        <v>554</v>
      </c>
      <c r="AM738" s="78">
        <v>530101</v>
      </c>
      <c r="AN738" s="79" t="str">
        <f>IF(AM738&lt;&gt;"",+VLOOKUP(AM738,NIVELES!$A$1652:$B$2466,2,0),"")</f>
        <v>Agua Potable</v>
      </c>
      <c r="AO738" s="87">
        <v>300</v>
      </c>
      <c r="AP738" s="88">
        <v>25</v>
      </c>
      <c r="AQ738" s="88">
        <v>10.5</v>
      </c>
      <c r="AR738" s="88">
        <v>25</v>
      </c>
      <c r="AS738" s="88">
        <v>25</v>
      </c>
      <c r="AT738" s="88">
        <v>25</v>
      </c>
      <c r="AU738" s="88">
        <v>25</v>
      </c>
      <c r="AV738" s="88">
        <v>25</v>
      </c>
      <c r="AW738" s="88">
        <v>25</v>
      </c>
      <c r="AX738" s="88">
        <v>25</v>
      </c>
      <c r="AY738" s="88">
        <v>25</v>
      </c>
      <c r="AZ738" s="88">
        <v>25</v>
      </c>
      <c r="BA738" s="88">
        <v>39.5</v>
      </c>
      <c r="BB738" s="89">
        <f t="shared" si="43"/>
        <v>300</v>
      </c>
      <c r="BC738" s="90" t="str">
        <f t="shared" si="42"/>
        <v>OK</v>
      </c>
      <c r="BD738" s="91" t="str">
        <f t="shared" si="44"/>
        <v xml:space="preserve">                  </v>
      </c>
      <c r="BE738" s="92">
        <f t="shared" si="45"/>
        <v>12</v>
      </c>
    </row>
    <row r="739" spans="1:57" s="74" customFormat="1" ht="50.1" customHeight="1" x14ac:dyDescent="0.2">
      <c r="A739" s="78" t="s">
        <v>55</v>
      </c>
      <c r="B739" s="78" t="s">
        <v>56</v>
      </c>
      <c r="C739" s="78" t="s">
        <v>9</v>
      </c>
      <c r="D739" s="78" t="s">
        <v>605</v>
      </c>
      <c r="E739" s="79" t="str">
        <f>+IF(C739&lt;&gt;"",VLOOKUP(MID(C739,18,5),NIVELES!$A$133:$B$213,2,0),"")</f>
        <v>NAPO</v>
      </c>
      <c r="F739" s="80" t="s">
        <v>79</v>
      </c>
      <c r="G739" s="81" t="str">
        <f>+IF(F739&lt;&gt;"",VLOOKUP(F739,NIVELES!$A$246:$C$464,3,0),"")</f>
        <v xml:space="preserve"> </v>
      </c>
      <c r="H739" s="82" t="s">
        <v>1024</v>
      </c>
      <c r="I739" s="78" t="s">
        <v>2311</v>
      </c>
      <c r="J739" s="78" t="s">
        <v>1078</v>
      </c>
      <c r="K739" s="78" t="s">
        <v>2291</v>
      </c>
      <c r="L739" s="78" t="s">
        <v>2312</v>
      </c>
      <c r="M739" s="78">
        <v>630</v>
      </c>
      <c r="N739" s="78" t="s">
        <v>2313</v>
      </c>
      <c r="O739" s="78" t="s">
        <v>2296</v>
      </c>
      <c r="P739" s="82">
        <v>12</v>
      </c>
      <c r="Q739" s="78" t="s">
        <v>2314</v>
      </c>
      <c r="R739" s="82">
        <v>1</v>
      </c>
      <c r="S739" s="82">
        <v>1</v>
      </c>
      <c r="T739" s="82">
        <v>1</v>
      </c>
      <c r="U739" s="82">
        <v>1</v>
      </c>
      <c r="V739" s="82">
        <v>1</v>
      </c>
      <c r="W739" s="82">
        <v>1</v>
      </c>
      <c r="X739" s="82">
        <v>1</v>
      </c>
      <c r="Y739" s="82">
        <v>1</v>
      </c>
      <c r="Z739" s="82">
        <v>1</v>
      </c>
      <c r="AA739" s="82">
        <v>1</v>
      </c>
      <c r="AB739" s="82">
        <v>1</v>
      </c>
      <c r="AC739" s="82">
        <v>1</v>
      </c>
      <c r="AD739" s="85" t="str">
        <f>IF(A739&lt;&gt;"",IF(D739="DIRECCIÓN_DE_TRANSFERENCIAS","280 0031",VLOOKUP(C739,NIVELES!$A$14:$B$105,2,0)),"")</f>
        <v>280 2110</v>
      </c>
      <c r="AE739" s="86" t="s">
        <v>322</v>
      </c>
      <c r="AF739" s="86" t="s">
        <v>543</v>
      </c>
      <c r="AG739" s="79" t="str">
        <f>+IF(AF739&lt;&gt;"",VLOOKUP(AF739,NIVELES!$A$666:$B$673,2,0),"")</f>
        <v>DESARROLLO_INFANTIL</v>
      </c>
      <c r="AH739" s="78" t="s">
        <v>322</v>
      </c>
      <c r="AI739" s="79" t="str">
        <f>IF(AH739&lt;&gt;"",VLOOKUP(CONCATENATE(AG739,AH739),NIVELES!$B$676:$C$745,2,0),"")</f>
        <v>Centros Infantiles Del Buen Vivir Atencion Directa -Funcionamiento Operación Y Atencion De Unidades</v>
      </c>
      <c r="AJ739" s="78" t="s">
        <v>517</v>
      </c>
      <c r="AK739" s="79" t="str">
        <f>+IF(AJ739&lt;&gt;"",VLOOKUP(AJ739,NIVELES!$A$816:$B$892,2,0),"")</f>
        <v>NO APLICA</v>
      </c>
      <c r="AL739" s="78" t="s">
        <v>554</v>
      </c>
      <c r="AM739" s="78">
        <v>530104</v>
      </c>
      <c r="AN739" s="79" t="str">
        <f>IF(AM739&lt;&gt;"",+VLOOKUP(AM739,NIVELES!$A$1652:$B$2466,2,0),"")</f>
        <v>Energía Eléctrica</v>
      </c>
      <c r="AO739" s="87">
        <v>3417.18</v>
      </c>
      <c r="AP739" s="88">
        <v>284.76</v>
      </c>
      <c r="AQ739" s="88">
        <v>302.08999999999997</v>
      </c>
      <c r="AR739" s="88">
        <v>284.76</v>
      </c>
      <c r="AS739" s="88">
        <v>284.76</v>
      </c>
      <c r="AT739" s="88">
        <v>284.76</v>
      </c>
      <c r="AU739" s="88">
        <v>284.76</v>
      </c>
      <c r="AV739" s="88">
        <v>284.76</v>
      </c>
      <c r="AW739" s="88">
        <v>284.76</v>
      </c>
      <c r="AX739" s="88">
        <v>284.76</v>
      </c>
      <c r="AY739" s="88">
        <v>284.76</v>
      </c>
      <c r="AZ739" s="88">
        <v>284.76</v>
      </c>
      <c r="BA739" s="88">
        <v>267.48999999999933</v>
      </c>
      <c r="BB739" s="89">
        <f t="shared" si="43"/>
        <v>3417.18</v>
      </c>
      <c r="BC739" s="90" t="str">
        <f t="shared" si="42"/>
        <v>OK</v>
      </c>
      <c r="BD739" s="91" t="str">
        <f t="shared" si="44"/>
        <v xml:space="preserve">                  </v>
      </c>
      <c r="BE739" s="92">
        <f t="shared" si="45"/>
        <v>12</v>
      </c>
    </row>
    <row r="740" spans="1:57" s="74" customFormat="1" ht="50.1" customHeight="1" x14ac:dyDescent="0.2">
      <c r="A740" s="78" t="s">
        <v>55</v>
      </c>
      <c r="B740" s="78" t="s">
        <v>56</v>
      </c>
      <c r="C740" s="78" t="s">
        <v>9</v>
      </c>
      <c r="D740" s="78" t="s">
        <v>605</v>
      </c>
      <c r="E740" s="79" t="str">
        <f>+IF(C740&lt;&gt;"",VLOOKUP(MID(C740,18,5),NIVELES!$A$133:$B$213,2,0),"")</f>
        <v>NAPO</v>
      </c>
      <c r="F740" s="80" t="s">
        <v>79</v>
      </c>
      <c r="G740" s="81" t="str">
        <f>+IF(F740&lt;&gt;"",VLOOKUP(F740,NIVELES!$A$246:$C$464,3,0),"")</f>
        <v xml:space="preserve"> </v>
      </c>
      <c r="H740" s="82" t="s">
        <v>1024</v>
      </c>
      <c r="I740" s="78" t="s">
        <v>2311</v>
      </c>
      <c r="J740" s="78" t="s">
        <v>1078</v>
      </c>
      <c r="K740" s="78" t="s">
        <v>2291</v>
      </c>
      <c r="L740" s="78" t="s">
        <v>2312</v>
      </c>
      <c r="M740" s="78">
        <v>630</v>
      </c>
      <c r="N740" s="78" t="s">
        <v>2313</v>
      </c>
      <c r="O740" s="78" t="s">
        <v>2296</v>
      </c>
      <c r="P740" s="82">
        <v>12</v>
      </c>
      <c r="Q740" s="78" t="s">
        <v>2299</v>
      </c>
      <c r="R740" s="82">
        <v>1</v>
      </c>
      <c r="S740" s="82">
        <v>1</v>
      </c>
      <c r="T740" s="82">
        <v>1</v>
      </c>
      <c r="U740" s="82">
        <v>1</v>
      </c>
      <c r="V740" s="82">
        <v>1</v>
      </c>
      <c r="W740" s="82">
        <v>1</v>
      </c>
      <c r="X740" s="82">
        <v>1</v>
      </c>
      <c r="Y740" s="82">
        <v>1</v>
      </c>
      <c r="Z740" s="82">
        <v>1</v>
      </c>
      <c r="AA740" s="82">
        <v>1</v>
      </c>
      <c r="AB740" s="82">
        <v>1</v>
      </c>
      <c r="AC740" s="82">
        <v>1</v>
      </c>
      <c r="AD740" s="85" t="str">
        <f>IF(A740&lt;&gt;"",IF(D740="DIRECCIÓN_DE_TRANSFERENCIAS","280 0031",VLOOKUP(C740,NIVELES!$A$14:$B$105,2,0)),"")</f>
        <v>280 2110</v>
      </c>
      <c r="AE740" s="86" t="s">
        <v>322</v>
      </c>
      <c r="AF740" s="86" t="s">
        <v>543</v>
      </c>
      <c r="AG740" s="79" t="str">
        <f>+IF(AF740&lt;&gt;"",VLOOKUP(AF740,NIVELES!$A$666:$B$673,2,0),"")</f>
        <v>DESARROLLO_INFANTIL</v>
      </c>
      <c r="AH740" s="78" t="s">
        <v>322</v>
      </c>
      <c r="AI740" s="79" t="str">
        <f>IF(AH740&lt;&gt;"",VLOOKUP(CONCATENATE(AG740,AH740),NIVELES!$B$676:$C$745,2,0),"")</f>
        <v>Centros Infantiles Del Buen Vivir Atencion Directa -Funcionamiento Operación Y Atencion De Unidades</v>
      </c>
      <c r="AJ740" s="78" t="s">
        <v>517</v>
      </c>
      <c r="AK740" s="79" t="str">
        <f>+IF(AJ740&lt;&gt;"",VLOOKUP(AJ740,NIVELES!$A$816:$B$892,2,0),"")</f>
        <v>NO APLICA</v>
      </c>
      <c r="AL740" s="78" t="s">
        <v>554</v>
      </c>
      <c r="AM740" s="78">
        <v>530105</v>
      </c>
      <c r="AN740" s="79" t="str">
        <f>IF(AM740&lt;&gt;"",+VLOOKUP(AM740,NIVELES!$A$1652:$B$2466,2,0),"")</f>
        <v>Telecomunicaciones</v>
      </c>
      <c r="AO740" s="87">
        <v>2973.52</v>
      </c>
      <c r="AP740" s="88">
        <v>247.79</v>
      </c>
      <c r="AQ740" s="88">
        <v>223.31</v>
      </c>
      <c r="AR740" s="88">
        <v>247.79</v>
      </c>
      <c r="AS740" s="88">
        <v>247.79</v>
      </c>
      <c r="AT740" s="88">
        <v>247.79</v>
      </c>
      <c r="AU740" s="88">
        <v>247.79</v>
      </c>
      <c r="AV740" s="88">
        <v>247.79</v>
      </c>
      <c r="AW740" s="88">
        <v>247.79</v>
      </c>
      <c r="AX740" s="88">
        <v>247.79</v>
      </c>
      <c r="AY740" s="88">
        <v>247.79</v>
      </c>
      <c r="AZ740" s="88">
        <v>247.79</v>
      </c>
      <c r="BA740" s="88">
        <v>272.30999999999995</v>
      </c>
      <c r="BB740" s="89">
        <f t="shared" si="43"/>
        <v>2973.52</v>
      </c>
      <c r="BC740" s="90" t="str">
        <f t="shared" si="42"/>
        <v>OK</v>
      </c>
      <c r="BD740" s="91" t="str">
        <f t="shared" si="44"/>
        <v xml:space="preserve">                  </v>
      </c>
      <c r="BE740" s="92">
        <f t="shared" si="45"/>
        <v>12</v>
      </c>
    </row>
    <row r="741" spans="1:57" s="74" customFormat="1" ht="50.1" customHeight="1" x14ac:dyDescent="0.2">
      <c r="A741" s="78" t="s">
        <v>55</v>
      </c>
      <c r="B741" s="78" t="s">
        <v>56</v>
      </c>
      <c r="C741" s="78" t="s">
        <v>9</v>
      </c>
      <c r="D741" s="78" t="s">
        <v>605</v>
      </c>
      <c r="E741" s="79" t="str">
        <f>+IF(C741&lt;&gt;"",VLOOKUP(MID(C741,18,5),NIVELES!$A$133:$B$213,2,0),"")</f>
        <v>NAPO</v>
      </c>
      <c r="F741" s="80" t="s">
        <v>79</v>
      </c>
      <c r="G741" s="81" t="str">
        <f>+IF(F741&lt;&gt;"",VLOOKUP(F741,NIVELES!$A$246:$C$464,3,0),"")</f>
        <v xml:space="preserve"> </v>
      </c>
      <c r="H741" s="82" t="s">
        <v>1024</v>
      </c>
      <c r="I741" s="78" t="s">
        <v>2311</v>
      </c>
      <c r="J741" s="78" t="s">
        <v>1078</v>
      </c>
      <c r="K741" s="78" t="s">
        <v>2291</v>
      </c>
      <c r="L741" s="78" t="s">
        <v>2312</v>
      </c>
      <c r="M741" s="78">
        <v>630</v>
      </c>
      <c r="N741" s="78" t="s">
        <v>2313</v>
      </c>
      <c r="O741" s="78" t="s">
        <v>2300</v>
      </c>
      <c r="P741" s="82">
        <v>12</v>
      </c>
      <c r="Q741" s="78" t="s">
        <v>2301</v>
      </c>
      <c r="R741" s="82">
        <v>1</v>
      </c>
      <c r="S741" s="82">
        <v>1</v>
      </c>
      <c r="T741" s="82">
        <v>1</v>
      </c>
      <c r="U741" s="82">
        <v>1</v>
      </c>
      <c r="V741" s="82">
        <v>1</v>
      </c>
      <c r="W741" s="82">
        <v>1</v>
      </c>
      <c r="X741" s="82">
        <v>1</v>
      </c>
      <c r="Y741" s="82">
        <v>1</v>
      </c>
      <c r="Z741" s="82">
        <v>1</v>
      </c>
      <c r="AA741" s="82">
        <v>1</v>
      </c>
      <c r="AB741" s="82">
        <v>1</v>
      </c>
      <c r="AC741" s="82">
        <v>1</v>
      </c>
      <c r="AD741" s="85" t="str">
        <f>IF(A741&lt;&gt;"",IF(D741="DIRECCIÓN_DE_TRANSFERENCIAS","280 0031",VLOOKUP(C741,NIVELES!$A$14:$B$105,2,0)),"")</f>
        <v>280 2110</v>
      </c>
      <c r="AE741" s="86" t="s">
        <v>322</v>
      </c>
      <c r="AF741" s="86" t="s">
        <v>543</v>
      </c>
      <c r="AG741" s="79" t="str">
        <f>+IF(AF741&lt;&gt;"",VLOOKUP(AF741,NIVELES!$A$666:$B$673,2,0),"")</f>
        <v>DESARROLLO_INFANTIL</v>
      </c>
      <c r="AH741" s="78" t="s">
        <v>322</v>
      </c>
      <c r="AI741" s="79" t="str">
        <f>IF(AH741&lt;&gt;"",VLOOKUP(CONCATENATE(AG741,AH741),NIVELES!$B$676:$C$745,2,0),"")</f>
        <v>Centros Infantiles Del Buen Vivir Atencion Directa -Funcionamiento Operación Y Atencion De Unidades</v>
      </c>
      <c r="AJ741" s="78" t="s">
        <v>517</v>
      </c>
      <c r="AK741" s="79" t="str">
        <f>+IF(AJ741&lt;&gt;"",VLOOKUP(AJ741,NIVELES!$A$816:$B$892,2,0),"")</f>
        <v>NO APLICA</v>
      </c>
      <c r="AL741" s="78" t="s">
        <v>554</v>
      </c>
      <c r="AM741" s="78">
        <v>530208</v>
      </c>
      <c r="AN741" s="79" t="str">
        <f>IF(AM741&lt;&gt;"",+VLOOKUP(AM741,NIVELES!$A$1652:$B$2466,2,0),"")</f>
        <v>Servicio de Seguridad y Vigilancia</v>
      </c>
      <c r="AO741" s="87">
        <v>45895.5</v>
      </c>
      <c r="AP741" s="88">
        <v>0</v>
      </c>
      <c r="AQ741" s="88">
        <v>5099.51</v>
      </c>
      <c r="AR741" s="88">
        <v>7649.25</v>
      </c>
      <c r="AS741" s="88">
        <v>7649.25</v>
      </c>
      <c r="AT741" s="88">
        <v>7649.25</v>
      </c>
      <c r="AU741" s="88">
        <v>7649.25</v>
      </c>
      <c r="AV741" s="88">
        <v>7649.25</v>
      </c>
      <c r="AW741" s="88">
        <v>2549.7399999999998</v>
      </c>
      <c r="AX741" s="88">
        <v>0</v>
      </c>
      <c r="AY741" s="88">
        <v>0</v>
      </c>
      <c r="AZ741" s="88">
        <v>0</v>
      </c>
      <c r="BA741" s="88">
        <v>0</v>
      </c>
      <c r="BB741" s="89">
        <f t="shared" si="43"/>
        <v>45895.5</v>
      </c>
      <c r="BC741" s="90" t="str">
        <f t="shared" si="42"/>
        <v>OK</v>
      </c>
      <c r="BD741" s="91" t="str">
        <f t="shared" si="44"/>
        <v xml:space="preserve">                  </v>
      </c>
      <c r="BE741" s="92">
        <f t="shared" si="45"/>
        <v>12</v>
      </c>
    </row>
    <row r="742" spans="1:57" s="74" customFormat="1" ht="50.1" customHeight="1" x14ac:dyDescent="0.2">
      <c r="A742" s="78" t="s">
        <v>55</v>
      </c>
      <c r="B742" s="78" t="s">
        <v>56</v>
      </c>
      <c r="C742" s="78" t="s">
        <v>9</v>
      </c>
      <c r="D742" s="78" t="s">
        <v>605</v>
      </c>
      <c r="E742" s="79" t="str">
        <f>+IF(C742&lt;&gt;"",VLOOKUP(MID(C742,18,5),NIVELES!$A$133:$B$213,2,0),"")</f>
        <v>NAPO</v>
      </c>
      <c r="F742" s="80" t="s">
        <v>79</v>
      </c>
      <c r="G742" s="81" t="str">
        <f>+IF(F742&lt;&gt;"",VLOOKUP(F742,NIVELES!$A$246:$C$464,3,0),"")</f>
        <v xml:space="preserve"> </v>
      </c>
      <c r="H742" s="82" t="s">
        <v>1024</v>
      </c>
      <c r="I742" s="78" t="s">
        <v>2311</v>
      </c>
      <c r="J742" s="78" t="s">
        <v>1078</v>
      </c>
      <c r="K742" s="78" t="s">
        <v>2291</v>
      </c>
      <c r="L742" s="78" t="s">
        <v>2312</v>
      </c>
      <c r="M742" s="78">
        <v>630</v>
      </c>
      <c r="N742" s="78" t="s">
        <v>2313</v>
      </c>
      <c r="O742" s="78" t="s">
        <v>2302</v>
      </c>
      <c r="P742" s="82">
        <v>12</v>
      </c>
      <c r="Q742" s="78" t="s">
        <v>2301</v>
      </c>
      <c r="R742" s="82">
        <v>1</v>
      </c>
      <c r="S742" s="82">
        <v>1</v>
      </c>
      <c r="T742" s="82">
        <v>1</v>
      </c>
      <c r="U742" s="82">
        <v>1</v>
      </c>
      <c r="V742" s="82">
        <v>1</v>
      </c>
      <c r="W742" s="82">
        <v>1</v>
      </c>
      <c r="X742" s="82">
        <v>1</v>
      </c>
      <c r="Y742" s="82">
        <v>1</v>
      </c>
      <c r="Z742" s="82">
        <v>1</v>
      </c>
      <c r="AA742" s="82">
        <v>1</v>
      </c>
      <c r="AB742" s="82">
        <v>1</v>
      </c>
      <c r="AC742" s="82">
        <v>1</v>
      </c>
      <c r="AD742" s="85" t="str">
        <f>IF(A742&lt;&gt;"",IF(D742="DIRECCIÓN_DE_TRANSFERENCIAS","280 0031",VLOOKUP(C742,NIVELES!$A$14:$B$105,2,0)),"")</f>
        <v>280 2110</v>
      </c>
      <c r="AE742" s="86" t="s">
        <v>322</v>
      </c>
      <c r="AF742" s="86" t="s">
        <v>543</v>
      </c>
      <c r="AG742" s="79" t="str">
        <f>+IF(AF742&lt;&gt;"",VLOOKUP(AF742,NIVELES!$A$666:$B$673,2,0),"")</f>
        <v>DESARROLLO_INFANTIL</v>
      </c>
      <c r="AH742" s="78" t="s">
        <v>322</v>
      </c>
      <c r="AI742" s="79" t="str">
        <f>IF(AH742&lt;&gt;"",VLOOKUP(CONCATENATE(AG742,AH742),NIVELES!$B$676:$C$745,2,0),"")</f>
        <v>Centros Infantiles Del Buen Vivir Atencion Directa -Funcionamiento Operación Y Atencion De Unidades</v>
      </c>
      <c r="AJ742" s="78" t="s">
        <v>517</v>
      </c>
      <c r="AK742" s="79" t="str">
        <f>+IF(AJ742&lt;&gt;"",VLOOKUP(AJ742,NIVELES!$A$816:$B$892,2,0),"")</f>
        <v>NO APLICA</v>
      </c>
      <c r="AL742" s="78" t="s">
        <v>554</v>
      </c>
      <c r="AM742" s="78">
        <v>530209</v>
      </c>
      <c r="AN742" s="79" t="str">
        <f>IF(AM742&lt;&gt;"",+VLOOKUP(AM742,NIVELES!$A$1652:$B$2466,2,0),"")</f>
        <v>Servicios de Aseo; Lavado de Vestimenta de Trabajo; Fumigación, Desinfección y Limpieza de Instalaciones</v>
      </c>
      <c r="AO742" s="87">
        <v>60353.1</v>
      </c>
      <c r="AP742" s="88">
        <v>0</v>
      </c>
      <c r="AQ742" s="88">
        <v>6680.15</v>
      </c>
      <c r="AR742" s="88">
        <v>10058.85</v>
      </c>
      <c r="AS742" s="88">
        <v>10058.85</v>
      </c>
      <c r="AT742" s="88">
        <v>10058.85</v>
      </c>
      <c r="AU742" s="88">
        <v>10058.85</v>
      </c>
      <c r="AV742" s="88">
        <v>10058.85</v>
      </c>
      <c r="AW742" s="88">
        <v>3378.7</v>
      </c>
      <c r="AX742" s="88">
        <v>0</v>
      </c>
      <c r="AY742" s="88">
        <v>0</v>
      </c>
      <c r="AZ742" s="88">
        <v>0</v>
      </c>
      <c r="BA742" s="88">
        <v>0</v>
      </c>
      <c r="BB742" s="89">
        <f t="shared" si="43"/>
        <v>60353.099999999991</v>
      </c>
      <c r="BC742" s="90" t="str">
        <f t="shared" si="42"/>
        <v>OK</v>
      </c>
      <c r="BD742" s="91" t="str">
        <f t="shared" si="44"/>
        <v xml:space="preserve">                  </v>
      </c>
      <c r="BE742" s="92">
        <f t="shared" si="45"/>
        <v>12</v>
      </c>
    </row>
    <row r="743" spans="1:57" s="74" customFormat="1" ht="50.1" customHeight="1" x14ac:dyDescent="0.2">
      <c r="A743" s="78" t="s">
        <v>55</v>
      </c>
      <c r="B743" s="78" t="s">
        <v>56</v>
      </c>
      <c r="C743" s="78" t="s">
        <v>9</v>
      </c>
      <c r="D743" s="78" t="s">
        <v>605</v>
      </c>
      <c r="E743" s="79" t="str">
        <f>+IF(C743&lt;&gt;"",VLOOKUP(MID(C743,18,5),NIVELES!$A$133:$B$213,2,0),"")</f>
        <v>NAPO</v>
      </c>
      <c r="F743" s="80" t="s">
        <v>79</v>
      </c>
      <c r="G743" s="81" t="str">
        <f>+IF(F743&lt;&gt;"",VLOOKUP(F743,NIVELES!$A$246:$C$464,3,0),"")</f>
        <v xml:space="preserve"> </v>
      </c>
      <c r="H743" s="82" t="s">
        <v>1024</v>
      </c>
      <c r="I743" s="78" t="s">
        <v>2311</v>
      </c>
      <c r="J743" s="78" t="s">
        <v>1078</v>
      </c>
      <c r="K743" s="78" t="s">
        <v>2291</v>
      </c>
      <c r="L743" s="78" t="s">
        <v>2312</v>
      </c>
      <c r="M743" s="78">
        <v>630</v>
      </c>
      <c r="N743" s="78" t="s">
        <v>2313</v>
      </c>
      <c r="O743" s="78" t="s">
        <v>2212</v>
      </c>
      <c r="P743" s="82">
        <v>12</v>
      </c>
      <c r="Q743" s="78" t="s">
        <v>2315</v>
      </c>
      <c r="R743" s="82">
        <v>1</v>
      </c>
      <c r="S743" s="82">
        <v>1</v>
      </c>
      <c r="T743" s="82">
        <v>1</v>
      </c>
      <c r="U743" s="82">
        <v>1</v>
      </c>
      <c r="V743" s="82">
        <v>1</v>
      </c>
      <c r="W743" s="82">
        <v>1</v>
      </c>
      <c r="X743" s="82">
        <v>1</v>
      </c>
      <c r="Y743" s="82">
        <v>1</v>
      </c>
      <c r="Z743" s="82">
        <v>1</v>
      </c>
      <c r="AA743" s="82">
        <v>1</v>
      </c>
      <c r="AB743" s="82">
        <v>1</v>
      </c>
      <c r="AC743" s="82">
        <v>1</v>
      </c>
      <c r="AD743" s="85" t="str">
        <f>IF(A743&lt;&gt;"",IF(D743="DIRECCIÓN_DE_TRANSFERENCIAS","280 0031",VLOOKUP(C743,NIVELES!$A$14:$B$105,2,0)),"")</f>
        <v>280 2110</v>
      </c>
      <c r="AE743" s="86" t="s">
        <v>322</v>
      </c>
      <c r="AF743" s="86" t="s">
        <v>543</v>
      </c>
      <c r="AG743" s="79" t="str">
        <f>+IF(AF743&lt;&gt;"",VLOOKUP(AF743,NIVELES!$A$666:$B$673,2,0),"")</f>
        <v>DESARROLLO_INFANTIL</v>
      </c>
      <c r="AH743" s="78" t="s">
        <v>322</v>
      </c>
      <c r="AI743" s="79" t="str">
        <f>IF(AH743&lt;&gt;"",VLOOKUP(CONCATENATE(AG743,AH743),NIVELES!$B$676:$C$745,2,0),"")</f>
        <v>Centros Infantiles Del Buen Vivir Atencion Directa -Funcionamiento Operación Y Atencion De Unidades</v>
      </c>
      <c r="AJ743" s="78" t="s">
        <v>517</v>
      </c>
      <c r="AK743" s="79" t="str">
        <f>+IF(AJ743&lt;&gt;"",VLOOKUP(AJ743,NIVELES!$A$816:$B$892,2,0),"")</f>
        <v>NO APLICA</v>
      </c>
      <c r="AL743" s="78" t="s">
        <v>554</v>
      </c>
      <c r="AM743" s="78">
        <v>530235</v>
      </c>
      <c r="AN743" s="79" t="str">
        <f>IF(AM743&lt;&gt;"",+VLOOKUP(AM743,NIVELES!$A$1652:$B$2466,2,0),"")</f>
        <v>Servicio de Alimentación</v>
      </c>
      <c r="AO743" s="87">
        <v>347647.31</v>
      </c>
      <c r="AP743" s="88">
        <v>28970.61</v>
      </c>
      <c r="AQ743" s="88">
        <v>25474.39</v>
      </c>
      <c r="AR743" s="88">
        <v>28970.61</v>
      </c>
      <c r="AS743" s="88">
        <v>28970.61</v>
      </c>
      <c r="AT743" s="88">
        <v>28970.61</v>
      </c>
      <c r="AU743" s="88">
        <v>28970.61</v>
      </c>
      <c r="AV743" s="88">
        <v>28970.61</v>
      </c>
      <c r="AW743" s="88">
        <v>28970.61</v>
      </c>
      <c r="AX743" s="88">
        <v>28970.61</v>
      </c>
      <c r="AY743" s="88">
        <v>28970.61</v>
      </c>
      <c r="AZ743" s="88">
        <v>28970.61</v>
      </c>
      <c r="BA743" s="88">
        <v>32466.820000000065</v>
      </c>
      <c r="BB743" s="89">
        <f t="shared" si="43"/>
        <v>347647.31</v>
      </c>
      <c r="BC743" s="90" t="str">
        <f t="shared" si="42"/>
        <v>OK</v>
      </c>
      <c r="BD743" s="91" t="str">
        <f t="shared" si="44"/>
        <v xml:space="preserve">                  </v>
      </c>
      <c r="BE743" s="92">
        <f t="shared" si="45"/>
        <v>12</v>
      </c>
    </row>
    <row r="744" spans="1:57" s="74" customFormat="1" ht="50.1" customHeight="1" x14ac:dyDescent="0.2">
      <c r="A744" s="78" t="s">
        <v>55</v>
      </c>
      <c r="B744" s="78" t="s">
        <v>56</v>
      </c>
      <c r="C744" s="78" t="s">
        <v>9</v>
      </c>
      <c r="D744" s="78" t="s">
        <v>605</v>
      </c>
      <c r="E744" s="79" t="str">
        <f>+IF(C744&lt;&gt;"",VLOOKUP(MID(C744,18,5),NIVELES!$A$133:$B$213,2,0),"")</f>
        <v>NAPO</v>
      </c>
      <c r="F744" s="80" t="s">
        <v>79</v>
      </c>
      <c r="G744" s="81" t="str">
        <f>+IF(F744&lt;&gt;"",VLOOKUP(F744,NIVELES!$A$246:$C$464,3,0),"")</f>
        <v xml:space="preserve"> </v>
      </c>
      <c r="H744" s="82" t="s">
        <v>1024</v>
      </c>
      <c r="I744" s="78" t="s">
        <v>2311</v>
      </c>
      <c r="J744" s="78" t="s">
        <v>1078</v>
      </c>
      <c r="K744" s="78" t="s">
        <v>2291</v>
      </c>
      <c r="L744" s="78" t="s">
        <v>2312</v>
      </c>
      <c r="M744" s="78">
        <v>630</v>
      </c>
      <c r="N744" s="78" t="s">
        <v>2313</v>
      </c>
      <c r="O744" s="78" t="s">
        <v>2308</v>
      </c>
      <c r="P744" s="82">
        <v>1</v>
      </c>
      <c r="Q744" s="78" t="s">
        <v>2301</v>
      </c>
      <c r="R744" s="82">
        <v>0</v>
      </c>
      <c r="S744" s="82">
        <v>0</v>
      </c>
      <c r="T744" s="82">
        <v>1</v>
      </c>
      <c r="U744" s="82">
        <v>0</v>
      </c>
      <c r="V744" s="82">
        <v>0</v>
      </c>
      <c r="W744" s="82">
        <v>0</v>
      </c>
      <c r="X744" s="82">
        <v>0</v>
      </c>
      <c r="Y744" s="82">
        <v>0</v>
      </c>
      <c r="Z744" s="82">
        <v>0</v>
      </c>
      <c r="AA744" s="82">
        <v>0</v>
      </c>
      <c r="AB744" s="82">
        <v>0</v>
      </c>
      <c r="AC744" s="82">
        <v>0</v>
      </c>
      <c r="AD744" s="85" t="str">
        <f>IF(A744&lt;&gt;"",IF(D744="DIRECCIÓN_DE_TRANSFERENCIAS","280 0031",VLOOKUP(C744,NIVELES!$A$14:$B$105,2,0)),"")</f>
        <v>280 2110</v>
      </c>
      <c r="AE744" s="86" t="s">
        <v>322</v>
      </c>
      <c r="AF744" s="86" t="s">
        <v>543</v>
      </c>
      <c r="AG744" s="79" t="str">
        <f>+IF(AF744&lt;&gt;"",VLOOKUP(AF744,NIVELES!$A$666:$B$673,2,0),"")</f>
        <v>DESARROLLO_INFANTIL</v>
      </c>
      <c r="AH744" s="78" t="s">
        <v>322</v>
      </c>
      <c r="AI744" s="79" t="str">
        <f>IF(AH744&lt;&gt;"",VLOOKUP(CONCATENATE(AG744,AH744),NIVELES!$B$676:$C$745,2,0),"")</f>
        <v>Centros Infantiles Del Buen Vivir Atencion Directa -Funcionamiento Operación Y Atencion De Unidades</v>
      </c>
      <c r="AJ744" s="78" t="s">
        <v>517</v>
      </c>
      <c r="AK744" s="79" t="str">
        <f>+IF(AJ744&lt;&gt;"",VLOOKUP(AJ744,NIVELES!$A$816:$B$892,2,0),"")</f>
        <v>NO APLICA</v>
      </c>
      <c r="AL744" s="78" t="s">
        <v>554</v>
      </c>
      <c r="AM744" s="78">
        <v>530805</v>
      </c>
      <c r="AN744" s="79" t="str">
        <f>IF(AM744&lt;&gt;"",+VLOOKUP(AM744,NIVELES!$A$1652:$B$2466,2,0),"")</f>
        <v>Materiales de Aseo</v>
      </c>
      <c r="AO744" s="87">
        <v>2859.02</v>
      </c>
      <c r="AP744" s="88">
        <v>0</v>
      </c>
      <c r="AQ744" s="88">
        <v>0</v>
      </c>
      <c r="AR744" s="88">
        <v>2859.02</v>
      </c>
      <c r="AS744" s="88">
        <v>0</v>
      </c>
      <c r="AT744" s="88">
        <v>0</v>
      </c>
      <c r="AU744" s="88">
        <v>0</v>
      </c>
      <c r="AV744" s="88">
        <v>0</v>
      </c>
      <c r="AW744" s="88">
        <v>0</v>
      </c>
      <c r="AX744" s="88">
        <v>0</v>
      </c>
      <c r="AY744" s="88">
        <v>0</v>
      </c>
      <c r="AZ744" s="88">
        <v>0</v>
      </c>
      <c r="BA744" s="88">
        <v>0</v>
      </c>
      <c r="BB744" s="89">
        <f t="shared" si="43"/>
        <v>2859.02</v>
      </c>
      <c r="BC744" s="90" t="str">
        <f t="shared" si="42"/>
        <v>OK</v>
      </c>
      <c r="BD744" s="91" t="str">
        <f t="shared" si="44"/>
        <v xml:space="preserve">                  </v>
      </c>
      <c r="BE744" s="92">
        <f t="shared" si="45"/>
        <v>1</v>
      </c>
    </row>
    <row r="745" spans="1:57" s="74" customFormat="1" ht="50.1" customHeight="1" x14ac:dyDescent="0.2">
      <c r="A745" s="78" t="s">
        <v>55</v>
      </c>
      <c r="B745" s="78" t="s">
        <v>56</v>
      </c>
      <c r="C745" s="78" t="s">
        <v>9</v>
      </c>
      <c r="D745" s="78" t="s">
        <v>605</v>
      </c>
      <c r="E745" s="79" t="str">
        <f>+IF(C745&lt;&gt;"",VLOOKUP(MID(C745,18,5),NIVELES!$A$133:$B$213,2,0),"")</f>
        <v>NAPO</v>
      </c>
      <c r="F745" s="80" t="s">
        <v>79</v>
      </c>
      <c r="G745" s="81" t="str">
        <f>+IF(F745&lt;&gt;"",VLOOKUP(F745,NIVELES!$A$246:$C$464,3,0),"")</f>
        <v xml:space="preserve"> </v>
      </c>
      <c r="H745" s="82" t="s">
        <v>1024</v>
      </c>
      <c r="I745" s="78" t="s">
        <v>2311</v>
      </c>
      <c r="J745" s="78" t="s">
        <v>1078</v>
      </c>
      <c r="K745" s="78" t="s">
        <v>2291</v>
      </c>
      <c r="L745" s="78" t="s">
        <v>2312</v>
      </c>
      <c r="M745" s="78">
        <v>630</v>
      </c>
      <c r="N745" s="78" t="s">
        <v>2313</v>
      </c>
      <c r="O745" s="78" t="s">
        <v>2310</v>
      </c>
      <c r="P745" s="82">
        <v>1</v>
      </c>
      <c r="Q745" s="78" t="s">
        <v>1954</v>
      </c>
      <c r="R745" s="82">
        <v>0</v>
      </c>
      <c r="S745" s="82">
        <v>0</v>
      </c>
      <c r="T745" s="82">
        <v>1</v>
      </c>
      <c r="U745" s="82">
        <v>0</v>
      </c>
      <c r="V745" s="82">
        <v>0</v>
      </c>
      <c r="W745" s="82">
        <v>0</v>
      </c>
      <c r="X745" s="82">
        <v>0</v>
      </c>
      <c r="Y745" s="82">
        <v>0</v>
      </c>
      <c r="Z745" s="82">
        <v>0</v>
      </c>
      <c r="AA745" s="82">
        <v>0</v>
      </c>
      <c r="AB745" s="82">
        <v>0</v>
      </c>
      <c r="AC745" s="82">
        <v>0</v>
      </c>
      <c r="AD745" s="85" t="str">
        <f>IF(A745&lt;&gt;"",IF(D745="DIRECCIÓN_DE_TRANSFERENCIAS","280 0031",VLOOKUP(C745,NIVELES!$A$14:$B$105,2,0)),"")</f>
        <v>280 2110</v>
      </c>
      <c r="AE745" s="86" t="s">
        <v>322</v>
      </c>
      <c r="AF745" s="86" t="s">
        <v>543</v>
      </c>
      <c r="AG745" s="79" t="str">
        <f>+IF(AF745&lt;&gt;"",VLOOKUP(AF745,NIVELES!$A$666:$B$673,2,0),"")</f>
        <v>DESARROLLO_INFANTIL</v>
      </c>
      <c r="AH745" s="78" t="s">
        <v>322</v>
      </c>
      <c r="AI745" s="79" t="str">
        <f>IF(AH745&lt;&gt;"",VLOOKUP(CONCATENATE(AG745,AH745),NIVELES!$B$676:$C$745,2,0),"")</f>
        <v>Centros Infantiles Del Buen Vivir Atencion Directa -Funcionamiento Operación Y Atencion De Unidades</v>
      </c>
      <c r="AJ745" s="78" t="s">
        <v>517</v>
      </c>
      <c r="AK745" s="79" t="str">
        <f>+IF(AJ745&lt;&gt;"",VLOOKUP(AJ745,NIVELES!$A$816:$B$892,2,0),"")</f>
        <v>NO APLICA</v>
      </c>
      <c r="AL745" s="78" t="s">
        <v>554</v>
      </c>
      <c r="AM745" s="78">
        <v>530812</v>
      </c>
      <c r="AN745" s="79" t="str">
        <f>IF(AM745&lt;&gt;"",+VLOOKUP(AM745,NIVELES!$A$1652:$B$2466,2,0),"")</f>
        <v>Materiales Didácticos</v>
      </c>
      <c r="AO745" s="87">
        <v>5009.6400000000003</v>
      </c>
      <c r="AP745" s="88">
        <v>0</v>
      </c>
      <c r="AQ745" s="88">
        <v>0</v>
      </c>
      <c r="AR745" s="88">
        <v>5009.6400000000003</v>
      </c>
      <c r="AS745" s="88">
        <v>0</v>
      </c>
      <c r="AT745" s="88">
        <v>0</v>
      </c>
      <c r="AU745" s="88">
        <v>0</v>
      </c>
      <c r="AV745" s="88">
        <v>0</v>
      </c>
      <c r="AW745" s="88">
        <v>0</v>
      </c>
      <c r="AX745" s="88">
        <v>0</v>
      </c>
      <c r="AY745" s="88">
        <v>0</v>
      </c>
      <c r="AZ745" s="88">
        <v>0</v>
      </c>
      <c r="BA745" s="88">
        <v>0</v>
      </c>
      <c r="BB745" s="89">
        <f t="shared" si="43"/>
        <v>5009.6400000000003</v>
      </c>
      <c r="BC745" s="90" t="str">
        <f t="shared" si="42"/>
        <v>OK</v>
      </c>
      <c r="BD745" s="91" t="str">
        <f t="shared" si="44"/>
        <v xml:space="preserve">                  </v>
      </c>
      <c r="BE745" s="92">
        <f t="shared" si="45"/>
        <v>1</v>
      </c>
    </row>
    <row r="746" spans="1:57" s="74" customFormat="1" ht="50.1" customHeight="1" x14ac:dyDescent="0.2">
      <c r="A746" s="78" t="s">
        <v>55</v>
      </c>
      <c r="B746" s="78" t="s">
        <v>56</v>
      </c>
      <c r="C746" s="78" t="s">
        <v>9</v>
      </c>
      <c r="D746" s="78" t="s">
        <v>605</v>
      </c>
      <c r="E746" s="79" t="str">
        <f>+IF(C746&lt;&gt;"",VLOOKUP(MID(C746,18,5),NIVELES!$A$133:$B$213,2,0),"")</f>
        <v>NAPO</v>
      </c>
      <c r="F746" s="80" t="s">
        <v>79</v>
      </c>
      <c r="G746" s="81" t="str">
        <f>+IF(F746&lt;&gt;"",VLOOKUP(F746,NIVELES!$A$246:$C$464,3,0),"")</f>
        <v xml:space="preserve"> </v>
      </c>
      <c r="H746" s="82" t="s">
        <v>1024</v>
      </c>
      <c r="I746" s="78" t="s">
        <v>2311</v>
      </c>
      <c r="J746" s="78" t="s">
        <v>1078</v>
      </c>
      <c r="K746" s="78" t="s">
        <v>2291</v>
      </c>
      <c r="L746" s="78" t="s">
        <v>2316</v>
      </c>
      <c r="M746" s="78">
        <v>2136</v>
      </c>
      <c r="N746" s="78" t="s">
        <v>2317</v>
      </c>
      <c r="O746" s="78" t="s">
        <v>2292</v>
      </c>
      <c r="P746" s="82">
        <v>12</v>
      </c>
      <c r="Q746" s="78" t="s">
        <v>2293</v>
      </c>
      <c r="R746" s="82">
        <v>1</v>
      </c>
      <c r="S746" s="82">
        <v>1</v>
      </c>
      <c r="T746" s="82">
        <v>1</v>
      </c>
      <c r="U746" s="82">
        <v>1</v>
      </c>
      <c r="V746" s="82">
        <v>1</v>
      </c>
      <c r="W746" s="82">
        <v>1</v>
      </c>
      <c r="X746" s="82">
        <v>1</v>
      </c>
      <c r="Y746" s="82">
        <v>1</v>
      </c>
      <c r="Z746" s="82">
        <v>1</v>
      </c>
      <c r="AA746" s="82">
        <v>1</v>
      </c>
      <c r="AB746" s="82">
        <v>1</v>
      </c>
      <c r="AC746" s="82">
        <v>1</v>
      </c>
      <c r="AD746" s="85" t="str">
        <f>IF(A746&lt;&gt;"",IF(D746="DIRECCIÓN_DE_TRANSFERENCIAS","280 0031",VLOOKUP(C746,NIVELES!$A$14:$B$105,2,0)),"")</f>
        <v>280 2110</v>
      </c>
      <c r="AE746" s="86" t="s">
        <v>322</v>
      </c>
      <c r="AF746" s="86" t="s">
        <v>543</v>
      </c>
      <c r="AG746" s="79" t="str">
        <f>+IF(AF746&lt;&gt;"",VLOOKUP(AF746,NIVELES!$A$666:$B$673,2,0),"")</f>
        <v>DESARROLLO_INFANTIL</v>
      </c>
      <c r="AH746" s="78" t="s">
        <v>452</v>
      </c>
      <c r="AI746" s="79" t="str">
        <f>IF(AH746&lt;&gt;"",VLOOKUP(CONCATENATE(AG746,AH746),NIVELES!$B$676:$C$745,2,0),"")</f>
        <v>Creciendo Con Nuestros Hijos De Atención Directa Funcionamiento, Operación Y Atención Domiciliar</v>
      </c>
      <c r="AJ746" s="78" t="s">
        <v>517</v>
      </c>
      <c r="AK746" s="79" t="str">
        <f>+IF(AJ746&lt;&gt;"",VLOOKUP(AJ746,NIVELES!$A$816:$B$892,2,0),"")</f>
        <v>NO APLICA</v>
      </c>
      <c r="AL746" s="78" t="s">
        <v>553</v>
      </c>
      <c r="AM746" s="78">
        <v>510105</v>
      </c>
      <c r="AN746" s="79" t="str">
        <f>IF(AM746&lt;&gt;"",+VLOOKUP(AM746,NIVELES!$A$1652:$B$2466,2,0),"")</f>
        <v>Remuneraciones Unificadas</v>
      </c>
      <c r="AO746" s="87">
        <v>287820</v>
      </c>
      <c r="AP746" s="88">
        <v>23985</v>
      </c>
      <c r="AQ746" s="88">
        <v>22230</v>
      </c>
      <c r="AR746" s="88">
        <v>23985</v>
      </c>
      <c r="AS746" s="88">
        <v>23985</v>
      </c>
      <c r="AT746" s="88">
        <v>23985</v>
      </c>
      <c r="AU746" s="88">
        <v>23985</v>
      </c>
      <c r="AV746" s="88">
        <v>23985</v>
      </c>
      <c r="AW746" s="88">
        <v>23985</v>
      </c>
      <c r="AX746" s="88">
        <v>23985</v>
      </c>
      <c r="AY746" s="88">
        <v>23985</v>
      </c>
      <c r="AZ746" s="88">
        <v>23985</v>
      </c>
      <c r="BA746" s="88">
        <v>25740</v>
      </c>
      <c r="BB746" s="89">
        <f t="shared" si="43"/>
        <v>287820</v>
      </c>
      <c r="BC746" s="90" t="str">
        <f t="shared" si="42"/>
        <v>OK</v>
      </c>
      <c r="BD746" s="91" t="str">
        <f t="shared" si="44"/>
        <v xml:space="preserve">                  </v>
      </c>
      <c r="BE746" s="92">
        <f t="shared" si="45"/>
        <v>12</v>
      </c>
    </row>
    <row r="747" spans="1:57" s="74" customFormat="1" ht="50.1" customHeight="1" x14ac:dyDescent="0.2">
      <c r="A747" s="78" t="s">
        <v>55</v>
      </c>
      <c r="B747" s="78" t="s">
        <v>56</v>
      </c>
      <c r="C747" s="78" t="s">
        <v>9</v>
      </c>
      <c r="D747" s="78" t="s">
        <v>605</v>
      </c>
      <c r="E747" s="79" t="str">
        <f>+IF(C747&lt;&gt;"",VLOOKUP(MID(C747,18,5),NIVELES!$A$133:$B$213,2,0),"")</f>
        <v>NAPO</v>
      </c>
      <c r="F747" s="80" t="s">
        <v>79</v>
      </c>
      <c r="G747" s="81" t="str">
        <f>+IF(F747&lt;&gt;"",VLOOKUP(F747,NIVELES!$A$246:$C$464,3,0),"")</f>
        <v xml:space="preserve"> </v>
      </c>
      <c r="H747" s="82" t="s">
        <v>1024</v>
      </c>
      <c r="I747" s="78" t="s">
        <v>2311</v>
      </c>
      <c r="J747" s="78" t="s">
        <v>1078</v>
      </c>
      <c r="K747" s="78" t="s">
        <v>2291</v>
      </c>
      <c r="L747" s="78" t="s">
        <v>2316</v>
      </c>
      <c r="M747" s="78">
        <v>2136</v>
      </c>
      <c r="N747" s="78" t="s">
        <v>2317</v>
      </c>
      <c r="O747" s="78" t="s">
        <v>2292</v>
      </c>
      <c r="P747" s="82">
        <v>12</v>
      </c>
      <c r="Q747" s="78" t="s">
        <v>2293</v>
      </c>
      <c r="R747" s="82">
        <v>1</v>
      </c>
      <c r="S747" s="82">
        <v>1</v>
      </c>
      <c r="T747" s="82">
        <v>1</v>
      </c>
      <c r="U747" s="82">
        <v>1</v>
      </c>
      <c r="V747" s="82">
        <v>1</v>
      </c>
      <c r="W747" s="82">
        <v>1</v>
      </c>
      <c r="X747" s="82">
        <v>1</v>
      </c>
      <c r="Y747" s="82">
        <v>1</v>
      </c>
      <c r="Z747" s="82">
        <v>1</v>
      </c>
      <c r="AA747" s="82">
        <v>1</v>
      </c>
      <c r="AB747" s="82">
        <v>1</v>
      </c>
      <c r="AC747" s="82">
        <v>1</v>
      </c>
      <c r="AD747" s="85" t="str">
        <f>IF(A747&lt;&gt;"",IF(D747="DIRECCIÓN_DE_TRANSFERENCIAS","280 0031",VLOOKUP(C747,NIVELES!$A$14:$B$105,2,0)),"")</f>
        <v>280 2110</v>
      </c>
      <c r="AE747" s="86" t="s">
        <v>322</v>
      </c>
      <c r="AF747" s="86" t="s">
        <v>543</v>
      </c>
      <c r="AG747" s="79" t="str">
        <f>+IF(AF747&lt;&gt;"",VLOOKUP(AF747,NIVELES!$A$666:$B$673,2,0),"")</f>
        <v>DESARROLLO_INFANTIL</v>
      </c>
      <c r="AH747" s="78" t="s">
        <v>452</v>
      </c>
      <c r="AI747" s="79" t="str">
        <f>IF(AH747&lt;&gt;"",VLOOKUP(CONCATENATE(AG747,AH747),NIVELES!$B$676:$C$745,2,0),"")</f>
        <v>Creciendo Con Nuestros Hijos De Atención Directa Funcionamiento, Operación Y Atención Domiciliar</v>
      </c>
      <c r="AJ747" s="78" t="s">
        <v>517</v>
      </c>
      <c r="AK747" s="79" t="str">
        <f>+IF(AJ747&lt;&gt;"",VLOOKUP(AJ747,NIVELES!$A$816:$B$892,2,0),"")</f>
        <v>NO APLICA</v>
      </c>
      <c r="AL747" s="78" t="s">
        <v>553</v>
      </c>
      <c r="AM747" s="78">
        <v>510203</v>
      </c>
      <c r="AN747" s="79" t="str">
        <f>IF(AM747&lt;&gt;"",+VLOOKUP(AM747,NIVELES!$A$1652:$B$2466,2,0),"")</f>
        <v>Decimotercer Sueldo</v>
      </c>
      <c r="AO747" s="87">
        <v>21986.25</v>
      </c>
      <c r="AP747" s="88">
        <v>0</v>
      </c>
      <c r="AQ747" s="88">
        <v>0</v>
      </c>
      <c r="AR747" s="88">
        <v>0</v>
      </c>
      <c r="AS747" s="88">
        <v>0</v>
      </c>
      <c r="AT747" s="88">
        <v>0</v>
      </c>
      <c r="AU747" s="88">
        <v>0</v>
      </c>
      <c r="AV747" s="88">
        <v>0</v>
      </c>
      <c r="AW747" s="88">
        <v>0</v>
      </c>
      <c r="AX747" s="88">
        <v>0</v>
      </c>
      <c r="AY747" s="88">
        <v>0</v>
      </c>
      <c r="AZ747" s="88">
        <v>0</v>
      </c>
      <c r="BA747" s="88">
        <v>21986.25</v>
      </c>
      <c r="BB747" s="89">
        <f t="shared" si="43"/>
        <v>21986.25</v>
      </c>
      <c r="BC747" s="90" t="str">
        <f t="shared" si="42"/>
        <v>OK</v>
      </c>
      <c r="BD747" s="91" t="str">
        <f t="shared" si="44"/>
        <v xml:space="preserve">                  </v>
      </c>
      <c r="BE747" s="92">
        <f t="shared" si="45"/>
        <v>12</v>
      </c>
    </row>
    <row r="748" spans="1:57" s="74" customFormat="1" ht="50.1" customHeight="1" x14ac:dyDescent="0.2">
      <c r="A748" s="78" t="s">
        <v>55</v>
      </c>
      <c r="B748" s="78" t="s">
        <v>56</v>
      </c>
      <c r="C748" s="78" t="s">
        <v>9</v>
      </c>
      <c r="D748" s="78" t="s">
        <v>605</v>
      </c>
      <c r="E748" s="79" t="str">
        <f>+IF(C748&lt;&gt;"",VLOOKUP(MID(C748,18,5),NIVELES!$A$133:$B$213,2,0),"")</f>
        <v>NAPO</v>
      </c>
      <c r="F748" s="80" t="s">
        <v>79</v>
      </c>
      <c r="G748" s="81" t="str">
        <f>+IF(F748&lt;&gt;"",VLOOKUP(F748,NIVELES!$A$246:$C$464,3,0),"")</f>
        <v xml:space="preserve"> </v>
      </c>
      <c r="H748" s="82" t="s">
        <v>1024</v>
      </c>
      <c r="I748" s="78" t="s">
        <v>2311</v>
      </c>
      <c r="J748" s="78" t="s">
        <v>1078</v>
      </c>
      <c r="K748" s="78" t="s">
        <v>2291</v>
      </c>
      <c r="L748" s="78" t="s">
        <v>2316</v>
      </c>
      <c r="M748" s="78">
        <v>2136</v>
      </c>
      <c r="N748" s="78" t="s">
        <v>2317</v>
      </c>
      <c r="O748" s="78" t="s">
        <v>2292</v>
      </c>
      <c r="P748" s="82">
        <v>12</v>
      </c>
      <c r="Q748" s="78" t="s">
        <v>2293</v>
      </c>
      <c r="R748" s="82">
        <v>1</v>
      </c>
      <c r="S748" s="82">
        <v>1</v>
      </c>
      <c r="T748" s="82">
        <v>1</v>
      </c>
      <c r="U748" s="82">
        <v>1</v>
      </c>
      <c r="V748" s="82">
        <v>1</v>
      </c>
      <c r="W748" s="82">
        <v>1</v>
      </c>
      <c r="X748" s="82">
        <v>1</v>
      </c>
      <c r="Y748" s="82">
        <v>1</v>
      </c>
      <c r="Z748" s="82">
        <v>1</v>
      </c>
      <c r="AA748" s="82">
        <v>1</v>
      </c>
      <c r="AB748" s="82">
        <v>1</v>
      </c>
      <c r="AC748" s="82">
        <v>1</v>
      </c>
      <c r="AD748" s="85" t="str">
        <f>IF(A748&lt;&gt;"",IF(D748="DIRECCIÓN_DE_TRANSFERENCIAS","280 0031",VLOOKUP(C748,NIVELES!$A$14:$B$105,2,0)),"")</f>
        <v>280 2110</v>
      </c>
      <c r="AE748" s="86" t="s">
        <v>322</v>
      </c>
      <c r="AF748" s="86" t="s">
        <v>543</v>
      </c>
      <c r="AG748" s="79" t="str">
        <f>+IF(AF748&lt;&gt;"",VLOOKUP(AF748,NIVELES!$A$666:$B$673,2,0),"")</f>
        <v>DESARROLLO_INFANTIL</v>
      </c>
      <c r="AH748" s="78" t="s">
        <v>452</v>
      </c>
      <c r="AI748" s="79" t="str">
        <f>IF(AH748&lt;&gt;"",VLOOKUP(CONCATENATE(AG748,AH748),NIVELES!$B$676:$C$745,2,0),"")</f>
        <v>Creciendo Con Nuestros Hijos De Atención Directa Funcionamiento, Operación Y Atención Domiciliar</v>
      </c>
      <c r="AJ748" s="78" t="s">
        <v>517</v>
      </c>
      <c r="AK748" s="79" t="str">
        <f>+IF(AJ748&lt;&gt;"",VLOOKUP(AJ748,NIVELES!$A$816:$B$892,2,0),"")</f>
        <v>NO APLICA</v>
      </c>
      <c r="AL748" s="78" t="s">
        <v>553</v>
      </c>
      <c r="AM748" s="78">
        <v>510204</v>
      </c>
      <c r="AN748" s="79" t="str">
        <f>IF(AM748&lt;&gt;"",+VLOOKUP(AM748,NIVELES!$A$1652:$B$2466,2,0),"")</f>
        <v>Decimocuarto Sueldo</v>
      </c>
      <c r="AO748" s="87">
        <v>14807.83</v>
      </c>
      <c r="AP748" s="88">
        <v>0</v>
      </c>
      <c r="AQ748" s="88">
        <v>0</v>
      </c>
      <c r="AR748" s="88">
        <v>0</v>
      </c>
      <c r="AS748" s="88">
        <v>0</v>
      </c>
      <c r="AT748" s="88">
        <v>0</v>
      </c>
      <c r="AU748" s="88">
        <v>0</v>
      </c>
      <c r="AV748" s="88">
        <v>0</v>
      </c>
      <c r="AW748" s="88">
        <v>14807.83</v>
      </c>
      <c r="AX748" s="88">
        <v>0</v>
      </c>
      <c r="AY748" s="88">
        <v>0</v>
      </c>
      <c r="AZ748" s="88">
        <v>0</v>
      </c>
      <c r="BA748" s="88">
        <v>0</v>
      </c>
      <c r="BB748" s="89">
        <f t="shared" si="43"/>
        <v>14807.83</v>
      </c>
      <c r="BC748" s="90" t="str">
        <f t="shared" si="42"/>
        <v>OK</v>
      </c>
      <c r="BD748" s="91" t="str">
        <f t="shared" si="44"/>
        <v xml:space="preserve">                  </v>
      </c>
      <c r="BE748" s="92">
        <f t="shared" si="45"/>
        <v>12</v>
      </c>
    </row>
    <row r="749" spans="1:57" s="74" customFormat="1" ht="50.1" customHeight="1" x14ac:dyDescent="0.2">
      <c r="A749" s="78" t="s">
        <v>55</v>
      </c>
      <c r="B749" s="78" t="s">
        <v>56</v>
      </c>
      <c r="C749" s="78" t="s">
        <v>9</v>
      </c>
      <c r="D749" s="78" t="s">
        <v>605</v>
      </c>
      <c r="E749" s="79" t="str">
        <f>+IF(C749&lt;&gt;"",VLOOKUP(MID(C749,18,5),NIVELES!$A$133:$B$213,2,0),"")</f>
        <v>NAPO</v>
      </c>
      <c r="F749" s="80" t="s">
        <v>79</v>
      </c>
      <c r="G749" s="81" t="str">
        <f>+IF(F749&lt;&gt;"",VLOOKUP(F749,NIVELES!$A$246:$C$464,3,0),"")</f>
        <v xml:space="preserve"> </v>
      </c>
      <c r="H749" s="82" t="s">
        <v>1024</v>
      </c>
      <c r="I749" s="78" t="s">
        <v>2311</v>
      </c>
      <c r="J749" s="78" t="s">
        <v>1078</v>
      </c>
      <c r="K749" s="78" t="s">
        <v>2291</v>
      </c>
      <c r="L749" s="78" t="s">
        <v>2316</v>
      </c>
      <c r="M749" s="78">
        <v>2136</v>
      </c>
      <c r="N749" s="78" t="s">
        <v>2317</v>
      </c>
      <c r="O749" s="78" t="s">
        <v>2292</v>
      </c>
      <c r="P749" s="82">
        <v>12</v>
      </c>
      <c r="Q749" s="78" t="s">
        <v>2293</v>
      </c>
      <c r="R749" s="82">
        <v>1</v>
      </c>
      <c r="S749" s="82">
        <v>1</v>
      </c>
      <c r="T749" s="82">
        <v>1</v>
      </c>
      <c r="U749" s="82">
        <v>1</v>
      </c>
      <c r="V749" s="82">
        <v>1</v>
      </c>
      <c r="W749" s="82">
        <v>1</v>
      </c>
      <c r="X749" s="82">
        <v>1</v>
      </c>
      <c r="Y749" s="82">
        <v>1</v>
      </c>
      <c r="Z749" s="82">
        <v>1</v>
      </c>
      <c r="AA749" s="82">
        <v>1</v>
      </c>
      <c r="AB749" s="82">
        <v>1</v>
      </c>
      <c r="AC749" s="82">
        <v>1</v>
      </c>
      <c r="AD749" s="85" t="str">
        <f>IF(A749&lt;&gt;"",IF(D749="DIRECCIÓN_DE_TRANSFERENCIAS","280 0031",VLOOKUP(C749,NIVELES!$A$14:$B$105,2,0)),"")</f>
        <v>280 2110</v>
      </c>
      <c r="AE749" s="86" t="s">
        <v>322</v>
      </c>
      <c r="AF749" s="86" t="s">
        <v>543</v>
      </c>
      <c r="AG749" s="79" t="str">
        <f>+IF(AF749&lt;&gt;"",VLOOKUP(AF749,NIVELES!$A$666:$B$673,2,0),"")</f>
        <v>DESARROLLO_INFANTIL</v>
      </c>
      <c r="AH749" s="78" t="s">
        <v>452</v>
      </c>
      <c r="AI749" s="79" t="str">
        <f>IF(AH749&lt;&gt;"",VLOOKUP(CONCATENATE(AG749,AH749),NIVELES!$B$676:$C$745,2,0),"")</f>
        <v>Creciendo Con Nuestros Hijos De Atención Directa Funcionamiento, Operación Y Atención Domiciliar</v>
      </c>
      <c r="AJ749" s="78" t="s">
        <v>517</v>
      </c>
      <c r="AK749" s="79" t="str">
        <f>+IF(AJ749&lt;&gt;"",VLOOKUP(AJ749,NIVELES!$A$816:$B$892,2,0),"")</f>
        <v>NO APLICA</v>
      </c>
      <c r="AL749" s="78" t="s">
        <v>553</v>
      </c>
      <c r="AM749" s="78">
        <v>510601</v>
      </c>
      <c r="AN749" s="79" t="str">
        <f>IF(AM749&lt;&gt;"",+VLOOKUP(AM749,NIVELES!$A$1652:$B$2466,2,0),"")</f>
        <v>Aporte Patronal</v>
      </c>
      <c r="AO749" s="87">
        <v>25460.080000000002</v>
      </c>
      <c r="AP749" s="88">
        <v>2121.67</v>
      </c>
      <c r="AQ749" s="88">
        <v>2145.48</v>
      </c>
      <c r="AR749" s="88">
        <v>2121.67</v>
      </c>
      <c r="AS749" s="88">
        <v>2121.67</v>
      </c>
      <c r="AT749" s="88">
        <v>2121.67</v>
      </c>
      <c r="AU749" s="88">
        <v>2121.67</v>
      </c>
      <c r="AV749" s="88">
        <v>2121.67</v>
      </c>
      <c r="AW749" s="88">
        <v>2121.67</v>
      </c>
      <c r="AX749" s="88">
        <v>2121.67</v>
      </c>
      <c r="AY749" s="88">
        <v>2121.67</v>
      </c>
      <c r="AZ749" s="88">
        <v>2121.67</v>
      </c>
      <c r="BA749" s="88">
        <v>2097.9000000000087</v>
      </c>
      <c r="BB749" s="89">
        <f t="shared" si="43"/>
        <v>25460.080000000002</v>
      </c>
      <c r="BC749" s="90" t="str">
        <f t="shared" si="42"/>
        <v>OK</v>
      </c>
      <c r="BD749" s="91" t="str">
        <f t="shared" si="44"/>
        <v xml:space="preserve">                  </v>
      </c>
      <c r="BE749" s="92">
        <f t="shared" si="45"/>
        <v>12</v>
      </c>
    </row>
    <row r="750" spans="1:57" s="74" customFormat="1" ht="50.1" customHeight="1" x14ac:dyDescent="0.2">
      <c r="A750" s="78" t="s">
        <v>55</v>
      </c>
      <c r="B750" s="78" t="s">
        <v>56</v>
      </c>
      <c r="C750" s="78" t="s">
        <v>9</v>
      </c>
      <c r="D750" s="78" t="s">
        <v>605</v>
      </c>
      <c r="E750" s="79" t="str">
        <f>+IF(C750&lt;&gt;"",VLOOKUP(MID(C750,18,5),NIVELES!$A$133:$B$213,2,0),"")</f>
        <v>NAPO</v>
      </c>
      <c r="F750" s="80" t="s">
        <v>79</v>
      </c>
      <c r="G750" s="81" t="str">
        <f>+IF(F750&lt;&gt;"",VLOOKUP(F750,NIVELES!$A$246:$C$464,3,0),"")</f>
        <v xml:space="preserve"> </v>
      </c>
      <c r="H750" s="82" t="s">
        <v>1024</v>
      </c>
      <c r="I750" s="78" t="s">
        <v>2311</v>
      </c>
      <c r="J750" s="78" t="s">
        <v>1078</v>
      </c>
      <c r="K750" s="78" t="s">
        <v>2291</v>
      </c>
      <c r="L750" s="78" t="s">
        <v>2316</v>
      </c>
      <c r="M750" s="78">
        <v>2136</v>
      </c>
      <c r="N750" s="78" t="s">
        <v>2317</v>
      </c>
      <c r="O750" s="78" t="s">
        <v>2292</v>
      </c>
      <c r="P750" s="82">
        <v>12</v>
      </c>
      <c r="Q750" s="78" t="s">
        <v>2293</v>
      </c>
      <c r="R750" s="82">
        <v>1</v>
      </c>
      <c r="S750" s="82">
        <v>1</v>
      </c>
      <c r="T750" s="82">
        <v>1</v>
      </c>
      <c r="U750" s="82">
        <v>1</v>
      </c>
      <c r="V750" s="82">
        <v>1</v>
      </c>
      <c r="W750" s="82">
        <v>1</v>
      </c>
      <c r="X750" s="82">
        <v>1</v>
      </c>
      <c r="Y750" s="82">
        <v>1</v>
      </c>
      <c r="Z750" s="82">
        <v>1</v>
      </c>
      <c r="AA750" s="82">
        <v>1</v>
      </c>
      <c r="AB750" s="82">
        <v>1</v>
      </c>
      <c r="AC750" s="82">
        <v>1</v>
      </c>
      <c r="AD750" s="85" t="str">
        <f>IF(A750&lt;&gt;"",IF(D750="DIRECCIÓN_DE_TRANSFERENCIAS","280 0031",VLOOKUP(C750,NIVELES!$A$14:$B$105,2,0)),"")</f>
        <v>280 2110</v>
      </c>
      <c r="AE750" s="86" t="s">
        <v>322</v>
      </c>
      <c r="AF750" s="86" t="s">
        <v>543</v>
      </c>
      <c r="AG750" s="79" t="str">
        <f>+IF(AF750&lt;&gt;"",VLOOKUP(AF750,NIVELES!$A$666:$B$673,2,0),"")</f>
        <v>DESARROLLO_INFANTIL</v>
      </c>
      <c r="AH750" s="78" t="s">
        <v>452</v>
      </c>
      <c r="AI750" s="79" t="str">
        <f>IF(AH750&lt;&gt;"",VLOOKUP(CONCATENATE(AG750,AH750),NIVELES!$B$676:$C$745,2,0),"")</f>
        <v>Creciendo Con Nuestros Hijos De Atención Directa Funcionamiento, Operación Y Atención Domiciliar</v>
      </c>
      <c r="AJ750" s="78" t="s">
        <v>517</v>
      </c>
      <c r="AK750" s="79" t="str">
        <f>+IF(AJ750&lt;&gt;"",VLOOKUP(AJ750,NIVELES!$A$816:$B$892,2,0),"")</f>
        <v>NO APLICA</v>
      </c>
      <c r="AL750" s="78" t="s">
        <v>553</v>
      </c>
      <c r="AM750" s="78">
        <v>510602</v>
      </c>
      <c r="AN750" s="79" t="str">
        <f>IF(AM750&lt;&gt;"",+VLOOKUP(AM750,NIVELES!$A$1652:$B$2466,2,0),"")</f>
        <v>Fondo de Reserva</v>
      </c>
      <c r="AO750" s="87">
        <v>21986.25</v>
      </c>
      <c r="AP750" s="88">
        <v>1832.19</v>
      </c>
      <c r="AQ750" s="88">
        <v>1803.01</v>
      </c>
      <c r="AR750" s="88">
        <v>1832.19</v>
      </c>
      <c r="AS750" s="88">
        <v>1832.19</v>
      </c>
      <c r="AT750" s="88">
        <v>1832.19</v>
      </c>
      <c r="AU750" s="88">
        <v>1832.19</v>
      </c>
      <c r="AV750" s="88">
        <v>1832.19</v>
      </c>
      <c r="AW750" s="88">
        <v>1832.19</v>
      </c>
      <c r="AX750" s="88">
        <v>1832.19</v>
      </c>
      <c r="AY750" s="88">
        <v>1832.19</v>
      </c>
      <c r="AZ750" s="88">
        <v>1832.19</v>
      </c>
      <c r="BA750" s="88">
        <v>1861.3400000000001</v>
      </c>
      <c r="BB750" s="89">
        <f t="shared" si="43"/>
        <v>21986.25</v>
      </c>
      <c r="BC750" s="90" t="str">
        <f t="shared" si="42"/>
        <v>OK</v>
      </c>
      <c r="BD750" s="91" t="str">
        <f t="shared" si="44"/>
        <v xml:space="preserve">                  </v>
      </c>
      <c r="BE750" s="92">
        <f t="shared" si="45"/>
        <v>12</v>
      </c>
    </row>
    <row r="751" spans="1:57" s="74" customFormat="1" ht="50.1" customHeight="1" x14ac:dyDescent="0.2">
      <c r="A751" s="78" t="s">
        <v>55</v>
      </c>
      <c r="B751" s="78" t="s">
        <v>56</v>
      </c>
      <c r="C751" s="78" t="s">
        <v>9</v>
      </c>
      <c r="D751" s="78" t="s">
        <v>605</v>
      </c>
      <c r="E751" s="79" t="str">
        <f>+IF(C751&lt;&gt;"",VLOOKUP(MID(C751,18,5),NIVELES!$A$133:$B$213,2,0),"")</f>
        <v>NAPO</v>
      </c>
      <c r="F751" s="80" t="s">
        <v>79</v>
      </c>
      <c r="G751" s="81" t="str">
        <f>+IF(F751&lt;&gt;"",VLOOKUP(F751,NIVELES!$A$246:$C$464,3,0),"")</f>
        <v xml:space="preserve"> </v>
      </c>
      <c r="H751" s="82" t="s">
        <v>1024</v>
      </c>
      <c r="I751" s="78" t="s">
        <v>2311</v>
      </c>
      <c r="J751" s="78" t="s">
        <v>1078</v>
      </c>
      <c r="K751" s="78" t="s">
        <v>2291</v>
      </c>
      <c r="L751" s="78" t="s">
        <v>2318</v>
      </c>
      <c r="M751" s="78">
        <v>1734</v>
      </c>
      <c r="N751" s="78" t="s">
        <v>2319</v>
      </c>
      <c r="O751" s="78" t="s">
        <v>2222</v>
      </c>
      <c r="P751" s="82">
        <v>4</v>
      </c>
      <c r="Q751" s="78" t="s">
        <v>2223</v>
      </c>
      <c r="R751" s="82">
        <v>0</v>
      </c>
      <c r="S751" s="82">
        <v>1</v>
      </c>
      <c r="T751" s="82">
        <v>0</v>
      </c>
      <c r="U751" s="82">
        <v>1</v>
      </c>
      <c r="V751" s="82">
        <v>0</v>
      </c>
      <c r="W751" s="82">
        <v>0</v>
      </c>
      <c r="X751" s="82">
        <v>1</v>
      </c>
      <c r="Y751" s="82">
        <v>0</v>
      </c>
      <c r="Z751" s="82">
        <v>0</v>
      </c>
      <c r="AA751" s="82">
        <v>0</v>
      </c>
      <c r="AB751" s="82">
        <v>1</v>
      </c>
      <c r="AC751" s="82">
        <v>0</v>
      </c>
      <c r="AD751" s="85" t="str">
        <f>IF(A751&lt;&gt;"",IF(D751="DIRECCIÓN_DE_TRANSFERENCIAS","280 0031",VLOOKUP(C751,NIVELES!$A$14:$B$105,2,0)),"")</f>
        <v>280 2110</v>
      </c>
      <c r="AE751" s="86" t="s">
        <v>322</v>
      </c>
      <c r="AF751" s="86" t="s">
        <v>543</v>
      </c>
      <c r="AG751" s="79" t="str">
        <f>+IF(AF751&lt;&gt;"",VLOOKUP(AF751,NIVELES!$A$666:$B$673,2,0),"")</f>
        <v>DESARROLLO_INFANTIL</v>
      </c>
      <c r="AH751" s="78" t="s">
        <v>320</v>
      </c>
      <c r="AI751" s="79" t="str">
        <f>IF(AH751&lt;&gt;"",VLOOKUP(CONCATENATE(AG751,AH751),NIVELES!$B$676:$C$745,2,0),"")</f>
        <v>Asegurar La Operacion Y Atencion De Cibv  Administrados Por Prestacion De Servicios A Traves De Cooperantes  Para Contribuir Al Desarrollo Integral De Niñas Y Niños</v>
      </c>
      <c r="AJ751" s="78" t="s">
        <v>387</v>
      </c>
      <c r="AK751" s="79" t="str">
        <f>+IF(AJ751&lt;&gt;"",VLOOKUP(AJ751,NIVELES!$A$816:$B$892,2,0),"")</f>
        <v>ASEGURAR EL DESARROLLO INFANTIL Y LA EDUCACIÓN INTEGRAL, CON CALIDAD Y CALIDEZ PARA TODOS LOS NIÑOS, NIÑAS Y ADOLESCENTES</v>
      </c>
      <c r="AL751" s="78" t="s">
        <v>556</v>
      </c>
      <c r="AM751" s="78">
        <v>580104</v>
      </c>
      <c r="AN751" s="79" t="str">
        <f>IF(AM751&lt;&gt;"",+VLOOKUP(AM751,NIVELES!$A$1652:$B$2466,2,0),"")</f>
        <v>A Gobiernos Autónomos Descentralizados</v>
      </c>
      <c r="AO751" s="87">
        <v>2411163.753</v>
      </c>
      <c r="AP751" s="88">
        <v>0</v>
      </c>
      <c r="AQ751" s="88">
        <v>599136.52</v>
      </c>
      <c r="AR751" s="88">
        <v>0</v>
      </c>
      <c r="AS751" s="88">
        <v>602790.9375</v>
      </c>
      <c r="AT751" s="88">
        <v>0</v>
      </c>
      <c r="AU751" s="88">
        <v>0</v>
      </c>
      <c r="AV751" s="88">
        <v>602790.9375</v>
      </c>
      <c r="AW751" s="88">
        <v>0</v>
      </c>
      <c r="AX751" s="88">
        <v>0</v>
      </c>
      <c r="AY751" s="88">
        <v>602790.9397499999</v>
      </c>
      <c r="AZ751" s="88">
        <v>0</v>
      </c>
      <c r="BA751" s="88">
        <v>3654.4182500001043</v>
      </c>
      <c r="BB751" s="89">
        <f t="shared" si="43"/>
        <v>2411163.753</v>
      </c>
      <c r="BC751" s="90" t="str">
        <f t="shared" si="42"/>
        <v>OK</v>
      </c>
      <c r="BD751" s="91" t="str">
        <f t="shared" si="44"/>
        <v xml:space="preserve">                  </v>
      </c>
      <c r="BE751" s="92">
        <f t="shared" si="45"/>
        <v>4</v>
      </c>
    </row>
    <row r="752" spans="1:57" s="74" customFormat="1" ht="50.1" customHeight="1" x14ac:dyDescent="0.2">
      <c r="A752" s="78" t="s">
        <v>55</v>
      </c>
      <c r="B752" s="78" t="s">
        <v>56</v>
      </c>
      <c r="C752" s="78" t="s">
        <v>9</v>
      </c>
      <c r="D752" s="78" t="s">
        <v>792</v>
      </c>
      <c r="E752" s="79" t="str">
        <f>+IF(C752&lt;&gt;"",VLOOKUP(MID(C752,18,5),NIVELES!$A$133:$B$213,2,0),"")</f>
        <v>NAPO</v>
      </c>
      <c r="F752" s="80" t="s">
        <v>79</v>
      </c>
      <c r="G752" s="81" t="str">
        <f>+IF(F752&lt;&gt;"",VLOOKUP(F752,NIVELES!$A$246:$C$464,3,0),"")</f>
        <v xml:space="preserve"> </v>
      </c>
      <c r="H752" s="82" t="s">
        <v>1024</v>
      </c>
      <c r="I752" s="78" t="s">
        <v>2320</v>
      </c>
      <c r="J752" s="78" t="s">
        <v>1078</v>
      </c>
      <c r="K752" s="78" t="s">
        <v>2291</v>
      </c>
      <c r="L752" s="78" t="s">
        <v>2321</v>
      </c>
      <c r="M752" s="78">
        <v>2969</v>
      </c>
      <c r="N752" s="78" t="s">
        <v>2322</v>
      </c>
      <c r="O752" s="78" t="s">
        <v>2292</v>
      </c>
      <c r="P752" s="82">
        <v>12</v>
      </c>
      <c r="Q752" s="78" t="s">
        <v>2293</v>
      </c>
      <c r="R752" s="82">
        <v>1</v>
      </c>
      <c r="S752" s="82">
        <v>1</v>
      </c>
      <c r="T752" s="82">
        <v>1</v>
      </c>
      <c r="U752" s="82">
        <v>1</v>
      </c>
      <c r="V752" s="82">
        <v>1</v>
      </c>
      <c r="W752" s="82">
        <v>1</v>
      </c>
      <c r="X752" s="82">
        <v>1</v>
      </c>
      <c r="Y752" s="82">
        <v>1</v>
      </c>
      <c r="Z752" s="82">
        <v>1</v>
      </c>
      <c r="AA752" s="82">
        <v>1</v>
      </c>
      <c r="AB752" s="82">
        <v>1</v>
      </c>
      <c r="AC752" s="82">
        <v>1</v>
      </c>
      <c r="AD752" s="85" t="str">
        <f>IF(A752&lt;&gt;"",IF(D752="DIRECCIÓN_DE_TRANSFERENCIAS","280 0031",VLOOKUP(C752,NIVELES!$A$14:$B$105,2,0)),"")</f>
        <v>280 2110</v>
      </c>
      <c r="AE752" s="86" t="s">
        <v>322</v>
      </c>
      <c r="AF752" s="86" t="s">
        <v>544</v>
      </c>
      <c r="AG752" s="79" t="str">
        <f>+IF(AF752&lt;&gt;"",VLOOKUP(AF752,NIVELES!$A$666:$B$673,2,0),"")</f>
        <v>PROTECCIÓN_SOCIAL_A_LA_FAMILIA._ASEGURAMIENTO_NO_CONTRIBUTIVO_E_INCLUSIÓN_ECONÓMICA_Y_MOVILIDAD_SOCIAL</v>
      </c>
      <c r="AH752" s="78" t="s">
        <v>513</v>
      </c>
      <c r="AI752" s="79" t="str">
        <f>IF(AH752&lt;&gt;"",VLOOKUP(CONCATENATE(AG752,AH752),NIVELES!$B$676:$C$745,2,0),"")</f>
        <v>Acompañamiento Familiar</v>
      </c>
      <c r="AJ752" s="78" t="s">
        <v>517</v>
      </c>
      <c r="AK752" s="79" t="str">
        <f>+IF(AJ752&lt;&gt;"",VLOOKUP(AJ752,NIVELES!$A$816:$B$892,2,0),"")</f>
        <v>NO APLICA</v>
      </c>
      <c r="AL752" s="78" t="s">
        <v>553</v>
      </c>
      <c r="AM752" s="78">
        <v>510203</v>
      </c>
      <c r="AN752" s="79" t="str">
        <f>IF(AM752&lt;&gt;"",+VLOOKUP(AM752,NIVELES!$A$1652:$B$2466,2,0),"")</f>
        <v>Decimotercer Sueldo</v>
      </c>
      <c r="AO752" s="87">
        <v>8431.5</v>
      </c>
      <c r="AP752" s="88">
        <v>0</v>
      </c>
      <c r="AQ752" s="88">
        <v>0</v>
      </c>
      <c r="AR752" s="88">
        <v>8431.5</v>
      </c>
      <c r="AS752" s="88">
        <v>0</v>
      </c>
      <c r="AT752" s="88">
        <v>0</v>
      </c>
      <c r="AU752" s="88">
        <v>0</v>
      </c>
      <c r="AV752" s="88">
        <v>0</v>
      </c>
      <c r="AW752" s="88">
        <v>0</v>
      </c>
      <c r="AX752" s="88">
        <v>0</v>
      </c>
      <c r="AY752" s="88">
        <v>0</v>
      </c>
      <c r="AZ752" s="88">
        <v>0</v>
      </c>
      <c r="BA752" s="88">
        <v>0</v>
      </c>
      <c r="BB752" s="89">
        <f t="shared" si="43"/>
        <v>8431.5</v>
      </c>
      <c r="BC752" s="90" t="str">
        <f t="shared" si="42"/>
        <v>OK</v>
      </c>
      <c r="BD752" s="91" t="str">
        <f t="shared" si="44"/>
        <v xml:space="preserve">                  </v>
      </c>
      <c r="BE752" s="92">
        <f t="shared" si="45"/>
        <v>12</v>
      </c>
    </row>
    <row r="753" spans="1:57" s="74" customFormat="1" ht="50.1" customHeight="1" x14ac:dyDescent="0.2">
      <c r="A753" s="78" t="s">
        <v>55</v>
      </c>
      <c r="B753" s="78" t="s">
        <v>56</v>
      </c>
      <c r="C753" s="78" t="s">
        <v>9</v>
      </c>
      <c r="D753" s="78" t="s">
        <v>792</v>
      </c>
      <c r="E753" s="79" t="str">
        <f>+IF(C753&lt;&gt;"",VLOOKUP(MID(C753,18,5),NIVELES!$A$133:$B$213,2,0),"")</f>
        <v>NAPO</v>
      </c>
      <c r="F753" s="80" t="s">
        <v>79</v>
      </c>
      <c r="G753" s="81" t="str">
        <f>+IF(F753&lt;&gt;"",VLOOKUP(F753,NIVELES!$A$246:$C$464,3,0),"")</f>
        <v xml:space="preserve"> </v>
      </c>
      <c r="H753" s="82" t="s">
        <v>1024</v>
      </c>
      <c r="I753" s="78" t="s">
        <v>2320</v>
      </c>
      <c r="J753" s="78" t="s">
        <v>1078</v>
      </c>
      <c r="K753" s="78" t="s">
        <v>2291</v>
      </c>
      <c r="L753" s="78" t="s">
        <v>2321</v>
      </c>
      <c r="M753" s="78">
        <v>2969</v>
      </c>
      <c r="N753" s="78" t="s">
        <v>2322</v>
      </c>
      <c r="O753" s="78" t="s">
        <v>2292</v>
      </c>
      <c r="P753" s="82">
        <v>12</v>
      </c>
      <c r="Q753" s="78" t="s">
        <v>2293</v>
      </c>
      <c r="R753" s="82">
        <v>1</v>
      </c>
      <c r="S753" s="82">
        <v>1</v>
      </c>
      <c r="T753" s="82">
        <v>1</v>
      </c>
      <c r="U753" s="82">
        <v>1</v>
      </c>
      <c r="V753" s="82">
        <v>1</v>
      </c>
      <c r="W753" s="82">
        <v>1</v>
      </c>
      <c r="X753" s="82">
        <v>1</v>
      </c>
      <c r="Y753" s="82">
        <v>1</v>
      </c>
      <c r="Z753" s="82">
        <v>1</v>
      </c>
      <c r="AA753" s="82">
        <v>1</v>
      </c>
      <c r="AB753" s="82">
        <v>1</v>
      </c>
      <c r="AC753" s="82">
        <v>1</v>
      </c>
      <c r="AD753" s="85" t="str">
        <f>IF(A753&lt;&gt;"",IF(D753="DIRECCIÓN_DE_TRANSFERENCIAS","280 0031",VLOOKUP(C753,NIVELES!$A$14:$B$105,2,0)),"")</f>
        <v>280 2110</v>
      </c>
      <c r="AE753" s="86" t="s">
        <v>322</v>
      </c>
      <c r="AF753" s="86" t="s">
        <v>544</v>
      </c>
      <c r="AG753" s="79" t="str">
        <f>+IF(AF753&lt;&gt;"",VLOOKUP(AF753,NIVELES!$A$666:$B$673,2,0),"")</f>
        <v>PROTECCIÓN_SOCIAL_A_LA_FAMILIA._ASEGURAMIENTO_NO_CONTRIBUTIVO_E_INCLUSIÓN_ECONÓMICA_Y_MOVILIDAD_SOCIAL</v>
      </c>
      <c r="AH753" s="78" t="s">
        <v>513</v>
      </c>
      <c r="AI753" s="79" t="str">
        <f>IF(AH753&lt;&gt;"",VLOOKUP(CONCATENATE(AG753,AH753),NIVELES!$B$676:$C$745,2,0),"")</f>
        <v>Acompañamiento Familiar</v>
      </c>
      <c r="AJ753" s="78" t="s">
        <v>517</v>
      </c>
      <c r="AK753" s="79" t="str">
        <f>+IF(AJ753&lt;&gt;"",VLOOKUP(AJ753,NIVELES!$A$816:$B$892,2,0),"")</f>
        <v>NO APLICA</v>
      </c>
      <c r="AL753" s="78" t="s">
        <v>553</v>
      </c>
      <c r="AM753" s="78">
        <v>510204</v>
      </c>
      <c r="AN753" s="79" t="str">
        <f>IF(AM753&lt;&gt;"",+VLOOKUP(AM753,NIVELES!$A$1652:$B$2466,2,0),"")</f>
        <v>Decimocuarto Sueldo</v>
      </c>
      <c r="AO753" s="87">
        <v>3611.67</v>
      </c>
      <c r="AP753" s="88">
        <v>0</v>
      </c>
      <c r="AQ753" s="88">
        <v>0</v>
      </c>
      <c r="AR753" s="88">
        <v>0</v>
      </c>
      <c r="AS753" s="88">
        <v>0</v>
      </c>
      <c r="AT753" s="88">
        <v>0</v>
      </c>
      <c r="AU753" s="88">
        <v>0</v>
      </c>
      <c r="AV753" s="88">
        <v>3611.67</v>
      </c>
      <c r="AW753" s="88">
        <v>0</v>
      </c>
      <c r="AX753" s="88">
        <v>0</v>
      </c>
      <c r="AY753" s="88">
        <v>0</v>
      </c>
      <c r="AZ753" s="88">
        <v>0</v>
      </c>
      <c r="BA753" s="88">
        <v>0</v>
      </c>
      <c r="BB753" s="89">
        <f t="shared" si="43"/>
        <v>3611.67</v>
      </c>
      <c r="BC753" s="90" t="str">
        <f t="shared" si="42"/>
        <v>OK</v>
      </c>
      <c r="BD753" s="91" t="str">
        <f t="shared" si="44"/>
        <v xml:space="preserve">                  </v>
      </c>
      <c r="BE753" s="92">
        <f t="shared" si="45"/>
        <v>12</v>
      </c>
    </row>
    <row r="754" spans="1:57" s="74" customFormat="1" ht="50.1" customHeight="1" x14ac:dyDescent="0.2">
      <c r="A754" s="78" t="s">
        <v>55</v>
      </c>
      <c r="B754" s="78" t="s">
        <v>56</v>
      </c>
      <c r="C754" s="78" t="s">
        <v>9</v>
      </c>
      <c r="D754" s="78" t="s">
        <v>792</v>
      </c>
      <c r="E754" s="79" t="str">
        <f>+IF(C754&lt;&gt;"",VLOOKUP(MID(C754,18,5),NIVELES!$A$133:$B$213,2,0),"")</f>
        <v>NAPO</v>
      </c>
      <c r="F754" s="80" t="s">
        <v>79</v>
      </c>
      <c r="G754" s="81" t="str">
        <f>+IF(F754&lt;&gt;"",VLOOKUP(F754,NIVELES!$A$246:$C$464,3,0),"")</f>
        <v xml:space="preserve"> </v>
      </c>
      <c r="H754" s="82" t="s">
        <v>1024</v>
      </c>
      <c r="I754" s="78" t="s">
        <v>2320</v>
      </c>
      <c r="J754" s="78" t="s">
        <v>1078</v>
      </c>
      <c r="K754" s="78" t="s">
        <v>2291</v>
      </c>
      <c r="L754" s="78" t="s">
        <v>2321</v>
      </c>
      <c r="M754" s="78">
        <v>2969</v>
      </c>
      <c r="N754" s="78" t="s">
        <v>2322</v>
      </c>
      <c r="O754" s="78" t="s">
        <v>2292</v>
      </c>
      <c r="P754" s="82">
        <v>12</v>
      </c>
      <c r="Q754" s="78" t="s">
        <v>2293</v>
      </c>
      <c r="R754" s="82">
        <v>1</v>
      </c>
      <c r="S754" s="82">
        <v>1</v>
      </c>
      <c r="T754" s="82">
        <v>1</v>
      </c>
      <c r="U754" s="82">
        <v>1</v>
      </c>
      <c r="V754" s="82">
        <v>1</v>
      </c>
      <c r="W754" s="82">
        <v>1</v>
      </c>
      <c r="X754" s="82">
        <v>1</v>
      </c>
      <c r="Y754" s="82">
        <v>1</v>
      </c>
      <c r="Z754" s="82">
        <v>1</v>
      </c>
      <c r="AA754" s="82">
        <v>1</v>
      </c>
      <c r="AB754" s="82">
        <v>1</v>
      </c>
      <c r="AC754" s="82">
        <v>1</v>
      </c>
      <c r="AD754" s="85" t="str">
        <f>IF(A754&lt;&gt;"",IF(D754="DIRECCIÓN_DE_TRANSFERENCIAS","280 0031",VLOOKUP(C754,NIVELES!$A$14:$B$105,2,0)),"")</f>
        <v>280 2110</v>
      </c>
      <c r="AE754" s="86" t="s">
        <v>322</v>
      </c>
      <c r="AF754" s="86" t="s">
        <v>544</v>
      </c>
      <c r="AG754" s="79" t="str">
        <f>+IF(AF754&lt;&gt;"",VLOOKUP(AF754,NIVELES!$A$666:$B$673,2,0),"")</f>
        <v>PROTECCIÓN_SOCIAL_A_LA_FAMILIA._ASEGURAMIENTO_NO_CONTRIBUTIVO_E_INCLUSIÓN_ECONÓMICA_Y_MOVILIDAD_SOCIAL</v>
      </c>
      <c r="AH754" s="78" t="s">
        <v>513</v>
      </c>
      <c r="AI754" s="79" t="str">
        <f>IF(AH754&lt;&gt;"",VLOOKUP(CONCATENATE(AG754,AH754),NIVELES!$B$676:$C$745,2,0),"")</f>
        <v>Acompañamiento Familiar</v>
      </c>
      <c r="AJ754" s="78" t="s">
        <v>517</v>
      </c>
      <c r="AK754" s="79" t="str">
        <f>+IF(AJ754&lt;&gt;"",VLOOKUP(AJ754,NIVELES!$A$816:$B$892,2,0),"")</f>
        <v>NO APLICA</v>
      </c>
      <c r="AL754" s="78" t="s">
        <v>553</v>
      </c>
      <c r="AM754" s="78">
        <v>510510</v>
      </c>
      <c r="AN754" s="79" t="str">
        <f>IF(AM754&lt;&gt;"",+VLOOKUP(AM754,NIVELES!$A$1652:$B$2466,2,0),"")</f>
        <v>Servicios Personales por Contrato</v>
      </c>
      <c r="AO754" s="87">
        <v>101178</v>
      </c>
      <c r="AP754" s="88">
        <v>8431.5</v>
      </c>
      <c r="AQ754" s="88">
        <v>14753.8</v>
      </c>
      <c r="AR754" s="88">
        <v>8431.5</v>
      </c>
      <c r="AS754" s="88">
        <v>8431.5</v>
      </c>
      <c r="AT754" s="88">
        <v>8431.5</v>
      </c>
      <c r="AU754" s="88">
        <v>8431.5</v>
      </c>
      <c r="AV754" s="88">
        <v>8431.5</v>
      </c>
      <c r="AW754" s="88">
        <v>8431.5</v>
      </c>
      <c r="AX754" s="88">
        <v>8431.5</v>
      </c>
      <c r="AY754" s="88">
        <v>8431.5</v>
      </c>
      <c r="AZ754" s="88">
        <v>8431.5</v>
      </c>
      <c r="BA754" s="88">
        <v>2109.1999999999971</v>
      </c>
      <c r="BB754" s="89">
        <f t="shared" si="43"/>
        <v>101178</v>
      </c>
      <c r="BC754" s="90" t="str">
        <f t="shared" si="42"/>
        <v>OK</v>
      </c>
      <c r="BD754" s="91" t="str">
        <f t="shared" si="44"/>
        <v xml:space="preserve">                  </v>
      </c>
      <c r="BE754" s="92">
        <f t="shared" si="45"/>
        <v>12</v>
      </c>
    </row>
    <row r="755" spans="1:57" s="74" customFormat="1" ht="50.1" customHeight="1" x14ac:dyDescent="0.2">
      <c r="A755" s="78" t="s">
        <v>55</v>
      </c>
      <c r="B755" s="78" t="s">
        <v>56</v>
      </c>
      <c r="C755" s="78" t="s">
        <v>9</v>
      </c>
      <c r="D755" s="78" t="s">
        <v>792</v>
      </c>
      <c r="E755" s="79" t="str">
        <f>+IF(C755&lt;&gt;"",VLOOKUP(MID(C755,18,5),NIVELES!$A$133:$B$213,2,0),"")</f>
        <v>NAPO</v>
      </c>
      <c r="F755" s="80" t="s">
        <v>79</v>
      </c>
      <c r="G755" s="81" t="str">
        <f>+IF(F755&lt;&gt;"",VLOOKUP(F755,NIVELES!$A$246:$C$464,3,0),"")</f>
        <v xml:space="preserve"> </v>
      </c>
      <c r="H755" s="82" t="s">
        <v>1024</v>
      </c>
      <c r="I755" s="78" t="s">
        <v>2320</v>
      </c>
      <c r="J755" s="78" t="s">
        <v>1078</v>
      </c>
      <c r="K755" s="78" t="s">
        <v>2291</v>
      </c>
      <c r="L755" s="78" t="s">
        <v>2321</v>
      </c>
      <c r="M755" s="78">
        <v>2969</v>
      </c>
      <c r="N755" s="78" t="s">
        <v>2322</v>
      </c>
      <c r="O755" s="78" t="s">
        <v>2292</v>
      </c>
      <c r="P755" s="82">
        <v>12</v>
      </c>
      <c r="Q755" s="78" t="s">
        <v>2293</v>
      </c>
      <c r="R755" s="82">
        <v>1</v>
      </c>
      <c r="S755" s="82">
        <v>1</v>
      </c>
      <c r="T755" s="82">
        <v>1</v>
      </c>
      <c r="U755" s="82">
        <v>1</v>
      </c>
      <c r="V755" s="82">
        <v>1</v>
      </c>
      <c r="W755" s="82">
        <v>1</v>
      </c>
      <c r="X755" s="82">
        <v>1</v>
      </c>
      <c r="Y755" s="82">
        <v>1</v>
      </c>
      <c r="Z755" s="82">
        <v>1</v>
      </c>
      <c r="AA755" s="82">
        <v>1</v>
      </c>
      <c r="AB755" s="82">
        <v>1</v>
      </c>
      <c r="AC755" s="82">
        <v>1</v>
      </c>
      <c r="AD755" s="85" t="str">
        <f>IF(A755&lt;&gt;"",IF(D755="DIRECCIÓN_DE_TRANSFERENCIAS","280 0031",VLOOKUP(C755,NIVELES!$A$14:$B$105,2,0)),"")</f>
        <v>280 2110</v>
      </c>
      <c r="AE755" s="86" t="s">
        <v>322</v>
      </c>
      <c r="AF755" s="86" t="s">
        <v>544</v>
      </c>
      <c r="AG755" s="79" t="str">
        <f>+IF(AF755&lt;&gt;"",VLOOKUP(AF755,NIVELES!$A$666:$B$673,2,0),"")</f>
        <v>PROTECCIÓN_SOCIAL_A_LA_FAMILIA._ASEGURAMIENTO_NO_CONTRIBUTIVO_E_INCLUSIÓN_ECONÓMICA_Y_MOVILIDAD_SOCIAL</v>
      </c>
      <c r="AH755" s="78" t="s">
        <v>513</v>
      </c>
      <c r="AI755" s="79" t="str">
        <f>IF(AH755&lt;&gt;"",VLOOKUP(CONCATENATE(AG755,AH755),NIVELES!$B$676:$C$745,2,0),"")</f>
        <v>Acompañamiento Familiar</v>
      </c>
      <c r="AJ755" s="78" t="s">
        <v>517</v>
      </c>
      <c r="AK755" s="79" t="str">
        <f>+IF(AJ755&lt;&gt;"",VLOOKUP(AJ755,NIVELES!$A$816:$B$892,2,0),"")</f>
        <v>NO APLICA</v>
      </c>
      <c r="AL755" s="78" t="s">
        <v>553</v>
      </c>
      <c r="AM755" s="78">
        <v>510601</v>
      </c>
      <c r="AN755" s="79" t="str">
        <f>IF(AM755&lt;&gt;"",+VLOOKUP(AM755,NIVELES!$A$1652:$B$2466,2,0),"")</f>
        <v>Aporte Patronal</v>
      </c>
      <c r="AO755" s="87">
        <v>9763.68</v>
      </c>
      <c r="AP755" s="88">
        <v>813.64</v>
      </c>
      <c r="AQ755" s="88">
        <v>1459.96</v>
      </c>
      <c r="AR755" s="88">
        <v>813.64</v>
      </c>
      <c r="AS755" s="88">
        <v>813.64</v>
      </c>
      <c r="AT755" s="88">
        <v>813.64</v>
      </c>
      <c r="AU755" s="88">
        <v>813.64</v>
      </c>
      <c r="AV755" s="88">
        <v>813.64</v>
      </c>
      <c r="AW755" s="88">
        <v>813.64</v>
      </c>
      <c r="AX755" s="88">
        <v>813.64</v>
      </c>
      <c r="AY755" s="88">
        <v>813.64</v>
      </c>
      <c r="AZ755" s="88">
        <v>813.64</v>
      </c>
      <c r="BA755" s="88">
        <v>167.31999999999971</v>
      </c>
      <c r="BB755" s="89">
        <f t="shared" si="43"/>
        <v>9763.68</v>
      </c>
      <c r="BC755" s="90" t="str">
        <f t="shared" si="42"/>
        <v>OK</v>
      </c>
      <c r="BD755" s="91" t="str">
        <f t="shared" si="44"/>
        <v xml:space="preserve">                  </v>
      </c>
      <c r="BE755" s="92">
        <f t="shared" si="45"/>
        <v>12</v>
      </c>
    </row>
    <row r="756" spans="1:57" s="74" customFormat="1" ht="50.1" customHeight="1" x14ac:dyDescent="0.2">
      <c r="A756" s="78" t="s">
        <v>55</v>
      </c>
      <c r="B756" s="78" t="s">
        <v>56</v>
      </c>
      <c r="C756" s="78" t="s">
        <v>9</v>
      </c>
      <c r="D756" s="78" t="s">
        <v>792</v>
      </c>
      <c r="E756" s="79" t="str">
        <f>+IF(C756&lt;&gt;"",VLOOKUP(MID(C756,18,5),NIVELES!$A$133:$B$213,2,0),"")</f>
        <v>NAPO</v>
      </c>
      <c r="F756" s="80" t="s">
        <v>79</v>
      </c>
      <c r="G756" s="81" t="str">
        <f>+IF(F756&lt;&gt;"",VLOOKUP(F756,NIVELES!$A$246:$C$464,3,0),"")</f>
        <v xml:space="preserve"> </v>
      </c>
      <c r="H756" s="82" t="s">
        <v>1024</v>
      </c>
      <c r="I756" s="78" t="s">
        <v>2320</v>
      </c>
      <c r="J756" s="78" t="s">
        <v>1078</v>
      </c>
      <c r="K756" s="78" t="s">
        <v>2291</v>
      </c>
      <c r="L756" s="78" t="s">
        <v>2321</v>
      </c>
      <c r="M756" s="78">
        <v>2969</v>
      </c>
      <c r="N756" s="78" t="s">
        <v>2322</v>
      </c>
      <c r="O756" s="78" t="s">
        <v>2292</v>
      </c>
      <c r="P756" s="82">
        <v>12</v>
      </c>
      <c r="Q756" s="78" t="s">
        <v>2293</v>
      </c>
      <c r="R756" s="82">
        <v>1</v>
      </c>
      <c r="S756" s="82">
        <v>1</v>
      </c>
      <c r="T756" s="82">
        <v>1</v>
      </c>
      <c r="U756" s="82">
        <v>1</v>
      </c>
      <c r="V756" s="82">
        <v>1</v>
      </c>
      <c r="W756" s="82">
        <v>1</v>
      </c>
      <c r="X756" s="82">
        <v>1</v>
      </c>
      <c r="Y756" s="82">
        <v>1</v>
      </c>
      <c r="Z756" s="82">
        <v>1</v>
      </c>
      <c r="AA756" s="82">
        <v>1</v>
      </c>
      <c r="AB756" s="82">
        <v>1</v>
      </c>
      <c r="AC756" s="82">
        <v>1</v>
      </c>
      <c r="AD756" s="85" t="str">
        <f>IF(A756&lt;&gt;"",IF(D756="DIRECCIÓN_DE_TRANSFERENCIAS","280 0031",VLOOKUP(C756,NIVELES!$A$14:$B$105,2,0)),"")</f>
        <v>280 2110</v>
      </c>
      <c r="AE756" s="86" t="s">
        <v>322</v>
      </c>
      <c r="AF756" s="86" t="s">
        <v>544</v>
      </c>
      <c r="AG756" s="79" t="str">
        <f>+IF(AF756&lt;&gt;"",VLOOKUP(AF756,NIVELES!$A$666:$B$673,2,0),"")</f>
        <v>PROTECCIÓN_SOCIAL_A_LA_FAMILIA._ASEGURAMIENTO_NO_CONTRIBUTIVO_E_INCLUSIÓN_ECONÓMICA_Y_MOVILIDAD_SOCIAL</v>
      </c>
      <c r="AH756" s="78" t="s">
        <v>513</v>
      </c>
      <c r="AI756" s="79" t="str">
        <f>IF(AH756&lt;&gt;"",VLOOKUP(CONCATENATE(AG756,AH756),NIVELES!$B$676:$C$745,2,0),"")</f>
        <v>Acompañamiento Familiar</v>
      </c>
      <c r="AJ756" s="78" t="s">
        <v>517</v>
      </c>
      <c r="AK756" s="79" t="str">
        <f>+IF(AJ756&lt;&gt;"",VLOOKUP(AJ756,NIVELES!$A$816:$B$892,2,0),"")</f>
        <v>NO APLICA</v>
      </c>
      <c r="AL756" s="78" t="s">
        <v>553</v>
      </c>
      <c r="AM756" s="78">
        <v>510602</v>
      </c>
      <c r="AN756" s="79" t="str">
        <f>IF(AM756&lt;&gt;"",+VLOOKUP(AM756,NIVELES!$A$1652:$B$2466,2,0),"")</f>
        <v>Fondo de Reserva</v>
      </c>
      <c r="AO756" s="87">
        <v>8431.5</v>
      </c>
      <c r="AP756" s="88">
        <v>702.63</v>
      </c>
      <c r="AQ756" s="88">
        <v>493.98</v>
      </c>
      <c r="AR756" s="88">
        <v>702.63</v>
      </c>
      <c r="AS756" s="88">
        <v>702.63</v>
      </c>
      <c r="AT756" s="88">
        <v>702.63</v>
      </c>
      <c r="AU756" s="88">
        <v>702.63</v>
      </c>
      <c r="AV756" s="88">
        <v>702.63</v>
      </c>
      <c r="AW756" s="88">
        <v>702.63</v>
      </c>
      <c r="AX756" s="88">
        <v>702.63</v>
      </c>
      <c r="AY756" s="88">
        <v>702.63</v>
      </c>
      <c r="AZ756" s="88">
        <v>702.63</v>
      </c>
      <c r="BA756" s="88">
        <v>911.21999999999935</v>
      </c>
      <c r="BB756" s="89">
        <f t="shared" si="43"/>
        <v>8431.5</v>
      </c>
      <c r="BC756" s="90" t="str">
        <f t="shared" si="42"/>
        <v>OK</v>
      </c>
      <c r="BD756" s="91" t="str">
        <f t="shared" si="44"/>
        <v xml:space="preserve">                  </v>
      </c>
      <c r="BE756" s="92">
        <f t="shared" si="45"/>
        <v>12</v>
      </c>
    </row>
    <row r="757" spans="1:57" s="74" customFormat="1" ht="50.1" customHeight="1" x14ac:dyDescent="0.2">
      <c r="A757" s="78" t="s">
        <v>55</v>
      </c>
      <c r="B757" s="78" t="s">
        <v>56</v>
      </c>
      <c r="C757" s="78" t="s">
        <v>9</v>
      </c>
      <c r="D757" s="78" t="s">
        <v>792</v>
      </c>
      <c r="E757" s="79" t="str">
        <f>+IF(C757&lt;&gt;"",VLOOKUP(MID(C757,18,5),NIVELES!$A$133:$B$213,2,0),"")</f>
        <v>NAPO</v>
      </c>
      <c r="F757" s="80" t="s">
        <v>79</v>
      </c>
      <c r="G757" s="81" t="str">
        <f>+IF(F757&lt;&gt;"",VLOOKUP(F757,NIVELES!$A$246:$C$464,3,0),"")</f>
        <v xml:space="preserve"> </v>
      </c>
      <c r="H757" s="82" t="s">
        <v>1024</v>
      </c>
      <c r="I757" s="78" t="s">
        <v>2320</v>
      </c>
      <c r="J757" s="78" t="s">
        <v>1078</v>
      </c>
      <c r="K757" s="78" t="s">
        <v>2291</v>
      </c>
      <c r="L757" s="78" t="s">
        <v>2321</v>
      </c>
      <c r="M757" s="78">
        <v>2969</v>
      </c>
      <c r="N757" s="78" t="s">
        <v>2322</v>
      </c>
      <c r="O757" s="78" t="s">
        <v>2323</v>
      </c>
      <c r="P757" s="82">
        <v>4</v>
      </c>
      <c r="Q757" s="78" t="s">
        <v>2301</v>
      </c>
      <c r="R757" s="82">
        <v>0</v>
      </c>
      <c r="S757" s="82">
        <v>0</v>
      </c>
      <c r="T757" s="82">
        <v>1</v>
      </c>
      <c r="U757" s="82">
        <v>0</v>
      </c>
      <c r="V757" s="82">
        <v>1</v>
      </c>
      <c r="W757" s="82">
        <v>0</v>
      </c>
      <c r="X757" s="82">
        <v>0</v>
      </c>
      <c r="Y757" s="82">
        <v>1</v>
      </c>
      <c r="Z757" s="82">
        <v>0</v>
      </c>
      <c r="AA757" s="82">
        <v>0</v>
      </c>
      <c r="AB757" s="82">
        <v>1</v>
      </c>
      <c r="AC757" s="82">
        <v>0</v>
      </c>
      <c r="AD757" s="85" t="str">
        <f>IF(A757&lt;&gt;"",IF(D757="DIRECCIÓN_DE_TRANSFERENCIAS","280 0031",VLOOKUP(C757,NIVELES!$A$14:$B$105,2,0)),"")</f>
        <v>280 2110</v>
      </c>
      <c r="AE757" s="86" t="s">
        <v>322</v>
      </c>
      <c r="AF757" s="86" t="s">
        <v>544</v>
      </c>
      <c r="AG757" s="79" t="str">
        <f>+IF(AF757&lt;&gt;"",VLOOKUP(AF757,NIVELES!$A$666:$B$673,2,0),"")</f>
        <v>PROTECCIÓN_SOCIAL_A_LA_FAMILIA._ASEGURAMIENTO_NO_CONTRIBUTIVO_E_INCLUSIÓN_ECONÓMICA_Y_MOVILIDAD_SOCIAL</v>
      </c>
      <c r="AH757" s="78" t="s">
        <v>513</v>
      </c>
      <c r="AI757" s="79" t="str">
        <f>IF(AH757&lt;&gt;"",VLOOKUP(CONCATENATE(AG757,AH757),NIVELES!$B$676:$C$745,2,0),"")</f>
        <v>Acompañamiento Familiar</v>
      </c>
      <c r="AJ757" s="78" t="s">
        <v>517</v>
      </c>
      <c r="AK757" s="79" t="str">
        <f>+IF(AJ757&lt;&gt;"",VLOOKUP(AJ757,NIVELES!$A$816:$B$892,2,0),"")</f>
        <v>NO APLICA</v>
      </c>
      <c r="AL757" s="78" t="s">
        <v>554</v>
      </c>
      <c r="AM757" s="78">
        <v>530301</v>
      </c>
      <c r="AN757" s="79" t="str">
        <f>IF(AM757&lt;&gt;"",+VLOOKUP(AM757,NIVELES!$A$1652:$B$2466,2,0),"")</f>
        <v>Pasajes al Interior</v>
      </c>
      <c r="AO757" s="87">
        <v>100</v>
      </c>
      <c r="AP757" s="88">
        <v>0</v>
      </c>
      <c r="AQ757" s="88">
        <v>0</v>
      </c>
      <c r="AR757" s="88">
        <v>25</v>
      </c>
      <c r="AS757" s="88">
        <v>0</v>
      </c>
      <c r="AT757" s="88">
        <v>0</v>
      </c>
      <c r="AU757" s="88">
        <v>25</v>
      </c>
      <c r="AV757" s="88">
        <v>0</v>
      </c>
      <c r="AW757" s="88">
        <v>0</v>
      </c>
      <c r="AX757" s="88">
        <v>25</v>
      </c>
      <c r="AY757" s="88">
        <v>0</v>
      </c>
      <c r="AZ757" s="88">
        <v>25</v>
      </c>
      <c r="BA757" s="88">
        <v>0</v>
      </c>
      <c r="BB757" s="89">
        <f t="shared" si="43"/>
        <v>100</v>
      </c>
      <c r="BC757" s="90" t="str">
        <f t="shared" si="42"/>
        <v>OK</v>
      </c>
      <c r="BD757" s="91" t="str">
        <f t="shared" si="44"/>
        <v xml:space="preserve">                  </v>
      </c>
      <c r="BE757" s="92">
        <f t="shared" si="45"/>
        <v>4</v>
      </c>
    </row>
    <row r="758" spans="1:57" s="74" customFormat="1" ht="50.1" customHeight="1" x14ac:dyDescent="0.2">
      <c r="A758" s="78" t="s">
        <v>55</v>
      </c>
      <c r="B758" s="78" t="s">
        <v>56</v>
      </c>
      <c r="C758" s="78" t="s">
        <v>9</v>
      </c>
      <c r="D758" s="78" t="s">
        <v>792</v>
      </c>
      <c r="E758" s="79" t="str">
        <f>+IF(C758&lt;&gt;"",VLOOKUP(MID(C758,18,5),NIVELES!$A$133:$B$213,2,0),"")</f>
        <v>NAPO</v>
      </c>
      <c r="F758" s="80" t="s">
        <v>79</v>
      </c>
      <c r="G758" s="81" t="str">
        <f>+IF(F758&lt;&gt;"",VLOOKUP(F758,NIVELES!$A$246:$C$464,3,0),"")</f>
        <v xml:space="preserve"> </v>
      </c>
      <c r="H758" s="82" t="s">
        <v>1024</v>
      </c>
      <c r="I758" s="78" t="s">
        <v>2320</v>
      </c>
      <c r="J758" s="78" t="s">
        <v>1078</v>
      </c>
      <c r="K758" s="78" t="s">
        <v>2291</v>
      </c>
      <c r="L758" s="78" t="s">
        <v>2321</v>
      </c>
      <c r="M758" s="78">
        <v>2969</v>
      </c>
      <c r="N758" s="78" t="s">
        <v>2322</v>
      </c>
      <c r="O758" s="78" t="s">
        <v>2324</v>
      </c>
      <c r="P758" s="82">
        <v>4</v>
      </c>
      <c r="Q758" s="78" t="s">
        <v>2301</v>
      </c>
      <c r="R758" s="82">
        <v>0</v>
      </c>
      <c r="S758" s="82">
        <v>0</v>
      </c>
      <c r="T758" s="82">
        <v>1</v>
      </c>
      <c r="U758" s="82">
        <v>0</v>
      </c>
      <c r="V758" s="82">
        <v>1</v>
      </c>
      <c r="W758" s="82">
        <v>0</v>
      </c>
      <c r="X758" s="82">
        <v>0</v>
      </c>
      <c r="Y758" s="82">
        <v>1</v>
      </c>
      <c r="Z758" s="82">
        <v>0</v>
      </c>
      <c r="AA758" s="82">
        <v>0</v>
      </c>
      <c r="AB758" s="82">
        <v>1</v>
      </c>
      <c r="AC758" s="82">
        <v>0</v>
      </c>
      <c r="AD758" s="85" t="str">
        <f>IF(A758&lt;&gt;"",IF(D758="DIRECCIÓN_DE_TRANSFERENCIAS","280 0031",VLOOKUP(C758,NIVELES!$A$14:$B$105,2,0)),"")</f>
        <v>280 2110</v>
      </c>
      <c r="AE758" s="86" t="s">
        <v>322</v>
      </c>
      <c r="AF758" s="86" t="s">
        <v>544</v>
      </c>
      <c r="AG758" s="79" t="str">
        <f>+IF(AF758&lt;&gt;"",VLOOKUP(AF758,NIVELES!$A$666:$B$673,2,0),"")</f>
        <v>PROTECCIÓN_SOCIAL_A_LA_FAMILIA._ASEGURAMIENTO_NO_CONTRIBUTIVO_E_INCLUSIÓN_ECONÓMICA_Y_MOVILIDAD_SOCIAL</v>
      </c>
      <c r="AH758" s="78" t="s">
        <v>513</v>
      </c>
      <c r="AI758" s="79" t="str">
        <f>IF(AH758&lt;&gt;"",VLOOKUP(CONCATENATE(AG758,AH758),NIVELES!$B$676:$C$745,2,0),"")</f>
        <v>Acompañamiento Familiar</v>
      </c>
      <c r="AJ758" s="78" t="s">
        <v>517</v>
      </c>
      <c r="AK758" s="79" t="str">
        <f>+IF(AJ758&lt;&gt;"",VLOOKUP(AJ758,NIVELES!$A$816:$B$892,2,0),"")</f>
        <v>NO APLICA</v>
      </c>
      <c r="AL758" s="78" t="s">
        <v>554</v>
      </c>
      <c r="AM758" s="78">
        <v>530303</v>
      </c>
      <c r="AN758" s="79" t="str">
        <f>IF(AM758&lt;&gt;"",+VLOOKUP(AM758,NIVELES!$A$1652:$B$2466,2,0),"")</f>
        <v>Viáticos y Subsistencias en el Interior</v>
      </c>
      <c r="AO758" s="87">
        <v>400</v>
      </c>
      <c r="AP758" s="88">
        <v>0</v>
      </c>
      <c r="AQ758" s="88">
        <v>0</v>
      </c>
      <c r="AR758" s="88">
        <v>100</v>
      </c>
      <c r="AS758" s="88">
        <v>0</v>
      </c>
      <c r="AT758" s="88">
        <v>0</v>
      </c>
      <c r="AU758" s="88">
        <v>100</v>
      </c>
      <c r="AV758" s="88">
        <v>0</v>
      </c>
      <c r="AW758" s="88">
        <v>0</v>
      </c>
      <c r="AX758" s="88">
        <v>100</v>
      </c>
      <c r="AY758" s="88">
        <v>0</v>
      </c>
      <c r="AZ758" s="88">
        <v>100</v>
      </c>
      <c r="BA758" s="88">
        <v>0</v>
      </c>
      <c r="BB758" s="89">
        <f t="shared" si="43"/>
        <v>400</v>
      </c>
      <c r="BC758" s="90" t="str">
        <f t="shared" si="42"/>
        <v>OK</v>
      </c>
      <c r="BD758" s="91" t="str">
        <f t="shared" si="44"/>
        <v xml:space="preserve">                  </v>
      </c>
      <c r="BE758" s="92">
        <f t="shared" si="45"/>
        <v>4</v>
      </c>
    </row>
    <row r="759" spans="1:57" s="74" customFormat="1" ht="50.1" customHeight="1" x14ac:dyDescent="0.2">
      <c r="A759" s="78" t="s">
        <v>55</v>
      </c>
      <c r="B759" s="78" t="s">
        <v>56</v>
      </c>
      <c r="C759" s="78" t="s">
        <v>9</v>
      </c>
      <c r="D759" s="78" t="s">
        <v>792</v>
      </c>
      <c r="E759" s="79" t="str">
        <f>+IF(C759&lt;&gt;"",VLOOKUP(MID(C759,18,5),NIVELES!$A$133:$B$213,2,0),"")</f>
        <v>NAPO</v>
      </c>
      <c r="F759" s="80" t="s">
        <v>79</v>
      </c>
      <c r="G759" s="81" t="str">
        <f>+IF(F759&lt;&gt;"",VLOOKUP(F759,NIVELES!$A$246:$C$464,3,0),"")</f>
        <v xml:space="preserve"> </v>
      </c>
      <c r="H759" s="82" t="s">
        <v>1024</v>
      </c>
      <c r="I759" s="78" t="s">
        <v>2320</v>
      </c>
      <c r="J759" s="78" t="s">
        <v>1078</v>
      </c>
      <c r="K759" s="78" t="s">
        <v>2291</v>
      </c>
      <c r="L759" s="78" t="s">
        <v>2321</v>
      </c>
      <c r="M759" s="78">
        <v>2969</v>
      </c>
      <c r="N759" s="78" t="s">
        <v>2322</v>
      </c>
      <c r="O759" s="78" t="s">
        <v>2303</v>
      </c>
      <c r="P759" s="82">
        <v>12</v>
      </c>
      <c r="Q759" s="78" t="s">
        <v>2301</v>
      </c>
      <c r="R759" s="82">
        <v>1</v>
      </c>
      <c r="S759" s="82">
        <v>1</v>
      </c>
      <c r="T759" s="82">
        <v>1</v>
      </c>
      <c r="U759" s="82">
        <v>1</v>
      </c>
      <c r="V759" s="82">
        <v>1</v>
      </c>
      <c r="W759" s="82">
        <v>1</v>
      </c>
      <c r="X759" s="82">
        <v>1</v>
      </c>
      <c r="Y759" s="82">
        <v>1</v>
      </c>
      <c r="Z759" s="82">
        <v>1</v>
      </c>
      <c r="AA759" s="82">
        <v>1</v>
      </c>
      <c r="AB759" s="82">
        <v>1</v>
      </c>
      <c r="AC759" s="82">
        <v>1</v>
      </c>
      <c r="AD759" s="85" t="str">
        <f>IF(A759&lt;&gt;"",IF(D759="DIRECCIÓN_DE_TRANSFERENCIAS","280 0031",VLOOKUP(C759,NIVELES!$A$14:$B$105,2,0)),"")</f>
        <v>280 2110</v>
      </c>
      <c r="AE759" s="86" t="s">
        <v>322</v>
      </c>
      <c r="AF759" s="86" t="s">
        <v>544</v>
      </c>
      <c r="AG759" s="79" t="str">
        <f>+IF(AF759&lt;&gt;"",VLOOKUP(AF759,NIVELES!$A$666:$B$673,2,0),"")</f>
        <v>PROTECCIÓN_SOCIAL_A_LA_FAMILIA._ASEGURAMIENTO_NO_CONTRIBUTIVO_E_INCLUSIÓN_ECONÓMICA_Y_MOVILIDAD_SOCIAL</v>
      </c>
      <c r="AH759" s="78" t="s">
        <v>513</v>
      </c>
      <c r="AI759" s="79" t="str">
        <f>IF(AH759&lt;&gt;"",VLOOKUP(CONCATENATE(AG759,AH759),NIVELES!$B$676:$C$745,2,0),"")</f>
        <v>Acompañamiento Familiar</v>
      </c>
      <c r="AJ759" s="78" t="s">
        <v>517</v>
      </c>
      <c r="AK759" s="79" t="str">
        <f>+IF(AJ759&lt;&gt;"",VLOOKUP(AJ759,NIVELES!$A$816:$B$892,2,0),"")</f>
        <v>NO APLICA</v>
      </c>
      <c r="AL759" s="78" t="s">
        <v>554</v>
      </c>
      <c r="AM759" s="78">
        <v>530505</v>
      </c>
      <c r="AN759" s="79" t="str">
        <f>IF(AM759&lt;&gt;"",+VLOOKUP(AM759,NIVELES!$A$1652:$B$2466,2,0),"")</f>
        <v>Vehículos (Arrendamiento)</v>
      </c>
      <c r="AO759" s="87">
        <v>4708.18</v>
      </c>
      <c r="AP759" s="88">
        <v>1569.39</v>
      </c>
      <c r="AQ759" s="88">
        <v>0</v>
      </c>
      <c r="AR759" s="88">
        <v>1569.4</v>
      </c>
      <c r="AS759" s="88">
        <v>0</v>
      </c>
      <c r="AT759" s="88">
        <v>0</v>
      </c>
      <c r="AU759" s="88">
        <v>0</v>
      </c>
      <c r="AV759" s="88">
        <v>0</v>
      </c>
      <c r="AW759" s="88">
        <v>0</v>
      </c>
      <c r="AX759" s="88">
        <v>0</v>
      </c>
      <c r="AY759" s="88">
        <v>0</v>
      </c>
      <c r="AZ759" s="88">
        <v>0</v>
      </c>
      <c r="BA759" s="88">
        <v>1569.3900000000003</v>
      </c>
      <c r="BB759" s="89">
        <f t="shared" si="43"/>
        <v>4708.18</v>
      </c>
      <c r="BC759" s="90" t="str">
        <f t="shared" si="42"/>
        <v>OK</v>
      </c>
      <c r="BD759" s="91" t="str">
        <f t="shared" si="44"/>
        <v xml:space="preserve">                  </v>
      </c>
      <c r="BE759" s="92">
        <f t="shared" si="45"/>
        <v>12</v>
      </c>
    </row>
    <row r="760" spans="1:57" s="74" customFormat="1" ht="50.1" customHeight="1" x14ac:dyDescent="0.2">
      <c r="A760" s="78" t="s">
        <v>55</v>
      </c>
      <c r="B760" s="78" t="s">
        <v>56</v>
      </c>
      <c r="C760" s="78" t="s">
        <v>9</v>
      </c>
      <c r="D760" s="78" t="s">
        <v>792</v>
      </c>
      <c r="E760" s="79" t="str">
        <f>+IF(C760&lt;&gt;"",VLOOKUP(MID(C760,18,5),NIVELES!$A$133:$B$213,2,0),"")</f>
        <v>NAPO</v>
      </c>
      <c r="F760" s="80" t="s">
        <v>79</v>
      </c>
      <c r="G760" s="81" t="str">
        <f>+IF(F760&lt;&gt;"",VLOOKUP(F760,NIVELES!$A$246:$C$464,3,0),"")</f>
        <v xml:space="preserve"> </v>
      </c>
      <c r="H760" s="82" t="s">
        <v>1024</v>
      </c>
      <c r="I760" s="78" t="s">
        <v>2320</v>
      </c>
      <c r="J760" s="78" t="s">
        <v>1078</v>
      </c>
      <c r="K760" s="78" t="s">
        <v>2291</v>
      </c>
      <c r="L760" s="78" t="s">
        <v>2321</v>
      </c>
      <c r="M760" s="78">
        <v>2969</v>
      </c>
      <c r="N760" s="78" t="s">
        <v>2322</v>
      </c>
      <c r="O760" s="78" t="s">
        <v>2307</v>
      </c>
      <c r="P760" s="82">
        <v>1</v>
      </c>
      <c r="Q760" s="78" t="s">
        <v>2301</v>
      </c>
      <c r="R760" s="82">
        <v>0</v>
      </c>
      <c r="S760" s="82">
        <v>0</v>
      </c>
      <c r="T760" s="82">
        <v>1</v>
      </c>
      <c r="U760" s="82">
        <v>0</v>
      </c>
      <c r="V760" s="82">
        <v>0</v>
      </c>
      <c r="W760" s="82">
        <v>0</v>
      </c>
      <c r="X760" s="82">
        <v>0</v>
      </c>
      <c r="Y760" s="82">
        <v>0</v>
      </c>
      <c r="Z760" s="82">
        <v>0</v>
      </c>
      <c r="AA760" s="82">
        <v>0</v>
      </c>
      <c r="AB760" s="82">
        <v>0</v>
      </c>
      <c r="AC760" s="82">
        <v>0</v>
      </c>
      <c r="AD760" s="85" t="str">
        <f>IF(A760&lt;&gt;"",IF(D760="DIRECCIÓN_DE_TRANSFERENCIAS","280 0031",VLOOKUP(C760,NIVELES!$A$14:$B$105,2,0)),"")</f>
        <v>280 2110</v>
      </c>
      <c r="AE760" s="86" t="s">
        <v>322</v>
      </c>
      <c r="AF760" s="86" t="s">
        <v>544</v>
      </c>
      <c r="AG760" s="79" t="str">
        <f>+IF(AF760&lt;&gt;"",VLOOKUP(AF760,NIVELES!$A$666:$B$673,2,0),"")</f>
        <v>PROTECCIÓN_SOCIAL_A_LA_FAMILIA._ASEGURAMIENTO_NO_CONTRIBUTIVO_E_INCLUSIÓN_ECONÓMICA_Y_MOVILIDAD_SOCIAL</v>
      </c>
      <c r="AH760" s="78" t="s">
        <v>513</v>
      </c>
      <c r="AI760" s="79" t="str">
        <f>IF(AH760&lt;&gt;"",VLOOKUP(CONCATENATE(AG760,AH760),NIVELES!$B$676:$C$745,2,0),"")</f>
        <v>Acompañamiento Familiar</v>
      </c>
      <c r="AJ760" s="78" t="s">
        <v>517</v>
      </c>
      <c r="AK760" s="79" t="str">
        <f>+IF(AJ760&lt;&gt;"",VLOOKUP(AJ760,NIVELES!$A$816:$B$892,2,0),"")</f>
        <v>NO APLICA</v>
      </c>
      <c r="AL760" s="78" t="s">
        <v>554</v>
      </c>
      <c r="AM760" s="78">
        <v>530804</v>
      </c>
      <c r="AN760" s="79" t="str">
        <f>IF(AM760&lt;&gt;"",+VLOOKUP(AM760,NIVELES!$A$1652:$B$2466,2,0),"")</f>
        <v>Materiales de Oficina</v>
      </c>
      <c r="AO760" s="87">
        <v>790.62</v>
      </c>
      <c r="AP760" s="88">
        <v>0</v>
      </c>
      <c r="AQ760" s="88">
        <v>0</v>
      </c>
      <c r="AR760" s="88">
        <v>790.62</v>
      </c>
      <c r="AS760" s="88">
        <v>0</v>
      </c>
      <c r="AT760" s="88">
        <v>0</v>
      </c>
      <c r="AU760" s="88">
        <v>0</v>
      </c>
      <c r="AV760" s="88">
        <v>0</v>
      </c>
      <c r="AW760" s="88">
        <v>0</v>
      </c>
      <c r="AX760" s="88">
        <v>0</v>
      </c>
      <c r="AY760" s="88">
        <v>0</v>
      </c>
      <c r="AZ760" s="88">
        <v>0</v>
      </c>
      <c r="BA760" s="88">
        <v>0</v>
      </c>
      <c r="BB760" s="89">
        <f t="shared" si="43"/>
        <v>790.62</v>
      </c>
      <c r="BC760" s="90" t="str">
        <f t="shared" si="42"/>
        <v>OK</v>
      </c>
      <c r="BD760" s="91" t="str">
        <f t="shared" si="44"/>
        <v xml:space="preserve">                  </v>
      </c>
      <c r="BE760" s="92">
        <f t="shared" si="45"/>
        <v>1</v>
      </c>
    </row>
    <row r="761" spans="1:57" s="74" customFormat="1" ht="50.1" customHeight="1" x14ac:dyDescent="0.2">
      <c r="A761" s="78" t="s">
        <v>55</v>
      </c>
      <c r="B761" s="78" t="s">
        <v>56</v>
      </c>
      <c r="C761" s="78" t="s">
        <v>9</v>
      </c>
      <c r="D761" s="78" t="s">
        <v>606</v>
      </c>
      <c r="E761" s="79" t="str">
        <f>+IF(C761&lt;&gt;"",VLOOKUP(MID(C761,18,5),NIVELES!$A$133:$B$213,2,0),"")</f>
        <v>NAPO</v>
      </c>
      <c r="F761" s="80" t="s">
        <v>79</v>
      </c>
      <c r="G761" s="81" t="str">
        <f>+IF(F761&lt;&gt;"",VLOOKUP(F761,NIVELES!$A$246:$C$464,3,0),"")</f>
        <v xml:space="preserve"> </v>
      </c>
      <c r="H761" s="82" t="s">
        <v>1024</v>
      </c>
      <c r="I761" s="78" t="s">
        <v>2325</v>
      </c>
      <c r="J761" s="78" t="s">
        <v>1078</v>
      </c>
      <c r="K761" s="78" t="s">
        <v>2291</v>
      </c>
      <c r="L761" s="78" t="s">
        <v>2326</v>
      </c>
      <c r="M761" s="78" t="s">
        <v>1791</v>
      </c>
      <c r="N761" s="78" t="s">
        <v>2327</v>
      </c>
      <c r="O761" s="78" t="s">
        <v>2292</v>
      </c>
      <c r="P761" s="82">
        <v>12</v>
      </c>
      <c r="Q761" s="78" t="s">
        <v>2293</v>
      </c>
      <c r="R761" s="82">
        <v>1</v>
      </c>
      <c r="S761" s="82">
        <v>1</v>
      </c>
      <c r="T761" s="82">
        <v>1</v>
      </c>
      <c r="U761" s="82">
        <v>1</v>
      </c>
      <c r="V761" s="82">
        <v>1</v>
      </c>
      <c r="W761" s="82">
        <v>1</v>
      </c>
      <c r="X761" s="82">
        <v>1</v>
      </c>
      <c r="Y761" s="82">
        <v>1</v>
      </c>
      <c r="Z761" s="82">
        <v>1</v>
      </c>
      <c r="AA761" s="82">
        <v>1</v>
      </c>
      <c r="AB761" s="82">
        <v>1</v>
      </c>
      <c r="AC761" s="82">
        <v>1</v>
      </c>
      <c r="AD761" s="85" t="str">
        <f>IF(A761&lt;&gt;"",IF(D761="DIRECCIÓN_DE_TRANSFERENCIAS","280 0031",VLOOKUP(C761,NIVELES!$A$14:$B$105,2,0)),"")</f>
        <v>280 2110</v>
      </c>
      <c r="AE761" s="86" t="s">
        <v>322</v>
      </c>
      <c r="AF761" s="86" t="s">
        <v>544</v>
      </c>
      <c r="AG761" s="79" t="str">
        <f>+IF(AF761&lt;&gt;"",VLOOKUP(AF761,NIVELES!$A$666:$B$673,2,0),"")</f>
        <v>PROTECCIÓN_SOCIAL_A_LA_FAMILIA._ASEGURAMIENTO_NO_CONTRIBUTIVO_E_INCLUSIÓN_ECONÓMICA_Y_MOVILIDAD_SOCIAL</v>
      </c>
      <c r="AH761" s="78" t="s">
        <v>514</v>
      </c>
      <c r="AI761" s="79" t="str">
        <f>IF(AH761&lt;&gt;"",VLOOKUP(CONCATENATE(AG761,AH761),NIVELES!$B$676:$C$745,2,0),"")</f>
        <v>Inclusión Económica Y Movilidad Social</v>
      </c>
      <c r="AJ761" s="78" t="s">
        <v>517</v>
      </c>
      <c r="AK761" s="79" t="str">
        <f>+IF(AJ761&lt;&gt;"",VLOOKUP(AJ761,NIVELES!$A$816:$B$892,2,0),"")</f>
        <v>NO APLICA</v>
      </c>
      <c r="AL761" s="78" t="s">
        <v>553</v>
      </c>
      <c r="AM761" s="78">
        <v>510105</v>
      </c>
      <c r="AN761" s="79" t="str">
        <f>IF(AM761&lt;&gt;"",+VLOOKUP(AM761,NIVELES!$A$1652:$B$2466,2,0),"")</f>
        <v>Remuneraciones Unificadas</v>
      </c>
      <c r="AO761" s="87">
        <v>0</v>
      </c>
      <c r="AP761" s="88">
        <v>0</v>
      </c>
      <c r="AQ761" s="88">
        <v>0</v>
      </c>
      <c r="AR761" s="88">
        <v>0</v>
      </c>
      <c r="AS761" s="88">
        <v>0</v>
      </c>
      <c r="AT761" s="88">
        <v>0</v>
      </c>
      <c r="AU761" s="88">
        <v>0</v>
      </c>
      <c r="AV761" s="88">
        <v>0</v>
      </c>
      <c r="AW761" s="88">
        <v>0</v>
      </c>
      <c r="AX761" s="88">
        <v>0</v>
      </c>
      <c r="AY761" s="88">
        <v>0</v>
      </c>
      <c r="AZ761" s="88">
        <v>0</v>
      </c>
      <c r="BA761" s="88">
        <v>0</v>
      </c>
      <c r="BB761" s="89">
        <f t="shared" si="43"/>
        <v>0</v>
      </c>
      <c r="BC761" s="90" t="str">
        <f t="shared" si="42"/>
        <v>OK</v>
      </c>
      <c r="BD761" s="91" t="str">
        <f t="shared" si="44"/>
        <v xml:space="preserve">                  </v>
      </c>
      <c r="BE761" s="92">
        <f t="shared" si="45"/>
        <v>12</v>
      </c>
    </row>
    <row r="762" spans="1:57" s="74" customFormat="1" ht="50.1" customHeight="1" x14ac:dyDescent="0.2">
      <c r="A762" s="78" t="s">
        <v>55</v>
      </c>
      <c r="B762" s="78" t="s">
        <v>56</v>
      </c>
      <c r="C762" s="78" t="s">
        <v>9</v>
      </c>
      <c r="D762" s="78" t="s">
        <v>606</v>
      </c>
      <c r="E762" s="79" t="str">
        <f>+IF(C762&lt;&gt;"",VLOOKUP(MID(C762,18,5),NIVELES!$A$133:$B$213,2,0),"")</f>
        <v>NAPO</v>
      </c>
      <c r="F762" s="80" t="s">
        <v>79</v>
      </c>
      <c r="G762" s="81" t="str">
        <f>+IF(F762&lt;&gt;"",VLOOKUP(F762,NIVELES!$A$246:$C$464,3,0),"")</f>
        <v xml:space="preserve"> </v>
      </c>
      <c r="H762" s="82" t="s">
        <v>1024</v>
      </c>
      <c r="I762" s="78" t="s">
        <v>2325</v>
      </c>
      <c r="J762" s="78" t="s">
        <v>1078</v>
      </c>
      <c r="K762" s="78" t="s">
        <v>2291</v>
      </c>
      <c r="L762" s="78" t="s">
        <v>2326</v>
      </c>
      <c r="M762" s="78" t="s">
        <v>1791</v>
      </c>
      <c r="N762" s="78" t="s">
        <v>2327</v>
      </c>
      <c r="O762" s="78" t="s">
        <v>2292</v>
      </c>
      <c r="P762" s="82">
        <v>12</v>
      </c>
      <c r="Q762" s="78" t="s">
        <v>2293</v>
      </c>
      <c r="R762" s="82">
        <v>1</v>
      </c>
      <c r="S762" s="82">
        <v>1</v>
      </c>
      <c r="T762" s="82">
        <v>1</v>
      </c>
      <c r="U762" s="82">
        <v>1</v>
      </c>
      <c r="V762" s="82">
        <v>1</v>
      </c>
      <c r="W762" s="82">
        <v>1</v>
      </c>
      <c r="X762" s="82">
        <v>1</v>
      </c>
      <c r="Y762" s="82">
        <v>1</v>
      </c>
      <c r="Z762" s="82">
        <v>1</v>
      </c>
      <c r="AA762" s="82">
        <v>1</v>
      </c>
      <c r="AB762" s="82">
        <v>1</v>
      </c>
      <c r="AC762" s="82">
        <v>1</v>
      </c>
      <c r="AD762" s="85" t="str">
        <f>IF(A762&lt;&gt;"",IF(D762="DIRECCIÓN_DE_TRANSFERENCIAS","280 0031",VLOOKUP(C762,NIVELES!$A$14:$B$105,2,0)),"")</f>
        <v>280 2110</v>
      </c>
      <c r="AE762" s="86" t="s">
        <v>322</v>
      </c>
      <c r="AF762" s="86" t="s">
        <v>544</v>
      </c>
      <c r="AG762" s="79" t="str">
        <f>+IF(AF762&lt;&gt;"",VLOOKUP(AF762,NIVELES!$A$666:$B$673,2,0),"")</f>
        <v>PROTECCIÓN_SOCIAL_A_LA_FAMILIA._ASEGURAMIENTO_NO_CONTRIBUTIVO_E_INCLUSIÓN_ECONÓMICA_Y_MOVILIDAD_SOCIAL</v>
      </c>
      <c r="AH762" s="78" t="s">
        <v>514</v>
      </c>
      <c r="AI762" s="79" t="str">
        <f>IF(AH762&lt;&gt;"",VLOOKUP(CONCATENATE(AG762,AH762),NIVELES!$B$676:$C$745,2,0),"")</f>
        <v>Inclusión Económica Y Movilidad Social</v>
      </c>
      <c r="AJ762" s="78" t="s">
        <v>517</v>
      </c>
      <c r="AK762" s="79" t="str">
        <f>+IF(AJ762&lt;&gt;"",VLOOKUP(AJ762,NIVELES!$A$816:$B$892,2,0),"")</f>
        <v>NO APLICA</v>
      </c>
      <c r="AL762" s="78" t="s">
        <v>553</v>
      </c>
      <c r="AM762" s="78">
        <v>510203</v>
      </c>
      <c r="AN762" s="79" t="str">
        <f>IF(AM762&lt;&gt;"",+VLOOKUP(AM762,NIVELES!$A$1652:$B$2466,2,0),"")</f>
        <v>Decimotercer Sueldo</v>
      </c>
      <c r="AO762" s="87">
        <v>1807.67</v>
      </c>
      <c r="AP762" s="88">
        <v>0</v>
      </c>
      <c r="AQ762" s="88">
        <v>164.34</v>
      </c>
      <c r="AR762" s="88">
        <v>0</v>
      </c>
      <c r="AS762" s="88">
        <v>0</v>
      </c>
      <c r="AT762" s="88">
        <v>0</v>
      </c>
      <c r="AU762" s="88">
        <v>0</v>
      </c>
      <c r="AV762" s="88">
        <v>0</v>
      </c>
      <c r="AW762" s="88">
        <v>0</v>
      </c>
      <c r="AX762" s="88">
        <v>0</v>
      </c>
      <c r="AY762" s="88">
        <v>0</v>
      </c>
      <c r="AZ762" s="88">
        <v>0</v>
      </c>
      <c r="BA762" s="88">
        <v>1643.3300000000002</v>
      </c>
      <c r="BB762" s="89">
        <f t="shared" si="43"/>
        <v>1807.67</v>
      </c>
      <c r="BC762" s="90" t="str">
        <f t="shared" si="42"/>
        <v>OK</v>
      </c>
      <c r="BD762" s="91" t="str">
        <f t="shared" si="44"/>
        <v xml:space="preserve">                  </v>
      </c>
      <c r="BE762" s="92">
        <f t="shared" si="45"/>
        <v>12</v>
      </c>
    </row>
    <row r="763" spans="1:57" s="74" customFormat="1" ht="50.1" customHeight="1" x14ac:dyDescent="0.2">
      <c r="A763" s="78" t="s">
        <v>55</v>
      </c>
      <c r="B763" s="78" t="s">
        <v>56</v>
      </c>
      <c r="C763" s="78" t="s">
        <v>9</v>
      </c>
      <c r="D763" s="78" t="s">
        <v>606</v>
      </c>
      <c r="E763" s="79" t="str">
        <f>+IF(C763&lt;&gt;"",VLOOKUP(MID(C763,18,5),NIVELES!$A$133:$B$213,2,0),"")</f>
        <v>NAPO</v>
      </c>
      <c r="F763" s="80" t="s">
        <v>79</v>
      </c>
      <c r="G763" s="81" t="str">
        <f>+IF(F763&lt;&gt;"",VLOOKUP(F763,NIVELES!$A$246:$C$464,3,0),"")</f>
        <v xml:space="preserve"> </v>
      </c>
      <c r="H763" s="82" t="s">
        <v>1024</v>
      </c>
      <c r="I763" s="78" t="s">
        <v>2325</v>
      </c>
      <c r="J763" s="78" t="s">
        <v>1078</v>
      </c>
      <c r="K763" s="78" t="s">
        <v>2291</v>
      </c>
      <c r="L763" s="78" t="s">
        <v>2326</v>
      </c>
      <c r="M763" s="78" t="s">
        <v>1791</v>
      </c>
      <c r="N763" s="78" t="s">
        <v>2327</v>
      </c>
      <c r="O763" s="78" t="s">
        <v>2292</v>
      </c>
      <c r="P763" s="82">
        <v>12</v>
      </c>
      <c r="Q763" s="78" t="s">
        <v>2293</v>
      </c>
      <c r="R763" s="82">
        <v>1</v>
      </c>
      <c r="S763" s="82">
        <v>1</v>
      </c>
      <c r="T763" s="82">
        <v>1</v>
      </c>
      <c r="U763" s="82">
        <v>1</v>
      </c>
      <c r="V763" s="82">
        <v>1</v>
      </c>
      <c r="W763" s="82">
        <v>1</v>
      </c>
      <c r="X763" s="82">
        <v>1</v>
      </c>
      <c r="Y763" s="82">
        <v>1</v>
      </c>
      <c r="Z763" s="82">
        <v>1</v>
      </c>
      <c r="AA763" s="82">
        <v>1</v>
      </c>
      <c r="AB763" s="82">
        <v>1</v>
      </c>
      <c r="AC763" s="82">
        <v>1</v>
      </c>
      <c r="AD763" s="85" t="str">
        <f>IF(A763&lt;&gt;"",IF(D763="DIRECCIÓN_DE_TRANSFERENCIAS","280 0031",VLOOKUP(C763,NIVELES!$A$14:$B$105,2,0)),"")</f>
        <v>280 2110</v>
      </c>
      <c r="AE763" s="86" t="s">
        <v>322</v>
      </c>
      <c r="AF763" s="86" t="s">
        <v>544</v>
      </c>
      <c r="AG763" s="79" t="str">
        <f>+IF(AF763&lt;&gt;"",VLOOKUP(AF763,NIVELES!$A$666:$B$673,2,0),"")</f>
        <v>PROTECCIÓN_SOCIAL_A_LA_FAMILIA._ASEGURAMIENTO_NO_CONTRIBUTIVO_E_INCLUSIÓN_ECONÓMICA_Y_MOVILIDAD_SOCIAL</v>
      </c>
      <c r="AH763" s="78" t="s">
        <v>514</v>
      </c>
      <c r="AI763" s="79" t="str">
        <f>IF(AH763&lt;&gt;"",VLOOKUP(CONCATENATE(AG763,AH763),NIVELES!$B$676:$C$745,2,0),"")</f>
        <v>Inclusión Económica Y Movilidad Social</v>
      </c>
      <c r="AJ763" s="78" t="s">
        <v>517</v>
      </c>
      <c r="AK763" s="79" t="str">
        <f>+IF(AJ763&lt;&gt;"",VLOOKUP(AJ763,NIVELES!$A$816:$B$892,2,0),"")</f>
        <v>NO APLICA</v>
      </c>
      <c r="AL763" s="78" t="s">
        <v>553</v>
      </c>
      <c r="AM763" s="78">
        <v>510204</v>
      </c>
      <c r="AN763" s="79" t="str">
        <f>IF(AM763&lt;&gt;"",+VLOOKUP(AM763,NIVELES!$A$1652:$B$2466,2,0),"")</f>
        <v>Decimocuarto Sueldo</v>
      </c>
      <c r="AO763" s="87">
        <v>722.33</v>
      </c>
      <c r="AP763" s="88">
        <v>0</v>
      </c>
      <c r="AQ763" s="88">
        <v>65.66</v>
      </c>
      <c r="AR763" s="88">
        <v>0</v>
      </c>
      <c r="AS763" s="88">
        <v>0</v>
      </c>
      <c r="AT763" s="88">
        <v>0</v>
      </c>
      <c r="AU763" s="88">
        <v>0</v>
      </c>
      <c r="AV763" s="88">
        <v>0</v>
      </c>
      <c r="AW763" s="88">
        <v>656.67</v>
      </c>
      <c r="AX763" s="88">
        <v>0</v>
      </c>
      <c r="AY763" s="88">
        <v>0</v>
      </c>
      <c r="AZ763" s="88">
        <v>0</v>
      </c>
      <c r="BA763" s="88">
        <v>0</v>
      </c>
      <c r="BB763" s="89">
        <f t="shared" si="43"/>
        <v>722.32999999999993</v>
      </c>
      <c r="BC763" s="90" t="str">
        <f t="shared" si="42"/>
        <v>OK</v>
      </c>
      <c r="BD763" s="91" t="str">
        <f t="shared" si="44"/>
        <v xml:space="preserve">                  </v>
      </c>
      <c r="BE763" s="92">
        <f t="shared" si="45"/>
        <v>12</v>
      </c>
    </row>
    <row r="764" spans="1:57" s="74" customFormat="1" ht="50.1" customHeight="1" x14ac:dyDescent="0.2">
      <c r="A764" s="78" t="s">
        <v>55</v>
      </c>
      <c r="B764" s="78" t="s">
        <v>56</v>
      </c>
      <c r="C764" s="78" t="s">
        <v>9</v>
      </c>
      <c r="D764" s="78" t="s">
        <v>606</v>
      </c>
      <c r="E764" s="79" t="str">
        <f>+IF(C764&lt;&gt;"",VLOOKUP(MID(C764,18,5),NIVELES!$A$133:$B$213,2,0),"")</f>
        <v>NAPO</v>
      </c>
      <c r="F764" s="80" t="s">
        <v>79</v>
      </c>
      <c r="G764" s="81" t="str">
        <f>+IF(F764&lt;&gt;"",VLOOKUP(F764,NIVELES!$A$246:$C$464,3,0),"")</f>
        <v xml:space="preserve"> </v>
      </c>
      <c r="H764" s="82" t="s">
        <v>1024</v>
      </c>
      <c r="I764" s="78" t="s">
        <v>2325</v>
      </c>
      <c r="J764" s="78" t="s">
        <v>1078</v>
      </c>
      <c r="K764" s="78" t="s">
        <v>2291</v>
      </c>
      <c r="L764" s="78" t="s">
        <v>2326</v>
      </c>
      <c r="M764" s="78" t="s">
        <v>1791</v>
      </c>
      <c r="N764" s="78" t="s">
        <v>2327</v>
      </c>
      <c r="O764" s="78" t="s">
        <v>2292</v>
      </c>
      <c r="P764" s="82">
        <v>12</v>
      </c>
      <c r="Q764" s="78" t="s">
        <v>2293</v>
      </c>
      <c r="R764" s="82">
        <v>1</v>
      </c>
      <c r="S764" s="82">
        <v>1</v>
      </c>
      <c r="T764" s="82">
        <v>1</v>
      </c>
      <c r="U764" s="82">
        <v>1</v>
      </c>
      <c r="V764" s="82">
        <v>1</v>
      </c>
      <c r="W764" s="82">
        <v>1</v>
      </c>
      <c r="X764" s="82">
        <v>1</v>
      </c>
      <c r="Y764" s="82">
        <v>1</v>
      </c>
      <c r="Z764" s="82">
        <v>1</v>
      </c>
      <c r="AA764" s="82">
        <v>1</v>
      </c>
      <c r="AB764" s="82">
        <v>1</v>
      </c>
      <c r="AC764" s="82">
        <v>1</v>
      </c>
      <c r="AD764" s="85" t="str">
        <f>IF(A764&lt;&gt;"",IF(D764="DIRECCIÓN_DE_TRANSFERENCIAS","280 0031",VLOOKUP(C764,NIVELES!$A$14:$B$105,2,0)),"")</f>
        <v>280 2110</v>
      </c>
      <c r="AE764" s="86" t="s">
        <v>322</v>
      </c>
      <c r="AF764" s="86" t="s">
        <v>544</v>
      </c>
      <c r="AG764" s="79" t="str">
        <f>+IF(AF764&lt;&gt;"",VLOOKUP(AF764,NIVELES!$A$666:$B$673,2,0),"")</f>
        <v>PROTECCIÓN_SOCIAL_A_LA_FAMILIA._ASEGURAMIENTO_NO_CONTRIBUTIVO_E_INCLUSIÓN_ECONÓMICA_Y_MOVILIDAD_SOCIAL</v>
      </c>
      <c r="AH764" s="78" t="s">
        <v>514</v>
      </c>
      <c r="AI764" s="79" t="str">
        <f>IF(AH764&lt;&gt;"",VLOOKUP(CONCATENATE(AG764,AH764),NIVELES!$B$676:$C$745,2,0),"")</f>
        <v>Inclusión Económica Y Movilidad Social</v>
      </c>
      <c r="AJ764" s="78" t="s">
        <v>517</v>
      </c>
      <c r="AK764" s="79" t="str">
        <f>+IF(AJ764&lt;&gt;"",VLOOKUP(AJ764,NIVELES!$A$816:$B$892,2,0),"")</f>
        <v>NO APLICA</v>
      </c>
      <c r="AL764" s="78" t="s">
        <v>553</v>
      </c>
      <c r="AM764" s="78">
        <v>510510</v>
      </c>
      <c r="AN764" s="79" t="str">
        <f>IF(AM764&lt;&gt;"",+VLOOKUP(AM764,NIVELES!$A$1652:$B$2466,2,0),"")</f>
        <v>Servicios Personales por Contrato</v>
      </c>
      <c r="AO764" s="87">
        <v>21692</v>
      </c>
      <c r="AP764" s="88">
        <v>1807.66</v>
      </c>
      <c r="AQ764" s="88">
        <v>2741.83</v>
      </c>
      <c r="AR764" s="88">
        <v>1807.66</v>
      </c>
      <c r="AS764" s="88">
        <v>1807.66</v>
      </c>
      <c r="AT764" s="88">
        <v>1807.66</v>
      </c>
      <c r="AU764" s="88">
        <v>1807.66</v>
      </c>
      <c r="AV764" s="88">
        <v>1807.66</v>
      </c>
      <c r="AW764" s="88">
        <v>1807.66</v>
      </c>
      <c r="AX764" s="88">
        <v>1807.66</v>
      </c>
      <c r="AY764" s="88">
        <v>1807.66</v>
      </c>
      <c r="AZ764" s="88">
        <v>1807.66</v>
      </c>
      <c r="BA764" s="88">
        <v>873.56999999999971</v>
      </c>
      <c r="BB764" s="89">
        <f t="shared" si="43"/>
        <v>21692</v>
      </c>
      <c r="BC764" s="90" t="str">
        <f t="shared" si="42"/>
        <v>OK</v>
      </c>
      <c r="BD764" s="91" t="str">
        <f t="shared" si="44"/>
        <v xml:space="preserve">                  </v>
      </c>
      <c r="BE764" s="92">
        <f t="shared" si="45"/>
        <v>12</v>
      </c>
    </row>
    <row r="765" spans="1:57" s="74" customFormat="1" ht="50.1" customHeight="1" x14ac:dyDescent="0.2">
      <c r="A765" s="78" t="s">
        <v>55</v>
      </c>
      <c r="B765" s="78" t="s">
        <v>56</v>
      </c>
      <c r="C765" s="78" t="s">
        <v>9</v>
      </c>
      <c r="D765" s="78" t="s">
        <v>606</v>
      </c>
      <c r="E765" s="79" t="str">
        <f>+IF(C765&lt;&gt;"",VLOOKUP(MID(C765,18,5),NIVELES!$A$133:$B$213,2,0),"")</f>
        <v>NAPO</v>
      </c>
      <c r="F765" s="80" t="s">
        <v>79</v>
      </c>
      <c r="G765" s="81" t="str">
        <f>+IF(F765&lt;&gt;"",VLOOKUP(F765,NIVELES!$A$246:$C$464,3,0),"")</f>
        <v xml:space="preserve"> </v>
      </c>
      <c r="H765" s="82" t="s">
        <v>1024</v>
      </c>
      <c r="I765" s="78" t="s">
        <v>2325</v>
      </c>
      <c r="J765" s="78" t="s">
        <v>1078</v>
      </c>
      <c r="K765" s="78" t="s">
        <v>2291</v>
      </c>
      <c r="L765" s="78" t="s">
        <v>2326</v>
      </c>
      <c r="M765" s="78" t="s">
        <v>1791</v>
      </c>
      <c r="N765" s="78" t="s">
        <v>2327</v>
      </c>
      <c r="O765" s="78" t="s">
        <v>2292</v>
      </c>
      <c r="P765" s="82">
        <v>12</v>
      </c>
      <c r="Q765" s="78" t="s">
        <v>2293</v>
      </c>
      <c r="R765" s="82">
        <v>1</v>
      </c>
      <c r="S765" s="82">
        <v>1</v>
      </c>
      <c r="T765" s="82">
        <v>1</v>
      </c>
      <c r="U765" s="82">
        <v>1</v>
      </c>
      <c r="V765" s="82">
        <v>1</v>
      </c>
      <c r="W765" s="82">
        <v>1</v>
      </c>
      <c r="X765" s="82">
        <v>1</v>
      </c>
      <c r="Y765" s="82">
        <v>1</v>
      </c>
      <c r="Z765" s="82">
        <v>1</v>
      </c>
      <c r="AA765" s="82">
        <v>1</v>
      </c>
      <c r="AB765" s="82">
        <v>1</v>
      </c>
      <c r="AC765" s="82">
        <v>1</v>
      </c>
      <c r="AD765" s="85" t="str">
        <f>IF(A765&lt;&gt;"",IF(D765="DIRECCIÓN_DE_TRANSFERENCIAS","280 0031",VLOOKUP(C765,NIVELES!$A$14:$B$105,2,0)),"")</f>
        <v>280 2110</v>
      </c>
      <c r="AE765" s="86" t="s">
        <v>322</v>
      </c>
      <c r="AF765" s="86" t="s">
        <v>544</v>
      </c>
      <c r="AG765" s="79" t="str">
        <f>+IF(AF765&lt;&gt;"",VLOOKUP(AF765,NIVELES!$A$666:$B$673,2,0),"")</f>
        <v>PROTECCIÓN_SOCIAL_A_LA_FAMILIA._ASEGURAMIENTO_NO_CONTRIBUTIVO_E_INCLUSIÓN_ECONÓMICA_Y_MOVILIDAD_SOCIAL</v>
      </c>
      <c r="AH765" s="78" t="s">
        <v>514</v>
      </c>
      <c r="AI765" s="79" t="str">
        <f>IF(AH765&lt;&gt;"",VLOOKUP(CONCATENATE(AG765,AH765),NIVELES!$B$676:$C$745,2,0),"")</f>
        <v>Inclusión Económica Y Movilidad Social</v>
      </c>
      <c r="AJ765" s="78" t="s">
        <v>517</v>
      </c>
      <c r="AK765" s="79" t="str">
        <f>+IF(AJ765&lt;&gt;"",VLOOKUP(AJ765,NIVELES!$A$816:$B$892,2,0),"")</f>
        <v>NO APLICA</v>
      </c>
      <c r="AL765" s="78" t="s">
        <v>553</v>
      </c>
      <c r="AM765" s="78">
        <v>510601</v>
      </c>
      <c r="AN765" s="79" t="str">
        <f>IF(AM765&lt;&gt;"",+VLOOKUP(AM765,NIVELES!$A$1652:$B$2466,2,0),"")</f>
        <v>Aporte Patronal</v>
      </c>
      <c r="AO765" s="87">
        <v>2093.2800000000002</v>
      </c>
      <c r="AP765" s="88">
        <v>174.44</v>
      </c>
      <c r="AQ765" s="88">
        <v>285.45</v>
      </c>
      <c r="AR765" s="88">
        <v>174.44</v>
      </c>
      <c r="AS765" s="88">
        <v>174.44</v>
      </c>
      <c r="AT765" s="88">
        <v>174.44</v>
      </c>
      <c r="AU765" s="88">
        <v>174.44</v>
      </c>
      <c r="AV765" s="88">
        <v>174.44</v>
      </c>
      <c r="AW765" s="88">
        <v>174.44</v>
      </c>
      <c r="AX765" s="88">
        <v>174.44</v>
      </c>
      <c r="AY765" s="88">
        <v>174.44</v>
      </c>
      <c r="AZ765" s="88">
        <v>174.44</v>
      </c>
      <c r="BA765" s="88">
        <v>63.429999999999836</v>
      </c>
      <c r="BB765" s="89">
        <f t="shared" si="43"/>
        <v>2093.2800000000002</v>
      </c>
      <c r="BC765" s="90" t="str">
        <f t="shared" si="42"/>
        <v>OK</v>
      </c>
      <c r="BD765" s="91" t="str">
        <f t="shared" si="44"/>
        <v xml:space="preserve">                  </v>
      </c>
      <c r="BE765" s="92">
        <f t="shared" si="45"/>
        <v>12</v>
      </c>
    </row>
    <row r="766" spans="1:57" s="74" customFormat="1" ht="50.1" customHeight="1" x14ac:dyDescent="0.2">
      <c r="A766" s="78" t="s">
        <v>55</v>
      </c>
      <c r="B766" s="78" t="s">
        <v>56</v>
      </c>
      <c r="C766" s="78" t="s">
        <v>9</v>
      </c>
      <c r="D766" s="78" t="s">
        <v>606</v>
      </c>
      <c r="E766" s="79" t="str">
        <f>+IF(C766&lt;&gt;"",VLOOKUP(MID(C766,18,5),NIVELES!$A$133:$B$213,2,0),"")</f>
        <v>NAPO</v>
      </c>
      <c r="F766" s="80" t="s">
        <v>79</v>
      </c>
      <c r="G766" s="81" t="str">
        <f>+IF(F766&lt;&gt;"",VLOOKUP(F766,NIVELES!$A$246:$C$464,3,0),"")</f>
        <v xml:space="preserve"> </v>
      </c>
      <c r="H766" s="82" t="s">
        <v>1024</v>
      </c>
      <c r="I766" s="78" t="s">
        <v>2325</v>
      </c>
      <c r="J766" s="78" t="s">
        <v>1078</v>
      </c>
      <c r="K766" s="78" t="s">
        <v>2291</v>
      </c>
      <c r="L766" s="78" t="s">
        <v>2326</v>
      </c>
      <c r="M766" s="78" t="s">
        <v>1791</v>
      </c>
      <c r="N766" s="78" t="s">
        <v>2327</v>
      </c>
      <c r="O766" s="78" t="s">
        <v>2292</v>
      </c>
      <c r="P766" s="82">
        <v>12</v>
      </c>
      <c r="Q766" s="78" t="s">
        <v>2293</v>
      </c>
      <c r="R766" s="82">
        <v>1</v>
      </c>
      <c r="S766" s="82">
        <v>1</v>
      </c>
      <c r="T766" s="82">
        <v>1</v>
      </c>
      <c r="U766" s="82">
        <v>1</v>
      </c>
      <c r="V766" s="82">
        <v>1</v>
      </c>
      <c r="W766" s="82">
        <v>1</v>
      </c>
      <c r="X766" s="82">
        <v>1</v>
      </c>
      <c r="Y766" s="82">
        <v>1</v>
      </c>
      <c r="Z766" s="82">
        <v>1</v>
      </c>
      <c r="AA766" s="82">
        <v>1</v>
      </c>
      <c r="AB766" s="82">
        <v>1</v>
      </c>
      <c r="AC766" s="82">
        <v>1</v>
      </c>
      <c r="AD766" s="85" t="str">
        <f>IF(A766&lt;&gt;"",IF(D766="DIRECCIÓN_DE_TRANSFERENCIAS","280 0031",VLOOKUP(C766,NIVELES!$A$14:$B$105,2,0)),"")</f>
        <v>280 2110</v>
      </c>
      <c r="AE766" s="86" t="s">
        <v>322</v>
      </c>
      <c r="AF766" s="86" t="s">
        <v>544</v>
      </c>
      <c r="AG766" s="79" t="str">
        <f>+IF(AF766&lt;&gt;"",VLOOKUP(AF766,NIVELES!$A$666:$B$673,2,0),"")</f>
        <v>PROTECCIÓN_SOCIAL_A_LA_FAMILIA._ASEGURAMIENTO_NO_CONTRIBUTIVO_E_INCLUSIÓN_ECONÓMICA_Y_MOVILIDAD_SOCIAL</v>
      </c>
      <c r="AH766" s="78" t="s">
        <v>514</v>
      </c>
      <c r="AI766" s="79" t="str">
        <f>IF(AH766&lt;&gt;"",VLOOKUP(CONCATENATE(AG766,AH766),NIVELES!$B$676:$C$745,2,0),"")</f>
        <v>Inclusión Económica Y Movilidad Social</v>
      </c>
      <c r="AJ766" s="78" t="s">
        <v>517</v>
      </c>
      <c r="AK766" s="79" t="str">
        <f>+IF(AJ766&lt;&gt;"",VLOOKUP(AJ766,NIVELES!$A$816:$B$892,2,0),"")</f>
        <v>NO APLICA</v>
      </c>
      <c r="AL766" s="78" t="s">
        <v>553</v>
      </c>
      <c r="AM766" s="78">
        <v>510602</v>
      </c>
      <c r="AN766" s="79" t="str">
        <f>IF(AM766&lt;&gt;"",+VLOOKUP(AM766,NIVELES!$A$1652:$B$2466,2,0),"")</f>
        <v>Fondo de Reserva</v>
      </c>
      <c r="AO766" s="87">
        <v>1807.67</v>
      </c>
      <c r="AP766" s="88">
        <v>150.63</v>
      </c>
      <c r="AQ766" s="88">
        <v>82.13</v>
      </c>
      <c r="AR766" s="88">
        <v>150.63</v>
      </c>
      <c r="AS766" s="88">
        <v>150.63</v>
      </c>
      <c r="AT766" s="88">
        <v>150.63</v>
      </c>
      <c r="AU766" s="88">
        <v>150.63</v>
      </c>
      <c r="AV766" s="88">
        <v>150.63</v>
      </c>
      <c r="AW766" s="88">
        <v>150.63</v>
      </c>
      <c r="AX766" s="88">
        <v>150.63</v>
      </c>
      <c r="AY766" s="88">
        <v>150.63</v>
      </c>
      <c r="AZ766" s="88">
        <v>150.63</v>
      </c>
      <c r="BA766" s="88">
        <v>219.23999999999978</v>
      </c>
      <c r="BB766" s="89">
        <f t="shared" si="43"/>
        <v>1807.67</v>
      </c>
      <c r="BC766" s="90" t="str">
        <f t="shared" si="42"/>
        <v>OK</v>
      </c>
      <c r="BD766" s="91" t="str">
        <f t="shared" si="44"/>
        <v xml:space="preserve">                  </v>
      </c>
      <c r="BE766" s="92">
        <f t="shared" si="45"/>
        <v>12</v>
      </c>
    </row>
    <row r="767" spans="1:57" s="74" customFormat="1" ht="50.1" customHeight="1" x14ac:dyDescent="0.2">
      <c r="A767" s="78" t="s">
        <v>55</v>
      </c>
      <c r="B767" s="78" t="s">
        <v>56</v>
      </c>
      <c r="C767" s="78" t="s">
        <v>9</v>
      </c>
      <c r="D767" s="78" t="s">
        <v>606</v>
      </c>
      <c r="E767" s="79" t="str">
        <f>+IF(C767&lt;&gt;"",VLOOKUP(MID(C767,18,5),NIVELES!$A$133:$B$213,2,0),"")</f>
        <v>NAPO</v>
      </c>
      <c r="F767" s="80" t="s">
        <v>79</v>
      </c>
      <c r="G767" s="81" t="str">
        <f>+IF(F767&lt;&gt;"",VLOOKUP(F767,NIVELES!$A$246:$C$464,3,0),"")</f>
        <v xml:space="preserve"> </v>
      </c>
      <c r="H767" s="82" t="s">
        <v>1024</v>
      </c>
      <c r="I767" s="78" t="s">
        <v>2325</v>
      </c>
      <c r="J767" s="78" t="s">
        <v>1078</v>
      </c>
      <c r="K767" s="78" t="s">
        <v>2291</v>
      </c>
      <c r="L767" s="78" t="s">
        <v>2326</v>
      </c>
      <c r="M767" s="78" t="s">
        <v>1791</v>
      </c>
      <c r="N767" s="78" t="s">
        <v>2327</v>
      </c>
      <c r="O767" s="78" t="s">
        <v>2328</v>
      </c>
      <c r="P767" s="82">
        <v>1</v>
      </c>
      <c r="Q767" s="78" t="s">
        <v>2301</v>
      </c>
      <c r="R767" s="82">
        <v>0</v>
      </c>
      <c r="S767" s="82">
        <v>0</v>
      </c>
      <c r="T767" s="82">
        <v>1</v>
      </c>
      <c r="U767" s="82">
        <v>0</v>
      </c>
      <c r="V767" s="82">
        <v>0</v>
      </c>
      <c r="W767" s="82">
        <v>0</v>
      </c>
      <c r="X767" s="82">
        <v>0</v>
      </c>
      <c r="Y767" s="82">
        <v>0</v>
      </c>
      <c r="Z767" s="82">
        <v>0</v>
      </c>
      <c r="AA767" s="82">
        <v>0</v>
      </c>
      <c r="AB767" s="82">
        <v>0</v>
      </c>
      <c r="AC767" s="82">
        <v>0</v>
      </c>
      <c r="AD767" s="85" t="str">
        <f>IF(A767&lt;&gt;"",IF(D767="DIRECCIÓN_DE_TRANSFERENCIAS","280 0031",VLOOKUP(C767,NIVELES!$A$14:$B$105,2,0)),"")</f>
        <v>280 2110</v>
      </c>
      <c r="AE767" s="86" t="s">
        <v>322</v>
      </c>
      <c r="AF767" s="86" t="s">
        <v>544</v>
      </c>
      <c r="AG767" s="79" t="str">
        <f>+IF(AF767&lt;&gt;"",VLOOKUP(AF767,NIVELES!$A$666:$B$673,2,0),"")</f>
        <v>PROTECCIÓN_SOCIAL_A_LA_FAMILIA._ASEGURAMIENTO_NO_CONTRIBUTIVO_E_INCLUSIÓN_ECONÓMICA_Y_MOVILIDAD_SOCIAL</v>
      </c>
      <c r="AH767" s="78" t="s">
        <v>514</v>
      </c>
      <c r="AI767" s="79" t="str">
        <f>IF(AH767&lt;&gt;"",VLOOKUP(CONCATENATE(AG767,AH767),NIVELES!$B$676:$C$745,2,0),"")</f>
        <v>Inclusión Económica Y Movilidad Social</v>
      </c>
      <c r="AJ767" s="78" t="s">
        <v>517</v>
      </c>
      <c r="AK767" s="79" t="str">
        <f>+IF(AJ767&lt;&gt;"",VLOOKUP(AJ767,NIVELES!$A$816:$B$892,2,0),"")</f>
        <v>NO APLICA</v>
      </c>
      <c r="AL767" s="78" t="s">
        <v>554</v>
      </c>
      <c r="AM767" s="78">
        <v>530249</v>
      </c>
      <c r="AN767" s="79" t="str">
        <f>IF(AM767&lt;&gt;"",+VLOOKUP(AM767,NIVELES!$A$1652:$B$2466,2,0),"")</f>
        <v>Eventos Públicos Promocionales</v>
      </c>
      <c r="AO767" s="87">
        <v>1250.3399999999999</v>
      </c>
      <c r="AP767" s="88">
        <v>0</v>
      </c>
      <c r="AQ767" s="88">
        <v>0</v>
      </c>
      <c r="AR767" s="88">
        <v>0</v>
      </c>
      <c r="AS767" s="88">
        <v>0</v>
      </c>
      <c r="AT767" s="88">
        <v>1250.3399999999999</v>
      </c>
      <c r="AU767" s="88">
        <v>0</v>
      </c>
      <c r="AV767" s="88">
        <v>0</v>
      </c>
      <c r="AW767" s="88">
        <v>0</v>
      </c>
      <c r="AX767" s="88">
        <v>0</v>
      </c>
      <c r="AY767" s="88">
        <v>0</v>
      </c>
      <c r="AZ767" s="88">
        <v>0</v>
      </c>
      <c r="BA767" s="88">
        <v>0</v>
      </c>
      <c r="BB767" s="89">
        <f t="shared" si="43"/>
        <v>1250.3399999999999</v>
      </c>
      <c r="BC767" s="90" t="str">
        <f t="shared" si="42"/>
        <v>OK</v>
      </c>
      <c r="BD767" s="91" t="str">
        <f t="shared" si="44"/>
        <v xml:space="preserve">                  </v>
      </c>
      <c r="BE767" s="92">
        <f t="shared" si="45"/>
        <v>1</v>
      </c>
    </row>
    <row r="768" spans="1:57" s="74" customFormat="1" ht="50.1" customHeight="1" x14ac:dyDescent="0.2">
      <c r="A768" s="78" t="s">
        <v>55</v>
      </c>
      <c r="B768" s="78" t="s">
        <v>56</v>
      </c>
      <c r="C768" s="78" t="s">
        <v>9</v>
      </c>
      <c r="D768" s="78" t="s">
        <v>606</v>
      </c>
      <c r="E768" s="79" t="str">
        <f>+IF(C768&lt;&gt;"",VLOOKUP(MID(C768,18,5),NIVELES!$A$133:$B$213,2,0),"")</f>
        <v>NAPO</v>
      </c>
      <c r="F768" s="80" t="s">
        <v>79</v>
      </c>
      <c r="G768" s="81" t="str">
        <f>+IF(F768&lt;&gt;"",VLOOKUP(F768,NIVELES!$A$246:$C$464,3,0),"")</f>
        <v xml:space="preserve"> </v>
      </c>
      <c r="H768" s="82" t="s">
        <v>1024</v>
      </c>
      <c r="I768" s="78" t="s">
        <v>2325</v>
      </c>
      <c r="J768" s="78" t="s">
        <v>1078</v>
      </c>
      <c r="K768" s="78" t="s">
        <v>2291</v>
      </c>
      <c r="L768" s="78" t="s">
        <v>2326</v>
      </c>
      <c r="M768" s="78" t="s">
        <v>1791</v>
      </c>
      <c r="N768" s="78" t="s">
        <v>2327</v>
      </c>
      <c r="O768" s="78" t="s">
        <v>2307</v>
      </c>
      <c r="P768" s="82">
        <v>1</v>
      </c>
      <c r="Q768" s="78" t="s">
        <v>2301</v>
      </c>
      <c r="R768" s="82">
        <v>0</v>
      </c>
      <c r="S768" s="82">
        <v>0</v>
      </c>
      <c r="T768" s="82">
        <v>1</v>
      </c>
      <c r="U768" s="82">
        <v>0</v>
      </c>
      <c r="V768" s="82">
        <v>0</v>
      </c>
      <c r="W768" s="82">
        <v>0</v>
      </c>
      <c r="X768" s="82">
        <v>0</v>
      </c>
      <c r="Y768" s="82">
        <v>0</v>
      </c>
      <c r="Z768" s="82">
        <v>0</v>
      </c>
      <c r="AA768" s="82">
        <v>0</v>
      </c>
      <c r="AB768" s="82">
        <v>0</v>
      </c>
      <c r="AC768" s="82">
        <v>0</v>
      </c>
      <c r="AD768" s="85" t="str">
        <f>IF(A768&lt;&gt;"",IF(D768="DIRECCIÓN_DE_TRANSFERENCIAS","280 0031",VLOOKUP(C768,NIVELES!$A$14:$B$105,2,0)),"")</f>
        <v>280 2110</v>
      </c>
      <c r="AE768" s="86" t="s">
        <v>322</v>
      </c>
      <c r="AF768" s="86" t="s">
        <v>544</v>
      </c>
      <c r="AG768" s="79" t="str">
        <f>+IF(AF768&lt;&gt;"",VLOOKUP(AF768,NIVELES!$A$666:$B$673,2,0),"")</f>
        <v>PROTECCIÓN_SOCIAL_A_LA_FAMILIA._ASEGURAMIENTO_NO_CONTRIBUTIVO_E_INCLUSIÓN_ECONÓMICA_Y_MOVILIDAD_SOCIAL</v>
      </c>
      <c r="AH768" s="78" t="s">
        <v>514</v>
      </c>
      <c r="AI768" s="79" t="str">
        <f>IF(AH768&lt;&gt;"",VLOOKUP(CONCATENATE(AG768,AH768),NIVELES!$B$676:$C$745,2,0),"")</f>
        <v>Inclusión Económica Y Movilidad Social</v>
      </c>
      <c r="AJ768" s="78" t="s">
        <v>517</v>
      </c>
      <c r="AK768" s="79" t="str">
        <f>+IF(AJ768&lt;&gt;"",VLOOKUP(AJ768,NIVELES!$A$816:$B$892,2,0),"")</f>
        <v>NO APLICA</v>
      </c>
      <c r="AL768" s="78" t="s">
        <v>554</v>
      </c>
      <c r="AM768" s="78">
        <v>530804</v>
      </c>
      <c r="AN768" s="79" t="str">
        <f>IF(AM768&lt;&gt;"",+VLOOKUP(AM768,NIVELES!$A$1652:$B$2466,2,0),"")</f>
        <v>Materiales de Oficina</v>
      </c>
      <c r="AO768" s="87">
        <v>2500</v>
      </c>
      <c r="AP768" s="88">
        <v>0</v>
      </c>
      <c r="AQ768" s="88">
        <v>0</v>
      </c>
      <c r="AR768" s="88">
        <v>2500</v>
      </c>
      <c r="AS768" s="88">
        <v>0</v>
      </c>
      <c r="AT768" s="88">
        <v>0</v>
      </c>
      <c r="AU768" s="88">
        <v>0</v>
      </c>
      <c r="AV768" s="88">
        <v>0</v>
      </c>
      <c r="AW768" s="88">
        <v>0</v>
      </c>
      <c r="AX768" s="88">
        <v>0</v>
      </c>
      <c r="AY768" s="88">
        <v>0</v>
      </c>
      <c r="AZ768" s="88">
        <v>0</v>
      </c>
      <c r="BA768" s="88">
        <v>0</v>
      </c>
      <c r="BB768" s="89">
        <f t="shared" si="43"/>
        <v>2500</v>
      </c>
      <c r="BC768" s="90" t="str">
        <f t="shared" si="42"/>
        <v>OK</v>
      </c>
      <c r="BD768" s="91" t="str">
        <f t="shared" si="44"/>
        <v xml:space="preserve">                  </v>
      </c>
      <c r="BE768" s="92">
        <f t="shared" si="45"/>
        <v>1</v>
      </c>
    </row>
    <row r="769" spans="1:57" s="74" customFormat="1" ht="50.1" customHeight="1" x14ac:dyDescent="0.2">
      <c r="A769" s="78" t="s">
        <v>55</v>
      </c>
      <c r="B769" s="78" t="s">
        <v>56</v>
      </c>
      <c r="C769" s="78" t="s">
        <v>9</v>
      </c>
      <c r="D769" s="78" t="s">
        <v>605</v>
      </c>
      <c r="E769" s="79" t="str">
        <f>+IF(C769&lt;&gt;"",VLOOKUP(MID(C769,18,5),NIVELES!$A$133:$B$213,2,0),"")</f>
        <v>NAPO</v>
      </c>
      <c r="F769" s="80" t="s">
        <v>79</v>
      </c>
      <c r="G769" s="81" t="str">
        <f>+IF(F769&lt;&gt;"",VLOOKUP(F769,NIVELES!$A$246:$C$464,3,0),"")</f>
        <v xml:space="preserve"> </v>
      </c>
      <c r="H769" s="82" t="s">
        <v>1024</v>
      </c>
      <c r="I769" s="78" t="s">
        <v>2311</v>
      </c>
      <c r="J769" s="78" t="s">
        <v>1078</v>
      </c>
      <c r="K769" s="78" t="s">
        <v>2291</v>
      </c>
      <c r="L769" s="78" t="s">
        <v>2329</v>
      </c>
      <c r="M769" s="78">
        <v>490</v>
      </c>
      <c r="N769" s="78" t="s">
        <v>2330</v>
      </c>
      <c r="O769" s="78" t="s">
        <v>2328</v>
      </c>
      <c r="P769" s="82">
        <v>1</v>
      </c>
      <c r="Q769" s="78" t="s">
        <v>2301</v>
      </c>
      <c r="R769" s="82">
        <v>0</v>
      </c>
      <c r="S769" s="82">
        <v>0</v>
      </c>
      <c r="T769" s="82">
        <v>0</v>
      </c>
      <c r="U769" s="82">
        <v>0</v>
      </c>
      <c r="V769" s="82">
        <v>0</v>
      </c>
      <c r="W769" s="82">
        <v>0</v>
      </c>
      <c r="X769" s="82">
        <v>0</v>
      </c>
      <c r="Y769" s="82">
        <v>0</v>
      </c>
      <c r="Z769" s="82">
        <v>0</v>
      </c>
      <c r="AA769" s="82">
        <v>0</v>
      </c>
      <c r="AB769" s="82">
        <v>0</v>
      </c>
      <c r="AC769" s="82">
        <v>1</v>
      </c>
      <c r="AD769" s="85" t="str">
        <f>IF(A769&lt;&gt;"",IF(D769="DIRECCIÓN_DE_TRANSFERENCIAS","280 0031",VLOOKUP(C769,NIVELES!$A$14:$B$105,2,0)),"")</f>
        <v>280 2110</v>
      </c>
      <c r="AE769" s="86" t="s">
        <v>322</v>
      </c>
      <c r="AF769" s="86" t="s">
        <v>545</v>
      </c>
      <c r="AG769" s="79" t="str">
        <f>+IF(AF769&lt;&gt;"",VLOOKUP(AF769,NIVELES!$A$666:$B$673,2,0),"")</f>
        <v>SERVICIOS_DE_ATENCIÓN_GERONTOLÓGICA</v>
      </c>
      <c r="AH769" s="78" t="s">
        <v>322</v>
      </c>
      <c r="AI769" s="79" t="str">
        <f>IF(AH769&lt;&gt;"",VLOOKUP(CONCATENATE(AG769,AH769),NIVELES!$B$676:$C$745,2,0),"")</f>
        <v>Administracion De La Atencion Gerontologica</v>
      </c>
      <c r="AJ769" s="78" t="s">
        <v>380</v>
      </c>
      <c r="AK769" s="79" t="str">
        <f>+IF(AJ769&lt;&gt;"",VLOOKUP(AJ769,NIVELES!$A$816:$B$892,2,0),"")</f>
        <v>PROMOVER PRÁCTICAS DE CUIDADO A LAS PERSONAS ADULTAS MAYORES BAJO PARÁMETROS DE CALIDAD Y CALIDEZ</v>
      </c>
      <c r="AL769" s="78" t="s">
        <v>554</v>
      </c>
      <c r="AM769" s="78">
        <v>530249</v>
      </c>
      <c r="AN769" s="79" t="str">
        <f>IF(AM769&lt;&gt;"",+VLOOKUP(AM769,NIVELES!$A$1652:$B$2466,2,0),"")</f>
        <v>Eventos Públicos Promocionales</v>
      </c>
      <c r="AO769" s="87">
        <v>0</v>
      </c>
      <c r="AP769" s="88">
        <v>0</v>
      </c>
      <c r="AQ769" s="88">
        <v>0</v>
      </c>
      <c r="AR769" s="88">
        <v>0</v>
      </c>
      <c r="AS769" s="88">
        <v>0</v>
      </c>
      <c r="AT769" s="88">
        <v>0</v>
      </c>
      <c r="AU769" s="88">
        <v>0</v>
      </c>
      <c r="AV769" s="88">
        <v>0</v>
      </c>
      <c r="AW769" s="88">
        <v>0</v>
      </c>
      <c r="AX769" s="88">
        <v>0</v>
      </c>
      <c r="AY769" s="88">
        <v>0</v>
      </c>
      <c r="AZ769" s="88">
        <v>0</v>
      </c>
      <c r="BA769" s="88">
        <v>0</v>
      </c>
      <c r="BB769" s="89">
        <f t="shared" si="43"/>
        <v>0</v>
      </c>
      <c r="BC769" s="90" t="str">
        <f t="shared" si="42"/>
        <v>OK</v>
      </c>
      <c r="BD769" s="91" t="str">
        <f t="shared" si="44"/>
        <v xml:space="preserve">                  </v>
      </c>
      <c r="BE769" s="92">
        <f t="shared" si="45"/>
        <v>1</v>
      </c>
    </row>
    <row r="770" spans="1:57" s="74" customFormat="1" ht="50.1" customHeight="1" x14ac:dyDescent="0.2">
      <c r="A770" s="78" t="s">
        <v>55</v>
      </c>
      <c r="B770" s="78" t="s">
        <v>56</v>
      </c>
      <c r="C770" s="78" t="s">
        <v>9</v>
      </c>
      <c r="D770" s="78" t="s">
        <v>605</v>
      </c>
      <c r="E770" s="79" t="str">
        <f>+IF(C770&lt;&gt;"",VLOOKUP(MID(C770,18,5),NIVELES!$A$133:$B$213,2,0),"")</f>
        <v>NAPO</v>
      </c>
      <c r="F770" s="80" t="s">
        <v>79</v>
      </c>
      <c r="G770" s="81" t="str">
        <f>+IF(F770&lt;&gt;"",VLOOKUP(F770,NIVELES!$A$246:$C$464,3,0),"")</f>
        <v xml:space="preserve"> </v>
      </c>
      <c r="H770" s="82" t="s">
        <v>1024</v>
      </c>
      <c r="I770" s="78" t="s">
        <v>2311</v>
      </c>
      <c r="J770" s="78" t="s">
        <v>1078</v>
      </c>
      <c r="K770" s="78" t="s">
        <v>2291</v>
      </c>
      <c r="L770" s="78" t="s">
        <v>2331</v>
      </c>
      <c r="M770" s="78">
        <v>470</v>
      </c>
      <c r="N770" s="78" t="s">
        <v>2330</v>
      </c>
      <c r="O770" s="78" t="s">
        <v>2332</v>
      </c>
      <c r="P770" s="82">
        <v>4</v>
      </c>
      <c r="Q770" s="78" t="s">
        <v>2333</v>
      </c>
      <c r="R770" s="82">
        <v>0</v>
      </c>
      <c r="S770" s="82">
        <v>1</v>
      </c>
      <c r="T770" s="82">
        <v>0</v>
      </c>
      <c r="U770" s="82">
        <v>1</v>
      </c>
      <c r="V770" s="82">
        <v>0</v>
      </c>
      <c r="W770" s="82">
        <v>0</v>
      </c>
      <c r="X770" s="82">
        <v>1</v>
      </c>
      <c r="Y770" s="82">
        <v>0</v>
      </c>
      <c r="Z770" s="82">
        <v>0</v>
      </c>
      <c r="AA770" s="82">
        <v>1</v>
      </c>
      <c r="AB770" s="82">
        <v>0</v>
      </c>
      <c r="AC770" s="82">
        <v>0</v>
      </c>
      <c r="AD770" s="85" t="str">
        <f>IF(A770&lt;&gt;"",IF(D770="DIRECCIÓN_DE_TRANSFERENCIAS","280 0031",VLOOKUP(C770,NIVELES!$A$14:$B$105,2,0)),"")</f>
        <v>280 2110</v>
      </c>
      <c r="AE770" s="86" t="s">
        <v>322</v>
      </c>
      <c r="AF770" s="86" t="s">
        <v>545</v>
      </c>
      <c r="AG770" s="79" t="str">
        <f>+IF(AF770&lt;&gt;"",VLOOKUP(AF770,NIVELES!$A$666:$B$673,2,0),"")</f>
        <v>SERVICIOS_DE_ATENCIÓN_GERONTOLÓGICA</v>
      </c>
      <c r="AH770" s="78" t="s">
        <v>453</v>
      </c>
      <c r="AI770" s="79" t="str">
        <f>IF(AH770&lt;&gt;"",VLOOKUP(CONCATENATE(AG770,AH770),NIVELES!$B$676:$C$745,2,0),"")</f>
        <v xml:space="preserve">Subvenciones Para Contribuir El Cuidado De Las Personas Adultas Mayores  Atendidos  A Traves De  Terceros Sean Públicos O Privados </v>
      </c>
      <c r="AJ770" s="78" t="s">
        <v>380</v>
      </c>
      <c r="AK770" s="79" t="str">
        <f>+IF(AJ770&lt;&gt;"",VLOOKUP(AJ770,NIVELES!$A$816:$B$892,2,0),"")</f>
        <v>PROMOVER PRÁCTICAS DE CUIDADO A LAS PERSONAS ADULTAS MAYORES BAJO PARÁMETROS DE CALIDAD Y CALIDEZ</v>
      </c>
      <c r="AL770" s="78" t="s">
        <v>556</v>
      </c>
      <c r="AM770" s="78">
        <v>580104</v>
      </c>
      <c r="AN770" s="79" t="str">
        <f>IF(AM770&lt;&gt;"",+VLOOKUP(AM770,NIVELES!$A$1652:$B$2466,2,0),"")</f>
        <v>A Gobiernos Autónomos Descentralizados</v>
      </c>
      <c r="AO770" s="87">
        <v>15705.62</v>
      </c>
      <c r="AP770" s="88">
        <v>0</v>
      </c>
      <c r="AQ770" s="88">
        <v>3926.4</v>
      </c>
      <c r="AR770" s="88">
        <v>0</v>
      </c>
      <c r="AS770" s="88">
        <v>3926.4</v>
      </c>
      <c r="AT770" s="88">
        <v>0</v>
      </c>
      <c r="AU770" s="88">
        <v>0</v>
      </c>
      <c r="AV770" s="88">
        <v>3926.41</v>
      </c>
      <c r="AW770" s="88">
        <v>0</v>
      </c>
      <c r="AX770" s="88">
        <v>0</v>
      </c>
      <c r="AY770" s="88">
        <v>3926.41</v>
      </c>
      <c r="AZ770" s="88">
        <v>0</v>
      </c>
      <c r="BA770" s="88">
        <v>0</v>
      </c>
      <c r="BB770" s="89">
        <f t="shared" si="43"/>
        <v>15705.619999999999</v>
      </c>
      <c r="BC770" s="90" t="str">
        <f t="shared" si="42"/>
        <v>OK</v>
      </c>
      <c r="BD770" s="91" t="str">
        <f t="shared" si="44"/>
        <v xml:space="preserve">                  </v>
      </c>
      <c r="BE770" s="92">
        <f t="shared" si="45"/>
        <v>4</v>
      </c>
    </row>
    <row r="771" spans="1:57" s="74" customFormat="1" ht="50.1" customHeight="1" x14ac:dyDescent="0.2">
      <c r="A771" s="78" t="s">
        <v>55</v>
      </c>
      <c r="B771" s="78" t="s">
        <v>56</v>
      </c>
      <c r="C771" s="78" t="s">
        <v>9</v>
      </c>
      <c r="D771" s="78" t="s">
        <v>605</v>
      </c>
      <c r="E771" s="79" t="str">
        <f>+IF(C771&lt;&gt;"",VLOOKUP(MID(C771,18,5),NIVELES!$A$133:$B$213,2,0),"")</f>
        <v>NAPO</v>
      </c>
      <c r="F771" s="80" t="s">
        <v>79</v>
      </c>
      <c r="G771" s="81" t="str">
        <f>+IF(F771&lt;&gt;"",VLOOKUP(F771,NIVELES!$A$246:$C$464,3,0),"")</f>
        <v xml:space="preserve"> </v>
      </c>
      <c r="H771" s="82" t="s">
        <v>1024</v>
      </c>
      <c r="I771" s="78" t="s">
        <v>2311</v>
      </c>
      <c r="J771" s="78" t="s">
        <v>1078</v>
      </c>
      <c r="K771" s="78" t="s">
        <v>2291</v>
      </c>
      <c r="L771" s="78" t="s">
        <v>2334</v>
      </c>
      <c r="M771" s="78">
        <v>30</v>
      </c>
      <c r="N771" s="78" t="s">
        <v>2335</v>
      </c>
      <c r="O771" s="78" t="s">
        <v>2292</v>
      </c>
      <c r="P771" s="82">
        <v>12</v>
      </c>
      <c r="Q771" s="78" t="s">
        <v>2293</v>
      </c>
      <c r="R771" s="82">
        <v>1</v>
      </c>
      <c r="S771" s="82">
        <v>1</v>
      </c>
      <c r="T771" s="82">
        <v>1</v>
      </c>
      <c r="U771" s="82">
        <v>1</v>
      </c>
      <c r="V771" s="82">
        <v>1</v>
      </c>
      <c r="W771" s="82">
        <v>1</v>
      </c>
      <c r="X771" s="82">
        <v>1</v>
      </c>
      <c r="Y771" s="82">
        <v>1</v>
      </c>
      <c r="Z771" s="82">
        <v>1</v>
      </c>
      <c r="AA771" s="82">
        <v>1</v>
      </c>
      <c r="AB771" s="82">
        <v>1</v>
      </c>
      <c r="AC771" s="82">
        <v>1</v>
      </c>
      <c r="AD771" s="85" t="str">
        <f>IF(A771&lt;&gt;"",IF(D771="DIRECCIÓN_DE_TRANSFERENCIAS","280 0031",VLOOKUP(C771,NIVELES!$A$14:$B$105,2,0)),"")</f>
        <v>280 2110</v>
      </c>
      <c r="AE771" s="86" t="s">
        <v>322</v>
      </c>
      <c r="AF771" s="86" t="s">
        <v>546</v>
      </c>
      <c r="AG771" s="79" t="str">
        <f>+IF(AF771&lt;&gt;"",VLOOKUP(AF771,NIVELES!$A$666:$B$673,2,0),"")</f>
        <v>ATENCIÓN_INTEGRAL_A_PERSONAS_CON_DISCAPACIDAD</v>
      </c>
      <c r="AH771" s="78" t="s">
        <v>453</v>
      </c>
      <c r="AI771" s="79" t="str">
        <f>IF(AH771&lt;&gt;"",VLOOKUP(CONCATENATE(AG771,AH771),NIVELES!$B$676:$C$745,2,0),"")</f>
        <v>Rectoría Inclusión Social</v>
      </c>
      <c r="AJ771" s="78" t="s">
        <v>517</v>
      </c>
      <c r="AK771" s="79" t="str">
        <f>+IF(AJ771&lt;&gt;"",VLOOKUP(AJ771,NIVELES!$A$816:$B$892,2,0),"")</f>
        <v>NO APLICA</v>
      </c>
      <c r="AL771" s="78" t="s">
        <v>553</v>
      </c>
      <c r="AM771" s="78">
        <v>510203</v>
      </c>
      <c r="AN771" s="79" t="str">
        <f>IF(AM771&lt;&gt;"",+VLOOKUP(AM771,NIVELES!$A$1652:$B$2466,2,0),"")</f>
        <v>Decimotercer Sueldo</v>
      </c>
      <c r="AO771" s="87">
        <v>1111</v>
      </c>
      <c r="AP771" s="88">
        <v>0</v>
      </c>
      <c r="AQ771" s="88">
        <v>0</v>
      </c>
      <c r="AR771" s="88">
        <v>0</v>
      </c>
      <c r="AS771" s="88">
        <v>0</v>
      </c>
      <c r="AT771" s="88">
        <v>0</v>
      </c>
      <c r="AU771" s="88">
        <v>0</v>
      </c>
      <c r="AV771" s="88">
        <v>0</v>
      </c>
      <c r="AW771" s="88">
        <v>0</v>
      </c>
      <c r="AX771" s="88">
        <v>0</v>
      </c>
      <c r="AY771" s="88">
        <v>0</v>
      </c>
      <c r="AZ771" s="88">
        <v>0</v>
      </c>
      <c r="BA771" s="88">
        <v>1111</v>
      </c>
      <c r="BB771" s="89">
        <f t="shared" si="43"/>
        <v>1111</v>
      </c>
      <c r="BC771" s="90" t="str">
        <f t="shared" si="42"/>
        <v>OK</v>
      </c>
      <c r="BD771" s="91" t="str">
        <f t="shared" si="44"/>
        <v xml:space="preserve">                  </v>
      </c>
      <c r="BE771" s="92">
        <f t="shared" si="45"/>
        <v>12</v>
      </c>
    </row>
    <row r="772" spans="1:57" s="74" customFormat="1" ht="50.1" customHeight="1" x14ac:dyDescent="0.2">
      <c r="A772" s="78" t="s">
        <v>55</v>
      </c>
      <c r="B772" s="78" t="s">
        <v>56</v>
      </c>
      <c r="C772" s="78" t="s">
        <v>9</v>
      </c>
      <c r="D772" s="78" t="s">
        <v>605</v>
      </c>
      <c r="E772" s="79" t="str">
        <f>+IF(C772&lt;&gt;"",VLOOKUP(MID(C772,18,5),NIVELES!$A$133:$B$213,2,0),"")</f>
        <v>NAPO</v>
      </c>
      <c r="F772" s="80" t="s">
        <v>79</v>
      </c>
      <c r="G772" s="81" t="str">
        <f>+IF(F772&lt;&gt;"",VLOOKUP(F772,NIVELES!$A$246:$C$464,3,0),"")</f>
        <v xml:space="preserve"> </v>
      </c>
      <c r="H772" s="82" t="s">
        <v>1024</v>
      </c>
      <c r="I772" s="78" t="s">
        <v>2311</v>
      </c>
      <c r="J772" s="78" t="s">
        <v>1078</v>
      </c>
      <c r="K772" s="78" t="s">
        <v>2291</v>
      </c>
      <c r="L772" s="78" t="s">
        <v>2334</v>
      </c>
      <c r="M772" s="78">
        <v>30</v>
      </c>
      <c r="N772" s="78" t="s">
        <v>2335</v>
      </c>
      <c r="O772" s="78" t="s">
        <v>2292</v>
      </c>
      <c r="P772" s="82">
        <v>12</v>
      </c>
      <c r="Q772" s="78" t="s">
        <v>2293</v>
      </c>
      <c r="R772" s="82">
        <v>1</v>
      </c>
      <c r="S772" s="82">
        <v>1</v>
      </c>
      <c r="T772" s="82">
        <v>1</v>
      </c>
      <c r="U772" s="82">
        <v>1</v>
      </c>
      <c r="V772" s="82">
        <v>1</v>
      </c>
      <c r="W772" s="82">
        <v>1</v>
      </c>
      <c r="X772" s="82">
        <v>1</v>
      </c>
      <c r="Y772" s="82">
        <v>1</v>
      </c>
      <c r="Z772" s="82">
        <v>1</v>
      </c>
      <c r="AA772" s="82">
        <v>1</v>
      </c>
      <c r="AB772" s="82">
        <v>1</v>
      </c>
      <c r="AC772" s="82">
        <v>1</v>
      </c>
      <c r="AD772" s="85" t="str">
        <f>IF(A772&lt;&gt;"",IF(D772="DIRECCIÓN_DE_TRANSFERENCIAS","280 0031",VLOOKUP(C772,NIVELES!$A$14:$B$105,2,0)),"")</f>
        <v>280 2110</v>
      </c>
      <c r="AE772" s="86" t="s">
        <v>322</v>
      </c>
      <c r="AF772" s="86" t="s">
        <v>546</v>
      </c>
      <c r="AG772" s="79" t="str">
        <f>+IF(AF772&lt;&gt;"",VLOOKUP(AF772,NIVELES!$A$666:$B$673,2,0),"")</f>
        <v>ATENCIÓN_INTEGRAL_A_PERSONAS_CON_DISCAPACIDAD</v>
      </c>
      <c r="AH772" s="78" t="s">
        <v>453</v>
      </c>
      <c r="AI772" s="79" t="str">
        <f>IF(AH772&lt;&gt;"",VLOOKUP(CONCATENATE(AG772,AH772),NIVELES!$B$676:$C$745,2,0),"")</f>
        <v>Rectoría Inclusión Social</v>
      </c>
      <c r="AJ772" s="78" t="s">
        <v>517</v>
      </c>
      <c r="AK772" s="79" t="str">
        <f>+IF(AJ772&lt;&gt;"",VLOOKUP(AJ772,NIVELES!$A$816:$B$892,2,0),"")</f>
        <v>NO APLICA</v>
      </c>
      <c r="AL772" s="78" t="s">
        <v>553</v>
      </c>
      <c r="AM772" s="78">
        <v>510204</v>
      </c>
      <c r="AN772" s="79" t="str">
        <f>IF(AM772&lt;&gt;"",+VLOOKUP(AM772,NIVELES!$A$1652:$B$2466,2,0),"")</f>
        <v>Decimocuarto Sueldo</v>
      </c>
      <c r="AO772" s="87">
        <v>361.17</v>
      </c>
      <c r="AP772" s="88">
        <v>0</v>
      </c>
      <c r="AQ772" s="88">
        <v>0</v>
      </c>
      <c r="AR772" s="88">
        <v>0</v>
      </c>
      <c r="AS772" s="88">
        <v>0</v>
      </c>
      <c r="AT772" s="88">
        <v>0</v>
      </c>
      <c r="AU772" s="88">
        <v>0</v>
      </c>
      <c r="AV772" s="88">
        <v>0</v>
      </c>
      <c r="AW772" s="88">
        <v>361.17</v>
      </c>
      <c r="AX772" s="88">
        <v>0</v>
      </c>
      <c r="AY772" s="88">
        <v>0</v>
      </c>
      <c r="AZ772" s="88">
        <v>0</v>
      </c>
      <c r="BA772" s="88">
        <v>0</v>
      </c>
      <c r="BB772" s="89">
        <f t="shared" si="43"/>
        <v>361.17</v>
      </c>
      <c r="BC772" s="90" t="str">
        <f t="shared" si="42"/>
        <v>OK</v>
      </c>
      <c r="BD772" s="91" t="str">
        <f t="shared" si="44"/>
        <v xml:space="preserve">                  </v>
      </c>
      <c r="BE772" s="92">
        <f t="shared" si="45"/>
        <v>12</v>
      </c>
    </row>
    <row r="773" spans="1:57" s="74" customFormat="1" ht="50.1" customHeight="1" x14ac:dyDescent="0.2">
      <c r="A773" s="78" t="s">
        <v>55</v>
      </c>
      <c r="B773" s="78" t="s">
        <v>56</v>
      </c>
      <c r="C773" s="78" t="s">
        <v>9</v>
      </c>
      <c r="D773" s="78" t="s">
        <v>605</v>
      </c>
      <c r="E773" s="79" t="str">
        <f>+IF(C773&lt;&gt;"",VLOOKUP(MID(C773,18,5),NIVELES!$A$133:$B$213,2,0),"")</f>
        <v>NAPO</v>
      </c>
      <c r="F773" s="80" t="s">
        <v>79</v>
      </c>
      <c r="G773" s="81" t="str">
        <f>+IF(F773&lt;&gt;"",VLOOKUP(F773,NIVELES!$A$246:$C$464,3,0),"")</f>
        <v xml:space="preserve"> </v>
      </c>
      <c r="H773" s="82" t="s">
        <v>1024</v>
      </c>
      <c r="I773" s="78" t="s">
        <v>2311</v>
      </c>
      <c r="J773" s="78" t="s">
        <v>1078</v>
      </c>
      <c r="K773" s="78" t="s">
        <v>2291</v>
      </c>
      <c r="L773" s="78" t="s">
        <v>2334</v>
      </c>
      <c r="M773" s="78">
        <v>30</v>
      </c>
      <c r="N773" s="78" t="s">
        <v>2335</v>
      </c>
      <c r="O773" s="78" t="s">
        <v>2292</v>
      </c>
      <c r="P773" s="82">
        <v>12</v>
      </c>
      <c r="Q773" s="78" t="s">
        <v>2293</v>
      </c>
      <c r="R773" s="82">
        <v>1</v>
      </c>
      <c r="S773" s="82">
        <v>1</v>
      </c>
      <c r="T773" s="82">
        <v>1</v>
      </c>
      <c r="U773" s="82">
        <v>1</v>
      </c>
      <c r="V773" s="82">
        <v>1</v>
      </c>
      <c r="W773" s="82">
        <v>1</v>
      </c>
      <c r="X773" s="82">
        <v>1</v>
      </c>
      <c r="Y773" s="82">
        <v>1</v>
      </c>
      <c r="Z773" s="82">
        <v>1</v>
      </c>
      <c r="AA773" s="82">
        <v>1</v>
      </c>
      <c r="AB773" s="82">
        <v>1</v>
      </c>
      <c r="AC773" s="82">
        <v>1</v>
      </c>
      <c r="AD773" s="85" t="str">
        <f>IF(A773&lt;&gt;"",IF(D773="DIRECCIÓN_DE_TRANSFERENCIAS","280 0031",VLOOKUP(C773,NIVELES!$A$14:$B$105,2,0)),"")</f>
        <v>280 2110</v>
      </c>
      <c r="AE773" s="86" t="s">
        <v>322</v>
      </c>
      <c r="AF773" s="86" t="s">
        <v>546</v>
      </c>
      <c r="AG773" s="79" t="str">
        <f>+IF(AF773&lt;&gt;"",VLOOKUP(AF773,NIVELES!$A$666:$B$673,2,0),"")</f>
        <v>ATENCIÓN_INTEGRAL_A_PERSONAS_CON_DISCAPACIDAD</v>
      </c>
      <c r="AH773" s="78" t="s">
        <v>453</v>
      </c>
      <c r="AI773" s="79" t="str">
        <f>IF(AH773&lt;&gt;"",VLOOKUP(CONCATENATE(AG773,AH773),NIVELES!$B$676:$C$745,2,0),"")</f>
        <v>Rectoría Inclusión Social</v>
      </c>
      <c r="AJ773" s="78" t="s">
        <v>517</v>
      </c>
      <c r="AK773" s="79" t="str">
        <f>+IF(AJ773&lt;&gt;"",VLOOKUP(AJ773,NIVELES!$A$816:$B$892,2,0),"")</f>
        <v>NO APLICA</v>
      </c>
      <c r="AL773" s="78" t="s">
        <v>553</v>
      </c>
      <c r="AM773" s="78">
        <v>510510</v>
      </c>
      <c r="AN773" s="79" t="str">
        <f>IF(AM773&lt;&gt;"",+VLOOKUP(AM773,NIVELES!$A$1652:$B$2466,2,0),"")</f>
        <v>Servicios Personales por Contrato</v>
      </c>
      <c r="AO773" s="87">
        <v>13332</v>
      </c>
      <c r="AP773" s="88">
        <v>1111</v>
      </c>
      <c r="AQ773" s="88">
        <v>2424</v>
      </c>
      <c r="AR773" s="88">
        <v>1111</v>
      </c>
      <c r="AS773" s="88">
        <v>1111</v>
      </c>
      <c r="AT773" s="88">
        <v>1111</v>
      </c>
      <c r="AU773" s="88">
        <v>1111</v>
      </c>
      <c r="AV773" s="88">
        <v>1111</v>
      </c>
      <c r="AW773" s="88">
        <v>1111</v>
      </c>
      <c r="AX773" s="88">
        <v>1111</v>
      </c>
      <c r="AY773" s="88">
        <v>1111</v>
      </c>
      <c r="AZ773" s="88">
        <v>909</v>
      </c>
      <c r="BA773" s="88">
        <v>0</v>
      </c>
      <c r="BB773" s="89">
        <f t="shared" si="43"/>
        <v>13332</v>
      </c>
      <c r="BC773" s="90" t="str">
        <f t="shared" si="42"/>
        <v>OK</v>
      </c>
      <c r="BD773" s="91" t="str">
        <f t="shared" si="44"/>
        <v xml:space="preserve">                  </v>
      </c>
      <c r="BE773" s="92">
        <f t="shared" si="45"/>
        <v>12</v>
      </c>
    </row>
    <row r="774" spans="1:57" s="74" customFormat="1" ht="50.1" customHeight="1" x14ac:dyDescent="0.2">
      <c r="A774" s="78" t="s">
        <v>55</v>
      </c>
      <c r="B774" s="78" t="s">
        <v>56</v>
      </c>
      <c r="C774" s="78" t="s">
        <v>9</v>
      </c>
      <c r="D774" s="78" t="s">
        <v>605</v>
      </c>
      <c r="E774" s="79" t="str">
        <f>+IF(C774&lt;&gt;"",VLOOKUP(MID(C774,18,5),NIVELES!$A$133:$B$213,2,0),"")</f>
        <v>NAPO</v>
      </c>
      <c r="F774" s="80" t="s">
        <v>79</v>
      </c>
      <c r="G774" s="81" t="str">
        <f>+IF(F774&lt;&gt;"",VLOOKUP(F774,NIVELES!$A$246:$C$464,3,0),"")</f>
        <v xml:space="preserve"> </v>
      </c>
      <c r="H774" s="82" t="s">
        <v>1024</v>
      </c>
      <c r="I774" s="78" t="s">
        <v>2311</v>
      </c>
      <c r="J774" s="78" t="s">
        <v>1078</v>
      </c>
      <c r="K774" s="78" t="s">
        <v>2291</v>
      </c>
      <c r="L774" s="78" t="s">
        <v>2334</v>
      </c>
      <c r="M774" s="78">
        <v>30</v>
      </c>
      <c r="N774" s="78" t="s">
        <v>2335</v>
      </c>
      <c r="O774" s="78" t="s">
        <v>2292</v>
      </c>
      <c r="P774" s="82">
        <v>12</v>
      </c>
      <c r="Q774" s="78" t="s">
        <v>2293</v>
      </c>
      <c r="R774" s="82">
        <v>1</v>
      </c>
      <c r="S774" s="82">
        <v>1</v>
      </c>
      <c r="T774" s="82">
        <v>1</v>
      </c>
      <c r="U774" s="82">
        <v>1</v>
      </c>
      <c r="V774" s="82">
        <v>1</v>
      </c>
      <c r="W774" s="82">
        <v>1</v>
      </c>
      <c r="X774" s="82">
        <v>1</v>
      </c>
      <c r="Y774" s="82">
        <v>1</v>
      </c>
      <c r="Z774" s="82">
        <v>1</v>
      </c>
      <c r="AA774" s="82">
        <v>1</v>
      </c>
      <c r="AB774" s="82">
        <v>1</v>
      </c>
      <c r="AC774" s="82">
        <v>1</v>
      </c>
      <c r="AD774" s="85" t="str">
        <f>IF(A774&lt;&gt;"",IF(D774="DIRECCIÓN_DE_TRANSFERENCIAS","280 0031",VLOOKUP(C774,NIVELES!$A$14:$B$105,2,0)),"")</f>
        <v>280 2110</v>
      </c>
      <c r="AE774" s="86" t="s">
        <v>322</v>
      </c>
      <c r="AF774" s="86" t="s">
        <v>546</v>
      </c>
      <c r="AG774" s="79" t="str">
        <f>+IF(AF774&lt;&gt;"",VLOOKUP(AF774,NIVELES!$A$666:$B$673,2,0),"")</f>
        <v>ATENCIÓN_INTEGRAL_A_PERSONAS_CON_DISCAPACIDAD</v>
      </c>
      <c r="AH774" s="78" t="s">
        <v>453</v>
      </c>
      <c r="AI774" s="79" t="str">
        <f>IF(AH774&lt;&gt;"",VLOOKUP(CONCATENATE(AG774,AH774),NIVELES!$B$676:$C$745,2,0),"")</f>
        <v>Rectoría Inclusión Social</v>
      </c>
      <c r="AJ774" s="78" t="s">
        <v>517</v>
      </c>
      <c r="AK774" s="79" t="str">
        <f>+IF(AJ774&lt;&gt;"",VLOOKUP(AJ774,NIVELES!$A$816:$B$892,2,0),"")</f>
        <v>NO APLICA</v>
      </c>
      <c r="AL774" s="78" t="s">
        <v>553</v>
      </c>
      <c r="AM774" s="78">
        <v>510601</v>
      </c>
      <c r="AN774" s="79" t="str">
        <f>IF(AM774&lt;&gt;"",+VLOOKUP(AM774,NIVELES!$A$1652:$B$2466,2,0),"")</f>
        <v>Aporte Patronal</v>
      </c>
      <c r="AO774" s="87">
        <v>1286.54</v>
      </c>
      <c r="AP774" s="88">
        <v>107.21</v>
      </c>
      <c r="AQ774" s="88">
        <v>233.92</v>
      </c>
      <c r="AR774" s="88">
        <v>107.21</v>
      </c>
      <c r="AS774" s="88">
        <v>107.21</v>
      </c>
      <c r="AT774" s="88">
        <v>107.21</v>
      </c>
      <c r="AU774" s="88">
        <v>107.21</v>
      </c>
      <c r="AV774" s="88">
        <v>107.21</v>
      </c>
      <c r="AW774" s="88">
        <v>107.21</v>
      </c>
      <c r="AX774" s="88">
        <v>107.21</v>
      </c>
      <c r="AY774" s="88">
        <v>107.21</v>
      </c>
      <c r="AZ774" s="88">
        <v>87.73</v>
      </c>
      <c r="BA774" s="88">
        <v>0</v>
      </c>
      <c r="BB774" s="89">
        <f t="shared" si="43"/>
        <v>1286.5400000000002</v>
      </c>
      <c r="BC774" s="90" t="str">
        <f t="shared" si="42"/>
        <v>OK</v>
      </c>
      <c r="BD774" s="91" t="str">
        <f t="shared" si="44"/>
        <v xml:space="preserve">                  </v>
      </c>
      <c r="BE774" s="92">
        <f t="shared" si="45"/>
        <v>12</v>
      </c>
    </row>
    <row r="775" spans="1:57" s="74" customFormat="1" ht="50.1" customHeight="1" x14ac:dyDescent="0.2">
      <c r="A775" s="78" t="s">
        <v>55</v>
      </c>
      <c r="B775" s="78" t="s">
        <v>56</v>
      </c>
      <c r="C775" s="78" t="s">
        <v>9</v>
      </c>
      <c r="D775" s="78" t="s">
        <v>605</v>
      </c>
      <c r="E775" s="79" t="str">
        <f>+IF(C775&lt;&gt;"",VLOOKUP(MID(C775,18,5),NIVELES!$A$133:$B$213,2,0),"")</f>
        <v>NAPO</v>
      </c>
      <c r="F775" s="80" t="s">
        <v>79</v>
      </c>
      <c r="G775" s="81" t="str">
        <f>+IF(F775&lt;&gt;"",VLOOKUP(F775,NIVELES!$A$246:$C$464,3,0),"")</f>
        <v xml:space="preserve"> </v>
      </c>
      <c r="H775" s="82" t="s">
        <v>1024</v>
      </c>
      <c r="I775" s="78" t="s">
        <v>2311</v>
      </c>
      <c r="J775" s="78" t="s">
        <v>1078</v>
      </c>
      <c r="K775" s="78" t="s">
        <v>2291</v>
      </c>
      <c r="L775" s="78" t="s">
        <v>2334</v>
      </c>
      <c r="M775" s="78">
        <v>30</v>
      </c>
      <c r="N775" s="78" t="s">
        <v>2335</v>
      </c>
      <c r="O775" s="78" t="s">
        <v>2292</v>
      </c>
      <c r="P775" s="82">
        <v>12</v>
      </c>
      <c r="Q775" s="78" t="s">
        <v>2293</v>
      </c>
      <c r="R775" s="82">
        <v>1</v>
      </c>
      <c r="S775" s="82">
        <v>1</v>
      </c>
      <c r="T775" s="82">
        <v>1</v>
      </c>
      <c r="U775" s="82">
        <v>1</v>
      </c>
      <c r="V775" s="82">
        <v>1</v>
      </c>
      <c r="W775" s="82">
        <v>1</v>
      </c>
      <c r="X775" s="82">
        <v>1</v>
      </c>
      <c r="Y775" s="82">
        <v>1</v>
      </c>
      <c r="Z775" s="82">
        <v>1</v>
      </c>
      <c r="AA775" s="82">
        <v>1</v>
      </c>
      <c r="AB775" s="82">
        <v>1</v>
      </c>
      <c r="AC775" s="82">
        <v>1</v>
      </c>
      <c r="AD775" s="85" t="str">
        <f>IF(A775&lt;&gt;"",IF(D775="DIRECCIÓN_DE_TRANSFERENCIAS","280 0031",VLOOKUP(C775,NIVELES!$A$14:$B$105,2,0)),"")</f>
        <v>280 2110</v>
      </c>
      <c r="AE775" s="86" t="s">
        <v>322</v>
      </c>
      <c r="AF775" s="86" t="s">
        <v>546</v>
      </c>
      <c r="AG775" s="79" t="str">
        <f>+IF(AF775&lt;&gt;"",VLOOKUP(AF775,NIVELES!$A$666:$B$673,2,0),"")</f>
        <v>ATENCIÓN_INTEGRAL_A_PERSONAS_CON_DISCAPACIDAD</v>
      </c>
      <c r="AH775" s="78" t="s">
        <v>453</v>
      </c>
      <c r="AI775" s="79" t="str">
        <f>IF(AH775&lt;&gt;"",VLOOKUP(CONCATENATE(AG775,AH775),NIVELES!$B$676:$C$745,2,0),"")</f>
        <v>Rectoría Inclusión Social</v>
      </c>
      <c r="AJ775" s="78" t="s">
        <v>517</v>
      </c>
      <c r="AK775" s="79" t="str">
        <f>+IF(AJ775&lt;&gt;"",VLOOKUP(AJ775,NIVELES!$A$816:$B$892,2,0),"")</f>
        <v>NO APLICA</v>
      </c>
      <c r="AL775" s="78" t="s">
        <v>553</v>
      </c>
      <c r="AM775" s="78">
        <v>510602</v>
      </c>
      <c r="AN775" s="79" t="str">
        <f>IF(AM775&lt;&gt;"",+VLOOKUP(AM775,NIVELES!$A$1652:$B$2466,2,0),"")</f>
        <v>Fondo de Reserva</v>
      </c>
      <c r="AO775" s="87">
        <v>1111</v>
      </c>
      <c r="AP775" s="88">
        <v>92.58</v>
      </c>
      <c r="AQ775" s="88">
        <v>100.96</v>
      </c>
      <c r="AR775" s="88">
        <v>92.58</v>
      </c>
      <c r="AS775" s="88">
        <v>92.58</v>
      </c>
      <c r="AT775" s="88">
        <v>92.58</v>
      </c>
      <c r="AU775" s="88">
        <v>92.58</v>
      </c>
      <c r="AV775" s="88">
        <v>92.58</v>
      </c>
      <c r="AW775" s="88">
        <v>92.58</v>
      </c>
      <c r="AX775" s="88">
        <v>92.58</v>
      </c>
      <c r="AY775" s="88">
        <v>92.58</v>
      </c>
      <c r="AZ775" s="88">
        <v>92.58</v>
      </c>
      <c r="BA775" s="88">
        <v>84.239999999999782</v>
      </c>
      <c r="BB775" s="89">
        <f t="shared" si="43"/>
        <v>1111</v>
      </c>
      <c r="BC775" s="90" t="str">
        <f t="shared" ref="BC775:BC838" si="46">IF(A775&lt;&gt;"",IF(AO775&lt;&gt;"",IF(AO775=BB775,"OK",AO775-BB775),IF(AND(AO775="",BB775=""),"",AO775-BB775))," ")</f>
        <v>OK</v>
      </c>
      <c r="BD775" s="91" t="str">
        <f t="shared" si="44"/>
        <v xml:space="preserve">                  </v>
      </c>
      <c r="BE775" s="92">
        <f t="shared" si="45"/>
        <v>12</v>
      </c>
    </row>
    <row r="776" spans="1:57" s="74" customFormat="1" ht="50.1" customHeight="1" x14ac:dyDescent="0.2">
      <c r="A776" s="78" t="s">
        <v>55</v>
      </c>
      <c r="B776" s="78" t="s">
        <v>56</v>
      </c>
      <c r="C776" s="78" t="s">
        <v>9</v>
      </c>
      <c r="D776" s="78" t="s">
        <v>605</v>
      </c>
      <c r="E776" s="79" t="str">
        <f>+IF(C776&lt;&gt;"",VLOOKUP(MID(C776,18,5),NIVELES!$A$133:$B$213,2,0),"")</f>
        <v>NAPO</v>
      </c>
      <c r="F776" s="80" t="s">
        <v>79</v>
      </c>
      <c r="G776" s="81" t="str">
        <f>+IF(F776&lt;&gt;"",VLOOKUP(F776,NIVELES!$A$246:$C$464,3,0),"")</f>
        <v xml:space="preserve"> </v>
      </c>
      <c r="H776" s="82" t="s">
        <v>1024</v>
      </c>
      <c r="I776" s="78" t="s">
        <v>2311</v>
      </c>
      <c r="J776" s="78" t="s">
        <v>1078</v>
      </c>
      <c r="K776" s="78" t="s">
        <v>2291</v>
      </c>
      <c r="L776" s="78" t="s">
        <v>1791</v>
      </c>
      <c r="M776" s="78" t="s">
        <v>1791</v>
      </c>
      <c r="N776" s="78" t="s">
        <v>2335</v>
      </c>
      <c r="O776" s="78" t="s">
        <v>2303</v>
      </c>
      <c r="P776" s="82">
        <v>12</v>
      </c>
      <c r="Q776" s="78" t="s">
        <v>2301</v>
      </c>
      <c r="R776" s="82">
        <v>1</v>
      </c>
      <c r="S776" s="82">
        <v>1</v>
      </c>
      <c r="T776" s="82">
        <v>1</v>
      </c>
      <c r="U776" s="82">
        <v>1</v>
      </c>
      <c r="V776" s="82">
        <v>1</v>
      </c>
      <c r="W776" s="82">
        <v>1</v>
      </c>
      <c r="X776" s="82">
        <v>1</v>
      </c>
      <c r="Y776" s="82">
        <v>1</v>
      </c>
      <c r="Z776" s="82">
        <v>1</v>
      </c>
      <c r="AA776" s="82">
        <v>1</v>
      </c>
      <c r="AB776" s="82">
        <v>1</v>
      </c>
      <c r="AC776" s="82">
        <v>1</v>
      </c>
      <c r="AD776" s="85" t="str">
        <f>IF(A776&lt;&gt;"",IF(D776="DIRECCIÓN_DE_TRANSFERENCIAS","280 0031",VLOOKUP(C776,NIVELES!$A$14:$B$105,2,0)),"")</f>
        <v>280 2110</v>
      </c>
      <c r="AE776" s="86" t="s">
        <v>322</v>
      </c>
      <c r="AF776" s="86" t="s">
        <v>546</v>
      </c>
      <c r="AG776" s="79" t="str">
        <f>+IF(AF776&lt;&gt;"",VLOOKUP(AF776,NIVELES!$A$666:$B$673,2,0),"")</f>
        <v>ATENCIÓN_INTEGRAL_A_PERSONAS_CON_DISCAPACIDAD</v>
      </c>
      <c r="AH776" s="78" t="s">
        <v>453</v>
      </c>
      <c r="AI776" s="79" t="str">
        <f>IF(AH776&lt;&gt;"",VLOOKUP(CONCATENATE(AG776,AH776),NIVELES!$B$676:$C$745,2,0),"")</f>
        <v>Rectoría Inclusión Social</v>
      </c>
      <c r="AJ776" s="78" t="s">
        <v>517</v>
      </c>
      <c r="AK776" s="79" t="str">
        <f>+IF(AJ776&lt;&gt;"",VLOOKUP(AJ776,NIVELES!$A$816:$B$892,2,0),"")</f>
        <v>NO APLICA</v>
      </c>
      <c r="AL776" s="78" t="s">
        <v>554</v>
      </c>
      <c r="AM776" s="78">
        <v>530505</v>
      </c>
      <c r="AN776" s="79" t="str">
        <f>IF(AM776&lt;&gt;"",+VLOOKUP(AM776,NIVELES!$A$1652:$B$2466,2,0),"")</f>
        <v>Vehículos (Arrendamiento)</v>
      </c>
      <c r="AO776" s="87">
        <v>14014.88</v>
      </c>
      <c r="AP776" s="88">
        <v>1167.9100000000001</v>
      </c>
      <c r="AQ776" s="88">
        <v>0</v>
      </c>
      <c r="AR776" s="88">
        <v>1167.9100000000001</v>
      </c>
      <c r="AS776" s="88">
        <v>1167.9100000000001</v>
      </c>
      <c r="AT776" s="88">
        <v>1167.9100000000001</v>
      </c>
      <c r="AU776" s="88">
        <v>1167.9100000000001</v>
      </c>
      <c r="AV776" s="88">
        <v>1167.9100000000001</v>
      </c>
      <c r="AW776" s="88">
        <v>1167.9100000000001</v>
      </c>
      <c r="AX776" s="88">
        <v>1167.9000000000001</v>
      </c>
      <c r="AY776" s="88">
        <v>1167.9000000000001</v>
      </c>
      <c r="AZ776" s="88">
        <v>1167.9000000000001</v>
      </c>
      <c r="BA776" s="88">
        <v>2335.8099999999995</v>
      </c>
      <c r="BB776" s="89">
        <f t="shared" ref="BB776:BB839" si="47">SUBTOTAL(9,AP776:BA776)</f>
        <v>14014.88</v>
      </c>
      <c r="BC776" s="90" t="str">
        <f t="shared" si="46"/>
        <v>OK</v>
      </c>
      <c r="BD776" s="91" t="str">
        <f t="shared" ref="BD776:BD839" si="48">IF(A776&lt;&gt;"",IF(A776="","Escoger Nivel 0",)&amp;" "&amp;(IF(B776="","Escoger Nivel  1",)&amp;" "&amp;(IF(C776="","Escoger Nivel 2",)&amp;" "&amp;(IF(D776="","Escoger Nivel 3",)&amp;" "&amp;(IF(F776="","Escoger Cantón",)&amp;" "&amp;(IF(I776="","Escoger Obj. Estratégico Institucional N1",)&amp;" "&amp;(IF(J776="","Escoger Obj. Especifico N2",)&amp;" "&amp;(IF(K776="","Escoger Obj. Operativo N4",)&amp;" "&amp;(IF(L776=""," Llenar Modalidad de Servicio ",)&amp;""&amp;(IF(M776=""," Llenar Meta de Cobertura ",)&amp;" "&amp;(IF(N776="","Llenar Indicador",)&amp;" "&amp;(IF(O776="","Llenar Actividad PAPP",)&amp;" "&amp;(IF(P776="","Llenar Metas",)&amp;" "&amp;(IF(Q776="","Llenar Indicador",)&amp;" "&amp;(IF(AF776="","Escoger Nro. programa",)&amp;" "&amp;(IF(AH776="","Escoger Nro. Actividad e-Sigef",)&amp;" "&amp;(IF(AK776="","Escoger direccionamiento de gasto",)&amp;" "&amp;(IF(AL776="","Escoger Grupo de Gasto",)&amp;" "&amp;(IF(AM776="","Escoger Item Presupuestario",)&amp;" "&amp;(IF(AO776="","Llenar valor de actividad",))))))))))))))))))))," ")</f>
        <v xml:space="preserve">                  </v>
      </c>
      <c r="BE776" s="92">
        <f t="shared" si="45"/>
        <v>12</v>
      </c>
    </row>
    <row r="777" spans="1:57" s="74" customFormat="1" ht="50.1" customHeight="1" x14ac:dyDescent="0.2">
      <c r="A777" s="78" t="s">
        <v>55</v>
      </c>
      <c r="B777" s="78" t="s">
        <v>56</v>
      </c>
      <c r="C777" s="78" t="s">
        <v>9</v>
      </c>
      <c r="D777" s="78" t="s">
        <v>605</v>
      </c>
      <c r="E777" s="79" t="str">
        <f>+IF(C777&lt;&gt;"",VLOOKUP(MID(C777,18,5),NIVELES!$A$133:$B$213,2,0),"")</f>
        <v>NAPO</v>
      </c>
      <c r="F777" s="80" t="s">
        <v>79</v>
      </c>
      <c r="G777" s="81" t="str">
        <f>+IF(F777&lt;&gt;"",VLOOKUP(F777,NIVELES!$A$246:$C$464,3,0),"")</f>
        <v xml:space="preserve"> </v>
      </c>
      <c r="H777" s="82" t="s">
        <v>1024</v>
      </c>
      <c r="I777" s="78" t="s">
        <v>2311</v>
      </c>
      <c r="J777" s="78" t="s">
        <v>1078</v>
      </c>
      <c r="K777" s="78" t="s">
        <v>2291</v>
      </c>
      <c r="L777" s="78" t="s">
        <v>1791</v>
      </c>
      <c r="M777" s="78" t="s">
        <v>1791</v>
      </c>
      <c r="N777" s="78" t="s">
        <v>2335</v>
      </c>
      <c r="O777" s="78" t="s">
        <v>2324</v>
      </c>
      <c r="P777" s="82">
        <v>12</v>
      </c>
      <c r="Q777" s="78" t="s">
        <v>2301</v>
      </c>
      <c r="R777" s="82">
        <v>1</v>
      </c>
      <c r="S777" s="82">
        <v>1</v>
      </c>
      <c r="T777" s="82">
        <v>1</v>
      </c>
      <c r="U777" s="82">
        <v>1</v>
      </c>
      <c r="V777" s="82">
        <v>1</v>
      </c>
      <c r="W777" s="82">
        <v>1</v>
      </c>
      <c r="X777" s="82">
        <v>1</v>
      </c>
      <c r="Y777" s="82">
        <v>1</v>
      </c>
      <c r="Z777" s="82">
        <v>1</v>
      </c>
      <c r="AA777" s="82">
        <v>1</v>
      </c>
      <c r="AB777" s="82">
        <v>1</v>
      </c>
      <c r="AC777" s="82">
        <v>1</v>
      </c>
      <c r="AD777" s="85" t="str">
        <f>IF(A777&lt;&gt;"",IF(D777="DIRECCIÓN_DE_TRANSFERENCIAS","280 0031",VLOOKUP(C777,NIVELES!$A$14:$B$105,2,0)),"")</f>
        <v>280 2110</v>
      </c>
      <c r="AE777" s="86" t="s">
        <v>322</v>
      </c>
      <c r="AF777" s="86" t="s">
        <v>546</v>
      </c>
      <c r="AG777" s="79" t="str">
        <f>+IF(AF777&lt;&gt;"",VLOOKUP(AF777,NIVELES!$A$666:$B$673,2,0),"")</f>
        <v>ATENCIÓN_INTEGRAL_A_PERSONAS_CON_DISCAPACIDAD</v>
      </c>
      <c r="AH777" s="78" t="s">
        <v>453</v>
      </c>
      <c r="AI777" s="79" t="str">
        <f>IF(AH777&lt;&gt;"",VLOOKUP(CONCATENATE(AG777,AH777),NIVELES!$B$676:$C$745,2,0),"")</f>
        <v>Rectoría Inclusión Social</v>
      </c>
      <c r="AJ777" s="78" t="s">
        <v>517</v>
      </c>
      <c r="AK777" s="79" t="str">
        <f>+IF(AJ777&lt;&gt;"",VLOOKUP(AJ777,NIVELES!$A$816:$B$892,2,0),"")</f>
        <v>NO APLICA</v>
      </c>
      <c r="AL777" s="78" t="s">
        <v>554</v>
      </c>
      <c r="AM777" s="78">
        <v>530303</v>
      </c>
      <c r="AN777" s="79" t="str">
        <f>IF(AM777&lt;&gt;"",+VLOOKUP(AM777,NIVELES!$A$1652:$B$2466,2,0),"")</f>
        <v>Viáticos y Subsistencias en el Interior</v>
      </c>
      <c r="AO777" s="87">
        <v>320</v>
      </c>
      <c r="AP777" s="88">
        <v>0</v>
      </c>
      <c r="AQ777" s="88">
        <v>0</v>
      </c>
      <c r="AR777" s="88">
        <v>80</v>
      </c>
      <c r="AS777" s="88">
        <v>0</v>
      </c>
      <c r="AT777" s="88">
        <v>0</v>
      </c>
      <c r="AU777" s="88">
        <v>80</v>
      </c>
      <c r="AV777" s="88">
        <v>0</v>
      </c>
      <c r="AW777" s="88">
        <v>80</v>
      </c>
      <c r="AX777" s="88">
        <v>0</v>
      </c>
      <c r="AY777" s="88">
        <v>80</v>
      </c>
      <c r="AZ777" s="88">
        <v>0</v>
      </c>
      <c r="BA777" s="88">
        <v>0</v>
      </c>
      <c r="BB777" s="89">
        <f t="shared" si="47"/>
        <v>320</v>
      </c>
      <c r="BC777" s="90" t="str">
        <f t="shared" si="46"/>
        <v>OK</v>
      </c>
      <c r="BD777" s="91" t="str">
        <f t="shared" si="48"/>
        <v xml:space="preserve">                  </v>
      </c>
      <c r="BE777" s="92">
        <f t="shared" ref="BE777:BE840" si="49">SUBTOTAL(9,R777:AC777)</f>
        <v>12</v>
      </c>
    </row>
    <row r="778" spans="1:57" s="74" customFormat="1" ht="50.1" customHeight="1" x14ac:dyDescent="0.2">
      <c r="A778" s="78" t="s">
        <v>55</v>
      </c>
      <c r="B778" s="78" t="s">
        <v>56</v>
      </c>
      <c r="C778" s="78" t="s">
        <v>9</v>
      </c>
      <c r="D778" s="78" t="s">
        <v>605</v>
      </c>
      <c r="E778" s="79" t="str">
        <f>+IF(C778&lt;&gt;"",VLOOKUP(MID(C778,18,5),NIVELES!$A$133:$B$213,2,0),"")</f>
        <v>NAPO</v>
      </c>
      <c r="F778" s="80" t="s">
        <v>79</v>
      </c>
      <c r="G778" s="81" t="str">
        <f>+IF(F778&lt;&gt;"",VLOOKUP(F778,NIVELES!$A$246:$C$464,3,0),"")</f>
        <v xml:space="preserve"> </v>
      </c>
      <c r="H778" s="82" t="s">
        <v>1024</v>
      </c>
      <c r="I778" s="78" t="s">
        <v>2311</v>
      </c>
      <c r="J778" s="78" t="s">
        <v>1078</v>
      </c>
      <c r="K778" s="78" t="s">
        <v>2291</v>
      </c>
      <c r="L778" s="78" t="s">
        <v>1791</v>
      </c>
      <c r="M778" s="78" t="s">
        <v>1791</v>
      </c>
      <c r="N778" s="78" t="s">
        <v>2335</v>
      </c>
      <c r="O778" s="78" t="s">
        <v>2323</v>
      </c>
      <c r="P778" s="82">
        <v>4</v>
      </c>
      <c r="Q778" s="78" t="s">
        <v>2301</v>
      </c>
      <c r="R778" s="82">
        <v>0</v>
      </c>
      <c r="S778" s="82">
        <v>1</v>
      </c>
      <c r="T778" s="82">
        <v>0</v>
      </c>
      <c r="U778" s="82">
        <v>1</v>
      </c>
      <c r="V778" s="82">
        <v>0</v>
      </c>
      <c r="W778" s="82">
        <v>0</v>
      </c>
      <c r="X778" s="82">
        <v>1</v>
      </c>
      <c r="Y778" s="82">
        <v>0</v>
      </c>
      <c r="Z778" s="82">
        <v>0</v>
      </c>
      <c r="AA778" s="82">
        <v>1</v>
      </c>
      <c r="AB778" s="82">
        <v>0</v>
      </c>
      <c r="AC778" s="82">
        <v>0</v>
      </c>
      <c r="AD778" s="85" t="str">
        <f>IF(A778&lt;&gt;"",IF(D778="DIRECCIÓN_DE_TRANSFERENCIAS","280 0031",VLOOKUP(C778,NIVELES!$A$14:$B$105,2,0)),"")</f>
        <v>280 2110</v>
      </c>
      <c r="AE778" s="86" t="s">
        <v>322</v>
      </c>
      <c r="AF778" s="86" t="s">
        <v>546</v>
      </c>
      <c r="AG778" s="79" t="str">
        <f>+IF(AF778&lt;&gt;"",VLOOKUP(AF778,NIVELES!$A$666:$B$673,2,0),"")</f>
        <v>ATENCIÓN_INTEGRAL_A_PERSONAS_CON_DISCAPACIDAD</v>
      </c>
      <c r="AH778" s="78" t="s">
        <v>453</v>
      </c>
      <c r="AI778" s="79" t="str">
        <f>IF(AH778&lt;&gt;"",VLOOKUP(CONCATENATE(AG778,AH778),NIVELES!$B$676:$C$745,2,0),"")</f>
        <v>Rectoría Inclusión Social</v>
      </c>
      <c r="AJ778" s="78" t="s">
        <v>517</v>
      </c>
      <c r="AK778" s="79" t="str">
        <f>+IF(AJ778&lt;&gt;"",VLOOKUP(AJ778,NIVELES!$A$816:$B$892,2,0),"")</f>
        <v>NO APLICA</v>
      </c>
      <c r="AL778" s="78" t="s">
        <v>554</v>
      </c>
      <c r="AM778" s="78">
        <v>530301</v>
      </c>
      <c r="AN778" s="79" t="str">
        <f>IF(AM778&lt;&gt;"",+VLOOKUP(AM778,NIVELES!$A$1652:$B$2466,2,0),"")</f>
        <v>Pasajes al Interior</v>
      </c>
      <c r="AO778" s="87">
        <v>100</v>
      </c>
      <c r="AP778" s="88">
        <v>0</v>
      </c>
      <c r="AQ778" s="88">
        <v>0</v>
      </c>
      <c r="AR778" s="88">
        <v>25</v>
      </c>
      <c r="AS778" s="88">
        <v>0</v>
      </c>
      <c r="AT778" s="88">
        <v>0</v>
      </c>
      <c r="AU778" s="88">
        <v>25</v>
      </c>
      <c r="AV778" s="88">
        <v>0</v>
      </c>
      <c r="AW778" s="88">
        <v>25</v>
      </c>
      <c r="AX778" s="88">
        <v>0</v>
      </c>
      <c r="AY778" s="88">
        <v>25</v>
      </c>
      <c r="AZ778" s="88">
        <v>0</v>
      </c>
      <c r="BA778" s="88">
        <v>0</v>
      </c>
      <c r="BB778" s="89">
        <f t="shared" si="47"/>
        <v>100</v>
      </c>
      <c r="BC778" s="90" t="str">
        <f t="shared" si="46"/>
        <v>OK</v>
      </c>
      <c r="BD778" s="91" t="str">
        <f t="shared" si="48"/>
        <v xml:space="preserve">                  </v>
      </c>
      <c r="BE778" s="92">
        <f t="shared" si="49"/>
        <v>4</v>
      </c>
    </row>
    <row r="779" spans="1:57" s="74" customFormat="1" ht="50.1" customHeight="1" x14ac:dyDescent="0.2">
      <c r="A779" s="78" t="s">
        <v>55</v>
      </c>
      <c r="B779" s="78" t="s">
        <v>56</v>
      </c>
      <c r="C779" s="78" t="s">
        <v>9</v>
      </c>
      <c r="D779" s="78" t="s">
        <v>605</v>
      </c>
      <c r="E779" s="79" t="str">
        <f>+IF(C779&lt;&gt;"",VLOOKUP(MID(C779,18,5),NIVELES!$A$133:$B$213,2,0),"")</f>
        <v>NAPO</v>
      </c>
      <c r="F779" s="80" t="s">
        <v>79</v>
      </c>
      <c r="G779" s="81" t="str">
        <f>+IF(F779&lt;&gt;"",VLOOKUP(F779,NIVELES!$A$246:$C$464,3,0),"")</f>
        <v xml:space="preserve"> </v>
      </c>
      <c r="H779" s="82" t="s">
        <v>1024</v>
      </c>
      <c r="I779" s="78" t="s">
        <v>2311</v>
      </c>
      <c r="J779" s="78" t="s">
        <v>1078</v>
      </c>
      <c r="K779" s="78" t="s">
        <v>2291</v>
      </c>
      <c r="L779" s="78" t="s">
        <v>1791</v>
      </c>
      <c r="M779" s="78" t="s">
        <v>1791</v>
      </c>
      <c r="N779" s="78" t="s">
        <v>2335</v>
      </c>
      <c r="O779" s="78" t="s">
        <v>2328</v>
      </c>
      <c r="P779" s="82">
        <v>1</v>
      </c>
      <c r="Q779" s="78" t="s">
        <v>2301</v>
      </c>
      <c r="R779" s="82">
        <v>0</v>
      </c>
      <c r="S779" s="82">
        <v>0</v>
      </c>
      <c r="T779" s="82">
        <v>0</v>
      </c>
      <c r="U779" s="82">
        <v>0</v>
      </c>
      <c r="V779" s="82">
        <v>0</v>
      </c>
      <c r="W779" s="82">
        <v>0</v>
      </c>
      <c r="X779" s="82">
        <v>0</v>
      </c>
      <c r="Y779" s="82">
        <v>0</v>
      </c>
      <c r="Z779" s="82">
        <v>0</v>
      </c>
      <c r="AA779" s="82">
        <v>0</v>
      </c>
      <c r="AB779" s="82">
        <v>0</v>
      </c>
      <c r="AC779" s="82">
        <v>1</v>
      </c>
      <c r="AD779" s="85" t="str">
        <f>IF(A779&lt;&gt;"",IF(D779="DIRECCIÓN_DE_TRANSFERENCIAS","280 0031",VLOOKUP(C779,NIVELES!$A$14:$B$105,2,0)),"")</f>
        <v>280 2110</v>
      </c>
      <c r="AE779" s="86" t="s">
        <v>322</v>
      </c>
      <c r="AF779" s="86" t="s">
        <v>546</v>
      </c>
      <c r="AG779" s="79" t="str">
        <f>+IF(AF779&lt;&gt;"",VLOOKUP(AF779,NIVELES!$A$666:$B$673,2,0),"")</f>
        <v>ATENCIÓN_INTEGRAL_A_PERSONAS_CON_DISCAPACIDAD</v>
      </c>
      <c r="AH779" s="78" t="s">
        <v>452</v>
      </c>
      <c r="AI779" s="79" t="str">
        <f>IF(AH779&lt;&gt;"",VLOOKUP(CONCATENATE(AG779,AH779),NIVELES!$B$676:$C$745,2,0),"")</f>
        <v>Atención Domiciliaria Prestación De Servicio</v>
      </c>
      <c r="AJ779" s="78" t="s">
        <v>517</v>
      </c>
      <c r="AK779" s="79" t="str">
        <f>+IF(AJ779&lt;&gt;"",VLOOKUP(AJ779,NIVELES!$A$816:$B$892,2,0),"")</f>
        <v>NO APLICA</v>
      </c>
      <c r="AL779" s="78" t="s">
        <v>554</v>
      </c>
      <c r="AM779" s="78">
        <v>530249</v>
      </c>
      <c r="AN779" s="79" t="str">
        <f>IF(AM779&lt;&gt;"",+VLOOKUP(AM779,NIVELES!$A$1652:$B$2466,2,0),"")</f>
        <v>Eventos Públicos Promocionales</v>
      </c>
      <c r="AO779" s="87">
        <v>1000</v>
      </c>
      <c r="AP779" s="88">
        <v>0</v>
      </c>
      <c r="AQ779" s="88">
        <v>0</v>
      </c>
      <c r="AR779" s="88">
        <v>0</v>
      </c>
      <c r="AS779" s="88">
        <v>0</v>
      </c>
      <c r="AT779" s="88">
        <v>0</v>
      </c>
      <c r="AU779" s="88">
        <v>0</v>
      </c>
      <c r="AV779" s="88">
        <v>0</v>
      </c>
      <c r="AW779" s="88">
        <v>0</v>
      </c>
      <c r="AX779" s="88">
        <v>0</v>
      </c>
      <c r="AY779" s="88">
        <v>0</v>
      </c>
      <c r="AZ779" s="88">
        <v>0</v>
      </c>
      <c r="BA779" s="88">
        <v>1000</v>
      </c>
      <c r="BB779" s="89">
        <f t="shared" si="47"/>
        <v>1000</v>
      </c>
      <c r="BC779" s="90" t="str">
        <f t="shared" si="46"/>
        <v>OK</v>
      </c>
      <c r="BD779" s="91" t="str">
        <f t="shared" si="48"/>
        <v xml:space="preserve">                  </v>
      </c>
      <c r="BE779" s="92">
        <f t="shared" si="49"/>
        <v>1</v>
      </c>
    </row>
    <row r="780" spans="1:57" s="74" customFormat="1" ht="50.1" customHeight="1" x14ac:dyDescent="0.2">
      <c r="A780" s="78" t="s">
        <v>55</v>
      </c>
      <c r="B780" s="78" t="s">
        <v>56</v>
      </c>
      <c r="C780" s="78" t="s">
        <v>9</v>
      </c>
      <c r="D780" s="78" t="s">
        <v>605</v>
      </c>
      <c r="E780" s="79" t="str">
        <f>+IF(C780&lt;&gt;"",VLOOKUP(MID(C780,18,5),NIVELES!$A$133:$B$213,2,0),"")</f>
        <v>NAPO</v>
      </c>
      <c r="F780" s="80" t="s">
        <v>79</v>
      </c>
      <c r="G780" s="81" t="str">
        <f>+IF(F780&lt;&gt;"",VLOOKUP(F780,NIVELES!$A$246:$C$464,3,0),"")</f>
        <v xml:space="preserve"> </v>
      </c>
      <c r="H780" s="82" t="s">
        <v>1024</v>
      </c>
      <c r="I780" s="78" t="s">
        <v>2311</v>
      </c>
      <c r="J780" s="78" t="s">
        <v>1078</v>
      </c>
      <c r="K780" s="78" t="s">
        <v>2291</v>
      </c>
      <c r="L780" s="78" t="s">
        <v>1791</v>
      </c>
      <c r="M780" s="78" t="s">
        <v>1791</v>
      </c>
      <c r="N780" s="78" t="s">
        <v>2335</v>
      </c>
      <c r="O780" s="78" t="s">
        <v>2324</v>
      </c>
      <c r="P780" s="82">
        <v>12</v>
      </c>
      <c r="Q780" s="78" t="s">
        <v>2301</v>
      </c>
      <c r="R780" s="82">
        <v>1</v>
      </c>
      <c r="S780" s="82">
        <v>1</v>
      </c>
      <c r="T780" s="82">
        <v>1</v>
      </c>
      <c r="U780" s="82">
        <v>1</v>
      </c>
      <c r="V780" s="82">
        <v>1</v>
      </c>
      <c r="W780" s="82">
        <v>1</v>
      </c>
      <c r="X780" s="82">
        <v>1</v>
      </c>
      <c r="Y780" s="82">
        <v>1</v>
      </c>
      <c r="Z780" s="82">
        <v>1</v>
      </c>
      <c r="AA780" s="82">
        <v>1</v>
      </c>
      <c r="AB780" s="82">
        <v>1</v>
      </c>
      <c r="AC780" s="82">
        <v>1</v>
      </c>
      <c r="AD780" s="85" t="str">
        <f>IF(A780&lt;&gt;"",IF(D780="DIRECCIÓN_DE_TRANSFERENCIAS","280 0031",VLOOKUP(C780,NIVELES!$A$14:$B$105,2,0)),"")</f>
        <v>280 2110</v>
      </c>
      <c r="AE780" s="86" t="s">
        <v>322</v>
      </c>
      <c r="AF780" s="86" t="s">
        <v>546</v>
      </c>
      <c r="AG780" s="79" t="str">
        <f>+IF(AF780&lt;&gt;"",VLOOKUP(AF780,NIVELES!$A$666:$B$673,2,0),"")</f>
        <v>ATENCIÓN_INTEGRAL_A_PERSONAS_CON_DISCAPACIDAD</v>
      </c>
      <c r="AH780" s="78" t="s">
        <v>452</v>
      </c>
      <c r="AI780" s="79" t="str">
        <f>IF(AH780&lt;&gt;"",VLOOKUP(CONCATENATE(AG780,AH780),NIVELES!$B$676:$C$745,2,0),"")</f>
        <v>Atención Domiciliaria Prestación De Servicio</v>
      </c>
      <c r="AJ780" s="78" t="s">
        <v>517</v>
      </c>
      <c r="AK780" s="79" t="str">
        <f>+IF(AJ780&lt;&gt;"",VLOOKUP(AJ780,NIVELES!$A$816:$B$892,2,0),"")</f>
        <v>NO APLICA</v>
      </c>
      <c r="AL780" s="78" t="s">
        <v>554</v>
      </c>
      <c r="AM780" s="78">
        <v>530303</v>
      </c>
      <c r="AN780" s="79" t="str">
        <f>IF(AM780&lt;&gt;"",+VLOOKUP(AM780,NIVELES!$A$1652:$B$2466,2,0),"")</f>
        <v>Viáticos y Subsistencias en el Interior</v>
      </c>
      <c r="AO780" s="87">
        <v>160</v>
      </c>
      <c r="AP780" s="88">
        <v>0</v>
      </c>
      <c r="AQ780" s="88">
        <v>0</v>
      </c>
      <c r="AR780" s="88">
        <v>0</v>
      </c>
      <c r="AS780" s="88">
        <v>80</v>
      </c>
      <c r="AT780" s="88">
        <v>0</v>
      </c>
      <c r="AU780" s="88">
        <v>0</v>
      </c>
      <c r="AV780" s="88">
        <v>80</v>
      </c>
      <c r="AW780" s="88">
        <v>0</v>
      </c>
      <c r="AX780" s="88">
        <v>0</v>
      </c>
      <c r="AY780" s="88">
        <v>0</v>
      </c>
      <c r="AZ780" s="88">
        <v>0</v>
      </c>
      <c r="BA780" s="88">
        <v>0</v>
      </c>
      <c r="BB780" s="89">
        <f t="shared" si="47"/>
        <v>160</v>
      </c>
      <c r="BC780" s="90" t="str">
        <f t="shared" si="46"/>
        <v>OK</v>
      </c>
      <c r="BD780" s="91" t="str">
        <f t="shared" si="48"/>
        <v xml:space="preserve">                  </v>
      </c>
      <c r="BE780" s="92">
        <f t="shared" si="49"/>
        <v>12</v>
      </c>
    </row>
    <row r="781" spans="1:57" s="74" customFormat="1" ht="50.1" customHeight="1" x14ac:dyDescent="0.2">
      <c r="A781" s="78" t="s">
        <v>55</v>
      </c>
      <c r="B781" s="78" t="s">
        <v>56</v>
      </c>
      <c r="C781" s="78" t="s">
        <v>9</v>
      </c>
      <c r="D781" s="78" t="s">
        <v>605</v>
      </c>
      <c r="E781" s="79" t="str">
        <f>+IF(C781&lt;&gt;"",VLOOKUP(MID(C781,18,5),NIVELES!$A$133:$B$213,2,0),"")</f>
        <v>NAPO</v>
      </c>
      <c r="F781" s="80" t="s">
        <v>79</v>
      </c>
      <c r="G781" s="81" t="str">
        <f>+IF(F781&lt;&gt;"",VLOOKUP(F781,NIVELES!$A$246:$C$464,3,0),"")</f>
        <v xml:space="preserve"> </v>
      </c>
      <c r="H781" s="82" t="s">
        <v>1024</v>
      </c>
      <c r="I781" s="78" t="s">
        <v>2311</v>
      </c>
      <c r="J781" s="78" t="s">
        <v>1078</v>
      </c>
      <c r="K781" s="78" t="s">
        <v>2291</v>
      </c>
      <c r="L781" s="78" t="s">
        <v>1791</v>
      </c>
      <c r="M781" s="78" t="s">
        <v>1791</v>
      </c>
      <c r="N781" s="78" t="s">
        <v>2335</v>
      </c>
      <c r="O781" s="78" t="s">
        <v>2323</v>
      </c>
      <c r="P781" s="82">
        <v>12</v>
      </c>
      <c r="Q781" s="78" t="s">
        <v>2301</v>
      </c>
      <c r="R781" s="82">
        <v>1</v>
      </c>
      <c r="S781" s="82">
        <v>1</v>
      </c>
      <c r="T781" s="82">
        <v>1</v>
      </c>
      <c r="U781" s="82">
        <v>1</v>
      </c>
      <c r="V781" s="82">
        <v>1</v>
      </c>
      <c r="W781" s="82">
        <v>1</v>
      </c>
      <c r="X781" s="82">
        <v>1</v>
      </c>
      <c r="Y781" s="82">
        <v>1</v>
      </c>
      <c r="Z781" s="82">
        <v>1</v>
      </c>
      <c r="AA781" s="82">
        <v>1</v>
      </c>
      <c r="AB781" s="82">
        <v>1</v>
      </c>
      <c r="AC781" s="82">
        <v>1</v>
      </c>
      <c r="AD781" s="85" t="str">
        <f>IF(A781&lt;&gt;"",IF(D781="DIRECCIÓN_DE_TRANSFERENCIAS","280 0031",VLOOKUP(C781,NIVELES!$A$14:$B$105,2,0)),"")</f>
        <v>280 2110</v>
      </c>
      <c r="AE781" s="86" t="s">
        <v>322</v>
      </c>
      <c r="AF781" s="86" t="s">
        <v>546</v>
      </c>
      <c r="AG781" s="79" t="str">
        <f>+IF(AF781&lt;&gt;"",VLOOKUP(AF781,NIVELES!$A$666:$B$673,2,0),"")</f>
        <v>ATENCIÓN_INTEGRAL_A_PERSONAS_CON_DISCAPACIDAD</v>
      </c>
      <c r="AH781" s="78" t="s">
        <v>452</v>
      </c>
      <c r="AI781" s="79" t="str">
        <f>IF(AH781&lt;&gt;"",VLOOKUP(CONCATENATE(AG781,AH781),NIVELES!$B$676:$C$745,2,0),"")</f>
        <v>Atención Domiciliaria Prestación De Servicio</v>
      </c>
      <c r="AJ781" s="78" t="s">
        <v>517</v>
      </c>
      <c r="AK781" s="79" t="str">
        <f>+IF(AJ781&lt;&gt;"",VLOOKUP(AJ781,NIVELES!$A$816:$B$892,2,0),"")</f>
        <v>NO APLICA</v>
      </c>
      <c r="AL781" s="78" t="s">
        <v>554</v>
      </c>
      <c r="AM781" s="78">
        <v>530301</v>
      </c>
      <c r="AN781" s="79" t="str">
        <f>IF(AM781&lt;&gt;"",+VLOOKUP(AM781,NIVELES!$A$1652:$B$2466,2,0),"")</f>
        <v>Pasajes al Interior</v>
      </c>
      <c r="AO781" s="87">
        <v>50</v>
      </c>
      <c r="AP781" s="88">
        <v>0</v>
      </c>
      <c r="AQ781" s="88">
        <v>0</v>
      </c>
      <c r="AR781" s="88">
        <v>0</v>
      </c>
      <c r="AS781" s="88">
        <v>25</v>
      </c>
      <c r="AT781" s="88">
        <v>0</v>
      </c>
      <c r="AU781" s="88">
        <v>0</v>
      </c>
      <c r="AV781" s="88">
        <v>25</v>
      </c>
      <c r="AW781" s="88">
        <v>0</v>
      </c>
      <c r="AX781" s="88">
        <v>0</v>
      </c>
      <c r="AY781" s="88">
        <v>0</v>
      </c>
      <c r="AZ781" s="88">
        <v>0</v>
      </c>
      <c r="BA781" s="88">
        <v>0</v>
      </c>
      <c r="BB781" s="89">
        <f t="shared" si="47"/>
        <v>50</v>
      </c>
      <c r="BC781" s="90" t="str">
        <f t="shared" si="46"/>
        <v>OK</v>
      </c>
      <c r="BD781" s="91" t="str">
        <f t="shared" si="48"/>
        <v xml:space="preserve">                  </v>
      </c>
      <c r="BE781" s="92">
        <f t="shared" si="49"/>
        <v>12</v>
      </c>
    </row>
    <row r="782" spans="1:57" s="74" customFormat="1" ht="50.1" customHeight="1" x14ac:dyDescent="0.2">
      <c r="A782" s="78" t="s">
        <v>55</v>
      </c>
      <c r="B782" s="78" t="s">
        <v>56</v>
      </c>
      <c r="C782" s="78" t="s">
        <v>9</v>
      </c>
      <c r="D782" s="78" t="s">
        <v>605</v>
      </c>
      <c r="E782" s="79" t="str">
        <f>+IF(C782&lt;&gt;"",VLOOKUP(MID(C782,18,5),NIVELES!$A$133:$B$213,2,0),"")</f>
        <v>NAPO</v>
      </c>
      <c r="F782" s="80" t="s">
        <v>79</v>
      </c>
      <c r="G782" s="81" t="str">
        <f>+IF(F782&lt;&gt;"",VLOOKUP(F782,NIVELES!$A$246:$C$464,3,0),"")</f>
        <v xml:space="preserve"> </v>
      </c>
      <c r="H782" s="82" t="s">
        <v>1024</v>
      </c>
      <c r="I782" s="78" t="s">
        <v>2290</v>
      </c>
      <c r="J782" s="78" t="s">
        <v>1078</v>
      </c>
      <c r="K782" s="78" t="s">
        <v>2291</v>
      </c>
      <c r="L782" s="78" t="s">
        <v>2294</v>
      </c>
      <c r="M782" s="78">
        <v>30</v>
      </c>
      <c r="N782" s="78" t="s">
        <v>2295</v>
      </c>
      <c r="O782" s="78" t="s">
        <v>2336</v>
      </c>
      <c r="P782" s="82">
        <v>1</v>
      </c>
      <c r="Q782" s="78" t="s">
        <v>1954</v>
      </c>
      <c r="R782" s="82">
        <v>0</v>
      </c>
      <c r="S782" s="82">
        <v>0</v>
      </c>
      <c r="T782" s="82">
        <v>1</v>
      </c>
      <c r="U782" s="82">
        <v>0</v>
      </c>
      <c r="V782" s="82">
        <v>0</v>
      </c>
      <c r="W782" s="82">
        <v>0</v>
      </c>
      <c r="X782" s="82">
        <v>0</v>
      </c>
      <c r="Y782" s="82">
        <v>0</v>
      </c>
      <c r="Z782" s="82">
        <v>0</v>
      </c>
      <c r="AA782" s="82">
        <v>0</v>
      </c>
      <c r="AB782" s="82">
        <v>0</v>
      </c>
      <c r="AC782" s="82">
        <v>0</v>
      </c>
      <c r="AD782" s="85" t="str">
        <f>IF(A782&lt;&gt;"",IF(D782="DIRECCIÓN_DE_TRANSFERENCIAS","280 0031",VLOOKUP(C782,NIVELES!$A$14:$B$105,2,0)),"")</f>
        <v>280 2110</v>
      </c>
      <c r="AE782" s="86" t="s">
        <v>322</v>
      </c>
      <c r="AF782" s="86" t="s">
        <v>542</v>
      </c>
      <c r="AG782" s="79" t="str">
        <f>+IF(AF782&lt;&gt;"",VLOOKUP(AF782,NIVELES!$A$666:$B$673,2,0),"")</f>
        <v>SISTEMA_DE_PROTECCIÓN_ESPECIAL_EN_EL_CICLO_DE_VIDA</v>
      </c>
      <c r="AH782" s="78" t="s">
        <v>452</v>
      </c>
      <c r="AI782" s="79" t="str">
        <f>IF(AH782&lt;&gt;"",VLOOKUP(CONCATENATE(AG782,AH782),NIVELES!$B$676:$C$745,2,0),"")</f>
        <v>Modalidades De Proteccion Especial Directos</v>
      </c>
      <c r="AJ782" s="78" t="s">
        <v>517</v>
      </c>
      <c r="AK782" s="79" t="str">
        <f>+IF(AJ782&lt;&gt;"",VLOOKUP(AJ782,NIVELES!$A$816:$B$892,2,0),"")</f>
        <v>NO APLICA</v>
      </c>
      <c r="AL782" s="78" t="s">
        <v>554</v>
      </c>
      <c r="AM782" s="78">
        <v>530402</v>
      </c>
      <c r="AN782" s="79" t="str">
        <f>IF(AM782&lt;&gt;"",+VLOOKUP(AM782,NIVELES!$A$1652:$B$2466,2,0),"")</f>
        <v>Edificios, Locales, Residencias y Cableado Estructurado (Instalación, Mantenimiento y Reparación)</v>
      </c>
      <c r="AO782" s="87">
        <v>3253.95</v>
      </c>
      <c r="AP782" s="88">
        <v>0</v>
      </c>
      <c r="AQ782" s="88">
        <v>0</v>
      </c>
      <c r="AR782" s="88">
        <v>3253.95</v>
      </c>
      <c r="AS782" s="88">
        <v>0</v>
      </c>
      <c r="AT782" s="88">
        <v>0</v>
      </c>
      <c r="AU782" s="88">
        <v>0</v>
      </c>
      <c r="AV782" s="88">
        <v>0</v>
      </c>
      <c r="AW782" s="88">
        <v>0</v>
      </c>
      <c r="AX782" s="88">
        <v>0</v>
      </c>
      <c r="AY782" s="88">
        <v>0</v>
      </c>
      <c r="AZ782" s="88">
        <v>0</v>
      </c>
      <c r="BA782" s="88">
        <v>0</v>
      </c>
      <c r="BB782" s="89">
        <f t="shared" si="47"/>
        <v>3253.95</v>
      </c>
      <c r="BC782" s="90" t="str">
        <f t="shared" si="46"/>
        <v>OK</v>
      </c>
      <c r="BD782" s="91" t="str">
        <f t="shared" si="48"/>
        <v xml:space="preserve">                  </v>
      </c>
      <c r="BE782" s="92">
        <f t="shared" si="49"/>
        <v>1</v>
      </c>
    </row>
    <row r="783" spans="1:57" s="74" customFormat="1" ht="50.1" customHeight="1" x14ac:dyDescent="0.2">
      <c r="A783" s="78" t="s">
        <v>55</v>
      </c>
      <c r="B783" s="78" t="s">
        <v>56</v>
      </c>
      <c r="C783" s="78" t="s">
        <v>1031</v>
      </c>
      <c r="D783" s="78" t="s">
        <v>605</v>
      </c>
      <c r="E783" s="79" t="str">
        <f>+IF(C783&lt;&gt;"",VLOOKUP(MID(C783,18,5),NIVELES!$A$133:$B$213,2,0),"")</f>
        <v>ORELLANA</v>
      </c>
      <c r="F783" s="80" t="s">
        <v>175</v>
      </c>
      <c r="G783" s="81" t="str">
        <f>+IF(F783&lt;&gt;"",VLOOKUP(F783,NIVELES!$A$246:$C$464,3,0),"")</f>
        <v xml:space="preserve"> </v>
      </c>
      <c r="H783" s="82" t="s">
        <v>1024</v>
      </c>
      <c r="I783" s="78" t="s">
        <v>2311</v>
      </c>
      <c r="J783" s="78" t="s">
        <v>1078</v>
      </c>
      <c r="K783" s="78" t="s">
        <v>2291</v>
      </c>
      <c r="L783" s="78" t="s">
        <v>2337</v>
      </c>
      <c r="M783" s="78">
        <v>472</v>
      </c>
      <c r="N783" s="78" t="s">
        <v>2338</v>
      </c>
      <c r="O783" s="78" t="s">
        <v>2292</v>
      </c>
      <c r="P783" s="82">
        <v>1</v>
      </c>
      <c r="Q783" s="78" t="s">
        <v>2293</v>
      </c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82"/>
      <c r="AC783" s="82">
        <v>1</v>
      </c>
      <c r="AD783" s="85" t="str">
        <f>IF(A783&lt;&gt;"",IF(D783="DIRECCIÓN_DE_TRANSFERENCIAS","280 0031",VLOOKUP(C783,NIVELES!$A$14:$B$105,2,0)),"")</f>
        <v>280 2320</v>
      </c>
      <c r="AE783" s="86" t="s">
        <v>322</v>
      </c>
      <c r="AF783" s="86" t="s">
        <v>543</v>
      </c>
      <c r="AG783" s="79" t="str">
        <f>+IF(AF783&lt;&gt;"",VLOOKUP(AF783,NIVELES!$A$666:$B$673,2,0),"")</f>
        <v>DESARROLLO_INFANTIL</v>
      </c>
      <c r="AH783" s="78" t="s">
        <v>322</v>
      </c>
      <c r="AI783" s="79" t="str">
        <f>IF(AH783&lt;&gt;"",VLOOKUP(CONCATENATE(AG783,AH783),NIVELES!$B$676:$C$745,2,0),"")</f>
        <v>Centros Infantiles Del Buen Vivir Atencion Directa -Funcionamiento Operación Y Atencion De Unidades</v>
      </c>
      <c r="AJ783" s="78" t="s">
        <v>517</v>
      </c>
      <c r="AK783" s="79" t="str">
        <f>+IF(AJ783&lt;&gt;"",VLOOKUP(AJ783,NIVELES!$A$816:$B$892,2,0),"")</f>
        <v>NO APLICA</v>
      </c>
      <c r="AL783" s="78" t="s">
        <v>553</v>
      </c>
      <c r="AM783" s="78">
        <v>510203</v>
      </c>
      <c r="AN783" s="79" t="str">
        <f>IF(AM783&lt;&gt;"",+VLOOKUP(AM783,NIVELES!$A$1652:$B$2466,2,0),"")</f>
        <v>Decimotercer Sueldo</v>
      </c>
      <c r="AO783" s="87">
        <v>43402.15</v>
      </c>
      <c r="AP783" s="88">
        <v>0</v>
      </c>
      <c r="AQ783" s="88">
        <v>0</v>
      </c>
      <c r="AR783" s="88">
        <v>0</v>
      </c>
      <c r="AS783" s="88">
        <v>0</v>
      </c>
      <c r="AT783" s="88">
        <v>0</v>
      </c>
      <c r="AU783" s="88">
        <v>0</v>
      </c>
      <c r="AV783" s="88">
        <v>0</v>
      </c>
      <c r="AW783" s="88">
        <v>0</v>
      </c>
      <c r="AX783" s="88">
        <v>0</v>
      </c>
      <c r="AY783" s="88">
        <v>0</v>
      </c>
      <c r="AZ783" s="88">
        <v>0</v>
      </c>
      <c r="BA783" s="88">
        <v>43402.15</v>
      </c>
      <c r="BB783" s="89">
        <f t="shared" si="47"/>
        <v>43402.15</v>
      </c>
      <c r="BC783" s="90" t="str">
        <f t="shared" si="46"/>
        <v>OK</v>
      </c>
      <c r="BD783" s="91" t="str">
        <f t="shared" si="48"/>
        <v xml:space="preserve">                  </v>
      </c>
      <c r="BE783" s="92">
        <f t="shared" si="49"/>
        <v>1</v>
      </c>
    </row>
    <row r="784" spans="1:57" s="74" customFormat="1" ht="50.1" customHeight="1" x14ac:dyDescent="0.2">
      <c r="A784" s="78" t="s">
        <v>55</v>
      </c>
      <c r="B784" s="78" t="s">
        <v>56</v>
      </c>
      <c r="C784" s="78" t="s">
        <v>1031</v>
      </c>
      <c r="D784" s="78" t="s">
        <v>605</v>
      </c>
      <c r="E784" s="79" t="str">
        <f>+IF(C784&lt;&gt;"",VLOOKUP(MID(C784,18,5),NIVELES!$A$133:$B$213,2,0),"")</f>
        <v>ORELLANA</v>
      </c>
      <c r="F784" s="80" t="s">
        <v>175</v>
      </c>
      <c r="G784" s="81" t="str">
        <f>+IF(F784&lt;&gt;"",VLOOKUP(F784,NIVELES!$A$246:$C$464,3,0),"")</f>
        <v xml:space="preserve"> </v>
      </c>
      <c r="H784" s="82" t="s">
        <v>1024</v>
      </c>
      <c r="I784" s="78" t="s">
        <v>2311</v>
      </c>
      <c r="J784" s="78" t="s">
        <v>1078</v>
      </c>
      <c r="K784" s="78" t="s">
        <v>2291</v>
      </c>
      <c r="L784" s="78" t="s">
        <v>2337</v>
      </c>
      <c r="M784" s="78">
        <v>472</v>
      </c>
      <c r="N784" s="78" t="s">
        <v>2338</v>
      </c>
      <c r="O784" s="78" t="s">
        <v>2292</v>
      </c>
      <c r="P784" s="82">
        <v>1</v>
      </c>
      <c r="Q784" s="78" t="s">
        <v>2293</v>
      </c>
      <c r="R784" s="82"/>
      <c r="S784" s="82"/>
      <c r="T784" s="82"/>
      <c r="U784" s="82"/>
      <c r="V784" s="82"/>
      <c r="W784" s="82"/>
      <c r="X784" s="82"/>
      <c r="Y784" s="82">
        <v>1</v>
      </c>
      <c r="Z784" s="82"/>
      <c r="AA784" s="82"/>
      <c r="AB784" s="82"/>
      <c r="AC784" s="82"/>
      <c r="AD784" s="85" t="str">
        <f>IF(A784&lt;&gt;"",IF(D784="DIRECCIÓN_DE_TRANSFERENCIAS","280 0031",VLOOKUP(C784,NIVELES!$A$14:$B$105,2,0)),"")</f>
        <v>280 2320</v>
      </c>
      <c r="AE784" s="86" t="s">
        <v>322</v>
      </c>
      <c r="AF784" s="86" t="s">
        <v>543</v>
      </c>
      <c r="AG784" s="79" t="str">
        <f>+IF(AF784&lt;&gt;"",VLOOKUP(AF784,NIVELES!$A$666:$B$673,2,0),"")</f>
        <v>DESARROLLO_INFANTIL</v>
      </c>
      <c r="AH784" s="78" t="s">
        <v>322</v>
      </c>
      <c r="AI784" s="79" t="str">
        <f>IF(AH784&lt;&gt;"",VLOOKUP(CONCATENATE(AG784,AH784),NIVELES!$B$676:$C$745,2,0),"")</f>
        <v>Centros Infantiles Del Buen Vivir Atencion Directa -Funcionamiento Operación Y Atencion De Unidades</v>
      </c>
      <c r="AJ784" s="78" t="s">
        <v>517</v>
      </c>
      <c r="AK784" s="79" t="str">
        <f>+IF(AJ784&lt;&gt;"",VLOOKUP(AJ784,NIVELES!$A$816:$B$892,2,0),"")</f>
        <v>NO APLICA</v>
      </c>
      <c r="AL784" s="78" t="s">
        <v>553</v>
      </c>
      <c r="AM784" s="78">
        <v>510204</v>
      </c>
      <c r="AN784" s="79" t="str">
        <f>IF(AM784&lt;&gt;"",+VLOOKUP(AM784,NIVELES!$A$1652:$B$2466,2,0),"")</f>
        <v>Decimocuarto Sueldo</v>
      </c>
      <c r="AO784" s="87">
        <v>27350.17</v>
      </c>
      <c r="AP784" s="88">
        <v>0</v>
      </c>
      <c r="AQ784" s="88">
        <v>0</v>
      </c>
      <c r="AR784" s="88">
        <v>0</v>
      </c>
      <c r="AS784" s="88">
        <v>0</v>
      </c>
      <c r="AT784" s="88">
        <v>0</v>
      </c>
      <c r="AU784" s="88">
        <v>0</v>
      </c>
      <c r="AV784" s="88">
        <v>0</v>
      </c>
      <c r="AW784" s="88">
        <v>25642.83</v>
      </c>
      <c r="AX784" s="88">
        <v>0</v>
      </c>
      <c r="AY784" s="88">
        <v>0</v>
      </c>
      <c r="AZ784" s="88">
        <v>0</v>
      </c>
      <c r="BA784" s="88">
        <v>1707.3399999999965</v>
      </c>
      <c r="BB784" s="89">
        <f t="shared" si="47"/>
        <v>27350.17</v>
      </c>
      <c r="BC784" s="90" t="str">
        <f t="shared" si="46"/>
        <v>OK</v>
      </c>
      <c r="BD784" s="91" t="str">
        <f t="shared" si="48"/>
        <v xml:space="preserve">                  </v>
      </c>
      <c r="BE784" s="92">
        <f t="shared" si="49"/>
        <v>1</v>
      </c>
    </row>
    <row r="785" spans="1:57" s="74" customFormat="1" ht="50.1" customHeight="1" x14ac:dyDescent="0.2">
      <c r="A785" s="78" t="s">
        <v>55</v>
      </c>
      <c r="B785" s="78" t="s">
        <v>56</v>
      </c>
      <c r="C785" s="78" t="s">
        <v>1031</v>
      </c>
      <c r="D785" s="78" t="s">
        <v>605</v>
      </c>
      <c r="E785" s="79" t="str">
        <f>+IF(C785&lt;&gt;"",VLOOKUP(MID(C785,18,5),NIVELES!$A$133:$B$213,2,0),"")</f>
        <v>ORELLANA</v>
      </c>
      <c r="F785" s="80" t="s">
        <v>175</v>
      </c>
      <c r="G785" s="81" t="str">
        <f>+IF(F785&lt;&gt;"",VLOOKUP(F785,NIVELES!$A$246:$C$464,3,0),"")</f>
        <v xml:space="preserve"> </v>
      </c>
      <c r="H785" s="82" t="s">
        <v>1024</v>
      </c>
      <c r="I785" s="78" t="s">
        <v>2311</v>
      </c>
      <c r="J785" s="78" t="s">
        <v>1078</v>
      </c>
      <c r="K785" s="78" t="s">
        <v>2291</v>
      </c>
      <c r="L785" s="78" t="s">
        <v>2337</v>
      </c>
      <c r="M785" s="78">
        <v>472</v>
      </c>
      <c r="N785" s="78" t="s">
        <v>2338</v>
      </c>
      <c r="O785" s="78" t="s">
        <v>2292</v>
      </c>
      <c r="P785" s="82">
        <v>12</v>
      </c>
      <c r="Q785" s="78" t="s">
        <v>2293</v>
      </c>
      <c r="R785" s="82">
        <v>1</v>
      </c>
      <c r="S785" s="82">
        <v>1</v>
      </c>
      <c r="T785" s="82">
        <v>1</v>
      </c>
      <c r="U785" s="82">
        <v>1</v>
      </c>
      <c r="V785" s="82">
        <v>1</v>
      </c>
      <c r="W785" s="82">
        <v>1</v>
      </c>
      <c r="X785" s="82">
        <v>1</v>
      </c>
      <c r="Y785" s="82">
        <v>1</v>
      </c>
      <c r="Z785" s="82">
        <v>1</v>
      </c>
      <c r="AA785" s="82">
        <v>1</v>
      </c>
      <c r="AB785" s="82">
        <v>1</v>
      </c>
      <c r="AC785" s="82">
        <v>1</v>
      </c>
      <c r="AD785" s="85" t="str">
        <f>IF(A785&lt;&gt;"",IF(D785="DIRECCIÓN_DE_TRANSFERENCIAS","280 0031",VLOOKUP(C785,NIVELES!$A$14:$B$105,2,0)),"")</f>
        <v>280 2320</v>
      </c>
      <c r="AE785" s="86" t="s">
        <v>322</v>
      </c>
      <c r="AF785" s="86" t="s">
        <v>543</v>
      </c>
      <c r="AG785" s="79" t="str">
        <f>+IF(AF785&lt;&gt;"",VLOOKUP(AF785,NIVELES!$A$666:$B$673,2,0),"")</f>
        <v>DESARROLLO_INFANTIL</v>
      </c>
      <c r="AH785" s="78" t="s">
        <v>322</v>
      </c>
      <c r="AI785" s="79" t="str">
        <f>IF(AH785&lt;&gt;"",VLOOKUP(CONCATENATE(AG785,AH785),NIVELES!$B$676:$C$745,2,0),"")</f>
        <v>Centros Infantiles Del Buen Vivir Atencion Directa -Funcionamiento Operación Y Atencion De Unidades</v>
      </c>
      <c r="AJ785" s="78" t="s">
        <v>517</v>
      </c>
      <c r="AK785" s="79" t="str">
        <f>+IF(AJ785&lt;&gt;"",VLOOKUP(AJ785,NIVELES!$A$816:$B$892,2,0),"")</f>
        <v>NO APLICA</v>
      </c>
      <c r="AL785" s="78" t="s">
        <v>553</v>
      </c>
      <c r="AM785" s="78">
        <v>510510</v>
      </c>
      <c r="AN785" s="79" t="str">
        <f>IF(AM785&lt;&gt;"",+VLOOKUP(AM785,NIVELES!$A$1652:$B$2466,2,0),"")</f>
        <v>Servicios Personales por Contrato</v>
      </c>
      <c r="AO785" s="87">
        <v>165314</v>
      </c>
      <c r="AP785" s="88">
        <v>15725.82</v>
      </c>
      <c r="AQ785" s="88">
        <v>28877</v>
      </c>
      <c r="AR785" s="88">
        <v>15725.82</v>
      </c>
      <c r="AS785" s="88">
        <v>15725.82</v>
      </c>
      <c r="AT785" s="88">
        <v>15725.82</v>
      </c>
      <c r="AU785" s="88">
        <v>15725.82</v>
      </c>
      <c r="AV785" s="88">
        <v>15725.82</v>
      </c>
      <c r="AW785" s="88">
        <v>15725.82</v>
      </c>
      <c r="AX785" s="88">
        <v>15725.82</v>
      </c>
      <c r="AY785" s="88">
        <v>10630.44</v>
      </c>
      <c r="AZ785" s="88"/>
      <c r="BA785" s="88">
        <v>0</v>
      </c>
      <c r="BB785" s="89">
        <f t="shared" si="47"/>
        <v>165314.00000000003</v>
      </c>
      <c r="BC785" s="90" t="str">
        <f t="shared" si="46"/>
        <v>OK</v>
      </c>
      <c r="BD785" s="91" t="str">
        <f t="shared" si="48"/>
        <v xml:space="preserve">                  </v>
      </c>
      <c r="BE785" s="92">
        <f t="shared" si="49"/>
        <v>12</v>
      </c>
    </row>
    <row r="786" spans="1:57" s="74" customFormat="1" ht="50.1" customHeight="1" x14ac:dyDescent="0.2">
      <c r="A786" s="78" t="s">
        <v>55</v>
      </c>
      <c r="B786" s="78" t="s">
        <v>56</v>
      </c>
      <c r="C786" s="78" t="s">
        <v>1031</v>
      </c>
      <c r="D786" s="78" t="s">
        <v>605</v>
      </c>
      <c r="E786" s="79" t="str">
        <f>+IF(C786&lt;&gt;"",VLOOKUP(MID(C786,18,5),NIVELES!$A$133:$B$213,2,0),"")</f>
        <v>ORELLANA</v>
      </c>
      <c r="F786" s="80" t="s">
        <v>175</v>
      </c>
      <c r="G786" s="81" t="str">
        <f>+IF(F786&lt;&gt;"",VLOOKUP(F786,NIVELES!$A$246:$C$464,3,0),"")</f>
        <v xml:space="preserve"> </v>
      </c>
      <c r="H786" s="82" t="s">
        <v>1024</v>
      </c>
      <c r="I786" s="78" t="s">
        <v>2311</v>
      </c>
      <c r="J786" s="78" t="s">
        <v>1078</v>
      </c>
      <c r="K786" s="78" t="s">
        <v>2291</v>
      </c>
      <c r="L786" s="78" t="s">
        <v>2337</v>
      </c>
      <c r="M786" s="78">
        <v>472</v>
      </c>
      <c r="N786" s="78" t="s">
        <v>2338</v>
      </c>
      <c r="O786" s="78" t="s">
        <v>2292</v>
      </c>
      <c r="P786" s="82">
        <v>12</v>
      </c>
      <c r="Q786" s="78" t="s">
        <v>2293</v>
      </c>
      <c r="R786" s="82">
        <v>1</v>
      </c>
      <c r="S786" s="82">
        <v>1</v>
      </c>
      <c r="T786" s="82">
        <v>1</v>
      </c>
      <c r="U786" s="82">
        <v>1</v>
      </c>
      <c r="V786" s="82">
        <v>1</v>
      </c>
      <c r="W786" s="82">
        <v>1</v>
      </c>
      <c r="X786" s="82">
        <v>1</v>
      </c>
      <c r="Y786" s="82">
        <v>1</v>
      </c>
      <c r="Z786" s="82">
        <v>1</v>
      </c>
      <c r="AA786" s="82">
        <v>1</v>
      </c>
      <c r="AB786" s="82">
        <v>1</v>
      </c>
      <c r="AC786" s="82">
        <v>1</v>
      </c>
      <c r="AD786" s="85" t="str">
        <f>IF(A786&lt;&gt;"",IF(D786="DIRECCIÓN_DE_TRANSFERENCIAS","280 0031",VLOOKUP(C786,NIVELES!$A$14:$B$105,2,0)),"")</f>
        <v>280 2320</v>
      </c>
      <c r="AE786" s="86" t="s">
        <v>322</v>
      </c>
      <c r="AF786" s="86" t="s">
        <v>543</v>
      </c>
      <c r="AG786" s="79" t="str">
        <f>+IF(AF786&lt;&gt;"",VLOOKUP(AF786,NIVELES!$A$666:$B$673,2,0),"")</f>
        <v>DESARROLLO_INFANTIL</v>
      </c>
      <c r="AH786" s="78" t="s">
        <v>322</v>
      </c>
      <c r="AI786" s="79" t="str">
        <f>IF(AH786&lt;&gt;"",VLOOKUP(CONCATENATE(AG786,AH786),NIVELES!$B$676:$C$745,2,0),"")</f>
        <v>Centros Infantiles Del Buen Vivir Atencion Directa -Funcionamiento Operación Y Atencion De Unidades</v>
      </c>
      <c r="AJ786" s="78" t="s">
        <v>517</v>
      </c>
      <c r="AK786" s="79" t="str">
        <f>+IF(AJ786&lt;&gt;"",VLOOKUP(AJ786,NIVELES!$A$816:$B$892,2,0),"")</f>
        <v>NO APLICA</v>
      </c>
      <c r="AL786" s="78" t="s">
        <v>553</v>
      </c>
      <c r="AM786" s="78">
        <v>510601</v>
      </c>
      <c r="AN786" s="79" t="str">
        <f>IF(AM786&lt;&gt;"",+VLOOKUP(AM786,NIVELES!$A$1652:$B$2466,2,0),"")</f>
        <v>Aporte Patronal</v>
      </c>
      <c r="AO786" s="87">
        <v>50203.93</v>
      </c>
      <c r="AP786" s="88">
        <v>4411.1099999999997</v>
      </c>
      <c r="AQ786" s="88">
        <v>8473.51</v>
      </c>
      <c r="AR786" s="88">
        <v>4411.1099999999997</v>
      </c>
      <c r="AS786" s="88">
        <v>4411.1099999999997</v>
      </c>
      <c r="AT786" s="88">
        <v>4411.1099999999997</v>
      </c>
      <c r="AU786" s="88">
        <v>4411.1099999999997</v>
      </c>
      <c r="AV786" s="88">
        <v>4411.1099999999997</v>
      </c>
      <c r="AW786" s="88">
        <v>4411.1099999999997</v>
      </c>
      <c r="AX786" s="88">
        <v>4411.1099999999997</v>
      </c>
      <c r="AY786" s="88">
        <v>4411.1099999999997</v>
      </c>
      <c r="AZ786" s="88">
        <v>2030.43</v>
      </c>
      <c r="BA786" s="88"/>
      <c r="BB786" s="89">
        <f t="shared" si="47"/>
        <v>50203.93</v>
      </c>
      <c r="BC786" s="90" t="str">
        <f t="shared" si="46"/>
        <v>OK</v>
      </c>
      <c r="BD786" s="91" t="str">
        <f t="shared" si="48"/>
        <v xml:space="preserve">                  </v>
      </c>
      <c r="BE786" s="92">
        <f t="shared" si="49"/>
        <v>12</v>
      </c>
    </row>
    <row r="787" spans="1:57" s="74" customFormat="1" ht="50.1" customHeight="1" x14ac:dyDescent="0.2">
      <c r="A787" s="78" t="s">
        <v>55</v>
      </c>
      <c r="B787" s="78" t="s">
        <v>56</v>
      </c>
      <c r="C787" s="78" t="s">
        <v>1031</v>
      </c>
      <c r="D787" s="78" t="s">
        <v>605</v>
      </c>
      <c r="E787" s="79" t="str">
        <f>+IF(C787&lt;&gt;"",VLOOKUP(MID(C787,18,5),NIVELES!$A$133:$B$213,2,0),"")</f>
        <v>ORELLANA</v>
      </c>
      <c r="F787" s="80" t="s">
        <v>175</v>
      </c>
      <c r="G787" s="81" t="str">
        <f>+IF(F787&lt;&gt;"",VLOOKUP(F787,NIVELES!$A$246:$C$464,3,0),"")</f>
        <v xml:space="preserve"> </v>
      </c>
      <c r="H787" s="82" t="s">
        <v>1024</v>
      </c>
      <c r="I787" s="78" t="s">
        <v>2311</v>
      </c>
      <c r="J787" s="78" t="s">
        <v>1078</v>
      </c>
      <c r="K787" s="78" t="s">
        <v>2291</v>
      </c>
      <c r="L787" s="78" t="s">
        <v>2337</v>
      </c>
      <c r="M787" s="78">
        <v>472</v>
      </c>
      <c r="N787" s="78" t="s">
        <v>2338</v>
      </c>
      <c r="O787" s="78" t="s">
        <v>2292</v>
      </c>
      <c r="P787" s="82">
        <v>12</v>
      </c>
      <c r="Q787" s="78" t="s">
        <v>2293</v>
      </c>
      <c r="R787" s="82">
        <v>1</v>
      </c>
      <c r="S787" s="82">
        <v>1</v>
      </c>
      <c r="T787" s="82">
        <v>1</v>
      </c>
      <c r="U787" s="82">
        <v>1</v>
      </c>
      <c r="V787" s="82">
        <v>1</v>
      </c>
      <c r="W787" s="82">
        <v>1</v>
      </c>
      <c r="X787" s="82">
        <v>1</v>
      </c>
      <c r="Y787" s="82">
        <v>1</v>
      </c>
      <c r="Z787" s="82">
        <v>1</v>
      </c>
      <c r="AA787" s="82">
        <v>1</v>
      </c>
      <c r="AB787" s="82">
        <v>1</v>
      </c>
      <c r="AC787" s="82">
        <v>1</v>
      </c>
      <c r="AD787" s="85" t="str">
        <f>IF(A787&lt;&gt;"",IF(D787="DIRECCIÓN_DE_TRANSFERENCIAS","280 0031",VLOOKUP(C787,NIVELES!$A$14:$B$105,2,0)),"")</f>
        <v>280 2320</v>
      </c>
      <c r="AE787" s="86" t="s">
        <v>322</v>
      </c>
      <c r="AF787" s="86" t="s">
        <v>543</v>
      </c>
      <c r="AG787" s="79" t="str">
        <f>+IF(AF787&lt;&gt;"",VLOOKUP(AF787,NIVELES!$A$666:$B$673,2,0),"")</f>
        <v>DESARROLLO_INFANTIL</v>
      </c>
      <c r="AH787" s="78" t="s">
        <v>322</v>
      </c>
      <c r="AI787" s="79" t="str">
        <f>IF(AH787&lt;&gt;"",VLOOKUP(CONCATENATE(AG787,AH787),NIVELES!$B$676:$C$745,2,0),"")</f>
        <v>Centros Infantiles Del Buen Vivir Atencion Directa -Funcionamiento Operación Y Atencion De Unidades</v>
      </c>
      <c r="AJ787" s="78" t="s">
        <v>517</v>
      </c>
      <c r="AK787" s="79" t="str">
        <f>+IF(AJ787&lt;&gt;"",VLOOKUP(AJ787,NIVELES!$A$816:$B$892,2,0),"")</f>
        <v>NO APLICA</v>
      </c>
      <c r="AL787" s="78" t="s">
        <v>553</v>
      </c>
      <c r="AM787" s="78">
        <v>510602</v>
      </c>
      <c r="AN787" s="79" t="str">
        <f>IF(AM787&lt;&gt;"",+VLOOKUP(AM787,NIVELES!$A$1652:$B$2466,2,0),"")</f>
        <v>Fondo de Reserva</v>
      </c>
      <c r="AO787" s="87">
        <v>41691.339999999997</v>
      </c>
      <c r="AP787" s="88">
        <v>4012.97</v>
      </c>
      <c r="AQ787" s="88">
        <v>3316.25</v>
      </c>
      <c r="AR787" s="88">
        <v>4012.97</v>
      </c>
      <c r="AS787" s="88">
        <v>4012.97</v>
      </c>
      <c r="AT787" s="88">
        <v>4012.97</v>
      </c>
      <c r="AU787" s="88">
        <v>4012.97</v>
      </c>
      <c r="AV787" s="88">
        <v>4012.97</v>
      </c>
      <c r="AW787" s="88">
        <v>4012.97</v>
      </c>
      <c r="AX787" s="88">
        <v>4012.97</v>
      </c>
      <c r="AY787" s="88">
        <v>4012.97</v>
      </c>
      <c r="AZ787" s="88">
        <v>1772.05</v>
      </c>
      <c r="BA787" s="88">
        <v>486.3099999999904</v>
      </c>
      <c r="BB787" s="89">
        <f t="shared" si="47"/>
        <v>41691.339999999997</v>
      </c>
      <c r="BC787" s="90" t="str">
        <f t="shared" si="46"/>
        <v>OK</v>
      </c>
      <c r="BD787" s="91" t="str">
        <f t="shared" si="48"/>
        <v xml:space="preserve">                  </v>
      </c>
      <c r="BE787" s="92">
        <f t="shared" si="49"/>
        <v>12</v>
      </c>
    </row>
    <row r="788" spans="1:57" s="74" customFormat="1" ht="50.1" customHeight="1" x14ac:dyDescent="0.2">
      <c r="A788" s="78" t="s">
        <v>55</v>
      </c>
      <c r="B788" s="78" t="s">
        <v>56</v>
      </c>
      <c r="C788" s="78" t="s">
        <v>1031</v>
      </c>
      <c r="D788" s="78" t="s">
        <v>605</v>
      </c>
      <c r="E788" s="79" t="str">
        <f>+IF(C788&lt;&gt;"",VLOOKUP(MID(C788,18,5),NIVELES!$A$133:$B$213,2,0),"")</f>
        <v>ORELLANA</v>
      </c>
      <c r="F788" s="80" t="s">
        <v>175</v>
      </c>
      <c r="G788" s="81" t="str">
        <f>+IF(F788&lt;&gt;"",VLOOKUP(F788,NIVELES!$A$246:$C$464,3,0),"")</f>
        <v xml:space="preserve"> </v>
      </c>
      <c r="H788" s="82" t="s">
        <v>1024</v>
      </c>
      <c r="I788" s="78" t="s">
        <v>2311</v>
      </c>
      <c r="J788" s="78" t="s">
        <v>1078</v>
      </c>
      <c r="K788" s="78" t="s">
        <v>2291</v>
      </c>
      <c r="L788" s="78" t="s">
        <v>2337</v>
      </c>
      <c r="M788" s="78">
        <v>472</v>
      </c>
      <c r="N788" s="78" t="s">
        <v>2338</v>
      </c>
      <c r="O788" s="78" t="s">
        <v>2292</v>
      </c>
      <c r="P788" s="82">
        <v>12</v>
      </c>
      <c r="Q788" s="78" t="s">
        <v>2293</v>
      </c>
      <c r="R788" s="82">
        <v>1</v>
      </c>
      <c r="S788" s="82">
        <v>1</v>
      </c>
      <c r="T788" s="82">
        <v>1</v>
      </c>
      <c r="U788" s="82">
        <v>1</v>
      </c>
      <c r="V788" s="82">
        <v>1</v>
      </c>
      <c r="W788" s="82">
        <v>1</v>
      </c>
      <c r="X788" s="82">
        <v>1</v>
      </c>
      <c r="Y788" s="82">
        <v>1</v>
      </c>
      <c r="Z788" s="82">
        <v>1</v>
      </c>
      <c r="AA788" s="82">
        <v>1</v>
      </c>
      <c r="AB788" s="82">
        <v>1</v>
      </c>
      <c r="AC788" s="82">
        <v>1</v>
      </c>
      <c r="AD788" s="85" t="str">
        <f>IF(A788&lt;&gt;"",IF(D788="DIRECCIÓN_DE_TRANSFERENCIAS","280 0031",VLOOKUP(C788,NIVELES!$A$14:$B$105,2,0)),"")</f>
        <v>280 2320</v>
      </c>
      <c r="AE788" s="86" t="s">
        <v>322</v>
      </c>
      <c r="AF788" s="86" t="s">
        <v>543</v>
      </c>
      <c r="AG788" s="79" t="str">
        <f>+IF(AF788&lt;&gt;"",VLOOKUP(AF788,NIVELES!$A$666:$B$673,2,0),"")</f>
        <v>DESARROLLO_INFANTIL</v>
      </c>
      <c r="AH788" s="78" t="s">
        <v>322</v>
      </c>
      <c r="AI788" s="79" t="str">
        <f>IF(AH788&lt;&gt;"",VLOOKUP(CONCATENATE(AG788,AH788),NIVELES!$B$676:$C$745,2,0),"")</f>
        <v>Centros Infantiles Del Buen Vivir Atencion Directa -Funcionamiento Operación Y Atencion De Unidades</v>
      </c>
      <c r="AJ788" s="78" t="s">
        <v>517</v>
      </c>
      <c r="AK788" s="79" t="str">
        <f>+IF(AJ788&lt;&gt;"",VLOOKUP(AJ788,NIVELES!$A$816:$B$892,2,0),"")</f>
        <v>NO APLICA</v>
      </c>
      <c r="AL788" s="78" t="s">
        <v>553</v>
      </c>
      <c r="AM788" s="78">
        <v>510105</v>
      </c>
      <c r="AN788" s="79" t="str">
        <f>IF(AM788&lt;&gt;"",+VLOOKUP(AM788,NIVELES!$A$1652:$B$2466,2,0),"")</f>
        <v>Remuneraciones Unificadas</v>
      </c>
      <c r="AO788" s="87">
        <v>356328</v>
      </c>
      <c r="AP788" s="88">
        <v>29694</v>
      </c>
      <c r="AQ788" s="88">
        <v>58920</v>
      </c>
      <c r="AR788" s="88">
        <v>29694</v>
      </c>
      <c r="AS788" s="88">
        <v>29694</v>
      </c>
      <c r="AT788" s="88">
        <v>29694</v>
      </c>
      <c r="AU788" s="88">
        <v>29694</v>
      </c>
      <c r="AV788" s="88">
        <v>29694</v>
      </c>
      <c r="AW788" s="88">
        <v>29694</v>
      </c>
      <c r="AX788" s="88">
        <v>29694</v>
      </c>
      <c r="AY788" s="88">
        <v>29694</v>
      </c>
      <c r="AZ788" s="88">
        <v>29694</v>
      </c>
      <c r="BA788" s="88">
        <v>468</v>
      </c>
      <c r="BB788" s="89">
        <f t="shared" si="47"/>
        <v>356328</v>
      </c>
      <c r="BC788" s="90" t="str">
        <f t="shared" si="46"/>
        <v>OK</v>
      </c>
      <c r="BD788" s="91" t="str">
        <f t="shared" si="48"/>
        <v xml:space="preserve">                  </v>
      </c>
      <c r="BE788" s="92">
        <f t="shared" si="49"/>
        <v>12</v>
      </c>
    </row>
    <row r="789" spans="1:57" s="74" customFormat="1" ht="50.1" customHeight="1" x14ac:dyDescent="0.2">
      <c r="A789" s="78" t="s">
        <v>55</v>
      </c>
      <c r="B789" s="78" t="s">
        <v>56</v>
      </c>
      <c r="C789" s="78" t="s">
        <v>1031</v>
      </c>
      <c r="D789" s="78" t="s">
        <v>605</v>
      </c>
      <c r="E789" s="79" t="str">
        <f>+IF(C789&lt;&gt;"",VLOOKUP(MID(C789,18,5),NIVELES!$A$133:$B$213,2,0),"")</f>
        <v>ORELLANA</v>
      </c>
      <c r="F789" s="80" t="s">
        <v>175</v>
      </c>
      <c r="G789" s="81" t="str">
        <f>+IF(F789&lt;&gt;"",VLOOKUP(F789,NIVELES!$A$246:$C$464,3,0),"")</f>
        <v xml:space="preserve"> </v>
      </c>
      <c r="H789" s="82" t="s">
        <v>1024</v>
      </c>
      <c r="I789" s="78" t="s">
        <v>2311</v>
      </c>
      <c r="J789" s="78" t="s">
        <v>1078</v>
      </c>
      <c r="K789" s="78" t="s">
        <v>2291</v>
      </c>
      <c r="L789" s="78" t="s">
        <v>2337</v>
      </c>
      <c r="M789" s="78">
        <v>3905</v>
      </c>
      <c r="N789" s="78" t="s">
        <v>2338</v>
      </c>
      <c r="O789" s="78" t="s">
        <v>2292</v>
      </c>
      <c r="P789" s="82">
        <v>12</v>
      </c>
      <c r="Q789" s="78" t="s">
        <v>2293</v>
      </c>
      <c r="R789" s="82">
        <v>1</v>
      </c>
      <c r="S789" s="82">
        <v>1</v>
      </c>
      <c r="T789" s="82">
        <v>1</v>
      </c>
      <c r="U789" s="82">
        <v>1</v>
      </c>
      <c r="V789" s="82">
        <v>1</v>
      </c>
      <c r="W789" s="82">
        <v>1</v>
      </c>
      <c r="X789" s="82">
        <v>1</v>
      </c>
      <c r="Y789" s="82">
        <v>1</v>
      </c>
      <c r="Z789" s="82">
        <v>1</v>
      </c>
      <c r="AA789" s="82">
        <v>1</v>
      </c>
      <c r="AB789" s="82">
        <v>1</v>
      </c>
      <c r="AC789" s="82">
        <v>1</v>
      </c>
      <c r="AD789" s="85" t="str">
        <f>IF(A789&lt;&gt;"",IF(D789="DIRECCIÓN_DE_TRANSFERENCIAS","280 0031",VLOOKUP(C789,NIVELES!$A$14:$B$105,2,0)),"")</f>
        <v>280 2320</v>
      </c>
      <c r="AE789" s="86" t="s">
        <v>322</v>
      </c>
      <c r="AF789" s="86" t="s">
        <v>543</v>
      </c>
      <c r="AG789" s="79" t="str">
        <f>+IF(AF789&lt;&gt;"",VLOOKUP(AF789,NIVELES!$A$666:$B$673,2,0),"")</f>
        <v>DESARROLLO_INFANTIL</v>
      </c>
      <c r="AH789" s="78" t="s">
        <v>452</v>
      </c>
      <c r="AI789" s="79" t="str">
        <f>IF(AH789&lt;&gt;"",VLOOKUP(CONCATENATE(AG789,AH789),NIVELES!$B$676:$C$745,2,0),"")</f>
        <v>Creciendo Con Nuestros Hijos De Atención Directa Funcionamiento, Operación Y Atención Domiciliar</v>
      </c>
      <c r="AJ789" s="78" t="s">
        <v>517</v>
      </c>
      <c r="AK789" s="79" t="str">
        <f>+IF(AJ789&lt;&gt;"",VLOOKUP(AJ789,NIVELES!$A$816:$B$892,2,0),"")</f>
        <v>NO APLICA</v>
      </c>
      <c r="AL789" s="78" t="s">
        <v>553</v>
      </c>
      <c r="AM789" s="78">
        <v>510105</v>
      </c>
      <c r="AN789" s="79" t="str">
        <f>IF(AM789&lt;&gt;"",+VLOOKUP(AM789,NIVELES!$A$1652:$B$2466,2,0),"")</f>
        <v>Remuneraciones Unificadas</v>
      </c>
      <c r="AO789" s="87">
        <v>390820</v>
      </c>
      <c r="AP789" s="88">
        <v>32760</v>
      </c>
      <c r="AQ789" s="88">
        <v>63219</v>
      </c>
      <c r="AR789" s="88">
        <v>32760</v>
      </c>
      <c r="AS789" s="88">
        <v>32760</v>
      </c>
      <c r="AT789" s="88">
        <v>32760</v>
      </c>
      <c r="AU789" s="88">
        <v>32760</v>
      </c>
      <c r="AV789" s="88">
        <v>32760</v>
      </c>
      <c r="AW789" s="88">
        <v>32760</v>
      </c>
      <c r="AX789" s="88">
        <v>32760</v>
      </c>
      <c r="AY789" s="88">
        <v>32760</v>
      </c>
      <c r="AZ789" s="88">
        <v>32760</v>
      </c>
      <c r="BA789" s="88">
        <v>1</v>
      </c>
      <c r="BB789" s="89">
        <f t="shared" si="47"/>
        <v>390820</v>
      </c>
      <c r="BC789" s="90" t="str">
        <f t="shared" si="46"/>
        <v>OK</v>
      </c>
      <c r="BD789" s="91" t="str">
        <f t="shared" si="48"/>
        <v xml:space="preserve">                  </v>
      </c>
      <c r="BE789" s="92">
        <f t="shared" si="49"/>
        <v>12</v>
      </c>
    </row>
    <row r="790" spans="1:57" s="74" customFormat="1" ht="50.1" customHeight="1" x14ac:dyDescent="0.2">
      <c r="A790" s="78" t="s">
        <v>55</v>
      </c>
      <c r="B790" s="78" t="s">
        <v>56</v>
      </c>
      <c r="C790" s="78" t="s">
        <v>1031</v>
      </c>
      <c r="D790" s="78" t="s">
        <v>605</v>
      </c>
      <c r="E790" s="79" t="str">
        <f>+IF(C790&lt;&gt;"",VLOOKUP(MID(C790,18,5),NIVELES!$A$133:$B$213,2,0),"")</f>
        <v>ORELLANA</v>
      </c>
      <c r="F790" s="80" t="s">
        <v>175</v>
      </c>
      <c r="G790" s="81" t="str">
        <f>+IF(F790&lt;&gt;"",VLOOKUP(F790,NIVELES!$A$246:$C$464,3,0),"")</f>
        <v xml:space="preserve"> </v>
      </c>
      <c r="H790" s="82" t="s">
        <v>1024</v>
      </c>
      <c r="I790" s="78" t="s">
        <v>2311</v>
      </c>
      <c r="J790" s="78" t="s">
        <v>1078</v>
      </c>
      <c r="K790" s="78" t="s">
        <v>2291</v>
      </c>
      <c r="L790" s="78" t="s">
        <v>2337</v>
      </c>
      <c r="M790" s="78">
        <v>3905</v>
      </c>
      <c r="N790" s="78" t="s">
        <v>2338</v>
      </c>
      <c r="O790" s="78" t="s">
        <v>2292</v>
      </c>
      <c r="P790" s="82">
        <v>1</v>
      </c>
      <c r="Q790" s="78" t="s">
        <v>2293</v>
      </c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82"/>
      <c r="AC790" s="82">
        <v>1</v>
      </c>
      <c r="AD790" s="85" t="str">
        <f>IF(A790&lt;&gt;"",IF(D790="DIRECCIÓN_DE_TRANSFERENCIAS","280 0031",VLOOKUP(C790,NIVELES!$A$14:$B$105,2,0)),"")</f>
        <v>280 2320</v>
      </c>
      <c r="AE790" s="86" t="s">
        <v>322</v>
      </c>
      <c r="AF790" s="86" t="s">
        <v>543</v>
      </c>
      <c r="AG790" s="79" t="str">
        <f>+IF(AF790&lt;&gt;"",VLOOKUP(AF790,NIVELES!$A$666:$B$673,2,0),"")</f>
        <v>DESARROLLO_INFANTIL</v>
      </c>
      <c r="AH790" s="78" t="s">
        <v>452</v>
      </c>
      <c r="AI790" s="79" t="str">
        <f>IF(AH790&lt;&gt;"",VLOOKUP(CONCATENATE(AG790,AH790),NIVELES!$B$676:$C$745,2,0),"")</f>
        <v>Creciendo Con Nuestros Hijos De Atención Directa Funcionamiento, Operación Y Atención Domiciliar</v>
      </c>
      <c r="AJ790" s="78" t="s">
        <v>517</v>
      </c>
      <c r="AK790" s="79" t="str">
        <f>+IF(AJ790&lt;&gt;"",VLOOKUP(AJ790,NIVELES!$A$816:$B$892,2,0),"")</f>
        <v>NO APLICA</v>
      </c>
      <c r="AL790" s="78" t="s">
        <v>553</v>
      </c>
      <c r="AM790" s="78">
        <v>510203</v>
      </c>
      <c r="AN790" s="79" t="str">
        <f>IF(AM790&lt;&gt;"",+VLOOKUP(AM790,NIVELES!$A$1652:$B$2466,2,0),"")</f>
        <v>Decimotercer Sueldo</v>
      </c>
      <c r="AO790" s="87">
        <v>32617</v>
      </c>
      <c r="AP790" s="88">
        <v>0</v>
      </c>
      <c r="AQ790" s="88">
        <v>0</v>
      </c>
      <c r="AR790" s="88">
        <v>0</v>
      </c>
      <c r="AS790" s="88">
        <v>0</v>
      </c>
      <c r="AT790" s="88">
        <v>0</v>
      </c>
      <c r="AU790" s="88">
        <v>0</v>
      </c>
      <c r="AV790" s="88">
        <v>0</v>
      </c>
      <c r="AW790" s="88">
        <v>0</v>
      </c>
      <c r="AX790" s="88">
        <v>0</v>
      </c>
      <c r="AY790" s="88">
        <v>0</v>
      </c>
      <c r="AZ790" s="88">
        <v>0</v>
      </c>
      <c r="BA790" s="88">
        <v>32617</v>
      </c>
      <c r="BB790" s="89">
        <f t="shared" si="47"/>
        <v>32617</v>
      </c>
      <c r="BC790" s="90" t="str">
        <f t="shared" si="46"/>
        <v>OK</v>
      </c>
      <c r="BD790" s="91" t="str">
        <f t="shared" si="48"/>
        <v xml:space="preserve">                  </v>
      </c>
      <c r="BE790" s="92">
        <f t="shared" si="49"/>
        <v>1</v>
      </c>
    </row>
    <row r="791" spans="1:57" s="74" customFormat="1" ht="50.1" customHeight="1" x14ac:dyDescent="0.2">
      <c r="A791" s="78" t="s">
        <v>55</v>
      </c>
      <c r="B791" s="78" t="s">
        <v>56</v>
      </c>
      <c r="C791" s="78" t="s">
        <v>1031</v>
      </c>
      <c r="D791" s="78" t="s">
        <v>605</v>
      </c>
      <c r="E791" s="79" t="str">
        <f>+IF(C791&lt;&gt;"",VLOOKUP(MID(C791,18,5),NIVELES!$A$133:$B$213,2,0),"")</f>
        <v>ORELLANA</v>
      </c>
      <c r="F791" s="80" t="s">
        <v>175</v>
      </c>
      <c r="G791" s="81" t="str">
        <f>+IF(F791&lt;&gt;"",VLOOKUP(F791,NIVELES!$A$246:$C$464,3,0),"")</f>
        <v xml:space="preserve"> </v>
      </c>
      <c r="H791" s="82" t="s">
        <v>1024</v>
      </c>
      <c r="I791" s="78" t="s">
        <v>2311</v>
      </c>
      <c r="J791" s="78" t="s">
        <v>1078</v>
      </c>
      <c r="K791" s="78" t="s">
        <v>2291</v>
      </c>
      <c r="L791" s="78" t="s">
        <v>2337</v>
      </c>
      <c r="M791" s="78">
        <v>3905</v>
      </c>
      <c r="N791" s="78" t="s">
        <v>2338</v>
      </c>
      <c r="O791" s="78" t="s">
        <v>2292</v>
      </c>
      <c r="P791" s="82">
        <v>1</v>
      </c>
      <c r="Q791" s="78" t="s">
        <v>2293</v>
      </c>
      <c r="R791" s="82"/>
      <c r="S791" s="82"/>
      <c r="T791" s="82"/>
      <c r="U791" s="82"/>
      <c r="V791" s="82"/>
      <c r="W791" s="82"/>
      <c r="X791" s="82"/>
      <c r="Y791" s="82">
        <v>1</v>
      </c>
      <c r="Z791" s="82"/>
      <c r="AA791" s="82"/>
      <c r="AB791" s="82"/>
      <c r="AC791" s="82"/>
      <c r="AD791" s="85" t="str">
        <f>IF(A791&lt;&gt;"",IF(D791="DIRECCIÓN_DE_TRANSFERENCIAS","280 0031",VLOOKUP(C791,NIVELES!$A$14:$B$105,2,0)),"")</f>
        <v>280 2320</v>
      </c>
      <c r="AE791" s="86" t="s">
        <v>322</v>
      </c>
      <c r="AF791" s="86" t="s">
        <v>543</v>
      </c>
      <c r="AG791" s="79" t="str">
        <f>+IF(AF791&lt;&gt;"",VLOOKUP(AF791,NIVELES!$A$666:$B$673,2,0),"")</f>
        <v>DESARROLLO_INFANTIL</v>
      </c>
      <c r="AH791" s="78" t="s">
        <v>452</v>
      </c>
      <c r="AI791" s="79" t="str">
        <f>IF(AH791&lt;&gt;"",VLOOKUP(CONCATENATE(AG791,AH791),NIVELES!$B$676:$C$745,2,0),"")</f>
        <v>Creciendo Con Nuestros Hijos De Atención Directa Funcionamiento, Operación Y Atención Domiciliar</v>
      </c>
      <c r="AJ791" s="78" t="s">
        <v>517</v>
      </c>
      <c r="AK791" s="79" t="str">
        <f>+IF(AJ791&lt;&gt;"",VLOOKUP(AJ791,NIVELES!$A$816:$B$892,2,0),"")</f>
        <v>NO APLICA</v>
      </c>
      <c r="AL791" s="78" t="s">
        <v>553</v>
      </c>
      <c r="AM791" s="78">
        <v>510204</v>
      </c>
      <c r="AN791" s="79" t="str">
        <f>IF(AM791&lt;&gt;"",+VLOOKUP(AM791,NIVELES!$A$1652:$B$2466,2,0),"")</f>
        <v>Decimocuarto Sueldo</v>
      </c>
      <c r="AO791" s="87">
        <v>21842.33</v>
      </c>
      <c r="AP791" s="88">
        <v>0</v>
      </c>
      <c r="AQ791" s="88">
        <v>0</v>
      </c>
      <c r="AR791" s="88">
        <v>0</v>
      </c>
      <c r="AS791" s="88">
        <v>0</v>
      </c>
      <c r="AT791" s="88">
        <v>0</v>
      </c>
      <c r="AU791" s="88">
        <v>0</v>
      </c>
      <c r="AV791" s="88">
        <v>0</v>
      </c>
      <c r="AW791" s="88">
        <v>20225.330000000002</v>
      </c>
      <c r="AX791" s="88">
        <v>0</v>
      </c>
      <c r="AY791" s="88">
        <v>0</v>
      </c>
      <c r="AZ791" s="88">
        <v>0</v>
      </c>
      <c r="BA791" s="88">
        <v>1617</v>
      </c>
      <c r="BB791" s="89">
        <f t="shared" si="47"/>
        <v>21842.33</v>
      </c>
      <c r="BC791" s="90" t="str">
        <f t="shared" si="46"/>
        <v>OK</v>
      </c>
      <c r="BD791" s="91" t="str">
        <f t="shared" si="48"/>
        <v xml:space="preserve">                  </v>
      </c>
      <c r="BE791" s="92">
        <f t="shared" si="49"/>
        <v>1</v>
      </c>
    </row>
    <row r="792" spans="1:57" s="74" customFormat="1" ht="50.1" customHeight="1" x14ac:dyDescent="0.2">
      <c r="A792" s="78" t="s">
        <v>55</v>
      </c>
      <c r="B792" s="78" t="s">
        <v>56</v>
      </c>
      <c r="C792" s="78" t="s">
        <v>1031</v>
      </c>
      <c r="D792" s="78" t="s">
        <v>605</v>
      </c>
      <c r="E792" s="79" t="str">
        <f>+IF(C792&lt;&gt;"",VLOOKUP(MID(C792,18,5),NIVELES!$A$133:$B$213,2,0),"")</f>
        <v>ORELLANA</v>
      </c>
      <c r="F792" s="80" t="s">
        <v>175</v>
      </c>
      <c r="G792" s="81" t="str">
        <f>+IF(F792&lt;&gt;"",VLOOKUP(F792,NIVELES!$A$246:$C$464,3,0),"")</f>
        <v xml:space="preserve"> </v>
      </c>
      <c r="H792" s="82" t="s">
        <v>1024</v>
      </c>
      <c r="I792" s="78" t="s">
        <v>2311</v>
      </c>
      <c r="J792" s="78" t="s">
        <v>1078</v>
      </c>
      <c r="K792" s="78" t="s">
        <v>2291</v>
      </c>
      <c r="L792" s="78" t="s">
        <v>2337</v>
      </c>
      <c r="M792" s="78">
        <v>3905</v>
      </c>
      <c r="N792" s="78" t="s">
        <v>2338</v>
      </c>
      <c r="O792" s="78" t="s">
        <v>2292</v>
      </c>
      <c r="P792" s="82">
        <v>11</v>
      </c>
      <c r="Q792" s="78" t="s">
        <v>2293</v>
      </c>
      <c r="R792" s="82">
        <v>1</v>
      </c>
      <c r="S792" s="82">
        <v>1</v>
      </c>
      <c r="T792" s="82">
        <v>1</v>
      </c>
      <c r="U792" s="82">
        <v>1</v>
      </c>
      <c r="V792" s="82">
        <v>1</v>
      </c>
      <c r="W792" s="82">
        <v>1</v>
      </c>
      <c r="X792" s="82">
        <v>1</v>
      </c>
      <c r="Y792" s="82">
        <v>1</v>
      </c>
      <c r="Z792" s="82">
        <v>1</v>
      </c>
      <c r="AA792" s="82">
        <v>1</v>
      </c>
      <c r="AB792" s="82">
        <v>1</v>
      </c>
      <c r="AC792" s="82"/>
      <c r="AD792" s="85" t="str">
        <f>IF(A792&lt;&gt;"",IF(D792="DIRECCIÓN_DE_TRANSFERENCIAS","280 0031",VLOOKUP(C792,NIVELES!$A$14:$B$105,2,0)),"")</f>
        <v>280 2320</v>
      </c>
      <c r="AE792" s="86" t="s">
        <v>322</v>
      </c>
      <c r="AF792" s="86" t="s">
        <v>543</v>
      </c>
      <c r="AG792" s="79" t="str">
        <f>+IF(AF792&lt;&gt;"",VLOOKUP(AF792,NIVELES!$A$666:$B$673,2,0),"")</f>
        <v>DESARROLLO_INFANTIL</v>
      </c>
      <c r="AH792" s="78" t="s">
        <v>452</v>
      </c>
      <c r="AI792" s="79" t="str">
        <f>IF(AH792&lt;&gt;"",VLOOKUP(CONCATENATE(AG792,AH792),NIVELES!$B$676:$C$745,2,0),"")</f>
        <v>Creciendo Con Nuestros Hijos De Atención Directa Funcionamiento, Operación Y Atención Domiciliar</v>
      </c>
      <c r="AJ792" s="78" t="s">
        <v>517</v>
      </c>
      <c r="AK792" s="79" t="str">
        <f>+IF(AJ792&lt;&gt;"",VLOOKUP(AJ792,NIVELES!$A$816:$B$892,2,0),"")</f>
        <v>NO APLICA</v>
      </c>
      <c r="AL792" s="78" t="s">
        <v>553</v>
      </c>
      <c r="AM792" s="78">
        <v>510601</v>
      </c>
      <c r="AN792" s="79" t="str">
        <f>IF(AM792&lt;&gt;"",+VLOOKUP(AM792,NIVELES!$A$1652:$B$2466,2,0),"")</f>
        <v>Aporte Patronal</v>
      </c>
      <c r="AO792" s="87">
        <v>37714.589999999997</v>
      </c>
      <c r="AP792" s="88">
        <v>3161.34</v>
      </c>
      <c r="AQ792" s="88">
        <v>6101.45</v>
      </c>
      <c r="AR792" s="88">
        <v>3161.34</v>
      </c>
      <c r="AS792" s="88">
        <v>3161.34</v>
      </c>
      <c r="AT792" s="88">
        <v>3161.34</v>
      </c>
      <c r="AU792" s="88">
        <v>3161.34</v>
      </c>
      <c r="AV792" s="88">
        <v>3161.34</v>
      </c>
      <c r="AW792" s="88">
        <v>3161.34</v>
      </c>
      <c r="AX792" s="88">
        <v>3161.34</v>
      </c>
      <c r="AY792" s="88">
        <v>3161.34</v>
      </c>
      <c r="AZ792" s="88">
        <v>3161.08</v>
      </c>
      <c r="BA792" s="88"/>
      <c r="BB792" s="89">
        <f t="shared" si="47"/>
        <v>37714.590000000004</v>
      </c>
      <c r="BC792" s="90" t="str">
        <f t="shared" si="46"/>
        <v>OK</v>
      </c>
      <c r="BD792" s="91" t="str">
        <f t="shared" si="48"/>
        <v xml:space="preserve">                  </v>
      </c>
      <c r="BE792" s="92">
        <f t="shared" si="49"/>
        <v>11</v>
      </c>
    </row>
    <row r="793" spans="1:57" s="74" customFormat="1" ht="50.1" customHeight="1" x14ac:dyDescent="0.2">
      <c r="A793" s="78" t="s">
        <v>55</v>
      </c>
      <c r="B793" s="78" t="s">
        <v>56</v>
      </c>
      <c r="C793" s="78" t="s">
        <v>1031</v>
      </c>
      <c r="D793" s="78" t="s">
        <v>605</v>
      </c>
      <c r="E793" s="79" t="str">
        <f>+IF(C793&lt;&gt;"",VLOOKUP(MID(C793,18,5),NIVELES!$A$133:$B$213,2,0),"")</f>
        <v>ORELLANA</v>
      </c>
      <c r="F793" s="80" t="s">
        <v>175</v>
      </c>
      <c r="G793" s="81" t="str">
        <f>+IF(F793&lt;&gt;"",VLOOKUP(F793,NIVELES!$A$246:$C$464,3,0),"")</f>
        <v xml:space="preserve"> </v>
      </c>
      <c r="H793" s="82" t="s">
        <v>1024</v>
      </c>
      <c r="I793" s="78" t="s">
        <v>2311</v>
      </c>
      <c r="J793" s="78" t="s">
        <v>1078</v>
      </c>
      <c r="K793" s="78" t="s">
        <v>2291</v>
      </c>
      <c r="L793" s="78" t="s">
        <v>2337</v>
      </c>
      <c r="M793" s="78">
        <v>3905</v>
      </c>
      <c r="N793" s="78" t="s">
        <v>2338</v>
      </c>
      <c r="O793" s="78" t="s">
        <v>2292</v>
      </c>
      <c r="P793" s="82">
        <v>11</v>
      </c>
      <c r="Q793" s="78" t="s">
        <v>2293</v>
      </c>
      <c r="R793" s="82">
        <v>1</v>
      </c>
      <c r="S793" s="82">
        <v>1</v>
      </c>
      <c r="T793" s="82">
        <v>1</v>
      </c>
      <c r="U793" s="82">
        <v>1</v>
      </c>
      <c r="V793" s="82">
        <v>1</v>
      </c>
      <c r="W793" s="82">
        <v>1</v>
      </c>
      <c r="X793" s="82">
        <v>1</v>
      </c>
      <c r="Y793" s="82">
        <v>1</v>
      </c>
      <c r="Z793" s="82">
        <v>1</v>
      </c>
      <c r="AA793" s="82">
        <v>1</v>
      </c>
      <c r="AB793" s="82">
        <v>1</v>
      </c>
      <c r="AC793" s="82"/>
      <c r="AD793" s="85" t="str">
        <f>IF(A793&lt;&gt;"",IF(D793="DIRECCIÓN_DE_TRANSFERENCIAS","280 0031",VLOOKUP(C793,NIVELES!$A$14:$B$105,2,0)),"")</f>
        <v>280 2320</v>
      </c>
      <c r="AE793" s="86" t="s">
        <v>322</v>
      </c>
      <c r="AF793" s="86" t="s">
        <v>543</v>
      </c>
      <c r="AG793" s="79" t="str">
        <f>+IF(AF793&lt;&gt;"",VLOOKUP(AF793,NIVELES!$A$666:$B$673,2,0),"")</f>
        <v>DESARROLLO_INFANTIL</v>
      </c>
      <c r="AH793" s="78" t="s">
        <v>452</v>
      </c>
      <c r="AI793" s="79" t="str">
        <f>IF(AH793&lt;&gt;"",VLOOKUP(CONCATENATE(AG793,AH793),NIVELES!$B$676:$C$745,2,0),"")</f>
        <v>Creciendo Con Nuestros Hijos De Atención Directa Funcionamiento, Operación Y Atención Domiciliar</v>
      </c>
      <c r="AJ793" s="78" t="s">
        <v>517</v>
      </c>
      <c r="AK793" s="79" t="str">
        <f>+IF(AJ793&lt;&gt;"",VLOOKUP(AJ793,NIVELES!$A$816:$B$892,2,0),"")</f>
        <v>NO APLICA</v>
      </c>
      <c r="AL793" s="78" t="s">
        <v>553</v>
      </c>
      <c r="AM793" s="78">
        <v>510602</v>
      </c>
      <c r="AN793" s="79" t="str">
        <f>IF(AM793&lt;&gt;"",+VLOOKUP(AM793,NIVELES!$A$1652:$B$2466,2,0),"")</f>
        <v>Fondo de Reserva</v>
      </c>
      <c r="AO793" s="87">
        <v>27596</v>
      </c>
      <c r="AP793" s="88">
        <v>2730</v>
      </c>
      <c r="AQ793" s="88">
        <v>2098.64</v>
      </c>
      <c r="AR793" s="88">
        <v>2730</v>
      </c>
      <c r="AS793" s="88">
        <v>2730</v>
      </c>
      <c r="AT793" s="88">
        <v>2730</v>
      </c>
      <c r="AU793" s="88">
        <v>2730</v>
      </c>
      <c r="AV793" s="88">
        <v>2730</v>
      </c>
      <c r="AW793" s="88">
        <v>2730</v>
      </c>
      <c r="AX793" s="88">
        <v>2730</v>
      </c>
      <c r="AY793" s="88">
        <v>2730</v>
      </c>
      <c r="AZ793" s="88">
        <v>927.36</v>
      </c>
      <c r="BA793" s="88"/>
      <c r="BB793" s="89">
        <f t="shared" si="47"/>
        <v>27596</v>
      </c>
      <c r="BC793" s="90" t="str">
        <f t="shared" si="46"/>
        <v>OK</v>
      </c>
      <c r="BD793" s="91" t="str">
        <f t="shared" si="48"/>
        <v xml:space="preserve">                  </v>
      </c>
      <c r="BE793" s="92">
        <f t="shared" si="49"/>
        <v>11</v>
      </c>
    </row>
    <row r="794" spans="1:57" s="74" customFormat="1" ht="50.1" customHeight="1" x14ac:dyDescent="0.2">
      <c r="A794" s="78" t="s">
        <v>55</v>
      </c>
      <c r="B794" s="78" t="s">
        <v>56</v>
      </c>
      <c r="C794" s="78" t="s">
        <v>1031</v>
      </c>
      <c r="D794" s="78" t="s">
        <v>792</v>
      </c>
      <c r="E794" s="79" t="str">
        <f>+IF(C794&lt;&gt;"",VLOOKUP(MID(C794,18,5),NIVELES!$A$133:$B$213,2,0),"")</f>
        <v>ORELLANA</v>
      </c>
      <c r="F794" s="80" t="s">
        <v>175</v>
      </c>
      <c r="G794" s="81" t="str">
        <f>+IF(F794&lt;&gt;"",VLOOKUP(F794,NIVELES!$A$246:$C$464,3,0),"")</f>
        <v xml:space="preserve"> </v>
      </c>
      <c r="H794" s="82" t="s">
        <v>1024</v>
      </c>
      <c r="I794" s="78" t="s">
        <v>2320</v>
      </c>
      <c r="J794" s="78" t="s">
        <v>1078</v>
      </c>
      <c r="K794" s="78" t="s">
        <v>2291</v>
      </c>
      <c r="L794" s="78" t="s">
        <v>1791</v>
      </c>
      <c r="M794" s="78" t="s">
        <v>1791</v>
      </c>
      <c r="N794" s="78" t="s">
        <v>1791</v>
      </c>
      <c r="O794" s="78" t="s">
        <v>2292</v>
      </c>
      <c r="P794" s="82">
        <v>1</v>
      </c>
      <c r="Q794" s="78" t="s">
        <v>2293</v>
      </c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82"/>
      <c r="AC794" s="82">
        <v>1</v>
      </c>
      <c r="AD794" s="85" t="str">
        <f>IF(A794&lt;&gt;"",IF(D794="DIRECCIÓN_DE_TRANSFERENCIAS","280 0031",VLOOKUP(C794,NIVELES!$A$14:$B$105,2,0)),"")</f>
        <v>280 2320</v>
      </c>
      <c r="AE794" s="86" t="s">
        <v>322</v>
      </c>
      <c r="AF794" s="86" t="s">
        <v>544</v>
      </c>
      <c r="AG794" s="79" t="str">
        <f>+IF(AF794&lt;&gt;"",VLOOKUP(AF794,NIVELES!$A$666:$B$673,2,0),"")</f>
        <v>PROTECCIÓN_SOCIAL_A_LA_FAMILIA._ASEGURAMIENTO_NO_CONTRIBUTIVO_E_INCLUSIÓN_ECONÓMICA_Y_MOVILIDAD_SOCIAL</v>
      </c>
      <c r="AH794" s="78" t="s">
        <v>513</v>
      </c>
      <c r="AI794" s="79" t="str">
        <f>IF(AH794&lt;&gt;"",VLOOKUP(CONCATENATE(AG794,AH794),NIVELES!$B$676:$C$745,2,0),"")</f>
        <v>Acompañamiento Familiar</v>
      </c>
      <c r="AJ794" s="78" t="s">
        <v>517</v>
      </c>
      <c r="AK794" s="79" t="str">
        <f>+IF(AJ794&lt;&gt;"",VLOOKUP(AJ794,NIVELES!$A$816:$B$892,2,0),"")</f>
        <v>NO APLICA</v>
      </c>
      <c r="AL794" s="78" t="s">
        <v>553</v>
      </c>
      <c r="AM794" s="78">
        <v>510203</v>
      </c>
      <c r="AN794" s="79" t="str">
        <f>IF(AM794&lt;&gt;"",+VLOOKUP(AM794,NIVELES!$A$1652:$B$2466,2,0),"")</f>
        <v>Decimotercer Sueldo</v>
      </c>
      <c r="AO794" s="87">
        <v>9929.33</v>
      </c>
      <c r="AP794" s="88">
        <v>0</v>
      </c>
      <c r="AQ794" s="88">
        <v>0</v>
      </c>
      <c r="AR794" s="88">
        <v>0</v>
      </c>
      <c r="AS794" s="88">
        <v>0</v>
      </c>
      <c r="AT794" s="88">
        <v>0</v>
      </c>
      <c r="AU794" s="88">
        <v>0</v>
      </c>
      <c r="AV794" s="88">
        <v>0</v>
      </c>
      <c r="AW794" s="88">
        <v>0</v>
      </c>
      <c r="AX794" s="88">
        <v>0</v>
      </c>
      <c r="AY794" s="88">
        <v>0</v>
      </c>
      <c r="AZ794" s="88">
        <v>0</v>
      </c>
      <c r="BA794" s="88">
        <v>9929.33</v>
      </c>
      <c r="BB794" s="89">
        <f t="shared" si="47"/>
        <v>9929.33</v>
      </c>
      <c r="BC794" s="90" t="str">
        <f t="shared" si="46"/>
        <v>OK</v>
      </c>
      <c r="BD794" s="91" t="str">
        <f t="shared" si="48"/>
        <v xml:space="preserve">                  </v>
      </c>
      <c r="BE794" s="92">
        <f t="shared" si="49"/>
        <v>1</v>
      </c>
    </row>
    <row r="795" spans="1:57" s="74" customFormat="1" ht="50.1" customHeight="1" x14ac:dyDescent="0.2">
      <c r="A795" s="78" t="s">
        <v>55</v>
      </c>
      <c r="B795" s="78" t="s">
        <v>56</v>
      </c>
      <c r="C795" s="78" t="s">
        <v>1031</v>
      </c>
      <c r="D795" s="78" t="s">
        <v>792</v>
      </c>
      <c r="E795" s="79" t="str">
        <f>+IF(C795&lt;&gt;"",VLOOKUP(MID(C795,18,5),NIVELES!$A$133:$B$213,2,0),"")</f>
        <v>ORELLANA</v>
      </c>
      <c r="F795" s="80" t="s">
        <v>175</v>
      </c>
      <c r="G795" s="81" t="str">
        <f>+IF(F795&lt;&gt;"",VLOOKUP(F795,NIVELES!$A$246:$C$464,3,0),"")</f>
        <v xml:space="preserve"> </v>
      </c>
      <c r="H795" s="82" t="s">
        <v>1024</v>
      </c>
      <c r="I795" s="78" t="s">
        <v>2320</v>
      </c>
      <c r="J795" s="78" t="s">
        <v>1078</v>
      </c>
      <c r="K795" s="78" t="s">
        <v>2291</v>
      </c>
      <c r="L795" s="78" t="s">
        <v>1791</v>
      </c>
      <c r="M795" s="78" t="s">
        <v>1791</v>
      </c>
      <c r="N795" s="78" t="s">
        <v>1791</v>
      </c>
      <c r="O795" s="78" t="s">
        <v>2292</v>
      </c>
      <c r="P795" s="82">
        <v>1</v>
      </c>
      <c r="Q795" s="78" t="s">
        <v>2293</v>
      </c>
      <c r="R795" s="82"/>
      <c r="S795" s="82"/>
      <c r="T795" s="82"/>
      <c r="U795" s="82"/>
      <c r="V795" s="82"/>
      <c r="W795" s="82"/>
      <c r="X795" s="82"/>
      <c r="Y795" s="82">
        <v>1</v>
      </c>
      <c r="Z795" s="82"/>
      <c r="AA795" s="82"/>
      <c r="AB795" s="82"/>
      <c r="AC795" s="82"/>
      <c r="AD795" s="85" t="str">
        <f>IF(A795&lt;&gt;"",IF(D795="DIRECCIÓN_DE_TRANSFERENCIAS","280 0031",VLOOKUP(C795,NIVELES!$A$14:$B$105,2,0)),"")</f>
        <v>280 2320</v>
      </c>
      <c r="AE795" s="86" t="s">
        <v>322</v>
      </c>
      <c r="AF795" s="86" t="s">
        <v>544</v>
      </c>
      <c r="AG795" s="79" t="str">
        <f>+IF(AF795&lt;&gt;"",VLOOKUP(AF795,NIVELES!$A$666:$B$673,2,0),"")</f>
        <v>PROTECCIÓN_SOCIAL_A_LA_FAMILIA._ASEGURAMIENTO_NO_CONTRIBUTIVO_E_INCLUSIÓN_ECONÓMICA_Y_MOVILIDAD_SOCIAL</v>
      </c>
      <c r="AH795" s="78" t="s">
        <v>513</v>
      </c>
      <c r="AI795" s="79" t="str">
        <f>IF(AH795&lt;&gt;"",VLOOKUP(CONCATENATE(AG795,AH795),NIVELES!$B$676:$C$745,2,0),"")</f>
        <v>Acompañamiento Familiar</v>
      </c>
      <c r="AJ795" s="78" t="s">
        <v>517</v>
      </c>
      <c r="AK795" s="79" t="str">
        <f>+IF(AJ795&lt;&gt;"",VLOOKUP(AJ795,NIVELES!$A$816:$B$892,2,0),"")</f>
        <v>NO APLICA</v>
      </c>
      <c r="AL795" s="78" t="s">
        <v>553</v>
      </c>
      <c r="AM795" s="78">
        <v>510204</v>
      </c>
      <c r="AN795" s="79" t="str">
        <f>IF(AM795&lt;&gt;"",+VLOOKUP(AM795,NIVELES!$A$1652:$B$2466,2,0),"")</f>
        <v>Decimocuarto Sueldo</v>
      </c>
      <c r="AO795" s="87">
        <v>4334</v>
      </c>
      <c r="AP795" s="88">
        <v>0</v>
      </c>
      <c r="AQ795" s="88">
        <v>0</v>
      </c>
      <c r="AR795" s="88">
        <v>0</v>
      </c>
      <c r="AS795" s="88">
        <v>0</v>
      </c>
      <c r="AT795" s="88">
        <v>0</v>
      </c>
      <c r="AU795" s="88">
        <v>0</v>
      </c>
      <c r="AV795" s="88">
        <v>0</v>
      </c>
      <c r="AW795" s="88">
        <v>4334</v>
      </c>
      <c r="AX795" s="88">
        <v>0</v>
      </c>
      <c r="AY795" s="88">
        <v>0</v>
      </c>
      <c r="AZ795" s="88">
        <v>0</v>
      </c>
      <c r="BA795" s="88">
        <v>0</v>
      </c>
      <c r="BB795" s="89">
        <f t="shared" si="47"/>
        <v>4334</v>
      </c>
      <c r="BC795" s="90" t="str">
        <f t="shared" si="46"/>
        <v>OK</v>
      </c>
      <c r="BD795" s="91" t="str">
        <f t="shared" si="48"/>
        <v xml:space="preserve">                  </v>
      </c>
      <c r="BE795" s="92">
        <f t="shared" si="49"/>
        <v>1</v>
      </c>
    </row>
    <row r="796" spans="1:57" s="74" customFormat="1" ht="50.1" customHeight="1" x14ac:dyDescent="0.2">
      <c r="A796" s="78" t="s">
        <v>55</v>
      </c>
      <c r="B796" s="78" t="s">
        <v>56</v>
      </c>
      <c r="C796" s="78" t="s">
        <v>1031</v>
      </c>
      <c r="D796" s="78" t="s">
        <v>792</v>
      </c>
      <c r="E796" s="79" t="str">
        <f>+IF(C796&lt;&gt;"",VLOOKUP(MID(C796,18,5),NIVELES!$A$133:$B$213,2,0),"")</f>
        <v>ORELLANA</v>
      </c>
      <c r="F796" s="80" t="s">
        <v>175</v>
      </c>
      <c r="G796" s="81" t="str">
        <f>+IF(F796&lt;&gt;"",VLOOKUP(F796,NIVELES!$A$246:$C$464,3,0),"")</f>
        <v xml:space="preserve"> </v>
      </c>
      <c r="H796" s="82" t="s">
        <v>1024</v>
      </c>
      <c r="I796" s="78" t="s">
        <v>2320</v>
      </c>
      <c r="J796" s="78" t="s">
        <v>1078</v>
      </c>
      <c r="K796" s="78" t="s">
        <v>2291</v>
      </c>
      <c r="L796" s="78" t="s">
        <v>1791</v>
      </c>
      <c r="M796" s="78" t="s">
        <v>1791</v>
      </c>
      <c r="N796" s="78" t="s">
        <v>1791</v>
      </c>
      <c r="O796" s="78" t="s">
        <v>2292</v>
      </c>
      <c r="P796" s="82">
        <v>11</v>
      </c>
      <c r="Q796" s="78" t="s">
        <v>2293</v>
      </c>
      <c r="R796" s="82">
        <v>1</v>
      </c>
      <c r="S796" s="82">
        <v>1</v>
      </c>
      <c r="T796" s="82">
        <v>1</v>
      </c>
      <c r="U796" s="82">
        <v>1</v>
      </c>
      <c r="V796" s="82">
        <v>1</v>
      </c>
      <c r="W796" s="82">
        <v>1</v>
      </c>
      <c r="X796" s="82">
        <v>1</v>
      </c>
      <c r="Y796" s="82">
        <v>1</v>
      </c>
      <c r="Z796" s="82">
        <v>1</v>
      </c>
      <c r="AA796" s="82">
        <v>1</v>
      </c>
      <c r="AB796" s="82">
        <v>1</v>
      </c>
      <c r="AC796" s="82"/>
      <c r="AD796" s="85" t="str">
        <f>IF(A796&lt;&gt;"",IF(D796="DIRECCIÓN_DE_TRANSFERENCIAS","280 0031",VLOOKUP(C796,NIVELES!$A$14:$B$105,2,0)),"")</f>
        <v>280 2320</v>
      </c>
      <c r="AE796" s="86" t="s">
        <v>322</v>
      </c>
      <c r="AF796" s="86" t="s">
        <v>544</v>
      </c>
      <c r="AG796" s="79" t="str">
        <f>+IF(AF796&lt;&gt;"",VLOOKUP(AF796,NIVELES!$A$666:$B$673,2,0),"")</f>
        <v>PROTECCIÓN_SOCIAL_A_LA_FAMILIA._ASEGURAMIENTO_NO_CONTRIBUTIVO_E_INCLUSIÓN_ECONÓMICA_Y_MOVILIDAD_SOCIAL</v>
      </c>
      <c r="AH796" s="78" t="s">
        <v>513</v>
      </c>
      <c r="AI796" s="79" t="str">
        <f>IF(AH796&lt;&gt;"",VLOOKUP(CONCATENATE(AG796,AH796),NIVELES!$B$676:$C$745,2,0),"")</f>
        <v>Acompañamiento Familiar</v>
      </c>
      <c r="AJ796" s="78" t="s">
        <v>517</v>
      </c>
      <c r="AK796" s="79" t="str">
        <f>+IF(AJ796&lt;&gt;"",VLOOKUP(AJ796,NIVELES!$A$816:$B$892,2,0),"")</f>
        <v>NO APLICA</v>
      </c>
      <c r="AL796" s="78" t="s">
        <v>553</v>
      </c>
      <c r="AM796" s="78">
        <v>510510</v>
      </c>
      <c r="AN796" s="79" t="str">
        <f>IF(AM796&lt;&gt;"",+VLOOKUP(AM796,NIVELES!$A$1652:$B$2466,2,0),"")</f>
        <v>Servicios Personales por Contrato</v>
      </c>
      <c r="AO796" s="87">
        <v>115379.94</v>
      </c>
      <c r="AP796" s="88">
        <v>10832</v>
      </c>
      <c r="AQ796" s="88">
        <v>20002.77</v>
      </c>
      <c r="AR796" s="88">
        <v>10832</v>
      </c>
      <c r="AS796" s="88">
        <v>10832</v>
      </c>
      <c r="AT796" s="88">
        <v>10832</v>
      </c>
      <c r="AU796" s="88">
        <v>10832</v>
      </c>
      <c r="AV796" s="88">
        <v>10832</v>
      </c>
      <c r="AW796" s="88">
        <v>10832</v>
      </c>
      <c r="AX796" s="88">
        <v>10832</v>
      </c>
      <c r="AY796" s="88">
        <v>8721.17</v>
      </c>
      <c r="AZ796" s="88"/>
      <c r="BA796" s="88"/>
      <c r="BB796" s="89">
        <f t="shared" si="47"/>
        <v>115379.94</v>
      </c>
      <c r="BC796" s="90" t="str">
        <f t="shared" si="46"/>
        <v>OK</v>
      </c>
      <c r="BD796" s="91" t="str">
        <f t="shared" si="48"/>
        <v xml:space="preserve">                  </v>
      </c>
      <c r="BE796" s="92">
        <f t="shared" si="49"/>
        <v>11</v>
      </c>
    </row>
    <row r="797" spans="1:57" s="74" customFormat="1" ht="50.1" customHeight="1" x14ac:dyDescent="0.2">
      <c r="A797" s="78" t="s">
        <v>55</v>
      </c>
      <c r="B797" s="78" t="s">
        <v>56</v>
      </c>
      <c r="C797" s="78" t="s">
        <v>1031</v>
      </c>
      <c r="D797" s="78" t="s">
        <v>792</v>
      </c>
      <c r="E797" s="79" t="str">
        <f>+IF(C797&lt;&gt;"",VLOOKUP(MID(C797,18,5),NIVELES!$A$133:$B$213,2,0),"")</f>
        <v>ORELLANA</v>
      </c>
      <c r="F797" s="80" t="s">
        <v>175</v>
      </c>
      <c r="G797" s="81" t="str">
        <f>+IF(F797&lt;&gt;"",VLOOKUP(F797,NIVELES!$A$246:$C$464,3,0),"")</f>
        <v xml:space="preserve"> </v>
      </c>
      <c r="H797" s="82" t="s">
        <v>1024</v>
      </c>
      <c r="I797" s="78" t="s">
        <v>2320</v>
      </c>
      <c r="J797" s="78" t="s">
        <v>1078</v>
      </c>
      <c r="K797" s="78" t="s">
        <v>2291</v>
      </c>
      <c r="L797" s="78" t="s">
        <v>1791</v>
      </c>
      <c r="M797" s="78" t="s">
        <v>1791</v>
      </c>
      <c r="N797" s="78" t="s">
        <v>1791</v>
      </c>
      <c r="O797" s="78" t="s">
        <v>2292</v>
      </c>
      <c r="P797" s="82">
        <v>11</v>
      </c>
      <c r="Q797" s="78" t="s">
        <v>2293</v>
      </c>
      <c r="R797" s="82">
        <v>1</v>
      </c>
      <c r="S797" s="82">
        <v>1</v>
      </c>
      <c r="T797" s="82">
        <v>1</v>
      </c>
      <c r="U797" s="82">
        <v>1</v>
      </c>
      <c r="V797" s="82">
        <v>1</v>
      </c>
      <c r="W797" s="82">
        <v>1</v>
      </c>
      <c r="X797" s="82">
        <v>1</v>
      </c>
      <c r="Y797" s="82">
        <v>1</v>
      </c>
      <c r="Z797" s="82">
        <v>1</v>
      </c>
      <c r="AA797" s="82">
        <v>1</v>
      </c>
      <c r="AB797" s="82">
        <v>1</v>
      </c>
      <c r="AC797" s="82"/>
      <c r="AD797" s="85" t="str">
        <f>IF(A797&lt;&gt;"",IF(D797="DIRECCIÓN_DE_TRANSFERENCIAS","280 0031",VLOOKUP(C797,NIVELES!$A$14:$B$105,2,0)),"")</f>
        <v>280 2320</v>
      </c>
      <c r="AE797" s="86" t="s">
        <v>322</v>
      </c>
      <c r="AF797" s="86" t="s">
        <v>544</v>
      </c>
      <c r="AG797" s="79" t="str">
        <f>+IF(AF797&lt;&gt;"",VLOOKUP(AF797,NIVELES!$A$666:$B$673,2,0),"")</f>
        <v>PROTECCIÓN_SOCIAL_A_LA_FAMILIA._ASEGURAMIENTO_NO_CONTRIBUTIVO_E_INCLUSIÓN_ECONÓMICA_Y_MOVILIDAD_SOCIAL</v>
      </c>
      <c r="AH797" s="78" t="s">
        <v>513</v>
      </c>
      <c r="AI797" s="79" t="str">
        <f>IF(AH797&lt;&gt;"",VLOOKUP(CONCATENATE(AG797,AH797),NIVELES!$B$676:$C$745,2,0),"")</f>
        <v>Acompañamiento Familiar</v>
      </c>
      <c r="AJ797" s="78" t="s">
        <v>517</v>
      </c>
      <c r="AK797" s="79" t="str">
        <f>+IF(AJ797&lt;&gt;"",VLOOKUP(AJ797,NIVELES!$A$816:$B$892,2,0),"")</f>
        <v>NO APLICA</v>
      </c>
      <c r="AL797" s="78" t="s">
        <v>553</v>
      </c>
      <c r="AM797" s="78">
        <v>510601</v>
      </c>
      <c r="AN797" s="79" t="str">
        <f>IF(AM797&lt;&gt;"",+VLOOKUP(AM797,NIVELES!$A$1652:$B$2466,2,0),"")</f>
        <v>Aporte Patronal</v>
      </c>
      <c r="AO797" s="87">
        <v>11498.17</v>
      </c>
      <c r="AP797" s="88">
        <v>1045.29</v>
      </c>
      <c r="AQ797" s="88">
        <v>1930.42</v>
      </c>
      <c r="AR797" s="88">
        <v>1045.29</v>
      </c>
      <c r="AS797" s="88">
        <v>1045.29</v>
      </c>
      <c r="AT797" s="88">
        <v>1045.29</v>
      </c>
      <c r="AU797" s="88">
        <v>1045.29</v>
      </c>
      <c r="AV797" s="88">
        <v>1045.29</v>
      </c>
      <c r="AW797" s="88">
        <v>1045.29</v>
      </c>
      <c r="AX797" s="88">
        <v>1045.29</v>
      </c>
      <c r="AY797" s="88">
        <v>1205.43</v>
      </c>
      <c r="AZ797" s="88"/>
      <c r="BA797" s="88"/>
      <c r="BB797" s="89">
        <f t="shared" si="47"/>
        <v>11498.170000000002</v>
      </c>
      <c r="BC797" s="90" t="str">
        <f t="shared" si="46"/>
        <v>OK</v>
      </c>
      <c r="BD797" s="91" t="str">
        <f t="shared" si="48"/>
        <v xml:space="preserve">                  </v>
      </c>
      <c r="BE797" s="92">
        <f t="shared" si="49"/>
        <v>11</v>
      </c>
    </row>
    <row r="798" spans="1:57" s="74" customFormat="1" ht="50.1" customHeight="1" x14ac:dyDescent="0.2">
      <c r="A798" s="78" t="s">
        <v>55</v>
      </c>
      <c r="B798" s="78" t="s">
        <v>56</v>
      </c>
      <c r="C798" s="78" t="s">
        <v>1031</v>
      </c>
      <c r="D798" s="78" t="s">
        <v>792</v>
      </c>
      <c r="E798" s="79" t="str">
        <f>+IF(C798&lt;&gt;"",VLOOKUP(MID(C798,18,5),NIVELES!$A$133:$B$213,2,0),"")</f>
        <v>ORELLANA</v>
      </c>
      <c r="F798" s="80" t="s">
        <v>175</v>
      </c>
      <c r="G798" s="81" t="str">
        <f>+IF(F798&lt;&gt;"",VLOOKUP(F798,NIVELES!$A$246:$C$464,3,0),"")</f>
        <v xml:space="preserve"> </v>
      </c>
      <c r="H798" s="82" t="s">
        <v>1024</v>
      </c>
      <c r="I798" s="78" t="s">
        <v>2320</v>
      </c>
      <c r="J798" s="78" t="s">
        <v>1078</v>
      </c>
      <c r="K798" s="78" t="s">
        <v>2291</v>
      </c>
      <c r="L798" s="78" t="s">
        <v>1791</v>
      </c>
      <c r="M798" s="78" t="s">
        <v>1791</v>
      </c>
      <c r="N798" s="78" t="s">
        <v>1791</v>
      </c>
      <c r="O798" s="78" t="s">
        <v>2292</v>
      </c>
      <c r="P798" s="82">
        <v>11</v>
      </c>
      <c r="Q798" s="78" t="s">
        <v>2293</v>
      </c>
      <c r="R798" s="82">
        <v>1</v>
      </c>
      <c r="S798" s="82">
        <v>1</v>
      </c>
      <c r="T798" s="82">
        <v>1</v>
      </c>
      <c r="U798" s="82">
        <v>1</v>
      </c>
      <c r="V798" s="82">
        <v>1</v>
      </c>
      <c r="W798" s="82">
        <v>1</v>
      </c>
      <c r="X798" s="82">
        <v>1</v>
      </c>
      <c r="Y798" s="82">
        <v>1</v>
      </c>
      <c r="Z798" s="82">
        <v>1</v>
      </c>
      <c r="AA798" s="82">
        <v>1</v>
      </c>
      <c r="AB798" s="82">
        <v>1</v>
      </c>
      <c r="AC798" s="82"/>
      <c r="AD798" s="85" t="str">
        <f>IF(A798&lt;&gt;"",IF(D798="DIRECCIÓN_DE_TRANSFERENCIAS","280 0031",VLOOKUP(C798,NIVELES!$A$14:$B$105,2,0)),"")</f>
        <v>280 2320</v>
      </c>
      <c r="AE798" s="86" t="s">
        <v>322</v>
      </c>
      <c r="AF798" s="86" t="s">
        <v>544</v>
      </c>
      <c r="AG798" s="79" t="str">
        <f>+IF(AF798&lt;&gt;"",VLOOKUP(AF798,NIVELES!$A$666:$B$673,2,0),"")</f>
        <v>PROTECCIÓN_SOCIAL_A_LA_FAMILIA._ASEGURAMIENTO_NO_CONTRIBUTIVO_E_INCLUSIÓN_ECONÓMICA_Y_MOVILIDAD_SOCIAL</v>
      </c>
      <c r="AH798" s="78" t="s">
        <v>513</v>
      </c>
      <c r="AI798" s="79" t="str">
        <f>IF(AH798&lt;&gt;"",VLOOKUP(CONCATENATE(AG798,AH798),NIVELES!$B$676:$C$745,2,0),"")</f>
        <v>Acompañamiento Familiar</v>
      </c>
      <c r="AJ798" s="78" t="s">
        <v>517</v>
      </c>
      <c r="AK798" s="79" t="str">
        <f>+IF(AJ798&lt;&gt;"",VLOOKUP(AJ798,NIVELES!$A$816:$B$892,2,0),"")</f>
        <v>NO APLICA</v>
      </c>
      <c r="AL798" s="78" t="s">
        <v>553</v>
      </c>
      <c r="AM798" s="78">
        <v>510602</v>
      </c>
      <c r="AN798" s="79" t="str">
        <f>IF(AM798&lt;&gt;"",+VLOOKUP(AM798,NIVELES!$A$1652:$B$2466,2,0),"")</f>
        <v>Fondo de Reserva</v>
      </c>
      <c r="AO798" s="87">
        <v>9929.33</v>
      </c>
      <c r="AP798" s="88">
        <v>827.44</v>
      </c>
      <c r="AQ798" s="88">
        <v>357.86</v>
      </c>
      <c r="AR798" s="88">
        <v>827.44</v>
      </c>
      <c r="AS798" s="88">
        <v>827.44</v>
      </c>
      <c r="AT798" s="88">
        <v>827.44</v>
      </c>
      <c r="AU798" s="88">
        <v>827.44</v>
      </c>
      <c r="AV798" s="88">
        <v>827.44</v>
      </c>
      <c r="AW798" s="88">
        <v>827.44</v>
      </c>
      <c r="AX798" s="88">
        <v>827.44</v>
      </c>
      <c r="AY798" s="88">
        <v>827.44</v>
      </c>
      <c r="AZ798" s="88">
        <v>827.44</v>
      </c>
      <c r="BA798" s="88">
        <v>1297.0699999999979</v>
      </c>
      <c r="BB798" s="89">
        <f t="shared" si="47"/>
        <v>9929.33</v>
      </c>
      <c r="BC798" s="90" t="str">
        <f t="shared" si="46"/>
        <v>OK</v>
      </c>
      <c r="BD798" s="91" t="str">
        <f t="shared" si="48"/>
        <v xml:space="preserve">                  </v>
      </c>
      <c r="BE798" s="92">
        <f t="shared" si="49"/>
        <v>11</v>
      </c>
    </row>
    <row r="799" spans="1:57" s="74" customFormat="1" ht="50.1" customHeight="1" x14ac:dyDescent="0.2">
      <c r="A799" s="78" t="s">
        <v>55</v>
      </c>
      <c r="B799" s="78" t="s">
        <v>56</v>
      </c>
      <c r="C799" s="78" t="s">
        <v>1031</v>
      </c>
      <c r="D799" s="78" t="s">
        <v>792</v>
      </c>
      <c r="E799" s="79" t="str">
        <f>+IF(C799&lt;&gt;"",VLOOKUP(MID(C799,18,5),NIVELES!$A$133:$B$213,2,0),"")</f>
        <v>ORELLANA</v>
      </c>
      <c r="F799" s="80" t="s">
        <v>175</v>
      </c>
      <c r="G799" s="81" t="str">
        <f>+IF(F799&lt;&gt;"",VLOOKUP(F799,NIVELES!$A$246:$C$464,3,0),"")</f>
        <v xml:space="preserve"> </v>
      </c>
      <c r="H799" s="82" t="s">
        <v>1024</v>
      </c>
      <c r="I799" s="78" t="s">
        <v>2320</v>
      </c>
      <c r="J799" s="78" t="s">
        <v>1078</v>
      </c>
      <c r="K799" s="78" t="s">
        <v>2291</v>
      </c>
      <c r="L799" s="78" t="s">
        <v>1791</v>
      </c>
      <c r="M799" s="78" t="s">
        <v>1791</v>
      </c>
      <c r="N799" s="78" t="s">
        <v>1791</v>
      </c>
      <c r="O799" s="78" t="s">
        <v>2323</v>
      </c>
      <c r="P799" s="82">
        <v>11</v>
      </c>
      <c r="Q799" s="78" t="s">
        <v>2301</v>
      </c>
      <c r="R799" s="82"/>
      <c r="S799" s="82">
        <v>1</v>
      </c>
      <c r="T799" s="82">
        <v>1</v>
      </c>
      <c r="U799" s="82">
        <v>1</v>
      </c>
      <c r="V799" s="82">
        <v>1</v>
      </c>
      <c r="W799" s="82">
        <v>1</v>
      </c>
      <c r="X799" s="82">
        <v>1</v>
      </c>
      <c r="Y799" s="82">
        <v>1</v>
      </c>
      <c r="Z799" s="82">
        <v>1</v>
      </c>
      <c r="AA799" s="82">
        <v>1</v>
      </c>
      <c r="AB799" s="82">
        <v>1</v>
      </c>
      <c r="AC799" s="82">
        <v>1</v>
      </c>
      <c r="AD799" s="85" t="str">
        <f>IF(A799&lt;&gt;"",IF(D799="DIRECCIÓN_DE_TRANSFERENCIAS","280 0031",VLOOKUP(C799,NIVELES!$A$14:$B$105,2,0)),"")</f>
        <v>280 2320</v>
      </c>
      <c r="AE799" s="86" t="s">
        <v>322</v>
      </c>
      <c r="AF799" s="86" t="s">
        <v>544</v>
      </c>
      <c r="AG799" s="79" t="str">
        <f>+IF(AF799&lt;&gt;"",VLOOKUP(AF799,NIVELES!$A$666:$B$673,2,0),"")</f>
        <v>PROTECCIÓN_SOCIAL_A_LA_FAMILIA._ASEGURAMIENTO_NO_CONTRIBUTIVO_E_INCLUSIÓN_ECONÓMICA_Y_MOVILIDAD_SOCIAL</v>
      </c>
      <c r="AH799" s="78" t="s">
        <v>513</v>
      </c>
      <c r="AI799" s="79" t="str">
        <f>IF(AH799&lt;&gt;"",VLOOKUP(CONCATENATE(AG799,AH799),NIVELES!$B$676:$C$745,2,0),"")</f>
        <v>Acompañamiento Familiar</v>
      </c>
      <c r="AJ799" s="78" t="s">
        <v>517</v>
      </c>
      <c r="AK799" s="79" t="str">
        <f>+IF(AJ799&lt;&gt;"",VLOOKUP(AJ799,NIVELES!$A$816:$B$892,2,0),"")</f>
        <v>NO APLICA</v>
      </c>
      <c r="AL799" s="78" t="s">
        <v>554</v>
      </c>
      <c r="AM799" s="78">
        <v>530301</v>
      </c>
      <c r="AN799" s="79" t="str">
        <f>IF(AM799&lt;&gt;"",+VLOOKUP(AM799,NIVELES!$A$1652:$B$2466,2,0),"")</f>
        <v>Pasajes al Interior</v>
      </c>
      <c r="AO799" s="87">
        <v>660</v>
      </c>
      <c r="AP799" s="88">
        <v>0</v>
      </c>
      <c r="AQ799" s="88">
        <v>0</v>
      </c>
      <c r="AR799" s="88">
        <v>60</v>
      </c>
      <c r="AS799" s="88">
        <v>60</v>
      </c>
      <c r="AT799" s="88">
        <v>60</v>
      </c>
      <c r="AU799" s="88">
        <v>60</v>
      </c>
      <c r="AV799" s="88">
        <v>60</v>
      </c>
      <c r="AW799" s="88">
        <v>60</v>
      </c>
      <c r="AX799" s="88">
        <v>60</v>
      </c>
      <c r="AY799" s="88">
        <v>60</v>
      </c>
      <c r="AZ799" s="88">
        <v>60</v>
      </c>
      <c r="BA799" s="88">
        <v>120</v>
      </c>
      <c r="BB799" s="89">
        <f t="shared" si="47"/>
        <v>660</v>
      </c>
      <c r="BC799" s="90" t="str">
        <f t="shared" si="46"/>
        <v>OK</v>
      </c>
      <c r="BD799" s="91" t="str">
        <f t="shared" si="48"/>
        <v xml:space="preserve">                  </v>
      </c>
      <c r="BE799" s="92">
        <f t="shared" si="49"/>
        <v>11</v>
      </c>
    </row>
    <row r="800" spans="1:57" s="74" customFormat="1" ht="50.1" customHeight="1" x14ac:dyDescent="0.2">
      <c r="A800" s="78" t="s">
        <v>55</v>
      </c>
      <c r="B800" s="78" t="s">
        <v>56</v>
      </c>
      <c r="C800" s="78" t="s">
        <v>1031</v>
      </c>
      <c r="D800" s="78" t="s">
        <v>792</v>
      </c>
      <c r="E800" s="79" t="str">
        <f>+IF(C800&lt;&gt;"",VLOOKUP(MID(C800,18,5),NIVELES!$A$133:$B$213,2,0),"")</f>
        <v>ORELLANA</v>
      </c>
      <c r="F800" s="80" t="s">
        <v>175</v>
      </c>
      <c r="G800" s="81" t="str">
        <f>+IF(F800&lt;&gt;"",VLOOKUP(F800,NIVELES!$A$246:$C$464,3,0),"")</f>
        <v xml:space="preserve"> </v>
      </c>
      <c r="H800" s="82" t="s">
        <v>1024</v>
      </c>
      <c r="I800" s="78" t="s">
        <v>2320</v>
      </c>
      <c r="J800" s="78" t="s">
        <v>1078</v>
      </c>
      <c r="K800" s="78" t="s">
        <v>2291</v>
      </c>
      <c r="L800" s="78" t="s">
        <v>1791</v>
      </c>
      <c r="M800" s="78" t="s">
        <v>1791</v>
      </c>
      <c r="N800" s="78" t="s">
        <v>1791</v>
      </c>
      <c r="O800" s="78" t="s">
        <v>2324</v>
      </c>
      <c r="P800" s="82">
        <v>11</v>
      </c>
      <c r="Q800" s="78" t="s">
        <v>2301</v>
      </c>
      <c r="R800" s="82"/>
      <c r="S800" s="82">
        <v>1</v>
      </c>
      <c r="T800" s="82">
        <v>1</v>
      </c>
      <c r="U800" s="82">
        <v>1</v>
      </c>
      <c r="V800" s="82">
        <v>1</v>
      </c>
      <c r="W800" s="82">
        <v>1</v>
      </c>
      <c r="X800" s="82">
        <v>1</v>
      </c>
      <c r="Y800" s="82">
        <v>1</v>
      </c>
      <c r="Z800" s="82">
        <v>1</v>
      </c>
      <c r="AA800" s="82">
        <v>1</v>
      </c>
      <c r="AB800" s="82">
        <v>1</v>
      </c>
      <c r="AC800" s="82">
        <v>1</v>
      </c>
      <c r="AD800" s="85" t="str">
        <f>IF(A800&lt;&gt;"",IF(D800="DIRECCIÓN_DE_TRANSFERENCIAS","280 0031",VLOOKUP(C800,NIVELES!$A$14:$B$105,2,0)),"")</f>
        <v>280 2320</v>
      </c>
      <c r="AE800" s="86" t="s">
        <v>322</v>
      </c>
      <c r="AF800" s="86" t="s">
        <v>544</v>
      </c>
      <c r="AG800" s="79" t="str">
        <f>+IF(AF800&lt;&gt;"",VLOOKUP(AF800,NIVELES!$A$666:$B$673,2,0),"")</f>
        <v>PROTECCIÓN_SOCIAL_A_LA_FAMILIA._ASEGURAMIENTO_NO_CONTRIBUTIVO_E_INCLUSIÓN_ECONÓMICA_Y_MOVILIDAD_SOCIAL</v>
      </c>
      <c r="AH800" s="78" t="s">
        <v>513</v>
      </c>
      <c r="AI800" s="79" t="str">
        <f>IF(AH800&lt;&gt;"",VLOOKUP(CONCATENATE(AG800,AH800),NIVELES!$B$676:$C$745,2,0),"")</f>
        <v>Acompañamiento Familiar</v>
      </c>
      <c r="AJ800" s="78" t="s">
        <v>517</v>
      </c>
      <c r="AK800" s="79" t="str">
        <f>+IF(AJ800&lt;&gt;"",VLOOKUP(AJ800,NIVELES!$A$816:$B$892,2,0),"")</f>
        <v>NO APLICA</v>
      </c>
      <c r="AL800" s="78" t="s">
        <v>554</v>
      </c>
      <c r="AM800" s="78">
        <v>530303</v>
      </c>
      <c r="AN800" s="79" t="str">
        <f>IF(AM800&lt;&gt;"",+VLOOKUP(AM800,NIVELES!$A$1652:$B$2466,2,0),"")</f>
        <v>Viáticos y Subsistencias en el Interior</v>
      </c>
      <c r="AO800" s="87">
        <v>2090</v>
      </c>
      <c r="AP800" s="88">
        <v>0</v>
      </c>
      <c r="AQ800" s="88">
        <v>0</v>
      </c>
      <c r="AR800" s="88">
        <v>190</v>
      </c>
      <c r="AS800" s="88">
        <v>190</v>
      </c>
      <c r="AT800" s="88">
        <v>190</v>
      </c>
      <c r="AU800" s="88">
        <v>190</v>
      </c>
      <c r="AV800" s="88">
        <v>190</v>
      </c>
      <c r="AW800" s="88">
        <v>190</v>
      </c>
      <c r="AX800" s="88">
        <v>190</v>
      </c>
      <c r="AY800" s="88">
        <v>190</v>
      </c>
      <c r="AZ800" s="88">
        <v>190</v>
      </c>
      <c r="BA800" s="88">
        <v>380</v>
      </c>
      <c r="BB800" s="89">
        <f t="shared" si="47"/>
        <v>2090</v>
      </c>
      <c r="BC800" s="90" t="str">
        <f t="shared" si="46"/>
        <v>OK</v>
      </c>
      <c r="BD800" s="91" t="str">
        <f t="shared" si="48"/>
        <v xml:space="preserve">                  </v>
      </c>
      <c r="BE800" s="92">
        <f t="shared" si="49"/>
        <v>11</v>
      </c>
    </row>
    <row r="801" spans="1:57" s="74" customFormat="1" ht="50.1" customHeight="1" x14ac:dyDescent="0.2">
      <c r="A801" s="78" t="s">
        <v>55</v>
      </c>
      <c r="B801" s="78" t="s">
        <v>56</v>
      </c>
      <c r="C801" s="78" t="s">
        <v>1031</v>
      </c>
      <c r="D801" s="78" t="s">
        <v>792</v>
      </c>
      <c r="E801" s="79" t="str">
        <f>+IF(C801&lt;&gt;"",VLOOKUP(MID(C801,18,5),NIVELES!$A$133:$B$213,2,0),"")</f>
        <v>ORELLANA</v>
      </c>
      <c r="F801" s="80" t="s">
        <v>175</v>
      </c>
      <c r="G801" s="81" t="str">
        <f>+IF(F801&lt;&gt;"",VLOOKUP(F801,NIVELES!$A$246:$C$464,3,0),"")</f>
        <v xml:space="preserve"> </v>
      </c>
      <c r="H801" s="82" t="s">
        <v>1024</v>
      </c>
      <c r="I801" s="78" t="s">
        <v>2320</v>
      </c>
      <c r="J801" s="78" t="s">
        <v>1078</v>
      </c>
      <c r="K801" s="78" t="s">
        <v>2291</v>
      </c>
      <c r="L801" s="78" t="s">
        <v>1791</v>
      </c>
      <c r="M801" s="78" t="s">
        <v>1791</v>
      </c>
      <c r="N801" s="78" t="s">
        <v>1791</v>
      </c>
      <c r="O801" s="78" t="s">
        <v>2307</v>
      </c>
      <c r="P801" s="82">
        <v>1</v>
      </c>
      <c r="Q801" s="78" t="s">
        <v>2301</v>
      </c>
      <c r="R801" s="82"/>
      <c r="S801" s="82"/>
      <c r="T801" s="82"/>
      <c r="U801" s="82">
        <v>1</v>
      </c>
      <c r="V801" s="82"/>
      <c r="W801" s="82"/>
      <c r="X801" s="82"/>
      <c r="Y801" s="82"/>
      <c r="Z801" s="82"/>
      <c r="AA801" s="82"/>
      <c r="AB801" s="82"/>
      <c r="AC801" s="82"/>
      <c r="AD801" s="85" t="str">
        <f>IF(A801&lt;&gt;"",IF(D801="DIRECCIÓN_DE_TRANSFERENCIAS","280 0031",VLOOKUP(C801,NIVELES!$A$14:$B$105,2,0)),"")</f>
        <v>280 2320</v>
      </c>
      <c r="AE801" s="86" t="s">
        <v>322</v>
      </c>
      <c r="AF801" s="86" t="s">
        <v>544</v>
      </c>
      <c r="AG801" s="79" t="str">
        <f>+IF(AF801&lt;&gt;"",VLOOKUP(AF801,NIVELES!$A$666:$B$673,2,0),"")</f>
        <v>PROTECCIÓN_SOCIAL_A_LA_FAMILIA._ASEGURAMIENTO_NO_CONTRIBUTIVO_E_INCLUSIÓN_ECONÓMICA_Y_MOVILIDAD_SOCIAL</v>
      </c>
      <c r="AH801" s="78" t="s">
        <v>513</v>
      </c>
      <c r="AI801" s="79" t="str">
        <f>IF(AH801&lt;&gt;"",VLOOKUP(CONCATENATE(AG801,AH801),NIVELES!$B$676:$C$745,2,0),"")</f>
        <v>Acompañamiento Familiar</v>
      </c>
      <c r="AJ801" s="78" t="s">
        <v>517</v>
      </c>
      <c r="AK801" s="79" t="str">
        <f>+IF(AJ801&lt;&gt;"",VLOOKUP(AJ801,NIVELES!$A$816:$B$892,2,0),"")</f>
        <v>NO APLICA</v>
      </c>
      <c r="AL801" s="78" t="s">
        <v>554</v>
      </c>
      <c r="AM801" s="78">
        <v>530804</v>
      </c>
      <c r="AN801" s="79" t="str">
        <f>IF(AM801&lt;&gt;"",+VLOOKUP(AM801,NIVELES!$A$1652:$B$2466,2,0),"")</f>
        <v>Materiales de Oficina</v>
      </c>
      <c r="AO801" s="87">
        <v>191.2</v>
      </c>
      <c r="AP801" s="88">
        <v>0</v>
      </c>
      <c r="AQ801" s="88">
        <v>0</v>
      </c>
      <c r="AR801" s="88">
        <v>0</v>
      </c>
      <c r="AS801" s="88">
        <v>191.2</v>
      </c>
      <c r="AT801" s="88">
        <v>0</v>
      </c>
      <c r="AU801" s="88">
        <v>0</v>
      </c>
      <c r="AV801" s="88">
        <v>0</v>
      </c>
      <c r="AW801" s="88">
        <v>0</v>
      </c>
      <c r="AX801" s="88">
        <v>0</v>
      </c>
      <c r="AY801" s="88">
        <v>0</v>
      </c>
      <c r="AZ801" s="88">
        <v>0</v>
      </c>
      <c r="BA801" s="88">
        <v>0</v>
      </c>
      <c r="BB801" s="89">
        <f t="shared" si="47"/>
        <v>191.2</v>
      </c>
      <c r="BC801" s="90" t="str">
        <f t="shared" si="46"/>
        <v>OK</v>
      </c>
      <c r="BD801" s="91" t="str">
        <f t="shared" si="48"/>
        <v xml:space="preserve">                  </v>
      </c>
      <c r="BE801" s="92">
        <f t="shared" si="49"/>
        <v>1</v>
      </c>
    </row>
    <row r="802" spans="1:57" s="74" customFormat="1" ht="50.1" customHeight="1" x14ac:dyDescent="0.2">
      <c r="A802" s="78" t="s">
        <v>55</v>
      </c>
      <c r="B802" s="78" t="s">
        <v>56</v>
      </c>
      <c r="C802" s="78" t="s">
        <v>1031</v>
      </c>
      <c r="D802" s="78" t="s">
        <v>606</v>
      </c>
      <c r="E802" s="79" t="str">
        <f>+IF(C802&lt;&gt;"",VLOOKUP(MID(C802,18,5),NIVELES!$A$133:$B$213,2,0),"")</f>
        <v>ORELLANA</v>
      </c>
      <c r="F802" s="80" t="s">
        <v>175</v>
      </c>
      <c r="G802" s="81" t="str">
        <f>+IF(F802&lt;&gt;"",VLOOKUP(F802,NIVELES!$A$246:$C$464,3,0),"")</f>
        <v xml:space="preserve"> </v>
      </c>
      <c r="H802" s="82" t="s">
        <v>1024</v>
      </c>
      <c r="I802" s="78" t="s">
        <v>2325</v>
      </c>
      <c r="J802" s="78" t="s">
        <v>1078</v>
      </c>
      <c r="K802" s="78" t="s">
        <v>2291</v>
      </c>
      <c r="L802" s="78" t="s">
        <v>1791</v>
      </c>
      <c r="M802" s="78" t="s">
        <v>1791</v>
      </c>
      <c r="N802" s="78" t="s">
        <v>1791</v>
      </c>
      <c r="O802" s="78" t="s">
        <v>2292</v>
      </c>
      <c r="P802" s="82">
        <v>12</v>
      </c>
      <c r="Q802" s="78" t="s">
        <v>2293</v>
      </c>
      <c r="R802" s="82">
        <v>1</v>
      </c>
      <c r="S802" s="82">
        <v>1</v>
      </c>
      <c r="T802" s="82">
        <v>1</v>
      </c>
      <c r="U802" s="82">
        <v>1</v>
      </c>
      <c r="V802" s="82">
        <v>1</v>
      </c>
      <c r="W802" s="82">
        <v>1</v>
      </c>
      <c r="X802" s="82">
        <v>1</v>
      </c>
      <c r="Y802" s="82">
        <v>1</v>
      </c>
      <c r="Z802" s="82">
        <v>1</v>
      </c>
      <c r="AA802" s="82">
        <v>1</v>
      </c>
      <c r="AB802" s="82">
        <v>1</v>
      </c>
      <c r="AC802" s="82">
        <v>1</v>
      </c>
      <c r="AD802" s="85" t="str">
        <f>IF(A802&lt;&gt;"",IF(D802="DIRECCIÓN_DE_TRANSFERENCIAS","280 0031",VLOOKUP(C802,NIVELES!$A$14:$B$105,2,0)),"")</f>
        <v>280 2320</v>
      </c>
      <c r="AE802" s="86" t="s">
        <v>322</v>
      </c>
      <c r="AF802" s="86" t="s">
        <v>544</v>
      </c>
      <c r="AG802" s="79" t="str">
        <f>+IF(AF802&lt;&gt;"",VLOOKUP(AF802,NIVELES!$A$666:$B$673,2,0),"")</f>
        <v>PROTECCIÓN_SOCIAL_A_LA_FAMILIA._ASEGURAMIENTO_NO_CONTRIBUTIVO_E_INCLUSIÓN_ECONÓMICA_Y_MOVILIDAD_SOCIAL</v>
      </c>
      <c r="AH802" s="78" t="s">
        <v>514</v>
      </c>
      <c r="AI802" s="79" t="str">
        <f>IF(AH802&lt;&gt;"",VLOOKUP(CONCATENATE(AG802,AH802),NIVELES!$B$676:$C$745,2,0),"")</f>
        <v>Inclusión Económica Y Movilidad Social</v>
      </c>
      <c r="AJ802" s="78" t="s">
        <v>517</v>
      </c>
      <c r="AK802" s="79" t="str">
        <f>+IF(AJ802&lt;&gt;"",VLOOKUP(AJ802,NIVELES!$A$816:$B$892,2,0),"")</f>
        <v>NO APLICA</v>
      </c>
      <c r="AL802" s="78" t="s">
        <v>553</v>
      </c>
      <c r="AM802" s="78">
        <v>510105</v>
      </c>
      <c r="AN802" s="79" t="str">
        <f>IF(AM802&lt;&gt;"",+VLOOKUP(AM802,NIVELES!$A$1652:$B$2466,2,0),"")</f>
        <v>Remuneraciones Unificadas</v>
      </c>
      <c r="AO802" s="87">
        <v>23664</v>
      </c>
      <c r="AP802" s="88">
        <v>1972</v>
      </c>
      <c r="AQ802" s="88">
        <v>3944</v>
      </c>
      <c r="AR802" s="88">
        <v>1972</v>
      </c>
      <c r="AS802" s="88">
        <v>1972</v>
      </c>
      <c r="AT802" s="88">
        <v>1972</v>
      </c>
      <c r="AU802" s="88">
        <v>1972</v>
      </c>
      <c r="AV802" s="88">
        <v>1972</v>
      </c>
      <c r="AW802" s="88">
        <v>1972</v>
      </c>
      <c r="AX802" s="88">
        <v>1972</v>
      </c>
      <c r="AY802" s="88">
        <v>1972</v>
      </c>
      <c r="AZ802" s="88">
        <v>1972</v>
      </c>
      <c r="BA802" s="88">
        <v>0</v>
      </c>
      <c r="BB802" s="89">
        <f t="shared" si="47"/>
        <v>23664</v>
      </c>
      <c r="BC802" s="90" t="str">
        <f t="shared" si="46"/>
        <v>OK</v>
      </c>
      <c r="BD802" s="91" t="str">
        <f t="shared" si="48"/>
        <v xml:space="preserve">                  </v>
      </c>
      <c r="BE802" s="92">
        <f t="shared" si="49"/>
        <v>12</v>
      </c>
    </row>
    <row r="803" spans="1:57" s="74" customFormat="1" ht="50.1" customHeight="1" x14ac:dyDescent="0.2">
      <c r="A803" s="78" t="s">
        <v>55</v>
      </c>
      <c r="B803" s="78" t="s">
        <v>56</v>
      </c>
      <c r="C803" s="78" t="s">
        <v>1031</v>
      </c>
      <c r="D803" s="78" t="s">
        <v>606</v>
      </c>
      <c r="E803" s="79" t="str">
        <f>+IF(C803&lt;&gt;"",VLOOKUP(MID(C803,18,5),NIVELES!$A$133:$B$213,2,0),"")</f>
        <v>ORELLANA</v>
      </c>
      <c r="F803" s="80" t="s">
        <v>175</v>
      </c>
      <c r="G803" s="81" t="str">
        <f>+IF(F803&lt;&gt;"",VLOOKUP(F803,NIVELES!$A$246:$C$464,3,0),"")</f>
        <v xml:space="preserve"> </v>
      </c>
      <c r="H803" s="82" t="s">
        <v>1024</v>
      </c>
      <c r="I803" s="78" t="s">
        <v>2325</v>
      </c>
      <c r="J803" s="78" t="s">
        <v>1078</v>
      </c>
      <c r="K803" s="78" t="s">
        <v>2291</v>
      </c>
      <c r="L803" s="78" t="s">
        <v>1791</v>
      </c>
      <c r="M803" s="78" t="s">
        <v>1791</v>
      </c>
      <c r="N803" s="78" t="s">
        <v>1791</v>
      </c>
      <c r="O803" s="78" t="s">
        <v>2292</v>
      </c>
      <c r="P803" s="82">
        <v>1</v>
      </c>
      <c r="Q803" s="78" t="s">
        <v>2293</v>
      </c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82"/>
      <c r="AC803" s="82">
        <v>1</v>
      </c>
      <c r="AD803" s="85" t="str">
        <f>IF(A803&lt;&gt;"",IF(D803="DIRECCIÓN_DE_TRANSFERENCIAS","280 0031",VLOOKUP(C803,NIVELES!$A$14:$B$105,2,0)),"")</f>
        <v>280 2320</v>
      </c>
      <c r="AE803" s="86" t="s">
        <v>322</v>
      </c>
      <c r="AF803" s="86" t="s">
        <v>544</v>
      </c>
      <c r="AG803" s="79" t="str">
        <f>+IF(AF803&lt;&gt;"",VLOOKUP(AF803,NIVELES!$A$666:$B$673,2,0),"")</f>
        <v>PROTECCIÓN_SOCIAL_A_LA_FAMILIA._ASEGURAMIENTO_NO_CONTRIBUTIVO_E_INCLUSIÓN_ECONÓMICA_Y_MOVILIDAD_SOCIAL</v>
      </c>
      <c r="AH803" s="78" t="s">
        <v>514</v>
      </c>
      <c r="AI803" s="79" t="str">
        <f>IF(AH803&lt;&gt;"",VLOOKUP(CONCATENATE(AG803,AH803),NIVELES!$B$676:$C$745,2,0),"")</f>
        <v>Inclusión Económica Y Movilidad Social</v>
      </c>
      <c r="AJ803" s="78" t="s">
        <v>517</v>
      </c>
      <c r="AK803" s="79" t="str">
        <f>+IF(AJ803&lt;&gt;"",VLOOKUP(AJ803,NIVELES!$A$816:$B$892,2,0),"")</f>
        <v>NO APLICA</v>
      </c>
      <c r="AL803" s="78" t="s">
        <v>553</v>
      </c>
      <c r="AM803" s="78">
        <v>510203</v>
      </c>
      <c r="AN803" s="79" t="str">
        <f>IF(AM803&lt;&gt;"",+VLOOKUP(AM803,NIVELES!$A$1652:$B$2466,2,0),"")</f>
        <v>Decimotercer Sueldo</v>
      </c>
      <c r="AO803" s="87">
        <v>4634</v>
      </c>
      <c r="AP803" s="88">
        <v>0</v>
      </c>
      <c r="AQ803" s="88">
        <v>0</v>
      </c>
      <c r="AR803" s="88">
        <v>0</v>
      </c>
      <c r="AS803" s="88">
        <v>0</v>
      </c>
      <c r="AT803" s="88">
        <v>0</v>
      </c>
      <c r="AU803" s="88">
        <v>0</v>
      </c>
      <c r="AV803" s="88">
        <v>0</v>
      </c>
      <c r="AW803" s="88">
        <v>0</v>
      </c>
      <c r="AX803" s="88">
        <v>0</v>
      </c>
      <c r="AY803" s="88">
        <v>0</v>
      </c>
      <c r="AZ803" s="88">
        <v>0</v>
      </c>
      <c r="BA803" s="88">
        <v>4634</v>
      </c>
      <c r="BB803" s="89">
        <f t="shared" si="47"/>
        <v>4634</v>
      </c>
      <c r="BC803" s="90" t="str">
        <f t="shared" si="46"/>
        <v>OK</v>
      </c>
      <c r="BD803" s="91" t="str">
        <f t="shared" si="48"/>
        <v xml:space="preserve">                  </v>
      </c>
      <c r="BE803" s="92">
        <f t="shared" si="49"/>
        <v>1</v>
      </c>
    </row>
    <row r="804" spans="1:57" s="74" customFormat="1" ht="50.1" customHeight="1" x14ac:dyDescent="0.2">
      <c r="A804" s="78" t="s">
        <v>55</v>
      </c>
      <c r="B804" s="78" t="s">
        <v>56</v>
      </c>
      <c r="C804" s="78" t="s">
        <v>1031</v>
      </c>
      <c r="D804" s="78" t="s">
        <v>606</v>
      </c>
      <c r="E804" s="79" t="str">
        <f>+IF(C804&lt;&gt;"",VLOOKUP(MID(C804,18,5),NIVELES!$A$133:$B$213,2,0),"")</f>
        <v>ORELLANA</v>
      </c>
      <c r="F804" s="80" t="s">
        <v>175</v>
      </c>
      <c r="G804" s="81" t="str">
        <f>+IF(F804&lt;&gt;"",VLOOKUP(F804,NIVELES!$A$246:$C$464,3,0),"")</f>
        <v xml:space="preserve"> </v>
      </c>
      <c r="H804" s="82" t="s">
        <v>1024</v>
      </c>
      <c r="I804" s="78" t="s">
        <v>2325</v>
      </c>
      <c r="J804" s="78" t="s">
        <v>1078</v>
      </c>
      <c r="K804" s="78" t="s">
        <v>2291</v>
      </c>
      <c r="L804" s="78" t="s">
        <v>1791</v>
      </c>
      <c r="M804" s="78" t="s">
        <v>1791</v>
      </c>
      <c r="N804" s="78" t="s">
        <v>1791</v>
      </c>
      <c r="O804" s="78" t="s">
        <v>2292</v>
      </c>
      <c r="P804" s="82">
        <v>1</v>
      </c>
      <c r="Q804" s="78" t="s">
        <v>2293</v>
      </c>
      <c r="R804" s="82"/>
      <c r="S804" s="82"/>
      <c r="T804" s="82"/>
      <c r="U804" s="82"/>
      <c r="V804" s="82"/>
      <c r="W804" s="82"/>
      <c r="X804" s="82"/>
      <c r="Y804" s="82">
        <v>1</v>
      </c>
      <c r="Z804" s="82"/>
      <c r="AA804" s="82"/>
      <c r="AB804" s="82"/>
      <c r="AC804" s="82"/>
      <c r="AD804" s="85" t="str">
        <f>IF(A804&lt;&gt;"",IF(D804="DIRECCIÓN_DE_TRANSFERENCIAS","280 0031",VLOOKUP(C804,NIVELES!$A$14:$B$105,2,0)),"")</f>
        <v>280 2320</v>
      </c>
      <c r="AE804" s="86" t="s">
        <v>322</v>
      </c>
      <c r="AF804" s="86" t="s">
        <v>544</v>
      </c>
      <c r="AG804" s="79" t="str">
        <f>+IF(AF804&lt;&gt;"",VLOOKUP(AF804,NIVELES!$A$666:$B$673,2,0),"")</f>
        <v>PROTECCIÓN_SOCIAL_A_LA_FAMILIA._ASEGURAMIENTO_NO_CONTRIBUTIVO_E_INCLUSIÓN_ECONÓMICA_Y_MOVILIDAD_SOCIAL</v>
      </c>
      <c r="AH804" s="78" t="s">
        <v>514</v>
      </c>
      <c r="AI804" s="79" t="str">
        <f>IF(AH804&lt;&gt;"",VLOOKUP(CONCATENATE(AG804,AH804),NIVELES!$B$676:$C$745,2,0),"")</f>
        <v>Inclusión Económica Y Movilidad Social</v>
      </c>
      <c r="AJ804" s="78" t="s">
        <v>517</v>
      </c>
      <c r="AK804" s="79" t="str">
        <f>+IF(AJ804&lt;&gt;"",VLOOKUP(AJ804,NIVELES!$A$816:$B$892,2,0),"")</f>
        <v>NO APLICA</v>
      </c>
      <c r="AL804" s="78" t="s">
        <v>553</v>
      </c>
      <c r="AM804" s="78">
        <v>510204</v>
      </c>
      <c r="AN804" s="79" t="str">
        <f>IF(AM804&lt;&gt;"",+VLOOKUP(AM804,NIVELES!$A$1652:$B$2466,2,0),"")</f>
        <v>Decimocuarto Sueldo</v>
      </c>
      <c r="AO804" s="87">
        <v>1576</v>
      </c>
      <c r="AP804" s="88">
        <v>0</v>
      </c>
      <c r="AQ804" s="88">
        <v>0</v>
      </c>
      <c r="AR804" s="88">
        <v>0</v>
      </c>
      <c r="AS804" s="88">
        <v>0</v>
      </c>
      <c r="AT804" s="88">
        <v>0</v>
      </c>
      <c r="AU804" s="88">
        <v>0</v>
      </c>
      <c r="AV804" s="88">
        <v>0</v>
      </c>
      <c r="AW804" s="88">
        <v>1444.67</v>
      </c>
      <c r="AX804" s="88">
        <v>0</v>
      </c>
      <c r="AY804" s="88">
        <v>0</v>
      </c>
      <c r="AZ804" s="88">
        <v>0</v>
      </c>
      <c r="BA804" s="88">
        <v>131.32999999999993</v>
      </c>
      <c r="BB804" s="89">
        <f t="shared" si="47"/>
        <v>1576</v>
      </c>
      <c r="BC804" s="90" t="str">
        <f t="shared" si="46"/>
        <v>OK</v>
      </c>
      <c r="BD804" s="91" t="str">
        <f t="shared" si="48"/>
        <v xml:space="preserve">                  </v>
      </c>
      <c r="BE804" s="92">
        <f t="shared" si="49"/>
        <v>1</v>
      </c>
    </row>
    <row r="805" spans="1:57" s="74" customFormat="1" ht="50.1" customHeight="1" x14ac:dyDescent="0.2">
      <c r="A805" s="78" t="s">
        <v>55</v>
      </c>
      <c r="B805" s="78" t="s">
        <v>56</v>
      </c>
      <c r="C805" s="78" t="s">
        <v>1031</v>
      </c>
      <c r="D805" s="78" t="s">
        <v>606</v>
      </c>
      <c r="E805" s="79" t="str">
        <f>+IF(C805&lt;&gt;"",VLOOKUP(MID(C805,18,5),NIVELES!$A$133:$B$213,2,0),"")</f>
        <v>ORELLANA</v>
      </c>
      <c r="F805" s="80" t="s">
        <v>175</v>
      </c>
      <c r="G805" s="81" t="str">
        <f>+IF(F805&lt;&gt;"",VLOOKUP(F805,NIVELES!$A$246:$C$464,3,0),"")</f>
        <v xml:space="preserve"> </v>
      </c>
      <c r="H805" s="82" t="s">
        <v>1024</v>
      </c>
      <c r="I805" s="78" t="s">
        <v>2325</v>
      </c>
      <c r="J805" s="78" t="s">
        <v>1078</v>
      </c>
      <c r="K805" s="78" t="s">
        <v>2291</v>
      </c>
      <c r="L805" s="78" t="s">
        <v>1791</v>
      </c>
      <c r="M805" s="78" t="s">
        <v>1791</v>
      </c>
      <c r="N805" s="78" t="s">
        <v>1791</v>
      </c>
      <c r="O805" s="78" t="s">
        <v>2292</v>
      </c>
      <c r="P805" s="82">
        <v>12</v>
      </c>
      <c r="Q805" s="78" t="s">
        <v>2293</v>
      </c>
      <c r="R805" s="82">
        <v>1</v>
      </c>
      <c r="S805" s="82">
        <v>1</v>
      </c>
      <c r="T805" s="82">
        <v>1</v>
      </c>
      <c r="U805" s="82">
        <v>1</v>
      </c>
      <c r="V805" s="82">
        <v>1</v>
      </c>
      <c r="W805" s="82">
        <v>1</v>
      </c>
      <c r="X805" s="82">
        <v>1</v>
      </c>
      <c r="Y805" s="82">
        <v>1</v>
      </c>
      <c r="Z805" s="82">
        <v>1</v>
      </c>
      <c r="AA805" s="82">
        <v>1</v>
      </c>
      <c r="AB805" s="82">
        <v>1</v>
      </c>
      <c r="AC805" s="82">
        <v>1</v>
      </c>
      <c r="AD805" s="85" t="str">
        <f>IF(A805&lt;&gt;"",IF(D805="DIRECCIÓN_DE_TRANSFERENCIAS","280 0031",VLOOKUP(C805,NIVELES!$A$14:$B$105,2,0)),"")</f>
        <v>280 2320</v>
      </c>
      <c r="AE805" s="86" t="s">
        <v>322</v>
      </c>
      <c r="AF805" s="86" t="s">
        <v>544</v>
      </c>
      <c r="AG805" s="79" t="str">
        <f>+IF(AF805&lt;&gt;"",VLOOKUP(AF805,NIVELES!$A$666:$B$673,2,0),"")</f>
        <v>PROTECCIÓN_SOCIAL_A_LA_FAMILIA._ASEGURAMIENTO_NO_CONTRIBUTIVO_E_INCLUSIÓN_ECONÓMICA_Y_MOVILIDAD_SOCIAL</v>
      </c>
      <c r="AH805" s="78" t="s">
        <v>514</v>
      </c>
      <c r="AI805" s="79" t="str">
        <f>IF(AH805&lt;&gt;"",VLOOKUP(CONCATENATE(AG805,AH805),NIVELES!$B$676:$C$745,2,0),"")</f>
        <v>Inclusión Económica Y Movilidad Social</v>
      </c>
      <c r="AJ805" s="78" t="s">
        <v>517</v>
      </c>
      <c r="AK805" s="79" t="str">
        <f>+IF(AJ805&lt;&gt;"",VLOOKUP(AJ805,NIVELES!$A$816:$B$892,2,0),"")</f>
        <v>NO APLICA</v>
      </c>
      <c r="AL805" s="78" t="s">
        <v>553</v>
      </c>
      <c r="AM805" s="78">
        <v>510510</v>
      </c>
      <c r="AN805" s="79" t="str">
        <f>IF(AM805&lt;&gt;"",+VLOOKUP(AM805,NIVELES!$A$1652:$B$2466,2,0),"")</f>
        <v>Servicios Personales por Contrato</v>
      </c>
      <c r="AO805" s="87">
        <v>31944</v>
      </c>
      <c r="AP805" s="88">
        <v>2662</v>
      </c>
      <c r="AQ805" s="88">
        <v>5324</v>
      </c>
      <c r="AR805" s="88">
        <v>2662</v>
      </c>
      <c r="AS805" s="88">
        <v>2662</v>
      </c>
      <c r="AT805" s="88">
        <v>2662</v>
      </c>
      <c r="AU805" s="88">
        <v>2662</v>
      </c>
      <c r="AV805" s="88">
        <v>2662</v>
      </c>
      <c r="AW805" s="88">
        <v>2662</v>
      </c>
      <c r="AX805" s="88">
        <v>2662</v>
      </c>
      <c r="AY805" s="88">
        <v>2662</v>
      </c>
      <c r="AZ805" s="88">
        <v>2662</v>
      </c>
      <c r="BA805" s="88">
        <v>0</v>
      </c>
      <c r="BB805" s="89">
        <f t="shared" si="47"/>
        <v>31944</v>
      </c>
      <c r="BC805" s="90" t="str">
        <f t="shared" si="46"/>
        <v>OK</v>
      </c>
      <c r="BD805" s="91" t="str">
        <f t="shared" si="48"/>
        <v xml:space="preserve">                  </v>
      </c>
      <c r="BE805" s="92">
        <f t="shared" si="49"/>
        <v>12</v>
      </c>
    </row>
    <row r="806" spans="1:57" s="74" customFormat="1" ht="50.1" customHeight="1" x14ac:dyDescent="0.2">
      <c r="A806" s="78" t="s">
        <v>55</v>
      </c>
      <c r="B806" s="78" t="s">
        <v>56</v>
      </c>
      <c r="C806" s="78" t="s">
        <v>1031</v>
      </c>
      <c r="D806" s="78" t="s">
        <v>606</v>
      </c>
      <c r="E806" s="79" t="str">
        <f>+IF(C806&lt;&gt;"",VLOOKUP(MID(C806,18,5),NIVELES!$A$133:$B$213,2,0),"")</f>
        <v>ORELLANA</v>
      </c>
      <c r="F806" s="80" t="s">
        <v>175</v>
      </c>
      <c r="G806" s="81" t="str">
        <f>+IF(F806&lt;&gt;"",VLOOKUP(F806,NIVELES!$A$246:$C$464,3,0),"")</f>
        <v xml:space="preserve"> </v>
      </c>
      <c r="H806" s="82" t="s">
        <v>1024</v>
      </c>
      <c r="I806" s="78" t="s">
        <v>2325</v>
      </c>
      <c r="J806" s="78" t="s">
        <v>1078</v>
      </c>
      <c r="K806" s="78" t="s">
        <v>2291</v>
      </c>
      <c r="L806" s="78" t="s">
        <v>1791</v>
      </c>
      <c r="M806" s="78" t="s">
        <v>1791</v>
      </c>
      <c r="N806" s="78" t="s">
        <v>1791</v>
      </c>
      <c r="O806" s="78" t="s">
        <v>2292</v>
      </c>
      <c r="P806" s="82">
        <v>12</v>
      </c>
      <c r="Q806" s="78" t="s">
        <v>2293</v>
      </c>
      <c r="R806" s="82">
        <v>1</v>
      </c>
      <c r="S806" s="82">
        <v>1</v>
      </c>
      <c r="T806" s="82">
        <v>1</v>
      </c>
      <c r="U806" s="82">
        <v>1</v>
      </c>
      <c r="V806" s="82">
        <v>1</v>
      </c>
      <c r="W806" s="82">
        <v>1</v>
      </c>
      <c r="X806" s="82">
        <v>1</v>
      </c>
      <c r="Y806" s="82">
        <v>1</v>
      </c>
      <c r="Z806" s="82">
        <v>1</v>
      </c>
      <c r="AA806" s="82">
        <v>1</v>
      </c>
      <c r="AB806" s="82">
        <v>1</v>
      </c>
      <c r="AC806" s="82">
        <v>1</v>
      </c>
      <c r="AD806" s="85" t="str">
        <f>IF(A806&lt;&gt;"",IF(D806="DIRECCIÓN_DE_TRANSFERENCIAS","280 0031",VLOOKUP(C806,NIVELES!$A$14:$B$105,2,0)),"")</f>
        <v>280 2320</v>
      </c>
      <c r="AE806" s="86" t="s">
        <v>322</v>
      </c>
      <c r="AF806" s="86" t="s">
        <v>544</v>
      </c>
      <c r="AG806" s="79" t="str">
        <f>+IF(AF806&lt;&gt;"",VLOOKUP(AF806,NIVELES!$A$666:$B$673,2,0),"")</f>
        <v>PROTECCIÓN_SOCIAL_A_LA_FAMILIA._ASEGURAMIENTO_NO_CONTRIBUTIVO_E_INCLUSIÓN_ECONÓMICA_Y_MOVILIDAD_SOCIAL</v>
      </c>
      <c r="AH806" s="78" t="s">
        <v>514</v>
      </c>
      <c r="AI806" s="79" t="str">
        <f>IF(AH806&lt;&gt;"",VLOOKUP(CONCATENATE(AG806,AH806),NIVELES!$B$676:$C$745,2,0),"")</f>
        <v>Inclusión Económica Y Movilidad Social</v>
      </c>
      <c r="AJ806" s="78" t="s">
        <v>517</v>
      </c>
      <c r="AK806" s="79" t="str">
        <f>+IF(AJ806&lt;&gt;"",VLOOKUP(AJ806,NIVELES!$A$816:$B$892,2,0),"")</f>
        <v>NO APLICA</v>
      </c>
      <c r="AL806" s="78" t="s">
        <v>553</v>
      </c>
      <c r="AM806" s="78">
        <v>510601</v>
      </c>
      <c r="AN806" s="79" t="str">
        <f>IF(AM806&lt;&gt;"",+VLOOKUP(AM806,NIVELES!$A$1652:$B$2466,2,0),"")</f>
        <v>Aporte Patronal</v>
      </c>
      <c r="AO806" s="87">
        <v>5372.17</v>
      </c>
      <c r="AP806" s="88">
        <v>447.68</v>
      </c>
      <c r="AQ806" s="88">
        <v>894.36</v>
      </c>
      <c r="AR806" s="88">
        <v>447.68</v>
      </c>
      <c r="AS806" s="88">
        <v>447.68</v>
      </c>
      <c r="AT806" s="88">
        <v>447.68</v>
      </c>
      <c r="AU806" s="88">
        <v>447.68</v>
      </c>
      <c r="AV806" s="88">
        <v>447.68</v>
      </c>
      <c r="AW806" s="88">
        <v>447.68</v>
      </c>
      <c r="AX806" s="88">
        <v>447.68</v>
      </c>
      <c r="AY806" s="88">
        <v>447.68</v>
      </c>
      <c r="AZ806" s="88">
        <v>442.19</v>
      </c>
      <c r="BA806" s="88">
        <v>6.5000000000009095</v>
      </c>
      <c r="BB806" s="89">
        <f t="shared" si="47"/>
        <v>5372.17</v>
      </c>
      <c r="BC806" s="90" t="str">
        <f t="shared" si="46"/>
        <v>OK</v>
      </c>
      <c r="BD806" s="91" t="str">
        <f t="shared" si="48"/>
        <v xml:space="preserve">                  </v>
      </c>
      <c r="BE806" s="92">
        <f t="shared" si="49"/>
        <v>12</v>
      </c>
    </row>
    <row r="807" spans="1:57" s="74" customFormat="1" ht="50.1" customHeight="1" x14ac:dyDescent="0.2">
      <c r="A807" s="78" t="s">
        <v>55</v>
      </c>
      <c r="B807" s="78" t="s">
        <v>56</v>
      </c>
      <c r="C807" s="78" t="s">
        <v>1031</v>
      </c>
      <c r="D807" s="78" t="s">
        <v>606</v>
      </c>
      <c r="E807" s="79" t="str">
        <f>+IF(C807&lt;&gt;"",VLOOKUP(MID(C807,18,5),NIVELES!$A$133:$B$213,2,0),"")</f>
        <v>ORELLANA</v>
      </c>
      <c r="F807" s="80" t="s">
        <v>175</v>
      </c>
      <c r="G807" s="81" t="str">
        <f>+IF(F807&lt;&gt;"",VLOOKUP(F807,NIVELES!$A$246:$C$464,3,0),"")</f>
        <v xml:space="preserve"> </v>
      </c>
      <c r="H807" s="82" t="s">
        <v>1024</v>
      </c>
      <c r="I807" s="78" t="s">
        <v>2325</v>
      </c>
      <c r="J807" s="78" t="s">
        <v>1078</v>
      </c>
      <c r="K807" s="78" t="s">
        <v>2291</v>
      </c>
      <c r="L807" s="78" t="s">
        <v>1791</v>
      </c>
      <c r="M807" s="78" t="s">
        <v>1791</v>
      </c>
      <c r="N807" s="78" t="s">
        <v>1791</v>
      </c>
      <c r="O807" s="78" t="s">
        <v>2292</v>
      </c>
      <c r="P807" s="82">
        <v>12</v>
      </c>
      <c r="Q807" s="78" t="s">
        <v>2293</v>
      </c>
      <c r="R807" s="82">
        <v>1</v>
      </c>
      <c r="S807" s="82">
        <v>1</v>
      </c>
      <c r="T807" s="82">
        <v>1</v>
      </c>
      <c r="U807" s="82">
        <v>1</v>
      </c>
      <c r="V807" s="82">
        <v>1</v>
      </c>
      <c r="W807" s="82">
        <v>1</v>
      </c>
      <c r="X807" s="82">
        <v>1</v>
      </c>
      <c r="Y807" s="82">
        <v>1</v>
      </c>
      <c r="Z807" s="82">
        <v>1</v>
      </c>
      <c r="AA807" s="82">
        <v>1</v>
      </c>
      <c r="AB807" s="82">
        <v>1</v>
      </c>
      <c r="AC807" s="82">
        <v>1</v>
      </c>
      <c r="AD807" s="85" t="str">
        <f>IF(A807&lt;&gt;"",IF(D807="DIRECCIÓN_DE_TRANSFERENCIAS","280 0031",VLOOKUP(C807,NIVELES!$A$14:$B$105,2,0)),"")</f>
        <v>280 2320</v>
      </c>
      <c r="AE807" s="86" t="s">
        <v>322</v>
      </c>
      <c r="AF807" s="86" t="s">
        <v>544</v>
      </c>
      <c r="AG807" s="79" t="str">
        <f>+IF(AF807&lt;&gt;"",VLOOKUP(AF807,NIVELES!$A$666:$B$673,2,0),"")</f>
        <v>PROTECCIÓN_SOCIAL_A_LA_FAMILIA._ASEGURAMIENTO_NO_CONTRIBUTIVO_E_INCLUSIÓN_ECONÓMICA_Y_MOVILIDAD_SOCIAL</v>
      </c>
      <c r="AH807" s="78" t="s">
        <v>514</v>
      </c>
      <c r="AI807" s="79" t="str">
        <f>IF(AH807&lt;&gt;"",VLOOKUP(CONCATENATE(AG807,AH807),NIVELES!$B$676:$C$745,2,0),"")</f>
        <v>Inclusión Económica Y Movilidad Social</v>
      </c>
      <c r="AJ807" s="78" t="s">
        <v>517</v>
      </c>
      <c r="AK807" s="79" t="str">
        <f>+IF(AJ807&lt;&gt;"",VLOOKUP(AJ807,NIVELES!$A$816:$B$892,2,0),"")</f>
        <v>NO APLICA</v>
      </c>
      <c r="AL807" s="78" t="s">
        <v>553</v>
      </c>
      <c r="AM807" s="78">
        <v>510602</v>
      </c>
      <c r="AN807" s="79" t="str">
        <f>IF(AM807&lt;&gt;"",+VLOOKUP(AM807,NIVELES!$A$1652:$B$2466,2,0),"")</f>
        <v>Fondo de Reserva</v>
      </c>
      <c r="AO807" s="87">
        <v>4387.21</v>
      </c>
      <c r="AP807" s="88">
        <v>365.61000000000007</v>
      </c>
      <c r="AQ807" s="88">
        <v>303.87</v>
      </c>
      <c r="AR807" s="88">
        <v>365.61000000000007</v>
      </c>
      <c r="AS807" s="88">
        <v>365.61000000000007</v>
      </c>
      <c r="AT807" s="88">
        <v>365.61000000000007</v>
      </c>
      <c r="AU807" s="88">
        <v>365.61000000000007</v>
      </c>
      <c r="AV807" s="88">
        <v>365.61000000000007</v>
      </c>
      <c r="AW807" s="88">
        <v>365.61000000000007</v>
      </c>
      <c r="AX807" s="88">
        <v>365.61000000000007</v>
      </c>
      <c r="AY807" s="88">
        <v>365.61000000000007</v>
      </c>
      <c r="AZ807" s="88">
        <v>365.61</v>
      </c>
      <c r="BA807" s="88">
        <v>427.23999999999887</v>
      </c>
      <c r="BB807" s="89">
        <f t="shared" si="47"/>
        <v>4387.21</v>
      </c>
      <c r="BC807" s="90" t="str">
        <f t="shared" si="46"/>
        <v>OK</v>
      </c>
      <c r="BD807" s="91" t="str">
        <f t="shared" si="48"/>
        <v xml:space="preserve">                  </v>
      </c>
      <c r="BE807" s="92">
        <f t="shared" si="49"/>
        <v>12</v>
      </c>
    </row>
    <row r="808" spans="1:57" s="74" customFormat="1" ht="50.1" customHeight="1" x14ac:dyDescent="0.2">
      <c r="A808" s="78" t="s">
        <v>55</v>
      </c>
      <c r="B808" s="78" t="s">
        <v>56</v>
      </c>
      <c r="C808" s="78" t="s">
        <v>1031</v>
      </c>
      <c r="D808" s="78" t="s">
        <v>606</v>
      </c>
      <c r="E808" s="79" t="str">
        <f>+IF(C808&lt;&gt;"",VLOOKUP(MID(C808,18,5),NIVELES!$A$133:$B$213,2,0),"")</f>
        <v>ORELLANA</v>
      </c>
      <c r="F808" s="80" t="s">
        <v>175</v>
      </c>
      <c r="G808" s="81" t="str">
        <f>+IF(F808&lt;&gt;"",VLOOKUP(F808,NIVELES!$A$246:$C$464,3,0),"")</f>
        <v xml:space="preserve"> </v>
      </c>
      <c r="H808" s="82" t="s">
        <v>1024</v>
      </c>
      <c r="I808" s="78" t="s">
        <v>2325</v>
      </c>
      <c r="J808" s="78" t="s">
        <v>1078</v>
      </c>
      <c r="K808" s="78" t="s">
        <v>2291</v>
      </c>
      <c r="L808" s="78" t="s">
        <v>1791</v>
      </c>
      <c r="M808" s="78" t="s">
        <v>1791</v>
      </c>
      <c r="N808" s="78" t="s">
        <v>1791</v>
      </c>
      <c r="O808" s="78" t="s">
        <v>2323</v>
      </c>
      <c r="P808" s="82">
        <v>3</v>
      </c>
      <c r="Q808" s="78" t="s">
        <v>2301</v>
      </c>
      <c r="R808" s="82"/>
      <c r="S808" s="82"/>
      <c r="T808" s="82">
        <v>1</v>
      </c>
      <c r="U808" s="82"/>
      <c r="V808" s="82"/>
      <c r="W808" s="82">
        <v>1</v>
      </c>
      <c r="X808" s="82"/>
      <c r="Y808" s="82"/>
      <c r="Z808" s="82">
        <v>1</v>
      </c>
      <c r="AA808" s="82"/>
      <c r="AB808" s="82"/>
      <c r="AC808" s="82"/>
      <c r="AD808" s="85" t="str">
        <f>IF(A808&lt;&gt;"",IF(D808="DIRECCIÓN_DE_TRANSFERENCIAS","280 0031",VLOOKUP(C808,NIVELES!$A$14:$B$105,2,0)),"")</f>
        <v>280 2320</v>
      </c>
      <c r="AE808" s="86" t="s">
        <v>322</v>
      </c>
      <c r="AF808" s="86" t="s">
        <v>544</v>
      </c>
      <c r="AG808" s="79" t="str">
        <f>+IF(AF808&lt;&gt;"",VLOOKUP(AF808,NIVELES!$A$666:$B$673,2,0),"")</f>
        <v>PROTECCIÓN_SOCIAL_A_LA_FAMILIA._ASEGURAMIENTO_NO_CONTRIBUTIVO_E_INCLUSIÓN_ECONÓMICA_Y_MOVILIDAD_SOCIAL</v>
      </c>
      <c r="AH808" s="78" t="s">
        <v>514</v>
      </c>
      <c r="AI808" s="79" t="str">
        <f>IF(AH808&lt;&gt;"",VLOOKUP(CONCATENATE(AG808,AH808),NIVELES!$B$676:$C$745,2,0),"")</f>
        <v>Inclusión Económica Y Movilidad Social</v>
      </c>
      <c r="AJ808" s="78" t="s">
        <v>517</v>
      </c>
      <c r="AK808" s="79" t="str">
        <f>+IF(AJ808&lt;&gt;"",VLOOKUP(AJ808,NIVELES!$A$816:$B$892,2,0),"")</f>
        <v>NO APLICA</v>
      </c>
      <c r="AL808" s="78" t="s">
        <v>554</v>
      </c>
      <c r="AM808" s="78">
        <v>530301</v>
      </c>
      <c r="AN808" s="79" t="str">
        <f>IF(AM808&lt;&gt;"",+VLOOKUP(AM808,NIVELES!$A$1652:$B$2466,2,0),"")</f>
        <v>Pasajes al Interior</v>
      </c>
      <c r="AO808" s="87">
        <v>420</v>
      </c>
      <c r="AP808" s="88">
        <v>0</v>
      </c>
      <c r="AQ808" s="88">
        <v>0</v>
      </c>
      <c r="AR808" s="88">
        <v>140</v>
      </c>
      <c r="AS808" s="88">
        <v>0</v>
      </c>
      <c r="AT808" s="88">
        <v>0</v>
      </c>
      <c r="AU808" s="88">
        <v>140</v>
      </c>
      <c r="AV808" s="88">
        <v>0</v>
      </c>
      <c r="AW808" s="88">
        <v>0</v>
      </c>
      <c r="AX808" s="88">
        <v>140</v>
      </c>
      <c r="AY808" s="88">
        <v>0</v>
      </c>
      <c r="AZ808" s="88">
        <v>0</v>
      </c>
      <c r="BA808" s="88">
        <v>0</v>
      </c>
      <c r="BB808" s="89">
        <f t="shared" si="47"/>
        <v>420</v>
      </c>
      <c r="BC808" s="90" t="str">
        <f t="shared" si="46"/>
        <v>OK</v>
      </c>
      <c r="BD808" s="91" t="str">
        <f t="shared" si="48"/>
        <v xml:space="preserve">                  </v>
      </c>
      <c r="BE808" s="92">
        <f t="shared" si="49"/>
        <v>3</v>
      </c>
    </row>
    <row r="809" spans="1:57" s="74" customFormat="1" ht="50.1" customHeight="1" x14ac:dyDescent="0.2">
      <c r="A809" s="78" t="s">
        <v>55</v>
      </c>
      <c r="B809" s="78" t="s">
        <v>56</v>
      </c>
      <c r="C809" s="78" t="s">
        <v>1031</v>
      </c>
      <c r="D809" s="78" t="s">
        <v>606</v>
      </c>
      <c r="E809" s="79" t="str">
        <f>+IF(C809&lt;&gt;"",VLOOKUP(MID(C809,18,5),NIVELES!$A$133:$B$213,2,0),"")</f>
        <v>ORELLANA</v>
      </c>
      <c r="F809" s="80" t="s">
        <v>175</v>
      </c>
      <c r="G809" s="81" t="str">
        <f>+IF(F809&lt;&gt;"",VLOOKUP(F809,NIVELES!$A$246:$C$464,3,0),"")</f>
        <v xml:space="preserve"> </v>
      </c>
      <c r="H809" s="82" t="s">
        <v>1024</v>
      </c>
      <c r="I809" s="78" t="s">
        <v>2325</v>
      </c>
      <c r="J809" s="78" t="s">
        <v>1078</v>
      </c>
      <c r="K809" s="78" t="s">
        <v>2291</v>
      </c>
      <c r="L809" s="78" t="s">
        <v>1791</v>
      </c>
      <c r="M809" s="78" t="s">
        <v>1791</v>
      </c>
      <c r="N809" s="78" t="s">
        <v>1791</v>
      </c>
      <c r="O809" s="78" t="s">
        <v>2324</v>
      </c>
      <c r="P809" s="82">
        <v>3</v>
      </c>
      <c r="Q809" s="78" t="s">
        <v>2301</v>
      </c>
      <c r="R809" s="82"/>
      <c r="S809" s="82"/>
      <c r="T809" s="82">
        <v>1</v>
      </c>
      <c r="U809" s="82"/>
      <c r="V809" s="82"/>
      <c r="W809" s="82">
        <v>1</v>
      </c>
      <c r="X809" s="82"/>
      <c r="Y809" s="82"/>
      <c r="Z809" s="82">
        <v>1</v>
      </c>
      <c r="AA809" s="82"/>
      <c r="AB809" s="82"/>
      <c r="AC809" s="82"/>
      <c r="AD809" s="85" t="str">
        <f>IF(A809&lt;&gt;"",IF(D809="DIRECCIÓN_DE_TRANSFERENCIAS","280 0031",VLOOKUP(C809,NIVELES!$A$14:$B$105,2,0)),"")</f>
        <v>280 2320</v>
      </c>
      <c r="AE809" s="86" t="s">
        <v>322</v>
      </c>
      <c r="AF809" s="86" t="s">
        <v>544</v>
      </c>
      <c r="AG809" s="79" t="str">
        <f>+IF(AF809&lt;&gt;"",VLOOKUP(AF809,NIVELES!$A$666:$B$673,2,0),"")</f>
        <v>PROTECCIÓN_SOCIAL_A_LA_FAMILIA._ASEGURAMIENTO_NO_CONTRIBUTIVO_E_INCLUSIÓN_ECONÓMICA_Y_MOVILIDAD_SOCIAL</v>
      </c>
      <c r="AH809" s="78" t="s">
        <v>514</v>
      </c>
      <c r="AI809" s="79" t="str">
        <f>IF(AH809&lt;&gt;"",VLOOKUP(CONCATENATE(AG809,AH809),NIVELES!$B$676:$C$745,2,0),"")</f>
        <v>Inclusión Económica Y Movilidad Social</v>
      </c>
      <c r="AJ809" s="78" t="s">
        <v>517</v>
      </c>
      <c r="AK809" s="79" t="str">
        <f>+IF(AJ809&lt;&gt;"",VLOOKUP(AJ809,NIVELES!$A$816:$B$892,2,0),"")</f>
        <v>NO APLICA</v>
      </c>
      <c r="AL809" s="78" t="s">
        <v>554</v>
      </c>
      <c r="AM809" s="78">
        <v>530303</v>
      </c>
      <c r="AN809" s="79" t="str">
        <f>IF(AM809&lt;&gt;"",+VLOOKUP(AM809,NIVELES!$A$1652:$B$2466,2,0),"")</f>
        <v>Viáticos y Subsistencias en el Interior</v>
      </c>
      <c r="AO809" s="87">
        <v>1920</v>
      </c>
      <c r="AP809" s="88">
        <v>0</v>
      </c>
      <c r="AQ809" s="88">
        <v>0</v>
      </c>
      <c r="AR809" s="88">
        <v>640</v>
      </c>
      <c r="AS809" s="88">
        <v>0</v>
      </c>
      <c r="AT809" s="88">
        <v>0</v>
      </c>
      <c r="AU809" s="88">
        <v>640</v>
      </c>
      <c r="AV809" s="88">
        <v>0</v>
      </c>
      <c r="AW809" s="88">
        <v>0</v>
      </c>
      <c r="AX809" s="88">
        <v>640</v>
      </c>
      <c r="AY809" s="88">
        <v>0</v>
      </c>
      <c r="AZ809" s="88">
        <v>0</v>
      </c>
      <c r="BA809" s="88">
        <v>0</v>
      </c>
      <c r="BB809" s="89">
        <f t="shared" si="47"/>
        <v>1920</v>
      </c>
      <c r="BC809" s="90" t="str">
        <f t="shared" si="46"/>
        <v>OK</v>
      </c>
      <c r="BD809" s="91" t="str">
        <f t="shared" si="48"/>
        <v xml:space="preserve">                  </v>
      </c>
      <c r="BE809" s="92">
        <f t="shared" si="49"/>
        <v>3</v>
      </c>
    </row>
    <row r="810" spans="1:57" s="74" customFormat="1" ht="50.1" customHeight="1" x14ac:dyDescent="0.2">
      <c r="A810" s="78" t="s">
        <v>55</v>
      </c>
      <c r="B810" s="78" t="s">
        <v>56</v>
      </c>
      <c r="C810" s="78" t="s">
        <v>1031</v>
      </c>
      <c r="D810" s="78" t="s">
        <v>606</v>
      </c>
      <c r="E810" s="79" t="str">
        <f>+IF(C810&lt;&gt;"",VLOOKUP(MID(C810,18,5),NIVELES!$A$133:$B$213,2,0),"")</f>
        <v>ORELLANA</v>
      </c>
      <c r="F810" s="80" t="s">
        <v>175</v>
      </c>
      <c r="G810" s="81" t="str">
        <f>+IF(F810&lt;&gt;"",VLOOKUP(F810,NIVELES!$A$246:$C$464,3,0),"")</f>
        <v xml:space="preserve"> </v>
      </c>
      <c r="H810" s="82" t="s">
        <v>1024</v>
      </c>
      <c r="I810" s="78" t="s">
        <v>2325</v>
      </c>
      <c r="J810" s="78" t="s">
        <v>1078</v>
      </c>
      <c r="K810" s="78" t="s">
        <v>2291</v>
      </c>
      <c r="L810" s="78" t="s">
        <v>1791</v>
      </c>
      <c r="M810" s="78" t="s">
        <v>1791</v>
      </c>
      <c r="N810" s="78" t="s">
        <v>1791</v>
      </c>
      <c r="O810" s="78" t="s">
        <v>2307</v>
      </c>
      <c r="P810" s="82">
        <v>1</v>
      </c>
      <c r="Q810" s="78" t="s">
        <v>2301</v>
      </c>
      <c r="R810" s="82"/>
      <c r="S810" s="82"/>
      <c r="T810" s="82"/>
      <c r="U810" s="82">
        <v>1</v>
      </c>
      <c r="V810" s="82"/>
      <c r="W810" s="82"/>
      <c r="X810" s="82"/>
      <c r="Y810" s="82"/>
      <c r="Z810" s="82"/>
      <c r="AA810" s="82"/>
      <c r="AB810" s="82"/>
      <c r="AC810" s="82"/>
      <c r="AD810" s="85" t="str">
        <f>IF(A810&lt;&gt;"",IF(D810="DIRECCIÓN_DE_TRANSFERENCIAS","280 0031",VLOOKUP(C810,NIVELES!$A$14:$B$105,2,0)),"")</f>
        <v>280 2320</v>
      </c>
      <c r="AE810" s="86" t="s">
        <v>322</v>
      </c>
      <c r="AF810" s="86" t="s">
        <v>544</v>
      </c>
      <c r="AG810" s="79" t="str">
        <f>+IF(AF810&lt;&gt;"",VLOOKUP(AF810,NIVELES!$A$666:$B$673,2,0),"")</f>
        <v>PROTECCIÓN_SOCIAL_A_LA_FAMILIA._ASEGURAMIENTO_NO_CONTRIBUTIVO_E_INCLUSIÓN_ECONÓMICA_Y_MOVILIDAD_SOCIAL</v>
      </c>
      <c r="AH810" s="78" t="s">
        <v>514</v>
      </c>
      <c r="AI810" s="79" t="str">
        <f>IF(AH810&lt;&gt;"",VLOOKUP(CONCATENATE(AG810,AH810),NIVELES!$B$676:$C$745,2,0),"")</f>
        <v>Inclusión Económica Y Movilidad Social</v>
      </c>
      <c r="AJ810" s="78" t="s">
        <v>517</v>
      </c>
      <c r="AK810" s="79" t="str">
        <f>+IF(AJ810&lt;&gt;"",VLOOKUP(AJ810,NIVELES!$A$816:$B$892,2,0),"")</f>
        <v>NO APLICA</v>
      </c>
      <c r="AL810" s="78" t="s">
        <v>554</v>
      </c>
      <c r="AM810" s="78">
        <v>530804</v>
      </c>
      <c r="AN810" s="79" t="str">
        <f>IF(AM810&lt;&gt;"",+VLOOKUP(AM810,NIVELES!$A$1652:$B$2466,2,0),"")</f>
        <v>Materiales de Oficina</v>
      </c>
      <c r="AO810" s="87">
        <v>0</v>
      </c>
      <c r="AP810" s="88">
        <v>0</v>
      </c>
      <c r="AQ810" s="88">
        <v>0</v>
      </c>
      <c r="AR810" s="88">
        <v>0</v>
      </c>
      <c r="AS810" s="88">
        <v>0</v>
      </c>
      <c r="AT810" s="88">
        <v>0</v>
      </c>
      <c r="AU810" s="88">
        <v>0</v>
      </c>
      <c r="AV810" s="88">
        <v>0</v>
      </c>
      <c r="AW810" s="88">
        <v>0</v>
      </c>
      <c r="AX810" s="88">
        <v>0</v>
      </c>
      <c r="AY810" s="88">
        <v>0</v>
      </c>
      <c r="AZ810" s="88">
        <v>0</v>
      </c>
      <c r="BA810" s="88">
        <v>0</v>
      </c>
      <c r="BB810" s="89">
        <f t="shared" si="47"/>
        <v>0</v>
      </c>
      <c r="BC810" s="90" t="str">
        <f t="shared" si="46"/>
        <v>OK</v>
      </c>
      <c r="BD810" s="91" t="str">
        <f t="shared" si="48"/>
        <v xml:space="preserve">                  </v>
      </c>
      <c r="BE810" s="92">
        <f t="shared" si="49"/>
        <v>1</v>
      </c>
    </row>
    <row r="811" spans="1:57" s="74" customFormat="1" ht="50.1" customHeight="1" x14ac:dyDescent="0.2">
      <c r="A811" s="78" t="s">
        <v>55</v>
      </c>
      <c r="B811" s="78" t="s">
        <v>56</v>
      </c>
      <c r="C811" s="78" t="s">
        <v>1031</v>
      </c>
      <c r="D811" s="78" t="s">
        <v>605</v>
      </c>
      <c r="E811" s="79" t="str">
        <f>+IF(C811&lt;&gt;"",VLOOKUP(MID(C811,18,5),NIVELES!$A$133:$B$213,2,0),"")</f>
        <v>ORELLANA</v>
      </c>
      <c r="F811" s="80" t="s">
        <v>175</v>
      </c>
      <c r="G811" s="81" t="str">
        <f>+IF(F811&lt;&gt;"",VLOOKUP(F811,NIVELES!$A$246:$C$464,3,0),"")</f>
        <v xml:space="preserve"> </v>
      </c>
      <c r="H811" s="82" t="s">
        <v>1024</v>
      </c>
      <c r="I811" s="78" t="s">
        <v>2311</v>
      </c>
      <c r="J811" s="78" t="s">
        <v>1078</v>
      </c>
      <c r="K811" s="78" t="s">
        <v>2291</v>
      </c>
      <c r="L811" s="78" t="s">
        <v>2339</v>
      </c>
      <c r="M811" s="78" t="s">
        <v>1791</v>
      </c>
      <c r="N811" s="78" t="s">
        <v>2338</v>
      </c>
      <c r="O811" s="78" t="s">
        <v>2340</v>
      </c>
      <c r="P811" s="82">
        <v>4</v>
      </c>
      <c r="Q811" s="78" t="s">
        <v>2341</v>
      </c>
      <c r="R811" s="82"/>
      <c r="S811" s="82">
        <v>1</v>
      </c>
      <c r="T811" s="82"/>
      <c r="U811" s="82">
        <v>1</v>
      </c>
      <c r="V811" s="82"/>
      <c r="W811" s="82"/>
      <c r="X811" s="82">
        <v>1</v>
      </c>
      <c r="Y811" s="82"/>
      <c r="Z811" s="82"/>
      <c r="AA811" s="82">
        <v>1</v>
      </c>
      <c r="AB811" s="82"/>
      <c r="AC811" s="82"/>
      <c r="AD811" s="85" t="str">
        <f>IF(A811&lt;&gt;"",IF(D811="DIRECCIÓN_DE_TRANSFERENCIAS","280 0031",VLOOKUP(C811,NIVELES!$A$14:$B$105,2,0)),"")</f>
        <v>280 2320</v>
      </c>
      <c r="AE811" s="86" t="s">
        <v>322</v>
      </c>
      <c r="AF811" s="86" t="s">
        <v>545</v>
      </c>
      <c r="AG811" s="79" t="str">
        <f>+IF(AF811&lt;&gt;"",VLOOKUP(AF811,NIVELES!$A$666:$B$673,2,0),"")</f>
        <v>SERVICIOS_DE_ATENCIÓN_GERONTOLÓGICA</v>
      </c>
      <c r="AH811" s="78" t="s">
        <v>453</v>
      </c>
      <c r="AI811" s="79" t="str">
        <f>IF(AH811&lt;&gt;"",VLOOKUP(CONCATENATE(AG811,AH811),NIVELES!$B$676:$C$745,2,0),"")</f>
        <v xml:space="preserve">Subvenciones Para Contribuir El Cuidado De Las Personas Adultas Mayores  Atendidos  A Traves De  Terceros Sean Públicos O Privados </v>
      </c>
      <c r="AJ811" s="78" t="s">
        <v>380</v>
      </c>
      <c r="AK811" s="79" t="str">
        <f>+IF(AJ811&lt;&gt;"",VLOOKUP(AJ811,NIVELES!$A$816:$B$892,2,0),"")</f>
        <v>PROMOVER PRÁCTICAS DE CUIDADO A LAS PERSONAS ADULTAS MAYORES BAJO PARÁMETROS DE CALIDAD Y CALIDEZ</v>
      </c>
      <c r="AL811" s="78" t="s">
        <v>556</v>
      </c>
      <c r="AM811" s="78">
        <v>580104</v>
      </c>
      <c r="AN811" s="79" t="str">
        <f>IF(AM811&lt;&gt;"",+VLOOKUP(AM811,NIVELES!$A$1652:$B$2466,2,0),"")</f>
        <v>A Gobiernos Autónomos Descentralizados</v>
      </c>
      <c r="AO811" s="87">
        <v>15705.63</v>
      </c>
      <c r="AP811" s="88">
        <v>0</v>
      </c>
      <c r="AQ811" s="88">
        <v>0</v>
      </c>
      <c r="AR811" s="88">
        <v>0</v>
      </c>
      <c r="AS811" s="88">
        <v>3926.4050000000002</v>
      </c>
      <c r="AT811" s="88">
        <v>0</v>
      </c>
      <c r="AU811" s="88">
        <v>0</v>
      </c>
      <c r="AV811" s="88">
        <v>3926.4050000000002</v>
      </c>
      <c r="AW811" s="88">
        <v>0</v>
      </c>
      <c r="AX811" s="88">
        <v>0</v>
      </c>
      <c r="AY811" s="88">
        <v>3926.4149999999991</v>
      </c>
      <c r="AZ811" s="88">
        <v>0</v>
      </c>
      <c r="BA811" s="88">
        <v>3926.4050000000007</v>
      </c>
      <c r="BB811" s="89">
        <f t="shared" si="47"/>
        <v>15705.63</v>
      </c>
      <c r="BC811" s="90" t="str">
        <f t="shared" si="46"/>
        <v>OK</v>
      </c>
      <c r="BD811" s="91" t="str">
        <f t="shared" si="48"/>
        <v xml:space="preserve">                  </v>
      </c>
      <c r="BE811" s="92">
        <f t="shared" si="49"/>
        <v>4</v>
      </c>
    </row>
    <row r="812" spans="1:57" s="74" customFormat="1" ht="50.1" customHeight="1" x14ac:dyDescent="0.2">
      <c r="A812" s="78" t="s">
        <v>55</v>
      </c>
      <c r="B812" s="78" t="s">
        <v>56</v>
      </c>
      <c r="C812" s="78" t="s">
        <v>1031</v>
      </c>
      <c r="D812" s="78" t="s">
        <v>605</v>
      </c>
      <c r="E812" s="79" t="str">
        <f>+IF(C812&lt;&gt;"",VLOOKUP(MID(C812,18,5),NIVELES!$A$133:$B$213,2,0),"")</f>
        <v>ORELLANA</v>
      </c>
      <c r="F812" s="80" t="s">
        <v>175</v>
      </c>
      <c r="G812" s="81" t="str">
        <f>+IF(F812&lt;&gt;"",VLOOKUP(F812,NIVELES!$A$246:$C$464,3,0),"")</f>
        <v xml:space="preserve"> </v>
      </c>
      <c r="H812" s="82" t="s">
        <v>1024</v>
      </c>
      <c r="I812" s="78" t="s">
        <v>2311</v>
      </c>
      <c r="J812" s="78" t="s">
        <v>1078</v>
      </c>
      <c r="K812" s="78" t="s">
        <v>2291</v>
      </c>
      <c r="L812" s="78" t="s">
        <v>2342</v>
      </c>
      <c r="M812" s="78">
        <v>768</v>
      </c>
      <c r="N812" s="78">
        <v>10</v>
      </c>
      <c r="O812" s="78" t="s">
        <v>2303</v>
      </c>
      <c r="P812" s="82">
        <v>10</v>
      </c>
      <c r="Q812" s="78" t="s">
        <v>2301</v>
      </c>
      <c r="R812" s="82"/>
      <c r="S812" s="82"/>
      <c r="T812" s="82">
        <v>1</v>
      </c>
      <c r="U812" s="82">
        <v>1</v>
      </c>
      <c r="V812" s="82">
        <v>1</v>
      </c>
      <c r="W812" s="82">
        <v>1</v>
      </c>
      <c r="X812" s="82">
        <v>1</v>
      </c>
      <c r="Y812" s="82">
        <v>1</v>
      </c>
      <c r="Z812" s="82">
        <v>1</v>
      </c>
      <c r="AA812" s="82">
        <v>1</v>
      </c>
      <c r="AB812" s="82">
        <v>1</v>
      </c>
      <c r="AC812" s="82">
        <v>1</v>
      </c>
      <c r="AD812" s="85" t="str">
        <f>IF(A812&lt;&gt;"",IF(D812="DIRECCIÓN_DE_TRANSFERENCIAS","280 0031",VLOOKUP(C812,NIVELES!$A$14:$B$105,2,0)),"")</f>
        <v>280 2320</v>
      </c>
      <c r="AE812" s="86" t="s">
        <v>322</v>
      </c>
      <c r="AF812" s="86" t="s">
        <v>546</v>
      </c>
      <c r="AG812" s="79" t="str">
        <f>+IF(AF812&lt;&gt;"",VLOOKUP(AF812,NIVELES!$A$666:$B$673,2,0),"")</f>
        <v>ATENCIÓN_INTEGRAL_A_PERSONAS_CON_DISCAPACIDAD</v>
      </c>
      <c r="AH812" s="78" t="s">
        <v>453</v>
      </c>
      <c r="AI812" s="79" t="str">
        <f>IF(AH812&lt;&gt;"",VLOOKUP(CONCATENATE(AG812,AH812),NIVELES!$B$676:$C$745,2,0),"")</f>
        <v>Rectoría Inclusión Social</v>
      </c>
      <c r="AJ812" s="78" t="s">
        <v>517</v>
      </c>
      <c r="AK812" s="79" t="str">
        <f>+IF(AJ812&lt;&gt;"",VLOOKUP(AJ812,NIVELES!$A$816:$B$892,2,0),"")</f>
        <v>NO APLICA</v>
      </c>
      <c r="AL812" s="78" t="s">
        <v>554</v>
      </c>
      <c r="AM812" s="78">
        <v>530505</v>
      </c>
      <c r="AN812" s="79" t="str">
        <f>IF(AM812&lt;&gt;"",+VLOOKUP(AM812,NIVELES!$A$1652:$B$2466,2,0),"")</f>
        <v>Vehículos (Arrendamiento)</v>
      </c>
      <c r="AO812" s="87">
        <v>14014.88</v>
      </c>
      <c r="AP812" s="88">
        <v>0</v>
      </c>
      <c r="AQ812" s="88">
        <v>0</v>
      </c>
      <c r="AR812" s="88">
        <v>1300</v>
      </c>
      <c r="AS812" s="88">
        <v>1300</v>
      </c>
      <c r="AT812" s="88">
        <v>1300</v>
      </c>
      <c r="AU812" s="88">
        <v>1300</v>
      </c>
      <c r="AV812" s="88">
        <v>2314.88</v>
      </c>
      <c r="AW812" s="88">
        <v>1300</v>
      </c>
      <c r="AX812" s="88">
        <v>1300</v>
      </c>
      <c r="AY812" s="88">
        <v>1300</v>
      </c>
      <c r="AZ812" s="88">
        <v>1300</v>
      </c>
      <c r="BA812" s="88">
        <v>1299.9999999999982</v>
      </c>
      <c r="BB812" s="89">
        <f t="shared" si="47"/>
        <v>14014.88</v>
      </c>
      <c r="BC812" s="90" t="str">
        <f t="shared" si="46"/>
        <v>OK</v>
      </c>
      <c r="BD812" s="91" t="str">
        <f t="shared" si="48"/>
        <v xml:space="preserve">                  </v>
      </c>
      <c r="BE812" s="92">
        <f t="shared" si="49"/>
        <v>10</v>
      </c>
    </row>
    <row r="813" spans="1:57" s="74" customFormat="1" ht="50.1" customHeight="1" x14ac:dyDescent="0.2">
      <c r="A813" s="78" t="s">
        <v>55</v>
      </c>
      <c r="B813" s="78" t="s">
        <v>56</v>
      </c>
      <c r="C813" s="78" t="s">
        <v>1031</v>
      </c>
      <c r="D813" s="78" t="s">
        <v>605</v>
      </c>
      <c r="E813" s="79" t="str">
        <f>+IF(C813&lt;&gt;"",VLOOKUP(MID(C813,18,5),NIVELES!$A$133:$B$213,2,0),"")</f>
        <v>ORELLANA</v>
      </c>
      <c r="F813" s="80" t="s">
        <v>175</v>
      </c>
      <c r="G813" s="81" t="str">
        <f>+IF(F813&lt;&gt;"",VLOOKUP(F813,NIVELES!$A$246:$C$464,3,0),"")</f>
        <v xml:space="preserve"> </v>
      </c>
      <c r="H813" s="82" t="s">
        <v>1024</v>
      </c>
      <c r="I813" s="78" t="s">
        <v>2311</v>
      </c>
      <c r="J813" s="78" t="s">
        <v>1078</v>
      </c>
      <c r="K813" s="78" t="s">
        <v>2291</v>
      </c>
      <c r="L813" s="78" t="s">
        <v>2342</v>
      </c>
      <c r="M813" s="78">
        <v>768</v>
      </c>
      <c r="N813" s="78">
        <v>10</v>
      </c>
      <c r="O813" s="78" t="s">
        <v>2324</v>
      </c>
      <c r="P813" s="82">
        <v>2</v>
      </c>
      <c r="Q813" s="78" t="s">
        <v>2301</v>
      </c>
      <c r="R813" s="82"/>
      <c r="S813" s="82"/>
      <c r="T813" s="82">
        <v>1</v>
      </c>
      <c r="U813" s="82"/>
      <c r="V813" s="82"/>
      <c r="W813" s="82">
        <v>1</v>
      </c>
      <c r="X813" s="82"/>
      <c r="Y813" s="82"/>
      <c r="Z813" s="82"/>
      <c r="AA813" s="82"/>
      <c r="AB813" s="82"/>
      <c r="AC813" s="82"/>
      <c r="AD813" s="85" t="str">
        <f>IF(A813&lt;&gt;"",IF(D813="DIRECCIÓN_DE_TRANSFERENCIAS","280 0031",VLOOKUP(C813,NIVELES!$A$14:$B$105,2,0)),"")</f>
        <v>280 2320</v>
      </c>
      <c r="AE813" s="86" t="s">
        <v>322</v>
      </c>
      <c r="AF813" s="86" t="s">
        <v>546</v>
      </c>
      <c r="AG813" s="79" t="str">
        <f>+IF(AF813&lt;&gt;"",VLOOKUP(AF813,NIVELES!$A$666:$B$673,2,0),"")</f>
        <v>ATENCIÓN_INTEGRAL_A_PERSONAS_CON_DISCAPACIDAD</v>
      </c>
      <c r="AH813" s="78" t="s">
        <v>453</v>
      </c>
      <c r="AI813" s="79" t="str">
        <f>IF(AH813&lt;&gt;"",VLOOKUP(CONCATENATE(AG813,AH813),NIVELES!$B$676:$C$745,2,0),"")</f>
        <v>Rectoría Inclusión Social</v>
      </c>
      <c r="AJ813" s="78" t="s">
        <v>517</v>
      </c>
      <c r="AK813" s="79" t="str">
        <f>+IF(AJ813&lt;&gt;"",VLOOKUP(AJ813,NIVELES!$A$816:$B$892,2,0),"")</f>
        <v>NO APLICA</v>
      </c>
      <c r="AL813" s="78" t="s">
        <v>554</v>
      </c>
      <c r="AM813" s="78">
        <v>530303</v>
      </c>
      <c r="AN813" s="79" t="str">
        <f>IF(AM813&lt;&gt;"",+VLOOKUP(AM813,NIVELES!$A$1652:$B$2466,2,0),"")</f>
        <v>Viáticos y Subsistencias en el Interior</v>
      </c>
      <c r="AO813" s="87">
        <v>320</v>
      </c>
      <c r="AP813" s="88">
        <v>0</v>
      </c>
      <c r="AQ813" s="88">
        <v>0</v>
      </c>
      <c r="AR813" s="88">
        <v>240</v>
      </c>
      <c r="AS813" s="88">
        <v>0</v>
      </c>
      <c r="AT813" s="88">
        <v>0</v>
      </c>
      <c r="AU813" s="88">
        <v>80</v>
      </c>
      <c r="AV813" s="88">
        <v>0</v>
      </c>
      <c r="AW813" s="88">
        <v>0</v>
      </c>
      <c r="AX813" s="88">
        <v>0</v>
      </c>
      <c r="AY813" s="88">
        <v>0</v>
      </c>
      <c r="AZ813" s="88">
        <v>0</v>
      </c>
      <c r="BA813" s="88">
        <v>0</v>
      </c>
      <c r="BB813" s="89">
        <f t="shared" si="47"/>
        <v>320</v>
      </c>
      <c r="BC813" s="90" t="str">
        <f t="shared" si="46"/>
        <v>OK</v>
      </c>
      <c r="BD813" s="91" t="str">
        <f t="shared" si="48"/>
        <v xml:space="preserve">                  </v>
      </c>
      <c r="BE813" s="92">
        <f t="shared" si="49"/>
        <v>2</v>
      </c>
    </row>
    <row r="814" spans="1:57" s="74" customFormat="1" ht="50.1" customHeight="1" x14ac:dyDescent="0.2">
      <c r="A814" s="78" t="s">
        <v>55</v>
      </c>
      <c r="B814" s="78" t="s">
        <v>56</v>
      </c>
      <c r="C814" s="78" t="s">
        <v>1031</v>
      </c>
      <c r="D814" s="78" t="s">
        <v>605</v>
      </c>
      <c r="E814" s="79" t="str">
        <f>+IF(C814&lt;&gt;"",VLOOKUP(MID(C814,18,5),NIVELES!$A$133:$B$213,2,0),"")</f>
        <v>ORELLANA</v>
      </c>
      <c r="F814" s="80" t="s">
        <v>175</v>
      </c>
      <c r="G814" s="81" t="str">
        <f>+IF(F814&lt;&gt;"",VLOOKUP(F814,NIVELES!$A$246:$C$464,3,0),"")</f>
        <v xml:space="preserve"> </v>
      </c>
      <c r="H814" s="82" t="s">
        <v>1024</v>
      </c>
      <c r="I814" s="78" t="s">
        <v>2311</v>
      </c>
      <c r="J814" s="78" t="s">
        <v>1078</v>
      </c>
      <c r="K814" s="78" t="s">
        <v>2291</v>
      </c>
      <c r="L814" s="78" t="s">
        <v>2342</v>
      </c>
      <c r="M814" s="78">
        <v>768</v>
      </c>
      <c r="N814" s="78">
        <v>10</v>
      </c>
      <c r="O814" s="78" t="s">
        <v>2323</v>
      </c>
      <c r="P814" s="82">
        <v>2</v>
      </c>
      <c r="Q814" s="78" t="s">
        <v>2301</v>
      </c>
      <c r="R814" s="82"/>
      <c r="S814" s="82"/>
      <c r="T814" s="82">
        <v>1</v>
      </c>
      <c r="U814" s="82"/>
      <c r="V814" s="82"/>
      <c r="W814" s="82">
        <v>1</v>
      </c>
      <c r="X814" s="82"/>
      <c r="Y814" s="82"/>
      <c r="Z814" s="82"/>
      <c r="AA814" s="82"/>
      <c r="AB814" s="82"/>
      <c r="AC814" s="82"/>
      <c r="AD814" s="85" t="str">
        <f>IF(A814&lt;&gt;"",IF(D814="DIRECCIÓN_DE_TRANSFERENCIAS","280 0031",VLOOKUP(C814,NIVELES!$A$14:$B$105,2,0)),"")</f>
        <v>280 2320</v>
      </c>
      <c r="AE814" s="86" t="s">
        <v>322</v>
      </c>
      <c r="AF814" s="86" t="s">
        <v>546</v>
      </c>
      <c r="AG814" s="79" t="str">
        <f>+IF(AF814&lt;&gt;"",VLOOKUP(AF814,NIVELES!$A$666:$B$673,2,0),"")</f>
        <v>ATENCIÓN_INTEGRAL_A_PERSONAS_CON_DISCAPACIDAD</v>
      </c>
      <c r="AH814" s="78" t="s">
        <v>453</v>
      </c>
      <c r="AI814" s="79" t="str">
        <f>IF(AH814&lt;&gt;"",VLOOKUP(CONCATENATE(AG814,AH814),NIVELES!$B$676:$C$745,2,0),"")</f>
        <v>Rectoría Inclusión Social</v>
      </c>
      <c r="AJ814" s="78" t="s">
        <v>517</v>
      </c>
      <c r="AK814" s="79" t="str">
        <f>+IF(AJ814&lt;&gt;"",VLOOKUP(AJ814,NIVELES!$A$816:$B$892,2,0),"")</f>
        <v>NO APLICA</v>
      </c>
      <c r="AL814" s="78" t="s">
        <v>554</v>
      </c>
      <c r="AM814" s="78">
        <v>530301</v>
      </c>
      <c r="AN814" s="79" t="str">
        <f>IF(AM814&lt;&gt;"",+VLOOKUP(AM814,NIVELES!$A$1652:$B$2466,2,0),"")</f>
        <v>Pasajes al Interior</v>
      </c>
      <c r="AO814" s="87">
        <v>100</v>
      </c>
      <c r="AP814" s="88">
        <v>0</v>
      </c>
      <c r="AQ814" s="88">
        <v>0</v>
      </c>
      <c r="AR814" s="88">
        <v>70</v>
      </c>
      <c r="AS814" s="88">
        <v>0</v>
      </c>
      <c r="AT814" s="88">
        <v>0</v>
      </c>
      <c r="AU814" s="88">
        <v>30</v>
      </c>
      <c r="AV814" s="88">
        <v>0</v>
      </c>
      <c r="AW814" s="88">
        <v>0</v>
      </c>
      <c r="AX814" s="88">
        <v>0</v>
      </c>
      <c r="AY814" s="88">
        <v>0</v>
      </c>
      <c r="AZ814" s="88">
        <v>0</v>
      </c>
      <c r="BA814" s="88">
        <v>0</v>
      </c>
      <c r="BB814" s="89">
        <f t="shared" si="47"/>
        <v>100</v>
      </c>
      <c r="BC814" s="90" t="str">
        <f t="shared" si="46"/>
        <v>OK</v>
      </c>
      <c r="BD814" s="91" t="str">
        <f t="shared" si="48"/>
        <v xml:space="preserve">                  </v>
      </c>
      <c r="BE814" s="92">
        <f t="shared" si="49"/>
        <v>2</v>
      </c>
    </row>
    <row r="815" spans="1:57" s="74" customFormat="1" ht="50.1" customHeight="1" x14ac:dyDescent="0.2">
      <c r="A815" s="78" t="s">
        <v>55</v>
      </c>
      <c r="B815" s="78" t="s">
        <v>56</v>
      </c>
      <c r="C815" s="78" t="s">
        <v>1031</v>
      </c>
      <c r="D815" s="78" t="s">
        <v>605</v>
      </c>
      <c r="E815" s="79" t="str">
        <f>+IF(C815&lt;&gt;"",VLOOKUP(MID(C815,18,5),NIVELES!$A$133:$B$213,2,0),"")</f>
        <v>ORELLANA</v>
      </c>
      <c r="F815" s="80" t="s">
        <v>175</v>
      </c>
      <c r="G815" s="81" t="str">
        <f>+IF(F815&lt;&gt;"",VLOOKUP(F815,NIVELES!$A$246:$C$464,3,0),"")</f>
        <v xml:space="preserve"> </v>
      </c>
      <c r="H815" s="82" t="s">
        <v>1024</v>
      </c>
      <c r="I815" s="78" t="s">
        <v>2311</v>
      </c>
      <c r="J815" s="78" t="s">
        <v>1078</v>
      </c>
      <c r="K815" s="78" t="s">
        <v>2291</v>
      </c>
      <c r="L815" s="78" t="s">
        <v>1791</v>
      </c>
      <c r="M815" s="78" t="s">
        <v>1791</v>
      </c>
      <c r="N815" s="78" t="s">
        <v>1791</v>
      </c>
      <c r="O815" s="78" t="s">
        <v>2328</v>
      </c>
      <c r="P815" s="82">
        <v>1</v>
      </c>
      <c r="Q815" s="78" t="s">
        <v>2301</v>
      </c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82">
        <v>1</v>
      </c>
      <c r="AC815" s="82"/>
      <c r="AD815" s="85" t="str">
        <f>IF(A815&lt;&gt;"",IF(D815="DIRECCIÓN_DE_TRANSFERENCIAS","280 0031",VLOOKUP(C815,NIVELES!$A$14:$B$105,2,0)),"")</f>
        <v>280 2320</v>
      </c>
      <c r="AE815" s="86" t="s">
        <v>322</v>
      </c>
      <c r="AF815" s="86" t="s">
        <v>546</v>
      </c>
      <c r="AG815" s="79" t="str">
        <f>+IF(AF815&lt;&gt;"",VLOOKUP(AF815,NIVELES!$A$666:$B$673,2,0),"")</f>
        <v>ATENCIÓN_INTEGRAL_A_PERSONAS_CON_DISCAPACIDAD</v>
      </c>
      <c r="AH815" s="78" t="s">
        <v>321</v>
      </c>
      <c r="AI815" s="79" t="str">
        <f>IF(AH815&lt;&gt;"",VLOOKUP(CONCATENATE(AG815,AH815),NIVELES!$B$676:$C$745,2,0),"")</f>
        <v>Centros Indirectos Prestación De Servicio</v>
      </c>
      <c r="AJ815" s="78" t="s">
        <v>517</v>
      </c>
      <c r="AK815" s="79" t="str">
        <f>+IF(AJ815&lt;&gt;"",VLOOKUP(AJ815,NIVELES!$A$816:$B$892,2,0),"")</f>
        <v>NO APLICA</v>
      </c>
      <c r="AL815" s="78" t="s">
        <v>554</v>
      </c>
      <c r="AM815" s="78">
        <v>530249</v>
      </c>
      <c r="AN815" s="79" t="str">
        <f>IF(AM815&lt;&gt;"",+VLOOKUP(AM815,NIVELES!$A$1652:$B$2466,2,0),"")</f>
        <v>Eventos Públicos Promocionales</v>
      </c>
      <c r="AO815" s="87">
        <v>1000</v>
      </c>
      <c r="AP815" s="88">
        <v>0</v>
      </c>
      <c r="AQ815" s="88">
        <v>0</v>
      </c>
      <c r="AR815" s="88">
        <v>0</v>
      </c>
      <c r="AS815" s="88">
        <v>0</v>
      </c>
      <c r="AT815" s="88">
        <v>0</v>
      </c>
      <c r="AU815" s="88">
        <v>0</v>
      </c>
      <c r="AV815" s="88">
        <v>0</v>
      </c>
      <c r="AW815" s="88">
        <v>0</v>
      </c>
      <c r="AX815" s="88">
        <v>0</v>
      </c>
      <c r="AY815" s="88">
        <v>0</v>
      </c>
      <c r="AZ815" s="88">
        <v>1000</v>
      </c>
      <c r="BA815" s="88">
        <v>0</v>
      </c>
      <c r="BB815" s="89">
        <f t="shared" si="47"/>
        <v>1000</v>
      </c>
      <c r="BC815" s="90" t="str">
        <f t="shared" si="46"/>
        <v>OK</v>
      </c>
      <c r="BD815" s="91" t="str">
        <f t="shared" si="48"/>
        <v xml:space="preserve">                  </v>
      </c>
      <c r="BE815" s="92">
        <f t="shared" si="49"/>
        <v>1</v>
      </c>
    </row>
    <row r="816" spans="1:57" s="74" customFormat="1" ht="50.1" customHeight="1" x14ac:dyDescent="0.2">
      <c r="A816" s="78" t="s">
        <v>55</v>
      </c>
      <c r="B816" s="78" t="s">
        <v>56</v>
      </c>
      <c r="C816" s="78" t="s">
        <v>1031</v>
      </c>
      <c r="D816" s="78" t="s">
        <v>605</v>
      </c>
      <c r="E816" s="79" t="str">
        <f>+IF(C816&lt;&gt;"",VLOOKUP(MID(C816,18,5),NIVELES!$A$133:$B$213,2,0),"")</f>
        <v>ORELLANA</v>
      </c>
      <c r="F816" s="80" t="s">
        <v>175</v>
      </c>
      <c r="G816" s="81" t="str">
        <f>+IF(F816&lt;&gt;"",VLOOKUP(F816,NIVELES!$A$246:$C$464,3,0),"")</f>
        <v xml:space="preserve"> </v>
      </c>
      <c r="H816" s="82" t="s">
        <v>1024</v>
      </c>
      <c r="I816" s="78" t="s">
        <v>2311</v>
      </c>
      <c r="J816" s="78" t="s">
        <v>1078</v>
      </c>
      <c r="K816" s="78" t="s">
        <v>2291</v>
      </c>
      <c r="L816" s="78" t="s">
        <v>1791</v>
      </c>
      <c r="M816" s="78" t="s">
        <v>1791</v>
      </c>
      <c r="N816" s="78" t="s">
        <v>1791</v>
      </c>
      <c r="O816" s="78" t="s">
        <v>2324</v>
      </c>
      <c r="P816" s="82">
        <v>1</v>
      </c>
      <c r="Q816" s="78" t="s">
        <v>2301</v>
      </c>
      <c r="R816" s="82"/>
      <c r="S816" s="82"/>
      <c r="T816" s="82"/>
      <c r="U816" s="82">
        <v>1</v>
      </c>
      <c r="V816" s="82"/>
      <c r="W816" s="82"/>
      <c r="X816" s="82"/>
      <c r="Y816" s="82"/>
      <c r="Z816" s="82"/>
      <c r="AA816" s="82"/>
      <c r="AB816" s="82"/>
      <c r="AC816" s="82"/>
      <c r="AD816" s="85" t="str">
        <f>IF(A816&lt;&gt;"",IF(D816="DIRECCIÓN_DE_TRANSFERENCIAS","280 0031",VLOOKUP(C816,NIVELES!$A$14:$B$105,2,0)),"")</f>
        <v>280 2320</v>
      </c>
      <c r="AE816" s="86" t="s">
        <v>322</v>
      </c>
      <c r="AF816" s="86" t="s">
        <v>546</v>
      </c>
      <c r="AG816" s="79" t="str">
        <f>+IF(AF816&lt;&gt;"",VLOOKUP(AF816,NIVELES!$A$666:$B$673,2,0),"")</f>
        <v>ATENCIÓN_INTEGRAL_A_PERSONAS_CON_DISCAPACIDAD</v>
      </c>
      <c r="AH816" s="78" t="s">
        <v>321</v>
      </c>
      <c r="AI816" s="79" t="str">
        <f>IF(AH816&lt;&gt;"",VLOOKUP(CONCATENATE(AG816,AH816),NIVELES!$B$676:$C$745,2,0),"")</f>
        <v>Centros Indirectos Prestación De Servicio</v>
      </c>
      <c r="AJ816" s="78" t="s">
        <v>517</v>
      </c>
      <c r="AK816" s="79" t="str">
        <f>+IF(AJ816&lt;&gt;"",VLOOKUP(AJ816,NIVELES!$A$816:$B$892,2,0),"")</f>
        <v>NO APLICA</v>
      </c>
      <c r="AL816" s="78" t="s">
        <v>554</v>
      </c>
      <c r="AM816" s="78">
        <v>530303</v>
      </c>
      <c r="AN816" s="79" t="str">
        <f>IF(AM816&lt;&gt;"",+VLOOKUP(AM816,NIVELES!$A$1652:$B$2466,2,0),"")</f>
        <v>Viáticos y Subsistencias en el Interior</v>
      </c>
      <c r="AO816" s="87">
        <v>160</v>
      </c>
      <c r="AP816" s="88">
        <v>0</v>
      </c>
      <c r="AQ816" s="88">
        <v>0</v>
      </c>
      <c r="AR816" s="88">
        <v>0</v>
      </c>
      <c r="AS816" s="88">
        <v>160</v>
      </c>
      <c r="AT816" s="88">
        <v>0</v>
      </c>
      <c r="AU816" s="88">
        <v>0</v>
      </c>
      <c r="AV816" s="88">
        <v>0</v>
      </c>
      <c r="AW816" s="88">
        <v>0</v>
      </c>
      <c r="AX816" s="88">
        <v>0</v>
      </c>
      <c r="AY816" s="88">
        <v>0</v>
      </c>
      <c r="AZ816" s="88">
        <v>0</v>
      </c>
      <c r="BA816" s="88">
        <v>0</v>
      </c>
      <c r="BB816" s="89">
        <f t="shared" si="47"/>
        <v>160</v>
      </c>
      <c r="BC816" s="90" t="str">
        <f t="shared" si="46"/>
        <v>OK</v>
      </c>
      <c r="BD816" s="91" t="str">
        <f t="shared" si="48"/>
        <v xml:space="preserve">                  </v>
      </c>
      <c r="BE816" s="92">
        <f t="shared" si="49"/>
        <v>1</v>
      </c>
    </row>
    <row r="817" spans="1:57" s="74" customFormat="1" ht="50.1" customHeight="1" x14ac:dyDescent="0.2">
      <c r="A817" s="78" t="s">
        <v>55</v>
      </c>
      <c r="B817" s="78" t="s">
        <v>56</v>
      </c>
      <c r="C817" s="78" t="s">
        <v>1031</v>
      </c>
      <c r="D817" s="78" t="s">
        <v>605</v>
      </c>
      <c r="E817" s="79" t="str">
        <f>+IF(C817&lt;&gt;"",VLOOKUP(MID(C817,18,5),NIVELES!$A$133:$B$213,2,0),"")</f>
        <v>ORELLANA</v>
      </c>
      <c r="F817" s="80" t="s">
        <v>175</v>
      </c>
      <c r="G817" s="81" t="str">
        <f>+IF(F817&lt;&gt;"",VLOOKUP(F817,NIVELES!$A$246:$C$464,3,0),"")</f>
        <v xml:space="preserve"> </v>
      </c>
      <c r="H817" s="82" t="s">
        <v>1024</v>
      </c>
      <c r="I817" s="78" t="s">
        <v>2311</v>
      </c>
      <c r="J817" s="78" t="s">
        <v>1078</v>
      </c>
      <c r="K817" s="78" t="s">
        <v>2291</v>
      </c>
      <c r="L817" s="78" t="s">
        <v>1791</v>
      </c>
      <c r="M817" s="78" t="s">
        <v>1791</v>
      </c>
      <c r="N817" s="78" t="s">
        <v>1791</v>
      </c>
      <c r="O817" s="78" t="s">
        <v>2323</v>
      </c>
      <c r="P817" s="82">
        <v>1</v>
      </c>
      <c r="Q817" s="78" t="s">
        <v>2301</v>
      </c>
      <c r="R817" s="82"/>
      <c r="S817" s="82"/>
      <c r="T817" s="82"/>
      <c r="U817" s="82">
        <v>1</v>
      </c>
      <c r="V817" s="82"/>
      <c r="W817" s="82"/>
      <c r="X817" s="82"/>
      <c r="Y817" s="82"/>
      <c r="Z817" s="82"/>
      <c r="AA817" s="82"/>
      <c r="AB817" s="82"/>
      <c r="AC817" s="82"/>
      <c r="AD817" s="85" t="str">
        <f>IF(A817&lt;&gt;"",IF(D817="DIRECCIÓN_DE_TRANSFERENCIAS","280 0031",VLOOKUP(C817,NIVELES!$A$14:$B$105,2,0)),"")</f>
        <v>280 2320</v>
      </c>
      <c r="AE817" s="86" t="s">
        <v>322</v>
      </c>
      <c r="AF817" s="86" t="s">
        <v>546</v>
      </c>
      <c r="AG817" s="79" t="str">
        <f>+IF(AF817&lt;&gt;"",VLOOKUP(AF817,NIVELES!$A$666:$B$673,2,0),"")</f>
        <v>ATENCIÓN_INTEGRAL_A_PERSONAS_CON_DISCAPACIDAD</v>
      </c>
      <c r="AH817" s="78" t="s">
        <v>321</v>
      </c>
      <c r="AI817" s="79" t="str">
        <f>IF(AH817&lt;&gt;"",VLOOKUP(CONCATENATE(AG817,AH817),NIVELES!$B$676:$C$745,2,0),"")</f>
        <v>Centros Indirectos Prestación De Servicio</v>
      </c>
      <c r="AJ817" s="78" t="s">
        <v>517</v>
      </c>
      <c r="AK817" s="79" t="str">
        <f>+IF(AJ817&lt;&gt;"",VLOOKUP(AJ817,NIVELES!$A$816:$B$892,2,0),"")</f>
        <v>NO APLICA</v>
      </c>
      <c r="AL817" s="78" t="s">
        <v>554</v>
      </c>
      <c r="AM817" s="78">
        <v>530301</v>
      </c>
      <c r="AN817" s="79" t="str">
        <f>IF(AM817&lt;&gt;"",+VLOOKUP(AM817,NIVELES!$A$1652:$B$2466,2,0),"")</f>
        <v>Pasajes al Interior</v>
      </c>
      <c r="AO817" s="87">
        <v>50</v>
      </c>
      <c r="AP817" s="88">
        <v>0</v>
      </c>
      <c r="AQ817" s="88">
        <v>0</v>
      </c>
      <c r="AR817" s="88">
        <v>0</v>
      </c>
      <c r="AS817" s="88">
        <v>50</v>
      </c>
      <c r="AT817" s="88">
        <v>0</v>
      </c>
      <c r="AU817" s="88">
        <v>0</v>
      </c>
      <c r="AV817" s="88">
        <v>0</v>
      </c>
      <c r="AW817" s="88">
        <v>0</v>
      </c>
      <c r="AX817" s="88">
        <v>0</v>
      </c>
      <c r="AY817" s="88">
        <v>0</v>
      </c>
      <c r="AZ817" s="88">
        <v>0</v>
      </c>
      <c r="BA817" s="88">
        <v>0</v>
      </c>
      <c r="BB817" s="89">
        <f t="shared" si="47"/>
        <v>50</v>
      </c>
      <c r="BC817" s="90" t="str">
        <f t="shared" si="46"/>
        <v>OK</v>
      </c>
      <c r="BD817" s="91" t="str">
        <f t="shared" si="48"/>
        <v xml:space="preserve">                  </v>
      </c>
      <c r="BE817" s="92">
        <f t="shared" si="49"/>
        <v>1</v>
      </c>
    </row>
    <row r="818" spans="1:57" s="74" customFormat="1" ht="50.1" customHeight="1" x14ac:dyDescent="0.2">
      <c r="A818" s="78" t="s">
        <v>55</v>
      </c>
      <c r="B818" s="78" t="s">
        <v>56</v>
      </c>
      <c r="C818" s="78" t="s">
        <v>1031</v>
      </c>
      <c r="D818" s="78" t="s">
        <v>605</v>
      </c>
      <c r="E818" s="79" t="str">
        <f>+IF(C818&lt;&gt;"",VLOOKUP(MID(C818,18,5),NIVELES!$A$133:$B$213,2,0),"")</f>
        <v>ORELLANA</v>
      </c>
      <c r="F818" s="80" t="s">
        <v>175</v>
      </c>
      <c r="G818" s="81" t="str">
        <f>+IF(F818&lt;&gt;"",VLOOKUP(F818,NIVELES!$A$246:$C$464,3,0),"")</f>
        <v xml:space="preserve"> </v>
      </c>
      <c r="H818" s="82" t="s">
        <v>1024</v>
      </c>
      <c r="I818" s="78" t="s">
        <v>2311</v>
      </c>
      <c r="J818" s="78" t="s">
        <v>1078</v>
      </c>
      <c r="K818" s="78" t="s">
        <v>2291</v>
      </c>
      <c r="L818" s="78" t="s">
        <v>2343</v>
      </c>
      <c r="M818" s="78">
        <v>10</v>
      </c>
      <c r="N818" s="78">
        <v>4</v>
      </c>
      <c r="O818" s="78" t="s">
        <v>2344</v>
      </c>
      <c r="P818" s="82">
        <v>4</v>
      </c>
      <c r="Q818" s="78" t="s">
        <v>2345</v>
      </c>
      <c r="R818" s="82"/>
      <c r="S818" s="82">
        <v>1</v>
      </c>
      <c r="T818" s="82"/>
      <c r="U818" s="82">
        <v>1</v>
      </c>
      <c r="V818" s="82"/>
      <c r="W818" s="82"/>
      <c r="X818" s="82">
        <v>1</v>
      </c>
      <c r="Y818" s="82"/>
      <c r="Z818" s="82"/>
      <c r="AA818" s="82">
        <v>1</v>
      </c>
      <c r="AB818" s="82"/>
      <c r="AC818" s="82"/>
      <c r="AD818" s="85" t="str">
        <f>IF(A818&lt;&gt;"",IF(D818="DIRECCIÓN_DE_TRANSFERENCIAS","280 0031",VLOOKUP(C818,NIVELES!$A$14:$B$105,2,0)),"")</f>
        <v>280 2320</v>
      </c>
      <c r="AE818" s="86" t="s">
        <v>322</v>
      </c>
      <c r="AF818" s="86" t="s">
        <v>546</v>
      </c>
      <c r="AG818" s="79" t="str">
        <f>+IF(AF818&lt;&gt;"",VLOOKUP(AF818,NIVELES!$A$666:$B$673,2,0),"")</f>
        <v>ATENCIÓN_INTEGRAL_A_PERSONAS_CON_DISCAPACIDAD</v>
      </c>
      <c r="AH818" s="78" t="s">
        <v>320</v>
      </c>
      <c r="AI818" s="79" t="str">
        <f>IF(AH818&lt;&gt;"",VLOOKUP(CONCATENATE(AG818,AH818),NIVELES!$B$676:$C$745,2,0),"")</f>
        <v>Prestación  De Servicios  Intramurales  A  Traves  De  Convenios</v>
      </c>
      <c r="AJ818" s="78" t="s">
        <v>517</v>
      </c>
      <c r="AK818" s="79" t="str">
        <f>+IF(AJ818&lt;&gt;"",VLOOKUP(AJ818,NIVELES!$A$816:$B$892,2,0),"")</f>
        <v>NO APLICA</v>
      </c>
      <c r="AL818" s="78" t="s">
        <v>556</v>
      </c>
      <c r="AM818" s="78">
        <v>580104</v>
      </c>
      <c r="AN818" s="79" t="str">
        <f>IF(AM818&lt;&gt;"",+VLOOKUP(AM818,NIVELES!$A$1652:$B$2466,2,0),"")</f>
        <v>A Gobiernos Autónomos Descentralizados</v>
      </c>
      <c r="AO818" s="87">
        <v>59473.7</v>
      </c>
      <c r="AP818" s="88">
        <v>0</v>
      </c>
      <c r="AQ818" s="88">
        <v>14868.43</v>
      </c>
      <c r="AR818" s="88">
        <v>0</v>
      </c>
      <c r="AS818" s="88">
        <v>14868.43</v>
      </c>
      <c r="AT818" s="88">
        <v>0</v>
      </c>
      <c r="AU818" s="88">
        <v>0</v>
      </c>
      <c r="AV818" s="88">
        <v>14868.43</v>
      </c>
      <c r="AW818" s="88">
        <v>0</v>
      </c>
      <c r="AX818" s="88">
        <v>0</v>
      </c>
      <c r="AY818" s="88">
        <v>14868.41</v>
      </c>
      <c r="AZ818" s="88">
        <v>0</v>
      </c>
      <c r="BA818" s="88">
        <v>0</v>
      </c>
      <c r="BB818" s="89">
        <f t="shared" si="47"/>
        <v>59473.7</v>
      </c>
      <c r="BC818" s="90" t="str">
        <f t="shared" si="46"/>
        <v>OK</v>
      </c>
      <c r="BD818" s="91" t="str">
        <f t="shared" si="48"/>
        <v xml:space="preserve">                  </v>
      </c>
      <c r="BE818" s="92">
        <f t="shared" si="49"/>
        <v>4</v>
      </c>
    </row>
    <row r="819" spans="1:57" s="74" customFormat="1" ht="50.1" customHeight="1" x14ac:dyDescent="0.2">
      <c r="A819" s="78" t="s">
        <v>55</v>
      </c>
      <c r="B819" s="78" t="s">
        <v>56</v>
      </c>
      <c r="C819" s="78" t="s">
        <v>1030</v>
      </c>
      <c r="D819" s="78" t="s">
        <v>605</v>
      </c>
      <c r="E819" s="79" t="str">
        <f>+IF(C819&lt;&gt;"",VLOOKUP(MID(C819,18,5),NIVELES!$A$133:$B$213,2,0),"")</f>
        <v>PICHINCHA</v>
      </c>
      <c r="F819" s="80" t="s">
        <v>147</v>
      </c>
      <c r="G819" s="81" t="str">
        <f>+IF(F819&lt;&gt;"",VLOOKUP(F819,NIVELES!$A$246:$C$464,3,0),"")</f>
        <v xml:space="preserve"> </v>
      </c>
      <c r="H819" s="82" t="s">
        <v>1024</v>
      </c>
      <c r="I819" s="78" t="s">
        <v>2311</v>
      </c>
      <c r="J819" s="78" t="s">
        <v>1078</v>
      </c>
      <c r="K819" s="78" t="s">
        <v>2291</v>
      </c>
      <c r="L819" s="78" t="s">
        <v>2346</v>
      </c>
      <c r="M819" s="78">
        <v>280</v>
      </c>
      <c r="N819" s="78" t="s">
        <v>2347</v>
      </c>
      <c r="O819" s="78" t="s">
        <v>2292</v>
      </c>
      <c r="P819" s="82">
        <v>12</v>
      </c>
      <c r="Q819" s="78" t="s">
        <v>2293</v>
      </c>
      <c r="R819" s="82">
        <v>1</v>
      </c>
      <c r="S819" s="82">
        <v>1</v>
      </c>
      <c r="T819" s="82">
        <v>1</v>
      </c>
      <c r="U819" s="82">
        <v>1</v>
      </c>
      <c r="V819" s="82">
        <v>1</v>
      </c>
      <c r="W819" s="82">
        <v>1</v>
      </c>
      <c r="X819" s="82">
        <v>1</v>
      </c>
      <c r="Y819" s="82">
        <v>1</v>
      </c>
      <c r="Z819" s="82">
        <v>1</v>
      </c>
      <c r="AA819" s="82">
        <v>1</v>
      </c>
      <c r="AB819" s="82">
        <v>1</v>
      </c>
      <c r="AC819" s="82">
        <v>1</v>
      </c>
      <c r="AD819" s="85" t="str">
        <f>IF(A819&lt;&gt;"",IF(D819="DIRECCIÓN_DE_TRANSFERENCIAS","280 0031",VLOOKUP(C819,NIVELES!$A$14:$B$105,2,0)),"")</f>
        <v>280 2230</v>
      </c>
      <c r="AE819" s="86" t="s">
        <v>322</v>
      </c>
      <c r="AF819" s="86" t="s">
        <v>543</v>
      </c>
      <c r="AG819" s="79" t="str">
        <f>+IF(AF819&lt;&gt;"",VLOOKUP(AF819,NIVELES!$A$666:$B$673,2,0),"")</f>
        <v>DESARROLLO_INFANTIL</v>
      </c>
      <c r="AH819" s="78" t="s">
        <v>322</v>
      </c>
      <c r="AI819" s="79" t="str">
        <f>IF(AH819&lt;&gt;"",VLOOKUP(CONCATENATE(AG819,AH819),NIVELES!$B$676:$C$745,2,0),"")</f>
        <v>Centros Infantiles Del Buen Vivir Atencion Directa -Funcionamiento Operación Y Atencion De Unidades</v>
      </c>
      <c r="AJ819" s="78" t="s">
        <v>517</v>
      </c>
      <c r="AK819" s="79" t="str">
        <f>+IF(AJ819&lt;&gt;"",VLOOKUP(AJ819,NIVELES!$A$816:$B$892,2,0),"")</f>
        <v>NO APLICA</v>
      </c>
      <c r="AL819" s="78" t="s">
        <v>553</v>
      </c>
      <c r="AM819" s="78">
        <v>510105</v>
      </c>
      <c r="AN819" s="79" t="str">
        <f>IF(AM819&lt;&gt;"",+VLOOKUP(AM819,NIVELES!$A$1652:$B$2466,2,0),"")</f>
        <v>Remuneraciones Unificadas</v>
      </c>
      <c r="AO819" s="87">
        <v>888288</v>
      </c>
      <c r="AP819" s="88">
        <v>74024</v>
      </c>
      <c r="AQ819" s="88">
        <v>74024</v>
      </c>
      <c r="AR819" s="88">
        <v>74024</v>
      </c>
      <c r="AS819" s="88">
        <v>74024</v>
      </c>
      <c r="AT819" s="88">
        <v>74024</v>
      </c>
      <c r="AU819" s="88">
        <v>74024</v>
      </c>
      <c r="AV819" s="88">
        <v>74024</v>
      </c>
      <c r="AW819" s="88">
        <v>74024</v>
      </c>
      <c r="AX819" s="88">
        <v>74024</v>
      </c>
      <c r="AY819" s="88">
        <v>74024</v>
      </c>
      <c r="AZ819" s="88">
        <v>74024</v>
      </c>
      <c r="BA819" s="88">
        <v>74024</v>
      </c>
      <c r="BB819" s="89">
        <f t="shared" si="47"/>
        <v>888288</v>
      </c>
      <c r="BC819" s="90" t="str">
        <f t="shared" si="46"/>
        <v>OK</v>
      </c>
      <c r="BD819" s="91" t="str">
        <f t="shared" si="48"/>
        <v xml:space="preserve">                  </v>
      </c>
      <c r="BE819" s="92">
        <f t="shared" si="49"/>
        <v>12</v>
      </c>
    </row>
    <row r="820" spans="1:57" s="74" customFormat="1" ht="50.1" customHeight="1" x14ac:dyDescent="0.2">
      <c r="A820" s="78" t="s">
        <v>55</v>
      </c>
      <c r="B820" s="78" t="s">
        <v>56</v>
      </c>
      <c r="C820" s="78" t="s">
        <v>1030</v>
      </c>
      <c r="D820" s="78" t="s">
        <v>605</v>
      </c>
      <c r="E820" s="79" t="str">
        <f>+IF(C820&lt;&gt;"",VLOOKUP(MID(C820,18,5),NIVELES!$A$133:$B$213,2,0),"")</f>
        <v>PICHINCHA</v>
      </c>
      <c r="F820" s="80" t="s">
        <v>147</v>
      </c>
      <c r="G820" s="81" t="str">
        <f>+IF(F820&lt;&gt;"",VLOOKUP(F820,NIVELES!$A$246:$C$464,3,0),"")</f>
        <v xml:space="preserve"> </v>
      </c>
      <c r="H820" s="82" t="s">
        <v>1024</v>
      </c>
      <c r="I820" s="78" t="s">
        <v>2311</v>
      </c>
      <c r="J820" s="78" t="s">
        <v>1078</v>
      </c>
      <c r="K820" s="78" t="s">
        <v>2291</v>
      </c>
      <c r="L820" s="78" t="s">
        <v>2346</v>
      </c>
      <c r="M820" s="78">
        <v>280</v>
      </c>
      <c r="N820" s="78" t="s">
        <v>2347</v>
      </c>
      <c r="O820" s="78" t="s">
        <v>2292</v>
      </c>
      <c r="P820" s="82">
        <v>12</v>
      </c>
      <c r="Q820" s="78" t="s">
        <v>2293</v>
      </c>
      <c r="R820" s="82">
        <v>1</v>
      </c>
      <c r="S820" s="82">
        <v>1</v>
      </c>
      <c r="T820" s="82">
        <v>1</v>
      </c>
      <c r="U820" s="82">
        <v>1</v>
      </c>
      <c r="V820" s="82">
        <v>1</v>
      </c>
      <c r="W820" s="82">
        <v>1</v>
      </c>
      <c r="X820" s="82">
        <v>1</v>
      </c>
      <c r="Y820" s="82">
        <v>1</v>
      </c>
      <c r="Z820" s="82">
        <v>1</v>
      </c>
      <c r="AA820" s="82">
        <v>1</v>
      </c>
      <c r="AB820" s="82">
        <v>1</v>
      </c>
      <c r="AC820" s="82">
        <v>1</v>
      </c>
      <c r="AD820" s="85" t="str">
        <f>IF(A820&lt;&gt;"",IF(D820="DIRECCIÓN_DE_TRANSFERENCIAS","280 0031",VLOOKUP(C820,NIVELES!$A$14:$B$105,2,0)),"")</f>
        <v>280 2230</v>
      </c>
      <c r="AE820" s="86" t="s">
        <v>322</v>
      </c>
      <c r="AF820" s="86" t="s">
        <v>543</v>
      </c>
      <c r="AG820" s="79" t="str">
        <f>+IF(AF820&lt;&gt;"",VLOOKUP(AF820,NIVELES!$A$666:$B$673,2,0),"")</f>
        <v>DESARROLLO_INFANTIL</v>
      </c>
      <c r="AH820" s="78" t="s">
        <v>322</v>
      </c>
      <c r="AI820" s="79" t="str">
        <f>IF(AH820&lt;&gt;"",VLOOKUP(CONCATENATE(AG820,AH820),NIVELES!$B$676:$C$745,2,0),"")</f>
        <v>Centros Infantiles Del Buen Vivir Atencion Directa -Funcionamiento Operación Y Atencion De Unidades</v>
      </c>
      <c r="AJ820" s="78" t="s">
        <v>517</v>
      </c>
      <c r="AK820" s="79" t="str">
        <f>+IF(AJ820&lt;&gt;"",VLOOKUP(AJ820,NIVELES!$A$816:$B$892,2,0),"")</f>
        <v>NO APLICA</v>
      </c>
      <c r="AL820" s="78" t="s">
        <v>553</v>
      </c>
      <c r="AM820" s="78">
        <v>510203</v>
      </c>
      <c r="AN820" s="79" t="str">
        <f>IF(AM820&lt;&gt;"",+VLOOKUP(AM820,NIVELES!$A$1652:$B$2466,2,0),"")</f>
        <v>Decimotercer Sueldo</v>
      </c>
      <c r="AO820" s="87">
        <v>72681.58</v>
      </c>
      <c r="AP820" s="88">
        <v>0</v>
      </c>
      <c r="AQ820" s="88">
        <v>1206.96</v>
      </c>
      <c r="AR820" s="88">
        <v>0</v>
      </c>
      <c r="AS820" s="88">
        <v>0</v>
      </c>
      <c r="AT820" s="88">
        <v>0</v>
      </c>
      <c r="AU820" s="88">
        <v>0</v>
      </c>
      <c r="AV820" s="88">
        <v>0</v>
      </c>
      <c r="AW820" s="88">
        <v>0</v>
      </c>
      <c r="AX820" s="88">
        <v>0</v>
      </c>
      <c r="AY820" s="88">
        <v>0</v>
      </c>
      <c r="AZ820" s="88">
        <v>0</v>
      </c>
      <c r="BA820" s="88">
        <v>71474.62</v>
      </c>
      <c r="BB820" s="89">
        <f t="shared" si="47"/>
        <v>72681.58</v>
      </c>
      <c r="BC820" s="90" t="str">
        <f t="shared" si="46"/>
        <v>OK</v>
      </c>
      <c r="BD820" s="91" t="str">
        <f t="shared" si="48"/>
        <v xml:space="preserve">                  </v>
      </c>
      <c r="BE820" s="92">
        <f t="shared" si="49"/>
        <v>12</v>
      </c>
    </row>
    <row r="821" spans="1:57" s="74" customFormat="1" ht="50.1" customHeight="1" x14ac:dyDescent="0.2">
      <c r="A821" s="78" t="s">
        <v>55</v>
      </c>
      <c r="B821" s="78" t="s">
        <v>56</v>
      </c>
      <c r="C821" s="78" t="s">
        <v>1030</v>
      </c>
      <c r="D821" s="78" t="s">
        <v>605</v>
      </c>
      <c r="E821" s="79" t="str">
        <f>+IF(C821&lt;&gt;"",VLOOKUP(MID(C821,18,5),NIVELES!$A$133:$B$213,2,0),"")</f>
        <v>PICHINCHA</v>
      </c>
      <c r="F821" s="80" t="s">
        <v>147</v>
      </c>
      <c r="G821" s="81" t="str">
        <f>+IF(F821&lt;&gt;"",VLOOKUP(F821,NIVELES!$A$246:$C$464,3,0),"")</f>
        <v xml:space="preserve"> </v>
      </c>
      <c r="H821" s="82" t="s">
        <v>1024</v>
      </c>
      <c r="I821" s="78" t="s">
        <v>2311</v>
      </c>
      <c r="J821" s="78" t="s">
        <v>1078</v>
      </c>
      <c r="K821" s="78" t="s">
        <v>2291</v>
      </c>
      <c r="L821" s="78" t="s">
        <v>2346</v>
      </c>
      <c r="M821" s="78">
        <v>280</v>
      </c>
      <c r="N821" s="78" t="s">
        <v>2347</v>
      </c>
      <c r="O821" s="78" t="s">
        <v>2292</v>
      </c>
      <c r="P821" s="82">
        <v>12</v>
      </c>
      <c r="Q821" s="78" t="s">
        <v>2293</v>
      </c>
      <c r="R821" s="82">
        <v>1</v>
      </c>
      <c r="S821" s="82">
        <v>1</v>
      </c>
      <c r="T821" s="82">
        <v>1</v>
      </c>
      <c r="U821" s="82">
        <v>1</v>
      </c>
      <c r="V821" s="82">
        <v>1</v>
      </c>
      <c r="W821" s="82">
        <v>1</v>
      </c>
      <c r="X821" s="82">
        <v>1</v>
      </c>
      <c r="Y821" s="82">
        <v>1</v>
      </c>
      <c r="Z821" s="82">
        <v>1</v>
      </c>
      <c r="AA821" s="82">
        <v>1</v>
      </c>
      <c r="AB821" s="82">
        <v>1</v>
      </c>
      <c r="AC821" s="82">
        <v>1</v>
      </c>
      <c r="AD821" s="85" t="str">
        <f>IF(A821&lt;&gt;"",IF(D821="DIRECCIÓN_DE_TRANSFERENCIAS","280 0031",VLOOKUP(C821,NIVELES!$A$14:$B$105,2,0)),"")</f>
        <v>280 2230</v>
      </c>
      <c r="AE821" s="86" t="s">
        <v>322</v>
      </c>
      <c r="AF821" s="86" t="s">
        <v>543</v>
      </c>
      <c r="AG821" s="79" t="str">
        <f>+IF(AF821&lt;&gt;"",VLOOKUP(AF821,NIVELES!$A$666:$B$673,2,0),"")</f>
        <v>DESARROLLO_INFANTIL</v>
      </c>
      <c r="AH821" s="78" t="s">
        <v>322</v>
      </c>
      <c r="AI821" s="79" t="str">
        <f>IF(AH821&lt;&gt;"",VLOOKUP(CONCATENATE(AG821,AH821),NIVELES!$B$676:$C$745,2,0),"")</f>
        <v>Centros Infantiles Del Buen Vivir Atencion Directa -Funcionamiento Operación Y Atencion De Unidades</v>
      </c>
      <c r="AJ821" s="78" t="s">
        <v>517</v>
      </c>
      <c r="AK821" s="79" t="str">
        <f>+IF(AJ821&lt;&gt;"",VLOOKUP(AJ821,NIVELES!$A$816:$B$892,2,0),"")</f>
        <v>NO APLICA</v>
      </c>
      <c r="AL821" s="78" t="s">
        <v>553</v>
      </c>
      <c r="AM821" s="78">
        <v>510204</v>
      </c>
      <c r="AN821" s="79" t="str">
        <f>IF(AM821&lt;&gt;"",+VLOOKUP(AM821,NIVELES!$A$1652:$B$2466,2,0),"")</f>
        <v>Decimocuarto Sueldo</v>
      </c>
      <c r="AO821" s="87">
        <v>37922.5</v>
      </c>
      <c r="AP821" s="88">
        <v>0</v>
      </c>
      <c r="AQ821" s="88">
        <v>656.6</v>
      </c>
      <c r="AR821" s="88">
        <v>0</v>
      </c>
      <c r="AS821" s="88">
        <v>0</v>
      </c>
      <c r="AT821" s="88">
        <v>0</v>
      </c>
      <c r="AU821" s="88">
        <v>0</v>
      </c>
      <c r="AV821" s="88">
        <v>0</v>
      </c>
      <c r="AW821" s="88">
        <v>37265.9</v>
      </c>
      <c r="AX821" s="88">
        <v>0</v>
      </c>
      <c r="AY821" s="88">
        <v>0</v>
      </c>
      <c r="AZ821" s="88">
        <v>0</v>
      </c>
      <c r="BA821" s="88">
        <v>0</v>
      </c>
      <c r="BB821" s="89">
        <f t="shared" si="47"/>
        <v>37922.5</v>
      </c>
      <c r="BC821" s="90" t="str">
        <f t="shared" si="46"/>
        <v>OK</v>
      </c>
      <c r="BD821" s="91" t="str">
        <f t="shared" si="48"/>
        <v xml:space="preserve">                  </v>
      </c>
      <c r="BE821" s="92">
        <f t="shared" si="49"/>
        <v>12</v>
      </c>
    </row>
    <row r="822" spans="1:57" s="74" customFormat="1" ht="50.1" customHeight="1" x14ac:dyDescent="0.2">
      <c r="A822" s="78" t="s">
        <v>55</v>
      </c>
      <c r="B822" s="78" t="s">
        <v>56</v>
      </c>
      <c r="C822" s="78" t="s">
        <v>1030</v>
      </c>
      <c r="D822" s="78" t="s">
        <v>605</v>
      </c>
      <c r="E822" s="79" t="str">
        <f>+IF(C822&lt;&gt;"",VLOOKUP(MID(C822,18,5),NIVELES!$A$133:$B$213,2,0),"")</f>
        <v>PICHINCHA</v>
      </c>
      <c r="F822" s="80" t="s">
        <v>147</v>
      </c>
      <c r="G822" s="81" t="str">
        <f>+IF(F822&lt;&gt;"",VLOOKUP(F822,NIVELES!$A$246:$C$464,3,0),"")</f>
        <v xml:space="preserve"> </v>
      </c>
      <c r="H822" s="82" t="s">
        <v>1024</v>
      </c>
      <c r="I822" s="78" t="s">
        <v>2311</v>
      </c>
      <c r="J822" s="78" t="s">
        <v>1078</v>
      </c>
      <c r="K822" s="78" t="s">
        <v>2291</v>
      </c>
      <c r="L822" s="78" t="s">
        <v>2346</v>
      </c>
      <c r="M822" s="78">
        <v>280</v>
      </c>
      <c r="N822" s="78" t="s">
        <v>2347</v>
      </c>
      <c r="O822" s="78" t="s">
        <v>2292</v>
      </c>
      <c r="P822" s="82">
        <v>12</v>
      </c>
      <c r="Q822" s="78" t="s">
        <v>2293</v>
      </c>
      <c r="R822" s="82">
        <v>1</v>
      </c>
      <c r="S822" s="82">
        <v>1</v>
      </c>
      <c r="T822" s="82">
        <v>1</v>
      </c>
      <c r="U822" s="82">
        <v>1</v>
      </c>
      <c r="V822" s="82">
        <v>1</v>
      </c>
      <c r="W822" s="82">
        <v>1</v>
      </c>
      <c r="X822" s="82">
        <v>1</v>
      </c>
      <c r="Y822" s="82">
        <v>1</v>
      </c>
      <c r="Z822" s="82">
        <v>1</v>
      </c>
      <c r="AA822" s="82">
        <v>1</v>
      </c>
      <c r="AB822" s="82">
        <v>1</v>
      </c>
      <c r="AC822" s="82">
        <v>1</v>
      </c>
      <c r="AD822" s="85" t="str">
        <f>IF(A822&lt;&gt;"",IF(D822="DIRECCIÓN_DE_TRANSFERENCIAS","280 0031",VLOOKUP(C822,NIVELES!$A$14:$B$105,2,0)),"")</f>
        <v>280 2230</v>
      </c>
      <c r="AE822" s="86" t="s">
        <v>322</v>
      </c>
      <c r="AF822" s="86" t="s">
        <v>543</v>
      </c>
      <c r="AG822" s="79" t="str">
        <f>+IF(AF822&lt;&gt;"",VLOOKUP(AF822,NIVELES!$A$666:$B$673,2,0),"")</f>
        <v>DESARROLLO_INFANTIL</v>
      </c>
      <c r="AH822" s="78" t="s">
        <v>322</v>
      </c>
      <c r="AI822" s="79" t="str">
        <f>IF(AH822&lt;&gt;"",VLOOKUP(CONCATENATE(AG822,AH822),NIVELES!$B$676:$C$745,2,0),"")</f>
        <v>Centros Infantiles Del Buen Vivir Atencion Directa -Funcionamiento Operación Y Atencion De Unidades</v>
      </c>
      <c r="AJ822" s="78" t="s">
        <v>517</v>
      </c>
      <c r="AK822" s="79" t="str">
        <f>+IF(AJ822&lt;&gt;"",VLOOKUP(AJ822,NIVELES!$A$816:$B$892,2,0),"")</f>
        <v>NO APLICA</v>
      </c>
      <c r="AL822" s="78" t="s">
        <v>553</v>
      </c>
      <c r="AM822" s="78">
        <v>510510</v>
      </c>
      <c r="AN822" s="79" t="str">
        <f>IF(AM822&lt;&gt;"",+VLOOKUP(AM822,NIVELES!$A$1652:$B$2466,2,0),"")</f>
        <v>Servicios Personales por Contrato</v>
      </c>
      <c r="AO822" s="87">
        <v>57915</v>
      </c>
      <c r="AP822" s="88">
        <v>4826.25</v>
      </c>
      <c r="AQ822" s="88">
        <v>4680</v>
      </c>
      <c r="AR822" s="88">
        <v>4826.25</v>
      </c>
      <c r="AS822" s="88">
        <v>4826.25</v>
      </c>
      <c r="AT822" s="88">
        <v>4826.25</v>
      </c>
      <c r="AU822" s="88">
        <v>4826.25</v>
      </c>
      <c r="AV822" s="88">
        <v>4826.25</v>
      </c>
      <c r="AW822" s="88">
        <v>4826.25</v>
      </c>
      <c r="AX822" s="88">
        <v>4826.25</v>
      </c>
      <c r="AY822" s="88">
        <v>4826.25</v>
      </c>
      <c r="AZ822" s="88">
        <v>4826.25</v>
      </c>
      <c r="BA822" s="88">
        <v>4972.5</v>
      </c>
      <c r="BB822" s="89">
        <f t="shared" si="47"/>
        <v>57915</v>
      </c>
      <c r="BC822" s="90" t="str">
        <f t="shared" si="46"/>
        <v>OK</v>
      </c>
      <c r="BD822" s="91" t="str">
        <f t="shared" si="48"/>
        <v xml:space="preserve">                  </v>
      </c>
      <c r="BE822" s="92">
        <f t="shared" si="49"/>
        <v>12</v>
      </c>
    </row>
    <row r="823" spans="1:57" s="74" customFormat="1" ht="50.1" customHeight="1" x14ac:dyDescent="0.2">
      <c r="A823" s="78" t="s">
        <v>55</v>
      </c>
      <c r="B823" s="78" t="s">
        <v>56</v>
      </c>
      <c r="C823" s="78" t="s">
        <v>1030</v>
      </c>
      <c r="D823" s="78" t="s">
        <v>605</v>
      </c>
      <c r="E823" s="79" t="str">
        <f>+IF(C823&lt;&gt;"",VLOOKUP(MID(C823,18,5),NIVELES!$A$133:$B$213,2,0),"")</f>
        <v>PICHINCHA</v>
      </c>
      <c r="F823" s="80" t="s">
        <v>147</v>
      </c>
      <c r="G823" s="81" t="str">
        <f>+IF(F823&lt;&gt;"",VLOOKUP(F823,NIVELES!$A$246:$C$464,3,0),"")</f>
        <v xml:space="preserve"> </v>
      </c>
      <c r="H823" s="82" t="s">
        <v>1024</v>
      </c>
      <c r="I823" s="78" t="s">
        <v>2311</v>
      </c>
      <c r="J823" s="78" t="s">
        <v>1078</v>
      </c>
      <c r="K823" s="78" t="s">
        <v>2291</v>
      </c>
      <c r="L823" s="78" t="s">
        <v>2346</v>
      </c>
      <c r="M823" s="78">
        <v>280</v>
      </c>
      <c r="N823" s="78" t="s">
        <v>2347</v>
      </c>
      <c r="O823" s="78" t="s">
        <v>2292</v>
      </c>
      <c r="P823" s="82">
        <v>12</v>
      </c>
      <c r="Q823" s="78" t="s">
        <v>2293</v>
      </c>
      <c r="R823" s="82">
        <v>1</v>
      </c>
      <c r="S823" s="82">
        <v>1</v>
      </c>
      <c r="T823" s="82">
        <v>1</v>
      </c>
      <c r="U823" s="82">
        <v>1</v>
      </c>
      <c r="V823" s="82">
        <v>1</v>
      </c>
      <c r="W823" s="82">
        <v>1</v>
      </c>
      <c r="X823" s="82">
        <v>1</v>
      </c>
      <c r="Y823" s="82">
        <v>1</v>
      </c>
      <c r="Z823" s="82">
        <v>1</v>
      </c>
      <c r="AA823" s="82">
        <v>1</v>
      </c>
      <c r="AB823" s="82">
        <v>1</v>
      </c>
      <c r="AC823" s="82">
        <v>1</v>
      </c>
      <c r="AD823" s="85" t="str">
        <f>IF(A823&lt;&gt;"",IF(D823="DIRECCIÓN_DE_TRANSFERENCIAS","280 0031",VLOOKUP(C823,NIVELES!$A$14:$B$105,2,0)),"")</f>
        <v>280 2230</v>
      </c>
      <c r="AE823" s="86" t="s">
        <v>322</v>
      </c>
      <c r="AF823" s="86" t="s">
        <v>543</v>
      </c>
      <c r="AG823" s="79" t="str">
        <f>+IF(AF823&lt;&gt;"",VLOOKUP(AF823,NIVELES!$A$666:$B$673,2,0),"")</f>
        <v>DESARROLLO_INFANTIL</v>
      </c>
      <c r="AH823" s="78" t="s">
        <v>322</v>
      </c>
      <c r="AI823" s="79" t="str">
        <f>IF(AH823&lt;&gt;"",VLOOKUP(CONCATENATE(AG823,AH823),NIVELES!$B$676:$C$745,2,0),"")</f>
        <v>Centros Infantiles Del Buen Vivir Atencion Directa -Funcionamiento Operación Y Atencion De Unidades</v>
      </c>
      <c r="AJ823" s="78" t="s">
        <v>517</v>
      </c>
      <c r="AK823" s="79" t="str">
        <f>+IF(AJ823&lt;&gt;"",VLOOKUP(AJ823,NIVELES!$A$816:$B$892,2,0),"")</f>
        <v>NO APLICA</v>
      </c>
      <c r="AL823" s="78" t="s">
        <v>553</v>
      </c>
      <c r="AM823" s="78">
        <v>510601</v>
      </c>
      <c r="AN823" s="79" t="str">
        <f>IF(AM823&lt;&gt;"",+VLOOKUP(AM823,NIVELES!$A$1652:$B$2466,2,0),"")</f>
        <v>Aporte Patronal</v>
      </c>
      <c r="AO823" s="87">
        <v>84165.27</v>
      </c>
      <c r="AP823" s="88">
        <v>7013.77</v>
      </c>
      <c r="AQ823" s="88">
        <v>7595.87</v>
      </c>
      <c r="AR823" s="88">
        <v>7013.77</v>
      </c>
      <c r="AS823" s="88">
        <v>7013.77</v>
      </c>
      <c r="AT823" s="88">
        <v>7013.77</v>
      </c>
      <c r="AU823" s="88">
        <v>7013.77</v>
      </c>
      <c r="AV823" s="88">
        <v>7013.77</v>
      </c>
      <c r="AW823" s="88">
        <v>7013.77</v>
      </c>
      <c r="AX823" s="88">
        <v>7013.77</v>
      </c>
      <c r="AY823" s="88">
        <v>7013.77</v>
      </c>
      <c r="AZ823" s="88">
        <v>7013.77</v>
      </c>
      <c r="BA823" s="88">
        <v>6431.6999999999825</v>
      </c>
      <c r="BB823" s="89">
        <f t="shared" si="47"/>
        <v>84165.27</v>
      </c>
      <c r="BC823" s="90" t="str">
        <f t="shared" si="46"/>
        <v>OK</v>
      </c>
      <c r="BD823" s="91" t="str">
        <f t="shared" si="48"/>
        <v xml:space="preserve">                  </v>
      </c>
      <c r="BE823" s="92">
        <f t="shared" si="49"/>
        <v>12</v>
      </c>
    </row>
    <row r="824" spans="1:57" s="74" customFormat="1" ht="50.1" customHeight="1" x14ac:dyDescent="0.2">
      <c r="A824" s="78" t="s">
        <v>55</v>
      </c>
      <c r="B824" s="78" t="s">
        <v>56</v>
      </c>
      <c r="C824" s="78" t="s">
        <v>1030</v>
      </c>
      <c r="D824" s="78" t="s">
        <v>605</v>
      </c>
      <c r="E824" s="79" t="str">
        <f>+IF(C824&lt;&gt;"",VLOOKUP(MID(C824,18,5),NIVELES!$A$133:$B$213,2,0),"")</f>
        <v>PICHINCHA</v>
      </c>
      <c r="F824" s="80" t="s">
        <v>147</v>
      </c>
      <c r="G824" s="81" t="str">
        <f>+IF(F824&lt;&gt;"",VLOOKUP(F824,NIVELES!$A$246:$C$464,3,0),"")</f>
        <v xml:space="preserve"> </v>
      </c>
      <c r="H824" s="82" t="s">
        <v>1024</v>
      </c>
      <c r="I824" s="78" t="s">
        <v>2311</v>
      </c>
      <c r="J824" s="78" t="s">
        <v>1078</v>
      </c>
      <c r="K824" s="78" t="s">
        <v>2291</v>
      </c>
      <c r="L824" s="78" t="s">
        <v>2346</v>
      </c>
      <c r="M824" s="78">
        <v>280</v>
      </c>
      <c r="N824" s="78" t="s">
        <v>2347</v>
      </c>
      <c r="O824" s="78" t="s">
        <v>2292</v>
      </c>
      <c r="P824" s="82">
        <v>12</v>
      </c>
      <c r="Q824" s="78" t="s">
        <v>2293</v>
      </c>
      <c r="R824" s="82">
        <v>1</v>
      </c>
      <c r="S824" s="82">
        <v>1</v>
      </c>
      <c r="T824" s="82">
        <v>1</v>
      </c>
      <c r="U824" s="82">
        <v>1</v>
      </c>
      <c r="V824" s="82">
        <v>1</v>
      </c>
      <c r="W824" s="82">
        <v>1</v>
      </c>
      <c r="X824" s="82">
        <v>1</v>
      </c>
      <c r="Y824" s="82">
        <v>1</v>
      </c>
      <c r="Z824" s="82">
        <v>1</v>
      </c>
      <c r="AA824" s="82">
        <v>1</v>
      </c>
      <c r="AB824" s="82">
        <v>1</v>
      </c>
      <c r="AC824" s="82">
        <v>1</v>
      </c>
      <c r="AD824" s="85" t="str">
        <f>IF(A824&lt;&gt;"",IF(D824="DIRECCIÓN_DE_TRANSFERENCIAS","280 0031",VLOOKUP(C824,NIVELES!$A$14:$B$105,2,0)),"")</f>
        <v>280 2230</v>
      </c>
      <c r="AE824" s="86" t="s">
        <v>322</v>
      </c>
      <c r="AF824" s="86" t="s">
        <v>543</v>
      </c>
      <c r="AG824" s="79" t="str">
        <f>+IF(AF824&lt;&gt;"",VLOOKUP(AF824,NIVELES!$A$666:$B$673,2,0),"")</f>
        <v>DESARROLLO_INFANTIL</v>
      </c>
      <c r="AH824" s="78" t="s">
        <v>322</v>
      </c>
      <c r="AI824" s="79" t="str">
        <f>IF(AH824&lt;&gt;"",VLOOKUP(CONCATENATE(AG824,AH824),NIVELES!$B$676:$C$745,2,0),"")</f>
        <v>Centros Infantiles Del Buen Vivir Atencion Directa -Funcionamiento Operación Y Atencion De Unidades</v>
      </c>
      <c r="AJ824" s="78" t="s">
        <v>517</v>
      </c>
      <c r="AK824" s="79" t="str">
        <f>+IF(AJ824&lt;&gt;"",VLOOKUP(AJ824,NIVELES!$A$816:$B$892,2,0),"")</f>
        <v>NO APLICA</v>
      </c>
      <c r="AL824" s="78" t="s">
        <v>553</v>
      </c>
      <c r="AM824" s="78">
        <v>510602</v>
      </c>
      <c r="AN824" s="79" t="str">
        <f>IF(AM824&lt;&gt;"",+VLOOKUP(AM824,NIVELES!$A$1652:$B$2466,2,0),"")</f>
        <v>Fondo de Reserva</v>
      </c>
      <c r="AO824" s="87">
        <v>72681.58</v>
      </c>
      <c r="AP824" s="88">
        <v>6056.8</v>
      </c>
      <c r="AQ824" s="88">
        <v>6556.33</v>
      </c>
      <c r="AR824" s="88">
        <v>6056.8</v>
      </c>
      <c r="AS824" s="88">
        <v>6056.8</v>
      </c>
      <c r="AT824" s="88">
        <v>6056.8</v>
      </c>
      <c r="AU824" s="88">
        <v>6056.8</v>
      </c>
      <c r="AV824" s="88">
        <v>6056.8</v>
      </c>
      <c r="AW824" s="88">
        <v>6056.8</v>
      </c>
      <c r="AX824" s="88">
        <v>6056.8</v>
      </c>
      <c r="AY824" s="88">
        <v>6056.8</v>
      </c>
      <c r="AZ824" s="88">
        <v>6056.8</v>
      </c>
      <c r="BA824" s="88">
        <v>5557.2499999999854</v>
      </c>
      <c r="BB824" s="89">
        <f t="shared" si="47"/>
        <v>72681.58</v>
      </c>
      <c r="BC824" s="90" t="str">
        <f t="shared" si="46"/>
        <v>OK</v>
      </c>
      <c r="BD824" s="91" t="str">
        <f t="shared" si="48"/>
        <v xml:space="preserve">                  </v>
      </c>
      <c r="BE824" s="92">
        <f t="shared" si="49"/>
        <v>12</v>
      </c>
    </row>
    <row r="825" spans="1:57" s="74" customFormat="1" ht="50.1" customHeight="1" x14ac:dyDescent="0.2">
      <c r="A825" s="78" t="s">
        <v>55</v>
      </c>
      <c r="B825" s="78" t="s">
        <v>56</v>
      </c>
      <c r="C825" s="78" t="s">
        <v>1030</v>
      </c>
      <c r="D825" s="78" t="s">
        <v>605</v>
      </c>
      <c r="E825" s="79" t="str">
        <f>+IF(C825&lt;&gt;"",VLOOKUP(MID(C825,18,5),NIVELES!$A$133:$B$213,2,0),"")</f>
        <v>PICHINCHA</v>
      </c>
      <c r="F825" s="80" t="s">
        <v>147</v>
      </c>
      <c r="G825" s="81" t="str">
        <f>+IF(F825&lt;&gt;"",VLOOKUP(F825,NIVELES!$A$246:$C$464,3,0),"")</f>
        <v xml:space="preserve"> </v>
      </c>
      <c r="H825" s="82" t="s">
        <v>1024</v>
      </c>
      <c r="I825" s="78" t="s">
        <v>2311</v>
      </c>
      <c r="J825" s="78" t="s">
        <v>1078</v>
      </c>
      <c r="K825" s="78" t="s">
        <v>2291</v>
      </c>
      <c r="L825" s="78" t="s">
        <v>2348</v>
      </c>
      <c r="M825" s="78">
        <v>1740</v>
      </c>
      <c r="N825" s="78" t="s">
        <v>2349</v>
      </c>
      <c r="O825" s="78" t="s">
        <v>2292</v>
      </c>
      <c r="P825" s="82">
        <v>12</v>
      </c>
      <c r="Q825" s="78" t="s">
        <v>2293</v>
      </c>
      <c r="R825" s="82">
        <v>1</v>
      </c>
      <c r="S825" s="82">
        <v>1</v>
      </c>
      <c r="T825" s="82">
        <v>1</v>
      </c>
      <c r="U825" s="82">
        <v>1</v>
      </c>
      <c r="V825" s="82">
        <v>1</v>
      </c>
      <c r="W825" s="82">
        <v>1</v>
      </c>
      <c r="X825" s="82">
        <v>1</v>
      </c>
      <c r="Y825" s="82">
        <v>1</v>
      </c>
      <c r="Z825" s="82">
        <v>1</v>
      </c>
      <c r="AA825" s="82">
        <v>1</v>
      </c>
      <c r="AB825" s="82">
        <v>1</v>
      </c>
      <c r="AC825" s="82">
        <v>1</v>
      </c>
      <c r="AD825" s="85" t="str">
        <f>IF(A825&lt;&gt;"",IF(D825="DIRECCIÓN_DE_TRANSFERENCIAS","280 0031",VLOOKUP(C825,NIVELES!$A$14:$B$105,2,0)),"")</f>
        <v>280 2230</v>
      </c>
      <c r="AE825" s="86" t="s">
        <v>322</v>
      </c>
      <c r="AF825" s="86" t="s">
        <v>543</v>
      </c>
      <c r="AG825" s="79" t="str">
        <f>+IF(AF825&lt;&gt;"",VLOOKUP(AF825,NIVELES!$A$666:$B$673,2,0),"")</f>
        <v>DESARROLLO_INFANTIL</v>
      </c>
      <c r="AH825" s="78" t="s">
        <v>452</v>
      </c>
      <c r="AI825" s="79" t="str">
        <f>IF(AH825&lt;&gt;"",VLOOKUP(CONCATENATE(AG825,AH825),NIVELES!$B$676:$C$745,2,0),"")</f>
        <v>Creciendo Con Nuestros Hijos De Atención Directa Funcionamiento, Operación Y Atención Domiciliar</v>
      </c>
      <c r="AJ825" s="78" t="s">
        <v>517</v>
      </c>
      <c r="AK825" s="79" t="str">
        <f>+IF(AJ825&lt;&gt;"",VLOOKUP(AJ825,NIVELES!$A$816:$B$892,2,0),"")</f>
        <v>NO APLICA</v>
      </c>
      <c r="AL825" s="78" t="s">
        <v>553</v>
      </c>
      <c r="AM825" s="78">
        <v>510105</v>
      </c>
      <c r="AN825" s="79" t="str">
        <f>IF(AM825&lt;&gt;"",+VLOOKUP(AM825,NIVELES!$A$1652:$B$2466,2,0),"")</f>
        <v>Remuneraciones Unificadas</v>
      </c>
      <c r="AO825" s="87">
        <v>203580</v>
      </c>
      <c r="AP825" s="88">
        <v>18507.27</v>
      </c>
      <c r="AQ825" s="88">
        <v>16965</v>
      </c>
      <c r="AR825" s="88">
        <v>18507.27</v>
      </c>
      <c r="AS825" s="88">
        <v>18507.27</v>
      </c>
      <c r="AT825" s="88">
        <v>18507.27</v>
      </c>
      <c r="AU825" s="88">
        <v>18507.27</v>
      </c>
      <c r="AV825" s="88">
        <v>18507.27</v>
      </c>
      <c r="AW825" s="88">
        <v>18507.27</v>
      </c>
      <c r="AX825" s="88">
        <v>18507.27</v>
      </c>
      <c r="AY825" s="88">
        <v>18507.27</v>
      </c>
      <c r="AZ825" s="88">
        <v>18507.3</v>
      </c>
      <c r="BA825" s="88">
        <v>1542.2700000000186</v>
      </c>
      <c r="BB825" s="89">
        <f t="shared" si="47"/>
        <v>203580</v>
      </c>
      <c r="BC825" s="90" t="str">
        <f t="shared" si="46"/>
        <v>OK</v>
      </c>
      <c r="BD825" s="91" t="str">
        <f t="shared" si="48"/>
        <v xml:space="preserve">                  </v>
      </c>
      <c r="BE825" s="92">
        <f t="shared" si="49"/>
        <v>12</v>
      </c>
    </row>
    <row r="826" spans="1:57" s="74" customFormat="1" ht="50.1" customHeight="1" x14ac:dyDescent="0.2">
      <c r="A826" s="78" t="s">
        <v>55</v>
      </c>
      <c r="B826" s="78" t="s">
        <v>56</v>
      </c>
      <c r="C826" s="78" t="s">
        <v>1030</v>
      </c>
      <c r="D826" s="78" t="s">
        <v>605</v>
      </c>
      <c r="E826" s="79" t="str">
        <f>+IF(C826&lt;&gt;"",VLOOKUP(MID(C826,18,5),NIVELES!$A$133:$B$213,2,0),"")</f>
        <v>PICHINCHA</v>
      </c>
      <c r="F826" s="80" t="s">
        <v>147</v>
      </c>
      <c r="G826" s="81" t="str">
        <f>+IF(F826&lt;&gt;"",VLOOKUP(F826,NIVELES!$A$246:$C$464,3,0),"")</f>
        <v xml:space="preserve"> </v>
      </c>
      <c r="H826" s="82" t="s">
        <v>1024</v>
      </c>
      <c r="I826" s="78" t="s">
        <v>2311</v>
      </c>
      <c r="J826" s="78" t="s">
        <v>1078</v>
      </c>
      <c r="K826" s="78" t="s">
        <v>2291</v>
      </c>
      <c r="L826" s="78" t="s">
        <v>2348</v>
      </c>
      <c r="M826" s="78">
        <v>1740</v>
      </c>
      <c r="N826" s="78" t="s">
        <v>2349</v>
      </c>
      <c r="O826" s="78" t="s">
        <v>2292</v>
      </c>
      <c r="P826" s="82">
        <v>12</v>
      </c>
      <c r="Q826" s="78" t="s">
        <v>2293</v>
      </c>
      <c r="R826" s="82">
        <v>1</v>
      </c>
      <c r="S826" s="82">
        <v>1</v>
      </c>
      <c r="T826" s="82">
        <v>1</v>
      </c>
      <c r="U826" s="82">
        <v>1</v>
      </c>
      <c r="V826" s="82">
        <v>1</v>
      </c>
      <c r="W826" s="82">
        <v>1</v>
      </c>
      <c r="X826" s="82">
        <v>1</v>
      </c>
      <c r="Y826" s="82">
        <v>1</v>
      </c>
      <c r="Z826" s="82">
        <v>1</v>
      </c>
      <c r="AA826" s="82">
        <v>1</v>
      </c>
      <c r="AB826" s="82">
        <v>1</v>
      </c>
      <c r="AC826" s="82">
        <v>1</v>
      </c>
      <c r="AD826" s="85" t="str">
        <f>IF(A826&lt;&gt;"",IF(D826="DIRECCIÓN_DE_TRANSFERENCIAS","280 0031",VLOOKUP(C826,NIVELES!$A$14:$B$105,2,0)),"")</f>
        <v>280 2230</v>
      </c>
      <c r="AE826" s="86" t="s">
        <v>322</v>
      </c>
      <c r="AF826" s="86" t="s">
        <v>543</v>
      </c>
      <c r="AG826" s="79" t="str">
        <f>+IF(AF826&lt;&gt;"",VLOOKUP(AF826,NIVELES!$A$666:$B$673,2,0),"")</f>
        <v>DESARROLLO_INFANTIL</v>
      </c>
      <c r="AH826" s="78" t="s">
        <v>452</v>
      </c>
      <c r="AI826" s="79" t="str">
        <f>IF(AH826&lt;&gt;"",VLOOKUP(CONCATENATE(AG826,AH826),NIVELES!$B$676:$C$745,2,0),"")</f>
        <v>Creciendo Con Nuestros Hijos De Atención Directa Funcionamiento, Operación Y Atención Domiciliar</v>
      </c>
      <c r="AJ826" s="78" t="s">
        <v>517</v>
      </c>
      <c r="AK826" s="79" t="str">
        <f>+IF(AJ826&lt;&gt;"",VLOOKUP(AJ826,NIVELES!$A$816:$B$892,2,0),"")</f>
        <v>NO APLICA</v>
      </c>
      <c r="AL826" s="78" t="s">
        <v>553</v>
      </c>
      <c r="AM826" s="78">
        <v>510203</v>
      </c>
      <c r="AN826" s="79" t="str">
        <f>IF(AM826&lt;&gt;"",+VLOOKUP(AM826,NIVELES!$A$1652:$B$2466,2,0),"")</f>
        <v>Decimotercer Sueldo</v>
      </c>
      <c r="AO826" s="87">
        <v>15551.25</v>
      </c>
      <c r="AP826" s="88">
        <v>1413.75</v>
      </c>
      <c r="AQ826" s="88">
        <v>97.5</v>
      </c>
      <c r="AR826" s="88">
        <v>1413.75</v>
      </c>
      <c r="AS826" s="88">
        <v>1413.75</v>
      </c>
      <c r="AT826" s="88">
        <v>1413.75</v>
      </c>
      <c r="AU826" s="88">
        <v>1413.75</v>
      </c>
      <c r="AV826" s="88">
        <v>1413.75</v>
      </c>
      <c r="AW826" s="88">
        <v>1413.75</v>
      </c>
      <c r="AX826" s="88">
        <v>1413.75</v>
      </c>
      <c r="AY826" s="88">
        <v>1413.75</v>
      </c>
      <c r="AZ826" s="88">
        <v>1413.75</v>
      </c>
      <c r="BA826" s="88">
        <v>1316.25</v>
      </c>
      <c r="BB826" s="89">
        <f t="shared" si="47"/>
        <v>15551.25</v>
      </c>
      <c r="BC826" s="90" t="str">
        <f t="shared" si="46"/>
        <v>OK</v>
      </c>
      <c r="BD826" s="91" t="str">
        <f t="shared" si="48"/>
        <v xml:space="preserve">                  </v>
      </c>
      <c r="BE826" s="92">
        <f t="shared" si="49"/>
        <v>12</v>
      </c>
    </row>
    <row r="827" spans="1:57" s="74" customFormat="1" ht="50.1" customHeight="1" x14ac:dyDescent="0.2">
      <c r="A827" s="78" t="s">
        <v>55</v>
      </c>
      <c r="B827" s="78" t="s">
        <v>56</v>
      </c>
      <c r="C827" s="78" t="s">
        <v>1030</v>
      </c>
      <c r="D827" s="78" t="s">
        <v>605</v>
      </c>
      <c r="E827" s="79" t="str">
        <f>+IF(C827&lt;&gt;"",VLOOKUP(MID(C827,18,5),NIVELES!$A$133:$B$213,2,0),"")</f>
        <v>PICHINCHA</v>
      </c>
      <c r="F827" s="80" t="s">
        <v>147</v>
      </c>
      <c r="G827" s="81" t="str">
        <f>+IF(F827&lt;&gt;"",VLOOKUP(F827,NIVELES!$A$246:$C$464,3,0),"")</f>
        <v xml:space="preserve"> </v>
      </c>
      <c r="H827" s="82" t="s">
        <v>1024</v>
      </c>
      <c r="I827" s="78" t="s">
        <v>2311</v>
      </c>
      <c r="J827" s="78" t="s">
        <v>1078</v>
      </c>
      <c r="K827" s="78" t="s">
        <v>2291</v>
      </c>
      <c r="L827" s="78" t="s">
        <v>2348</v>
      </c>
      <c r="M827" s="78">
        <v>1740</v>
      </c>
      <c r="N827" s="78" t="s">
        <v>2349</v>
      </c>
      <c r="O827" s="78" t="s">
        <v>2292</v>
      </c>
      <c r="P827" s="82">
        <v>12</v>
      </c>
      <c r="Q827" s="78" t="s">
        <v>2293</v>
      </c>
      <c r="R827" s="82">
        <v>1</v>
      </c>
      <c r="S827" s="82">
        <v>1</v>
      </c>
      <c r="T827" s="82">
        <v>1</v>
      </c>
      <c r="U827" s="82">
        <v>1</v>
      </c>
      <c r="V827" s="82">
        <v>1</v>
      </c>
      <c r="W827" s="82">
        <v>1</v>
      </c>
      <c r="X827" s="82">
        <v>1</v>
      </c>
      <c r="Y827" s="82">
        <v>1</v>
      </c>
      <c r="Z827" s="82">
        <v>1</v>
      </c>
      <c r="AA827" s="82">
        <v>1</v>
      </c>
      <c r="AB827" s="82">
        <v>1</v>
      </c>
      <c r="AC827" s="82">
        <v>1</v>
      </c>
      <c r="AD827" s="85" t="str">
        <f>IF(A827&lt;&gt;"",IF(D827="DIRECCIÓN_DE_TRANSFERENCIAS","280 0031",VLOOKUP(C827,NIVELES!$A$14:$B$105,2,0)),"")</f>
        <v>280 2230</v>
      </c>
      <c r="AE827" s="86" t="s">
        <v>322</v>
      </c>
      <c r="AF827" s="86" t="s">
        <v>543</v>
      </c>
      <c r="AG827" s="79" t="str">
        <f>+IF(AF827&lt;&gt;"",VLOOKUP(AF827,NIVELES!$A$666:$B$673,2,0),"")</f>
        <v>DESARROLLO_INFANTIL</v>
      </c>
      <c r="AH827" s="78" t="s">
        <v>452</v>
      </c>
      <c r="AI827" s="79" t="str">
        <f>IF(AH827&lt;&gt;"",VLOOKUP(CONCATENATE(AG827,AH827),NIVELES!$B$676:$C$745,2,0),"")</f>
        <v>Creciendo Con Nuestros Hijos De Atención Directa Funcionamiento, Operación Y Atención Domiciliar</v>
      </c>
      <c r="AJ827" s="78" t="s">
        <v>517</v>
      </c>
      <c r="AK827" s="79" t="str">
        <f>+IF(AJ827&lt;&gt;"",VLOOKUP(AJ827,NIVELES!$A$816:$B$892,2,0),"")</f>
        <v>NO APLICA</v>
      </c>
      <c r="AL827" s="78" t="s">
        <v>553</v>
      </c>
      <c r="AM827" s="78">
        <v>510204</v>
      </c>
      <c r="AN827" s="79" t="str">
        <f>IF(AM827&lt;&gt;"",+VLOOKUP(AM827,NIVELES!$A$1652:$B$2466,2,0),"")</f>
        <v>Decimocuarto Sueldo</v>
      </c>
      <c r="AO827" s="87">
        <v>10473.83</v>
      </c>
      <c r="AP827" s="88">
        <v>952.17</v>
      </c>
      <c r="AQ827" s="88">
        <v>65.66</v>
      </c>
      <c r="AR827" s="88">
        <v>952.17</v>
      </c>
      <c r="AS827" s="88">
        <v>952.17</v>
      </c>
      <c r="AT827" s="88">
        <v>952.17</v>
      </c>
      <c r="AU827" s="88">
        <v>952.17</v>
      </c>
      <c r="AV827" s="88">
        <v>952.17</v>
      </c>
      <c r="AW827" s="88">
        <v>952.17</v>
      </c>
      <c r="AX827" s="88">
        <v>952.17</v>
      </c>
      <c r="AY827" s="88">
        <v>952.17</v>
      </c>
      <c r="AZ827" s="88">
        <v>952.13</v>
      </c>
      <c r="BA827" s="88">
        <v>886.51000000000022</v>
      </c>
      <c r="BB827" s="89">
        <f t="shared" si="47"/>
        <v>10473.83</v>
      </c>
      <c r="BC827" s="90" t="str">
        <f t="shared" si="46"/>
        <v>OK</v>
      </c>
      <c r="BD827" s="91" t="str">
        <f t="shared" si="48"/>
        <v xml:space="preserve">                  </v>
      </c>
      <c r="BE827" s="92">
        <f t="shared" si="49"/>
        <v>12</v>
      </c>
    </row>
    <row r="828" spans="1:57" s="74" customFormat="1" ht="50.1" customHeight="1" x14ac:dyDescent="0.2">
      <c r="A828" s="78" t="s">
        <v>55</v>
      </c>
      <c r="B828" s="78" t="s">
        <v>56</v>
      </c>
      <c r="C828" s="78" t="s">
        <v>1030</v>
      </c>
      <c r="D828" s="78" t="s">
        <v>605</v>
      </c>
      <c r="E828" s="79" t="str">
        <f>+IF(C828&lt;&gt;"",VLOOKUP(MID(C828,18,5),NIVELES!$A$133:$B$213,2,0),"")</f>
        <v>PICHINCHA</v>
      </c>
      <c r="F828" s="80" t="s">
        <v>147</v>
      </c>
      <c r="G828" s="81" t="str">
        <f>+IF(F828&lt;&gt;"",VLOOKUP(F828,NIVELES!$A$246:$C$464,3,0),"")</f>
        <v xml:space="preserve"> </v>
      </c>
      <c r="H828" s="82" t="s">
        <v>1024</v>
      </c>
      <c r="I828" s="78" t="s">
        <v>2311</v>
      </c>
      <c r="J828" s="78" t="s">
        <v>1078</v>
      </c>
      <c r="K828" s="78" t="s">
        <v>2291</v>
      </c>
      <c r="L828" s="78" t="s">
        <v>2348</v>
      </c>
      <c r="M828" s="78">
        <v>1740</v>
      </c>
      <c r="N828" s="78" t="s">
        <v>2349</v>
      </c>
      <c r="O828" s="78" t="s">
        <v>2292</v>
      </c>
      <c r="P828" s="82">
        <v>12</v>
      </c>
      <c r="Q828" s="78" t="s">
        <v>2293</v>
      </c>
      <c r="R828" s="82">
        <v>1</v>
      </c>
      <c r="S828" s="82">
        <v>1</v>
      </c>
      <c r="T828" s="82">
        <v>1</v>
      </c>
      <c r="U828" s="82">
        <v>1</v>
      </c>
      <c r="V828" s="82">
        <v>1</v>
      </c>
      <c r="W828" s="82">
        <v>1</v>
      </c>
      <c r="X828" s="82">
        <v>1</v>
      </c>
      <c r="Y828" s="82">
        <v>1</v>
      </c>
      <c r="Z828" s="82">
        <v>1</v>
      </c>
      <c r="AA828" s="82">
        <v>1</v>
      </c>
      <c r="AB828" s="82">
        <v>1</v>
      </c>
      <c r="AC828" s="82">
        <v>1</v>
      </c>
      <c r="AD828" s="85" t="str">
        <f>IF(A828&lt;&gt;"",IF(D828="DIRECCIÓN_DE_TRANSFERENCIAS","280 0031",VLOOKUP(C828,NIVELES!$A$14:$B$105,2,0)),"")</f>
        <v>280 2230</v>
      </c>
      <c r="AE828" s="86" t="s">
        <v>322</v>
      </c>
      <c r="AF828" s="86" t="s">
        <v>543</v>
      </c>
      <c r="AG828" s="79" t="str">
        <f>+IF(AF828&lt;&gt;"",VLOOKUP(AF828,NIVELES!$A$666:$B$673,2,0),"")</f>
        <v>DESARROLLO_INFANTIL</v>
      </c>
      <c r="AH828" s="78" t="s">
        <v>452</v>
      </c>
      <c r="AI828" s="79" t="str">
        <f>IF(AH828&lt;&gt;"",VLOOKUP(CONCATENATE(AG828,AH828),NIVELES!$B$676:$C$745,2,0),"")</f>
        <v>Creciendo Con Nuestros Hijos De Atención Directa Funcionamiento, Operación Y Atención Domiciliar</v>
      </c>
      <c r="AJ828" s="78" t="s">
        <v>517</v>
      </c>
      <c r="AK828" s="79" t="str">
        <f>+IF(AJ828&lt;&gt;"",VLOOKUP(AJ828,NIVELES!$A$816:$B$892,2,0),"")</f>
        <v>NO APLICA</v>
      </c>
      <c r="AL828" s="78" t="s">
        <v>553</v>
      </c>
      <c r="AM828" s="78">
        <v>510601</v>
      </c>
      <c r="AN828" s="79" t="str">
        <f>IF(AM828&lt;&gt;"",+VLOOKUP(AM828,NIVELES!$A$1652:$B$2466,2,0),"")</f>
        <v>Aporte Patronal</v>
      </c>
      <c r="AO828" s="87">
        <v>18008.349999999999</v>
      </c>
      <c r="AP828" s="88">
        <v>1637.12</v>
      </c>
      <c r="AQ828" s="88">
        <v>1637.34</v>
      </c>
      <c r="AR828" s="88">
        <v>1637.12</v>
      </c>
      <c r="AS828" s="88">
        <v>1637.12</v>
      </c>
      <c r="AT828" s="88">
        <v>1637.12</v>
      </c>
      <c r="AU828" s="88">
        <v>1637.12</v>
      </c>
      <c r="AV828" s="88">
        <v>1637.12</v>
      </c>
      <c r="AW828" s="88">
        <v>1637.12</v>
      </c>
      <c r="AX828" s="88">
        <v>1637.12</v>
      </c>
      <c r="AY828" s="88">
        <v>1637.12</v>
      </c>
      <c r="AZ828" s="88">
        <v>1636.93</v>
      </c>
      <c r="BA828" s="88">
        <v>0</v>
      </c>
      <c r="BB828" s="89">
        <f t="shared" si="47"/>
        <v>18008.349999999995</v>
      </c>
      <c r="BC828" s="90" t="str">
        <f t="shared" si="46"/>
        <v>OK</v>
      </c>
      <c r="BD828" s="91" t="str">
        <f t="shared" si="48"/>
        <v xml:space="preserve">                  </v>
      </c>
      <c r="BE828" s="92">
        <f t="shared" si="49"/>
        <v>12</v>
      </c>
    </row>
    <row r="829" spans="1:57" s="74" customFormat="1" ht="50.1" customHeight="1" x14ac:dyDescent="0.2">
      <c r="A829" s="78" t="s">
        <v>55</v>
      </c>
      <c r="B829" s="78" t="s">
        <v>56</v>
      </c>
      <c r="C829" s="78" t="s">
        <v>1030</v>
      </c>
      <c r="D829" s="78" t="s">
        <v>605</v>
      </c>
      <c r="E829" s="79" t="str">
        <f>+IF(C829&lt;&gt;"",VLOOKUP(MID(C829,18,5),NIVELES!$A$133:$B$213,2,0),"")</f>
        <v>PICHINCHA</v>
      </c>
      <c r="F829" s="80" t="s">
        <v>147</v>
      </c>
      <c r="G829" s="81" t="str">
        <f>+IF(F829&lt;&gt;"",VLOOKUP(F829,NIVELES!$A$246:$C$464,3,0),"")</f>
        <v xml:space="preserve"> </v>
      </c>
      <c r="H829" s="82" t="s">
        <v>1024</v>
      </c>
      <c r="I829" s="78" t="s">
        <v>2311</v>
      </c>
      <c r="J829" s="78" t="s">
        <v>1078</v>
      </c>
      <c r="K829" s="78" t="s">
        <v>2291</v>
      </c>
      <c r="L829" s="78" t="s">
        <v>2348</v>
      </c>
      <c r="M829" s="78">
        <v>1740</v>
      </c>
      <c r="N829" s="78" t="s">
        <v>2349</v>
      </c>
      <c r="O829" s="78" t="s">
        <v>2292</v>
      </c>
      <c r="P829" s="82">
        <v>12</v>
      </c>
      <c r="Q829" s="78" t="s">
        <v>2293</v>
      </c>
      <c r="R829" s="82">
        <v>1</v>
      </c>
      <c r="S829" s="82">
        <v>1</v>
      </c>
      <c r="T829" s="82">
        <v>1</v>
      </c>
      <c r="U829" s="82">
        <v>1</v>
      </c>
      <c r="V829" s="82">
        <v>1</v>
      </c>
      <c r="W829" s="82">
        <v>1</v>
      </c>
      <c r="X829" s="82">
        <v>1</v>
      </c>
      <c r="Y829" s="82">
        <v>1</v>
      </c>
      <c r="Z829" s="82">
        <v>1</v>
      </c>
      <c r="AA829" s="82">
        <v>1</v>
      </c>
      <c r="AB829" s="82">
        <v>1</v>
      </c>
      <c r="AC829" s="82">
        <v>1</v>
      </c>
      <c r="AD829" s="85" t="str">
        <f>IF(A829&lt;&gt;"",IF(D829="DIRECCIÓN_DE_TRANSFERENCIAS","280 0031",VLOOKUP(C829,NIVELES!$A$14:$B$105,2,0)),"")</f>
        <v>280 2230</v>
      </c>
      <c r="AE829" s="86" t="s">
        <v>322</v>
      </c>
      <c r="AF829" s="86" t="s">
        <v>543</v>
      </c>
      <c r="AG829" s="79" t="str">
        <f>+IF(AF829&lt;&gt;"",VLOOKUP(AF829,NIVELES!$A$666:$B$673,2,0),"")</f>
        <v>DESARROLLO_INFANTIL</v>
      </c>
      <c r="AH829" s="78" t="s">
        <v>452</v>
      </c>
      <c r="AI829" s="79" t="str">
        <f>IF(AH829&lt;&gt;"",VLOOKUP(CONCATENATE(AG829,AH829),NIVELES!$B$676:$C$745,2,0),"")</f>
        <v>Creciendo Con Nuestros Hijos De Atención Directa Funcionamiento, Operación Y Atención Domiciliar</v>
      </c>
      <c r="AJ829" s="78" t="s">
        <v>517</v>
      </c>
      <c r="AK829" s="79" t="str">
        <f>+IF(AJ829&lt;&gt;"",VLOOKUP(AJ829,NIVELES!$A$816:$B$892,2,0),"")</f>
        <v>NO APLICA</v>
      </c>
      <c r="AL829" s="78" t="s">
        <v>553</v>
      </c>
      <c r="AM829" s="78">
        <v>510602</v>
      </c>
      <c r="AN829" s="79" t="str">
        <f>IF(AM829&lt;&gt;"",+VLOOKUP(AM829,NIVELES!$A$1652:$B$2466,2,0),"")</f>
        <v>Fondo de Reserva</v>
      </c>
      <c r="AO829" s="87">
        <v>15551.25</v>
      </c>
      <c r="AP829" s="88">
        <v>1413.75</v>
      </c>
      <c r="AQ829" s="88">
        <v>1218.25</v>
      </c>
      <c r="AR829" s="88">
        <v>1413.75</v>
      </c>
      <c r="AS829" s="88">
        <v>1413.75</v>
      </c>
      <c r="AT829" s="88">
        <v>1413.75</v>
      </c>
      <c r="AU829" s="88">
        <v>1413.75</v>
      </c>
      <c r="AV829" s="88">
        <v>1413.75</v>
      </c>
      <c r="AW829" s="88">
        <v>1413.75</v>
      </c>
      <c r="AX829" s="88">
        <v>1413.75</v>
      </c>
      <c r="AY829" s="88">
        <v>1413.75</v>
      </c>
      <c r="AZ829" s="88">
        <v>1413.75</v>
      </c>
      <c r="BA829" s="88">
        <v>195.5</v>
      </c>
      <c r="BB829" s="89">
        <f t="shared" si="47"/>
        <v>15551.25</v>
      </c>
      <c r="BC829" s="90" t="str">
        <f t="shared" si="46"/>
        <v>OK</v>
      </c>
      <c r="BD829" s="91" t="str">
        <f t="shared" si="48"/>
        <v xml:space="preserve">                  </v>
      </c>
      <c r="BE829" s="92">
        <f t="shared" si="49"/>
        <v>12</v>
      </c>
    </row>
    <row r="830" spans="1:57" s="74" customFormat="1" ht="50.1" customHeight="1" x14ac:dyDescent="0.2">
      <c r="A830" s="78" t="s">
        <v>55</v>
      </c>
      <c r="B830" s="78" t="s">
        <v>56</v>
      </c>
      <c r="C830" s="78" t="s">
        <v>1030</v>
      </c>
      <c r="D830" s="78" t="s">
        <v>605</v>
      </c>
      <c r="E830" s="79" t="str">
        <f>+IF(C830&lt;&gt;"",VLOOKUP(MID(C830,18,5),NIVELES!$A$133:$B$213,2,0),"")</f>
        <v>PICHINCHA</v>
      </c>
      <c r="F830" s="80" t="s">
        <v>147</v>
      </c>
      <c r="G830" s="81" t="str">
        <f>+IF(F830&lt;&gt;"",VLOOKUP(F830,NIVELES!$A$246:$C$464,3,0),"")</f>
        <v xml:space="preserve"> </v>
      </c>
      <c r="H830" s="82" t="s">
        <v>1024</v>
      </c>
      <c r="I830" s="78" t="s">
        <v>2311</v>
      </c>
      <c r="J830" s="78" t="s">
        <v>1078</v>
      </c>
      <c r="K830" s="78" t="s">
        <v>2291</v>
      </c>
      <c r="L830" s="78" t="s">
        <v>2318</v>
      </c>
      <c r="M830" s="78">
        <v>3840</v>
      </c>
      <c r="N830" s="78" t="s">
        <v>2319</v>
      </c>
      <c r="O830" s="78" t="s">
        <v>2222</v>
      </c>
      <c r="P830" s="82">
        <v>1</v>
      </c>
      <c r="Q830" s="78" t="s">
        <v>2223</v>
      </c>
      <c r="R830" s="82">
        <v>0</v>
      </c>
      <c r="S830" s="82">
        <v>0</v>
      </c>
      <c r="T830" s="82">
        <v>1</v>
      </c>
      <c r="U830" s="82">
        <v>0</v>
      </c>
      <c r="V830" s="82">
        <v>0</v>
      </c>
      <c r="W830" s="82">
        <v>0</v>
      </c>
      <c r="X830" s="82">
        <v>0</v>
      </c>
      <c r="Y830" s="82">
        <v>0</v>
      </c>
      <c r="Z830" s="82">
        <v>0</v>
      </c>
      <c r="AA830" s="82">
        <v>0</v>
      </c>
      <c r="AB830" s="82">
        <v>0</v>
      </c>
      <c r="AC830" s="82">
        <v>0</v>
      </c>
      <c r="AD830" s="85" t="str">
        <f>IF(A830&lt;&gt;"",IF(D830="DIRECCIÓN_DE_TRANSFERENCIAS","280 0031",VLOOKUP(C830,NIVELES!$A$14:$B$105,2,0)),"")</f>
        <v>280 2230</v>
      </c>
      <c r="AE830" s="86" t="s">
        <v>322</v>
      </c>
      <c r="AF830" s="86" t="s">
        <v>543</v>
      </c>
      <c r="AG830" s="79" t="str">
        <f>+IF(AF830&lt;&gt;"",VLOOKUP(AF830,NIVELES!$A$666:$B$673,2,0),"")</f>
        <v>DESARROLLO_INFANTIL</v>
      </c>
      <c r="AH830" s="78" t="s">
        <v>320</v>
      </c>
      <c r="AI830" s="79" t="str">
        <f>IF(AH830&lt;&gt;"",VLOOKUP(CONCATENATE(AG830,AH830),NIVELES!$B$676:$C$745,2,0),"")</f>
        <v>Asegurar La Operacion Y Atencion De Cibv  Administrados Por Prestacion De Servicios A Traves De Cooperantes  Para Contribuir Al Desarrollo Integral De Niñas Y Niños</v>
      </c>
      <c r="AJ830" s="78" t="s">
        <v>387</v>
      </c>
      <c r="AK830" s="79" t="str">
        <f>+IF(AJ830&lt;&gt;"",VLOOKUP(AJ830,NIVELES!$A$816:$B$892,2,0),"")</f>
        <v>ASEGURAR EL DESARROLLO INFANTIL Y LA EDUCACIÓN INTEGRAL, CON CALIDAD Y CALIDEZ PARA TODOS LOS NIÑOS, NIÑAS Y ADOLESCENTES</v>
      </c>
      <c r="AL830" s="78" t="s">
        <v>556</v>
      </c>
      <c r="AM830" s="78">
        <v>580204</v>
      </c>
      <c r="AN830" s="79" t="str">
        <f>IF(AM830&lt;&gt;"",+VLOOKUP(AM830,NIVELES!$A$1652:$B$2466,2,0),"")</f>
        <v>Al Sector Privado no Financiero</v>
      </c>
      <c r="AO830" s="87">
        <v>71783.64</v>
      </c>
      <c r="AP830" s="88">
        <v>0</v>
      </c>
      <c r="AQ830" s="88">
        <v>17945.91</v>
      </c>
      <c r="AR830" s="88">
        <v>53837.73</v>
      </c>
      <c r="AS830" s="88">
        <v>0</v>
      </c>
      <c r="AT830" s="88">
        <v>0</v>
      </c>
      <c r="AU830" s="88">
        <v>0</v>
      </c>
      <c r="AV830" s="88">
        <v>0</v>
      </c>
      <c r="AW830" s="88">
        <v>0</v>
      </c>
      <c r="AX830" s="88">
        <v>0</v>
      </c>
      <c r="AY830" s="88">
        <v>0</v>
      </c>
      <c r="AZ830" s="88">
        <v>0</v>
      </c>
      <c r="BA830" s="88">
        <v>0</v>
      </c>
      <c r="BB830" s="89">
        <f t="shared" si="47"/>
        <v>71783.64</v>
      </c>
      <c r="BC830" s="90" t="str">
        <f t="shared" si="46"/>
        <v>OK</v>
      </c>
      <c r="BD830" s="91" t="str">
        <f t="shared" si="48"/>
        <v xml:space="preserve">                  </v>
      </c>
      <c r="BE830" s="92">
        <f t="shared" si="49"/>
        <v>1</v>
      </c>
    </row>
    <row r="831" spans="1:57" s="74" customFormat="1" ht="50.1" customHeight="1" x14ac:dyDescent="0.2">
      <c r="A831" s="78" t="s">
        <v>55</v>
      </c>
      <c r="B831" s="78" t="s">
        <v>56</v>
      </c>
      <c r="C831" s="78" t="s">
        <v>1030</v>
      </c>
      <c r="D831" s="78" t="s">
        <v>605</v>
      </c>
      <c r="E831" s="79" t="str">
        <f>+IF(C831&lt;&gt;"",VLOOKUP(MID(C831,18,5),NIVELES!$A$133:$B$213,2,0),"")</f>
        <v>PICHINCHA</v>
      </c>
      <c r="F831" s="80" t="s">
        <v>147</v>
      </c>
      <c r="G831" s="81" t="str">
        <f>+IF(F831&lt;&gt;"",VLOOKUP(F831,NIVELES!$A$246:$C$464,3,0),"")</f>
        <v xml:space="preserve"> </v>
      </c>
      <c r="H831" s="82" t="s">
        <v>1024</v>
      </c>
      <c r="I831" s="78" t="s">
        <v>2311</v>
      </c>
      <c r="J831" s="78" t="s">
        <v>1078</v>
      </c>
      <c r="K831" s="78" t="s">
        <v>2291</v>
      </c>
      <c r="L831" s="78" t="s">
        <v>2318</v>
      </c>
      <c r="M831" s="78">
        <v>3840</v>
      </c>
      <c r="N831" s="78" t="s">
        <v>2319</v>
      </c>
      <c r="O831" s="78" t="s">
        <v>2222</v>
      </c>
      <c r="P831" s="82">
        <v>3</v>
      </c>
      <c r="Q831" s="78" t="s">
        <v>2223</v>
      </c>
      <c r="R831" s="82">
        <v>0</v>
      </c>
      <c r="S831" s="82">
        <v>1</v>
      </c>
      <c r="T831" s="82">
        <v>0</v>
      </c>
      <c r="U831" s="82">
        <v>1</v>
      </c>
      <c r="V831" s="82">
        <v>0</v>
      </c>
      <c r="W831" s="82">
        <v>0</v>
      </c>
      <c r="X831" s="82">
        <v>1</v>
      </c>
      <c r="Y831" s="82">
        <v>0</v>
      </c>
      <c r="Z831" s="82">
        <v>0</v>
      </c>
      <c r="AA831" s="82">
        <v>0</v>
      </c>
      <c r="AB831" s="82">
        <v>0</v>
      </c>
      <c r="AC831" s="82">
        <v>0</v>
      </c>
      <c r="AD831" s="85" t="str">
        <f>IF(A831&lt;&gt;"",IF(D831="DIRECCIÓN_DE_TRANSFERENCIAS","280 0031",VLOOKUP(C831,NIVELES!$A$14:$B$105,2,0)),"")</f>
        <v>280 2230</v>
      </c>
      <c r="AE831" s="86" t="s">
        <v>322</v>
      </c>
      <c r="AF831" s="86" t="s">
        <v>543</v>
      </c>
      <c r="AG831" s="79" t="str">
        <f>+IF(AF831&lt;&gt;"",VLOOKUP(AF831,NIVELES!$A$666:$B$673,2,0),"")</f>
        <v>DESARROLLO_INFANTIL</v>
      </c>
      <c r="AH831" s="78" t="s">
        <v>320</v>
      </c>
      <c r="AI831" s="79" t="str">
        <f>IF(AH831&lt;&gt;"",VLOOKUP(CONCATENATE(AG831,AH831),NIVELES!$B$676:$C$745,2,0),"")</f>
        <v>Asegurar La Operacion Y Atencion De Cibv  Administrados Por Prestacion De Servicios A Traves De Cooperantes  Para Contribuir Al Desarrollo Integral De Niñas Y Niños</v>
      </c>
      <c r="AJ831" s="78" t="s">
        <v>387</v>
      </c>
      <c r="AK831" s="79" t="str">
        <f>+IF(AJ831&lt;&gt;"",VLOOKUP(AJ831,NIVELES!$A$816:$B$892,2,0),"")</f>
        <v>ASEGURAR EL DESARROLLO INFANTIL Y LA EDUCACIÓN INTEGRAL, CON CALIDAD Y CALIDEZ PARA TODOS LOS NIÑOS, NIÑAS Y ADOLESCENTES</v>
      </c>
      <c r="AL831" s="78" t="s">
        <v>556</v>
      </c>
      <c r="AM831" s="78">
        <v>580104</v>
      </c>
      <c r="AN831" s="79" t="str">
        <f>IF(AM831&lt;&gt;"",+VLOOKUP(AM831,NIVELES!$A$1652:$B$2466,2,0),"")</f>
        <v>A Gobiernos Autónomos Descentralizados</v>
      </c>
      <c r="AO831" s="87">
        <v>5053797.72</v>
      </c>
      <c r="AP831" s="88">
        <v>0</v>
      </c>
      <c r="AQ831" s="88">
        <v>1211209.26</v>
      </c>
      <c r="AR831" s="88">
        <v>0</v>
      </c>
      <c r="AS831" s="88">
        <v>1684599.24</v>
      </c>
      <c r="AT831" s="88">
        <v>0</v>
      </c>
      <c r="AU831" s="88">
        <v>0</v>
      </c>
      <c r="AV831" s="88">
        <v>1684599.23</v>
      </c>
      <c r="AW831" s="88">
        <v>0</v>
      </c>
      <c r="AX831" s="88">
        <v>0</v>
      </c>
      <c r="AY831" s="88">
        <v>0</v>
      </c>
      <c r="AZ831" s="88">
        <v>0</v>
      </c>
      <c r="BA831" s="88">
        <v>473389.98999999929</v>
      </c>
      <c r="BB831" s="89">
        <f t="shared" si="47"/>
        <v>5053797.72</v>
      </c>
      <c r="BC831" s="90" t="str">
        <f t="shared" si="46"/>
        <v>OK</v>
      </c>
      <c r="BD831" s="91" t="str">
        <f t="shared" si="48"/>
        <v xml:space="preserve">                  </v>
      </c>
      <c r="BE831" s="92">
        <f t="shared" si="49"/>
        <v>3</v>
      </c>
    </row>
    <row r="832" spans="1:57" s="74" customFormat="1" ht="50.1" customHeight="1" x14ac:dyDescent="0.2">
      <c r="A832" s="78" t="s">
        <v>55</v>
      </c>
      <c r="B832" s="78" t="s">
        <v>56</v>
      </c>
      <c r="C832" s="78" t="s">
        <v>1030</v>
      </c>
      <c r="D832" s="78" t="s">
        <v>792</v>
      </c>
      <c r="E832" s="79" t="str">
        <f>+IF(C832&lt;&gt;"",VLOOKUP(MID(C832,18,5),NIVELES!$A$133:$B$213,2,0),"")</f>
        <v>PICHINCHA</v>
      </c>
      <c r="F832" s="80" t="s">
        <v>147</v>
      </c>
      <c r="G832" s="81" t="str">
        <f>+IF(F832&lt;&gt;"",VLOOKUP(F832,NIVELES!$A$246:$C$464,3,0),"")</f>
        <v xml:space="preserve"> </v>
      </c>
      <c r="H832" s="82" t="s">
        <v>1024</v>
      </c>
      <c r="I832" s="78" t="s">
        <v>2320</v>
      </c>
      <c r="J832" s="78" t="s">
        <v>1078</v>
      </c>
      <c r="K832" s="78" t="s">
        <v>2291</v>
      </c>
      <c r="L832" s="78" t="s">
        <v>2321</v>
      </c>
      <c r="M832" s="78">
        <v>594</v>
      </c>
      <c r="N832" s="78" t="s">
        <v>2350</v>
      </c>
      <c r="O832" s="78" t="s">
        <v>2292</v>
      </c>
      <c r="P832" s="82">
        <v>12</v>
      </c>
      <c r="Q832" s="78" t="s">
        <v>2293</v>
      </c>
      <c r="R832" s="82">
        <v>1</v>
      </c>
      <c r="S832" s="82">
        <v>1</v>
      </c>
      <c r="T832" s="82">
        <v>1</v>
      </c>
      <c r="U832" s="82">
        <v>1</v>
      </c>
      <c r="V832" s="82">
        <v>1</v>
      </c>
      <c r="W832" s="82">
        <v>1</v>
      </c>
      <c r="X832" s="82">
        <v>1</v>
      </c>
      <c r="Y832" s="82">
        <v>1</v>
      </c>
      <c r="Z832" s="82">
        <v>1</v>
      </c>
      <c r="AA832" s="82">
        <v>1</v>
      </c>
      <c r="AB832" s="82">
        <v>1</v>
      </c>
      <c r="AC832" s="82">
        <v>1</v>
      </c>
      <c r="AD832" s="85" t="str">
        <f>IF(A832&lt;&gt;"",IF(D832="DIRECCIÓN_DE_TRANSFERENCIAS","280 0031",VLOOKUP(C832,NIVELES!$A$14:$B$105,2,0)),"")</f>
        <v>280 2230</v>
      </c>
      <c r="AE832" s="86" t="s">
        <v>322</v>
      </c>
      <c r="AF832" s="86" t="s">
        <v>544</v>
      </c>
      <c r="AG832" s="79" t="str">
        <f>+IF(AF832&lt;&gt;"",VLOOKUP(AF832,NIVELES!$A$666:$B$673,2,0),"")</f>
        <v>PROTECCIÓN_SOCIAL_A_LA_FAMILIA._ASEGURAMIENTO_NO_CONTRIBUTIVO_E_INCLUSIÓN_ECONÓMICA_Y_MOVILIDAD_SOCIAL</v>
      </c>
      <c r="AH832" s="78" t="s">
        <v>513</v>
      </c>
      <c r="AI832" s="79" t="str">
        <f>IF(AH832&lt;&gt;"",VLOOKUP(CONCATENATE(AG832,AH832),NIVELES!$B$676:$C$745,2,0),"")</f>
        <v>Acompañamiento Familiar</v>
      </c>
      <c r="AJ832" s="78" t="s">
        <v>517</v>
      </c>
      <c r="AK832" s="79" t="str">
        <f>+IF(AJ832&lt;&gt;"",VLOOKUP(AJ832,NIVELES!$A$816:$B$892,2,0),"")</f>
        <v>NO APLICA</v>
      </c>
      <c r="AL832" s="78" t="s">
        <v>553</v>
      </c>
      <c r="AM832" s="78">
        <v>510203</v>
      </c>
      <c r="AN832" s="79" t="str">
        <f>IF(AM832&lt;&gt;"",+VLOOKUP(AM832,NIVELES!$A$1652:$B$2466,2,0),"")</f>
        <v>Decimotercer Sueldo</v>
      </c>
      <c r="AO832" s="87">
        <v>5435.83</v>
      </c>
      <c r="AP832" s="88">
        <v>0</v>
      </c>
      <c r="AQ832" s="88">
        <v>136.16</v>
      </c>
      <c r="AR832" s="88">
        <v>0</v>
      </c>
      <c r="AS832" s="88">
        <v>0</v>
      </c>
      <c r="AT832" s="88">
        <v>0</v>
      </c>
      <c r="AU832" s="88">
        <v>0</v>
      </c>
      <c r="AV832" s="88">
        <v>0</v>
      </c>
      <c r="AW832" s="88">
        <v>0</v>
      </c>
      <c r="AX832" s="88">
        <v>0</v>
      </c>
      <c r="AY832" s="88">
        <v>0</v>
      </c>
      <c r="AZ832" s="88">
        <v>0</v>
      </c>
      <c r="BA832" s="88">
        <v>5299.67</v>
      </c>
      <c r="BB832" s="89">
        <f t="shared" si="47"/>
        <v>5435.83</v>
      </c>
      <c r="BC832" s="90" t="str">
        <f t="shared" si="46"/>
        <v>OK</v>
      </c>
      <c r="BD832" s="91" t="str">
        <f t="shared" si="48"/>
        <v xml:space="preserve">                  </v>
      </c>
      <c r="BE832" s="92">
        <f t="shared" si="49"/>
        <v>12</v>
      </c>
    </row>
    <row r="833" spans="1:57" s="74" customFormat="1" ht="50.1" customHeight="1" x14ac:dyDescent="0.2">
      <c r="A833" s="78" t="s">
        <v>55</v>
      </c>
      <c r="B833" s="78" t="s">
        <v>56</v>
      </c>
      <c r="C833" s="78" t="s">
        <v>1030</v>
      </c>
      <c r="D833" s="78" t="s">
        <v>792</v>
      </c>
      <c r="E833" s="79" t="str">
        <f>+IF(C833&lt;&gt;"",VLOOKUP(MID(C833,18,5),NIVELES!$A$133:$B$213,2,0),"")</f>
        <v>PICHINCHA</v>
      </c>
      <c r="F833" s="80" t="s">
        <v>147</v>
      </c>
      <c r="G833" s="81" t="str">
        <f>+IF(F833&lt;&gt;"",VLOOKUP(F833,NIVELES!$A$246:$C$464,3,0),"")</f>
        <v xml:space="preserve"> </v>
      </c>
      <c r="H833" s="82" t="s">
        <v>1024</v>
      </c>
      <c r="I833" s="78" t="s">
        <v>2320</v>
      </c>
      <c r="J833" s="78" t="s">
        <v>1078</v>
      </c>
      <c r="K833" s="78" t="s">
        <v>2291</v>
      </c>
      <c r="L833" s="78" t="s">
        <v>2321</v>
      </c>
      <c r="M833" s="78">
        <v>594</v>
      </c>
      <c r="N833" s="78" t="s">
        <v>2350</v>
      </c>
      <c r="O833" s="78" t="s">
        <v>2292</v>
      </c>
      <c r="P833" s="82">
        <v>12</v>
      </c>
      <c r="Q833" s="78" t="s">
        <v>2293</v>
      </c>
      <c r="R833" s="82">
        <v>1</v>
      </c>
      <c r="S833" s="82">
        <v>1</v>
      </c>
      <c r="T833" s="82">
        <v>1</v>
      </c>
      <c r="U833" s="82">
        <v>1</v>
      </c>
      <c r="V833" s="82">
        <v>1</v>
      </c>
      <c r="W833" s="82">
        <v>1</v>
      </c>
      <c r="X833" s="82">
        <v>1</v>
      </c>
      <c r="Y833" s="82">
        <v>1</v>
      </c>
      <c r="Z833" s="82">
        <v>1</v>
      </c>
      <c r="AA833" s="82">
        <v>1</v>
      </c>
      <c r="AB833" s="82">
        <v>1</v>
      </c>
      <c r="AC833" s="82">
        <v>1</v>
      </c>
      <c r="AD833" s="85" t="str">
        <f>IF(A833&lt;&gt;"",IF(D833="DIRECCIÓN_DE_TRANSFERENCIAS","280 0031",VLOOKUP(C833,NIVELES!$A$14:$B$105,2,0)),"")</f>
        <v>280 2230</v>
      </c>
      <c r="AE833" s="86" t="s">
        <v>322</v>
      </c>
      <c r="AF833" s="86" t="s">
        <v>544</v>
      </c>
      <c r="AG833" s="79" t="str">
        <f>+IF(AF833&lt;&gt;"",VLOOKUP(AF833,NIVELES!$A$666:$B$673,2,0),"")</f>
        <v>PROTECCIÓN_SOCIAL_A_LA_FAMILIA._ASEGURAMIENTO_NO_CONTRIBUTIVO_E_INCLUSIÓN_ECONÓMICA_Y_MOVILIDAD_SOCIAL</v>
      </c>
      <c r="AH833" s="78" t="s">
        <v>513</v>
      </c>
      <c r="AI833" s="79" t="str">
        <f>IF(AH833&lt;&gt;"",VLOOKUP(CONCATENATE(AG833,AH833),NIVELES!$B$676:$C$745,2,0),"")</f>
        <v>Acompañamiento Familiar</v>
      </c>
      <c r="AJ833" s="78" t="s">
        <v>517</v>
      </c>
      <c r="AK833" s="79" t="str">
        <f>+IF(AJ833&lt;&gt;"",VLOOKUP(AJ833,NIVELES!$A$816:$B$892,2,0),"")</f>
        <v>NO APLICA</v>
      </c>
      <c r="AL833" s="78" t="s">
        <v>553</v>
      </c>
      <c r="AM833" s="78">
        <v>510204</v>
      </c>
      <c r="AN833" s="79" t="str">
        <f>IF(AM833&lt;&gt;"",+VLOOKUP(AM833,NIVELES!$A$1652:$B$2466,2,0),"")</f>
        <v>Decimocuarto Sueldo</v>
      </c>
      <c r="AO833" s="87">
        <v>2167</v>
      </c>
      <c r="AP833" s="88">
        <v>0</v>
      </c>
      <c r="AQ833" s="88">
        <v>65.66</v>
      </c>
      <c r="AR833" s="88">
        <v>0</v>
      </c>
      <c r="AS833" s="88">
        <v>0</v>
      </c>
      <c r="AT833" s="88">
        <v>0</v>
      </c>
      <c r="AU833" s="88">
        <v>0</v>
      </c>
      <c r="AV833" s="88">
        <v>0</v>
      </c>
      <c r="AW833" s="88">
        <v>2101.34</v>
      </c>
      <c r="AX833" s="88">
        <v>0</v>
      </c>
      <c r="AY833" s="88">
        <v>0</v>
      </c>
      <c r="AZ833" s="88">
        <v>0</v>
      </c>
      <c r="BA833" s="88">
        <v>0</v>
      </c>
      <c r="BB833" s="89">
        <f t="shared" si="47"/>
        <v>2167</v>
      </c>
      <c r="BC833" s="90" t="str">
        <f t="shared" si="46"/>
        <v>OK</v>
      </c>
      <c r="BD833" s="91" t="str">
        <f t="shared" si="48"/>
        <v xml:space="preserve">                  </v>
      </c>
      <c r="BE833" s="92">
        <f t="shared" si="49"/>
        <v>12</v>
      </c>
    </row>
    <row r="834" spans="1:57" s="74" customFormat="1" ht="50.1" customHeight="1" x14ac:dyDescent="0.2">
      <c r="A834" s="78" t="s">
        <v>55</v>
      </c>
      <c r="B834" s="78" t="s">
        <v>56</v>
      </c>
      <c r="C834" s="78" t="s">
        <v>1030</v>
      </c>
      <c r="D834" s="78" t="s">
        <v>792</v>
      </c>
      <c r="E834" s="79" t="str">
        <f>+IF(C834&lt;&gt;"",VLOOKUP(MID(C834,18,5),NIVELES!$A$133:$B$213,2,0),"")</f>
        <v>PICHINCHA</v>
      </c>
      <c r="F834" s="80" t="s">
        <v>147</v>
      </c>
      <c r="G834" s="81" t="str">
        <f>+IF(F834&lt;&gt;"",VLOOKUP(F834,NIVELES!$A$246:$C$464,3,0),"")</f>
        <v xml:space="preserve"> </v>
      </c>
      <c r="H834" s="82" t="s">
        <v>1024</v>
      </c>
      <c r="I834" s="78" t="s">
        <v>2320</v>
      </c>
      <c r="J834" s="78" t="s">
        <v>1078</v>
      </c>
      <c r="K834" s="78" t="s">
        <v>2291</v>
      </c>
      <c r="L834" s="78" t="s">
        <v>2321</v>
      </c>
      <c r="M834" s="78">
        <v>594</v>
      </c>
      <c r="N834" s="78" t="s">
        <v>2350</v>
      </c>
      <c r="O834" s="78" t="s">
        <v>2292</v>
      </c>
      <c r="P834" s="82">
        <v>12</v>
      </c>
      <c r="Q834" s="78" t="s">
        <v>2293</v>
      </c>
      <c r="R834" s="82">
        <v>1</v>
      </c>
      <c r="S834" s="82">
        <v>1</v>
      </c>
      <c r="T834" s="82">
        <v>1</v>
      </c>
      <c r="U834" s="82">
        <v>1</v>
      </c>
      <c r="V834" s="82">
        <v>1</v>
      </c>
      <c r="W834" s="82">
        <v>1</v>
      </c>
      <c r="X834" s="82">
        <v>1</v>
      </c>
      <c r="Y834" s="82">
        <v>1</v>
      </c>
      <c r="Z834" s="82">
        <v>1</v>
      </c>
      <c r="AA834" s="82">
        <v>1</v>
      </c>
      <c r="AB834" s="82">
        <v>1</v>
      </c>
      <c r="AC834" s="82">
        <v>1</v>
      </c>
      <c r="AD834" s="85" t="str">
        <f>IF(A834&lt;&gt;"",IF(D834="DIRECCIÓN_DE_TRANSFERENCIAS","280 0031",VLOOKUP(C834,NIVELES!$A$14:$B$105,2,0)),"")</f>
        <v>280 2230</v>
      </c>
      <c r="AE834" s="86" t="s">
        <v>322</v>
      </c>
      <c r="AF834" s="86" t="s">
        <v>544</v>
      </c>
      <c r="AG834" s="79" t="str">
        <f>+IF(AF834&lt;&gt;"",VLOOKUP(AF834,NIVELES!$A$666:$B$673,2,0),"")</f>
        <v>PROTECCIÓN_SOCIAL_A_LA_FAMILIA._ASEGURAMIENTO_NO_CONTRIBUTIVO_E_INCLUSIÓN_ECONÓMICA_Y_MOVILIDAD_SOCIAL</v>
      </c>
      <c r="AH834" s="78" t="s">
        <v>513</v>
      </c>
      <c r="AI834" s="79" t="str">
        <f>IF(AH834&lt;&gt;"",VLOOKUP(CONCATENATE(AG834,AH834),NIVELES!$B$676:$C$745,2,0),"")</f>
        <v>Acompañamiento Familiar</v>
      </c>
      <c r="AJ834" s="78" t="s">
        <v>517</v>
      </c>
      <c r="AK834" s="79" t="str">
        <f>+IF(AJ834&lt;&gt;"",VLOOKUP(AJ834,NIVELES!$A$816:$B$892,2,0),"")</f>
        <v>NO APLICA</v>
      </c>
      <c r="AL834" s="78" t="s">
        <v>553</v>
      </c>
      <c r="AM834" s="78">
        <v>510510</v>
      </c>
      <c r="AN834" s="79" t="str">
        <f>IF(AM834&lt;&gt;"",+VLOOKUP(AM834,NIVELES!$A$1652:$B$2466,2,0),"")</f>
        <v>Servicios Personales por Contrato</v>
      </c>
      <c r="AO834" s="87">
        <v>65230</v>
      </c>
      <c r="AP834" s="88">
        <v>5435.83</v>
      </c>
      <c r="AQ834" s="88">
        <v>5113</v>
      </c>
      <c r="AR834" s="88">
        <v>5435.83</v>
      </c>
      <c r="AS834" s="88">
        <v>5435.83</v>
      </c>
      <c r="AT834" s="88">
        <v>5435.83</v>
      </c>
      <c r="AU834" s="88">
        <v>5435.83</v>
      </c>
      <c r="AV834" s="88">
        <v>5435.83</v>
      </c>
      <c r="AW834" s="88">
        <v>5435.83</v>
      </c>
      <c r="AX834" s="88">
        <v>5435.83</v>
      </c>
      <c r="AY834" s="88">
        <v>5435.83</v>
      </c>
      <c r="AZ834" s="88">
        <v>5435.83</v>
      </c>
      <c r="BA834" s="88">
        <v>5758.6999999999898</v>
      </c>
      <c r="BB834" s="89">
        <f t="shared" si="47"/>
        <v>65230</v>
      </c>
      <c r="BC834" s="90" t="str">
        <f t="shared" si="46"/>
        <v>OK</v>
      </c>
      <c r="BD834" s="91" t="str">
        <f t="shared" si="48"/>
        <v xml:space="preserve">                  </v>
      </c>
      <c r="BE834" s="92">
        <f t="shared" si="49"/>
        <v>12</v>
      </c>
    </row>
    <row r="835" spans="1:57" s="74" customFormat="1" ht="50.1" customHeight="1" x14ac:dyDescent="0.2">
      <c r="A835" s="78" t="s">
        <v>55</v>
      </c>
      <c r="B835" s="78" t="s">
        <v>56</v>
      </c>
      <c r="C835" s="78" t="s">
        <v>1030</v>
      </c>
      <c r="D835" s="78" t="s">
        <v>792</v>
      </c>
      <c r="E835" s="79" t="str">
        <f>+IF(C835&lt;&gt;"",VLOOKUP(MID(C835,18,5),NIVELES!$A$133:$B$213,2,0),"")</f>
        <v>PICHINCHA</v>
      </c>
      <c r="F835" s="80" t="s">
        <v>147</v>
      </c>
      <c r="G835" s="81" t="str">
        <f>+IF(F835&lt;&gt;"",VLOOKUP(F835,NIVELES!$A$246:$C$464,3,0),"")</f>
        <v xml:space="preserve"> </v>
      </c>
      <c r="H835" s="82" t="s">
        <v>1024</v>
      </c>
      <c r="I835" s="78" t="s">
        <v>2320</v>
      </c>
      <c r="J835" s="78" t="s">
        <v>1078</v>
      </c>
      <c r="K835" s="78" t="s">
        <v>2291</v>
      </c>
      <c r="L835" s="78" t="s">
        <v>2321</v>
      </c>
      <c r="M835" s="78">
        <v>594</v>
      </c>
      <c r="N835" s="78" t="s">
        <v>2350</v>
      </c>
      <c r="O835" s="78" t="s">
        <v>2292</v>
      </c>
      <c r="P835" s="82">
        <v>12</v>
      </c>
      <c r="Q835" s="78" t="s">
        <v>2293</v>
      </c>
      <c r="R835" s="82">
        <v>1</v>
      </c>
      <c r="S835" s="82">
        <v>1</v>
      </c>
      <c r="T835" s="82">
        <v>1</v>
      </c>
      <c r="U835" s="82">
        <v>1</v>
      </c>
      <c r="V835" s="82">
        <v>1</v>
      </c>
      <c r="W835" s="82">
        <v>1</v>
      </c>
      <c r="X835" s="82">
        <v>1</v>
      </c>
      <c r="Y835" s="82">
        <v>1</v>
      </c>
      <c r="Z835" s="82">
        <v>1</v>
      </c>
      <c r="AA835" s="82">
        <v>1</v>
      </c>
      <c r="AB835" s="82">
        <v>1</v>
      </c>
      <c r="AC835" s="82">
        <v>1</v>
      </c>
      <c r="AD835" s="85" t="str">
        <f>IF(A835&lt;&gt;"",IF(D835="DIRECCIÓN_DE_TRANSFERENCIAS","280 0031",VLOOKUP(C835,NIVELES!$A$14:$B$105,2,0)),"")</f>
        <v>280 2230</v>
      </c>
      <c r="AE835" s="86" t="s">
        <v>322</v>
      </c>
      <c r="AF835" s="86" t="s">
        <v>544</v>
      </c>
      <c r="AG835" s="79" t="str">
        <f>+IF(AF835&lt;&gt;"",VLOOKUP(AF835,NIVELES!$A$666:$B$673,2,0),"")</f>
        <v>PROTECCIÓN_SOCIAL_A_LA_FAMILIA._ASEGURAMIENTO_NO_CONTRIBUTIVO_E_INCLUSIÓN_ECONÓMICA_Y_MOVILIDAD_SOCIAL</v>
      </c>
      <c r="AH835" s="78" t="s">
        <v>513</v>
      </c>
      <c r="AI835" s="79" t="str">
        <f>IF(AH835&lt;&gt;"",VLOOKUP(CONCATENATE(AG835,AH835),NIVELES!$B$676:$C$745,2,0),"")</f>
        <v>Acompañamiento Familiar</v>
      </c>
      <c r="AJ835" s="78" t="s">
        <v>517</v>
      </c>
      <c r="AK835" s="79" t="str">
        <f>+IF(AJ835&lt;&gt;"",VLOOKUP(AJ835,NIVELES!$A$816:$B$892,2,0),"")</f>
        <v>NO APLICA</v>
      </c>
      <c r="AL835" s="78" t="s">
        <v>553</v>
      </c>
      <c r="AM835" s="78">
        <v>510601</v>
      </c>
      <c r="AN835" s="79" t="str">
        <f>IF(AM835&lt;&gt;"",+VLOOKUP(AM835,NIVELES!$A$1652:$B$2466,2,0),"")</f>
        <v>Aporte Patronal</v>
      </c>
      <c r="AO835" s="87">
        <v>6294.7</v>
      </c>
      <c r="AP835" s="88">
        <v>524.55999999999995</v>
      </c>
      <c r="AQ835" s="88">
        <v>493.43</v>
      </c>
      <c r="AR835" s="88">
        <v>524.55999999999995</v>
      </c>
      <c r="AS835" s="88">
        <v>524.55999999999995</v>
      </c>
      <c r="AT835" s="88">
        <v>524.55999999999995</v>
      </c>
      <c r="AU835" s="88">
        <v>524.55999999999995</v>
      </c>
      <c r="AV835" s="88">
        <v>524.55999999999995</v>
      </c>
      <c r="AW835" s="88">
        <v>524.55999999999995</v>
      </c>
      <c r="AX835" s="88">
        <v>524.55999999999995</v>
      </c>
      <c r="AY835" s="88">
        <v>524.55999999999995</v>
      </c>
      <c r="AZ835" s="88">
        <v>524.55999999999995</v>
      </c>
      <c r="BA835" s="88">
        <v>555.67000000000098</v>
      </c>
      <c r="BB835" s="89">
        <f t="shared" si="47"/>
        <v>6294.7</v>
      </c>
      <c r="BC835" s="90" t="str">
        <f t="shared" si="46"/>
        <v>OK</v>
      </c>
      <c r="BD835" s="91" t="str">
        <f t="shared" si="48"/>
        <v xml:space="preserve">                  </v>
      </c>
      <c r="BE835" s="92">
        <f t="shared" si="49"/>
        <v>12</v>
      </c>
    </row>
    <row r="836" spans="1:57" s="74" customFormat="1" ht="50.1" customHeight="1" x14ac:dyDescent="0.2">
      <c r="A836" s="78" t="s">
        <v>55</v>
      </c>
      <c r="B836" s="78" t="s">
        <v>56</v>
      </c>
      <c r="C836" s="78" t="s">
        <v>1030</v>
      </c>
      <c r="D836" s="78" t="s">
        <v>792</v>
      </c>
      <c r="E836" s="79" t="str">
        <f>+IF(C836&lt;&gt;"",VLOOKUP(MID(C836,18,5),NIVELES!$A$133:$B$213,2,0),"")</f>
        <v>PICHINCHA</v>
      </c>
      <c r="F836" s="80" t="s">
        <v>147</v>
      </c>
      <c r="G836" s="81" t="str">
        <f>+IF(F836&lt;&gt;"",VLOOKUP(F836,NIVELES!$A$246:$C$464,3,0),"")</f>
        <v xml:space="preserve"> </v>
      </c>
      <c r="H836" s="82" t="s">
        <v>1024</v>
      </c>
      <c r="I836" s="78" t="s">
        <v>2320</v>
      </c>
      <c r="J836" s="78" t="s">
        <v>1078</v>
      </c>
      <c r="K836" s="78" t="s">
        <v>2291</v>
      </c>
      <c r="L836" s="78" t="s">
        <v>2321</v>
      </c>
      <c r="M836" s="78">
        <v>594</v>
      </c>
      <c r="N836" s="78" t="s">
        <v>2350</v>
      </c>
      <c r="O836" s="78" t="s">
        <v>2292</v>
      </c>
      <c r="P836" s="82">
        <v>12</v>
      </c>
      <c r="Q836" s="78" t="s">
        <v>2293</v>
      </c>
      <c r="R836" s="82">
        <v>1</v>
      </c>
      <c r="S836" s="82">
        <v>1</v>
      </c>
      <c r="T836" s="82">
        <v>1</v>
      </c>
      <c r="U836" s="82">
        <v>1</v>
      </c>
      <c r="V836" s="82">
        <v>1</v>
      </c>
      <c r="W836" s="82">
        <v>1</v>
      </c>
      <c r="X836" s="82">
        <v>1</v>
      </c>
      <c r="Y836" s="82">
        <v>1</v>
      </c>
      <c r="Z836" s="82">
        <v>1</v>
      </c>
      <c r="AA836" s="82">
        <v>1</v>
      </c>
      <c r="AB836" s="82">
        <v>1</v>
      </c>
      <c r="AC836" s="82">
        <v>1</v>
      </c>
      <c r="AD836" s="85" t="str">
        <f>IF(A836&lt;&gt;"",IF(D836="DIRECCIÓN_DE_TRANSFERENCIAS","280 0031",VLOOKUP(C836,NIVELES!$A$14:$B$105,2,0)),"")</f>
        <v>280 2230</v>
      </c>
      <c r="AE836" s="86" t="s">
        <v>322</v>
      </c>
      <c r="AF836" s="86" t="s">
        <v>544</v>
      </c>
      <c r="AG836" s="79" t="str">
        <f>+IF(AF836&lt;&gt;"",VLOOKUP(AF836,NIVELES!$A$666:$B$673,2,0),"")</f>
        <v>PROTECCIÓN_SOCIAL_A_LA_FAMILIA._ASEGURAMIENTO_NO_CONTRIBUTIVO_E_INCLUSIÓN_ECONÓMICA_Y_MOVILIDAD_SOCIAL</v>
      </c>
      <c r="AH836" s="78" t="s">
        <v>513</v>
      </c>
      <c r="AI836" s="79" t="str">
        <f>IF(AH836&lt;&gt;"",VLOOKUP(CONCATENATE(AG836,AH836),NIVELES!$B$676:$C$745,2,0),"")</f>
        <v>Acompañamiento Familiar</v>
      </c>
      <c r="AJ836" s="78" t="s">
        <v>517</v>
      </c>
      <c r="AK836" s="79" t="str">
        <f>+IF(AJ836&lt;&gt;"",VLOOKUP(AJ836,NIVELES!$A$816:$B$892,2,0),"")</f>
        <v>NO APLICA</v>
      </c>
      <c r="AL836" s="78" t="s">
        <v>553</v>
      </c>
      <c r="AM836" s="78">
        <v>510602</v>
      </c>
      <c r="AN836" s="79" t="str">
        <f>IF(AM836&lt;&gt;"",+VLOOKUP(AM836,NIVELES!$A$1652:$B$2466,2,0),"")</f>
        <v>Fondo de Reserva</v>
      </c>
      <c r="AO836" s="87">
        <v>5435.83</v>
      </c>
      <c r="AP836" s="88">
        <v>452.99</v>
      </c>
      <c r="AQ836" s="88">
        <v>425.92</v>
      </c>
      <c r="AR836" s="88">
        <v>452.99</v>
      </c>
      <c r="AS836" s="88">
        <v>452.99</v>
      </c>
      <c r="AT836" s="88">
        <v>452.99</v>
      </c>
      <c r="AU836" s="88">
        <v>452.99</v>
      </c>
      <c r="AV836" s="88">
        <v>452.99</v>
      </c>
      <c r="AW836" s="88">
        <v>452.99</v>
      </c>
      <c r="AX836" s="88">
        <v>452.99</v>
      </c>
      <c r="AY836" s="88">
        <v>452.99</v>
      </c>
      <c r="AZ836" s="88">
        <v>452.99</v>
      </c>
      <c r="BA836" s="88">
        <v>480.01000000000113</v>
      </c>
      <c r="BB836" s="89">
        <f t="shared" si="47"/>
        <v>5435.83</v>
      </c>
      <c r="BC836" s="90" t="str">
        <f t="shared" si="46"/>
        <v>OK</v>
      </c>
      <c r="BD836" s="91" t="str">
        <f t="shared" si="48"/>
        <v xml:space="preserve">                  </v>
      </c>
      <c r="BE836" s="92">
        <f t="shared" si="49"/>
        <v>12</v>
      </c>
    </row>
    <row r="837" spans="1:57" s="74" customFormat="1" ht="50.1" customHeight="1" x14ac:dyDescent="0.2">
      <c r="A837" s="78" t="s">
        <v>55</v>
      </c>
      <c r="B837" s="78" t="s">
        <v>56</v>
      </c>
      <c r="C837" s="78" t="s">
        <v>1030</v>
      </c>
      <c r="D837" s="78" t="s">
        <v>792</v>
      </c>
      <c r="E837" s="79" t="str">
        <f>+IF(C837&lt;&gt;"",VLOOKUP(MID(C837,18,5),NIVELES!$A$133:$B$213,2,0),"")</f>
        <v>PICHINCHA</v>
      </c>
      <c r="F837" s="80" t="s">
        <v>147</v>
      </c>
      <c r="G837" s="81" t="str">
        <f>+IF(F837&lt;&gt;"",VLOOKUP(F837,NIVELES!$A$246:$C$464,3,0),"")</f>
        <v xml:space="preserve"> </v>
      </c>
      <c r="H837" s="82" t="s">
        <v>1024</v>
      </c>
      <c r="I837" s="78" t="s">
        <v>2320</v>
      </c>
      <c r="J837" s="78" t="s">
        <v>1078</v>
      </c>
      <c r="K837" s="78" t="s">
        <v>2291</v>
      </c>
      <c r="L837" s="78" t="s">
        <v>2321</v>
      </c>
      <c r="M837" s="78">
        <v>594</v>
      </c>
      <c r="N837" s="78" t="s">
        <v>2350</v>
      </c>
      <c r="O837" s="78" t="s">
        <v>2323</v>
      </c>
      <c r="P837" s="82">
        <v>6</v>
      </c>
      <c r="Q837" s="78" t="s">
        <v>2301</v>
      </c>
      <c r="R837" s="82">
        <v>0</v>
      </c>
      <c r="S837" s="82">
        <v>0</v>
      </c>
      <c r="T837" s="82">
        <v>1</v>
      </c>
      <c r="U837" s="82">
        <v>1</v>
      </c>
      <c r="V837" s="82">
        <v>1</v>
      </c>
      <c r="W837" s="82">
        <v>1</v>
      </c>
      <c r="X837" s="82">
        <v>1</v>
      </c>
      <c r="Y837" s="82">
        <v>1</v>
      </c>
      <c r="Z837" s="82">
        <v>0</v>
      </c>
      <c r="AA837" s="82">
        <v>0</v>
      </c>
      <c r="AB837" s="82">
        <v>0</v>
      </c>
      <c r="AC837" s="82">
        <v>0</v>
      </c>
      <c r="AD837" s="85" t="str">
        <f>IF(A837&lt;&gt;"",IF(D837="DIRECCIÓN_DE_TRANSFERENCIAS","280 0031",VLOOKUP(C837,NIVELES!$A$14:$B$105,2,0)),"")</f>
        <v>280 2230</v>
      </c>
      <c r="AE837" s="86" t="s">
        <v>322</v>
      </c>
      <c r="AF837" s="86" t="s">
        <v>544</v>
      </c>
      <c r="AG837" s="79" t="str">
        <f>+IF(AF837&lt;&gt;"",VLOOKUP(AF837,NIVELES!$A$666:$B$673,2,0),"")</f>
        <v>PROTECCIÓN_SOCIAL_A_LA_FAMILIA._ASEGURAMIENTO_NO_CONTRIBUTIVO_E_INCLUSIÓN_ECONÓMICA_Y_MOVILIDAD_SOCIAL</v>
      </c>
      <c r="AH837" s="78" t="s">
        <v>513</v>
      </c>
      <c r="AI837" s="79" t="str">
        <f>IF(AH837&lt;&gt;"",VLOOKUP(CONCATENATE(AG837,AH837),NIVELES!$B$676:$C$745,2,0),"")</f>
        <v>Acompañamiento Familiar</v>
      </c>
      <c r="AJ837" s="78" t="s">
        <v>517</v>
      </c>
      <c r="AK837" s="79" t="str">
        <f>+IF(AJ837&lt;&gt;"",VLOOKUP(AJ837,NIVELES!$A$816:$B$892,2,0),"")</f>
        <v>NO APLICA</v>
      </c>
      <c r="AL837" s="78" t="s">
        <v>554</v>
      </c>
      <c r="AM837" s="78">
        <v>530301</v>
      </c>
      <c r="AN837" s="79" t="str">
        <f>IF(AM837&lt;&gt;"",+VLOOKUP(AM837,NIVELES!$A$1652:$B$2466,2,0),"")</f>
        <v>Pasajes al Interior</v>
      </c>
      <c r="AO837" s="87">
        <v>380</v>
      </c>
      <c r="AP837" s="88">
        <v>0</v>
      </c>
      <c r="AQ837" s="88">
        <v>0</v>
      </c>
      <c r="AR837" s="88">
        <v>63.33</v>
      </c>
      <c r="AS837" s="88">
        <v>63.33</v>
      </c>
      <c r="AT837" s="88">
        <v>63.33</v>
      </c>
      <c r="AU837" s="88">
        <v>63.33</v>
      </c>
      <c r="AV837" s="88">
        <v>63.33</v>
      </c>
      <c r="AW837" s="88">
        <v>63.35</v>
      </c>
      <c r="AX837" s="88">
        <v>0</v>
      </c>
      <c r="AY837" s="88">
        <v>0</v>
      </c>
      <c r="AZ837" s="88">
        <v>0</v>
      </c>
      <c r="BA837" s="88">
        <v>0</v>
      </c>
      <c r="BB837" s="89">
        <f t="shared" si="47"/>
        <v>380</v>
      </c>
      <c r="BC837" s="90" t="str">
        <f t="shared" si="46"/>
        <v>OK</v>
      </c>
      <c r="BD837" s="91" t="str">
        <f t="shared" si="48"/>
        <v xml:space="preserve">                  </v>
      </c>
      <c r="BE837" s="92">
        <f t="shared" si="49"/>
        <v>6</v>
      </c>
    </row>
    <row r="838" spans="1:57" s="74" customFormat="1" ht="50.1" customHeight="1" x14ac:dyDescent="0.2">
      <c r="A838" s="78" t="s">
        <v>55</v>
      </c>
      <c r="B838" s="78" t="s">
        <v>56</v>
      </c>
      <c r="C838" s="78" t="s">
        <v>1030</v>
      </c>
      <c r="D838" s="78" t="s">
        <v>792</v>
      </c>
      <c r="E838" s="79" t="str">
        <f>+IF(C838&lt;&gt;"",VLOOKUP(MID(C838,18,5),NIVELES!$A$133:$B$213,2,0),"")</f>
        <v>PICHINCHA</v>
      </c>
      <c r="F838" s="80" t="s">
        <v>147</v>
      </c>
      <c r="G838" s="81" t="str">
        <f>+IF(F838&lt;&gt;"",VLOOKUP(F838,NIVELES!$A$246:$C$464,3,0),"")</f>
        <v xml:space="preserve"> </v>
      </c>
      <c r="H838" s="82" t="s">
        <v>1024</v>
      </c>
      <c r="I838" s="78" t="s">
        <v>2320</v>
      </c>
      <c r="J838" s="78" t="s">
        <v>1078</v>
      </c>
      <c r="K838" s="78" t="s">
        <v>2291</v>
      </c>
      <c r="L838" s="78" t="s">
        <v>2321</v>
      </c>
      <c r="M838" s="78">
        <v>594</v>
      </c>
      <c r="N838" s="78" t="s">
        <v>2350</v>
      </c>
      <c r="O838" s="78" t="s">
        <v>2324</v>
      </c>
      <c r="P838" s="82">
        <v>12</v>
      </c>
      <c r="Q838" s="78" t="s">
        <v>2301</v>
      </c>
      <c r="R838" s="82">
        <v>1</v>
      </c>
      <c r="S838" s="82">
        <v>1</v>
      </c>
      <c r="T838" s="82">
        <v>1</v>
      </c>
      <c r="U838" s="82">
        <v>1</v>
      </c>
      <c r="V838" s="82">
        <v>1</v>
      </c>
      <c r="W838" s="82">
        <v>1</v>
      </c>
      <c r="X838" s="82">
        <v>1</v>
      </c>
      <c r="Y838" s="82">
        <v>1</v>
      </c>
      <c r="Z838" s="82">
        <v>1</v>
      </c>
      <c r="AA838" s="82">
        <v>1</v>
      </c>
      <c r="AB838" s="82">
        <v>1</v>
      </c>
      <c r="AC838" s="82">
        <v>1</v>
      </c>
      <c r="AD838" s="85" t="str">
        <f>IF(A838&lt;&gt;"",IF(D838="DIRECCIÓN_DE_TRANSFERENCIAS","280 0031",VLOOKUP(C838,NIVELES!$A$14:$B$105,2,0)),"")</f>
        <v>280 2230</v>
      </c>
      <c r="AE838" s="86" t="s">
        <v>322</v>
      </c>
      <c r="AF838" s="86" t="s">
        <v>544</v>
      </c>
      <c r="AG838" s="79" t="str">
        <f>+IF(AF838&lt;&gt;"",VLOOKUP(AF838,NIVELES!$A$666:$B$673,2,0),"")</f>
        <v>PROTECCIÓN_SOCIAL_A_LA_FAMILIA._ASEGURAMIENTO_NO_CONTRIBUTIVO_E_INCLUSIÓN_ECONÓMICA_Y_MOVILIDAD_SOCIAL</v>
      </c>
      <c r="AH838" s="78" t="s">
        <v>513</v>
      </c>
      <c r="AI838" s="79" t="str">
        <f>IF(AH838&lt;&gt;"",VLOOKUP(CONCATENATE(AG838,AH838),NIVELES!$B$676:$C$745,2,0),"")</f>
        <v>Acompañamiento Familiar</v>
      </c>
      <c r="AJ838" s="78" t="s">
        <v>517</v>
      </c>
      <c r="AK838" s="79" t="str">
        <f>+IF(AJ838&lt;&gt;"",VLOOKUP(AJ838,NIVELES!$A$816:$B$892,2,0),"")</f>
        <v>NO APLICA</v>
      </c>
      <c r="AL838" s="78" t="s">
        <v>554</v>
      </c>
      <c r="AM838" s="78">
        <v>530303</v>
      </c>
      <c r="AN838" s="79" t="str">
        <f>IF(AM838&lt;&gt;"",+VLOOKUP(AM838,NIVELES!$A$1652:$B$2466,2,0),"")</f>
        <v>Viáticos y Subsistencias en el Interior</v>
      </c>
      <c r="AO838" s="87">
        <v>1934</v>
      </c>
      <c r="AP838" s="88">
        <v>161.16</v>
      </c>
      <c r="AQ838" s="88">
        <v>0</v>
      </c>
      <c r="AR838" s="88">
        <v>161.16</v>
      </c>
      <c r="AS838" s="88">
        <v>161.16</v>
      </c>
      <c r="AT838" s="88">
        <v>161.16</v>
      </c>
      <c r="AU838" s="88">
        <v>161.16</v>
      </c>
      <c r="AV838" s="88">
        <v>161.16</v>
      </c>
      <c r="AW838" s="88">
        <v>161.16</v>
      </c>
      <c r="AX838" s="88">
        <v>161.16</v>
      </c>
      <c r="AY838" s="88">
        <v>161.16</v>
      </c>
      <c r="AZ838" s="88">
        <v>161.16</v>
      </c>
      <c r="BA838" s="88">
        <v>322.39999999999986</v>
      </c>
      <c r="BB838" s="89">
        <f t="shared" si="47"/>
        <v>1934</v>
      </c>
      <c r="BC838" s="90" t="str">
        <f t="shared" si="46"/>
        <v>OK</v>
      </c>
      <c r="BD838" s="91" t="str">
        <f t="shared" si="48"/>
        <v xml:space="preserve">                  </v>
      </c>
      <c r="BE838" s="92">
        <f t="shared" si="49"/>
        <v>12</v>
      </c>
    </row>
    <row r="839" spans="1:57" s="74" customFormat="1" ht="50.1" customHeight="1" x14ac:dyDescent="0.2">
      <c r="A839" s="78" t="s">
        <v>55</v>
      </c>
      <c r="B839" s="78" t="s">
        <v>56</v>
      </c>
      <c r="C839" s="78" t="s">
        <v>1030</v>
      </c>
      <c r="D839" s="78" t="s">
        <v>792</v>
      </c>
      <c r="E839" s="79" t="str">
        <f>+IF(C839&lt;&gt;"",VLOOKUP(MID(C839,18,5),NIVELES!$A$133:$B$213,2,0),"")</f>
        <v>PICHINCHA</v>
      </c>
      <c r="F839" s="80" t="s">
        <v>147</v>
      </c>
      <c r="G839" s="81" t="str">
        <f>+IF(F839&lt;&gt;"",VLOOKUP(F839,NIVELES!$A$246:$C$464,3,0),"")</f>
        <v xml:space="preserve"> </v>
      </c>
      <c r="H839" s="82" t="s">
        <v>1024</v>
      </c>
      <c r="I839" s="78" t="s">
        <v>2320</v>
      </c>
      <c r="J839" s="78" t="s">
        <v>1078</v>
      </c>
      <c r="K839" s="78" t="s">
        <v>2291</v>
      </c>
      <c r="L839" s="78" t="s">
        <v>2321</v>
      </c>
      <c r="M839" s="78">
        <v>594</v>
      </c>
      <c r="N839" s="78" t="s">
        <v>2350</v>
      </c>
      <c r="O839" s="78" t="s">
        <v>2306</v>
      </c>
      <c r="P839" s="82">
        <v>1</v>
      </c>
      <c r="Q839" s="78" t="s">
        <v>2301</v>
      </c>
      <c r="R839" s="82">
        <v>0</v>
      </c>
      <c r="S839" s="82">
        <v>0</v>
      </c>
      <c r="T839" s="82">
        <v>0</v>
      </c>
      <c r="U839" s="82">
        <v>0</v>
      </c>
      <c r="V839" s="82">
        <v>1</v>
      </c>
      <c r="W839" s="82">
        <v>0</v>
      </c>
      <c r="X839" s="82">
        <v>0</v>
      </c>
      <c r="Y839" s="82">
        <v>0</v>
      </c>
      <c r="Z839" s="82">
        <v>0</v>
      </c>
      <c r="AA839" s="82">
        <v>0</v>
      </c>
      <c r="AB839" s="82">
        <v>0</v>
      </c>
      <c r="AC839" s="82">
        <v>0</v>
      </c>
      <c r="AD839" s="85" t="str">
        <f>IF(A839&lt;&gt;"",IF(D839="DIRECCIÓN_DE_TRANSFERENCIAS","280 0031",VLOOKUP(C839,NIVELES!$A$14:$B$105,2,0)),"")</f>
        <v>280 2230</v>
      </c>
      <c r="AE839" s="86" t="s">
        <v>322</v>
      </c>
      <c r="AF839" s="86" t="s">
        <v>544</v>
      </c>
      <c r="AG839" s="79" t="str">
        <f>+IF(AF839&lt;&gt;"",VLOOKUP(AF839,NIVELES!$A$666:$B$673,2,0),"")</f>
        <v>PROTECCIÓN_SOCIAL_A_LA_FAMILIA._ASEGURAMIENTO_NO_CONTRIBUTIVO_E_INCLUSIÓN_ECONÓMICA_Y_MOVILIDAD_SOCIAL</v>
      </c>
      <c r="AH839" s="78" t="s">
        <v>513</v>
      </c>
      <c r="AI839" s="79" t="str">
        <f>IF(AH839&lt;&gt;"",VLOOKUP(CONCATENATE(AG839,AH839),NIVELES!$B$676:$C$745,2,0),"")</f>
        <v>Acompañamiento Familiar</v>
      </c>
      <c r="AJ839" s="78" t="s">
        <v>517</v>
      </c>
      <c r="AK839" s="79" t="str">
        <f>+IF(AJ839&lt;&gt;"",VLOOKUP(AJ839,NIVELES!$A$816:$B$892,2,0),"")</f>
        <v>NO APLICA</v>
      </c>
      <c r="AL839" s="78" t="s">
        <v>554</v>
      </c>
      <c r="AM839" s="78">
        <v>530802</v>
      </c>
      <c r="AN839" s="79" t="str">
        <f>IF(AM839&lt;&gt;"",+VLOOKUP(AM839,NIVELES!$A$1652:$B$2466,2,0),"")</f>
        <v>Vestuario, Lencería, Prendas de Protección; y, Accesorios para Uniformes Militares y Policiales; y, Carpas</v>
      </c>
      <c r="AO839" s="87">
        <v>3422.8</v>
      </c>
      <c r="AP839" s="88">
        <v>0</v>
      </c>
      <c r="AQ839" s="88">
        <v>0</v>
      </c>
      <c r="AR839" s="88">
        <v>0</v>
      </c>
      <c r="AS839" s="88">
        <v>0</v>
      </c>
      <c r="AT839" s="88">
        <v>3422.8</v>
      </c>
      <c r="AU839" s="88">
        <v>0</v>
      </c>
      <c r="AV839" s="88">
        <v>0</v>
      </c>
      <c r="AW839" s="88">
        <v>0</v>
      </c>
      <c r="AX839" s="88">
        <v>0</v>
      </c>
      <c r="AY839" s="88">
        <v>0</v>
      </c>
      <c r="AZ839" s="88">
        <v>0</v>
      </c>
      <c r="BA839" s="88">
        <v>0</v>
      </c>
      <c r="BB839" s="89">
        <f t="shared" si="47"/>
        <v>3422.8</v>
      </c>
      <c r="BC839" s="90" t="str">
        <f t="shared" ref="BC839:BC902" si="50">IF(A839&lt;&gt;"",IF(AO839&lt;&gt;"",IF(AO839=BB839,"OK",AO839-BB839),IF(AND(AO839="",BB839=""),"",AO839-BB839))," ")</f>
        <v>OK</v>
      </c>
      <c r="BD839" s="91" t="str">
        <f t="shared" si="48"/>
        <v xml:space="preserve">                  </v>
      </c>
      <c r="BE839" s="92">
        <f t="shared" si="49"/>
        <v>1</v>
      </c>
    </row>
    <row r="840" spans="1:57" s="74" customFormat="1" ht="50.1" customHeight="1" x14ac:dyDescent="0.2">
      <c r="A840" s="78" t="s">
        <v>55</v>
      </c>
      <c r="B840" s="78" t="s">
        <v>56</v>
      </c>
      <c r="C840" s="78" t="s">
        <v>1030</v>
      </c>
      <c r="D840" s="78" t="s">
        <v>792</v>
      </c>
      <c r="E840" s="79" t="str">
        <f>+IF(C840&lt;&gt;"",VLOOKUP(MID(C840,18,5),NIVELES!$A$133:$B$213,2,0),"")</f>
        <v>PICHINCHA</v>
      </c>
      <c r="F840" s="80" t="s">
        <v>147</v>
      </c>
      <c r="G840" s="81" t="str">
        <f>+IF(F840&lt;&gt;"",VLOOKUP(F840,NIVELES!$A$246:$C$464,3,0),"")</f>
        <v xml:space="preserve"> </v>
      </c>
      <c r="H840" s="82" t="s">
        <v>1024</v>
      </c>
      <c r="I840" s="78" t="s">
        <v>2320</v>
      </c>
      <c r="J840" s="78" t="s">
        <v>1078</v>
      </c>
      <c r="K840" s="78" t="s">
        <v>2291</v>
      </c>
      <c r="L840" s="78" t="s">
        <v>2321</v>
      </c>
      <c r="M840" s="78">
        <v>594</v>
      </c>
      <c r="N840" s="78" t="s">
        <v>2350</v>
      </c>
      <c r="O840" s="78" t="s">
        <v>2307</v>
      </c>
      <c r="P840" s="82">
        <v>1</v>
      </c>
      <c r="Q840" s="78" t="s">
        <v>2301</v>
      </c>
      <c r="R840" s="82">
        <v>0</v>
      </c>
      <c r="S840" s="82">
        <v>0</v>
      </c>
      <c r="T840" s="82">
        <v>0</v>
      </c>
      <c r="U840" s="82">
        <v>0</v>
      </c>
      <c r="V840" s="82">
        <v>1</v>
      </c>
      <c r="W840" s="82">
        <v>0</v>
      </c>
      <c r="X840" s="82">
        <v>0</v>
      </c>
      <c r="Y840" s="82">
        <v>0</v>
      </c>
      <c r="Z840" s="82">
        <v>0</v>
      </c>
      <c r="AA840" s="82">
        <v>0</v>
      </c>
      <c r="AB840" s="82">
        <v>0</v>
      </c>
      <c r="AC840" s="82">
        <v>0</v>
      </c>
      <c r="AD840" s="85" t="str">
        <f>IF(A840&lt;&gt;"",IF(D840="DIRECCIÓN_DE_TRANSFERENCIAS","280 0031",VLOOKUP(C840,NIVELES!$A$14:$B$105,2,0)),"")</f>
        <v>280 2230</v>
      </c>
      <c r="AE840" s="86" t="s">
        <v>322</v>
      </c>
      <c r="AF840" s="86" t="s">
        <v>544</v>
      </c>
      <c r="AG840" s="79" t="str">
        <f>+IF(AF840&lt;&gt;"",VLOOKUP(AF840,NIVELES!$A$666:$B$673,2,0),"")</f>
        <v>PROTECCIÓN_SOCIAL_A_LA_FAMILIA._ASEGURAMIENTO_NO_CONTRIBUTIVO_E_INCLUSIÓN_ECONÓMICA_Y_MOVILIDAD_SOCIAL</v>
      </c>
      <c r="AH840" s="78" t="s">
        <v>513</v>
      </c>
      <c r="AI840" s="79" t="str">
        <f>IF(AH840&lt;&gt;"",VLOOKUP(CONCATENATE(AG840,AH840),NIVELES!$B$676:$C$745,2,0),"")</f>
        <v>Acompañamiento Familiar</v>
      </c>
      <c r="AJ840" s="78" t="s">
        <v>517</v>
      </c>
      <c r="AK840" s="79" t="str">
        <f>+IF(AJ840&lt;&gt;"",VLOOKUP(AJ840,NIVELES!$A$816:$B$892,2,0),"")</f>
        <v>NO APLICA</v>
      </c>
      <c r="AL840" s="78" t="s">
        <v>554</v>
      </c>
      <c r="AM840" s="78">
        <v>530804</v>
      </c>
      <c r="AN840" s="79" t="str">
        <f>IF(AM840&lt;&gt;"",+VLOOKUP(AM840,NIVELES!$A$1652:$B$2466,2,0),"")</f>
        <v>Materiales de Oficina</v>
      </c>
      <c r="AO840" s="87">
        <v>262</v>
      </c>
      <c r="AP840" s="88">
        <v>0</v>
      </c>
      <c r="AQ840" s="88">
        <v>0</v>
      </c>
      <c r="AR840" s="88">
        <v>0</v>
      </c>
      <c r="AS840" s="88">
        <v>0</v>
      </c>
      <c r="AT840" s="88">
        <v>262</v>
      </c>
      <c r="AU840" s="88">
        <v>0</v>
      </c>
      <c r="AV840" s="88">
        <v>0</v>
      </c>
      <c r="AW840" s="88">
        <v>0</v>
      </c>
      <c r="AX840" s="88">
        <v>0</v>
      </c>
      <c r="AY840" s="88">
        <v>0</v>
      </c>
      <c r="AZ840" s="88">
        <v>0</v>
      </c>
      <c r="BA840" s="88">
        <v>0</v>
      </c>
      <c r="BB840" s="89">
        <f t="shared" ref="BB840:BB903" si="51">SUBTOTAL(9,AP840:BA840)</f>
        <v>262</v>
      </c>
      <c r="BC840" s="90" t="str">
        <f t="shared" si="50"/>
        <v>OK</v>
      </c>
      <c r="BD840" s="91" t="str">
        <f t="shared" ref="BD840:BD903" si="52">IF(A840&lt;&gt;"",IF(A840="","Escoger Nivel 0",)&amp;" "&amp;(IF(B840="","Escoger Nivel  1",)&amp;" "&amp;(IF(C840="","Escoger Nivel 2",)&amp;" "&amp;(IF(D840="","Escoger Nivel 3",)&amp;" "&amp;(IF(F840="","Escoger Cantón",)&amp;" "&amp;(IF(I840="","Escoger Obj. Estratégico Institucional N1",)&amp;" "&amp;(IF(J840="","Escoger Obj. Especifico N2",)&amp;" "&amp;(IF(K840="","Escoger Obj. Operativo N4",)&amp;" "&amp;(IF(L840=""," Llenar Modalidad de Servicio ",)&amp;""&amp;(IF(M840=""," Llenar Meta de Cobertura ",)&amp;" "&amp;(IF(N840="","Llenar Indicador",)&amp;" "&amp;(IF(O840="","Llenar Actividad PAPP",)&amp;" "&amp;(IF(P840="","Llenar Metas",)&amp;" "&amp;(IF(Q840="","Llenar Indicador",)&amp;" "&amp;(IF(AF840="","Escoger Nro. programa",)&amp;" "&amp;(IF(AH840="","Escoger Nro. Actividad e-Sigef",)&amp;" "&amp;(IF(AK840="","Escoger direccionamiento de gasto",)&amp;" "&amp;(IF(AL840="","Escoger Grupo de Gasto",)&amp;" "&amp;(IF(AM840="","Escoger Item Presupuestario",)&amp;" "&amp;(IF(AO840="","Llenar valor de actividad",))))))))))))))))))))," ")</f>
        <v xml:space="preserve">                  </v>
      </c>
      <c r="BE840" s="92">
        <f t="shared" si="49"/>
        <v>1</v>
      </c>
    </row>
    <row r="841" spans="1:57" s="74" customFormat="1" ht="50.1" customHeight="1" x14ac:dyDescent="0.2">
      <c r="A841" s="78" t="s">
        <v>55</v>
      </c>
      <c r="B841" s="78" t="s">
        <v>56</v>
      </c>
      <c r="C841" s="78" t="s">
        <v>1030</v>
      </c>
      <c r="D841" s="78" t="s">
        <v>606</v>
      </c>
      <c r="E841" s="79" t="str">
        <f>+IF(C841&lt;&gt;"",VLOOKUP(MID(C841,18,5),NIVELES!$A$133:$B$213,2,0),"")</f>
        <v>PICHINCHA</v>
      </c>
      <c r="F841" s="80" t="s">
        <v>147</v>
      </c>
      <c r="G841" s="81" t="str">
        <f>+IF(F841&lt;&gt;"",VLOOKUP(F841,NIVELES!$A$246:$C$464,3,0),"")</f>
        <v xml:space="preserve"> </v>
      </c>
      <c r="H841" s="82" t="s">
        <v>1024</v>
      </c>
      <c r="I841" s="78" t="s">
        <v>2325</v>
      </c>
      <c r="J841" s="78" t="s">
        <v>1078</v>
      </c>
      <c r="K841" s="78" t="s">
        <v>2291</v>
      </c>
      <c r="L841" s="78" t="s">
        <v>2326</v>
      </c>
      <c r="M841" s="78" t="s">
        <v>1791</v>
      </c>
      <c r="N841" s="78" t="s">
        <v>2335</v>
      </c>
      <c r="O841" s="78" t="s">
        <v>2292</v>
      </c>
      <c r="P841" s="82">
        <v>1</v>
      </c>
      <c r="Q841" s="78" t="s">
        <v>2293</v>
      </c>
      <c r="R841" s="82">
        <v>0</v>
      </c>
      <c r="S841" s="82">
        <v>0</v>
      </c>
      <c r="T841" s="82">
        <v>0</v>
      </c>
      <c r="U841" s="82">
        <v>0</v>
      </c>
      <c r="V841" s="82">
        <v>0</v>
      </c>
      <c r="W841" s="82">
        <v>0</v>
      </c>
      <c r="X841" s="82">
        <v>0</v>
      </c>
      <c r="Y841" s="82">
        <v>0</v>
      </c>
      <c r="Z841" s="82">
        <v>0</v>
      </c>
      <c r="AA841" s="82">
        <v>0</v>
      </c>
      <c r="AB841" s="82">
        <v>0</v>
      </c>
      <c r="AC841" s="82">
        <v>1</v>
      </c>
      <c r="AD841" s="85" t="str">
        <f>IF(A841&lt;&gt;"",IF(D841="DIRECCIÓN_DE_TRANSFERENCIAS","280 0031",VLOOKUP(C841,NIVELES!$A$14:$B$105,2,0)),"")</f>
        <v>280 2230</v>
      </c>
      <c r="AE841" s="86" t="s">
        <v>322</v>
      </c>
      <c r="AF841" s="86" t="s">
        <v>544</v>
      </c>
      <c r="AG841" s="79" t="str">
        <f>+IF(AF841&lt;&gt;"",VLOOKUP(AF841,NIVELES!$A$666:$B$673,2,0),"")</f>
        <v>PROTECCIÓN_SOCIAL_A_LA_FAMILIA._ASEGURAMIENTO_NO_CONTRIBUTIVO_E_INCLUSIÓN_ECONÓMICA_Y_MOVILIDAD_SOCIAL</v>
      </c>
      <c r="AH841" s="78" t="s">
        <v>514</v>
      </c>
      <c r="AI841" s="79" t="str">
        <f>IF(AH841&lt;&gt;"",VLOOKUP(CONCATENATE(AG841,AH841),NIVELES!$B$676:$C$745,2,0),"")</f>
        <v>Inclusión Económica Y Movilidad Social</v>
      </c>
      <c r="AJ841" s="78" t="s">
        <v>517</v>
      </c>
      <c r="AK841" s="79" t="str">
        <f>+IF(AJ841&lt;&gt;"",VLOOKUP(AJ841,NIVELES!$A$816:$B$892,2,0),"")</f>
        <v>NO APLICA</v>
      </c>
      <c r="AL841" s="78" t="s">
        <v>553</v>
      </c>
      <c r="AM841" s="78">
        <v>510203</v>
      </c>
      <c r="AN841" s="79" t="str">
        <f>IF(AM841&lt;&gt;"",+VLOOKUP(AM841,NIVELES!$A$1652:$B$2466,2,0),"")</f>
        <v>Decimotercer Sueldo</v>
      </c>
      <c r="AO841" s="87">
        <v>1536.33</v>
      </c>
      <c r="AP841" s="88">
        <v>0</v>
      </c>
      <c r="AQ841" s="88">
        <v>240.66</v>
      </c>
      <c r="AR841" s="88">
        <v>0</v>
      </c>
      <c r="AS841" s="88">
        <v>0</v>
      </c>
      <c r="AT841" s="88">
        <v>0</v>
      </c>
      <c r="AU841" s="88">
        <v>0</v>
      </c>
      <c r="AV841" s="88">
        <v>0</v>
      </c>
      <c r="AW841" s="88">
        <v>0</v>
      </c>
      <c r="AX841" s="88">
        <v>0</v>
      </c>
      <c r="AY841" s="88">
        <v>0</v>
      </c>
      <c r="AZ841" s="88">
        <v>0</v>
      </c>
      <c r="BA841" s="88">
        <v>1295.6699999999998</v>
      </c>
      <c r="BB841" s="89">
        <f t="shared" si="51"/>
        <v>1536.33</v>
      </c>
      <c r="BC841" s="90" t="str">
        <f t="shared" si="50"/>
        <v>OK</v>
      </c>
      <c r="BD841" s="91" t="str">
        <f t="shared" si="52"/>
        <v xml:space="preserve">                  </v>
      </c>
      <c r="BE841" s="92">
        <f t="shared" ref="BE841:BE904" si="53">SUBTOTAL(9,R841:AC841)</f>
        <v>1</v>
      </c>
    </row>
    <row r="842" spans="1:57" s="74" customFormat="1" ht="50.1" customHeight="1" x14ac:dyDescent="0.2">
      <c r="A842" s="78" t="s">
        <v>55</v>
      </c>
      <c r="B842" s="78" t="s">
        <v>56</v>
      </c>
      <c r="C842" s="78" t="s">
        <v>1030</v>
      </c>
      <c r="D842" s="78" t="s">
        <v>606</v>
      </c>
      <c r="E842" s="79" t="str">
        <f>+IF(C842&lt;&gt;"",VLOOKUP(MID(C842,18,5),NIVELES!$A$133:$B$213,2,0),"")</f>
        <v>PICHINCHA</v>
      </c>
      <c r="F842" s="80" t="s">
        <v>147</v>
      </c>
      <c r="G842" s="81" t="str">
        <f>+IF(F842&lt;&gt;"",VLOOKUP(F842,NIVELES!$A$246:$C$464,3,0),"")</f>
        <v xml:space="preserve"> </v>
      </c>
      <c r="H842" s="82" t="s">
        <v>1024</v>
      </c>
      <c r="I842" s="78" t="s">
        <v>2325</v>
      </c>
      <c r="J842" s="78" t="s">
        <v>1078</v>
      </c>
      <c r="K842" s="78" t="s">
        <v>2291</v>
      </c>
      <c r="L842" s="78" t="s">
        <v>2326</v>
      </c>
      <c r="M842" s="78" t="s">
        <v>1791</v>
      </c>
      <c r="N842" s="78" t="s">
        <v>2335</v>
      </c>
      <c r="O842" s="78" t="s">
        <v>2292</v>
      </c>
      <c r="P842" s="82">
        <v>1</v>
      </c>
      <c r="Q842" s="78" t="s">
        <v>2293</v>
      </c>
      <c r="R842" s="82">
        <v>0</v>
      </c>
      <c r="S842" s="82">
        <v>0</v>
      </c>
      <c r="T842" s="82">
        <v>0</v>
      </c>
      <c r="U842" s="82">
        <v>0</v>
      </c>
      <c r="V842" s="82">
        <v>0</v>
      </c>
      <c r="W842" s="82">
        <v>0</v>
      </c>
      <c r="X842" s="82">
        <v>0</v>
      </c>
      <c r="Y842" s="82">
        <v>1</v>
      </c>
      <c r="Z842" s="82">
        <v>0</v>
      </c>
      <c r="AA842" s="82">
        <v>0</v>
      </c>
      <c r="AB842" s="82">
        <v>0</v>
      </c>
      <c r="AC842" s="82">
        <v>0</v>
      </c>
      <c r="AD842" s="85" t="str">
        <f>IF(A842&lt;&gt;"",IF(D842="DIRECCIÓN_DE_TRANSFERENCIAS","280 0031",VLOOKUP(C842,NIVELES!$A$14:$B$105,2,0)),"")</f>
        <v>280 2230</v>
      </c>
      <c r="AE842" s="86" t="s">
        <v>322</v>
      </c>
      <c r="AF842" s="86" t="s">
        <v>544</v>
      </c>
      <c r="AG842" s="79" t="str">
        <f>+IF(AF842&lt;&gt;"",VLOOKUP(AF842,NIVELES!$A$666:$B$673,2,0),"")</f>
        <v>PROTECCIÓN_SOCIAL_A_LA_FAMILIA._ASEGURAMIENTO_NO_CONTRIBUTIVO_E_INCLUSIÓN_ECONÓMICA_Y_MOVILIDAD_SOCIAL</v>
      </c>
      <c r="AH842" s="78" t="s">
        <v>514</v>
      </c>
      <c r="AI842" s="79" t="str">
        <f>IF(AH842&lt;&gt;"",VLOOKUP(CONCATENATE(AG842,AH842),NIVELES!$B$676:$C$745,2,0),"")</f>
        <v>Inclusión Económica Y Movilidad Social</v>
      </c>
      <c r="AJ842" s="78" t="s">
        <v>517</v>
      </c>
      <c r="AK842" s="79" t="str">
        <f>+IF(AJ842&lt;&gt;"",VLOOKUP(AJ842,NIVELES!$A$816:$B$892,2,0),"")</f>
        <v>NO APLICA</v>
      </c>
      <c r="AL842" s="78" t="s">
        <v>553</v>
      </c>
      <c r="AM842" s="78">
        <v>510204</v>
      </c>
      <c r="AN842" s="79" t="str">
        <f>IF(AM842&lt;&gt;"",+VLOOKUP(AM842,NIVELES!$A$1652:$B$2466,2,0),"")</f>
        <v>Decimocuarto Sueldo</v>
      </c>
      <c r="AO842" s="87">
        <v>361.17</v>
      </c>
      <c r="AP842" s="88">
        <v>0</v>
      </c>
      <c r="AQ842" s="88">
        <v>32.83</v>
      </c>
      <c r="AR842" s="88">
        <v>0</v>
      </c>
      <c r="AS842" s="88">
        <v>0</v>
      </c>
      <c r="AT842" s="88">
        <v>0</v>
      </c>
      <c r="AU842" s="88">
        <v>0</v>
      </c>
      <c r="AV842" s="88">
        <v>0</v>
      </c>
      <c r="AW842" s="88">
        <v>328.34</v>
      </c>
      <c r="AX842" s="88">
        <v>0</v>
      </c>
      <c r="AY842" s="88">
        <v>0</v>
      </c>
      <c r="AZ842" s="88">
        <v>0</v>
      </c>
      <c r="BA842" s="88">
        <v>0</v>
      </c>
      <c r="BB842" s="89">
        <f t="shared" si="51"/>
        <v>361.16999999999996</v>
      </c>
      <c r="BC842" s="90" t="str">
        <f t="shared" si="50"/>
        <v>OK</v>
      </c>
      <c r="BD842" s="91" t="str">
        <f t="shared" si="52"/>
        <v xml:space="preserve">                  </v>
      </c>
      <c r="BE842" s="92">
        <f t="shared" si="53"/>
        <v>1</v>
      </c>
    </row>
    <row r="843" spans="1:57" s="74" customFormat="1" ht="50.1" customHeight="1" x14ac:dyDescent="0.2">
      <c r="A843" s="78" t="s">
        <v>55</v>
      </c>
      <c r="B843" s="78" t="s">
        <v>56</v>
      </c>
      <c r="C843" s="78" t="s">
        <v>1030</v>
      </c>
      <c r="D843" s="78" t="s">
        <v>606</v>
      </c>
      <c r="E843" s="79" t="str">
        <f>+IF(C843&lt;&gt;"",VLOOKUP(MID(C843,18,5),NIVELES!$A$133:$B$213,2,0),"")</f>
        <v>PICHINCHA</v>
      </c>
      <c r="F843" s="80" t="s">
        <v>147</v>
      </c>
      <c r="G843" s="81" t="str">
        <f>+IF(F843&lt;&gt;"",VLOOKUP(F843,NIVELES!$A$246:$C$464,3,0),"")</f>
        <v xml:space="preserve"> </v>
      </c>
      <c r="H843" s="82" t="s">
        <v>1024</v>
      </c>
      <c r="I843" s="78" t="s">
        <v>2325</v>
      </c>
      <c r="J843" s="78" t="s">
        <v>1078</v>
      </c>
      <c r="K843" s="78" t="s">
        <v>2291</v>
      </c>
      <c r="L843" s="78" t="s">
        <v>2326</v>
      </c>
      <c r="M843" s="78" t="s">
        <v>1791</v>
      </c>
      <c r="N843" s="78" t="s">
        <v>2335</v>
      </c>
      <c r="O843" s="78" t="s">
        <v>2292</v>
      </c>
      <c r="P843" s="82">
        <v>12</v>
      </c>
      <c r="Q843" s="78" t="s">
        <v>2293</v>
      </c>
      <c r="R843" s="82">
        <v>1</v>
      </c>
      <c r="S843" s="82">
        <v>1</v>
      </c>
      <c r="T843" s="82">
        <v>1</v>
      </c>
      <c r="U843" s="82">
        <v>1</v>
      </c>
      <c r="V843" s="82">
        <v>1</v>
      </c>
      <c r="W843" s="82">
        <v>1</v>
      </c>
      <c r="X843" s="82">
        <v>1</v>
      </c>
      <c r="Y843" s="82">
        <v>1</v>
      </c>
      <c r="Z843" s="82">
        <v>1</v>
      </c>
      <c r="AA843" s="82">
        <v>1</v>
      </c>
      <c r="AB843" s="82">
        <v>1</v>
      </c>
      <c r="AC843" s="82">
        <v>1</v>
      </c>
      <c r="AD843" s="85" t="str">
        <f>IF(A843&lt;&gt;"",IF(D843="DIRECCIÓN_DE_TRANSFERENCIAS","280 0031",VLOOKUP(C843,NIVELES!$A$14:$B$105,2,0)),"")</f>
        <v>280 2230</v>
      </c>
      <c r="AE843" s="86" t="s">
        <v>322</v>
      </c>
      <c r="AF843" s="86" t="s">
        <v>544</v>
      </c>
      <c r="AG843" s="79" t="str">
        <f>+IF(AF843&lt;&gt;"",VLOOKUP(AF843,NIVELES!$A$666:$B$673,2,0),"")</f>
        <v>PROTECCIÓN_SOCIAL_A_LA_FAMILIA._ASEGURAMIENTO_NO_CONTRIBUTIVO_E_INCLUSIÓN_ECONÓMICA_Y_MOVILIDAD_SOCIAL</v>
      </c>
      <c r="AH843" s="78" t="s">
        <v>514</v>
      </c>
      <c r="AI843" s="79" t="str">
        <f>IF(AH843&lt;&gt;"",VLOOKUP(CONCATENATE(AG843,AH843),NIVELES!$B$676:$C$745,2,0),"")</f>
        <v>Inclusión Económica Y Movilidad Social</v>
      </c>
      <c r="AJ843" s="78" t="s">
        <v>517</v>
      </c>
      <c r="AK843" s="79" t="str">
        <f>+IF(AJ843&lt;&gt;"",VLOOKUP(AJ843,NIVELES!$A$816:$B$892,2,0),"")</f>
        <v>NO APLICA</v>
      </c>
      <c r="AL843" s="78" t="s">
        <v>553</v>
      </c>
      <c r="AM843" s="78">
        <v>510510</v>
      </c>
      <c r="AN843" s="79" t="str">
        <f>IF(AM843&lt;&gt;"",+VLOOKUP(AM843,NIVELES!$A$1652:$B$2466,2,0),"")</f>
        <v>Servicios Personales por Contrato</v>
      </c>
      <c r="AO843" s="87">
        <v>18436</v>
      </c>
      <c r="AP843" s="88">
        <v>1536.33</v>
      </c>
      <c r="AQ843" s="88">
        <v>1212</v>
      </c>
      <c r="AR843" s="88">
        <v>1536.33</v>
      </c>
      <c r="AS843" s="88">
        <v>1536.33</v>
      </c>
      <c r="AT843" s="88">
        <v>1536.33</v>
      </c>
      <c r="AU843" s="88">
        <v>1536.33</v>
      </c>
      <c r="AV843" s="88">
        <v>1536.33</v>
      </c>
      <c r="AW843" s="88">
        <v>1536.33</v>
      </c>
      <c r="AX843" s="88">
        <v>1536.33</v>
      </c>
      <c r="AY843" s="88">
        <v>1536.33</v>
      </c>
      <c r="AZ843" s="88">
        <v>1536.33</v>
      </c>
      <c r="BA843" s="88">
        <v>1860.7000000000007</v>
      </c>
      <c r="BB843" s="89">
        <f t="shared" si="51"/>
        <v>18436</v>
      </c>
      <c r="BC843" s="90" t="str">
        <f t="shared" si="50"/>
        <v>OK</v>
      </c>
      <c r="BD843" s="91" t="str">
        <f t="shared" si="52"/>
        <v xml:space="preserve">                  </v>
      </c>
      <c r="BE843" s="92">
        <f t="shared" si="53"/>
        <v>12</v>
      </c>
    </row>
    <row r="844" spans="1:57" s="74" customFormat="1" ht="50.1" customHeight="1" x14ac:dyDescent="0.2">
      <c r="A844" s="78" t="s">
        <v>55</v>
      </c>
      <c r="B844" s="78" t="s">
        <v>56</v>
      </c>
      <c r="C844" s="78" t="s">
        <v>1030</v>
      </c>
      <c r="D844" s="78" t="s">
        <v>606</v>
      </c>
      <c r="E844" s="79" t="str">
        <f>+IF(C844&lt;&gt;"",VLOOKUP(MID(C844,18,5),NIVELES!$A$133:$B$213,2,0),"")</f>
        <v>PICHINCHA</v>
      </c>
      <c r="F844" s="80" t="s">
        <v>147</v>
      </c>
      <c r="G844" s="81" t="str">
        <f>+IF(F844&lt;&gt;"",VLOOKUP(F844,NIVELES!$A$246:$C$464,3,0),"")</f>
        <v xml:space="preserve"> </v>
      </c>
      <c r="H844" s="82" t="s">
        <v>1024</v>
      </c>
      <c r="I844" s="78" t="s">
        <v>2325</v>
      </c>
      <c r="J844" s="78" t="s">
        <v>1078</v>
      </c>
      <c r="K844" s="78" t="s">
        <v>2291</v>
      </c>
      <c r="L844" s="78" t="s">
        <v>2326</v>
      </c>
      <c r="M844" s="78" t="s">
        <v>1791</v>
      </c>
      <c r="N844" s="78" t="s">
        <v>2335</v>
      </c>
      <c r="O844" s="78" t="s">
        <v>2292</v>
      </c>
      <c r="P844" s="82">
        <v>12</v>
      </c>
      <c r="Q844" s="78" t="s">
        <v>2293</v>
      </c>
      <c r="R844" s="82">
        <v>1</v>
      </c>
      <c r="S844" s="82">
        <v>1</v>
      </c>
      <c r="T844" s="82">
        <v>1</v>
      </c>
      <c r="U844" s="82">
        <v>1</v>
      </c>
      <c r="V844" s="82">
        <v>1</v>
      </c>
      <c r="W844" s="82">
        <v>1</v>
      </c>
      <c r="X844" s="82">
        <v>1</v>
      </c>
      <c r="Y844" s="82">
        <v>1</v>
      </c>
      <c r="Z844" s="82">
        <v>1</v>
      </c>
      <c r="AA844" s="82">
        <v>1</v>
      </c>
      <c r="AB844" s="82">
        <v>1</v>
      </c>
      <c r="AC844" s="82">
        <v>1</v>
      </c>
      <c r="AD844" s="85" t="str">
        <f>IF(A844&lt;&gt;"",IF(D844="DIRECCIÓN_DE_TRANSFERENCIAS","280 0031",VLOOKUP(C844,NIVELES!$A$14:$B$105,2,0)),"")</f>
        <v>280 2230</v>
      </c>
      <c r="AE844" s="86" t="s">
        <v>322</v>
      </c>
      <c r="AF844" s="86" t="s">
        <v>544</v>
      </c>
      <c r="AG844" s="79" t="str">
        <f>+IF(AF844&lt;&gt;"",VLOOKUP(AF844,NIVELES!$A$666:$B$673,2,0),"")</f>
        <v>PROTECCIÓN_SOCIAL_A_LA_FAMILIA._ASEGURAMIENTO_NO_CONTRIBUTIVO_E_INCLUSIÓN_ECONÓMICA_Y_MOVILIDAD_SOCIAL</v>
      </c>
      <c r="AH844" s="78" t="s">
        <v>514</v>
      </c>
      <c r="AI844" s="79" t="str">
        <f>IF(AH844&lt;&gt;"",VLOOKUP(CONCATENATE(AG844,AH844),NIVELES!$B$676:$C$745,2,0),"")</f>
        <v>Inclusión Económica Y Movilidad Social</v>
      </c>
      <c r="AJ844" s="78" t="s">
        <v>517</v>
      </c>
      <c r="AK844" s="79" t="str">
        <f>+IF(AJ844&lt;&gt;"",VLOOKUP(AJ844,NIVELES!$A$816:$B$892,2,0),"")</f>
        <v>NO APLICA</v>
      </c>
      <c r="AL844" s="78" t="s">
        <v>553</v>
      </c>
      <c r="AM844" s="78">
        <v>510601</v>
      </c>
      <c r="AN844" s="79" t="str">
        <f>IF(AM844&lt;&gt;"",+VLOOKUP(AM844,NIVELES!$A$1652:$B$2466,2,0),"")</f>
        <v>Aporte Patronal</v>
      </c>
      <c r="AO844" s="87">
        <v>1779.07</v>
      </c>
      <c r="AP844" s="88">
        <v>148.26</v>
      </c>
      <c r="AQ844" s="88">
        <v>116.96</v>
      </c>
      <c r="AR844" s="88">
        <v>148.26</v>
      </c>
      <c r="AS844" s="88">
        <v>148.26</v>
      </c>
      <c r="AT844" s="88">
        <v>148.26</v>
      </c>
      <c r="AU844" s="88">
        <v>148.26</v>
      </c>
      <c r="AV844" s="88">
        <v>148.26</v>
      </c>
      <c r="AW844" s="88">
        <v>148.26</v>
      </c>
      <c r="AX844" s="88">
        <v>148.26</v>
      </c>
      <c r="AY844" s="88">
        <v>148.26</v>
      </c>
      <c r="AZ844" s="88">
        <v>148.26</v>
      </c>
      <c r="BA844" s="88">
        <v>179.51</v>
      </c>
      <c r="BB844" s="89">
        <f t="shared" si="51"/>
        <v>1779.07</v>
      </c>
      <c r="BC844" s="90" t="str">
        <f t="shared" si="50"/>
        <v>OK</v>
      </c>
      <c r="BD844" s="91" t="str">
        <f t="shared" si="52"/>
        <v xml:space="preserve">                  </v>
      </c>
      <c r="BE844" s="92">
        <f t="shared" si="53"/>
        <v>12</v>
      </c>
    </row>
    <row r="845" spans="1:57" s="74" customFormat="1" ht="50.1" customHeight="1" x14ac:dyDescent="0.2">
      <c r="A845" s="78" t="s">
        <v>55</v>
      </c>
      <c r="B845" s="78" t="s">
        <v>56</v>
      </c>
      <c r="C845" s="78" t="s">
        <v>1030</v>
      </c>
      <c r="D845" s="78" t="s">
        <v>606</v>
      </c>
      <c r="E845" s="79" t="str">
        <f>+IF(C845&lt;&gt;"",VLOOKUP(MID(C845,18,5),NIVELES!$A$133:$B$213,2,0),"")</f>
        <v>PICHINCHA</v>
      </c>
      <c r="F845" s="80" t="s">
        <v>147</v>
      </c>
      <c r="G845" s="81" t="str">
        <f>+IF(F845&lt;&gt;"",VLOOKUP(F845,NIVELES!$A$246:$C$464,3,0),"")</f>
        <v xml:space="preserve"> </v>
      </c>
      <c r="H845" s="82" t="s">
        <v>1024</v>
      </c>
      <c r="I845" s="78" t="s">
        <v>2325</v>
      </c>
      <c r="J845" s="78" t="s">
        <v>1078</v>
      </c>
      <c r="K845" s="78" t="s">
        <v>2291</v>
      </c>
      <c r="L845" s="78" t="s">
        <v>2326</v>
      </c>
      <c r="M845" s="78" t="s">
        <v>1791</v>
      </c>
      <c r="N845" s="78" t="s">
        <v>2335</v>
      </c>
      <c r="O845" s="78" t="s">
        <v>2292</v>
      </c>
      <c r="P845" s="82">
        <v>12</v>
      </c>
      <c r="Q845" s="78" t="s">
        <v>2293</v>
      </c>
      <c r="R845" s="82">
        <v>1</v>
      </c>
      <c r="S845" s="82">
        <v>1</v>
      </c>
      <c r="T845" s="82">
        <v>1</v>
      </c>
      <c r="U845" s="82">
        <v>1</v>
      </c>
      <c r="V845" s="82">
        <v>1</v>
      </c>
      <c r="W845" s="82">
        <v>1</v>
      </c>
      <c r="X845" s="82">
        <v>1</v>
      </c>
      <c r="Y845" s="82">
        <v>1</v>
      </c>
      <c r="Z845" s="82">
        <v>1</v>
      </c>
      <c r="AA845" s="82">
        <v>1</v>
      </c>
      <c r="AB845" s="82">
        <v>1</v>
      </c>
      <c r="AC845" s="82">
        <v>1</v>
      </c>
      <c r="AD845" s="85" t="str">
        <f>IF(A845&lt;&gt;"",IF(D845="DIRECCIÓN_DE_TRANSFERENCIAS","280 0031",VLOOKUP(C845,NIVELES!$A$14:$B$105,2,0)),"")</f>
        <v>280 2230</v>
      </c>
      <c r="AE845" s="86" t="s">
        <v>322</v>
      </c>
      <c r="AF845" s="86" t="s">
        <v>544</v>
      </c>
      <c r="AG845" s="79" t="str">
        <f>+IF(AF845&lt;&gt;"",VLOOKUP(AF845,NIVELES!$A$666:$B$673,2,0),"")</f>
        <v>PROTECCIÓN_SOCIAL_A_LA_FAMILIA._ASEGURAMIENTO_NO_CONTRIBUTIVO_E_INCLUSIÓN_ECONÓMICA_Y_MOVILIDAD_SOCIAL</v>
      </c>
      <c r="AH845" s="78" t="s">
        <v>514</v>
      </c>
      <c r="AI845" s="79" t="str">
        <f>IF(AH845&lt;&gt;"",VLOOKUP(CONCATENATE(AG845,AH845),NIVELES!$B$676:$C$745,2,0),"")</f>
        <v>Inclusión Económica Y Movilidad Social</v>
      </c>
      <c r="AJ845" s="78" t="s">
        <v>517</v>
      </c>
      <c r="AK845" s="79" t="str">
        <f>+IF(AJ845&lt;&gt;"",VLOOKUP(AJ845,NIVELES!$A$816:$B$892,2,0),"")</f>
        <v>NO APLICA</v>
      </c>
      <c r="AL845" s="78" t="s">
        <v>553</v>
      </c>
      <c r="AM845" s="78">
        <v>510602</v>
      </c>
      <c r="AN845" s="79" t="str">
        <f>IF(AM845&lt;&gt;"",+VLOOKUP(AM845,NIVELES!$A$1652:$B$2466,2,0),"")</f>
        <v>Fondo de Reserva</v>
      </c>
      <c r="AO845" s="87">
        <v>1536.33</v>
      </c>
      <c r="AP845" s="88">
        <v>128.03</v>
      </c>
      <c r="AQ845" s="88">
        <v>139.61000000000001</v>
      </c>
      <c r="AR845" s="88">
        <v>128.03</v>
      </c>
      <c r="AS845" s="88">
        <v>128.03</v>
      </c>
      <c r="AT845" s="88">
        <v>128.03</v>
      </c>
      <c r="AU845" s="88">
        <v>128.03</v>
      </c>
      <c r="AV845" s="88">
        <v>128.03</v>
      </c>
      <c r="AW845" s="88">
        <v>128.03</v>
      </c>
      <c r="AX845" s="88">
        <v>128.03</v>
      </c>
      <c r="AY845" s="88">
        <v>128.03</v>
      </c>
      <c r="AZ845" s="88">
        <v>128.03</v>
      </c>
      <c r="BA845" s="88">
        <v>116.42000000000007</v>
      </c>
      <c r="BB845" s="89">
        <f t="shared" si="51"/>
        <v>1536.33</v>
      </c>
      <c r="BC845" s="90" t="str">
        <f t="shared" si="50"/>
        <v>OK</v>
      </c>
      <c r="BD845" s="91" t="str">
        <f t="shared" si="52"/>
        <v xml:space="preserve">                  </v>
      </c>
      <c r="BE845" s="92">
        <f t="shared" si="53"/>
        <v>12</v>
      </c>
    </row>
    <row r="846" spans="1:57" s="74" customFormat="1" ht="50.1" customHeight="1" x14ac:dyDescent="0.2">
      <c r="A846" s="78" t="s">
        <v>55</v>
      </c>
      <c r="B846" s="78" t="s">
        <v>56</v>
      </c>
      <c r="C846" s="78" t="s">
        <v>1030</v>
      </c>
      <c r="D846" s="78" t="s">
        <v>606</v>
      </c>
      <c r="E846" s="79" t="str">
        <f>+IF(C846&lt;&gt;"",VLOOKUP(MID(C846,18,5),NIVELES!$A$133:$B$213,2,0),"")</f>
        <v>PICHINCHA</v>
      </c>
      <c r="F846" s="80" t="s">
        <v>147</v>
      </c>
      <c r="G846" s="81" t="str">
        <f>+IF(F846&lt;&gt;"",VLOOKUP(F846,NIVELES!$A$246:$C$464,3,0),"")</f>
        <v xml:space="preserve"> </v>
      </c>
      <c r="H846" s="82" t="s">
        <v>1024</v>
      </c>
      <c r="I846" s="78" t="s">
        <v>2325</v>
      </c>
      <c r="J846" s="78" t="s">
        <v>1078</v>
      </c>
      <c r="K846" s="78" t="s">
        <v>2291</v>
      </c>
      <c r="L846" s="78" t="s">
        <v>2326</v>
      </c>
      <c r="M846" s="78" t="s">
        <v>1791</v>
      </c>
      <c r="N846" s="78" t="s">
        <v>2335</v>
      </c>
      <c r="O846" s="78" t="s">
        <v>2324</v>
      </c>
      <c r="P846" s="82">
        <v>12</v>
      </c>
      <c r="Q846" s="78" t="s">
        <v>2301</v>
      </c>
      <c r="R846" s="82">
        <v>1</v>
      </c>
      <c r="S846" s="82">
        <v>1</v>
      </c>
      <c r="T846" s="82">
        <v>1</v>
      </c>
      <c r="U846" s="82">
        <v>1</v>
      </c>
      <c r="V846" s="82">
        <v>1</v>
      </c>
      <c r="W846" s="82">
        <v>1</v>
      </c>
      <c r="X846" s="82">
        <v>1</v>
      </c>
      <c r="Y846" s="82">
        <v>1</v>
      </c>
      <c r="Z846" s="82">
        <v>1</v>
      </c>
      <c r="AA846" s="82">
        <v>1</v>
      </c>
      <c r="AB846" s="82">
        <v>1</v>
      </c>
      <c r="AC846" s="82">
        <v>1</v>
      </c>
      <c r="AD846" s="85" t="str">
        <f>IF(A846&lt;&gt;"",IF(D846="DIRECCIÓN_DE_TRANSFERENCIAS","280 0031",VLOOKUP(C846,NIVELES!$A$14:$B$105,2,0)),"")</f>
        <v>280 2230</v>
      </c>
      <c r="AE846" s="86" t="s">
        <v>322</v>
      </c>
      <c r="AF846" s="86" t="s">
        <v>544</v>
      </c>
      <c r="AG846" s="79" t="str">
        <f>+IF(AF846&lt;&gt;"",VLOOKUP(AF846,NIVELES!$A$666:$B$673,2,0),"")</f>
        <v>PROTECCIÓN_SOCIAL_A_LA_FAMILIA._ASEGURAMIENTO_NO_CONTRIBUTIVO_E_INCLUSIÓN_ECONÓMICA_Y_MOVILIDAD_SOCIAL</v>
      </c>
      <c r="AH846" s="78" t="s">
        <v>514</v>
      </c>
      <c r="AI846" s="79" t="str">
        <f>IF(AH846&lt;&gt;"",VLOOKUP(CONCATENATE(AG846,AH846),NIVELES!$B$676:$C$745,2,0),"")</f>
        <v>Inclusión Económica Y Movilidad Social</v>
      </c>
      <c r="AJ846" s="78" t="s">
        <v>517</v>
      </c>
      <c r="AK846" s="79" t="str">
        <f>+IF(AJ846&lt;&gt;"",VLOOKUP(AJ846,NIVELES!$A$816:$B$892,2,0),"")</f>
        <v>NO APLICA</v>
      </c>
      <c r="AL846" s="78" t="s">
        <v>554</v>
      </c>
      <c r="AM846" s="78">
        <v>530303</v>
      </c>
      <c r="AN846" s="79" t="str">
        <f>IF(AM846&lt;&gt;"",+VLOOKUP(AM846,NIVELES!$A$1652:$B$2466,2,0),"")</f>
        <v>Viáticos y Subsistencias en el Interior</v>
      </c>
      <c r="AO846" s="87">
        <v>3750.33</v>
      </c>
      <c r="AP846" s="88">
        <v>312.52999999999997</v>
      </c>
      <c r="AQ846" s="88">
        <v>0</v>
      </c>
      <c r="AR846" s="88">
        <v>312.52999999999997</v>
      </c>
      <c r="AS846" s="88">
        <v>312.52999999999997</v>
      </c>
      <c r="AT846" s="88">
        <v>312.52999999999997</v>
      </c>
      <c r="AU846" s="88">
        <v>312.52999999999997</v>
      </c>
      <c r="AV846" s="88">
        <v>312.52999999999997</v>
      </c>
      <c r="AW846" s="88">
        <v>312.52999999999997</v>
      </c>
      <c r="AX846" s="88">
        <v>312.52999999999997</v>
      </c>
      <c r="AY846" s="88">
        <v>312.52999999999997</v>
      </c>
      <c r="AZ846" s="88">
        <v>312.52999999999997</v>
      </c>
      <c r="BA846" s="88">
        <v>625.03000000000065</v>
      </c>
      <c r="BB846" s="89">
        <f t="shared" si="51"/>
        <v>3750.33</v>
      </c>
      <c r="BC846" s="90" t="str">
        <f t="shared" si="50"/>
        <v>OK</v>
      </c>
      <c r="BD846" s="91" t="str">
        <f t="shared" si="52"/>
        <v xml:space="preserve">                  </v>
      </c>
      <c r="BE846" s="92">
        <f t="shared" si="53"/>
        <v>12</v>
      </c>
    </row>
    <row r="847" spans="1:57" s="74" customFormat="1" ht="50.1" customHeight="1" x14ac:dyDescent="0.2">
      <c r="A847" s="78" t="s">
        <v>55</v>
      </c>
      <c r="B847" s="78" t="s">
        <v>56</v>
      </c>
      <c r="C847" s="78" t="s">
        <v>1030</v>
      </c>
      <c r="D847" s="78" t="s">
        <v>605</v>
      </c>
      <c r="E847" s="79" t="str">
        <f>+IF(C847&lt;&gt;"",VLOOKUP(MID(C847,18,5),NIVELES!$A$133:$B$213,2,0),"")</f>
        <v>PICHINCHA</v>
      </c>
      <c r="F847" s="80" t="s">
        <v>147</v>
      </c>
      <c r="G847" s="81" t="str">
        <f>+IF(F847&lt;&gt;"",VLOOKUP(F847,NIVELES!$A$246:$C$464,3,0),"")</f>
        <v xml:space="preserve"> </v>
      </c>
      <c r="H847" s="82" t="s">
        <v>1024</v>
      </c>
      <c r="I847" s="78" t="s">
        <v>2311</v>
      </c>
      <c r="J847" s="78" t="s">
        <v>1078</v>
      </c>
      <c r="K847" s="78" t="s">
        <v>2291</v>
      </c>
      <c r="L847" s="78" t="s">
        <v>2329</v>
      </c>
      <c r="M847" s="78">
        <v>107</v>
      </c>
      <c r="N847" s="78" t="s">
        <v>2330</v>
      </c>
      <c r="O847" s="78" t="s">
        <v>2292</v>
      </c>
      <c r="P847" s="82">
        <v>12</v>
      </c>
      <c r="Q847" s="78" t="s">
        <v>2293</v>
      </c>
      <c r="R847" s="82">
        <v>1</v>
      </c>
      <c r="S847" s="82">
        <v>1</v>
      </c>
      <c r="T847" s="82">
        <v>1</v>
      </c>
      <c r="U847" s="82">
        <v>1</v>
      </c>
      <c r="V847" s="82">
        <v>1</v>
      </c>
      <c r="W847" s="82">
        <v>1</v>
      </c>
      <c r="X847" s="82">
        <v>1</v>
      </c>
      <c r="Y847" s="82">
        <v>1</v>
      </c>
      <c r="Z847" s="82">
        <v>1</v>
      </c>
      <c r="AA847" s="82">
        <v>1</v>
      </c>
      <c r="AB847" s="82">
        <v>1</v>
      </c>
      <c r="AC847" s="82">
        <v>1</v>
      </c>
      <c r="AD847" s="85" t="str">
        <f>IF(A847&lt;&gt;"",IF(D847="DIRECCIÓN_DE_TRANSFERENCIAS","280 0031",VLOOKUP(C847,NIVELES!$A$14:$B$105,2,0)),"")</f>
        <v>280 2230</v>
      </c>
      <c r="AE847" s="86" t="s">
        <v>322</v>
      </c>
      <c r="AF847" s="86" t="s">
        <v>545</v>
      </c>
      <c r="AG847" s="79" t="str">
        <f>+IF(AF847&lt;&gt;"",VLOOKUP(AF847,NIVELES!$A$666:$B$673,2,0),"")</f>
        <v>SERVICIOS_DE_ATENCIÓN_GERONTOLÓGICA</v>
      </c>
      <c r="AH847" s="78" t="s">
        <v>322</v>
      </c>
      <c r="AI847" s="79" t="str">
        <f>IF(AH847&lt;&gt;"",VLOOKUP(CONCATENATE(AG847,AH847),NIVELES!$B$676:$C$745,2,0),"")</f>
        <v>Administracion De La Atencion Gerontologica</v>
      </c>
      <c r="AJ847" s="78" t="s">
        <v>517</v>
      </c>
      <c r="AK847" s="79" t="str">
        <f>+IF(AJ847&lt;&gt;"",VLOOKUP(AJ847,NIVELES!$A$816:$B$892,2,0),"")</f>
        <v>NO APLICA</v>
      </c>
      <c r="AL847" s="78" t="s">
        <v>553</v>
      </c>
      <c r="AM847" s="78">
        <v>510105</v>
      </c>
      <c r="AN847" s="79" t="str">
        <f>IF(AM847&lt;&gt;"",+VLOOKUP(AM847,NIVELES!$A$1652:$B$2466,2,0),"")</f>
        <v>Remuneraciones Unificadas</v>
      </c>
      <c r="AO847" s="87">
        <v>11832</v>
      </c>
      <c r="AP847" s="88">
        <v>986</v>
      </c>
      <c r="AQ847" s="88">
        <v>986</v>
      </c>
      <c r="AR847" s="88">
        <v>986</v>
      </c>
      <c r="AS847" s="88">
        <v>986</v>
      </c>
      <c r="AT847" s="88">
        <v>986</v>
      </c>
      <c r="AU847" s="88">
        <v>986</v>
      </c>
      <c r="AV847" s="88">
        <v>986</v>
      </c>
      <c r="AW847" s="88">
        <v>986</v>
      </c>
      <c r="AX847" s="88">
        <v>986</v>
      </c>
      <c r="AY847" s="88">
        <v>986</v>
      </c>
      <c r="AZ847" s="88">
        <v>986</v>
      </c>
      <c r="BA847" s="88">
        <v>986</v>
      </c>
      <c r="BB847" s="89">
        <f t="shared" si="51"/>
        <v>11832</v>
      </c>
      <c r="BC847" s="90" t="str">
        <f t="shared" si="50"/>
        <v>OK</v>
      </c>
      <c r="BD847" s="91" t="str">
        <f t="shared" si="52"/>
        <v xml:space="preserve">                  </v>
      </c>
      <c r="BE847" s="92">
        <f t="shared" si="53"/>
        <v>12</v>
      </c>
    </row>
    <row r="848" spans="1:57" s="74" customFormat="1" ht="50.1" customHeight="1" x14ac:dyDescent="0.2">
      <c r="A848" s="78" t="s">
        <v>55</v>
      </c>
      <c r="B848" s="78" t="s">
        <v>56</v>
      </c>
      <c r="C848" s="78" t="s">
        <v>1030</v>
      </c>
      <c r="D848" s="78" t="s">
        <v>605</v>
      </c>
      <c r="E848" s="79" t="str">
        <f>+IF(C848&lt;&gt;"",VLOOKUP(MID(C848,18,5),NIVELES!$A$133:$B$213,2,0),"")</f>
        <v>PICHINCHA</v>
      </c>
      <c r="F848" s="80" t="s">
        <v>147</v>
      </c>
      <c r="G848" s="81" t="str">
        <f>+IF(F848&lt;&gt;"",VLOOKUP(F848,NIVELES!$A$246:$C$464,3,0),"")</f>
        <v xml:space="preserve"> </v>
      </c>
      <c r="H848" s="82" t="s">
        <v>1024</v>
      </c>
      <c r="I848" s="78" t="s">
        <v>2311</v>
      </c>
      <c r="J848" s="78" t="s">
        <v>1078</v>
      </c>
      <c r="K848" s="78" t="s">
        <v>2291</v>
      </c>
      <c r="L848" s="78" t="s">
        <v>2329</v>
      </c>
      <c r="M848" s="78">
        <v>107</v>
      </c>
      <c r="N848" s="78" t="s">
        <v>2330</v>
      </c>
      <c r="O848" s="78" t="s">
        <v>2292</v>
      </c>
      <c r="P848" s="82">
        <v>1</v>
      </c>
      <c r="Q848" s="78" t="s">
        <v>2293</v>
      </c>
      <c r="R848" s="82">
        <v>0</v>
      </c>
      <c r="S848" s="82">
        <v>0</v>
      </c>
      <c r="T848" s="82">
        <v>0</v>
      </c>
      <c r="U848" s="82">
        <v>0</v>
      </c>
      <c r="V848" s="82">
        <v>0</v>
      </c>
      <c r="W848" s="82">
        <v>0</v>
      </c>
      <c r="X848" s="82">
        <v>0</v>
      </c>
      <c r="Y848" s="82">
        <v>0</v>
      </c>
      <c r="Z848" s="82">
        <v>0</v>
      </c>
      <c r="AA848" s="82">
        <v>0</v>
      </c>
      <c r="AB848" s="82">
        <v>0</v>
      </c>
      <c r="AC848" s="82">
        <v>1</v>
      </c>
      <c r="AD848" s="85" t="str">
        <f>IF(A848&lt;&gt;"",IF(D848="DIRECCIÓN_DE_TRANSFERENCIAS","280 0031",VLOOKUP(C848,NIVELES!$A$14:$B$105,2,0)),"")</f>
        <v>280 2230</v>
      </c>
      <c r="AE848" s="86" t="s">
        <v>322</v>
      </c>
      <c r="AF848" s="86" t="s">
        <v>545</v>
      </c>
      <c r="AG848" s="79" t="str">
        <f>+IF(AF848&lt;&gt;"",VLOOKUP(AF848,NIVELES!$A$666:$B$673,2,0),"")</f>
        <v>SERVICIOS_DE_ATENCIÓN_GERONTOLÓGICA</v>
      </c>
      <c r="AH848" s="78" t="s">
        <v>322</v>
      </c>
      <c r="AI848" s="79" t="str">
        <f>IF(AH848&lt;&gt;"",VLOOKUP(CONCATENATE(AG848,AH848),NIVELES!$B$676:$C$745,2,0),"")</f>
        <v>Administracion De La Atencion Gerontologica</v>
      </c>
      <c r="AJ848" s="78" t="s">
        <v>517</v>
      </c>
      <c r="AK848" s="79" t="str">
        <f>+IF(AJ848&lt;&gt;"",VLOOKUP(AJ848,NIVELES!$A$816:$B$892,2,0),"")</f>
        <v>NO APLICA</v>
      </c>
      <c r="AL848" s="78" t="s">
        <v>553</v>
      </c>
      <c r="AM848" s="78">
        <v>510203</v>
      </c>
      <c r="AN848" s="79" t="str">
        <f>IF(AM848&lt;&gt;"",+VLOOKUP(AM848,NIVELES!$A$1652:$B$2466,2,0),"")</f>
        <v>Decimotercer Sueldo</v>
      </c>
      <c r="AO848" s="87">
        <v>7697.25</v>
      </c>
      <c r="AP848" s="88">
        <v>0</v>
      </c>
      <c r="AQ848" s="88">
        <v>136.16</v>
      </c>
      <c r="AR848" s="88">
        <v>0</v>
      </c>
      <c r="AS848" s="88">
        <v>0</v>
      </c>
      <c r="AT848" s="88">
        <v>0</v>
      </c>
      <c r="AU848" s="88">
        <v>0</v>
      </c>
      <c r="AV848" s="88">
        <v>0</v>
      </c>
      <c r="AW848" s="88">
        <v>0</v>
      </c>
      <c r="AX848" s="88">
        <v>0</v>
      </c>
      <c r="AY848" s="88">
        <v>0</v>
      </c>
      <c r="AZ848" s="88">
        <v>0</v>
      </c>
      <c r="BA848" s="88">
        <v>7561.09</v>
      </c>
      <c r="BB848" s="89">
        <f t="shared" si="51"/>
        <v>7697.25</v>
      </c>
      <c r="BC848" s="90" t="str">
        <f t="shared" si="50"/>
        <v>OK</v>
      </c>
      <c r="BD848" s="91" t="str">
        <f t="shared" si="52"/>
        <v xml:space="preserve">                  </v>
      </c>
      <c r="BE848" s="92">
        <f t="shared" si="53"/>
        <v>1</v>
      </c>
    </row>
    <row r="849" spans="1:57" s="74" customFormat="1" ht="50.1" customHeight="1" x14ac:dyDescent="0.2">
      <c r="A849" s="78" t="s">
        <v>55</v>
      </c>
      <c r="B849" s="78" t="s">
        <v>56</v>
      </c>
      <c r="C849" s="78" t="s">
        <v>1030</v>
      </c>
      <c r="D849" s="78" t="s">
        <v>605</v>
      </c>
      <c r="E849" s="79" t="str">
        <f>+IF(C849&lt;&gt;"",VLOOKUP(MID(C849,18,5),NIVELES!$A$133:$B$213,2,0),"")</f>
        <v>PICHINCHA</v>
      </c>
      <c r="F849" s="80" t="s">
        <v>147</v>
      </c>
      <c r="G849" s="81" t="str">
        <f>+IF(F849&lt;&gt;"",VLOOKUP(F849,NIVELES!$A$246:$C$464,3,0),"")</f>
        <v xml:space="preserve"> </v>
      </c>
      <c r="H849" s="82" t="s">
        <v>1024</v>
      </c>
      <c r="I849" s="78" t="s">
        <v>2311</v>
      </c>
      <c r="J849" s="78" t="s">
        <v>1078</v>
      </c>
      <c r="K849" s="78" t="s">
        <v>2291</v>
      </c>
      <c r="L849" s="78" t="s">
        <v>2329</v>
      </c>
      <c r="M849" s="78">
        <v>107</v>
      </c>
      <c r="N849" s="78" t="s">
        <v>2330</v>
      </c>
      <c r="O849" s="78" t="s">
        <v>2292</v>
      </c>
      <c r="P849" s="82">
        <v>1</v>
      </c>
      <c r="Q849" s="78" t="s">
        <v>2293</v>
      </c>
      <c r="R849" s="82">
        <v>0</v>
      </c>
      <c r="S849" s="82">
        <v>0</v>
      </c>
      <c r="T849" s="82">
        <v>0</v>
      </c>
      <c r="U849" s="82">
        <v>0</v>
      </c>
      <c r="V849" s="82">
        <v>0</v>
      </c>
      <c r="W849" s="82">
        <v>0</v>
      </c>
      <c r="X849" s="82">
        <v>0</v>
      </c>
      <c r="Y849" s="82">
        <v>1</v>
      </c>
      <c r="Z849" s="82">
        <v>0</v>
      </c>
      <c r="AA849" s="82">
        <v>0</v>
      </c>
      <c r="AB849" s="82">
        <v>0</v>
      </c>
      <c r="AC849" s="82">
        <v>0</v>
      </c>
      <c r="AD849" s="85" t="str">
        <f>IF(A849&lt;&gt;"",IF(D849="DIRECCIÓN_DE_TRANSFERENCIAS","280 0031",VLOOKUP(C849,NIVELES!$A$14:$B$105,2,0)),"")</f>
        <v>280 2230</v>
      </c>
      <c r="AE849" s="86" t="s">
        <v>322</v>
      </c>
      <c r="AF849" s="86" t="s">
        <v>545</v>
      </c>
      <c r="AG849" s="79" t="str">
        <f>+IF(AF849&lt;&gt;"",VLOOKUP(AF849,NIVELES!$A$666:$B$673,2,0),"")</f>
        <v>SERVICIOS_DE_ATENCIÓN_GERONTOLÓGICA</v>
      </c>
      <c r="AH849" s="78" t="s">
        <v>322</v>
      </c>
      <c r="AI849" s="79" t="str">
        <f>IF(AH849&lt;&gt;"",VLOOKUP(CONCATENATE(AG849,AH849),NIVELES!$B$676:$C$745,2,0),"")</f>
        <v>Administracion De La Atencion Gerontologica</v>
      </c>
      <c r="AJ849" s="78" t="s">
        <v>517</v>
      </c>
      <c r="AK849" s="79" t="str">
        <f>+IF(AJ849&lt;&gt;"",VLOOKUP(AJ849,NIVELES!$A$816:$B$892,2,0),"")</f>
        <v>NO APLICA</v>
      </c>
      <c r="AL849" s="78" t="s">
        <v>553</v>
      </c>
      <c r="AM849" s="78">
        <v>510204</v>
      </c>
      <c r="AN849" s="79" t="str">
        <f>IF(AM849&lt;&gt;"",+VLOOKUP(AM849,NIVELES!$A$1652:$B$2466,2,0),"")</f>
        <v>Decimocuarto Sueldo</v>
      </c>
      <c r="AO849" s="87">
        <v>3972.83</v>
      </c>
      <c r="AP849" s="88">
        <v>0</v>
      </c>
      <c r="AQ849" s="88">
        <v>65.66</v>
      </c>
      <c r="AR849" s="88">
        <v>0</v>
      </c>
      <c r="AS849" s="88">
        <v>0</v>
      </c>
      <c r="AT849" s="88">
        <v>0</v>
      </c>
      <c r="AU849" s="88">
        <v>0</v>
      </c>
      <c r="AV849" s="88">
        <v>0</v>
      </c>
      <c r="AW849" s="88">
        <v>3907.17</v>
      </c>
      <c r="AX849" s="88">
        <v>0</v>
      </c>
      <c r="AY849" s="88">
        <v>0</v>
      </c>
      <c r="AZ849" s="88">
        <v>0</v>
      </c>
      <c r="BA849" s="88">
        <v>0</v>
      </c>
      <c r="BB849" s="89">
        <f t="shared" si="51"/>
        <v>3972.83</v>
      </c>
      <c r="BC849" s="90" t="str">
        <f t="shared" si="50"/>
        <v>OK</v>
      </c>
      <c r="BD849" s="91" t="str">
        <f t="shared" si="52"/>
        <v xml:space="preserve">                  </v>
      </c>
      <c r="BE849" s="92">
        <f t="shared" si="53"/>
        <v>1</v>
      </c>
    </row>
    <row r="850" spans="1:57" s="74" customFormat="1" ht="50.1" customHeight="1" x14ac:dyDescent="0.2">
      <c r="A850" s="78" t="s">
        <v>55</v>
      </c>
      <c r="B850" s="78" t="s">
        <v>56</v>
      </c>
      <c r="C850" s="78" t="s">
        <v>1030</v>
      </c>
      <c r="D850" s="78" t="s">
        <v>605</v>
      </c>
      <c r="E850" s="79" t="str">
        <f>+IF(C850&lt;&gt;"",VLOOKUP(MID(C850,18,5),NIVELES!$A$133:$B$213,2,0),"")</f>
        <v>PICHINCHA</v>
      </c>
      <c r="F850" s="80" t="s">
        <v>147</v>
      </c>
      <c r="G850" s="81" t="str">
        <f>+IF(F850&lt;&gt;"",VLOOKUP(F850,NIVELES!$A$246:$C$464,3,0),"")</f>
        <v xml:space="preserve"> </v>
      </c>
      <c r="H850" s="82" t="s">
        <v>1024</v>
      </c>
      <c r="I850" s="78" t="s">
        <v>2311</v>
      </c>
      <c r="J850" s="78" t="s">
        <v>1078</v>
      </c>
      <c r="K850" s="78" t="s">
        <v>2291</v>
      </c>
      <c r="L850" s="78" t="s">
        <v>2329</v>
      </c>
      <c r="M850" s="78">
        <v>107</v>
      </c>
      <c r="N850" s="78" t="s">
        <v>2330</v>
      </c>
      <c r="O850" s="78" t="s">
        <v>2292</v>
      </c>
      <c r="P850" s="82">
        <v>11</v>
      </c>
      <c r="Q850" s="78" t="s">
        <v>2293</v>
      </c>
      <c r="R850" s="82">
        <v>1</v>
      </c>
      <c r="S850" s="82">
        <v>1</v>
      </c>
      <c r="T850" s="82">
        <v>1</v>
      </c>
      <c r="U850" s="82">
        <v>1</v>
      </c>
      <c r="V850" s="82">
        <v>1</v>
      </c>
      <c r="W850" s="82">
        <v>1</v>
      </c>
      <c r="X850" s="82">
        <v>1</v>
      </c>
      <c r="Y850" s="82">
        <v>1</v>
      </c>
      <c r="Z850" s="82">
        <v>1</v>
      </c>
      <c r="AA850" s="82">
        <v>1</v>
      </c>
      <c r="AB850" s="82">
        <v>1</v>
      </c>
      <c r="AC850" s="82">
        <v>0</v>
      </c>
      <c r="AD850" s="85" t="str">
        <f>IF(A850&lt;&gt;"",IF(D850="DIRECCIÓN_DE_TRANSFERENCIAS","280 0031",VLOOKUP(C850,NIVELES!$A$14:$B$105,2,0)),"")</f>
        <v>280 2230</v>
      </c>
      <c r="AE850" s="86" t="s">
        <v>322</v>
      </c>
      <c r="AF850" s="86" t="s">
        <v>545</v>
      </c>
      <c r="AG850" s="79" t="str">
        <f>+IF(AF850&lt;&gt;"",VLOOKUP(AF850,NIVELES!$A$666:$B$673,2,0),"")</f>
        <v>SERVICIOS_DE_ATENCIÓN_GERONTOLÓGICA</v>
      </c>
      <c r="AH850" s="78" t="s">
        <v>322</v>
      </c>
      <c r="AI850" s="79" t="str">
        <f>IF(AH850&lt;&gt;"",VLOOKUP(CONCATENATE(AG850,AH850),NIVELES!$B$676:$C$745,2,0),"")</f>
        <v>Administracion De La Atencion Gerontologica</v>
      </c>
      <c r="AJ850" s="78" t="s">
        <v>517</v>
      </c>
      <c r="AK850" s="79" t="str">
        <f>+IF(AJ850&lt;&gt;"",VLOOKUP(AJ850,NIVELES!$A$816:$B$892,2,0),"")</f>
        <v>NO APLICA</v>
      </c>
      <c r="AL850" s="78" t="s">
        <v>553</v>
      </c>
      <c r="AM850" s="78">
        <v>510510</v>
      </c>
      <c r="AN850" s="79" t="str">
        <f>IF(AM850&lt;&gt;"",+VLOOKUP(AM850,NIVELES!$A$1652:$B$2466,2,0),"")</f>
        <v>Servicios Personales por Contrato</v>
      </c>
      <c r="AO850" s="87">
        <v>81521</v>
      </c>
      <c r="AP850" s="88">
        <v>7411</v>
      </c>
      <c r="AQ850" s="88">
        <v>5424.01</v>
      </c>
      <c r="AR850" s="88">
        <v>7411</v>
      </c>
      <c r="AS850" s="88">
        <v>7411</v>
      </c>
      <c r="AT850" s="88">
        <v>7411</v>
      </c>
      <c r="AU850" s="88">
        <v>7411</v>
      </c>
      <c r="AV850" s="88">
        <v>7411</v>
      </c>
      <c r="AW850" s="88">
        <v>7411</v>
      </c>
      <c r="AX850" s="88">
        <v>7411</v>
      </c>
      <c r="AY850" s="88">
        <v>7411</v>
      </c>
      <c r="AZ850" s="88">
        <v>7411</v>
      </c>
      <c r="BA850" s="88">
        <v>1986.9899999999907</v>
      </c>
      <c r="BB850" s="89">
        <f t="shared" si="51"/>
        <v>81521</v>
      </c>
      <c r="BC850" s="90" t="str">
        <f t="shared" si="50"/>
        <v>OK</v>
      </c>
      <c r="BD850" s="91" t="str">
        <f t="shared" si="52"/>
        <v xml:space="preserve">                  </v>
      </c>
      <c r="BE850" s="92">
        <f t="shared" si="53"/>
        <v>11</v>
      </c>
    </row>
    <row r="851" spans="1:57" s="74" customFormat="1" ht="50.1" customHeight="1" x14ac:dyDescent="0.2">
      <c r="A851" s="78" t="s">
        <v>55</v>
      </c>
      <c r="B851" s="78" t="s">
        <v>56</v>
      </c>
      <c r="C851" s="78" t="s">
        <v>1030</v>
      </c>
      <c r="D851" s="78" t="s">
        <v>605</v>
      </c>
      <c r="E851" s="79" t="str">
        <f>+IF(C851&lt;&gt;"",VLOOKUP(MID(C851,18,5),NIVELES!$A$133:$B$213,2,0),"")</f>
        <v>PICHINCHA</v>
      </c>
      <c r="F851" s="80" t="s">
        <v>147</v>
      </c>
      <c r="G851" s="81" t="str">
        <f>+IF(F851&lt;&gt;"",VLOOKUP(F851,NIVELES!$A$246:$C$464,3,0),"")</f>
        <v xml:space="preserve"> </v>
      </c>
      <c r="H851" s="82" t="s">
        <v>1024</v>
      </c>
      <c r="I851" s="78" t="s">
        <v>2311</v>
      </c>
      <c r="J851" s="78" t="s">
        <v>1078</v>
      </c>
      <c r="K851" s="78" t="s">
        <v>2291</v>
      </c>
      <c r="L851" s="78" t="s">
        <v>2329</v>
      </c>
      <c r="M851" s="78">
        <v>107</v>
      </c>
      <c r="N851" s="78" t="s">
        <v>2330</v>
      </c>
      <c r="O851" s="78" t="s">
        <v>2292</v>
      </c>
      <c r="P851" s="82">
        <v>11</v>
      </c>
      <c r="Q851" s="78" t="s">
        <v>2293</v>
      </c>
      <c r="R851" s="82">
        <v>1</v>
      </c>
      <c r="S851" s="82">
        <v>1</v>
      </c>
      <c r="T851" s="82">
        <v>1</v>
      </c>
      <c r="U851" s="82">
        <v>1</v>
      </c>
      <c r="V851" s="82">
        <v>1</v>
      </c>
      <c r="W851" s="82">
        <v>1</v>
      </c>
      <c r="X851" s="82">
        <v>1</v>
      </c>
      <c r="Y851" s="82">
        <v>1</v>
      </c>
      <c r="Z851" s="82">
        <v>1</v>
      </c>
      <c r="AA851" s="82">
        <v>1</v>
      </c>
      <c r="AB851" s="82">
        <v>1</v>
      </c>
      <c r="AC851" s="82">
        <v>0</v>
      </c>
      <c r="AD851" s="85" t="str">
        <f>IF(A851&lt;&gt;"",IF(D851="DIRECCIÓN_DE_TRANSFERENCIAS","280 0031",VLOOKUP(C851,NIVELES!$A$14:$B$105,2,0)),"")</f>
        <v>280 2230</v>
      </c>
      <c r="AE851" s="86" t="s">
        <v>322</v>
      </c>
      <c r="AF851" s="86" t="s">
        <v>545</v>
      </c>
      <c r="AG851" s="79" t="str">
        <f>+IF(AF851&lt;&gt;"",VLOOKUP(AF851,NIVELES!$A$666:$B$673,2,0),"")</f>
        <v>SERVICIOS_DE_ATENCIÓN_GERONTOLÓGICA</v>
      </c>
      <c r="AH851" s="78" t="s">
        <v>322</v>
      </c>
      <c r="AI851" s="79" t="str">
        <f>IF(AH851&lt;&gt;"",VLOOKUP(CONCATENATE(AG851,AH851),NIVELES!$B$676:$C$745,2,0),"")</f>
        <v>Administracion De La Atencion Gerontologica</v>
      </c>
      <c r="AJ851" s="78" t="s">
        <v>517</v>
      </c>
      <c r="AK851" s="79" t="str">
        <f>+IF(AJ851&lt;&gt;"",VLOOKUP(AJ851,NIVELES!$A$816:$B$892,2,0),"")</f>
        <v>NO APLICA</v>
      </c>
      <c r="AL851" s="78" t="s">
        <v>553</v>
      </c>
      <c r="AM851" s="78">
        <v>510601</v>
      </c>
      <c r="AN851" s="79" t="str">
        <f>IF(AM851&lt;&gt;"",+VLOOKUP(AM851,NIVELES!$A$1652:$B$2466,2,0),"")</f>
        <v>Aporte Patronal</v>
      </c>
      <c r="AO851" s="87">
        <v>8913.42</v>
      </c>
      <c r="AP851" s="88">
        <v>810.31</v>
      </c>
      <c r="AQ851" s="88">
        <v>618.62</v>
      </c>
      <c r="AR851" s="88">
        <v>810.31</v>
      </c>
      <c r="AS851" s="88">
        <v>810.31</v>
      </c>
      <c r="AT851" s="88">
        <v>810.31</v>
      </c>
      <c r="AU851" s="88">
        <v>810.31</v>
      </c>
      <c r="AV851" s="88">
        <v>810.31</v>
      </c>
      <c r="AW851" s="88">
        <v>810.31</v>
      </c>
      <c r="AX851" s="88">
        <v>810.31</v>
      </c>
      <c r="AY851" s="88">
        <v>810.31</v>
      </c>
      <c r="AZ851" s="88">
        <v>810.32</v>
      </c>
      <c r="BA851" s="88">
        <v>191.69000000000233</v>
      </c>
      <c r="BB851" s="89">
        <f t="shared" si="51"/>
        <v>8913.42</v>
      </c>
      <c r="BC851" s="90" t="str">
        <f t="shared" si="50"/>
        <v>OK</v>
      </c>
      <c r="BD851" s="91" t="str">
        <f t="shared" si="52"/>
        <v xml:space="preserve">                  </v>
      </c>
      <c r="BE851" s="92">
        <f t="shared" si="53"/>
        <v>11</v>
      </c>
    </row>
    <row r="852" spans="1:57" s="74" customFormat="1" ht="50.1" customHeight="1" x14ac:dyDescent="0.2">
      <c r="A852" s="78" t="s">
        <v>55</v>
      </c>
      <c r="B852" s="78" t="s">
        <v>56</v>
      </c>
      <c r="C852" s="78" t="s">
        <v>1030</v>
      </c>
      <c r="D852" s="78" t="s">
        <v>605</v>
      </c>
      <c r="E852" s="79" t="str">
        <f>+IF(C852&lt;&gt;"",VLOOKUP(MID(C852,18,5),NIVELES!$A$133:$B$213,2,0),"")</f>
        <v>PICHINCHA</v>
      </c>
      <c r="F852" s="80" t="s">
        <v>147</v>
      </c>
      <c r="G852" s="81" t="str">
        <f>+IF(F852&lt;&gt;"",VLOOKUP(F852,NIVELES!$A$246:$C$464,3,0),"")</f>
        <v xml:space="preserve"> </v>
      </c>
      <c r="H852" s="82" t="s">
        <v>1024</v>
      </c>
      <c r="I852" s="78" t="s">
        <v>2311</v>
      </c>
      <c r="J852" s="78" t="s">
        <v>1078</v>
      </c>
      <c r="K852" s="78" t="s">
        <v>2291</v>
      </c>
      <c r="L852" s="78" t="s">
        <v>2329</v>
      </c>
      <c r="M852" s="78">
        <v>107</v>
      </c>
      <c r="N852" s="78" t="s">
        <v>2330</v>
      </c>
      <c r="O852" s="78" t="s">
        <v>2292</v>
      </c>
      <c r="P852" s="82">
        <v>11</v>
      </c>
      <c r="Q852" s="78" t="s">
        <v>2293</v>
      </c>
      <c r="R852" s="82">
        <v>1</v>
      </c>
      <c r="S852" s="82">
        <v>1</v>
      </c>
      <c r="T852" s="82">
        <v>1</v>
      </c>
      <c r="U852" s="82">
        <v>1</v>
      </c>
      <c r="V852" s="82">
        <v>1</v>
      </c>
      <c r="W852" s="82">
        <v>1</v>
      </c>
      <c r="X852" s="82">
        <v>1</v>
      </c>
      <c r="Y852" s="82">
        <v>1</v>
      </c>
      <c r="Z852" s="82">
        <v>1</v>
      </c>
      <c r="AA852" s="82">
        <v>1</v>
      </c>
      <c r="AB852" s="82">
        <v>1</v>
      </c>
      <c r="AC852" s="82">
        <v>0</v>
      </c>
      <c r="AD852" s="85" t="str">
        <f>IF(A852&lt;&gt;"",IF(D852="DIRECCIÓN_DE_TRANSFERENCIAS","280 0031",VLOOKUP(C852,NIVELES!$A$14:$B$105,2,0)),"")</f>
        <v>280 2230</v>
      </c>
      <c r="AE852" s="86" t="s">
        <v>322</v>
      </c>
      <c r="AF852" s="86" t="s">
        <v>545</v>
      </c>
      <c r="AG852" s="79" t="str">
        <f>+IF(AF852&lt;&gt;"",VLOOKUP(AF852,NIVELES!$A$666:$B$673,2,0),"")</f>
        <v>SERVICIOS_DE_ATENCIÓN_GERONTOLÓGICA</v>
      </c>
      <c r="AH852" s="78" t="s">
        <v>322</v>
      </c>
      <c r="AI852" s="79" t="str">
        <f>IF(AH852&lt;&gt;"",VLOOKUP(CONCATENATE(AG852,AH852),NIVELES!$B$676:$C$745,2,0),"")</f>
        <v>Administracion De La Atencion Gerontologica</v>
      </c>
      <c r="AJ852" s="78" t="s">
        <v>517</v>
      </c>
      <c r="AK852" s="79" t="str">
        <f>+IF(AJ852&lt;&gt;"",VLOOKUP(AJ852,NIVELES!$A$816:$B$892,2,0),"")</f>
        <v>NO APLICA</v>
      </c>
      <c r="AL852" s="78" t="s">
        <v>553</v>
      </c>
      <c r="AM852" s="78">
        <v>510602</v>
      </c>
      <c r="AN852" s="79" t="str">
        <f>IF(AM852&lt;&gt;"",+VLOOKUP(AM852,NIVELES!$A$1652:$B$2466,2,0),"")</f>
        <v>Fondo de Reserva</v>
      </c>
      <c r="AO852" s="87">
        <v>7697.25</v>
      </c>
      <c r="AP852" s="88">
        <v>699.75</v>
      </c>
      <c r="AQ852" s="88">
        <v>567.99</v>
      </c>
      <c r="AR852" s="88">
        <v>699.75</v>
      </c>
      <c r="AS852" s="88">
        <v>699.75</v>
      </c>
      <c r="AT852" s="88">
        <v>699.75</v>
      </c>
      <c r="AU852" s="88">
        <v>699.75</v>
      </c>
      <c r="AV852" s="88">
        <v>699.75</v>
      </c>
      <c r="AW852" s="88">
        <v>699.75</v>
      </c>
      <c r="AX852" s="88">
        <v>699.75</v>
      </c>
      <c r="AY852" s="88">
        <v>699.75</v>
      </c>
      <c r="AZ852" s="88">
        <v>699.75</v>
      </c>
      <c r="BA852" s="88">
        <v>131.76000000000022</v>
      </c>
      <c r="BB852" s="89">
        <f t="shared" si="51"/>
        <v>7697.25</v>
      </c>
      <c r="BC852" s="90" t="str">
        <f t="shared" si="50"/>
        <v>OK</v>
      </c>
      <c r="BD852" s="91" t="str">
        <f t="shared" si="52"/>
        <v xml:space="preserve">                  </v>
      </c>
      <c r="BE852" s="92">
        <f t="shared" si="53"/>
        <v>11</v>
      </c>
    </row>
    <row r="853" spans="1:57" s="74" customFormat="1" ht="50.1" customHeight="1" x14ac:dyDescent="0.2">
      <c r="A853" s="78" t="s">
        <v>55</v>
      </c>
      <c r="B853" s="78" t="s">
        <v>56</v>
      </c>
      <c r="C853" s="78" t="s">
        <v>1030</v>
      </c>
      <c r="D853" s="78" t="s">
        <v>605</v>
      </c>
      <c r="E853" s="79" t="str">
        <f>+IF(C853&lt;&gt;"",VLOOKUP(MID(C853,18,5),NIVELES!$A$133:$B$213,2,0),"")</f>
        <v>PICHINCHA</v>
      </c>
      <c r="F853" s="80" t="s">
        <v>147</v>
      </c>
      <c r="G853" s="81" t="str">
        <f>+IF(F853&lt;&gt;"",VLOOKUP(F853,NIVELES!$A$246:$C$464,3,0),"")</f>
        <v xml:space="preserve"> </v>
      </c>
      <c r="H853" s="82" t="s">
        <v>1024</v>
      </c>
      <c r="I853" s="78" t="s">
        <v>2311</v>
      </c>
      <c r="J853" s="78" t="s">
        <v>1078</v>
      </c>
      <c r="K853" s="78" t="s">
        <v>2291</v>
      </c>
      <c r="L853" s="78" t="s">
        <v>2329</v>
      </c>
      <c r="M853" s="78">
        <v>107</v>
      </c>
      <c r="N853" s="78" t="s">
        <v>2330</v>
      </c>
      <c r="O853" s="78" t="s">
        <v>2296</v>
      </c>
      <c r="P853" s="82">
        <v>12</v>
      </c>
      <c r="Q853" s="78" t="s">
        <v>2297</v>
      </c>
      <c r="R853" s="82">
        <v>1</v>
      </c>
      <c r="S853" s="82">
        <v>1</v>
      </c>
      <c r="T853" s="82">
        <v>1</v>
      </c>
      <c r="U853" s="82">
        <v>1</v>
      </c>
      <c r="V853" s="82">
        <v>1</v>
      </c>
      <c r="W853" s="82">
        <v>1</v>
      </c>
      <c r="X853" s="82">
        <v>1</v>
      </c>
      <c r="Y853" s="82">
        <v>1</v>
      </c>
      <c r="Z853" s="82">
        <v>1</v>
      </c>
      <c r="AA853" s="82">
        <v>1</v>
      </c>
      <c r="AB853" s="82">
        <v>1</v>
      </c>
      <c r="AC853" s="82">
        <v>1</v>
      </c>
      <c r="AD853" s="85" t="str">
        <f>IF(A853&lt;&gt;"",IF(D853="DIRECCIÓN_DE_TRANSFERENCIAS","280 0031",VLOOKUP(C853,NIVELES!$A$14:$B$105,2,0)),"")</f>
        <v>280 2230</v>
      </c>
      <c r="AE853" s="86" t="s">
        <v>322</v>
      </c>
      <c r="AF853" s="86" t="s">
        <v>545</v>
      </c>
      <c r="AG853" s="79" t="str">
        <f>+IF(AF853&lt;&gt;"",VLOOKUP(AF853,NIVELES!$A$666:$B$673,2,0),"")</f>
        <v>SERVICIOS_DE_ATENCIÓN_GERONTOLÓGICA</v>
      </c>
      <c r="AH853" s="78" t="s">
        <v>322</v>
      </c>
      <c r="AI853" s="79" t="str">
        <f>IF(AH853&lt;&gt;"",VLOOKUP(CONCATENATE(AG853,AH853),NIVELES!$B$676:$C$745,2,0),"")</f>
        <v>Administracion De La Atencion Gerontologica</v>
      </c>
      <c r="AJ853" s="78" t="s">
        <v>380</v>
      </c>
      <c r="AK853" s="79" t="str">
        <f>+IF(AJ853&lt;&gt;"",VLOOKUP(AJ853,NIVELES!$A$816:$B$892,2,0),"")</f>
        <v>PROMOVER PRÁCTICAS DE CUIDADO A LAS PERSONAS ADULTAS MAYORES BAJO PARÁMETROS DE CALIDAD Y CALIDEZ</v>
      </c>
      <c r="AL853" s="78" t="s">
        <v>554</v>
      </c>
      <c r="AM853" s="78">
        <v>530101</v>
      </c>
      <c r="AN853" s="79" t="str">
        <f>IF(AM853&lt;&gt;"",+VLOOKUP(AM853,NIVELES!$A$1652:$B$2466,2,0),"")</f>
        <v>Agua Potable</v>
      </c>
      <c r="AO853" s="87">
        <v>1200</v>
      </c>
      <c r="AP853" s="88">
        <v>100</v>
      </c>
      <c r="AQ853" s="88">
        <v>63.02</v>
      </c>
      <c r="AR853" s="88">
        <v>100</v>
      </c>
      <c r="AS853" s="88">
        <v>100</v>
      </c>
      <c r="AT853" s="88">
        <v>100</v>
      </c>
      <c r="AU853" s="88">
        <v>100</v>
      </c>
      <c r="AV853" s="88">
        <v>100</v>
      </c>
      <c r="AW853" s="88">
        <v>100</v>
      </c>
      <c r="AX853" s="88">
        <v>100</v>
      </c>
      <c r="AY853" s="88">
        <v>100</v>
      </c>
      <c r="AZ853" s="88">
        <v>100</v>
      </c>
      <c r="BA853" s="88">
        <v>136.98000000000002</v>
      </c>
      <c r="BB853" s="89">
        <f t="shared" si="51"/>
        <v>1200</v>
      </c>
      <c r="BC853" s="90" t="str">
        <f t="shared" si="50"/>
        <v>OK</v>
      </c>
      <c r="BD853" s="91" t="str">
        <f t="shared" si="52"/>
        <v xml:space="preserve">                  </v>
      </c>
      <c r="BE853" s="92">
        <f t="shared" si="53"/>
        <v>12</v>
      </c>
    </row>
    <row r="854" spans="1:57" s="74" customFormat="1" ht="50.1" customHeight="1" x14ac:dyDescent="0.2">
      <c r="A854" s="78" t="s">
        <v>55</v>
      </c>
      <c r="B854" s="78" t="s">
        <v>56</v>
      </c>
      <c r="C854" s="78" t="s">
        <v>1030</v>
      </c>
      <c r="D854" s="78" t="s">
        <v>605</v>
      </c>
      <c r="E854" s="79" t="str">
        <f>+IF(C854&lt;&gt;"",VLOOKUP(MID(C854,18,5),NIVELES!$A$133:$B$213,2,0),"")</f>
        <v>PICHINCHA</v>
      </c>
      <c r="F854" s="80" t="s">
        <v>147</v>
      </c>
      <c r="G854" s="81" t="str">
        <f>+IF(F854&lt;&gt;"",VLOOKUP(F854,NIVELES!$A$246:$C$464,3,0),"")</f>
        <v xml:space="preserve"> </v>
      </c>
      <c r="H854" s="82" t="s">
        <v>1024</v>
      </c>
      <c r="I854" s="78" t="s">
        <v>2311</v>
      </c>
      <c r="J854" s="78" t="s">
        <v>1078</v>
      </c>
      <c r="K854" s="78" t="s">
        <v>2291</v>
      </c>
      <c r="L854" s="78" t="s">
        <v>2329</v>
      </c>
      <c r="M854" s="78">
        <v>107</v>
      </c>
      <c r="N854" s="78" t="s">
        <v>2330</v>
      </c>
      <c r="O854" s="78" t="s">
        <v>2296</v>
      </c>
      <c r="P854" s="82">
        <v>12</v>
      </c>
      <c r="Q854" s="78" t="s">
        <v>2299</v>
      </c>
      <c r="R854" s="82">
        <v>1</v>
      </c>
      <c r="S854" s="82">
        <v>1</v>
      </c>
      <c r="T854" s="82">
        <v>1</v>
      </c>
      <c r="U854" s="82">
        <v>1</v>
      </c>
      <c r="V854" s="82">
        <v>1</v>
      </c>
      <c r="W854" s="82">
        <v>1</v>
      </c>
      <c r="X854" s="82">
        <v>1</v>
      </c>
      <c r="Y854" s="82">
        <v>1</v>
      </c>
      <c r="Z854" s="82">
        <v>1</v>
      </c>
      <c r="AA854" s="82">
        <v>1</v>
      </c>
      <c r="AB854" s="82">
        <v>1</v>
      </c>
      <c r="AC854" s="82">
        <v>1</v>
      </c>
      <c r="AD854" s="85" t="str">
        <f>IF(A854&lt;&gt;"",IF(D854="DIRECCIÓN_DE_TRANSFERENCIAS","280 0031",VLOOKUP(C854,NIVELES!$A$14:$B$105,2,0)),"")</f>
        <v>280 2230</v>
      </c>
      <c r="AE854" s="86" t="s">
        <v>322</v>
      </c>
      <c r="AF854" s="86" t="s">
        <v>545</v>
      </c>
      <c r="AG854" s="79" t="str">
        <f>+IF(AF854&lt;&gt;"",VLOOKUP(AF854,NIVELES!$A$666:$B$673,2,0),"")</f>
        <v>SERVICIOS_DE_ATENCIÓN_GERONTOLÓGICA</v>
      </c>
      <c r="AH854" s="78" t="s">
        <v>322</v>
      </c>
      <c r="AI854" s="79" t="str">
        <f>IF(AH854&lt;&gt;"",VLOOKUP(CONCATENATE(AG854,AH854),NIVELES!$B$676:$C$745,2,0),"")</f>
        <v>Administracion De La Atencion Gerontologica</v>
      </c>
      <c r="AJ854" s="78" t="s">
        <v>380</v>
      </c>
      <c r="AK854" s="79" t="str">
        <f>+IF(AJ854&lt;&gt;"",VLOOKUP(AJ854,NIVELES!$A$816:$B$892,2,0),"")</f>
        <v>PROMOVER PRÁCTICAS DE CUIDADO A LAS PERSONAS ADULTAS MAYORES BAJO PARÁMETROS DE CALIDAD Y CALIDEZ</v>
      </c>
      <c r="AL854" s="78" t="s">
        <v>554</v>
      </c>
      <c r="AM854" s="78">
        <v>530104</v>
      </c>
      <c r="AN854" s="79" t="str">
        <f>IF(AM854&lt;&gt;"",+VLOOKUP(AM854,NIVELES!$A$1652:$B$2466,2,0),"")</f>
        <v>Energía Eléctrica</v>
      </c>
      <c r="AO854" s="87">
        <v>1986</v>
      </c>
      <c r="AP854" s="88">
        <v>165.5</v>
      </c>
      <c r="AQ854" s="88">
        <v>161.71</v>
      </c>
      <c r="AR854" s="88">
        <v>165.5</v>
      </c>
      <c r="AS854" s="88">
        <v>165.5</v>
      </c>
      <c r="AT854" s="88">
        <v>165.5</v>
      </c>
      <c r="AU854" s="88">
        <v>165.5</v>
      </c>
      <c r="AV854" s="88">
        <v>165.5</v>
      </c>
      <c r="AW854" s="88">
        <v>165.5</v>
      </c>
      <c r="AX854" s="88">
        <v>165.5</v>
      </c>
      <c r="AY854" s="88">
        <v>165.5</v>
      </c>
      <c r="AZ854" s="88">
        <v>165.5</v>
      </c>
      <c r="BA854" s="88">
        <v>169.28999999999996</v>
      </c>
      <c r="BB854" s="89">
        <f t="shared" si="51"/>
        <v>1986</v>
      </c>
      <c r="BC854" s="90" t="str">
        <f t="shared" si="50"/>
        <v>OK</v>
      </c>
      <c r="BD854" s="91" t="str">
        <f t="shared" si="52"/>
        <v xml:space="preserve">                  </v>
      </c>
      <c r="BE854" s="92">
        <f t="shared" si="53"/>
        <v>12</v>
      </c>
    </row>
    <row r="855" spans="1:57" s="74" customFormat="1" ht="50.1" customHeight="1" x14ac:dyDescent="0.2">
      <c r="A855" s="78" t="s">
        <v>55</v>
      </c>
      <c r="B855" s="78" t="s">
        <v>56</v>
      </c>
      <c r="C855" s="78" t="s">
        <v>1030</v>
      </c>
      <c r="D855" s="78" t="s">
        <v>605</v>
      </c>
      <c r="E855" s="79" t="str">
        <f>+IF(C855&lt;&gt;"",VLOOKUP(MID(C855,18,5),NIVELES!$A$133:$B$213,2,0),"")</f>
        <v>PICHINCHA</v>
      </c>
      <c r="F855" s="80" t="s">
        <v>147</v>
      </c>
      <c r="G855" s="81" t="str">
        <f>+IF(F855&lt;&gt;"",VLOOKUP(F855,NIVELES!$A$246:$C$464,3,0),"")</f>
        <v xml:space="preserve"> </v>
      </c>
      <c r="H855" s="82" t="s">
        <v>1024</v>
      </c>
      <c r="I855" s="78" t="s">
        <v>2311</v>
      </c>
      <c r="J855" s="78" t="s">
        <v>1078</v>
      </c>
      <c r="K855" s="78" t="s">
        <v>2291</v>
      </c>
      <c r="L855" s="78" t="s">
        <v>2329</v>
      </c>
      <c r="M855" s="78">
        <v>107</v>
      </c>
      <c r="N855" s="78" t="s">
        <v>2330</v>
      </c>
      <c r="O855" s="78" t="s">
        <v>2296</v>
      </c>
      <c r="P855" s="82">
        <v>12</v>
      </c>
      <c r="Q855" s="78" t="s">
        <v>2299</v>
      </c>
      <c r="R855" s="82">
        <v>1</v>
      </c>
      <c r="S855" s="82">
        <v>1</v>
      </c>
      <c r="T855" s="82">
        <v>1</v>
      </c>
      <c r="U855" s="82">
        <v>1</v>
      </c>
      <c r="V855" s="82">
        <v>1</v>
      </c>
      <c r="W855" s="82">
        <v>1</v>
      </c>
      <c r="X855" s="82">
        <v>1</v>
      </c>
      <c r="Y855" s="82">
        <v>1</v>
      </c>
      <c r="Z855" s="82">
        <v>1</v>
      </c>
      <c r="AA855" s="82">
        <v>1</v>
      </c>
      <c r="AB855" s="82">
        <v>1</v>
      </c>
      <c r="AC855" s="82">
        <v>1</v>
      </c>
      <c r="AD855" s="85" t="str">
        <f>IF(A855&lt;&gt;"",IF(D855="DIRECCIÓN_DE_TRANSFERENCIAS","280 0031",VLOOKUP(C855,NIVELES!$A$14:$B$105,2,0)),"")</f>
        <v>280 2230</v>
      </c>
      <c r="AE855" s="86" t="s">
        <v>322</v>
      </c>
      <c r="AF855" s="86" t="s">
        <v>545</v>
      </c>
      <c r="AG855" s="79" t="str">
        <f>+IF(AF855&lt;&gt;"",VLOOKUP(AF855,NIVELES!$A$666:$B$673,2,0),"")</f>
        <v>SERVICIOS_DE_ATENCIÓN_GERONTOLÓGICA</v>
      </c>
      <c r="AH855" s="78" t="s">
        <v>322</v>
      </c>
      <c r="AI855" s="79" t="str">
        <f>IF(AH855&lt;&gt;"",VLOOKUP(CONCATENATE(AG855,AH855),NIVELES!$B$676:$C$745,2,0),"")</f>
        <v>Administracion De La Atencion Gerontologica</v>
      </c>
      <c r="AJ855" s="78" t="s">
        <v>380</v>
      </c>
      <c r="AK855" s="79" t="str">
        <f>+IF(AJ855&lt;&gt;"",VLOOKUP(AJ855,NIVELES!$A$816:$B$892,2,0),"")</f>
        <v>PROMOVER PRÁCTICAS DE CUIDADO A LAS PERSONAS ADULTAS MAYORES BAJO PARÁMETROS DE CALIDAD Y CALIDEZ</v>
      </c>
      <c r="AL855" s="78" t="s">
        <v>554</v>
      </c>
      <c r="AM855" s="78">
        <v>530105</v>
      </c>
      <c r="AN855" s="79" t="str">
        <f>IF(AM855&lt;&gt;"",+VLOOKUP(AM855,NIVELES!$A$1652:$B$2466,2,0),"")</f>
        <v>Telecomunicaciones</v>
      </c>
      <c r="AO855" s="87">
        <v>2000</v>
      </c>
      <c r="AP855" s="88">
        <v>166.67</v>
      </c>
      <c r="AQ855" s="88">
        <v>8.86</v>
      </c>
      <c r="AR855" s="88">
        <v>166.67</v>
      </c>
      <c r="AS855" s="88">
        <v>166.67</v>
      </c>
      <c r="AT855" s="88">
        <v>166.67</v>
      </c>
      <c r="AU855" s="88">
        <v>166.67</v>
      </c>
      <c r="AV855" s="88">
        <v>166.67</v>
      </c>
      <c r="AW855" s="88">
        <v>166.67</v>
      </c>
      <c r="AX855" s="88">
        <v>166.67</v>
      </c>
      <c r="AY855" s="88">
        <v>166.67</v>
      </c>
      <c r="AZ855" s="88">
        <v>166.67</v>
      </c>
      <c r="BA855" s="88">
        <v>324.44000000000005</v>
      </c>
      <c r="BB855" s="89">
        <f t="shared" si="51"/>
        <v>2000</v>
      </c>
      <c r="BC855" s="90" t="str">
        <f t="shared" si="50"/>
        <v>OK</v>
      </c>
      <c r="BD855" s="91" t="str">
        <f t="shared" si="52"/>
        <v xml:space="preserve">                  </v>
      </c>
      <c r="BE855" s="92">
        <f t="shared" si="53"/>
        <v>12</v>
      </c>
    </row>
    <row r="856" spans="1:57" s="74" customFormat="1" ht="50.1" customHeight="1" x14ac:dyDescent="0.2">
      <c r="A856" s="78" t="s">
        <v>55</v>
      </c>
      <c r="B856" s="78" t="s">
        <v>56</v>
      </c>
      <c r="C856" s="78" t="s">
        <v>1030</v>
      </c>
      <c r="D856" s="78" t="s">
        <v>605</v>
      </c>
      <c r="E856" s="79" t="str">
        <f>+IF(C856&lt;&gt;"",VLOOKUP(MID(C856,18,5),NIVELES!$A$133:$B$213,2,0),"")</f>
        <v>PICHINCHA</v>
      </c>
      <c r="F856" s="80" t="s">
        <v>147</v>
      </c>
      <c r="G856" s="81" t="str">
        <f>+IF(F856&lt;&gt;"",VLOOKUP(F856,NIVELES!$A$246:$C$464,3,0),"")</f>
        <v xml:space="preserve"> </v>
      </c>
      <c r="H856" s="82" t="s">
        <v>1024</v>
      </c>
      <c r="I856" s="78" t="s">
        <v>2311</v>
      </c>
      <c r="J856" s="78" t="s">
        <v>1078</v>
      </c>
      <c r="K856" s="78" t="s">
        <v>2291</v>
      </c>
      <c r="L856" s="78" t="s">
        <v>2329</v>
      </c>
      <c r="M856" s="78">
        <v>107</v>
      </c>
      <c r="N856" s="78" t="s">
        <v>2330</v>
      </c>
      <c r="O856" s="78" t="s">
        <v>2351</v>
      </c>
      <c r="P856" s="82">
        <v>1</v>
      </c>
      <c r="Q856" s="78" t="s">
        <v>2301</v>
      </c>
      <c r="R856" s="82">
        <v>0</v>
      </c>
      <c r="S856" s="82">
        <v>0</v>
      </c>
      <c r="T856" s="82">
        <v>0</v>
      </c>
      <c r="U856" s="82">
        <v>1</v>
      </c>
      <c r="V856" s="82">
        <v>0</v>
      </c>
      <c r="W856" s="82">
        <v>0</v>
      </c>
      <c r="X856" s="82">
        <v>0</v>
      </c>
      <c r="Y856" s="82">
        <v>0</v>
      </c>
      <c r="Z856" s="82">
        <v>0</v>
      </c>
      <c r="AA856" s="82">
        <v>0</v>
      </c>
      <c r="AB856" s="82">
        <v>0</v>
      </c>
      <c r="AC856" s="82">
        <v>0</v>
      </c>
      <c r="AD856" s="85" t="str">
        <f>IF(A856&lt;&gt;"",IF(D856="DIRECCIÓN_DE_TRANSFERENCIAS","280 0031",VLOOKUP(C856,NIVELES!$A$14:$B$105,2,0)),"")</f>
        <v>280 2230</v>
      </c>
      <c r="AE856" s="86" t="s">
        <v>322</v>
      </c>
      <c r="AF856" s="86" t="s">
        <v>545</v>
      </c>
      <c r="AG856" s="79" t="str">
        <f>+IF(AF856&lt;&gt;"",VLOOKUP(AF856,NIVELES!$A$666:$B$673,2,0),"")</f>
        <v>SERVICIOS_DE_ATENCIÓN_GERONTOLÓGICA</v>
      </c>
      <c r="AH856" s="78" t="s">
        <v>322</v>
      </c>
      <c r="AI856" s="79" t="str">
        <f>IF(AH856&lt;&gt;"",VLOOKUP(CONCATENATE(AG856,AH856),NIVELES!$B$676:$C$745,2,0),"")</f>
        <v>Administracion De La Atencion Gerontologica</v>
      </c>
      <c r="AJ856" s="78" t="s">
        <v>380</v>
      </c>
      <c r="AK856" s="79" t="str">
        <f>+IF(AJ856&lt;&gt;"",VLOOKUP(AJ856,NIVELES!$A$816:$B$892,2,0),"")</f>
        <v>PROMOVER PRÁCTICAS DE CUIDADO A LAS PERSONAS ADULTAS MAYORES BAJO PARÁMETROS DE CALIDAD Y CALIDEZ</v>
      </c>
      <c r="AL856" s="78" t="s">
        <v>554</v>
      </c>
      <c r="AM856" s="78">
        <v>530203</v>
      </c>
      <c r="AN856" s="79" t="str">
        <f>IF(AM856&lt;&gt;"",+VLOOKUP(AM856,NIVELES!$A$1652:$B$2466,2,0),"")</f>
        <v>Almacenamiento, Embalaje, Envase y Recarga de Extintores</v>
      </c>
      <c r="AO856" s="87">
        <v>100</v>
      </c>
      <c r="AP856" s="88">
        <v>0</v>
      </c>
      <c r="AQ856" s="88">
        <v>0</v>
      </c>
      <c r="AR856" s="88">
        <v>0</v>
      </c>
      <c r="AS856" s="88">
        <v>100</v>
      </c>
      <c r="AT856" s="88">
        <v>0</v>
      </c>
      <c r="AU856" s="88">
        <v>0</v>
      </c>
      <c r="AV856" s="88">
        <v>0</v>
      </c>
      <c r="AW856" s="88">
        <v>0</v>
      </c>
      <c r="AX856" s="88">
        <v>0</v>
      </c>
      <c r="AY856" s="88">
        <v>0</v>
      </c>
      <c r="AZ856" s="88">
        <v>0</v>
      </c>
      <c r="BA856" s="88">
        <v>0</v>
      </c>
      <c r="BB856" s="89">
        <f t="shared" si="51"/>
        <v>100</v>
      </c>
      <c r="BC856" s="90" t="str">
        <f t="shared" si="50"/>
        <v>OK</v>
      </c>
      <c r="BD856" s="91" t="str">
        <f t="shared" si="52"/>
        <v xml:space="preserve">                  </v>
      </c>
      <c r="BE856" s="92">
        <f t="shared" si="53"/>
        <v>1</v>
      </c>
    </row>
    <row r="857" spans="1:57" s="74" customFormat="1" ht="50.1" customHeight="1" x14ac:dyDescent="0.2">
      <c r="A857" s="78" t="s">
        <v>55</v>
      </c>
      <c r="B857" s="78" t="s">
        <v>56</v>
      </c>
      <c r="C857" s="78" t="s">
        <v>1030</v>
      </c>
      <c r="D857" s="78" t="s">
        <v>605</v>
      </c>
      <c r="E857" s="79" t="str">
        <f>+IF(C857&lt;&gt;"",VLOOKUP(MID(C857,18,5),NIVELES!$A$133:$B$213,2,0),"")</f>
        <v>PICHINCHA</v>
      </c>
      <c r="F857" s="80" t="s">
        <v>147</v>
      </c>
      <c r="G857" s="81" t="str">
        <f>+IF(F857&lt;&gt;"",VLOOKUP(F857,NIVELES!$A$246:$C$464,3,0),"")</f>
        <v xml:space="preserve"> </v>
      </c>
      <c r="H857" s="82" t="s">
        <v>1024</v>
      </c>
      <c r="I857" s="78" t="s">
        <v>2311</v>
      </c>
      <c r="J857" s="78" t="s">
        <v>1078</v>
      </c>
      <c r="K857" s="78" t="s">
        <v>2291</v>
      </c>
      <c r="L857" s="78" t="s">
        <v>2329</v>
      </c>
      <c r="M857" s="78">
        <v>107</v>
      </c>
      <c r="N857" s="78" t="s">
        <v>2330</v>
      </c>
      <c r="O857" s="78" t="s">
        <v>2300</v>
      </c>
      <c r="P857" s="82">
        <v>10</v>
      </c>
      <c r="Q857" s="78" t="s">
        <v>2301</v>
      </c>
      <c r="R857" s="82">
        <v>0</v>
      </c>
      <c r="S857" s="82">
        <v>0</v>
      </c>
      <c r="T857" s="82">
        <v>1</v>
      </c>
      <c r="U857" s="82">
        <v>1</v>
      </c>
      <c r="V857" s="82">
        <v>1</v>
      </c>
      <c r="W857" s="82">
        <v>1</v>
      </c>
      <c r="X857" s="82">
        <v>1</v>
      </c>
      <c r="Y857" s="82">
        <v>1</v>
      </c>
      <c r="Z857" s="82">
        <v>1</v>
      </c>
      <c r="AA857" s="82">
        <v>1</v>
      </c>
      <c r="AB857" s="82">
        <v>1</v>
      </c>
      <c r="AC857" s="82">
        <v>1</v>
      </c>
      <c r="AD857" s="85" t="str">
        <f>IF(A857&lt;&gt;"",IF(D857="DIRECCIÓN_DE_TRANSFERENCIAS","280 0031",VLOOKUP(C857,NIVELES!$A$14:$B$105,2,0)),"")</f>
        <v>280 2230</v>
      </c>
      <c r="AE857" s="86" t="s">
        <v>322</v>
      </c>
      <c r="AF857" s="86" t="s">
        <v>545</v>
      </c>
      <c r="AG857" s="79" t="str">
        <f>+IF(AF857&lt;&gt;"",VLOOKUP(AF857,NIVELES!$A$666:$B$673,2,0),"")</f>
        <v>SERVICIOS_DE_ATENCIÓN_GERONTOLÓGICA</v>
      </c>
      <c r="AH857" s="78" t="s">
        <v>322</v>
      </c>
      <c r="AI857" s="79" t="str">
        <f>IF(AH857&lt;&gt;"",VLOOKUP(CONCATENATE(AG857,AH857),NIVELES!$B$676:$C$745,2,0),"")</f>
        <v>Administracion De La Atencion Gerontologica</v>
      </c>
      <c r="AJ857" s="78" t="s">
        <v>380</v>
      </c>
      <c r="AK857" s="79" t="str">
        <f>+IF(AJ857&lt;&gt;"",VLOOKUP(AJ857,NIVELES!$A$816:$B$892,2,0),"")</f>
        <v>PROMOVER PRÁCTICAS DE CUIDADO A LAS PERSONAS ADULTAS MAYORES BAJO PARÁMETROS DE CALIDAD Y CALIDEZ</v>
      </c>
      <c r="AL857" s="78" t="s">
        <v>554</v>
      </c>
      <c r="AM857" s="78">
        <v>530208</v>
      </c>
      <c r="AN857" s="79" t="str">
        <f>IF(AM857&lt;&gt;"",+VLOOKUP(AM857,NIVELES!$A$1652:$B$2466,2,0),"")</f>
        <v>Servicio de Seguridad y Vigilancia</v>
      </c>
      <c r="AO857" s="87">
        <v>32300</v>
      </c>
      <c r="AP857" s="88">
        <v>0</v>
      </c>
      <c r="AQ857" s="88">
        <v>0</v>
      </c>
      <c r="AR857" s="88">
        <v>3230</v>
      </c>
      <c r="AS857" s="88">
        <v>3230</v>
      </c>
      <c r="AT857" s="88">
        <v>3230</v>
      </c>
      <c r="AU857" s="88">
        <v>3230</v>
      </c>
      <c r="AV857" s="88">
        <v>3230</v>
      </c>
      <c r="AW857" s="88">
        <v>3230</v>
      </c>
      <c r="AX857" s="88">
        <v>3230</v>
      </c>
      <c r="AY857" s="88">
        <v>3230</v>
      </c>
      <c r="AZ857" s="88">
        <v>3230</v>
      </c>
      <c r="BA857" s="88">
        <v>3230</v>
      </c>
      <c r="BB857" s="89">
        <f t="shared" si="51"/>
        <v>32300</v>
      </c>
      <c r="BC857" s="90" t="str">
        <f t="shared" si="50"/>
        <v>OK</v>
      </c>
      <c r="BD857" s="91" t="str">
        <f t="shared" si="52"/>
        <v xml:space="preserve">                  </v>
      </c>
      <c r="BE857" s="92">
        <f t="shared" si="53"/>
        <v>10</v>
      </c>
    </row>
    <row r="858" spans="1:57" s="74" customFormat="1" ht="50.1" customHeight="1" x14ac:dyDescent="0.2">
      <c r="A858" s="78" t="s">
        <v>55</v>
      </c>
      <c r="B858" s="78" t="s">
        <v>56</v>
      </c>
      <c r="C858" s="78" t="s">
        <v>1030</v>
      </c>
      <c r="D858" s="78" t="s">
        <v>605</v>
      </c>
      <c r="E858" s="79" t="str">
        <f>+IF(C858&lt;&gt;"",VLOOKUP(MID(C858,18,5),NIVELES!$A$133:$B$213,2,0),"")</f>
        <v>PICHINCHA</v>
      </c>
      <c r="F858" s="80" t="s">
        <v>147</v>
      </c>
      <c r="G858" s="81" t="str">
        <f>+IF(F858&lt;&gt;"",VLOOKUP(F858,NIVELES!$A$246:$C$464,3,0),"")</f>
        <v xml:space="preserve"> </v>
      </c>
      <c r="H858" s="82" t="s">
        <v>1024</v>
      </c>
      <c r="I858" s="78" t="s">
        <v>2311</v>
      </c>
      <c r="J858" s="78" t="s">
        <v>1078</v>
      </c>
      <c r="K858" s="78" t="s">
        <v>2291</v>
      </c>
      <c r="L858" s="78" t="s">
        <v>2329</v>
      </c>
      <c r="M858" s="78">
        <v>107</v>
      </c>
      <c r="N858" s="78" t="s">
        <v>2330</v>
      </c>
      <c r="O858" s="78" t="s">
        <v>2302</v>
      </c>
      <c r="P858" s="82">
        <v>10</v>
      </c>
      <c r="Q858" s="78" t="s">
        <v>2301</v>
      </c>
      <c r="R858" s="82">
        <v>0</v>
      </c>
      <c r="S858" s="82">
        <v>0</v>
      </c>
      <c r="T858" s="82">
        <v>1</v>
      </c>
      <c r="U858" s="82">
        <v>1</v>
      </c>
      <c r="V858" s="82">
        <v>1</v>
      </c>
      <c r="W858" s="82">
        <v>1</v>
      </c>
      <c r="X858" s="82">
        <v>1</v>
      </c>
      <c r="Y858" s="82">
        <v>1</v>
      </c>
      <c r="Z858" s="82">
        <v>1</v>
      </c>
      <c r="AA858" s="82">
        <v>1</v>
      </c>
      <c r="AB858" s="82">
        <v>1</v>
      </c>
      <c r="AC858" s="82">
        <v>1</v>
      </c>
      <c r="AD858" s="85" t="str">
        <f>IF(A858&lt;&gt;"",IF(D858="DIRECCIÓN_DE_TRANSFERENCIAS","280 0031",VLOOKUP(C858,NIVELES!$A$14:$B$105,2,0)),"")</f>
        <v>280 2230</v>
      </c>
      <c r="AE858" s="86" t="s">
        <v>322</v>
      </c>
      <c r="AF858" s="86" t="s">
        <v>545</v>
      </c>
      <c r="AG858" s="79" t="str">
        <f>+IF(AF858&lt;&gt;"",VLOOKUP(AF858,NIVELES!$A$666:$B$673,2,0),"")</f>
        <v>SERVICIOS_DE_ATENCIÓN_GERONTOLÓGICA</v>
      </c>
      <c r="AH858" s="78" t="s">
        <v>322</v>
      </c>
      <c r="AI858" s="79" t="str">
        <f>IF(AH858&lt;&gt;"",VLOOKUP(CONCATENATE(AG858,AH858),NIVELES!$B$676:$C$745,2,0),"")</f>
        <v>Administracion De La Atencion Gerontologica</v>
      </c>
      <c r="AJ858" s="78" t="s">
        <v>380</v>
      </c>
      <c r="AK858" s="79" t="str">
        <f>+IF(AJ858&lt;&gt;"",VLOOKUP(AJ858,NIVELES!$A$816:$B$892,2,0),"")</f>
        <v>PROMOVER PRÁCTICAS DE CUIDADO A LAS PERSONAS ADULTAS MAYORES BAJO PARÁMETROS DE CALIDAD Y CALIDEZ</v>
      </c>
      <c r="AL858" s="78" t="s">
        <v>554</v>
      </c>
      <c r="AM858" s="78">
        <v>530209</v>
      </c>
      <c r="AN858" s="79" t="str">
        <f>IF(AM858&lt;&gt;"",+VLOOKUP(AM858,NIVELES!$A$1652:$B$2466,2,0),"")</f>
        <v>Servicios de Aseo; Lavado de Vestimenta de Trabajo; Fumigación, Desinfección y Limpieza de Instalaciones</v>
      </c>
      <c r="AO858" s="87">
        <v>17820</v>
      </c>
      <c r="AP858" s="88">
        <v>1485</v>
      </c>
      <c r="AQ858" s="88">
        <v>1484.55</v>
      </c>
      <c r="AR858" s="88">
        <v>1485</v>
      </c>
      <c r="AS858" s="88">
        <v>1485</v>
      </c>
      <c r="AT858" s="88">
        <v>1485</v>
      </c>
      <c r="AU858" s="88">
        <v>1485</v>
      </c>
      <c r="AV858" s="88">
        <v>1485</v>
      </c>
      <c r="AW858" s="88">
        <v>1485</v>
      </c>
      <c r="AX858" s="88">
        <v>1485</v>
      </c>
      <c r="AY858" s="88">
        <v>1485</v>
      </c>
      <c r="AZ858" s="88">
        <v>1485</v>
      </c>
      <c r="BA858" s="88">
        <v>1485.4500000000007</v>
      </c>
      <c r="BB858" s="89">
        <f t="shared" si="51"/>
        <v>17820</v>
      </c>
      <c r="BC858" s="90" t="str">
        <f t="shared" si="50"/>
        <v>OK</v>
      </c>
      <c r="BD858" s="91" t="str">
        <f t="shared" si="52"/>
        <v xml:space="preserve">                  </v>
      </c>
      <c r="BE858" s="92">
        <f t="shared" si="53"/>
        <v>10</v>
      </c>
    </row>
    <row r="859" spans="1:57" s="74" customFormat="1" ht="50.1" customHeight="1" x14ac:dyDescent="0.2">
      <c r="A859" s="78" t="s">
        <v>55</v>
      </c>
      <c r="B859" s="78" t="s">
        <v>56</v>
      </c>
      <c r="C859" s="78" t="s">
        <v>1030</v>
      </c>
      <c r="D859" s="78" t="s">
        <v>605</v>
      </c>
      <c r="E859" s="79" t="str">
        <f>+IF(C859&lt;&gt;"",VLOOKUP(MID(C859,18,5),NIVELES!$A$133:$B$213,2,0),"")</f>
        <v>PICHINCHA</v>
      </c>
      <c r="F859" s="80" t="s">
        <v>147</v>
      </c>
      <c r="G859" s="81" t="str">
        <f>+IF(F859&lt;&gt;"",VLOOKUP(F859,NIVELES!$A$246:$C$464,3,0),"")</f>
        <v xml:space="preserve"> </v>
      </c>
      <c r="H859" s="82" t="s">
        <v>1024</v>
      </c>
      <c r="I859" s="78" t="s">
        <v>2311</v>
      </c>
      <c r="J859" s="78" t="s">
        <v>1078</v>
      </c>
      <c r="K859" s="78" t="s">
        <v>2291</v>
      </c>
      <c r="L859" s="78" t="s">
        <v>2329</v>
      </c>
      <c r="M859" s="78">
        <v>107</v>
      </c>
      <c r="N859" s="78" t="s">
        <v>2330</v>
      </c>
      <c r="O859" s="78" t="s">
        <v>2352</v>
      </c>
      <c r="P859" s="82">
        <v>1</v>
      </c>
      <c r="Q859" s="78" t="s">
        <v>2301</v>
      </c>
      <c r="R859" s="82">
        <v>0</v>
      </c>
      <c r="S859" s="82">
        <v>0</v>
      </c>
      <c r="T859" s="82">
        <v>1</v>
      </c>
      <c r="U859" s="82">
        <v>0</v>
      </c>
      <c r="V859" s="82">
        <v>0</v>
      </c>
      <c r="W859" s="82">
        <v>0</v>
      </c>
      <c r="X859" s="82">
        <v>0</v>
      </c>
      <c r="Y859" s="82">
        <v>0</v>
      </c>
      <c r="Z859" s="82">
        <v>0</v>
      </c>
      <c r="AA859" s="82">
        <v>0</v>
      </c>
      <c r="AB859" s="82">
        <v>0</v>
      </c>
      <c r="AC859" s="82">
        <v>0</v>
      </c>
      <c r="AD859" s="85" t="str">
        <f>IF(A859&lt;&gt;"",IF(D859="DIRECCIÓN_DE_TRANSFERENCIAS","280 0031",VLOOKUP(C859,NIVELES!$A$14:$B$105,2,0)),"")</f>
        <v>280 2230</v>
      </c>
      <c r="AE859" s="86" t="s">
        <v>322</v>
      </c>
      <c r="AF859" s="86" t="s">
        <v>545</v>
      </c>
      <c r="AG859" s="79" t="str">
        <f>+IF(AF859&lt;&gt;"",VLOOKUP(AF859,NIVELES!$A$666:$B$673,2,0),"")</f>
        <v>SERVICIOS_DE_ATENCIÓN_GERONTOLÓGICA</v>
      </c>
      <c r="AH859" s="78" t="s">
        <v>322</v>
      </c>
      <c r="AI859" s="79" t="str">
        <f>IF(AH859&lt;&gt;"",VLOOKUP(CONCATENATE(AG859,AH859),NIVELES!$B$676:$C$745,2,0),"")</f>
        <v>Administracion De La Atencion Gerontologica</v>
      </c>
      <c r="AJ859" s="78" t="s">
        <v>380</v>
      </c>
      <c r="AK859" s="79" t="str">
        <f>+IF(AJ859&lt;&gt;"",VLOOKUP(AJ859,NIVELES!$A$816:$B$892,2,0),"")</f>
        <v>PROMOVER PRÁCTICAS DE CUIDADO A LAS PERSONAS ADULTAS MAYORES BAJO PARÁMETROS DE CALIDAD Y CALIDEZ</v>
      </c>
      <c r="AL859" s="78" t="s">
        <v>554</v>
      </c>
      <c r="AM859" s="78">
        <v>530404</v>
      </c>
      <c r="AN859" s="79" t="str">
        <f>IF(AM859&lt;&gt;"",+VLOOKUP(AM859,NIVELES!$A$1652:$B$2466,2,0),"")</f>
        <v>Maquinarias y Equipos (Instalación, Mantenimiento y Reparación)</v>
      </c>
      <c r="AO859" s="87">
        <v>478</v>
      </c>
      <c r="AP859" s="88">
        <v>0</v>
      </c>
      <c r="AQ859" s="88">
        <v>0</v>
      </c>
      <c r="AR859" s="88">
        <v>478</v>
      </c>
      <c r="AS859" s="88">
        <v>0</v>
      </c>
      <c r="AT859" s="88">
        <v>0</v>
      </c>
      <c r="AU859" s="88">
        <v>0</v>
      </c>
      <c r="AV859" s="88">
        <v>0</v>
      </c>
      <c r="AW859" s="88">
        <v>0</v>
      </c>
      <c r="AX859" s="88">
        <v>0</v>
      </c>
      <c r="AY859" s="88">
        <v>0</v>
      </c>
      <c r="AZ859" s="88">
        <v>0</v>
      </c>
      <c r="BA859" s="88">
        <v>0</v>
      </c>
      <c r="BB859" s="89">
        <f t="shared" si="51"/>
        <v>478</v>
      </c>
      <c r="BC859" s="90" t="str">
        <f t="shared" si="50"/>
        <v>OK</v>
      </c>
      <c r="BD859" s="91" t="str">
        <f t="shared" si="52"/>
        <v xml:space="preserve">                  </v>
      </c>
      <c r="BE859" s="92">
        <f t="shared" si="53"/>
        <v>1</v>
      </c>
    </row>
    <row r="860" spans="1:57" s="74" customFormat="1" ht="50.1" customHeight="1" x14ac:dyDescent="0.2">
      <c r="A860" s="78" t="s">
        <v>55</v>
      </c>
      <c r="B860" s="78" t="s">
        <v>56</v>
      </c>
      <c r="C860" s="78" t="s">
        <v>1030</v>
      </c>
      <c r="D860" s="78" t="s">
        <v>605</v>
      </c>
      <c r="E860" s="79" t="str">
        <f>+IF(C860&lt;&gt;"",VLOOKUP(MID(C860,18,5),NIVELES!$A$133:$B$213,2,0),"")</f>
        <v>PICHINCHA</v>
      </c>
      <c r="F860" s="80" t="s">
        <v>147</v>
      </c>
      <c r="G860" s="81" t="str">
        <f>+IF(F860&lt;&gt;"",VLOOKUP(F860,NIVELES!$A$246:$C$464,3,0),"")</f>
        <v xml:space="preserve"> </v>
      </c>
      <c r="H860" s="82" t="s">
        <v>1024</v>
      </c>
      <c r="I860" s="78" t="s">
        <v>2311</v>
      </c>
      <c r="J860" s="78" t="s">
        <v>1078</v>
      </c>
      <c r="K860" s="78" t="s">
        <v>2291</v>
      </c>
      <c r="L860" s="78" t="s">
        <v>2329</v>
      </c>
      <c r="M860" s="78">
        <v>107</v>
      </c>
      <c r="N860" s="78" t="s">
        <v>2330</v>
      </c>
      <c r="O860" s="78" t="s">
        <v>2303</v>
      </c>
      <c r="P860" s="82">
        <v>12</v>
      </c>
      <c r="Q860" s="78" t="s">
        <v>2301</v>
      </c>
      <c r="R860" s="82">
        <v>1</v>
      </c>
      <c r="S860" s="82">
        <v>1</v>
      </c>
      <c r="T860" s="82">
        <v>1</v>
      </c>
      <c r="U860" s="82">
        <v>1</v>
      </c>
      <c r="V860" s="82">
        <v>1</v>
      </c>
      <c r="W860" s="82">
        <v>1</v>
      </c>
      <c r="X860" s="82">
        <v>1</v>
      </c>
      <c r="Y860" s="82">
        <v>1</v>
      </c>
      <c r="Z860" s="82">
        <v>1</v>
      </c>
      <c r="AA860" s="82">
        <v>1</v>
      </c>
      <c r="AB860" s="82">
        <v>1</v>
      </c>
      <c r="AC860" s="82">
        <v>1</v>
      </c>
      <c r="AD860" s="85" t="str">
        <f>IF(A860&lt;&gt;"",IF(D860="DIRECCIÓN_DE_TRANSFERENCIAS","280 0031",VLOOKUP(C860,NIVELES!$A$14:$B$105,2,0)),"")</f>
        <v>280 2230</v>
      </c>
      <c r="AE860" s="86" t="s">
        <v>322</v>
      </c>
      <c r="AF860" s="86" t="s">
        <v>545</v>
      </c>
      <c r="AG860" s="79" t="str">
        <f>+IF(AF860&lt;&gt;"",VLOOKUP(AF860,NIVELES!$A$666:$B$673,2,0),"")</f>
        <v>SERVICIOS_DE_ATENCIÓN_GERONTOLÓGICA</v>
      </c>
      <c r="AH860" s="78" t="s">
        <v>322</v>
      </c>
      <c r="AI860" s="79" t="str">
        <f>IF(AH860&lt;&gt;"",VLOOKUP(CONCATENATE(AG860,AH860),NIVELES!$B$676:$C$745,2,0),"")</f>
        <v>Administracion De La Atencion Gerontologica</v>
      </c>
      <c r="AJ860" s="78" t="s">
        <v>380</v>
      </c>
      <c r="AK860" s="79" t="str">
        <f>+IF(AJ860&lt;&gt;"",VLOOKUP(AJ860,NIVELES!$A$816:$B$892,2,0),"")</f>
        <v>PROMOVER PRÁCTICAS DE CUIDADO A LAS PERSONAS ADULTAS MAYORES BAJO PARÁMETROS DE CALIDAD Y CALIDEZ</v>
      </c>
      <c r="AL860" s="78" t="s">
        <v>554</v>
      </c>
      <c r="AM860" s="78">
        <v>530505</v>
      </c>
      <c r="AN860" s="79" t="str">
        <f>IF(AM860&lt;&gt;"",+VLOOKUP(AM860,NIVELES!$A$1652:$B$2466,2,0),"")</f>
        <v>Vehículos (Arrendamiento)</v>
      </c>
      <c r="AO860" s="87">
        <v>6300</v>
      </c>
      <c r="AP860" s="88">
        <v>0</v>
      </c>
      <c r="AQ860" s="88">
        <v>0</v>
      </c>
      <c r="AR860" s="88">
        <v>630</v>
      </c>
      <c r="AS860" s="88">
        <v>630</v>
      </c>
      <c r="AT860" s="88">
        <v>630</v>
      </c>
      <c r="AU860" s="88">
        <v>630</v>
      </c>
      <c r="AV860" s="88">
        <v>630</v>
      </c>
      <c r="AW860" s="88">
        <v>630</v>
      </c>
      <c r="AX860" s="88">
        <v>630</v>
      </c>
      <c r="AY860" s="88">
        <v>630</v>
      </c>
      <c r="AZ860" s="88">
        <v>630</v>
      </c>
      <c r="BA860" s="88">
        <v>630</v>
      </c>
      <c r="BB860" s="89">
        <f t="shared" si="51"/>
        <v>6300</v>
      </c>
      <c r="BC860" s="90" t="str">
        <f t="shared" si="50"/>
        <v>OK</v>
      </c>
      <c r="BD860" s="91" t="str">
        <f t="shared" si="52"/>
        <v xml:space="preserve">                  </v>
      </c>
      <c r="BE860" s="92">
        <f t="shared" si="53"/>
        <v>12</v>
      </c>
    </row>
    <row r="861" spans="1:57" s="74" customFormat="1" ht="50.1" customHeight="1" x14ac:dyDescent="0.2">
      <c r="A861" s="78" t="s">
        <v>55</v>
      </c>
      <c r="B861" s="78" t="s">
        <v>56</v>
      </c>
      <c r="C861" s="78" t="s">
        <v>1030</v>
      </c>
      <c r="D861" s="78" t="s">
        <v>605</v>
      </c>
      <c r="E861" s="79" t="str">
        <f>+IF(C861&lt;&gt;"",VLOOKUP(MID(C861,18,5),NIVELES!$A$133:$B$213,2,0),"")</f>
        <v>PICHINCHA</v>
      </c>
      <c r="F861" s="80" t="s">
        <v>147</v>
      </c>
      <c r="G861" s="81" t="str">
        <f>+IF(F861&lt;&gt;"",VLOOKUP(F861,NIVELES!$A$246:$C$464,3,0),"")</f>
        <v xml:space="preserve"> </v>
      </c>
      <c r="H861" s="82" t="s">
        <v>1024</v>
      </c>
      <c r="I861" s="78" t="s">
        <v>2311</v>
      </c>
      <c r="J861" s="78" t="s">
        <v>1078</v>
      </c>
      <c r="K861" s="78" t="s">
        <v>2291</v>
      </c>
      <c r="L861" s="78" t="s">
        <v>2329</v>
      </c>
      <c r="M861" s="78">
        <v>107</v>
      </c>
      <c r="N861" s="78" t="s">
        <v>2330</v>
      </c>
      <c r="O861" s="78" t="s">
        <v>2304</v>
      </c>
      <c r="P861" s="82">
        <v>12</v>
      </c>
      <c r="Q861" s="78" t="s">
        <v>2305</v>
      </c>
      <c r="R861" s="82">
        <v>1</v>
      </c>
      <c r="S861" s="82">
        <v>1</v>
      </c>
      <c r="T861" s="82">
        <v>1</v>
      </c>
      <c r="U861" s="82">
        <v>1</v>
      </c>
      <c r="V861" s="82">
        <v>1</v>
      </c>
      <c r="W861" s="82">
        <v>1</v>
      </c>
      <c r="X861" s="82">
        <v>1</v>
      </c>
      <c r="Y861" s="82">
        <v>1</v>
      </c>
      <c r="Z861" s="82">
        <v>1</v>
      </c>
      <c r="AA861" s="82">
        <v>1</v>
      </c>
      <c r="AB861" s="82">
        <v>1</v>
      </c>
      <c r="AC861" s="82">
        <v>1</v>
      </c>
      <c r="AD861" s="85" t="str">
        <f>IF(A861&lt;&gt;"",IF(D861="DIRECCIÓN_DE_TRANSFERENCIAS","280 0031",VLOOKUP(C861,NIVELES!$A$14:$B$105,2,0)),"")</f>
        <v>280 2230</v>
      </c>
      <c r="AE861" s="86" t="s">
        <v>322</v>
      </c>
      <c r="AF861" s="86" t="s">
        <v>545</v>
      </c>
      <c r="AG861" s="79" t="str">
        <f>+IF(AF861&lt;&gt;"",VLOOKUP(AF861,NIVELES!$A$666:$B$673,2,0),"")</f>
        <v>SERVICIOS_DE_ATENCIÓN_GERONTOLÓGICA</v>
      </c>
      <c r="AH861" s="78" t="s">
        <v>322</v>
      </c>
      <c r="AI861" s="79" t="str">
        <f>IF(AH861&lt;&gt;"",VLOOKUP(CONCATENATE(AG861,AH861),NIVELES!$B$676:$C$745,2,0),"")</f>
        <v>Administracion De La Atencion Gerontologica</v>
      </c>
      <c r="AJ861" s="78" t="s">
        <v>380</v>
      </c>
      <c r="AK861" s="79" t="str">
        <f>+IF(AJ861&lt;&gt;"",VLOOKUP(AJ861,NIVELES!$A$816:$B$892,2,0),"")</f>
        <v>PROMOVER PRÁCTICAS DE CUIDADO A LAS PERSONAS ADULTAS MAYORES BAJO PARÁMETROS DE CALIDAD Y CALIDEZ</v>
      </c>
      <c r="AL861" s="78" t="s">
        <v>554</v>
      </c>
      <c r="AM861" s="78">
        <v>530801</v>
      </c>
      <c r="AN861" s="79" t="str">
        <f>IF(AM861&lt;&gt;"",+VLOOKUP(AM861,NIVELES!$A$1652:$B$2466,2,0),"")</f>
        <v>Alimentos y Bebidas</v>
      </c>
      <c r="AO861" s="87">
        <v>51767.040000000001</v>
      </c>
      <c r="AP861" s="88">
        <v>4313.92</v>
      </c>
      <c r="AQ861" s="88">
        <v>4154.91</v>
      </c>
      <c r="AR861" s="88">
        <v>4313.92</v>
      </c>
      <c r="AS861" s="88">
        <v>4313.92</v>
      </c>
      <c r="AT861" s="88">
        <v>4313.92</v>
      </c>
      <c r="AU861" s="88">
        <v>4313.92</v>
      </c>
      <c r="AV861" s="88">
        <v>4313.92</v>
      </c>
      <c r="AW861" s="88">
        <v>4313.92</v>
      </c>
      <c r="AX861" s="88">
        <v>4313.92</v>
      </c>
      <c r="AY861" s="88">
        <v>4313.92</v>
      </c>
      <c r="AZ861" s="88">
        <v>4313.92</v>
      </c>
      <c r="BA861" s="88">
        <v>4472.9300000000148</v>
      </c>
      <c r="BB861" s="89">
        <f t="shared" si="51"/>
        <v>51767.040000000001</v>
      </c>
      <c r="BC861" s="90" t="str">
        <f t="shared" si="50"/>
        <v>OK</v>
      </c>
      <c r="BD861" s="91" t="str">
        <f t="shared" si="52"/>
        <v xml:space="preserve">                  </v>
      </c>
      <c r="BE861" s="92">
        <f t="shared" si="53"/>
        <v>12</v>
      </c>
    </row>
    <row r="862" spans="1:57" s="74" customFormat="1" ht="50.1" customHeight="1" x14ac:dyDescent="0.2">
      <c r="A862" s="78" t="s">
        <v>55</v>
      </c>
      <c r="B862" s="78" t="s">
        <v>56</v>
      </c>
      <c r="C862" s="78" t="s">
        <v>1030</v>
      </c>
      <c r="D862" s="78" t="s">
        <v>605</v>
      </c>
      <c r="E862" s="79" t="str">
        <f>+IF(C862&lt;&gt;"",VLOOKUP(MID(C862,18,5),NIVELES!$A$133:$B$213,2,0),"")</f>
        <v>PICHINCHA</v>
      </c>
      <c r="F862" s="80" t="s">
        <v>147</v>
      </c>
      <c r="G862" s="81" t="str">
        <f>+IF(F862&lt;&gt;"",VLOOKUP(F862,NIVELES!$A$246:$C$464,3,0),"")</f>
        <v xml:space="preserve"> </v>
      </c>
      <c r="H862" s="82" t="s">
        <v>1024</v>
      </c>
      <c r="I862" s="78" t="s">
        <v>2311</v>
      </c>
      <c r="J862" s="78" t="s">
        <v>1078</v>
      </c>
      <c r="K862" s="78" t="s">
        <v>2291</v>
      </c>
      <c r="L862" s="78" t="s">
        <v>2329</v>
      </c>
      <c r="M862" s="78">
        <v>107</v>
      </c>
      <c r="N862" s="78" t="s">
        <v>2330</v>
      </c>
      <c r="O862" s="78" t="s">
        <v>2306</v>
      </c>
      <c r="P862" s="82">
        <v>1</v>
      </c>
      <c r="Q862" s="78" t="s">
        <v>2301</v>
      </c>
      <c r="R862" s="82">
        <v>0</v>
      </c>
      <c r="S862" s="82">
        <v>0</v>
      </c>
      <c r="T862" s="82">
        <v>1</v>
      </c>
      <c r="U862" s="82">
        <v>0</v>
      </c>
      <c r="V862" s="82">
        <v>0</v>
      </c>
      <c r="W862" s="82">
        <v>0</v>
      </c>
      <c r="X862" s="82">
        <v>0</v>
      </c>
      <c r="Y862" s="82">
        <v>0</v>
      </c>
      <c r="Z862" s="82">
        <v>0</v>
      </c>
      <c r="AA862" s="82">
        <v>0</v>
      </c>
      <c r="AB862" s="82">
        <v>0</v>
      </c>
      <c r="AC862" s="82">
        <v>0</v>
      </c>
      <c r="AD862" s="85" t="str">
        <f>IF(A862&lt;&gt;"",IF(D862="DIRECCIÓN_DE_TRANSFERENCIAS","280 0031",VLOOKUP(C862,NIVELES!$A$14:$B$105,2,0)),"")</f>
        <v>280 2230</v>
      </c>
      <c r="AE862" s="86" t="s">
        <v>322</v>
      </c>
      <c r="AF862" s="86" t="s">
        <v>545</v>
      </c>
      <c r="AG862" s="79" t="str">
        <f>+IF(AF862&lt;&gt;"",VLOOKUP(AF862,NIVELES!$A$666:$B$673,2,0),"")</f>
        <v>SERVICIOS_DE_ATENCIÓN_GERONTOLÓGICA</v>
      </c>
      <c r="AH862" s="78" t="s">
        <v>322</v>
      </c>
      <c r="AI862" s="79" t="str">
        <f>IF(AH862&lt;&gt;"",VLOOKUP(CONCATENATE(AG862,AH862),NIVELES!$B$676:$C$745,2,0),"")</f>
        <v>Administracion De La Atencion Gerontologica</v>
      </c>
      <c r="AJ862" s="78" t="s">
        <v>380</v>
      </c>
      <c r="AK862" s="79" t="str">
        <f>+IF(AJ862&lt;&gt;"",VLOOKUP(AJ862,NIVELES!$A$816:$B$892,2,0),"")</f>
        <v>PROMOVER PRÁCTICAS DE CUIDADO A LAS PERSONAS ADULTAS MAYORES BAJO PARÁMETROS DE CALIDAD Y CALIDEZ</v>
      </c>
      <c r="AL862" s="78" t="s">
        <v>554</v>
      </c>
      <c r="AM862" s="78">
        <v>530802</v>
      </c>
      <c r="AN862" s="79" t="str">
        <f>IF(AM862&lt;&gt;"",+VLOOKUP(AM862,NIVELES!$A$1652:$B$2466,2,0),"")</f>
        <v>Vestuario, Lencería, Prendas de Protección; y, Accesorios para Uniformes Militares y Policiales; y, Carpas</v>
      </c>
      <c r="AO862" s="87">
        <v>289</v>
      </c>
      <c r="AP862" s="88">
        <v>0</v>
      </c>
      <c r="AQ862" s="88">
        <v>0</v>
      </c>
      <c r="AR862" s="88">
        <v>289</v>
      </c>
      <c r="AS862" s="88">
        <v>0</v>
      </c>
      <c r="AT862" s="88">
        <v>0</v>
      </c>
      <c r="AU862" s="88">
        <v>0</v>
      </c>
      <c r="AV862" s="88">
        <v>0</v>
      </c>
      <c r="AW862" s="88">
        <v>0</v>
      </c>
      <c r="AX862" s="88">
        <v>0</v>
      </c>
      <c r="AY862" s="88">
        <v>0</v>
      </c>
      <c r="AZ862" s="88">
        <v>0</v>
      </c>
      <c r="BA862" s="88">
        <v>0</v>
      </c>
      <c r="BB862" s="89">
        <f t="shared" si="51"/>
        <v>289</v>
      </c>
      <c r="BC862" s="90" t="str">
        <f t="shared" si="50"/>
        <v>OK</v>
      </c>
      <c r="BD862" s="91" t="str">
        <f t="shared" si="52"/>
        <v xml:space="preserve">                  </v>
      </c>
      <c r="BE862" s="92">
        <f t="shared" si="53"/>
        <v>1</v>
      </c>
    </row>
    <row r="863" spans="1:57" s="74" customFormat="1" ht="50.1" customHeight="1" x14ac:dyDescent="0.2">
      <c r="A863" s="78" t="s">
        <v>55</v>
      </c>
      <c r="B863" s="78" t="s">
        <v>56</v>
      </c>
      <c r="C863" s="78" t="s">
        <v>1030</v>
      </c>
      <c r="D863" s="78" t="s">
        <v>605</v>
      </c>
      <c r="E863" s="79" t="str">
        <f>+IF(C863&lt;&gt;"",VLOOKUP(MID(C863,18,5),NIVELES!$A$133:$B$213,2,0),"")</f>
        <v>PICHINCHA</v>
      </c>
      <c r="F863" s="80" t="s">
        <v>147</v>
      </c>
      <c r="G863" s="81" t="str">
        <f>+IF(F863&lt;&gt;"",VLOOKUP(F863,NIVELES!$A$246:$C$464,3,0),"")</f>
        <v xml:space="preserve"> </v>
      </c>
      <c r="H863" s="82" t="s">
        <v>1024</v>
      </c>
      <c r="I863" s="78" t="s">
        <v>2311</v>
      </c>
      <c r="J863" s="78" t="s">
        <v>1078</v>
      </c>
      <c r="K863" s="78" t="s">
        <v>2291</v>
      </c>
      <c r="L863" s="78" t="s">
        <v>2329</v>
      </c>
      <c r="M863" s="78">
        <v>107</v>
      </c>
      <c r="N863" s="78" t="s">
        <v>2330</v>
      </c>
      <c r="O863" s="78" t="s">
        <v>2308</v>
      </c>
      <c r="P863" s="82">
        <v>1</v>
      </c>
      <c r="Q863" s="78" t="s">
        <v>2301</v>
      </c>
      <c r="R863" s="82">
        <v>0</v>
      </c>
      <c r="S863" s="82">
        <v>0</v>
      </c>
      <c r="T863" s="82">
        <v>0</v>
      </c>
      <c r="U863" s="82">
        <v>1</v>
      </c>
      <c r="V863" s="82">
        <v>0</v>
      </c>
      <c r="W863" s="82">
        <v>0</v>
      </c>
      <c r="X863" s="82">
        <v>0</v>
      </c>
      <c r="Y863" s="82">
        <v>0</v>
      </c>
      <c r="Z863" s="82">
        <v>0</v>
      </c>
      <c r="AA863" s="82">
        <v>0</v>
      </c>
      <c r="AB863" s="82">
        <v>0</v>
      </c>
      <c r="AC863" s="82">
        <v>0</v>
      </c>
      <c r="AD863" s="85" t="str">
        <f>IF(A863&lt;&gt;"",IF(D863="DIRECCIÓN_DE_TRANSFERENCIAS","280 0031",VLOOKUP(C863,NIVELES!$A$14:$B$105,2,0)),"")</f>
        <v>280 2230</v>
      </c>
      <c r="AE863" s="86" t="s">
        <v>322</v>
      </c>
      <c r="AF863" s="86" t="s">
        <v>545</v>
      </c>
      <c r="AG863" s="79" t="str">
        <f>+IF(AF863&lt;&gt;"",VLOOKUP(AF863,NIVELES!$A$666:$B$673,2,0),"")</f>
        <v>SERVICIOS_DE_ATENCIÓN_GERONTOLÓGICA</v>
      </c>
      <c r="AH863" s="78" t="s">
        <v>322</v>
      </c>
      <c r="AI863" s="79" t="str">
        <f>IF(AH863&lt;&gt;"",VLOOKUP(CONCATENATE(AG863,AH863),NIVELES!$B$676:$C$745,2,0),"")</f>
        <v>Administracion De La Atencion Gerontologica</v>
      </c>
      <c r="AJ863" s="78" t="s">
        <v>380</v>
      </c>
      <c r="AK863" s="79" t="str">
        <f>+IF(AJ863&lt;&gt;"",VLOOKUP(AJ863,NIVELES!$A$816:$B$892,2,0),"")</f>
        <v>PROMOVER PRÁCTICAS DE CUIDADO A LAS PERSONAS ADULTAS MAYORES BAJO PARÁMETROS DE CALIDAD Y CALIDEZ</v>
      </c>
      <c r="AL863" s="78" t="s">
        <v>554</v>
      </c>
      <c r="AM863" s="78">
        <v>530805</v>
      </c>
      <c r="AN863" s="79" t="str">
        <f>IF(AM863&lt;&gt;"",+VLOOKUP(AM863,NIVELES!$A$1652:$B$2466,2,0),"")</f>
        <v>Materiales de Aseo</v>
      </c>
      <c r="AO863" s="87">
        <v>9176.99</v>
      </c>
      <c r="AP863" s="88">
        <v>0</v>
      </c>
      <c r="AQ863" s="88">
        <v>0</v>
      </c>
      <c r="AR863" s="88">
        <v>0</v>
      </c>
      <c r="AS863" s="88">
        <v>9176.99</v>
      </c>
      <c r="AT863" s="88">
        <v>0</v>
      </c>
      <c r="AU863" s="88">
        <v>0</v>
      </c>
      <c r="AV863" s="88">
        <v>0</v>
      </c>
      <c r="AW863" s="88">
        <v>0</v>
      </c>
      <c r="AX863" s="88">
        <v>0</v>
      </c>
      <c r="AY863" s="88">
        <v>0</v>
      </c>
      <c r="AZ863" s="88">
        <v>0</v>
      </c>
      <c r="BA863" s="88">
        <v>0</v>
      </c>
      <c r="BB863" s="89">
        <f t="shared" si="51"/>
        <v>9176.99</v>
      </c>
      <c r="BC863" s="90" t="str">
        <f t="shared" si="50"/>
        <v>OK</v>
      </c>
      <c r="BD863" s="91" t="str">
        <f t="shared" si="52"/>
        <v xml:space="preserve">                  </v>
      </c>
      <c r="BE863" s="92">
        <f t="shared" si="53"/>
        <v>1</v>
      </c>
    </row>
    <row r="864" spans="1:57" s="74" customFormat="1" ht="50.1" customHeight="1" x14ac:dyDescent="0.2">
      <c r="A864" s="78" t="s">
        <v>55</v>
      </c>
      <c r="B864" s="78" t="s">
        <v>56</v>
      </c>
      <c r="C864" s="78" t="s">
        <v>1030</v>
      </c>
      <c r="D864" s="78" t="s">
        <v>605</v>
      </c>
      <c r="E864" s="79" t="str">
        <f>+IF(C864&lt;&gt;"",VLOOKUP(MID(C864,18,5),NIVELES!$A$133:$B$213,2,0),"")</f>
        <v>PICHINCHA</v>
      </c>
      <c r="F864" s="80" t="s">
        <v>147</v>
      </c>
      <c r="G864" s="81" t="str">
        <f>+IF(F864&lt;&gt;"",VLOOKUP(F864,NIVELES!$A$246:$C$464,3,0),"")</f>
        <v xml:space="preserve"> </v>
      </c>
      <c r="H864" s="82" t="s">
        <v>1024</v>
      </c>
      <c r="I864" s="78" t="s">
        <v>2311</v>
      </c>
      <c r="J864" s="78" t="s">
        <v>1078</v>
      </c>
      <c r="K864" s="78" t="s">
        <v>2291</v>
      </c>
      <c r="L864" s="78" t="s">
        <v>2329</v>
      </c>
      <c r="M864" s="78">
        <v>107</v>
      </c>
      <c r="N864" s="78" t="s">
        <v>2330</v>
      </c>
      <c r="O864" s="78" t="s">
        <v>2309</v>
      </c>
      <c r="P864" s="82">
        <v>1</v>
      </c>
      <c r="Q864" s="78" t="s">
        <v>1954</v>
      </c>
      <c r="R864" s="82">
        <v>0</v>
      </c>
      <c r="S864" s="82">
        <v>0</v>
      </c>
      <c r="T864" s="82">
        <v>0</v>
      </c>
      <c r="U864" s="82">
        <v>1</v>
      </c>
      <c r="V864" s="82">
        <v>0</v>
      </c>
      <c r="W864" s="82">
        <v>0</v>
      </c>
      <c r="X864" s="82">
        <v>0</v>
      </c>
      <c r="Y864" s="82">
        <v>0</v>
      </c>
      <c r="Z864" s="82">
        <v>0</v>
      </c>
      <c r="AA864" s="82">
        <v>0</v>
      </c>
      <c r="AB864" s="82">
        <v>0</v>
      </c>
      <c r="AC864" s="82">
        <v>0</v>
      </c>
      <c r="AD864" s="85" t="str">
        <f>IF(A864&lt;&gt;"",IF(D864="DIRECCIÓN_DE_TRANSFERENCIAS","280 0031",VLOOKUP(C864,NIVELES!$A$14:$B$105,2,0)),"")</f>
        <v>280 2230</v>
      </c>
      <c r="AE864" s="86" t="s">
        <v>322</v>
      </c>
      <c r="AF864" s="86" t="s">
        <v>545</v>
      </c>
      <c r="AG864" s="79" t="str">
        <f>+IF(AF864&lt;&gt;"",VLOOKUP(AF864,NIVELES!$A$666:$B$673,2,0),"")</f>
        <v>SERVICIOS_DE_ATENCIÓN_GERONTOLÓGICA</v>
      </c>
      <c r="AH864" s="78" t="s">
        <v>322</v>
      </c>
      <c r="AI864" s="79" t="str">
        <f>IF(AH864&lt;&gt;"",VLOOKUP(CONCATENATE(AG864,AH864),NIVELES!$B$676:$C$745,2,0),"")</f>
        <v>Administracion De La Atencion Gerontologica</v>
      </c>
      <c r="AJ864" s="78" t="s">
        <v>380</v>
      </c>
      <c r="AK864" s="79" t="str">
        <f>+IF(AJ864&lt;&gt;"",VLOOKUP(AJ864,NIVELES!$A$816:$B$892,2,0),"")</f>
        <v>PROMOVER PRÁCTICAS DE CUIDADO A LAS PERSONAS ADULTAS MAYORES BAJO PARÁMETROS DE CALIDAD Y CALIDEZ</v>
      </c>
      <c r="AL864" s="78" t="s">
        <v>554</v>
      </c>
      <c r="AM864" s="78">
        <v>530809</v>
      </c>
      <c r="AN864" s="79" t="str">
        <f>IF(AM864&lt;&gt;"",+VLOOKUP(AM864,NIVELES!$A$1652:$B$2466,2,0),"")</f>
        <v>Medicamentos</v>
      </c>
      <c r="AO864" s="87">
        <v>6818.97</v>
      </c>
      <c r="AP864" s="88">
        <v>0</v>
      </c>
      <c r="AQ864" s="88">
        <v>0</v>
      </c>
      <c r="AR864" s="88">
        <v>0</v>
      </c>
      <c r="AS864" s="88">
        <v>6818.97</v>
      </c>
      <c r="AT864" s="88">
        <v>0</v>
      </c>
      <c r="AU864" s="88">
        <v>0</v>
      </c>
      <c r="AV864" s="88">
        <v>0</v>
      </c>
      <c r="AW864" s="88">
        <v>0</v>
      </c>
      <c r="AX864" s="88">
        <v>0</v>
      </c>
      <c r="AY864" s="88">
        <v>0</v>
      </c>
      <c r="AZ864" s="88">
        <v>0</v>
      </c>
      <c r="BA864" s="88">
        <v>0</v>
      </c>
      <c r="BB864" s="89">
        <f t="shared" si="51"/>
        <v>6818.97</v>
      </c>
      <c r="BC864" s="90" t="str">
        <f t="shared" si="50"/>
        <v>OK</v>
      </c>
      <c r="BD864" s="91" t="str">
        <f t="shared" si="52"/>
        <v xml:space="preserve">                  </v>
      </c>
      <c r="BE864" s="92">
        <f t="shared" si="53"/>
        <v>1</v>
      </c>
    </row>
    <row r="865" spans="1:57" s="74" customFormat="1" ht="50.1" customHeight="1" x14ac:dyDescent="0.2">
      <c r="A865" s="78" t="s">
        <v>55</v>
      </c>
      <c r="B865" s="78" t="s">
        <v>56</v>
      </c>
      <c r="C865" s="78" t="s">
        <v>1030</v>
      </c>
      <c r="D865" s="78" t="s">
        <v>605</v>
      </c>
      <c r="E865" s="79" t="str">
        <f>+IF(C865&lt;&gt;"",VLOOKUP(MID(C865,18,5),NIVELES!$A$133:$B$213,2,0),"")</f>
        <v>PICHINCHA</v>
      </c>
      <c r="F865" s="80" t="s">
        <v>147</v>
      </c>
      <c r="G865" s="81" t="str">
        <f>+IF(F865&lt;&gt;"",VLOOKUP(F865,NIVELES!$A$246:$C$464,3,0),"")</f>
        <v xml:space="preserve"> </v>
      </c>
      <c r="H865" s="82" t="s">
        <v>1024</v>
      </c>
      <c r="I865" s="78" t="s">
        <v>2311</v>
      </c>
      <c r="J865" s="78" t="s">
        <v>1078</v>
      </c>
      <c r="K865" s="78" t="s">
        <v>2291</v>
      </c>
      <c r="L865" s="78" t="s">
        <v>2329</v>
      </c>
      <c r="M865" s="78">
        <v>107</v>
      </c>
      <c r="N865" s="78" t="s">
        <v>2330</v>
      </c>
      <c r="O865" s="78" t="s">
        <v>2310</v>
      </c>
      <c r="P865" s="82">
        <v>1</v>
      </c>
      <c r="Q865" s="78" t="s">
        <v>1954</v>
      </c>
      <c r="R865" s="82">
        <v>0</v>
      </c>
      <c r="S865" s="82">
        <v>0</v>
      </c>
      <c r="T865" s="82">
        <v>0</v>
      </c>
      <c r="U865" s="82">
        <v>1</v>
      </c>
      <c r="V865" s="82">
        <v>0</v>
      </c>
      <c r="W865" s="82">
        <v>0</v>
      </c>
      <c r="X865" s="82">
        <v>0</v>
      </c>
      <c r="Y865" s="82">
        <v>0</v>
      </c>
      <c r="Z865" s="82">
        <v>0</v>
      </c>
      <c r="AA865" s="82">
        <v>0</v>
      </c>
      <c r="AB865" s="82">
        <v>0</v>
      </c>
      <c r="AC865" s="82">
        <v>0</v>
      </c>
      <c r="AD865" s="85" t="str">
        <f>IF(A865&lt;&gt;"",IF(D865="DIRECCIÓN_DE_TRANSFERENCIAS","280 0031",VLOOKUP(C865,NIVELES!$A$14:$B$105,2,0)),"")</f>
        <v>280 2230</v>
      </c>
      <c r="AE865" s="86" t="s">
        <v>322</v>
      </c>
      <c r="AF865" s="86" t="s">
        <v>545</v>
      </c>
      <c r="AG865" s="79" t="str">
        <f>+IF(AF865&lt;&gt;"",VLOOKUP(AF865,NIVELES!$A$666:$B$673,2,0),"")</f>
        <v>SERVICIOS_DE_ATENCIÓN_GERONTOLÓGICA</v>
      </c>
      <c r="AH865" s="78" t="s">
        <v>322</v>
      </c>
      <c r="AI865" s="79" t="str">
        <f>IF(AH865&lt;&gt;"",VLOOKUP(CONCATENATE(AG865,AH865),NIVELES!$B$676:$C$745,2,0),"")</f>
        <v>Administracion De La Atencion Gerontologica</v>
      </c>
      <c r="AJ865" s="78" t="s">
        <v>380</v>
      </c>
      <c r="AK865" s="79" t="str">
        <f>+IF(AJ865&lt;&gt;"",VLOOKUP(AJ865,NIVELES!$A$816:$B$892,2,0),"")</f>
        <v>PROMOVER PRÁCTICAS DE CUIDADO A LAS PERSONAS ADULTAS MAYORES BAJO PARÁMETROS DE CALIDAD Y CALIDEZ</v>
      </c>
      <c r="AL865" s="78" t="s">
        <v>554</v>
      </c>
      <c r="AM865" s="78">
        <v>530812</v>
      </c>
      <c r="AN865" s="79" t="str">
        <f>IF(AM865&lt;&gt;"",+VLOOKUP(AM865,NIVELES!$A$1652:$B$2466,2,0),"")</f>
        <v>Materiales Didácticos</v>
      </c>
      <c r="AO865" s="87">
        <v>7424</v>
      </c>
      <c r="AP865" s="88">
        <v>0</v>
      </c>
      <c r="AQ865" s="88">
        <v>0</v>
      </c>
      <c r="AR865" s="88">
        <v>0</v>
      </c>
      <c r="AS865" s="88">
        <v>7424</v>
      </c>
      <c r="AT865" s="88">
        <v>0</v>
      </c>
      <c r="AU865" s="88">
        <v>0</v>
      </c>
      <c r="AV865" s="88">
        <v>0</v>
      </c>
      <c r="AW865" s="88">
        <v>0</v>
      </c>
      <c r="AX865" s="88">
        <v>0</v>
      </c>
      <c r="AY865" s="88">
        <v>0</v>
      </c>
      <c r="AZ865" s="88">
        <v>0</v>
      </c>
      <c r="BA865" s="88">
        <v>0</v>
      </c>
      <c r="BB865" s="89">
        <f t="shared" si="51"/>
        <v>7424</v>
      </c>
      <c r="BC865" s="90" t="str">
        <f t="shared" si="50"/>
        <v>OK</v>
      </c>
      <c r="BD865" s="91" t="str">
        <f t="shared" si="52"/>
        <v xml:space="preserve">                  </v>
      </c>
      <c r="BE865" s="92">
        <f t="shared" si="53"/>
        <v>1</v>
      </c>
    </row>
    <row r="866" spans="1:57" s="74" customFormat="1" ht="50.1" customHeight="1" x14ac:dyDescent="0.2">
      <c r="A866" s="78" t="s">
        <v>55</v>
      </c>
      <c r="B866" s="78" t="s">
        <v>56</v>
      </c>
      <c r="C866" s="78" t="s">
        <v>1030</v>
      </c>
      <c r="D866" s="78" t="s">
        <v>605</v>
      </c>
      <c r="E866" s="79" t="str">
        <f>+IF(C866&lt;&gt;"",VLOOKUP(MID(C866,18,5),NIVELES!$A$133:$B$213,2,0),"")</f>
        <v>PICHINCHA</v>
      </c>
      <c r="F866" s="80" t="s">
        <v>147</v>
      </c>
      <c r="G866" s="81" t="str">
        <f>+IF(F866&lt;&gt;"",VLOOKUP(F866,NIVELES!$A$246:$C$464,3,0),"")</f>
        <v xml:space="preserve"> </v>
      </c>
      <c r="H866" s="82" t="s">
        <v>1024</v>
      </c>
      <c r="I866" s="78" t="s">
        <v>2311</v>
      </c>
      <c r="J866" s="78" t="s">
        <v>1078</v>
      </c>
      <c r="K866" s="78" t="s">
        <v>2291</v>
      </c>
      <c r="L866" s="78" t="s">
        <v>2329</v>
      </c>
      <c r="M866" s="78">
        <v>107</v>
      </c>
      <c r="N866" s="78" t="s">
        <v>2330</v>
      </c>
      <c r="O866" s="78" t="s">
        <v>2353</v>
      </c>
      <c r="P866" s="82">
        <v>4</v>
      </c>
      <c r="Q866" s="78" t="s">
        <v>2354</v>
      </c>
      <c r="R866" s="82">
        <v>0</v>
      </c>
      <c r="S866" s="82">
        <v>1</v>
      </c>
      <c r="T866" s="82">
        <v>0</v>
      </c>
      <c r="U866" s="82">
        <v>1</v>
      </c>
      <c r="V866" s="82">
        <v>0</v>
      </c>
      <c r="W866" s="82">
        <v>0</v>
      </c>
      <c r="X866" s="82">
        <v>1</v>
      </c>
      <c r="Y866" s="82">
        <v>0</v>
      </c>
      <c r="Z866" s="82">
        <v>0</v>
      </c>
      <c r="AA866" s="82">
        <v>1</v>
      </c>
      <c r="AB866" s="82">
        <v>0</v>
      </c>
      <c r="AC866" s="82">
        <v>0</v>
      </c>
      <c r="AD866" s="85" t="str">
        <f>IF(A866&lt;&gt;"",IF(D866="DIRECCIÓN_DE_TRANSFERENCIAS","280 0031",VLOOKUP(C866,NIVELES!$A$14:$B$105,2,0)),"")</f>
        <v>280 2230</v>
      </c>
      <c r="AE866" s="86" t="s">
        <v>322</v>
      </c>
      <c r="AF866" s="86" t="s">
        <v>545</v>
      </c>
      <c r="AG866" s="79" t="str">
        <f>+IF(AF866&lt;&gt;"",VLOOKUP(AF866,NIVELES!$A$666:$B$673,2,0),"")</f>
        <v>SERVICIOS_DE_ATENCIÓN_GERONTOLÓGICA</v>
      </c>
      <c r="AH866" s="78" t="s">
        <v>453</v>
      </c>
      <c r="AI866" s="79" t="str">
        <f>IF(AH866&lt;&gt;"",VLOOKUP(CONCATENATE(AG866,AH866),NIVELES!$B$676:$C$745,2,0),"")</f>
        <v xml:space="preserve">Subvenciones Para Contribuir El Cuidado De Las Personas Adultas Mayores  Atendidos  A Traves De  Terceros Sean Públicos O Privados </v>
      </c>
      <c r="AJ866" s="78" t="s">
        <v>380</v>
      </c>
      <c r="AK866" s="79" t="str">
        <f>+IF(AJ866&lt;&gt;"",VLOOKUP(AJ866,NIVELES!$A$816:$B$892,2,0),"")</f>
        <v>PROMOVER PRÁCTICAS DE CUIDADO A LAS PERSONAS ADULTAS MAYORES BAJO PARÁMETROS DE CALIDAD Y CALIDEZ</v>
      </c>
      <c r="AL866" s="78" t="s">
        <v>556</v>
      </c>
      <c r="AM866" s="78">
        <v>580104</v>
      </c>
      <c r="AN866" s="79" t="str">
        <f>IF(AM866&lt;&gt;"",+VLOOKUP(AM866,NIVELES!$A$1652:$B$2466,2,0),"")</f>
        <v>A Gobiernos Autónomos Descentralizados</v>
      </c>
      <c r="AO866" s="87">
        <v>310822.27</v>
      </c>
      <c r="AP866" s="88">
        <v>0</v>
      </c>
      <c r="AQ866" s="88">
        <v>10545.98</v>
      </c>
      <c r="AR866" s="88">
        <v>0</v>
      </c>
      <c r="AS866" s="88">
        <v>77705.570000000007</v>
      </c>
      <c r="AT866" s="88">
        <v>0</v>
      </c>
      <c r="AU866" s="88">
        <v>0</v>
      </c>
      <c r="AV866" s="88">
        <v>77705.570000000007</v>
      </c>
      <c r="AW866" s="88">
        <v>0</v>
      </c>
      <c r="AX866" s="88">
        <v>0</v>
      </c>
      <c r="AY866" s="88">
        <v>77705.56</v>
      </c>
      <c r="AZ866" s="88">
        <v>0</v>
      </c>
      <c r="BA866" s="88">
        <v>67159.590000000026</v>
      </c>
      <c r="BB866" s="89">
        <f t="shared" si="51"/>
        <v>310822.27</v>
      </c>
      <c r="BC866" s="90" t="str">
        <f t="shared" si="50"/>
        <v>OK</v>
      </c>
      <c r="BD866" s="91" t="str">
        <f t="shared" si="52"/>
        <v xml:space="preserve">                  </v>
      </c>
      <c r="BE866" s="92">
        <f t="shared" si="53"/>
        <v>4</v>
      </c>
    </row>
    <row r="867" spans="1:57" s="74" customFormat="1" ht="50.1" customHeight="1" x14ac:dyDescent="0.2">
      <c r="A867" s="78" t="s">
        <v>55</v>
      </c>
      <c r="B867" s="78" t="s">
        <v>56</v>
      </c>
      <c r="C867" s="78" t="s">
        <v>1030</v>
      </c>
      <c r="D867" s="78" t="s">
        <v>605</v>
      </c>
      <c r="E867" s="79" t="str">
        <f>+IF(C867&lt;&gt;"",VLOOKUP(MID(C867,18,5),NIVELES!$A$133:$B$213,2,0),"")</f>
        <v>PICHINCHA</v>
      </c>
      <c r="F867" s="80" t="s">
        <v>147</v>
      </c>
      <c r="G867" s="81" t="str">
        <f>+IF(F867&lt;&gt;"",VLOOKUP(F867,NIVELES!$A$246:$C$464,3,0),"")</f>
        <v xml:space="preserve"> </v>
      </c>
      <c r="H867" s="82" t="s">
        <v>1024</v>
      </c>
      <c r="I867" s="78" t="s">
        <v>2311</v>
      </c>
      <c r="J867" s="78" t="s">
        <v>1078</v>
      </c>
      <c r="K867" s="78" t="s">
        <v>2291</v>
      </c>
      <c r="L867" s="78" t="s">
        <v>2334</v>
      </c>
      <c r="M867" s="78">
        <v>30</v>
      </c>
      <c r="N867" s="78" t="s">
        <v>2327</v>
      </c>
      <c r="O867" s="78" t="s">
        <v>2292</v>
      </c>
      <c r="P867" s="82">
        <v>1</v>
      </c>
      <c r="Q867" s="78" t="s">
        <v>2293</v>
      </c>
      <c r="R867" s="82">
        <v>0</v>
      </c>
      <c r="S867" s="82">
        <v>0</v>
      </c>
      <c r="T867" s="82">
        <v>0</v>
      </c>
      <c r="U867" s="82">
        <v>0</v>
      </c>
      <c r="V867" s="82">
        <v>0</v>
      </c>
      <c r="W867" s="82">
        <v>0</v>
      </c>
      <c r="X867" s="82">
        <v>0</v>
      </c>
      <c r="Y867" s="82">
        <v>0</v>
      </c>
      <c r="Z867" s="82">
        <v>0</v>
      </c>
      <c r="AA867" s="82">
        <v>0</v>
      </c>
      <c r="AB867" s="82">
        <v>0</v>
      </c>
      <c r="AC867" s="82">
        <v>1</v>
      </c>
      <c r="AD867" s="85" t="str">
        <f>IF(A867&lt;&gt;"",IF(D867="DIRECCIÓN_DE_TRANSFERENCIAS","280 0031",VLOOKUP(C867,NIVELES!$A$14:$B$105,2,0)),"")</f>
        <v>280 2230</v>
      </c>
      <c r="AE867" s="86" t="s">
        <v>322</v>
      </c>
      <c r="AF867" s="86" t="s">
        <v>546</v>
      </c>
      <c r="AG867" s="79" t="str">
        <f>+IF(AF867&lt;&gt;"",VLOOKUP(AF867,NIVELES!$A$666:$B$673,2,0),"")</f>
        <v>ATENCIÓN_INTEGRAL_A_PERSONAS_CON_DISCAPACIDAD</v>
      </c>
      <c r="AH867" s="78" t="s">
        <v>453</v>
      </c>
      <c r="AI867" s="79" t="str">
        <f>IF(AH867&lt;&gt;"",VLOOKUP(CONCATENATE(AG867,AH867),NIVELES!$B$676:$C$745,2,0),"")</f>
        <v>Rectoría Inclusión Social</v>
      </c>
      <c r="AJ867" s="78" t="s">
        <v>517</v>
      </c>
      <c r="AK867" s="79" t="str">
        <f>+IF(AJ867&lt;&gt;"",VLOOKUP(AJ867,NIVELES!$A$816:$B$892,2,0),"")</f>
        <v>NO APLICA</v>
      </c>
      <c r="AL867" s="78" t="s">
        <v>553</v>
      </c>
      <c r="AM867" s="78">
        <v>510203</v>
      </c>
      <c r="AN867" s="79" t="str">
        <f>IF(AM867&lt;&gt;"",+VLOOKUP(AM867,NIVELES!$A$1652:$B$2466,2,0),"")</f>
        <v>Decimotercer Sueldo</v>
      </c>
      <c r="AO867" s="87">
        <v>2222</v>
      </c>
      <c r="AP867" s="88">
        <v>0</v>
      </c>
      <c r="AQ867" s="88">
        <v>0</v>
      </c>
      <c r="AR867" s="88">
        <v>0</v>
      </c>
      <c r="AS867" s="88">
        <v>0</v>
      </c>
      <c r="AT867" s="88">
        <v>0</v>
      </c>
      <c r="AU867" s="88">
        <v>0</v>
      </c>
      <c r="AV867" s="88">
        <v>0</v>
      </c>
      <c r="AW867" s="88">
        <v>0</v>
      </c>
      <c r="AX867" s="88">
        <v>0</v>
      </c>
      <c r="AY867" s="88">
        <v>0</v>
      </c>
      <c r="AZ867" s="88">
        <v>0</v>
      </c>
      <c r="BA867" s="88">
        <v>2222</v>
      </c>
      <c r="BB867" s="89">
        <f t="shared" si="51"/>
        <v>2222</v>
      </c>
      <c r="BC867" s="90" t="str">
        <f t="shared" si="50"/>
        <v>OK</v>
      </c>
      <c r="BD867" s="91" t="str">
        <f t="shared" si="52"/>
        <v xml:space="preserve">                  </v>
      </c>
      <c r="BE867" s="92">
        <f t="shared" si="53"/>
        <v>1</v>
      </c>
    </row>
    <row r="868" spans="1:57" s="74" customFormat="1" ht="50.1" customHeight="1" x14ac:dyDescent="0.2">
      <c r="A868" s="78" t="s">
        <v>55</v>
      </c>
      <c r="B868" s="78" t="s">
        <v>56</v>
      </c>
      <c r="C868" s="78" t="s">
        <v>1030</v>
      </c>
      <c r="D868" s="78" t="s">
        <v>605</v>
      </c>
      <c r="E868" s="79" t="str">
        <f>+IF(C868&lt;&gt;"",VLOOKUP(MID(C868,18,5),NIVELES!$A$133:$B$213,2,0),"")</f>
        <v>PICHINCHA</v>
      </c>
      <c r="F868" s="80" t="s">
        <v>147</v>
      </c>
      <c r="G868" s="81" t="str">
        <f>+IF(F868&lt;&gt;"",VLOOKUP(F868,NIVELES!$A$246:$C$464,3,0),"")</f>
        <v xml:space="preserve"> </v>
      </c>
      <c r="H868" s="82" t="s">
        <v>1024</v>
      </c>
      <c r="I868" s="78" t="s">
        <v>2311</v>
      </c>
      <c r="J868" s="78" t="s">
        <v>1078</v>
      </c>
      <c r="K868" s="78" t="s">
        <v>2291</v>
      </c>
      <c r="L868" s="78" t="s">
        <v>2334</v>
      </c>
      <c r="M868" s="78">
        <v>30</v>
      </c>
      <c r="N868" s="78" t="s">
        <v>2327</v>
      </c>
      <c r="O868" s="78" t="s">
        <v>2292</v>
      </c>
      <c r="P868" s="82">
        <v>1</v>
      </c>
      <c r="Q868" s="78" t="s">
        <v>2293</v>
      </c>
      <c r="R868" s="82">
        <v>0</v>
      </c>
      <c r="S868" s="82">
        <v>0</v>
      </c>
      <c r="T868" s="82">
        <v>0</v>
      </c>
      <c r="U868" s="82">
        <v>0</v>
      </c>
      <c r="V868" s="82">
        <v>0</v>
      </c>
      <c r="W868" s="82">
        <v>0</v>
      </c>
      <c r="X868" s="82">
        <v>0</v>
      </c>
      <c r="Y868" s="82">
        <v>1</v>
      </c>
      <c r="Z868" s="82">
        <v>0</v>
      </c>
      <c r="AA868" s="82">
        <v>0</v>
      </c>
      <c r="AB868" s="82">
        <v>0</v>
      </c>
      <c r="AC868" s="82">
        <v>0</v>
      </c>
      <c r="AD868" s="85" t="str">
        <f>IF(A868&lt;&gt;"",IF(D868="DIRECCIÓN_DE_TRANSFERENCIAS","280 0031",VLOOKUP(C868,NIVELES!$A$14:$B$105,2,0)),"")</f>
        <v>280 2230</v>
      </c>
      <c r="AE868" s="86" t="s">
        <v>322</v>
      </c>
      <c r="AF868" s="86" t="s">
        <v>546</v>
      </c>
      <c r="AG868" s="79" t="str">
        <f>+IF(AF868&lt;&gt;"",VLOOKUP(AF868,NIVELES!$A$666:$B$673,2,0),"")</f>
        <v>ATENCIÓN_INTEGRAL_A_PERSONAS_CON_DISCAPACIDAD</v>
      </c>
      <c r="AH868" s="78" t="s">
        <v>453</v>
      </c>
      <c r="AI868" s="79" t="str">
        <f>IF(AH868&lt;&gt;"",VLOOKUP(CONCATENATE(AG868,AH868),NIVELES!$B$676:$C$745,2,0),"")</f>
        <v>Rectoría Inclusión Social</v>
      </c>
      <c r="AJ868" s="78" t="s">
        <v>517</v>
      </c>
      <c r="AK868" s="79" t="str">
        <f>+IF(AJ868&lt;&gt;"",VLOOKUP(AJ868,NIVELES!$A$816:$B$892,2,0),"")</f>
        <v>NO APLICA</v>
      </c>
      <c r="AL868" s="78" t="s">
        <v>553</v>
      </c>
      <c r="AM868" s="78">
        <v>510204</v>
      </c>
      <c r="AN868" s="79" t="str">
        <f>IF(AM868&lt;&gt;"",+VLOOKUP(AM868,NIVELES!$A$1652:$B$2466,2,0),"")</f>
        <v>Decimocuarto Sueldo</v>
      </c>
      <c r="AO868" s="87">
        <v>722.33</v>
      </c>
      <c r="AP868" s="88">
        <v>0</v>
      </c>
      <c r="AQ868" s="88">
        <v>0</v>
      </c>
      <c r="AR868" s="88">
        <v>0</v>
      </c>
      <c r="AS868" s="88">
        <v>0</v>
      </c>
      <c r="AT868" s="88">
        <v>0</v>
      </c>
      <c r="AU868" s="88">
        <v>0</v>
      </c>
      <c r="AV868" s="88">
        <v>0</v>
      </c>
      <c r="AW868" s="88">
        <v>722.33</v>
      </c>
      <c r="AX868" s="88">
        <v>0</v>
      </c>
      <c r="AY868" s="88">
        <v>0</v>
      </c>
      <c r="AZ868" s="88">
        <v>0</v>
      </c>
      <c r="BA868" s="88">
        <v>0</v>
      </c>
      <c r="BB868" s="89">
        <f t="shared" si="51"/>
        <v>722.33</v>
      </c>
      <c r="BC868" s="90" t="str">
        <f t="shared" si="50"/>
        <v>OK</v>
      </c>
      <c r="BD868" s="91" t="str">
        <f t="shared" si="52"/>
        <v xml:space="preserve">                  </v>
      </c>
      <c r="BE868" s="92">
        <f t="shared" si="53"/>
        <v>1</v>
      </c>
    </row>
    <row r="869" spans="1:57" s="74" customFormat="1" ht="50.1" customHeight="1" x14ac:dyDescent="0.2">
      <c r="A869" s="78" t="s">
        <v>55</v>
      </c>
      <c r="B869" s="78" t="s">
        <v>56</v>
      </c>
      <c r="C869" s="78" t="s">
        <v>1030</v>
      </c>
      <c r="D869" s="78" t="s">
        <v>605</v>
      </c>
      <c r="E869" s="79" t="str">
        <f>+IF(C869&lt;&gt;"",VLOOKUP(MID(C869,18,5),NIVELES!$A$133:$B$213,2,0),"")</f>
        <v>PICHINCHA</v>
      </c>
      <c r="F869" s="80" t="s">
        <v>147</v>
      </c>
      <c r="G869" s="81" t="str">
        <f>+IF(F869&lt;&gt;"",VLOOKUP(F869,NIVELES!$A$246:$C$464,3,0),"")</f>
        <v xml:space="preserve"> </v>
      </c>
      <c r="H869" s="82" t="s">
        <v>1024</v>
      </c>
      <c r="I869" s="78" t="s">
        <v>2311</v>
      </c>
      <c r="J869" s="78" t="s">
        <v>1078</v>
      </c>
      <c r="K869" s="78" t="s">
        <v>2291</v>
      </c>
      <c r="L869" s="78" t="s">
        <v>2334</v>
      </c>
      <c r="M869" s="78">
        <v>30</v>
      </c>
      <c r="N869" s="78" t="s">
        <v>2327</v>
      </c>
      <c r="O869" s="78" t="s">
        <v>2292</v>
      </c>
      <c r="P869" s="82">
        <v>12</v>
      </c>
      <c r="Q869" s="78" t="s">
        <v>2293</v>
      </c>
      <c r="R869" s="82">
        <v>1</v>
      </c>
      <c r="S869" s="82">
        <v>1</v>
      </c>
      <c r="T869" s="82">
        <v>1</v>
      </c>
      <c r="U869" s="82">
        <v>1</v>
      </c>
      <c r="V869" s="82">
        <v>1</v>
      </c>
      <c r="W869" s="82">
        <v>1</v>
      </c>
      <c r="X869" s="82">
        <v>1</v>
      </c>
      <c r="Y869" s="82">
        <v>1</v>
      </c>
      <c r="Z869" s="82">
        <v>1</v>
      </c>
      <c r="AA869" s="82">
        <v>1</v>
      </c>
      <c r="AB869" s="82">
        <v>1</v>
      </c>
      <c r="AC869" s="82">
        <v>1</v>
      </c>
      <c r="AD869" s="85" t="str">
        <f>IF(A869&lt;&gt;"",IF(D869="DIRECCIÓN_DE_TRANSFERENCIAS","280 0031",VLOOKUP(C869,NIVELES!$A$14:$B$105,2,0)),"")</f>
        <v>280 2230</v>
      </c>
      <c r="AE869" s="86" t="s">
        <v>322</v>
      </c>
      <c r="AF869" s="86" t="s">
        <v>546</v>
      </c>
      <c r="AG869" s="79" t="str">
        <f>+IF(AF869&lt;&gt;"",VLOOKUP(AF869,NIVELES!$A$666:$B$673,2,0),"")</f>
        <v>ATENCIÓN_INTEGRAL_A_PERSONAS_CON_DISCAPACIDAD</v>
      </c>
      <c r="AH869" s="78" t="s">
        <v>453</v>
      </c>
      <c r="AI869" s="79" t="str">
        <f>IF(AH869&lt;&gt;"",VLOOKUP(CONCATENATE(AG869,AH869),NIVELES!$B$676:$C$745,2,0),"")</f>
        <v>Rectoría Inclusión Social</v>
      </c>
      <c r="AJ869" s="78" t="s">
        <v>517</v>
      </c>
      <c r="AK869" s="79" t="str">
        <f>+IF(AJ869&lt;&gt;"",VLOOKUP(AJ869,NIVELES!$A$816:$B$892,2,0),"")</f>
        <v>NO APLICA</v>
      </c>
      <c r="AL869" s="78" t="s">
        <v>553</v>
      </c>
      <c r="AM869" s="78">
        <v>510510</v>
      </c>
      <c r="AN869" s="79" t="str">
        <f>IF(AM869&lt;&gt;"",+VLOOKUP(AM869,NIVELES!$A$1652:$B$2466,2,0),"")</f>
        <v>Servicios Personales por Contrato</v>
      </c>
      <c r="AO869" s="87">
        <v>26664</v>
      </c>
      <c r="AP869" s="88">
        <v>2222</v>
      </c>
      <c r="AQ869" s="88">
        <v>2424</v>
      </c>
      <c r="AR869" s="88">
        <v>2222</v>
      </c>
      <c r="AS869" s="88">
        <v>2222</v>
      </c>
      <c r="AT869" s="88">
        <v>2222</v>
      </c>
      <c r="AU869" s="88">
        <v>2222</v>
      </c>
      <c r="AV869" s="88">
        <v>2222</v>
      </c>
      <c r="AW869" s="88">
        <v>2222</v>
      </c>
      <c r="AX869" s="88">
        <v>2222</v>
      </c>
      <c r="AY869" s="88">
        <v>2222</v>
      </c>
      <c r="AZ869" s="88">
        <v>2222</v>
      </c>
      <c r="BA869" s="88">
        <v>2020</v>
      </c>
      <c r="BB869" s="89">
        <f t="shared" si="51"/>
        <v>26664</v>
      </c>
      <c r="BC869" s="90" t="str">
        <f t="shared" si="50"/>
        <v>OK</v>
      </c>
      <c r="BD869" s="91" t="str">
        <f t="shared" si="52"/>
        <v xml:space="preserve">                  </v>
      </c>
      <c r="BE869" s="92">
        <f t="shared" si="53"/>
        <v>12</v>
      </c>
    </row>
    <row r="870" spans="1:57" s="74" customFormat="1" ht="50.1" customHeight="1" x14ac:dyDescent="0.2">
      <c r="A870" s="78" t="s">
        <v>55</v>
      </c>
      <c r="B870" s="78" t="s">
        <v>56</v>
      </c>
      <c r="C870" s="78" t="s">
        <v>1030</v>
      </c>
      <c r="D870" s="78" t="s">
        <v>605</v>
      </c>
      <c r="E870" s="79" t="str">
        <f>+IF(C870&lt;&gt;"",VLOOKUP(MID(C870,18,5),NIVELES!$A$133:$B$213,2,0),"")</f>
        <v>PICHINCHA</v>
      </c>
      <c r="F870" s="80" t="s">
        <v>147</v>
      </c>
      <c r="G870" s="81" t="str">
        <f>+IF(F870&lt;&gt;"",VLOOKUP(F870,NIVELES!$A$246:$C$464,3,0),"")</f>
        <v xml:space="preserve"> </v>
      </c>
      <c r="H870" s="82" t="s">
        <v>1024</v>
      </c>
      <c r="I870" s="78" t="s">
        <v>2311</v>
      </c>
      <c r="J870" s="78" t="s">
        <v>1078</v>
      </c>
      <c r="K870" s="78" t="s">
        <v>2291</v>
      </c>
      <c r="L870" s="78" t="s">
        <v>2334</v>
      </c>
      <c r="M870" s="78">
        <v>30</v>
      </c>
      <c r="N870" s="78" t="s">
        <v>2327</v>
      </c>
      <c r="O870" s="78" t="s">
        <v>2292</v>
      </c>
      <c r="P870" s="82">
        <v>12</v>
      </c>
      <c r="Q870" s="78" t="s">
        <v>2293</v>
      </c>
      <c r="R870" s="82">
        <v>1</v>
      </c>
      <c r="S870" s="82">
        <v>1</v>
      </c>
      <c r="T870" s="82">
        <v>1</v>
      </c>
      <c r="U870" s="82">
        <v>1</v>
      </c>
      <c r="V870" s="82">
        <v>1</v>
      </c>
      <c r="W870" s="82">
        <v>1</v>
      </c>
      <c r="X870" s="82">
        <v>1</v>
      </c>
      <c r="Y870" s="82">
        <v>1</v>
      </c>
      <c r="Z870" s="82">
        <v>1</v>
      </c>
      <c r="AA870" s="82">
        <v>1</v>
      </c>
      <c r="AB870" s="82">
        <v>1</v>
      </c>
      <c r="AC870" s="82">
        <v>1</v>
      </c>
      <c r="AD870" s="85" t="str">
        <f>IF(A870&lt;&gt;"",IF(D870="DIRECCIÓN_DE_TRANSFERENCIAS","280 0031",VLOOKUP(C870,NIVELES!$A$14:$B$105,2,0)),"")</f>
        <v>280 2230</v>
      </c>
      <c r="AE870" s="86" t="s">
        <v>322</v>
      </c>
      <c r="AF870" s="86" t="s">
        <v>546</v>
      </c>
      <c r="AG870" s="79" t="str">
        <f>+IF(AF870&lt;&gt;"",VLOOKUP(AF870,NIVELES!$A$666:$B$673,2,0),"")</f>
        <v>ATENCIÓN_INTEGRAL_A_PERSONAS_CON_DISCAPACIDAD</v>
      </c>
      <c r="AH870" s="78" t="s">
        <v>453</v>
      </c>
      <c r="AI870" s="79" t="str">
        <f>IF(AH870&lt;&gt;"",VLOOKUP(CONCATENATE(AG870,AH870),NIVELES!$B$676:$C$745,2,0),"")</f>
        <v>Rectoría Inclusión Social</v>
      </c>
      <c r="AJ870" s="78" t="s">
        <v>517</v>
      </c>
      <c r="AK870" s="79" t="str">
        <f>+IF(AJ870&lt;&gt;"",VLOOKUP(AJ870,NIVELES!$A$816:$B$892,2,0),"")</f>
        <v>NO APLICA</v>
      </c>
      <c r="AL870" s="78" t="s">
        <v>553</v>
      </c>
      <c r="AM870" s="78">
        <v>510601</v>
      </c>
      <c r="AN870" s="79" t="str">
        <f>IF(AM870&lt;&gt;"",+VLOOKUP(AM870,NIVELES!$A$1652:$B$2466,2,0),"")</f>
        <v>Aporte Patronal</v>
      </c>
      <c r="AO870" s="87">
        <v>2573.08</v>
      </c>
      <c r="AP870" s="88">
        <v>214.46</v>
      </c>
      <c r="AQ870" s="88">
        <v>233.92</v>
      </c>
      <c r="AR870" s="88">
        <v>214.42</v>
      </c>
      <c r="AS870" s="88">
        <v>214.42</v>
      </c>
      <c r="AT870" s="88">
        <v>214.42</v>
      </c>
      <c r="AU870" s="88">
        <v>214.42</v>
      </c>
      <c r="AV870" s="88">
        <v>214.42</v>
      </c>
      <c r="AW870" s="88">
        <v>214.42</v>
      </c>
      <c r="AX870" s="88">
        <v>214.42</v>
      </c>
      <c r="AY870" s="88">
        <v>214.42</v>
      </c>
      <c r="AZ870" s="88">
        <v>214.42</v>
      </c>
      <c r="BA870" s="88">
        <v>194.91999999999962</v>
      </c>
      <c r="BB870" s="89">
        <f t="shared" si="51"/>
        <v>2573.08</v>
      </c>
      <c r="BC870" s="90" t="str">
        <f t="shared" si="50"/>
        <v>OK</v>
      </c>
      <c r="BD870" s="91" t="str">
        <f t="shared" si="52"/>
        <v xml:space="preserve">                  </v>
      </c>
      <c r="BE870" s="92">
        <f t="shared" si="53"/>
        <v>12</v>
      </c>
    </row>
    <row r="871" spans="1:57" s="74" customFormat="1" ht="50.1" customHeight="1" x14ac:dyDescent="0.2">
      <c r="A871" s="78" t="s">
        <v>55</v>
      </c>
      <c r="B871" s="78" t="s">
        <v>56</v>
      </c>
      <c r="C871" s="78" t="s">
        <v>1030</v>
      </c>
      <c r="D871" s="78" t="s">
        <v>605</v>
      </c>
      <c r="E871" s="79" t="str">
        <f>+IF(C871&lt;&gt;"",VLOOKUP(MID(C871,18,5),NIVELES!$A$133:$B$213,2,0),"")</f>
        <v>PICHINCHA</v>
      </c>
      <c r="F871" s="80" t="s">
        <v>147</v>
      </c>
      <c r="G871" s="81" t="str">
        <f>+IF(F871&lt;&gt;"",VLOOKUP(F871,NIVELES!$A$246:$C$464,3,0),"")</f>
        <v xml:space="preserve"> </v>
      </c>
      <c r="H871" s="82" t="s">
        <v>1024</v>
      </c>
      <c r="I871" s="78" t="s">
        <v>2311</v>
      </c>
      <c r="J871" s="78" t="s">
        <v>1078</v>
      </c>
      <c r="K871" s="78" t="s">
        <v>2291</v>
      </c>
      <c r="L871" s="78" t="s">
        <v>2334</v>
      </c>
      <c r="M871" s="78">
        <v>30</v>
      </c>
      <c r="N871" s="78" t="s">
        <v>2327</v>
      </c>
      <c r="O871" s="78" t="s">
        <v>2292</v>
      </c>
      <c r="P871" s="82">
        <v>12</v>
      </c>
      <c r="Q871" s="78" t="s">
        <v>2293</v>
      </c>
      <c r="R871" s="82">
        <v>1</v>
      </c>
      <c r="S871" s="82">
        <v>1</v>
      </c>
      <c r="T871" s="82">
        <v>1</v>
      </c>
      <c r="U871" s="82">
        <v>1</v>
      </c>
      <c r="V871" s="82">
        <v>1</v>
      </c>
      <c r="W871" s="82">
        <v>1</v>
      </c>
      <c r="X871" s="82">
        <v>1</v>
      </c>
      <c r="Y871" s="82">
        <v>1</v>
      </c>
      <c r="Z871" s="82">
        <v>1</v>
      </c>
      <c r="AA871" s="82">
        <v>1</v>
      </c>
      <c r="AB871" s="82">
        <v>1</v>
      </c>
      <c r="AC871" s="82">
        <v>1</v>
      </c>
      <c r="AD871" s="85" t="str">
        <f>IF(A871&lt;&gt;"",IF(D871="DIRECCIÓN_DE_TRANSFERENCIAS","280 0031",VLOOKUP(C871,NIVELES!$A$14:$B$105,2,0)),"")</f>
        <v>280 2230</v>
      </c>
      <c r="AE871" s="86" t="s">
        <v>322</v>
      </c>
      <c r="AF871" s="86" t="s">
        <v>546</v>
      </c>
      <c r="AG871" s="79" t="str">
        <f>+IF(AF871&lt;&gt;"",VLOOKUP(AF871,NIVELES!$A$666:$B$673,2,0),"")</f>
        <v>ATENCIÓN_INTEGRAL_A_PERSONAS_CON_DISCAPACIDAD</v>
      </c>
      <c r="AH871" s="78" t="s">
        <v>453</v>
      </c>
      <c r="AI871" s="79" t="str">
        <f>IF(AH871&lt;&gt;"",VLOOKUP(CONCATENATE(AG871,AH871),NIVELES!$B$676:$C$745,2,0),"")</f>
        <v>Rectoría Inclusión Social</v>
      </c>
      <c r="AJ871" s="78" t="s">
        <v>517</v>
      </c>
      <c r="AK871" s="79" t="str">
        <f>+IF(AJ871&lt;&gt;"",VLOOKUP(AJ871,NIVELES!$A$816:$B$892,2,0),"")</f>
        <v>NO APLICA</v>
      </c>
      <c r="AL871" s="78" t="s">
        <v>553</v>
      </c>
      <c r="AM871" s="78">
        <v>510602</v>
      </c>
      <c r="AN871" s="79" t="str">
        <f>IF(AM871&lt;&gt;"",+VLOOKUP(AM871,NIVELES!$A$1652:$B$2466,2,0),"")</f>
        <v>Fondo de Reserva</v>
      </c>
      <c r="AO871" s="87">
        <v>2222</v>
      </c>
      <c r="AP871" s="88">
        <v>185.16</v>
      </c>
      <c r="AQ871" s="88">
        <v>201.92</v>
      </c>
      <c r="AR871" s="88">
        <v>185.16</v>
      </c>
      <c r="AS871" s="88">
        <v>185.16</v>
      </c>
      <c r="AT871" s="88">
        <v>185.17</v>
      </c>
      <c r="AU871" s="88">
        <v>185.17</v>
      </c>
      <c r="AV871" s="88">
        <v>185.17</v>
      </c>
      <c r="AW871" s="88">
        <v>185.17</v>
      </c>
      <c r="AX871" s="88">
        <v>185.17</v>
      </c>
      <c r="AY871" s="88">
        <v>185.17</v>
      </c>
      <c r="AZ871" s="88">
        <v>185.17</v>
      </c>
      <c r="BA871" s="88">
        <v>168.40999999999985</v>
      </c>
      <c r="BB871" s="89">
        <f t="shared" si="51"/>
        <v>2222</v>
      </c>
      <c r="BC871" s="90" t="str">
        <f t="shared" si="50"/>
        <v>OK</v>
      </c>
      <c r="BD871" s="91" t="str">
        <f t="shared" si="52"/>
        <v xml:space="preserve">                  </v>
      </c>
      <c r="BE871" s="92">
        <f t="shared" si="53"/>
        <v>12</v>
      </c>
    </row>
    <row r="872" spans="1:57" s="74" customFormat="1" ht="50.1" customHeight="1" x14ac:dyDescent="0.2">
      <c r="A872" s="78" t="s">
        <v>55</v>
      </c>
      <c r="B872" s="78" t="s">
        <v>56</v>
      </c>
      <c r="C872" s="78" t="s">
        <v>1030</v>
      </c>
      <c r="D872" s="78" t="s">
        <v>605</v>
      </c>
      <c r="E872" s="79" t="str">
        <f>+IF(C872&lt;&gt;"",VLOOKUP(MID(C872,18,5),NIVELES!$A$133:$B$213,2,0),"")</f>
        <v>PICHINCHA</v>
      </c>
      <c r="F872" s="80" t="s">
        <v>147</v>
      </c>
      <c r="G872" s="81" t="str">
        <f>+IF(F872&lt;&gt;"",VLOOKUP(F872,NIVELES!$A$246:$C$464,3,0),"")</f>
        <v xml:space="preserve"> </v>
      </c>
      <c r="H872" s="82" t="s">
        <v>1024</v>
      </c>
      <c r="I872" s="78" t="s">
        <v>2311</v>
      </c>
      <c r="J872" s="78" t="s">
        <v>1078</v>
      </c>
      <c r="K872" s="78" t="s">
        <v>2291</v>
      </c>
      <c r="L872" s="78" t="s">
        <v>2334</v>
      </c>
      <c r="M872" s="78">
        <v>30</v>
      </c>
      <c r="N872" s="78" t="s">
        <v>2327</v>
      </c>
      <c r="O872" s="78" t="s">
        <v>2328</v>
      </c>
      <c r="P872" s="82">
        <v>1</v>
      </c>
      <c r="Q872" s="78" t="s">
        <v>2301</v>
      </c>
      <c r="R872" s="82">
        <v>0</v>
      </c>
      <c r="S872" s="82">
        <v>0</v>
      </c>
      <c r="T872" s="82">
        <v>0</v>
      </c>
      <c r="U872" s="82">
        <v>0</v>
      </c>
      <c r="V872" s="82">
        <v>0</v>
      </c>
      <c r="W872" s="82">
        <v>0</v>
      </c>
      <c r="X872" s="82">
        <v>0</v>
      </c>
      <c r="Y872" s="82">
        <v>0</v>
      </c>
      <c r="Z872" s="82">
        <v>0</v>
      </c>
      <c r="AA872" s="82">
        <v>1</v>
      </c>
      <c r="AB872" s="82">
        <v>0</v>
      </c>
      <c r="AC872" s="82">
        <v>0</v>
      </c>
      <c r="AD872" s="85" t="str">
        <f>IF(A872&lt;&gt;"",IF(D872="DIRECCIÓN_DE_TRANSFERENCIAS","280 0031",VLOOKUP(C872,NIVELES!$A$14:$B$105,2,0)),"")</f>
        <v>280 2230</v>
      </c>
      <c r="AE872" s="86" t="s">
        <v>322</v>
      </c>
      <c r="AF872" s="86" t="s">
        <v>546</v>
      </c>
      <c r="AG872" s="79" t="str">
        <f>+IF(AF872&lt;&gt;"",VLOOKUP(AF872,NIVELES!$A$666:$B$673,2,0),"")</f>
        <v>ATENCIÓN_INTEGRAL_A_PERSONAS_CON_DISCAPACIDAD</v>
      </c>
      <c r="AH872" s="78" t="s">
        <v>321</v>
      </c>
      <c r="AI872" s="79" t="str">
        <f>IF(AH872&lt;&gt;"",VLOOKUP(CONCATENATE(AG872,AH872),NIVELES!$B$676:$C$745,2,0),"")</f>
        <v>Centros Indirectos Prestación De Servicio</v>
      </c>
      <c r="AJ872" s="78" t="s">
        <v>517</v>
      </c>
      <c r="AK872" s="79" t="str">
        <f>+IF(AJ872&lt;&gt;"",VLOOKUP(AJ872,NIVELES!$A$816:$B$892,2,0),"")</f>
        <v>NO APLICA</v>
      </c>
      <c r="AL872" s="78" t="s">
        <v>554</v>
      </c>
      <c r="AM872" s="78">
        <v>530249</v>
      </c>
      <c r="AN872" s="79" t="str">
        <f>IF(AM872&lt;&gt;"",+VLOOKUP(AM872,NIVELES!$A$1652:$B$2466,2,0),"")</f>
        <v>Eventos Públicos Promocionales</v>
      </c>
      <c r="AO872" s="87">
        <v>1000</v>
      </c>
      <c r="AP872" s="88">
        <v>0</v>
      </c>
      <c r="AQ872" s="88">
        <v>0</v>
      </c>
      <c r="AR872" s="88">
        <v>0</v>
      </c>
      <c r="AS872" s="88">
        <v>0</v>
      </c>
      <c r="AT872" s="88">
        <v>0</v>
      </c>
      <c r="AU872" s="88">
        <v>0</v>
      </c>
      <c r="AV872" s="88">
        <v>0</v>
      </c>
      <c r="AW872" s="88">
        <v>0</v>
      </c>
      <c r="AX872" s="88">
        <v>0</v>
      </c>
      <c r="AY872" s="88">
        <v>0</v>
      </c>
      <c r="AZ872" s="88">
        <v>1000</v>
      </c>
      <c r="BA872" s="88">
        <v>0</v>
      </c>
      <c r="BB872" s="89">
        <f t="shared" si="51"/>
        <v>1000</v>
      </c>
      <c r="BC872" s="90" t="str">
        <f t="shared" si="50"/>
        <v>OK</v>
      </c>
      <c r="BD872" s="91" t="str">
        <f t="shared" si="52"/>
        <v xml:space="preserve">                  </v>
      </c>
      <c r="BE872" s="92">
        <f t="shared" si="53"/>
        <v>1</v>
      </c>
    </row>
    <row r="873" spans="1:57" s="74" customFormat="1" ht="50.1" customHeight="1" x14ac:dyDescent="0.2">
      <c r="A873" s="78" t="s">
        <v>55</v>
      </c>
      <c r="B873" s="78" t="s">
        <v>56</v>
      </c>
      <c r="C873" s="78" t="s">
        <v>1030</v>
      </c>
      <c r="D873" s="78" t="s">
        <v>605</v>
      </c>
      <c r="E873" s="79" t="str">
        <f>+IF(C873&lt;&gt;"",VLOOKUP(MID(C873,18,5),NIVELES!$A$133:$B$213,2,0),"")</f>
        <v>PICHINCHA</v>
      </c>
      <c r="F873" s="80" t="s">
        <v>147</v>
      </c>
      <c r="G873" s="81" t="str">
        <f>+IF(F873&lt;&gt;"",VLOOKUP(F873,NIVELES!$A$246:$C$464,3,0),"")</f>
        <v xml:space="preserve"> </v>
      </c>
      <c r="H873" s="82" t="s">
        <v>1024</v>
      </c>
      <c r="I873" s="78" t="s">
        <v>2311</v>
      </c>
      <c r="J873" s="78" t="s">
        <v>1078</v>
      </c>
      <c r="K873" s="78" t="s">
        <v>2291</v>
      </c>
      <c r="L873" s="78" t="s">
        <v>2334</v>
      </c>
      <c r="M873" s="78">
        <v>30</v>
      </c>
      <c r="N873" s="78" t="s">
        <v>2327</v>
      </c>
      <c r="O873" s="78" t="s">
        <v>2324</v>
      </c>
      <c r="P873" s="82">
        <v>1</v>
      </c>
      <c r="Q873" s="78" t="s">
        <v>2301</v>
      </c>
      <c r="R873" s="82">
        <v>0</v>
      </c>
      <c r="S873" s="82">
        <v>0</v>
      </c>
      <c r="T873" s="82">
        <v>0</v>
      </c>
      <c r="U873" s="82">
        <v>1</v>
      </c>
      <c r="V873" s="82">
        <v>0</v>
      </c>
      <c r="W873" s="82">
        <v>0</v>
      </c>
      <c r="X873" s="82">
        <v>0</v>
      </c>
      <c r="Y873" s="82">
        <v>0</v>
      </c>
      <c r="Z873" s="82">
        <v>0</v>
      </c>
      <c r="AA873" s="82">
        <v>0</v>
      </c>
      <c r="AB873" s="82">
        <v>0</v>
      </c>
      <c r="AC873" s="82">
        <v>0</v>
      </c>
      <c r="AD873" s="85" t="str">
        <f>IF(A873&lt;&gt;"",IF(D873="DIRECCIÓN_DE_TRANSFERENCIAS","280 0031",VLOOKUP(C873,NIVELES!$A$14:$B$105,2,0)),"")</f>
        <v>280 2230</v>
      </c>
      <c r="AE873" s="86" t="s">
        <v>322</v>
      </c>
      <c r="AF873" s="86" t="s">
        <v>546</v>
      </c>
      <c r="AG873" s="79" t="str">
        <f>+IF(AF873&lt;&gt;"",VLOOKUP(AF873,NIVELES!$A$666:$B$673,2,0),"")</f>
        <v>ATENCIÓN_INTEGRAL_A_PERSONAS_CON_DISCAPACIDAD</v>
      </c>
      <c r="AH873" s="78" t="s">
        <v>321</v>
      </c>
      <c r="AI873" s="79" t="str">
        <f>IF(AH873&lt;&gt;"",VLOOKUP(CONCATENATE(AG873,AH873),NIVELES!$B$676:$C$745,2,0),"")</f>
        <v>Centros Indirectos Prestación De Servicio</v>
      </c>
      <c r="AJ873" s="78" t="s">
        <v>517</v>
      </c>
      <c r="AK873" s="79" t="str">
        <f>+IF(AJ873&lt;&gt;"",VLOOKUP(AJ873,NIVELES!$A$816:$B$892,2,0),"")</f>
        <v>NO APLICA</v>
      </c>
      <c r="AL873" s="78" t="s">
        <v>554</v>
      </c>
      <c r="AM873" s="78">
        <v>530303</v>
      </c>
      <c r="AN873" s="79" t="str">
        <f>IF(AM873&lt;&gt;"",+VLOOKUP(AM873,NIVELES!$A$1652:$B$2466,2,0),"")</f>
        <v>Viáticos y Subsistencias en el Interior</v>
      </c>
      <c r="AO873" s="87">
        <v>160</v>
      </c>
      <c r="AP873" s="88">
        <v>0</v>
      </c>
      <c r="AQ873" s="88">
        <v>0</v>
      </c>
      <c r="AR873" s="88">
        <v>0</v>
      </c>
      <c r="AS873" s="88">
        <v>160</v>
      </c>
      <c r="AT873" s="88">
        <v>0</v>
      </c>
      <c r="AU873" s="88">
        <v>0</v>
      </c>
      <c r="AV873" s="88">
        <v>0</v>
      </c>
      <c r="AW873" s="88">
        <v>0</v>
      </c>
      <c r="AX873" s="88">
        <v>0</v>
      </c>
      <c r="AY873" s="88">
        <v>0</v>
      </c>
      <c r="AZ873" s="88">
        <v>0</v>
      </c>
      <c r="BA873" s="88">
        <v>0</v>
      </c>
      <c r="BB873" s="89">
        <f t="shared" si="51"/>
        <v>160</v>
      </c>
      <c r="BC873" s="90" t="str">
        <f t="shared" si="50"/>
        <v>OK</v>
      </c>
      <c r="BD873" s="91" t="str">
        <f t="shared" si="52"/>
        <v xml:space="preserve">                  </v>
      </c>
      <c r="BE873" s="92">
        <f t="shared" si="53"/>
        <v>1</v>
      </c>
    </row>
    <row r="874" spans="1:57" s="74" customFormat="1" ht="50.1" customHeight="1" x14ac:dyDescent="0.2">
      <c r="A874" s="78" t="s">
        <v>55</v>
      </c>
      <c r="B874" s="78" t="s">
        <v>56</v>
      </c>
      <c r="C874" s="78" t="s">
        <v>1030</v>
      </c>
      <c r="D874" s="78" t="s">
        <v>605</v>
      </c>
      <c r="E874" s="79" t="str">
        <f>+IF(C874&lt;&gt;"",VLOOKUP(MID(C874,18,5),NIVELES!$A$133:$B$213,2,0),"")</f>
        <v>PICHINCHA</v>
      </c>
      <c r="F874" s="80" t="s">
        <v>147</v>
      </c>
      <c r="G874" s="81" t="str">
        <f>+IF(F874&lt;&gt;"",VLOOKUP(F874,NIVELES!$A$246:$C$464,3,0),"")</f>
        <v xml:space="preserve"> </v>
      </c>
      <c r="H874" s="82" t="s">
        <v>1024</v>
      </c>
      <c r="I874" s="78" t="s">
        <v>2311</v>
      </c>
      <c r="J874" s="78" t="s">
        <v>1078</v>
      </c>
      <c r="K874" s="78" t="s">
        <v>2291</v>
      </c>
      <c r="L874" s="78" t="s">
        <v>2334</v>
      </c>
      <c r="M874" s="78">
        <v>30</v>
      </c>
      <c r="N874" s="78" t="s">
        <v>2327</v>
      </c>
      <c r="O874" s="78" t="s">
        <v>2323</v>
      </c>
      <c r="P874" s="82">
        <v>1</v>
      </c>
      <c r="Q874" s="78" t="s">
        <v>2301</v>
      </c>
      <c r="R874" s="82">
        <v>0</v>
      </c>
      <c r="S874" s="82">
        <v>0</v>
      </c>
      <c r="T874" s="82">
        <v>0</v>
      </c>
      <c r="U874" s="82">
        <v>1</v>
      </c>
      <c r="V874" s="82">
        <v>0</v>
      </c>
      <c r="W874" s="82">
        <v>0</v>
      </c>
      <c r="X874" s="82">
        <v>0</v>
      </c>
      <c r="Y874" s="82">
        <v>0</v>
      </c>
      <c r="Z874" s="82">
        <v>0</v>
      </c>
      <c r="AA874" s="82">
        <v>0</v>
      </c>
      <c r="AB874" s="82">
        <v>0</v>
      </c>
      <c r="AC874" s="82">
        <v>0</v>
      </c>
      <c r="AD874" s="85" t="str">
        <f>IF(A874&lt;&gt;"",IF(D874="DIRECCIÓN_DE_TRANSFERENCIAS","280 0031",VLOOKUP(C874,NIVELES!$A$14:$B$105,2,0)),"")</f>
        <v>280 2230</v>
      </c>
      <c r="AE874" s="86" t="s">
        <v>322</v>
      </c>
      <c r="AF874" s="86" t="s">
        <v>546</v>
      </c>
      <c r="AG874" s="79" t="str">
        <f>+IF(AF874&lt;&gt;"",VLOOKUP(AF874,NIVELES!$A$666:$B$673,2,0),"")</f>
        <v>ATENCIÓN_INTEGRAL_A_PERSONAS_CON_DISCAPACIDAD</v>
      </c>
      <c r="AH874" s="78" t="s">
        <v>321</v>
      </c>
      <c r="AI874" s="79" t="str">
        <f>IF(AH874&lt;&gt;"",VLOOKUP(CONCATENATE(AG874,AH874),NIVELES!$B$676:$C$745,2,0),"")</f>
        <v>Centros Indirectos Prestación De Servicio</v>
      </c>
      <c r="AJ874" s="78" t="s">
        <v>517</v>
      </c>
      <c r="AK874" s="79" t="str">
        <f>+IF(AJ874&lt;&gt;"",VLOOKUP(AJ874,NIVELES!$A$816:$B$892,2,0),"")</f>
        <v>NO APLICA</v>
      </c>
      <c r="AL874" s="78" t="s">
        <v>554</v>
      </c>
      <c r="AM874" s="78">
        <v>530301</v>
      </c>
      <c r="AN874" s="79" t="str">
        <f>IF(AM874&lt;&gt;"",+VLOOKUP(AM874,NIVELES!$A$1652:$B$2466,2,0),"")</f>
        <v>Pasajes al Interior</v>
      </c>
      <c r="AO874" s="87">
        <v>50</v>
      </c>
      <c r="AP874" s="88">
        <v>0</v>
      </c>
      <c r="AQ874" s="88">
        <v>0</v>
      </c>
      <c r="AR874" s="88">
        <v>0</v>
      </c>
      <c r="AS874" s="88">
        <v>50</v>
      </c>
      <c r="AT874" s="88">
        <v>0</v>
      </c>
      <c r="AU874" s="88">
        <v>0</v>
      </c>
      <c r="AV874" s="88">
        <v>0</v>
      </c>
      <c r="AW874" s="88">
        <v>0</v>
      </c>
      <c r="AX874" s="88">
        <v>0</v>
      </c>
      <c r="AY874" s="88">
        <v>0</v>
      </c>
      <c r="AZ874" s="88">
        <v>0</v>
      </c>
      <c r="BA874" s="88">
        <v>0</v>
      </c>
      <c r="BB874" s="89">
        <f t="shared" si="51"/>
        <v>50</v>
      </c>
      <c r="BC874" s="90" t="str">
        <f t="shared" si="50"/>
        <v>OK</v>
      </c>
      <c r="BD874" s="91" t="str">
        <f t="shared" si="52"/>
        <v xml:space="preserve">                  </v>
      </c>
      <c r="BE874" s="92">
        <f t="shared" si="53"/>
        <v>1</v>
      </c>
    </row>
    <row r="875" spans="1:57" s="74" customFormat="1" ht="50.1" customHeight="1" x14ac:dyDescent="0.2">
      <c r="A875" s="78" t="s">
        <v>55</v>
      </c>
      <c r="B875" s="78" t="s">
        <v>56</v>
      </c>
      <c r="C875" s="78" t="s">
        <v>1030</v>
      </c>
      <c r="D875" s="78" t="s">
        <v>605</v>
      </c>
      <c r="E875" s="79" t="str">
        <f>+IF(C875&lt;&gt;"",VLOOKUP(MID(C875,18,5),NIVELES!$A$133:$B$213,2,0),"")</f>
        <v>PICHINCHA</v>
      </c>
      <c r="F875" s="80" t="s">
        <v>147</v>
      </c>
      <c r="G875" s="81" t="str">
        <f>+IF(F875&lt;&gt;"",VLOOKUP(F875,NIVELES!$A$246:$C$464,3,0),"")</f>
        <v xml:space="preserve"> </v>
      </c>
      <c r="H875" s="82" t="s">
        <v>1024</v>
      </c>
      <c r="I875" s="78" t="s">
        <v>2311</v>
      </c>
      <c r="J875" s="78" t="s">
        <v>1078</v>
      </c>
      <c r="K875" s="78" t="s">
        <v>2291</v>
      </c>
      <c r="L875" s="78" t="s">
        <v>2334</v>
      </c>
      <c r="M875" s="78">
        <v>30</v>
      </c>
      <c r="N875" s="78" t="s">
        <v>2327</v>
      </c>
      <c r="O875" s="78" t="s">
        <v>2303</v>
      </c>
      <c r="P875" s="82">
        <v>8</v>
      </c>
      <c r="Q875" s="78" t="s">
        <v>2301</v>
      </c>
      <c r="R875" s="82">
        <v>0</v>
      </c>
      <c r="S875" s="82">
        <v>1</v>
      </c>
      <c r="T875" s="82">
        <v>1</v>
      </c>
      <c r="U875" s="82">
        <v>1</v>
      </c>
      <c r="V875" s="82">
        <v>1</v>
      </c>
      <c r="W875" s="82">
        <v>1</v>
      </c>
      <c r="X875" s="82">
        <v>1</v>
      </c>
      <c r="Y875" s="82">
        <v>1</v>
      </c>
      <c r="Z875" s="82">
        <v>1</v>
      </c>
      <c r="AA875" s="82">
        <v>0</v>
      </c>
      <c r="AB875" s="82">
        <v>0</v>
      </c>
      <c r="AC875" s="82">
        <v>0</v>
      </c>
      <c r="AD875" s="85" t="str">
        <f>IF(A875&lt;&gt;"",IF(D875="DIRECCIÓN_DE_TRANSFERENCIAS","280 0031",VLOOKUP(C875,NIVELES!$A$14:$B$105,2,0)),"")</f>
        <v>280 2230</v>
      </c>
      <c r="AE875" s="86" t="s">
        <v>322</v>
      </c>
      <c r="AF875" s="86" t="s">
        <v>546</v>
      </c>
      <c r="AG875" s="79" t="str">
        <f>+IF(AF875&lt;&gt;"",VLOOKUP(AF875,NIVELES!$A$666:$B$673,2,0),"")</f>
        <v>ATENCIÓN_INTEGRAL_A_PERSONAS_CON_DISCAPACIDAD</v>
      </c>
      <c r="AH875" s="78" t="s">
        <v>453</v>
      </c>
      <c r="AI875" s="79" t="str">
        <f>IF(AH875&lt;&gt;"",VLOOKUP(CONCATENATE(AG875,AH875),NIVELES!$B$676:$C$745,2,0),"")</f>
        <v>Rectoría Inclusión Social</v>
      </c>
      <c r="AJ875" s="78" t="s">
        <v>517</v>
      </c>
      <c r="AK875" s="79" t="str">
        <f>+IF(AJ875&lt;&gt;"",VLOOKUP(AJ875,NIVELES!$A$816:$B$892,2,0),"")</f>
        <v>NO APLICA</v>
      </c>
      <c r="AL875" s="78" t="s">
        <v>554</v>
      </c>
      <c r="AM875" s="78">
        <v>530505</v>
      </c>
      <c r="AN875" s="79" t="str">
        <f>IF(AM875&lt;&gt;"",+VLOOKUP(AM875,NIVELES!$A$1652:$B$2466,2,0),"")</f>
        <v>Vehículos (Arrendamiento)</v>
      </c>
      <c r="AO875" s="87">
        <v>28029.759999999998</v>
      </c>
      <c r="AP875" s="88">
        <v>0</v>
      </c>
      <c r="AQ875" s="88">
        <v>0</v>
      </c>
      <c r="AR875" s="88">
        <v>3503.72</v>
      </c>
      <c r="AS875" s="88">
        <v>3503.72</v>
      </c>
      <c r="AT875" s="88">
        <v>3503.72</v>
      </c>
      <c r="AU875" s="88">
        <v>3503.72</v>
      </c>
      <c r="AV875" s="88">
        <v>3503.72</v>
      </c>
      <c r="AW875" s="88">
        <v>3503.72</v>
      </c>
      <c r="AX875" s="88">
        <v>3503.72</v>
      </c>
      <c r="AY875" s="88">
        <v>0</v>
      </c>
      <c r="AZ875" s="88">
        <v>0</v>
      </c>
      <c r="BA875" s="88">
        <v>3503.7199999999975</v>
      </c>
      <c r="BB875" s="89">
        <f t="shared" si="51"/>
        <v>28029.759999999998</v>
      </c>
      <c r="BC875" s="90" t="str">
        <f t="shared" si="50"/>
        <v>OK</v>
      </c>
      <c r="BD875" s="91" t="str">
        <f t="shared" si="52"/>
        <v xml:space="preserve">                  </v>
      </c>
      <c r="BE875" s="92">
        <f t="shared" si="53"/>
        <v>8</v>
      </c>
    </row>
    <row r="876" spans="1:57" s="74" customFormat="1" ht="50.1" customHeight="1" x14ac:dyDescent="0.2">
      <c r="A876" s="78" t="s">
        <v>55</v>
      </c>
      <c r="B876" s="78" t="s">
        <v>56</v>
      </c>
      <c r="C876" s="78" t="s">
        <v>1030</v>
      </c>
      <c r="D876" s="78" t="s">
        <v>605</v>
      </c>
      <c r="E876" s="79" t="str">
        <f>+IF(C876&lt;&gt;"",VLOOKUP(MID(C876,18,5),NIVELES!$A$133:$B$213,2,0),"")</f>
        <v>PICHINCHA</v>
      </c>
      <c r="F876" s="80" t="s">
        <v>147</v>
      </c>
      <c r="G876" s="81" t="str">
        <f>+IF(F876&lt;&gt;"",VLOOKUP(F876,NIVELES!$A$246:$C$464,3,0),"")</f>
        <v xml:space="preserve"> </v>
      </c>
      <c r="H876" s="82" t="s">
        <v>1024</v>
      </c>
      <c r="I876" s="78" t="s">
        <v>2311</v>
      </c>
      <c r="J876" s="78" t="s">
        <v>1078</v>
      </c>
      <c r="K876" s="78" t="s">
        <v>2291</v>
      </c>
      <c r="L876" s="78" t="s">
        <v>2334</v>
      </c>
      <c r="M876" s="78">
        <v>30</v>
      </c>
      <c r="N876" s="78" t="s">
        <v>2327</v>
      </c>
      <c r="O876" s="78" t="s">
        <v>2324</v>
      </c>
      <c r="P876" s="82">
        <v>3</v>
      </c>
      <c r="Q876" s="78" t="s">
        <v>2301</v>
      </c>
      <c r="R876" s="82">
        <v>0</v>
      </c>
      <c r="S876" s="82">
        <v>0</v>
      </c>
      <c r="T876" s="82">
        <v>1</v>
      </c>
      <c r="U876" s="82">
        <v>1</v>
      </c>
      <c r="V876" s="82">
        <v>1</v>
      </c>
      <c r="W876" s="82">
        <v>0</v>
      </c>
      <c r="X876" s="82">
        <v>0</v>
      </c>
      <c r="Y876" s="82">
        <v>0</v>
      </c>
      <c r="Z876" s="82">
        <v>0</v>
      </c>
      <c r="AA876" s="82">
        <v>0</v>
      </c>
      <c r="AB876" s="82">
        <v>0</v>
      </c>
      <c r="AC876" s="82">
        <v>0</v>
      </c>
      <c r="AD876" s="85" t="str">
        <f>IF(A876&lt;&gt;"",IF(D876="DIRECCIÓN_DE_TRANSFERENCIAS","280 0031",VLOOKUP(C876,NIVELES!$A$14:$B$105,2,0)),"")</f>
        <v>280 2230</v>
      </c>
      <c r="AE876" s="86" t="s">
        <v>322</v>
      </c>
      <c r="AF876" s="86" t="s">
        <v>546</v>
      </c>
      <c r="AG876" s="79" t="str">
        <f>+IF(AF876&lt;&gt;"",VLOOKUP(AF876,NIVELES!$A$666:$B$673,2,0),"")</f>
        <v>ATENCIÓN_INTEGRAL_A_PERSONAS_CON_DISCAPACIDAD</v>
      </c>
      <c r="AH876" s="78" t="s">
        <v>453</v>
      </c>
      <c r="AI876" s="79" t="str">
        <f>IF(AH876&lt;&gt;"",VLOOKUP(CONCATENATE(AG876,AH876),NIVELES!$B$676:$C$745,2,0),"")</f>
        <v>Rectoría Inclusión Social</v>
      </c>
      <c r="AJ876" s="78" t="s">
        <v>517</v>
      </c>
      <c r="AK876" s="79" t="str">
        <f>+IF(AJ876&lt;&gt;"",VLOOKUP(AJ876,NIVELES!$A$816:$B$892,2,0),"")</f>
        <v>NO APLICA</v>
      </c>
      <c r="AL876" s="78" t="s">
        <v>554</v>
      </c>
      <c r="AM876" s="78">
        <v>530303</v>
      </c>
      <c r="AN876" s="79" t="str">
        <f>IF(AM876&lt;&gt;"",+VLOOKUP(AM876,NIVELES!$A$1652:$B$2466,2,0),"")</f>
        <v>Viáticos y Subsistencias en el Interior</v>
      </c>
      <c r="AO876" s="87">
        <v>640</v>
      </c>
      <c r="AP876" s="88">
        <v>0</v>
      </c>
      <c r="AQ876" s="88">
        <v>0</v>
      </c>
      <c r="AR876" s="88">
        <v>220</v>
      </c>
      <c r="AS876" s="88">
        <v>220</v>
      </c>
      <c r="AT876" s="88">
        <v>200</v>
      </c>
      <c r="AU876" s="88">
        <v>0</v>
      </c>
      <c r="AV876" s="88">
        <v>0</v>
      </c>
      <c r="AW876" s="88">
        <v>0</v>
      </c>
      <c r="AX876" s="88">
        <v>0</v>
      </c>
      <c r="AY876" s="88">
        <v>0</v>
      </c>
      <c r="AZ876" s="88">
        <v>0</v>
      </c>
      <c r="BA876" s="88">
        <v>0</v>
      </c>
      <c r="BB876" s="89">
        <f t="shared" si="51"/>
        <v>640</v>
      </c>
      <c r="BC876" s="90" t="str">
        <f t="shared" si="50"/>
        <v>OK</v>
      </c>
      <c r="BD876" s="91" t="str">
        <f t="shared" si="52"/>
        <v xml:space="preserve">                  </v>
      </c>
      <c r="BE876" s="92">
        <f t="shared" si="53"/>
        <v>3</v>
      </c>
    </row>
    <row r="877" spans="1:57" s="74" customFormat="1" ht="50.1" customHeight="1" x14ac:dyDescent="0.2">
      <c r="A877" s="78" t="s">
        <v>55</v>
      </c>
      <c r="B877" s="78" t="s">
        <v>56</v>
      </c>
      <c r="C877" s="78" t="s">
        <v>1030</v>
      </c>
      <c r="D877" s="78" t="s">
        <v>605</v>
      </c>
      <c r="E877" s="79" t="str">
        <f>+IF(C877&lt;&gt;"",VLOOKUP(MID(C877,18,5),NIVELES!$A$133:$B$213,2,0),"")</f>
        <v>PICHINCHA</v>
      </c>
      <c r="F877" s="80" t="s">
        <v>147</v>
      </c>
      <c r="G877" s="81" t="str">
        <f>+IF(F877&lt;&gt;"",VLOOKUP(F877,NIVELES!$A$246:$C$464,3,0),"")</f>
        <v xml:space="preserve"> </v>
      </c>
      <c r="H877" s="82" t="s">
        <v>1024</v>
      </c>
      <c r="I877" s="78" t="s">
        <v>2311</v>
      </c>
      <c r="J877" s="78" t="s">
        <v>1078</v>
      </c>
      <c r="K877" s="78" t="s">
        <v>2291</v>
      </c>
      <c r="L877" s="78" t="s">
        <v>2334</v>
      </c>
      <c r="M877" s="78">
        <v>30</v>
      </c>
      <c r="N877" s="78" t="s">
        <v>2327</v>
      </c>
      <c r="O877" s="78" t="s">
        <v>2323</v>
      </c>
      <c r="P877" s="82">
        <v>3</v>
      </c>
      <c r="Q877" s="78" t="s">
        <v>2301</v>
      </c>
      <c r="R877" s="82">
        <v>0</v>
      </c>
      <c r="S877" s="82">
        <v>0</v>
      </c>
      <c r="T877" s="82">
        <v>1</v>
      </c>
      <c r="U877" s="82">
        <v>1</v>
      </c>
      <c r="V877" s="82">
        <v>1</v>
      </c>
      <c r="W877" s="82">
        <v>0</v>
      </c>
      <c r="X877" s="82">
        <v>0</v>
      </c>
      <c r="Y877" s="82">
        <v>0</v>
      </c>
      <c r="Z877" s="82">
        <v>0</v>
      </c>
      <c r="AA877" s="82">
        <v>0</v>
      </c>
      <c r="AB877" s="82">
        <v>0</v>
      </c>
      <c r="AC877" s="82">
        <v>0</v>
      </c>
      <c r="AD877" s="85" t="str">
        <f>IF(A877&lt;&gt;"",IF(D877="DIRECCIÓN_DE_TRANSFERENCIAS","280 0031",VLOOKUP(C877,NIVELES!$A$14:$B$105,2,0)),"")</f>
        <v>280 2230</v>
      </c>
      <c r="AE877" s="86" t="s">
        <v>322</v>
      </c>
      <c r="AF877" s="86" t="s">
        <v>546</v>
      </c>
      <c r="AG877" s="79" t="str">
        <f>+IF(AF877&lt;&gt;"",VLOOKUP(AF877,NIVELES!$A$666:$B$673,2,0),"")</f>
        <v>ATENCIÓN_INTEGRAL_A_PERSONAS_CON_DISCAPACIDAD</v>
      </c>
      <c r="AH877" s="78" t="s">
        <v>453</v>
      </c>
      <c r="AI877" s="79" t="str">
        <f>IF(AH877&lt;&gt;"",VLOOKUP(CONCATENATE(AG877,AH877),NIVELES!$B$676:$C$745,2,0),"")</f>
        <v>Rectoría Inclusión Social</v>
      </c>
      <c r="AJ877" s="78" t="s">
        <v>517</v>
      </c>
      <c r="AK877" s="79" t="str">
        <f>+IF(AJ877&lt;&gt;"",VLOOKUP(AJ877,NIVELES!$A$816:$B$892,2,0),"")</f>
        <v>NO APLICA</v>
      </c>
      <c r="AL877" s="78" t="s">
        <v>554</v>
      </c>
      <c r="AM877" s="78">
        <v>530301</v>
      </c>
      <c r="AN877" s="79" t="str">
        <f>IF(AM877&lt;&gt;"",+VLOOKUP(AM877,NIVELES!$A$1652:$B$2466,2,0),"")</f>
        <v>Pasajes al Interior</v>
      </c>
      <c r="AO877" s="87">
        <v>200</v>
      </c>
      <c r="AP877" s="88">
        <v>0</v>
      </c>
      <c r="AQ877" s="88">
        <v>0</v>
      </c>
      <c r="AR877" s="88">
        <v>70</v>
      </c>
      <c r="AS877" s="88">
        <v>70</v>
      </c>
      <c r="AT877" s="88">
        <v>60</v>
      </c>
      <c r="AU877" s="88">
        <v>0</v>
      </c>
      <c r="AV877" s="88">
        <v>0</v>
      </c>
      <c r="AW877" s="88">
        <v>0</v>
      </c>
      <c r="AX877" s="88">
        <v>0</v>
      </c>
      <c r="AY877" s="88">
        <v>0</v>
      </c>
      <c r="AZ877" s="88">
        <v>0</v>
      </c>
      <c r="BA877" s="88">
        <v>0</v>
      </c>
      <c r="BB877" s="89">
        <f t="shared" si="51"/>
        <v>200</v>
      </c>
      <c r="BC877" s="90" t="str">
        <f t="shared" si="50"/>
        <v>OK</v>
      </c>
      <c r="BD877" s="91" t="str">
        <f t="shared" si="52"/>
        <v xml:space="preserve">                  </v>
      </c>
      <c r="BE877" s="92">
        <f t="shared" si="53"/>
        <v>3</v>
      </c>
    </row>
    <row r="878" spans="1:57" s="74" customFormat="1" ht="50.1" customHeight="1" x14ac:dyDescent="0.2">
      <c r="A878" s="78" t="s">
        <v>55</v>
      </c>
      <c r="B878" s="78" t="s">
        <v>56</v>
      </c>
      <c r="C878" s="78" t="s">
        <v>1030</v>
      </c>
      <c r="D878" s="78" t="s">
        <v>605</v>
      </c>
      <c r="E878" s="79" t="str">
        <f>+IF(C878&lt;&gt;"",VLOOKUP(MID(C878,18,5),NIVELES!$A$133:$B$213,2,0),"")</f>
        <v>PICHINCHA</v>
      </c>
      <c r="F878" s="80" t="s">
        <v>147</v>
      </c>
      <c r="G878" s="81" t="str">
        <f>+IF(F878&lt;&gt;"",VLOOKUP(F878,NIVELES!$A$246:$C$464,3,0),"")</f>
        <v xml:space="preserve"> </v>
      </c>
      <c r="H878" s="82" t="s">
        <v>1024</v>
      </c>
      <c r="I878" s="78" t="s">
        <v>2311</v>
      </c>
      <c r="J878" s="78" t="s">
        <v>1078</v>
      </c>
      <c r="K878" s="78" t="s">
        <v>2291</v>
      </c>
      <c r="L878" s="78" t="s">
        <v>2334</v>
      </c>
      <c r="M878" s="78">
        <v>30</v>
      </c>
      <c r="N878" s="78" t="s">
        <v>2327</v>
      </c>
      <c r="O878" s="78" t="s">
        <v>2344</v>
      </c>
      <c r="P878" s="82">
        <v>4</v>
      </c>
      <c r="Q878" s="78" t="s">
        <v>2355</v>
      </c>
      <c r="R878" s="82">
        <v>0</v>
      </c>
      <c r="S878" s="82">
        <v>1</v>
      </c>
      <c r="T878" s="82">
        <v>0</v>
      </c>
      <c r="U878" s="82">
        <v>1</v>
      </c>
      <c r="V878" s="82">
        <v>0</v>
      </c>
      <c r="W878" s="82">
        <v>0</v>
      </c>
      <c r="X878" s="82">
        <v>1</v>
      </c>
      <c r="Y878" s="82">
        <v>0</v>
      </c>
      <c r="Z878" s="82">
        <v>0</v>
      </c>
      <c r="AA878" s="82">
        <v>1</v>
      </c>
      <c r="AB878" s="82">
        <v>0</v>
      </c>
      <c r="AC878" s="82">
        <v>0</v>
      </c>
      <c r="AD878" s="85" t="str">
        <f>IF(A878&lt;&gt;"",IF(D878="DIRECCIÓN_DE_TRANSFERENCIAS","280 0031",VLOOKUP(C878,NIVELES!$A$14:$B$105,2,0)),"")</f>
        <v>280 2230</v>
      </c>
      <c r="AE878" s="86" t="s">
        <v>322</v>
      </c>
      <c r="AF878" s="86" t="s">
        <v>546</v>
      </c>
      <c r="AG878" s="79" t="str">
        <f>+IF(AF878&lt;&gt;"",VLOOKUP(AF878,NIVELES!$A$666:$B$673,2,0),"")</f>
        <v>ATENCIÓN_INTEGRAL_A_PERSONAS_CON_DISCAPACIDAD</v>
      </c>
      <c r="AH878" s="78" t="s">
        <v>511</v>
      </c>
      <c r="AI878" s="79" t="str">
        <f>IF(AH878&lt;&gt;"",VLOOKUP(CONCATENATE(AG878,AH878),NIVELES!$B$676:$C$745,2,0),"")</f>
        <v xml:space="preserve"> Prestacion  De  Servicios   Extramurales  - Atención  En  Hogar  Y  Comunidad</v>
      </c>
      <c r="AJ878" s="78" t="s">
        <v>429</v>
      </c>
      <c r="AK878" s="79" t="str">
        <f>+IF(AJ878&lt;&gt;"",VLOOKUP(AJ878,NIVELES!$A$816:$B$892,2,0),"")</f>
        <v xml:space="preserve">PROMOVER EL RECONOCIMIENTO Y GARANTIA DE LOS DERECHOS DE LAS MUJERES Y HOMBRES CON DISCAPACIDAD,  SU DEBIDA VALORACIÓN Y EL RESPETO A SU DIGNIDAD  </v>
      </c>
      <c r="AL878" s="78" t="s">
        <v>556</v>
      </c>
      <c r="AM878" s="78">
        <v>580104</v>
      </c>
      <c r="AN878" s="79" t="str">
        <f>IF(AM878&lt;&gt;"",+VLOOKUP(AM878,NIVELES!$A$1652:$B$2466,2,0),"")</f>
        <v>A Gobiernos Autónomos Descentralizados</v>
      </c>
      <c r="AO878" s="87">
        <v>77041.8</v>
      </c>
      <c r="AP878" s="88">
        <v>0</v>
      </c>
      <c r="AQ878" s="88">
        <v>19260.45</v>
      </c>
      <c r="AR878" s="88">
        <v>0</v>
      </c>
      <c r="AS878" s="88">
        <v>19260.45</v>
      </c>
      <c r="AT878" s="88">
        <v>0</v>
      </c>
      <c r="AU878" s="88">
        <v>0</v>
      </c>
      <c r="AV878" s="88">
        <v>19260.45</v>
      </c>
      <c r="AW878" s="88">
        <v>0</v>
      </c>
      <c r="AX878" s="88">
        <v>0</v>
      </c>
      <c r="AY878" s="88">
        <v>19260.45</v>
      </c>
      <c r="AZ878" s="88">
        <v>0</v>
      </c>
      <c r="BA878" s="88">
        <v>0</v>
      </c>
      <c r="BB878" s="89">
        <f t="shared" si="51"/>
        <v>77041.8</v>
      </c>
      <c r="BC878" s="90" t="str">
        <f t="shared" si="50"/>
        <v>OK</v>
      </c>
      <c r="BD878" s="91" t="str">
        <f t="shared" si="52"/>
        <v xml:space="preserve">                  </v>
      </c>
      <c r="BE878" s="92">
        <f t="shared" si="53"/>
        <v>4</v>
      </c>
    </row>
    <row r="879" spans="1:57" s="74" customFormat="1" ht="50.1" customHeight="1" x14ac:dyDescent="0.2">
      <c r="A879" s="78" t="s">
        <v>55</v>
      </c>
      <c r="B879" s="78" t="s">
        <v>56</v>
      </c>
      <c r="C879" s="78" t="s">
        <v>1030</v>
      </c>
      <c r="D879" s="78" t="s">
        <v>605</v>
      </c>
      <c r="E879" s="79" t="str">
        <f>+IF(C879&lt;&gt;"",VLOOKUP(MID(C879,18,5),NIVELES!$A$133:$B$213,2,0),"")</f>
        <v>PICHINCHA</v>
      </c>
      <c r="F879" s="80" t="s">
        <v>147</v>
      </c>
      <c r="G879" s="81" t="str">
        <f>+IF(F879&lt;&gt;"",VLOOKUP(F879,NIVELES!$A$246:$C$464,3,0),"")</f>
        <v xml:space="preserve"> </v>
      </c>
      <c r="H879" s="82" t="s">
        <v>1024</v>
      </c>
      <c r="I879" s="78" t="s">
        <v>2311</v>
      </c>
      <c r="J879" s="78" t="s">
        <v>1078</v>
      </c>
      <c r="K879" s="78" t="s">
        <v>2291</v>
      </c>
      <c r="L879" s="78" t="s">
        <v>2329</v>
      </c>
      <c r="M879" s="78">
        <v>107</v>
      </c>
      <c r="N879" s="78" t="s">
        <v>2330</v>
      </c>
      <c r="O879" s="78" t="s">
        <v>2356</v>
      </c>
      <c r="P879" s="82">
        <v>12</v>
      </c>
      <c r="Q879" s="78" t="s">
        <v>2301</v>
      </c>
      <c r="R879" s="82">
        <v>1</v>
      </c>
      <c r="S879" s="82">
        <v>1</v>
      </c>
      <c r="T879" s="82">
        <v>1</v>
      </c>
      <c r="U879" s="82">
        <v>1</v>
      </c>
      <c r="V879" s="82">
        <v>1</v>
      </c>
      <c r="W879" s="82">
        <v>1</v>
      </c>
      <c r="X879" s="82">
        <v>1</v>
      </c>
      <c r="Y879" s="82">
        <v>1</v>
      </c>
      <c r="Z879" s="82">
        <v>1</v>
      </c>
      <c r="AA879" s="82">
        <v>1</v>
      </c>
      <c r="AB879" s="82">
        <v>1</v>
      </c>
      <c r="AC879" s="82">
        <v>1</v>
      </c>
      <c r="AD879" s="85" t="str">
        <f>IF(A879&lt;&gt;"",IF(D879="DIRECCIÓN_DE_TRANSFERENCIAS","280 0031",VLOOKUP(C879,NIVELES!$A$14:$B$105,2,0)),"")</f>
        <v>280 2230</v>
      </c>
      <c r="AE879" s="86" t="s">
        <v>322</v>
      </c>
      <c r="AF879" s="86" t="s">
        <v>545</v>
      </c>
      <c r="AG879" s="79" t="str">
        <f>+IF(AF879&lt;&gt;"",VLOOKUP(AF879,NIVELES!$A$666:$B$673,2,0),"")</f>
        <v>SERVICIOS_DE_ATENCIÓN_GERONTOLÓGICA</v>
      </c>
      <c r="AH879" s="78" t="s">
        <v>322</v>
      </c>
      <c r="AI879" s="79" t="str">
        <f>IF(AH879&lt;&gt;"",VLOOKUP(CONCATENATE(AG879,AH879),NIVELES!$B$676:$C$745,2,0),"")</f>
        <v>Administracion De La Atencion Gerontologica</v>
      </c>
      <c r="AJ879" s="78" t="s">
        <v>380</v>
      </c>
      <c r="AK879" s="79" t="str">
        <f>+IF(AJ879&lt;&gt;"",VLOOKUP(AJ879,NIVELES!$A$816:$B$892,2,0),"")</f>
        <v>PROMOVER PRÁCTICAS DE CUIDADO A LAS PERSONAS ADULTAS MAYORES BAJO PARÁMETROS DE CALIDAD Y CALIDEZ</v>
      </c>
      <c r="AL879" s="78" t="s">
        <v>554</v>
      </c>
      <c r="AM879" s="78">
        <v>530803</v>
      </c>
      <c r="AN879" s="79" t="str">
        <f>IF(AM879&lt;&gt;"",+VLOOKUP(AM879,NIVELES!$A$1652:$B$2466,2,0),"")</f>
        <v>Combustibles y Lubricantes</v>
      </c>
      <c r="AO879" s="87">
        <v>510</v>
      </c>
      <c r="AP879" s="88">
        <v>42.5</v>
      </c>
      <c r="AQ879" s="88">
        <v>44.92</v>
      </c>
      <c r="AR879" s="88">
        <v>42.5</v>
      </c>
      <c r="AS879" s="88">
        <v>42.5</v>
      </c>
      <c r="AT879" s="88">
        <v>42.5</v>
      </c>
      <c r="AU879" s="88">
        <v>42.5</v>
      </c>
      <c r="AV879" s="88">
        <v>42.5</v>
      </c>
      <c r="AW879" s="88">
        <v>42.5</v>
      </c>
      <c r="AX879" s="88">
        <v>42.5</v>
      </c>
      <c r="AY879" s="88">
        <v>42.5</v>
      </c>
      <c r="AZ879" s="88">
        <v>42.5</v>
      </c>
      <c r="BA879" s="88">
        <v>40.079999999999984</v>
      </c>
      <c r="BB879" s="89">
        <f t="shared" si="51"/>
        <v>510</v>
      </c>
      <c r="BC879" s="90" t="str">
        <f t="shared" si="50"/>
        <v>OK</v>
      </c>
      <c r="BD879" s="91" t="str">
        <f t="shared" si="52"/>
        <v xml:space="preserve">                  </v>
      </c>
      <c r="BE879" s="92">
        <f t="shared" si="53"/>
        <v>12</v>
      </c>
    </row>
    <row r="880" spans="1:57" s="74" customFormat="1" ht="50.1" customHeight="1" x14ac:dyDescent="0.2">
      <c r="A880" s="78" t="s">
        <v>55</v>
      </c>
      <c r="B880" s="78" t="s">
        <v>56</v>
      </c>
      <c r="C880" s="78" t="s">
        <v>1031</v>
      </c>
      <c r="D880" s="78" t="s">
        <v>605</v>
      </c>
      <c r="E880" s="79" t="str">
        <f>+IF(C880&lt;&gt;"",VLOOKUP(MID(C880,18,5),NIVELES!$A$133:$B$213,2,0),"")</f>
        <v>ORELLANA</v>
      </c>
      <c r="F880" s="80" t="s">
        <v>175</v>
      </c>
      <c r="G880" s="81" t="str">
        <f>+IF(F880&lt;&gt;"",VLOOKUP(F880,NIVELES!$A$246:$C$464,3,0),"")</f>
        <v xml:space="preserve"> </v>
      </c>
      <c r="H880" s="82" t="s">
        <v>1024</v>
      </c>
      <c r="I880" s="78" t="s">
        <v>2311</v>
      </c>
      <c r="J880" s="78" t="s">
        <v>1078</v>
      </c>
      <c r="K880" s="78" t="s">
        <v>2291</v>
      </c>
      <c r="L880" s="78" t="s">
        <v>2318</v>
      </c>
      <c r="M880" s="78">
        <v>600</v>
      </c>
      <c r="N880" s="78" t="s">
        <v>2319</v>
      </c>
      <c r="O880" s="78" t="s">
        <v>2222</v>
      </c>
      <c r="P880" s="82">
        <v>4</v>
      </c>
      <c r="Q880" s="78" t="s">
        <v>2223</v>
      </c>
      <c r="R880" s="82">
        <v>0</v>
      </c>
      <c r="S880" s="82">
        <v>1</v>
      </c>
      <c r="T880" s="82">
        <v>0</v>
      </c>
      <c r="U880" s="82">
        <v>1</v>
      </c>
      <c r="V880" s="82">
        <v>0</v>
      </c>
      <c r="W880" s="82">
        <v>0</v>
      </c>
      <c r="X880" s="82">
        <v>1</v>
      </c>
      <c r="Y880" s="82">
        <v>0</v>
      </c>
      <c r="Z880" s="82">
        <v>0</v>
      </c>
      <c r="AA880" s="82">
        <v>1</v>
      </c>
      <c r="AB880" s="82">
        <v>0</v>
      </c>
      <c r="AC880" s="82">
        <v>0</v>
      </c>
      <c r="AD880" s="85" t="str">
        <f>IF(A880&lt;&gt;"",IF(D880="DIRECCIÓN_DE_TRANSFERENCIAS","280 0031",VLOOKUP(C880,NIVELES!$A$14:$B$105,2,0)),"")</f>
        <v>280 2320</v>
      </c>
      <c r="AE880" s="86" t="s">
        <v>322</v>
      </c>
      <c r="AF880" s="86" t="s">
        <v>543</v>
      </c>
      <c r="AG880" s="79" t="str">
        <f>+IF(AF880&lt;&gt;"",VLOOKUP(AF880,NIVELES!$A$666:$B$673,2,0),"")</f>
        <v>DESARROLLO_INFANTIL</v>
      </c>
      <c r="AH880" s="78" t="s">
        <v>320</v>
      </c>
      <c r="AI880" s="79" t="str">
        <f>IF(AH880&lt;&gt;"",VLOOKUP(CONCATENATE(AG880,AH880),NIVELES!$B$676:$C$745,2,0),"")</f>
        <v>Asegurar La Operacion Y Atencion De Cibv  Administrados Por Prestacion De Servicios A Traves De Cooperantes  Para Contribuir Al Desarrollo Integral De Niñas Y Niños</v>
      </c>
      <c r="AJ880" s="78" t="s">
        <v>387</v>
      </c>
      <c r="AK880" s="79" t="str">
        <f>+IF(AJ880&lt;&gt;"",VLOOKUP(AJ880,NIVELES!$A$816:$B$892,2,0),"")</f>
        <v>ASEGURAR EL DESARROLLO INFANTIL Y LA EDUCACIÓN INTEGRAL, CON CALIDAD Y CALIDEZ PARA TODOS LOS NIÑOS, NIÑAS Y ADOLESCENTES</v>
      </c>
      <c r="AL880" s="78" t="s">
        <v>556</v>
      </c>
      <c r="AM880" s="78">
        <v>580104</v>
      </c>
      <c r="AN880" s="79" t="str">
        <f>IF(AM880&lt;&gt;"",+VLOOKUP(AM880,NIVELES!$A$1652:$B$2466,2,0),"")</f>
        <v>A Gobiernos Autónomos Descentralizados</v>
      </c>
      <c r="AO880" s="87">
        <v>835726.28200000001</v>
      </c>
      <c r="AP880" s="88">
        <v>0</v>
      </c>
      <c r="AQ880" s="88">
        <v>208931.5705</v>
      </c>
      <c r="AR880" s="88">
        <v>0</v>
      </c>
      <c r="AS880" s="88">
        <v>208931.57</v>
      </c>
      <c r="AT880" s="88">
        <v>0</v>
      </c>
      <c r="AU880" s="88">
        <v>0</v>
      </c>
      <c r="AV880" s="88">
        <v>208931.57</v>
      </c>
      <c r="AW880" s="88">
        <v>0</v>
      </c>
      <c r="AX880" s="88">
        <v>0</v>
      </c>
      <c r="AY880" s="88">
        <v>208931.57149999996</v>
      </c>
      <c r="AZ880" s="88">
        <v>0</v>
      </c>
      <c r="BA880" s="88">
        <v>0</v>
      </c>
      <c r="BB880" s="89">
        <f t="shared" si="51"/>
        <v>835726.28200000001</v>
      </c>
      <c r="BC880" s="90" t="str">
        <f t="shared" si="50"/>
        <v>OK</v>
      </c>
      <c r="BD880" s="91" t="str">
        <f t="shared" si="52"/>
        <v xml:space="preserve">                  </v>
      </c>
      <c r="BE880" s="92">
        <f t="shared" si="53"/>
        <v>4</v>
      </c>
    </row>
    <row r="881" spans="1:57" s="74" customFormat="1" ht="50.1" customHeight="1" x14ac:dyDescent="0.2">
      <c r="A881" s="78" t="s">
        <v>55</v>
      </c>
      <c r="B881" s="78" t="s">
        <v>56</v>
      </c>
      <c r="C881" s="78" t="s">
        <v>1030</v>
      </c>
      <c r="D881" s="78" t="s">
        <v>605</v>
      </c>
      <c r="E881" s="79" t="str">
        <f>+IF(C881&lt;&gt;"",VLOOKUP(MID(C881,18,5),NIVELES!$A$133:$B$213,2,0),"")</f>
        <v>PICHINCHA</v>
      </c>
      <c r="F881" s="80" t="s">
        <v>147</v>
      </c>
      <c r="G881" s="81" t="str">
        <f>+IF(F881&lt;&gt;"",VLOOKUP(F881,NIVELES!$A$246:$C$464,3,0),"")</f>
        <v xml:space="preserve"> </v>
      </c>
      <c r="H881" s="82" t="s">
        <v>1024</v>
      </c>
      <c r="I881" s="78" t="s">
        <v>2311</v>
      </c>
      <c r="J881" s="78" t="s">
        <v>1078</v>
      </c>
      <c r="K881" s="78" t="s">
        <v>2291</v>
      </c>
      <c r="L881" s="78" t="s">
        <v>2312</v>
      </c>
      <c r="M881" s="78">
        <v>280</v>
      </c>
      <c r="N881" s="78" t="s">
        <v>2313</v>
      </c>
      <c r="O881" s="78" t="s">
        <v>2296</v>
      </c>
      <c r="P881" s="82">
        <v>12</v>
      </c>
      <c r="Q881" s="78" t="s">
        <v>2297</v>
      </c>
      <c r="R881" s="82">
        <v>1</v>
      </c>
      <c r="S881" s="82">
        <v>1</v>
      </c>
      <c r="T881" s="82">
        <v>1</v>
      </c>
      <c r="U881" s="82">
        <v>1</v>
      </c>
      <c r="V881" s="82">
        <v>1</v>
      </c>
      <c r="W881" s="82">
        <v>1</v>
      </c>
      <c r="X881" s="82">
        <v>1</v>
      </c>
      <c r="Y881" s="82">
        <v>1</v>
      </c>
      <c r="Z881" s="82">
        <v>1</v>
      </c>
      <c r="AA881" s="82">
        <v>1</v>
      </c>
      <c r="AB881" s="82">
        <v>1</v>
      </c>
      <c r="AC881" s="82">
        <v>1</v>
      </c>
      <c r="AD881" s="85" t="str">
        <f>IF(A881&lt;&gt;"",IF(D881="DIRECCIÓN_DE_TRANSFERENCIAS","280 0031",VLOOKUP(C881,NIVELES!$A$14:$B$105,2,0)),"")</f>
        <v>280 2230</v>
      </c>
      <c r="AE881" s="86" t="s">
        <v>322</v>
      </c>
      <c r="AF881" s="86" t="s">
        <v>543</v>
      </c>
      <c r="AG881" s="79" t="str">
        <f>+IF(AF881&lt;&gt;"",VLOOKUP(AF881,NIVELES!$A$666:$B$673,2,0),"")</f>
        <v>DESARROLLO_INFANTIL</v>
      </c>
      <c r="AH881" s="78" t="s">
        <v>322</v>
      </c>
      <c r="AI881" s="79" t="str">
        <f>IF(AH881&lt;&gt;"",VLOOKUP(CONCATENATE(AG881,AH881),NIVELES!$B$676:$C$745,2,0),"")</f>
        <v>Centros Infantiles Del Buen Vivir Atencion Directa -Funcionamiento Operación Y Atencion De Unidades</v>
      </c>
      <c r="AJ881" s="78" t="s">
        <v>517</v>
      </c>
      <c r="AK881" s="79" t="str">
        <f>+IF(AJ881&lt;&gt;"",VLOOKUP(AJ881,NIVELES!$A$816:$B$892,2,0),"")</f>
        <v>NO APLICA</v>
      </c>
      <c r="AL881" s="78" t="s">
        <v>554</v>
      </c>
      <c r="AM881" s="78">
        <v>530101</v>
      </c>
      <c r="AN881" s="79" t="str">
        <f>IF(AM881&lt;&gt;"",+VLOOKUP(AM881,NIVELES!$A$1652:$B$2466,2,0),"")</f>
        <v>Agua Potable</v>
      </c>
      <c r="AO881" s="87">
        <v>1700</v>
      </c>
      <c r="AP881" s="88">
        <v>141.66666666666666</v>
      </c>
      <c r="AQ881" s="88">
        <v>201.77</v>
      </c>
      <c r="AR881" s="88">
        <v>141.66999999999999</v>
      </c>
      <c r="AS881" s="88">
        <v>141.66999999999999</v>
      </c>
      <c r="AT881" s="88">
        <v>141.66999999999999</v>
      </c>
      <c r="AU881" s="88">
        <v>141.66999999999999</v>
      </c>
      <c r="AV881" s="88">
        <v>141.66999999999999</v>
      </c>
      <c r="AW881" s="88">
        <v>141.66999999999999</v>
      </c>
      <c r="AX881" s="88">
        <v>141.66999999999999</v>
      </c>
      <c r="AY881" s="88">
        <v>141.66999999999999</v>
      </c>
      <c r="AZ881" s="88">
        <v>141.66999999999999</v>
      </c>
      <c r="BA881" s="88">
        <v>81.533333333333076</v>
      </c>
      <c r="BB881" s="89">
        <f t="shared" si="51"/>
        <v>1700</v>
      </c>
      <c r="BC881" s="90" t="str">
        <f t="shared" si="50"/>
        <v>OK</v>
      </c>
      <c r="BD881" s="91" t="str">
        <f t="shared" si="52"/>
        <v xml:space="preserve">                  </v>
      </c>
      <c r="BE881" s="92">
        <f t="shared" si="53"/>
        <v>12</v>
      </c>
    </row>
    <row r="882" spans="1:57" s="74" customFormat="1" ht="50.1" customHeight="1" x14ac:dyDescent="0.2">
      <c r="A882" s="78" t="s">
        <v>55</v>
      </c>
      <c r="B882" s="78" t="s">
        <v>56</v>
      </c>
      <c r="C882" s="78" t="s">
        <v>1030</v>
      </c>
      <c r="D882" s="78" t="s">
        <v>605</v>
      </c>
      <c r="E882" s="79" t="str">
        <f>+IF(C882&lt;&gt;"",VLOOKUP(MID(C882,18,5),NIVELES!$A$133:$B$213,2,0),"")</f>
        <v>PICHINCHA</v>
      </c>
      <c r="F882" s="80" t="s">
        <v>147</v>
      </c>
      <c r="G882" s="81" t="str">
        <f>+IF(F882&lt;&gt;"",VLOOKUP(F882,NIVELES!$A$246:$C$464,3,0),"")</f>
        <v xml:space="preserve"> </v>
      </c>
      <c r="H882" s="82" t="s">
        <v>1024</v>
      </c>
      <c r="I882" s="78" t="s">
        <v>2311</v>
      </c>
      <c r="J882" s="78" t="s">
        <v>1078</v>
      </c>
      <c r="K882" s="78" t="s">
        <v>2291</v>
      </c>
      <c r="L882" s="78" t="s">
        <v>2312</v>
      </c>
      <c r="M882" s="78">
        <v>280</v>
      </c>
      <c r="N882" s="78" t="s">
        <v>2313</v>
      </c>
      <c r="O882" s="78" t="s">
        <v>2296</v>
      </c>
      <c r="P882" s="82">
        <v>12</v>
      </c>
      <c r="Q882" s="78" t="s">
        <v>2314</v>
      </c>
      <c r="R882" s="82">
        <v>1</v>
      </c>
      <c r="S882" s="82">
        <v>1</v>
      </c>
      <c r="T882" s="82">
        <v>1</v>
      </c>
      <c r="U882" s="82">
        <v>1</v>
      </c>
      <c r="V882" s="82">
        <v>1</v>
      </c>
      <c r="W882" s="82">
        <v>1</v>
      </c>
      <c r="X882" s="82">
        <v>1</v>
      </c>
      <c r="Y882" s="82">
        <v>1</v>
      </c>
      <c r="Z882" s="82">
        <v>1</v>
      </c>
      <c r="AA882" s="82">
        <v>1</v>
      </c>
      <c r="AB882" s="82">
        <v>1</v>
      </c>
      <c r="AC882" s="82">
        <v>1</v>
      </c>
      <c r="AD882" s="85" t="str">
        <f>IF(A882&lt;&gt;"",IF(D882="DIRECCIÓN_DE_TRANSFERENCIAS","280 0031",VLOOKUP(C882,NIVELES!$A$14:$B$105,2,0)),"")</f>
        <v>280 2230</v>
      </c>
      <c r="AE882" s="86" t="s">
        <v>322</v>
      </c>
      <c r="AF882" s="86" t="s">
        <v>543</v>
      </c>
      <c r="AG882" s="79" t="str">
        <f>+IF(AF882&lt;&gt;"",VLOOKUP(AF882,NIVELES!$A$666:$B$673,2,0),"")</f>
        <v>DESARROLLO_INFANTIL</v>
      </c>
      <c r="AH882" s="78" t="s">
        <v>322</v>
      </c>
      <c r="AI882" s="79" t="str">
        <f>IF(AH882&lt;&gt;"",VLOOKUP(CONCATENATE(AG882,AH882),NIVELES!$B$676:$C$745,2,0),"")</f>
        <v>Centros Infantiles Del Buen Vivir Atencion Directa -Funcionamiento Operación Y Atencion De Unidades</v>
      </c>
      <c r="AJ882" s="78" t="s">
        <v>517</v>
      </c>
      <c r="AK882" s="79" t="str">
        <f>+IF(AJ882&lt;&gt;"",VLOOKUP(AJ882,NIVELES!$A$816:$B$892,2,0),"")</f>
        <v>NO APLICA</v>
      </c>
      <c r="AL882" s="78" t="s">
        <v>554</v>
      </c>
      <c r="AM882" s="78">
        <v>530104</v>
      </c>
      <c r="AN882" s="79" t="str">
        <f>IF(AM882&lt;&gt;"",+VLOOKUP(AM882,NIVELES!$A$1652:$B$2466,2,0),"")</f>
        <v>Energía Eléctrica</v>
      </c>
      <c r="AO882" s="87">
        <v>1808</v>
      </c>
      <c r="AP882" s="88">
        <v>150.66666666666666</v>
      </c>
      <c r="AQ882" s="88">
        <v>167.58</v>
      </c>
      <c r="AR882" s="88">
        <v>150.66666666666666</v>
      </c>
      <c r="AS882" s="88">
        <v>150.66666666666666</v>
      </c>
      <c r="AT882" s="88">
        <v>150.66666666666666</v>
      </c>
      <c r="AU882" s="88">
        <v>150.66666666666666</v>
      </c>
      <c r="AV882" s="88">
        <v>150.66666666666666</v>
      </c>
      <c r="AW882" s="88">
        <v>150.66666666666666</v>
      </c>
      <c r="AX882" s="88">
        <v>150.66666666666666</v>
      </c>
      <c r="AY882" s="88">
        <v>150.66666666666666</v>
      </c>
      <c r="AZ882" s="88">
        <v>150.66666666666666</v>
      </c>
      <c r="BA882" s="88">
        <v>133.7533333333331</v>
      </c>
      <c r="BB882" s="89">
        <f t="shared" si="51"/>
        <v>1808</v>
      </c>
      <c r="BC882" s="90" t="str">
        <f t="shared" si="50"/>
        <v>OK</v>
      </c>
      <c r="BD882" s="91" t="str">
        <f t="shared" si="52"/>
        <v xml:space="preserve">                  </v>
      </c>
      <c r="BE882" s="92">
        <f t="shared" si="53"/>
        <v>12</v>
      </c>
    </row>
    <row r="883" spans="1:57" s="74" customFormat="1" ht="50.1" customHeight="1" x14ac:dyDescent="0.2">
      <c r="A883" s="78" t="s">
        <v>55</v>
      </c>
      <c r="B883" s="78" t="s">
        <v>56</v>
      </c>
      <c r="C883" s="78" t="s">
        <v>1030</v>
      </c>
      <c r="D883" s="78" t="s">
        <v>605</v>
      </c>
      <c r="E883" s="79" t="str">
        <f>+IF(C883&lt;&gt;"",VLOOKUP(MID(C883,18,5),NIVELES!$A$133:$B$213,2,0),"")</f>
        <v>PICHINCHA</v>
      </c>
      <c r="F883" s="80" t="s">
        <v>147</v>
      </c>
      <c r="G883" s="81" t="str">
        <f>+IF(F883&lt;&gt;"",VLOOKUP(F883,NIVELES!$A$246:$C$464,3,0),"")</f>
        <v xml:space="preserve"> </v>
      </c>
      <c r="H883" s="82" t="s">
        <v>1024</v>
      </c>
      <c r="I883" s="78" t="s">
        <v>2311</v>
      </c>
      <c r="J883" s="78" t="s">
        <v>1078</v>
      </c>
      <c r="K883" s="78" t="s">
        <v>2291</v>
      </c>
      <c r="L883" s="78" t="s">
        <v>2312</v>
      </c>
      <c r="M883" s="78">
        <v>280</v>
      </c>
      <c r="N883" s="78" t="s">
        <v>2313</v>
      </c>
      <c r="O883" s="78" t="s">
        <v>2296</v>
      </c>
      <c r="P883" s="82">
        <v>12</v>
      </c>
      <c r="Q883" s="78" t="s">
        <v>2299</v>
      </c>
      <c r="R883" s="82">
        <v>1</v>
      </c>
      <c r="S883" s="82">
        <v>1</v>
      </c>
      <c r="T883" s="82">
        <v>1</v>
      </c>
      <c r="U883" s="82">
        <v>1</v>
      </c>
      <c r="V883" s="82">
        <v>1</v>
      </c>
      <c r="W883" s="82">
        <v>1</v>
      </c>
      <c r="X883" s="82">
        <v>1</v>
      </c>
      <c r="Y883" s="82">
        <v>1</v>
      </c>
      <c r="Z883" s="82">
        <v>1</v>
      </c>
      <c r="AA883" s="82">
        <v>1</v>
      </c>
      <c r="AB883" s="82">
        <v>1</v>
      </c>
      <c r="AC883" s="82">
        <v>1</v>
      </c>
      <c r="AD883" s="85" t="str">
        <f>IF(A883&lt;&gt;"",IF(D883="DIRECCIÓN_DE_TRANSFERENCIAS","280 0031",VLOOKUP(C883,NIVELES!$A$14:$B$105,2,0)),"")</f>
        <v>280 2230</v>
      </c>
      <c r="AE883" s="86" t="s">
        <v>322</v>
      </c>
      <c r="AF883" s="86" t="s">
        <v>543</v>
      </c>
      <c r="AG883" s="79" t="str">
        <f>+IF(AF883&lt;&gt;"",VLOOKUP(AF883,NIVELES!$A$666:$B$673,2,0),"")</f>
        <v>DESARROLLO_INFANTIL</v>
      </c>
      <c r="AH883" s="78" t="s">
        <v>322</v>
      </c>
      <c r="AI883" s="79" t="str">
        <f>IF(AH883&lt;&gt;"",VLOOKUP(CONCATENATE(AG883,AH883),NIVELES!$B$676:$C$745,2,0),"")</f>
        <v>Centros Infantiles Del Buen Vivir Atencion Directa -Funcionamiento Operación Y Atencion De Unidades</v>
      </c>
      <c r="AJ883" s="78" t="s">
        <v>517</v>
      </c>
      <c r="AK883" s="79" t="str">
        <f>+IF(AJ883&lt;&gt;"",VLOOKUP(AJ883,NIVELES!$A$816:$B$892,2,0),"")</f>
        <v>NO APLICA</v>
      </c>
      <c r="AL883" s="78" t="s">
        <v>554</v>
      </c>
      <c r="AM883" s="78">
        <v>530105</v>
      </c>
      <c r="AN883" s="79" t="str">
        <f>IF(AM883&lt;&gt;"",+VLOOKUP(AM883,NIVELES!$A$1652:$B$2466,2,0),"")</f>
        <v>Telecomunicaciones</v>
      </c>
      <c r="AO883" s="87">
        <v>1059</v>
      </c>
      <c r="AP883" s="88">
        <v>88.25</v>
      </c>
      <c r="AQ883" s="88">
        <v>115.31</v>
      </c>
      <c r="AR883" s="88">
        <v>88.25</v>
      </c>
      <c r="AS883" s="88">
        <v>88.25</v>
      </c>
      <c r="AT883" s="88">
        <v>88.25</v>
      </c>
      <c r="AU883" s="88">
        <v>88.25</v>
      </c>
      <c r="AV883" s="88">
        <v>88.25</v>
      </c>
      <c r="AW883" s="88">
        <v>88.25</v>
      </c>
      <c r="AX883" s="88">
        <v>88.25</v>
      </c>
      <c r="AY883" s="88">
        <v>88.25</v>
      </c>
      <c r="AZ883" s="88">
        <v>88.25</v>
      </c>
      <c r="BA883" s="88">
        <v>61.190000000000055</v>
      </c>
      <c r="BB883" s="89">
        <f t="shared" si="51"/>
        <v>1059</v>
      </c>
      <c r="BC883" s="90" t="str">
        <f t="shared" si="50"/>
        <v>OK</v>
      </c>
      <c r="BD883" s="91" t="str">
        <f t="shared" si="52"/>
        <v xml:space="preserve">                  </v>
      </c>
      <c r="BE883" s="92">
        <f t="shared" si="53"/>
        <v>12</v>
      </c>
    </row>
    <row r="884" spans="1:57" s="74" customFormat="1" ht="50.1" customHeight="1" x14ac:dyDescent="0.2">
      <c r="A884" s="78" t="s">
        <v>55</v>
      </c>
      <c r="B884" s="78" t="s">
        <v>56</v>
      </c>
      <c r="C884" s="78" t="s">
        <v>1030</v>
      </c>
      <c r="D884" s="78" t="s">
        <v>605</v>
      </c>
      <c r="E884" s="79" t="str">
        <f>+IF(C884&lt;&gt;"",VLOOKUP(MID(C884,18,5),NIVELES!$A$133:$B$213,2,0),"")</f>
        <v>PICHINCHA</v>
      </c>
      <c r="F884" s="80" t="s">
        <v>147</v>
      </c>
      <c r="G884" s="81" t="str">
        <f>+IF(F884&lt;&gt;"",VLOOKUP(F884,NIVELES!$A$246:$C$464,3,0),"")</f>
        <v xml:space="preserve"> </v>
      </c>
      <c r="H884" s="82" t="s">
        <v>1024</v>
      </c>
      <c r="I884" s="78" t="s">
        <v>2311</v>
      </c>
      <c r="J884" s="78" t="s">
        <v>1078</v>
      </c>
      <c r="K884" s="78" t="s">
        <v>2291</v>
      </c>
      <c r="L884" s="78" t="s">
        <v>2312</v>
      </c>
      <c r="M884" s="78">
        <v>280</v>
      </c>
      <c r="N884" s="78" t="s">
        <v>2313</v>
      </c>
      <c r="O884" s="78" t="s">
        <v>2300</v>
      </c>
      <c r="P884" s="82">
        <v>12</v>
      </c>
      <c r="Q884" s="78" t="s">
        <v>2301</v>
      </c>
      <c r="R884" s="82">
        <v>1</v>
      </c>
      <c r="S884" s="82">
        <v>1</v>
      </c>
      <c r="T884" s="82">
        <v>1</v>
      </c>
      <c r="U884" s="82">
        <v>1</v>
      </c>
      <c r="V884" s="82">
        <v>1</v>
      </c>
      <c r="W884" s="82">
        <v>1</v>
      </c>
      <c r="X884" s="82">
        <v>1</v>
      </c>
      <c r="Y884" s="82">
        <v>1</v>
      </c>
      <c r="Z884" s="82">
        <v>1</v>
      </c>
      <c r="AA884" s="82">
        <v>1</v>
      </c>
      <c r="AB884" s="82">
        <v>1</v>
      </c>
      <c r="AC884" s="82">
        <v>1</v>
      </c>
      <c r="AD884" s="85" t="str">
        <f>IF(A884&lt;&gt;"",IF(D884="DIRECCIÓN_DE_TRANSFERENCIAS","280 0031",VLOOKUP(C884,NIVELES!$A$14:$B$105,2,0)),"")</f>
        <v>280 2230</v>
      </c>
      <c r="AE884" s="86" t="s">
        <v>322</v>
      </c>
      <c r="AF884" s="86" t="s">
        <v>543</v>
      </c>
      <c r="AG884" s="79" t="str">
        <f>+IF(AF884&lt;&gt;"",VLOOKUP(AF884,NIVELES!$A$666:$B$673,2,0),"")</f>
        <v>DESARROLLO_INFANTIL</v>
      </c>
      <c r="AH884" s="78" t="s">
        <v>322</v>
      </c>
      <c r="AI884" s="79" t="str">
        <f>IF(AH884&lt;&gt;"",VLOOKUP(CONCATENATE(AG884,AH884),NIVELES!$B$676:$C$745,2,0),"")</f>
        <v>Centros Infantiles Del Buen Vivir Atencion Directa -Funcionamiento Operación Y Atencion De Unidades</v>
      </c>
      <c r="AJ884" s="78" t="s">
        <v>517</v>
      </c>
      <c r="AK884" s="79" t="str">
        <f>+IF(AJ884&lt;&gt;"",VLOOKUP(AJ884,NIVELES!$A$816:$B$892,2,0),"")</f>
        <v>NO APLICA</v>
      </c>
      <c r="AL884" s="78" t="s">
        <v>554</v>
      </c>
      <c r="AM884" s="78">
        <v>530208</v>
      </c>
      <c r="AN884" s="79" t="str">
        <f>IF(AM884&lt;&gt;"",+VLOOKUP(AM884,NIVELES!$A$1652:$B$2466,2,0),"")</f>
        <v>Servicio de Seguridad y Vigilancia</v>
      </c>
      <c r="AO884" s="87">
        <v>20280</v>
      </c>
      <c r="AP884" s="88">
        <v>0</v>
      </c>
      <c r="AQ884" s="88">
        <v>10080</v>
      </c>
      <c r="AR884" s="88">
        <v>0</v>
      </c>
      <c r="AS884" s="88">
        <v>0</v>
      </c>
      <c r="AT884" s="88">
        <v>0</v>
      </c>
      <c r="AU884" s="88">
        <v>0</v>
      </c>
      <c r="AV884" s="88">
        <v>0</v>
      </c>
      <c r="AW884" s="88">
        <v>0</v>
      </c>
      <c r="AX884" s="88">
        <v>0</v>
      </c>
      <c r="AY884" s="88">
        <v>0</v>
      </c>
      <c r="AZ884" s="88">
        <v>0</v>
      </c>
      <c r="BA884" s="88">
        <v>10200</v>
      </c>
      <c r="BB884" s="89">
        <f t="shared" si="51"/>
        <v>20280</v>
      </c>
      <c r="BC884" s="90" t="str">
        <f t="shared" si="50"/>
        <v>OK</v>
      </c>
      <c r="BD884" s="91" t="str">
        <f t="shared" si="52"/>
        <v xml:space="preserve">                  </v>
      </c>
      <c r="BE884" s="92">
        <f t="shared" si="53"/>
        <v>12</v>
      </c>
    </row>
    <row r="885" spans="1:57" s="74" customFormat="1" ht="50.1" customHeight="1" x14ac:dyDescent="0.2">
      <c r="A885" s="78" t="s">
        <v>55</v>
      </c>
      <c r="B885" s="78" t="s">
        <v>56</v>
      </c>
      <c r="C885" s="78" t="s">
        <v>1030</v>
      </c>
      <c r="D885" s="78" t="s">
        <v>605</v>
      </c>
      <c r="E885" s="79" t="str">
        <f>+IF(C885&lt;&gt;"",VLOOKUP(MID(C885,18,5),NIVELES!$A$133:$B$213,2,0),"")</f>
        <v>PICHINCHA</v>
      </c>
      <c r="F885" s="80" t="s">
        <v>147</v>
      </c>
      <c r="G885" s="81" t="str">
        <f>+IF(F885&lt;&gt;"",VLOOKUP(F885,NIVELES!$A$246:$C$464,3,0),"")</f>
        <v xml:space="preserve"> </v>
      </c>
      <c r="H885" s="82" t="s">
        <v>1024</v>
      </c>
      <c r="I885" s="78" t="s">
        <v>2311</v>
      </c>
      <c r="J885" s="78" t="s">
        <v>1078</v>
      </c>
      <c r="K885" s="78" t="s">
        <v>2291</v>
      </c>
      <c r="L885" s="78" t="s">
        <v>2312</v>
      </c>
      <c r="M885" s="78">
        <v>280</v>
      </c>
      <c r="N885" s="78" t="s">
        <v>2313</v>
      </c>
      <c r="O885" s="78" t="s">
        <v>2357</v>
      </c>
      <c r="P885" s="82">
        <v>12</v>
      </c>
      <c r="Q885" s="78" t="s">
        <v>2301</v>
      </c>
      <c r="R885" s="82">
        <v>1</v>
      </c>
      <c r="S885" s="82">
        <v>1</v>
      </c>
      <c r="T885" s="82">
        <v>1</v>
      </c>
      <c r="U885" s="82">
        <v>1</v>
      </c>
      <c r="V885" s="82">
        <v>1</v>
      </c>
      <c r="W885" s="82">
        <v>1</v>
      </c>
      <c r="X885" s="82">
        <v>1</v>
      </c>
      <c r="Y885" s="82">
        <v>1</v>
      </c>
      <c r="Z885" s="82">
        <v>1</v>
      </c>
      <c r="AA885" s="82">
        <v>1</v>
      </c>
      <c r="AB885" s="82">
        <v>1</v>
      </c>
      <c r="AC885" s="82">
        <v>1</v>
      </c>
      <c r="AD885" s="85" t="str">
        <f>IF(A885&lt;&gt;"",IF(D885="DIRECCIÓN_DE_TRANSFERENCIAS","280 0031",VLOOKUP(C885,NIVELES!$A$14:$B$105,2,0)),"")</f>
        <v>280 2230</v>
      </c>
      <c r="AE885" s="86" t="s">
        <v>322</v>
      </c>
      <c r="AF885" s="86" t="s">
        <v>543</v>
      </c>
      <c r="AG885" s="79" t="str">
        <f>+IF(AF885&lt;&gt;"",VLOOKUP(AF885,NIVELES!$A$666:$B$673,2,0),"")</f>
        <v>DESARROLLO_INFANTIL</v>
      </c>
      <c r="AH885" s="78" t="s">
        <v>322</v>
      </c>
      <c r="AI885" s="79" t="str">
        <f>IF(AH885&lt;&gt;"",VLOOKUP(CONCATENATE(AG885,AH885),NIVELES!$B$676:$C$745,2,0),"")</f>
        <v>Centros Infantiles Del Buen Vivir Atencion Directa -Funcionamiento Operación Y Atencion De Unidades</v>
      </c>
      <c r="AJ885" s="78" t="s">
        <v>517</v>
      </c>
      <c r="AK885" s="79" t="str">
        <f>+IF(AJ885&lt;&gt;"",VLOOKUP(AJ885,NIVELES!$A$816:$B$892,2,0),"")</f>
        <v>NO APLICA</v>
      </c>
      <c r="AL885" s="78" t="s">
        <v>554</v>
      </c>
      <c r="AM885" s="78">
        <v>530209</v>
      </c>
      <c r="AN885" s="79" t="str">
        <f>IF(AM885&lt;&gt;"",+VLOOKUP(AM885,NIVELES!$A$1652:$B$2466,2,0),"")</f>
        <v>Servicios de Aseo; Lavado de Vestimenta de Trabajo; Fumigación, Desinfección y Limpieza de Instalaciones</v>
      </c>
      <c r="AO885" s="87">
        <v>20520</v>
      </c>
      <c r="AP885" s="88">
        <v>1710</v>
      </c>
      <c r="AQ885" s="88">
        <v>2574.2399999999998</v>
      </c>
      <c r="AR885" s="88">
        <v>1710</v>
      </c>
      <c r="AS885" s="88">
        <v>1710</v>
      </c>
      <c r="AT885" s="88">
        <v>1710</v>
      </c>
      <c r="AU885" s="88">
        <v>1710</v>
      </c>
      <c r="AV885" s="88">
        <v>1710</v>
      </c>
      <c r="AW885" s="88">
        <v>1710</v>
      </c>
      <c r="AX885" s="88">
        <v>1710</v>
      </c>
      <c r="AY885" s="88">
        <v>1710</v>
      </c>
      <c r="AZ885" s="88">
        <v>1710</v>
      </c>
      <c r="BA885" s="88">
        <v>845.76000000000204</v>
      </c>
      <c r="BB885" s="89">
        <f t="shared" si="51"/>
        <v>20520</v>
      </c>
      <c r="BC885" s="90" t="str">
        <f t="shared" si="50"/>
        <v>OK</v>
      </c>
      <c r="BD885" s="91" t="str">
        <f t="shared" si="52"/>
        <v xml:space="preserve">                  </v>
      </c>
      <c r="BE885" s="92">
        <f t="shared" si="53"/>
        <v>12</v>
      </c>
    </row>
    <row r="886" spans="1:57" s="74" customFormat="1" ht="50.1" customHeight="1" x14ac:dyDescent="0.2">
      <c r="A886" s="78" t="s">
        <v>55</v>
      </c>
      <c r="B886" s="78" t="s">
        <v>56</v>
      </c>
      <c r="C886" s="78" t="s">
        <v>1030</v>
      </c>
      <c r="D886" s="78" t="s">
        <v>605</v>
      </c>
      <c r="E886" s="79" t="str">
        <f>+IF(C886&lt;&gt;"",VLOOKUP(MID(C886,18,5),NIVELES!$A$133:$B$213,2,0),"")</f>
        <v>PICHINCHA</v>
      </c>
      <c r="F886" s="80" t="s">
        <v>147</v>
      </c>
      <c r="G886" s="81" t="str">
        <f>+IF(F886&lt;&gt;"",VLOOKUP(F886,NIVELES!$A$246:$C$464,3,0),"")</f>
        <v xml:space="preserve"> </v>
      </c>
      <c r="H886" s="82" t="s">
        <v>1024</v>
      </c>
      <c r="I886" s="78" t="s">
        <v>2311</v>
      </c>
      <c r="J886" s="78" t="s">
        <v>1078</v>
      </c>
      <c r="K886" s="78" t="s">
        <v>2291</v>
      </c>
      <c r="L886" s="78" t="s">
        <v>2312</v>
      </c>
      <c r="M886" s="78">
        <v>280</v>
      </c>
      <c r="N886" s="78" t="s">
        <v>2313</v>
      </c>
      <c r="O886" s="78" t="s">
        <v>2212</v>
      </c>
      <c r="P886" s="82">
        <v>12</v>
      </c>
      <c r="Q886" s="78" t="s">
        <v>2315</v>
      </c>
      <c r="R886" s="82">
        <v>1</v>
      </c>
      <c r="S886" s="82">
        <v>1</v>
      </c>
      <c r="T886" s="82">
        <v>1</v>
      </c>
      <c r="U886" s="82">
        <v>1</v>
      </c>
      <c r="V886" s="82">
        <v>1</v>
      </c>
      <c r="W886" s="82">
        <v>1</v>
      </c>
      <c r="X886" s="82">
        <v>1</v>
      </c>
      <c r="Y886" s="82">
        <v>1</v>
      </c>
      <c r="Z886" s="82">
        <v>1</v>
      </c>
      <c r="AA886" s="82">
        <v>1</v>
      </c>
      <c r="AB886" s="82">
        <v>1</v>
      </c>
      <c r="AC886" s="82">
        <v>1</v>
      </c>
      <c r="AD886" s="85" t="str">
        <f>IF(A886&lt;&gt;"",IF(D886="DIRECCIÓN_DE_TRANSFERENCIAS","280 0031",VLOOKUP(C886,NIVELES!$A$14:$B$105,2,0)),"")</f>
        <v>280 2230</v>
      </c>
      <c r="AE886" s="86" t="s">
        <v>322</v>
      </c>
      <c r="AF886" s="86" t="s">
        <v>543</v>
      </c>
      <c r="AG886" s="79" t="str">
        <f>+IF(AF886&lt;&gt;"",VLOOKUP(AF886,NIVELES!$A$666:$B$673,2,0),"")</f>
        <v>DESARROLLO_INFANTIL</v>
      </c>
      <c r="AH886" s="78" t="s">
        <v>322</v>
      </c>
      <c r="AI886" s="79" t="str">
        <f>IF(AH886&lt;&gt;"",VLOOKUP(CONCATENATE(AG886,AH886),NIVELES!$B$676:$C$745,2,0),"")</f>
        <v>Centros Infantiles Del Buen Vivir Atencion Directa -Funcionamiento Operación Y Atencion De Unidades</v>
      </c>
      <c r="AJ886" s="78" t="s">
        <v>517</v>
      </c>
      <c r="AK886" s="79" t="str">
        <f>+IF(AJ886&lt;&gt;"",VLOOKUP(AJ886,NIVELES!$A$816:$B$892,2,0),"")</f>
        <v>NO APLICA</v>
      </c>
      <c r="AL886" s="78" t="s">
        <v>554</v>
      </c>
      <c r="AM886" s="78">
        <v>530235</v>
      </c>
      <c r="AN886" s="79" t="str">
        <f>IF(AM886&lt;&gt;"",+VLOOKUP(AM886,NIVELES!$A$1652:$B$2466,2,0),"")</f>
        <v>Servicio de Alimentación</v>
      </c>
      <c r="AO886" s="87">
        <v>155701.10999999999</v>
      </c>
      <c r="AP886" s="88">
        <v>12975.09</v>
      </c>
      <c r="AQ886" s="88">
        <v>13285.73</v>
      </c>
      <c r="AR886" s="88">
        <v>12975.09</v>
      </c>
      <c r="AS886" s="88">
        <v>12975.09</v>
      </c>
      <c r="AT886" s="88">
        <v>12975.09</v>
      </c>
      <c r="AU886" s="88">
        <v>12975.09</v>
      </c>
      <c r="AV886" s="88">
        <v>12975.09</v>
      </c>
      <c r="AW886" s="88">
        <v>12975.09</v>
      </c>
      <c r="AX886" s="88">
        <v>12975.09</v>
      </c>
      <c r="AY886" s="88">
        <v>12975.1</v>
      </c>
      <c r="AZ886" s="88">
        <v>12975.1</v>
      </c>
      <c r="BA886" s="88">
        <v>12664.459999999992</v>
      </c>
      <c r="BB886" s="89">
        <f t="shared" si="51"/>
        <v>155701.10999999999</v>
      </c>
      <c r="BC886" s="90" t="str">
        <f t="shared" si="50"/>
        <v>OK</v>
      </c>
      <c r="BD886" s="91" t="str">
        <f t="shared" si="52"/>
        <v xml:space="preserve">                  </v>
      </c>
      <c r="BE886" s="92">
        <f t="shared" si="53"/>
        <v>12</v>
      </c>
    </row>
    <row r="887" spans="1:57" s="74" customFormat="1" ht="50.1" customHeight="1" x14ac:dyDescent="0.2">
      <c r="A887" s="78" t="s">
        <v>55</v>
      </c>
      <c r="B887" s="78" t="s">
        <v>56</v>
      </c>
      <c r="C887" s="78" t="s">
        <v>1030</v>
      </c>
      <c r="D887" s="78" t="s">
        <v>605</v>
      </c>
      <c r="E887" s="79" t="str">
        <f>+IF(C887&lt;&gt;"",VLOOKUP(MID(C887,18,5),NIVELES!$A$133:$B$213,2,0),"")</f>
        <v>PICHINCHA</v>
      </c>
      <c r="F887" s="80" t="s">
        <v>147</v>
      </c>
      <c r="G887" s="81" t="str">
        <f>+IF(F887&lt;&gt;"",VLOOKUP(F887,NIVELES!$A$246:$C$464,3,0),"")</f>
        <v xml:space="preserve"> </v>
      </c>
      <c r="H887" s="82" t="s">
        <v>1024</v>
      </c>
      <c r="I887" s="78" t="s">
        <v>2311</v>
      </c>
      <c r="J887" s="78" t="s">
        <v>1078</v>
      </c>
      <c r="K887" s="78" t="s">
        <v>2291</v>
      </c>
      <c r="L887" s="78" t="s">
        <v>2312</v>
      </c>
      <c r="M887" s="78">
        <v>280</v>
      </c>
      <c r="N887" s="78" t="s">
        <v>2313</v>
      </c>
      <c r="O887" s="78" t="s">
        <v>2358</v>
      </c>
      <c r="P887" s="82">
        <v>6</v>
      </c>
      <c r="Q887" s="78" t="s">
        <v>1989</v>
      </c>
      <c r="R887" s="82"/>
      <c r="S887" s="82">
        <v>1</v>
      </c>
      <c r="T887" s="82"/>
      <c r="U887" s="82">
        <v>1</v>
      </c>
      <c r="V887" s="82"/>
      <c r="W887" s="82">
        <v>1</v>
      </c>
      <c r="X887" s="82"/>
      <c r="Y887" s="82">
        <v>1</v>
      </c>
      <c r="Z887" s="82"/>
      <c r="AA887" s="82">
        <v>1</v>
      </c>
      <c r="AB887" s="82"/>
      <c r="AC887" s="82">
        <v>1</v>
      </c>
      <c r="AD887" s="85" t="str">
        <f>IF(A887&lt;&gt;"",IF(D887="DIRECCIÓN_DE_TRANSFERENCIAS","280 0031",VLOOKUP(C887,NIVELES!$A$14:$B$105,2,0)),"")</f>
        <v>280 2230</v>
      </c>
      <c r="AE887" s="86" t="s">
        <v>322</v>
      </c>
      <c r="AF887" s="86" t="s">
        <v>543</v>
      </c>
      <c r="AG887" s="79" t="str">
        <f>+IF(AF887&lt;&gt;"",VLOOKUP(AF887,NIVELES!$A$666:$B$673,2,0),"")</f>
        <v>DESARROLLO_INFANTIL</v>
      </c>
      <c r="AH887" s="78" t="s">
        <v>322</v>
      </c>
      <c r="AI887" s="79" t="str">
        <f>IF(AH887&lt;&gt;"",VLOOKUP(CONCATENATE(AG887,AH887),NIVELES!$B$676:$C$745,2,0),"")</f>
        <v>Centros Infantiles Del Buen Vivir Atencion Directa -Funcionamiento Operación Y Atencion De Unidades</v>
      </c>
      <c r="AJ887" s="78" t="s">
        <v>517</v>
      </c>
      <c r="AK887" s="79" t="str">
        <f>+IF(AJ887&lt;&gt;"",VLOOKUP(AJ887,NIVELES!$A$816:$B$892,2,0),"")</f>
        <v>NO APLICA</v>
      </c>
      <c r="AL887" s="78" t="s">
        <v>554</v>
      </c>
      <c r="AM887" s="78">
        <v>530303</v>
      </c>
      <c r="AN887" s="79" t="str">
        <f>IF(AM887&lt;&gt;"",+VLOOKUP(AM887,NIVELES!$A$1652:$B$2466,2,0),"")</f>
        <v>Viáticos y Subsistencias en el Interior</v>
      </c>
      <c r="AO887" s="87">
        <v>400</v>
      </c>
      <c r="AP887" s="88">
        <v>0</v>
      </c>
      <c r="AQ887" s="88">
        <v>175.75</v>
      </c>
      <c r="AR887" s="88">
        <v>0</v>
      </c>
      <c r="AS887" s="88">
        <v>67</v>
      </c>
      <c r="AT887" s="88">
        <v>0</v>
      </c>
      <c r="AU887" s="88">
        <v>67</v>
      </c>
      <c r="AV887" s="88">
        <v>0</v>
      </c>
      <c r="AW887" s="88">
        <v>66</v>
      </c>
      <c r="AX887" s="88">
        <v>0</v>
      </c>
      <c r="AY887" s="88">
        <v>24.25</v>
      </c>
      <c r="AZ887" s="88">
        <v>0</v>
      </c>
      <c r="BA887" s="88">
        <v>0</v>
      </c>
      <c r="BB887" s="89">
        <f t="shared" si="51"/>
        <v>400</v>
      </c>
      <c r="BC887" s="90" t="str">
        <f t="shared" si="50"/>
        <v>OK</v>
      </c>
      <c r="BD887" s="91" t="str">
        <f t="shared" si="52"/>
        <v xml:space="preserve">                  </v>
      </c>
      <c r="BE887" s="92">
        <f t="shared" si="53"/>
        <v>6</v>
      </c>
    </row>
    <row r="888" spans="1:57" s="74" customFormat="1" ht="50.1" customHeight="1" x14ac:dyDescent="0.2">
      <c r="A888" s="78" t="s">
        <v>55</v>
      </c>
      <c r="B888" s="78" t="s">
        <v>56</v>
      </c>
      <c r="C888" s="78" t="s">
        <v>1030</v>
      </c>
      <c r="D888" s="78" t="s">
        <v>605</v>
      </c>
      <c r="E888" s="79" t="str">
        <f>+IF(C888&lt;&gt;"",VLOOKUP(MID(C888,18,5),NIVELES!$A$133:$B$213,2,0),"")</f>
        <v>PICHINCHA</v>
      </c>
      <c r="F888" s="80" t="s">
        <v>147</v>
      </c>
      <c r="G888" s="81" t="str">
        <f>+IF(F888&lt;&gt;"",VLOOKUP(F888,NIVELES!$A$246:$C$464,3,0),"")</f>
        <v xml:space="preserve"> </v>
      </c>
      <c r="H888" s="82" t="s">
        <v>1024</v>
      </c>
      <c r="I888" s="78" t="s">
        <v>2311</v>
      </c>
      <c r="J888" s="78" t="s">
        <v>1078</v>
      </c>
      <c r="K888" s="78" t="s">
        <v>2291</v>
      </c>
      <c r="L888" s="78" t="s">
        <v>2312</v>
      </c>
      <c r="M888" s="78">
        <v>280</v>
      </c>
      <c r="N888" s="78" t="s">
        <v>2313</v>
      </c>
      <c r="O888" s="78" t="s">
        <v>2323</v>
      </c>
      <c r="P888" s="82">
        <v>6</v>
      </c>
      <c r="Q888" s="78" t="s">
        <v>1989</v>
      </c>
      <c r="R888" s="82"/>
      <c r="S888" s="82">
        <v>1</v>
      </c>
      <c r="T888" s="82"/>
      <c r="U888" s="82">
        <v>1</v>
      </c>
      <c r="V888" s="82"/>
      <c r="W888" s="82">
        <v>1</v>
      </c>
      <c r="X888" s="82"/>
      <c r="Y888" s="82">
        <v>1</v>
      </c>
      <c r="Z888" s="82"/>
      <c r="AA888" s="82">
        <v>1</v>
      </c>
      <c r="AB888" s="82"/>
      <c r="AC888" s="82">
        <v>1</v>
      </c>
      <c r="AD888" s="85" t="str">
        <f>IF(A888&lt;&gt;"",IF(D888="DIRECCIÓN_DE_TRANSFERENCIAS","280 0031",VLOOKUP(C888,NIVELES!$A$14:$B$105,2,0)),"")</f>
        <v>280 2230</v>
      </c>
      <c r="AE888" s="86" t="s">
        <v>322</v>
      </c>
      <c r="AF888" s="86" t="s">
        <v>543</v>
      </c>
      <c r="AG888" s="79" t="str">
        <f>+IF(AF888&lt;&gt;"",VLOOKUP(AF888,NIVELES!$A$666:$B$673,2,0),"")</f>
        <v>DESARROLLO_INFANTIL</v>
      </c>
      <c r="AH888" s="78" t="s">
        <v>322</v>
      </c>
      <c r="AI888" s="79" t="str">
        <f>IF(AH888&lt;&gt;"",VLOOKUP(CONCATENATE(AG888,AH888),NIVELES!$B$676:$C$745,2,0),"")</f>
        <v>Centros Infantiles Del Buen Vivir Atencion Directa -Funcionamiento Operación Y Atencion De Unidades</v>
      </c>
      <c r="AJ888" s="78" t="s">
        <v>517</v>
      </c>
      <c r="AK888" s="79" t="str">
        <f>+IF(AJ888&lt;&gt;"",VLOOKUP(AJ888,NIVELES!$A$816:$B$892,2,0),"")</f>
        <v>NO APLICA</v>
      </c>
      <c r="AL888" s="78" t="s">
        <v>554</v>
      </c>
      <c r="AM888" s="78">
        <v>530301</v>
      </c>
      <c r="AN888" s="79" t="str">
        <f>IF(AM888&lt;&gt;"",+VLOOKUP(AM888,NIVELES!$A$1652:$B$2466,2,0),"")</f>
        <v>Pasajes al Interior</v>
      </c>
      <c r="AO888" s="87">
        <v>100</v>
      </c>
      <c r="AP888" s="88">
        <v>0</v>
      </c>
      <c r="AQ888" s="88">
        <v>15</v>
      </c>
      <c r="AR888" s="88">
        <v>0</v>
      </c>
      <c r="AS888" s="88">
        <v>17</v>
      </c>
      <c r="AT888" s="88">
        <v>0</v>
      </c>
      <c r="AU888" s="88">
        <v>17</v>
      </c>
      <c r="AV888" s="88">
        <v>0</v>
      </c>
      <c r="AW888" s="88">
        <v>17</v>
      </c>
      <c r="AX888" s="88">
        <v>0</v>
      </c>
      <c r="AY888" s="88">
        <v>16</v>
      </c>
      <c r="AZ888" s="88">
        <v>0</v>
      </c>
      <c r="BA888" s="88">
        <v>18</v>
      </c>
      <c r="BB888" s="89">
        <f t="shared" si="51"/>
        <v>100</v>
      </c>
      <c r="BC888" s="90" t="str">
        <f t="shared" si="50"/>
        <v>OK</v>
      </c>
      <c r="BD888" s="91" t="str">
        <f t="shared" si="52"/>
        <v xml:space="preserve">                  </v>
      </c>
      <c r="BE888" s="92">
        <f t="shared" si="53"/>
        <v>6</v>
      </c>
    </row>
    <row r="889" spans="1:57" s="74" customFormat="1" ht="50.1" customHeight="1" x14ac:dyDescent="0.2">
      <c r="A889" s="78" t="s">
        <v>55</v>
      </c>
      <c r="B889" s="78" t="s">
        <v>56</v>
      </c>
      <c r="C889" s="78" t="s">
        <v>1030</v>
      </c>
      <c r="D889" s="78" t="s">
        <v>605</v>
      </c>
      <c r="E889" s="79" t="str">
        <f>+IF(C889&lt;&gt;"",VLOOKUP(MID(C889,18,5),NIVELES!$A$133:$B$213,2,0),"")</f>
        <v>PICHINCHA</v>
      </c>
      <c r="F889" s="80" t="s">
        <v>147</v>
      </c>
      <c r="G889" s="81" t="str">
        <f>+IF(F889&lt;&gt;"",VLOOKUP(F889,NIVELES!$A$246:$C$464,3,0),"")</f>
        <v xml:space="preserve"> </v>
      </c>
      <c r="H889" s="82" t="s">
        <v>1024</v>
      </c>
      <c r="I889" s="78" t="s">
        <v>2311</v>
      </c>
      <c r="J889" s="78" t="s">
        <v>1078</v>
      </c>
      <c r="K889" s="78" t="s">
        <v>2291</v>
      </c>
      <c r="L889" s="78" t="s">
        <v>2312</v>
      </c>
      <c r="M889" s="78">
        <v>280</v>
      </c>
      <c r="N889" s="78" t="s">
        <v>2313</v>
      </c>
      <c r="O889" s="78" t="s">
        <v>2308</v>
      </c>
      <c r="P889" s="82">
        <v>1</v>
      </c>
      <c r="Q889" s="78" t="s">
        <v>2301</v>
      </c>
      <c r="R889" s="82">
        <v>0</v>
      </c>
      <c r="S889" s="82">
        <v>0</v>
      </c>
      <c r="T889" s="82">
        <v>1</v>
      </c>
      <c r="U889" s="82">
        <v>0</v>
      </c>
      <c r="V889" s="82">
        <v>0</v>
      </c>
      <c r="W889" s="82">
        <v>0</v>
      </c>
      <c r="X889" s="82">
        <v>0</v>
      </c>
      <c r="Y889" s="82">
        <v>0</v>
      </c>
      <c r="Z889" s="82">
        <v>0</v>
      </c>
      <c r="AA889" s="82">
        <v>0</v>
      </c>
      <c r="AB889" s="82">
        <v>0</v>
      </c>
      <c r="AC889" s="82">
        <v>0</v>
      </c>
      <c r="AD889" s="85" t="str">
        <f>IF(A889&lt;&gt;"",IF(D889="DIRECCIÓN_DE_TRANSFERENCIAS","280 0031",VLOOKUP(C889,NIVELES!$A$14:$B$105,2,0)),"")</f>
        <v>280 2230</v>
      </c>
      <c r="AE889" s="86" t="s">
        <v>322</v>
      </c>
      <c r="AF889" s="86" t="s">
        <v>543</v>
      </c>
      <c r="AG889" s="79" t="str">
        <f>+IF(AF889&lt;&gt;"",VLOOKUP(AF889,NIVELES!$A$666:$B$673,2,0),"")</f>
        <v>DESARROLLO_INFANTIL</v>
      </c>
      <c r="AH889" s="78" t="s">
        <v>322</v>
      </c>
      <c r="AI889" s="79" t="str">
        <f>IF(AH889&lt;&gt;"",VLOOKUP(CONCATENATE(AG889,AH889),NIVELES!$B$676:$C$745,2,0),"")</f>
        <v>Centros Infantiles Del Buen Vivir Atencion Directa -Funcionamiento Operación Y Atencion De Unidades</v>
      </c>
      <c r="AJ889" s="78" t="s">
        <v>517</v>
      </c>
      <c r="AK889" s="79" t="str">
        <f>+IF(AJ889&lt;&gt;"",VLOOKUP(AJ889,NIVELES!$A$816:$B$892,2,0),"")</f>
        <v>NO APLICA</v>
      </c>
      <c r="AL889" s="78" t="s">
        <v>554</v>
      </c>
      <c r="AM889" s="78">
        <v>530805</v>
      </c>
      <c r="AN889" s="79" t="str">
        <f>IF(AM889&lt;&gt;"",+VLOOKUP(AM889,NIVELES!$A$1652:$B$2466,2,0),"")</f>
        <v>Materiales de Aseo</v>
      </c>
      <c r="AO889" s="87">
        <v>2859.02</v>
      </c>
      <c r="AP889" s="88">
        <v>0</v>
      </c>
      <c r="AQ889" s="88">
        <v>0</v>
      </c>
      <c r="AR889" s="88">
        <v>2859.02</v>
      </c>
      <c r="AS889" s="88">
        <v>0</v>
      </c>
      <c r="AT889" s="88">
        <v>0</v>
      </c>
      <c r="AU889" s="88">
        <v>0</v>
      </c>
      <c r="AV889" s="88">
        <v>0</v>
      </c>
      <c r="AW889" s="88">
        <v>0</v>
      </c>
      <c r="AX889" s="88">
        <v>0</v>
      </c>
      <c r="AY889" s="88">
        <v>0</v>
      </c>
      <c r="AZ889" s="88">
        <v>0</v>
      </c>
      <c r="BA889" s="88">
        <v>0</v>
      </c>
      <c r="BB889" s="89">
        <f t="shared" si="51"/>
        <v>2859.02</v>
      </c>
      <c r="BC889" s="90" t="str">
        <f t="shared" si="50"/>
        <v>OK</v>
      </c>
      <c r="BD889" s="91" t="str">
        <f t="shared" si="52"/>
        <v xml:space="preserve">                  </v>
      </c>
      <c r="BE889" s="92">
        <f t="shared" si="53"/>
        <v>1</v>
      </c>
    </row>
    <row r="890" spans="1:57" s="74" customFormat="1" ht="50.1" customHeight="1" x14ac:dyDescent="0.2">
      <c r="A890" s="78" t="s">
        <v>55</v>
      </c>
      <c r="B890" s="78" t="s">
        <v>56</v>
      </c>
      <c r="C890" s="78" t="s">
        <v>1030</v>
      </c>
      <c r="D890" s="78" t="s">
        <v>605</v>
      </c>
      <c r="E890" s="79" t="str">
        <f>+IF(C890&lt;&gt;"",VLOOKUP(MID(C890,18,5),NIVELES!$A$133:$B$213,2,0),"")</f>
        <v>PICHINCHA</v>
      </c>
      <c r="F890" s="80" t="s">
        <v>147</v>
      </c>
      <c r="G890" s="81" t="str">
        <f>+IF(F890&lt;&gt;"",VLOOKUP(F890,NIVELES!$A$246:$C$464,3,0),"")</f>
        <v xml:space="preserve"> </v>
      </c>
      <c r="H890" s="82" t="s">
        <v>1024</v>
      </c>
      <c r="I890" s="78" t="s">
        <v>2311</v>
      </c>
      <c r="J890" s="78" t="s">
        <v>1078</v>
      </c>
      <c r="K890" s="78" t="s">
        <v>2291</v>
      </c>
      <c r="L890" s="78" t="s">
        <v>2312</v>
      </c>
      <c r="M890" s="78">
        <v>280</v>
      </c>
      <c r="N890" s="78" t="s">
        <v>2313</v>
      </c>
      <c r="O890" s="78" t="s">
        <v>2310</v>
      </c>
      <c r="P890" s="82">
        <v>1</v>
      </c>
      <c r="Q890" s="78" t="s">
        <v>1954</v>
      </c>
      <c r="R890" s="82">
        <v>0</v>
      </c>
      <c r="S890" s="82">
        <v>0</v>
      </c>
      <c r="T890" s="82">
        <v>1</v>
      </c>
      <c r="U890" s="82">
        <v>0</v>
      </c>
      <c r="V890" s="82">
        <v>0</v>
      </c>
      <c r="W890" s="82">
        <v>0</v>
      </c>
      <c r="X890" s="82">
        <v>0</v>
      </c>
      <c r="Y890" s="82">
        <v>0</v>
      </c>
      <c r="Z890" s="82">
        <v>0</v>
      </c>
      <c r="AA890" s="82">
        <v>0</v>
      </c>
      <c r="AB890" s="82">
        <v>0</v>
      </c>
      <c r="AC890" s="82">
        <v>0</v>
      </c>
      <c r="AD890" s="85" t="str">
        <f>IF(A890&lt;&gt;"",IF(D890="DIRECCIÓN_DE_TRANSFERENCIAS","280 0031",VLOOKUP(C890,NIVELES!$A$14:$B$105,2,0)),"")</f>
        <v>280 2230</v>
      </c>
      <c r="AE890" s="86" t="s">
        <v>322</v>
      </c>
      <c r="AF890" s="86" t="s">
        <v>543</v>
      </c>
      <c r="AG890" s="79" t="str">
        <f>+IF(AF890&lt;&gt;"",VLOOKUP(AF890,NIVELES!$A$666:$B$673,2,0),"")</f>
        <v>DESARROLLO_INFANTIL</v>
      </c>
      <c r="AH890" s="78" t="s">
        <v>322</v>
      </c>
      <c r="AI890" s="79" t="str">
        <f>IF(AH890&lt;&gt;"",VLOOKUP(CONCATENATE(AG890,AH890),NIVELES!$B$676:$C$745,2,0),"")</f>
        <v>Centros Infantiles Del Buen Vivir Atencion Directa -Funcionamiento Operación Y Atencion De Unidades</v>
      </c>
      <c r="AJ890" s="78" t="s">
        <v>517</v>
      </c>
      <c r="AK890" s="79" t="str">
        <f>+IF(AJ890&lt;&gt;"",VLOOKUP(AJ890,NIVELES!$A$816:$B$892,2,0),"")</f>
        <v>NO APLICA</v>
      </c>
      <c r="AL890" s="78" t="s">
        <v>554</v>
      </c>
      <c r="AM890" s="78">
        <v>530812</v>
      </c>
      <c r="AN890" s="79" t="str">
        <f>IF(AM890&lt;&gt;"",+VLOOKUP(AM890,NIVELES!$A$1652:$B$2466,2,0),"")</f>
        <v>Materiales Didácticos</v>
      </c>
      <c r="AO890" s="87">
        <v>1010.44</v>
      </c>
      <c r="AP890" s="88">
        <v>0</v>
      </c>
      <c r="AQ890" s="88">
        <v>0</v>
      </c>
      <c r="AR890" s="88">
        <v>1010.44</v>
      </c>
      <c r="AS890" s="88">
        <v>0</v>
      </c>
      <c r="AT890" s="88">
        <v>0</v>
      </c>
      <c r="AU890" s="88">
        <v>0</v>
      </c>
      <c r="AV890" s="88">
        <v>0</v>
      </c>
      <c r="AW890" s="88">
        <v>0</v>
      </c>
      <c r="AX890" s="88">
        <v>0</v>
      </c>
      <c r="AY890" s="88">
        <v>0</v>
      </c>
      <c r="AZ890" s="88">
        <v>0</v>
      </c>
      <c r="BA890" s="88">
        <v>0</v>
      </c>
      <c r="BB890" s="89">
        <f t="shared" si="51"/>
        <v>1010.44</v>
      </c>
      <c r="BC890" s="90" t="str">
        <f t="shared" si="50"/>
        <v>OK</v>
      </c>
      <c r="BD890" s="91" t="str">
        <f t="shared" si="52"/>
        <v xml:space="preserve">                  </v>
      </c>
      <c r="BE890" s="92">
        <f t="shared" si="53"/>
        <v>1</v>
      </c>
    </row>
    <row r="891" spans="1:57" s="74" customFormat="1" ht="50.1" customHeight="1" x14ac:dyDescent="0.2">
      <c r="A891" s="78" t="s">
        <v>55</v>
      </c>
      <c r="B891" s="78" t="s">
        <v>56</v>
      </c>
      <c r="C891" s="78" t="s">
        <v>1031</v>
      </c>
      <c r="D891" s="78" t="s">
        <v>605</v>
      </c>
      <c r="E891" s="79" t="str">
        <f>+IF(C891&lt;&gt;"",VLOOKUP(MID(C891,18,5),NIVELES!$A$133:$B$213,2,0),"")</f>
        <v>ORELLANA</v>
      </c>
      <c r="F891" s="80" t="s">
        <v>175</v>
      </c>
      <c r="G891" s="81" t="str">
        <f>+IF(F891&lt;&gt;"",VLOOKUP(F891,NIVELES!$A$246:$C$464,3,0),"")</f>
        <v xml:space="preserve"> </v>
      </c>
      <c r="H891" s="82" t="s">
        <v>1024</v>
      </c>
      <c r="I891" s="78" t="s">
        <v>2311</v>
      </c>
      <c r="J891" s="78" t="s">
        <v>1078</v>
      </c>
      <c r="K891" s="78" t="s">
        <v>2291</v>
      </c>
      <c r="L891" s="78" t="s">
        <v>2312</v>
      </c>
      <c r="M891" s="78">
        <v>472</v>
      </c>
      <c r="N891" s="78" t="s">
        <v>2313</v>
      </c>
      <c r="O891" s="78" t="s">
        <v>2296</v>
      </c>
      <c r="P891" s="82">
        <v>12</v>
      </c>
      <c r="Q891" s="78" t="s">
        <v>2297</v>
      </c>
      <c r="R891" s="82">
        <v>1</v>
      </c>
      <c r="S891" s="82">
        <v>1</v>
      </c>
      <c r="T891" s="82">
        <v>1</v>
      </c>
      <c r="U891" s="82">
        <v>1</v>
      </c>
      <c r="V891" s="82">
        <v>1</v>
      </c>
      <c r="W891" s="82">
        <v>1</v>
      </c>
      <c r="X891" s="82">
        <v>1</v>
      </c>
      <c r="Y891" s="82">
        <v>1</v>
      </c>
      <c r="Z891" s="82">
        <v>1</v>
      </c>
      <c r="AA891" s="82">
        <v>1</v>
      </c>
      <c r="AB891" s="82">
        <v>1</v>
      </c>
      <c r="AC891" s="82">
        <v>1</v>
      </c>
      <c r="AD891" s="85" t="str">
        <f>IF(A891&lt;&gt;"",IF(D891="DIRECCIÓN_DE_TRANSFERENCIAS","280 0031",VLOOKUP(C891,NIVELES!$A$14:$B$105,2,0)),"")</f>
        <v>280 2320</v>
      </c>
      <c r="AE891" s="86" t="s">
        <v>322</v>
      </c>
      <c r="AF891" s="86" t="s">
        <v>543</v>
      </c>
      <c r="AG891" s="79" t="str">
        <f>+IF(AF891&lt;&gt;"",VLOOKUP(AF891,NIVELES!$A$666:$B$673,2,0),"")</f>
        <v>DESARROLLO_INFANTIL</v>
      </c>
      <c r="AH891" s="78" t="s">
        <v>322</v>
      </c>
      <c r="AI891" s="79" t="str">
        <f>IF(AH891&lt;&gt;"",VLOOKUP(CONCATENATE(AG891,AH891),NIVELES!$B$676:$C$745,2,0),"")</f>
        <v>Centros Infantiles Del Buen Vivir Atencion Directa -Funcionamiento Operación Y Atencion De Unidades</v>
      </c>
      <c r="AJ891" s="78" t="s">
        <v>517</v>
      </c>
      <c r="AK891" s="79" t="str">
        <f>+IF(AJ891&lt;&gt;"",VLOOKUP(AJ891,NIVELES!$A$816:$B$892,2,0),"")</f>
        <v>NO APLICA</v>
      </c>
      <c r="AL891" s="78" t="s">
        <v>554</v>
      </c>
      <c r="AM891" s="78">
        <v>530101</v>
      </c>
      <c r="AN891" s="79" t="str">
        <f>IF(AM891&lt;&gt;"",+VLOOKUP(AM891,NIVELES!$A$1652:$B$2466,2,0),"")</f>
        <v>Agua Potable</v>
      </c>
      <c r="AO891" s="87">
        <v>0</v>
      </c>
      <c r="AP891" s="88">
        <v>0</v>
      </c>
      <c r="AQ891" s="88">
        <v>0</v>
      </c>
      <c r="AR891" s="88">
        <v>0</v>
      </c>
      <c r="AS891" s="88">
        <v>0</v>
      </c>
      <c r="AT891" s="88">
        <v>0</v>
      </c>
      <c r="AU891" s="88">
        <v>0</v>
      </c>
      <c r="AV891" s="88">
        <v>0</v>
      </c>
      <c r="AW891" s="88">
        <v>0</v>
      </c>
      <c r="AX891" s="88">
        <v>0</v>
      </c>
      <c r="AY891" s="88">
        <v>0</v>
      </c>
      <c r="AZ891" s="88">
        <v>0</v>
      </c>
      <c r="BA891" s="88">
        <v>0</v>
      </c>
      <c r="BB891" s="89">
        <f t="shared" si="51"/>
        <v>0</v>
      </c>
      <c r="BC891" s="90" t="str">
        <f t="shared" si="50"/>
        <v>OK</v>
      </c>
      <c r="BD891" s="91" t="str">
        <f t="shared" si="52"/>
        <v xml:space="preserve">                  </v>
      </c>
      <c r="BE891" s="92">
        <f t="shared" si="53"/>
        <v>12</v>
      </c>
    </row>
    <row r="892" spans="1:57" s="74" customFormat="1" ht="50.1" customHeight="1" x14ac:dyDescent="0.2">
      <c r="A892" s="78" t="s">
        <v>55</v>
      </c>
      <c r="B892" s="78" t="s">
        <v>56</v>
      </c>
      <c r="C892" s="78" t="s">
        <v>1031</v>
      </c>
      <c r="D892" s="78" t="s">
        <v>605</v>
      </c>
      <c r="E892" s="79" t="str">
        <f>+IF(C892&lt;&gt;"",VLOOKUP(MID(C892,18,5),NIVELES!$A$133:$B$213,2,0),"")</f>
        <v>ORELLANA</v>
      </c>
      <c r="F892" s="80" t="s">
        <v>175</v>
      </c>
      <c r="G892" s="81" t="str">
        <f>+IF(F892&lt;&gt;"",VLOOKUP(F892,NIVELES!$A$246:$C$464,3,0),"")</f>
        <v xml:space="preserve"> </v>
      </c>
      <c r="H892" s="82" t="s">
        <v>1024</v>
      </c>
      <c r="I892" s="78" t="s">
        <v>2311</v>
      </c>
      <c r="J892" s="78" t="s">
        <v>1078</v>
      </c>
      <c r="K892" s="78" t="s">
        <v>2291</v>
      </c>
      <c r="L892" s="78" t="s">
        <v>2312</v>
      </c>
      <c r="M892" s="78">
        <v>472</v>
      </c>
      <c r="N892" s="78" t="s">
        <v>2313</v>
      </c>
      <c r="O892" s="78" t="s">
        <v>2296</v>
      </c>
      <c r="P892" s="82">
        <v>12</v>
      </c>
      <c r="Q892" s="78" t="s">
        <v>2314</v>
      </c>
      <c r="R892" s="82">
        <v>1</v>
      </c>
      <c r="S892" s="82">
        <v>1</v>
      </c>
      <c r="T892" s="82">
        <v>1</v>
      </c>
      <c r="U892" s="82">
        <v>1</v>
      </c>
      <c r="V892" s="82">
        <v>1</v>
      </c>
      <c r="W892" s="82">
        <v>1</v>
      </c>
      <c r="X892" s="82">
        <v>1</v>
      </c>
      <c r="Y892" s="82">
        <v>1</v>
      </c>
      <c r="Z892" s="82">
        <v>1</v>
      </c>
      <c r="AA892" s="82">
        <v>1</v>
      </c>
      <c r="AB892" s="82">
        <v>1</v>
      </c>
      <c r="AC892" s="82">
        <v>1</v>
      </c>
      <c r="AD892" s="85" t="str">
        <f>IF(A892&lt;&gt;"",IF(D892="DIRECCIÓN_DE_TRANSFERENCIAS","280 0031",VLOOKUP(C892,NIVELES!$A$14:$B$105,2,0)),"")</f>
        <v>280 2320</v>
      </c>
      <c r="AE892" s="86" t="s">
        <v>322</v>
      </c>
      <c r="AF892" s="86" t="s">
        <v>543</v>
      </c>
      <c r="AG892" s="79" t="str">
        <f>+IF(AF892&lt;&gt;"",VLOOKUP(AF892,NIVELES!$A$666:$B$673,2,0),"")</f>
        <v>DESARROLLO_INFANTIL</v>
      </c>
      <c r="AH892" s="78" t="s">
        <v>322</v>
      </c>
      <c r="AI892" s="79" t="str">
        <f>IF(AH892&lt;&gt;"",VLOOKUP(CONCATENATE(AG892,AH892),NIVELES!$B$676:$C$745,2,0),"")</f>
        <v>Centros Infantiles Del Buen Vivir Atencion Directa -Funcionamiento Operación Y Atencion De Unidades</v>
      </c>
      <c r="AJ892" s="78" t="s">
        <v>517</v>
      </c>
      <c r="AK892" s="79" t="str">
        <f>+IF(AJ892&lt;&gt;"",VLOOKUP(AJ892,NIVELES!$A$816:$B$892,2,0),"")</f>
        <v>NO APLICA</v>
      </c>
      <c r="AL892" s="78" t="s">
        <v>554</v>
      </c>
      <c r="AM892" s="78">
        <v>530104</v>
      </c>
      <c r="AN892" s="79" t="str">
        <f>IF(AM892&lt;&gt;"",+VLOOKUP(AM892,NIVELES!$A$1652:$B$2466,2,0),"")</f>
        <v>Energía Eléctrica</v>
      </c>
      <c r="AO892" s="87">
        <v>1200</v>
      </c>
      <c r="AP892" s="88">
        <v>0</v>
      </c>
      <c r="AQ892" s="88">
        <v>0</v>
      </c>
      <c r="AR892" s="88">
        <v>350</v>
      </c>
      <c r="AS892" s="88">
        <v>350</v>
      </c>
      <c r="AT892" s="88">
        <v>150</v>
      </c>
      <c r="AU892" s="88">
        <v>0</v>
      </c>
      <c r="AV892" s="88">
        <v>0</v>
      </c>
      <c r="AW892" s="88">
        <v>0</v>
      </c>
      <c r="AX892" s="88">
        <v>0</v>
      </c>
      <c r="AY892" s="88">
        <v>0</v>
      </c>
      <c r="AZ892" s="88">
        <v>0</v>
      </c>
      <c r="BA892" s="88">
        <v>350</v>
      </c>
      <c r="BB892" s="89">
        <f t="shared" si="51"/>
        <v>1200</v>
      </c>
      <c r="BC892" s="90" t="str">
        <f t="shared" si="50"/>
        <v>OK</v>
      </c>
      <c r="BD892" s="91" t="str">
        <f t="shared" si="52"/>
        <v xml:space="preserve">                  </v>
      </c>
      <c r="BE892" s="92">
        <f t="shared" si="53"/>
        <v>12</v>
      </c>
    </row>
    <row r="893" spans="1:57" s="74" customFormat="1" ht="50.1" customHeight="1" x14ac:dyDescent="0.2">
      <c r="A893" s="78" t="s">
        <v>55</v>
      </c>
      <c r="B893" s="78" t="s">
        <v>56</v>
      </c>
      <c r="C893" s="78" t="s">
        <v>1031</v>
      </c>
      <c r="D893" s="78" t="s">
        <v>605</v>
      </c>
      <c r="E893" s="79" t="str">
        <f>+IF(C893&lt;&gt;"",VLOOKUP(MID(C893,18,5),NIVELES!$A$133:$B$213,2,0),"")</f>
        <v>ORELLANA</v>
      </c>
      <c r="F893" s="80" t="s">
        <v>175</v>
      </c>
      <c r="G893" s="81" t="str">
        <f>+IF(F893&lt;&gt;"",VLOOKUP(F893,NIVELES!$A$246:$C$464,3,0),"")</f>
        <v xml:space="preserve"> </v>
      </c>
      <c r="H893" s="82" t="s">
        <v>1024</v>
      </c>
      <c r="I893" s="78" t="s">
        <v>2311</v>
      </c>
      <c r="J893" s="78" t="s">
        <v>1078</v>
      </c>
      <c r="K893" s="78" t="s">
        <v>2291</v>
      </c>
      <c r="L893" s="78" t="s">
        <v>2312</v>
      </c>
      <c r="M893" s="78">
        <v>472</v>
      </c>
      <c r="N893" s="78" t="s">
        <v>2313</v>
      </c>
      <c r="O893" s="78" t="s">
        <v>2296</v>
      </c>
      <c r="P893" s="82">
        <v>12</v>
      </c>
      <c r="Q893" s="78" t="s">
        <v>2299</v>
      </c>
      <c r="R893" s="82">
        <v>1</v>
      </c>
      <c r="S893" s="82">
        <v>1</v>
      </c>
      <c r="T893" s="82">
        <v>1</v>
      </c>
      <c r="U893" s="82">
        <v>1</v>
      </c>
      <c r="V893" s="82">
        <v>1</v>
      </c>
      <c r="W893" s="82">
        <v>1</v>
      </c>
      <c r="X893" s="82">
        <v>1</v>
      </c>
      <c r="Y893" s="82">
        <v>1</v>
      </c>
      <c r="Z893" s="82">
        <v>1</v>
      </c>
      <c r="AA893" s="82">
        <v>1</v>
      </c>
      <c r="AB893" s="82">
        <v>1</v>
      </c>
      <c r="AC893" s="82">
        <v>1</v>
      </c>
      <c r="AD893" s="85" t="str">
        <f>IF(A893&lt;&gt;"",IF(D893="DIRECCIÓN_DE_TRANSFERENCIAS","280 0031",VLOOKUP(C893,NIVELES!$A$14:$B$105,2,0)),"")</f>
        <v>280 2320</v>
      </c>
      <c r="AE893" s="86" t="s">
        <v>322</v>
      </c>
      <c r="AF893" s="86" t="s">
        <v>543</v>
      </c>
      <c r="AG893" s="79" t="str">
        <f>+IF(AF893&lt;&gt;"",VLOOKUP(AF893,NIVELES!$A$666:$B$673,2,0),"")</f>
        <v>DESARROLLO_INFANTIL</v>
      </c>
      <c r="AH893" s="78" t="s">
        <v>322</v>
      </c>
      <c r="AI893" s="79" t="str">
        <f>IF(AH893&lt;&gt;"",VLOOKUP(CONCATENATE(AG893,AH893),NIVELES!$B$676:$C$745,2,0),"")</f>
        <v>Centros Infantiles Del Buen Vivir Atencion Directa -Funcionamiento Operación Y Atencion De Unidades</v>
      </c>
      <c r="AJ893" s="78" t="s">
        <v>517</v>
      </c>
      <c r="AK893" s="79" t="str">
        <f>+IF(AJ893&lt;&gt;"",VLOOKUP(AJ893,NIVELES!$A$816:$B$892,2,0),"")</f>
        <v>NO APLICA</v>
      </c>
      <c r="AL893" s="78" t="s">
        <v>554</v>
      </c>
      <c r="AM893" s="78">
        <v>530105</v>
      </c>
      <c r="AN893" s="79" t="str">
        <f>IF(AM893&lt;&gt;"",+VLOOKUP(AM893,NIVELES!$A$1652:$B$2466,2,0),"")</f>
        <v>Telecomunicaciones</v>
      </c>
      <c r="AO893" s="87">
        <v>832.67</v>
      </c>
      <c r="AP893" s="88">
        <v>0</v>
      </c>
      <c r="AQ893" s="88">
        <v>131.30000000000001</v>
      </c>
      <c r="AR893" s="88">
        <v>120</v>
      </c>
      <c r="AS893" s="88">
        <v>120</v>
      </c>
      <c r="AT893" s="88">
        <v>120</v>
      </c>
      <c r="AU893" s="88">
        <v>120</v>
      </c>
      <c r="AV893" s="88">
        <v>120</v>
      </c>
      <c r="AW893" s="88">
        <v>101.37</v>
      </c>
      <c r="AX893" s="88">
        <v>0</v>
      </c>
      <c r="AY893" s="88">
        <v>0</v>
      </c>
      <c r="AZ893" s="88">
        <v>0</v>
      </c>
      <c r="BA893" s="88">
        <v>0</v>
      </c>
      <c r="BB893" s="89">
        <f t="shared" si="51"/>
        <v>832.67</v>
      </c>
      <c r="BC893" s="90" t="str">
        <f t="shared" si="50"/>
        <v>OK</v>
      </c>
      <c r="BD893" s="91" t="str">
        <f t="shared" si="52"/>
        <v xml:space="preserve">                  </v>
      </c>
      <c r="BE893" s="92">
        <f t="shared" si="53"/>
        <v>12</v>
      </c>
    </row>
    <row r="894" spans="1:57" s="74" customFormat="1" ht="50.1" customHeight="1" x14ac:dyDescent="0.2">
      <c r="A894" s="78" t="s">
        <v>55</v>
      </c>
      <c r="B894" s="78" t="s">
        <v>56</v>
      </c>
      <c r="C894" s="78" t="s">
        <v>1031</v>
      </c>
      <c r="D894" s="78" t="s">
        <v>605</v>
      </c>
      <c r="E894" s="79" t="str">
        <f>+IF(C894&lt;&gt;"",VLOOKUP(MID(C894,18,5),NIVELES!$A$133:$B$213,2,0),"")</f>
        <v>ORELLANA</v>
      </c>
      <c r="F894" s="80" t="s">
        <v>175</v>
      </c>
      <c r="G894" s="81" t="str">
        <f>+IF(F894&lt;&gt;"",VLOOKUP(F894,NIVELES!$A$246:$C$464,3,0),"")</f>
        <v xml:space="preserve"> </v>
      </c>
      <c r="H894" s="82" t="s">
        <v>1024</v>
      </c>
      <c r="I894" s="78" t="s">
        <v>2311</v>
      </c>
      <c r="J894" s="78" t="s">
        <v>1078</v>
      </c>
      <c r="K894" s="78" t="s">
        <v>2291</v>
      </c>
      <c r="L894" s="78" t="s">
        <v>2312</v>
      </c>
      <c r="M894" s="78">
        <v>472</v>
      </c>
      <c r="N894" s="78" t="s">
        <v>2313</v>
      </c>
      <c r="O894" s="78" t="s">
        <v>2302</v>
      </c>
      <c r="P894" s="82">
        <v>12</v>
      </c>
      <c r="Q894" s="78" t="s">
        <v>2301</v>
      </c>
      <c r="R894" s="82">
        <v>1</v>
      </c>
      <c r="S894" s="82">
        <v>1</v>
      </c>
      <c r="T894" s="82">
        <v>1</v>
      </c>
      <c r="U894" s="82">
        <v>1</v>
      </c>
      <c r="V894" s="82">
        <v>1</v>
      </c>
      <c r="W894" s="82">
        <v>1</v>
      </c>
      <c r="X894" s="82">
        <v>1</v>
      </c>
      <c r="Y894" s="82">
        <v>1</v>
      </c>
      <c r="Z894" s="82">
        <v>1</v>
      </c>
      <c r="AA894" s="82">
        <v>1</v>
      </c>
      <c r="AB894" s="82">
        <v>1</v>
      </c>
      <c r="AC894" s="82">
        <v>1</v>
      </c>
      <c r="AD894" s="85" t="str">
        <f>IF(A894&lt;&gt;"",IF(D894="DIRECCIÓN_DE_TRANSFERENCIAS","280 0031",VLOOKUP(C894,NIVELES!$A$14:$B$105,2,0)),"")</f>
        <v>280 2320</v>
      </c>
      <c r="AE894" s="86" t="s">
        <v>322</v>
      </c>
      <c r="AF894" s="86" t="s">
        <v>543</v>
      </c>
      <c r="AG894" s="79" t="str">
        <f>+IF(AF894&lt;&gt;"",VLOOKUP(AF894,NIVELES!$A$666:$B$673,2,0),"")</f>
        <v>DESARROLLO_INFANTIL</v>
      </c>
      <c r="AH894" s="78" t="s">
        <v>322</v>
      </c>
      <c r="AI894" s="79" t="str">
        <f>IF(AH894&lt;&gt;"",VLOOKUP(CONCATENATE(AG894,AH894),NIVELES!$B$676:$C$745,2,0),"")</f>
        <v>Centros Infantiles Del Buen Vivir Atencion Directa -Funcionamiento Operación Y Atencion De Unidades</v>
      </c>
      <c r="AJ894" s="78" t="s">
        <v>517</v>
      </c>
      <c r="AK894" s="79" t="str">
        <f>+IF(AJ894&lt;&gt;"",VLOOKUP(AJ894,NIVELES!$A$816:$B$892,2,0),"")</f>
        <v>NO APLICA</v>
      </c>
      <c r="AL894" s="78" t="s">
        <v>554</v>
      </c>
      <c r="AM894" s="78">
        <v>530209</v>
      </c>
      <c r="AN894" s="79" t="str">
        <f>IF(AM894&lt;&gt;"",+VLOOKUP(AM894,NIVELES!$A$1652:$B$2466,2,0),"")</f>
        <v>Servicios de Aseo; Lavado de Vestimenta de Trabajo; Fumigación, Desinfección y Limpieza de Instalaciones</v>
      </c>
      <c r="AO894" s="87">
        <v>0</v>
      </c>
      <c r="AP894" s="88">
        <v>0</v>
      </c>
      <c r="AQ894" s="88">
        <v>0</v>
      </c>
      <c r="AR894" s="88">
        <v>0</v>
      </c>
      <c r="AS894" s="88">
        <v>0</v>
      </c>
      <c r="AT894" s="88">
        <v>0</v>
      </c>
      <c r="AU894" s="88">
        <v>0</v>
      </c>
      <c r="AV894" s="88">
        <v>0</v>
      </c>
      <c r="AW894" s="88">
        <v>0</v>
      </c>
      <c r="AX894" s="88">
        <v>0</v>
      </c>
      <c r="AY894" s="88">
        <v>0</v>
      </c>
      <c r="AZ894" s="88">
        <v>0</v>
      </c>
      <c r="BA894" s="88">
        <v>0</v>
      </c>
      <c r="BB894" s="89">
        <f t="shared" si="51"/>
        <v>0</v>
      </c>
      <c r="BC894" s="90" t="str">
        <f t="shared" si="50"/>
        <v>OK</v>
      </c>
      <c r="BD894" s="91" t="str">
        <f t="shared" si="52"/>
        <v xml:space="preserve">                  </v>
      </c>
      <c r="BE894" s="92">
        <f t="shared" si="53"/>
        <v>12</v>
      </c>
    </row>
    <row r="895" spans="1:57" s="74" customFormat="1" ht="50.1" customHeight="1" x14ac:dyDescent="0.2">
      <c r="A895" s="78" t="s">
        <v>55</v>
      </c>
      <c r="B895" s="78" t="s">
        <v>56</v>
      </c>
      <c r="C895" s="78" t="s">
        <v>1031</v>
      </c>
      <c r="D895" s="78" t="s">
        <v>605</v>
      </c>
      <c r="E895" s="79" t="str">
        <f>+IF(C895&lt;&gt;"",VLOOKUP(MID(C895,18,5),NIVELES!$A$133:$B$213,2,0),"")</f>
        <v>ORELLANA</v>
      </c>
      <c r="F895" s="80" t="s">
        <v>175</v>
      </c>
      <c r="G895" s="81" t="str">
        <f>+IF(F895&lt;&gt;"",VLOOKUP(F895,NIVELES!$A$246:$C$464,3,0),"")</f>
        <v xml:space="preserve"> </v>
      </c>
      <c r="H895" s="82" t="s">
        <v>1024</v>
      </c>
      <c r="I895" s="78" t="s">
        <v>2311</v>
      </c>
      <c r="J895" s="78" t="s">
        <v>1078</v>
      </c>
      <c r="K895" s="78" t="s">
        <v>2291</v>
      </c>
      <c r="L895" s="78" t="s">
        <v>2312</v>
      </c>
      <c r="M895" s="78">
        <v>472</v>
      </c>
      <c r="N895" s="78" t="s">
        <v>2313</v>
      </c>
      <c r="O895" s="78" t="s">
        <v>2359</v>
      </c>
      <c r="P895" s="82">
        <v>12</v>
      </c>
      <c r="Q895" s="78" t="s">
        <v>2301</v>
      </c>
      <c r="R895" s="82">
        <v>1</v>
      </c>
      <c r="S895" s="82">
        <v>1</v>
      </c>
      <c r="T895" s="82">
        <v>1</v>
      </c>
      <c r="U895" s="82">
        <v>1</v>
      </c>
      <c r="V895" s="82">
        <v>1</v>
      </c>
      <c r="W895" s="82">
        <v>1</v>
      </c>
      <c r="X895" s="82">
        <v>1</v>
      </c>
      <c r="Y895" s="82">
        <v>1</v>
      </c>
      <c r="Z895" s="82">
        <v>1</v>
      </c>
      <c r="AA895" s="82">
        <v>1</v>
      </c>
      <c r="AB895" s="82">
        <v>1</v>
      </c>
      <c r="AC895" s="82">
        <v>1</v>
      </c>
      <c r="AD895" s="85" t="str">
        <f>IF(A895&lt;&gt;"",IF(D895="DIRECCIÓN_DE_TRANSFERENCIAS","280 0031",VLOOKUP(C895,NIVELES!$A$14:$B$105,2,0)),"")</f>
        <v>280 2320</v>
      </c>
      <c r="AE895" s="86" t="s">
        <v>322</v>
      </c>
      <c r="AF895" s="86" t="s">
        <v>543</v>
      </c>
      <c r="AG895" s="79" t="str">
        <f>+IF(AF895&lt;&gt;"",VLOOKUP(AF895,NIVELES!$A$666:$B$673,2,0),"")</f>
        <v>DESARROLLO_INFANTIL</v>
      </c>
      <c r="AH895" s="78" t="s">
        <v>322</v>
      </c>
      <c r="AI895" s="79" t="str">
        <f>IF(AH895&lt;&gt;"",VLOOKUP(CONCATENATE(AG895,AH895),NIVELES!$B$676:$C$745,2,0),"")</f>
        <v>Centros Infantiles Del Buen Vivir Atencion Directa -Funcionamiento Operación Y Atencion De Unidades</v>
      </c>
      <c r="AJ895" s="78" t="s">
        <v>517</v>
      </c>
      <c r="AK895" s="79" t="str">
        <f>+IF(AJ895&lt;&gt;"",VLOOKUP(AJ895,NIVELES!$A$816:$B$892,2,0),"")</f>
        <v>NO APLICA</v>
      </c>
      <c r="AL895" s="78" t="s">
        <v>554</v>
      </c>
      <c r="AM895" s="78">
        <v>530235</v>
      </c>
      <c r="AN895" s="79" t="str">
        <f>IF(AM895&lt;&gt;"",+VLOOKUP(AM895,NIVELES!$A$1652:$B$2466,2,0),"")</f>
        <v>Servicio de Alimentación</v>
      </c>
      <c r="AO895" s="87">
        <v>287934.33500000002</v>
      </c>
      <c r="AP895" s="88">
        <v>26316.58</v>
      </c>
      <c r="AQ895" s="88">
        <v>27215.21</v>
      </c>
      <c r="AR895" s="88">
        <v>26316.58</v>
      </c>
      <c r="AS895" s="88">
        <v>26316.58</v>
      </c>
      <c r="AT895" s="88">
        <v>26316.58</v>
      </c>
      <c r="AU895" s="88">
        <v>26316.58</v>
      </c>
      <c r="AV895" s="88">
        <v>26316.58</v>
      </c>
      <c r="AW895" s="88">
        <v>26316.58</v>
      </c>
      <c r="AX895" s="88">
        <v>26316.58</v>
      </c>
      <c r="AY895" s="88">
        <v>26316.58</v>
      </c>
      <c r="AZ895" s="88">
        <v>23869.904999999999</v>
      </c>
      <c r="BA895" s="88">
        <v>0</v>
      </c>
      <c r="BB895" s="89">
        <f t="shared" si="51"/>
        <v>287934.33500000008</v>
      </c>
      <c r="BC895" s="90" t="str">
        <f t="shared" si="50"/>
        <v>OK</v>
      </c>
      <c r="BD895" s="91" t="str">
        <f t="shared" si="52"/>
        <v xml:space="preserve">                  </v>
      </c>
      <c r="BE895" s="92">
        <f t="shared" si="53"/>
        <v>12</v>
      </c>
    </row>
    <row r="896" spans="1:57" s="74" customFormat="1" ht="50.1" customHeight="1" x14ac:dyDescent="0.2">
      <c r="A896" s="78" t="s">
        <v>55</v>
      </c>
      <c r="B896" s="78" t="s">
        <v>56</v>
      </c>
      <c r="C896" s="78" t="s">
        <v>1031</v>
      </c>
      <c r="D896" s="78" t="s">
        <v>605</v>
      </c>
      <c r="E896" s="79" t="str">
        <f>+IF(C896&lt;&gt;"",VLOOKUP(MID(C896,18,5),NIVELES!$A$133:$B$213,2,0),"")</f>
        <v>ORELLANA</v>
      </c>
      <c r="F896" s="80" t="s">
        <v>175</v>
      </c>
      <c r="G896" s="81" t="str">
        <f>+IF(F896&lt;&gt;"",VLOOKUP(F896,NIVELES!$A$246:$C$464,3,0),"")</f>
        <v xml:space="preserve"> </v>
      </c>
      <c r="H896" s="82" t="s">
        <v>1024</v>
      </c>
      <c r="I896" s="78" t="s">
        <v>2311</v>
      </c>
      <c r="J896" s="78" t="s">
        <v>1078</v>
      </c>
      <c r="K896" s="78" t="s">
        <v>2291</v>
      </c>
      <c r="L896" s="78" t="s">
        <v>2312</v>
      </c>
      <c r="M896" s="78">
        <v>472</v>
      </c>
      <c r="N896" s="78" t="s">
        <v>2313</v>
      </c>
      <c r="O896" s="78" t="s">
        <v>2360</v>
      </c>
      <c r="P896" s="82">
        <v>12</v>
      </c>
      <c r="Q896" s="78" t="s">
        <v>2301</v>
      </c>
      <c r="R896" s="82">
        <v>1</v>
      </c>
      <c r="S896" s="82">
        <v>1</v>
      </c>
      <c r="T896" s="82">
        <v>1</v>
      </c>
      <c r="U896" s="82">
        <v>1</v>
      </c>
      <c r="V896" s="82">
        <v>1</v>
      </c>
      <c r="W896" s="82">
        <v>1</v>
      </c>
      <c r="X896" s="82">
        <v>1</v>
      </c>
      <c r="Y896" s="82">
        <v>1</v>
      </c>
      <c r="Z896" s="82">
        <v>1</v>
      </c>
      <c r="AA896" s="82">
        <v>1</v>
      </c>
      <c r="AB896" s="82">
        <v>1</v>
      </c>
      <c r="AC896" s="82">
        <v>1</v>
      </c>
      <c r="AD896" s="85" t="str">
        <f>IF(A896&lt;&gt;"",IF(D896="DIRECCIÓN_DE_TRANSFERENCIAS","280 0031",VLOOKUP(C896,NIVELES!$A$14:$B$105,2,0)),"")</f>
        <v>280 2320</v>
      </c>
      <c r="AE896" s="86" t="s">
        <v>322</v>
      </c>
      <c r="AF896" s="86" t="s">
        <v>543</v>
      </c>
      <c r="AG896" s="79" t="str">
        <f>+IF(AF896&lt;&gt;"",VLOOKUP(AF896,NIVELES!$A$666:$B$673,2,0),"")</f>
        <v>DESARROLLO_INFANTIL</v>
      </c>
      <c r="AH896" s="78" t="s">
        <v>322</v>
      </c>
      <c r="AI896" s="79" t="str">
        <f>IF(AH896&lt;&gt;"",VLOOKUP(CONCATENATE(AG896,AH896),NIVELES!$B$676:$C$745,2,0),"")</f>
        <v>Centros Infantiles Del Buen Vivir Atencion Directa -Funcionamiento Operación Y Atencion De Unidades</v>
      </c>
      <c r="AJ896" s="78" t="s">
        <v>517</v>
      </c>
      <c r="AK896" s="79" t="str">
        <f>+IF(AJ896&lt;&gt;"",VLOOKUP(AJ896,NIVELES!$A$816:$B$892,2,0),"")</f>
        <v>NO APLICA</v>
      </c>
      <c r="AL896" s="78" t="s">
        <v>554</v>
      </c>
      <c r="AM896" s="78">
        <v>530208</v>
      </c>
      <c r="AN896" s="79" t="str">
        <f>IF(AM896&lt;&gt;"",+VLOOKUP(AM896,NIVELES!$A$1652:$B$2466,2,0),"")</f>
        <v>Servicio de Seguridad y Vigilancia</v>
      </c>
      <c r="AO896" s="87">
        <v>64586.55</v>
      </c>
      <c r="AP896" s="88">
        <v>8073.32</v>
      </c>
      <c r="AQ896" s="88">
        <v>7568.74</v>
      </c>
      <c r="AR896" s="88">
        <v>8073.32</v>
      </c>
      <c r="AS896" s="88">
        <v>8073.32</v>
      </c>
      <c r="AT896" s="88">
        <v>8073.32</v>
      </c>
      <c r="AU896" s="88">
        <v>8073.32</v>
      </c>
      <c r="AV896" s="88">
        <v>8073.32</v>
      </c>
      <c r="AW896" s="88">
        <v>8073.31</v>
      </c>
      <c r="AX896" s="88">
        <v>0</v>
      </c>
      <c r="AY896" s="88">
        <v>0</v>
      </c>
      <c r="AZ896" s="88">
        <v>0</v>
      </c>
      <c r="BA896" s="88">
        <v>504.58000000000902</v>
      </c>
      <c r="BB896" s="89">
        <f t="shared" si="51"/>
        <v>64586.55</v>
      </c>
      <c r="BC896" s="90" t="str">
        <f t="shared" si="50"/>
        <v>OK</v>
      </c>
      <c r="BD896" s="91" t="str">
        <f t="shared" si="52"/>
        <v xml:space="preserve">                  </v>
      </c>
      <c r="BE896" s="92">
        <f t="shared" si="53"/>
        <v>12</v>
      </c>
    </row>
    <row r="897" spans="1:57" s="74" customFormat="1" ht="50.1" customHeight="1" x14ac:dyDescent="0.2">
      <c r="A897" s="78" t="s">
        <v>55</v>
      </c>
      <c r="B897" s="78" t="s">
        <v>56</v>
      </c>
      <c r="C897" s="78" t="s">
        <v>1031</v>
      </c>
      <c r="D897" s="78" t="s">
        <v>605</v>
      </c>
      <c r="E897" s="79" t="str">
        <f>+IF(C897&lt;&gt;"",VLOOKUP(MID(C897,18,5),NIVELES!$A$133:$B$213,2,0),"")</f>
        <v>ORELLANA</v>
      </c>
      <c r="F897" s="80" t="s">
        <v>175</v>
      </c>
      <c r="G897" s="81" t="str">
        <f>+IF(F897&lt;&gt;"",VLOOKUP(F897,NIVELES!$A$246:$C$464,3,0),"")</f>
        <v xml:space="preserve"> </v>
      </c>
      <c r="H897" s="82" t="s">
        <v>1024</v>
      </c>
      <c r="I897" s="78" t="s">
        <v>2311</v>
      </c>
      <c r="J897" s="78" t="s">
        <v>1078</v>
      </c>
      <c r="K897" s="78" t="s">
        <v>2291</v>
      </c>
      <c r="L897" s="78" t="s">
        <v>2312</v>
      </c>
      <c r="M897" s="78">
        <v>472</v>
      </c>
      <c r="N897" s="78" t="s">
        <v>2313</v>
      </c>
      <c r="O897" s="78" t="s">
        <v>2308</v>
      </c>
      <c r="P897" s="82">
        <v>1</v>
      </c>
      <c r="Q897" s="78" t="s">
        <v>2301</v>
      </c>
      <c r="R897" s="82">
        <v>0</v>
      </c>
      <c r="S897" s="82">
        <v>0</v>
      </c>
      <c r="T897" s="82">
        <v>1</v>
      </c>
      <c r="U897" s="82">
        <v>0</v>
      </c>
      <c r="V897" s="82">
        <v>0</v>
      </c>
      <c r="W897" s="82">
        <v>0</v>
      </c>
      <c r="X897" s="82">
        <v>0</v>
      </c>
      <c r="Y897" s="82">
        <v>0</v>
      </c>
      <c r="Z897" s="82">
        <v>0</v>
      </c>
      <c r="AA897" s="82">
        <v>0</v>
      </c>
      <c r="AB897" s="82">
        <v>0</v>
      </c>
      <c r="AC897" s="82">
        <v>0</v>
      </c>
      <c r="AD897" s="85" t="str">
        <f>IF(A897&lt;&gt;"",IF(D897="DIRECCIÓN_DE_TRANSFERENCIAS","280 0031",VLOOKUP(C897,NIVELES!$A$14:$B$105,2,0)),"")</f>
        <v>280 2320</v>
      </c>
      <c r="AE897" s="86" t="s">
        <v>322</v>
      </c>
      <c r="AF897" s="86" t="s">
        <v>543</v>
      </c>
      <c r="AG897" s="79" t="str">
        <f>+IF(AF897&lt;&gt;"",VLOOKUP(AF897,NIVELES!$A$666:$B$673,2,0),"")</f>
        <v>DESARROLLO_INFANTIL</v>
      </c>
      <c r="AH897" s="78" t="s">
        <v>322</v>
      </c>
      <c r="AI897" s="79" t="str">
        <f>IF(AH897&lt;&gt;"",VLOOKUP(CONCATENATE(AG897,AH897),NIVELES!$B$676:$C$745,2,0),"")</f>
        <v>Centros Infantiles Del Buen Vivir Atencion Directa -Funcionamiento Operación Y Atencion De Unidades</v>
      </c>
      <c r="AJ897" s="78" t="s">
        <v>517</v>
      </c>
      <c r="AK897" s="79" t="str">
        <f>+IF(AJ897&lt;&gt;"",VLOOKUP(AJ897,NIVELES!$A$816:$B$892,2,0),"")</f>
        <v>NO APLICA</v>
      </c>
      <c r="AL897" s="78" t="s">
        <v>554</v>
      </c>
      <c r="AM897" s="78">
        <v>530805</v>
      </c>
      <c r="AN897" s="79" t="str">
        <f>IF(AM897&lt;&gt;"",+VLOOKUP(AM897,NIVELES!$A$1652:$B$2466,2,0),"")</f>
        <v>Materiales de Aseo</v>
      </c>
      <c r="AO897" s="87">
        <v>0</v>
      </c>
      <c r="AP897" s="88">
        <v>0</v>
      </c>
      <c r="AQ897" s="88">
        <v>0</v>
      </c>
      <c r="AR897" s="88">
        <v>0</v>
      </c>
      <c r="AS897" s="88">
        <v>0</v>
      </c>
      <c r="AT897" s="88">
        <v>0</v>
      </c>
      <c r="AU897" s="88">
        <v>0</v>
      </c>
      <c r="AV897" s="88">
        <v>0</v>
      </c>
      <c r="AW897" s="88">
        <v>0</v>
      </c>
      <c r="AX897" s="88">
        <v>0</v>
      </c>
      <c r="AY897" s="88">
        <v>0</v>
      </c>
      <c r="AZ897" s="88">
        <v>0</v>
      </c>
      <c r="BA897" s="88">
        <v>0</v>
      </c>
      <c r="BB897" s="89">
        <f t="shared" si="51"/>
        <v>0</v>
      </c>
      <c r="BC897" s="90" t="str">
        <f t="shared" si="50"/>
        <v>OK</v>
      </c>
      <c r="BD897" s="91" t="str">
        <f t="shared" si="52"/>
        <v xml:space="preserve">                  </v>
      </c>
      <c r="BE897" s="92">
        <f t="shared" si="53"/>
        <v>1</v>
      </c>
    </row>
    <row r="898" spans="1:57" s="74" customFormat="1" ht="50.1" customHeight="1" x14ac:dyDescent="0.2">
      <c r="A898" s="78" t="s">
        <v>55</v>
      </c>
      <c r="B898" s="78" t="s">
        <v>56</v>
      </c>
      <c r="C898" s="78" t="s">
        <v>1031</v>
      </c>
      <c r="D898" s="78" t="s">
        <v>605</v>
      </c>
      <c r="E898" s="79" t="str">
        <f>+IF(C898&lt;&gt;"",VLOOKUP(MID(C898,18,5),NIVELES!$A$133:$B$213,2,0),"")</f>
        <v>ORELLANA</v>
      </c>
      <c r="F898" s="80" t="s">
        <v>175</v>
      </c>
      <c r="G898" s="81" t="str">
        <f>+IF(F898&lt;&gt;"",VLOOKUP(F898,NIVELES!$A$246:$C$464,3,0),"")</f>
        <v xml:space="preserve"> </v>
      </c>
      <c r="H898" s="82" t="s">
        <v>1024</v>
      </c>
      <c r="I898" s="78" t="s">
        <v>2311</v>
      </c>
      <c r="J898" s="78" t="s">
        <v>1078</v>
      </c>
      <c r="K898" s="78" t="s">
        <v>2291</v>
      </c>
      <c r="L898" s="78" t="s">
        <v>2312</v>
      </c>
      <c r="M898" s="78">
        <v>472</v>
      </c>
      <c r="N898" s="78" t="s">
        <v>2313</v>
      </c>
      <c r="O898" s="78" t="s">
        <v>2310</v>
      </c>
      <c r="P898" s="82">
        <v>1</v>
      </c>
      <c r="Q898" s="78" t="s">
        <v>1954</v>
      </c>
      <c r="R898" s="82">
        <v>0</v>
      </c>
      <c r="S898" s="82">
        <v>0</v>
      </c>
      <c r="T898" s="82">
        <v>1</v>
      </c>
      <c r="U898" s="82">
        <v>0</v>
      </c>
      <c r="V898" s="82">
        <v>0</v>
      </c>
      <c r="W898" s="82">
        <v>0</v>
      </c>
      <c r="X898" s="82">
        <v>0</v>
      </c>
      <c r="Y898" s="82">
        <v>0</v>
      </c>
      <c r="Z898" s="82">
        <v>0</v>
      </c>
      <c r="AA898" s="82">
        <v>0</v>
      </c>
      <c r="AB898" s="82">
        <v>0</v>
      </c>
      <c r="AC898" s="82">
        <v>0</v>
      </c>
      <c r="AD898" s="85" t="str">
        <f>IF(A898&lt;&gt;"",IF(D898="DIRECCIÓN_DE_TRANSFERENCIAS","280 0031",VLOOKUP(C898,NIVELES!$A$14:$B$105,2,0)),"")</f>
        <v>280 2320</v>
      </c>
      <c r="AE898" s="86" t="s">
        <v>322</v>
      </c>
      <c r="AF898" s="86" t="s">
        <v>543</v>
      </c>
      <c r="AG898" s="79" t="str">
        <f>+IF(AF898&lt;&gt;"",VLOOKUP(AF898,NIVELES!$A$666:$B$673,2,0),"")</f>
        <v>DESARROLLO_INFANTIL</v>
      </c>
      <c r="AH898" s="78" t="s">
        <v>322</v>
      </c>
      <c r="AI898" s="79" t="str">
        <f>IF(AH898&lt;&gt;"",VLOOKUP(CONCATENATE(AG898,AH898),NIVELES!$B$676:$C$745,2,0),"")</f>
        <v>Centros Infantiles Del Buen Vivir Atencion Directa -Funcionamiento Operación Y Atencion De Unidades</v>
      </c>
      <c r="AJ898" s="78" t="s">
        <v>517</v>
      </c>
      <c r="AK898" s="79" t="str">
        <f>+IF(AJ898&lt;&gt;"",VLOOKUP(AJ898,NIVELES!$A$816:$B$892,2,0),"")</f>
        <v>NO APLICA</v>
      </c>
      <c r="AL898" s="78" t="s">
        <v>554</v>
      </c>
      <c r="AM898" s="78">
        <v>530812</v>
      </c>
      <c r="AN898" s="79" t="str">
        <f>IF(AM898&lt;&gt;"",+VLOOKUP(AM898,NIVELES!$A$1652:$B$2466,2,0),"")</f>
        <v>Materiales Didácticos</v>
      </c>
      <c r="AO898" s="87">
        <v>0</v>
      </c>
      <c r="AP898" s="88">
        <v>0</v>
      </c>
      <c r="AQ898" s="88">
        <v>0</v>
      </c>
      <c r="AR898" s="88">
        <v>0</v>
      </c>
      <c r="AS898" s="88">
        <v>0</v>
      </c>
      <c r="AT898" s="88">
        <v>0</v>
      </c>
      <c r="AU898" s="88">
        <v>0</v>
      </c>
      <c r="AV898" s="88">
        <v>0</v>
      </c>
      <c r="AW898" s="88">
        <v>0</v>
      </c>
      <c r="AX898" s="88">
        <v>0</v>
      </c>
      <c r="AY898" s="88">
        <v>0</v>
      </c>
      <c r="AZ898" s="88">
        <v>0</v>
      </c>
      <c r="BA898" s="88">
        <v>0</v>
      </c>
      <c r="BB898" s="89">
        <f t="shared" si="51"/>
        <v>0</v>
      </c>
      <c r="BC898" s="90" t="str">
        <f t="shared" si="50"/>
        <v>OK</v>
      </c>
      <c r="BD898" s="91" t="str">
        <f t="shared" si="52"/>
        <v xml:space="preserve">                  </v>
      </c>
      <c r="BE898" s="92">
        <f t="shared" si="53"/>
        <v>1</v>
      </c>
    </row>
    <row r="899" spans="1:57" s="74" customFormat="1" ht="50.1" customHeight="1" x14ac:dyDescent="0.2">
      <c r="A899" s="78" t="s">
        <v>55</v>
      </c>
      <c r="B899" s="78" t="s">
        <v>56</v>
      </c>
      <c r="C899" s="78" t="s">
        <v>9</v>
      </c>
      <c r="D899" s="78" t="s">
        <v>605</v>
      </c>
      <c r="E899" s="79" t="str">
        <f>+IF(C899&lt;&gt;"",VLOOKUP(MID(C899,18,5),NIVELES!$A$133:$B$213,2,0),"")</f>
        <v>NAPO</v>
      </c>
      <c r="F899" s="80" t="s">
        <v>79</v>
      </c>
      <c r="G899" s="81" t="str">
        <f>+IF(F899&lt;&gt;"",VLOOKUP(F899,NIVELES!$A$246:$C$464,3,0),"")</f>
        <v xml:space="preserve"> </v>
      </c>
      <c r="H899" s="82" t="s">
        <v>1024</v>
      </c>
      <c r="I899" s="78" t="s">
        <v>2311</v>
      </c>
      <c r="J899" s="78" t="s">
        <v>1078</v>
      </c>
      <c r="K899" s="78" t="s">
        <v>2291</v>
      </c>
      <c r="L899" s="78" t="s">
        <v>2361</v>
      </c>
      <c r="M899" s="78">
        <v>40</v>
      </c>
      <c r="N899" s="78" t="s">
        <v>2313</v>
      </c>
      <c r="O899" s="78" t="s">
        <v>2296</v>
      </c>
      <c r="P899" s="82">
        <v>12</v>
      </c>
      <c r="Q899" s="78" t="s">
        <v>2299</v>
      </c>
      <c r="R899" s="82">
        <v>1</v>
      </c>
      <c r="S899" s="82">
        <v>1</v>
      </c>
      <c r="T899" s="82">
        <v>1</v>
      </c>
      <c r="U899" s="82">
        <v>1</v>
      </c>
      <c r="V899" s="82">
        <v>1</v>
      </c>
      <c r="W899" s="82">
        <v>1</v>
      </c>
      <c r="X899" s="82">
        <v>1</v>
      </c>
      <c r="Y899" s="82">
        <v>1</v>
      </c>
      <c r="Z899" s="82">
        <v>1</v>
      </c>
      <c r="AA899" s="82">
        <v>1</v>
      </c>
      <c r="AB899" s="82">
        <v>1</v>
      </c>
      <c r="AC899" s="82">
        <v>1</v>
      </c>
      <c r="AD899" s="85" t="str">
        <f>IF(A899&lt;&gt;"",IF(D899="DIRECCIÓN_DE_TRANSFERENCIAS","280 0031",VLOOKUP(C899,NIVELES!$A$14:$B$105,2,0)),"")</f>
        <v>280 2110</v>
      </c>
      <c r="AE899" s="86" t="s">
        <v>322</v>
      </c>
      <c r="AF899" s="86" t="s">
        <v>543</v>
      </c>
      <c r="AG899" s="79" t="str">
        <f>+IF(AF899&lt;&gt;"",VLOOKUP(AF899,NIVELES!$A$666:$B$673,2,0),"")</f>
        <v>DESARROLLO_INFANTIL</v>
      </c>
      <c r="AH899" s="78" t="s">
        <v>512</v>
      </c>
      <c r="AI899" s="79" t="str">
        <f>IF(AH899&lt;&gt;"",VLOOKUP(CONCATENATE(AG899,AH899),NIVELES!$B$676:$C$745,2,0),"")</f>
        <v>Centros Circulos De Cuidado Recreacion Y Aprendizaje CRA Creciendo Con Nuestros Hijos CNH</v>
      </c>
      <c r="AJ899" s="78" t="s">
        <v>517</v>
      </c>
      <c r="AK899" s="79" t="str">
        <f>+IF(AJ899&lt;&gt;"",VLOOKUP(AJ899,NIVELES!$A$816:$B$892,2,0),"")</f>
        <v>NO APLICA</v>
      </c>
      <c r="AL899" s="78" t="s">
        <v>554</v>
      </c>
      <c r="AM899" s="78">
        <v>530105</v>
      </c>
      <c r="AN899" s="79" t="str">
        <f>IF(AM899&lt;&gt;"",+VLOOKUP(AM899,NIVELES!$A$1652:$B$2466,2,0),"")</f>
        <v>Telecomunicaciones</v>
      </c>
      <c r="AO899" s="87">
        <v>3028.48</v>
      </c>
      <c r="AP899" s="88">
        <v>252.37333333333333</v>
      </c>
      <c r="AQ899" s="88">
        <v>0</v>
      </c>
      <c r="AR899" s="88">
        <v>252.37333333333333</v>
      </c>
      <c r="AS899" s="88">
        <v>252.37333333333333</v>
      </c>
      <c r="AT899" s="88">
        <v>252.37333333333333</v>
      </c>
      <c r="AU899" s="88">
        <v>252.37333333333333</v>
      </c>
      <c r="AV899" s="88">
        <v>252.37333333333333</v>
      </c>
      <c r="AW899" s="88">
        <v>252.37333333333333</v>
      </c>
      <c r="AX899" s="88">
        <v>252.37333333333333</v>
      </c>
      <c r="AY899" s="88">
        <v>252.37333333333333</v>
      </c>
      <c r="AZ899" s="88">
        <v>252.37333333333333</v>
      </c>
      <c r="BA899" s="88">
        <v>504.74666666666599</v>
      </c>
      <c r="BB899" s="89">
        <f t="shared" si="51"/>
        <v>3028.48</v>
      </c>
      <c r="BC899" s="90" t="str">
        <f t="shared" si="50"/>
        <v>OK</v>
      </c>
      <c r="BD899" s="91" t="str">
        <f t="shared" si="52"/>
        <v xml:space="preserve">                  </v>
      </c>
      <c r="BE899" s="92">
        <f t="shared" si="53"/>
        <v>12</v>
      </c>
    </row>
    <row r="900" spans="1:57" s="74" customFormat="1" ht="50.1" customHeight="1" x14ac:dyDescent="0.2">
      <c r="A900" s="78" t="s">
        <v>55</v>
      </c>
      <c r="B900" s="78" t="s">
        <v>56</v>
      </c>
      <c r="C900" s="78" t="s">
        <v>9</v>
      </c>
      <c r="D900" s="78" t="s">
        <v>605</v>
      </c>
      <c r="E900" s="79" t="str">
        <f>+IF(C900&lt;&gt;"",VLOOKUP(MID(C900,18,5),NIVELES!$A$133:$B$213,2,0),"")</f>
        <v>NAPO</v>
      </c>
      <c r="F900" s="80" t="s">
        <v>79</v>
      </c>
      <c r="G900" s="81" t="str">
        <f>+IF(F900&lt;&gt;"",VLOOKUP(F900,NIVELES!$A$246:$C$464,3,0),"")</f>
        <v xml:space="preserve"> </v>
      </c>
      <c r="H900" s="82" t="s">
        <v>1024</v>
      </c>
      <c r="I900" s="78" t="s">
        <v>2311</v>
      </c>
      <c r="J900" s="78" t="s">
        <v>1078</v>
      </c>
      <c r="K900" s="78" t="s">
        <v>2291</v>
      </c>
      <c r="L900" s="78" t="s">
        <v>2361</v>
      </c>
      <c r="M900" s="78">
        <v>40</v>
      </c>
      <c r="N900" s="78" t="s">
        <v>2313</v>
      </c>
      <c r="O900" s="78" t="s">
        <v>2306</v>
      </c>
      <c r="P900" s="82">
        <v>1</v>
      </c>
      <c r="Q900" s="78" t="s">
        <v>2301</v>
      </c>
      <c r="R900" s="82"/>
      <c r="S900" s="82"/>
      <c r="T900" s="82">
        <v>1</v>
      </c>
      <c r="U900" s="82"/>
      <c r="V900" s="82"/>
      <c r="W900" s="82"/>
      <c r="X900" s="82"/>
      <c r="Y900" s="82"/>
      <c r="Z900" s="82"/>
      <c r="AA900" s="82"/>
      <c r="AB900" s="82"/>
      <c r="AC900" s="82"/>
      <c r="AD900" s="85" t="str">
        <f>IF(A900&lt;&gt;"",IF(D900="DIRECCIÓN_DE_TRANSFERENCIAS","280 0031",VLOOKUP(C900,NIVELES!$A$14:$B$105,2,0)),"")</f>
        <v>280 2110</v>
      </c>
      <c r="AE900" s="86" t="s">
        <v>322</v>
      </c>
      <c r="AF900" s="86" t="s">
        <v>543</v>
      </c>
      <c r="AG900" s="79" t="str">
        <f>+IF(AF900&lt;&gt;"",VLOOKUP(AF900,NIVELES!$A$666:$B$673,2,0),"")</f>
        <v>DESARROLLO_INFANTIL</v>
      </c>
      <c r="AH900" s="78" t="s">
        <v>512</v>
      </c>
      <c r="AI900" s="79" t="str">
        <f>IF(AH900&lt;&gt;"",VLOOKUP(CONCATENATE(AG900,AH900),NIVELES!$B$676:$C$745,2,0),"")</f>
        <v>Centros Circulos De Cuidado Recreacion Y Aprendizaje CRA Creciendo Con Nuestros Hijos CNH</v>
      </c>
      <c r="AJ900" s="78" t="s">
        <v>517</v>
      </c>
      <c r="AK900" s="79" t="str">
        <f>+IF(AJ900&lt;&gt;"",VLOOKUP(AJ900,NIVELES!$A$816:$B$892,2,0),"")</f>
        <v>NO APLICA</v>
      </c>
      <c r="AL900" s="78" t="s">
        <v>554</v>
      </c>
      <c r="AM900" s="78">
        <v>530802</v>
      </c>
      <c r="AN900" s="79" t="str">
        <f>IF(AM900&lt;&gt;"",+VLOOKUP(AM900,NIVELES!$A$1652:$B$2466,2,0),"")</f>
        <v>Vestuario, Lencería, Prendas de Protección; y, Accesorios para Uniformes Militares y Policiales; y, Carpas</v>
      </c>
      <c r="AO900" s="87">
        <v>135.76</v>
      </c>
      <c r="AP900" s="88">
        <v>0</v>
      </c>
      <c r="AQ900" s="88">
        <v>0</v>
      </c>
      <c r="AR900" s="88">
        <v>135.76</v>
      </c>
      <c r="AS900" s="88">
        <v>0</v>
      </c>
      <c r="AT900" s="88">
        <v>0</v>
      </c>
      <c r="AU900" s="88">
        <v>0</v>
      </c>
      <c r="AV900" s="88">
        <v>0</v>
      </c>
      <c r="AW900" s="88">
        <v>0</v>
      </c>
      <c r="AX900" s="88">
        <v>0</v>
      </c>
      <c r="AY900" s="88">
        <v>0</v>
      </c>
      <c r="AZ900" s="88">
        <v>0</v>
      </c>
      <c r="BA900" s="88">
        <v>0</v>
      </c>
      <c r="BB900" s="89">
        <f t="shared" si="51"/>
        <v>135.76</v>
      </c>
      <c r="BC900" s="90" t="str">
        <f t="shared" si="50"/>
        <v>OK</v>
      </c>
      <c r="BD900" s="91" t="str">
        <f t="shared" si="52"/>
        <v xml:space="preserve">                  </v>
      </c>
      <c r="BE900" s="92">
        <f t="shared" si="53"/>
        <v>1</v>
      </c>
    </row>
    <row r="901" spans="1:57" s="74" customFormat="1" ht="50.1" customHeight="1" x14ac:dyDescent="0.2">
      <c r="A901" s="78" t="s">
        <v>55</v>
      </c>
      <c r="B901" s="78" t="s">
        <v>56</v>
      </c>
      <c r="C901" s="78" t="s">
        <v>9</v>
      </c>
      <c r="D901" s="78" t="s">
        <v>605</v>
      </c>
      <c r="E901" s="79" t="str">
        <f>+IF(C901&lt;&gt;"",VLOOKUP(MID(C901,18,5),NIVELES!$A$133:$B$213,2,0),"")</f>
        <v>NAPO</v>
      </c>
      <c r="F901" s="80" t="s">
        <v>79</v>
      </c>
      <c r="G901" s="81" t="str">
        <f>+IF(F901&lt;&gt;"",VLOOKUP(F901,NIVELES!$A$246:$C$464,3,0),"")</f>
        <v xml:space="preserve"> </v>
      </c>
      <c r="H901" s="82" t="s">
        <v>1024</v>
      </c>
      <c r="I901" s="78" t="s">
        <v>2311</v>
      </c>
      <c r="J901" s="78" t="s">
        <v>1078</v>
      </c>
      <c r="K901" s="78" t="s">
        <v>2291</v>
      </c>
      <c r="L901" s="78" t="s">
        <v>2361</v>
      </c>
      <c r="M901" s="78">
        <v>40</v>
      </c>
      <c r="N901" s="78" t="s">
        <v>2313</v>
      </c>
      <c r="O901" s="78" t="s">
        <v>2362</v>
      </c>
      <c r="P901" s="82">
        <v>1</v>
      </c>
      <c r="Q901" s="78" t="s">
        <v>2363</v>
      </c>
      <c r="R901" s="82"/>
      <c r="S901" s="82"/>
      <c r="T901" s="82">
        <v>1</v>
      </c>
      <c r="U901" s="82"/>
      <c r="V901" s="82"/>
      <c r="W901" s="82"/>
      <c r="X901" s="82"/>
      <c r="Y901" s="82"/>
      <c r="Z901" s="82"/>
      <c r="AA901" s="82"/>
      <c r="AB901" s="82"/>
      <c r="AC901" s="82"/>
      <c r="AD901" s="85" t="str">
        <f>IF(A901&lt;&gt;"",IF(D901="DIRECCIÓN_DE_TRANSFERENCIAS","280 0031",VLOOKUP(C901,NIVELES!$A$14:$B$105,2,0)),"")</f>
        <v>280 2110</v>
      </c>
      <c r="AE901" s="86" t="s">
        <v>322</v>
      </c>
      <c r="AF901" s="86" t="s">
        <v>543</v>
      </c>
      <c r="AG901" s="79" t="str">
        <f>+IF(AF901&lt;&gt;"",VLOOKUP(AF901,NIVELES!$A$666:$B$673,2,0),"")</f>
        <v>DESARROLLO_INFANTIL</v>
      </c>
      <c r="AH901" s="78" t="s">
        <v>512</v>
      </c>
      <c r="AI901" s="79" t="str">
        <f>IF(AH901&lt;&gt;"",VLOOKUP(CONCATENATE(AG901,AH901),NIVELES!$B$676:$C$745,2,0),"")</f>
        <v>Centros Circulos De Cuidado Recreacion Y Aprendizaje CRA Creciendo Con Nuestros Hijos CNH</v>
      </c>
      <c r="AJ901" s="78" t="s">
        <v>517</v>
      </c>
      <c r="AK901" s="79" t="str">
        <f>+IF(AJ901&lt;&gt;"",VLOOKUP(AJ901,NIVELES!$A$816:$B$892,2,0),"")</f>
        <v>NO APLICA</v>
      </c>
      <c r="AL901" s="78" t="s">
        <v>554</v>
      </c>
      <c r="AM901" s="78">
        <v>530820</v>
      </c>
      <c r="AN901" s="79" t="str">
        <f>IF(AM901&lt;&gt;"",+VLOOKUP(AM901,NIVELES!$A$1652:$B$2466,2,0),"")</f>
        <v>Menaje de Cocina, de Hogar y Accesorios Descartables</v>
      </c>
      <c r="AO901" s="87">
        <v>806.4</v>
      </c>
      <c r="AP901" s="88">
        <v>0</v>
      </c>
      <c r="AQ901" s="88">
        <v>0</v>
      </c>
      <c r="AR901" s="88">
        <v>806.4</v>
      </c>
      <c r="AS901" s="88">
        <v>0</v>
      </c>
      <c r="AT901" s="88">
        <v>0</v>
      </c>
      <c r="AU901" s="88">
        <v>0</v>
      </c>
      <c r="AV901" s="88">
        <v>0</v>
      </c>
      <c r="AW901" s="88">
        <v>0</v>
      </c>
      <c r="AX901" s="88">
        <v>0</v>
      </c>
      <c r="AY901" s="88">
        <v>0</v>
      </c>
      <c r="AZ901" s="88">
        <v>0</v>
      </c>
      <c r="BA901" s="88">
        <v>0</v>
      </c>
      <c r="BB901" s="89">
        <f t="shared" si="51"/>
        <v>806.4</v>
      </c>
      <c r="BC901" s="90" t="str">
        <f t="shared" si="50"/>
        <v>OK</v>
      </c>
      <c r="BD901" s="91" t="str">
        <f t="shared" si="52"/>
        <v xml:space="preserve">                  </v>
      </c>
      <c r="BE901" s="92">
        <f t="shared" si="53"/>
        <v>1</v>
      </c>
    </row>
    <row r="902" spans="1:57" s="74" customFormat="1" ht="50.1" customHeight="1" x14ac:dyDescent="0.2">
      <c r="A902" s="78" t="s">
        <v>55</v>
      </c>
      <c r="B902" s="78" t="s">
        <v>56</v>
      </c>
      <c r="C902" s="78" t="s">
        <v>9</v>
      </c>
      <c r="D902" s="78" t="s">
        <v>605</v>
      </c>
      <c r="E902" s="79" t="str">
        <f>+IF(C902&lt;&gt;"",VLOOKUP(MID(C902,18,5),NIVELES!$A$133:$B$213,2,0),"")</f>
        <v>NAPO</v>
      </c>
      <c r="F902" s="80" t="s">
        <v>79</v>
      </c>
      <c r="G902" s="81" t="str">
        <f>+IF(F902&lt;&gt;"",VLOOKUP(F902,NIVELES!$A$246:$C$464,3,0),"")</f>
        <v xml:space="preserve"> </v>
      </c>
      <c r="H902" s="82" t="s">
        <v>1024</v>
      </c>
      <c r="I902" s="78" t="s">
        <v>2311</v>
      </c>
      <c r="J902" s="78" t="s">
        <v>1078</v>
      </c>
      <c r="K902" s="78" t="s">
        <v>2291</v>
      </c>
      <c r="L902" s="78" t="s">
        <v>2361</v>
      </c>
      <c r="M902" s="78">
        <v>40</v>
      </c>
      <c r="N902" s="78" t="s">
        <v>2313</v>
      </c>
      <c r="O902" s="78" t="s">
        <v>2308</v>
      </c>
      <c r="P902" s="82">
        <v>1</v>
      </c>
      <c r="Q902" s="78" t="s">
        <v>2301</v>
      </c>
      <c r="R902" s="82"/>
      <c r="S902" s="82"/>
      <c r="T902" s="82">
        <v>1</v>
      </c>
      <c r="U902" s="82"/>
      <c r="V902" s="82"/>
      <c r="W902" s="82"/>
      <c r="X902" s="82"/>
      <c r="Y902" s="82"/>
      <c r="Z902" s="82"/>
      <c r="AA902" s="82"/>
      <c r="AB902" s="82"/>
      <c r="AC902" s="82"/>
      <c r="AD902" s="85" t="str">
        <f>IF(A902&lt;&gt;"",IF(D902="DIRECCIÓN_DE_TRANSFERENCIAS","280 0031",VLOOKUP(C902,NIVELES!$A$14:$B$105,2,0)),"")</f>
        <v>280 2110</v>
      </c>
      <c r="AE902" s="86" t="s">
        <v>322</v>
      </c>
      <c r="AF902" s="86" t="s">
        <v>543</v>
      </c>
      <c r="AG902" s="79" t="str">
        <f>+IF(AF902&lt;&gt;"",VLOOKUP(AF902,NIVELES!$A$666:$B$673,2,0),"")</f>
        <v>DESARROLLO_INFANTIL</v>
      </c>
      <c r="AH902" s="78" t="s">
        <v>512</v>
      </c>
      <c r="AI902" s="79" t="str">
        <f>IF(AH902&lt;&gt;"",VLOOKUP(CONCATENATE(AG902,AH902),NIVELES!$B$676:$C$745,2,0),"")</f>
        <v>Centros Circulos De Cuidado Recreacion Y Aprendizaje CRA Creciendo Con Nuestros Hijos CNH</v>
      </c>
      <c r="AJ902" s="78" t="s">
        <v>517</v>
      </c>
      <c r="AK902" s="79" t="str">
        <f>+IF(AJ902&lt;&gt;"",VLOOKUP(AJ902,NIVELES!$A$816:$B$892,2,0),"")</f>
        <v>NO APLICA</v>
      </c>
      <c r="AL902" s="78" t="s">
        <v>554</v>
      </c>
      <c r="AM902" s="78">
        <v>530805</v>
      </c>
      <c r="AN902" s="79" t="str">
        <f>IF(AM902&lt;&gt;"",+VLOOKUP(AM902,NIVELES!$A$1652:$B$2466,2,0),"")</f>
        <v>Materiales de Aseo</v>
      </c>
      <c r="AO902" s="87">
        <v>214</v>
      </c>
      <c r="AP902" s="88">
        <v>0</v>
      </c>
      <c r="AQ902" s="88">
        <v>0</v>
      </c>
      <c r="AR902" s="88">
        <v>214</v>
      </c>
      <c r="AS902" s="88">
        <v>0</v>
      </c>
      <c r="AT902" s="88">
        <v>0</v>
      </c>
      <c r="AU902" s="88">
        <v>0</v>
      </c>
      <c r="AV902" s="88">
        <v>0</v>
      </c>
      <c r="AW902" s="88">
        <v>0</v>
      </c>
      <c r="AX902" s="88">
        <v>0</v>
      </c>
      <c r="AY902" s="88">
        <v>0</v>
      </c>
      <c r="AZ902" s="88">
        <v>0</v>
      </c>
      <c r="BA902" s="88">
        <v>0</v>
      </c>
      <c r="BB902" s="89">
        <f t="shared" si="51"/>
        <v>214</v>
      </c>
      <c r="BC902" s="90" t="str">
        <f t="shared" si="50"/>
        <v>OK</v>
      </c>
      <c r="BD902" s="91" t="str">
        <f t="shared" si="52"/>
        <v xml:space="preserve">                  </v>
      </c>
      <c r="BE902" s="92">
        <f t="shared" si="53"/>
        <v>1</v>
      </c>
    </row>
    <row r="903" spans="1:57" s="74" customFormat="1" ht="50.1" customHeight="1" x14ac:dyDescent="0.2">
      <c r="A903" s="78" t="s">
        <v>55</v>
      </c>
      <c r="B903" s="78" t="s">
        <v>56</v>
      </c>
      <c r="C903" s="78" t="s">
        <v>9</v>
      </c>
      <c r="D903" s="78" t="s">
        <v>605</v>
      </c>
      <c r="E903" s="79" t="str">
        <f>+IF(C903&lt;&gt;"",VLOOKUP(MID(C903,18,5),NIVELES!$A$133:$B$213,2,0),"")</f>
        <v>NAPO</v>
      </c>
      <c r="F903" s="80" t="s">
        <v>79</v>
      </c>
      <c r="G903" s="81" t="str">
        <f>+IF(F903&lt;&gt;"",VLOOKUP(F903,NIVELES!$A$246:$C$464,3,0),"")</f>
        <v xml:space="preserve"> </v>
      </c>
      <c r="H903" s="82" t="s">
        <v>1024</v>
      </c>
      <c r="I903" s="78" t="s">
        <v>2311</v>
      </c>
      <c r="J903" s="78" t="s">
        <v>1078</v>
      </c>
      <c r="K903" s="78" t="s">
        <v>2291</v>
      </c>
      <c r="L903" s="78" t="s">
        <v>2361</v>
      </c>
      <c r="M903" s="78">
        <v>40</v>
      </c>
      <c r="N903" s="78" t="s">
        <v>2313</v>
      </c>
      <c r="O903" s="78" t="s">
        <v>2304</v>
      </c>
      <c r="P903" s="82">
        <v>12</v>
      </c>
      <c r="Q903" s="78" t="s">
        <v>2305</v>
      </c>
      <c r="R903" s="82">
        <v>1</v>
      </c>
      <c r="S903" s="82">
        <v>1</v>
      </c>
      <c r="T903" s="82">
        <v>1</v>
      </c>
      <c r="U903" s="82">
        <v>1</v>
      </c>
      <c r="V903" s="82">
        <v>1</v>
      </c>
      <c r="W903" s="82">
        <v>1</v>
      </c>
      <c r="X903" s="82">
        <v>1</v>
      </c>
      <c r="Y903" s="82">
        <v>1</v>
      </c>
      <c r="Z903" s="82">
        <v>1</v>
      </c>
      <c r="AA903" s="82">
        <v>1</v>
      </c>
      <c r="AB903" s="82">
        <v>1</v>
      </c>
      <c r="AC903" s="82">
        <v>1</v>
      </c>
      <c r="AD903" s="85" t="str">
        <f>IF(A903&lt;&gt;"",IF(D903="DIRECCIÓN_DE_TRANSFERENCIAS","280 0031",VLOOKUP(C903,NIVELES!$A$14:$B$105,2,0)),"")</f>
        <v>280 2110</v>
      </c>
      <c r="AE903" s="86" t="s">
        <v>322</v>
      </c>
      <c r="AF903" s="86" t="s">
        <v>543</v>
      </c>
      <c r="AG903" s="79" t="str">
        <f>+IF(AF903&lt;&gt;"",VLOOKUP(AF903,NIVELES!$A$666:$B$673,2,0),"")</f>
        <v>DESARROLLO_INFANTIL</v>
      </c>
      <c r="AH903" s="78" t="s">
        <v>512</v>
      </c>
      <c r="AI903" s="79" t="str">
        <f>IF(AH903&lt;&gt;"",VLOOKUP(CONCATENATE(AG903,AH903),NIVELES!$B$676:$C$745,2,0),"")</f>
        <v>Centros Circulos De Cuidado Recreacion Y Aprendizaje CRA Creciendo Con Nuestros Hijos CNH</v>
      </c>
      <c r="AJ903" s="78" t="s">
        <v>517</v>
      </c>
      <c r="AK903" s="79" t="str">
        <f>+IF(AJ903&lt;&gt;"",VLOOKUP(AJ903,NIVELES!$A$816:$B$892,2,0),"")</f>
        <v>NO APLICA</v>
      </c>
      <c r="AL903" s="78" t="s">
        <v>554</v>
      </c>
      <c r="AM903" s="78">
        <v>530801</v>
      </c>
      <c r="AN903" s="79" t="str">
        <f>IF(AM903&lt;&gt;"",+VLOOKUP(AM903,NIVELES!$A$1652:$B$2466,2,0),"")</f>
        <v>Alimentos y Bebidas</v>
      </c>
      <c r="AO903" s="87">
        <v>3840</v>
      </c>
      <c r="AP903" s="88">
        <v>320</v>
      </c>
      <c r="AQ903" s="88">
        <v>0</v>
      </c>
      <c r="AR903" s="88">
        <v>320</v>
      </c>
      <c r="AS903" s="88">
        <v>320</v>
      </c>
      <c r="AT903" s="88">
        <v>320</v>
      </c>
      <c r="AU903" s="88">
        <v>320</v>
      </c>
      <c r="AV903" s="88">
        <v>320</v>
      </c>
      <c r="AW903" s="88">
        <v>320</v>
      </c>
      <c r="AX903" s="88">
        <v>320</v>
      </c>
      <c r="AY903" s="88">
        <v>320</v>
      </c>
      <c r="AZ903" s="88">
        <v>320</v>
      </c>
      <c r="BA903" s="88">
        <v>640</v>
      </c>
      <c r="BB903" s="89">
        <f t="shared" si="51"/>
        <v>3840</v>
      </c>
      <c r="BC903" s="90" t="str">
        <f t="shared" ref="BC903:BC966" si="54">IF(A903&lt;&gt;"",IF(AO903&lt;&gt;"",IF(AO903=BB903,"OK",AO903-BB903),IF(AND(AO903="",BB903=""),"",AO903-BB903))," ")</f>
        <v>OK</v>
      </c>
      <c r="BD903" s="91" t="str">
        <f t="shared" si="52"/>
        <v xml:space="preserve">                  </v>
      </c>
      <c r="BE903" s="92">
        <f t="shared" si="53"/>
        <v>12</v>
      </c>
    </row>
    <row r="904" spans="1:57" s="74" customFormat="1" ht="50.1" customHeight="1" x14ac:dyDescent="0.2">
      <c r="A904" s="78" t="s">
        <v>55</v>
      </c>
      <c r="B904" s="78" t="s">
        <v>56</v>
      </c>
      <c r="C904" s="78" t="s">
        <v>1031</v>
      </c>
      <c r="D904" s="78" t="s">
        <v>605</v>
      </c>
      <c r="E904" s="79" t="str">
        <f>+IF(C904&lt;&gt;"",VLOOKUP(MID(C904,18,5),NIVELES!$A$133:$B$213,2,0),"")</f>
        <v>ORELLANA</v>
      </c>
      <c r="F904" s="80" t="s">
        <v>175</v>
      </c>
      <c r="G904" s="81" t="str">
        <f>+IF(F904&lt;&gt;"",VLOOKUP(F904,NIVELES!$A$246:$C$464,3,0),"")</f>
        <v xml:space="preserve"> </v>
      </c>
      <c r="H904" s="82" t="s">
        <v>1024</v>
      </c>
      <c r="I904" s="78" t="s">
        <v>2311</v>
      </c>
      <c r="J904" s="78" t="s">
        <v>1078</v>
      </c>
      <c r="K904" s="78" t="s">
        <v>2291</v>
      </c>
      <c r="L904" s="78" t="s">
        <v>2361</v>
      </c>
      <c r="M904" s="78">
        <v>40</v>
      </c>
      <c r="N904" s="78" t="s">
        <v>2313</v>
      </c>
      <c r="O904" s="78" t="s">
        <v>2296</v>
      </c>
      <c r="P904" s="82">
        <v>12</v>
      </c>
      <c r="Q904" s="78" t="s">
        <v>2299</v>
      </c>
      <c r="R904" s="82">
        <v>1</v>
      </c>
      <c r="S904" s="82">
        <v>1</v>
      </c>
      <c r="T904" s="82">
        <v>1</v>
      </c>
      <c r="U904" s="82">
        <v>1</v>
      </c>
      <c r="V904" s="82">
        <v>1</v>
      </c>
      <c r="W904" s="82">
        <v>1</v>
      </c>
      <c r="X904" s="82">
        <v>1</v>
      </c>
      <c r="Y904" s="82">
        <v>1</v>
      </c>
      <c r="Z904" s="82">
        <v>1</v>
      </c>
      <c r="AA904" s="82">
        <v>1</v>
      </c>
      <c r="AB904" s="82">
        <v>1</v>
      </c>
      <c r="AC904" s="82">
        <v>1</v>
      </c>
      <c r="AD904" s="85" t="str">
        <f>IF(A904&lt;&gt;"",IF(D904="DIRECCIÓN_DE_TRANSFERENCIAS","280 0031",VLOOKUP(C904,NIVELES!$A$14:$B$105,2,0)),"")</f>
        <v>280 2320</v>
      </c>
      <c r="AE904" s="86" t="s">
        <v>322</v>
      </c>
      <c r="AF904" s="86" t="s">
        <v>543</v>
      </c>
      <c r="AG904" s="79" t="str">
        <f>+IF(AF904&lt;&gt;"",VLOOKUP(AF904,NIVELES!$A$666:$B$673,2,0),"")</f>
        <v>DESARROLLO_INFANTIL</v>
      </c>
      <c r="AH904" s="78" t="s">
        <v>512</v>
      </c>
      <c r="AI904" s="79" t="str">
        <f>IF(AH904&lt;&gt;"",VLOOKUP(CONCATENATE(AG904,AH904),NIVELES!$B$676:$C$745,2,0),"")</f>
        <v>Centros Circulos De Cuidado Recreacion Y Aprendizaje CRA Creciendo Con Nuestros Hijos CNH</v>
      </c>
      <c r="AJ904" s="78" t="s">
        <v>517</v>
      </c>
      <c r="AK904" s="79" t="str">
        <f>+IF(AJ904&lt;&gt;"",VLOOKUP(AJ904,NIVELES!$A$816:$B$892,2,0),"")</f>
        <v>NO APLICA</v>
      </c>
      <c r="AL904" s="78" t="s">
        <v>554</v>
      </c>
      <c r="AM904" s="78">
        <v>530105</v>
      </c>
      <c r="AN904" s="79" t="str">
        <f>IF(AM904&lt;&gt;"",+VLOOKUP(AM904,NIVELES!$A$1652:$B$2466,2,0),"")</f>
        <v>Telecomunicaciones</v>
      </c>
      <c r="AO904" s="87">
        <v>2839.2000000000003</v>
      </c>
      <c r="AP904" s="88">
        <v>236.60000000000002</v>
      </c>
      <c r="AQ904" s="88">
        <v>0</v>
      </c>
      <c r="AR904" s="88">
        <v>236.6</v>
      </c>
      <c r="AS904" s="88">
        <v>236.6</v>
      </c>
      <c r="AT904" s="88">
        <v>236.6</v>
      </c>
      <c r="AU904" s="88">
        <v>236.6</v>
      </c>
      <c r="AV904" s="88">
        <v>236.6</v>
      </c>
      <c r="AW904" s="88">
        <v>236.6</v>
      </c>
      <c r="AX904" s="88">
        <v>236.6</v>
      </c>
      <c r="AY904" s="88">
        <v>236.6</v>
      </c>
      <c r="AZ904" s="88">
        <v>236.6</v>
      </c>
      <c r="BA904" s="88">
        <v>473.20000000000073</v>
      </c>
      <c r="BB904" s="89">
        <f t="shared" ref="BB904:BB967" si="55">SUBTOTAL(9,AP904:BA904)</f>
        <v>2839.2000000000003</v>
      </c>
      <c r="BC904" s="90" t="str">
        <f t="shared" si="54"/>
        <v>OK</v>
      </c>
      <c r="BD904" s="91" t="str">
        <f t="shared" ref="BD904:BD967" si="56">IF(A904&lt;&gt;"",IF(A904="","Escoger Nivel 0",)&amp;" "&amp;(IF(B904="","Escoger Nivel  1",)&amp;" "&amp;(IF(C904="","Escoger Nivel 2",)&amp;" "&amp;(IF(D904="","Escoger Nivel 3",)&amp;" "&amp;(IF(F904="","Escoger Cantón",)&amp;" "&amp;(IF(I904="","Escoger Obj. Estratégico Institucional N1",)&amp;" "&amp;(IF(J904="","Escoger Obj. Especifico N2",)&amp;" "&amp;(IF(K904="","Escoger Obj. Operativo N4",)&amp;" "&amp;(IF(L904=""," Llenar Modalidad de Servicio ",)&amp;""&amp;(IF(M904=""," Llenar Meta de Cobertura ",)&amp;" "&amp;(IF(N904="","Llenar Indicador",)&amp;" "&amp;(IF(O904="","Llenar Actividad PAPP",)&amp;" "&amp;(IF(P904="","Llenar Metas",)&amp;" "&amp;(IF(Q904="","Llenar Indicador",)&amp;" "&amp;(IF(AF904="","Escoger Nro. programa",)&amp;" "&amp;(IF(AH904="","Escoger Nro. Actividad e-Sigef",)&amp;" "&amp;(IF(AK904="","Escoger direccionamiento de gasto",)&amp;" "&amp;(IF(AL904="","Escoger Grupo de Gasto",)&amp;" "&amp;(IF(AM904="","Escoger Item Presupuestario",)&amp;" "&amp;(IF(AO904="","Llenar valor de actividad",))))))))))))))))))))," ")</f>
        <v xml:space="preserve">                  </v>
      </c>
      <c r="BE904" s="92">
        <f t="shared" si="53"/>
        <v>12</v>
      </c>
    </row>
    <row r="905" spans="1:57" s="74" customFormat="1" ht="50.1" customHeight="1" x14ac:dyDescent="0.2">
      <c r="A905" s="78" t="s">
        <v>55</v>
      </c>
      <c r="B905" s="78" t="s">
        <v>56</v>
      </c>
      <c r="C905" s="78" t="s">
        <v>1031</v>
      </c>
      <c r="D905" s="78" t="s">
        <v>605</v>
      </c>
      <c r="E905" s="79" t="str">
        <f>+IF(C905&lt;&gt;"",VLOOKUP(MID(C905,18,5),NIVELES!$A$133:$B$213,2,0),"")</f>
        <v>ORELLANA</v>
      </c>
      <c r="F905" s="80" t="s">
        <v>175</v>
      </c>
      <c r="G905" s="81" t="str">
        <f>+IF(F905&lt;&gt;"",VLOOKUP(F905,NIVELES!$A$246:$C$464,3,0),"")</f>
        <v xml:space="preserve"> </v>
      </c>
      <c r="H905" s="82" t="s">
        <v>1024</v>
      </c>
      <c r="I905" s="78" t="s">
        <v>2311</v>
      </c>
      <c r="J905" s="78" t="s">
        <v>1078</v>
      </c>
      <c r="K905" s="78" t="s">
        <v>2291</v>
      </c>
      <c r="L905" s="78" t="s">
        <v>2361</v>
      </c>
      <c r="M905" s="78">
        <v>40</v>
      </c>
      <c r="N905" s="78" t="s">
        <v>2313</v>
      </c>
      <c r="O905" s="78" t="s">
        <v>2306</v>
      </c>
      <c r="P905" s="82">
        <v>1</v>
      </c>
      <c r="Q905" s="78" t="s">
        <v>2301</v>
      </c>
      <c r="R905" s="82"/>
      <c r="S905" s="82"/>
      <c r="T905" s="82">
        <v>1</v>
      </c>
      <c r="U905" s="82"/>
      <c r="V905" s="82"/>
      <c r="W905" s="82"/>
      <c r="X905" s="82"/>
      <c r="Y905" s="82"/>
      <c r="Z905" s="82"/>
      <c r="AA905" s="82"/>
      <c r="AB905" s="82"/>
      <c r="AC905" s="82"/>
      <c r="AD905" s="85" t="str">
        <f>IF(A905&lt;&gt;"",IF(D905="DIRECCIÓN_DE_TRANSFERENCIAS","280 0031",VLOOKUP(C905,NIVELES!$A$14:$B$105,2,0)),"")</f>
        <v>280 2320</v>
      </c>
      <c r="AE905" s="86" t="s">
        <v>322</v>
      </c>
      <c r="AF905" s="86" t="s">
        <v>543</v>
      </c>
      <c r="AG905" s="79" t="str">
        <f>+IF(AF905&lt;&gt;"",VLOOKUP(AF905,NIVELES!$A$666:$B$673,2,0),"")</f>
        <v>DESARROLLO_INFANTIL</v>
      </c>
      <c r="AH905" s="78" t="s">
        <v>512</v>
      </c>
      <c r="AI905" s="79" t="str">
        <f>IF(AH905&lt;&gt;"",VLOOKUP(CONCATENATE(AG905,AH905),NIVELES!$B$676:$C$745,2,0),"")</f>
        <v>Centros Circulos De Cuidado Recreacion Y Aprendizaje CRA Creciendo Con Nuestros Hijos CNH</v>
      </c>
      <c r="AJ905" s="78" t="s">
        <v>517</v>
      </c>
      <c r="AK905" s="79" t="str">
        <f>+IF(AJ905&lt;&gt;"",VLOOKUP(AJ905,NIVELES!$A$816:$B$892,2,0),"")</f>
        <v>NO APLICA</v>
      </c>
      <c r="AL905" s="78" t="s">
        <v>554</v>
      </c>
      <c r="AM905" s="78">
        <v>530802</v>
      </c>
      <c r="AN905" s="79" t="str">
        <f>IF(AM905&lt;&gt;"",+VLOOKUP(AM905,NIVELES!$A$1652:$B$2466,2,0),"")</f>
        <v>Vestuario, Lencería, Prendas de Protección; y, Accesorios para Uniformes Militares y Policiales; y, Carpas</v>
      </c>
      <c r="AO905" s="87">
        <v>135.76</v>
      </c>
      <c r="AP905" s="88">
        <v>0</v>
      </c>
      <c r="AQ905" s="88">
        <v>0</v>
      </c>
      <c r="AR905" s="88">
        <v>135.76</v>
      </c>
      <c r="AS905" s="88">
        <v>0</v>
      </c>
      <c r="AT905" s="88">
        <v>0</v>
      </c>
      <c r="AU905" s="88">
        <v>0</v>
      </c>
      <c r="AV905" s="88">
        <v>0</v>
      </c>
      <c r="AW905" s="88">
        <v>0</v>
      </c>
      <c r="AX905" s="88">
        <v>0</v>
      </c>
      <c r="AY905" s="88">
        <v>0</v>
      </c>
      <c r="AZ905" s="88">
        <v>0</v>
      </c>
      <c r="BA905" s="88">
        <v>0</v>
      </c>
      <c r="BB905" s="89">
        <f t="shared" si="55"/>
        <v>135.76</v>
      </c>
      <c r="BC905" s="90" t="str">
        <f t="shared" si="54"/>
        <v>OK</v>
      </c>
      <c r="BD905" s="91" t="str">
        <f t="shared" si="56"/>
        <v xml:space="preserve">                  </v>
      </c>
      <c r="BE905" s="92">
        <f t="shared" ref="BE905:BE968" si="57">SUBTOTAL(9,R905:AC905)</f>
        <v>1</v>
      </c>
    </row>
    <row r="906" spans="1:57" s="74" customFormat="1" ht="50.1" customHeight="1" x14ac:dyDescent="0.2">
      <c r="A906" s="78" t="s">
        <v>55</v>
      </c>
      <c r="B906" s="78" t="s">
        <v>56</v>
      </c>
      <c r="C906" s="78" t="s">
        <v>1031</v>
      </c>
      <c r="D906" s="78" t="s">
        <v>605</v>
      </c>
      <c r="E906" s="79" t="str">
        <f>+IF(C906&lt;&gt;"",VLOOKUP(MID(C906,18,5),NIVELES!$A$133:$B$213,2,0),"")</f>
        <v>ORELLANA</v>
      </c>
      <c r="F906" s="80" t="s">
        <v>175</v>
      </c>
      <c r="G906" s="81" t="str">
        <f>+IF(F906&lt;&gt;"",VLOOKUP(F906,NIVELES!$A$246:$C$464,3,0),"")</f>
        <v xml:space="preserve"> </v>
      </c>
      <c r="H906" s="82" t="s">
        <v>1024</v>
      </c>
      <c r="I906" s="78" t="s">
        <v>2311</v>
      </c>
      <c r="J906" s="78" t="s">
        <v>1078</v>
      </c>
      <c r="K906" s="78" t="s">
        <v>2291</v>
      </c>
      <c r="L906" s="78" t="s">
        <v>2361</v>
      </c>
      <c r="M906" s="78">
        <v>40</v>
      </c>
      <c r="N906" s="78" t="s">
        <v>2313</v>
      </c>
      <c r="O906" s="78" t="s">
        <v>2362</v>
      </c>
      <c r="P906" s="82">
        <v>1</v>
      </c>
      <c r="Q906" s="78" t="s">
        <v>2363</v>
      </c>
      <c r="R906" s="82"/>
      <c r="S906" s="82"/>
      <c r="T906" s="82">
        <v>1</v>
      </c>
      <c r="U906" s="82"/>
      <c r="V906" s="82"/>
      <c r="W906" s="82"/>
      <c r="X906" s="82"/>
      <c r="Y906" s="82"/>
      <c r="Z906" s="82"/>
      <c r="AA906" s="82"/>
      <c r="AB906" s="82"/>
      <c r="AC906" s="82"/>
      <c r="AD906" s="85" t="str">
        <f>IF(A906&lt;&gt;"",IF(D906="DIRECCIÓN_DE_TRANSFERENCIAS","280 0031",VLOOKUP(C906,NIVELES!$A$14:$B$105,2,0)),"")</f>
        <v>280 2320</v>
      </c>
      <c r="AE906" s="86" t="s">
        <v>322</v>
      </c>
      <c r="AF906" s="86" t="s">
        <v>543</v>
      </c>
      <c r="AG906" s="79" t="str">
        <f>+IF(AF906&lt;&gt;"",VLOOKUP(AF906,NIVELES!$A$666:$B$673,2,0),"")</f>
        <v>DESARROLLO_INFANTIL</v>
      </c>
      <c r="AH906" s="78" t="s">
        <v>512</v>
      </c>
      <c r="AI906" s="79" t="str">
        <f>IF(AH906&lt;&gt;"",VLOOKUP(CONCATENATE(AG906,AH906),NIVELES!$B$676:$C$745,2,0),"")</f>
        <v>Centros Circulos De Cuidado Recreacion Y Aprendizaje CRA Creciendo Con Nuestros Hijos CNH</v>
      </c>
      <c r="AJ906" s="78" t="s">
        <v>517</v>
      </c>
      <c r="AK906" s="79" t="str">
        <f>+IF(AJ906&lt;&gt;"",VLOOKUP(AJ906,NIVELES!$A$816:$B$892,2,0),"")</f>
        <v>NO APLICA</v>
      </c>
      <c r="AL906" s="78" t="s">
        <v>554</v>
      </c>
      <c r="AM906" s="78">
        <v>530820</v>
      </c>
      <c r="AN906" s="79" t="str">
        <f>IF(AM906&lt;&gt;"",+VLOOKUP(AM906,NIVELES!$A$1652:$B$2466,2,0),"")</f>
        <v>Menaje de Cocina, de Hogar y Accesorios Descartables</v>
      </c>
      <c r="AO906" s="87">
        <v>806.4</v>
      </c>
      <c r="AP906" s="88">
        <v>0</v>
      </c>
      <c r="AQ906" s="88">
        <v>0</v>
      </c>
      <c r="AR906" s="88">
        <v>806.4</v>
      </c>
      <c r="AS906" s="88">
        <v>0</v>
      </c>
      <c r="AT906" s="88">
        <v>0</v>
      </c>
      <c r="AU906" s="88">
        <v>0</v>
      </c>
      <c r="AV906" s="88">
        <v>0</v>
      </c>
      <c r="AW906" s="88">
        <v>0</v>
      </c>
      <c r="AX906" s="88">
        <v>0</v>
      </c>
      <c r="AY906" s="88">
        <v>0</v>
      </c>
      <c r="AZ906" s="88">
        <v>0</v>
      </c>
      <c r="BA906" s="88">
        <v>0</v>
      </c>
      <c r="BB906" s="89">
        <f t="shared" si="55"/>
        <v>806.4</v>
      </c>
      <c r="BC906" s="90" t="str">
        <f t="shared" si="54"/>
        <v>OK</v>
      </c>
      <c r="BD906" s="91" t="str">
        <f t="shared" si="56"/>
        <v xml:space="preserve">                  </v>
      </c>
      <c r="BE906" s="92">
        <f t="shared" si="57"/>
        <v>1</v>
      </c>
    </row>
    <row r="907" spans="1:57" s="74" customFormat="1" ht="50.1" customHeight="1" x14ac:dyDescent="0.2">
      <c r="A907" s="78" t="s">
        <v>55</v>
      </c>
      <c r="B907" s="78" t="s">
        <v>56</v>
      </c>
      <c r="C907" s="78" t="s">
        <v>1031</v>
      </c>
      <c r="D907" s="78" t="s">
        <v>605</v>
      </c>
      <c r="E907" s="79" t="str">
        <f>+IF(C907&lt;&gt;"",VLOOKUP(MID(C907,18,5),NIVELES!$A$133:$B$213,2,0),"")</f>
        <v>ORELLANA</v>
      </c>
      <c r="F907" s="80" t="s">
        <v>175</v>
      </c>
      <c r="G907" s="81" t="str">
        <f>+IF(F907&lt;&gt;"",VLOOKUP(F907,NIVELES!$A$246:$C$464,3,0),"")</f>
        <v xml:space="preserve"> </v>
      </c>
      <c r="H907" s="82" t="s">
        <v>1024</v>
      </c>
      <c r="I907" s="78" t="s">
        <v>2311</v>
      </c>
      <c r="J907" s="78" t="s">
        <v>1078</v>
      </c>
      <c r="K907" s="78" t="s">
        <v>2291</v>
      </c>
      <c r="L907" s="78" t="s">
        <v>2361</v>
      </c>
      <c r="M907" s="78">
        <v>40</v>
      </c>
      <c r="N907" s="78" t="s">
        <v>2313</v>
      </c>
      <c r="O907" s="78" t="s">
        <v>2308</v>
      </c>
      <c r="P907" s="82">
        <v>1</v>
      </c>
      <c r="Q907" s="78" t="s">
        <v>2301</v>
      </c>
      <c r="R907" s="82"/>
      <c r="S907" s="82"/>
      <c r="T907" s="82">
        <v>1</v>
      </c>
      <c r="U907" s="82"/>
      <c r="V907" s="82"/>
      <c r="W907" s="82"/>
      <c r="X907" s="82"/>
      <c r="Y907" s="82"/>
      <c r="Z907" s="82"/>
      <c r="AA907" s="82"/>
      <c r="AB907" s="82"/>
      <c r="AC907" s="82"/>
      <c r="AD907" s="85" t="str">
        <f>IF(A907&lt;&gt;"",IF(D907="DIRECCIÓN_DE_TRANSFERENCIAS","280 0031",VLOOKUP(C907,NIVELES!$A$14:$B$105,2,0)),"")</f>
        <v>280 2320</v>
      </c>
      <c r="AE907" s="86" t="s">
        <v>322</v>
      </c>
      <c r="AF907" s="86" t="s">
        <v>543</v>
      </c>
      <c r="AG907" s="79" t="str">
        <f>+IF(AF907&lt;&gt;"",VLOOKUP(AF907,NIVELES!$A$666:$B$673,2,0),"")</f>
        <v>DESARROLLO_INFANTIL</v>
      </c>
      <c r="AH907" s="78" t="s">
        <v>512</v>
      </c>
      <c r="AI907" s="79" t="str">
        <f>IF(AH907&lt;&gt;"",VLOOKUP(CONCATENATE(AG907,AH907),NIVELES!$B$676:$C$745,2,0),"")</f>
        <v>Centros Circulos De Cuidado Recreacion Y Aprendizaje CRA Creciendo Con Nuestros Hijos CNH</v>
      </c>
      <c r="AJ907" s="78" t="s">
        <v>517</v>
      </c>
      <c r="AK907" s="79" t="str">
        <f>+IF(AJ907&lt;&gt;"",VLOOKUP(AJ907,NIVELES!$A$816:$B$892,2,0),"")</f>
        <v>NO APLICA</v>
      </c>
      <c r="AL907" s="78" t="s">
        <v>554</v>
      </c>
      <c r="AM907" s="78">
        <v>530805</v>
      </c>
      <c r="AN907" s="79" t="str">
        <f>IF(AM907&lt;&gt;"",+VLOOKUP(AM907,NIVELES!$A$1652:$B$2466,2,0),"")</f>
        <v>Materiales de Aseo</v>
      </c>
      <c r="AO907" s="87">
        <v>214</v>
      </c>
      <c r="AP907" s="88">
        <v>0</v>
      </c>
      <c r="AQ907" s="88">
        <v>0</v>
      </c>
      <c r="AR907" s="88">
        <v>214</v>
      </c>
      <c r="AS907" s="88">
        <v>0</v>
      </c>
      <c r="AT907" s="88">
        <v>0</v>
      </c>
      <c r="AU907" s="88">
        <v>0</v>
      </c>
      <c r="AV907" s="88">
        <v>0</v>
      </c>
      <c r="AW907" s="88">
        <v>0</v>
      </c>
      <c r="AX907" s="88">
        <v>0</v>
      </c>
      <c r="AY907" s="88">
        <v>0</v>
      </c>
      <c r="AZ907" s="88">
        <v>0</v>
      </c>
      <c r="BA907" s="88">
        <v>0</v>
      </c>
      <c r="BB907" s="89">
        <f t="shared" si="55"/>
        <v>214</v>
      </c>
      <c r="BC907" s="90" t="str">
        <f t="shared" si="54"/>
        <v>OK</v>
      </c>
      <c r="BD907" s="91" t="str">
        <f t="shared" si="56"/>
        <v xml:space="preserve">                  </v>
      </c>
      <c r="BE907" s="92">
        <f t="shared" si="57"/>
        <v>1</v>
      </c>
    </row>
    <row r="908" spans="1:57" s="74" customFormat="1" ht="50.1" customHeight="1" x14ac:dyDescent="0.2">
      <c r="A908" s="78" t="s">
        <v>55</v>
      </c>
      <c r="B908" s="78" t="s">
        <v>56</v>
      </c>
      <c r="C908" s="78" t="s">
        <v>1031</v>
      </c>
      <c r="D908" s="78" t="s">
        <v>605</v>
      </c>
      <c r="E908" s="79" t="str">
        <f>+IF(C908&lt;&gt;"",VLOOKUP(MID(C908,18,5),NIVELES!$A$133:$B$213,2,0),"")</f>
        <v>ORELLANA</v>
      </c>
      <c r="F908" s="80" t="s">
        <v>175</v>
      </c>
      <c r="G908" s="81" t="str">
        <f>+IF(F908&lt;&gt;"",VLOOKUP(F908,NIVELES!$A$246:$C$464,3,0),"")</f>
        <v xml:space="preserve"> </v>
      </c>
      <c r="H908" s="82" t="s">
        <v>1024</v>
      </c>
      <c r="I908" s="78" t="s">
        <v>2311</v>
      </c>
      <c r="J908" s="78" t="s">
        <v>1078</v>
      </c>
      <c r="K908" s="78" t="s">
        <v>2291</v>
      </c>
      <c r="L908" s="78" t="s">
        <v>2361</v>
      </c>
      <c r="M908" s="78">
        <v>40</v>
      </c>
      <c r="N908" s="78" t="s">
        <v>2313</v>
      </c>
      <c r="O908" s="78" t="s">
        <v>2304</v>
      </c>
      <c r="P908" s="82">
        <v>12</v>
      </c>
      <c r="Q908" s="78" t="s">
        <v>2305</v>
      </c>
      <c r="R908" s="82">
        <v>1</v>
      </c>
      <c r="S908" s="82">
        <v>1</v>
      </c>
      <c r="T908" s="82">
        <v>1</v>
      </c>
      <c r="U908" s="82">
        <v>1</v>
      </c>
      <c r="V908" s="82">
        <v>1</v>
      </c>
      <c r="W908" s="82">
        <v>1</v>
      </c>
      <c r="X908" s="82">
        <v>1</v>
      </c>
      <c r="Y908" s="82">
        <v>1</v>
      </c>
      <c r="Z908" s="82">
        <v>1</v>
      </c>
      <c r="AA908" s="82">
        <v>1</v>
      </c>
      <c r="AB908" s="82">
        <v>1</v>
      </c>
      <c r="AC908" s="82">
        <v>1</v>
      </c>
      <c r="AD908" s="85" t="str">
        <f>IF(A908&lt;&gt;"",IF(D908="DIRECCIÓN_DE_TRANSFERENCIAS","280 0031",VLOOKUP(C908,NIVELES!$A$14:$B$105,2,0)),"")</f>
        <v>280 2320</v>
      </c>
      <c r="AE908" s="86" t="s">
        <v>322</v>
      </c>
      <c r="AF908" s="86" t="s">
        <v>543</v>
      </c>
      <c r="AG908" s="79" t="str">
        <f>+IF(AF908&lt;&gt;"",VLOOKUP(AF908,NIVELES!$A$666:$B$673,2,0),"")</f>
        <v>DESARROLLO_INFANTIL</v>
      </c>
      <c r="AH908" s="78" t="s">
        <v>512</v>
      </c>
      <c r="AI908" s="79" t="str">
        <f>IF(AH908&lt;&gt;"",VLOOKUP(CONCATENATE(AG908,AH908),NIVELES!$B$676:$C$745,2,0),"")</f>
        <v>Centros Circulos De Cuidado Recreacion Y Aprendizaje CRA Creciendo Con Nuestros Hijos CNH</v>
      </c>
      <c r="AJ908" s="78" t="s">
        <v>517</v>
      </c>
      <c r="AK908" s="79" t="str">
        <f>+IF(AJ908&lt;&gt;"",VLOOKUP(AJ908,NIVELES!$A$816:$B$892,2,0),"")</f>
        <v>NO APLICA</v>
      </c>
      <c r="AL908" s="78" t="s">
        <v>554</v>
      </c>
      <c r="AM908" s="78">
        <v>530801</v>
      </c>
      <c r="AN908" s="79" t="str">
        <f>IF(AM908&lt;&gt;"",+VLOOKUP(AM908,NIVELES!$A$1652:$B$2466,2,0),"")</f>
        <v>Alimentos y Bebidas</v>
      </c>
      <c r="AO908" s="87">
        <v>3840</v>
      </c>
      <c r="AP908" s="88">
        <v>320</v>
      </c>
      <c r="AQ908" s="88">
        <v>0</v>
      </c>
      <c r="AR908" s="88">
        <v>320</v>
      </c>
      <c r="AS908" s="88">
        <v>320</v>
      </c>
      <c r="AT908" s="88">
        <v>320</v>
      </c>
      <c r="AU908" s="88">
        <v>320</v>
      </c>
      <c r="AV908" s="88">
        <v>320</v>
      </c>
      <c r="AW908" s="88">
        <v>320</v>
      </c>
      <c r="AX908" s="88">
        <v>320</v>
      </c>
      <c r="AY908" s="88">
        <v>320</v>
      </c>
      <c r="AZ908" s="88">
        <v>320</v>
      </c>
      <c r="BA908" s="88">
        <v>640</v>
      </c>
      <c r="BB908" s="89">
        <f t="shared" si="55"/>
        <v>3840</v>
      </c>
      <c r="BC908" s="90" t="str">
        <f t="shared" si="54"/>
        <v>OK</v>
      </c>
      <c r="BD908" s="91" t="str">
        <f t="shared" si="56"/>
        <v xml:space="preserve">                  </v>
      </c>
      <c r="BE908" s="92">
        <f t="shared" si="57"/>
        <v>12</v>
      </c>
    </row>
    <row r="909" spans="1:57" s="74" customFormat="1" ht="50.1" customHeight="1" x14ac:dyDescent="0.2">
      <c r="A909" s="78" t="s">
        <v>55</v>
      </c>
      <c r="B909" s="78" t="s">
        <v>56</v>
      </c>
      <c r="C909" s="78" t="s">
        <v>745</v>
      </c>
      <c r="D909" s="78" t="s">
        <v>575</v>
      </c>
      <c r="E909" s="79" t="str">
        <f>+IF(C909&lt;&gt;"",VLOOKUP(MID(C909,18,5),NIVELES!$A$133:$B$213,2,0),"")</f>
        <v>NAPO</v>
      </c>
      <c r="F909" s="80" t="s">
        <v>79</v>
      </c>
      <c r="G909" s="81" t="str">
        <f>+IF(F909&lt;&gt;"",VLOOKUP(F909,NIVELES!$A$246:$C$464,3,0),"")</f>
        <v xml:space="preserve"> </v>
      </c>
      <c r="H909" s="82" t="s">
        <v>1023</v>
      </c>
      <c r="I909" s="78" t="s">
        <v>2364</v>
      </c>
      <c r="J909" s="78" t="s">
        <v>2365</v>
      </c>
      <c r="K909" s="78" t="s">
        <v>2366</v>
      </c>
      <c r="L909" s="78" t="s">
        <v>1791</v>
      </c>
      <c r="M909" s="78" t="s">
        <v>1791</v>
      </c>
      <c r="N909" s="78" t="s">
        <v>1791</v>
      </c>
      <c r="O909" s="78" t="s">
        <v>2292</v>
      </c>
      <c r="P909" s="82">
        <v>12</v>
      </c>
      <c r="Q909" s="78" t="s">
        <v>2293</v>
      </c>
      <c r="R909" s="82">
        <v>1</v>
      </c>
      <c r="S909" s="82">
        <v>1</v>
      </c>
      <c r="T909" s="82">
        <v>1</v>
      </c>
      <c r="U909" s="82">
        <v>1</v>
      </c>
      <c r="V909" s="82">
        <v>1</v>
      </c>
      <c r="W909" s="82">
        <v>1</v>
      </c>
      <c r="X909" s="82">
        <v>1</v>
      </c>
      <c r="Y909" s="82">
        <v>1</v>
      </c>
      <c r="Z909" s="82">
        <v>1</v>
      </c>
      <c r="AA909" s="82">
        <v>1</v>
      </c>
      <c r="AB909" s="82">
        <v>1</v>
      </c>
      <c r="AC909" s="82">
        <v>1</v>
      </c>
      <c r="AD909" s="85" t="str">
        <f>IF(A909&lt;&gt;"",IF(D909="DIRECCIÓN_DE_TRANSFERENCIAS","280 0031",VLOOKUP(C909,NIVELES!$A$14:$B$105,2,0)),"")</f>
        <v>280 2000</v>
      </c>
      <c r="AE909" s="86" t="s">
        <v>322</v>
      </c>
      <c r="AF909" s="86" t="s">
        <v>369</v>
      </c>
      <c r="AG909" s="79" t="str">
        <f>+IF(AF909&lt;&gt;"",VLOOKUP(AF909,NIVELES!$A$666:$B$673,2,0),"")</f>
        <v>ADMINISTRACIÓN_CENTRAL</v>
      </c>
      <c r="AH909" s="78" t="s">
        <v>322</v>
      </c>
      <c r="AI909" s="79" t="str">
        <f>IF(AH909&lt;&gt;"",VLOOKUP(CONCATENATE(AG909,AH909),NIVELES!$B$676:$C$745,2,0),"")</f>
        <v>Administración De La Gestión Administrativa Financiera</v>
      </c>
      <c r="AJ909" s="78" t="s">
        <v>517</v>
      </c>
      <c r="AK909" s="79" t="str">
        <f>+IF(AJ909&lt;&gt;"",VLOOKUP(AJ909,NIVELES!$A$816:$B$892,2,0),"")</f>
        <v>NO APLICA</v>
      </c>
      <c r="AL909" s="78" t="s">
        <v>553</v>
      </c>
      <c r="AM909" s="78">
        <v>510105</v>
      </c>
      <c r="AN909" s="79" t="str">
        <f>IF(AM909&lt;&gt;"",+VLOOKUP(AM909,NIVELES!$A$1652:$B$2466,2,0),"")</f>
        <v>Remuneraciones Unificadas</v>
      </c>
      <c r="AO909" s="87">
        <v>266988</v>
      </c>
      <c r="AP909" s="88">
        <v>22386</v>
      </c>
      <c r="AQ909" s="88">
        <v>22249</v>
      </c>
      <c r="AR909" s="88">
        <v>22386</v>
      </c>
      <c r="AS909" s="88">
        <v>22386</v>
      </c>
      <c r="AT909" s="88">
        <v>22386</v>
      </c>
      <c r="AU909" s="88">
        <v>22386</v>
      </c>
      <c r="AV909" s="88">
        <v>22386</v>
      </c>
      <c r="AW909" s="88">
        <v>22386</v>
      </c>
      <c r="AX909" s="88">
        <v>22386</v>
      </c>
      <c r="AY909" s="88">
        <v>20879</v>
      </c>
      <c r="AZ909" s="88">
        <v>22386</v>
      </c>
      <c r="BA909" s="88">
        <v>22386</v>
      </c>
      <c r="BB909" s="89">
        <f t="shared" si="55"/>
        <v>266988</v>
      </c>
      <c r="BC909" s="90" t="str">
        <f t="shared" si="54"/>
        <v>OK</v>
      </c>
      <c r="BD909" s="91" t="str">
        <f t="shared" si="56"/>
        <v xml:space="preserve">                  </v>
      </c>
      <c r="BE909" s="92">
        <f t="shared" si="57"/>
        <v>12</v>
      </c>
    </row>
    <row r="910" spans="1:57" s="74" customFormat="1" ht="50.1" customHeight="1" x14ac:dyDescent="0.2">
      <c r="A910" s="78" t="s">
        <v>55</v>
      </c>
      <c r="B910" s="78" t="s">
        <v>56</v>
      </c>
      <c r="C910" s="78" t="s">
        <v>745</v>
      </c>
      <c r="D910" s="78" t="s">
        <v>575</v>
      </c>
      <c r="E910" s="79" t="str">
        <f>+IF(C910&lt;&gt;"",VLOOKUP(MID(C910,18,5),NIVELES!$A$133:$B$213,2,0),"")</f>
        <v>NAPO</v>
      </c>
      <c r="F910" s="80" t="s">
        <v>79</v>
      </c>
      <c r="G910" s="81" t="str">
        <f>+IF(F910&lt;&gt;"",VLOOKUP(F910,NIVELES!$A$246:$C$464,3,0),"")</f>
        <v xml:space="preserve"> </v>
      </c>
      <c r="H910" s="82" t="s">
        <v>1023</v>
      </c>
      <c r="I910" s="78" t="s">
        <v>2364</v>
      </c>
      <c r="J910" s="78" t="s">
        <v>2365</v>
      </c>
      <c r="K910" s="78" t="s">
        <v>2366</v>
      </c>
      <c r="L910" s="78" t="s">
        <v>1791</v>
      </c>
      <c r="M910" s="78" t="s">
        <v>1791</v>
      </c>
      <c r="N910" s="78" t="s">
        <v>1791</v>
      </c>
      <c r="O910" s="78" t="s">
        <v>2292</v>
      </c>
      <c r="P910" s="82">
        <v>12</v>
      </c>
      <c r="Q910" s="78" t="s">
        <v>2293</v>
      </c>
      <c r="R910" s="82">
        <v>1</v>
      </c>
      <c r="S910" s="82">
        <v>1</v>
      </c>
      <c r="T910" s="82">
        <v>1</v>
      </c>
      <c r="U910" s="82">
        <v>1</v>
      </c>
      <c r="V910" s="82">
        <v>1</v>
      </c>
      <c r="W910" s="82">
        <v>1</v>
      </c>
      <c r="X910" s="82">
        <v>1</v>
      </c>
      <c r="Y910" s="82">
        <v>1</v>
      </c>
      <c r="Z910" s="82">
        <v>1</v>
      </c>
      <c r="AA910" s="82">
        <v>1</v>
      </c>
      <c r="AB910" s="82">
        <v>1</v>
      </c>
      <c r="AC910" s="82">
        <v>1</v>
      </c>
      <c r="AD910" s="85" t="str">
        <f>IF(A910&lt;&gt;"",IF(D910="DIRECCIÓN_DE_TRANSFERENCIAS","280 0031",VLOOKUP(C910,NIVELES!$A$14:$B$105,2,0)),"")</f>
        <v>280 2000</v>
      </c>
      <c r="AE910" s="86" t="s">
        <v>322</v>
      </c>
      <c r="AF910" s="86" t="s">
        <v>369</v>
      </c>
      <c r="AG910" s="79" t="str">
        <f>+IF(AF910&lt;&gt;"",VLOOKUP(AF910,NIVELES!$A$666:$B$673,2,0),"")</f>
        <v>ADMINISTRACIÓN_CENTRAL</v>
      </c>
      <c r="AH910" s="78" t="s">
        <v>322</v>
      </c>
      <c r="AI910" s="79" t="str">
        <f>IF(AH910&lt;&gt;"",VLOOKUP(CONCATENATE(AG910,AH910),NIVELES!$B$676:$C$745,2,0),"")</f>
        <v>Administración De La Gestión Administrativa Financiera</v>
      </c>
      <c r="AJ910" s="78" t="s">
        <v>517</v>
      </c>
      <c r="AK910" s="79" t="str">
        <f>+IF(AJ910&lt;&gt;"",VLOOKUP(AJ910,NIVELES!$A$816:$B$892,2,0),"")</f>
        <v>NO APLICA</v>
      </c>
      <c r="AL910" s="78" t="s">
        <v>553</v>
      </c>
      <c r="AM910" s="78">
        <v>510106</v>
      </c>
      <c r="AN910" s="79" t="str">
        <f>IF(AM910&lt;&gt;"",+VLOOKUP(AM910,NIVELES!$A$1652:$B$2466,2,0),"")</f>
        <v>Salarios Unificados</v>
      </c>
      <c r="AO910" s="87">
        <v>28188</v>
      </c>
      <c r="AP910" s="88">
        <v>2349</v>
      </c>
      <c r="AQ910" s="88">
        <v>2349</v>
      </c>
      <c r="AR910" s="88">
        <v>2349</v>
      </c>
      <c r="AS910" s="88">
        <v>2349</v>
      </c>
      <c r="AT910" s="88">
        <v>2349</v>
      </c>
      <c r="AU910" s="88">
        <v>2349</v>
      </c>
      <c r="AV910" s="88">
        <v>2349</v>
      </c>
      <c r="AW910" s="88">
        <v>2349</v>
      </c>
      <c r="AX910" s="88">
        <v>2349</v>
      </c>
      <c r="AY910" s="88">
        <v>2349</v>
      </c>
      <c r="AZ910" s="88">
        <v>2349</v>
      </c>
      <c r="BA910" s="88">
        <v>2349</v>
      </c>
      <c r="BB910" s="89">
        <f t="shared" si="55"/>
        <v>28188</v>
      </c>
      <c r="BC910" s="90" t="str">
        <f t="shared" si="54"/>
        <v>OK</v>
      </c>
      <c r="BD910" s="91" t="str">
        <f t="shared" si="56"/>
        <v xml:space="preserve">                  </v>
      </c>
      <c r="BE910" s="92">
        <f t="shared" si="57"/>
        <v>12</v>
      </c>
    </row>
    <row r="911" spans="1:57" s="74" customFormat="1" ht="50.1" customHeight="1" x14ac:dyDescent="0.2">
      <c r="A911" s="78" t="s">
        <v>55</v>
      </c>
      <c r="B911" s="78" t="s">
        <v>56</v>
      </c>
      <c r="C911" s="78" t="s">
        <v>745</v>
      </c>
      <c r="D911" s="78" t="s">
        <v>575</v>
      </c>
      <c r="E911" s="79" t="str">
        <f>+IF(C911&lt;&gt;"",VLOOKUP(MID(C911,18,5),NIVELES!$A$133:$B$213,2,0),"")</f>
        <v>NAPO</v>
      </c>
      <c r="F911" s="80" t="s">
        <v>79</v>
      </c>
      <c r="G911" s="81" t="str">
        <f>+IF(F911&lt;&gt;"",VLOOKUP(F911,NIVELES!$A$246:$C$464,3,0),"")</f>
        <v xml:space="preserve"> </v>
      </c>
      <c r="H911" s="82" t="s">
        <v>1023</v>
      </c>
      <c r="I911" s="78" t="s">
        <v>2364</v>
      </c>
      <c r="J911" s="78" t="s">
        <v>2365</v>
      </c>
      <c r="K911" s="78" t="s">
        <v>2366</v>
      </c>
      <c r="L911" s="78" t="s">
        <v>1791</v>
      </c>
      <c r="M911" s="78" t="s">
        <v>1791</v>
      </c>
      <c r="N911" s="78" t="s">
        <v>1791</v>
      </c>
      <c r="O911" s="78" t="s">
        <v>2292</v>
      </c>
      <c r="P911" s="82">
        <v>1</v>
      </c>
      <c r="Q911" s="78" t="s">
        <v>2293</v>
      </c>
      <c r="R911" s="82">
        <v>0</v>
      </c>
      <c r="S911" s="82">
        <v>0</v>
      </c>
      <c r="T911" s="82">
        <v>0</v>
      </c>
      <c r="U911" s="82">
        <v>0</v>
      </c>
      <c r="V911" s="82">
        <v>0</v>
      </c>
      <c r="W911" s="82">
        <v>0</v>
      </c>
      <c r="X911" s="82">
        <v>0</v>
      </c>
      <c r="Y911" s="82">
        <v>0</v>
      </c>
      <c r="Z911" s="82">
        <v>0</v>
      </c>
      <c r="AA911" s="82">
        <v>0</v>
      </c>
      <c r="AB911" s="82">
        <v>0</v>
      </c>
      <c r="AC911" s="82">
        <v>1</v>
      </c>
      <c r="AD911" s="85" t="str">
        <f>IF(A911&lt;&gt;"",IF(D911="DIRECCIÓN_DE_TRANSFERENCIAS","280 0031",VLOOKUP(C911,NIVELES!$A$14:$B$105,2,0)),"")</f>
        <v>280 2000</v>
      </c>
      <c r="AE911" s="86" t="s">
        <v>322</v>
      </c>
      <c r="AF911" s="86" t="s">
        <v>369</v>
      </c>
      <c r="AG911" s="79" t="str">
        <f>+IF(AF911&lt;&gt;"",VLOOKUP(AF911,NIVELES!$A$666:$B$673,2,0),"")</f>
        <v>ADMINISTRACIÓN_CENTRAL</v>
      </c>
      <c r="AH911" s="78" t="s">
        <v>322</v>
      </c>
      <c r="AI911" s="79" t="str">
        <f>IF(AH911&lt;&gt;"",VLOOKUP(CONCATENATE(AG911,AH911),NIVELES!$B$676:$C$745,2,0),"")</f>
        <v>Administración De La Gestión Administrativa Financiera</v>
      </c>
      <c r="AJ911" s="78" t="s">
        <v>517</v>
      </c>
      <c r="AK911" s="79" t="str">
        <f>+IF(AJ911&lt;&gt;"",VLOOKUP(AJ911,NIVELES!$A$816:$B$892,2,0),"")</f>
        <v>NO APLICA</v>
      </c>
      <c r="AL911" s="78" t="s">
        <v>553</v>
      </c>
      <c r="AM911" s="78">
        <v>510203</v>
      </c>
      <c r="AN911" s="79" t="str">
        <f>IF(AM911&lt;&gt;"",+VLOOKUP(AM911,NIVELES!$A$1652:$B$2466,2,0),"")</f>
        <v>Decimotercer Sueldo</v>
      </c>
      <c r="AO911" s="87">
        <v>34562.42</v>
      </c>
      <c r="AP911" s="88">
        <v>0</v>
      </c>
      <c r="AQ911" s="88">
        <v>336.34</v>
      </c>
      <c r="AR911" s="88">
        <v>0</v>
      </c>
      <c r="AS911" s="88">
        <v>0</v>
      </c>
      <c r="AT911" s="88">
        <v>0</v>
      </c>
      <c r="AU911" s="88">
        <v>0</v>
      </c>
      <c r="AV911" s="88">
        <v>0</v>
      </c>
      <c r="AW911" s="88">
        <v>0</v>
      </c>
      <c r="AX911" s="88">
        <v>0</v>
      </c>
      <c r="AY911" s="88">
        <v>0</v>
      </c>
      <c r="AZ911" s="88">
        <v>0</v>
      </c>
      <c r="BA911" s="88">
        <v>34226.080000000002</v>
      </c>
      <c r="BB911" s="89">
        <f t="shared" si="55"/>
        <v>34562.42</v>
      </c>
      <c r="BC911" s="90" t="str">
        <f t="shared" si="54"/>
        <v>OK</v>
      </c>
      <c r="BD911" s="91" t="str">
        <f t="shared" si="56"/>
        <v xml:space="preserve">                  </v>
      </c>
      <c r="BE911" s="92">
        <f t="shared" si="57"/>
        <v>1</v>
      </c>
    </row>
    <row r="912" spans="1:57" s="74" customFormat="1" ht="50.1" customHeight="1" x14ac:dyDescent="0.2">
      <c r="A912" s="78" t="s">
        <v>55</v>
      </c>
      <c r="B912" s="78" t="s">
        <v>56</v>
      </c>
      <c r="C912" s="78" t="s">
        <v>745</v>
      </c>
      <c r="D912" s="78" t="s">
        <v>575</v>
      </c>
      <c r="E912" s="79" t="str">
        <f>+IF(C912&lt;&gt;"",VLOOKUP(MID(C912,18,5),NIVELES!$A$133:$B$213,2,0),"")</f>
        <v>NAPO</v>
      </c>
      <c r="F912" s="80" t="s">
        <v>79</v>
      </c>
      <c r="G912" s="81" t="str">
        <f>+IF(F912&lt;&gt;"",VLOOKUP(F912,NIVELES!$A$246:$C$464,3,0),"")</f>
        <v xml:space="preserve"> </v>
      </c>
      <c r="H912" s="82" t="s">
        <v>1023</v>
      </c>
      <c r="I912" s="78" t="s">
        <v>2364</v>
      </c>
      <c r="J912" s="78" t="s">
        <v>2365</v>
      </c>
      <c r="K912" s="78" t="s">
        <v>2366</v>
      </c>
      <c r="L912" s="78" t="s">
        <v>1791</v>
      </c>
      <c r="M912" s="78" t="s">
        <v>1791</v>
      </c>
      <c r="N912" s="78" t="s">
        <v>1791</v>
      </c>
      <c r="O912" s="78" t="s">
        <v>2292</v>
      </c>
      <c r="P912" s="82">
        <v>1</v>
      </c>
      <c r="Q912" s="78" t="s">
        <v>2293</v>
      </c>
      <c r="R912" s="82">
        <v>0</v>
      </c>
      <c r="S912" s="82">
        <v>0</v>
      </c>
      <c r="T912" s="82">
        <v>0</v>
      </c>
      <c r="U912" s="82">
        <v>0</v>
      </c>
      <c r="V912" s="82">
        <v>0</v>
      </c>
      <c r="W912" s="82">
        <v>0</v>
      </c>
      <c r="X912" s="82">
        <v>0</v>
      </c>
      <c r="Y912" s="82">
        <v>1</v>
      </c>
      <c r="Z912" s="82">
        <v>0</v>
      </c>
      <c r="AA912" s="82">
        <v>0</v>
      </c>
      <c r="AB912" s="82">
        <v>0</v>
      </c>
      <c r="AC912" s="82">
        <v>0</v>
      </c>
      <c r="AD912" s="85" t="str">
        <f>IF(A912&lt;&gt;"",IF(D912="DIRECCIÓN_DE_TRANSFERENCIAS","280 0031",VLOOKUP(C912,NIVELES!$A$14:$B$105,2,0)),"")</f>
        <v>280 2000</v>
      </c>
      <c r="AE912" s="86" t="s">
        <v>322</v>
      </c>
      <c r="AF912" s="86" t="s">
        <v>369</v>
      </c>
      <c r="AG912" s="79" t="str">
        <f>+IF(AF912&lt;&gt;"",VLOOKUP(AF912,NIVELES!$A$666:$B$673,2,0),"")</f>
        <v>ADMINISTRACIÓN_CENTRAL</v>
      </c>
      <c r="AH912" s="78" t="s">
        <v>322</v>
      </c>
      <c r="AI912" s="79" t="str">
        <f>IF(AH912&lt;&gt;"",VLOOKUP(CONCATENATE(AG912,AH912),NIVELES!$B$676:$C$745,2,0),"")</f>
        <v>Administración De La Gestión Administrativa Financiera</v>
      </c>
      <c r="AJ912" s="78" t="s">
        <v>517</v>
      </c>
      <c r="AK912" s="79" t="str">
        <f>+IF(AJ912&lt;&gt;"",VLOOKUP(AJ912,NIVELES!$A$816:$B$892,2,0),"")</f>
        <v>NO APLICA</v>
      </c>
      <c r="AL912" s="78" t="s">
        <v>553</v>
      </c>
      <c r="AM912" s="78">
        <v>510204</v>
      </c>
      <c r="AN912" s="79" t="str">
        <f>IF(AM912&lt;&gt;"",+VLOOKUP(AM912,NIVELES!$A$1652:$B$2466,2,0),"")</f>
        <v>Decimocuarto Sueldo</v>
      </c>
      <c r="AO912" s="87">
        <v>12016.98</v>
      </c>
      <c r="AP912" s="88">
        <v>0</v>
      </c>
      <c r="AQ912" s="88">
        <v>98.49</v>
      </c>
      <c r="AR912" s="88">
        <v>0</v>
      </c>
      <c r="AS912" s="88">
        <v>0</v>
      </c>
      <c r="AT912" s="88">
        <v>0</v>
      </c>
      <c r="AU912" s="88">
        <v>0</v>
      </c>
      <c r="AV912" s="88">
        <v>0</v>
      </c>
      <c r="AW912" s="88">
        <v>11918.49</v>
      </c>
      <c r="AX912" s="88">
        <v>0</v>
      </c>
      <c r="AY912" s="88">
        <v>0</v>
      </c>
      <c r="AZ912" s="88">
        <v>0</v>
      </c>
      <c r="BA912" s="88">
        <v>0</v>
      </c>
      <c r="BB912" s="89">
        <f t="shared" si="55"/>
        <v>12016.98</v>
      </c>
      <c r="BC912" s="90" t="str">
        <f t="shared" si="54"/>
        <v>OK</v>
      </c>
      <c r="BD912" s="91" t="str">
        <f t="shared" si="56"/>
        <v xml:space="preserve">                  </v>
      </c>
      <c r="BE912" s="92">
        <f t="shared" si="57"/>
        <v>1</v>
      </c>
    </row>
    <row r="913" spans="1:57" s="74" customFormat="1" ht="50.1" customHeight="1" x14ac:dyDescent="0.2">
      <c r="A913" s="78" t="s">
        <v>55</v>
      </c>
      <c r="B913" s="78" t="s">
        <v>56</v>
      </c>
      <c r="C913" s="78" t="s">
        <v>745</v>
      </c>
      <c r="D913" s="78" t="s">
        <v>575</v>
      </c>
      <c r="E913" s="79" t="str">
        <f>+IF(C913&lt;&gt;"",VLOOKUP(MID(C913,18,5),NIVELES!$A$133:$B$213,2,0),"")</f>
        <v>NAPO</v>
      </c>
      <c r="F913" s="80" t="s">
        <v>79</v>
      </c>
      <c r="G913" s="81" t="str">
        <f>+IF(F913&lt;&gt;"",VLOOKUP(F913,NIVELES!$A$246:$C$464,3,0),"")</f>
        <v xml:space="preserve"> </v>
      </c>
      <c r="H913" s="82" t="s">
        <v>1023</v>
      </c>
      <c r="I913" s="78" t="s">
        <v>2364</v>
      </c>
      <c r="J913" s="78" t="s">
        <v>2365</v>
      </c>
      <c r="K913" s="78" t="s">
        <v>2366</v>
      </c>
      <c r="L913" s="78" t="s">
        <v>1791</v>
      </c>
      <c r="M913" s="78" t="s">
        <v>1791</v>
      </c>
      <c r="N913" s="78" t="s">
        <v>1791</v>
      </c>
      <c r="O913" s="78" t="s">
        <v>2292</v>
      </c>
      <c r="P913" s="82">
        <v>12</v>
      </c>
      <c r="Q913" s="78" t="s">
        <v>2293</v>
      </c>
      <c r="R913" s="82">
        <v>1</v>
      </c>
      <c r="S913" s="82">
        <v>1</v>
      </c>
      <c r="T913" s="82">
        <v>1</v>
      </c>
      <c r="U913" s="82">
        <v>1</v>
      </c>
      <c r="V913" s="82">
        <v>1</v>
      </c>
      <c r="W913" s="82">
        <v>1</v>
      </c>
      <c r="X913" s="82">
        <v>1</v>
      </c>
      <c r="Y913" s="82">
        <v>1</v>
      </c>
      <c r="Z913" s="82">
        <v>1</v>
      </c>
      <c r="AA913" s="82">
        <v>1</v>
      </c>
      <c r="AB913" s="82">
        <v>1</v>
      </c>
      <c r="AC913" s="82">
        <v>1</v>
      </c>
      <c r="AD913" s="85" t="str">
        <f>IF(A913&lt;&gt;"",IF(D913="DIRECCIÓN_DE_TRANSFERENCIAS","280 0031",VLOOKUP(C913,NIVELES!$A$14:$B$105,2,0)),"")</f>
        <v>280 2000</v>
      </c>
      <c r="AE913" s="86" t="s">
        <v>322</v>
      </c>
      <c r="AF913" s="86" t="s">
        <v>369</v>
      </c>
      <c r="AG913" s="79" t="str">
        <f>+IF(AF913&lt;&gt;"",VLOOKUP(AF913,NIVELES!$A$666:$B$673,2,0),"")</f>
        <v>ADMINISTRACIÓN_CENTRAL</v>
      </c>
      <c r="AH913" s="78" t="s">
        <v>322</v>
      </c>
      <c r="AI913" s="79" t="str">
        <f>IF(AH913&lt;&gt;"",VLOOKUP(CONCATENATE(AG913,AH913),NIVELES!$B$676:$C$745,2,0),"")</f>
        <v>Administración De La Gestión Administrativa Financiera</v>
      </c>
      <c r="AJ913" s="78" t="s">
        <v>517</v>
      </c>
      <c r="AK913" s="79" t="str">
        <f>+IF(AJ913&lt;&gt;"",VLOOKUP(AJ913,NIVELES!$A$816:$B$892,2,0),"")</f>
        <v>NO APLICA</v>
      </c>
      <c r="AL913" s="78" t="s">
        <v>553</v>
      </c>
      <c r="AM913" s="78">
        <v>510304</v>
      </c>
      <c r="AN913" s="79" t="str">
        <f>IF(AM913&lt;&gt;"",+VLOOKUP(AM913,NIVELES!$A$1652:$B$2466,2,0),"")</f>
        <v>Compensación por Transporte</v>
      </c>
      <c r="AO913" s="87">
        <v>480</v>
      </c>
      <c r="AP913" s="88">
        <v>0</v>
      </c>
      <c r="AQ913" s="88"/>
      <c r="AR913" s="88">
        <v>0</v>
      </c>
      <c r="AS913" s="88">
        <v>0</v>
      </c>
      <c r="AT913" s="88">
        <v>0</v>
      </c>
      <c r="AU913" s="88">
        <v>0</v>
      </c>
      <c r="AV913" s="88">
        <v>0</v>
      </c>
      <c r="AW913" s="88">
        <v>0</v>
      </c>
      <c r="AX913" s="88">
        <v>0</v>
      </c>
      <c r="AY913" s="88">
        <v>0</v>
      </c>
      <c r="AZ913" s="88">
        <v>0</v>
      </c>
      <c r="BA913" s="88">
        <v>480</v>
      </c>
      <c r="BB913" s="89">
        <f t="shared" si="55"/>
        <v>480</v>
      </c>
      <c r="BC913" s="90" t="str">
        <f t="shared" si="54"/>
        <v>OK</v>
      </c>
      <c r="BD913" s="91" t="str">
        <f t="shared" si="56"/>
        <v xml:space="preserve">                  </v>
      </c>
      <c r="BE913" s="92">
        <f t="shared" si="57"/>
        <v>12</v>
      </c>
    </row>
    <row r="914" spans="1:57" s="74" customFormat="1" ht="50.1" customHeight="1" x14ac:dyDescent="0.2">
      <c r="A914" s="78" t="s">
        <v>55</v>
      </c>
      <c r="B914" s="78" t="s">
        <v>56</v>
      </c>
      <c r="C914" s="78" t="s">
        <v>745</v>
      </c>
      <c r="D914" s="78" t="s">
        <v>575</v>
      </c>
      <c r="E914" s="79" t="str">
        <f>+IF(C914&lt;&gt;"",VLOOKUP(MID(C914,18,5),NIVELES!$A$133:$B$213,2,0),"")</f>
        <v>NAPO</v>
      </c>
      <c r="F914" s="80" t="s">
        <v>79</v>
      </c>
      <c r="G914" s="81" t="str">
        <f>+IF(F914&lt;&gt;"",VLOOKUP(F914,NIVELES!$A$246:$C$464,3,0),"")</f>
        <v xml:space="preserve"> </v>
      </c>
      <c r="H914" s="82" t="s">
        <v>1023</v>
      </c>
      <c r="I914" s="78" t="s">
        <v>2364</v>
      </c>
      <c r="J914" s="78" t="s">
        <v>2365</v>
      </c>
      <c r="K914" s="78" t="s">
        <v>2366</v>
      </c>
      <c r="L914" s="78" t="s">
        <v>1791</v>
      </c>
      <c r="M914" s="78" t="s">
        <v>1791</v>
      </c>
      <c r="N914" s="78" t="s">
        <v>1791</v>
      </c>
      <c r="O914" s="78" t="s">
        <v>2292</v>
      </c>
      <c r="P914" s="82">
        <v>12</v>
      </c>
      <c r="Q914" s="78" t="s">
        <v>2293</v>
      </c>
      <c r="R914" s="82">
        <v>1</v>
      </c>
      <c r="S914" s="82">
        <v>1</v>
      </c>
      <c r="T914" s="82">
        <v>1</v>
      </c>
      <c r="U914" s="82">
        <v>1</v>
      </c>
      <c r="V914" s="82">
        <v>1</v>
      </c>
      <c r="W914" s="82">
        <v>1</v>
      </c>
      <c r="X914" s="82">
        <v>1</v>
      </c>
      <c r="Y914" s="82">
        <v>1</v>
      </c>
      <c r="Z914" s="82">
        <v>1</v>
      </c>
      <c r="AA914" s="82">
        <v>1</v>
      </c>
      <c r="AB914" s="82">
        <v>1</v>
      </c>
      <c r="AC914" s="82">
        <v>1</v>
      </c>
      <c r="AD914" s="85" t="str">
        <f>IF(A914&lt;&gt;"",IF(D914="DIRECCIÓN_DE_TRANSFERENCIAS","280 0031",VLOOKUP(C914,NIVELES!$A$14:$B$105,2,0)),"")</f>
        <v>280 2000</v>
      </c>
      <c r="AE914" s="86" t="s">
        <v>322</v>
      </c>
      <c r="AF914" s="86" t="s">
        <v>369</v>
      </c>
      <c r="AG914" s="79" t="str">
        <f>+IF(AF914&lt;&gt;"",VLOOKUP(AF914,NIVELES!$A$666:$B$673,2,0),"")</f>
        <v>ADMINISTRACIÓN_CENTRAL</v>
      </c>
      <c r="AH914" s="78" t="s">
        <v>322</v>
      </c>
      <c r="AI914" s="79" t="str">
        <f>IF(AH914&lt;&gt;"",VLOOKUP(CONCATENATE(AG914,AH914),NIVELES!$B$676:$C$745,2,0),"")</f>
        <v>Administración De La Gestión Administrativa Financiera</v>
      </c>
      <c r="AJ914" s="78" t="s">
        <v>517</v>
      </c>
      <c r="AK914" s="79" t="str">
        <f>+IF(AJ914&lt;&gt;"",VLOOKUP(AJ914,NIVELES!$A$816:$B$892,2,0),"")</f>
        <v>NO APLICA</v>
      </c>
      <c r="AL914" s="78" t="s">
        <v>553</v>
      </c>
      <c r="AM914" s="78">
        <v>510306</v>
      </c>
      <c r="AN914" s="79" t="str">
        <f>IF(AM914&lt;&gt;"",+VLOOKUP(AM914,NIVELES!$A$1652:$B$2466,2,0),"")</f>
        <v>Alimentación</v>
      </c>
      <c r="AO914" s="87">
        <v>3360</v>
      </c>
      <c r="AP914" s="88">
        <v>0</v>
      </c>
      <c r="AQ914" s="88"/>
      <c r="AR914" s="88">
        <v>0</v>
      </c>
      <c r="AS914" s="88">
        <v>0</v>
      </c>
      <c r="AT914" s="88">
        <v>0</v>
      </c>
      <c r="AU914" s="88">
        <v>0</v>
      </c>
      <c r="AV914" s="88">
        <v>0</v>
      </c>
      <c r="AW914" s="88">
        <v>0</v>
      </c>
      <c r="AX914" s="88">
        <v>0</v>
      </c>
      <c r="AY914" s="88">
        <v>0</v>
      </c>
      <c r="AZ914" s="88">
        <v>0</v>
      </c>
      <c r="BA914" s="88">
        <v>3360</v>
      </c>
      <c r="BB914" s="89">
        <f t="shared" si="55"/>
        <v>3360</v>
      </c>
      <c r="BC914" s="90" t="str">
        <f t="shared" si="54"/>
        <v>OK</v>
      </c>
      <c r="BD914" s="91" t="str">
        <f t="shared" si="56"/>
        <v xml:space="preserve">                  </v>
      </c>
      <c r="BE914" s="92">
        <f t="shared" si="57"/>
        <v>12</v>
      </c>
    </row>
    <row r="915" spans="1:57" s="74" customFormat="1" ht="50.1" customHeight="1" x14ac:dyDescent="0.2">
      <c r="A915" s="78" t="s">
        <v>55</v>
      </c>
      <c r="B915" s="78" t="s">
        <v>56</v>
      </c>
      <c r="C915" s="78" t="s">
        <v>745</v>
      </c>
      <c r="D915" s="78" t="s">
        <v>575</v>
      </c>
      <c r="E915" s="79" t="str">
        <f>+IF(C915&lt;&gt;"",VLOOKUP(MID(C915,18,5),NIVELES!$A$133:$B$213,2,0),"")</f>
        <v>NAPO</v>
      </c>
      <c r="F915" s="80" t="s">
        <v>79</v>
      </c>
      <c r="G915" s="81" t="str">
        <f>+IF(F915&lt;&gt;"",VLOOKUP(F915,NIVELES!$A$246:$C$464,3,0),"")</f>
        <v xml:space="preserve"> </v>
      </c>
      <c r="H915" s="82" t="s">
        <v>1023</v>
      </c>
      <c r="I915" s="78" t="s">
        <v>2364</v>
      </c>
      <c r="J915" s="78" t="s">
        <v>2365</v>
      </c>
      <c r="K915" s="78" t="s">
        <v>2366</v>
      </c>
      <c r="L915" s="78" t="s">
        <v>1791</v>
      </c>
      <c r="M915" s="78" t="s">
        <v>1791</v>
      </c>
      <c r="N915" s="78" t="s">
        <v>1791</v>
      </c>
      <c r="O915" s="78" t="s">
        <v>2292</v>
      </c>
      <c r="P915" s="82">
        <v>12</v>
      </c>
      <c r="Q915" s="78" t="s">
        <v>2293</v>
      </c>
      <c r="R915" s="82">
        <v>1</v>
      </c>
      <c r="S915" s="82">
        <v>1</v>
      </c>
      <c r="T915" s="82">
        <v>1</v>
      </c>
      <c r="U915" s="82">
        <v>1</v>
      </c>
      <c r="V915" s="82">
        <v>1</v>
      </c>
      <c r="W915" s="82">
        <v>1</v>
      </c>
      <c r="X915" s="82">
        <v>1</v>
      </c>
      <c r="Y915" s="82">
        <v>1</v>
      </c>
      <c r="Z915" s="82">
        <v>1</v>
      </c>
      <c r="AA915" s="82">
        <v>1</v>
      </c>
      <c r="AB915" s="82">
        <v>1</v>
      </c>
      <c r="AC915" s="82">
        <v>1</v>
      </c>
      <c r="AD915" s="85" t="str">
        <f>IF(A915&lt;&gt;"",IF(D915="DIRECCIÓN_DE_TRANSFERENCIAS","280 0031",VLOOKUP(C915,NIVELES!$A$14:$B$105,2,0)),"")</f>
        <v>280 2000</v>
      </c>
      <c r="AE915" s="86" t="s">
        <v>322</v>
      </c>
      <c r="AF915" s="86" t="s">
        <v>369</v>
      </c>
      <c r="AG915" s="79" t="str">
        <f>+IF(AF915&lt;&gt;"",VLOOKUP(AF915,NIVELES!$A$666:$B$673,2,0),"")</f>
        <v>ADMINISTRACIÓN_CENTRAL</v>
      </c>
      <c r="AH915" s="78" t="s">
        <v>322</v>
      </c>
      <c r="AI915" s="79" t="str">
        <f>IF(AH915&lt;&gt;"",VLOOKUP(CONCATENATE(AG915,AH915),NIVELES!$B$676:$C$745,2,0),"")</f>
        <v>Administración De La Gestión Administrativa Financiera</v>
      </c>
      <c r="AJ915" s="78" t="s">
        <v>517</v>
      </c>
      <c r="AK915" s="79" t="str">
        <f>+IF(AJ915&lt;&gt;"",VLOOKUP(AJ915,NIVELES!$A$816:$B$892,2,0),"")</f>
        <v>NO APLICA</v>
      </c>
      <c r="AL915" s="78" t="s">
        <v>553</v>
      </c>
      <c r="AM915" s="78">
        <v>510401</v>
      </c>
      <c r="AN915" s="79" t="str">
        <f>IF(AM915&lt;&gt;"",+VLOOKUP(AM915,NIVELES!$A$1652:$B$2466,2,0),"")</f>
        <v>Por Cargas Familiares</v>
      </c>
      <c r="AO915" s="87">
        <v>227.97</v>
      </c>
      <c r="AP915" s="88">
        <v>0</v>
      </c>
      <c r="AQ915" s="88"/>
      <c r="AR915" s="88">
        <v>0</v>
      </c>
      <c r="AS915" s="88">
        <v>0</v>
      </c>
      <c r="AT915" s="88">
        <v>0</v>
      </c>
      <c r="AU915" s="88">
        <v>0</v>
      </c>
      <c r="AV915" s="88">
        <v>0</v>
      </c>
      <c r="AW915" s="88">
        <v>0</v>
      </c>
      <c r="AX915" s="88">
        <v>0</v>
      </c>
      <c r="AY915" s="88">
        <v>0</v>
      </c>
      <c r="AZ915" s="88">
        <v>0</v>
      </c>
      <c r="BA915" s="88">
        <v>227.97</v>
      </c>
      <c r="BB915" s="89">
        <f t="shared" si="55"/>
        <v>227.97</v>
      </c>
      <c r="BC915" s="90" t="str">
        <f t="shared" si="54"/>
        <v>OK</v>
      </c>
      <c r="BD915" s="91" t="str">
        <f t="shared" si="56"/>
        <v xml:space="preserve">                  </v>
      </c>
      <c r="BE915" s="92">
        <f t="shared" si="57"/>
        <v>12</v>
      </c>
    </row>
    <row r="916" spans="1:57" s="74" customFormat="1" ht="50.1" customHeight="1" x14ac:dyDescent="0.2">
      <c r="A916" s="78" t="s">
        <v>55</v>
      </c>
      <c r="B916" s="78" t="s">
        <v>56</v>
      </c>
      <c r="C916" s="78" t="s">
        <v>745</v>
      </c>
      <c r="D916" s="78" t="s">
        <v>575</v>
      </c>
      <c r="E916" s="79" t="str">
        <f>+IF(C916&lt;&gt;"",VLOOKUP(MID(C916,18,5),NIVELES!$A$133:$B$213,2,0),"")</f>
        <v>NAPO</v>
      </c>
      <c r="F916" s="80" t="s">
        <v>79</v>
      </c>
      <c r="G916" s="81" t="str">
        <f>+IF(F916&lt;&gt;"",VLOOKUP(F916,NIVELES!$A$246:$C$464,3,0),"")</f>
        <v xml:space="preserve"> </v>
      </c>
      <c r="H916" s="82" t="s">
        <v>1023</v>
      </c>
      <c r="I916" s="78" t="s">
        <v>2364</v>
      </c>
      <c r="J916" s="78" t="s">
        <v>2365</v>
      </c>
      <c r="K916" s="78" t="s">
        <v>2366</v>
      </c>
      <c r="L916" s="78" t="s">
        <v>1791</v>
      </c>
      <c r="M916" s="78" t="s">
        <v>1791</v>
      </c>
      <c r="N916" s="78" t="s">
        <v>1791</v>
      </c>
      <c r="O916" s="78" t="s">
        <v>2292</v>
      </c>
      <c r="P916" s="82">
        <v>12</v>
      </c>
      <c r="Q916" s="78" t="s">
        <v>2293</v>
      </c>
      <c r="R916" s="82">
        <v>1</v>
      </c>
      <c r="S916" s="82">
        <v>1</v>
      </c>
      <c r="T916" s="82">
        <v>1</v>
      </c>
      <c r="U916" s="82">
        <v>1</v>
      </c>
      <c r="V916" s="82">
        <v>1</v>
      </c>
      <c r="W916" s="82">
        <v>1</v>
      </c>
      <c r="X916" s="82">
        <v>1</v>
      </c>
      <c r="Y916" s="82">
        <v>1</v>
      </c>
      <c r="Z916" s="82">
        <v>1</v>
      </c>
      <c r="AA916" s="82">
        <v>1</v>
      </c>
      <c r="AB916" s="82">
        <v>1</v>
      </c>
      <c r="AC916" s="82">
        <v>1</v>
      </c>
      <c r="AD916" s="85" t="str">
        <f>IF(A916&lt;&gt;"",IF(D916="DIRECCIÓN_DE_TRANSFERENCIAS","280 0031",VLOOKUP(C916,NIVELES!$A$14:$B$105,2,0)),"")</f>
        <v>280 2000</v>
      </c>
      <c r="AE916" s="86" t="s">
        <v>322</v>
      </c>
      <c r="AF916" s="86" t="s">
        <v>369</v>
      </c>
      <c r="AG916" s="79" t="str">
        <f>+IF(AF916&lt;&gt;"",VLOOKUP(AF916,NIVELES!$A$666:$B$673,2,0),"")</f>
        <v>ADMINISTRACIÓN_CENTRAL</v>
      </c>
      <c r="AH916" s="78" t="s">
        <v>322</v>
      </c>
      <c r="AI916" s="79" t="str">
        <f>IF(AH916&lt;&gt;"",VLOOKUP(CONCATENATE(AG916,AH916),NIVELES!$B$676:$C$745,2,0),"")</f>
        <v>Administración De La Gestión Administrativa Financiera</v>
      </c>
      <c r="AJ916" s="78" t="s">
        <v>517</v>
      </c>
      <c r="AK916" s="79" t="str">
        <f>+IF(AJ916&lt;&gt;"",VLOOKUP(AJ916,NIVELES!$A$816:$B$892,2,0),"")</f>
        <v>NO APLICA</v>
      </c>
      <c r="AL916" s="78" t="s">
        <v>553</v>
      </c>
      <c r="AM916" s="78">
        <v>510408</v>
      </c>
      <c r="AN916" s="79" t="str">
        <f>IF(AM916&lt;&gt;"",+VLOOKUP(AM916,NIVELES!$A$1652:$B$2466,2,0),"")</f>
        <v>Subsidio de Antigüedad</v>
      </c>
      <c r="AO916" s="87">
        <v>479.91</v>
      </c>
      <c r="AP916" s="88">
        <v>0</v>
      </c>
      <c r="AQ916" s="88"/>
      <c r="AR916" s="88">
        <v>0</v>
      </c>
      <c r="AS916" s="88">
        <v>0</v>
      </c>
      <c r="AT916" s="88">
        <v>0</v>
      </c>
      <c r="AU916" s="88">
        <v>0</v>
      </c>
      <c r="AV916" s="88">
        <v>0</v>
      </c>
      <c r="AW916" s="88">
        <v>0</v>
      </c>
      <c r="AX916" s="88">
        <v>0</v>
      </c>
      <c r="AY916" s="88">
        <v>0</v>
      </c>
      <c r="AZ916" s="88">
        <v>0</v>
      </c>
      <c r="BA916" s="88">
        <v>479.91</v>
      </c>
      <c r="BB916" s="89">
        <f t="shared" si="55"/>
        <v>479.91</v>
      </c>
      <c r="BC916" s="90" t="str">
        <f t="shared" si="54"/>
        <v>OK</v>
      </c>
      <c r="BD916" s="91" t="str">
        <f t="shared" si="56"/>
        <v xml:space="preserve">                  </v>
      </c>
      <c r="BE916" s="92">
        <f t="shared" si="57"/>
        <v>12</v>
      </c>
    </row>
    <row r="917" spans="1:57" s="74" customFormat="1" ht="50.1" customHeight="1" x14ac:dyDescent="0.2">
      <c r="A917" s="78" t="s">
        <v>55</v>
      </c>
      <c r="B917" s="78" t="s">
        <v>56</v>
      </c>
      <c r="C917" s="78" t="s">
        <v>745</v>
      </c>
      <c r="D917" s="78" t="s">
        <v>575</v>
      </c>
      <c r="E917" s="79" t="str">
        <f>+IF(C917&lt;&gt;"",VLOOKUP(MID(C917,18,5),NIVELES!$A$133:$B$213,2,0),"")</f>
        <v>NAPO</v>
      </c>
      <c r="F917" s="80" t="s">
        <v>79</v>
      </c>
      <c r="G917" s="81" t="str">
        <f>+IF(F917&lt;&gt;"",VLOOKUP(F917,NIVELES!$A$246:$C$464,3,0),"")</f>
        <v xml:space="preserve"> </v>
      </c>
      <c r="H917" s="82" t="s">
        <v>1023</v>
      </c>
      <c r="I917" s="78" t="s">
        <v>2364</v>
      </c>
      <c r="J917" s="78" t="s">
        <v>2365</v>
      </c>
      <c r="K917" s="78" t="s">
        <v>2366</v>
      </c>
      <c r="L917" s="78" t="s">
        <v>1791</v>
      </c>
      <c r="M917" s="78" t="s">
        <v>1791</v>
      </c>
      <c r="N917" s="78" t="s">
        <v>1791</v>
      </c>
      <c r="O917" s="78" t="s">
        <v>2292</v>
      </c>
      <c r="P917" s="82">
        <v>12</v>
      </c>
      <c r="Q917" s="78" t="s">
        <v>2293</v>
      </c>
      <c r="R917" s="82">
        <v>1</v>
      </c>
      <c r="S917" s="82">
        <v>1</v>
      </c>
      <c r="T917" s="82">
        <v>1</v>
      </c>
      <c r="U917" s="82">
        <v>1</v>
      </c>
      <c r="V917" s="82">
        <v>1</v>
      </c>
      <c r="W917" s="82">
        <v>1</v>
      </c>
      <c r="X917" s="82">
        <v>1</v>
      </c>
      <c r="Y917" s="82">
        <v>1</v>
      </c>
      <c r="Z917" s="82">
        <v>1</v>
      </c>
      <c r="AA917" s="82">
        <v>1</v>
      </c>
      <c r="AB917" s="82">
        <v>1</v>
      </c>
      <c r="AC917" s="82">
        <v>1</v>
      </c>
      <c r="AD917" s="85" t="str">
        <f>IF(A917&lt;&gt;"",IF(D917="DIRECCIÓN_DE_TRANSFERENCIAS","280 0031",VLOOKUP(C917,NIVELES!$A$14:$B$105,2,0)),"")</f>
        <v>280 2000</v>
      </c>
      <c r="AE917" s="86" t="s">
        <v>322</v>
      </c>
      <c r="AF917" s="86" t="s">
        <v>369</v>
      </c>
      <c r="AG917" s="79" t="str">
        <f>+IF(AF917&lt;&gt;"",VLOOKUP(AF917,NIVELES!$A$666:$B$673,2,0),"")</f>
        <v>ADMINISTRACIÓN_CENTRAL</v>
      </c>
      <c r="AH917" s="78" t="s">
        <v>322</v>
      </c>
      <c r="AI917" s="79" t="str">
        <f>IF(AH917&lt;&gt;"",VLOOKUP(CONCATENATE(AG917,AH917),NIVELES!$B$676:$C$745,2,0),"")</f>
        <v>Administración De La Gestión Administrativa Financiera</v>
      </c>
      <c r="AJ917" s="78" t="s">
        <v>517</v>
      </c>
      <c r="AK917" s="79" t="str">
        <f>+IF(AJ917&lt;&gt;"",VLOOKUP(AJ917,NIVELES!$A$816:$B$892,2,0),"")</f>
        <v>NO APLICA</v>
      </c>
      <c r="AL917" s="78" t="s">
        <v>553</v>
      </c>
      <c r="AM917" s="78">
        <v>510510</v>
      </c>
      <c r="AN917" s="79" t="str">
        <f>IF(AM917&lt;&gt;"",+VLOOKUP(AM917,NIVELES!$A$1652:$B$2466,2,0),"")</f>
        <v>Servicios Personales por Contrato</v>
      </c>
      <c r="AO917" s="87">
        <v>128946.93</v>
      </c>
      <c r="AP917" s="88">
        <v>11252.08</v>
      </c>
      <c r="AQ917" s="88">
        <v>11653</v>
      </c>
      <c r="AR917" s="88">
        <v>11252.08</v>
      </c>
      <c r="AS917" s="88">
        <v>11252.08</v>
      </c>
      <c r="AT917" s="88">
        <v>11252.08</v>
      </c>
      <c r="AU917" s="88">
        <v>11252.08</v>
      </c>
      <c r="AV917" s="88">
        <v>11252.08</v>
      </c>
      <c r="AW917" s="88">
        <v>11252.08</v>
      </c>
      <c r="AX917" s="88">
        <v>11252.08</v>
      </c>
      <c r="AY917" s="88">
        <v>11252.08</v>
      </c>
      <c r="AZ917" s="88">
        <v>11252.08</v>
      </c>
      <c r="BA917" s="88">
        <v>4773.1299999999756</v>
      </c>
      <c r="BB917" s="89">
        <f t="shared" si="55"/>
        <v>128946.93</v>
      </c>
      <c r="BC917" s="90" t="str">
        <f t="shared" si="54"/>
        <v>OK</v>
      </c>
      <c r="BD917" s="91" t="str">
        <f t="shared" si="56"/>
        <v xml:space="preserve">                  </v>
      </c>
      <c r="BE917" s="92">
        <f t="shared" si="57"/>
        <v>12</v>
      </c>
    </row>
    <row r="918" spans="1:57" s="74" customFormat="1" ht="50.1" customHeight="1" x14ac:dyDescent="0.2">
      <c r="A918" s="78" t="s">
        <v>55</v>
      </c>
      <c r="B918" s="78" t="s">
        <v>56</v>
      </c>
      <c r="C918" s="78" t="s">
        <v>745</v>
      </c>
      <c r="D918" s="78" t="s">
        <v>575</v>
      </c>
      <c r="E918" s="79" t="str">
        <f>+IF(C918&lt;&gt;"",VLOOKUP(MID(C918,18,5),NIVELES!$A$133:$B$213,2,0),"")</f>
        <v>NAPO</v>
      </c>
      <c r="F918" s="80" t="s">
        <v>79</v>
      </c>
      <c r="G918" s="81" t="str">
        <f>+IF(F918&lt;&gt;"",VLOOKUP(F918,NIVELES!$A$246:$C$464,3,0),"")</f>
        <v xml:space="preserve"> </v>
      </c>
      <c r="H918" s="82" t="s">
        <v>1023</v>
      </c>
      <c r="I918" s="78" t="s">
        <v>2364</v>
      </c>
      <c r="J918" s="78" t="s">
        <v>2365</v>
      </c>
      <c r="K918" s="78" t="s">
        <v>2366</v>
      </c>
      <c r="L918" s="78" t="s">
        <v>1791</v>
      </c>
      <c r="M918" s="78" t="s">
        <v>1791</v>
      </c>
      <c r="N918" s="78" t="s">
        <v>1791</v>
      </c>
      <c r="O918" s="78" t="s">
        <v>2292</v>
      </c>
      <c r="P918" s="82">
        <v>12</v>
      </c>
      <c r="Q918" s="78" t="s">
        <v>2293</v>
      </c>
      <c r="R918" s="82">
        <v>1</v>
      </c>
      <c r="S918" s="82">
        <v>1</v>
      </c>
      <c r="T918" s="82">
        <v>1</v>
      </c>
      <c r="U918" s="82">
        <v>1</v>
      </c>
      <c r="V918" s="82">
        <v>1</v>
      </c>
      <c r="W918" s="82">
        <v>1</v>
      </c>
      <c r="X918" s="82">
        <v>1</v>
      </c>
      <c r="Y918" s="82">
        <v>1</v>
      </c>
      <c r="Z918" s="82">
        <v>1</v>
      </c>
      <c r="AA918" s="82">
        <v>1</v>
      </c>
      <c r="AB918" s="82">
        <v>1</v>
      </c>
      <c r="AC918" s="82">
        <v>1</v>
      </c>
      <c r="AD918" s="85" t="str">
        <f>IF(A918&lt;&gt;"",IF(D918="DIRECCIÓN_DE_TRANSFERENCIAS","280 0031",VLOOKUP(C918,NIVELES!$A$14:$B$105,2,0)),"")</f>
        <v>280 2000</v>
      </c>
      <c r="AE918" s="86" t="s">
        <v>322</v>
      </c>
      <c r="AF918" s="86" t="s">
        <v>369</v>
      </c>
      <c r="AG918" s="79" t="str">
        <f>+IF(AF918&lt;&gt;"",VLOOKUP(AF918,NIVELES!$A$666:$B$673,2,0),"")</f>
        <v>ADMINISTRACIÓN_CENTRAL</v>
      </c>
      <c r="AH918" s="78" t="s">
        <v>322</v>
      </c>
      <c r="AI918" s="79" t="str">
        <f>IF(AH918&lt;&gt;"",VLOOKUP(CONCATENATE(AG918,AH918),NIVELES!$B$676:$C$745,2,0),"")</f>
        <v>Administración De La Gestión Administrativa Financiera</v>
      </c>
      <c r="AJ918" s="78" t="s">
        <v>517</v>
      </c>
      <c r="AK918" s="79" t="str">
        <f>+IF(AJ918&lt;&gt;"",VLOOKUP(AJ918,NIVELES!$A$816:$B$892,2,0),"")</f>
        <v>NO APLICA</v>
      </c>
      <c r="AL918" s="78" t="s">
        <v>553</v>
      </c>
      <c r="AM918" s="78">
        <v>510601</v>
      </c>
      <c r="AN918" s="79" t="str">
        <f>IF(AM918&lt;&gt;"",+VLOOKUP(AM918,NIVELES!$A$1652:$B$2466,2,0),"")</f>
        <v>Aporte Patronal</v>
      </c>
      <c r="AO918" s="87">
        <v>41573.870000000003</v>
      </c>
      <c r="AP918" s="88">
        <v>3327.64</v>
      </c>
      <c r="AQ918" s="88">
        <v>3557</v>
      </c>
      <c r="AR918" s="88">
        <v>3327.64</v>
      </c>
      <c r="AS918" s="88">
        <v>3327.64</v>
      </c>
      <c r="AT918" s="88">
        <v>3327.64</v>
      </c>
      <c r="AU918" s="88">
        <v>3327.64</v>
      </c>
      <c r="AV918" s="88">
        <v>3327.64</v>
      </c>
      <c r="AW918" s="88">
        <v>3327.64</v>
      </c>
      <c r="AX918" s="88">
        <v>3327.64</v>
      </c>
      <c r="AY918" s="88">
        <v>3327.64</v>
      </c>
      <c r="AZ918" s="88">
        <v>3327.64</v>
      </c>
      <c r="BA918" s="88">
        <v>4740.4700000000084</v>
      </c>
      <c r="BB918" s="89">
        <f t="shared" si="55"/>
        <v>41573.870000000003</v>
      </c>
      <c r="BC918" s="90" t="str">
        <f t="shared" si="54"/>
        <v>OK</v>
      </c>
      <c r="BD918" s="91" t="str">
        <f t="shared" si="56"/>
        <v xml:space="preserve">                  </v>
      </c>
      <c r="BE918" s="92">
        <f t="shared" si="57"/>
        <v>12</v>
      </c>
    </row>
    <row r="919" spans="1:57" s="74" customFormat="1" ht="50.1" customHeight="1" x14ac:dyDescent="0.2">
      <c r="A919" s="78" t="s">
        <v>55</v>
      </c>
      <c r="B919" s="78" t="s">
        <v>56</v>
      </c>
      <c r="C919" s="78" t="s">
        <v>745</v>
      </c>
      <c r="D919" s="78" t="s">
        <v>575</v>
      </c>
      <c r="E919" s="79" t="str">
        <f>+IF(C919&lt;&gt;"",VLOOKUP(MID(C919,18,5),NIVELES!$A$133:$B$213,2,0),"")</f>
        <v>NAPO</v>
      </c>
      <c r="F919" s="80" t="s">
        <v>79</v>
      </c>
      <c r="G919" s="81" t="str">
        <f>+IF(F919&lt;&gt;"",VLOOKUP(F919,NIVELES!$A$246:$C$464,3,0),"")</f>
        <v xml:space="preserve"> </v>
      </c>
      <c r="H919" s="82" t="s">
        <v>1023</v>
      </c>
      <c r="I919" s="78" t="s">
        <v>2364</v>
      </c>
      <c r="J919" s="78" t="s">
        <v>2365</v>
      </c>
      <c r="K919" s="78" t="s">
        <v>2366</v>
      </c>
      <c r="L919" s="78" t="s">
        <v>1791</v>
      </c>
      <c r="M919" s="78" t="s">
        <v>1791</v>
      </c>
      <c r="N919" s="78" t="s">
        <v>1791</v>
      </c>
      <c r="O919" s="78" t="s">
        <v>2292</v>
      </c>
      <c r="P919" s="82">
        <v>12</v>
      </c>
      <c r="Q919" s="78" t="s">
        <v>2293</v>
      </c>
      <c r="R919" s="82">
        <v>1</v>
      </c>
      <c r="S919" s="82">
        <v>1</v>
      </c>
      <c r="T919" s="82">
        <v>1</v>
      </c>
      <c r="U919" s="82">
        <v>1</v>
      </c>
      <c r="V919" s="82">
        <v>1</v>
      </c>
      <c r="W919" s="82">
        <v>1</v>
      </c>
      <c r="X919" s="82">
        <v>1</v>
      </c>
      <c r="Y919" s="82">
        <v>1</v>
      </c>
      <c r="Z919" s="82">
        <v>1</v>
      </c>
      <c r="AA919" s="82">
        <v>1</v>
      </c>
      <c r="AB919" s="82">
        <v>1</v>
      </c>
      <c r="AC919" s="82">
        <v>1</v>
      </c>
      <c r="AD919" s="85" t="str">
        <f>IF(A919&lt;&gt;"",IF(D919="DIRECCIÓN_DE_TRANSFERENCIAS","280 0031",VLOOKUP(C919,NIVELES!$A$14:$B$105,2,0)),"")</f>
        <v>280 2000</v>
      </c>
      <c r="AE919" s="86" t="s">
        <v>322</v>
      </c>
      <c r="AF919" s="86" t="s">
        <v>369</v>
      </c>
      <c r="AG919" s="79" t="str">
        <f>+IF(AF919&lt;&gt;"",VLOOKUP(AF919,NIVELES!$A$666:$B$673,2,0),"")</f>
        <v>ADMINISTRACIÓN_CENTRAL</v>
      </c>
      <c r="AH919" s="78" t="s">
        <v>322</v>
      </c>
      <c r="AI919" s="79" t="str">
        <f>IF(AH919&lt;&gt;"",VLOOKUP(CONCATENATE(AG919,AH919),NIVELES!$B$676:$C$745,2,0),"")</f>
        <v>Administración De La Gestión Administrativa Financiera</v>
      </c>
      <c r="AJ919" s="78" t="s">
        <v>517</v>
      </c>
      <c r="AK919" s="79" t="str">
        <f>+IF(AJ919&lt;&gt;"",VLOOKUP(AJ919,NIVELES!$A$816:$B$892,2,0),"")</f>
        <v>NO APLICA</v>
      </c>
      <c r="AL919" s="78" t="s">
        <v>553</v>
      </c>
      <c r="AM919" s="78">
        <v>510602</v>
      </c>
      <c r="AN919" s="79" t="str">
        <f>IF(AM919&lt;&gt;"",+VLOOKUP(AM919,NIVELES!$A$1652:$B$2466,2,0),"")</f>
        <v>Fondo de Reserva</v>
      </c>
      <c r="AO919" s="87">
        <v>33788.83</v>
      </c>
      <c r="AP919" s="88">
        <v>2827.15</v>
      </c>
      <c r="AQ919" s="88">
        <v>2344.4899999999998</v>
      </c>
      <c r="AR919" s="88">
        <v>2827.15</v>
      </c>
      <c r="AS919" s="88">
        <v>2827.15</v>
      </c>
      <c r="AT919" s="88">
        <v>2827.15</v>
      </c>
      <c r="AU919" s="88">
        <v>2827.15</v>
      </c>
      <c r="AV919" s="88">
        <v>2827.15</v>
      </c>
      <c r="AW919" s="88">
        <v>2827.15</v>
      </c>
      <c r="AX919" s="88">
        <v>2827.15</v>
      </c>
      <c r="AY919" s="88">
        <v>2827.15</v>
      </c>
      <c r="AZ919" s="88">
        <v>2827.15</v>
      </c>
      <c r="BA919" s="88">
        <v>3172.8399999999965</v>
      </c>
      <c r="BB919" s="89">
        <f t="shared" si="55"/>
        <v>33788.83</v>
      </c>
      <c r="BC919" s="90" t="str">
        <f t="shared" si="54"/>
        <v>OK</v>
      </c>
      <c r="BD919" s="91" t="str">
        <f t="shared" si="56"/>
        <v xml:space="preserve">                  </v>
      </c>
      <c r="BE919" s="92">
        <f t="shared" si="57"/>
        <v>12</v>
      </c>
    </row>
    <row r="920" spans="1:57" s="74" customFormat="1" ht="50.1" customHeight="1" x14ac:dyDescent="0.2">
      <c r="A920" s="78" t="s">
        <v>55</v>
      </c>
      <c r="B920" s="78" t="s">
        <v>56</v>
      </c>
      <c r="C920" s="78" t="s">
        <v>745</v>
      </c>
      <c r="D920" s="78" t="s">
        <v>575</v>
      </c>
      <c r="E920" s="79" t="str">
        <f>+IF(C920&lt;&gt;"",VLOOKUP(MID(C920,18,5),NIVELES!$A$133:$B$213,2,0),"")</f>
        <v>NAPO</v>
      </c>
      <c r="F920" s="80" t="s">
        <v>79</v>
      </c>
      <c r="G920" s="81" t="str">
        <f>+IF(F920&lt;&gt;"",VLOOKUP(F920,NIVELES!$A$246:$C$464,3,0),"")</f>
        <v xml:space="preserve"> </v>
      </c>
      <c r="H920" s="82" t="s">
        <v>1023</v>
      </c>
      <c r="I920" s="78" t="s">
        <v>2364</v>
      </c>
      <c r="J920" s="78" t="s">
        <v>2365</v>
      </c>
      <c r="K920" s="78" t="s">
        <v>2366</v>
      </c>
      <c r="L920" s="78" t="s">
        <v>1791</v>
      </c>
      <c r="M920" s="78" t="s">
        <v>1791</v>
      </c>
      <c r="N920" s="78" t="s">
        <v>1791</v>
      </c>
      <c r="O920" s="78" t="s">
        <v>2292</v>
      </c>
      <c r="P920" s="82">
        <v>12</v>
      </c>
      <c r="Q920" s="78" t="s">
        <v>2293</v>
      </c>
      <c r="R920" s="82">
        <v>1</v>
      </c>
      <c r="S920" s="82">
        <v>1</v>
      </c>
      <c r="T920" s="82">
        <v>1</v>
      </c>
      <c r="U920" s="82">
        <v>1</v>
      </c>
      <c r="V920" s="82">
        <v>1</v>
      </c>
      <c r="W920" s="82">
        <v>1</v>
      </c>
      <c r="X920" s="82">
        <v>1</v>
      </c>
      <c r="Y920" s="82">
        <v>1</v>
      </c>
      <c r="Z920" s="82">
        <v>1</v>
      </c>
      <c r="AA920" s="82">
        <v>1</v>
      </c>
      <c r="AB920" s="82">
        <v>1</v>
      </c>
      <c r="AC920" s="82">
        <v>1</v>
      </c>
      <c r="AD920" s="85" t="str">
        <f>IF(A920&lt;&gt;"",IF(D920="DIRECCIÓN_DE_TRANSFERENCIAS","280 0031",VLOOKUP(C920,NIVELES!$A$14:$B$105,2,0)),"")</f>
        <v>280 2000</v>
      </c>
      <c r="AE920" s="86" t="s">
        <v>322</v>
      </c>
      <c r="AF920" s="86" t="s">
        <v>369</v>
      </c>
      <c r="AG920" s="79" t="str">
        <f>+IF(AF920&lt;&gt;"",VLOOKUP(AF920,NIVELES!$A$666:$B$673,2,0),"")</f>
        <v>ADMINISTRACIÓN_CENTRAL</v>
      </c>
      <c r="AH920" s="78" t="s">
        <v>322</v>
      </c>
      <c r="AI920" s="79" t="str">
        <f>IF(AH920&lt;&gt;"",VLOOKUP(CONCATENATE(AG920,AH920),NIVELES!$B$676:$C$745,2,0),"")</f>
        <v>Administración De La Gestión Administrativa Financiera</v>
      </c>
      <c r="AJ920" s="78" t="s">
        <v>517</v>
      </c>
      <c r="AK920" s="79" t="str">
        <f>+IF(AJ920&lt;&gt;"",VLOOKUP(AJ920,NIVELES!$A$816:$B$892,2,0),"")</f>
        <v>NO APLICA</v>
      </c>
      <c r="AL920" s="78" t="s">
        <v>553</v>
      </c>
      <c r="AM920" s="78">
        <v>510509</v>
      </c>
      <c r="AN920" s="79" t="str">
        <f>IF(AM920&lt;&gt;"",+VLOOKUP(AM920,NIVELES!$A$1652:$B$2466,2,0),"")</f>
        <v>Horas Extraordinarias y Suplementarias</v>
      </c>
      <c r="AO920" s="87">
        <v>0</v>
      </c>
      <c r="AP920" s="88">
        <v>0</v>
      </c>
      <c r="AQ920" s="88"/>
      <c r="AR920" s="88">
        <v>0</v>
      </c>
      <c r="AS920" s="88">
        <v>0</v>
      </c>
      <c r="AT920" s="88">
        <v>0</v>
      </c>
      <c r="AU920" s="88">
        <v>0</v>
      </c>
      <c r="AV920" s="88">
        <v>0</v>
      </c>
      <c r="AW920" s="88">
        <v>0</v>
      </c>
      <c r="AX920" s="88">
        <v>0</v>
      </c>
      <c r="AY920" s="88">
        <v>0</v>
      </c>
      <c r="AZ920" s="88">
        <v>0</v>
      </c>
      <c r="BA920" s="88">
        <v>0</v>
      </c>
      <c r="BB920" s="89">
        <f t="shared" si="55"/>
        <v>0</v>
      </c>
      <c r="BC920" s="90" t="str">
        <f t="shared" si="54"/>
        <v>OK</v>
      </c>
      <c r="BD920" s="91" t="str">
        <f t="shared" si="56"/>
        <v xml:space="preserve">                  </v>
      </c>
      <c r="BE920" s="92">
        <f t="shared" si="57"/>
        <v>12</v>
      </c>
    </row>
    <row r="921" spans="1:57" s="74" customFormat="1" ht="50.1" customHeight="1" x14ac:dyDescent="0.2">
      <c r="A921" s="78" t="s">
        <v>55</v>
      </c>
      <c r="B921" s="78" t="s">
        <v>56</v>
      </c>
      <c r="C921" s="78" t="s">
        <v>745</v>
      </c>
      <c r="D921" s="78" t="s">
        <v>575</v>
      </c>
      <c r="E921" s="79" t="str">
        <f>+IF(C921&lt;&gt;"",VLOOKUP(MID(C921,18,5),NIVELES!$A$133:$B$213,2,0),"")</f>
        <v>NAPO</v>
      </c>
      <c r="F921" s="80" t="s">
        <v>79</v>
      </c>
      <c r="G921" s="81" t="str">
        <f>+IF(F921&lt;&gt;"",VLOOKUP(F921,NIVELES!$A$246:$C$464,3,0),"")</f>
        <v xml:space="preserve"> </v>
      </c>
      <c r="H921" s="82" t="s">
        <v>1023</v>
      </c>
      <c r="I921" s="78" t="s">
        <v>2364</v>
      </c>
      <c r="J921" s="78" t="s">
        <v>2365</v>
      </c>
      <c r="K921" s="78" t="s">
        <v>2366</v>
      </c>
      <c r="L921" s="78" t="s">
        <v>1791</v>
      </c>
      <c r="M921" s="78" t="s">
        <v>1791</v>
      </c>
      <c r="N921" s="78" t="s">
        <v>1791</v>
      </c>
      <c r="O921" s="78" t="s">
        <v>2292</v>
      </c>
      <c r="P921" s="82">
        <v>12</v>
      </c>
      <c r="Q921" s="78" t="s">
        <v>2293</v>
      </c>
      <c r="R921" s="82">
        <v>1</v>
      </c>
      <c r="S921" s="82">
        <v>1</v>
      </c>
      <c r="T921" s="82">
        <v>1</v>
      </c>
      <c r="U921" s="82">
        <v>1</v>
      </c>
      <c r="V921" s="82">
        <v>1</v>
      </c>
      <c r="W921" s="82">
        <v>1</v>
      </c>
      <c r="X921" s="82">
        <v>1</v>
      </c>
      <c r="Y921" s="82">
        <v>1</v>
      </c>
      <c r="Z921" s="82">
        <v>1</v>
      </c>
      <c r="AA921" s="82">
        <v>1</v>
      </c>
      <c r="AB921" s="82">
        <v>1</v>
      </c>
      <c r="AC921" s="82">
        <v>1</v>
      </c>
      <c r="AD921" s="85" t="str">
        <f>IF(A921&lt;&gt;"",IF(D921="DIRECCIÓN_DE_TRANSFERENCIAS","280 0031",VLOOKUP(C921,NIVELES!$A$14:$B$105,2,0)),"")</f>
        <v>280 2000</v>
      </c>
      <c r="AE921" s="86" t="s">
        <v>322</v>
      </c>
      <c r="AF921" s="86" t="s">
        <v>369</v>
      </c>
      <c r="AG921" s="79" t="str">
        <f>+IF(AF921&lt;&gt;"",VLOOKUP(AF921,NIVELES!$A$666:$B$673,2,0),"")</f>
        <v>ADMINISTRACIÓN_CENTRAL</v>
      </c>
      <c r="AH921" s="78" t="s">
        <v>322</v>
      </c>
      <c r="AI921" s="79" t="str">
        <f>IF(AH921&lt;&gt;"",VLOOKUP(CONCATENATE(AG921,AH921),NIVELES!$B$676:$C$745,2,0),"")</f>
        <v>Administración De La Gestión Administrativa Financiera</v>
      </c>
      <c r="AJ921" s="78" t="s">
        <v>517</v>
      </c>
      <c r="AK921" s="79" t="str">
        <f>+IF(AJ921&lt;&gt;"",VLOOKUP(AJ921,NIVELES!$A$816:$B$892,2,0),"")</f>
        <v>NO APLICA</v>
      </c>
      <c r="AL921" s="78" t="s">
        <v>553</v>
      </c>
      <c r="AM921" s="78">
        <v>510512</v>
      </c>
      <c r="AN921" s="79" t="str">
        <f>IF(AM921&lt;&gt;"",+VLOOKUP(AM921,NIVELES!$A$1652:$B$2466,2,0),"")</f>
        <v>Subrogación</v>
      </c>
      <c r="AO921" s="87">
        <v>0</v>
      </c>
      <c r="AP921" s="88">
        <v>0</v>
      </c>
      <c r="AQ921" s="88"/>
      <c r="AR921" s="88">
        <v>0</v>
      </c>
      <c r="AS921" s="88">
        <v>0</v>
      </c>
      <c r="AT921" s="88">
        <v>0</v>
      </c>
      <c r="AU921" s="88">
        <v>0</v>
      </c>
      <c r="AV921" s="88">
        <v>0</v>
      </c>
      <c r="AW921" s="88">
        <v>0</v>
      </c>
      <c r="AX921" s="88">
        <v>0</v>
      </c>
      <c r="AY921" s="88">
        <v>0</v>
      </c>
      <c r="AZ921" s="88">
        <v>0</v>
      </c>
      <c r="BA921" s="88">
        <v>0</v>
      </c>
      <c r="BB921" s="89">
        <f t="shared" si="55"/>
        <v>0</v>
      </c>
      <c r="BC921" s="90" t="str">
        <f t="shared" si="54"/>
        <v>OK</v>
      </c>
      <c r="BD921" s="91" t="str">
        <f t="shared" si="56"/>
        <v xml:space="preserve">                  </v>
      </c>
      <c r="BE921" s="92">
        <f t="shared" si="57"/>
        <v>12</v>
      </c>
    </row>
    <row r="922" spans="1:57" s="74" customFormat="1" ht="50.1" customHeight="1" x14ac:dyDescent="0.2">
      <c r="A922" s="78" t="s">
        <v>55</v>
      </c>
      <c r="B922" s="78" t="s">
        <v>56</v>
      </c>
      <c r="C922" s="78" t="s">
        <v>745</v>
      </c>
      <c r="D922" s="78" t="s">
        <v>603</v>
      </c>
      <c r="E922" s="79" t="str">
        <f>+IF(C922&lt;&gt;"",VLOOKUP(MID(C922,18,5),NIVELES!$A$133:$B$213,2,0),"")</f>
        <v>NAPO</v>
      </c>
      <c r="F922" s="80" t="s">
        <v>79</v>
      </c>
      <c r="G922" s="81" t="str">
        <f>+IF(F922&lt;&gt;"",VLOOKUP(F922,NIVELES!$A$246:$C$464,3,0),"")</f>
        <v xml:space="preserve"> </v>
      </c>
      <c r="H922" s="82" t="s">
        <v>1023</v>
      </c>
      <c r="I922" s="78" t="s">
        <v>2364</v>
      </c>
      <c r="J922" s="78" t="s">
        <v>2365</v>
      </c>
      <c r="K922" s="78" t="s">
        <v>2366</v>
      </c>
      <c r="L922" s="78" t="s">
        <v>1791</v>
      </c>
      <c r="M922" s="78" t="s">
        <v>1791</v>
      </c>
      <c r="N922" s="78" t="s">
        <v>1791</v>
      </c>
      <c r="O922" s="78" t="s">
        <v>2292</v>
      </c>
      <c r="P922" s="82">
        <v>1</v>
      </c>
      <c r="Q922" s="78" t="s">
        <v>2293</v>
      </c>
      <c r="R922" s="82">
        <v>0</v>
      </c>
      <c r="S922" s="82">
        <v>0</v>
      </c>
      <c r="T922" s="82">
        <v>0</v>
      </c>
      <c r="U922" s="82">
        <v>0</v>
      </c>
      <c r="V922" s="82">
        <v>0</v>
      </c>
      <c r="W922" s="82">
        <v>0</v>
      </c>
      <c r="X922" s="82">
        <v>0</v>
      </c>
      <c r="Y922" s="82">
        <v>0</v>
      </c>
      <c r="Z922" s="82">
        <v>0</v>
      </c>
      <c r="AA922" s="82">
        <v>0</v>
      </c>
      <c r="AB922" s="82">
        <v>0</v>
      </c>
      <c r="AC922" s="82">
        <v>1</v>
      </c>
      <c r="AD922" s="85" t="str">
        <f>IF(A922&lt;&gt;"",IF(D922="DIRECCIÓN_DE_TRANSFERENCIAS","280 0031",VLOOKUP(C922,NIVELES!$A$14:$B$105,2,0)),"")</f>
        <v>280 2000</v>
      </c>
      <c r="AE922" s="86" t="s">
        <v>322</v>
      </c>
      <c r="AF922" s="86" t="s">
        <v>369</v>
      </c>
      <c r="AG922" s="79" t="str">
        <f>+IF(AF922&lt;&gt;"",VLOOKUP(AF922,NIVELES!$A$666:$B$673,2,0),"")</f>
        <v>ADMINISTRACIÓN_CENTRAL</v>
      </c>
      <c r="AH922" s="78" t="s">
        <v>511</v>
      </c>
      <c r="AI922" s="79" t="str">
        <f>IF(AH922&lt;&gt;"",VLOOKUP(CONCATENATE(AG922,AH922),NIVELES!$B$676:$C$745,2,0),"")</f>
        <v>Gestión De Planificación</v>
      </c>
      <c r="AJ922" s="78" t="s">
        <v>517</v>
      </c>
      <c r="AK922" s="79" t="str">
        <f>+IF(AJ922&lt;&gt;"",VLOOKUP(AJ922,NIVELES!$A$816:$B$892,2,0),"")</f>
        <v>NO APLICA</v>
      </c>
      <c r="AL922" s="78" t="s">
        <v>553</v>
      </c>
      <c r="AM922" s="78">
        <v>510203</v>
      </c>
      <c r="AN922" s="79" t="str">
        <f>IF(AM922&lt;&gt;"",+VLOOKUP(AM922,NIVELES!$A$1652:$B$2466,2,0),"")</f>
        <v>Decimotercer Sueldo</v>
      </c>
      <c r="AO922" s="87">
        <v>1536.33</v>
      </c>
      <c r="AP922" s="88">
        <v>0</v>
      </c>
      <c r="AQ922" s="88">
        <v>0</v>
      </c>
      <c r="AR922" s="88">
        <v>0</v>
      </c>
      <c r="AS922" s="88">
        <v>0</v>
      </c>
      <c r="AT922" s="88">
        <v>0</v>
      </c>
      <c r="AU922" s="88">
        <v>0</v>
      </c>
      <c r="AV922" s="88">
        <v>0</v>
      </c>
      <c r="AW922" s="88">
        <v>0</v>
      </c>
      <c r="AX922" s="88">
        <v>0</v>
      </c>
      <c r="AY922" s="88">
        <v>0</v>
      </c>
      <c r="AZ922" s="88">
        <v>0</v>
      </c>
      <c r="BA922" s="88">
        <v>1536.33</v>
      </c>
      <c r="BB922" s="89">
        <f t="shared" si="55"/>
        <v>1536.33</v>
      </c>
      <c r="BC922" s="90" t="str">
        <f t="shared" si="54"/>
        <v>OK</v>
      </c>
      <c r="BD922" s="91" t="str">
        <f t="shared" si="56"/>
        <v xml:space="preserve">                  </v>
      </c>
      <c r="BE922" s="92">
        <f t="shared" si="57"/>
        <v>1</v>
      </c>
    </row>
    <row r="923" spans="1:57" s="74" customFormat="1" ht="50.1" customHeight="1" x14ac:dyDescent="0.2">
      <c r="A923" s="78" t="s">
        <v>55</v>
      </c>
      <c r="B923" s="78" t="s">
        <v>56</v>
      </c>
      <c r="C923" s="78" t="s">
        <v>745</v>
      </c>
      <c r="D923" s="78" t="s">
        <v>603</v>
      </c>
      <c r="E923" s="79" t="str">
        <f>+IF(C923&lt;&gt;"",VLOOKUP(MID(C923,18,5),NIVELES!$A$133:$B$213,2,0),"")</f>
        <v>NAPO</v>
      </c>
      <c r="F923" s="80" t="s">
        <v>79</v>
      </c>
      <c r="G923" s="81" t="str">
        <f>+IF(F923&lt;&gt;"",VLOOKUP(F923,NIVELES!$A$246:$C$464,3,0),"")</f>
        <v xml:space="preserve"> </v>
      </c>
      <c r="H923" s="82" t="s">
        <v>1023</v>
      </c>
      <c r="I923" s="78" t="s">
        <v>2364</v>
      </c>
      <c r="J923" s="78" t="s">
        <v>2365</v>
      </c>
      <c r="K923" s="78" t="s">
        <v>2366</v>
      </c>
      <c r="L923" s="78" t="s">
        <v>1791</v>
      </c>
      <c r="M923" s="78" t="s">
        <v>1791</v>
      </c>
      <c r="N923" s="78" t="s">
        <v>1791</v>
      </c>
      <c r="O923" s="78" t="s">
        <v>2292</v>
      </c>
      <c r="P923" s="82">
        <v>1</v>
      </c>
      <c r="Q923" s="78" t="s">
        <v>2293</v>
      </c>
      <c r="R923" s="82">
        <v>0</v>
      </c>
      <c r="S923" s="82">
        <v>0</v>
      </c>
      <c r="T923" s="82">
        <v>0</v>
      </c>
      <c r="U923" s="82">
        <v>0</v>
      </c>
      <c r="V923" s="82">
        <v>0</v>
      </c>
      <c r="W923" s="82">
        <v>0</v>
      </c>
      <c r="X923" s="82">
        <v>0</v>
      </c>
      <c r="Y923" s="82">
        <v>1</v>
      </c>
      <c r="Z923" s="82">
        <v>0</v>
      </c>
      <c r="AA923" s="82">
        <v>0</v>
      </c>
      <c r="AB923" s="82">
        <v>0</v>
      </c>
      <c r="AC923" s="82">
        <v>0</v>
      </c>
      <c r="AD923" s="85" t="str">
        <f>IF(A923&lt;&gt;"",IF(D923="DIRECCIÓN_DE_TRANSFERENCIAS","280 0031",VLOOKUP(C923,NIVELES!$A$14:$B$105,2,0)),"")</f>
        <v>280 2000</v>
      </c>
      <c r="AE923" s="86" t="s">
        <v>322</v>
      </c>
      <c r="AF923" s="86" t="s">
        <v>369</v>
      </c>
      <c r="AG923" s="79" t="str">
        <f>+IF(AF923&lt;&gt;"",VLOOKUP(AF923,NIVELES!$A$666:$B$673,2,0),"")</f>
        <v>ADMINISTRACIÓN_CENTRAL</v>
      </c>
      <c r="AH923" s="78" t="s">
        <v>511</v>
      </c>
      <c r="AI923" s="79" t="str">
        <f>IF(AH923&lt;&gt;"",VLOOKUP(CONCATENATE(AG923,AH923),NIVELES!$B$676:$C$745,2,0),"")</f>
        <v>Gestión De Planificación</v>
      </c>
      <c r="AJ923" s="78" t="s">
        <v>517</v>
      </c>
      <c r="AK923" s="79" t="str">
        <f>+IF(AJ923&lt;&gt;"",VLOOKUP(AJ923,NIVELES!$A$816:$B$892,2,0),"")</f>
        <v>NO APLICA</v>
      </c>
      <c r="AL923" s="78" t="s">
        <v>553</v>
      </c>
      <c r="AM923" s="78">
        <v>510204</v>
      </c>
      <c r="AN923" s="79" t="str">
        <f>IF(AM923&lt;&gt;"",+VLOOKUP(AM923,NIVELES!$A$1652:$B$2466,2,0),"")</f>
        <v>Decimocuarto Sueldo</v>
      </c>
      <c r="AO923" s="87">
        <v>361.17</v>
      </c>
      <c r="AP923" s="88">
        <v>0</v>
      </c>
      <c r="AQ923" s="88">
        <v>0</v>
      </c>
      <c r="AR923" s="88">
        <v>0</v>
      </c>
      <c r="AS923" s="88">
        <v>0</v>
      </c>
      <c r="AT923" s="88">
        <v>0</v>
      </c>
      <c r="AU923" s="88">
        <v>0</v>
      </c>
      <c r="AV923" s="88">
        <v>0</v>
      </c>
      <c r="AW923" s="88">
        <v>361.17</v>
      </c>
      <c r="AX923" s="88">
        <v>0</v>
      </c>
      <c r="AY923" s="88">
        <v>0</v>
      </c>
      <c r="AZ923" s="88">
        <v>0</v>
      </c>
      <c r="BA923" s="88">
        <v>0</v>
      </c>
      <c r="BB923" s="89">
        <f t="shared" si="55"/>
        <v>361.17</v>
      </c>
      <c r="BC923" s="90" t="str">
        <f t="shared" si="54"/>
        <v>OK</v>
      </c>
      <c r="BD923" s="91" t="str">
        <f t="shared" si="56"/>
        <v xml:space="preserve">                  </v>
      </c>
      <c r="BE923" s="92">
        <f t="shared" si="57"/>
        <v>1</v>
      </c>
    </row>
    <row r="924" spans="1:57" s="74" customFormat="1" ht="50.1" customHeight="1" x14ac:dyDescent="0.2">
      <c r="A924" s="78" t="s">
        <v>55</v>
      </c>
      <c r="B924" s="78" t="s">
        <v>56</v>
      </c>
      <c r="C924" s="78" t="s">
        <v>745</v>
      </c>
      <c r="D924" s="78" t="s">
        <v>603</v>
      </c>
      <c r="E924" s="79" t="str">
        <f>+IF(C924&lt;&gt;"",VLOOKUP(MID(C924,18,5),NIVELES!$A$133:$B$213,2,0),"")</f>
        <v>NAPO</v>
      </c>
      <c r="F924" s="80" t="s">
        <v>79</v>
      </c>
      <c r="G924" s="81" t="str">
        <f>+IF(F924&lt;&gt;"",VLOOKUP(F924,NIVELES!$A$246:$C$464,3,0),"")</f>
        <v xml:space="preserve"> </v>
      </c>
      <c r="H924" s="82" t="s">
        <v>1023</v>
      </c>
      <c r="I924" s="78" t="s">
        <v>2364</v>
      </c>
      <c r="J924" s="78" t="s">
        <v>2365</v>
      </c>
      <c r="K924" s="78" t="s">
        <v>2366</v>
      </c>
      <c r="L924" s="78" t="s">
        <v>1791</v>
      </c>
      <c r="M924" s="78" t="s">
        <v>1791</v>
      </c>
      <c r="N924" s="78" t="s">
        <v>1791</v>
      </c>
      <c r="O924" s="78" t="s">
        <v>2292</v>
      </c>
      <c r="P924" s="82">
        <v>12</v>
      </c>
      <c r="Q924" s="78" t="s">
        <v>2293</v>
      </c>
      <c r="R924" s="82">
        <v>1</v>
      </c>
      <c r="S924" s="82">
        <v>1</v>
      </c>
      <c r="T924" s="82">
        <v>1</v>
      </c>
      <c r="U924" s="82">
        <v>1</v>
      </c>
      <c r="V924" s="82">
        <v>1</v>
      </c>
      <c r="W924" s="82">
        <v>1</v>
      </c>
      <c r="X924" s="82">
        <v>1</v>
      </c>
      <c r="Y924" s="82">
        <v>1</v>
      </c>
      <c r="Z924" s="82">
        <v>1</v>
      </c>
      <c r="AA924" s="82">
        <v>1</v>
      </c>
      <c r="AB924" s="82">
        <v>1</v>
      </c>
      <c r="AC924" s="82">
        <v>1</v>
      </c>
      <c r="AD924" s="85" t="str">
        <f>IF(A924&lt;&gt;"",IF(D924="DIRECCIÓN_DE_TRANSFERENCIAS","280 0031",VLOOKUP(C924,NIVELES!$A$14:$B$105,2,0)),"")</f>
        <v>280 2000</v>
      </c>
      <c r="AE924" s="86" t="s">
        <v>322</v>
      </c>
      <c r="AF924" s="86" t="s">
        <v>369</v>
      </c>
      <c r="AG924" s="79" t="str">
        <f>+IF(AF924&lt;&gt;"",VLOOKUP(AF924,NIVELES!$A$666:$B$673,2,0),"")</f>
        <v>ADMINISTRACIÓN_CENTRAL</v>
      </c>
      <c r="AH924" s="78" t="s">
        <v>511</v>
      </c>
      <c r="AI924" s="79" t="str">
        <f>IF(AH924&lt;&gt;"",VLOOKUP(CONCATENATE(AG924,AH924),NIVELES!$B$676:$C$745,2,0),"")</f>
        <v>Gestión De Planificación</v>
      </c>
      <c r="AJ924" s="78" t="s">
        <v>517</v>
      </c>
      <c r="AK924" s="79" t="str">
        <f>+IF(AJ924&lt;&gt;"",VLOOKUP(AJ924,NIVELES!$A$816:$B$892,2,0),"")</f>
        <v>NO APLICA</v>
      </c>
      <c r="AL924" s="78" t="s">
        <v>553</v>
      </c>
      <c r="AM924" s="78">
        <v>510510</v>
      </c>
      <c r="AN924" s="79" t="str">
        <f>IF(AM924&lt;&gt;"",+VLOOKUP(AM924,NIVELES!$A$1652:$B$2466,2,0),"")</f>
        <v>Servicios Personales por Contrato</v>
      </c>
      <c r="AO924" s="87">
        <v>20112</v>
      </c>
      <c r="AP924" s="88">
        <v>1676</v>
      </c>
      <c r="AQ924" s="88">
        <v>1676</v>
      </c>
      <c r="AR924" s="88">
        <v>1676</v>
      </c>
      <c r="AS924" s="88">
        <v>1676</v>
      </c>
      <c r="AT924" s="88">
        <v>1676</v>
      </c>
      <c r="AU924" s="88">
        <v>1676</v>
      </c>
      <c r="AV924" s="88">
        <v>1676</v>
      </c>
      <c r="AW924" s="88">
        <v>1676</v>
      </c>
      <c r="AX924" s="88">
        <v>1676</v>
      </c>
      <c r="AY924" s="88">
        <v>1676</v>
      </c>
      <c r="AZ924" s="88">
        <v>1676</v>
      </c>
      <c r="BA924" s="88">
        <v>1676</v>
      </c>
      <c r="BB924" s="89">
        <f t="shared" si="55"/>
        <v>20112</v>
      </c>
      <c r="BC924" s="90" t="str">
        <f t="shared" si="54"/>
        <v>OK</v>
      </c>
      <c r="BD924" s="91" t="str">
        <f t="shared" si="56"/>
        <v xml:space="preserve">                  </v>
      </c>
      <c r="BE924" s="92">
        <f t="shared" si="57"/>
        <v>12</v>
      </c>
    </row>
    <row r="925" spans="1:57" s="74" customFormat="1" ht="50.1" customHeight="1" x14ac:dyDescent="0.2">
      <c r="A925" s="78" t="s">
        <v>55</v>
      </c>
      <c r="B925" s="78" t="s">
        <v>56</v>
      </c>
      <c r="C925" s="78" t="s">
        <v>745</v>
      </c>
      <c r="D925" s="78" t="s">
        <v>603</v>
      </c>
      <c r="E925" s="79" t="str">
        <f>+IF(C925&lt;&gt;"",VLOOKUP(MID(C925,18,5),NIVELES!$A$133:$B$213,2,0),"")</f>
        <v>NAPO</v>
      </c>
      <c r="F925" s="80" t="s">
        <v>79</v>
      </c>
      <c r="G925" s="81" t="str">
        <f>+IF(F925&lt;&gt;"",VLOOKUP(F925,NIVELES!$A$246:$C$464,3,0),"")</f>
        <v xml:space="preserve"> </v>
      </c>
      <c r="H925" s="82" t="s">
        <v>1023</v>
      </c>
      <c r="I925" s="78" t="s">
        <v>2364</v>
      </c>
      <c r="J925" s="78" t="s">
        <v>2365</v>
      </c>
      <c r="K925" s="78" t="s">
        <v>2366</v>
      </c>
      <c r="L925" s="78" t="s">
        <v>1791</v>
      </c>
      <c r="M925" s="78" t="s">
        <v>1791</v>
      </c>
      <c r="N925" s="78" t="s">
        <v>1791</v>
      </c>
      <c r="O925" s="78" t="s">
        <v>2292</v>
      </c>
      <c r="P925" s="82">
        <v>12</v>
      </c>
      <c r="Q925" s="78" t="s">
        <v>2293</v>
      </c>
      <c r="R925" s="82">
        <v>1</v>
      </c>
      <c r="S925" s="82">
        <v>1</v>
      </c>
      <c r="T925" s="82">
        <v>1</v>
      </c>
      <c r="U925" s="82">
        <v>1</v>
      </c>
      <c r="V925" s="82">
        <v>1</v>
      </c>
      <c r="W925" s="82">
        <v>1</v>
      </c>
      <c r="X925" s="82">
        <v>1</v>
      </c>
      <c r="Y925" s="82">
        <v>1</v>
      </c>
      <c r="Z925" s="82">
        <v>1</v>
      </c>
      <c r="AA925" s="82">
        <v>1</v>
      </c>
      <c r="AB925" s="82">
        <v>1</v>
      </c>
      <c r="AC925" s="82">
        <v>1</v>
      </c>
      <c r="AD925" s="85" t="str">
        <f>IF(A925&lt;&gt;"",IF(D925="DIRECCIÓN_DE_TRANSFERENCIAS","280 0031",VLOOKUP(C925,NIVELES!$A$14:$B$105,2,0)),"")</f>
        <v>280 2000</v>
      </c>
      <c r="AE925" s="86" t="s">
        <v>322</v>
      </c>
      <c r="AF925" s="86" t="s">
        <v>369</v>
      </c>
      <c r="AG925" s="79" t="str">
        <f>+IF(AF925&lt;&gt;"",VLOOKUP(AF925,NIVELES!$A$666:$B$673,2,0),"")</f>
        <v>ADMINISTRACIÓN_CENTRAL</v>
      </c>
      <c r="AH925" s="78" t="s">
        <v>511</v>
      </c>
      <c r="AI925" s="79" t="str">
        <f>IF(AH925&lt;&gt;"",VLOOKUP(CONCATENATE(AG925,AH925),NIVELES!$B$676:$C$745,2,0),"")</f>
        <v>Gestión De Planificación</v>
      </c>
      <c r="AJ925" s="78" t="s">
        <v>517</v>
      </c>
      <c r="AK925" s="79" t="str">
        <f>+IF(AJ925&lt;&gt;"",VLOOKUP(AJ925,NIVELES!$A$816:$B$892,2,0),"")</f>
        <v>NO APLICA</v>
      </c>
      <c r="AL925" s="78" t="s">
        <v>553</v>
      </c>
      <c r="AM925" s="78">
        <v>510601</v>
      </c>
      <c r="AN925" s="79" t="str">
        <f>IF(AM925&lt;&gt;"",+VLOOKUP(AM925,NIVELES!$A$1652:$B$2466,2,0),"")</f>
        <v>Aporte Patronal</v>
      </c>
      <c r="AO925" s="87">
        <v>1940.8</v>
      </c>
      <c r="AP925" s="88">
        <v>148.26</v>
      </c>
      <c r="AQ925" s="88">
        <v>161.72999999999999</v>
      </c>
      <c r="AR925" s="88">
        <v>148.26</v>
      </c>
      <c r="AS925" s="88">
        <v>148.26</v>
      </c>
      <c r="AT925" s="88">
        <v>148.26</v>
      </c>
      <c r="AU925" s="88">
        <v>148.26</v>
      </c>
      <c r="AV925" s="88">
        <v>148.26</v>
      </c>
      <c r="AW925" s="88">
        <v>148.26</v>
      </c>
      <c r="AX925" s="88">
        <v>148.26</v>
      </c>
      <c r="AY925" s="88">
        <v>148.26</v>
      </c>
      <c r="AZ925" s="88">
        <v>148.26</v>
      </c>
      <c r="BA925" s="88">
        <v>296.47000000000003</v>
      </c>
      <c r="BB925" s="89">
        <f t="shared" si="55"/>
        <v>1940.8</v>
      </c>
      <c r="BC925" s="90" t="str">
        <f t="shared" si="54"/>
        <v>OK</v>
      </c>
      <c r="BD925" s="91" t="str">
        <f t="shared" si="56"/>
        <v xml:space="preserve">                  </v>
      </c>
      <c r="BE925" s="92">
        <f t="shared" si="57"/>
        <v>12</v>
      </c>
    </row>
    <row r="926" spans="1:57" s="74" customFormat="1" ht="50.1" customHeight="1" x14ac:dyDescent="0.2">
      <c r="A926" s="78" t="s">
        <v>55</v>
      </c>
      <c r="B926" s="78" t="s">
        <v>56</v>
      </c>
      <c r="C926" s="78" t="s">
        <v>745</v>
      </c>
      <c r="D926" s="78" t="s">
        <v>603</v>
      </c>
      <c r="E926" s="79" t="str">
        <f>+IF(C926&lt;&gt;"",VLOOKUP(MID(C926,18,5),NIVELES!$A$133:$B$213,2,0),"")</f>
        <v>NAPO</v>
      </c>
      <c r="F926" s="80" t="s">
        <v>79</v>
      </c>
      <c r="G926" s="81" t="str">
        <f>+IF(F926&lt;&gt;"",VLOOKUP(F926,NIVELES!$A$246:$C$464,3,0),"")</f>
        <v xml:space="preserve"> </v>
      </c>
      <c r="H926" s="82" t="s">
        <v>1023</v>
      </c>
      <c r="I926" s="78" t="s">
        <v>2364</v>
      </c>
      <c r="J926" s="78" t="s">
        <v>2365</v>
      </c>
      <c r="K926" s="78" t="s">
        <v>2366</v>
      </c>
      <c r="L926" s="78" t="s">
        <v>1791</v>
      </c>
      <c r="M926" s="78" t="s">
        <v>1791</v>
      </c>
      <c r="N926" s="78" t="s">
        <v>1791</v>
      </c>
      <c r="O926" s="78" t="s">
        <v>2292</v>
      </c>
      <c r="P926" s="82">
        <v>12</v>
      </c>
      <c r="Q926" s="78" t="s">
        <v>2293</v>
      </c>
      <c r="R926" s="82">
        <v>1</v>
      </c>
      <c r="S926" s="82">
        <v>1</v>
      </c>
      <c r="T926" s="82">
        <v>1</v>
      </c>
      <c r="U926" s="82">
        <v>1</v>
      </c>
      <c r="V926" s="82">
        <v>1</v>
      </c>
      <c r="W926" s="82">
        <v>1</v>
      </c>
      <c r="X926" s="82">
        <v>1</v>
      </c>
      <c r="Y926" s="82">
        <v>1</v>
      </c>
      <c r="Z926" s="82">
        <v>1</v>
      </c>
      <c r="AA926" s="82">
        <v>1</v>
      </c>
      <c r="AB926" s="82">
        <v>1</v>
      </c>
      <c r="AC926" s="82">
        <v>1</v>
      </c>
      <c r="AD926" s="85" t="str">
        <f>IF(A926&lt;&gt;"",IF(D926="DIRECCIÓN_DE_TRANSFERENCIAS","280 0031",VLOOKUP(C926,NIVELES!$A$14:$B$105,2,0)),"")</f>
        <v>280 2000</v>
      </c>
      <c r="AE926" s="86" t="s">
        <v>322</v>
      </c>
      <c r="AF926" s="86" t="s">
        <v>369</v>
      </c>
      <c r="AG926" s="79" t="str">
        <f>+IF(AF926&lt;&gt;"",VLOOKUP(AF926,NIVELES!$A$666:$B$673,2,0),"")</f>
        <v>ADMINISTRACIÓN_CENTRAL</v>
      </c>
      <c r="AH926" s="78" t="s">
        <v>511</v>
      </c>
      <c r="AI926" s="79" t="str">
        <f>IF(AH926&lt;&gt;"",VLOOKUP(CONCATENATE(AG926,AH926),NIVELES!$B$676:$C$745,2,0),"")</f>
        <v>Gestión De Planificación</v>
      </c>
      <c r="AJ926" s="78" t="s">
        <v>517</v>
      </c>
      <c r="AK926" s="79" t="str">
        <f>+IF(AJ926&lt;&gt;"",VLOOKUP(AJ926,NIVELES!$A$816:$B$892,2,0),"")</f>
        <v>NO APLICA</v>
      </c>
      <c r="AL926" s="78" t="s">
        <v>553</v>
      </c>
      <c r="AM926" s="78">
        <v>510602</v>
      </c>
      <c r="AN926" s="79" t="str">
        <f>IF(AM926&lt;&gt;"",+VLOOKUP(AM926,NIVELES!$A$1652:$B$2466,2,0),"")</f>
        <v>Fondo de Reserva</v>
      </c>
      <c r="AO926" s="87">
        <v>1675.34</v>
      </c>
      <c r="AP926" s="88">
        <v>139.66999999999999</v>
      </c>
      <c r="AQ926" s="88">
        <v>139.66999999999999</v>
      </c>
      <c r="AR926" s="88">
        <v>139.66999999999999</v>
      </c>
      <c r="AS926" s="88">
        <v>139.66999999999999</v>
      </c>
      <c r="AT926" s="88">
        <v>139.66999999999999</v>
      </c>
      <c r="AU926" s="88">
        <v>139.66999999999999</v>
      </c>
      <c r="AV926" s="88">
        <v>139.66999999999999</v>
      </c>
      <c r="AW926" s="88">
        <v>139.66999999999999</v>
      </c>
      <c r="AX926" s="88">
        <v>139.66999999999999</v>
      </c>
      <c r="AY926" s="88">
        <v>139.66999999999999</v>
      </c>
      <c r="AZ926" s="88">
        <v>139.63</v>
      </c>
      <c r="BA926" s="88">
        <v>139.01</v>
      </c>
      <c r="BB926" s="89">
        <f t="shared" si="55"/>
        <v>1675.34</v>
      </c>
      <c r="BC926" s="90" t="str">
        <f t="shared" si="54"/>
        <v>OK</v>
      </c>
      <c r="BD926" s="91" t="str">
        <f t="shared" si="56"/>
        <v xml:space="preserve">                  </v>
      </c>
      <c r="BE926" s="92">
        <f t="shared" si="57"/>
        <v>12</v>
      </c>
    </row>
    <row r="927" spans="1:57" s="74" customFormat="1" ht="50.1" customHeight="1" x14ac:dyDescent="0.2">
      <c r="A927" s="78" t="s">
        <v>55</v>
      </c>
      <c r="B927" s="78" t="s">
        <v>56</v>
      </c>
      <c r="C927" s="78" t="s">
        <v>745</v>
      </c>
      <c r="D927" s="78" t="s">
        <v>575</v>
      </c>
      <c r="E927" s="79" t="str">
        <f>+IF(C927&lt;&gt;"",VLOOKUP(MID(C927,18,5),NIVELES!$A$133:$B$213,2,0),"")</f>
        <v>NAPO</v>
      </c>
      <c r="F927" s="80" t="s">
        <v>79</v>
      </c>
      <c r="G927" s="81" t="str">
        <f>+IF(F927&lt;&gt;"",VLOOKUP(F927,NIVELES!$A$246:$C$464,3,0),"")</f>
        <v xml:space="preserve"> </v>
      </c>
      <c r="H927" s="82" t="s">
        <v>1023</v>
      </c>
      <c r="I927" s="78" t="s">
        <v>2367</v>
      </c>
      <c r="J927" s="78" t="s">
        <v>2365</v>
      </c>
      <c r="K927" s="78" t="s">
        <v>2366</v>
      </c>
      <c r="L927" s="78" t="s">
        <v>1791</v>
      </c>
      <c r="M927" s="78" t="s">
        <v>1791</v>
      </c>
      <c r="N927" s="78" t="s">
        <v>1791</v>
      </c>
      <c r="O927" s="78" t="s">
        <v>2296</v>
      </c>
      <c r="P927" s="82">
        <v>12</v>
      </c>
      <c r="Q927" s="78" t="s">
        <v>2299</v>
      </c>
      <c r="R927" s="82">
        <v>1</v>
      </c>
      <c r="S927" s="82">
        <v>1</v>
      </c>
      <c r="T927" s="82">
        <v>1</v>
      </c>
      <c r="U927" s="82">
        <v>1</v>
      </c>
      <c r="V927" s="82">
        <v>1</v>
      </c>
      <c r="W927" s="82">
        <v>1</v>
      </c>
      <c r="X927" s="82">
        <v>1</v>
      </c>
      <c r="Y927" s="82">
        <v>1</v>
      </c>
      <c r="Z927" s="82">
        <v>1</v>
      </c>
      <c r="AA927" s="82">
        <v>1</v>
      </c>
      <c r="AB927" s="82">
        <v>1</v>
      </c>
      <c r="AC927" s="82">
        <v>1</v>
      </c>
      <c r="AD927" s="85" t="str">
        <f>IF(A927&lt;&gt;"",IF(D927="DIRECCIÓN_DE_TRANSFERENCIAS","280 0031",VLOOKUP(C927,NIVELES!$A$14:$B$105,2,0)),"")</f>
        <v>280 2000</v>
      </c>
      <c r="AE927" s="86" t="s">
        <v>322</v>
      </c>
      <c r="AF927" s="86" t="s">
        <v>369</v>
      </c>
      <c r="AG927" s="79" t="str">
        <f>+IF(AF927&lt;&gt;"",VLOOKUP(AF927,NIVELES!$A$666:$B$673,2,0),"")</f>
        <v>ADMINISTRACIÓN_CENTRAL</v>
      </c>
      <c r="AH927" s="78" t="s">
        <v>322</v>
      </c>
      <c r="AI927" s="79" t="str">
        <f>IF(AH927&lt;&gt;"",VLOOKUP(CONCATENATE(AG927,AH927),NIVELES!$B$676:$C$745,2,0),"")</f>
        <v>Administración De La Gestión Administrativa Financiera</v>
      </c>
      <c r="AJ927" s="78" t="s">
        <v>517</v>
      </c>
      <c r="AK927" s="79" t="str">
        <f>+IF(AJ927&lt;&gt;"",VLOOKUP(AJ927,NIVELES!$A$816:$B$892,2,0),"")</f>
        <v>NO APLICA</v>
      </c>
      <c r="AL927" s="78" t="s">
        <v>554</v>
      </c>
      <c r="AM927" s="78">
        <v>530104</v>
      </c>
      <c r="AN927" s="79" t="str">
        <f>IF(AM927&lt;&gt;"",+VLOOKUP(AM927,NIVELES!$A$1652:$B$2466,2,0),"")</f>
        <v>Energía Eléctrica</v>
      </c>
      <c r="AO927" s="87">
        <v>7200</v>
      </c>
      <c r="AP927" s="88">
        <v>600</v>
      </c>
      <c r="AQ927" s="88">
        <v>483.14</v>
      </c>
      <c r="AR927" s="88">
        <v>600</v>
      </c>
      <c r="AS927" s="88">
        <v>600</v>
      </c>
      <c r="AT927" s="88">
        <v>600</v>
      </c>
      <c r="AU927" s="88">
        <v>600</v>
      </c>
      <c r="AV927" s="88">
        <v>600</v>
      </c>
      <c r="AW927" s="88">
        <v>600</v>
      </c>
      <c r="AX927" s="88">
        <v>600</v>
      </c>
      <c r="AY927" s="88">
        <v>600</v>
      </c>
      <c r="AZ927" s="88">
        <v>600</v>
      </c>
      <c r="BA927" s="88">
        <v>716.86000000000058</v>
      </c>
      <c r="BB927" s="89">
        <f t="shared" si="55"/>
        <v>7200</v>
      </c>
      <c r="BC927" s="90" t="str">
        <f t="shared" si="54"/>
        <v>OK</v>
      </c>
      <c r="BD927" s="91" t="str">
        <f t="shared" si="56"/>
        <v xml:space="preserve">                  </v>
      </c>
      <c r="BE927" s="92">
        <f t="shared" si="57"/>
        <v>12</v>
      </c>
    </row>
    <row r="928" spans="1:57" s="74" customFormat="1" ht="50.1" customHeight="1" x14ac:dyDescent="0.2">
      <c r="A928" s="78" t="s">
        <v>55</v>
      </c>
      <c r="B928" s="78" t="s">
        <v>56</v>
      </c>
      <c r="C928" s="78" t="s">
        <v>745</v>
      </c>
      <c r="D928" s="78" t="s">
        <v>575</v>
      </c>
      <c r="E928" s="79" t="str">
        <f>+IF(C928&lt;&gt;"",VLOOKUP(MID(C928,18,5),NIVELES!$A$133:$B$213,2,0),"")</f>
        <v>NAPO</v>
      </c>
      <c r="F928" s="80" t="s">
        <v>79</v>
      </c>
      <c r="G928" s="81" t="str">
        <f>+IF(F928&lt;&gt;"",VLOOKUP(F928,NIVELES!$A$246:$C$464,3,0),"")</f>
        <v xml:space="preserve"> </v>
      </c>
      <c r="H928" s="82" t="s">
        <v>1023</v>
      </c>
      <c r="I928" s="78" t="s">
        <v>2367</v>
      </c>
      <c r="J928" s="78" t="s">
        <v>2365</v>
      </c>
      <c r="K928" s="78" t="s">
        <v>2366</v>
      </c>
      <c r="L928" s="78" t="s">
        <v>1791</v>
      </c>
      <c r="M928" s="78" t="s">
        <v>1791</v>
      </c>
      <c r="N928" s="78" t="s">
        <v>1791</v>
      </c>
      <c r="O928" s="78" t="s">
        <v>2296</v>
      </c>
      <c r="P928" s="82">
        <v>12</v>
      </c>
      <c r="Q928" s="78" t="s">
        <v>2299</v>
      </c>
      <c r="R928" s="82">
        <v>1</v>
      </c>
      <c r="S928" s="82">
        <v>1</v>
      </c>
      <c r="T928" s="82">
        <v>1</v>
      </c>
      <c r="U928" s="82">
        <v>1</v>
      </c>
      <c r="V928" s="82">
        <v>1</v>
      </c>
      <c r="W928" s="82">
        <v>1</v>
      </c>
      <c r="X928" s="82">
        <v>1</v>
      </c>
      <c r="Y928" s="82">
        <v>1</v>
      </c>
      <c r="Z928" s="82">
        <v>1</v>
      </c>
      <c r="AA928" s="82">
        <v>1</v>
      </c>
      <c r="AB928" s="82">
        <v>1</v>
      </c>
      <c r="AC928" s="82">
        <v>1</v>
      </c>
      <c r="AD928" s="85" t="str">
        <f>IF(A928&lt;&gt;"",IF(D928="DIRECCIÓN_DE_TRANSFERENCIAS","280 0031",VLOOKUP(C928,NIVELES!$A$14:$B$105,2,0)),"")</f>
        <v>280 2000</v>
      </c>
      <c r="AE928" s="86" t="s">
        <v>322</v>
      </c>
      <c r="AF928" s="86" t="s">
        <v>369</v>
      </c>
      <c r="AG928" s="79" t="str">
        <f>+IF(AF928&lt;&gt;"",VLOOKUP(AF928,NIVELES!$A$666:$B$673,2,0),"")</f>
        <v>ADMINISTRACIÓN_CENTRAL</v>
      </c>
      <c r="AH928" s="78" t="s">
        <v>322</v>
      </c>
      <c r="AI928" s="79" t="str">
        <f>IF(AH928&lt;&gt;"",VLOOKUP(CONCATENATE(AG928,AH928),NIVELES!$B$676:$C$745,2,0),"")</f>
        <v>Administración De La Gestión Administrativa Financiera</v>
      </c>
      <c r="AJ928" s="78" t="s">
        <v>517</v>
      </c>
      <c r="AK928" s="79" t="str">
        <f>+IF(AJ928&lt;&gt;"",VLOOKUP(AJ928,NIVELES!$A$816:$B$892,2,0),"")</f>
        <v>NO APLICA</v>
      </c>
      <c r="AL928" s="78" t="s">
        <v>554</v>
      </c>
      <c r="AM928" s="78">
        <v>530105</v>
      </c>
      <c r="AN928" s="79" t="str">
        <f>IF(AM928&lt;&gt;"",+VLOOKUP(AM928,NIVELES!$A$1652:$B$2466,2,0),"")</f>
        <v>Telecomunicaciones</v>
      </c>
      <c r="AO928" s="87">
        <v>4000</v>
      </c>
      <c r="AP928" s="88">
        <v>333.33</v>
      </c>
      <c r="AQ928" s="88"/>
      <c r="AR928" s="88">
        <v>333.33</v>
      </c>
      <c r="AS928" s="88">
        <v>333.33</v>
      </c>
      <c r="AT928" s="88">
        <v>333.33</v>
      </c>
      <c r="AU928" s="88">
        <v>333.33</v>
      </c>
      <c r="AV928" s="88">
        <v>333.33</v>
      </c>
      <c r="AW928" s="88">
        <v>333.33</v>
      </c>
      <c r="AX928" s="88">
        <v>333.33</v>
      </c>
      <c r="AY928" s="88">
        <v>333.33</v>
      </c>
      <c r="AZ928" s="88">
        <v>333.33</v>
      </c>
      <c r="BA928" s="88">
        <v>666.70000000000027</v>
      </c>
      <c r="BB928" s="89">
        <f t="shared" si="55"/>
        <v>4000</v>
      </c>
      <c r="BC928" s="90" t="str">
        <f t="shared" si="54"/>
        <v>OK</v>
      </c>
      <c r="BD928" s="91" t="str">
        <f t="shared" si="56"/>
        <v xml:space="preserve">                  </v>
      </c>
      <c r="BE928" s="92">
        <f t="shared" si="57"/>
        <v>12</v>
      </c>
    </row>
    <row r="929" spans="1:57" s="74" customFormat="1" ht="50.1" customHeight="1" x14ac:dyDescent="0.2">
      <c r="A929" s="78" t="s">
        <v>55</v>
      </c>
      <c r="B929" s="78" t="s">
        <v>56</v>
      </c>
      <c r="C929" s="78" t="s">
        <v>745</v>
      </c>
      <c r="D929" s="78" t="s">
        <v>575</v>
      </c>
      <c r="E929" s="79" t="str">
        <f>+IF(C929&lt;&gt;"",VLOOKUP(MID(C929,18,5),NIVELES!$A$133:$B$213,2,0),"")</f>
        <v>NAPO</v>
      </c>
      <c r="F929" s="80" t="s">
        <v>79</v>
      </c>
      <c r="G929" s="81" t="str">
        <f>+IF(F929&lt;&gt;"",VLOOKUP(F929,NIVELES!$A$246:$C$464,3,0),"")</f>
        <v xml:space="preserve"> </v>
      </c>
      <c r="H929" s="82" t="s">
        <v>1023</v>
      </c>
      <c r="I929" s="78" t="s">
        <v>2367</v>
      </c>
      <c r="J929" s="78" t="s">
        <v>2365</v>
      </c>
      <c r="K929" s="78" t="s">
        <v>2366</v>
      </c>
      <c r="L929" s="78" t="s">
        <v>1791</v>
      </c>
      <c r="M929" s="78" t="s">
        <v>1791</v>
      </c>
      <c r="N929" s="78" t="s">
        <v>1791</v>
      </c>
      <c r="O929" s="78" t="s">
        <v>2368</v>
      </c>
      <c r="P929" s="82">
        <v>10</v>
      </c>
      <c r="Q929" s="78" t="s">
        <v>2301</v>
      </c>
      <c r="R929" s="82">
        <v>0</v>
      </c>
      <c r="S929" s="82">
        <v>0</v>
      </c>
      <c r="T929" s="82">
        <v>1</v>
      </c>
      <c r="U929" s="82">
        <v>1</v>
      </c>
      <c r="V929" s="82">
        <v>1</v>
      </c>
      <c r="W929" s="82">
        <v>1</v>
      </c>
      <c r="X929" s="82">
        <v>1</v>
      </c>
      <c r="Y929" s="82">
        <v>1</v>
      </c>
      <c r="Z929" s="82">
        <v>1</v>
      </c>
      <c r="AA929" s="82">
        <v>1</v>
      </c>
      <c r="AB929" s="82">
        <v>1</v>
      </c>
      <c r="AC929" s="82">
        <v>1</v>
      </c>
      <c r="AD929" s="85" t="str">
        <f>IF(A929&lt;&gt;"",IF(D929="DIRECCIÓN_DE_TRANSFERENCIAS","280 0031",VLOOKUP(C929,NIVELES!$A$14:$B$105,2,0)),"")</f>
        <v>280 2000</v>
      </c>
      <c r="AE929" s="86" t="s">
        <v>322</v>
      </c>
      <c r="AF929" s="86" t="s">
        <v>369</v>
      </c>
      <c r="AG929" s="79" t="str">
        <f>+IF(AF929&lt;&gt;"",VLOOKUP(AF929,NIVELES!$A$666:$B$673,2,0),"")</f>
        <v>ADMINISTRACIÓN_CENTRAL</v>
      </c>
      <c r="AH929" s="78" t="s">
        <v>322</v>
      </c>
      <c r="AI929" s="79" t="str">
        <f>IF(AH929&lt;&gt;"",VLOOKUP(CONCATENATE(AG929,AH929),NIVELES!$B$676:$C$745,2,0),"")</f>
        <v>Administración De La Gestión Administrativa Financiera</v>
      </c>
      <c r="AJ929" s="78" t="s">
        <v>517</v>
      </c>
      <c r="AK929" s="79" t="str">
        <f>+IF(AJ929&lt;&gt;"",VLOOKUP(AJ929,NIVELES!$A$816:$B$892,2,0),"")</f>
        <v>NO APLICA</v>
      </c>
      <c r="AL929" s="78" t="s">
        <v>554</v>
      </c>
      <c r="AM929" s="78">
        <v>530106</v>
      </c>
      <c r="AN929" s="79" t="str">
        <f>IF(AM929&lt;&gt;"",+VLOOKUP(AM929,NIVELES!$A$1652:$B$2466,2,0),"")</f>
        <v>Servicio de Correo</v>
      </c>
      <c r="AO929" s="87">
        <v>600</v>
      </c>
      <c r="AP929" s="88">
        <v>0</v>
      </c>
      <c r="AQ929" s="88">
        <v>109.92</v>
      </c>
      <c r="AR929" s="88">
        <v>60</v>
      </c>
      <c r="AS929" s="88">
        <v>60</v>
      </c>
      <c r="AT929" s="88">
        <v>60</v>
      </c>
      <c r="AU929" s="88">
        <v>60</v>
      </c>
      <c r="AV929" s="88">
        <v>60</v>
      </c>
      <c r="AW929" s="88">
        <v>60</v>
      </c>
      <c r="AX929" s="88">
        <v>60</v>
      </c>
      <c r="AY929" s="88">
        <v>70.08</v>
      </c>
      <c r="AZ929" s="88"/>
      <c r="BA929" s="88">
        <v>0</v>
      </c>
      <c r="BB929" s="89">
        <f t="shared" si="55"/>
        <v>600.00000000000011</v>
      </c>
      <c r="BC929" s="90" t="str">
        <f t="shared" si="54"/>
        <v>OK</v>
      </c>
      <c r="BD929" s="91" t="str">
        <f t="shared" si="56"/>
        <v xml:space="preserve">                  </v>
      </c>
      <c r="BE929" s="92">
        <f t="shared" si="57"/>
        <v>10</v>
      </c>
    </row>
    <row r="930" spans="1:57" s="74" customFormat="1" ht="50.1" customHeight="1" x14ac:dyDescent="0.2">
      <c r="A930" s="78" t="s">
        <v>55</v>
      </c>
      <c r="B930" s="78" t="s">
        <v>56</v>
      </c>
      <c r="C930" s="78" t="s">
        <v>745</v>
      </c>
      <c r="D930" s="78" t="s">
        <v>575</v>
      </c>
      <c r="E930" s="79" t="str">
        <f>+IF(C930&lt;&gt;"",VLOOKUP(MID(C930,18,5),NIVELES!$A$133:$B$213,2,0),"")</f>
        <v>NAPO</v>
      </c>
      <c r="F930" s="80" t="s">
        <v>79</v>
      </c>
      <c r="G930" s="81" t="str">
        <f>+IF(F930&lt;&gt;"",VLOOKUP(F930,NIVELES!$A$246:$C$464,3,0),"")</f>
        <v xml:space="preserve"> </v>
      </c>
      <c r="H930" s="82" t="s">
        <v>1023</v>
      </c>
      <c r="I930" s="78" t="s">
        <v>2367</v>
      </c>
      <c r="J930" s="78" t="s">
        <v>2365</v>
      </c>
      <c r="K930" s="78" t="s">
        <v>2366</v>
      </c>
      <c r="L930" s="78" t="s">
        <v>1791</v>
      </c>
      <c r="M930" s="78" t="s">
        <v>1791</v>
      </c>
      <c r="N930" s="78" t="s">
        <v>1791</v>
      </c>
      <c r="O930" s="78" t="s">
        <v>2351</v>
      </c>
      <c r="P930" s="82">
        <v>1</v>
      </c>
      <c r="Q930" s="78" t="s">
        <v>2301</v>
      </c>
      <c r="R930" s="82">
        <v>0</v>
      </c>
      <c r="S930" s="82">
        <v>0</v>
      </c>
      <c r="T930" s="82">
        <v>0</v>
      </c>
      <c r="U930" s="82">
        <v>0</v>
      </c>
      <c r="V930" s="82">
        <v>0</v>
      </c>
      <c r="W930" s="82">
        <v>0</v>
      </c>
      <c r="X930" s="82">
        <v>1</v>
      </c>
      <c r="Y930" s="82">
        <v>0</v>
      </c>
      <c r="Z930" s="82">
        <v>0</v>
      </c>
      <c r="AA930" s="82">
        <v>0</v>
      </c>
      <c r="AB930" s="82">
        <v>0</v>
      </c>
      <c r="AC930" s="82">
        <v>0</v>
      </c>
      <c r="AD930" s="85" t="str">
        <f>IF(A930&lt;&gt;"",IF(D930="DIRECCIÓN_DE_TRANSFERENCIAS","280 0031",VLOOKUP(C930,NIVELES!$A$14:$B$105,2,0)),"")</f>
        <v>280 2000</v>
      </c>
      <c r="AE930" s="86" t="s">
        <v>322</v>
      </c>
      <c r="AF930" s="86" t="s">
        <v>369</v>
      </c>
      <c r="AG930" s="79" t="str">
        <f>+IF(AF930&lt;&gt;"",VLOOKUP(AF930,NIVELES!$A$666:$B$673,2,0),"")</f>
        <v>ADMINISTRACIÓN_CENTRAL</v>
      </c>
      <c r="AH930" s="78" t="s">
        <v>322</v>
      </c>
      <c r="AI930" s="79" t="str">
        <f>IF(AH930&lt;&gt;"",VLOOKUP(CONCATENATE(AG930,AH930),NIVELES!$B$676:$C$745,2,0),"")</f>
        <v>Administración De La Gestión Administrativa Financiera</v>
      </c>
      <c r="AJ930" s="78" t="s">
        <v>517</v>
      </c>
      <c r="AK930" s="79" t="str">
        <f>+IF(AJ930&lt;&gt;"",VLOOKUP(AJ930,NIVELES!$A$816:$B$892,2,0),"")</f>
        <v>NO APLICA</v>
      </c>
      <c r="AL930" s="78" t="s">
        <v>554</v>
      </c>
      <c r="AM930" s="78">
        <v>530203</v>
      </c>
      <c r="AN930" s="79" t="str">
        <f>IF(AM930&lt;&gt;"",+VLOOKUP(AM930,NIVELES!$A$1652:$B$2466,2,0),"")</f>
        <v>Almacenamiento, Embalaje, Envase y Recarga de Extintores</v>
      </c>
      <c r="AO930" s="87">
        <v>250</v>
      </c>
      <c r="AP930" s="88">
        <v>0</v>
      </c>
      <c r="AQ930" s="88"/>
      <c r="AR930" s="88">
        <v>0</v>
      </c>
      <c r="AS930" s="88">
        <v>0</v>
      </c>
      <c r="AT930" s="88">
        <v>0</v>
      </c>
      <c r="AU930" s="88">
        <v>0</v>
      </c>
      <c r="AV930" s="88">
        <v>250</v>
      </c>
      <c r="AW930" s="88">
        <v>0</v>
      </c>
      <c r="AX930" s="88">
        <v>0</v>
      </c>
      <c r="AY930" s="88">
        <v>0</v>
      </c>
      <c r="AZ930" s="88">
        <v>0</v>
      </c>
      <c r="BA930" s="88">
        <v>0</v>
      </c>
      <c r="BB930" s="89">
        <f t="shared" si="55"/>
        <v>250</v>
      </c>
      <c r="BC930" s="90" t="str">
        <f t="shared" si="54"/>
        <v>OK</v>
      </c>
      <c r="BD930" s="91" t="str">
        <f t="shared" si="56"/>
        <v xml:space="preserve">                  </v>
      </c>
      <c r="BE930" s="92">
        <f t="shared" si="57"/>
        <v>1</v>
      </c>
    </row>
    <row r="931" spans="1:57" s="74" customFormat="1" ht="50.1" customHeight="1" x14ac:dyDescent="0.2">
      <c r="A931" s="78" t="s">
        <v>55</v>
      </c>
      <c r="B931" s="78" t="s">
        <v>56</v>
      </c>
      <c r="C931" s="78" t="s">
        <v>745</v>
      </c>
      <c r="D931" s="78" t="s">
        <v>575</v>
      </c>
      <c r="E931" s="79" t="str">
        <f>+IF(C931&lt;&gt;"",VLOOKUP(MID(C931,18,5),NIVELES!$A$133:$B$213,2,0),"")</f>
        <v>NAPO</v>
      </c>
      <c r="F931" s="80" t="s">
        <v>79</v>
      </c>
      <c r="G931" s="81" t="str">
        <f>+IF(F931&lt;&gt;"",VLOOKUP(F931,NIVELES!$A$246:$C$464,3,0),"")</f>
        <v xml:space="preserve"> </v>
      </c>
      <c r="H931" s="82" t="s">
        <v>1023</v>
      </c>
      <c r="I931" s="78" t="s">
        <v>2367</v>
      </c>
      <c r="J931" s="78" t="s">
        <v>2365</v>
      </c>
      <c r="K931" s="78" t="s">
        <v>2366</v>
      </c>
      <c r="L931" s="78" t="s">
        <v>1791</v>
      </c>
      <c r="M931" s="78" t="s">
        <v>1791</v>
      </c>
      <c r="N931" s="78" t="s">
        <v>1791</v>
      </c>
      <c r="O931" s="78" t="s">
        <v>2369</v>
      </c>
      <c r="P931" s="82">
        <v>1</v>
      </c>
      <c r="Q931" s="78" t="s">
        <v>2301</v>
      </c>
      <c r="R931" s="82">
        <v>0</v>
      </c>
      <c r="S931" s="82">
        <v>0</v>
      </c>
      <c r="T931" s="82">
        <v>1</v>
      </c>
      <c r="U931" s="82">
        <v>0</v>
      </c>
      <c r="V931" s="82">
        <v>0</v>
      </c>
      <c r="W931" s="82">
        <v>0</v>
      </c>
      <c r="X931" s="82">
        <v>0</v>
      </c>
      <c r="Y931" s="82">
        <v>0</v>
      </c>
      <c r="Z931" s="82">
        <v>0</v>
      </c>
      <c r="AA931" s="82">
        <v>0</v>
      </c>
      <c r="AB931" s="82">
        <v>0</v>
      </c>
      <c r="AC931" s="82">
        <v>0</v>
      </c>
      <c r="AD931" s="85" t="str">
        <f>IF(A931&lt;&gt;"",IF(D931="DIRECCIÓN_DE_TRANSFERENCIAS","280 0031",VLOOKUP(C931,NIVELES!$A$14:$B$105,2,0)),"")</f>
        <v>280 2000</v>
      </c>
      <c r="AE931" s="86" t="s">
        <v>322</v>
      </c>
      <c r="AF931" s="86" t="s">
        <v>369</v>
      </c>
      <c r="AG931" s="79" t="str">
        <f>+IF(AF931&lt;&gt;"",VLOOKUP(AF931,NIVELES!$A$666:$B$673,2,0),"")</f>
        <v>ADMINISTRACIÓN_CENTRAL</v>
      </c>
      <c r="AH931" s="78" t="s">
        <v>322</v>
      </c>
      <c r="AI931" s="79" t="str">
        <f>IF(AH931&lt;&gt;"",VLOOKUP(CONCATENATE(AG931,AH931),NIVELES!$B$676:$C$745,2,0),"")</f>
        <v>Administración De La Gestión Administrativa Financiera</v>
      </c>
      <c r="AJ931" s="78" t="s">
        <v>517</v>
      </c>
      <c r="AK931" s="79" t="str">
        <f>+IF(AJ931&lt;&gt;"",VLOOKUP(AJ931,NIVELES!$A$816:$B$892,2,0),"")</f>
        <v>NO APLICA</v>
      </c>
      <c r="AL931" s="78" t="s">
        <v>554</v>
      </c>
      <c r="AM931" s="78">
        <v>530204</v>
      </c>
      <c r="AN931" s="79" t="str">
        <f>IF(AM931&lt;&gt;"",+VLOOKUP(AM931,NIVELES!$A$1652:$B$2466,2,0),"")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931" s="87">
        <v>3000</v>
      </c>
      <c r="AP931" s="88">
        <v>0</v>
      </c>
      <c r="AQ931" s="88">
        <v>0</v>
      </c>
      <c r="AR931" s="88">
        <v>3000</v>
      </c>
      <c r="AS931" s="88">
        <v>0</v>
      </c>
      <c r="AT931" s="88">
        <v>0</v>
      </c>
      <c r="AU931" s="88">
        <v>0</v>
      </c>
      <c r="AV931" s="88">
        <v>0</v>
      </c>
      <c r="AW931" s="88">
        <v>0</v>
      </c>
      <c r="AX931" s="88">
        <v>0</v>
      </c>
      <c r="AY931" s="88">
        <v>0</v>
      </c>
      <c r="AZ931" s="88">
        <v>0</v>
      </c>
      <c r="BA931" s="88">
        <v>0</v>
      </c>
      <c r="BB931" s="89">
        <f t="shared" si="55"/>
        <v>3000</v>
      </c>
      <c r="BC931" s="90" t="str">
        <f t="shared" si="54"/>
        <v>OK</v>
      </c>
      <c r="BD931" s="91" t="str">
        <f t="shared" si="56"/>
        <v xml:space="preserve">                  </v>
      </c>
      <c r="BE931" s="92">
        <f t="shared" si="57"/>
        <v>1</v>
      </c>
    </row>
    <row r="932" spans="1:57" s="74" customFormat="1" ht="50.1" customHeight="1" x14ac:dyDescent="0.2">
      <c r="A932" s="78" t="s">
        <v>55</v>
      </c>
      <c r="B932" s="78" t="s">
        <v>56</v>
      </c>
      <c r="C932" s="78" t="s">
        <v>745</v>
      </c>
      <c r="D932" s="78" t="s">
        <v>575</v>
      </c>
      <c r="E932" s="79" t="str">
        <f>+IF(C932&lt;&gt;"",VLOOKUP(MID(C932,18,5),NIVELES!$A$133:$B$213,2,0),"")</f>
        <v>NAPO</v>
      </c>
      <c r="F932" s="80" t="s">
        <v>79</v>
      </c>
      <c r="G932" s="81" t="str">
        <f>+IF(F932&lt;&gt;"",VLOOKUP(F932,NIVELES!$A$246:$C$464,3,0),"")</f>
        <v xml:space="preserve"> </v>
      </c>
      <c r="H932" s="82" t="s">
        <v>1023</v>
      </c>
      <c r="I932" s="78" t="s">
        <v>2367</v>
      </c>
      <c r="J932" s="78" t="s">
        <v>2365</v>
      </c>
      <c r="K932" s="78" t="s">
        <v>2366</v>
      </c>
      <c r="L932" s="78" t="s">
        <v>1791</v>
      </c>
      <c r="M932" s="78" t="s">
        <v>1791</v>
      </c>
      <c r="N932" s="78" t="s">
        <v>1791</v>
      </c>
      <c r="O932" s="78" t="s">
        <v>2300</v>
      </c>
      <c r="P932" s="82">
        <v>10</v>
      </c>
      <c r="Q932" s="78" t="s">
        <v>2301</v>
      </c>
      <c r="R932" s="82">
        <v>0</v>
      </c>
      <c r="S932" s="82">
        <v>0</v>
      </c>
      <c r="T932" s="82">
        <v>1</v>
      </c>
      <c r="U932" s="82">
        <v>1</v>
      </c>
      <c r="V932" s="82">
        <v>1</v>
      </c>
      <c r="W932" s="82">
        <v>1</v>
      </c>
      <c r="X932" s="82">
        <v>1</v>
      </c>
      <c r="Y932" s="82">
        <v>1</v>
      </c>
      <c r="Z932" s="82">
        <v>1</v>
      </c>
      <c r="AA932" s="82">
        <v>1</v>
      </c>
      <c r="AB932" s="82">
        <v>1</v>
      </c>
      <c r="AC932" s="82">
        <v>1</v>
      </c>
      <c r="AD932" s="85" t="str">
        <f>IF(A932&lt;&gt;"",IF(D932="DIRECCIÓN_DE_TRANSFERENCIAS","280 0031",VLOOKUP(C932,NIVELES!$A$14:$B$105,2,0)),"")</f>
        <v>280 2000</v>
      </c>
      <c r="AE932" s="86" t="s">
        <v>322</v>
      </c>
      <c r="AF932" s="86" t="s">
        <v>369</v>
      </c>
      <c r="AG932" s="79" t="str">
        <f>+IF(AF932&lt;&gt;"",VLOOKUP(AF932,NIVELES!$A$666:$B$673,2,0),"")</f>
        <v>ADMINISTRACIÓN_CENTRAL</v>
      </c>
      <c r="AH932" s="78" t="s">
        <v>322</v>
      </c>
      <c r="AI932" s="79" t="str">
        <f>IF(AH932&lt;&gt;"",VLOOKUP(CONCATENATE(AG932,AH932),NIVELES!$B$676:$C$745,2,0),"")</f>
        <v>Administración De La Gestión Administrativa Financiera</v>
      </c>
      <c r="AJ932" s="78" t="s">
        <v>517</v>
      </c>
      <c r="AK932" s="79" t="str">
        <f>+IF(AJ932&lt;&gt;"",VLOOKUP(AJ932,NIVELES!$A$816:$B$892,2,0),"")</f>
        <v>NO APLICA</v>
      </c>
      <c r="AL932" s="78" t="s">
        <v>554</v>
      </c>
      <c r="AM932" s="78">
        <v>530208</v>
      </c>
      <c r="AN932" s="79" t="str">
        <f>IF(AM932&lt;&gt;"",+VLOOKUP(AM932,NIVELES!$A$1652:$B$2466,2,0),"")</f>
        <v>Servicio de Seguridad y Vigilancia</v>
      </c>
      <c r="AO932" s="87">
        <v>36545.72</v>
      </c>
      <c r="AP932" s="88">
        <v>0</v>
      </c>
      <c r="AQ932" s="88"/>
      <c r="AR932" s="88">
        <v>3804.57</v>
      </c>
      <c r="AS932" s="88">
        <v>3804.57</v>
      </c>
      <c r="AT932" s="88">
        <v>3804.57</v>
      </c>
      <c r="AU932" s="88">
        <v>3804.57</v>
      </c>
      <c r="AV932" s="88">
        <v>3804.57</v>
      </c>
      <c r="AW932" s="88">
        <v>3804.57</v>
      </c>
      <c r="AX932" s="88">
        <v>3804.57</v>
      </c>
      <c r="AY932" s="88">
        <v>3804.57</v>
      </c>
      <c r="AZ932" s="88">
        <v>3804.57</v>
      </c>
      <c r="BA932" s="88">
        <v>2304.5899999999965</v>
      </c>
      <c r="BB932" s="89">
        <f t="shared" si="55"/>
        <v>36545.72</v>
      </c>
      <c r="BC932" s="90" t="str">
        <f t="shared" si="54"/>
        <v>OK</v>
      </c>
      <c r="BD932" s="91" t="str">
        <f t="shared" si="56"/>
        <v xml:space="preserve">                  </v>
      </c>
      <c r="BE932" s="92">
        <f t="shared" si="57"/>
        <v>10</v>
      </c>
    </row>
    <row r="933" spans="1:57" s="74" customFormat="1" ht="50.1" customHeight="1" x14ac:dyDescent="0.2">
      <c r="A933" s="78" t="s">
        <v>55</v>
      </c>
      <c r="B933" s="78" t="s">
        <v>56</v>
      </c>
      <c r="C933" s="78" t="s">
        <v>745</v>
      </c>
      <c r="D933" s="78" t="s">
        <v>575</v>
      </c>
      <c r="E933" s="79" t="str">
        <f>+IF(C933&lt;&gt;"",VLOOKUP(MID(C933,18,5),NIVELES!$A$133:$B$213,2,0),"")</f>
        <v>NAPO</v>
      </c>
      <c r="F933" s="80" t="s">
        <v>79</v>
      </c>
      <c r="G933" s="81" t="str">
        <f>+IF(F933&lt;&gt;"",VLOOKUP(F933,NIVELES!$A$246:$C$464,3,0),"")</f>
        <v xml:space="preserve"> </v>
      </c>
      <c r="H933" s="82" t="s">
        <v>1023</v>
      </c>
      <c r="I933" s="78" t="s">
        <v>2367</v>
      </c>
      <c r="J933" s="78" t="s">
        <v>2365</v>
      </c>
      <c r="K933" s="78" t="s">
        <v>2366</v>
      </c>
      <c r="L933" s="78" t="s">
        <v>1791</v>
      </c>
      <c r="M933" s="78" t="s">
        <v>1791</v>
      </c>
      <c r="N933" s="78" t="s">
        <v>1791</v>
      </c>
      <c r="O933" s="78" t="s">
        <v>2370</v>
      </c>
      <c r="P933" s="82">
        <v>1</v>
      </c>
      <c r="Q933" s="78" t="s">
        <v>2301</v>
      </c>
      <c r="R933" s="82">
        <v>0</v>
      </c>
      <c r="S933" s="82">
        <v>0</v>
      </c>
      <c r="T933" s="82">
        <v>0</v>
      </c>
      <c r="U933" s="82">
        <v>1</v>
      </c>
      <c r="V933" s="82">
        <v>0</v>
      </c>
      <c r="W933" s="82">
        <v>0</v>
      </c>
      <c r="X933" s="82">
        <v>0</v>
      </c>
      <c r="Y933" s="82">
        <v>0</v>
      </c>
      <c r="Z933" s="82">
        <v>0</v>
      </c>
      <c r="AA933" s="82">
        <v>0</v>
      </c>
      <c r="AB933" s="82">
        <v>0</v>
      </c>
      <c r="AC933" s="82">
        <v>0</v>
      </c>
      <c r="AD933" s="85" t="str">
        <f>IF(A933&lt;&gt;"",IF(D933="DIRECCIÓN_DE_TRANSFERENCIAS","280 0031",VLOOKUP(C933,NIVELES!$A$14:$B$105,2,0)),"")</f>
        <v>280 2000</v>
      </c>
      <c r="AE933" s="86" t="s">
        <v>322</v>
      </c>
      <c r="AF933" s="86" t="s">
        <v>369</v>
      </c>
      <c r="AG933" s="79" t="str">
        <f>+IF(AF933&lt;&gt;"",VLOOKUP(AF933,NIVELES!$A$666:$B$673,2,0),"")</f>
        <v>ADMINISTRACIÓN_CENTRAL</v>
      </c>
      <c r="AH933" s="78" t="s">
        <v>322</v>
      </c>
      <c r="AI933" s="79" t="str">
        <f>IF(AH933&lt;&gt;"",VLOOKUP(CONCATENATE(AG933,AH933),NIVELES!$B$676:$C$745,2,0),"")</f>
        <v>Administración De La Gestión Administrativa Financiera</v>
      </c>
      <c r="AJ933" s="78" t="s">
        <v>517</v>
      </c>
      <c r="AK933" s="79" t="str">
        <f>+IF(AJ933&lt;&gt;"",VLOOKUP(AJ933,NIVELES!$A$816:$B$892,2,0),"")</f>
        <v>NO APLICA</v>
      </c>
      <c r="AL933" s="78" t="s">
        <v>554</v>
      </c>
      <c r="AM933" s="78">
        <v>530403</v>
      </c>
      <c r="AN933" s="79" t="str">
        <f>IF(AM933&lt;&gt;"",+VLOOKUP(AM933,NIVELES!$A$1652:$B$2466,2,0),"")</f>
        <v>Mobiliarios  (Instalación, Mantenimiento y Reparación)</v>
      </c>
      <c r="AO933" s="87">
        <v>2000</v>
      </c>
      <c r="AP933" s="88">
        <v>0</v>
      </c>
      <c r="AQ933" s="88"/>
      <c r="AR933" s="88">
        <v>0</v>
      </c>
      <c r="AS933" s="88">
        <v>2000</v>
      </c>
      <c r="AT933" s="88">
        <v>0</v>
      </c>
      <c r="AU933" s="88">
        <v>0</v>
      </c>
      <c r="AV933" s="88">
        <v>0</v>
      </c>
      <c r="AW933" s="88">
        <v>0</v>
      </c>
      <c r="AX933" s="88">
        <v>0</v>
      </c>
      <c r="AY933" s="88">
        <v>0</v>
      </c>
      <c r="AZ933" s="88">
        <v>0</v>
      </c>
      <c r="BA933" s="88">
        <v>0</v>
      </c>
      <c r="BB933" s="89">
        <f t="shared" si="55"/>
        <v>2000</v>
      </c>
      <c r="BC933" s="90" t="str">
        <f t="shared" si="54"/>
        <v>OK</v>
      </c>
      <c r="BD933" s="91" t="str">
        <f t="shared" si="56"/>
        <v xml:space="preserve">                  </v>
      </c>
      <c r="BE933" s="92">
        <f t="shared" si="57"/>
        <v>1</v>
      </c>
    </row>
    <row r="934" spans="1:57" s="74" customFormat="1" ht="50.1" customHeight="1" x14ac:dyDescent="0.2">
      <c r="A934" s="78" t="s">
        <v>55</v>
      </c>
      <c r="B934" s="78" t="s">
        <v>56</v>
      </c>
      <c r="C934" s="78" t="s">
        <v>745</v>
      </c>
      <c r="D934" s="78" t="s">
        <v>575</v>
      </c>
      <c r="E934" s="79" t="str">
        <f>+IF(C934&lt;&gt;"",VLOOKUP(MID(C934,18,5),NIVELES!$A$133:$B$213,2,0),"")</f>
        <v>NAPO</v>
      </c>
      <c r="F934" s="80" t="s">
        <v>79</v>
      </c>
      <c r="G934" s="81" t="str">
        <f>+IF(F934&lt;&gt;"",VLOOKUP(F934,NIVELES!$A$246:$C$464,3,0),"")</f>
        <v xml:space="preserve"> </v>
      </c>
      <c r="H934" s="82" t="s">
        <v>1023</v>
      </c>
      <c r="I934" s="78" t="s">
        <v>2367</v>
      </c>
      <c r="J934" s="78" t="s">
        <v>2365</v>
      </c>
      <c r="K934" s="78" t="s">
        <v>2366</v>
      </c>
      <c r="L934" s="78" t="s">
        <v>1791</v>
      </c>
      <c r="M934" s="78" t="s">
        <v>1791</v>
      </c>
      <c r="N934" s="78" t="s">
        <v>1791</v>
      </c>
      <c r="O934" s="78" t="s">
        <v>2323</v>
      </c>
      <c r="P934" s="82">
        <v>5</v>
      </c>
      <c r="Q934" s="78" t="s">
        <v>2301</v>
      </c>
      <c r="R934" s="82">
        <v>0</v>
      </c>
      <c r="S934" s="82">
        <v>1</v>
      </c>
      <c r="T934" s="82">
        <v>1</v>
      </c>
      <c r="U934" s="82">
        <v>1</v>
      </c>
      <c r="V934" s="82">
        <v>1</v>
      </c>
      <c r="W934" s="82">
        <v>1</v>
      </c>
      <c r="X934" s="82">
        <v>0</v>
      </c>
      <c r="Y934" s="82">
        <v>0</v>
      </c>
      <c r="Z934" s="82">
        <v>0</v>
      </c>
      <c r="AA934" s="82">
        <v>0</v>
      </c>
      <c r="AB934" s="82">
        <v>0</v>
      </c>
      <c r="AC934" s="82">
        <v>0</v>
      </c>
      <c r="AD934" s="85" t="str">
        <f>IF(A934&lt;&gt;"",IF(D934="DIRECCIÓN_DE_TRANSFERENCIAS","280 0031",VLOOKUP(C934,NIVELES!$A$14:$B$105,2,0)),"")</f>
        <v>280 2000</v>
      </c>
      <c r="AE934" s="86" t="s">
        <v>322</v>
      </c>
      <c r="AF934" s="86" t="s">
        <v>369</v>
      </c>
      <c r="AG934" s="79" t="str">
        <f>+IF(AF934&lt;&gt;"",VLOOKUP(AF934,NIVELES!$A$666:$B$673,2,0),"")</f>
        <v>ADMINISTRACIÓN_CENTRAL</v>
      </c>
      <c r="AH934" s="78" t="s">
        <v>322</v>
      </c>
      <c r="AI934" s="79" t="str">
        <f>IF(AH934&lt;&gt;"",VLOOKUP(CONCATENATE(AG934,AH934),NIVELES!$B$676:$C$745,2,0),"")</f>
        <v>Administración De La Gestión Administrativa Financiera</v>
      </c>
      <c r="AJ934" s="78" t="s">
        <v>517</v>
      </c>
      <c r="AK934" s="79" t="str">
        <f>+IF(AJ934&lt;&gt;"",VLOOKUP(AJ934,NIVELES!$A$816:$B$892,2,0),"")</f>
        <v>NO APLICA</v>
      </c>
      <c r="AL934" s="78" t="s">
        <v>554</v>
      </c>
      <c r="AM934" s="78">
        <v>530301</v>
      </c>
      <c r="AN934" s="79" t="str">
        <f>IF(AM934&lt;&gt;"",+VLOOKUP(AM934,NIVELES!$A$1652:$B$2466,2,0),"")</f>
        <v>Pasajes al Interior</v>
      </c>
      <c r="AO934" s="87">
        <v>2220</v>
      </c>
      <c r="AP934" s="88">
        <v>0</v>
      </c>
      <c r="AQ934" s="88">
        <v>7.5</v>
      </c>
      <c r="AR934" s="88">
        <v>144</v>
      </c>
      <c r="AS934" s="88">
        <v>144</v>
      </c>
      <c r="AT934" s="88">
        <v>144</v>
      </c>
      <c r="AU934" s="88">
        <v>144</v>
      </c>
      <c r="AV934" s="88">
        <v>0</v>
      </c>
      <c r="AW934" s="88">
        <v>0</v>
      </c>
      <c r="AX934" s="88">
        <v>0</v>
      </c>
      <c r="AY934" s="88">
        <v>0</v>
      </c>
      <c r="AZ934" s="88">
        <v>0</v>
      </c>
      <c r="BA934" s="88">
        <v>1636.5</v>
      </c>
      <c r="BB934" s="89">
        <f t="shared" si="55"/>
        <v>2220</v>
      </c>
      <c r="BC934" s="90" t="str">
        <f t="shared" si="54"/>
        <v>OK</v>
      </c>
      <c r="BD934" s="91" t="str">
        <f t="shared" si="56"/>
        <v xml:space="preserve">                  </v>
      </c>
      <c r="BE934" s="92">
        <f t="shared" si="57"/>
        <v>5</v>
      </c>
    </row>
    <row r="935" spans="1:57" s="74" customFormat="1" ht="50.1" customHeight="1" x14ac:dyDescent="0.2">
      <c r="A935" s="78" t="s">
        <v>55</v>
      </c>
      <c r="B935" s="78" t="s">
        <v>56</v>
      </c>
      <c r="C935" s="78" t="s">
        <v>745</v>
      </c>
      <c r="D935" s="78" t="s">
        <v>575</v>
      </c>
      <c r="E935" s="79" t="str">
        <f>+IF(C935&lt;&gt;"",VLOOKUP(MID(C935,18,5),NIVELES!$A$133:$B$213,2,0),"")</f>
        <v>NAPO</v>
      </c>
      <c r="F935" s="80" t="s">
        <v>79</v>
      </c>
      <c r="G935" s="81" t="str">
        <f>+IF(F935&lt;&gt;"",VLOOKUP(F935,NIVELES!$A$246:$C$464,3,0),"")</f>
        <v xml:space="preserve"> </v>
      </c>
      <c r="H935" s="82" t="s">
        <v>1023</v>
      </c>
      <c r="I935" s="78" t="s">
        <v>2367</v>
      </c>
      <c r="J935" s="78" t="s">
        <v>2365</v>
      </c>
      <c r="K935" s="78" t="s">
        <v>2366</v>
      </c>
      <c r="L935" s="78" t="s">
        <v>1791</v>
      </c>
      <c r="M935" s="78" t="s">
        <v>1791</v>
      </c>
      <c r="N935" s="78" t="s">
        <v>1791</v>
      </c>
      <c r="O935" s="78" t="s">
        <v>2324</v>
      </c>
      <c r="P935" s="82">
        <v>5</v>
      </c>
      <c r="Q935" s="78" t="s">
        <v>2301</v>
      </c>
      <c r="R935" s="82">
        <v>0</v>
      </c>
      <c r="S935" s="82">
        <v>1</v>
      </c>
      <c r="T935" s="82">
        <v>1</v>
      </c>
      <c r="U935" s="82">
        <v>1</v>
      </c>
      <c r="V935" s="82">
        <v>1</v>
      </c>
      <c r="W935" s="82">
        <v>1</v>
      </c>
      <c r="X935" s="82">
        <v>0</v>
      </c>
      <c r="Y935" s="82">
        <v>0</v>
      </c>
      <c r="Z935" s="82">
        <v>0</v>
      </c>
      <c r="AA935" s="82">
        <v>0</v>
      </c>
      <c r="AB935" s="82">
        <v>0</v>
      </c>
      <c r="AC935" s="82">
        <v>0</v>
      </c>
      <c r="AD935" s="85" t="str">
        <f>IF(A935&lt;&gt;"",IF(D935="DIRECCIÓN_DE_TRANSFERENCIAS","280 0031",VLOOKUP(C935,NIVELES!$A$14:$B$105,2,0)),"")</f>
        <v>280 2000</v>
      </c>
      <c r="AE935" s="86" t="s">
        <v>322</v>
      </c>
      <c r="AF935" s="86" t="s">
        <v>369</v>
      </c>
      <c r="AG935" s="79" t="str">
        <f>+IF(AF935&lt;&gt;"",VLOOKUP(AF935,NIVELES!$A$666:$B$673,2,0),"")</f>
        <v>ADMINISTRACIÓN_CENTRAL</v>
      </c>
      <c r="AH935" s="78" t="s">
        <v>322</v>
      </c>
      <c r="AI935" s="79" t="str">
        <f>IF(AH935&lt;&gt;"",VLOOKUP(CONCATENATE(AG935,AH935),NIVELES!$B$676:$C$745,2,0),"")</f>
        <v>Administración De La Gestión Administrativa Financiera</v>
      </c>
      <c r="AJ935" s="78" t="s">
        <v>517</v>
      </c>
      <c r="AK935" s="79" t="str">
        <f>+IF(AJ935&lt;&gt;"",VLOOKUP(AJ935,NIVELES!$A$816:$B$892,2,0),"")</f>
        <v>NO APLICA</v>
      </c>
      <c r="AL935" s="78" t="s">
        <v>554</v>
      </c>
      <c r="AM935" s="78">
        <v>530303</v>
      </c>
      <c r="AN935" s="79" t="str">
        <f>IF(AM935&lt;&gt;"",+VLOOKUP(AM935,NIVELES!$A$1652:$B$2466,2,0),"")</f>
        <v>Viáticos y Subsistencias en el Interior</v>
      </c>
      <c r="AO935" s="87">
        <v>15000</v>
      </c>
      <c r="AP935" s="88">
        <v>0</v>
      </c>
      <c r="AQ935" s="88">
        <v>160</v>
      </c>
      <c r="AR935" s="88">
        <v>3000</v>
      </c>
      <c r="AS935" s="88">
        <v>3000</v>
      </c>
      <c r="AT935" s="88">
        <v>3000</v>
      </c>
      <c r="AU935" s="88">
        <v>3000</v>
      </c>
      <c r="AV935" s="88">
        <v>0</v>
      </c>
      <c r="AW935" s="88">
        <v>0</v>
      </c>
      <c r="AX935" s="88">
        <v>0</v>
      </c>
      <c r="AY935" s="88">
        <v>0</v>
      </c>
      <c r="AZ935" s="88">
        <v>0</v>
      </c>
      <c r="BA935" s="88">
        <v>2840</v>
      </c>
      <c r="BB935" s="89">
        <f t="shared" si="55"/>
        <v>15000</v>
      </c>
      <c r="BC935" s="90" t="str">
        <f t="shared" si="54"/>
        <v>OK</v>
      </c>
      <c r="BD935" s="91" t="str">
        <f t="shared" si="56"/>
        <v xml:space="preserve">                  </v>
      </c>
      <c r="BE935" s="92">
        <f t="shared" si="57"/>
        <v>5</v>
      </c>
    </row>
    <row r="936" spans="1:57" s="74" customFormat="1" ht="50.1" customHeight="1" x14ac:dyDescent="0.2">
      <c r="A936" s="78" t="s">
        <v>55</v>
      </c>
      <c r="B936" s="78" t="s">
        <v>56</v>
      </c>
      <c r="C936" s="78" t="s">
        <v>745</v>
      </c>
      <c r="D936" s="78" t="s">
        <v>575</v>
      </c>
      <c r="E936" s="79" t="str">
        <f>+IF(C936&lt;&gt;"",VLOOKUP(MID(C936,18,5),NIVELES!$A$133:$B$213,2,0),"")</f>
        <v>NAPO</v>
      </c>
      <c r="F936" s="80" t="s">
        <v>79</v>
      </c>
      <c r="G936" s="81" t="str">
        <f>+IF(F936&lt;&gt;"",VLOOKUP(F936,NIVELES!$A$246:$C$464,3,0),"")</f>
        <v xml:space="preserve"> </v>
      </c>
      <c r="H936" s="82" t="s">
        <v>1023</v>
      </c>
      <c r="I936" s="78" t="s">
        <v>2367</v>
      </c>
      <c r="J936" s="78" t="s">
        <v>2365</v>
      </c>
      <c r="K936" s="78" t="s">
        <v>2366</v>
      </c>
      <c r="L936" s="78" t="s">
        <v>1791</v>
      </c>
      <c r="M936" s="78" t="s">
        <v>1791</v>
      </c>
      <c r="N936" s="78" t="s">
        <v>1791</v>
      </c>
      <c r="O936" s="78" t="s">
        <v>2352</v>
      </c>
      <c r="P936" s="82">
        <v>1</v>
      </c>
      <c r="Q936" s="78" t="s">
        <v>2301</v>
      </c>
      <c r="R936" s="82">
        <v>0</v>
      </c>
      <c r="S936" s="82">
        <v>0</v>
      </c>
      <c r="T936" s="82">
        <v>0</v>
      </c>
      <c r="U936" s="82">
        <v>0</v>
      </c>
      <c r="V936" s="82">
        <v>1</v>
      </c>
      <c r="W936" s="82">
        <v>0</v>
      </c>
      <c r="X936" s="82">
        <v>0</v>
      </c>
      <c r="Y936" s="82">
        <v>0</v>
      </c>
      <c r="Z936" s="82">
        <v>0</v>
      </c>
      <c r="AA936" s="82">
        <v>0</v>
      </c>
      <c r="AB936" s="82">
        <v>0</v>
      </c>
      <c r="AC936" s="82">
        <v>0</v>
      </c>
      <c r="AD936" s="85" t="str">
        <f>IF(A936&lt;&gt;"",IF(D936="DIRECCIÓN_DE_TRANSFERENCIAS","280 0031",VLOOKUP(C936,NIVELES!$A$14:$B$105,2,0)),"")</f>
        <v>280 2000</v>
      </c>
      <c r="AE936" s="86" t="s">
        <v>322</v>
      </c>
      <c r="AF936" s="86" t="s">
        <v>369</v>
      </c>
      <c r="AG936" s="79" t="str">
        <f>+IF(AF936&lt;&gt;"",VLOOKUP(AF936,NIVELES!$A$666:$B$673,2,0),"")</f>
        <v>ADMINISTRACIÓN_CENTRAL</v>
      </c>
      <c r="AH936" s="78" t="s">
        <v>322</v>
      </c>
      <c r="AI936" s="79" t="str">
        <f>IF(AH936&lt;&gt;"",VLOOKUP(CONCATENATE(AG936,AH936),NIVELES!$B$676:$C$745,2,0),"")</f>
        <v>Administración De La Gestión Administrativa Financiera</v>
      </c>
      <c r="AJ936" s="78" t="s">
        <v>517</v>
      </c>
      <c r="AK936" s="79" t="str">
        <f>+IF(AJ936&lt;&gt;"",VLOOKUP(AJ936,NIVELES!$A$816:$B$892,2,0),"")</f>
        <v>NO APLICA</v>
      </c>
      <c r="AL936" s="78" t="s">
        <v>554</v>
      </c>
      <c r="AM936" s="78">
        <v>530404</v>
      </c>
      <c r="AN936" s="79" t="str">
        <f>IF(AM936&lt;&gt;"",+VLOOKUP(AM936,NIVELES!$A$1652:$B$2466,2,0),"")</f>
        <v>Maquinarias y Equipos (Instalación, Mantenimiento y Reparación)</v>
      </c>
      <c r="AO936" s="87">
        <v>4000</v>
      </c>
      <c r="AP936" s="88">
        <v>0</v>
      </c>
      <c r="AQ936" s="88"/>
      <c r="AR936" s="88">
        <v>0</v>
      </c>
      <c r="AS936" s="88">
        <v>0</v>
      </c>
      <c r="AT936" s="88">
        <v>4000</v>
      </c>
      <c r="AU936" s="88">
        <v>0</v>
      </c>
      <c r="AV936" s="88">
        <v>0</v>
      </c>
      <c r="AW936" s="88">
        <v>0</v>
      </c>
      <c r="AX936" s="88">
        <v>0</v>
      </c>
      <c r="AY936" s="88">
        <v>0</v>
      </c>
      <c r="AZ936" s="88">
        <v>0</v>
      </c>
      <c r="BA936" s="88">
        <v>0</v>
      </c>
      <c r="BB936" s="89">
        <f t="shared" si="55"/>
        <v>4000</v>
      </c>
      <c r="BC936" s="90" t="str">
        <f t="shared" si="54"/>
        <v>OK</v>
      </c>
      <c r="BD936" s="91" t="str">
        <f t="shared" si="56"/>
        <v xml:space="preserve">                  </v>
      </c>
      <c r="BE936" s="92">
        <f t="shared" si="57"/>
        <v>1</v>
      </c>
    </row>
    <row r="937" spans="1:57" s="74" customFormat="1" ht="50.1" customHeight="1" x14ac:dyDescent="0.2">
      <c r="A937" s="78" t="s">
        <v>55</v>
      </c>
      <c r="B937" s="78" t="s">
        <v>56</v>
      </c>
      <c r="C937" s="78" t="s">
        <v>745</v>
      </c>
      <c r="D937" s="78" t="s">
        <v>575</v>
      </c>
      <c r="E937" s="79" t="str">
        <f>+IF(C937&lt;&gt;"",VLOOKUP(MID(C937,18,5),NIVELES!$A$133:$B$213,2,0),"")</f>
        <v>NAPO</v>
      </c>
      <c r="F937" s="80" t="s">
        <v>79</v>
      </c>
      <c r="G937" s="81" t="str">
        <f>+IF(F937&lt;&gt;"",VLOOKUP(F937,NIVELES!$A$246:$C$464,3,0),"")</f>
        <v xml:space="preserve"> </v>
      </c>
      <c r="H937" s="82" t="s">
        <v>1023</v>
      </c>
      <c r="I937" s="78" t="s">
        <v>2367</v>
      </c>
      <c r="J937" s="78" t="s">
        <v>2365</v>
      </c>
      <c r="K937" s="78" t="s">
        <v>2366</v>
      </c>
      <c r="L937" s="78" t="s">
        <v>1791</v>
      </c>
      <c r="M937" s="78" t="s">
        <v>1791</v>
      </c>
      <c r="N937" s="78" t="s">
        <v>1791</v>
      </c>
      <c r="O937" s="78" t="s">
        <v>2371</v>
      </c>
      <c r="P937" s="82">
        <v>1</v>
      </c>
      <c r="Q937" s="78" t="s">
        <v>2301</v>
      </c>
      <c r="R937" s="82">
        <v>0</v>
      </c>
      <c r="S937" s="82">
        <v>0</v>
      </c>
      <c r="T937" s="82">
        <v>0</v>
      </c>
      <c r="U937" s="82">
        <v>0</v>
      </c>
      <c r="V937" s="82">
        <v>0</v>
      </c>
      <c r="W937" s="82">
        <v>0</v>
      </c>
      <c r="X937" s="82">
        <v>0</v>
      </c>
      <c r="Y937" s="82">
        <v>0</v>
      </c>
      <c r="Z937" s="82">
        <v>0</v>
      </c>
      <c r="AA937" s="82">
        <v>1</v>
      </c>
      <c r="AB937" s="82">
        <v>0</v>
      </c>
      <c r="AC937" s="82">
        <v>0</v>
      </c>
      <c r="AD937" s="85" t="str">
        <f>IF(A937&lt;&gt;"",IF(D937="DIRECCIÓN_DE_TRANSFERENCIAS","280 0031",VLOOKUP(C937,NIVELES!$A$14:$B$105,2,0)),"")</f>
        <v>280 2000</v>
      </c>
      <c r="AE937" s="86" t="s">
        <v>322</v>
      </c>
      <c r="AF937" s="86" t="s">
        <v>369</v>
      </c>
      <c r="AG937" s="79" t="str">
        <f>+IF(AF937&lt;&gt;"",VLOOKUP(AF937,NIVELES!$A$666:$B$673,2,0),"")</f>
        <v>ADMINISTRACIÓN_CENTRAL</v>
      </c>
      <c r="AH937" s="78" t="s">
        <v>322</v>
      </c>
      <c r="AI937" s="79" t="str">
        <f>IF(AH937&lt;&gt;"",VLOOKUP(CONCATENATE(AG937,AH937),NIVELES!$B$676:$C$745,2,0),"")</f>
        <v>Administración De La Gestión Administrativa Financiera</v>
      </c>
      <c r="AJ937" s="78" t="s">
        <v>517</v>
      </c>
      <c r="AK937" s="79" t="str">
        <f>+IF(AJ937&lt;&gt;"",VLOOKUP(AJ937,NIVELES!$A$816:$B$892,2,0),"")</f>
        <v>NO APLICA</v>
      </c>
      <c r="AL937" s="78" t="s">
        <v>554</v>
      </c>
      <c r="AM937" s="78">
        <v>530402</v>
      </c>
      <c r="AN937" s="79" t="str">
        <f>IF(AM937&lt;&gt;"",+VLOOKUP(AM937,NIVELES!$A$1652:$B$2466,2,0),"")</f>
        <v>Edificios, Locales, Residencias y Cableado Estructurado (Instalación, Mantenimiento y Reparación)</v>
      </c>
      <c r="AO937" s="87">
        <v>150</v>
      </c>
      <c r="AP937" s="88">
        <v>0</v>
      </c>
      <c r="AQ937" s="88"/>
      <c r="AR937" s="88">
        <v>0</v>
      </c>
      <c r="AS937" s="88">
        <v>0</v>
      </c>
      <c r="AT937" s="88">
        <v>0</v>
      </c>
      <c r="AU937" s="88">
        <v>0</v>
      </c>
      <c r="AV937" s="88">
        <v>0</v>
      </c>
      <c r="AW937" s="88">
        <v>0</v>
      </c>
      <c r="AX937" s="88">
        <v>0</v>
      </c>
      <c r="AY937" s="88">
        <v>150</v>
      </c>
      <c r="AZ937" s="88">
        <v>0</v>
      </c>
      <c r="BA937" s="88">
        <v>0</v>
      </c>
      <c r="BB937" s="89">
        <f t="shared" si="55"/>
        <v>150</v>
      </c>
      <c r="BC937" s="90" t="str">
        <f t="shared" si="54"/>
        <v>OK</v>
      </c>
      <c r="BD937" s="91" t="str">
        <f t="shared" si="56"/>
        <v xml:space="preserve">                  </v>
      </c>
      <c r="BE937" s="92">
        <f t="shared" si="57"/>
        <v>1</v>
      </c>
    </row>
    <row r="938" spans="1:57" s="74" customFormat="1" ht="50.1" customHeight="1" x14ac:dyDescent="0.2">
      <c r="A938" s="78" t="s">
        <v>55</v>
      </c>
      <c r="B938" s="78" t="s">
        <v>56</v>
      </c>
      <c r="C938" s="78" t="s">
        <v>745</v>
      </c>
      <c r="D938" s="78" t="s">
        <v>575</v>
      </c>
      <c r="E938" s="79" t="str">
        <f>+IF(C938&lt;&gt;"",VLOOKUP(MID(C938,18,5),NIVELES!$A$133:$B$213,2,0),"")</f>
        <v>NAPO</v>
      </c>
      <c r="F938" s="80" t="s">
        <v>79</v>
      </c>
      <c r="G938" s="81" t="str">
        <f>+IF(F938&lt;&gt;"",VLOOKUP(F938,NIVELES!$A$246:$C$464,3,0),"")</f>
        <v xml:space="preserve"> </v>
      </c>
      <c r="H938" s="82" t="s">
        <v>1023</v>
      </c>
      <c r="I938" s="78" t="s">
        <v>2367</v>
      </c>
      <c r="J938" s="78" t="s">
        <v>2365</v>
      </c>
      <c r="K938" s="78" t="s">
        <v>2366</v>
      </c>
      <c r="L938" s="78" t="s">
        <v>1791</v>
      </c>
      <c r="M938" s="78" t="s">
        <v>1791</v>
      </c>
      <c r="N938" s="78" t="s">
        <v>1791</v>
      </c>
      <c r="O938" s="78" t="s">
        <v>2372</v>
      </c>
      <c r="P938" s="82">
        <v>10</v>
      </c>
      <c r="Q938" s="78" t="s">
        <v>2301</v>
      </c>
      <c r="R938" s="82">
        <v>0</v>
      </c>
      <c r="S938" s="82">
        <v>0</v>
      </c>
      <c r="T938" s="82">
        <v>1</v>
      </c>
      <c r="U938" s="82">
        <v>1</v>
      </c>
      <c r="V938" s="82">
        <v>1</v>
      </c>
      <c r="W938" s="82">
        <v>1</v>
      </c>
      <c r="X938" s="82">
        <v>1</v>
      </c>
      <c r="Y938" s="82">
        <v>1</v>
      </c>
      <c r="Z938" s="82">
        <v>1</v>
      </c>
      <c r="AA938" s="82">
        <v>1</v>
      </c>
      <c r="AB938" s="82">
        <v>1</v>
      </c>
      <c r="AC938" s="82">
        <v>1</v>
      </c>
      <c r="AD938" s="85" t="str">
        <f>IF(A938&lt;&gt;"",IF(D938="DIRECCIÓN_DE_TRANSFERENCIAS","280 0031",VLOOKUP(C938,NIVELES!$A$14:$B$105,2,0)),"")</f>
        <v>280 2000</v>
      </c>
      <c r="AE938" s="86" t="s">
        <v>322</v>
      </c>
      <c r="AF938" s="86" t="s">
        <v>369</v>
      </c>
      <c r="AG938" s="79" t="str">
        <f>+IF(AF938&lt;&gt;"",VLOOKUP(AF938,NIVELES!$A$666:$B$673,2,0),"")</f>
        <v>ADMINISTRACIÓN_CENTRAL</v>
      </c>
      <c r="AH938" s="78" t="s">
        <v>322</v>
      </c>
      <c r="AI938" s="79" t="str">
        <f>IF(AH938&lt;&gt;"",VLOOKUP(CONCATENATE(AG938,AH938),NIVELES!$B$676:$C$745,2,0),"")</f>
        <v>Administración De La Gestión Administrativa Financiera</v>
      </c>
      <c r="AJ938" s="78" t="s">
        <v>517</v>
      </c>
      <c r="AK938" s="79" t="str">
        <f>+IF(AJ938&lt;&gt;"",VLOOKUP(AJ938,NIVELES!$A$816:$B$892,2,0),"")</f>
        <v>NO APLICA</v>
      </c>
      <c r="AL938" s="78" t="s">
        <v>554</v>
      </c>
      <c r="AM938" s="78">
        <v>530405</v>
      </c>
      <c r="AN938" s="79" t="str">
        <f>IF(AM938&lt;&gt;"",+VLOOKUP(AM938,NIVELES!$A$1652:$B$2466,2,0),"")</f>
        <v>Vehículos (Mantenimiento y Reparación)</v>
      </c>
      <c r="AO938" s="87">
        <v>5239</v>
      </c>
      <c r="AP938" s="88">
        <v>0</v>
      </c>
      <c r="AQ938" s="88"/>
      <c r="AR938" s="88">
        <v>523.9</v>
      </c>
      <c r="AS938" s="88">
        <v>523.9</v>
      </c>
      <c r="AT938" s="88">
        <v>523.9</v>
      </c>
      <c r="AU938" s="88">
        <v>523.9</v>
      </c>
      <c r="AV938" s="88">
        <v>523.9</v>
      </c>
      <c r="AW938" s="88">
        <v>523.9</v>
      </c>
      <c r="AX938" s="88">
        <v>523.9</v>
      </c>
      <c r="AY938" s="88">
        <v>523.9</v>
      </c>
      <c r="AZ938" s="88">
        <v>523.9</v>
      </c>
      <c r="BA938" s="88">
        <v>523.90000000000055</v>
      </c>
      <c r="BB938" s="89">
        <f t="shared" si="55"/>
        <v>5239</v>
      </c>
      <c r="BC938" s="90" t="str">
        <f t="shared" si="54"/>
        <v>OK</v>
      </c>
      <c r="BD938" s="91" t="str">
        <f t="shared" si="56"/>
        <v xml:space="preserve">                  </v>
      </c>
      <c r="BE938" s="92">
        <f t="shared" si="57"/>
        <v>10</v>
      </c>
    </row>
    <row r="939" spans="1:57" s="74" customFormat="1" ht="50.1" customHeight="1" x14ac:dyDescent="0.2">
      <c r="A939" s="78" t="s">
        <v>55</v>
      </c>
      <c r="B939" s="78" t="s">
        <v>56</v>
      </c>
      <c r="C939" s="78" t="s">
        <v>745</v>
      </c>
      <c r="D939" s="78" t="s">
        <v>575</v>
      </c>
      <c r="E939" s="79" t="str">
        <f>+IF(C939&lt;&gt;"",VLOOKUP(MID(C939,18,5),NIVELES!$A$133:$B$213,2,0),"")</f>
        <v>NAPO</v>
      </c>
      <c r="F939" s="80" t="s">
        <v>79</v>
      </c>
      <c r="G939" s="81" t="str">
        <f>+IF(F939&lt;&gt;"",VLOOKUP(F939,NIVELES!$A$246:$C$464,3,0),"")</f>
        <v xml:space="preserve"> </v>
      </c>
      <c r="H939" s="82" t="s">
        <v>1023</v>
      </c>
      <c r="I939" s="78" t="s">
        <v>2367</v>
      </c>
      <c r="J939" s="78" t="s">
        <v>2365</v>
      </c>
      <c r="K939" s="78" t="s">
        <v>2366</v>
      </c>
      <c r="L939" s="78" t="s">
        <v>1791</v>
      </c>
      <c r="M939" s="78" t="s">
        <v>1791</v>
      </c>
      <c r="N939" s="78" t="s">
        <v>1791</v>
      </c>
      <c r="O939" s="78" t="s">
        <v>2302</v>
      </c>
      <c r="P939" s="82">
        <v>1</v>
      </c>
      <c r="Q939" s="78" t="s">
        <v>2301</v>
      </c>
      <c r="R939" s="82">
        <v>0</v>
      </c>
      <c r="S939" s="82">
        <v>0</v>
      </c>
      <c r="T939" s="82">
        <v>0</v>
      </c>
      <c r="U939" s="82">
        <v>0</v>
      </c>
      <c r="V939" s="82">
        <v>1</v>
      </c>
      <c r="W939" s="82">
        <v>0</v>
      </c>
      <c r="X939" s="82">
        <v>0</v>
      </c>
      <c r="Y939" s="82">
        <v>0</v>
      </c>
      <c r="Z939" s="82">
        <v>0</v>
      </c>
      <c r="AA939" s="82">
        <v>0</v>
      </c>
      <c r="AB939" s="82">
        <v>0</v>
      </c>
      <c r="AC939" s="82">
        <v>0</v>
      </c>
      <c r="AD939" s="85" t="str">
        <f>IF(A939&lt;&gt;"",IF(D939="DIRECCIÓN_DE_TRANSFERENCIAS","280 0031",VLOOKUP(C939,NIVELES!$A$14:$B$105,2,0)),"")</f>
        <v>280 2000</v>
      </c>
      <c r="AE939" s="86" t="s">
        <v>322</v>
      </c>
      <c r="AF939" s="86" t="s">
        <v>369</v>
      </c>
      <c r="AG939" s="79" t="str">
        <f>+IF(AF939&lt;&gt;"",VLOOKUP(AF939,NIVELES!$A$666:$B$673,2,0),"")</f>
        <v>ADMINISTRACIÓN_CENTRAL</v>
      </c>
      <c r="AH939" s="78" t="s">
        <v>322</v>
      </c>
      <c r="AI939" s="79" t="str">
        <f>IF(AH939&lt;&gt;"",VLOOKUP(CONCATENATE(AG939,AH939),NIVELES!$B$676:$C$745,2,0),"")</f>
        <v>Administración De La Gestión Administrativa Financiera</v>
      </c>
      <c r="AJ939" s="78" t="s">
        <v>517</v>
      </c>
      <c r="AK939" s="79" t="str">
        <f>+IF(AJ939&lt;&gt;"",VLOOKUP(AJ939,NIVELES!$A$816:$B$892,2,0),"")</f>
        <v>NO APLICA</v>
      </c>
      <c r="AL939" s="78" t="s">
        <v>554</v>
      </c>
      <c r="AM939" s="78">
        <v>530209</v>
      </c>
      <c r="AN939" s="79" t="str">
        <f>IF(AM939&lt;&gt;"",+VLOOKUP(AM939,NIVELES!$A$1652:$B$2466,2,0),"")</f>
        <v>Servicios de Aseo; Lavado de Vestimenta de Trabajo; Fumigación, Desinfección y Limpieza de Instalaciones</v>
      </c>
      <c r="AO939" s="87">
        <v>982</v>
      </c>
      <c r="AP939" s="88">
        <v>0</v>
      </c>
      <c r="AQ939" s="88"/>
      <c r="AR939" s="88">
        <v>0</v>
      </c>
      <c r="AS939" s="88">
        <v>0</v>
      </c>
      <c r="AT939" s="88">
        <v>982</v>
      </c>
      <c r="AU939" s="88">
        <v>0</v>
      </c>
      <c r="AV939" s="88">
        <v>0</v>
      </c>
      <c r="AW939" s="88">
        <v>0</v>
      </c>
      <c r="AX939" s="88">
        <v>0</v>
      </c>
      <c r="AY939" s="88">
        <v>0</v>
      </c>
      <c r="AZ939" s="88">
        <v>0</v>
      </c>
      <c r="BA939" s="88">
        <v>0</v>
      </c>
      <c r="BB939" s="89">
        <f t="shared" si="55"/>
        <v>982</v>
      </c>
      <c r="BC939" s="90" t="str">
        <f t="shared" si="54"/>
        <v>OK</v>
      </c>
      <c r="BD939" s="91" t="str">
        <f t="shared" si="56"/>
        <v xml:space="preserve">                  </v>
      </c>
      <c r="BE939" s="92">
        <f t="shared" si="57"/>
        <v>1</v>
      </c>
    </row>
    <row r="940" spans="1:57" s="74" customFormat="1" ht="50.1" customHeight="1" x14ac:dyDescent="0.2">
      <c r="A940" s="78" t="s">
        <v>55</v>
      </c>
      <c r="B940" s="78" t="s">
        <v>56</v>
      </c>
      <c r="C940" s="78" t="s">
        <v>745</v>
      </c>
      <c r="D940" s="78" t="s">
        <v>575</v>
      </c>
      <c r="E940" s="79" t="str">
        <f>+IF(C940&lt;&gt;"",VLOOKUP(MID(C940,18,5),NIVELES!$A$133:$B$213,2,0),"")</f>
        <v>NAPO</v>
      </c>
      <c r="F940" s="80" t="s">
        <v>79</v>
      </c>
      <c r="G940" s="81" t="str">
        <f>+IF(F940&lt;&gt;"",VLOOKUP(F940,NIVELES!$A$246:$C$464,3,0),"")</f>
        <v xml:space="preserve"> </v>
      </c>
      <c r="H940" s="82" t="s">
        <v>1023</v>
      </c>
      <c r="I940" s="78" t="s">
        <v>2367</v>
      </c>
      <c r="J940" s="78" t="s">
        <v>2365</v>
      </c>
      <c r="K940" s="78" t="s">
        <v>2366</v>
      </c>
      <c r="L940" s="78" t="s">
        <v>1791</v>
      </c>
      <c r="M940" s="78" t="s">
        <v>1791</v>
      </c>
      <c r="N940" s="78" t="s">
        <v>1791</v>
      </c>
      <c r="O940" s="78" t="s">
        <v>2373</v>
      </c>
      <c r="P940" s="82">
        <v>1</v>
      </c>
      <c r="Q940" s="78" t="s">
        <v>2301</v>
      </c>
      <c r="R940" s="82">
        <v>0</v>
      </c>
      <c r="S940" s="82">
        <v>0</v>
      </c>
      <c r="T940" s="82">
        <v>0</v>
      </c>
      <c r="U940" s="82">
        <v>0</v>
      </c>
      <c r="V940" s="82">
        <v>0</v>
      </c>
      <c r="W940" s="82">
        <v>1</v>
      </c>
      <c r="X940" s="82">
        <v>0</v>
      </c>
      <c r="Y940" s="82">
        <v>0</v>
      </c>
      <c r="Z940" s="82">
        <v>0</v>
      </c>
      <c r="AA940" s="82">
        <v>0</v>
      </c>
      <c r="AB940" s="82">
        <v>0</v>
      </c>
      <c r="AC940" s="82">
        <v>0</v>
      </c>
      <c r="AD940" s="85" t="str">
        <f>IF(A940&lt;&gt;"",IF(D940="DIRECCIÓN_DE_TRANSFERENCIAS","280 0031",VLOOKUP(C940,NIVELES!$A$14:$B$105,2,0)),"")</f>
        <v>280 2000</v>
      </c>
      <c r="AE940" s="86" t="s">
        <v>322</v>
      </c>
      <c r="AF940" s="86" t="s">
        <v>369</v>
      </c>
      <c r="AG940" s="79" t="str">
        <f>+IF(AF940&lt;&gt;"",VLOOKUP(AF940,NIVELES!$A$666:$B$673,2,0),"")</f>
        <v>ADMINISTRACIÓN_CENTRAL</v>
      </c>
      <c r="AH940" s="78" t="s">
        <v>322</v>
      </c>
      <c r="AI940" s="79" t="str">
        <f>IF(AH940&lt;&gt;"",VLOOKUP(CONCATENATE(AG940,AH940),NIVELES!$B$676:$C$745,2,0),"")</f>
        <v>Administración De La Gestión Administrativa Financiera</v>
      </c>
      <c r="AJ940" s="78" t="s">
        <v>517</v>
      </c>
      <c r="AK940" s="79" t="str">
        <f>+IF(AJ940&lt;&gt;"",VLOOKUP(AJ940,NIVELES!$A$816:$B$892,2,0),"")</f>
        <v>NO APLICA</v>
      </c>
      <c r="AL940" s="78" t="s">
        <v>554</v>
      </c>
      <c r="AM940" s="78">
        <v>530704</v>
      </c>
      <c r="AN940" s="79" t="str">
        <f>IF(AM940&lt;&gt;"",+VLOOKUP(AM940,NIVELES!$A$1652:$B$2466,2,0),"")</f>
        <v>Mantenimiento y Reparación de Equipos y Sistemas Informáticos</v>
      </c>
      <c r="AO940" s="87">
        <v>4000</v>
      </c>
      <c r="AP940" s="88">
        <v>0</v>
      </c>
      <c r="AQ940" s="88"/>
      <c r="AR940" s="88">
        <v>0</v>
      </c>
      <c r="AS940" s="88">
        <v>0</v>
      </c>
      <c r="AT940" s="88">
        <v>0</v>
      </c>
      <c r="AU940" s="88">
        <v>4000</v>
      </c>
      <c r="AV940" s="88">
        <v>0</v>
      </c>
      <c r="AW940" s="88">
        <v>0</v>
      </c>
      <c r="AX940" s="88">
        <v>0</v>
      </c>
      <c r="AY940" s="88">
        <v>0</v>
      </c>
      <c r="AZ940" s="88">
        <v>0</v>
      </c>
      <c r="BA940" s="88">
        <v>0</v>
      </c>
      <c r="BB940" s="89">
        <f t="shared" si="55"/>
        <v>4000</v>
      </c>
      <c r="BC940" s="90" t="str">
        <f t="shared" si="54"/>
        <v>OK</v>
      </c>
      <c r="BD940" s="91" t="str">
        <f t="shared" si="56"/>
        <v xml:space="preserve">                  </v>
      </c>
      <c r="BE940" s="92">
        <f t="shared" si="57"/>
        <v>1</v>
      </c>
    </row>
    <row r="941" spans="1:57" s="74" customFormat="1" ht="50.1" customHeight="1" x14ac:dyDescent="0.2">
      <c r="A941" s="78" t="s">
        <v>55</v>
      </c>
      <c r="B941" s="78" t="s">
        <v>56</v>
      </c>
      <c r="C941" s="78" t="s">
        <v>745</v>
      </c>
      <c r="D941" s="78" t="s">
        <v>575</v>
      </c>
      <c r="E941" s="79" t="str">
        <f>+IF(C941&lt;&gt;"",VLOOKUP(MID(C941,18,5),NIVELES!$A$133:$B$213,2,0),"")</f>
        <v>NAPO</v>
      </c>
      <c r="F941" s="80" t="s">
        <v>79</v>
      </c>
      <c r="G941" s="81" t="str">
        <f>+IF(F941&lt;&gt;"",VLOOKUP(F941,NIVELES!$A$246:$C$464,3,0),"")</f>
        <v xml:space="preserve"> </v>
      </c>
      <c r="H941" s="82" t="s">
        <v>1023</v>
      </c>
      <c r="I941" s="78" t="s">
        <v>2367</v>
      </c>
      <c r="J941" s="78" t="s">
        <v>2365</v>
      </c>
      <c r="K941" s="78" t="s">
        <v>2366</v>
      </c>
      <c r="L941" s="78" t="s">
        <v>1791</v>
      </c>
      <c r="M941" s="78" t="s">
        <v>1791</v>
      </c>
      <c r="N941" s="78" t="s">
        <v>1791</v>
      </c>
      <c r="O941" s="78" t="s">
        <v>2306</v>
      </c>
      <c r="P941" s="82">
        <v>2</v>
      </c>
      <c r="Q941" s="78" t="s">
        <v>2301</v>
      </c>
      <c r="R941" s="82">
        <v>0</v>
      </c>
      <c r="S941" s="82">
        <v>0</v>
      </c>
      <c r="T941" s="82">
        <v>1</v>
      </c>
      <c r="U941" s="82">
        <v>0</v>
      </c>
      <c r="V941" s="82">
        <v>0</v>
      </c>
      <c r="W941" s="82">
        <v>0</v>
      </c>
      <c r="X941" s="82">
        <v>0</v>
      </c>
      <c r="Y941" s="82">
        <v>0</v>
      </c>
      <c r="Z941" s="82">
        <v>0</v>
      </c>
      <c r="AA941" s="82">
        <v>0</v>
      </c>
      <c r="AB941" s="82">
        <v>1</v>
      </c>
      <c r="AC941" s="82">
        <v>0</v>
      </c>
      <c r="AD941" s="85" t="str">
        <f>IF(A941&lt;&gt;"",IF(D941="DIRECCIÓN_DE_TRANSFERENCIAS","280 0031",VLOOKUP(C941,NIVELES!$A$14:$B$105,2,0)),"")</f>
        <v>280 2000</v>
      </c>
      <c r="AE941" s="86" t="s">
        <v>322</v>
      </c>
      <c r="AF941" s="86" t="s">
        <v>369</v>
      </c>
      <c r="AG941" s="79" t="str">
        <f>+IF(AF941&lt;&gt;"",VLOOKUP(AF941,NIVELES!$A$666:$B$673,2,0),"")</f>
        <v>ADMINISTRACIÓN_CENTRAL</v>
      </c>
      <c r="AH941" s="78" t="s">
        <v>322</v>
      </c>
      <c r="AI941" s="79" t="str">
        <f>IF(AH941&lt;&gt;"",VLOOKUP(CONCATENATE(AG941,AH941),NIVELES!$B$676:$C$745,2,0),"")</f>
        <v>Administración De La Gestión Administrativa Financiera</v>
      </c>
      <c r="AJ941" s="78" t="s">
        <v>517</v>
      </c>
      <c r="AK941" s="79" t="str">
        <f>+IF(AJ941&lt;&gt;"",VLOOKUP(AJ941,NIVELES!$A$816:$B$892,2,0),"")</f>
        <v>NO APLICA</v>
      </c>
      <c r="AL941" s="78" t="s">
        <v>554</v>
      </c>
      <c r="AM941" s="78">
        <v>530802</v>
      </c>
      <c r="AN941" s="79" t="str">
        <f>IF(AM941&lt;&gt;"",+VLOOKUP(AM941,NIVELES!$A$1652:$B$2466,2,0),"")</f>
        <v>Vestuario, Lencería, Prendas de Protección; y, Accesorios para Uniformes Militares y Policiales; y, Carpas</v>
      </c>
      <c r="AO941" s="87">
        <v>8000</v>
      </c>
      <c r="AP941" s="88">
        <v>0</v>
      </c>
      <c r="AQ941" s="88"/>
      <c r="AR941" s="88">
        <v>4500</v>
      </c>
      <c r="AS941" s="88">
        <v>0</v>
      </c>
      <c r="AT941" s="88">
        <v>0</v>
      </c>
      <c r="AU941" s="88">
        <v>0</v>
      </c>
      <c r="AV941" s="88">
        <v>0</v>
      </c>
      <c r="AW941" s="88">
        <v>0</v>
      </c>
      <c r="AX941" s="88">
        <v>0</v>
      </c>
      <c r="AY941" s="88">
        <v>0</v>
      </c>
      <c r="AZ941" s="88">
        <v>3500</v>
      </c>
      <c r="BA941" s="88">
        <v>0</v>
      </c>
      <c r="BB941" s="89">
        <f t="shared" si="55"/>
        <v>8000</v>
      </c>
      <c r="BC941" s="90" t="str">
        <f t="shared" si="54"/>
        <v>OK</v>
      </c>
      <c r="BD941" s="91" t="str">
        <f t="shared" si="56"/>
        <v xml:space="preserve">                  </v>
      </c>
      <c r="BE941" s="92">
        <f t="shared" si="57"/>
        <v>2</v>
      </c>
    </row>
    <row r="942" spans="1:57" s="74" customFormat="1" ht="50.1" customHeight="1" x14ac:dyDescent="0.2">
      <c r="A942" s="78" t="s">
        <v>55</v>
      </c>
      <c r="B942" s="78" t="s">
        <v>56</v>
      </c>
      <c r="C942" s="78" t="s">
        <v>745</v>
      </c>
      <c r="D942" s="78" t="s">
        <v>575</v>
      </c>
      <c r="E942" s="79" t="str">
        <f>+IF(C942&lt;&gt;"",VLOOKUP(MID(C942,18,5),NIVELES!$A$133:$B$213,2,0),"")</f>
        <v>NAPO</v>
      </c>
      <c r="F942" s="80" t="s">
        <v>79</v>
      </c>
      <c r="G942" s="81" t="str">
        <f>+IF(F942&lt;&gt;"",VLOOKUP(F942,NIVELES!$A$246:$C$464,3,0),"")</f>
        <v xml:space="preserve"> </v>
      </c>
      <c r="H942" s="82" t="s">
        <v>1023</v>
      </c>
      <c r="I942" s="78" t="s">
        <v>2367</v>
      </c>
      <c r="J942" s="78" t="s">
        <v>2365</v>
      </c>
      <c r="K942" s="78" t="s">
        <v>2366</v>
      </c>
      <c r="L942" s="78" t="s">
        <v>1791</v>
      </c>
      <c r="M942" s="78" t="s">
        <v>1791</v>
      </c>
      <c r="N942" s="78" t="s">
        <v>1791</v>
      </c>
      <c r="O942" s="78" t="s">
        <v>2307</v>
      </c>
      <c r="P942" s="82">
        <v>1</v>
      </c>
      <c r="Q942" s="78" t="s">
        <v>2301</v>
      </c>
      <c r="R942" s="82">
        <v>0</v>
      </c>
      <c r="S942" s="82">
        <v>0</v>
      </c>
      <c r="T942" s="82">
        <v>0</v>
      </c>
      <c r="U942" s="82">
        <v>0</v>
      </c>
      <c r="V942" s="82">
        <v>0</v>
      </c>
      <c r="W942" s="82">
        <v>0</v>
      </c>
      <c r="X942" s="82">
        <v>1</v>
      </c>
      <c r="Y942" s="82">
        <v>0</v>
      </c>
      <c r="Z942" s="82">
        <v>0</v>
      </c>
      <c r="AA942" s="82">
        <v>0</v>
      </c>
      <c r="AB942" s="82">
        <v>0</v>
      </c>
      <c r="AC942" s="82">
        <v>0</v>
      </c>
      <c r="AD942" s="85" t="str">
        <f>IF(A942&lt;&gt;"",IF(D942="DIRECCIÓN_DE_TRANSFERENCIAS","280 0031",VLOOKUP(C942,NIVELES!$A$14:$B$105,2,0)),"")</f>
        <v>280 2000</v>
      </c>
      <c r="AE942" s="86" t="s">
        <v>322</v>
      </c>
      <c r="AF942" s="86" t="s">
        <v>369</v>
      </c>
      <c r="AG942" s="79" t="str">
        <f>+IF(AF942&lt;&gt;"",VLOOKUP(AF942,NIVELES!$A$666:$B$673,2,0),"")</f>
        <v>ADMINISTRACIÓN_CENTRAL</v>
      </c>
      <c r="AH942" s="78" t="s">
        <v>322</v>
      </c>
      <c r="AI942" s="79" t="str">
        <f>IF(AH942&lt;&gt;"",VLOOKUP(CONCATENATE(AG942,AH942),NIVELES!$B$676:$C$745,2,0),"")</f>
        <v>Administración De La Gestión Administrativa Financiera</v>
      </c>
      <c r="AJ942" s="78" t="s">
        <v>517</v>
      </c>
      <c r="AK942" s="79" t="str">
        <f>+IF(AJ942&lt;&gt;"",VLOOKUP(AJ942,NIVELES!$A$816:$B$892,2,0),"")</f>
        <v>NO APLICA</v>
      </c>
      <c r="AL942" s="78" t="s">
        <v>554</v>
      </c>
      <c r="AM942" s="78">
        <v>530804</v>
      </c>
      <c r="AN942" s="79" t="str">
        <f>IF(AM942&lt;&gt;"",+VLOOKUP(AM942,NIVELES!$A$1652:$B$2466,2,0),"")</f>
        <v>Materiales de Oficina</v>
      </c>
      <c r="AO942" s="87">
        <v>6000</v>
      </c>
      <c r="AP942" s="88">
        <v>0</v>
      </c>
      <c r="AQ942" s="88"/>
      <c r="AR942" s="88">
        <v>0</v>
      </c>
      <c r="AS942" s="88">
        <v>0</v>
      </c>
      <c r="AT942" s="88">
        <v>0</v>
      </c>
      <c r="AU942" s="88">
        <v>0</v>
      </c>
      <c r="AV942" s="88">
        <v>6000</v>
      </c>
      <c r="AW942" s="88">
        <v>0</v>
      </c>
      <c r="AX942" s="88">
        <v>0</v>
      </c>
      <c r="AY942" s="88">
        <v>0</v>
      </c>
      <c r="AZ942" s="88">
        <v>0</v>
      </c>
      <c r="BA942" s="88">
        <v>0</v>
      </c>
      <c r="BB942" s="89">
        <f t="shared" si="55"/>
        <v>6000</v>
      </c>
      <c r="BC942" s="90" t="str">
        <f t="shared" si="54"/>
        <v>OK</v>
      </c>
      <c r="BD942" s="91" t="str">
        <f t="shared" si="56"/>
        <v xml:space="preserve">                  </v>
      </c>
      <c r="BE942" s="92">
        <f t="shared" si="57"/>
        <v>1</v>
      </c>
    </row>
    <row r="943" spans="1:57" s="74" customFormat="1" ht="50.1" customHeight="1" x14ac:dyDescent="0.2">
      <c r="A943" s="78" t="s">
        <v>55</v>
      </c>
      <c r="B943" s="78" t="s">
        <v>56</v>
      </c>
      <c r="C943" s="78" t="s">
        <v>745</v>
      </c>
      <c r="D943" s="78" t="s">
        <v>575</v>
      </c>
      <c r="E943" s="79" t="str">
        <f>+IF(C943&lt;&gt;"",VLOOKUP(MID(C943,18,5),NIVELES!$A$133:$B$213,2,0),"")</f>
        <v>NAPO</v>
      </c>
      <c r="F943" s="80" t="s">
        <v>79</v>
      </c>
      <c r="G943" s="81" t="str">
        <f>+IF(F943&lt;&gt;"",VLOOKUP(F943,NIVELES!$A$246:$C$464,3,0),"")</f>
        <v xml:space="preserve"> </v>
      </c>
      <c r="H943" s="82" t="s">
        <v>1023</v>
      </c>
      <c r="I943" s="78" t="s">
        <v>2367</v>
      </c>
      <c r="J943" s="78" t="s">
        <v>2365</v>
      </c>
      <c r="K943" s="78" t="s">
        <v>2366</v>
      </c>
      <c r="L943" s="78" t="s">
        <v>1791</v>
      </c>
      <c r="M943" s="78" t="s">
        <v>1791</v>
      </c>
      <c r="N943" s="78" t="s">
        <v>1791</v>
      </c>
      <c r="O943" s="78" t="s">
        <v>2308</v>
      </c>
      <c r="P943" s="82">
        <v>1</v>
      </c>
      <c r="Q943" s="78" t="s">
        <v>2301</v>
      </c>
      <c r="R943" s="82">
        <v>0</v>
      </c>
      <c r="S943" s="82">
        <v>0</v>
      </c>
      <c r="T943" s="82">
        <v>1</v>
      </c>
      <c r="U943" s="82">
        <v>0</v>
      </c>
      <c r="V943" s="82">
        <v>0</v>
      </c>
      <c r="W943" s="82">
        <v>0</v>
      </c>
      <c r="X943" s="82">
        <v>0</v>
      </c>
      <c r="Y943" s="82">
        <v>0</v>
      </c>
      <c r="Z943" s="82">
        <v>0</v>
      </c>
      <c r="AA943" s="82">
        <v>0</v>
      </c>
      <c r="AB943" s="82">
        <v>0</v>
      </c>
      <c r="AC943" s="82">
        <v>0</v>
      </c>
      <c r="AD943" s="85" t="str">
        <f>IF(A943&lt;&gt;"",IF(D943="DIRECCIÓN_DE_TRANSFERENCIAS","280 0031",VLOOKUP(C943,NIVELES!$A$14:$B$105,2,0)),"")</f>
        <v>280 2000</v>
      </c>
      <c r="AE943" s="86" t="s">
        <v>322</v>
      </c>
      <c r="AF943" s="86" t="s">
        <v>369</v>
      </c>
      <c r="AG943" s="79" t="str">
        <f>+IF(AF943&lt;&gt;"",VLOOKUP(AF943,NIVELES!$A$666:$B$673,2,0),"")</f>
        <v>ADMINISTRACIÓN_CENTRAL</v>
      </c>
      <c r="AH943" s="78" t="s">
        <v>322</v>
      </c>
      <c r="AI943" s="79" t="str">
        <f>IF(AH943&lt;&gt;"",VLOOKUP(CONCATENATE(AG943,AH943),NIVELES!$B$676:$C$745,2,0),"")</f>
        <v>Administración De La Gestión Administrativa Financiera</v>
      </c>
      <c r="AJ943" s="78" t="s">
        <v>517</v>
      </c>
      <c r="AK943" s="79" t="str">
        <f>+IF(AJ943&lt;&gt;"",VLOOKUP(AJ943,NIVELES!$A$816:$B$892,2,0),"")</f>
        <v>NO APLICA</v>
      </c>
      <c r="AL943" s="78" t="s">
        <v>554</v>
      </c>
      <c r="AM943" s="78">
        <v>530805</v>
      </c>
      <c r="AN943" s="79" t="str">
        <f>IF(AM943&lt;&gt;"",+VLOOKUP(AM943,NIVELES!$A$1652:$B$2466,2,0),"")</f>
        <v>Materiales de Aseo</v>
      </c>
      <c r="AO943" s="87">
        <v>2000</v>
      </c>
      <c r="AP943" s="88">
        <v>0</v>
      </c>
      <c r="AQ943" s="88"/>
      <c r="AR943" s="88">
        <v>2000</v>
      </c>
      <c r="AS943" s="88">
        <v>0</v>
      </c>
      <c r="AT943" s="88">
        <v>0</v>
      </c>
      <c r="AU943" s="88">
        <v>0</v>
      </c>
      <c r="AV943" s="88">
        <v>0</v>
      </c>
      <c r="AW943" s="88">
        <v>0</v>
      </c>
      <c r="AX943" s="88">
        <v>0</v>
      </c>
      <c r="AY943" s="88">
        <v>0</v>
      </c>
      <c r="AZ943" s="88">
        <v>0</v>
      </c>
      <c r="BA943" s="88">
        <v>0</v>
      </c>
      <c r="BB943" s="89">
        <f t="shared" si="55"/>
        <v>2000</v>
      </c>
      <c r="BC943" s="90" t="str">
        <f t="shared" si="54"/>
        <v>OK</v>
      </c>
      <c r="BD943" s="91" t="str">
        <f t="shared" si="56"/>
        <v xml:space="preserve">                  </v>
      </c>
      <c r="BE943" s="92">
        <f t="shared" si="57"/>
        <v>1</v>
      </c>
    </row>
    <row r="944" spans="1:57" s="74" customFormat="1" ht="50.1" customHeight="1" x14ac:dyDescent="0.2">
      <c r="A944" s="78" t="s">
        <v>55</v>
      </c>
      <c r="B944" s="78" t="s">
        <v>56</v>
      </c>
      <c r="C944" s="78" t="s">
        <v>745</v>
      </c>
      <c r="D944" s="78" t="s">
        <v>575</v>
      </c>
      <c r="E944" s="79" t="str">
        <f>+IF(C944&lt;&gt;"",VLOOKUP(MID(C944,18,5),NIVELES!$A$133:$B$213,2,0),"")</f>
        <v>NAPO</v>
      </c>
      <c r="F944" s="80" t="s">
        <v>79</v>
      </c>
      <c r="G944" s="81" t="str">
        <f>+IF(F944&lt;&gt;"",VLOOKUP(F944,NIVELES!$A$246:$C$464,3,0),"")</f>
        <v xml:space="preserve"> </v>
      </c>
      <c r="H944" s="82" t="s">
        <v>1023</v>
      </c>
      <c r="I944" s="78" t="s">
        <v>2367</v>
      </c>
      <c r="J944" s="78" t="s">
        <v>2365</v>
      </c>
      <c r="K944" s="78" t="s">
        <v>2366</v>
      </c>
      <c r="L944" s="78" t="s">
        <v>1791</v>
      </c>
      <c r="M944" s="78" t="s">
        <v>1791</v>
      </c>
      <c r="N944" s="78" t="s">
        <v>1791</v>
      </c>
      <c r="O944" s="78" t="s">
        <v>2356</v>
      </c>
      <c r="P944" s="82">
        <v>10</v>
      </c>
      <c r="Q944" s="78" t="s">
        <v>2301</v>
      </c>
      <c r="R944" s="82">
        <v>0</v>
      </c>
      <c r="S944" s="82">
        <v>0</v>
      </c>
      <c r="T944" s="82">
        <v>1</v>
      </c>
      <c r="U944" s="82">
        <v>1</v>
      </c>
      <c r="V944" s="82">
        <v>1</v>
      </c>
      <c r="W944" s="82">
        <v>1</v>
      </c>
      <c r="X944" s="82">
        <v>1</v>
      </c>
      <c r="Y944" s="82">
        <v>1</v>
      </c>
      <c r="Z944" s="82">
        <v>1</v>
      </c>
      <c r="AA944" s="82">
        <v>1</v>
      </c>
      <c r="AB944" s="82">
        <v>1</v>
      </c>
      <c r="AC944" s="82">
        <v>1</v>
      </c>
      <c r="AD944" s="85" t="str">
        <f>IF(A944&lt;&gt;"",IF(D944="DIRECCIÓN_DE_TRANSFERENCIAS","280 0031",VLOOKUP(C944,NIVELES!$A$14:$B$105,2,0)),"")</f>
        <v>280 2000</v>
      </c>
      <c r="AE944" s="86" t="s">
        <v>322</v>
      </c>
      <c r="AF944" s="86" t="s">
        <v>369</v>
      </c>
      <c r="AG944" s="79" t="str">
        <f>+IF(AF944&lt;&gt;"",VLOOKUP(AF944,NIVELES!$A$666:$B$673,2,0),"")</f>
        <v>ADMINISTRACIÓN_CENTRAL</v>
      </c>
      <c r="AH944" s="78" t="s">
        <v>322</v>
      </c>
      <c r="AI944" s="79" t="str">
        <f>IF(AH944&lt;&gt;"",VLOOKUP(CONCATENATE(AG944,AH944),NIVELES!$B$676:$C$745,2,0),"")</f>
        <v>Administración De La Gestión Administrativa Financiera</v>
      </c>
      <c r="AJ944" s="78" t="s">
        <v>517</v>
      </c>
      <c r="AK944" s="79" t="str">
        <f>+IF(AJ944&lt;&gt;"",VLOOKUP(AJ944,NIVELES!$A$816:$B$892,2,0),"")</f>
        <v>NO APLICA</v>
      </c>
      <c r="AL944" s="78" t="s">
        <v>554</v>
      </c>
      <c r="AM944" s="78">
        <v>530803</v>
      </c>
      <c r="AN944" s="79" t="str">
        <f>IF(AM944&lt;&gt;"",+VLOOKUP(AM944,NIVELES!$A$1652:$B$2466,2,0),"")</f>
        <v>Combustibles y Lubricantes</v>
      </c>
      <c r="AO944" s="87">
        <v>10100</v>
      </c>
      <c r="AP944" s="88">
        <v>0</v>
      </c>
      <c r="AQ944" s="88"/>
      <c r="AR944" s="88">
        <v>6410</v>
      </c>
      <c r="AS944" s="88">
        <v>410</v>
      </c>
      <c r="AT944" s="88">
        <v>410</v>
      </c>
      <c r="AU944" s="88">
        <v>410</v>
      </c>
      <c r="AV944" s="88">
        <v>410</v>
      </c>
      <c r="AW944" s="88">
        <v>410</v>
      </c>
      <c r="AX944" s="88">
        <v>410</v>
      </c>
      <c r="AY944" s="88">
        <v>410</v>
      </c>
      <c r="AZ944" s="88">
        <v>410</v>
      </c>
      <c r="BA944" s="88">
        <v>410</v>
      </c>
      <c r="BB944" s="89">
        <f t="shared" si="55"/>
        <v>10100</v>
      </c>
      <c r="BC944" s="90" t="str">
        <f t="shared" si="54"/>
        <v>OK</v>
      </c>
      <c r="BD944" s="91" t="str">
        <f t="shared" si="56"/>
        <v xml:space="preserve">                  </v>
      </c>
      <c r="BE944" s="92">
        <f t="shared" si="57"/>
        <v>10</v>
      </c>
    </row>
    <row r="945" spans="1:57" s="74" customFormat="1" ht="50.1" customHeight="1" x14ac:dyDescent="0.2">
      <c r="A945" s="78" t="s">
        <v>55</v>
      </c>
      <c r="B945" s="78" t="s">
        <v>56</v>
      </c>
      <c r="C945" s="78" t="s">
        <v>745</v>
      </c>
      <c r="D945" s="78" t="s">
        <v>575</v>
      </c>
      <c r="E945" s="79" t="str">
        <f>+IF(C945&lt;&gt;"",VLOOKUP(MID(C945,18,5),NIVELES!$A$133:$B$213,2,0),"")</f>
        <v>NAPO</v>
      </c>
      <c r="F945" s="80" t="s">
        <v>79</v>
      </c>
      <c r="G945" s="81" t="str">
        <f>+IF(F945&lt;&gt;"",VLOOKUP(F945,NIVELES!$A$246:$C$464,3,0),"")</f>
        <v xml:space="preserve"> </v>
      </c>
      <c r="H945" s="82" t="s">
        <v>1023</v>
      </c>
      <c r="I945" s="78" t="s">
        <v>2367</v>
      </c>
      <c r="J945" s="78" t="s">
        <v>2365</v>
      </c>
      <c r="K945" s="78" t="s">
        <v>2366</v>
      </c>
      <c r="L945" s="78" t="s">
        <v>1791</v>
      </c>
      <c r="M945" s="78" t="s">
        <v>1791</v>
      </c>
      <c r="N945" s="78" t="s">
        <v>1791</v>
      </c>
      <c r="O945" s="78" t="s">
        <v>2374</v>
      </c>
      <c r="P945" s="82">
        <v>10</v>
      </c>
      <c r="Q945" s="78" t="s">
        <v>2301</v>
      </c>
      <c r="R945" s="82">
        <v>0</v>
      </c>
      <c r="S945" s="82">
        <v>0</v>
      </c>
      <c r="T945" s="82">
        <v>1</v>
      </c>
      <c r="U945" s="82">
        <v>1</v>
      </c>
      <c r="V945" s="82">
        <v>1</v>
      </c>
      <c r="W945" s="82">
        <v>1</v>
      </c>
      <c r="X945" s="82">
        <v>1</v>
      </c>
      <c r="Y945" s="82">
        <v>1</v>
      </c>
      <c r="Z945" s="82">
        <v>1</v>
      </c>
      <c r="AA945" s="82">
        <v>1</v>
      </c>
      <c r="AB945" s="82">
        <v>1</v>
      </c>
      <c r="AC945" s="82">
        <v>1</v>
      </c>
      <c r="AD945" s="85" t="str">
        <f>IF(A945&lt;&gt;"",IF(D945="DIRECCIÓN_DE_TRANSFERENCIAS","280 0031",VLOOKUP(C945,NIVELES!$A$14:$B$105,2,0)),"")</f>
        <v>280 2000</v>
      </c>
      <c r="AE945" s="86" t="s">
        <v>322</v>
      </c>
      <c r="AF945" s="86" t="s">
        <v>369</v>
      </c>
      <c r="AG945" s="79" t="str">
        <f>+IF(AF945&lt;&gt;"",VLOOKUP(AF945,NIVELES!$A$666:$B$673,2,0),"")</f>
        <v>ADMINISTRACIÓN_CENTRAL</v>
      </c>
      <c r="AH945" s="78" t="s">
        <v>322</v>
      </c>
      <c r="AI945" s="79" t="str">
        <f>IF(AH945&lt;&gt;"",VLOOKUP(CONCATENATE(AG945,AH945),NIVELES!$B$676:$C$745,2,0),"")</f>
        <v>Administración De La Gestión Administrativa Financiera</v>
      </c>
      <c r="AJ945" s="78" t="s">
        <v>517</v>
      </c>
      <c r="AK945" s="79" t="str">
        <f>+IF(AJ945&lt;&gt;"",VLOOKUP(AJ945,NIVELES!$A$816:$B$892,2,0),"")</f>
        <v>NO APLICA</v>
      </c>
      <c r="AL945" s="78" t="s">
        <v>554</v>
      </c>
      <c r="AM945" s="78">
        <v>530813</v>
      </c>
      <c r="AN945" s="79" t="str">
        <f>IF(AM945&lt;&gt;"",+VLOOKUP(AM945,NIVELES!$A$1652:$B$2466,2,0),"")</f>
        <v>Repuestos y Accesorios</v>
      </c>
      <c r="AO945" s="87">
        <v>13000</v>
      </c>
      <c r="AP945" s="88">
        <v>0</v>
      </c>
      <c r="AQ945" s="88"/>
      <c r="AR945" s="88">
        <v>1300</v>
      </c>
      <c r="AS945" s="88">
        <v>1300</v>
      </c>
      <c r="AT945" s="88">
        <v>1300</v>
      </c>
      <c r="AU945" s="88">
        <v>1300</v>
      </c>
      <c r="AV945" s="88">
        <v>1300</v>
      </c>
      <c r="AW945" s="88">
        <v>1300</v>
      </c>
      <c r="AX945" s="88">
        <v>1300</v>
      </c>
      <c r="AY945" s="88">
        <v>1300</v>
      </c>
      <c r="AZ945" s="88">
        <v>1300</v>
      </c>
      <c r="BA945" s="88">
        <v>1300</v>
      </c>
      <c r="BB945" s="89">
        <f t="shared" si="55"/>
        <v>13000</v>
      </c>
      <c r="BC945" s="90" t="str">
        <f t="shared" si="54"/>
        <v>OK</v>
      </c>
      <c r="BD945" s="91" t="str">
        <f t="shared" si="56"/>
        <v xml:space="preserve">                  </v>
      </c>
      <c r="BE945" s="92">
        <f t="shared" si="57"/>
        <v>10</v>
      </c>
    </row>
    <row r="946" spans="1:57" s="74" customFormat="1" ht="50.1" customHeight="1" x14ac:dyDescent="0.2">
      <c r="A946" s="78" t="s">
        <v>55</v>
      </c>
      <c r="B946" s="78" t="s">
        <v>56</v>
      </c>
      <c r="C946" s="78" t="s">
        <v>745</v>
      </c>
      <c r="D946" s="78" t="s">
        <v>575</v>
      </c>
      <c r="E946" s="79" t="str">
        <f>+IF(C946&lt;&gt;"",VLOOKUP(MID(C946,18,5),NIVELES!$A$133:$B$213,2,0),"")</f>
        <v>NAPO</v>
      </c>
      <c r="F946" s="80" t="s">
        <v>79</v>
      </c>
      <c r="G946" s="81" t="str">
        <f>+IF(F946&lt;&gt;"",VLOOKUP(F946,NIVELES!$A$246:$C$464,3,0),"")</f>
        <v xml:space="preserve"> </v>
      </c>
      <c r="H946" s="82" t="s">
        <v>1023</v>
      </c>
      <c r="I946" s="78" t="s">
        <v>2367</v>
      </c>
      <c r="J946" s="78" t="s">
        <v>2365</v>
      </c>
      <c r="K946" s="78" t="s">
        <v>2366</v>
      </c>
      <c r="L946" s="78" t="s">
        <v>1791</v>
      </c>
      <c r="M946" s="78" t="s">
        <v>1791</v>
      </c>
      <c r="N946" s="78" t="s">
        <v>1791</v>
      </c>
      <c r="O946" s="78" t="s">
        <v>2375</v>
      </c>
      <c r="P946" s="82">
        <v>1</v>
      </c>
      <c r="Q946" s="78" t="s">
        <v>2376</v>
      </c>
      <c r="R946" s="82">
        <v>0</v>
      </c>
      <c r="S946" s="82">
        <v>0</v>
      </c>
      <c r="T946" s="82">
        <v>0</v>
      </c>
      <c r="U946" s="82">
        <v>0</v>
      </c>
      <c r="V946" s="82">
        <v>0</v>
      </c>
      <c r="W946" s="82">
        <v>0</v>
      </c>
      <c r="X946" s="82">
        <v>1</v>
      </c>
      <c r="Y946" s="82">
        <v>0</v>
      </c>
      <c r="Z946" s="82">
        <v>0</v>
      </c>
      <c r="AA946" s="82">
        <v>0</v>
      </c>
      <c r="AB946" s="82">
        <v>0</v>
      </c>
      <c r="AC946" s="82">
        <v>0</v>
      </c>
      <c r="AD946" s="85" t="str">
        <f>IF(A946&lt;&gt;"",IF(D946="DIRECCIÓN_DE_TRANSFERENCIAS","280 0031",VLOOKUP(C946,NIVELES!$A$14:$B$105,2,0)),"")</f>
        <v>280 2000</v>
      </c>
      <c r="AE946" s="86" t="s">
        <v>322</v>
      </c>
      <c r="AF946" s="86" t="s">
        <v>369</v>
      </c>
      <c r="AG946" s="79" t="str">
        <f>+IF(AF946&lt;&gt;"",VLOOKUP(AF946,NIVELES!$A$666:$B$673,2,0),"")</f>
        <v>ADMINISTRACIÓN_CENTRAL</v>
      </c>
      <c r="AH946" s="78" t="s">
        <v>322</v>
      </c>
      <c r="AI946" s="79" t="str">
        <f>IF(AH946&lt;&gt;"",VLOOKUP(CONCATENATE(AG946,AH946),NIVELES!$B$676:$C$745,2,0),"")</f>
        <v>Administración De La Gestión Administrativa Financiera</v>
      </c>
      <c r="AJ946" s="78" t="s">
        <v>517</v>
      </c>
      <c r="AK946" s="79" t="str">
        <f>+IF(AJ946&lt;&gt;"",VLOOKUP(AJ946,NIVELES!$A$816:$B$892,2,0),"")</f>
        <v>NO APLICA</v>
      </c>
      <c r="AL946" s="78" t="s">
        <v>555</v>
      </c>
      <c r="AM946" s="78">
        <v>570102</v>
      </c>
      <c r="AN946" s="79" t="str">
        <f>IF(AM946&lt;&gt;"",+VLOOKUP(AM946,NIVELES!$A$1652:$B$2466,2,0),"")</f>
        <v>Tasas Generales, Impuestos, Contribuciones, Permisos, Licencias y Patentes.</v>
      </c>
      <c r="AO946" s="87">
        <v>1193.5</v>
      </c>
      <c r="AP946" s="88">
        <v>0</v>
      </c>
      <c r="AQ946" s="88"/>
      <c r="AR946" s="88">
        <v>0</v>
      </c>
      <c r="AS946" s="88">
        <v>0</v>
      </c>
      <c r="AT946" s="88">
        <v>0</v>
      </c>
      <c r="AU946" s="88">
        <v>0</v>
      </c>
      <c r="AV946" s="88">
        <v>1193.5</v>
      </c>
      <c r="AW946" s="88">
        <v>0</v>
      </c>
      <c r="AX946" s="88">
        <v>0</v>
      </c>
      <c r="AY946" s="88">
        <v>0</v>
      </c>
      <c r="AZ946" s="88">
        <v>0</v>
      </c>
      <c r="BA946" s="88">
        <v>0</v>
      </c>
      <c r="BB946" s="89">
        <f t="shared" si="55"/>
        <v>1193.5</v>
      </c>
      <c r="BC946" s="90" t="str">
        <f t="shared" si="54"/>
        <v>OK</v>
      </c>
      <c r="BD946" s="91" t="str">
        <f t="shared" si="56"/>
        <v xml:space="preserve">                  </v>
      </c>
      <c r="BE946" s="92">
        <f t="shared" si="57"/>
        <v>1</v>
      </c>
    </row>
    <row r="947" spans="1:57" s="74" customFormat="1" ht="50.1" customHeight="1" x14ac:dyDescent="0.2">
      <c r="A947" s="78" t="s">
        <v>55</v>
      </c>
      <c r="B947" s="78" t="s">
        <v>56</v>
      </c>
      <c r="C947" s="78" t="s">
        <v>745</v>
      </c>
      <c r="D947" s="78" t="s">
        <v>575</v>
      </c>
      <c r="E947" s="79" t="str">
        <f>+IF(C947&lt;&gt;"",VLOOKUP(MID(C947,18,5),NIVELES!$A$133:$B$213,2,0),"")</f>
        <v>NAPO</v>
      </c>
      <c r="F947" s="80" t="s">
        <v>79</v>
      </c>
      <c r="G947" s="81" t="str">
        <f>+IF(F947&lt;&gt;"",VLOOKUP(F947,NIVELES!$A$246:$C$464,3,0),"")</f>
        <v xml:space="preserve"> </v>
      </c>
      <c r="H947" s="82" t="s">
        <v>1023</v>
      </c>
      <c r="I947" s="78" t="s">
        <v>2367</v>
      </c>
      <c r="J947" s="78" t="s">
        <v>2365</v>
      </c>
      <c r="K947" s="78" t="s">
        <v>2366</v>
      </c>
      <c r="L947" s="78" t="s">
        <v>1791</v>
      </c>
      <c r="M947" s="78" t="s">
        <v>1791</v>
      </c>
      <c r="N947" s="78" t="s">
        <v>1791</v>
      </c>
      <c r="O947" s="78" t="s">
        <v>2377</v>
      </c>
      <c r="P947" s="82">
        <v>1</v>
      </c>
      <c r="Q947" s="78" t="s">
        <v>2376</v>
      </c>
      <c r="R947" s="82">
        <v>0</v>
      </c>
      <c r="S947" s="82">
        <v>0</v>
      </c>
      <c r="T947" s="82">
        <v>0</v>
      </c>
      <c r="U947" s="82">
        <v>0</v>
      </c>
      <c r="V947" s="82">
        <v>0</v>
      </c>
      <c r="W947" s="82">
        <v>0</v>
      </c>
      <c r="X947" s="82">
        <v>0</v>
      </c>
      <c r="Y947" s="82">
        <v>0</v>
      </c>
      <c r="Z947" s="82">
        <v>0</v>
      </c>
      <c r="AA947" s="82">
        <v>0</v>
      </c>
      <c r="AB947" s="82">
        <v>0</v>
      </c>
      <c r="AC947" s="82">
        <v>1</v>
      </c>
      <c r="AD947" s="85" t="str">
        <f>IF(A947&lt;&gt;"",IF(D947="DIRECCIÓN_DE_TRANSFERENCIAS","280 0031",VLOOKUP(C947,NIVELES!$A$14:$B$105,2,0)),"")</f>
        <v>280 2000</v>
      </c>
      <c r="AE947" s="86" t="s">
        <v>322</v>
      </c>
      <c r="AF947" s="86" t="s">
        <v>369</v>
      </c>
      <c r="AG947" s="79" t="str">
        <f>+IF(AF947&lt;&gt;"",VLOOKUP(AF947,NIVELES!$A$666:$B$673,2,0),"")</f>
        <v>ADMINISTRACIÓN_CENTRAL</v>
      </c>
      <c r="AH947" s="78" t="s">
        <v>322</v>
      </c>
      <c r="AI947" s="79" t="str">
        <f>IF(AH947&lt;&gt;"",VLOOKUP(CONCATENATE(AG947,AH947),NIVELES!$B$676:$C$745,2,0),"")</f>
        <v>Administración De La Gestión Administrativa Financiera</v>
      </c>
      <c r="AJ947" s="78" t="s">
        <v>517</v>
      </c>
      <c r="AK947" s="79" t="str">
        <f>+IF(AJ947&lt;&gt;"",VLOOKUP(AJ947,NIVELES!$A$816:$B$892,2,0),"")</f>
        <v>NO APLICA</v>
      </c>
      <c r="AL947" s="78" t="s">
        <v>555</v>
      </c>
      <c r="AM947" s="78">
        <v>570218</v>
      </c>
      <c r="AN947" s="79" t="str">
        <f>IF(AM947&lt;&gt;"",+VLOOKUP(AM947,NIVELES!$A$1652:$B$2466,2,0),"")</f>
        <v>Intereses por Mora Patronal al IESS</v>
      </c>
      <c r="AO947" s="87">
        <v>200</v>
      </c>
      <c r="AP947" s="88">
        <v>0</v>
      </c>
      <c r="AQ947" s="88"/>
      <c r="AR947" s="88">
        <v>0</v>
      </c>
      <c r="AS947" s="88">
        <v>0</v>
      </c>
      <c r="AT947" s="88">
        <v>0</v>
      </c>
      <c r="AU947" s="88">
        <v>0</v>
      </c>
      <c r="AV947" s="88">
        <v>0</v>
      </c>
      <c r="AW947" s="88">
        <v>0</v>
      </c>
      <c r="AX947" s="88">
        <v>0</v>
      </c>
      <c r="AY947" s="88">
        <v>0</v>
      </c>
      <c r="AZ947" s="88">
        <v>0</v>
      </c>
      <c r="BA947" s="88">
        <v>200</v>
      </c>
      <c r="BB947" s="89">
        <f t="shared" si="55"/>
        <v>200</v>
      </c>
      <c r="BC947" s="90" t="str">
        <f t="shared" si="54"/>
        <v>OK</v>
      </c>
      <c r="BD947" s="91" t="str">
        <f t="shared" si="56"/>
        <v xml:space="preserve">                  </v>
      </c>
      <c r="BE947" s="92">
        <f t="shared" si="57"/>
        <v>1</v>
      </c>
    </row>
    <row r="948" spans="1:57" s="74" customFormat="1" ht="50.1" customHeight="1" x14ac:dyDescent="0.2">
      <c r="A948" s="78" t="s">
        <v>55</v>
      </c>
      <c r="B948" s="78" t="s">
        <v>56</v>
      </c>
      <c r="C948" s="78" t="s">
        <v>9</v>
      </c>
      <c r="D948" s="78" t="s">
        <v>575</v>
      </c>
      <c r="E948" s="79" t="str">
        <f>+IF(C948&lt;&gt;"",VLOOKUP(MID(C948,18,5),NIVELES!$A$133:$B$213,2,0),"")</f>
        <v>NAPO</v>
      </c>
      <c r="F948" s="80" t="s">
        <v>79</v>
      </c>
      <c r="G948" s="81" t="str">
        <f>+IF(F948&lt;&gt;"",VLOOKUP(F948,NIVELES!$A$246:$C$464,3,0),"")</f>
        <v xml:space="preserve"> </v>
      </c>
      <c r="H948" s="82" t="s">
        <v>1023</v>
      </c>
      <c r="I948" s="78" t="s">
        <v>2364</v>
      </c>
      <c r="J948" s="78" t="s">
        <v>2365</v>
      </c>
      <c r="K948" s="78" t="s">
        <v>2366</v>
      </c>
      <c r="L948" s="78" t="s">
        <v>1791</v>
      </c>
      <c r="M948" s="78" t="s">
        <v>1791</v>
      </c>
      <c r="N948" s="78" t="s">
        <v>1791</v>
      </c>
      <c r="O948" s="78" t="s">
        <v>2292</v>
      </c>
      <c r="P948" s="82">
        <v>12</v>
      </c>
      <c r="Q948" s="78" t="s">
        <v>2293</v>
      </c>
      <c r="R948" s="82">
        <v>1</v>
      </c>
      <c r="S948" s="82">
        <v>1</v>
      </c>
      <c r="T948" s="82">
        <v>1</v>
      </c>
      <c r="U948" s="82">
        <v>1</v>
      </c>
      <c r="V948" s="82">
        <v>1</v>
      </c>
      <c r="W948" s="82">
        <v>1</v>
      </c>
      <c r="X948" s="82">
        <v>1</v>
      </c>
      <c r="Y948" s="82">
        <v>1</v>
      </c>
      <c r="Z948" s="82">
        <v>1</v>
      </c>
      <c r="AA948" s="82">
        <v>1</v>
      </c>
      <c r="AB948" s="82">
        <v>1</v>
      </c>
      <c r="AC948" s="82">
        <v>1</v>
      </c>
      <c r="AD948" s="85" t="str">
        <f>IF(A948&lt;&gt;"",IF(D948="DIRECCIÓN_DE_TRANSFERENCIAS","280 0031",VLOOKUP(C948,NIVELES!$A$14:$B$105,2,0)),"")</f>
        <v>280 2110</v>
      </c>
      <c r="AE948" s="86" t="s">
        <v>322</v>
      </c>
      <c r="AF948" s="86" t="s">
        <v>369</v>
      </c>
      <c r="AG948" s="79" t="str">
        <f>+IF(AF948&lt;&gt;"",VLOOKUP(AF948,NIVELES!$A$666:$B$673,2,0),"")</f>
        <v>ADMINISTRACIÓN_CENTRAL</v>
      </c>
      <c r="AH948" s="78" t="s">
        <v>322</v>
      </c>
      <c r="AI948" s="79" t="str">
        <f>IF(AH948&lt;&gt;"",VLOOKUP(CONCATENATE(AG948,AH948),NIVELES!$B$676:$C$745,2,0),"")</f>
        <v>Administración De La Gestión Administrativa Financiera</v>
      </c>
      <c r="AJ948" s="78" t="s">
        <v>517</v>
      </c>
      <c r="AK948" s="79" t="str">
        <f>+IF(AJ948&lt;&gt;"",VLOOKUP(AJ948,NIVELES!$A$816:$B$892,2,0),"")</f>
        <v>NO APLICA</v>
      </c>
      <c r="AL948" s="78" t="s">
        <v>553</v>
      </c>
      <c r="AM948" s="78">
        <v>510105</v>
      </c>
      <c r="AN948" s="79" t="str">
        <f>IF(AM948&lt;&gt;"",+VLOOKUP(AM948,NIVELES!$A$1652:$B$2466,2,0),"")</f>
        <v>Remuneraciones Unificadas</v>
      </c>
      <c r="AO948" s="87">
        <v>227568</v>
      </c>
      <c r="AP948" s="88">
        <v>18964</v>
      </c>
      <c r="AQ948" s="88">
        <v>18201.47</v>
      </c>
      <c r="AR948" s="88">
        <v>18964</v>
      </c>
      <c r="AS948" s="88">
        <v>18964</v>
      </c>
      <c r="AT948" s="88">
        <v>18964</v>
      </c>
      <c r="AU948" s="88">
        <v>18964</v>
      </c>
      <c r="AV948" s="88">
        <v>18964</v>
      </c>
      <c r="AW948" s="88">
        <v>18964</v>
      </c>
      <c r="AX948" s="88">
        <v>18964</v>
      </c>
      <c r="AY948" s="88">
        <v>18964</v>
      </c>
      <c r="AZ948" s="88">
        <v>18964</v>
      </c>
      <c r="BA948" s="88">
        <v>19726.53</v>
      </c>
      <c r="BB948" s="89">
        <f t="shared" si="55"/>
        <v>227568</v>
      </c>
      <c r="BC948" s="90" t="str">
        <f t="shared" si="54"/>
        <v>OK</v>
      </c>
      <c r="BD948" s="91" t="str">
        <f t="shared" si="56"/>
        <v xml:space="preserve">                  </v>
      </c>
      <c r="BE948" s="92">
        <f t="shared" si="57"/>
        <v>12</v>
      </c>
    </row>
    <row r="949" spans="1:57" s="74" customFormat="1" ht="50.1" customHeight="1" x14ac:dyDescent="0.2">
      <c r="A949" s="78" t="s">
        <v>55</v>
      </c>
      <c r="B949" s="78" t="s">
        <v>56</v>
      </c>
      <c r="C949" s="78" t="s">
        <v>9</v>
      </c>
      <c r="D949" s="78" t="s">
        <v>575</v>
      </c>
      <c r="E949" s="79" t="str">
        <f>+IF(C949&lt;&gt;"",VLOOKUP(MID(C949,18,5),NIVELES!$A$133:$B$213,2,0),"")</f>
        <v>NAPO</v>
      </c>
      <c r="F949" s="80" t="s">
        <v>79</v>
      </c>
      <c r="G949" s="81" t="str">
        <f>+IF(F949&lt;&gt;"",VLOOKUP(F949,NIVELES!$A$246:$C$464,3,0),"")</f>
        <v xml:space="preserve"> </v>
      </c>
      <c r="H949" s="82" t="s">
        <v>1023</v>
      </c>
      <c r="I949" s="78" t="s">
        <v>2364</v>
      </c>
      <c r="J949" s="78" t="s">
        <v>2365</v>
      </c>
      <c r="K949" s="78" t="s">
        <v>2366</v>
      </c>
      <c r="L949" s="78" t="s">
        <v>1791</v>
      </c>
      <c r="M949" s="78" t="s">
        <v>1791</v>
      </c>
      <c r="N949" s="78" t="s">
        <v>1791</v>
      </c>
      <c r="O949" s="78" t="s">
        <v>2292</v>
      </c>
      <c r="P949" s="82">
        <v>12</v>
      </c>
      <c r="Q949" s="78" t="s">
        <v>2293</v>
      </c>
      <c r="R949" s="82">
        <v>1</v>
      </c>
      <c r="S949" s="82">
        <v>1</v>
      </c>
      <c r="T949" s="82">
        <v>1</v>
      </c>
      <c r="U949" s="82">
        <v>1</v>
      </c>
      <c r="V949" s="82">
        <v>1</v>
      </c>
      <c r="W949" s="82">
        <v>1</v>
      </c>
      <c r="X949" s="82">
        <v>1</v>
      </c>
      <c r="Y949" s="82">
        <v>1</v>
      </c>
      <c r="Z949" s="82">
        <v>1</v>
      </c>
      <c r="AA949" s="82">
        <v>1</v>
      </c>
      <c r="AB949" s="82">
        <v>1</v>
      </c>
      <c r="AC949" s="82">
        <v>1</v>
      </c>
      <c r="AD949" s="85" t="str">
        <f>IF(A949&lt;&gt;"",IF(D949="DIRECCIÓN_DE_TRANSFERENCIAS","280 0031",VLOOKUP(C949,NIVELES!$A$14:$B$105,2,0)),"")</f>
        <v>280 2110</v>
      </c>
      <c r="AE949" s="86" t="s">
        <v>322</v>
      </c>
      <c r="AF949" s="86" t="s">
        <v>369</v>
      </c>
      <c r="AG949" s="79" t="str">
        <f>+IF(AF949&lt;&gt;"",VLOOKUP(AF949,NIVELES!$A$666:$B$673,2,0),"")</f>
        <v>ADMINISTRACIÓN_CENTRAL</v>
      </c>
      <c r="AH949" s="78" t="s">
        <v>322</v>
      </c>
      <c r="AI949" s="79" t="str">
        <f>IF(AH949&lt;&gt;"",VLOOKUP(CONCATENATE(AG949,AH949),NIVELES!$B$676:$C$745,2,0),"")</f>
        <v>Administración De La Gestión Administrativa Financiera</v>
      </c>
      <c r="AJ949" s="78" t="s">
        <v>517</v>
      </c>
      <c r="AK949" s="79" t="str">
        <f>+IF(AJ949&lt;&gt;"",VLOOKUP(AJ949,NIVELES!$A$816:$B$892,2,0),"")</f>
        <v>NO APLICA</v>
      </c>
      <c r="AL949" s="78" t="s">
        <v>553</v>
      </c>
      <c r="AM949" s="78">
        <v>510106</v>
      </c>
      <c r="AN949" s="79" t="str">
        <f>IF(AM949&lt;&gt;"",+VLOOKUP(AM949,NIVELES!$A$1652:$B$2466,2,0),"")</f>
        <v>Salarios Unificados</v>
      </c>
      <c r="AO949" s="87">
        <v>27768</v>
      </c>
      <c r="AP949" s="88">
        <v>2314</v>
      </c>
      <c r="AQ949" s="88">
        <v>2314</v>
      </c>
      <c r="AR949" s="88">
        <v>2314</v>
      </c>
      <c r="AS949" s="88">
        <v>2314</v>
      </c>
      <c r="AT949" s="88">
        <v>2314</v>
      </c>
      <c r="AU949" s="88">
        <v>2314</v>
      </c>
      <c r="AV949" s="88">
        <v>2314</v>
      </c>
      <c r="AW949" s="88">
        <v>2314</v>
      </c>
      <c r="AX949" s="88">
        <v>2314</v>
      </c>
      <c r="AY949" s="88">
        <v>2314</v>
      </c>
      <c r="AZ949" s="88">
        <v>2314</v>
      </c>
      <c r="BA949" s="88">
        <v>2314</v>
      </c>
      <c r="BB949" s="89">
        <f t="shared" si="55"/>
        <v>27768</v>
      </c>
      <c r="BC949" s="90" t="str">
        <f t="shared" si="54"/>
        <v>OK</v>
      </c>
      <c r="BD949" s="91" t="str">
        <f t="shared" si="56"/>
        <v xml:space="preserve">                  </v>
      </c>
      <c r="BE949" s="92">
        <f t="shared" si="57"/>
        <v>12</v>
      </c>
    </row>
    <row r="950" spans="1:57" s="74" customFormat="1" ht="50.1" customHeight="1" x14ac:dyDescent="0.2">
      <c r="A950" s="78" t="s">
        <v>55</v>
      </c>
      <c r="B950" s="78" t="s">
        <v>56</v>
      </c>
      <c r="C950" s="78" t="s">
        <v>9</v>
      </c>
      <c r="D950" s="78" t="s">
        <v>575</v>
      </c>
      <c r="E950" s="79" t="str">
        <f>+IF(C950&lt;&gt;"",VLOOKUP(MID(C950,18,5),NIVELES!$A$133:$B$213,2,0),"")</f>
        <v>NAPO</v>
      </c>
      <c r="F950" s="80" t="s">
        <v>79</v>
      </c>
      <c r="G950" s="81" t="str">
        <f>+IF(F950&lt;&gt;"",VLOOKUP(F950,NIVELES!$A$246:$C$464,3,0),"")</f>
        <v xml:space="preserve"> </v>
      </c>
      <c r="H950" s="82" t="s">
        <v>1023</v>
      </c>
      <c r="I950" s="78" t="s">
        <v>2364</v>
      </c>
      <c r="J950" s="78" t="s">
        <v>2365</v>
      </c>
      <c r="K950" s="78" t="s">
        <v>2366</v>
      </c>
      <c r="L950" s="78" t="s">
        <v>1791</v>
      </c>
      <c r="M950" s="78" t="s">
        <v>1791</v>
      </c>
      <c r="N950" s="78" t="s">
        <v>1791</v>
      </c>
      <c r="O950" s="78" t="s">
        <v>2292</v>
      </c>
      <c r="P950" s="82">
        <v>12</v>
      </c>
      <c r="Q950" s="78" t="s">
        <v>2293</v>
      </c>
      <c r="R950" s="82">
        <v>1</v>
      </c>
      <c r="S950" s="82">
        <v>1</v>
      </c>
      <c r="T950" s="82">
        <v>1</v>
      </c>
      <c r="U950" s="82">
        <v>1</v>
      </c>
      <c r="V950" s="82">
        <v>1</v>
      </c>
      <c r="W950" s="82">
        <v>1</v>
      </c>
      <c r="X950" s="82">
        <v>1</v>
      </c>
      <c r="Y950" s="82">
        <v>1</v>
      </c>
      <c r="Z950" s="82">
        <v>1</v>
      </c>
      <c r="AA950" s="82">
        <v>1</v>
      </c>
      <c r="AB950" s="82">
        <v>1</v>
      </c>
      <c r="AC950" s="82">
        <v>1</v>
      </c>
      <c r="AD950" s="85" t="str">
        <f>IF(A950&lt;&gt;"",IF(D950="DIRECCIÓN_DE_TRANSFERENCIAS","280 0031",VLOOKUP(C950,NIVELES!$A$14:$B$105,2,0)),"")</f>
        <v>280 2110</v>
      </c>
      <c r="AE950" s="86" t="s">
        <v>322</v>
      </c>
      <c r="AF950" s="86" t="s">
        <v>369</v>
      </c>
      <c r="AG950" s="79" t="str">
        <f>+IF(AF950&lt;&gt;"",VLOOKUP(AF950,NIVELES!$A$666:$B$673,2,0),"")</f>
        <v>ADMINISTRACIÓN_CENTRAL</v>
      </c>
      <c r="AH950" s="78" t="s">
        <v>322</v>
      </c>
      <c r="AI950" s="79" t="str">
        <f>IF(AH950&lt;&gt;"",VLOOKUP(CONCATENATE(AG950,AH950),NIVELES!$B$676:$C$745,2,0),"")</f>
        <v>Administración De La Gestión Administrativa Financiera</v>
      </c>
      <c r="AJ950" s="78" t="s">
        <v>517</v>
      </c>
      <c r="AK950" s="79" t="str">
        <f>+IF(AJ950&lt;&gt;"",VLOOKUP(AJ950,NIVELES!$A$816:$B$892,2,0),"")</f>
        <v>NO APLICA</v>
      </c>
      <c r="AL950" s="78" t="s">
        <v>553</v>
      </c>
      <c r="AM950" s="78">
        <v>510203</v>
      </c>
      <c r="AN950" s="79" t="str">
        <f>IF(AM950&lt;&gt;"",+VLOOKUP(AM950,NIVELES!$A$1652:$B$2466,2,0),"")</f>
        <v>Decimotercer Sueldo</v>
      </c>
      <c r="AO950" s="87">
        <v>23137.58</v>
      </c>
      <c r="AP950" s="88">
        <v>0</v>
      </c>
      <c r="AQ950" s="88">
        <v>732.68</v>
      </c>
      <c r="AR950" s="88">
        <v>0</v>
      </c>
      <c r="AS950" s="88">
        <v>0</v>
      </c>
      <c r="AT950" s="88">
        <v>0</v>
      </c>
      <c r="AU950" s="88">
        <v>0</v>
      </c>
      <c r="AV950" s="88">
        <v>0</v>
      </c>
      <c r="AW950" s="88">
        <v>0</v>
      </c>
      <c r="AX950" s="88">
        <v>0</v>
      </c>
      <c r="AY950" s="88">
        <v>0</v>
      </c>
      <c r="AZ950" s="88">
        <v>0</v>
      </c>
      <c r="BA950" s="88">
        <v>22404.9</v>
      </c>
      <c r="BB950" s="89">
        <f t="shared" si="55"/>
        <v>23137.58</v>
      </c>
      <c r="BC950" s="90" t="str">
        <f t="shared" si="54"/>
        <v>OK</v>
      </c>
      <c r="BD950" s="91" t="str">
        <f t="shared" si="56"/>
        <v xml:space="preserve">                  </v>
      </c>
      <c r="BE950" s="92">
        <f t="shared" si="57"/>
        <v>12</v>
      </c>
    </row>
    <row r="951" spans="1:57" s="74" customFormat="1" ht="50.1" customHeight="1" x14ac:dyDescent="0.2">
      <c r="A951" s="78" t="s">
        <v>55</v>
      </c>
      <c r="B951" s="78" t="s">
        <v>56</v>
      </c>
      <c r="C951" s="78" t="s">
        <v>9</v>
      </c>
      <c r="D951" s="78" t="s">
        <v>575</v>
      </c>
      <c r="E951" s="79" t="str">
        <f>+IF(C951&lt;&gt;"",VLOOKUP(MID(C951,18,5),NIVELES!$A$133:$B$213,2,0),"")</f>
        <v>NAPO</v>
      </c>
      <c r="F951" s="80" t="s">
        <v>79</v>
      </c>
      <c r="G951" s="81" t="str">
        <f>+IF(F951&lt;&gt;"",VLOOKUP(F951,NIVELES!$A$246:$C$464,3,0),"")</f>
        <v xml:space="preserve"> </v>
      </c>
      <c r="H951" s="82" t="s">
        <v>1023</v>
      </c>
      <c r="I951" s="78" t="s">
        <v>2364</v>
      </c>
      <c r="J951" s="78" t="s">
        <v>2365</v>
      </c>
      <c r="K951" s="78" t="s">
        <v>2366</v>
      </c>
      <c r="L951" s="78" t="s">
        <v>1791</v>
      </c>
      <c r="M951" s="78" t="s">
        <v>1791</v>
      </c>
      <c r="N951" s="78" t="s">
        <v>1791</v>
      </c>
      <c r="O951" s="78" t="s">
        <v>2292</v>
      </c>
      <c r="P951" s="82">
        <v>12</v>
      </c>
      <c r="Q951" s="78" t="s">
        <v>2293</v>
      </c>
      <c r="R951" s="82">
        <v>1</v>
      </c>
      <c r="S951" s="82">
        <v>1</v>
      </c>
      <c r="T951" s="82">
        <v>1</v>
      </c>
      <c r="U951" s="82">
        <v>1</v>
      </c>
      <c r="V951" s="82">
        <v>1</v>
      </c>
      <c r="W951" s="82">
        <v>1</v>
      </c>
      <c r="X951" s="82">
        <v>1</v>
      </c>
      <c r="Y951" s="82">
        <v>1</v>
      </c>
      <c r="Z951" s="82">
        <v>1</v>
      </c>
      <c r="AA951" s="82">
        <v>1</v>
      </c>
      <c r="AB951" s="82">
        <v>1</v>
      </c>
      <c r="AC951" s="82">
        <v>1</v>
      </c>
      <c r="AD951" s="85" t="str">
        <f>IF(A951&lt;&gt;"",IF(D951="DIRECCIÓN_DE_TRANSFERENCIAS","280 0031",VLOOKUP(C951,NIVELES!$A$14:$B$105,2,0)),"")</f>
        <v>280 2110</v>
      </c>
      <c r="AE951" s="86" t="s">
        <v>322</v>
      </c>
      <c r="AF951" s="86" t="s">
        <v>369</v>
      </c>
      <c r="AG951" s="79" t="str">
        <f>+IF(AF951&lt;&gt;"",VLOOKUP(AF951,NIVELES!$A$666:$B$673,2,0),"")</f>
        <v>ADMINISTRACIÓN_CENTRAL</v>
      </c>
      <c r="AH951" s="78" t="s">
        <v>322</v>
      </c>
      <c r="AI951" s="79" t="str">
        <f>IF(AH951&lt;&gt;"",VLOOKUP(CONCATENATE(AG951,AH951),NIVELES!$B$676:$C$745,2,0),"")</f>
        <v>Administración De La Gestión Administrativa Financiera</v>
      </c>
      <c r="AJ951" s="78" t="s">
        <v>517</v>
      </c>
      <c r="AK951" s="79" t="str">
        <f>+IF(AJ951&lt;&gt;"",VLOOKUP(AJ951,NIVELES!$A$816:$B$892,2,0),"")</f>
        <v>NO APLICA</v>
      </c>
      <c r="AL951" s="78" t="s">
        <v>553</v>
      </c>
      <c r="AM951" s="78">
        <v>510204</v>
      </c>
      <c r="AN951" s="79" t="str">
        <f>IF(AM951&lt;&gt;"",+VLOOKUP(AM951,NIVELES!$A$1652:$B$2466,2,0),"")</f>
        <v>Decimocuarto Sueldo</v>
      </c>
      <c r="AO951" s="87">
        <v>9390.33</v>
      </c>
      <c r="AP951" s="88">
        <v>0</v>
      </c>
      <c r="AQ951" s="88">
        <v>262.64</v>
      </c>
      <c r="AR951" s="88">
        <v>0</v>
      </c>
      <c r="AS951" s="88">
        <v>0</v>
      </c>
      <c r="AT951" s="88">
        <v>0</v>
      </c>
      <c r="AU951" s="88">
        <v>0</v>
      </c>
      <c r="AV951" s="88">
        <v>0</v>
      </c>
      <c r="AW951" s="88">
        <v>9127.69</v>
      </c>
      <c r="AX951" s="88">
        <v>0</v>
      </c>
      <c r="AY951" s="88">
        <v>0</v>
      </c>
      <c r="AZ951" s="88">
        <v>0</v>
      </c>
      <c r="BA951" s="88"/>
      <c r="BB951" s="89">
        <f t="shared" si="55"/>
        <v>9390.33</v>
      </c>
      <c r="BC951" s="90" t="str">
        <f t="shared" si="54"/>
        <v>OK</v>
      </c>
      <c r="BD951" s="91" t="str">
        <f t="shared" si="56"/>
        <v xml:space="preserve">                  </v>
      </c>
      <c r="BE951" s="92">
        <f t="shared" si="57"/>
        <v>12</v>
      </c>
    </row>
    <row r="952" spans="1:57" s="74" customFormat="1" ht="50.1" customHeight="1" x14ac:dyDescent="0.2">
      <c r="A952" s="78" t="s">
        <v>55</v>
      </c>
      <c r="B952" s="78" t="s">
        <v>56</v>
      </c>
      <c r="C952" s="78" t="s">
        <v>9</v>
      </c>
      <c r="D952" s="78" t="s">
        <v>575</v>
      </c>
      <c r="E952" s="79" t="str">
        <f>+IF(C952&lt;&gt;"",VLOOKUP(MID(C952,18,5),NIVELES!$A$133:$B$213,2,0),"")</f>
        <v>NAPO</v>
      </c>
      <c r="F952" s="80" t="s">
        <v>79</v>
      </c>
      <c r="G952" s="81" t="str">
        <f>+IF(F952&lt;&gt;"",VLOOKUP(F952,NIVELES!$A$246:$C$464,3,0),"")</f>
        <v xml:space="preserve"> </v>
      </c>
      <c r="H952" s="82" t="s">
        <v>1023</v>
      </c>
      <c r="I952" s="78" t="s">
        <v>2364</v>
      </c>
      <c r="J952" s="78" t="s">
        <v>2365</v>
      </c>
      <c r="K952" s="78" t="s">
        <v>2366</v>
      </c>
      <c r="L952" s="78" t="s">
        <v>1791</v>
      </c>
      <c r="M952" s="78" t="s">
        <v>1791</v>
      </c>
      <c r="N952" s="78" t="s">
        <v>1791</v>
      </c>
      <c r="O952" s="78" t="s">
        <v>2292</v>
      </c>
      <c r="P952" s="82">
        <v>12</v>
      </c>
      <c r="Q952" s="78" t="s">
        <v>2293</v>
      </c>
      <c r="R952" s="82">
        <v>1</v>
      </c>
      <c r="S952" s="82">
        <v>1</v>
      </c>
      <c r="T952" s="82">
        <v>1</v>
      </c>
      <c r="U952" s="82">
        <v>1</v>
      </c>
      <c r="V952" s="82">
        <v>1</v>
      </c>
      <c r="W952" s="82">
        <v>1</v>
      </c>
      <c r="X952" s="82">
        <v>1</v>
      </c>
      <c r="Y952" s="82">
        <v>1</v>
      </c>
      <c r="Z952" s="82">
        <v>1</v>
      </c>
      <c r="AA952" s="82">
        <v>1</v>
      </c>
      <c r="AB952" s="82">
        <v>1</v>
      </c>
      <c r="AC952" s="82">
        <v>1</v>
      </c>
      <c r="AD952" s="85" t="str">
        <f>IF(A952&lt;&gt;"",IF(D952="DIRECCIÓN_DE_TRANSFERENCIAS","280 0031",VLOOKUP(C952,NIVELES!$A$14:$B$105,2,0)),"")</f>
        <v>280 2110</v>
      </c>
      <c r="AE952" s="86" t="s">
        <v>322</v>
      </c>
      <c r="AF952" s="86" t="s">
        <v>369</v>
      </c>
      <c r="AG952" s="79" t="str">
        <f>+IF(AF952&lt;&gt;"",VLOOKUP(AF952,NIVELES!$A$666:$B$673,2,0),"")</f>
        <v>ADMINISTRACIÓN_CENTRAL</v>
      </c>
      <c r="AH952" s="78" t="s">
        <v>322</v>
      </c>
      <c r="AI952" s="79" t="str">
        <f>IF(AH952&lt;&gt;"",VLOOKUP(CONCATENATE(AG952,AH952),NIVELES!$B$676:$C$745,2,0),"")</f>
        <v>Administración De La Gestión Administrativa Financiera</v>
      </c>
      <c r="AJ952" s="78" t="s">
        <v>517</v>
      </c>
      <c r="AK952" s="79" t="str">
        <f>+IF(AJ952&lt;&gt;"",VLOOKUP(AJ952,NIVELES!$A$816:$B$892,2,0),"")</f>
        <v>NO APLICA</v>
      </c>
      <c r="AL952" s="78" t="s">
        <v>553</v>
      </c>
      <c r="AM952" s="78">
        <v>510304</v>
      </c>
      <c r="AN952" s="79" t="str">
        <f>IF(AM952&lt;&gt;"",+VLOOKUP(AM952,NIVELES!$A$1652:$B$2466,2,0),"")</f>
        <v>Compensación por Transporte</v>
      </c>
      <c r="AO952" s="87">
        <v>480</v>
      </c>
      <c r="AP952" s="88">
        <v>0</v>
      </c>
      <c r="AQ952" s="88"/>
      <c r="AR952" s="88">
        <v>0</v>
      </c>
      <c r="AS952" s="88">
        <v>0</v>
      </c>
      <c r="AT952" s="88">
        <v>0</v>
      </c>
      <c r="AU952" s="88">
        <v>0</v>
      </c>
      <c r="AV952" s="88">
        <v>0</v>
      </c>
      <c r="AW952" s="88">
        <v>0</v>
      </c>
      <c r="AX952" s="88">
        <v>0</v>
      </c>
      <c r="AY952" s="88">
        <v>0</v>
      </c>
      <c r="AZ952" s="88">
        <v>0</v>
      </c>
      <c r="BA952" s="88">
        <v>480</v>
      </c>
      <c r="BB952" s="89">
        <f t="shared" si="55"/>
        <v>480</v>
      </c>
      <c r="BC952" s="90" t="str">
        <f t="shared" si="54"/>
        <v>OK</v>
      </c>
      <c r="BD952" s="91" t="str">
        <f t="shared" si="56"/>
        <v xml:space="preserve">                  </v>
      </c>
      <c r="BE952" s="92">
        <f t="shared" si="57"/>
        <v>12</v>
      </c>
    </row>
    <row r="953" spans="1:57" s="74" customFormat="1" ht="50.1" customHeight="1" x14ac:dyDescent="0.2">
      <c r="A953" s="78" t="s">
        <v>55</v>
      </c>
      <c r="B953" s="78" t="s">
        <v>56</v>
      </c>
      <c r="C953" s="78" t="s">
        <v>9</v>
      </c>
      <c r="D953" s="78" t="s">
        <v>575</v>
      </c>
      <c r="E953" s="79" t="str">
        <f>+IF(C953&lt;&gt;"",VLOOKUP(MID(C953,18,5),NIVELES!$A$133:$B$213,2,0),"")</f>
        <v>NAPO</v>
      </c>
      <c r="F953" s="80" t="s">
        <v>79</v>
      </c>
      <c r="G953" s="81" t="str">
        <f>+IF(F953&lt;&gt;"",VLOOKUP(F953,NIVELES!$A$246:$C$464,3,0),"")</f>
        <v xml:space="preserve"> </v>
      </c>
      <c r="H953" s="82" t="s">
        <v>1023</v>
      </c>
      <c r="I953" s="78" t="s">
        <v>2364</v>
      </c>
      <c r="J953" s="78" t="s">
        <v>2365</v>
      </c>
      <c r="K953" s="78" t="s">
        <v>2366</v>
      </c>
      <c r="L953" s="78" t="s">
        <v>1791</v>
      </c>
      <c r="M953" s="78" t="s">
        <v>1791</v>
      </c>
      <c r="N953" s="78" t="s">
        <v>1791</v>
      </c>
      <c r="O953" s="78" t="s">
        <v>2292</v>
      </c>
      <c r="P953" s="82">
        <v>12</v>
      </c>
      <c r="Q953" s="78" t="s">
        <v>2293</v>
      </c>
      <c r="R953" s="82">
        <v>1</v>
      </c>
      <c r="S953" s="82">
        <v>1</v>
      </c>
      <c r="T953" s="82">
        <v>1</v>
      </c>
      <c r="U953" s="82">
        <v>1</v>
      </c>
      <c r="V953" s="82">
        <v>1</v>
      </c>
      <c r="W953" s="82">
        <v>1</v>
      </c>
      <c r="X953" s="82">
        <v>1</v>
      </c>
      <c r="Y953" s="82">
        <v>1</v>
      </c>
      <c r="Z953" s="82">
        <v>1</v>
      </c>
      <c r="AA953" s="82">
        <v>1</v>
      </c>
      <c r="AB953" s="82">
        <v>1</v>
      </c>
      <c r="AC953" s="82">
        <v>1</v>
      </c>
      <c r="AD953" s="85" t="str">
        <f>IF(A953&lt;&gt;"",IF(D953="DIRECCIÓN_DE_TRANSFERENCIAS","280 0031",VLOOKUP(C953,NIVELES!$A$14:$B$105,2,0)),"")</f>
        <v>280 2110</v>
      </c>
      <c r="AE953" s="86" t="s">
        <v>322</v>
      </c>
      <c r="AF953" s="86" t="s">
        <v>369</v>
      </c>
      <c r="AG953" s="79" t="str">
        <f>+IF(AF953&lt;&gt;"",VLOOKUP(AF953,NIVELES!$A$666:$B$673,2,0),"")</f>
        <v>ADMINISTRACIÓN_CENTRAL</v>
      </c>
      <c r="AH953" s="78" t="s">
        <v>322</v>
      </c>
      <c r="AI953" s="79" t="str">
        <f>IF(AH953&lt;&gt;"",VLOOKUP(CONCATENATE(AG953,AH953),NIVELES!$B$676:$C$745,2,0),"")</f>
        <v>Administración De La Gestión Administrativa Financiera</v>
      </c>
      <c r="AJ953" s="78" t="s">
        <v>517</v>
      </c>
      <c r="AK953" s="79" t="str">
        <f>+IF(AJ953&lt;&gt;"",VLOOKUP(AJ953,NIVELES!$A$816:$B$892,2,0),"")</f>
        <v>NO APLICA</v>
      </c>
      <c r="AL953" s="78" t="s">
        <v>553</v>
      </c>
      <c r="AM953" s="78">
        <v>510306</v>
      </c>
      <c r="AN953" s="79" t="str">
        <f>IF(AM953&lt;&gt;"",+VLOOKUP(AM953,NIVELES!$A$1652:$B$2466,2,0),"")</f>
        <v>Alimentación</v>
      </c>
      <c r="AO953" s="87">
        <v>3360</v>
      </c>
      <c r="AP953" s="88">
        <v>0</v>
      </c>
      <c r="AQ953" s="88"/>
      <c r="AR953" s="88">
        <v>0</v>
      </c>
      <c r="AS953" s="88">
        <v>0</v>
      </c>
      <c r="AT953" s="88">
        <v>0</v>
      </c>
      <c r="AU953" s="88">
        <v>0</v>
      </c>
      <c r="AV953" s="88">
        <v>0</v>
      </c>
      <c r="AW953" s="88">
        <v>0</v>
      </c>
      <c r="AX953" s="88">
        <v>0</v>
      </c>
      <c r="AY953" s="88">
        <v>0</v>
      </c>
      <c r="AZ953" s="88">
        <v>0</v>
      </c>
      <c r="BA953" s="88">
        <v>3360</v>
      </c>
      <c r="BB953" s="89">
        <f t="shared" si="55"/>
        <v>3360</v>
      </c>
      <c r="BC953" s="90" t="str">
        <f t="shared" si="54"/>
        <v>OK</v>
      </c>
      <c r="BD953" s="91" t="str">
        <f t="shared" si="56"/>
        <v xml:space="preserve">                  </v>
      </c>
      <c r="BE953" s="92">
        <f t="shared" si="57"/>
        <v>12</v>
      </c>
    </row>
    <row r="954" spans="1:57" s="74" customFormat="1" ht="50.1" customHeight="1" x14ac:dyDescent="0.2">
      <c r="A954" s="78" t="s">
        <v>55</v>
      </c>
      <c r="B954" s="78" t="s">
        <v>56</v>
      </c>
      <c r="C954" s="78" t="s">
        <v>9</v>
      </c>
      <c r="D954" s="78" t="s">
        <v>575</v>
      </c>
      <c r="E954" s="79" t="str">
        <f>+IF(C954&lt;&gt;"",VLOOKUP(MID(C954,18,5),NIVELES!$A$133:$B$213,2,0),"")</f>
        <v>NAPO</v>
      </c>
      <c r="F954" s="80" t="s">
        <v>79</v>
      </c>
      <c r="G954" s="81" t="str">
        <f>+IF(F954&lt;&gt;"",VLOOKUP(F954,NIVELES!$A$246:$C$464,3,0),"")</f>
        <v xml:space="preserve"> </v>
      </c>
      <c r="H954" s="82" t="s">
        <v>1023</v>
      </c>
      <c r="I954" s="78" t="s">
        <v>2364</v>
      </c>
      <c r="J954" s="78" t="s">
        <v>2365</v>
      </c>
      <c r="K954" s="78" t="s">
        <v>2366</v>
      </c>
      <c r="L954" s="78" t="s">
        <v>1791</v>
      </c>
      <c r="M954" s="78" t="s">
        <v>1791</v>
      </c>
      <c r="N954" s="78" t="s">
        <v>1791</v>
      </c>
      <c r="O954" s="78" t="s">
        <v>2292</v>
      </c>
      <c r="P954" s="82">
        <v>12</v>
      </c>
      <c r="Q954" s="78" t="s">
        <v>2293</v>
      </c>
      <c r="R954" s="82">
        <v>1</v>
      </c>
      <c r="S954" s="82">
        <v>1</v>
      </c>
      <c r="T954" s="82">
        <v>1</v>
      </c>
      <c r="U954" s="82">
        <v>1</v>
      </c>
      <c r="V954" s="82">
        <v>1</v>
      </c>
      <c r="W954" s="82">
        <v>1</v>
      </c>
      <c r="X954" s="82">
        <v>1</v>
      </c>
      <c r="Y954" s="82">
        <v>1</v>
      </c>
      <c r="Z954" s="82">
        <v>1</v>
      </c>
      <c r="AA954" s="82">
        <v>1</v>
      </c>
      <c r="AB954" s="82">
        <v>1</v>
      </c>
      <c r="AC954" s="82">
        <v>1</v>
      </c>
      <c r="AD954" s="85" t="str">
        <f>IF(A954&lt;&gt;"",IF(D954="DIRECCIÓN_DE_TRANSFERENCIAS","280 0031",VLOOKUP(C954,NIVELES!$A$14:$B$105,2,0)),"")</f>
        <v>280 2110</v>
      </c>
      <c r="AE954" s="86" t="s">
        <v>322</v>
      </c>
      <c r="AF954" s="86" t="s">
        <v>369</v>
      </c>
      <c r="AG954" s="79" t="str">
        <f>+IF(AF954&lt;&gt;"",VLOOKUP(AF954,NIVELES!$A$666:$B$673,2,0),"")</f>
        <v>ADMINISTRACIÓN_CENTRAL</v>
      </c>
      <c r="AH954" s="78" t="s">
        <v>322</v>
      </c>
      <c r="AI954" s="79" t="str">
        <f>IF(AH954&lt;&gt;"",VLOOKUP(CONCATENATE(AG954,AH954),NIVELES!$B$676:$C$745,2,0),"")</f>
        <v>Administración De La Gestión Administrativa Financiera</v>
      </c>
      <c r="AJ954" s="78" t="s">
        <v>517</v>
      </c>
      <c r="AK954" s="79" t="str">
        <f>+IF(AJ954&lt;&gt;"",VLOOKUP(AJ954,NIVELES!$A$816:$B$892,2,0),"")</f>
        <v>NO APLICA</v>
      </c>
      <c r="AL954" s="78" t="s">
        <v>553</v>
      </c>
      <c r="AM954" s="78">
        <v>510401</v>
      </c>
      <c r="AN954" s="79" t="str">
        <f>IF(AM954&lt;&gt;"",+VLOOKUP(AM954,NIVELES!$A$1652:$B$2466,2,0),"")</f>
        <v>Por Cargas Familiares</v>
      </c>
      <c r="AO954" s="87">
        <v>360.6</v>
      </c>
      <c r="AP954" s="88">
        <v>0</v>
      </c>
      <c r="AQ954" s="88"/>
      <c r="AR954" s="88">
        <v>0</v>
      </c>
      <c r="AS954" s="88">
        <v>0</v>
      </c>
      <c r="AT954" s="88">
        <v>0</v>
      </c>
      <c r="AU954" s="88">
        <v>0</v>
      </c>
      <c r="AV954" s="88">
        <v>0</v>
      </c>
      <c r="AW954" s="88">
        <v>0</v>
      </c>
      <c r="AX954" s="88">
        <v>0</v>
      </c>
      <c r="AY954" s="88">
        <v>0</v>
      </c>
      <c r="AZ954" s="88">
        <v>0</v>
      </c>
      <c r="BA954" s="88">
        <v>360.6</v>
      </c>
      <c r="BB954" s="89">
        <f t="shared" si="55"/>
        <v>360.6</v>
      </c>
      <c r="BC954" s="90" t="str">
        <f t="shared" si="54"/>
        <v>OK</v>
      </c>
      <c r="BD954" s="91" t="str">
        <f t="shared" si="56"/>
        <v xml:space="preserve">                  </v>
      </c>
      <c r="BE954" s="92">
        <f t="shared" si="57"/>
        <v>12</v>
      </c>
    </row>
    <row r="955" spans="1:57" s="74" customFormat="1" ht="50.1" customHeight="1" x14ac:dyDescent="0.2">
      <c r="A955" s="78" t="s">
        <v>55</v>
      </c>
      <c r="B955" s="78" t="s">
        <v>56</v>
      </c>
      <c r="C955" s="78" t="s">
        <v>9</v>
      </c>
      <c r="D955" s="78" t="s">
        <v>575</v>
      </c>
      <c r="E955" s="79" t="str">
        <f>+IF(C955&lt;&gt;"",VLOOKUP(MID(C955,18,5),NIVELES!$A$133:$B$213,2,0),"")</f>
        <v>NAPO</v>
      </c>
      <c r="F955" s="80" t="s">
        <v>79</v>
      </c>
      <c r="G955" s="81" t="str">
        <f>+IF(F955&lt;&gt;"",VLOOKUP(F955,NIVELES!$A$246:$C$464,3,0),"")</f>
        <v xml:space="preserve"> </v>
      </c>
      <c r="H955" s="82" t="s">
        <v>1023</v>
      </c>
      <c r="I955" s="78" t="s">
        <v>2364</v>
      </c>
      <c r="J955" s="78" t="s">
        <v>2365</v>
      </c>
      <c r="K955" s="78" t="s">
        <v>2366</v>
      </c>
      <c r="L955" s="78" t="s">
        <v>1791</v>
      </c>
      <c r="M955" s="78" t="s">
        <v>1791</v>
      </c>
      <c r="N955" s="78" t="s">
        <v>1791</v>
      </c>
      <c r="O955" s="78" t="s">
        <v>2292</v>
      </c>
      <c r="P955" s="82">
        <v>12</v>
      </c>
      <c r="Q955" s="78" t="s">
        <v>2293</v>
      </c>
      <c r="R955" s="82">
        <v>1</v>
      </c>
      <c r="S955" s="82">
        <v>1</v>
      </c>
      <c r="T955" s="82">
        <v>1</v>
      </c>
      <c r="U955" s="82">
        <v>1</v>
      </c>
      <c r="V955" s="82">
        <v>1</v>
      </c>
      <c r="W955" s="82">
        <v>1</v>
      </c>
      <c r="X955" s="82">
        <v>1</v>
      </c>
      <c r="Y955" s="82">
        <v>1</v>
      </c>
      <c r="Z955" s="82">
        <v>1</v>
      </c>
      <c r="AA955" s="82">
        <v>1</v>
      </c>
      <c r="AB955" s="82">
        <v>1</v>
      </c>
      <c r="AC955" s="82">
        <v>1</v>
      </c>
      <c r="AD955" s="85" t="str">
        <f>IF(A955&lt;&gt;"",IF(D955="DIRECCIÓN_DE_TRANSFERENCIAS","280 0031",VLOOKUP(C955,NIVELES!$A$14:$B$105,2,0)),"")</f>
        <v>280 2110</v>
      </c>
      <c r="AE955" s="86" t="s">
        <v>322</v>
      </c>
      <c r="AF955" s="86" t="s">
        <v>369</v>
      </c>
      <c r="AG955" s="79" t="str">
        <f>+IF(AF955&lt;&gt;"",VLOOKUP(AF955,NIVELES!$A$666:$B$673,2,0),"")</f>
        <v>ADMINISTRACIÓN_CENTRAL</v>
      </c>
      <c r="AH955" s="78" t="s">
        <v>322</v>
      </c>
      <c r="AI955" s="79" t="str">
        <f>IF(AH955&lt;&gt;"",VLOOKUP(CONCATENATE(AG955,AH955),NIVELES!$B$676:$C$745,2,0),"")</f>
        <v>Administración De La Gestión Administrativa Financiera</v>
      </c>
      <c r="AJ955" s="78" t="s">
        <v>517</v>
      </c>
      <c r="AK955" s="79" t="str">
        <f>+IF(AJ955&lt;&gt;"",VLOOKUP(AJ955,NIVELES!$A$816:$B$892,2,0),"")</f>
        <v>NO APLICA</v>
      </c>
      <c r="AL955" s="78" t="s">
        <v>553</v>
      </c>
      <c r="AM955" s="78">
        <v>510408</v>
      </c>
      <c r="AN955" s="79" t="str">
        <f>IF(AM955&lt;&gt;"",+VLOOKUP(AM955,NIVELES!$A$1652:$B$2466,2,0),"")</f>
        <v>Subsidio de Antigüedad</v>
      </c>
      <c r="AO955" s="87">
        <v>410.94</v>
      </c>
      <c r="AP955" s="88">
        <v>0</v>
      </c>
      <c r="AQ955" s="88"/>
      <c r="AR955" s="88">
        <v>0</v>
      </c>
      <c r="AS955" s="88">
        <v>0</v>
      </c>
      <c r="AT955" s="88">
        <v>0</v>
      </c>
      <c r="AU955" s="88">
        <v>0</v>
      </c>
      <c r="AV955" s="88">
        <v>0</v>
      </c>
      <c r="AW955" s="88">
        <v>0</v>
      </c>
      <c r="AX955" s="88">
        <v>0</v>
      </c>
      <c r="AY955" s="88">
        <v>0</v>
      </c>
      <c r="AZ955" s="88">
        <v>0</v>
      </c>
      <c r="BA955" s="88">
        <v>410.94</v>
      </c>
      <c r="BB955" s="89">
        <f t="shared" si="55"/>
        <v>410.94</v>
      </c>
      <c r="BC955" s="90" t="str">
        <f t="shared" si="54"/>
        <v>OK</v>
      </c>
      <c r="BD955" s="91" t="str">
        <f t="shared" si="56"/>
        <v xml:space="preserve">                  </v>
      </c>
      <c r="BE955" s="92">
        <f t="shared" si="57"/>
        <v>12</v>
      </c>
    </row>
    <row r="956" spans="1:57" s="74" customFormat="1" ht="50.1" customHeight="1" x14ac:dyDescent="0.2">
      <c r="A956" s="78" t="s">
        <v>55</v>
      </c>
      <c r="B956" s="78" t="s">
        <v>56</v>
      </c>
      <c r="C956" s="78" t="s">
        <v>9</v>
      </c>
      <c r="D956" s="78" t="s">
        <v>575</v>
      </c>
      <c r="E956" s="79" t="str">
        <f>+IF(C956&lt;&gt;"",VLOOKUP(MID(C956,18,5),NIVELES!$A$133:$B$213,2,0),"")</f>
        <v>NAPO</v>
      </c>
      <c r="F956" s="80" t="s">
        <v>79</v>
      </c>
      <c r="G956" s="81" t="str">
        <f>+IF(F956&lt;&gt;"",VLOOKUP(F956,NIVELES!$A$246:$C$464,3,0),"")</f>
        <v xml:space="preserve"> </v>
      </c>
      <c r="H956" s="82" t="s">
        <v>1023</v>
      </c>
      <c r="I956" s="78" t="s">
        <v>2364</v>
      </c>
      <c r="J956" s="78" t="s">
        <v>2365</v>
      </c>
      <c r="K956" s="78" t="s">
        <v>2366</v>
      </c>
      <c r="L956" s="78" t="s">
        <v>1791</v>
      </c>
      <c r="M956" s="78" t="s">
        <v>1791</v>
      </c>
      <c r="N956" s="78" t="s">
        <v>1791</v>
      </c>
      <c r="O956" s="78" t="s">
        <v>2292</v>
      </c>
      <c r="P956" s="82">
        <v>12</v>
      </c>
      <c r="Q956" s="78" t="s">
        <v>2293</v>
      </c>
      <c r="R956" s="82">
        <v>1</v>
      </c>
      <c r="S956" s="82">
        <v>1</v>
      </c>
      <c r="T956" s="82">
        <v>1</v>
      </c>
      <c r="U956" s="82">
        <v>1</v>
      </c>
      <c r="V956" s="82">
        <v>1</v>
      </c>
      <c r="W956" s="82">
        <v>1</v>
      </c>
      <c r="X956" s="82">
        <v>1</v>
      </c>
      <c r="Y956" s="82">
        <v>1</v>
      </c>
      <c r="Z956" s="82">
        <v>1</v>
      </c>
      <c r="AA956" s="82">
        <v>1</v>
      </c>
      <c r="AB956" s="82">
        <v>1</v>
      </c>
      <c r="AC956" s="82">
        <v>1</v>
      </c>
      <c r="AD956" s="85" t="str">
        <f>IF(A956&lt;&gt;"",IF(D956="DIRECCIÓN_DE_TRANSFERENCIAS","280 0031",VLOOKUP(C956,NIVELES!$A$14:$B$105,2,0)),"")</f>
        <v>280 2110</v>
      </c>
      <c r="AE956" s="86" t="s">
        <v>322</v>
      </c>
      <c r="AF956" s="86" t="s">
        <v>369</v>
      </c>
      <c r="AG956" s="79" t="str">
        <f>+IF(AF956&lt;&gt;"",VLOOKUP(AF956,NIVELES!$A$666:$B$673,2,0),"")</f>
        <v>ADMINISTRACIÓN_CENTRAL</v>
      </c>
      <c r="AH956" s="78" t="s">
        <v>322</v>
      </c>
      <c r="AI956" s="79" t="str">
        <f>IF(AH956&lt;&gt;"",VLOOKUP(CONCATENATE(AG956,AH956),NIVELES!$B$676:$C$745,2,0),"")</f>
        <v>Administración De La Gestión Administrativa Financiera</v>
      </c>
      <c r="AJ956" s="78" t="s">
        <v>517</v>
      </c>
      <c r="AK956" s="79" t="str">
        <f>+IF(AJ956&lt;&gt;"",VLOOKUP(AJ956,NIVELES!$A$816:$B$892,2,0),"")</f>
        <v>NO APLICA</v>
      </c>
      <c r="AL956" s="78" t="s">
        <v>553</v>
      </c>
      <c r="AM956" s="78">
        <v>510510</v>
      </c>
      <c r="AN956" s="79" t="str">
        <f>IF(AM956&lt;&gt;"",+VLOOKUP(AM956,NIVELES!$A$1652:$B$2466,2,0),"")</f>
        <v>Servicios Personales por Contrato</v>
      </c>
      <c r="AO956" s="87">
        <v>43593</v>
      </c>
      <c r="AP956" s="88">
        <v>3632.75</v>
      </c>
      <c r="AQ956" s="88">
        <v>7926</v>
      </c>
      <c r="AR956" s="88">
        <v>3632.75</v>
      </c>
      <c r="AS956" s="88">
        <v>3632.75</v>
      </c>
      <c r="AT956" s="88">
        <v>3632.75</v>
      </c>
      <c r="AU956" s="88">
        <v>3632.75</v>
      </c>
      <c r="AV956" s="88">
        <v>3632.75</v>
      </c>
      <c r="AW956" s="88">
        <v>3632.75</v>
      </c>
      <c r="AX956" s="88">
        <v>3632.75</v>
      </c>
      <c r="AY956" s="88">
        <v>3632.75</v>
      </c>
      <c r="AZ956" s="88">
        <v>2972.25</v>
      </c>
      <c r="BA956" s="88"/>
      <c r="BB956" s="89">
        <f t="shared" si="55"/>
        <v>43593</v>
      </c>
      <c r="BC956" s="90" t="str">
        <f t="shared" si="54"/>
        <v>OK</v>
      </c>
      <c r="BD956" s="91" t="str">
        <f t="shared" si="56"/>
        <v xml:space="preserve">                  </v>
      </c>
      <c r="BE956" s="92">
        <f t="shared" si="57"/>
        <v>12</v>
      </c>
    </row>
    <row r="957" spans="1:57" s="74" customFormat="1" ht="50.1" customHeight="1" x14ac:dyDescent="0.2">
      <c r="A957" s="78" t="s">
        <v>55</v>
      </c>
      <c r="B957" s="78" t="s">
        <v>56</v>
      </c>
      <c r="C957" s="78" t="s">
        <v>9</v>
      </c>
      <c r="D957" s="78" t="s">
        <v>575</v>
      </c>
      <c r="E957" s="79" t="str">
        <f>+IF(C957&lt;&gt;"",VLOOKUP(MID(C957,18,5),NIVELES!$A$133:$B$213,2,0),"")</f>
        <v>NAPO</v>
      </c>
      <c r="F957" s="80" t="s">
        <v>79</v>
      </c>
      <c r="G957" s="81" t="str">
        <f>+IF(F957&lt;&gt;"",VLOOKUP(F957,NIVELES!$A$246:$C$464,3,0),"")</f>
        <v xml:space="preserve"> </v>
      </c>
      <c r="H957" s="82" t="s">
        <v>1023</v>
      </c>
      <c r="I957" s="78" t="s">
        <v>2364</v>
      </c>
      <c r="J957" s="78" t="s">
        <v>2365</v>
      </c>
      <c r="K957" s="78" t="s">
        <v>2366</v>
      </c>
      <c r="L957" s="78" t="s">
        <v>1791</v>
      </c>
      <c r="M957" s="78" t="s">
        <v>1791</v>
      </c>
      <c r="N957" s="78" t="s">
        <v>1791</v>
      </c>
      <c r="O957" s="78" t="s">
        <v>2292</v>
      </c>
      <c r="P957" s="82">
        <v>12</v>
      </c>
      <c r="Q957" s="78" t="s">
        <v>2293</v>
      </c>
      <c r="R957" s="82">
        <v>1</v>
      </c>
      <c r="S957" s="82">
        <v>1</v>
      </c>
      <c r="T957" s="82">
        <v>1</v>
      </c>
      <c r="U957" s="82">
        <v>1</v>
      </c>
      <c r="V957" s="82">
        <v>1</v>
      </c>
      <c r="W957" s="82">
        <v>1</v>
      </c>
      <c r="X957" s="82">
        <v>1</v>
      </c>
      <c r="Y957" s="82">
        <v>1</v>
      </c>
      <c r="Z957" s="82">
        <v>1</v>
      </c>
      <c r="AA957" s="82">
        <v>1</v>
      </c>
      <c r="AB957" s="82">
        <v>1</v>
      </c>
      <c r="AC957" s="82">
        <v>1</v>
      </c>
      <c r="AD957" s="85" t="str">
        <f>IF(A957&lt;&gt;"",IF(D957="DIRECCIÓN_DE_TRANSFERENCIAS","280 0031",VLOOKUP(C957,NIVELES!$A$14:$B$105,2,0)),"")</f>
        <v>280 2110</v>
      </c>
      <c r="AE957" s="86" t="s">
        <v>322</v>
      </c>
      <c r="AF957" s="86" t="s">
        <v>369</v>
      </c>
      <c r="AG957" s="79" t="str">
        <f>+IF(AF957&lt;&gt;"",VLOOKUP(AF957,NIVELES!$A$666:$B$673,2,0),"")</f>
        <v>ADMINISTRACIÓN_CENTRAL</v>
      </c>
      <c r="AH957" s="78" t="s">
        <v>322</v>
      </c>
      <c r="AI957" s="79" t="str">
        <f>IF(AH957&lt;&gt;"",VLOOKUP(CONCATENATE(AG957,AH957),NIVELES!$B$676:$C$745,2,0),"")</f>
        <v>Administración De La Gestión Administrativa Financiera</v>
      </c>
      <c r="AJ957" s="78" t="s">
        <v>517</v>
      </c>
      <c r="AK957" s="79" t="str">
        <f>+IF(AJ957&lt;&gt;"",VLOOKUP(AJ957,NIVELES!$A$816:$B$892,2,0),"")</f>
        <v>NO APLICA</v>
      </c>
      <c r="AL957" s="78" t="s">
        <v>553</v>
      </c>
      <c r="AM957" s="78">
        <v>510601</v>
      </c>
      <c r="AN957" s="79" t="str">
        <f>IF(AM957&lt;&gt;"",+VLOOKUP(AM957,NIVELES!$A$1652:$B$2466,2,0),"")</f>
        <v>Aporte Patronal</v>
      </c>
      <c r="AO957" s="87">
        <v>27429.67</v>
      </c>
      <c r="AP957" s="88">
        <v>2285.81</v>
      </c>
      <c r="AQ957" s="88">
        <v>2802.52</v>
      </c>
      <c r="AR957" s="88">
        <v>2285.81</v>
      </c>
      <c r="AS957" s="88">
        <v>2285.81</v>
      </c>
      <c r="AT957" s="88">
        <v>2285.81</v>
      </c>
      <c r="AU957" s="88">
        <v>2285.81</v>
      </c>
      <c r="AV957" s="88">
        <v>2285.81</v>
      </c>
      <c r="AW957" s="88">
        <v>2285.8000000000002</v>
      </c>
      <c r="AX957" s="88">
        <v>2285.8000000000002</v>
      </c>
      <c r="AY957" s="88">
        <v>2285.8000000000002</v>
      </c>
      <c r="AZ957" s="88">
        <v>2285.8000000000002</v>
      </c>
      <c r="BA957" s="88">
        <v>1769.0900000000038</v>
      </c>
      <c r="BB957" s="89">
        <f t="shared" si="55"/>
        <v>27429.67</v>
      </c>
      <c r="BC957" s="90" t="str">
        <f t="shared" si="54"/>
        <v>OK</v>
      </c>
      <c r="BD957" s="91" t="str">
        <f t="shared" si="56"/>
        <v xml:space="preserve">                  </v>
      </c>
      <c r="BE957" s="92">
        <f t="shared" si="57"/>
        <v>12</v>
      </c>
    </row>
    <row r="958" spans="1:57" s="74" customFormat="1" ht="50.1" customHeight="1" x14ac:dyDescent="0.2">
      <c r="A958" s="78" t="s">
        <v>55</v>
      </c>
      <c r="B958" s="78" t="s">
        <v>56</v>
      </c>
      <c r="C958" s="78" t="s">
        <v>9</v>
      </c>
      <c r="D958" s="78" t="s">
        <v>575</v>
      </c>
      <c r="E958" s="79" t="str">
        <f>+IF(C958&lt;&gt;"",VLOOKUP(MID(C958,18,5),NIVELES!$A$133:$B$213,2,0),"")</f>
        <v>NAPO</v>
      </c>
      <c r="F958" s="80" t="s">
        <v>79</v>
      </c>
      <c r="G958" s="81" t="str">
        <f>+IF(F958&lt;&gt;"",VLOOKUP(F958,NIVELES!$A$246:$C$464,3,0),"")</f>
        <v xml:space="preserve"> </v>
      </c>
      <c r="H958" s="82" t="s">
        <v>1023</v>
      </c>
      <c r="I958" s="78" t="s">
        <v>2364</v>
      </c>
      <c r="J958" s="78" t="s">
        <v>2365</v>
      </c>
      <c r="K958" s="78" t="s">
        <v>2366</v>
      </c>
      <c r="L958" s="78" t="s">
        <v>1791</v>
      </c>
      <c r="M958" s="78" t="s">
        <v>1791</v>
      </c>
      <c r="N958" s="78" t="s">
        <v>1791</v>
      </c>
      <c r="O958" s="78" t="s">
        <v>2292</v>
      </c>
      <c r="P958" s="82">
        <v>12</v>
      </c>
      <c r="Q958" s="78" t="s">
        <v>2293</v>
      </c>
      <c r="R958" s="82">
        <v>1</v>
      </c>
      <c r="S958" s="82">
        <v>1</v>
      </c>
      <c r="T958" s="82">
        <v>1</v>
      </c>
      <c r="U958" s="82">
        <v>1</v>
      </c>
      <c r="V958" s="82">
        <v>1</v>
      </c>
      <c r="W958" s="82">
        <v>1</v>
      </c>
      <c r="X958" s="82">
        <v>1</v>
      </c>
      <c r="Y958" s="82">
        <v>1</v>
      </c>
      <c r="Z958" s="82">
        <v>1</v>
      </c>
      <c r="AA958" s="82">
        <v>1</v>
      </c>
      <c r="AB958" s="82">
        <v>1</v>
      </c>
      <c r="AC958" s="82">
        <v>1</v>
      </c>
      <c r="AD958" s="85" t="str">
        <f>IF(A958&lt;&gt;"",IF(D958="DIRECCIÓN_DE_TRANSFERENCIAS","280 0031",VLOOKUP(C958,NIVELES!$A$14:$B$105,2,0)),"")</f>
        <v>280 2110</v>
      </c>
      <c r="AE958" s="86" t="s">
        <v>322</v>
      </c>
      <c r="AF958" s="86" t="s">
        <v>369</v>
      </c>
      <c r="AG958" s="79" t="str">
        <f>+IF(AF958&lt;&gt;"",VLOOKUP(AF958,NIVELES!$A$666:$B$673,2,0),"")</f>
        <v>ADMINISTRACIÓN_CENTRAL</v>
      </c>
      <c r="AH958" s="78" t="s">
        <v>322</v>
      </c>
      <c r="AI958" s="79" t="str">
        <f>IF(AH958&lt;&gt;"",VLOOKUP(CONCATENATE(AG958,AH958),NIVELES!$B$676:$C$745,2,0),"")</f>
        <v>Administración De La Gestión Administrativa Financiera</v>
      </c>
      <c r="AJ958" s="78" t="s">
        <v>517</v>
      </c>
      <c r="AK958" s="79" t="str">
        <f>+IF(AJ958&lt;&gt;"",VLOOKUP(AJ958,NIVELES!$A$816:$B$892,2,0),"")</f>
        <v>NO APLICA</v>
      </c>
      <c r="AL958" s="78" t="s">
        <v>553</v>
      </c>
      <c r="AM958" s="78">
        <v>510602</v>
      </c>
      <c r="AN958" s="79" t="str">
        <f>IF(AM958&lt;&gt;"",+VLOOKUP(AM958,NIVELES!$A$1652:$B$2466,2,0),"")</f>
        <v>Fondo de Reserva</v>
      </c>
      <c r="AO958" s="87">
        <v>23137.58</v>
      </c>
      <c r="AP958" s="88">
        <v>1928.13</v>
      </c>
      <c r="AQ958" s="88">
        <v>2020.42</v>
      </c>
      <c r="AR958" s="88">
        <v>1928.13</v>
      </c>
      <c r="AS958" s="88">
        <v>1928.13</v>
      </c>
      <c r="AT958" s="88">
        <v>1928.13</v>
      </c>
      <c r="AU958" s="88">
        <v>1928.13</v>
      </c>
      <c r="AV958" s="88">
        <v>1928.13</v>
      </c>
      <c r="AW958" s="88">
        <v>1928.13</v>
      </c>
      <c r="AX958" s="88">
        <v>1928.13</v>
      </c>
      <c r="AY958" s="88">
        <v>1928.13</v>
      </c>
      <c r="AZ958" s="88">
        <v>1928.13</v>
      </c>
      <c r="BA958" s="88">
        <v>1835.8599999999969</v>
      </c>
      <c r="BB958" s="89">
        <f t="shared" si="55"/>
        <v>23137.58</v>
      </c>
      <c r="BC958" s="90" t="str">
        <f t="shared" si="54"/>
        <v>OK</v>
      </c>
      <c r="BD958" s="91" t="str">
        <f t="shared" si="56"/>
        <v xml:space="preserve">                  </v>
      </c>
      <c r="BE958" s="92">
        <f t="shared" si="57"/>
        <v>12</v>
      </c>
    </row>
    <row r="959" spans="1:57" s="74" customFormat="1" ht="50.1" customHeight="1" x14ac:dyDescent="0.2">
      <c r="A959" s="78" t="s">
        <v>55</v>
      </c>
      <c r="B959" s="78" t="s">
        <v>56</v>
      </c>
      <c r="C959" s="78" t="s">
        <v>9</v>
      </c>
      <c r="D959" s="78" t="s">
        <v>575</v>
      </c>
      <c r="E959" s="79" t="str">
        <f>+IF(C959&lt;&gt;"",VLOOKUP(MID(C959,18,5),NIVELES!$A$133:$B$213,2,0),"")</f>
        <v>NAPO</v>
      </c>
      <c r="F959" s="80" t="s">
        <v>79</v>
      </c>
      <c r="G959" s="81" t="str">
        <f>+IF(F959&lt;&gt;"",VLOOKUP(F959,NIVELES!$A$246:$C$464,3,0),"")</f>
        <v xml:space="preserve"> </v>
      </c>
      <c r="H959" s="82" t="s">
        <v>1023</v>
      </c>
      <c r="I959" s="78" t="s">
        <v>2367</v>
      </c>
      <c r="J959" s="78" t="s">
        <v>2365</v>
      </c>
      <c r="K959" s="78" t="s">
        <v>2366</v>
      </c>
      <c r="L959" s="78" t="s">
        <v>1791</v>
      </c>
      <c r="M959" s="78" t="s">
        <v>1791</v>
      </c>
      <c r="N959" s="78" t="s">
        <v>1791</v>
      </c>
      <c r="O959" s="78" t="s">
        <v>2296</v>
      </c>
      <c r="P959" s="82">
        <v>12</v>
      </c>
      <c r="Q959" s="78" t="s">
        <v>2297</v>
      </c>
      <c r="R959" s="82">
        <v>1</v>
      </c>
      <c r="S959" s="82">
        <v>1</v>
      </c>
      <c r="T959" s="82">
        <v>1</v>
      </c>
      <c r="U959" s="82">
        <v>1</v>
      </c>
      <c r="V959" s="82">
        <v>1</v>
      </c>
      <c r="W959" s="82">
        <v>1</v>
      </c>
      <c r="X959" s="82">
        <v>1</v>
      </c>
      <c r="Y959" s="82">
        <v>1</v>
      </c>
      <c r="Z959" s="82">
        <v>1</v>
      </c>
      <c r="AA959" s="82">
        <v>1</v>
      </c>
      <c r="AB959" s="82">
        <v>1</v>
      </c>
      <c r="AC959" s="82">
        <v>1</v>
      </c>
      <c r="AD959" s="85" t="str">
        <f>IF(A959&lt;&gt;"",IF(D959="DIRECCIÓN_DE_TRANSFERENCIAS","280 0031",VLOOKUP(C959,NIVELES!$A$14:$B$105,2,0)),"")</f>
        <v>280 2110</v>
      </c>
      <c r="AE959" s="86" t="s">
        <v>322</v>
      </c>
      <c r="AF959" s="86" t="s">
        <v>369</v>
      </c>
      <c r="AG959" s="79" t="str">
        <f>+IF(AF959&lt;&gt;"",VLOOKUP(AF959,NIVELES!$A$666:$B$673,2,0),"")</f>
        <v>ADMINISTRACIÓN_CENTRAL</v>
      </c>
      <c r="AH959" s="78" t="s">
        <v>322</v>
      </c>
      <c r="AI959" s="79" t="str">
        <f>IF(AH959&lt;&gt;"",VLOOKUP(CONCATENATE(AG959,AH959),NIVELES!$B$676:$C$745,2,0),"")</f>
        <v>Administración De La Gestión Administrativa Financiera</v>
      </c>
      <c r="AJ959" s="78" t="s">
        <v>517</v>
      </c>
      <c r="AK959" s="79" t="str">
        <f>+IF(AJ959&lt;&gt;"",VLOOKUP(AJ959,NIVELES!$A$816:$B$892,2,0),"")</f>
        <v>NO APLICA</v>
      </c>
      <c r="AL959" s="78" t="s">
        <v>554</v>
      </c>
      <c r="AM959" s="78">
        <v>530101</v>
      </c>
      <c r="AN959" s="79" t="str">
        <f>IF(AM959&lt;&gt;"",+VLOOKUP(AM959,NIVELES!$A$1652:$B$2466,2,0),"")</f>
        <v>Agua Potable</v>
      </c>
      <c r="AO959" s="87">
        <v>350</v>
      </c>
      <c r="AP959" s="88">
        <v>29.17</v>
      </c>
      <c r="AQ959" s="88">
        <v>60.59</v>
      </c>
      <c r="AR959" s="88">
        <v>29.17</v>
      </c>
      <c r="AS959" s="88">
        <v>29.17</v>
      </c>
      <c r="AT959" s="88">
        <v>29.17</v>
      </c>
      <c r="AU959" s="88">
        <v>29.17</v>
      </c>
      <c r="AV959" s="88">
        <v>29.17</v>
      </c>
      <c r="AW959" s="88">
        <v>29.17</v>
      </c>
      <c r="AX959" s="88">
        <v>29.17</v>
      </c>
      <c r="AY959" s="88">
        <v>29.17</v>
      </c>
      <c r="AZ959" s="88">
        <v>26.88</v>
      </c>
      <c r="BA959" s="88"/>
      <c r="BB959" s="89">
        <f t="shared" si="55"/>
        <v>350.00000000000011</v>
      </c>
      <c r="BC959" s="90" t="str">
        <f t="shared" si="54"/>
        <v>OK</v>
      </c>
      <c r="BD959" s="91" t="str">
        <f t="shared" si="56"/>
        <v xml:space="preserve">                  </v>
      </c>
      <c r="BE959" s="92">
        <f t="shared" si="57"/>
        <v>12</v>
      </c>
    </row>
    <row r="960" spans="1:57" s="74" customFormat="1" ht="50.1" customHeight="1" x14ac:dyDescent="0.2">
      <c r="A960" s="78" t="s">
        <v>55</v>
      </c>
      <c r="B960" s="78" t="s">
        <v>56</v>
      </c>
      <c r="C960" s="78" t="s">
        <v>9</v>
      </c>
      <c r="D960" s="78" t="s">
        <v>575</v>
      </c>
      <c r="E960" s="79" t="str">
        <f>+IF(C960&lt;&gt;"",VLOOKUP(MID(C960,18,5),NIVELES!$A$133:$B$213,2,0),"")</f>
        <v>NAPO</v>
      </c>
      <c r="F960" s="80" t="s">
        <v>79</v>
      </c>
      <c r="G960" s="81" t="str">
        <f>+IF(F960&lt;&gt;"",VLOOKUP(F960,NIVELES!$A$246:$C$464,3,0),"")</f>
        <v xml:space="preserve"> </v>
      </c>
      <c r="H960" s="82" t="s">
        <v>1023</v>
      </c>
      <c r="I960" s="78" t="s">
        <v>2367</v>
      </c>
      <c r="J960" s="78" t="s">
        <v>2365</v>
      </c>
      <c r="K960" s="78" t="s">
        <v>2366</v>
      </c>
      <c r="L960" s="78" t="s">
        <v>1791</v>
      </c>
      <c r="M960" s="78" t="s">
        <v>1791</v>
      </c>
      <c r="N960" s="78" t="s">
        <v>1791</v>
      </c>
      <c r="O960" s="78" t="s">
        <v>2296</v>
      </c>
      <c r="P960" s="82">
        <v>12</v>
      </c>
      <c r="Q960" s="78" t="s">
        <v>2299</v>
      </c>
      <c r="R960" s="82">
        <v>1</v>
      </c>
      <c r="S960" s="82">
        <v>1</v>
      </c>
      <c r="T960" s="82">
        <v>1</v>
      </c>
      <c r="U960" s="82">
        <v>1</v>
      </c>
      <c r="V960" s="82">
        <v>1</v>
      </c>
      <c r="W960" s="82">
        <v>1</v>
      </c>
      <c r="X960" s="82">
        <v>1</v>
      </c>
      <c r="Y960" s="82">
        <v>1</v>
      </c>
      <c r="Z960" s="82">
        <v>1</v>
      </c>
      <c r="AA960" s="82">
        <v>1</v>
      </c>
      <c r="AB960" s="82">
        <v>1</v>
      </c>
      <c r="AC960" s="82">
        <v>1</v>
      </c>
      <c r="AD960" s="85" t="str">
        <f>IF(A960&lt;&gt;"",IF(D960="DIRECCIÓN_DE_TRANSFERENCIAS","280 0031",VLOOKUP(C960,NIVELES!$A$14:$B$105,2,0)),"")</f>
        <v>280 2110</v>
      </c>
      <c r="AE960" s="86" t="s">
        <v>322</v>
      </c>
      <c r="AF960" s="86" t="s">
        <v>369</v>
      </c>
      <c r="AG960" s="79" t="str">
        <f>+IF(AF960&lt;&gt;"",VLOOKUP(AF960,NIVELES!$A$666:$B$673,2,0),"")</f>
        <v>ADMINISTRACIÓN_CENTRAL</v>
      </c>
      <c r="AH960" s="78" t="s">
        <v>322</v>
      </c>
      <c r="AI960" s="79" t="str">
        <f>IF(AH960&lt;&gt;"",VLOOKUP(CONCATENATE(AG960,AH960),NIVELES!$B$676:$C$745,2,0),"")</f>
        <v>Administración De La Gestión Administrativa Financiera</v>
      </c>
      <c r="AJ960" s="78" t="s">
        <v>517</v>
      </c>
      <c r="AK960" s="79" t="str">
        <f>+IF(AJ960&lt;&gt;"",VLOOKUP(AJ960,NIVELES!$A$816:$B$892,2,0),"")</f>
        <v>NO APLICA</v>
      </c>
      <c r="AL960" s="78" t="s">
        <v>554</v>
      </c>
      <c r="AM960" s="78">
        <v>530104</v>
      </c>
      <c r="AN960" s="79" t="str">
        <f>IF(AM960&lt;&gt;"",+VLOOKUP(AM960,NIVELES!$A$1652:$B$2466,2,0),"")</f>
        <v>Energía Eléctrica</v>
      </c>
      <c r="AO960" s="87">
        <v>3700</v>
      </c>
      <c r="AP960" s="88">
        <v>308.33</v>
      </c>
      <c r="AQ960" s="88">
        <v>225.74</v>
      </c>
      <c r="AR960" s="88">
        <v>308.33</v>
      </c>
      <c r="AS960" s="88">
        <v>308.33</v>
      </c>
      <c r="AT960" s="88">
        <v>308.33</v>
      </c>
      <c r="AU960" s="88">
        <v>308.33</v>
      </c>
      <c r="AV960" s="88">
        <v>308.33</v>
      </c>
      <c r="AW960" s="88">
        <v>308.33</v>
      </c>
      <c r="AX960" s="88">
        <v>308.33</v>
      </c>
      <c r="AY960" s="88">
        <v>308.33</v>
      </c>
      <c r="AZ960" s="88">
        <v>308.33</v>
      </c>
      <c r="BA960" s="88">
        <v>390.96000000000049</v>
      </c>
      <c r="BB960" s="89">
        <f t="shared" si="55"/>
        <v>3700</v>
      </c>
      <c r="BC960" s="90" t="str">
        <f t="shared" si="54"/>
        <v>OK</v>
      </c>
      <c r="BD960" s="91" t="str">
        <f t="shared" si="56"/>
        <v xml:space="preserve">                  </v>
      </c>
      <c r="BE960" s="92">
        <f t="shared" si="57"/>
        <v>12</v>
      </c>
    </row>
    <row r="961" spans="1:57" s="74" customFormat="1" ht="50.1" customHeight="1" x14ac:dyDescent="0.2">
      <c r="A961" s="78" t="s">
        <v>55</v>
      </c>
      <c r="B961" s="78" t="s">
        <v>56</v>
      </c>
      <c r="C961" s="78" t="s">
        <v>9</v>
      </c>
      <c r="D961" s="78" t="s">
        <v>575</v>
      </c>
      <c r="E961" s="79" t="str">
        <f>+IF(C961&lt;&gt;"",VLOOKUP(MID(C961,18,5),NIVELES!$A$133:$B$213,2,0),"")</f>
        <v>NAPO</v>
      </c>
      <c r="F961" s="80" t="s">
        <v>79</v>
      </c>
      <c r="G961" s="81" t="str">
        <f>+IF(F961&lt;&gt;"",VLOOKUP(F961,NIVELES!$A$246:$C$464,3,0),"")</f>
        <v xml:space="preserve"> </v>
      </c>
      <c r="H961" s="82" t="s">
        <v>1023</v>
      </c>
      <c r="I961" s="78" t="s">
        <v>2367</v>
      </c>
      <c r="J961" s="78" t="s">
        <v>2365</v>
      </c>
      <c r="K961" s="78" t="s">
        <v>2366</v>
      </c>
      <c r="L961" s="78" t="s">
        <v>1791</v>
      </c>
      <c r="M961" s="78" t="s">
        <v>1791</v>
      </c>
      <c r="N961" s="78" t="s">
        <v>1791</v>
      </c>
      <c r="O961" s="78" t="s">
        <v>2296</v>
      </c>
      <c r="P961" s="82">
        <v>12</v>
      </c>
      <c r="Q961" s="78" t="s">
        <v>2299</v>
      </c>
      <c r="R961" s="82">
        <v>1</v>
      </c>
      <c r="S961" s="82">
        <v>1</v>
      </c>
      <c r="T961" s="82">
        <v>1</v>
      </c>
      <c r="U961" s="82">
        <v>1</v>
      </c>
      <c r="V961" s="82">
        <v>1</v>
      </c>
      <c r="W961" s="82">
        <v>1</v>
      </c>
      <c r="X961" s="82">
        <v>1</v>
      </c>
      <c r="Y961" s="82">
        <v>1</v>
      </c>
      <c r="Z961" s="82">
        <v>1</v>
      </c>
      <c r="AA961" s="82">
        <v>1</v>
      </c>
      <c r="AB961" s="82">
        <v>1</v>
      </c>
      <c r="AC961" s="82">
        <v>1</v>
      </c>
      <c r="AD961" s="85" t="str">
        <f>IF(A961&lt;&gt;"",IF(D961="DIRECCIÓN_DE_TRANSFERENCIAS","280 0031",VLOOKUP(C961,NIVELES!$A$14:$B$105,2,0)),"")</f>
        <v>280 2110</v>
      </c>
      <c r="AE961" s="86" t="s">
        <v>322</v>
      </c>
      <c r="AF961" s="86" t="s">
        <v>369</v>
      </c>
      <c r="AG961" s="79" t="str">
        <f>+IF(AF961&lt;&gt;"",VLOOKUP(AF961,NIVELES!$A$666:$B$673,2,0),"")</f>
        <v>ADMINISTRACIÓN_CENTRAL</v>
      </c>
      <c r="AH961" s="78" t="s">
        <v>322</v>
      </c>
      <c r="AI961" s="79" t="str">
        <f>IF(AH961&lt;&gt;"",VLOOKUP(CONCATENATE(AG961,AH961),NIVELES!$B$676:$C$745,2,0),"")</f>
        <v>Administración De La Gestión Administrativa Financiera</v>
      </c>
      <c r="AJ961" s="78" t="s">
        <v>517</v>
      </c>
      <c r="AK961" s="79" t="str">
        <f>+IF(AJ961&lt;&gt;"",VLOOKUP(AJ961,NIVELES!$A$816:$B$892,2,0),"")</f>
        <v>NO APLICA</v>
      </c>
      <c r="AL961" s="78" t="s">
        <v>554</v>
      </c>
      <c r="AM961" s="78">
        <v>530105</v>
      </c>
      <c r="AN961" s="79" t="str">
        <f>IF(AM961&lt;&gt;"",+VLOOKUP(AM961,NIVELES!$A$1652:$B$2466,2,0),"")</f>
        <v>Telecomunicaciones</v>
      </c>
      <c r="AO961" s="87">
        <v>2500</v>
      </c>
      <c r="AP961" s="88">
        <v>208.33</v>
      </c>
      <c r="AQ961" s="88">
        <v>364.17</v>
      </c>
      <c r="AR961" s="88">
        <v>208.33</v>
      </c>
      <c r="AS961" s="88">
        <v>208.33</v>
      </c>
      <c r="AT961" s="88">
        <v>208.33</v>
      </c>
      <c r="AU961" s="88">
        <v>208.33</v>
      </c>
      <c r="AV961" s="88">
        <v>208.33</v>
      </c>
      <c r="AW961" s="88">
        <v>208.33</v>
      </c>
      <c r="AX961" s="88">
        <v>208.33</v>
      </c>
      <c r="AY961" s="88">
        <v>208.33</v>
      </c>
      <c r="AZ961" s="88">
        <v>208.33</v>
      </c>
      <c r="BA961" s="88">
        <v>52.5300000000002</v>
      </c>
      <c r="BB961" s="89">
        <f t="shared" si="55"/>
        <v>2500</v>
      </c>
      <c r="BC961" s="90" t="str">
        <f t="shared" si="54"/>
        <v>OK</v>
      </c>
      <c r="BD961" s="91" t="str">
        <f t="shared" si="56"/>
        <v xml:space="preserve">                  </v>
      </c>
      <c r="BE961" s="92">
        <f t="shared" si="57"/>
        <v>12</v>
      </c>
    </row>
    <row r="962" spans="1:57" s="74" customFormat="1" ht="50.1" customHeight="1" x14ac:dyDescent="0.2">
      <c r="A962" s="78" t="s">
        <v>55</v>
      </c>
      <c r="B962" s="78" t="s">
        <v>56</v>
      </c>
      <c r="C962" s="78" t="s">
        <v>9</v>
      </c>
      <c r="D962" s="78" t="s">
        <v>575</v>
      </c>
      <c r="E962" s="79" t="str">
        <f>+IF(C962&lt;&gt;"",VLOOKUP(MID(C962,18,5),NIVELES!$A$133:$B$213,2,0),"")</f>
        <v>NAPO</v>
      </c>
      <c r="F962" s="80" t="s">
        <v>79</v>
      </c>
      <c r="G962" s="81" t="str">
        <f>+IF(F962&lt;&gt;"",VLOOKUP(F962,NIVELES!$A$246:$C$464,3,0),"")</f>
        <v xml:space="preserve"> </v>
      </c>
      <c r="H962" s="82" t="s">
        <v>1023</v>
      </c>
      <c r="I962" s="78" t="s">
        <v>2367</v>
      </c>
      <c r="J962" s="78" t="s">
        <v>2365</v>
      </c>
      <c r="K962" s="78" t="s">
        <v>2366</v>
      </c>
      <c r="L962" s="78" t="s">
        <v>1791</v>
      </c>
      <c r="M962" s="78" t="s">
        <v>1791</v>
      </c>
      <c r="N962" s="78" t="s">
        <v>1791</v>
      </c>
      <c r="O962" s="78" t="s">
        <v>2368</v>
      </c>
      <c r="P962" s="82">
        <v>12</v>
      </c>
      <c r="Q962" s="78" t="s">
        <v>2301</v>
      </c>
      <c r="R962" s="82">
        <v>1</v>
      </c>
      <c r="S962" s="82">
        <v>1</v>
      </c>
      <c r="T962" s="82">
        <v>1</v>
      </c>
      <c r="U962" s="82">
        <v>1</v>
      </c>
      <c r="V962" s="82">
        <v>1</v>
      </c>
      <c r="W962" s="82">
        <v>1</v>
      </c>
      <c r="X962" s="82">
        <v>1</v>
      </c>
      <c r="Y962" s="82">
        <v>1</v>
      </c>
      <c r="Z962" s="82">
        <v>1</v>
      </c>
      <c r="AA962" s="82">
        <v>1</v>
      </c>
      <c r="AB962" s="82">
        <v>1</v>
      </c>
      <c r="AC962" s="82">
        <v>1</v>
      </c>
      <c r="AD962" s="85" t="str">
        <f>IF(A962&lt;&gt;"",IF(D962="DIRECCIÓN_DE_TRANSFERENCIAS","280 0031",VLOOKUP(C962,NIVELES!$A$14:$B$105,2,0)),"")</f>
        <v>280 2110</v>
      </c>
      <c r="AE962" s="86" t="s">
        <v>322</v>
      </c>
      <c r="AF962" s="86" t="s">
        <v>369</v>
      </c>
      <c r="AG962" s="79" t="str">
        <f>+IF(AF962&lt;&gt;"",VLOOKUP(AF962,NIVELES!$A$666:$B$673,2,0),"")</f>
        <v>ADMINISTRACIÓN_CENTRAL</v>
      </c>
      <c r="AH962" s="78" t="s">
        <v>322</v>
      </c>
      <c r="AI962" s="79" t="str">
        <f>IF(AH962&lt;&gt;"",VLOOKUP(CONCATENATE(AG962,AH962),NIVELES!$B$676:$C$745,2,0),"")</f>
        <v>Administración De La Gestión Administrativa Financiera</v>
      </c>
      <c r="AJ962" s="78" t="s">
        <v>517</v>
      </c>
      <c r="AK962" s="79" t="str">
        <f>+IF(AJ962&lt;&gt;"",VLOOKUP(AJ962,NIVELES!$A$816:$B$892,2,0),"")</f>
        <v>NO APLICA</v>
      </c>
      <c r="AL962" s="78" t="s">
        <v>554</v>
      </c>
      <c r="AM962" s="78">
        <v>530106</v>
      </c>
      <c r="AN962" s="79" t="str">
        <f>IF(AM962&lt;&gt;"",+VLOOKUP(AM962,NIVELES!$A$1652:$B$2466,2,0),"")</f>
        <v>Servicio de Correo</v>
      </c>
      <c r="AO962" s="87">
        <v>350</v>
      </c>
      <c r="AP962" s="88">
        <v>29.17</v>
      </c>
      <c r="AQ962" s="88"/>
      <c r="AR962" s="88">
        <v>29.17</v>
      </c>
      <c r="AS962" s="88">
        <v>29.17</v>
      </c>
      <c r="AT962" s="88">
        <v>29.17</v>
      </c>
      <c r="AU962" s="88">
        <v>29.17</v>
      </c>
      <c r="AV962" s="88">
        <v>29.17</v>
      </c>
      <c r="AW962" s="88">
        <v>29.17</v>
      </c>
      <c r="AX962" s="88">
        <v>29.17</v>
      </c>
      <c r="AY962" s="88">
        <v>29.17</v>
      </c>
      <c r="AZ962" s="88">
        <v>29.17</v>
      </c>
      <c r="BA962" s="88">
        <v>58.299999999999898</v>
      </c>
      <c r="BB962" s="89">
        <f t="shared" si="55"/>
        <v>350</v>
      </c>
      <c r="BC962" s="90" t="str">
        <f t="shared" si="54"/>
        <v>OK</v>
      </c>
      <c r="BD962" s="91" t="str">
        <f t="shared" si="56"/>
        <v xml:space="preserve">                  </v>
      </c>
      <c r="BE962" s="92">
        <f t="shared" si="57"/>
        <v>12</v>
      </c>
    </row>
    <row r="963" spans="1:57" s="74" customFormat="1" ht="50.1" customHeight="1" x14ac:dyDescent="0.2">
      <c r="A963" s="78" t="s">
        <v>55</v>
      </c>
      <c r="B963" s="78" t="s">
        <v>56</v>
      </c>
      <c r="C963" s="78" t="s">
        <v>9</v>
      </c>
      <c r="D963" s="78" t="s">
        <v>575</v>
      </c>
      <c r="E963" s="79" t="str">
        <f>+IF(C963&lt;&gt;"",VLOOKUP(MID(C963,18,5),NIVELES!$A$133:$B$213,2,0),"")</f>
        <v>NAPO</v>
      </c>
      <c r="F963" s="80" t="s">
        <v>79</v>
      </c>
      <c r="G963" s="81" t="str">
        <f>+IF(F963&lt;&gt;"",VLOOKUP(F963,NIVELES!$A$246:$C$464,3,0),"")</f>
        <v xml:space="preserve"> </v>
      </c>
      <c r="H963" s="82" t="s">
        <v>1023</v>
      </c>
      <c r="I963" s="78" t="s">
        <v>2367</v>
      </c>
      <c r="J963" s="78" t="s">
        <v>2365</v>
      </c>
      <c r="K963" s="78" t="s">
        <v>2366</v>
      </c>
      <c r="L963" s="78" t="s">
        <v>1791</v>
      </c>
      <c r="M963" s="78" t="s">
        <v>1791</v>
      </c>
      <c r="N963" s="78" t="s">
        <v>1791</v>
      </c>
      <c r="O963" s="78" t="s">
        <v>2300</v>
      </c>
      <c r="P963" s="82">
        <v>12</v>
      </c>
      <c r="Q963" s="78" t="s">
        <v>2301</v>
      </c>
      <c r="R963" s="82">
        <v>1</v>
      </c>
      <c r="S963" s="82">
        <v>1</v>
      </c>
      <c r="T963" s="82">
        <v>1</v>
      </c>
      <c r="U963" s="82">
        <v>1</v>
      </c>
      <c r="V963" s="82">
        <v>1</v>
      </c>
      <c r="W963" s="82">
        <v>1</v>
      </c>
      <c r="X963" s="82">
        <v>1</v>
      </c>
      <c r="Y963" s="82">
        <v>1</v>
      </c>
      <c r="Z963" s="82">
        <v>1</v>
      </c>
      <c r="AA963" s="82">
        <v>1</v>
      </c>
      <c r="AB963" s="82">
        <v>1</v>
      </c>
      <c r="AC963" s="82">
        <v>1</v>
      </c>
      <c r="AD963" s="85" t="str">
        <f>IF(A963&lt;&gt;"",IF(D963="DIRECCIÓN_DE_TRANSFERENCIAS","280 0031",VLOOKUP(C963,NIVELES!$A$14:$B$105,2,0)),"")</f>
        <v>280 2110</v>
      </c>
      <c r="AE963" s="86" t="s">
        <v>322</v>
      </c>
      <c r="AF963" s="86" t="s">
        <v>369</v>
      </c>
      <c r="AG963" s="79" t="str">
        <f>+IF(AF963&lt;&gt;"",VLOOKUP(AF963,NIVELES!$A$666:$B$673,2,0),"")</f>
        <v>ADMINISTRACIÓN_CENTRAL</v>
      </c>
      <c r="AH963" s="78" t="s">
        <v>322</v>
      </c>
      <c r="AI963" s="79" t="str">
        <f>IF(AH963&lt;&gt;"",VLOOKUP(CONCATENATE(AG963,AH963),NIVELES!$B$676:$C$745,2,0),"")</f>
        <v>Administración De La Gestión Administrativa Financiera</v>
      </c>
      <c r="AJ963" s="78" t="s">
        <v>517</v>
      </c>
      <c r="AK963" s="79" t="str">
        <f>+IF(AJ963&lt;&gt;"",VLOOKUP(AJ963,NIVELES!$A$816:$B$892,2,0),"")</f>
        <v>NO APLICA</v>
      </c>
      <c r="AL963" s="78" t="s">
        <v>554</v>
      </c>
      <c r="AM963" s="78">
        <v>530208</v>
      </c>
      <c r="AN963" s="79" t="str">
        <f>IF(AM963&lt;&gt;"",+VLOOKUP(AM963,NIVELES!$A$1652:$B$2466,2,0),"")</f>
        <v>Servicio de Seguridad y Vigilancia</v>
      </c>
      <c r="AO963" s="87">
        <v>40320</v>
      </c>
      <c r="AP963" s="88">
        <v>3360</v>
      </c>
      <c r="AQ963" s="88">
        <v>2114.62</v>
      </c>
      <c r="AR963" s="88">
        <v>3360</v>
      </c>
      <c r="AS963" s="88">
        <v>3360</v>
      </c>
      <c r="AT963" s="88">
        <v>3360</v>
      </c>
      <c r="AU963" s="88">
        <v>3360</v>
      </c>
      <c r="AV963" s="88">
        <v>3360</v>
      </c>
      <c r="AW963" s="88">
        <v>3360</v>
      </c>
      <c r="AX963" s="88">
        <v>3360</v>
      </c>
      <c r="AY963" s="88">
        <v>3360</v>
      </c>
      <c r="AZ963" s="88">
        <v>3360</v>
      </c>
      <c r="BA963" s="88">
        <v>4605.3800000000047</v>
      </c>
      <c r="BB963" s="89">
        <f t="shared" si="55"/>
        <v>40320</v>
      </c>
      <c r="BC963" s="90" t="str">
        <f t="shared" si="54"/>
        <v>OK</v>
      </c>
      <c r="BD963" s="91" t="str">
        <f t="shared" si="56"/>
        <v xml:space="preserve">                  </v>
      </c>
      <c r="BE963" s="92">
        <f t="shared" si="57"/>
        <v>12</v>
      </c>
    </row>
    <row r="964" spans="1:57" s="74" customFormat="1" ht="50.1" customHeight="1" x14ac:dyDescent="0.2">
      <c r="A964" s="78" t="s">
        <v>55</v>
      </c>
      <c r="B964" s="78" t="s">
        <v>56</v>
      </c>
      <c r="C964" s="78" t="s">
        <v>9</v>
      </c>
      <c r="D964" s="78" t="s">
        <v>575</v>
      </c>
      <c r="E964" s="79" t="str">
        <f>+IF(C964&lt;&gt;"",VLOOKUP(MID(C964,18,5),NIVELES!$A$133:$B$213,2,0),"")</f>
        <v>NAPO</v>
      </c>
      <c r="F964" s="80" t="s">
        <v>79</v>
      </c>
      <c r="G964" s="81" t="str">
        <f>+IF(F964&lt;&gt;"",VLOOKUP(F964,NIVELES!$A$246:$C$464,3,0),"")</f>
        <v xml:space="preserve"> </v>
      </c>
      <c r="H964" s="82" t="s">
        <v>1023</v>
      </c>
      <c r="I964" s="78" t="s">
        <v>2367</v>
      </c>
      <c r="J964" s="78" t="s">
        <v>2365</v>
      </c>
      <c r="K964" s="78" t="s">
        <v>2366</v>
      </c>
      <c r="L964" s="78" t="s">
        <v>1791</v>
      </c>
      <c r="M964" s="78" t="s">
        <v>1791</v>
      </c>
      <c r="N964" s="78" t="s">
        <v>1791</v>
      </c>
      <c r="O964" s="78" t="s">
        <v>2323</v>
      </c>
      <c r="P964" s="82">
        <v>12</v>
      </c>
      <c r="Q964" s="78" t="s">
        <v>2301</v>
      </c>
      <c r="R964" s="82">
        <v>1</v>
      </c>
      <c r="S964" s="82">
        <v>1</v>
      </c>
      <c r="T964" s="82">
        <v>1</v>
      </c>
      <c r="U964" s="82">
        <v>1</v>
      </c>
      <c r="V964" s="82">
        <v>1</v>
      </c>
      <c r="W964" s="82">
        <v>1</v>
      </c>
      <c r="X964" s="82">
        <v>1</v>
      </c>
      <c r="Y964" s="82">
        <v>1</v>
      </c>
      <c r="Z964" s="82">
        <v>1</v>
      </c>
      <c r="AA964" s="82">
        <v>1</v>
      </c>
      <c r="AB964" s="82">
        <v>1</v>
      </c>
      <c r="AC964" s="82">
        <v>1</v>
      </c>
      <c r="AD964" s="85" t="str">
        <f>IF(A964&lt;&gt;"",IF(D964="DIRECCIÓN_DE_TRANSFERENCIAS","280 0031",VLOOKUP(C964,NIVELES!$A$14:$B$105,2,0)),"")</f>
        <v>280 2110</v>
      </c>
      <c r="AE964" s="86" t="s">
        <v>322</v>
      </c>
      <c r="AF964" s="86" t="s">
        <v>369</v>
      </c>
      <c r="AG964" s="79" t="str">
        <f>+IF(AF964&lt;&gt;"",VLOOKUP(AF964,NIVELES!$A$666:$B$673,2,0),"")</f>
        <v>ADMINISTRACIÓN_CENTRAL</v>
      </c>
      <c r="AH964" s="78" t="s">
        <v>322</v>
      </c>
      <c r="AI964" s="79" t="str">
        <f>IF(AH964&lt;&gt;"",VLOOKUP(CONCATENATE(AG964,AH964),NIVELES!$B$676:$C$745,2,0),"")</f>
        <v>Administración De La Gestión Administrativa Financiera</v>
      </c>
      <c r="AJ964" s="78" t="s">
        <v>517</v>
      </c>
      <c r="AK964" s="79" t="str">
        <f>+IF(AJ964&lt;&gt;"",VLOOKUP(AJ964,NIVELES!$A$816:$B$892,2,0),"")</f>
        <v>NO APLICA</v>
      </c>
      <c r="AL964" s="78" t="s">
        <v>554</v>
      </c>
      <c r="AM964" s="78">
        <v>530301</v>
      </c>
      <c r="AN964" s="79" t="str">
        <f>IF(AM964&lt;&gt;"",+VLOOKUP(AM964,NIVELES!$A$1652:$B$2466,2,0),"")</f>
        <v>Pasajes al Interior</v>
      </c>
      <c r="AO964" s="87">
        <v>200</v>
      </c>
      <c r="AP964" s="88">
        <v>16.670000000000002</v>
      </c>
      <c r="AQ964" s="88"/>
      <c r="AR964" s="88">
        <v>16.670000000000002</v>
      </c>
      <c r="AS964" s="88">
        <v>16.670000000000002</v>
      </c>
      <c r="AT964" s="88">
        <v>16.670000000000002</v>
      </c>
      <c r="AU964" s="88">
        <v>16.670000000000002</v>
      </c>
      <c r="AV964" s="88">
        <v>16.670000000000002</v>
      </c>
      <c r="AW964" s="88">
        <v>16.670000000000002</v>
      </c>
      <c r="AX964" s="88">
        <v>16.670000000000002</v>
      </c>
      <c r="AY964" s="88">
        <v>16.670000000000002</v>
      </c>
      <c r="AZ964" s="88">
        <v>16.670000000000002</v>
      </c>
      <c r="BA964" s="88">
        <v>33.299999999999955</v>
      </c>
      <c r="BB964" s="89">
        <f t="shared" si="55"/>
        <v>200</v>
      </c>
      <c r="BC964" s="90" t="str">
        <f t="shared" si="54"/>
        <v>OK</v>
      </c>
      <c r="BD964" s="91" t="str">
        <f t="shared" si="56"/>
        <v xml:space="preserve">                  </v>
      </c>
      <c r="BE964" s="92">
        <f t="shared" si="57"/>
        <v>12</v>
      </c>
    </row>
    <row r="965" spans="1:57" s="74" customFormat="1" ht="50.1" customHeight="1" x14ac:dyDescent="0.2">
      <c r="A965" s="78" t="s">
        <v>55</v>
      </c>
      <c r="B965" s="78" t="s">
        <v>56</v>
      </c>
      <c r="C965" s="78" t="s">
        <v>9</v>
      </c>
      <c r="D965" s="78" t="s">
        <v>575</v>
      </c>
      <c r="E965" s="79" t="str">
        <f>+IF(C965&lt;&gt;"",VLOOKUP(MID(C965,18,5),NIVELES!$A$133:$B$213,2,0),"")</f>
        <v>NAPO</v>
      </c>
      <c r="F965" s="80" t="s">
        <v>79</v>
      </c>
      <c r="G965" s="81" t="str">
        <f>+IF(F965&lt;&gt;"",VLOOKUP(F965,NIVELES!$A$246:$C$464,3,0),"")</f>
        <v xml:space="preserve"> </v>
      </c>
      <c r="H965" s="82" t="s">
        <v>1023</v>
      </c>
      <c r="I965" s="78" t="s">
        <v>2367</v>
      </c>
      <c r="J965" s="78" t="s">
        <v>2365</v>
      </c>
      <c r="K965" s="78" t="s">
        <v>2366</v>
      </c>
      <c r="L965" s="78" t="s">
        <v>1791</v>
      </c>
      <c r="M965" s="78" t="s">
        <v>1791</v>
      </c>
      <c r="N965" s="78" t="s">
        <v>1791</v>
      </c>
      <c r="O965" s="78" t="s">
        <v>2324</v>
      </c>
      <c r="P965" s="82">
        <v>12</v>
      </c>
      <c r="Q965" s="78" t="s">
        <v>2301</v>
      </c>
      <c r="R965" s="82">
        <v>1</v>
      </c>
      <c r="S965" s="82">
        <v>1</v>
      </c>
      <c r="T965" s="82">
        <v>1</v>
      </c>
      <c r="U965" s="82">
        <v>1</v>
      </c>
      <c r="V965" s="82">
        <v>1</v>
      </c>
      <c r="W965" s="82">
        <v>1</v>
      </c>
      <c r="X965" s="82">
        <v>1</v>
      </c>
      <c r="Y965" s="82">
        <v>1</v>
      </c>
      <c r="Z965" s="82">
        <v>1</v>
      </c>
      <c r="AA965" s="82">
        <v>1</v>
      </c>
      <c r="AB965" s="82">
        <v>1</v>
      </c>
      <c r="AC965" s="82">
        <v>1</v>
      </c>
      <c r="AD965" s="85" t="str">
        <f>IF(A965&lt;&gt;"",IF(D965="DIRECCIÓN_DE_TRANSFERENCIAS","280 0031",VLOOKUP(C965,NIVELES!$A$14:$B$105,2,0)),"")</f>
        <v>280 2110</v>
      </c>
      <c r="AE965" s="86" t="s">
        <v>322</v>
      </c>
      <c r="AF965" s="86" t="s">
        <v>369</v>
      </c>
      <c r="AG965" s="79" t="str">
        <f>+IF(AF965&lt;&gt;"",VLOOKUP(AF965,NIVELES!$A$666:$B$673,2,0),"")</f>
        <v>ADMINISTRACIÓN_CENTRAL</v>
      </c>
      <c r="AH965" s="78" t="s">
        <v>322</v>
      </c>
      <c r="AI965" s="79" t="str">
        <f>IF(AH965&lt;&gt;"",VLOOKUP(CONCATENATE(AG965,AH965),NIVELES!$B$676:$C$745,2,0),"")</f>
        <v>Administración De La Gestión Administrativa Financiera</v>
      </c>
      <c r="AJ965" s="78" t="s">
        <v>517</v>
      </c>
      <c r="AK965" s="79" t="str">
        <f>+IF(AJ965&lt;&gt;"",VLOOKUP(AJ965,NIVELES!$A$816:$B$892,2,0),"")</f>
        <v>NO APLICA</v>
      </c>
      <c r="AL965" s="78" t="s">
        <v>554</v>
      </c>
      <c r="AM965" s="78">
        <v>530303</v>
      </c>
      <c r="AN965" s="79" t="str">
        <f>IF(AM965&lt;&gt;"",+VLOOKUP(AM965,NIVELES!$A$1652:$B$2466,2,0),"")</f>
        <v>Viáticos y Subsistencias en el Interior</v>
      </c>
      <c r="AO965" s="87">
        <v>11410</v>
      </c>
      <c r="AP965" s="88">
        <v>950.83</v>
      </c>
      <c r="AQ965" s="88">
        <v>769.28</v>
      </c>
      <c r="AR965" s="88">
        <v>950.83</v>
      </c>
      <c r="AS965" s="88">
        <v>950.83</v>
      </c>
      <c r="AT965" s="88">
        <v>950.83</v>
      </c>
      <c r="AU965" s="88">
        <v>950.83</v>
      </c>
      <c r="AV965" s="88">
        <v>950.83</v>
      </c>
      <c r="AW965" s="88">
        <v>950.83</v>
      </c>
      <c r="AX965" s="88">
        <v>950.83</v>
      </c>
      <c r="AY965" s="88">
        <v>950.83</v>
      </c>
      <c r="AZ965" s="88">
        <v>950.83</v>
      </c>
      <c r="BA965" s="88">
        <v>1132.42</v>
      </c>
      <c r="BB965" s="89">
        <f t="shared" si="55"/>
        <v>11410</v>
      </c>
      <c r="BC965" s="90" t="str">
        <f t="shared" si="54"/>
        <v>OK</v>
      </c>
      <c r="BD965" s="91" t="str">
        <f t="shared" si="56"/>
        <v xml:space="preserve">                  </v>
      </c>
      <c r="BE965" s="92">
        <f t="shared" si="57"/>
        <v>12</v>
      </c>
    </row>
    <row r="966" spans="1:57" s="74" customFormat="1" ht="50.1" customHeight="1" x14ac:dyDescent="0.2">
      <c r="A966" s="78" t="s">
        <v>55</v>
      </c>
      <c r="B966" s="78" t="s">
        <v>56</v>
      </c>
      <c r="C966" s="78" t="s">
        <v>9</v>
      </c>
      <c r="D966" s="78" t="s">
        <v>575</v>
      </c>
      <c r="E966" s="79" t="str">
        <f>+IF(C966&lt;&gt;"",VLOOKUP(MID(C966,18,5),NIVELES!$A$133:$B$213,2,0),"")</f>
        <v>NAPO</v>
      </c>
      <c r="F966" s="80" t="s">
        <v>79</v>
      </c>
      <c r="G966" s="81" t="str">
        <f>+IF(F966&lt;&gt;"",VLOOKUP(F966,NIVELES!$A$246:$C$464,3,0),"")</f>
        <v xml:space="preserve"> </v>
      </c>
      <c r="H966" s="82" t="s">
        <v>1023</v>
      </c>
      <c r="I966" s="78" t="s">
        <v>2367</v>
      </c>
      <c r="J966" s="78" t="s">
        <v>2365</v>
      </c>
      <c r="K966" s="78" t="s">
        <v>2366</v>
      </c>
      <c r="L966" s="78" t="s">
        <v>1791</v>
      </c>
      <c r="M966" s="78" t="s">
        <v>1791</v>
      </c>
      <c r="N966" s="78" t="s">
        <v>1791</v>
      </c>
      <c r="O966" s="78" t="s">
        <v>2352</v>
      </c>
      <c r="P966" s="82">
        <v>3</v>
      </c>
      <c r="Q966" s="78" t="s">
        <v>2301</v>
      </c>
      <c r="R966" s="82">
        <v>0</v>
      </c>
      <c r="S966" s="82">
        <v>1</v>
      </c>
      <c r="T966" s="82">
        <v>0</v>
      </c>
      <c r="U966" s="82">
        <v>0</v>
      </c>
      <c r="V966" s="82">
        <v>0</v>
      </c>
      <c r="W966" s="82">
        <v>1</v>
      </c>
      <c r="X966" s="82">
        <v>0</v>
      </c>
      <c r="Y966" s="82">
        <v>0</v>
      </c>
      <c r="Z966" s="82">
        <v>0</v>
      </c>
      <c r="AA966" s="82">
        <v>1</v>
      </c>
      <c r="AB966" s="82">
        <v>0</v>
      </c>
      <c r="AC966" s="82">
        <v>0</v>
      </c>
      <c r="AD966" s="85" t="str">
        <f>IF(A966&lt;&gt;"",IF(D966="DIRECCIÓN_DE_TRANSFERENCIAS","280 0031",VLOOKUP(C966,NIVELES!$A$14:$B$105,2,0)),"")</f>
        <v>280 2110</v>
      </c>
      <c r="AE966" s="86" t="s">
        <v>322</v>
      </c>
      <c r="AF966" s="86" t="s">
        <v>369</v>
      </c>
      <c r="AG966" s="79" t="str">
        <f>+IF(AF966&lt;&gt;"",VLOOKUP(AF966,NIVELES!$A$666:$B$673,2,0),"")</f>
        <v>ADMINISTRACIÓN_CENTRAL</v>
      </c>
      <c r="AH966" s="78" t="s">
        <v>322</v>
      </c>
      <c r="AI966" s="79" t="str">
        <f>IF(AH966&lt;&gt;"",VLOOKUP(CONCATENATE(AG966,AH966),NIVELES!$B$676:$C$745,2,0),"")</f>
        <v>Administración De La Gestión Administrativa Financiera</v>
      </c>
      <c r="AJ966" s="78" t="s">
        <v>517</v>
      </c>
      <c r="AK966" s="79" t="str">
        <f>+IF(AJ966&lt;&gt;"",VLOOKUP(AJ966,NIVELES!$A$816:$B$892,2,0),"")</f>
        <v>NO APLICA</v>
      </c>
      <c r="AL966" s="78" t="s">
        <v>554</v>
      </c>
      <c r="AM966" s="78">
        <v>530404</v>
      </c>
      <c r="AN966" s="79" t="str">
        <f>IF(AM966&lt;&gt;"",+VLOOKUP(AM966,NIVELES!$A$1652:$B$2466,2,0),"")</f>
        <v>Maquinarias y Equipos (Instalación, Mantenimiento y Reparación)</v>
      </c>
      <c r="AO966" s="87">
        <v>3500</v>
      </c>
      <c r="AP966" s="88">
        <v>291.67</v>
      </c>
      <c r="AQ966" s="88"/>
      <c r="AR966" s="88">
        <v>291.67</v>
      </c>
      <c r="AS966" s="88">
        <v>291.67</v>
      </c>
      <c r="AT966" s="88">
        <v>291.67</v>
      </c>
      <c r="AU966" s="88">
        <v>291.67</v>
      </c>
      <c r="AV966" s="88">
        <v>291.67</v>
      </c>
      <c r="AW966" s="88">
        <v>291.67</v>
      </c>
      <c r="AX966" s="88">
        <v>291.67</v>
      </c>
      <c r="AY966" s="88">
        <v>291.67</v>
      </c>
      <c r="AZ966" s="88">
        <v>291.67</v>
      </c>
      <c r="BA966" s="88">
        <v>583.29999999999973</v>
      </c>
      <c r="BB966" s="89">
        <f t="shared" si="55"/>
        <v>3500</v>
      </c>
      <c r="BC966" s="90" t="str">
        <f t="shared" si="54"/>
        <v>OK</v>
      </c>
      <c r="BD966" s="91" t="str">
        <f t="shared" si="56"/>
        <v xml:space="preserve">                  </v>
      </c>
      <c r="BE966" s="92">
        <f t="shared" si="57"/>
        <v>3</v>
      </c>
    </row>
    <row r="967" spans="1:57" s="74" customFormat="1" ht="50.1" customHeight="1" x14ac:dyDescent="0.2">
      <c r="A967" s="78" t="s">
        <v>55</v>
      </c>
      <c r="B967" s="78" t="s">
        <v>56</v>
      </c>
      <c r="C967" s="78" t="s">
        <v>9</v>
      </c>
      <c r="D967" s="78" t="s">
        <v>575</v>
      </c>
      <c r="E967" s="79" t="str">
        <f>+IF(C967&lt;&gt;"",VLOOKUP(MID(C967,18,5),NIVELES!$A$133:$B$213,2,0),"")</f>
        <v>NAPO</v>
      </c>
      <c r="F967" s="80" t="s">
        <v>79</v>
      </c>
      <c r="G967" s="81" t="str">
        <f>+IF(F967&lt;&gt;"",VLOOKUP(F967,NIVELES!$A$246:$C$464,3,0),"")</f>
        <v xml:space="preserve"> </v>
      </c>
      <c r="H967" s="82" t="s">
        <v>1023</v>
      </c>
      <c r="I967" s="78" t="s">
        <v>2367</v>
      </c>
      <c r="J967" s="78" t="s">
        <v>2365</v>
      </c>
      <c r="K967" s="78" t="s">
        <v>2366</v>
      </c>
      <c r="L967" s="78" t="s">
        <v>1791</v>
      </c>
      <c r="M967" s="78" t="s">
        <v>1791</v>
      </c>
      <c r="N967" s="78" t="s">
        <v>1791</v>
      </c>
      <c r="O967" s="78" t="s">
        <v>2372</v>
      </c>
      <c r="P967" s="82">
        <v>12</v>
      </c>
      <c r="Q967" s="78" t="s">
        <v>2301</v>
      </c>
      <c r="R967" s="82">
        <v>1</v>
      </c>
      <c r="S967" s="82">
        <v>1</v>
      </c>
      <c r="T967" s="82">
        <v>1</v>
      </c>
      <c r="U967" s="82">
        <v>1</v>
      </c>
      <c r="V967" s="82">
        <v>1</v>
      </c>
      <c r="W967" s="82">
        <v>1</v>
      </c>
      <c r="X967" s="82">
        <v>1</v>
      </c>
      <c r="Y967" s="82">
        <v>1</v>
      </c>
      <c r="Z967" s="82">
        <v>1</v>
      </c>
      <c r="AA967" s="82">
        <v>1</v>
      </c>
      <c r="AB967" s="82">
        <v>1</v>
      </c>
      <c r="AC967" s="82">
        <v>1</v>
      </c>
      <c r="AD967" s="85" t="str">
        <f>IF(A967&lt;&gt;"",IF(D967="DIRECCIÓN_DE_TRANSFERENCIAS","280 0031",VLOOKUP(C967,NIVELES!$A$14:$B$105,2,0)),"")</f>
        <v>280 2110</v>
      </c>
      <c r="AE967" s="86" t="s">
        <v>322</v>
      </c>
      <c r="AF967" s="86" t="s">
        <v>369</v>
      </c>
      <c r="AG967" s="79" t="str">
        <f>+IF(AF967&lt;&gt;"",VLOOKUP(AF967,NIVELES!$A$666:$B$673,2,0),"")</f>
        <v>ADMINISTRACIÓN_CENTRAL</v>
      </c>
      <c r="AH967" s="78" t="s">
        <v>322</v>
      </c>
      <c r="AI967" s="79" t="str">
        <f>IF(AH967&lt;&gt;"",VLOOKUP(CONCATENATE(AG967,AH967),NIVELES!$B$676:$C$745,2,0),"")</f>
        <v>Administración De La Gestión Administrativa Financiera</v>
      </c>
      <c r="AJ967" s="78" t="s">
        <v>517</v>
      </c>
      <c r="AK967" s="79" t="str">
        <f>+IF(AJ967&lt;&gt;"",VLOOKUP(AJ967,NIVELES!$A$816:$B$892,2,0),"")</f>
        <v>NO APLICA</v>
      </c>
      <c r="AL967" s="78" t="s">
        <v>554</v>
      </c>
      <c r="AM967" s="78">
        <v>530405</v>
      </c>
      <c r="AN967" s="79" t="str">
        <f>IF(AM967&lt;&gt;"",+VLOOKUP(AM967,NIVELES!$A$1652:$B$2466,2,0),"")</f>
        <v>Vehículos (Mantenimiento y Reparación)</v>
      </c>
      <c r="AO967" s="87">
        <v>16500</v>
      </c>
      <c r="AP967" s="88">
        <v>1375</v>
      </c>
      <c r="AQ967" s="88"/>
      <c r="AR967" s="88">
        <v>1375</v>
      </c>
      <c r="AS967" s="88">
        <v>1375</v>
      </c>
      <c r="AT967" s="88">
        <v>1375</v>
      </c>
      <c r="AU967" s="88">
        <v>1375</v>
      </c>
      <c r="AV967" s="88">
        <v>1375</v>
      </c>
      <c r="AW967" s="88">
        <v>1375</v>
      </c>
      <c r="AX967" s="88">
        <v>1375</v>
      </c>
      <c r="AY967" s="88">
        <v>1375</v>
      </c>
      <c r="AZ967" s="88">
        <v>1375</v>
      </c>
      <c r="BA967" s="88">
        <v>2750</v>
      </c>
      <c r="BB967" s="89">
        <f t="shared" si="55"/>
        <v>16500</v>
      </c>
      <c r="BC967" s="90" t="str">
        <f t="shared" ref="BC967:BC1030" si="58">IF(A967&lt;&gt;"",IF(AO967&lt;&gt;"",IF(AO967=BB967,"OK",AO967-BB967),IF(AND(AO967="",BB967=""),"",AO967-BB967))," ")</f>
        <v>OK</v>
      </c>
      <c r="BD967" s="91" t="str">
        <f t="shared" si="56"/>
        <v xml:space="preserve">                  </v>
      </c>
      <c r="BE967" s="92">
        <f t="shared" si="57"/>
        <v>12</v>
      </c>
    </row>
    <row r="968" spans="1:57" s="74" customFormat="1" ht="50.1" customHeight="1" x14ac:dyDescent="0.2">
      <c r="A968" s="78" t="s">
        <v>55</v>
      </c>
      <c r="B968" s="78" t="s">
        <v>56</v>
      </c>
      <c r="C968" s="78" t="s">
        <v>9</v>
      </c>
      <c r="D968" s="78" t="s">
        <v>575</v>
      </c>
      <c r="E968" s="79" t="str">
        <f>+IF(C968&lt;&gt;"",VLOOKUP(MID(C968,18,5),NIVELES!$A$133:$B$213,2,0),"")</f>
        <v>NAPO</v>
      </c>
      <c r="F968" s="80" t="s">
        <v>79</v>
      </c>
      <c r="G968" s="81" t="str">
        <f>+IF(F968&lt;&gt;"",VLOOKUP(F968,NIVELES!$A$246:$C$464,3,0),"")</f>
        <v xml:space="preserve"> </v>
      </c>
      <c r="H968" s="82" t="s">
        <v>1023</v>
      </c>
      <c r="I968" s="78" t="s">
        <v>2367</v>
      </c>
      <c r="J968" s="78" t="s">
        <v>2365</v>
      </c>
      <c r="K968" s="78" t="s">
        <v>2366</v>
      </c>
      <c r="L968" s="78" t="s">
        <v>1791</v>
      </c>
      <c r="M968" s="78" t="s">
        <v>1791</v>
      </c>
      <c r="N968" s="78" t="s">
        <v>1791</v>
      </c>
      <c r="O968" s="78" t="s">
        <v>2378</v>
      </c>
      <c r="P968" s="82">
        <v>12</v>
      </c>
      <c r="Q968" s="78" t="s">
        <v>2301</v>
      </c>
      <c r="R968" s="82">
        <v>1</v>
      </c>
      <c r="S968" s="82">
        <v>1</v>
      </c>
      <c r="T968" s="82">
        <v>1</v>
      </c>
      <c r="U968" s="82">
        <v>1</v>
      </c>
      <c r="V968" s="82">
        <v>1</v>
      </c>
      <c r="W968" s="82">
        <v>1</v>
      </c>
      <c r="X968" s="82">
        <v>1</v>
      </c>
      <c r="Y968" s="82">
        <v>1</v>
      </c>
      <c r="Z968" s="82">
        <v>1</v>
      </c>
      <c r="AA968" s="82">
        <v>1</v>
      </c>
      <c r="AB968" s="82">
        <v>1</v>
      </c>
      <c r="AC968" s="82">
        <v>1</v>
      </c>
      <c r="AD968" s="85" t="str">
        <f>IF(A968&lt;&gt;"",IF(D968="DIRECCIÓN_DE_TRANSFERENCIAS","280 0031",VLOOKUP(C968,NIVELES!$A$14:$B$105,2,0)),"")</f>
        <v>280 2110</v>
      </c>
      <c r="AE968" s="86" t="s">
        <v>322</v>
      </c>
      <c r="AF968" s="86" t="s">
        <v>369</v>
      </c>
      <c r="AG968" s="79" t="str">
        <f>+IF(AF968&lt;&gt;"",VLOOKUP(AF968,NIVELES!$A$666:$B$673,2,0),"")</f>
        <v>ADMINISTRACIÓN_CENTRAL</v>
      </c>
      <c r="AH968" s="78" t="s">
        <v>322</v>
      </c>
      <c r="AI968" s="79" t="str">
        <f>IF(AH968&lt;&gt;"",VLOOKUP(CONCATENATE(AG968,AH968),NIVELES!$B$676:$C$745,2,0),"")</f>
        <v>Administración De La Gestión Administrativa Financiera</v>
      </c>
      <c r="AJ968" s="78" t="s">
        <v>517</v>
      </c>
      <c r="AK968" s="79" t="str">
        <f>+IF(AJ968&lt;&gt;"",VLOOKUP(AJ968,NIVELES!$A$816:$B$892,2,0),"")</f>
        <v>NO APLICA</v>
      </c>
      <c r="AL968" s="78" t="s">
        <v>554</v>
      </c>
      <c r="AM968" s="78">
        <v>530502</v>
      </c>
      <c r="AN968" s="79" t="str">
        <f>IF(AM968&lt;&gt;"",+VLOOKUP(AM968,NIVELES!$A$1652:$B$2466,2,0),"")</f>
        <v>Edificios, Locales y Residencias, Parqueaderos, Casilleros Judiciales y Bancarios (Arrendamiento)</v>
      </c>
      <c r="AO968" s="87">
        <v>13440</v>
      </c>
      <c r="AP968" s="88">
        <v>1120</v>
      </c>
      <c r="AQ968" s="88"/>
      <c r="AR968" s="88">
        <v>1120</v>
      </c>
      <c r="AS968" s="88">
        <v>1120</v>
      </c>
      <c r="AT968" s="88">
        <v>1120</v>
      </c>
      <c r="AU968" s="88">
        <v>1120</v>
      </c>
      <c r="AV968" s="88">
        <v>1120</v>
      </c>
      <c r="AW968" s="88">
        <v>1120</v>
      </c>
      <c r="AX968" s="88">
        <v>1120</v>
      </c>
      <c r="AY968" s="88">
        <v>1120</v>
      </c>
      <c r="AZ968" s="88">
        <v>1120</v>
      </c>
      <c r="BA968" s="88">
        <v>2240</v>
      </c>
      <c r="BB968" s="89">
        <f t="shared" ref="BB968:BB1031" si="59">SUBTOTAL(9,AP968:BA968)</f>
        <v>13440</v>
      </c>
      <c r="BC968" s="90" t="str">
        <f t="shared" si="58"/>
        <v>OK</v>
      </c>
      <c r="BD968" s="91" t="str">
        <f t="shared" ref="BD968:BD1031" si="60">IF(A968&lt;&gt;"",IF(A968="","Escoger Nivel 0",)&amp;" "&amp;(IF(B968="","Escoger Nivel  1",)&amp;" "&amp;(IF(C968="","Escoger Nivel 2",)&amp;" "&amp;(IF(D968="","Escoger Nivel 3",)&amp;" "&amp;(IF(F968="","Escoger Cantón",)&amp;" "&amp;(IF(I968="","Escoger Obj. Estratégico Institucional N1",)&amp;" "&amp;(IF(J968="","Escoger Obj. Especifico N2",)&amp;" "&amp;(IF(K968="","Escoger Obj. Operativo N4",)&amp;" "&amp;(IF(L968=""," Llenar Modalidad de Servicio ",)&amp;""&amp;(IF(M968=""," Llenar Meta de Cobertura ",)&amp;" "&amp;(IF(N968="","Llenar Indicador",)&amp;" "&amp;(IF(O968="","Llenar Actividad PAPP",)&amp;" "&amp;(IF(P968="","Llenar Metas",)&amp;" "&amp;(IF(Q968="","Llenar Indicador",)&amp;" "&amp;(IF(AF968="","Escoger Nro. programa",)&amp;" "&amp;(IF(AH968="","Escoger Nro. Actividad e-Sigef",)&amp;" "&amp;(IF(AK968="","Escoger direccionamiento de gasto",)&amp;" "&amp;(IF(AL968="","Escoger Grupo de Gasto",)&amp;" "&amp;(IF(AM968="","Escoger Item Presupuestario",)&amp;" "&amp;(IF(AO968="","Llenar valor de actividad",))))))))))))))))))))," ")</f>
        <v xml:space="preserve">                  </v>
      </c>
      <c r="BE968" s="92">
        <f t="shared" si="57"/>
        <v>12</v>
      </c>
    </row>
    <row r="969" spans="1:57" s="74" customFormat="1" ht="50.1" customHeight="1" x14ac:dyDescent="0.2">
      <c r="A969" s="78" t="s">
        <v>55</v>
      </c>
      <c r="B969" s="78" t="s">
        <v>56</v>
      </c>
      <c r="C969" s="78" t="s">
        <v>9</v>
      </c>
      <c r="D969" s="78" t="s">
        <v>575</v>
      </c>
      <c r="E969" s="79" t="str">
        <f>+IF(C969&lt;&gt;"",VLOOKUP(MID(C969,18,5),NIVELES!$A$133:$B$213,2,0),"")</f>
        <v>NAPO</v>
      </c>
      <c r="F969" s="80" t="s">
        <v>79</v>
      </c>
      <c r="G969" s="81" t="str">
        <f>+IF(F969&lt;&gt;"",VLOOKUP(F969,NIVELES!$A$246:$C$464,3,0),"")</f>
        <v xml:space="preserve"> </v>
      </c>
      <c r="H969" s="82" t="s">
        <v>1023</v>
      </c>
      <c r="I969" s="78" t="s">
        <v>2367</v>
      </c>
      <c r="J969" s="78" t="s">
        <v>2365</v>
      </c>
      <c r="K969" s="78" t="s">
        <v>2366</v>
      </c>
      <c r="L969" s="78" t="s">
        <v>1791</v>
      </c>
      <c r="M969" s="78" t="s">
        <v>1791</v>
      </c>
      <c r="N969" s="78" t="s">
        <v>1791</v>
      </c>
      <c r="O969" s="78" t="s">
        <v>2306</v>
      </c>
      <c r="P969" s="82">
        <v>1</v>
      </c>
      <c r="Q969" s="78" t="s">
        <v>2301</v>
      </c>
      <c r="R969" s="82">
        <v>0</v>
      </c>
      <c r="S969" s="82">
        <v>0</v>
      </c>
      <c r="T969" s="82">
        <v>1</v>
      </c>
      <c r="U969" s="82">
        <v>0</v>
      </c>
      <c r="V969" s="82">
        <v>0</v>
      </c>
      <c r="W969" s="82">
        <v>0</v>
      </c>
      <c r="X969" s="82">
        <v>0</v>
      </c>
      <c r="Y969" s="82">
        <v>0</v>
      </c>
      <c r="Z969" s="82">
        <v>0</v>
      </c>
      <c r="AA969" s="82">
        <v>0</v>
      </c>
      <c r="AB969" s="82">
        <v>0</v>
      </c>
      <c r="AC969" s="82">
        <v>0</v>
      </c>
      <c r="AD969" s="85" t="str">
        <f>IF(A969&lt;&gt;"",IF(D969="DIRECCIÓN_DE_TRANSFERENCIAS","280 0031",VLOOKUP(C969,NIVELES!$A$14:$B$105,2,0)),"")</f>
        <v>280 2110</v>
      </c>
      <c r="AE969" s="86" t="s">
        <v>322</v>
      </c>
      <c r="AF969" s="86" t="s">
        <v>369</v>
      </c>
      <c r="AG969" s="79" t="str">
        <f>+IF(AF969&lt;&gt;"",VLOOKUP(AF969,NIVELES!$A$666:$B$673,2,0),"")</f>
        <v>ADMINISTRACIÓN_CENTRAL</v>
      </c>
      <c r="AH969" s="78" t="s">
        <v>322</v>
      </c>
      <c r="AI969" s="79" t="str">
        <f>IF(AH969&lt;&gt;"",VLOOKUP(CONCATENATE(AG969,AH969),NIVELES!$B$676:$C$745,2,0),"")</f>
        <v>Administración De La Gestión Administrativa Financiera</v>
      </c>
      <c r="AJ969" s="78" t="s">
        <v>517</v>
      </c>
      <c r="AK969" s="79" t="str">
        <f>+IF(AJ969&lt;&gt;"",VLOOKUP(AJ969,NIVELES!$A$816:$B$892,2,0),"")</f>
        <v>NO APLICA</v>
      </c>
      <c r="AL969" s="78" t="s">
        <v>554</v>
      </c>
      <c r="AM969" s="78">
        <v>530802</v>
      </c>
      <c r="AN969" s="79" t="str">
        <f>IF(AM969&lt;&gt;"",+VLOOKUP(AM969,NIVELES!$A$1652:$B$2466,2,0),"")</f>
        <v>Vestuario, Lencería, Prendas de Protección; y, Accesorios para Uniformes Militares y Policiales; y, Carpas</v>
      </c>
      <c r="AO969" s="87">
        <v>2500</v>
      </c>
      <c r="AP969" s="88">
        <v>0</v>
      </c>
      <c r="AQ969" s="88"/>
      <c r="AR969" s="88">
        <v>2500</v>
      </c>
      <c r="AS969" s="88">
        <v>0</v>
      </c>
      <c r="AT969" s="88">
        <v>0</v>
      </c>
      <c r="AU969" s="88">
        <v>0</v>
      </c>
      <c r="AV969" s="88">
        <v>0</v>
      </c>
      <c r="AW969" s="88">
        <v>0</v>
      </c>
      <c r="AX969" s="88">
        <v>0</v>
      </c>
      <c r="AY969" s="88">
        <v>0</v>
      </c>
      <c r="AZ969" s="88">
        <v>0</v>
      </c>
      <c r="BA969" s="88">
        <v>0</v>
      </c>
      <c r="BB969" s="89">
        <f t="shared" si="59"/>
        <v>2500</v>
      </c>
      <c r="BC969" s="90" t="str">
        <f t="shared" si="58"/>
        <v>OK</v>
      </c>
      <c r="BD969" s="91" t="str">
        <f t="shared" si="60"/>
        <v xml:space="preserve">                  </v>
      </c>
      <c r="BE969" s="92">
        <f t="shared" ref="BE969:BE1032" si="61">SUBTOTAL(9,R969:AC969)</f>
        <v>1</v>
      </c>
    </row>
    <row r="970" spans="1:57" s="74" customFormat="1" ht="50.1" customHeight="1" x14ac:dyDescent="0.2">
      <c r="A970" s="78" t="s">
        <v>55</v>
      </c>
      <c r="B970" s="78" t="s">
        <v>56</v>
      </c>
      <c r="C970" s="78" t="s">
        <v>9</v>
      </c>
      <c r="D970" s="78" t="s">
        <v>575</v>
      </c>
      <c r="E970" s="79" t="str">
        <f>+IF(C970&lt;&gt;"",VLOOKUP(MID(C970,18,5),NIVELES!$A$133:$B$213,2,0),"")</f>
        <v>NAPO</v>
      </c>
      <c r="F970" s="80" t="s">
        <v>79</v>
      </c>
      <c r="G970" s="81" t="str">
        <f>+IF(F970&lt;&gt;"",VLOOKUP(F970,NIVELES!$A$246:$C$464,3,0),"")</f>
        <v xml:space="preserve"> </v>
      </c>
      <c r="H970" s="82" t="s">
        <v>1023</v>
      </c>
      <c r="I970" s="78" t="s">
        <v>2367</v>
      </c>
      <c r="J970" s="78" t="s">
        <v>2365</v>
      </c>
      <c r="K970" s="78" t="s">
        <v>2366</v>
      </c>
      <c r="L970" s="78" t="s">
        <v>1791</v>
      </c>
      <c r="M970" s="78" t="s">
        <v>1791</v>
      </c>
      <c r="N970" s="78" t="s">
        <v>1791</v>
      </c>
      <c r="O970" s="78" t="s">
        <v>2307</v>
      </c>
      <c r="P970" s="82">
        <v>2</v>
      </c>
      <c r="Q970" s="78" t="s">
        <v>2301</v>
      </c>
      <c r="R970" s="82">
        <v>0</v>
      </c>
      <c r="S970" s="82">
        <v>0</v>
      </c>
      <c r="T970" s="82">
        <v>1</v>
      </c>
      <c r="U970" s="82">
        <v>0</v>
      </c>
      <c r="V970" s="82">
        <v>0</v>
      </c>
      <c r="W970" s="82">
        <v>1</v>
      </c>
      <c r="X970" s="82">
        <v>0</v>
      </c>
      <c r="Y970" s="82">
        <v>0</v>
      </c>
      <c r="Z970" s="82">
        <v>0</v>
      </c>
      <c r="AA970" s="82">
        <v>0</v>
      </c>
      <c r="AB970" s="82">
        <v>0</v>
      </c>
      <c r="AC970" s="82">
        <v>0</v>
      </c>
      <c r="AD970" s="85" t="str">
        <f>IF(A970&lt;&gt;"",IF(D970="DIRECCIÓN_DE_TRANSFERENCIAS","280 0031",VLOOKUP(C970,NIVELES!$A$14:$B$105,2,0)),"")</f>
        <v>280 2110</v>
      </c>
      <c r="AE970" s="86" t="s">
        <v>322</v>
      </c>
      <c r="AF970" s="86" t="s">
        <v>369</v>
      </c>
      <c r="AG970" s="79" t="str">
        <f>+IF(AF970&lt;&gt;"",VLOOKUP(AF970,NIVELES!$A$666:$B$673,2,0),"")</f>
        <v>ADMINISTRACIÓN_CENTRAL</v>
      </c>
      <c r="AH970" s="78" t="s">
        <v>322</v>
      </c>
      <c r="AI970" s="79" t="str">
        <f>IF(AH970&lt;&gt;"",VLOOKUP(CONCATENATE(AG970,AH970),NIVELES!$B$676:$C$745,2,0),"")</f>
        <v>Administración De La Gestión Administrativa Financiera</v>
      </c>
      <c r="AJ970" s="78" t="s">
        <v>517</v>
      </c>
      <c r="AK970" s="79" t="str">
        <f>+IF(AJ970&lt;&gt;"",VLOOKUP(AJ970,NIVELES!$A$816:$B$892,2,0),"")</f>
        <v>NO APLICA</v>
      </c>
      <c r="AL970" s="78" t="s">
        <v>554</v>
      </c>
      <c r="AM970" s="78">
        <v>530804</v>
      </c>
      <c r="AN970" s="79" t="str">
        <f>IF(AM970&lt;&gt;"",+VLOOKUP(AM970,NIVELES!$A$1652:$B$2466,2,0),"")</f>
        <v>Materiales de Oficina</v>
      </c>
      <c r="AO970" s="87">
        <v>3500</v>
      </c>
      <c r="AP970" s="88">
        <v>0</v>
      </c>
      <c r="AQ970" s="88"/>
      <c r="AR970" s="88">
        <v>1750</v>
      </c>
      <c r="AS970" s="88">
        <v>0</v>
      </c>
      <c r="AT970" s="88">
        <v>0</v>
      </c>
      <c r="AU970" s="88">
        <v>1750</v>
      </c>
      <c r="AV970" s="88">
        <v>0</v>
      </c>
      <c r="AW970" s="88">
        <v>0</v>
      </c>
      <c r="AX970" s="88">
        <v>0</v>
      </c>
      <c r="AY970" s="88">
        <v>0</v>
      </c>
      <c r="AZ970" s="88">
        <v>0</v>
      </c>
      <c r="BA970" s="88">
        <v>0</v>
      </c>
      <c r="BB970" s="89">
        <f t="shared" si="59"/>
        <v>3500</v>
      </c>
      <c r="BC970" s="90" t="str">
        <f t="shared" si="58"/>
        <v>OK</v>
      </c>
      <c r="BD970" s="91" t="str">
        <f t="shared" si="60"/>
        <v xml:space="preserve">                  </v>
      </c>
      <c r="BE970" s="92">
        <f t="shared" si="61"/>
        <v>2</v>
      </c>
    </row>
    <row r="971" spans="1:57" s="74" customFormat="1" ht="50.1" customHeight="1" x14ac:dyDescent="0.2">
      <c r="A971" s="78" t="s">
        <v>55</v>
      </c>
      <c r="B971" s="78" t="s">
        <v>56</v>
      </c>
      <c r="C971" s="78" t="s">
        <v>9</v>
      </c>
      <c r="D971" s="78" t="s">
        <v>575</v>
      </c>
      <c r="E971" s="79" t="str">
        <f>+IF(C971&lt;&gt;"",VLOOKUP(MID(C971,18,5),NIVELES!$A$133:$B$213,2,0),"")</f>
        <v>NAPO</v>
      </c>
      <c r="F971" s="80" t="s">
        <v>79</v>
      </c>
      <c r="G971" s="81" t="str">
        <f>+IF(F971&lt;&gt;"",VLOOKUP(F971,NIVELES!$A$246:$C$464,3,0),"")</f>
        <v xml:space="preserve"> </v>
      </c>
      <c r="H971" s="82" t="s">
        <v>1023</v>
      </c>
      <c r="I971" s="78" t="s">
        <v>2367</v>
      </c>
      <c r="J971" s="78" t="s">
        <v>2365</v>
      </c>
      <c r="K971" s="78" t="s">
        <v>2366</v>
      </c>
      <c r="L971" s="78" t="s">
        <v>1791</v>
      </c>
      <c r="M971" s="78" t="s">
        <v>1791</v>
      </c>
      <c r="N971" s="78" t="s">
        <v>1791</v>
      </c>
      <c r="O971" s="78" t="s">
        <v>2308</v>
      </c>
      <c r="P971" s="82">
        <v>2</v>
      </c>
      <c r="Q971" s="78" t="s">
        <v>2301</v>
      </c>
      <c r="R971" s="82">
        <v>0</v>
      </c>
      <c r="S971" s="82">
        <v>0</v>
      </c>
      <c r="T971" s="82">
        <v>1</v>
      </c>
      <c r="U971" s="82">
        <v>0</v>
      </c>
      <c r="V971" s="82">
        <v>0</v>
      </c>
      <c r="W971" s="82">
        <v>1</v>
      </c>
      <c r="X971" s="82">
        <v>0</v>
      </c>
      <c r="Y971" s="82">
        <v>0</v>
      </c>
      <c r="Z971" s="82">
        <v>0</v>
      </c>
      <c r="AA971" s="82">
        <v>0</v>
      </c>
      <c r="AB971" s="82">
        <v>0</v>
      </c>
      <c r="AC971" s="82">
        <v>0</v>
      </c>
      <c r="AD971" s="85" t="str">
        <f>IF(A971&lt;&gt;"",IF(D971="DIRECCIÓN_DE_TRANSFERENCIAS","280 0031",VLOOKUP(C971,NIVELES!$A$14:$B$105,2,0)),"")</f>
        <v>280 2110</v>
      </c>
      <c r="AE971" s="86" t="s">
        <v>322</v>
      </c>
      <c r="AF971" s="86" t="s">
        <v>369</v>
      </c>
      <c r="AG971" s="79" t="str">
        <f>+IF(AF971&lt;&gt;"",VLOOKUP(AF971,NIVELES!$A$666:$B$673,2,0),"")</f>
        <v>ADMINISTRACIÓN_CENTRAL</v>
      </c>
      <c r="AH971" s="78" t="s">
        <v>322</v>
      </c>
      <c r="AI971" s="79" t="str">
        <f>IF(AH971&lt;&gt;"",VLOOKUP(CONCATENATE(AG971,AH971),NIVELES!$B$676:$C$745,2,0),"")</f>
        <v>Administración De La Gestión Administrativa Financiera</v>
      </c>
      <c r="AJ971" s="78" t="s">
        <v>517</v>
      </c>
      <c r="AK971" s="79" t="str">
        <f>+IF(AJ971&lt;&gt;"",VLOOKUP(AJ971,NIVELES!$A$816:$B$892,2,0),"")</f>
        <v>NO APLICA</v>
      </c>
      <c r="AL971" s="78" t="s">
        <v>554</v>
      </c>
      <c r="AM971" s="78">
        <v>530805</v>
      </c>
      <c r="AN971" s="79" t="str">
        <f>IF(AM971&lt;&gt;"",+VLOOKUP(AM971,NIVELES!$A$1652:$B$2466,2,0),"")</f>
        <v>Materiales de Aseo</v>
      </c>
      <c r="AO971" s="87">
        <v>3500</v>
      </c>
      <c r="AP971" s="88">
        <v>0</v>
      </c>
      <c r="AQ971" s="88"/>
      <c r="AR971" s="88">
        <v>1750</v>
      </c>
      <c r="AS971" s="88">
        <v>0</v>
      </c>
      <c r="AT971" s="88">
        <v>0</v>
      </c>
      <c r="AU971" s="88">
        <v>1750</v>
      </c>
      <c r="AV971" s="88">
        <v>0</v>
      </c>
      <c r="AW971" s="88">
        <v>0</v>
      </c>
      <c r="AX971" s="88">
        <v>0</v>
      </c>
      <c r="AY971" s="88">
        <v>0</v>
      </c>
      <c r="AZ971" s="88">
        <v>0</v>
      </c>
      <c r="BA971" s="88">
        <v>0</v>
      </c>
      <c r="BB971" s="89">
        <f t="shared" si="59"/>
        <v>3500</v>
      </c>
      <c r="BC971" s="90" t="str">
        <f t="shared" si="58"/>
        <v>OK</v>
      </c>
      <c r="BD971" s="91" t="str">
        <f t="shared" si="60"/>
        <v xml:space="preserve">                  </v>
      </c>
      <c r="BE971" s="92">
        <f t="shared" si="61"/>
        <v>2</v>
      </c>
    </row>
    <row r="972" spans="1:57" s="74" customFormat="1" ht="50.1" customHeight="1" x14ac:dyDescent="0.2">
      <c r="A972" s="78" t="s">
        <v>55</v>
      </c>
      <c r="B972" s="78" t="s">
        <v>56</v>
      </c>
      <c r="C972" s="78" t="s">
        <v>9</v>
      </c>
      <c r="D972" s="78" t="s">
        <v>575</v>
      </c>
      <c r="E972" s="79" t="str">
        <f>+IF(C972&lt;&gt;"",VLOOKUP(MID(C972,18,5),NIVELES!$A$133:$B$213,2,0),"")</f>
        <v>NAPO</v>
      </c>
      <c r="F972" s="80" t="s">
        <v>79</v>
      </c>
      <c r="G972" s="81" t="str">
        <f>+IF(F972&lt;&gt;"",VLOOKUP(F972,NIVELES!$A$246:$C$464,3,0),"")</f>
        <v xml:space="preserve"> </v>
      </c>
      <c r="H972" s="82" t="s">
        <v>1023</v>
      </c>
      <c r="I972" s="78" t="s">
        <v>2367</v>
      </c>
      <c r="J972" s="78" t="s">
        <v>2365</v>
      </c>
      <c r="K972" s="78" t="s">
        <v>2366</v>
      </c>
      <c r="L972" s="78" t="s">
        <v>1791</v>
      </c>
      <c r="M972" s="78" t="s">
        <v>1791</v>
      </c>
      <c r="N972" s="78" t="s">
        <v>1791</v>
      </c>
      <c r="O972" s="78" t="s">
        <v>2356</v>
      </c>
      <c r="P972" s="82">
        <v>12</v>
      </c>
      <c r="Q972" s="78" t="s">
        <v>2301</v>
      </c>
      <c r="R972" s="82">
        <v>1</v>
      </c>
      <c r="S972" s="82">
        <v>1</v>
      </c>
      <c r="T972" s="82">
        <v>1</v>
      </c>
      <c r="U972" s="82">
        <v>1</v>
      </c>
      <c r="V972" s="82">
        <v>1</v>
      </c>
      <c r="W972" s="82">
        <v>1</v>
      </c>
      <c r="X972" s="82">
        <v>1</v>
      </c>
      <c r="Y972" s="82">
        <v>1</v>
      </c>
      <c r="Z972" s="82">
        <v>1</v>
      </c>
      <c r="AA972" s="82">
        <v>1</v>
      </c>
      <c r="AB972" s="82">
        <v>1</v>
      </c>
      <c r="AC972" s="82">
        <v>1</v>
      </c>
      <c r="AD972" s="85" t="str">
        <f>IF(A972&lt;&gt;"",IF(D972="DIRECCIÓN_DE_TRANSFERENCIAS","280 0031",VLOOKUP(C972,NIVELES!$A$14:$B$105,2,0)),"")</f>
        <v>280 2110</v>
      </c>
      <c r="AE972" s="86" t="s">
        <v>322</v>
      </c>
      <c r="AF972" s="86" t="s">
        <v>369</v>
      </c>
      <c r="AG972" s="79" t="str">
        <f>+IF(AF972&lt;&gt;"",VLOOKUP(AF972,NIVELES!$A$666:$B$673,2,0),"")</f>
        <v>ADMINISTRACIÓN_CENTRAL</v>
      </c>
      <c r="AH972" s="78" t="s">
        <v>322</v>
      </c>
      <c r="AI972" s="79" t="str">
        <f>IF(AH972&lt;&gt;"",VLOOKUP(CONCATENATE(AG972,AH972),NIVELES!$B$676:$C$745,2,0),"")</f>
        <v>Administración De La Gestión Administrativa Financiera</v>
      </c>
      <c r="AJ972" s="78" t="s">
        <v>517</v>
      </c>
      <c r="AK972" s="79" t="str">
        <f>+IF(AJ972&lt;&gt;"",VLOOKUP(AJ972,NIVELES!$A$816:$B$892,2,0),"")</f>
        <v>NO APLICA</v>
      </c>
      <c r="AL972" s="78" t="s">
        <v>554</v>
      </c>
      <c r="AM972" s="78">
        <v>530803</v>
      </c>
      <c r="AN972" s="79" t="str">
        <f>IF(AM972&lt;&gt;"",+VLOOKUP(AM972,NIVELES!$A$1652:$B$2466,2,0),"")</f>
        <v>Combustibles y Lubricantes</v>
      </c>
      <c r="AO972" s="87">
        <v>7128.55</v>
      </c>
      <c r="AP972" s="88">
        <v>594.04</v>
      </c>
      <c r="AQ972" s="88"/>
      <c r="AR972" s="88">
        <v>594.04</v>
      </c>
      <c r="AS972" s="88">
        <v>594.04</v>
      </c>
      <c r="AT972" s="88">
        <v>594.04</v>
      </c>
      <c r="AU972" s="88">
        <v>594.04</v>
      </c>
      <c r="AV972" s="88">
        <v>594.04</v>
      </c>
      <c r="AW972" s="88">
        <v>594.04</v>
      </c>
      <c r="AX972" s="88">
        <v>594.04</v>
      </c>
      <c r="AY972" s="88">
        <v>594.04</v>
      </c>
      <c r="AZ972" s="88">
        <v>594.04</v>
      </c>
      <c r="BA972" s="88">
        <v>1188.1500000000005</v>
      </c>
      <c r="BB972" s="89">
        <f t="shared" si="59"/>
        <v>7128.55</v>
      </c>
      <c r="BC972" s="90" t="str">
        <f t="shared" si="58"/>
        <v>OK</v>
      </c>
      <c r="BD972" s="91" t="str">
        <f t="shared" si="60"/>
        <v xml:space="preserve">                  </v>
      </c>
      <c r="BE972" s="92">
        <f t="shared" si="61"/>
        <v>12</v>
      </c>
    </row>
    <row r="973" spans="1:57" s="74" customFormat="1" ht="50.1" customHeight="1" x14ac:dyDescent="0.2">
      <c r="A973" s="78" t="s">
        <v>55</v>
      </c>
      <c r="B973" s="78" t="s">
        <v>56</v>
      </c>
      <c r="C973" s="78" t="s">
        <v>9</v>
      </c>
      <c r="D973" s="78" t="s">
        <v>575</v>
      </c>
      <c r="E973" s="79" t="str">
        <f>+IF(C973&lt;&gt;"",VLOOKUP(MID(C973,18,5),NIVELES!$A$133:$B$213,2,0),"")</f>
        <v>NAPO</v>
      </c>
      <c r="F973" s="80" t="s">
        <v>79</v>
      </c>
      <c r="G973" s="81" t="str">
        <f>+IF(F973&lt;&gt;"",VLOOKUP(F973,NIVELES!$A$246:$C$464,3,0),"")</f>
        <v xml:space="preserve"> </v>
      </c>
      <c r="H973" s="82" t="s">
        <v>1023</v>
      </c>
      <c r="I973" s="78" t="s">
        <v>2367</v>
      </c>
      <c r="J973" s="78" t="s">
        <v>2365</v>
      </c>
      <c r="K973" s="78" t="s">
        <v>2366</v>
      </c>
      <c r="L973" s="78" t="s">
        <v>1791</v>
      </c>
      <c r="M973" s="78" t="s">
        <v>1791</v>
      </c>
      <c r="N973" s="78" t="s">
        <v>1791</v>
      </c>
      <c r="O973" s="78" t="s">
        <v>2374</v>
      </c>
      <c r="P973" s="82">
        <v>12</v>
      </c>
      <c r="Q973" s="78" t="s">
        <v>2301</v>
      </c>
      <c r="R973" s="82">
        <v>1</v>
      </c>
      <c r="S973" s="82">
        <v>1</v>
      </c>
      <c r="T973" s="82">
        <v>1</v>
      </c>
      <c r="U973" s="82">
        <v>1</v>
      </c>
      <c r="V973" s="82">
        <v>1</v>
      </c>
      <c r="W973" s="82">
        <v>1</v>
      </c>
      <c r="X973" s="82">
        <v>1</v>
      </c>
      <c r="Y973" s="82">
        <v>1</v>
      </c>
      <c r="Z973" s="82">
        <v>1</v>
      </c>
      <c r="AA973" s="82">
        <v>1</v>
      </c>
      <c r="AB973" s="82">
        <v>1</v>
      </c>
      <c r="AC973" s="82">
        <v>1</v>
      </c>
      <c r="AD973" s="85" t="str">
        <f>IF(A973&lt;&gt;"",IF(D973="DIRECCIÓN_DE_TRANSFERENCIAS","280 0031",VLOOKUP(C973,NIVELES!$A$14:$B$105,2,0)),"")</f>
        <v>280 2110</v>
      </c>
      <c r="AE973" s="86" t="s">
        <v>322</v>
      </c>
      <c r="AF973" s="86" t="s">
        <v>369</v>
      </c>
      <c r="AG973" s="79" t="str">
        <f>+IF(AF973&lt;&gt;"",VLOOKUP(AF973,NIVELES!$A$666:$B$673,2,0),"")</f>
        <v>ADMINISTRACIÓN_CENTRAL</v>
      </c>
      <c r="AH973" s="78" t="s">
        <v>322</v>
      </c>
      <c r="AI973" s="79" t="str">
        <f>IF(AH973&lt;&gt;"",VLOOKUP(CONCATENATE(AG973,AH973),NIVELES!$B$676:$C$745,2,0),"")</f>
        <v>Administración De La Gestión Administrativa Financiera</v>
      </c>
      <c r="AJ973" s="78" t="s">
        <v>517</v>
      </c>
      <c r="AK973" s="79" t="str">
        <f>+IF(AJ973&lt;&gt;"",VLOOKUP(AJ973,NIVELES!$A$816:$B$892,2,0),"")</f>
        <v>NO APLICA</v>
      </c>
      <c r="AL973" s="78" t="s">
        <v>554</v>
      </c>
      <c r="AM973" s="78">
        <v>530813</v>
      </c>
      <c r="AN973" s="79" t="str">
        <f>IF(AM973&lt;&gt;"",+VLOOKUP(AM973,NIVELES!$A$1652:$B$2466,2,0),"")</f>
        <v>Repuestos y Accesorios</v>
      </c>
      <c r="AO973" s="87">
        <v>10200</v>
      </c>
      <c r="AP973" s="88">
        <v>850</v>
      </c>
      <c r="AQ973" s="88"/>
      <c r="AR973" s="88">
        <v>850</v>
      </c>
      <c r="AS973" s="88">
        <v>850</v>
      </c>
      <c r="AT973" s="88">
        <v>850</v>
      </c>
      <c r="AU973" s="88">
        <v>850</v>
      </c>
      <c r="AV973" s="88">
        <v>850</v>
      </c>
      <c r="AW973" s="88">
        <v>850</v>
      </c>
      <c r="AX973" s="88">
        <v>850</v>
      </c>
      <c r="AY973" s="88">
        <v>850</v>
      </c>
      <c r="AZ973" s="88">
        <v>850</v>
      </c>
      <c r="BA973" s="88">
        <v>1700</v>
      </c>
      <c r="BB973" s="89">
        <f t="shared" si="59"/>
        <v>10200</v>
      </c>
      <c r="BC973" s="90" t="str">
        <f t="shared" si="58"/>
        <v>OK</v>
      </c>
      <c r="BD973" s="91" t="str">
        <f t="shared" si="60"/>
        <v xml:space="preserve">                  </v>
      </c>
      <c r="BE973" s="92">
        <f t="shared" si="61"/>
        <v>12</v>
      </c>
    </row>
    <row r="974" spans="1:57" s="74" customFormat="1" ht="50.1" customHeight="1" x14ac:dyDescent="0.2">
      <c r="A974" s="78" t="s">
        <v>55</v>
      </c>
      <c r="B974" s="78" t="s">
        <v>56</v>
      </c>
      <c r="C974" s="78" t="s">
        <v>9</v>
      </c>
      <c r="D974" s="78" t="s">
        <v>575</v>
      </c>
      <c r="E974" s="79" t="str">
        <f>+IF(C974&lt;&gt;"",VLOOKUP(MID(C974,18,5),NIVELES!$A$133:$B$213,2,0),"")</f>
        <v>NAPO</v>
      </c>
      <c r="F974" s="80" t="s">
        <v>79</v>
      </c>
      <c r="G974" s="81" t="str">
        <f>+IF(F974&lt;&gt;"",VLOOKUP(F974,NIVELES!$A$246:$C$464,3,0),"")</f>
        <v xml:space="preserve"> </v>
      </c>
      <c r="H974" s="82" t="s">
        <v>1023</v>
      </c>
      <c r="I974" s="78" t="s">
        <v>2367</v>
      </c>
      <c r="J974" s="78" t="s">
        <v>2365</v>
      </c>
      <c r="K974" s="78" t="s">
        <v>2366</v>
      </c>
      <c r="L974" s="78" t="s">
        <v>1791</v>
      </c>
      <c r="M974" s="78" t="s">
        <v>1791</v>
      </c>
      <c r="N974" s="78" t="s">
        <v>1791</v>
      </c>
      <c r="O974" s="78" t="s">
        <v>2369</v>
      </c>
      <c r="P974" s="82">
        <v>2</v>
      </c>
      <c r="Q974" s="78" t="s">
        <v>2301</v>
      </c>
      <c r="R974" s="82">
        <v>0</v>
      </c>
      <c r="S974" s="82">
        <v>1</v>
      </c>
      <c r="T974" s="82">
        <v>0</v>
      </c>
      <c r="U974" s="82">
        <v>0</v>
      </c>
      <c r="V974" s="82">
        <v>1</v>
      </c>
      <c r="W974" s="82">
        <v>0</v>
      </c>
      <c r="X974" s="82">
        <v>0</v>
      </c>
      <c r="Y974" s="82">
        <v>0</v>
      </c>
      <c r="Z974" s="82">
        <v>0</v>
      </c>
      <c r="AA974" s="82">
        <v>0</v>
      </c>
      <c r="AB974" s="82">
        <v>0</v>
      </c>
      <c r="AC974" s="82">
        <v>0</v>
      </c>
      <c r="AD974" s="85" t="str">
        <f>IF(A974&lt;&gt;"",IF(D974="DIRECCIÓN_DE_TRANSFERENCIAS","280 0031",VLOOKUP(C974,NIVELES!$A$14:$B$105,2,0)),"")</f>
        <v>280 2110</v>
      </c>
      <c r="AE974" s="86" t="s">
        <v>322</v>
      </c>
      <c r="AF974" s="86" t="s">
        <v>369</v>
      </c>
      <c r="AG974" s="79" t="str">
        <f>+IF(AF974&lt;&gt;"",VLOOKUP(AF974,NIVELES!$A$666:$B$673,2,0),"")</f>
        <v>ADMINISTRACIÓN_CENTRAL</v>
      </c>
      <c r="AH974" s="78" t="s">
        <v>322</v>
      </c>
      <c r="AI974" s="79" t="str">
        <f>IF(AH974&lt;&gt;"",VLOOKUP(CONCATENATE(AG974,AH974),NIVELES!$B$676:$C$745,2,0),"")</f>
        <v>Administración De La Gestión Administrativa Financiera</v>
      </c>
      <c r="AJ974" s="78" t="s">
        <v>517</v>
      </c>
      <c r="AK974" s="79" t="str">
        <f>+IF(AJ974&lt;&gt;"",VLOOKUP(AJ974,NIVELES!$A$816:$B$892,2,0),"")</f>
        <v>NO APLICA</v>
      </c>
      <c r="AL974" s="78" t="s">
        <v>554</v>
      </c>
      <c r="AM974" s="78">
        <v>530204</v>
      </c>
      <c r="AN974" s="79" t="str">
        <f>IF(AM974&lt;&gt;"",+VLOOKUP(AM974,NIVELES!$A$1652:$B$2466,2,0),"")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974" s="87">
        <v>2500</v>
      </c>
      <c r="AP974" s="88">
        <v>0</v>
      </c>
      <c r="AQ974" s="88"/>
      <c r="AR974" s="88">
        <v>1500</v>
      </c>
      <c r="AS974" s="88">
        <v>0</v>
      </c>
      <c r="AT974" s="88">
        <v>0</v>
      </c>
      <c r="AU974" s="88">
        <v>1000</v>
      </c>
      <c r="AV974" s="88">
        <v>0</v>
      </c>
      <c r="AW974" s="88">
        <v>0</v>
      </c>
      <c r="AX974" s="88">
        <v>0</v>
      </c>
      <c r="AY974" s="88">
        <v>0</v>
      </c>
      <c r="AZ974" s="88">
        <v>0</v>
      </c>
      <c r="BA974" s="88">
        <v>0</v>
      </c>
      <c r="BB974" s="89">
        <f t="shared" si="59"/>
        <v>2500</v>
      </c>
      <c r="BC974" s="90" t="str">
        <f t="shared" si="58"/>
        <v>OK</v>
      </c>
      <c r="BD974" s="91" t="str">
        <f t="shared" si="60"/>
        <v xml:space="preserve">                  </v>
      </c>
      <c r="BE974" s="92">
        <f t="shared" si="61"/>
        <v>2</v>
      </c>
    </row>
    <row r="975" spans="1:57" s="74" customFormat="1" ht="50.1" customHeight="1" x14ac:dyDescent="0.2">
      <c r="A975" s="78" t="s">
        <v>55</v>
      </c>
      <c r="B975" s="78" t="s">
        <v>56</v>
      </c>
      <c r="C975" s="78" t="s">
        <v>9</v>
      </c>
      <c r="D975" s="78" t="s">
        <v>575</v>
      </c>
      <c r="E975" s="79" t="str">
        <f>+IF(C975&lt;&gt;"",VLOOKUP(MID(C975,18,5),NIVELES!$A$133:$B$213,2,0),"")</f>
        <v>NAPO</v>
      </c>
      <c r="F975" s="80" t="s">
        <v>79</v>
      </c>
      <c r="G975" s="81" t="str">
        <f>+IF(F975&lt;&gt;"",VLOOKUP(F975,NIVELES!$A$246:$C$464,3,0),"")</f>
        <v xml:space="preserve"> </v>
      </c>
      <c r="H975" s="82" t="s">
        <v>1023</v>
      </c>
      <c r="I975" s="78" t="s">
        <v>2367</v>
      </c>
      <c r="J975" s="78" t="s">
        <v>2365</v>
      </c>
      <c r="K975" s="78" t="s">
        <v>2366</v>
      </c>
      <c r="L975" s="78" t="s">
        <v>1791</v>
      </c>
      <c r="M975" s="78" t="s">
        <v>1791</v>
      </c>
      <c r="N975" s="78" t="s">
        <v>1791</v>
      </c>
      <c r="O975" s="78" t="s">
        <v>2375</v>
      </c>
      <c r="P975" s="82">
        <v>2</v>
      </c>
      <c r="Q975" s="78" t="s">
        <v>2376</v>
      </c>
      <c r="R975" s="82"/>
      <c r="S975" s="82">
        <v>1</v>
      </c>
      <c r="T975" s="82">
        <v>0</v>
      </c>
      <c r="U975" s="82">
        <v>0</v>
      </c>
      <c r="V975" s="82">
        <v>0</v>
      </c>
      <c r="W975" s="82">
        <v>1</v>
      </c>
      <c r="X975" s="82">
        <v>0</v>
      </c>
      <c r="Y975" s="82">
        <v>0</v>
      </c>
      <c r="Z975" s="82">
        <v>0</v>
      </c>
      <c r="AA975" s="82">
        <v>0</v>
      </c>
      <c r="AB975" s="82">
        <v>0</v>
      </c>
      <c r="AC975" s="82">
        <v>0</v>
      </c>
      <c r="AD975" s="85" t="str">
        <f>IF(A975&lt;&gt;"",IF(D975="DIRECCIÓN_DE_TRANSFERENCIAS","280 0031",VLOOKUP(C975,NIVELES!$A$14:$B$105,2,0)),"")</f>
        <v>280 2110</v>
      </c>
      <c r="AE975" s="86" t="s">
        <v>322</v>
      </c>
      <c r="AF975" s="86" t="s">
        <v>369</v>
      </c>
      <c r="AG975" s="79" t="str">
        <f>+IF(AF975&lt;&gt;"",VLOOKUP(AF975,NIVELES!$A$666:$B$673,2,0),"")</f>
        <v>ADMINISTRACIÓN_CENTRAL</v>
      </c>
      <c r="AH975" s="78" t="s">
        <v>322</v>
      </c>
      <c r="AI975" s="79" t="str">
        <f>IF(AH975&lt;&gt;"",VLOOKUP(CONCATENATE(AG975,AH975),NIVELES!$B$676:$C$745,2,0),"")</f>
        <v>Administración De La Gestión Administrativa Financiera</v>
      </c>
      <c r="AJ975" s="78" t="s">
        <v>517</v>
      </c>
      <c r="AK975" s="79" t="str">
        <f>+IF(AJ975&lt;&gt;"",VLOOKUP(AJ975,NIVELES!$A$816:$B$892,2,0),"")</f>
        <v>NO APLICA</v>
      </c>
      <c r="AL975" s="78" t="s">
        <v>555</v>
      </c>
      <c r="AM975" s="78">
        <v>570102</v>
      </c>
      <c r="AN975" s="79" t="str">
        <f>IF(AM975&lt;&gt;"",+VLOOKUP(AM975,NIVELES!$A$1652:$B$2466,2,0),"")</f>
        <v>Tasas Generales, Impuestos, Contribuciones, Permisos, Licencias y Patentes.</v>
      </c>
      <c r="AO975" s="87">
        <v>1393.5</v>
      </c>
      <c r="AP975" s="88">
        <v>0</v>
      </c>
      <c r="AQ975" s="88">
        <v>0</v>
      </c>
      <c r="AR975" s="88">
        <v>696.75</v>
      </c>
      <c r="AS975" s="88">
        <v>0</v>
      </c>
      <c r="AT975" s="88">
        <v>0</v>
      </c>
      <c r="AU975" s="88">
        <v>696.75</v>
      </c>
      <c r="AV975" s="88">
        <v>0</v>
      </c>
      <c r="AW975" s="88">
        <v>0</v>
      </c>
      <c r="AX975" s="88">
        <v>0</v>
      </c>
      <c r="AY975" s="88">
        <v>0</v>
      </c>
      <c r="AZ975" s="88">
        <v>0</v>
      </c>
      <c r="BA975" s="88">
        <v>0</v>
      </c>
      <c r="BB975" s="89">
        <f t="shared" si="59"/>
        <v>1393.5</v>
      </c>
      <c r="BC975" s="90" t="str">
        <f t="shared" si="58"/>
        <v>OK</v>
      </c>
      <c r="BD975" s="91" t="str">
        <f t="shared" si="60"/>
        <v xml:space="preserve">                  </v>
      </c>
      <c r="BE975" s="92">
        <f t="shared" si="61"/>
        <v>2</v>
      </c>
    </row>
    <row r="976" spans="1:57" s="74" customFormat="1" ht="50.1" customHeight="1" x14ac:dyDescent="0.2">
      <c r="A976" s="78" t="s">
        <v>55</v>
      </c>
      <c r="B976" s="78" t="s">
        <v>56</v>
      </c>
      <c r="C976" s="78" t="s">
        <v>1031</v>
      </c>
      <c r="D976" s="78" t="s">
        <v>575</v>
      </c>
      <c r="E976" s="79" t="str">
        <f>+IF(C976&lt;&gt;"",VLOOKUP(MID(C976,18,5),NIVELES!$A$133:$B$213,2,0),"")</f>
        <v>ORELLANA</v>
      </c>
      <c r="F976" s="80" t="s">
        <v>175</v>
      </c>
      <c r="G976" s="81" t="str">
        <f>+IF(F976&lt;&gt;"",VLOOKUP(F976,NIVELES!$A$246:$C$464,3,0),"")</f>
        <v xml:space="preserve"> </v>
      </c>
      <c r="H976" s="82" t="s">
        <v>1023</v>
      </c>
      <c r="I976" s="78" t="s">
        <v>2364</v>
      </c>
      <c r="J976" s="78" t="s">
        <v>2365</v>
      </c>
      <c r="K976" s="78" t="s">
        <v>2366</v>
      </c>
      <c r="L976" s="78" t="s">
        <v>1791</v>
      </c>
      <c r="M976" s="78" t="s">
        <v>1791</v>
      </c>
      <c r="N976" s="78" t="s">
        <v>1791</v>
      </c>
      <c r="O976" s="78" t="s">
        <v>2292</v>
      </c>
      <c r="P976" s="82">
        <v>12</v>
      </c>
      <c r="Q976" s="78" t="s">
        <v>2293</v>
      </c>
      <c r="R976" s="82">
        <v>1</v>
      </c>
      <c r="S976" s="82">
        <v>1</v>
      </c>
      <c r="T976" s="82">
        <v>1</v>
      </c>
      <c r="U976" s="82">
        <v>1</v>
      </c>
      <c r="V976" s="82">
        <v>1</v>
      </c>
      <c r="W976" s="82">
        <v>1</v>
      </c>
      <c r="X976" s="82">
        <v>1</v>
      </c>
      <c r="Y976" s="82">
        <v>1</v>
      </c>
      <c r="Z976" s="82">
        <v>1</v>
      </c>
      <c r="AA976" s="82">
        <v>1</v>
      </c>
      <c r="AB976" s="82">
        <v>1</v>
      </c>
      <c r="AC976" s="82">
        <v>1</v>
      </c>
      <c r="AD976" s="85" t="str">
        <f>IF(A976&lt;&gt;"",IF(D976="DIRECCIÓN_DE_TRANSFERENCIAS","280 0031",VLOOKUP(C976,NIVELES!$A$14:$B$105,2,0)),"")</f>
        <v>280 2320</v>
      </c>
      <c r="AE976" s="86" t="s">
        <v>322</v>
      </c>
      <c r="AF976" s="86" t="s">
        <v>369</v>
      </c>
      <c r="AG976" s="79" t="str">
        <f>+IF(AF976&lt;&gt;"",VLOOKUP(AF976,NIVELES!$A$666:$B$673,2,0),"")</f>
        <v>ADMINISTRACIÓN_CENTRAL</v>
      </c>
      <c r="AH976" s="78" t="s">
        <v>322</v>
      </c>
      <c r="AI976" s="79" t="str">
        <f>IF(AH976&lt;&gt;"",VLOOKUP(CONCATENATE(AG976,AH976),NIVELES!$B$676:$C$745,2,0),"")</f>
        <v>Administración De La Gestión Administrativa Financiera</v>
      </c>
      <c r="AJ976" s="78" t="s">
        <v>517</v>
      </c>
      <c r="AK976" s="79" t="str">
        <f>+IF(AJ976&lt;&gt;"",VLOOKUP(AJ976,NIVELES!$A$816:$B$892,2,0),"")</f>
        <v>NO APLICA</v>
      </c>
      <c r="AL976" s="78" t="s">
        <v>553</v>
      </c>
      <c r="AM976" s="78">
        <v>510105</v>
      </c>
      <c r="AN976" s="79" t="str">
        <f>IF(AM976&lt;&gt;"",+VLOOKUP(AM976,NIVELES!$A$1652:$B$2466,2,0),"")</f>
        <v>Remuneraciones Unificadas</v>
      </c>
      <c r="AO976" s="87">
        <v>181632</v>
      </c>
      <c r="AP976" s="88">
        <v>15136</v>
      </c>
      <c r="AQ976" s="88">
        <v>30272</v>
      </c>
      <c r="AR976" s="88">
        <v>15136</v>
      </c>
      <c r="AS976" s="88">
        <v>15136</v>
      </c>
      <c r="AT976" s="88">
        <v>15136</v>
      </c>
      <c r="AU976" s="88">
        <v>15136</v>
      </c>
      <c r="AV976" s="88">
        <v>15136</v>
      </c>
      <c r="AW976" s="88">
        <v>15136</v>
      </c>
      <c r="AX976" s="88">
        <v>15136</v>
      </c>
      <c r="AY976" s="88">
        <v>15136</v>
      </c>
      <c r="AZ976" s="88">
        <v>15136</v>
      </c>
      <c r="BA976" s="88">
        <v>0</v>
      </c>
      <c r="BB976" s="89">
        <f t="shared" si="59"/>
        <v>181632</v>
      </c>
      <c r="BC976" s="90" t="str">
        <f t="shared" si="58"/>
        <v>OK</v>
      </c>
      <c r="BD976" s="91" t="str">
        <f t="shared" si="60"/>
        <v xml:space="preserve">                  </v>
      </c>
      <c r="BE976" s="92">
        <f t="shared" si="61"/>
        <v>12</v>
      </c>
    </row>
    <row r="977" spans="1:57" s="74" customFormat="1" ht="50.1" customHeight="1" x14ac:dyDescent="0.2">
      <c r="A977" s="78" t="s">
        <v>55</v>
      </c>
      <c r="B977" s="78" t="s">
        <v>56</v>
      </c>
      <c r="C977" s="78" t="s">
        <v>1031</v>
      </c>
      <c r="D977" s="78" t="s">
        <v>575</v>
      </c>
      <c r="E977" s="79" t="str">
        <f>+IF(C977&lt;&gt;"",VLOOKUP(MID(C977,18,5),NIVELES!$A$133:$B$213,2,0),"")</f>
        <v>ORELLANA</v>
      </c>
      <c r="F977" s="80" t="s">
        <v>175</v>
      </c>
      <c r="G977" s="81" t="str">
        <f>+IF(F977&lt;&gt;"",VLOOKUP(F977,NIVELES!$A$246:$C$464,3,0),"")</f>
        <v xml:space="preserve"> </v>
      </c>
      <c r="H977" s="82" t="s">
        <v>1023</v>
      </c>
      <c r="I977" s="78" t="s">
        <v>2364</v>
      </c>
      <c r="J977" s="78" t="s">
        <v>2365</v>
      </c>
      <c r="K977" s="78" t="s">
        <v>2366</v>
      </c>
      <c r="L977" s="78" t="s">
        <v>1791</v>
      </c>
      <c r="M977" s="78" t="s">
        <v>1791</v>
      </c>
      <c r="N977" s="78" t="s">
        <v>1791</v>
      </c>
      <c r="O977" s="78" t="s">
        <v>2292</v>
      </c>
      <c r="P977" s="82">
        <v>1</v>
      </c>
      <c r="Q977" s="78" t="s">
        <v>2293</v>
      </c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82"/>
      <c r="AC977" s="82">
        <v>1</v>
      </c>
      <c r="AD977" s="85" t="str">
        <f>IF(A977&lt;&gt;"",IF(D977="DIRECCIÓN_DE_TRANSFERENCIAS","280 0031",VLOOKUP(C977,NIVELES!$A$14:$B$105,2,0)),"")</f>
        <v>280 2320</v>
      </c>
      <c r="AE977" s="86" t="s">
        <v>322</v>
      </c>
      <c r="AF977" s="86" t="s">
        <v>369</v>
      </c>
      <c r="AG977" s="79" t="str">
        <f>+IF(AF977&lt;&gt;"",VLOOKUP(AF977,NIVELES!$A$666:$B$673,2,0),"")</f>
        <v>ADMINISTRACIÓN_CENTRAL</v>
      </c>
      <c r="AH977" s="78" t="s">
        <v>322</v>
      </c>
      <c r="AI977" s="79" t="str">
        <f>IF(AH977&lt;&gt;"",VLOOKUP(CONCATENATE(AG977,AH977),NIVELES!$B$676:$C$745,2,0),"")</f>
        <v>Administración De La Gestión Administrativa Financiera</v>
      </c>
      <c r="AJ977" s="78" t="s">
        <v>517</v>
      </c>
      <c r="AK977" s="79" t="str">
        <f>+IF(AJ977&lt;&gt;"",VLOOKUP(AJ977,NIVELES!$A$816:$B$892,2,0),"")</f>
        <v>NO APLICA</v>
      </c>
      <c r="AL977" s="78" t="s">
        <v>553</v>
      </c>
      <c r="AM977" s="78">
        <v>510106</v>
      </c>
      <c r="AN977" s="79" t="str">
        <f>IF(AM977&lt;&gt;"",+VLOOKUP(AM977,NIVELES!$A$1652:$B$2466,2,0),"")</f>
        <v>Salarios Unificados</v>
      </c>
      <c r="AO977" s="87">
        <v>28188</v>
      </c>
      <c r="AP977" s="88">
        <v>2349</v>
      </c>
      <c r="AQ977" s="88">
        <v>4698</v>
      </c>
      <c r="AR977" s="88">
        <v>2349</v>
      </c>
      <c r="AS977" s="88">
        <v>2349</v>
      </c>
      <c r="AT977" s="88">
        <v>2349</v>
      </c>
      <c r="AU977" s="88">
        <v>2349</v>
      </c>
      <c r="AV977" s="88">
        <v>2349</v>
      </c>
      <c r="AW977" s="88">
        <v>2349</v>
      </c>
      <c r="AX977" s="88">
        <v>2349</v>
      </c>
      <c r="AY977" s="88">
        <v>2349</v>
      </c>
      <c r="AZ977" s="88">
        <v>2349</v>
      </c>
      <c r="BA977" s="88">
        <v>0</v>
      </c>
      <c r="BB977" s="89">
        <f t="shared" si="59"/>
        <v>28188</v>
      </c>
      <c r="BC977" s="90" t="str">
        <f t="shared" si="58"/>
        <v>OK</v>
      </c>
      <c r="BD977" s="91" t="str">
        <f t="shared" si="60"/>
        <v xml:space="preserve">                  </v>
      </c>
      <c r="BE977" s="92">
        <f t="shared" si="61"/>
        <v>1</v>
      </c>
    </row>
    <row r="978" spans="1:57" s="74" customFormat="1" ht="50.1" customHeight="1" x14ac:dyDescent="0.2">
      <c r="A978" s="78" t="s">
        <v>55</v>
      </c>
      <c r="B978" s="78" t="s">
        <v>56</v>
      </c>
      <c r="C978" s="78" t="s">
        <v>1031</v>
      </c>
      <c r="D978" s="78" t="s">
        <v>575</v>
      </c>
      <c r="E978" s="79" t="str">
        <f>+IF(C978&lt;&gt;"",VLOOKUP(MID(C978,18,5),NIVELES!$A$133:$B$213,2,0),"")</f>
        <v>ORELLANA</v>
      </c>
      <c r="F978" s="80" t="s">
        <v>175</v>
      </c>
      <c r="G978" s="81" t="str">
        <f>+IF(F978&lt;&gt;"",VLOOKUP(F978,NIVELES!$A$246:$C$464,3,0),"")</f>
        <v xml:space="preserve"> </v>
      </c>
      <c r="H978" s="82" t="s">
        <v>1023</v>
      </c>
      <c r="I978" s="78" t="s">
        <v>2364</v>
      </c>
      <c r="J978" s="78" t="s">
        <v>2365</v>
      </c>
      <c r="K978" s="78" t="s">
        <v>2366</v>
      </c>
      <c r="L978" s="78" t="s">
        <v>1791</v>
      </c>
      <c r="M978" s="78" t="s">
        <v>1791</v>
      </c>
      <c r="N978" s="78" t="s">
        <v>1791</v>
      </c>
      <c r="O978" s="78" t="s">
        <v>2292</v>
      </c>
      <c r="P978" s="82">
        <v>1</v>
      </c>
      <c r="Q978" s="78" t="s">
        <v>2293</v>
      </c>
      <c r="R978" s="82"/>
      <c r="S978" s="82"/>
      <c r="T978" s="82"/>
      <c r="U978" s="82"/>
      <c r="V978" s="82"/>
      <c r="W978" s="82"/>
      <c r="X978" s="82"/>
      <c r="Y978" s="82">
        <v>1</v>
      </c>
      <c r="Z978" s="82"/>
      <c r="AA978" s="82"/>
      <c r="AB978" s="82"/>
      <c r="AC978" s="82"/>
      <c r="AD978" s="85" t="str">
        <f>IF(A978&lt;&gt;"",IF(D978="DIRECCIÓN_DE_TRANSFERENCIAS","280 0031",VLOOKUP(C978,NIVELES!$A$14:$B$105,2,0)),"")</f>
        <v>280 2320</v>
      </c>
      <c r="AE978" s="86" t="s">
        <v>322</v>
      </c>
      <c r="AF978" s="86" t="s">
        <v>369</v>
      </c>
      <c r="AG978" s="79" t="str">
        <f>+IF(AF978&lt;&gt;"",VLOOKUP(AF978,NIVELES!$A$666:$B$673,2,0),"")</f>
        <v>ADMINISTRACIÓN_CENTRAL</v>
      </c>
      <c r="AH978" s="78" t="s">
        <v>322</v>
      </c>
      <c r="AI978" s="79" t="str">
        <f>IF(AH978&lt;&gt;"",VLOOKUP(CONCATENATE(AG978,AH978),NIVELES!$B$676:$C$745,2,0),"")</f>
        <v>Administración De La Gestión Administrativa Financiera</v>
      </c>
      <c r="AJ978" s="78" t="s">
        <v>517</v>
      </c>
      <c r="AK978" s="79" t="str">
        <f>+IF(AJ978&lt;&gt;"",VLOOKUP(AJ978,NIVELES!$A$816:$B$892,2,0),"")</f>
        <v>NO APLICA</v>
      </c>
      <c r="AL978" s="78" t="s">
        <v>553</v>
      </c>
      <c r="AM978" s="78">
        <v>510203</v>
      </c>
      <c r="AN978" s="79" t="str">
        <f>IF(AM978&lt;&gt;"",+VLOOKUP(AM978,NIVELES!$A$1652:$B$2466,2,0),"")</f>
        <v>Decimotercer Sueldo</v>
      </c>
      <c r="AO978" s="87">
        <v>29843</v>
      </c>
      <c r="AP978" s="88">
        <v>0</v>
      </c>
      <c r="AQ978" s="88">
        <v>585</v>
      </c>
      <c r="AR978" s="88">
        <v>0</v>
      </c>
      <c r="AS978" s="88">
        <v>0</v>
      </c>
      <c r="AT978" s="88">
        <v>0</v>
      </c>
      <c r="AU978" s="88">
        <v>0</v>
      </c>
      <c r="AV978" s="88">
        <v>0</v>
      </c>
      <c r="AW978" s="88">
        <v>0</v>
      </c>
      <c r="AX978" s="88">
        <v>0</v>
      </c>
      <c r="AY978" s="88">
        <v>0</v>
      </c>
      <c r="AZ978" s="88">
        <v>0</v>
      </c>
      <c r="BA978" s="88">
        <v>29258</v>
      </c>
      <c r="BB978" s="89">
        <f t="shared" si="59"/>
        <v>29843</v>
      </c>
      <c r="BC978" s="90" t="str">
        <f t="shared" si="58"/>
        <v>OK</v>
      </c>
      <c r="BD978" s="91" t="str">
        <f t="shared" si="60"/>
        <v xml:space="preserve">                  </v>
      </c>
      <c r="BE978" s="92">
        <f t="shared" si="61"/>
        <v>1</v>
      </c>
    </row>
    <row r="979" spans="1:57" s="74" customFormat="1" ht="50.1" customHeight="1" x14ac:dyDescent="0.2">
      <c r="A979" s="78" t="s">
        <v>55</v>
      </c>
      <c r="B979" s="78" t="s">
        <v>56</v>
      </c>
      <c r="C979" s="78" t="s">
        <v>1031</v>
      </c>
      <c r="D979" s="78" t="s">
        <v>575</v>
      </c>
      <c r="E979" s="79" t="str">
        <f>+IF(C979&lt;&gt;"",VLOOKUP(MID(C979,18,5),NIVELES!$A$133:$B$213,2,0),"")</f>
        <v>ORELLANA</v>
      </c>
      <c r="F979" s="80" t="s">
        <v>175</v>
      </c>
      <c r="G979" s="81" t="str">
        <f>+IF(F979&lt;&gt;"",VLOOKUP(F979,NIVELES!$A$246:$C$464,3,0),"")</f>
        <v xml:space="preserve"> </v>
      </c>
      <c r="H979" s="82" t="s">
        <v>1023</v>
      </c>
      <c r="I979" s="78" t="s">
        <v>2364</v>
      </c>
      <c r="J979" s="78" t="s">
        <v>2365</v>
      </c>
      <c r="K979" s="78" t="s">
        <v>2366</v>
      </c>
      <c r="L979" s="78" t="s">
        <v>1791</v>
      </c>
      <c r="M979" s="78" t="s">
        <v>1791</v>
      </c>
      <c r="N979" s="78" t="s">
        <v>1791</v>
      </c>
      <c r="O979" s="78" t="s">
        <v>2292</v>
      </c>
      <c r="P979" s="82">
        <v>12</v>
      </c>
      <c r="Q979" s="78" t="s">
        <v>2293</v>
      </c>
      <c r="R979" s="82">
        <v>1</v>
      </c>
      <c r="S979" s="82">
        <v>1</v>
      </c>
      <c r="T979" s="82">
        <v>1</v>
      </c>
      <c r="U979" s="82">
        <v>1</v>
      </c>
      <c r="V979" s="82">
        <v>1</v>
      </c>
      <c r="W979" s="82">
        <v>1</v>
      </c>
      <c r="X979" s="82">
        <v>1</v>
      </c>
      <c r="Y979" s="82">
        <v>1</v>
      </c>
      <c r="Z979" s="82">
        <v>1</v>
      </c>
      <c r="AA979" s="82">
        <v>1</v>
      </c>
      <c r="AB979" s="82">
        <v>1</v>
      </c>
      <c r="AC979" s="82">
        <v>1</v>
      </c>
      <c r="AD979" s="85" t="str">
        <f>IF(A979&lt;&gt;"",IF(D979="DIRECCIÓN_DE_TRANSFERENCIAS","280 0031",VLOOKUP(C979,NIVELES!$A$14:$B$105,2,0)),"")</f>
        <v>280 2320</v>
      </c>
      <c r="AE979" s="86" t="s">
        <v>322</v>
      </c>
      <c r="AF979" s="86" t="s">
        <v>369</v>
      </c>
      <c r="AG979" s="79" t="str">
        <f>+IF(AF979&lt;&gt;"",VLOOKUP(AF979,NIVELES!$A$666:$B$673,2,0),"")</f>
        <v>ADMINISTRACIÓN_CENTRAL</v>
      </c>
      <c r="AH979" s="78" t="s">
        <v>322</v>
      </c>
      <c r="AI979" s="79" t="str">
        <f>IF(AH979&lt;&gt;"",VLOOKUP(CONCATENATE(AG979,AH979),NIVELES!$B$676:$C$745,2,0),"")</f>
        <v>Administración De La Gestión Administrativa Financiera</v>
      </c>
      <c r="AJ979" s="78" t="s">
        <v>517</v>
      </c>
      <c r="AK979" s="79" t="str">
        <f>+IF(AJ979&lt;&gt;"",VLOOKUP(AJ979,NIVELES!$A$816:$B$892,2,0),"")</f>
        <v>NO APLICA</v>
      </c>
      <c r="AL979" s="78" t="s">
        <v>553</v>
      </c>
      <c r="AM979" s="78">
        <v>510204</v>
      </c>
      <c r="AN979" s="79" t="str">
        <f>IF(AM979&lt;&gt;"",+VLOOKUP(AM979,NIVELES!$A$1652:$B$2466,2,0),"")</f>
        <v>Decimocuarto Sueldo</v>
      </c>
      <c r="AO979" s="87">
        <v>11425.99</v>
      </c>
      <c r="AP979" s="88">
        <v>0</v>
      </c>
      <c r="AQ979" s="88">
        <v>196.98</v>
      </c>
      <c r="AR979" s="88">
        <v>0</v>
      </c>
      <c r="AS979" s="88">
        <v>0</v>
      </c>
      <c r="AT979" s="88">
        <v>0</v>
      </c>
      <c r="AU979" s="88">
        <v>0</v>
      </c>
      <c r="AV979" s="88">
        <v>0</v>
      </c>
      <c r="AW979" s="88">
        <v>10835</v>
      </c>
      <c r="AX979" s="88">
        <v>0</v>
      </c>
      <c r="AY979" s="88">
        <v>0</v>
      </c>
      <c r="AZ979" s="88">
        <v>0</v>
      </c>
      <c r="BA979" s="88">
        <v>394.01000000000022</v>
      </c>
      <c r="BB979" s="89">
        <f t="shared" si="59"/>
        <v>11425.99</v>
      </c>
      <c r="BC979" s="90" t="str">
        <f t="shared" si="58"/>
        <v>OK</v>
      </c>
      <c r="BD979" s="91" t="str">
        <f t="shared" si="60"/>
        <v xml:space="preserve">                  </v>
      </c>
      <c r="BE979" s="92">
        <f t="shared" si="61"/>
        <v>12</v>
      </c>
    </row>
    <row r="980" spans="1:57" s="74" customFormat="1" ht="50.1" customHeight="1" x14ac:dyDescent="0.2">
      <c r="A980" s="78" t="s">
        <v>55</v>
      </c>
      <c r="B980" s="78" t="s">
        <v>56</v>
      </c>
      <c r="C980" s="78" t="s">
        <v>1031</v>
      </c>
      <c r="D980" s="78" t="s">
        <v>575</v>
      </c>
      <c r="E980" s="79" t="str">
        <f>+IF(C980&lt;&gt;"",VLOOKUP(MID(C980,18,5),NIVELES!$A$133:$B$213,2,0),"")</f>
        <v>ORELLANA</v>
      </c>
      <c r="F980" s="80" t="s">
        <v>175</v>
      </c>
      <c r="G980" s="81" t="str">
        <f>+IF(F980&lt;&gt;"",VLOOKUP(F980,NIVELES!$A$246:$C$464,3,0),"")</f>
        <v xml:space="preserve"> </v>
      </c>
      <c r="H980" s="82" t="s">
        <v>1023</v>
      </c>
      <c r="I980" s="78" t="s">
        <v>2364</v>
      </c>
      <c r="J980" s="78" t="s">
        <v>2365</v>
      </c>
      <c r="K980" s="78" t="s">
        <v>2366</v>
      </c>
      <c r="L980" s="78" t="s">
        <v>1791</v>
      </c>
      <c r="M980" s="78" t="s">
        <v>1791</v>
      </c>
      <c r="N980" s="78" t="s">
        <v>1791</v>
      </c>
      <c r="O980" s="78" t="s">
        <v>2292</v>
      </c>
      <c r="P980" s="82">
        <v>12</v>
      </c>
      <c r="Q980" s="78" t="s">
        <v>2293</v>
      </c>
      <c r="R980" s="82">
        <v>1</v>
      </c>
      <c r="S980" s="82">
        <v>1</v>
      </c>
      <c r="T980" s="82">
        <v>1</v>
      </c>
      <c r="U980" s="82">
        <v>1</v>
      </c>
      <c r="V980" s="82">
        <v>1</v>
      </c>
      <c r="W980" s="82">
        <v>1</v>
      </c>
      <c r="X980" s="82">
        <v>1</v>
      </c>
      <c r="Y980" s="82">
        <v>1</v>
      </c>
      <c r="Z980" s="82">
        <v>1</v>
      </c>
      <c r="AA980" s="82">
        <v>1</v>
      </c>
      <c r="AB980" s="82">
        <v>1</v>
      </c>
      <c r="AC980" s="82">
        <v>1</v>
      </c>
      <c r="AD980" s="85" t="str">
        <f>IF(A980&lt;&gt;"",IF(D980="DIRECCIÓN_DE_TRANSFERENCIAS","280 0031",VLOOKUP(C980,NIVELES!$A$14:$B$105,2,0)),"")</f>
        <v>280 2320</v>
      </c>
      <c r="AE980" s="86" t="s">
        <v>322</v>
      </c>
      <c r="AF980" s="86" t="s">
        <v>369</v>
      </c>
      <c r="AG980" s="79" t="str">
        <f>+IF(AF980&lt;&gt;"",VLOOKUP(AF980,NIVELES!$A$666:$B$673,2,0),"")</f>
        <v>ADMINISTRACIÓN_CENTRAL</v>
      </c>
      <c r="AH980" s="78" t="s">
        <v>322</v>
      </c>
      <c r="AI980" s="79" t="str">
        <f>IF(AH980&lt;&gt;"",VLOOKUP(CONCATENATE(AG980,AH980),NIVELES!$B$676:$C$745,2,0),"")</f>
        <v>Administración De La Gestión Administrativa Financiera</v>
      </c>
      <c r="AJ980" s="78" t="s">
        <v>517</v>
      </c>
      <c r="AK980" s="79" t="str">
        <f>+IF(AJ980&lt;&gt;"",VLOOKUP(AJ980,NIVELES!$A$816:$B$892,2,0),"")</f>
        <v>NO APLICA</v>
      </c>
      <c r="AL980" s="78" t="s">
        <v>553</v>
      </c>
      <c r="AM980" s="78">
        <v>510304</v>
      </c>
      <c r="AN980" s="79" t="str">
        <f>IF(AM980&lt;&gt;"",+VLOOKUP(AM980,NIVELES!$A$1652:$B$2466,2,0),"")</f>
        <v>Compensación por Transporte</v>
      </c>
      <c r="AO980" s="87">
        <v>480</v>
      </c>
      <c r="AP980" s="88">
        <v>0</v>
      </c>
      <c r="AQ980" s="88">
        <v>42</v>
      </c>
      <c r="AR980" s="88">
        <v>0</v>
      </c>
      <c r="AS980" s="88">
        <v>0</v>
      </c>
      <c r="AT980" s="88">
        <v>0</v>
      </c>
      <c r="AU980" s="88">
        <v>0</v>
      </c>
      <c r="AV980" s="88">
        <v>0</v>
      </c>
      <c r="AW980" s="88">
        <v>0</v>
      </c>
      <c r="AX980" s="88">
        <v>0</v>
      </c>
      <c r="AY980" s="88">
        <v>0</v>
      </c>
      <c r="AZ980" s="88">
        <v>0</v>
      </c>
      <c r="BA980" s="88">
        <v>438</v>
      </c>
      <c r="BB980" s="89">
        <f t="shared" si="59"/>
        <v>480</v>
      </c>
      <c r="BC980" s="90" t="str">
        <f t="shared" si="58"/>
        <v>OK</v>
      </c>
      <c r="BD980" s="91" t="str">
        <f t="shared" si="60"/>
        <v xml:space="preserve">                  </v>
      </c>
      <c r="BE980" s="92">
        <f t="shared" si="61"/>
        <v>12</v>
      </c>
    </row>
    <row r="981" spans="1:57" s="74" customFormat="1" ht="50.1" customHeight="1" x14ac:dyDescent="0.2">
      <c r="A981" s="78" t="s">
        <v>55</v>
      </c>
      <c r="B981" s="78" t="s">
        <v>56</v>
      </c>
      <c r="C981" s="78" t="s">
        <v>1031</v>
      </c>
      <c r="D981" s="78" t="s">
        <v>575</v>
      </c>
      <c r="E981" s="79" t="str">
        <f>+IF(C981&lt;&gt;"",VLOOKUP(MID(C981,18,5),NIVELES!$A$133:$B$213,2,0),"")</f>
        <v>ORELLANA</v>
      </c>
      <c r="F981" s="80" t="s">
        <v>175</v>
      </c>
      <c r="G981" s="81" t="str">
        <f>+IF(F981&lt;&gt;"",VLOOKUP(F981,NIVELES!$A$246:$C$464,3,0),"")</f>
        <v xml:space="preserve"> </v>
      </c>
      <c r="H981" s="82" t="s">
        <v>1023</v>
      </c>
      <c r="I981" s="78" t="s">
        <v>2364</v>
      </c>
      <c r="J981" s="78" t="s">
        <v>2365</v>
      </c>
      <c r="K981" s="78" t="s">
        <v>2366</v>
      </c>
      <c r="L981" s="78" t="s">
        <v>1791</v>
      </c>
      <c r="M981" s="78" t="s">
        <v>1791</v>
      </c>
      <c r="N981" s="78" t="s">
        <v>1791</v>
      </c>
      <c r="O981" s="78" t="s">
        <v>2292</v>
      </c>
      <c r="P981" s="82">
        <v>12</v>
      </c>
      <c r="Q981" s="78" t="s">
        <v>2293</v>
      </c>
      <c r="R981" s="82">
        <v>1</v>
      </c>
      <c r="S981" s="82">
        <v>1</v>
      </c>
      <c r="T981" s="82">
        <v>1</v>
      </c>
      <c r="U981" s="82">
        <v>1</v>
      </c>
      <c r="V981" s="82">
        <v>1</v>
      </c>
      <c r="W981" s="82">
        <v>1</v>
      </c>
      <c r="X981" s="82">
        <v>1</v>
      </c>
      <c r="Y981" s="82">
        <v>1</v>
      </c>
      <c r="Z981" s="82">
        <v>1</v>
      </c>
      <c r="AA981" s="82">
        <v>1</v>
      </c>
      <c r="AB981" s="82">
        <v>1</v>
      </c>
      <c r="AC981" s="82">
        <v>1</v>
      </c>
      <c r="AD981" s="85" t="str">
        <f>IF(A981&lt;&gt;"",IF(D981="DIRECCIÓN_DE_TRANSFERENCIAS","280 0031",VLOOKUP(C981,NIVELES!$A$14:$B$105,2,0)),"")</f>
        <v>280 2320</v>
      </c>
      <c r="AE981" s="86" t="s">
        <v>322</v>
      </c>
      <c r="AF981" s="86" t="s">
        <v>369</v>
      </c>
      <c r="AG981" s="79" t="str">
        <f>+IF(AF981&lt;&gt;"",VLOOKUP(AF981,NIVELES!$A$666:$B$673,2,0),"")</f>
        <v>ADMINISTRACIÓN_CENTRAL</v>
      </c>
      <c r="AH981" s="78" t="s">
        <v>322</v>
      </c>
      <c r="AI981" s="79" t="str">
        <f>IF(AH981&lt;&gt;"",VLOOKUP(CONCATENATE(AG981,AH981),NIVELES!$B$676:$C$745,2,0),"")</f>
        <v>Administración De La Gestión Administrativa Financiera</v>
      </c>
      <c r="AJ981" s="78" t="s">
        <v>517</v>
      </c>
      <c r="AK981" s="79" t="str">
        <f>+IF(AJ981&lt;&gt;"",VLOOKUP(AJ981,NIVELES!$A$816:$B$892,2,0),"")</f>
        <v>NO APLICA</v>
      </c>
      <c r="AL981" s="78" t="s">
        <v>553</v>
      </c>
      <c r="AM981" s="78">
        <v>510306</v>
      </c>
      <c r="AN981" s="79" t="str">
        <f>IF(AM981&lt;&gt;"",+VLOOKUP(AM981,NIVELES!$A$1652:$B$2466,2,0),"")</f>
        <v>Alimentación</v>
      </c>
      <c r="AO981" s="87">
        <v>3360</v>
      </c>
      <c r="AP981" s="88">
        <v>0</v>
      </c>
      <c r="AQ981" s="88">
        <v>294</v>
      </c>
      <c r="AR981" s="88">
        <v>0</v>
      </c>
      <c r="AS981" s="88">
        <v>0</v>
      </c>
      <c r="AT981" s="88">
        <v>0</v>
      </c>
      <c r="AU981" s="88">
        <v>0</v>
      </c>
      <c r="AV981" s="88">
        <v>0</v>
      </c>
      <c r="AW981" s="88">
        <v>0</v>
      </c>
      <c r="AX981" s="88">
        <v>0</v>
      </c>
      <c r="AY981" s="88">
        <v>0</v>
      </c>
      <c r="AZ981" s="88">
        <v>0</v>
      </c>
      <c r="BA981" s="88">
        <v>3066</v>
      </c>
      <c r="BB981" s="89">
        <f t="shared" si="59"/>
        <v>3360</v>
      </c>
      <c r="BC981" s="90" t="str">
        <f t="shared" si="58"/>
        <v>OK</v>
      </c>
      <c r="BD981" s="91" t="str">
        <f t="shared" si="60"/>
        <v xml:space="preserve">                  </v>
      </c>
      <c r="BE981" s="92">
        <f t="shared" si="61"/>
        <v>12</v>
      </c>
    </row>
    <row r="982" spans="1:57" s="74" customFormat="1" ht="50.1" customHeight="1" x14ac:dyDescent="0.2">
      <c r="A982" s="78" t="s">
        <v>55</v>
      </c>
      <c r="B982" s="78" t="s">
        <v>56</v>
      </c>
      <c r="C982" s="78" t="s">
        <v>1031</v>
      </c>
      <c r="D982" s="78" t="s">
        <v>575</v>
      </c>
      <c r="E982" s="79" t="str">
        <f>+IF(C982&lt;&gt;"",VLOOKUP(MID(C982,18,5),NIVELES!$A$133:$B$213,2,0),"")</f>
        <v>ORELLANA</v>
      </c>
      <c r="F982" s="80" t="s">
        <v>175</v>
      </c>
      <c r="G982" s="81" t="str">
        <f>+IF(F982&lt;&gt;"",VLOOKUP(F982,NIVELES!$A$246:$C$464,3,0),"")</f>
        <v xml:space="preserve"> </v>
      </c>
      <c r="H982" s="82" t="s">
        <v>1023</v>
      </c>
      <c r="I982" s="78" t="s">
        <v>2364</v>
      </c>
      <c r="J982" s="78" t="s">
        <v>2365</v>
      </c>
      <c r="K982" s="78" t="s">
        <v>2366</v>
      </c>
      <c r="L982" s="78" t="s">
        <v>1791</v>
      </c>
      <c r="M982" s="78" t="s">
        <v>1791</v>
      </c>
      <c r="N982" s="78" t="s">
        <v>1791</v>
      </c>
      <c r="O982" s="78" t="s">
        <v>2292</v>
      </c>
      <c r="P982" s="82">
        <v>12</v>
      </c>
      <c r="Q982" s="78" t="s">
        <v>2293</v>
      </c>
      <c r="R982" s="82">
        <v>1</v>
      </c>
      <c r="S982" s="82">
        <v>1</v>
      </c>
      <c r="T982" s="82">
        <v>1</v>
      </c>
      <c r="U982" s="82">
        <v>1</v>
      </c>
      <c r="V982" s="82">
        <v>1</v>
      </c>
      <c r="W982" s="82">
        <v>1</v>
      </c>
      <c r="X982" s="82">
        <v>1</v>
      </c>
      <c r="Y982" s="82">
        <v>1</v>
      </c>
      <c r="Z982" s="82">
        <v>1</v>
      </c>
      <c r="AA982" s="82">
        <v>1</v>
      </c>
      <c r="AB982" s="82">
        <v>1</v>
      </c>
      <c r="AC982" s="82">
        <v>1</v>
      </c>
      <c r="AD982" s="85" t="str">
        <f>IF(A982&lt;&gt;"",IF(D982="DIRECCIÓN_DE_TRANSFERENCIAS","280 0031",VLOOKUP(C982,NIVELES!$A$14:$B$105,2,0)),"")</f>
        <v>280 2320</v>
      </c>
      <c r="AE982" s="86" t="s">
        <v>322</v>
      </c>
      <c r="AF982" s="86" t="s">
        <v>369</v>
      </c>
      <c r="AG982" s="79" t="str">
        <f>+IF(AF982&lt;&gt;"",VLOOKUP(AF982,NIVELES!$A$666:$B$673,2,0),"")</f>
        <v>ADMINISTRACIÓN_CENTRAL</v>
      </c>
      <c r="AH982" s="78" t="s">
        <v>322</v>
      </c>
      <c r="AI982" s="79" t="str">
        <f>IF(AH982&lt;&gt;"",VLOOKUP(CONCATENATE(AG982,AH982),NIVELES!$B$676:$C$745,2,0),"")</f>
        <v>Administración De La Gestión Administrativa Financiera</v>
      </c>
      <c r="AJ982" s="78" t="s">
        <v>517</v>
      </c>
      <c r="AK982" s="79" t="str">
        <f>+IF(AJ982&lt;&gt;"",VLOOKUP(AJ982,NIVELES!$A$816:$B$892,2,0),"")</f>
        <v>NO APLICA</v>
      </c>
      <c r="AL982" s="78" t="s">
        <v>553</v>
      </c>
      <c r="AM982" s="78">
        <v>510401</v>
      </c>
      <c r="AN982" s="79" t="str">
        <f>IF(AM982&lt;&gt;"",+VLOOKUP(AM982,NIVELES!$A$1652:$B$2466,2,0),"")</f>
        <v>Por Cargas Familiares</v>
      </c>
      <c r="AO982" s="87">
        <v>91.98</v>
      </c>
      <c r="AP982" s="88">
        <v>0</v>
      </c>
      <c r="AQ982" s="88">
        <v>7.88</v>
      </c>
      <c r="AR982" s="88">
        <v>0</v>
      </c>
      <c r="AS982" s="88">
        <v>0</v>
      </c>
      <c r="AT982" s="88">
        <v>0</v>
      </c>
      <c r="AU982" s="88">
        <v>0</v>
      </c>
      <c r="AV982" s="88">
        <v>0</v>
      </c>
      <c r="AW982" s="88">
        <v>0</v>
      </c>
      <c r="AX982" s="88">
        <v>0</v>
      </c>
      <c r="AY982" s="88">
        <v>0</v>
      </c>
      <c r="AZ982" s="88">
        <v>0</v>
      </c>
      <c r="BA982" s="88">
        <v>84.100000000000009</v>
      </c>
      <c r="BB982" s="89">
        <f t="shared" si="59"/>
        <v>91.98</v>
      </c>
      <c r="BC982" s="90" t="str">
        <f t="shared" si="58"/>
        <v>OK</v>
      </c>
      <c r="BD982" s="91" t="str">
        <f t="shared" si="60"/>
        <v xml:space="preserve">                  </v>
      </c>
      <c r="BE982" s="92">
        <f t="shared" si="61"/>
        <v>12</v>
      </c>
    </row>
    <row r="983" spans="1:57" s="74" customFormat="1" ht="50.1" customHeight="1" x14ac:dyDescent="0.2">
      <c r="A983" s="78" t="s">
        <v>55</v>
      </c>
      <c r="B983" s="78" t="s">
        <v>56</v>
      </c>
      <c r="C983" s="78" t="s">
        <v>1031</v>
      </c>
      <c r="D983" s="78" t="s">
        <v>575</v>
      </c>
      <c r="E983" s="79" t="str">
        <f>+IF(C983&lt;&gt;"",VLOOKUP(MID(C983,18,5),NIVELES!$A$133:$B$213,2,0),"")</f>
        <v>ORELLANA</v>
      </c>
      <c r="F983" s="80" t="s">
        <v>175</v>
      </c>
      <c r="G983" s="81" t="str">
        <f>+IF(F983&lt;&gt;"",VLOOKUP(F983,NIVELES!$A$246:$C$464,3,0),"")</f>
        <v xml:space="preserve"> </v>
      </c>
      <c r="H983" s="82" t="s">
        <v>1023</v>
      </c>
      <c r="I983" s="78" t="s">
        <v>2364</v>
      </c>
      <c r="J983" s="78" t="s">
        <v>2365</v>
      </c>
      <c r="K983" s="78" t="s">
        <v>2366</v>
      </c>
      <c r="L983" s="78" t="s">
        <v>1791</v>
      </c>
      <c r="M983" s="78" t="s">
        <v>1791</v>
      </c>
      <c r="N983" s="78" t="s">
        <v>1791</v>
      </c>
      <c r="O983" s="78" t="s">
        <v>2292</v>
      </c>
      <c r="P983" s="82">
        <v>12</v>
      </c>
      <c r="Q983" s="78" t="s">
        <v>2293</v>
      </c>
      <c r="R983" s="82">
        <v>1</v>
      </c>
      <c r="S983" s="82">
        <v>1</v>
      </c>
      <c r="T983" s="82">
        <v>1</v>
      </c>
      <c r="U983" s="82">
        <v>1</v>
      </c>
      <c r="V983" s="82">
        <v>1</v>
      </c>
      <c r="W983" s="82">
        <v>1</v>
      </c>
      <c r="X983" s="82">
        <v>1</v>
      </c>
      <c r="Y983" s="82">
        <v>1</v>
      </c>
      <c r="Z983" s="82">
        <v>1</v>
      </c>
      <c r="AA983" s="82">
        <v>1</v>
      </c>
      <c r="AB983" s="82">
        <v>1</v>
      </c>
      <c r="AC983" s="82">
        <v>1</v>
      </c>
      <c r="AD983" s="85" t="str">
        <f>IF(A983&lt;&gt;"",IF(D983="DIRECCIÓN_DE_TRANSFERENCIAS","280 0031",VLOOKUP(C983,NIVELES!$A$14:$B$105,2,0)),"")</f>
        <v>280 2320</v>
      </c>
      <c r="AE983" s="86" t="s">
        <v>322</v>
      </c>
      <c r="AF983" s="86" t="s">
        <v>369</v>
      </c>
      <c r="AG983" s="79" t="str">
        <f>+IF(AF983&lt;&gt;"",VLOOKUP(AF983,NIVELES!$A$666:$B$673,2,0),"")</f>
        <v>ADMINISTRACIÓN_CENTRAL</v>
      </c>
      <c r="AH983" s="78" t="s">
        <v>322</v>
      </c>
      <c r="AI983" s="79" t="str">
        <f>IF(AH983&lt;&gt;"",VLOOKUP(CONCATENATE(AG983,AH983),NIVELES!$B$676:$C$745,2,0),"")</f>
        <v>Administración De La Gestión Administrativa Financiera</v>
      </c>
      <c r="AJ983" s="78" t="s">
        <v>517</v>
      </c>
      <c r="AK983" s="79" t="str">
        <f>+IF(AJ983&lt;&gt;"",VLOOKUP(AJ983,NIVELES!$A$816:$B$892,2,0),"")</f>
        <v>NO APLICA</v>
      </c>
      <c r="AL983" s="78" t="s">
        <v>553</v>
      </c>
      <c r="AM983" s="78">
        <v>510408</v>
      </c>
      <c r="AN983" s="79" t="str">
        <f>IF(AM983&lt;&gt;"",+VLOOKUP(AM983,NIVELES!$A$1652:$B$2466,2,0),"")</f>
        <v>Subsidio de Antigüedad</v>
      </c>
      <c r="AO983" s="87">
        <v>615.80999999999995</v>
      </c>
      <c r="AP983" s="88">
        <v>0</v>
      </c>
      <c r="AQ983" s="88">
        <v>38.39</v>
      </c>
      <c r="AR983" s="88">
        <v>0</v>
      </c>
      <c r="AS983" s="88">
        <v>0</v>
      </c>
      <c r="AT983" s="88">
        <v>0</v>
      </c>
      <c r="AU983" s="88">
        <v>0</v>
      </c>
      <c r="AV983" s="88">
        <v>0</v>
      </c>
      <c r="AW983" s="88">
        <v>0</v>
      </c>
      <c r="AX983" s="88">
        <v>0</v>
      </c>
      <c r="AY983" s="88">
        <v>0</v>
      </c>
      <c r="AZ983" s="88">
        <v>0</v>
      </c>
      <c r="BA983" s="88">
        <v>577.41999999999996</v>
      </c>
      <c r="BB983" s="89">
        <f t="shared" si="59"/>
        <v>615.80999999999995</v>
      </c>
      <c r="BC983" s="90" t="str">
        <f t="shared" si="58"/>
        <v>OK</v>
      </c>
      <c r="BD983" s="91" t="str">
        <f t="shared" si="60"/>
        <v xml:space="preserve">                  </v>
      </c>
      <c r="BE983" s="92">
        <f t="shared" si="61"/>
        <v>12</v>
      </c>
    </row>
    <row r="984" spans="1:57" s="74" customFormat="1" ht="50.1" customHeight="1" x14ac:dyDescent="0.2">
      <c r="A984" s="78" t="s">
        <v>55</v>
      </c>
      <c r="B984" s="78" t="s">
        <v>56</v>
      </c>
      <c r="C984" s="78" t="s">
        <v>1031</v>
      </c>
      <c r="D984" s="78" t="s">
        <v>575</v>
      </c>
      <c r="E984" s="79" t="str">
        <f>+IF(C984&lt;&gt;"",VLOOKUP(MID(C984,18,5),NIVELES!$A$133:$B$213,2,0),"")</f>
        <v>ORELLANA</v>
      </c>
      <c r="F984" s="80" t="s">
        <v>175</v>
      </c>
      <c r="G984" s="81" t="str">
        <f>+IF(F984&lt;&gt;"",VLOOKUP(F984,NIVELES!$A$246:$C$464,3,0),"")</f>
        <v xml:space="preserve"> </v>
      </c>
      <c r="H984" s="82" t="s">
        <v>1023</v>
      </c>
      <c r="I984" s="78" t="s">
        <v>2364</v>
      </c>
      <c r="J984" s="78" t="s">
        <v>2365</v>
      </c>
      <c r="K984" s="78" t="s">
        <v>2366</v>
      </c>
      <c r="L984" s="78" t="s">
        <v>1791</v>
      </c>
      <c r="M984" s="78" t="s">
        <v>1791</v>
      </c>
      <c r="N984" s="78" t="s">
        <v>1791</v>
      </c>
      <c r="O984" s="78" t="s">
        <v>2292</v>
      </c>
      <c r="P984" s="82">
        <v>12</v>
      </c>
      <c r="Q984" s="78" t="s">
        <v>2293</v>
      </c>
      <c r="R984" s="82">
        <v>1</v>
      </c>
      <c r="S984" s="82">
        <v>1</v>
      </c>
      <c r="T984" s="82">
        <v>1</v>
      </c>
      <c r="U984" s="82">
        <v>1</v>
      </c>
      <c r="V984" s="82">
        <v>1</v>
      </c>
      <c r="W984" s="82">
        <v>1</v>
      </c>
      <c r="X984" s="82">
        <v>1</v>
      </c>
      <c r="Y984" s="82">
        <v>1</v>
      </c>
      <c r="Z984" s="82">
        <v>1</v>
      </c>
      <c r="AA984" s="82">
        <v>1</v>
      </c>
      <c r="AB984" s="82">
        <v>1</v>
      </c>
      <c r="AC984" s="82">
        <v>1</v>
      </c>
      <c r="AD984" s="85" t="str">
        <f>IF(A984&lt;&gt;"",IF(D984="DIRECCIÓN_DE_TRANSFERENCIAS","280 0031",VLOOKUP(C984,NIVELES!$A$14:$B$105,2,0)),"")</f>
        <v>280 2320</v>
      </c>
      <c r="AE984" s="86" t="s">
        <v>322</v>
      </c>
      <c r="AF984" s="86" t="s">
        <v>369</v>
      </c>
      <c r="AG984" s="79" t="str">
        <f>+IF(AF984&lt;&gt;"",VLOOKUP(AF984,NIVELES!$A$666:$B$673,2,0),"")</f>
        <v>ADMINISTRACIÓN_CENTRAL</v>
      </c>
      <c r="AH984" s="78" t="s">
        <v>322</v>
      </c>
      <c r="AI984" s="79" t="str">
        <f>IF(AH984&lt;&gt;"",VLOOKUP(CONCATENATE(AG984,AH984),NIVELES!$B$676:$C$745,2,0),"")</f>
        <v>Administración De La Gestión Administrativa Financiera</v>
      </c>
      <c r="AJ984" s="78" t="s">
        <v>517</v>
      </c>
      <c r="AK984" s="79" t="str">
        <f>+IF(AJ984&lt;&gt;"",VLOOKUP(AJ984,NIVELES!$A$816:$B$892,2,0),"")</f>
        <v>NO APLICA</v>
      </c>
      <c r="AL984" s="78" t="s">
        <v>553</v>
      </c>
      <c r="AM984" s="78">
        <v>510510</v>
      </c>
      <c r="AN984" s="79" t="str">
        <f>IF(AM984&lt;&gt;"",+VLOOKUP(AM984,NIVELES!$A$1652:$B$2466,2,0),"")</f>
        <v>Servicios Personales por Contrato</v>
      </c>
      <c r="AO984" s="87">
        <v>148215.29999999999</v>
      </c>
      <c r="AP984" s="88">
        <v>13570</v>
      </c>
      <c r="AQ984" s="88">
        <v>24635.200000000001</v>
      </c>
      <c r="AR984" s="88">
        <v>13570</v>
      </c>
      <c r="AS984" s="88">
        <v>13570</v>
      </c>
      <c r="AT984" s="88">
        <v>13570</v>
      </c>
      <c r="AU984" s="88">
        <v>13570</v>
      </c>
      <c r="AV984" s="88">
        <v>13570</v>
      </c>
      <c r="AW984" s="88">
        <v>13570</v>
      </c>
      <c r="AX984" s="88">
        <v>13570</v>
      </c>
      <c r="AY984" s="88">
        <v>15020.1</v>
      </c>
      <c r="AZ984" s="88">
        <v>0</v>
      </c>
      <c r="BA984" s="88">
        <v>0</v>
      </c>
      <c r="BB984" s="89">
        <f t="shared" si="59"/>
        <v>148215.30000000002</v>
      </c>
      <c r="BC984" s="90" t="str">
        <f t="shared" si="58"/>
        <v>OK</v>
      </c>
      <c r="BD984" s="91" t="str">
        <f t="shared" si="60"/>
        <v xml:space="preserve">                  </v>
      </c>
      <c r="BE984" s="92">
        <f t="shared" si="61"/>
        <v>12</v>
      </c>
    </row>
    <row r="985" spans="1:57" s="74" customFormat="1" ht="50.1" customHeight="1" x14ac:dyDescent="0.2">
      <c r="A985" s="78" t="s">
        <v>55</v>
      </c>
      <c r="B985" s="78" t="s">
        <v>56</v>
      </c>
      <c r="C985" s="78" t="s">
        <v>1031</v>
      </c>
      <c r="D985" s="78" t="s">
        <v>575</v>
      </c>
      <c r="E985" s="79" t="str">
        <f>+IF(C985&lt;&gt;"",VLOOKUP(MID(C985,18,5),NIVELES!$A$133:$B$213,2,0),"")</f>
        <v>ORELLANA</v>
      </c>
      <c r="F985" s="80" t="s">
        <v>175</v>
      </c>
      <c r="G985" s="81" t="str">
        <f>+IF(F985&lt;&gt;"",VLOOKUP(F985,NIVELES!$A$246:$C$464,3,0),"")</f>
        <v xml:space="preserve"> </v>
      </c>
      <c r="H985" s="82" t="s">
        <v>1023</v>
      </c>
      <c r="I985" s="78" t="s">
        <v>2364</v>
      </c>
      <c r="J985" s="78" t="s">
        <v>2365</v>
      </c>
      <c r="K985" s="78" t="s">
        <v>2366</v>
      </c>
      <c r="L985" s="78" t="s">
        <v>1791</v>
      </c>
      <c r="M985" s="78" t="s">
        <v>1791</v>
      </c>
      <c r="N985" s="78" t="s">
        <v>1791</v>
      </c>
      <c r="O985" s="78" t="s">
        <v>2292</v>
      </c>
      <c r="P985" s="82">
        <v>12</v>
      </c>
      <c r="Q985" s="78" t="s">
        <v>2293</v>
      </c>
      <c r="R985" s="82">
        <v>1</v>
      </c>
      <c r="S985" s="82">
        <v>1</v>
      </c>
      <c r="T985" s="82">
        <v>1</v>
      </c>
      <c r="U985" s="82">
        <v>1</v>
      </c>
      <c r="V985" s="82">
        <v>1</v>
      </c>
      <c r="W985" s="82">
        <v>1</v>
      </c>
      <c r="X985" s="82">
        <v>1</v>
      </c>
      <c r="Y985" s="82">
        <v>1</v>
      </c>
      <c r="Z985" s="82">
        <v>1</v>
      </c>
      <c r="AA985" s="82">
        <v>1</v>
      </c>
      <c r="AB985" s="82">
        <v>1</v>
      </c>
      <c r="AC985" s="82">
        <v>1</v>
      </c>
      <c r="AD985" s="85" t="str">
        <f>IF(A985&lt;&gt;"",IF(D985="DIRECCIÓN_DE_TRANSFERENCIAS","280 0031",VLOOKUP(C985,NIVELES!$A$14:$B$105,2,0)),"")</f>
        <v>280 2320</v>
      </c>
      <c r="AE985" s="86" t="s">
        <v>322</v>
      </c>
      <c r="AF985" s="86" t="s">
        <v>369</v>
      </c>
      <c r="AG985" s="79" t="str">
        <f>+IF(AF985&lt;&gt;"",VLOOKUP(AF985,NIVELES!$A$666:$B$673,2,0),"")</f>
        <v>ADMINISTRACIÓN_CENTRAL</v>
      </c>
      <c r="AH985" s="78" t="s">
        <v>322</v>
      </c>
      <c r="AI985" s="79" t="str">
        <f>IF(AH985&lt;&gt;"",VLOOKUP(CONCATENATE(AG985,AH985),NIVELES!$B$676:$C$745,2,0),"")</f>
        <v>Administración De La Gestión Administrativa Financiera</v>
      </c>
      <c r="AJ985" s="78" t="s">
        <v>517</v>
      </c>
      <c r="AK985" s="79" t="str">
        <f>+IF(AJ985&lt;&gt;"",VLOOKUP(AJ985,NIVELES!$A$816:$B$892,2,0),"")</f>
        <v>NO APLICA</v>
      </c>
      <c r="AL985" s="78" t="s">
        <v>553</v>
      </c>
      <c r="AM985" s="78">
        <v>510601</v>
      </c>
      <c r="AN985" s="79" t="str">
        <f>IF(AM985&lt;&gt;"",+VLOOKUP(AM985,NIVELES!$A$1652:$B$2466,2,0),"")</f>
        <v>Aporte Patronal</v>
      </c>
      <c r="AO985" s="87">
        <v>35260.22</v>
      </c>
      <c r="AP985" s="88">
        <v>3055.54</v>
      </c>
      <c r="AQ985" s="88">
        <v>5869.52</v>
      </c>
      <c r="AR985" s="88">
        <v>3055.53</v>
      </c>
      <c r="AS985" s="88">
        <v>3055.53</v>
      </c>
      <c r="AT985" s="88">
        <v>3055.53</v>
      </c>
      <c r="AU985" s="88">
        <v>3055.53</v>
      </c>
      <c r="AV985" s="88">
        <v>3055.53</v>
      </c>
      <c r="AW985" s="88">
        <v>3055.53</v>
      </c>
      <c r="AX985" s="88">
        <v>3055.53</v>
      </c>
      <c r="AY985" s="88">
        <v>3055.53</v>
      </c>
      <c r="AZ985" s="88">
        <v>1890.92</v>
      </c>
      <c r="BA985" s="88">
        <v>0</v>
      </c>
      <c r="BB985" s="89">
        <f t="shared" si="59"/>
        <v>35260.219999999994</v>
      </c>
      <c r="BC985" s="90" t="str">
        <f t="shared" si="58"/>
        <v>OK</v>
      </c>
      <c r="BD985" s="91" t="str">
        <f t="shared" si="60"/>
        <v xml:space="preserve">                  </v>
      </c>
      <c r="BE985" s="92">
        <f t="shared" si="61"/>
        <v>12</v>
      </c>
    </row>
    <row r="986" spans="1:57" s="74" customFormat="1" ht="50.1" customHeight="1" x14ac:dyDescent="0.2">
      <c r="A986" s="78" t="s">
        <v>55</v>
      </c>
      <c r="B986" s="78" t="s">
        <v>56</v>
      </c>
      <c r="C986" s="78" t="s">
        <v>1031</v>
      </c>
      <c r="D986" s="78" t="s">
        <v>575</v>
      </c>
      <c r="E986" s="79" t="str">
        <f>+IF(C986&lt;&gt;"",VLOOKUP(MID(C986,18,5),NIVELES!$A$133:$B$213,2,0),"")</f>
        <v>ORELLANA</v>
      </c>
      <c r="F986" s="80" t="s">
        <v>175</v>
      </c>
      <c r="G986" s="81" t="str">
        <f>+IF(F986&lt;&gt;"",VLOOKUP(F986,NIVELES!$A$246:$C$464,3,0),"")</f>
        <v xml:space="preserve"> </v>
      </c>
      <c r="H986" s="82" t="s">
        <v>1023</v>
      </c>
      <c r="I986" s="78" t="s">
        <v>2364</v>
      </c>
      <c r="J986" s="78" t="s">
        <v>2365</v>
      </c>
      <c r="K986" s="78" t="s">
        <v>2366</v>
      </c>
      <c r="L986" s="78" t="s">
        <v>1791</v>
      </c>
      <c r="M986" s="78" t="s">
        <v>1791</v>
      </c>
      <c r="N986" s="78" t="s">
        <v>1791</v>
      </c>
      <c r="O986" s="78" t="s">
        <v>2292</v>
      </c>
      <c r="P986" s="82">
        <v>12</v>
      </c>
      <c r="Q986" s="78" t="s">
        <v>2293</v>
      </c>
      <c r="R986" s="82">
        <v>1</v>
      </c>
      <c r="S986" s="82">
        <v>1</v>
      </c>
      <c r="T986" s="82">
        <v>1</v>
      </c>
      <c r="U986" s="82">
        <v>1</v>
      </c>
      <c r="V986" s="82">
        <v>1</v>
      </c>
      <c r="W986" s="82">
        <v>1</v>
      </c>
      <c r="X986" s="82">
        <v>1</v>
      </c>
      <c r="Y986" s="82">
        <v>1</v>
      </c>
      <c r="Z986" s="82">
        <v>1</v>
      </c>
      <c r="AA986" s="82">
        <v>1</v>
      </c>
      <c r="AB986" s="82">
        <v>1</v>
      </c>
      <c r="AC986" s="82">
        <v>1</v>
      </c>
      <c r="AD986" s="85" t="str">
        <f>IF(A986&lt;&gt;"",IF(D986="DIRECCIÓN_DE_TRANSFERENCIAS","280 0031",VLOOKUP(C986,NIVELES!$A$14:$B$105,2,0)),"")</f>
        <v>280 2320</v>
      </c>
      <c r="AE986" s="86" t="s">
        <v>322</v>
      </c>
      <c r="AF986" s="86" t="s">
        <v>369</v>
      </c>
      <c r="AG986" s="79" t="str">
        <f>+IF(AF986&lt;&gt;"",VLOOKUP(AF986,NIVELES!$A$666:$B$673,2,0),"")</f>
        <v>ADMINISTRACIÓN_CENTRAL</v>
      </c>
      <c r="AH986" s="78" t="s">
        <v>322</v>
      </c>
      <c r="AI986" s="79" t="str">
        <f>IF(AH986&lt;&gt;"",VLOOKUP(CONCATENATE(AG986,AH986),NIVELES!$B$676:$C$745,2,0),"")</f>
        <v>Administración De La Gestión Administrativa Financiera</v>
      </c>
      <c r="AJ986" s="78" t="s">
        <v>517</v>
      </c>
      <c r="AK986" s="79" t="str">
        <f>+IF(AJ986&lt;&gt;"",VLOOKUP(AJ986,NIVELES!$A$816:$B$892,2,0),"")</f>
        <v>NO APLICA</v>
      </c>
      <c r="AL986" s="78" t="s">
        <v>553</v>
      </c>
      <c r="AM986" s="78">
        <v>510602</v>
      </c>
      <c r="AN986" s="79" t="str">
        <f>IF(AM986&lt;&gt;"",+VLOOKUP(AM986,NIVELES!$A$1652:$B$2466,2,0),"")</f>
        <v>Fondo de Reserva</v>
      </c>
      <c r="AO986" s="87">
        <v>29389.759999999998</v>
      </c>
      <c r="AP986" s="88">
        <v>2587.8200000000002</v>
      </c>
      <c r="AQ986" s="88">
        <v>2323.92</v>
      </c>
      <c r="AR986" s="88">
        <v>2587.8200000000002</v>
      </c>
      <c r="AS986" s="88">
        <v>2587.8200000000002</v>
      </c>
      <c r="AT986" s="88">
        <v>2587.8200000000002</v>
      </c>
      <c r="AU986" s="88">
        <v>2587.8200000000002</v>
      </c>
      <c r="AV986" s="88">
        <v>2587.8200000000002</v>
      </c>
      <c r="AW986" s="88">
        <v>2587.8200000000002</v>
      </c>
      <c r="AX986" s="88">
        <v>2587.8200000000002</v>
      </c>
      <c r="AY986" s="88">
        <v>2587.8200000000002</v>
      </c>
      <c r="AZ986" s="88">
        <v>2587.8200000000002</v>
      </c>
      <c r="BA986" s="88">
        <v>1187.6399999999994</v>
      </c>
      <c r="BB986" s="89">
        <f t="shared" si="59"/>
        <v>29389.759999999998</v>
      </c>
      <c r="BC986" s="90" t="str">
        <f t="shared" si="58"/>
        <v>OK</v>
      </c>
      <c r="BD986" s="91" t="str">
        <f t="shared" si="60"/>
        <v xml:space="preserve">                  </v>
      </c>
      <c r="BE986" s="92">
        <f t="shared" si="61"/>
        <v>12</v>
      </c>
    </row>
    <row r="987" spans="1:57" s="74" customFormat="1" ht="50.1" customHeight="1" x14ac:dyDescent="0.2">
      <c r="A987" s="78" t="s">
        <v>55</v>
      </c>
      <c r="B987" s="78" t="s">
        <v>56</v>
      </c>
      <c r="C987" s="78" t="s">
        <v>1031</v>
      </c>
      <c r="D987" s="78" t="s">
        <v>575</v>
      </c>
      <c r="E987" s="79" t="str">
        <f>+IF(C987&lt;&gt;"",VLOOKUP(MID(C987,18,5),NIVELES!$A$133:$B$213,2,0),"")</f>
        <v>ORELLANA</v>
      </c>
      <c r="F987" s="80" t="s">
        <v>175</v>
      </c>
      <c r="G987" s="81" t="str">
        <f>+IF(F987&lt;&gt;"",VLOOKUP(F987,NIVELES!$A$246:$C$464,3,0),"")</f>
        <v xml:space="preserve"> </v>
      </c>
      <c r="H987" s="82" t="s">
        <v>1023</v>
      </c>
      <c r="I987" s="78" t="s">
        <v>2367</v>
      </c>
      <c r="J987" s="78" t="s">
        <v>2365</v>
      </c>
      <c r="K987" s="78" t="s">
        <v>2366</v>
      </c>
      <c r="L987" s="78" t="s">
        <v>1791</v>
      </c>
      <c r="M987" s="78" t="s">
        <v>1791</v>
      </c>
      <c r="N987" s="78" t="s">
        <v>1791</v>
      </c>
      <c r="O987" s="78" t="s">
        <v>2296</v>
      </c>
      <c r="P987" s="82">
        <v>11</v>
      </c>
      <c r="Q987" s="78" t="s">
        <v>2297</v>
      </c>
      <c r="R987" s="82"/>
      <c r="S987" s="82">
        <v>1</v>
      </c>
      <c r="T987" s="82">
        <v>1</v>
      </c>
      <c r="U987" s="82">
        <v>1</v>
      </c>
      <c r="V987" s="82">
        <v>1</v>
      </c>
      <c r="W987" s="82">
        <v>1</v>
      </c>
      <c r="X987" s="82">
        <v>1</v>
      </c>
      <c r="Y987" s="82">
        <v>1</v>
      </c>
      <c r="Z987" s="82">
        <v>1</v>
      </c>
      <c r="AA987" s="82">
        <v>1</v>
      </c>
      <c r="AB987" s="82">
        <v>1</v>
      </c>
      <c r="AC987" s="82">
        <v>1</v>
      </c>
      <c r="AD987" s="85" t="str">
        <f>IF(A987&lt;&gt;"",IF(D987="DIRECCIÓN_DE_TRANSFERENCIAS","280 0031",VLOOKUP(C987,NIVELES!$A$14:$B$105,2,0)),"")</f>
        <v>280 2320</v>
      </c>
      <c r="AE987" s="86" t="s">
        <v>322</v>
      </c>
      <c r="AF987" s="86" t="s">
        <v>369</v>
      </c>
      <c r="AG987" s="79" t="str">
        <f>+IF(AF987&lt;&gt;"",VLOOKUP(AF987,NIVELES!$A$666:$B$673,2,0),"")</f>
        <v>ADMINISTRACIÓN_CENTRAL</v>
      </c>
      <c r="AH987" s="78" t="s">
        <v>322</v>
      </c>
      <c r="AI987" s="79" t="str">
        <f>IF(AH987&lt;&gt;"",VLOOKUP(CONCATENATE(AG987,AH987),NIVELES!$B$676:$C$745,2,0),"")</f>
        <v>Administración De La Gestión Administrativa Financiera</v>
      </c>
      <c r="AJ987" s="78" t="s">
        <v>517</v>
      </c>
      <c r="AK987" s="79" t="str">
        <f>+IF(AJ987&lt;&gt;"",VLOOKUP(AJ987,NIVELES!$A$816:$B$892,2,0),"")</f>
        <v>NO APLICA</v>
      </c>
      <c r="AL987" s="78" t="s">
        <v>554</v>
      </c>
      <c r="AM987" s="78">
        <v>530101</v>
      </c>
      <c r="AN987" s="79" t="str">
        <f>IF(AM987&lt;&gt;"",+VLOOKUP(AM987,NIVELES!$A$1652:$B$2466,2,0),"")</f>
        <v>Agua Potable</v>
      </c>
      <c r="AO987" s="87">
        <v>1000</v>
      </c>
      <c r="AP987" s="88">
        <v>0</v>
      </c>
      <c r="AQ987" s="88">
        <v>135.36000000000001</v>
      </c>
      <c r="AR987" s="88">
        <v>116</v>
      </c>
      <c r="AS987" s="88">
        <v>116</v>
      </c>
      <c r="AT987" s="88">
        <v>116</v>
      </c>
      <c r="AU987" s="88">
        <v>116</v>
      </c>
      <c r="AV987" s="88">
        <v>116</v>
      </c>
      <c r="AW987" s="88">
        <v>116</v>
      </c>
      <c r="AX987" s="88">
        <v>116</v>
      </c>
      <c r="AY987" s="88">
        <v>52.64</v>
      </c>
      <c r="AZ987" s="88">
        <v>0</v>
      </c>
      <c r="BA987" s="88">
        <v>0</v>
      </c>
      <c r="BB987" s="89">
        <f t="shared" si="59"/>
        <v>1000</v>
      </c>
      <c r="BC987" s="90" t="str">
        <f t="shared" si="58"/>
        <v>OK</v>
      </c>
      <c r="BD987" s="91" t="str">
        <f t="shared" si="60"/>
        <v xml:space="preserve">                  </v>
      </c>
      <c r="BE987" s="92">
        <f t="shared" si="61"/>
        <v>11</v>
      </c>
    </row>
    <row r="988" spans="1:57" s="74" customFormat="1" ht="50.1" customHeight="1" x14ac:dyDescent="0.2">
      <c r="A988" s="78" t="s">
        <v>55</v>
      </c>
      <c r="B988" s="78" t="s">
        <v>56</v>
      </c>
      <c r="C988" s="78" t="s">
        <v>1031</v>
      </c>
      <c r="D988" s="78" t="s">
        <v>575</v>
      </c>
      <c r="E988" s="79" t="str">
        <f>+IF(C988&lt;&gt;"",VLOOKUP(MID(C988,18,5),NIVELES!$A$133:$B$213,2,0),"")</f>
        <v>ORELLANA</v>
      </c>
      <c r="F988" s="80" t="s">
        <v>175</v>
      </c>
      <c r="G988" s="81" t="str">
        <f>+IF(F988&lt;&gt;"",VLOOKUP(F988,NIVELES!$A$246:$C$464,3,0),"")</f>
        <v xml:space="preserve"> </v>
      </c>
      <c r="H988" s="82" t="s">
        <v>1023</v>
      </c>
      <c r="I988" s="78" t="s">
        <v>2367</v>
      </c>
      <c r="J988" s="78" t="s">
        <v>2365</v>
      </c>
      <c r="K988" s="78" t="s">
        <v>2366</v>
      </c>
      <c r="L988" s="78" t="s">
        <v>1791</v>
      </c>
      <c r="M988" s="78" t="s">
        <v>1791</v>
      </c>
      <c r="N988" s="78" t="s">
        <v>1791</v>
      </c>
      <c r="O988" s="78" t="s">
        <v>2296</v>
      </c>
      <c r="P988" s="82">
        <v>11</v>
      </c>
      <c r="Q988" s="78" t="s">
        <v>2299</v>
      </c>
      <c r="R988" s="82"/>
      <c r="S988" s="82">
        <v>1</v>
      </c>
      <c r="T988" s="82">
        <v>1</v>
      </c>
      <c r="U988" s="82">
        <v>1</v>
      </c>
      <c r="V988" s="82">
        <v>1</v>
      </c>
      <c r="W988" s="82">
        <v>1</v>
      </c>
      <c r="X988" s="82">
        <v>1</v>
      </c>
      <c r="Y988" s="82">
        <v>1</v>
      </c>
      <c r="Z988" s="82">
        <v>1</v>
      </c>
      <c r="AA988" s="82">
        <v>1</v>
      </c>
      <c r="AB988" s="82">
        <v>1</v>
      </c>
      <c r="AC988" s="82">
        <v>1</v>
      </c>
      <c r="AD988" s="85" t="str">
        <f>IF(A988&lt;&gt;"",IF(D988="DIRECCIÓN_DE_TRANSFERENCIAS","280 0031",VLOOKUP(C988,NIVELES!$A$14:$B$105,2,0)),"")</f>
        <v>280 2320</v>
      </c>
      <c r="AE988" s="86" t="s">
        <v>322</v>
      </c>
      <c r="AF988" s="86" t="s">
        <v>369</v>
      </c>
      <c r="AG988" s="79" t="str">
        <f>+IF(AF988&lt;&gt;"",VLOOKUP(AF988,NIVELES!$A$666:$B$673,2,0),"")</f>
        <v>ADMINISTRACIÓN_CENTRAL</v>
      </c>
      <c r="AH988" s="78" t="s">
        <v>322</v>
      </c>
      <c r="AI988" s="79" t="str">
        <f>IF(AH988&lt;&gt;"",VLOOKUP(CONCATENATE(AG988,AH988),NIVELES!$B$676:$C$745,2,0),"")</f>
        <v>Administración De La Gestión Administrativa Financiera</v>
      </c>
      <c r="AJ988" s="78" t="s">
        <v>517</v>
      </c>
      <c r="AK988" s="79" t="str">
        <f>+IF(AJ988&lt;&gt;"",VLOOKUP(AJ988,NIVELES!$A$816:$B$892,2,0),"")</f>
        <v>NO APLICA</v>
      </c>
      <c r="AL988" s="78" t="s">
        <v>554</v>
      </c>
      <c r="AM988" s="78">
        <v>530104</v>
      </c>
      <c r="AN988" s="79" t="str">
        <f>IF(AM988&lt;&gt;"",+VLOOKUP(AM988,NIVELES!$A$1652:$B$2466,2,0),"")</f>
        <v>Energía Eléctrica</v>
      </c>
      <c r="AO988" s="87">
        <v>4800</v>
      </c>
      <c r="AP988" s="88">
        <v>0</v>
      </c>
      <c r="AQ988" s="88">
        <v>0</v>
      </c>
      <c r="AR988" s="88">
        <v>800</v>
      </c>
      <c r="AS988" s="88">
        <v>800</v>
      </c>
      <c r="AT988" s="88">
        <v>800</v>
      </c>
      <c r="AU988" s="88">
        <v>800</v>
      </c>
      <c r="AV988" s="88">
        <v>800</v>
      </c>
      <c r="AW988" s="88">
        <v>800</v>
      </c>
      <c r="AX988" s="88">
        <v>0</v>
      </c>
      <c r="AY988" s="88">
        <v>0</v>
      </c>
      <c r="AZ988" s="88">
        <v>0</v>
      </c>
      <c r="BA988" s="88">
        <v>0</v>
      </c>
      <c r="BB988" s="89">
        <f t="shared" si="59"/>
        <v>4800</v>
      </c>
      <c r="BC988" s="90" t="str">
        <f t="shared" si="58"/>
        <v>OK</v>
      </c>
      <c r="BD988" s="91" t="str">
        <f t="shared" si="60"/>
        <v xml:space="preserve">                  </v>
      </c>
      <c r="BE988" s="92">
        <f t="shared" si="61"/>
        <v>11</v>
      </c>
    </row>
    <row r="989" spans="1:57" s="74" customFormat="1" ht="50.1" customHeight="1" x14ac:dyDescent="0.2">
      <c r="A989" s="78" t="s">
        <v>55</v>
      </c>
      <c r="B989" s="78" t="s">
        <v>56</v>
      </c>
      <c r="C989" s="78" t="s">
        <v>1031</v>
      </c>
      <c r="D989" s="78" t="s">
        <v>575</v>
      </c>
      <c r="E989" s="79" t="str">
        <f>+IF(C989&lt;&gt;"",VLOOKUP(MID(C989,18,5),NIVELES!$A$133:$B$213,2,0),"")</f>
        <v>ORELLANA</v>
      </c>
      <c r="F989" s="80" t="s">
        <v>175</v>
      </c>
      <c r="G989" s="81" t="str">
        <f>+IF(F989&lt;&gt;"",VLOOKUP(F989,NIVELES!$A$246:$C$464,3,0),"")</f>
        <v xml:space="preserve"> </v>
      </c>
      <c r="H989" s="82" t="s">
        <v>1023</v>
      </c>
      <c r="I989" s="78" t="s">
        <v>2367</v>
      </c>
      <c r="J989" s="78" t="s">
        <v>2365</v>
      </c>
      <c r="K989" s="78" t="s">
        <v>2366</v>
      </c>
      <c r="L989" s="78" t="s">
        <v>1791</v>
      </c>
      <c r="M989" s="78" t="s">
        <v>1791</v>
      </c>
      <c r="N989" s="78" t="s">
        <v>1791</v>
      </c>
      <c r="O989" s="78" t="s">
        <v>2296</v>
      </c>
      <c r="P989" s="82">
        <v>11</v>
      </c>
      <c r="Q989" s="78" t="s">
        <v>2299</v>
      </c>
      <c r="R989" s="82"/>
      <c r="S989" s="82">
        <v>1</v>
      </c>
      <c r="T989" s="82">
        <v>1</v>
      </c>
      <c r="U989" s="82">
        <v>1</v>
      </c>
      <c r="V989" s="82">
        <v>1</v>
      </c>
      <c r="W989" s="82">
        <v>1</v>
      </c>
      <c r="X989" s="82">
        <v>1</v>
      </c>
      <c r="Y989" s="82">
        <v>1</v>
      </c>
      <c r="Z989" s="82">
        <v>1</v>
      </c>
      <c r="AA989" s="82">
        <v>1</v>
      </c>
      <c r="AB989" s="82">
        <v>1</v>
      </c>
      <c r="AC989" s="82">
        <v>1</v>
      </c>
      <c r="AD989" s="85" t="str">
        <f>IF(A989&lt;&gt;"",IF(D989="DIRECCIÓN_DE_TRANSFERENCIAS","280 0031",VLOOKUP(C989,NIVELES!$A$14:$B$105,2,0)),"")</f>
        <v>280 2320</v>
      </c>
      <c r="AE989" s="86" t="s">
        <v>322</v>
      </c>
      <c r="AF989" s="86" t="s">
        <v>369</v>
      </c>
      <c r="AG989" s="79" t="str">
        <f>+IF(AF989&lt;&gt;"",VLOOKUP(AF989,NIVELES!$A$666:$B$673,2,0),"")</f>
        <v>ADMINISTRACIÓN_CENTRAL</v>
      </c>
      <c r="AH989" s="78" t="s">
        <v>322</v>
      </c>
      <c r="AI989" s="79" t="str">
        <f>IF(AH989&lt;&gt;"",VLOOKUP(CONCATENATE(AG989,AH989),NIVELES!$B$676:$C$745,2,0),"")</f>
        <v>Administración De La Gestión Administrativa Financiera</v>
      </c>
      <c r="AJ989" s="78" t="s">
        <v>517</v>
      </c>
      <c r="AK989" s="79" t="str">
        <f>+IF(AJ989&lt;&gt;"",VLOOKUP(AJ989,NIVELES!$A$816:$B$892,2,0),"")</f>
        <v>NO APLICA</v>
      </c>
      <c r="AL989" s="78" t="s">
        <v>554</v>
      </c>
      <c r="AM989" s="78">
        <v>530105</v>
      </c>
      <c r="AN989" s="79" t="str">
        <f>IF(AM989&lt;&gt;"",+VLOOKUP(AM989,NIVELES!$A$1652:$B$2466,2,0),"")</f>
        <v>Telecomunicaciones</v>
      </c>
      <c r="AO989" s="87">
        <v>1200</v>
      </c>
      <c r="AP989" s="88">
        <v>0</v>
      </c>
      <c r="AQ989" s="88">
        <v>138.47</v>
      </c>
      <c r="AR989" s="88">
        <v>190</v>
      </c>
      <c r="AS989" s="88">
        <v>190</v>
      </c>
      <c r="AT989" s="88">
        <v>190</v>
      </c>
      <c r="AU989" s="88">
        <v>190</v>
      </c>
      <c r="AV989" s="88">
        <v>190</v>
      </c>
      <c r="AW989" s="88">
        <v>111.53</v>
      </c>
      <c r="AX989" s="88"/>
      <c r="AY989" s="88"/>
      <c r="AZ989" s="88"/>
      <c r="BA989" s="88"/>
      <c r="BB989" s="89">
        <f t="shared" si="59"/>
        <v>1200</v>
      </c>
      <c r="BC989" s="90" t="str">
        <f t="shared" si="58"/>
        <v>OK</v>
      </c>
      <c r="BD989" s="91" t="str">
        <f t="shared" si="60"/>
        <v xml:space="preserve">                  </v>
      </c>
      <c r="BE989" s="92">
        <f t="shared" si="61"/>
        <v>11</v>
      </c>
    </row>
    <row r="990" spans="1:57" s="74" customFormat="1" ht="50.1" customHeight="1" x14ac:dyDescent="0.2">
      <c r="A990" s="78" t="s">
        <v>55</v>
      </c>
      <c r="B990" s="78" t="s">
        <v>56</v>
      </c>
      <c r="C990" s="78" t="s">
        <v>1031</v>
      </c>
      <c r="D990" s="78" t="s">
        <v>575</v>
      </c>
      <c r="E990" s="79" t="str">
        <f>+IF(C990&lt;&gt;"",VLOOKUP(MID(C990,18,5),NIVELES!$A$133:$B$213,2,0),"")</f>
        <v>ORELLANA</v>
      </c>
      <c r="F990" s="80" t="s">
        <v>175</v>
      </c>
      <c r="G990" s="81" t="str">
        <f>+IF(F990&lt;&gt;"",VLOOKUP(F990,NIVELES!$A$246:$C$464,3,0),"")</f>
        <v xml:space="preserve"> </v>
      </c>
      <c r="H990" s="82" t="s">
        <v>1023</v>
      </c>
      <c r="I990" s="78" t="s">
        <v>2367</v>
      </c>
      <c r="J990" s="78" t="s">
        <v>2365</v>
      </c>
      <c r="K990" s="78" t="s">
        <v>2366</v>
      </c>
      <c r="L990" s="78" t="s">
        <v>1791</v>
      </c>
      <c r="M990" s="78" t="s">
        <v>1791</v>
      </c>
      <c r="N990" s="78" t="s">
        <v>1791</v>
      </c>
      <c r="O990" s="78" t="s">
        <v>2368</v>
      </c>
      <c r="P990" s="82">
        <v>11</v>
      </c>
      <c r="Q990" s="78" t="s">
        <v>2301</v>
      </c>
      <c r="R990" s="82"/>
      <c r="S990" s="82">
        <v>1</v>
      </c>
      <c r="T990" s="82">
        <v>1</v>
      </c>
      <c r="U990" s="82">
        <v>1</v>
      </c>
      <c r="V990" s="82">
        <v>1</v>
      </c>
      <c r="W990" s="82">
        <v>1</v>
      </c>
      <c r="X990" s="82">
        <v>1</v>
      </c>
      <c r="Y990" s="82">
        <v>1</v>
      </c>
      <c r="Z990" s="82">
        <v>1</v>
      </c>
      <c r="AA990" s="82">
        <v>1</v>
      </c>
      <c r="AB990" s="82">
        <v>1</v>
      </c>
      <c r="AC990" s="82">
        <v>1</v>
      </c>
      <c r="AD990" s="85" t="str">
        <f>IF(A990&lt;&gt;"",IF(D990="DIRECCIÓN_DE_TRANSFERENCIAS","280 0031",VLOOKUP(C990,NIVELES!$A$14:$B$105,2,0)),"")</f>
        <v>280 2320</v>
      </c>
      <c r="AE990" s="86" t="s">
        <v>322</v>
      </c>
      <c r="AF990" s="86" t="s">
        <v>369</v>
      </c>
      <c r="AG990" s="79" t="str">
        <f>+IF(AF990&lt;&gt;"",VLOOKUP(AF990,NIVELES!$A$666:$B$673,2,0),"")</f>
        <v>ADMINISTRACIÓN_CENTRAL</v>
      </c>
      <c r="AH990" s="78" t="s">
        <v>322</v>
      </c>
      <c r="AI990" s="79" t="str">
        <f>IF(AH990&lt;&gt;"",VLOOKUP(CONCATENATE(AG990,AH990),NIVELES!$B$676:$C$745,2,0),"")</f>
        <v>Administración De La Gestión Administrativa Financiera</v>
      </c>
      <c r="AJ990" s="78" t="s">
        <v>517</v>
      </c>
      <c r="AK990" s="79" t="str">
        <f>+IF(AJ990&lt;&gt;"",VLOOKUP(AJ990,NIVELES!$A$816:$B$892,2,0),"")</f>
        <v>NO APLICA</v>
      </c>
      <c r="AL990" s="78" t="s">
        <v>554</v>
      </c>
      <c r="AM990" s="78">
        <v>530106</v>
      </c>
      <c r="AN990" s="79" t="str">
        <f>IF(AM990&lt;&gt;"",+VLOOKUP(AM990,NIVELES!$A$1652:$B$2466,2,0),"")</f>
        <v>Servicio de Correo</v>
      </c>
      <c r="AO990" s="87">
        <v>686.33</v>
      </c>
      <c r="AP990" s="88">
        <v>0</v>
      </c>
      <c r="AQ990" s="88">
        <v>0</v>
      </c>
      <c r="AR990" s="88">
        <v>62.39</v>
      </c>
      <c r="AS990" s="88">
        <v>62.39</v>
      </c>
      <c r="AT990" s="88">
        <v>62.39</v>
      </c>
      <c r="AU990" s="88">
        <v>62.39</v>
      </c>
      <c r="AV990" s="88">
        <v>62.39</v>
      </c>
      <c r="AW990" s="88">
        <v>62.39</v>
      </c>
      <c r="AX990" s="88">
        <v>62.39</v>
      </c>
      <c r="AY990" s="88">
        <v>62.39</v>
      </c>
      <c r="AZ990" s="88">
        <v>62.39</v>
      </c>
      <c r="BA990" s="88">
        <v>124.82000000000005</v>
      </c>
      <c r="BB990" s="89">
        <f t="shared" si="59"/>
        <v>686.33</v>
      </c>
      <c r="BC990" s="90" t="str">
        <f t="shared" si="58"/>
        <v>OK</v>
      </c>
      <c r="BD990" s="91" t="str">
        <f t="shared" si="60"/>
        <v xml:space="preserve">                  </v>
      </c>
      <c r="BE990" s="92">
        <f t="shared" si="61"/>
        <v>11</v>
      </c>
    </row>
    <row r="991" spans="1:57" s="74" customFormat="1" ht="50.1" customHeight="1" x14ac:dyDescent="0.2">
      <c r="A991" s="78" t="s">
        <v>55</v>
      </c>
      <c r="B991" s="78" t="s">
        <v>56</v>
      </c>
      <c r="C991" s="78" t="s">
        <v>1031</v>
      </c>
      <c r="D991" s="78" t="s">
        <v>575</v>
      </c>
      <c r="E991" s="79" t="str">
        <f>+IF(C991&lt;&gt;"",VLOOKUP(MID(C991,18,5),NIVELES!$A$133:$B$213,2,0),"")</f>
        <v>ORELLANA</v>
      </c>
      <c r="F991" s="80" t="s">
        <v>175</v>
      </c>
      <c r="G991" s="81" t="str">
        <f>+IF(F991&lt;&gt;"",VLOOKUP(F991,NIVELES!$A$246:$C$464,3,0),"")</f>
        <v xml:space="preserve"> </v>
      </c>
      <c r="H991" s="82" t="s">
        <v>1023</v>
      </c>
      <c r="I991" s="78" t="s">
        <v>2367</v>
      </c>
      <c r="J991" s="78" t="s">
        <v>2365</v>
      </c>
      <c r="K991" s="78" t="s">
        <v>2366</v>
      </c>
      <c r="L991" s="78" t="s">
        <v>1791</v>
      </c>
      <c r="M991" s="78" t="s">
        <v>1791</v>
      </c>
      <c r="N991" s="78" t="s">
        <v>1791</v>
      </c>
      <c r="O991" s="78" t="s">
        <v>2369</v>
      </c>
      <c r="P991" s="82">
        <v>2</v>
      </c>
      <c r="Q991" s="78" t="s">
        <v>2301</v>
      </c>
      <c r="R991" s="82"/>
      <c r="S991" s="82"/>
      <c r="T991" s="82"/>
      <c r="U991" s="82">
        <v>1</v>
      </c>
      <c r="V991" s="82"/>
      <c r="W991" s="82">
        <v>1</v>
      </c>
      <c r="X991" s="82"/>
      <c r="Y991" s="82"/>
      <c r="Z991" s="82"/>
      <c r="AA991" s="82"/>
      <c r="AB991" s="82"/>
      <c r="AC991" s="82"/>
      <c r="AD991" s="85" t="str">
        <f>IF(A991&lt;&gt;"",IF(D991="DIRECCIÓN_DE_TRANSFERENCIAS","280 0031",VLOOKUP(C991,NIVELES!$A$14:$B$105,2,0)),"")</f>
        <v>280 2320</v>
      </c>
      <c r="AE991" s="86" t="s">
        <v>322</v>
      </c>
      <c r="AF991" s="86" t="s">
        <v>369</v>
      </c>
      <c r="AG991" s="79" t="str">
        <f>+IF(AF991&lt;&gt;"",VLOOKUP(AF991,NIVELES!$A$666:$B$673,2,0),"")</f>
        <v>ADMINISTRACIÓN_CENTRAL</v>
      </c>
      <c r="AH991" s="78" t="s">
        <v>322</v>
      </c>
      <c r="AI991" s="79" t="str">
        <f>IF(AH991&lt;&gt;"",VLOOKUP(CONCATENATE(AG991,AH991),NIVELES!$B$676:$C$745,2,0),"")</f>
        <v>Administración De La Gestión Administrativa Financiera</v>
      </c>
      <c r="AJ991" s="78" t="s">
        <v>517</v>
      </c>
      <c r="AK991" s="79" t="str">
        <f>+IF(AJ991&lt;&gt;"",VLOOKUP(AJ991,NIVELES!$A$816:$B$892,2,0),"")</f>
        <v>NO APLICA</v>
      </c>
      <c r="AL991" s="78" t="s">
        <v>554</v>
      </c>
      <c r="AM991" s="78">
        <v>530204</v>
      </c>
      <c r="AN991" s="79" t="str">
        <f>IF(AM991&lt;&gt;"",+VLOOKUP(AM991,NIVELES!$A$1652:$B$2466,2,0),"")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991" s="87">
        <v>2000</v>
      </c>
      <c r="AP991" s="88">
        <v>0</v>
      </c>
      <c r="AQ991" s="88">
        <v>0</v>
      </c>
      <c r="AR991" s="88">
        <v>0</v>
      </c>
      <c r="AS991" s="88">
        <v>1000</v>
      </c>
      <c r="AT991" s="88">
        <v>0</v>
      </c>
      <c r="AU991" s="88">
        <v>1000</v>
      </c>
      <c r="AV991" s="88">
        <v>0</v>
      </c>
      <c r="AW991" s="88">
        <v>0</v>
      </c>
      <c r="AX991" s="88">
        <v>0</v>
      </c>
      <c r="AY991" s="88">
        <v>0</v>
      </c>
      <c r="AZ991" s="88">
        <v>0</v>
      </c>
      <c r="BA991" s="88">
        <v>0</v>
      </c>
      <c r="BB991" s="89">
        <f t="shared" si="59"/>
        <v>2000</v>
      </c>
      <c r="BC991" s="90" t="str">
        <f t="shared" si="58"/>
        <v>OK</v>
      </c>
      <c r="BD991" s="91" t="str">
        <f t="shared" si="60"/>
        <v xml:space="preserve">                  </v>
      </c>
      <c r="BE991" s="92">
        <f t="shared" si="61"/>
        <v>2</v>
      </c>
    </row>
    <row r="992" spans="1:57" s="74" customFormat="1" ht="50.1" customHeight="1" x14ac:dyDescent="0.2">
      <c r="A992" s="78" t="s">
        <v>55</v>
      </c>
      <c r="B992" s="78" t="s">
        <v>56</v>
      </c>
      <c r="C992" s="78" t="s">
        <v>1031</v>
      </c>
      <c r="D992" s="78" t="s">
        <v>575</v>
      </c>
      <c r="E992" s="79" t="str">
        <f>+IF(C992&lt;&gt;"",VLOOKUP(MID(C992,18,5),NIVELES!$A$133:$B$213,2,0),"")</f>
        <v>ORELLANA</v>
      </c>
      <c r="F992" s="80" t="s">
        <v>175</v>
      </c>
      <c r="G992" s="81" t="str">
        <f>+IF(F992&lt;&gt;"",VLOOKUP(F992,NIVELES!$A$246:$C$464,3,0),"")</f>
        <v xml:space="preserve"> </v>
      </c>
      <c r="H992" s="82" t="s">
        <v>1023</v>
      </c>
      <c r="I992" s="78" t="s">
        <v>2367</v>
      </c>
      <c r="J992" s="78" t="s">
        <v>2365</v>
      </c>
      <c r="K992" s="78" t="s">
        <v>2366</v>
      </c>
      <c r="L992" s="78" t="s">
        <v>1791</v>
      </c>
      <c r="M992" s="78" t="s">
        <v>1791</v>
      </c>
      <c r="N992" s="78" t="s">
        <v>1791</v>
      </c>
      <c r="O992" s="78" t="s">
        <v>2300</v>
      </c>
      <c r="P992" s="82">
        <v>11</v>
      </c>
      <c r="Q992" s="78" t="s">
        <v>2301</v>
      </c>
      <c r="R992" s="82"/>
      <c r="S992" s="82">
        <v>1</v>
      </c>
      <c r="T992" s="82">
        <v>1</v>
      </c>
      <c r="U992" s="82">
        <v>1</v>
      </c>
      <c r="V992" s="82">
        <v>1</v>
      </c>
      <c r="W992" s="82">
        <v>1</v>
      </c>
      <c r="X992" s="82">
        <v>1</v>
      </c>
      <c r="Y992" s="82">
        <v>1</v>
      </c>
      <c r="Z992" s="82">
        <v>1</v>
      </c>
      <c r="AA992" s="82">
        <v>1</v>
      </c>
      <c r="AB992" s="82">
        <v>1</v>
      </c>
      <c r="AC992" s="82">
        <v>1</v>
      </c>
      <c r="AD992" s="85" t="str">
        <f>IF(A992&lt;&gt;"",IF(D992="DIRECCIÓN_DE_TRANSFERENCIAS","280 0031",VLOOKUP(C992,NIVELES!$A$14:$B$105,2,0)),"")</f>
        <v>280 2320</v>
      </c>
      <c r="AE992" s="86" t="s">
        <v>322</v>
      </c>
      <c r="AF992" s="86" t="s">
        <v>369</v>
      </c>
      <c r="AG992" s="79" t="str">
        <f>+IF(AF992&lt;&gt;"",VLOOKUP(AF992,NIVELES!$A$666:$B$673,2,0),"")</f>
        <v>ADMINISTRACIÓN_CENTRAL</v>
      </c>
      <c r="AH992" s="78" t="s">
        <v>322</v>
      </c>
      <c r="AI992" s="79" t="str">
        <f>IF(AH992&lt;&gt;"",VLOOKUP(CONCATENATE(AG992,AH992),NIVELES!$B$676:$C$745,2,0),"")</f>
        <v>Administración De La Gestión Administrativa Financiera</v>
      </c>
      <c r="AJ992" s="78" t="s">
        <v>517</v>
      </c>
      <c r="AK992" s="79" t="str">
        <f>+IF(AJ992&lt;&gt;"",VLOOKUP(AJ992,NIVELES!$A$816:$B$892,2,0),"")</f>
        <v>NO APLICA</v>
      </c>
      <c r="AL992" s="78" t="s">
        <v>554</v>
      </c>
      <c r="AM992" s="78">
        <v>530208</v>
      </c>
      <c r="AN992" s="79" t="str">
        <f>IF(AM992&lt;&gt;"",+VLOOKUP(AM992,NIVELES!$A$1652:$B$2466,2,0),"")</f>
        <v>Servicio de Seguridad y Vigilancia</v>
      </c>
      <c r="AO992" s="87">
        <v>4800</v>
      </c>
      <c r="AP992" s="88">
        <v>0</v>
      </c>
      <c r="AQ992" s="88">
        <v>0</v>
      </c>
      <c r="AR992" s="88">
        <v>400</v>
      </c>
      <c r="AS992" s="88">
        <v>400</v>
      </c>
      <c r="AT992" s="88">
        <v>400</v>
      </c>
      <c r="AU992" s="88">
        <v>400</v>
      </c>
      <c r="AV992" s="88">
        <v>400</v>
      </c>
      <c r="AW992" s="88">
        <v>400</v>
      </c>
      <c r="AX992" s="88">
        <v>400</v>
      </c>
      <c r="AY992" s="88">
        <v>400</v>
      </c>
      <c r="AZ992" s="88">
        <v>400</v>
      </c>
      <c r="BA992" s="88">
        <v>1200</v>
      </c>
      <c r="BB992" s="89">
        <f t="shared" si="59"/>
        <v>4800</v>
      </c>
      <c r="BC992" s="90" t="str">
        <f t="shared" si="58"/>
        <v>OK</v>
      </c>
      <c r="BD992" s="91" t="str">
        <f t="shared" si="60"/>
        <v xml:space="preserve">                  </v>
      </c>
      <c r="BE992" s="92">
        <f t="shared" si="61"/>
        <v>11</v>
      </c>
    </row>
    <row r="993" spans="1:57" s="74" customFormat="1" ht="50.1" customHeight="1" x14ac:dyDescent="0.2">
      <c r="A993" s="78" t="s">
        <v>55</v>
      </c>
      <c r="B993" s="78" t="s">
        <v>56</v>
      </c>
      <c r="C993" s="78" t="s">
        <v>1031</v>
      </c>
      <c r="D993" s="78" t="s">
        <v>575</v>
      </c>
      <c r="E993" s="79" t="str">
        <f>+IF(C993&lt;&gt;"",VLOOKUP(MID(C993,18,5),NIVELES!$A$133:$B$213,2,0),"")</f>
        <v>ORELLANA</v>
      </c>
      <c r="F993" s="80" t="s">
        <v>175</v>
      </c>
      <c r="G993" s="81" t="str">
        <f>+IF(F993&lt;&gt;"",VLOOKUP(F993,NIVELES!$A$246:$C$464,3,0),"")</f>
        <v xml:space="preserve"> </v>
      </c>
      <c r="H993" s="82" t="s">
        <v>1023</v>
      </c>
      <c r="I993" s="78" t="s">
        <v>2367</v>
      </c>
      <c r="J993" s="78" t="s">
        <v>2365</v>
      </c>
      <c r="K993" s="78" t="s">
        <v>2366</v>
      </c>
      <c r="L993" s="78" t="s">
        <v>1791</v>
      </c>
      <c r="M993" s="78" t="s">
        <v>1791</v>
      </c>
      <c r="N993" s="78" t="s">
        <v>1791</v>
      </c>
      <c r="O993" s="78" t="s">
        <v>2323</v>
      </c>
      <c r="P993" s="82">
        <v>11</v>
      </c>
      <c r="Q993" s="78" t="s">
        <v>2301</v>
      </c>
      <c r="R993" s="82"/>
      <c r="S993" s="82">
        <v>1</v>
      </c>
      <c r="T993" s="82">
        <v>1</v>
      </c>
      <c r="U993" s="82">
        <v>1</v>
      </c>
      <c r="V993" s="82">
        <v>1</v>
      </c>
      <c r="W993" s="82">
        <v>1</v>
      </c>
      <c r="X993" s="82">
        <v>1</v>
      </c>
      <c r="Y993" s="82">
        <v>1</v>
      </c>
      <c r="Z993" s="82">
        <v>1</v>
      </c>
      <c r="AA993" s="82">
        <v>1</v>
      </c>
      <c r="AB993" s="82">
        <v>1</v>
      </c>
      <c r="AC993" s="82">
        <v>1</v>
      </c>
      <c r="AD993" s="85" t="str">
        <f>IF(A993&lt;&gt;"",IF(D993="DIRECCIÓN_DE_TRANSFERENCIAS","280 0031",VLOOKUP(C993,NIVELES!$A$14:$B$105,2,0)),"")</f>
        <v>280 2320</v>
      </c>
      <c r="AE993" s="86" t="s">
        <v>322</v>
      </c>
      <c r="AF993" s="86" t="s">
        <v>369</v>
      </c>
      <c r="AG993" s="79" t="str">
        <f>+IF(AF993&lt;&gt;"",VLOOKUP(AF993,NIVELES!$A$666:$B$673,2,0),"")</f>
        <v>ADMINISTRACIÓN_CENTRAL</v>
      </c>
      <c r="AH993" s="78" t="s">
        <v>322</v>
      </c>
      <c r="AI993" s="79" t="str">
        <f>IF(AH993&lt;&gt;"",VLOOKUP(CONCATENATE(AG993,AH993),NIVELES!$B$676:$C$745,2,0),"")</f>
        <v>Administración De La Gestión Administrativa Financiera</v>
      </c>
      <c r="AJ993" s="78" t="s">
        <v>517</v>
      </c>
      <c r="AK993" s="79" t="str">
        <f>+IF(AJ993&lt;&gt;"",VLOOKUP(AJ993,NIVELES!$A$816:$B$892,2,0),"")</f>
        <v>NO APLICA</v>
      </c>
      <c r="AL993" s="78" t="s">
        <v>554</v>
      </c>
      <c r="AM993" s="78">
        <v>530301</v>
      </c>
      <c r="AN993" s="79" t="str">
        <f>IF(AM993&lt;&gt;"",+VLOOKUP(AM993,NIVELES!$A$1652:$B$2466,2,0),"")</f>
        <v>Pasajes al Interior</v>
      </c>
      <c r="AO993" s="87">
        <v>1050</v>
      </c>
      <c r="AP993" s="88">
        <v>0</v>
      </c>
      <c r="AQ993" s="88">
        <v>0</v>
      </c>
      <c r="AR993" s="88">
        <v>110</v>
      </c>
      <c r="AS993" s="88">
        <v>110</v>
      </c>
      <c r="AT993" s="88">
        <v>110</v>
      </c>
      <c r="AU993" s="88">
        <v>110</v>
      </c>
      <c r="AV993" s="88">
        <v>110</v>
      </c>
      <c r="AW993" s="88">
        <v>110</v>
      </c>
      <c r="AX993" s="88">
        <v>110</v>
      </c>
      <c r="AY993" s="88">
        <v>110</v>
      </c>
      <c r="AZ993" s="88">
        <v>110</v>
      </c>
      <c r="BA993" s="88">
        <v>60</v>
      </c>
      <c r="BB993" s="89">
        <f t="shared" si="59"/>
        <v>1050</v>
      </c>
      <c r="BC993" s="90" t="str">
        <f t="shared" si="58"/>
        <v>OK</v>
      </c>
      <c r="BD993" s="91" t="str">
        <f t="shared" si="60"/>
        <v xml:space="preserve">                  </v>
      </c>
      <c r="BE993" s="92">
        <f t="shared" si="61"/>
        <v>11</v>
      </c>
    </row>
    <row r="994" spans="1:57" s="74" customFormat="1" ht="50.1" customHeight="1" x14ac:dyDescent="0.2">
      <c r="A994" s="78" t="s">
        <v>55</v>
      </c>
      <c r="B994" s="78" t="s">
        <v>56</v>
      </c>
      <c r="C994" s="78" t="s">
        <v>1031</v>
      </c>
      <c r="D994" s="78" t="s">
        <v>575</v>
      </c>
      <c r="E994" s="79" t="str">
        <f>+IF(C994&lt;&gt;"",VLOOKUP(MID(C994,18,5),NIVELES!$A$133:$B$213,2,0),"")</f>
        <v>ORELLANA</v>
      </c>
      <c r="F994" s="80" t="s">
        <v>175</v>
      </c>
      <c r="G994" s="81" t="str">
        <f>+IF(F994&lt;&gt;"",VLOOKUP(F994,NIVELES!$A$246:$C$464,3,0),"")</f>
        <v xml:space="preserve"> </v>
      </c>
      <c r="H994" s="82" t="s">
        <v>1023</v>
      </c>
      <c r="I994" s="78" t="s">
        <v>2367</v>
      </c>
      <c r="J994" s="78" t="s">
        <v>2365</v>
      </c>
      <c r="K994" s="78" t="s">
        <v>2366</v>
      </c>
      <c r="L994" s="78" t="s">
        <v>1791</v>
      </c>
      <c r="M994" s="78" t="s">
        <v>1791</v>
      </c>
      <c r="N994" s="78" t="s">
        <v>1791</v>
      </c>
      <c r="O994" s="78" t="s">
        <v>2324</v>
      </c>
      <c r="P994" s="82">
        <v>11</v>
      </c>
      <c r="Q994" s="78" t="s">
        <v>2301</v>
      </c>
      <c r="R994" s="82"/>
      <c r="S994" s="82">
        <v>1</v>
      </c>
      <c r="T994" s="82">
        <v>1</v>
      </c>
      <c r="U994" s="82">
        <v>1</v>
      </c>
      <c r="V994" s="82">
        <v>1</v>
      </c>
      <c r="W994" s="82">
        <v>1</v>
      </c>
      <c r="X994" s="82">
        <v>1</v>
      </c>
      <c r="Y994" s="82">
        <v>1</v>
      </c>
      <c r="Z994" s="82">
        <v>1</v>
      </c>
      <c r="AA994" s="82">
        <v>1</v>
      </c>
      <c r="AB994" s="82">
        <v>1</v>
      </c>
      <c r="AC994" s="82">
        <v>1</v>
      </c>
      <c r="AD994" s="85" t="str">
        <f>IF(A994&lt;&gt;"",IF(D994="DIRECCIÓN_DE_TRANSFERENCIAS","280 0031",VLOOKUP(C994,NIVELES!$A$14:$B$105,2,0)),"")</f>
        <v>280 2320</v>
      </c>
      <c r="AE994" s="86" t="s">
        <v>322</v>
      </c>
      <c r="AF994" s="86" t="s">
        <v>369</v>
      </c>
      <c r="AG994" s="79" t="str">
        <f>+IF(AF994&lt;&gt;"",VLOOKUP(AF994,NIVELES!$A$666:$B$673,2,0),"")</f>
        <v>ADMINISTRACIÓN_CENTRAL</v>
      </c>
      <c r="AH994" s="78" t="s">
        <v>322</v>
      </c>
      <c r="AI994" s="79" t="str">
        <f>IF(AH994&lt;&gt;"",VLOOKUP(CONCATENATE(AG994,AH994),NIVELES!$B$676:$C$745,2,0),"")</f>
        <v>Administración De La Gestión Administrativa Financiera</v>
      </c>
      <c r="AJ994" s="78" t="s">
        <v>517</v>
      </c>
      <c r="AK994" s="79" t="str">
        <f>+IF(AJ994&lt;&gt;"",VLOOKUP(AJ994,NIVELES!$A$816:$B$892,2,0),"")</f>
        <v>NO APLICA</v>
      </c>
      <c r="AL994" s="78" t="s">
        <v>554</v>
      </c>
      <c r="AM994" s="78">
        <v>530303</v>
      </c>
      <c r="AN994" s="79" t="str">
        <f>IF(AM994&lt;&gt;"",+VLOOKUP(AM994,NIVELES!$A$1652:$B$2466,2,0),"")</f>
        <v>Viáticos y Subsistencias en el Interior</v>
      </c>
      <c r="AO994" s="87">
        <v>10500</v>
      </c>
      <c r="AP994" s="88">
        <v>0</v>
      </c>
      <c r="AQ994" s="88">
        <v>0</v>
      </c>
      <c r="AR994" s="88">
        <v>1200</v>
      </c>
      <c r="AS994" s="88">
        <v>1200</v>
      </c>
      <c r="AT994" s="88">
        <v>1200</v>
      </c>
      <c r="AU994" s="88">
        <v>1200</v>
      </c>
      <c r="AV994" s="88">
        <v>1200</v>
      </c>
      <c r="AW994" s="88">
        <v>1200</v>
      </c>
      <c r="AX994" s="88">
        <v>1200</v>
      </c>
      <c r="AY994" s="88">
        <v>1200</v>
      </c>
      <c r="AZ994" s="88">
        <v>900</v>
      </c>
      <c r="BA994" s="88"/>
      <c r="BB994" s="89">
        <f t="shared" si="59"/>
        <v>10500</v>
      </c>
      <c r="BC994" s="90" t="str">
        <f t="shared" si="58"/>
        <v>OK</v>
      </c>
      <c r="BD994" s="91" t="str">
        <f t="shared" si="60"/>
        <v xml:space="preserve">                  </v>
      </c>
      <c r="BE994" s="92">
        <f t="shared" si="61"/>
        <v>11</v>
      </c>
    </row>
    <row r="995" spans="1:57" s="74" customFormat="1" ht="50.1" customHeight="1" x14ac:dyDescent="0.2">
      <c r="A995" s="78" t="s">
        <v>55</v>
      </c>
      <c r="B995" s="78" t="s">
        <v>56</v>
      </c>
      <c r="C995" s="78" t="s">
        <v>1031</v>
      </c>
      <c r="D995" s="78" t="s">
        <v>575</v>
      </c>
      <c r="E995" s="79" t="str">
        <f>+IF(C995&lt;&gt;"",VLOOKUP(MID(C995,18,5),NIVELES!$A$133:$B$213,2,0),"")</f>
        <v>ORELLANA</v>
      </c>
      <c r="F995" s="80" t="s">
        <v>175</v>
      </c>
      <c r="G995" s="81" t="str">
        <f>+IF(F995&lt;&gt;"",VLOOKUP(F995,NIVELES!$A$246:$C$464,3,0),"")</f>
        <v xml:space="preserve"> </v>
      </c>
      <c r="H995" s="82" t="s">
        <v>1023</v>
      </c>
      <c r="I995" s="78" t="s">
        <v>2367</v>
      </c>
      <c r="J995" s="78" t="s">
        <v>2365</v>
      </c>
      <c r="K995" s="78" t="s">
        <v>2366</v>
      </c>
      <c r="L995" s="78" t="s">
        <v>1791</v>
      </c>
      <c r="M995" s="78" t="s">
        <v>1791</v>
      </c>
      <c r="N995" s="78" t="s">
        <v>1791</v>
      </c>
      <c r="O995" s="78" t="s">
        <v>2352</v>
      </c>
      <c r="P995" s="82">
        <v>2</v>
      </c>
      <c r="Q995" s="78" t="s">
        <v>2301</v>
      </c>
      <c r="R995" s="82"/>
      <c r="S995" s="82"/>
      <c r="T995" s="82">
        <v>1</v>
      </c>
      <c r="U995" s="82"/>
      <c r="V995" s="82"/>
      <c r="W995" s="82">
        <v>1</v>
      </c>
      <c r="X995" s="82"/>
      <c r="Y995" s="82"/>
      <c r="Z995" s="82"/>
      <c r="AA995" s="82"/>
      <c r="AB995" s="82"/>
      <c r="AC995" s="82"/>
      <c r="AD995" s="85" t="str">
        <f>IF(A995&lt;&gt;"",IF(D995="DIRECCIÓN_DE_TRANSFERENCIAS","280 0031",VLOOKUP(C995,NIVELES!$A$14:$B$105,2,0)),"")</f>
        <v>280 2320</v>
      </c>
      <c r="AE995" s="86" t="s">
        <v>322</v>
      </c>
      <c r="AF995" s="86" t="s">
        <v>369</v>
      </c>
      <c r="AG995" s="79" t="str">
        <f>+IF(AF995&lt;&gt;"",VLOOKUP(AF995,NIVELES!$A$666:$B$673,2,0),"")</f>
        <v>ADMINISTRACIÓN_CENTRAL</v>
      </c>
      <c r="AH995" s="78" t="s">
        <v>322</v>
      </c>
      <c r="AI995" s="79" t="str">
        <f>IF(AH995&lt;&gt;"",VLOOKUP(CONCATENATE(AG995,AH995),NIVELES!$B$676:$C$745,2,0),"")</f>
        <v>Administración De La Gestión Administrativa Financiera</v>
      </c>
      <c r="AJ995" s="78" t="s">
        <v>517</v>
      </c>
      <c r="AK995" s="79" t="str">
        <f>+IF(AJ995&lt;&gt;"",VLOOKUP(AJ995,NIVELES!$A$816:$B$892,2,0),"")</f>
        <v>NO APLICA</v>
      </c>
      <c r="AL995" s="78" t="s">
        <v>554</v>
      </c>
      <c r="AM995" s="78">
        <v>530404</v>
      </c>
      <c r="AN995" s="79" t="str">
        <f>IF(AM995&lt;&gt;"",+VLOOKUP(AM995,NIVELES!$A$1652:$B$2466,2,0),"")</f>
        <v>Maquinarias y Equipos (Instalación, Mantenimiento y Reparación)</v>
      </c>
      <c r="AO995" s="87">
        <v>6000</v>
      </c>
      <c r="AP995" s="88">
        <v>0</v>
      </c>
      <c r="AQ995" s="88">
        <v>0</v>
      </c>
      <c r="AR995" s="88">
        <v>3000</v>
      </c>
      <c r="AS995" s="88">
        <v>0</v>
      </c>
      <c r="AT995" s="88">
        <v>0</v>
      </c>
      <c r="AU995" s="88">
        <v>3000</v>
      </c>
      <c r="AV995" s="88">
        <v>0</v>
      </c>
      <c r="AW995" s="88">
        <v>0</v>
      </c>
      <c r="AX995" s="88">
        <v>0</v>
      </c>
      <c r="AY995" s="88">
        <v>0</v>
      </c>
      <c r="AZ995" s="88">
        <v>0</v>
      </c>
      <c r="BA995" s="88">
        <v>0</v>
      </c>
      <c r="BB995" s="89">
        <f t="shared" si="59"/>
        <v>6000</v>
      </c>
      <c r="BC995" s="90" t="str">
        <f t="shared" si="58"/>
        <v>OK</v>
      </c>
      <c r="BD995" s="91" t="str">
        <f t="shared" si="60"/>
        <v xml:space="preserve">                  </v>
      </c>
      <c r="BE995" s="92">
        <f t="shared" si="61"/>
        <v>2</v>
      </c>
    </row>
    <row r="996" spans="1:57" s="74" customFormat="1" ht="50.1" customHeight="1" x14ac:dyDescent="0.2">
      <c r="A996" s="78" t="s">
        <v>55</v>
      </c>
      <c r="B996" s="78" t="s">
        <v>56</v>
      </c>
      <c r="C996" s="78" t="s">
        <v>1031</v>
      </c>
      <c r="D996" s="78" t="s">
        <v>575</v>
      </c>
      <c r="E996" s="79" t="str">
        <f>+IF(C996&lt;&gt;"",VLOOKUP(MID(C996,18,5),NIVELES!$A$133:$B$213,2,0),"")</f>
        <v>ORELLANA</v>
      </c>
      <c r="F996" s="80" t="s">
        <v>175</v>
      </c>
      <c r="G996" s="81" t="str">
        <f>+IF(F996&lt;&gt;"",VLOOKUP(F996,NIVELES!$A$246:$C$464,3,0),"")</f>
        <v xml:space="preserve"> </v>
      </c>
      <c r="H996" s="82" t="s">
        <v>1023</v>
      </c>
      <c r="I996" s="78" t="s">
        <v>2367</v>
      </c>
      <c r="J996" s="78" t="s">
        <v>2365</v>
      </c>
      <c r="K996" s="78" t="s">
        <v>2366</v>
      </c>
      <c r="L996" s="78" t="s">
        <v>1791</v>
      </c>
      <c r="M996" s="78" t="s">
        <v>1791</v>
      </c>
      <c r="N996" s="78" t="s">
        <v>1791</v>
      </c>
      <c r="O996" s="78" t="s">
        <v>2379</v>
      </c>
      <c r="P996" s="82">
        <v>4</v>
      </c>
      <c r="Q996" s="78" t="s">
        <v>2301</v>
      </c>
      <c r="R996" s="82"/>
      <c r="S996" s="82"/>
      <c r="T996" s="82">
        <v>1</v>
      </c>
      <c r="U996" s="82"/>
      <c r="V996" s="82">
        <v>1</v>
      </c>
      <c r="W996" s="82"/>
      <c r="X996" s="82">
        <v>1</v>
      </c>
      <c r="Y996" s="82"/>
      <c r="Z996" s="82"/>
      <c r="AA996" s="82">
        <v>1</v>
      </c>
      <c r="AB996" s="82"/>
      <c r="AC996" s="82"/>
      <c r="AD996" s="85" t="str">
        <f>IF(A996&lt;&gt;"",IF(D996="DIRECCIÓN_DE_TRANSFERENCIAS","280 0031",VLOOKUP(C996,NIVELES!$A$14:$B$105,2,0)),"")</f>
        <v>280 2320</v>
      </c>
      <c r="AE996" s="86" t="s">
        <v>322</v>
      </c>
      <c r="AF996" s="86" t="s">
        <v>369</v>
      </c>
      <c r="AG996" s="79" t="str">
        <f>+IF(AF996&lt;&gt;"",VLOOKUP(AF996,NIVELES!$A$666:$B$673,2,0),"")</f>
        <v>ADMINISTRACIÓN_CENTRAL</v>
      </c>
      <c r="AH996" s="78" t="s">
        <v>322</v>
      </c>
      <c r="AI996" s="79" t="str">
        <f>IF(AH996&lt;&gt;"",VLOOKUP(CONCATENATE(AG996,AH996),NIVELES!$B$676:$C$745,2,0),"")</f>
        <v>Administración De La Gestión Administrativa Financiera</v>
      </c>
      <c r="AJ996" s="78" t="s">
        <v>517</v>
      </c>
      <c r="AK996" s="79" t="str">
        <f>+IF(AJ996&lt;&gt;"",VLOOKUP(AJ996,NIVELES!$A$816:$B$892,2,0),"")</f>
        <v>NO APLICA</v>
      </c>
      <c r="AL996" s="78" t="s">
        <v>554</v>
      </c>
      <c r="AM996" s="78">
        <v>530401</v>
      </c>
      <c r="AN996" s="79" t="str">
        <f>IF(AM996&lt;&gt;"",+VLOOKUP(AM996,NIVELES!$A$1652:$B$2466,2,0),"")</f>
        <v>Terrenos (Mantenimiento)</v>
      </c>
      <c r="AO996" s="87">
        <v>800</v>
      </c>
      <c r="AP996" s="88">
        <v>0</v>
      </c>
      <c r="AQ996" s="88">
        <v>0</v>
      </c>
      <c r="AR996" s="88">
        <v>200</v>
      </c>
      <c r="AS996" s="88">
        <v>0</v>
      </c>
      <c r="AT996" s="88">
        <v>200</v>
      </c>
      <c r="AU996" s="88">
        <v>0</v>
      </c>
      <c r="AV996" s="88">
        <v>200</v>
      </c>
      <c r="AW996" s="88">
        <v>0</v>
      </c>
      <c r="AX996" s="88">
        <v>0</v>
      </c>
      <c r="AY996" s="88">
        <v>200</v>
      </c>
      <c r="AZ996" s="88">
        <v>0</v>
      </c>
      <c r="BA996" s="88">
        <v>0</v>
      </c>
      <c r="BB996" s="89">
        <f t="shared" si="59"/>
        <v>800</v>
      </c>
      <c r="BC996" s="90" t="str">
        <f t="shared" si="58"/>
        <v>OK</v>
      </c>
      <c r="BD996" s="91" t="str">
        <f t="shared" si="60"/>
        <v xml:space="preserve">                  </v>
      </c>
      <c r="BE996" s="92">
        <f t="shared" si="61"/>
        <v>4</v>
      </c>
    </row>
    <row r="997" spans="1:57" s="74" customFormat="1" ht="50.1" customHeight="1" x14ac:dyDescent="0.2">
      <c r="A997" s="78" t="s">
        <v>55</v>
      </c>
      <c r="B997" s="78" t="s">
        <v>56</v>
      </c>
      <c r="C997" s="78" t="s">
        <v>1031</v>
      </c>
      <c r="D997" s="78" t="s">
        <v>575</v>
      </c>
      <c r="E997" s="79" t="str">
        <f>+IF(C997&lt;&gt;"",VLOOKUP(MID(C997,18,5),NIVELES!$A$133:$B$213,2,0),"")</f>
        <v>ORELLANA</v>
      </c>
      <c r="F997" s="80" t="s">
        <v>175</v>
      </c>
      <c r="G997" s="81" t="str">
        <f>+IF(F997&lt;&gt;"",VLOOKUP(F997,NIVELES!$A$246:$C$464,3,0),"")</f>
        <v xml:space="preserve"> </v>
      </c>
      <c r="H997" s="82" t="s">
        <v>1023</v>
      </c>
      <c r="I997" s="78" t="s">
        <v>2367</v>
      </c>
      <c r="J997" s="78" t="s">
        <v>2365</v>
      </c>
      <c r="K997" s="78" t="s">
        <v>2366</v>
      </c>
      <c r="L997" s="78" t="s">
        <v>1791</v>
      </c>
      <c r="M997" s="78" t="s">
        <v>1791</v>
      </c>
      <c r="N997" s="78" t="s">
        <v>1791</v>
      </c>
      <c r="O997" s="78" t="s">
        <v>2371</v>
      </c>
      <c r="P997" s="82">
        <v>1</v>
      </c>
      <c r="Q997" s="78" t="s">
        <v>2301</v>
      </c>
      <c r="R997" s="82"/>
      <c r="S997" s="82"/>
      <c r="T997" s="82"/>
      <c r="U997" s="82">
        <v>1</v>
      </c>
      <c r="V997" s="82"/>
      <c r="W997" s="82"/>
      <c r="X997" s="82"/>
      <c r="Y997" s="82"/>
      <c r="Z997" s="82"/>
      <c r="AA997" s="82"/>
      <c r="AB997" s="82"/>
      <c r="AC997" s="82"/>
      <c r="AD997" s="85" t="str">
        <f>IF(A997&lt;&gt;"",IF(D997="DIRECCIÓN_DE_TRANSFERENCIAS","280 0031",VLOOKUP(C997,NIVELES!$A$14:$B$105,2,0)),"")</f>
        <v>280 2320</v>
      </c>
      <c r="AE997" s="86" t="s">
        <v>322</v>
      </c>
      <c r="AF997" s="86" t="s">
        <v>369</v>
      </c>
      <c r="AG997" s="79" t="str">
        <f>+IF(AF997&lt;&gt;"",VLOOKUP(AF997,NIVELES!$A$666:$B$673,2,0),"")</f>
        <v>ADMINISTRACIÓN_CENTRAL</v>
      </c>
      <c r="AH997" s="78" t="s">
        <v>322</v>
      </c>
      <c r="AI997" s="79" t="str">
        <f>IF(AH997&lt;&gt;"",VLOOKUP(CONCATENATE(AG997,AH997),NIVELES!$B$676:$C$745,2,0),"")</f>
        <v>Administración De La Gestión Administrativa Financiera</v>
      </c>
      <c r="AJ997" s="78" t="s">
        <v>517</v>
      </c>
      <c r="AK997" s="79" t="str">
        <f>+IF(AJ997&lt;&gt;"",VLOOKUP(AJ997,NIVELES!$A$816:$B$892,2,0),"")</f>
        <v>NO APLICA</v>
      </c>
      <c r="AL997" s="78" t="s">
        <v>554</v>
      </c>
      <c r="AM997" s="78">
        <v>530402</v>
      </c>
      <c r="AN997" s="79" t="str">
        <f>IF(AM997&lt;&gt;"",+VLOOKUP(AM997,NIVELES!$A$1652:$B$2466,2,0),"")</f>
        <v>Edificios, Locales, Residencias y Cableado Estructurado (Instalación, Mantenimiento y Reparación)</v>
      </c>
      <c r="AO997" s="87">
        <v>3000</v>
      </c>
      <c r="AP997" s="88">
        <v>0</v>
      </c>
      <c r="AQ997" s="88">
        <v>0</v>
      </c>
      <c r="AR997" s="88">
        <v>0</v>
      </c>
      <c r="AS997" s="88">
        <v>3000</v>
      </c>
      <c r="AT997" s="88">
        <v>0</v>
      </c>
      <c r="AU997" s="88">
        <v>0</v>
      </c>
      <c r="AV997" s="88">
        <v>0</v>
      </c>
      <c r="AW997" s="88">
        <v>0</v>
      </c>
      <c r="AX997" s="88">
        <v>0</v>
      </c>
      <c r="AY997" s="88">
        <v>0</v>
      </c>
      <c r="AZ997" s="88">
        <v>0</v>
      </c>
      <c r="BA997" s="88">
        <v>0</v>
      </c>
      <c r="BB997" s="89">
        <f t="shared" si="59"/>
        <v>3000</v>
      </c>
      <c r="BC997" s="90" t="str">
        <f t="shared" si="58"/>
        <v>OK</v>
      </c>
      <c r="BD997" s="91" t="str">
        <f t="shared" si="60"/>
        <v xml:space="preserve">                  </v>
      </c>
      <c r="BE997" s="92">
        <f t="shared" si="61"/>
        <v>1</v>
      </c>
    </row>
    <row r="998" spans="1:57" s="74" customFormat="1" ht="50.1" customHeight="1" x14ac:dyDescent="0.2">
      <c r="A998" s="78" t="s">
        <v>55</v>
      </c>
      <c r="B998" s="78" t="s">
        <v>56</v>
      </c>
      <c r="C998" s="78" t="s">
        <v>1031</v>
      </c>
      <c r="D998" s="78" t="s">
        <v>575</v>
      </c>
      <c r="E998" s="79" t="str">
        <f>+IF(C998&lt;&gt;"",VLOOKUP(MID(C998,18,5),NIVELES!$A$133:$B$213,2,0),"")</f>
        <v>ORELLANA</v>
      </c>
      <c r="F998" s="80" t="s">
        <v>175</v>
      </c>
      <c r="G998" s="81" t="str">
        <f>+IF(F998&lt;&gt;"",VLOOKUP(F998,NIVELES!$A$246:$C$464,3,0),"")</f>
        <v xml:space="preserve"> </v>
      </c>
      <c r="H998" s="82" t="s">
        <v>1023</v>
      </c>
      <c r="I998" s="78" t="s">
        <v>2367</v>
      </c>
      <c r="J998" s="78" t="s">
        <v>2365</v>
      </c>
      <c r="K998" s="78" t="s">
        <v>2366</v>
      </c>
      <c r="L998" s="78" t="s">
        <v>1791</v>
      </c>
      <c r="M998" s="78" t="s">
        <v>1791</v>
      </c>
      <c r="N998" s="78" t="s">
        <v>1791</v>
      </c>
      <c r="O998" s="78" t="s">
        <v>2372</v>
      </c>
      <c r="P998" s="82">
        <v>8</v>
      </c>
      <c r="Q998" s="78" t="s">
        <v>2301</v>
      </c>
      <c r="R998" s="82"/>
      <c r="S998" s="82"/>
      <c r="T998" s="82"/>
      <c r="U998" s="82">
        <v>1</v>
      </c>
      <c r="V998" s="82">
        <v>1</v>
      </c>
      <c r="W998" s="82">
        <v>1</v>
      </c>
      <c r="X998" s="82">
        <v>1</v>
      </c>
      <c r="Y998" s="82">
        <v>1</v>
      </c>
      <c r="Z998" s="82">
        <v>1</v>
      </c>
      <c r="AA998" s="82">
        <v>1</v>
      </c>
      <c r="AB998" s="82">
        <v>1</v>
      </c>
      <c r="AC998" s="82"/>
      <c r="AD998" s="85" t="str">
        <f>IF(A998&lt;&gt;"",IF(D998="DIRECCIÓN_DE_TRANSFERENCIAS","280 0031",VLOOKUP(C998,NIVELES!$A$14:$B$105,2,0)),"")</f>
        <v>280 2320</v>
      </c>
      <c r="AE998" s="86" t="s">
        <v>322</v>
      </c>
      <c r="AF998" s="86" t="s">
        <v>369</v>
      </c>
      <c r="AG998" s="79" t="str">
        <f>+IF(AF998&lt;&gt;"",VLOOKUP(AF998,NIVELES!$A$666:$B$673,2,0),"")</f>
        <v>ADMINISTRACIÓN_CENTRAL</v>
      </c>
      <c r="AH998" s="78" t="s">
        <v>322</v>
      </c>
      <c r="AI998" s="79" t="str">
        <f>IF(AH998&lt;&gt;"",VLOOKUP(CONCATENATE(AG998,AH998),NIVELES!$B$676:$C$745,2,0),"")</f>
        <v>Administración De La Gestión Administrativa Financiera</v>
      </c>
      <c r="AJ998" s="78" t="s">
        <v>517</v>
      </c>
      <c r="AK998" s="79" t="str">
        <f>+IF(AJ998&lt;&gt;"",VLOOKUP(AJ998,NIVELES!$A$816:$B$892,2,0),"")</f>
        <v>NO APLICA</v>
      </c>
      <c r="AL998" s="78" t="s">
        <v>554</v>
      </c>
      <c r="AM998" s="78">
        <v>530405</v>
      </c>
      <c r="AN998" s="79" t="str">
        <f>IF(AM998&lt;&gt;"",+VLOOKUP(AM998,NIVELES!$A$1652:$B$2466,2,0),"")</f>
        <v>Vehículos (Mantenimiento y Reparación)</v>
      </c>
      <c r="AO998" s="87">
        <v>9000</v>
      </c>
      <c r="AP998" s="88">
        <v>0</v>
      </c>
      <c r="AQ998" s="88">
        <v>0</v>
      </c>
      <c r="AR998" s="88">
        <v>0</v>
      </c>
      <c r="AS998" s="88">
        <v>1000</v>
      </c>
      <c r="AT998" s="88">
        <v>1200</v>
      </c>
      <c r="AU998" s="88">
        <v>1200</v>
      </c>
      <c r="AV998" s="88">
        <v>1160</v>
      </c>
      <c r="AW998" s="88">
        <v>890</v>
      </c>
      <c r="AX998" s="88">
        <v>1150</v>
      </c>
      <c r="AY998" s="88">
        <v>1200</v>
      </c>
      <c r="AZ998" s="88">
        <v>1200</v>
      </c>
      <c r="BA998" s="88">
        <v>0</v>
      </c>
      <c r="BB998" s="89">
        <f t="shared" si="59"/>
        <v>9000</v>
      </c>
      <c r="BC998" s="90" t="str">
        <f t="shared" si="58"/>
        <v>OK</v>
      </c>
      <c r="BD998" s="91" t="str">
        <f t="shared" si="60"/>
        <v xml:space="preserve">                  </v>
      </c>
      <c r="BE998" s="92">
        <f t="shared" si="61"/>
        <v>8</v>
      </c>
    </row>
    <row r="999" spans="1:57" s="74" customFormat="1" ht="50.1" customHeight="1" x14ac:dyDescent="0.2">
      <c r="A999" s="78" t="s">
        <v>55</v>
      </c>
      <c r="B999" s="78" t="s">
        <v>56</v>
      </c>
      <c r="C999" s="78" t="s">
        <v>1031</v>
      </c>
      <c r="D999" s="78" t="s">
        <v>575</v>
      </c>
      <c r="E999" s="79" t="str">
        <f>+IF(C999&lt;&gt;"",VLOOKUP(MID(C999,18,5),NIVELES!$A$133:$B$213,2,0),"")</f>
        <v>ORELLANA</v>
      </c>
      <c r="F999" s="80" t="s">
        <v>175</v>
      </c>
      <c r="G999" s="81" t="str">
        <f>+IF(F999&lt;&gt;"",VLOOKUP(F999,NIVELES!$A$246:$C$464,3,0),"")</f>
        <v xml:space="preserve"> </v>
      </c>
      <c r="H999" s="82" t="s">
        <v>1023</v>
      </c>
      <c r="I999" s="78" t="s">
        <v>2367</v>
      </c>
      <c r="J999" s="78" t="s">
        <v>2365</v>
      </c>
      <c r="K999" s="78" t="s">
        <v>2366</v>
      </c>
      <c r="L999" s="78" t="s">
        <v>1791</v>
      </c>
      <c r="M999" s="78" t="s">
        <v>1791</v>
      </c>
      <c r="N999" s="78" t="s">
        <v>1791</v>
      </c>
      <c r="O999" s="78" t="s">
        <v>2378</v>
      </c>
      <c r="P999" s="82">
        <v>11</v>
      </c>
      <c r="Q999" s="78" t="s">
        <v>2301</v>
      </c>
      <c r="R999" s="82"/>
      <c r="S999" s="82">
        <v>1</v>
      </c>
      <c r="T999" s="82">
        <v>1</v>
      </c>
      <c r="U999" s="82">
        <v>1</v>
      </c>
      <c r="V999" s="82">
        <v>1</v>
      </c>
      <c r="W999" s="82">
        <v>1</v>
      </c>
      <c r="X999" s="82">
        <v>1</v>
      </c>
      <c r="Y999" s="82">
        <v>1</v>
      </c>
      <c r="Z999" s="82">
        <v>1</v>
      </c>
      <c r="AA999" s="82">
        <v>1</v>
      </c>
      <c r="AB999" s="82">
        <v>1</v>
      </c>
      <c r="AC999" s="82">
        <v>1</v>
      </c>
      <c r="AD999" s="85" t="str">
        <f>IF(A999&lt;&gt;"",IF(D999="DIRECCIÓN_DE_TRANSFERENCIAS","280 0031",VLOOKUP(C999,NIVELES!$A$14:$B$105,2,0)),"")</f>
        <v>280 2320</v>
      </c>
      <c r="AE999" s="86" t="s">
        <v>322</v>
      </c>
      <c r="AF999" s="86" t="s">
        <v>369</v>
      </c>
      <c r="AG999" s="79" t="str">
        <f>+IF(AF999&lt;&gt;"",VLOOKUP(AF999,NIVELES!$A$666:$B$673,2,0),"")</f>
        <v>ADMINISTRACIÓN_CENTRAL</v>
      </c>
      <c r="AH999" s="78" t="s">
        <v>322</v>
      </c>
      <c r="AI999" s="79" t="str">
        <f>IF(AH999&lt;&gt;"",VLOOKUP(CONCATENATE(AG999,AH999),NIVELES!$B$676:$C$745,2,0),"")</f>
        <v>Administración De La Gestión Administrativa Financiera</v>
      </c>
      <c r="AJ999" s="78" t="s">
        <v>517</v>
      </c>
      <c r="AK999" s="79" t="str">
        <f>+IF(AJ999&lt;&gt;"",VLOOKUP(AJ999,NIVELES!$A$816:$B$892,2,0),"")</f>
        <v>NO APLICA</v>
      </c>
      <c r="AL999" s="78" t="s">
        <v>554</v>
      </c>
      <c r="AM999" s="78">
        <v>530502</v>
      </c>
      <c r="AN999" s="79" t="str">
        <f>IF(AM999&lt;&gt;"",+VLOOKUP(AM999,NIVELES!$A$1652:$B$2466,2,0),"")</f>
        <v>Edificios, Locales y Residencias, Parqueaderos, Casilleros Judiciales y Bancarios (Arrendamiento)</v>
      </c>
      <c r="AO999" s="87">
        <v>44000</v>
      </c>
      <c r="AP999" s="88">
        <v>0</v>
      </c>
      <c r="AQ999" s="88">
        <v>2800</v>
      </c>
      <c r="AR999" s="88">
        <v>4000</v>
      </c>
      <c r="AS999" s="88">
        <v>4000</v>
      </c>
      <c r="AT999" s="88">
        <v>4000</v>
      </c>
      <c r="AU999" s="88">
        <v>4000</v>
      </c>
      <c r="AV999" s="88">
        <v>4000</v>
      </c>
      <c r="AW999" s="88">
        <v>4000</v>
      </c>
      <c r="AX999" s="88">
        <v>4000</v>
      </c>
      <c r="AY999" s="88">
        <v>4000</v>
      </c>
      <c r="AZ999" s="88">
        <v>4000</v>
      </c>
      <c r="BA999" s="88">
        <v>5200</v>
      </c>
      <c r="BB999" s="89">
        <f t="shared" si="59"/>
        <v>44000</v>
      </c>
      <c r="BC999" s="90" t="str">
        <f t="shared" si="58"/>
        <v>OK</v>
      </c>
      <c r="BD999" s="91" t="str">
        <f t="shared" si="60"/>
        <v xml:space="preserve">                  </v>
      </c>
      <c r="BE999" s="92">
        <f t="shared" si="61"/>
        <v>11</v>
      </c>
    </row>
    <row r="1000" spans="1:57" s="74" customFormat="1" ht="50.1" customHeight="1" x14ac:dyDescent="0.2">
      <c r="A1000" s="78" t="s">
        <v>55</v>
      </c>
      <c r="B1000" s="78" t="s">
        <v>56</v>
      </c>
      <c r="C1000" s="78" t="s">
        <v>1031</v>
      </c>
      <c r="D1000" s="78" t="s">
        <v>575</v>
      </c>
      <c r="E1000" s="79" t="str">
        <f>+IF(C1000&lt;&gt;"",VLOOKUP(MID(C1000,18,5),NIVELES!$A$133:$B$213,2,0),"")</f>
        <v>ORELLANA</v>
      </c>
      <c r="F1000" s="80" t="s">
        <v>175</v>
      </c>
      <c r="G1000" s="81" t="str">
        <f>+IF(F1000&lt;&gt;"",VLOOKUP(F1000,NIVELES!$A$246:$C$464,3,0),"")</f>
        <v xml:space="preserve"> </v>
      </c>
      <c r="H1000" s="82" t="s">
        <v>1023</v>
      </c>
      <c r="I1000" s="78" t="s">
        <v>2367</v>
      </c>
      <c r="J1000" s="78" t="s">
        <v>2365</v>
      </c>
      <c r="K1000" s="78" t="s">
        <v>2366</v>
      </c>
      <c r="L1000" s="78" t="s">
        <v>1791</v>
      </c>
      <c r="M1000" s="78" t="s">
        <v>1791</v>
      </c>
      <c r="N1000" s="78" t="s">
        <v>1791</v>
      </c>
      <c r="O1000" s="78" t="s">
        <v>2303</v>
      </c>
      <c r="P1000" s="82">
        <v>4</v>
      </c>
      <c r="Q1000" s="78" t="s">
        <v>2301</v>
      </c>
      <c r="R1000" s="82"/>
      <c r="S1000" s="82"/>
      <c r="T1000" s="82">
        <v>1</v>
      </c>
      <c r="U1000" s="82">
        <v>1</v>
      </c>
      <c r="V1000" s="82"/>
      <c r="W1000" s="82"/>
      <c r="X1000" s="82">
        <v>1</v>
      </c>
      <c r="Y1000" s="82"/>
      <c r="Z1000" s="82"/>
      <c r="AA1000" s="82">
        <v>1</v>
      </c>
      <c r="AB1000" s="82"/>
      <c r="AC1000" s="82"/>
      <c r="AD1000" s="85" t="str">
        <f>IF(A1000&lt;&gt;"",IF(D1000="DIRECCIÓN_DE_TRANSFERENCIAS","280 0031",VLOOKUP(C1000,NIVELES!$A$14:$B$105,2,0)),"")</f>
        <v>280 2320</v>
      </c>
      <c r="AE1000" s="86" t="s">
        <v>322</v>
      </c>
      <c r="AF1000" s="86" t="s">
        <v>369</v>
      </c>
      <c r="AG1000" s="79" t="str">
        <f>+IF(AF1000&lt;&gt;"",VLOOKUP(AF1000,NIVELES!$A$666:$B$673,2,0),"")</f>
        <v>ADMINISTRACIÓN_CENTRAL</v>
      </c>
      <c r="AH1000" s="78" t="s">
        <v>322</v>
      </c>
      <c r="AI1000" s="79" t="str">
        <f>IF(AH1000&lt;&gt;"",VLOOKUP(CONCATENATE(AG1000,AH1000),NIVELES!$B$676:$C$745,2,0),"")</f>
        <v>Administración De La Gestión Administrativa Financiera</v>
      </c>
      <c r="AJ1000" s="78" t="s">
        <v>517</v>
      </c>
      <c r="AK1000" s="79" t="str">
        <f>+IF(AJ1000&lt;&gt;"",VLOOKUP(AJ1000,NIVELES!$A$816:$B$892,2,0),"")</f>
        <v>NO APLICA</v>
      </c>
      <c r="AL1000" s="78" t="s">
        <v>554</v>
      </c>
      <c r="AM1000" s="78">
        <v>530505</v>
      </c>
      <c r="AN1000" s="79" t="str">
        <f>IF(AM1000&lt;&gt;"",+VLOOKUP(AM1000,NIVELES!$A$1652:$B$2466,2,0),"")</f>
        <v>Vehículos (Arrendamiento)</v>
      </c>
      <c r="AO1000" s="87">
        <v>2700</v>
      </c>
      <c r="AP1000" s="88">
        <v>0</v>
      </c>
      <c r="AQ1000" s="88">
        <v>0</v>
      </c>
      <c r="AR1000" s="88">
        <v>2700</v>
      </c>
      <c r="AS1000" s="88"/>
      <c r="AT1000" s="88">
        <v>0</v>
      </c>
      <c r="AU1000" s="88">
        <v>0</v>
      </c>
      <c r="AV1000" s="88">
        <v>0</v>
      </c>
      <c r="AW1000" s="88">
        <v>0</v>
      </c>
      <c r="AX1000" s="88">
        <v>0</v>
      </c>
      <c r="AY1000" s="88">
        <v>0</v>
      </c>
      <c r="AZ1000" s="88">
        <v>0</v>
      </c>
      <c r="BA1000" s="88">
        <v>0</v>
      </c>
      <c r="BB1000" s="89">
        <f t="shared" si="59"/>
        <v>2700</v>
      </c>
      <c r="BC1000" s="90" t="str">
        <f t="shared" si="58"/>
        <v>OK</v>
      </c>
      <c r="BD1000" s="91" t="str">
        <f t="shared" si="60"/>
        <v xml:space="preserve">                  </v>
      </c>
      <c r="BE1000" s="92">
        <f t="shared" si="61"/>
        <v>4</v>
      </c>
    </row>
    <row r="1001" spans="1:57" s="74" customFormat="1" ht="50.1" customHeight="1" x14ac:dyDescent="0.2">
      <c r="A1001" s="78" t="s">
        <v>55</v>
      </c>
      <c r="B1001" s="78" t="s">
        <v>56</v>
      </c>
      <c r="C1001" s="78" t="s">
        <v>1031</v>
      </c>
      <c r="D1001" s="78" t="s">
        <v>575</v>
      </c>
      <c r="E1001" s="79" t="str">
        <f>+IF(C1001&lt;&gt;"",VLOOKUP(MID(C1001,18,5),NIVELES!$A$133:$B$213,2,0),"")</f>
        <v>ORELLANA</v>
      </c>
      <c r="F1001" s="80" t="s">
        <v>175</v>
      </c>
      <c r="G1001" s="81" t="str">
        <f>+IF(F1001&lt;&gt;"",VLOOKUP(F1001,NIVELES!$A$246:$C$464,3,0),"")</f>
        <v xml:space="preserve"> </v>
      </c>
      <c r="H1001" s="82" t="s">
        <v>1023</v>
      </c>
      <c r="I1001" s="78" t="s">
        <v>2367</v>
      </c>
      <c r="J1001" s="78" t="s">
        <v>2365</v>
      </c>
      <c r="K1001" s="78" t="s">
        <v>2366</v>
      </c>
      <c r="L1001" s="78" t="s">
        <v>1791</v>
      </c>
      <c r="M1001" s="78" t="s">
        <v>1791</v>
      </c>
      <c r="N1001" s="78" t="s">
        <v>1791</v>
      </c>
      <c r="O1001" s="78" t="s">
        <v>2380</v>
      </c>
      <c r="P1001" s="82">
        <v>11</v>
      </c>
      <c r="Q1001" s="78" t="s">
        <v>2301</v>
      </c>
      <c r="R1001" s="82"/>
      <c r="S1001" s="82">
        <v>1</v>
      </c>
      <c r="T1001" s="82">
        <v>1</v>
      </c>
      <c r="U1001" s="82">
        <v>1</v>
      </c>
      <c r="V1001" s="82">
        <v>1</v>
      </c>
      <c r="W1001" s="82">
        <v>1</v>
      </c>
      <c r="X1001" s="82">
        <v>1</v>
      </c>
      <c r="Y1001" s="82">
        <v>1</v>
      </c>
      <c r="Z1001" s="82">
        <v>1</v>
      </c>
      <c r="AA1001" s="82">
        <v>1</v>
      </c>
      <c r="AB1001" s="82">
        <v>1</v>
      </c>
      <c r="AC1001" s="82">
        <v>1</v>
      </c>
      <c r="AD1001" s="85" t="str">
        <f>IF(A1001&lt;&gt;"",IF(D1001="DIRECCIÓN_DE_TRANSFERENCIAS","280 0031",VLOOKUP(C1001,NIVELES!$A$14:$B$105,2,0)),"")</f>
        <v>280 2320</v>
      </c>
      <c r="AE1001" s="86" t="s">
        <v>322</v>
      </c>
      <c r="AF1001" s="86" t="s">
        <v>369</v>
      </c>
      <c r="AG1001" s="79" t="str">
        <f>+IF(AF1001&lt;&gt;"",VLOOKUP(AF1001,NIVELES!$A$666:$B$673,2,0),"")</f>
        <v>ADMINISTRACIÓN_CENTRAL</v>
      </c>
      <c r="AH1001" s="78" t="s">
        <v>322</v>
      </c>
      <c r="AI1001" s="79" t="str">
        <f>IF(AH1001&lt;&gt;"",VLOOKUP(CONCATENATE(AG1001,AH1001),NIVELES!$B$676:$C$745,2,0),"")</f>
        <v>Administración De La Gestión Administrativa Financiera</v>
      </c>
      <c r="AJ1001" s="78" t="s">
        <v>517</v>
      </c>
      <c r="AK1001" s="79" t="str">
        <f>+IF(AJ1001&lt;&gt;"",VLOOKUP(AJ1001,NIVELES!$A$816:$B$892,2,0),"")</f>
        <v>NO APLICA</v>
      </c>
      <c r="AL1001" s="78" t="s">
        <v>554</v>
      </c>
      <c r="AM1001" s="78">
        <v>530703</v>
      </c>
      <c r="AN1001" s="79" t="str">
        <f>IF(AM1001&lt;&gt;"",+VLOOKUP(AM1001,NIVELES!$A$1652:$B$2466,2,0),"")</f>
        <v>Arrendamiento de Equipos Informáticos</v>
      </c>
      <c r="AO1001" s="87">
        <v>7766</v>
      </c>
      <c r="AP1001" s="88">
        <v>0</v>
      </c>
      <c r="AQ1001" s="88">
        <v>0</v>
      </c>
      <c r="AR1001" s="88">
        <v>706</v>
      </c>
      <c r="AS1001" s="88">
        <v>706</v>
      </c>
      <c r="AT1001" s="88">
        <v>706</v>
      </c>
      <c r="AU1001" s="88">
        <v>706</v>
      </c>
      <c r="AV1001" s="88">
        <v>706</v>
      </c>
      <c r="AW1001" s="88">
        <v>706</v>
      </c>
      <c r="AX1001" s="88">
        <v>706</v>
      </c>
      <c r="AY1001" s="88">
        <v>706</v>
      </c>
      <c r="AZ1001" s="88">
        <v>706</v>
      </c>
      <c r="BA1001" s="88">
        <v>1412</v>
      </c>
      <c r="BB1001" s="89">
        <f t="shared" si="59"/>
        <v>7766</v>
      </c>
      <c r="BC1001" s="90" t="str">
        <f t="shared" si="58"/>
        <v>OK</v>
      </c>
      <c r="BD1001" s="91" t="str">
        <f t="shared" si="60"/>
        <v xml:space="preserve">                  </v>
      </c>
      <c r="BE1001" s="92">
        <f t="shared" si="61"/>
        <v>11</v>
      </c>
    </row>
    <row r="1002" spans="1:57" s="74" customFormat="1" ht="50.1" customHeight="1" x14ac:dyDescent="0.2">
      <c r="A1002" s="78" t="s">
        <v>55</v>
      </c>
      <c r="B1002" s="78" t="s">
        <v>56</v>
      </c>
      <c r="C1002" s="78" t="s">
        <v>1031</v>
      </c>
      <c r="D1002" s="78" t="s">
        <v>575</v>
      </c>
      <c r="E1002" s="79" t="str">
        <f>+IF(C1002&lt;&gt;"",VLOOKUP(MID(C1002,18,5),NIVELES!$A$133:$B$213,2,0),"")</f>
        <v>ORELLANA</v>
      </c>
      <c r="F1002" s="80" t="s">
        <v>175</v>
      </c>
      <c r="G1002" s="81" t="str">
        <f>+IF(F1002&lt;&gt;"",VLOOKUP(F1002,NIVELES!$A$246:$C$464,3,0),"")</f>
        <v xml:space="preserve"> </v>
      </c>
      <c r="H1002" s="82" t="s">
        <v>1023</v>
      </c>
      <c r="I1002" s="78" t="s">
        <v>2367</v>
      </c>
      <c r="J1002" s="78" t="s">
        <v>2365</v>
      </c>
      <c r="K1002" s="78" t="s">
        <v>2366</v>
      </c>
      <c r="L1002" s="78" t="s">
        <v>1791</v>
      </c>
      <c r="M1002" s="78" t="s">
        <v>1791</v>
      </c>
      <c r="N1002" s="78" t="s">
        <v>1791</v>
      </c>
      <c r="O1002" s="78" t="s">
        <v>2373</v>
      </c>
      <c r="P1002" s="82">
        <v>1</v>
      </c>
      <c r="Q1002" s="78" t="s">
        <v>2301</v>
      </c>
      <c r="R1002" s="82"/>
      <c r="S1002" s="82"/>
      <c r="T1002" s="82"/>
      <c r="U1002" s="82"/>
      <c r="V1002" s="82">
        <v>1</v>
      </c>
      <c r="W1002" s="82"/>
      <c r="X1002" s="82"/>
      <c r="Y1002" s="82"/>
      <c r="Z1002" s="82"/>
      <c r="AA1002" s="82"/>
      <c r="AB1002" s="82"/>
      <c r="AC1002" s="82"/>
      <c r="AD1002" s="85" t="str">
        <f>IF(A1002&lt;&gt;"",IF(D1002="DIRECCIÓN_DE_TRANSFERENCIAS","280 0031",VLOOKUP(C1002,NIVELES!$A$14:$B$105,2,0)),"")</f>
        <v>280 2320</v>
      </c>
      <c r="AE1002" s="86" t="s">
        <v>322</v>
      </c>
      <c r="AF1002" s="86" t="s">
        <v>369</v>
      </c>
      <c r="AG1002" s="79" t="str">
        <f>+IF(AF1002&lt;&gt;"",VLOOKUP(AF1002,NIVELES!$A$666:$B$673,2,0),"")</f>
        <v>ADMINISTRACIÓN_CENTRAL</v>
      </c>
      <c r="AH1002" s="78" t="s">
        <v>322</v>
      </c>
      <c r="AI1002" s="79" t="str">
        <f>IF(AH1002&lt;&gt;"",VLOOKUP(CONCATENATE(AG1002,AH1002),NIVELES!$B$676:$C$745,2,0),"")</f>
        <v>Administración De La Gestión Administrativa Financiera</v>
      </c>
      <c r="AJ1002" s="78" t="s">
        <v>517</v>
      </c>
      <c r="AK1002" s="79" t="str">
        <f>+IF(AJ1002&lt;&gt;"",VLOOKUP(AJ1002,NIVELES!$A$816:$B$892,2,0),"")</f>
        <v>NO APLICA</v>
      </c>
      <c r="AL1002" s="78" t="s">
        <v>554</v>
      </c>
      <c r="AM1002" s="78">
        <v>530704</v>
      </c>
      <c r="AN1002" s="79" t="str">
        <f>IF(AM1002&lt;&gt;"",+VLOOKUP(AM1002,NIVELES!$A$1652:$B$2466,2,0),"")</f>
        <v>Mantenimiento y Reparación de Equipos y Sistemas Informáticos</v>
      </c>
      <c r="AO1002" s="87">
        <v>4000</v>
      </c>
      <c r="AP1002" s="88">
        <v>0</v>
      </c>
      <c r="AQ1002" s="88">
        <v>0</v>
      </c>
      <c r="AR1002" s="88">
        <v>0</v>
      </c>
      <c r="AS1002" s="88">
        <v>0</v>
      </c>
      <c r="AT1002" s="88">
        <v>4000</v>
      </c>
      <c r="AU1002" s="88">
        <v>0</v>
      </c>
      <c r="AV1002" s="88">
        <v>0</v>
      </c>
      <c r="AW1002" s="88">
        <v>0</v>
      </c>
      <c r="AX1002" s="88">
        <v>0</v>
      </c>
      <c r="AY1002" s="88">
        <v>0</v>
      </c>
      <c r="AZ1002" s="88">
        <v>0</v>
      </c>
      <c r="BA1002" s="88">
        <v>0</v>
      </c>
      <c r="BB1002" s="89">
        <f t="shared" si="59"/>
        <v>4000</v>
      </c>
      <c r="BC1002" s="90" t="str">
        <f t="shared" si="58"/>
        <v>OK</v>
      </c>
      <c r="BD1002" s="91" t="str">
        <f t="shared" si="60"/>
        <v xml:space="preserve">                  </v>
      </c>
      <c r="BE1002" s="92">
        <f t="shared" si="61"/>
        <v>1</v>
      </c>
    </row>
    <row r="1003" spans="1:57" s="74" customFormat="1" ht="50.1" customHeight="1" x14ac:dyDescent="0.2">
      <c r="A1003" s="78" t="s">
        <v>55</v>
      </c>
      <c r="B1003" s="78" t="s">
        <v>56</v>
      </c>
      <c r="C1003" s="78" t="s">
        <v>1031</v>
      </c>
      <c r="D1003" s="78" t="s">
        <v>575</v>
      </c>
      <c r="E1003" s="79" t="str">
        <f>+IF(C1003&lt;&gt;"",VLOOKUP(MID(C1003,18,5),NIVELES!$A$133:$B$213,2,0),"")</f>
        <v>ORELLANA</v>
      </c>
      <c r="F1003" s="80" t="s">
        <v>175</v>
      </c>
      <c r="G1003" s="81" t="str">
        <f>+IF(F1003&lt;&gt;"",VLOOKUP(F1003,NIVELES!$A$246:$C$464,3,0),"")</f>
        <v xml:space="preserve"> </v>
      </c>
      <c r="H1003" s="82" t="s">
        <v>1023</v>
      </c>
      <c r="I1003" s="78" t="s">
        <v>2367</v>
      </c>
      <c r="J1003" s="78" t="s">
        <v>2365</v>
      </c>
      <c r="K1003" s="78" t="s">
        <v>2366</v>
      </c>
      <c r="L1003" s="78" t="s">
        <v>1791</v>
      </c>
      <c r="M1003" s="78" t="s">
        <v>1791</v>
      </c>
      <c r="N1003" s="78" t="s">
        <v>1791</v>
      </c>
      <c r="O1003" s="78" t="s">
        <v>2356</v>
      </c>
      <c r="P1003" s="82">
        <v>1</v>
      </c>
      <c r="Q1003" s="78" t="s">
        <v>2301</v>
      </c>
      <c r="R1003" s="82"/>
      <c r="S1003" s="82"/>
      <c r="T1003" s="82"/>
      <c r="U1003" s="82"/>
      <c r="V1003" s="82">
        <v>1</v>
      </c>
      <c r="W1003" s="82"/>
      <c r="X1003" s="82"/>
      <c r="Y1003" s="82"/>
      <c r="Z1003" s="82"/>
      <c r="AA1003" s="82"/>
      <c r="AB1003" s="82"/>
      <c r="AC1003" s="82"/>
      <c r="AD1003" s="85" t="str">
        <f>IF(A1003&lt;&gt;"",IF(D1003="DIRECCIÓN_DE_TRANSFERENCIAS","280 0031",VLOOKUP(C1003,NIVELES!$A$14:$B$105,2,0)),"")</f>
        <v>280 2320</v>
      </c>
      <c r="AE1003" s="86" t="s">
        <v>322</v>
      </c>
      <c r="AF1003" s="86" t="s">
        <v>369</v>
      </c>
      <c r="AG1003" s="79" t="str">
        <f>+IF(AF1003&lt;&gt;"",VLOOKUP(AF1003,NIVELES!$A$666:$B$673,2,0),"")</f>
        <v>ADMINISTRACIÓN_CENTRAL</v>
      </c>
      <c r="AH1003" s="78" t="s">
        <v>322</v>
      </c>
      <c r="AI1003" s="79" t="str">
        <f>IF(AH1003&lt;&gt;"",VLOOKUP(CONCATENATE(AG1003,AH1003),NIVELES!$B$676:$C$745,2,0),"")</f>
        <v>Administración De La Gestión Administrativa Financiera</v>
      </c>
      <c r="AJ1003" s="78" t="s">
        <v>517</v>
      </c>
      <c r="AK1003" s="79" t="str">
        <f>+IF(AJ1003&lt;&gt;"",VLOOKUP(AJ1003,NIVELES!$A$816:$B$892,2,0),"")</f>
        <v>NO APLICA</v>
      </c>
      <c r="AL1003" s="78" t="s">
        <v>554</v>
      </c>
      <c r="AM1003" s="78">
        <v>530803</v>
      </c>
      <c r="AN1003" s="79" t="str">
        <f>IF(AM1003&lt;&gt;"",+VLOOKUP(AM1003,NIVELES!$A$1652:$B$2466,2,0),"")</f>
        <v>Combustibles y Lubricantes</v>
      </c>
      <c r="AO1003" s="87">
        <v>6000</v>
      </c>
      <c r="AP1003" s="88">
        <v>0</v>
      </c>
      <c r="AQ1003" s="88">
        <v>0</v>
      </c>
      <c r="AR1003" s="88">
        <v>0</v>
      </c>
      <c r="AS1003" s="88">
        <v>0</v>
      </c>
      <c r="AT1003" s="88">
        <v>6000</v>
      </c>
      <c r="AU1003" s="88">
        <v>0</v>
      </c>
      <c r="AV1003" s="88">
        <v>0</v>
      </c>
      <c r="AW1003" s="88">
        <v>0</v>
      </c>
      <c r="AX1003" s="88">
        <v>0</v>
      </c>
      <c r="AY1003" s="88">
        <v>0</v>
      </c>
      <c r="AZ1003" s="88">
        <v>0</v>
      </c>
      <c r="BA1003" s="88">
        <v>0</v>
      </c>
      <c r="BB1003" s="89">
        <f t="shared" si="59"/>
        <v>6000</v>
      </c>
      <c r="BC1003" s="90" t="str">
        <f t="shared" si="58"/>
        <v>OK</v>
      </c>
      <c r="BD1003" s="91" t="str">
        <f t="shared" si="60"/>
        <v xml:space="preserve">                  </v>
      </c>
      <c r="BE1003" s="92">
        <f t="shared" si="61"/>
        <v>1</v>
      </c>
    </row>
    <row r="1004" spans="1:57" s="74" customFormat="1" ht="50.1" customHeight="1" x14ac:dyDescent="0.2">
      <c r="A1004" s="78" t="s">
        <v>55</v>
      </c>
      <c r="B1004" s="78" t="s">
        <v>56</v>
      </c>
      <c r="C1004" s="78" t="s">
        <v>1031</v>
      </c>
      <c r="D1004" s="78" t="s">
        <v>575</v>
      </c>
      <c r="E1004" s="79" t="str">
        <f>+IF(C1004&lt;&gt;"",VLOOKUP(MID(C1004,18,5),NIVELES!$A$133:$B$213,2,0),"")</f>
        <v>ORELLANA</v>
      </c>
      <c r="F1004" s="80" t="s">
        <v>175</v>
      </c>
      <c r="G1004" s="81" t="str">
        <f>+IF(F1004&lt;&gt;"",VLOOKUP(F1004,NIVELES!$A$246:$C$464,3,0),"")</f>
        <v xml:space="preserve"> </v>
      </c>
      <c r="H1004" s="82" t="s">
        <v>1023</v>
      </c>
      <c r="I1004" s="78" t="s">
        <v>2367</v>
      </c>
      <c r="J1004" s="78" t="s">
        <v>2365</v>
      </c>
      <c r="K1004" s="78" t="s">
        <v>2366</v>
      </c>
      <c r="L1004" s="78" t="s">
        <v>1791</v>
      </c>
      <c r="M1004" s="78" t="s">
        <v>1791</v>
      </c>
      <c r="N1004" s="78" t="s">
        <v>1791</v>
      </c>
      <c r="O1004" s="78" t="s">
        <v>2307</v>
      </c>
      <c r="P1004" s="82">
        <v>2</v>
      </c>
      <c r="Q1004" s="78" t="s">
        <v>2301</v>
      </c>
      <c r="R1004" s="82"/>
      <c r="S1004" s="82"/>
      <c r="T1004" s="82">
        <v>1</v>
      </c>
      <c r="U1004" s="82"/>
      <c r="V1004" s="82"/>
      <c r="W1004" s="82">
        <v>1</v>
      </c>
      <c r="X1004" s="82"/>
      <c r="Y1004" s="82"/>
      <c r="Z1004" s="82"/>
      <c r="AA1004" s="82"/>
      <c r="AB1004" s="82"/>
      <c r="AC1004" s="82"/>
      <c r="AD1004" s="85" t="str">
        <f>IF(A1004&lt;&gt;"",IF(D1004="DIRECCIÓN_DE_TRANSFERENCIAS","280 0031",VLOOKUP(C1004,NIVELES!$A$14:$B$105,2,0)),"")</f>
        <v>280 2320</v>
      </c>
      <c r="AE1004" s="86" t="s">
        <v>322</v>
      </c>
      <c r="AF1004" s="86" t="s">
        <v>369</v>
      </c>
      <c r="AG1004" s="79" t="str">
        <f>+IF(AF1004&lt;&gt;"",VLOOKUP(AF1004,NIVELES!$A$666:$B$673,2,0),"")</f>
        <v>ADMINISTRACIÓN_CENTRAL</v>
      </c>
      <c r="AH1004" s="78" t="s">
        <v>322</v>
      </c>
      <c r="AI1004" s="79" t="str">
        <f>IF(AH1004&lt;&gt;"",VLOOKUP(CONCATENATE(AG1004,AH1004),NIVELES!$B$676:$C$745,2,0),"")</f>
        <v>Administración De La Gestión Administrativa Financiera</v>
      </c>
      <c r="AJ1004" s="78" t="s">
        <v>517</v>
      </c>
      <c r="AK1004" s="79" t="str">
        <f>+IF(AJ1004&lt;&gt;"",VLOOKUP(AJ1004,NIVELES!$A$816:$B$892,2,0),"")</f>
        <v>NO APLICA</v>
      </c>
      <c r="AL1004" s="78" t="s">
        <v>554</v>
      </c>
      <c r="AM1004" s="78">
        <v>530804</v>
      </c>
      <c r="AN1004" s="79" t="str">
        <f>IF(AM1004&lt;&gt;"",+VLOOKUP(AM1004,NIVELES!$A$1652:$B$2466,2,0),"")</f>
        <v>Materiales de Oficina</v>
      </c>
      <c r="AO1004" s="87">
        <v>11473.95</v>
      </c>
      <c r="AP1004" s="88">
        <v>0</v>
      </c>
      <c r="AQ1004" s="88">
        <v>0</v>
      </c>
      <c r="AR1004" s="88">
        <v>5000</v>
      </c>
      <c r="AS1004" s="88">
        <v>0</v>
      </c>
      <c r="AT1004" s="88">
        <v>0</v>
      </c>
      <c r="AU1004" s="88">
        <v>3000</v>
      </c>
      <c r="AV1004" s="88">
        <v>0</v>
      </c>
      <c r="AW1004" s="88">
        <v>0</v>
      </c>
      <c r="AX1004" s="88">
        <v>0</v>
      </c>
      <c r="AY1004" s="88">
        <v>0</v>
      </c>
      <c r="AZ1004" s="88">
        <v>0</v>
      </c>
      <c r="BA1004" s="88">
        <v>3473.95</v>
      </c>
      <c r="BB1004" s="89">
        <f t="shared" si="59"/>
        <v>11473.95</v>
      </c>
      <c r="BC1004" s="90" t="str">
        <f t="shared" si="58"/>
        <v>OK</v>
      </c>
      <c r="BD1004" s="91" t="str">
        <f t="shared" si="60"/>
        <v xml:space="preserve">                  </v>
      </c>
      <c r="BE1004" s="92">
        <f t="shared" si="61"/>
        <v>2</v>
      </c>
    </row>
    <row r="1005" spans="1:57" s="74" customFormat="1" ht="50.1" customHeight="1" x14ac:dyDescent="0.2">
      <c r="A1005" s="78" t="s">
        <v>55</v>
      </c>
      <c r="B1005" s="78" t="s">
        <v>56</v>
      </c>
      <c r="C1005" s="78" t="s">
        <v>1031</v>
      </c>
      <c r="D1005" s="78" t="s">
        <v>575</v>
      </c>
      <c r="E1005" s="79" t="str">
        <f>+IF(C1005&lt;&gt;"",VLOOKUP(MID(C1005,18,5),NIVELES!$A$133:$B$213,2,0),"")</f>
        <v>ORELLANA</v>
      </c>
      <c r="F1005" s="80" t="s">
        <v>175</v>
      </c>
      <c r="G1005" s="81" t="str">
        <f>+IF(F1005&lt;&gt;"",VLOOKUP(F1005,NIVELES!$A$246:$C$464,3,0),"")</f>
        <v xml:space="preserve"> </v>
      </c>
      <c r="H1005" s="82" t="s">
        <v>1023</v>
      </c>
      <c r="I1005" s="78" t="s">
        <v>2367</v>
      </c>
      <c r="J1005" s="78" t="s">
        <v>2365</v>
      </c>
      <c r="K1005" s="78" t="s">
        <v>2366</v>
      </c>
      <c r="L1005" s="78" t="s">
        <v>1791</v>
      </c>
      <c r="M1005" s="78" t="s">
        <v>1791</v>
      </c>
      <c r="N1005" s="78" t="s">
        <v>1791</v>
      </c>
      <c r="O1005" s="78" t="s">
        <v>2308</v>
      </c>
      <c r="P1005" s="82">
        <v>2</v>
      </c>
      <c r="Q1005" s="78" t="s">
        <v>2301</v>
      </c>
      <c r="R1005" s="82"/>
      <c r="S1005" s="82"/>
      <c r="T1005" s="82">
        <v>1</v>
      </c>
      <c r="U1005" s="82"/>
      <c r="V1005" s="82"/>
      <c r="W1005" s="82">
        <v>1</v>
      </c>
      <c r="X1005" s="82"/>
      <c r="Y1005" s="82"/>
      <c r="Z1005" s="82"/>
      <c r="AA1005" s="82"/>
      <c r="AB1005" s="82"/>
      <c r="AC1005" s="82"/>
      <c r="AD1005" s="85" t="str">
        <f>IF(A1005&lt;&gt;"",IF(D1005="DIRECCIÓN_DE_TRANSFERENCIAS","280 0031",VLOOKUP(C1005,NIVELES!$A$14:$B$105,2,0)),"")</f>
        <v>280 2320</v>
      </c>
      <c r="AE1005" s="86" t="s">
        <v>322</v>
      </c>
      <c r="AF1005" s="86" t="s">
        <v>369</v>
      </c>
      <c r="AG1005" s="79" t="str">
        <f>+IF(AF1005&lt;&gt;"",VLOOKUP(AF1005,NIVELES!$A$666:$B$673,2,0),"")</f>
        <v>ADMINISTRACIÓN_CENTRAL</v>
      </c>
      <c r="AH1005" s="78" t="s">
        <v>322</v>
      </c>
      <c r="AI1005" s="79" t="str">
        <f>IF(AH1005&lt;&gt;"",VLOOKUP(CONCATENATE(AG1005,AH1005),NIVELES!$B$676:$C$745,2,0),"")</f>
        <v>Administración De La Gestión Administrativa Financiera</v>
      </c>
      <c r="AJ1005" s="78" t="s">
        <v>517</v>
      </c>
      <c r="AK1005" s="79" t="str">
        <f>+IF(AJ1005&lt;&gt;"",VLOOKUP(AJ1005,NIVELES!$A$816:$B$892,2,0),"")</f>
        <v>NO APLICA</v>
      </c>
      <c r="AL1005" s="78" t="s">
        <v>554</v>
      </c>
      <c r="AM1005" s="78">
        <v>530805</v>
      </c>
      <c r="AN1005" s="79" t="str">
        <f>IF(AM1005&lt;&gt;"",+VLOOKUP(AM1005,NIVELES!$A$1652:$B$2466,2,0),"")</f>
        <v>Materiales de Aseo</v>
      </c>
      <c r="AO1005" s="87">
        <v>4000</v>
      </c>
      <c r="AP1005" s="88">
        <v>0</v>
      </c>
      <c r="AQ1005" s="88">
        <v>0</v>
      </c>
      <c r="AR1005" s="88">
        <v>2000</v>
      </c>
      <c r="AS1005" s="88">
        <v>0</v>
      </c>
      <c r="AT1005" s="88">
        <v>0</v>
      </c>
      <c r="AU1005" s="88">
        <v>2000</v>
      </c>
      <c r="AV1005" s="88">
        <v>0</v>
      </c>
      <c r="AW1005" s="88">
        <v>0</v>
      </c>
      <c r="AX1005" s="88">
        <v>0</v>
      </c>
      <c r="AY1005" s="88">
        <v>0</v>
      </c>
      <c r="AZ1005" s="88">
        <v>0</v>
      </c>
      <c r="BA1005" s="88">
        <v>0</v>
      </c>
      <c r="BB1005" s="89">
        <f t="shared" si="59"/>
        <v>4000</v>
      </c>
      <c r="BC1005" s="90" t="str">
        <f t="shared" si="58"/>
        <v>OK</v>
      </c>
      <c r="BD1005" s="91" t="str">
        <f t="shared" si="60"/>
        <v xml:space="preserve">                  </v>
      </c>
      <c r="BE1005" s="92">
        <f t="shared" si="61"/>
        <v>2</v>
      </c>
    </row>
    <row r="1006" spans="1:57" s="74" customFormat="1" ht="50.1" customHeight="1" x14ac:dyDescent="0.2">
      <c r="A1006" s="78" t="s">
        <v>55</v>
      </c>
      <c r="B1006" s="78" t="s">
        <v>56</v>
      </c>
      <c r="C1006" s="78" t="s">
        <v>1031</v>
      </c>
      <c r="D1006" s="78" t="s">
        <v>575</v>
      </c>
      <c r="E1006" s="79" t="str">
        <f>+IF(C1006&lt;&gt;"",VLOOKUP(MID(C1006,18,5),NIVELES!$A$133:$B$213,2,0),"")</f>
        <v>ORELLANA</v>
      </c>
      <c r="F1006" s="80" t="s">
        <v>175</v>
      </c>
      <c r="G1006" s="81" t="str">
        <f>+IF(F1006&lt;&gt;"",VLOOKUP(F1006,NIVELES!$A$246:$C$464,3,0),"")</f>
        <v xml:space="preserve"> </v>
      </c>
      <c r="H1006" s="82" t="s">
        <v>1023</v>
      </c>
      <c r="I1006" s="78" t="s">
        <v>2367</v>
      </c>
      <c r="J1006" s="78" t="s">
        <v>2365</v>
      </c>
      <c r="K1006" s="78" t="s">
        <v>2366</v>
      </c>
      <c r="L1006" s="78" t="s">
        <v>1791</v>
      </c>
      <c r="M1006" s="78" t="s">
        <v>1791</v>
      </c>
      <c r="N1006" s="78" t="s">
        <v>1791</v>
      </c>
      <c r="O1006" s="78" t="s">
        <v>2381</v>
      </c>
      <c r="P1006" s="82">
        <v>1</v>
      </c>
      <c r="Q1006" s="78" t="s">
        <v>2301</v>
      </c>
      <c r="R1006" s="82"/>
      <c r="S1006" s="82"/>
      <c r="T1006" s="82"/>
      <c r="U1006" s="82">
        <v>1</v>
      </c>
      <c r="V1006" s="82"/>
      <c r="W1006" s="82"/>
      <c r="X1006" s="82"/>
      <c r="Y1006" s="82"/>
      <c r="Z1006" s="82"/>
      <c r="AA1006" s="82"/>
      <c r="AB1006" s="82"/>
      <c r="AC1006" s="82"/>
      <c r="AD1006" s="85" t="str">
        <f>IF(A1006&lt;&gt;"",IF(D1006="DIRECCIÓN_DE_TRANSFERENCIAS","280 0031",VLOOKUP(C1006,NIVELES!$A$14:$B$105,2,0)),"")</f>
        <v>280 2320</v>
      </c>
      <c r="AE1006" s="86" t="s">
        <v>322</v>
      </c>
      <c r="AF1006" s="86" t="s">
        <v>369</v>
      </c>
      <c r="AG1006" s="79" t="str">
        <f>+IF(AF1006&lt;&gt;"",VLOOKUP(AF1006,NIVELES!$A$666:$B$673,2,0),"")</f>
        <v>ADMINISTRACIÓN_CENTRAL</v>
      </c>
      <c r="AH1006" s="78" t="s">
        <v>322</v>
      </c>
      <c r="AI1006" s="79" t="str">
        <f>IF(AH1006&lt;&gt;"",VLOOKUP(CONCATENATE(AG1006,AH1006),NIVELES!$B$676:$C$745,2,0),"")</f>
        <v>Administración De La Gestión Administrativa Financiera</v>
      </c>
      <c r="AJ1006" s="78" t="s">
        <v>517</v>
      </c>
      <c r="AK1006" s="79" t="str">
        <f>+IF(AJ1006&lt;&gt;"",VLOOKUP(AJ1006,NIVELES!$A$816:$B$892,2,0),"")</f>
        <v>NO APLICA</v>
      </c>
      <c r="AL1006" s="78" t="s">
        <v>554</v>
      </c>
      <c r="AM1006" s="78">
        <v>530811</v>
      </c>
      <c r="AN1006" s="79" t="str">
        <f>IF(AM1006&lt;&gt;"",+VLOOKUP(AM1006,NIVELES!$A$1652:$B$2466,2,0),"")</f>
        <v>Insumos,  Materiales  y Suministros  para  la  Construcción,  Electricidad,  Plomería,  Carpintería,  Señalización
Vial, Navegación y Contra Incendios</v>
      </c>
      <c r="AO1006" s="87">
        <v>5000</v>
      </c>
      <c r="AP1006" s="88">
        <v>0</v>
      </c>
      <c r="AQ1006" s="88">
        <v>0</v>
      </c>
      <c r="AR1006" s="88">
        <v>0</v>
      </c>
      <c r="AS1006" s="88">
        <v>5000</v>
      </c>
      <c r="AT1006" s="88">
        <v>0</v>
      </c>
      <c r="AU1006" s="88">
        <v>0</v>
      </c>
      <c r="AV1006" s="88">
        <v>0</v>
      </c>
      <c r="AW1006" s="88">
        <v>0</v>
      </c>
      <c r="AX1006" s="88">
        <v>0</v>
      </c>
      <c r="AY1006" s="88">
        <v>0</v>
      </c>
      <c r="AZ1006" s="88">
        <v>0</v>
      </c>
      <c r="BA1006" s="88">
        <v>0</v>
      </c>
      <c r="BB1006" s="89">
        <f t="shared" si="59"/>
        <v>5000</v>
      </c>
      <c r="BC1006" s="90" t="str">
        <f t="shared" si="58"/>
        <v>OK</v>
      </c>
      <c r="BD1006" s="91" t="str">
        <f t="shared" si="60"/>
        <v xml:space="preserve">                  </v>
      </c>
      <c r="BE1006" s="92">
        <f t="shared" si="61"/>
        <v>1</v>
      </c>
    </row>
    <row r="1007" spans="1:57" s="74" customFormat="1" ht="50.1" customHeight="1" x14ac:dyDescent="0.2">
      <c r="A1007" s="78" t="s">
        <v>55</v>
      </c>
      <c r="B1007" s="78" t="s">
        <v>56</v>
      </c>
      <c r="C1007" s="78" t="s">
        <v>1031</v>
      </c>
      <c r="D1007" s="78" t="s">
        <v>575</v>
      </c>
      <c r="E1007" s="79" t="str">
        <f>+IF(C1007&lt;&gt;"",VLOOKUP(MID(C1007,18,5),NIVELES!$A$133:$B$213,2,0),"")</f>
        <v>ORELLANA</v>
      </c>
      <c r="F1007" s="80" t="s">
        <v>175</v>
      </c>
      <c r="G1007" s="81" t="str">
        <f>+IF(F1007&lt;&gt;"",VLOOKUP(F1007,NIVELES!$A$246:$C$464,3,0),"")</f>
        <v xml:space="preserve"> </v>
      </c>
      <c r="H1007" s="82" t="s">
        <v>1023</v>
      </c>
      <c r="I1007" s="78" t="s">
        <v>2367</v>
      </c>
      <c r="J1007" s="78" t="s">
        <v>2365</v>
      </c>
      <c r="K1007" s="78" t="s">
        <v>2366</v>
      </c>
      <c r="L1007" s="78" t="s">
        <v>1791</v>
      </c>
      <c r="M1007" s="78" t="s">
        <v>1791</v>
      </c>
      <c r="N1007" s="78" t="s">
        <v>1791</v>
      </c>
      <c r="O1007" s="78" t="s">
        <v>2351</v>
      </c>
      <c r="P1007" s="82">
        <v>1</v>
      </c>
      <c r="Q1007" s="78" t="s">
        <v>2301</v>
      </c>
      <c r="R1007" s="82"/>
      <c r="S1007" s="82"/>
      <c r="T1007" s="82"/>
      <c r="U1007" s="82"/>
      <c r="V1007" s="82">
        <v>1</v>
      </c>
      <c r="W1007" s="82"/>
      <c r="X1007" s="82"/>
      <c r="Y1007" s="82"/>
      <c r="Z1007" s="82"/>
      <c r="AA1007" s="82"/>
      <c r="AB1007" s="82"/>
      <c r="AC1007" s="82"/>
      <c r="AD1007" s="85" t="str">
        <f>IF(A1007&lt;&gt;"",IF(D1007="DIRECCIÓN_DE_TRANSFERENCIAS","280 0031",VLOOKUP(C1007,NIVELES!$A$14:$B$105,2,0)),"")</f>
        <v>280 2320</v>
      </c>
      <c r="AE1007" s="86" t="s">
        <v>322</v>
      </c>
      <c r="AF1007" s="86" t="s">
        <v>369</v>
      </c>
      <c r="AG1007" s="79" t="str">
        <f>+IF(AF1007&lt;&gt;"",VLOOKUP(AF1007,NIVELES!$A$666:$B$673,2,0),"")</f>
        <v>ADMINISTRACIÓN_CENTRAL</v>
      </c>
      <c r="AH1007" s="78" t="s">
        <v>322</v>
      </c>
      <c r="AI1007" s="79" t="str">
        <f>IF(AH1007&lt;&gt;"",VLOOKUP(CONCATENATE(AG1007,AH1007),NIVELES!$B$676:$C$745,2,0),"")</f>
        <v>Administración De La Gestión Administrativa Financiera</v>
      </c>
      <c r="AJ1007" s="78" t="s">
        <v>517</v>
      </c>
      <c r="AK1007" s="79" t="str">
        <f>+IF(AJ1007&lt;&gt;"",VLOOKUP(AJ1007,NIVELES!$A$816:$B$892,2,0),"")</f>
        <v>NO APLICA</v>
      </c>
      <c r="AL1007" s="78" t="s">
        <v>554</v>
      </c>
      <c r="AM1007" s="78">
        <v>530203</v>
      </c>
      <c r="AN1007" s="79" t="str">
        <f>IF(AM1007&lt;&gt;"",+VLOOKUP(AM1007,NIVELES!$A$1652:$B$2466,2,0),"")</f>
        <v>Almacenamiento, Embalaje, Envase y Recarga de Extintores</v>
      </c>
      <c r="AO1007" s="87">
        <v>1200</v>
      </c>
      <c r="AP1007" s="88">
        <v>0</v>
      </c>
      <c r="AQ1007" s="88">
        <v>0</v>
      </c>
      <c r="AR1007" s="88">
        <v>0</v>
      </c>
      <c r="AS1007" s="88">
        <v>0</v>
      </c>
      <c r="AT1007" s="88">
        <v>1200</v>
      </c>
      <c r="AU1007" s="88">
        <v>0</v>
      </c>
      <c r="AV1007" s="88">
        <v>0</v>
      </c>
      <c r="AW1007" s="88">
        <v>0</v>
      </c>
      <c r="AX1007" s="88">
        <v>0</v>
      </c>
      <c r="AY1007" s="88">
        <v>0</v>
      </c>
      <c r="AZ1007" s="88">
        <v>0</v>
      </c>
      <c r="BA1007" s="88">
        <v>0</v>
      </c>
      <c r="BB1007" s="89">
        <f t="shared" si="59"/>
        <v>1200</v>
      </c>
      <c r="BC1007" s="90" t="str">
        <f t="shared" si="58"/>
        <v>OK</v>
      </c>
      <c r="BD1007" s="91" t="str">
        <f t="shared" si="60"/>
        <v xml:space="preserve">                  </v>
      </c>
      <c r="BE1007" s="92">
        <f t="shared" si="61"/>
        <v>1</v>
      </c>
    </row>
    <row r="1008" spans="1:57" s="74" customFormat="1" ht="50.1" customHeight="1" x14ac:dyDescent="0.2">
      <c r="A1008" s="78" t="s">
        <v>55</v>
      </c>
      <c r="B1008" s="78" t="s">
        <v>56</v>
      </c>
      <c r="C1008" s="78" t="s">
        <v>1031</v>
      </c>
      <c r="D1008" s="78" t="s">
        <v>575</v>
      </c>
      <c r="E1008" s="79" t="str">
        <f>+IF(C1008&lt;&gt;"",VLOOKUP(MID(C1008,18,5),NIVELES!$A$133:$B$213,2,0),"")</f>
        <v>ORELLANA</v>
      </c>
      <c r="F1008" s="80" t="s">
        <v>175</v>
      </c>
      <c r="G1008" s="81" t="str">
        <f>+IF(F1008&lt;&gt;"",VLOOKUP(F1008,NIVELES!$A$246:$C$464,3,0),"")</f>
        <v xml:space="preserve"> </v>
      </c>
      <c r="H1008" s="82" t="s">
        <v>1023</v>
      </c>
      <c r="I1008" s="78" t="s">
        <v>2367</v>
      </c>
      <c r="J1008" s="78" t="s">
        <v>2365</v>
      </c>
      <c r="K1008" s="78" t="s">
        <v>2366</v>
      </c>
      <c r="L1008" s="78" t="s">
        <v>1791</v>
      </c>
      <c r="M1008" s="78" t="s">
        <v>1791</v>
      </c>
      <c r="N1008" s="78" t="s">
        <v>1791</v>
      </c>
      <c r="O1008" s="78" t="s">
        <v>2374</v>
      </c>
      <c r="P1008" s="82">
        <v>8</v>
      </c>
      <c r="Q1008" s="78" t="s">
        <v>2301</v>
      </c>
      <c r="R1008" s="82"/>
      <c r="S1008" s="82"/>
      <c r="T1008" s="82"/>
      <c r="U1008" s="82">
        <v>1</v>
      </c>
      <c r="V1008" s="82">
        <v>1</v>
      </c>
      <c r="W1008" s="82">
        <v>1</v>
      </c>
      <c r="X1008" s="82">
        <v>1</v>
      </c>
      <c r="Y1008" s="82">
        <v>1</v>
      </c>
      <c r="Z1008" s="82">
        <v>1</v>
      </c>
      <c r="AA1008" s="82">
        <v>1</v>
      </c>
      <c r="AB1008" s="82">
        <v>1</v>
      </c>
      <c r="AC1008" s="82"/>
      <c r="AD1008" s="85" t="str">
        <f>IF(A1008&lt;&gt;"",IF(D1008="DIRECCIÓN_DE_TRANSFERENCIAS","280 0031",VLOOKUP(C1008,NIVELES!$A$14:$B$105,2,0)),"")</f>
        <v>280 2320</v>
      </c>
      <c r="AE1008" s="86" t="s">
        <v>322</v>
      </c>
      <c r="AF1008" s="86" t="s">
        <v>369</v>
      </c>
      <c r="AG1008" s="79" t="str">
        <f>+IF(AF1008&lt;&gt;"",VLOOKUP(AF1008,NIVELES!$A$666:$B$673,2,0),"")</f>
        <v>ADMINISTRACIÓN_CENTRAL</v>
      </c>
      <c r="AH1008" s="78" t="s">
        <v>322</v>
      </c>
      <c r="AI1008" s="79" t="str">
        <f>IF(AH1008&lt;&gt;"",VLOOKUP(CONCATENATE(AG1008,AH1008),NIVELES!$B$676:$C$745,2,0),"")</f>
        <v>Administración De La Gestión Administrativa Financiera</v>
      </c>
      <c r="AJ1008" s="78" t="s">
        <v>517</v>
      </c>
      <c r="AK1008" s="79" t="str">
        <f>+IF(AJ1008&lt;&gt;"",VLOOKUP(AJ1008,NIVELES!$A$816:$B$892,2,0),"")</f>
        <v>NO APLICA</v>
      </c>
      <c r="AL1008" s="78" t="s">
        <v>554</v>
      </c>
      <c r="AM1008" s="78">
        <v>530813</v>
      </c>
      <c r="AN1008" s="79" t="str">
        <f>IF(AM1008&lt;&gt;"",+VLOOKUP(AM1008,NIVELES!$A$1652:$B$2466,2,0),"")</f>
        <v>Repuestos y Accesorios</v>
      </c>
      <c r="AO1008" s="87">
        <v>16600</v>
      </c>
      <c r="AP1008" s="88">
        <v>0</v>
      </c>
      <c r="AQ1008" s="88">
        <v>0</v>
      </c>
      <c r="AR1008" s="88">
        <v>0</v>
      </c>
      <c r="AS1008" s="88">
        <v>2075</v>
      </c>
      <c r="AT1008" s="88">
        <v>2075</v>
      </c>
      <c r="AU1008" s="88">
        <v>2075</v>
      </c>
      <c r="AV1008" s="88">
        <v>2075</v>
      </c>
      <c r="AW1008" s="88">
        <v>2075</v>
      </c>
      <c r="AX1008" s="88">
        <v>2075</v>
      </c>
      <c r="AY1008" s="88">
        <v>2075</v>
      </c>
      <c r="AZ1008" s="88">
        <v>2075</v>
      </c>
      <c r="BA1008" s="88">
        <v>0</v>
      </c>
      <c r="BB1008" s="89">
        <f t="shared" si="59"/>
        <v>16600</v>
      </c>
      <c r="BC1008" s="90" t="str">
        <f t="shared" si="58"/>
        <v>OK</v>
      </c>
      <c r="BD1008" s="91" t="str">
        <f t="shared" si="60"/>
        <v xml:space="preserve">                  </v>
      </c>
      <c r="BE1008" s="92">
        <f t="shared" si="61"/>
        <v>8</v>
      </c>
    </row>
    <row r="1009" spans="1:57" s="74" customFormat="1" ht="50.1" customHeight="1" x14ac:dyDescent="0.2">
      <c r="A1009" s="78" t="s">
        <v>55</v>
      </c>
      <c r="B1009" s="78" t="s">
        <v>56</v>
      </c>
      <c r="C1009" s="78" t="s">
        <v>1031</v>
      </c>
      <c r="D1009" s="78" t="s">
        <v>575</v>
      </c>
      <c r="E1009" s="79" t="str">
        <f>+IF(C1009&lt;&gt;"",VLOOKUP(MID(C1009,18,5),NIVELES!$A$133:$B$213,2,0),"")</f>
        <v>ORELLANA</v>
      </c>
      <c r="F1009" s="80" t="s">
        <v>175</v>
      </c>
      <c r="G1009" s="81" t="str">
        <f>+IF(F1009&lt;&gt;"",VLOOKUP(F1009,NIVELES!$A$246:$C$464,3,0),"")</f>
        <v xml:space="preserve"> </v>
      </c>
      <c r="H1009" s="82" t="s">
        <v>1023</v>
      </c>
      <c r="I1009" s="78" t="s">
        <v>2367</v>
      </c>
      <c r="J1009" s="78" t="s">
        <v>2365</v>
      </c>
      <c r="K1009" s="78" t="s">
        <v>2366</v>
      </c>
      <c r="L1009" s="78" t="s">
        <v>1791</v>
      </c>
      <c r="M1009" s="78" t="s">
        <v>1791</v>
      </c>
      <c r="N1009" s="78" t="s">
        <v>1791</v>
      </c>
      <c r="O1009" s="78" t="s">
        <v>2382</v>
      </c>
      <c r="P1009" s="82">
        <v>1</v>
      </c>
      <c r="Q1009" s="78" t="s">
        <v>2301</v>
      </c>
      <c r="R1009" s="82"/>
      <c r="S1009" s="82"/>
      <c r="T1009" s="82"/>
      <c r="U1009" s="82"/>
      <c r="V1009" s="82">
        <v>1</v>
      </c>
      <c r="W1009" s="82"/>
      <c r="X1009" s="82"/>
      <c r="Y1009" s="82"/>
      <c r="Z1009" s="82"/>
      <c r="AA1009" s="82"/>
      <c r="AB1009" s="82"/>
      <c r="AC1009" s="82"/>
      <c r="AD1009" s="85" t="str">
        <f>IF(A1009&lt;&gt;"",IF(D1009="DIRECCIÓN_DE_TRANSFERENCIAS","280 0031",VLOOKUP(C1009,NIVELES!$A$14:$B$105,2,0)),"")</f>
        <v>280 2320</v>
      </c>
      <c r="AE1009" s="86" t="s">
        <v>322</v>
      </c>
      <c r="AF1009" s="86" t="s">
        <v>369</v>
      </c>
      <c r="AG1009" s="79" t="str">
        <f>+IF(AF1009&lt;&gt;"",VLOOKUP(AF1009,NIVELES!$A$666:$B$673,2,0),"")</f>
        <v>ADMINISTRACIÓN_CENTRAL</v>
      </c>
      <c r="AH1009" s="78" t="s">
        <v>322</v>
      </c>
      <c r="AI1009" s="79" t="str">
        <f>IF(AH1009&lt;&gt;"",VLOOKUP(CONCATENATE(AG1009,AH1009),NIVELES!$B$676:$C$745,2,0),"")</f>
        <v>Administración De La Gestión Administrativa Financiera</v>
      </c>
      <c r="AJ1009" s="78" t="s">
        <v>517</v>
      </c>
      <c r="AK1009" s="79" t="str">
        <f>+IF(AJ1009&lt;&gt;"",VLOOKUP(AJ1009,NIVELES!$A$816:$B$892,2,0),"")</f>
        <v>NO APLICA</v>
      </c>
      <c r="AL1009" s="78" t="s">
        <v>554</v>
      </c>
      <c r="AM1009" s="78">
        <v>531403</v>
      </c>
      <c r="AN1009" s="79" t="str">
        <f>IF(AM1009&lt;&gt;"",+VLOOKUP(AM1009,NIVELES!$A$1652:$B$2466,2,0),"")</f>
        <v>Mobiliario (No Depreciables)</v>
      </c>
      <c r="AO1009" s="87">
        <v>5000</v>
      </c>
      <c r="AP1009" s="88">
        <v>0</v>
      </c>
      <c r="AQ1009" s="88">
        <v>0</v>
      </c>
      <c r="AR1009" s="88">
        <v>0</v>
      </c>
      <c r="AS1009" s="88">
        <v>0</v>
      </c>
      <c r="AT1009" s="88">
        <v>5000</v>
      </c>
      <c r="AU1009" s="88">
        <v>0</v>
      </c>
      <c r="AV1009" s="88">
        <v>0</v>
      </c>
      <c r="AW1009" s="88">
        <v>0</v>
      </c>
      <c r="AX1009" s="88">
        <v>0</v>
      </c>
      <c r="AY1009" s="88">
        <v>0</v>
      </c>
      <c r="AZ1009" s="88">
        <v>0</v>
      </c>
      <c r="BA1009" s="88">
        <v>0</v>
      </c>
      <c r="BB1009" s="89">
        <f t="shared" si="59"/>
        <v>5000</v>
      </c>
      <c r="BC1009" s="90" t="str">
        <f t="shared" si="58"/>
        <v>OK</v>
      </c>
      <c r="BD1009" s="91" t="str">
        <f t="shared" si="60"/>
        <v xml:space="preserve">                  </v>
      </c>
      <c r="BE1009" s="92">
        <f t="shared" si="61"/>
        <v>1</v>
      </c>
    </row>
    <row r="1010" spans="1:57" s="74" customFormat="1" ht="50.1" customHeight="1" x14ac:dyDescent="0.2">
      <c r="A1010" s="78" t="s">
        <v>55</v>
      </c>
      <c r="B1010" s="78" t="s">
        <v>56</v>
      </c>
      <c r="C1010" s="78" t="s">
        <v>1031</v>
      </c>
      <c r="D1010" s="78" t="s">
        <v>575</v>
      </c>
      <c r="E1010" s="79" t="str">
        <f>+IF(C1010&lt;&gt;"",VLOOKUP(MID(C1010,18,5),NIVELES!$A$133:$B$213,2,0),"")</f>
        <v>ORELLANA</v>
      </c>
      <c r="F1010" s="80" t="s">
        <v>175</v>
      </c>
      <c r="G1010" s="81" t="str">
        <f>+IF(F1010&lt;&gt;"",VLOOKUP(F1010,NIVELES!$A$246:$C$464,3,0),"")</f>
        <v xml:space="preserve"> </v>
      </c>
      <c r="H1010" s="82" t="s">
        <v>1023</v>
      </c>
      <c r="I1010" s="78" t="s">
        <v>2367</v>
      </c>
      <c r="J1010" s="78" t="s">
        <v>2365</v>
      </c>
      <c r="K1010" s="78" t="s">
        <v>2366</v>
      </c>
      <c r="L1010" s="78" t="s">
        <v>1791</v>
      </c>
      <c r="M1010" s="78" t="s">
        <v>1791</v>
      </c>
      <c r="N1010" s="78" t="s">
        <v>1791</v>
      </c>
      <c r="O1010" s="78" t="s">
        <v>2383</v>
      </c>
      <c r="P1010" s="82">
        <v>1</v>
      </c>
      <c r="Q1010" s="78" t="s">
        <v>2301</v>
      </c>
      <c r="R1010" s="82"/>
      <c r="S1010" s="82"/>
      <c r="T1010" s="82"/>
      <c r="U1010" s="82">
        <v>1</v>
      </c>
      <c r="V1010" s="82"/>
      <c r="W1010" s="82"/>
      <c r="X1010" s="82"/>
      <c r="Y1010" s="82"/>
      <c r="Z1010" s="82"/>
      <c r="AA1010" s="82"/>
      <c r="AB1010" s="82"/>
      <c r="AC1010" s="82"/>
      <c r="AD1010" s="85" t="str">
        <f>IF(A1010&lt;&gt;"",IF(D1010="DIRECCIÓN_DE_TRANSFERENCIAS","280 0031",VLOOKUP(C1010,NIVELES!$A$14:$B$105,2,0)),"")</f>
        <v>280 2320</v>
      </c>
      <c r="AE1010" s="86" t="s">
        <v>322</v>
      </c>
      <c r="AF1010" s="86" t="s">
        <v>369</v>
      </c>
      <c r="AG1010" s="79" t="str">
        <f>+IF(AF1010&lt;&gt;"",VLOOKUP(AF1010,NIVELES!$A$666:$B$673,2,0),"")</f>
        <v>ADMINISTRACIÓN_CENTRAL</v>
      </c>
      <c r="AH1010" s="78" t="s">
        <v>322</v>
      </c>
      <c r="AI1010" s="79" t="str">
        <f>IF(AH1010&lt;&gt;"",VLOOKUP(CONCATENATE(AG1010,AH1010),NIVELES!$B$676:$C$745,2,0),"")</f>
        <v>Administración De La Gestión Administrativa Financiera</v>
      </c>
      <c r="AJ1010" s="78" t="s">
        <v>517</v>
      </c>
      <c r="AK1010" s="79" t="str">
        <f>+IF(AJ1010&lt;&gt;"",VLOOKUP(AJ1010,NIVELES!$A$816:$B$892,2,0),"")</f>
        <v>NO APLICA</v>
      </c>
      <c r="AL1010" s="78" t="s">
        <v>554</v>
      </c>
      <c r="AM1010" s="78">
        <v>531404</v>
      </c>
      <c r="AN1010" s="79" t="str">
        <f>IF(AM1010&lt;&gt;"",+VLOOKUP(AM1010,NIVELES!$A$1652:$B$2466,2,0),"")</f>
        <v>Maquinarias y Equipos (No Depreciables)</v>
      </c>
      <c r="AO1010" s="87">
        <v>3000</v>
      </c>
      <c r="AP1010" s="88">
        <v>0</v>
      </c>
      <c r="AQ1010" s="88">
        <v>0</v>
      </c>
      <c r="AR1010" s="88">
        <v>0</v>
      </c>
      <c r="AS1010" s="88">
        <v>3000</v>
      </c>
      <c r="AT1010" s="88">
        <v>0</v>
      </c>
      <c r="AU1010" s="88">
        <v>0</v>
      </c>
      <c r="AV1010" s="88">
        <v>0</v>
      </c>
      <c r="AW1010" s="88">
        <v>0</v>
      </c>
      <c r="AX1010" s="88">
        <v>0</v>
      </c>
      <c r="AY1010" s="88">
        <v>0</v>
      </c>
      <c r="AZ1010" s="88">
        <v>0</v>
      </c>
      <c r="BA1010" s="88">
        <v>0</v>
      </c>
      <c r="BB1010" s="89">
        <f t="shared" si="59"/>
        <v>3000</v>
      </c>
      <c r="BC1010" s="90" t="str">
        <f t="shared" si="58"/>
        <v>OK</v>
      </c>
      <c r="BD1010" s="91" t="str">
        <f t="shared" si="60"/>
        <v xml:space="preserve">                  </v>
      </c>
      <c r="BE1010" s="92">
        <f t="shared" si="61"/>
        <v>1</v>
      </c>
    </row>
    <row r="1011" spans="1:57" s="74" customFormat="1" ht="50.1" customHeight="1" x14ac:dyDescent="0.2">
      <c r="A1011" s="78" t="s">
        <v>55</v>
      </c>
      <c r="B1011" s="78" t="s">
        <v>56</v>
      </c>
      <c r="C1011" s="78" t="s">
        <v>1031</v>
      </c>
      <c r="D1011" s="78" t="s">
        <v>575</v>
      </c>
      <c r="E1011" s="79" t="str">
        <f>+IF(C1011&lt;&gt;"",VLOOKUP(MID(C1011,18,5),NIVELES!$A$133:$B$213,2,0),"")</f>
        <v>ORELLANA</v>
      </c>
      <c r="F1011" s="80" t="s">
        <v>175</v>
      </c>
      <c r="G1011" s="81" t="str">
        <f>+IF(F1011&lt;&gt;"",VLOOKUP(F1011,NIVELES!$A$246:$C$464,3,0),"")</f>
        <v xml:space="preserve"> </v>
      </c>
      <c r="H1011" s="82" t="s">
        <v>1023</v>
      </c>
      <c r="I1011" s="78" t="s">
        <v>2367</v>
      </c>
      <c r="J1011" s="78" t="s">
        <v>2365</v>
      </c>
      <c r="K1011" s="78" t="s">
        <v>2366</v>
      </c>
      <c r="L1011" s="78" t="s">
        <v>1791</v>
      </c>
      <c r="M1011" s="78" t="s">
        <v>1791</v>
      </c>
      <c r="N1011" s="78" t="s">
        <v>1791</v>
      </c>
      <c r="O1011" s="78" t="s">
        <v>2370</v>
      </c>
      <c r="P1011" s="82">
        <v>3</v>
      </c>
      <c r="Q1011" s="78" t="s">
        <v>2301</v>
      </c>
      <c r="R1011" s="82"/>
      <c r="S1011" s="82"/>
      <c r="T1011" s="82">
        <v>1</v>
      </c>
      <c r="U1011" s="82"/>
      <c r="V1011" s="82"/>
      <c r="W1011" s="82">
        <v>1</v>
      </c>
      <c r="X1011" s="82"/>
      <c r="Y1011" s="82"/>
      <c r="Z1011" s="82">
        <v>1</v>
      </c>
      <c r="AA1011" s="82"/>
      <c r="AB1011" s="82"/>
      <c r="AC1011" s="82"/>
      <c r="AD1011" s="85" t="str">
        <f>IF(A1011&lt;&gt;"",IF(D1011="DIRECCIÓN_DE_TRANSFERENCIAS","280 0031",VLOOKUP(C1011,NIVELES!$A$14:$B$105,2,0)),"")</f>
        <v>280 2320</v>
      </c>
      <c r="AE1011" s="86" t="s">
        <v>322</v>
      </c>
      <c r="AF1011" s="86" t="s">
        <v>369</v>
      </c>
      <c r="AG1011" s="79" t="str">
        <f>+IF(AF1011&lt;&gt;"",VLOOKUP(AF1011,NIVELES!$A$666:$B$673,2,0),"")</f>
        <v>ADMINISTRACIÓN_CENTRAL</v>
      </c>
      <c r="AH1011" s="78" t="s">
        <v>322</v>
      </c>
      <c r="AI1011" s="79" t="str">
        <f>IF(AH1011&lt;&gt;"",VLOOKUP(CONCATENATE(AG1011,AH1011),NIVELES!$B$676:$C$745,2,0),"")</f>
        <v>Administración De La Gestión Administrativa Financiera</v>
      </c>
      <c r="AJ1011" s="78" t="s">
        <v>517</v>
      </c>
      <c r="AK1011" s="79" t="str">
        <f>+IF(AJ1011&lt;&gt;"",VLOOKUP(AJ1011,NIVELES!$A$816:$B$892,2,0),"")</f>
        <v>NO APLICA</v>
      </c>
      <c r="AL1011" s="78" t="s">
        <v>554</v>
      </c>
      <c r="AM1011" s="78">
        <v>530403</v>
      </c>
      <c r="AN1011" s="79" t="str">
        <f>IF(AM1011&lt;&gt;"",+VLOOKUP(AM1011,NIVELES!$A$1652:$B$2466,2,0),"")</f>
        <v>Mobiliarios  (Instalación, Mantenimiento y Reparación)</v>
      </c>
      <c r="AO1011" s="87">
        <v>10000</v>
      </c>
      <c r="AP1011" s="88">
        <v>0</v>
      </c>
      <c r="AQ1011" s="88">
        <v>0</v>
      </c>
      <c r="AR1011" s="88">
        <v>0</v>
      </c>
      <c r="AS1011" s="88">
        <v>3500</v>
      </c>
      <c r="AT1011" s="88">
        <v>0</v>
      </c>
      <c r="AU1011" s="88">
        <v>0</v>
      </c>
      <c r="AV1011" s="88">
        <v>3500</v>
      </c>
      <c r="AW1011" s="88">
        <v>0</v>
      </c>
      <c r="AX1011" s="88">
        <v>0</v>
      </c>
      <c r="AY1011" s="88">
        <v>3000</v>
      </c>
      <c r="AZ1011" s="88">
        <v>0</v>
      </c>
      <c r="BA1011" s="88">
        <v>0</v>
      </c>
      <c r="BB1011" s="89">
        <f t="shared" si="59"/>
        <v>10000</v>
      </c>
      <c r="BC1011" s="90" t="str">
        <f t="shared" si="58"/>
        <v>OK</v>
      </c>
      <c r="BD1011" s="91" t="str">
        <f t="shared" si="60"/>
        <v xml:space="preserve">                  </v>
      </c>
      <c r="BE1011" s="92">
        <f t="shared" si="61"/>
        <v>3</v>
      </c>
    </row>
    <row r="1012" spans="1:57" s="74" customFormat="1" ht="50.1" customHeight="1" x14ac:dyDescent="0.2">
      <c r="A1012" s="78" t="s">
        <v>55</v>
      </c>
      <c r="B1012" s="78" t="s">
        <v>56</v>
      </c>
      <c r="C1012" s="78" t="s">
        <v>1031</v>
      </c>
      <c r="D1012" s="78" t="s">
        <v>575</v>
      </c>
      <c r="E1012" s="79" t="str">
        <f>+IF(C1012&lt;&gt;"",VLOOKUP(MID(C1012,18,5),NIVELES!$A$133:$B$213,2,0),"")</f>
        <v>ORELLANA</v>
      </c>
      <c r="F1012" s="80" t="s">
        <v>175</v>
      </c>
      <c r="G1012" s="81" t="str">
        <f>+IF(F1012&lt;&gt;"",VLOOKUP(F1012,NIVELES!$A$246:$C$464,3,0),"")</f>
        <v xml:space="preserve"> </v>
      </c>
      <c r="H1012" s="82" t="s">
        <v>1023</v>
      </c>
      <c r="I1012" s="78" t="s">
        <v>2367</v>
      </c>
      <c r="J1012" s="78" t="s">
        <v>2365</v>
      </c>
      <c r="K1012" s="78" t="s">
        <v>2366</v>
      </c>
      <c r="L1012" s="78" t="s">
        <v>1791</v>
      </c>
      <c r="M1012" s="78" t="s">
        <v>1791</v>
      </c>
      <c r="N1012" s="78" t="s">
        <v>1791</v>
      </c>
      <c r="O1012" s="78" t="s">
        <v>2375</v>
      </c>
      <c r="P1012" s="82">
        <v>2</v>
      </c>
      <c r="Q1012" s="78" t="s">
        <v>2376</v>
      </c>
      <c r="R1012" s="82"/>
      <c r="S1012" s="82"/>
      <c r="T1012" s="82">
        <v>1</v>
      </c>
      <c r="U1012" s="82"/>
      <c r="V1012" s="82"/>
      <c r="W1012" s="82">
        <v>1</v>
      </c>
      <c r="X1012" s="82"/>
      <c r="Y1012" s="82"/>
      <c r="Z1012" s="82"/>
      <c r="AA1012" s="82"/>
      <c r="AB1012" s="82"/>
      <c r="AC1012" s="82"/>
      <c r="AD1012" s="85" t="str">
        <f>IF(A1012&lt;&gt;"",IF(D1012="DIRECCIÓN_DE_TRANSFERENCIAS","280 0031",VLOOKUP(C1012,NIVELES!$A$14:$B$105,2,0)),"")</f>
        <v>280 2320</v>
      </c>
      <c r="AE1012" s="86" t="s">
        <v>322</v>
      </c>
      <c r="AF1012" s="86" t="s">
        <v>369</v>
      </c>
      <c r="AG1012" s="79" t="str">
        <f>+IF(AF1012&lt;&gt;"",VLOOKUP(AF1012,NIVELES!$A$666:$B$673,2,0),"")</f>
        <v>ADMINISTRACIÓN_CENTRAL</v>
      </c>
      <c r="AH1012" s="78" t="s">
        <v>322</v>
      </c>
      <c r="AI1012" s="79" t="str">
        <f>IF(AH1012&lt;&gt;"",VLOOKUP(CONCATENATE(AG1012,AH1012),NIVELES!$B$676:$C$745,2,0),"")</f>
        <v>Administración De La Gestión Administrativa Financiera</v>
      </c>
      <c r="AJ1012" s="78" t="s">
        <v>517</v>
      </c>
      <c r="AK1012" s="79" t="str">
        <f>+IF(AJ1012&lt;&gt;"",VLOOKUP(AJ1012,NIVELES!$A$816:$B$892,2,0),"")</f>
        <v>NO APLICA</v>
      </c>
      <c r="AL1012" s="78" t="s">
        <v>555</v>
      </c>
      <c r="AM1012" s="78">
        <v>570102</v>
      </c>
      <c r="AN1012" s="79" t="str">
        <f>IF(AM1012&lt;&gt;"",+VLOOKUP(AM1012,NIVELES!$A$1652:$B$2466,2,0),"")</f>
        <v>Tasas Generales, Impuestos, Contribuciones, Permisos, Licencias y Patentes.</v>
      </c>
      <c r="AO1012" s="87">
        <v>2501.5500000000002</v>
      </c>
      <c r="AP1012" s="88">
        <v>0</v>
      </c>
      <c r="AQ1012" s="88">
        <v>275.94</v>
      </c>
      <c r="AR1012" s="88">
        <v>693</v>
      </c>
      <c r="AS1012" s="88">
        <v>0</v>
      </c>
      <c r="AT1012" s="88">
        <v>0</v>
      </c>
      <c r="AU1012" s="88">
        <v>700.5</v>
      </c>
      <c r="AV1012" s="88">
        <v>0</v>
      </c>
      <c r="AW1012" s="88">
        <v>0</v>
      </c>
      <c r="AX1012" s="88">
        <v>0</v>
      </c>
      <c r="AY1012" s="88">
        <v>0</v>
      </c>
      <c r="AZ1012" s="88">
        <v>0</v>
      </c>
      <c r="BA1012" s="88">
        <v>832.11000000000013</v>
      </c>
      <c r="BB1012" s="89">
        <f t="shared" si="59"/>
        <v>2501.5500000000002</v>
      </c>
      <c r="BC1012" s="90" t="str">
        <f t="shared" si="58"/>
        <v>OK</v>
      </c>
      <c r="BD1012" s="91" t="str">
        <f t="shared" si="60"/>
        <v xml:space="preserve">                  </v>
      </c>
      <c r="BE1012" s="92">
        <f t="shared" si="61"/>
        <v>2</v>
      </c>
    </row>
    <row r="1013" spans="1:57" s="74" customFormat="1" ht="50.1" customHeight="1" x14ac:dyDescent="0.2">
      <c r="A1013" s="78" t="s">
        <v>55</v>
      </c>
      <c r="B1013" s="78" t="s">
        <v>56</v>
      </c>
      <c r="C1013" s="78" t="s">
        <v>1030</v>
      </c>
      <c r="D1013" s="78" t="s">
        <v>575</v>
      </c>
      <c r="E1013" s="79" t="str">
        <f>+IF(C1013&lt;&gt;"",VLOOKUP(MID(C1013,18,5),NIVELES!$A$133:$B$213,2,0),"")</f>
        <v>PICHINCHA</v>
      </c>
      <c r="F1013" s="80" t="s">
        <v>147</v>
      </c>
      <c r="G1013" s="81" t="str">
        <f>+IF(F1013&lt;&gt;"",VLOOKUP(F1013,NIVELES!$A$246:$C$464,3,0),"")</f>
        <v xml:space="preserve"> </v>
      </c>
      <c r="H1013" s="82" t="s">
        <v>1023</v>
      </c>
      <c r="I1013" s="78" t="s">
        <v>2364</v>
      </c>
      <c r="J1013" s="78" t="s">
        <v>2365</v>
      </c>
      <c r="K1013" s="78" t="s">
        <v>2366</v>
      </c>
      <c r="L1013" s="78" t="s">
        <v>1791</v>
      </c>
      <c r="M1013" s="78" t="s">
        <v>1791</v>
      </c>
      <c r="N1013" s="78" t="s">
        <v>1791</v>
      </c>
      <c r="O1013" s="78" t="s">
        <v>2292</v>
      </c>
      <c r="P1013" s="82">
        <v>12</v>
      </c>
      <c r="Q1013" s="78" t="s">
        <v>2293</v>
      </c>
      <c r="R1013" s="82">
        <v>1</v>
      </c>
      <c r="S1013" s="82">
        <v>1</v>
      </c>
      <c r="T1013" s="82">
        <v>1</v>
      </c>
      <c r="U1013" s="82">
        <v>1</v>
      </c>
      <c r="V1013" s="82">
        <v>1</v>
      </c>
      <c r="W1013" s="82">
        <v>1</v>
      </c>
      <c r="X1013" s="82">
        <v>1</v>
      </c>
      <c r="Y1013" s="82">
        <v>1</v>
      </c>
      <c r="Z1013" s="82">
        <v>1</v>
      </c>
      <c r="AA1013" s="82">
        <v>1</v>
      </c>
      <c r="AB1013" s="82">
        <v>1</v>
      </c>
      <c r="AC1013" s="82">
        <v>1</v>
      </c>
      <c r="AD1013" s="85" t="str">
        <f>IF(A1013&lt;&gt;"",IF(D1013="DIRECCIÓN_DE_TRANSFERENCIAS","280 0031",VLOOKUP(C1013,NIVELES!$A$14:$B$105,2,0)),"")</f>
        <v>280 2230</v>
      </c>
      <c r="AE1013" s="86" t="s">
        <v>322</v>
      </c>
      <c r="AF1013" s="86" t="s">
        <v>369</v>
      </c>
      <c r="AG1013" s="79" t="str">
        <f>+IF(AF1013&lt;&gt;"",VLOOKUP(AF1013,NIVELES!$A$666:$B$673,2,0),"")</f>
        <v>ADMINISTRACIÓN_CENTRAL</v>
      </c>
      <c r="AH1013" s="78" t="s">
        <v>322</v>
      </c>
      <c r="AI1013" s="79" t="str">
        <f>IF(AH1013&lt;&gt;"",VLOOKUP(CONCATENATE(AG1013,AH1013),NIVELES!$B$676:$C$745,2,0),"")</f>
        <v>Administración De La Gestión Administrativa Financiera</v>
      </c>
      <c r="AJ1013" s="78" t="s">
        <v>517</v>
      </c>
      <c r="AK1013" s="79" t="str">
        <f>+IF(AJ1013&lt;&gt;"",VLOOKUP(AJ1013,NIVELES!$A$816:$B$892,2,0),"")</f>
        <v>NO APLICA</v>
      </c>
      <c r="AL1013" s="78" t="s">
        <v>553</v>
      </c>
      <c r="AM1013" s="78">
        <v>510105</v>
      </c>
      <c r="AN1013" s="79" t="str">
        <f>IF(AM1013&lt;&gt;"",+VLOOKUP(AM1013,NIVELES!$A$1652:$B$2466,2,0),"")</f>
        <v>Remuneraciones Unificadas</v>
      </c>
      <c r="AO1013" s="87">
        <v>270036</v>
      </c>
      <c r="AP1013" s="88">
        <v>22503</v>
      </c>
      <c r="AQ1013" s="88">
        <v>21881</v>
      </c>
      <c r="AR1013" s="88">
        <v>22503</v>
      </c>
      <c r="AS1013" s="88">
        <v>22503</v>
      </c>
      <c r="AT1013" s="88">
        <v>22503</v>
      </c>
      <c r="AU1013" s="88">
        <v>22503</v>
      </c>
      <c r="AV1013" s="88">
        <v>22503</v>
      </c>
      <c r="AW1013" s="88">
        <v>22503</v>
      </c>
      <c r="AX1013" s="88">
        <v>22503</v>
      </c>
      <c r="AY1013" s="88">
        <v>22503</v>
      </c>
      <c r="AZ1013" s="88">
        <v>22503</v>
      </c>
      <c r="BA1013" s="88">
        <v>23125</v>
      </c>
      <c r="BB1013" s="89">
        <f t="shared" si="59"/>
        <v>270036</v>
      </c>
      <c r="BC1013" s="90" t="str">
        <f t="shared" si="58"/>
        <v>OK</v>
      </c>
      <c r="BD1013" s="91" t="str">
        <f t="shared" si="60"/>
        <v xml:space="preserve">                  </v>
      </c>
      <c r="BE1013" s="92">
        <f t="shared" si="61"/>
        <v>12</v>
      </c>
    </row>
    <row r="1014" spans="1:57" s="74" customFormat="1" ht="50.1" customHeight="1" x14ac:dyDescent="0.2">
      <c r="A1014" s="78" t="s">
        <v>55</v>
      </c>
      <c r="B1014" s="78" t="s">
        <v>56</v>
      </c>
      <c r="C1014" s="78" t="s">
        <v>1030</v>
      </c>
      <c r="D1014" s="78" t="s">
        <v>575</v>
      </c>
      <c r="E1014" s="79" t="str">
        <f>+IF(C1014&lt;&gt;"",VLOOKUP(MID(C1014,18,5),NIVELES!$A$133:$B$213,2,0),"")</f>
        <v>PICHINCHA</v>
      </c>
      <c r="F1014" s="80" t="s">
        <v>147</v>
      </c>
      <c r="G1014" s="81" t="str">
        <f>+IF(F1014&lt;&gt;"",VLOOKUP(F1014,NIVELES!$A$246:$C$464,3,0),"")</f>
        <v xml:space="preserve"> </v>
      </c>
      <c r="H1014" s="82" t="s">
        <v>1023</v>
      </c>
      <c r="I1014" s="78" t="s">
        <v>2364</v>
      </c>
      <c r="J1014" s="78" t="s">
        <v>2365</v>
      </c>
      <c r="K1014" s="78" t="s">
        <v>2366</v>
      </c>
      <c r="L1014" s="78" t="s">
        <v>1791</v>
      </c>
      <c r="M1014" s="78" t="s">
        <v>1791</v>
      </c>
      <c r="N1014" s="78" t="s">
        <v>1791</v>
      </c>
      <c r="O1014" s="78" t="s">
        <v>2292</v>
      </c>
      <c r="P1014" s="82">
        <v>12</v>
      </c>
      <c r="Q1014" s="78" t="s">
        <v>2293</v>
      </c>
      <c r="R1014" s="82">
        <v>1</v>
      </c>
      <c r="S1014" s="82">
        <v>1</v>
      </c>
      <c r="T1014" s="82">
        <v>1</v>
      </c>
      <c r="U1014" s="82">
        <v>1</v>
      </c>
      <c r="V1014" s="82">
        <v>1</v>
      </c>
      <c r="W1014" s="82">
        <v>1</v>
      </c>
      <c r="X1014" s="82">
        <v>1</v>
      </c>
      <c r="Y1014" s="82">
        <v>1</v>
      </c>
      <c r="Z1014" s="82">
        <v>1</v>
      </c>
      <c r="AA1014" s="82">
        <v>1</v>
      </c>
      <c r="AB1014" s="82">
        <v>1</v>
      </c>
      <c r="AC1014" s="82">
        <v>1</v>
      </c>
      <c r="AD1014" s="85" t="str">
        <f>IF(A1014&lt;&gt;"",IF(D1014="DIRECCIÓN_DE_TRANSFERENCIAS","280 0031",VLOOKUP(C1014,NIVELES!$A$14:$B$105,2,0)),"")</f>
        <v>280 2230</v>
      </c>
      <c r="AE1014" s="86" t="s">
        <v>322</v>
      </c>
      <c r="AF1014" s="86" t="s">
        <v>369</v>
      </c>
      <c r="AG1014" s="79" t="str">
        <f>+IF(AF1014&lt;&gt;"",VLOOKUP(AF1014,NIVELES!$A$666:$B$673,2,0),"")</f>
        <v>ADMINISTRACIÓN_CENTRAL</v>
      </c>
      <c r="AH1014" s="78" t="s">
        <v>322</v>
      </c>
      <c r="AI1014" s="79" t="str">
        <f>IF(AH1014&lt;&gt;"",VLOOKUP(CONCATENATE(AG1014,AH1014),NIVELES!$B$676:$C$745,2,0),"")</f>
        <v>Administración De La Gestión Administrativa Financiera</v>
      </c>
      <c r="AJ1014" s="78" t="s">
        <v>517</v>
      </c>
      <c r="AK1014" s="79" t="str">
        <f>+IF(AJ1014&lt;&gt;"",VLOOKUP(AJ1014,NIVELES!$A$816:$B$892,2,0),"")</f>
        <v>NO APLICA</v>
      </c>
      <c r="AL1014" s="78" t="s">
        <v>553</v>
      </c>
      <c r="AM1014" s="78">
        <v>510106</v>
      </c>
      <c r="AN1014" s="79" t="str">
        <f>IF(AM1014&lt;&gt;"",+VLOOKUP(AM1014,NIVELES!$A$1652:$B$2466,2,0),"")</f>
        <v>Salarios Unificados</v>
      </c>
      <c r="AO1014" s="87">
        <v>41652</v>
      </c>
      <c r="AP1014" s="88">
        <v>3471</v>
      </c>
      <c r="AQ1014" s="88">
        <v>3471</v>
      </c>
      <c r="AR1014" s="88">
        <v>3471</v>
      </c>
      <c r="AS1014" s="88">
        <v>3471</v>
      </c>
      <c r="AT1014" s="88">
        <v>3471</v>
      </c>
      <c r="AU1014" s="88">
        <v>3471</v>
      </c>
      <c r="AV1014" s="88">
        <v>3471</v>
      </c>
      <c r="AW1014" s="88">
        <v>3471</v>
      </c>
      <c r="AX1014" s="88">
        <v>3471</v>
      </c>
      <c r="AY1014" s="88">
        <v>3471</v>
      </c>
      <c r="AZ1014" s="88">
        <v>3471</v>
      </c>
      <c r="BA1014" s="88">
        <v>3471</v>
      </c>
      <c r="BB1014" s="89">
        <f t="shared" si="59"/>
        <v>41652</v>
      </c>
      <c r="BC1014" s="90" t="str">
        <f t="shared" si="58"/>
        <v>OK</v>
      </c>
      <c r="BD1014" s="91" t="str">
        <f t="shared" si="60"/>
        <v xml:space="preserve">                  </v>
      </c>
      <c r="BE1014" s="92">
        <f t="shared" si="61"/>
        <v>12</v>
      </c>
    </row>
    <row r="1015" spans="1:57" s="74" customFormat="1" ht="50.1" customHeight="1" x14ac:dyDescent="0.2">
      <c r="A1015" s="78" t="s">
        <v>55</v>
      </c>
      <c r="B1015" s="78" t="s">
        <v>56</v>
      </c>
      <c r="C1015" s="78" t="s">
        <v>1030</v>
      </c>
      <c r="D1015" s="78" t="s">
        <v>575</v>
      </c>
      <c r="E1015" s="79" t="str">
        <f>+IF(C1015&lt;&gt;"",VLOOKUP(MID(C1015,18,5),NIVELES!$A$133:$B$213,2,0),"")</f>
        <v>PICHINCHA</v>
      </c>
      <c r="F1015" s="80" t="s">
        <v>147</v>
      </c>
      <c r="G1015" s="81" t="str">
        <f>+IF(F1015&lt;&gt;"",VLOOKUP(F1015,NIVELES!$A$246:$C$464,3,0),"")</f>
        <v xml:space="preserve"> </v>
      </c>
      <c r="H1015" s="82" t="s">
        <v>1023</v>
      </c>
      <c r="I1015" s="78" t="s">
        <v>2364</v>
      </c>
      <c r="J1015" s="78" t="s">
        <v>2365</v>
      </c>
      <c r="K1015" s="78" t="s">
        <v>2366</v>
      </c>
      <c r="L1015" s="78" t="s">
        <v>1791</v>
      </c>
      <c r="M1015" s="78" t="s">
        <v>1791</v>
      </c>
      <c r="N1015" s="78" t="s">
        <v>1791</v>
      </c>
      <c r="O1015" s="78" t="s">
        <v>2292</v>
      </c>
      <c r="P1015" s="82">
        <v>12</v>
      </c>
      <c r="Q1015" s="78" t="s">
        <v>2293</v>
      </c>
      <c r="R1015" s="82">
        <v>1</v>
      </c>
      <c r="S1015" s="82">
        <v>1</v>
      </c>
      <c r="T1015" s="82">
        <v>1</v>
      </c>
      <c r="U1015" s="82">
        <v>1</v>
      </c>
      <c r="V1015" s="82">
        <v>1</v>
      </c>
      <c r="W1015" s="82">
        <v>1</v>
      </c>
      <c r="X1015" s="82">
        <v>1</v>
      </c>
      <c r="Y1015" s="82">
        <v>1</v>
      </c>
      <c r="Z1015" s="82">
        <v>1</v>
      </c>
      <c r="AA1015" s="82">
        <v>1</v>
      </c>
      <c r="AB1015" s="82">
        <v>1</v>
      </c>
      <c r="AC1015" s="82">
        <v>1</v>
      </c>
      <c r="AD1015" s="85" t="str">
        <f>IF(A1015&lt;&gt;"",IF(D1015="DIRECCIÓN_DE_TRANSFERENCIAS","280 0031",VLOOKUP(C1015,NIVELES!$A$14:$B$105,2,0)),"")</f>
        <v>280 2230</v>
      </c>
      <c r="AE1015" s="86" t="s">
        <v>322</v>
      </c>
      <c r="AF1015" s="86" t="s">
        <v>369</v>
      </c>
      <c r="AG1015" s="79" t="str">
        <f>+IF(AF1015&lt;&gt;"",VLOOKUP(AF1015,NIVELES!$A$666:$B$673,2,0),"")</f>
        <v>ADMINISTRACIÓN_CENTRAL</v>
      </c>
      <c r="AH1015" s="78" t="s">
        <v>322</v>
      </c>
      <c r="AI1015" s="79" t="str">
        <f>IF(AH1015&lt;&gt;"",VLOOKUP(CONCATENATE(AG1015,AH1015),NIVELES!$B$676:$C$745,2,0),"")</f>
        <v>Administración De La Gestión Administrativa Financiera</v>
      </c>
      <c r="AJ1015" s="78" t="s">
        <v>517</v>
      </c>
      <c r="AK1015" s="79" t="str">
        <f>+IF(AJ1015&lt;&gt;"",VLOOKUP(AJ1015,NIVELES!$A$816:$B$892,2,0),"")</f>
        <v>NO APLICA</v>
      </c>
      <c r="AL1015" s="78" t="s">
        <v>553</v>
      </c>
      <c r="AM1015" s="78">
        <v>510203</v>
      </c>
      <c r="AN1015" s="79" t="str">
        <f>IF(AM1015&lt;&gt;"",+VLOOKUP(AM1015,NIVELES!$A$1652:$B$2466,2,0),"")</f>
        <v>Decimotercer Sueldo</v>
      </c>
      <c r="AO1015" s="87">
        <v>31679.08</v>
      </c>
      <c r="AP1015" s="88">
        <v>0</v>
      </c>
      <c r="AQ1015" s="88">
        <v>1409.84</v>
      </c>
      <c r="AR1015" s="88">
        <v>0</v>
      </c>
      <c r="AS1015" s="88">
        <v>0</v>
      </c>
      <c r="AT1015" s="88">
        <v>0</v>
      </c>
      <c r="AU1015" s="88">
        <v>0</v>
      </c>
      <c r="AV1015" s="88">
        <v>0</v>
      </c>
      <c r="AW1015" s="88">
        <v>0</v>
      </c>
      <c r="AX1015" s="88">
        <v>0</v>
      </c>
      <c r="AY1015" s="88">
        <v>0</v>
      </c>
      <c r="AZ1015" s="88">
        <v>0</v>
      </c>
      <c r="BA1015" s="88">
        <v>30269.24</v>
      </c>
      <c r="BB1015" s="89">
        <f t="shared" si="59"/>
        <v>31679.08</v>
      </c>
      <c r="BC1015" s="90" t="str">
        <f t="shared" si="58"/>
        <v>OK</v>
      </c>
      <c r="BD1015" s="91" t="str">
        <f t="shared" si="60"/>
        <v xml:space="preserve">                  </v>
      </c>
      <c r="BE1015" s="92">
        <f t="shared" si="61"/>
        <v>12</v>
      </c>
    </row>
    <row r="1016" spans="1:57" s="74" customFormat="1" ht="50.1" customHeight="1" x14ac:dyDescent="0.2">
      <c r="A1016" s="78" t="s">
        <v>55</v>
      </c>
      <c r="B1016" s="78" t="s">
        <v>56</v>
      </c>
      <c r="C1016" s="78" t="s">
        <v>1030</v>
      </c>
      <c r="D1016" s="78" t="s">
        <v>575</v>
      </c>
      <c r="E1016" s="79" t="str">
        <f>+IF(C1016&lt;&gt;"",VLOOKUP(MID(C1016,18,5),NIVELES!$A$133:$B$213,2,0),"")</f>
        <v>PICHINCHA</v>
      </c>
      <c r="F1016" s="80" t="s">
        <v>147</v>
      </c>
      <c r="G1016" s="81" t="str">
        <f>+IF(F1016&lt;&gt;"",VLOOKUP(F1016,NIVELES!$A$246:$C$464,3,0),"")</f>
        <v xml:space="preserve"> </v>
      </c>
      <c r="H1016" s="82" t="s">
        <v>1023</v>
      </c>
      <c r="I1016" s="78" t="s">
        <v>2364</v>
      </c>
      <c r="J1016" s="78" t="s">
        <v>2365</v>
      </c>
      <c r="K1016" s="78" t="s">
        <v>2366</v>
      </c>
      <c r="L1016" s="78" t="s">
        <v>1791</v>
      </c>
      <c r="M1016" s="78" t="s">
        <v>1791</v>
      </c>
      <c r="N1016" s="78" t="s">
        <v>1791</v>
      </c>
      <c r="O1016" s="78" t="s">
        <v>2292</v>
      </c>
      <c r="P1016" s="82">
        <v>12</v>
      </c>
      <c r="Q1016" s="78" t="s">
        <v>2293</v>
      </c>
      <c r="R1016" s="82">
        <v>1</v>
      </c>
      <c r="S1016" s="82">
        <v>1</v>
      </c>
      <c r="T1016" s="82">
        <v>1</v>
      </c>
      <c r="U1016" s="82">
        <v>1</v>
      </c>
      <c r="V1016" s="82">
        <v>1</v>
      </c>
      <c r="W1016" s="82">
        <v>1</v>
      </c>
      <c r="X1016" s="82">
        <v>1</v>
      </c>
      <c r="Y1016" s="82">
        <v>1</v>
      </c>
      <c r="Z1016" s="82">
        <v>1</v>
      </c>
      <c r="AA1016" s="82">
        <v>1</v>
      </c>
      <c r="AB1016" s="82">
        <v>1</v>
      </c>
      <c r="AC1016" s="82">
        <v>1</v>
      </c>
      <c r="AD1016" s="85" t="str">
        <f>IF(A1016&lt;&gt;"",IF(D1016="DIRECCIÓN_DE_TRANSFERENCIAS","280 0031",VLOOKUP(C1016,NIVELES!$A$14:$B$105,2,0)),"")</f>
        <v>280 2230</v>
      </c>
      <c r="AE1016" s="86" t="s">
        <v>322</v>
      </c>
      <c r="AF1016" s="86" t="s">
        <v>369</v>
      </c>
      <c r="AG1016" s="79" t="str">
        <f>+IF(AF1016&lt;&gt;"",VLOOKUP(AF1016,NIVELES!$A$666:$B$673,2,0),"")</f>
        <v>ADMINISTRACIÓN_CENTRAL</v>
      </c>
      <c r="AH1016" s="78" t="s">
        <v>322</v>
      </c>
      <c r="AI1016" s="79" t="str">
        <f>IF(AH1016&lt;&gt;"",VLOOKUP(CONCATENATE(AG1016,AH1016),NIVELES!$B$676:$C$745,2,0),"")</f>
        <v>Administración De La Gestión Administrativa Financiera</v>
      </c>
      <c r="AJ1016" s="78" t="s">
        <v>517</v>
      </c>
      <c r="AK1016" s="79" t="str">
        <f>+IF(AJ1016&lt;&gt;"",VLOOKUP(AJ1016,NIVELES!$A$816:$B$892,2,0),"")</f>
        <v>NO APLICA</v>
      </c>
      <c r="AL1016" s="78" t="s">
        <v>553</v>
      </c>
      <c r="AM1016" s="78">
        <v>510204</v>
      </c>
      <c r="AN1016" s="79" t="str">
        <f>IF(AM1016&lt;&gt;"",+VLOOKUP(AM1016,NIVELES!$A$1652:$B$2466,2,0),"")</f>
        <v>Decimocuarto Sueldo</v>
      </c>
      <c r="AO1016" s="87">
        <v>13363.17</v>
      </c>
      <c r="AP1016" s="88">
        <v>0</v>
      </c>
      <c r="AQ1016" s="88">
        <v>558.11</v>
      </c>
      <c r="AR1016" s="88">
        <v>0</v>
      </c>
      <c r="AS1016" s="88">
        <v>0</v>
      </c>
      <c r="AT1016" s="88">
        <v>0</v>
      </c>
      <c r="AU1016" s="88">
        <v>0</v>
      </c>
      <c r="AV1016" s="88">
        <v>0</v>
      </c>
      <c r="AW1016" s="88">
        <v>12805.06</v>
      </c>
      <c r="AX1016" s="88">
        <v>0</v>
      </c>
      <c r="AY1016" s="88">
        <v>0</v>
      </c>
      <c r="AZ1016" s="88">
        <v>0</v>
      </c>
      <c r="BA1016" s="88">
        <v>0</v>
      </c>
      <c r="BB1016" s="89">
        <f t="shared" si="59"/>
        <v>13363.17</v>
      </c>
      <c r="BC1016" s="90" t="str">
        <f t="shared" si="58"/>
        <v>OK</v>
      </c>
      <c r="BD1016" s="91" t="str">
        <f t="shared" si="60"/>
        <v xml:space="preserve">                  </v>
      </c>
      <c r="BE1016" s="92">
        <f t="shared" si="61"/>
        <v>12</v>
      </c>
    </row>
    <row r="1017" spans="1:57" s="74" customFormat="1" ht="50.1" customHeight="1" x14ac:dyDescent="0.2">
      <c r="A1017" s="78" t="s">
        <v>55</v>
      </c>
      <c r="B1017" s="78" t="s">
        <v>56</v>
      </c>
      <c r="C1017" s="78" t="s">
        <v>1030</v>
      </c>
      <c r="D1017" s="78" t="s">
        <v>575</v>
      </c>
      <c r="E1017" s="79" t="str">
        <f>+IF(C1017&lt;&gt;"",VLOOKUP(MID(C1017,18,5),NIVELES!$A$133:$B$213,2,0),"")</f>
        <v>PICHINCHA</v>
      </c>
      <c r="F1017" s="80" t="s">
        <v>147</v>
      </c>
      <c r="G1017" s="81" t="str">
        <f>+IF(F1017&lt;&gt;"",VLOOKUP(F1017,NIVELES!$A$246:$C$464,3,0),"")</f>
        <v xml:space="preserve"> </v>
      </c>
      <c r="H1017" s="82" t="s">
        <v>1023</v>
      </c>
      <c r="I1017" s="78" t="s">
        <v>2364</v>
      </c>
      <c r="J1017" s="78" t="s">
        <v>2365</v>
      </c>
      <c r="K1017" s="78" t="s">
        <v>2366</v>
      </c>
      <c r="L1017" s="78" t="s">
        <v>1791</v>
      </c>
      <c r="M1017" s="78" t="s">
        <v>1791</v>
      </c>
      <c r="N1017" s="78" t="s">
        <v>1791</v>
      </c>
      <c r="O1017" s="78" t="s">
        <v>2292</v>
      </c>
      <c r="P1017" s="82">
        <v>12</v>
      </c>
      <c r="Q1017" s="78" t="s">
        <v>2293</v>
      </c>
      <c r="R1017" s="82">
        <v>1</v>
      </c>
      <c r="S1017" s="82">
        <v>1</v>
      </c>
      <c r="T1017" s="82">
        <v>1</v>
      </c>
      <c r="U1017" s="82">
        <v>1</v>
      </c>
      <c r="V1017" s="82">
        <v>1</v>
      </c>
      <c r="W1017" s="82">
        <v>1</v>
      </c>
      <c r="X1017" s="82">
        <v>1</v>
      </c>
      <c r="Y1017" s="82">
        <v>1</v>
      </c>
      <c r="Z1017" s="82">
        <v>1</v>
      </c>
      <c r="AA1017" s="82">
        <v>1</v>
      </c>
      <c r="AB1017" s="82">
        <v>1</v>
      </c>
      <c r="AC1017" s="82">
        <v>1</v>
      </c>
      <c r="AD1017" s="85" t="str">
        <f>IF(A1017&lt;&gt;"",IF(D1017="DIRECCIÓN_DE_TRANSFERENCIAS","280 0031",VLOOKUP(C1017,NIVELES!$A$14:$B$105,2,0)),"")</f>
        <v>280 2230</v>
      </c>
      <c r="AE1017" s="86" t="s">
        <v>322</v>
      </c>
      <c r="AF1017" s="86" t="s">
        <v>369</v>
      </c>
      <c r="AG1017" s="79" t="str">
        <f>+IF(AF1017&lt;&gt;"",VLOOKUP(AF1017,NIVELES!$A$666:$B$673,2,0),"")</f>
        <v>ADMINISTRACIÓN_CENTRAL</v>
      </c>
      <c r="AH1017" s="78" t="s">
        <v>322</v>
      </c>
      <c r="AI1017" s="79" t="str">
        <f>IF(AH1017&lt;&gt;"",VLOOKUP(CONCATENATE(AG1017,AH1017),NIVELES!$B$676:$C$745,2,0),"")</f>
        <v>Administración De La Gestión Administrativa Financiera</v>
      </c>
      <c r="AJ1017" s="78" t="s">
        <v>517</v>
      </c>
      <c r="AK1017" s="79" t="str">
        <f>+IF(AJ1017&lt;&gt;"",VLOOKUP(AJ1017,NIVELES!$A$816:$B$892,2,0),"")</f>
        <v>NO APLICA</v>
      </c>
      <c r="AL1017" s="78" t="s">
        <v>553</v>
      </c>
      <c r="AM1017" s="78">
        <v>510304</v>
      </c>
      <c r="AN1017" s="79" t="str">
        <f>IF(AM1017&lt;&gt;"",+VLOOKUP(AM1017,NIVELES!$A$1652:$B$2466,2,0),"")</f>
        <v>Compensación por Transporte</v>
      </c>
      <c r="AO1017" s="87">
        <v>720</v>
      </c>
      <c r="AP1017" s="88">
        <v>0</v>
      </c>
      <c r="AQ1017" s="88">
        <v>66</v>
      </c>
      <c r="AR1017" s="88">
        <v>0</v>
      </c>
      <c r="AS1017" s="88">
        <v>0</v>
      </c>
      <c r="AT1017" s="88">
        <v>0</v>
      </c>
      <c r="AU1017" s="88">
        <v>0</v>
      </c>
      <c r="AV1017" s="88">
        <v>0</v>
      </c>
      <c r="AW1017" s="88">
        <v>0</v>
      </c>
      <c r="AX1017" s="88">
        <v>0</v>
      </c>
      <c r="AY1017" s="88">
        <v>0</v>
      </c>
      <c r="AZ1017" s="88">
        <v>0</v>
      </c>
      <c r="BA1017" s="88">
        <v>654</v>
      </c>
      <c r="BB1017" s="89">
        <f t="shared" si="59"/>
        <v>720</v>
      </c>
      <c r="BC1017" s="90" t="str">
        <f t="shared" si="58"/>
        <v>OK</v>
      </c>
      <c r="BD1017" s="91" t="str">
        <f t="shared" si="60"/>
        <v xml:space="preserve">                  </v>
      </c>
      <c r="BE1017" s="92">
        <f t="shared" si="61"/>
        <v>12</v>
      </c>
    </row>
    <row r="1018" spans="1:57" s="74" customFormat="1" ht="50.1" customHeight="1" x14ac:dyDescent="0.2">
      <c r="A1018" s="78" t="s">
        <v>55</v>
      </c>
      <c r="B1018" s="78" t="s">
        <v>56</v>
      </c>
      <c r="C1018" s="78" t="s">
        <v>1030</v>
      </c>
      <c r="D1018" s="78" t="s">
        <v>575</v>
      </c>
      <c r="E1018" s="79" t="str">
        <f>+IF(C1018&lt;&gt;"",VLOOKUP(MID(C1018,18,5),NIVELES!$A$133:$B$213,2,0),"")</f>
        <v>PICHINCHA</v>
      </c>
      <c r="F1018" s="80" t="s">
        <v>147</v>
      </c>
      <c r="G1018" s="81" t="str">
        <f>+IF(F1018&lt;&gt;"",VLOOKUP(F1018,NIVELES!$A$246:$C$464,3,0),"")</f>
        <v xml:space="preserve"> </v>
      </c>
      <c r="H1018" s="82" t="s">
        <v>1023</v>
      </c>
      <c r="I1018" s="78" t="s">
        <v>2364</v>
      </c>
      <c r="J1018" s="78" t="s">
        <v>2365</v>
      </c>
      <c r="K1018" s="78" t="s">
        <v>2366</v>
      </c>
      <c r="L1018" s="78" t="s">
        <v>1791</v>
      </c>
      <c r="M1018" s="78" t="s">
        <v>1791</v>
      </c>
      <c r="N1018" s="78" t="s">
        <v>1791</v>
      </c>
      <c r="O1018" s="78" t="s">
        <v>2292</v>
      </c>
      <c r="P1018" s="82">
        <v>12</v>
      </c>
      <c r="Q1018" s="78" t="s">
        <v>2293</v>
      </c>
      <c r="R1018" s="82">
        <v>1</v>
      </c>
      <c r="S1018" s="82">
        <v>1</v>
      </c>
      <c r="T1018" s="82">
        <v>1</v>
      </c>
      <c r="U1018" s="82">
        <v>1</v>
      </c>
      <c r="V1018" s="82">
        <v>1</v>
      </c>
      <c r="W1018" s="82">
        <v>1</v>
      </c>
      <c r="X1018" s="82">
        <v>1</v>
      </c>
      <c r="Y1018" s="82">
        <v>1</v>
      </c>
      <c r="Z1018" s="82">
        <v>1</v>
      </c>
      <c r="AA1018" s="82">
        <v>1</v>
      </c>
      <c r="AB1018" s="82">
        <v>1</v>
      </c>
      <c r="AC1018" s="82">
        <v>1</v>
      </c>
      <c r="AD1018" s="85" t="str">
        <f>IF(A1018&lt;&gt;"",IF(D1018="DIRECCIÓN_DE_TRANSFERENCIAS","280 0031",VLOOKUP(C1018,NIVELES!$A$14:$B$105,2,0)),"")</f>
        <v>280 2230</v>
      </c>
      <c r="AE1018" s="86" t="s">
        <v>322</v>
      </c>
      <c r="AF1018" s="86" t="s">
        <v>369</v>
      </c>
      <c r="AG1018" s="79" t="str">
        <f>+IF(AF1018&lt;&gt;"",VLOOKUP(AF1018,NIVELES!$A$666:$B$673,2,0),"")</f>
        <v>ADMINISTRACIÓN_CENTRAL</v>
      </c>
      <c r="AH1018" s="78" t="s">
        <v>322</v>
      </c>
      <c r="AI1018" s="79" t="str">
        <f>IF(AH1018&lt;&gt;"",VLOOKUP(CONCATENATE(AG1018,AH1018),NIVELES!$B$676:$C$745,2,0),"")</f>
        <v>Administración De La Gestión Administrativa Financiera</v>
      </c>
      <c r="AJ1018" s="78" t="s">
        <v>517</v>
      </c>
      <c r="AK1018" s="79" t="str">
        <f>+IF(AJ1018&lt;&gt;"",VLOOKUP(AJ1018,NIVELES!$A$816:$B$892,2,0),"")</f>
        <v>NO APLICA</v>
      </c>
      <c r="AL1018" s="78" t="s">
        <v>553</v>
      </c>
      <c r="AM1018" s="78">
        <v>510306</v>
      </c>
      <c r="AN1018" s="79" t="str">
        <f>IF(AM1018&lt;&gt;"",+VLOOKUP(AM1018,NIVELES!$A$1652:$B$2466,2,0),"")</f>
        <v>Alimentación</v>
      </c>
      <c r="AO1018" s="87">
        <v>5040</v>
      </c>
      <c r="AP1018" s="88">
        <v>0</v>
      </c>
      <c r="AQ1018" s="88">
        <v>462</v>
      </c>
      <c r="AR1018" s="88">
        <v>0</v>
      </c>
      <c r="AS1018" s="88">
        <v>0</v>
      </c>
      <c r="AT1018" s="88">
        <v>0</v>
      </c>
      <c r="AU1018" s="88">
        <v>0</v>
      </c>
      <c r="AV1018" s="88">
        <v>0</v>
      </c>
      <c r="AW1018" s="88">
        <v>0</v>
      </c>
      <c r="AX1018" s="88">
        <v>0</v>
      </c>
      <c r="AY1018" s="88">
        <v>0</v>
      </c>
      <c r="AZ1018" s="88">
        <v>0</v>
      </c>
      <c r="BA1018" s="88">
        <v>4578</v>
      </c>
      <c r="BB1018" s="89">
        <f t="shared" si="59"/>
        <v>5040</v>
      </c>
      <c r="BC1018" s="90" t="str">
        <f t="shared" si="58"/>
        <v>OK</v>
      </c>
      <c r="BD1018" s="91" t="str">
        <f t="shared" si="60"/>
        <v xml:space="preserve">                  </v>
      </c>
      <c r="BE1018" s="92">
        <f t="shared" si="61"/>
        <v>12</v>
      </c>
    </row>
    <row r="1019" spans="1:57" s="74" customFormat="1" ht="50.1" customHeight="1" x14ac:dyDescent="0.2">
      <c r="A1019" s="78" t="s">
        <v>55</v>
      </c>
      <c r="B1019" s="78" t="s">
        <v>56</v>
      </c>
      <c r="C1019" s="78" t="s">
        <v>1030</v>
      </c>
      <c r="D1019" s="78" t="s">
        <v>575</v>
      </c>
      <c r="E1019" s="79" t="str">
        <f>+IF(C1019&lt;&gt;"",VLOOKUP(MID(C1019,18,5),NIVELES!$A$133:$B$213,2,0),"")</f>
        <v>PICHINCHA</v>
      </c>
      <c r="F1019" s="80" t="s">
        <v>147</v>
      </c>
      <c r="G1019" s="81" t="str">
        <f>+IF(F1019&lt;&gt;"",VLOOKUP(F1019,NIVELES!$A$246:$C$464,3,0),"")</f>
        <v xml:space="preserve"> </v>
      </c>
      <c r="H1019" s="82" t="s">
        <v>1023</v>
      </c>
      <c r="I1019" s="78" t="s">
        <v>2364</v>
      </c>
      <c r="J1019" s="78" t="s">
        <v>2365</v>
      </c>
      <c r="K1019" s="78" t="s">
        <v>2366</v>
      </c>
      <c r="L1019" s="78" t="s">
        <v>1791</v>
      </c>
      <c r="M1019" s="78" t="s">
        <v>1791</v>
      </c>
      <c r="N1019" s="78" t="s">
        <v>1791</v>
      </c>
      <c r="O1019" s="78" t="s">
        <v>2292</v>
      </c>
      <c r="P1019" s="82">
        <v>12</v>
      </c>
      <c r="Q1019" s="78" t="s">
        <v>2293</v>
      </c>
      <c r="R1019" s="82">
        <v>1</v>
      </c>
      <c r="S1019" s="82">
        <v>1</v>
      </c>
      <c r="T1019" s="82">
        <v>1</v>
      </c>
      <c r="U1019" s="82">
        <v>1</v>
      </c>
      <c r="V1019" s="82">
        <v>1</v>
      </c>
      <c r="W1019" s="82">
        <v>1</v>
      </c>
      <c r="X1019" s="82">
        <v>1</v>
      </c>
      <c r="Y1019" s="82">
        <v>1</v>
      </c>
      <c r="Z1019" s="82">
        <v>1</v>
      </c>
      <c r="AA1019" s="82">
        <v>1</v>
      </c>
      <c r="AB1019" s="82">
        <v>1</v>
      </c>
      <c r="AC1019" s="82">
        <v>1</v>
      </c>
      <c r="AD1019" s="85" t="str">
        <f>IF(A1019&lt;&gt;"",IF(D1019="DIRECCIÓN_DE_TRANSFERENCIAS","280 0031",VLOOKUP(C1019,NIVELES!$A$14:$B$105,2,0)),"")</f>
        <v>280 2230</v>
      </c>
      <c r="AE1019" s="86" t="s">
        <v>322</v>
      </c>
      <c r="AF1019" s="86" t="s">
        <v>369</v>
      </c>
      <c r="AG1019" s="79" t="str">
        <f>+IF(AF1019&lt;&gt;"",VLOOKUP(AF1019,NIVELES!$A$666:$B$673,2,0),"")</f>
        <v>ADMINISTRACIÓN_CENTRAL</v>
      </c>
      <c r="AH1019" s="78" t="s">
        <v>322</v>
      </c>
      <c r="AI1019" s="79" t="str">
        <f>IF(AH1019&lt;&gt;"",VLOOKUP(CONCATENATE(AG1019,AH1019),NIVELES!$B$676:$C$745,2,0),"")</f>
        <v>Administración De La Gestión Administrativa Financiera</v>
      </c>
      <c r="AJ1019" s="78" t="s">
        <v>517</v>
      </c>
      <c r="AK1019" s="79" t="str">
        <f>+IF(AJ1019&lt;&gt;"",VLOOKUP(AJ1019,NIVELES!$A$816:$B$892,2,0),"")</f>
        <v>NO APLICA</v>
      </c>
      <c r="AL1019" s="78" t="s">
        <v>553</v>
      </c>
      <c r="AM1019" s="78">
        <v>510401</v>
      </c>
      <c r="AN1019" s="79" t="str">
        <f>IF(AM1019&lt;&gt;"",+VLOOKUP(AM1019,NIVELES!$A$1652:$B$2466,2,0),"")</f>
        <v>Por Cargas Familiares</v>
      </c>
      <c r="AO1019" s="87">
        <v>312.93</v>
      </c>
      <c r="AP1019" s="88">
        <v>0</v>
      </c>
      <c r="AQ1019" s="88">
        <v>23.64</v>
      </c>
      <c r="AR1019" s="88">
        <v>0</v>
      </c>
      <c r="AS1019" s="88">
        <v>0</v>
      </c>
      <c r="AT1019" s="88">
        <v>0</v>
      </c>
      <c r="AU1019" s="88">
        <v>0</v>
      </c>
      <c r="AV1019" s="88">
        <v>0</v>
      </c>
      <c r="AW1019" s="88">
        <v>0</v>
      </c>
      <c r="AX1019" s="88">
        <v>0</v>
      </c>
      <c r="AY1019" s="88">
        <v>0</v>
      </c>
      <c r="AZ1019" s="88">
        <v>0</v>
      </c>
      <c r="BA1019" s="88">
        <v>289.29000000000002</v>
      </c>
      <c r="BB1019" s="89">
        <f t="shared" si="59"/>
        <v>312.93</v>
      </c>
      <c r="BC1019" s="90" t="str">
        <f t="shared" si="58"/>
        <v>OK</v>
      </c>
      <c r="BD1019" s="91" t="str">
        <f t="shared" si="60"/>
        <v xml:space="preserve">                  </v>
      </c>
      <c r="BE1019" s="92">
        <f t="shared" si="61"/>
        <v>12</v>
      </c>
    </row>
    <row r="1020" spans="1:57" s="74" customFormat="1" ht="50.1" customHeight="1" x14ac:dyDescent="0.2">
      <c r="A1020" s="78" t="s">
        <v>55</v>
      </c>
      <c r="B1020" s="78" t="s">
        <v>56</v>
      </c>
      <c r="C1020" s="78" t="s">
        <v>1030</v>
      </c>
      <c r="D1020" s="78" t="s">
        <v>575</v>
      </c>
      <c r="E1020" s="79" t="str">
        <f>+IF(C1020&lt;&gt;"",VLOOKUP(MID(C1020,18,5),NIVELES!$A$133:$B$213,2,0),"")</f>
        <v>PICHINCHA</v>
      </c>
      <c r="F1020" s="80" t="s">
        <v>147</v>
      </c>
      <c r="G1020" s="81" t="str">
        <f>+IF(F1020&lt;&gt;"",VLOOKUP(F1020,NIVELES!$A$246:$C$464,3,0),"")</f>
        <v xml:space="preserve"> </v>
      </c>
      <c r="H1020" s="82" t="s">
        <v>1023</v>
      </c>
      <c r="I1020" s="78" t="s">
        <v>2364</v>
      </c>
      <c r="J1020" s="78" t="s">
        <v>2365</v>
      </c>
      <c r="K1020" s="78" t="s">
        <v>2366</v>
      </c>
      <c r="L1020" s="78" t="s">
        <v>1791</v>
      </c>
      <c r="M1020" s="78" t="s">
        <v>1791</v>
      </c>
      <c r="N1020" s="78" t="s">
        <v>1791</v>
      </c>
      <c r="O1020" s="78" t="s">
        <v>2292</v>
      </c>
      <c r="P1020" s="82">
        <v>12</v>
      </c>
      <c r="Q1020" s="78" t="s">
        <v>2293</v>
      </c>
      <c r="R1020" s="82">
        <v>1</v>
      </c>
      <c r="S1020" s="82">
        <v>1</v>
      </c>
      <c r="T1020" s="82">
        <v>1</v>
      </c>
      <c r="U1020" s="82">
        <v>1</v>
      </c>
      <c r="V1020" s="82">
        <v>1</v>
      </c>
      <c r="W1020" s="82">
        <v>1</v>
      </c>
      <c r="X1020" s="82">
        <v>1</v>
      </c>
      <c r="Y1020" s="82">
        <v>1</v>
      </c>
      <c r="Z1020" s="82">
        <v>1</v>
      </c>
      <c r="AA1020" s="82">
        <v>1</v>
      </c>
      <c r="AB1020" s="82">
        <v>1</v>
      </c>
      <c r="AC1020" s="82">
        <v>1</v>
      </c>
      <c r="AD1020" s="85" t="str">
        <f>IF(A1020&lt;&gt;"",IF(D1020="DIRECCIÓN_DE_TRANSFERENCIAS","280 0031",VLOOKUP(C1020,NIVELES!$A$14:$B$105,2,0)),"")</f>
        <v>280 2230</v>
      </c>
      <c r="AE1020" s="86" t="s">
        <v>322</v>
      </c>
      <c r="AF1020" s="86" t="s">
        <v>369</v>
      </c>
      <c r="AG1020" s="79" t="str">
        <f>+IF(AF1020&lt;&gt;"",VLOOKUP(AF1020,NIVELES!$A$666:$B$673,2,0),"")</f>
        <v>ADMINISTRACIÓN_CENTRAL</v>
      </c>
      <c r="AH1020" s="78" t="s">
        <v>322</v>
      </c>
      <c r="AI1020" s="79" t="str">
        <f>IF(AH1020&lt;&gt;"",VLOOKUP(CONCATENATE(AG1020,AH1020),NIVELES!$B$676:$C$745,2,0),"")</f>
        <v>Administración De La Gestión Administrativa Financiera</v>
      </c>
      <c r="AJ1020" s="78" t="s">
        <v>517</v>
      </c>
      <c r="AK1020" s="79" t="str">
        <f>+IF(AJ1020&lt;&gt;"",VLOOKUP(AJ1020,NIVELES!$A$816:$B$892,2,0),"")</f>
        <v>NO APLICA</v>
      </c>
      <c r="AL1020" s="78" t="s">
        <v>553</v>
      </c>
      <c r="AM1020" s="78">
        <v>510408</v>
      </c>
      <c r="AN1020" s="79" t="str">
        <f>IF(AM1020&lt;&gt;"",+VLOOKUP(AM1020,NIVELES!$A$1652:$B$2466,2,0),"")</f>
        <v>Subsidio de Antigüedad</v>
      </c>
      <c r="AO1020" s="87">
        <v>801.09</v>
      </c>
      <c r="AP1020" s="88">
        <v>0</v>
      </c>
      <c r="AQ1020" s="88">
        <v>58.14</v>
      </c>
      <c r="AR1020" s="88">
        <v>0</v>
      </c>
      <c r="AS1020" s="88">
        <v>0</v>
      </c>
      <c r="AT1020" s="88">
        <v>0</v>
      </c>
      <c r="AU1020" s="88">
        <v>0</v>
      </c>
      <c r="AV1020" s="88">
        <v>0</v>
      </c>
      <c r="AW1020" s="88">
        <v>0</v>
      </c>
      <c r="AX1020" s="88">
        <v>0</v>
      </c>
      <c r="AY1020" s="88">
        <v>0</v>
      </c>
      <c r="AZ1020" s="88">
        <v>0</v>
      </c>
      <c r="BA1020" s="88">
        <v>742.95</v>
      </c>
      <c r="BB1020" s="89">
        <f t="shared" si="59"/>
        <v>801.09</v>
      </c>
      <c r="BC1020" s="90" t="str">
        <f t="shared" si="58"/>
        <v>OK</v>
      </c>
      <c r="BD1020" s="91" t="str">
        <f t="shared" si="60"/>
        <v xml:space="preserve">                  </v>
      </c>
      <c r="BE1020" s="92">
        <f t="shared" si="61"/>
        <v>12</v>
      </c>
    </row>
    <row r="1021" spans="1:57" s="74" customFormat="1" ht="50.1" customHeight="1" x14ac:dyDescent="0.2">
      <c r="A1021" s="78" t="s">
        <v>55</v>
      </c>
      <c r="B1021" s="78" t="s">
        <v>56</v>
      </c>
      <c r="C1021" s="78" t="s">
        <v>1030</v>
      </c>
      <c r="D1021" s="78" t="s">
        <v>575</v>
      </c>
      <c r="E1021" s="79" t="str">
        <f>+IF(C1021&lt;&gt;"",VLOOKUP(MID(C1021,18,5),NIVELES!$A$133:$B$213,2,0),"")</f>
        <v>PICHINCHA</v>
      </c>
      <c r="F1021" s="80" t="s">
        <v>147</v>
      </c>
      <c r="G1021" s="81" t="str">
        <f>+IF(F1021&lt;&gt;"",VLOOKUP(F1021,NIVELES!$A$246:$C$464,3,0),"")</f>
        <v xml:space="preserve"> </v>
      </c>
      <c r="H1021" s="82" t="s">
        <v>1023</v>
      </c>
      <c r="I1021" s="78" t="s">
        <v>2364</v>
      </c>
      <c r="J1021" s="78" t="s">
        <v>2365</v>
      </c>
      <c r="K1021" s="78" t="s">
        <v>2366</v>
      </c>
      <c r="L1021" s="78" t="s">
        <v>1791</v>
      </c>
      <c r="M1021" s="78" t="s">
        <v>1791</v>
      </c>
      <c r="N1021" s="78" t="s">
        <v>1791</v>
      </c>
      <c r="O1021" s="78" t="s">
        <v>2292</v>
      </c>
      <c r="P1021" s="82">
        <v>12</v>
      </c>
      <c r="Q1021" s="78" t="s">
        <v>2293</v>
      </c>
      <c r="R1021" s="82">
        <v>1</v>
      </c>
      <c r="S1021" s="82">
        <v>1</v>
      </c>
      <c r="T1021" s="82">
        <v>1</v>
      </c>
      <c r="U1021" s="82">
        <v>1</v>
      </c>
      <c r="V1021" s="82">
        <v>1</v>
      </c>
      <c r="W1021" s="82">
        <v>1</v>
      </c>
      <c r="X1021" s="82">
        <v>1</v>
      </c>
      <c r="Y1021" s="82">
        <v>1</v>
      </c>
      <c r="Z1021" s="82">
        <v>1</v>
      </c>
      <c r="AA1021" s="82">
        <v>1</v>
      </c>
      <c r="AB1021" s="82">
        <v>1</v>
      </c>
      <c r="AC1021" s="82">
        <v>1</v>
      </c>
      <c r="AD1021" s="85" t="str">
        <f>IF(A1021&lt;&gt;"",IF(D1021="DIRECCIÓN_DE_TRANSFERENCIAS","280 0031",VLOOKUP(C1021,NIVELES!$A$14:$B$105,2,0)),"")</f>
        <v>280 2230</v>
      </c>
      <c r="AE1021" s="86" t="s">
        <v>322</v>
      </c>
      <c r="AF1021" s="86" t="s">
        <v>369</v>
      </c>
      <c r="AG1021" s="79" t="str">
        <f>+IF(AF1021&lt;&gt;"",VLOOKUP(AF1021,NIVELES!$A$666:$B$673,2,0),"")</f>
        <v>ADMINISTRACIÓN_CENTRAL</v>
      </c>
      <c r="AH1021" s="78" t="s">
        <v>322</v>
      </c>
      <c r="AI1021" s="79" t="str">
        <f>IF(AH1021&lt;&gt;"",VLOOKUP(CONCATENATE(AG1021,AH1021),NIVELES!$B$676:$C$745,2,0),"")</f>
        <v>Administración De La Gestión Administrativa Financiera</v>
      </c>
      <c r="AJ1021" s="78" t="s">
        <v>517</v>
      </c>
      <c r="AK1021" s="79" t="str">
        <f>+IF(AJ1021&lt;&gt;"",VLOOKUP(AJ1021,NIVELES!$A$816:$B$892,2,0),"")</f>
        <v>NO APLICA</v>
      </c>
      <c r="AL1021" s="78" t="s">
        <v>553</v>
      </c>
      <c r="AM1021" s="78">
        <v>510509</v>
      </c>
      <c r="AN1021" s="79" t="str">
        <f>IF(AM1021&lt;&gt;"",+VLOOKUP(AM1021,NIVELES!$A$1652:$B$2466,2,0),"")</f>
        <v>Horas Extraordinarias y Suplementarias</v>
      </c>
      <c r="AO1021" s="87">
        <v>0</v>
      </c>
      <c r="AP1021" s="88">
        <v>0</v>
      </c>
      <c r="AQ1021" s="88">
        <v>0</v>
      </c>
      <c r="AR1021" s="88">
        <v>0</v>
      </c>
      <c r="AS1021" s="88">
        <v>0</v>
      </c>
      <c r="AT1021" s="88">
        <v>0</v>
      </c>
      <c r="AU1021" s="88">
        <v>0</v>
      </c>
      <c r="AV1021" s="88">
        <v>0</v>
      </c>
      <c r="AW1021" s="88">
        <v>0</v>
      </c>
      <c r="AX1021" s="88">
        <v>0</v>
      </c>
      <c r="AY1021" s="88">
        <v>0</v>
      </c>
      <c r="AZ1021" s="88">
        <v>0</v>
      </c>
      <c r="BA1021" s="88">
        <v>0</v>
      </c>
      <c r="BB1021" s="89">
        <f t="shared" si="59"/>
        <v>0</v>
      </c>
      <c r="BC1021" s="90" t="str">
        <f t="shared" si="58"/>
        <v>OK</v>
      </c>
      <c r="BD1021" s="91" t="str">
        <f t="shared" si="60"/>
        <v xml:space="preserve">                  </v>
      </c>
      <c r="BE1021" s="92">
        <f t="shared" si="61"/>
        <v>12</v>
      </c>
    </row>
    <row r="1022" spans="1:57" s="74" customFormat="1" ht="50.1" customHeight="1" x14ac:dyDescent="0.2">
      <c r="A1022" s="78" t="s">
        <v>55</v>
      </c>
      <c r="B1022" s="78" t="s">
        <v>56</v>
      </c>
      <c r="C1022" s="78" t="s">
        <v>1030</v>
      </c>
      <c r="D1022" s="78" t="s">
        <v>575</v>
      </c>
      <c r="E1022" s="79" t="str">
        <f>+IF(C1022&lt;&gt;"",VLOOKUP(MID(C1022,18,5),NIVELES!$A$133:$B$213,2,0),"")</f>
        <v>PICHINCHA</v>
      </c>
      <c r="F1022" s="80" t="s">
        <v>147</v>
      </c>
      <c r="G1022" s="81" t="str">
        <f>+IF(F1022&lt;&gt;"",VLOOKUP(F1022,NIVELES!$A$246:$C$464,3,0),"")</f>
        <v xml:space="preserve"> </v>
      </c>
      <c r="H1022" s="82" t="s">
        <v>1023</v>
      </c>
      <c r="I1022" s="78" t="s">
        <v>2364</v>
      </c>
      <c r="J1022" s="78" t="s">
        <v>2365</v>
      </c>
      <c r="K1022" s="78" t="s">
        <v>2366</v>
      </c>
      <c r="L1022" s="78" t="s">
        <v>1791</v>
      </c>
      <c r="M1022" s="78" t="s">
        <v>1791</v>
      </c>
      <c r="N1022" s="78" t="s">
        <v>1791</v>
      </c>
      <c r="O1022" s="78" t="s">
        <v>2292</v>
      </c>
      <c r="P1022" s="82">
        <v>11</v>
      </c>
      <c r="Q1022" s="78" t="s">
        <v>2293</v>
      </c>
      <c r="R1022" s="82">
        <v>1</v>
      </c>
      <c r="S1022" s="82">
        <v>1</v>
      </c>
      <c r="T1022" s="82">
        <v>1</v>
      </c>
      <c r="U1022" s="82">
        <v>1</v>
      </c>
      <c r="V1022" s="82">
        <v>1</v>
      </c>
      <c r="W1022" s="82">
        <v>1</v>
      </c>
      <c r="X1022" s="82">
        <v>1</v>
      </c>
      <c r="Y1022" s="82">
        <v>1</v>
      </c>
      <c r="Z1022" s="82">
        <v>1</v>
      </c>
      <c r="AA1022" s="82">
        <v>1</v>
      </c>
      <c r="AB1022" s="82">
        <v>1</v>
      </c>
      <c r="AC1022" s="82">
        <v>0</v>
      </c>
      <c r="AD1022" s="85" t="str">
        <f>IF(A1022&lt;&gt;"",IF(D1022="DIRECCIÓN_DE_TRANSFERENCIAS","280 0031",VLOOKUP(C1022,NIVELES!$A$14:$B$105,2,0)),"")</f>
        <v>280 2230</v>
      </c>
      <c r="AE1022" s="86" t="s">
        <v>322</v>
      </c>
      <c r="AF1022" s="86" t="s">
        <v>369</v>
      </c>
      <c r="AG1022" s="79" t="str">
        <f>+IF(AF1022&lt;&gt;"",VLOOKUP(AF1022,NIVELES!$A$666:$B$673,2,0),"")</f>
        <v>ADMINISTRACIÓN_CENTRAL</v>
      </c>
      <c r="AH1022" s="78" t="s">
        <v>322</v>
      </c>
      <c r="AI1022" s="79" t="str">
        <f>IF(AH1022&lt;&gt;"",VLOOKUP(CONCATENATE(AG1022,AH1022),NIVELES!$B$676:$C$745,2,0),"")</f>
        <v>Administración De La Gestión Administrativa Financiera</v>
      </c>
      <c r="AJ1022" s="78" t="s">
        <v>517</v>
      </c>
      <c r="AK1022" s="79" t="str">
        <f>+IF(AJ1022&lt;&gt;"",VLOOKUP(AJ1022,NIVELES!$A$816:$B$892,2,0),"")</f>
        <v>NO APLICA</v>
      </c>
      <c r="AL1022" s="78" t="s">
        <v>553</v>
      </c>
      <c r="AM1022" s="78">
        <v>510510</v>
      </c>
      <c r="AN1022" s="79" t="str">
        <f>IF(AM1022&lt;&gt;"",+VLOOKUP(AM1022,NIVELES!$A$1652:$B$2466,2,0),"")</f>
        <v>Servicios Personales por Contrato</v>
      </c>
      <c r="AO1022" s="87">
        <v>94435</v>
      </c>
      <c r="AP1022" s="88">
        <v>8585</v>
      </c>
      <c r="AQ1022" s="88">
        <v>7599</v>
      </c>
      <c r="AR1022" s="88">
        <v>8585</v>
      </c>
      <c r="AS1022" s="88">
        <v>8585</v>
      </c>
      <c r="AT1022" s="88">
        <v>8585</v>
      </c>
      <c r="AU1022" s="88">
        <v>8585</v>
      </c>
      <c r="AV1022" s="88">
        <v>8585</v>
      </c>
      <c r="AW1022" s="88">
        <v>8585</v>
      </c>
      <c r="AX1022" s="88">
        <v>8585</v>
      </c>
      <c r="AY1022" s="88">
        <v>8585</v>
      </c>
      <c r="AZ1022" s="88">
        <v>8585</v>
      </c>
      <c r="BA1022" s="88">
        <v>986</v>
      </c>
      <c r="BB1022" s="89">
        <f t="shared" si="59"/>
        <v>94435</v>
      </c>
      <c r="BC1022" s="90" t="str">
        <f t="shared" si="58"/>
        <v>OK</v>
      </c>
      <c r="BD1022" s="91" t="str">
        <f t="shared" si="60"/>
        <v xml:space="preserve">                  </v>
      </c>
      <c r="BE1022" s="92">
        <f t="shared" si="61"/>
        <v>11</v>
      </c>
    </row>
    <row r="1023" spans="1:57" s="74" customFormat="1" ht="50.1" customHeight="1" x14ac:dyDescent="0.2">
      <c r="A1023" s="78" t="s">
        <v>55</v>
      </c>
      <c r="B1023" s="78" t="s">
        <v>56</v>
      </c>
      <c r="C1023" s="78" t="s">
        <v>1030</v>
      </c>
      <c r="D1023" s="78" t="s">
        <v>575</v>
      </c>
      <c r="E1023" s="79" t="str">
        <f>+IF(C1023&lt;&gt;"",VLOOKUP(MID(C1023,18,5),NIVELES!$A$133:$B$213,2,0),"")</f>
        <v>PICHINCHA</v>
      </c>
      <c r="F1023" s="80" t="s">
        <v>147</v>
      </c>
      <c r="G1023" s="81" t="str">
        <f>+IF(F1023&lt;&gt;"",VLOOKUP(F1023,NIVELES!$A$246:$C$464,3,0),"")</f>
        <v xml:space="preserve"> </v>
      </c>
      <c r="H1023" s="82" t="s">
        <v>1023</v>
      </c>
      <c r="I1023" s="78" t="s">
        <v>2364</v>
      </c>
      <c r="J1023" s="78" t="s">
        <v>2365</v>
      </c>
      <c r="K1023" s="78" t="s">
        <v>2366</v>
      </c>
      <c r="L1023" s="78" t="s">
        <v>1791</v>
      </c>
      <c r="M1023" s="78" t="s">
        <v>1791</v>
      </c>
      <c r="N1023" s="78" t="s">
        <v>1791</v>
      </c>
      <c r="O1023" s="78" t="s">
        <v>2292</v>
      </c>
      <c r="P1023" s="82">
        <v>12</v>
      </c>
      <c r="Q1023" s="78" t="s">
        <v>2293</v>
      </c>
      <c r="R1023" s="82">
        <v>1</v>
      </c>
      <c r="S1023" s="82">
        <v>1</v>
      </c>
      <c r="T1023" s="82">
        <v>1</v>
      </c>
      <c r="U1023" s="82">
        <v>1</v>
      </c>
      <c r="V1023" s="82">
        <v>1</v>
      </c>
      <c r="W1023" s="82">
        <v>1</v>
      </c>
      <c r="X1023" s="82">
        <v>1</v>
      </c>
      <c r="Y1023" s="82">
        <v>1</v>
      </c>
      <c r="Z1023" s="82">
        <v>1</v>
      </c>
      <c r="AA1023" s="82">
        <v>1</v>
      </c>
      <c r="AB1023" s="82">
        <v>1</v>
      </c>
      <c r="AC1023" s="82">
        <v>1</v>
      </c>
      <c r="AD1023" s="85" t="str">
        <f>IF(A1023&lt;&gt;"",IF(D1023="DIRECCIÓN_DE_TRANSFERENCIAS","280 0031",VLOOKUP(C1023,NIVELES!$A$14:$B$105,2,0)),"")</f>
        <v>280 2230</v>
      </c>
      <c r="AE1023" s="86" t="s">
        <v>322</v>
      </c>
      <c r="AF1023" s="86" t="s">
        <v>369</v>
      </c>
      <c r="AG1023" s="79" t="str">
        <f>+IF(AF1023&lt;&gt;"",VLOOKUP(AF1023,NIVELES!$A$666:$B$673,2,0),"")</f>
        <v>ADMINISTRACIÓN_CENTRAL</v>
      </c>
      <c r="AH1023" s="78" t="s">
        <v>322</v>
      </c>
      <c r="AI1023" s="79" t="str">
        <f>IF(AH1023&lt;&gt;"",VLOOKUP(CONCATENATE(AG1023,AH1023),NIVELES!$B$676:$C$745,2,0),"")</f>
        <v>Administración De La Gestión Administrativa Financiera</v>
      </c>
      <c r="AJ1023" s="78" t="s">
        <v>517</v>
      </c>
      <c r="AK1023" s="79" t="str">
        <f>+IF(AJ1023&lt;&gt;"",VLOOKUP(AJ1023,NIVELES!$A$816:$B$892,2,0),"")</f>
        <v>NO APLICA</v>
      </c>
      <c r="AL1023" s="78" t="s">
        <v>553</v>
      </c>
      <c r="AM1023" s="78">
        <v>510512</v>
      </c>
      <c r="AN1023" s="79" t="str">
        <f>IF(AM1023&lt;&gt;"",+VLOOKUP(AM1023,NIVELES!$A$1652:$B$2466,2,0),"")</f>
        <v>Subrogación</v>
      </c>
      <c r="AO1023" s="87">
        <v>0</v>
      </c>
      <c r="AP1023" s="88">
        <v>0</v>
      </c>
      <c r="AQ1023" s="88">
        <v>0</v>
      </c>
      <c r="AR1023" s="88">
        <v>0</v>
      </c>
      <c r="AS1023" s="88">
        <v>0</v>
      </c>
      <c r="AT1023" s="88">
        <v>0</v>
      </c>
      <c r="AU1023" s="88">
        <v>0</v>
      </c>
      <c r="AV1023" s="88">
        <v>0</v>
      </c>
      <c r="AW1023" s="88">
        <v>0</v>
      </c>
      <c r="AX1023" s="88">
        <v>0</v>
      </c>
      <c r="AY1023" s="88">
        <v>0</v>
      </c>
      <c r="AZ1023" s="88">
        <v>0</v>
      </c>
      <c r="BA1023" s="88">
        <v>0</v>
      </c>
      <c r="BB1023" s="89">
        <f t="shared" si="59"/>
        <v>0</v>
      </c>
      <c r="BC1023" s="90" t="str">
        <f t="shared" si="58"/>
        <v>OK</v>
      </c>
      <c r="BD1023" s="91" t="str">
        <f t="shared" si="60"/>
        <v xml:space="preserve">                  </v>
      </c>
      <c r="BE1023" s="92">
        <f t="shared" si="61"/>
        <v>12</v>
      </c>
    </row>
    <row r="1024" spans="1:57" s="74" customFormat="1" ht="50.1" customHeight="1" x14ac:dyDescent="0.2">
      <c r="A1024" s="78" t="s">
        <v>55</v>
      </c>
      <c r="B1024" s="78" t="s">
        <v>56</v>
      </c>
      <c r="C1024" s="78" t="s">
        <v>1030</v>
      </c>
      <c r="D1024" s="78" t="s">
        <v>575</v>
      </c>
      <c r="E1024" s="79" t="str">
        <f>+IF(C1024&lt;&gt;"",VLOOKUP(MID(C1024,18,5),NIVELES!$A$133:$B$213,2,0),"")</f>
        <v>PICHINCHA</v>
      </c>
      <c r="F1024" s="80" t="s">
        <v>147</v>
      </c>
      <c r="G1024" s="81" t="str">
        <f>+IF(F1024&lt;&gt;"",VLOOKUP(F1024,NIVELES!$A$246:$C$464,3,0),"")</f>
        <v xml:space="preserve"> </v>
      </c>
      <c r="H1024" s="82" t="s">
        <v>1023</v>
      </c>
      <c r="I1024" s="78" t="s">
        <v>2364</v>
      </c>
      <c r="J1024" s="78" t="s">
        <v>2365</v>
      </c>
      <c r="K1024" s="78" t="s">
        <v>2366</v>
      </c>
      <c r="L1024" s="78" t="s">
        <v>1791</v>
      </c>
      <c r="M1024" s="78" t="s">
        <v>1791</v>
      </c>
      <c r="N1024" s="78" t="s">
        <v>1791</v>
      </c>
      <c r="O1024" s="78" t="s">
        <v>2292</v>
      </c>
      <c r="P1024" s="82">
        <v>12</v>
      </c>
      <c r="Q1024" s="78" t="s">
        <v>2293</v>
      </c>
      <c r="R1024" s="82">
        <v>1</v>
      </c>
      <c r="S1024" s="82">
        <v>1</v>
      </c>
      <c r="T1024" s="82">
        <v>1</v>
      </c>
      <c r="U1024" s="82">
        <v>1</v>
      </c>
      <c r="V1024" s="82">
        <v>1</v>
      </c>
      <c r="W1024" s="82">
        <v>1</v>
      </c>
      <c r="X1024" s="82">
        <v>1</v>
      </c>
      <c r="Y1024" s="82">
        <v>1</v>
      </c>
      <c r="Z1024" s="82">
        <v>1</v>
      </c>
      <c r="AA1024" s="82">
        <v>1</v>
      </c>
      <c r="AB1024" s="82">
        <v>1</v>
      </c>
      <c r="AC1024" s="82">
        <v>1</v>
      </c>
      <c r="AD1024" s="85" t="str">
        <f>IF(A1024&lt;&gt;"",IF(D1024="DIRECCIÓN_DE_TRANSFERENCIAS","280 0031",VLOOKUP(C1024,NIVELES!$A$14:$B$105,2,0)),"")</f>
        <v>280 2230</v>
      </c>
      <c r="AE1024" s="86" t="s">
        <v>322</v>
      </c>
      <c r="AF1024" s="86" t="s">
        <v>369</v>
      </c>
      <c r="AG1024" s="79" t="str">
        <f>+IF(AF1024&lt;&gt;"",VLOOKUP(AF1024,NIVELES!$A$666:$B$673,2,0),"")</f>
        <v>ADMINISTRACIÓN_CENTRAL</v>
      </c>
      <c r="AH1024" s="78" t="s">
        <v>322</v>
      </c>
      <c r="AI1024" s="79" t="str">
        <f>IF(AH1024&lt;&gt;"",VLOOKUP(CONCATENATE(AG1024,AH1024),NIVELES!$B$676:$C$745,2,0),"")</f>
        <v>Administración De La Gestión Administrativa Financiera</v>
      </c>
      <c r="AJ1024" s="78" t="s">
        <v>517</v>
      </c>
      <c r="AK1024" s="79" t="str">
        <f>+IF(AJ1024&lt;&gt;"",VLOOKUP(AJ1024,NIVELES!$A$816:$B$892,2,0),"")</f>
        <v>NO APLICA</v>
      </c>
      <c r="AL1024" s="78" t="s">
        <v>553</v>
      </c>
      <c r="AM1024" s="78">
        <v>510513</v>
      </c>
      <c r="AN1024" s="79" t="str">
        <f>IF(AM1024&lt;&gt;"",+VLOOKUP(AM1024,NIVELES!$A$1652:$B$2466,2,0),"")</f>
        <v>Encargos</v>
      </c>
      <c r="AO1024" s="87">
        <v>0</v>
      </c>
      <c r="AP1024" s="88">
        <v>0</v>
      </c>
      <c r="AQ1024" s="88">
        <v>0</v>
      </c>
      <c r="AR1024" s="88">
        <v>0</v>
      </c>
      <c r="AS1024" s="88">
        <v>0</v>
      </c>
      <c r="AT1024" s="88">
        <v>0</v>
      </c>
      <c r="AU1024" s="88">
        <v>0</v>
      </c>
      <c r="AV1024" s="88">
        <v>0</v>
      </c>
      <c r="AW1024" s="88">
        <v>0</v>
      </c>
      <c r="AX1024" s="88">
        <v>0</v>
      </c>
      <c r="AY1024" s="88">
        <v>0</v>
      </c>
      <c r="AZ1024" s="88">
        <v>0</v>
      </c>
      <c r="BA1024" s="88">
        <v>0</v>
      </c>
      <c r="BB1024" s="89">
        <f t="shared" si="59"/>
        <v>0</v>
      </c>
      <c r="BC1024" s="90" t="str">
        <f t="shared" si="58"/>
        <v>OK</v>
      </c>
      <c r="BD1024" s="91" t="str">
        <f t="shared" si="60"/>
        <v xml:space="preserve">                  </v>
      </c>
      <c r="BE1024" s="92">
        <f t="shared" si="61"/>
        <v>12</v>
      </c>
    </row>
    <row r="1025" spans="1:57" s="74" customFormat="1" ht="50.1" customHeight="1" x14ac:dyDescent="0.2">
      <c r="A1025" s="78" t="s">
        <v>55</v>
      </c>
      <c r="B1025" s="78" t="s">
        <v>56</v>
      </c>
      <c r="C1025" s="78" t="s">
        <v>1030</v>
      </c>
      <c r="D1025" s="78" t="s">
        <v>575</v>
      </c>
      <c r="E1025" s="79" t="str">
        <f>+IF(C1025&lt;&gt;"",VLOOKUP(MID(C1025,18,5),NIVELES!$A$133:$B$213,2,0),"")</f>
        <v>PICHINCHA</v>
      </c>
      <c r="F1025" s="80" t="s">
        <v>147</v>
      </c>
      <c r="G1025" s="81" t="str">
        <f>+IF(F1025&lt;&gt;"",VLOOKUP(F1025,NIVELES!$A$246:$C$464,3,0),"")</f>
        <v xml:space="preserve"> </v>
      </c>
      <c r="H1025" s="82" t="s">
        <v>1023</v>
      </c>
      <c r="I1025" s="78" t="s">
        <v>2364</v>
      </c>
      <c r="J1025" s="78" t="s">
        <v>2365</v>
      </c>
      <c r="K1025" s="78" t="s">
        <v>2366</v>
      </c>
      <c r="L1025" s="78" t="s">
        <v>1791</v>
      </c>
      <c r="M1025" s="78" t="s">
        <v>1791</v>
      </c>
      <c r="N1025" s="78" t="s">
        <v>1791</v>
      </c>
      <c r="O1025" s="78" t="s">
        <v>2292</v>
      </c>
      <c r="P1025" s="82">
        <v>12</v>
      </c>
      <c r="Q1025" s="78" t="s">
        <v>2293</v>
      </c>
      <c r="R1025" s="82">
        <v>1</v>
      </c>
      <c r="S1025" s="82">
        <v>1</v>
      </c>
      <c r="T1025" s="82">
        <v>1</v>
      </c>
      <c r="U1025" s="82">
        <v>1</v>
      </c>
      <c r="V1025" s="82">
        <v>1</v>
      </c>
      <c r="W1025" s="82">
        <v>1</v>
      </c>
      <c r="X1025" s="82">
        <v>1</v>
      </c>
      <c r="Y1025" s="82">
        <v>1</v>
      </c>
      <c r="Z1025" s="82">
        <v>1</v>
      </c>
      <c r="AA1025" s="82">
        <v>1</v>
      </c>
      <c r="AB1025" s="82">
        <v>1</v>
      </c>
      <c r="AC1025" s="82">
        <v>1</v>
      </c>
      <c r="AD1025" s="85" t="str">
        <f>IF(A1025&lt;&gt;"",IF(D1025="DIRECCIÓN_DE_TRANSFERENCIAS","280 0031",VLOOKUP(C1025,NIVELES!$A$14:$B$105,2,0)),"")</f>
        <v>280 2230</v>
      </c>
      <c r="AE1025" s="86" t="s">
        <v>322</v>
      </c>
      <c r="AF1025" s="86" t="s">
        <v>369</v>
      </c>
      <c r="AG1025" s="79" t="str">
        <f>+IF(AF1025&lt;&gt;"",VLOOKUP(AF1025,NIVELES!$A$666:$B$673,2,0),"")</f>
        <v>ADMINISTRACIÓN_CENTRAL</v>
      </c>
      <c r="AH1025" s="78" t="s">
        <v>322</v>
      </c>
      <c r="AI1025" s="79" t="str">
        <f>IF(AH1025&lt;&gt;"",VLOOKUP(CONCATENATE(AG1025,AH1025),NIVELES!$B$676:$C$745,2,0),"")</f>
        <v>Administración De La Gestión Administrativa Financiera</v>
      </c>
      <c r="AJ1025" s="78" t="s">
        <v>517</v>
      </c>
      <c r="AK1025" s="79" t="str">
        <f>+IF(AJ1025&lt;&gt;"",VLOOKUP(AJ1025,NIVELES!$A$816:$B$892,2,0),"")</f>
        <v>NO APLICA</v>
      </c>
      <c r="AL1025" s="78" t="s">
        <v>553</v>
      </c>
      <c r="AM1025" s="78">
        <v>510601</v>
      </c>
      <c r="AN1025" s="79" t="str">
        <f>IF(AM1025&lt;&gt;"",+VLOOKUP(AM1025,NIVELES!$A$1652:$B$2466,2,0),"")</f>
        <v>Aporte Patronal</v>
      </c>
      <c r="AO1025" s="87">
        <v>37638.9</v>
      </c>
      <c r="AP1025" s="88">
        <v>3136.58</v>
      </c>
      <c r="AQ1025" s="88">
        <v>3266.64</v>
      </c>
      <c r="AR1025" s="88">
        <v>3136.58</v>
      </c>
      <c r="AS1025" s="88">
        <v>3136.58</v>
      </c>
      <c r="AT1025" s="88">
        <v>3136.58</v>
      </c>
      <c r="AU1025" s="88">
        <v>3136.58</v>
      </c>
      <c r="AV1025" s="88">
        <v>3136.58</v>
      </c>
      <c r="AW1025" s="88">
        <v>3136.58</v>
      </c>
      <c r="AX1025" s="88">
        <v>3136.58</v>
      </c>
      <c r="AY1025" s="88">
        <v>3136.58</v>
      </c>
      <c r="AZ1025" s="88">
        <v>3136.58</v>
      </c>
      <c r="BA1025" s="88">
        <v>3006.4599999999919</v>
      </c>
      <c r="BB1025" s="89">
        <f t="shared" si="59"/>
        <v>37638.9</v>
      </c>
      <c r="BC1025" s="90" t="str">
        <f t="shared" si="58"/>
        <v>OK</v>
      </c>
      <c r="BD1025" s="91" t="str">
        <f t="shared" si="60"/>
        <v xml:space="preserve">                  </v>
      </c>
      <c r="BE1025" s="92">
        <f t="shared" si="61"/>
        <v>12</v>
      </c>
    </row>
    <row r="1026" spans="1:57" s="74" customFormat="1" ht="50.1" customHeight="1" x14ac:dyDescent="0.2">
      <c r="A1026" s="78" t="s">
        <v>55</v>
      </c>
      <c r="B1026" s="78" t="s">
        <v>56</v>
      </c>
      <c r="C1026" s="78" t="s">
        <v>1030</v>
      </c>
      <c r="D1026" s="78" t="s">
        <v>575</v>
      </c>
      <c r="E1026" s="79" t="str">
        <f>+IF(C1026&lt;&gt;"",VLOOKUP(MID(C1026,18,5),NIVELES!$A$133:$B$213,2,0),"")</f>
        <v>PICHINCHA</v>
      </c>
      <c r="F1026" s="80" t="s">
        <v>147</v>
      </c>
      <c r="G1026" s="81" t="str">
        <f>+IF(F1026&lt;&gt;"",VLOOKUP(F1026,NIVELES!$A$246:$C$464,3,0),"")</f>
        <v xml:space="preserve"> </v>
      </c>
      <c r="H1026" s="82" t="s">
        <v>1023</v>
      </c>
      <c r="I1026" s="78" t="s">
        <v>2364</v>
      </c>
      <c r="J1026" s="78" t="s">
        <v>2365</v>
      </c>
      <c r="K1026" s="78" t="s">
        <v>2366</v>
      </c>
      <c r="L1026" s="78" t="s">
        <v>1791</v>
      </c>
      <c r="M1026" s="78" t="s">
        <v>1791</v>
      </c>
      <c r="N1026" s="78" t="s">
        <v>1791</v>
      </c>
      <c r="O1026" s="78" t="s">
        <v>2292</v>
      </c>
      <c r="P1026" s="82">
        <v>12</v>
      </c>
      <c r="Q1026" s="78" t="s">
        <v>2293</v>
      </c>
      <c r="R1026" s="82">
        <v>1</v>
      </c>
      <c r="S1026" s="82">
        <v>1</v>
      </c>
      <c r="T1026" s="82">
        <v>1</v>
      </c>
      <c r="U1026" s="82">
        <v>1</v>
      </c>
      <c r="V1026" s="82">
        <v>1</v>
      </c>
      <c r="W1026" s="82">
        <v>1</v>
      </c>
      <c r="X1026" s="82">
        <v>1</v>
      </c>
      <c r="Y1026" s="82">
        <v>1</v>
      </c>
      <c r="Z1026" s="82">
        <v>1</v>
      </c>
      <c r="AA1026" s="82">
        <v>1</v>
      </c>
      <c r="AB1026" s="82">
        <v>1</v>
      </c>
      <c r="AC1026" s="82">
        <v>1</v>
      </c>
      <c r="AD1026" s="85" t="str">
        <f>IF(A1026&lt;&gt;"",IF(D1026="DIRECCIÓN_DE_TRANSFERENCIAS","280 0031",VLOOKUP(C1026,NIVELES!$A$14:$B$105,2,0)),"")</f>
        <v>280 2230</v>
      </c>
      <c r="AE1026" s="86" t="s">
        <v>322</v>
      </c>
      <c r="AF1026" s="86" t="s">
        <v>369</v>
      </c>
      <c r="AG1026" s="79" t="str">
        <f>+IF(AF1026&lt;&gt;"",VLOOKUP(AF1026,NIVELES!$A$666:$B$673,2,0),"")</f>
        <v>ADMINISTRACIÓN_CENTRAL</v>
      </c>
      <c r="AH1026" s="78" t="s">
        <v>322</v>
      </c>
      <c r="AI1026" s="79" t="str">
        <f>IF(AH1026&lt;&gt;"",VLOOKUP(CONCATENATE(AG1026,AH1026),NIVELES!$B$676:$C$745,2,0),"")</f>
        <v>Administración De La Gestión Administrativa Financiera</v>
      </c>
      <c r="AJ1026" s="78" t="s">
        <v>517</v>
      </c>
      <c r="AK1026" s="79" t="str">
        <f>+IF(AJ1026&lt;&gt;"",VLOOKUP(AJ1026,NIVELES!$A$816:$B$892,2,0),"")</f>
        <v>NO APLICA</v>
      </c>
      <c r="AL1026" s="78" t="s">
        <v>553</v>
      </c>
      <c r="AM1026" s="78">
        <v>510602</v>
      </c>
      <c r="AN1026" s="79" t="str">
        <f>IF(AM1026&lt;&gt;"",+VLOOKUP(AM1026,NIVELES!$A$1652:$B$2466,2,0),"")</f>
        <v>Fondo de Reserva</v>
      </c>
      <c r="AO1026" s="87">
        <v>31679.08</v>
      </c>
      <c r="AP1026" s="88">
        <v>2639.92</v>
      </c>
      <c r="AQ1026" s="88">
        <v>2431.5700000000002</v>
      </c>
      <c r="AR1026" s="88">
        <v>2639.92</v>
      </c>
      <c r="AS1026" s="88">
        <v>2639.92</v>
      </c>
      <c r="AT1026" s="88">
        <v>2639.92</v>
      </c>
      <c r="AU1026" s="88">
        <v>2639.92</v>
      </c>
      <c r="AV1026" s="88">
        <v>2639.92</v>
      </c>
      <c r="AW1026" s="88">
        <v>2639.92</v>
      </c>
      <c r="AX1026" s="88">
        <v>2639.92</v>
      </c>
      <c r="AY1026" s="88">
        <v>2639.92</v>
      </c>
      <c r="AZ1026" s="88">
        <v>2639.92</v>
      </c>
      <c r="BA1026" s="88">
        <v>2848.3100000000049</v>
      </c>
      <c r="BB1026" s="89">
        <f t="shared" si="59"/>
        <v>31679.08</v>
      </c>
      <c r="BC1026" s="90" t="str">
        <f t="shared" si="58"/>
        <v>OK</v>
      </c>
      <c r="BD1026" s="91" t="str">
        <f t="shared" si="60"/>
        <v xml:space="preserve">                  </v>
      </c>
      <c r="BE1026" s="92">
        <f t="shared" si="61"/>
        <v>12</v>
      </c>
    </row>
    <row r="1027" spans="1:57" s="74" customFormat="1" ht="50.1" customHeight="1" x14ac:dyDescent="0.2">
      <c r="A1027" s="78" t="s">
        <v>55</v>
      </c>
      <c r="B1027" s="78" t="s">
        <v>56</v>
      </c>
      <c r="C1027" s="78" t="s">
        <v>1030</v>
      </c>
      <c r="D1027" s="78" t="s">
        <v>575</v>
      </c>
      <c r="E1027" s="79" t="str">
        <f>+IF(C1027&lt;&gt;"",VLOOKUP(MID(C1027,18,5),NIVELES!$A$133:$B$213,2,0),"")</f>
        <v>PICHINCHA</v>
      </c>
      <c r="F1027" s="80" t="s">
        <v>147</v>
      </c>
      <c r="G1027" s="81" t="str">
        <f>+IF(F1027&lt;&gt;"",VLOOKUP(F1027,NIVELES!$A$246:$C$464,3,0),"")</f>
        <v xml:space="preserve"> </v>
      </c>
      <c r="H1027" s="82" t="s">
        <v>1023</v>
      </c>
      <c r="I1027" s="78" t="s">
        <v>2367</v>
      </c>
      <c r="J1027" s="78" t="s">
        <v>2365</v>
      </c>
      <c r="K1027" s="78" t="s">
        <v>2366</v>
      </c>
      <c r="L1027" s="78" t="s">
        <v>1791</v>
      </c>
      <c r="M1027" s="78" t="s">
        <v>1791</v>
      </c>
      <c r="N1027" s="78" t="s">
        <v>1791</v>
      </c>
      <c r="O1027" s="78" t="s">
        <v>2296</v>
      </c>
      <c r="P1027" s="82">
        <v>12</v>
      </c>
      <c r="Q1027" s="78" t="s">
        <v>2297</v>
      </c>
      <c r="R1027" s="82">
        <v>1</v>
      </c>
      <c r="S1027" s="82">
        <v>1</v>
      </c>
      <c r="T1027" s="82">
        <v>1</v>
      </c>
      <c r="U1027" s="82">
        <v>1</v>
      </c>
      <c r="V1027" s="82">
        <v>1</v>
      </c>
      <c r="W1027" s="82">
        <v>1</v>
      </c>
      <c r="X1027" s="82">
        <v>1</v>
      </c>
      <c r="Y1027" s="82">
        <v>1</v>
      </c>
      <c r="Z1027" s="82">
        <v>1</v>
      </c>
      <c r="AA1027" s="82">
        <v>1</v>
      </c>
      <c r="AB1027" s="82">
        <v>1</v>
      </c>
      <c r="AC1027" s="82">
        <v>1</v>
      </c>
      <c r="AD1027" s="85" t="str">
        <f>IF(A1027&lt;&gt;"",IF(D1027="DIRECCIÓN_DE_TRANSFERENCIAS","280 0031",VLOOKUP(C1027,NIVELES!$A$14:$B$105,2,0)),"")</f>
        <v>280 2230</v>
      </c>
      <c r="AE1027" s="86" t="s">
        <v>322</v>
      </c>
      <c r="AF1027" s="86" t="s">
        <v>369</v>
      </c>
      <c r="AG1027" s="79" t="str">
        <f>+IF(AF1027&lt;&gt;"",VLOOKUP(AF1027,NIVELES!$A$666:$B$673,2,0),"")</f>
        <v>ADMINISTRACIÓN_CENTRAL</v>
      </c>
      <c r="AH1027" s="78" t="s">
        <v>322</v>
      </c>
      <c r="AI1027" s="79" t="str">
        <f>IF(AH1027&lt;&gt;"",VLOOKUP(CONCATENATE(AG1027,AH1027),NIVELES!$B$676:$C$745,2,0),"")</f>
        <v>Administración De La Gestión Administrativa Financiera</v>
      </c>
      <c r="AJ1027" s="78" t="s">
        <v>517</v>
      </c>
      <c r="AK1027" s="79" t="str">
        <f>+IF(AJ1027&lt;&gt;"",VLOOKUP(AJ1027,NIVELES!$A$816:$B$892,2,0),"")</f>
        <v>NO APLICA</v>
      </c>
      <c r="AL1027" s="78" t="s">
        <v>554</v>
      </c>
      <c r="AM1027" s="78">
        <v>530101</v>
      </c>
      <c r="AN1027" s="79" t="str">
        <f>IF(AM1027&lt;&gt;"",+VLOOKUP(AM1027,NIVELES!$A$1652:$B$2466,2,0),"")</f>
        <v>Agua Potable</v>
      </c>
      <c r="AO1027" s="87">
        <v>499</v>
      </c>
      <c r="AP1027" s="88">
        <v>41.58</v>
      </c>
      <c r="AQ1027" s="88">
        <v>0</v>
      </c>
      <c r="AR1027" s="88">
        <v>41.58</v>
      </c>
      <c r="AS1027" s="88">
        <v>41.58</v>
      </c>
      <c r="AT1027" s="88">
        <v>41.58</v>
      </c>
      <c r="AU1027" s="88">
        <v>41.58</v>
      </c>
      <c r="AV1027" s="88">
        <v>41.58</v>
      </c>
      <c r="AW1027" s="88">
        <v>41.58</v>
      </c>
      <c r="AX1027" s="88">
        <v>41.58</v>
      </c>
      <c r="AY1027" s="88">
        <v>41.58</v>
      </c>
      <c r="AZ1027" s="88">
        <v>41.58</v>
      </c>
      <c r="BA1027" s="88">
        <v>83.200000000000102</v>
      </c>
      <c r="BB1027" s="89">
        <f t="shared" si="59"/>
        <v>499</v>
      </c>
      <c r="BC1027" s="90" t="str">
        <f t="shared" si="58"/>
        <v>OK</v>
      </c>
      <c r="BD1027" s="91" t="str">
        <f t="shared" si="60"/>
        <v xml:space="preserve">                  </v>
      </c>
      <c r="BE1027" s="92">
        <f t="shared" si="61"/>
        <v>12</v>
      </c>
    </row>
    <row r="1028" spans="1:57" s="74" customFormat="1" ht="50.1" customHeight="1" x14ac:dyDescent="0.2">
      <c r="A1028" s="78" t="s">
        <v>55</v>
      </c>
      <c r="B1028" s="78" t="s">
        <v>56</v>
      </c>
      <c r="C1028" s="78" t="s">
        <v>1030</v>
      </c>
      <c r="D1028" s="78" t="s">
        <v>575</v>
      </c>
      <c r="E1028" s="79" t="str">
        <f>+IF(C1028&lt;&gt;"",VLOOKUP(MID(C1028,18,5),NIVELES!$A$133:$B$213,2,0),"")</f>
        <v>PICHINCHA</v>
      </c>
      <c r="F1028" s="80" t="s">
        <v>147</v>
      </c>
      <c r="G1028" s="81" t="str">
        <f>+IF(F1028&lt;&gt;"",VLOOKUP(F1028,NIVELES!$A$246:$C$464,3,0),"")</f>
        <v xml:space="preserve"> </v>
      </c>
      <c r="H1028" s="82" t="s">
        <v>1023</v>
      </c>
      <c r="I1028" s="78" t="s">
        <v>2367</v>
      </c>
      <c r="J1028" s="78" t="s">
        <v>2365</v>
      </c>
      <c r="K1028" s="78" t="s">
        <v>2366</v>
      </c>
      <c r="L1028" s="78" t="s">
        <v>1791</v>
      </c>
      <c r="M1028" s="78" t="s">
        <v>1791</v>
      </c>
      <c r="N1028" s="78" t="s">
        <v>1791</v>
      </c>
      <c r="O1028" s="78" t="s">
        <v>2296</v>
      </c>
      <c r="P1028" s="82">
        <v>12</v>
      </c>
      <c r="Q1028" s="78" t="s">
        <v>2299</v>
      </c>
      <c r="R1028" s="82">
        <v>1</v>
      </c>
      <c r="S1028" s="82">
        <v>1</v>
      </c>
      <c r="T1028" s="82">
        <v>1</v>
      </c>
      <c r="U1028" s="82">
        <v>1</v>
      </c>
      <c r="V1028" s="82">
        <v>1</v>
      </c>
      <c r="W1028" s="82">
        <v>1</v>
      </c>
      <c r="X1028" s="82">
        <v>1</v>
      </c>
      <c r="Y1028" s="82">
        <v>1</v>
      </c>
      <c r="Z1028" s="82">
        <v>1</v>
      </c>
      <c r="AA1028" s="82">
        <v>1</v>
      </c>
      <c r="AB1028" s="82">
        <v>1</v>
      </c>
      <c r="AC1028" s="82">
        <v>1</v>
      </c>
      <c r="AD1028" s="85" t="str">
        <f>IF(A1028&lt;&gt;"",IF(D1028="DIRECCIÓN_DE_TRANSFERENCIAS","280 0031",VLOOKUP(C1028,NIVELES!$A$14:$B$105,2,0)),"")</f>
        <v>280 2230</v>
      </c>
      <c r="AE1028" s="86" t="s">
        <v>322</v>
      </c>
      <c r="AF1028" s="86" t="s">
        <v>369</v>
      </c>
      <c r="AG1028" s="79" t="str">
        <f>+IF(AF1028&lt;&gt;"",VLOOKUP(AF1028,NIVELES!$A$666:$B$673,2,0),"")</f>
        <v>ADMINISTRACIÓN_CENTRAL</v>
      </c>
      <c r="AH1028" s="78" t="s">
        <v>322</v>
      </c>
      <c r="AI1028" s="79" t="str">
        <f>IF(AH1028&lt;&gt;"",VLOOKUP(CONCATENATE(AG1028,AH1028),NIVELES!$B$676:$C$745,2,0),"")</f>
        <v>Administración De La Gestión Administrativa Financiera</v>
      </c>
      <c r="AJ1028" s="78" t="s">
        <v>517</v>
      </c>
      <c r="AK1028" s="79" t="str">
        <f>+IF(AJ1028&lt;&gt;"",VLOOKUP(AJ1028,NIVELES!$A$816:$B$892,2,0),"")</f>
        <v>NO APLICA</v>
      </c>
      <c r="AL1028" s="78" t="s">
        <v>554</v>
      </c>
      <c r="AM1028" s="78">
        <v>530104</v>
      </c>
      <c r="AN1028" s="79" t="str">
        <f>IF(AM1028&lt;&gt;"",+VLOOKUP(AM1028,NIVELES!$A$1652:$B$2466,2,0),"")</f>
        <v>Energía Eléctrica</v>
      </c>
      <c r="AO1028" s="87">
        <v>1633</v>
      </c>
      <c r="AP1028" s="88">
        <v>136.08000000000001</v>
      </c>
      <c r="AQ1028" s="88">
        <v>137.68</v>
      </c>
      <c r="AR1028" s="88">
        <v>136.08000000000001</v>
      </c>
      <c r="AS1028" s="88">
        <v>136.08000000000001</v>
      </c>
      <c r="AT1028" s="88">
        <v>136.08000000000001</v>
      </c>
      <c r="AU1028" s="88">
        <v>136.08000000000001</v>
      </c>
      <c r="AV1028" s="88">
        <v>136.08000000000001</v>
      </c>
      <c r="AW1028" s="88">
        <v>136.08000000000001</v>
      </c>
      <c r="AX1028" s="88">
        <v>136.08000000000001</v>
      </c>
      <c r="AY1028" s="88">
        <v>136.08000000000001</v>
      </c>
      <c r="AZ1028" s="88">
        <v>136.08000000000001</v>
      </c>
      <c r="BA1028" s="88">
        <v>134.51999999999998</v>
      </c>
      <c r="BB1028" s="89">
        <f t="shared" si="59"/>
        <v>1633</v>
      </c>
      <c r="BC1028" s="90" t="str">
        <f t="shared" si="58"/>
        <v>OK</v>
      </c>
      <c r="BD1028" s="91" t="str">
        <f t="shared" si="60"/>
        <v xml:space="preserve">                  </v>
      </c>
      <c r="BE1028" s="92">
        <f t="shared" si="61"/>
        <v>12</v>
      </c>
    </row>
    <row r="1029" spans="1:57" s="74" customFormat="1" ht="50.1" customHeight="1" x14ac:dyDescent="0.2">
      <c r="A1029" s="78" t="s">
        <v>55</v>
      </c>
      <c r="B1029" s="78" t="s">
        <v>56</v>
      </c>
      <c r="C1029" s="78" t="s">
        <v>1030</v>
      </c>
      <c r="D1029" s="78" t="s">
        <v>575</v>
      </c>
      <c r="E1029" s="79" t="str">
        <f>+IF(C1029&lt;&gt;"",VLOOKUP(MID(C1029,18,5),NIVELES!$A$133:$B$213,2,0),"")</f>
        <v>PICHINCHA</v>
      </c>
      <c r="F1029" s="80" t="s">
        <v>147</v>
      </c>
      <c r="G1029" s="81" t="str">
        <f>+IF(F1029&lt;&gt;"",VLOOKUP(F1029,NIVELES!$A$246:$C$464,3,0),"")</f>
        <v xml:space="preserve"> </v>
      </c>
      <c r="H1029" s="82" t="s">
        <v>1023</v>
      </c>
      <c r="I1029" s="78" t="s">
        <v>2367</v>
      </c>
      <c r="J1029" s="78" t="s">
        <v>2365</v>
      </c>
      <c r="K1029" s="78" t="s">
        <v>2366</v>
      </c>
      <c r="L1029" s="78" t="s">
        <v>1791</v>
      </c>
      <c r="M1029" s="78" t="s">
        <v>1791</v>
      </c>
      <c r="N1029" s="78" t="s">
        <v>1791</v>
      </c>
      <c r="O1029" s="78" t="s">
        <v>2296</v>
      </c>
      <c r="P1029" s="82">
        <v>12</v>
      </c>
      <c r="Q1029" s="78" t="s">
        <v>2299</v>
      </c>
      <c r="R1029" s="82">
        <v>1</v>
      </c>
      <c r="S1029" s="82">
        <v>1</v>
      </c>
      <c r="T1029" s="82">
        <v>1</v>
      </c>
      <c r="U1029" s="82">
        <v>1</v>
      </c>
      <c r="V1029" s="82">
        <v>1</v>
      </c>
      <c r="W1029" s="82">
        <v>1</v>
      </c>
      <c r="X1029" s="82">
        <v>1</v>
      </c>
      <c r="Y1029" s="82">
        <v>1</v>
      </c>
      <c r="Z1029" s="82">
        <v>1</v>
      </c>
      <c r="AA1029" s="82">
        <v>1</v>
      </c>
      <c r="AB1029" s="82">
        <v>1</v>
      </c>
      <c r="AC1029" s="82">
        <v>1</v>
      </c>
      <c r="AD1029" s="85" t="str">
        <f>IF(A1029&lt;&gt;"",IF(D1029="DIRECCIÓN_DE_TRANSFERENCIAS","280 0031",VLOOKUP(C1029,NIVELES!$A$14:$B$105,2,0)),"")</f>
        <v>280 2230</v>
      </c>
      <c r="AE1029" s="86" t="s">
        <v>322</v>
      </c>
      <c r="AF1029" s="86" t="s">
        <v>369</v>
      </c>
      <c r="AG1029" s="79" t="str">
        <f>+IF(AF1029&lt;&gt;"",VLOOKUP(AF1029,NIVELES!$A$666:$B$673,2,0),"")</f>
        <v>ADMINISTRACIÓN_CENTRAL</v>
      </c>
      <c r="AH1029" s="78" t="s">
        <v>322</v>
      </c>
      <c r="AI1029" s="79" t="str">
        <f>IF(AH1029&lt;&gt;"",VLOOKUP(CONCATENATE(AG1029,AH1029),NIVELES!$B$676:$C$745,2,0),"")</f>
        <v>Administración De La Gestión Administrativa Financiera</v>
      </c>
      <c r="AJ1029" s="78" t="s">
        <v>517</v>
      </c>
      <c r="AK1029" s="79" t="str">
        <f>+IF(AJ1029&lt;&gt;"",VLOOKUP(AJ1029,NIVELES!$A$816:$B$892,2,0),"")</f>
        <v>NO APLICA</v>
      </c>
      <c r="AL1029" s="78" t="s">
        <v>554</v>
      </c>
      <c r="AM1029" s="78">
        <v>530105</v>
      </c>
      <c r="AN1029" s="79" t="str">
        <f>IF(AM1029&lt;&gt;"",+VLOOKUP(AM1029,NIVELES!$A$1652:$B$2466,2,0),"")</f>
        <v>Telecomunicaciones</v>
      </c>
      <c r="AO1029" s="87">
        <v>1349</v>
      </c>
      <c r="AP1029" s="88">
        <v>112.42</v>
      </c>
      <c r="AQ1029" s="88">
        <v>63.52</v>
      </c>
      <c r="AR1029" s="88">
        <v>112.42</v>
      </c>
      <c r="AS1029" s="88">
        <v>112.42</v>
      </c>
      <c r="AT1029" s="88">
        <v>112.42</v>
      </c>
      <c r="AU1029" s="88">
        <v>112.42</v>
      </c>
      <c r="AV1029" s="88">
        <v>112.42</v>
      </c>
      <c r="AW1029" s="88">
        <v>112.42</v>
      </c>
      <c r="AX1029" s="88">
        <v>112.42</v>
      </c>
      <c r="AY1029" s="88">
        <v>112.42</v>
      </c>
      <c r="AZ1029" s="88">
        <v>112.42</v>
      </c>
      <c r="BA1029" s="88">
        <v>161.27999999999997</v>
      </c>
      <c r="BB1029" s="89">
        <f t="shared" si="59"/>
        <v>1349</v>
      </c>
      <c r="BC1029" s="90" t="str">
        <f t="shared" si="58"/>
        <v>OK</v>
      </c>
      <c r="BD1029" s="91" t="str">
        <f t="shared" si="60"/>
        <v xml:space="preserve">                  </v>
      </c>
      <c r="BE1029" s="92">
        <f t="shared" si="61"/>
        <v>12</v>
      </c>
    </row>
    <row r="1030" spans="1:57" s="74" customFormat="1" ht="50.1" customHeight="1" x14ac:dyDescent="0.2">
      <c r="A1030" s="78" t="s">
        <v>55</v>
      </c>
      <c r="B1030" s="78" t="s">
        <v>56</v>
      </c>
      <c r="C1030" s="78" t="s">
        <v>1030</v>
      </c>
      <c r="D1030" s="78" t="s">
        <v>575</v>
      </c>
      <c r="E1030" s="79" t="str">
        <f>+IF(C1030&lt;&gt;"",VLOOKUP(MID(C1030,18,5),NIVELES!$A$133:$B$213,2,0),"")</f>
        <v>PICHINCHA</v>
      </c>
      <c r="F1030" s="80" t="s">
        <v>147</v>
      </c>
      <c r="G1030" s="81" t="str">
        <f>+IF(F1030&lt;&gt;"",VLOOKUP(F1030,NIVELES!$A$246:$C$464,3,0),"")</f>
        <v xml:space="preserve"> </v>
      </c>
      <c r="H1030" s="82" t="s">
        <v>1023</v>
      </c>
      <c r="I1030" s="78" t="s">
        <v>2367</v>
      </c>
      <c r="J1030" s="78" t="s">
        <v>2365</v>
      </c>
      <c r="K1030" s="78" t="s">
        <v>2366</v>
      </c>
      <c r="L1030" s="78" t="s">
        <v>1791</v>
      </c>
      <c r="M1030" s="78" t="s">
        <v>1791</v>
      </c>
      <c r="N1030" s="78" t="s">
        <v>1791</v>
      </c>
      <c r="O1030" s="78" t="s">
        <v>2368</v>
      </c>
      <c r="P1030" s="82">
        <v>12</v>
      </c>
      <c r="Q1030" s="78" t="s">
        <v>2301</v>
      </c>
      <c r="R1030" s="82">
        <v>1</v>
      </c>
      <c r="S1030" s="82">
        <v>1</v>
      </c>
      <c r="T1030" s="82">
        <v>1</v>
      </c>
      <c r="U1030" s="82">
        <v>1</v>
      </c>
      <c r="V1030" s="82">
        <v>1</v>
      </c>
      <c r="W1030" s="82">
        <v>1</v>
      </c>
      <c r="X1030" s="82">
        <v>1</v>
      </c>
      <c r="Y1030" s="82">
        <v>1</v>
      </c>
      <c r="Z1030" s="82">
        <v>1</v>
      </c>
      <c r="AA1030" s="82">
        <v>1</v>
      </c>
      <c r="AB1030" s="82">
        <v>1</v>
      </c>
      <c r="AC1030" s="82">
        <v>1</v>
      </c>
      <c r="AD1030" s="85" t="str">
        <f>IF(A1030&lt;&gt;"",IF(D1030="DIRECCIÓN_DE_TRANSFERENCIAS","280 0031",VLOOKUP(C1030,NIVELES!$A$14:$B$105,2,0)),"")</f>
        <v>280 2230</v>
      </c>
      <c r="AE1030" s="86" t="s">
        <v>322</v>
      </c>
      <c r="AF1030" s="86" t="s">
        <v>369</v>
      </c>
      <c r="AG1030" s="79" t="str">
        <f>+IF(AF1030&lt;&gt;"",VLOOKUP(AF1030,NIVELES!$A$666:$B$673,2,0),"")</f>
        <v>ADMINISTRACIÓN_CENTRAL</v>
      </c>
      <c r="AH1030" s="78" t="s">
        <v>322</v>
      </c>
      <c r="AI1030" s="79" t="str">
        <f>IF(AH1030&lt;&gt;"",VLOOKUP(CONCATENATE(AG1030,AH1030),NIVELES!$B$676:$C$745,2,0),"")</f>
        <v>Administración De La Gestión Administrativa Financiera</v>
      </c>
      <c r="AJ1030" s="78" t="s">
        <v>517</v>
      </c>
      <c r="AK1030" s="79" t="str">
        <f>+IF(AJ1030&lt;&gt;"",VLOOKUP(AJ1030,NIVELES!$A$816:$B$892,2,0),"")</f>
        <v>NO APLICA</v>
      </c>
      <c r="AL1030" s="78" t="s">
        <v>554</v>
      </c>
      <c r="AM1030" s="78">
        <v>530106</v>
      </c>
      <c r="AN1030" s="79" t="str">
        <f>IF(AM1030&lt;&gt;"",+VLOOKUP(AM1030,NIVELES!$A$1652:$B$2466,2,0),"")</f>
        <v>Servicio de Correo</v>
      </c>
      <c r="AO1030" s="87">
        <v>300</v>
      </c>
      <c r="AP1030" s="88">
        <v>25</v>
      </c>
      <c r="AQ1030" s="88">
        <v>0</v>
      </c>
      <c r="AR1030" s="88">
        <v>25</v>
      </c>
      <c r="AS1030" s="88">
        <v>25</v>
      </c>
      <c r="AT1030" s="88">
        <v>25</v>
      </c>
      <c r="AU1030" s="88">
        <v>25</v>
      </c>
      <c r="AV1030" s="88">
        <v>25</v>
      </c>
      <c r="AW1030" s="88">
        <v>25</v>
      </c>
      <c r="AX1030" s="88">
        <v>25</v>
      </c>
      <c r="AY1030" s="88">
        <v>25</v>
      </c>
      <c r="AZ1030" s="88">
        <v>25</v>
      </c>
      <c r="BA1030" s="88">
        <v>50</v>
      </c>
      <c r="BB1030" s="89">
        <f t="shared" si="59"/>
        <v>300</v>
      </c>
      <c r="BC1030" s="90" t="str">
        <f t="shared" si="58"/>
        <v>OK</v>
      </c>
      <c r="BD1030" s="91" t="str">
        <f t="shared" si="60"/>
        <v xml:space="preserve">                  </v>
      </c>
      <c r="BE1030" s="92">
        <f t="shared" si="61"/>
        <v>12</v>
      </c>
    </row>
    <row r="1031" spans="1:57" s="74" customFormat="1" ht="50.1" customHeight="1" x14ac:dyDescent="0.2">
      <c r="A1031" s="78" t="s">
        <v>55</v>
      </c>
      <c r="B1031" s="78" t="s">
        <v>56</v>
      </c>
      <c r="C1031" s="78" t="s">
        <v>1030</v>
      </c>
      <c r="D1031" s="78" t="s">
        <v>575</v>
      </c>
      <c r="E1031" s="79" t="str">
        <f>+IF(C1031&lt;&gt;"",VLOOKUP(MID(C1031,18,5),NIVELES!$A$133:$B$213,2,0),"")</f>
        <v>PICHINCHA</v>
      </c>
      <c r="F1031" s="80" t="s">
        <v>147</v>
      </c>
      <c r="G1031" s="81" t="str">
        <f>+IF(F1031&lt;&gt;"",VLOOKUP(F1031,NIVELES!$A$246:$C$464,3,0),"")</f>
        <v xml:space="preserve"> </v>
      </c>
      <c r="H1031" s="82" t="s">
        <v>1023</v>
      </c>
      <c r="I1031" s="78" t="s">
        <v>2367</v>
      </c>
      <c r="J1031" s="78" t="s">
        <v>2365</v>
      </c>
      <c r="K1031" s="78" t="s">
        <v>2366</v>
      </c>
      <c r="L1031" s="78" t="s">
        <v>1791</v>
      </c>
      <c r="M1031" s="78" t="s">
        <v>1791</v>
      </c>
      <c r="N1031" s="78" t="s">
        <v>1791</v>
      </c>
      <c r="O1031" s="78" t="s">
        <v>2369</v>
      </c>
      <c r="P1031" s="82">
        <v>1</v>
      </c>
      <c r="Q1031" s="78" t="s">
        <v>2301</v>
      </c>
      <c r="R1031" s="82">
        <v>0</v>
      </c>
      <c r="S1031" s="82">
        <v>0</v>
      </c>
      <c r="T1031" s="82">
        <v>1</v>
      </c>
      <c r="U1031" s="82">
        <v>0</v>
      </c>
      <c r="V1031" s="82">
        <v>0</v>
      </c>
      <c r="W1031" s="82">
        <v>0</v>
      </c>
      <c r="X1031" s="82">
        <v>0</v>
      </c>
      <c r="Y1031" s="82">
        <v>0</v>
      </c>
      <c r="Z1031" s="82">
        <v>0</v>
      </c>
      <c r="AA1031" s="82">
        <v>0</v>
      </c>
      <c r="AB1031" s="82">
        <v>0</v>
      </c>
      <c r="AC1031" s="82">
        <v>0</v>
      </c>
      <c r="AD1031" s="85" t="str">
        <f>IF(A1031&lt;&gt;"",IF(D1031="DIRECCIÓN_DE_TRANSFERENCIAS","280 0031",VLOOKUP(C1031,NIVELES!$A$14:$B$105,2,0)),"")</f>
        <v>280 2230</v>
      </c>
      <c r="AE1031" s="86" t="s">
        <v>322</v>
      </c>
      <c r="AF1031" s="86" t="s">
        <v>369</v>
      </c>
      <c r="AG1031" s="79" t="str">
        <f>+IF(AF1031&lt;&gt;"",VLOOKUP(AF1031,NIVELES!$A$666:$B$673,2,0),"")</f>
        <v>ADMINISTRACIÓN_CENTRAL</v>
      </c>
      <c r="AH1031" s="78" t="s">
        <v>322</v>
      </c>
      <c r="AI1031" s="79" t="str">
        <f>IF(AH1031&lt;&gt;"",VLOOKUP(CONCATENATE(AG1031,AH1031),NIVELES!$B$676:$C$745,2,0),"")</f>
        <v>Administración De La Gestión Administrativa Financiera</v>
      </c>
      <c r="AJ1031" s="78" t="s">
        <v>517</v>
      </c>
      <c r="AK1031" s="79" t="str">
        <f>+IF(AJ1031&lt;&gt;"",VLOOKUP(AJ1031,NIVELES!$A$816:$B$892,2,0),"")</f>
        <v>NO APLICA</v>
      </c>
      <c r="AL1031" s="78" t="s">
        <v>554</v>
      </c>
      <c r="AM1031" s="78">
        <v>530204</v>
      </c>
      <c r="AN1031" s="79" t="str">
        <f>IF(AM1031&lt;&gt;"",+VLOOKUP(AM1031,NIVELES!$A$1652:$B$2466,2,0),"")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1031" s="87">
        <v>746</v>
      </c>
      <c r="AP1031" s="88">
        <v>0</v>
      </c>
      <c r="AQ1031" s="88">
        <v>0</v>
      </c>
      <c r="AR1031" s="88">
        <v>746</v>
      </c>
      <c r="AS1031" s="88">
        <v>0</v>
      </c>
      <c r="AT1031" s="88">
        <v>0</v>
      </c>
      <c r="AU1031" s="88">
        <v>0</v>
      </c>
      <c r="AV1031" s="88">
        <v>0</v>
      </c>
      <c r="AW1031" s="88">
        <v>0</v>
      </c>
      <c r="AX1031" s="88">
        <v>0</v>
      </c>
      <c r="AY1031" s="88">
        <v>0</v>
      </c>
      <c r="AZ1031" s="88">
        <v>0</v>
      </c>
      <c r="BA1031" s="88">
        <v>0</v>
      </c>
      <c r="BB1031" s="89">
        <f t="shared" si="59"/>
        <v>746</v>
      </c>
      <c r="BC1031" s="90" t="str">
        <f t="shared" ref="BC1031:BC1094" si="62">IF(A1031&lt;&gt;"",IF(AO1031&lt;&gt;"",IF(AO1031=BB1031,"OK",AO1031-BB1031),IF(AND(AO1031="",BB1031=""),"",AO1031-BB1031))," ")</f>
        <v>OK</v>
      </c>
      <c r="BD1031" s="91" t="str">
        <f t="shared" si="60"/>
        <v xml:space="preserve">                  </v>
      </c>
      <c r="BE1031" s="92">
        <f t="shared" si="61"/>
        <v>1</v>
      </c>
    </row>
    <row r="1032" spans="1:57" s="74" customFormat="1" ht="50.1" customHeight="1" x14ac:dyDescent="0.2">
      <c r="A1032" s="78" t="s">
        <v>55</v>
      </c>
      <c r="B1032" s="78" t="s">
        <v>56</v>
      </c>
      <c r="C1032" s="78" t="s">
        <v>1030</v>
      </c>
      <c r="D1032" s="78" t="s">
        <v>575</v>
      </c>
      <c r="E1032" s="79" t="str">
        <f>+IF(C1032&lt;&gt;"",VLOOKUP(MID(C1032,18,5),NIVELES!$A$133:$B$213,2,0),"")</f>
        <v>PICHINCHA</v>
      </c>
      <c r="F1032" s="80" t="s">
        <v>147</v>
      </c>
      <c r="G1032" s="81" t="str">
        <f>+IF(F1032&lt;&gt;"",VLOOKUP(F1032,NIVELES!$A$246:$C$464,3,0),"")</f>
        <v xml:space="preserve"> </v>
      </c>
      <c r="H1032" s="82" t="s">
        <v>1023</v>
      </c>
      <c r="I1032" s="78" t="s">
        <v>2367</v>
      </c>
      <c r="J1032" s="78" t="s">
        <v>2365</v>
      </c>
      <c r="K1032" s="78" t="s">
        <v>2366</v>
      </c>
      <c r="L1032" s="78" t="s">
        <v>1791</v>
      </c>
      <c r="M1032" s="78" t="s">
        <v>1791</v>
      </c>
      <c r="N1032" s="78" t="s">
        <v>1791</v>
      </c>
      <c r="O1032" s="78" t="s">
        <v>2300</v>
      </c>
      <c r="P1032" s="82">
        <v>12</v>
      </c>
      <c r="Q1032" s="78" t="s">
        <v>2301</v>
      </c>
      <c r="R1032" s="82">
        <v>1</v>
      </c>
      <c r="S1032" s="82">
        <v>1</v>
      </c>
      <c r="T1032" s="82">
        <v>1</v>
      </c>
      <c r="U1032" s="82">
        <v>1</v>
      </c>
      <c r="V1032" s="82">
        <v>1</v>
      </c>
      <c r="W1032" s="82">
        <v>1</v>
      </c>
      <c r="X1032" s="82">
        <v>1</v>
      </c>
      <c r="Y1032" s="82">
        <v>1</v>
      </c>
      <c r="Z1032" s="82">
        <v>1</v>
      </c>
      <c r="AA1032" s="82">
        <v>1</v>
      </c>
      <c r="AB1032" s="82">
        <v>1</v>
      </c>
      <c r="AC1032" s="82">
        <v>1</v>
      </c>
      <c r="AD1032" s="85" t="str">
        <f>IF(A1032&lt;&gt;"",IF(D1032="DIRECCIÓN_DE_TRANSFERENCIAS","280 0031",VLOOKUP(C1032,NIVELES!$A$14:$B$105,2,0)),"")</f>
        <v>280 2230</v>
      </c>
      <c r="AE1032" s="86" t="s">
        <v>322</v>
      </c>
      <c r="AF1032" s="86" t="s">
        <v>369</v>
      </c>
      <c r="AG1032" s="79" t="str">
        <f>+IF(AF1032&lt;&gt;"",VLOOKUP(AF1032,NIVELES!$A$666:$B$673,2,0),"")</f>
        <v>ADMINISTRACIÓN_CENTRAL</v>
      </c>
      <c r="AH1032" s="78" t="s">
        <v>322</v>
      </c>
      <c r="AI1032" s="79" t="str">
        <f>IF(AH1032&lt;&gt;"",VLOOKUP(CONCATENATE(AG1032,AH1032),NIVELES!$B$676:$C$745,2,0),"")</f>
        <v>Administración De La Gestión Administrativa Financiera</v>
      </c>
      <c r="AJ1032" s="78" t="s">
        <v>517</v>
      </c>
      <c r="AK1032" s="79" t="str">
        <f>+IF(AJ1032&lt;&gt;"",VLOOKUP(AJ1032,NIVELES!$A$816:$B$892,2,0),"")</f>
        <v>NO APLICA</v>
      </c>
      <c r="AL1032" s="78" t="s">
        <v>554</v>
      </c>
      <c r="AM1032" s="78">
        <v>530208</v>
      </c>
      <c r="AN1032" s="79" t="str">
        <f>IF(AM1032&lt;&gt;"",+VLOOKUP(AM1032,NIVELES!$A$1652:$B$2466,2,0),"")</f>
        <v>Servicio de Seguridad y Vigilancia</v>
      </c>
      <c r="AO1032" s="87">
        <v>40320</v>
      </c>
      <c r="AP1032" s="88">
        <v>3360</v>
      </c>
      <c r="AQ1032" s="88">
        <v>0</v>
      </c>
      <c r="AR1032" s="88">
        <v>3360</v>
      </c>
      <c r="AS1032" s="88">
        <v>3360</v>
      </c>
      <c r="AT1032" s="88">
        <v>3360</v>
      </c>
      <c r="AU1032" s="88">
        <v>3360</v>
      </c>
      <c r="AV1032" s="88">
        <v>3360</v>
      </c>
      <c r="AW1032" s="88">
        <v>3360</v>
      </c>
      <c r="AX1032" s="88">
        <v>3360</v>
      </c>
      <c r="AY1032" s="88">
        <v>3360</v>
      </c>
      <c r="AZ1032" s="88">
        <v>3360</v>
      </c>
      <c r="BA1032" s="88">
        <v>6720</v>
      </c>
      <c r="BB1032" s="89">
        <f t="shared" ref="BB1032:BB1095" si="63">SUBTOTAL(9,AP1032:BA1032)</f>
        <v>40320</v>
      </c>
      <c r="BC1032" s="90" t="str">
        <f t="shared" si="62"/>
        <v>OK</v>
      </c>
      <c r="BD1032" s="91" t="str">
        <f t="shared" ref="BD1032:BD1095" si="64">IF(A1032&lt;&gt;"",IF(A1032="","Escoger Nivel 0",)&amp;" "&amp;(IF(B1032="","Escoger Nivel  1",)&amp;" "&amp;(IF(C1032="","Escoger Nivel 2",)&amp;" "&amp;(IF(D1032="","Escoger Nivel 3",)&amp;" "&amp;(IF(F1032="","Escoger Cantón",)&amp;" "&amp;(IF(I1032="","Escoger Obj. Estratégico Institucional N1",)&amp;" "&amp;(IF(J1032="","Escoger Obj. Especifico N2",)&amp;" "&amp;(IF(K1032="","Escoger Obj. Operativo N4",)&amp;" "&amp;(IF(L1032=""," Llenar Modalidad de Servicio ",)&amp;""&amp;(IF(M1032=""," Llenar Meta de Cobertura ",)&amp;" "&amp;(IF(N1032="","Llenar Indicador",)&amp;" "&amp;(IF(O1032="","Llenar Actividad PAPP",)&amp;" "&amp;(IF(P1032="","Llenar Metas",)&amp;" "&amp;(IF(Q1032="","Llenar Indicador",)&amp;" "&amp;(IF(AF1032="","Escoger Nro. programa",)&amp;" "&amp;(IF(AH1032="","Escoger Nro. Actividad e-Sigef",)&amp;" "&amp;(IF(AK1032="","Escoger direccionamiento de gasto",)&amp;" "&amp;(IF(AL1032="","Escoger Grupo de Gasto",)&amp;" "&amp;(IF(AM1032="","Escoger Item Presupuestario",)&amp;" "&amp;(IF(AO1032="","Llenar valor de actividad",))))))))))))))))))))," ")</f>
        <v xml:space="preserve">                  </v>
      </c>
      <c r="BE1032" s="92">
        <f t="shared" si="61"/>
        <v>12</v>
      </c>
    </row>
    <row r="1033" spans="1:57" s="74" customFormat="1" ht="50.1" customHeight="1" x14ac:dyDescent="0.2">
      <c r="A1033" s="78" t="s">
        <v>55</v>
      </c>
      <c r="B1033" s="78" t="s">
        <v>56</v>
      </c>
      <c r="C1033" s="78" t="s">
        <v>1030</v>
      </c>
      <c r="D1033" s="78" t="s">
        <v>575</v>
      </c>
      <c r="E1033" s="79" t="str">
        <f>+IF(C1033&lt;&gt;"",VLOOKUP(MID(C1033,18,5),NIVELES!$A$133:$B$213,2,0),"")</f>
        <v>PICHINCHA</v>
      </c>
      <c r="F1033" s="80" t="s">
        <v>147</v>
      </c>
      <c r="G1033" s="81" t="str">
        <f>+IF(F1033&lt;&gt;"",VLOOKUP(F1033,NIVELES!$A$246:$C$464,3,0),"")</f>
        <v xml:space="preserve"> </v>
      </c>
      <c r="H1033" s="82" t="s">
        <v>1023</v>
      </c>
      <c r="I1033" s="78" t="s">
        <v>2367</v>
      </c>
      <c r="J1033" s="78" t="s">
        <v>2365</v>
      </c>
      <c r="K1033" s="78" t="s">
        <v>2366</v>
      </c>
      <c r="L1033" s="78" t="s">
        <v>1791</v>
      </c>
      <c r="M1033" s="78" t="s">
        <v>1791</v>
      </c>
      <c r="N1033" s="78" t="s">
        <v>1791</v>
      </c>
      <c r="O1033" s="78" t="s">
        <v>2302</v>
      </c>
      <c r="P1033" s="82">
        <v>12</v>
      </c>
      <c r="Q1033" s="78" t="s">
        <v>2301</v>
      </c>
      <c r="R1033" s="82">
        <v>1</v>
      </c>
      <c r="S1033" s="82">
        <v>1</v>
      </c>
      <c r="T1033" s="82">
        <v>1</v>
      </c>
      <c r="U1033" s="82">
        <v>1</v>
      </c>
      <c r="V1033" s="82">
        <v>1</v>
      </c>
      <c r="W1033" s="82">
        <v>1</v>
      </c>
      <c r="X1033" s="82">
        <v>1</v>
      </c>
      <c r="Y1033" s="82">
        <v>1</v>
      </c>
      <c r="Z1033" s="82">
        <v>1</v>
      </c>
      <c r="AA1033" s="82">
        <v>1</v>
      </c>
      <c r="AB1033" s="82">
        <v>1</v>
      </c>
      <c r="AC1033" s="82">
        <v>1</v>
      </c>
      <c r="AD1033" s="85" t="str">
        <f>IF(A1033&lt;&gt;"",IF(D1033="DIRECCIÓN_DE_TRANSFERENCIAS","280 0031",VLOOKUP(C1033,NIVELES!$A$14:$B$105,2,0)),"")</f>
        <v>280 2230</v>
      </c>
      <c r="AE1033" s="86" t="s">
        <v>322</v>
      </c>
      <c r="AF1033" s="86" t="s">
        <v>369</v>
      </c>
      <c r="AG1033" s="79" t="str">
        <f>+IF(AF1033&lt;&gt;"",VLOOKUP(AF1033,NIVELES!$A$666:$B$673,2,0),"")</f>
        <v>ADMINISTRACIÓN_CENTRAL</v>
      </c>
      <c r="AH1033" s="78" t="s">
        <v>322</v>
      </c>
      <c r="AI1033" s="79" t="str">
        <f>IF(AH1033&lt;&gt;"",VLOOKUP(CONCATENATE(AG1033,AH1033),NIVELES!$B$676:$C$745,2,0),"")</f>
        <v>Administración De La Gestión Administrativa Financiera</v>
      </c>
      <c r="AJ1033" s="78" t="s">
        <v>517</v>
      </c>
      <c r="AK1033" s="79" t="str">
        <f>+IF(AJ1033&lt;&gt;"",VLOOKUP(AJ1033,NIVELES!$A$816:$B$892,2,0),"")</f>
        <v>NO APLICA</v>
      </c>
      <c r="AL1033" s="78" t="s">
        <v>554</v>
      </c>
      <c r="AM1033" s="78">
        <v>530209</v>
      </c>
      <c r="AN1033" s="79" t="str">
        <f>IF(AM1033&lt;&gt;"",+VLOOKUP(AM1033,NIVELES!$A$1652:$B$2466,2,0),"")</f>
        <v>Servicios de Aseo; Lavado de Vestimenta de Trabajo; Fumigación, Desinfección y Limpieza de Instalaciones</v>
      </c>
      <c r="AO1033" s="87">
        <v>30374.400000000001</v>
      </c>
      <c r="AP1033" s="88">
        <v>2531.1999999999998</v>
      </c>
      <c r="AQ1033" s="88">
        <v>2531.1999999999998</v>
      </c>
      <c r="AR1033" s="88">
        <v>2531.1999999999998</v>
      </c>
      <c r="AS1033" s="88">
        <v>2531.1999999999998</v>
      </c>
      <c r="AT1033" s="88">
        <v>2531.1999999999998</v>
      </c>
      <c r="AU1033" s="88">
        <v>2531.1999999999998</v>
      </c>
      <c r="AV1033" s="88">
        <v>2531.1999999999998</v>
      </c>
      <c r="AW1033" s="88">
        <v>2531.1999999999998</v>
      </c>
      <c r="AX1033" s="88">
        <v>2531.1999999999998</v>
      </c>
      <c r="AY1033" s="88">
        <v>2531.1999999999998</v>
      </c>
      <c r="AZ1033" s="88">
        <v>2531.1999999999998</v>
      </c>
      <c r="BA1033" s="88">
        <v>2531.1999999999971</v>
      </c>
      <c r="BB1033" s="89">
        <f t="shared" si="63"/>
        <v>30374.400000000001</v>
      </c>
      <c r="BC1033" s="90" t="str">
        <f t="shared" si="62"/>
        <v>OK</v>
      </c>
      <c r="BD1033" s="91" t="str">
        <f t="shared" si="64"/>
        <v xml:space="preserve">                  </v>
      </c>
      <c r="BE1033" s="92">
        <f t="shared" ref="BE1033:BE1096" si="65">SUBTOTAL(9,R1033:AC1033)</f>
        <v>12</v>
      </c>
    </row>
    <row r="1034" spans="1:57" s="74" customFormat="1" ht="50.1" customHeight="1" x14ac:dyDescent="0.2">
      <c r="A1034" s="78" t="s">
        <v>55</v>
      </c>
      <c r="B1034" s="78" t="s">
        <v>56</v>
      </c>
      <c r="C1034" s="78" t="s">
        <v>1030</v>
      </c>
      <c r="D1034" s="78" t="s">
        <v>575</v>
      </c>
      <c r="E1034" s="79" t="str">
        <f>+IF(C1034&lt;&gt;"",VLOOKUP(MID(C1034,18,5),NIVELES!$A$133:$B$213,2,0),"")</f>
        <v>PICHINCHA</v>
      </c>
      <c r="F1034" s="80" t="s">
        <v>147</v>
      </c>
      <c r="G1034" s="81" t="str">
        <f>+IF(F1034&lt;&gt;"",VLOOKUP(F1034,NIVELES!$A$246:$C$464,3,0),"")</f>
        <v xml:space="preserve"> </v>
      </c>
      <c r="H1034" s="82" t="s">
        <v>1023</v>
      </c>
      <c r="I1034" s="78" t="s">
        <v>2367</v>
      </c>
      <c r="J1034" s="78" t="s">
        <v>2365</v>
      </c>
      <c r="K1034" s="78" t="s">
        <v>2366</v>
      </c>
      <c r="L1034" s="78" t="s">
        <v>1791</v>
      </c>
      <c r="M1034" s="78" t="s">
        <v>1791</v>
      </c>
      <c r="N1034" s="78" t="s">
        <v>1791</v>
      </c>
      <c r="O1034" s="78" t="s">
        <v>2323</v>
      </c>
      <c r="P1034" s="82">
        <v>6</v>
      </c>
      <c r="Q1034" s="78" t="s">
        <v>2301</v>
      </c>
      <c r="R1034" s="82">
        <v>1</v>
      </c>
      <c r="S1034" s="82">
        <v>1</v>
      </c>
      <c r="T1034" s="82">
        <v>1</v>
      </c>
      <c r="U1034" s="82">
        <v>1</v>
      </c>
      <c r="V1034" s="82">
        <v>1</v>
      </c>
      <c r="W1034" s="82">
        <v>1</v>
      </c>
      <c r="X1034" s="82">
        <v>0</v>
      </c>
      <c r="Y1034" s="82">
        <v>0</v>
      </c>
      <c r="Z1034" s="82">
        <v>0</v>
      </c>
      <c r="AA1034" s="82">
        <v>0</v>
      </c>
      <c r="AB1034" s="82">
        <v>0</v>
      </c>
      <c r="AC1034" s="82">
        <v>0</v>
      </c>
      <c r="AD1034" s="85" t="str">
        <f>IF(A1034&lt;&gt;"",IF(D1034="DIRECCIÓN_DE_TRANSFERENCIAS","280 0031",VLOOKUP(C1034,NIVELES!$A$14:$B$105,2,0)),"")</f>
        <v>280 2230</v>
      </c>
      <c r="AE1034" s="86" t="s">
        <v>322</v>
      </c>
      <c r="AF1034" s="86" t="s">
        <v>369</v>
      </c>
      <c r="AG1034" s="79" t="str">
        <f>+IF(AF1034&lt;&gt;"",VLOOKUP(AF1034,NIVELES!$A$666:$B$673,2,0),"")</f>
        <v>ADMINISTRACIÓN_CENTRAL</v>
      </c>
      <c r="AH1034" s="78" t="s">
        <v>322</v>
      </c>
      <c r="AI1034" s="79" t="str">
        <f>IF(AH1034&lt;&gt;"",VLOOKUP(CONCATENATE(AG1034,AH1034),NIVELES!$B$676:$C$745,2,0),"")</f>
        <v>Administración De La Gestión Administrativa Financiera</v>
      </c>
      <c r="AJ1034" s="78" t="s">
        <v>517</v>
      </c>
      <c r="AK1034" s="79" t="str">
        <f>+IF(AJ1034&lt;&gt;"",VLOOKUP(AJ1034,NIVELES!$A$816:$B$892,2,0),"")</f>
        <v>NO APLICA</v>
      </c>
      <c r="AL1034" s="78" t="s">
        <v>554</v>
      </c>
      <c r="AM1034" s="78">
        <v>530301</v>
      </c>
      <c r="AN1034" s="79" t="str">
        <f>IF(AM1034&lt;&gt;"",+VLOOKUP(AM1034,NIVELES!$A$1652:$B$2466,2,0),"")</f>
        <v>Pasajes al Interior</v>
      </c>
      <c r="AO1034" s="87">
        <v>242</v>
      </c>
      <c r="AP1034" s="88">
        <v>40.33</v>
      </c>
      <c r="AQ1034" s="88">
        <v>67</v>
      </c>
      <c r="AR1034" s="88">
        <v>40.33</v>
      </c>
      <c r="AS1034" s="88">
        <v>40.33</v>
      </c>
      <c r="AT1034" s="88">
        <v>40.33</v>
      </c>
      <c r="AU1034" s="88">
        <v>13.68</v>
      </c>
      <c r="AV1034" s="88">
        <v>0</v>
      </c>
      <c r="AW1034" s="88">
        <v>0</v>
      </c>
      <c r="AX1034" s="88">
        <v>0</v>
      </c>
      <c r="AY1034" s="88">
        <v>0</v>
      </c>
      <c r="AZ1034" s="88">
        <v>0</v>
      </c>
      <c r="BA1034" s="88">
        <v>0</v>
      </c>
      <c r="BB1034" s="89">
        <f t="shared" si="63"/>
        <v>242</v>
      </c>
      <c r="BC1034" s="90" t="str">
        <f t="shared" si="62"/>
        <v>OK</v>
      </c>
      <c r="BD1034" s="91" t="str">
        <f t="shared" si="64"/>
        <v xml:space="preserve">                  </v>
      </c>
      <c r="BE1034" s="92">
        <f t="shared" si="65"/>
        <v>6</v>
      </c>
    </row>
    <row r="1035" spans="1:57" s="74" customFormat="1" ht="50.1" customHeight="1" x14ac:dyDescent="0.2">
      <c r="A1035" s="78" t="s">
        <v>55</v>
      </c>
      <c r="B1035" s="78" t="s">
        <v>56</v>
      </c>
      <c r="C1035" s="78" t="s">
        <v>1030</v>
      </c>
      <c r="D1035" s="78" t="s">
        <v>575</v>
      </c>
      <c r="E1035" s="79" t="str">
        <f>+IF(C1035&lt;&gt;"",VLOOKUP(MID(C1035,18,5),NIVELES!$A$133:$B$213,2,0),"")</f>
        <v>PICHINCHA</v>
      </c>
      <c r="F1035" s="80" t="s">
        <v>147</v>
      </c>
      <c r="G1035" s="81" t="str">
        <f>+IF(F1035&lt;&gt;"",VLOOKUP(F1035,NIVELES!$A$246:$C$464,3,0),"")</f>
        <v xml:space="preserve"> </v>
      </c>
      <c r="H1035" s="82" t="s">
        <v>1023</v>
      </c>
      <c r="I1035" s="78" t="s">
        <v>2367</v>
      </c>
      <c r="J1035" s="78" t="s">
        <v>2365</v>
      </c>
      <c r="K1035" s="78" t="s">
        <v>2366</v>
      </c>
      <c r="L1035" s="78" t="s">
        <v>1791</v>
      </c>
      <c r="M1035" s="78" t="s">
        <v>1791</v>
      </c>
      <c r="N1035" s="78" t="s">
        <v>1791</v>
      </c>
      <c r="O1035" s="78" t="s">
        <v>2324</v>
      </c>
      <c r="P1035" s="82">
        <v>12</v>
      </c>
      <c r="Q1035" s="78" t="s">
        <v>2301</v>
      </c>
      <c r="R1035" s="82">
        <v>1</v>
      </c>
      <c r="S1035" s="82">
        <v>1</v>
      </c>
      <c r="T1035" s="82">
        <v>1</v>
      </c>
      <c r="U1035" s="82">
        <v>1</v>
      </c>
      <c r="V1035" s="82">
        <v>1</v>
      </c>
      <c r="W1035" s="82">
        <v>1</v>
      </c>
      <c r="X1035" s="82">
        <v>1</v>
      </c>
      <c r="Y1035" s="82">
        <v>1</v>
      </c>
      <c r="Z1035" s="82">
        <v>1</v>
      </c>
      <c r="AA1035" s="82">
        <v>1</v>
      </c>
      <c r="AB1035" s="82">
        <v>1</v>
      </c>
      <c r="AC1035" s="82">
        <v>1</v>
      </c>
      <c r="AD1035" s="85" t="str">
        <f>IF(A1035&lt;&gt;"",IF(D1035="DIRECCIÓN_DE_TRANSFERENCIAS","280 0031",VLOOKUP(C1035,NIVELES!$A$14:$B$105,2,0)),"")</f>
        <v>280 2230</v>
      </c>
      <c r="AE1035" s="86" t="s">
        <v>322</v>
      </c>
      <c r="AF1035" s="86" t="s">
        <v>369</v>
      </c>
      <c r="AG1035" s="79" t="str">
        <f>+IF(AF1035&lt;&gt;"",VLOOKUP(AF1035,NIVELES!$A$666:$B$673,2,0),"")</f>
        <v>ADMINISTRACIÓN_CENTRAL</v>
      </c>
      <c r="AH1035" s="78" t="s">
        <v>322</v>
      </c>
      <c r="AI1035" s="79" t="str">
        <f>IF(AH1035&lt;&gt;"",VLOOKUP(CONCATENATE(AG1035,AH1035),NIVELES!$B$676:$C$745,2,0),"")</f>
        <v>Administración De La Gestión Administrativa Financiera</v>
      </c>
      <c r="AJ1035" s="78" t="s">
        <v>517</v>
      </c>
      <c r="AK1035" s="79" t="str">
        <f>+IF(AJ1035&lt;&gt;"",VLOOKUP(AJ1035,NIVELES!$A$816:$B$892,2,0),"")</f>
        <v>NO APLICA</v>
      </c>
      <c r="AL1035" s="78" t="s">
        <v>554</v>
      </c>
      <c r="AM1035" s="78">
        <v>530303</v>
      </c>
      <c r="AN1035" s="79" t="str">
        <f>IF(AM1035&lt;&gt;"",+VLOOKUP(AM1035,NIVELES!$A$1652:$B$2466,2,0),"")</f>
        <v>Viáticos y Subsistencias en el Interior</v>
      </c>
      <c r="AO1035" s="87">
        <v>5111.8599999999997</v>
      </c>
      <c r="AP1035" s="88">
        <v>425.99</v>
      </c>
      <c r="AQ1035" s="88">
        <v>653</v>
      </c>
      <c r="AR1035" s="88">
        <v>425.99</v>
      </c>
      <c r="AS1035" s="88">
        <v>425.99</v>
      </c>
      <c r="AT1035" s="88">
        <v>425.99</v>
      </c>
      <c r="AU1035" s="88">
        <v>425.99</v>
      </c>
      <c r="AV1035" s="88">
        <v>425.99</v>
      </c>
      <c r="AW1035" s="88">
        <v>425.99</v>
      </c>
      <c r="AX1035" s="88">
        <v>425.99</v>
      </c>
      <c r="AY1035" s="88">
        <v>425.99</v>
      </c>
      <c r="AZ1035" s="88">
        <v>425.99</v>
      </c>
      <c r="BA1035" s="88">
        <v>198.96000000000095</v>
      </c>
      <c r="BB1035" s="89">
        <f t="shared" si="63"/>
        <v>5111.8599999999997</v>
      </c>
      <c r="BC1035" s="90" t="str">
        <f t="shared" si="62"/>
        <v>OK</v>
      </c>
      <c r="BD1035" s="91" t="str">
        <f t="shared" si="64"/>
        <v xml:space="preserve">                  </v>
      </c>
      <c r="BE1035" s="92">
        <f t="shared" si="65"/>
        <v>12</v>
      </c>
    </row>
    <row r="1036" spans="1:57" s="74" customFormat="1" ht="50.1" customHeight="1" x14ac:dyDescent="0.2">
      <c r="A1036" s="78" t="s">
        <v>55</v>
      </c>
      <c r="B1036" s="78" t="s">
        <v>56</v>
      </c>
      <c r="C1036" s="78" t="s">
        <v>1030</v>
      </c>
      <c r="D1036" s="78" t="s">
        <v>575</v>
      </c>
      <c r="E1036" s="79" t="str">
        <f>+IF(C1036&lt;&gt;"",VLOOKUP(MID(C1036,18,5),NIVELES!$A$133:$B$213,2,0),"")</f>
        <v>PICHINCHA</v>
      </c>
      <c r="F1036" s="80" t="s">
        <v>147</v>
      </c>
      <c r="G1036" s="81" t="str">
        <f>+IF(F1036&lt;&gt;"",VLOOKUP(F1036,NIVELES!$A$246:$C$464,3,0),"")</f>
        <v xml:space="preserve"> </v>
      </c>
      <c r="H1036" s="82" t="s">
        <v>1023</v>
      </c>
      <c r="I1036" s="78" t="s">
        <v>2367</v>
      </c>
      <c r="J1036" s="78" t="s">
        <v>2365</v>
      </c>
      <c r="K1036" s="78" t="s">
        <v>2366</v>
      </c>
      <c r="L1036" s="78" t="s">
        <v>1791</v>
      </c>
      <c r="M1036" s="78" t="s">
        <v>1791</v>
      </c>
      <c r="N1036" s="78" t="s">
        <v>1791</v>
      </c>
      <c r="O1036" s="78" t="s">
        <v>2371</v>
      </c>
      <c r="P1036" s="82">
        <v>1</v>
      </c>
      <c r="Q1036" s="78" t="s">
        <v>2301</v>
      </c>
      <c r="R1036" s="82">
        <v>0</v>
      </c>
      <c r="S1036" s="82">
        <v>0</v>
      </c>
      <c r="T1036" s="82">
        <v>1</v>
      </c>
      <c r="U1036" s="82">
        <v>0</v>
      </c>
      <c r="V1036" s="82">
        <v>0</v>
      </c>
      <c r="W1036" s="82">
        <v>0</v>
      </c>
      <c r="X1036" s="82">
        <v>0</v>
      </c>
      <c r="Y1036" s="82">
        <v>0</v>
      </c>
      <c r="Z1036" s="82">
        <v>0</v>
      </c>
      <c r="AA1036" s="82">
        <v>0</v>
      </c>
      <c r="AB1036" s="82">
        <v>0</v>
      </c>
      <c r="AC1036" s="82">
        <v>0</v>
      </c>
      <c r="AD1036" s="85" t="str">
        <f>IF(A1036&lt;&gt;"",IF(D1036="DIRECCIÓN_DE_TRANSFERENCIAS","280 0031",VLOOKUP(C1036,NIVELES!$A$14:$B$105,2,0)),"")</f>
        <v>280 2230</v>
      </c>
      <c r="AE1036" s="86" t="s">
        <v>322</v>
      </c>
      <c r="AF1036" s="86" t="s">
        <v>369</v>
      </c>
      <c r="AG1036" s="79" t="str">
        <f>+IF(AF1036&lt;&gt;"",VLOOKUP(AF1036,NIVELES!$A$666:$B$673,2,0),"")</f>
        <v>ADMINISTRACIÓN_CENTRAL</v>
      </c>
      <c r="AH1036" s="78" t="s">
        <v>322</v>
      </c>
      <c r="AI1036" s="79" t="str">
        <f>IF(AH1036&lt;&gt;"",VLOOKUP(CONCATENATE(AG1036,AH1036),NIVELES!$B$676:$C$745,2,0),"")</f>
        <v>Administración De La Gestión Administrativa Financiera</v>
      </c>
      <c r="AJ1036" s="78" t="s">
        <v>517</v>
      </c>
      <c r="AK1036" s="79" t="str">
        <f>+IF(AJ1036&lt;&gt;"",VLOOKUP(AJ1036,NIVELES!$A$816:$B$892,2,0),"")</f>
        <v>NO APLICA</v>
      </c>
      <c r="AL1036" s="78" t="s">
        <v>554</v>
      </c>
      <c r="AM1036" s="78">
        <v>530402</v>
      </c>
      <c r="AN1036" s="79" t="str">
        <f>IF(AM1036&lt;&gt;"",+VLOOKUP(AM1036,NIVELES!$A$1652:$B$2466,2,0),"")</f>
        <v>Edificios, Locales, Residencias y Cableado Estructurado (Instalación, Mantenimiento y Reparación)</v>
      </c>
      <c r="AO1036" s="87">
        <v>6000</v>
      </c>
      <c r="AP1036" s="88">
        <v>0</v>
      </c>
      <c r="AQ1036" s="88">
        <v>0</v>
      </c>
      <c r="AR1036" s="88">
        <v>6000</v>
      </c>
      <c r="AS1036" s="88">
        <v>0</v>
      </c>
      <c r="AT1036" s="88">
        <v>0</v>
      </c>
      <c r="AU1036" s="88">
        <v>0</v>
      </c>
      <c r="AV1036" s="88">
        <v>0</v>
      </c>
      <c r="AW1036" s="88">
        <v>0</v>
      </c>
      <c r="AX1036" s="88">
        <v>0</v>
      </c>
      <c r="AY1036" s="88">
        <v>0</v>
      </c>
      <c r="AZ1036" s="88">
        <v>0</v>
      </c>
      <c r="BA1036" s="88">
        <v>0</v>
      </c>
      <c r="BB1036" s="89">
        <f t="shared" si="63"/>
        <v>6000</v>
      </c>
      <c r="BC1036" s="90" t="str">
        <f t="shared" si="62"/>
        <v>OK</v>
      </c>
      <c r="BD1036" s="91" t="str">
        <f t="shared" si="64"/>
        <v xml:space="preserve">                  </v>
      </c>
      <c r="BE1036" s="92">
        <f t="shared" si="65"/>
        <v>1</v>
      </c>
    </row>
    <row r="1037" spans="1:57" s="74" customFormat="1" ht="50.1" customHeight="1" x14ac:dyDescent="0.2">
      <c r="A1037" s="78" t="s">
        <v>55</v>
      </c>
      <c r="B1037" s="78" t="s">
        <v>56</v>
      </c>
      <c r="C1037" s="78" t="s">
        <v>1030</v>
      </c>
      <c r="D1037" s="78" t="s">
        <v>575</v>
      </c>
      <c r="E1037" s="79" t="str">
        <f>+IF(C1037&lt;&gt;"",VLOOKUP(MID(C1037,18,5),NIVELES!$A$133:$B$213,2,0),"")</f>
        <v>PICHINCHA</v>
      </c>
      <c r="F1037" s="80" t="s">
        <v>147</v>
      </c>
      <c r="G1037" s="81" t="str">
        <f>+IF(F1037&lt;&gt;"",VLOOKUP(F1037,NIVELES!$A$246:$C$464,3,0),"")</f>
        <v xml:space="preserve"> </v>
      </c>
      <c r="H1037" s="82" t="s">
        <v>1023</v>
      </c>
      <c r="I1037" s="78" t="s">
        <v>2367</v>
      </c>
      <c r="J1037" s="78" t="s">
        <v>2365</v>
      </c>
      <c r="K1037" s="78" t="s">
        <v>2366</v>
      </c>
      <c r="L1037" s="78" t="s">
        <v>1791</v>
      </c>
      <c r="M1037" s="78" t="s">
        <v>1791</v>
      </c>
      <c r="N1037" s="78" t="s">
        <v>1791</v>
      </c>
      <c r="O1037" s="78" t="s">
        <v>2372</v>
      </c>
      <c r="P1037" s="82">
        <v>1</v>
      </c>
      <c r="Q1037" s="78" t="s">
        <v>2301</v>
      </c>
      <c r="R1037" s="82">
        <v>0</v>
      </c>
      <c r="S1037" s="82">
        <v>0</v>
      </c>
      <c r="T1037" s="82">
        <v>1</v>
      </c>
      <c r="U1037" s="82">
        <v>0</v>
      </c>
      <c r="V1037" s="82">
        <v>0</v>
      </c>
      <c r="W1037" s="82">
        <v>0</v>
      </c>
      <c r="X1037" s="82">
        <v>0</v>
      </c>
      <c r="Y1037" s="82">
        <v>0</v>
      </c>
      <c r="Z1037" s="82">
        <v>0</v>
      </c>
      <c r="AA1037" s="82">
        <v>0</v>
      </c>
      <c r="AB1037" s="82">
        <v>0</v>
      </c>
      <c r="AC1037" s="82">
        <v>0</v>
      </c>
      <c r="AD1037" s="85" t="str">
        <f>IF(A1037&lt;&gt;"",IF(D1037="DIRECCIÓN_DE_TRANSFERENCIAS","280 0031",VLOOKUP(C1037,NIVELES!$A$14:$B$105,2,0)),"")</f>
        <v>280 2230</v>
      </c>
      <c r="AE1037" s="86" t="s">
        <v>322</v>
      </c>
      <c r="AF1037" s="86" t="s">
        <v>369</v>
      </c>
      <c r="AG1037" s="79" t="str">
        <f>+IF(AF1037&lt;&gt;"",VLOOKUP(AF1037,NIVELES!$A$666:$B$673,2,0),"")</f>
        <v>ADMINISTRACIÓN_CENTRAL</v>
      </c>
      <c r="AH1037" s="78" t="s">
        <v>322</v>
      </c>
      <c r="AI1037" s="79" t="str">
        <f>IF(AH1037&lt;&gt;"",VLOOKUP(CONCATENATE(AG1037,AH1037),NIVELES!$B$676:$C$745,2,0),"")</f>
        <v>Administración De La Gestión Administrativa Financiera</v>
      </c>
      <c r="AJ1037" s="78" t="s">
        <v>517</v>
      </c>
      <c r="AK1037" s="79" t="str">
        <f>+IF(AJ1037&lt;&gt;"",VLOOKUP(AJ1037,NIVELES!$A$816:$B$892,2,0),"")</f>
        <v>NO APLICA</v>
      </c>
      <c r="AL1037" s="78" t="s">
        <v>554</v>
      </c>
      <c r="AM1037" s="78">
        <v>530405</v>
      </c>
      <c r="AN1037" s="79" t="str">
        <f>IF(AM1037&lt;&gt;"",+VLOOKUP(AM1037,NIVELES!$A$1652:$B$2466,2,0),"")</f>
        <v>Vehículos (Mantenimiento y Reparación)</v>
      </c>
      <c r="AO1037" s="87">
        <v>4000</v>
      </c>
      <c r="AP1037" s="88">
        <v>0</v>
      </c>
      <c r="AQ1037" s="88">
        <v>0</v>
      </c>
      <c r="AR1037" s="88">
        <v>4000</v>
      </c>
      <c r="AS1037" s="88">
        <v>0</v>
      </c>
      <c r="AT1037" s="88">
        <v>0</v>
      </c>
      <c r="AU1037" s="88">
        <v>0</v>
      </c>
      <c r="AV1037" s="88">
        <v>0</v>
      </c>
      <c r="AW1037" s="88">
        <v>0</v>
      </c>
      <c r="AX1037" s="88">
        <v>0</v>
      </c>
      <c r="AY1037" s="88">
        <v>0</v>
      </c>
      <c r="AZ1037" s="88">
        <v>0</v>
      </c>
      <c r="BA1037" s="88">
        <v>0</v>
      </c>
      <c r="BB1037" s="89">
        <f t="shared" si="63"/>
        <v>4000</v>
      </c>
      <c r="BC1037" s="90" t="str">
        <f t="shared" si="62"/>
        <v>OK</v>
      </c>
      <c r="BD1037" s="91" t="str">
        <f t="shared" si="64"/>
        <v xml:space="preserve">                  </v>
      </c>
      <c r="BE1037" s="92">
        <f t="shared" si="65"/>
        <v>1</v>
      </c>
    </row>
    <row r="1038" spans="1:57" s="74" customFormat="1" ht="50.1" customHeight="1" x14ac:dyDescent="0.2">
      <c r="A1038" s="78" t="s">
        <v>55</v>
      </c>
      <c r="B1038" s="78" t="s">
        <v>56</v>
      </c>
      <c r="C1038" s="78" t="s">
        <v>1030</v>
      </c>
      <c r="D1038" s="78" t="s">
        <v>575</v>
      </c>
      <c r="E1038" s="79" t="str">
        <f>+IF(C1038&lt;&gt;"",VLOOKUP(MID(C1038,18,5),NIVELES!$A$133:$B$213,2,0),"")</f>
        <v>PICHINCHA</v>
      </c>
      <c r="F1038" s="80" t="s">
        <v>147</v>
      </c>
      <c r="G1038" s="81" t="str">
        <f>+IF(F1038&lt;&gt;"",VLOOKUP(F1038,NIVELES!$A$246:$C$464,3,0),"")</f>
        <v xml:space="preserve"> </v>
      </c>
      <c r="H1038" s="82" t="s">
        <v>1023</v>
      </c>
      <c r="I1038" s="78" t="s">
        <v>2367</v>
      </c>
      <c r="J1038" s="78" t="s">
        <v>2365</v>
      </c>
      <c r="K1038" s="78" t="s">
        <v>2366</v>
      </c>
      <c r="L1038" s="78" t="s">
        <v>1791</v>
      </c>
      <c r="M1038" s="78" t="s">
        <v>1791</v>
      </c>
      <c r="N1038" s="78" t="s">
        <v>1791</v>
      </c>
      <c r="O1038" s="78" t="s">
        <v>2373</v>
      </c>
      <c r="P1038" s="82">
        <v>1</v>
      </c>
      <c r="Q1038" s="78" t="s">
        <v>2301</v>
      </c>
      <c r="R1038" s="82">
        <v>0</v>
      </c>
      <c r="S1038" s="82">
        <v>0</v>
      </c>
      <c r="T1038" s="82">
        <v>1</v>
      </c>
      <c r="U1038" s="82">
        <v>0</v>
      </c>
      <c r="V1038" s="82">
        <v>0</v>
      </c>
      <c r="W1038" s="82">
        <v>0</v>
      </c>
      <c r="X1038" s="82">
        <v>0</v>
      </c>
      <c r="Y1038" s="82">
        <v>0</v>
      </c>
      <c r="Z1038" s="82">
        <v>0</v>
      </c>
      <c r="AA1038" s="82">
        <v>0</v>
      </c>
      <c r="AB1038" s="82">
        <v>0</v>
      </c>
      <c r="AC1038" s="82">
        <v>0</v>
      </c>
      <c r="AD1038" s="85" t="str">
        <f>IF(A1038&lt;&gt;"",IF(D1038="DIRECCIÓN_DE_TRANSFERENCIAS","280 0031",VLOOKUP(C1038,NIVELES!$A$14:$B$105,2,0)),"")</f>
        <v>280 2230</v>
      </c>
      <c r="AE1038" s="86" t="s">
        <v>322</v>
      </c>
      <c r="AF1038" s="86" t="s">
        <v>369</v>
      </c>
      <c r="AG1038" s="79" t="str">
        <f>+IF(AF1038&lt;&gt;"",VLOOKUP(AF1038,NIVELES!$A$666:$B$673,2,0),"")</f>
        <v>ADMINISTRACIÓN_CENTRAL</v>
      </c>
      <c r="AH1038" s="78" t="s">
        <v>322</v>
      </c>
      <c r="AI1038" s="79" t="str">
        <f>IF(AH1038&lt;&gt;"",VLOOKUP(CONCATENATE(AG1038,AH1038),NIVELES!$B$676:$C$745,2,0),"")</f>
        <v>Administración De La Gestión Administrativa Financiera</v>
      </c>
      <c r="AJ1038" s="78" t="s">
        <v>517</v>
      </c>
      <c r="AK1038" s="79" t="str">
        <f>+IF(AJ1038&lt;&gt;"",VLOOKUP(AJ1038,NIVELES!$A$816:$B$892,2,0),"")</f>
        <v>NO APLICA</v>
      </c>
      <c r="AL1038" s="78" t="s">
        <v>554</v>
      </c>
      <c r="AM1038" s="78">
        <v>530704</v>
      </c>
      <c r="AN1038" s="79" t="str">
        <f>IF(AM1038&lt;&gt;"",+VLOOKUP(AM1038,NIVELES!$A$1652:$B$2466,2,0),"")</f>
        <v>Mantenimiento y Reparación de Equipos y Sistemas Informáticos</v>
      </c>
      <c r="AO1038" s="87">
        <v>360</v>
      </c>
      <c r="AP1038" s="88">
        <v>0</v>
      </c>
      <c r="AQ1038" s="88">
        <v>0</v>
      </c>
      <c r="AR1038" s="88">
        <v>360</v>
      </c>
      <c r="AS1038" s="88">
        <v>0</v>
      </c>
      <c r="AT1038" s="88">
        <v>0</v>
      </c>
      <c r="AU1038" s="88">
        <v>0</v>
      </c>
      <c r="AV1038" s="88">
        <v>0</v>
      </c>
      <c r="AW1038" s="88">
        <v>0</v>
      </c>
      <c r="AX1038" s="88">
        <v>0</v>
      </c>
      <c r="AY1038" s="88">
        <v>0</v>
      </c>
      <c r="AZ1038" s="88">
        <v>0</v>
      </c>
      <c r="BA1038" s="88">
        <v>0</v>
      </c>
      <c r="BB1038" s="89">
        <f t="shared" si="63"/>
        <v>360</v>
      </c>
      <c r="BC1038" s="90" t="str">
        <f t="shared" si="62"/>
        <v>OK</v>
      </c>
      <c r="BD1038" s="91" t="str">
        <f t="shared" si="64"/>
        <v xml:space="preserve">                  </v>
      </c>
      <c r="BE1038" s="92">
        <f t="shared" si="65"/>
        <v>1</v>
      </c>
    </row>
    <row r="1039" spans="1:57" s="74" customFormat="1" ht="50.1" customHeight="1" x14ac:dyDescent="0.2">
      <c r="A1039" s="78" t="s">
        <v>55</v>
      </c>
      <c r="B1039" s="78" t="s">
        <v>56</v>
      </c>
      <c r="C1039" s="78" t="s">
        <v>1030</v>
      </c>
      <c r="D1039" s="78" t="s">
        <v>575</v>
      </c>
      <c r="E1039" s="79" t="str">
        <f>+IF(C1039&lt;&gt;"",VLOOKUP(MID(C1039,18,5),NIVELES!$A$133:$B$213,2,0),"")</f>
        <v>PICHINCHA</v>
      </c>
      <c r="F1039" s="80" t="s">
        <v>147</v>
      </c>
      <c r="G1039" s="81" t="str">
        <f>+IF(F1039&lt;&gt;"",VLOOKUP(F1039,NIVELES!$A$246:$C$464,3,0),"")</f>
        <v xml:space="preserve"> </v>
      </c>
      <c r="H1039" s="82" t="s">
        <v>1023</v>
      </c>
      <c r="I1039" s="78" t="s">
        <v>2367</v>
      </c>
      <c r="J1039" s="78" t="s">
        <v>2365</v>
      </c>
      <c r="K1039" s="78" t="s">
        <v>2366</v>
      </c>
      <c r="L1039" s="78" t="s">
        <v>1791</v>
      </c>
      <c r="M1039" s="78" t="s">
        <v>1791</v>
      </c>
      <c r="N1039" s="78" t="s">
        <v>1791</v>
      </c>
      <c r="O1039" s="78" t="s">
        <v>2307</v>
      </c>
      <c r="P1039" s="82">
        <v>1</v>
      </c>
      <c r="Q1039" s="78" t="s">
        <v>2301</v>
      </c>
      <c r="R1039" s="82">
        <v>0</v>
      </c>
      <c r="S1039" s="82">
        <v>0</v>
      </c>
      <c r="T1039" s="82">
        <v>1</v>
      </c>
      <c r="U1039" s="82">
        <v>0</v>
      </c>
      <c r="V1039" s="82">
        <v>0</v>
      </c>
      <c r="W1039" s="82">
        <v>0</v>
      </c>
      <c r="X1039" s="82">
        <v>0</v>
      </c>
      <c r="Y1039" s="82">
        <v>0</v>
      </c>
      <c r="Z1039" s="82">
        <v>0</v>
      </c>
      <c r="AA1039" s="82">
        <v>0</v>
      </c>
      <c r="AB1039" s="82">
        <v>0</v>
      </c>
      <c r="AC1039" s="82">
        <v>0</v>
      </c>
      <c r="AD1039" s="85" t="str">
        <f>IF(A1039&lt;&gt;"",IF(D1039="DIRECCIÓN_DE_TRANSFERENCIAS","280 0031",VLOOKUP(C1039,NIVELES!$A$14:$B$105,2,0)),"")</f>
        <v>280 2230</v>
      </c>
      <c r="AE1039" s="86" t="s">
        <v>322</v>
      </c>
      <c r="AF1039" s="86" t="s">
        <v>369</v>
      </c>
      <c r="AG1039" s="79" t="str">
        <f>+IF(AF1039&lt;&gt;"",VLOOKUP(AF1039,NIVELES!$A$666:$B$673,2,0),"")</f>
        <v>ADMINISTRACIÓN_CENTRAL</v>
      </c>
      <c r="AH1039" s="78" t="s">
        <v>322</v>
      </c>
      <c r="AI1039" s="79" t="str">
        <f>IF(AH1039&lt;&gt;"",VLOOKUP(CONCATENATE(AG1039,AH1039),NIVELES!$B$676:$C$745,2,0),"")</f>
        <v>Administración De La Gestión Administrativa Financiera</v>
      </c>
      <c r="AJ1039" s="78" t="s">
        <v>517</v>
      </c>
      <c r="AK1039" s="79" t="str">
        <f>+IF(AJ1039&lt;&gt;"",VLOOKUP(AJ1039,NIVELES!$A$816:$B$892,2,0),"")</f>
        <v>NO APLICA</v>
      </c>
      <c r="AL1039" s="78" t="s">
        <v>554</v>
      </c>
      <c r="AM1039" s="78">
        <v>530804</v>
      </c>
      <c r="AN1039" s="79" t="str">
        <f>IF(AM1039&lt;&gt;"",+VLOOKUP(AM1039,NIVELES!$A$1652:$B$2466,2,0),"")</f>
        <v>Materiales de Oficina</v>
      </c>
      <c r="AO1039" s="87">
        <v>2000</v>
      </c>
      <c r="AP1039" s="88">
        <v>0</v>
      </c>
      <c r="AQ1039" s="88">
        <v>0</v>
      </c>
      <c r="AR1039" s="88">
        <v>2000</v>
      </c>
      <c r="AS1039" s="88">
        <v>0</v>
      </c>
      <c r="AT1039" s="88">
        <v>0</v>
      </c>
      <c r="AU1039" s="88">
        <v>0</v>
      </c>
      <c r="AV1039" s="88">
        <v>0</v>
      </c>
      <c r="AW1039" s="88">
        <v>0</v>
      </c>
      <c r="AX1039" s="88">
        <v>0</v>
      </c>
      <c r="AY1039" s="88">
        <v>0</v>
      </c>
      <c r="AZ1039" s="88">
        <v>0</v>
      </c>
      <c r="BA1039" s="88">
        <v>0</v>
      </c>
      <c r="BB1039" s="89">
        <f t="shared" si="63"/>
        <v>2000</v>
      </c>
      <c r="BC1039" s="90" t="str">
        <f t="shared" si="62"/>
        <v>OK</v>
      </c>
      <c r="BD1039" s="91" t="str">
        <f t="shared" si="64"/>
        <v xml:space="preserve">                  </v>
      </c>
      <c r="BE1039" s="92">
        <f t="shared" si="65"/>
        <v>1</v>
      </c>
    </row>
    <row r="1040" spans="1:57" s="74" customFormat="1" ht="50.1" customHeight="1" x14ac:dyDescent="0.2">
      <c r="A1040" s="78" t="s">
        <v>55</v>
      </c>
      <c r="B1040" s="78" t="s">
        <v>56</v>
      </c>
      <c r="C1040" s="78" t="s">
        <v>1030</v>
      </c>
      <c r="D1040" s="78" t="s">
        <v>575</v>
      </c>
      <c r="E1040" s="79" t="str">
        <f>+IF(C1040&lt;&gt;"",VLOOKUP(MID(C1040,18,5),NIVELES!$A$133:$B$213,2,0),"")</f>
        <v>PICHINCHA</v>
      </c>
      <c r="F1040" s="80" t="s">
        <v>147</v>
      </c>
      <c r="G1040" s="81" t="str">
        <f>+IF(F1040&lt;&gt;"",VLOOKUP(F1040,NIVELES!$A$246:$C$464,3,0),"")</f>
        <v xml:space="preserve"> </v>
      </c>
      <c r="H1040" s="82" t="s">
        <v>1023</v>
      </c>
      <c r="I1040" s="78" t="s">
        <v>2367</v>
      </c>
      <c r="J1040" s="78" t="s">
        <v>2365</v>
      </c>
      <c r="K1040" s="78" t="s">
        <v>2366</v>
      </c>
      <c r="L1040" s="78" t="s">
        <v>1791</v>
      </c>
      <c r="M1040" s="78" t="s">
        <v>1791</v>
      </c>
      <c r="N1040" s="78" t="s">
        <v>1791</v>
      </c>
      <c r="O1040" s="78" t="s">
        <v>2308</v>
      </c>
      <c r="P1040" s="82">
        <v>1</v>
      </c>
      <c r="Q1040" s="78" t="s">
        <v>2301</v>
      </c>
      <c r="R1040" s="82">
        <v>0</v>
      </c>
      <c r="S1040" s="82">
        <v>0</v>
      </c>
      <c r="T1040" s="82">
        <v>1</v>
      </c>
      <c r="U1040" s="82">
        <v>0</v>
      </c>
      <c r="V1040" s="82">
        <v>0</v>
      </c>
      <c r="W1040" s="82">
        <v>0</v>
      </c>
      <c r="X1040" s="82">
        <v>0</v>
      </c>
      <c r="Y1040" s="82">
        <v>0</v>
      </c>
      <c r="Z1040" s="82">
        <v>0</v>
      </c>
      <c r="AA1040" s="82">
        <v>0</v>
      </c>
      <c r="AB1040" s="82">
        <v>0</v>
      </c>
      <c r="AC1040" s="82">
        <v>0</v>
      </c>
      <c r="AD1040" s="85" t="str">
        <f>IF(A1040&lt;&gt;"",IF(D1040="DIRECCIÓN_DE_TRANSFERENCIAS","280 0031",VLOOKUP(C1040,NIVELES!$A$14:$B$105,2,0)),"")</f>
        <v>280 2230</v>
      </c>
      <c r="AE1040" s="86" t="s">
        <v>322</v>
      </c>
      <c r="AF1040" s="86" t="s">
        <v>369</v>
      </c>
      <c r="AG1040" s="79" t="str">
        <f>+IF(AF1040&lt;&gt;"",VLOOKUP(AF1040,NIVELES!$A$666:$B$673,2,0),"")</f>
        <v>ADMINISTRACIÓN_CENTRAL</v>
      </c>
      <c r="AH1040" s="78" t="s">
        <v>322</v>
      </c>
      <c r="AI1040" s="79" t="str">
        <f>IF(AH1040&lt;&gt;"",VLOOKUP(CONCATENATE(AG1040,AH1040),NIVELES!$B$676:$C$745,2,0),"")</f>
        <v>Administración De La Gestión Administrativa Financiera</v>
      </c>
      <c r="AJ1040" s="78" t="s">
        <v>517</v>
      </c>
      <c r="AK1040" s="79" t="str">
        <f>+IF(AJ1040&lt;&gt;"",VLOOKUP(AJ1040,NIVELES!$A$816:$B$892,2,0),"")</f>
        <v>NO APLICA</v>
      </c>
      <c r="AL1040" s="78" t="s">
        <v>554</v>
      </c>
      <c r="AM1040" s="78">
        <v>530805</v>
      </c>
      <c r="AN1040" s="79" t="str">
        <f>IF(AM1040&lt;&gt;"",+VLOOKUP(AM1040,NIVELES!$A$1652:$B$2466,2,0),"")</f>
        <v>Materiales de Aseo</v>
      </c>
      <c r="AO1040" s="87">
        <v>2000</v>
      </c>
      <c r="AP1040" s="88">
        <v>0</v>
      </c>
      <c r="AQ1040" s="88">
        <v>0</v>
      </c>
      <c r="AR1040" s="88">
        <v>2000</v>
      </c>
      <c r="AS1040" s="88">
        <v>0</v>
      </c>
      <c r="AT1040" s="88">
        <v>0</v>
      </c>
      <c r="AU1040" s="88">
        <v>0</v>
      </c>
      <c r="AV1040" s="88">
        <v>0</v>
      </c>
      <c r="AW1040" s="88">
        <v>0</v>
      </c>
      <c r="AX1040" s="88">
        <v>0</v>
      </c>
      <c r="AY1040" s="88">
        <v>0</v>
      </c>
      <c r="AZ1040" s="88">
        <v>0</v>
      </c>
      <c r="BA1040" s="88">
        <v>0</v>
      </c>
      <c r="BB1040" s="89">
        <f t="shared" si="63"/>
        <v>2000</v>
      </c>
      <c r="BC1040" s="90" t="str">
        <f t="shared" si="62"/>
        <v>OK</v>
      </c>
      <c r="BD1040" s="91" t="str">
        <f t="shared" si="64"/>
        <v xml:space="preserve">                  </v>
      </c>
      <c r="BE1040" s="92">
        <f t="shared" si="65"/>
        <v>1</v>
      </c>
    </row>
    <row r="1041" spans="1:57" s="74" customFormat="1" ht="50.1" customHeight="1" x14ac:dyDescent="0.2">
      <c r="A1041" s="78" t="s">
        <v>55</v>
      </c>
      <c r="B1041" s="78" t="s">
        <v>56</v>
      </c>
      <c r="C1041" s="78" t="s">
        <v>1030</v>
      </c>
      <c r="D1041" s="78" t="s">
        <v>575</v>
      </c>
      <c r="E1041" s="79" t="str">
        <f>+IF(C1041&lt;&gt;"",VLOOKUP(MID(C1041,18,5),NIVELES!$A$133:$B$213,2,0),"")</f>
        <v>PICHINCHA</v>
      </c>
      <c r="F1041" s="80" t="s">
        <v>147</v>
      </c>
      <c r="G1041" s="81" t="str">
        <f>+IF(F1041&lt;&gt;"",VLOOKUP(F1041,NIVELES!$A$246:$C$464,3,0),"")</f>
        <v xml:space="preserve"> </v>
      </c>
      <c r="H1041" s="82" t="s">
        <v>1023</v>
      </c>
      <c r="I1041" s="78" t="s">
        <v>2367</v>
      </c>
      <c r="J1041" s="78" t="s">
        <v>2365</v>
      </c>
      <c r="K1041" s="78" t="s">
        <v>2366</v>
      </c>
      <c r="L1041" s="78" t="s">
        <v>1791</v>
      </c>
      <c r="M1041" s="78" t="s">
        <v>1791</v>
      </c>
      <c r="N1041" s="78" t="s">
        <v>1791</v>
      </c>
      <c r="O1041" s="78" t="s">
        <v>2356</v>
      </c>
      <c r="P1041" s="82">
        <v>1</v>
      </c>
      <c r="Q1041" s="78" t="s">
        <v>2301</v>
      </c>
      <c r="R1041" s="82">
        <v>0</v>
      </c>
      <c r="S1041" s="82">
        <v>0</v>
      </c>
      <c r="T1041" s="82">
        <v>1</v>
      </c>
      <c r="U1041" s="82">
        <v>0</v>
      </c>
      <c r="V1041" s="82">
        <v>0</v>
      </c>
      <c r="W1041" s="82">
        <v>0</v>
      </c>
      <c r="X1041" s="82">
        <v>0</v>
      </c>
      <c r="Y1041" s="82">
        <v>0</v>
      </c>
      <c r="Z1041" s="82">
        <v>0</v>
      </c>
      <c r="AA1041" s="82">
        <v>0</v>
      </c>
      <c r="AB1041" s="82">
        <v>0</v>
      </c>
      <c r="AC1041" s="82">
        <v>0</v>
      </c>
      <c r="AD1041" s="85" t="str">
        <f>IF(A1041&lt;&gt;"",IF(D1041="DIRECCIÓN_DE_TRANSFERENCIAS","280 0031",VLOOKUP(C1041,NIVELES!$A$14:$B$105,2,0)),"")</f>
        <v>280 2230</v>
      </c>
      <c r="AE1041" s="86" t="s">
        <v>322</v>
      </c>
      <c r="AF1041" s="86" t="s">
        <v>369</v>
      </c>
      <c r="AG1041" s="79" t="str">
        <f>+IF(AF1041&lt;&gt;"",VLOOKUP(AF1041,NIVELES!$A$666:$B$673,2,0),"")</f>
        <v>ADMINISTRACIÓN_CENTRAL</v>
      </c>
      <c r="AH1041" s="78" t="s">
        <v>322</v>
      </c>
      <c r="AI1041" s="79" t="str">
        <f>IF(AH1041&lt;&gt;"",VLOOKUP(CONCATENATE(AG1041,AH1041),NIVELES!$B$676:$C$745,2,0),"")</f>
        <v>Administración De La Gestión Administrativa Financiera</v>
      </c>
      <c r="AJ1041" s="78" t="s">
        <v>517</v>
      </c>
      <c r="AK1041" s="79" t="str">
        <f>+IF(AJ1041&lt;&gt;"",VLOOKUP(AJ1041,NIVELES!$A$816:$B$892,2,0),"")</f>
        <v>NO APLICA</v>
      </c>
      <c r="AL1041" s="78" t="s">
        <v>554</v>
      </c>
      <c r="AM1041" s="78">
        <v>530803</v>
      </c>
      <c r="AN1041" s="79" t="str">
        <f>IF(AM1041&lt;&gt;"",+VLOOKUP(AM1041,NIVELES!$A$1652:$B$2466,2,0),"")</f>
        <v>Combustibles y Lubricantes</v>
      </c>
      <c r="AO1041" s="87">
        <v>5500</v>
      </c>
      <c r="AP1041" s="88">
        <v>0</v>
      </c>
      <c r="AQ1041" s="88">
        <v>0</v>
      </c>
      <c r="AR1041" s="88">
        <v>0</v>
      </c>
      <c r="AS1041" s="88">
        <v>0</v>
      </c>
      <c r="AT1041" s="88">
        <v>0</v>
      </c>
      <c r="AU1041" s="88">
        <v>0</v>
      </c>
      <c r="AV1041" s="88">
        <v>0</v>
      </c>
      <c r="AW1041" s="88">
        <v>0</v>
      </c>
      <c r="AX1041" s="88">
        <v>0</v>
      </c>
      <c r="AY1041" s="88">
        <v>0</v>
      </c>
      <c r="AZ1041" s="88">
        <v>0</v>
      </c>
      <c r="BA1041" s="88">
        <v>5500</v>
      </c>
      <c r="BB1041" s="89">
        <f t="shared" si="63"/>
        <v>5500</v>
      </c>
      <c r="BC1041" s="90" t="str">
        <f t="shared" si="62"/>
        <v>OK</v>
      </c>
      <c r="BD1041" s="91" t="str">
        <f t="shared" si="64"/>
        <v xml:space="preserve">                  </v>
      </c>
      <c r="BE1041" s="92">
        <f t="shared" si="65"/>
        <v>1</v>
      </c>
    </row>
    <row r="1042" spans="1:57" s="74" customFormat="1" ht="50.1" customHeight="1" x14ac:dyDescent="0.2">
      <c r="A1042" s="78" t="s">
        <v>55</v>
      </c>
      <c r="B1042" s="78" t="s">
        <v>56</v>
      </c>
      <c r="C1042" s="78" t="s">
        <v>1030</v>
      </c>
      <c r="D1042" s="78" t="s">
        <v>575</v>
      </c>
      <c r="E1042" s="79" t="str">
        <f>+IF(C1042&lt;&gt;"",VLOOKUP(MID(C1042,18,5),NIVELES!$A$133:$B$213,2,0),"")</f>
        <v>PICHINCHA</v>
      </c>
      <c r="F1042" s="80" t="s">
        <v>147</v>
      </c>
      <c r="G1042" s="81" t="str">
        <f>+IF(F1042&lt;&gt;"",VLOOKUP(F1042,NIVELES!$A$246:$C$464,3,0),"")</f>
        <v xml:space="preserve"> </v>
      </c>
      <c r="H1042" s="82" t="s">
        <v>1023</v>
      </c>
      <c r="I1042" s="78" t="s">
        <v>2367</v>
      </c>
      <c r="J1042" s="78" t="s">
        <v>2365</v>
      </c>
      <c r="K1042" s="78" t="s">
        <v>2366</v>
      </c>
      <c r="L1042" s="78" t="s">
        <v>1791</v>
      </c>
      <c r="M1042" s="78" t="s">
        <v>1791</v>
      </c>
      <c r="N1042" s="78" t="s">
        <v>1791</v>
      </c>
      <c r="O1042" s="78" t="s">
        <v>2374</v>
      </c>
      <c r="P1042" s="82">
        <v>1</v>
      </c>
      <c r="Q1042" s="78" t="s">
        <v>2301</v>
      </c>
      <c r="R1042" s="82">
        <v>0</v>
      </c>
      <c r="S1042" s="82">
        <v>0</v>
      </c>
      <c r="T1042" s="82">
        <v>1</v>
      </c>
      <c r="U1042" s="82">
        <v>0</v>
      </c>
      <c r="V1042" s="82">
        <v>0</v>
      </c>
      <c r="W1042" s="82">
        <v>0</v>
      </c>
      <c r="X1042" s="82">
        <v>0</v>
      </c>
      <c r="Y1042" s="82">
        <v>0</v>
      </c>
      <c r="Z1042" s="82">
        <v>0</v>
      </c>
      <c r="AA1042" s="82">
        <v>0</v>
      </c>
      <c r="AB1042" s="82">
        <v>0</v>
      </c>
      <c r="AC1042" s="82">
        <v>0</v>
      </c>
      <c r="AD1042" s="85" t="str">
        <f>IF(A1042&lt;&gt;"",IF(D1042="DIRECCIÓN_DE_TRANSFERENCIAS","280 0031",VLOOKUP(C1042,NIVELES!$A$14:$B$105,2,0)),"")</f>
        <v>280 2230</v>
      </c>
      <c r="AE1042" s="86" t="s">
        <v>322</v>
      </c>
      <c r="AF1042" s="86" t="s">
        <v>369</v>
      </c>
      <c r="AG1042" s="79" t="str">
        <f>+IF(AF1042&lt;&gt;"",VLOOKUP(AF1042,NIVELES!$A$666:$B$673,2,0),"")</f>
        <v>ADMINISTRACIÓN_CENTRAL</v>
      </c>
      <c r="AH1042" s="78" t="s">
        <v>322</v>
      </c>
      <c r="AI1042" s="79" t="str">
        <f>IF(AH1042&lt;&gt;"",VLOOKUP(CONCATENATE(AG1042,AH1042),NIVELES!$B$676:$C$745,2,0),"")</f>
        <v>Administración De La Gestión Administrativa Financiera</v>
      </c>
      <c r="AJ1042" s="78" t="s">
        <v>517</v>
      </c>
      <c r="AK1042" s="79" t="str">
        <f>+IF(AJ1042&lt;&gt;"",VLOOKUP(AJ1042,NIVELES!$A$816:$B$892,2,0),"")</f>
        <v>NO APLICA</v>
      </c>
      <c r="AL1042" s="78" t="s">
        <v>554</v>
      </c>
      <c r="AM1042" s="78">
        <v>530813</v>
      </c>
      <c r="AN1042" s="79" t="str">
        <f>IF(AM1042&lt;&gt;"",+VLOOKUP(AM1042,NIVELES!$A$1652:$B$2466,2,0),"")</f>
        <v>Repuestos y Accesorios</v>
      </c>
      <c r="AO1042" s="87">
        <v>10000</v>
      </c>
      <c r="AP1042" s="88">
        <v>0</v>
      </c>
      <c r="AQ1042" s="88">
        <v>0</v>
      </c>
      <c r="AR1042" s="88">
        <v>10000</v>
      </c>
      <c r="AS1042" s="88">
        <v>0</v>
      </c>
      <c r="AT1042" s="88">
        <v>0</v>
      </c>
      <c r="AU1042" s="88">
        <v>0</v>
      </c>
      <c r="AV1042" s="88">
        <v>0</v>
      </c>
      <c r="AW1042" s="88">
        <v>0</v>
      </c>
      <c r="AX1042" s="88">
        <v>0</v>
      </c>
      <c r="AY1042" s="88">
        <v>0</v>
      </c>
      <c r="AZ1042" s="88">
        <v>0</v>
      </c>
      <c r="BA1042" s="88">
        <v>0</v>
      </c>
      <c r="BB1042" s="89">
        <f t="shared" si="63"/>
        <v>10000</v>
      </c>
      <c r="BC1042" s="90" t="str">
        <f t="shared" si="62"/>
        <v>OK</v>
      </c>
      <c r="BD1042" s="91" t="str">
        <f t="shared" si="64"/>
        <v xml:space="preserve">                  </v>
      </c>
      <c r="BE1042" s="92">
        <f t="shared" si="65"/>
        <v>1</v>
      </c>
    </row>
    <row r="1043" spans="1:57" s="74" customFormat="1" ht="50.1" customHeight="1" x14ac:dyDescent="0.2">
      <c r="A1043" s="78" t="s">
        <v>55</v>
      </c>
      <c r="B1043" s="78" t="s">
        <v>56</v>
      </c>
      <c r="C1043" s="78" t="s">
        <v>1030</v>
      </c>
      <c r="D1043" s="78" t="s">
        <v>575</v>
      </c>
      <c r="E1043" s="79" t="str">
        <f>+IF(C1043&lt;&gt;"",VLOOKUP(MID(C1043,18,5),NIVELES!$A$133:$B$213,2,0),"")</f>
        <v>PICHINCHA</v>
      </c>
      <c r="F1043" s="80" t="s">
        <v>147</v>
      </c>
      <c r="G1043" s="81" t="str">
        <f>+IF(F1043&lt;&gt;"",VLOOKUP(F1043,NIVELES!$A$246:$C$464,3,0),"")</f>
        <v xml:space="preserve"> </v>
      </c>
      <c r="H1043" s="82" t="s">
        <v>1023</v>
      </c>
      <c r="I1043" s="78" t="s">
        <v>2367</v>
      </c>
      <c r="J1043" s="78" t="s">
        <v>2365</v>
      </c>
      <c r="K1043" s="78" t="s">
        <v>2366</v>
      </c>
      <c r="L1043" s="78" t="s">
        <v>1791</v>
      </c>
      <c r="M1043" s="78" t="s">
        <v>1791</v>
      </c>
      <c r="N1043" s="78" t="s">
        <v>1791</v>
      </c>
      <c r="O1043" s="78" t="s">
        <v>2375</v>
      </c>
      <c r="P1043" s="82">
        <v>1</v>
      </c>
      <c r="Q1043" s="78" t="s">
        <v>2376</v>
      </c>
      <c r="R1043" s="82">
        <v>0</v>
      </c>
      <c r="S1043" s="82">
        <v>1</v>
      </c>
      <c r="T1043" s="82">
        <v>0</v>
      </c>
      <c r="U1043" s="82">
        <v>0</v>
      </c>
      <c r="V1043" s="82">
        <v>0</v>
      </c>
      <c r="W1043" s="82">
        <v>0</v>
      </c>
      <c r="X1043" s="82">
        <v>0</v>
      </c>
      <c r="Y1043" s="82">
        <v>0</v>
      </c>
      <c r="Z1043" s="82">
        <v>0</v>
      </c>
      <c r="AA1043" s="82">
        <v>0</v>
      </c>
      <c r="AB1043" s="82">
        <v>0</v>
      </c>
      <c r="AC1043" s="82">
        <v>0</v>
      </c>
      <c r="AD1043" s="85" t="str">
        <f>IF(A1043&lt;&gt;"",IF(D1043="DIRECCIÓN_DE_TRANSFERENCIAS","280 0031",VLOOKUP(C1043,NIVELES!$A$14:$B$105,2,0)),"")</f>
        <v>280 2230</v>
      </c>
      <c r="AE1043" s="86" t="s">
        <v>322</v>
      </c>
      <c r="AF1043" s="86" t="s">
        <v>369</v>
      </c>
      <c r="AG1043" s="79" t="str">
        <f>+IF(AF1043&lt;&gt;"",VLOOKUP(AF1043,NIVELES!$A$666:$B$673,2,0),"")</f>
        <v>ADMINISTRACIÓN_CENTRAL</v>
      </c>
      <c r="AH1043" s="78" t="s">
        <v>322</v>
      </c>
      <c r="AI1043" s="79" t="str">
        <f>IF(AH1043&lt;&gt;"",VLOOKUP(CONCATENATE(AG1043,AH1043),NIVELES!$B$676:$C$745,2,0),"")</f>
        <v>Administración De La Gestión Administrativa Financiera</v>
      </c>
      <c r="AJ1043" s="78" t="s">
        <v>517</v>
      </c>
      <c r="AK1043" s="79" t="str">
        <f>+IF(AJ1043&lt;&gt;"",VLOOKUP(AJ1043,NIVELES!$A$816:$B$892,2,0),"")</f>
        <v>NO APLICA</v>
      </c>
      <c r="AL1043" s="78" t="s">
        <v>555</v>
      </c>
      <c r="AM1043" s="78">
        <v>570102</v>
      </c>
      <c r="AN1043" s="79" t="str">
        <f>IF(AM1043&lt;&gt;"",+VLOOKUP(AM1043,NIVELES!$A$1652:$B$2466,2,0),"")</f>
        <v>Tasas Generales, Impuestos, Contribuciones, Permisos, Licencias y Patentes.</v>
      </c>
      <c r="AO1043" s="87">
        <v>1393.5</v>
      </c>
      <c r="AP1043" s="88">
        <v>0</v>
      </c>
      <c r="AQ1043" s="88">
        <v>0</v>
      </c>
      <c r="AR1043" s="88">
        <v>0</v>
      </c>
      <c r="AS1043" s="88">
        <v>0</v>
      </c>
      <c r="AT1043" s="88">
        <v>0</v>
      </c>
      <c r="AU1043" s="88">
        <v>0</v>
      </c>
      <c r="AV1043" s="88">
        <v>0</v>
      </c>
      <c r="AW1043" s="88">
        <v>0</v>
      </c>
      <c r="AX1043" s="88">
        <v>0</v>
      </c>
      <c r="AY1043" s="88">
        <v>0</v>
      </c>
      <c r="AZ1043" s="88">
        <v>0</v>
      </c>
      <c r="BA1043" s="88">
        <v>1393.5</v>
      </c>
      <c r="BB1043" s="89">
        <f t="shared" si="63"/>
        <v>1393.5</v>
      </c>
      <c r="BC1043" s="90" t="str">
        <f t="shared" si="62"/>
        <v>OK</v>
      </c>
      <c r="BD1043" s="91" t="str">
        <f t="shared" si="64"/>
        <v xml:space="preserve">                  </v>
      </c>
      <c r="BE1043" s="92">
        <f t="shared" si="65"/>
        <v>1</v>
      </c>
    </row>
    <row r="1044" spans="1:57" s="74" customFormat="1" ht="50.1" customHeight="1" x14ac:dyDescent="0.2">
      <c r="A1044" s="78" t="s">
        <v>55</v>
      </c>
      <c r="B1044" s="78" t="s">
        <v>56</v>
      </c>
      <c r="C1044" s="78" t="s">
        <v>1030</v>
      </c>
      <c r="D1044" s="78" t="s">
        <v>575</v>
      </c>
      <c r="E1044" s="79" t="str">
        <f>+IF(C1044&lt;&gt;"",VLOOKUP(MID(C1044,18,5),NIVELES!$A$133:$B$213,2,0),"")</f>
        <v>PICHINCHA</v>
      </c>
      <c r="F1044" s="80" t="s">
        <v>147</v>
      </c>
      <c r="G1044" s="81" t="str">
        <f>+IF(F1044&lt;&gt;"",VLOOKUP(F1044,NIVELES!$A$246:$C$464,3,0),"")</f>
        <v xml:space="preserve"> </v>
      </c>
      <c r="H1044" s="82" t="s">
        <v>1023</v>
      </c>
      <c r="I1044" s="78" t="s">
        <v>2367</v>
      </c>
      <c r="J1044" s="78" t="s">
        <v>2365</v>
      </c>
      <c r="K1044" s="78" t="s">
        <v>2366</v>
      </c>
      <c r="L1044" s="78" t="s">
        <v>1791</v>
      </c>
      <c r="M1044" s="78" t="s">
        <v>1791</v>
      </c>
      <c r="N1044" s="78" t="s">
        <v>1791</v>
      </c>
      <c r="O1044" s="78" t="s">
        <v>2384</v>
      </c>
      <c r="P1044" s="82">
        <v>1</v>
      </c>
      <c r="Q1044" s="78" t="s">
        <v>2376</v>
      </c>
      <c r="R1044" s="82">
        <v>0</v>
      </c>
      <c r="S1044" s="82">
        <v>0</v>
      </c>
      <c r="T1044" s="82">
        <v>0</v>
      </c>
      <c r="U1044" s="82">
        <v>1</v>
      </c>
      <c r="V1044" s="82">
        <v>0</v>
      </c>
      <c r="W1044" s="82">
        <v>0</v>
      </c>
      <c r="X1044" s="82">
        <v>0</v>
      </c>
      <c r="Y1044" s="82">
        <v>0</v>
      </c>
      <c r="Z1044" s="82">
        <v>0</v>
      </c>
      <c r="AA1044" s="82">
        <v>0</v>
      </c>
      <c r="AB1044" s="82">
        <v>0</v>
      </c>
      <c r="AC1044" s="82">
        <v>0</v>
      </c>
      <c r="AD1044" s="85" t="str">
        <f>IF(A1044&lt;&gt;"",IF(D1044="DIRECCIÓN_DE_TRANSFERENCIAS","280 0031",VLOOKUP(C1044,NIVELES!$A$14:$B$105,2,0)),"")</f>
        <v>280 2230</v>
      </c>
      <c r="AE1044" s="86" t="s">
        <v>322</v>
      </c>
      <c r="AF1044" s="86" t="s">
        <v>369</v>
      </c>
      <c r="AG1044" s="79" t="str">
        <f>+IF(AF1044&lt;&gt;"",VLOOKUP(AF1044,NIVELES!$A$666:$B$673,2,0),"")</f>
        <v>ADMINISTRACIÓN_CENTRAL</v>
      </c>
      <c r="AH1044" s="78" t="s">
        <v>322</v>
      </c>
      <c r="AI1044" s="79" t="str">
        <f>IF(AH1044&lt;&gt;"",VLOOKUP(CONCATENATE(AG1044,AH1044),NIVELES!$B$676:$C$745,2,0),"")</f>
        <v>Administración De La Gestión Administrativa Financiera</v>
      </c>
      <c r="AJ1044" s="78" t="s">
        <v>517</v>
      </c>
      <c r="AK1044" s="79" t="str">
        <f>+IF(AJ1044&lt;&gt;"",VLOOKUP(AJ1044,NIVELES!$A$816:$B$892,2,0),"")</f>
        <v>NO APLICA</v>
      </c>
      <c r="AL1044" s="78" t="s">
        <v>555</v>
      </c>
      <c r="AM1044" s="78">
        <v>570206</v>
      </c>
      <c r="AN1044" s="79" t="str">
        <f>IF(AM1044&lt;&gt;"",+VLOOKUP(AM1044,NIVELES!$A$1652:$B$2466,2,0),"")</f>
        <v>Costas Judiciales, Trámites Notariales, Legalización de Documentos y Arreglos Extrajudiciales</v>
      </c>
      <c r="AO1044" s="87">
        <v>0</v>
      </c>
      <c r="AP1044" s="88">
        <v>0</v>
      </c>
      <c r="AQ1044" s="88">
        <v>0</v>
      </c>
      <c r="AR1044" s="88">
        <v>0</v>
      </c>
      <c r="AS1044" s="88">
        <v>0</v>
      </c>
      <c r="AT1044" s="88">
        <v>0</v>
      </c>
      <c r="AU1044" s="88">
        <v>0</v>
      </c>
      <c r="AV1044" s="88">
        <v>0</v>
      </c>
      <c r="AW1044" s="88">
        <v>0</v>
      </c>
      <c r="AX1044" s="88">
        <v>0</v>
      </c>
      <c r="AY1044" s="88">
        <v>0</v>
      </c>
      <c r="AZ1044" s="88">
        <v>0</v>
      </c>
      <c r="BA1044" s="88">
        <v>0</v>
      </c>
      <c r="BB1044" s="89">
        <f t="shared" si="63"/>
        <v>0</v>
      </c>
      <c r="BC1044" s="90" t="str">
        <f t="shared" si="62"/>
        <v>OK</v>
      </c>
      <c r="BD1044" s="91" t="str">
        <f t="shared" si="64"/>
        <v xml:space="preserve">                  </v>
      </c>
      <c r="BE1044" s="92">
        <f t="shared" si="65"/>
        <v>1</v>
      </c>
    </row>
    <row r="1045" spans="1:57" s="74" customFormat="1" ht="50.1" customHeight="1" x14ac:dyDescent="0.2">
      <c r="A1045" s="78" t="s">
        <v>55</v>
      </c>
      <c r="B1045" s="78" t="s">
        <v>56</v>
      </c>
      <c r="C1045" s="78" t="s">
        <v>1031</v>
      </c>
      <c r="D1045" s="78" t="s">
        <v>575</v>
      </c>
      <c r="E1045" s="79" t="str">
        <f>+IF(C1045&lt;&gt;"",VLOOKUP(MID(C1045,18,5),NIVELES!$A$133:$B$213,2,0),"")</f>
        <v>ORELLANA</v>
      </c>
      <c r="F1045" s="80" t="s">
        <v>175</v>
      </c>
      <c r="G1045" s="81" t="str">
        <f>+IF(F1045&lt;&gt;"",VLOOKUP(F1045,NIVELES!$A$246:$C$464,3,0),"")</f>
        <v xml:space="preserve"> </v>
      </c>
      <c r="H1045" s="82" t="s">
        <v>1023</v>
      </c>
      <c r="I1045" s="78" t="s">
        <v>2367</v>
      </c>
      <c r="J1045" s="78" t="s">
        <v>2365</v>
      </c>
      <c r="K1045" s="78" t="s">
        <v>2366</v>
      </c>
      <c r="L1045" s="78" t="s">
        <v>1791</v>
      </c>
      <c r="M1045" s="78" t="s">
        <v>1791</v>
      </c>
      <c r="N1045" s="78" t="s">
        <v>1791</v>
      </c>
      <c r="O1045" s="78" t="s">
        <v>2292</v>
      </c>
      <c r="P1045" s="82">
        <v>12</v>
      </c>
      <c r="Q1045" s="78" t="s">
        <v>2293</v>
      </c>
      <c r="R1045" s="82">
        <v>1</v>
      </c>
      <c r="S1045" s="82">
        <v>1</v>
      </c>
      <c r="T1045" s="82">
        <v>1</v>
      </c>
      <c r="U1045" s="82">
        <v>1</v>
      </c>
      <c r="V1045" s="82">
        <v>1</v>
      </c>
      <c r="W1045" s="82">
        <v>1</v>
      </c>
      <c r="X1045" s="82">
        <v>1</v>
      </c>
      <c r="Y1045" s="82">
        <v>1</v>
      </c>
      <c r="Z1045" s="82">
        <v>1</v>
      </c>
      <c r="AA1045" s="82">
        <v>1</v>
      </c>
      <c r="AB1045" s="82">
        <v>1</v>
      </c>
      <c r="AC1045" s="82">
        <v>1</v>
      </c>
      <c r="AD1045" s="85" t="str">
        <f>IF(A1045&lt;&gt;"",IF(D1045="DIRECCIÓN_DE_TRANSFERENCIAS","280 0031",VLOOKUP(C1045,NIVELES!$A$14:$B$105,2,0)),"")</f>
        <v>280 2320</v>
      </c>
      <c r="AE1045" s="86" t="s">
        <v>322</v>
      </c>
      <c r="AF1045" s="86" t="s">
        <v>369</v>
      </c>
      <c r="AG1045" s="79" t="str">
        <f>+IF(AF1045&lt;&gt;"",VLOOKUP(AF1045,NIVELES!$A$666:$B$673,2,0),"")</f>
        <v>ADMINISTRACIÓN_CENTRAL</v>
      </c>
      <c r="AH1045" s="78" t="s">
        <v>322</v>
      </c>
      <c r="AI1045" s="79" t="str">
        <f>IF(AH1045&lt;&gt;"",VLOOKUP(CONCATENATE(AG1045,AH1045),NIVELES!$B$676:$C$745,2,0),"")</f>
        <v>Administración De La Gestión Administrativa Financiera</v>
      </c>
      <c r="AJ1045" s="78" t="s">
        <v>517</v>
      </c>
      <c r="AK1045" s="79" t="str">
        <f>+IF(AJ1045&lt;&gt;"",VLOOKUP(AJ1045,NIVELES!$A$816:$B$892,2,0),"")</f>
        <v>NO APLICA</v>
      </c>
      <c r="AL1045" s="78" t="s">
        <v>553</v>
      </c>
      <c r="AM1045" s="78">
        <v>510512</v>
      </c>
      <c r="AN1045" s="79" t="str">
        <f>IF(AM1045&lt;&gt;"",+VLOOKUP(AM1045,NIVELES!$A$1652:$B$2466,2,0),"")</f>
        <v>Subrogación</v>
      </c>
      <c r="AO1045" s="87">
        <v>299.87</v>
      </c>
      <c r="AP1045" s="88">
        <v>0</v>
      </c>
      <c r="AQ1045" s="88">
        <v>0</v>
      </c>
      <c r="AR1045" s="88">
        <v>0</v>
      </c>
      <c r="AS1045" s="88">
        <v>299.87</v>
      </c>
      <c r="AT1045" s="88">
        <v>0</v>
      </c>
      <c r="AU1045" s="88">
        <v>0</v>
      </c>
      <c r="AV1045" s="88">
        <v>0</v>
      </c>
      <c r="AW1045" s="88">
        <v>0</v>
      </c>
      <c r="AX1045" s="88">
        <v>0</v>
      </c>
      <c r="AY1045" s="88"/>
      <c r="AZ1045" s="88">
        <v>0</v>
      </c>
      <c r="BA1045" s="88">
        <v>0</v>
      </c>
      <c r="BB1045" s="89">
        <f t="shared" si="63"/>
        <v>299.87</v>
      </c>
      <c r="BC1045" s="90" t="str">
        <f t="shared" si="62"/>
        <v>OK</v>
      </c>
      <c r="BD1045" s="91" t="str">
        <f t="shared" si="64"/>
        <v xml:space="preserve">                  </v>
      </c>
      <c r="BE1045" s="92">
        <f t="shared" si="65"/>
        <v>12</v>
      </c>
    </row>
    <row r="1046" spans="1:57" s="74" customFormat="1" ht="50.1" customHeight="1" x14ac:dyDescent="0.2">
      <c r="A1046" s="78" t="s">
        <v>55</v>
      </c>
      <c r="B1046" s="78" t="s">
        <v>56</v>
      </c>
      <c r="C1046" s="78" t="s">
        <v>1031</v>
      </c>
      <c r="D1046" s="78" t="s">
        <v>575</v>
      </c>
      <c r="E1046" s="79" t="str">
        <f>+IF(C1046&lt;&gt;"",VLOOKUP(MID(C1046,18,5),NIVELES!$A$133:$B$213,2,0),"")</f>
        <v>ORELLANA</v>
      </c>
      <c r="F1046" s="80" t="s">
        <v>175</v>
      </c>
      <c r="G1046" s="81" t="str">
        <f>+IF(F1046&lt;&gt;"",VLOOKUP(F1046,NIVELES!$A$246:$C$464,3,0),"")</f>
        <v xml:space="preserve"> </v>
      </c>
      <c r="H1046" s="82" t="s">
        <v>1023</v>
      </c>
      <c r="I1046" s="78" t="s">
        <v>2367</v>
      </c>
      <c r="J1046" s="78" t="s">
        <v>2365</v>
      </c>
      <c r="K1046" s="78" t="s">
        <v>2366</v>
      </c>
      <c r="L1046" s="78" t="s">
        <v>1791</v>
      </c>
      <c r="M1046" s="78" t="s">
        <v>1791</v>
      </c>
      <c r="N1046" s="78" t="s">
        <v>1791</v>
      </c>
      <c r="O1046" s="78" t="s">
        <v>2292</v>
      </c>
      <c r="P1046" s="82">
        <v>12</v>
      </c>
      <c r="Q1046" s="78" t="s">
        <v>2376</v>
      </c>
      <c r="R1046" s="82">
        <v>1</v>
      </c>
      <c r="S1046" s="82">
        <v>1</v>
      </c>
      <c r="T1046" s="82">
        <v>1</v>
      </c>
      <c r="U1046" s="82">
        <v>1</v>
      </c>
      <c r="V1046" s="82">
        <v>1</v>
      </c>
      <c r="W1046" s="82">
        <v>1</v>
      </c>
      <c r="X1046" s="82">
        <v>1</v>
      </c>
      <c r="Y1046" s="82">
        <v>1</v>
      </c>
      <c r="Z1046" s="82">
        <v>1</v>
      </c>
      <c r="AA1046" s="82">
        <v>1</v>
      </c>
      <c r="AB1046" s="82">
        <v>1</v>
      </c>
      <c r="AC1046" s="82">
        <v>1</v>
      </c>
      <c r="AD1046" s="85" t="str">
        <f>IF(A1046&lt;&gt;"",IF(D1046="DIRECCIÓN_DE_TRANSFERENCIAS","280 0031",VLOOKUP(C1046,NIVELES!$A$14:$B$105,2,0)),"")</f>
        <v>280 2320</v>
      </c>
      <c r="AE1046" s="86" t="s">
        <v>322</v>
      </c>
      <c r="AF1046" s="86" t="s">
        <v>369</v>
      </c>
      <c r="AG1046" s="79" t="str">
        <f>+IF(AF1046&lt;&gt;"",VLOOKUP(AF1046,NIVELES!$A$666:$B$673,2,0),"")</f>
        <v>ADMINISTRACIÓN_CENTRAL</v>
      </c>
      <c r="AH1046" s="78" t="s">
        <v>322</v>
      </c>
      <c r="AI1046" s="79" t="str">
        <f>IF(AH1046&lt;&gt;"",VLOOKUP(CONCATENATE(AG1046,AH1046),NIVELES!$B$676:$C$745,2,0),"")</f>
        <v>Administración De La Gestión Administrativa Financiera</v>
      </c>
      <c r="AJ1046" s="78" t="s">
        <v>517</v>
      </c>
      <c r="AK1046" s="79" t="str">
        <f>+IF(AJ1046&lt;&gt;"",VLOOKUP(AJ1046,NIVELES!$A$816:$B$892,2,0),"")</f>
        <v>NO APLICA</v>
      </c>
      <c r="AL1046" s="78" t="s">
        <v>555</v>
      </c>
      <c r="AM1046" s="78">
        <v>570206</v>
      </c>
      <c r="AN1046" s="79" t="str">
        <f>IF(AM1046&lt;&gt;"",+VLOOKUP(AM1046,NIVELES!$A$1652:$B$2466,2,0),"")</f>
        <v>Costas Judiciales, Trámites Notariales, Legalización de Documentos y Arreglos Extrajudiciales</v>
      </c>
      <c r="AO1046" s="87">
        <v>1500</v>
      </c>
      <c r="AP1046" s="88">
        <v>0</v>
      </c>
      <c r="AQ1046" s="88">
        <v>0</v>
      </c>
      <c r="AR1046" s="88">
        <v>750</v>
      </c>
      <c r="AS1046" s="88">
        <v>0</v>
      </c>
      <c r="AT1046" s="88">
        <v>0</v>
      </c>
      <c r="AU1046" s="88">
        <v>750</v>
      </c>
      <c r="AV1046" s="88">
        <v>0</v>
      </c>
      <c r="AW1046" s="88">
        <v>0</v>
      </c>
      <c r="AX1046" s="88">
        <v>0</v>
      </c>
      <c r="AY1046" s="88">
        <v>0</v>
      </c>
      <c r="AZ1046" s="88">
        <v>0</v>
      </c>
      <c r="BA1046" s="88"/>
      <c r="BB1046" s="89">
        <f t="shared" si="63"/>
        <v>1500</v>
      </c>
      <c r="BC1046" s="90" t="str">
        <f t="shared" si="62"/>
        <v>OK</v>
      </c>
      <c r="BD1046" s="91" t="str">
        <f t="shared" si="64"/>
        <v xml:space="preserve">                  </v>
      </c>
      <c r="BE1046" s="92">
        <f t="shared" si="65"/>
        <v>12</v>
      </c>
    </row>
    <row r="1047" spans="1:57" s="74" customFormat="1" ht="50.1" customHeight="1" x14ac:dyDescent="0.2">
      <c r="A1047" s="78" t="s">
        <v>55</v>
      </c>
      <c r="B1047" s="78" t="s">
        <v>56</v>
      </c>
      <c r="C1047" s="78" t="s">
        <v>1031</v>
      </c>
      <c r="D1047" s="78" t="s">
        <v>605</v>
      </c>
      <c r="E1047" s="79" t="str">
        <f>+IF(C1047&lt;&gt;"",VLOOKUP(MID(C1047,18,5),NIVELES!$A$133:$B$213,2,0),"")</f>
        <v>ORELLANA</v>
      </c>
      <c r="F1047" s="80" t="s">
        <v>175</v>
      </c>
      <c r="G1047" s="81" t="str">
        <f>+IF(F1047&lt;&gt;"",VLOOKUP(F1047,NIVELES!$A$246:$C$464,3,0),"")</f>
        <v xml:space="preserve"> </v>
      </c>
      <c r="H1047" s="82" t="s">
        <v>1024</v>
      </c>
      <c r="I1047" s="78" t="s">
        <v>2311</v>
      </c>
      <c r="J1047" s="78" t="s">
        <v>2365</v>
      </c>
      <c r="K1047" s="78" t="s">
        <v>2366</v>
      </c>
      <c r="L1047" s="78" t="s">
        <v>2312</v>
      </c>
      <c r="M1047" s="78">
        <v>472</v>
      </c>
      <c r="N1047" s="78" t="s">
        <v>2313</v>
      </c>
      <c r="O1047" s="78" t="s">
        <v>2385</v>
      </c>
      <c r="P1047" s="82">
        <v>3</v>
      </c>
      <c r="Q1047" s="78" t="s">
        <v>2376</v>
      </c>
      <c r="R1047" s="82">
        <v>0</v>
      </c>
      <c r="S1047" s="82">
        <v>0</v>
      </c>
      <c r="T1047" s="82">
        <v>0</v>
      </c>
      <c r="U1047" s="82">
        <v>1</v>
      </c>
      <c r="V1047" s="82">
        <v>1</v>
      </c>
      <c r="W1047" s="82">
        <v>1</v>
      </c>
      <c r="X1047" s="82">
        <v>0</v>
      </c>
      <c r="Y1047" s="82">
        <v>0</v>
      </c>
      <c r="Z1047" s="82">
        <v>0</v>
      </c>
      <c r="AA1047" s="82">
        <v>0</v>
      </c>
      <c r="AB1047" s="82">
        <v>0</v>
      </c>
      <c r="AC1047" s="82">
        <v>0</v>
      </c>
      <c r="AD1047" s="85" t="str">
        <f>IF(A1047&lt;&gt;"",IF(D1047="DIRECCIÓN_DE_TRANSFERENCIAS","280 0031",VLOOKUP(C1047,NIVELES!$A$14:$B$105,2,0)),"")</f>
        <v>280 2320</v>
      </c>
      <c r="AE1047" s="86" t="s">
        <v>322</v>
      </c>
      <c r="AF1047" s="86" t="s">
        <v>543</v>
      </c>
      <c r="AG1047" s="79" t="str">
        <f>+IF(AF1047&lt;&gt;"",VLOOKUP(AF1047,NIVELES!$A$666:$B$673,2,0),"")</f>
        <v>DESARROLLO_INFANTIL</v>
      </c>
      <c r="AH1047" s="78" t="s">
        <v>322</v>
      </c>
      <c r="AI1047" s="79" t="str">
        <f>IF(AH1047&lt;&gt;"",VLOOKUP(CONCATENATE(AG1047,AH1047),NIVELES!$B$676:$C$745,2,0),"")</f>
        <v>Centros Infantiles Del Buen Vivir Atencion Directa -Funcionamiento Operación Y Atencion De Unidades</v>
      </c>
      <c r="AJ1047" s="78" t="s">
        <v>517</v>
      </c>
      <c r="AK1047" s="79" t="str">
        <f>+IF(AJ1047&lt;&gt;"",VLOOKUP(AJ1047,NIVELES!$A$816:$B$892,2,0),"")</f>
        <v>NO APLICA</v>
      </c>
      <c r="AL1047" s="78" t="s">
        <v>554</v>
      </c>
      <c r="AM1047" s="78">
        <v>530505</v>
      </c>
      <c r="AN1047" s="79" t="str">
        <f>IF(AM1047&lt;&gt;"",+VLOOKUP(AM1047,NIVELES!$A$1652:$B$2466,2,0),"")</f>
        <v>Vehículos (Arrendamiento)</v>
      </c>
      <c r="AO1047" s="87">
        <v>4500</v>
      </c>
      <c r="AP1047" s="88">
        <v>0</v>
      </c>
      <c r="AQ1047" s="88">
        <v>0</v>
      </c>
      <c r="AR1047" s="88">
        <v>693</v>
      </c>
      <c r="AS1047" s="88">
        <v>0</v>
      </c>
      <c r="AT1047" s="88">
        <v>0</v>
      </c>
      <c r="AU1047" s="88">
        <v>700.5</v>
      </c>
      <c r="AV1047" s="88">
        <v>0</v>
      </c>
      <c r="AW1047" s="88">
        <v>0</v>
      </c>
      <c r="AX1047" s="88">
        <v>0</v>
      </c>
      <c r="AY1047" s="88">
        <v>0</v>
      </c>
      <c r="AZ1047" s="88">
        <v>0</v>
      </c>
      <c r="BA1047" s="88">
        <v>3106.5</v>
      </c>
      <c r="BB1047" s="89">
        <f t="shared" si="63"/>
        <v>4500</v>
      </c>
      <c r="BC1047" s="90" t="str">
        <f t="shared" si="62"/>
        <v>OK</v>
      </c>
      <c r="BD1047" s="91" t="str">
        <f t="shared" si="64"/>
        <v xml:space="preserve">                  </v>
      </c>
      <c r="BE1047" s="92">
        <f t="shared" si="65"/>
        <v>3</v>
      </c>
    </row>
    <row r="1048" spans="1:57" s="74" customFormat="1" ht="50.1" customHeight="1" x14ac:dyDescent="0.2">
      <c r="A1048" s="78" t="s">
        <v>55</v>
      </c>
      <c r="B1048" s="78" t="s">
        <v>56</v>
      </c>
      <c r="C1048" s="78" t="s">
        <v>1031</v>
      </c>
      <c r="D1048" s="78" t="s">
        <v>605</v>
      </c>
      <c r="E1048" s="79" t="str">
        <f>+IF(C1048&lt;&gt;"",VLOOKUP(MID(C1048,18,5),NIVELES!$A$133:$B$213,2,0),"")</f>
        <v>ORELLANA</v>
      </c>
      <c r="F1048" s="80" t="s">
        <v>175</v>
      </c>
      <c r="G1048" s="81" t="str">
        <f>+IF(F1048&lt;&gt;"",VLOOKUP(F1048,NIVELES!$A$246:$C$464,3,0),"")</f>
        <v xml:space="preserve"> </v>
      </c>
      <c r="H1048" s="82" t="s">
        <v>1024</v>
      </c>
      <c r="I1048" s="78" t="s">
        <v>2311</v>
      </c>
      <c r="J1048" s="78" t="s">
        <v>2365</v>
      </c>
      <c r="K1048" s="78" t="s">
        <v>2366</v>
      </c>
      <c r="L1048" s="78" t="s">
        <v>2312</v>
      </c>
      <c r="M1048" s="78">
        <v>472</v>
      </c>
      <c r="N1048" s="78" t="s">
        <v>2313</v>
      </c>
      <c r="O1048" s="78" t="s">
        <v>2323</v>
      </c>
      <c r="P1048" s="82">
        <v>10</v>
      </c>
      <c r="Q1048" s="78" t="s">
        <v>2301</v>
      </c>
      <c r="R1048" s="82"/>
      <c r="S1048" s="82"/>
      <c r="T1048" s="82">
        <v>1</v>
      </c>
      <c r="U1048" s="82">
        <v>1</v>
      </c>
      <c r="V1048" s="82">
        <v>1</v>
      </c>
      <c r="W1048" s="82">
        <v>1</v>
      </c>
      <c r="X1048" s="82">
        <v>1</v>
      </c>
      <c r="Y1048" s="82">
        <v>1</v>
      </c>
      <c r="Z1048" s="82">
        <v>1</v>
      </c>
      <c r="AA1048" s="82">
        <v>1</v>
      </c>
      <c r="AB1048" s="82">
        <v>1</v>
      </c>
      <c r="AC1048" s="82">
        <v>1</v>
      </c>
      <c r="AD1048" s="85" t="str">
        <f>IF(A1048&lt;&gt;"",IF(D1048="DIRECCIÓN_DE_TRANSFERENCIAS","280 0031",VLOOKUP(C1048,NIVELES!$A$14:$B$105,2,0)),"")</f>
        <v>280 2320</v>
      </c>
      <c r="AE1048" s="86" t="s">
        <v>322</v>
      </c>
      <c r="AF1048" s="86" t="s">
        <v>543</v>
      </c>
      <c r="AG1048" s="79" t="str">
        <f>+IF(AF1048&lt;&gt;"",VLOOKUP(AF1048,NIVELES!$A$666:$B$673,2,0),"")</f>
        <v>DESARROLLO_INFANTIL</v>
      </c>
      <c r="AH1048" s="78" t="s">
        <v>322</v>
      </c>
      <c r="AI1048" s="79" t="str">
        <f>IF(AH1048&lt;&gt;"",VLOOKUP(CONCATENATE(AG1048,AH1048),NIVELES!$B$676:$C$745,2,0),"")</f>
        <v>Centros Infantiles Del Buen Vivir Atencion Directa -Funcionamiento Operación Y Atencion De Unidades</v>
      </c>
      <c r="AJ1048" s="78" t="s">
        <v>517</v>
      </c>
      <c r="AK1048" s="79" t="str">
        <f>+IF(AJ1048&lt;&gt;"",VLOOKUP(AJ1048,NIVELES!$A$816:$B$892,2,0),"")</f>
        <v>NO APLICA</v>
      </c>
      <c r="AL1048" s="78" t="s">
        <v>554</v>
      </c>
      <c r="AM1048" s="78">
        <v>530301</v>
      </c>
      <c r="AN1048" s="79" t="str">
        <f>IF(AM1048&lt;&gt;"",+VLOOKUP(AM1048,NIVELES!$A$1652:$B$2466,2,0),"")</f>
        <v>Pasajes al Interior</v>
      </c>
      <c r="AO1048" s="87">
        <v>150</v>
      </c>
      <c r="AP1048" s="88">
        <v>0</v>
      </c>
      <c r="AQ1048" s="88">
        <v>0</v>
      </c>
      <c r="AR1048" s="88">
        <v>693</v>
      </c>
      <c r="AS1048" s="88">
        <v>0</v>
      </c>
      <c r="AT1048" s="88">
        <v>0</v>
      </c>
      <c r="AU1048" s="88">
        <v>700.5</v>
      </c>
      <c r="AV1048" s="88">
        <v>0</v>
      </c>
      <c r="AW1048" s="88">
        <v>0</v>
      </c>
      <c r="AX1048" s="88">
        <v>0</v>
      </c>
      <c r="AY1048" s="88">
        <v>0</v>
      </c>
      <c r="AZ1048" s="88">
        <v>0</v>
      </c>
      <c r="BA1048" s="88">
        <v>-1243.5</v>
      </c>
      <c r="BB1048" s="89">
        <f t="shared" si="63"/>
        <v>150</v>
      </c>
      <c r="BC1048" s="90" t="str">
        <f t="shared" si="62"/>
        <v>OK</v>
      </c>
      <c r="BD1048" s="91" t="str">
        <f t="shared" si="64"/>
        <v xml:space="preserve">                  </v>
      </c>
      <c r="BE1048" s="92">
        <f t="shared" si="65"/>
        <v>10</v>
      </c>
    </row>
    <row r="1049" spans="1:57" s="74" customFormat="1" ht="50.1" customHeight="1" x14ac:dyDescent="0.2">
      <c r="A1049" s="78" t="s">
        <v>55</v>
      </c>
      <c r="B1049" s="78" t="s">
        <v>56</v>
      </c>
      <c r="C1049" s="78" t="s">
        <v>1031</v>
      </c>
      <c r="D1049" s="78" t="s">
        <v>605</v>
      </c>
      <c r="E1049" s="79" t="str">
        <f>+IF(C1049&lt;&gt;"",VLOOKUP(MID(C1049,18,5),NIVELES!$A$133:$B$213,2,0),"")</f>
        <v>ORELLANA</v>
      </c>
      <c r="F1049" s="80" t="s">
        <v>175</v>
      </c>
      <c r="G1049" s="81" t="str">
        <f>+IF(F1049&lt;&gt;"",VLOOKUP(F1049,NIVELES!$A$246:$C$464,3,0),"")</f>
        <v xml:space="preserve"> </v>
      </c>
      <c r="H1049" s="82" t="s">
        <v>1024</v>
      </c>
      <c r="I1049" s="78" t="s">
        <v>2311</v>
      </c>
      <c r="J1049" s="78" t="s">
        <v>2365</v>
      </c>
      <c r="K1049" s="78" t="s">
        <v>2366</v>
      </c>
      <c r="L1049" s="78" t="s">
        <v>2312</v>
      </c>
      <c r="M1049" s="78">
        <v>472</v>
      </c>
      <c r="N1049" s="78" t="s">
        <v>2313</v>
      </c>
      <c r="O1049" s="78" t="s">
        <v>2324</v>
      </c>
      <c r="P1049" s="82">
        <v>12</v>
      </c>
      <c r="Q1049" s="78" t="s">
        <v>2301</v>
      </c>
      <c r="R1049" s="82">
        <v>1</v>
      </c>
      <c r="S1049" s="82">
        <v>1</v>
      </c>
      <c r="T1049" s="82">
        <v>1</v>
      </c>
      <c r="U1049" s="82">
        <v>1</v>
      </c>
      <c r="V1049" s="82">
        <v>1</v>
      </c>
      <c r="W1049" s="82">
        <v>1</v>
      </c>
      <c r="X1049" s="82">
        <v>1</v>
      </c>
      <c r="Y1049" s="82">
        <v>1</v>
      </c>
      <c r="Z1049" s="82">
        <v>1</v>
      </c>
      <c r="AA1049" s="82">
        <v>1</v>
      </c>
      <c r="AB1049" s="82">
        <v>1</v>
      </c>
      <c r="AC1049" s="82">
        <v>1</v>
      </c>
      <c r="AD1049" s="85" t="str">
        <f>IF(A1049&lt;&gt;"",IF(D1049="DIRECCIÓN_DE_TRANSFERENCIAS","280 0031",VLOOKUP(C1049,NIVELES!$A$14:$B$105,2,0)),"")</f>
        <v>280 2320</v>
      </c>
      <c r="AE1049" s="86" t="s">
        <v>322</v>
      </c>
      <c r="AF1049" s="86" t="s">
        <v>543</v>
      </c>
      <c r="AG1049" s="79" t="str">
        <f>+IF(AF1049&lt;&gt;"",VLOOKUP(AF1049,NIVELES!$A$666:$B$673,2,0),"")</f>
        <v>DESARROLLO_INFANTIL</v>
      </c>
      <c r="AH1049" s="78" t="s">
        <v>322</v>
      </c>
      <c r="AI1049" s="79" t="str">
        <f>IF(AH1049&lt;&gt;"",VLOOKUP(CONCATENATE(AG1049,AH1049),NIVELES!$B$676:$C$745,2,0),"")</f>
        <v>Centros Infantiles Del Buen Vivir Atencion Directa -Funcionamiento Operación Y Atencion De Unidades</v>
      </c>
      <c r="AJ1049" s="78" t="s">
        <v>517</v>
      </c>
      <c r="AK1049" s="79" t="str">
        <f>+IF(AJ1049&lt;&gt;"",VLOOKUP(AJ1049,NIVELES!$A$816:$B$892,2,0),"")</f>
        <v>NO APLICA</v>
      </c>
      <c r="AL1049" s="78" t="s">
        <v>554</v>
      </c>
      <c r="AM1049" s="78">
        <v>530303</v>
      </c>
      <c r="AN1049" s="79" t="str">
        <f>IF(AM1049&lt;&gt;"",+VLOOKUP(AM1049,NIVELES!$A$1652:$B$2466,2,0),"")</f>
        <v>Viáticos y Subsistencias en el Interior</v>
      </c>
      <c r="AO1049" s="87">
        <v>1500</v>
      </c>
      <c r="AP1049" s="88">
        <v>0</v>
      </c>
      <c r="AQ1049" s="88">
        <v>0</v>
      </c>
      <c r="AR1049" s="88">
        <v>693</v>
      </c>
      <c r="AS1049" s="88">
        <v>0</v>
      </c>
      <c r="AT1049" s="88">
        <v>0</v>
      </c>
      <c r="AU1049" s="88">
        <v>700.5</v>
      </c>
      <c r="AV1049" s="88">
        <v>0</v>
      </c>
      <c r="AW1049" s="88">
        <v>0</v>
      </c>
      <c r="AX1049" s="88">
        <v>0</v>
      </c>
      <c r="AY1049" s="88">
        <v>0</v>
      </c>
      <c r="AZ1049" s="88">
        <v>0</v>
      </c>
      <c r="BA1049" s="88">
        <v>106.5</v>
      </c>
      <c r="BB1049" s="89">
        <f t="shared" si="63"/>
        <v>1500</v>
      </c>
      <c r="BC1049" s="90" t="str">
        <f t="shared" si="62"/>
        <v>OK</v>
      </c>
      <c r="BD1049" s="91" t="str">
        <f t="shared" si="64"/>
        <v xml:space="preserve">                  </v>
      </c>
      <c r="BE1049" s="92">
        <f t="shared" si="65"/>
        <v>12</v>
      </c>
    </row>
    <row r="1050" spans="1:57" s="74" customFormat="1" ht="50.1" customHeight="1" x14ac:dyDescent="0.2">
      <c r="A1050" s="78" t="s">
        <v>55</v>
      </c>
      <c r="B1050" s="78" t="s">
        <v>56</v>
      </c>
      <c r="C1050" s="78" t="s">
        <v>1031</v>
      </c>
      <c r="D1050" s="78" t="s">
        <v>792</v>
      </c>
      <c r="E1050" s="79" t="str">
        <f>+IF(C1050&lt;&gt;"",VLOOKUP(MID(C1050,18,5),NIVELES!$A$133:$B$213,2,0),"")</f>
        <v>ORELLANA</v>
      </c>
      <c r="F1050" s="80" t="s">
        <v>175</v>
      </c>
      <c r="G1050" s="81" t="str">
        <f>+IF(F1050&lt;&gt;"",VLOOKUP(F1050,NIVELES!$A$246:$C$464,3,0),"")</f>
        <v xml:space="preserve"> </v>
      </c>
      <c r="H1050" s="82" t="s">
        <v>1024</v>
      </c>
      <c r="I1050" s="78" t="s">
        <v>2320</v>
      </c>
      <c r="J1050" s="78" t="s">
        <v>1078</v>
      </c>
      <c r="K1050" s="78" t="s">
        <v>2291</v>
      </c>
      <c r="L1050" s="78" t="s">
        <v>1791</v>
      </c>
      <c r="M1050" s="78" t="s">
        <v>1791</v>
      </c>
      <c r="N1050" s="78" t="s">
        <v>1791</v>
      </c>
      <c r="O1050" s="78" t="s">
        <v>2385</v>
      </c>
      <c r="P1050" s="82">
        <v>3</v>
      </c>
      <c r="Q1050" s="78" t="s">
        <v>2376</v>
      </c>
      <c r="R1050" s="82"/>
      <c r="S1050" s="82"/>
      <c r="T1050" s="82">
        <v>0</v>
      </c>
      <c r="U1050" s="82">
        <v>1</v>
      </c>
      <c r="V1050" s="82">
        <v>1</v>
      </c>
      <c r="W1050" s="82">
        <v>1</v>
      </c>
      <c r="X1050" s="82"/>
      <c r="Y1050" s="82"/>
      <c r="Z1050" s="82"/>
      <c r="AA1050" s="82"/>
      <c r="AB1050" s="82"/>
      <c r="AC1050" s="82"/>
      <c r="AD1050" s="85" t="str">
        <f>IF(A1050&lt;&gt;"",IF(D1050="DIRECCIÓN_DE_TRANSFERENCIAS","280 0031",VLOOKUP(C1050,NIVELES!$A$14:$B$105,2,0)),"")</f>
        <v>280 2320</v>
      </c>
      <c r="AE1050" s="86" t="s">
        <v>322</v>
      </c>
      <c r="AF1050" s="86" t="s">
        <v>544</v>
      </c>
      <c r="AG1050" s="79" t="str">
        <f>+IF(AF1050&lt;&gt;"",VLOOKUP(AF1050,NIVELES!$A$666:$B$673,2,0),"")</f>
        <v>PROTECCIÓN_SOCIAL_A_LA_FAMILIA._ASEGURAMIENTO_NO_CONTRIBUTIVO_E_INCLUSIÓN_ECONÓMICA_Y_MOVILIDAD_SOCIAL</v>
      </c>
      <c r="AH1050" s="78" t="s">
        <v>513</v>
      </c>
      <c r="AI1050" s="79" t="str">
        <f>IF(AH1050&lt;&gt;"",VLOOKUP(CONCATENATE(AG1050,AH1050),NIVELES!$B$676:$C$745,2,0),"")</f>
        <v>Acompañamiento Familiar</v>
      </c>
      <c r="AJ1050" s="78" t="s">
        <v>517</v>
      </c>
      <c r="AK1050" s="79" t="str">
        <f>+IF(AJ1050&lt;&gt;"",VLOOKUP(AJ1050,NIVELES!$A$816:$B$892,2,0),"")</f>
        <v>NO APLICA</v>
      </c>
      <c r="AL1050" s="78" t="s">
        <v>554</v>
      </c>
      <c r="AM1050" s="78">
        <v>530505</v>
      </c>
      <c r="AN1050" s="79" t="str">
        <f>IF(AM1050&lt;&gt;"",+VLOOKUP(AM1050,NIVELES!$A$1652:$B$2466,2,0),"")</f>
        <v>Vehículos (Arrendamiento)</v>
      </c>
      <c r="AO1050" s="87">
        <v>3057.6</v>
      </c>
      <c r="AP1050" s="88">
        <v>0</v>
      </c>
      <c r="AQ1050" s="88">
        <v>0</v>
      </c>
      <c r="AR1050" s="88">
        <v>693</v>
      </c>
      <c r="AS1050" s="88">
        <v>0</v>
      </c>
      <c r="AT1050" s="88">
        <v>0</v>
      </c>
      <c r="AU1050" s="88">
        <v>700.5</v>
      </c>
      <c r="AV1050" s="88">
        <v>0</v>
      </c>
      <c r="AW1050" s="88">
        <v>0</v>
      </c>
      <c r="AX1050" s="88">
        <v>0</v>
      </c>
      <c r="AY1050" s="88">
        <v>0</v>
      </c>
      <c r="AZ1050" s="88">
        <v>0</v>
      </c>
      <c r="BA1050" s="88">
        <v>1664.1</v>
      </c>
      <c r="BB1050" s="89">
        <f t="shared" si="63"/>
        <v>3057.6</v>
      </c>
      <c r="BC1050" s="90" t="str">
        <f t="shared" si="62"/>
        <v>OK</v>
      </c>
      <c r="BD1050" s="91" t="str">
        <f t="shared" si="64"/>
        <v xml:space="preserve">                  </v>
      </c>
      <c r="BE1050" s="92">
        <f t="shared" si="65"/>
        <v>3</v>
      </c>
    </row>
    <row r="1051" spans="1:57" s="74" customFormat="1" ht="50.1" customHeight="1" x14ac:dyDescent="0.2">
      <c r="A1051" s="78" t="s">
        <v>55</v>
      </c>
      <c r="B1051" s="78" t="s">
        <v>56</v>
      </c>
      <c r="C1051" s="78" t="s">
        <v>1031</v>
      </c>
      <c r="D1051" s="78" t="s">
        <v>606</v>
      </c>
      <c r="E1051" s="79" t="str">
        <f>+IF(C1051&lt;&gt;"",VLOOKUP(MID(C1051,18,5),NIVELES!$A$133:$B$213,2,0),"")</f>
        <v>ORELLANA</v>
      </c>
      <c r="F1051" s="80" t="s">
        <v>175</v>
      </c>
      <c r="G1051" s="81" t="str">
        <f>+IF(F1051&lt;&gt;"",VLOOKUP(F1051,NIVELES!$A$246:$C$464,3,0),"")</f>
        <v xml:space="preserve"> </v>
      </c>
      <c r="H1051" s="82" t="s">
        <v>1024</v>
      </c>
      <c r="I1051" s="78" t="s">
        <v>2325</v>
      </c>
      <c r="J1051" s="78" t="s">
        <v>1078</v>
      </c>
      <c r="K1051" s="78" t="s">
        <v>2291</v>
      </c>
      <c r="L1051" s="78" t="s">
        <v>1791</v>
      </c>
      <c r="M1051" s="78" t="s">
        <v>1791</v>
      </c>
      <c r="N1051" s="78" t="s">
        <v>1791</v>
      </c>
      <c r="O1051" s="78" t="s">
        <v>2386</v>
      </c>
      <c r="P1051" s="82">
        <v>2</v>
      </c>
      <c r="Q1051" s="78" t="s">
        <v>2376</v>
      </c>
      <c r="R1051" s="82"/>
      <c r="S1051" s="82"/>
      <c r="T1051" s="82">
        <v>0</v>
      </c>
      <c r="U1051" s="82">
        <v>1</v>
      </c>
      <c r="V1051" s="82">
        <v>1</v>
      </c>
      <c r="W1051" s="82"/>
      <c r="X1051" s="82"/>
      <c r="Y1051" s="82"/>
      <c r="Z1051" s="82"/>
      <c r="AA1051" s="82"/>
      <c r="AB1051" s="82"/>
      <c r="AC1051" s="82"/>
      <c r="AD1051" s="85" t="str">
        <f>IF(A1051&lt;&gt;"",IF(D1051="DIRECCIÓN_DE_TRANSFERENCIAS","280 0031",VLOOKUP(C1051,NIVELES!$A$14:$B$105,2,0)),"")</f>
        <v>280 2320</v>
      </c>
      <c r="AE1051" s="86" t="s">
        <v>322</v>
      </c>
      <c r="AF1051" s="86" t="s">
        <v>544</v>
      </c>
      <c r="AG1051" s="79" t="str">
        <f>+IF(AF1051&lt;&gt;"",VLOOKUP(AF1051,NIVELES!$A$666:$B$673,2,0),"")</f>
        <v>PROTECCIÓN_SOCIAL_A_LA_FAMILIA._ASEGURAMIENTO_NO_CONTRIBUTIVO_E_INCLUSIÓN_ECONÓMICA_Y_MOVILIDAD_SOCIAL</v>
      </c>
      <c r="AH1051" s="78" t="s">
        <v>514</v>
      </c>
      <c r="AI1051" s="79" t="str">
        <f>IF(AH1051&lt;&gt;"",VLOOKUP(CONCATENATE(AG1051,AH1051),NIVELES!$B$676:$C$745,2,0),"")</f>
        <v>Inclusión Económica Y Movilidad Social</v>
      </c>
      <c r="AJ1051" s="78" t="s">
        <v>517</v>
      </c>
      <c r="AK1051" s="79" t="str">
        <f>+IF(AJ1051&lt;&gt;"",VLOOKUP(AJ1051,NIVELES!$A$816:$B$892,2,0),"")</f>
        <v>NO APLICA</v>
      </c>
      <c r="AL1051" s="78" t="s">
        <v>554</v>
      </c>
      <c r="AM1051" s="78">
        <v>530505</v>
      </c>
      <c r="AN1051" s="79" t="str">
        <f>IF(AM1051&lt;&gt;"",+VLOOKUP(AM1051,NIVELES!$A$1652:$B$2466,2,0),"")</f>
        <v>Vehículos (Arrendamiento)</v>
      </c>
      <c r="AO1051" s="87">
        <v>1410.33</v>
      </c>
      <c r="AP1051" s="88">
        <v>0</v>
      </c>
      <c r="AQ1051" s="88">
        <v>0</v>
      </c>
      <c r="AR1051" s="88">
        <v>693</v>
      </c>
      <c r="AS1051" s="88">
        <v>0</v>
      </c>
      <c r="AT1051" s="88">
        <v>0</v>
      </c>
      <c r="AU1051" s="88">
        <v>717.33</v>
      </c>
      <c r="AV1051" s="88">
        <v>0</v>
      </c>
      <c r="AW1051" s="88">
        <v>0</v>
      </c>
      <c r="AX1051" s="88">
        <v>0</v>
      </c>
      <c r="AY1051" s="88">
        <v>0</v>
      </c>
      <c r="AZ1051" s="88">
        <v>0</v>
      </c>
      <c r="BA1051" s="88">
        <v>0</v>
      </c>
      <c r="BB1051" s="89">
        <f t="shared" si="63"/>
        <v>1410.33</v>
      </c>
      <c r="BC1051" s="90" t="str">
        <f t="shared" si="62"/>
        <v>OK</v>
      </c>
      <c r="BD1051" s="91" t="str">
        <f t="shared" si="64"/>
        <v xml:space="preserve">                  </v>
      </c>
      <c r="BE1051" s="92">
        <f t="shared" si="65"/>
        <v>2</v>
      </c>
    </row>
    <row r="1052" spans="1:57" s="74" customFormat="1" ht="50.1" customHeight="1" x14ac:dyDescent="0.2">
      <c r="A1052" s="78" t="s">
        <v>55</v>
      </c>
      <c r="B1052" s="78" t="s">
        <v>58</v>
      </c>
      <c r="C1052" s="78" t="s">
        <v>746</v>
      </c>
      <c r="D1052" s="78" t="s">
        <v>575</v>
      </c>
      <c r="E1052" s="79" t="str">
        <f>+IF(C1052&lt;&gt;"",VLOOKUP(MID(C1052,18,5),NIVELES!$A$133:$B$213,2,0),"")</f>
        <v>TUNGURAHUA</v>
      </c>
      <c r="F1052" s="80" t="s">
        <v>229</v>
      </c>
      <c r="G1052" s="81" t="str">
        <f>+IF(F1052&lt;&gt;"",VLOOKUP(F1052,NIVELES!$A$246:$C$464,3,0),"")</f>
        <v xml:space="preserve"> </v>
      </c>
      <c r="H1052" s="82" t="s">
        <v>1023</v>
      </c>
      <c r="I1052" s="78" t="s">
        <v>2164</v>
      </c>
      <c r="J1052" s="78" t="s">
        <v>2165</v>
      </c>
      <c r="K1052" s="78" t="s">
        <v>2166</v>
      </c>
      <c r="L1052" s="78" t="s">
        <v>1791</v>
      </c>
      <c r="M1052" s="78" t="s">
        <v>1791</v>
      </c>
      <c r="N1052" s="78" t="s">
        <v>1791</v>
      </c>
      <c r="O1052" s="78" t="s">
        <v>2387</v>
      </c>
      <c r="P1052" s="82">
        <v>12</v>
      </c>
      <c r="Q1052" s="78" t="s">
        <v>2388</v>
      </c>
      <c r="R1052" s="82">
        <v>1</v>
      </c>
      <c r="S1052" s="82">
        <v>1</v>
      </c>
      <c r="T1052" s="82">
        <v>1</v>
      </c>
      <c r="U1052" s="82">
        <v>1</v>
      </c>
      <c r="V1052" s="82">
        <v>1</v>
      </c>
      <c r="W1052" s="82">
        <v>1</v>
      </c>
      <c r="X1052" s="82">
        <v>1</v>
      </c>
      <c r="Y1052" s="82">
        <v>1</v>
      </c>
      <c r="Z1052" s="82">
        <v>1</v>
      </c>
      <c r="AA1052" s="82">
        <v>1</v>
      </c>
      <c r="AB1052" s="82">
        <v>1</v>
      </c>
      <c r="AC1052" s="82">
        <v>1</v>
      </c>
      <c r="AD1052" s="85" t="str">
        <f>IF(A1052&lt;&gt;"",IF(D1052="DIRECCIÓN_DE_TRANSFERENCIAS","280 0031",VLOOKUP(C1052,NIVELES!$A$14:$B$105,2,0)),"")</f>
        <v>280 3000</v>
      </c>
      <c r="AE1052" s="86" t="s">
        <v>322</v>
      </c>
      <c r="AF1052" s="86" t="s">
        <v>369</v>
      </c>
      <c r="AG1052" s="79" t="str">
        <f>+IF(AF1052&lt;&gt;"",VLOOKUP(AF1052,NIVELES!$A$666:$B$673,2,0),"")</f>
        <v>ADMINISTRACIÓN_CENTRAL</v>
      </c>
      <c r="AH1052" s="78" t="s">
        <v>322</v>
      </c>
      <c r="AI1052" s="79" t="str">
        <f>IF(AH1052&lt;&gt;"",VLOOKUP(CONCATENATE(AG1052,AH1052),NIVELES!$B$676:$C$745,2,0),"")</f>
        <v>Administración De La Gestión Administrativa Financiera</v>
      </c>
      <c r="AJ1052" s="78" t="s">
        <v>517</v>
      </c>
      <c r="AK1052" s="79" t="str">
        <f>+IF(AJ1052&lt;&gt;"",VLOOKUP(AJ1052,NIVELES!$A$816:$B$892,2,0),"")</f>
        <v>NO APLICA</v>
      </c>
      <c r="AL1052" s="78" t="s">
        <v>553</v>
      </c>
      <c r="AM1052" s="78">
        <v>510408</v>
      </c>
      <c r="AN1052" s="79" t="str">
        <f>IF(AM1052&lt;&gt;"",+VLOOKUP(AM1052,NIVELES!$A$1652:$B$2466,2,0),"")</f>
        <v>Subsidio de Antigüedad</v>
      </c>
      <c r="AO1052" s="87">
        <v>863.55</v>
      </c>
      <c r="AP1052" s="88">
        <v>71.962499999999991</v>
      </c>
      <c r="AQ1052" s="88">
        <v>71.962499999999991</v>
      </c>
      <c r="AR1052" s="88">
        <v>71.962499999999991</v>
      </c>
      <c r="AS1052" s="88">
        <v>71.962499999999991</v>
      </c>
      <c r="AT1052" s="88">
        <v>71.962499999999991</v>
      </c>
      <c r="AU1052" s="88">
        <v>71.962499999999991</v>
      </c>
      <c r="AV1052" s="88">
        <v>71.962499999999991</v>
      </c>
      <c r="AW1052" s="88">
        <v>71.962499999999991</v>
      </c>
      <c r="AX1052" s="88">
        <v>71.962499999999991</v>
      </c>
      <c r="AY1052" s="88">
        <v>71.962499999999991</v>
      </c>
      <c r="AZ1052" s="88">
        <v>71.962499999999991</v>
      </c>
      <c r="BA1052" s="88">
        <v>71.962499999999991</v>
      </c>
      <c r="BB1052" s="89">
        <f t="shared" si="63"/>
        <v>863.54999999999984</v>
      </c>
      <c r="BC1052" s="90" t="str">
        <f t="shared" si="62"/>
        <v>OK</v>
      </c>
      <c r="BD1052" s="91" t="str">
        <f t="shared" si="64"/>
        <v xml:space="preserve">                  </v>
      </c>
      <c r="BE1052" s="92">
        <f t="shared" si="65"/>
        <v>12</v>
      </c>
    </row>
    <row r="1053" spans="1:57" s="74" customFormat="1" ht="50.1" customHeight="1" x14ac:dyDescent="0.2">
      <c r="A1053" s="78" t="s">
        <v>55</v>
      </c>
      <c r="B1053" s="78" t="s">
        <v>58</v>
      </c>
      <c r="C1053" s="78" t="s">
        <v>746</v>
      </c>
      <c r="D1053" s="78" t="s">
        <v>575</v>
      </c>
      <c r="E1053" s="79" t="str">
        <f>+IF(C1053&lt;&gt;"",VLOOKUP(MID(C1053,18,5),NIVELES!$A$133:$B$213,2,0),"")</f>
        <v>TUNGURAHUA</v>
      </c>
      <c r="F1053" s="80" t="s">
        <v>229</v>
      </c>
      <c r="G1053" s="81" t="str">
        <f>+IF(F1053&lt;&gt;"",VLOOKUP(F1053,NIVELES!$A$246:$C$464,3,0),"")</f>
        <v xml:space="preserve"> </v>
      </c>
      <c r="H1053" s="82" t="s">
        <v>1023</v>
      </c>
      <c r="I1053" s="78" t="s">
        <v>2164</v>
      </c>
      <c r="J1053" s="78" t="s">
        <v>2165</v>
      </c>
      <c r="K1053" s="78" t="s">
        <v>2166</v>
      </c>
      <c r="L1053" s="78" t="s">
        <v>1791</v>
      </c>
      <c r="M1053" s="78" t="s">
        <v>1791</v>
      </c>
      <c r="N1053" s="78" t="s">
        <v>1791</v>
      </c>
      <c r="O1053" s="78" t="s">
        <v>2389</v>
      </c>
      <c r="P1053" s="82">
        <v>12</v>
      </c>
      <c r="Q1053" s="78" t="s">
        <v>2390</v>
      </c>
      <c r="R1053" s="82">
        <v>1</v>
      </c>
      <c r="S1053" s="82">
        <v>1</v>
      </c>
      <c r="T1053" s="82">
        <v>1</v>
      </c>
      <c r="U1053" s="82">
        <v>1</v>
      </c>
      <c r="V1053" s="82">
        <v>1</v>
      </c>
      <c r="W1053" s="82">
        <v>1</v>
      </c>
      <c r="X1053" s="82">
        <v>1</v>
      </c>
      <c r="Y1053" s="82">
        <v>1</v>
      </c>
      <c r="Z1053" s="82">
        <v>1</v>
      </c>
      <c r="AA1053" s="82">
        <v>1</v>
      </c>
      <c r="AB1053" s="82">
        <v>1</v>
      </c>
      <c r="AC1053" s="82">
        <v>1</v>
      </c>
      <c r="AD1053" s="85" t="str">
        <f>IF(A1053&lt;&gt;"",IF(D1053="DIRECCIÓN_DE_TRANSFERENCIAS","280 0031",VLOOKUP(C1053,NIVELES!$A$14:$B$105,2,0)),"")</f>
        <v>280 3000</v>
      </c>
      <c r="AE1053" s="86" t="s">
        <v>322</v>
      </c>
      <c r="AF1053" s="86" t="s">
        <v>369</v>
      </c>
      <c r="AG1053" s="79" t="str">
        <f>+IF(AF1053&lt;&gt;"",VLOOKUP(AF1053,NIVELES!$A$666:$B$673,2,0),"")</f>
        <v>ADMINISTRACIÓN_CENTRAL</v>
      </c>
      <c r="AH1053" s="78" t="s">
        <v>322</v>
      </c>
      <c r="AI1053" s="79" t="str">
        <f>IF(AH1053&lt;&gt;"",VLOOKUP(CONCATENATE(AG1053,AH1053),NIVELES!$B$676:$C$745,2,0),"")</f>
        <v>Administración De La Gestión Administrativa Financiera</v>
      </c>
      <c r="AJ1053" s="78" t="s">
        <v>517</v>
      </c>
      <c r="AK1053" s="79" t="str">
        <f>+IF(AJ1053&lt;&gt;"",VLOOKUP(AJ1053,NIVELES!$A$816:$B$892,2,0),"")</f>
        <v>NO APLICA</v>
      </c>
      <c r="AL1053" s="78" t="s">
        <v>553</v>
      </c>
      <c r="AM1053" s="78">
        <v>510105</v>
      </c>
      <c r="AN1053" s="79" t="str">
        <f>IF(AM1053&lt;&gt;"",+VLOOKUP(AM1053,NIVELES!$A$1652:$B$2466,2,0),"")</f>
        <v>Remuneraciones Unificadas</v>
      </c>
      <c r="AO1053" s="87">
        <v>186696</v>
      </c>
      <c r="AP1053" s="88">
        <v>15558</v>
      </c>
      <c r="AQ1053" s="88">
        <v>15558</v>
      </c>
      <c r="AR1053" s="88">
        <v>15558</v>
      </c>
      <c r="AS1053" s="88">
        <v>15558</v>
      </c>
      <c r="AT1053" s="88">
        <v>15558</v>
      </c>
      <c r="AU1053" s="88">
        <v>15558</v>
      </c>
      <c r="AV1053" s="88">
        <v>15558</v>
      </c>
      <c r="AW1053" s="88">
        <v>15558</v>
      </c>
      <c r="AX1053" s="88">
        <v>15558</v>
      </c>
      <c r="AY1053" s="88">
        <v>15558</v>
      </c>
      <c r="AZ1053" s="88">
        <v>15558</v>
      </c>
      <c r="BA1053" s="88">
        <v>15558</v>
      </c>
      <c r="BB1053" s="89">
        <f t="shared" si="63"/>
        <v>186696</v>
      </c>
      <c r="BC1053" s="90" t="str">
        <f t="shared" si="62"/>
        <v>OK</v>
      </c>
      <c r="BD1053" s="91" t="str">
        <f t="shared" si="64"/>
        <v xml:space="preserve">                  </v>
      </c>
      <c r="BE1053" s="92">
        <f t="shared" si="65"/>
        <v>12</v>
      </c>
    </row>
    <row r="1054" spans="1:57" s="74" customFormat="1" ht="50.1" customHeight="1" x14ac:dyDescent="0.2">
      <c r="A1054" s="78" t="s">
        <v>55</v>
      </c>
      <c r="B1054" s="78" t="s">
        <v>58</v>
      </c>
      <c r="C1054" s="78" t="s">
        <v>746</v>
      </c>
      <c r="D1054" s="78" t="s">
        <v>575</v>
      </c>
      <c r="E1054" s="79" t="str">
        <f>+IF(C1054&lt;&gt;"",VLOOKUP(MID(C1054,18,5),NIVELES!$A$133:$B$213,2,0),"")</f>
        <v>TUNGURAHUA</v>
      </c>
      <c r="F1054" s="80" t="s">
        <v>229</v>
      </c>
      <c r="G1054" s="81" t="str">
        <f>+IF(F1054&lt;&gt;"",VLOOKUP(F1054,NIVELES!$A$246:$C$464,3,0),"")</f>
        <v xml:space="preserve"> </v>
      </c>
      <c r="H1054" s="82" t="s">
        <v>1023</v>
      </c>
      <c r="I1054" s="78" t="s">
        <v>2164</v>
      </c>
      <c r="J1054" s="78" t="s">
        <v>2165</v>
      </c>
      <c r="K1054" s="78" t="s">
        <v>2166</v>
      </c>
      <c r="L1054" s="78" t="s">
        <v>1791</v>
      </c>
      <c r="M1054" s="78" t="s">
        <v>1791</v>
      </c>
      <c r="N1054" s="78" t="s">
        <v>1791</v>
      </c>
      <c r="O1054" s="78" t="s">
        <v>2391</v>
      </c>
      <c r="P1054" s="82">
        <v>12</v>
      </c>
      <c r="Q1054" s="78" t="s">
        <v>2392</v>
      </c>
      <c r="R1054" s="82">
        <v>1</v>
      </c>
      <c r="S1054" s="82">
        <v>1</v>
      </c>
      <c r="T1054" s="82">
        <v>1</v>
      </c>
      <c r="U1054" s="82">
        <v>1</v>
      </c>
      <c r="V1054" s="82">
        <v>1</v>
      </c>
      <c r="W1054" s="82">
        <v>1</v>
      </c>
      <c r="X1054" s="82">
        <v>1</v>
      </c>
      <c r="Y1054" s="82">
        <v>1</v>
      </c>
      <c r="Z1054" s="82">
        <v>1</v>
      </c>
      <c r="AA1054" s="82">
        <v>1</v>
      </c>
      <c r="AB1054" s="82">
        <v>1</v>
      </c>
      <c r="AC1054" s="82">
        <v>1</v>
      </c>
      <c r="AD1054" s="85" t="str">
        <f>IF(A1054&lt;&gt;"",IF(D1054="DIRECCIÓN_DE_TRANSFERENCIAS","280 0031",VLOOKUP(C1054,NIVELES!$A$14:$B$105,2,0)),"")</f>
        <v>280 3000</v>
      </c>
      <c r="AE1054" s="86" t="s">
        <v>322</v>
      </c>
      <c r="AF1054" s="86" t="s">
        <v>369</v>
      </c>
      <c r="AG1054" s="79" t="str">
        <f>+IF(AF1054&lt;&gt;"",VLOOKUP(AF1054,NIVELES!$A$666:$B$673,2,0),"")</f>
        <v>ADMINISTRACIÓN_CENTRAL</v>
      </c>
      <c r="AH1054" s="78" t="s">
        <v>322</v>
      </c>
      <c r="AI1054" s="79" t="str">
        <f>IF(AH1054&lt;&gt;"",VLOOKUP(CONCATENATE(AG1054,AH1054),NIVELES!$B$676:$C$745,2,0),"")</f>
        <v>Administración De La Gestión Administrativa Financiera</v>
      </c>
      <c r="AJ1054" s="78" t="s">
        <v>517</v>
      </c>
      <c r="AK1054" s="79" t="str">
        <f>+IF(AJ1054&lt;&gt;"",VLOOKUP(AJ1054,NIVELES!$A$816:$B$892,2,0),"")</f>
        <v>NO APLICA</v>
      </c>
      <c r="AL1054" s="78" t="s">
        <v>553</v>
      </c>
      <c r="AM1054" s="78">
        <v>510106</v>
      </c>
      <c r="AN1054" s="79" t="str">
        <f>IF(AM1054&lt;&gt;"",+VLOOKUP(AM1054,NIVELES!$A$1652:$B$2466,2,0),"")</f>
        <v>Salarios Unificados</v>
      </c>
      <c r="AO1054" s="87">
        <v>35340</v>
      </c>
      <c r="AP1054" s="88">
        <v>2945</v>
      </c>
      <c r="AQ1054" s="88">
        <v>2945</v>
      </c>
      <c r="AR1054" s="88">
        <v>2945</v>
      </c>
      <c r="AS1054" s="88">
        <v>2945</v>
      </c>
      <c r="AT1054" s="88">
        <v>2945</v>
      </c>
      <c r="AU1054" s="88">
        <v>2945</v>
      </c>
      <c r="AV1054" s="88">
        <v>2945</v>
      </c>
      <c r="AW1054" s="88">
        <v>2945</v>
      </c>
      <c r="AX1054" s="88">
        <v>2945</v>
      </c>
      <c r="AY1054" s="88">
        <v>2945</v>
      </c>
      <c r="AZ1054" s="88">
        <v>2945</v>
      </c>
      <c r="BA1054" s="88">
        <v>2945</v>
      </c>
      <c r="BB1054" s="89">
        <f t="shared" si="63"/>
        <v>35340</v>
      </c>
      <c r="BC1054" s="90" t="str">
        <f t="shared" si="62"/>
        <v>OK</v>
      </c>
      <c r="BD1054" s="91" t="str">
        <f t="shared" si="64"/>
        <v xml:space="preserve">                  </v>
      </c>
      <c r="BE1054" s="92">
        <f t="shared" si="65"/>
        <v>12</v>
      </c>
    </row>
    <row r="1055" spans="1:57" s="74" customFormat="1" ht="50.1" customHeight="1" x14ac:dyDescent="0.2">
      <c r="A1055" s="78" t="s">
        <v>55</v>
      </c>
      <c r="B1055" s="78" t="s">
        <v>58</v>
      </c>
      <c r="C1055" s="78" t="s">
        <v>746</v>
      </c>
      <c r="D1055" s="78" t="s">
        <v>575</v>
      </c>
      <c r="E1055" s="79" t="str">
        <f>+IF(C1055&lt;&gt;"",VLOOKUP(MID(C1055,18,5),NIVELES!$A$133:$B$213,2,0),"")</f>
        <v>TUNGURAHUA</v>
      </c>
      <c r="F1055" s="80" t="s">
        <v>229</v>
      </c>
      <c r="G1055" s="81" t="str">
        <f>+IF(F1055&lt;&gt;"",VLOOKUP(F1055,NIVELES!$A$246:$C$464,3,0),"")</f>
        <v xml:space="preserve"> </v>
      </c>
      <c r="H1055" s="82" t="s">
        <v>1023</v>
      </c>
      <c r="I1055" s="78" t="s">
        <v>2164</v>
      </c>
      <c r="J1055" s="78" t="s">
        <v>2165</v>
      </c>
      <c r="K1055" s="78" t="s">
        <v>2166</v>
      </c>
      <c r="L1055" s="78" t="s">
        <v>1791</v>
      </c>
      <c r="M1055" s="78" t="s">
        <v>1791</v>
      </c>
      <c r="N1055" s="78" t="s">
        <v>1791</v>
      </c>
      <c r="O1055" s="78" t="s">
        <v>2393</v>
      </c>
      <c r="P1055" s="82">
        <v>12</v>
      </c>
      <c r="Q1055" s="78" t="s">
        <v>2394</v>
      </c>
      <c r="R1055" s="82">
        <v>1</v>
      </c>
      <c r="S1055" s="82">
        <v>1</v>
      </c>
      <c r="T1055" s="82">
        <v>1</v>
      </c>
      <c r="U1055" s="82">
        <v>1</v>
      </c>
      <c r="V1055" s="82">
        <v>1</v>
      </c>
      <c r="W1055" s="82">
        <v>1</v>
      </c>
      <c r="X1055" s="82">
        <v>1</v>
      </c>
      <c r="Y1055" s="82">
        <v>1</v>
      </c>
      <c r="Z1055" s="82">
        <v>1</v>
      </c>
      <c r="AA1055" s="82">
        <v>1</v>
      </c>
      <c r="AB1055" s="82">
        <v>1</v>
      </c>
      <c r="AC1055" s="82">
        <v>1</v>
      </c>
      <c r="AD1055" s="85" t="str">
        <f>IF(A1055&lt;&gt;"",IF(D1055="DIRECCIÓN_DE_TRANSFERENCIAS","280 0031",VLOOKUP(C1055,NIVELES!$A$14:$B$105,2,0)),"")</f>
        <v>280 3000</v>
      </c>
      <c r="AE1055" s="86" t="s">
        <v>322</v>
      </c>
      <c r="AF1055" s="86" t="s">
        <v>369</v>
      </c>
      <c r="AG1055" s="79" t="str">
        <f>+IF(AF1055&lt;&gt;"",VLOOKUP(AF1055,NIVELES!$A$666:$B$673,2,0),"")</f>
        <v>ADMINISTRACIÓN_CENTRAL</v>
      </c>
      <c r="AH1055" s="78" t="s">
        <v>322</v>
      </c>
      <c r="AI1055" s="79" t="str">
        <f>IF(AH1055&lt;&gt;"",VLOOKUP(CONCATENATE(AG1055,AH1055),NIVELES!$B$676:$C$745,2,0),"")</f>
        <v>Administración De La Gestión Administrativa Financiera</v>
      </c>
      <c r="AJ1055" s="78" t="s">
        <v>517</v>
      </c>
      <c r="AK1055" s="79" t="str">
        <f>+IF(AJ1055&lt;&gt;"",VLOOKUP(AJ1055,NIVELES!$A$816:$B$892,2,0),"")</f>
        <v>NO APLICA</v>
      </c>
      <c r="AL1055" s="78" t="s">
        <v>553</v>
      </c>
      <c r="AM1055" s="78">
        <v>510203</v>
      </c>
      <c r="AN1055" s="79" t="str">
        <f>IF(AM1055&lt;&gt;"",+VLOOKUP(AM1055,NIVELES!$A$1652:$B$2466,2,0),"")</f>
        <v>Decimotercer Sueldo</v>
      </c>
      <c r="AO1055" s="87">
        <v>31171.75</v>
      </c>
      <c r="AP1055" s="88">
        <v>2597.6458333333335</v>
      </c>
      <c r="AQ1055" s="88">
        <v>2597.6458333333335</v>
      </c>
      <c r="AR1055" s="88">
        <v>2597.6458333333335</v>
      </c>
      <c r="AS1055" s="88">
        <v>2597.6458333333335</v>
      </c>
      <c r="AT1055" s="88">
        <v>2597.6458333333335</v>
      </c>
      <c r="AU1055" s="88">
        <v>2597.6458333333335</v>
      </c>
      <c r="AV1055" s="88">
        <v>2597.6458333333335</v>
      </c>
      <c r="AW1055" s="88">
        <v>2597.6458333333335</v>
      </c>
      <c r="AX1055" s="88">
        <v>2597.6458333333335</v>
      </c>
      <c r="AY1055" s="88">
        <v>2597.6458333333335</v>
      </c>
      <c r="AZ1055" s="88">
        <v>2597.6458333333335</v>
      </c>
      <c r="BA1055" s="88">
        <v>2597.6458333333335</v>
      </c>
      <c r="BB1055" s="89">
        <f t="shared" si="63"/>
        <v>31171.749999999996</v>
      </c>
      <c r="BC1055" s="90" t="str">
        <f t="shared" si="62"/>
        <v>OK</v>
      </c>
      <c r="BD1055" s="91" t="str">
        <f t="shared" si="64"/>
        <v xml:space="preserve">                  </v>
      </c>
      <c r="BE1055" s="92">
        <f t="shared" si="65"/>
        <v>12</v>
      </c>
    </row>
    <row r="1056" spans="1:57" s="74" customFormat="1" ht="50.1" customHeight="1" x14ac:dyDescent="0.2">
      <c r="A1056" s="78" t="s">
        <v>55</v>
      </c>
      <c r="B1056" s="78" t="s">
        <v>58</v>
      </c>
      <c r="C1056" s="78" t="s">
        <v>746</v>
      </c>
      <c r="D1056" s="78" t="s">
        <v>575</v>
      </c>
      <c r="E1056" s="79" t="str">
        <f>+IF(C1056&lt;&gt;"",VLOOKUP(MID(C1056,18,5),NIVELES!$A$133:$B$213,2,0),"")</f>
        <v>TUNGURAHUA</v>
      </c>
      <c r="F1056" s="80" t="s">
        <v>229</v>
      </c>
      <c r="G1056" s="81" t="str">
        <f>+IF(F1056&lt;&gt;"",VLOOKUP(F1056,NIVELES!$A$246:$C$464,3,0),"")</f>
        <v xml:space="preserve"> </v>
      </c>
      <c r="H1056" s="82" t="s">
        <v>1023</v>
      </c>
      <c r="I1056" s="78" t="s">
        <v>2164</v>
      </c>
      <c r="J1056" s="78" t="s">
        <v>2165</v>
      </c>
      <c r="K1056" s="78" t="s">
        <v>2166</v>
      </c>
      <c r="L1056" s="78" t="s">
        <v>1791</v>
      </c>
      <c r="M1056" s="78" t="s">
        <v>1791</v>
      </c>
      <c r="N1056" s="78" t="s">
        <v>1791</v>
      </c>
      <c r="O1056" s="78" t="s">
        <v>2395</v>
      </c>
      <c r="P1056" s="82">
        <v>12</v>
      </c>
      <c r="Q1056" s="78" t="s">
        <v>2396</v>
      </c>
      <c r="R1056" s="82">
        <v>1</v>
      </c>
      <c r="S1056" s="82">
        <v>1</v>
      </c>
      <c r="T1056" s="82">
        <v>1</v>
      </c>
      <c r="U1056" s="82">
        <v>1</v>
      </c>
      <c r="V1056" s="82">
        <v>1</v>
      </c>
      <c r="W1056" s="82">
        <v>1</v>
      </c>
      <c r="X1056" s="82">
        <v>1</v>
      </c>
      <c r="Y1056" s="82">
        <v>1</v>
      </c>
      <c r="Z1056" s="82">
        <v>1</v>
      </c>
      <c r="AA1056" s="82">
        <v>1</v>
      </c>
      <c r="AB1056" s="82">
        <v>1</v>
      </c>
      <c r="AC1056" s="82">
        <v>1</v>
      </c>
      <c r="AD1056" s="85" t="str">
        <f>IF(A1056&lt;&gt;"",IF(D1056="DIRECCIÓN_DE_TRANSFERENCIAS","280 0031",VLOOKUP(C1056,NIVELES!$A$14:$B$105,2,0)),"")</f>
        <v>280 3000</v>
      </c>
      <c r="AE1056" s="86" t="s">
        <v>322</v>
      </c>
      <c r="AF1056" s="86" t="s">
        <v>369</v>
      </c>
      <c r="AG1056" s="79" t="str">
        <f>+IF(AF1056&lt;&gt;"",VLOOKUP(AF1056,NIVELES!$A$666:$B$673,2,0),"")</f>
        <v>ADMINISTRACIÓN_CENTRAL</v>
      </c>
      <c r="AH1056" s="78" t="s">
        <v>322</v>
      </c>
      <c r="AI1056" s="79" t="str">
        <f>IF(AH1056&lt;&gt;"",VLOOKUP(CONCATENATE(AG1056,AH1056),NIVELES!$B$676:$C$745,2,0),"")</f>
        <v>Administración De La Gestión Administrativa Financiera</v>
      </c>
      <c r="AJ1056" s="78" t="s">
        <v>517</v>
      </c>
      <c r="AK1056" s="79" t="str">
        <f>+IF(AJ1056&lt;&gt;"",VLOOKUP(AJ1056,NIVELES!$A$816:$B$892,2,0),"")</f>
        <v>NO APLICA</v>
      </c>
      <c r="AL1056" s="78" t="s">
        <v>553</v>
      </c>
      <c r="AM1056" s="78">
        <v>510204</v>
      </c>
      <c r="AN1056" s="79" t="str">
        <f>IF(AM1056&lt;&gt;"",+VLOOKUP(AM1056,NIVELES!$A$1652:$B$2466,2,0),"")</f>
        <v>Decimocuarto Sueldo</v>
      </c>
      <c r="AO1056" s="87">
        <v>11196.17</v>
      </c>
      <c r="AP1056" s="88">
        <v>933</v>
      </c>
      <c r="AQ1056" s="88">
        <v>933</v>
      </c>
      <c r="AR1056" s="88">
        <v>933</v>
      </c>
      <c r="AS1056" s="88">
        <v>933</v>
      </c>
      <c r="AT1056" s="88">
        <v>933</v>
      </c>
      <c r="AU1056" s="88">
        <v>933</v>
      </c>
      <c r="AV1056" s="88">
        <v>933</v>
      </c>
      <c r="AW1056" s="88">
        <v>933</v>
      </c>
      <c r="AX1056" s="88">
        <v>933</v>
      </c>
      <c r="AY1056" s="88">
        <v>933</v>
      </c>
      <c r="AZ1056" s="88">
        <v>933.17</v>
      </c>
      <c r="BA1056" s="88">
        <v>933</v>
      </c>
      <c r="BB1056" s="89">
        <f t="shared" si="63"/>
        <v>11196.17</v>
      </c>
      <c r="BC1056" s="90" t="str">
        <f t="shared" si="62"/>
        <v>OK</v>
      </c>
      <c r="BD1056" s="91" t="str">
        <f t="shared" si="64"/>
        <v xml:space="preserve">                  </v>
      </c>
      <c r="BE1056" s="92">
        <f t="shared" si="65"/>
        <v>12</v>
      </c>
    </row>
    <row r="1057" spans="1:57" s="74" customFormat="1" ht="50.1" customHeight="1" x14ac:dyDescent="0.2">
      <c r="A1057" s="78" t="s">
        <v>55</v>
      </c>
      <c r="B1057" s="78" t="s">
        <v>58</v>
      </c>
      <c r="C1057" s="78" t="s">
        <v>746</v>
      </c>
      <c r="D1057" s="78" t="s">
        <v>575</v>
      </c>
      <c r="E1057" s="79" t="str">
        <f>+IF(C1057&lt;&gt;"",VLOOKUP(MID(C1057,18,5),NIVELES!$A$133:$B$213,2,0),"")</f>
        <v>TUNGURAHUA</v>
      </c>
      <c r="F1057" s="80" t="s">
        <v>229</v>
      </c>
      <c r="G1057" s="81" t="str">
        <f>+IF(F1057&lt;&gt;"",VLOOKUP(F1057,NIVELES!$A$246:$C$464,3,0),"")</f>
        <v xml:space="preserve"> </v>
      </c>
      <c r="H1057" s="82" t="s">
        <v>1023</v>
      </c>
      <c r="I1057" s="78" t="s">
        <v>2164</v>
      </c>
      <c r="J1057" s="78" t="s">
        <v>2165</v>
      </c>
      <c r="K1057" s="78" t="s">
        <v>2166</v>
      </c>
      <c r="L1057" s="78" t="s">
        <v>1791</v>
      </c>
      <c r="M1057" s="78" t="s">
        <v>1791</v>
      </c>
      <c r="N1057" s="78" t="s">
        <v>1791</v>
      </c>
      <c r="O1057" s="78" t="s">
        <v>2397</v>
      </c>
      <c r="P1057" s="82">
        <v>12</v>
      </c>
      <c r="Q1057" s="78" t="s">
        <v>2398</v>
      </c>
      <c r="R1057" s="82">
        <v>1</v>
      </c>
      <c r="S1057" s="82">
        <v>1</v>
      </c>
      <c r="T1057" s="82">
        <v>1</v>
      </c>
      <c r="U1057" s="82">
        <v>1</v>
      </c>
      <c r="V1057" s="82">
        <v>1</v>
      </c>
      <c r="W1057" s="82">
        <v>1</v>
      </c>
      <c r="X1057" s="82">
        <v>1</v>
      </c>
      <c r="Y1057" s="82">
        <v>1</v>
      </c>
      <c r="Z1057" s="82">
        <v>1</v>
      </c>
      <c r="AA1057" s="82">
        <v>1</v>
      </c>
      <c r="AB1057" s="82">
        <v>1</v>
      </c>
      <c r="AC1057" s="82">
        <v>1</v>
      </c>
      <c r="AD1057" s="85" t="str">
        <f>IF(A1057&lt;&gt;"",IF(D1057="DIRECCIÓN_DE_TRANSFERENCIAS","280 0031",VLOOKUP(C1057,NIVELES!$A$14:$B$105,2,0)),"")</f>
        <v>280 3000</v>
      </c>
      <c r="AE1057" s="86" t="s">
        <v>322</v>
      </c>
      <c r="AF1057" s="86" t="s">
        <v>369</v>
      </c>
      <c r="AG1057" s="79" t="str">
        <f>+IF(AF1057&lt;&gt;"",VLOOKUP(AF1057,NIVELES!$A$666:$B$673,2,0),"")</f>
        <v>ADMINISTRACIÓN_CENTRAL</v>
      </c>
      <c r="AH1057" s="78" t="s">
        <v>322</v>
      </c>
      <c r="AI1057" s="79" t="str">
        <f>IF(AH1057&lt;&gt;"",VLOOKUP(CONCATENATE(AG1057,AH1057),NIVELES!$B$676:$C$745,2,0),"")</f>
        <v>Administración De La Gestión Administrativa Financiera</v>
      </c>
      <c r="AJ1057" s="78" t="s">
        <v>517</v>
      </c>
      <c r="AK1057" s="79" t="str">
        <f>+IF(AJ1057&lt;&gt;"",VLOOKUP(AJ1057,NIVELES!$A$816:$B$892,2,0),"")</f>
        <v>NO APLICA</v>
      </c>
      <c r="AL1057" s="78" t="s">
        <v>553</v>
      </c>
      <c r="AM1057" s="78">
        <v>510304</v>
      </c>
      <c r="AN1057" s="79" t="str">
        <f>IF(AM1057&lt;&gt;"",+VLOOKUP(AM1057,NIVELES!$A$1652:$B$2466,2,0),"")</f>
        <v>Compensación por Transporte</v>
      </c>
      <c r="AO1057" s="87">
        <v>600</v>
      </c>
      <c r="AP1057" s="88">
        <v>50</v>
      </c>
      <c r="AQ1057" s="88">
        <v>50</v>
      </c>
      <c r="AR1057" s="88">
        <v>50</v>
      </c>
      <c r="AS1057" s="88">
        <v>50</v>
      </c>
      <c r="AT1057" s="88">
        <v>50</v>
      </c>
      <c r="AU1057" s="88">
        <v>50</v>
      </c>
      <c r="AV1057" s="88">
        <v>50</v>
      </c>
      <c r="AW1057" s="88">
        <v>50</v>
      </c>
      <c r="AX1057" s="88">
        <v>50</v>
      </c>
      <c r="AY1057" s="88">
        <v>50</v>
      </c>
      <c r="AZ1057" s="88">
        <v>50</v>
      </c>
      <c r="BA1057" s="88">
        <v>50</v>
      </c>
      <c r="BB1057" s="89">
        <f t="shared" si="63"/>
        <v>600</v>
      </c>
      <c r="BC1057" s="90" t="str">
        <f t="shared" si="62"/>
        <v>OK</v>
      </c>
      <c r="BD1057" s="91" t="str">
        <f t="shared" si="64"/>
        <v xml:space="preserve">                  </v>
      </c>
      <c r="BE1057" s="92">
        <f t="shared" si="65"/>
        <v>12</v>
      </c>
    </row>
    <row r="1058" spans="1:57" s="74" customFormat="1" ht="50.1" customHeight="1" x14ac:dyDescent="0.2">
      <c r="A1058" s="78" t="s">
        <v>55</v>
      </c>
      <c r="B1058" s="78" t="s">
        <v>58</v>
      </c>
      <c r="C1058" s="78" t="s">
        <v>746</v>
      </c>
      <c r="D1058" s="78" t="s">
        <v>575</v>
      </c>
      <c r="E1058" s="79" t="str">
        <f>+IF(C1058&lt;&gt;"",VLOOKUP(MID(C1058,18,5),NIVELES!$A$133:$B$213,2,0),"")</f>
        <v>TUNGURAHUA</v>
      </c>
      <c r="F1058" s="80" t="s">
        <v>229</v>
      </c>
      <c r="G1058" s="81" t="str">
        <f>+IF(F1058&lt;&gt;"",VLOOKUP(F1058,NIVELES!$A$246:$C$464,3,0),"")</f>
        <v xml:space="preserve"> </v>
      </c>
      <c r="H1058" s="82" t="s">
        <v>1023</v>
      </c>
      <c r="I1058" s="78" t="s">
        <v>2164</v>
      </c>
      <c r="J1058" s="78" t="s">
        <v>2165</v>
      </c>
      <c r="K1058" s="78" t="s">
        <v>2166</v>
      </c>
      <c r="L1058" s="78" t="s">
        <v>1791</v>
      </c>
      <c r="M1058" s="78" t="s">
        <v>1791</v>
      </c>
      <c r="N1058" s="78" t="s">
        <v>1791</v>
      </c>
      <c r="O1058" s="78" t="s">
        <v>2399</v>
      </c>
      <c r="P1058" s="82">
        <v>12</v>
      </c>
      <c r="Q1058" s="78" t="s">
        <v>2400</v>
      </c>
      <c r="R1058" s="82">
        <v>1</v>
      </c>
      <c r="S1058" s="82">
        <v>1</v>
      </c>
      <c r="T1058" s="82">
        <v>1</v>
      </c>
      <c r="U1058" s="82">
        <v>1</v>
      </c>
      <c r="V1058" s="82">
        <v>1</v>
      </c>
      <c r="W1058" s="82">
        <v>1</v>
      </c>
      <c r="X1058" s="82">
        <v>1</v>
      </c>
      <c r="Y1058" s="82">
        <v>1</v>
      </c>
      <c r="Z1058" s="82">
        <v>1</v>
      </c>
      <c r="AA1058" s="82">
        <v>1</v>
      </c>
      <c r="AB1058" s="82">
        <v>1</v>
      </c>
      <c r="AC1058" s="82">
        <v>1</v>
      </c>
      <c r="AD1058" s="85" t="str">
        <f>IF(A1058&lt;&gt;"",IF(D1058="DIRECCIÓN_DE_TRANSFERENCIAS","280 0031",VLOOKUP(C1058,NIVELES!$A$14:$B$105,2,0)),"")</f>
        <v>280 3000</v>
      </c>
      <c r="AE1058" s="86" t="s">
        <v>322</v>
      </c>
      <c r="AF1058" s="86" t="s">
        <v>369</v>
      </c>
      <c r="AG1058" s="79" t="str">
        <f>+IF(AF1058&lt;&gt;"",VLOOKUP(AF1058,NIVELES!$A$666:$B$673,2,0),"")</f>
        <v>ADMINISTRACIÓN_CENTRAL</v>
      </c>
      <c r="AH1058" s="78" t="s">
        <v>322</v>
      </c>
      <c r="AI1058" s="79" t="str">
        <f>IF(AH1058&lt;&gt;"",VLOOKUP(CONCATENATE(AG1058,AH1058),NIVELES!$B$676:$C$745,2,0),"")</f>
        <v>Administración De La Gestión Administrativa Financiera</v>
      </c>
      <c r="AJ1058" s="78" t="s">
        <v>517</v>
      </c>
      <c r="AK1058" s="79" t="str">
        <f>+IF(AJ1058&lt;&gt;"",VLOOKUP(AJ1058,NIVELES!$A$816:$B$892,2,0),"")</f>
        <v>NO APLICA</v>
      </c>
      <c r="AL1058" s="78" t="s">
        <v>553</v>
      </c>
      <c r="AM1058" s="78">
        <v>510306</v>
      </c>
      <c r="AN1058" s="79" t="str">
        <f>IF(AM1058&lt;&gt;"",+VLOOKUP(AM1058,NIVELES!$A$1652:$B$2466,2,0),"")</f>
        <v>Alimentación</v>
      </c>
      <c r="AO1058" s="87">
        <v>4200</v>
      </c>
      <c r="AP1058" s="88">
        <v>350</v>
      </c>
      <c r="AQ1058" s="88">
        <v>350</v>
      </c>
      <c r="AR1058" s="88">
        <v>350</v>
      </c>
      <c r="AS1058" s="88">
        <v>350</v>
      </c>
      <c r="AT1058" s="88">
        <v>350</v>
      </c>
      <c r="AU1058" s="88">
        <v>350</v>
      </c>
      <c r="AV1058" s="88">
        <v>350</v>
      </c>
      <c r="AW1058" s="88">
        <v>350</v>
      </c>
      <c r="AX1058" s="88">
        <v>350</v>
      </c>
      <c r="AY1058" s="88">
        <v>350</v>
      </c>
      <c r="AZ1058" s="88">
        <v>350</v>
      </c>
      <c r="BA1058" s="88">
        <v>350</v>
      </c>
      <c r="BB1058" s="89">
        <f t="shared" si="63"/>
        <v>4200</v>
      </c>
      <c r="BC1058" s="90" t="str">
        <f t="shared" si="62"/>
        <v>OK</v>
      </c>
      <c r="BD1058" s="91" t="str">
        <f t="shared" si="64"/>
        <v xml:space="preserve">                  </v>
      </c>
      <c r="BE1058" s="92">
        <f t="shared" si="65"/>
        <v>12</v>
      </c>
    </row>
    <row r="1059" spans="1:57" s="74" customFormat="1" ht="50.1" customHeight="1" x14ac:dyDescent="0.2">
      <c r="A1059" s="78" t="s">
        <v>55</v>
      </c>
      <c r="B1059" s="78" t="s">
        <v>58</v>
      </c>
      <c r="C1059" s="78" t="s">
        <v>746</v>
      </c>
      <c r="D1059" s="78" t="s">
        <v>575</v>
      </c>
      <c r="E1059" s="79" t="str">
        <f>+IF(C1059&lt;&gt;"",VLOOKUP(MID(C1059,18,5),NIVELES!$A$133:$B$213,2,0),"")</f>
        <v>TUNGURAHUA</v>
      </c>
      <c r="F1059" s="80" t="s">
        <v>229</v>
      </c>
      <c r="G1059" s="81" t="str">
        <f>+IF(F1059&lt;&gt;"",VLOOKUP(F1059,NIVELES!$A$246:$C$464,3,0),"")</f>
        <v xml:space="preserve"> </v>
      </c>
      <c r="H1059" s="82" t="s">
        <v>1023</v>
      </c>
      <c r="I1059" s="78" t="s">
        <v>2164</v>
      </c>
      <c r="J1059" s="78" t="s">
        <v>2165</v>
      </c>
      <c r="K1059" s="78" t="s">
        <v>2166</v>
      </c>
      <c r="L1059" s="78" t="s">
        <v>1791</v>
      </c>
      <c r="M1059" s="78" t="s">
        <v>1791</v>
      </c>
      <c r="N1059" s="78" t="s">
        <v>1791</v>
      </c>
      <c r="O1059" s="78" t="s">
        <v>2399</v>
      </c>
      <c r="P1059" s="82">
        <v>12</v>
      </c>
      <c r="Q1059" s="78" t="s">
        <v>2401</v>
      </c>
      <c r="R1059" s="82">
        <v>1</v>
      </c>
      <c r="S1059" s="82">
        <v>1</v>
      </c>
      <c r="T1059" s="82">
        <v>1</v>
      </c>
      <c r="U1059" s="82">
        <v>1</v>
      </c>
      <c r="V1059" s="82">
        <v>1</v>
      </c>
      <c r="W1059" s="82">
        <v>1</v>
      </c>
      <c r="X1059" s="82">
        <v>1</v>
      </c>
      <c r="Y1059" s="82">
        <v>1</v>
      </c>
      <c r="Z1059" s="82">
        <v>1</v>
      </c>
      <c r="AA1059" s="82">
        <v>1</v>
      </c>
      <c r="AB1059" s="82">
        <v>1</v>
      </c>
      <c r="AC1059" s="82">
        <v>1</v>
      </c>
      <c r="AD1059" s="85" t="str">
        <f>IF(A1059&lt;&gt;"",IF(D1059="DIRECCIÓN_DE_TRANSFERENCIAS","280 0031",VLOOKUP(C1059,NIVELES!$A$14:$B$105,2,0)),"")</f>
        <v>280 3000</v>
      </c>
      <c r="AE1059" s="86" t="s">
        <v>322</v>
      </c>
      <c r="AF1059" s="86" t="s">
        <v>369</v>
      </c>
      <c r="AG1059" s="79" t="str">
        <f>+IF(AF1059&lt;&gt;"",VLOOKUP(AF1059,NIVELES!$A$666:$B$673,2,0),"")</f>
        <v>ADMINISTRACIÓN_CENTRAL</v>
      </c>
      <c r="AH1059" s="78" t="s">
        <v>322</v>
      </c>
      <c r="AI1059" s="79" t="str">
        <f>IF(AH1059&lt;&gt;"",VLOOKUP(CONCATENATE(AG1059,AH1059),NIVELES!$B$676:$C$745,2,0),"")</f>
        <v>Administración De La Gestión Administrativa Financiera</v>
      </c>
      <c r="AJ1059" s="78" t="s">
        <v>517</v>
      </c>
      <c r="AK1059" s="79" t="str">
        <f>+IF(AJ1059&lt;&gt;"",VLOOKUP(AJ1059,NIVELES!$A$816:$B$892,2,0),"")</f>
        <v>NO APLICA</v>
      </c>
      <c r="AL1059" s="78" t="s">
        <v>553</v>
      </c>
      <c r="AM1059" s="78">
        <v>510401</v>
      </c>
      <c r="AN1059" s="79" t="str">
        <f>IF(AM1059&lt;&gt;"",+VLOOKUP(AM1059,NIVELES!$A$1652:$B$2466,2,0),"")</f>
        <v>Por Cargas Familiares</v>
      </c>
      <c r="AO1059" s="87">
        <v>95.34</v>
      </c>
      <c r="AP1059" s="88">
        <v>7.9450000000000003</v>
      </c>
      <c r="AQ1059" s="88">
        <v>7.9450000000000003</v>
      </c>
      <c r="AR1059" s="88">
        <v>7.9450000000000003</v>
      </c>
      <c r="AS1059" s="88">
        <v>7.9450000000000003</v>
      </c>
      <c r="AT1059" s="88">
        <v>7.9450000000000003</v>
      </c>
      <c r="AU1059" s="88">
        <v>7.9450000000000003</v>
      </c>
      <c r="AV1059" s="88">
        <v>7.9450000000000003</v>
      </c>
      <c r="AW1059" s="88">
        <v>7.9450000000000003</v>
      </c>
      <c r="AX1059" s="88">
        <v>7.9450000000000003</v>
      </c>
      <c r="AY1059" s="88">
        <v>7.9450000000000003</v>
      </c>
      <c r="AZ1059" s="88">
        <v>7.9450000000000003</v>
      </c>
      <c r="BA1059" s="88">
        <v>7.9450000000000003</v>
      </c>
      <c r="BB1059" s="89">
        <f t="shared" si="63"/>
        <v>95.339999999999975</v>
      </c>
      <c r="BC1059" s="90" t="str">
        <f t="shared" si="62"/>
        <v>OK</v>
      </c>
      <c r="BD1059" s="91" t="str">
        <f t="shared" si="64"/>
        <v xml:space="preserve">                  </v>
      </c>
      <c r="BE1059" s="92">
        <f t="shared" si="65"/>
        <v>12</v>
      </c>
    </row>
    <row r="1060" spans="1:57" s="74" customFormat="1" ht="50.1" customHeight="1" x14ac:dyDescent="0.2">
      <c r="A1060" s="78" t="s">
        <v>55</v>
      </c>
      <c r="B1060" s="78" t="s">
        <v>58</v>
      </c>
      <c r="C1060" s="78" t="s">
        <v>746</v>
      </c>
      <c r="D1060" s="78" t="s">
        <v>575</v>
      </c>
      <c r="E1060" s="79" t="str">
        <f>+IF(C1060&lt;&gt;"",VLOOKUP(MID(C1060,18,5),NIVELES!$A$133:$B$213,2,0),"")</f>
        <v>TUNGURAHUA</v>
      </c>
      <c r="F1060" s="80" t="s">
        <v>229</v>
      </c>
      <c r="G1060" s="81" t="str">
        <f>+IF(F1060&lt;&gt;"",VLOOKUP(F1060,NIVELES!$A$246:$C$464,3,0),"")</f>
        <v xml:space="preserve"> </v>
      </c>
      <c r="H1060" s="82" t="s">
        <v>1023</v>
      </c>
      <c r="I1060" s="78" t="s">
        <v>2164</v>
      </c>
      <c r="J1060" s="78" t="s">
        <v>2165</v>
      </c>
      <c r="K1060" s="78" t="s">
        <v>2166</v>
      </c>
      <c r="L1060" s="78" t="s">
        <v>1791</v>
      </c>
      <c r="M1060" s="78" t="s">
        <v>1791</v>
      </c>
      <c r="N1060" s="78" t="s">
        <v>1791</v>
      </c>
      <c r="O1060" s="78" t="s">
        <v>2387</v>
      </c>
      <c r="P1060" s="82">
        <v>12</v>
      </c>
      <c r="Q1060" s="78" t="s">
        <v>2402</v>
      </c>
      <c r="R1060" s="82">
        <v>1</v>
      </c>
      <c r="S1060" s="82">
        <v>1</v>
      </c>
      <c r="T1060" s="82">
        <v>1</v>
      </c>
      <c r="U1060" s="82">
        <v>1</v>
      </c>
      <c r="V1060" s="82">
        <v>1</v>
      </c>
      <c r="W1060" s="82">
        <v>1</v>
      </c>
      <c r="X1060" s="82">
        <v>1</v>
      </c>
      <c r="Y1060" s="82">
        <v>1</v>
      </c>
      <c r="Z1060" s="82">
        <v>1</v>
      </c>
      <c r="AA1060" s="82">
        <v>1</v>
      </c>
      <c r="AB1060" s="82">
        <v>1</v>
      </c>
      <c r="AC1060" s="82">
        <v>1</v>
      </c>
      <c r="AD1060" s="85" t="str">
        <f>IF(A1060&lt;&gt;"",IF(D1060="DIRECCIÓN_DE_TRANSFERENCIAS","280 0031",VLOOKUP(C1060,NIVELES!$A$14:$B$105,2,0)),"")</f>
        <v>280 3000</v>
      </c>
      <c r="AE1060" s="86" t="s">
        <v>322</v>
      </c>
      <c r="AF1060" s="86" t="s">
        <v>369</v>
      </c>
      <c r="AG1060" s="79" t="str">
        <f>+IF(AF1060&lt;&gt;"",VLOOKUP(AF1060,NIVELES!$A$666:$B$673,2,0),"")</f>
        <v>ADMINISTRACIÓN_CENTRAL</v>
      </c>
      <c r="AH1060" s="78" t="s">
        <v>322</v>
      </c>
      <c r="AI1060" s="79" t="str">
        <f>IF(AH1060&lt;&gt;"",VLOOKUP(CONCATENATE(AG1060,AH1060),NIVELES!$B$676:$C$745,2,0),"")</f>
        <v>Administración De La Gestión Administrativa Financiera</v>
      </c>
      <c r="AJ1060" s="78" t="s">
        <v>517</v>
      </c>
      <c r="AK1060" s="79" t="str">
        <f>+IF(AJ1060&lt;&gt;"",VLOOKUP(AJ1060,NIVELES!$A$816:$B$892,2,0),"")</f>
        <v>NO APLICA</v>
      </c>
      <c r="AL1060" s="78" t="s">
        <v>553</v>
      </c>
      <c r="AM1060" s="78">
        <v>510510</v>
      </c>
      <c r="AN1060" s="79" t="str">
        <f>IF(AM1060&lt;&gt;"",+VLOOKUP(AM1060,NIVELES!$A$1652:$B$2466,2,0),"")</f>
        <v>Servicios Personales por Contrato</v>
      </c>
      <c r="AO1060" s="87">
        <v>170665</v>
      </c>
      <c r="AP1060" s="88">
        <v>14222</v>
      </c>
      <c r="AQ1060" s="88">
        <v>14222</v>
      </c>
      <c r="AR1060" s="88">
        <v>14222</v>
      </c>
      <c r="AS1060" s="88">
        <v>14222</v>
      </c>
      <c r="AT1060" s="88">
        <v>14222</v>
      </c>
      <c r="AU1060" s="88">
        <v>14222</v>
      </c>
      <c r="AV1060" s="88">
        <v>14222</v>
      </c>
      <c r="AW1060" s="88">
        <v>14222</v>
      </c>
      <c r="AX1060" s="88">
        <v>14222</v>
      </c>
      <c r="AY1060" s="88">
        <v>14222</v>
      </c>
      <c r="AZ1060" s="88">
        <v>14222</v>
      </c>
      <c r="BA1060" s="88">
        <v>14223</v>
      </c>
      <c r="BB1060" s="89">
        <f t="shared" si="63"/>
        <v>170665</v>
      </c>
      <c r="BC1060" s="90" t="str">
        <f t="shared" si="62"/>
        <v>OK</v>
      </c>
      <c r="BD1060" s="91" t="str">
        <f t="shared" si="64"/>
        <v xml:space="preserve">                  </v>
      </c>
      <c r="BE1060" s="92">
        <f t="shared" si="65"/>
        <v>12</v>
      </c>
    </row>
    <row r="1061" spans="1:57" s="74" customFormat="1" ht="50.1" customHeight="1" x14ac:dyDescent="0.2">
      <c r="A1061" s="78" t="s">
        <v>55</v>
      </c>
      <c r="B1061" s="78" t="s">
        <v>58</v>
      </c>
      <c r="C1061" s="78" t="s">
        <v>746</v>
      </c>
      <c r="D1061" s="78" t="s">
        <v>575</v>
      </c>
      <c r="E1061" s="79" t="str">
        <f>+IF(C1061&lt;&gt;"",VLOOKUP(MID(C1061,18,5),NIVELES!$A$133:$B$213,2,0),"")</f>
        <v>TUNGURAHUA</v>
      </c>
      <c r="F1061" s="80" t="s">
        <v>229</v>
      </c>
      <c r="G1061" s="81" t="str">
        <f>+IF(F1061&lt;&gt;"",VLOOKUP(F1061,NIVELES!$A$246:$C$464,3,0),"")</f>
        <v xml:space="preserve"> </v>
      </c>
      <c r="H1061" s="82" t="s">
        <v>1023</v>
      </c>
      <c r="I1061" s="78" t="s">
        <v>2164</v>
      </c>
      <c r="J1061" s="78" t="s">
        <v>2165</v>
      </c>
      <c r="K1061" s="78" t="s">
        <v>2166</v>
      </c>
      <c r="L1061" s="78" t="s">
        <v>1791</v>
      </c>
      <c r="M1061" s="78" t="s">
        <v>1791</v>
      </c>
      <c r="N1061" s="78" t="s">
        <v>1791</v>
      </c>
      <c r="O1061" s="78" t="s">
        <v>2403</v>
      </c>
      <c r="P1061" s="82">
        <v>12</v>
      </c>
      <c r="Q1061" s="78" t="s">
        <v>2404</v>
      </c>
      <c r="R1061" s="82">
        <v>1</v>
      </c>
      <c r="S1061" s="82">
        <v>1</v>
      </c>
      <c r="T1061" s="82">
        <v>1</v>
      </c>
      <c r="U1061" s="82">
        <v>1</v>
      </c>
      <c r="V1061" s="82">
        <v>1</v>
      </c>
      <c r="W1061" s="82">
        <v>1</v>
      </c>
      <c r="X1061" s="82">
        <v>1</v>
      </c>
      <c r="Y1061" s="82">
        <v>1</v>
      </c>
      <c r="Z1061" s="82">
        <v>1</v>
      </c>
      <c r="AA1061" s="82">
        <v>1</v>
      </c>
      <c r="AB1061" s="82">
        <v>1</v>
      </c>
      <c r="AC1061" s="82">
        <v>1</v>
      </c>
      <c r="AD1061" s="85" t="str">
        <f>IF(A1061&lt;&gt;"",IF(D1061="DIRECCIÓN_DE_TRANSFERENCIAS","280 0031",VLOOKUP(C1061,NIVELES!$A$14:$B$105,2,0)),"")</f>
        <v>280 3000</v>
      </c>
      <c r="AE1061" s="86" t="s">
        <v>322</v>
      </c>
      <c r="AF1061" s="86" t="s">
        <v>369</v>
      </c>
      <c r="AG1061" s="79" t="str">
        <f>+IF(AF1061&lt;&gt;"",VLOOKUP(AF1061,NIVELES!$A$666:$B$673,2,0),"")</f>
        <v>ADMINISTRACIÓN_CENTRAL</v>
      </c>
      <c r="AH1061" s="78" t="s">
        <v>322</v>
      </c>
      <c r="AI1061" s="79" t="str">
        <f>IF(AH1061&lt;&gt;"",VLOOKUP(CONCATENATE(AG1061,AH1061),NIVELES!$B$676:$C$745,2,0),"")</f>
        <v>Administración De La Gestión Administrativa Financiera</v>
      </c>
      <c r="AJ1061" s="78" t="s">
        <v>517</v>
      </c>
      <c r="AK1061" s="79" t="str">
        <f>+IF(AJ1061&lt;&gt;"",VLOOKUP(AJ1061,NIVELES!$A$816:$B$892,2,0),"")</f>
        <v>NO APLICA</v>
      </c>
      <c r="AL1061" s="78" t="s">
        <v>553</v>
      </c>
      <c r="AM1061" s="78">
        <v>510601</v>
      </c>
      <c r="AN1061" s="79" t="str">
        <f>IF(AM1061&lt;&gt;"",+VLOOKUP(AM1061,NIVELES!$A$1652:$B$2466,2,0),"")</f>
        <v>Aporte Patronal</v>
      </c>
      <c r="AO1061" s="87">
        <v>36907.410000000003</v>
      </c>
      <c r="AP1061" s="88">
        <v>3075.6175000000003</v>
      </c>
      <c r="AQ1061" s="88">
        <v>3075.6175000000003</v>
      </c>
      <c r="AR1061" s="88">
        <v>3075.6175000000003</v>
      </c>
      <c r="AS1061" s="88">
        <v>3075.6175000000003</v>
      </c>
      <c r="AT1061" s="88">
        <v>3075.6175000000003</v>
      </c>
      <c r="AU1061" s="88">
        <v>3075.6175000000003</v>
      </c>
      <c r="AV1061" s="88">
        <v>3075.6175000000003</v>
      </c>
      <c r="AW1061" s="88">
        <v>3075.6175000000003</v>
      </c>
      <c r="AX1061" s="88">
        <v>3075.6175000000003</v>
      </c>
      <c r="AY1061" s="88">
        <v>3075.6175000000003</v>
      </c>
      <c r="AZ1061" s="88">
        <v>3075.6175000000003</v>
      </c>
      <c r="BA1061" s="88">
        <v>3075.6175000000003</v>
      </c>
      <c r="BB1061" s="89">
        <f t="shared" si="63"/>
        <v>36907.410000000003</v>
      </c>
      <c r="BC1061" s="90" t="str">
        <f t="shared" si="62"/>
        <v>OK</v>
      </c>
      <c r="BD1061" s="91" t="str">
        <f t="shared" si="64"/>
        <v xml:space="preserve">                  </v>
      </c>
      <c r="BE1061" s="92">
        <f t="shared" si="65"/>
        <v>12</v>
      </c>
    </row>
    <row r="1062" spans="1:57" s="74" customFormat="1" ht="50.1" customHeight="1" x14ac:dyDescent="0.2">
      <c r="A1062" s="78" t="s">
        <v>55</v>
      </c>
      <c r="B1062" s="78" t="s">
        <v>58</v>
      </c>
      <c r="C1062" s="78" t="s">
        <v>746</v>
      </c>
      <c r="D1062" s="78" t="s">
        <v>575</v>
      </c>
      <c r="E1062" s="79" t="str">
        <f>+IF(C1062&lt;&gt;"",VLOOKUP(MID(C1062,18,5),NIVELES!$A$133:$B$213,2,0),"")</f>
        <v>TUNGURAHUA</v>
      </c>
      <c r="F1062" s="80" t="s">
        <v>229</v>
      </c>
      <c r="G1062" s="81" t="str">
        <f>+IF(F1062&lt;&gt;"",VLOOKUP(F1062,NIVELES!$A$246:$C$464,3,0),"")</f>
        <v xml:space="preserve"> </v>
      </c>
      <c r="H1062" s="82" t="s">
        <v>1023</v>
      </c>
      <c r="I1062" s="78" t="s">
        <v>2164</v>
      </c>
      <c r="J1062" s="78" t="s">
        <v>2165</v>
      </c>
      <c r="K1062" s="78" t="s">
        <v>2166</v>
      </c>
      <c r="L1062" s="78" t="s">
        <v>1791</v>
      </c>
      <c r="M1062" s="78" t="s">
        <v>1791</v>
      </c>
      <c r="N1062" s="78" t="s">
        <v>1791</v>
      </c>
      <c r="O1062" s="78" t="s">
        <v>2403</v>
      </c>
      <c r="P1062" s="82">
        <v>12</v>
      </c>
      <c r="Q1062" s="78" t="s">
        <v>2405</v>
      </c>
      <c r="R1062" s="82">
        <v>1</v>
      </c>
      <c r="S1062" s="82">
        <v>1</v>
      </c>
      <c r="T1062" s="82">
        <v>1</v>
      </c>
      <c r="U1062" s="82">
        <v>1</v>
      </c>
      <c r="V1062" s="82">
        <v>1</v>
      </c>
      <c r="W1062" s="82">
        <v>1</v>
      </c>
      <c r="X1062" s="82">
        <v>1</v>
      </c>
      <c r="Y1062" s="82">
        <v>1</v>
      </c>
      <c r="Z1062" s="82">
        <v>1</v>
      </c>
      <c r="AA1062" s="82">
        <v>1</v>
      </c>
      <c r="AB1062" s="82">
        <v>1</v>
      </c>
      <c r="AC1062" s="82">
        <v>1</v>
      </c>
      <c r="AD1062" s="85" t="str">
        <f>IF(A1062&lt;&gt;"",IF(D1062="DIRECCIÓN_DE_TRANSFERENCIAS","280 0031",VLOOKUP(C1062,NIVELES!$A$14:$B$105,2,0)),"")</f>
        <v>280 3000</v>
      </c>
      <c r="AE1062" s="86" t="s">
        <v>322</v>
      </c>
      <c r="AF1062" s="86" t="s">
        <v>369</v>
      </c>
      <c r="AG1062" s="79" t="str">
        <f>+IF(AF1062&lt;&gt;"",VLOOKUP(AF1062,NIVELES!$A$666:$B$673,2,0),"")</f>
        <v>ADMINISTRACIÓN_CENTRAL</v>
      </c>
      <c r="AH1062" s="78" t="s">
        <v>322</v>
      </c>
      <c r="AI1062" s="79" t="str">
        <f>IF(AH1062&lt;&gt;"",VLOOKUP(CONCATENATE(AG1062,AH1062),NIVELES!$B$676:$C$745,2,0),"")</f>
        <v>Administración De La Gestión Administrativa Financiera</v>
      </c>
      <c r="AJ1062" s="78" t="s">
        <v>517</v>
      </c>
      <c r="AK1062" s="79" t="str">
        <f>+IF(AJ1062&lt;&gt;"",VLOOKUP(AJ1062,NIVELES!$A$816:$B$892,2,0),"")</f>
        <v>NO APLICA</v>
      </c>
      <c r="AL1062" s="78" t="s">
        <v>553</v>
      </c>
      <c r="AM1062" s="78">
        <v>510602</v>
      </c>
      <c r="AN1062" s="79" t="str">
        <f>IF(AM1062&lt;&gt;"",+VLOOKUP(AM1062,NIVELES!$A$1652:$B$2466,2,0),"")</f>
        <v>Fondo de Reserva</v>
      </c>
      <c r="AO1062" s="87">
        <v>31171.75</v>
      </c>
      <c r="AP1062" s="88">
        <v>2597.6458333333335</v>
      </c>
      <c r="AQ1062" s="88">
        <v>2597.6458333333335</v>
      </c>
      <c r="AR1062" s="88">
        <v>2597.6458333333335</v>
      </c>
      <c r="AS1062" s="88">
        <v>2597.6458333333335</v>
      </c>
      <c r="AT1062" s="88">
        <v>2597.6458333333335</v>
      </c>
      <c r="AU1062" s="88">
        <v>2597.6458333333335</v>
      </c>
      <c r="AV1062" s="88">
        <v>2597.6458333333335</v>
      </c>
      <c r="AW1062" s="88">
        <v>2597.6458333333335</v>
      </c>
      <c r="AX1062" s="88">
        <v>2597.6458333333335</v>
      </c>
      <c r="AY1062" s="88">
        <v>2597.6458333333335</v>
      </c>
      <c r="AZ1062" s="88">
        <v>2597.6458333333335</v>
      </c>
      <c r="BA1062" s="88">
        <v>2597.6458333333335</v>
      </c>
      <c r="BB1062" s="89">
        <f t="shared" si="63"/>
        <v>31171.749999999996</v>
      </c>
      <c r="BC1062" s="90" t="str">
        <f t="shared" si="62"/>
        <v>OK</v>
      </c>
      <c r="BD1062" s="91" t="str">
        <f t="shared" si="64"/>
        <v xml:space="preserve">                  </v>
      </c>
      <c r="BE1062" s="92">
        <f t="shared" si="65"/>
        <v>12</v>
      </c>
    </row>
    <row r="1063" spans="1:57" s="74" customFormat="1" ht="50.1" customHeight="1" x14ac:dyDescent="0.2">
      <c r="A1063" s="78" t="s">
        <v>55</v>
      </c>
      <c r="B1063" s="78" t="s">
        <v>58</v>
      </c>
      <c r="C1063" s="78" t="s">
        <v>746</v>
      </c>
      <c r="D1063" s="78" t="s">
        <v>575</v>
      </c>
      <c r="E1063" s="79" t="str">
        <f>+IF(C1063&lt;&gt;"",VLOOKUP(MID(C1063,18,5),NIVELES!$A$133:$B$213,2,0),"")</f>
        <v>TUNGURAHUA</v>
      </c>
      <c r="F1063" s="80" t="s">
        <v>229</v>
      </c>
      <c r="G1063" s="81" t="str">
        <f>+IF(F1063&lt;&gt;"",VLOOKUP(F1063,NIVELES!$A$246:$C$464,3,0),"")</f>
        <v xml:space="preserve"> </v>
      </c>
      <c r="H1063" s="82" t="s">
        <v>1023</v>
      </c>
      <c r="I1063" s="78" t="s">
        <v>2173</v>
      </c>
      <c r="J1063" s="78" t="s">
        <v>2165</v>
      </c>
      <c r="K1063" s="78" t="s">
        <v>2166</v>
      </c>
      <c r="L1063" s="78" t="s">
        <v>1791</v>
      </c>
      <c r="M1063" s="78" t="s">
        <v>1791</v>
      </c>
      <c r="N1063" s="78" t="s">
        <v>1791</v>
      </c>
      <c r="O1063" s="78" t="s">
        <v>2406</v>
      </c>
      <c r="P1063" s="82">
        <v>12</v>
      </c>
      <c r="Q1063" s="78" t="s">
        <v>2407</v>
      </c>
      <c r="R1063" s="82">
        <v>1</v>
      </c>
      <c r="S1063" s="82">
        <v>1</v>
      </c>
      <c r="T1063" s="82">
        <v>1</v>
      </c>
      <c r="U1063" s="82">
        <v>1</v>
      </c>
      <c r="V1063" s="82">
        <v>1</v>
      </c>
      <c r="W1063" s="82">
        <v>1</v>
      </c>
      <c r="X1063" s="82">
        <v>1</v>
      </c>
      <c r="Y1063" s="82">
        <v>1</v>
      </c>
      <c r="Z1063" s="82">
        <v>1</v>
      </c>
      <c r="AA1063" s="82">
        <v>1</v>
      </c>
      <c r="AB1063" s="82">
        <v>1</v>
      </c>
      <c r="AC1063" s="82">
        <v>1</v>
      </c>
      <c r="AD1063" s="85" t="str">
        <f>IF(A1063&lt;&gt;"",IF(D1063="DIRECCIÓN_DE_TRANSFERENCIAS","280 0031",VLOOKUP(C1063,NIVELES!$A$14:$B$105,2,0)),"")</f>
        <v>280 3000</v>
      </c>
      <c r="AE1063" s="86" t="s">
        <v>322</v>
      </c>
      <c r="AF1063" s="86" t="s">
        <v>369</v>
      </c>
      <c r="AG1063" s="79" t="str">
        <f>+IF(AF1063&lt;&gt;"",VLOOKUP(AF1063,NIVELES!$A$666:$B$673,2,0),"")</f>
        <v>ADMINISTRACIÓN_CENTRAL</v>
      </c>
      <c r="AH1063" s="78" t="s">
        <v>322</v>
      </c>
      <c r="AI1063" s="79" t="str">
        <f>IF(AH1063&lt;&gt;"",VLOOKUP(CONCATENATE(AG1063,AH1063),NIVELES!$B$676:$C$745,2,0),"")</f>
        <v>Administración De La Gestión Administrativa Financiera</v>
      </c>
      <c r="AJ1063" s="78" t="s">
        <v>517</v>
      </c>
      <c r="AK1063" s="79" t="str">
        <f>+IF(AJ1063&lt;&gt;"",VLOOKUP(AJ1063,NIVELES!$A$816:$B$892,2,0),"")</f>
        <v>NO APLICA</v>
      </c>
      <c r="AL1063" s="78" t="s">
        <v>554</v>
      </c>
      <c r="AM1063" s="78">
        <v>530101</v>
      </c>
      <c r="AN1063" s="79" t="str">
        <f>IF(AM1063&lt;&gt;"",+VLOOKUP(AM1063,NIVELES!$A$1652:$B$2466,2,0),"")</f>
        <v>Agua Potable</v>
      </c>
      <c r="AO1063" s="87">
        <v>25232.799999999999</v>
      </c>
      <c r="AP1063" s="88">
        <v>2102.7333333333331</v>
      </c>
      <c r="AQ1063" s="88">
        <v>2102.7333333333331</v>
      </c>
      <c r="AR1063" s="88">
        <v>2102.7333333333331</v>
      </c>
      <c r="AS1063" s="88">
        <v>2102.7333333333331</v>
      </c>
      <c r="AT1063" s="88">
        <v>2102.7333333333331</v>
      </c>
      <c r="AU1063" s="88">
        <v>2102.7333333333331</v>
      </c>
      <c r="AV1063" s="88">
        <v>2102.7333333333331</v>
      </c>
      <c r="AW1063" s="88">
        <v>2102.7333333333331</v>
      </c>
      <c r="AX1063" s="88">
        <v>2102.7333333333331</v>
      </c>
      <c r="AY1063" s="88">
        <v>2102.7333333333331</v>
      </c>
      <c r="AZ1063" s="88">
        <v>2102.7333333333331</v>
      </c>
      <c r="BA1063" s="88">
        <v>2102.7333333333331</v>
      </c>
      <c r="BB1063" s="89">
        <f t="shared" si="63"/>
        <v>25232.799999999999</v>
      </c>
      <c r="BC1063" s="90" t="str">
        <f t="shared" si="62"/>
        <v>OK</v>
      </c>
      <c r="BD1063" s="91" t="str">
        <f t="shared" si="64"/>
        <v xml:space="preserve">                  </v>
      </c>
      <c r="BE1063" s="92">
        <f t="shared" si="65"/>
        <v>12</v>
      </c>
    </row>
    <row r="1064" spans="1:57" s="74" customFormat="1" ht="50.1" customHeight="1" x14ac:dyDescent="0.2">
      <c r="A1064" s="78" t="s">
        <v>55</v>
      </c>
      <c r="B1064" s="78" t="s">
        <v>58</v>
      </c>
      <c r="C1064" s="78" t="s">
        <v>746</v>
      </c>
      <c r="D1064" s="78" t="s">
        <v>575</v>
      </c>
      <c r="E1064" s="79" t="str">
        <f>+IF(C1064&lt;&gt;"",VLOOKUP(MID(C1064,18,5),NIVELES!$A$133:$B$213,2,0),"")</f>
        <v>TUNGURAHUA</v>
      </c>
      <c r="F1064" s="80" t="s">
        <v>229</v>
      </c>
      <c r="G1064" s="81" t="str">
        <f>+IF(F1064&lt;&gt;"",VLOOKUP(F1064,NIVELES!$A$246:$C$464,3,0),"")</f>
        <v xml:space="preserve"> </v>
      </c>
      <c r="H1064" s="82" t="s">
        <v>1023</v>
      </c>
      <c r="I1064" s="78" t="s">
        <v>2173</v>
      </c>
      <c r="J1064" s="78" t="s">
        <v>2165</v>
      </c>
      <c r="K1064" s="78" t="s">
        <v>2166</v>
      </c>
      <c r="L1064" s="78" t="s">
        <v>1791</v>
      </c>
      <c r="M1064" s="78" t="s">
        <v>1791</v>
      </c>
      <c r="N1064" s="78" t="s">
        <v>1791</v>
      </c>
      <c r="O1064" s="78" t="s">
        <v>2408</v>
      </c>
      <c r="P1064" s="82">
        <v>12</v>
      </c>
      <c r="Q1064" s="78" t="s">
        <v>2409</v>
      </c>
      <c r="R1064" s="82">
        <v>1</v>
      </c>
      <c r="S1064" s="82">
        <v>1</v>
      </c>
      <c r="T1064" s="82">
        <v>1</v>
      </c>
      <c r="U1064" s="82">
        <v>1</v>
      </c>
      <c r="V1064" s="82">
        <v>1</v>
      </c>
      <c r="W1064" s="82">
        <v>1</v>
      </c>
      <c r="X1064" s="82">
        <v>1</v>
      </c>
      <c r="Y1064" s="82">
        <v>1</v>
      </c>
      <c r="Z1064" s="82">
        <v>1</v>
      </c>
      <c r="AA1064" s="82">
        <v>1</v>
      </c>
      <c r="AB1064" s="82">
        <v>1</v>
      </c>
      <c r="AC1064" s="82">
        <v>1</v>
      </c>
      <c r="AD1064" s="85" t="str">
        <f>IF(A1064&lt;&gt;"",IF(D1064="DIRECCIÓN_DE_TRANSFERENCIAS","280 0031",VLOOKUP(C1064,NIVELES!$A$14:$B$105,2,0)),"")</f>
        <v>280 3000</v>
      </c>
      <c r="AE1064" s="86" t="s">
        <v>322</v>
      </c>
      <c r="AF1064" s="86" t="s">
        <v>369</v>
      </c>
      <c r="AG1064" s="79" t="str">
        <f>+IF(AF1064&lt;&gt;"",VLOOKUP(AF1064,NIVELES!$A$666:$B$673,2,0),"")</f>
        <v>ADMINISTRACIÓN_CENTRAL</v>
      </c>
      <c r="AH1064" s="78" t="s">
        <v>322</v>
      </c>
      <c r="AI1064" s="79" t="str">
        <f>IF(AH1064&lt;&gt;"",VLOOKUP(CONCATENATE(AG1064,AH1064),NIVELES!$B$676:$C$745,2,0),"")</f>
        <v>Administración De La Gestión Administrativa Financiera</v>
      </c>
      <c r="AJ1064" s="78" t="s">
        <v>517</v>
      </c>
      <c r="AK1064" s="79" t="str">
        <f>+IF(AJ1064&lt;&gt;"",VLOOKUP(AJ1064,NIVELES!$A$816:$B$892,2,0),"")</f>
        <v>NO APLICA</v>
      </c>
      <c r="AL1064" s="78" t="s">
        <v>554</v>
      </c>
      <c r="AM1064" s="78">
        <v>530104</v>
      </c>
      <c r="AN1064" s="79" t="str">
        <f>IF(AM1064&lt;&gt;"",+VLOOKUP(AM1064,NIVELES!$A$1652:$B$2466,2,0),"")</f>
        <v>Energía Eléctrica</v>
      </c>
      <c r="AO1064" s="87">
        <v>1272.92</v>
      </c>
      <c r="AP1064" s="88">
        <v>106.07666666666667</v>
      </c>
      <c r="AQ1064" s="88">
        <v>106.07666666666667</v>
      </c>
      <c r="AR1064" s="88">
        <v>106.07666666666667</v>
      </c>
      <c r="AS1064" s="88">
        <v>106.07666666666667</v>
      </c>
      <c r="AT1064" s="88">
        <v>106.07666666666667</v>
      </c>
      <c r="AU1064" s="88">
        <v>106.07666666666667</v>
      </c>
      <c r="AV1064" s="88">
        <v>106.07666666666667</v>
      </c>
      <c r="AW1064" s="88">
        <v>106.07666666666667</v>
      </c>
      <c r="AX1064" s="88">
        <v>106.07666666666667</v>
      </c>
      <c r="AY1064" s="88">
        <v>106.07666666666667</v>
      </c>
      <c r="AZ1064" s="88">
        <v>106.07666666666667</v>
      </c>
      <c r="BA1064" s="88">
        <v>106.07666666666667</v>
      </c>
      <c r="BB1064" s="89">
        <f t="shared" si="63"/>
        <v>1272.92</v>
      </c>
      <c r="BC1064" s="90" t="str">
        <f t="shared" si="62"/>
        <v>OK</v>
      </c>
      <c r="BD1064" s="91" t="str">
        <f t="shared" si="64"/>
        <v xml:space="preserve">                  </v>
      </c>
      <c r="BE1064" s="92">
        <f t="shared" si="65"/>
        <v>12</v>
      </c>
    </row>
    <row r="1065" spans="1:57" s="74" customFormat="1" ht="50.1" customHeight="1" x14ac:dyDescent="0.2">
      <c r="A1065" s="78" t="s">
        <v>55</v>
      </c>
      <c r="B1065" s="78" t="s">
        <v>58</v>
      </c>
      <c r="C1065" s="78" t="s">
        <v>746</v>
      </c>
      <c r="D1065" s="78" t="s">
        <v>575</v>
      </c>
      <c r="E1065" s="79" t="str">
        <f>+IF(C1065&lt;&gt;"",VLOOKUP(MID(C1065,18,5),NIVELES!$A$133:$B$213,2,0),"")</f>
        <v>TUNGURAHUA</v>
      </c>
      <c r="F1065" s="80" t="s">
        <v>229</v>
      </c>
      <c r="G1065" s="81" t="str">
        <f>+IF(F1065&lt;&gt;"",VLOOKUP(F1065,NIVELES!$A$246:$C$464,3,0),"")</f>
        <v xml:space="preserve"> </v>
      </c>
      <c r="H1065" s="82" t="s">
        <v>1023</v>
      </c>
      <c r="I1065" s="78" t="s">
        <v>2173</v>
      </c>
      <c r="J1065" s="78" t="s">
        <v>2165</v>
      </c>
      <c r="K1065" s="78" t="s">
        <v>2166</v>
      </c>
      <c r="L1065" s="78" t="s">
        <v>1791</v>
      </c>
      <c r="M1065" s="78" t="s">
        <v>1791</v>
      </c>
      <c r="N1065" s="78" t="s">
        <v>1791</v>
      </c>
      <c r="O1065" s="78" t="s">
        <v>2410</v>
      </c>
      <c r="P1065" s="82">
        <v>12</v>
      </c>
      <c r="Q1065" s="78" t="s">
        <v>2411</v>
      </c>
      <c r="R1065" s="82">
        <v>1</v>
      </c>
      <c r="S1065" s="82">
        <v>1</v>
      </c>
      <c r="T1065" s="82">
        <v>1</v>
      </c>
      <c r="U1065" s="82">
        <v>1</v>
      </c>
      <c r="V1065" s="82">
        <v>1</v>
      </c>
      <c r="W1065" s="82">
        <v>1</v>
      </c>
      <c r="X1065" s="82">
        <v>1</v>
      </c>
      <c r="Y1065" s="82">
        <v>1</v>
      </c>
      <c r="Z1065" s="82">
        <v>1</v>
      </c>
      <c r="AA1065" s="82">
        <v>1</v>
      </c>
      <c r="AB1065" s="82">
        <v>1</v>
      </c>
      <c r="AC1065" s="82">
        <v>1</v>
      </c>
      <c r="AD1065" s="85" t="str">
        <f>IF(A1065&lt;&gt;"",IF(D1065="DIRECCIÓN_DE_TRANSFERENCIAS","280 0031",VLOOKUP(C1065,NIVELES!$A$14:$B$105,2,0)),"")</f>
        <v>280 3000</v>
      </c>
      <c r="AE1065" s="86" t="s">
        <v>322</v>
      </c>
      <c r="AF1065" s="86" t="s">
        <v>369</v>
      </c>
      <c r="AG1065" s="79" t="str">
        <f>+IF(AF1065&lt;&gt;"",VLOOKUP(AF1065,NIVELES!$A$666:$B$673,2,0),"")</f>
        <v>ADMINISTRACIÓN_CENTRAL</v>
      </c>
      <c r="AH1065" s="78" t="s">
        <v>322</v>
      </c>
      <c r="AI1065" s="79" t="str">
        <f>IF(AH1065&lt;&gt;"",VLOOKUP(CONCATENATE(AG1065,AH1065),NIVELES!$B$676:$C$745,2,0),"")</f>
        <v>Administración De La Gestión Administrativa Financiera</v>
      </c>
      <c r="AJ1065" s="78" t="s">
        <v>517</v>
      </c>
      <c r="AK1065" s="79" t="str">
        <f>+IF(AJ1065&lt;&gt;"",VLOOKUP(AJ1065,NIVELES!$A$816:$B$892,2,0),"")</f>
        <v>NO APLICA</v>
      </c>
      <c r="AL1065" s="78" t="s">
        <v>554</v>
      </c>
      <c r="AM1065" s="78">
        <v>530105</v>
      </c>
      <c r="AN1065" s="79" t="str">
        <f>IF(AM1065&lt;&gt;"",+VLOOKUP(AM1065,NIVELES!$A$1652:$B$2466,2,0),"")</f>
        <v>Telecomunicaciones</v>
      </c>
      <c r="AO1065" s="87">
        <v>1100.67</v>
      </c>
      <c r="AP1065" s="88">
        <v>91.722500000000011</v>
      </c>
      <c r="AQ1065" s="88">
        <v>91.722500000000011</v>
      </c>
      <c r="AR1065" s="88">
        <v>91.722500000000011</v>
      </c>
      <c r="AS1065" s="88">
        <v>91.722500000000011</v>
      </c>
      <c r="AT1065" s="88">
        <v>91.722500000000011</v>
      </c>
      <c r="AU1065" s="88">
        <v>91.722500000000011</v>
      </c>
      <c r="AV1065" s="88">
        <v>91.722500000000011</v>
      </c>
      <c r="AW1065" s="88">
        <v>91.722500000000011</v>
      </c>
      <c r="AX1065" s="88">
        <v>91.722500000000011</v>
      </c>
      <c r="AY1065" s="88">
        <v>91.722500000000011</v>
      </c>
      <c r="AZ1065" s="88">
        <v>91.722500000000011</v>
      </c>
      <c r="BA1065" s="88">
        <v>91.722500000000011</v>
      </c>
      <c r="BB1065" s="89">
        <f t="shared" si="63"/>
        <v>1100.6699999999998</v>
      </c>
      <c r="BC1065" s="90" t="str">
        <f t="shared" si="62"/>
        <v>OK</v>
      </c>
      <c r="BD1065" s="91" t="str">
        <f t="shared" si="64"/>
        <v xml:space="preserve">                  </v>
      </c>
      <c r="BE1065" s="92">
        <f t="shared" si="65"/>
        <v>12</v>
      </c>
    </row>
    <row r="1066" spans="1:57" s="74" customFormat="1" ht="50.1" customHeight="1" x14ac:dyDescent="0.2">
      <c r="A1066" s="78" t="s">
        <v>55</v>
      </c>
      <c r="B1066" s="78" t="s">
        <v>58</v>
      </c>
      <c r="C1066" s="78" t="s">
        <v>746</v>
      </c>
      <c r="D1066" s="78" t="s">
        <v>575</v>
      </c>
      <c r="E1066" s="79" t="str">
        <f>+IF(C1066&lt;&gt;"",VLOOKUP(MID(C1066,18,5),NIVELES!$A$133:$B$213,2,0),"")</f>
        <v>TUNGURAHUA</v>
      </c>
      <c r="F1066" s="80" t="s">
        <v>229</v>
      </c>
      <c r="G1066" s="81" t="str">
        <f>+IF(F1066&lt;&gt;"",VLOOKUP(F1066,NIVELES!$A$246:$C$464,3,0),"")</f>
        <v xml:space="preserve"> </v>
      </c>
      <c r="H1066" s="82" t="s">
        <v>1023</v>
      </c>
      <c r="I1066" s="78" t="s">
        <v>2173</v>
      </c>
      <c r="J1066" s="78" t="s">
        <v>2165</v>
      </c>
      <c r="K1066" s="78" t="s">
        <v>2166</v>
      </c>
      <c r="L1066" s="78" t="s">
        <v>1791</v>
      </c>
      <c r="M1066" s="78" t="s">
        <v>1791</v>
      </c>
      <c r="N1066" s="78" t="s">
        <v>1791</v>
      </c>
      <c r="O1066" s="78" t="s">
        <v>2412</v>
      </c>
      <c r="P1066" s="82">
        <v>12</v>
      </c>
      <c r="Q1066" s="78" t="s">
        <v>2413</v>
      </c>
      <c r="R1066" s="82">
        <v>1</v>
      </c>
      <c r="S1066" s="82">
        <v>1</v>
      </c>
      <c r="T1066" s="82">
        <v>1</v>
      </c>
      <c r="U1066" s="82">
        <v>1</v>
      </c>
      <c r="V1066" s="82">
        <v>1</v>
      </c>
      <c r="W1066" s="82">
        <v>1</v>
      </c>
      <c r="X1066" s="82">
        <v>1</v>
      </c>
      <c r="Y1066" s="82">
        <v>1</v>
      </c>
      <c r="Z1066" s="82">
        <v>1</v>
      </c>
      <c r="AA1066" s="82">
        <v>1</v>
      </c>
      <c r="AB1066" s="82">
        <v>1</v>
      </c>
      <c r="AC1066" s="82">
        <v>1</v>
      </c>
      <c r="AD1066" s="85" t="str">
        <f>IF(A1066&lt;&gt;"",IF(D1066="DIRECCIÓN_DE_TRANSFERENCIAS","280 0031",VLOOKUP(C1066,NIVELES!$A$14:$B$105,2,0)),"")</f>
        <v>280 3000</v>
      </c>
      <c r="AE1066" s="86" t="s">
        <v>322</v>
      </c>
      <c r="AF1066" s="86" t="s">
        <v>369</v>
      </c>
      <c r="AG1066" s="79" t="str">
        <f>+IF(AF1066&lt;&gt;"",VLOOKUP(AF1066,NIVELES!$A$666:$B$673,2,0),"")</f>
        <v>ADMINISTRACIÓN_CENTRAL</v>
      </c>
      <c r="AH1066" s="78" t="s">
        <v>322</v>
      </c>
      <c r="AI1066" s="79" t="str">
        <f>IF(AH1066&lt;&gt;"",VLOOKUP(CONCATENATE(AG1066,AH1066),NIVELES!$B$676:$C$745,2,0),"")</f>
        <v>Administración De La Gestión Administrativa Financiera</v>
      </c>
      <c r="AJ1066" s="78" t="s">
        <v>517</v>
      </c>
      <c r="AK1066" s="79" t="str">
        <f>+IF(AJ1066&lt;&gt;"",VLOOKUP(AJ1066,NIVELES!$A$816:$B$892,2,0),"")</f>
        <v>NO APLICA</v>
      </c>
      <c r="AL1066" s="78" t="s">
        <v>554</v>
      </c>
      <c r="AM1066" s="78">
        <v>530106</v>
      </c>
      <c r="AN1066" s="79" t="str">
        <f>IF(AM1066&lt;&gt;"",+VLOOKUP(AM1066,NIVELES!$A$1652:$B$2466,2,0),"")</f>
        <v>Servicio de Correo</v>
      </c>
      <c r="AO1066" s="87">
        <v>641.75</v>
      </c>
      <c r="AP1066" s="88">
        <v>53.479166666666664</v>
      </c>
      <c r="AQ1066" s="88">
        <v>53.479166666666664</v>
      </c>
      <c r="AR1066" s="88">
        <v>53.479166666666664</v>
      </c>
      <c r="AS1066" s="88">
        <v>53.479166666666664</v>
      </c>
      <c r="AT1066" s="88">
        <v>53.479166666666664</v>
      </c>
      <c r="AU1066" s="88">
        <v>53.479166666666664</v>
      </c>
      <c r="AV1066" s="88">
        <v>53.479166666666664</v>
      </c>
      <c r="AW1066" s="88">
        <v>53.479166666666664</v>
      </c>
      <c r="AX1066" s="88">
        <v>53.479166666666664</v>
      </c>
      <c r="AY1066" s="88">
        <v>53.479166666666664</v>
      </c>
      <c r="AZ1066" s="88">
        <v>53.479166666666664</v>
      </c>
      <c r="BA1066" s="88">
        <v>53.479166666666664</v>
      </c>
      <c r="BB1066" s="89">
        <f t="shared" si="63"/>
        <v>641.75</v>
      </c>
      <c r="BC1066" s="90" t="str">
        <f t="shared" si="62"/>
        <v>OK</v>
      </c>
      <c r="BD1066" s="91" t="str">
        <f t="shared" si="64"/>
        <v xml:space="preserve">                  </v>
      </c>
      <c r="BE1066" s="92">
        <f t="shared" si="65"/>
        <v>12</v>
      </c>
    </row>
    <row r="1067" spans="1:57" s="74" customFormat="1" ht="50.1" customHeight="1" x14ac:dyDescent="0.2">
      <c r="A1067" s="78" t="s">
        <v>55</v>
      </c>
      <c r="B1067" s="78" t="s">
        <v>58</v>
      </c>
      <c r="C1067" s="78" t="s">
        <v>746</v>
      </c>
      <c r="D1067" s="78" t="s">
        <v>575</v>
      </c>
      <c r="E1067" s="79" t="str">
        <f>+IF(C1067&lt;&gt;"",VLOOKUP(MID(C1067,18,5),NIVELES!$A$133:$B$213,2,0),"")</f>
        <v>TUNGURAHUA</v>
      </c>
      <c r="F1067" s="80" t="s">
        <v>229</v>
      </c>
      <c r="G1067" s="81" t="str">
        <f>+IF(F1067&lt;&gt;"",VLOOKUP(F1067,NIVELES!$A$246:$C$464,3,0),"")</f>
        <v xml:space="preserve"> </v>
      </c>
      <c r="H1067" s="82" t="s">
        <v>1023</v>
      </c>
      <c r="I1067" s="78" t="s">
        <v>2173</v>
      </c>
      <c r="J1067" s="78" t="s">
        <v>2165</v>
      </c>
      <c r="K1067" s="78" t="s">
        <v>2166</v>
      </c>
      <c r="L1067" s="78" t="s">
        <v>1791</v>
      </c>
      <c r="M1067" s="78" t="s">
        <v>1791</v>
      </c>
      <c r="N1067" s="78" t="s">
        <v>1791</v>
      </c>
      <c r="O1067" s="78" t="s">
        <v>2414</v>
      </c>
      <c r="P1067" s="82">
        <v>2</v>
      </c>
      <c r="Q1067" s="78" t="s">
        <v>2415</v>
      </c>
      <c r="R1067" s="82">
        <v>0</v>
      </c>
      <c r="S1067" s="82">
        <v>0</v>
      </c>
      <c r="T1067" s="82">
        <v>0</v>
      </c>
      <c r="U1067" s="82">
        <v>1</v>
      </c>
      <c r="V1067" s="82"/>
      <c r="W1067" s="82">
        <v>1</v>
      </c>
      <c r="X1067" s="82"/>
      <c r="Y1067" s="82"/>
      <c r="Z1067" s="82"/>
      <c r="AA1067" s="82"/>
      <c r="AB1067" s="82"/>
      <c r="AC1067" s="82"/>
      <c r="AD1067" s="85" t="str">
        <f>IF(A1067&lt;&gt;"",IF(D1067="DIRECCIÓN_DE_TRANSFERENCIAS","280 0031",VLOOKUP(C1067,NIVELES!$A$14:$B$105,2,0)),"")</f>
        <v>280 3000</v>
      </c>
      <c r="AE1067" s="86" t="s">
        <v>322</v>
      </c>
      <c r="AF1067" s="86" t="s">
        <v>369</v>
      </c>
      <c r="AG1067" s="79" t="str">
        <f>+IF(AF1067&lt;&gt;"",VLOOKUP(AF1067,NIVELES!$A$666:$B$673,2,0),"")</f>
        <v>ADMINISTRACIÓN_CENTRAL</v>
      </c>
      <c r="AH1067" s="78" t="s">
        <v>322</v>
      </c>
      <c r="AI1067" s="79" t="str">
        <f>IF(AH1067&lt;&gt;"",VLOOKUP(CONCATENATE(AG1067,AH1067),NIVELES!$B$676:$C$745,2,0),"")</f>
        <v>Administración De La Gestión Administrativa Financiera</v>
      </c>
      <c r="AJ1067" s="78" t="s">
        <v>517</v>
      </c>
      <c r="AK1067" s="79" t="str">
        <f>+IF(AJ1067&lt;&gt;"",VLOOKUP(AJ1067,NIVELES!$A$816:$B$892,2,0),"")</f>
        <v>NO APLICA</v>
      </c>
      <c r="AL1067" s="78" t="s">
        <v>554</v>
      </c>
      <c r="AM1067" s="78">
        <v>530204</v>
      </c>
      <c r="AN1067" s="79" t="str">
        <f>IF(AM1067&lt;&gt;"",+VLOOKUP(AM1067,NIVELES!$A$1652:$B$2466,2,0),"")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1067" s="87">
        <v>20000</v>
      </c>
      <c r="AP1067" s="88">
        <v>1666.6666666666667</v>
      </c>
      <c r="AQ1067" s="88">
        <v>1666.6666666666667</v>
      </c>
      <c r="AR1067" s="88">
        <v>1666.6666666666667</v>
      </c>
      <c r="AS1067" s="88">
        <v>1666.6666666666667</v>
      </c>
      <c r="AT1067" s="88">
        <v>1666.6666666666667</v>
      </c>
      <c r="AU1067" s="88">
        <v>1666.6666666666667</v>
      </c>
      <c r="AV1067" s="88">
        <v>1666.6666666666667</v>
      </c>
      <c r="AW1067" s="88">
        <v>1666.6666666666667</v>
      </c>
      <c r="AX1067" s="88">
        <v>1666.6666666666667</v>
      </c>
      <c r="AY1067" s="88">
        <v>1666.6666666666667</v>
      </c>
      <c r="AZ1067" s="88">
        <v>1666.6666666666667</v>
      </c>
      <c r="BA1067" s="88">
        <v>1666.6666666666667</v>
      </c>
      <c r="BB1067" s="89">
        <f t="shared" si="63"/>
        <v>20000</v>
      </c>
      <c r="BC1067" s="90" t="str">
        <f t="shared" si="62"/>
        <v>OK</v>
      </c>
      <c r="BD1067" s="91" t="str">
        <f t="shared" si="64"/>
        <v xml:space="preserve">                  </v>
      </c>
      <c r="BE1067" s="92">
        <f t="shared" si="65"/>
        <v>2</v>
      </c>
    </row>
    <row r="1068" spans="1:57" s="74" customFormat="1" ht="50.1" customHeight="1" x14ac:dyDescent="0.2">
      <c r="A1068" s="78" t="s">
        <v>55</v>
      </c>
      <c r="B1068" s="78" t="s">
        <v>58</v>
      </c>
      <c r="C1068" s="78" t="s">
        <v>746</v>
      </c>
      <c r="D1068" s="78" t="s">
        <v>575</v>
      </c>
      <c r="E1068" s="79" t="str">
        <f>+IF(C1068&lt;&gt;"",VLOOKUP(MID(C1068,18,5),NIVELES!$A$133:$B$213,2,0),"")</f>
        <v>TUNGURAHUA</v>
      </c>
      <c r="F1068" s="80" t="s">
        <v>229</v>
      </c>
      <c r="G1068" s="81" t="str">
        <f>+IF(F1068&lt;&gt;"",VLOOKUP(F1068,NIVELES!$A$246:$C$464,3,0),"")</f>
        <v xml:space="preserve"> </v>
      </c>
      <c r="H1068" s="82" t="s">
        <v>1023</v>
      </c>
      <c r="I1068" s="78" t="s">
        <v>2173</v>
      </c>
      <c r="J1068" s="78" t="s">
        <v>2165</v>
      </c>
      <c r="K1068" s="78" t="s">
        <v>2166</v>
      </c>
      <c r="L1068" s="78" t="s">
        <v>1791</v>
      </c>
      <c r="M1068" s="78" t="s">
        <v>1791</v>
      </c>
      <c r="N1068" s="78" t="s">
        <v>1791</v>
      </c>
      <c r="O1068" s="78" t="s">
        <v>2416</v>
      </c>
      <c r="P1068" s="82">
        <v>12</v>
      </c>
      <c r="Q1068" s="78" t="s">
        <v>2417</v>
      </c>
      <c r="R1068" s="82">
        <v>1</v>
      </c>
      <c r="S1068" s="82">
        <v>1</v>
      </c>
      <c r="T1068" s="82">
        <v>1</v>
      </c>
      <c r="U1068" s="82">
        <v>1</v>
      </c>
      <c r="V1068" s="82">
        <v>1</v>
      </c>
      <c r="W1068" s="82">
        <v>1</v>
      </c>
      <c r="X1068" s="82">
        <v>1</v>
      </c>
      <c r="Y1068" s="82">
        <v>1</v>
      </c>
      <c r="Z1068" s="82">
        <v>1</v>
      </c>
      <c r="AA1068" s="82">
        <v>1</v>
      </c>
      <c r="AB1068" s="82">
        <v>1</v>
      </c>
      <c r="AC1068" s="82">
        <v>1</v>
      </c>
      <c r="AD1068" s="85" t="str">
        <f>IF(A1068&lt;&gt;"",IF(D1068="DIRECCIÓN_DE_TRANSFERENCIAS","280 0031",VLOOKUP(C1068,NIVELES!$A$14:$B$105,2,0)),"")</f>
        <v>280 3000</v>
      </c>
      <c r="AE1068" s="86" t="s">
        <v>322</v>
      </c>
      <c r="AF1068" s="86" t="s">
        <v>369</v>
      </c>
      <c r="AG1068" s="79" t="str">
        <f>+IF(AF1068&lt;&gt;"",VLOOKUP(AF1068,NIVELES!$A$666:$B$673,2,0),"")</f>
        <v>ADMINISTRACIÓN_CENTRAL</v>
      </c>
      <c r="AH1068" s="78" t="s">
        <v>322</v>
      </c>
      <c r="AI1068" s="79" t="str">
        <f>IF(AH1068&lt;&gt;"",VLOOKUP(CONCATENATE(AG1068,AH1068),NIVELES!$B$676:$C$745,2,0),"")</f>
        <v>Administración De La Gestión Administrativa Financiera</v>
      </c>
      <c r="AJ1068" s="78" t="s">
        <v>517</v>
      </c>
      <c r="AK1068" s="79" t="str">
        <f>+IF(AJ1068&lt;&gt;"",VLOOKUP(AJ1068,NIVELES!$A$816:$B$892,2,0),"")</f>
        <v>NO APLICA</v>
      </c>
      <c r="AL1068" s="78" t="s">
        <v>554</v>
      </c>
      <c r="AM1068" s="78">
        <v>530208</v>
      </c>
      <c r="AN1068" s="79" t="str">
        <f>IF(AM1068&lt;&gt;"",+VLOOKUP(AM1068,NIVELES!$A$1652:$B$2466,2,0),"")</f>
        <v>Servicio de Seguridad y Vigilancia</v>
      </c>
      <c r="AO1068" s="87">
        <v>89275.67</v>
      </c>
      <c r="AP1068" s="88">
        <v>7439.6391666666668</v>
      </c>
      <c r="AQ1068" s="88">
        <v>7439.6391666666668</v>
      </c>
      <c r="AR1068" s="88">
        <v>7439.6391666666668</v>
      </c>
      <c r="AS1068" s="88">
        <v>7439.6391666666668</v>
      </c>
      <c r="AT1068" s="88">
        <v>7439.6391666666668</v>
      </c>
      <c r="AU1068" s="88">
        <v>7439.6391666666668</v>
      </c>
      <c r="AV1068" s="88">
        <v>7439.6391666666668</v>
      </c>
      <c r="AW1068" s="88">
        <v>7439.6391666666668</v>
      </c>
      <c r="AX1068" s="88">
        <v>7439.6391666666668</v>
      </c>
      <c r="AY1068" s="88">
        <v>7439.6391666666668</v>
      </c>
      <c r="AZ1068" s="88">
        <v>7439.6391666666668</v>
      </c>
      <c r="BA1068" s="88">
        <v>7439.6391666666668</v>
      </c>
      <c r="BB1068" s="89">
        <f t="shared" si="63"/>
        <v>89275.669999999984</v>
      </c>
      <c r="BC1068" s="90" t="str">
        <f t="shared" si="62"/>
        <v>OK</v>
      </c>
      <c r="BD1068" s="91" t="str">
        <f t="shared" si="64"/>
        <v xml:space="preserve">                  </v>
      </c>
      <c r="BE1068" s="92">
        <f t="shared" si="65"/>
        <v>12</v>
      </c>
    </row>
    <row r="1069" spans="1:57" s="74" customFormat="1" ht="50.1" customHeight="1" x14ac:dyDescent="0.2">
      <c r="A1069" s="78" t="s">
        <v>55</v>
      </c>
      <c r="B1069" s="78" t="s">
        <v>58</v>
      </c>
      <c r="C1069" s="78" t="s">
        <v>746</v>
      </c>
      <c r="D1069" s="78" t="s">
        <v>575</v>
      </c>
      <c r="E1069" s="79" t="str">
        <f>+IF(C1069&lt;&gt;"",VLOOKUP(MID(C1069,18,5),NIVELES!$A$133:$B$213,2,0),"")</f>
        <v>TUNGURAHUA</v>
      </c>
      <c r="F1069" s="80" t="s">
        <v>229</v>
      </c>
      <c r="G1069" s="81" t="str">
        <f>+IF(F1069&lt;&gt;"",VLOOKUP(F1069,NIVELES!$A$246:$C$464,3,0),"")</f>
        <v xml:space="preserve"> </v>
      </c>
      <c r="H1069" s="82" t="s">
        <v>1023</v>
      </c>
      <c r="I1069" s="78" t="s">
        <v>2173</v>
      </c>
      <c r="J1069" s="78" t="s">
        <v>2165</v>
      </c>
      <c r="K1069" s="78" t="s">
        <v>2166</v>
      </c>
      <c r="L1069" s="78" t="s">
        <v>1791</v>
      </c>
      <c r="M1069" s="78" t="s">
        <v>1791</v>
      </c>
      <c r="N1069" s="78" t="s">
        <v>1791</v>
      </c>
      <c r="O1069" s="78" t="s">
        <v>2416</v>
      </c>
      <c r="P1069" s="82">
        <v>12</v>
      </c>
      <c r="Q1069" s="78" t="s">
        <v>2417</v>
      </c>
      <c r="R1069" s="82">
        <v>1</v>
      </c>
      <c r="S1069" s="82">
        <v>1</v>
      </c>
      <c r="T1069" s="82">
        <v>1</v>
      </c>
      <c r="U1069" s="82">
        <v>1</v>
      </c>
      <c r="V1069" s="82">
        <v>1</v>
      </c>
      <c r="W1069" s="82">
        <v>1</v>
      </c>
      <c r="X1069" s="82">
        <v>1</v>
      </c>
      <c r="Y1069" s="82">
        <v>1</v>
      </c>
      <c r="Z1069" s="82">
        <v>1</v>
      </c>
      <c r="AA1069" s="82">
        <v>1</v>
      </c>
      <c r="AB1069" s="82">
        <v>1</v>
      </c>
      <c r="AC1069" s="82">
        <v>1</v>
      </c>
      <c r="AD1069" s="85" t="str">
        <f>IF(A1069&lt;&gt;"",IF(D1069="DIRECCIÓN_DE_TRANSFERENCIAS","280 0031",VLOOKUP(C1069,NIVELES!$A$14:$B$105,2,0)),"")</f>
        <v>280 3000</v>
      </c>
      <c r="AE1069" s="86" t="s">
        <v>322</v>
      </c>
      <c r="AF1069" s="86" t="s">
        <v>369</v>
      </c>
      <c r="AG1069" s="79" t="str">
        <f>+IF(AF1069&lt;&gt;"",VLOOKUP(AF1069,NIVELES!$A$666:$B$673,2,0),"")</f>
        <v>ADMINISTRACIÓN_CENTRAL</v>
      </c>
      <c r="AH1069" s="78" t="s">
        <v>322</v>
      </c>
      <c r="AI1069" s="79" t="str">
        <f>IF(AH1069&lt;&gt;"",VLOOKUP(CONCATENATE(AG1069,AH1069),NIVELES!$B$676:$C$745,2,0),"")</f>
        <v>Administración De La Gestión Administrativa Financiera</v>
      </c>
      <c r="AJ1069" s="78" t="s">
        <v>517</v>
      </c>
      <c r="AK1069" s="79" t="str">
        <f>+IF(AJ1069&lt;&gt;"",VLOOKUP(AJ1069,NIVELES!$A$816:$B$892,2,0),"")</f>
        <v>NO APLICA</v>
      </c>
      <c r="AL1069" s="78" t="s">
        <v>554</v>
      </c>
      <c r="AM1069" s="78">
        <v>530804</v>
      </c>
      <c r="AN1069" s="79" t="str">
        <f>IF(AM1069&lt;&gt;"",+VLOOKUP(AM1069,NIVELES!$A$1652:$B$2466,2,0),"")</f>
        <v>Materiales de Oficina</v>
      </c>
      <c r="AO1069" s="87">
        <v>10000</v>
      </c>
      <c r="AP1069" s="88">
        <v>833.33333333333337</v>
      </c>
      <c r="AQ1069" s="88">
        <v>833.33333333333337</v>
      </c>
      <c r="AR1069" s="88">
        <v>833.33333333333337</v>
      </c>
      <c r="AS1069" s="88">
        <v>833.33333333333337</v>
      </c>
      <c r="AT1069" s="88">
        <v>833.33333333333337</v>
      </c>
      <c r="AU1069" s="88">
        <v>833.33333333333337</v>
      </c>
      <c r="AV1069" s="88">
        <v>833.33333333333337</v>
      </c>
      <c r="AW1069" s="88">
        <v>833.33333333333337</v>
      </c>
      <c r="AX1069" s="88">
        <v>833.33333333333337</v>
      </c>
      <c r="AY1069" s="88">
        <v>833.33333333333337</v>
      </c>
      <c r="AZ1069" s="88">
        <v>833.33333333333337</v>
      </c>
      <c r="BA1069" s="88">
        <v>833.33333333333337</v>
      </c>
      <c r="BB1069" s="89">
        <f t="shared" si="63"/>
        <v>10000</v>
      </c>
      <c r="BC1069" s="90" t="str">
        <f t="shared" si="62"/>
        <v>OK</v>
      </c>
      <c r="BD1069" s="91" t="str">
        <f t="shared" si="64"/>
        <v xml:space="preserve">                  </v>
      </c>
      <c r="BE1069" s="92">
        <f t="shared" si="65"/>
        <v>12</v>
      </c>
    </row>
    <row r="1070" spans="1:57" s="74" customFormat="1" ht="50.1" customHeight="1" x14ac:dyDescent="0.2">
      <c r="A1070" s="78" t="s">
        <v>55</v>
      </c>
      <c r="B1070" s="78" t="s">
        <v>58</v>
      </c>
      <c r="C1070" s="78" t="s">
        <v>746</v>
      </c>
      <c r="D1070" s="78" t="s">
        <v>575</v>
      </c>
      <c r="E1070" s="79" t="str">
        <f>+IF(C1070&lt;&gt;"",VLOOKUP(MID(C1070,18,5),NIVELES!$A$133:$B$213,2,0),"")</f>
        <v>TUNGURAHUA</v>
      </c>
      <c r="F1070" s="80" t="s">
        <v>229</v>
      </c>
      <c r="G1070" s="81" t="str">
        <f>+IF(F1070&lt;&gt;"",VLOOKUP(F1070,NIVELES!$A$246:$C$464,3,0),"")</f>
        <v xml:space="preserve"> </v>
      </c>
      <c r="H1070" s="82" t="s">
        <v>1023</v>
      </c>
      <c r="I1070" s="78" t="s">
        <v>2173</v>
      </c>
      <c r="J1070" s="78" t="s">
        <v>2165</v>
      </c>
      <c r="K1070" s="78" t="s">
        <v>2166</v>
      </c>
      <c r="L1070" s="78" t="s">
        <v>1791</v>
      </c>
      <c r="M1070" s="78" t="s">
        <v>1791</v>
      </c>
      <c r="N1070" s="78" t="s">
        <v>1791</v>
      </c>
      <c r="O1070" s="78" t="s">
        <v>2416</v>
      </c>
      <c r="P1070" s="82">
        <v>12</v>
      </c>
      <c r="Q1070" s="78" t="s">
        <v>2417</v>
      </c>
      <c r="R1070" s="82">
        <v>1</v>
      </c>
      <c r="S1070" s="82">
        <v>1</v>
      </c>
      <c r="T1070" s="82">
        <v>1</v>
      </c>
      <c r="U1070" s="82">
        <v>1</v>
      </c>
      <c r="V1070" s="82">
        <v>1</v>
      </c>
      <c r="W1070" s="82">
        <v>1</v>
      </c>
      <c r="X1070" s="82">
        <v>1</v>
      </c>
      <c r="Y1070" s="82">
        <v>1</v>
      </c>
      <c r="Z1070" s="82">
        <v>1</v>
      </c>
      <c r="AA1070" s="82">
        <v>1</v>
      </c>
      <c r="AB1070" s="82">
        <v>1</v>
      </c>
      <c r="AC1070" s="82">
        <v>1</v>
      </c>
      <c r="AD1070" s="85" t="str">
        <f>IF(A1070&lt;&gt;"",IF(D1070="DIRECCIÓN_DE_TRANSFERENCIAS","280 0031",VLOOKUP(C1070,NIVELES!$A$14:$B$105,2,0)),"")</f>
        <v>280 3000</v>
      </c>
      <c r="AE1070" s="86" t="s">
        <v>322</v>
      </c>
      <c r="AF1070" s="86" t="s">
        <v>369</v>
      </c>
      <c r="AG1070" s="79" t="str">
        <f>+IF(AF1070&lt;&gt;"",VLOOKUP(AF1070,NIVELES!$A$666:$B$673,2,0),"")</f>
        <v>ADMINISTRACIÓN_CENTRAL</v>
      </c>
      <c r="AH1070" s="78" t="s">
        <v>322</v>
      </c>
      <c r="AI1070" s="79" t="str">
        <f>IF(AH1070&lt;&gt;"",VLOOKUP(CONCATENATE(AG1070,AH1070),NIVELES!$B$676:$C$745,2,0),"")</f>
        <v>Administración De La Gestión Administrativa Financiera</v>
      </c>
      <c r="AJ1070" s="78" t="s">
        <v>517</v>
      </c>
      <c r="AK1070" s="79" t="str">
        <f>+IF(AJ1070&lt;&gt;"",VLOOKUP(AJ1070,NIVELES!$A$816:$B$892,2,0),"")</f>
        <v>NO APLICA</v>
      </c>
      <c r="AL1070" s="78" t="s">
        <v>554</v>
      </c>
      <c r="AM1070" s="78">
        <v>530805</v>
      </c>
      <c r="AN1070" s="79" t="str">
        <f>IF(AM1070&lt;&gt;"",+VLOOKUP(AM1070,NIVELES!$A$1652:$B$2466,2,0),"")</f>
        <v>Materiales de Aseo</v>
      </c>
      <c r="AO1070" s="87">
        <v>405.06</v>
      </c>
      <c r="AP1070" s="88">
        <v>0</v>
      </c>
      <c r="AQ1070" s="88">
        <v>0</v>
      </c>
      <c r="AR1070" s="88">
        <v>0</v>
      </c>
      <c r="AS1070" s="88">
        <v>0</v>
      </c>
      <c r="AT1070" s="88">
        <v>405.06</v>
      </c>
      <c r="AU1070" s="88">
        <v>0</v>
      </c>
      <c r="AV1070" s="88">
        <v>0</v>
      </c>
      <c r="AW1070" s="88">
        <v>0</v>
      </c>
      <c r="AX1070" s="88">
        <v>0</v>
      </c>
      <c r="AY1070" s="88">
        <v>0</v>
      </c>
      <c r="AZ1070" s="88">
        <v>0</v>
      </c>
      <c r="BA1070" s="88">
        <v>0</v>
      </c>
      <c r="BB1070" s="89">
        <f t="shared" si="63"/>
        <v>405.06</v>
      </c>
      <c r="BC1070" s="90" t="str">
        <f t="shared" si="62"/>
        <v>OK</v>
      </c>
      <c r="BD1070" s="91" t="str">
        <f t="shared" si="64"/>
        <v xml:space="preserve">                  </v>
      </c>
      <c r="BE1070" s="92">
        <f t="shared" si="65"/>
        <v>12</v>
      </c>
    </row>
    <row r="1071" spans="1:57" s="74" customFormat="1" ht="50.1" customHeight="1" x14ac:dyDescent="0.2">
      <c r="A1071" s="78" t="s">
        <v>55</v>
      </c>
      <c r="B1071" s="78" t="s">
        <v>58</v>
      </c>
      <c r="C1071" s="78" t="s">
        <v>746</v>
      </c>
      <c r="D1071" s="78" t="s">
        <v>575</v>
      </c>
      <c r="E1071" s="79" t="str">
        <f>+IF(C1071&lt;&gt;"",VLOOKUP(MID(C1071,18,5),NIVELES!$A$133:$B$213,2,0),"")</f>
        <v>TUNGURAHUA</v>
      </c>
      <c r="F1071" s="80" t="s">
        <v>229</v>
      </c>
      <c r="G1071" s="81" t="str">
        <f>+IF(F1071&lt;&gt;"",VLOOKUP(F1071,NIVELES!$A$246:$C$464,3,0),"")</f>
        <v xml:space="preserve"> </v>
      </c>
      <c r="H1071" s="82" t="s">
        <v>1023</v>
      </c>
      <c r="I1071" s="78" t="s">
        <v>2173</v>
      </c>
      <c r="J1071" s="78" t="s">
        <v>2165</v>
      </c>
      <c r="K1071" s="78" t="s">
        <v>2166</v>
      </c>
      <c r="L1071" s="78" t="s">
        <v>1791</v>
      </c>
      <c r="M1071" s="78" t="s">
        <v>1791</v>
      </c>
      <c r="N1071" s="78" t="s">
        <v>1791</v>
      </c>
      <c r="O1071" s="78" t="s">
        <v>2418</v>
      </c>
      <c r="P1071" s="82">
        <v>11</v>
      </c>
      <c r="Q1071" s="78" t="s">
        <v>2419</v>
      </c>
      <c r="R1071" s="82">
        <v>0</v>
      </c>
      <c r="S1071" s="82">
        <v>1</v>
      </c>
      <c r="T1071" s="82">
        <v>1</v>
      </c>
      <c r="U1071" s="82">
        <v>1</v>
      </c>
      <c r="V1071" s="82">
        <v>1</v>
      </c>
      <c r="W1071" s="82">
        <v>1</v>
      </c>
      <c r="X1071" s="82">
        <v>1</v>
      </c>
      <c r="Y1071" s="82">
        <v>1</v>
      </c>
      <c r="Z1071" s="82">
        <v>1</v>
      </c>
      <c r="AA1071" s="82">
        <v>1</v>
      </c>
      <c r="AB1071" s="82">
        <v>1</v>
      </c>
      <c r="AC1071" s="82">
        <v>1</v>
      </c>
      <c r="AD1071" s="85" t="str">
        <f>IF(A1071&lt;&gt;"",IF(D1071="DIRECCIÓN_DE_TRANSFERENCIAS","280 0031",VLOOKUP(C1071,NIVELES!$A$14:$B$105,2,0)),"")</f>
        <v>280 3000</v>
      </c>
      <c r="AE1071" s="86" t="s">
        <v>322</v>
      </c>
      <c r="AF1071" s="86" t="s">
        <v>369</v>
      </c>
      <c r="AG1071" s="79" t="str">
        <f>+IF(AF1071&lt;&gt;"",VLOOKUP(AF1071,NIVELES!$A$666:$B$673,2,0),"")</f>
        <v>ADMINISTRACIÓN_CENTRAL</v>
      </c>
      <c r="AH1071" s="78" t="s">
        <v>322</v>
      </c>
      <c r="AI1071" s="79" t="str">
        <f>IF(AH1071&lt;&gt;"",VLOOKUP(CONCATENATE(AG1071,AH1071),NIVELES!$B$676:$C$745,2,0),"")</f>
        <v>Administración De La Gestión Administrativa Financiera</v>
      </c>
      <c r="AJ1071" s="78" t="s">
        <v>517</v>
      </c>
      <c r="AK1071" s="79" t="str">
        <f>+IF(AJ1071&lt;&gt;"",VLOOKUP(AJ1071,NIVELES!$A$816:$B$892,2,0),"")</f>
        <v>NO APLICA</v>
      </c>
      <c r="AL1071" s="78" t="s">
        <v>554</v>
      </c>
      <c r="AM1071" s="78">
        <v>530209</v>
      </c>
      <c r="AN1071" s="79" t="str">
        <f>IF(AM1071&lt;&gt;"",+VLOOKUP(AM1071,NIVELES!$A$1652:$B$2466,2,0),"")</f>
        <v>Servicios de Aseo; Lavado de Vestimenta de Trabajo; Fumigación, Desinfección y Limpieza de Instalaciones</v>
      </c>
      <c r="AO1071" s="87">
        <v>7200</v>
      </c>
      <c r="AP1071" s="88">
        <v>600</v>
      </c>
      <c r="AQ1071" s="88">
        <v>600</v>
      </c>
      <c r="AR1071" s="88">
        <v>600</v>
      </c>
      <c r="AS1071" s="88">
        <v>600</v>
      </c>
      <c r="AT1071" s="88">
        <v>600</v>
      </c>
      <c r="AU1071" s="88">
        <v>600</v>
      </c>
      <c r="AV1071" s="88">
        <v>600</v>
      </c>
      <c r="AW1071" s="88">
        <v>600</v>
      </c>
      <c r="AX1071" s="88">
        <v>600</v>
      </c>
      <c r="AY1071" s="88">
        <v>600</v>
      </c>
      <c r="AZ1071" s="88">
        <v>600</v>
      </c>
      <c r="BA1071" s="88">
        <v>600</v>
      </c>
      <c r="BB1071" s="89">
        <f t="shared" si="63"/>
        <v>7200</v>
      </c>
      <c r="BC1071" s="90" t="str">
        <f t="shared" si="62"/>
        <v>OK</v>
      </c>
      <c r="BD1071" s="91" t="str">
        <f t="shared" si="64"/>
        <v xml:space="preserve">                  </v>
      </c>
      <c r="BE1071" s="92">
        <f t="shared" si="65"/>
        <v>11</v>
      </c>
    </row>
    <row r="1072" spans="1:57" s="74" customFormat="1" ht="50.1" customHeight="1" x14ac:dyDescent="0.2">
      <c r="A1072" s="78" t="s">
        <v>55</v>
      </c>
      <c r="B1072" s="78" t="s">
        <v>58</v>
      </c>
      <c r="C1072" s="78" t="s">
        <v>746</v>
      </c>
      <c r="D1072" s="78" t="s">
        <v>575</v>
      </c>
      <c r="E1072" s="79" t="str">
        <f>+IF(C1072&lt;&gt;"",VLOOKUP(MID(C1072,18,5),NIVELES!$A$133:$B$213,2,0),"")</f>
        <v>TUNGURAHUA</v>
      </c>
      <c r="F1072" s="80" t="s">
        <v>229</v>
      </c>
      <c r="G1072" s="81" t="str">
        <f>+IF(F1072&lt;&gt;"",VLOOKUP(F1072,NIVELES!$A$246:$C$464,3,0),"")</f>
        <v xml:space="preserve"> </v>
      </c>
      <c r="H1072" s="82" t="s">
        <v>1023</v>
      </c>
      <c r="I1072" s="78" t="s">
        <v>2173</v>
      </c>
      <c r="J1072" s="78" t="s">
        <v>2165</v>
      </c>
      <c r="K1072" s="78" t="s">
        <v>2166</v>
      </c>
      <c r="L1072" s="78" t="s">
        <v>1791</v>
      </c>
      <c r="M1072" s="78" t="s">
        <v>1791</v>
      </c>
      <c r="N1072" s="78" t="s">
        <v>1791</v>
      </c>
      <c r="O1072" s="78" t="s">
        <v>2418</v>
      </c>
      <c r="P1072" s="82">
        <v>11</v>
      </c>
      <c r="Q1072" s="78" t="s">
        <v>2419</v>
      </c>
      <c r="R1072" s="82">
        <v>0</v>
      </c>
      <c r="S1072" s="82">
        <v>1</v>
      </c>
      <c r="T1072" s="82">
        <v>1</v>
      </c>
      <c r="U1072" s="82">
        <v>1</v>
      </c>
      <c r="V1072" s="82">
        <v>1</v>
      </c>
      <c r="W1072" s="82">
        <v>1</v>
      </c>
      <c r="X1072" s="82">
        <v>1</v>
      </c>
      <c r="Y1072" s="82">
        <v>1</v>
      </c>
      <c r="Z1072" s="82">
        <v>1</v>
      </c>
      <c r="AA1072" s="82">
        <v>1</v>
      </c>
      <c r="AB1072" s="82">
        <v>1</v>
      </c>
      <c r="AC1072" s="82">
        <v>1</v>
      </c>
      <c r="AD1072" s="85" t="str">
        <f>IF(A1072&lt;&gt;"",IF(D1072="DIRECCIÓN_DE_TRANSFERENCIAS","280 0031",VLOOKUP(C1072,NIVELES!$A$14:$B$105,2,0)),"")</f>
        <v>280 3000</v>
      </c>
      <c r="AE1072" s="86" t="s">
        <v>322</v>
      </c>
      <c r="AF1072" s="86" t="s">
        <v>369</v>
      </c>
      <c r="AG1072" s="79" t="str">
        <f>+IF(AF1072&lt;&gt;"",VLOOKUP(AF1072,NIVELES!$A$666:$B$673,2,0),"")</f>
        <v>ADMINISTRACIÓN_CENTRAL</v>
      </c>
      <c r="AH1072" s="78" t="s">
        <v>322</v>
      </c>
      <c r="AI1072" s="79" t="str">
        <f>IF(AH1072&lt;&gt;"",VLOOKUP(CONCATENATE(AG1072,AH1072),NIVELES!$B$676:$C$745,2,0),"")</f>
        <v>Administración De La Gestión Administrativa Financiera</v>
      </c>
      <c r="AJ1072" s="78" t="s">
        <v>517</v>
      </c>
      <c r="AK1072" s="79" t="str">
        <f>+IF(AJ1072&lt;&gt;"",VLOOKUP(AJ1072,NIVELES!$A$816:$B$892,2,0),"")</f>
        <v>NO APLICA</v>
      </c>
      <c r="AL1072" s="78" t="s">
        <v>554</v>
      </c>
      <c r="AM1072" s="78">
        <v>530502</v>
      </c>
      <c r="AN1072" s="79" t="str">
        <f>IF(AM1072&lt;&gt;"",+VLOOKUP(AM1072,NIVELES!$A$1652:$B$2466,2,0),"")</f>
        <v>Edificios, Locales y Residencias, Parqueaderos, Casilleros Judiciales y Bancarios (Arrendamiento)</v>
      </c>
      <c r="AO1072" s="87">
        <v>31450</v>
      </c>
      <c r="AP1072" s="88">
        <v>2620.8333333333335</v>
      </c>
      <c r="AQ1072" s="88">
        <v>2620.8333333333335</v>
      </c>
      <c r="AR1072" s="88">
        <v>2620.8333333333335</v>
      </c>
      <c r="AS1072" s="88">
        <v>2620.8333333333335</v>
      </c>
      <c r="AT1072" s="88">
        <v>2620.8333333333335</v>
      </c>
      <c r="AU1072" s="88">
        <v>2620.8333333333335</v>
      </c>
      <c r="AV1072" s="88">
        <v>2620.8333333333335</v>
      </c>
      <c r="AW1072" s="88">
        <v>2620.8333333333335</v>
      </c>
      <c r="AX1072" s="88">
        <v>2620.8333333333335</v>
      </c>
      <c r="AY1072" s="88">
        <v>2620.8333333333335</v>
      </c>
      <c r="AZ1072" s="88">
        <v>2620.8333333333335</v>
      </c>
      <c r="BA1072" s="88">
        <v>2620.8333333333335</v>
      </c>
      <c r="BB1072" s="89">
        <f t="shared" si="63"/>
        <v>31449.999999999996</v>
      </c>
      <c r="BC1072" s="90" t="str">
        <f t="shared" si="62"/>
        <v>OK</v>
      </c>
      <c r="BD1072" s="91" t="str">
        <f t="shared" si="64"/>
        <v xml:space="preserve">                  </v>
      </c>
      <c r="BE1072" s="92">
        <f t="shared" si="65"/>
        <v>11</v>
      </c>
    </row>
    <row r="1073" spans="1:57" s="74" customFormat="1" ht="50.1" customHeight="1" x14ac:dyDescent="0.2">
      <c r="A1073" s="78" t="s">
        <v>55</v>
      </c>
      <c r="B1073" s="78" t="s">
        <v>58</v>
      </c>
      <c r="C1073" s="78" t="s">
        <v>746</v>
      </c>
      <c r="D1073" s="78" t="s">
        <v>575</v>
      </c>
      <c r="E1073" s="79" t="str">
        <f>+IF(C1073&lt;&gt;"",VLOOKUP(MID(C1073,18,5),NIVELES!$A$133:$B$213,2,0),"")</f>
        <v>TUNGURAHUA</v>
      </c>
      <c r="F1073" s="80" t="s">
        <v>229</v>
      </c>
      <c r="G1073" s="81" t="str">
        <f>+IF(F1073&lt;&gt;"",VLOOKUP(F1073,NIVELES!$A$246:$C$464,3,0),"")</f>
        <v xml:space="preserve"> </v>
      </c>
      <c r="H1073" s="82" t="s">
        <v>1023</v>
      </c>
      <c r="I1073" s="78" t="s">
        <v>2173</v>
      </c>
      <c r="J1073" s="78" t="s">
        <v>2165</v>
      </c>
      <c r="K1073" s="78" t="s">
        <v>2166</v>
      </c>
      <c r="L1073" s="78" t="s">
        <v>1791</v>
      </c>
      <c r="M1073" s="78" t="s">
        <v>1791</v>
      </c>
      <c r="N1073" s="78" t="s">
        <v>1791</v>
      </c>
      <c r="O1073" s="78" t="s">
        <v>2420</v>
      </c>
      <c r="P1073" s="82">
        <v>12</v>
      </c>
      <c r="Q1073" s="78" t="s">
        <v>2421</v>
      </c>
      <c r="R1073" s="82">
        <v>0</v>
      </c>
      <c r="S1073" s="82">
        <v>0</v>
      </c>
      <c r="T1073" s="82">
        <v>0</v>
      </c>
      <c r="U1073" s="82">
        <v>10</v>
      </c>
      <c r="V1073" s="82">
        <v>1</v>
      </c>
      <c r="W1073" s="82">
        <v>0</v>
      </c>
      <c r="X1073" s="82">
        <v>0</v>
      </c>
      <c r="Y1073" s="82">
        <v>0</v>
      </c>
      <c r="Z1073" s="82">
        <v>0</v>
      </c>
      <c r="AA1073" s="82">
        <v>0</v>
      </c>
      <c r="AB1073" s="82">
        <v>1</v>
      </c>
      <c r="AC1073" s="82">
        <v>0</v>
      </c>
      <c r="AD1073" s="85" t="str">
        <f>IF(A1073&lt;&gt;"",IF(D1073="DIRECCIÓN_DE_TRANSFERENCIAS","280 0031",VLOOKUP(C1073,NIVELES!$A$14:$B$105,2,0)),"")</f>
        <v>280 3000</v>
      </c>
      <c r="AE1073" s="86" t="s">
        <v>322</v>
      </c>
      <c r="AF1073" s="86" t="s">
        <v>369</v>
      </c>
      <c r="AG1073" s="79" t="str">
        <f>+IF(AF1073&lt;&gt;"",VLOOKUP(AF1073,NIVELES!$A$666:$B$673,2,0),"")</f>
        <v>ADMINISTRACIÓN_CENTRAL</v>
      </c>
      <c r="AH1073" s="78" t="s">
        <v>322</v>
      </c>
      <c r="AI1073" s="79" t="str">
        <f>IF(AH1073&lt;&gt;"",VLOOKUP(CONCATENATE(AG1073,AH1073),NIVELES!$B$676:$C$745,2,0),"")</f>
        <v>Administración De La Gestión Administrativa Financiera</v>
      </c>
      <c r="AJ1073" s="78" t="s">
        <v>517</v>
      </c>
      <c r="AK1073" s="79" t="str">
        <f>+IF(AJ1073&lt;&gt;"",VLOOKUP(AJ1073,NIVELES!$A$816:$B$892,2,0),"")</f>
        <v>NO APLICA</v>
      </c>
      <c r="AL1073" s="78" t="s">
        <v>554</v>
      </c>
      <c r="AM1073" s="78">
        <v>530249</v>
      </c>
      <c r="AN1073" s="79" t="str">
        <f>IF(AM1073&lt;&gt;"",+VLOOKUP(AM1073,NIVELES!$A$1652:$B$2466,2,0),"")</f>
        <v>Eventos Públicos Promocionales</v>
      </c>
      <c r="AO1073" s="87">
        <v>25000</v>
      </c>
      <c r="AP1073" s="88">
        <v>2083.3333333333335</v>
      </c>
      <c r="AQ1073" s="88">
        <v>2083.3333333333335</v>
      </c>
      <c r="AR1073" s="88">
        <v>2083.3333333333335</v>
      </c>
      <c r="AS1073" s="88">
        <v>2083.3333333333335</v>
      </c>
      <c r="AT1073" s="88">
        <v>2083.3333333333335</v>
      </c>
      <c r="AU1073" s="88">
        <v>2083.3333333333335</v>
      </c>
      <c r="AV1073" s="88">
        <v>2083.3333333333335</v>
      </c>
      <c r="AW1073" s="88">
        <v>2083.3333333333335</v>
      </c>
      <c r="AX1073" s="88">
        <v>2083.3333333333335</v>
      </c>
      <c r="AY1073" s="88">
        <v>2083.3333333333335</v>
      </c>
      <c r="AZ1073" s="88">
        <v>2083.3333333333335</v>
      </c>
      <c r="BA1073" s="88">
        <v>2083.3333333333335</v>
      </c>
      <c r="BB1073" s="89">
        <f t="shared" si="63"/>
        <v>24999.999999999996</v>
      </c>
      <c r="BC1073" s="90" t="str">
        <f t="shared" si="62"/>
        <v>OK</v>
      </c>
      <c r="BD1073" s="91" t="str">
        <f t="shared" si="64"/>
        <v xml:space="preserve">                  </v>
      </c>
      <c r="BE1073" s="92">
        <f t="shared" si="65"/>
        <v>12</v>
      </c>
    </row>
    <row r="1074" spans="1:57" s="74" customFormat="1" ht="50.1" customHeight="1" x14ac:dyDescent="0.2">
      <c r="A1074" s="78" t="s">
        <v>55</v>
      </c>
      <c r="B1074" s="78" t="s">
        <v>58</v>
      </c>
      <c r="C1074" s="78" t="s">
        <v>746</v>
      </c>
      <c r="D1074" s="78" t="s">
        <v>575</v>
      </c>
      <c r="E1074" s="79" t="str">
        <f>+IF(C1074&lt;&gt;"",VLOOKUP(MID(C1074,18,5),NIVELES!$A$133:$B$213,2,0),"")</f>
        <v>TUNGURAHUA</v>
      </c>
      <c r="F1074" s="80" t="s">
        <v>229</v>
      </c>
      <c r="G1074" s="81" t="str">
        <f>+IF(F1074&lt;&gt;"",VLOOKUP(F1074,NIVELES!$A$246:$C$464,3,0),"")</f>
        <v xml:space="preserve"> </v>
      </c>
      <c r="H1074" s="82" t="s">
        <v>1023</v>
      </c>
      <c r="I1074" s="78" t="s">
        <v>2173</v>
      </c>
      <c r="J1074" s="78" t="s">
        <v>2165</v>
      </c>
      <c r="K1074" s="78" t="s">
        <v>2166</v>
      </c>
      <c r="L1074" s="78" t="s">
        <v>1791</v>
      </c>
      <c r="M1074" s="78" t="s">
        <v>1791</v>
      </c>
      <c r="N1074" s="78" t="s">
        <v>1791</v>
      </c>
      <c r="O1074" s="78" t="s">
        <v>2420</v>
      </c>
      <c r="P1074" s="82">
        <v>12</v>
      </c>
      <c r="Q1074" s="78" t="s">
        <v>2421</v>
      </c>
      <c r="R1074" s="82">
        <v>0</v>
      </c>
      <c r="S1074" s="82">
        <v>0</v>
      </c>
      <c r="T1074" s="82">
        <v>0</v>
      </c>
      <c r="U1074" s="82">
        <v>10</v>
      </c>
      <c r="V1074" s="82">
        <v>1</v>
      </c>
      <c r="W1074" s="82">
        <v>0</v>
      </c>
      <c r="X1074" s="82">
        <v>0</v>
      </c>
      <c r="Y1074" s="82">
        <v>0</v>
      </c>
      <c r="Z1074" s="82">
        <v>0</v>
      </c>
      <c r="AA1074" s="82">
        <v>0</v>
      </c>
      <c r="AB1074" s="82">
        <v>1</v>
      </c>
      <c r="AC1074" s="82">
        <v>0</v>
      </c>
      <c r="AD1074" s="85" t="str">
        <f>IF(A1074&lt;&gt;"",IF(D1074="DIRECCIÓN_DE_TRANSFERENCIAS","280 0031",VLOOKUP(C1074,NIVELES!$A$14:$B$105,2,0)),"")</f>
        <v>280 3000</v>
      </c>
      <c r="AE1074" s="86" t="s">
        <v>322</v>
      </c>
      <c r="AF1074" s="86" t="s">
        <v>369</v>
      </c>
      <c r="AG1074" s="79" t="str">
        <f>+IF(AF1074&lt;&gt;"",VLOOKUP(AF1074,NIVELES!$A$666:$B$673,2,0),"")</f>
        <v>ADMINISTRACIÓN_CENTRAL</v>
      </c>
      <c r="AH1074" s="78" t="s">
        <v>322</v>
      </c>
      <c r="AI1074" s="79" t="str">
        <f>IF(AH1074&lt;&gt;"",VLOOKUP(CONCATENATE(AG1074,AH1074),NIVELES!$B$676:$C$745,2,0),"")</f>
        <v>Administración De La Gestión Administrativa Financiera</v>
      </c>
      <c r="AJ1074" s="78" t="s">
        <v>517</v>
      </c>
      <c r="AK1074" s="79" t="str">
        <f>+IF(AJ1074&lt;&gt;"",VLOOKUP(AJ1074,NIVELES!$A$816:$B$892,2,0),"")</f>
        <v>NO APLICA</v>
      </c>
      <c r="AL1074" s="78" t="s">
        <v>554</v>
      </c>
      <c r="AM1074" s="78">
        <v>530813</v>
      </c>
      <c r="AN1074" s="79" t="str">
        <f>IF(AM1074&lt;&gt;"",+VLOOKUP(AM1074,NIVELES!$A$1652:$B$2466,2,0),"")</f>
        <v>Repuestos y Accesorios</v>
      </c>
      <c r="AO1074" s="87">
        <v>7000</v>
      </c>
      <c r="AP1074" s="88">
        <v>0</v>
      </c>
      <c r="AQ1074" s="88">
        <v>636.36363636363637</v>
      </c>
      <c r="AR1074" s="88">
        <v>636.36363636363637</v>
      </c>
      <c r="AS1074" s="88">
        <v>636.36363636363637</v>
      </c>
      <c r="AT1074" s="88">
        <v>636.36363636363637</v>
      </c>
      <c r="AU1074" s="88">
        <v>636.36363636363637</v>
      </c>
      <c r="AV1074" s="88">
        <v>636.36363636363637</v>
      </c>
      <c r="AW1074" s="88">
        <v>636.36363636363637</v>
      </c>
      <c r="AX1074" s="88">
        <v>636.36363636363637</v>
      </c>
      <c r="AY1074" s="88">
        <v>636.36363636363637</v>
      </c>
      <c r="AZ1074" s="88">
        <v>636.36363636363637</v>
      </c>
      <c r="BA1074" s="88">
        <v>636.36363636363637</v>
      </c>
      <c r="BB1074" s="89">
        <f t="shared" si="63"/>
        <v>6999.9999999999991</v>
      </c>
      <c r="BC1074" s="90" t="str">
        <f t="shared" si="62"/>
        <v>OK</v>
      </c>
      <c r="BD1074" s="91" t="str">
        <f t="shared" si="64"/>
        <v xml:space="preserve">                  </v>
      </c>
      <c r="BE1074" s="92">
        <f t="shared" si="65"/>
        <v>12</v>
      </c>
    </row>
    <row r="1075" spans="1:57" s="74" customFormat="1" ht="50.1" customHeight="1" x14ac:dyDescent="0.2">
      <c r="A1075" s="78" t="s">
        <v>55</v>
      </c>
      <c r="B1075" s="78" t="s">
        <v>58</v>
      </c>
      <c r="C1075" s="78" t="s">
        <v>746</v>
      </c>
      <c r="D1075" s="78" t="s">
        <v>575</v>
      </c>
      <c r="E1075" s="79" t="str">
        <f>+IF(C1075&lt;&gt;"",VLOOKUP(MID(C1075,18,5),NIVELES!$A$133:$B$213,2,0),"")</f>
        <v>TUNGURAHUA</v>
      </c>
      <c r="F1075" s="80" t="s">
        <v>229</v>
      </c>
      <c r="G1075" s="81" t="str">
        <f>+IF(F1075&lt;&gt;"",VLOOKUP(F1075,NIVELES!$A$246:$C$464,3,0),"")</f>
        <v xml:space="preserve"> </v>
      </c>
      <c r="H1075" s="82" t="s">
        <v>1023</v>
      </c>
      <c r="I1075" s="78" t="s">
        <v>2173</v>
      </c>
      <c r="J1075" s="78" t="s">
        <v>2165</v>
      </c>
      <c r="K1075" s="78" t="s">
        <v>2166</v>
      </c>
      <c r="L1075" s="78" t="s">
        <v>1791</v>
      </c>
      <c r="M1075" s="78" t="s">
        <v>1791</v>
      </c>
      <c r="N1075" s="78" t="s">
        <v>1791</v>
      </c>
      <c r="O1075" s="78" t="s">
        <v>2420</v>
      </c>
      <c r="P1075" s="82">
        <v>12</v>
      </c>
      <c r="Q1075" s="78" t="s">
        <v>2421</v>
      </c>
      <c r="R1075" s="82">
        <v>0</v>
      </c>
      <c r="S1075" s="82">
        <v>0</v>
      </c>
      <c r="T1075" s="82">
        <v>0</v>
      </c>
      <c r="U1075" s="82">
        <v>10</v>
      </c>
      <c r="V1075" s="82">
        <v>1</v>
      </c>
      <c r="W1075" s="82">
        <v>0</v>
      </c>
      <c r="X1075" s="82">
        <v>0</v>
      </c>
      <c r="Y1075" s="82">
        <v>0</v>
      </c>
      <c r="Z1075" s="82">
        <v>0</v>
      </c>
      <c r="AA1075" s="82">
        <v>0</v>
      </c>
      <c r="AB1075" s="82">
        <v>1</v>
      </c>
      <c r="AC1075" s="82">
        <v>0</v>
      </c>
      <c r="AD1075" s="85" t="str">
        <f>IF(A1075&lt;&gt;"",IF(D1075="DIRECCIÓN_DE_TRANSFERENCIAS","280 0031",VLOOKUP(C1075,NIVELES!$A$14:$B$105,2,0)),"")</f>
        <v>280 3000</v>
      </c>
      <c r="AE1075" s="86" t="s">
        <v>322</v>
      </c>
      <c r="AF1075" s="86" t="s">
        <v>369</v>
      </c>
      <c r="AG1075" s="79" t="str">
        <f>+IF(AF1075&lt;&gt;"",VLOOKUP(AF1075,NIVELES!$A$666:$B$673,2,0),"")</f>
        <v>ADMINISTRACIÓN_CENTRAL</v>
      </c>
      <c r="AH1075" s="78" t="s">
        <v>322</v>
      </c>
      <c r="AI1075" s="79" t="str">
        <f>IF(AH1075&lt;&gt;"",VLOOKUP(CONCATENATE(AG1075,AH1075),NIVELES!$B$676:$C$745,2,0),"")</f>
        <v>Administración De La Gestión Administrativa Financiera</v>
      </c>
      <c r="AJ1075" s="78" t="s">
        <v>517</v>
      </c>
      <c r="AK1075" s="79" t="str">
        <f>+IF(AJ1075&lt;&gt;"",VLOOKUP(AJ1075,NIVELES!$A$816:$B$892,2,0),"")</f>
        <v>NO APLICA</v>
      </c>
      <c r="AL1075" s="78" t="s">
        <v>554</v>
      </c>
      <c r="AM1075" s="78">
        <v>530702</v>
      </c>
      <c r="AN1075" s="79" t="str">
        <f>IF(AM1075&lt;&gt;"",+VLOOKUP(AM1075,NIVELES!$A$1652:$B$2466,2,0),"")</f>
        <v>Arrendamiento y Licencias de Uso de Paquetes Informáticos</v>
      </c>
      <c r="AO1075" s="87">
        <v>1500</v>
      </c>
      <c r="AP1075" s="88">
        <v>0</v>
      </c>
      <c r="AQ1075" s="88">
        <v>0</v>
      </c>
      <c r="AR1075" s="88">
        <v>0</v>
      </c>
      <c r="AS1075" s="88">
        <v>1500</v>
      </c>
      <c r="AT1075" s="88">
        <v>0</v>
      </c>
      <c r="AU1075" s="88">
        <v>0</v>
      </c>
      <c r="AV1075" s="88">
        <v>0</v>
      </c>
      <c r="AW1075" s="88">
        <v>0</v>
      </c>
      <c r="AX1075" s="88">
        <v>0</v>
      </c>
      <c r="AY1075" s="88">
        <v>0</v>
      </c>
      <c r="AZ1075" s="88">
        <v>0</v>
      </c>
      <c r="BA1075" s="88">
        <v>0</v>
      </c>
      <c r="BB1075" s="89">
        <f t="shared" si="63"/>
        <v>1500</v>
      </c>
      <c r="BC1075" s="90" t="str">
        <f t="shared" si="62"/>
        <v>OK</v>
      </c>
      <c r="BD1075" s="91" t="str">
        <f t="shared" si="64"/>
        <v xml:space="preserve">                  </v>
      </c>
      <c r="BE1075" s="92">
        <f t="shared" si="65"/>
        <v>12</v>
      </c>
    </row>
    <row r="1076" spans="1:57" s="74" customFormat="1" ht="50.1" customHeight="1" x14ac:dyDescent="0.2">
      <c r="A1076" s="78" t="s">
        <v>55</v>
      </c>
      <c r="B1076" s="78" t="s">
        <v>58</v>
      </c>
      <c r="C1076" s="78" t="s">
        <v>746</v>
      </c>
      <c r="D1076" s="78" t="s">
        <v>575</v>
      </c>
      <c r="E1076" s="79" t="str">
        <f>+IF(C1076&lt;&gt;"",VLOOKUP(MID(C1076,18,5),NIVELES!$A$133:$B$213,2,0),"")</f>
        <v>TUNGURAHUA</v>
      </c>
      <c r="F1076" s="80" t="s">
        <v>229</v>
      </c>
      <c r="G1076" s="81" t="str">
        <f>+IF(F1076&lt;&gt;"",VLOOKUP(F1076,NIVELES!$A$246:$C$464,3,0),"")</f>
        <v xml:space="preserve"> </v>
      </c>
      <c r="H1076" s="82" t="s">
        <v>1023</v>
      </c>
      <c r="I1076" s="78" t="s">
        <v>2173</v>
      </c>
      <c r="J1076" s="78" t="s">
        <v>2165</v>
      </c>
      <c r="K1076" s="78" t="s">
        <v>2166</v>
      </c>
      <c r="L1076" s="78" t="s">
        <v>1791</v>
      </c>
      <c r="M1076" s="78" t="s">
        <v>1791</v>
      </c>
      <c r="N1076" s="78" t="s">
        <v>1791</v>
      </c>
      <c r="O1076" s="78" t="s">
        <v>2422</v>
      </c>
      <c r="P1076" s="82">
        <v>12</v>
      </c>
      <c r="Q1076" s="78" t="s">
        <v>2423</v>
      </c>
      <c r="R1076" s="82">
        <v>1</v>
      </c>
      <c r="S1076" s="82">
        <v>1</v>
      </c>
      <c r="T1076" s="82">
        <v>1</v>
      </c>
      <c r="U1076" s="82">
        <v>1</v>
      </c>
      <c r="V1076" s="82">
        <v>1</v>
      </c>
      <c r="W1076" s="82">
        <v>1</v>
      </c>
      <c r="X1076" s="82">
        <v>1</v>
      </c>
      <c r="Y1076" s="82">
        <v>1</v>
      </c>
      <c r="Z1076" s="82">
        <v>1</v>
      </c>
      <c r="AA1076" s="82">
        <v>1</v>
      </c>
      <c r="AB1076" s="82">
        <v>1</v>
      </c>
      <c r="AC1076" s="82">
        <v>1</v>
      </c>
      <c r="AD1076" s="85" t="str">
        <f>IF(A1076&lt;&gt;"",IF(D1076="DIRECCIÓN_DE_TRANSFERENCIAS","280 0031",VLOOKUP(C1076,NIVELES!$A$14:$B$105,2,0)),"")</f>
        <v>280 3000</v>
      </c>
      <c r="AE1076" s="86" t="s">
        <v>322</v>
      </c>
      <c r="AF1076" s="86" t="s">
        <v>369</v>
      </c>
      <c r="AG1076" s="79" t="str">
        <f>+IF(AF1076&lt;&gt;"",VLOOKUP(AF1076,NIVELES!$A$666:$B$673,2,0),"")</f>
        <v>ADMINISTRACIÓN_CENTRAL</v>
      </c>
      <c r="AH1076" s="78" t="s">
        <v>322</v>
      </c>
      <c r="AI1076" s="79" t="str">
        <f>IF(AH1076&lt;&gt;"",VLOOKUP(CONCATENATE(AG1076,AH1076),NIVELES!$B$676:$C$745,2,0),"")</f>
        <v>Administración De La Gestión Administrativa Financiera</v>
      </c>
      <c r="AJ1076" s="78" t="s">
        <v>517</v>
      </c>
      <c r="AK1076" s="79" t="str">
        <f>+IF(AJ1076&lt;&gt;"",VLOOKUP(AJ1076,NIVELES!$A$816:$B$892,2,0),"")</f>
        <v>NO APLICA</v>
      </c>
      <c r="AL1076" s="78" t="s">
        <v>554</v>
      </c>
      <c r="AM1076" s="78">
        <v>530301</v>
      </c>
      <c r="AN1076" s="79" t="str">
        <f>IF(AM1076&lt;&gt;"",+VLOOKUP(AM1076,NIVELES!$A$1652:$B$2466,2,0),"")</f>
        <v>Pasajes al Interior</v>
      </c>
      <c r="AO1076" s="87">
        <v>1000</v>
      </c>
      <c r="AP1076" s="88">
        <v>83.333333333333329</v>
      </c>
      <c r="AQ1076" s="88">
        <v>83.333333333333329</v>
      </c>
      <c r="AR1076" s="88">
        <v>83.333333333333329</v>
      </c>
      <c r="AS1076" s="88">
        <v>83.333333333333329</v>
      </c>
      <c r="AT1076" s="88">
        <v>83.333333333333329</v>
      </c>
      <c r="AU1076" s="88">
        <v>83.333333333333329</v>
      </c>
      <c r="AV1076" s="88">
        <v>83.333333333333329</v>
      </c>
      <c r="AW1076" s="88">
        <v>83.333333333333329</v>
      </c>
      <c r="AX1076" s="88">
        <v>83.333333333333329</v>
      </c>
      <c r="AY1076" s="88">
        <v>83.333333333333329</v>
      </c>
      <c r="AZ1076" s="88">
        <v>83.333333333333329</v>
      </c>
      <c r="BA1076" s="88">
        <v>83.333333333333329</v>
      </c>
      <c r="BB1076" s="89">
        <f t="shared" si="63"/>
        <v>1000.0000000000001</v>
      </c>
      <c r="BC1076" s="90" t="str">
        <f t="shared" si="62"/>
        <v>OK</v>
      </c>
      <c r="BD1076" s="91" t="str">
        <f t="shared" si="64"/>
        <v xml:space="preserve">                  </v>
      </c>
      <c r="BE1076" s="92">
        <f t="shared" si="65"/>
        <v>12</v>
      </c>
    </row>
    <row r="1077" spans="1:57" s="74" customFormat="1" ht="50.1" customHeight="1" x14ac:dyDescent="0.2">
      <c r="A1077" s="78" t="s">
        <v>55</v>
      </c>
      <c r="B1077" s="78" t="s">
        <v>58</v>
      </c>
      <c r="C1077" s="78" t="s">
        <v>746</v>
      </c>
      <c r="D1077" s="78" t="s">
        <v>575</v>
      </c>
      <c r="E1077" s="79" t="str">
        <f>+IF(C1077&lt;&gt;"",VLOOKUP(MID(C1077,18,5),NIVELES!$A$133:$B$213,2,0),"")</f>
        <v>TUNGURAHUA</v>
      </c>
      <c r="F1077" s="80" t="s">
        <v>229</v>
      </c>
      <c r="G1077" s="81" t="str">
        <f>+IF(F1077&lt;&gt;"",VLOOKUP(F1077,NIVELES!$A$246:$C$464,3,0),"")</f>
        <v xml:space="preserve"> </v>
      </c>
      <c r="H1077" s="82" t="s">
        <v>1023</v>
      </c>
      <c r="I1077" s="78" t="s">
        <v>2173</v>
      </c>
      <c r="J1077" s="78" t="s">
        <v>2165</v>
      </c>
      <c r="K1077" s="78" t="s">
        <v>2166</v>
      </c>
      <c r="L1077" s="78" t="s">
        <v>1791</v>
      </c>
      <c r="M1077" s="78" t="s">
        <v>1791</v>
      </c>
      <c r="N1077" s="78" t="s">
        <v>1791</v>
      </c>
      <c r="O1077" s="78" t="s">
        <v>2424</v>
      </c>
      <c r="P1077" s="82">
        <v>12</v>
      </c>
      <c r="Q1077" s="78" t="s">
        <v>2425</v>
      </c>
      <c r="R1077" s="82">
        <v>1</v>
      </c>
      <c r="S1077" s="82">
        <v>1</v>
      </c>
      <c r="T1077" s="82">
        <v>1</v>
      </c>
      <c r="U1077" s="82">
        <v>1</v>
      </c>
      <c r="V1077" s="82">
        <v>1</v>
      </c>
      <c r="W1077" s="82">
        <v>1</v>
      </c>
      <c r="X1077" s="82">
        <v>1</v>
      </c>
      <c r="Y1077" s="82">
        <v>1</v>
      </c>
      <c r="Z1077" s="82">
        <v>1</v>
      </c>
      <c r="AA1077" s="82">
        <v>1</v>
      </c>
      <c r="AB1077" s="82">
        <v>1</v>
      </c>
      <c r="AC1077" s="82">
        <v>1</v>
      </c>
      <c r="AD1077" s="85" t="str">
        <f>IF(A1077&lt;&gt;"",IF(D1077="DIRECCIÓN_DE_TRANSFERENCIAS","280 0031",VLOOKUP(C1077,NIVELES!$A$14:$B$105,2,0)),"")</f>
        <v>280 3000</v>
      </c>
      <c r="AE1077" s="86" t="s">
        <v>322</v>
      </c>
      <c r="AF1077" s="86" t="s">
        <v>369</v>
      </c>
      <c r="AG1077" s="79" t="str">
        <f>+IF(AF1077&lt;&gt;"",VLOOKUP(AF1077,NIVELES!$A$666:$B$673,2,0),"")</f>
        <v>ADMINISTRACIÓN_CENTRAL</v>
      </c>
      <c r="AH1077" s="78" t="s">
        <v>322</v>
      </c>
      <c r="AI1077" s="79" t="str">
        <f>IF(AH1077&lt;&gt;"",VLOOKUP(CONCATENATE(AG1077,AH1077),NIVELES!$B$676:$C$745,2,0),"")</f>
        <v>Administración De La Gestión Administrativa Financiera</v>
      </c>
      <c r="AJ1077" s="78" t="s">
        <v>517</v>
      </c>
      <c r="AK1077" s="79" t="str">
        <f>+IF(AJ1077&lt;&gt;"",VLOOKUP(AJ1077,NIVELES!$A$816:$B$892,2,0),"")</f>
        <v>NO APLICA</v>
      </c>
      <c r="AL1077" s="78" t="s">
        <v>554</v>
      </c>
      <c r="AM1077" s="78">
        <v>530303</v>
      </c>
      <c r="AN1077" s="79" t="str">
        <f>IF(AM1077&lt;&gt;"",+VLOOKUP(AM1077,NIVELES!$A$1652:$B$2466,2,0),"")</f>
        <v>Viáticos y Subsistencias en el Interior</v>
      </c>
      <c r="AO1077" s="87">
        <v>3791.68</v>
      </c>
      <c r="AP1077" s="88">
        <v>0</v>
      </c>
      <c r="AQ1077" s="88">
        <v>344.69818181818181</v>
      </c>
      <c r="AR1077" s="88">
        <v>344.69818181818181</v>
      </c>
      <c r="AS1077" s="88">
        <v>344.69818181818181</v>
      </c>
      <c r="AT1077" s="88">
        <v>344.69818181818181</v>
      </c>
      <c r="AU1077" s="88">
        <v>344.69818181818181</v>
      </c>
      <c r="AV1077" s="88">
        <v>344.69818181818181</v>
      </c>
      <c r="AW1077" s="88">
        <v>344.69818181818181</v>
      </c>
      <c r="AX1077" s="88">
        <v>344.69818181818181</v>
      </c>
      <c r="AY1077" s="88">
        <v>344.69818181818181</v>
      </c>
      <c r="AZ1077" s="88">
        <v>344.69818181818181</v>
      </c>
      <c r="BA1077" s="88">
        <v>344.69818181818181</v>
      </c>
      <c r="BB1077" s="89">
        <f t="shared" si="63"/>
        <v>3791.6799999999989</v>
      </c>
      <c r="BC1077" s="90" t="str">
        <f t="shared" si="62"/>
        <v>OK</v>
      </c>
      <c r="BD1077" s="91" t="str">
        <f t="shared" si="64"/>
        <v xml:space="preserve">                  </v>
      </c>
      <c r="BE1077" s="92">
        <f t="shared" si="65"/>
        <v>12</v>
      </c>
    </row>
    <row r="1078" spans="1:57" s="74" customFormat="1" ht="50.1" customHeight="1" x14ac:dyDescent="0.2">
      <c r="A1078" s="78" t="s">
        <v>55</v>
      </c>
      <c r="B1078" s="78" t="s">
        <v>58</v>
      </c>
      <c r="C1078" s="78" t="s">
        <v>746</v>
      </c>
      <c r="D1078" s="78" t="s">
        <v>575</v>
      </c>
      <c r="E1078" s="79" t="str">
        <f>+IF(C1078&lt;&gt;"",VLOOKUP(MID(C1078,18,5),NIVELES!$A$133:$B$213,2,0),"")</f>
        <v>TUNGURAHUA</v>
      </c>
      <c r="F1078" s="80" t="s">
        <v>229</v>
      </c>
      <c r="G1078" s="81" t="str">
        <f>+IF(F1078&lt;&gt;"",VLOOKUP(F1078,NIVELES!$A$246:$C$464,3,0),"")</f>
        <v xml:space="preserve"> </v>
      </c>
      <c r="H1078" s="82" t="s">
        <v>1023</v>
      </c>
      <c r="I1078" s="78" t="s">
        <v>2173</v>
      </c>
      <c r="J1078" s="78" t="s">
        <v>2165</v>
      </c>
      <c r="K1078" s="78" t="s">
        <v>2166</v>
      </c>
      <c r="L1078" s="78" t="s">
        <v>1791</v>
      </c>
      <c r="M1078" s="78" t="s">
        <v>1791</v>
      </c>
      <c r="N1078" s="78" t="s">
        <v>1791</v>
      </c>
      <c r="O1078" s="78" t="s">
        <v>2424</v>
      </c>
      <c r="P1078" s="82">
        <v>12</v>
      </c>
      <c r="Q1078" s="78" t="s">
        <v>2425</v>
      </c>
      <c r="R1078" s="82">
        <v>1</v>
      </c>
      <c r="S1078" s="82">
        <v>1</v>
      </c>
      <c r="T1078" s="82">
        <v>1</v>
      </c>
      <c r="U1078" s="82">
        <v>1</v>
      </c>
      <c r="V1078" s="82">
        <v>1</v>
      </c>
      <c r="W1078" s="82">
        <v>1</v>
      </c>
      <c r="X1078" s="82">
        <v>1</v>
      </c>
      <c r="Y1078" s="82">
        <v>1</v>
      </c>
      <c r="Z1078" s="82">
        <v>1</v>
      </c>
      <c r="AA1078" s="82">
        <v>1</v>
      </c>
      <c r="AB1078" s="82">
        <v>1</v>
      </c>
      <c r="AC1078" s="82">
        <v>1</v>
      </c>
      <c r="AD1078" s="85" t="str">
        <f>IF(A1078&lt;&gt;"",IF(D1078="DIRECCIÓN_DE_TRANSFERENCIAS","280 0031",VLOOKUP(C1078,NIVELES!$A$14:$B$105,2,0)),"")</f>
        <v>280 3000</v>
      </c>
      <c r="AE1078" s="86" t="s">
        <v>322</v>
      </c>
      <c r="AF1078" s="86" t="s">
        <v>369</v>
      </c>
      <c r="AG1078" s="79" t="str">
        <f>+IF(AF1078&lt;&gt;"",VLOOKUP(AF1078,NIVELES!$A$666:$B$673,2,0),"")</f>
        <v>ADMINISTRACIÓN_CENTRAL</v>
      </c>
      <c r="AH1078" s="78" t="s">
        <v>322</v>
      </c>
      <c r="AI1078" s="79" t="str">
        <f>IF(AH1078&lt;&gt;"",VLOOKUP(CONCATENATE(AG1078,AH1078),NIVELES!$B$676:$C$745,2,0),"")</f>
        <v>Administración De La Gestión Administrativa Financiera</v>
      </c>
      <c r="AJ1078" s="78" t="s">
        <v>517</v>
      </c>
      <c r="AK1078" s="79" t="str">
        <f>+IF(AJ1078&lt;&gt;"",VLOOKUP(AJ1078,NIVELES!$A$816:$B$892,2,0),"")</f>
        <v>NO APLICA</v>
      </c>
      <c r="AL1078" s="78" t="s">
        <v>554</v>
      </c>
      <c r="AM1078" s="78">
        <v>530802</v>
      </c>
      <c r="AN1078" s="79" t="str">
        <f>IF(AM1078&lt;&gt;"",+VLOOKUP(AM1078,NIVELES!$A$1652:$B$2466,2,0),"")</f>
        <v>Vestuario, Lencería, Prendas de Protección; y, Accesorios para Uniformes Militares y Policiales; y, Carpas</v>
      </c>
      <c r="AO1078" s="87">
        <v>6000</v>
      </c>
      <c r="AP1078" s="88">
        <v>0</v>
      </c>
      <c r="AQ1078" s="88">
        <v>0</v>
      </c>
      <c r="AR1078" s="88">
        <v>0</v>
      </c>
      <c r="AS1078" s="88">
        <v>0</v>
      </c>
      <c r="AT1078" s="88">
        <v>0</v>
      </c>
      <c r="AU1078" s="88">
        <v>6000</v>
      </c>
      <c r="AV1078" s="88">
        <v>0</v>
      </c>
      <c r="AW1078" s="88">
        <v>0</v>
      </c>
      <c r="AX1078" s="88">
        <v>0</v>
      </c>
      <c r="AY1078" s="88">
        <v>0</v>
      </c>
      <c r="AZ1078" s="88">
        <v>0</v>
      </c>
      <c r="BA1078" s="88">
        <v>0</v>
      </c>
      <c r="BB1078" s="89">
        <f t="shared" si="63"/>
        <v>6000</v>
      </c>
      <c r="BC1078" s="90" t="str">
        <f t="shared" si="62"/>
        <v>OK</v>
      </c>
      <c r="BD1078" s="91" t="str">
        <f t="shared" si="64"/>
        <v xml:space="preserve">                  </v>
      </c>
      <c r="BE1078" s="92">
        <f t="shared" si="65"/>
        <v>12</v>
      </c>
    </row>
    <row r="1079" spans="1:57" s="74" customFormat="1" ht="50.1" customHeight="1" x14ac:dyDescent="0.2">
      <c r="A1079" s="78" t="s">
        <v>55</v>
      </c>
      <c r="B1079" s="78" t="s">
        <v>58</v>
      </c>
      <c r="C1079" s="78" t="s">
        <v>746</v>
      </c>
      <c r="D1079" s="78" t="s">
        <v>575</v>
      </c>
      <c r="E1079" s="79" t="str">
        <f>+IF(C1079&lt;&gt;"",VLOOKUP(MID(C1079,18,5),NIVELES!$A$133:$B$213,2,0),"")</f>
        <v>TUNGURAHUA</v>
      </c>
      <c r="F1079" s="80" t="s">
        <v>229</v>
      </c>
      <c r="G1079" s="81" t="str">
        <f>+IF(F1079&lt;&gt;"",VLOOKUP(F1079,NIVELES!$A$246:$C$464,3,0),"")</f>
        <v xml:space="preserve"> </v>
      </c>
      <c r="H1079" s="82" t="s">
        <v>1023</v>
      </c>
      <c r="I1079" s="78" t="s">
        <v>2173</v>
      </c>
      <c r="J1079" s="78" t="s">
        <v>2165</v>
      </c>
      <c r="K1079" s="78" t="s">
        <v>2166</v>
      </c>
      <c r="L1079" s="78" t="s">
        <v>1791</v>
      </c>
      <c r="M1079" s="78" t="s">
        <v>1791</v>
      </c>
      <c r="N1079" s="78" t="s">
        <v>1791</v>
      </c>
      <c r="O1079" s="78" t="s">
        <v>2424</v>
      </c>
      <c r="P1079" s="82">
        <v>12</v>
      </c>
      <c r="Q1079" s="78" t="s">
        <v>2425</v>
      </c>
      <c r="R1079" s="82">
        <v>1</v>
      </c>
      <c r="S1079" s="82">
        <v>1</v>
      </c>
      <c r="T1079" s="82">
        <v>1</v>
      </c>
      <c r="U1079" s="82">
        <v>1</v>
      </c>
      <c r="V1079" s="82">
        <v>1</v>
      </c>
      <c r="W1079" s="82">
        <v>1</v>
      </c>
      <c r="X1079" s="82">
        <v>1</v>
      </c>
      <c r="Y1079" s="82">
        <v>1</v>
      </c>
      <c r="Z1079" s="82">
        <v>1</v>
      </c>
      <c r="AA1079" s="82">
        <v>1</v>
      </c>
      <c r="AB1079" s="82">
        <v>1</v>
      </c>
      <c r="AC1079" s="82">
        <v>1</v>
      </c>
      <c r="AD1079" s="85" t="str">
        <f>IF(A1079&lt;&gt;"",IF(D1079="DIRECCIÓN_DE_TRANSFERENCIAS","280 0031",VLOOKUP(C1079,NIVELES!$A$14:$B$105,2,0)),"")</f>
        <v>280 3000</v>
      </c>
      <c r="AE1079" s="86" t="s">
        <v>322</v>
      </c>
      <c r="AF1079" s="86" t="s">
        <v>369</v>
      </c>
      <c r="AG1079" s="79" t="str">
        <f>+IF(AF1079&lt;&gt;"",VLOOKUP(AF1079,NIVELES!$A$666:$B$673,2,0),"")</f>
        <v>ADMINISTRACIÓN_CENTRAL</v>
      </c>
      <c r="AH1079" s="78" t="s">
        <v>322</v>
      </c>
      <c r="AI1079" s="79" t="str">
        <f>IF(AH1079&lt;&gt;"",VLOOKUP(CONCATENATE(AG1079,AH1079),NIVELES!$B$676:$C$745,2,0),"")</f>
        <v>Administración De La Gestión Administrativa Financiera</v>
      </c>
      <c r="AJ1079" s="78" t="s">
        <v>517</v>
      </c>
      <c r="AK1079" s="79" t="str">
        <f>+IF(AJ1079&lt;&gt;"",VLOOKUP(AJ1079,NIVELES!$A$816:$B$892,2,0),"")</f>
        <v>NO APLICA</v>
      </c>
      <c r="AL1079" s="78" t="s">
        <v>554</v>
      </c>
      <c r="AM1079" s="78">
        <v>530405</v>
      </c>
      <c r="AN1079" s="79" t="str">
        <f>IF(AM1079&lt;&gt;"",+VLOOKUP(AM1079,NIVELES!$A$1652:$B$2466,2,0),"")</f>
        <v>Vehículos (Mantenimiento y Reparación)</v>
      </c>
      <c r="AO1079" s="87">
        <v>7000</v>
      </c>
      <c r="AP1079" s="88">
        <v>583.33333333333337</v>
      </c>
      <c r="AQ1079" s="88">
        <v>583.33333333333337</v>
      </c>
      <c r="AR1079" s="88">
        <v>583.33333333333337</v>
      </c>
      <c r="AS1079" s="88">
        <v>583.33333333333337</v>
      </c>
      <c r="AT1079" s="88">
        <v>583.33333333333337</v>
      </c>
      <c r="AU1079" s="88">
        <v>583.33333333333337</v>
      </c>
      <c r="AV1079" s="88">
        <v>583.33333333333337</v>
      </c>
      <c r="AW1079" s="88">
        <v>583.33333333333337</v>
      </c>
      <c r="AX1079" s="88">
        <v>583.33333333333337</v>
      </c>
      <c r="AY1079" s="88">
        <v>583.33333333333337</v>
      </c>
      <c r="AZ1079" s="88">
        <v>583.33333333333337</v>
      </c>
      <c r="BA1079" s="88">
        <v>583.33333333333337</v>
      </c>
      <c r="BB1079" s="89">
        <f t="shared" si="63"/>
        <v>6999.9999999999991</v>
      </c>
      <c r="BC1079" s="90" t="str">
        <f t="shared" si="62"/>
        <v>OK</v>
      </c>
      <c r="BD1079" s="91" t="str">
        <f t="shared" si="64"/>
        <v xml:space="preserve">                  </v>
      </c>
      <c r="BE1079" s="92">
        <f t="shared" si="65"/>
        <v>12</v>
      </c>
    </row>
    <row r="1080" spans="1:57" s="74" customFormat="1" ht="50.1" customHeight="1" x14ac:dyDescent="0.2">
      <c r="A1080" s="78" t="s">
        <v>55</v>
      </c>
      <c r="B1080" s="78" t="s">
        <v>58</v>
      </c>
      <c r="C1080" s="78" t="s">
        <v>746</v>
      </c>
      <c r="D1080" s="78" t="s">
        <v>575</v>
      </c>
      <c r="E1080" s="79" t="str">
        <f>+IF(C1080&lt;&gt;"",VLOOKUP(MID(C1080,18,5),NIVELES!$A$133:$B$213,2,0),"")</f>
        <v>TUNGURAHUA</v>
      </c>
      <c r="F1080" s="80" t="s">
        <v>229</v>
      </c>
      <c r="G1080" s="81" t="str">
        <f>+IF(F1080&lt;&gt;"",VLOOKUP(F1080,NIVELES!$A$246:$C$464,3,0),"")</f>
        <v xml:space="preserve"> </v>
      </c>
      <c r="H1080" s="82" t="s">
        <v>1023</v>
      </c>
      <c r="I1080" s="78" t="s">
        <v>2173</v>
      </c>
      <c r="J1080" s="78" t="s">
        <v>2165</v>
      </c>
      <c r="K1080" s="78" t="s">
        <v>2166</v>
      </c>
      <c r="L1080" s="78" t="s">
        <v>1791</v>
      </c>
      <c r="M1080" s="78" t="s">
        <v>1791</v>
      </c>
      <c r="N1080" s="78" t="s">
        <v>1791</v>
      </c>
      <c r="O1080" s="78" t="s">
        <v>2424</v>
      </c>
      <c r="P1080" s="82">
        <v>12</v>
      </c>
      <c r="Q1080" s="78" t="s">
        <v>2425</v>
      </c>
      <c r="R1080" s="82">
        <v>1</v>
      </c>
      <c r="S1080" s="82">
        <v>1</v>
      </c>
      <c r="T1080" s="82">
        <v>1</v>
      </c>
      <c r="U1080" s="82">
        <v>1</v>
      </c>
      <c r="V1080" s="82">
        <v>1</v>
      </c>
      <c r="W1080" s="82">
        <v>1</v>
      </c>
      <c r="X1080" s="82">
        <v>1</v>
      </c>
      <c r="Y1080" s="82">
        <v>1</v>
      </c>
      <c r="Z1080" s="82">
        <v>1</v>
      </c>
      <c r="AA1080" s="82">
        <v>1</v>
      </c>
      <c r="AB1080" s="82">
        <v>1</v>
      </c>
      <c r="AC1080" s="82">
        <v>1</v>
      </c>
      <c r="AD1080" s="85" t="str">
        <f>IF(A1080&lt;&gt;"",IF(D1080="DIRECCIÓN_DE_TRANSFERENCIAS","280 0031",VLOOKUP(C1080,NIVELES!$A$14:$B$105,2,0)),"")</f>
        <v>280 3000</v>
      </c>
      <c r="AE1080" s="86" t="s">
        <v>322</v>
      </c>
      <c r="AF1080" s="86" t="s">
        <v>369</v>
      </c>
      <c r="AG1080" s="79" t="str">
        <f>+IF(AF1080&lt;&gt;"",VLOOKUP(AF1080,NIVELES!$A$666:$B$673,2,0),"")</f>
        <v>ADMINISTRACIÓN_CENTRAL</v>
      </c>
      <c r="AH1080" s="78" t="s">
        <v>322</v>
      </c>
      <c r="AI1080" s="79" t="str">
        <f>IF(AH1080&lt;&gt;"",VLOOKUP(CONCATENATE(AG1080,AH1080),NIVELES!$B$676:$C$745,2,0),"")</f>
        <v>Administración De La Gestión Administrativa Financiera</v>
      </c>
      <c r="AJ1080" s="78" t="s">
        <v>517</v>
      </c>
      <c r="AK1080" s="79" t="str">
        <f>+IF(AJ1080&lt;&gt;"",VLOOKUP(AJ1080,NIVELES!$A$816:$B$892,2,0),"")</f>
        <v>NO APLICA</v>
      </c>
      <c r="AL1080" s="78" t="s">
        <v>554</v>
      </c>
      <c r="AM1080" s="78">
        <v>530803</v>
      </c>
      <c r="AN1080" s="79" t="str">
        <f>IF(AM1080&lt;&gt;"",+VLOOKUP(AM1080,NIVELES!$A$1652:$B$2466,2,0),"")</f>
        <v>Combustibles y Lubricantes</v>
      </c>
      <c r="AO1080" s="87">
        <v>6500</v>
      </c>
      <c r="AP1080" s="88">
        <v>541.66666666666663</v>
      </c>
      <c r="AQ1080" s="88">
        <v>541.66666666666663</v>
      </c>
      <c r="AR1080" s="88">
        <v>541.66666666666663</v>
      </c>
      <c r="AS1080" s="88">
        <v>541.66666666666663</v>
      </c>
      <c r="AT1080" s="88">
        <v>541.66666666666663</v>
      </c>
      <c r="AU1080" s="88">
        <v>541.66666666666663</v>
      </c>
      <c r="AV1080" s="88">
        <v>541.66666666666663</v>
      </c>
      <c r="AW1080" s="88">
        <v>541.66666666666663</v>
      </c>
      <c r="AX1080" s="88">
        <v>541.66666666666663</v>
      </c>
      <c r="AY1080" s="88">
        <v>541.66666666666663</v>
      </c>
      <c r="AZ1080" s="88">
        <v>541.66666666666663</v>
      </c>
      <c r="BA1080" s="88">
        <v>541.66666666666663</v>
      </c>
      <c r="BB1080" s="89">
        <f t="shared" si="63"/>
        <v>6500.0000000000009</v>
      </c>
      <c r="BC1080" s="90" t="str">
        <f t="shared" si="62"/>
        <v>OK</v>
      </c>
      <c r="BD1080" s="91" t="str">
        <f t="shared" si="64"/>
        <v xml:space="preserve">                  </v>
      </c>
      <c r="BE1080" s="92">
        <f t="shared" si="65"/>
        <v>12</v>
      </c>
    </row>
    <row r="1081" spans="1:57" s="74" customFormat="1" ht="50.1" customHeight="1" x14ac:dyDescent="0.2">
      <c r="A1081" s="78" t="s">
        <v>55</v>
      </c>
      <c r="B1081" s="78" t="s">
        <v>58</v>
      </c>
      <c r="C1081" s="78" t="s">
        <v>746</v>
      </c>
      <c r="D1081" s="78" t="s">
        <v>575</v>
      </c>
      <c r="E1081" s="79" t="str">
        <f>+IF(C1081&lt;&gt;"",VLOOKUP(MID(C1081,18,5),NIVELES!$A$133:$B$213,2,0),"")</f>
        <v>TUNGURAHUA</v>
      </c>
      <c r="F1081" s="80" t="s">
        <v>229</v>
      </c>
      <c r="G1081" s="81" t="str">
        <f>+IF(F1081&lt;&gt;"",VLOOKUP(F1081,NIVELES!$A$246:$C$464,3,0),"")</f>
        <v xml:space="preserve"> </v>
      </c>
      <c r="H1081" s="82" t="s">
        <v>1023</v>
      </c>
      <c r="I1081" s="78" t="s">
        <v>2173</v>
      </c>
      <c r="J1081" s="78" t="s">
        <v>2165</v>
      </c>
      <c r="K1081" s="78" t="s">
        <v>2166</v>
      </c>
      <c r="L1081" s="78" t="s">
        <v>1791</v>
      </c>
      <c r="M1081" s="78" t="s">
        <v>1791</v>
      </c>
      <c r="N1081" s="78" t="s">
        <v>1791</v>
      </c>
      <c r="O1081" s="78" t="s">
        <v>2424</v>
      </c>
      <c r="P1081" s="82">
        <v>12</v>
      </c>
      <c r="Q1081" s="78" t="s">
        <v>2425</v>
      </c>
      <c r="R1081" s="82">
        <v>1</v>
      </c>
      <c r="S1081" s="82">
        <v>1</v>
      </c>
      <c r="T1081" s="82">
        <v>1</v>
      </c>
      <c r="U1081" s="82">
        <v>1</v>
      </c>
      <c r="V1081" s="82">
        <v>1</v>
      </c>
      <c r="W1081" s="82">
        <v>1</v>
      </c>
      <c r="X1081" s="82">
        <v>1</v>
      </c>
      <c r="Y1081" s="82">
        <v>1</v>
      </c>
      <c r="Z1081" s="82">
        <v>1</v>
      </c>
      <c r="AA1081" s="82">
        <v>1</v>
      </c>
      <c r="AB1081" s="82">
        <v>1</v>
      </c>
      <c r="AC1081" s="82">
        <v>1</v>
      </c>
      <c r="AD1081" s="85" t="str">
        <f>IF(A1081&lt;&gt;"",IF(D1081="DIRECCIÓN_DE_TRANSFERENCIAS","280 0031",VLOOKUP(C1081,NIVELES!$A$14:$B$105,2,0)),"")</f>
        <v>280 3000</v>
      </c>
      <c r="AE1081" s="86" t="s">
        <v>322</v>
      </c>
      <c r="AF1081" s="86" t="s">
        <v>369</v>
      </c>
      <c r="AG1081" s="79" t="str">
        <f>+IF(AF1081&lt;&gt;"",VLOOKUP(AF1081,NIVELES!$A$666:$B$673,2,0),"")</f>
        <v>ADMINISTRACIÓN_CENTRAL</v>
      </c>
      <c r="AH1081" s="78" t="s">
        <v>322</v>
      </c>
      <c r="AI1081" s="79" t="str">
        <f>IF(AH1081&lt;&gt;"",VLOOKUP(CONCATENATE(AG1081,AH1081),NIVELES!$B$676:$C$745,2,0),"")</f>
        <v>Administración De La Gestión Administrativa Financiera</v>
      </c>
      <c r="AJ1081" s="78" t="s">
        <v>517</v>
      </c>
      <c r="AK1081" s="79" t="str">
        <f>+IF(AJ1081&lt;&gt;"",VLOOKUP(AJ1081,NIVELES!$A$816:$B$892,2,0),"")</f>
        <v>NO APLICA</v>
      </c>
      <c r="AL1081" s="78" t="s">
        <v>554</v>
      </c>
      <c r="AM1081" s="78">
        <v>530704</v>
      </c>
      <c r="AN1081" s="79" t="str">
        <f>IF(AM1081&lt;&gt;"",+VLOOKUP(AM1081,NIVELES!$A$1652:$B$2466,2,0),"")</f>
        <v>Mantenimiento y Reparación de Equipos y Sistemas Informáticos</v>
      </c>
      <c r="AO1081" s="87">
        <v>3000</v>
      </c>
      <c r="AP1081" s="88">
        <v>250</v>
      </c>
      <c r="AQ1081" s="88">
        <v>250</v>
      </c>
      <c r="AR1081" s="88">
        <v>250</v>
      </c>
      <c r="AS1081" s="88">
        <v>250</v>
      </c>
      <c r="AT1081" s="88">
        <v>250</v>
      </c>
      <c r="AU1081" s="88">
        <v>250</v>
      </c>
      <c r="AV1081" s="88">
        <v>250</v>
      </c>
      <c r="AW1081" s="88">
        <v>250</v>
      </c>
      <c r="AX1081" s="88">
        <v>250</v>
      </c>
      <c r="AY1081" s="88">
        <v>250</v>
      </c>
      <c r="AZ1081" s="88">
        <v>250</v>
      </c>
      <c r="BA1081" s="88">
        <v>250</v>
      </c>
      <c r="BB1081" s="89">
        <f t="shared" si="63"/>
        <v>3000</v>
      </c>
      <c r="BC1081" s="90" t="str">
        <f t="shared" si="62"/>
        <v>OK</v>
      </c>
      <c r="BD1081" s="91" t="str">
        <f t="shared" si="64"/>
        <v xml:space="preserve">                  </v>
      </c>
      <c r="BE1081" s="92">
        <f t="shared" si="65"/>
        <v>12</v>
      </c>
    </row>
    <row r="1082" spans="1:57" s="74" customFormat="1" ht="50.1" customHeight="1" x14ac:dyDescent="0.2">
      <c r="A1082" s="78" t="s">
        <v>55</v>
      </c>
      <c r="B1082" s="78" t="s">
        <v>58</v>
      </c>
      <c r="C1082" s="78" t="s">
        <v>746</v>
      </c>
      <c r="D1082" s="78" t="s">
        <v>575</v>
      </c>
      <c r="E1082" s="79" t="str">
        <f>+IF(C1082&lt;&gt;"",VLOOKUP(MID(C1082,18,5),NIVELES!$A$133:$B$213,2,0),"")</f>
        <v>TUNGURAHUA</v>
      </c>
      <c r="F1082" s="80" t="s">
        <v>229</v>
      </c>
      <c r="G1082" s="81" t="str">
        <f>+IF(F1082&lt;&gt;"",VLOOKUP(F1082,NIVELES!$A$246:$C$464,3,0),"")</f>
        <v xml:space="preserve"> </v>
      </c>
      <c r="H1082" s="82" t="s">
        <v>1023</v>
      </c>
      <c r="I1082" s="78" t="s">
        <v>2173</v>
      </c>
      <c r="J1082" s="78" t="s">
        <v>2165</v>
      </c>
      <c r="K1082" s="78" t="s">
        <v>2166</v>
      </c>
      <c r="L1082" s="78" t="s">
        <v>1791</v>
      </c>
      <c r="M1082" s="78" t="s">
        <v>1791</v>
      </c>
      <c r="N1082" s="78" t="s">
        <v>1791</v>
      </c>
      <c r="O1082" s="78" t="s">
        <v>2426</v>
      </c>
      <c r="P1082" s="82">
        <v>2</v>
      </c>
      <c r="Q1082" s="78" t="s">
        <v>2427</v>
      </c>
      <c r="R1082" s="82">
        <v>0</v>
      </c>
      <c r="S1082" s="82">
        <v>0</v>
      </c>
      <c r="T1082" s="82">
        <v>0</v>
      </c>
      <c r="U1082" s="82">
        <v>2</v>
      </c>
      <c r="V1082" s="82">
        <v>0</v>
      </c>
      <c r="W1082" s="82">
        <v>0</v>
      </c>
      <c r="X1082" s="82">
        <v>0</v>
      </c>
      <c r="Y1082" s="82">
        <v>0</v>
      </c>
      <c r="Z1082" s="82">
        <v>0</v>
      </c>
      <c r="AA1082" s="82">
        <v>0</v>
      </c>
      <c r="AB1082" s="82">
        <v>0</v>
      </c>
      <c r="AC1082" s="82">
        <v>0</v>
      </c>
      <c r="AD1082" s="85" t="str">
        <f>IF(A1082&lt;&gt;"",IF(D1082="DIRECCIÓN_DE_TRANSFERENCIAS","280 0031",VLOOKUP(C1082,NIVELES!$A$14:$B$105,2,0)),"")</f>
        <v>280 3000</v>
      </c>
      <c r="AE1082" s="86" t="s">
        <v>322</v>
      </c>
      <c r="AF1082" s="86" t="s">
        <v>369</v>
      </c>
      <c r="AG1082" s="79" t="str">
        <f>+IF(AF1082&lt;&gt;"",VLOOKUP(AF1082,NIVELES!$A$666:$B$673,2,0),"")</f>
        <v>ADMINISTRACIÓN_CENTRAL</v>
      </c>
      <c r="AH1082" s="78" t="s">
        <v>322</v>
      </c>
      <c r="AI1082" s="79" t="str">
        <f>IF(AH1082&lt;&gt;"",VLOOKUP(CONCATENATE(AG1082,AH1082),NIVELES!$B$676:$C$745,2,0),"")</f>
        <v>Administración De La Gestión Administrativa Financiera</v>
      </c>
      <c r="AJ1082" s="78" t="s">
        <v>517</v>
      </c>
      <c r="AK1082" s="79" t="str">
        <f>+IF(AJ1082&lt;&gt;"",VLOOKUP(AJ1082,NIVELES!$A$816:$B$892,2,0),"")</f>
        <v>NO APLICA</v>
      </c>
      <c r="AL1082" s="78" t="s">
        <v>555</v>
      </c>
      <c r="AM1082" s="78">
        <v>570102</v>
      </c>
      <c r="AN1082" s="79" t="str">
        <f>IF(AM1082&lt;&gt;"",+VLOOKUP(AM1082,NIVELES!$A$1652:$B$2466,2,0),"")</f>
        <v>Tasas Generales, Impuestos, Contribuciones, Permisos, Licencias y Patentes.</v>
      </c>
      <c r="AO1082" s="87">
        <v>1508</v>
      </c>
      <c r="AP1082" s="88">
        <v>0</v>
      </c>
      <c r="AQ1082" s="88">
        <v>0</v>
      </c>
      <c r="AR1082" s="88">
        <v>1508</v>
      </c>
      <c r="AS1082" s="88">
        <v>0</v>
      </c>
      <c r="AT1082" s="88">
        <v>0</v>
      </c>
      <c r="AU1082" s="88">
        <v>0</v>
      </c>
      <c r="AV1082" s="88">
        <v>0</v>
      </c>
      <c r="AW1082" s="88">
        <v>0</v>
      </c>
      <c r="AX1082" s="88">
        <v>0</v>
      </c>
      <c r="AY1082" s="88">
        <v>0</v>
      </c>
      <c r="AZ1082" s="88">
        <v>0</v>
      </c>
      <c r="BA1082" s="88">
        <v>0</v>
      </c>
      <c r="BB1082" s="89">
        <f t="shared" si="63"/>
        <v>1508</v>
      </c>
      <c r="BC1082" s="90" t="str">
        <f t="shared" si="62"/>
        <v>OK</v>
      </c>
      <c r="BD1082" s="91" t="str">
        <f t="shared" si="64"/>
        <v xml:space="preserve">                  </v>
      </c>
      <c r="BE1082" s="92">
        <f t="shared" si="65"/>
        <v>2</v>
      </c>
    </row>
    <row r="1083" spans="1:57" s="74" customFormat="1" ht="50.1" customHeight="1" x14ac:dyDescent="0.2">
      <c r="A1083" s="78" t="s">
        <v>55</v>
      </c>
      <c r="B1083" s="78" t="s">
        <v>58</v>
      </c>
      <c r="C1083" s="78" t="s">
        <v>746</v>
      </c>
      <c r="D1083" s="78" t="s">
        <v>575</v>
      </c>
      <c r="E1083" s="79" t="str">
        <f>+IF(C1083&lt;&gt;"",VLOOKUP(MID(C1083,18,5),NIVELES!$A$133:$B$213,2,0),"")</f>
        <v>TUNGURAHUA</v>
      </c>
      <c r="F1083" s="80" t="s">
        <v>229</v>
      </c>
      <c r="G1083" s="81" t="str">
        <f>+IF(F1083&lt;&gt;"",VLOOKUP(F1083,NIVELES!$A$246:$C$464,3,0),"")</f>
        <v xml:space="preserve"> </v>
      </c>
      <c r="H1083" s="82" t="s">
        <v>1023</v>
      </c>
      <c r="I1083" s="78" t="s">
        <v>2173</v>
      </c>
      <c r="J1083" s="78" t="s">
        <v>2165</v>
      </c>
      <c r="K1083" s="78" t="s">
        <v>2166</v>
      </c>
      <c r="L1083" s="78" t="s">
        <v>1791</v>
      </c>
      <c r="M1083" s="78" t="s">
        <v>1791</v>
      </c>
      <c r="N1083" s="78" t="s">
        <v>1791</v>
      </c>
      <c r="O1083" s="78" t="s">
        <v>2426</v>
      </c>
      <c r="P1083" s="82">
        <v>2</v>
      </c>
      <c r="Q1083" s="78" t="s">
        <v>2427</v>
      </c>
      <c r="R1083" s="82">
        <v>0</v>
      </c>
      <c r="S1083" s="82">
        <v>0</v>
      </c>
      <c r="T1083" s="82">
        <v>0</v>
      </c>
      <c r="U1083" s="82">
        <v>2</v>
      </c>
      <c r="V1083" s="82">
        <v>0</v>
      </c>
      <c r="W1083" s="82">
        <v>0</v>
      </c>
      <c r="X1083" s="82">
        <v>0</v>
      </c>
      <c r="Y1083" s="82">
        <v>0</v>
      </c>
      <c r="Z1083" s="82">
        <v>0</v>
      </c>
      <c r="AA1083" s="82">
        <v>0</v>
      </c>
      <c r="AB1083" s="82">
        <v>0</v>
      </c>
      <c r="AC1083" s="82">
        <v>0</v>
      </c>
      <c r="AD1083" s="85" t="str">
        <f>IF(A1083&lt;&gt;"",IF(D1083="DIRECCIÓN_DE_TRANSFERENCIAS","280 0031",VLOOKUP(C1083,NIVELES!$A$14:$B$105,2,0)),"")</f>
        <v>280 3000</v>
      </c>
      <c r="AE1083" s="86" t="s">
        <v>322</v>
      </c>
      <c r="AF1083" s="86" t="s">
        <v>369</v>
      </c>
      <c r="AG1083" s="79" t="str">
        <f>+IF(AF1083&lt;&gt;"",VLOOKUP(AF1083,NIVELES!$A$666:$B$673,2,0),"")</f>
        <v>ADMINISTRACIÓN_CENTRAL</v>
      </c>
      <c r="AH1083" s="78" t="s">
        <v>322</v>
      </c>
      <c r="AI1083" s="79" t="str">
        <f>IF(AH1083&lt;&gt;"",VLOOKUP(CONCATENATE(AG1083,AH1083),NIVELES!$B$676:$C$745,2,0),"")</f>
        <v>Administración De La Gestión Administrativa Financiera</v>
      </c>
      <c r="AJ1083" s="78" t="s">
        <v>517</v>
      </c>
      <c r="AK1083" s="79" t="str">
        <f>+IF(AJ1083&lt;&gt;"",VLOOKUP(AJ1083,NIVELES!$A$816:$B$892,2,0),"")</f>
        <v>NO APLICA</v>
      </c>
      <c r="AL1083" s="78" t="s">
        <v>555</v>
      </c>
      <c r="AM1083" s="78">
        <v>570206</v>
      </c>
      <c r="AN1083" s="79" t="str">
        <f>IF(AM1083&lt;&gt;"",+VLOOKUP(AM1083,NIVELES!$A$1652:$B$2466,2,0),"")</f>
        <v>Costas Judiciales, Trámites Notariales, Legalización de Documentos y Arreglos Extrajudiciales</v>
      </c>
      <c r="AO1083" s="87">
        <v>500</v>
      </c>
      <c r="AP1083" s="88">
        <v>0</v>
      </c>
      <c r="AQ1083" s="88">
        <v>0</v>
      </c>
      <c r="AR1083" s="88">
        <v>500</v>
      </c>
      <c r="AS1083" s="88">
        <v>0</v>
      </c>
      <c r="AT1083" s="88">
        <v>0</v>
      </c>
      <c r="AU1083" s="88">
        <v>0</v>
      </c>
      <c r="AV1083" s="88">
        <v>0</v>
      </c>
      <c r="AW1083" s="88">
        <v>0</v>
      </c>
      <c r="AX1083" s="88">
        <v>0</v>
      </c>
      <c r="AY1083" s="88">
        <v>0</v>
      </c>
      <c r="AZ1083" s="88">
        <v>0</v>
      </c>
      <c r="BA1083" s="88">
        <v>0</v>
      </c>
      <c r="BB1083" s="89">
        <f t="shared" si="63"/>
        <v>500</v>
      </c>
      <c r="BC1083" s="90" t="str">
        <f t="shared" si="62"/>
        <v>OK</v>
      </c>
      <c r="BD1083" s="91" t="str">
        <f t="shared" si="64"/>
        <v xml:space="preserve">                  </v>
      </c>
      <c r="BE1083" s="92">
        <f t="shared" si="65"/>
        <v>2</v>
      </c>
    </row>
    <row r="1084" spans="1:57" s="74" customFormat="1" ht="50.1" customHeight="1" x14ac:dyDescent="0.2">
      <c r="A1084" s="78" t="s">
        <v>55</v>
      </c>
      <c r="B1084" s="78" t="s">
        <v>58</v>
      </c>
      <c r="C1084" s="78" t="s">
        <v>746</v>
      </c>
      <c r="D1084" s="78" t="s">
        <v>607</v>
      </c>
      <c r="E1084" s="79" t="str">
        <f>+IF(C1084&lt;&gt;"",VLOOKUP(MID(C1084,18,5),NIVELES!$A$133:$B$213,2,0),"")</f>
        <v>TUNGURAHUA</v>
      </c>
      <c r="F1084" s="80" t="s">
        <v>229</v>
      </c>
      <c r="G1084" s="81" t="str">
        <f>+IF(F1084&lt;&gt;"",VLOOKUP(F1084,NIVELES!$A$246:$C$464,3,0),"")</f>
        <v xml:space="preserve"> </v>
      </c>
      <c r="H1084" s="82" t="s">
        <v>1024</v>
      </c>
      <c r="I1084" s="78" t="s">
        <v>2183</v>
      </c>
      <c r="J1084" s="78" t="s">
        <v>2184</v>
      </c>
      <c r="K1084" s="78" t="s">
        <v>2185</v>
      </c>
      <c r="L1084" s="78" t="s">
        <v>2428</v>
      </c>
      <c r="M1084" s="78">
        <v>15</v>
      </c>
      <c r="N1084" s="78" t="s">
        <v>2429</v>
      </c>
      <c r="O1084" s="78" t="s">
        <v>2430</v>
      </c>
      <c r="P1084" s="82">
        <v>12</v>
      </c>
      <c r="Q1084" s="78" t="s">
        <v>2431</v>
      </c>
      <c r="R1084" s="82">
        <v>1</v>
      </c>
      <c r="S1084" s="82">
        <v>1</v>
      </c>
      <c r="T1084" s="82">
        <v>1</v>
      </c>
      <c r="U1084" s="82">
        <v>1</v>
      </c>
      <c r="V1084" s="82">
        <v>1</v>
      </c>
      <c r="W1084" s="82">
        <v>1</v>
      </c>
      <c r="X1084" s="82">
        <v>1</v>
      </c>
      <c r="Y1084" s="82">
        <v>1</v>
      </c>
      <c r="Z1084" s="82">
        <v>1</v>
      </c>
      <c r="AA1084" s="82">
        <v>1</v>
      </c>
      <c r="AB1084" s="82">
        <v>1</v>
      </c>
      <c r="AC1084" s="82">
        <v>1</v>
      </c>
      <c r="AD1084" s="85" t="str">
        <f>IF(A1084&lt;&gt;"",IF(D1084="DIRECCIÓN_DE_TRANSFERENCIAS","280 0031",VLOOKUP(C1084,NIVELES!$A$14:$B$105,2,0)),"")</f>
        <v>280 3000</v>
      </c>
      <c r="AE1084" s="86" t="s">
        <v>322</v>
      </c>
      <c r="AF1084" s="86" t="s">
        <v>542</v>
      </c>
      <c r="AG1084" s="79" t="str">
        <f>+IF(AF1084&lt;&gt;"",VLOOKUP(AF1084,NIVELES!$A$666:$B$673,2,0),"")</f>
        <v>SISTEMA_DE_PROTECCIÓN_ESPECIAL_EN_EL_CICLO_DE_VIDA</v>
      </c>
      <c r="AH1084" s="78" t="s">
        <v>321</v>
      </c>
      <c r="AI1084" s="79" t="str">
        <f>IF(AH1084&lt;&gt;"",VLOOKUP(CONCATENATE(AG1084,AH1084),NIVELES!$B$676:$C$745,2,0),"")</f>
        <v>Adopciones</v>
      </c>
      <c r="AJ1084" s="78" t="s">
        <v>517</v>
      </c>
      <c r="AK1084" s="79" t="str">
        <f>+IF(AJ1084&lt;&gt;"",VLOOKUP(AJ1084,NIVELES!$A$816:$B$892,2,0),"")</f>
        <v>NO APLICA</v>
      </c>
      <c r="AL1084" s="78" t="s">
        <v>553</v>
      </c>
      <c r="AM1084" s="78">
        <v>510203</v>
      </c>
      <c r="AN1084" s="79" t="str">
        <f>IF(AM1084&lt;&gt;"",+VLOOKUP(AM1084,NIVELES!$A$1652:$B$2466,2,0),"")</f>
        <v>Decimotercer Sueldo</v>
      </c>
      <c r="AO1084" s="87">
        <v>4869.33</v>
      </c>
      <c r="AP1084" s="88">
        <v>405</v>
      </c>
      <c r="AQ1084" s="88">
        <v>405</v>
      </c>
      <c r="AR1084" s="88">
        <v>405</v>
      </c>
      <c r="AS1084" s="88">
        <v>405</v>
      </c>
      <c r="AT1084" s="88">
        <v>405</v>
      </c>
      <c r="AU1084" s="88">
        <v>405</v>
      </c>
      <c r="AV1084" s="88">
        <v>405</v>
      </c>
      <c r="AW1084" s="88">
        <v>405</v>
      </c>
      <c r="AX1084" s="88">
        <v>405</v>
      </c>
      <c r="AY1084" s="88">
        <v>405</v>
      </c>
      <c r="AZ1084" s="88">
        <v>405</v>
      </c>
      <c r="BA1084" s="88">
        <v>414.33</v>
      </c>
      <c r="BB1084" s="89">
        <f t="shared" si="63"/>
        <v>4869.33</v>
      </c>
      <c r="BC1084" s="90" t="str">
        <f t="shared" si="62"/>
        <v>OK</v>
      </c>
      <c r="BD1084" s="91" t="str">
        <f t="shared" si="64"/>
        <v xml:space="preserve">                  </v>
      </c>
      <c r="BE1084" s="92">
        <f t="shared" si="65"/>
        <v>12</v>
      </c>
    </row>
    <row r="1085" spans="1:57" s="74" customFormat="1" ht="50.1" customHeight="1" x14ac:dyDescent="0.2">
      <c r="A1085" s="78" t="s">
        <v>55</v>
      </c>
      <c r="B1085" s="78" t="s">
        <v>58</v>
      </c>
      <c r="C1085" s="78" t="s">
        <v>746</v>
      </c>
      <c r="D1085" s="78" t="s">
        <v>607</v>
      </c>
      <c r="E1085" s="79" t="str">
        <f>+IF(C1085&lt;&gt;"",VLOOKUP(MID(C1085,18,5),NIVELES!$A$133:$B$213,2,0),"")</f>
        <v>TUNGURAHUA</v>
      </c>
      <c r="F1085" s="80" t="s">
        <v>229</v>
      </c>
      <c r="G1085" s="81" t="str">
        <f>+IF(F1085&lt;&gt;"",VLOOKUP(F1085,NIVELES!$A$246:$C$464,3,0),"")</f>
        <v xml:space="preserve"> </v>
      </c>
      <c r="H1085" s="82" t="s">
        <v>1024</v>
      </c>
      <c r="I1085" s="78" t="s">
        <v>2183</v>
      </c>
      <c r="J1085" s="78" t="s">
        <v>2184</v>
      </c>
      <c r="K1085" s="78" t="s">
        <v>2185</v>
      </c>
      <c r="L1085" s="78" t="s">
        <v>2428</v>
      </c>
      <c r="M1085" s="78">
        <v>15</v>
      </c>
      <c r="N1085" s="78" t="s">
        <v>2429</v>
      </c>
      <c r="O1085" s="78" t="s">
        <v>2432</v>
      </c>
      <c r="P1085" s="82">
        <v>12</v>
      </c>
      <c r="Q1085" s="78" t="s">
        <v>2433</v>
      </c>
      <c r="R1085" s="82">
        <v>1</v>
      </c>
      <c r="S1085" s="82">
        <v>1</v>
      </c>
      <c r="T1085" s="82">
        <v>1</v>
      </c>
      <c r="U1085" s="82">
        <v>1</v>
      </c>
      <c r="V1085" s="82">
        <v>1</v>
      </c>
      <c r="W1085" s="82">
        <v>1</v>
      </c>
      <c r="X1085" s="82">
        <v>1</v>
      </c>
      <c r="Y1085" s="82">
        <v>1</v>
      </c>
      <c r="Z1085" s="82">
        <v>1</v>
      </c>
      <c r="AA1085" s="82">
        <v>1</v>
      </c>
      <c r="AB1085" s="82">
        <v>1</v>
      </c>
      <c r="AC1085" s="82">
        <v>1</v>
      </c>
      <c r="AD1085" s="85" t="str">
        <f>IF(A1085&lt;&gt;"",IF(D1085="DIRECCIÓN_DE_TRANSFERENCIAS","280 0031",VLOOKUP(C1085,NIVELES!$A$14:$B$105,2,0)),"")</f>
        <v>280 3000</v>
      </c>
      <c r="AE1085" s="86" t="s">
        <v>322</v>
      </c>
      <c r="AF1085" s="86" t="s">
        <v>542</v>
      </c>
      <c r="AG1085" s="79" t="str">
        <f>+IF(AF1085&lt;&gt;"",VLOOKUP(AF1085,NIVELES!$A$666:$B$673,2,0),"")</f>
        <v>SISTEMA_DE_PROTECCIÓN_ESPECIAL_EN_EL_CICLO_DE_VIDA</v>
      </c>
      <c r="AH1085" s="78" t="s">
        <v>321</v>
      </c>
      <c r="AI1085" s="79" t="str">
        <f>IF(AH1085&lt;&gt;"",VLOOKUP(CONCATENATE(AG1085,AH1085),NIVELES!$B$676:$C$745,2,0),"")</f>
        <v>Adopciones</v>
      </c>
      <c r="AJ1085" s="78" t="s">
        <v>517</v>
      </c>
      <c r="AK1085" s="79" t="str">
        <f>+IF(AJ1085&lt;&gt;"",VLOOKUP(AJ1085,NIVELES!$A$816:$B$892,2,0),"")</f>
        <v>NO APLICA</v>
      </c>
      <c r="AL1085" s="78" t="s">
        <v>553</v>
      </c>
      <c r="AM1085" s="78">
        <v>510204</v>
      </c>
      <c r="AN1085" s="79" t="str">
        <f>IF(AM1085&lt;&gt;"",+VLOOKUP(AM1085,NIVELES!$A$1652:$B$2466,2,0),"")</f>
        <v>Decimocuarto Sueldo</v>
      </c>
      <c r="AO1085" s="87">
        <v>1444.67</v>
      </c>
      <c r="AP1085" s="88">
        <v>120</v>
      </c>
      <c r="AQ1085" s="88">
        <v>120</v>
      </c>
      <c r="AR1085" s="88">
        <v>120</v>
      </c>
      <c r="AS1085" s="88">
        <v>120</v>
      </c>
      <c r="AT1085" s="88">
        <v>120</v>
      </c>
      <c r="AU1085" s="88">
        <v>120</v>
      </c>
      <c r="AV1085" s="88">
        <v>120</v>
      </c>
      <c r="AW1085" s="88">
        <v>120</v>
      </c>
      <c r="AX1085" s="88">
        <v>120</v>
      </c>
      <c r="AY1085" s="88">
        <v>120</v>
      </c>
      <c r="AZ1085" s="88">
        <v>120</v>
      </c>
      <c r="BA1085" s="88">
        <v>124.67</v>
      </c>
      <c r="BB1085" s="89">
        <f t="shared" si="63"/>
        <v>1444.67</v>
      </c>
      <c r="BC1085" s="90" t="str">
        <f t="shared" si="62"/>
        <v>OK</v>
      </c>
      <c r="BD1085" s="91" t="str">
        <f t="shared" si="64"/>
        <v xml:space="preserve">                  </v>
      </c>
      <c r="BE1085" s="92">
        <f t="shared" si="65"/>
        <v>12</v>
      </c>
    </row>
    <row r="1086" spans="1:57" s="74" customFormat="1" ht="50.1" customHeight="1" x14ac:dyDescent="0.2">
      <c r="A1086" s="78" t="s">
        <v>55</v>
      </c>
      <c r="B1086" s="78" t="s">
        <v>58</v>
      </c>
      <c r="C1086" s="78" t="s">
        <v>746</v>
      </c>
      <c r="D1086" s="78" t="s">
        <v>607</v>
      </c>
      <c r="E1086" s="79" t="str">
        <f>+IF(C1086&lt;&gt;"",VLOOKUP(MID(C1086,18,5),NIVELES!$A$133:$B$213,2,0),"")</f>
        <v>TUNGURAHUA</v>
      </c>
      <c r="F1086" s="80" t="s">
        <v>229</v>
      </c>
      <c r="G1086" s="81" t="str">
        <f>+IF(F1086&lt;&gt;"",VLOOKUP(F1086,NIVELES!$A$246:$C$464,3,0),"")</f>
        <v xml:space="preserve"> </v>
      </c>
      <c r="H1086" s="82" t="s">
        <v>1024</v>
      </c>
      <c r="I1086" s="78" t="s">
        <v>2183</v>
      </c>
      <c r="J1086" s="78" t="s">
        <v>2184</v>
      </c>
      <c r="K1086" s="78" t="s">
        <v>2185</v>
      </c>
      <c r="L1086" s="78" t="s">
        <v>2428</v>
      </c>
      <c r="M1086" s="78">
        <v>15</v>
      </c>
      <c r="N1086" s="78" t="s">
        <v>2429</v>
      </c>
      <c r="O1086" s="78" t="s">
        <v>2434</v>
      </c>
      <c r="P1086" s="82">
        <v>12</v>
      </c>
      <c r="Q1086" s="78" t="s">
        <v>2435</v>
      </c>
      <c r="R1086" s="82">
        <v>1</v>
      </c>
      <c r="S1086" s="82">
        <v>1</v>
      </c>
      <c r="T1086" s="82">
        <v>1</v>
      </c>
      <c r="U1086" s="82">
        <v>1</v>
      </c>
      <c r="V1086" s="82">
        <v>1</v>
      </c>
      <c r="W1086" s="82">
        <v>1</v>
      </c>
      <c r="X1086" s="82">
        <v>1</v>
      </c>
      <c r="Y1086" s="82">
        <v>1</v>
      </c>
      <c r="Z1086" s="82">
        <v>1</v>
      </c>
      <c r="AA1086" s="82">
        <v>1</v>
      </c>
      <c r="AB1086" s="82">
        <v>1</v>
      </c>
      <c r="AC1086" s="82">
        <v>1</v>
      </c>
      <c r="AD1086" s="85" t="str">
        <f>IF(A1086&lt;&gt;"",IF(D1086="DIRECCIÓN_DE_TRANSFERENCIAS","280 0031",VLOOKUP(C1086,NIVELES!$A$14:$B$105,2,0)),"")</f>
        <v>280 3000</v>
      </c>
      <c r="AE1086" s="86" t="s">
        <v>322</v>
      </c>
      <c r="AF1086" s="86" t="s">
        <v>542</v>
      </c>
      <c r="AG1086" s="79" t="str">
        <f>+IF(AF1086&lt;&gt;"",VLOOKUP(AF1086,NIVELES!$A$666:$B$673,2,0),"")</f>
        <v>SISTEMA_DE_PROTECCIÓN_ESPECIAL_EN_EL_CICLO_DE_VIDA</v>
      </c>
      <c r="AH1086" s="78" t="s">
        <v>321</v>
      </c>
      <c r="AI1086" s="79" t="str">
        <f>IF(AH1086&lt;&gt;"",VLOOKUP(CONCATENATE(AG1086,AH1086),NIVELES!$B$676:$C$745,2,0),"")</f>
        <v>Adopciones</v>
      </c>
      <c r="AJ1086" s="78" t="s">
        <v>517</v>
      </c>
      <c r="AK1086" s="79" t="str">
        <f>+IF(AJ1086&lt;&gt;"",VLOOKUP(AJ1086,NIVELES!$A$816:$B$892,2,0),"")</f>
        <v>NO APLICA</v>
      </c>
      <c r="AL1086" s="78" t="s">
        <v>553</v>
      </c>
      <c r="AM1086" s="78">
        <v>510510</v>
      </c>
      <c r="AN1086" s="79" t="str">
        <f>IF(AM1086&lt;&gt;"",+VLOOKUP(AM1086,NIVELES!$A$1652:$B$2466,2,0),"")</f>
        <v>Servicios Personales por Contrato</v>
      </c>
      <c r="AO1086" s="87">
        <v>58432</v>
      </c>
      <c r="AP1086" s="88">
        <v>4869</v>
      </c>
      <c r="AQ1086" s="88">
        <v>4869</v>
      </c>
      <c r="AR1086" s="88">
        <v>4869</v>
      </c>
      <c r="AS1086" s="88">
        <v>4869</v>
      </c>
      <c r="AT1086" s="88">
        <v>4869</v>
      </c>
      <c r="AU1086" s="88">
        <v>4869</v>
      </c>
      <c r="AV1086" s="88">
        <v>4869</v>
      </c>
      <c r="AW1086" s="88">
        <v>4869</v>
      </c>
      <c r="AX1086" s="88">
        <v>4869</v>
      </c>
      <c r="AY1086" s="88">
        <v>4869</v>
      </c>
      <c r="AZ1086" s="88">
        <v>4869</v>
      </c>
      <c r="BA1086" s="88">
        <v>4873</v>
      </c>
      <c r="BB1086" s="89">
        <f t="shared" si="63"/>
        <v>58432</v>
      </c>
      <c r="BC1086" s="90" t="str">
        <f t="shared" si="62"/>
        <v>OK</v>
      </c>
      <c r="BD1086" s="91" t="str">
        <f t="shared" si="64"/>
        <v xml:space="preserve">                  </v>
      </c>
      <c r="BE1086" s="92">
        <f t="shared" si="65"/>
        <v>12</v>
      </c>
    </row>
    <row r="1087" spans="1:57" s="74" customFormat="1" ht="50.1" customHeight="1" x14ac:dyDescent="0.2">
      <c r="A1087" s="78" t="s">
        <v>55</v>
      </c>
      <c r="B1087" s="78" t="s">
        <v>58</v>
      </c>
      <c r="C1087" s="78" t="s">
        <v>746</v>
      </c>
      <c r="D1087" s="78" t="s">
        <v>607</v>
      </c>
      <c r="E1087" s="79" t="str">
        <f>+IF(C1087&lt;&gt;"",VLOOKUP(MID(C1087,18,5),NIVELES!$A$133:$B$213,2,0),"")</f>
        <v>TUNGURAHUA</v>
      </c>
      <c r="F1087" s="80" t="s">
        <v>229</v>
      </c>
      <c r="G1087" s="81" t="str">
        <f>+IF(F1087&lt;&gt;"",VLOOKUP(F1087,NIVELES!$A$246:$C$464,3,0),"")</f>
        <v xml:space="preserve"> </v>
      </c>
      <c r="H1087" s="82" t="s">
        <v>1024</v>
      </c>
      <c r="I1087" s="78" t="s">
        <v>2183</v>
      </c>
      <c r="J1087" s="78" t="s">
        <v>2184</v>
      </c>
      <c r="K1087" s="78" t="s">
        <v>2185</v>
      </c>
      <c r="L1087" s="78" t="s">
        <v>2428</v>
      </c>
      <c r="M1087" s="78">
        <v>15</v>
      </c>
      <c r="N1087" s="78" t="s">
        <v>2429</v>
      </c>
      <c r="O1087" s="78" t="s">
        <v>2436</v>
      </c>
      <c r="P1087" s="82">
        <v>12</v>
      </c>
      <c r="Q1087" s="78" t="s">
        <v>2437</v>
      </c>
      <c r="R1087" s="82">
        <v>1</v>
      </c>
      <c r="S1087" s="82">
        <v>1</v>
      </c>
      <c r="T1087" s="82">
        <v>1</v>
      </c>
      <c r="U1087" s="82">
        <v>1</v>
      </c>
      <c r="V1087" s="82">
        <v>1</v>
      </c>
      <c r="W1087" s="82">
        <v>1</v>
      </c>
      <c r="X1087" s="82">
        <v>1</v>
      </c>
      <c r="Y1087" s="82">
        <v>1</v>
      </c>
      <c r="Z1087" s="82">
        <v>1</v>
      </c>
      <c r="AA1087" s="82">
        <v>1</v>
      </c>
      <c r="AB1087" s="82">
        <v>1</v>
      </c>
      <c r="AC1087" s="82">
        <v>1</v>
      </c>
      <c r="AD1087" s="85" t="str">
        <f>IF(A1087&lt;&gt;"",IF(D1087="DIRECCIÓN_DE_TRANSFERENCIAS","280 0031",VLOOKUP(C1087,NIVELES!$A$14:$B$105,2,0)),"")</f>
        <v>280 3000</v>
      </c>
      <c r="AE1087" s="86" t="s">
        <v>322</v>
      </c>
      <c r="AF1087" s="86" t="s">
        <v>542</v>
      </c>
      <c r="AG1087" s="79" t="str">
        <f>+IF(AF1087&lt;&gt;"",VLOOKUP(AF1087,NIVELES!$A$666:$B$673,2,0),"")</f>
        <v>SISTEMA_DE_PROTECCIÓN_ESPECIAL_EN_EL_CICLO_DE_VIDA</v>
      </c>
      <c r="AH1087" s="78" t="s">
        <v>321</v>
      </c>
      <c r="AI1087" s="79" t="str">
        <f>IF(AH1087&lt;&gt;"",VLOOKUP(CONCATENATE(AG1087,AH1087),NIVELES!$B$676:$C$745,2,0),"")</f>
        <v>Adopciones</v>
      </c>
      <c r="AJ1087" s="78" t="s">
        <v>517</v>
      </c>
      <c r="AK1087" s="79" t="str">
        <f>+IF(AJ1087&lt;&gt;"",VLOOKUP(AJ1087,NIVELES!$A$816:$B$892,2,0),"")</f>
        <v>NO APLICA</v>
      </c>
      <c r="AL1087" s="78" t="s">
        <v>553</v>
      </c>
      <c r="AM1087" s="78">
        <v>510601</v>
      </c>
      <c r="AN1087" s="79" t="str">
        <f>IF(AM1087&lt;&gt;"",+VLOOKUP(AM1087,NIVELES!$A$1652:$B$2466,2,0),"")</f>
        <v>Aporte Patronal</v>
      </c>
      <c r="AO1087" s="87">
        <v>5638.69</v>
      </c>
      <c r="AP1087" s="88">
        <v>469</v>
      </c>
      <c r="AQ1087" s="88">
        <v>469</v>
      </c>
      <c r="AR1087" s="88">
        <v>469</v>
      </c>
      <c r="AS1087" s="88">
        <v>469</v>
      </c>
      <c r="AT1087" s="88">
        <v>469</v>
      </c>
      <c r="AU1087" s="88">
        <v>469</v>
      </c>
      <c r="AV1087" s="88">
        <v>469</v>
      </c>
      <c r="AW1087" s="88">
        <v>469</v>
      </c>
      <c r="AX1087" s="88">
        <v>469</v>
      </c>
      <c r="AY1087" s="88">
        <v>469</v>
      </c>
      <c r="AZ1087" s="88">
        <v>479.69</v>
      </c>
      <c r="BA1087" s="88">
        <v>469</v>
      </c>
      <c r="BB1087" s="89">
        <f t="shared" si="63"/>
        <v>5638.69</v>
      </c>
      <c r="BC1087" s="90" t="str">
        <f t="shared" si="62"/>
        <v>OK</v>
      </c>
      <c r="BD1087" s="91" t="str">
        <f t="shared" si="64"/>
        <v xml:space="preserve">                  </v>
      </c>
      <c r="BE1087" s="92">
        <f t="shared" si="65"/>
        <v>12</v>
      </c>
    </row>
    <row r="1088" spans="1:57" s="74" customFormat="1" ht="50.1" customHeight="1" x14ac:dyDescent="0.2">
      <c r="A1088" s="78" t="s">
        <v>55</v>
      </c>
      <c r="B1088" s="78" t="s">
        <v>58</v>
      </c>
      <c r="C1088" s="78" t="s">
        <v>746</v>
      </c>
      <c r="D1088" s="78" t="s">
        <v>607</v>
      </c>
      <c r="E1088" s="79" t="str">
        <f>+IF(C1088&lt;&gt;"",VLOOKUP(MID(C1088,18,5),NIVELES!$A$133:$B$213,2,0),"")</f>
        <v>TUNGURAHUA</v>
      </c>
      <c r="F1088" s="80" t="s">
        <v>229</v>
      </c>
      <c r="G1088" s="81" t="str">
        <f>+IF(F1088&lt;&gt;"",VLOOKUP(F1088,NIVELES!$A$246:$C$464,3,0),"")</f>
        <v xml:space="preserve"> </v>
      </c>
      <c r="H1088" s="82" t="s">
        <v>1024</v>
      </c>
      <c r="I1088" s="78" t="s">
        <v>2183</v>
      </c>
      <c r="J1088" s="78" t="s">
        <v>2184</v>
      </c>
      <c r="K1088" s="78" t="s">
        <v>2185</v>
      </c>
      <c r="L1088" s="78" t="s">
        <v>2428</v>
      </c>
      <c r="M1088" s="78">
        <v>15</v>
      </c>
      <c r="N1088" s="78" t="s">
        <v>2429</v>
      </c>
      <c r="O1088" s="78" t="s">
        <v>2438</v>
      </c>
      <c r="P1088" s="82">
        <v>12</v>
      </c>
      <c r="Q1088" s="78" t="s">
        <v>2439</v>
      </c>
      <c r="R1088" s="82">
        <v>1</v>
      </c>
      <c r="S1088" s="82">
        <v>1</v>
      </c>
      <c r="T1088" s="82">
        <v>1</v>
      </c>
      <c r="U1088" s="82">
        <v>1</v>
      </c>
      <c r="V1088" s="82">
        <v>1</v>
      </c>
      <c r="W1088" s="82">
        <v>1</v>
      </c>
      <c r="X1088" s="82">
        <v>1</v>
      </c>
      <c r="Y1088" s="82">
        <v>1</v>
      </c>
      <c r="Z1088" s="82">
        <v>1</v>
      </c>
      <c r="AA1088" s="82">
        <v>1</v>
      </c>
      <c r="AB1088" s="82">
        <v>1</v>
      </c>
      <c r="AC1088" s="82">
        <v>1</v>
      </c>
      <c r="AD1088" s="85" t="str">
        <f>IF(A1088&lt;&gt;"",IF(D1088="DIRECCIÓN_DE_TRANSFERENCIAS","280 0031",VLOOKUP(C1088,NIVELES!$A$14:$B$105,2,0)),"")</f>
        <v>280 3000</v>
      </c>
      <c r="AE1088" s="86" t="s">
        <v>322</v>
      </c>
      <c r="AF1088" s="86" t="s">
        <v>542</v>
      </c>
      <c r="AG1088" s="79" t="str">
        <f>+IF(AF1088&lt;&gt;"",VLOOKUP(AF1088,NIVELES!$A$666:$B$673,2,0),"")</f>
        <v>SISTEMA_DE_PROTECCIÓN_ESPECIAL_EN_EL_CICLO_DE_VIDA</v>
      </c>
      <c r="AH1088" s="78" t="s">
        <v>321</v>
      </c>
      <c r="AI1088" s="79" t="str">
        <f>IF(AH1088&lt;&gt;"",VLOOKUP(CONCATENATE(AG1088,AH1088),NIVELES!$B$676:$C$745,2,0),"")</f>
        <v>Adopciones</v>
      </c>
      <c r="AJ1088" s="78" t="s">
        <v>517</v>
      </c>
      <c r="AK1088" s="79" t="str">
        <f>+IF(AJ1088&lt;&gt;"",VLOOKUP(AJ1088,NIVELES!$A$816:$B$892,2,0),"")</f>
        <v>NO APLICA</v>
      </c>
      <c r="AL1088" s="78" t="s">
        <v>553</v>
      </c>
      <c r="AM1088" s="78">
        <v>510602</v>
      </c>
      <c r="AN1088" s="79" t="str">
        <f>IF(AM1088&lt;&gt;"",+VLOOKUP(AM1088,NIVELES!$A$1652:$B$2466,2,0),"")</f>
        <v>Fondo de Reserva</v>
      </c>
      <c r="AO1088" s="87">
        <v>4869.33</v>
      </c>
      <c r="AP1088" s="88">
        <v>405</v>
      </c>
      <c r="AQ1088" s="88">
        <v>405</v>
      </c>
      <c r="AR1088" s="88">
        <v>405</v>
      </c>
      <c r="AS1088" s="88">
        <v>405</v>
      </c>
      <c r="AT1088" s="88">
        <v>405</v>
      </c>
      <c r="AU1088" s="88">
        <v>405</v>
      </c>
      <c r="AV1088" s="88">
        <v>405</v>
      </c>
      <c r="AW1088" s="88">
        <v>405</v>
      </c>
      <c r="AX1088" s="88">
        <v>405</v>
      </c>
      <c r="AY1088" s="88">
        <v>405</v>
      </c>
      <c r="AZ1088" s="88">
        <v>405</v>
      </c>
      <c r="BA1088" s="88">
        <v>414.33</v>
      </c>
      <c r="BB1088" s="89">
        <f t="shared" si="63"/>
        <v>4869.33</v>
      </c>
      <c r="BC1088" s="90" t="str">
        <f t="shared" si="62"/>
        <v>OK</v>
      </c>
      <c r="BD1088" s="91" t="str">
        <f t="shared" si="64"/>
        <v xml:space="preserve">                  </v>
      </c>
      <c r="BE1088" s="92">
        <f t="shared" si="65"/>
        <v>12</v>
      </c>
    </row>
    <row r="1089" spans="1:57" s="74" customFormat="1" ht="50.1" customHeight="1" x14ac:dyDescent="0.2">
      <c r="A1089" s="78" t="s">
        <v>55</v>
      </c>
      <c r="B1089" s="78" t="s">
        <v>58</v>
      </c>
      <c r="C1089" s="78" t="s">
        <v>746</v>
      </c>
      <c r="D1089" s="78" t="s">
        <v>607</v>
      </c>
      <c r="E1089" s="79" t="str">
        <f>+IF(C1089&lt;&gt;"",VLOOKUP(MID(C1089,18,5),NIVELES!$A$133:$B$213,2,0),"")</f>
        <v>TUNGURAHUA</v>
      </c>
      <c r="F1089" s="80" t="s">
        <v>229</v>
      </c>
      <c r="G1089" s="81" t="str">
        <f>+IF(F1089&lt;&gt;"",VLOOKUP(F1089,NIVELES!$A$246:$C$464,3,0),"")</f>
        <v xml:space="preserve"> </v>
      </c>
      <c r="H1089" s="82" t="s">
        <v>1024</v>
      </c>
      <c r="I1089" s="78" t="s">
        <v>2183</v>
      </c>
      <c r="J1089" s="78" t="s">
        <v>2184</v>
      </c>
      <c r="K1089" s="78" t="s">
        <v>2185</v>
      </c>
      <c r="L1089" s="78" t="s">
        <v>2428</v>
      </c>
      <c r="M1089" s="78">
        <v>15</v>
      </c>
      <c r="N1089" s="78" t="s">
        <v>2429</v>
      </c>
      <c r="O1089" s="78" t="s">
        <v>2438</v>
      </c>
      <c r="P1089" s="82">
        <v>12</v>
      </c>
      <c r="Q1089" s="78" t="s">
        <v>2439</v>
      </c>
      <c r="R1089" s="82">
        <v>1</v>
      </c>
      <c r="S1089" s="82">
        <v>1</v>
      </c>
      <c r="T1089" s="82">
        <v>1</v>
      </c>
      <c r="U1089" s="82">
        <v>1</v>
      </c>
      <c r="V1089" s="82">
        <v>1</v>
      </c>
      <c r="W1089" s="82">
        <v>1</v>
      </c>
      <c r="X1089" s="82">
        <v>1</v>
      </c>
      <c r="Y1089" s="82">
        <v>1</v>
      </c>
      <c r="Z1089" s="82">
        <v>1</v>
      </c>
      <c r="AA1089" s="82">
        <v>1</v>
      </c>
      <c r="AB1089" s="82">
        <v>1</v>
      </c>
      <c r="AC1089" s="82">
        <v>1</v>
      </c>
      <c r="AD1089" s="85" t="str">
        <f>IF(A1089&lt;&gt;"",IF(D1089="DIRECCIÓN_DE_TRANSFERENCIAS","280 0031",VLOOKUP(C1089,NIVELES!$A$14:$B$105,2,0)),"")</f>
        <v>280 3000</v>
      </c>
      <c r="AE1089" s="86" t="s">
        <v>322</v>
      </c>
      <c r="AF1089" s="86" t="s">
        <v>542</v>
      </c>
      <c r="AG1089" s="79" t="str">
        <f>+IF(AF1089&lt;&gt;"",VLOOKUP(AF1089,NIVELES!$A$666:$B$673,2,0),"")</f>
        <v>SISTEMA_DE_PROTECCIÓN_ESPECIAL_EN_EL_CICLO_DE_VIDA</v>
      </c>
      <c r="AH1089" s="78" t="s">
        <v>321</v>
      </c>
      <c r="AI1089" s="79" t="str">
        <f>IF(AH1089&lt;&gt;"",VLOOKUP(CONCATENATE(AG1089,AH1089),NIVELES!$B$676:$C$745,2,0),"")</f>
        <v>Adopciones</v>
      </c>
      <c r="AJ1089" s="78" t="s">
        <v>517</v>
      </c>
      <c r="AK1089" s="79" t="str">
        <f>+IF(AJ1089&lt;&gt;"",VLOOKUP(AJ1089,NIVELES!$A$816:$B$892,2,0),"")</f>
        <v>NO APLICA</v>
      </c>
      <c r="AL1089" s="78" t="s">
        <v>554</v>
      </c>
      <c r="AM1089" s="78">
        <v>530301</v>
      </c>
      <c r="AN1089" s="79" t="str">
        <f>IF(AM1089&lt;&gt;"",+VLOOKUP(AM1089,NIVELES!$A$1652:$B$2466,2,0),"")</f>
        <v>Pasajes al Interior</v>
      </c>
      <c r="AO1089" s="87">
        <v>320</v>
      </c>
      <c r="AP1089" s="88">
        <v>0</v>
      </c>
      <c r="AQ1089" s="88">
        <v>0</v>
      </c>
      <c r="AR1089" s="88">
        <v>0</v>
      </c>
      <c r="AS1089" s="88">
        <v>35.555555555555557</v>
      </c>
      <c r="AT1089" s="88">
        <v>35.555555555555557</v>
      </c>
      <c r="AU1089" s="88">
        <v>35.555555555555557</v>
      </c>
      <c r="AV1089" s="88">
        <v>35.555555555555557</v>
      </c>
      <c r="AW1089" s="88">
        <v>35.555555555555557</v>
      </c>
      <c r="AX1089" s="88">
        <v>35.555555555555557</v>
      </c>
      <c r="AY1089" s="88">
        <v>35.555555555555557</v>
      </c>
      <c r="AZ1089" s="88">
        <v>35.555555555555557</v>
      </c>
      <c r="BA1089" s="88">
        <v>35.555555555555557</v>
      </c>
      <c r="BB1089" s="89">
        <f t="shared" si="63"/>
        <v>319.99999999999994</v>
      </c>
      <c r="BC1089" s="90" t="str">
        <f t="shared" si="62"/>
        <v>OK</v>
      </c>
      <c r="BD1089" s="91" t="str">
        <f t="shared" si="64"/>
        <v xml:space="preserve">                  </v>
      </c>
      <c r="BE1089" s="92">
        <f t="shared" si="65"/>
        <v>12</v>
      </c>
    </row>
    <row r="1090" spans="1:57" s="74" customFormat="1" ht="50.1" customHeight="1" x14ac:dyDescent="0.2">
      <c r="A1090" s="78" t="s">
        <v>55</v>
      </c>
      <c r="B1090" s="78" t="s">
        <v>58</v>
      </c>
      <c r="C1090" s="78" t="s">
        <v>746</v>
      </c>
      <c r="D1090" s="78" t="s">
        <v>607</v>
      </c>
      <c r="E1090" s="79" t="str">
        <f>+IF(C1090&lt;&gt;"",VLOOKUP(MID(C1090,18,5),NIVELES!$A$133:$B$213,2,0),"")</f>
        <v>TUNGURAHUA</v>
      </c>
      <c r="F1090" s="80" t="s">
        <v>229</v>
      </c>
      <c r="G1090" s="81" t="str">
        <f>+IF(F1090&lt;&gt;"",VLOOKUP(F1090,NIVELES!$A$246:$C$464,3,0),"")</f>
        <v xml:space="preserve"> </v>
      </c>
      <c r="H1090" s="82" t="s">
        <v>1024</v>
      </c>
      <c r="I1090" s="78" t="s">
        <v>2183</v>
      </c>
      <c r="J1090" s="78" t="s">
        <v>2184</v>
      </c>
      <c r="K1090" s="78" t="s">
        <v>2185</v>
      </c>
      <c r="L1090" s="78" t="s">
        <v>2428</v>
      </c>
      <c r="M1090" s="78">
        <v>15</v>
      </c>
      <c r="N1090" s="78" t="s">
        <v>2429</v>
      </c>
      <c r="O1090" s="78" t="s">
        <v>2440</v>
      </c>
      <c r="P1090" s="82">
        <v>12</v>
      </c>
      <c r="Q1090" s="78" t="s">
        <v>2441</v>
      </c>
      <c r="R1090" s="82">
        <v>0</v>
      </c>
      <c r="S1090" s="82">
        <v>1</v>
      </c>
      <c r="T1090" s="82">
        <v>1</v>
      </c>
      <c r="U1090" s="82">
        <v>2</v>
      </c>
      <c r="V1090" s="82">
        <v>1</v>
      </c>
      <c r="W1090" s="82">
        <v>2</v>
      </c>
      <c r="X1090" s="82">
        <v>1</v>
      </c>
      <c r="Y1090" s="82">
        <v>1</v>
      </c>
      <c r="Z1090" s="82">
        <v>1</v>
      </c>
      <c r="AA1090" s="82">
        <v>1</v>
      </c>
      <c r="AB1090" s="82">
        <v>1</v>
      </c>
      <c r="AC1090" s="82"/>
      <c r="AD1090" s="85" t="str">
        <f>IF(A1090&lt;&gt;"",IF(D1090="DIRECCIÓN_DE_TRANSFERENCIAS","280 0031",VLOOKUP(C1090,NIVELES!$A$14:$B$105,2,0)),"")</f>
        <v>280 3000</v>
      </c>
      <c r="AE1090" s="86" t="s">
        <v>322</v>
      </c>
      <c r="AF1090" s="86" t="s">
        <v>542</v>
      </c>
      <c r="AG1090" s="79" t="str">
        <f>+IF(AF1090&lt;&gt;"",VLOOKUP(AF1090,NIVELES!$A$666:$B$673,2,0),"")</f>
        <v>SISTEMA_DE_PROTECCIÓN_ESPECIAL_EN_EL_CICLO_DE_VIDA</v>
      </c>
      <c r="AH1090" s="78" t="s">
        <v>321</v>
      </c>
      <c r="AI1090" s="79" t="str">
        <f>IF(AH1090&lt;&gt;"",VLOOKUP(CONCATENATE(AG1090,AH1090),NIVELES!$B$676:$C$745,2,0),"")</f>
        <v>Adopciones</v>
      </c>
      <c r="AJ1090" s="78" t="s">
        <v>517</v>
      </c>
      <c r="AK1090" s="79" t="str">
        <f>+IF(AJ1090&lt;&gt;"",VLOOKUP(AJ1090,NIVELES!$A$816:$B$892,2,0),"")</f>
        <v>NO APLICA</v>
      </c>
      <c r="AL1090" s="78" t="s">
        <v>554</v>
      </c>
      <c r="AM1090" s="78">
        <v>530303</v>
      </c>
      <c r="AN1090" s="79" t="str">
        <f>IF(AM1090&lt;&gt;"",+VLOOKUP(AM1090,NIVELES!$A$1652:$B$2466,2,0),"")</f>
        <v>Viáticos y Subsistencias en el Interior</v>
      </c>
      <c r="AO1090" s="87">
        <v>1200</v>
      </c>
      <c r="AP1090" s="88">
        <v>0</v>
      </c>
      <c r="AQ1090" s="88">
        <v>0</v>
      </c>
      <c r="AR1090" s="88">
        <v>120</v>
      </c>
      <c r="AS1090" s="88">
        <v>120</v>
      </c>
      <c r="AT1090" s="88">
        <v>120</v>
      </c>
      <c r="AU1090" s="88">
        <v>120</v>
      </c>
      <c r="AV1090" s="88">
        <v>120</v>
      </c>
      <c r="AW1090" s="88">
        <v>120</v>
      </c>
      <c r="AX1090" s="88">
        <v>120</v>
      </c>
      <c r="AY1090" s="88">
        <v>120</v>
      </c>
      <c r="AZ1090" s="88">
        <v>120</v>
      </c>
      <c r="BA1090" s="88">
        <v>120</v>
      </c>
      <c r="BB1090" s="89">
        <f t="shared" si="63"/>
        <v>1200</v>
      </c>
      <c r="BC1090" s="90" t="str">
        <f t="shared" si="62"/>
        <v>OK</v>
      </c>
      <c r="BD1090" s="91" t="str">
        <f t="shared" si="64"/>
        <v xml:space="preserve">                  </v>
      </c>
      <c r="BE1090" s="92">
        <f t="shared" si="65"/>
        <v>12</v>
      </c>
    </row>
    <row r="1091" spans="1:57" s="74" customFormat="1" ht="50.1" customHeight="1" x14ac:dyDescent="0.2">
      <c r="A1091" s="78" t="s">
        <v>55</v>
      </c>
      <c r="B1091" s="78" t="s">
        <v>58</v>
      </c>
      <c r="C1091" s="78" t="s">
        <v>746</v>
      </c>
      <c r="D1091" s="78" t="s">
        <v>608</v>
      </c>
      <c r="E1091" s="79" t="str">
        <f>+IF(C1091&lt;&gt;"",VLOOKUP(MID(C1091,18,5),NIVELES!$A$133:$B$213,2,0),"")</f>
        <v>TUNGURAHUA</v>
      </c>
      <c r="F1091" s="80" t="s">
        <v>229</v>
      </c>
      <c r="G1091" s="81" t="str">
        <f>+IF(F1091&lt;&gt;"",VLOOKUP(F1091,NIVELES!$A$246:$C$464,3,0),"")</f>
        <v xml:space="preserve"> </v>
      </c>
      <c r="H1091" s="82" t="s">
        <v>1024</v>
      </c>
      <c r="I1091" s="78" t="s">
        <v>2201</v>
      </c>
      <c r="J1091" s="78" t="s">
        <v>2184</v>
      </c>
      <c r="K1091" s="78" t="s">
        <v>2185</v>
      </c>
      <c r="L1091" s="78" t="s">
        <v>1791</v>
      </c>
      <c r="M1091" s="78" t="s">
        <v>1791</v>
      </c>
      <c r="N1091" s="78" t="s">
        <v>1791</v>
      </c>
      <c r="O1091" s="78" t="s">
        <v>2442</v>
      </c>
      <c r="P1091" s="82">
        <v>12</v>
      </c>
      <c r="Q1091" s="78" t="s">
        <v>2431</v>
      </c>
      <c r="R1091" s="82">
        <v>1</v>
      </c>
      <c r="S1091" s="82">
        <v>1</v>
      </c>
      <c r="T1091" s="82">
        <v>1</v>
      </c>
      <c r="U1091" s="82">
        <v>1</v>
      </c>
      <c r="V1091" s="82">
        <v>1</v>
      </c>
      <c r="W1091" s="82">
        <v>1</v>
      </c>
      <c r="X1091" s="82">
        <v>1</v>
      </c>
      <c r="Y1091" s="82">
        <v>1</v>
      </c>
      <c r="Z1091" s="82">
        <v>1</v>
      </c>
      <c r="AA1091" s="82">
        <v>1</v>
      </c>
      <c r="AB1091" s="82">
        <v>1</v>
      </c>
      <c r="AC1091" s="82">
        <v>1</v>
      </c>
      <c r="AD1091" s="85" t="str">
        <f>IF(A1091&lt;&gt;"",IF(D1091="DIRECCIÓN_DE_TRANSFERENCIAS","280 0031",VLOOKUP(C1091,NIVELES!$A$14:$B$105,2,0)),"")</f>
        <v>280 3000</v>
      </c>
      <c r="AE1091" s="86" t="s">
        <v>322</v>
      </c>
      <c r="AF1091" s="86" t="s">
        <v>546</v>
      </c>
      <c r="AG1091" s="79" t="str">
        <f>+IF(AF1091&lt;&gt;"",VLOOKUP(AF1091,NIVELES!$A$666:$B$673,2,0),"")</f>
        <v>ATENCIÓN_INTEGRAL_A_PERSONAS_CON_DISCAPACIDAD</v>
      </c>
      <c r="AH1091" s="78" t="s">
        <v>453</v>
      </c>
      <c r="AI1091" s="79" t="str">
        <f>IF(AH1091&lt;&gt;"",VLOOKUP(CONCATENATE(AG1091,AH1091),NIVELES!$B$676:$C$745,2,0),"")</f>
        <v>Rectoría Inclusión Social</v>
      </c>
      <c r="AJ1091" s="78" t="s">
        <v>517</v>
      </c>
      <c r="AK1091" s="79" t="str">
        <f>+IF(AJ1091&lt;&gt;"",VLOOKUP(AJ1091,NIVELES!$A$816:$B$892,2,0),"")</f>
        <v>NO APLICA</v>
      </c>
      <c r="AL1091" s="78" t="s">
        <v>553</v>
      </c>
      <c r="AM1091" s="78">
        <v>510203</v>
      </c>
      <c r="AN1091" s="79" t="str">
        <f>IF(AM1091&lt;&gt;"",+VLOOKUP(AM1091,NIVELES!$A$1652:$B$2466,2,0),"")</f>
        <v>Decimotercer Sueldo</v>
      </c>
      <c r="AO1091" s="87">
        <v>1294.33</v>
      </c>
      <c r="AP1091" s="88">
        <v>107</v>
      </c>
      <c r="AQ1091" s="88">
        <v>107</v>
      </c>
      <c r="AR1091" s="88">
        <v>107</v>
      </c>
      <c r="AS1091" s="88">
        <v>107</v>
      </c>
      <c r="AT1091" s="88">
        <v>107</v>
      </c>
      <c r="AU1091" s="88">
        <v>107</v>
      </c>
      <c r="AV1091" s="88">
        <v>107</v>
      </c>
      <c r="AW1091" s="88">
        <v>107</v>
      </c>
      <c r="AX1091" s="88">
        <v>107</v>
      </c>
      <c r="AY1091" s="88">
        <v>107</v>
      </c>
      <c r="AZ1091" s="88">
        <v>107</v>
      </c>
      <c r="BA1091" s="88">
        <v>117.33</v>
      </c>
      <c r="BB1091" s="89">
        <f t="shared" si="63"/>
        <v>1294.33</v>
      </c>
      <c r="BC1091" s="90" t="str">
        <f t="shared" si="62"/>
        <v>OK</v>
      </c>
      <c r="BD1091" s="91" t="str">
        <f t="shared" si="64"/>
        <v xml:space="preserve">                  </v>
      </c>
      <c r="BE1091" s="92">
        <f t="shared" si="65"/>
        <v>12</v>
      </c>
    </row>
    <row r="1092" spans="1:57" s="74" customFormat="1" ht="50.1" customHeight="1" x14ac:dyDescent="0.2">
      <c r="A1092" s="78" t="s">
        <v>55</v>
      </c>
      <c r="B1092" s="78" t="s">
        <v>58</v>
      </c>
      <c r="C1092" s="78" t="s">
        <v>746</v>
      </c>
      <c r="D1092" s="78" t="s">
        <v>608</v>
      </c>
      <c r="E1092" s="79" t="str">
        <f>+IF(C1092&lt;&gt;"",VLOOKUP(MID(C1092,18,5),NIVELES!$A$133:$B$213,2,0),"")</f>
        <v>TUNGURAHUA</v>
      </c>
      <c r="F1092" s="80" t="s">
        <v>229</v>
      </c>
      <c r="G1092" s="81" t="str">
        <f>+IF(F1092&lt;&gt;"",VLOOKUP(F1092,NIVELES!$A$246:$C$464,3,0),"")</f>
        <v xml:space="preserve"> </v>
      </c>
      <c r="H1092" s="82" t="s">
        <v>1024</v>
      </c>
      <c r="I1092" s="78" t="s">
        <v>2201</v>
      </c>
      <c r="J1092" s="78" t="s">
        <v>2184</v>
      </c>
      <c r="K1092" s="78" t="s">
        <v>2185</v>
      </c>
      <c r="L1092" s="78" t="s">
        <v>1791</v>
      </c>
      <c r="M1092" s="78" t="s">
        <v>1791</v>
      </c>
      <c r="N1092" s="78" t="s">
        <v>1791</v>
      </c>
      <c r="O1092" s="78" t="s">
        <v>2443</v>
      </c>
      <c r="P1092" s="82">
        <v>12</v>
      </c>
      <c r="Q1092" s="78" t="s">
        <v>2433</v>
      </c>
      <c r="R1092" s="82">
        <v>1</v>
      </c>
      <c r="S1092" s="82">
        <v>1</v>
      </c>
      <c r="T1092" s="82">
        <v>1</v>
      </c>
      <c r="U1092" s="82">
        <v>1</v>
      </c>
      <c r="V1092" s="82">
        <v>1</v>
      </c>
      <c r="W1092" s="82">
        <v>1</v>
      </c>
      <c r="X1092" s="82">
        <v>1</v>
      </c>
      <c r="Y1092" s="82">
        <v>1</v>
      </c>
      <c r="Z1092" s="82">
        <v>1</v>
      </c>
      <c r="AA1092" s="82">
        <v>1</v>
      </c>
      <c r="AB1092" s="82">
        <v>1</v>
      </c>
      <c r="AC1092" s="82">
        <v>1</v>
      </c>
      <c r="AD1092" s="85" t="str">
        <f>IF(A1092&lt;&gt;"",IF(D1092="DIRECCIÓN_DE_TRANSFERENCIAS","280 0031",VLOOKUP(C1092,NIVELES!$A$14:$B$105,2,0)),"")</f>
        <v>280 3000</v>
      </c>
      <c r="AE1092" s="86" t="s">
        <v>322</v>
      </c>
      <c r="AF1092" s="86" t="s">
        <v>546</v>
      </c>
      <c r="AG1092" s="79" t="str">
        <f>+IF(AF1092&lt;&gt;"",VLOOKUP(AF1092,NIVELES!$A$666:$B$673,2,0),"")</f>
        <v>ATENCIÓN_INTEGRAL_A_PERSONAS_CON_DISCAPACIDAD</v>
      </c>
      <c r="AH1092" s="78" t="s">
        <v>453</v>
      </c>
      <c r="AI1092" s="79" t="str">
        <f>IF(AH1092&lt;&gt;"",VLOOKUP(CONCATENATE(AG1092,AH1092),NIVELES!$B$676:$C$745,2,0),"")</f>
        <v>Rectoría Inclusión Social</v>
      </c>
      <c r="AJ1092" s="78" t="s">
        <v>517</v>
      </c>
      <c r="AK1092" s="79" t="str">
        <f>+IF(AJ1092&lt;&gt;"",VLOOKUP(AJ1092,NIVELES!$A$816:$B$892,2,0),"")</f>
        <v>NO APLICA</v>
      </c>
      <c r="AL1092" s="78" t="s">
        <v>553</v>
      </c>
      <c r="AM1092" s="78">
        <v>510204</v>
      </c>
      <c r="AN1092" s="79" t="str">
        <f>IF(AM1092&lt;&gt;"",+VLOOKUP(AM1092,NIVELES!$A$1652:$B$2466,2,0),"")</f>
        <v>Decimocuarto Sueldo</v>
      </c>
      <c r="AO1092" s="87">
        <v>361.17</v>
      </c>
      <c r="AP1092" s="88">
        <v>30.25</v>
      </c>
      <c r="AQ1092" s="88">
        <v>30.25</v>
      </c>
      <c r="AR1092" s="88">
        <v>30.25</v>
      </c>
      <c r="AS1092" s="88">
        <v>30.25</v>
      </c>
      <c r="AT1092" s="88">
        <v>30.25</v>
      </c>
      <c r="AU1092" s="88">
        <v>30.25</v>
      </c>
      <c r="AV1092" s="88">
        <v>30.25</v>
      </c>
      <c r="AW1092" s="88">
        <v>30.25</v>
      </c>
      <c r="AX1092" s="88">
        <v>30.25</v>
      </c>
      <c r="AY1092" s="88">
        <v>30.25</v>
      </c>
      <c r="AZ1092" s="88">
        <v>30.25</v>
      </c>
      <c r="BA1092" s="88">
        <v>28.42</v>
      </c>
      <c r="BB1092" s="89">
        <f t="shared" si="63"/>
        <v>361.17</v>
      </c>
      <c r="BC1092" s="90" t="str">
        <f t="shared" si="62"/>
        <v>OK</v>
      </c>
      <c r="BD1092" s="91" t="str">
        <f t="shared" si="64"/>
        <v xml:space="preserve">                  </v>
      </c>
      <c r="BE1092" s="92">
        <f t="shared" si="65"/>
        <v>12</v>
      </c>
    </row>
    <row r="1093" spans="1:57" s="74" customFormat="1" ht="50.1" customHeight="1" x14ac:dyDescent="0.2">
      <c r="A1093" s="78" t="s">
        <v>55</v>
      </c>
      <c r="B1093" s="78" t="s">
        <v>58</v>
      </c>
      <c r="C1093" s="78" t="s">
        <v>746</v>
      </c>
      <c r="D1093" s="78" t="s">
        <v>608</v>
      </c>
      <c r="E1093" s="79" t="str">
        <f>+IF(C1093&lt;&gt;"",VLOOKUP(MID(C1093,18,5),NIVELES!$A$133:$B$213,2,0),"")</f>
        <v>TUNGURAHUA</v>
      </c>
      <c r="F1093" s="80" t="s">
        <v>229</v>
      </c>
      <c r="G1093" s="81" t="str">
        <f>+IF(F1093&lt;&gt;"",VLOOKUP(F1093,NIVELES!$A$246:$C$464,3,0),"")</f>
        <v xml:space="preserve"> </v>
      </c>
      <c r="H1093" s="82" t="s">
        <v>1024</v>
      </c>
      <c r="I1093" s="78" t="s">
        <v>2201</v>
      </c>
      <c r="J1093" s="78" t="s">
        <v>2184</v>
      </c>
      <c r="K1093" s="78" t="s">
        <v>2185</v>
      </c>
      <c r="L1093" s="78" t="s">
        <v>1791</v>
      </c>
      <c r="M1093" s="78" t="s">
        <v>1791</v>
      </c>
      <c r="N1093" s="78" t="s">
        <v>1791</v>
      </c>
      <c r="O1093" s="78" t="s">
        <v>2444</v>
      </c>
      <c r="P1093" s="82">
        <v>12</v>
      </c>
      <c r="Q1093" s="78" t="s">
        <v>2445</v>
      </c>
      <c r="R1093" s="82">
        <v>1</v>
      </c>
      <c r="S1093" s="82">
        <v>1</v>
      </c>
      <c r="T1093" s="82">
        <v>1</v>
      </c>
      <c r="U1093" s="82">
        <v>1</v>
      </c>
      <c r="V1093" s="82">
        <v>1</v>
      </c>
      <c r="W1093" s="82">
        <v>1</v>
      </c>
      <c r="X1093" s="82">
        <v>1</v>
      </c>
      <c r="Y1093" s="82">
        <v>1</v>
      </c>
      <c r="Z1093" s="82">
        <v>1</v>
      </c>
      <c r="AA1093" s="82">
        <v>1</v>
      </c>
      <c r="AB1093" s="82">
        <v>1</v>
      </c>
      <c r="AC1093" s="82">
        <v>1</v>
      </c>
      <c r="AD1093" s="85" t="str">
        <f>IF(A1093&lt;&gt;"",IF(D1093="DIRECCIÓN_DE_TRANSFERENCIAS","280 0031",VLOOKUP(C1093,NIVELES!$A$14:$B$105,2,0)),"")</f>
        <v>280 3000</v>
      </c>
      <c r="AE1093" s="86" t="s">
        <v>322</v>
      </c>
      <c r="AF1093" s="86" t="s">
        <v>546</v>
      </c>
      <c r="AG1093" s="79" t="str">
        <f>+IF(AF1093&lt;&gt;"",VLOOKUP(AF1093,NIVELES!$A$666:$B$673,2,0),"")</f>
        <v>ATENCIÓN_INTEGRAL_A_PERSONAS_CON_DISCAPACIDAD</v>
      </c>
      <c r="AH1093" s="78" t="s">
        <v>453</v>
      </c>
      <c r="AI1093" s="79" t="str">
        <f>IF(AH1093&lt;&gt;"",VLOOKUP(CONCATENATE(AG1093,AH1093),NIVELES!$B$676:$C$745,2,0),"")</f>
        <v>Rectoría Inclusión Social</v>
      </c>
      <c r="AJ1093" s="78" t="s">
        <v>517</v>
      </c>
      <c r="AK1093" s="79" t="str">
        <f>+IF(AJ1093&lt;&gt;"",VLOOKUP(AJ1093,NIVELES!$A$816:$B$892,2,0),"")</f>
        <v>NO APLICA</v>
      </c>
      <c r="AL1093" s="78" t="s">
        <v>553</v>
      </c>
      <c r="AM1093" s="78">
        <v>510510</v>
      </c>
      <c r="AN1093" s="79" t="str">
        <f>IF(AM1093&lt;&gt;"",+VLOOKUP(AM1093,NIVELES!$A$1652:$B$2466,2,0),"")</f>
        <v>Servicios Personales por Contrato</v>
      </c>
      <c r="AO1093" s="87">
        <v>15532</v>
      </c>
      <c r="AP1093" s="88">
        <v>1294</v>
      </c>
      <c r="AQ1093" s="88">
        <v>1294</v>
      </c>
      <c r="AR1093" s="88">
        <v>1294</v>
      </c>
      <c r="AS1093" s="88">
        <v>1294</v>
      </c>
      <c r="AT1093" s="88">
        <v>1294</v>
      </c>
      <c r="AU1093" s="88">
        <v>1294</v>
      </c>
      <c r="AV1093" s="88">
        <v>1294</v>
      </c>
      <c r="AW1093" s="88">
        <v>1294</v>
      </c>
      <c r="AX1093" s="88">
        <v>1294</v>
      </c>
      <c r="AY1093" s="88">
        <v>1294</v>
      </c>
      <c r="AZ1093" s="88">
        <v>1294</v>
      </c>
      <c r="BA1093" s="88">
        <v>1298</v>
      </c>
      <c r="BB1093" s="89">
        <f t="shared" si="63"/>
        <v>15532</v>
      </c>
      <c r="BC1093" s="90" t="str">
        <f t="shared" si="62"/>
        <v>OK</v>
      </c>
      <c r="BD1093" s="91" t="str">
        <f t="shared" si="64"/>
        <v xml:space="preserve">                  </v>
      </c>
      <c r="BE1093" s="92">
        <f t="shared" si="65"/>
        <v>12</v>
      </c>
    </row>
    <row r="1094" spans="1:57" s="74" customFormat="1" ht="50.1" customHeight="1" x14ac:dyDescent="0.2">
      <c r="A1094" s="78" t="s">
        <v>55</v>
      </c>
      <c r="B1094" s="78" t="s">
        <v>58</v>
      </c>
      <c r="C1094" s="78" t="s">
        <v>746</v>
      </c>
      <c r="D1094" s="78" t="s">
        <v>608</v>
      </c>
      <c r="E1094" s="79" t="str">
        <f>+IF(C1094&lt;&gt;"",VLOOKUP(MID(C1094,18,5),NIVELES!$A$133:$B$213,2,0),"")</f>
        <v>TUNGURAHUA</v>
      </c>
      <c r="F1094" s="80" t="s">
        <v>229</v>
      </c>
      <c r="G1094" s="81" t="str">
        <f>+IF(F1094&lt;&gt;"",VLOOKUP(F1094,NIVELES!$A$246:$C$464,3,0),"")</f>
        <v xml:space="preserve"> </v>
      </c>
      <c r="H1094" s="82" t="s">
        <v>1024</v>
      </c>
      <c r="I1094" s="78" t="s">
        <v>2201</v>
      </c>
      <c r="J1094" s="78" t="s">
        <v>2184</v>
      </c>
      <c r="K1094" s="78" t="s">
        <v>2185</v>
      </c>
      <c r="L1094" s="78" t="s">
        <v>1791</v>
      </c>
      <c r="M1094" s="78" t="s">
        <v>1791</v>
      </c>
      <c r="N1094" s="78" t="s">
        <v>1791</v>
      </c>
      <c r="O1094" s="78" t="s">
        <v>2446</v>
      </c>
      <c r="P1094" s="82">
        <v>12</v>
      </c>
      <c r="Q1094" s="78" t="s">
        <v>2447</v>
      </c>
      <c r="R1094" s="82">
        <v>1</v>
      </c>
      <c r="S1094" s="82">
        <v>1</v>
      </c>
      <c r="T1094" s="82">
        <v>1</v>
      </c>
      <c r="U1094" s="82">
        <v>1</v>
      </c>
      <c r="V1094" s="82">
        <v>1</v>
      </c>
      <c r="W1094" s="82">
        <v>1</v>
      </c>
      <c r="X1094" s="82">
        <v>1</v>
      </c>
      <c r="Y1094" s="82">
        <v>1</v>
      </c>
      <c r="Z1094" s="82">
        <v>1</v>
      </c>
      <c r="AA1094" s="82">
        <v>1</v>
      </c>
      <c r="AB1094" s="82">
        <v>1</v>
      </c>
      <c r="AC1094" s="82">
        <v>1</v>
      </c>
      <c r="AD1094" s="85" t="str">
        <f>IF(A1094&lt;&gt;"",IF(D1094="DIRECCIÓN_DE_TRANSFERENCIAS","280 0031",VLOOKUP(C1094,NIVELES!$A$14:$B$105,2,0)),"")</f>
        <v>280 3000</v>
      </c>
      <c r="AE1094" s="86" t="s">
        <v>322</v>
      </c>
      <c r="AF1094" s="86" t="s">
        <v>546</v>
      </c>
      <c r="AG1094" s="79" t="str">
        <f>+IF(AF1094&lt;&gt;"",VLOOKUP(AF1094,NIVELES!$A$666:$B$673,2,0),"")</f>
        <v>ATENCIÓN_INTEGRAL_A_PERSONAS_CON_DISCAPACIDAD</v>
      </c>
      <c r="AH1094" s="78" t="s">
        <v>453</v>
      </c>
      <c r="AI1094" s="79" t="str">
        <f>IF(AH1094&lt;&gt;"",VLOOKUP(CONCATENATE(AG1094,AH1094),NIVELES!$B$676:$C$745,2,0),"")</f>
        <v>Rectoría Inclusión Social</v>
      </c>
      <c r="AJ1094" s="78" t="s">
        <v>517</v>
      </c>
      <c r="AK1094" s="79" t="str">
        <f>+IF(AJ1094&lt;&gt;"",VLOOKUP(AJ1094,NIVELES!$A$816:$B$892,2,0),"")</f>
        <v>NO APLICA</v>
      </c>
      <c r="AL1094" s="78" t="s">
        <v>553</v>
      </c>
      <c r="AM1094" s="78">
        <v>510601</v>
      </c>
      <c r="AN1094" s="79" t="str">
        <f>IF(AM1094&lt;&gt;"",+VLOOKUP(AM1094,NIVELES!$A$1652:$B$2466,2,0),"")</f>
        <v>Aporte Patronal</v>
      </c>
      <c r="AO1094" s="87">
        <v>1498.84</v>
      </c>
      <c r="AP1094" s="88">
        <v>124</v>
      </c>
      <c r="AQ1094" s="88">
        <v>124</v>
      </c>
      <c r="AR1094" s="88">
        <v>124</v>
      </c>
      <c r="AS1094" s="88">
        <v>124</v>
      </c>
      <c r="AT1094" s="88">
        <v>124</v>
      </c>
      <c r="AU1094" s="88">
        <v>124</v>
      </c>
      <c r="AV1094" s="88">
        <v>124</v>
      </c>
      <c r="AW1094" s="88">
        <v>124</v>
      </c>
      <c r="AX1094" s="88">
        <v>134.84</v>
      </c>
      <c r="AY1094" s="88">
        <v>124</v>
      </c>
      <c r="AZ1094" s="88">
        <v>124</v>
      </c>
      <c r="BA1094" s="88">
        <v>124</v>
      </c>
      <c r="BB1094" s="89">
        <f t="shared" si="63"/>
        <v>1498.84</v>
      </c>
      <c r="BC1094" s="90" t="str">
        <f t="shared" si="62"/>
        <v>OK</v>
      </c>
      <c r="BD1094" s="91" t="str">
        <f t="shared" si="64"/>
        <v xml:space="preserve">                  </v>
      </c>
      <c r="BE1094" s="92">
        <f t="shared" si="65"/>
        <v>12</v>
      </c>
    </row>
    <row r="1095" spans="1:57" s="74" customFormat="1" ht="50.1" customHeight="1" x14ac:dyDescent="0.2">
      <c r="A1095" s="78" t="s">
        <v>55</v>
      </c>
      <c r="B1095" s="78" t="s">
        <v>58</v>
      </c>
      <c r="C1095" s="78" t="s">
        <v>746</v>
      </c>
      <c r="D1095" s="78" t="s">
        <v>608</v>
      </c>
      <c r="E1095" s="79" t="str">
        <f>+IF(C1095&lt;&gt;"",VLOOKUP(MID(C1095,18,5),NIVELES!$A$133:$B$213,2,0),"")</f>
        <v>TUNGURAHUA</v>
      </c>
      <c r="F1095" s="80" t="s">
        <v>229</v>
      </c>
      <c r="G1095" s="81" t="str">
        <f>+IF(F1095&lt;&gt;"",VLOOKUP(F1095,NIVELES!$A$246:$C$464,3,0),"")</f>
        <v xml:space="preserve"> </v>
      </c>
      <c r="H1095" s="82" t="s">
        <v>1024</v>
      </c>
      <c r="I1095" s="78" t="s">
        <v>2201</v>
      </c>
      <c r="J1095" s="78" t="s">
        <v>2184</v>
      </c>
      <c r="K1095" s="78" t="s">
        <v>2185</v>
      </c>
      <c r="L1095" s="78" t="s">
        <v>1791</v>
      </c>
      <c r="M1095" s="78" t="s">
        <v>1791</v>
      </c>
      <c r="N1095" s="78" t="s">
        <v>1791</v>
      </c>
      <c r="O1095" s="78" t="s">
        <v>2448</v>
      </c>
      <c r="P1095" s="82">
        <v>12</v>
      </c>
      <c r="Q1095" s="78" t="s">
        <v>2449</v>
      </c>
      <c r="R1095" s="82">
        <v>1</v>
      </c>
      <c r="S1095" s="82">
        <v>1</v>
      </c>
      <c r="T1095" s="82">
        <v>1</v>
      </c>
      <c r="U1095" s="82">
        <v>1</v>
      </c>
      <c r="V1095" s="82">
        <v>1</v>
      </c>
      <c r="W1095" s="82">
        <v>1</v>
      </c>
      <c r="X1095" s="82">
        <v>1</v>
      </c>
      <c r="Y1095" s="82">
        <v>1</v>
      </c>
      <c r="Z1095" s="82">
        <v>1</v>
      </c>
      <c r="AA1095" s="82">
        <v>1</v>
      </c>
      <c r="AB1095" s="82">
        <v>1</v>
      </c>
      <c r="AC1095" s="82">
        <v>1</v>
      </c>
      <c r="AD1095" s="85" t="str">
        <f>IF(A1095&lt;&gt;"",IF(D1095="DIRECCIÓN_DE_TRANSFERENCIAS","280 0031",VLOOKUP(C1095,NIVELES!$A$14:$B$105,2,0)),"")</f>
        <v>280 3000</v>
      </c>
      <c r="AE1095" s="86" t="s">
        <v>322</v>
      </c>
      <c r="AF1095" s="86" t="s">
        <v>546</v>
      </c>
      <c r="AG1095" s="79" t="str">
        <f>+IF(AF1095&lt;&gt;"",VLOOKUP(AF1095,NIVELES!$A$666:$B$673,2,0),"")</f>
        <v>ATENCIÓN_INTEGRAL_A_PERSONAS_CON_DISCAPACIDAD</v>
      </c>
      <c r="AH1095" s="78" t="s">
        <v>453</v>
      </c>
      <c r="AI1095" s="79" t="str">
        <f>IF(AH1095&lt;&gt;"",VLOOKUP(CONCATENATE(AG1095,AH1095),NIVELES!$B$676:$C$745,2,0),"")</f>
        <v>Rectoría Inclusión Social</v>
      </c>
      <c r="AJ1095" s="78" t="s">
        <v>517</v>
      </c>
      <c r="AK1095" s="79" t="str">
        <f>+IF(AJ1095&lt;&gt;"",VLOOKUP(AJ1095,NIVELES!$A$816:$B$892,2,0),"")</f>
        <v>NO APLICA</v>
      </c>
      <c r="AL1095" s="78" t="s">
        <v>553</v>
      </c>
      <c r="AM1095" s="78">
        <v>510602</v>
      </c>
      <c r="AN1095" s="79" t="str">
        <f>IF(AM1095&lt;&gt;"",+VLOOKUP(AM1095,NIVELES!$A$1652:$B$2466,2,0),"")</f>
        <v>Fondo de Reserva</v>
      </c>
      <c r="AO1095" s="87">
        <v>1294.33</v>
      </c>
      <c r="AP1095" s="88">
        <v>107</v>
      </c>
      <c r="AQ1095" s="88">
        <v>107</v>
      </c>
      <c r="AR1095" s="88">
        <v>107</v>
      </c>
      <c r="AS1095" s="88">
        <v>107</v>
      </c>
      <c r="AT1095" s="88">
        <v>107</v>
      </c>
      <c r="AU1095" s="88">
        <v>107</v>
      </c>
      <c r="AV1095" s="88">
        <v>107</v>
      </c>
      <c r="AW1095" s="88">
        <v>107</v>
      </c>
      <c r="AX1095" s="88">
        <v>107</v>
      </c>
      <c r="AY1095" s="88">
        <v>107</v>
      </c>
      <c r="AZ1095" s="88">
        <v>116.47</v>
      </c>
      <c r="BA1095" s="88">
        <v>107.86</v>
      </c>
      <c r="BB1095" s="89">
        <f t="shared" si="63"/>
        <v>1294.33</v>
      </c>
      <c r="BC1095" s="90" t="str">
        <f t="shared" ref="BC1095:BC1158" si="66">IF(A1095&lt;&gt;"",IF(AO1095&lt;&gt;"",IF(AO1095=BB1095,"OK",AO1095-BB1095),IF(AND(AO1095="",BB1095=""),"",AO1095-BB1095))," ")</f>
        <v>OK</v>
      </c>
      <c r="BD1095" s="91" t="str">
        <f t="shared" si="64"/>
        <v xml:space="preserve">                  </v>
      </c>
      <c r="BE1095" s="92">
        <f t="shared" si="65"/>
        <v>12</v>
      </c>
    </row>
    <row r="1096" spans="1:57" s="74" customFormat="1" ht="50.1" customHeight="1" x14ac:dyDescent="0.2">
      <c r="A1096" s="78" t="s">
        <v>55</v>
      </c>
      <c r="B1096" s="78" t="s">
        <v>58</v>
      </c>
      <c r="C1096" s="78" t="s">
        <v>746</v>
      </c>
      <c r="D1096" s="78" t="s">
        <v>605</v>
      </c>
      <c r="E1096" s="79" t="str">
        <f>+IF(C1096&lt;&gt;"",VLOOKUP(MID(C1096,18,5),NIVELES!$A$133:$B$213,2,0),"")</f>
        <v>TUNGURAHUA</v>
      </c>
      <c r="F1096" s="80" t="s">
        <v>229</v>
      </c>
      <c r="G1096" s="81" t="str">
        <f>+IF(F1096&lt;&gt;"",VLOOKUP(F1096,NIVELES!$A$246:$C$464,3,0),"")</f>
        <v xml:space="preserve"> </v>
      </c>
      <c r="H1096" s="82" t="s">
        <v>1024</v>
      </c>
      <c r="I1096" s="78" t="s">
        <v>2183</v>
      </c>
      <c r="J1096" s="78" t="s">
        <v>2184</v>
      </c>
      <c r="K1096" s="78" t="s">
        <v>2185</v>
      </c>
      <c r="L1096" s="78" t="s">
        <v>2450</v>
      </c>
      <c r="M1096" s="78">
        <v>11531</v>
      </c>
      <c r="N1096" s="78" t="s">
        <v>2451</v>
      </c>
      <c r="O1096" s="78" t="s">
        <v>2452</v>
      </c>
      <c r="P1096" s="82">
        <v>1</v>
      </c>
      <c r="Q1096" s="78" t="s">
        <v>2453</v>
      </c>
      <c r="R1096" s="82">
        <v>0</v>
      </c>
      <c r="S1096" s="82">
        <v>0</v>
      </c>
      <c r="T1096" s="82">
        <v>1</v>
      </c>
      <c r="U1096" s="82">
        <v>0</v>
      </c>
      <c r="V1096" s="82">
        <v>0</v>
      </c>
      <c r="W1096" s="82">
        <v>0</v>
      </c>
      <c r="X1096" s="82">
        <v>0</v>
      </c>
      <c r="Y1096" s="82">
        <v>0</v>
      </c>
      <c r="Z1096" s="82">
        <v>0</v>
      </c>
      <c r="AA1096" s="82">
        <v>0</v>
      </c>
      <c r="AB1096" s="82">
        <v>0</v>
      </c>
      <c r="AC1096" s="82"/>
      <c r="AD1096" s="85" t="str">
        <f>IF(A1096&lt;&gt;"",IF(D1096="DIRECCIÓN_DE_TRANSFERENCIAS","280 0031",VLOOKUP(C1096,NIVELES!$A$14:$B$105,2,0)),"")</f>
        <v>280 3000</v>
      </c>
      <c r="AE1096" s="86" t="s">
        <v>322</v>
      </c>
      <c r="AF1096" s="86" t="s">
        <v>543</v>
      </c>
      <c r="AG1096" s="79" t="str">
        <f>+IF(AF1096&lt;&gt;"",VLOOKUP(AF1096,NIVELES!$A$666:$B$673,2,0),"")</f>
        <v>DESARROLLO_INFANTIL</v>
      </c>
      <c r="AH1096" s="78" t="s">
        <v>321</v>
      </c>
      <c r="AI1096" s="79" t="str">
        <f>IF(AH1096&lt;&gt;"",VLOOKUP(CONCATENATE(AG1096,AH1096),NIVELES!$B$676:$C$745,2,0),"")</f>
        <v>Centros Infantiles Del Buen Vivir Operados Por Terceros -Funcionamiento Operación Y Atencion De Unidades</v>
      </c>
      <c r="AJ1096" s="78" t="s">
        <v>517</v>
      </c>
      <c r="AK1096" s="79" t="str">
        <f>+IF(AJ1096&lt;&gt;"",VLOOKUP(AJ1096,NIVELES!$A$816:$B$892,2,0),"")</f>
        <v>NO APLICA</v>
      </c>
      <c r="AL1096" s="78" t="s">
        <v>554</v>
      </c>
      <c r="AM1096" s="78">
        <v>530204</v>
      </c>
      <c r="AN1096" s="79" t="str">
        <f>IF(AM1096&lt;&gt;"",+VLOOKUP(AM1096,NIVELES!$A$1652:$B$2466,2,0),"")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1096" s="87">
        <v>20742.400000000001</v>
      </c>
      <c r="AP1096" s="88">
        <v>0</v>
      </c>
      <c r="AQ1096" s="88">
        <v>0</v>
      </c>
      <c r="AR1096" s="88">
        <v>20742.400000000001</v>
      </c>
      <c r="AS1096" s="88">
        <v>0</v>
      </c>
      <c r="AT1096" s="88">
        <v>0</v>
      </c>
      <c r="AU1096" s="88">
        <v>0</v>
      </c>
      <c r="AV1096" s="88">
        <v>0</v>
      </c>
      <c r="AW1096" s="88">
        <v>0</v>
      </c>
      <c r="AX1096" s="88">
        <v>0</v>
      </c>
      <c r="AY1096" s="88">
        <v>0</v>
      </c>
      <c r="AZ1096" s="88">
        <v>0</v>
      </c>
      <c r="BA1096" s="88">
        <v>0</v>
      </c>
      <c r="BB1096" s="89">
        <f t="shared" ref="BB1096:BB1159" si="67">SUBTOTAL(9,AP1096:BA1096)</f>
        <v>20742.400000000001</v>
      </c>
      <c r="BC1096" s="90" t="str">
        <f t="shared" si="66"/>
        <v>OK</v>
      </c>
      <c r="BD1096" s="91" t="str">
        <f t="shared" ref="BD1096:BD1159" si="68">IF(A1096&lt;&gt;"",IF(A1096="","Escoger Nivel 0",)&amp;" "&amp;(IF(B1096="","Escoger Nivel  1",)&amp;" "&amp;(IF(C1096="","Escoger Nivel 2",)&amp;" "&amp;(IF(D1096="","Escoger Nivel 3",)&amp;" "&amp;(IF(F1096="","Escoger Cantón",)&amp;" "&amp;(IF(I1096="","Escoger Obj. Estratégico Institucional N1",)&amp;" "&amp;(IF(J1096="","Escoger Obj. Especifico N2",)&amp;" "&amp;(IF(K1096="","Escoger Obj. Operativo N4",)&amp;" "&amp;(IF(L1096=""," Llenar Modalidad de Servicio ",)&amp;""&amp;(IF(M1096=""," Llenar Meta de Cobertura ",)&amp;" "&amp;(IF(N1096="","Llenar Indicador",)&amp;" "&amp;(IF(O1096="","Llenar Actividad PAPP",)&amp;" "&amp;(IF(P1096="","Llenar Metas",)&amp;" "&amp;(IF(Q1096="","Llenar Indicador",)&amp;" "&amp;(IF(AF1096="","Escoger Nro. programa",)&amp;" "&amp;(IF(AH1096="","Escoger Nro. Actividad e-Sigef",)&amp;" "&amp;(IF(AK1096="","Escoger direccionamiento de gasto",)&amp;" "&amp;(IF(AL1096="","Escoger Grupo de Gasto",)&amp;" "&amp;(IF(AM1096="","Escoger Item Presupuestario",)&amp;" "&amp;(IF(AO1096="","Llenar valor de actividad",))))))))))))))))))))," ")</f>
        <v xml:space="preserve">                  </v>
      </c>
      <c r="BE1096" s="92">
        <f t="shared" si="65"/>
        <v>1</v>
      </c>
    </row>
    <row r="1097" spans="1:57" s="74" customFormat="1" ht="50.1" customHeight="1" x14ac:dyDescent="0.2">
      <c r="A1097" s="78" t="s">
        <v>55</v>
      </c>
      <c r="B1097" s="78" t="s">
        <v>58</v>
      </c>
      <c r="C1097" s="78" t="s">
        <v>13</v>
      </c>
      <c r="D1097" s="78" t="s">
        <v>575</v>
      </c>
      <c r="E1097" s="79" t="str">
        <f>+IF(C1097&lt;&gt;"",VLOOKUP(MID(C1097,18,5),NIVELES!$A$133:$B$213,2,0),"")</f>
        <v>PASTAZA</v>
      </c>
      <c r="F1097" s="80" t="s">
        <v>204</v>
      </c>
      <c r="G1097" s="81" t="str">
        <f>+IF(F1097&lt;&gt;"",VLOOKUP(F1097,NIVELES!$A$246:$C$464,3,0),"")</f>
        <v xml:space="preserve"> </v>
      </c>
      <c r="H1097" s="82" t="s">
        <v>1023</v>
      </c>
      <c r="I1097" s="78" t="s">
        <v>2164</v>
      </c>
      <c r="J1097" s="78" t="s">
        <v>2165</v>
      </c>
      <c r="K1097" s="78" t="s">
        <v>2166</v>
      </c>
      <c r="L1097" s="78" t="s">
        <v>1791</v>
      </c>
      <c r="M1097" s="78" t="s">
        <v>1791</v>
      </c>
      <c r="N1097" s="78" t="s">
        <v>1791</v>
      </c>
      <c r="O1097" s="78" t="s">
        <v>2454</v>
      </c>
      <c r="P1097" s="82">
        <v>12</v>
      </c>
      <c r="Q1097" s="78" t="s">
        <v>2455</v>
      </c>
      <c r="R1097" s="82">
        <v>1</v>
      </c>
      <c r="S1097" s="82">
        <v>1</v>
      </c>
      <c r="T1097" s="82">
        <v>1</v>
      </c>
      <c r="U1097" s="82">
        <v>1</v>
      </c>
      <c r="V1097" s="82">
        <v>1</v>
      </c>
      <c r="W1097" s="82">
        <v>1</v>
      </c>
      <c r="X1097" s="82">
        <v>1</v>
      </c>
      <c r="Y1097" s="82">
        <v>1</v>
      </c>
      <c r="Z1097" s="82">
        <v>1</v>
      </c>
      <c r="AA1097" s="82">
        <v>1</v>
      </c>
      <c r="AB1097" s="82">
        <v>1</v>
      </c>
      <c r="AC1097" s="82">
        <v>1</v>
      </c>
      <c r="AD1097" s="85" t="str">
        <f>IF(A1097&lt;&gt;"",IF(D1097="DIRECCIÓN_DE_TRANSFERENCIAS","280 0031",VLOOKUP(C1097,NIVELES!$A$14:$B$105,2,0)),"")</f>
        <v>280 3410</v>
      </c>
      <c r="AE1097" s="86" t="s">
        <v>322</v>
      </c>
      <c r="AF1097" s="86" t="s">
        <v>369</v>
      </c>
      <c r="AG1097" s="79" t="str">
        <f>+IF(AF1097&lt;&gt;"",VLOOKUP(AF1097,NIVELES!$A$666:$B$673,2,0),"")</f>
        <v>ADMINISTRACIÓN_CENTRAL</v>
      </c>
      <c r="AH1097" s="78" t="s">
        <v>322</v>
      </c>
      <c r="AI1097" s="79" t="str">
        <f>IF(AH1097&lt;&gt;"",VLOOKUP(CONCATENATE(AG1097,AH1097),NIVELES!$B$676:$C$745,2,0),"")</f>
        <v>Administración De La Gestión Administrativa Financiera</v>
      </c>
      <c r="AJ1097" s="78" t="s">
        <v>517</v>
      </c>
      <c r="AK1097" s="79" t="str">
        <f>+IF(AJ1097&lt;&gt;"",VLOOKUP(AJ1097,NIVELES!$A$816:$B$892,2,0),"")</f>
        <v>NO APLICA</v>
      </c>
      <c r="AL1097" s="78" t="s">
        <v>553</v>
      </c>
      <c r="AM1097" s="78">
        <v>510105</v>
      </c>
      <c r="AN1097" s="79" t="str">
        <f>IF(AM1097&lt;&gt;"",+VLOOKUP(AM1097,NIVELES!$A$1652:$B$2466,2,0),"")</f>
        <v>Remuneraciones Unificadas</v>
      </c>
      <c r="AO1097" s="87">
        <v>155760</v>
      </c>
      <c r="AP1097" s="88">
        <v>0</v>
      </c>
      <c r="AQ1097" s="88">
        <v>0</v>
      </c>
      <c r="AR1097" s="88">
        <v>153614</v>
      </c>
      <c r="AS1097" s="88">
        <v>0</v>
      </c>
      <c r="AT1097" s="88">
        <v>0</v>
      </c>
      <c r="AU1097" s="88">
        <v>0</v>
      </c>
      <c r="AV1097" s="88">
        <v>0</v>
      </c>
      <c r="AW1097" s="88">
        <v>0</v>
      </c>
      <c r="AX1097" s="88">
        <v>0</v>
      </c>
      <c r="AY1097" s="88">
        <v>0</v>
      </c>
      <c r="AZ1097" s="88">
        <v>0</v>
      </c>
      <c r="BA1097" s="88">
        <v>2146</v>
      </c>
      <c r="BB1097" s="89">
        <f t="shared" si="67"/>
        <v>155760</v>
      </c>
      <c r="BC1097" s="90" t="str">
        <f t="shared" si="66"/>
        <v>OK</v>
      </c>
      <c r="BD1097" s="91" t="str">
        <f t="shared" si="68"/>
        <v xml:space="preserve">                  </v>
      </c>
      <c r="BE1097" s="92">
        <f t="shared" ref="BE1097:BE1160" si="69">SUBTOTAL(9,R1097:AC1097)</f>
        <v>12</v>
      </c>
    </row>
    <row r="1098" spans="1:57" s="74" customFormat="1" ht="50.1" customHeight="1" x14ac:dyDescent="0.2">
      <c r="A1098" s="78" t="s">
        <v>55</v>
      </c>
      <c r="B1098" s="78" t="s">
        <v>58</v>
      </c>
      <c r="C1098" s="78" t="s">
        <v>13</v>
      </c>
      <c r="D1098" s="78" t="s">
        <v>575</v>
      </c>
      <c r="E1098" s="79" t="str">
        <f>+IF(C1098&lt;&gt;"",VLOOKUP(MID(C1098,18,5),NIVELES!$A$133:$B$213,2,0),"")</f>
        <v>PASTAZA</v>
      </c>
      <c r="F1098" s="80" t="s">
        <v>204</v>
      </c>
      <c r="G1098" s="81" t="str">
        <f>+IF(F1098&lt;&gt;"",VLOOKUP(F1098,NIVELES!$A$246:$C$464,3,0),"")</f>
        <v xml:space="preserve"> </v>
      </c>
      <c r="H1098" s="82" t="s">
        <v>1023</v>
      </c>
      <c r="I1098" s="78" t="s">
        <v>2164</v>
      </c>
      <c r="J1098" s="78" t="s">
        <v>2165</v>
      </c>
      <c r="K1098" s="78" t="s">
        <v>2166</v>
      </c>
      <c r="L1098" s="78" t="s">
        <v>1791</v>
      </c>
      <c r="M1098" s="78" t="s">
        <v>1791</v>
      </c>
      <c r="N1098" s="78" t="s">
        <v>1791</v>
      </c>
      <c r="O1098" s="78" t="s">
        <v>2454</v>
      </c>
      <c r="P1098" s="82">
        <v>12</v>
      </c>
      <c r="Q1098" s="78" t="s">
        <v>2455</v>
      </c>
      <c r="R1098" s="82">
        <v>1</v>
      </c>
      <c r="S1098" s="82">
        <v>1</v>
      </c>
      <c r="T1098" s="82">
        <v>1</v>
      </c>
      <c r="U1098" s="82">
        <v>1</v>
      </c>
      <c r="V1098" s="82">
        <v>1</v>
      </c>
      <c r="W1098" s="82">
        <v>1</v>
      </c>
      <c r="X1098" s="82">
        <v>1</v>
      </c>
      <c r="Y1098" s="82">
        <v>1</v>
      </c>
      <c r="Z1098" s="82">
        <v>1</v>
      </c>
      <c r="AA1098" s="82">
        <v>1</v>
      </c>
      <c r="AB1098" s="82">
        <v>1</v>
      </c>
      <c r="AC1098" s="82">
        <v>1</v>
      </c>
      <c r="AD1098" s="85" t="str">
        <f>IF(A1098&lt;&gt;"",IF(D1098="DIRECCIÓN_DE_TRANSFERENCIAS","280 0031",VLOOKUP(C1098,NIVELES!$A$14:$B$105,2,0)),"")</f>
        <v>280 3410</v>
      </c>
      <c r="AE1098" s="86" t="s">
        <v>322</v>
      </c>
      <c r="AF1098" s="86" t="s">
        <v>369</v>
      </c>
      <c r="AG1098" s="79" t="str">
        <f>+IF(AF1098&lt;&gt;"",VLOOKUP(AF1098,NIVELES!$A$666:$B$673,2,0),"")</f>
        <v>ADMINISTRACIÓN_CENTRAL</v>
      </c>
      <c r="AH1098" s="78" t="s">
        <v>322</v>
      </c>
      <c r="AI1098" s="79" t="str">
        <f>IF(AH1098&lt;&gt;"",VLOOKUP(CONCATENATE(AG1098,AH1098),NIVELES!$B$676:$C$745,2,0),"")</f>
        <v>Administración De La Gestión Administrativa Financiera</v>
      </c>
      <c r="AJ1098" s="78" t="s">
        <v>517</v>
      </c>
      <c r="AK1098" s="79" t="str">
        <f>+IF(AJ1098&lt;&gt;"",VLOOKUP(AJ1098,NIVELES!$A$816:$B$892,2,0),"")</f>
        <v>NO APLICA</v>
      </c>
      <c r="AL1098" s="78" t="s">
        <v>553</v>
      </c>
      <c r="AM1098" s="78">
        <v>510106</v>
      </c>
      <c r="AN1098" s="79" t="str">
        <f>IF(AM1098&lt;&gt;"",+VLOOKUP(AM1098,NIVELES!$A$1652:$B$2466,2,0),"")</f>
        <v>Salarios Unificados</v>
      </c>
      <c r="AO1098" s="87">
        <v>28188</v>
      </c>
      <c r="AP1098" s="88">
        <v>2349</v>
      </c>
      <c r="AQ1098" s="88">
        <v>2349</v>
      </c>
      <c r="AR1098" s="88">
        <v>2349</v>
      </c>
      <c r="AS1098" s="88">
        <v>2349</v>
      </c>
      <c r="AT1098" s="88">
        <v>2349</v>
      </c>
      <c r="AU1098" s="88">
        <v>2349</v>
      </c>
      <c r="AV1098" s="88">
        <v>2349</v>
      </c>
      <c r="AW1098" s="88">
        <v>2349</v>
      </c>
      <c r="AX1098" s="88">
        <v>2349</v>
      </c>
      <c r="AY1098" s="88">
        <v>2349</v>
      </c>
      <c r="AZ1098" s="88">
        <v>2349</v>
      </c>
      <c r="BA1098" s="88">
        <v>2349</v>
      </c>
      <c r="BB1098" s="89">
        <f t="shared" si="67"/>
        <v>28188</v>
      </c>
      <c r="BC1098" s="90" t="str">
        <f t="shared" si="66"/>
        <v>OK</v>
      </c>
      <c r="BD1098" s="91" t="str">
        <f t="shared" si="68"/>
        <v xml:space="preserve">                  </v>
      </c>
      <c r="BE1098" s="92">
        <f t="shared" si="69"/>
        <v>12</v>
      </c>
    </row>
    <row r="1099" spans="1:57" s="74" customFormat="1" ht="50.1" customHeight="1" x14ac:dyDescent="0.2">
      <c r="A1099" s="78" t="s">
        <v>55</v>
      </c>
      <c r="B1099" s="78" t="s">
        <v>58</v>
      </c>
      <c r="C1099" s="78" t="s">
        <v>13</v>
      </c>
      <c r="D1099" s="78" t="s">
        <v>575</v>
      </c>
      <c r="E1099" s="79" t="str">
        <f>+IF(C1099&lt;&gt;"",VLOOKUP(MID(C1099,18,5),NIVELES!$A$133:$B$213,2,0),"")</f>
        <v>PASTAZA</v>
      </c>
      <c r="F1099" s="80" t="s">
        <v>204</v>
      </c>
      <c r="G1099" s="81" t="str">
        <f>+IF(F1099&lt;&gt;"",VLOOKUP(F1099,NIVELES!$A$246:$C$464,3,0),"")</f>
        <v xml:space="preserve"> </v>
      </c>
      <c r="H1099" s="82" t="s">
        <v>1023</v>
      </c>
      <c r="I1099" s="78" t="s">
        <v>2164</v>
      </c>
      <c r="J1099" s="78" t="s">
        <v>2165</v>
      </c>
      <c r="K1099" s="78" t="s">
        <v>2166</v>
      </c>
      <c r="L1099" s="78" t="s">
        <v>1791</v>
      </c>
      <c r="M1099" s="78" t="s">
        <v>1791</v>
      </c>
      <c r="N1099" s="78" t="s">
        <v>1791</v>
      </c>
      <c r="O1099" s="78" t="s">
        <v>2454</v>
      </c>
      <c r="P1099" s="82">
        <v>1</v>
      </c>
      <c r="Q1099" s="78" t="s">
        <v>2455</v>
      </c>
      <c r="R1099" s="82"/>
      <c r="S1099" s="82"/>
      <c r="T1099" s="82"/>
      <c r="U1099" s="82"/>
      <c r="V1099" s="82"/>
      <c r="W1099" s="82"/>
      <c r="X1099" s="82"/>
      <c r="Y1099" s="82"/>
      <c r="Z1099" s="82"/>
      <c r="AA1099" s="82"/>
      <c r="AB1099" s="82"/>
      <c r="AC1099" s="82">
        <v>1</v>
      </c>
      <c r="AD1099" s="85" t="str">
        <f>IF(A1099&lt;&gt;"",IF(D1099="DIRECCIÓN_DE_TRANSFERENCIAS","280 0031",VLOOKUP(C1099,NIVELES!$A$14:$B$105,2,0)),"")</f>
        <v>280 3410</v>
      </c>
      <c r="AE1099" s="86" t="s">
        <v>322</v>
      </c>
      <c r="AF1099" s="86" t="s">
        <v>369</v>
      </c>
      <c r="AG1099" s="79" t="str">
        <f>+IF(AF1099&lt;&gt;"",VLOOKUP(AF1099,NIVELES!$A$666:$B$673,2,0),"")</f>
        <v>ADMINISTRACIÓN_CENTRAL</v>
      </c>
      <c r="AH1099" s="78" t="s">
        <v>322</v>
      </c>
      <c r="AI1099" s="79" t="str">
        <f>IF(AH1099&lt;&gt;"",VLOOKUP(CONCATENATE(AG1099,AH1099),NIVELES!$B$676:$C$745,2,0),"")</f>
        <v>Administración De La Gestión Administrativa Financiera</v>
      </c>
      <c r="AJ1099" s="78" t="s">
        <v>517</v>
      </c>
      <c r="AK1099" s="79" t="str">
        <f>+IF(AJ1099&lt;&gt;"",VLOOKUP(AJ1099,NIVELES!$A$816:$B$892,2,0),"")</f>
        <v>NO APLICA</v>
      </c>
      <c r="AL1099" s="78" t="s">
        <v>553</v>
      </c>
      <c r="AM1099" s="78">
        <v>510203</v>
      </c>
      <c r="AN1099" s="79" t="str">
        <f>IF(AM1099&lt;&gt;"",+VLOOKUP(AM1099,NIVELES!$A$1652:$B$2466,2,0),"")</f>
        <v>Decimotercer Sueldo</v>
      </c>
      <c r="AO1099" s="87">
        <v>22253.919999999998</v>
      </c>
      <c r="AP1099" s="88">
        <v>0</v>
      </c>
      <c r="AQ1099" s="88">
        <v>0</v>
      </c>
      <c r="AR1099" s="88">
        <v>0</v>
      </c>
      <c r="AS1099" s="88">
        <v>0</v>
      </c>
      <c r="AT1099" s="88">
        <v>0</v>
      </c>
      <c r="AU1099" s="88">
        <v>0</v>
      </c>
      <c r="AV1099" s="88">
        <v>0</v>
      </c>
      <c r="AW1099" s="88">
        <v>0</v>
      </c>
      <c r="AX1099" s="88">
        <v>0</v>
      </c>
      <c r="AY1099" s="88">
        <v>0</v>
      </c>
      <c r="AZ1099" s="88">
        <v>0</v>
      </c>
      <c r="BA1099" s="88">
        <v>22253.919999999998</v>
      </c>
      <c r="BB1099" s="89">
        <f t="shared" si="67"/>
        <v>22253.919999999998</v>
      </c>
      <c r="BC1099" s="90" t="str">
        <f t="shared" si="66"/>
        <v>OK</v>
      </c>
      <c r="BD1099" s="91" t="str">
        <f t="shared" si="68"/>
        <v xml:space="preserve">                  </v>
      </c>
      <c r="BE1099" s="92">
        <f t="shared" si="69"/>
        <v>1</v>
      </c>
    </row>
    <row r="1100" spans="1:57" s="74" customFormat="1" ht="50.1" customHeight="1" x14ac:dyDescent="0.2">
      <c r="A1100" s="78" t="s">
        <v>55</v>
      </c>
      <c r="B1100" s="78" t="s">
        <v>58</v>
      </c>
      <c r="C1100" s="78" t="s">
        <v>13</v>
      </c>
      <c r="D1100" s="78" t="s">
        <v>575</v>
      </c>
      <c r="E1100" s="79" t="str">
        <f>+IF(C1100&lt;&gt;"",VLOOKUP(MID(C1100,18,5),NIVELES!$A$133:$B$213,2,0),"")</f>
        <v>PASTAZA</v>
      </c>
      <c r="F1100" s="80" t="s">
        <v>204</v>
      </c>
      <c r="G1100" s="81" t="str">
        <f>+IF(F1100&lt;&gt;"",VLOOKUP(F1100,NIVELES!$A$246:$C$464,3,0),"")</f>
        <v xml:space="preserve"> </v>
      </c>
      <c r="H1100" s="82" t="s">
        <v>1023</v>
      </c>
      <c r="I1100" s="78" t="s">
        <v>2164</v>
      </c>
      <c r="J1100" s="78" t="s">
        <v>2165</v>
      </c>
      <c r="K1100" s="78" t="s">
        <v>2166</v>
      </c>
      <c r="L1100" s="78" t="s">
        <v>1791</v>
      </c>
      <c r="M1100" s="78" t="s">
        <v>1791</v>
      </c>
      <c r="N1100" s="78" t="s">
        <v>1791</v>
      </c>
      <c r="O1100" s="78" t="s">
        <v>2454</v>
      </c>
      <c r="P1100" s="82">
        <v>1</v>
      </c>
      <c r="Q1100" s="78" t="s">
        <v>2455</v>
      </c>
      <c r="R1100" s="82"/>
      <c r="S1100" s="82"/>
      <c r="T1100" s="82"/>
      <c r="U1100" s="82"/>
      <c r="V1100" s="82"/>
      <c r="W1100" s="82"/>
      <c r="X1100" s="82"/>
      <c r="Y1100" s="82">
        <v>1</v>
      </c>
      <c r="Z1100" s="82"/>
      <c r="AA1100" s="82"/>
      <c r="AB1100" s="82"/>
      <c r="AC1100" s="82"/>
      <c r="AD1100" s="85" t="str">
        <f>IF(A1100&lt;&gt;"",IF(D1100="DIRECCIÓN_DE_TRANSFERENCIAS","280 0031",VLOOKUP(C1100,NIVELES!$A$14:$B$105,2,0)),"")</f>
        <v>280 3410</v>
      </c>
      <c r="AE1100" s="86" t="s">
        <v>322</v>
      </c>
      <c r="AF1100" s="86" t="s">
        <v>369</v>
      </c>
      <c r="AG1100" s="79" t="str">
        <f>+IF(AF1100&lt;&gt;"",VLOOKUP(AF1100,NIVELES!$A$666:$B$673,2,0),"")</f>
        <v>ADMINISTRACIÓN_CENTRAL</v>
      </c>
      <c r="AH1100" s="78" t="s">
        <v>322</v>
      </c>
      <c r="AI1100" s="79" t="str">
        <f>IF(AH1100&lt;&gt;"",VLOOKUP(CONCATENATE(AG1100,AH1100),NIVELES!$B$676:$C$745,2,0),"")</f>
        <v>Administración De La Gestión Administrativa Financiera</v>
      </c>
      <c r="AJ1100" s="78" t="s">
        <v>517</v>
      </c>
      <c r="AK1100" s="79" t="str">
        <f>+IF(AJ1100&lt;&gt;"",VLOOKUP(AJ1100,NIVELES!$A$816:$B$892,2,0),"")</f>
        <v>NO APLICA</v>
      </c>
      <c r="AL1100" s="78" t="s">
        <v>553</v>
      </c>
      <c r="AM1100" s="78">
        <v>510204</v>
      </c>
      <c r="AN1100" s="79" t="str">
        <f>IF(AM1100&lt;&gt;"",+VLOOKUP(AM1100,NIVELES!$A$1652:$B$2466,2,0),"")</f>
        <v>Decimocuarto Sueldo</v>
      </c>
      <c r="AO1100" s="87">
        <v>8306.83</v>
      </c>
      <c r="AP1100" s="88">
        <v>0</v>
      </c>
      <c r="AQ1100" s="88">
        <v>0</v>
      </c>
      <c r="AR1100" s="88">
        <v>0</v>
      </c>
      <c r="AS1100" s="88">
        <v>0</v>
      </c>
      <c r="AT1100" s="88">
        <v>0</v>
      </c>
      <c r="AU1100" s="88">
        <v>0</v>
      </c>
      <c r="AV1100" s="88">
        <v>0</v>
      </c>
      <c r="AW1100" s="88">
        <v>8306.83</v>
      </c>
      <c r="AX1100" s="88">
        <v>0</v>
      </c>
      <c r="AY1100" s="88">
        <v>0</v>
      </c>
      <c r="AZ1100" s="88">
        <v>0</v>
      </c>
      <c r="BA1100" s="88">
        <v>0</v>
      </c>
      <c r="BB1100" s="89">
        <f t="shared" si="67"/>
        <v>8306.83</v>
      </c>
      <c r="BC1100" s="90" t="str">
        <f t="shared" si="66"/>
        <v>OK</v>
      </c>
      <c r="BD1100" s="91" t="str">
        <f t="shared" si="68"/>
        <v xml:space="preserve">                  </v>
      </c>
      <c r="BE1100" s="92">
        <f t="shared" si="69"/>
        <v>1</v>
      </c>
    </row>
    <row r="1101" spans="1:57" s="74" customFormat="1" ht="50.1" customHeight="1" x14ac:dyDescent="0.2">
      <c r="A1101" s="78" t="s">
        <v>55</v>
      </c>
      <c r="B1101" s="78" t="s">
        <v>58</v>
      </c>
      <c r="C1101" s="78" t="s">
        <v>13</v>
      </c>
      <c r="D1101" s="78" t="s">
        <v>575</v>
      </c>
      <c r="E1101" s="79" t="str">
        <f>+IF(C1101&lt;&gt;"",VLOOKUP(MID(C1101,18,5),NIVELES!$A$133:$B$213,2,0),"")</f>
        <v>PASTAZA</v>
      </c>
      <c r="F1101" s="80" t="s">
        <v>204</v>
      </c>
      <c r="G1101" s="81" t="str">
        <f>+IF(F1101&lt;&gt;"",VLOOKUP(F1101,NIVELES!$A$246:$C$464,3,0),"")</f>
        <v xml:space="preserve"> </v>
      </c>
      <c r="H1101" s="82" t="s">
        <v>1023</v>
      </c>
      <c r="I1101" s="78" t="s">
        <v>2164</v>
      </c>
      <c r="J1101" s="78" t="s">
        <v>2165</v>
      </c>
      <c r="K1101" s="78" t="s">
        <v>2166</v>
      </c>
      <c r="L1101" s="78" t="s">
        <v>1791</v>
      </c>
      <c r="M1101" s="78" t="s">
        <v>1791</v>
      </c>
      <c r="N1101" s="78" t="s">
        <v>1791</v>
      </c>
      <c r="O1101" s="78" t="s">
        <v>2454</v>
      </c>
      <c r="P1101" s="82">
        <v>12</v>
      </c>
      <c r="Q1101" s="78" t="s">
        <v>2455</v>
      </c>
      <c r="R1101" s="82">
        <v>1</v>
      </c>
      <c r="S1101" s="82">
        <v>1</v>
      </c>
      <c r="T1101" s="82">
        <v>1</v>
      </c>
      <c r="U1101" s="82">
        <v>1</v>
      </c>
      <c r="V1101" s="82">
        <v>1</v>
      </c>
      <c r="W1101" s="82">
        <v>1</v>
      </c>
      <c r="X1101" s="82">
        <v>1</v>
      </c>
      <c r="Y1101" s="82">
        <v>1</v>
      </c>
      <c r="Z1101" s="82">
        <v>1</v>
      </c>
      <c r="AA1101" s="82">
        <v>1</v>
      </c>
      <c r="AB1101" s="82">
        <v>1</v>
      </c>
      <c r="AC1101" s="82">
        <v>1</v>
      </c>
      <c r="AD1101" s="85" t="str">
        <f>IF(A1101&lt;&gt;"",IF(D1101="DIRECCIÓN_DE_TRANSFERENCIAS","280 0031",VLOOKUP(C1101,NIVELES!$A$14:$B$105,2,0)),"")</f>
        <v>280 3410</v>
      </c>
      <c r="AE1101" s="86" t="s">
        <v>322</v>
      </c>
      <c r="AF1101" s="86" t="s">
        <v>369</v>
      </c>
      <c r="AG1101" s="79" t="str">
        <f>+IF(AF1101&lt;&gt;"",VLOOKUP(AF1101,NIVELES!$A$666:$B$673,2,0),"")</f>
        <v>ADMINISTRACIÓN_CENTRAL</v>
      </c>
      <c r="AH1101" s="78" t="s">
        <v>322</v>
      </c>
      <c r="AI1101" s="79" t="str">
        <f>IF(AH1101&lt;&gt;"",VLOOKUP(CONCATENATE(AG1101,AH1101),NIVELES!$B$676:$C$745,2,0),"")</f>
        <v>Administración De La Gestión Administrativa Financiera</v>
      </c>
      <c r="AJ1101" s="78" t="s">
        <v>517</v>
      </c>
      <c r="AK1101" s="79" t="str">
        <f>+IF(AJ1101&lt;&gt;"",VLOOKUP(AJ1101,NIVELES!$A$816:$B$892,2,0),"")</f>
        <v>NO APLICA</v>
      </c>
      <c r="AL1101" s="78" t="s">
        <v>553</v>
      </c>
      <c r="AM1101" s="78">
        <v>510304</v>
      </c>
      <c r="AN1101" s="79" t="str">
        <f>IF(AM1101&lt;&gt;"",+VLOOKUP(AM1101,NIVELES!$A$1652:$B$2466,2,0),"")</f>
        <v>Compensación por Transporte</v>
      </c>
      <c r="AO1101" s="87">
        <v>480</v>
      </c>
      <c r="AP1101" s="88">
        <v>40</v>
      </c>
      <c r="AQ1101" s="88">
        <v>40</v>
      </c>
      <c r="AR1101" s="88">
        <v>40</v>
      </c>
      <c r="AS1101" s="88">
        <v>40</v>
      </c>
      <c r="AT1101" s="88">
        <v>40</v>
      </c>
      <c r="AU1101" s="88">
        <v>40</v>
      </c>
      <c r="AV1101" s="88">
        <v>40</v>
      </c>
      <c r="AW1101" s="88">
        <v>40</v>
      </c>
      <c r="AX1101" s="88">
        <v>40</v>
      </c>
      <c r="AY1101" s="88">
        <v>40</v>
      </c>
      <c r="AZ1101" s="88">
        <v>40</v>
      </c>
      <c r="BA1101" s="88">
        <v>40</v>
      </c>
      <c r="BB1101" s="89">
        <f t="shared" si="67"/>
        <v>480</v>
      </c>
      <c r="BC1101" s="90" t="str">
        <f t="shared" si="66"/>
        <v>OK</v>
      </c>
      <c r="BD1101" s="91" t="str">
        <f t="shared" si="68"/>
        <v xml:space="preserve">                  </v>
      </c>
      <c r="BE1101" s="92">
        <f t="shared" si="69"/>
        <v>12</v>
      </c>
    </row>
    <row r="1102" spans="1:57" s="74" customFormat="1" ht="50.1" customHeight="1" x14ac:dyDescent="0.2">
      <c r="A1102" s="78" t="s">
        <v>55</v>
      </c>
      <c r="B1102" s="78" t="s">
        <v>58</v>
      </c>
      <c r="C1102" s="78" t="s">
        <v>13</v>
      </c>
      <c r="D1102" s="78" t="s">
        <v>575</v>
      </c>
      <c r="E1102" s="79" t="str">
        <f>+IF(C1102&lt;&gt;"",VLOOKUP(MID(C1102,18,5),NIVELES!$A$133:$B$213,2,0),"")</f>
        <v>PASTAZA</v>
      </c>
      <c r="F1102" s="80" t="s">
        <v>204</v>
      </c>
      <c r="G1102" s="81" t="str">
        <f>+IF(F1102&lt;&gt;"",VLOOKUP(F1102,NIVELES!$A$246:$C$464,3,0),"")</f>
        <v xml:space="preserve"> </v>
      </c>
      <c r="H1102" s="82" t="s">
        <v>1023</v>
      </c>
      <c r="I1102" s="78" t="s">
        <v>2164</v>
      </c>
      <c r="J1102" s="78" t="s">
        <v>2165</v>
      </c>
      <c r="K1102" s="78" t="s">
        <v>2166</v>
      </c>
      <c r="L1102" s="78" t="s">
        <v>1791</v>
      </c>
      <c r="M1102" s="78" t="s">
        <v>1791</v>
      </c>
      <c r="N1102" s="78" t="s">
        <v>1791</v>
      </c>
      <c r="O1102" s="78" t="s">
        <v>2454</v>
      </c>
      <c r="P1102" s="82">
        <v>12</v>
      </c>
      <c r="Q1102" s="78" t="s">
        <v>2455</v>
      </c>
      <c r="R1102" s="82">
        <v>1</v>
      </c>
      <c r="S1102" s="82">
        <v>1</v>
      </c>
      <c r="T1102" s="82">
        <v>1</v>
      </c>
      <c r="U1102" s="82">
        <v>1</v>
      </c>
      <c r="V1102" s="82">
        <v>1</v>
      </c>
      <c r="W1102" s="82">
        <v>1</v>
      </c>
      <c r="X1102" s="82">
        <v>1</v>
      </c>
      <c r="Y1102" s="82">
        <v>1</v>
      </c>
      <c r="Z1102" s="82">
        <v>1</v>
      </c>
      <c r="AA1102" s="82">
        <v>1</v>
      </c>
      <c r="AB1102" s="82">
        <v>1</v>
      </c>
      <c r="AC1102" s="82">
        <v>1</v>
      </c>
      <c r="AD1102" s="85" t="str">
        <f>IF(A1102&lt;&gt;"",IF(D1102="DIRECCIÓN_DE_TRANSFERENCIAS","280 0031",VLOOKUP(C1102,NIVELES!$A$14:$B$105,2,0)),"")</f>
        <v>280 3410</v>
      </c>
      <c r="AE1102" s="86" t="s">
        <v>322</v>
      </c>
      <c r="AF1102" s="86" t="s">
        <v>369</v>
      </c>
      <c r="AG1102" s="79" t="str">
        <f>+IF(AF1102&lt;&gt;"",VLOOKUP(AF1102,NIVELES!$A$666:$B$673,2,0),"")</f>
        <v>ADMINISTRACIÓN_CENTRAL</v>
      </c>
      <c r="AH1102" s="78" t="s">
        <v>322</v>
      </c>
      <c r="AI1102" s="79" t="str">
        <f>IF(AH1102&lt;&gt;"",VLOOKUP(CONCATENATE(AG1102,AH1102),NIVELES!$B$676:$C$745,2,0),"")</f>
        <v>Administración De La Gestión Administrativa Financiera</v>
      </c>
      <c r="AJ1102" s="78" t="s">
        <v>517</v>
      </c>
      <c r="AK1102" s="79" t="str">
        <f>+IF(AJ1102&lt;&gt;"",VLOOKUP(AJ1102,NIVELES!$A$816:$B$892,2,0),"")</f>
        <v>NO APLICA</v>
      </c>
      <c r="AL1102" s="78" t="s">
        <v>553</v>
      </c>
      <c r="AM1102" s="78">
        <v>510306</v>
      </c>
      <c r="AN1102" s="79" t="str">
        <f>IF(AM1102&lt;&gt;"",+VLOOKUP(AM1102,NIVELES!$A$1652:$B$2466,2,0),"")</f>
        <v>Alimentación</v>
      </c>
      <c r="AO1102" s="87">
        <v>3360</v>
      </c>
      <c r="AP1102" s="88">
        <v>280</v>
      </c>
      <c r="AQ1102" s="88">
        <v>280</v>
      </c>
      <c r="AR1102" s="88">
        <v>280</v>
      </c>
      <c r="AS1102" s="88">
        <v>280</v>
      </c>
      <c r="AT1102" s="88">
        <v>280</v>
      </c>
      <c r="AU1102" s="88">
        <v>280</v>
      </c>
      <c r="AV1102" s="88">
        <v>280</v>
      </c>
      <c r="AW1102" s="88">
        <v>280</v>
      </c>
      <c r="AX1102" s="88">
        <v>280</v>
      </c>
      <c r="AY1102" s="88">
        <v>280</v>
      </c>
      <c r="AZ1102" s="88">
        <v>280</v>
      </c>
      <c r="BA1102" s="88">
        <v>280</v>
      </c>
      <c r="BB1102" s="89">
        <f t="shared" si="67"/>
        <v>3360</v>
      </c>
      <c r="BC1102" s="90" t="str">
        <f t="shared" si="66"/>
        <v>OK</v>
      </c>
      <c r="BD1102" s="91" t="str">
        <f t="shared" si="68"/>
        <v xml:space="preserve">                  </v>
      </c>
      <c r="BE1102" s="92">
        <f t="shared" si="69"/>
        <v>12</v>
      </c>
    </row>
    <row r="1103" spans="1:57" s="74" customFormat="1" ht="50.1" customHeight="1" x14ac:dyDescent="0.2">
      <c r="A1103" s="78" t="s">
        <v>55</v>
      </c>
      <c r="B1103" s="78" t="s">
        <v>58</v>
      </c>
      <c r="C1103" s="78" t="s">
        <v>13</v>
      </c>
      <c r="D1103" s="78" t="s">
        <v>575</v>
      </c>
      <c r="E1103" s="79" t="str">
        <f>+IF(C1103&lt;&gt;"",VLOOKUP(MID(C1103,18,5),NIVELES!$A$133:$B$213,2,0),"")</f>
        <v>PASTAZA</v>
      </c>
      <c r="F1103" s="80" t="s">
        <v>204</v>
      </c>
      <c r="G1103" s="81" t="str">
        <f>+IF(F1103&lt;&gt;"",VLOOKUP(F1103,NIVELES!$A$246:$C$464,3,0),"")</f>
        <v xml:space="preserve"> </v>
      </c>
      <c r="H1103" s="82" t="s">
        <v>1023</v>
      </c>
      <c r="I1103" s="78" t="s">
        <v>2164</v>
      </c>
      <c r="J1103" s="78" t="s">
        <v>2165</v>
      </c>
      <c r="K1103" s="78" t="s">
        <v>2166</v>
      </c>
      <c r="L1103" s="78" t="s">
        <v>1791</v>
      </c>
      <c r="M1103" s="78" t="s">
        <v>1791</v>
      </c>
      <c r="N1103" s="78" t="s">
        <v>1791</v>
      </c>
      <c r="O1103" s="78" t="s">
        <v>2454</v>
      </c>
      <c r="P1103" s="82">
        <v>12</v>
      </c>
      <c r="Q1103" s="78" t="s">
        <v>2455</v>
      </c>
      <c r="R1103" s="82">
        <v>1</v>
      </c>
      <c r="S1103" s="82">
        <v>1</v>
      </c>
      <c r="T1103" s="82">
        <v>1</v>
      </c>
      <c r="U1103" s="82">
        <v>1</v>
      </c>
      <c r="V1103" s="82">
        <v>1</v>
      </c>
      <c r="W1103" s="82">
        <v>1</v>
      </c>
      <c r="X1103" s="82">
        <v>1</v>
      </c>
      <c r="Y1103" s="82">
        <v>1</v>
      </c>
      <c r="Z1103" s="82">
        <v>1</v>
      </c>
      <c r="AA1103" s="82">
        <v>1</v>
      </c>
      <c r="AB1103" s="82">
        <v>1</v>
      </c>
      <c r="AC1103" s="82">
        <v>1</v>
      </c>
      <c r="AD1103" s="85" t="str">
        <f>IF(A1103&lt;&gt;"",IF(D1103="DIRECCIÓN_DE_TRANSFERENCIAS","280 0031",VLOOKUP(C1103,NIVELES!$A$14:$B$105,2,0)),"")</f>
        <v>280 3410</v>
      </c>
      <c r="AE1103" s="86" t="s">
        <v>322</v>
      </c>
      <c r="AF1103" s="86" t="s">
        <v>369</v>
      </c>
      <c r="AG1103" s="79" t="str">
        <f>+IF(AF1103&lt;&gt;"",VLOOKUP(AF1103,NIVELES!$A$666:$B$673,2,0),"")</f>
        <v>ADMINISTRACIÓN_CENTRAL</v>
      </c>
      <c r="AH1103" s="78" t="s">
        <v>322</v>
      </c>
      <c r="AI1103" s="79" t="str">
        <f>IF(AH1103&lt;&gt;"",VLOOKUP(CONCATENATE(AG1103,AH1103),NIVELES!$B$676:$C$745,2,0),"")</f>
        <v>Administración De La Gestión Administrativa Financiera</v>
      </c>
      <c r="AJ1103" s="78" t="s">
        <v>517</v>
      </c>
      <c r="AK1103" s="79" t="str">
        <f>+IF(AJ1103&lt;&gt;"",VLOOKUP(AJ1103,NIVELES!$A$816:$B$892,2,0),"")</f>
        <v>NO APLICA</v>
      </c>
      <c r="AL1103" s="78" t="s">
        <v>553</v>
      </c>
      <c r="AM1103" s="78">
        <v>510401</v>
      </c>
      <c r="AN1103" s="79" t="str">
        <f>IF(AM1103&lt;&gt;"",+VLOOKUP(AM1103,NIVELES!$A$1652:$B$2466,2,0),"")</f>
        <v>Por Cargas Familiares</v>
      </c>
      <c r="AO1103" s="87">
        <v>270.45</v>
      </c>
      <c r="AP1103" s="88">
        <v>22.54</v>
      </c>
      <c r="AQ1103" s="88">
        <v>22.54</v>
      </c>
      <c r="AR1103" s="88">
        <v>22.54</v>
      </c>
      <c r="AS1103" s="88">
        <v>22.54</v>
      </c>
      <c r="AT1103" s="88">
        <v>24.64</v>
      </c>
      <c r="AU1103" s="88">
        <v>22</v>
      </c>
      <c r="AV1103" s="88">
        <v>22</v>
      </c>
      <c r="AW1103" s="88">
        <v>22.54</v>
      </c>
      <c r="AX1103" s="88">
        <v>22</v>
      </c>
      <c r="AY1103" s="88">
        <v>22</v>
      </c>
      <c r="AZ1103" s="88">
        <v>22.57</v>
      </c>
      <c r="BA1103" s="88">
        <v>22.54</v>
      </c>
      <c r="BB1103" s="89">
        <f t="shared" si="67"/>
        <v>270.45</v>
      </c>
      <c r="BC1103" s="90" t="str">
        <f t="shared" si="66"/>
        <v>OK</v>
      </c>
      <c r="BD1103" s="91" t="str">
        <f t="shared" si="68"/>
        <v xml:space="preserve">                  </v>
      </c>
      <c r="BE1103" s="92">
        <f t="shared" si="69"/>
        <v>12</v>
      </c>
    </row>
    <row r="1104" spans="1:57" s="74" customFormat="1" ht="50.1" customHeight="1" x14ac:dyDescent="0.2">
      <c r="A1104" s="78" t="s">
        <v>55</v>
      </c>
      <c r="B1104" s="78" t="s">
        <v>58</v>
      </c>
      <c r="C1104" s="78" t="s">
        <v>13</v>
      </c>
      <c r="D1104" s="78" t="s">
        <v>575</v>
      </c>
      <c r="E1104" s="79" t="str">
        <f>+IF(C1104&lt;&gt;"",VLOOKUP(MID(C1104,18,5),NIVELES!$A$133:$B$213,2,0),"")</f>
        <v>PASTAZA</v>
      </c>
      <c r="F1104" s="80" t="s">
        <v>204</v>
      </c>
      <c r="G1104" s="81" t="str">
        <f>+IF(F1104&lt;&gt;"",VLOOKUP(F1104,NIVELES!$A$246:$C$464,3,0),"")</f>
        <v xml:space="preserve"> </v>
      </c>
      <c r="H1104" s="82" t="s">
        <v>1023</v>
      </c>
      <c r="I1104" s="78" t="s">
        <v>2164</v>
      </c>
      <c r="J1104" s="78" t="s">
        <v>2165</v>
      </c>
      <c r="K1104" s="78" t="s">
        <v>2166</v>
      </c>
      <c r="L1104" s="78" t="s">
        <v>1791</v>
      </c>
      <c r="M1104" s="78" t="s">
        <v>1791</v>
      </c>
      <c r="N1104" s="78" t="s">
        <v>1791</v>
      </c>
      <c r="O1104" s="78" t="s">
        <v>2454</v>
      </c>
      <c r="P1104" s="82">
        <v>12</v>
      </c>
      <c r="Q1104" s="78" t="s">
        <v>2455</v>
      </c>
      <c r="R1104" s="82">
        <v>1</v>
      </c>
      <c r="S1104" s="82">
        <v>1</v>
      </c>
      <c r="T1104" s="82">
        <v>1</v>
      </c>
      <c r="U1104" s="82">
        <v>1</v>
      </c>
      <c r="V1104" s="82">
        <v>1</v>
      </c>
      <c r="W1104" s="82">
        <v>1</v>
      </c>
      <c r="X1104" s="82">
        <v>1</v>
      </c>
      <c r="Y1104" s="82">
        <v>1</v>
      </c>
      <c r="Z1104" s="82">
        <v>1</v>
      </c>
      <c r="AA1104" s="82">
        <v>1</v>
      </c>
      <c r="AB1104" s="82">
        <v>1</v>
      </c>
      <c r="AC1104" s="82">
        <v>1</v>
      </c>
      <c r="AD1104" s="85" t="str">
        <f>IF(A1104&lt;&gt;"",IF(D1104="DIRECCIÓN_DE_TRANSFERENCIAS","280 0031",VLOOKUP(C1104,NIVELES!$A$14:$B$105,2,0)),"")</f>
        <v>280 3410</v>
      </c>
      <c r="AE1104" s="86" t="s">
        <v>322</v>
      </c>
      <c r="AF1104" s="86" t="s">
        <v>369</v>
      </c>
      <c r="AG1104" s="79" t="str">
        <f>+IF(AF1104&lt;&gt;"",VLOOKUP(AF1104,NIVELES!$A$666:$B$673,2,0),"")</f>
        <v>ADMINISTRACIÓN_CENTRAL</v>
      </c>
      <c r="AH1104" s="78" t="s">
        <v>322</v>
      </c>
      <c r="AI1104" s="79" t="str">
        <f>IF(AH1104&lt;&gt;"",VLOOKUP(CONCATENATE(AG1104,AH1104),NIVELES!$B$676:$C$745,2,0),"")</f>
        <v>Administración De La Gestión Administrativa Financiera</v>
      </c>
      <c r="AJ1104" s="78" t="s">
        <v>517</v>
      </c>
      <c r="AK1104" s="79" t="str">
        <f>+IF(AJ1104&lt;&gt;"",VLOOKUP(AJ1104,NIVELES!$A$816:$B$892,2,0),"")</f>
        <v>NO APLICA</v>
      </c>
      <c r="AL1104" s="78" t="s">
        <v>553</v>
      </c>
      <c r="AM1104" s="78">
        <v>510408</v>
      </c>
      <c r="AN1104" s="79" t="str">
        <f>IF(AM1104&lt;&gt;"",+VLOOKUP(AM1104,NIVELES!$A$1652:$B$2466,2,0),"")</f>
        <v>Subsidio de Antigüedad</v>
      </c>
      <c r="AO1104" s="87">
        <v>959.07</v>
      </c>
      <c r="AP1104" s="88">
        <v>79</v>
      </c>
      <c r="AQ1104" s="88">
        <v>79</v>
      </c>
      <c r="AR1104" s="88">
        <v>79</v>
      </c>
      <c r="AS1104" s="88">
        <v>79</v>
      </c>
      <c r="AT1104" s="88">
        <v>90.07</v>
      </c>
      <c r="AU1104" s="88">
        <v>79</v>
      </c>
      <c r="AV1104" s="88">
        <v>79</v>
      </c>
      <c r="AW1104" s="88">
        <v>79</v>
      </c>
      <c r="AX1104" s="88">
        <v>79</v>
      </c>
      <c r="AY1104" s="88">
        <v>79</v>
      </c>
      <c r="AZ1104" s="88">
        <v>79</v>
      </c>
      <c r="BA1104" s="88">
        <v>79</v>
      </c>
      <c r="BB1104" s="89">
        <f t="shared" si="67"/>
        <v>959.06999999999994</v>
      </c>
      <c r="BC1104" s="90" t="str">
        <f t="shared" si="66"/>
        <v>OK</v>
      </c>
      <c r="BD1104" s="91" t="str">
        <f t="shared" si="68"/>
        <v xml:space="preserve">                  </v>
      </c>
      <c r="BE1104" s="92">
        <f t="shared" si="69"/>
        <v>12</v>
      </c>
    </row>
    <row r="1105" spans="1:57" s="74" customFormat="1" ht="50.1" customHeight="1" x14ac:dyDescent="0.2">
      <c r="A1105" s="78" t="s">
        <v>55</v>
      </c>
      <c r="B1105" s="78" t="s">
        <v>58</v>
      </c>
      <c r="C1105" s="78" t="s">
        <v>13</v>
      </c>
      <c r="D1105" s="78" t="s">
        <v>575</v>
      </c>
      <c r="E1105" s="79" t="str">
        <f>+IF(C1105&lt;&gt;"",VLOOKUP(MID(C1105,18,5),NIVELES!$A$133:$B$213,2,0),"")</f>
        <v>PASTAZA</v>
      </c>
      <c r="F1105" s="80" t="s">
        <v>204</v>
      </c>
      <c r="G1105" s="81" t="str">
        <f>+IF(F1105&lt;&gt;"",VLOOKUP(F1105,NIVELES!$A$246:$C$464,3,0),"")</f>
        <v xml:space="preserve"> </v>
      </c>
      <c r="H1105" s="82" t="s">
        <v>1023</v>
      </c>
      <c r="I1105" s="78" t="s">
        <v>2164</v>
      </c>
      <c r="J1105" s="78" t="s">
        <v>2165</v>
      </c>
      <c r="K1105" s="78" t="s">
        <v>2166</v>
      </c>
      <c r="L1105" s="78" t="s">
        <v>1791</v>
      </c>
      <c r="M1105" s="78" t="s">
        <v>1791</v>
      </c>
      <c r="N1105" s="78" t="s">
        <v>1791</v>
      </c>
      <c r="O1105" s="78" t="s">
        <v>2454</v>
      </c>
      <c r="P1105" s="82">
        <v>12</v>
      </c>
      <c r="Q1105" s="78" t="s">
        <v>2455</v>
      </c>
      <c r="R1105" s="82">
        <v>1</v>
      </c>
      <c r="S1105" s="82">
        <v>1</v>
      </c>
      <c r="T1105" s="82">
        <v>1</v>
      </c>
      <c r="U1105" s="82">
        <v>1</v>
      </c>
      <c r="V1105" s="82">
        <v>1</v>
      </c>
      <c r="W1105" s="82">
        <v>1</v>
      </c>
      <c r="X1105" s="82">
        <v>1</v>
      </c>
      <c r="Y1105" s="82">
        <v>1</v>
      </c>
      <c r="Z1105" s="82">
        <v>1</v>
      </c>
      <c r="AA1105" s="82">
        <v>1</v>
      </c>
      <c r="AB1105" s="82">
        <v>1</v>
      </c>
      <c r="AC1105" s="82">
        <v>1</v>
      </c>
      <c r="AD1105" s="85" t="str">
        <f>IF(A1105&lt;&gt;"",IF(D1105="DIRECCIÓN_DE_TRANSFERENCIAS","280 0031",VLOOKUP(C1105,NIVELES!$A$14:$B$105,2,0)),"")</f>
        <v>280 3410</v>
      </c>
      <c r="AE1105" s="86" t="s">
        <v>322</v>
      </c>
      <c r="AF1105" s="86" t="s">
        <v>369</v>
      </c>
      <c r="AG1105" s="79" t="str">
        <f>+IF(AF1105&lt;&gt;"",VLOOKUP(AF1105,NIVELES!$A$666:$B$673,2,0),"")</f>
        <v>ADMINISTRACIÓN_CENTRAL</v>
      </c>
      <c r="AH1105" s="78" t="s">
        <v>322</v>
      </c>
      <c r="AI1105" s="79" t="str">
        <f>IF(AH1105&lt;&gt;"",VLOOKUP(CONCATENATE(AG1105,AH1105),NIVELES!$B$676:$C$745,2,0),"")</f>
        <v>Administración De La Gestión Administrativa Financiera</v>
      </c>
      <c r="AJ1105" s="78" t="s">
        <v>517</v>
      </c>
      <c r="AK1105" s="79" t="str">
        <f>+IF(AJ1105&lt;&gt;"",VLOOKUP(AJ1105,NIVELES!$A$816:$B$892,2,0),"")</f>
        <v>NO APLICA</v>
      </c>
      <c r="AL1105" s="78" t="s">
        <v>553</v>
      </c>
      <c r="AM1105" s="78">
        <v>510509</v>
      </c>
      <c r="AN1105" s="79" t="str">
        <f>IF(AM1105&lt;&gt;"",+VLOOKUP(AM1105,NIVELES!$A$1652:$B$2466,2,0),"")</f>
        <v>Horas Extraordinarias y Suplementarias</v>
      </c>
      <c r="AO1105" s="87">
        <v>0</v>
      </c>
      <c r="AP1105" s="88">
        <v>0</v>
      </c>
      <c r="AQ1105" s="88">
        <v>0</v>
      </c>
      <c r="AR1105" s="88">
        <v>0</v>
      </c>
      <c r="AS1105" s="88">
        <v>0</v>
      </c>
      <c r="AT1105" s="88">
        <v>0</v>
      </c>
      <c r="AU1105" s="88">
        <v>0</v>
      </c>
      <c r="AV1105" s="88">
        <v>0</v>
      </c>
      <c r="AW1105" s="88">
        <v>0</v>
      </c>
      <c r="AX1105" s="88">
        <v>0</v>
      </c>
      <c r="AY1105" s="88">
        <v>0</v>
      </c>
      <c r="AZ1105" s="88">
        <v>0</v>
      </c>
      <c r="BA1105" s="88">
        <v>0</v>
      </c>
      <c r="BB1105" s="89">
        <f t="shared" si="67"/>
        <v>0</v>
      </c>
      <c r="BC1105" s="90" t="str">
        <f t="shared" si="66"/>
        <v>OK</v>
      </c>
      <c r="BD1105" s="91" t="str">
        <f t="shared" si="68"/>
        <v xml:space="preserve">                  </v>
      </c>
      <c r="BE1105" s="92">
        <f t="shared" si="69"/>
        <v>12</v>
      </c>
    </row>
    <row r="1106" spans="1:57" s="74" customFormat="1" ht="50.1" customHeight="1" x14ac:dyDescent="0.2">
      <c r="A1106" s="78" t="s">
        <v>55</v>
      </c>
      <c r="B1106" s="78" t="s">
        <v>58</v>
      </c>
      <c r="C1106" s="78" t="s">
        <v>13</v>
      </c>
      <c r="D1106" s="78" t="s">
        <v>575</v>
      </c>
      <c r="E1106" s="79" t="str">
        <f>+IF(C1106&lt;&gt;"",VLOOKUP(MID(C1106,18,5),NIVELES!$A$133:$B$213,2,0),"")</f>
        <v>PASTAZA</v>
      </c>
      <c r="F1106" s="80" t="s">
        <v>204</v>
      </c>
      <c r="G1106" s="81" t="str">
        <f>+IF(F1106&lt;&gt;"",VLOOKUP(F1106,NIVELES!$A$246:$C$464,3,0),"")</f>
        <v xml:space="preserve"> </v>
      </c>
      <c r="H1106" s="82" t="s">
        <v>1023</v>
      </c>
      <c r="I1106" s="78" t="s">
        <v>2164</v>
      </c>
      <c r="J1106" s="78" t="s">
        <v>2165</v>
      </c>
      <c r="K1106" s="78" t="s">
        <v>2166</v>
      </c>
      <c r="L1106" s="78" t="s">
        <v>1791</v>
      </c>
      <c r="M1106" s="78" t="s">
        <v>1791</v>
      </c>
      <c r="N1106" s="78" t="s">
        <v>1791</v>
      </c>
      <c r="O1106" s="78" t="s">
        <v>2454</v>
      </c>
      <c r="P1106" s="82">
        <v>12</v>
      </c>
      <c r="Q1106" s="78" t="s">
        <v>2455</v>
      </c>
      <c r="R1106" s="82">
        <v>1</v>
      </c>
      <c r="S1106" s="82">
        <v>1</v>
      </c>
      <c r="T1106" s="82">
        <v>1</v>
      </c>
      <c r="U1106" s="82">
        <v>1</v>
      </c>
      <c r="V1106" s="82">
        <v>1</v>
      </c>
      <c r="W1106" s="82">
        <v>1</v>
      </c>
      <c r="X1106" s="82">
        <v>1</v>
      </c>
      <c r="Y1106" s="82">
        <v>1</v>
      </c>
      <c r="Z1106" s="82">
        <v>1</v>
      </c>
      <c r="AA1106" s="82">
        <v>1</v>
      </c>
      <c r="AB1106" s="82">
        <v>1</v>
      </c>
      <c r="AC1106" s="82">
        <v>1</v>
      </c>
      <c r="AD1106" s="85" t="str">
        <f>IF(A1106&lt;&gt;"",IF(D1106="DIRECCIÓN_DE_TRANSFERENCIAS","280 0031",VLOOKUP(C1106,NIVELES!$A$14:$B$105,2,0)),"")</f>
        <v>280 3410</v>
      </c>
      <c r="AE1106" s="86" t="s">
        <v>322</v>
      </c>
      <c r="AF1106" s="86" t="s">
        <v>369</v>
      </c>
      <c r="AG1106" s="79" t="str">
        <f>+IF(AF1106&lt;&gt;"",VLOOKUP(AF1106,NIVELES!$A$666:$B$673,2,0),"")</f>
        <v>ADMINISTRACIÓN_CENTRAL</v>
      </c>
      <c r="AH1106" s="78" t="s">
        <v>322</v>
      </c>
      <c r="AI1106" s="79" t="str">
        <f>IF(AH1106&lt;&gt;"",VLOOKUP(CONCATENATE(AG1106,AH1106),NIVELES!$B$676:$C$745,2,0),"")</f>
        <v>Administración De La Gestión Administrativa Financiera</v>
      </c>
      <c r="AJ1106" s="78" t="s">
        <v>517</v>
      </c>
      <c r="AK1106" s="79" t="str">
        <f>+IF(AJ1106&lt;&gt;"",VLOOKUP(AJ1106,NIVELES!$A$816:$B$892,2,0),"")</f>
        <v>NO APLICA</v>
      </c>
      <c r="AL1106" s="78" t="s">
        <v>553</v>
      </c>
      <c r="AM1106" s="78">
        <v>510510</v>
      </c>
      <c r="AN1106" s="79" t="str">
        <f>IF(AM1106&lt;&gt;"",+VLOOKUP(AM1106,NIVELES!$A$1652:$B$2466,2,0),"")</f>
        <v>Servicios Personales por Contrato</v>
      </c>
      <c r="AO1106" s="87">
        <v>98428</v>
      </c>
      <c r="AP1106" s="88">
        <v>7452.583333333333</v>
      </c>
      <c r="AQ1106" s="88">
        <v>7452.583333333333</v>
      </c>
      <c r="AR1106" s="88">
        <v>7452.583333333333</v>
      </c>
      <c r="AS1106" s="88">
        <v>7452.583333333333</v>
      </c>
      <c r="AT1106" s="88">
        <v>7452.583333333333</v>
      </c>
      <c r="AU1106" s="88">
        <v>7452.583333333333</v>
      </c>
      <c r="AV1106" s="88">
        <v>7452.583333333333</v>
      </c>
      <c r="AW1106" s="88">
        <v>7452.583333333333</v>
      </c>
      <c r="AX1106" s="88">
        <v>7452.583333333333</v>
      </c>
      <c r="AY1106" s="88">
        <v>7452.583333333333</v>
      </c>
      <c r="AZ1106" s="88">
        <v>7452.583333333333</v>
      </c>
      <c r="BA1106" s="88">
        <v>16449.583333333343</v>
      </c>
      <c r="BB1106" s="89">
        <f t="shared" si="67"/>
        <v>98428</v>
      </c>
      <c r="BC1106" s="90" t="str">
        <f t="shared" si="66"/>
        <v>OK</v>
      </c>
      <c r="BD1106" s="91" t="str">
        <f t="shared" si="68"/>
        <v xml:space="preserve">                  </v>
      </c>
      <c r="BE1106" s="92">
        <f t="shared" si="69"/>
        <v>12</v>
      </c>
    </row>
    <row r="1107" spans="1:57" s="74" customFormat="1" ht="50.1" customHeight="1" x14ac:dyDescent="0.2">
      <c r="A1107" s="78" t="s">
        <v>55</v>
      </c>
      <c r="B1107" s="78" t="s">
        <v>58</v>
      </c>
      <c r="C1107" s="78" t="s">
        <v>13</v>
      </c>
      <c r="D1107" s="78" t="s">
        <v>575</v>
      </c>
      <c r="E1107" s="79" t="str">
        <f>+IF(C1107&lt;&gt;"",VLOOKUP(MID(C1107,18,5),NIVELES!$A$133:$B$213,2,0),"")</f>
        <v>PASTAZA</v>
      </c>
      <c r="F1107" s="80" t="s">
        <v>204</v>
      </c>
      <c r="G1107" s="81" t="str">
        <f>+IF(F1107&lt;&gt;"",VLOOKUP(F1107,NIVELES!$A$246:$C$464,3,0),"")</f>
        <v xml:space="preserve"> </v>
      </c>
      <c r="H1107" s="82" t="s">
        <v>1023</v>
      </c>
      <c r="I1107" s="78" t="s">
        <v>2164</v>
      </c>
      <c r="J1107" s="78" t="s">
        <v>2165</v>
      </c>
      <c r="K1107" s="78" t="s">
        <v>2166</v>
      </c>
      <c r="L1107" s="78" t="s">
        <v>1791</v>
      </c>
      <c r="M1107" s="78" t="s">
        <v>1791</v>
      </c>
      <c r="N1107" s="78" t="s">
        <v>1791</v>
      </c>
      <c r="O1107" s="78" t="s">
        <v>2454</v>
      </c>
      <c r="P1107" s="82">
        <v>2</v>
      </c>
      <c r="Q1107" s="78" t="s">
        <v>2455</v>
      </c>
      <c r="R1107" s="82"/>
      <c r="S1107" s="82"/>
      <c r="T1107" s="82"/>
      <c r="U1107" s="82">
        <v>1</v>
      </c>
      <c r="V1107" s="82"/>
      <c r="W1107" s="82"/>
      <c r="X1107" s="82"/>
      <c r="Y1107" s="82">
        <v>1</v>
      </c>
      <c r="Z1107" s="82"/>
      <c r="AA1107" s="82"/>
      <c r="AB1107" s="82"/>
      <c r="AC1107" s="82"/>
      <c r="AD1107" s="85" t="str">
        <f>IF(A1107&lt;&gt;"",IF(D1107="DIRECCIÓN_DE_TRANSFERENCIAS","280 0031",VLOOKUP(C1107,NIVELES!$A$14:$B$105,2,0)),"")</f>
        <v>280 3410</v>
      </c>
      <c r="AE1107" s="86" t="s">
        <v>322</v>
      </c>
      <c r="AF1107" s="86" t="s">
        <v>369</v>
      </c>
      <c r="AG1107" s="79" t="str">
        <f>+IF(AF1107&lt;&gt;"",VLOOKUP(AF1107,NIVELES!$A$666:$B$673,2,0),"")</f>
        <v>ADMINISTRACIÓN_CENTRAL</v>
      </c>
      <c r="AH1107" s="78" t="s">
        <v>322</v>
      </c>
      <c r="AI1107" s="79" t="str">
        <f>IF(AH1107&lt;&gt;"",VLOOKUP(CONCATENATE(AG1107,AH1107),NIVELES!$B$676:$C$745,2,0),"")</f>
        <v>Administración De La Gestión Administrativa Financiera</v>
      </c>
      <c r="AJ1107" s="78" t="s">
        <v>517</v>
      </c>
      <c r="AK1107" s="79" t="str">
        <f>+IF(AJ1107&lt;&gt;"",VLOOKUP(AJ1107,NIVELES!$A$816:$B$892,2,0),"")</f>
        <v>NO APLICA</v>
      </c>
      <c r="AL1107" s="78" t="s">
        <v>553</v>
      </c>
      <c r="AM1107" s="78">
        <v>510513</v>
      </c>
      <c r="AN1107" s="79" t="str">
        <f>IF(AM1107&lt;&gt;"",+VLOOKUP(AM1107,NIVELES!$A$1652:$B$2466,2,0),"")</f>
        <v>Encargos</v>
      </c>
      <c r="AO1107" s="87">
        <v>0</v>
      </c>
      <c r="AP1107" s="88">
        <v>0</v>
      </c>
      <c r="AQ1107" s="88">
        <v>0</v>
      </c>
      <c r="AR1107" s="88">
        <v>0</v>
      </c>
      <c r="AS1107" s="88">
        <v>0</v>
      </c>
      <c r="AT1107" s="88">
        <v>0</v>
      </c>
      <c r="AU1107" s="88">
        <v>0</v>
      </c>
      <c r="AV1107" s="88">
        <v>0</v>
      </c>
      <c r="AW1107" s="88">
        <v>0</v>
      </c>
      <c r="AX1107" s="88">
        <v>0</v>
      </c>
      <c r="AY1107" s="88">
        <v>0</v>
      </c>
      <c r="AZ1107" s="88">
        <v>0</v>
      </c>
      <c r="BA1107" s="88">
        <v>0</v>
      </c>
      <c r="BB1107" s="89">
        <f t="shared" si="67"/>
        <v>0</v>
      </c>
      <c r="BC1107" s="90" t="str">
        <f t="shared" si="66"/>
        <v>OK</v>
      </c>
      <c r="BD1107" s="91" t="str">
        <f t="shared" si="68"/>
        <v xml:space="preserve">                  </v>
      </c>
      <c r="BE1107" s="92">
        <f t="shared" si="69"/>
        <v>2</v>
      </c>
    </row>
    <row r="1108" spans="1:57" s="74" customFormat="1" ht="50.1" customHeight="1" x14ac:dyDescent="0.2">
      <c r="A1108" s="78" t="s">
        <v>55</v>
      </c>
      <c r="B1108" s="78" t="s">
        <v>58</v>
      </c>
      <c r="C1108" s="78" t="s">
        <v>13</v>
      </c>
      <c r="D1108" s="78" t="s">
        <v>575</v>
      </c>
      <c r="E1108" s="79" t="str">
        <f>+IF(C1108&lt;&gt;"",VLOOKUP(MID(C1108,18,5),NIVELES!$A$133:$B$213,2,0),"")</f>
        <v>PASTAZA</v>
      </c>
      <c r="F1108" s="80" t="s">
        <v>204</v>
      </c>
      <c r="G1108" s="81" t="str">
        <f>+IF(F1108&lt;&gt;"",VLOOKUP(F1108,NIVELES!$A$246:$C$464,3,0),"")</f>
        <v xml:space="preserve"> </v>
      </c>
      <c r="H1108" s="82" t="s">
        <v>1023</v>
      </c>
      <c r="I1108" s="78" t="s">
        <v>2164</v>
      </c>
      <c r="J1108" s="78" t="s">
        <v>2165</v>
      </c>
      <c r="K1108" s="78" t="s">
        <v>2166</v>
      </c>
      <c r="L1108" s="78" t="s">
        <v>1791</v>
      </c>
      <c r="M1108" s="78" t="s">
        <v>1791</v>
      </c>
      <c r="N1108" s="78" t="s">
        <v>1791</v>
      </c>
      <c r="O1108" s="78" t="s">
        <v>2454</v>
      </c>
      <c r="P1108" s="82">
        <v>12</v>
      </c>
      <c r="Q1108" s="78" t="s">
        <v>2455</v>
      </c>
      <c r="R1108" s="82">
        <v>1</v>
      </c>
      <c r="S1108" s="82">
        <v>1</v>
      </c>
      <c r="T1108" s="82">
        <v>1</v>
      </c>
      <c r="U1108" s="82">
        <v>1</v>
      </c>
      <c r="V1108" s="82">
        <v>1</v>
      </c>
      <c r="W1108" s="82">
        <v>1</v>
      </c>
      <c r="X1108" s="82">
        <v>1</v>
      </c>
      <c r="Y1108" s="82">
        <v>1</v>
      </c>
      <c r="Z1108" s="82">
        <v>1</v>
      </c>
      <c r="AA1108" s="82">
        <v>1</v>
      </c>
      <c r="AB1108" s="82">
        <v>1</v>
      </c>
      <c r="AC1108" s="82">
        <v>1</v>
      </c>
      <c r="AD1108" s="85" t="str">
        <f>IF(A1108&lt;&gt;"",IF(D1108="DIRECCIÓN_DE_TRANSFERENCIAS","280 0031",VLOOKUP(C1108,NIVELES!$A$14:$B$105,2,0)),"")</f>
        <v>280 3410</v>
      </c>
      <c r="AE1108" s="86" t="s">
        <v>322</v>
      </c>
      <c r="AF1108" s="86" t="s">
        <v>369</v>
      </c>
      <c r="AG1108" s="79" t="str">
        <f>+IF(AF1108&lt;&gt;"",VLOOKUP(AF1108,NIVELES!$A$666:$B$673,2,0),"")</f>
        <v>ADMINISTRACIÓN_CENTRAL</v>
      </c>
      <c r="AH1108" s="78" t="s">
        <v>322</v>
      </c>
      <c r="AI1108" s="79" t="str">
        <f>IF(AH1108&lt;&gt;"",VLOOKUP(CONCATENATE(AG1108,AH1108),NIVELES!$B$676:$C$745,2,0),"")</f>
        <v>Administración De La Gestión Administrativa Financiera</v>
      </c>
      <c r="AJ1108" s="78" t="s">
        <v>517</v>
      </c>
      <c r="AK1108" s="79" t="str">
        <f>+IF(AJ1108&lt;&gt;"",VLOOKUP(AJ1108,NIVELES!$A$816:$B$892,2,0),"")</f>
        <v>NO APLICA</v>
      </c>
      <c r="AL1108" s="78" t="s">
        <v>553</v>
      </c>
      <c r="AM1108" s="78">
        <v>510601</v>
      </c>
      <c r="AN1108" s="79" t="str">
        <f>IF(AM1108&lt;&gt;"",+VLOOKUP(AM1108,NIVELES!$A$1652:$B$2466,2,0),"")</f>
        <v>Aporte Patronal</v>
      </c>
      <c r="AO1108" s="87">
        <v>26416.01</v>
      </c>
      <c r="AP1108" s="88">
        <v>2292.5</v>
      </c>
      <c r="AQ1108" s="88">
        <v>2292.5</v>
      </c>
      <c r="AR1108" s="88">
        <v>2292.5</v>
      </c>
      <c r="AS1108" s="88">
        <v>2292.5</v>
      </c>
      <c r="AT1108" s="88">
        <v>2292.5</v>
      </c>
      <c r="AU1108" s="88">
        <v>2292.5</v>
      </c>
      <c r="AV1108" s="88">
        <v>2292.5</v>
      </c>
      <c r="AW1108" s="88">
        <v>2292.5</v>
      </c>
      <c r="AX1108" s="88">
        <v>2292.5</v>
      </c>
      <c r="AY1108" s="88">
        <v>2292.5</v>
      </c>
      <c r="AZ1108" s="88">
        <v>2292.5</v>
      </c>
      <c r="BA1108" s="88">
        <v>1198.5099999999984</v>
      </c>
      <c r="BB1108" s="89">
        <f t="shared" si="67"/>
        <v>26416.01</v>
      </c>
      <c r="BC1108" s="90" t="str">
        <f t="shared" si="66"/>
        <v>OK</v>
      </c>
      <c r="BD1108" s="91" t="str">
        <f t="shared" si="68"/>
        <v xml:space="preserve">                  </v>
      </c>
      <c r="BE1108" s="92">
        <f t="shared" si="69"/>
        <v>12</v>
      </c>
    </row>
    <row r="1109" spans="1:57" s="74" customFormat="1" ht="50.1" customHeight="1" x14ac:dyDescent="0.2">
      <c r="A1109" s="78" t="s">
        <v>55</v>
      </c>
      <c r="B1109" s="78" t="s">
        <v>58</v>
      </c>
      <c r="C1109" s="78" t="s">
        <v>13</v>
      </c>
      <c r="D1109" s="78" t="s">
        <v>575</v>
      </c>
      <c r="E1109" s="79" t="str">
        <f>+IF(C1109&lt;&gt;"",VLOOKUP(MID(C1109,18,5),NIVELES!$A$133:$B$213,2,0),"")</f>
        <v>PASTAZA</v>
      </c>
      <c r="F1109" s="80" t="s">
        <v>204</v>
      </c>
      <c r="G1109" s="81" t="str">
        <f>+IF(F1109&lt;&gt;"",VLOOKUP(F1109,NIVELES!$A$246:$C$464,3,0),"")</f>
        <v xml:space="preserve"> </v>
      </c>
      <c r="H1109" s="82" t="s">
        <v>1023</v>
      </c>
      <c r="I1109" s="78" t="s">
        <v>2164</v>
      </c>
      <c r="J1109" s="78" t="s">
        <v>2165</v>
      </c>
      <c r="K1109" s="78" t="s">
        <v>2166</v>
      </c>
      <c r="L1109" s="78" t="s">
        <v>1791</v>
      </c>
      <c r="M1109" s="78" t="s">
        <v>1791</v>
      </c>
      <c r="N1109" s="78" t="s">
        <v>1791</v>
      </c>
      <c r="O1109" s="78" t="s">
        <v>2454</v>
      </c>
      <c r="P1109" s="82">
        <v>12</v>
      </c>
      <c r="Q1109" s="78" t="s">
        <v>2455</v>
      </c>
      <c r="R1109" s="82">
        <v>1</v>
      </c>
      <c r="S1109" s="82">
        <v>1</v>
      </c>
      <c r="T1109" s="82">
        <v>1</v>
      </c>
      <c r="U1109" s="82">
        <v>1</v>
      </c>
      <c r="V1109" s="82">
        <v>1</v>
      </c>
      <c r="W1109" s="82">
        <v>1</v>
      </c>
      <c r="X1109" s="82">
        <v>1</v>
      </c>
      <c r="Y1109" s="82">
        <v>1</v>
      </c>
      <c r="Z1109" s="82">
        <v>1</v>
      </c>
      <c r="AA1109" s="82">
        <v>1</v>
      </c>
      <c r="AB1109" s="82">
        <v>1</v>
      </c>
      <c r="AC1109" s="82">
        <v>1</v>
      </c>
      <c r="AD1109" s="85" t="str">
        <f>IF(A1109&lt;&gt;"",IF(D1109="DIRECCIÓN_DE_TRANSFERENCIAS","280 0031",VLOOKUP(C1109,NIVELES!$A$14:$B$105,2,0)),"")</f>
        <v>280 3410</v>
      </c>
      <c r="AE1109" s="86" t="s">
        <v>322</v>
      </c>
      <c r="AF1109" s="86" t="s">
        <v>369</v>
      </c>
      <c r="AG1109" s="79" t="str">
        <f>+IF(AF1109&lt;&gt;"",VLOOKUP(AF1109,NIVELES!$A$666:$B$673,2,0),"")</f>
        <v>ADMINISTRACIÓN_CENTRAL</v>
      </c>
      <c r="AH1109" s="78" t="s">
        <v>322</v>
      </c>
      <c r="AI1109" s="79" t="str">
        <f>IF(AH1109&lt;&gt;"",VLOOKUP(CONCATENATE(AG1109,AH1109),NIVELES!$B$676:$C$745,2,0),"")</f>
        <v>Administración De La Gestión Administrativa Financiera</v>
      </c>
      <c r="AJ1109" s="78" t="s">
        <v>517</v>
      </c>
      <c r="AK1109" s="79" t="str">
        <f>+IF(AJ1109&lt;&gt;"",VLOOKUP(AJ1109,NIVELES!$A$816:$B$892,2,0),"")</f>
        <v>NO APLICA</v>
      </c>
      <c r="AL1109" s="78" t="s">
        <v>553</v>
      </c>
      <c r="AM1109" s="78">
        <v>510602</v>
      </c>
      <c r="AN1109" s="79" t="str">
        <f>IF(AM1109&lt;&gt;"",+VLOOKUP(AM1109,NIVELES!$A$1652:$B$2466,2,0),"")</f>
        <v>Fondo de Reserva</v>
      </c>
      <c r="AO1109" s="87">
        <v>22253.919999999998</v>
      </c>
      <c r="AP1109" s="88">
        <v>1981</v>
      </c>
      <c r="AQ1109" s="88">
        <v>1981</v>
      </c>
      <c r="AR1109" s="88">
        <v>1981</v>
      </c>
      <c r="AS1109" s="88">
        <v>1981</v>
      </c>
      <c r="AT1109" s="88">
        <v>1981</v>
      </c>
      <c r="AU1109" s="88">
        <v>1981</v>
      </c>
      <c r="AV1109" s="88">
        <v>1981</v>
      </c>
      <c r="AW1109" s="88">
        <v>1981</v>
      </c>
      <c r="AX1109" s="88">
        <v>1981</v>
      </c>
      <c r="AY1109" s="88">
        <v>1981</v>
      </c>
      <c r="AZ1109" s="88">
        <v>1981</v>
      </c>
      <c r="BA1109" s="88">
        <v>462.91999999999825</v>
      </c>
      <c r="BB1109" s="89">
        <f t="shared" si="67"/>
        <v>22253.919999999998</v>
      </c>
      <c r="BC1109" s="90" t="str">
        <f t="shared" si="66"/>
        <v>OK</v>
      </c>
      <c r="BD1109" s="91" t="str">
        <f t="shared" si="68"/>
        <v xml:space="preserve">                  </v>
      </c>
      <c r="BE1109" s="92">
        <f t="shared" si="69"/>
        <v>12</v>
      </c>
    </row>
    <row r="1110" spans="1:57" s="74" customFormat="1" ht="50.1" customHeight="1" x14ac:dyDescent="0.2">
      <c r="A1110" s="78" t="s">
        <v>55</v>
      </c>
      <c r="B1110" s="78" t="s">
        <v>58</v>
      </c>
      <c r="C1110" s="78" t="s">
        <v>13</v>
      </c>
      <c r="D1110" s="78" t="s">
        <v>575</v>
      </c>
      <c r="E1110" s="79" t="str">
        <f>+IF(C1110&lt;&gt;"",VLOOKUP(MID(C1110,18,5),NIVELES!$A$133:$B$213,2,0),"")</f>
        <v>PASTAZA</v>
      </c>
      <c r="F1110" s="80" t="s">
        <v>204</v>
      </c>
      <c r="G1110" s="81" t="str">
        <f>+IF(F1110&lt;&gt;"",VLOOKUP(F1110,NIVELES!$A$246:$C$464,3,0),"")</f>
        <v xml:space="preserve"> </v>
      </c>
      <c r="H1110" s="82" t="s">
        <v>1023</v>
      </c>
      <c r="I1110" s="78" t="s">
        <v>2173</v>
      </c>
      <c r="J1110" s="78" t="s">
        <v>2165</v>
      </c>
      <c r="K1110" s="78" t="s">
        <v>2166</v>
      </c>
      <c r="L1110" s="78" t="s">
        <v>1791</v>
      </c>
      <c r="M1110" s="78" t="s">
        <v>1791</v>
      </c>
      <c r="N1110" s="78" t="s">
        <v>1791</v>
      </c>
      <c r="O1110" s="78" t="s">
        <v>2456</v>
      </c>
      <c r="P1110" s="82">
        <v>12</v>
      </c>
      <c r="Q1110" s="78" t="s">
        <v>2457</v>
      </c>
      <c r="R1110" s="82">
        <v>1</v>
      </c>
      <c r="S1110" s="82">
        <v>1</v>
      </c>
      <c r="T1110" s="82">
        <v>1</v>
      </c>
      <c r="U1110" s="82">
        <v>1</v>
      </c>
      <c r="V1110" s="82">
        <v>1</v>
      </c>
      <c r="W1110" s="82">
        <v>1</v>
      </c>
      <c r="X1110" s="82">
        <v>1</v>
      </c>
      <c r="Y1110" s="82">
        <v>1</v>
      </c>
      <c r="Z1110" s="82">
        <v>1</v>
      </c>
      <c r="AA1110" s="82">
        <v>1</v>
      </c>
      <c r="AB1110" s="82">
        <v>1</v>
      </c>
      <c r="AC1110" s="82">
        <v>1</v>
      </c>
      <c r="AD1110" s="85" t="str">
        <f>IF(A1110&lt;&gt;"",IF(D1110="DIRECCIÓN_DE_TRANSFERENCIAS","280 0031",VLOOKUP(C1110,NIVELES!$A$14:$B$105,2,0)),"")</f>
        <v>280 3410</v>
      </c>
      <c r="AE1110" s="86" t="s">
        <v>322</v>
      </c>
      <c r="AF1110" s="86" t="s">
        <v>369</v>
      </c>
      <c r="AG1110" s="79" t="str">
        <f>+IF(AF1110&lt;&gt;"",VLOOKUP(AF1110,NIVELES!$A$666:$B$673,2,0),"")</f>
        <v>ADMINISTRACIÓN_CENTRAL</v>
      </c>
      <c r="AH1110" s="78" t="s">
        <v>322</v>
      </c>
      <c r="AI1110" s="79" t="str">
        <f>IF(AH1110&lt;&gt;"",VLOOKUP(CONCATENATE(AG1110,AH1110),NIVELES!$B$676:$C$745,2,0),"")</f>
        <v>Administración De La Gestión Administrativa Financiera</v>
      </c>
      <c r="AJ1110" s="78" t="s">
        <v>517</v>
      </c>
      <c r="AK1110" s="79" t="str">
        <f>+IF(AJ1110&lt;&gt;"",VLOOKUP(AJ1110,NIVELES!$A$816:$B$892,2,0),"")</f>
        <v>NO APLICA</v>
      </c>
      <c r="AL1110" s="78" t="s">
        <v>554</v>
      </c>
      <c r="AM1110" s="78">
        <v>530101</v>
      </c>
      <c r="AN1110" s="79" t="str">
        <f>IF(AM1110&lt;&gt;"",+VLOOKUP(AM1110,NIVELES!$A$1652:$B$2466,2,0),"")</f>
        <v>Agua Potable</v>
      </c>
      <c r="AO1110" s="87">
        <v>1237</v>
      </c>
      <c r="AP1110" s="88">
        <v>103.08333333333333</v>
      </c>
      <c r="AQ1110" s="88">
        <v>103.08333333333333</v>
      </c>
      <c r="AR1110" s="88">
        <v>103.08333333333333</v>
      </c>
      <c r="AS1110" s="88">
        <v>103.08333333333333</v>
      </c>
      <c r="AT1110" s="88">
        <v>103.08333333333333</v>
      </c>
      <c r="AU1110" s="88">
        <v>103.08333333333333</v>
      </c>
      <c r="AV1110" s="88">
        <v>103.08333333333333</v>
      </c>
      <c r="AW1110" s="88">
        <v>103.08333333333333</v>
      </c>
      <c r="AX1110" s="88">
        <v>103.08333333333333</v>
      </c>
      <c r="AY1110" s="88">
        <v>103.08333333333333</v>
      </c>
      <c r="AZ1110" s="88">
        <v>103.08333333333333</v>
      </c>
      <c r="BA1110" s="88">
        <v>103.08333333333333</v>
      </c>
      <c r="BB1110" s="89">
        <f t="shared" si="67"/>
        <v>1237</v>
      </c>
      <c r="BC1110" s="90" t="str">
        <f t="shared" si="66"/>
        <v>OK</v>
      </c>
      <c r="BD1110" s="91" t="str">
        <f t="shared" si="68"/>
        <v xml:space="preserve">                  </v>
      </c>
      <c r="BE1110" s="92">
        <f t="shared" si="69"/>
        <v>12</v>
      </c>
    </row>
    <row r="1111" spans="1:57" s="74" customFormat="1" ht="50.1" customHeight="1" x14ac:dyDescent="0.2">
      <c r="A1111" s="78" t="s">
        <v>55</v>
      </c>
      <c r="B1111" s="78" t="s">
        <v>58</v>
      </c>
      <c r="C1111" s="78" t="s">
        <v>13</v>
      </c>
      <c r="D1111" s="78" t="s">
        <v>575</v>
      </c>
      <c r="E1111" s="79" t="str">
        <f>+IF(C1111&lt;&gt;"",VLOOKUP(MID(C1111,18,5),NIVELES!$A$133:$B$213,2,0),"")</f>
        <v>PASTAZA</v>
      </c>
      <c r="F1111" s="80" t="s">
        <v>204</v>
      </c>
      <c r="G1111" s="81" t="str">
        <f>+IF(F1111&lt;&gt;"",VLOOKUP(F1111,NIVELES!$A$246:$C$464,3,0),"")</f>
        <v xml:space="preserve"> </v>
      </c>
      <c r="H1111" s="82" t="s">
        <v>1023</v>
      </c>
      <c r="I1111" s="78" t="s">
        <v>2173</v>
      </c>
      <c r="J1111" s="78" t="s">
        <v>2165</v>
      </c>
      <c r="K1111" s="78" t="s">
        <v>2166</v>
      </c>
      <c r="L1111" s="78" t="s">
        <v>1791</v>
      </c>
      <c r="M1111" s="78" t="s">
        <v>1791</v>
      </c>
      <c r="N1111" s="78" t="s">
        <v>1791</v>
      </c>
      <c r="O1111" s="78" t="s">
        <v>2456</v>
      </c>
      <c r="P1111" s="82">
        <v>12</v>
      </c>
      <c r="Q1111" s="78" t="s">
        <v>2457</v>
      </c>
      <c r="R1111" s="82">
        <v>1</v>
      </c>
      <c r="S1111" s="82">
        <v>1</v>
      </c>
      <c r="T1111" s="82">
        <v>1</v>
      </c>
      <c r="U1111" s="82">
        <v>1</v>
      </c>
      <c r="V1111" s="82">
        <v>1</v>
      </c>
      <c r="W1111" s="82">
        <v>1</v>
      </c>
      <c r="X1111" s="82">
        <v>1</v>
      </c>
      <c r="Y1111" s="82">
        <v>1</v>
      </c>
      <c r="Z1111" s="82">
        <v>1</v>
      </c>
      <c r="AA1111" s="82">
        <v>1</v>
      </c>
      <c r="AB1111" s="82">
        <v>1</v>
      </c>
      <c r="AC1111" s="82">
        <v>1</v>
      </c>
      <c r="AD1111" s="85" t="str">
        <f>IF(A1111&lt;&gt;"",IF(D1111="DIRECCIÓN_DE_TRANSFERENCIAS","280 0031",VLOOKUP(C1111,NIVELES!$A$14:$B$105,2,0)),"")</f>
        <v>280 3410</v>
      </c>
      <c r="AE1111" s="86" t="s">
        <v>322</v>
      </c>
      <c r="AF1111" s="86" t="s">
        <v>369</v>
      </c>
      <c r="AG1111" s="79" t="str">
        <f>+IF(AF1111&lt;&gt;"",VLOOKUP(AF1111,NIVELES!$A$666:$B$673,2,0),"")</f>
        <v>ADMINISTRACIÓN_CENTRAL</v>
      </c>
      <c r="AH1111" s="78" t="s">
        <v>322</v>
      </c>
      <c r="AI1111" s="79" t="str">
        <f>IF(AH1111&lt;&gt;"",VLOOKUP(CONCATENATE(AG1111,AH1111),NIVELES!$B$676:$C$745,2,0),"")</f>
        <v>Administración De La Gestión Administrativa Financiera</v>
      </c>
      <c r="AJ1111" s="78" t="s">
        <v>517</v>
      </c>
      <c r="AK1111" s="79" t="str">
        <f>+IF(AJ1111&lt;&gt;"",VLOOKUP(AJ1111,NIVELES!$A$816:$B$892,2,0),"")</f>
        <v>NO APLICA</v>
      </c>
      <c r="AL1111" s="78" t="s">
        <v>554</v>
      </c>
      <c r="AM1111" s="78">
        <v>530104</v>
      </c>
      <c r="AN1111" s="79" t="str">
        <f>IF(AM1111&lt;&gt;"",+VLOOKUP(AM1111,NIVELES!$A$1652:$B$2466,2,0),"")</f>
        <v>Energía Eléctrica</v>
      </c>
      <c r="AO1111" s="87">
        <v>2375</v>
      </c>
      <c r="AP1111" s="88">
        <v>197.91666666666666</v>
      </c>
      <c r="AQ1111" s="88">
        <v>197.91666666666666</v>
      </c>
      <c r="AR1111" s="88">
        <v>197.91666666666666</v>
      </c>
      <c r="AS1111" s="88">
        <v>197.91666666666666</v>
      </c>
      <c r="AT1111" s="88">
        <v>197.91666666666666</v>
      </c>
      <c r="AU1111" s="88">
        <v>197.91666666666666</v>
      </c>
      <c r="AV1111" s="88">
        <v>197.91666666666666</v>
      </c>
      <c r="AW1111" s="88">
        <v>197.91666666666666</v>
      </c>
      <c r="AX1111" s="88">
        <v>197.91666666666666</v>
      </c>
      <c r="AY1111" s="88">
        <v>197.91666666666666</v>
      </c>
      <c r="AZ1111" s="88">
        <v>197.91666666666666</v>
      </c>
      <c r="BA1111" s="88">
        <v>197.91666666666666</v>
      </c>
      <c r="BB1111" s="89">
        <f t="shared" si="67"/>
        <v>2375</v>
      </c>
      <c r="BC1111" s="90" t="str">
        <f t="shared" si="66"/>
        <v>OK</v>
      </c>
      <c r="BD1111" s="91" t="str">
        <f t="shared" si="68"/>
        <v xml:space="preserve">                  </v>
      </c>
      <c r="BE1111" s="92">
        <f t="shared" si="69"/>
        <v>12</v>
      </c>
    </row>
    <row r="1112" spans="1:57" s="74" customFormat="1" ht="50.1" customHeight="1" x14ac:dyDescent="0.2">
      <c r="A1112" s="78" t="s">
        <v>55</v>
      </c>
      <c r="B1112" s="78" t="s">
        <v>58</v>
      </c>
      <c r="C1112" s="78" t="s">
        <v>13</v>
      </c>
      <c r="D1112" s="78" t="s">
        <v>575</v>
      </c>
      <c r="E1112" s="79" t="str">
        <f>+IF(C1112&lt;&gt;"",VLOOKUP(MID(C1112,18,5),NIVELES!$A$133:$B$213,2,0),"")</f>
        <v>PASTAZA</v>
      </c>
      <c r="F1112" s="80" t="s">
        <v>204</v>
      </c>
      <c r="G1112" s="81" t="str">
        <f>+IF(F1112&lt;&gt;"",VLOOKUP(F1112,NIVELES!$A$246:$C$464,3,0),"")</f>
        <v xml:space="preserve"> </v>
      </c>
      <c r="H1112" s="82" t="s">
        <v>1023</v>
      </c>
      <c r="I1112" s="78" t="s">
        <v>2173</v>
      </c>
      <c r="J1112" s="78" t="s">
        <v>2165</v>
      </c>
      <c r="K1112" s="78" t="s">
        <v>2166</v>
      </c>
      <c r="L1112" s="78" t="s">
        <v>1791</v>
      </c>
      <c r="M1112" s="78" t="s">
        <v>1791</v>
      </c>
      <c r="N1112" s="78" t="s">
        <v>1791</v>
      </c>
      <c r="O1112" s="78" t="s">
        <v>2456</v>
      </c>
      <c r="P1112" s="82">
        <v>12</v>
      </c>
      <c r="Q1112" s="78" t="s">
        <v>2457</v>
      </c>
      <c r="R1112" s="82">
        <v>1</v>
      </c>
      <c r="S1112" s="82">
        <v>1</v>
      </c>
      <c r="T1112" s="82">
        <v>1</v>
      </c>
      <c r="U1112" s="82">
        <v>1</v>
      </c>
      <c r="V1112" s="82">
        <v>1</v>
      </c>
      <c r="W1112" s="82">
        <v>1</v>
      </c>
      <c r="X1112" s="82">
        <v>1</v>
      </c>
      <c r="Y1112" s="82">
        <v>1</v>
      </c>
      <c r="Z1112" s="82">
        <v>1</v>
      </c>
      <c r="AA1112" s="82">
        <v>1</v>
      </c>
      <c r="AB1112" s="82">
        <v>1</v>
      </c>
      <c r="AC1112" s="82">
        <v>1</v>
      </c>
      <c r="AD1112" s="85" t="str">
        <f>IF(A1112&lt;&gt;"",IF(D1112="DIRECCIÓN_DE_TRANSFERENCIAS","280 0031",VLOOKUP(C1112,NIVELES!$A$14:$B$105,2,0)),"")</f>
        <v>280 3410</v>
      </c>
      <c r="AE1112" s="86" t="s">
        <v>322</v>
      </c>
      <c r="AF1112" s="86" t="s">
        <v>369</v>
      </c>
      <c r="AG1112" s="79" t="str">
        <f>+IF(AF1112&lt;&gt;"",VLOOKUP(AF1112,NIVELES!$A$666:$B$673,2,0),"")</f>
        <v>ADMINISTRACIÓN_CENTRAL</v>
      </c>
      <c r="AH1112" s="78" t="s">
        <v>322</v>
      </c>
      <c r="AI1112" s="79" t="str">
        <f>IF(AH1112&lt;&gt;"",VLOOKUP(CONCATENATE(AG1112,AH1112),NIVELES!$B$676:$C$745,2,0),"")</f>
        <v>Administración De La Gestión Administrativa Financiera</v>
      </c>
      <c r="AJ1112" s="78" t="s">
        <v>517</v>
      </c>
      <c r="AK1112" s="79" t="str">
        <f>+IF(AJ1112&lt;&gt;"",VLOOKUP(AJ1112,NIVELES!$A$816:$B$892,2,0),"")</f>
        <v>NO APLICA</v>
      </c>
      <c r="AL1112" s="78" t="s">
        <v>554</v>
      </c>
      <c r="AM1112" s="78">
        <v>530105</v>
      </c>
      <c r="AN1112" s="79" t="str">
        <f>IF(AM1112&lt;&gt;"",+VLOOKUP(AM1112,NIVELES!$A$1652:$B$2466,2,0),"")</f>
        <v>Telecomunicaciones</v>
      </c>
      <c r="AO1112" s="87">
        <v>603</v>
      </c>
      <c r="AP1112" s="88">
        <v>50.25</v>
      </c>
      <c r="AQ1112" s="88">
        <v>50.25</v>
      </c>
      <c r="AR1112" s="88">
        <v>50.25</v>
      </c>
      <c r="AS1112" s="88">
        <v>50.25</v>
      </c>
      <c r="AT1112" s="88">
        <v>50.25</v>
      </c>
      <c r="AU1112" s="88">
        <v>50.25</v>
      </c>
      <c r="AV1112" s="88">
        <v>50.25</v>
      </c>
      <c r="AW1112" s="88">
        <v>50.25</v>
      </c>
      <c r="AX1112" s="88">
        <v>50.25</v>
      </c>
      <c r="AY1112" s="88">
        <v>50.25</v>
      </c>
      <c r="AZ1112" s="88">
        <v>50.25</v>
      </c>
      <c r="BA1112" s="88">
        <v>50.25</v>
      </c>
      <c r="BB1112" s="89">
        <f t="shared" si="67"/>
        <v>603</v>
      </c>
      <c r="BC1112" s="90" t="str">
        <f t="shared" si="66"/>
        <v>OK</v>
      </c>
      <c r="BD1112" s="91" t="str">
        <f t="shared" si="68"/>
        <v xml:space="preserve">                  </v>
      </c>
      <c r="BE1112" s="92">
        <f t="shared" si="69"/>
        <v>12</v>
      </c>
    </row>
    <row r="1113" spans="1:57" s="74" customFormat="1" ht="50.1" customHeight="1" x14ac:dyDescent="0.2">
      <c r="A1113" s="78" t="s">
        <v>55</v>
      </c>
      <c r="B1113" s="78" t="s">
        <v>58</v>
      </c>
      <c r="C1113" s="78" t="s">
        <v>13</v>
      </c>
      <c r="D1113" s="78" t="s">
        <v>575</v>
      </c>
      <c r="E1113" s="79" t="str">
        <f>+IF(C1113&lt;&gt;"",VLOOKUP(MID(C1113,18,5),NIVELES!$A$133:$B$213,2,0),"")</f>
        <v>PASTAZA</v>
      </c>
      <c r="F1113" s="80" t="s">
        <v>204</v>
      </c>
      <c r="G1113" s="81" t="str">
        <f>+IF(F1113&lt;&gt;"",VLOOKUP(F1113,NIVELES!$A$246:$C$464,3,0),"")</f>
        <v xml:space="preserve"> </v>
      </c>
      <c r="H1113" s="82" t="s">
        <v>1023</v>
      </c>
      <c r="I1113" s="78" t="s">
        <v>2173</v>
      </c>
      <c r="J1113" s="78" t="s">
        <v>2165</v>
      </c>
      <c r="K1113" s="78" t="s">
        <v>2166</v>
      </c>
      <c r="L1113" s="78" t="s">
        <v>1791</v>
      </c>
      <c r="M1113" s="78" t="s">
        <v>1791</v>
      </c>
      <c r="N1113" s="78" t="s">
        <v>1791</v>
      </c>
      <c r="O1113" s="78" t="s">
        <v>2456</v>
      </c>
      <c r="P1113" s="82">
        <v>12</v>
      </c>
      <c r="Q1113" s="78" t="s">
        <v>2457</v>
      </c>
      <c r="R1113" s="82">
        <v>1</v>
      </c>
      <c r="S1113" s="82">
        <v>1</v>
      </c>
      <c r="T1113" s="82">
        <v>1</v>
      </c>
      <c r="U1113" s="82">
        <v>1</v>
      </c>
      <c r="V1113" s="82">
        <v>1</v>
      </c>
      <c r="W1113" s="82">
        <v>1</v>
      </c>
      <c r="X1113" s="82">
        <v>1</v>
      </c>
      <c r="Y1113" s="82">
        <v>1</v>
      </c>
      <c r="Z1113" s="82">
        <v>1</v>
      </c>
      <c r="AA1113" s="82">
        <v>1</v>
      </c>
      <c r="AB1113" s="82">
        <v>1</v>
      </c>
      <c r="AC1113" s="82">
        <v>1</v>
      </c>
      <c r="AD1113" s="85" t="str">
        <f>IF(A1113&lt;&gt;"",IF(D1113="DIRECCIÓN_DE_TRANSFERENCIAS","280 0031",VLOOKUP(C1113,NIVELES!$A$14:$B$105,2,0)),"")</f>
        <v>280 3410</v>
      </c>
      <c r="AE1113" s="86" t="s">
        <v>322</v>
      </c>
      <c r="AF1113" s="86" t="s">
        <v>369</v>
      </c>
      <c r="AG1113" s="79" t="str">
        <f>+IF(AF1113&lt;&gt;"",VLOOKUP(AF1113,NIVELES!$A$666:$B$673,2,0),"")</f>
        <v>ADMINISTRACIÓN_CENTRAL</v>
      </c>
      <c r="AH1113" s="78" t="s">
        <v>322</v>
      </c>
      <c r="AI1113" s="79" t="str">
        <f>IF(AH1113&lt;&gt;"",VLOOKUP(CONCATENATE(AG1113,AH1113),NIVELES!$B$676:$C$745,2,0),"")</f>
        <v>Administración De La Gestión Administrativa Financiera</v>
      </c>
      <c r="AJ1113" s="78" t="s">
        <v>517</v>
      </c>
      <c r="AK1113" s="79" t="str">
        <f>+IF(AJ1113&lt;&gt;"",VLOOKUP(AJ1113,NIVELES!$A$816:$B$892,2,0),"")</f>
        <v>NO APLICA</v>
      </c>
      <c r="AL1113" s="78" t="s">
        <v>554</v>
      </c>
      <c r="AM1113" s="78">
        <v>530106</v>
      </c>
      <c r="AN1113" s="79" t="str">
        <f>IF(AM1113&lt;&gt;"",+VLOOKUP(AM1113,NIVELES!$A$1652:$B$2466,2,0),"")</f>
        <v>Servicio de Correo</v>
      </c>
      <c r="AO1113" s="87">
        <v>238</v>
      </c>
      <c r="AP1113" s="88">
        <v>0</v>
      </c>
      <c r="AQ1113" s="88">
        <v>238</v>
      </c>
      <c r="AR1113" s="88">
        <v>0</v>
      </c>
      <c r="AS1113" s="88">
        <v>0</v>
      </c>
      <c r="AT1113" s="88">
        <v>0</v>
      </c>
      <c r="AU1113" s="88">
        <v>0</v>
      </c>
      <c r="AV1113" s="88">
        <v>0</v>
      </c>
      <c r="AW1113" s="88">
        <v>0</v>
      </c>
      <c r="AX1113" s="88">
        <v>0</v>
      </c>
      <c r="AY1113" s="88">
        <v>0</v>
      </c>
      <c r="AZ1113" s="88">
        <v>0</v>
      </c>
      <c r="BA1113" s="88">
        <v>0</v>
      </c>
      <c r="BB1113" s="89">
        <f t="shared" si="67"/>
        <v>238</v>
      </c>
      <c r="BC1113" s="90" t="str">
        <f t="shared" si="66"/>
        <v>OK</v>
      </c>
      <c r="BD1113" s="91" t="str">
        <f t="shared" si="68"/>
        <v xml:space="preserve">                  </v>
      </c>
      <c r="BE1113" s="92">
        <f t="shared" si="69"/>
        <v>12</v>
      </c>
    </row>
    <row r="1114" spans="1:57" s="74" customFormat="1" ht="50.1" customHeight="1" x14ac:dyDescent="0.2">
      <c r="A1114" s="78" t="s">
        <v>55</v>
      </c>
      <c r="B1114" s="78" t="s">
        <v>58</v>
      </c>
      <c r="C1114" s="78" t="s">
        <v>13</v>
      </c>
      <c r="D1114" s="78" t="s">
        <v>575</v>
      </c>
      <c r="E1114" s="79" t="str">
        <f>+IF(C1114&lt;&gt;"",VLOOKUP(MID(C1114,18,5),NIVELES!$A$133:$B$213,2,0),"")</f>
        <v>PASTAZA</v>
      </c>
      <c r="F1114" s="80" t="s">
        <v>204</v>
      </c>
      <c r="G1114" s="81" t="str">
        <f>+IF(F1114&lt;&gt;"",VLOOKUP(F1114,NIVELES!$A$246:$C$464,3,0),"")</f>
        <v xml:space="preserve"> </v>
      </c>
      <c r="H1114" s="82" t="s">
        <v>1023</v>
      </c>
      <c r="I1114" s="78" t="s">
        <v>2173</v>
      </c>
      <c r="J1114" s="78" t="s">
        <v>2165</v>
      </c>
      <c r="K1114" s="78" t="s">
        <v>2166</v>
      </c>
      <c r="L1114" s="78" t="s">
        <v>1791</v>
      </c>
      <c r="M1114" s="78" t="s">
        <v>1791</v>
      </c>
      <c r="N1114" s="78" t="s">
        <v>1791</v>
      </c>
      <c r="O1114" s="78" t="s">
        <v>2456</v>
      </c>
      <c r="P1114" s="82">
        <v>12</v>
      </c>
      <c r="Q1114" s="78" t="s">
        <v>2457</v>
      </c>
      <c r="R1114" s="82">
        <v>1</v>
      </c>
      <c r="S1114" s="82">
        <v>1</v>
      </c>
      <c r="T1114" s="82">
        <v>1</v>
      </c>
      <c r="U1114" s="82">
        <v>1</v>
      </c>
      <c r="V1114" s="82">
        <v>1</v>
      </c>
      <c r="W1114" s="82">
        <v>1</v>
      </c>
      <c r="X1114" s="82">
        <v>1</v>
      </c>
      <c r="Y1114" s="82">
        <v>1</v>
      </c>
      <c r="Z1114" s="82">
        <v>1</v>
      </c>
      <c r="AA1114" s="82">
        <v>1</v>
      </c>
      <c r="AB1114" s="82">
        <v>1</v>
      </c>
      <c r="AC1114" s="82">
        <v>1</v>
      </c>
      <c r="AD1114" s="85" t="str">
        <f>IF(A1114&lt;&gt;"",IF(D1114="DIRECCIÓN_DE_TRANSFERENCIAS","280 0031",VLOOKUP(C1114,NIVELES!$A$14:$B$105,2,0)),"")</f>
        <v>280 3410</v>
      </c>
      <c r="AE1114" s="86" t="s">
        <v>322</v>
      </c>
      <c r="AF1114" s="86" t="s">
        <v>369</v>
      </c>
      <c r="AG1114" s="79" t="str">
        <f>+IF(AF1114&lt;&gt;"",VLOOKUP(AF1114,NIVELES!$A$666:$B$673,2,0),"")</f>
        <v>ADMINISTRACIÓN_CENTRAL</v>
      </c>
      <c r="AH1114" s="78" t="s">
        <v>322</v>
      </c>
      <c r="AI1114" s="79" t="str">
        <f>IF(AH1114&lt;&gt;"",VLOOKUP(CONCATENATE(AG1114,AH1114),NIVELES!$B$676:$C$745,2,0),"")</f>
        <v>Administración De La Gestión Administrativa Financiera</v>
      </c>
      <c r="AJ1114" s="78" t="s">
        <v>517</v>
      </c>
      <c r="AK1114" s="79" t="str">
        <f>+IF(AJ1114&lt;&gt;"",VLOOKUP(AJ1114,NIVELES!$A$816:$B$892,2,0),"")</f>
        <v>NO APLICA</v>
      </c>
      <c r="AL1114" s="78" t="s">
        <v>554</v>
      </c>
      <c r="AM1114" s="78">
        <v>530203</v>
      </c>
      <c r="AN1114" s="79" t="str">
        <f>IF(AM1114&lt;&gt;"",+VLOOKUP(AM1114,NIVELES!$A$1652:$B$2466,2,0),"")</f>
        <v>Almacenamiento, Embalaje, Envase y Recarga de Extintores</v>
      </c>
      <c r="AO1114" s="87">
        <v>683</v>
      </c>
      <c r="AP1114" s="88">
        <v>0</v>
      </c>
      <c r="AQ1114" s="88">
        <v>0</v>
      </c>
      <c r="AR1114" s="88">
        <v>0</v>
      </c>
      <c r="AS1114" s="88">
        <v>0</v>
      </c>
      <c r="AT1114" s="88">
        <v>0</v>
      </c>
      <c r="AU1114" s="88">
        <v>0</v>
      </c>
      <c r="AV1114" s="88">
        <v>683</v>
      </c>
      <c r="AW1114" s="88">
        <v>0</v>
      </c>
      <c r="AX1114" s="88">
        <v>0</v>
      </c>
      <c r="AY1114" s="88">
        <v>0</v>
      </c>
      <c r="AZ1114" s="88">
        <v>0</v>
      </c>
      <c r="BA1114" s="88">
        <v>0</v>
      </c>
      <c r="BB1114" s="89">
        <f t="shared" si="67"/>
        <v>683</v>
      </c>
      <c r="BC1114" s="90" t="str">
        <f t="shared" si="66"/>
        <v>OK</v>
      </c>
      <c r="BD1114" s="91" t="str">
        <f t="shared" si="68"/>
        <v xml:space="preserve">                  </v>
      </c>
      <c r="BE1114" s="92">
        <f t="shared" si="69"/>
        <v>12</v>
      </c>
    </row>
    <row r="1115" spans="1:57" s="74" customFormat="1" ht="50.1" customHeight="1" x14ac:dyDescent="0.2">
      <c r="A1115" s="78" t="s">
        <v>55</v>
      </c>
      <c r="B1115" s="78" t="s">
        <v>58</v>
      </c>
      <c r="C1115" s="78" t="s">
        <v>13</v>
      </c>
      <c r="D1115" s="78" t="s">
        <v>575</v>
      </c>
      <c r="E1115" s="79" t="str">
        <f>+IF(C1115&lt;&gt;"",VLOOKUP(MID(C1115,18,5),NIVELES!$A$133:$B$213,2,0),"")</f>
        <v>PASTAZA</v>
      </c>
      <c r="F1115" s="80" t="s">
        <v>204</v>
      </c>
      <c r="G1115" s="81" t="str">
        <f>+IF(F1115&lt;&gt;"",VLOOKUP(F1115,NIVELES!$A$246:$C$464,3,0),"")</f>
        <v xml:space="preserve"> </v>
      </c>
      <c r="H1115" s="82" t="s">
        <v>1023</v>
      </c>
      <c r="I1115" s="78" t="s">
        <v>2173</v>
      </c>
      <c r="J1115" s="78" t="s">
        <v>2165</v>
      </c>
      <c r="K1115" s="78" t="s">
        <v>2166</v>
      </c>
      <c r="L1115" s="78" t="s">
        <v>1791</v>
      </c>
      <c r="M1115" s="78" t="s">
        <v>1791</v>
      </c>
      <c r="N1115" s="78" t="s">
        <v>1791</v>
      </c>
      <c r="O1115" s="78" t="s">
        <v>2456</v>
      </c>
      <c r="P1115" s="82">
        <v>12</v>
      </c>
      <c r="Q1115" s="78" t="s">
        <v>2457</v>
      </c>
      <c r="R1115" s="82">
        <v>1</v>
      </c>
      <c r="S1115" s="82">
        <v>1</v>
      </c>
      <c r="T1115" s="82">
        <v>1</v>
      </c>
      <c r="U1115" s="82">
        <v>1</v>
      </c>
      <c r="V1115" s="82">
        <v>1</v>
      </c>
      <c r="W1115" s="82">
        <v>1</v>
      </c>
      <c r="X1115" s="82">
        <v>1</v>
      </c>
      <c r="Y1115" s="82">
        <v>1</v>
      </c>
      <c r="Z1115" s="82">
        <v>1</v>
      </c>
      <c r="AA1115" s="82">
        <v>1</v>
      </c>
      <c r="AB1115" s="82">
        <v>1</v>
      </c>
      <c r="AC1115" s="82">
        <v>1</v>
      </c>
      <c r="AD1115" s="85" t="str">
        <f>IF(A1115&lt;&gt;"",IF(D1115="DIRECCIÓN_DE_TRANSFERENCIAS","280 0031",VLOOKUP(C1115,NIVELES!$A$14:$B$105,2,0)),"")</f>
        <v>280 3410</v>
      </c>
      <c r="AE1115" s="86" t="s">
        <v>322</v>
      </c>
      <c r="AF1115" s="86" t="s">
        <v>369</v>
      </c>
      <c r="AG1115" s="79" t="str">
        <f>+IF(AF1115&lt;&gt;"",VLOOKUP(AF1115,NIVELES!$A$666:$B$673,2,0),"")</f>
        <v>ADMINISTRACIÓN_CENTRAL</v>
      </c>
      <c r="AH1115" s="78" t="s">
        <v>322</v>
      </c>
      <c r="AI1115" s="79" t="str">
        <f>IF(AH1115&lt;&gt;"",VLOOKUP(CONCATENATE(AG1115,AH1115),NIVELES!$B$676:$C$745,2,0),"")</f>
        <v>Administración De La Gestión Administrativa Financiera</v>
      </c>
      <c r="AJ1115" s="78" t="s">
        <v>517</v>
      </c>
      <c r="AK1115" s="79" t="str">
        <f>+IF(AJ1115&lt;&gt;"",VLOOKUP(AJ1115,NIVELES!$A$816:$B$892,2,0),"")</f>
        <v>NO APLICA</v>
      </c>
      <c r="AL1115" s="78" t="s">
        <v>554</v>
      </c>
      <c r="AM1115" s="78">
        <v>530204</v>
      </c>
      <c r="AN1115" s="79" t="str">
        <f>IF(AM1115&lt;&gt;"",+VLOOKUP(AM1115,NIVELES!$A$1652:$B$2466,2,0),"")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1115" s="87">
        <v>2974</v>
      </c>
      <c r="AP1115" s="88">
        <v>0</v>
      </c>
      <c r="AQ1115" s="88">
        <v>2974</v>
      </c>
      <c r="AR1115" s="88">
        <v>0</v>
      </c>
      <c r="AS1115" s="88">
        <v>0</v>
      </c>
      <c r="AT1115" s="88">
        <v>0</v>
      </c>
      <c r="AU1115" s="88">
        <v>0</v>
      </c>
      <c r="AV1115" s="88">
        <v>0</v>
      </c>
      <c r="AW1115" s="88">
        <v>0</v>
      </c>
      <c r="AX1115" s="88">
        <v>0</v>
      </c>
      <c r="AY1115" s="88">
        <v>0</v>
      </c>
      <c r="AZ1115" s="88">
        <v>0</v>
      </c>
      <c r="BA1115" s="88">
        <v>0</v>
      </c>
      <c r="BB1115" s="89">
        <f t="shared" si="67"/>
        <v>2974</v>
      </c>
      <c r="BC1115" s="90" t="str">
        <f t="shared" si="66"/>
        <v>OK</v>
      </c>
      <c r="BD1115" s="91" t="str">
        <f t="shared" si="68"/>
        <v xml:space="preserve">                  </v>
      </c>
      <c r="BE1115" s="92">
        <f t="shared" si="69"/>
        <v>12</v>
      </c>
    </row>
    <row r="1116" spans="1:57" s="74" customFormat="1" ht="50.1" customHeight="1" x14ac:dyDescent="0.2">
      <c r="A1116" s="78" t="s">
        <v>55</v>
      </c>
      <c r="B1116" s="78" t="s">
        <v>58</v>
      </c>
      <c r="C1116" s="78" t="s">
        <v>13</v>
      </c>
      <c r="D1116" s="78" t="s">
        <v>575</v>
      </c>
      <c r="E1116" s="79" t="str">
        <f>+IF(C1116&lt;&gt;"",VLOOKUP(MID(C1116,18,5),NIVELES!$A$133:$B$213,2,0),"")</f>
        <v>PASTAZA</v>
      </c>
      <c r="F1116" s="80" t="s">
        <v>204</v>
      </c>
      <c r="G1116" s="81" t="str">
        <f>+IF(F1116&lt;&gt;"",VLOOKUP(F1116,NIVELES!$A$246:$C$464,3,0),"")</f>
        <v xml:space="preserve"> </v>
      </c>
      <c r="H1116" s="82" t="s">
        <v>1023</v>
      </c>
      <c r="I1116" s="78" t="s">
        <v>2173</v>
      </c>
      <c r="J1116" s="78" t="s">
        <v>2165</v>
      </c>
      <c r="K1116" s="78" t="s">
        <v>2166</v>
      </c>
      <c r="L1116" s="78" t="s">
        <v>1791</v>
      </c>
      <c r="M1116" s="78" t="s">
        <v>1791</v>
      </c>
      <c r="N1116" s="78" t="s">
        <v>1791</v>
      </c>
      <c r="O1116" s="78" t="s">
        <v>2456</v>
      </c>
      <c r="P1116" s="82">
        <v>12</v>
      </c>
      <c r="Q1116" s="78" t="s">
        <v>2457</v>
      </c>
      <c r="R1116" s="82">
        <v>1</v>
      </c>
      <c r="S1116" s="82">
        <v>1</v>
      </c>
      <c r="T1116" s="82">
        <v>1</v>
      </c>
      <c r="U1116" s="82">
        <v>1</v>
      </c>
      <c r="V1116" s="82">
        <v>1</v>
      </c>
      <c r="W1116" s="82">
        <v>1</v>
      </c>
      <c r="X1116" s="82">
        <v>1</v>
      </c>
      <c r="Y1116" s="82">
        <v>1</v>
      </c>
      <c r="Z1116" s="82">
        <v>1</v>
      </c>
      <c r="AA1116" s="82">
        <v>1</v>
      </c>
      <c r="AB1116" s="82">
        <v>1</v>
      </c>
      <c r="AC1116" s="82">
        <v>1</v>
      </c>
      <c r="AD1116" s="85" t="str">
        <f>IF(A1116&lt;&gt;"",IF(D1116="DIRECCIÓN_DE_TRANSFERENCIAS","280 0031",VLOOKUP(C1116,NIVELES!$A$14:$B$105,2,0)),"")</f>
        <v>280 3410</v>
      </c>
      <c r="AE1116" s="86" t="s">
        <v>322</v>
      </c>
      <c r="AF1116" s="86" t="s">
        <v>369</v>
      </c>
      <c r="AG1116" s="79" t="str">
        <f>+IF(AF1116&lt;&gt;"",VLOOKUP(AF1116,NIVELES!$A$666:$B$673,2,0),"")</f>
        <v>ADMINISTRACIÓN_CENTRAL</v>
      </c>
      <c r="AH1116" s="78" t="s">
        <v>322</v>
      </c>
      <c r="AI1116" s="79" t="str">
        <f>IF(AH1116&lt;&gt;"",VLOOKUP(CONCATENATE(AG1116,AH1116),NIVELES!$B$676:$C$745,2,0),"")</f>
        <v>Administración De La Gestión Administrativa Financiera</v>
      </c>
      <c r="AJ1116" s="78" t="s">
        <v>517</v>
      </c>
      <c r="AK1116" s="79" t="str">
        <f>+IF(AJ1116&lt;&gt;"",VLOOKUP(AJ1116,NIVELES!$A$816:$B$892,2,0),"")</f>
        <v>NO APLICA</v>
      </c>
      <c r="AL1116" s="78" t="s">
        <v>554</v>
      </c>
      <c r="AM1116" s="78">
        <v>530208</v>
      </c>
      <c r="AN1116" s="79" t="str">
        <f>IF(AM1116&lt;&gt;"",+VLOOKUP(AM1116,NIVELES!$A$1652:$B$2466,2,0),"")</f>
        <v>Servicio de Seguridad y Vigilancia</v>
      </c>
      <c r="AO1116" s="87">
        <v>40944</v>
      </c>
      <c r="AP1116" s="88">
        <v>0</v>
      </c>
      <c r="AQ1116" s="88">
        <v>5227</v>
      </c>
      <c r="AR1116" s="88">
        <v>5227</v>
      </c>
      <c r="AS1116" s="88">
        <v>5227</v>
      </c>
      <c r="AT1116" s="88">
        <v>5227</v>
      </c>
      <c r="AU1116" s="88">
        <v>5227</v>
      </c>
      <c r="AV1116" s="88">
        <v>5227</v>
      </c>
      <c r="AW1116" s="88">
        <v>5227</v>
      </c>
      <c r="AX1116" s="88">
        <v>4355</v>
      </c>
      <c r="AY1116" s="88">
        <v>0</v>
      </c>
      <c r="AZ1116" s="88">
        <v>0</v>
      </c>
      <c r="BA1116" s="88">
        <v>0</v>
      </c>
      <c r="BB1116" s="89">
        <f t="shared" si="67"/>
        <v>40944</v>
      </c>
      <c r="BC1116" s="90" t="str">
        <f t="shared" si="66"/>
        <v>OK</v>
      </c>
      <c r="BD1116" s="91" t="str">
        <f t="shared" si="68"/>
        <v xml:space="preserve">                  </v>
      </c>
      <c r="BE1116" s="92">
        <f t="shared" si="69"/>
        <v>12</v>
      </c>
    </row>
    <row r="1117" spans="1:57" s="74" customFormat="1" ht="50.1" customHeight="1" x14ac:dyDescent="0.2">
      <c r="A1117" s="78" t="s">
        <v>55</v>
      </c>
      <c r="B1117" s="78" t="s">
        <v>58</v>
      </c>
      <c r="C1117" s="78" t="s">
        <v>13</v>
      </c>
      <c r="D1117" s="78" t="s">
        <v>575</v>
      </c>
      <c r="E1117" s="79" t="str">
        <f>+IF(C1117&lt;&gt;"",VLOOKUP(MID(C1117,18,5),NIVELES!$A$133:$B$213,2,0),"")</f>
        <v>PASTAZA</v>
      </c>
      <c r="F1117" s="80" t="s">
        <v>204</v>
      </c>
      <c r="G1117" s="81" t="str">
        <f>+IF(F1117&lt;&gt;"",VLOOKUP(F1117,NIVELES!$A$246:$C$464,3,0),"")</f>
        <v xml:space="preserve"> </v>
      </c>
      <c r="H1117" s="82" t="s">
        <v>1023</v>
      </c>
      <c r="I1117" s="78" t="s">
        <v>2173</v>
      </c>
      <c r="J1117" s="78" t="s">
        <v>2165</v>
      </c>
      <c r="K1117" s="78" t="s">
        <v>2166</v>
      </c>
      <c r="L1117" s="78" t="s">
        <v>1791</v>
      </c>
      <c r="M1117" s="78" t="s">
        <v>1791</v>
      </c>
      <c r="N1117" s="78" t="s">
        <v>1791</v>
      </c>
      <c r="O1117" s="78" t="s">
        <v>2456</v>
      </c>
      <c r="P1117" s="82">
        <v>12</v>
      </c>
      <c r="Q1117" s="78" t="s">
        <v>2457</v>
      </c>
      <c r="R1117" s="82">
        <v>1</v>
      </c>
      <c r="S1117" s="82">
        <v>1</v>
      </c>
      <c r="T1117" s="82">
        <v>1</v>
      </c>
      <c r="U1117" s="82">
        <v>1</v>
      </c>
      <c r="V1117" s="82">
        <v>1</v>
      </c>
      <c r="W1117" s="82">
        <v>1</v>
      </c>
      <c r="X1117" s="82">
        <v>1</v>
      </c>
      <c r="Y1117" s="82">
        <v>1</v>
      </c>
      <c r="Z1117" s="82">
        <v>1</v>
      </c>
      <c r="AA1117" s="82">
        <v>1</v>
      </c>
      <c r="AB1117" s="82">
        <v>1</v>
      </c>
      <c r="AC1117" s="82">
        <v>1</v>
      </c>
      <c r="AD1117" s="85" t="str">
        <f>IF(A1117&lt;&gt;"",IF(D1117="DIRECCIÓN_DE_TRANSFERENCIAS","280 0031",VLOOKUP(C1117,NIVELES!$A$14:$B$105,2,0)),"")</f>
        <v>280 3410</v>
      </c>
      <c r="AE1117" s="86" t="s">
        <v>322</v>
      </c>
      <c r="AF1117" s="86" t="s">
        <v>369</v>
      </c>
      <c r="AG1117" s="79" t="str">
        <f>+IF(AF1117&lt;&gt;"",VLOOKUP(AF1117,NIVELES!$A$666:$B$673,2,0),"")</f>
        <v>ADMINISTRACIÓN_CENTRAL</v>
      </c>
      <c r="AH1117" s="78" t="s">
        <v>322</v>
      </c>
      <c r="AI1117" s="79" t="str">
        <f>IF(AH1117&lt;&gt;"",VLOOKUP(CONCATENATE(AG1117,AH1117),NIVELES!$B$676:$C$745,2,0),"")</f>
        <v>Administración De La Gestión Administrativa Financiera</v>
      </c>
      <c r="AJ1117" s="78" t="s">
        <v>517</v>
      </c>
      <c r="AK1117" s="79" t="str">
        <f>+IF(AJ1117&lt;&gt;"",VLOOKUP(AJ1117,NIVELES!$A$816:$B$892,2,0),"")</f>
        <v>NO APLICA</v>
      </c>
      <c r="AL1117" s="78" t="s">
        <v>554</v>
      </c>
      <c r="AM1117" s="78">
        <v>530209</v>
      </c>
      <c r="AN1117" s="79" t="str">
        <f>IF(AM1117&lt;&gt;"",+VLOOKUP(AM1117,NIVELES!$A$1652:$B$2466,2,0),"")</f>
        <v>Servicios de Aseo; Lavado de Vestimenta de Trabajo; Fumigación, Desinfección y Limpieza de Instalaciones</v>
      </c>
      <c r="AO1117" s="87">
        <v>11300</v>
      </c>
      <c r="AP1117" s="88">
        <v>0</v>
      </c>
      <c r="AQ1117" s="88">
        <v>1255.48</v>
      </c>
      <c r="AR1117" s="88">
        <v>1255.48</v>
      </c>
      <c r="AS1117" s="88">
        <v>1255.48</v>
      </c>
      <c r="AT1117" s="88">
        <v>1255.48</v>
      </c>
      <c r="AU1117" s="88">
        <v>1255.48</v>
      </c>
      <c r="AV1117" s="88">
        <v>1255.48</v>
      </c>
      <c r="AW1117" s="88">
        <v>1255.48</v>
      </c>
      <c r="AX1117" s="88">
        <v>1255.48</v>
      </c>
      <c r="AY1117" s="88">
        <v>1256.1600000000001</v>
      </c>
      <c r="AZ1117" s="88">
        <v>0</v>
      </c>
      <c r="BA1117" s="88">
        <v>0</v>
      </c>
      <c r="BB1117" s="89">
        <f t="shared" si="67"/>
        <v>11299.999999999998</v>
      </c>
      <c r="BC1117" s="90" t="str">
        <f t="shared" si="66"/>
        <v>OK</v>
      </c>
      <c r="BD1117" s="91" t="str">
        <f t="shared" si="68"/>
        <v xml:space="preserve">                  </v>
      </c>
      <c r="BE1117" s="92">
        <f t="shared" si="69"/>
        <v>12</v>
      </c>
    </row>
    <row r="1118" spans="1:57" s="74" customFormat="1" ht="50.1" customHeight="1" x14ac:dyDescent="0.2">
      <c r="A1118" s="78" t="s">
        <v>55</v>
      </c>
      <c r="B1118" s="78" t="s">
        <v>58</v>
      </c>
      <c r="C1118" s="78" t="s">
        <v>13</v>
      </c>
      <c r="D1118" s="78" t="s">
        <v>575</v>
      </c>
      <c r="E1118" s="79" t="str">
        <f>+IF(C1118&lt;&gt;"",VLOOKUP(MID(C1118,18,5),NIVELES!$A$133:$B$213,2,0),"")</f>
        <v>PASTAZA</v>
      </c>
      <c r="F1118" s="80" t="s">
        <v>204</v>
      </c>
      <c r="G1118" s="81" t="str">
        <f>+IF(F1118&lt;&gt;"",VLOOKUP(F1118,NIVELES!$A$246:$C$464,3,0),"")</f>
        <v xml:space="preserve"> </v>
      </c>
      <c r="H1118" s="82" t="s">
        <v>1023</v>
      </c>
      <c r="I1118" s="78" t="s">
        <v>2173</v>
      </c>
      <c r="J1118" s="78" t="s">
        <v>2165</v>
      </c>
      <c r="K1118" s="78" t="s">
        <v>2166</v>
      </c>
      <c r="L1118" s="78" t="s">
        <v>1791</v>
      </c>
      <c r="M1118" s="78" t="s">
        <v>1791</v>
      </c>
      <c r="N1118" s="78" t="s">
        <v>1791</v>
      </c>
      <c r="O1118" s="78" t="s">
        <v>2456</v>
      </c>
      <c r="P1118" s="82">
        <v>11</v>
      </c>
      <c r="Q1118" s="78" t="s">
        <v>2457</v>
      </c>
      <c r="R1118" s="82">
        <v>0</v>
      </c>
      <c r="S1118" s="82">
        <v>1</v>
      </c>
      <c r="T1118" s="82">
        <v>1</v>
      </c>
      <c r="U1118" s="82">
        <v>1</v>
      </c>
      <c r="V1118" s="82">
        <v>1</v>
      </c>
      <c r="W1118" s="82">
        <v>1</v>
      </c>
      <c r="X1118" s="82">
        <v>1</v>
      </c>
      <c r="Y1118" s="82">
        <v>1</v>
      </c>
      <c r="Z1118" s="82">
        <v>1</v>
      </c>
      <c r="AA1118" s="82">
        <v>1</v>
      </c>
      <c r="AB1118" s="82">
        <v>1</v>
      </c>
      <c r="AC1118" s="82">
        <v>1</v>
      </c>
      <c r="AD1118" s="85" t="str">
        <f>IF(A1118&lt;&gt;"",IF(D1118="DIRECCIÓN_DE_TRANSFERENCIAS","280 0031",VLOOKUP(C1118,NIVELES!$A$14:$B$105,2,0)),"")</f>
        <v>280 3410</v>
      </c>
      <c r="AE1118" s="86" t="s">
        <v>322</v>
      </c>
      <c r="AF1118" s="86" t="s">
        <v>369</v>
      </c>
      <c r="AG1118" s="79" t="str">
        <f>+IF(AF1118&lt;&gt;"",VLOOKUP(AF1118,NIVELES!$A$666:$B$673,2,0),"")</f>
        <v>ADMINISTRACIÓN_CENTRAL</v>
      </c>
      <c r="AH1118" s="78" t="s">
        <v>322</v>
      </c>
      <c r="AI1118" s="79" t="str">
        <f>IF(AH1118&lt;&gt;"",VLOOKUP(CONCATENATE(AG1118,AH1118),NIVELES!$B$676:$C$745,2,0),"")</f>
        <v>Administración De La Gestión Administrativa Financiera</v>
      </c>
      <c r="AJ1118" s="78" t="s">
        <v>517</v>
      </c>
      <c r="AK1118" s="79" t="str">
        <f>+IF(AJ1118&lt;&gt;"",VLOOKUP(AJ1118,NIVELES!$A$816:$B$892,2,0),"")</f>
        <v>NO APLICA</v>
      </c>
      <c r="AL1118" s="78" t="s">
        <v>554</v>
      </c>
      <c r="AM1118" s="78">
        <v>530303</v>
      </c>
      <c r="AN1118" s="79" t="str">
        <f>IF(AM1118&lt;&gt;"",+VLOOKUP(AM1118,NIVELES!$A$1652:$B$2466,2,0),"")</f>
        <v>Viáticos y Subsistencias en el Interior</v>
      </c>
      <c r="AO1118" s="87">
        <v>2051</v>
      </c>
      <c r="AP1118" s="88">
        <v>0</v>
      </c>
      <c r="AQ1118" s="88">
        <v>2051</v>
      </c>
      <c r="AR1118" s="88">
        <v>0</v>
      </c>
      <c r="AS1118" s="88">
        <v>0</v>
      </c>
      <c r="AT1118" s="88">
        <v>0</v>
      </c>
      <c r="AU1118" s="88">
        <v>0</v>
      </c>
      <c r="AV1118" s="88">
        <v>0</v>
      </c>
      <c r="AW1118" s="88">
        <v>0</v>
      </c>
      <c r="AX1118" s="88">
        <v>0</v>
      </c>
      <c r="AY1118" s="88">
        <v>0</v>
      </c>
      <c r="AZ1118" s="88">
        <v>0</v>
      </c>
      <c r="BA1118" s="88">
        <v>0</v>
      </c>
      <c r="BB1118" s="89">
        <f t="shared" si="67"/>
        <v>2051</v>
      </c>
      <c r="BC1118" s="90" t="str">
        <f t="shared" si="66"/>
        <v>OK</v>
      </c>
      <c r="BD1118" s="91" t="str">
        <f t="shared" si="68"/>
        <v xml:space="preserve">                  </v>
      </c>
      <c r="BE1118" s="92">
        <f t="shared" si="69"/>
        <v>11</v>
      </c>
    </row>
    <row r="1119" spans="1:57" s="74" customFormat="1" ht="50.1" customHeight="1" x14ac:dyDescent="0.2">
      <c r="A1119" s="78" t="s">
        <v>55</v>
      </c>
      <c r="B1119" s="78" t="s">
        <v>58</v>
      </c>
      <c r="C1119" s="78" t="s">
        <v>13</v>
      </c>
      <c r="D1119" s="78" t="s">
        <v>575</v>
      </c>
      <c r="E1119" s="79" t="str">
        <f>+IF(C1119&lt;&gt;"",VLOOKUP(MID(C1119,18,5),NIVELES!$A$133:$B$213,2,0),"")</f>
        <v>PASTAZA</v>
      </c>
      <c r="F1119" s="80" t="s">
        <v>204</v>
      </c>
      <c r="G1119" s="81" t="str">
        <f>+IF(F1119&lt;&gt;"",VLOOKUP(F1119,NIVELES!$A$246:$C$464,3,0),"")</f>
        <v xml:space="preserve"> </v>
      </c>
      <c r="H1119" s="82" t="s">
        <v>1023</v>
      </c>
      <c r="I1119" s="78" t="s">
        <v>2173</v>
      </c>
      <c r="J1119" s="78" t="s">
        <v>2165</v>
      </c>
      <c r="K1119" s="78" t="s">
        <v>2166</v>
      </c>
      <c r="L1119" s="78" t="s">
        <v>1791</v>
      </c>
      <c r="M1119" s="78" t="s">
        <v>1791</v>
      </c>
      <c r="N1119" s="78" t="s">
        <v>1791</v>
      </c>
      <c r="O1119" s="78" t="s">
        <v>2456</v>
      </c>
      <c r="P1119" s="82">
        <v>12</v>
      </c>
      <c r="Q1119" s="78" t="s">
        <v>2457</v>
      </c>
      <c r="R1119" s="82">
        <v>1</v>
      </c>
      <c r="S1119" s="82">
        <v>1</v>
      </c>
      <c r="T1119" s="82">
        <v>1</v>
      </c>
      <c r="U1119" s="82">
        <v>1</v>
      </c>
      <c r="V1119" s="82">
        <v>1</v>
      </c>
      <c r="W1119" s="82">
        <v>1</v>
      </c>
      <c r="X1119" s="82">
        <v>1</v>
      </c>
      <c r="Y1119" s="82">
        <v>1</v>
      </c>
      <c r="Z1119" s="82">
        <v>1</v>
      </c>
      <c r="AA1119" s="82">
        <v>1</v>
      </c>
      <c r="AB1119" s="82">
        <v>1</v>
      </c>
      <c r="AC1119" s="82">
        <v>1</v>
      </c>
      <c r="AD1119" s="85" t="str">
        <f>IF(A1119&lt;&gt;"",IF(D1119="DIRECCIÓN_DE_TRANSFERENCIAS","280 0031",VLOOKUP(C1119,NIVELES!$A$14:$B$105,2,0)),"")</f>
        <v>280 3410</v>
      </c>
      <c r="AE1119" s="86" t="s">
        <v>322</v>
      </c>
      <c r="AF1119" s="86" t="s">
        <v>369</v>
      </c>
      <c r="AG1119" s="79" t="str">
        <f>+IF(AF1119&lt;&gt;"",VLOOKUP(AF1119,NIVELES!$A$666:$B$673,2,0),"")</f>
        <v>ADMINISTRACIÓN_CENTRAL</v>
      </c>
      <c r="AH1119" s="78" t="s">
        <v>322</v>
      </c>
      <c r="AI1119" s="79" t="str">
        <f>IF(AH1119&lt;&gt;"",VLOOKUP(CONCATENATE(AG1119,AH1119),NIVELES!$B$676:$C$745,2,0),"")</f>
        <v>Administración De La Gestión Administrativa Financiera</v>
      </c>
      <c r="AJ1119" s="78" t="s">
        <v>517</v>
      </c>
      <c r="AK1119" s="79" t="str">
        <f>+IF(AJ1119&lt;&gt;"",VLOOKUP(AJ1119,NIVELES!$A$816:$B$892,2,0),"")</f>
        <v>NO APLICA</v>
      </c>
      <c r="AL1119" s="78" t="s">
        <v>554</v>
      </c>
      <c r="AM1119" s="78">
        <v>530402</v>
      </c>
      <c r="AN1119" s="79" t="str">
        <f>IF(AM1119&lt;&gt;"",+VLOOKUP(AM1119,NIVELES!$A$1652:$B$2466,2,0),"")</f>
        <v>Edificios, Locales, Residencias y Cableado Estructurado (Instalación, Mantenimiento y Reparación)</v>
      </c>
      <c r="AO1119" s="87">
        <v>158</v>
      </c>
      <c r="AP1119" s="88">
        <v>0</v>
      </c>
      <c r="AQ1119" s="88">
        <v>0</v>
      </c>
      <c r="AR1119" s="88">
        <v>0</v>
      </c>
      <c r="AS1119" s="88">
        <v>158</v>
      </c>
      <c r="AT1119" s="88">
        <v>0</v>
      </c>
      <c r="AU1119" s="88">
        <v>0</v>
      </c>
      <c r="AV1119" s="88">
        <v>0</v>
      </c>
      <c r="AW1119" s="88">
        <v>0</v>
      </c>
      <c r="AX1119" s="88">
        <v>0</v>
      </c>
      <c r="AY1119" s="88">
        <v>0</v>
      </c>
      <c r="AZ1119" s="88">
        <v>0</v>
      </c>
      <c r="BA1119" s="88">
        <v>0</v>
      </c>
      <c r="BB1119" s="89">
        <f t="shared" si="67"/>
        <v>158</v>
      </c>
      <c r="BC1119" s="90" t="str">
        <f t="shared" si="66"/>
        <v>OK</v>
      </c>
      <c r="BD1119" s="91" t="str">
        <f t="shared" si="68"/>
        <v xml:space="preserve">                  </v>
      </c>
      <c r="BE1119" s="92">
        <f t="shared" si="69"/>
        <v>12</v>
      </c>
    </row>
    <row r="1120" spans="1:57" s="74" customFormat="1" ht="50.1" customHeight="1" x14ac:dyDescent="0.2">
      <c r="A1120" s="78" t="s">
        <v>55</v>
      </c>
      <c r="B1120" s="78" t="s">
        <v>58</v>
      </c>
      <c r="C1120" s="78" t="s">
        <v>13</v>
      </c>
      <c r="D1120" s="78" t="s">
        <v>575</v>
      </c>
      <c r="E1120" s="79" t="str">
        <f>+IF(C1120&lt;&gt;"",VLOOKUP(MID(C1120,18,5),NIVELES!$A$133:$B$213,2,0),"")</f>
        <v>PASTAZA</v>
      </c>
      <c r="F1120" s="80" t="s">
        <v>204</v>
      </c>
      <c r="G1120" s="81" t="str">
        <f>+IF(F1120&lt;&gt;"",VLOOKUP(F1120,NIVELES!$A$246:$C$464,3,0),"")</f>
        <v xml:space="preserve"> </v>
      </c>
      <c r="H1120" s="82" t="s">
        <v>1023</v>
      </c>
      <c r="I1120" s="78" t="s">
        <v>2173</v>
      </c>
      <c r="J1120" s="78" t="s">
        <v>2165</v>
      </c>
      <c r="K1120" s="78" t="s">
        <v>2166</v>
      </c>
      <c r="L1120" s="78" t="s">
        <v>1791</v>
      </c>
      <c r="M1120" s="78" t="s">
        <v>1791</v>
      </c>
      <c r="N1120" s="78" t="s">
        <v>1791</v>
      </c>
      <c r="O1120" s="78" t="s">
        <v>2456</v>
      </c>
      <c r="P1120" s="82">
        <v>12</v>
      </c>
      <c r="Q1120" s="78" t="s">
        <v>2457</v>
      </c>
      <c r="R1120" s="82">
        <v>1</v>
      </c>
      <c r="S1120" s="82">
        <v>1</v>
      </c>
      <c r="T1120" s="82">
        <v>1</v>
      </c>
      <c r="U1120" s="82">
        <v>1</v>
      </c>
      <c r="V1120" s="82">
        <v>1</v>
      </c>
      <c r="W1120" s="82">
        <v>1</v>
      </c>
      <c r="X1120" s="82">
        <v>1</v>
      </c>
      <c r="Y1120" s="82">
        <v>1</v>
      </c>
      <c r="Z1120" s="82">
        <v>1</v>
      </c>
      <c r="AA1120" s="82">
        <v>1</v>
      </c>
      <c r="AB1120" s="82">
        <v>1</v>
      </c>
      <c r="AC1120" s="82">
        <v>1</v>
      </c>
      <c r="AD1120" s="85" t="str">
        <f>IF(A1120&lt;&gt;"",IF(D1120="DIRECCIÓN_DE_TRANSFERENCIAS","280 0031",VLOOKUP(C1120,NIVELES!$A$14:$B$105,2,0)),"")</f>
        <v>280 3410</v>
      </c>
      <c r="AE1120" s="86" t="s">
        <v>322</v>
      </c>
      <c r="AF1120" s="86" t="s">
        <v>369</v>
      </c>
      <c r="AG1120" s="79" t="str">
        <f>+IF(AF1120&lt;&gt;"",VLOOKUP(AF1120,NIVELES!$A$666:$B$673,2,0),"")</f>
        <v>ADMINISTRACIÓN_CENTRAL</v>
      </c>
      <c r="AH1120" s="78" t="s">
        <v>322</v>
      </c>
      <c r="AI1120" s="79" t="str">
        <f>IF(AH1120&lt;&gt;"",VLOOKUP(CONCATENATE(AG1120,AH1120),NIVELES!$B$676:$C$745,2,0),"")</f>
        <v>Administración De La Gestión Administrativa Financiera</v>
      </c>
      <c r="AJ1120" s="78" t="s">
        <v>517</v>
      </c>
      <c r="AK1120" s="79" t="str">
        <f>+IF(AJ1120&lt;&gt;"",VLOOKUP(AJ1120,NIVELES!$A$816:$B$892,2,0),"")</f>
        <v>NO APLICA</v>
      </c>
      <c r="AL1120" s="78" t="s">
        <v>554</v>
      </c>
      <c r="AM1120" s="78">
        <v>530405</v>
      </c>
      <c r="AN1120" s="79" t="str">
        <f>IF(AM1120&lt;&gt;"",+VLOOKUP(AM1120,NIVELES!$A$1652:$B$2466,2,0),"")</f>
        <v>Vehículos (Mantenimiento y Reparación)</v>
      </c>
      <c r="AO1120" s="87">
        <v>4902</v>
      </c>
      <c r="AP1120" s="88">
        <v>0</v>
      </c>
      <c r="AQ1120" s="88">
        <v>4902</v>
      </c>
      <c r="AR1120" s="88">
        <v>0</v>
      </c>
      <c r="AS1120" s="88">
        <v>0</v>
      </c>
      <c r="AT1120" s="88">
        <v>0</v>
      </c>
      <c r="AU1120" s="88">
        <v>0</v>
      </c>
      <c r="AV1120" s="88">
        <v>0</v>
      </c>
      <c r="AW1120" s="88">
        <v>0</v>
      </c>
      <c r="AX1120" s="88">
        <v>0</v>
      </c>
      <c r="AY1120" s="88">
        <v>0</v>
      </c>
      <c r="AZ1120" s="88">
        <v>0</v>
      </c>
      <c r="BA1120" s="88">
        <v>0</v>
      </c>
      <c r="BB1120" s="89">
        <f t="shared" si="67"/>
        <v>4902</v>
      </c>
      <c r="BC1120" s="90" t="str">
        <f t="shared" si="66"/>
        <v>OK</v>
      </c>
      <c r="BD1120" s="91" t="str">
        <f t="shared" si="68"/>
        <v xml:space="preserve">                  </v>
      </c>
      <c r="BE1120" s="92">
        <f t="shared" si="69"/>
        <v>12</v>
      </c>
    </row>
    <row r="1121" spans="1:57" s="74" customFormat="1" ht="50.1" customHeight="1" x14ac:dyDescent="0.2">
      <c r="A1121" s="78" t="s">
        <v>55</v>
      </c>
      <c r="B1121" s="78" t="s">
        <v>58</v>
      </c>
      <c r="C1121" s="78" t="s">
        <v>13</v>
      </c>
      <c r="D1121" s="78" t="s">
        <v>575</v>
      </c>
      <c r="E1121" s="79" t="str">
        <f>+IF(C1121&lt;&gt;"",VLOOKUP(MID(C1121,18,5),NIVELES!$A$133:$B$213,2,0),"")</f>
        <v>PASTAZA</v>
      </c>
      <c r="F1121" s="80" t="s">
        <v>204</v>
      </c>
      <c r="G1121" s="81" t="str">
        <f>+IF(F1121&lt;&gt;"",VLOOKUP(F1121,NIVELES!$A$246:$C$464,3,0),"")</f>
        <v xml:space="preserve"> </v>
      </c>
      <c r="H1121" s="82" t="s">
        <v>1023</v>
      </c>
      <c r="I1121" s="78" t="s">
        <v>2173</v>
      </c>
      <c r="J1121" s="78" t="s">
        <v>2165</v>
      </c>
      <c r="K1121" s="78" t="s">
        <v>2166</v>
      </c>
      <c r="L1121" s="78" t="s">
        <v>1791</v>
      </c>
      <c r="M1121" s="78" t="s">
        <v>1791</v>
      </c>
      <c r="N1121" s="78" t="s">
        <v>1791</v>
      </c>
      <c r="O1121" s="78" t="s">
        <v>2456</v>
      </c>
      <c r="P1121" s="82">
        <v>12</v>
      </c>
      <c r="Q1121" s="78" t="s">
        <v>2457</v>
      </c>
      <c r="R1121" s="82">
        <v>1</v>
      </c>
      <c r="S1121" s="82">
        <v>1</v>
      </c>
      <c r="T1121" s="82">
        <v>1</v>
      </c>
      <c r="U1121" s="82">
        <v>1</v>
      </c>
      <c r="V1121" s="82">
        <v>1</v>
      </c>
      <c r="W1121" s="82">
        <v>1</v>
      </c>
      <c r="X1121" s="82">
        <v>1</v>
      </c>
      <c r="Y1121" s="82">
        <v>1</v>
      </c>
      <c r="Z1121" s="82">
        <v>1</v>
      </c>
      <c r="AA1121" s="82">
        <v>1</v>
      </c>
      <c r="AB1121" s="82">
        <v>1</v>
      </c>
      <c r="AC1121" s="82">
        <v>1</v>
      </c>
      <c r="AD1121" s="85" t="str">
        <f>IF(A1121&lt;&gt;"",IF(D1121="DIRECCIÓN_DE_TRANSFERENCIAS","280 0031",VLOOKUP(C1121,NIVELES!$A$14:$B$105,2,0)),"")</f>
        <v>280 3410</v>
      </c>
      <c r="AE1121" s="86" t="s">
        <v>322</v>
      </c>
      <c r="AF1121" s="86" t="s">
        <v>369</v>
      </c>
      <c r="AG1121" s="79" t="str">
        <f>+IF(AF1121&lt;&gt;"",VLOOKUP(AF1121,NIVELES!$A$666:$B$673,2,0),"")</f>
        <v>ADMINISTRACIÓN_CENTRAL</v>
      </c>
      <c r="AH1121" s="78" t="s">
        <v>322</v>
      </c>
      <c r="AI1121" s="79" t="str">
        <f>IF(AH1121&lt;&gt;"",VLOOKUP(CONCATENATE(AG1121,AH1121),NIVELES!$B$676:$C$745,2,0),"")</f>
        <v>Administración De La Gestión Administrativa Financiera</v>
      </c>
      <c r="AJ1121" s="78" t="s">
        <v>517</v>
      </c>
      <c r="AK1121" s="79" t="str">
        <f>+IF(AJ1121&lt;&gt;"",VLOOKUP(AJ1121,NIVELES!$A$816:$B$892,2,0),"")</f>
        <v>NO APLICA</v>
      </c>
      <c r="AL1121" s="78" t="s">
        <v>554</v>
      </c>
      <c r="AM1121" s="78">
        <v>530502</v>
      </c>
      <c r="AN1121" s="79" t="str">
        <f>IF(AM1121&lt;&gt;"",+VLOOKUP(AM1121,NIVELES!$A$1652:$B$2466,2,0),"")</f>
        <v>Edificios, Locales y Residencias, Parqueaderos, Casilleros Judiciales y Bancarios (Arrendamiento)</v>
      </c>
      <c r="AO1121" s="87">
        <v>17611</v>
      </c>
      <c r="AP1121" s="88">
        <v>1649.35</v>
      </c>
      <c r="AQ1121" s="88">
        <v>1649.35</v>
      </c>
      <c r="AR1121" s="88">
        <v>1649.35</v>
      </c>
      <c r="AS1121" s="88">
        <v>1649.35</v>
      </c>
      <c r="AT1121" s="88">
        <v>1649.35</v>
      </c>
      <c r="AU1121" s="88">
        <v>1649.35</v>
      </c>
      <c r="AV1121" s="88">
        <v>1649.35</v>
      </c>
      <c r="AW1121" s="88">
        <v>1649.35</v>
      </c>
      <c r="AX1121" s="88">
        <v>1649.35</v>
      </c>
      <c r="AY1121" s="88">
        <v>1649.35</v>
      </c>
      <c r="AZ1121" s="88">
        <v>1117.5</v>
      </c>
      <c r="BA1121" s="88">
        <v>0</v>
      </c>
      <c r="BB1121" s="89">
        <f t="shared" si="67"/>
        <v>17611</v>
      </c>
      <c r="BC1121" s="90" t="str">
        <f t="shared" si="66"/>
        <v>OK</v>
      </c>
      <c r="BD1121" s="91" t="str">
        <f t="shared" si="68"/>
        <v xml:space="preserve">                  </v>
      </c>
      <c r="BE1121" s="92">
        <f t="shared" si="69"/>
        <v>12</v>
      </c>
    </row>
    <row r="1122" spans="1:57" s="74" customFormat="1" ht="50.1" customHeight="1" x14ac:dyDescent="0.2">
      <c r="A1122" s="78" t="s">
        <v>55</v>
      </c>
      <c r="B1122" s="78" t="s">
        <v>58</v>
      </c>
      <c r="C1122" s="78" t="s">
        <v>13</v>
      </c>
      <c r="D1122" s="78" t="s">
        <v>575</v>
      </c>
      <c r="E1122" s="79" t="str">
        <f>+IF(C1122&lt;&gt;"",VLOOKUP(MID(C1122,18,5),NIVELES!$A$133:$B$213,2,0),"")</f>
        <v>PASTAZA</v>
      </c>
      <c r="F1122" s="80" t="s">
        <v>204</v>
      </c>
      <c r="G1122" s="81" t="str">
        <f>+IF(F1122&lt;&gt;"",VLOOKUP(F1122,NIVELES!$A$246:$C$464,3,0),"")</f>
        <v xml:space="preserve"> </v>
      </c>
      <c r="H1122" s="82" t="s">
        <v>1023</v>
      </c>
      <c r="I1122" s="78" t="s">
        <v>2173</v>
      </c>
      <c r="J1122" s="78" t="s">
        <v>2165</v>
      </c>
      <c r="K1122" s="78" t="s">
        <v>2166</v>
      </c>
      <c r="L1122" s="78" t="s">
        <v>1791</v>
      </c>
      <c r="M1122" s="78" t="s">
        <v>1791</v>
      </c>
      <c r="N1122" s="78" t="s">
        <v>1791</v>
      </c>
      <c r="O1122" s="78" t="s">
        <v>2456</v>
      </c>
      <c r="P1122" s="82">
        <v>12</v>
      </c>
      <c r="Q1122" s="78" t="s">
        <v>2457</v>
      </c>
      <c r="R1122" s="82">
        <v>1</v>
      </c>
      <c r="S1122" s="82">
        <v>1</v>
      </c>
      <c r="T1122" s="82">
        <v>1</v>
      </c>
      <c r="U1122" s="82">
        <v>1</v>
      </c>
      <c r="V1122" s="82">
        <v>1</v>
      </c>
      <c r="W1122" s="82">
        <v>1</v>
      </c>
      <c r="X1122" s="82">
        <v>1</v>
      </c>
      <c r="Y1122" s="82">
        <v>1</v>
      </c>
      <c r="Z1122" s="82">
        <v>1</v>
      </c>
      <c r="AA1122" s="82">
        <v>1</v>
      </c>
      <c r="AB1122" s="82">
        <v>1</v>
      </c>
      <c r="AC1122" s="82">
        <v>1</v>
      </c>
      <c r="AD1122" s="85" t="str">
        <f>IF(A1122&lt;&gt;"",IF(D1122="DIRECCIÓN_DE_TRANSFERENCIAS","280 0031",VLOOKUP(C1122,NIVELES!$A$14:$B$105,2,0)),"")</f>
        <v>280 3410</v>
      </c>
      <c r="AE1122" s="86" t="s">
        <v>322</v>
      </c>
      <c r="AF1122" s="86" t="s">
        <v>369</v>
      </c>
      <c r="AG1122" s="79" t="str">
        <f>+IF(AF1122&lt;&gt;"",VLOOKUP(AF1122,NIVELES!$A$666:$B$673,2,0),"")</f>
        <v>ADMINISTRACIÓN_CENTRAL</v>
      </c>
      <c r="AH1122" s="78" t="s">
        <v>322</v>
      </c>
      <c r="AI1122" s="79" t="str">
        <f>IF(AH1122&lt;&gt;"",VLOOKUP(CONCATENATE(AG1122,AH1122),NIVELES!$B$676:$C$745,2,0),"")</f>
        <v>Administración De La Gestión Administrativa Financiera</v>
      </c>
      <c r="AJ1122" s="78" t="s">
        <v>517</v>
      </c>
      <c r="AK1122" s="79" t="str">
        <f>+IF(AJ1122&lt;&gt;"",VLOOKUP(AJ1122,NIVELES!$A$816:$B$892,2,0),"")</f>
        <v>NO APLICA</v>
      </c>
      <c r="AL1122" s="78" t="s">
        <v>554</v>
      </c>
      <c r="AM1122" s="78">
        <v>530704</v>
      </c>
      <c r="AN1122" s="79" t="str">
        <f>IF(AM1122&lt;&gt;"",+VLOOKUP(AM1122,NIVELES!$A$1652:$B$2466,2,0),"")</f>
        <v>Mantenimiento y Reparación de Equipos y Sistemas Informáticos</v>
      </c>
      <c r="AO1122" s="87">
        <v>2613</v>
      </c>
      <c r="AP1122" s="88">
        <v>0</v>
      </c>
      <c r="AQ1122" s="88">
        <v>0</v>
      </c>
      <c r="AR1122" s="88">
        <v>2613</v>
      </c>
      <c r="AS1122" s="88">
        <v>0</v>
      </c>
      <c r="AT1122" s="88">
        <v>0</v>
      </c>
      <c r="AU1122" s="88">
        <v>0</v>
      </c>
      <c r="AV1122" s="88">
        <v>0</v>
      </c>
      <c r="AW1122" s="88">
        <v>0</v>
      </c>
      <c r="AX1122" s="88">
        <v>0</v>
      </c>
      <c r="AY1122" s="88">
        <v>0</v>
      </c>
      <c r="AZ1122" s="88">
        <v>0</v>
      </c>
      <c r="BA1122" s="88">
        <v>0</v>
      </c>
      <c r="BB1122" s="89">
        <f t="shared" si="67"/>
        <v>2613</v>
      </c>
      <c r="BC1122" s="90" t="str">
        <f t="shared" si="66"/>
        <v>OK</v>
      </c>
      <c r="BD1122" s="91" t="str">
        <f t="shared" si="68"/>
        <v xml:space="preserve">                  </v>
      </c>
      <c r="BE1122" s="92">
        <f t="shared" si="69"/>
        <v>12</v>
      </c>
    </row>
    <row r="1123" spans="1:57" s="74" customFormat="1" ht="50.1" customHeight="1" x14ac:dyDescent="0.2">
      <c r="A1123" s="78" t="s">
        <v>55</v>
      </c>
      <c r="B1123" s="78" t="s">
        <v>58</v>
      </c>
      <c r="C1123" s="78" t="s">
        <v>13</v>
      </c>
      <c r="D1123" s="78" t="s">
        <v>575</v>
      </c>
      <c r="E1123" s="79" t="str">
        <f>+IF(C1123&lt;&gt;"",VLOOKUP(MID(C1123,18,5),NIVELES!$A$133:$B$213,2,0),"")</f>
        <v>PASTAZA</v>
      </c>
      <c r="F1123" s="80" t="s">
        <v>204</v>
      </c>
      <c r="G1123" s="81" t="str">
        <f>+IF(F1123&lt;&gt;"",VLOOKUP(F1123,NIVELES!$A$246:$C$464,3,0),"")</f>
        <v xml:space="preserve"> </v>
      </c>
      <c r="H1123" s="82" t="s">
        <v>1023</v>
      </c>
      <c r="I1123" s="78" t="s">
        <v>2173</v>
      </c>
      <c r="J1123" s="78" t="s">
        <v>2165</v>
      </c>
      <c r="K1123" s="78" t="s">
        <v>2166</v>
      </c>
      <c r="L1123" s="78" t="s">
        <v>1791</v>
      </c>
      <c r="M1123" s="78" t="s">
        <v>1791</v>
      </c>
      <c r="N1123" s="78" t="s">
        <v>1791</v>
      </c>
      <c r="O1123" s="78" t="s">
        <v>2456</v>
      </c>
      <c r="P1123" s="82">
        <v>12</v>
      </c>
      <c r="Q1123" s="78" t="s">
        <v>2457</v>
      </c>
      <c r="R1123" s="82">
        <v>1</v>
      </c>
      <c r="S1123" s="82">
        <v>1</v>
      </c>
      <c r="T1123" s="82">
        <v>1</v>
      </c>
      <c r="U1123" s="82">
        <v>1</v>
      </c>
      <c r="V1123" s="82">
        <v>1</v>
      </c>
      <c r="W1123" s="82">
        <v>1</v>
      </c>
      <c r="X1123" s="82">
        <v>1</v>
      </c>
      <c r="Y1123" s="82">
        <v>1</v>
      </c>
      <c r="Z1123" s="82">
        <v>1</v>
      </c>
      <c r="AA1123" s="82">
        <v>1</v>
      </c>
      <c r="AB1123" s="82">
        <v>1</v>
      </c>
      <c r="AC1123" s="82">
        <v>1</v>
      </c>
      <c r="AD1123" s="85" t="str">
        <f>IF(A1123&lt;&gt;"",IF(D1123="DIRECCIÓN_DE_TRANSFERENCIAS","280 0031",VLOOKUP(C1123,NIVELES!$A$14:$B$105,2,0)),"")</f>
        <v>280 3410</v>
      </c>
      <c r="AE1123" s="86" t="s">
        <v>322</v>
      </c>
      <c r="AF1123" s="86" t="s">
        <v>369</v>
      </c>
      <c r="AG1123" s="79" t="str">
        <f>+IF(AF1123&lt;&gt;"",VLOOKUP(AF1123,NIVELES!$A$666:$B$673,2,0),"")</f>
        <v>ADMINISTRACIÓN_CENTRAL</v>
      </c>
      <c r="AH1123" s="78" t="s">
        <v>322</v>
      </c>
      <c r="AI1123" s="79" t="str">
        <f>IF(AH1123&lt;&gt;"",VLOOKUP(CONCATENATE(AG1123,AH1123),NIVELES!$B$676:$C$745,2,0),"")</f>
        <v>Administración De La Gestión Administrativa Financiera</v>
      </c>
      <c r="AJ1123" s="78" t="s">
        <v>517</v>
      </c>
      <c r="AK1123" s="79" t="str">
        <f>+IF(AJ1123&lt;&gt;"",VLOOKUP(AJ1123,NIVELES!$A$816:$B$892,2,0),"")</f>
        <v>NO APLICA</v>
      </c>
      <c r="AL1123" s="78" t="s">
        <v>554</v>
      </c>
      <c r="AM1123" s="78">
        <v>530803</v>
      </c>
      <c r="AN1123" s="79" t="str">
        <f>IF(AM1123&lt;&gt;"",+VLOOKUP(AM1123,NIVELES!$A$1652:$B$2466,2,0),"")</f>
        <v>Combustibles y Lubricantes</v>
      </c>
      <c r="AO1123" s="87">
        <v>8566</v>
      </c>
      <c r="AP1123" s="88">
        <v>0</v>
      </c>
      <c r="AQ1123" s="88">
        <v>0</v>
      </c>
      <c r="AR1123" s="88">
        <v>8566</v>
      </c>
      <c r="AS1123" s="88">
        <v>0</v>
      </c>
      <c r="AT1123" s="88">
        <v>0</v>
      </c>
      <c r="AU1123" s="88">
        <v>0</v>
      </c>
      <c r="AV1123" s="88">
        <v>0</v>
      </c>
      <c r="AW1123" s="88">
        <v>0</v>
      </c>
      <c r="AX1123" s="88">
        <v>0</v>
      </c>
      <c r="AY1123" s="88">
        <v>0</v>
      </c>
      <c r="AZ1123" s="88">
        <v>0</v>
      </c>
      <c r="BA1123" s="88">
        <v>0</v>
      </c>
      <c r="BB1123" s="89">
        <f t="shared" si="67"/>
        <v>8566</v>
      </c>
      <c r="BC1123" s="90" t="str">
        <f t="shared" si="66"/>
        <v>OK</v>
      </c>
      <c r="BD1123" s="91" t="str">
        <f t="shared" si="68"/>
        <v xml:space="preserve">                  </v>
      </c>
      <c r="BE1123" s="92">
        <f t="shared" si="69"/>
        <v>12</v>
      </c>
    </row>
    <row r="1124" spans="1:57" s="74" customFormat="1" ht="50.1" customHeight="1" x14ac:dyDescent="0.2">
      <c r="A1124" s="78" t="s">
        <v>55</v>
      </c>
      <c r="B1124" s="78" t="s">
        <v>58</v>
      </c>
      <c r="C1124" s="78" t="s">
        <v>13</v>
      </c>
      <c r="D1124" s="78" t="s">
        <v>575</v>
      </c>
      <c r="E1124" s="79" t="str">
        <f>+IF(C1124&lt;&gt;"",VLOOKUP(MID(C1124,18,5),NIVELES!$A$133:$B$213,2,0),"")</f>
        <v>PASTAZA</v>
      </c>
      <c r="F1124" s="80" t="s">
        <v>204</v>
      </c>
      <c r="G1124" s="81" t="str">
        <f>+IF(F1124&lt;&gt;"",VLOOKUP(F1124,NIVELES!$A$246:$C$464,3,0),"")</f>
        <v xml:space="preserve"> </v>
      </c>
      <c r="H1124" s="82" t="s">
        <v>1023</v>
      </c>
      <c r="I1124" s="78" t="s">
        <v>2173</v>
      </c>
      <c r="J1124" s="78" t="s">
        <v>2165</v>
      </c>
      <c r="K1124" s="78" t="s">
        <v>2166</v>
      </c>
      <c r="L1124" s="78" t="s">
        <v>1791</v>
      </c>
      <c r="M1124" s="78" t="s">
        <v>1791</v>
      </c>
      <c r="N1124" s="78" t="s">
        <v>1791</v>
      </c>
      <c r="O1124" s="78" t="s">
        <v>2456</v>
      </c>
      <c r="P1124" s="82">
        <v>12</v>
      </c>
      <c r="Q1124" s="78" t="s">
        <v>2457</v>
      </c>
      <c r="R1124" s="82">
        <v>1</v>
      </c>
      <c r="S1124" s="82">
        <v>1</v>
      </c>
      <c r="T1124" s="82">
        <v>1</v>
      </c>
      <c r="U1124" s="82">
        <v>1</v>
      </c>
      <c r="V1124" s="82">
        <v>1</v>
      </c>
      <c r="W1124" s="82">
        <v>1</v>
      </c>
      <c r="X1124" s="82">
        <v>1</v>
      </c>
      <c r="Y1124" s="82">
        <v>1</v>
      </c>
      <c r="Z1124" s="82">
        <v>1</v>
      </c>
      <c r="AA1124" s="82">
        <v>1</v>
      </c>
      <c r="AB1124" s="82">
        <v>1</v>
      </c>
      <c r="AC1124" s="82">
        <v>1</v>
      </c>
      <c r="AD1124" s="85" t="str">
        <f>IF(A1124&lt;&gt;"",IF(D1124="DIRECCIÓN_DE_TRANSFERENCIAS","280 0031",VLOOKUP(C1124,NIVELES!$A$14:$B$105,2,0)),"")</f>
        <v>280 3410</v>
      </c>
      <c r="AE1124" s="86" t="s">
        <v>322</v>
      </c>
      <c r="AF1124" s="86" t="s">
        <v>369</v>
      </c>
      <c r="AG1124" s="79" t="str">
        <f>+IF(AF1124&lt;&gt;"",VLOOKUP(AF1124,NIVELES!$A$666:$B$673,2,0),"")</f>
        <v>ADMINISTRACIÓN_CENTRAL</v>
      </c>
      <c r="AH1124" s="78" t="s">
        <v>322</v>
      </c>
      <c r="AI1124" s="79" t="str">
        <f>IF(AH1124&lt;&gt;"",VLOOKUP(CONCATENATE(AG1124,AH1124),NIVELES!$B$676:$C$745,2,0),"")</f>
        <v>Administración De La Gestión Administrativa Financiera</v>
      </c>
      <c r="AJ1124" s="78" t="s">
        <v>517</v>
      </c>
      <c r="AK1124" s="79" t="str">
        <f>+IF(AJ1124&lt;&gt;"",VLOOKUP(AJ1124,NIVELES!$A$816:$B$892,2,0),"")</f>
        <v>NO APLICA</v>
      </c>
      <c r="AL1124" s="78" t="s">
        <v>554</v>
      </c>
      <c r="AM1124" s="78">
        <v>530804</v>
      </c>
      <c r="AN1124" s="79" t="str">
        <f>IF(AM1124&lt;&gt;"",+VLOOKUP(AM1124,NIVELES!$A$1652:$B$2466,2,0),"")</f>
        <v>Materiales de Oficina</v>
      </c>
      <c r="AO1124" s="87">
        <v>5724</v>
      </c>
      <c r="AP1124" s="88">
        <v>0</v>
      </c>
      <c r="AQ1124" s="88">
        <v>0</v>
      </c>
      <c r="AR1124" s="88">
        <v>0</v>
      </c>
      <c r="AS1124" s="88">
        <v>5724</v>
      </c>
      <c r="AT1124" s="88">
        <v>0</v>
      </c>
      <c r="AU1124" s="88">
        <v>0</v>
      </c>
      <c r="AV1124" s="88">
        <v>0</v>
      </c>
      <c r="AW1124" s="88">
        <v>0</v>
      </c>
      <c r="AX1124" s="88">
        <v>0</v>
      </c>
      <c r="AY1124" s="88">
        <v>0</v>
      </c>
      <c r="AZ1124" s="88">
        <v>0</v>
      </c>
      <c r="BA1124" s="88">
        <v>0</v>
      </c>
      <c r="BB1124" s="89">
        <f t="shared" si="67"/>
        <v>5724</v>
      </c>
      <c r="BC1124" s="90" t="str">
        <f t="shared" si="66"/>
        <v>OK</v>
      </c>
      <c r="BD1124" s="91" t="str">
        <f t="shared" si="68"/>
        <v xml:space="preserve">                  </v>
      </c>
      <c r="BE1124" s="92">
        <f t="shared" si="69"/>
        <v>12</v>
      </c>
    </row>
    <row r="1125" spans="1:57" s="74" customFormat="1" ht="50.1" customHeight="1" x14ac:dyDescent="0.2">
      <c r="A1125" s="78" t="s">
        <v>55</v>
      </c>
      <c r="B1125" s="78" t="s">
        <v>58</v>
      </c>
      <c r="C1125" s="78" t="s">
        <v>13</v>
      </c>
      <c r="D1125" s="78" t="s">
        <v>575</v>
      </c>
      <c r="E1125" s="79" t="str">
        <f>+IF(C1125&lt;&gt;"",VLOOKUP(MID(C1125,18,5),NIVELES!$A$133:$B$213,2,0),"")</f>
        <v>PASTAZA</v>
      </c>
      <c r="F1125" s="80" t="s">
        <v>204</v>
      </c>
      <c r="G1125" s="81" t="str">
        <f>+IF(F1125&lt;&gt;"",VLOOKUP(F1125,NIVELES!$A$246:$C$464,3,0),"")</f>
        <v xml:space="preserve"> </v>
      </c>
      <c r="H1125" s="82" t="s">
        <v>1023</v>
      </c>
      <c r="I1125" s="78" t="s">
        <v>2173</v>
      </c>
      <c r="J1125" s="78" t="s">
        <v>2165</v>
      </c>
      <c r="K1125" s="78" t="s">
        <v>2166</v>
      </c>
      <c r="L1125" s="78" t="s">
        <v>1791</v>
      </c>
      <c r="M1125" s="78" t="s">
        <v>1791</v>
      </c>
      <c r="N1125" s="78" t="s">
        <v>1791</v>
      </c>
      <c r="O1125" s="78" t="s">
        <v>2456</v>
      </c>
      <c r="P1125" s="82">
        <v>12</v>
      </c>
      <c r="Q1125" s="78" t="s">
        <v>2457</v>
      </c>
      <c r="R1125" s="82">
        <v>1</v>
      </c>
      <c r="S1125" s="82">
        <v>1</v>
      </c>
      <c r="T1125" s="82">
        <v>1</v>
      </c>
      <c r="U1125" s="82">
        <v>1</v>
      </c>
      <c r="V1125" s="82">
        <v>1</v>
      </c>
      <c r="W1125" s="82">
        <v>1</v>
      </c>
      <c r="X1125" s="82">
        <v>1</v>
      </c>
      <c r="Y1125" s="82">
        <v>1</v>
      </c>
      <c r="Z1125" s="82">
        <v>1</v>
      </c>
      <c r="AA1125" s="82">
        <v>1</v>
      </c>
      <c r="AB1125" s="82">
        <v>1</v>
      </c>
      <c r="AC1125" s="82">
        <v>1</v>
      </c>
      <c r="AD1125" s="85" t="str">
        <f>IF(A1125&lt;&gt;"",IF(D1125="DIRECCIÓN_DE_TRANSFERENCIAS","280 0031",VLOOKUP(C1125,NIVELES!$A$14:$B$105,2,0)),"")</f>
        <v>280 3410</v>
      </c>
      <c r="AE1125" s="86" t="s">
        <v>322</v>
      </c>
      <c r="AF1125" s="86" t="s">
        <v>369</v>
      </c>
      <c r="AG1125" s="79" t="str">
        <f>+IF(AF1125&lt;&gt;"",VLOOKUP(AF1125,NIVELES!$A$666:$B$673,2,0),"")</f>
        <v>ADMINISTRACIÓN_CENTRAL</v>
      </c>
      <c r="AH1125" s="78" t="s">
        <v>322</v>
      </c>
      <c r="AI1125" s="79" t="str">
        <f>IF(AH1125&lt;&gt;"",VLOOKUP(CONCATENATE(AG1125,AH1125),NIVELES!$B$676:$C$745,2,0),"")</f>
        <v>Administración De La Gestión Administrativa Financiera</v>
      </c>
      <c r="AJ1125" s="78" t="s">
        <v>517</v>
      </c>
      <c r="AK1125" s="79" t="str">
        <f>+IF(AJ1125&lt;&gt;"",VLOOKUP(AJ1125,NIVELES!$A$816:$B$892,2,0),"")</f>
        <v>NO APLICA</v>
      </c>
      <c r="AL1125" s="78" t="s">
        <v>554</v>
      </c>
      <c r="AM1125" s="78">
        <v>530805</v>
      </c>
      <c r="AN1125" s="79" t="str">
        <f>IF(AM1125&lt;&gt;"",+VLOOKUP(AM1125,NIVELES!$A$1652:$B$2466,2,0),"")</f>
        <v>Materiales de Aseo</v>
      </c>
      <c r="AO1125" s="87">
        <v>1543.23</v>
      </c>
      <c r="AP1125" s="88">
        <v>0</v>
      </c>
      <c r="AQ1125" s="88">
        <v>0</v>
      </c>
      <c r="AR1125" s="88">
        <v>0</v>
      </c>
      <c r="AS1125" s="88">
        <v>1543.23</v>
      </c>
      <c r="AT1125" s="88">
        <v>0</v>
      </c>
      <c r="AU1125" s="88">
        <v>0</v>
      </c>
      <c r="AV1125" s="88">
        <v>0</v>
      </c>
      <c r="AW1125" s="88">
        <v>0</v>
      </c>
      <c r="AX1125" s="88">
        <v>0</v>
      </c>
      <c r="AY1125" s="88">
        <v>0</v>
      </c>
      <c r="AZ1125" s="88">
        <v>0</v>
      </c>
      <c r="BA1125" s="88">
        <v>0</v>
      </c>
      <c r="BB1125" s="89">
        <f t="shared" si="67"/>
        <v>1543.23</v>
      </c>
      <c r="BC1125" s="90" t="str">
        <f t="shared" si="66"/>
        <v>OK</v>
      </c>
      <c r="BD1125" s="91" t="str">
        <f t="shared" si="68"/>
        <v xml:space="preserve">                  </v>
      </c>
      <c r="BE1125" s="92">
        <f t="shared" si="69"/>
        <v>12</v>
      </c>
    </row>
    <row r="1126" spans="1:57" s="74" customFormat="1" ht="50.1" customHeight="1" x14ac:dyDescent="0.2">
      <c r="A1126" s="78" t="s">
        <v>55</v>
      </c>
      <c r="B1126" s="78" t="s">
        <v>58</v>
      </c>
      <c r="C1126" s="78" t="s">
        <v>13</v>
      </c>
      <c r="D1126" s="78" t="s">
        <v>575</v>
      </c>
      <c r="E1126" s="79" t="str">
        <f>+IF(C1126&lt;&gt;"",VLOOKUP(MID(C1126,18,5),NIVELES!$A$133:$B$213,2,0),"")</f>
        <v>PASTAZA</v>
      </c>
      <c r="F1126" s="80" t="s">
        <v>204</v>
      </c>
      <c r="G1126" s="81" t="str">
        <f>+IF(F1126&lt;&gt;"",VLOOKUP(F1126,NIVELES!$A$246:$C$464,3,0),"")</f>
        <v xml:space="preserve"> </v>
      </c>
      <c r="H1126" s="82" t="s">
        <v>1023</v>
      </c>
      <c r="I1126" s="78" t="s">
        <v>2173</v>
      </c>
      <c r="J1126" s="78" t="s">
        <v>2165</v>
      </c>
      <c r="K1126" s="78" t="s">
        <v>2166</v>
      </c>
      <c r="L1126" s="78" t="s">
        <v>1791</v>
      </c>
      <c r="M1126" s="78" t="s">
        <v>1791</v>
      </c>
      <c r="N1126" s="78" t="s">
        <v>1791</v>
      </c>
      <c r="O1126" s="78" t="s">
        <v>2456</v>
      </c>
      <c r="P1126" s="82">
        <v>11</v>
      </c>
      <c r="Q1126" s="78" t="s">
        <v>2457</v>
      </c>
      <c r="R1126" s="82"/>
      <c r="S1126" s="82">
        <v>1</v>
      </c>
      <c r="T1126" s="82">
        <v>1</v>
      </c>
      <c r="U1126" s="82">
        <v>1</v>
      </c>
      <c r="V1126" s="82">
        <v>1</v>
      </c>
      <c r="W1126" s="82">
        <v>1</v>
      </c>
      <c r="X1126" s="82">
        <v>1</v>
      </c>
      <c r="Y1126" s="82">
        <v>1</v>
      </c>
      <c r="Z1126" s="82">
        <v>1</v>
      </c>
      <c r="AA1126" s="82">
        <v>1</v>
      </c>
      <c r="AB1126" s="82">
        <v>1</v>
      </c>
      <c r="AC1126" s="82">
        <v>1</v>
      </c>
      <c r="AD1126" s="85" t="str">
        <f>IF(A1126&lt;&gt;"",IF(D1126="DIRECCIÓN_DE_TRANSFERENCIAS","280 0031",VLOOKUP(C1126,NIVELES!$A$14:$B$105,2,0)),"")</f>
        <v>280 3410</v>
      </c>
      <c r="AE1126" s="86" t="s">
        <v>322</v>
      </c>
      <c r="AF1126" s="86" t="s">
        <v>369</v>
      </c>
      <c r="AG1126" s="79" t="str">
        <f>+IF(AF1126&lt;&gt;"",VLOOKUP(AF1126,NIVELES!$A$666:$B$673,2,0),"")</f>
        <v>ADMINISTRACIÓN_CENTRAL</v>
      </c>
      <c r="AH1126" s="78" t="s">
        <v>322</v>
      </c>
      <c r="AI1126" s="79" t="str">
        <f>IF(AH1126&lt;&gt;"",VLOOKUP(CONCATENATE(AG1126,AH1126),NIVELES!$B$676:$C$745,2,0),"")</f>
        <v>Administración De La Gestión Administrativa Financiera</v>
      </c>
      <c r="AJ1126" s="78" t="s">
        <v>517</v>
      </c>
      <c r="AK1126" s="79" t="str">
        <f>+IF(AJ1126&lt;&gt;"",VLOOKUP(AJ1126,NIVELES!$A$816:$B$892,2,0),"")</f>
        <v>NO APLICA</v>
      </c>
      <c r="AL1126" s="78" t="s">
        <v>554</v>
      </c>
      <c r="AM1126" s="78">
        <v>530813</v>
      </c>
      <c r="AN1126" s="79" t="str">
        <f>IF(AM1126&lt;&gt;"",+VLOOKUP(AM1126,NIVELES!$A$1652:$B$2466,2,0),"")</f>
        <v>Repuestos y Accesorios</v>
      </c>
      <c r="AO1126" s="87">
        <v>6320</v>
      </c>
      <c r="AP1126" s="88">
        <v>0</v>
      </c>
      <c r="AQ1126" s="88">
        <v>0</v>
      </c>
      <c r="AR1126" s="88">
        <v>0</v>
      </c>
      <c r="AS1126" s="88">
        <v>6320</v>
      </c>
      <c r="AT1126" s="88">
        <v>0</v>
      </c>
      <c r="AU1126" s="88">
        <v>0</v>
      </c>
      <c r="AV1126" s="88">
        <v>0</v>
      </c>
      <c r="AW1126" s="88">
        <v>0</v>
      </c>
      <c r="AX1126" s="88">
        <v>0</v>
      </c>
      <c r="AY1126" s="88">
        <v>0</v>
      </c>
      <c r="AZ1126" s="88">
        <v>0</v>
      </c>
      <c r="BA1126" s="88">
        <v>0</v>
      </c>
      <c r="BB1126" s="89">
        <f t="shared" si="67"/>
        <v>6320</v>
      </c>
      <c r="BC1126" s="90" t="str">
        <f t="shared" si="66"/>
        <v>OK</v>
      </c>
      <c r="BD1126" s="91" t="str">
        <f t="shared" si="68"/>
        <v xml:space="preserve">                  </v>
      </c>
      <c r="BE1126" s="92">
        <f t="shared" si="69"/>
        <v>11</v>
      </c>
    </row>
    <row r="1127" spans="1:57" s="74" customFormat="1" ht="50.1" customHeight="1" x14ac:dyDescent="0.2">
      <c r="A1127" s="78" t="s">
        <v>55</v>
      </c>
      <c r="B1127" s="78" t="s">
        <v>58</v>
      </c>
      <c r="C1127" s="78" t="s">
        <v>13</v>
      </c>
      <c r="D1127" s="78" t="s">
        <v>575</v>
      </c>
      <c r="E1127" s="79" t="str">
        <f>+IF(C1127&lt;&gt;"",VLOOKUP(MID(C1127,18,5),NIVELES!$A$133:$B$213,2,0),"")</f>
        <v>PASTAZA</v>
      </c>
      <c r="F1127" s="80" t="s">
        <v>204</v>
      </c>
      <c r="G1127" s="81" t="str">
        <f>+IF(F1127&lt;&gt;"",VLOOKUP(F1127,NIVELES!$A$246:$C$464,3,0),"")</f>
        <v xml:space="preserve"> </v>
      </c>
      <c r="H1127" s="82" t="s">
        <v>1023</v>
      </c>
      <c r="I1127" s="78" t="s">
        <v>2173</v>
      </c>
      <c r="J1127" s="78" t="s">
        <v>2165</v>
      </c>
      <c r="K1127" s="78" t="s">
        <v>2166</v>
      </c>
      <c r="L1127" s="78" t="s">
        <v>1791</v>
      </c>
      <c r="M1127" s="78" t="s">
        <v>1791</v>
      </c>
      <c r="N1127" s="78" t="s">
        <v>1791</v>
      </c>
      <c r="O1127" s="78" t="s">
        <v>2456</v>
      </c>
      <c r="P1127" s="82">
        <v>1</v>
      </c>
      <c r="Q1127" s="78" t="s">
        <v>2457</v>
      </c>
      <c r="R1127" s="82"/>
      <c r="S1127" s="82"/>
      <c r="T1127" s="82">
        <v>1</v>
      </c>
      <c r="U1127" s="82"/>
      <c r="V1127" s="82"/>
      <c r="W1127" s="82"/>
      <c r="X1127" s="82"/>
      <c r="Y1127" s="82"/>
      <c r="Z1127" s="82"/>
      <c r="AA1127" s="82"/>
      <c r="AB1127" s="82"/>
      <c r="AC1127" s="82"/>
      <c r="AD1127" s="85" t="str">
        <f>IF(A1127&lt;&gt;"",IF(D1127="DIRECCIÓN_DE_TRANSFERENCIAS","280 0031",VLOOKUP(C1127,NIVELES!$A$14:$B$105,2,0)),"")</f>
        <v>280 3410</v>
      </c>
      <c r="AE1127" s="86" t="s">
        <v>322</v>
      </c>
      <c r="AF1127" s="86" t="s">
        <v>369</v>
      </c>
      <c r="AG1127" s="79" t="str">
        <f>+IF(AF1127&lt;&gt;"",VLOOKUP(AF1127,NIVELES!$A$666:$B$673,2,0),"")</f>
        <v>ADMINISTRACIÓN_CENTRAL</v>
      </c>
      <c r="AH1127" s="78" t="s">
        <v>322</v>
      </c>
      <c r="AI1127" s="79" t="str">
        <f>IF(AH1127&lt;&gt;"",VLOOKUP(CONCATENATE(AG1127,AH1127),NIVELES!$B$676:$C$745,2,0),"")</f>
        <v>Administración De La Gestión Administrativa Financiera</v>
      </c>
      <c r="AJ1127" s="78" t="s">
        <v>517</v>
      </c>
      <c r="AK1127" s="79" t="str">
        <f>+IF(AJ1127&lt;&gt;"",VLOOKUP(AJ1127,NIVELES!$A$816:$B$892,2,0),"")</f>
        <v>NO APLICA</v>
      </c>
      <c r="AL1127" s="78" t="s">
        <v>555</v>
      </c>
      <c r="AM1127" s="78">
        <v>570102</v>
      </c>
      <c r="AN1127" s="79" t="str">
        <f>IF(AM1127&lt;&gt;"",+VLOOKUP(AM1127,NIVELES!$A$1652:$B$2466,2,0),"")</f>
        <v>Tasas Generales, Impuestos, Contribuciones, Permisos, Licencias y Patentes.</v>
      </c>
      <c r="AO1127" s="87">
        <v>1389</v>
      </c>
      <c r="AP1127" s="88">
        <v>0</v>
      </c>
      <c r="AQ1127" s="88">
        <v>0</v>
      </c>
      <c r="AR1127" s="88">
        <v>1389</v>
      </c>
      <c r="AS1127" s="88">
        <v>0</v>
      </c>
      <c r="AT1127" s="88">
        <v>0</v>
      </c>
      <c r="AU1127" s="88">
        <v>0</v>
      </c>
      <c r="AV1127" s="88">
        <v>0</v>
      </c>
      <c r="AW1127" s="88">
        <v>0</v>
      </c>
      <c r="AX1127" s="88">
        <v>0</v>
      </c>
      <c r="AY1127" s="88">
        <v>0</v>
      </c>
      <c r="AZ1127" s="88">
        <v>0</v>
      </c>
      <c r="BA1127" s="88">
        <v>0</v>
      </c>
      <c r="BB1127" s="89">
        <f t="shared" si="67"/>
        <v>1389</v>
      </c>
      <c r="BC1127" s="90" t="str">
        <f t="shared" si="66"/>
        <v>OK</v>
      </c>
      <c r="BD1127" s="91" t="str">
        <f t="shared" si="68"/>
        <v xml:space="preserve">                  </v>
      </c>
      <c r="BE1127" s="92">
        <f t="shared" si="69"/>
        <v>1</v>
      </c>
    </row>
    <row r="1128" spans="1:57" s="74" customFormat="1" ht="50.1" customHeight="1" x14ac:dyDescent="0.2">
      <c r="A1128" s="78" t="s">
        <v>55</v>
      </c>
      <c r="B1128" s="78" t="s">
        <v>58</v>
      </c>
      <c r="C1128" s="78" t="s">
        <v>13</v>
      </c>
      <c r="D1128" s="78" t="s">
        <v>605</v>
      </c>
      <c r="E1128" s="79" t="str">
        <f>+IF(C1128&lt;&gt;"",VLOOKUP(MID(C1128,18,5),NIVELES!$A$133:$B$213,2,0),"")</f>
        <v>PASTAZA</v>
      </c>
      <c r="F1128" s="80" t="s">
        <v>204</v>
      </c>
      <c r="G1128" s="81" t="str">
        <f>+IF(F1128&lt;&gt;"",VLOOKUP(F1128,NIVELES!$A$246:$C$464,3,0),"")</f>
        <v xml:space="preserve"> </v>
      </c>
      <c r="H1128" s="82" t="s">
        <v>1024</v>
      </c>
      <c r="I1128" s="78" t="s">
        <v>2201</v>
      </c>
      <c r="J1128" s="78" t="s">
        <v>2184</v>
      </c>
      <c r="K1128" s="78" t="s">
        <v>2185</v>
      </c>
      <c r="L1128" s="78" t="s">
        <v>1791</v>
      </c>
      <c r="M1128" s="78">
        <v>20</v>
      </c>
      <c r="N1128" s="78" t="s">
        <v>2271</v>
      </c>
      <c r="O1128" s="78" t="s">
        <v>2272</v>
      </c>
      <c r="P1128" s="82">
        <v>4</v>
      </c>
      <c r="Q1128" s="78" t="s">
        <v>2273</v>
      </c>
      <c r="R1128" s="82">
        <v>0</v>
      </c>
      <c r="S1128" s="82">
        <v>1</v>
      </c>
      <c r="T1128" s="82">
        <v>0</v>
      </c>
      <c r="U1128" s="82">
        <v>1</v>
      </c>
      <c r="V1128" s="82">
        <v>0</v>
      </c>
      <c r="W1128" s="82">
        <v>0</v>
      </c>
      <c r="X1128" s="82">
        <v>1</v>
      </c>
      <c r="Y1128" s="82">
        <v>0</v>
      </c>
      <c r="Z1128" s="82">
        <v>0</v>
      </c>
      <c r="AA1128" s="82">
        <v>1</v>
      </c>
      <c r="AB1128" s="82">
        <v>0</v>
      </c>
      <c r="AC1128" s="82">
        <v>0</v>
      </c>
      <c r="AD1128" s="85" t="str">
        <f>IF(A1128&lt;&gt;"",IF(D1128="DIRECCIÓN_DE_TRANSFERENCIAS","280 0031",VLOOKUP(C1128,NIVELES!$A$14:$B$105,2,0)),"")</f>
        <v>280 3410</v>
      </c>
      <c r="AE1128" s="86" t="s">
        <v>322</v>
      </c>
      <c r="AF1128" s="86" t="s">
        <v>545</v>
      </c>
      <c r="AG1128" s="79" t="str">
        <f>+IF(AF1128&lt;&gt;"",VLOOKUP(AF1128,NIVELES!$A$666:$B$673,2,0),"")</f>
        <v>SERVICIOS_DE_ATENCIÓN_GERONTOLÓGICA</v>
      </c>
      <c r="AH1128" s="78" t="s">
        <v>453</v>
      </c>
      <c r="AI1128" s="79" t="str">
        <f>IF(AH1128&lt;&gt;"",VLOOKUP(CONCATENATE(AG1128,AH1128),NIVELES!$B$676:$C$745,2,0),"")</f>
        <v xml:space="preserve">Subvenciones Para Contribuir El Cuidado De Las Personas Adultas Mayores  Atendidos  A Traves De  Terceros Sean Públicos O Privados </v>
      </c>
      <c r="AJ1128" s="78" t="s">
        <v>380</v>
      </c>
      <c r="AK1128" s="79" t="str">
        <f>+IF(AJ1128&lt;&gt;"",VLOOKUP(AJ1128,NIVELES!$A$816:$B$892,2,0),"")</f>
        <v>PROMOVER PRÁCTICAS DE CUIDADO A LAS PERSONAS ADULTAS MAYORES BAJO PARÁMETROS DE CALIDAD Y CALIDEZ</v>
      </c>
      <c r="AL1128" s="78" t="s">
        <v>556</v>
      </c>
      <c r="AM1128" s="78">
        <v>580104</v>
      </c>
      <c r="AN1128" s="79" t="str">
        <f>IF(AM1128&lt;&gt;"",+VLOOKUP(AM1128,NIVELES!$A$1652:$B$2466,2,0),"")</f>
        <v>A Gobiernos Autónomos Descentralizados</v>
      </c>
      <c r="AO1128" s="87">
        <v>15705.623600000004</v>
      </c>
      <c r="AP1128" s="88">
        <v>0</v>
      </c>
      <c r="AQ1128" s="88">
        <v>3926.4059000000011</v>
      </c>
      <c r="AR1128" s="88">
        <v>0</v>
      </c>
      <c r="AS1128" s="88">
        <v>3926.4059000000011</v>
      </c>
      <c r="AT1128" s="88">
        <v>0</v>
      </c>
      <c r="AU1128" s="88">
        <v>0</v>
      </c>
      <c r="AV1128" s="88">
        <v>3926.4059000000011</v>
      </c>
      <c r="AW1128" s="88">
        <v>0</v>
      </c>
      <c r="AX1128" s="88">
        <v>0</v>
      </c>
      <c r="AY1128" s="88">
        <v>3926.4059000000011</v>
      </c>
      <c r="AZ1128" s="88">
        <v>0</v>
      </c>
      <c r="BA1128" s="88">
        <v>0</v>
      </c>
      <c r="BB1128" s="89">
        <f t="shared" si="67"/>
        <v>15705.623600000004</v>
      </c>
      <c r="BC1128" s="90" t="str">
        <f t="shared" si="66"/>
        <v>OK</v>
      </c>
      <c r="BD1128" s="91" t="str">
        <f t="shared" si="68"/>
        <v xml:space="preserve">                  </v>
      </c>
      <c r="BE1128" s="92">
        <f t="shared" si="69"/>
        <v>4</v>
      </c>
    </row>
    <row r="1129" spans="1:57" s="74" customFormat="1" ht="50.1" customHeight="1" x14ac:dyDescent="0.2">
      <c r="A1129" s="78" t="s">
        <v>55</v>
      </c>
      <c r="B1129" s="78" t="s">
        <v>58</v>
      </c>
      <c r="C1129" s="78" t="s">
        <v>13</v>
      </c>
      <c r="D1129" s="78" t="s">
        <v>605</v>
      </c>
      <c r="E1129" s="79" t="str">
        <f>+IF(C1129&lt;&gt;"",VLOOKUP(MID(C1129,18,5),NIVELES!$A$133:$B$213,2,0),"")</f>
        <v>PASTAZA</v>
      </c>
      <c r="F1129" s="80" t="s">
        <v>204</v>
      </c>
      <c r="G1129" s="81" t="str">
        <f>+IF(F1129&lt;&gt;"",VLOOKUP(F1129,NIVELES!$A$246:$C$464,3,0),"")</f>
        <v xml:space="preserve"> </v>
      </c>
      <c r="H1129" s="82" t="s">
        <v>1024</v>
      </c>
      <c r="I1129" s="78" t="s">
        <v>2201</v>
      </c>
      <c r="J1129" s="78" t="s">
        <v>2184</v>
      </c>
      <c r="K1129" s="78" t="s">
        <v>2185</v>
      </c>
      <c r="L1129" s="78" t="s">
        <v>1791</v>
      </c>
      <c r="M1129" s="78" t="s">
        <v>1791</v>
      </c>
      <c r="N1129" s="78" t="s">
        <v>1791</v>
      </c>
      <c r="O1129" s="78" t="s">
        <v>2456</v>
      </c>
      <c r="P1129" s="82">
        <v>1</v>
      </c>
      <c r="Q1129" s="78" t="s">
        <v>2457</v>
      </c>
      <c r="R1129" s="82"/>
      <c r="S1129" s="82"/>
      <c r="T1129" s="82"/>
      <c r="U1129" s="82"/>
      <c r="V1129" s="82"/>
      <c r="W1129" s="82"/>
      <c r="X1129" s="82"/>
      <c r="Y1129" s="82"/>
      <c r="Z1129" s="82">
        <v>1</v>
      </c>
      <c r="AA1129" s="82"/>
      <c r="AB1129" s="82"/>
      <c r="AC1129" s="82"/>
      <c r="AD1129" s="85" t="str">
        <f>IF(A1129&lt;&gt;"",IF(D1129="DIRECCIÓN_DE_TRANSFERENCIAS","280 0031",VLOOKUP(C1129,NIVELES!$A$14:$B$105,2,0)),"")</f>
        <v>280 3410</v>
      </c>
      <c r="AE1129" s="86" t="s">
        <v>322</v>
      </c>
      <c r="AF1129" s="86" t="s">
        <v>546</v>
      </c>
      <c r="AG1129" s="79" t="str">
        <f>+IF(AF1129&lt;&gt;"",VLOOKUP(AF1129,NIVELES!$A$666:$B$673,2,0),"")</f>
        <v>ATENCIÓN_INTEGRAL_A_PERSONAS_CON_DISCAPACIDAD</v>
      </c>
      <c r="AH1129" s="78" t="s">
        <v>321</v>
      </c>
      <c r="AI1129" s="79" t="str">
        <f>IF(AH1129&lt;&gt;"",VLOOKUP(CONCATENATE(AG1129,AH1129),NIVELES!$B$676:$C$745,2,0),"")</f>
        <v>Centros Indirectos Prestación De Servicio</v>
      </c>
      <c r="AJ1129" s="78" t="s">
        <v>429</v>
      </c>
      <c r="AK1129" s="79" t="str">
        <f>+IF(AJ1129&lt;&gt;"",VLOOKUP(AJ1129,NIVELES!$A$816:$B$892,2,0),"")</f>
        <v xml:space="preserve">PROMOVER EL RECONOCIMIENTO Y GARANTIA DE LOS DERECHOS DE LAS MUJERES Y HOMBRES CON DISCAPACIDAD,  SU DEBIDA VALORACIÓN Y EL RESPETO A SU DIGNIDAD  </v>
      </c>
      <c r="AL1129" s="78" t="s">
        <v>554</v>
      </c>
      <c r="AM1129" s="78">
        <v>530249</v>
      </c>
      <c r="AN1129" s="79" t="str">
        <f>IF(AM1129&lt;&gt;"",+VLOOKUP(AM1129,NIVELES!$A$1652:$B$2466,2,0),"")</f>
        <v>Eventos Públicos Promocionales</v>
      </c>
      <c r="AO1129" s="87">
        <v>1000</v>
      </c>
      <c r="AP1129" s="88">
        <v>0</v>
      </c>
      <c r="AQ1129" s="88">
        <v>0</v>
      </c>
      <c r="AR1129" s="88">
        <v>0</v>
      </c>
      <c r="AS1129" s="88">
        <v>0</v>
      </c>
      <c r="AT1129" s="88">
        <v>0</v>
      </c>
      <c r="AU1129" s="88">
        <v>0</v>
      </c>
      <c r="AV1129" s="88">
        <v>0</v>
      </c>
      <c r="AW1129" s="88">
        <v>0</v>
      </c>
      <c r="AX1129" s="88">
        <v>0</v>
      </c>
      <c r="AY1129" s="88">
        <v>1000</v>
      </c>
      <c r="AZ1129" s="88">
        <v>0</v>
      </c>
      <c r="BA1129" s="88">
        <v>0</v>
      </c>
      <c r="BB1129" s="89">
        <f t="shared" si="67"/>
        <v>1000</v>
      </c>
      <c r="BC1129" s="90" t="str">
        <f t="shared" si="66"/>
        <v>OK</v>
      </c>
      <c r="BD1129" s="91" t="str">
        <f t="shared" si="68"/>
        <v xml:space="preserve">                  </v>
      </c>
      <c r="BE1129" s="92">
        <f t="shared" si="69"/>
        <v>1</v>
      </c>
    </row>
    <row r="1130" spans="1:57" s="74" customFormat="1" ht="50.1" customHeight="1" x14ac:dyDescent="0.2">
      <c r="A1130" s="78" t="s">
        <v>55</v>
      </c>
      <c r="B1130" s="78" t="s">
        <v>58</v>
      </c>
      <c r="C1130" s="78" t="s">
        <v>13</v>
      </c>
      <c r="D1130" s="78" t="s">
        <v>605</v>
      </c>
      <c r="E1130" s="79" t="str">
        <f>+IF(C1130&lt;&gt;"",VLOOKUP(MID(C1130,18,5),NIVELES!$A$133:$B$213,2,0),"")</f>
        <v>PASTAZA</v>
      </c>
      <c r="F1130" s="80" t="s">
        <v>204</v>
      </c>
      <c r="G1130" s="81" t="str">
        <f>+IF(F1130&lt;&gt;"",VLOOKUP(F1130,NIVELES!$A$246:$C$464,3,0),"")</f>
        <v xml:space="preserve"> </v>
      </c>
      <c r="H1130" s="82" t="s">
        <v>1024</v>
      </c>
      <c r="I1130" s="78" t="s">
        <v>2201</v>
      </c>
      <c r="J1130" s="78" t="s">
        <v>2184</v>
      </c>
      <c r="K1130" s="78" t="s">
        <v>2185</v>
      </c>
      <c r="L1130" s="78" t="s">
        <v>1791</v>
      </c>
      <c r="M1130" s="78" t="s">
        <v>1791</v>
      </c>
      <c r="N1130" s="78" t="s">
        <v>1791</v>
      </c>
      <c r="O1130" s="78" t="s">
        <v>2458</v>
      </c>
      <c r="P1130" s="82">
        <v>1</v>
      </c>
      <c r="Q1130" s="78" t="s">
        <v>2457</v>
      </c>
      <c r="R1130" s="82"/>
      <c r="S1130" s="82"/>
      <c r="T1130" s="82"/>
      <c r="U1130" s="82">
        <v>1</v>
      </c>
      <c r="V1130" s="82"/>
      <c r="W1130" s="82"/>
      <c r="X1130" s="82"/>
      <c r="Y1130" s="82"/>
      <c r="Z1130" s="82"/>
      <c r="AA1130" s="82"/>
      <c r="AB1130" s="82"/>
      <c r="AC1130" s="82"/>
      <c r="AD1130" s="85" t="str">
        <f>IF(A1130&lt;&gt;"",IF(D1130="DIRECCIÓN_DE_TRANSFERENCIAS","280 0031",VLOOKUP(C1130,NIVELES!$A$14:$B$105,2,0)),"")</f>
        <v>280 3410</v>
      </c>
      <c r="AE1130" s="86" t="s">
        <v>322</v>
      </c>
      <c r="AF1130" s="86" t="s">
        <v>546</v>
      </c>
      <c r="AG1130" s="79" t="str">
        <f>+IF(AF1130&lt;&gt;"",VLOOKUP(AF1130,NIVELES!$A$666:$B$673,2,0),"")</f>
        <v>ATENCIÓN_INTEGRAL_A_PERSONAS_CON_DISCAPACIDAD</v>
      </c>
      <c r="AH1130" s="78" t="s">
        <v>321</v>
      </c>
      <c r="AI1130" s="79" t="str">
        <f>IF(AH1130&lt;&gt;"",VLOOKUP(CONCATENATE(AG1130,AH1130),NIVELES!$B$676:$C$745,2,0),"")</f>
        <v>Centros Indirectos Prestación De Servicio</v>
      </c>
      <c r="AJ1130" s="78" t="s">
        <v>429</v>
      </c>
      <c r="AK1130" s="79" t="str">
        <f>+IF(AJ1130&lt;&gt;"",VLOOKUP(AJ1130,NIVELES!$A$816:$B$892,2,0),"")</f>
        <v xml:space="preserve">PROMOVER EL RECONOCIMIENTO Y GARANTIA DE LOS DERECHOS DE LAS MUJERES Y HOMBRES CON DISCAPACIDAD,  SU DEBIDA VALORACIÓN Y EL RESPETO A SU DIGNIDAD  </v>
      </c>
      <c r="AL1130" s="78" t="s">
        <v>554</v>
      </c>
      <c r="AM1130" s="78">
        <v>530301</v>
      </c>
      <c r="AN1130" s="79" t="str">
        <f>IF(AM1130&lt;&gt;"",+VLOOKUP(AM1130,NIVELES!$A$1652:$B$2466,2,0),"")</f>
        <v>Pasajes al Interior</v>
      </c>
      <c r="AO1130" s="87">
        <v>50</v>
      </c>
      <c r="AP1130" s="88">
        <v>0</v>
      </c>
      <c r="AQ1130" s="88">
        <v>0</v>
      </c>
      <c r="AR1130" s="88">
        <v>0</v>
      </c>
      <c r="AS1130" s="88">
        <v>50</v>
      </c>
      <c r="AT1130" s="88">
        <v>0</v>
      </c>
      <c r="AU1130" s="88">
        <v>0</v>
      </c>
      <c r="AV1130" s="88">
        <v>0</v>
      </c>
      <c r="AW1130" s="88">
        <v>0</v>
      </c>
      <c r="AX1130" s="88">
        <v>0</v>
      </c>
      <c r="AY1130" s="88">
        <v>0</v>
      </c>
      <c r="AZ1130" s="88">
        <v>0</v>
      </c>
      <c r="BA1130" s="88">
        <v>0</v>
      </c>
      <c r="BB1130" s="89">
        <f t="shared" si="67"/>
        <v>50</v>
      </c>
      <c r="BC1130" s="90" t="str">
        <f t="shared" si="66"/>
        <v>OK</v>
      </c>
      <c r="BD1130" s="91" t="str">
        <f t="shared" si="68"/>
        <v xml:space="preserve">                  </v>
      </c>
      <c r="BE1130" s="92">
        <f t="shared" si="69"/>
        <v>1</v>
      </c>
    </row>
    <row r="1131" spans="1:57" s="74" customFormat="1" ht="50.1" customHeight="1" x14ac:dyDescent="0.2">
      <c r="A1131" s="78" t="s">
        <v>55</v>
      </c>
      <c r="B1131" s="78" t="s">
        <v>58</v>
      </c>
      <c r="C1131" s="78" t="s">
        <v>13</v>
      </c>
      <c r="D1131" s="78" t="s">
        <v>605</v>
      </c>
      <c r="E1131" s="79" t="str">
        <f>+IF(C1131&lt;&gt;"",VLOOKUP(MID(C1131,18,5),NIVELES!$A$133:$B$213,2,0),"")</f>
        <v>PASTAZA</v>
      </c>
      <c r="F1131" s="80" t="s">
        <v>204</v>
      </c>
      <c r="G1131" s="81" t="str">
        <f>+IF(F1131&lt;&gt;"",VLOOKUP(F1131,NIVELES!$A$246:$C$464,3,0),"")</f>
        <v xml:space="preserve"> </v>
      </c>
      <c r="H1131" s="82" t="s">
        <v>1024</v>
      </c>
      <c r="I1131" s="78" t="s">
        <v>2201</v>
      </c>
      <c r="J1131" s="78" t="s">
        <v>2184</v>
      </c>
      <c r="K1131" s="78" t="s">
        <v>2185</v>
      </c>
      <c r="L1131" s="78" t="s">
        <v>1791</v>
      </c>
      <c r="M1131" s="78" t="s">
        <v>1791</v>
      </c>
      <c r="N1131" s="78" t="s">
        <v>1791</v>
      </c>
      <c r="O1131" s="78" t="s">
        <v>2458</v>
      </c>
      <c r="P1131" s="82">
        <v>1</v>
      </c>
      <c r="Q1131" s="78" t="s">
        <v>2457</v>
      </c>
      <c r="R1131" s="82"/>
      <c r="S1131" s="82"/>
      <c r="T1131" s="82"/>
      <c r="U1131" s="82">
        <v>1</v>
      </c>
      <c r="V1131" s="82"/>
      <c r="W1131" s="82"/>
      <c r="X1131" s="82"/>
      <c r="Y1131" s="82"/>
      <c r="Z1131" s="82"/>
      <c r="AA1131" s="82"/>
      <c r="AB1131" s="82"/>
      <c r="AC1131" s="82"/>
      <c r="AD1131" s="85" t="str">
        <f>IF(A1131&lt;&gt;"",IF(D1131="DIRECCIÓN_DE_TRANSFERENCIAS","280 0031",VLOOKUP(C1131,NIVELES!$A$14:$B$105,2,0)),"")</f>
        <v>280 3410</v>
      </c>
      <c r="AE1131" s="86" t="s">
        <v>322</v>
      </c>
      <c r="AF1131" s="86" t="s">
        <v>546</v>
      </c>
      <c r="AG1131" s="79" t="str">
        <f>+IF(AF1131&lt;&gt;"",VLOOKUP(AF1131,NIVELES!$A$666:$B$673,2,0),"")</f>
        <v>ATENCIÓN_INTEGRAL_A_PERSONAS_CON_DISCAPACIDAD</v>
      </c>
      <c r="AH1131" s="78" t="s">
        <v>321</v>
      </c>
      <c r="AI1131" s="79" t="str">
        <f>IF(AH1131&lt;&gt;"",VLOOKUP(CONCATENATE(AG1131,AH1131),NIVELES!$B$676:$C$745,2,0),"")</f>
        <v>Centros Indirectos Prestación De Servicio</v>
      </c>
      <c r="AJ1131" s="78" t="s">
        <v>429</v>
      </c>
      <c r="AK1131" s="79" t="str">
        <f>+IF(AJ1131&lt;&gt;"",VLOOKUP(AJ1131,NIVELES!$A$816:$B$892,2,0),"")</f>
        <v xml:space="preserve">PROMOVER EL RECONOCIMIENTO Y GARANTIA DE LOS DERECHOS DE LAS MUJERES Y HOMBRES CON DISCAPACIDAD,  SU DEBIDA VALORACIÓN Y EL RESPETO A SU DIGNIDAD  </v>
      </c>
      <c r="AL1131" s="78" t="s">
        <v>554</v>
      </c>
      <c r="AM1131" s="78">
        <v>530303</v>
      </c>
      <c r="AN1131" s="79" t="str">
        <f>IF(AM1131&lt;&gt;"",+VLOOKUP(AM1131,NIVELES!$A$1652:$B$2466,2,0),"")</f>
        <v>Viáticos y Subsistencias en el Interior</v>
      </c>
      <c r="AO1131" s="87">
        <v>160</v>
      </c>
      <c r="AP1131" s="88">
        <v>0</v>
      </c>
      <c r="AQ1131" s="88">
        <v>0</v>
      </c>
      <c r="AR1131" s="88">
        <v>0</v>
      </c>
      <c r="AS1131" s="88">
        <v>160</v>
      </c>
      <c r="AT1131" s="88">
        <v>0</v>
      </c>
      <c r="AU1131" s="88">
        <v>0</v>
      </c>
      <c r="AV1131" s="88">
        <v>0</v>
      </c>
      <c r="AW1131" s="88">
        <v>0</v>
      </c>
      <c r="AX1131" s="88">
        <v>0</v>
      </c>
      <c r="AY1131" s="88">
        <v>0</v>
      </c>
      <c r="AZ1131" s="88">
        <v>0</v>
      </c>
      <c r="BA1131" s="88">
        <v>0</v>
      </c>
      <c r="BB1131" s="89">
        <f t="shared" si="67"/>
        <v>160</v>
      </c>
      <c r="BC1131" s="90" t="str">
        <f t="shared" si="66"/>
        <v>OK</v>
      </c>
      <c r="BD1131" s="91" t="str">
        <f t="shared" si="68"/>
        <v xml:space="preserve">                  </v>
      </c>
      <c r="BE1131" s="92">
        <f t="shared" si="69"/>
        <v>1</v>
      </c>
    </row>
    <row r="1132" spans="1:57" s="74" customFormat="1" ht="50.1" customHeight="1" x14ac:dyDescent="0.2">
      <c r="A1132" s="78" t="s">
        <v>55</v>
      </c>
      <c r="B1132" s="78" t="s">
        <v>58</v>
      </c>
      <c r="C1132" s="78" t="s">
        <v>13</v>
      </c>
      <c r="D1132" s="78" t="s">
        <v>605</v>
      </c>
      <c r="E1132" s="79" t="str">
        <f>+IF(C1132&lt;&gt;"",VLOOKUP(MID(C1132,18,5),NIVELES!$A$133:$B$213,2,0),"")</f>
        <v>PASTAZA</v>
      </c>
      <c r="F1132" s="80" t="s">
        <v>204</v>
      </c>
      <c r="G1132" s="81" t="str">
        <f>+IF(F1132&lt;&gt;"",VLOOKUP(F1132,NIVELES!$A$246:$C$464,3,0),"")</f>
        <v xml:space="preserve"> </v>
      </c>
      <c r="H1132" s="82" t="s">
        <v>1024</v>
      </c>
      <c r="I1132" s="78" t="s">
        <v>2201</v>
      </c>
      <c r="J1132" s="78" t="s">
        <v>2184</v>
      </c>
      <c r="K1132" s="78" t="s">
        <v>2185</v>
      </c>
      <c r="L1132" s="78" t="s">
        <v>1791</v>
      </c>
      <c r="M1132" s="78" t="s">
        <v>1791</v>
      </c>
      <c r="N1132" s="78" t="s">
        <v>1791</v>
      </c>
      <c r="O1132" s="78" t="s">
        <v>2459</v>
      </c>
      <c r="P1132" s="82">
        <v>1</v>
      </c>
      <c r="Q1132" s="78" t="s">
        <v>2455</v>
      </c>
      <c r="R1132" s="82"/>
      <c r="S1132" s="82"/>
      <c r="T1132" s="82"/>
      <c r="U1132" s="82"/>
      <c r="V1132" s="82"/>
      <c r="W1132" s="82"/>
      <c r="X1132" s="82"/>
      <c r="Y1132" s="82"/>
      <c r="Z1132" s="82"/>
      <c r="AA1132" s="82"/>
      <c r="AB1132" s="82"/>
      <c r="AC1132" s="82">
        <v>1</v>
      </c>
      <c r="AD1132" s="85" t="str">
        <f>IF(A1132&lt;&gt;"",IF(D1132="DIRECCIÓN_DE_TRANSFERENCIAS","280 0031",VLOOKUP(C1132,NIVELES!$A$14:$B$105,2,0)),"")</f>
        <v>280 3410</v>
      </c>
      <c r="AE1132" s="86" t="s">
        <v>322</v>
      </c>
      <c r="AF1132" s="86" t="s">
        <v>546</v>
      </c>
      <c r="AG1132" s="79" t="str">
        <f>+IF(AF1132&lt;&gt;"",VLOOKUP(AF1132,NIVELES!$A$666:$B$673,2,0),"")</f>
        <v>ATENCIÓN_INTEGRAL_A_PERSONAS_CON_DISCAPACIDAD</v>
      </c>
      <c r="AH1132" s="78" t="s">
        <v>453</v>
      </c>
      <c r="AI1132" s="79" t="str">
        <f>IF(AH1132&lt;&gt;"",VLOOKUP(CONCATENATE(AG1132,AH1132),NIVELES!$B$676:$C$745,2,0),"")</f>
        <v>Rectoría Inclusión Social</v>
      </c>
      <c r="AJ1132" s="78" t="s">
        <v>517</v>
      </c>
      <c r="AK1132" s="79" t="str">
        <f>+IF(AJ1132&lt;&gt;"",VLOOKUP(AJ1132,NIVELES!$A$816:$B$892,2,0),"")</f>
        <v>NO APLICA</v>
      </c>
      <c r="AL1132" s="78" t="s">
        <v>553</v>
      </c>
      <c r="AM1132" s="78">
        <v>510203</v>
      </c>
      <c r="AN1132" s="79" t="str">
        <f>IF(AM1132&lt;&gt;"",+VLOOKUP(AM1132,NIVELES!$A$1652:$B$2466,2,0),"")</f>
        <v>Decimotercer Sueldo</v>
      </c>
      <c r="AO1132" s="87">
        <v>1111</v>
      </c>
      <c r="AP1132" s="88">
        <v>0</v>
      </c>
      <c r="AQ1132" s="88">
        <v>0</v>
      </c>
      <c r="AR1132" s="88">
        <v>0</v>
      </c>
      <c r="AS1132" s="88">
        <v>0</v>
      </c>
      <c r="AT1132" s="88">
        <v>0</v>
      </c>
      <c r="AU1132" s="88">
        <v>0</v>
      </c>
      <c r="AV1132" s="88">
        <v>0</v>
      </c>
      <c r="AW1132" s="88">
        <v>0</v>
      </c>
      <c r="AX1132" s="88">
        <v>0</v>
      </c>
      <c r="AY1132" s="88">
        <v>0</v>
      </c>
      <c r="AZ1132" s="88">
        <v>0</v>
      </c>
      <c r="BA1132" s="88">
        <v>1111</v>
      </c>
      <c r="BB1132" s="89">
        <f t="shared" si="67"/>
        <v>1111</v>
      </c>
      <c r="BC1132" s="90" t="str">
        <f t="shared" si="66"/>
        <v>OK</v>
      </c>
      <c r="BD1132" s="91" t="str">
        <f t="shared" si="68"/>
        <v xml:space="preserve">                  </v>
      </c>
      <c r="BE1132" s="92">
        <f t="shared" si="69"/>
        <v>1</v>
      </c>
    </row>
    <row r="1133" spans="1:57" s="74" customFormat="1" ht="50.1" customHeight="1" x14ac:dyDescent="0.2">
      <c r="A1133" s="78" t="s">
        <v>55</v>
      </c>
      <c r="B1133" s="78" t="s">
        <v>58</v>
      </c>
      <c r="C1133" s="78" t="s">
        <v>13</v>
      </c>
      <c r="D1133" s="78" t="s">
        <v>605</v>
      </c>
      <c r="E1133" s="79" t="str">
        <f>+IF(C1133&lt;&gt;"",VLOOKUP(MID(C1133,18,5),NIVELES!$A$133:$B$213,2,0),"")</f>
        <v>PASTAZA</v>
      </c>
      <c r="F1133" s="80" t="s">
        <v>204</v>
      </c>
      <c r="G1133" s="81" t="str">
        <f>+IF(F1133&lt;&gt;"",VLOOKUP(F1133,NIVELES!$A$246:$C$464,3,0),"")</f>
        <v xml:space="preserve"> </v>
      </c>
      <c r="H1133" s="82" t="s">
        <v>1024</v>
      </c>
      <c r="I1133" s="78" t="s">
        <v>2201</v>
      </c>
      <c r="J1133" s="78" t="s">
        <v>2184</v>
      </c>
      <c r="K1133" s="78" t="s">
        <v>2185</v>
      </c>
      <c r="L1133" s="78" t="s">
        <v>1791</v>
      </c>
      <c r="M1133" s="78" t="s">
        <v>1791</v>
      </c>
      <c r="N1133" s="78" t="s">
        <v>1791</v>
      </c>
      <c r="O1133" s="78" t="s">
        <v>2459</v>
      </c>
      <c r="P1133" s="82">
        <v>1</v>
      </c>
      <c r="Q1133" s="78" t="s">
        <v>2455</v>
      </c>
      <c r="R1133" s="82"/>
      <c r="S1133" s="82"/>
      <c r="T1133" s="82"/>
      <c r="U1133" s="82"/>
      <c r="V1133" s="82"/>
      <c r="W1133" s="82"/>
      <c r="X1133" s="82"/>
      <c r="Y1133" s="82">
        <v>1</v>
      </c>
      <c r="Z1133" s="82"/>
      <c r="AA1133" s="82"/>
      <c r="AB1133" s="82"/>
      <c r="AC1133" s="82"/>
      <c r="AD1133" s="85" t="str">
        <f>IF(A1133&lt;&gt;"",IF(D1133="DIRECCIÓN_DE_TRANSFERENCIAS","280 0031",VLOOKUP(C1133,NIVELES!$A$14:$B$105,2,0)),"")</f>
        <v>280 3410</v>
      </c>
      <c r="AE1133" s="86" t="s">
        <v>322</v>
      </c>
      <c r="AF1133" s="86" t="s">
        <v>546</v>
      </c>
      <c r="AG1133" s="79" t="str">
        <f>+IF(AF1133&lt;&gt;"",VLOOKUP(AF1133,NIVELES!$A$666:$B$673,2,0),"")</f>
        <v>ATENCIÓN_INTEGRAL_A_PERSONAS_CON_DISCAPACIDAD</v>
      </c>
      <c r="AH1133" s="78" t="s">
        <v>453</v>
      </c>
      <c r="AI1133" s="79" t="str">
        <f>IF(AH1133&lt;&gt;"",VLOOKUP(CONCATENATE(AG1133,AH1133),NIVELES!$B$676:$C$745,2,0),"")</f>
        <v>Rectoría Inclusión Social</v>
      </c>
      <c r="AJ1133" s="78" t="s">
        <v>517</v>
      </c>
      <c r="AK1133" s="79" t="str">
        <f>+IF(AJ1133&lt;&gt;"",VLOOKUP(AJ1133,NIVELES!$A$816:$B$892,2,0),"")</f>
        <v>NO APLICA</v>
      </c>
      <c r="AL1133" s="78" t="s">
        <v>553</v>
      </c>
      <c r="AM1133" s="78">
        <v>510204</v>
      </c>
      <c r="AN1133" s="79" t="str">
        <f>IF(AM1133&lt;&gt;"",+VLOOKUP(AM1133,NIVELES!$A$1652:$B$2466,2,0),"")</f>
        <v>Decimocuarto Sueldo</v>
      </c>
      <c r="AO1133" s="87">
        <v>361.17</v>
      </c>
      <c r="AP1133" s="88">
        <v>0</v>
      </c>
      <c r="AQ1133" s="88">
        <v>0</v>
      </c>
      <c r="AR1133" s="88">
        <v>0</v>
      </c>
      <c r="AS1133" s="88">
        <v>0</v>
      </c>
      <c r="AT1133" s="88">
        <v>0</v>
      </c>
      <c r="AU1133" s="88">
        <v>0</v>
      </c>
      <c r="AV1133" s="88">
        <v>0</v>
      </c>
      <c r="AW1133" s="88">
        <v>361.17</v>
      </c>
      <c r="AX1133" s="88">
        <v>0</v>
      </c>
      <c r="AY1133" s="88">
        <v>0</v>
      </c>
      <c r="AZ1133" s="88">
        <v>0</v>
      </c>
      <c r="BA1133" s="88">
        <v>0</v>
      </c>
      <c r="BB1133" s="89">
        <f t="shared" si="67"/>
        <v>361.17</v>
      </c>
      <c r="BC1133" s="90" t="str">
        <f t="shared" si="66"/>
        <v>OK</v>
      </c>
      <c r="BD1133" s="91" t="str">
        <f t="shared" si="68"/>
        <v xml:space="preserve">                  </v>
      </c>
      <c r="BE1133" s="92">
        <f t="shared" si="69"/>
        <v>1</v>
      </c>
    </row>
    <row r="1134" spans="1:57" s="74" customFormat="1" ht="50.1" customHeight="1" x14ac:dyDescent="0.2">
      <c r="A1134" s="78" t="s">
        <v>55</v>
      </c>
      <c r="B1134" s="78" t="s">
        <v>58</v>
      </c>
      <c r="C1134" s="78" t="s">
        <v>13</v>
      </c>
      <c r="D1134" s="78" t="s">
        <v>605</v>
      </c>
      <c r="E1134" s="79" t="str">
        <f>+IF(C1134&lt;&gt;"",VLOOKUP(MID(C1134,18,5),NIVELES!$A$133:$B$213,2,0),"")</f>
        <v>PASTAZA</v>
      </c>
      <c r="F1134" s="80" t="s">
        <v>204</v>
      </c>
      <c r="G1134" s="81" t="str">
        <f>+IF(F1134&lt;&gt;"",VLOOKUP(F1134,NIVELES!$A$246:$C$464,3,0),"")</f>
        <v xml:space="preserve"> </v>
      </c>
      <c r="H1134" s="82" t="s">
        <v>1024</v>
      </c>
      <c r="I1134" s="78" t="s">
        <v>2201</v>
      </c>
      <c r="J1134" s="78" t="s">
        <v>2184</v>
      </c>
      <c r="K1134" s="78" t="s">
        <v>2185</v>
      </c>
      <c r="L1134" s="78" t="s">
        <v>1791</v>
      </c>
      <c r="M1134" s="78" t="s">
        <v>1791</v>
      </c>
      <c r="N1134" s="78" t="s">
        <v>1791</v>
      </c>
      <c r="O1134" s="78" t="s">
        <v>2459</v>
      </c>
      <c r="P1134" s="82">
        <v>12</v>
      </c>
      <c r="Q1134" s="78" t="s">
        <v>2455</v>
      </c>
      <c r="R1134" s="82">
        <v>1</v>
      </c>
      <c r="S1134" s="82">
        <v>1</v>
      </c>
      <c r="T1134" s="82">
        <v>1</v>
      </c>
      <c r="U1134" s="82">
        <v>1</v>
      </c>
      <c r="V1134" s="82">
        <v>1</v>
      </c>
      <c r="W1134" s="82">
        <v>1</v>
      </c>
      <c r="X1134" s="82">
        <v>1</v>
      </c>
      <c r="Y1134" s="82">
        <v>1</v>
      </c>
      <c r="Z1134" s="82">
        <v>1</v>
      </c>
      <c r="AA1134" s="82">
        <v>1</v>
      </c>
      <c r="AB1134" s="82">
        <v>1</v>
      </c>
      <c r="AC1134" s="82">
        <v>1</v>
      </c>
      <c r="AD1134" s="85" t="str">
        <f>IF(A1134&lt;&gt;"",IF(D1134="DIRECCIÓN_DE_TRANSFERENCIAS","280 0031",VLOOKUP(C1134,NIVELES!$A$14:$B$105,2,0)),"")</f>
        <v>280 3410</v>
      </c>
      <c r="AE1134" s="86" t="s">
        <v>322</v>
      </c>
      <c r="AF1134" s="86" t="s">
        <v>546</v>
      </c>
      <c r="AG1134" s="79" t="str">
        <f>+IF(AF1134&lt;&gt;"",VLOOKUP(AF1134,NIVELES!$A$666:$B$673,2,0),"")</f>
        <v>ATENCIÓN_INTEGRAL_A_PERSONAS_CON_DISCAPACIDAD</v>
      </c>
      <c r="AH1134" s="78" t="s">
        <v>453</v>
      </c>
      <c r="AI1134" s="79" t="str">
        <f>IF(AH1134&lt;&gt;"",VLOOKUP(CONCATENATE(AG1134,AH1134),NIVELES!$B$676:$C$745,2,0),"")</f>
        <v>Rectoría Inclusión Social</v>
      </c>
      <c r="AJ1134" s="78" t="s">
        <v>517</v>
      </c>
      <c r="AK1134" s="79" t="str">
        <f>+IF(AJ1134&lt;&gt;"",VLOOKUP(AJ1134,NIVELES!$A$816:$B$892,2,0),"")</f>
        <v>NO APLICA</v>
      </c>
      <c r="AL1134" s="78" t="s">
        <v>553</v>
      </c>
      <c r="AM1134" s="78">
        <v>510510</v>
      </c>
      <c r="AN1134" s="79" t="str">
        <f>IF(AM1134&lt;&gt;"",+VLOOKUP(AM1134,NIVELES!$A$1652:$B$2466,2,0),"")</f>
        <v>Servicios Personales por Contrato</v>
      </c>
      <c r="AO1134" s="87">
        <v>13332</v>
      </c>
      <c r="AP1134" s="88">
        <v>1111</v>
      </c>
      <c r="AQ1134" s="88">
        <v>1111</v>
      </c>
      <c r="AR1134" s="88">
        <v>1111</v>
      </c>
      <c r="AS1134" s="88">
        <v>1111</v>
      </c>
      <c r="AT1134" s="88">
        <v>1111</v>
      </c>
      <c r="AU1134" s="88">
        <v>1111</v>
      </c>
      <c r="AV1134" s="88">
        <v>1111</v>
      </c>
      <c r="AW1134" s="88">
        <v>1111</v>
      </c>
      <c r="AX1134" s="88">
        <v>1111</v>
      </c>
      <c r="AY1134" s="88">
        <v>1111</v>
      </c>
      <c r="AZ1134" s="88">
        <v>1111</v>
      </c>
      <c r="BA1134" s="88">
        <v>1111</v>
      </c>
      <c r="BB1134" s="89">
        <f t="shared" si="67"/>
        <v>13332</v>
      </c>
      <c r="BC1134" s="90" t="str">
        <f t="shared" si="66"/>
        <v>OK</v>
      </c>
      <c r="BD1134" s="91" t="str">
        <f t="shared" si="68"/>
        <v xml:space="preserve">                  </v>
      </c>
      <c r="BE1134" s="92">
        <f t="shared" si="69"/>
        <v>12</v>
      </c>
    </row>
    <row r="1135" spans="1:57" s="74" customFormat="1" ht="50.1" customHeight="1" x14ac:dyDescent="0.2">
      <c r="A1135" s="78" t="s">
        <v>55</v>
      </c>
      <c r="B1135" s="78" t="s">
        <v>58</v>
      </c>
      <c r="C1135" s="78" t="s">
        <v>13</v>
      </c>
      <c r="D1135" s="78" t="s">
        <v>605</v>
      </c>
      <c r="E1135" s="79" t="str">
        <f>+IF(C1135&lt;&gt;"",VLOOKUP(MID(C1135,18,5),NIVELES!$A$133:$B$213,2,0),"")</f>
        <v>PASTAZA</v>
      </c>
      <c r="F1135" s="80" t="s">
        <v>204</v>
      </c>
      <c r="G1135" s="81" t="str">
        <f>+IF(F1135&lt;&gt;"",VLOOKUP(F1135,NIVELES!$A$246:$C$464,3,0),"")</f>
        <v xml:space="preserve"> </v>
      </c>
      <c r="H1135" s="82" t="s">
        <v>1024</v>
      </c>
      <c r="I1135" s="78" t="s">
        <v>2201</v>
      </c>
      <c r="J1135" s="78" t="s">
        <v>2184</v>
      </c>
      <c r="K1135" s="78" t="s">
        <v>2185</v>
      </c>
      <c r="L1135" s="78" t="s">
        <v>1791</v>
      </c>
      <c r="M1135" s="78" t="s">
        <v>1791</v>
      </c>
      <c r="N1135" s="78" t="s">
        <v>1791</v>
      </c>
      <c r="O1135" s="78" t="s">
        <v>2459</v>
      </c>
      <c r="P1135" s="82">
        <v>12</v>
      </c>
      <c r="Q1135" s="78" t="s">
        <v>2455</v>
      </c>
      <c r="R1135" s="82">
        <v>1</v>
      </c>
      <c r="S1135" s="82">
        <v>1</v>
      </c>
      <c r="T1135" s="82">
        <v>1</v>
      </c>
      <c r="U1135" s="82">
        <v>1</v>
      </c>
      <c r="V1135" s="82">
        <v>1</v>
      </c>
      <c r="W1135" s="82">
        <v>1</v>
      </c>
      <c r="X1135" s="82">
        <v>1</v>
      </c>
      <c r="Y1135" s="82">
        <v>1</v>
      </c>
      <c r="Z1135" s="82">
        <v>1</v>
      </c>
      <c r="AA1135" s="82">
        <v>1</v>
      </c>
      <c r="AB1135" s="82">
        <v>1</v>
      </c>
      <c r="AC1135" s="82">
        <v>1</v>
      </c>
      <c r="AD1135" s="85" t="str">
        <f>IF(A1135&lt;&gt;"",IF(D1135="DIRECCIÓN_DE_TRANSFERENCIAS","280 0031",VLOOKUP(C1135,NIVELES!$A$14:$B$105,2,0)),"")</f>
        <v>280 3410</v>
      </c>
      <c r="AE1135" s="86" t="s">
        <v>322</v>
      </c>
      <c r="AF1135" s="86" t="s">
        <v>546</v>
      </c>
      <c r="AG1135" s="79" t="str">
        <f>+IF(AF1135&lt;&gt;"",VLOOKUP(AF1135,NIVELES!$A$666:$B$673,2,0),"")</f>
        <v>ATENCIÓN_INTEGRAL_A_PERSONAS_CON_DISCAPACIDAD</v>
      </c>
      <c r="AH1135" s="78" t="s">
        <v>453</v>
      </c>
      <c r="AI1135" s="79" t="str">
        <f>IF(AH1135&lt;&gt;"",VLOOKUP(CONCATENATE(AG1135,AH1135),NIVELES!$B$676:$C$745,2,0),"")</f>
        <v>Rectoría Inclusión Social</v>
      </c>
      <c r="AJ1135" s="78" t="s">
        <v>517</v>
      </c>
      <c r="AK1135" s="79" t="str">
        <f>+IF(AJ1135&lt;&gt;"",VLOOKUP(AJ1135,NIVELES!$A$816:$B$892,2,0),"")</f>
        <v>NO APLICA</v>
      </c>
      <c r="AL1135" s="78" t="s">
        <v>553</v>
      </c>
      <c r="AM1135" s="78">
        <v>510601</v>
      </c>
      <c r="AN1135" s="79" t="str">
        <f>IF(AM1135&lt;&gt;"",+VLOOKUP(AM1135,NIVELES!$A$1652:$B$2466,2,0),"")</f>
        <v>Aporte Patronal</v>
      </c>
      <c r="AO1135" s="87">
        <v>1286.54</v>
      </c>
      <c r="AP1135" s="88">
        <v>107</v>
      </c>
      <c r="AQ1135" s="88">
        <v>107</v>
      </c>
      <c r="AR1135" s="88">
        <v>107</v>
      </c>
      <c r="AS1135" s="88">
        <v>107</v>
      </c>
      <c r="AT1135" s="88">
        <v>107</v>
      </c>
      <c r="AU1135" s="88">
        <v>107</v>
      </c>
      <c r="AV1135" s="88">
        <v>107</v>
      </c>
      <c r="AW1135" s="88">
        <v>107</v>
      </c>
      <c r="AX1135" s="88">
        <v>107</v>
      </c>
      <c r="AY1135" s="88">
        <v>107</v>
      </c>
      <c r="AZ1135" s="88">
        <v>107</v>
      </c>
      <c r="BA1135" s="88">
        <v>109.53999999999999</v>
      </c>
      <c r="BB1135" s="89">
        <f t="shared" si="67"/>
        <v>1286.54</v>
      </c>
      <c r="BC1135" s="90" t="str">
        <f t="shared" si="66"/>
        <v>OK</v>
      </c>
      <c r="BD1135" s="91" t="str">
        <f t="shared" si="68"/>
        <v xml:space="preserve">                  </v>
      </c>
      <c r="BE1135" s="92">
        <f t="shared" si="69"/>
        <v>12</v>
      </c>
    </row>
    <row r="1136" spans="1:57" s="74" customFormat="1" ht="50.1" customHeight="1" x14ac:dyDescent="0.2">
      <c r="A1136" s="78" t="s">
        <v>55</v>
      </c>
      <c r="B1136" s="78" t="s">
        <v>58</v>
      </c>
      <c r="C1136" s="78" t="s">
        <v>13</v>
      </c>
      <c r="D1136" s="78" t="s">
        <v>605</v>
      </c>
      <c r="E1136" s="79" t="str">
        <f>+IF(C1136&lt;&gt;"",VLOOKUP(MID(C1136,18,5),NIVELES!$A$133:$B$213,2,0),"")</f>
        <v>PASTAZA</v>
      </c>
      <c r="F1136" s="80" t="s">
        <v>204</v>
      </c>
      <c r="G1136" s="81" t="str">
        <f>+IF(F1136&lt;&gt;"",VLOOKUP(F1136,NIVELES!$A$246:$C$464,3,0),"")</f>
        <v xml:space="preserve"> </v>
      </c>
      <c r="H1136" s="82" t="s">
        <v>1024</v>
      </c>
      <c r="I1136" s="78" t="s">
        <v>2201</v>
      </c>
      <c r="J1136" s="78" t="s">
        <v>2184</v>
      </c>
      <c r="K1136" s="78" t="s">
        <v>2185</v>
      </c>
      <c r="L1136" s="78" t="s">
        <v>1791</v>
      </c>
      <c r="M1136" s="78" t="s">
        <v>1791</v>
      </c>
      <c r="N1136" s="78" t="s">
        <v>1791</v>
      </c>
      <c r="O1136" s="78" t="s">
        <v>2459</v>
      </c>
      <c r="P1136" s="82">
        <v>12</v>
      </c>
      <c r="Q1136" s="78" t="s">
        <v>2455</v>
      </c>
      <c r="R1136" s="82">
        <v>1</v>
      </c>
      <c r="S1136" s="82">
        <v>1</v>
      </c>
      <c r="T1136" s="82">
        <v>1</v>
      </c>
      <c r="U1136" s="82">
        <v>1</v>
      </c>
      <c r="V1136" s="82">
        <v>1</v>
      </c>
      <c r="W1136" s="82">
        <v>1</v>
      </c>
      <c r="X1136" s="82">
        <v>1</v>
      </c>
      <c r="Y1136" s="82">
        <v>1</v>
      </c>
      <c r="Z1136" s="82">
        <v>1</v>
      </c>
      <c r="AA1136" s="82">
        <v>1</v>
      </c>
      <c r="AB1136" s="82">
        <v>1</v>
      </c>
      <c r="AC1136" s="82">
        <v>1</v>
      </c>
      <c r="AD1136" s="85" t="str">
        <f>IF(A1136&lt;&gt;"",IF(D1136="DIRECCIÓN_DE_TRANSFERENCIAS","280 0031",VLOOKUP(C1136,NIVELES!$A$14:$B$105,2,0)),"")</f>
        <v>280 3410</v>
      </c>
      <c r="AE1136" s="86" t="s">
        <v>322</v>
      </c>
      <c r="AF1136" s="86" t="s">
        <v>546</v>
      </c>
      <c r="AG1136" s="79" t="str">
        <f>+IF(AF1136&lt;&gt;"",VLOOKUP(AF1136,NIVELES!$A$666:$B$673,2,0),"")</f>
        <v>ATENCIÓN_INTEGRAL_A_PERSONAS_CON_DISCAPACIDAD</v>
      </c>
      <c r="AH1136" s="78" t="s">
        <v>453</v>
      </c>
      <c r="AI1136" s="79" t="str">
        <f>IF(AH1136&lt;&gt;"",VLOOKUP(CONCATENATE(AG1136,AH1136),NIVELES!$B$676:$C$745,2,0),"")</f>
        <v>Rectoría Inclusión Social</v>
      </c>
      <c r="AJ1136" s="78" t="s">
        <v>517</v>
      </c>
      <c r="AK1136" s="79" t="str">
        <f>+IF(AJ1136&lt;&gt;"",VLOOKUP(AJ1136,NIVELES!$A$816:$B$892,2,0),"")</f>
        <v>NO APLICA</v>
      </c>
      <c r="AL1136" s="78" t="s">
        <v>553</v>
      </c>
      <c r="AM1136" s="78">
        <v>510602</v>
      </c>
      <c r="AN1136" s="79" t="str">
        <f>IF(AM1136&lt;&gt;"",+VLOOKUP(AM1136,NIVELES!$A$1652:$B$2466,2,0),"")</f>
        <v>Fondo de Reserva</v>
      </c>
      <c r="AO1136" s="87">
        <v>1111</v>
      </c>
      <c r="AP1136" s="88">
        <v>92</v>
      </c>
      <c r="AQ1136" s="88">
        <v>92</v>
      </c>
      <c r="AR1136" s="88">
        <v>92</v>
      </c>
      <c r="AS1136" s="88">
        <v>92</v>
      </c>
      <c r="AT1136" s="88">
        <v>92</v>
      </c>
      <c r="AU1136" s="88">
        <v>92</v>
      </c>
      <c r="AV1136" s="88">
        <v>92</v>
      </c>
      <c r="AW1136" s="88">
        <v>92</v>
      </c>
      <c r="AX1136" s="88">
        <v>92</v>
      </c>
      <c r="AY1136" s="88">
        <v>92</v>
      </c>
      <c r="AZ1136" s="88">
        <v>92</v>
      </c>
      <c r="BA1136" s="88">
        <v>99</v>
      </c>
      <c r="BB1136" s="89">
        <f t="shared" si="67"/>
        <v>1111</v>
      </c>
      <c r="BC1136" s="90" t="str">
        <f t="shared" si="66"/>
        <v>OK</v>
      </c>
      <c r="BD1136" s="91" t="str">
        <f t="shared" si="68"/>
        <v xml:space="preserve">                  </v>
      </c>
      <c r="BE1136" s="92">
        <f t="shared" si="69"/>
        <v>12</v>
      </c>
    </row>
    <row r="1137" spans="1:57" s="74" customFormat="1" ht="50.1" customHeight="1" x14ac:dyDescent="0.2">
      <c r="A1137" s="78" t="s">
        <v>55</v>
      </c>
      <c r="B1137" s="78" t="s">
        <v>58</v>
      </c>
      <c r="C1137" s="78" t="s">
        <v>13</v>
      </c>
      <c r="D1137" s="78" t="s">
        <v>605</v>
      </c>
      <c r="E1137" s="79" t="str">
        <f>+IF(C1137&lt;&gt;"",VLOOKUP(MID(C1137,18,5),NIVELES!$A$133:$B$213,2,0),"")</f>
        <v>PASTAZA</v>
      </c>
      <c r="F1137" s="80" t="s">
        <v>204</v>
      </c>
      <c r="G1137" s="81" t="str">
        <f>+IF(F1137&lt;&gt;"",VLOOKUP(F1137,NIVELES!$A$246:$C$464,3,0),"")</f>
        <v xml:space="preserve"> </v>
      </c>
      <c r="H1137" s="82" t="s">
        <v>1024</v>
      </c>
      <c r="I1137" s="78" t="s">
        <v>2201</v>
      </c>
      <c r="J1137" s="78" t="s">
        <v>2184</v>
      </c>
      <c r="K1137" s="78" t="s">
        <v>2185</v>
      </c>
      <c r="L1137" s="78" t="s">
        <v>1791</v>
      </c>
      <c r="M1137" s="78" t="s">
        <v>1791</v>
      </c>
      <c r="N1137" s="78" t="s">
        <v>1791</v>
      </c>
      <c r="O1137" s="78" t="s">
        <v>2458</v>
      </c>
      <c r="P1137" s="82">
        <v>1</v>
      </c>
      <c r="Q1137" s="78" t="s">
        <v>2457</v>
      </c>
      <c r="R1137" s="82"/>
      <c r="S1137" s="82">
        <v>1</v>
      </c>
      <c r="T1137" s="82"/>
      <c r="U1137" s="82"/>
      <c r="V1137" s="82"/>
      <c r="W1137" s="82"/>
      <c r="X1137" s="82"/>
      <c r="Y1137" s="82"/>
      <c r="Z1137" s="82"/>
      <c r="AA1137" s="82"/>
      <c r="AB1137" s="82"/>
      <c r="AC1137" s="82"/>
      <c r="AD1137" s="85" t="str">
        <f>IF(A1137&lt;&gt;"",IF(D1137="DIRECCIÓN_DE_TRANSFERENCIAS","280 0031",VLOOKUP(C1137,NIVELES!$A$14:$B$105,2,0)),"")</f>
        <v>280 3410</v>
      </c>
      <c r="AE1137" s="86" t="s">
        <v>322</v>
      </c>
      <c r="AF1137" s="86" t="s">
        <v>546</v>
      </c>
      <c r="AG1137" s="79" t="str">
        <f>+IF(AF1137&lt;&gt;"",VLOOKUP(AF1137,NIVELES!$A$666:$B$673,2,0),"")</f>
        <v>ATENCIÓN_INTEGRAL_A_PERSONAS_CON_DISCAPACIDAD</v>
      </c>
      <c r="AH1137" s="78" t="s">
        <v>453</v>
      </c>
      <c r="AI1137" s="79" t="str">
        <f>IF(AH1137&lt;&gt;"",VLOOKUP(CONCATENATE(AG1137,AH1137),NIVELES!$B$676:$C$745,2,0),"")</f>
        <v>Rectoría Inclusión Social</v>
      </c>
      <c r="AJ1137" s="78" t="s">
        <v>429</v>
      </c>
      <c r="AK1137" s="79" t="str">
        <f>+IF(AJ1137&lt;&gt;"",VLOOKUP(AJ1137,NIVELES!$A$816:$B$892,2,0),"")</f>
        <v xml:space="preserve">PROMOVER EL RECONOCIMIENTO Y GARANTIA DE LOS DERECHOS DE LAS MUJERES Y HOMBRES CON DISCAPACIDAD,  SU DEBIDA VALORACIÓN Y EL RESPETO A SU DIGNIDAD  </v>
      </c>
      <c r="AL1137" s="78" t="s">
        <v>554</v>
      </c>
      <c r="AM1137" s="78">
        <v>530301</v>
      </c>
      <c r="AN1137" s="79" t="str">
        <f>IF(AM1137&lt;&gt;"",+VLOOKUP(AM1137,NIVELES!$A$1652:$B$2466,2,0),"")</f>
        <v>Pasajes al Interior</v>
      </c>
      <c r="AO1137" s="87">
        <v>100</v>
      </c>
      <c r="AP1137" s="88">
        <v>0</v>
      </c>
      <c r="AQ1137" s="88">
        <v>0</v>
      </c>
      <c r="AR1137" s="88">
        <v>100</v>
      </c>
      <c r="AS1137" s="88">
        <v>0</v>
      </c>
      <c r="AT1137" s="88">
        <v>0</v>
      </c>
      <c r="AU1137" s="88">
        <v>0</v>
      </c>
      <c r="AV1137" s="88">
        <v>0</v>
      </c>
      <c r="AW1137" s="88">
        <v>0</v>
      </c>
      <c r="AX1137" s="88">
        <v>0</v>
      </c>
      <c r="AY1137" s="88">
        <v>0</v>
      </c>
      <c r="AZ1137" s="88">
        <v>0</v>
      </c>
      <c r="BA1137" s="88">
        <v>0</v>
      </c>
      <c r="BB1137" s="89">
        <f t="shared" si="67"/>
        <v>100</v>
      </c>
      <c r="BC1137" s="90" t="str">
        <f t="shared" si="66"/>
        <v>OK</v>
      </c>
      <c r="BD1137" s="91" t="str">
        <f t="shared" si="68"/>
        <v xml:space="preserve">                  </v>
      </c>
      <c r="BE1137" s="92">
        <f t="shared" si="69"/>
        <v>1</v>
      </c>
    </row>
    <row r="1138" spans="1:57" s="74" customFormat="1" ht="50.1" customHeight="1" x14ac:dyDescent="0.2">
      <c r="A1138" s="78" t="s">
        <v>55</v>
      </c>
      <c r="B1138" s="78" t="s">
        <v>58</v>
      </c>
      <c r="C1138" s="78" t="s">
        <v>13</v>
      </c>
      <c r="D1138" s="78" t="s">
        <v>605</v>
      </c>
      <c r="E1138" s="79" t="str">
        <f>+IF(C1138&lt;&gt;"",VLOOKUP(MID(C1138,18,5),NIVELES!$A$133:$B$213,2,0),"")</f>
        <v>PASTAZA</v>
      </c>
      <c r="F1138" s="80" t="s">
        <v>204</v>
      </c>
      <c r="G1138" s="81" t="str">
        <f>+IF(F1138&lt;&gt;"",VLOOKUP(F1138,NIVELES!$A$246:$C$464,3,0),"")</f>
        <v xml:space="preserve"> </v>
      </c>
      <c r="H1138" s="82" t="s">
        <v>1024</v>
      </c>
      <c r="I1138" s="78" t="s">
        <v>2201</v>
      </c>
      <c r="J1138" s="78" t="s">
        <v>2184</v>
      </c>
      <c r="K1138" s="78" t="s">
        <v>2185</v>
      </c>
      <c r="L1138" s="78" t="s">
        <v>1791</v>
      </c>
      <c r="M1138" s="78" t="s">
        <v>1791</v>
      </c>
      <c r="N1138" s="78" t="s">
        <v>1791</v>
      </c>
      <c r="O1138" s="78" t="s">
        <v>2458</v>
      </c>
      <c r="P1138" s="82">
        <v>4</v>
      </c>
      <c r="Q1138" s="78" t="s">
        <v>2457</v>
      </c>
      <c r="R1138" s="82"/>
      <c r="S1138" s="82"/>
      <c r="T1138" s="82">
        <v>1</v>
      </c>
      <c r="U1138" s="82"/>
      <c r="V1138" s="82"/>
      <c r="W1138" s="82">
        <v>1</v>
      </c>
      <c r="X1138" s="82"/>
      <c r="Y1138" s="82"/>
      <c r="Z1138" s="82">
        <v>1</v>
      </c>
      <c r="AA1138" s="82"/>
      <c r="AB1138" s="82"/>
      <c r="AC1138" s="82">
        <v>1</v>
      </c>
      <c r="AD1138" s="85" t="str">
        <f>IF(A1138&lt;&gt;"",IF(D1138="DIRECCIÓN_DE_TRANSFERENCIAS","280 0031",VLOOKUP(C1138,NIVELES!$A$14:$B$105,2,0)),"")</f>
        <v>280 3410</v>
      </c>
      <c r="AE1138" s="86" t="s">
        <v>322</v>
      </c>
      <c r="AF1138" s="86" t="s">
        <v>546</v>
      </c>
      <c r="AG1138" s="79" t="str">
        <f>+IF(AF1138&lt;&gt;"",VLOOKUP(AF1138,NIVELES!$A$666:$B$673,2,0),"")</f>
        <v>ATENCIÓN_INTEGRAL_A_PERSONAS_CON_DISCAPACIDAD</v>
      </c>
      <c r="AH1138" s="78" t="s">
        <v>453</v>
      </c>
      <c r="AI1138" s="79" t="str">
        <f>IF(AH1138&lt;&gt;"",VLOOKUP(CONCATENATE(AG1138,AH1138),NIVELES!$B$676:$C$745,2,0),"")</f>
        <v>Rectoría Inclusión Social</v>
      </c>
      <c r="AJ1138" s="78" t="s">
        <v>429</v>
      </c>
      <c r="AK1138" s="79" t="str">
        <f>+IF(AJ1138&lt;&gt;"",VLOOKUP(AJ1138,NIVELES!$A$816:$B$892,2,0),"")</f>
        <v xml:space="preserve">PROMOVER EL RECONOCIMIENTO Y GARANTIA DE LOS DERECHOS DE LAS MUJERES Y HOMBRES CON DISCAPACIDAD,  SU DEBIDA VALORACIÓN Y EL RESPETO A SU DIGNIDAD  </v>
      </c>
      <c r="AL1138" s="78" t="s">
        <v>554</v>
      </c>
      <c r="AM1138" s="78">
        <v>530303</v>
      </c>
      <c r="AN1138" s="79" t="str">
        <f>IF(AM1138&lt;&gt;"",+VLOOKUP(AM1138,NIVELES!$A$1652:$B$2466,2,0),"")</f>
        <v>Viáticos y Subsistencias en el Interior</v>
      </c>
      <c r="AO1138" s="87">
        <v>320</v>
      </c>
      <c r="AP1138" s="88">
        <v>0</v>
      </c>
      <c r="AQ1138" s="88">
        <v>0</v>
      </c>
      <c r="AR1138" s="88">
        <v>0</v>
      </c>
      <c r="AS1138" s="88">
        <v>0</v>
      </c>
      <c r="AT1138" s="88">
        <v>0</v>
      </c>
      <c r="AU1138" s="88">
        <v>0</v>
      </c>
      <c r="AV1138" s="88">
        <v>0</v>
      </c>
      <c r="AW1138" s="88">
        <v>0</v>
      </c>
      <c r="AX1138" s="88">
        <v>142.5</v>
      </c>
      <c r="AY1138" s="88">
        <v>0</v>
      </c>
      <c r="AZ1138" s="88">
        <v>15</v>
      </c>
      <c r="BA1138" s="88">
        <v>162.5</v>
      </c>
      <c r="BB1138" s="89">
        <f t="shared" si="67"/>
        <v>320</v>
      </c>
      <c r="BC1138" s="90" t="str">
        <f t="shared" si="66"/>
        <v>OK</v>
      </c>
      <c r="BD1138" s="91" t="str">
        <f t="shared" si="68"/>
        <v xml:space="preserve">                  </v>
      </c>
      <c r="BE1138" s="92">
        <f t="shared" si="69"/>
        <v>4</v>
      </c>
    </row>
    <row r="1139" spans="1:57" s="74" customFormat="1" ht="50.1" customHeight="1" x14ac:dyDescent="0.2">
      <c r="A1139" s="78" t="s">
        <v>55</v>
      </c>
      <c r="B1139" s="78" t="s">
        <v>58</v>
      </c>
      <c r="C1139" s="78" t="s">
        <v>13</v>
      </c>
      <c r="D1139" s="78" t="s">
        <v>605</v>
      </c>
      <c r="E1139" s="79" t="str">
        <f>+IF(C1139&lt;&gt;"",VLOOKUP(MID(C1139,18,5),NIVELES!$A$133:$B$213,2,0),"")</f>
        <v>PASTAZA</v>
      </c>
      <c r="F1139" s="80" t="s">
        <v>204</v>
      </c>
      <c r="G1139" s="81" t="str">
        <f>+IF(F1139&lt;&gt;"",VLOOKUP(F1139,NIVELES!$A$246:$C$464,3,0),"")</f>
        <v xml:space="preserve"> </v>
      </c>
      <c r="H1139" s="82" t="s">
        <v>1024</v>
      </c>
      <c r="I1139" s="78" t="s">
        <v>2201</v>
      </c>
      <c r="J1139" s="78" t="s">
        <v>2184</v>
      </c>
      <c r="K1139" s="78" t="s">
        <v>2185</v>
      </c>
      <c r="L1139" s="78" t="s">
        <v>1791</v>
      </c>
      <c r="M1139" s="78" t="s">
        <v>1791</v>
      </c>
      <c r="N1139" s="78" t="s">
        <v>1791</v>
      </c>
      <c r="O1139" s="78" t="s">
        <v>2456</v>
      </c>
      <c r="P1139" s="82">
        <v>1</v>
      </c>
      <c r="Q1139" s="78" t="s">
        <v>2457</v>
      </c>
      <c r="R1139" s="82"/>
      <c r="S1139" s="82"/>
      <c r="T1139" s="82">
        <v>1</v>
      </c>
      <c r="U1139" s="82"/>
      <c r="V1139" s="82"/>
      <c r="W1139" s="82"/>
      <c r="X1139" s="82"/>
      <c r="Y1139" s="82"/>
      <c r="Z1139" s="82"/>
      <c r="AA1139" s="82"/>
      <c r="AB1139" s="82"/>
      <c r="AC1139" s="82"/>
      <c r="AD1139" s="85" t="str">
        <f>IF(A1139&lt;&gt;"",IF(D1139="DIRECCIÓN_DE_TRANSFERENCIAS","280 0031",VLOOKUP(C1139,NIVELES!$A$14:$B$105,2,0)),"")</f>
        <v>280 3410</v>
      </c>
      <c r="AE1139" s="86" t="s">
        <v>322</v>
      </c>
      <c r="AF1139" s="86" t="s">
        <v>546</v>
      </c>
      <c r="AG1139" s="79" t="str">
        <f>+IF(AF1139&lt;&gt;"",VLOOKUP(AF1139,NIVELES!$A$666:$B$673,2,0),"")</f>
        <v>ATENCIÓN_INTEGRAL_A_PERSONAS_CON_DISCAPACIDAD</v>
      </c>
      <c r="AH1139" s="78" t="s">
        <v>453</v>
      </c>
      <c r="AI1139" s="79" t="str">
        <f>IF(AH1139&lt;&gt;"",VLOOKUP(CONCATENATE(AG1139,AH1139),NIVELES!$B$676:$C$745,2,0),"")</f>
        <v>Rectoría Inclusión Social</v>
      </c>
      <c r="AJ1139" s="78" t="s">
        <v>429</v>
      </c>
      <c r="AK1139" s="79" t="str">
        <f>+IF(AJ1139&lt;&gt;"",VLOOKUP(AJ1139,NIVELES!$A$816:$B$892,2,0),"")</f>
        <v xml:space="preserve">PROMOVER EL RECONOCIMIENTO Y GARANTIA DE LOS DERECHOS DE LAS MUJERES Y HOMBRES CON DISCAPACIDAD,  SU DEBIDA VALORACIÓN Y EL RESPETO A SU DIGNIDAD  </v>
      </c>
      <c r="AL1139" s="78" t="s">
        <v>554</v>
      </c>
      <c r="AM1139" s="78">
        <v>530505</v>
      </c>
      <c r="AN1139" s="79" t="str">
        <f>IF(AM1139&lt;&gt;"",+VLOOKUP(AM1139,NIVELES!$A$1652:$B$2466,2,0),"")</f>
        <v>Vehículos (Arrendamiento)</v>
      </c>
      <c r="AO1139" s="87">
        <v>14014.88</v>
      </c>
      <c r="AP1139" s="88">
        <v>0</v>
      </c>
      <c r="AQ1139" s="88">
        <v>0</v>
      </c>
      <c r="AR1139" s="88">
        <v>14014.88</v>
      </c>
      <c r="AS1139" s="88">
        <v>0</v>
      </c>
      <c r="AT1139" s="88">
        <v>0</v>
      </c>
      <c r="AU1139" s="88">
        <v>0</v>
      </c>
      <c r="AV1139" s="88">
        <v>0</v>
      </c>
      <c r="AW1139" s="88">
        <v>0</v>
      </c>
      <c r="AX1139" s="88">
        <v>0</v>
      </c>
      <c r="AY1139" s="88">
        <v>0</v>
      </c>
      <c r="AZ1139" s="88">
        <v>0</v>
      </c>
      <c r="BA1139" s="88">
        <v>0</v>
      </c>
      <c r="BB1139" s="89">
        <f t="shared" si="67"/>
        <v>14014.88</v>
      </c>
      <c r="BC1139" s="90" t="str">
        <f t="shared" si="66"/>
        <v>OK</v>
      </c>
      <c r="BD1139" s="91" t="str">
        <f t="shared" si="68"/>
        <v xml:space="preserve">                  </v>
      </c>
      <c r="BE1139" s="92">
        <f t="shared" si="69"/>
        <v>1</v>
      </c>
    </row>
    <row r="1140" spans="1:57" s="74" customFormat="1" ht="50.1" customHeight="1" x14ac:dyDescent="0.2">
      <c r="A1140" s="78" t="s">
        <v>55</v>
      </c>
      <c r="B1140" s="78" t="s">
        <v>58</v>
      </c>
      <c r="C1140" s="78" t="s">
        <v>13</v>
      </c>
      <c r="D1140" s="78" t="s">
        <v>605</v>
      </c>
      <c r="E1140" s="79" t="str">
        <f>+IF(C1140&lt;&gt;"",VLOOKUP(MID(C1140,18,5),NIVELES!$A$133:$B$213,2,0),"")</f>
        <v>PASTAZA</v>
      </c>
      <c r="F1140" s="80" t="s">
        <v>204</v>
      </c>
      <c r="G1140" s="81" t="str">
        <f>+IF(F1140&lt;&gt;"",VLOOKUP(F1140,NIVELES!$A$246:$C$464,3,0),"")</f>
        <v xml:space="preserve"> </v>
      </c>
      <c r="H1140" s="82" t="s">
        <v>1024</v>
      </c>
      <c r="I1140" s="78" t="s">
        <v>2201</v>
      </c>
      <c r="J1140" s="78" t="s">
        <v>2184</v>
      </c>
      <c r="K1140" s="78" t="s">
        <v>2185</v>
      </c>
      <c r="L1140" s="78" t="s">
        <v>2460</v>
      </c>
      <c r="M1140" s="78">
        <v>1188</v>
      </c>
      <c r="N1140" s="78" t="s">
        <v>2461</v>
      </c>
      <c r="O1140" s="78" t="s">
        <v>2462</v>
      </c>
      <c r="P1140" s="82">
        <v>4</v>
      </c>
      <c r="Q1140" s="78" t="s">
        <v>2463</v>
      </c>
      <c r="R1140" s="82"/>
      <c r="S1140" s="82">
        <v>4</v>
      </c>
      <c r="T1140" s="82"/>
      <c r="U1140" s="82"/>
      <c r="V1140" s="82"/>
      <c r="W1140" s="82"/>
      <c r="X1140" s="82"/>
      <c r="Y1140" s="82"/>
      <c r="Z1140" s="82"/>
      <c r="AA1140" s="82"/>
      <c r="AB1140" s="82"/>
      <c r="AC1140" s="82"/>
      <c r="AD1140" s="85" t="str">
        <f>IF(A1140&lt;&gt;"",IF(D1140="DIRECCIÓN_DE_TRANSFERENCIAS","280 0031",VLOOKUP(C1140,NIVELES!$A$14:$B$105,2,0)),"")</f>
        <v>280 3410</v>
      </c>
      <c r="AE1140" s="86" t="s">
        <v>322</v>
      </c>
      <c r="AF1140" s="86" t="s">
        <v>543</v>
      </c>
      <c r="AG1140" s="79" t="str">
        <f>+IF(AF1140&lt;&gt;"",VLOOKUP(AF1140,NIVELES!$A$666:$B$673,2,0),"")</f>
        <v>DESARROLLO_INFANTIL</v>
      </c>
      <c r="AH1140" s="78" t="s">
        <v>320</v>
      </c>
      <c r="AI1140" s="79" t="str">
        <f>IF(AH1140&lt;&gt;"",VLOOKUP(CONCATENATE(AG1140,AH1140),NIVELES!$B$676:$C$745,2,0),"")</f>
        <v>Asegurar La Operacion Y Atencion De Cibv  Administrados Por Prestacion De Servicios A Traves De Cooperantes  Para Contribuir Al Desarrollo Integral De Niñas Y Niños</v>
      </c>
      <c r="AJ1140" s="78" t="s">
        <v>387</v>
      </c>
      <c r="AK1140" s="79" t="str">
        <f>+IF(AJ1140&lt;&gt;"",VLOOKUP(AJ1140,NIVELES!$A$816:$B$892,2,0),"")</f>
        <v>ASEGURAR EL DESARROLLO INFANTIL Y LA EDUCACIÓN INTEGRAL, CON CALIDAD Y CALIDEZ PARA TODOS LOS NIÑOS, NIÑAS Y ADOLESCENTES</v>
      </c>
      <c r="AL1140" s="78" t="s">
        <v>556</v>
      </c>
      <c r="AM1140" s="78">
        <v>580104</v>
      </c>
      <c r="AN1140" s="79" t="str">
        <f>IF(AM1140&lt;&gt;"",+VLOOKUP(AM1140,NIVELES!$A$1652:$B$2466,2,0),"")</f>
        <v>A Gobiernos Autónomos Descentralizados</v>
      </c>
      <c r="AO1140" s="87">
        <v>1612279.11</v>
      </c>
      <c r="AP1140" s="88">
        <v>0</v>
      </c>
      <c r="AQ1140" s="88">
        <v>0</v>
      </c>
      <c r="AR1140" s="88">
        <v>403069.77</v>
      </c>
      <c r="AS1140" s="88">
        <v>0</v>
      </c>
      <c r="AT1140" s="88">
        <v>0</v>
      </c>
      <c r="AU1140" s="88">
        <v>403069.77</v>
      </c>
      <c r="AV1140" s="88">
        <v>0</v>
      </c>
      <c r="AW1140" s="88">
        <v>0</v>
      </c>
      <c r="AX1140" s="88">
        <v>403069.78</v>
      </c>
      <c r="AY1140" s="88">
        <v>0</v>
      </c>
      <c r="AZ1140" s="88">
        <v>0</v>
      </c>
      <c r="BA1140" s="88">
        <v>403069.79</v>
      </c>
      <c r="BB1140" s="89">
        <f t="shared" si="67"/>
        <v>1612279.11</v>
      </c>
      <c r="BC1140" s="90" t="str">
        <f t="shared" si="66"/>
        <v>OK</v>
      </c>
      <c r="BD1140" s="91" t="str">
        <f t="shared" si="68"/>
        <v xml:space="preserve">                  </v>
      </c>
      <c r="BE1140" s="92">
        <f t="shared" si="69"/>
        <v>4</v>
      </c>
    </row>
    <row r="1141" spans="1:57" s="74" customFormat="1" ht="50.1" customHeight="1" x14ac:dyDescent="0.2">
      <c r="A1141" s="78" t="s">
        <v>55</v>
      </c>
      <c r="B1141" s="78" t="s">
        <v>58</v>
      </c>
      <c r="C1141" s="78" t="s">
        <v>13</v>
      </c>
      <c r="D1141" s="78" t="s">
        <v>605</v>
      </c>
      <c r="E1141" s="79" t="str">
        <f>+IF(C1141&lt;&gt;"",VLOOKUP(MID(C1141,18,5),NIVELES!$A$133:$B$213,2,0),"")</f>
        <v>PASTAZA</v>
      </c>
      <c r="F1141" s="80" t="s">
        <v>204</v>
      </c>
      <c r="G1141" s="81" t="str">
        <f>+IF(F1141&lt;&gt;"",VLOOKUP(F1141,NIVELES!$A$246:$C$464,3,0),"")</f>
        <v xml:space="preserve"> </v>
      </c>
      <c r="H1141" s="82" t="s">
        <v>1024</v>
      </c>
      <c r="I1141" s="78" t="s">
        <v>2201</v>
      </c>
      <c r="J1141" s="78" t="s">
        <v>2184</v>
      </c>
      <c r="K1141" s="78" t="s">
        <v>2185</v>
      </c>
      <c r="L1141" s="78" t="s">
        <v>1791</v>
      </c>
      <c r="M1141" s="78">
        <v>390</v>
      </c>
      <c r="N1141" s="78" t="s">
        <v>1791</v>
      </c>
      <c r="O1141" s="78" t="s">
        <v>2456</v>
      </c>
      <c r="P1141" s="82">
        <v>4</v>
      </c>
      <c r="Q1141" s="78" t="s">
        <v>2464</v>
      </c>
      <c r="R1141" s="82"/>
      <c r="S1141" s="82"/>
      <c r="T1141" s="82">
        <v>1</v>
      </c>
      <c r="U1141" s="82"/>
      <c r="V1141" s="82"/>
      <c r="W1141" s="82">
        <v>1</v>
      </c>
      <c r="X1141" s="82"/>
      <c r="Y1141" s="82"/>
      <c r="Z1141" s="82">
        <v>1</v>
      </c>
      <c r="AA1141" s="82"/>
      <c r="AB1141" s="82"/>
      <c r="AC1141" s="82">
        <v>1</v>
      </c>
      <c r="AD1141" s="85" t="str">
        <f>IF(A1141&lt;&gt;"",IF(D1141="DIRECCIÓN_DE_TRANSFERENCIAS","280 0031",VLOOKUP(C1141,NIVELES!$A$14:$B$105,2,0)),"")</f>
        <v>280 3410</v>
      </c>
      <c r="AE1141" s="86" t="s">
        <v>322</v>
      </c>
      <c r="AF1141" s="86" t="s">
        <v>546</v>
      </c>
      <c r="AG1141" s="79" t="str">
        <f>+IF(AF1141&lt;&gt;"",VLOOKUP(AF1141,NIVELES!$A$666:$B$673,2,0),"")</f>
        <v>ATENCIÓN_INTEGRAL_A_PERSONAS_CON_DISCAPACIDAD</v>
      </c>
      <c r="AH1141" s="78" t="s">
        <v>511</v>
      </c>
      <c r="AI1141" s="79" t="str">
        <f>IF(AH1141&lt;&gt;"",VLOOKUP(CONCATENATE(AG1141,AH1141),NIVELES!$B$676:$C$745,2,0),"")</f>
        <v xml:space="preserve"> Prestacion  De  Servicios   Extramurales  - Atención  En  Hogar  Y  Comunidad</v>
      </c>
      <c r="AJ1141" s="78" t="s">
        <v>429</v>
      </c>
      <c r="AK1141" s="79" t="str">
        <f>+IF(AJ1141&lt;&gt;"",VLOOKUP(AJ1141,NIVELES!$A$816:$B$892,2,0),"")</f>
        <v xml:space="preserve">PROMOVER EL RECONOCIMIENTO Y GARANTIA DE LOS DERECHOS DE LAS MUJERES Y HOMBRES CON DISCAPACIDAD,  SU DEBIDA VALORACIÓN Y EL RESPETO A SU DIGNIDAD  </v>
      </c>
      <c r="AL1141" s="78" t="s">
        <v>556</v>
      </c>
      <c r="AM1141" s="78">
        <v>580204</v>
      </c>
      <c r="AN1141" s="79" t="str">
        <f>IF(AM1141&lt;&gt;"",+VLOOKUP(AM1141,NIVELES!$A$1652:$B$2466,2,0),"")</f>
        <v>Al Sector Privado no Financiero</v>
      </c>
      <c r="AO1141" s="87">
        <v>77645.100000000006</v>
      </c>
      <c r="AP1141" s="88">
        <v>0</v>
      </c>
      <c r="AQ1141" s="88">
        <v>0</v>
      </c>
      <c r="AR1141" s="88">
        <v>19411</v>
      </c>
      <c r="AS1141" s="88">
        <v>0</v>
      </c>
      <c r="AT1141" s="88">
        <v>0</v>
      </c>
      <c r="AU1141" s="88">
        <v>19411</v>
      </c>
      <c r="AV1141" s="88">
        <v>0</v>
      </c>
      <c r="AW1141" s="88">
        <v>0</v>
      </c>
      <c r="AX1141" s="88">
        <v>19412.099999999999</v>
      </c>
      <c r="AY1141" s="88">
        <v>0</v>
      </c>
      <c r="AZ1141" s="88">
        <v>0</v>
      </c>
      <c r="BA1141" s="88">
        <v>19411</v>
      </c>
      <c r="BB1141" s="89">
        <f t="shared" si="67"/>
        <v>77645.100000000006</v>
      </c>
      <c r="BC1141" s="90" t="str">
        <f t="shared" si="66"/>
        <v>OK</v>
      </c>
      <c r="BD1141" s="91" t="str">
        <f t="shared" si="68"/>
        <v xml:space="preserve">                  </v>
      </c>
      <c r="BE1141" s="92">
        <f t="shared" si="69"/>
        <v>4</v>
      </c>
    </row>
    <row r="1142" spans="1:57" s="74" customFormat="1" ht="50.1" customHeight="1" x14ac:dyDescent="0.2">
      <c r="A1142" s="78" t="s">
        <v>55</v>
      </c>
      <c r="B1142" s="78" t="s">
        <v>58</v>
      </c>
      <c r="C1142" s="78" t="s">
        <v>13</v>
      </c>
      <c r="D1142" s="78" t="s">
        <v>792</v>
      </c>
      <c r="E1142" s="79" t="str">
        <f>+IF(C1142&lt;&gt;"",VLOOKUP(MID(C1142,18,5),NIVELES!$A$133:$B$213,2,0),"")</f>
        <v>PASTAZA</v>
      </c>
      <c r="F1142" s="80" t="s">
        <v>204</v>
      </c>
      <c r="G1142" s="81" t="str">
        <f>+IF(F1142&lt;&gt;"",VLOOKUP(F1142,NIVELES!$A$246:$C$464,3,0),"")</f>
        <v xml:space="preserve"> </v>
      </c>
      <c r="H1142" s="82" t="s">
        <v>1024</v>
      </c>
      <c r="I1142" s="78" t="s">
        <v>2189</v>
      </c>
      <c r="J1142" s="78" t="s">
        <v>2184</v>
      </c>
      <c r="K1142" s="78" t="s">
        <v>2185</v>
      </c>
      <c r="L1142" s="78" t="s">
        <v>1791</v>
      </c>
      <c r="M1142" s="78" t="s">
        <v>1791</v>
      </c>
      <c r="N1142" s="78" t="s">
        <v>1791</v>
      </c>
      <c r="O1142" s="78" t="s">
        <v>2454</v>
      </c>
      <c r="P1142" s="82">
        <v>1</v>
      </c>
      <c r="Q1142" s="78" t="s">
        <v>2455</v>
      </c>
      <c r="R1142" s="82"/>
      <c r="S1142" s="82"/>
      <c r="T1142" s="82"/>
      <c r="U1142" s="82"/>
      <c r="V1142" s="82"/>
      <c r="W1142" s="82"/>
      <c r="X1142" s="82"/>
      <c r="Y1142" s="82"/>
      <c r="Z1142" s="82"/>
      <c r="AA1142" s="82"/>
      <c r="AB1142" s="82"/>
      <c r="AC1142" s="82">
        <v>1</v>
      </c>
      <c r="AD1142" s="85" t="str">
        <f>IF(A1142&lt;&gt;"",IF(D1142="DIRECCIÓN_DE_TRANSFERENCIAS","280 0031",VLOOKUP(C1142,NIVELES!$A$14:$B$105,2,0)),"")</f>
        <v>280 3410</v>
      </c>
      <c r="AE1142" s="86" t="s">
        <v>322</v>
      </c>
      <c r="AF1142" s="86" t="s">
        <v>544</v>
      </c>
      <c r="AG1142" s="79" t="str">
        <f>+IF(AF1142&lt;&gt;"",VLOOKUP(AF1142,NIVELES!$A$666:$B$673,2,0),"")</f>
        <v>PROTECCIÓN_SOCIAL_A_LA_FAMILIA._ASEGURAMIENTO_NO_CONTRIBUTIVO_E_INCLUSIÓN_ECONÓMICA_Y_MOVILIDAD_SOCIAL</v>
      </c>
      <c r="AH1142" s="78" t="s">
        <v>513</v>
      </c>
      <c r="AI1142" s="79" t="str">
        <f>IF(AH1142&lt;&gt;"",VLOOKUP(CONCATENATE(AG1142,AH1142),NIVELES!$B$676:$C$745,2,0),"")</f>
        <v>Acompañamiento Familiar</v>
      </c>
      <c r="AJ1142" s="78" t="s">
        <v>517</v>
      </c>
      <c r="AK1142" s="79" t="str">
        <f>+IF(AJ1142&lt;&gt;"",VLOOKUP(AJ1142,NIVELES!$A$816:$B$892,2,0),"")</f>
        <v>NO APLICA</v>
      </c>
      <c r="AL1142" s="78" t="s">
        <v>553</v>
      </c>
      <c r="AM1142" s="78">
        <v>510203</v>
      </c>
      <c r="AN1142" s="79" t="str">
        <f>IF(AM1142&lt;&gt;"",+VLOOKUP(AM1142,NIVELES!$A$1652:$B$2466,2,0),"")</f>
        <v>Decimotercer Sueldo</v>
      </c>
      <c r="AO1142" s="87">
        <v>6029.83</v>
      </c>
      <c r="AP1142" s="88">
        <v>0</v>
      </c>
      <c r="AQ1142" s="88">
        <v>0</v>
      </c>
      <c r="AR1142" s="88">
        <v>0</v>
      </c>
      <c r="AS1142" s="88">
        <v>0</v>
      </c>
      <c r="AT1142" s="88">
        <v>0</v>
      </c>
      <c r="AU1142" s="88">
        <v>0</v>
      </c>
      <c r="AV1142" s="88">
        <v>0</v>
      </c>
      <c r="AW1142" s="88">
        <v>0</v>
      </c>
      <c r="AX1142" s="88">
        <v>0</v>
      </c>
      <c r="AY1142" s="88">
        <v>0</v>
      </c>
      <c r="AZ1142" s="88">
        <v>6029.83</v>
      </c>
      <c r="BA1142" s="88">
        <v>0</v>
      </c>
      <c r="BB1142" s="89">
        <f t="shared" si="67"/>
        <v>6029.83</v>
      </c>
      <c r="BC1142" s="90" t="str">
        <f t="shared" si="66"/>
        <v>OK</v>
      </c>
      <c r="BD1142" s="91" t="str">
        <f t="shared" si="68"/>
        <v xml:space="preserve">                  </v>
      </c>
      <c r="BE1142" s="92">
        <f t="shared" si="69"/>
        <v>1</v>
      </c>
    </row>
    <row r="1143" spans="1:57" s="74" customFormat="1" ht="50.1" customHeight="1" x14ac:dyDescent="0.2">
      <c r="A1143" s="78" t="s">
        <v>55</v>
      </c>
      <c r="B1143" s="78" t="s">
        <v>58</v>
      </c>
      <c r="C1143" s="78" t="s">
        <v>13</v>
      </c>
      <c r="D1143" s="78" t="s">
        <v>792</v>
      </c>
      <c r="E1143" s="79" t="str">
        <f>+IF(C1143&lt;&gt;"",VLOOKUP(MID(C1143,18,5),NIVELES!$A$133:$B$213,2,0),"")</f>
        <v>PASTAZA</v>
      </c>
      <c r="F1143" s="80" t="s">
        <v>204</v>
      </c>
      <c r="G1143" s="81" t="str">
        <f>+IF(F1143&lt;&gt;"",VLOOKUP(F1143,NIVELES!$A$246:$C$464,3,0),"")</f>
        <v xml:space="preserve"> </v>
      </c>
      <c r="H1143" s="82" t="s">
        <v>1024</v>
      </c>
      <c r="I1143" s="78" t="s">
        <v>2189</v>
      </c>
      <c r="J1143" s="78" t="s">
        <v>2184</v>
      </c>
      <c r="K1143" s="78" t="s">
        <v>2185</v>
      </c>
      <c r="L1143" s="78" t="s">
        <v>1791</v>
      </c>
      <c r="M1143" s="78" t="s">
        <v>1791</v>
      </c>
      <c r="N1143" s="78" t="s">
        <v>1791</v>
      </c>
      <c r="O1143" s="78" t="s">
        <v>2454</v>
      </c>
      <c r="P1143" s="82">
        <v>1</v>
      </c>
      <c r="Q1143" s="78" t="s">
        <v>2455</v>
      </c>
      <c r="R1143" s="82"/>
      <c r="S1143" s="82"/>
      <c r="T1143" s="82"/>
      <c r="U1143" s="82"/>
      <c r="V1143" s="82"/>
      <c r="W1143" s="82"/>
      <c r="X1143" s="82"/>
      <c r="Y1143" s="82">
        <v>1</v>
      </c>
      <c r="Z1143" s="82"/>
      <c r="AA1143" s="82"/>
      <c r="AB1143" s="82"/>
      <c r="AC1143" s="82"/>
      <c r="AD1143" s="85" t="str">
        <f>IF(A1143&lt;&gt;"",IF(D1143="DIRECCIÓN_DE_TRANSFERENCIAS","280 0031",VLOOKUP(C1143,NIVELES!$A$14:$B$105,2,0)),"")</f>
        <v>280 3410</v>
      </c>
      <c r="AE1143" s="86" t="s">
        <v>322</v>
      </c>
      <c r="AF1143" s="86" t="s">
        <v>544</v>
      </c>
      <c r="AG1143" s="79" t="str">
        <f>+IF(AF1143&lt;&gt;"",VLOOKUP(AF1143,NIVELES!$A$666:$B$673,2,0),"")</f>
        <v>PROTECCIÓN_SOCIAL_A_LA_FAMILIA._ASEGURAMIENTO_NO_CONTRIBUTIVO_E_INCLUSIÓN_ECONÓMICA_Y_MOVILIDAD_SOCIAL</v>
      </c>
      <c r="AH1143" s="78" t="s">
        <v>513</v>
      </c>
      <c r="AI1143" s="79" t="str">
        <f>IF(AH1143&lt;&gt;"",VLOOKUP(CONCATENATE(AG1143,AH1143),NIVELES!$B$676:$C$745,2,0),"")</f>
        <v>Acompañamiento Familiar</v>
      </c>
      <c r="AJ1143" s="78" t="s">
        <v>517</v>
      </c>
      <c r="AK1143" s="79" t="str">
        <f>+IF(AJ1143&lt;&gt;"",VLOOKUP(AJ1143,NIVELES!$A$816:$B$892,2,0),"")</f>
        <v>NO APLICA</v>
      </c>
      <c r="AL1143" s="78" t="s">
        <v>553</v>
      </c>
      <c r="AM1143" s="78">
        <v>510204</v>
      </c>
      <c r="AN1143" s="79" t="str">
        <f>IF(AM1143&lt;&gt;"",+VLOOKUP(AM1143,NIVELES!$A$1652:$B$2466,2,0),"")</f>
        <v>Decimocuarto Sueldo</v>
      </c>
      <c r="AO1143" s="87">
        <v>2528.17</v>
      </c>
      <c r="AP1143" s="88">
        <v>0</v>
      </c>
      <c r="AQ1143" s="88">
        <v>0</v>
      </c>
      <c r="AR1143" s="88">
        <v>0</v>
      </c>
      <c r="AS1143" s="88">
        <v>0</v>
      </c>
      <c r="AT1143" s="88">
        <v>0</v>
      </c>
      <c r="AU1143" s="88">
        <v>0</v>
      </c>
      <c r="AV1143" s="88">
        <v>0</v>
      </c>
      <c r="AW1143" s="88">
        <v>2528.17</v>
      </c>
      <c r="AX1143" s="88">
        <v>0</v>
      </c>
      <c r="AY1143" s="88">
        <v>0</v>
      </c>
      <c r="AZ1143" s="88">
        <v>0</v>
      </c>
      <c r="BA1143" s="88">
        <v>0</v>
      </c>
      <c r="BB1143" s="89">
        <f t="shared" si="67"/>
        <v>2528.17</v>
      </c>
      <c r="BC1143" s="90" t="str">
        <f t="shared" si="66"/>
        <v>OK</v>
      </c>
      <c r="BD1143" s="91" t="str">
        <f t="shared" si="68"/>
        <v xml:space="preserve">                  </v>
      </c>
      <c r="BE1143" s="92">
        <f t="shared" si="69"/>
        <v>1</v>
      </c>
    </row>
    <row r="1144" spans="1:57" s="74" customFormat="1" ht="50.1" customHeight="1" x14ac:dyDescent="0.2">
      <c r="A1144" s="78" t="s">
        <v>55</v>
      </c>
      <c r="B1144" s="78" t="s">
        <v>58</v>
      </c>
      <c r="C1144" s="78" t="s">
        <v>13</v>
      </c>
      <c r="D1144" s="78" t="s">
        <v>792</v>
      </c>
      <c r="E1144" s="79" t="str">
        <f>+IF(C1144&lt;&gt;"",VLOOKUP(MID(C1144,18,5),NIVELES!$A$133:$B$213,2,0),"")</f>
        <v>PASTAZA</v>
      </c>
      <c r="F1144" s="80" t="s">
        <v>204</v>
      </c>
      <c r="G1144" s="81" t="str">
        <f>+IF(F1144&lt;&gt;"",VLOOKUP(F1144,NIVELES!$A$246:$C$464,3,0),"")</f>
        <v xml:space="preserve"> </v>
      </c>
      <c r="H1144" s="82" t="s">
        <v>1024</v>
      </c>
      <c r="I1144" s="78" t="s">
        <v>2189</v>
      </c>
      <c r="J1144" s="78" t="s">
        <v>2184</v>
      </c>
      <c r="K1144" s="78" t="s">
        <v>2185</v>
      </c>
      <c r="L1144" s="78" t="s">
        <v>1791</v>
      </c>
      <c r="M1144" s="78" t="s">
        <v>1791</v>
      </c>
      <c r="N1144" s="78" t="s">
        <v>1791</v>
      </c>
      <c r="O1144" s="78" t="s">
        <v>2454</v>
      </c>
      <c r="P1144" s="82">
        <v>11</v>
      </c>
      <c r="Q1144" s="78" t="s">
        <v>2455</v>
      </c>
      <c r="R1144" s="82">
        <v>1</v>
      </c>
      <c r="S1144" s="82">
        <v>1</v>
      </c>
      <c r="T1144" s="82">
        <v>1</v>
      </c>
      <c r="U1144" s="82">
        <v>1</v>
      </c>
      <c r="V1144" s="82">
        <v>1</v>
      </c>
      <c r="W1144" s="82">
        <v>1</v>
      </c>
      <c r="X1144" s="82">
        <v>1</v>
      </c>
      <c r="Y1144" s="82">
        <v>1</v>
      </c>
      <c r="Z1144" s="82">
        <v>1</v>
      </c>
      <c r="AA1144" s="82">
        <v>1</v>
      </c>
      <c r="AB1144" s="82"/>
      <c r="AC1144" s="82">
        <v>1</v>
      </c>
      <c r="AD1144" s="85" t="str">
        <f>IF(A1144&lt;&gt;"",IF(D1144="DIRECCIÓN_DE_TRANSFERENCIAS","280 0031",VLOOKUP(C1144,NIVELES!$A$14:$B$105,2,0)),"")</f>
        <v>280 3410</v>
      </c>
      <c r="AE1144" s="86" t="s">
        <v>322</v>
      </c>
      <c r="AF1144" s="86" t="s">
        <v>544</v>
      </c>
      <c r="AG1144" s="79" t="str">
        <f>+IF(AF1144&lt;&gt;"",VLOOKUP(AF1144,NIVELES!$A$666:$B$673,2,0),"")</f>
        <v>PROTECCIÓN_SOCIAL_A_LA_FAMILIA._ASEGURAMIENTO_NO_CONTRIBUTIVO_E_INCLUSIÓN_ECONÓMICA_Y_MOVILIDAD_SOCIAL</v>
      </c>
      <c r="AH1144" s="78" t="s">
        <v>513</v>
      </c>
      <c r="AI1144" s="79" t="str">
        <f>IF(AH1144&lt;&gt;"",VLOOKUP(CONCATENATE(AG1144,AH1144),NIVELES!$B$676:$C$745,2,0),"")</f>
        <v>Acompañamiento Familiar</v>
      </c>
      <c r="AJ1144" s="78" t="s">
        <v>517</v>
      </c>
      <c r="AK1144" s="79" t="str">
        <f>+IF(AJ1144&lt;&gt;"",VLOOKUP(AJ1144,NIVELES!$A$816:$B$892,2,0),"")</f>
        <v>NO APLICA</v>
      </c>
      <c r="AL1144" s="78" t="s">
        <v>553</v>
      </c>
      <c r="AM1144" s="78">
        <v>510510</v>
      </c>
      <c r="AN1144" s="79" t="str">
        <f>IF(AM1144&lt;&gt;"",+VLOOKUP(AM1144,NIVELES!$A$1652:$B$2466,2,0),"")</f>
        <v>Servicios Personales por Contrato</v>
      </c>
      <c r="AO1144" s="87">
        <v>72358</v>
      </c>
      <c r="AP1144" s="88">
        <v>5478.75</v>
      </c>
      <c r="AQ1144" s="88">
        <v>5478.75</v>
      </c>
      <c r="AR1144" s="88">
        <v>5478.75</v>
      </c>
      <c r="AS1144" s="88">
        <v>5478.75</v>
      </c>
      <c r="AT1144" s="88">
        <v>5478.75</v>
      </c>
      <c r="AU1144" s="88">
        <v>5478.75</v>
      </c>
      <c r="AV1144" s="88">
        <v>5478.75</v>
      </c>
      <c r="AW1144" s="88">
        <v>5478.75</v>
      </c>
      <c r="AX1144" s="88">
        <v>5478.75</v>
      </c>
      <c r="AY1144" s="88">
        <v>5478.75</v>
      </c>
      <c r="AZ1144" s="88">
        <v>5478.75</v>
      </c>
      <c r="BA1144" s="88">
        <v>12091.75</v>
      </c>
      <c r="BB1144" s="89">
        <f t="shared" si="67"/>
        <v>72358</v>
      </c>
      <c r="BC1144" s="90" t="str">
        <f t="shared" si="66"/>
        <v>OK</v>
      </c>
      <c r="BD1144" s="91" t="str">
        <f t="shared" si="68"/>
        <v xml:space="preserve">                  </v>
      </c>
      <c r="BE1144" s="92">
        <f t="shared" si="69"/>
        <v>11</v>
      </c>
    </row>
    <row r="1145" spans="1:57" s="74" customFormat="1" ht="50.1" customHeight="1" x14ac:dyDescent="0.2">
      <c r="A1145" s="78" t="s">
        <v>55</v>
      </c>
      <c r="B1145" s="78" t="s">
        <v>58</v>
      </c>
      <c r="C1145" s="78" t="s">
        <v>13</v>
      </c>
      <c r="D1145" s="78" t="s">
        <v>792</v>
      </c>
      <c r="E1145" s="79" t="str">
        <f>+IF(C1145&lt;&gt;"",VLOOKUP(MID(C1145,18,5),NIVELES!$A$133:$B$213,2,0),"")</f>
        <v>PASTAZA</v>
      </c>
      <c r="F1145" s="80" t="s">
        <v>204</v>
      </c>
      <c r="G1145" s="81" t="str">
        <f>+IF(F1145&lt;&gt;"",VLOOKUP(F1145,NIVELES!$A$246:$C$464,3,0),"")</f>
        <v xml:space="preserve"> </v>
      </c>
      <c r="H1145" s="82" t="s">
        <v>1024</v>
      </c>
      <c r="I1145" s="78" t="s">
        <v>2189</v>
      </c>
      <c r="J1145" s="78" t="s">
        <v>2184</v>
      </c>
      <c r="K1145" s="78" t="s">
        <v>2185</v>
      </c>
      <c r="L1145" s="78" t="s">
        <v>1791</v>
      </c>
      <c r="M1145" s="78" t="s">
        <v>1791</v>
      </c>
      <c r="N1145" s="78" t="s">
        <v>1791</v>
      </c>
      <c r="O1145" s="78" t="s">
        <v>2454</v>
      </c>
      <c r="P1145" s="82">
        <v>11</v>
      </c>
      <c r="Q1145" s="78" t="s">
        <v>2455</v>
      </c>
      <c r="R1145" s="82">
        <v>1</v>
      </c>
      <c r="S1145" s="82">
        <v>1</v>
      </c>
      <c r="T1145" s="82">
        <v>1</v>
      </c>
      <c r="U1145" s="82">
        <v>1</v>
      </c>
      <c r="V1145" s="82">
        <v>1</v>
      </c>
      <c r="W1145" s="82">
        <v>1</v>
      </c>
      <c r="X1145" s="82">
        <v>1</v>
      </c>
      <c r="Y1145" s="82">
        <v>1</v>
      </c>
      <c r="Z1145" s="82">
        <v>1</v>
      </c>
      <c r="AA1145" s="82">
        <v>1</v>
      </c>
      <c r="AB1145" s="82"/>
      <c r="AC1145" s="82">
        <v>1</v>
      </c>
      <c r="AD1145" s="85" t="str">
        <f>IF(A1145&lt;&gt;"",IF(D1145="DIRECCIÓN_DE_TRANSFERENCIAS","280 0031",VLOOKUP(C1145,NIVELES!$A$14:$B$105,2,0)),"")</f>
        <v>280 3410</v>
      </c>
      <c r="AE1145" s="86" t="s">
        <v>322</v>
      </c>
      <c r="AF1145" s="86" t="s">
        <v>544</v>
      </c>
      <c r="AG1145" s="79" t="str">
        <f>+IF(AF1145&lt;&gt;"",VLOOKUP(AF1145,NIVELES!$A$666:$B$673,2,0),"")</f>
        <v>PROTECCIÓN_SOCIAL_A_LA_FAMILIA._ASEGURAMIENTO_NO_CONTRIBUTIVO_E_INCLUSIÓN_ECONÓMICA_Y_MOVILIDAD_SOCIAL</v>
      </c>
      <c r="AH1145" s="78" t="s">
        <v>513</v>
      </c>
      <c r="AI1145" s="79" t="str">
        <f>IF(AH1145&lt;&gt;"",VLOOKUP(CONCATENATE(AG1145,AH1145),NIVELES!$B$676:$C$745,2,0),"")</f>
        <v>Acompañamiento Familiar</v>
      </c>
      <c r="AJ1145" s="78" t="s">
        <v>517</v>
      </c>
      <c r="AK1145" s="79" t="str">
        <f>+IF(AJ1145&lt;&gt;"",VLOOKUP(AJ1145,NIVELES!$A$816:$B$892,2,0),"")</f>
        <v>NO APLICA</v>
      </c>
      <c r="AL1145" s="78" t="s">
        <v>553</v>
      </c>
      <c r="AM1145" s="78">
        <v>510601</v>
      </c>
      <c r="AN1145" s="79" t="str">
        <f>IF(AM1145&lt;&gt;"",+VLOOKUP(AM1145,NIVELES!$A$1652:$B$2466,2,0),"")</f>
        <v>Aporte Patronal</v>
      </c>
      <c r="AO1145" s="87">
        <v>6982.55</v>
      </c>
      <c r="AP1145" s="88">
        <v>611.58333333333337</v>
      </c>
      <c r="AQ1145" s="88">
        <v>611.58333333333337</v>
      </c>
      <c r="AR1145" s="88">
        <v>611.58333333333337</v>
      </c>
      <c r="AS1145" s="88">
        <v>611.58333333333337</v>
      </c>
      <c r="AT1145" s="88">
        <v>611.58333333333337</v>
      </c>
      <c r="AU1145" s="88">
        <v>611.58333333333337</v>
      </c>
      <c r="AV1145" s="88">
        <v>611.58333333333337</v>
      </c>
      <c r="AW1145" s="88">
        <v>611.58333333333337</v>
      </c>
      <c r="AX1145" s="88">
        <v>611.58333333333337</v>
      </c>
      <c r="AY1145" s="88">
        <v>611.58333333333337</v>
      </c>
      <c r="AZ1145" s="88">
        <v>611.58333333333337</v>
      </c>
      <c r="BA1145" s="88">
        <v>255.13333333333412</v>
      </c>
      <c r="BB1145" s="89">
        <f t="shared" si="67"/>
        <v>6982.55</v>
      </c>
      <c r="BC1145" s="90" t="str">
        <f t="shared" si="66"/>
        <v>OK</v>
      </c>
      <c r="BD1145" s="91" t="str">
        <f t="shared" si="68"/>
        <v xml:space="preserve">                  </v>
      </c>
      <c r="BE1145" s="92">
        <f t="shared" si="69"/>
        <v>11</v>
      </c>
    </row>
    <row r="1146" spans="1:57" s="74" customFormat="1" ht="50.1" customHeight="1" x14ac:dyDescent="0.2">
      <c r="A1146" s="78" t="s">
        <v>55</v>
      </c>
      <c r="B1146" s="78" t="s">
        <v>58</v>
      </c>
      <c r="C1146" s="78" t="s">
        <v>13</v>
      </c>
      <c r="D1146" s="78" t="s">
        <v>792</v>
      </c>
      <c r="E1146" s="79" t="str">
        <f>+IF(C1146&lt;&gt;"",VLOOKUP(MID(C1146,18,5),NIVELES!$A$133:$B$213,2,0),"")</f>
        <v>PASTAZA</v>
      </c>
      <c r="F1146" s="80" t="s">
        <v>204</v>
      </c>
      <c r="G1146" s="81" t="str">
        <f>+IF(F1146&lt;&gt;"",VLOOKUP(F1146,NIVELES!$A$246:$C$464,3,0),"")</f>
        <v xml:space="preserve"> </v>
      </c>
      <c r="H1146" s="82" t="s">
        <v>1024</v>
      </c>
      <c r="I1146" s="78" t="s">
        <v>2189</v>
      </c>
      <c r="J1146" s="78" t="s">
        <v>2184</v>
      </c>
      <c r="K1146" s="78" t="s">
        <v>2185</v>
      </c>
      <c r="L1146" s="78" t="s">
        <v>1791</v>
      </c>
      <c r="M1146" s="78" t="s">
        <v>1791</v>
      </c>
      <c r="N1146" s="78" t="s">
        <v>1791</v>
      </c>
      <c r="O1146" s="78" t="s">
        <v>2454</v>
      </c>
      <c r="P1146" s="82">
        <v>11</v>
      </c>
      <c r="Q1146" s="78" t="s">
        <v>2455</v>
      </c>
      <c r="R1146" s="82">
        <v>1</v>
      </c>
      <c r="S1146" s="82">
        <v>1</v>
      </c>
      <c r="T1146" s="82">
        <v>1</v>
      </c>
      <c r="U1146" s="82">
        <v>1</v>
      </c>
      <c r="V1146" s="82">
        <v>1</v>
      </c>
      <c r="W1146" s="82">
        <v>1</v>
      </c>
      <c r="X1146" s="82">
        <v>1</v>
      </c>
      <c r="Y1146" s="82">
        <v>1</v>
      </c>
      <c r="Z1146" s="82">
        <v>1</v>
      </c>
      <c r="AA1146" s="82">
        <v>1</v>
      </c>
      <c r="AB1146" s="82"/>
      <c r="AC1146" s="82">
        <v>1</v>
      </c>
      <c r="AD1146" s="85" t="str">
        <f>IF(A1146&lt;&gt;"",IF(D1146="DIRECCIÓN_DE_TRANSFERENCIAS","280 0031",VLOOKUP(C1146,NIVELES!$A$14:$B$105,2,0)),"")</f>
        <v>280 3410</v>
      </c>
      <c r="AE1146" s="86" t="s">
        <v>322</v>
      </c>
      <c r="AF1146" s="86" t="s">
        <v>544</v>
      </c>
      <c r="AG1146" s="79" t="str">
        <f>+IF(AF1146&lt;&gt;"",VLOOKUP(AF1146,NIVELES!$A$666:$B$673,2,0),"")</f>
        <v>PROTECCIÓN_SOCIAL_A_LA_FAMILIA._ASEGURAMIENTO_NO_CONTRIBUTIVO_E_INCLUSIÓN_ECONÓMICA_Y_MOVILIDAD_SOCIAL</v>
      </c>
      <c r="AH1146" s="78" t="s">
        <v>513</v>
      </c>
      <c r="AI1146" s="79" t="str">
        <f>IF(AH1146&lt;&gt;"",VLOOKUP(CONCATENATE(AG1146,AH1146),NIVELES!$B$676:$C$745,2,0),"")</f>
        <v>Acompañamiento Familiar</v>
      </c>
      <c r="AJ1146" s="78" t="s">
        <v>517</v>
      </c>
      <c r="AK1146" s="79" t="str">
        <f>+IF(AJ1146&lt;&gt;"",VLOOKUP(AJ1146,NIVELES!$A$816:$B$892,2,0),"")</f>
        <v>NO APLICA</v>
      </c>
      <c r="AL1146" s="78" t="s">
        <v>553</v>
      </c>
      <c r="AM1146" s="78">
        <v>510602</v>
      </c>
      <c r="AN1146" s="79" t="str">
        <f>IF(AM1146&lt;&gt;"",+VLOOKUP(AM1146,NIVELES!$A$1652:$B$2466,2,0),"")</f>
        <v>Fondo de Reserva</v>
      </c>
      <c r="AO1146" s="87">
        <v>6029.83</v>
      </c>
      <c r="AP1146" s="88">
        <v>524</v>
      </c>
      <c r="AQ1146" s="88">
        <v>524</v>
      </c>
      <c r="AR1146" s="88">
        <v>524</v>
      </c>
      <c r="AS1146" s="88">
        <v>524</v>
      </c>
      <c r="AT1146" s="88">
        <v>524</v>
      </c>
      <c r="AU1146" s="88">
        <v>524</v>
      </c>
      <c r="AV1146" s="88">
        <v>524</v>
      </c>
      <c r="AW1146" s="88">
        <v>524</v>
      </c>
      <c r="AX1146" s="88">
        <v>524</v>
      </c>
      <c r="AY1146" s="88">
        <v>524</v>
      </c>
      <c r="AZ1146" s="88">
        <v>524</v>
      </c>
      <c r="BA1146" s="88">
        <v>265.82999999999993</v>
      </c>
      <c r="BB1146" s="89">
        <f t="shared" si="67"/>
        <v>6029.83</v>
      </c>
      <c r="BC1146" s="90" t="str">
        <f t="shared" si="66"/>
        <v>OK</v>
      </c>
      <c r="BD1146" s="91" t="str">
        <f t="shared" si="68"/>
        <v xml:space="preserve">                  </v>
      </c>
      <c r="BE1146" s="92">
        <f t="shared" si="69"/>
        <v>11</v>
      </c>
    </row>
    <row r="1147" spans="1:57" s="74" customFormat="1" ht="50.1" customHeight="1" x14ac:dyDescent="0.2">
      <c r="A1147" s="78" t="s">
        <v>55</v>
      </c>
      <c r="B1147" s="78" t="s">
        <v>58</v>
      </c>
      <c r="C1147" s="78" t="s">
        <v>13</v>
      </c>
      <c r="D1147" s="78" t="s">
        <v>792</v>
      </c>
      <c r="E1147" s="79" t="str">
        <f>+IF(C1147&lt;&gt;"",VLOOKUP(MID(C1147,18,5),NIVELES!$A$133:$B$213,2,0),"")</f>
        <v>PASTAZA</v>
      </c>
      <c r="F1147" s="80" t="s">
        <v>204</v>
      </c>
      <c r="G1147" s="81" t="str">
        <f>+IF(F1147&lt;&gt;"",VLOOKUP(F1147,NIVELES!$A$246:$C$464,3,0),"")</f>
        <v xml:space="preserve"> </v>
      </c>
      <c r="H1147" s="82" t="s">
        <v>1024</v>
      </c>
      <c r="I1147" s="78" t="s">
        <v>2189</v>
      </c>
      <c r="J1147" s="78" t="s">
        <v>2184</v>
      </c>
      <c r="K1147" s="78" t="s">
        <v>2185</v>
      </c>
      <c r="L1147" s="78" t="s">
        <v>1791</v>
      </c>
      <c r="M1147" s="78" t="s">
        <v>1791</v>
      </c>
      <c r="N1147" s="78" t="s">
        <v>1791</v>
      </c>
      <c r="O1147" s="78" t="s">
        <v>2456</v>
      </c>
      <c r="P1147" s="82">
        <v>1</v>
      </c>
      <c r="Q1147" s="78" t="s">
        <v>2457</v>
      </c>
      <c r="R1147" s="82"/>
      <c r="S1147" s="82"/>
      <c r="T1147" s="82"/>
      <c r="U1147" s="82">
        <v>1</v>
      </c>
      <c r="V1147" s="82"/>
      <c r="W1147" s="82"/>
      <c r="X1147" s="82"/>
      <c r="Y1147" s="82"/>
      <c r="Z1147" s="82"/>
      <c r="AA1147" s="82"/>
      <c r="AB1147" s="82"/>
      <c r="AC1147" s="82"/>
      <c r="AD1147" s="85" t="str">
        <f>IF(A1147&lt;&gt;"",IF(D1147="DIRECCIÓN_DE_TRANSFERENCIAS","280 0031",VLOOKUP(C1147,NIVELES!$A$14:$B$105,2,0)),"")</f>
        <v>280 3410</v>
      </c>
      <c r="AE1147" s="86" t="s">
        <v>322</v>
      </c>
      <c r="AF1147" s="86" t="s">
        <v>544</v>
      </c>
      <c r="AG1147" s="79" t="str">
        <f>+IF(AF1147&lt;&gt;"",VLOOKUP(AF1147,NIVELES!$A$666:$B$673,2,0),"")</f>
        <v>PROTECCIÓN_SOCIAL_A_LA_FAMILIA._ASEGURAMIENTO_NO_CONTRIBUTIVO_E_INCLUSIÓN_ECONÓMICA_Y_MOVILIDAD_SOCIAL</v>
      </c>
      <c r="AH1147" s="78" t="s">
        <v>513</v>
      </c>
      <c r="AI1147" s="79" t="str">
        <f>IF(AH1147&lt;&gt;"",VLOOKUP(CONCATENATE(AG1147,AH1147),NIVELES!$B$676:$C$745,2,0),"")</f>
        <v>Acompañamiento Familiar</v>
      </c>
      <c r="AJ1147" s="78" t="s">
        <v>517</v>
      </c>
      <c r="AK1147" s="79" t="str">
        <f>+IF(AJ1147&lt;&gt;"",VLOOKUP(AJ1147,NIVELES!$A$816:$B$892,2,0),"")</f>
        <v>NO APLICA</v>
      </c>
      <c r="AL1147" s="78" t="s">
        <v>554</v>
      </c>
      <c r="AM1147" s="78">
        <v>530301</v>
      </c>
      <c r="AN1147" s="79" t="str">
        <f>IF(AM1147&lt;&gt;"",+VLOOKUP(AM1147,NIVELES!$A$1652:$B$2466,2,0),"")</f>
        <v>Pasajes al Interior</v>
      </c>
      <c r="AO1147" s="87">
        <v>0</v>
      </c>
      <c r="AP1147" s="88">
        <v>0</v>
      </c>
      <c r="AQ1147" s="88">
        <v>0</v>
      </c>
      <c r="AR1147" s="88">
        <v>0</v>
      </c>
      <c r="AS1147" s="88">
        <v>0</v>
      </c>
      <c r="AT1147" s="88">
        <v>0</v>
      </c>
      <c r="AU1147" s="88">
        <v>0</v>
      </c>
      <c r="AV1147" s="88">
        <v>0</v>
      </c>
      <c r="AW1147" s="88">
        <v>0</v>
      </c>
      <c r="AX1147" s="88">
        <v>0</v>
      </c>
      <c r="AY1147" s="88">
        <v>0</v>
      </c>
      <c r="AZ1147" s="88">
        <v>0</v>
      </c>
      <c r="BA1147" s="88">
        <v>0</v>
      </c>
      <c r="BB1147" s="89">
        <f t="shared" si="67"/>
        <v>0</v>
      </c>
      <c r="BC1147" s="90" t="str">
        <f t="shared" si="66"/>
        <v>OK</v>
      </c>
      <c r="BD1147" s="91" t="str">
        <f t="shared" si="68"/>
        <v xml:space="preserve">                  </v>
      </c>
      <c r="BE1147" s="92">
        <f t="shared" si="69"/>
        <v>1</v>
      </c>
    </row>
    <row r="1148" spans="1:57" s="74" customFormat="1" ht="50.1" customHeight="1" x14ac:dyDescent="0.2">
      <c r="A1148" s="78" t="s">
        <v>55</v>
      </c>
      <c r="B1148" s="78" t="s">
        <v>58</v>
      </c>
      <c r="C1148" s="78" t="s">
        <v>13</v>
      </c>
      <c r="D1148" s="78" t="s">
        <v>792</v>
      </c>
      <c r="E1148" s="79" t="str">
        <f>+IF(C1148&lt;&gt;"",VLOOKUP(MID(C1148,18,5),NIVELES!$A$133:$B$213,2,0),"")</f>
        <v>PASTAZA</v>
      </c>
      <c r="F1148" s="80" t="s">
        <v>204</v>
      </c>
      <c r="G1148" s="81" t="str">
        <f>+IF(F1148&lt;&gt;"",VLOOKUP(F1148,NIVELES!$A$246:$C$464,3,0),"")</f>
        <v xml:space="preserve"> </v>
      </c>
      <c r="H1148" s="82" t="s">
        <v>1024</v>
      </c>
      <c r="I1148" s="78" t="s">
        <v>2189</v>
      </c>
      <c r="J1148" s="78" t="s">
        <v>2184</v>
      </c>
      <c r="K1148" s="78" t="s">
        <v>2185</v>
      </c>
      <c r="L1148" s="78" t="s">
        <v>1791</v>
      </c>
      <c r="M1148" s="78" t="s">
        <v>1791</v>
      </c>
      <c r="N1148" s="78" t="s">
        <v>1791</v>
      </c>
      <c r="O1148" s="78" t="s">
        <v>2456</v>
      </c>
      <c r="P1148" s="82">
        <v>1</v>
      </c>
      <c r="Q1148" s="78" t="s">
        <v>2457</v>
      </c>
      <c r="R1148" s="82"/>
      <c r="S1148" s="82"/>
      <c r="T1148" s="82"/>
      <c r="U1148" s="82">
        <v>1</v>
      </c>
      <c r="V1148" s="82"/>
      <c r="W1148" s="82"/>
      <c r="X1148" s="82"/>
      <c r="Y1148" s="82"/>
      <c r="Z1148" s="82"/>
      <c r="AA1148" s="82"/>
      <c r="AB1148" s="82"/>
      <c r="AC1148" s="82"/>
      <c r="AD1148" s="85" t="str">
        <f>IF(A1148&lt;&gt;"",IF(D1148="DIRECCIÓN_DE_TRANSFERENCIAS","280 0031",VLOOKUP(C1148,NIVELES!$A$14:$B$105,2,0)),"")</f>
        <v>280 3410</v>
      </c>
      <c r="AE1148" s="86" t="s">
        <v>322</v>
      </c>
      <c r="AF1148" s="86" t="s">
        <v>544</v>
      </c>
      <c r="AG1148" s="79" t="str">
        <f>+IF(AF1148&lt;&gt;"",VLOOKUP(AF1148,NIVELES!$A$666:$B$673,2,0),"")</f>
        <v>PROTECCIÓN_SOCIAL_A_LA_FAMILIA._ASEGURAMIENTO_NO_CONTRIBUTIVO_E_INCLUSIÓN_ECONÓMICA_Y_MOVILIDAD_SOCIAL</v>
      </c>
      <c r="AH1148" s="78" t="s">
        <v>513</v>
      </c>
      <c r="AI1148" s="79" t="str">
        <f>IF(AH1148&lt;&gt;"",VLOOKUP(CONCATENATE(AG1148,AH1148),NIVELES!$B$676:$C$745,2,0),"")</f>
        <v>Acompañamiento Familiar</v>
      </c>
      <c r="AJ1148" s="78" t="s">
        <v>517</v>
      </c>
      <c r="AK1148" s="79" t="str">
        <f>+IF(AJ1148&lt;&gt;"",VLOOKUP(AJ1148,NIVELES!$A$816:$B$892,2,0),"")</f>
        <v>NO APLICA</v>
      </c>
      <c r="AL1148" s="78" t="s">
        <v>554</v>
      </c>
      <c r="AM1148" s="78">
        <v>530303</v>
      </c>
      <c r="AN1148" s="79" t="str">
        <f>IF(AM1148&lt;&gt;"",+VLOOKUP(AM1148,NIVELES!$A$1652:$B$2466,2,0),"")</f>
        <v>Viáticos y Subsistencias en el Interior</v>
      </c>
      <c r="AO1148" s="87">
        <v>0</v>
      </c>
      <c r="AP1148" s="88">
        <v>0</v>
      </c>
      <c r="AQ1148" s="88">
        <v>0</v>
      </c>
      <c r="AR1148" s="88">
        <v>0</v>
      </c>
      <c r="AS1148" s="88">
        <v>0</v>
      </c>
      <c r="AT1148" s="88">
        <v>0</v>
      </c>
      <c r="AU1148" s="88">
        <v>0</v>
      </c>
      <c r="AV1148" s="88">
        <v>0</v>
      </c>
      <c r="AW1148" s="88">
        <v>0</v>
      </c>
      <c r="AX1148" s="88">
        <v>0</v>
      </c>
      <c r="AY1148" s="88">
        <v>0</v>
      </c>
      <c r="AZ1148" s="88">
        <v>0</v>
      </c>
      <c r="BA1148" s="88">
        <v>0</v>
      </c>
      <c r="BB1148" s="89">
        <f t="shared" si="67"/>
        <v>0</v>
      </c>
      <c r="BC1148" s="90" t="str">
        <f t="shared" si="66"/>
        <v>OK</v>
      </c>
      <c r="BD1148" s="91" t="str">
        <f t="shared" si="68"/>
        <v xml:space="preserve">                  </v>
      </c>
      <c r="BE1148" s="92">
        <f t="shared" si="69"/>
        <v>1</v>
      </c>
    </row>
    <row r="1149" spans="1:57" s="74" customFormat="1" ht="50.1" customHeight="1" x14ac:dyDescent="0.2">
      <c r="A1149" s="78" t="s">
        <v>55</v>
      </c>
      <c r="B1149" s="78" t="s">
        <v>58</v>
      </c>
      <c r="C1149" s="78" t="s">
        <v>13</v>
      </c>
      <c r="D1149" s="78" t="s">
        <v>792</v>
      </c>
      <c r="E1149" s="79" t="str">
        <f>+IF(C1149&lt;&gt;"",VLOOKUP(MID(C1149,18,5),NIVELES!$A$133:$B$213,2,0),"")</f>
        <v>PASTAZA</v>
      </c>
      <c r="F1149" s="80" t="s">
        <v>204</v>
      </c>
      <c r="G1149" s="81" t="str">
        <f>+IF(F1149&lt;&gt;"",VLOOKUP(F1149,NIVELES!$A$246:$C$464,3,0),"")</f>
        <v xml:space="preserve"> </v>
      </c>
      <c r="H1149" s="82" t="s">
        <v>1024</v>
      </c>
      <c r="I1149" s="78" t="s">
        <v>2189</v>
      </c>
      <c r="J1149" s="78" t="s">
        <v>2184</v>
      </c>
      <c r="K1149" s="78" t="s">
        <v>2185</v>
      </c>
      <c r="L1149" s="78" t="s">
        <v>1791</v>
      </c>
      <c r="M1149" s="78" t="s">
        <v>1791</v>
      </c>
      <c r="N1149" s="78" t="s">
        <v>1791</v>
      </c>
      <c r="O1149" s="78" t="s">
        <v>2456</v>
      </c>
      <c r="P1149" s="82">
        <v>4</v>
      </c>
      <c r="Q1149" s="78" t="s">
        <v>2457</v>
      </c>
      <c r="R1149" s="82"/>
      <c r="S1149" s="82">
        <v>1</v>
      </c>
      <c r="T1149" s="82">
        <v>1</v>
      </c>
      <c r="U1149" s="82">
        <v>1</v>
      </c>
      <c r="V1149" s="82">
        <v>1</v>
      </c>
      <c r="W1149" s="82"/>
      <c r="X1149" s="82"/>
      <c r="Y1149" s="82"/>
      <c r="Z1149" s="82"/>
      <c r="AA1149" s="82"/>
      <c r="AB1149" s="82"/>
      <c r="AC1149" s="82"/>
      <c r="AD1149" s="85" t="str">
        <f>IF(A1149&lt;&gt;"",IF(D1149="DIRECCIÓN_DE_TRANSFERENCIAS","280 0031",VLOOKUP(C1149,NIVELES!$A$14:$B$105,2,0)),"")</f>
        <v>280 3410</v>
      </c>
      <c r="AE1149" s="86" t="s">
        <v>322</v>
      </c>
      <c r="AF1149" s="86" t="s">
        <v>544</v>
      </c>
      <c r="AG1149" s="79" t="str">
        <f>+IF(AF1149&lt;&gt;"",VLOOKUP(AF1149,NIVELES!$A$666:$B$673,2,0),"")</f>
        <v>PROTECCIÓN_SOCIAL_A_LA_FAMILIA._ASEGURAMIENTO_NO_CONTRIBUTIVO_E_INCLUSIÓN_ECONÓMICA_Y_MOVILIDAD_SOCIAL</v>
      </c>
      <c r="AH1149" s="78" t="s">
        <v>513</v>
      </c>
      <c r="AI1149" s="79" t="str">
        <f>IF(AH1149&lt;&gt;"",VLOOKUP(CONCATENATE(AG1149,AH1149),NIVELES!$B$676:$C$745,2,0),"")</f>
        <v>Acompañamiento Familiar</v>
      </c>
      <c r="AJ1149" s="78" t="s">
        <v>517</v>
      </c>
      <c r="AK1149" s="79" t="str">
        <f>+IF(AJ1149&lt;&gt;"",VLOOKUP(AJ1149,NIVELES!$A$816:$B$892,2,0),"")</f>
        <v>NO APLICA</v>
      </c>
      <c r="AL1149" s="78" t="s">
        <v>554</v>
      </c>
      <c r="AM1149" s="78">
        <v>530505</v>
      </c>
      <c r="AN1149" s="79" t="str">
        <f>IF(AM1149&lt;&gt;"",+VLOOKUP(AM1149,NIVELES!$A$1652:$B$2466,2,0),"")</f>
        <v>Vehículos (Arrendamiento)</v>
      </c>
      <c r="AO1149" s="87">
        <v>7793.25</v>
      </c>
      <c r="AP1149" s="88">
        <v>0</v>
      </c>
      <c r="AQ1149" s="88">
        <v>1500</v>
      </c>
      <c r="AR1149" s="88">
        <v>1500</v>
      </c>
      <c r="AS1149" s="88">
        <v>1500</v>
      </c>
      <c r="AT1149" s="88">
        <v>1500</v>
      </c>
      <c r="AU1149" s="88">
        <v>1793.25</v>
      </c>
      <c r="AV1149" s="88">
        <v>0</v>
      </c>
      <c r="AW1149" s="88">
        <v>0</v>
      </c>
      <c r="AX1149" s="88">
        <v>0</v>
      </c>
      <c r="AY1149" s="88">
        <v>0</v>
      </c>
      <c r="AZ1149" s="88">
        <v>0</v>
      </c>
      <c r="BA1149" s="88">
        <v>0</v>
      </c>
      <c r="BB1149" s="89">
        <f t="shared" si="67"/>
        <v>7793.25</v>
      </c>
      <c r="BC1149" s="90" t="str">
        <f t="shared" si="66"/>
        <v>OK</v>
      </c>
      <c r="BD1149" s="91" t="str">
        <f t="shared" si="68"/>
        <v xml:space="preserve">                  </v>
      </c>
      <c r="BE1149" s="92">
        <f t="shared" si="69"/>
        <v>4</v>
      </c>
    </row>
    <row r="1150" spans="1:57" s="74" customFormat="1" ht="50.1" customHeight="1" x14ac:dyDescent="0.2">
      <c r="A1150" s="78" t="s">
        <v>55</v>
      </c>
      <c r="B1150" s="78" t="s">
        <v>58</v>
      </c>
      <c r="C1150" s="78" t="s">
        <v>13</v>
      </c>
      <c r="D1150" s="78" t="s">
        <v>792</v>
      </c>
      <c r="E1150" s="79" t="str">
        <f>+IF(C1150&lt;&gt;"",VLOOKUP(MID(C1150,18,5),NIVELES!$A$133:$B$213,2,0),"")</f>
        <v>PASTAZA</v>
      </c>
      <c r="F1150" s="80" t="s">
        <v>204</v>
      </c>
      <c r="G1150" s="81" t="str">
        <f>+IF(F1150&lt;&gt;"",VLOOKUP(F1150,NIVELES!$A$246:$C$464,3,0),"")</f>
        <v xml:space="preserve"> </v>
      </c>
      <c r="H1150" s="82" t="s">
        <v>1024</v>
      </c>
      <c r="I1150" s="78" t="s">
        <v>2189</v>
      </c>
      <c r="J1150" s="78" t="s">
        <v>2184</v>
      </c>
      <c r="K1150" s="78" t="s">
        <v>2185</v>
      </c>
      <c r="L1150" s="78" t="s">
        <v>1791</v>
      </c>
      <c r="M1150" s="78" t="s">
        <v>1791</v>
      </c>
      <c r="N1150" s="78" t="s">
        <v>1791</v>
      </c>
      <c r="O1150" s="78" t="s">
        <v>2456</v>
      </c>
      <c r="P1150" s="82">
        <v>1</v>
      </c>
      <c r="Q1150" s="78" t="s">
        <v>2457</v>
      </c>
      <c r="R1150" s="82"/>
      <c r="S1150" s="82"/>
      <c r="T1150" s="82"/>
      <c r="U1150" s="82">
        <v>1</v>
      </c>
      <c r="V1150" s="82"/>
      <c r="W1150" s="82"/>
      <c r="X1150" s="82"/>
      <c r="Y1150" s="82"/>
      <c r="Z1150" s="82"/>
      <c r="AA1150" s="82"/>
      <c r="AB1150" s="82"/>
      <c r="AC1150" s="82"/>
      <c r="AD1150" s="85" t="str">
        <f>IF(A1150&lt;&gt;"",IF(D1150="DIRECCIÓN_DE_TRANSFERENCIAS","280 0031",VLOOKUP(C1150,NIVELES!$A$14:$B$105,2,0)),"")</f>
        <v>280 3410</v>
      </c>
      <c r="AE1150" s="86" t="s">
        <v>322</v>
      </c>
      <c r="AF1150" s="86" t="s">
        <v>544</v>
      </c>
      <c r="AG1150" s="79" t="str">
        <f>+IF(AF1150&lt;&gt;"",VLOOKUP(AF1150,NIVELES!$A$666:$B$673,2,0),"")</f>
        <v>PROTECCIÓN_SOCIAL_A_LA_FAMILIA._ASEGURAMIENTO_NO_CONTRIBUTIVO_E_INCLUSIÓN_ECONÓMICA_Y_MOVILIDAD_SOCIAL</v>
      </c>
      <c r="AH1150" s="78" t="s">
        <v>513</v>
      </c>
      <c r="AI1150" s="79" t="str">
        <f>IF(AH1150&lt;&gt;"",VLOOKUP(CONCATENATE(AG1150,AH1150),NIVELES!$B$676:$C$745,2,0),"")</f>
        <v>Acompañamiento Familiar</v>
      </c>
      <c r="AJ1150" s="78" t="s">
        <v>517</v>
      </c>
      <c r="AK1150" s="79" t="str">
        <f>+IF(AJ1150&lt;&gt;"",VLOOKUP(AJ1150,NIVELES!$A$816:$B$892,2,0),"")</f>
        <v>NO APLICA</v>
      </c>
      <c r="AL1150" s="78" t="s">
        <v>554</v>
      </c>
      <c r="AM1150" s="78">
        <v>530802</v>
      </c>
      <c r="AN1150" s="79" t="str">
        <f>IF(AM1150&lt;&gt;"",+VLOOKUP(AM1150,NIVELES!$A$1652:$B$2466,2,0),"")</f>
        <v>Vestuario, Lencería, Prendas de Protección; y, Accesorios para Uniformes Militares y Policiales; y, Carpas</v>
      </c>
      <c r="AO1150" s="87">
        <v>0</v>
      </c>
      <c r="AP1150" s="88">
        <v>0</v>
      </c>
      <c r="AQ1150" s="88">
        <v>0</v>
      </c>
      <c r="AR1150" s="88">
        <v>0</v>
      </c>
      <c r="AS1150" s="88">
        <v>0</v>
      </c>
      <c r="AT1150" s="88">
        <v>0</v>
      </c>
      <c r="AU1150" s="88">
        <v>0</v>
      </c>
      <c r="AV1150" s="88">
        <v>0</v>
      </c>
      <c r="AW1150" s="88">
        <v>0</v>
      </c>
      <c r="AX1150" s="88">
        <v>0</v>
      </c>
      <c r="AY1150" s="88">
        <v>0</v>
      </c>
      <c r="AZ1150" s="88">
        <v>0</v>
      </c>
      <c r="BA1150" s="88">
        <v>0</v>
      </c>
      <c r="BB1150" s="89">
        <f t="shared" si="67"/>
        <v>0</v>
      </c>
      <c r="BC1150" s="90" t="str">
        <f t="shared" si="66"/>
        <v>OK</v>
      </c>
      <c r="BD1150" s="91" t="str">
        <f t="shared" si="68"/>
        <v xml:space="preserve">                  </v>
      </c>
      <c r="BE1150" s="92">
        <f t="shared" si="69"/>
        <v>1</v>
      </c>
    </row>
    <row r="1151" spans="1:57" s="74" customFormat="1" ht="50.1" customHeight="1" x14ac:dyDescent="0.2">
      <c r="A1151" s="78" t="s">
        <v>55</v>
      </c>
      <c r="B1151" s="78" t="s">
        <v>58</v>
      </c>
      <c r="C1151" s="78" t="s">
        <v>13</v>
      </c>
      <c r="D1151" s="78" t="s">
        <v>792</v>
      </c>
      <c r="E1151" s="79" t="str">
        <f>+IF(C1151&lt;&gt;"",VLOOKUP(MID(C1151,18,5),NIVELES!$A$133:$B$213,2,0),"")</f>
        <v>PASTAZA</v>
      </c>
      <c r="F1151" s="80" t="s">
        <v>204</v>
      </c>
      <c r="G1151" s="81" t="str">
        <f>+IF(F1151&lt;&gt;"",VLOOKUP(F1151,NIVELES!$A$246:$C$464,3,0),"")</f>
        <v xml:space="preserve"> </v>
      </c>
      <c r="H1151" s="82" t="s">
        <v>1024</v>
      </c>
      <c r="I1151" s="78" t="s">
        <v>2189</v>
      </c>
      <c r="J1151" s="78" t="s">
        <v>2184</v>
      </c>
      <c r="K1151" s="78" t="s">
        <v>2185</v>
      </c>
      <c r="L1151" s="78" t="s">
        <v>1791</v>
      </c>
      <c r="M1151" s="78" t="s">
        <v>1791</v>
      </c>
      <c r="N1151" s="78" t="s">
        <v>1791</v>
      </c>
      <c r="O1151" s="78" t="s">
        <v>2456</v>
      </c>
      <c r="P1151" s="82">
        <v>1</v>
      </c>
      <c r="Q1151" s="78" t="s">
        <v>2457</v>
      </c>
      <c r="R1151" s="82"/>
      <c r="S1151" s="82"/>
      <c r="T1151" s="82"/>
      <c r="U1151" s="82">
        <v>1</v>
      </c>
      <c r="V1151" s="82"/>
      <c r="W1151" s="82"/>
      <c r="X1151" s="82"/>
      <c r="Y1151" s="82"/>
      <c r="Z1151" s="82"/>
      <c r="AA1151" s="82"/>
      <c r="AB1151" s="82"/>
      <c r="AC1151" s="82"/>
      <c r="AD1151" s="85" t="str">
        <f>IF(A1151&lt;&gt;"",IF(D1151="DIRECCIÓN_DE_TRANSFERENCIAS","280 0031",VLOOKUP(C1151,NIVELES!$A$14:$B$105,2,0)),"")</f>
        <v>280 3410</v>
      </c>
      <c r="AE1151" s="86" t="s">
        <v>322</v>
      </c>
      <c r="AF1151" s="86" t="s">
        <v>544</v>
      </c>
      <c r="AG1151" s="79" t="str">
        <f>+IF(AF1151&lt;&gt;"",VLOOKUP(AF1151,NIVELES!$A$666:$B$673,2,0),"")</f>
        <v>PROTECCIÓN_SOCIAL_A_LA_FAMILIA._ASEGURAMIENTO_NO_CONTRIBUTIVO_E_INCLUSIÓN_ECONÓMICA_Y_MOVILIDAD_SOCIAL</v>
      </c>
      <c r="AH1151" s="78" t="s">
        <v>513</v>
      </c>
      <c r="AI1151" s="79" t="str">
        <f>IF(AH1151&lt;&gt;"",VLOOKUP(CONCATENATE(AG1151,AH1151),NIVELES!$B$676:$C$745,2,0),"")</f>
        <v>Acompañamiento Familiar</v>
      </c>
      <c r="AJ1151" s="78" t="s">
        <v>517</v>
      </c>
      <c r="AK1151" s="79" t="str">
        <f>+IF(AJ1151&lt;&gt;"",VLOOKUP(AJ1151,NIVELES!$A$816:$B$892,2,0),"")</f>
        <v>NO APLICA</v>
      </c>
      <c r="AL1151" s="78" t="s">
        <v>554</v>
      </c>
      <c r="AM1151" s="78">
        <v>530804</v>
      </c>
      <c r="AN1151" s="79" t="str">
        <f>IF(AM1151&lt;&gt;"",+VLOOKUP(AM1151,NIVELES!$A$1652:$B$2466,2,0),"")</f>
        <v>Materiales de Oficina</v>
      </c>
      <c r="AO1151" s="87">
        <v>0</v>
      </c>
      <c r="AP1151" s="88">
        <v>0</v>
      </c>
      <c r="AQ1151" s="88">
        <v>0</v>
      </c>
      <c r="AR1151" s="88">
        <v>0</v>
      </c>
      <c r="AS1151" s="88">
        <v>0</v>
      </c>
      <c r="AT1151" s="88">
        <v>0</v>
      </c>
      <c r="AU1151" s="88">
        <v>0</v>
      </c>
      <c r="AV1151" s="88">
        <v>0</v>
      </c>
      <c r="AW1151" s="88">
        <v>0</v>
      </c>
      <c r="AX1151" s="88">
        <v>0</v>
      </c>
      <c r="AY1151" s="88">
        <v>0</v>
      </c>
      <c r="AZ1151" s="88">
        <v>0</v>
      </c>
      <c r="BA1151" s="88">
        <v>0</v>
      </c>
      <c r="BB1151" s="89">
        <f t="shared" si="67"/>
        <v>0</v>
      </c>
      <c r="BC1151" s="90" t="str">
        <f t="shared" si="66"/>
        <v>OK</v>
      </c>
      <c r="BD1151" s="91" t="str">
        <f t="shared" si="68"/>
        <v xml:space="preserve">                  </v>
      </c>
      <c r="BE1151" s="92">
        <f t="shared" si="69"/>
        <v>1</v>
      </c>
    </row>
    <row r="1152" spans="1:57" s="74" customFormat="1" ht="50.1" customHeight="1" x14ac:dyDescent="0.2">
      <c r="A1152" s="78" t="s">
        <v>55</v>
      </c>
      <c r="B1152" s="78" t="s">
        <v>58</v>
      </c>
      <c r="C1152" s="78" t="s">
        <v>13</v>
      </c>
      <c r="D1152" s="78" t="s">
        <v>606</v>
      </c>
      <c r="E1152" s="79" t="str">
        <f>+IF(C1152&lt;&gt;"",VLOOKUP(MID(C1152,18,5),NIVELES!$A$133:$B$213,2,0),"")</f>
        <v>PASTAZA</v>
      </c>
      <c r="F1152" s="80" t="s">
        <v>204</v>
      </c>
      <c r="G1152" s="81" t="str">
        <f>+IF(F1152&lt;&gt;"",VLOOKUP(F1152,NIVELES!$A$246:$C$464,3,0),"")</f>
        <v xml:space="preserve"> </v>
      </c>
      <c r="H1152" s="82" t="s">
        <v>1024</v>
      </c>
      <c r="I1152" s="78" t="s">
        <v>2188</v>
      </c>
      <c r="J1152" s="78" t="s">
        <v>2184</v>
      </c>
      <c r="K1152" s="78" t="s">
        <v>2185</v>
      </c>
      <c r="L1152" s="78" t="s">
        <v>1791</v>
      </c>
      <c r="M1152" s="78" t="s">
        <v>1791</v>
      </c>
      <c r="N1152" s="78" t="s">
        <v>1791</v>
      </c>
      <c r="O1152" s="78" t="s">
        <v>2454</v>
      </c>
      <c r="P1152" s="82">
        <v>12</v>
      </c>
      <c r="Q1152" s="78" t="s">
        <v>2465</v>
      </c>
      <c r="R1152" s="82">
        <v>1</v>
      </c>
      <c r="S1152" s="82">
        <v>1</v>
      </c>
      <c r="T1152" s="82">
        <v>1</v>
      </c>
      <c r="U1152" s="82">
        <v>1</v>
      </c>
      <c r="V1152" s="82">
        <v>1</v>
      </c>
      <c r="W1152" s="82">
        <v>1</v>
      </c>
      <c r="X1152" s="82">
        <v>1</v>
      </c>
      <c r="Y1152" s="82">
        <v>1</v>
      </c>
      <c r="Z1152" s="82">
        <v>1</v>
      </c>
      <c r="AA1152" s="82">
        <v>1</v>
      </c>
      <c r="AB1152" s="82">
        <v>1</v>
      </c>
      <c r="AC1152" s="82">
        <v>1</v>
      </c>
      <c r="AD1152" s="85" t="str">
        <f>IF(A1152&lt;&gt;"",IF(D1152="DIRECCIÓN_DE_TRANSFERENCIAS","280 0031",VLOOKUP(C1152,NIVELES!$A$14:$B$105,2,0)),"")</f>
        <v>280 3410</v>
      </c>
      <c r="AE1152" s="86" t="s">
        <v>322</v>
      </c>
      <c r="AF1152" s="86" t="s">
        <v>544</v>
      </c>
      <c r="AG1152" s="79" t="str">
        <f>+IF(AF1152&lt;&gt;"",VLOOKUP(AF1152,NIVELES!$A$666:$B$673,2,0),"")</f>
        <v>PROTECCIÓN_SOCIAL_A_LA_FAMILIA._ASEGURAMIENTO_NO_CONTRIBUTIVO_E_INCLUSIÓN_ECONÓMICA_Y_MOVILIDAD_SOCIAL</v>
      </c>
      <c r="AH1152" s="78" t="s">
        <v>514</v>
      </c>
      <c r="AI1152" s="79" t="str">
        <f>IF(AH1152&lt;&gt;"",VLOOKUP(CONCATENATE(AG1152,AH1152),NIVELES!$B$676:$C$745,2,0),"")</f>
        <v>Inclusión Económica Y Movilidad Social</v>
      </c>
      <c r="AJ1152" s="78" t="s">
        <v>517</v>
      </c>
      <c r="AK1152" s="79" t="str">
        <f>+IF(AJ1152&lt;&gt;"",VLOOKUP(AJ1152,NIVELES!$A$816:$B$892,2,0),"")</f>
        <v>NO APLICA</v>
      </c>
      <c r="AL1152" s="78" t="s">
        <v>553</v>
      </c>
      <c r="AM1152" s="78">
        <v>510105</v>
      </c>
      <c r="AN1152" s="79" t="str">
        <f>IF(AM1152&lt;&gt;"",+VLOOKUP(AM1152,NIVELES!$A$1652:$B$2466,2,0),"")</f>
        <v>Remuneraciones Unificadas</v>
      </c>
      <c r="AO1152" s="87">
        <v>35496</v>
      </c>
      <c r="AP1152" s="88">
        <v>2917.25</v>
      </c>
      <c r="AQ1152" s="88">
        <v>2917.25</v>
      </c>
      <c r="AR1152" s="88">
        <v>2917.25</v>
      </c>
      <c r="AS1152" s="88">
        <v>2917.25</v>
      </c>
      <c r="AT1152" s="88">
        <v>2917.25</v>
      </c>
      <c r="AU1152" s="88">
        <v>2917.25</v>
      </c>
      <c r="AV1152" s="88">
        <v>2917.25</v>
      </c>
      <c r="AW1152" s="88">
        <v>2917.25</v>
      </c>
      <c r="AX1152" s="88">
        <v>2917.25</v>
      </c>
      <c r="AY1152" s="88">
        <v>2917.25</v>
      </c>
      <c r="AZ1152" s="88">
        <v>2917.25</v>
      </c>
      <c r="BA1152" s="88">
        <v>3406.25</v>
      </c>
      <c r="BB1152" s="89">
        <f t="shared" si="67"/>
        <v>35496</v>
      </c>
      <c r="BC1152" s="90" t="str">
        <f t="shared" si="66"/>
        <v>OK</v>
      </c>
      <c r="BD1152" s="91" t="str">
        <f t="shared" si="68"/>
        <v xml:space="preserve">                  </v>
      </c>
      <c r="BE1152" s="92">
        <f t="shared" si="69"/>
        <v>12</v>
      </c>
    </row>
    <row r="1153" spans="1:57" s="74" customFormat="1" ht="50.1" customHeight="1" x14ac:dyDescent="0.2">
      <c r="A1153" s="78" t="s">
        <v>55</v>
      </c>
      <c r="B1153" s="78" t="s">
        <v>58</v>
      </c>
      <c r="C1153" s="78" t="s">
        <v>13</v>
      </c>
      <c r="D1153" s="78" t="s">
        <v>606</v>
      </c>
      <c r="E1153" s="79" t="str">
        <f>+IF(C1153&lt;&gt;"",VLOOKUP(MID(C1153,18,5),NIVELES!$A$133:$B$213,2,0),"")</f>
        <v>PASTAZA</v>
      </c>
      <c r="F1153" s="80" t="s">
        <v>204</v>
      </c>
      <c r="G1153" s="81" t="str">
        <f>+IF(F1153&lt;&gt;"",VLOOKUP(F1153,NIVELES!$A$246:$C$464,3,0),"")</f>
        <v xml:space="preserve"> </v>
      </c>
      <c r="H1153" s="82" t="s">
        <v>1024</v>
      </c>
      <c r="I1153" s="78" t="s">
        <v>2188</v>
      </c>
      <c r="J1153" s="78" t="s">
        <v>2184</v>
      </c>
      <c r="K1153" s="78" t="s">
        <v>2185</v>
      </c>
      <c r="L1153" s="78" t="s">
        <v>1791</v>
      </c>
      <c r="M1153" s="78" t="s">
        <v>1791</v>
      </c>
      <c r="N1153" s="78" t="s">
        <v>1791</v>
      </c>
      <c r="O1153" s="78" t="s">
        <v>2454</v>
      </c>
      <c r="P1153" s="82">
        <v>1</v>
      </c>
      <c r="Q1153" s="78" t="s">
        <v>2465</v>
      </c>
      <c r="R1153" s="82"/>
      <c r="S1153" s="82"/>
      <c r="T1153" s="82"/>
      <c r="U1153" s="82"/>
      <c r="V1153" s="82"/>
      <c r="W1153" s="82"/>
      <c r="X1153" s="82"/>
      <c r="Y1153" s="82"/>
      <c r="Z1153" s="82"/>
      <c r="AA1153" s="82"/>
      <c r="AB1153" s="82"/>
      <c r="AC1153" s="82">
        <v>1</v>
      </c>
      <c r="AD1153" s="85" t="str">
        <f>IF(A1153&lt;&gt;"",IF(D1153="DIRECCIÓN_DE_TRANSFERENCIAS","280 0031",VLOOKUP(C1153,NIVELES!$A$14:$B$105,2,0)),"")</f>
        <v>280 3410</v>
      </c>
      <c r="AE1153" s="86" t="s">
        <v>322</v>
      </c>
      <c r="AF1153" s="86" t="s">
        <v>544</v>
      </c>
      <c r="AG1153" s="79" t="str">
        <f>+IF(AF1153&lt;&gt;"",VLOOKUP(AF1153,NIVELES!$A$666:$B$673,2,0),"")</f>
        <v>PROTECCIÓN_SOCIAL_A_LA_FAMILIA._ASEGURAMIENTO_NO_CONTRIBUTIVO_E_INCLUSIÓN_ECONÓMICA_Y_MOVILIDAD_SOCIAL</v>
      </c>
      <c r="AH1153" s="78" t="s">
        <v>514</v>
      </c>
      <c r="AI1153" s="79" t="str">
        <f>IF(AH1153&lt;&gt;"",VLOOKUP(CONCATENATE(AG1153,AH1153),NIVELES!$B$676:$C$745,2,0),"")</f>
        <v>Inclusión Económica Y Movilidad Social</v>
      </c>
      <c r="AJ1153" s="78" t="s">
        <v>517</v>
      </c>
      <c r="AK1153" s="79" t="str">
        <f>+IF(AJ1153&lt;&gt;"",VLOOKUP(AJ1153,NIVELES!$A$816:$B$892,2,0),"")</f>
        <v>NO APLICA</v>
      </c>
      <c r="AL1153" s="78" t="s">
        <v>553</v>
      </c>
      <c r="AM1153" s="78">
        <v>510203</v>
      </c>
      <c r="AN1153" s="79" t="str">
        <f>IF(AM1153&lt;&gt;"",+VLOOKUP(AM1153,NIVELES!$A$1652:$B$2466,2,0),"")</f>
        <v>Decimotercer Sueldo</v>
      </c>
      <c r="AO1153" s="87">
        <v>2711.5</v>
      </c>
      <c r="AP1153" s="88">
        <v>0</v>
      </c>
      <c r="AQ1153" s="88">
        <v>0</v>
      </c>
      <c r="AR1153" s="88">
        <v>0</v>
      </c>
      <c r="AS1153" s="88">
        <v>0</v>
      </c>
      <c r="AT1153" s="88">
        <v>0</v>
      </c>
      <c r="AU1153" s="88">
        <v>0</v>
      </c>
      <c r="AV1153" s="88">
        <v>0</v>
      </c>
      <c r="AW1153" s="88">
        <v>0</v>
      </c>
      <c r="AX1153" s="88">
        <v>0</v>
      </c>
      <c r="AY1153" s="88">
        <v>0</v>
      </c>
      <c r="AZ1153" s="88">
        <v>0</v>
      </c>
      <c r="BA1153" s="88">
        <v>2711.5</v>
      </c>
      <c r="BB1153" s="89">
        <f t="shared" si="67"/>
        <v>2711.5</v>
      </c>
      <c r="BC1153" s="90" t="str">
        <f t="shared" si="66"/>
        <v>OK</v>
      </c>
      <c r="BD1153" s="91" t="str">
        <f t="shared" si="68"/>
        <v xml:space="preserve">                  </v>
      </c>
      <c r="BE1153" s="92">
        <f t="shared" si="69"/>
        <v>1</v>
      </c>
    </row>
    <row r="1154" spans="1:57" s="74" customFormat="1" ht="50.1" customHeight="1" x14ac:dyDescent="0.2">
      <c r="A1154" s="78" t="s">
        <v>55</v>
      </c>
      <c r="B1154" s="78" t="s">
        <v>58</v>
      </c>
      <c r="C1154" s="78" t="s">
        <v>13</v>
      </c>
      <c r="D1154" s="78" t="s">
        <v>606</v>
      </c>
      <c r="E1154" s="79" t="str">
        <f>+IF(C1154&lt;&gt;"",VLOOKUP(MID(C1154,18,5),NIVELES!$A$133:$B$213,2,0),"")</f>
        <v>PASTAZA</v>
      </c>
      <c r="F1154" s="80" t="s">
        <v>204</v>
      </c>
      <c r="G1154" s="81" t="str">
        <f>+IF(F1154&lt;&gt;"",VLOOKUP(F1154,NIVELES!$A$246:$C$464,3,0),"")</f>
        <v xml:space="preserve"> </v>
      </c>
      <c r="H1154" s="82" t="s">
        <v>1024</v>
      </c>
      <c r="I1154" s="78" t="s">
        <v>2188</v>
      </c>
      <c r="J1154" s="78" t="s">
        <v>2184</v>
      </c>
      <c r="K1154" s="78" t="s">
        <v>2185</v>
      </c>
      <c r="L1154" s="78" t="s">
        <v>1791</v>
      </c>
      <c r="M1154" s="78" t="s">
        <v>1791</v>
      </c>
      <c r="N1154" s="78" t="s">
        <v>1791</v>
      </c>
      <c r="O1154" s="78" t="s">
        <v>2454</v>
      </c>
      <c r="P1154" s="82">
        <v>1</v>
      </c>
      <c r="Q1154" s="78" t="s">
        <v>2465</v>
      </c>
      <c r="R1154" s="82"/>
      <c r="S1154" s="82"/>
      <c r="T1154" s="82"/>
      <c r="U1154" s="82"/>
      <c r="V1154" s="82"/>
      <c r="W1154" s="82"/>
      <c r="X1154" s="82"/>
      <c r="Y1154" s="82">
        <v>1</v>
      </c>
      <c r="Z1154" s="82"/>
      <c r="AA1154" s="82"/>
      <c r="AB1154" s="82"/>
      <c r="AC1154" s="82"/>
      <c r="AD1154" s="85" t="str">
        <f>IF(A1154&lt;&gt;"",IF(D1154="DIRECCIÓN_DE_TRANSFERENCIAS","280 0031",VLOOKUP(C1154,NIVELES!$A$14:$B$105,2,0)),"")</f>
        <v>280 3410</v>
      </c>
      <c r="AE1154" s="86" t="s">
        <v>322</v>
      </c>
      <c r="AF1154" s="86" t="s">
        <v>544</v>
      </c>
      <c r="AG1154" s="79" t="str">
        <f>+IF(AF1154&lt;&gt;"",VLOOKUP(AF1154,NIVELES!$A$666:$B$673,2,0),"")</f>
        <v>PROTECCIÓN_SOCIAL_A_LA_FAMILIA._ASEGURAMIENTO_NO_CONTRIBUTIVO_E_INCLUSIÓN_ECONÓMICA_Y_MOVILIDAD_SOCIAL</v>
      </c>
      <c r="AH1154" s="78" t="s">
        <v>514</v>
      </c>
      <c r="AI1154" s="79" t="str">
        <f>IF(AH1154&lt;&gt;"",VLOOKUP(CONCATENATE(AG1154,AH1154),NIVELES!$B$676:$C$745,2,0),"")</f>
        <v>Inclusión Económica Y Movilidad Social</v>
      </c>
      <c r="AJ1154" s="78" t="s">
        <v>517</v>
      </c>
      <c r="AK1154" s="79" t="str">
        <f>+IF(AJ1154&lt;&gt;"",VLOOKUP(AJ1154,NIVELES!$A$816:$B$892,2,0),"")</f>
        <v>NO APLICA</v>
      </c>
      <c r="AL1154" s="78" t="s">
        <v>553</v>
      </c>
      <c r="AM1154" s="78">
        <v>510204</v>
      </c>
      <c r="AN1154" s="79" t="str">
        <f>IF(AM1154&lt;&gt;"",+VLOOKUP(AM1154,NIVELES!$A$1652:$B$2466,2,0),"")</f>
        <v>Decimocuarto Sueldo</v>
      </c>
      <c r="AO1154" s="87">
        <v>1083.5</v>
      </c>
      <c r="AP1154" s="88">
        <v>0</v>
      </c>
      <c r="AQ1154" s="88">
        <v>0</v>
      </c>
      <c r="AR1154" s="88">
        <v>0</v>
      </c>
      <c r="AS1154" s="88">
        <v>0</v>
      </c>
      <c r="AT1154" s="88">
        <v>0</v>
      </c>
      <c r="AU1154" s="88">
        <v>0</v>
      </c>
      <c r="AV1154" s="88">
        <v>0</v>
      </c>
      <c r="AW1154" s="88">
        <v>0</v>
      </c>
      <c r="AX1154" s="88">
        <v>1083.5</v>
      </c>
      <c r="AY1154" s="88">
        <v>0</v>
      </c>
      <c r="AZ1154" s="88">
        <v>0</v>
      </c>
      <c r="BA1154" s="88">
        <v>0</v>
      </c>
      <c r="BB1154" s="89">
        <f t="shared" si="67"/>
        <v>1083.5</v>
      </c>
      <c r="BC1154" s="90" t="str">
        <f t="shared" si="66"/>
        <v>OK</v>
      </c>
      <c r="BD1154" s="91" t="str">
        <f t="shared" si="68"/>
        <v xml:space="preserve">                  </v>
      </c>
      <c r="BE1154" s="92">
        <f t="shared" si="69"/>
        <v>1</v>
      </c>
    </row>
    <row r="1155" spans="1:57" s="74" customFormat="1" ht="50.1" customHeight="1" x14ac:dyDescent="0.2">
      <c r="A1155" s="78" t="s">
        <v>55</v>
      </c>
      <c r="B1155" s="78" t="s">
        <v>58</v>
      </c>
      <c r="C1155" s="78" t="s">
        <v>13</v>
      </c>
      <c r="D1155" s="78" t="s">
        <v>606</v>
      </c>
      <c r="E1155" s="79" t="str">
        <f>+IF(C1155&lt;&gt;"",VLOOKUP(MID(C1155,18,5),NIVELES!$A$133:$B$213,2,0),"")</f>
        <v>PASTAZA</v>
      </c>
      <c r="F1155" s="80" t="s">
        <v>204</v>
      </c>
      <c r="G1155" s="81" t="str">
        <f>+IF(F1155&lt;&gt;"",VLOOKUP(F1155,NIVELES!$A$246:$C$464,3,0),"")</f>
        <v xml:space="preserve"> </v>
      </c>
      <c r="H1155" s="82" t="s">
        <v>1024</v>
      </c>
      <c r="I1155" s="78" t="s">
        <v>2188</v>
      </c>
      <c r="J1155" s="78" t="s">
        <v>2184</v>
      </c>
      <c r="K1155" s="78" t="s">
        <v>2185</v>
      </c>
      <c r="L1155" s="78" t="s">
        <v>1791</v>
      </c>
      <c r="M1155" s="78" t="s">
        <v>1791</v>
      </c>
      <c r="N1155" s="78" t="s">
        <v>1791</v>
      </c>
      <c r="O1155" s="78" t="s">
        <v>2454</v>
      </c>
      <c r="P1155" s="82">
        <v>12</v>
      </c>
      <c r="Q1155" s="78" t="s">
        <v>2465</v>
      </c>
      <c r="R1155" s="82">
        <v>1</v>
      </c>
      <c r="S1155" s="82">
        <v>1</v>
      </c>
      <c r="T1155" s="82">
        <v>1</v>
      </c>
      <c r="U1155" s="82">
        <v>1</v>
      </c>
      <c r="V1155" s="82">
        <v>1</v>
      </c>
      <c r="W1155" s="82">
        <v>1</v>
      </c>
      <c r="X1155" s="82">
        <v>1</v>
      </c>
      <c r="Y1155" s="82">
        <v>1</v>
      </c>
      <c r="Z1155" s="82">
        <v>1</v>
      </c>
      <c r="AA1155" s="82">
        <v>1</v>
      </c>
      <c r="AB1155" s="82">
        <v>1</v>
      </c>
      <c r="AC1155" s="82">
        <v>1</v>
      </c>
      <c r="AD1155" s="85" t="str">
        <f>IF(A1155&lt;&gt;"",IF(D1155="DIRECCIÓN_DE_TRANSFERENCIAS","280 0031",VLOOKUP(C1155,NIVELES!$A$14:$B$105,2,0)),"")</f>
        <v>280 3410</v>
      </c>
      <c r="AE1155" s="86" t="s">
        <v>322</v>
      </c>
      <c r="AF1155" s="86" t="s">
        <v>544</v>
      </c>
      <c r="AG1155" s="79" t="str">
        <f>+IF(AF1155&lt;&gt;"",VLOOKUP(AF1155,NIVELES!$A$666:$B$673,2,0),"")</f>
        <v>PROTECCIÓN_SOCIAL_A_LA_FAMILIA._ASEGURAMIENTO_NO_CONTRIBUTIVO_E_INCLUSIÓN_ECONÓMICA_Y_MOVILIDAD_SOCIAL</v>
      </c>
      <c r="AH1155" s="78" t="s">
        <v>514</v>
      </c>
      <c r="AI1155" s="79" t="str">
        <f>IF(AH1155&lt;&gt;"",VLOOKUP(CONCATENATE(AG1155,AH1155),NIVELES!$B$676:$C$745,2,0),"")</f>
        <v>Inclusión Económica Y Movilidad Social</v>
      </c>
      <c r="AJ1155" s="78" t="s">
        <v>517</v>
      </c>
      <c r="AK1155" s="79" t="str">
        <f>+IF(AJ1155&lt;&gt;"",VLOOKUP(AJ1155,NIVELES!$A$816:$B$892,2,0),"")</f>
        <v>NO APLICA</v>
      </c>
      <c r="AL1155" s="78" t="s">
        <v>553</v>
      </c>
      <c r="AM1155" s="78">
        <v>510601</v>
      </c>
      <c r="AN1155" s="79" t="str">
        <f>IF(AM1155&lt;&gt;"",+VLOOKUP(AM1155,NIVELES!$A$1652:$B$2466,2,0),"")</f>
        <v>Aporte Patronal</v>
      </c>
      <c r="AO1155" s="87">
        <v>3139.92</v>
      </c>
      <c r="AP1155" s="88">
        <v>275.08333333333331</v>
      </c>
      <c r="AQ1155" s="88">
        <v>275.08333333333331</v>
      </c>
      <c r="AR1155" s="88">
        <v>275.08333333333331</v>
      </c>
      <c r="AS1155" s="88">
        <v>275.08333333333331</v>
      </c>
      <c r="AT1155" s="88">
        <v>275.08333333333331</v>
      </c>
      <c r="AU1155" s="88">
        <v>275.08333333333331</v>
      </c>
      <c r="AV1155" s="88">
        <v>275.08333333333331</v>
      </c>
      <c r="AW1155" s="88">
        <v>275.08333333333331</v>
      </c>
      <c r="AX1155" s="88">
        <v>275.08333333333331</v>
      </c>
      <c r="AY1155" s="88">
        <v>275.08333333333331</v>
      </c>
      <c r="AZ1155" s="88">
        <v>275.08333333333331</v>
      </c>
      <c r="BA1155" s="88">
        <v>114.0033333333331</v>
      </c>
      <c r="BB1155" s="89">
        <f t="shared" si="67"/>
        <v>3139.92</v>
      </c>
      <c r="BC1155" s="90" t="str">
        <f t="shared" si="66"/>
        <v>OK</v>
      </c>
      <c r="BD1155" s="91" t="str">
        <f t="shared" si="68"/>
        <v xml:space="preserve">                  </v>
      </c>
      <c r="BE1155" s="92">
        <f t="shared" si="69"/>
        <v>12</v>
      </c>
    </row>
    <row r="1156" spans="1:57" s="74" customFormat="1" ht="50.1" customHeight="1" x14ac:dyDescent="0.2">
      <c r="A1156" s="78" t="s">
        <v>55</v>
      </c>
      <c r="B1156" s="78" t="s">
        <v>58</v>
      </c>
      <c r="C1156" s="78" t="s">
        <v>13</v>
      </c>
      <c r="D1156" s="78" t="s">
        <v>606</v>
      </c>
      <c r="E1156" s="79" t="str">
        <f>+IF(C1156&lt;&gt;"",VLOOKUP(MID(C1156,18,5),NIVELES!$A$133:$B$213,2,0),"")</f>
        <v>PASTAZA</v>
      </c>
      <c r="F1156" s="80" t="s">
        <v>204</v>
      </c>
      <c r="G1156" s="81" t="str">
        <f>+IF(F1156&lt;&gt;"",VLOOKUP(F1156,NIVELES!$A$246:$C$464,3,0),"")</f>
        <v xml:space="preserve"> </v>
      </c>
      <c r="H1156" s="82" t="s">
        <v>1024</v>
      </c>
      <c r="I1156" s="78" t="s">
        <v>2188</v>
      </c>
      <c r="J1156" s="78" t="s">
        <v>2184</v>
      </c>
      <c r="K1156" s="78" t="s">
        <v>2185</v>
      </c>
      <c r="L1156" s="78" t="s">
        <v>1791</v>
      </c>
      <c r="M1156" s="78" t="s">
        <v>1791</v>
      </c>
      <c r="N1156" s="78" t="s">
        <v>1791</v>
      </c>
      <c r="O1156" s="78" t="s">
        <v>2454</v>
      </c>
      <c r="P1156" s="82">
        <v>12</v>
      </c>
      <c r="Q1156" s="78" t="s">
        <v>2465</v>
      </c>
      <c r="R1156" s="82">
        <v>1</v>
      </c>
      <c r="S1156" s="82">
        <v>1</v>
      </c>
      <c r="T1156" s="82">
        <v>1</v>
      </c>
      <c r="U1156" s="82">
        <v>1</v>
      </c>
      <c r="V1156" s="82">
        <v>1</v>
      </c>
      <c r="W1156" s="82">
        <v>1</v>
      </c>
      <c r="X1156" s="82">
        <v>1</v>
      </c>
      <c r="Y1156" s="82">
        <v>1</v>
      </c>
      <c r="Z1156" s="82">
        <v>1</v>
      </c>
      <c r="AA1156" s="82">
        <v>1</v>
      </c>
      <c r="AB1156" s="82">
        <v>1</v>
      </c>
      <c r="AC1156" s="82">
        <v>1</v>
      </c>
      <c r="AD1156" s="85" t="str">
        <f>IF(A1156&lt;&gt;"",IF(D1156="DIRECCIÓN_DE_TRANSFERENCIAS","280 0031",VLOOKUP(C1156,NIVELES!$A$14:$B$105,2,0)),"")</f>
        <v>280 3410</v>
      </c>
      <c r="AE1156" s="86" t="s">
        <v>322</v>
      </c>
      <c r="AF1156" s="86" t="s">
        <v>544</v>
      </c>
      <c r="AG1156" s="79" t="str">
        <f>+IF(AF1156&lt;&gt;"",VLOOKUP(AF1156,NIVELES!$A$666:$B$673,2,0),"")</f>
        <v>PROTECCIÓN_SOCIAL_A_LA_FAMILIA._ASEGURAMIENTO_NO_CONTRIBUTIVO_E_INCLUSIÓN_ECONÓMICA_Y_MOVILIDAD_SOCIAL</v>
      </c>
      <c r="AH1156" s="78" t="s">
        <v>514</v>
      </c>
      <c r="AI1156" s="79" t="str">
        <f>IF(AH1156&lt;&gt;"",VLOOKUP(CONCATENATE(AG1156,AH1156),NIVELES!$B$676:$C$745,2,0),"")</f>
        <v>Inclusión Económica Y Movilidad Social</v>
      </c>
      <c r="AJ1156" s="78" t="s">
        <v>517</v>
      </c>
      <c r="AK1156" s="79" t="str">
        <f>+IF(AJ1156&lt;&gt;"",VLOOKUP(AJ1156,NIVELES!$A$816:$B$892,2,0),"")</f>
        <v>NO APLICA</v>
      </c>
      <c r="AL1156" s="78" t="s">
        <v>553</v>
      </c>
      <c r="AM1156" s="78">
        <v>510602</v>
      </c>
      <c r="AN1156" s="79" t="str">
        <f>IF(AM1156&lt;&gt;"",+VLOOKUP(AM1156,NIVELES!$A$1652:$B$2466,2,0),"")</f>
        <v>Fondo de Reserva</v>
      </c>
      <c r="AO1156" s="87">
        <v>2711.5</v>
      </c>
      <c r="AP1156" s="88">
        <v>235.66666666666666</v>
      </c>
      <c r="AQ1156" s="88">
        <v>235.66666666666666</v>
      </c>
      <c r="AR1156" s="88">
        <v>235.66666666666666</v>
      </c>
      <c r="AS1156" s="88">
        <v>235.66666666666666</v>
      </c>
      <c r="AT1156" s="88">
        <v>235.66666666666666</v>
      </c>
      <c r="AU1156" s="88">
        <v>235.66666666666666</v>
      </c>
      <c r="AV1156" s="88">
        <v>235.66666666666666</v>
      </c>
      <c r="AW1156" s="88">
        <v>235.66666666666666</v>
      </c>
      <c r="AX1156" s="88">
        <v>235.66666666666666</v>
      </c>
      <c r="AY1156" s="88">
        <v>235.66666666666666</v>
      </c>
      <c r="AZ1156" s="88">
        <v>235.66666666666666</v>
      </c>
      <c r="BA1156" s="88">
        <v>119.16666666666697</v>
      </c>
      <c r="BB1156" s="89">
        <f t="shared" si="67"/>
        <v>2711.5</v>
      </c>
      <c r="BC1156" s="90" t="str">
        <f t="shared" si="66"/>
        <v>OK</v>
      </c>
      <c r="BD1156" s="91" t="str">
        <f t="shared" si="68"/>
        <v xml:space="preserve">                  </v>
      </c>
      <c r="BE1156" s="92">
        <f t="shared" si="69"/>
        <v>12</v>
      </c>
    </row>
    <row r="1157" spans="1:57" s="74" customFormat="1" ht="50.1" customHeight="1" x14ac:dyDescent="0.2">
      <c r="A1157" s="78" t="s">
        <v>55</v>
      </c>
      <c r="B1157" s="78" t="s">
        <v>58</v>
      </c>
      <c r="C1157" s="78" t="s">
        <v>13</v>
      </c>
      <c r="D1157" s="78" t="s">
        <v>606</v>
      </c>
      <c r="E1157" s="79" t="str">
        <f>+IF(C1157&lt;&gt;"",VLOOKUP(MID(C1157,18,5),NIVELES!$A$133:$B$213,2,0),"")</f>
        <v>PASTAZA</v>
      </c>
      <c r="F1157" s="80" t="s">
        <v>204</v>
      </c>
      <c r="G1157" s="81" t="str">
        <f>+IF(F1157&lt;&gt;"",VLOOKUP(F1157,NIVELES!$A$246:$C$464,3,0),"")</f>
        <v xml:space="preserve"> </v>
      </c>
      <c r="H1157" s="82" t="s">
        <v>1024</v>
      </c>
      <c r="I1157" s="78" t="s">
        <v>2188</v>
      </c>
      <c r="J1157" s="78" t="s">
        <v>2184</v>
      </c>
      <c r="K1157" s="78" t="s">
        <v>2185</v>
      </c>
      <c r="L1157" s="78" t="s">
        <v>1791</v>
      </c>
      <c r="M1157" s="78" t="s">
        <v>1791</v>
      </c>
      <c r="N1157" s="78" t="s">
        <v>1791</v>
      </c>
      <c r="O1157" s="78" t="s">
        <v>2456</v>
      </c>
      <c r="P1157" s="82">
        <v>11</v>
      </c>
      <c r="Q1157" s="78" t="s">
        <v>2457</v>
      </c>
      <c r="R1157" s="82"/>
      <c r="S1157" s="82">
        <v>1</v>
      </c>
      <c r="T1157" s="82">
        <v>1</v>
      </c>
      <c r="U1157" s="82">
        <v>1</v>
      </c>
      <c r="V1157" s="82">
        <v>1</v>
      </c>
      <c r="W1157" s="82">
        <v>1</v>
      </c>
      <c r="X1157" s="82">
        <v>1</v>
      </c>
      <c r="Y1157" s="82">
        <v>1</v>
      </c>
      <c r="Z1157" s="82">
        <v>1</v>
      </c>
      <c r="AA1157" s="82">
        <v>1</v>
      </c>
      <c r="AB1157" s="82">
        <v>1</v>
      </c>
      <c r="AC1157" s="82">
        <v>1</v>
      </c>
      <c r="AD1157" s="85" t="str">
        <f>IF(A1157&lt;&gt;"",IF(D1157="DIRECCIÓN_DE_TRANSFERENCIAS","280 0031",VLOOKUP(C1157,NIVELES!$A$14:$B$105,2,0)),"")</f>
        <v>280 3410</v>
      </c>
      <c r="AE1157" s="86" t="s">
        <v>322</v>
      </c>
      <c r="AF1157" s="86" t="s">
        <v>544</v>
      </c>
      <c r="AG1157" s="79" t="str">
        <f>+IF(AF1157&lt;&gt;"",VLOOKUP(AF1157,NIVELES!$A$666:$B$673,2,0),"")</f>
        <v>PROTECCIÓN_SOCIAL_A_LA_FAMILIA._ASEGURAMIENTO_NO_CONTRIBUTIVO_E_INCLUSIÓN_ECONÓMICA_Y_MOVILIDAD_SOCIAL</v>
      </c>
      <c r="AH1157" s="78" t="s">
        <v>514</v>
      </c>
      <c r="AI1157" s="79" t="str">
        <f>IF(AH1157&lt;&gt;"",VLOOKUP(CONCATENATE(AG1157,AH1157),NIVELES!$B$676:$C$745,2,0),"")</f>
        <v>Inclusión Económica Y Movilidad Social</v>
      </c>
      <c r="AJ1157" s="78" t="s">
        <v>517</v>
      </c>
      <c r="AK1157" s="79" t="str">
        <f>+IF(AJ1157&lt;&gt;"",VLOOKUP(AJ1157,NIVELES!$A$816:$B$892,2,0),"")</f>
        <v>NO APLICA</v>
      </c>
      <c r="AL1157" s="78" t="s">
        <v>554</v>
      </c>
      <c r="AM1157" s="78">
        <v>530303</v>
      </c>
      <c r="AN1157" s="79" t="str">
        <f>IF(AM1157&lt;&gt;"",+VLOOKUP(AM1157,NIVELES!$A$1652:$B$2466,2,0),"")</f>
        <v>Viáticos y Subsistencias en el Interior</v>
      </c>
      <c r="AO1157" s="87">
        <v>1793.25</v>
      </c>
      <c r="AP1157" s="88">
        <v>0</v>
      </c>
      <c r="AQ1157" s="88">
        <v>1793.25</v>
      </c>
      <c r="AR1157" s="88">
        <v>0</v>
      </c>
      <c r="AS1157" s="88">
        <v>0</v>
      </c>
      <c r="AT1157" s="88">
        <v>0</v>
      </c>
      <c r="AU1157" s="88">
        <v>0</v>
      </c>
      <c r="AV1157" s="88">
        <v>0</v>
      </c>
      <c r="AW1157" s="88">
        <v>0</v>
      </c>
      <c r="AX1157" s="88">
        <v>0</v>
      </c>
      <c r="AY1157" s="88">
        <v>0</v>
      </c>
      <c r="AZ1157" s="88">
        <v>0</v>
      </c>
      <c r="BA1157" s="88">
        <v>0</v>
      </c>
      <c r="BB1157" s="89">
        <f t="shared" si="67"/>
        <v>1793.25</v>
      </c>
      <c r="BC1157" s="90" t="str">
        <f t="shared" si="66"/>
        <v>OK</v>
      </c>
      <c r="BD1157" s="91" t="str">
        <f t="shared" si="68"/>
        <v xml:space="preserve">                  </v>
      </c>
      <c r="BE1157" s="92">
        <f t="shared" si="69"/>
        <v>11</v>
      </c>
    </row>
    <row r="1158" spans="1:57" s="74" customFormat="1" ht="50.1" customHeight="1" x14ac:dyDescent="0.2">
      <c r="A1158" s="78" t="s">
        <v>55</v>
      </c>
      <c r="B1158" s="78" t="s">
        <v>58</v>
      </c>
      <c r="C1158" s="78" t="s">
        <v>13</v>
      </c>
      <c r="D1158" s="78" t="s">
        <v>606</v>
      </c>
      <c r="E1158" s="79" t="str">
        <f>+IF(C1158&lt;&gt;"",VLOOKUP(MID(C1158,18,5),NIVELES!$A$133:$B$213,2,0),"")</f>
        <v>PASTAZA</v>
      </c>
      <c r="F1158" s="80" t="s">
        <v>204</v>
      </c>
      <c r="G1158" s="81" t="str">
        <f>+IF(F1158&lt;&gt;"",VLOOKUP(F1158,NIVELES!$A$246:$C$464,3,0),"")</f>
        <v xml:space="preserve"> </v>
      </c>
      <c r="H1158" s="82" t="s">
        <v>1024</v>
      </c>
      <c r="I1158" s="78" t="s">
        <v>2188</v>
      </c>
      <c r="J1158" s="78" t="s">
        <v>2184</v>
      </c>
      <c r="K1158" s="78" t="s">
        <v>2185</v>
      </c>
      <c r="L1158" s="78" t="s">
        <v>1791</v>
      </c>
      <c r="M1158" s="78" t="s">
        <v>1791</v>
      </c>
      <c r="N1158" s="78" t="s">
        <v>1791</v>
      </c>
      <c r="O1158" s="78" t="s">
        <v>2456</v>
      </c>
      <c r="P1158" s="82">
        <v>1</v>
      </c>
      <c r="Q1158" s="78" t="s">
        <v>2457</v>
      </c>
      <c r="R1158" s="82"/>
      <c r="S1158" s="82">
        <v>1</v>
      </c>
      <c r="T1158" s="82"/>
      <c r="U1158" s="82"/>
      <c r="V1158" s="82"/>
      <c r="W1158" s="82"/>
      <c r="X1158" s="82"/>
      <c r="Y1158" s="82"/>
      <c r="Z1158" s="82"/>
      <c r="AA1158" s="82"/>
      <c r="AB1158" s="82"/>
      <c r="AC1158" s="82"/>
      <c r="AD1158" s="85" t="str">
        <f>IF(A1158&lt;&gt;"",IF(D1158="DIRECCIÓN_DE_TRANSFERENCIAS","280 0031",VLOOKUP(C1158,NIVELES!$A$14:$B$105,2,0)),"")</f>
        <v>280 3410</v>
      </c>
      <c r="AE1158" s="86" t="s">
        <v>322</v>
      </c>
      <c r="AF1158" s="86" t="s">
        <v>544</v>
      </c>
      <c r="AG1158" s="79" t="str">
        <f>+IF(AF1158&lt;&gt;"",VLOOKUP(AF1158,NIVELES!$A$666:$B$673,2,0),"")</f>
        <v>PROTECCIÓN_SOCIAL_A_LA_FAMILIA._ASEGURAMIENTO_NO_CONTRIBUTIVO_E_INCLUSIÓN_ECONÓMICA_Y_MOVILIDAD_SOCIAL</v>
      </c>
      <c r="AH1158" s="78" t="s">
        <v>514</v>
      </c>
      <c r="AI1158" s="79" t="str">
        <f>IF(AH1158&lt;&gt;"",VLOOKUP(CONCATENATE(AG1158,AH1158),NIVELES!$B$676:$C$745,2,0),"")</f>
        <v>Inclusión Económica Y Movilidad Social</v>
      </c>
      <c r="AJ1158" s="78" t="s">
        <v>517</v>
      </c>
      <c r="AK1158" s="79" t="str">
        <f>+IF(AJ1158&lt;&gt;"",VLOOKUP(AJ1158,NIVELES!$A$816:$B$892,2,0),"")</f>
        <v>NO APLICA</v>
      </c>
      <c r="AL1158" s="78" t="s">
        <v>554</v>
      </c>
      <c r="AM1158" s="78">
        <v>530804</v>
      </c>
      <c r="AN1158" s="79" t="str">
        <f>IF(AM1158&lt;&gt;"",+VLOOKUP(AM1158,NIVELES!$A$1652:$B$2466,2,0),"")</f>
        <v>Materiales de Oficina</v>
      </c>
      <c r="AO1158" s="87">
        <v>0</v>
      </c>
      <c r="AP1158" s="88">
        <v>0</v>
      </c>
      <c r="AQ1158" s="88">
        <v>0</v>
      </c>
      <c r="AR1158" s="88">
        <v>0</v>
      </c>
      <c r="AS1158" s="88">
        <v>0</v>
      </c>
      <c r="AT1158" s="88">
        <v>0</v>
      </c>
      <c r="AU1158" s="88">
        <v>0</v>
      </c>
      <c r="AV1158" s="88">
        <v>0</v>
      </c>
      <c r="AW1158" s="88">
        <v>0</v>
      </c>
      <c r="AX1158" s="88">
        <v>0</v>
      </c>
      <c r="AY1158" s="88">
        <v>0</v>
      </c>
      <c r="AZ1158" s="88">
        <v>0</v>
      </c>
      <c r="BA1158" s="88">
        <v>0</v>
      </c>
      <c r="BB1158" s="89">
        <f t="shared" si="67"/>
        <v>0</v>
      </c>
      <c r="BC1158" s="90" t="str">
        <f t="shared" si="66"/>
        <v>OK</v>
      </c>
      <c r="BD1158" s="91" t="str">
        <f t="shared" si="68"/>
        <v xml:space="preserve">                  </v>
      </c>
      <c r="BE1158" s="92">
        <f t="shared" si="69"/>
        <v>1</v>
      </c>
    </row>
    <row r="1159" spans="1:57" s="74" customFormat="1" ht="50.1" customHeight="1" x14ac:dyDescent="0.2">
      <c r="A1159" s="78" t="s">
        <v>55</v>
      </c>
      <c r="B1159" s="78" t="s">
        <v>58</v>
      </c>
      <c r="C1159" s="78" t="s">
        <v>13</v>
      </c>
      <c r="D1159" s="78" t="s">
        <v>605</v>
      </c>
      <c r="E1159" s="79" t="str">
        <f>+IF(C1159&lt;&gt;"",VLOOKUP(MID(C1159,18,5),NIVELES!$A$133:$B$213,2,0),"")</f>
        <v>PASTAZA</v>
      </c>
      <c r="F1159" s="80" t="s">
        <v>204</v>
      </c>
      <c r="G1159" s="81" t="str">
        <f>+IF(F1159&lt;&gt;"",VLOOKUP(F1159,NIVELES!$A$246:$C$464,3,0),"")</f>
        <v xml:space="preserve"> </v>
      </c>
      <c r="H1159" s="82" t="s">
        <v>1024</v>
      </c>
      <c r="I1159" s="78" t="s">
        <v>2201</v>
      </c>
      <c r="J1159" s="78" t="s">
        <v>2184</v>
      </c>
      <c r="K1159" s="78" t="s">
        <v>2185</v>
      </c>
      <c r="L1159" s="78" t="s">
        <v>2466</v>
      </c>
      <c r="M1159" s="78">
        <v>1188</v>
      </c>
      <c r="N1159" s="78" t="s">
        <v>2461</v>
      </c>
      <c r="O1159" s="78" t="s">
        <v>2167</v>
      </c>
      <c r="P1159" s="82">
        <v>12</v>
      </c>
      <c r="Q1159" s="78" t="s">
        <v>2204</v>
      </c>
      <c r="R1159" s="82">
        <v>1</v>
      </c>
      <c r="S1159" s="82">
        <v>1</v>
      </c>
      <c r="T1159" s="82">
        <v>1</v>
      </c>
      <c r="U1159" s="82">
        <v>1</v>
      </c>
      <c r="V1159" s="82">
        <v>1</v>
      </c>
      <c r="W1159" s="82">
        <v>1</v>
      </c>
      <c r="X1159" s="82">
        <v>1</v>
      </c>
      <c r="Y1159" s="82">
        <v>1</v>
      </c>
      <c r="Z1159" s="82">
        <v>1</v>
      </c>
      <c r="AA1159" s="82">
        <v>1</v>
      </c>
      <c r="AB1159" s="82">
        <v>1</v>
      </c>
      <c r="AC1159" s="82">
        <v>1</v>
      </c>
      <c r="AD1159" s="85" t="str">
        <f>IF(A1159&lt;&gt;"",IF(D1159="DIRECCIÓN_DE_TRANSFERENCIAS","280 0031",VLOOKUP(C1159,NIVELES!$A$14:$B$105,2,0)),"")</f>
        <v>280 3410</v>
      </c>
      <c r="AE1159" s="86" t="s">
        <v>322</v>
      </c>
      <c r="AF1159" s="86" t="s">
        <v>543</v>
      </c>
      <c r="AG1159" s="79" t="str">
        <f>+IF(AF1159&lt;&gt;"",VLOOKUP(AF1159,NIVELES!$A$666:$B$673,2,0),"")</f>
        <v>DESARROLLO_INFANTIL</v>
      </c>
      <c r="AH1159" s="78" t="s">
        <v>322</v>
      </c>
      <c r="AI1159" s="79" t="str">
        <f>IF(AH1159&lt;&gt;"",VLOOKUP(CONCATENATE(AG1159,AH1159),NIVELES!$B$676:$C$745,2,0),"")</f>
        <v>Centros Infantiles Del Buen Vivir Atencion Directa -Funcionamiento Operación Y Atencion De Unidades</v>
      </c>
      <c r="AJ1159" s="78" t="s">
        <v>517</v>
      </c>
      <c r="AK1159" s="79" t="str">
        <f>+IF(AJ1159&lt;&gt;"",VLOOKUP(AJ1159,NIVELES!$A$816:$B$892,2,0),"")</f>
        <v>NO APLICA</v>
      </c>
      <c r="AL1159" s="78" t="s">
        <v>553</v>
      </c>
      <c r="AM1159" s="78">
        <v>510105</v>
      </c>
      <c r="AN1159" s="79" t="str">
        <f>IF(AM1159&lt;&gt;"",+VLOOKUP(AM1159,NIVELES!$A$1652:$B$2466,2,0),"")</f>
        <v>Remuneraciones Unificadas</v>
      </c>
      <c r="AO1159" s="87">
        <v>284316</v>
      </c>
      <c r="AP1159" s="88">
        <v>23693</v>
      </c>
      <c r="AQ1159" s="88">
        <v>23693</v>
      </c>
      <c r="AR1159" s="88">
        <v>23693</v>
      </c>
      <c r="AS1159" s="88">
        <v>23693</v>
      </c>
      <c r="AT1159" s="88">
        <v>23693</v>
      </c>
      <c r="AU1159" s="88">
        <v>23693</v>
      </c>
      <c r="AV1159" s="88">
        <v>23693</v>
      </c>
      <c r="AW1159" s="88">
        <v>23693</v>
      </c>
      <c r="AX1159" s="88">
        <v>23693</v>
      </c>
      <c r="AY1159" s="88">
        <v>23693</v>
      </c>
      <c r="AZ1159" s="88">
        <v>23693</v>
      </c>
      <c r="BA1159" s="88">
        <v>23693</v>
      </c>
      <c r="BB1159" s="89">
        <f t="shared" si="67"/>
        <v>284316</v>
      </c>
      <c r="BC1159" s="90" t="str">
        <f t="shared" ref="BC1159:BC1222" si="70">IF(A1159&lt;&gt;"",IF(AO1159&lt;&gt;"",IF(AO1159=BB1159,"OK",AO1159-BB1159),IF(AND(AO1159="",BB1159=""),"",AO1159-BB1159))," ")</f>
        <v>OK</v>
      </c>
      <c r="BD1159" s="91" t="str">
        <f t="shared" si="68"/>
        <v xml:space="preserve">                  </v>
      </c>
      <c r="BE1159" s="92">
        <f t="shared" si="69"/>
        <v>12</v>
      </c>
    </row>
    <row r="1160" spans="1:57" s="74" customFormat="1" ht="50.1" customHeight="1" x14ac:dyDescent="0.2">
      <c r="A1160" s="78" t="s">
        <v>55</v>
      </c>
      <c r="B1160" s="78" t="s">
        <v>58</v>
      </c>
      <c r="C1160" s="78" t="s">
        <v>13</v>
      </c>
      <c r="D1160" s="78" t="s">
        <v>605</v>
      </c>
      <c r="E1160" s="79" t="str">
        <f>+IF(C1160&lt;&gt;"",VLOOKUP(MID(C1160,18,5),NIVELES!$A$133:$B$213,2,0),"")</f>
        <v>PASTAZA</v>
      </c>
      <c r="F1160" s="80" t="s">
        <v>204</v>
      </c>
      <c r="G1160" s="81" t="str">
        <f>+IF(F1160&lt;&gt;"",VLOOKUP(F1160,NIVELES!$A$246:$C$464,3,0),"")</f>
        <v xml:space="preserve"> </v>
      </c>
      <c r="H1160" s="82" t="s">
        <v>1024</v>
      </c>
      <c r="I1160" s="78" t="s">
        <v>2201</v>
      </c>
      <c r="J1160" s="78" t="s">
        <v>2184</v>
      </c>
      <c r="K1160" s="78" t="s">
        <v>2185</v>
      </c>
      <c r="L1160" s="78" t="s">
        <v>2466</v>
      </c>
      <c r="M1160" s="78">
        <v>1188</v>
      </c>
      <c r="N1160" s="78" t="s">
        <v>2461</v>
      </c>
      <c r="O1160" s="78" t="s">
        <v>2167</v>
      </c>
      <c r="P1160" s="82">
        <v>1</v>
      </c>
      <c r="Q1160" s="78" t="s">
        <v>2204</v>
      </c>
      <c r="R1160" s="82"/>
      <c r="S1160" s="82"/>
      <c r="T1160" s="82"/>
      <c r="U1160" s="82"/>
      <c r="V1160" s="82"/>
      <c r="W1160" s="82"/>
      <c r="X1160" s="82"/>
      <c r="Y1160" s="82"/>
      <c r="Z1160" s="82"/>
      <c r="AA1160" s="82"/>
      <c r="AB1160" s="82"/>
      <c r="AC1160" s="82">
        <v>1</v>
      </c>
      <c r="AD1160" s="85" t="str">
        <f>IF(A1160&lt;&gt;"",IF(D1160="DIRECCIÓN_DE_TRANSFERENCIAS","280 0031",VLOOKUP(C1160,NIVELES!$A$14:$B$105,2,0)),"")</f>
        <v>280 3410</v>
      </c>
      <c r="AE1160" s="86" t="s">
        <v>322</v>
      </c>
      <c r="AF1160" s="86" t="s">
        <v>543</v>
      </c>
      <c r="AG1160" s="79" t="str">
        <f>+IF(AF1160&lt;&gt;"",VLOOKUP(AF1160,NIVELES!$A$666:$B$673,2,0),"")</f>
        <v>DESARROLLO_INFANTIL</v>
      </c>
      <c r="AH1160" s="78" t="s">
        <v>322</v>
      </c>
      <c r="AI1160" s="79" t="str">
        <f>IF(AH1160&lt;&gt;"",VLOOKUP(CONCATENATE(AG1160,AH1160),NIVELES!$B$676:$C$745,2,0),"")</f>
        <v>Centros Infantiles Del Buen Vivir Atencion Directa -Funcionamiento Operación Y Atencion De Unidades</v>
      </c>
      <c r="AJ1160" s="78" t="s">
        <v>517</v>
      </c>
      <c r="AK1160" s="79" t="str">
        <f>+IF(AJ1160&lt;&gt;"",VLOOKUP(AJ1160,NIVELES!$A$816:$B$892,2,0),"")</f>
        <v>NO APLICA</v>
      </c>
      <c r="AL1160" s="78" t="s">
        <v>553</v>
      </c>
      <c r="AM1160" s="78">
        <v>510203</v>
      </c>
      <c r="AN1160" s="79" t="str">
        <f>IF(AM1160&lt;&gt;"",+VLOOKUP(AM1160,NIVELES!$A$1652:$B$2466,2,0),"")</f>
        <v>Decimotercer Sueldo</v>
      </c>
      <c r="AO1160" s="87">
        <v>21718.58</v>
      </c>
      <c r="AP1160" s="88">
        <v>0</v>
      </c>
      <c r="AQ1160" s="88">
        <v>0</v>
      </c>
      <c r="AR1160" s="88">
        <v>0</v>
      </c>
      <c r="AS1160" s="88">
        <v>0</v>
      </c>
      <c r="AT1160" s="88">
        <v>0</v>
      </c>
      <c r="AU1160" s="88">
        <v>0</v>
      </c>
      <c r="AV1160" s="88">
        <v>0</v>
      </c>
      <c r="AW1160" s="88">
        <v>0</v>
      </c>
      <c r="AX1160" s="88">
        <v>0</v>
      </c>
      <c r="AY1160" s="88">
        <v>0</v>
      </c>
      <c r="AZ1160" s="88">
        <v>0</v>
      </c>
      <c r="BA1160" s="88">
        <v>21718.58</v>
      </c>
      <c r="BB1160" s="89">
        <f t="shared" ref="BB1160:BB1223" si="71">SUBTOTAL(9,AP1160:BA1160)</f>
        <v>21718.58</v>
      </c>
      <c r="BC1160" s="90" t="str">
        <f t="shared" si="70"/>
        <v>OK</v>
      </c>
      <c r="BD1160" s="91" t="str">
        <f t="shared" ref="BD1160:BD1223" si="72">IF(A1160&lt;&gt;"",IF(A1160="","Escoger Nivel 0",)&amp;" "&amp;(IF(B1160="","Escoger Nivel  1",)&amp;" "&amp;(IF(C1160="","Escoger Nivel 2",)&amp;" "&amp;(IF(D1160="","Escoger Nivel 3",)&amp;" "&amp;(IF(F1160="","Escoger Cantón",)&amp;" "&amp;(IF(I1160="","Escoger Obj. Estratégico Institucional N1",)&amp;" "&amp;(IF(J1160="","Escoger Obj. Especifico N2",)&amp;" "&amp;(IF(K1160="","Escoger Obj. Operativo N4",)&amp;" "&amp;(IF(L1160=""," Llenar Modalidad de Servicio ",)&amp;""&amp;(IF(M1160=""," Llenar Meta de Cobertura ",)&amp;" "&amp;(IF(N1160="","Llenar Indicador",)&amp;" "&amp;(IF(O1160="","Llenar Actividad PAPP",)&amp;" "&amp;(IF(P1160="","Llenar Metas",)&amp;" "&amp;(IF(Q1160="","Llenar Indicador",)&amp;" "&amp;(IF(AF1160="","Escoger Nro. programa",)&amp;" "&amp;(IF(AH1160="","Escoger Nro. Actividad e-Sigef",)&amp;" "&amp;(IF(AK1160="","Escoger direccionamiento de gasto",)&amp;" "&amp;(IF(AL1160="","Escoger Grupo de Gasto",)&amp;" "&amp;(IF(AM1160="","Escoger Item Presupuestario",)&amp;" "&amp;(IF(AO1160="","Llenar valor de actividad",))))))))))))))))))))," ")</f>
        <v xml:space="preserve">                  </v>
      </c>
      <c r="BE1160" s="92">
        <f t="shared" si="69"/>
        <v>1</v>
      </c>
    </row>
    <row r="1161" spans="1:57" s="74" customFormat="1" ht="50.1" customHeight="1" x14ac:dyDescent="0.2">
      <c r="A1161" s="78" t="s">
        <v>55</v>
      </c>
      <c r="B1161" s="78" t="s">
        <v>58</v>
      </c>
      <c r="C1161" s="78" t="s">
        <v>13</v>
      </c>
      <c r="D1161" s="78" t="s">
        <v>605</v>
      </c>
      <c r="E1161" s="79" t="str">
        <f>+IF(C1161&lt;&gt;"",VLOOKUP(MID(C1161,18,5),NIVELES!$A$133:$B$213,2,0),"")</f>
        <v>PASTAZA</v>
      </c>
      <c r="F1161" s="80" t="s">
        <v>204</v>
      </c>
      <c r="G1161" s="81" t="str">
        <f>+IF(F1161&lt;&gt;"",VLOOKUP(F1161,NIVELES!$A$246:$C$464,3,0),"")</f>
        <v xml:space="preserve"> </v>
      </c>
      <c r="H1161" s="82" t="s">
        <v>1024</v>
      </c>
      <c r="I1161" s="78" t="s">
        <v>2201</v>
      </c>
      <c r="J1161" s="78" t="s">
        <v>2184</v>
      </c>
      <c r="K1161" s="78" t="s">
        <v>2185</v>
      </c>
      <c r="L1161" s="78" t="s">
        <v>2466</v>
      </c>
      <c r="M1161" s="78">
        <v>1188</v>
      </c>
      <c r="N1161" s="78" t="s">
        <v>2461</v>
      </c>
      <c r="O1161" s="78" t="s">
        <v>2167</v>
      </c>
      <c r="P1161" s="82">
        <v>1</v>
      </c>
      <c r="Q1161" s="78" t="s">
        <v>2204</v>
      </c>
      <c r="R1161" s="82"/>
      <c r="S1161" s="82"/>
      <c r="T1161" s="82"/>
      <c r="U1161" s="82"/>
      <c r="V1161" s="82"/>
      <c r="W1161" s="82"/>
      <c r="X1161" s="82"/>
      <c r="Y1161" s="82">
        <v>1</v>
      </c>
      <c r="Z1161" s="82"/>
      <c r="AA1161" s="82"/>
      <c r="AB1161" s="82"/>
      <c r="AC1161" s="82"/>
      <c r="AD1161" s="85" t="str">
        <f>IF(A1161&lt;&gt;"",IF(D1161="DIRECCIÓN_DE_TRANSFERENCIAS","280 0031",VLOOKUP(C1161,NIVELES!$A$14:$B$105,2,0)),"")</f>
        <v>280 3410</v>
      </c>
      <c r="AE1161" s="86" t="s">
        <v>322</v>
      </c>
      <c r="AF1161" s="86" t="s">
        <v>543</v>
      </c>
      <c r="AG1161" s="79" t="str">
        <f>+IF(AF1161&lt;&gt;"",VLOOKUP(AF1161,NIVELES!$A$666:$B$673,2,0),"")</f>
        <v>DESARROLLO_INFANTIL</v>
      </c>
      <c r="AH1161" s="78" t="s">
        <v>322</v>
      </c>
      <c r="AI1161" s="79" t="str">
        <f>IF(AH1161&lt;&gt;"",VLOOKUP(CONCATENATE(AG1161,AH1161),NIVELES!$B$676:$C$745,2,0),"")</f>
        <v>Centros Infantiles Del Buen Vivir Atencion Directa -Funcionamiento Operación Y Atencion De Unidades</v>
      </c>
      <c r="AJ1161" s="78" t="s">
        <v>517</v>
      </c>
      <c r="AK1161" s="79" t="str">
        <f>+IF(AJ1161&lt;&gt;"",VLOOKUP(AJ1161,NIVELES!$A$816:$B$892,2,0),"")</f>
        <v>NO APLICA</v>
      </c>
      <c r="AL1161" s="78" t="s">
        <v>553</v>
      </c>
      <c r="AM1161" s="78">
        <v>510204</v>
      </c>
      <c r="AN1161" s="79" t="str">
        <f>IF(AM1161&lt;&gt;"",+VLOOKUP(AM1161,NIVELES!$A$1652:$B$2466,2,0),"")</f>
        <v>Decimocuarto Sueldo</v>
      </c>
      <c r="AO1161" s="87">
        <v>10473.83</v>
      </c>
      <c r="AP1161" s="88">
        <v>0</v>
      </c>
      <c r="AQ1161" s="88">
        <v>0</v>
      </c>
      <c r="AR1161" s="88">
        <v>0</v>
      </c>
      <c r="AS1161" s="88">
        <v>0</v>
      </c>
      <c r="AT1161" s="88">
        <v>0</v>
      </c>
      <c r="AU1161" s="88">
        <v>0</v>
      </c>
      <c r="AV1161" s="88">
        <v>0</v>
      </c>
      <c r="AW1161" s="88">
        <v>10473.83</v>
      </c>
      <c r="AX1161" s="88">
        <v>0</v>
      </c>
      <c r="AY1161" s="88">
        <v>0</v>
      </c>
      <c r="AZ1161" s="88">
        <v>0</v>
      </c>
      <c r="BA1161" s="88">
        <v>0</v>
      </c>
      <c r="BB1161" s="89">
        <f t="shared" si="71"/>
        <v>10473.83</v>
      </c>
      <c r="BC1161" s="90" t="str">
        <f t="shared" si="70"/>
        <v>OK</v>
      </c>
      <c r="BD1161" s="91" t="str">
        <f t="shared" si="72"/>
        <v xml:space="preserve">                  </v>
      </c>
      <c r="BE1161" s="92">
        <f t="shared" ref="BE1161:BE1224" si="73">SUBTOTAL(9,R1161:AC1161)</f>
        <v>1</v>
      </c>
    </row>
    <row r="1162" spans="1:57" s="74" customFormat="1" ht="50.1" customHeight="1" x14ac:dyDescent="0.2">
      <c r="A1162" s="78" t="s">
        <v>55</v>
      </c>
      <c r="B1162" s="78" t="s">
        <v>58</v>
      </c>
      <c r="C1162" s="78" t="s">
        <v>13</v>
      </c>
      <c r="D1162" s="78" t="s">
        <v>605</v>
      </c>
      <c r="E1162" s="79" t="str">
        <f>+IF(C1162&lt;&gt;"",VLOOKUP(MID(C1162,18,5),NIVELES!$A$133:$B$213,2,0),"")</f>
        <v>PASTAZA</v>
      </c>
      <c r="F1162" s="80" t="s">
        <v>204</v>
      </c>
      <c r="G1162" s="81" t="str">
        <f>+IF(F1162&lt;&gt;"",VLOOKUP(F1162,NIVELES!$A$246:$C$464,3,0),"")</f>
        <v xml:space="preserve"> </v>
      </c>
      <c r="H1162" s="82" t="s">
        <v>1024</v>
      </c>
      <c r="I1162" s="78" t="s">
        <v>2201</v>
      </c>
      <c r="J1162" s="78" t="s">
        <v>2184</v>
      </c>
      <c r="K1162" s="78" t="s">
        <v>2185</v>
      </c>
      <c r="L1162" s="78" t="s">
        <v>2466</v>
      </c>
      <c r="M1162" s="78">
        <v>1188</v>
      </c>
      <c r="N1162" s="78" t="s">
        <v>2461</v>
      </c>
      <c r="O1162" s="78" t="s">
        <v>2167</v>
      </c>
      <c r="P1162" s="82">
        <v>12</v>
      </c>
      <c r="Q1162" s="78" t="s">
        <v>2204</v>
      </c>
      <c r="R1162" s="82">
        <v>1</v>
      </c>
      <c r="S1162" s="82">
        <v>1</v>
      </c>
      <c r="T1162" s="82">
        <v>1</v>
      </c>
      <c r="U1162" s="82">
        <v>1</v>
      </c>
      <c r="V1162" s="82">
        <v>1</v>
      </c>
      <c r="W1162" s="82">
        <v>1</v>
      </c>
      <c r="X1162" s="82">
        <v>1</v>
      </c>
      <c r="Y1162" s="82">
        <v>1</v>
      </c>
      <c r="Z1162" s="82">
        <v>1</v>
      </c>
      <c r="AA1162" s="82">
        <v>1</v>
      </c>
      <c r="AB1162" s="82">
        <v>1</v>
      </c>
      <c r="AC1162" s="82">
        <v>1</v>
      </c>
      <c r="AD1162" s="85" t="str">
        <f>IF(A1162&lt;&gt;"",IF(D1162="DIRECCIÓN_DE_TRANSFERENCIAS","280 0031",VLOOKUP(C1162,NIVELES!$A$14:$B$105,2,0)),"")</f>
        <v>280 3410</v>
      </c>
      <c r="AE1162" s="86" t="s">
        <v>322</v>
      </c>
      <c r="AF1162" s="86" t="s">
        <v>543</v>
      </c>
      <c r="AG1162" s="79" t="str">
        <f>+IF(AF1162&lt;&gt;"",VLOOKUP(AF1162,NIVELES!$A$666:$B$673,2,0),"")</f>
        <v>DESARROLLO_INFANTIL</v>
      </c>
      <c r="AH1162" s="78" t="s">
        <v>322</v>
      </c>
      <c r="AI1162" s="79" t="str">
        <f>IF(AH1162&lt;&gt;"",VLOOKUP(CONCATENATE(AG1162,AH1162),NIVELES!$B$676:$C$745,2,0),"")</f>
        <v>Centros Infantiles Del Buen Vivir Atencion Directa -Funcionamiento Operación Y Atencion De Unidades</v>
      </c>
      <c r="AJ1162" s="78" t="s">
        <v>517</v>
      </c>
      <c r="AK1162" s="79" t="str">
        <f>+IF(AJ1162&lt;&gt;"",VLOOKUP(AJ1162,NIVELES!$A$816:$B$892,2,0),"")</f>
        <v>NO APLICA</v>
      </c>
      <c r="AL1162" s="78" t="s">
        <v>553</v>
      </c>
      <c r="AM1162" s="78">
        <v>510601</v>
      </c>
      <c r="AN1162" s="79" t="str">
        <f>IF(AM1162&lt;&gt;"",+VLOOKUP(AM1162,NIVELES!$A$1652:$B$2466,2,0),"")</f>
        <v>Aporte Patronal</v>
      </c>
      <c r="AO1162" s="87">
        <v>25150.12</v>
      </c>
      <c r="AP1162" s="88">
        <v>2095.8433333333332</v>
      </c>
      <c r="AQ1162" s="88">
        <v>2095.8433333333332</v>
      </c>
      <c r="AR1162" s="88">
        <v>2095.8433333333332</v>
      </c>
      <c r="AS1162" s="88">
        <v>2095.8433333333332</v>
      </c>
      <c r="AT1162" s="88">
        <v>2095.8433333333332</v>
      </c>
      <c r="AU1162" s="88">
        <v>2095.8433333333332</v>
      </c>
      <c r="AV1162" s="88">
        <v>2095.8433333333332</v>
      </c>
      <c r="AW1162" s="88">
        <v>2095.8433333333332</v>
      </c>
      <c r="AX1162" s="88">
        <v>2095.8433333333332</v>
      </c>
      <c r="AY1162" s="88">
        <v>2095.8433333333332</v>
      </c>
      <c r="AZ1162" s="88">
        <v>2095.8433333333332</v>
      </c>
      <c r="BA1162" s="88">
        <v>2095.8433333333332</v>
      </c>
      <c r="BB1162" s="89">
        <f t="shared" si="71"/>
        <v>25150.120000000006</v>
      </c>
      <c r="BC1162" s="90" t="str">
        <f t="shared" si="70"/>
        <v>OK</v>
      </c>
      <c r="BD1162" s="91" t="str">
        <f t="shared" si="72"/>
        <v xml:space="preserve">                  </v>
      </c>
      <c r="BE1162" s="92">
        <f t="shared" si="73"/>
        <v>12</v>
      </c>
    </row>
    <row r="1163" spans="1:57" s="74" customFormat="1" ht="50.1" customHeight="1" x14ac:dyDescent="0.2">
      <c r="A1163" s="78" t="s">
        <v>55</v>
      </c>
      <c r="B1163" s="78" t="s">
        <v>58</v>
      </c>
      <c r="C1163" s="78" t="s">
        <v>13</v>
      </c>
      <c r="D1163" s="78" t="s">
        <v>605</v>
      </c>
      <c r="E1163" s="79" t="str">
        <f>+IF(C1163&lt;&gt;"",VLOOKUP(MID(C1163,18,5),NIVELES!$A$133:$B$213,2,0),"")</f>
        <v>PASTAZA</v>
      </c>
      <c r="F1163" s="80" t="s">
        <v>204</v>
      </c>
      <c r="G1163" s="81" t="str">
        <f>+IF(F1163&lt;&gt;"",VLOOKUP(F1163,NIVELES!$A$246:$C$464,3,0),"")</f>
        <v xml:space="preserve"> </v>
      </c>
      <c r="H1163" s="82" t="s">
        <v>1024</v>
      </c>
      <c r="I1163" s="78" t="s">
        <v>2201</v>
      </c>
      <c r="J1163" s="78" t="s">
        <v>2184</v>
      </c>
      <c r="K1163" s="78" t="s">
        <v>2185</v>
      </c>
      <c r="L1163" s="78" t="s">
        <v>2466</v>
      </c>
      <c r="M1163" s="78">
        <v>1188</v>
      </c>
      <c r="N1163" s="78" t="s">
        <v>2461</v>
      </c>
      <c r="O1163" s="78" t="s">
        <v>2167</v>
      </c>
      <c r="P1163" s="82">
        <v>12</v>
      </c>
      <c r="Q1163" s="78" t="s">
        <v>2204</v>
      </c>
      <c r="R1163" s="82">
        <v>1</v>
      </c>
      <c r="S1163" s="82">
        <v>1</v>
      </c>
      <c r="T1163" s="82">
        <v>1</v>
      </c>
      <c r="U1163" s="82">
        <v>1</v>
      </c>
      <c r="V1163" s="82">
        <v>1</v>
      </c>
      <c r="W1163" s="82">
        <v>1</v>
      </c>
      <c r="X1163" s="82">
        <v>1</v>
      </c>
      <c r="Y1163" s="82">
        <v>1</v>
      </c>
      <c r="Z1163" s="82">
        <v>1</v>
      </c>
      <c r="AA1163" s="82">
        <v>1</v>
      </c>
      <c r="AB1163" s="82">
        <v>1</v>
      </c>
      <c r="AC1163" s="82">
        <v>1</v>
      </c>
      <c r="AD1163" s="85" t="str">
        <f>IF(A1163&lt;&gt;"",IF(D1163="DIRECCIÓN_DE_TRANSFERENCIAS","280 0031",VLOOKUP(C1163,NIVELES!$A$14:$B$105,2,0)),"")</f>
        <v>280 3410</v>
      </c>
      <c r="AE1163" s="86" t="s">
        <v>322</v>
      </c>
      <c r="AF1163" s="86" t="s">
        <v>543</v>
      </c>
      <c r="AG1163" s="79" t="str">
        <f>+IF(AF1163&lt;&gt;"",VLOOKUP(AF1163,NIVELES!$A$666:$B$673,2,0),"")</f>
        <v>DESARROLLO_INFANTIL</v>
      </c>
      <c r="AH1163" s="78" t="s">
        <v>322</v>
      </c>
      <c r="AI1163" s="79" t="str">
        <f>IF(AH1163&lt;&gt;"",VLOOKUP(CONCATENATE(AG1163,AH1163),NIVELES!$B$676:$C$745,2,0),"")</f>
        <v>Centros Infantiles Del Buen Vivir Atencion Directa -Funcionamiento Operación Y Atencion De Unidades</v>
      </c>
      <c r="AJ1163" s="78" t="s">
        <v>517</v>
      </c>
      <c r="AK1163" s="79" t="str">
        <f>+IF(AJ1163&lt;&gt;"",VLOOKUP(AJ1163,NIVELES!$A$816:$B$892,2,0),"")</f>
        <v>NO APLICA</v>
      </c>
      <c r="AL1163" s="78" t="s">
        <v>553</v>
      </c>
      <c r="AM1163" s="78">
        <v>510602</v>
      </c>
      <c r="AN1163" s="79" t="str">
        <f>IF(AM1163&lt;&gt;"",+VLOOKUP(AM1163,NIVELES!$A$1652:$B$2466,2,0),"")</f>
        <v>Fondo de Reserva</v>
      </c>
      <c r="AO1163" s="87">
        <v>21718.58</v>
      </c>
      <c r="AP1163" s="88">
        <v>1809.8816666666669</v>
      </c>
      <c r="AQ1163" s="88">
        <v>1809.8816666666669</v>
      </c>
      <c r="AR1163" s="88">
        <v>1809.8816666666669</v>
      </c>
      <c r="AS1163" s="88">
        <v>1809.8816666666669</v>
      </c>
      <c r="AT1163" s="88">
        <v>1809.8816666666669</v>
      </c>
      <c r="AU1163" s="88">
        <v>1809.8816666666669</v>
      </c>
      <c r="AV1163" s="88">
        <v>1809.8816666666669</v>
      </c>
      <c r="AW1163" s="88">
        <v>1809.8816666666669</v>
      </c>
      <c r="AX1163" s="88">
        <v>1809.8816666666669</v>
      </c>
      <c r="AY1163" s="88">
        <v>1809.8816666666669</v>
      </c>
      <c r="AZ1163" s="88">
        <v>1809.8816666666669</v>
      </c>
      <c r="BA1163" s="88">
        <v>1809.8816666666669</v>
      </c>
      <c r="BB1163" s="89">
        <f t="shared" si="71"/>
        <v>21718.58</v>
      </c>
      <c r="BC1163" s="90" t="str">
        <f t="shared" si="70"/>
        <v>OK</v>
      </c>
      <c r="BD1163" s="91" t="str">
        <f t="shared" si="72"/>
        <v xml:space="preserve">                  </v>
      </c>
      <c r="BE1163" s="92">
        <f t="shared" si="73"/>
        <v>12</v>
      </c>
    </row>
    <row r="1164" spans="1:57" s="74" customFormat="1" ht="50.1" customHeight="1" x14ac:dyDescent="0.2">
      <c r="A1164" s="78" t="s">
        <v>55</v>
      </c>
      <c r="B1164" s="78" t="s">
        <v>58</v>
      </c>
      <c r="C1164" s="78" t="s">
        <v>13</v>
      </c>
      <c r="D1164" s="78" t="s">
        <v>605</v>
      </c>
      <c r="E1164" s="79" t="str">
        <f>+IF(C1164&lt;&gt;"",VLOOKUP(MID(C1164,18,5),NIVELES!$A$133:$B$213,2,0),"")</f>
        <v>PASTAZA</v>
      </c>
      <c r="F1164" s="80" t="s">
        <v>204</v>
      </c>
      <c r="G1164" s="81" t="str">
        <f>+IF(F1164&lt;&gt;"",VLOOKUP(F1164,NIVELES!$A$246:$C$464,3,0),"")</f>
        <v xml:space="preserve"> </v>
      </c>
      <c r="H1164" s="82" t="s">
        <v>1024</v>
      </c>
      <c r="I1164" s="78" t="s">
        <v>2201</v>
      </c>
      <c r="J1164" s="78" t="s">
        <v>2184</v>
      </c>
      <c r="K1164" s="78" t="s">
        <v>2185</v>
      </c>
      <c r="L1164" s="78" t="s">
        <v>2467</v>
      </c>
      <c r="M1164" s="78">
        <v>1188</v>
      </c>
      <c r="N1164" s="78" t="s">
        <v>2468</v>
      </c>
      <c r="O1164" s="78" t="s">
        <v>2469</v>
      </c>
      <c r="P1164" s="82">
        <v>1</v>
      </c>
      <c r="Q1164" s="78" t="s">
        <v>2470</v>
      </c>
      <c r="R1164" s="82"/>
      <c r="S1164" s="82"/>
      <c r="T1164" s="82">
        <v>1</v>
      </c>
      <c r="U1164" s="82"/>
      <c r="V1164" s="82"/>
      <c r="W1164" s="82"/>
      <c r="X1164" s="82"/>
      <c r="Y1164" s="82"/>
      <c r="Z1164" s="82"/>
      <c r="AA1164" s="82"/>
      <c r="AB1164" s="82"/>
      <c r="AC1164" s="82"/>
      <c r="AD1164" s="85" t="str">
        <f>IF(A1164&lt;&gt;"",IF(D1164="DIRECCIÓN_DE_TRANSFERENCIAS","280 0031",VLOOKUP(C1164,NIVELES!$A$14:$B$105,2,0)),"")</f>
        <v>280 3410</v>
      </c>
      <c r="AE1164" s="86" t="s">
        <v>322</v>
      </c>
      <c r="AF1164" s="86" t="s">
        <v>543</v>
      </c>
      <c r="AG1164" s="79" t="str">
        <f>+IF(AF1164&lt;&gt;"",VLOOKUP(AF1164,NIVELES!$A$666:$B$673,2,0),"")</f>
        <v>DESARROLLO_INFANTIL</v>
      </c>
      <c r="AH1164" s="78" t="s">
        <v>321</v>
      </c>
      <c r="AI1164" s="79" t="str">
        <f>IF(AH1164&lt;&gt;"",VLOOKUP(CONCATENATE(AG1164,AH1164),NIVELES!$B$676:$C$745,2,0),"")</f>
        <v>Centros Infantiles Del Buen Vivir Operados Por Terceros -Funcionamiento Operación Y Atencion De Unidades</v>
      </c>
      <c r="AJ1164" s="78" t="s">
        <v>517</v>
      </c>
      <c r="AK1164" s="79" t="str">
        <f>+IF(AJ1164&lt;&gt;"",VLOOKUP(AJ1164,NIVELES!$A$816:$B$892,2,0),"")</f>
        <v>NO APLICA</v>
      </c>
      <c r="AL1164" s="78" t="s">
        <v>554</v>
      </c>
      <c r="AM1164" s="78">
        <v>530802</v>
      </c>
      <c r="AN1164" s="79" t="str">
        <f>IF(AM1164&lt;&gt;"",+VLOOKUP(AM1164,NIVELES!$A$1652:$B$2466,2,0),"")</f>
        <v>Vestuario, Lencería, Prendas de Protección; y, Accesorios para Uniformes Militares y Policiales; y, Carpas</v>
      </c>
      <c r="AO1164" s="87">
        <v>0</v>
      </c>
      <c r="AP1164" s="88">
        <v>0</v>
      </c>
      <c r="AQ1164" s="88">
        <v>0</v>
      </c>
      <c r="AR1164" s="88">
        <v>0</v>
      </c>
      <c r="AS1164" s="88">
        <v>0</v>
      </c>
      <c r="AT1164" s="88">
        <v>0</v>
      </c>
      <c r="AU1164" s="88">
        <v>0</v>
      </c>
      <c r="AV1164" s="88">
        <v>0</v>
      </c>
      <c r="AW1164" s="88">
        <v>0</v>
      </c>
      <c r="AX1164" s="88">
        <v>0</v>
      </c>
      <c r="AY1164" s="88">
        <v>0</v>
      </c>
      <c r="AZ1164" s="88">
        <v>0</v>
      </c>
      <c r="BA1164" s="88">
        <v>0</v>
      </c>
      <c r="BB1164" s="89">
        <f t="shared" si="71"/>
        <v>0</v>
      </c>
      <c r="BC1164" s="90" t="str">
        <f t="shared" si="70"/>
        <v>OK</v>
      </c>
      <c r="BD1164" s="91" t="str">
        <f t="shared" si="72"/>
        <v xml:space="preserve">                  </v>
      </c>
      <c r="BE1164" s="92">
        <f t="shared" si="73"/>
        <v>1</v>
      </c>
    </row>
    <row r="1165" spans="1:57" s="74" customFormat="1" ht="50.1" customHeight="1" x14ac:dyDescent="0.2">
      <c r="A1165" s="78" t="s">
        <v>55</v>
      </c>
      <c r="B1165" s="78" t="s">
        <v>58</v>
      </c>
      <c r="C1165" s="78" t="s">
        <v>13</v>
      </c>
      <c r="D1165" s="78" t="s">
        <v>605</v>
      </c>
      <c r="E1165" s="79" t="str">
        <f>+IF(C1165&lt;&gt;"",VLOOKUP(MID(C1165,18,5),NIVELES!$A$133:$B$213,2,0),"")</f>
        <v>PASTAZA</v>
      </c>
      <c r="F1165" s="80" t="s">
        <v>204</v>
      </c>
      <c r="G1165" s="81" t="str">
        <f>+IF(F1165&lt;&gt;"",VLOOKUP(F1165,NIVELES!$A$246:$C$464,3,0),"")</f>
        <v xml:space="preserve"> </v>
      </c>
      <c r="H1165" s="82" t="s">
        <v>1024</v>
      </c>
      <c r="I1165" s="78" t="s">
        <v>2201</v>
      </c>
      <c r="J1165" s="78" t="s">
        <v>2184</v>
      </c>
      <c r="K1165" s="78" t="s">
        <v>2185</v>
      </c>
      <c r="L1165" s="78" t="s">
        <v>2471</v>
      </c>
      <c r="M1165" s="78">
        <v>1170</v>
      </c>
      <c r="N1165" s="78" t="s">
        <v>2461</v>
      </c>
      <c r="O1165" s="78" t="s">
        <v>2167</v>
      </c>
      <c r="P1165" s="82">
        <v>12</v>
      </c>
      <c r="Q1165" s="78" t="s">
        <v>2204</v>
      </c>
      <c r="R1165" s="82">
        <v>1</v>
      </c>
      <c r="S1165" s="82">
        <v>1</v>
      </c>
      <c r="T1165" s="82">
        <v>1</v>
      </c>
      <c r="U1165" s="82">
        <v>1</v>
      </c>
      <c r="V1165" s="82">
        <v>1</v>
      </c>
      <c r="W1165" s="82">
        <v>1</v>
      </c>
      <c r="X1165" s="82">
        <v>1</v>
      </c>
      <c r="Y1165" s="82">
        <v>1</v>
      </c>
      <c r="Z1165" s="82">
        <v>1</v>
      </c>
      <c r="AA1165" s="82">
        <v>1</v>
      </c>
      <c r="AB1165" s="82">
        <v>1</v>
      </c>
      <c r="AC1165" s="82">
        <v>1</v>
      </c>
      <c r="AD1165" s="85" t="str">
        <f>IF(A1165&lt;&gt;"",IF(D1165="DIRECCIÓN_DE_TRANSFERENCIAS","280 0031",VLOOKUP(C1165,NIVELES!$A$14:$B$105,2,0)),"")</f>
        <v>280 3410</v>
      </c>
      <c r="AE1165" s="86" t="s">
        <v>322</v>
      </c>
      <c r="AF1165" s="86" t="s">
        <v>543</v>
      </c>
      <c r="AG1165" s="79" t="str">
        <f>+IF(AF1165&lt;&gt;"",VLOOKUP(AF1165,NIVELES!$A$666:$B$673,2,0),"")</f>
        <v>DESARROLLO_INFANTIL</v>
      </c>
      <c r="AH1165" s="78" t="s">
        <v>452</v>
      </c>
      <c r="AI1165" s="79" t="str">
        <f>IF(AH1165&lt;&gt;"",VLOOKUP(CONCATENATE(AG1165,AH1165),NIVELES!$B$676:$C$745,2,0),"")</f>
        <v>Creciendo Con Nuestros Hijos De Atención Directa Funcionamiento, Operación Y Atención Domiciliar</v>
      </c>
      <c r="AJ1165" s="78" t="s">
        <v>517</v>
      </c>
      <c r="AK1165" s="79" t="str">
        <f>+IF(AJ1165&lt;&gt;"",VLOOKUP(AJ1165,NIVELES!$A$816:$B$892,2,0),"")</f>
        <v>NO APLICA</v>
      </c>
      <c r="AL1165" s="78" t="s">
        <v>553</v>
      </c>
      <c r="AM1165" s="78">
        <v>510105</v>
      </c>
      <c r="AN1165" s="79" t="str">
        <f>IF(AM1165&lt;&gt;"",+VLOOKUP(AM1165,NIVELES!$A$1652:$B$2466,2,0),"")</f>
        <v>Remuneraciones Unificadas</v>
      </c>
      <c r="AO1165" s="87">
        <v>231660</v>
      </c>
      <c r="AP1165" s="88">
        <v>19305</v>
      </c>
      <c r="AQ1165" s="88">
        <v>19305</v>
      </c>
      <c r="AR1165" s="88">
        <v>19305</v>
      </c>
      <c r="AS1165" s="88">
        <v>19305</v>
      </c>
      <c r="AT1165" s="88">
        <v>19305</v>
      </c>
      <c r="AU1165" s="88">
        <v>19305</v>
      </c>
      <c r="AV1165" s="88">
        <v>19305</v>
      </c>
      <c r="AW1165" s="88">
        <v>19305</v>
      </c>
      <c r="AX1165" s="88">
        <v>19305</v>
      </c>
      <c r="AY1165" s="88">
        <v>19305</v>
      </c>
      <c r="AZ1165" s="88">
        <v>19305</v>
      </c>
      <c r="BA1165" s="88">
        <v>19305</v>
      </c>
      <c r="BB1165" s="89">
        <f t="shared" si="71"/>
        <v>231660</v>
      </c>
      <c r="BC1165" s="90" t="str">
        <f t="shared" si="70"/>
        <v>OK</v>
      </c>
      <c r="BD1165" s="91" t="str">
        <f t="shared" si="72"/>
        <v xml:space="preserve">                  </v>
      </c>
      <c r="BE1165" s="92">
        <f t="shared" si="73"/>
        <v>12</v>
      </c>
    </row>
    <row r="1166" spans="1:57" s="74" customFormat="1" ht="50.1" customHeight="1" x14ac:dyDescent="0.2">
      <c r="A1166" s="78" t="s">
        <v>55</v>
      </c>
      <c r="B1166" s="78" t="s">
        <v>58</v>
      </c>
      <c r="C1166" s="78" t="s">
        <v>13</v>
      </c>
      <c r="D1166" s="78" t="s">
        <v>605</v>
      </c>
      <c r="E1166" s="79" t="str">
        <f>+IF(C1166&lt;&gt;"",VLOOKUP(MID(C1166,18,5),NIVELES!$A$133:$B$213,2,0),"")</f>
        <v>PASTAZA</v>
      </c>
      <c r="F1166" s="80" t="s">
        <v>204</v>
      </c>
      <c r="G1166" s="81" t="str">
        <f>+IF(F1166&lt;&gt;"",VLOOKUP(F1166,NIVELES!$A$246:$C$464,3,0),"")</f>
        <v xml:space="preserve"> </v>
      </c>
      <c r="H1166" s="82" t="s">
        <v>1024</v>
      </c>
      <c r="I1166" s="78" t="s">
        <v>2201</v>
      </c>
      <c r="J1166" s="78" t="s">
        <v>2184</v>
      </c>
      <c r="K1166" s="78" t="s">
        <v>2185</v>
      </c>
      <c r="L1166" s="78" t="s">
        <v>2471</v>
      </c>
      <c r="M1166" s="78">
        <v>1170</v>
      </c>
      <c r="N1166" s="78" t="s">
        <v>2461</v>
      </c>
      <c r="O1166" s="78" t="s">
        <v>2167</v>
      </c>
      <c r="P1166" s="82">
        <v>1</v>
      </c>
      <c r="Q1166" s="78" t="s">
        <v>2204</v>
      </c>
      <c r="R1166" s="82"/>
      <c r="S1166" s="82"/>
      <c r="T1166" s="82"/>
      <c r="U1166" s="82"/>
      <c r="V1166" s="82"/>
      <c r="W1166" s="82"/>
      <c r="X1166" s="82"/>
      <c r="Y1166" s="82"/>
      <c r="Z1166" s="82"/>
      <c r="AA1166" s="82"/>
      <c r="AB1166" s="82"/>
      <c r="AC1166" s="82">
        <v>1</v>
      </c>
      <c r="AD1166" s="85" t="str">
        <f>IF(A1166&lt;&gt;"",IF(D1166="DIRECCIÓN_DE_TRANSFERENCIAS","280 0031",VLOOKUP(C1166,NIVELES!$A$14:$B$105,2,0)),"")</f>
        <v>280 3410</v>
      </c>
      <c r="AE1166" s="86" t="s">
        <v>322</v>
      </c>
      <c r="AF1166" s="86" t="s">
        <v>543</v>
      </c>
      <c r="AG1166" s="79" t="str">
        <f>+IF(AF1166&lt;&gt;"",VLOOKUP(AF1166,NIVELES!$A$666:$B$673,2,0),"")</f>
        <v>DESARROLLO_INFANTIL</v>
      </c>
      <c r="AH1166" s="78" t="s">
        <v>452</v>
      </c>
      <c r="AI1166" s="79" t="str">
        <f>IF(AH1166&lt;&gt;"",VLOOKUP(CONCATENATE(AG1166,AH1166),NIVELES!$B$676:$C$745,2,0),"")</f>
        <v>Creciendo Con Nuestros Hijos De Atención Directa Funcionamiento, Operación Y Atención Domiciliar</v>
      </c>
      <c r="AJ1166" s="78" t="s">
        <v>517</v>
      </c>
      <c r="AK1166" s="79" t="str">
        <f>+IF(AJ1166&lt;&gt;"",VLOOKUP(AJ1166,NIVELES!$A$816:$B$892,2,0),"")</f>
        <v>NO APLICA</v>
      </c>
      <c r="AL1166" s="78" t="s">
        <v>553</v>
      </c>
      <c r="AM1166" s="78">
        <v>510203</v>
      </c>
      <c r="AN1166" s="79" t="str">
        <f>IF(AM1166&lt;&gt;"",+VLOOKUP(AM1166,NIVELES!$A$1652:$B$2466,2,0),"")</f>
        <v>Decimotercer Sueldo</v>
      </c>
      <c r="AO1166" s="87">
        <v>17696.25</v>
      </c>
      <c r="AP1166" s="88">
        <v>0</v>
      </c>
      <c r="AQ1166" s="88">
        <v>0</v>
      </c>
      <c r="AR1166" s="88">
        <v>0</v>
      </c>
      <c r="AS1166" s="88">
        <v>0</v>
      </c>
      <c r="AT1166" s="88">
        <v>0</v>
      </c>
      <c r="AU1166" s="88">
        <v>0</v>
      </c>
      <c r="AV1166" s="88">
        <v>0</v>
      </c>
      <c r="AW1166" s="88">
        <v>0</v>
      </c>
      <c r="AX1166" s="88">
        <v>0</v>
      </c>
      <c r="AY1166" s="88">
        <v>0</v>
      </c>
      <c r="AZ1166" s="88">
        <v>0</v>
      </c>
      <c r="BA1166" s="88">
        <v>17696.25</v>
      </c>
      <c r="BB1166" s="89">
        <f t="shared" si="71"/>
        <v>17696.25</v>
      </c>
      <c r="BC1166" s="90" t="str">
        <f t="shared" si="70"/>
        <v>OK</v>
      </c>
      <c r="BD1166" s="91" t="str">
        <f t="shared" si="72"/>
        <v xml:space="preserve">                  </v>
      </c>
      <c r="BE1166" s="92">
        <f t="shared" si="73"/>
        <v>1</v>
      </c>
    </row>
    <row r="1167" spans="1:57" s="74" customFormat="1" ht="50.1" customHeight="1" x14ac:dyDescent="0.2">
      <c r="A1167" s="78" t="s">
        <v>55</v>
      </c>
      <c r="B1167" s="78" t="s">
        <v>58</v>
      </c>
      <c r="C1167" s="78" t="s">
        <v>13</v>
      </c>
      <c r="D1167" s="78" t="s">
        <v>605</v>
      </c>
      <c r="E1167" s="79" t="str">
        <f>+IF(C1167&lt;&gt;"",VLOOKUP(MID(C1167,18,5),NIVELES!$A$133:$B$213,2,0),"")</f>
        <v>PASTAZA</v>
      </c>
      <c r="F1167" s="80" t="s">
        <v>204</v>
      </c>
      <c r="G1167" s="81" t="str">
        <f>+IF(F1167&lt;&gt;"",VLOOKUP(F1167,NIVELES!$A$246:$C$464,3,0),"")</f>
        <v xml:space="preserve"> </v>
      </c>
      <c r="H1167" s="82" t="s">
        <v>1024</v>
      </c>
      <c r="I1167" s="78" t="s">
        <v>2201</v>
      </c>
      <c r="J1167" s="78" t="s">
        <v>2184</v>
      </c>
      <c r="K1167" s="78" t="s">
        <v>2185</v>
      </c>
      <c r="L1167" s="78" t="s">
        <v>2471</v>
      </c>
      <c r="M1167" s="78">
        <v>1170</v>
      </c>
      <c r="N1167" s="78" t="s">
        <v>2461</v>
      </c>
      <c r="O1167" s="78" t="s">
        <v>2167</v>
      </c>
      <c r="P1167" s="82">
        <v>1</v>
      </c>
      <c r="Q1167" s="78" t="s">
        <v>2204</v>
      </c>
      <c r="R1167" s="82"/>
      <c r="S1167" s="82"/>
      <c r="T1167" s="82"/>
      <c r="U1167" s="82"/>
      <c r="V1167" s="82"/>
      <c r="W1167" s="82"/>
      <c r="X1167" s="82"/>
      <c r="Y1167" s="82">
        <v>1</v>
      </c>
      <c r="Z1167" s="82"/>
      <c r="AA1167" s="82"/>
      <c r="AB1167" s="82"/>
      <c r="AC1167" s="82"/>
      <c r="AD1167" s="85" t="str">
        <f>IF(A1167&lt;&gt;"",IF(D1167="DIRECCIÓN_DE_TRANSFERENCIAS","280 0031",VLOOKUP(C1167,NIVELES!$A$14:$B$105,2,0)),"")</f>
        <v>280 3410</v>
      </c>
      <c r="AE1167" s="86" t="s">
        <v>322</v>
      </c>
      <c r="AF1167" s="86" t="s">
        <v>543</v>
      </c>
      <c r="AG1167" s="79" t="str">
        <f>+IF(AF1167&lt;&gt;"",VLOOKUP(AF1167,NIVELES!$A$666:$B$673,2,0),"")</f>
        <v>DESARROLLO_INFANTIL</v>
      </c>
      <c r="AH1167" s="78" t="s">
        <v>452</v>
      </c>
      <c r="AI1167" s="79" t="str">
        <f>IF(AH1167&lt;&gt;"",VLOOKUP(CONCATENATE(AG1167,AH1167),NIVELES!$B$676:$C$745,2,0),"")</f>
        <v>Creciendo Con Nuestros Hijos De Atención Directa Funcionamiento, Operación Y Atención Domiciliar</v>
      </c>
      <c r="AJ1167" s="78" t="s">
        <v>517</v>
      </c>
      <c r="AK1167" s="79" t="str">
        <f>+IF(AJ1167&lt;&gt;"",VLOOKUP(AJ1167,NIVELES!$A$816:$B$892,2,0),"")</f>
        <v>NO APLICA</v>
      </c>
      <c r="AL1167" s="78" t="s">
        <v>553</v>
      </c>
      <c r="AM1167" s="78">
        <v>510204</v>
      </c>
      <c r="AN1167" s="79" t="str">
        <f>IF(AM1167&lt;&gt;"",+VLOOKUP(AM1167,NIVELES!$A$1652:$B$2466,2,0),"")</f>
        <v>Decimocuarto Sueldo</v>
      </c>
      <c r="AO1167" s="87">
        <v>11918.5</v>
      </c>
      <c r="AP1167" s="88">
        <v>0</v>
      </c>
      <c r="AQ1167" s="88">
        <v>0</v>
      </c>
      <c r="AR1167" s="88">
        <v>0</v>
      </c>
      <c r="AS1167" s="88">
        <v>0</v>
      </c>
      <c r="AT1167" s="88">
        <v>0</v>
      </c>
      <c r="AU1167" s="88">
        <v>0</v>
      </c>
      <c r="AV1167" s="88">
        <v>0</v>
      </c>
      <c r="AW1167" s="88">
        <v>11918.5</v>
      </c>
      <c r="AX1167" s="88">
        <v>0</v>
      </c>
      <c r="AY1167" s="88">
        <v>0</v>
      </c>
      <c r="AZ1167" s="88">
        <v>0</v>
      </c>
      <c r="BA1167" s="88">
        <v>0</v>
      </c>
      <c r="BB1167" s="89">
        <f t="shared" si="71"/>
        <v>11918.5</v>
      </c>
      <c r="BC1167" s="90" t="str">
        <f t="shared" si="70"/>
        <v>OK</v>
      </c>
      <c r="BD1167" s="91" t="str">
        <f t="shared" si="72"/>
        <v xml:space="preserve">                  </v>
      </c>
      <c r="BE1167" s="92">
        <f t="shared" si="73"/>
        <v>1</v>
      </c>
    </row>
    <row r="1168" spans="1:57" s="74" customFormat="1" ht="50.1" customHeight="1" x14ac:dyDescent="0.2">
      <c r="A1168" s="78" t="s">
        <v>55</v>
      </c>
      <c r="B1168" s="78" t="s">
        <v>58</v>
      </c>
      <c r="C1168" s="78" t="s">
        <v>13</v>
      </c>
      <c r="D1168" s="78" t="s">
        <v>605</v>
      </c>
      <c r="E1168" s="79" t="str">
        <f>+IF(C1168&lt;&gt;"",VLOOKUP(MID(C1168,18,5),NIVELES!$A$133:$B$213,2,0),"")</f>
        <v>PASTAZA</v>
      </c>
      <c r="F1168" s="80" t="s">
        <v>204</v>
      </c>
      <c r="G1168" s="81" t="str">
        <f>+IF(F1168&lt;&gt;"",VLOOKUP(F1168,NIVELES!$A$246:$C$464,3,0),"")</f>
        <v xml:space="preserve"> </v>
      </c>
      <c r="H1168" s="82" t="s">
        <v>1024</v>
      </c>
      <c r="I1168" s="78" t="s">
        <v>2201</v>
      </c>
      <c r="J1168" s="78" t="s">
        <v>2184</v>
      </c>
      <c r="K1168" s="78" t="s">
        <v>2185</v>
      </c>
      <c r="L1168" s="78" t="s">
        <v>2471</v>
      </c>
      <c r="M1168" s="78">
        <v>1170</v>
      </c>
      <c r="N1168" s="78" t="s">
        <v>2461</v>
      </c>
      <c r="O1168" s="78" t="s">
        <v>2167</v>
      </c>
      <c r="P1168" s="82">
        <v>12</v>
      </c>
      <c r="Q1168" s="78" t="s">
        <v>2204</v>
      </c>
      <c r="R1168" s="82">
        <v>1</v>
      </c>
      <c r="S1168" s="82">
        <v>1</v>
      </c>
      <c r="T1168" s="82">
        <v>1</v>
      </c>
      <c r="U1168" s="82">
        <v>1</v>
      </c>
      <c r="V1168" s="82">
        <v>1</v>
      </c>
      <c r="W1168" s="82">
        <v>1</v>
      </c>
      <c r="X1168" s="82">
        <v>1</v>
      </c>
      <c r="Y1168" s="82">
        <v>1</v>
      </c>
      <c r="Z1168" s="82">
        <v>1</v>
      </c>
      <c r="AA1168" s="82">
        <v>1</v>
      </c>
      <c r="AB1168" s="82">
        <v>1</v>
      </c>
      <c r="AC1168" s="82">
        <v>1</v>
      </c>
      <c r="AD1168" s="85" t="str">
        <f>IF(A1168&lt;&gt;"",IF(D1168="DIRECCIÓN_DE_TRANSFERENCIAS","280 0031",VLOOKUP(C1168,NIVELES!$A$14:$B$105,2,0)),"")</f>
        <v>280 3410</v>
      </c>
      <c r="AE1168" s="86" t="s">
        <v>322</v>
      </c>
      <c r="AF1168" s="86" t="s">
        <v>543</v>
      </c>
      <c r="AG1168" s="79" t="str">
        <f>+IF(AF1168&lt;&gt;"",VLOOKUP(AF1168,NIVELES!$A$666:$B$673,2,0),"")</f>
        <v>DESARROLLO_INFANTIL</v>
      </c>
      <c r="AH1168" s="78" t="s">
        <v>452</v>
      </c>
      <c r="AI1168" s="79" t="str">
        <f>IF(AH1168&lt;&gt;"",VLOOKUP(CONCATENATE(AG1168,AH1168),NIVELES!$B$676:$C$745,2,0),"")</f>
        <v>Creciendo Con Nuestros Hijos De Atención Directa Funcionamiento, Operación Y Atención Domiciliar</v>
      </c>
      <c r="AJ1168" s="78" t="s">
        <v>517</v>
      </c>
      <c r="AK1168" s="79" t="str">
        <f>+IF(AJ1168&lt;&gt;"",VLOOKUP(AJ1168,NIVELES!$A$816:$B$892,2,0),"")</f>
        <v>NO APLICA</v>
      </c>
      <c r="AL1168" s="78" t="s">
        <v>553</v>
      </c>
      <c r="AM1168" s="78">
        <v>510601</v>
      </c>
      <c r="AN1168" s="79" t="str">
        <f>IF(AM1168&lt;&gt;"",+VLOOKUP(AM1168,NIVELES!$A$1652:$B$2466,2,0),"")</f>
        <v>Aporte Patronal</v>
      </c>
      <c r="AO1168" s="87">
        <v>20492.259999999998</v>
      </c>
      <c r="AP1168" s="88">
        <v>1707.6883333333333</v>
      </c>
      <c r="AQ1168" s="88">
        <v>1707.6883333333333</v>
      </c>
      <c r="AR1168" s="88">
        <v>1707.6883333333333</v>
      </c>
      <c r="AS1168" s="88">
        <v>1707.6883333333333</v>
      </c>
      <c r="AT1168" s="88">
        <v>1707.6883333333333</v>
      </c>
      <c r="AU1168" s="88">
        <v>1707.6883333333333</v>
      </c>
      <c r="AV1168" s="88">
        <v>1707.6883333333333</v>
      </c>
      <c r="AW1168" s="88">
        <v>1707.6883333333333</v>
      </c>
      <c r="AX1168" s="88">
        <v>1707.6883333333333</v>
      </c>
      <c r="AY1168" s="88">
        <v>1707.6883333333333</v>
      </c>
      <c r="AZ1168" s="88">
        <v>1707.6883333333333</v>
      </c>
      <c r="BA1168" s="88">
        <v>1707.6883333333333</v>
      </c>
      <c r="BB1168" s="89">
        <f t="shared" si="71"/>
        <v>20492.259999999995</v>
      </c>
      <c r="BC1168" s="90" t="str">
        <f t="shared" si="70"/>
        <v>OK</v>
      </c>
      <c r="BD1168" s="91" t="str">
        <f t="shared" si="72"/>
        <v xml:space="preserve">                  </v>
      </c>
      <c r="BE1168" s="92">
        <f t="shared" si="73"/>
        <v>12</v>
      </c>
    </row>
    <row r="1169" spans="1:57" s="74" customFormat="1" ht="50.1" customHeight="1" x14ac:dyDescent="0.2">
      <c r="A1169" s="78" t="s">
        <v>55</v>
      </c>
      <c r="B1169" s="78" t="s">
        <v>58</v>
      </c>
      <c r="C1169" s="78" t="s">
        <v>13</v>
      </c>
      <c r="D1169" s="78" t="s">
        <v>605</v>
      </c>
      <c r="E1169" s="79" t="str">
        <f>+IF(C1169&lt;&gt;"",VLOOKUP(MID(C1169,18,5),NIVELES!$A$133:$B$213,2,0),"")</f>
        <v>PASTAZA</v>
      </c>
      <c r="F1169" s="80" t="s">
        <v>204</v>
      </c>
      <c r="G1169" s="81" t="str">
        <f>+IF(F1169&lt;&gt;"",VLOOKUP(F1169,NIVELES!$A$246:$C$464,3,0),"")</f>
        <v xml:space="preserve"> </v>
      </c>
      <c r="H1169" s="82" t="s">
        <v>1024</v>
      </c>
      <c r="I1169" s="78" t="s">
        <v>2201</v>
      </c>
      <c r="J1169" s="78" t="s">
        <v>2184</v>
      </c>
      <c r="K1169" s="78" t="s">
        <v>2185</v>
      </c>
      <c r="L1169" s="78" t="s">
        <v>2471</v>
      </c>
      <c r="M1169" s="78">
        <v>1170</v>
      </c>
      <c r="N1169" s="78" t="s">
        <v>2461</v>
      </c>
      <c r="O1169" s="78" t="s">
        <v>2167</v>
      </c>
      <c r="P1169" s="82">
        <v>12</v>
      </c>
      <c r="Q1169" s="78" t="s">
        <v>2204</v>
      </c>
      <c r="R1169" s="82">
        <v>1</v>
      </c>
      <c r="S1169" s="82">
        <v>1</v>
      </c>
      <c r="T1169" s="82">
        <v>1</v>
      </c>
      <c r="U1169" s="82">
        <v>1</v>
      </c>
      <c r="V1169" s="82">
        <v>1</v>
      </c>
      <c r="W1169" s="82">
        <v>1</v>
      </c>
      <c r="X1169" s="82">
        <v>1</v>
      </c>
      <c r="Y1169" s="82">
        <v>1</v>
      </c>
      <c r="Z1169" s="82">
        <v>1</v>
      </c>
      <c r="AA1169" s="82">
        <v>1</v>
      </c>
      <c r="AB1169" s="82">
        <v>1</v>
      </c>
      <c r="AC1169" s="82">
        <v>1</v>
      </c>
      <c r="AD1169" s="85" t="str">
        <f>IF(A1169&lt;&gt;"",IF(D1169="DIRECCIÓN_DE_TRANSFERENCIAS","280 0031",VLOOKUP(C1169,NIVELES!$A$14:$B$105,2,0)),"")</f>
        <v>280 3410</v>
      </c>
      <c r="AE1169" s="86" t="s">
        <v>322</v>
      </c>
      <c r="AF1169" s="86" t="s">
        <v>543</v>
      </c>
      <c r="AG1169" s="79" t="str">
        <f>+IF(AF1169&lt;&gt;"",VLOOKUP(AF1169,NIVELES!$A$666:$B$673,2,0),"")</f>
        <v>DESARROLLO_INFANTIL</v>
      </c>
      <c r="AH1169" s="78" t="s">
        <v>452</v>
      </c>
      <c r="AI1169" s="79" t="str">
        <f>IF(AH1169&lt;&gt;"",VLOOKUP(CONCATENATE(AG1169,AH1169),NIVELES!$B$676:$C$745,2,0),"")</f>
        <v>Creciendo Con Nuestros Hijos De Atención Directa Funcionamiento, Operación Y Atención Domiciliar</v>
      </c>
      <c r="AJ1169" s="78" t="s">
        <v>517</v>
      </c>
      <c r="AK1169" s="79" t="str">
        <f>+IF(AJ1169&lt;&gt;"",VLOOKUP(AJ1169,NIVELES!$A$816:$B$892,2,0),"")</f>
        <v>NO APLICA</v>
      </c>
      <c r="AL1169" s="78" t="s">
        <v>553</v>
      </c>
      <c r="AM1169" s="78">
        <v>510602</v>
      </c>
      <c r="AN1169" s="79" t="str">
        <f>IF(AM1169&lt;&gt;"",+VLOOKUP(AM1169,NIVELES!$A$1652:$B$2466,2,0),"")</f>
        <v>Fondo de Reserva</v>
      </c>
      <c r="AO1169" s="87">
        <v>17696.25</v>
      </c>
      <c r="AP1169" s="88">
        <v>1474.6875</v>
      </c>
      <c r="AQ1169" s="88">
        <v>1474.6875</v>
      </c>
      <c r="AR1169" s="88">
        <v>1474.6875</v>
      </c>
      <c r="AS1169" s="88">
        <v>1474.6875</v>
      </c>
      <c r="AT1169" s="88">
        <v>1474.6875</v>
      </c>
      <c r="AU1169" s="88">
        <v>1474.6875</v>
      </c>
      <c r="AV1169" s="88">
        <v>1474.6875</v>
      </c>
      <c r="AW1169" s="88">
        <v>1474.6875</v>
      </c>
      <c r="AX1169" s="88">
        <v>1474.6875</v>
      </c>
      <c r="AY1169" s="88">
        <v>1474.6875</v>
      </c>
      <c r="AZ1169" s="88">
        <v>1474.6875</v>
      </c>
      <c r="BA1169" s="88">
        <v>1474.6875</v>
      </c>
      <c r="BB1169" s="89">
        <f t="shared" si="71"/>
        <v>17696.25</v>
      </c>
      <c r="BC1169" s="90" t="str">
        <f t="shared" si="70"/>
        <v>OK</v>
      </c>
      <c r="BD1169" s="91" t="str">
        <f t="shared" si="72"/>
        <v xml:space="preserve">                  </v>
      </c>
      <c r="BE1169" s="92">
        <f t="shared" si="73"/>
        <v>12</v>
      </c>
    </row>
    <row r="1170" spans="1:57" s="74" customFormat="1" ht="50.1" customHeight="1" x14ac:dyDescent="0.2">
      <c r="A1170" s="78" t="s">
        <v>55</v>
      </c>
      <c r="B1170" s="78" t="s">
        <v>58</v>
      </c>
      <c r="C1170" s="78" t="s">
        <v>13</v>
      </c>
      <c r="D1170" s="78" t="s">
        <v>605</v>
      </c>
      <c r="E1170" s="79" t="str">
        <f>+IF(C1170&lt;&gt;"",VLOOKUP(MID(C1170,18,5),NIVELES!$A$133:$B$213,2,0),"")</f>
        <v>PASTAZA</v>
      </c>
      <c r="F1170" s="80" t="s">
        <v>204</v>
      </c>
      <c r="G1170" s="81" t="str">
        <f>+IF(F1170&lt;&gt;"",VLOOKUP(F1170,NIVELES!$A$246:$C$464,3,0),"")</f>
        <v xml:space="preserve"> </v>
      </c>
      <c r="H1170" s="82" t="s">
        <v>1024</v>
      </c>
      <c r="I1170" s="78" t="s">
        <v>2201</v>
      </c>
      <c r="J1170" s="78" t="s">
        <v>2184</v>
      </c>
      <c r="K1170" s="78" t="s">
        <v>2185</v>
      </c>
      <c r="L1170" s="78" t="s">
        <v>1791</v>
      </c>
      <c r="M1170" s="78" t="s">
        <v>1791</v>
      </c>
      <c r="N1170" s="78" t="s">
        <v>1791</v>
      </c>
      <c r="O1170" s="78" t="s">
        <v>2219</v>
      </c>
      <c r="P1170" s="82">
        <v>12</v>
      </c>
      <c r="Q1170" s="78" t="s">
        <v>2472</v>
      </c>
      <c r="R1170" s="82">
        <v>1</v>
      </c>
      <c r="S1170" s="82">
        <v>1</v>
      </c>
      <c r="T1170" s="82">
        <v>1</v>
      </c>
      <c r="U1170" s="82">
        <v>1</v>
      </c>
      <c r="V1170" s="82">
        <v>1</v>
      </c>
      <c r="W1170" s="82">
        <v>1</v>
      </c>
      <c r="X1170" s="82">
        <v>1</v>
      </c>
      <c r="Y1170" s="82">
        <v>1</v>
      </c>
      <c r="Z1170" s="82">
        <v>1</v>
      </c>
      <c r="AA1170" s="82">
        <v>1</v>
      </c>
      <c r="AB1170" s="82">
        <v>1</v>
      </c>
      <c r="AC1170" s="82">
        <v>1</v>
      </c>
      <c r="AD1170" s="85" t="str">
        <f>IF(A1170&lt;&gt;"",IF(D1170="DIRECCIÓN_DE_TRANSFERENCIAS","280 0031",VLOOKUP(C1170,NIVELES!$A$14:$B$105,2,0)),"")</f>
        <v>280 3410</v>
      </c>
      <c r="AE1170" s="86" t="s">
        <v>322</v>
      </c>
      <c r="AF1170" s="86" t="s">
        <v>543</v>
      </c>
      <c r="AG1170" s="79" t="str">
        <f>+IF(AF1170&lt;&gt;"",VLOOKUP(AF1170,NIVELES!$A$666:$B$673,2,0),"")</f>
        <v>DESARROLLO_INFANTIL</v>
      </c>
      <c r="AH1170" s="78" t="s">
        <v>452</v>
      </c>
      <c r="AI1170" s="79" t="str">
        <f>IF(AH1170&lt;&gt;"",VLOOKUP(CONCATENATE(AG1170,AH1170),NIVELES!$B$676:$C$745,2,0),"")</f>
        <v>Creciendo Con Nuestros Hijos De Atención Directa Funcionamiento, Operación Y Atención Domiciliar</v>
      </c>
      <c r="AJ1170" s="78" t="s">
        <v>517</v>
      </c>
      <c r="AK1170" s="79" t="str">
        <f>+IF(AJ1170&lt;&gt;"",VLOOKUP(AJ1170,NIVELES!$A$816:$B$892,2,0),"")</f>
        <v>NO APLICA</v>
      </c>
      <c r="AL1170" s="78" t="s">
        <v>554</v>
      </c>
      <c r="AM1170" s="78">
        <v>530105</v>
      </c>
      <c r="AN1170" s="79" t="str">
        <f>IF(AM1170&lt;&gt;"",+VLOOKUP(AM1170,NIVELES!$A$1652:$B$2466,2,0),"")</f>
        <v>Telecomunicaciones</v>
      </c>
      <c r="AO1170" s="87">
        <v>2176.73</v>
      </c>
      <c r="AP1170" s="88">
        <v>0</v>
      </c>
      <c r="AQ1170" s="88">
        <v>0</v>
      </c>
      <c r="AR1170" s="88">
        <v>2176.73</v>
      </c>
      <c r="AS1170" s="88">
        <v>0</v>
      </c>
      <c r="AT1170" s="88">
        <v>0</v>
      </c>
      <c r="AU1170" s="88">
        <v>0</v>
      </c>
      <c r="AV1170" s="88">
        <v>0</v>
      </c>
      <c r="AW1170" s="88">
        <v>0</v>
      </c>
      <c r="AX1170" s="88">
        <v>0</v>
      </c>
      <c r="AY1170" s="88">
        <v>0</v>
      </c>
      <c r="AZ1170" s="88">
        <v>0</v>
      </c>
      <c r="BA1170" s="88">
        <v>0</v>
      </c>
      <c r="BB1170" s="89">
        <f t="shared" si="71"/>
        <v>2176.73</v>
      </c>
      <c r="BC1170" s="90" t="str">
        <f t="shared" si="70"/>
        <v>OK</v>
      </c>
      <c r="BD1170" s="91" t="str">
        <f t="shared" si="72"/>
        <v xml:space="preserve">                  </v>
      </c>
      <c r="BE1170" s="92">
        <f t="shared" si="73"/>
        <v>12</v>
      </c>
    </row>
    <row r="1171" spans="1:57" s="74" customFormat="1" ht="50.1" customHeight="1" x14ac:dyDescent="0.2">
      <c r="A1171" s="78" t="s">
        <v>55</v>
      </c>
      <c r="B1171" s="78" t="s">
        <v>58</v>
      </c>
      <c r="C1171" s="78" t="s">
        <v>13</v>
      </c>
      <c r="D1171" s="78" t="s">
        <v>605</v>
      </c>
      <c r="E1171" s="79" t="str">
        <f>+IF(C1171&lt;&gt;"",VLOOKUP(MID(C1171,18,5),NIVELES!$A$133:$B$213,2,0),"")</f>
        <v>PASTAZA</v>
      </c>
      <c r="F1171" s="80" t="s">
        <v>204</v>
      </c>
      <c r="G1171" s="81" t="str">
        <f>+IF(F1171&lt;&gt;"",VLOOKUP(F1171,NIVELES!$A$246:$C$464,3,0),"")</f>
        <v xml:space="preserve"> </v>
      </c>
      <c r="H1171" s="82" t="s">
        <v>1024</v>
      </c>
      <c r="I1171" s="78" t="s">
        <v>2201</v>
      </c>
      <c r="J1171" s="78" t="s">
        <v>2184</v>
      </c>
      <c r="K1171" s="78" t="s">
        <v>2185</v>
      </c>
      <c r="L1171" s="78" t="s">
        <v>1791</v>
      </c>
      <c r="M1171" s="78" t="s">
        <v>1791</v>
      </c>
      <c r="N1171" s="78" t="s">
        <v>1791</v>
      </c>
      <c r="O1171" s="78" t="s">
        <v>2225</v>
      </c>
      <c r="P1171" s="82">
        <v>1</v>
      </c>
      <c r="Q1171" s="78" t="s">
        <v>2473</v>
      </c>
      <c r="R1171" s="82"/>
      <c r="S1171" s="82"/>
      <c r="T1171" s="82"/>
      <c r="U1171" s="82">
        <v>1</v>
      </c>
      <c r="V1171" s="82"/>
      <c r="W1171" s="82"/>
      <c r="X1171" s="82"/>
      <c r="Y1171" s="82"/>
      <c r="Z1171" s="82"/>
      <c r="AA1171" s="82"/>
      <c r="AB1171" s="82"/>
      <c r="AC1171" s="82"/>
      <c r="AD1171" s="85" t="str">
        <f>IF(A1171&lt;&gt;"",IF(D1171="DIRECCIÓN_DE_TRANSFERENCIAS","280 0031",VLOOKUP(C1171,NIVELES!$A$14:$B$105,2,0)),"")</f>
        <v>280 3410</v>
      </c>
      <c r="AE1171" s="86" t="s">
        <v>322</v>
      </c>
      <c r="AF1171" s="86" t="s">
        <v>543</v>
      </c>
      <c r="AG1171" s="79" t="str">
        <f>+IF(AF1171&lt;&gt;"",VLOOKUP(AF1171,NIVELES!$A$666:$B$673,2,0),"")</f>
        <v>DESARROLLO_INFANTIL</v>
      </c>
      <c r="AH1171" s="78" t="s">
        <v>512</v>
      </c>
      <c r="AI1171" s="79" t="str">
        <f>IF(AH1171&lt;&gt;"",VLOOKUP(CONCATENATE(AG1171,AH1171),NIVELES!$B$676:$C$745,2,0),"")</f>
        <v>Centros Circulos De Cuidado Recreacion Y Aprendizaje CRA Creciendo Con Nuestros Hijos CNH</v>
      </c>
      <c r="AJ1171" s="78" t="s">
        <v>517</v>
      </c>
      <c r="AK1171" s="79" t="str">
        <f>+IF(AJ1171&lt;&gt;"",VLOOKUP(AJ1171,NIVELES!$A$816:$B$892,2,0),"")</f>
        <v>NO APLICA</v>
      </c>
      <c r="AL1171" s="78" t="s">
        <v>554</v>
      </c>
      <c r="AM1171" s="78">
        <v>530801</v>
      </c>
      <c r="AN1171" s="79" t="str">
        <f>IF(AM1171&lt;&gt;"",+VLOOKUP(AM1171,NIVELES!$A$1652:$B$2466,2,0),"")</f>
        <v>Alimentos y Bebidas</v>
      </c>
      <c r="AO1171" s="87">
        <v>5185.4399999999996</v>
      </c>
      <c r="AP1171" s="88">
        <v>0</v>
      </c>
      <c r="AQ1171" s="88">
        <v>0</v>
      </c>
      <c r="AR1171" s="88">
        <v>0</v>
      </c>
      <c r="AS1171" s="88">
        <v>5185.4399999999996</v>
      </c>
      <c r="AT1171" s="88">
        <v>0</v>
      </c>
      <c r="AU1171" s="88">
        <v>0</v>
      </c>
      <c r="AV1171" s="88">
        <v>0</v>
      </c>
      <c r="AW1171" s="88">
        <v>0</v>
      </c>
      <c r="AX1171" s="88">
        <v>0</v>
      </c>
      <c r="AY1171" s="88">
        <v>0</v>
      </c>
      <c r="AZ1171" s="88">
        <v>0</v>
      </c>
      <c r="BA1171" s="88">
        <v>0</v>
      </c>
      <c r="BB1171" s="89">
        <f t="shared" si="71"/>
        <v>5185.4399999999996</v>
      </c>
      <c r="BC1171" s="90" t="str">
        <f t="shared" si="70"/>
        <v>OK</v>
      </c>
      <c r="BD1171" s="91" t="str">
        <f t="shared" si="72"/>
        <v xml:space="preserve">                  </v>
      </c>
      <c r="BE1171" s="92">
        <f t="shared" si="73"/>
        <v>1</v>
      </c>
    </row>
    <row r="1172" spans="1:57" s="74" customFormat="1" ht="50.1" customHeight="1" x14ac:dyDescent="0.2">
      <c r="A1172" s="78" t="s">
        <v>55</v>
      </c>
      <c r="B1172" s="78" t="s">
        <v>58</v>
      </c>
      <c r="C1172" s="78" t="s">
        <v>13</v>
      </c>
      <c r="D1172" s="78" t="s">
        <v>605</v>
      </c>
      <c r="E1172" s="79" t="str">
        <f>+IF(C1172&lt;&gt;"",VLOOKUP(MID(C1172,18,5),NIVELES!$A$133:$B$213,2,0),"")</f>
        <v>PASTAZA</v>
      </c>
      <c r="F1172" s="80" t="s">
        <v>204</v>
      </c>
      <c r="G1172" s="81" t="str">
        <f>+IF(F1172&lt;&gt;"",VLOOKUP(F1172,NIVELES!$A$246:$C$464,3,0),"")</f>
        <v xml:space="preserve"> </v>
      </c>
      <c r="H1172" s="82" t="s">
        <v>1024</v>
      </c>
      <c r="I1172" s="78" t="s">
        <v>2201</v>
      </c>
      <c r="J1172" s="78" t="s">
        <v>2184</v>
      </c>
      <c r="K1172" s="78" t="s">
        <v>2185</v>
      </c>
      <c r="L1172" s="78" t="s">
        <v>2467</v>
      </c>
      <c r="M1172" s="78">
        <v>1188</v>
      </c>
      <c r="N1172" s="78" t="s">
        <v>2468</v>
      </c>
      <c r="O1172" s="78" t="s">
        <v>2456</v>
      </c>
      <c r="P1172" s="82">
        <v>1</v>
      </c>
      <c r="Q1172" s="78" t="s">
        <v>2457</v>
      </c>
      <c r="R1172" s="82"/>
      <c r="S1172" s="82"/>
      <c r="T1172" s="82"/>
      <c r="U1172" s="82">
        <v>1</v>
      </c>
      <c r="V1172" s="82"/>
      <c r="W1172" s="82"/>
      <c r="X1172" s="82"/>
      <c r="Y1172" s="82"/>
      <c r="Z1172" s="82"/>
      <c r="AA1172" s="82"/>
      <c r="AB1172" s="82"/>
      <c r="AC1172" s="82"/>
      <c r="AD1172" s="85" t="str">
        <f>IF(A1172&lt;&gt;"",IF(D1172="DIRECCIÓN_DE_TRANSFERENCIAS","280 0031",VLOOKUP(C1172,NIVELES!$A$14:$B$105,2,0)),"")</f>
        <v>280 3410</v>
      </c>
      <c r="AE1172" s="86" t="s">
        <v>322</v>
      </c>
      <c r="AF1172" s="86" t="s">
        <v>543</v>
      </c>
      <c r="AG1172" s="79" t="str">
        <f>+IF(AF1172&lt;&gt;"",VLOOKUP(AF1172,NIVELES!$A$666:$B$673,2,0),"")</f>
        <v>DESARROLLO_INFANTIL</v>
      </c>
      <c r="AH1172" s="78" t="s">
        <v>320</v>
      </c>
      <c r="AI1172" s="79" t="str">
        <f>IF(AH1172&lt;&gt;"",VLOOKUP(CONCATENATE(AG1172,AH1172),NIVELES!$B$676:$C$745,2,0),"")</f>
        <v>Asegurar La Operacion Y Atencion De Cibv  Administrados Por Prestacion De Servicios A Traves De Cooperantes  Para Contribuir Al Desarrollo Integral De Niñas Y Niños</v>
      </c>
      <c r="AJ1172" s="78" t="s">
        <v>387</v>
      </c>
      <c r="AK1172" s="79" t="str">
        <f>+IF(AJ1172&lt;&gt;"",VLOOKUP(AJ1172,NIVELES!$A$816:$B$892,2,0),"")</f>
        <v>ASEGURAR EL DESARROLLO INFANTIL Y LA EDUCACIÓN INTEGRAL, CON CALIDAD Y CALIDEZ PARA TODOS LOS NIÑOS, NIÑAS Y ADOLESCENTES</v>
      </c>
      <c r="AL1172" s="78" t="s">
        <v>554</v>
      </c>
      <c r="AM1172" s="78">
        <v>530812</v>
      </c>
      <c r="AN1172" s="79" t="str">
        <f>IF(AM1172&lt;&gt;"",+VLOOKUP(AM1172,NIVELES!$A$1652:$B$2466,2,0),"")</f>
        <v>Materiales Didácticos</v>
      </c>
      <c r="AO1172" s="87">
        <v>0</v>
      </c>
      <c r="AP1172" s="88">
        <v>0</v>
      </c>
      <c r="AQ1172" s="88">
        <v>0</v>
      </c>
      <c r="AR1172" s="88">
        <v>0</v>
      </c>
      <c r="AS1172" s="88">
        <v>0</v>
      </c>
      <c r="AT1172" s="88">
        <v>0</v>
      </c>
      <c r="AU1172" s="88">
        <v>0</v>
      </c>
      <c r="AV1172" s="88">
        <v>0</v>
      </c>
      <c r="AW1172" s="88">
        <v>0</v>
      </c>
      <c r="AX1172" s="88">
        <v>0</v>
      </c>
      <c r="AY1172" s="88">
        <v>0</v>
      </c>
      <c r="AZ1172" s="88">
        <v>0</v>
      </c>
      <c r="BA1172" s="88">
        <v>0</v>
      </c>
      <c r="BB1172" s="89">
        <f t="shared" si="71"/>
        <v>0</v>
      </c>
      <c r="BC1172" s="90" t="str">
        <f t="shared" si="70"/>
        <v>OK</v>
      </c>
      <c r="BD1172" s="91" t="str">
        <f t="shared" si="72"/>
        <v xml:space="preserve">                  </v>
      </c>
      <c r="BE1172" s="92">
        <f t="shared" si="73"/>
        <v>1</v>
      </c>
    </row>
    <row r="1173" spans="1:57" s="74" customFormat="1" ht="50.1" customHeight="1" x14ac:dyDescent="0.2">
      <c r="A1173" s="78" t="s">
        <v>55</v>
      </c>
      <c r="B1173" s="78" t="s">
        <v>58</v>
      </c>
      <c r="C1173" s="78" t="s">
        <v>1032</v>
      </c>
      <c r="D1173" s="78" t="s">
        <v>575</v>
      </c>
      <c r="E1173" s="79" t="str">
        <f>+IF(C1173&lt;&gt;"",VLOOKUP(MID(C1173,18,5),NIVELES!$A$133:$B$213,2,0),"")</f>
        <v>CHIMBORAZO</v>
      </c>
      <c r="F1173" s="80" t="s">
        <v>135</v>
      </c>
      <c r="G1173" s="81" t="str">
        <f>+IF(F1173&lt;&gt;"",VLOOKUP(F1173,NIVELES!$A$246:$C$464,3,0),"")</f>
        <v xml:space="preserve"> </v>
      </c>
      <c r="H1173" s="82" t="s">
        <v>1023</v>
      </c>
      <c r="I1173" s="78" t="s">
        <v>2474</v>
      </c>
      <c r="J1173" s="78" t="s">
        <v>2475</v>
      </c>
      <c r="K1173" s="78" t="s">
        <v>2476</v>
      </c>
      <c r="L1173" s="78" t="s">
        <v>1791</v>
      </c>
      <c r="M1173" s="78" t="s">
        <v>1791</v>
      </c>
      <c r="N1173" s="78" t="s">
        <v>2477</v>
      </c>
      <c r="O1173" s="78" t="s">
        <v>2478</v>
      </c>
      <c r="P1173" s="82">
        <v>12</v>
      </c>
      <c r="Q1173" s="78" t="s">
        <v>2479</v>
      </c>
      <c r="R1173" s="82">
        <v>1</v>
      </c>
      <c r="S1173" s="82">
        <v>1</v>
      </c>
      <c r="T1173" s="82">
        <v>1</v>
      </c>
      <c r="U1173" s="82">
        <v>1</v>
      </c>
      <c r="V1173" s="82">
        <v>1</v>
      </c>
      <c r="W1173" s="82">
        <v>1</v>
      </c>
      <c r="X1173" s="82">
        <v>1</v>
      </c>
      <c r="Y1173" s="82">
        <v>1</v>
      </c>
      <c r="Z1173" s="82">
        <v>1</v>
      </c>
      <c r="AA1173" s="82">
        <v>1</v>
      </c>
      <c r="AB1173" s="82">
        <v>1</v>
      </c>
      <c r="AC1173" s="82">
        <v>1</v>
      </c>
      <c r="AD1173" s="85" t="str">
        <f>IF(A1173&lt;&gt;"",IF(D1173="DIRECCIÓN_DE_TRANSFERENCIAS","280 0031",VLOOKUP(C1173,NIVELES!$A$14:$B$105,2,0)),"")</f>
        <v>280 3310</v>
      </c>
      <c r="AE1173" s="86" t="s">
        <v>322</v>
      </c>
      <c r="AF1173" s="86" t="s">
        <v>369</v>
      </c>
      <c r="AG1173" s="79" t="str">
        <f>+IF(AF1173&lt;&gt;"",VLOOKUP(AF1173,NIVELES!$A$666:$B$673,2,0),"")</f>
        <v>ADMINISTRACIÓN_CENTRAL</v>
      </c>
      <c r="AH1173" s="78" t="s">
        <v>322</v>
      </c>
      <c r="AI1173" s="79" t="str">
        <f>IF(AH1173&lt;&gt;"",VLOOKUP(CONCATENATE(AG1173,AH1173),NIVELES!$B$676:$C$745,2,0),"")</f>
        <v>Administración De La Gestión Administrativa Financiera</v>
      </c>
      <c r="AJ1173" s="78" t="s">
        <v>517</v>
      </c>
      <c r="AK1173" s="79" t="str">
        <f>+IF(AJ1173&lt;&gt;"",VLOOKUP(AJ1173,NIVELES!$A$816:$B$892,2,0),"")</f>
        <v>NO APLICA</v>
      </c>
      <c r="AL1173" s="78" t="s">
        <v>553</v>
      </c>
      <c r="AM1173" s="78">
        <v>510105</v>
      </c>
      <c r="AN1173" s="79" t="str">
        <f>IF(AM1173&lt;&gt;"",+VLOOKUP(AM1173,NIVELES!$A$1652:$B$2466,2,0),"")</f>
        <v>Remuneraciones Unificadas</v>
      </c>
      <c r="AO1173" s="87">
        <v>671868</v>
      </c>
      <c r="AP1173" s="88">
        <v>61078.909090909088</v>
      </c>
      <c r="AQ1173" s="88">
        <v>61078.909090909088</v>
      </c>
      <c r="AR1173" s="88">
        <v>61078.909090909088</v>
      </c>
      <c r="AS1173" s="88">
        <v>61078.909090909088</v>
      </c>
      <c r="AT1173" s="88">
        <v>61078.909090909088</v>
      </c>
      <c r="AU1173" s="88">
        <v>61078.909090909088</v>
      </c>
      <c r="AV1173" s="88">
        <v>61078.909090909088</v>
      </c>
      <c r="AW1173" s="88">
        <v>61078.909090909088</v>
      </c>
      <c r="AX1173" s="88">
        <v>61078.909090909088</v>
      </c>
      <c r="AY1173" s="88">
        <v>61078.909090909088</v>
      </c>
      <c r="AZ1173" s="88">
        <v>61078.909090909088</v>
      </c>
      <c r="BA1173" s="88"/>
      <c r="BB1173" s="89">
        <f t="shared" si="71"/>
        <v>671867.99999999977</v>
      </c>
      <c r="BC1173" s="90" t="str">
        <f t="shared" si="70"/>
        <v>OK</v>
      </c>
      <c r="BD1173" s="91" t="str">
        <f t="shared" si="72"/>
        <v xml:space="preserve">                  </v>
      </c>
      <c r="BE1173" s="92">
        <f t="shared" si="73"/>
        <v>12</v>
      </c>
    </row>
    <row r="1174" spans="1:57" s="74" customFormat="1" ht="50.1" customHeight="1" x14ac:dyDescent="0.2">
      <c r="A1174" s="78" t="s">
        <v>55</v>
      </c>
      <c r="B1174" s="78" t="s">
        <v>58</v>
      </c>
      <c r="C1174" s="78" t="s">
        <v>1032</v>
      </c>
      <c r="D1174" s="78" t="s">
        <v>575</v>
      </c>
      <c r="E1174" s="79" t="str">
        <f>+IF(C1174&lt;&gt;"",VLOOKUP(MID(C1174,18,5),NIVELES!$A$133:$B$213,2,0),"")</f>
        <v>CHIMBORAZO</v>
      </c>
      <c r="F1174" s="80" t="s">
        <v>135</v>
      </c>
      <c r="G1174" s="81" t="str">
        <f>+IF(F1174&lt;&gt;"",VLOOKUP(F1174,NIVELES!$A$246:$C$464,3,0),"")</f>
        <v xml:space="preserve"> </v>
      </c>
      <c r="H1174" s="82" t="s">
        <v>1023</v>
      </c>
      <c r="I1174" s="78" t="s">
        <v>2474</v>
      </c>
      <c r="J1174" s="78" t="s">
        <v>2475</v>
      </c>
      <c r="K1174" s="78" t="s">
        <v>2476</v>
      </c>
      <c r="L1174" s="78" t="s">
        <v>1791</v>
      </c>
      <c r="M1174" s="78" t="s">
        <v>1791</v>
      </c>
      <c r="N1174" s="78" t="s">
        <v>2477</v>
      </c>
      <c r="O1174" s="78" t="s">
        <v>2478</v>
      </c>
      <c r="P1174" s="82">
        <v>12</v>
      </c>
      <c r="Q1174" s="78" t="s">
        <v>2479</v>
      </c>
      <c r="R1174" s="82">
        <v>1</v>
      </c>
      <c r="S1174" s="82">
        <v>1</v>
      </c>
      <c r="T1174" s="82">
        <v>1</v>
      </c>
      <c r="U1174" s="82">
        <v>1</v>
      </c>
      <c r="V1174" s="82">
        <v>1</v>
      </c>
      <c r="W1174" s="82">
        <v>1</v>
      </c>
      <c r="X1174" s="82">
        <v>1</v>
      </c>
      <c r="Y1174" s="82">
        <v>1</v>
      </c>
      <c r="Z1174" s="82">
        <v>1</v>
      </c>
      <c r="AA1174" s="82">
        <v>1</v>
      </c>
      <c r="AB1174" s="82">
        <v>1</v>
      </c>
      <c r="AC1174" s="82">
        <v>1</v>
      </c>
      <c r="AD1174" s="85" t="str">
        <f>IF(A1174&lt;&gt;"",IF(D1174="DIRECCIÓN_DE_TRANSFERENCIAS","280 0031",VLOOKUP(C1174,NIVELES!$A$14:$B$105,2,0)),"")</f>
        <v>280 3310</v>
      </c>
      <c r="AE1174" s="86" t="s">
        <v>322</v>
      </c>
      <c r="AF1174" s="86" t="s">
        <v>369</v>
      </c>
      <c r="AG1174" s="79" t="str">
        <f>+IF(AF1174&lt;&gt;"",VLOOKUP(AF1174,NIVELES!$A$666:$B$673,2,0),"")</f>
        <v>ADMINISTRACIÓN_CENTRAL</v>
      </c>
      <c r="AH1174" s="78" t="s">
        <v>322</v>
      </c>
      <c r="AI1174" s="79" t="str">
        <f>IF(AH1174&lt;&gt;"",VLOOKUP(CONCATENATE(AG1174,AH1174),NIVELES!$B$676:$C$745,2,0),"")</f>
        <v>Administración De La Gestión Administrativa Financiera</v>
      </c>
      <c r="AJ1174" s="78" t="s">
        <v>517</v>
      </c>
      <c r="AK1174" s="79" t="str">
        <f>+IF(AJ1174&lt;&gt;"",VLOOKUP(AJ1174,NIVELES!$A$816:$B$892,2,0),"")</f>
        <v>NO APLICA</v>
      </c>
      <c r="AL1174" s="78" t="s">
        <v>553</v>
      </c>
      <c r="AM1174" s="78">
        <v>510106</v>
      </c>
      <c r="AN1174" s="79" t="str">
        <f>IF(AM1174&lt;&gt;"",+VLOOKUP(AM1174,NIVELES!$A$1652:$B$2466,2,0),"")</f>
        <v>Salarios Unificados</v>
      </c>
      <c r="AO1174" s="87">
        <v>70260</v>
      </c>
      <c r="AP1174" s="88">
        <v>6387.272727272727</v>
      </c>
      <c r="AQ1174" s="88">
        <v>6387.272727272727</v>
      </c>
      <c r="AR1174" s="88">
        <v>6387.272727272727</v>
      </c>
      <c r="AS1174" s="88">
        <v>6387.272727272727</v>
      </c>
      <c r="AT1174" s="88">
        <v>6387.272727272727</v>
      </c>
      <c r="AU1174" s="88">
        <v>6387.272727272727</v>
      </c>
      <c r="AV1174" s="88">
        <v>6387.272727272727</v>
      </c>
      <c r="AW1174" s="88">
        <v>6387.272727272727</v>
      </c>
      <c r="AX1174" s="88">
        <v>6387.272727272727</v>
      </c>
      <c r="AY1174" s="88">
        <v>6387.272727272727</v>
      </c>
      <c r="AZ1174" s="88">
        <v>6387.272727272727</v>
      </c>
      <c r="BA1174" s="88"/>
      <c r="BB1174" s="89">
        <f t="shared" si="71"/>
        <v>70260</v>
      </c>
      <c r="BC1174" s="90" t="str">
        <f t="shared" si="70"/>
        <v>OK</v>
      </c>
      <c r="BD1174" s="91" t="str">
        <f t="shared" si="72"/>
        <v xml:space="preserve">                  </v>
      </c>
      <c r="BE1174" s="92">
        <f t="shared" si="73"/>
        <v>12</v>
      </c>
    </row>
    <row r="1175" spans="1:57" s="74" customFormat="1" ht="50.1" customHeight="1" x14ac:dyDescent="0.2">
      <c r="A1175" s="78" t="s">
        <v>55</v>
      </c>
      <c r="B1175" s="78" t="s">
        <v>58</v>
      </c>
      <c r="C1175" s="78" t="s">
        <v>1032</v>
      </c>
      <c r="D1175" s="78" t="s">
        <v>575</v>
      </c>
      <c r="E1175" s="79" t="str">
        <f>+IF(C1175&lt;&gt;"",VLOOKUP(MID(C1175,18,5),NIVELES!$A$133:$B$213,2,0),"")</f>
        <v>CHIMBORAZO</v>
      </c>
      <c r="F1175" s="80" t="s">
        <v>135</v>
      </c>
      <c r="G1175" s="81" t="str">
        <f>+IF(F1175&lt;&gt;"",VLOOKUP(F1175,NIVELES!$A$246:$C$464,3,0),"")</f>
        <v xml:space="preserve"> </v>
      </c>
      <c r="H1175" s="82" t="s">
        <v>1023</v>
      </c>
      <c r="I1175" s="78" t="s">
        <v>2474</v>
      </c>
      <c r="J1175" s="78" t="s">
        <v>2475</v>
      </c>
      <c r="K1175" s="78" t="s">
        <v>2476</v>
      </c>
      <c r="L1175" s="78" t="s">
        <v>1791</v>
      </c>
      <c r="M1175" s="78" t="s">
        <v>1791</v>
      </c>
      <c r="N1175" s="78" t="s">
        <v>2477</v>
      </c>
      <c r="O1175" s="78" t="s">
        <v>2478</v>
      </c>
      <c r="P1175" s="82">
        <v>1</v>
      </c>
      <c r="Q1175" s="78" t="s">
        <v>2479</v>
      </c>
      <c r="R1175" s="82">
        <v>0</v>
      </c>
      <c r="S1175" s="82"/>
      <c r="T1175" s="82"/>
      <c r="U1175" s="82"/>
      <c r="V1175" s="82"/>
      <c r="W1175" s="82"/>
      <c r="X1175" s="82"/>
      <c r="Y1175" s="82">
        <v>1</v>
      </c>
      <c r="Z1175" s="82"/>
      <c r="AA1175" s="82"/>
      <c r="AB1175" s="82"/>
      <c r="AC1175" s="82"/>
      <c r="AD1175" s="85" t="str">
        <f>IF(A1175&lt;&gt;"",IF(D1175="DIRECCIÓN_DE_TRANSFERENCIAS","280 0031",VLOOKUP(C1175,NIVELES!$A$14:$B$105,2,0)),"")</f>
        <v>280 3310</v>
      </c>
      <c r="AE1175" s="86" t="s">
        <v>322</v>
      </c>
      <c r="AF1175" s="86" t="s">
        <v>369</v>
      </c>
      <c r="AG1175" s="79" t="str">
        <f>+IF(AF1175&lt;&gt;"",VLOOKUP(AF1175,NIVELES!$A$666:$B$673,2,0),"")</f>
        <v>ADMINISTRACIÓN_CENTRAL</v>
      </c>
      <c r="AH1175" s="78" t="s">
        <v>322</v>
      </c>
      <c r="AI1175" s="79" t="str">
        <f>IF(AH1175&lt;&gt;"",VLOOKUP(CONCATENATE(AG1175,AH1175),NIVELES!$B$676:$C$745,2,0),"")</f>
        <v>Administración De La Gestión Administrativa Financiera</v>
      </c>
      <c r="AJ1175" s="78" t="s">
        <v>517</v>
      </c>
      <c r="AK1175" s="79" t="str">
        <f>+IF(AJ1175&lt;&gt;"",VLOOKUP(AJ1175,NIVELES!$A$816:$B$892,2,0),"")</f>
        <v>NO APLICA</v>
      </c>
      <c r="AL1175" s="78" t="s">
        <v>553</v>
      </c>
      <c r="AM1175" s="78">
        <v>510203</v>
      </c>
      <c r="AN1175" s="79" t="str">
        <f>IF(AM1175&lt;&gt;"",+VLOOKUP(AM1175,NIVELES!$A$1652:$B$2466,2,0),"")</f>
        <v>Decimotercer Sueldo</v>
      </c>
      <c r="AO1175" s="87">
        <v>60034.33</v>
      </c>
      <c r="AP1175" s="88">
        <v>268.51718509090904</v>
      </c>
      <c r="AQ1175" s="88">
        <v>268.51718509090904</v>
      </c>
      <c r="AR1175" s="88">
        <v>268.51718509090904</v>
      </c>
      <c r="AS1175" s="88">
        <v>268.51718509090904</v>
      </c>
      <c r="AT1175" s="88">
        <v>268.51718509090904</v>
      </c>
      <c r="AU1175" s="88">
        <v>268.51718509090904</v>
      </c>
      <c r="AV1175" s="88">
        <v>268.51718509090904</v>
      </c>
      <c r="AW1175" s="88">
        <v>268.51718509090904</v>
      </c>
      <c r="AX1175" s="88">
        <v>268.51718509090904</v>
      </c>
      <c r="AY1175" s="88">
        <v>268.51718509090904</v>
      </c>
      <c r="AZ1175" s="88">
        <v>268.51718509090904</v>
      </c>
      <c r="BA1175" s="88">
        <v>57080.640963999998</v>
      </c>
      <c r="BB1175" s="89">
        <f t="shared" si="71"/>
        <v>60034.33</v>
      </c>
      <c r="BC1175" s="90" t="str">
        <f t="shared" si="70"/>
        <v>OK</v>
      </c>
      <c r="BD1175" s="91" t="str">
        <f t="shared" si="72"/>
        <v xml:space="preserve">                  </v>
      </c>
      <c r="BE1175" s="92">
        <f t="shared" si="73"/>
        <v>1</v>
      </c>
    </row>
    <row r="1176" spans="1:57" s="74" customFormat="1" ht="50.1" customHeight="1" x14ac:dyDescent="0.2">
      <c r="A1176" s="78" t="s">
        <v>55</v>
      </c>
      <c r="B1176" s="78" t="s">
        <v>58</v>
      </c>
      <c r="C1176" s="78" t="s">
        <v>1032</v>
      </c>
      <c r="D1176" s="78" t="s">
        <v>575</v>
      </c>
      <c r="E1176" s="79" t="str">
        <f>+IF(C1176&lt;&gt;"",VLOOKUP(MID(C1176,18,5),NIVELES!$A$133:$B$213,2,0),"")</f>
        <v>CHIMBORAZO</v>
      </c>
      <c r="F1176" s="80" t="s">
        <v>135</v>
      </c>
      <c r="G1176" s="81" t="str">
        <f>+IF(F1176&lt;&gt;"",VLOOKUP(F1176,NIVELES!$A$246:$C$464,3,0),"")</f>
        <v xml:space="preserve"> </v>
      </c>
      <c r="H1176" s="82" t="s">
        <v>1023</v>
      </c>
      <c r="I1176" s="78" t="s">
        <v>2474</v>
      </c>
      <c r="J1176" s="78" t="s">
        <v>2475</v>
      </c>
      <c r="K1176" s="78" t="s">
        <v>2476</v>
      </c>
      <c r="L1176" s="78" t="s">
        <v>1791</v>
      </c>
      <c r="M1176" s="78" t="s">
        <v>1791</v>
      </c>
      <c r="N1176" s="78" t="s">
        <v>2477</v>
      </c>
      <c r="O1176" s="78" t="s">
        <v>2478</v>
      </c>
      <c r="P1176" s="82">
        <v>1</v>
      </c>
      <c r="Q1176" s="78" t="s">
        <v>2479</v>
      </c>
      <c r="R1176" s="82">
        <v>0</v>
      </c>
      <c r="S1176" s="82"/>
      <c r="T1176" s="82"/>
      <c r="U1176" s="82"/>
      <c r="V1176" s="82"/>
      <c r="W1176" s="82"/>
      <c r="X1176" s="82"/>
      <c r="Y1176" s="82"/>
      <c r="Z1176" s="82"/>
      <c r="AA1176" s="82"/>
      <c r="AB1176" s="82"/>
      <c r="AC1176" s="82">
        <v>1</v>
      </c>
      <c r="AD1176" s="85" t="str">
        <f>IF(A1176&lt;&gt;"",IF(D1176="DIRECCIÓN_DE_TRANSFERENCIAS","280 0031",VLOOKUP(C1176,NIVELES!$A$14:$B$105,2,0)),"")</f>
        <v>280 3310</v>
      </c>
      <c r="AE1176" s="86" t="s">
        <v>322</v>
      </c>
      <c r="AF1176" s="86" t="s">
        <v>369</v>
      </c>
      <c r="AG1176" s="79" t="str">
        <f>+IF(AF1176&lt;&gt;"",VLOOKUP(AF1176,NIVELES!$A$666:$B$673,2,0),"")</f>
        <v>ADMINISTRACIÓN_CENTRAL</v>
      </c>
      <c r="AH1176" s="78" t="s">
        <v>322</v>
      </c>
      <c r="AI1176" s="79" t="str">
        <f>IF(AH1176&lt;&gt;"",VLOOKUP(CONCATENATE(AG1176,AH1176),NIVELES!$B$676:$C$745,2,0),"")</f>
        <v>Administración De La Gestión Administrativa Financiera</v>
      </c>
      <c r="AJ1176" s="78" t="s">
        <v>517</v>
      </c>
      <c r="AK1176" s="79" t="str">
        <f>+IF(AJ1176&lt;&gt;"",VLOOKUP(AJ1176,NIVELES!$A$816:$B$892,2,0),"")</f>
        <v>NO APLICA</v>
      </c>
      <c r="AL1176" s="78" t="s">
        <v>553</v>
      </c>
      <c r="AM1176" s="78">
        <v>510204</v>
      </c>
      <c r="AN1176" s="79" t="str">
        <f>IF(AM1176&lt;&gt;"",+VLOOKUP(AM1176,NIVELES!$A$1652:$B$2466,2,0),"")</f>
        <v>Decimocuarto Sueldo</v>
      </c>
      <c r="AO1176" s="87">
        <v>23837</v>
      </c>
      <c r="AP1176" s="88">
        <v>106.6164</v>
      </c>
      <c r="AQ1176" s="88">
        <v>106.6164</v>
      </c>
      <c r="AR1176" s="88">
        <v>106.6164</v>
      </c>
      <c r="AS1176" s="88">
        <v>106.6164</v>
      </c>
      <c r="AT1176" s="88">
        <v>106.6164</v>
      </c>
      <c r="AU1176" s="88">
        <v>106.6164</v>
      </c>
      <c r="AV1176" s="88">
        <v>106.6164</v>
      </c>
      <c r="AW1176" s="88">
        <v>23090.6852</v>
      </c>
      <c r="AX1176" s="88"/>
      <c r="AY1176" s="88"/>
      <c r="AZ1176" s="88"/>
      <c r="BA1176" s="88"/>
      <c r="BB1176" s="89">
        <f t="shared" si="71"/>
        <v>23837</v>
      </c>
      <c r="BC1176" s="90" t="str">
        <f t="shared" si="70"/>
        <v>OK</v>
      </c>
      <c r="BD1176" s="91" t="str">
        <f t="shared" si="72"/>
        <v xml:space="preserve">                  </v>
      </c>
      <c r="BE1176" s="92">
        <f t="shared" si="73"/>
        <v>1</v>
      </c>
    </row>
    <row r="1177" spans="1:57" s="74" customFormat="1" ht="50.1" customHeight="1" x14ac:dyDescent="0.2">
      <c r="A1177" s="78" t="s">
        <v>55</v>
      </c>
      <c r="B1177" s="78" t="s">
        <v>58</v>
      </c>
      <c r="C1177" s="78" t="s">
        <v>1032</v>
      </c>
      <c r="D1177" s="78" t="s">
        <v>575</v>
      </c>
      <c r="E1177" s="79" t="str">
        <f>+IF(C1177&lt;&gt;"",VLOOKUP(MID(C1177,18,5),NIVELES!$A$133:$B$213,2,0),"")</f>
        <v>CHIMBORAZO</v>
      </c>
      <c r="F1177" s="80" t="s">
        <v>135</v>
      </c>
      <c r="G1177" s="81" t="str">
        <f>+IF(F1177&lt;&gt;"",VLOOKUP(F1177,NIVELES!$A$246:$C$464,3,0),"")</f>
        <v xml:space="preserve"> </v>
      </c>
      <c r="H1177" s="82" t="s">
        <v>1023</v>
      </c>
      <c r="I1177" s="78" t="s">
        <v>2474</v>
      </c>
      <c r="J1177" s="78" t="s">
        <v>2475</v>
      </c>
      <c r="K1177" s="78" t="s">
        <v>2476</v>
      </c>
      <c r="L1177" s="78" t="s">
        <v>1791</v>
      </c>
      <c r="M1177" s="78" t="s">
        <v>1791</v>
      </c>
      <c r="N1177" s="78" t="s">
        <v>2477</v>
      </c>
      <c r="O1177" s="78" t="s">
        <v>2478</v>
      </c>
      <c r="P1177" s="82">
        <v>12</v>
      </c>
      <c r="Q1177" s="78" t="s">
        <v>2479</v>
      </c>
      <c r="R1177" s="82">
        <v>1</v>
      </c>
      <c r="S1177" s="82">
        <v>1</v>
      </c>
      <c r="T1177" s="82">
        <v>1</v>
      </c>
      <c r="U1177" s="82">
        <v>1</v>
      </c>
      <c r="V1177" s="82">
        <v>1</v>
      </c>
      <c r="W1177" s="82">
        <v>1</v>
      </c>
      <c r="X1177" s="82">
        <v>1</v>
      </c>
      <c r="Y1177" s="82">
        <v>1</v>
      </c>
      <c r="Z1177" s="82">
        <v>1</v>
      </c>
      <c r="AA1177" s="82">
        <v>1</v>
      </c>
      <c r="AB1177" s="82">
        <v>1</v>
      </c>
      <c r="AC1177" s="82">
        <v>1</v>
      </c>
      <c r="AD1177" s="85" t="str">
        <f>IF(A1177&lt;&gt;"",IF(D1177="DIRECCIÓN_DE_TRANSFERENCIAS","280 0031",VLOOKUP(C1177,NIVELES!$A$14:$B$105,2,0)),"")</f>
        <v>280 3310</v>
      </c>
      <c r="AE1177" s="86" t="s">
        <v>322</v>
      </c>
      <c r="AF1177" s="86" t="s">
        <v>369</v>
      </c>
      <c r="AG1177" s="79" t="str">
        <f>+IF(AF1177&lt;&gt;"",VLOOKUP(AF1177,NIVELES!$A$666:$B$673,2,0),"")</f>
        <v>ADMINISTRACIÓN_CENTRAL</v>
      </c>
      <c r="AH1177" s="78" t="s">
        <v>322</v>
      </c>
      <c r="AI1177" s="79" t="str">
        <f>IF(AH1177&lt;&gt;"",VLOOKUP(CONCATENATE(AG1177,AH1177),NIVELES!$B$676:$C$745,2,0),"")</f>
        <v>Administración De La Gestión Administrativa Financiera</v>
      </c>
      <c r="AJ1177" s="78" t="s">
        <v>517</v>
      </c>
      <c r="AK1177" s="79" t="str">
        <f>+IF(AJ1177&lt;&gt;"",VLOOKUP(AJ1177,NIVELES!$A$816:$B$892,2,0),"")</f>
        <v>NO APLICA</v>
      </c>
      <c r="AL1177" s="78" t="s">
        <v>553</v>
      </c>
      <c r="AM1177" s="78">
        <v>510304</v>
      </c>
      <c r="AN1177" s="79" t="str">
        <f>IF(AM1177&lt;&gt;"",+VLOOKUP(AM1177,NIVELES!$A$1652:$B$2466,2,0),"")</f>
        <v>Compensación por Transporte</v>
      </c>
      <c r="AO1177" s="87">
        <v>1200</v>
      </c>
      <c r="AP1177" s="88">
        <v>100</v>
      </c>
      <c r="AQ1177" s="88">
        <v>100</v>
      </c>
      <c r="AR1177" s="88">
        <v>100</v>
      </c>
      <c r="AS1177" s="88">
        <v>100</v>
      </c>
      <c r="AT1177" s="88">
        <v>100</v>
      </c>
      <c r="AU1177" s="88">
        <v>100</v>
      </c>
      <c r="AV1177" s="88">
        <v>100</v>
      </c>
      <c r="AW1177" s="88">
        <v>100</v>
      </c>
      <c r="AX1177" s="88">
        <v>100</v>
      </c>
      <c r="AY1177" s="88">
        <v>100</v>
      </c>
      <c r="AZ1177" s="88">
        <v>100</v>
      </c>
      <c r="BA1177" s="88">
        <v>100</v>
      </c>
      <c r="BB1177" s="89">
        <f t="shared" si="71"/>
        <v>1200</v>
      </c>
      <c r="BC1177" s="90" t="str">
        <f t="shared" si="70"/>
        <v>OK</v>
      </c>
      <c r="BD1177" s="91" t="str">
        <f t="shared" si="72"/>
        <v xml:space="preserve">                  </v>
      </c>
      <c r="BE1177" s="92">
        <f t="shared" si="73"/>
        <v>12</v>
      </c>
    </row>
    <row r="1178" spans="1:57" s="74" customFormat="1" ht="50.1" customHeight="1" x14ac:dyDescent="0.2">
      <c r="A1178" s="78" t="s">
        <v>55</v>
      </c>
      <c r="B1178" s="78" t="s">
        <v>58</v>
      </c>
      <c r="C1178" s="78" t="s">
        <v>1032</v>
      </c>
      <c r="D1178" s="78" t="s">
        <v>575</v>
      </c>
      <c r="E1178" s="79" t="str">
        <f>+IF(C1178&lt;&gt;"",VLOOKUP(MID(C1178,18,5),NIVELES!$A$133:$B$213,2,0),"")</f>
        <v>CHIMBORAZO</v>
      </c>
      <c r="F1178" s="80" t="s">
        <v>135</v>
      </c>
      <c r="G1178" s="81" t="str">
        <f>+IF(F1178&lt;&gt;"",VLOOKUP(F1178,NIVELES!$A$246:$C$464,3,0),"")</f>
        <v xml:space="preserve"> </v>
      </c>
      <c r="H1178" s="82" t="s">
        <v>1023</v>
      </c>
      <c r="I1178" s="78" t="s">
        <v>2474</v>
      </c>
      <c r="J1178" s="78" t="s">
        <v>2475</v>
      </c>
      <c r="K1178" s="78" t="s">
        <v>2476</v>
      </c>
      <c r="L1178" s="78" t="s">
        <v>1791</v>
      </c>
      <c r="M1178" s="78" t="s">
        <v>1791</v>
      </c>
      <c r="N1178" s="78" t="s">
        <v>2477</v>
      </c>
      <c r="O1178" s="78" t="s">
        <v>2478</v>
      </c>
      <c r="P1178" s="82">
        <v>12</v>
      </c>
      <c r="Q1178" s="78" t="s">
        <v>2479</v>
      </c>
      <c r="R1178" s="82">
        <v>1</v>
      </c>
      <c r="S1178" s="82">
        <v>1</v>
      </c>
      <c r="T1178" s="82">
        <v>1</v>
      </c>
      <c r="U1178" s="82">
        <v>1</v>
      </c>
      <c r="V1178" s="82">
        <v>1</v>
      </c>
      <c r="W1178" s="82">
        <v>1</v>
      </c>
      <c r="X1178" s="82">
        <v>1</v>
      </c>
      <c r="Y1178" s="82">
        <v>1</v>
      </c>
      <c r="Z1178" s="82">
        <v>1</v>
      </c>
      <c r="AA1178" s="82">
        <v>1</v>
      </c>
      <c r="AB1178" s="82">
        <v>1</v>
      </c>
      <c r="AC1178" s="82">
        <v>1</v>
      </c>
      <c r="AD1178" s="85" t="str">
        <f>IF(A1178&lt;&gt;"",IF(D1178="DIRECCIÓN_DE_TRANSFERENCIAS","280 0031",VLOOKUP(C1178,NIVELES!$A$14:$B$105,2,0)),"")</f>
        <v>280 3310</v>
      </c>
      <c r="AE1178" s="86" t="s">
        <v>322</v>
      </c>
      <c r="AF1178" s="86" t="s">
        <v>369</v>
      </c>
      <c r="AG1178" s="79" t="str">
        <f>+IF(AF1178&lt;&gt;"",VLOOKUP(AF1178,NIVELES!$A$666:$B$673,2,0),"")</f>
        <v>ADMINISTRACIÓN_CENTRAL</v>
      </c>
      <c r="AH1178" s="78" t="s">
        <v>322</v>
      </c>
      <c r="AI1178" s="79" t="str">
        <f>IF(AH1178&lt;&gt;"",VLOOKUP(CONCATENATE(AG1178,AH1178),NIVELES!$B$676:$C$745,2,0),"")</f>
        <v>Administración De La Gestión Administrativa Financiera</v>
      </c>
      <c r="AJ1178" s="78" t="s">
        <v>517</v>
      </c>
      <c r="AK1178" s="79" t="str">
        <f>+IF(AJ1178&lt;&gt;"",VLOOKUP(AJ1178,NIVELES!$A$816:$B$892,2,0),"")</f>
        <v>NO APLICA</v>
      </c>
      <c r="AL1178" s="78" t="s">
        <v>553</v>
      </c>
      <c r="AM1178" s="78">
        <v>510306</v>
      </c>
      <c r="AN1178" s="79" t="str">
        <f>IF(AM1178&lt;&gt;"",+VLOOKUP(AM1178,NIVELES!$A$1652:$B$2466,2,0),"")</f>
        <v>Alimentación</v>
      </c>
      <c r="AO1178" s="87">
        <v>8400</v>
      </c>
      <c r="AP1178" s="88">
        <v>700</v>
      </c>
      <c r="AQ1178" s="88">
        <v>700</v>
      </c>
      <c r="AR1178" s="88">
        <v>700</v>
      </c>
      <c r="AS1178" s="88">
        <v>700</v>
      </c>
      <c r="AT1178" s="88">
        <v>700</v>
      </c>
      <c r="AU1178" s="88">
        <v>700</v>
      </c>
      <c r="AV1178" s="88">
        <v>700</v>
      </c>
      <c r="AW1178" s="88">
        <v>700</v>
      </c>
      <c r="AX1178" s="88">
        <v>700</v>
      </c>
      <c r="AY1178" s="88">
        <v>700</v>
      </c>
      <c r="AZ1178" s="88">
        <v>700</v>
      </c>
      <c r="BA1178" s="88">
        <v>700</v>
      </c>
      <c r="BB1178" s="89">
        <f t="shared" si="71"/>
        <v>8400</v>
      </c>
      <c r="BC1178" s="90" t="str">
        <f t="shared" si="70"/>
        <v>OK</v>
      </c>
      <c r="BD1178" s="91" t="str">
        <f t="shared" si="72"/>
        <v xml:space="preserve">                  </v>
      </c>
      <c r="BE1178" s="92">
        <f t="shared" si="73"/>
        <v>12</v>
      </c>
    </row>
    <row r="1179" spans="1:57" s="74" customFormat="1" ht="50.1" customHeight="1" x14ac:dyDescent="0.2">
      <c r="A1179" s="78" t="s">
        <v>55</v>
      </c>
      <c r="B1179" s="78" t="s">
        <v>58</v>
      </c>
      <c r="C1179" s="78" t="s">
        <v>1032</v>
      </c>
      <c r="D1179" s="78" t="s">
        <v>575</v>
      </c>
      <c r="E1179" s="79" t="str">
        <f>+IF(C1179&lt;&gt;"",VLOOKUP(MID(C1179,18,5),NIVELES!$A$133:$B$213,2,0),"")</f>
        <v>CHIMBORAZO</v>
      </c>
      <c r="F1179" s="80" t="s">
        <v>135</v>
      </c>
      <c r="G1179" s="81" t="str">
        <f>+IF(F1179&lt;&gt;"",VLOOKUP(F1179,NIVELES!$A$246:$C$464,3,0),"")</f>
        <v xml:space="preserve"> </v>
      </c>
      <c r="H1179" s="82" t="s">
        <v>1023</v>
      </c>
      <c r="I1179" s="78" t="s">
        <v>2474</v>
      </c>
      <c r="J1179" s="78" t="s">
        <v>2475</v>
      </c>
      <c r="K1179" s="78" t="s">
        <v>2476</v>
      </c>
      <c r="L1179" s="78" t="s">
        <v>1791</v>
      </c>
      <c r="M1179" s="78" t="s">
        <v>1791</v>
      </c>
      <c r="N1179" s="78" t="s">
        <v>2477</v>
      </c>
      <c r="O1179" s="78" t="s">
        <v>2478</v>
      </c>
      <c r="P1179" s="82">
        <v>12</v>
      </c>
      <c r="Q1179" s="78" t="s">
        <v>2479</v>
      </c>
      <c r="R1179" s="82">
        <v>1</v>
      </c>
      <c r="S1179" s="82">
        <v>1</v>
      </c>
      <c r="T1179" s="82">
        <v>1</v>
      </c>
      <c r="U1179" s="82">
        <v>1</v>
      </c>
      <c r="V1179" s="82">
        <v>1</v>
      </c>
      <c r="W1179" s="82">
        <v>1</v>
      </c>
      <c r="X1179" s="82">
        <v>1</v>
      </c>
      <c r="Y1179" s="82">
        <v>1</v>
      </c>
      <c r="Z1179" s="82">
        <v>1</v>
      </c>
      <c r="AA1179" s="82">
        <v>1</v>
      </c>
      <c r="AB1179" s="82">
        <v>1</v>
      </c>
      <c r="AC1179" s="82">
        <v>1</v>
      </c>
      <c r="AD1179" s="85" t="str">
        <f>IF(A1179&lt;&gt;"",IF(D1179="DIRECCIÓN_DE_TRANSFERENCIAS","280 0031",VLOOKUP(C1179,NIVELES!$A$14:$B$105,2,0)),"")</f>
        <v>280 3310</v>
      </c>
      <c r="AE1179" s="86" t="s">
        <v>322</v>
      </c>
      <c r="AF1179" s="86" t="s">
        <v>369</v>
      </c>
      <c r="AG1179" s="79" t="str">
        <f>+IF(AF1179&lt;&gt;"",VLOOKUP(AF1179,NIVELES!$A$666:$B$673,2,0),"")</f>
        <v>ADMINISTRACIÓN_CENTRAL</v>
      </c>
      <c r="AH1179" s="78" t="s">
        <v>322</v>
      </c>
      <c r="AI1179" s="79" t="str">
        <f>IF(AH1179&lt;&gt;"",VLOOKUP(CONCATENATE(AG1179,AH1179),NIVELES!$B$676:$C$745,2,0),"")</f>
        <v>Administración De La Gestión Administrativa Financiera</v>
      </c>
      <c r="AJ1179" s="78" t="s">
        <v>517</v>
      </c>
      <c r="AK1179" s="79" t="str">
        <f>+IF(AJ1179&lt;&gt;"",VLOOKUP(AJ1179,NIVELES!$A$816:$B$892,2,0),"")</f>
        <v>NO APLICA</v>
      </c>
      <c r="AL1179" s="78" t="s">
        <v>553</v>
      </c>
      <c r="AM1179" s="78">
        <v>510401</v>
      </c>
      <c r="AN1179" s="79" t="str">
        <f>IF(AM1179&lt;&gt;"",+VLOOKUP(AM1179,NIVELES!$A$1652:$B$2466,2,0),"")</f>
        <v>Por Cargas Familiares</v>
      </c>
      <c r="AO1179" s="87">
        <v>376.17</v>
      </c>
      <c r="AP1179" s="88">
        <v>31.35</v>
      </c>
      <c r="AQ1179" s="88">
        <v>31.35</v>
      </c>
      <c r="AR1179" s="88">
        <v>31.35</v>
      </c>
      <c r="AS1179" s="88">
        <v>31.35</v>
      </c>
      <c r="AT1179" s="88">
        <v>31.35</v>
      </c>
      <c r="AU1179" s="88">
        <v>31.35</v>
      </c>
      <c r="AV1179" s="88">
        <v>31.35</v>
      </c>
      <c r="AW1179" s="88">
        <v>31.35</v>
      </c>
      <c r="AX1179" s="88">
        <v>31.35</v>
      </c>
      <c r="AY1179" s="88">
        <v>31.35</v>
      </c>
      <c r="AZ1179" s="88">
        <v>31.35</v>
      </c>
      <c r="BA1179" s="88">
        <v>31.32</v>
      </c>
      <c r="BB1179" s="89">
        <f t="shared" si="71"/>
        <v>376.17</v>
      </c>
      <c r="BC1179" s="90" t="str">
        <f t="shared" si="70"/>
        <v>OK</v>
      </c>
      <c r="BD1179" s="91" t="str">
        <f t="shared" si="72"/>
        <v xml:space="preserve">                  </v>
      </c>
      <c r="BE1179" s="92">
        <f t="shared" si="73"/>
        <v>12</v>
      </c>
    </row>
    <row r="1180" spans="1:57" s="74" customFormat="1" ht="50.1" customHeight="1" x14ac:dyDescent="0.2">
      <c r="A1180" s="78" t="s">
        <v>55</v>
      </c>
      <c r="B1180" s="78" t="s">
        <v>58</v>
      </c>
      <c r="C1180" s="78" t="s">
        <v>1032</v>
      </c>
      <c r="D1180" s="78" t="s">
        <v>575</v>
      </c>
      <c r="E1180" s="79" t="str">
        <f>+IF(C1180&lt;&gt;"",VLOOKUP(MID(C1180,18,5),NIVELES!$A$133:$B$213,2,0),"")</f>
        <v>CHIMBORAZO</v>
      </c>
      <c r="F1180" s="80" t="s">
        <v>135</v>
      </c>
      <c r="G1180" s="81" t="str">
        <f>+IF(F1180&lt;&gt;"",VLOOKUP(F1180,NIVELES!$A$246:$C$464,3,0),"")</f>
        <v xml:space="preserve"> </v>
      </c>
      <c r="H1180" s="82" t="s">
        <v>1023</v>
      </c>
      <c r="I1180" s="78" t="s">
        <v>2474</v>
      </c>
      <c r="J1180" s="78" t="s">
        <v>2475</v>
      </c>
      <c r="K1180" s="78" t="s">
        <v>2476</v>
      </c>
      <c r="L1180" s="78" t="s">
        <v>1791</v>
      </c>
      <c r="M1180" s="78" t="s">
        <v>1791</v>
      </c>
      <c r="N1180" s="78" t="s">
        <v>2477</v>
      </c>
      <c r="O1180" s="78" t="s">
        <v>2478</v>
      </c>
      <c r="P1180" s="82">
        <v>12</v>
      </c>
      <c r="Q1180" s="78" t="s">
        <v>2479</v>
      </c>
      <c r="R1180" s="82">
        <v>1</v>
      </c>
      <c r="S1180" s="82">
        <v>1</v>
      </c>
      <c r="T1180" s="82">
        <v>1</v>
      </c>
      <c r="U1180" s="82">
        <v>1</v>
      </c>
      <c r="V1180" s="82">
        <v>1</v>
      </c>
      <c r="W1180" s="82">
        <v>1</v>
      </c>
      <c r="X1180" s="82">
        <v>1</v>
      </c>
      <c r="Y1180" s="82">
        <v>1</v>
      </c>
      <c r="Z1180" s="82">
        <v>1</v>
      </c>
      <c r="AA1180" s="82">
        <v>1</v>
      </c>
      <c r="AB1180" s="82">
        <v>1</v>
      </c>
      <c r="AC1180" s="82">
        <v>1</v>
      </c>
      <c r="AD1180" s="85" t="str">
        <f>IF(A1180&lt;&gt;"",IF(D1180="DIRECCIÓN_DE_TRANSFERENCIAS","280 0031",VLOOKUP(C1180,NIVELES!$A$14:$B$105,2,0)),"")</f>
        <v>280 3310</v>
      </c>
      <c r="AE1180" s="86" t="s">
        <v>322</v>
      </c>
      <c r="AF1180" s="86" t="s">
        <v>369</v>
      </c>
      <c r="AG1180" s="79" t="str">
        <f>+IF(AF1180&lt;&gt;"",VLOOKUP(AF1180,NIVELES!$A$666:$B$673,2,0),"")</f>
        <v>ADMINISTRACIÓN_CENTRAL</v>
      </c>
      <c r="AH1180" s="78" t="s">
        <v>322</v>
      </c>
      <c r="AI1180" s="79" t="str">
        <f>IF(AH1180&lt;&gt;"",VLOOKUP(CONCATENATE(AG1180,AH1180),NIVELES!$B$676:$C$745,2,0),"")</f>
        <v>Administración De La Gestión Administrativa Financiera</v>
      </c>
      <c r="AJ1180" s="78" t="s">
        <v>517</v>
      </c>
      <c r="AK1180" s="79" t="str">
        <f>+IF(AJ1180&lt;&gt;"",VLOOKUP(AJ1180,NIVELES!$A$816:$B$892,2,0),"")</f>
        <v>NO APLICA</v>
      </c>
      <c r="AL1180" s="78" t="s">
        <v>553</v>
      </c>
      <c r="AM1180" s="78">
        <v>510408</v>
      </c>
      <c r="AN1180" s="79" t="str">
        <f>IF(AM1180&lt;&gt;"",+VLOOKUP(AM1180,NIVELES!$A$1652:$B$2466,2,0),"")</f>
        <v>Subsidio de Antigüedad</v>
      </c>
      <c r="AO1180" s="87">
        <v>2196.21</v>
      </c>
      <c r="AP1180" s="88">
        <v>183.01750000000001</v>
      </c>
      <c r="AQ1180" s="88">
        <v>183.01750000000001</v>
      </c>
      <c r="AR1180" s="88">
        <v>183.01750000000001</v>
      </c>
      <c r="AS1180" s="88">
        <v>183.01750000000001</v>
      </c>
      <c r="AT1180" s="88">
        <v>183.01750000000001</v>
      </c>
      <c r="AU1180" s="88">
        <v>183.01750000000001</v>
      </c>
      <c r="AV1180" s="88">
        <v>183.01750000000001</v>
      </c>
      <c r="AW1180" s="88">
        <v>183.01750000000001</v>
      </c>
      <c r="AX1180" s="88">
        <v>183.01750000000001</v>
      </c>
      <c r="AY1180" s="88">
        <v>183.01750000000001</v>
      </c>
      <c r="AZ1180" s="88">
        <v>183.01750000000001</v>
      </c>
      <c r="BA1180" s="88">
        <v>183.01750000000001</v>
      </c>
      <c r="BB1180" s="89">
        <f t="shared" si="71"/>
        <v>2196.2099999999996</v>
      </c>
      <c r="BC1180" s="90" t="str">
        <f t="shared" si="70"/>
        <v>OK</v>
      </c>
      <c r="BD1180" s="91" t="str">
        <f t="shared" si="72"/>
        <v xml:space="preserve">                  </v>
      </c>
      <c r="BE1180" s="92">
        <f t="shared" si="73"/>
        <v>12</v>
      </c>
    </row>
    <row r="1181" spans="1:57" s="74" customFormat="1" ht="50.1" customHeight="1" x14ac:dyDescent="0.2">
      <c r="A1181" s="78" t="s">
        <v>55</v>
      </c>
      <c r="B1181" s="78" t="s">
        <v>58</v>
      </c>
      <c r="C1181" s="78" t="s">
        <v>1032</v>
      </c>
      <c r="D1181" s="78" t="s">
        <v>575</v>
      </c>
      <c r="E1181" s="79" t="str">
        <f>+IF(C1181&lt;&gt;"",VLOOKUP(MID(C1181,18,5),NIVELES!$A$133:$B$213,2,0),"")</f>
        <v>CHIMBORAZO</v>
      </c>
      <c r="F1181" s="80" t="s">
        <v>135</v>
      </c>
      <c r="G1181" s="81" t="str">
        <f>+IF(F1181&lt;&gt;"",VLOOKUP(F1181,NIVELES!$A$246:$C$464,3,0),"")</f>
        <v xml:space="preserve"> </v>
      </c>
      <c r="H1181" s="82" t="s">
        <v>1023</v>
      </c>
      <c r="I1181" s="78" t="s">
        <v>2474</v>
      </c>
      <c r="J1181" s="78" t="s">
        <v>2475</v>
      </c>
      <c r="K1181" s="78" t="s">
        <v>2476</v>
      </c>
      <c r="L1181" s="78" t="s">
        <v>1791</v>
      </c>
      <c r="M1181" s="78" t="s">
        <v>1791</v>
      </c>
      <c r="N1181" s="78" t="s">
        <v>2477</v>
      </c>
      <c r="O1181" s="78" t="s">
        <v>2478</v>
      </c>
      <c r="P1181" s="82">
        <v>12</v>
      </c>
      <c r="Q1181" s="78" t="s">
        <v>2479</v>
      </c>
      <c r="R1181" s="82">
        <v>1</v>
      </c>
      <c r="S1181" s="82">
        <v>1</v>
      </c>
      <c r="T1181" s="82">
        <v>1</v>
      </c>
      <c r="U1181" s="82">
        <v>1</v>
      </c>
      <c r="V1181" s="82">
        <v>1</v>
      </c>
      <c r="W1181" s="82">
        <v>1</v>
      </c>
      <c r="X1181" s="82">
        <v>1</v>
      </c>
      <c r="Y1181" s="82">
        <v>1</v>
      </c>
      <c r="Z1181" s="82">
        <v>1</v>
      </c>
      <c r="AA1181" s="82">
        <v>1</v>
      </c>
      <c r="AB1181" s="82">
        <v>1</v>
      </c>
      <c r="AC1181" s="82">
        <v>1</v>
      </c>
      <c r="AD1181" s="85" t="str">
        <f>IF(A1181&lt;&gt;"",IF(D1181="DIRECCIÓN_DE_TRANSFERENCIAS","280 0031",VLOOKUP(C1181,NIVELES!$A$14:$B$105,2,0)),"")</f>
        <v>280 3310</v>
      </c>
      <c r="AE1181" s="86" t="s">
        <v>322</v>
      </c>
      <c r="AF1181" s="86" t="s">
        <v>369</v>
      </c>
      <c r="AG1181" s="79" t="str">
        <f>+IF(AF1181&lt;&gt;"",VLOOKUP(AF1181,NIVELES!$A$666:$B$673,2,0),"")</f>
        <v>ADMINISTRACIÓN_CENTRAL</v>
      </c>
      <c r="AH1181" s="78" t="s">
        <v>322</v>
      </c>
      <c r="AI1181" s="79" t="str">
        <f>IF(AH1181&lt;&gt;"",VLOOKUP(CONCATENATE(AG1181,AH1181),NIVELES!$B$676:$C$745,2,0),"")</f>
        <v>Administración De La Gestión Administrativa Financiera</v>
      </c>
      <c r="AJ1181" s="78" t="s">
        <v>517</v>
      </c>
      <c r="AK1181" s="79" t="str">
        <f>+IF(AJ1181&lt;&gt;"",VLOOKUP(AJ1181,NIVELES!$A$816:$B$892,2,0),"")</f>
        <v>NO APLICA</v>
      </c>
      <c r="AL1181" s="78" t="s">
        <v>553</v>
      </c>
      <c r="AM1181" s="78">
        <v>510509</v>
      </c>
      <c r="AN1181" s="79" t="str">
        <f>IF(AM1181&lt;&gt;"",+VLOOKUP(AM1181,NIVELES!$A$1652:$B$2466,2,0),"")</f>
        <v>Horas Extraordinarias y Suplementarias</v>
      </c>
      <c r="AO1181" s="87">
        <v>0</v>
      </c>
      <c r="AP1181" s="88">
        <v>0</v>
      </c>
      <c r="AQ1181" s="88">
        <v>0</v>
      </c>
      <c r="AR1181" s="88">
        <v>0</v>
      </c>
      <c r="AS1181" s="88">
        <v>0</v>
      </c>
      <c r="AT1181" s="88">
        <v>0</v>
      </c>
      <c r="AU1181" s="88">
        <v>0</v>
      </c>
      <c r="AV1181" s="88">
        <v>0</v>
      </c>
      <c r="AW1181" s="88">
        <v>0</v>
      </c>
      <c r="AX1181" s="88">
        <v>0</v>
      </c>
      <c r="AY1181" s="88">
        <v>0</v>
      </c>
      <c r="AZ1181" s="88">
        <v>0</v>
      </c>
      <c r="BA1181" s="88">
        <v>0</v>
      </c>
      <c r="BB1181" s="89">
        <f t="shared" si="71"/>
        <v>0</v>
      </c>
      <c r="BC1181" s="90" t="str">
        <f t="shared" si="70"/>
        <v>OK</v>
      </c>
      <c r="BD1181" s="91" t="str">
        <f t="shared" si="72"/>
        <v xml:space="preserve">                  </v>
      </c>
      <c r="BE1181" s="92">
        <f t="shared" si="73"/>
        <v>12</v>
      </c>
    </row>
    <row r="1182" spans="1:57" s="74" customFormat="1" ht="50.1" customHeight="1" x14ac:dyDescent="0.2">
      <c r="A1182" s="78" t="s">
        <v>55</v>
      </c>
      <c r="B1182" s="78" t="s">
        <v>58</v>
      </c>
      <c r="C1182" s="78" t="s">
        <v>1032</v>
      </c>
      <c r="D1182" s="78" t="s">
        <v>575</v>
      </c>
      <c r="E1182" s="79" t="str">
        <f>+IF(C1182&lt;&gt;"",VLOOKUP(MID(C1182,18,5),NIVELES!$A$133:$B$213,2,0),"")</f>
        <v>CHIMBORAZO</v>
      </c>
      <c r="F1182" s="80" t="s">
        <v>135</v>
      </c>
      <c r="G1182" s="81" t="str">
        <f>+IF(F1182&lt;&gt;"",VLOOKUP(F1182,NIVELES!$A$246:$C$464,3,0),"")</f>
        <v xml:space="preserve"> </v>
      </c>
      <c r="H1182" s="82" t="s">
        <v>1023</v>
      </c>
      <c r="I1182" s="78" t="s">
        <v>2474</v>
      </c>
      <c r="J1182" s="78" t="s">
        <v>2475</v>
      </c>
      <c r="K1182" s="78" t="s">
        <v>2476</v>
      </c>
      <c r="L1182" s="78" t="s">
        <v>1791</v>
      </c>
      <c r="M1182" s="78" t="s">
        <v>1791</v>
      </c>
      <c r="N1182" s="78" t="s">
        <v>2477</v>
      </c>
      <c r="O1182" s="78" t="s">
        <v>2478</v>
      </c>
      <c r="P1182" s="82">
        <v>12</v>
      </c>
      <c r="Q1182" s="78" t="s">
        <v>2479</v>
      </c>
      <c r="R1182" s="82">
        <v>1</v>
      </c>
      <c r="S1182" s="82">
        <v>1</v>
      </c>
      <c r="T1182" s="82">
        <v>1</v>
      </c>
      <c r="U1182" s="82">
        <v>1</v>
      </c>
      <c r="V1182" s="82">
        <v>1</v>
      </c>
      <c r="W1182" s="82">
        <v>1</v>
      </c>
      <c r="X1182" s="82">
        <v>1</v>
      </c>
      <c r="Y1182" s="82">
        <v>1</v>
      </c>
      <c r="Z1182" s="82">
        <v>1</v>
      </c>
      <c r="AA1182" s="82">
        <v>1</v>
      </c>
      <c r="AB1182" s="82">
        <v>1</v>
      </c>
      <c r="AC1182" s="82">
        <v>1</v>
      </c>
      <c r="AD1182" s="85" t="str">
        <f>IF(A1182&lt;&gt;"",IF(D1182="DIRECCIÓN_DE_TRANSFERENCIAS","280 0031",VLOOKUP(C1182,NIVELES!$A$14:$B$105,2,0)),"")</f>
        <v>280 3310</v>
      </c>
      <c r="AE1182" s="86" t="s">
        <v>322</v>
      </c>
      <c r="AF1182" s="86" t="s">
        <v>369</v>
      </c>
      <c r="AG1182" s="79" t="str">
        <f>+IF(AF1182&lt;&gt;"",VLOOKUP(AF1182,NIVELES!$A$666:$B$673,2,0),"")</f>
        <v>ADMINISTRACIÓN_CENTRAL</v>
      </c>
      <c r="AH1182" s="78" t="s">
        <v>322</v>
      </c>
      <c r="AI1182" s="79" t="str">
        <f>IF(AH1182&lt;&gt;"",VLOOKUP(CONCATENATE(AG1182,AH1182),NIVELES!$B$676:$C$745,2,0),"")</f>
        <v>Administración De La Gestión Administrativa Financiera</v>
      </c>
      <c r="AJ1182" s="78" t="s">
        <v>517</v>
      </c>
      <c r="AK1182" s="79" t="str">
        <f>+IF(AJ1182&lt;&gt;"",VLOOKUP(AJ1182,NIVELES!$A$816:$B$892,2,0),"")</f>
        <v>NO APLICA</v>
      </c>
      <c r="AL1182" s="78" t="s">
        <v>553</v>
      </c>
      <c r="AM1182" s="78">
        <v>510510</v>
      </c>
      <c r="AN1182" s="79" t="str">
        <f>IF(AM1182&lt;&gt;"",+VLOOKUP(AM1182,NIVELES!$A$1652:$B$2466,2,0),"")</f>
        <v>Servicios Personales por Contrato</v>
      </c>
      <c r="AO1182" s="87">
        <v>40128</v>
      </c>
      <c r="AP1182" s="88">
        <v>8346.8700000000008</v>
      </c>
      <c r="AQ1182" s="88">
        <v>8346.86</v>
      </c>
      <c r="AR1182" s="88">
        <v>8346.86</v>
      </c>
      <c r="AS1182" s="88">
        <v>8346.86</v>
      </c>
      <c r="AT1182" s="88">
        <v>6740.5499999999956</v>
      </c>
      <c r="AU1182" s="88"/>
      <c r="AV1182" s="88"/>
      <c r="AW1182" s="88"/>
      <c r="AX1182" s="88"/>
      <c r="AY1182" s="88"/>
      <c r="AZ1182" s="88"/>
      <c r="BA1182" s="88"/>
      <c r="BB1182" s="89">
        <f t="shared" si="71"/>
        <v>40128</v>
      </c>
      <c r="BC1182" s="90" t="str">
        <f t="shared" si="70"/>
        <v>OK</v>
      </c>
      <c r="BD1182" s="91" t="str">
        <f t="shared" si="72"/>
        <v xml:space="preserve">                  </v>
      </c>
      <c r="BE1182" s="92">
        <f t="shared" si="73"/>
        <v>12</v>
      </c>
    </row>
    <row r="1183" spans="1:57" s="74" customFormat="1" ht="50.1" customHeight="1" x14ac:dyDescent="0.2">
      <c r="A1183" s="78" t="s">
        <v>55</v>
      </c>
      <c r="B1183" s="78" t="s">
        <v>58</v>
      </c>
      <c r="C1183" s="78" t="s">
        <v>1032</v>
      </c>
      <c r="D1183" s="78" t="s">
        <v>575</v>
      </c>
      <c r="E1183" s="79" t="str">
        <f>+IF(C1183&lt;&gt;"",VLOOKUP(MID(C1183,18,5),NIVELES!$A$133:$B$213,2,0),"")</f>
        <v>CHIMBORAZO</v>
      </c>
      <c r="F1183" s="80" t="s">
        <v>135</v>
      </c>
      <c r="G1183" s="81" t="str">
        <f>+IF(F1183&lt;&gt;"",VLOOKUP(F1183,NIVELES!$A$246:$C$464,3,0),"")</f>
        <v xml:space="preserve"> </v>
      </c>
      <c r="H1183" s="82" t="s">
        <v>1023</v>
      </c>
      <c r="I1183" s="78" t="s">
        <v>2474</v>
      </c>
      <c r="J1183" s="78" t="s">
        <v>2475</v>
      </c>
      <c r="K1183" s="78" t="s">
        <v>2476</v>
      </c>
      <c r="L1183" s="78" t="s">
        <v>1791</v>
      </c>
      <c r="M1183" s="78" t="s">
        <v>1791</v>
      </c>
      <c r="N1183" s="78" t="s">
        <v>2477</v>
      </c>
      <c r="O1183" s="78" t="s">
        <v>2478</v>
      </c>
      <c r="P1183" s="82">
        <v>12</v>
      </c>
      <c r="Q1183" s="78" t="s">
        <v>2479</v>
      </c>
      <c r="R1183" s="82">
        <v>1</v>
      </c>
      <c r="S1183" s="82">
        <v>1</v>
      </c>
      <c r="T1183" s="82">
        <v>1</v>
      </c>
      <c r="U1183" s="82">
        <v>1</v>
      </c>
      <c r="V1183" s="82">
        <v>1</v>
      </c>
      <c r="W1183" s="82">
        <v>1</v>
      </c>
      <c r="X1183" s="82">
        <v>1</v>
      </c>
      <c r="Y1183" s="82">
        <v>1</v>
      </c>
      <c r="Z1183" s="82">
        <v>1</v>
      </c>
      <c r="AA1183" s="82">
        <v>1</v>
      </c>
      <c r="AB1183" s="82">
        <v>1</v>
      </c>
      <c r="AC1183" s="82">
        <v>1</v>
      </c>
      <c r="AD1183" s="85" t="str">
        <f>IF(A1183&lt;&gt;"",IF(D1183="DIRECCIÓN_DE_TRANSFERENCIAS","280 0031",VLOOKUP(C1183,NIVELES!$A$14:$B$105,2,0)),"")</f>
        <v>280 3310</v>
      </c>
      <c r="AE1183" s="86" t="s">
        <v>322</v>
      </c>
      <c r="AF1183" s="86" t="s">
        <v>369</v>
      </c>
      <c r="AG1183" s="79" t="str">
        <f>+IF(AF1183&lt;&gt;"",VLOOKUP(AF1183,NIVELES!$A$666:$B$673,2,0),"")</f>
        <v>ADMINISTRACIÓN_CENTRAL</v>
      </c>
      <c r="AH1183" s="78" t="s">
        <v>322</v>
      </c>
      <c r="AI1183" s="79" t="str">
        <f>IF(AH1183&lt;&gt;"",VLOOKUP(CONCATENATE(AG1183,AH1183),NIVELES!$B$676:$C$745,2,0),"")</f>
        <v>Administración De La Gestión Administrativa Financiera</v>
      </c>
      <c r="AJ1183" s="78" t="s">
        <v>517</v>
      </c>
      <c r="AK1183" s="79" t="str">
        <f>+IF(AJ1183&lt;&gt;"",VLOOKUP(AJ1183,NIVELES!$A$816:$B$892,2,0),"")</f>
        <v>NO APLICA</v>
      </c>
      <c r="AL1183" s="78" t="s">
        <v>553</v>
      </c>
      <c r="AM1183" s="78">
        <v>510602</v>
      </c>
      <c r="AN1183" s="79" t="str">
        <f>IF(AM1183&lt;&gt;"",+VLOOKUP(AM1183,NIVELES!$A$1652:$B$2466,2,0),"")</f>
        <v>Fondo de Reserva</v>
      </c>
      <c r="AO1183" s="87">
        <v>60034.33</v>
      </c>
      <c r="AP1183" s="88"/>
      <c r="AQ1183" s="88"/>
      <c r="AR1183" s="88"/>
      <c r="AS1183" s="88"/>
      <c r="AT1183" s="88"/>
      <c r="AU1183" s="88"/>
      <c r="AV1183" s="88"/>
      <c r="AW1183" s="88">
        <v>60034.33</v>
      </c>
      <c r="AX1183" s="88"/>
      <c r="AY1183" s="88"/>
      <c r="AZ1183" s="88"/>
      <c r="BA1183" s="88"/>
      <c r="BB1183" s="89">
        <f t="shared" si="71"/>
        <v>60034.33</v>
      </c>
      <c r="BC1183" s="90" t="str">
        <f t="shared" si="70"/>
        <v>OK</v>
      </c>
      <c r="BD1183" s="91" t="str">
        <f t="shared" si="72"/>
        <v xml:space="preserve">                  </v>
      </c>
      <c r="BE1183" s="92">
        <f t="shared" si="73"/>
        <v>12</v>
      </c>
    </row>
    <row r="1184" spans="1:57" s="74" customFormat="1" ht="50.1" customHeight="1" x14ac:dyDescent="0.2">
      <c r="A1184" s="78" t="s">
        <v>55</v>
      </c>
      <c r="B1184" s="78" t="s">
        <v>58</v>
      </c>
      <c r="C1184" s="78" t="s">
        <v>1032</v>
      </c>
      <c r="D1184" s="78" t="s">
        <v>575</v>
      </c>
      <c r="E1184" s="79" t="str">
        <f>+IF(C1184&lt;&gt;"",VLOOKUP(MID(C1184,18,5),NIVELES!$A$133:$B$213,2,0),"")</f>
        <v>CHIMBORAZO</v>
      </c>
      <c r="F1184" s="80" t="s">
        <v>135</v>
      </c>
      <c r="G1184" s="81" t="str">
        <f>+IF(F1184&lt;&gt;"",VLOOKUP(F1184,NIVELES!$A$246:$C$464,3,0),"")</f>
        <v xml:space="preserve"> </v>
      </c>
      <c r="H1184" s="82" t="s">
        <v>1023</v>
      </c>
      <c r="I1184" s="78" t="s">
        <v>2474</v>
      </c>
      <c r="J1184" s="78" t="s">
        <v>2475</v>
      </c>
      <c r="K1184" s="78" t="s">
        <v>2476</v>
      </c>
      <c r="L1184" s="78" t="s">
        <v>1791</v>
      </c>
      <c r="M1184" s="78" t="s">
        <v>1791</v>
      </c>
      <c r="N1184" s="78" t="s">
        <v>2477</v>
      </c>
      <c r="O1184" s="78" t="s">
        <v>2478</v>
      </c>
      <c r="P1184" s="82">
        <v>12</v>
      </c>
      <c r="Q1184" s="78" t="s">
        <v>2479</v>
      </c>
      <c r="R1184" s="82">
        <v>1</v>
      </c>
      <c r="S1184" s="82">
        <v>1</v>
      </c>
      <c r="T1184" s="82">
        <v>1</v>
      </c>
      <c r="U1184" s="82">
        <v>1</v>
      </c>
      <c r="V1184" s="82">
        <v>1</v>
      </c>
      <c r="W1184" s="82">
        <v>1</v>
      </c>
      <c r="X1184" s="82">
        <v>1</v>
      </c>
      <c r="Y1184" s="82">
        <v>1</v>
      </c>
      <c r="Z1184" s="82">
        <v>1</v>
      </c>
      <c r="AA1184" s="82">
        <v>1</v>
      </c>
      <c r="AB1184" s="82">
        <v>1</v>
      </c>
      <c r="AC1184" s="82">
        <v>1</v>
      </c>
      <c r="AD1184" s="85" t="str">
        <f>IF(A1184&lt;&gt;"",IF(D1184="DIRECCIÓN_DE_TRANSFERENCIAS","280 0031",VLOOKUP(C1184,NIVELES!$A$14:$B$105,2,0)),"")</f>
        <v>280 3310</v>
      </c>
      <c r="AE1184" s="86" t="s">
        <v>322</v>
      </c>
      <c r="AF1184" s="86" t="s">
        <v>369</v>
      </c>
      <c r="AG1184" s="79" t="str">
        <f>+IF(AF1184&lt;&gt;"",VLOOKUP(AF1184,NIVELES!$A$666:$B$673,2,0),"")</f>
        <v>ADMINISTRACIÓN_CENTRAL</v>
      </c>
      <c r="AH1184" s="78" t="s">
        <v>322</v>
      </c>
      <c r="AI1184" s="79" t="str">
        <f>IF(AH1184&lt;&gt;"",VLOOKUP(CONCATENATE(AG1184,AH1184),NIVELES!$B$676:$C$745,2,0),"")</f>
        <v>Administración De La Gestión Administrativa Financiera</v>
      </c>
      <c r="AJ1184" s="78" t="s">
        <v>517</v>
      </c>
      <c r="AK1184" s="79" t="str">
        <f>+IF(AJ1184&lt;&gt;"",VLOOKUP(AJ1184,NIVELES!$A$816:$B$892,2,0),"")</f>
        <v>NO APLICA</v>
      </c>
      <c r="AL1184" s="78" t="s">
        <v>553</v>
      </c>
      <c r="AM1184" s="78">
        <v>510601</v>
      </c>
      <c r="AN1184" s="79" t="str">
        <f>IF(AM1184&lt;&gt;"",+VLOOKUP(AM1184,NIVELES!$A$1652:$B$2466,2,0),"")</f>
        <v>Aporte Patronal</v>
      </c>
      <c r="AO1184" s="87">
        <v>71129.88</v>
      </c>
      <c r="AP1184" s="88">
        <v>11854.98</v>
      </c>
      <c r="AQ1184" s="88">
        <v>11854.98</v>
      </c>
      <c r="AR1184" s="88">
        <v>11854.98</v>
      </c>
      <c r="AS1184" s="88">
        <v>11854.98</v>
      </c>
      <c r="AT1184" s="88">
        <v>11854.98</v>
      </c>
      <c r="AU1184" s="88">
        <v>11854.98</v>
      </c>
      <c r="AV1184" s="88"/>
      <c r="AW1184" s="88"/>
      <c r="AX1184" s="88"/>
      <c r="AY1184" s="88"/>
      <c r="AZ1184" s="88"/>
      <c r="BA1184" s="88"/>
      <c r="BB1184" s="89">
        <f t="shared" si="71"/>
        <v>71129.87999999999</v>
      </c>
      <c r="BC1184" s="90" t="str">
        <f t="shared" si="70"/>
        <v>OK</v>
      </c>
      <c r="BD1184" s="91" t="str">
        <f t="shared" si="72"/>
        <v xml:space="preserve">                  </v>
      </c>
      <c r="BE1184" s="92">
        <f t="shared" si="73"/>
        <v>12</v>
      </c>
    </row>
    <row r="1185" spans="1:57" s="74" customFormat="1" ht="50.1" customHeight="1" x14ac:dyDescent="0.2">
      <c r="A1185" s="78" t="s">
        <v>55</v>
      </c>
      <c r="B1185" s="78" t="s">
        <v>58</v>
      </c>
      <c r="C1185" s="78" t="s">
        <v>1032</v>
      </c>
      <c r="D1185" s="78" t="s">
        <v>575</v>
      </c>
      <c r="E1185" s="79" t="str">
        <f>+IF(C1185&lt;&gt;"",VLOOKUP(MID(C1185,18,5),NIVELES!$A$133:$B$213,2,0),"")</f>
        <v>CHIMBORAZO</v>
      </c>
      <c r="F1185" s="80" t="s">
        <v>135</v>
      </c>
      <c r="G1185" s="81" t="str">
        <f>+IF(F1185&lt;&gt;"",VLOOKUP(F1185,NIVELES!$A$246:$C$464,3,0),"")</f>
        <v xml:space="preserve"> </v>
      </c>
      <c r="H1185" s="82" t="s">
        <v>1023</v>
      </c>
      <c r="I1185" s="78" t="s">
        <v>2474</v>
      </c>
      <c r="J1185" s="78" t="s">
        <v>2475</v>
      </c>
      <c r="K1185" s="78" t="s">
        <v>2476</v>
      </c>
      <c r="L1185" s="78" t="s">
        <v>1791</v>
      </c>
      <c r="M1185" s="78" t="s">
        <v>1791</v>
      </c>
      <c r="N1185" s="78" t="s">
        <v>1791</v>
      </c>
      <c r="O1185" s="78" t="s">
        <v>2480</v>
      </c>
      <c r="P1185" s="82">
        <v>12</v>
      </c>
      <c r="Q1185" s="78" t="s">
        <v>2481</v>
      </c>
      <c r="R1185" s="82">
        <v>1</v>
      </c>
      <c r="S1185" s="82">
        <v>1</v>
      </c>
      <c r="T1185" s="82">
        <v>1</v>
      </c>
      <c r="U1185" s="82">
        <v>1</v>
      </c>
      <c r="V1185" s="82">
        <v>1</v>
      </c>
      <c r="W1185" s="82">
        <v>1</v>
      </c>
      <c r="X1185" s="82">
        <v>1</v>
      </c>
      <c r="Y1185" s="82">
        <v>1</v>
      </c>
      <c r="Z1185" s="82">
        <v>1</v>
      </c>
      <c r="AA1185" s="82">
        <v>1</v>
      </c>
      <c r="AB1185" s="82">
        <v>1</v>
      </c>
      <c r="AC1185" s="82">
        <v>1</v>
      </c>
      <c r="AD1185" s="85" t="str">
        <f>IF(A1185&lt;&gt;"",IF(D1185="DIRECCIÓN_DE_TRANSFERENCIAS","280 0031",VLOOKUP(C1185,NIVELES!$A$14:$B$105,2,0)),"")</f>
        <v>280 3310</v>
      </c>
      <c r="AE1185" s="86" t="s">
        <v>322</v>
      </c>
      <c r="AF1185" s="86" t="s">
        <v>369</v>
      </c>
      <c r="AG1185" s="79" t="str">
        <f>+IF(AF1185&lt;&gt;"",VLOOKUP(AF1185,NIVELES!$A$666:$B$673,2,0),"")</f>
        <v>ADMINISTRACIÓN_CENTRAL</v>
      </c>
      <c r="AH1185" s="78" t="s">
        <v>322</v>
      </c>
      <c r="AI1185" s="79" t="str">
        <f>IF(AH1185&lt;&gt;"",VLOOKUP(CONCATENATE(AG1185,AH1185),NIVELES!$B$676:$C$745,2,0),"")</f>
        <v>Administración De La Gestión Administrativa Financiera</v>
      </c>
      <c r="AJ1185" s="78" t="s">
        <v>517</v>
      </c>
      <c r="AK1185" s="79" t="str">
        <f>+IF(AJ1185&lt;&gt;"",VLOOKUP(AJ1185,NIVELES!$A$816:$B$892,2,0),"")</f>
        <v>NO APLICA</v>
      </c>
      <c r="AL1185" s="78" t="s">
        <v>554</v>
      </c>
      <c r="AM1185" s="78">
        <v>530101</v>
      </c>
      <c r="AN1185" s="79" t="str">
        <f>IF(AM1185&lt;&gt;"",+VLOOKUP(AM1185,NIVELES!$A$1652:$B$2466,2,0),"")</f>
        <v>Agua Potable</v>
      </c>
      <c r="AO1185" s="87">
        <v>2395.09</v>
      </c>
      <c r="AP1185" s="88">
        <v>300</v>
      </c>
      <c r="AQ1185" s="88">
        <v>300</v>
      </c>
      <c r="AR1185" s="88">
        <v>179.51</v>
      </c>
      <c r="AS1185" s="88">
        <v>179.51</v>
      </c>
      <c r="AT1185" s="88">
        <v>179.51</v>
      </c>
      <c r="AU1185" s="88">
        <v>179.51</v>
      </c>
      <c r="AV1185" s="88">
        <v>179.51</v>
      </c>
      <c r="AW1185" s="88">
        <v>179.51</v>
      </c>
      <c r="AX1185" s="88">
        <v>179.51</v>
      </c>
      <c r="AY1185" s="88">
        <v>179.51</v>
      </c>
      <c r="AZ1185" s="88">
        <v>179.51</v>
      </c>
      <c r="BA1185" s="88">
        <v>179.5</v>
      </c>
      <c r="BB1185" s="89">
        <f t="shared" si="71"/>
        <v>2395.09</v>
      </c>
      <c r="BC1185" s="90" t="str">
        <f t="shared" si="70"/>
        <v>OK</v>
      </c>
      <c r="BD1185" s="91" t="str">
        <f t="shared" si="72"/>
        <v xml:space="preserve">                  </v>
      </c>
      <c r="BE1185" s="92">
        <f t="shared" si="73"/>
        <v>12</v>
      </c>
    </row>
    <row r="1186" spans="1:57" s="74" customFormat="1" ht="50.1" customHeight="1" x14ac:dyDescent="0.2">
      <c r="A1186" s="78" t="s">
        <v>55</v>
      </c>
      <c r="B1186" s="78" t="s">
        <v>58</v>
      </c>
      <c r="C1186" s="78" t="s">
        <v>1032</v>
      </c>
      <c r="D1186" s="78" t="s">
        <v>575</v>
      </c>
      <c r="E1186" s="79" t="str">
        <f>+IF(C1186&lt;&gt;"",VLOOKUP(MID(C1186,18,5),NIVELES!$A$133:$B$213,2,0),"")</f>
        <v>CHIMBORAZO</v>
      </c>
      <c r="F1186" s="80" t="s">
        <v>135</v>
      </c>
      <c r="G1186" s="81" t="str">
        <f>+IF(F1186&lt;&gt;"",VLOOKUP(F1186,NIVELES!$A$246:$C$464,3,0),"")</f>
        <v xml:space="preserve"> </v>
      </c>
      <c r="H1186" s="82" t="s">
        <v>1023</v>
      </c>
      <c r="I1186" s="78" t="s">
        <v>2474</v>
      </c>
      <c r="J1186" s="78" t="s">
        <v>2475</v>
      </c>
      <c r="K1186" s="78" t="s">
        <v>2476</v>
      </c>
      <c r="L1186" s="78" t="s">
        <v>1791</v>
      </c>
      <c r="M1186" s="78" t="s">
        <v>1791</v>
      </c>
      <c r="N1186" s="78" t="s">
        <v>1791</v>
      </c>
      <c r="O1186" s="78" t="s">
        <v>2480</v>
      </c>
      <c r="P1186" s="82">
        <v>12</v>
      </c>
      <c r="Q1186" s="78" t="s">
        <v>2481</v>
      </c>
      <c r="R1186" s="82">
        <v>1</v>
      </c>
      <c r="S1186" s="82">
        <v>1</v>
      </c>
      <c r="T1186" s="82">
        <v>1</v>
      </c>
      <c r="U1186" s="82">
        <v>1</v>
      </c>
      <c r="V1186" s="82">
        <v>1</v>
      </c>
      <c r="W1186" s="82">
        <v>1</v>
      </c>
      <c r="X1186" s="82">
        <v>1</v>
      </c>
      <c r="Y1186" s="82">
        <v>1</v>
      </c>
      <c r="Z1186" s="82">
        <v>1</v>
      </c>
      <c r="AA1186" s="82">
        <v>1</v>
      </c>
      <c r="AB1186" s="82">
        <v>1</v>
      </c>
      <c r="AC1186" s="82">
        <v>1</v>
      </c>
      <c r="AD1186" s="85" t="str">
        <f>IF(A1186&lt;&gt;"",IF(D1186="DIRECCIÓN_DE_TRANSFERENCIAS","280 0031",VLOOKUP(C1186,NIVELES!$A$14:$B$105,2,0)),"")</f>
        <v>280 3310</v>
      </c>
      <c r="AE1186" s="86" t="s">
        <v>322</v>
      </c>
      <c r="AF1186" s="86" t="s">
        <v>369</v>
      </c>
      <c r="AG1186" s="79" t="str">
        <f>+IF(AF1186&lt;&gt;"",VLOOKUP(AF1186,NIVELES!$A$666:$B$673,2,0),"")</f>
        <v>ADMINISTRACIÓN_CENTRAL</v>
      </c>
      <c r="AH1186" s="78" t="s">
        <v>322</v>
      </c>
      <c r="AI1186" s="79" t="str">
        <f>IF(AH1186&lt;&gt;"",VLOOKUP(CONCATENATE(AG1186,AH1186),NIVELES!$B$676:$C$745,2,0),"")</f>
        <v>Administración De La Gestión Administrativa Financiera</v>
      </c>
      <c r="AJ1186" s="78" t="s">
        <v>517</v>
      </c>
      <c r="AK1186" s="79" t="str">
        <f>+IF(AJ1186&lt;&gt;"",VLOOKUP(AJ1186,NIVELES!$A$816:$B$892,2,0),"")</f>
        <v>NO APLICA</v>
      </c>
      <c r="AL1186" s="78" t="s">
        <v>554</v>
      </c>
      <c r="AM1186" s="78">
        <v>530104</v>
      </c>
      <c r="AN1186" s="79" t="str">
        <f>IF(AM1186&lt;&gt;"",+VLOOKUP(AM1186,NIVELES!$A$1652:$B$2466,2,0),"")</f>
        <v>Energía Eléctrica</v>
      </c>
      <c r="AO1186" s="87">
        <v>3597.15</v>
      </c>
      <c r="AP1186" s="88">
        <v>300</v>
      </c>
      <c r="AQ1186" s="88">
        <v>300</v>
      </c>
      <c r="AR1186" s="88">
        <v>300</v>
      </c>
      <c r="AS1186" s="88">
        <v>300</v>
      </c>
      <c r="AT1186" s="88">
        <v>300</v>
      </c>
      <c r="AU1186" s="88">
        <v>300</v>
      </c>
      <c r="AV1186" s="88">
        <v>300</v>
      </c>
      <c r="AW1186" s="88">
        <v>300</v>
      </c>
      <c r="AX1186" s="88">
        <v>300</v>
      </c>
      <c r="AY1186" s="88">
        <v>300</v>
      </c>
      <c r="AZ1186" s="88">
        <v>300</v>
      </c>
      <c r="BA1186" s="88">
        <v>297.14999999999998</v>
      </c>
      <c r="BB1186" s="89">
        <f t="shared" si="71"/>
        <v>3597.15</v>
      </c>
      <c r="BC1186" s="90" t="str">
        <f t="shared" si="70"/>
        <v>OK</v>
      </c>
      <c r="BD1186" s="91" t="str">
        <f t="shared" si="72"/>
        <v xml:space="preserve">                  </v>
      </c>
      <c r="BE1186" s="92">
        <f t="shared" si="73"/>
        <v>12</v>
      </c>
    </row>
    <row r="1187" spans="1:57" s="74" customFormat="1" ht="50.1" customHeight="1" x14ac:dyDescent="0.2">
      <c r="A1187" s="78" t="s">
        <v>55</v>
      </c>
      <c r="B1187" s="78" t="s">
        <v>58</v>
      </c>
      <c r="C1187" s="78" t="s">
        <v>1032</v>
      </c>
      <c r="D1187" s="78" t="s">
        <v>575</v>
      </c>
      <c r="E1187" s="79" t="str">
        <f>+IF(C1187&lt;&gt;"",VLOOKUP(MID(C1187,18,5),NIVELES!$A$133:$B$213,2,0),"")</f>
        <v>CHIMBORAZO</v>
      </c>
      <c r="F1187" s="80" t="s">
        <v>135</v>
      </c>
      <c r="G1187" s="81" t="str">
        <f>+IF(F1187&lt;&gt;"",VLOOKUP(F1187,NIVELES!$A$246:$C$464,3,0),"")</f>
        <v xml:space="preserve"> </v>
      </c>
      <c r="H1187" s="82" t="s">
        <v>1023</v>
      </c>
      <c r="I1187" s="78" t="s">
        <v>2474</v>
      </c>
      <c r="J1187" s="78" t="s">
        <v>2475</v>
      </c>
      <c r="K1187" s="78" t="s">
        <v>2476</v>
      </c>
      <c r="L1187" s="78" t="s">
        <v>1791</v>
      </c>
      <c r="M1187" s="78" t="s">
        <v>1791</v>
      </c>
      <c r="N1187" s="78" t="s">
        <v>1791</v>
      </c>
      <c r="O1187" s="78" t="s">
        <v>2480</v>
      </c>
      <c r="P1187" s="82">
        <v>12</v>
      </c>
      <c r="Q1187" s="78" t="s">
        <v>2481</v>
      </c>
      <c r="R1187" s="82">
        <v>1</v>
      </c>
      <c r="S1187" s="82">
        <v>1</v>
      </c>
      <c r="T1187" s="82">
        <v>1</v>
      </c>
      <c r="U1187" s="82">
        <v>1</v>
      </c>
      <c r="V1187" s="82">
        <v>1</v>
      </c>
      <c r="W1187" s="82">
        <v>1</v>
      </c>
      <c r="X1187" s="82">
        <v>1</v>
      </c>
      <c r="Y1187" s="82">
        <v>1</v>
      </c>
      <c r="Z1187" s="82">
        <v>1</v>
      </c>
      <c r="AA1187" s="82">
        <v>1</v>
      </c>
      <c r="AB1187" s="82">
        <v>1</v>
      </c>
      <c r="AC1187" s="82">
        <v>1</v>
      </c>
      <c r="AD1187" s="85" t="str">
        <f>IF(A1187&lt;&gt;"",IF(D1187="DIRECCIÓN_DE_TRANSFERENCIAS","280 0031",VLOOKUP(C1187,NIVELES!$A$14:$B$105,2,0)),"")</f>
        <v>280 3310</v>
      </c>
      <c r="AE1187" s="86" t="s">
        <v>322</v>
      </c>
      <c r="AF1187" s="86" t="s">
        <v>369</v>
      </c>
      <c r="AG1187" s="79" t="str">
        <f>+IF(AF1187&lt;&gt;"",VLOOKUP(AF1187,NIVELES!$A$666:$B$673,2,0),"")</f>
        <v>ADMINISTRACIÓN_CENTRAL</v>
      </c>
      <c r="AH1187" s="78" t="s">
        <v>322</v>
      </c>
      <c r="AI1187" s="79" t="str">
        <f>IF(AH1187&lt;&gt;"",VLOOKUP(CONCATENATE(AG1187,AH1187),NIVELES!$B$676:$C$745,2,0),"")</f>
        <v>Administración De La Gestión Administrativa Financiera</v>
      </c>
      <c r="AJ1187" s="78" t="s">
        <v>517</v>
      </c>
      <c r="AK1187" s="79" t="str">
        <f>+IF(AJ1187&lt;&gt;"",VLOOKUP(AJ1187,NIVELES!$A$816:$B$892,2,0),"")</f>
        <v>NO APLICA</v>
      </c>
      <c r="AL1187" s="78" t="s">
        <v>554</v>
      </c>
      <c r="AM1187" s="78">
        <v>530105</v>
      </c>
      <c r="AN1187" s="79" t="str">
        <f>IF(AM1187&lt;&gt;"",+VLOOKUP(AM1187,NIVELES!$A$1652:$B$2466,2,0),"")</f>
        <v>Telecomunicaciones</v>
      </c>
      <c r="AO1187" s="87">
        <v>1174.42</v>
      </c>
      <c r="AP1187" s="88">
        <v>97.86</v>
      </c>
      <c r="AQ1187" s="88">
        <v>97.86</v>
      </c>
      <c r="AR1187" s="88">
        <v>97.87</v>
      </c>
      <c r="AS1187" s="88">
        <v>97.87</v>
      </c>
      <c r="AT1187" s="88">
        <v>97.87</v>
      </c>
      <c r="AU1187" s="88">
        <v>97.87</v>
      </c>
      <c r="AV1187" s="88">
        <v>97.87</v>
      </c>
      <c r="AW1187" s="88">
        <v>97.87</v>
      </c>
      <c r="AX1187" s="88">
        <v>97.87</v>
      </c>
      <c r="AY1187" s="88">
        <v>97.87</v>
      </c>
      <c r="AZ1187" s="88">
        <v>97.87</v>
      </c>
      <c r="BA1187" s="88">
        <v>97.87</v>
      </c>
      <c r="BB1187" s="89">
        <f t="shared" si="71"/>
        <v>1174.42</v>
      </c>
      <c r="BC1187" s="90" t="str">
        <f t="shared" si="70"/>
        <v>OK</v>
      </c>
      <c r="BD1187" s="91" t="str">
        <f t="shared" si="72"/>
        <v xml:space="preserve">                  </v>
      </c>
      <c r="BE1187" s="92">
        <f t="shared" si="73"/>
        <v>12</v>
      </c>
    </row>
    <row r="1188" spans="1:57" s="74" customFormat="1" ht="50.1" customHeight="1" x14ac:dyDescent="0.2">
      <c r="A1188" s="78" t="s">
        <v>55</v>
      </c>
      <c r="B1188" s="78" t="s">
        <v>58</v>
      </c>
      <c r="C1188" s="78" t="s">
        <v>1032</v>
      </c>
      <c r="D1188" s="78" t="s">
        <v>575</v>
      </c>
      <c r="E1188" s="79" t="str">
        <f>+IF(C1188&lt;&gt;"",VLOOKUP(MID(C1188,18,5),NIVELES!$A$133:$B$213,2,0),"")</f>
        <v>CHIMBORAZO</v>
      </c>
      <c r="F1188" s="80" t="s">
        <v>135</v>
      </c>
      <c r="G1188" s="81" t="str">
        <f>+IF(F1188&lt;&gt;"",VLOOKUP(F1188,NIVELES!$A$246:$C$464,3,0),"")</f>
        <v xml:space="preserve"> </v>
      </c>
      <c r="H1188" s="82" t="s">
        <v>1023</v>
      </c>
      <c r="I1188" s="78" t="s">
        <v>2474</v>
      </c>
      <c r="J1188" s="78" t="s">
        <v>2475</v>
      </c>
      <c r="K1188" s="78" t="s">
        <v>2476</v>
      </c>
      <c r="L1188" s="78" t="s">
        <v>1791</v>
      </c>
      <c r="M1188" s="78" t="s">
        <v>1791</v>
      </c>
      <c r="N1188" s="78" t="s">
        <v>1791</v>
      </c>
      <c r="O1188" s="78" t="s">
        <v>2480</v>
      </c>
      <c r="P1188" s="82">
        <v>12</v>
      </c>
      <c r="Q1188" s="78" t="s">
        <v>2481</v>
      </c>
      <c r="R1188" s="82">
        <v>1</v>
      </c>
      <c r="S1188" s="82">
        <v>1</v>
      </c>
      <c r="T1188" s="82">
        <v>1</v>
      </c>
      <c r="U1188" s="82">
        <v>1</v>
      </c>
      <c r="V1188" s="82">
        <v>1</v>
      </c>
      <c r="W1188" s="82">
        <v>1</v>
      </c>
      <c r="X1188" s="82">
        <v>1</v>
      </c>
      <c r="Y1188" s="82">
        <v>1</v>
      </c>
      <c r="Z1188" s="82">
        <v>1</v>
      </c>
      <c r="AA1188" s="82">
        <v>1</v>
      </c>
      <c r="AB1188" s="82">
        <v>1</v>
      </c>
      <c r="AC1188" s="82">
        <v>1</v>
      </c>
      <c r="AD1188" s="85" t="str">
        <f>IF(A1188&lt;&gt;"",IF(D1188="DIRECCIÓN_DE_TRANSFERENCIAS","280 0031",VLOOKUP(C1188,NIVELES!$A$14:$B$105,2,0)),"")</f>
        <v>280 3310</v>
      </c>
      <c r="AE1188" s="86" t="s">
        <v>322</v>
      </c>
      <c r="AF1188" s="86" t="s">
        <v>369</v>
      </c>
      <c r="AG1188" s="79" t="str">
        <f>+IF(AF1188&lt;&gt;"",VLOOKUP(AF1188,NIVELES!$A$666:$B$673,2,0),"")</f>
        <v>ADMINISTRACIÓN_CENTRAL</v>
      </c>
      <c r="AH1188" s="78" t="s">
        <v>322</v>
      </c>
      <c r="AI1188" s="79" t="str">
        <f>IF(AH1188&lt;&gt;"",VLOOKUP(CONCATENATE(AG1188,AH1188),NIVELES!$B$676:$C$745,2,0),"")</f>
        <v>Administración De La Gestión Administrativa Financiera</v>
      </c>
      <c r="AJ1188" s="78" t="s">
        <v>517</v>
      </c>
      <c r="AK1188" s="79" t="str">
        <f>+IF(AJ1188&lt;&gt;"",VLOOKUP(AJ1188,NIVELES!$A$816:$B$892,2,0),"")</f>
        <v>NO APLICA</v>
      </c>
      <c r="AL1188" s="78" t="s">
        <v>554</v>
      </c>
      <c r="AM1188" s="78">
        <v>530106</v>
      </c>
      <c r="AN1188" s="79" t="str">
        <f>IF(AM1188&lt;&gt;"",+VLOOKUP(AM1188,NIVELES!$A$1652:$B$2466,2,0),"")</f>
        <v>Servicio de Correo</v>
      </c>
      <c r="AO1188" s="87">
        <v>751.2</v>
      </c>
      <c r="AP1188" s="88">
        <v>62.6</v>
      </c>
      <c r="AQ1188" s="88">
        <v>62.6</v>
      </c>
      <c r="AR1188" s="88">
        <v>62.6</v>
      </c>
      <c r="AS1188" s="88">
        <v>62.6</v>
      </c>
      <c r="AT1188" s="88">
        <v>62.6</v>
      </c>
      <c r="AU1188" s="88">
        <v>62.6</v>
      </c>
      <c r="AV1188" s="88">
        <v>62.6</v>
      </c>
      <c r="AW1188" s="88">
        <v>62.6</v>
      </c>
      <c r="AX1188" s="88">
        <v>62.6</v>
      </c>
      <c r="AY1188" s="88">
        <v>62.6</v>
      </c>
      <c r="AZ1188" s="88">
        <v>62.6</v>
      </c>
      <c r="BA1188" s="88">
        <v>62.6</v>
      </c>
      <c r="BB1188" s="89">
        <f t="shared" si="71"/>
        <v>751.20000000000016</v>
      </c>
      <c r="BC1188" s="90" t="str">
        <f t="shared" si="70"/>
        <v>OK</v>
      </c>
      <c r="BD1188" s="91" t="str">
        <f t="shared" si="72"/>
        <v xml:space="preserve">                  </v>
      </c>
      <c r="BE1188" s="92">
        <f t="shared" si="73"/>
        <v>12</v>
      </c>
    </row>
    <row r="1189" spans="1:57" s="74" customFormat="1" ht="50.1" customHeight="1" x14ac:dyDescent="0.2">
      <c r="A1189" s="78" t="s">
        <v>55</v>
      </c>
      <c r="B1189" s="78" t="s">
        <v>58</v>
      </c>
      <c r="C1189" s="78" t="s">
        <v>1032</v>
      </c>
      <c r="D1189" s="78" t="s">
        <v>575</v>
      </c>
      <c r="E1189" s="79" t="str">
        <f>+IF(C1189&lt;&gt;"",VLOOKUP(MID(C1189,18,5),NIVELES!$A$133:$B$213,2,0),"")</f>
        <v>CHIMBORAZO</v>
      </c>
      <c r="F1189" s="80" t="s">
        <v>135</v>
      </c>
      <c r="G1189" s="81" t="str">
        <f>+IF(F1189&lt;&gt;"",VLOOKUP(F1189,NIVELES!$A$246:$C$464,3,0),"")</f>
        <v xml:space="preserve"> </v>
      </c>
      <c r="H1189" s="82" t="s">
        <v>1023</v>
      </c>
      <c r="I1189" s="78" t="s">
        <v>2474</v>
      </c>
      <c r="J1189" s="78" t="s">
        <v>2475</v>
      </c>
      <c r="K1189" s="78" t="s">
        <v>2476</v>
      </c>
      <c r="L1189" s="78" t="s">
        <v>1791</v>
      </c>
      <c r="M1189" s="78" t="s">
        <v>1791</v>
      </c>
      <c r="N1189" s="78" t="s">
        <v>1791</v>
      </c>
      <c r="O1189" s="78" t="s">
        <v>2480</v>
      </c>
      <c r="P1189" s="82">
        <v>2</v>
      </c>
      <c r="Q1189" s="78" t="s">
        <v>2482</v>
      </c>
      <c r="R1189" s="82"/>
      <c r="S1189" s="82"/>
      <c r="T1189" s="82">
        <v>1</v>
      </c>
      <c r="U1189" s="82"/>
      <c r="V1189" s="82"/>
      <c r="W1189" s="82"/>
      <c r="X1189" s="82"/>
      <c r="Y1189" s="82"/>
      <c r="Z1189" s="82">
        <v>1</v>
      </c>
      <c r="AA1189" s="82"/>
      <c r="AB1189" s="82"/>
      <c r="AC1189" s="82"/>
      <c r="AD1189" s="85" t="str">
        <f>IF(A1189&lt;&gt;"",IF(D1189="DIRECCIÓN_DE_TRANSFERENCIAS","280 0031",VLOOKUP(C1189,NIVELES!$A$14:$B$105,2,0)),"")</f>
        <v>280 3310</v>
      </c>
      <c r="AE1189" s="86" t="s">
        <v>322</v>
      </c>
      <c r="AF1189" s="86" t="s">
        <v>369</v>
      </c>
      <c r="AG1189" s="79" t="str">
        <f>+IF(AF1189&lt;&gt;"",VLOOKUP(AF1189,NIVELES!$A$666:$B$673,2,0),"")</f>
        <v>ADMINISTRACIÓN_CENTRAL</v>
      </c>
      <c r="AH1189" s="78" t="s">
        <v>322</v>
      </c>
      <c r="AI1189" s="79" t="str">
        <f>IF(AH1189&lt;&gt;"",VLOOKUP(CONCATENATE(AG1189,AH1189),NIVELES!$B$676:$C$745,2,0),"")</f>
        <v>Administración De La Gestión Administrativa Financiera</v>
      </c>
      <c r="AJ1189" s="78" t="s">
        <v>517</v>
      </c>
      <c r="AK1189" s="79" t="str">
        <f>+IF(AJ1189&lt;&gt;"",VLOOKUP(AJ1189,NIVELES!$A$816:$B$892,2,0),"")</f>
        <v>NO APLICA</v>
      </c>
      <c r="AL1189" s="78" t="s">
        <v>554</v>
      </c>
      <c r="AM1189" s="78">
        <v>530202</v>
      </c>
      <c r="AN1189" s="79" t="str">
        <f>IF(AM1189&lt;&gt;"",+VLOOKUP(AM1189,NIVELES!$A$1652:$B$2466,2,0),"")</f>
        <v>Fletes y Maniobras</v>
      </c>
      <c r="AO1189" s="87">
        <v>427</v>
      </c>
      <c r="AP1189" s="88"/>
      <c r="AQ1189" s="88"/>
      <c r="AR1189" s="88">
        <v>210</v>
      </c>
      <c r="AS1189" s="88"/>
      <c r="AT1189" s="88"/>
      <c r="AU1189" s="88"/>
      <c r="AV1189" s="88"/>
      <c r="AW1189" s="88"/>
      <c r="AX1189" s="88">
        <v>217</v>
      </c>
      <c r="AY1189" s="88"/>
      <c r="AZ1189" s="88"/>
      <c r="BA1189" s="88"/>
      <c r="BB1189" s="89">
        <f t="shared" si="71"/>
        <v>427</v>
      </c>
      <c r="BC1189" s="90" t="str">
        <f t="shared" si="70"/>
        <v>OK</v>
      </c>
      <c r="BD1189" s="91" t="str">
        <f t="shared" si="72"/>
        <v xml:space="preserve">                  </v>
      </c>
      <c r="BE1189" s="92">
        <f t="shared" si="73"/>
        <v>2</v>
      </c>
    </row>
    <row r="1190" spans="1:57" s="74" customFormat="1" ht="50.1" customHeight="1" x14ac:dyDescent="0.2">
      <c r="A1190" s="78" t="s">
        <v>55</v>
      </c>
      <c r="B1190" s="78" t="s">
        <v>58</v>
      </c>
      <c r="C1190" s="78" t="s">
        <v>1032</v>
      </c>
      <c r="D1190" s="78" t="s">
        <v>575</v>
      </c>
      <c r="E1190" s="79" t="str">
        <f>+IF(C1190&lt;&gt;"",VLOOKUP(MID(C1190,18,5),NIVELES!$A$133:$B$213,2,0),"")</f>
        <v>CHIMBORAZO</v>
      </c>
      <c r="F1190" s="80" t="s">
        <v>135</v>
      </c>
      <c r="G1190" s="81" t="str">
        <f>+IF(F1190&lt;&gt;"",VLOOKUP(F1190,NIVELES!$A$246:$C$464,3,0),"")</f>
        <v xml:space="preserve"> </v>
      </c>
      <c r="H1190" s="82" t="s">
        <v>1023</v>
      </c>
      <c r="I1190" s="78" t="s">
        <v>2474</v>
      </c>
      <c r="J1190" s="78" t="s">
        <v>2475</v>
      </c>
      <c r="K1190" s="78" t="s">
        <v>2476</v>
      </c>
      <c r="L1190" s="78" t="s">
        <v>1791</v>
      </c>
      <c r="M1190" s="78" t="s">
        <v>1791</v>
      </c>
      <c r="N1190" s="78" t="s">
        <v>1791</v>
      </c>
      <c r="O1190" s="78" t="s">
        <v>2480</v>
      </c>
      <c r="P1190" s="82">
        <v>3</v>
      </c>
      <c r="Q1190" s="78" t="s">
        <v>2482</v>
      </c>
      <c r="R1190" s="82"/>
      <c r="S1190" s="82"/>
      <c r="T1190" s="82">
        <v>1</v>
      </c>
      <c r="U1190" s="82"/>
      <c r="V1190" s="82"/>
      <c r="W1190" s="82"/>
      <c r="X1190" s="82">
        <v>1</v>
      </c>
      <c r="Y1190" s="82"/>
      <c r="Z1190" s="82"/>
      <c r="AA1190" s="82"/>
      <c r="AB1190" s="82">
        <v>1</v>
      </c>
      <c r="AC1190" s="82"/>
      <c r="AD1190" s="85" t="str">
        <f>IF(A1190&lt;&gt;"",IF(D1190="DIRECCIÓN_DE_TRANSFERENCIAS","280 0031",VLOOKUP(C1190,NIVELES!$A$14:$B$105,2,0)),"")</f>
        <v>280 3310</v>
      </c>
      <c r="AE1190" s="86" t="s">
        <v>322</v>
      </c>
      <c r="AF1190" s="86" t="s">
        <v>369</v>
      </c>
      <c r="AG1190" s="79" t="str">
        <f>+IF(AF1190&lt;&gt;"",VLOOKUP(AF1190,NIVELES!$A$666:$B$673,2,0),"")</f>
        <v>ADMINISTRACIÓN_CENTRAL</v>
      </c>
      <c r="AH1190" s="78" t="s">
        <v>322</v>
      </c>
      <c r="AI1190" s="79" t="str">
        <f>IF(AH1190&lt;&gt;"",VLOOKUP(CONCATENATE(AG1190,AH1190),NIVELES!$B$676:$C$745,2,0),"")</f>
        <v>Administración De La Gestión Administrativa Financiera</v>
      </c>
      <c r="AJ1190" s="78" t="s">
        <v>517</v>
      </c>
      <c r="AK1190" s="79" t="str">
        <f>+IF(AJ1190&lt;&gt;"",VLOOKUP(AJ1190,NIVELES!$A$816:$B$892,2,0),"")</f>
        <v>NO APLICA</v>
      </c>
      <c r="AL1190" s="78" t="s">
        <v>554</v>
      </c>
      <c r="AM1190" s="78">
        <v>530203</v>
      </c>
      <c r="AN1190" s="79" t="str">
        <f>IF(AM1190&lt;&gt;"",+VLOOKUP(AM1190,NIVELES!$A$1652:$B$2466,2,0),"")</f>
        <v>Almacenamiento, Embalaje, Envase y Recarga de Extintores</v>
      </c>
      <c r="AO1190" s="87">
        <v>1100</v>
      </c>
      <c r="AP1190" s="88"/>
      <c r="AQ1190" s="88"/>
      <c r="AR1190" s="88"/>
      <c r="AS1190" s="88">
        <v>400</v>
      </c>
      <c r="AT1190" s="88"/>
      <c r="AU1190" s="88"/>
      <c r="AV1190" s="88"/>
      <c r="AW1190" s="88"/>
      <c r="AX1190" s="88"/>
      <c r="AY1190" s="88">
        <v>700</v>
      </c>
      <c r="AZ1190" s="88"/>
      <c r="BA1190" s="88"/>
      <c r="BB1190" s="89">
        <f t="shared" si="71"/>
        <v>1100</v>
      </c>
      <c r="BC1190" s="90" t="str">
        <f t="shared" si="70"/>
        <v>OK</v>
      </c>
      <c r="BD1190" s="91" t="str">
        <f t="shared" si="72"/>
        <v xml:space="preserve">                  </v>
      </c>
      <c r="BE1190" s="92">
        <f t="shared" si="73"/>
        <v>3</v>
      </c>
    </row>
    <row r="1191" spans="1:57" s="74" customFormat="1" ht="50.1" customHeight="1" x14ac:dyDescent="0.2">
      <c r="A1191" s="78" t="s">
        <v>55</v>
      </c>
      <c r="B1191" s="78" t="s">
        <v>58</v>
      </c>
      <c r="C1191" s="78" t="s">
        <v>1032</v>
      </c>
      <c r="D1191" s="78" t="s">
        <v>575</v>
      </c>
      <c r="E1191" s="79" t="str">
        <f>+IF(C1191&lt;&gt;"",VLOOKUP(MID(C1191,18,5),NIVELES!$A$133:$B$213,2,0),"")</f>
        <v>CHIMBORAZO</v>
      </c>
      <c r="F1191" s="80" t="s">
        <v>135</v>
      </c>
      <c r="G1191" s="81" t="str">
        <f>+IF(F1191&lt;&gt;"",VLOOKUP(F1191,NIVELES!$A$246:$C$464,3,0),"")</f>
        <v xml:space="preserve"> </v>
      </c>
      <c r="H1191" s="82" t="s">
        <v>1023</v>
      </c>
      <c r="I1191" s="78" t="s">
        <v>2474</v>
      </c>
      <c r="J1191" s="78" t="s">
        <v>2475</v>
      </c>
      <c r="K1191" s="78" t="s">
        <v>2476</v>
      </c>
      <c r="L1191" s="78" t="s">
        <v>1791</v>
      </c>
      <c r="M1191" s="78" t="s">
        <v>1791</v>
      </c>
      <c r="N1191" s="78" t="s">
        <v>1791</v>
      </c>
      <c r="O1191" s="78" t="s">
        <v>2480</v>
      </c>
      <c r="P1191" s="82">
        <v>12</v>
      </c>
      <c r="Q1191" s="78" t="s">
        <v>2481</v>
      </c>
      <c r="R1191" s="82">
        <v>1</v>
      </c>
      <c r="S1191" s="82">
        <v>1</v>
      </c>
      <c r="T1191" s="82">
        <v>1</v>
      </c>
      <c r="U1191" s="82">
        <v>1</v>
      </c>
      <c r="V1191" s="82">
        <v>1</v>
      </c>
      <c r="W1191" s="82">
        <v>1</v>
      </c>
      <c r="X1191" s="82">
        <v>1</v>
      </c>
      <c r="Y1191" s="82">
        <v>1</v>
      </c>
      <c r="Z1191" s="82">
        <v>1</v>
      </c>
      <c r="AA1191" s="82">
        <v>1</v>
      </c>
      <c r="AB1191" s="82">
        <v>1</v>
      </c>
      <c r="AC1191" s="82">
        <v>1</v>
      </c>
      <c r="AD1191" s="85" t="str">
        <f>IF(A1191&lt;&gt;"",IF(D1191="DIRECCIÓN_DE_TRANSFERENCIAS","280 0031",VLOOKUP(C1191,NIVELES!$A$14:$B$105,2,0)),"")</f>
        <v>280 3310</v>
      </c>
      <c r="AE1191" s="86" t="s">
        <v>322</v>
      </c>
      <c r="AF1191" s="86" t="s">
        <v>369</v>
      </c>
      <c r="AG1191" s="79" t="str">
        <f>+IF(AF1191&lt;&gt;"",VLOOKUP(AF1191,NIVELES!$A$666:$B$673,2,0),"")</f>
        <v>ADMINISTRACIÓN_CENTRAL</v>
      </c>
      <c r="AH1191" s="78" t="s">
        <v>322</v>
      </c>
      <c r="AI1191" s="79" t="str">
        <f>IF(AH1191&lt;&gt;"",VLOOKUP(CONCATENATE(AG1191,AH1191),NIVELES!$B$676:$C$745,2,0),"")</f>
        <v>Administración De La Gestión Administrativa Financiera</v>
      </c>
      <c r="AJ1191" s="78" t="s">
        <v>517</v>
      </c>
      <c r="AK1191" s="79" t="str">
        <f>+IF(AJ1191&lt;&gt;"",VLOOKUP(AJ1191,NIVELES!$A$816:$B$892,2,0),"")</f>
        <v>NO APLICA</v>
      </c>
      <c r="AL1191" s="78" t="s">
        <v>554</v>
      </c>
      <c r="AM1191" s="78">
        <v>530204</v>
      </c>
      <c r="AN1191" s="79" t="str">
        <f>IF(AM1191&lt;&gt;"",+VLOOKUP(AM1191,NIVELES!$A$1652:$B$2466,2,0),"")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1191" s="87">
        <v>3500</v>
      </c>
      <c r="AP1191" s="88"/>
      <c r="AQ1191" s="88"/>
      <c r="AR1191" s="88">
        <v>1500</v>
      </c>
      <c r="AS1191" s="88"/>
      <c r="AT1191" s="88"/>
      <c r="AU1191" s="88"/>
      <c r="AV1191" s="88">
        <v>2000</v>
      </c>
      <c r="AW1191" s="88"/>
      <c r="AX1191" s="88"/>
      <c r="AY1191" s="88"/>
      <c r="AZ1191" s="88"/>
      <c r="BA1191" s="88"/>
      <c r="BB1191" s="89">
        <f t="shared" si="71"/>
        <v>3500</v>
      </c>
      <c r="BC1191" s="90" t="str">
        <f t="shared" si="70"/>
        <v>OK</v>
      </c>
      <c r="BD1191" s="91" t="str">
        <f t="shared" si="72"/>
        <v xml:space="preserve">                  </v>
      </c>
      <c r="BE1191" s="92">
        <f t="shared" si="73"/>
        <v>12</v>
      </c>
    </row>
    <row r="1192" spans="1:57" s="74" customFormat="1" ht="50.1" customHeight="1" x14ac:dyDescent="0.2">
      <c r="A1192" s="78" t="s">
        <v>55</v>
      </c>
      <c r="B1192" s="78" t="s">
        <v>58</v>
      </c>
      <c r="C1192" s="78" t="s">
        <v>1032</v>
      </c>
      <c r="D1192" s="78" t="s">
        <v>575</v>
      </c>
      <c r="E1192" s="79" t="str">
        <f>+IF(C1192&lt;&gt;"",VLOOKUP(MID(C1192,18,5),NIVELES!$A$133:$B$213,2,0),"")</f>
        <v>CHIMBORAZO</v>
      </c>
      <c r="F1192" s="80" t="s">
        <v>135</v>
      </c>
      <c r="G1192" s="81" t="str">
        <f>+IF(F1192&lt;&gt;"",VLOOKUP(F1192,NIVELES!$A$246:$C$464,3,0),"")</f>
        <v xml:space="preserve"> </v>
      </c>
      <c r="H1192" s="82" t="s">
        <v>1023</v>
      </c>
      <c r="I1192" s="78" t="s">
        <v>2474</v>
      </c>
      <c r="J1192" s="78" t="s">
        <v>2475</v>
      </c>
      <c r="K1192" s="78" t="s">
        <v>2476</v>
      </c>
      <c r="L1192" s="78" t="s">
        <v>1791</v>
      </c>
      <c r="M1192" s="78" t="s">
        <v>1791</v>
      </c>
      <c r="N1192" s="78" t="s">
        <v>1791</v>
      </c>
      <c r="O1192" s="78" t="s">
        <v>2480</v>
      </c>
      <c r="P1192" s="82">
        <v>12</v>
      </c>
      <c r="Q1192" s="78" t="s">
        <v>2481</v>
      </c>
      <c r="R1192" s="82">
        <v>1</v>
      </c>
      <c r="S1192" s="82">
        <v>1</v>
      </c>
      <c r="T1192" s="82">
        <v>1</v>
      </c>
      <c r="U1192" s="82">
        <v>1</v>
      </c>
      <c r="V1192" s="82">
        <v>1</v>
      </c>
      <c r="W1192" s="82">
        <v>1</v>
      </c>
      <c r="X1192" s="82">
        <v>1</v>
      </c>
      <c r="Y1192" s="82">
        <v>1</v>
      </c>
      <c r="Z1192" s="82">
        <v>1</v>
      </c>
      <c r="AA1192" s="82">
        <v>1</v>
      </c>
      <c r="AB1192" s="82">
        <v>1</v>
      </c>
      <c r="AC1192" s="82">
        <v>1</v>
      </c>
      <c r="AD1192" s="85" t="str">
        <f>IF(A1192&lt;&gt;"",IF(D1192="DIRECCIÓN_DE_TRANSFERENCIAS","280 0031",VLOOKUP(C1192,NIVELES!$A$14:$B$105,2,0)),"")</f>
        <v>280 3310</v>
      </c>
      <c r="AE1192" s="86" t="s">
        <v>322</v>
      </c>
      <c r="AF1192" s="86" t="s">
        <v>369</v>
      </c>
      <c r="AG1192" s="79" t="str">
        <f>+IF(AF1192&lt;&gt;"",VLOOKUP(AF1192,NIVELES!$A$666:$B$673,2,0),"")</f>
        <v>ADMINISTRACIÓN_CENTRAL</v>
      </c>
      <c r="AH1192" s="78" t="s">
        <v>322</v>
      </c>
      <c r="AI1192" s="79" t="str">
        <f>IF(AH1192&lt;&gt;"",VLOOKUP(CONCATENATE(AG1192,AH1192),NIVELES!$B$676:$C$745,2,0),"")</f>
        <v>Administración De La Gestión Administrativa Financiera</v>
      </c>
      <c r="AJ1192" s="78" t="s">
        <v>517</v>
      </c>
      <c r="AK1192" s="79" t="str">
        <f>+IF(AJ1192&lt;&gt;"",VLOOKUP(AJ1192,NIVELES!$A$816:$B$892,2,0),"")</f>
        <v>NO APLICA</v>
      </c>
      <c r="AL1192" s="78" t="s">
        <v>554</v>
      </c>
      <c r="AM1192" s="78">
        <v>530208</v>
      </c>
      <c r="AN1192" s="79" t="str">
        <f>IF(AM1192&lt;&gt;"",+VLOOKUP(AM1192,NIVELES!$A$1652:$B$2466,2,0),"")</f>
        <v>Servicio de Seguridad y Vigilancia</v>
      </c>
      <c r="AO1192" s="87">
        <v>65528.71</v>
      </c>
      <c r="AP1192" s="88">
        <v>4965.33</v>
      </c>
      <c r="AQ1192" s="88">
        <v>4965.33</v>
      </c>
      <c r="AR1192" s="88">
        <v>4965.33</v>
      </c>
      <c r="AS1192" s="88">
        <v>4965.33</v>
      </c>
      <c r="AT1192" s="88">
        <v>4965.33</v>
      </c>
      <c r="AU1192" s="88">
        <v>4965.33</v>
      </c>
      <c r="AV1192" s="88">
        <v>4965.33</v>
      </c>
      <c r="AW1192" s="88">
        <v>4965.33</v>
      </c>
      <c r="AX1192" s="88">
        <v>4965.33</v>
      </c>
      <c r="AY1192" s="88">
        <v>4965.33</v>
      </c>
      <c r="AZ1192" s="88">
        <v>4965.33</v>
      </c>
      <c r="BA1192" s="88">
        <v>10910.08</v>
      </c>
      <c r="BB1192" s="89">
        <f t="shared" si="71"/>
        <v>65528.710000000014</v>
      </c>
      <c r="BC1192" s="90" t="str">
        <f t="shared" si="70"/>
        <v>OK</v>
      </c>
      <c r="BD1192" s="91" t="str">
        <f t="shared" si="72"/>
        <v xml:space="preserve">                  </v>
      </c>
      <c r="BE1192" s="92">
        <f t="shared" si="73"/>
        <v>12</v>
      </c>
    </row>
    <row r="1193" spans="1:57" s="74" customFormat="1" ht="50.1" customHeight="1" x14ac:dyDescent="0.2">
      <c r="A1193" s="78" t="s">
        <v>55</v>
      </c>
      <c r="B1193" s="78" t="s">
        <v>58</v>
      </c>
      <c r="C1193" s="78" t="s">
        <v>1032</v>
      </c>
      <c r="D1193" s="78" t="s">
        <v>575</v>
      </c>
      <c r="E1193" s="79" t="str">
        <f>+IF(C1193&lt;&gt;"",VLOOKUP(MID(C1193,18,5),NIVELES!$A$133:$B$213,2,0),"")</f>
        <v>CHIMBORAZO</v>
      </c>
      <c r="F1193" s="80" t="s">
        <v>135</v>
      </c>
      <c r="G1193" s="81" t="str">
        <f>+IF(F1193&lt;&gt;"",VLOOKUP(F1193,NIVELES!$A$246:$C$464,3,0),"")</f>
        <v xml:space="preserve"> </v>
      </c>
      <c r="H1193" s="82" t="s">
        <v>1023</v>
      </c>
      <c r="I1193" s="78" t="s">
        <v>2474</v>
      </c>
      <c r="J1193" s="78" t="s">
        <v>2475</v>
      </c>
      <c r="K1193" s="78" t="s">
        <v>2476</v>
      </c>
      <c r="L1193" s="78" t="s">
        <v>1791</v>
      </c>
      <c r="M1193" s="78" t="s">
        <v>1791</v>
      </c>
      <c r="N1193" s="78" t="s">
        <v>1791</v>
      </c>
      <c r="O1193" s="78" t="s">
        <v>2480</v>
      </c>
      <c r="P1193" s="82">
        <v>12</v>
      </c>
      <c r="Q1193" s="78" t="s">
        <v>2483</v>
      </c>
      <c r="R1193" s="82">
        <v>1</v>
      </c>
      <c r="S1193" s="82">
        <v>1</v>
      </c>
      <c r="T1193" s="82">
        <v>1</v>
      </c>
      <c r="U1193" s="82">
        <v>1</v>
      </c>
      <c r="V1193" s="82">
        <v>1</v>
      </c>
      <c r="W1193" s="82">
        <v>1</v>
      </c>
      <c r="X1193" s="82">
        <v>1</v>
      </c>
      <c r="Y1193" s="82">
        <v>1</v>
      </c>
      <c r="Z1193" s="82">
        <v>1</v>
      </c>
      <c r="AA1193" s="82">
        <v>1</v>
      </c>
      <c r="AB1193" s="82">
        <v>1</v>
      </c>
      <c r="AC1193" s="82">
        <v>1</v>
      </c>
      <c r="AD1193" s="85" t="str">
        <f>IF(A1193&lt;&gt;"",IF(D1193="DIRECCIÓN_DE_TRANSFERENCIAS","280 0031",VLOOKUP(C1193,NIVELES!$A$14:$B$105,2,0)),"")</f>
        <v>280 3310</v>
      </c>
      <c r="AE1193" s="86" t="s">
        <v>322</v>
      </c>
      <c r="AF1193" s="86" t="s">
        <v>369</v>
      </c>
      <c r="AG1193" s="79" t="str">
        <f>+IF(AF1193&lt;&gt;"",VLOOKUP(AF1193,NIVELES!$A$666:$B$673,2,0),"")</f>
        <v>ADMINISTRACIÓN_CENTRAL</v>
      </c>
      <c r="AH1193" s="78" t="s">
        <v>322</v>
      </c>
      <c r="AI1193" s="79" t="str">
        <f>IF(AH1193&lt;&gt;"",VLOOKUP(CONCATENATE(AG1193,AH1193),NIVELES!$B$676:$C$745,2,0),"")</f>
        <v>Administración De La Gestión Administrativa Financiera</v>
      </c>
      <c r="AJ1193" s="78" t="s">
        <v>517</v>
      </c>
      <c r="AK1193" s="79" t="str">
        <f>+IF(AJ1193&lt;&gt;"",VLOOKUP(AJ1193,NIVELES!$A$816:$B$892,2,0),"")</f>
        <v>NO APLICA</v>
      </c>
      <c r="AL1193" s="78" t="s">
        <v>554</v>
      </c>
      <c r="AM1193" s="78">
        <v>530209</v>
      </c>
      <c r="AN1193" s="79" t="str">
        <f>IF(AM1193&lt;&gt;"",+VLOOKUP(AM1193,NIVELES!$A$1652:$B$2466,2,0),"")</f>
        <v>Servicios de Aseo; Lavado de Vestimenta de Trabajo; Fumigación, Desinfección y Limpieza de Instalaciones</v>
      </c>
      <c r="AO1193" s="87">
        <v>33297.29</v>
      </c>
      <c r="AP1193" s="88"/>
      <c r="AQ1193" s="88"/>
      <c r="AR1193" s="88">
        <v>3329.72</v>
      </c>
      <c r="AS1193" s="88">
        <v>3329.73</v>
      </c>
      <c r="AT1193" s="88">
        <v>3329.73</v>
      </c>
      <c r="AU1193" s="88">
        <v>3329.73</v>
      </c>
      <c r="AV1193" s="88">
        <v>3329.73</v>
      </c>
      <c r="AW1193" s="88">
        <v>3329.73</v>
      </c>
      <c r="AX1193" s="88">
        <v>3329.73</v>
      </c>
      <c r="AY1193" s="88">
        <v>3329.73</v>
      </c>
      <c r="AZ1193" s="88">
        <v>3329.73</v>
      </c>
      <c r="BA1193" s="88">
        <v>3329.73</v>
      </c>
      <c r="BB1193" s="89">
        <f t="shared" si="71"/>
        <v>33297.29</v>
      </c>
      <c r="BC1193" s="90" t="str">
        <f t="shared" si="70"/>
        <v>OK</v>
      </c>
      <c r="BD1193" s="91" t="str">
        <f t="shared" si="72"/>
        <v xml:space="preserve">                  </v>
      </c>
      <c r="BE1193" s="92">
        <f t="shared" si="73"/>
        <v>12</v>
      </c>
    </row>
    <row r="1194" spans="1:57" s="74" customFormat="1" ht="50.1" customHeight="1" x14ac:dyDescent="0.2">
      <c r="A1194" s="78" t="s">
        <v>55</v>
      </c>
      <c r="B1194" s="78" t="s">
        <v>58</v>
      </c>
      <c r="C1194" s="78" t="s">
        <v>1032</v>
      </c>
      <c r="D1194" s="78" t="s">
        <v>575</v>
      </c>
      <c r="E1194" s="79" t="str">
        <f>+IF(C1194&lt;&gt;"",VLOOKUP(MID(C1194,18,5),NIVELES!$A$133:$B$213,2,0),"")</f>
        <v>CHIMBORAZO</v>
      </c>
      <c r="F1194" s="80" t="s">
        <v>135</v>
      </c>
      <c r="G1194" s="81" t="str">
        <f>+IF(F1194&lt;&gt;"",VLOOKUP(F1194,NIVELES!$A$246:$C$464,3,0),"")</f>
        <v xml:space="preserve"> </v>
      </c>
      <c r="H1194" s="82" t="s">
        <v>1023</v>
      </c>
      <c r="I1194" s="78" t="s">
        <v>2474</v>
      </c>
      <c r="J1194" s="78" t="s">
        <v>2475</v>
      </c>
      <c r="K1194" s="78" t="s">
        <v>2476</v>
      </c>
      <c r="L1194" s="78" t="s">
        <v>1791</v>
      </c>
      <c r="M1194" s="78" t="s">
        <v>1791</v>
      </c>
      <c r="N1194" s="78" t="s">
        <v>1791</v>
      </c>
      <c r="O1194" s="78" t="s">
        <v>2480</v>
      </c>
      <c r="P1194" s="82">
        <v>2</v>
      </c>
      <c r="Q1194" s="78" t="s">
        <v>2484</v>
      </c>
      <c r="R1194" s="82"/>
      <c r="S1194" s="82"/>
      <c r="T1194" s="82"/>
      <c r="U1194" s="82">
        <v>1</v>
      </c>
      <c r="V1194" s="82"/>
      <c r="W1194" s="82"/>
      <c r="X1194" s="82"/>
      <c r="Y1194" s="82"/>
      <c r="Z1194" s="82">
        <v>1</v>
      </c>
      <c r="AA1194" s="82"/>
      <c r="AB1194" s="82"/>
      <c r="AC1194" s="82"/>
      <c r="AD1194" s="85" t="str">
        <f>IF(A1194&lt;&gt;"",IF(D1194="DIRECCIÓN_DE_TRANSFERENCIAS","280 0031",VLOOKUP(C1194,NIVELES!$A$14:$B$105,2,0)),"")</f>
        <v>280 3310</v>
      </c>
      <c r="AE1194" s="86" t="s">
        <v>322</v>
      </c>
      <c r="AF1194" s="86" t="s">
        <v>369</v>
      </c>
      <c r="AG1194" s="79" t="str">
        <f>+IF(AF1194&lt;&gt;"",VLOOKUP(AF1194,NIVELES!$A$666:$B$673,2,0),"")</f>
        <v>ADMINISTRACIÓN_CENTRAL</v>
      </c>
      <c r="AH1194" s="78" t="s">
        <v>322</v>
      </c>
      <c r="AI1194" s="79" t="str">
        <f>IF(AH1194&lt;&gt;"",VLOOKUP(CONCATENATE(AG1194,AH1194),NIVELES!$B$676:$C$745,2,0),"")</f>
        <v>Administración De La Gestión Administrativa Financiera</v>
      </c>
      <c r="AJ1194" s="78" t="s">
        <v>517</v>
      </c>
      <c r="AK1194" s="79" t="str">
        <f>+IF(AJ1194&lt;&gt;"",VLOOKUP(AJ1194,NIVELES!$A$816:$B$892,2,0),"")</f>
        <v>NO APLICA</v>
      </c>
      <c r="AL1194" s="78" t="s">
        <v>554</v>
      </c>
      <c r="AM1194" s="78">
        <v>530228</v>
      </c>
      <c r="AN1194" s="79" t="str">
        <f>IF(AM1194&lt;&gt;"",+VLOOKUP(AM1194,NIVELES!$A$1652:$B$2466,2,0),"")</f>
        <v>Servicios de Provisión de Dispositivos Electrónicos y Certificación para Registro de Firmas Digitales</v>
      </c>
      <c r="AO1194" s="87">
        <v>140</v>
      </c>
      <c r="AP1194" s="88"/>
      <c r="AQ1194" s="88"/>
      <c r="AR1194" s="88">
        <v>140</v>
      </c>
      <c r="AS1194" s="88"/>
      <c r="AT1194" s="88"/>
      <c r="AU1194" s="88"/>
      <c r="AV1194" s="88"/>
      <c r="AW1194" s="88"/>
      <c r="AX1194" s="88"/>
      <c r="AY1194" s="88"/>
      <c r="AZ1194" s="88"/>
      <c r="BA1194" s="88"/>
      <c r="BB1194" s="89">
        <f t="shared" si="71"/>
        <v>140</v>
      </c>
      <c r="BC1194" s="90" t="str">
        <f t="shared" si="70"/>
        <v>OK</v>
      </c>
      <c r="BD1194" s="91" t="str">
        <f t="shared" si="72"/>
        <v xml:space="preserve">                  </v>
      </c>
      <c r="BE1194" s="92">
        <f t="shared" si="73"/>
        <v>2</v>
      </c>
    </row>
    <row r="1195" spans="1:57" s="74" customFormat="1" ht="50.1" customHeight="1" x14ac:dyDescent="0.2">
      <c r="A1195" s="78" t="s">
        <v>55</v>
      </c>
      <c r="B1195" s="78" t="s">
        <v>58</v>
      </c>
      <c r="C1195" s="78" t="s">
        <v>1032</v>
      </c>
      <c r="D1195" s="78" t="s">
        <v>575</v>
      </c>
      <c r="E1195" s="79" t="str">
        <f>+IF(C1195&lt;&gt;"",VLOOKUP(MID(C1195,18,5),NIVELES!$A$133:$B$213,2,0),"")</f>
        <v>CHIMBORAZO</v>
      </c>
      <c r="F1195" s="80" t="s">
        <v>135</v>
      </c>
      <c r="G1195" s="81" t="str">
        <f>+IF(F1195&lt;&gt;"",VLOOKUP(F1195,NIVELES!$A$246:$C$464,3,0),"")</f>
        <v xml:space="preserve"> </v>
      </c>
      <c r="H1195" s="82" t="s">
        <v>1023</v>
      </c>
      <c r="I1195" s="78" t="s">
        <v>2474</v>
      </c>
      <c r="J1195" s="78" t="s">
        <v>2475</v>
      </c>
      <c r="K1195" s="78" t="s">
        <v>2476</v>
      </c>
      <c r="L1195" s="78" t="s">
        <v>1791</v>
      </c>
      <c r="M1195" s="78" t="s">
        <v>1791</v>
      </c>
      <c r="N1195" s="78" t="s">
        <v>1791</v>
      </c>
      <c r="O1195" s="78" t="s">
        <v>2480</v>
      </c>
      <c r="P1195" s="82">
        <v>2</v>
      </c>
      <c r="Q1195" s="78" t="s">
        <v>2485</v>
      </c>
      <c r="R1195" s="82"/>
      <c r="S1195" s="82"/>
      <c r="T1195" s="82"/>
      <c r="U1195" s="82">
        <v>1</v>
      </c>
      <c r="V1195" s="82"/>
      <c r="W1195" s="82"/>
      <c r="X1195" s="82"/>
      <c r="Y1195" s="82"/>
      <c r="Z1195" s="82">
        <v>1</v>
      </c>
      <c r="AA1195" s="82"/>
      <c r="AB1195" s="82"/>
      <c r="AC1195" s="82"/>
      <c r="AD1195" s="85" t="str">
        <f>IF(A1195&lt;&gt;"",IF(D1195="DIRECCIÓN_DE_TRANSFERENCIAS","280 0031",VLOOKUP(C1195,NIVELES!$A$14:$B$105,2,0)),"")</f>
        <v>280 3310</v>
      </c>
      <c r="AE1195" s="86" t="s">
        <v>322</v>
      </c>
      <c r="AF1195" s="86" t="s">
        <v>369</v>
      </c>
      <c r="AG1195" s="79" t="str">
        <f>+IF(AF1195&lt;&gt;"",VLOOKUP(AF1195,NIVELES!$A$666:$B$673,2,0),"")</f>
        <v>ADMINISTRACIÓN_CENTRAL</v>
      </c>
      <c r="AH1195" s="78" t="s">
        <v>322</v>
      </c>
      <c r="AI1195" s="79" t="str">
        <f>IF(AH1195&lt;&gt;"",VLOOKUP(CONCATENATE(AG1195,AH1195),NIVELES!$B$676:$C$745,2,0),"")</f>
        <v>Administración De La Gestión Administrativa Financiera</v>
      </c>
      <c r="AJ1195" s="78" t="s">
        <v>517</v>
      </c>
      <c r="AK1195" s="79" t="str">
        <f>+IF(AJ1195&lt;&gt;"",VLOOKUP(AJ1195,NIVELES!$A$816:$B$892,2,0),"")</f>
        <v>NO APLICA</v>
      </c>
      <c r="AL1195" s="78" t="s">
        <v>554</v>
      </c>
      <c r="AM1195" s="78">
        <v>530301</v>
      </c>
      <c r="AN1195" s="79" t="str">
        <f>IF(AM1195&lt;&gt;"",+VLOOKUP(AM1195,NIVELES!$A$1652:$B$2466,2,0),"")</f>
        <v>Pasajes al Interior</v>
      </c>
      <c r="AO1195" s="87">
        <v>150</v>
      </c>
      <c r="AP1195" s="88"/>
      <c r="AQ1195" s="88"/>
      <c r="AR1195" s="88"/>
      <c r="AS1195" s="88">
        <v>150</v>
      </c>
      <c r="AT1195" s="88"/>
      <c r="AU1195" s="88"/>
      <c r="AV1195" s="88"/>
      <c r="AW1195" s="88"/>
      <c r="AX1195" s="88"/>
      <c r="AY1195" s="88"/>
      <c r="AZ1195" s="88"/>
      <c r="BA1195" s="88"/>
      <c r="BB1195" s="89">
        <f t="shared" si="71"/>
        <v>150</v>
      </c>
      <c r="BC1195" s="90" t="str">
        <f t="shared" si="70"/>
        <v>OK</v>
      </c>
      <c r="BD1195" s="91" t="str">
        <f t="shared" si="72"/>
        <v xml:space="preserve">                  </v>
      </c>
      <c r="BE1195" s="92">
        <f t="shared" si="73"/>
        <v>2</v>
      </c>
    </row>
    <row r="1196" spans="1:57" s="74" customFormat="1" ht="50.1" customHeight="1" x14ac:dyDescent="0.2">
      <c r="A1196" s="78" t="s">
        <v>55</v>
      </c>
      <c r="B1196" s="78" t="s">
        <v>58</v>
      </c>
      <c r="C1196" s="78" t="s">
        <v>1032</v>
      </c>
      <c r="D1196" s="78" t="s">
        <v>575</v>
      </c>
      <c r="E1196" s="79" t="str">
        <f>+IF(C1196&lt;&gt;"",VLOOKUP(MID(C1196,18,5),NIVELES!$A$133:$B$213,2,0),"")</f>
        <v>CHIMBORAZO</v>
      </c>
      <c r="F1196" s="80" t="s">
        <v>135</v>
      </c>
      <c r="G1196" s="81" t="str">
        <f>+IF(F1196&lt;&gt;"",VLOOKUP(F1196,NIVELES!$A$246:$C$464,3,0),"")</f>
        <v xml:space="preserve"> </v>
      </c>
      <c r="H1196" s="82" t="s">
        <v>1023</v>
      </c>
      <c r="I1196" s="78" t="s">
        <v>2474</v>
      </c>
      <c r="J1196" s="78" t="s">
        <v>2475</v>
      </c>
      <c r="K1196" s="78" t="s">
        <v>2476</v>
      </c>
      <c r="L1196" s="78" t="s">
        <v>1791</v>
      </c>
      <c r="M1196" s="78" t="s">
        <v>1791</v>
      </c>
      <c r="N1196" s="78" t="s">
        <v>1791</v>
      </c>
      <c r="O1196" s="78" t="s">
        <v>2480</v>
      </c>
      <c r="P1196" s="82">
        <v>4</v>
      </c>
      <c r="Q1196" s="78" t="s">
        <v>2481</v>
      </c>
      <c r="R1196" s="82"/>
      <c r="S1196" s="82"/>
      <c r="T1196" s="82">
        <v>1</v>
      </c>
      <c r="U1196" s="82"/>
      <c r="V1196" s="82">
        <v>1</v>
      </c>
      <c r="W1196" s="82"/>
      <c r="X1196" s="82">
        <v>1</v>
      </c>
      <c r="Y1196" s="82"/>
      <c r="Z1196" s="82">
        <v>1</v>
      </c>
      <c r="AA1196" s="82"/>
      <c r="AB1196" s="82"/>
      <c r="AC1196" s="82"/>
      <c r="AD1196" s="85" t="str">
        <f>IF(A1196&lt;&gt;"",IF(D1196="DIRECCIÓN_DE_TRANSFERENCIAS","280 0031",VLOOKUP(C1196,NIVELES!$A$14:$B$105,2,0)),"")</f>
        <v>280 3310</v>
      </c>
      <c r="AE1196" s="86" t="s">
        <v>322</v>
      </c>
      <c r="AF1196" s="86" t="s">
        <v>369</v>
      </c>
      <c r="AG1196" s="79" t="str">
        <f>+IF(AF1196&lt;&gt;"",VLOOKUP(AF1196,NIVELES!$A$666:$B$673,2,0),"")</f>
        <v>ADMINISTRACIÓN_CENTRAL</v>
      </c>
      <c r="AH1196" s="78" t="s">
        <v>322</v>
      </c>
      <c r="AI1196" s="79" t="str">
        <f>IF(AH1196&lt;&gt;"",VLOOKUP(CONCATENATE(AG1196,AH1196),NIVELES!$B$676:$C$745,2,0),"")</f>
        <v>Administración De La Gestión Administrativa Financiera</v>
      </c>
      <c r="AJ1196" s="78" t="s">
        <v>517</v>
      </c>
      <c r="AK1196" s="79" t="str">
        <f>+IF(AJ1196&lt;&gt;"",VLOOKUP(AJ1196,NIVELES!$A$816:$B$892,2,0),"")</f>
        <v>NO APLICA</v>
      </c>
      <c r="AL1196" s="78" t="s">
        <v>554</v>
      </c>
      <c r="AM1196" s="78">
        <v>530303</v>
      </c>
      <c r="AN1196" s="79" t="str">
        <f>IF(AM1196&lt;&gt;"",+VLOOKUP(AM1196,NIVELES!$A$1652:$B$2466,2,0),"")</f>
        <v>Viáticos y Subsistencias en el Interior</v>
      </c>
      <c r="AO1196" s="87">
        <v>5000</v>
      </c>
      <c r="AP1196" s="88"/>
      <c r="AQ1196" s="88"/>
      <c r="AR1196" s="88">
        <v>2000</v>
      </c>
      <c r="AS1196" s="88"/>
      <c r="AT1196" s="88"/>
      <c r="AU1196" s="88"/>
      <c r="AV1196" s="88">
        <v>2000</v>
      </c>
      <c r="AW1196" s="88"/>
      <c r="AX1196" s="88"/>
      <c r="AY1196" s="88"/>
      <c r="AZ1196" s="88">
        <v>1000</v>
      </c>
      <c r="BA1196" s="88"/>
      <c r="BB1196" s="89">
        <f t="shared" si="71"/>
        <v>5000</v>
      </c>
      <c r="BC1196" s="90" t="str">
        <f t="shared" si="70"/>
        <v>OK</v>
      </c>
      <c r="BD1196" s="91" t="str">
        <f t="shared" si="72"/>
        <v xml:space="preserve">                  </v>
      </c>
      <c r="BE1196" s="92">
        <f t="shared" si="73"/>
        <v>4</v>
      </c>
    </row>
    <row r="1197" spans="1:57" s="74" customFormat="1" ht="50.1" customHeight="1" x14ac:dyDescent="0.2">
      <c r="A1197" s="78" t="s">
        <v>55</v>
      </c>
      <c r="B1197" s="78" t="s">
        <v>58</v>
      </c>
      <c r="C1197" s="78" t="s">
        <v>1032</v>
      </c>
      <c r="D1197" s="78" t="s">
        <v>575</v>
      </c>
      <c r="E1197" s="79" t="str">
        <f>+IF(C1197&lt;&gt;"",VLOOKUP(MID(C1197,18,5),NIVELES!$A$133:$B$213,2,0),"")</f>
        <v>CHIMBORAZO</v>
      </c>
      <c r="F1197" s="80" t="s">
        <v>135</v>
      </c>
      <c r="G1197" s="81" t="str">
        <f>+IF(F1197&lt;&gt;"",VLOOKUP(F1197,NIVELES!$A$246:$C$464,3,0),"")</f>
        <v xml:space="preserve"> </v>
      </c>
      <c r="H1197" s="82" t="s">
        <v>1023</v>
      </c>
      <c r="I1197" s="78" t="s">
        <v>2474</v>
      </c>
      <c r="J1197" s="78" t="s">
        <v>2475</v>
      </c>
      <c r="K1197" s="78" t="s">
        <v>2476</v>
      </c>
      <c r="L1197" s="78" t="s">
        <v>1791</v>
      </c>
      <c r="M1197" s="78" t="s">
        <v>1791</v>
      </c>
      <c r="N1197" s="78" t="s">
        <v>1791</v>
      </c>
      <c r="O1197" s="78" t="s">
        <v>2480</v>
      </c>
      <c r="P1197" s="82">
        <v>2</v>
      </c>
      <c r="Q1197" s="78" t="s">
        <v>2486</v>
      </c>
      <c r="R1197" s="82"/>
      <c r="S1197" s="82"/>
      <c r="T1197" s="82"/>
      <c r="U1197" s="82">
        <v>1</v>
      </c>
      <c r="V1197" s="82"/>
      <c r="W1197" s="82"/>
      <c r="X1197" s="82"/>
      <c r="Y1197" s="82"/>
      <c r="Z1197" s="82">
        <v>1</v>
      </c>
      <c r="AA1197" s="82"/>
      <c r="AB1197" s="82"/>
      <c r="AC1197" s="82"/>
      <c r="AD1197" s="85" t="str">
        <f>IF(A1197&lt;&gt;"",IF(D1197="DIRECCIÓN_DE_TRANSFERENCIAS","280 0031",VLOOKUP(C1197,NIVELES!$A$14:$B$105,2,0)),"")</f>
        <v>280 3310</v>
      </c>
      <c r="AE1197" s="86" t="s">
        <v>322</v>
      </c>
      <c r="AF1197" s="86" t="s">
        <v>369</v>
      </c>
      <c r="AG1197" s="79" t="str">
        <f>+IF(AF1197&lt;&gt;"",VLOOKUP(AF1197,NIVELES!$A$666:$B$673,2,0),"")</f>
        <v>ADMINISTRACIÓN_CENTRAL</v>
      </c>
      <c r="AH1197" s="78" t="s">
        <v>322</v>
      </c>
      <c r="AI1197" s="79" t="str">
        <f>IF(AH1197&lt;&gt;"",VLOOKUP(CONCATENATE(AG1197,AH1197),NIVELES!$B$676:$C$745,2,0),"")</f>
        <v>Administración De La Gestión Administrativa Financiera</v>
      </c>
      <c r="AJ1197" s="78" t="s">
        <v>517</v>
      </c>
      <c r="AK1197" s="79" t="str">
        <f>+IF(AJ1197&lt;&gt;"",VLOOKUP(AJ1197,NIVELES!$A$816:$B$892,2,0),"")</f>
        <v>NO APLICA</v>
      </c>
      <c r="AL1197" s="78" t="s">
        <v>554</v>
      </c>
      <c r="AM1197" s="78">
        <v>530402</v>
      </c>
      <c r="AN1197" s="79" t="str">
        <f>IF(AM1197&lt;&gt;"",+VLOOKUP(AM1197,NIVELES!$A$1652:$B$2466,2,0),"")</f>
        <v>Edificios, Locales, Residencias y Cableado Estructurado (Instalación, Mantenimiento y Reparación)</v>
      </c>
      <c r="AO1197" s="87">
        <v>0</v>
      </c>
      <c r="AP1197" s="88"/>
      <c r="AQ1197" s="88"/>
      <c r="AR1197" s="88"/>
      <c r="AS1197" s="88"/>
      <c r="AT1197" s="88"/>
      <c r="AU1197" s="88"/>
      <c r="AV1197" s="88"/>
      <c r="AW1197" s="88"/>
      <c r="AX1197" s="88"/>
      <c r="AY1197" s="88"/>
      <c r="AZ1197" s="88">
        <v>0</v>
      </c>
      <c r="BA1197" s="88"/>
      <c r="BB1197" s="89">
        <f t="shared" si="71"/>
        <v>0</v>
      </c>
      <c r="BC1197" s="90" t="str">
        <f t="shared" si="70"/>
        <v>OK</v>
      </c>
      <c r="BD1197" s="91" t="str">
        <f t="shared" si="72"/>
        <v xml:space="preserve">                  </v>
      </c>
      <c r="BE1197" s="92">
        <f t="shared" si="73"/>
        <v>2</v>
      </c>
    </row>
    <row r="1198" spans="1:57" s="74" customFormat="1" ht="50.1" customHeight="1" x14ac:dyDescent="0.2">
      <c r="A1198" s="78" t="s">
        <v>55</v>
      </c>
      <c r="B1198" s="78" t="s">
        <v>58</v>
      </c>
      <c r="C1198" s="78" t="s">
        <v>1032</v>
      </c>
      <c r="D1198" s="78" t="s">
        <v>575</v>
      </c>
      <c r="E1198" s="79" t="str">
        <f>+IF(C1198&lt;&gt;"",VLOOKUP(MID(C1198,18,5),NIVELES!$A$133:$B$213,2,0),"")</f>
        <v>CHIMBORAZO</v>
      </c>
      <c r="F1198" s="80" t="s">
        <v>135</v>
      </c>
      <c r="G1198" s="81" t="str">
        <f>+IF(F1198&lt;&gt;"",VLOOKUP(F1198,NIVELES!$A$246:$C$464,3,0),"")</f>
        <v xml:space="preserve"> </v>
      </c>
      <c r="H1198" s="82" t="s">
        <v>1023</v>
      </c>
      <c r="I1198" s="78" t="s">
        <v>2474</v>
      </c>
      <c r="J1198" s="78" t="s">
        <v>2475</v>
      </c>
      <c r="K1198" s="78" t="s">
        <v>2476</v>
      </c>
      <c r="L1198" s="78" t="s">
        <v>1791</v>
      </c>
      <c r="M1198" s="78" t="s">
        <v>1791</v>
      </c>
      <c r="N1198" s="78" t="s">
        <v>1791</v>
      </c>
      <c r="O1198" s="78" t="s">
        <v>2480</v>
      </c>
      <c r="P1198" s="82">
        <v>2</v>
      </c>
      <c r="Q1198" s="78" t="s">
        <v>2481</v>
      </c>
      <c r="R1198" s="82"/>
      <c r="S1198" s="82"/>
      <c r="T1198" s="82">
        <v>1</v>
      </c>
      <c r="U1198" s="82"/>
      <c r="V1198" s="82"/>
      <c r="W1198" s="82">
        <v>1</v>
      </c>
      <c r="X1198" s="82"/>
      <c r="Y1198" s="82"/>
      <c r="Z1198" s="82"/>
      <c r="AA1198" s="82"/>
      <c r="AB1198" s="82"/>
      <c r="AC1198" s="82"/>
      <c r="AD1198" s="85" t="str">
        <f>IF(A1198&lt;&gt;"",IF(D1198="DIRECCIÓN_DE_TRANSFERENCIAS","280 0031",VLOOKUP(C1198,NIVELES!$A$14:$B$105,2,0)),"")</f>
        <v>280 3310</v>
      </c>
      <c r="AE1198" s="86" t="s">
        <v>322</v>
      </c>
      <c r="AF1198" s="86" t="s">
        <v>369</v>
      </c>
      <c r="AG1198" s="79" t="str">
        <f>+IF(AF1198&lt;&gt;"",VLOOKUP(AF1198,NIVELES!$A$666:$B$673,2,0),"")</f>
        <v>ADMINISTRACIÓN_CENTRAL</v>
      </c>
      <c r="AH1198" s="78" t="s">
        <v>322</v>
      </c>
      <c r="AI1198" s="79" t="str">
        <f>IF(AH1198&lt;&gt;"",VLOOKUP(CONCATENATE(AG1198,AH1198),NIVELES!$B$676:$C$745,2,0),"")</f>
        <v>Administración De La Gestión Administrativa Financiera</v>
      </c>
      <c r="AJ1198" s="78" t="s">
        <v>517</v>
      </c>
      <c r="AK1198" s="79" t="str">
        <f>+IF(AJ1198&lt;&gt;"",VLOOKUP(AJ1198,NIVELES!$A$816:$B$892,2,0),"")</f>
        <v>NO APLICA</v>
      </c>
      <c r="AL1198" s="78" t="s">
        <v>554</v>
      </c>
      <c r="AM1198" s="78">
        <v>530403</v>
      </c>
      <c r="AN1198" s="79" t="str">
        <f>IF(AM1198&lt;&gt;"",+VLOOKUP(AM1198,NIVELES!$A$1652:$B$2466,2,0),"")</f>
        <v>Mobiliarios  (Instalación, Mantenimiento y Reparación)</v>
      </c>
      <c r="AO1198" s="87">
        <v>5000</v>
      </c>
      <c r="AP1198" s="88"/>
      <c r="AQ1198" s="88"/>
      <c r="AR1198" s="88">
        <v>2500</v>
      </c>
      <c r="AS1198" s="88"/>
      <c r="AT1198" s="88"/>
      <c r="AU1198" s="88">
        <v>2500</v>
      </c>
      <c r="AV1198" s="88"/>
      <c r="AW1198" s="88"/>
      <c r="AX1198" s="88"/>
      <c r="AY1198" s="88"/>
      <c r="AZ1198" s="88"/>
      <c r="BA1198" s="88"/>
      <c r="BB1198" s="89">
        <f t="shared" si="71"/>
        <v>5000</v>
      </c>
      <c r="BC1198" s="90" t="str">
        <f t="shared" si="70"/>
        <v>OK</v>
      </c>
      <c r="BD1198" s="91" t="str">
        <f t="shared" si="72"/>
        <v xml:space="preserve">                  </v>
      </c>
      <c r="BE1198" s="92">
        <f t="shared" si="73"/>
        <v>2</v>
      </c>
    </row>
    <row r="1199" spans="1:57" s="74" customFormat="1" ht="50.1" customHeight="1" x14ac:dyDescent="0.2">
      <c r="A1199" s="78" t="s">
        <v>55</v>
      </c>
      <c r="B1199" s="78" t="s">
        <v>58</v>
      </c>
      <c r="C1199" s="78" t="s">
        <v>1032</v>
      </c>
      <c r="D1199" s="78" t="s">
        <v>575</v>
      </c>
      <c r="E1199" s="79" t="str">
        <f>+IF(C1199&lt;&gt;"",VLOOKUP(MID(C1199,18,5),NIVELES!$A$133:$B$213,2,0),"")</f>
        <v>CHIMBORAZO</v>
      </c>
      <c r="F1199" s="80" t="s">
        <v>135</v>
      </c>
      <c r="G1199" s="81" t="str">
        <f>+IF(F1199&lt;&gt;"",VLOOKUP(F1199,NIVELES!$A$246:$C$464,3,0),"")</f>
        <v xml:space="preserve"> </v>
      </c>
      <c r="H1199" s="82" t="s">
        <v>1023</v>
      </c>
      <c r="I1199" s="78" t="s">
        <v>2474</v>
      </c>
      <c r="J1199" s="78" t="s">
        <v>2475</v>
      </c>
      <c r="K1199" s="78" t="s">
        <v>2476</v>
      </c>
      <c r="L1199" s="78" t="s">
        <v>1791</v>
      </c>
      <c r="M1199" s="78" t="s">
        <v>1791</v>
      </c>
      <c r="N1199" s="78" t="s">
        <v>1791</v>
      </c>
      <c r="O1199" s="78" t="s">
        <v>2480</v>
      </c>
      <c r="P1199" s="82">
        <v>1</v>
      </c>
      <c r="Q1199" s="78" t="s">
        <v>2487</v>
      </c>
      <c r="R1199" s="82"/>
      <c r="S1199" s="82"/>
      <c r="T1199" s="82"/>
      <c r="U1199" s="82">
        <v>1</v>
      </c>
      <c r="V1199" s="82"/>
      <c r="W1199" s="82"/>
      <c r="X1199" s="82"/>
      <c r="Y1199" s="82"/>
      <c r="Z1199" s="82"/>
      <c r="AA1199" s="82"/>
      <c r="AB1199" s="82"/>
      <c r="AC1199" s="82"/>
      <c r="AD1199" s="85" t="str">
        <f>IF(A1199&lt;&gt;"",IF(D1199="DIRECCIÓN_DE_TRANSFERENCIAS","280 0031",VLOOKUP(C1199,NIVELES!$A$14:$B$105,2,0)),"")</f>
        <v>280 3310</v>
      </c>
      <c r="AE1199" s="86" t="s">
        <v>322</v>
      </c>
      <c r="AF1199" s="86" t="s">
        <v>369</v>
      </c>
      <c r="AG1199" s="79" t="str">
        <f>+IF(AF1199&lt;&gt;"",VLOOKUP(AF1199,NIVELES!$A$666:$B$673,2,0),"")</f>
        <v>ADMINISTRACIÓN_CENTRAL</v>
      </c>
      <c r="AH1199" s="78" t="s">
        <v>322</v>
      </c>
      <c r="AI1199" s="79" t="str">
        <f>IF(AH1199&lt;&gt;"",VLOOKUP(CONCATENATE(AG1199,AH1199),NIVELES!$B$676:$C$745,2,0),"")</f>
        <v>Administración De La Gestión Administrativa Financiera</v>
      </c>
      <c r="AJ1199" s="78" t="s">
        <v>517</v>
      </c>
      <c r="AK1199" s="79" t="str">
        <f>+IF(AJ1199&lt;&gt;"",VLOOKUP(AJ1199,NIVELES!$A$816:$B$892,2,0),"")</f>
        <v>NO APLICA</v>
      </c>
      <c r="AL1199" s="78" t="s">
        <v>554</v>
      </c>
      <c r="AM1199" s="78">
        <v>530404</v>
      </c>
      <c r="AN1199" s="79" t="str">
        <f>IF(AM1199&lt;&gt;"",+VLOOKUP(AM1199,NIVELES!$A$1652:$B$2466,2,0),"")</f>
        <v>Maquinarias y Equipos (Instalación, Mantenimiento y Reparación)</v>
      </c>
      <c r="AO1199" s="87">
        <v>4388.5200000000004</v>
      </c>
      <c r="AP1199" s="88"/>
      <c r="AQ1199" s="88"/>
      <c r="AR1199" s="88"/>
      <c r="AS1199" s="88">
        <v>3000</v>
      </c>
      <c r="AT1199" s="88"/>
      <c r="AU1199" s="88"/>
      <c r="AV1199" s="88"/>
      <c r="AW1199" s="88"/>
      <c r="AX1199" s="88">
        <v>1388.52</v>
      </c>
      <c r="AY1199" s="88"/>
      <c r="AZ1199" s="88"/>
      <c r="BA1199" s="88"/>
      <c r="BB1199" s="89">
        <f t="shared" si="71"/>
        <v>4388.5200000000004</v>
      </c>
      <c r="BC1199" s="90" t="str">
        <f t="shared" si="70"/>
        <v>OK</v>
      </c>
      <c r="BD1199" s="91" t="str">
        <f t="shared" si="72"/>
        <v xml:space="preserve">                  </v>
      </c>
      <c r="BE1199" s="92">
        <f t="shared" si="73"/>
        <v>1</v>
      </c>
    </row>
    <row r="1200" spans="1:57" s="74" customFormat="1" ht="50.1" customHeight="1" x14ac:dyDescent="0.2">
      <c r="A1200" s="78" t="s">
        <v>55</v>
      </c>
      <c r="B1200" s="78" t="s">
        <v>58</v>
      </c>
      <c r="C1200" s="78" t="s">
        <v>1032</v>
      </c>
      <c r="D1200" s="78" t="s">
        <v>575</v>
      </c>
      <c r="E1200" s="79" t="str">
        <f>+IF(C1200&lt;&gt;"",VLOOKUP(MID(C1200,18,5),NIVELES!$A$133:$B$213,2,0),"")</f>
        <v>CHIMBORAZO</v>
      </c>
      <c r="F1200" s="80" t="s">
        <v>135</v>
      </c>
      <c r="G1200" s="81" t="str">
        <f>+IF(F1200&lt;&gt;"",VLOOKUP(F1200,NIVELES!$A$246:$C$464,3,0),"")</f>
        <v xml:space="preserve"> </v>
      </c>
      <c r="H1200" s="82" t="s">
        <v>1023</v>
      </c>
      <c r="I1200" s="78" t="s">
        <v>2474</v>
      </c>
      <c r="J1200" s="78" t="s">
        <v>2475</v>
      </c>
      <c r="K1200" s="78" t="s">
        <v>2476</v>
      </c>
      <c r="L1200" s="78" t="s">
        <v>1791</v>
      </c>
      <c r="M1200" s="78" t="s">
        <v>1791</v>
      </c>
      <c r="N1200" s="78" t="s">
        <v>1791</v>
      </c>
      <c r="O1200" s="78" t="s">
        <v>2480</v>
      </c>
      <c r="P1200" s="82">
        <v>1</v>
      </c>
      <c r="Q1200" s="78" t="s">
        <v>2487</v>
      </c>
      <c r="R1200" s="82"/>
      <c r="S1200" s="82"/>
      <c r="T1200" s="82"/>
      <c r="U1200" s="82">
        <v>1</v>
      </c>
      <c r="V1200" s="82"/>
      <c r="W1200" s="82"/>
      <c r="X1200" s="82"/>
      <c r="Y1200" s="82"/>
      <c r="Z1200" s="82"/>
      <c r="AA1200" s="82"/>
      <c r="AB1200" s="82"/>
      <c r="AC1200" s="82"/>
      <c r="AD1200" s="85" t="str">
        <f>IF(A1200&lt;&gt;"",IF(D1200="DIRECCIÓN_DE_TRANSFERENCIAS","280 0031",VLOOKUP(C1200,NIVELES!$A$14:$B$105,2,0)),"")</f>
        <v>280 3310</v>
      </c>
      <c r="AE1200" s="86" t="s">
        <v>322</v>
      </c>
      <c r="AF1200" s="86" t="s">
        <v>369</v>
      </c>
      <c r="AG1200" s="79" t="str">
        <f>+IF(AF1200&lt;&gt;"",VLOOKUP(AF1200,NIVELES!$A$666:$B$673,2,0),"")</f>
        <v>ADMINISTRACIÓN_CENTRAL</v>
      </c>
      <c r="AH1200" s="78" t="s">
        <v>322</v>
      </c>
      <c r="AI1200" s="79" t="str">
        <f>IF(AH1200&lt;&gt;"",VLOOKUP(CONCATENATE(AG1200,AH1200),NIVELES!$B$676:$C$745,2,0),"")</f>
        <v>Administración De La Gestión Administrativa Financiera</v>
      </c>
      <c r="AJ1200" s="78" t="s">
        <v>517</v>
      </c>
      <c r="AK1200" s="79" t="str">
        <f>+IF(AJ1200&lt;&gt;"",VLOOKUP(AJ1200,NIVELES!$A$816:$B$892,2,0),"")</f>
        <v>NO APLICA</v>
      </c>
      <c r="AL1200" s="78" t="s">
        <v>554</v>
      </c>
      <c r="AM1200" s="78">
        <v>530405</v>
      </c>
      <c r="AN1200" s="79" t="str">
        <f>IF(AM1200&lt;&gt;"",+VLOOKUP(AM1200,NIVELES!$A$1652:$B$2466,2,0),"")</f>
        <v>Vehículos (Mantenimiento y Reparación)</v>
      </c>
      <c r="AO1200" s="87">
        <v>3048</v>
      </c>
      <c r="AP1200" s="88"/>
      <c r="AQ1200" s="88"/>
      <c r="AR1200" s="88"/>
      <c r="AS1200" s="88">
        <v>3048</v>
      </c>
      <c r="AT1200" s="88"/>
      <c r="AU1200" s="88"/>
      <c r="AV1200" s="88"/>
      <c r="AW1200" s="88"/>
      <c r="AX1200" s="88"/>
      <c r="AY1200" s="88"/>
      <c r="AZ1200" s="88"/>
      <c r="BA1200" s="88"/>
      <c r="BB1200" s="89">
        <f t="shared" si="71"/>
        <v>3048</v>
      </c>
      <c r="BC1200" s="90" t="str">
        <f t="shared" si="70"/>
        <v>OK</v>
      </c>
      <c r="BD1200" s="91" t="str">
        <f t="shared" si="72"/>
        <v xml:space="preserve">                  </v>
      </c>
      <c r="BE1200" s="92">
        <f t="shared" si="73"/>
        <v>1</v>
      </c>
    </row>
    <row r="1201" spans="1:57" s="74" customFormat="1" ht="50.1" customHeight="1" x14ac:dyDescent="0.2">
      <c r="A1201" s="78" t="s">
        <v>55</v>
      </c>
      <c r="B1201" s="78" t="s">
        <v>58</v>
      </c>
      <c r="C1201" s="78" t="s">
        <v>1032</v>
      </c>
      <c r="D1201" s="78" t="s">
        <v>575</v>
      </c>
      <c r="E1201" s="79" t="str">
        <f>+IF(C1201&lt;&gt;"",VLOOKUP(MID(C1201,18,5),NIVELES!$A$133:$B$213,2,0),"")</f>
        <v>CHIMBORAZO</v>
      </c>
      <c r="F1201" s="80" t="s">
        <v>135</v>
      </c>
      <c r="G1201" s="81" t="str">
        <f>+IF(F1201&lt;&gt;"",VLOOKUP(F1201,NIVELES!$A$246:$C$464,3,0),"")</f>
        <v xml:space="preserve"> </v>
      </c>
      <c r="H1201" s="82" t="s">
        <v>1023</v>
      </c>
      <c r="I1201" s="78" t="s">
        <v>2474</v>
      </c>
      <c r="J1201" s="78" t="s">
        <v>2475</v>
      </c>
      <c r="K1201" s="78" t="s">
        <v>2476</v>
      </c>
      <c r="L1201" s="78" t="s">
        <v>1791</v>
      </c>
      <c r="M1201" s="78" t="s">
        <v>1791</v>
      </c>
      <c r="N1201" s="78" t="s">
        <v>1791</v>
      </c>
      <c r="O1201" s="78" t="s">
        <v>2480</v>
      </c>
      <c r="P1201" s="82">
        <v>1</v>
      </c>
      <c r="Q1201" s="78" t="s">
        <v>2487</v>
      </c>
      <c r="R1201" s="82"/>
      <c r="S1201" s="82"/>
      <c r="T1201" s="82"/>
      <c r="U1201" s="82">
        <v>1</v>
      </c>
      <c r="V1201" s="82"/>
      <c r="W1201" s="82"/>
      <c r="X1201" s="82"/>
      <c r="Y1201" s="82"/>
      <c r="Z1201" s="82"/>
      <c r="AA1201" s="82"/>
      <c r="AB1201" s="82"/>
      <c r="AC1201" s="82"/>
      <c r="AD1201" s="85" t="str">
        <f>IF(A1201&lt;&gt;"",IF(D1201="DIRECCIÓN_DE_TRANSFERENCIAS","280 0031",VLOOKUP(C1201,NIVELES!$A$14:$B$105,2,0)),"")</f>
        <v>280 3310</v>
      </c>
      <c r="AE1201" s="86" t="s">
        <v>322</v>
      </c>
      <c r="AF1201" s="86" t="s">
        <v>369</v>
      </c>
      <c r="AG1201" s="79" t="str">
        <f>+IF(AF1201&lt;&gt;"",VLOOKUP(AF1201,NIVELES!$A$666:$B$673,2,0),"")</f>
        <v>ADMINISTRACIÓN_CENTRAL</v>
      </c>
      <c r="AH1201" s="78" t="s">
        <v>322</v>
      </c>
      <c r="AI1201" s="79" t="str">
        <f>IF(AH1201&lt;&gt;"",VLOOKUP(CONCATENATE(AG1201,AH1201),NIVELES!$B$676:$C$745,2,0),"")</f>
        <v>Administración De La Gestión Administrativa Financiera</v>
      </c>
      <c r="AJ1201" s="78" t="s">
        <v>517</v>
      </c>
      <c r="AK1201" s="79" t="str">
        <f>+IF(AJ1201&lt;&gt;"",VLOOKUP(AJ1201,NIVELES!$A$816:$B$892,2,0),"")</f>
        <v>NO APLICA</v>
      </c>
      <c r="AL1201" s="78" t="s">
        <v>554</v>
      </c>
      <c r="AM1201" s="78">
        <v>530502</v>
      </c>
      <c r="AN1201" s="79" t="str">
        <f>IF(AM1201&lt;&gt;"",+VLOOKUP(AM1201,NIVELES!$A$1652:$B$2466,2,0),"")</f>
        <v>Edificios, Locales y Residencias, Parqueaderos, Casilleros Judiciales y Bancarios (Arrendamiento)</v>
      </c>
      <c r="AO1201" s="87">
        <v>0</v>
      </c>
      <c r="AP1201" s="88"/>
      <c r="AQ1201" s="88"/>
      <c r="AR1201" s="88"/>
      <c r="AS1201" s="88"/>
      <c r="AT1201" s="88"/>
      <c r="AU1201" s="88"/>
      <c r="AV1201" s="88"/>
      <c r="AW1201" s="88"/>
      <c r="AX1201" s="88"/>
      <c r="AY1201" s="88"/>
      <c r="AZ1201" s="88"/>
      <c r="BA1201" s="88"/>
      <c r="BB1201" s="89">
        <f t="shared" si="71"/>
        <v>0</v>
      </c>
      <c r="BC1201" s="90" t="str">
        <f t="shared" si="70"/>
        <v>OK</v>
      </c>
      <c r="BD1201" s="91" t="str">
        <f t="shared" si="72"/>
        <v xml:space="preserve">                  </v>
      </c>
      <c r="BE1201" s="92">
        <f t="shared" si="73"/>
        <v>1</v>
      </c>
    </row>
    <row r="1202" spans="1:57" s="74" customFormat="1" ht="50.1" customHeight="1" x14ac:dyDescent="0.2">
      <c r="A1202" s="78" t="s">
        <v>55</v>
      </c>
      <c r="B1202" s="78" t="s">
        <v>58</v>
      </c>
      <c r="C1202" s="78" t="s">
        <v>1032</v>
      </c>
      <c r="D1202" s="78" t="s">
        <v>575</v>
      </c>
      <c r="E1202" s="79" t="str">
        <f>+IF(C1202&lt;&gt;"",VLOOKUP(MID(C1202,18,5),NIVELES!$A$133:$B$213,2,0),"")</f>
        <v>CHIMBORAZO</v>
      </c>
      <c r="F1202" s="80" t="s">
        <v>135</v>
      </c>
      <c r="G1202" s="81" t="str">
        <f>+IF(F1202&lt;&gt;"",VLOOKUP(F1202,NIVELES!$A$246:$C$464,3,0),"")</f>
        <v xml:space="preserve"> </v>
      </c>
      <c r="H1202" s="82" t="s">
        <v>1023</v>
      </c>
      <c r="I1202" s="78" t="s">
        <v>2474</v>
      </c>
      <c r="J1202" s="78" t="s">
        <v>2475</v>
      </c>
      <c r="K1202" s="78" t="s">
        <v>2476</v>
      </c>
      <c r="L1202" s="78" t="s">
        <v>1791</v>
      </c>
      <c r="M1202" s="78" t="s">
        <v>1791</v>
      </c>
      <c r="N1202" s="78" t="s">
        <v>1791</v>
      </c>
      <c r="O1202" s="78" t="s">
        <v>2480</v>
      </c>
      <c r="P1202" s="82">
        <v>1</v>
      </c>
      <c r="Q1202" s="78" t="s">
        <v>2487</v>
      </c>
      <c r="R1202" s="82"/>
      <c r="S1202" s="82"/>
      <c r="T1202" s="82"/>
      <c r="U1202" s="82">
        <v>1</v>
      </c>
      <c r="V1202" s="82"/>
      <c r="W1202" s="82"/>
      <c r="X1202" s="82"/>
      <c r="Y1202" s="82"/>
      <c r="Z1202" s="82"/>
      <c r="AA1202" s="82"/>
      <c r="AB1202" s="82"/>
      <c r="AC1202" s="82"/>
      <c r="AD1202" s="85" t="str">
        <f>IF(A1202&lt;&gt;"",IF(D1202="DIRECCIÓN_DE_TRANSFERENCIAS","280 0031",VLOOKUP(C1202,NIVELES!$A$14:$B$105,2,0)),"")</f>
        <v>280 3310</v>
      </c>
      <c r="AE1202" s="86" t="s">
        <v>322</v>
      </c>
      <c r="AF1202" s="86" t="s">
        <v>369</v>
      </c>
      <c r="AG1202" s="79" t="str">
        <f>+IF(AF1202&lt;&gt;"",VLOOKUP(AF1202,NIVELES!$A$666:$B$673,2,0),"")</f>
        <v>ADMINISTRACIÓN_CENTRAL</v>
      </c>
      <c r="AH1202" s="78" t="s">
        <v>322</v>
      </c>
      <c r="AI1202" s="79" t="str">
        <f>IF(AH1202&lt;&gt;"",VLOOKUP(CONCATENATE(AG1202,AH1202),NIVELES!$B$676:$C$745,2,0),"")</f>
        <v>Administración De La Gestión Administrativa Financiera</v>
      </c>
      <c r="AJ1202" s="78" t="s">
        <v>517</v>
      </c>
      <c r="AK1202" s="79" t="str">
        <f>+IF(AJ1202&lt;&gt;"",VLOOKUP(AJ1202,NIVELES!$A$816:$B$892,2,0),"")</f>
        <v>NO APLICA</v>
      </c>
      <c r="AL1202" s="78" t="s">
        <v>554</v>
      </c>
      <c r="AM1202" s="78">
        <v>530704</v>
      </c>
      <c r="AN1202" s="79" t="str">
        <f>IF(AM1202&lt;&gt;"",+VLOOKUP(AM1202,NIVELES!$A$1652:$B$2466,2,0),"")</f>
        <v>Mantenimiento y Reparación de Equipos y Sistemas Informáticos</v>
      </c>
      <c r="AO1202" s="87">
        <v>4000</v>
      </c>
      <c r="AP1202" s="88"/>
      <c r="AQ1202" s="88"/>
      <c r="AR1202" s="88"/>
      <c r="AS1202" s="88">
        <v>4000</v>
      </c>
      <c r="AT1202" s="88"/>
      <c r="AU1202" s="88"/>
      <c r="AV1202" s="88"/>
      <c r="AW1202" s="88"/>
      <c r="AX1202" s="88"/>
      <c r="AY1202" s="88"/>
      <c r="AZ1202" s="88"/>
      <c r="BA1202" s="88"/>
      <c r="BB1202" s="89">
        <f t="shared" si="71"/>
        <v>4000</v>
      </c>
      <c r="BC1202" s="90" t="str">
        <f t="shared" si="70"/>
        <v>OK</v>
      </c>
      <c r="BD1202" s="91" t="str">
        <f t="shared" si="72"/>
        <v xml:space="preserve">                  </v>
      </c>
      <c r="BE1202" s="92">
        <f t="shared" si="73"/>
        <v>1</v>
      </c>
    </row>
    <row r="1203" spans="1:57" s="74" customFormat="1" ht="50.1" customHeight="1" x14ac:dyDescent="0.2">
      <c r="A1203" s="78" t="s">
        <v>55</v>
      </c>
      <c r="B1203" s="78" t="s">
        <v>58</v>
      </c>
      <c r="C1203" s="78" t="s">
        <v>1032</v>
      </c>
      <c r="D1203" s="78" t="s">
        <v>575</v>
      </c>
      <c r="E1203" s="79" t="str">
        <f>+IF(C1203&lt;&gt;"",VLOOKUP(MID(C1203,18,5),NIVELES!$A$133:$B$213,2,0),"")</f>
        <v>CHIMBORAZO</v>
      </c>
      <c r="F1203" s="80" t="s">
        <v>135</v>
      </c>
      <c r="G1203" s="81" t="str">
        <f>+IF(F1203&lt;&gt;"",VLOOKUP(F1203,NIVELES!$A$246:$C$464,3,0),"")</f>
        <v xml:space="preserve"> </v>
      </c>
      <c r="H1203" s="82" t="s">
        <v>1023</v>
      </c>
      <c r="I1203" s="78" t="s">
        <v>2474</v>
      </c>
      <c r="J1203" s="78" t="s">
        <v>2475</v>
      </c>
      <c r="K1203" s="78" t="s">
        <v>2476</v>
      </c>
      <c r="L1203" s="78" t="s">
        <v>1791</v>
      </c>
      <c r="M1203" s="78" t="s">
        <v>1791</v>
      </c>
      <c r="N1203" s="78" t="s">
        <v>1791</v>
      </c>
      <c r="O1203" s="78" t="s">
        <v>2480</v>
      </c>
      <c r="P1203" s="82">
        <v>1</v>
      </c>
      <c r="Q1203" s="78" t="s">
        <v>2487</v>
      </c>
      <c r="R1203" s="82"/>
      <c r="S1203" s="82"/>
      <c r="T1203" s="82"/>
      <c r="U1203" s="82">
        <v>1</v>
      </c>
      <c r="V1203" s="82"/>
      <c r="W1203" s="82"/>
      <c r="X1203" s="82"/>
      <c r="Y1203" s="82"/>
      <c r="Z1203" s="82"/>
      <c r="AA1203" s="82"/>
      <c r="AB1203" s="82"/>
      <c r="AC1203" s="82"/>
      <c r="AD1203" s="85" t="str">
        <f>IF(A1203&lt;&gt;"",IF(D1203="DIRECCIÓN_DE_TRANSFERENCIAS","280 0031",VLOOKUP(C1203,NIVELES!$A$14:$B$105,2,0)),"")</f>
        <v>280 3310</v>
      </c>
      <c r="AE1203" s="86" t="s">
        <v>322</v>
      </c>
      <c r="AF1203" s="86" t="s">
        <v>369</v>
      </c>
      <c r="AG1203" s="79" t="str">
        <f>+IF(AF1203&lt;&gt;"",VLOOKUP(AF1203,NIVELES!$A$666:$B$673,2,0),"")</f>
        <v>ADMINISTRACIÓN_CENTRAL</v>
      </c>
      <c r="AH1203" s="78" t="s">
        <v>322</v>
      </c>
      <c r="AI1203" s="79" t="str">
        <f>IF(AH1203&lt;&gt;"",VLOOKUP(CONCATENATE(AG1203,AH1203),NIVELES!$B$676:$C$745,2,0),"")</f>
        <v>Administración De La Gestión Administrativa Financiera</v>
      </c>
      <c r="AJ1203" s="78" t="s">
        <v>517</v>
      </c>
      <c r="AK1203" s="79" t="str">
        <f>+IF(AJ1203&lt;&gt;"",VLOOKUP(AJ1203,NIVELES!$A$816:$B$892,2,0),"")</f>
        <v>NO APLICA</v>
      </c>
      <c r="AL1203" s="78" t="s">
        <v>554</v>
      </c>
      <c r="AM1203" s="78">
        <v>530803</v>
      </c>
      <c r="AN1203" s="79" t="str">
        <f>IF(AM1203&lt;&gt;"",+VLOOKUP(AM1203,NIVELES!$A$1652:$B$2466,2,0),"")</f>
        <v>Combustibles y Lubricantes</v>
      </c>
      <c r="AO1203" s="87">
        <v>11412</v>
      </c>
      <c r="AP1203" s="88"/>
      <c r="AQ1203" s="88"/>
      <c r="AR1203" s="88"/>
      <c r="AS1203" s="88">
        <v>11412</v>
      </c>
      <c r="AT1203" s="88"/>
      <c r="AU1203" s="88"/>
      <c r="AV1203" s="88"/>
      <c r="AW1203" s="88"/>
      <c r="AX1203" s="88"/>
      <c r="AY1203" s="88"/>
      <c r="AZ1203" s="88"/>
      <c r="BA1203" s="88"/>
      <c r="BB1203" s="89">
        <f t="shared" si="71"/>
        <v>11412</v>
      </c>
      <c r="BC1203" s="90" t="str">
        <f t="shared" si="70"/>
        <v>OK</v>
      </c>
      <c r="BD1203" s="91" t="str">
        <f t="shared" si="72"/>
        <v xml:space="preserve">                  </v>
      </c>
      <c r="BE1203" s="92">
        <f t="shared" si="73"/>
        <v>1</v>
      </c>
    </row>
    <row r="1204" spans="1:57" s="74" customFormat="1" ht="50.1" customHeight="1" x14ac:dyDescent="0.2">
      <c r="A1204" s="78" t="s">
        <v>55</v>
      </c>
      <c r="B1204" s="78" t="s">
        <v>58</v>
      </c>
      <c r="C1204" s="78" t="s">
        <v>1032</v>
      </c>
      <c r="D1204" s="78" t="s">
        <v>575</v>
      </c>
      <c r="E1204" s="79" t="str">
        <f>+IF(C1204&lt;&gt;"",VLOOKUP(MID(C1204,18,5),NIVELES!$A$133:$B$213,2,0),"")</f>
        <v>CHIMBORAZO</v>
      </c>
      <c r="F1204" s="80" t="s">
        <v>135</v>
      </c>
      <c r="G1204" s="81" t="str">
        <f>+IF(F1204&lt;&gt;"",VLOOKUP(F1204,NIVELES!$A$246:$C$464,3,0),"")</f>
        <v xml:space="preserve"> </v>
      </c>
      <c r="H1204" s="82" t="s">
        <v>1023</v>
      </c>
      <c r="I1204" s="78" t="s">
        <v>2474</v>
      </c>
      <c r="J1204" s="78" t="s">
        <v>2475</v>
      </c>
      <c r="K1204" s="78" t="s">
        <v>2476</v>
      </c>
      <c r="L1204" s="78" t="s">
        <v>1791</v>
      </c>
      <c r="M1204" s="78" t="s">
        <v>1791</v>
      </c>
      <c r="N1204" s="78" t="s">
        <v>1791</v>
      </c>
      <c r="O1204" s="78" t="s">
        <v>2480</v>
      </c>
      <c r="P1204" s="82">
        <v>2</v>
      </c>
      <c r="Q1204" s="78" t="s">
        <v>2487</v>
      </c>
      <c r="R1204" s="82"/>
      <c r="S1204" s="82">
        <v>1</v>
      </c>
      <c r="T1204" s="82"/>
      <c r="U1204" s="82"/>
      <c r="V1204" s="82"/>
      <c r="W1204" s="82">
        <v>1</v>
      </c>
      <c r="X1204" s="82"/>
      <c r="Y1204" s="82"/>
      <c r="Z1204" s="82"/>
      <c r="AA1204" s="82"/>
      <c r="AB1204" s="82"/>
      <c r="AC1204" s="82"/>
      <c r="AD1204" s="85" t="str">
        <f>IF(A1204&lt;&gt;"",IF(D1204="DIRECCIÓN_DE_TRANSFERENCIAS","280 0031",VLOOKUP(C1204,NIVELES!$A$14:$B$105,2,0)),"")</f>
        <v>280 3310</v>
      </c>
      <c r="AE1204" s="86" t="s">
        <v>322</v>
      </c>
      <c r="AF1204" s="86" t="s">
        <v>369</v>
      </c>
      <c r="AG1204" s="79" t="str">
        <f>+IF(AF1204&lt;&gt;"",VLOOKUP(AF1204,NIVELES!$A$666:$B$673,2,0),"")</f>
        <v>ADMINISTRACIÓN_CENTRAL</v>
      </c>
      <c r="AH1204" s="78" t="s">
        <v>322</v>
      </c>
      <c r="AI1204" s="79" t="str">
        <f>IF(AH1204&lt;&gt;"",VLOOKUP(CONCATENATE(AG1204,AH1204),NIVELES!$B$676:$C$745,2,0),"")</f>
        <v>Administración De La Gestión Administrativa Financiera</v>
      </c>
      <c r="AJ1204" s="78" t="s">
        <v>517</v>
      </c>
      <c r="AK1204" s="79" t="str">
        <f>+IF(AJ1204&lt;&gt;"",VLOOKUP(AJ1204,NIVELES!$A$816:$B$892,2,0),"")</f>
        <v>NO APLICA</v>
      </c>
      <c r="AL1204" s="78" t="s">
        <v>554</v>
      </c>
      <c r="AM1204" s="78">
        <v>530804</v>
      </c>
      <c r="AN1204" s="79" t="str">
        <f>IF(AM1204&lt;&gt;"",+VLOOKUP(AM1204,NIVELES!$A$1652:$B$2466,2,0),"")</f>
        <v>Materiales de Oficina</v>
      </c>
      <c r="AO1204" s="87">
        <v>20000</v>
      </c>
      <c r="AP1204" s="88"/>
      <c r="AQ1204" s="88"/>
      <c r="AR1204" s="88"/>
      <c r="AS1204" s="88">
        <v>10000</v>
      </c>
      <c r="AT1204" s="88"/>
      <c r="AU1204" s="88"/>
      <c r="AV1204" s="88"/>
      <c r="AW1204" s="88"/>
      <c r="AX1204" s="88"/>
      <c r="AY1204" s="88">
        <v>10000</v>
      </c>
      <c r="AZ1204" s="88"/>
      <c r="BA1204" s="88"/>
      <c r="BB1204" s="89">
        <f t="shared" si="71"/>
        <v>20000</v>
      </c>
      <c r="BC1204" s="90" t="str">
        <f t="shared" si="70"/>
        <v>OK</v>
      </c>
      <c r="BD1204" s="91" t="str">
        <f t="shared" si="72"/>
        <v xml:space="preserve">                  </v>
      </c>
      <c r="BE1204" s="92">
        <f t="shared" si="73"/>
        <v>2</v>
      </c>
    </row>
    <row r="1205" spans="1:57" s="74" customFormat="1" ht="50.1" customHeight="1" x14ac:dyDescent="0.2">
      <c r="A1205" s="78" t="s">
        <v>55</v>
      </c>
      <c r="B1205" s="78" t="s">
        <v>58</v>
      </c>
      <c r="C1205" s="78" t="s">
        <v>1032</v>
      </c>
      <c r="D1205" s="78" t="s">
        <v>575</v>
      </c>
      <c r="E1205" s="79" t="str">
        <f>+IF(C1205&lt;&gt;"",VLOOKUP(MID(C1205,18,5),NIVELES!$A$133:$B$213,2,0),"")</f>
        <v>CHIMBORAZO</v>
      </c>
      <c r="F1205" s="80" t="s">
        <v>135</v>
      </c>
      <c r="G1205" s="81" t="str">
        <f>+IF(F1205&lt;&gt;"",VLOOKUP(F1205,NIVELES!$A$246:$C$464,3,0),"")</f>
        <v xml:space="preserve"> </v>
      </c>
      <c r="H1205" s="82" t="s">
        <v>1023</v>
      </c>
      <c r="I1205" s="78" t="s">
        <v>2474</v>
      </c>
      <c r="J1205" s="78" t="s">
        <v>2475</v>
      </c>
      <c r="K1205" s="78" t="s">
        <v>2476</v>
      </c>
      <c r="L1205" s="78" t="s">
        <v>1791</v>
      </c>
      <c r="M1205" s="78" t="s">
        <v>1791</v>
      </c>
      <c r="N1205" s="78" t="s">
        <v>1791</v>
      </c>
      <c r="O1205" s="78" t="s">
        <v>2480</v>
      </c>
      <c r="P1205" s="82">
        <v>1</v>
      </c>
      <c r="Q1205" s="78" t="s">
        <v>2487</v>
      </c>
      <c r="R1205" s="82"/>
      <c r="S1205" s="82"/>
      <c r="T1205" s="82"/>
      <c r="U1205" s="82">
        <v>1</v>
      </c>
      <c r="V1205" s="82"/>
      <c r="W1205" s="82"/>
      <c r="X1205" s="82"/>
      <c r="Y1205" s="82"/>
      <c r="Z1205" s="82"/>
      <c r="AA1205" s="82"/>
      <c r="AB1205" s="82"/>
      <c r="AC1205" s="82"/>
      <c r="AD1205" s="85" t="str">
        <f>IF(A1205&lt;&gt;"",IF(D1205="DIRECCIÓN_DE_TRANSFERENCIAS","280 0031",VLOOKUP(C1205,NIVELES!$A$14:$B$105,2,0)),"")</f>
        <v>280 3310</v>
      </c>
      <c r="AE1205" s="86" t="s">
        <v>322</v>
      </c>
      <c r="AF1205" s="86" t="s">
        <v>369</v>
      </c>
      <c r="AG1205" s="79" t="str">
        <f>+IF(AF1205&lt;&gt;"",VLOOKUP(AF1205,NIVELES!$A$666:$B$673,2,0),"")</f>
        <v>ADMINISTRACIÓN_CENTRAL</v>
      </c>
      <c r="AH1205" s="78" t="s">
        <v>322</v>
      </c>
      <c r="AI1205" s="79" t="str">
        <f>IF(AH1205&lt;&gt;"",VLOOKUP(CONCATENATE(AG1205,AH1205),NIVELES!$B$676:$C$745,2,0),"")</f>
        <v>Administración De La Gestión Administrativa Financiera</v>
      </c>
      <c r="AJ1205" s="78" t="s">
        <v>517</v>
      </c>
      <c r="AK1205" s="79" t="str">
        <f>+IF(AJ1205&lt;&gt;"",VLOOKUP(AJ1205,NIVELES!$A$816:$B$892,2,0),"")</f>
        <v>NO APLICA</v>
      </c>
      <c r="AL1205" s="78" t="s">
        <v>554</v>
      </c>
      <c r="AM1205" s="78">
        <v>530805</v>
      </c>
      <c r="AN1205" s="79" t="str">
        <f>IF(AM1205&lt;&gt;"",+VLOOKUP(AM1205,NIVELES!$A$1652:$B$2466,2,0),"")</f>
        <v>Materiales de Aseo</v>
      </c>
      <c r="AO1205" s="87">
        <v>7380.17</v>
      </c>
      <c r="AP1205" s="88"/>
      <c r="AQ1205" s="88"/>
      <c r="AR1205" s="88"/>
      <c r="AS1205" s="88">
        <v>4500</v>
      </c>
      <c r="AT1205" s="88"/>
      <c r="AU1205" s="88"/>
      <c r="AV1205" s="88"/>
      <c r="AW1205" s="88">
        <v>2880.17</v>
      </c>
      <c r="AX1205" s="88"/>
      <c r="AY1205" s="88"/>
      <c r="AZ1205" s="88"/>
      <c r="BA1205" s="88"/>
      <c r="BB1205" s="89">
        <f t="shared" si="71"/>
        <v>7380.17</v>
      </c>
      <c r="BC1205" s="90" t="str">
        <f t="shared" si="70"/>
        <v>OK</v>
      </c>
      <c r="BD1205" s="91" t="str">
        <f t="shared" si="72"/>
        <v xml:space="preserve">                  </v>
      </c>
      <c r="BE1205" s="92">
        <f t="shared" si="73"/>
        <v>1</v>
      </c>
    </row>
    <row r="1206" spans="1:57" s="74" customFormat="1" ht="50.1" customHeight="1" x14ac:dyDescent="0.2">
      <c r="A1206" s="78" t="s">
        <v>55</v>
      </c>
      <c r="B1206" s="78" t="s">
        <v>58</v>
      </c>
      <c r="C1206" s="78" t="s">
        <v>1032</v>
      </c>
      <c r="D1206" s="78" t="s">
        <v>575</v>
      </c>
      <c r="E1206" s="79" t="str">
        <f>+IF(C1206&lt;&gt;"",VLOOKUP(MID(C1206,18,5),NIVELES!$A$133:$B$213,2,0),"")</f>
        <v>CHIMBORAZO</v>
      </c>
      <c r="F1206" s="80" t="s">
        <v>135</v>
      </c>
      <c r="G1206" s="81" t="str">
        <f>+IF(F1206&lt;&gt;"",VLOOKUP(F1206,NIVELES!$A$246:$C$464,3,0),"")</f>
        <v xml:space="preserve"> </v>
      </c>
      <c r="H1206" s="82" t="s">
        <v>1023</v>
      </c>
      <c r="I1206" s="78" t="s">
        <v>2474</v>
      </c>
      <c r="J1206" s="78" t="s">
        <v>2475</v>
      </c>
      <c r="K1206" s="78" t="s">
        <v>2476</v>
      </c>
      <c r="L1206" s="78" t="s">
        <v>1791</v>
      </c>
      <c r="M1206" s="78" t="s">
        <v>1791</v>
      </c>
      <c r="N1206" s="78" t="s">
        <v>1791</v>
      </c>
      <c r="O1206" s="78" t="s">
        <v>2480</v>
      </c>
      <c r="P1206" s="82">
        <v>1</v>
      </c>
      <c r="Q1206" s="78" t="s">
        <v>2487</v>
      </c>
      <c r="R1206" s="82"/>
      <c r="S1206" s="82"/>
      <c r="T1206" s="82"/>
      <c r="U1206" s="82">
        <v>1</v>
      </c>
      <c r="V1206" s="82"/>
      <c r="W1206" s="82"/>
      <c r="X1206" s="82"/>
      <c r="Y1206" s="82"/>
      <c r="Z1206" s="82"/>
      <c r="AA1206" s="82"/>
      <c r="AB1206" s="82"/>
      <c r="AC1206" s="82"/>
      <c r="AD1206" s="85" t="str">
        <f>IF(A1206&lt;&gt;"",IF(D1206="DIRECCIÓN_DE_TRANSFERENCIAS","280 0031",VLOOKUP(C1206,NIVELES!$A$14:$B$105,2,0)),"")</f>
        <v>280 3310</v>
      </c>
      <c r="AE1206" s="86" t="s">
        <v>322</v>
      </c>
      <c r="AF1206" s="86" t="s">
        <v>369</v>
      </c>
      <c r="AG1206" s="79" t="str">
        <f>+IF(AF1206&lt;&gt;"",VLOOKUP(AF1206,NIVELES!$A$666:$B$673,2,0),"")</f>
        <v>ADMINISTRACIÓN_CENTRAL</v>
      </c>
      <c r="AH1206" s="78" t="s">
        <v>322</v>
      </c>
      <c r="AI1206" s="79" t="str">
        <f>IF(AH1206&lt;&gt;"",VLOOKUP(CONCATENATE(AG1206,AH1206),NIVELES!$B$676:$C$745,2,0),"")</f>
        <v>Administración De La Gestión Administrativa Financiera</v>
      </c>
      <c r="AJ1206" s="78" t="s">
        <v>517</v>
      </c>
      <c r="AK1206" s="79" t="str">
        <f>+IF(AJ1206&lt;&gt;"",VLOOKUP(AJ1206,NIVELES!$A$816:$B$892,2,0),"")</f>
        <v>NO APLICA</v>
      </c>
      <c r="AL1206" s="78" t="s">
        <v>554</v>
      </c>
      <c r="AM1206" s="78">
        <v>530811</v>
      </c>
      <c r="AN1206" s="79" t="str">
        <f>IF(AM1206&lt;&gt;"",+VLOOKUP(AM1206,NIVELES!$A$1652:$B$2466,2,0),"")</f>
        <v>Insumos,  Materiales  y Suministros  para  la  Construcción,  Electricidad,  Plomería,  Carpintería,  Señalización
Vial, Navegación y Contra Incendios</v>
      </c>
      <c r="AO1206" s="87">
        <v>2000</v>
      </c>
      <c r="AP1206" s="88"/>
      <c r="AQ1206" s="88"/>
      <c r="AR1206" s="88">
        <v>1000</v>
      </c>
      <c r="AS1206" s="88"/>
      <c r="AT1206" s="88"/>
      <c r="AU1206" s="88"/>
      <c r="AV1206" s="88">
        <v>1000</v>
      </c>
      <c r="AW1206" s="88"/>
      <c r="AX1206" s="88"/>
      <c r="AY1206" s="88"/>
      <c r="AZ1206" s="88"/>
      <c r="BA1206" s="88"/>
      <c r="BB1206" s="89">
        <f t="shared" si="71"/>
        <v>2000</v>
      </c>
      <c r="BC1206" s="90" t="str">
        <f t="shared" si="70"/>
        <v>OK</v>
      </c>
      <c r="BD1206" s="91" t="str">
        <f t="shared" si="72"/>
        <v xml:space="preserve">                  </v>
      </c>
      <c r="BE1206" s="92">
        <f t="shared" si="73"/>
        <v>1</v>
      </c>
    </row>
    <row r="1207" spans="1:57" s="74" customFormat="1" ht="50.1" customHeight="1" x14ac:dyDescent="0.2">
      <c r="A1207" s="78" t="s">
        <v>55</v>
      </c>
      <c r="B1207" s="78" t="s">
        <v>58</v>
      </c>
      <c r="C1207" s="78" t="s">
        <v>1032</v>
      </c>
      <c r="D1207" s="78" t="s">
        <v>575</v>
      </c>
      <c r="E1207" s="79" t="str">
        <f>+IF(C1207&lt;&gt;"",VLOOKUP(MID(C1207,18,5),NIVELES!$A$133:$B$213,2,0),"")</f>
        <v>CHIMBORAZO</v>
      </c>
      <c r="F1207" s="80" t="s">
        <v>135</v>
      </c>
      <c r="G1207" s="81" t="str">
        <f>+IF(F1207&lt;&gt;"",VLOOKUP(F1207,NIVELES!$A$246:$C$464,3,0),"")</f>
        <v xml:space="preserve"> </v>
      </c>
      <c r="H1207" s="82" t="s">
        <v>1023</v>
      </c>
      <c r="I1207" s="78" t="s">
        <v>2474</v>
      </c>
      <c r="J1207" s="78" t="s">
        <v>2475</v>
      </c>
      <c r="K1207" s="78" t="s">
        <v>2476</v>
      </c>
      <c r="L1207" s="78" t="s">
        <v>1791</v>
      </c>
      <c r="M1207" s="78" t="s">
        <v>1791</v>
      </c>
      <c r="N1207" s="78" t="s">
        <v>1791</v>
      </c>
      <c r="O1207" s="78" t="s">
        <v>2480</v>
      </c>
      <c r="P1207" s="82">
        <v>5</v>
      </c>
      <c r="Q1207" s="78" t="s">
        <v>2487</v>
      </c>
      <c r="R1207" s="82"/>
      <c r="S1207" s="82">
        <v>1</v>
      </c>
      <c r="T1207" s="82"/>
      <c r="U1207" s="82">
        <v>1</v>
      </c>
      <c r="V1207" s="82"/>
      <c r="W1207" s="82">
        <v>1</v>
      </c>
      <c r="X1207" s="82"/>
      <c r="Y1207" s="82">
        <v>1</v>
      </c>
      <c r="Z1207" s="82"/>
      <c r="AA1207" s="82">
        <v>1</v>
      </c>
      <c r="AB1207" s="82"/>
      <c r="AC1207" s="82"/>
      <c r="AD1207" s="85" t="str">
        <f>IF(A1207&lt;&gt;"",IF(D1207="DIRECCIÓN_DE_TRANSFERENCIAS","280 0031",VLOOKUP(C1207,NIVELES!$A$14:$B$105,2,0)),"")</f>
        <v>280 3310</v>
      </c>
      <c r="AE1207" s="86" t="s">
        <v>322</v>
      </c>
      <c r="AF1207" s="86" t="s">
        <v>369</v>
      </c>
      <c r="AG1207" s="79" t="str">
        <f>+IF(AF1207&lt;&gt;"",VLOOKUP(AF1207,NIVELES!$A$666:$B$673,2,0),"")</f>
        <v>ADMINISTRACIÓN_CENTRAL</v>
      </c>
      <c r="AH1207" s="78" t="s">
        <v>322</v>
      </c>
      <c r="AI1207" s="79" t="str">
        <f>IF(AH1207&lt;&gt;"",VLOOKUP(CONCATENATE(AG1207,AH1207),NIVELES!$B$676:$C$745,2,0),"")</f>
        <v>Administración De La Gestión Administrativa Financiera</v>
      </c>
      <c r="AJ1207" s="78" t="s">
        <v>517</v>
      </c>
      <c r="AK1207" s="79" t="str">
        <f>+IF(AJ1207&lt;&gt;"",VLOOKUP(AJ1207,NIVELES!$A$816:$B$892,2,0),"")</f>
        <v>NO APLICA</v>
      </c>
      <c r="AL1207" s="78" t="s">
        <v>554</v>
      </c>
      <c r="AM1207" s="78">
        <v>530813</v>
      </c>
      <c r="AN1207" s="79" t="str">
        <f>IF(AM1207&lt;&gt;"",+VLOOKUP(AM1207,NIVELES!$A$1652:$B$2466,2,0),"")</f>
        <v>Repuestos y Accesorios</v>
      </c>
      <c r="AO1207" s="87">
        <v>11000</v>
      </c>
      <c r="AP1207" s="88"/>
      <c r="AQ1207" s="88">
        <v>2000</v>
      </c>
      <c r="AR1207" s="88"/>
      <c r="AS1207" s="88">
        <v>2000</v>
      </c>
      <c r="AT1207" s="88"/>
      <c r="AU1207" s="88">
        <v>2000</v>
      </c>
      <c r="AV1207" s="88"/>
      <c r="AW1207" s="88">
        <v>2000</v>
      </c>
      <c r="AX1207" s="88"/>
      <c r="AY1207" s="88">
        <v>813.55</v>
      </c>
      <c r="AZ1207" s="88"/>
      <c r="BA1207" s="88">
        <v>2186.4499999999998</v>
      </c>
      <c r="BB1207" s="89">
        <f t="shared" si="71"/>
        <v>11000</v>
      </c>
      <c r="BC1207" s="90" t="str">
        <f t="shared" si="70"/>
        <v>OK</v>
      </c>
      <c r="BD1207" s="91" t="str">
        <f t="shared" si="72"/>
        <v xml:space="preserve">                  </v>
      </c>
      <c r="BE1207" s="92">
        <f t="shared" si="73"/>
        <v>5</v>
      </c>
    </row>
    <row r="1208" spans="1:57" s="74" customFormat="1" ht="50.1" customHeight="1" x14ac:dyDescent="0.2">
      <c r="A1208" s="78" t="s">
        <v>55</v>
      </c>
      <c r="B1208" s="78" t="s">
        <v>58</v>
      </c>
      <c r="C1208" s="78" t="s">
        <v>1032</v>
      </c>
      <c r="D1208" s="78" t="s">
        <v>575</v>
      </c>
      <c r="E1208" s="79" t="str">
        <f>+IF(C1208&lt;&gt;"",VLOOKUP(MID(C1208,18,5),NIVELES!$A$133:$B$213,2,0),"")</f>
        <v>CHIMBORAZO</v>
      </c>
      <c r="F1208" s="80" t="s">
        <v>135</v>
      </c>
      <c r="G1208" s="81" t="str">
        <f>+IF(F1208&lt;&gt;"",VLOOKUP(F1208,NIVELES!$A$246:$C$464,3,0),"")</f>
        <v xml:space="preserve"> </v>
      </c>
      <c r="H1208" s="82" t="s">
        <v>1023</v>
      </c>
      <c r="I1208" s="78" t="s">
        <v>2488</v>
      </c>
      <c r="J1208" s="78" t="s">
        <v>2475</v>
      </c>
      <c r="K1208" s="78" t="s">
        <v>2476</v>
      </c>
      <c r="L1208" s="78" t="s">
        <v>1791</v>
      </c>
      <c r="M1208" s="78" t="s">
        <v>1791</v>
      </c>
      <c r="N1208" s="78" t="s">
        <v>1791</v>
      </c>
      <c r="O1208" s="78" t="s">
        <v>2480</v>
      </c>
      <c r="P1208" s="82">
        <v>4</v>
      </c>
      <c r="Q1208" s="78" t="s">
        <v>2489</v>
      </c>
      <c r="R1208" s="82"/>
      <c r="S1208" s="82">
        <v>1</v>
      </c>
      <c r="T1208" s="82"/>
      <c r="U1208" s="82">
        <v>1</v>
      </c>
      <c r="V1208" s="82"/>
      <c r="W1208" s="82">
        <v>1</v>
      </c>
      <c r="X1208" s="82"/>
      <c r="Y1208" s="82">
        <v>1</v>
      </c>
      <c r="Z1208" s="82"/>
      <c r="AA1208" s="82"/>
      <c r="AB1208" s="82"/>
      <c r="AC1208" s="82"/>
      <c r="AD1208" s="85" t="str">
        <f>IF(A1208&lt;&gt;"",IF(D1208="DIRECCIÓN_DE_TRANSFERENCIAS","280 0031",VLOOKUP(C1208,NIVELES!$A$14:$B$105,2,0)),"")</f>
        <v>280 3310</v>
      </c>
      <c r="AE1208" s="86" t="s">
        <v>322</v>
      </c>
      <c r="AF1208" s="86" t="s">
        <v>369</v>
      </c>
      <c r="AG1208" s="79" t="str">
        <f>+IF(AF1208&lt;&gt;"",VLOOKUP(AF1208,NIVELES!$A$666:$B$673,2,0),"")</f>
        <v>ADMINISTRACIÓN_CENTRAL</v>
      </c>
      <c r="AH1208" s="78" t="s">
        <v>322</v>
      </c>
      <c r="AI1208" s="79" t="str">
        <f>IF(AH1208&lt;&gt;"",VLOOKUP(CONCATENATE(AG1208,AH1208),NIVELES!$B$676:$C$745,2,0),"")</f>
        <v>Administración De La Gestión Administrativa Financiera</v>
      </c>
      <c r="AJ1208" s="78" t="s">
        <v>517</v>
      </c>
      <c r="AK1208" s="79" t="str">
        <f>+IF(AJ1208&lt;&gt;"",VLOOKUP(AJ1208,NIVELES!$A$816:$B$892,2,0),"")</f>
        <v>NO APLICA</v>
      </c>
      <c r="AL1208" s="78" t="s">
        <v>555</v>
      </c>
      <c r="AM1208" s="78">
        <v>570102</v>
      </c>
      <c r="AN1208" s="79" t="str">
        <f>IF(AM1208&lt;&gt;"",+VLOOKUP(AM1208,NIVELES!$A$1652:$B$2466,2,0),"")</f>
        <v>Tasas Generales, Impuestos, Contribuciones, Permisos, Licencias y Patentes.</v>
      </c>
      <c r="AO1208" s="87">
        <v>6513</v>
      </c>
      <c r="AP1208" s="88"/>
      <c r="AQ1208" s="88">
        <v>2000</v>
      </c>
      <c r="AR1208" s="88"/>
      <c r="AS1208" s="88">
        <v>2000</v>
      </c>
      <c r="AT1208" s="88"/>
      <c r="AU1208" s="88">
        <v>2000</v>
      </c>
      <c r="AV1208" s="88"/>
      <c r="AW1208" s="88">
        <v>513</v>
      </c>
      <c r="AX1208" s="88"/>
      <c r="AY1208" s="88"/>
      <c r="AZ1208" s="88"/>
      <c r="BA1208" s="88"/>
      <c r="BB1208" s="89">
        <f t="shared" si="71"/>
        <v>6513</v>
      </c>
      <c r="BC1208" s="90" t="str">
        <f t="shared" si="70"/>
        <v>OK</v>
      </c>
      <c r="BD1208" s="91" t="str">
        <f t="shared" si="72"/>
        <v xml:space="preserve">                  </v>
      </c>
      <c r="BE1208" s="92">
        <f t="shared" si="73"/>
        <v>4</v>
      </c>
    </row>
    <row r="1209" spans="1:57" s="74" customFormat="1" ht="50.1" customHeight="1" x14ac:dyDescent="0.2">
      <c r="A1209" s="78" t="s">
        <v>55</v>
      </c>
      <c r="B1209" s="78" t="s">
        <v>58</v>
      </c>
      <c r="C1209" s="78" t="s">
        <v>1032</v>
      </c>
      <c r="D1209" s="78" t="s">
        <v>792</v>
      </c>
      <c r="E1209" s="79" t="str">
        <f>+IF(C1209&lt;&gt;"",VLOOKUP(MID(C1209,18,5),NIVELES!$A$133:$B$213,2,0),"")</f>
        <v>CHIMBORAZO</v>
      </c>
      <c r="F1209" s="80" t="s">
        <v>135</v>
      </c>
      <c r="G1209" s="81" t="str">
        <f>+IF(F1209&lt;&gt;"",VLOOKUP(F1209,NIVELES!$A$246:$C$464,3,0),"")</f>
        <v xml:space="preserve"> </v>
      </c>
      <c r="H1209" s="82" t="s">
        <v>1024</v>
      </c>
      <c r="I1209" s="78" t="s">
        <v>2189</v>
      </c>
      <c r="J1209" s="78" t="s">
        <v>2490</v>
      </c>
      <c r="K1209" s="78" t="s">
        <v>2491</v>
      </c>
      <c r="L1209" s="78" t="s">
        <v>2240</v>
      </c>
      <c r="M1209" s="78">
        <v>2496</v>
      </c>
      <c r="N1209" s="78" t="s">
        <v>2492</v>
      </c>
      <c r="O1209" s="78" t="s">
        <v>2493</v>
      </c>
      <c r="P1209" s="82">
        <v>4</v>
      </c>
      <c r="Q1209" s="78" t="s">
        <v>2494</v>
      </c>
      <c r="R1209" s="82"/>
      <c r="S1209" s="82">
        <v>1</v>
      </c>
      <c r="T1209" s="82"/>
      <c r="U1209" s="82"/>
      <c r="V1209" s="82">
        <v>1</v>
      </c>
      <c r="W1209" s="82"/>
      <c r="X1209" s="82"/>
      <c r="Y1209" s="82">
        <v>1</v>
      </c>
      <c r="Z1209" s="82"/>
      <c r="AA1209" s="82"/>
      <c r="AB1209" s="82"/>
      <c r="AC1209" s="82">
        <v>1</v>
      </c>
      <c r="AD1209" s="85" t="str">
        <f>IF(A1209&lt;&gt;"",IF(D1209="DIRECCIÓN_DE_TRANSFERENCIAS","280 0031",VLOOKUP(C1209,NIVELES!$A$14:$B$105,2,0)),"")</f>
        <v>280 3310</v>
      </c>
      <c r="AE1209" s="86" t="s">
        <v>322</v>
      </c>
      <c r="AF1209" s="86" t="s">
        <v>544</v>
      </c>
      <c r="AG1209" s="79" t="str">
        <f>+IF(AF1209&lt;&gt;"",VLOOKUP(AF1209,NIVELES!$A$666:$B$673,2,0),"")</f>
        <v>PROTECCIÓN_SOCIAL_A_LA_FAMILIA._ASEGURAMIENTO_NO_CONTRIBUTIVO_E_INCLUSIÓN_ECONÓMICA_Y_MOVILIDAD_SOCIAL</v>
      </c>
      <c r="AH1209" s="78" t="s">
        <v>513</v>
      </c>
      <c r="AI1209" s="79" t="str">
        <f>IF(AH1209&lt;&gt;"",VLOOKUP(CONCATENATE(AG1209,AH1209),NIVELES!$B$676:$C$745,2,0),"")</f>
        <v>Acompañamiento Familiar</v>
      </c>
      <c r="AJ1209" s="78" t="s">
        <v>517</v>
      </c>
      <c r="AK1209" s="79" t="str">
        <f>+IF(AJ1209&lt;&gt;"",VLOOKUP(AJ1209,NIVELES!$A$816:$B$892,2,0),"")</f>
        <v>NO APLICA</v>
      </c>
      <c r="AL1209" s="78" t="s">
        <v>554</v>
      </c>
      <c r="AM1209" s="78">
        <v>530303</v>
      </c>
      <c r="AN1209" s="79" t="str">
        <f>IF(AM1209&lt;&gt;"",+VLOOKUP(AM1209,NIVELES!$A$1652:$B$2466,2,0),"")</f>
        <v>Viáticos y Subsistencias en el Interior</v>
      </c>
      <c r="AO1209" s="87">
        <v>0</v>
      </c>
      <c r="AP1209" s="88"/>
      <c r="AQ1209" s="88">
        <v>0</v>
      </c>
      <c r="AR1209" s="88"/>
      <c r="AS1209" s="88"/>
      <c r="AT1209" s="88">
        <v>0</v>
      </c>
      <c r="AU1209" s="88"/>
      <c r="AV1209" s="88"/>
      <c r="AW1209" s="88"/>
      <c r="AX1209" s="88"/>
      <c r="AY1209" s="88"/>
      <c r="AZ1209" s="88"/>
      <c r="BA1209" s="88"/>
      <c r="BB1209" s="89">
        <f t="shared" si="71"/>
        <v>0</v>
      </c>
      <c r="BC1209" s="90" t="str">
        <f t="shared" si="70"/>
        <v>OK</v>
      </c>
      <c r="BD1209" s="91" t="str">
        <f t="shared" si="72"/>
        <v xml:space="preserve">                  </v>
      </c>
      <c r="BE1209" s="92">
        <f t="shared" si="73"/>
        <v>4</v>
      </c>
    </row>
    <row r="1210" spans="1:57" s="74" customFormat="1" ht="50.1" customHeight="1" x14ac:dyDescent="0.2">
      <c r="A1210" s="78" t="s">
        <v>55</v>
      </c>
      <c r="B1210" s="78" t="s">
        <v>58</v>
      </c>
      <c r="C1210" s="78" t="s">
        <v>1032</v>
      </c>
      <c r="D1210" s="78" t="s">
        <v>792</v>
      </c>
      <c r="E1210" s="79" t="str">
        <f>+IF(C1210&lt;&gt;"",VLOOKUP(MID(C1210,18,5),NIVELES!$A$133:$B$213,2,0),"")</f>
        <v>CHIMBORAZO</v>
      </c>
      <c r="F1210" s="80" t="s">
        <v>135</v>
      </c>
      <c r="G1210" s="81" t="str">
        <f>+IF(F1210&lt;&gt;"",VLOOKUP(F1210,NIVELES!$A$246:$C$464,3,0),"")</f>
        <v xml:space="preserve"> </v>
      </c>
      <c r="H1210" s="82" t="s">
        <v>1024</v>
      </c>
      <c r="I1210" s="78" t="s">
        <v>2189</v>
      </c>
      <c r="J1210" s="78" t="s">
        <v>2490</v>
      </c>
      <c r="K1210" s="78" t="s">
        <v>2495</v>
      </c>
      <c r="L1210" s="78" t="s">
        <v>2240</v>
      </c>
      <c r="M1210" s="78">
        <v>2496</v>
      </c>
      <c r="N1210" s="78" t="s">
        <v>2492</v>
      </c>
      <c r="O1210" s="78" t="s">
        <v>2496</v>
      </c>
      <c r="P1210" s="82">
        <v>1</v>
      </c>
      <c r="Q1210" s="78" t="s">
        <v>2497</v>
      </c>
      <c r="R1210" s="82"/>
      <c r="S1210" s="82">
        <v>1</v>
      </c>
      <c r="T1210" s="82"/>
      <c r="U1210" s="82"/>
      <c r="V1210" s="82"/>
      <c r="W1210" s="82"/>
      <c r="X1210" s="82"/>
      <c r="Y1210" s="82"/>
      <c r="Z1210" s="82"/>
      <c r="AA1210" s="82"/>
      <c r="AB1210" s="82"/>
      <c r="AC1210" s="82"/>
      <c r="AD1210" s="85" t="str">
        <f>IF(A1210&lt;&gt;"",IF(D1210="DIRECCIÓN_DE_TRANSFERENCIAS","280 0031",VLOOKUP(C1210,NIVELES!$A$14:$B$105,2,0)),"")</f>
        <v>280 3310</v>
      </c>
      <c r="AE1210" s="86" t="s">
        <v>322</v>
      </c>
      <c r="AF1210" s="86" t="s">
        <v>544</v>
      </c>
      <c r="AG1210" s="79" t="str">
        <f>+IF(AF1210&lt;&gt;"",VLOOKUP(AF1210,NIVELES!$A$666:$B$673,2,0),"")</f>
        <v>PROTECCIÓN_SOCIAL_A_LA_FAMILIA._ASEGURAMIENTO_NO_CONTRIBUTIVO_E_INCLUSIÓN_ECONÓMICA_Y_MOVILIDAD_SOCIAL</v>
      </c>
      <c r="AH1210" s="78" t="s">
        <v>513</v>
      </c>
      <c r="AI1210" s="79" t="str">
        <f>IF(AH1210&lt;&gt;"",VLOOKUP(CONCATENATE(AG1210,AH1210),NIVELES!$B$676:$C$745,2,0),"")</f>
        <v>Acompañamiento Familiar</v>
      </c>
      <c r="AJ1210" s="78" t="s">
        <v>517</v>
      </c>
      <c r="AK1210" s="79" t="str">
        <f>+IF(AJ1210&lt;&gt;"",VLOOKUP(AJ1210,NIVELES!$A$816:$B$892,2,0),"")</f>
        <v>NO APLICA</v>
      </c>
      <c r="AL1210" s="78" t="s">
        <v>554</v>
      </c>
      <c r="AM1210" s="78">
        <v>530505</v>
      </c>
      <c r="AN1210" s="79" t="str">
        <f>IF(AM1210&lt;&gt;"",+VLOOKUP(AM1210,NIVELES!$A$1652:$B$2466,2,0),"")</f>
        <v>Vehículos (Arrendamiento)</v>
      </c>
      <c r="AO1210" s="87">
        <v>8200</v>
      </c>
      <c r="AP1210" s="88"/>
      <c r="AQ1210" s="88">
        <v>8200</v>
      </c>
      <c r="AR1210" s="88">
        <v>0</v>
      </c>
      <c r="AS1210" s="88">
        <v>0</v>
      </c>
      <c r="AT1210" s="88">
        <v>0</v>
      </c>
      <c r="AU1210" s="88">
        <v>0</v>
      </c>
      <c r="AV1210" s="88">
        <v>0</v>
      </c>
      <c r="AW1210" s="88">
        <v>0</v>
      </c>
      <c r="AX1210" s="88">
        <v>0</v>
      </c>
      <c r="AY1210" s="88">
        <v>0</v>
      </c>
      <c r="AZ1210" s="88">
        <v>0</v>
      </c>
      <c r="BA1210" s="88">
        <v>0</v>
      </c>
      <c r="BB1210" s="89">
        <f t="shared" si="71"/>
        <v>8200</v>
      </c>
      <c r="BC1210" s="90" t="str">
        <f t="shared" si="70"/>
        <v>OK</v>
      </c>
      <c r="BD1210" s="91" t="str">
        <f t="shared" si="72"/>
        <v xml:space="preserve">                  </v>
      </c>
      <c r="BE1210" s="92">
        <f t="shared" si="73"/>
        <v>1</v>
      </c>
    </row>
    <row r="1211" spans="1:57" s="74" customFormat="1" ht="50.1" customHeight="1" x14ac:dyDescent="0.2">
      <c r="A1211" s="78" t="s">
        <v>55</v>
      </c>
      <c r="B1211" s="78" t="s">
        <v>58</v>
      </c>
      <c r="C1211" s="78" t="s">
        <v>1032</v>
      </c>
      <c r="D1211" s="78" t="s">
        <v>792</v>
      </c>
      <c r="E1211" s="79" t="str">
        <f>+IF(C1211&lt;&gt;"",VLOOKUP(MID(C1211,18,5),NIVELES!$A$133:$B$213,2,0),"")</f>
        <v>CHIMBORAZO</v>
      </c>
      <c r="F1211" s="80" t="s">
        <v>135</v>
      </c>
      <c r="G1211" s="81" t="str">
        <f>+IF(F1211&lt;&gt;"",VLOOKUP(F1211,NIVELES!$A$246:$C$464,3,0),"")</f>
        <v xml:space="preserve"> </v>
      </c>
      <c r="H1211" s="82" t="s">
        <v>1024</v>
      </c>
      <c r="I1211" s="78" t="s">
        <v>2189</v>
      </c>
      <c r="J1211" s="78" t="s">
        <v>2490</v>
      </c>
      <c r="K1211" s="78" t="s">
        <v>2495</v>
      </c>
      <c r="L1211" s="78" t="s">
        <v>2240</v>
      </c>
      <c r="M1211" s="78">
        <v>2496</v>
      </c>
      <c r="N1211" s="78" t="s">
        <v>2492</v>
      </c>
      <c r="O1211" s="78" t="s">
        <v>2498</v>
      </c>
      <c r="P1211" s="82">
        <v>1</v>
      </c>
      <c r="Q1211" s="78" t="s">
        <v>2499</v>
      </c>
      <c r="R1211" s="82"/>
      <c r="S1211" s="82"/>
      <c r="T1211" s="82">
        <v>1</v>
      </c>
      <c r="U1211" s="82"/>
      <c r="V1211" s="82"/>
      <c r="W1211" s="82"/>
      <c r="X1211" s="82"/>
      <c r="Y1211" s="82"/>
      <c r="Z1211" s="82"/>
      <c r="AA1211" s="82"/>
      <c r="AB1211" s="82"/>
      <c r="AC1211" s="82"/>
      <c r="AD1211" s="85" t="str">
        <f>IF(A1211&lt;&gt;"",IF(D1211="DIRECCIÓN_DE_TRANSFERENCIAS","280 0031",VLOOKUP(C1211,NIVELES!$A$14:$B$105,2,0)),"")</f>
        <v>280 3310</v>
      </c>
      <c r="AE1211" s="86" t="s">
        <v>322</v>
      </c>
      <c r="AF1211" s="86" t="s">
        <v>544</v>
      </c>
      <c r="AG1211" s="79" t="str">
        <f>+IF(AF1211&lt;&gt;"",VLOOKUP(AF1211,NIVELES!$A$666:$B$673,2,0),"")</f>
        <v>PROTECCIÓN_SOCIAL_A_LA_FAMILIA._ASEGURAMIENTO_NO_CONTRIBUTIVO_E_INCLUSIÓN_ECONÓMICA_Y_MOVILIDAD_SOCIAL</v>
      </c>
      <c r="AH1211" s="78" t="s">
        <v>513</v>
      </c>
      <c r="AI1211" s="79" t="str">
        <f>IF(AH1211&lt;&gt;"",VLOOKUP(CONCATENATE(AG1211,AH1211),NIVELES!$B$676:$C$745,2,0),"")</f>
        <v>Acompañamiento Familiar</v>
      </c>
      <c r="AJ1211" s="78" t="s">
        <v>517</v>
      </c>
      <c r="AK1211" s="79" t="str">
        <f>+IF(AJ1211&lt;&gt;"",VLOOKUP(AJ1211,NIVELES!$A$816:$B$892,2,0),"")</f>
        <v>NO APLICA</v>
      </c>
      <c r="AL1211" s="78" t="s">
        <v>554</v>
      </c>
      <c r="AM1211" s="78">
        <v>530802</v>
      </c>
      <c r="AN1211" s="79" t="str">
        <f>IF(AM1211&lt;&gt;"",+VLOOKUP(AM1211,NIVELES!$A$1652:$B$2466,2,0),"")</f>
        <v>Vestuario, Lencería, Prendas de Protección; y, Accesorios para Uniformes Militares y Policiales; y, Carpas</v>
      </c>
      <c r="AO1211" s="87">
        <v>0</v>
      </c>
      <c r="AP1211" s="88"/>
      <c r="AQ1211" s="88"/>
      <c r="AR1211" s="88">
        <v>0</v>
      </c>
      <c r="AS1211" s="88"/>
      <c r="AT1211" s="88"/>
      <c r="AU1211" s="88"/>
      <c r="AV1211" s="88"/>
      <c r="AW1211" s="88"/>
      <c r="AX1211" s="88"/>
      <c r="AY1211" s="88"/>
      <c r="AZ1211" s="88"/>
      <c r="BA1211" s="88"/>
      <c r="BB1211" s="89">
        <f t="shared" si="71"/>
        <v>0</v>
      </c>
      <c r="BC1211" s="90" t="str">
        <f t="shared" si="70"/>
        <v>OK</v>
      </c>
      <c r="BD1211" s="91" t="str">
        <f t="shared" si="72"/>
        <v xml:space="preserve">                  </v>
      </c>
      <c r="BE1211" s="92">
        <f t="shared" si="73"/>
        <v>1</v>
      </c>
    </row>
    <row r="1212" spans="1:57" s="74" customFormat="1" ht="50.1" customHeight="1" x14ac:dyDescent="0.2">
      <c r="A1212" s="78" t="s">
        <v>55</v>
      </c>
      <c r="B1212" s="78" t="s">
        <v>58</v>
      </c>
      <c r="C1212" s="78" t="s">
        <v>1032</v>
      </c>
      <c r="D1212" s="78" t="s">
        <v>792</v>
      </c>
      <c r="E1212" s="79" t="str">
        <f>+IF(C1212&lt;&gt;"",VLOOKUP(MID(C1212,18,5),NIVELES!$A$133:$B$213,2,0),"")</f>
        <v>CHIMBORAZO</v>
      </c>
      <c r="F1212" s="80" t="s">
        <v>135</v>
      </c>
      <c r="G1212" s="81" t="str">
        <f>+IF(F1212&lt;&gt;"",VLOOKUP(F1212,NIVELES!$A$246:$C$464,3,0),"")</f>
        <v xml:space="preserve"> </v>
      </c>
      <c r="H1212" s="82" t="s">
        <v>1024</v>
      </c>
      <c r="I1212" s="78" t="s">
        <v>2189</v>
      </c>
      <c r="J1212" s="78" t="s">
        <v>2490</v>
      </c>
      <c r="K1212" s="78" t="s">
        <v>2495</v>
      </c>
      <c r="L1212" s="78" t="s">
        <v>2240</v>
      </c>
      <c r="M1212" s="78">
        <v>2496</v>
      </c>
      <c r="N1212" s="78" t="s">
        <v>2492</v>
      </c>
      <c r="O1212" s="78" t="s">
        <v>2500</v>
      </c>
      <c r="P1212" s="82">
        <v>2</v>
      </c>
      <c r="Q1212" s="78" t="s">
        <v>2501</v>
      </c>
      <c r="R1212" s="82"/>
      <c r="S1212" s="82"/>
      <c r="T1212" s="82">
        <v>1</v>
      </c>
      <c r="U1212" s="82"/>
      <c r="V1212" s="82"/>
      <c r="W1212" s="82"/>
      <c r="X1212" s="82">
        <v>1</v>
      </c>
      <c r="Y1212" s="82"/>
      <c r="Z1212" s="82"/>
      <c r="AA1212" s="82"/>
      <c r="AB1212" s="82"/>
      <c r="AC1212" s="82"/>
      <c r="AD1212" s="85" t="str">
        <f>IF(A1212&lt;&gt;"",IF(D1212="DIRECCIÓN_DE_TRANSFERENCIAS","280 0031",VLOOKUP(C1212,NIVELES!$A$14:$B$105,2,0)),"")</f>
        <v>280 3310</v>
      </c>
      <c r="AE1212" s="86" t="s">
        <v>322</v>
      </c>
      <c r="AF1212" s="86" t="s">
        <v>544</v>
      </c>
      <c r="AG1212" s="79" t="str">
        <f>+IF(AF1212&lt;&gt;"",VLOOKUP(AF1212,NIVELES!$A$666:$B$673,2,0),"")</f>
        <v>PROTECCIÓN_SOCIAL_A_LA_FAMILIA._ASEGURAMIENTO_NO_CONTRIBUTIVO_E_INCLUSIÓN_ECONÓMICA_Y_MOVILIDAD_SOCIAL</v>
      </c>
      <c r="AH1212" s="78" t="s">
        <v>513</v>
      </c>
      <c r="AI1212" s="79" t="str">
        <f>IF(AH1212&lt;&gt;"",VLOOKUP(CONCATENATE(AG1212,AH1212),NIVELES!$B$676:$C$745,2,0),"")</f>
        <v>Acompañamiento Familiar</v>
      </c>
      <c r="AJ1212" s="78" t="s">
        <v>517</v>
      </c>
      <c r="AK1212" s="79" t="str">
        <f>+IF(AJ1212&lt;&gt;"",VLOOKUP(AJ1212,NIVELES!$A$816:$B$892,2,0),"")</f>
        <v>NO APLICA</v>
      </c>
      <c r="AL1212" s="78" t="s">
        <v>554</v>
      </c>
      <c r="AM1212" s="78">
        <v>530804</v>
      </c>
      <c r="AN1212" s="79" t="str">
        <f>IF(AM1212&lt;&gt;"",+VLOOKUP(AM1212,NIVELES!$A$1652:$B$2466,2,0),"")</f>
        <v>Materiales de Oficina</v>
      </c>
      <c r="AO1212" s="87">
        <v>0</v>
      </c>
      <c r="AP1212" s="88"/>
      <c r="AQ1212" s="88"/>
      <c r="AR1212" s="88">
        <v>0</v>
      </c>
      <c r="AS1212" s="88"/>
      <c r="AT1212" s="88"/>
      <c r="AU1212" s="88"/>
      <c r="AV1212" s="88">
        <v>0</v>
      </c>
      <c r="AW1212" s="88"/>
      <c r="AX1212" s="88"/>
      <c r="AY1212" s="88"/>
      <c r="AZ1212" s="88"/>
      <c r="BA1212" s="88"/>
      <c r="BB1212" s="89">
        <f t="shared" si="71"/>
        <v>0</v>
      </c>
      <c r="BC1212" s="90" t="str">
        <f t="shared" si="70"/>
        <v>OK</v>
      </c>
      <c r="BD1212" s="91" t="str">
        <f t="shared" si="72"/>
        <v xml:space="preserve">                  </v>
      </c>
      <c r="BE1212" s="92">
        <f t="shared" si="73"/>
        <v>2</v>
      </c>
    </row>
    <row r="1213" spans="1:57" s="74" customFormat="1" ht="50.1" customHeight="1" x14ac:dyDescent="0.2">
      <c r="A1213" s="78" t="s">
        <v>55</v>
      </c>
      <c r="B1213" s="78" t="s">
        <v>58</v>
      </c>
      <c r="C1213" s="78" t="s">
        <v>1032</v>
      </c>
      <c r="D1213" s="78" t="s">
        <v>605</v>
      </c>
      <c r="E1213" s="79" t="str">
        <f>+IF(C1213&lt;&gt;"",VLOOKUP(MID(C1213,18,5),NIVELES!$A$133:$B$213,2,0),"")</f>
        <v>CHIMBORAZO</v>
      </c>
      <c r="F1213" s="80" t="s">
        <v>135</v>
      </c>
      <c r="G1213" s="81" t="str">
        <f>+IF(F1213&lt;&gt;"",VLOOKUP(F1213,NIVELES!$A$246:$C$464,3,0),"")</f>
        <v xml:space="preserve"> </v>
      </c>
      <c r="H1213" s="82" t="s">
        <v>1024</v>
      </c>
      <c r="I1213" s="78" t="s">
        <v>2183</v>
      </c>
      <c r="J1213" s="78" t="s">
        <v>2184</v>
      </c>
      <c r="K1213" s="78" t="s">
        <v>2502</v>
      </c>
      <c r="L1213" s="78" t="s">
        <v>2503</v>
      </c>
      <c r="M1213" s="78">
        <v>35</v>
      </c>
      <c r="N1213" s="78" t="s">
        <v>2504</v>
      </c>
      <c r="O1213" s="78" t="s">
        <v>2478</v>
      </c>
      <c r="P1213" s="82">
        <v>12</v>
      </c>
      <c r="Q1213" s="78" t="s">
        <v>2479</v>
      </c>
      <c r="R1213" s="82">
        <v>1</v>
      </c>
      <c r="S1213" s="82">
        <v>1</v>
      </c>
      <c r="T1213" s="82">
        <v>1</v>
      </c>
      <c r="U1213" s="82">
        <v>1</v>
      </c>
      <c r="V1213" s="82">
        <v>1</v>
      </c>
      <c r="W1213" s="82">
        <v>1</v>
      </c>
      <c r="X1213" s="82">
        <v>1</v>
      </c>
      <c r="Y1213" s="82">
        <v>1</v>
      </c>
      <c r="Z1213" s="82">
        <v>1</v>
      </c>
      <c r="AA1213" s="82">
        <v>1</v>
      </c>
      <c r="AB1213" s="82">
        <v>1</v>
      </c>
      <c r="AC1213" s="82">
        <v>1</v>
      </c>
      <c r="AD1213" s="85" t="str">
        <f>IF(A1213&lt;&gt;"",IF(D1213="DIRECCIÓN_DE_TRANSFERENCIAS","280 0031",VLOOKUP(C1213,NIVELES!$A$14:$B$105,2,0)),"")</f>
        <v>280 3310</v>
      </c>
      <c r="AE1213" s="86" t="s">
        <v>322</v>
      </c>
      <c r="AF1213" s="86" t="s">
        <v>542</v>
      </c>
      <c r="AG1213" s="79" t="str">
        <f>+IF(AF1213&lt;&gt;"",VLOOKUP(AF1213,NIVELES!$A$666:$B$673,2,0),"")</f>
        <v>SISTEMA_DE_PROTECCIÓN_ESPECIAL_EN_EL_CICLO_DE_VIDA</v>
      </c>
      <c r="AH1213" s="78" t="s">
        <v>452</v>
      </c>
      <c r="AI1213" s="79" t="str">
        <f>IF(AH1213&lt;&gt;"",VLOOKUP(CONCATENATE(AG1213,AH1213),NIVELES!$B$676:$C$745,2,0),"")</f>
        <v>Modalidades De Proteccion Especial Directos</v>
      </c>
      <c r="AJ1213" s="78" t="s">
        <v>517</v>
      </c>
      <c r="AK1213" s="79" t="str">
        <f>+IF(AJ1213&lt;&gt;"",VLOOKUP(AJ1213,NIVELES!$A$816:$B$892,2,0),"")</f>
        <v>NO APLICA</v>
      </c>
      <c r="AL1213" s="78" t="s">
        <v>553</v>
      </c>
      <c r="AM1213" s="78">
        <v>510105</v>
      </c>
      <c r="AN1213" s="79" t="str">
        <f>IF(AM1213&lt;&gt;"",+VLOOKUP(AM1213,NIVELES!$A$1652:$B$2466,2,0),"")</f>
        <v>Remuneraciones Unificadas</v>
      </c>
      <c r="AO1213" s="87">
        <v>68628</v>
      </c>
      <c r="AP1213" s="88">
        <v>6238.909090909091</v>
      </c>
      <c r="AQ1213" s="88">
        <v>6238.909090909091</v>
      </c>
      <c r="AR1213" s="88">
        <v>6238.909090909091</v>
      </c>
      <c r="AS1213" s="88">
        <v>6238.909090909091</v>
      </c>
      <c r="AT1213" s="88">
        <v>6238.909090909091</v>
      </c>
      <c r="AU1213" s="88">
        <v>6238.909090909091</v>
      </c>
      <c r="AV1213" s="88">
        <v>6238.909090909091</v>
      </c>
      <c r="AW1213" s="88">
        <v>6238.909090909091</v>
      </c>
      <c r="AX1213" s="88">
        <v>6238.909090909091</v>
      </c>
      <c r="AY1213" s="88">
        <v>6238.909090909091</v>
      </c>
      <c r="AZ1213" s="88">
        <v>6238.909090909091</v>
      </c>
      <c r="BA1213" s="88"/>
      <c r="BB1213" s="89">
        <f t="shared" si="71"/>
        <v>68627.999999999985</v>
      </c>
      <c r="BC1213" s="90" t="str">
        <f t="shared" si="70"/>
        <v>OK</v>
      </c>
      <c r="BD1213" s="91" t="str">
        <f t="shared" si="72"/>
        <v xml:space="preserve">                  </v>
      </c>
      <c r="BE1213" s="92">
        <f t="shared" si="73"/>
        <v>12</v>
      </c>
    </row>
    <row r="1214" spans="1:57" s="74" customFormat="1" ht="50.1" customHeight="1" x14ac:dyDescent="0.2">
      <c r="A1214" s="78" t="s">
        <v>55</v>
      </c>
      <c r="B1214" s="78" t="s">
        <v>58</v>
      </c>
      <c r="C1214" s="78" t="s">
        <v>1032</v>
      </c>
      <c r="D1214" s="78" t="s">
        <v>605</v>
      </c>
      <c r="E1214" s="79" t="str">
        <f>+IF(C1214&lt;&gt;"",VLOOKUP(MID(C1214,18,5),NIVELES!$A$133:$B$213,2,0),"")</f>
        <v>CHIMBORAZO</v>
      </c>
      <c r="F1214" s="80" t="s">
        <v>135</v>
      </c>
      <c r="G1214" s="81" t="str">
        <f>+IF(F1214&lt;&gt;"",VLOOKUP(F1214,NIVELES!$A$246:$C$464,3,0),"")</f>
        <v xml:space="preserve"> </v>
      </c>
      <c r="H1214" s="82" t="s">
        <v>1024</v>
      </c>
      <c r="I1214" s="78" t="s">
        <v>2183</v>
      </c>
      <c r="J1214" s="78" t="s">
        <v>2184</v>
      </c>
      <c r="K1214" s="78" t="s">
        <v>2502</v>
      </c>
      <c r="L1214" s="78" t="s">
        <v>2503</v>
      </c>
      <c r="M1214" s="78">
        <v>35</v>
      </c>
      <c r="N1214" s="78" t="s">
        <v>2504</v>
      </c>
      <c r="O1214" s="78" t="s">
        <v>2478</v>
      </c>
      <c r="P1214" s="82">
        <v>1</v>
      </c>
      <c r="Q1214" s="78" t="s">
        <v>2479</v>
      </c>
      <c r="R1214" s="82"/>
      <c r="S1214" s="82"/>
      <c r="T1214" s="82"/>
      <c r="U1214" s="82"/>
      <c r="V1214" s="82"/>
      <c r="W1214" s="82"/>
      <c r="X1214" s="82"/>
      <c r="Y1214" s="82">
        <v>1</v>
      </c>
      <c r="Z1214" s="82"/>
      <c r="AA1214" s="82"/>
      <c r="AB1214" s="82"/>
      <c r="AC1214" s="82"/>
      <c r="AD1214" s="85" t="str">
        <f>IF(A1214&lt;&gt;"",IF(D1214="DIRECCIÓN_DE_TRANSFERENCIAS","280 0031",VLOOKUP(C1214,NIVELES!$A$14:$B$105,2,0)),"")</f>
        <v>280 3310</v>
      </c>
      <c r="AE1214" s="86" t="s">
        <v>322</v>
      </c>
      <c r="AF1214" s="86" t="s">
        <v>542</v>
      </c>
      <c r="AG1214" s="79" t="str">
        <f>+IF(AF1214&lt;&gt;"",VLOOKUP(AF1214,NIVELES!$A$666:$B$673,2,0),"")</f>
        <v>SISTEMA_DE_PROTECCIÓN_ESPECIAL_EN_EL_CICLO_DE_VIDA</v>
      </c>
      <c r="AH1214" s="78" t="s">
        <v>452</v>
      </c>
      <c r="AI1214" s="79" t="str">
        <f>IF(AH1214&lt;&gt;"",VLOOKUP(CONCATENATE(AG1214,AH1214),NIVELES!$B$676:$C$745,2,0),"")</f>
        <v>Modalidades De Proteccion Especial Directos</v>
      </c>
      <c r="AJ1214" s="78" t="s">
        <v>517</v>
      </c>
      <c r="AK1214" s="79" t="str">
        <f>+IF(AJ1214&lt;&gt;"",VLOOKUP(AJ1214,NIVELES!$A$816:$B$892,2,0),"")</f>
        <v>NO APLICA</v>
      </c>
      <c r="AL1214" s="78" t="s">
        <v>553</v>
      </c>
      <c r="AM1214" s="78">
        <v>510203</v>
      </c>
      <c r="AN1214" s="79" t="str">
        <f>IF(AM1214&lt;&gt;"",+VLOOKUP(AM1214,NIVELES!$A$1652:$B$2466,2,0),"")</f>
        <v>Decimotercer Sueldo</v>
      </c>
      <c r="AO1214" s="87">
        <v>12494.17</v>
      </c>
      <c r="AP1214" s="88">
        <v>55.883014909090903</v>
      </c>
      <c r="AQ1214" s="88">
        <v>55.883014909090903</v>
      </c>
      <c r="AR1214" s="88">
        <v>55.883014909090903</v>
      </c>
      <c r="AS1214" s="88">
        <v>55.883014909090903</v>
      </c>
      <c r="AT1214" s="88">
        <v>55.883014909090903</v>
      </c>
      <c r="AU1214" s="88">
        <v>55.883014909090903</v>
      </c>
      <c r="AV1214" s="88">
        <v>55.883014909090903</v>
      </c>
      <c r="AW1214" s="88">
        <v>55.883014909090903</v>
      </c>
      <c r="AX1214" s="88">
        <v>55.883014909090903</v>
      </c>
      <c r="AY1214" s="88">
        <v>55.883014909090903</v>
      </c>
      <c r="AZ1214" s="88">
        <v>55.883014909090903</v>
      </c>
      <c r="BA1214" s="88">
        <v>11879.456835999999</v>
      </c>
      <c r="BB1214" s="89">
        <f t="shared" si="71"/>
        <v>12494.17</v>
      </c>
      <c r="BC1214" s="90" t="str">
        <f t="shared" si="70"/>
        <v>OK</v>
      </c>
      <c r="BD1214" s="91" t="str">
        <f t="shared" si="72"/>
        <v xml:space="preserve">                  </v>
      </c>
      <c r="BE1214" s="92">
        <f t="shared" si="73"/>
        <v>1</v>
      </c>
    </row>
    <row r="1215" spans="1:57" s="74" customFormat="1" ht="50.1" customHeight="1" x14ac:dyDescent="0.2">
      <c r="A1215" s="78" t="s">
        <v>55</v>
      </c>
      <c r="B1215" s="78" t="s">
        <v>58</v>
      </c>
      <c r="C1215" s="78" t="s">
        <v>1032</v>
      </c>
      <c r="D1215" s="78" t="s">
        <v>605</v>
      </c>
      <c r="E1215" s="79" t="str">
        <f>+IF(C1215&lt;&gt;"",VLOOKUP(MID(C1215,18,5),NIVELES!$A$133:$B$213,2,0),"")</f>
        <v>CHIMBORAZO</v>
      </c>
      <c r="F1215" s="80" t="s">
        <v>135</v>
      </c>
      <c r="G1215" s="81" t="str">
        <f>+IF(F1215&lt;&gt;"",VLOOKUP(F1215,NIVELES!$A$246:$C$464,3,0),"")</f>
        <v xml:space="preserve"> </v>
      </c>
      <c r="H1215" s="82" t="s">
        <v>1024</v>
      </c>
      <c r="I1215" s="78" t="s">
        <v>2183</v>
      </c>
      <c r="J1215" s="78" t="s">
        <v>2184</v>
      </c>
      <c r="K1215" s="78" t="s">
        <v>2502</v>
      </c>
      <c r="L1215" s="78" t="s">
        <v>2503</v>
      </c>
      <c r="M1215" s="78">
        <v>35</v>
      </c>
      <c r="N1215" s="78" t="s">
        <v>2504</v>
      </c>
      <c r="O1215" s="78" t="s">
        <v>2478</v>
      </c>
      <c r="P1215" s="82">
        <v>1</v>
      </c>
      <c r="Q1215" s="78" t="s">
        <v>2479</v>
      </c>
      <c r="R1215" s="82"/>
      <c r="S1215" s="82"/>
      <c r="T1215" s="82"/>
      <c r="U1215" s="82"/>
      <c r="V1215" s="82"/>
      <c r="W1215" s="82"/>
      <c r="X1215" s="82"/>
      <c r="Y1215" s="82"/>
      <c r="Z1215" s="82"/>
      <c r="AA1215" s="82"/>
      <c r="AB1215" s="82"/>
      <c r="AC1215" s="82">
        <v>1</v>
      </c>
      <c r="AD1215" s="85" t="str">
        <f>IF(A1215&lt;&gt;"",IF(D1215="DIRECCIÓN_DE_TRANSFERENCIAS","280 0031",VLOOKUP(C1215,NIVELES!$A$14:$B$105,2,0)),"")</f>
        <v>280 3310</v>
      </c>
      <c r="AE1215" s="86" t="s">
        <v>322</v>
      </c>
      <c r="AF1215" s="86" t="s">
        <v>542</v>
      </c>
      <c r="AG1215" s="79" t="str">
        <f>+IF(AF1215&lt;&gt;"",VLOOKUP(AF1215,NIVELES!$A$666:$B$673,2,0),"")</f>
        <v>SISTEMA_DE_PROTECCIÓN_ESPECIAL_EN_EL_CICLO_DE_VIDA</v>
      </c>
      <c r="AH1215" s="78" t="s">
        <v>452</v>
      </c>
      <c r="AI1215" s="79" t="str">
        <f>IF(AH1215&lt;&gt;"",VLOOKUP(CONCATENATE(AG1215,AH1215),NIVELES!$B$676:$C$745,2,0),"")</f>
        <v>Modalidades De Proteccion Especial Directos</v>
      </c>
      <c r="AJ1215" s="78" t="s">
        <v>517</v>
      </c>
      <c r="AK1215" s="79" t="str">
        <f>+IF(AJ1215&lt;&gt;"",VLOOKUP(AJ1215,NIVELES!$A$816:$B$892,2,0),"")</f>
        <v>NO APLICA</v>
      </c>
      <c r="AL1215" s="78" t="s">
        <v>553</v>
      </c>
      <c r="AM1215" s="78">
        <v>510204</v>
      </c>
      <c r="AN1215" s="79" t="str">
        <f>IF(AM1215&lt;&gt;"",+VLOOKUP(AM1215,NIVELES!$A$1652:$B$2466,2,0),"")</f>
        <v>Decimocuarto Sueldo</v>
      </c>
      <c r="AO1215" s="87">
        <v>5778.67</v>
      </c>
      <c r="AP1215" s="88">
        <v>25.84641490909091</v>
      </c>
      <c r="AQ1215" s="88">
        <v>25.84641490909091</v>
      </c>
      <c r="AR1215" s="88">
        <v>25.84641490909091</v>
      </c>
      <c r="AS1215" s="88">
        <v>25.84641490909091</v>
      </c>
      <c r="AT1215" s="88">
        <v>25.84641490909091</v>
      </c>
      <c r="AU1215" s="88">
        <v>25.84641490909091</v>
      </c>
      <c r="AV1215" s="88">
        <v>25.84641490909091</v>
      </c>
      <c r="AW1215" s="88">
        <v>5597.74509563636</v>
      </c>
      <c r="AX1215" s="88"/>
      <c r="AY1215" s="88"/>
      <c r="AZ1215" s="88"/>
      <c r="BA1215" s="88"/>
      <c r="BB1215" s="89">
        <f t="shared" si="71"/>
        <v>5778.6699999999964</v>
      </c>
      <c r="BC1215" s="90" t="str">
        <f t="shared" si="70"/>
        <v>OK</v>
      </c>
      <c r="BD1215" s="91" t="str">
        <f t="shared" si="72"/>
        <v xml:space="preserve">                  </v>
      </c>
      <c r="BE1215" s="92">
        <f t="shared" si="73"/>
        <v>1</v>
      </c>
    </row>
    <row r="1216" spans="1:57" s="74" customFormat="1" ht="50.1" customHeight="1" x14ac:dyDescent="0.2">
      <c r="A1216" s="78" t="s">
        <v>55</v>
      </c>
      <c r="B1216" s="78" t="s">
        <v>58</v>
      </c>
      <c r="C1216" s="78" t="s">
        <v>1032</v>
      </c>
      <c r="D1216" s="78" t="s">
        <v>605</v>
      </c>
      <c r="E1216" s="79" t="str">
        <f>+IF(C1216&lt;&gt;"",VLOOKUP(MID(C1216,18,5),NIVELES!$A$133:$B$213,2,0),"")</f>
        <v>CHIMBORAZO</v>
      </c>
      <c r="F1216" s="80" t="s">
        <v>135</v>
      </c>
      <c r="G1216" s="81" t="str">
        <f>+IF(F1216&lt;&gt;"",VLOOKUP(F1216,NIVELES!$A$246:$C$464,3,0),"")</f>
        <v xml:space="preserve"> </v>
      </c>
      <c r="H1216" s="82" t="s">
        <v>1024</v>
      </c>
      <c r="I1216" s="78" t="s">
        <v>2183</v>
      </c>
      <c r="J1216" s="78" t="s">
        <v>2184</v>
      </c>
      <c r="K1216" s="78" t="s">
        <v>2502</v>
      </c>
      <c r="L1216" s="78" t="s">
        <v>2503</v>
      </c>
      <c r="M1216" s="78">
        <v>35</v>
      </c>
      <c r="N1216" s="78" t="s">
        <v>2504</v>
      </c>
      <c r="O1216" s="78" t="s">
        <v>2478</v>
      </c>
      <c r="P1216" s="82">
        <v>12</v>
      </c>
      <c r="Q1216" s="78" t="s">
        <v>2479</v>
      </c>
      <c r="R1216" s="82">
        <v>1</v>
      </c>
      <c r="S1216" s="82">
        <v>1</v>
      </c>
      <c r="T1216" s="82">
        <v>1</v>
      </c>
      <c r="U1216" s="82">
        <v>1</v>
      </c>
      <c r="V1216" s="82">
        <v>1</v>
      </c>
      <c r="W1216" s="82">
        <v>1</v>
      </c>
      <c r="X1216" s="82">
        <v>1</v>
      </c>
      <c r="Y1216" s="82">
        <v>1</v>
      </c>
      <c r="Z1216" s="82">
        <v>1</v>
      </c>
      <c r="AA1216" s="82">
        <v>1</v>
      </c>
      <c r="AB1216" s="82">
        <v>1</v>
      </c>
      <c r="AC1216" s="82">
        <v>1</v>
      </c>
      <c r="AD1216" s="85" t="str">
        <f>IF(A1216&lt;&gt;"",IF(D1216="DIRECCIÓN_DE_TRANSFERENCIAS","280 0031",VLOOKUP(C1216,NIVELES!$A$14:$B$105,2,0)),"")</f>
        <v>280 3310</v>
      </c>
      <c r="AE1216" s="86" t="s">
        <v>322</v>
      </c>
      <c r="AF1216" s="86" t="s">
        <v>542</v>
      </c>
      <c r="AG1216" s="79" t="str">
        <f>+IF(AF1216&lt;&gt;"",VLOOKUP(AF1216,NIVELES!$A$666:$B$673,2,0),"")</f>
        <v>SISTEMA_DE_PROTECCIÓN_ESPECIAL_EN_EL_CICLO_DE_VIDA</v>
      </c>
      <c r="AH1216" s="78" t="s">
        <v>452</v>
      </c>
      <c r="AI1216" s="79" t="str">
        <f>IF(AH1216&lt;&gt;"",VLOOKUP(CONCATENATE(AG1216,AH1216),NIVELES!$B$676:$C$745,2,0),"")</f>
        <v>Modalidades De Proteccion Especial Directos</v>
      </c>
      <c r="AJ1216" s="78" t="s">
        <v>517</v>
      </c>
      <c r="AK1216" s="79" t="str">
        <f>+IF(AJ1216&lt;&gt;"",VLOOKUP(AJ1216,NIVELES!$A$816:$B$892,2,0),"")</f>
        <v>NO APLICA</v>
      </c>
      <c r="AL1216" s="78" t="s">
        <v>553</v>
      </c>
      <c r="AM1216" s="78">
        <v>510509</v>
      </c>
      <c r="AN1216" s="79" t="str">
        <f>IF(AM1216&lt;&gt;"",+VLOOKUP(AM1216,NIVELES!$A$1652:$B$2466,2,0),"")</f>
        <v>Horas Extraordinarias y Suplementarias</v>
      </c>
      <c r="AO1216" s="87">
        <v>0</v>
      </c>
      <c r="AP1216" s="88">
        <v>0</v>
      </c>
      <c r="AQ1216" s="88">
        <v>0</v>
      </c>
      <c r="AR1216" s="88">
        <v>0</v>
      </c>
      <c r="AS1216" s="88">
        <v>0</v>
      </c>
      <c r="AT1216" s="88">
        <v>0</v>
      </c>
      <c r="AU1216" s="88">
        <v>0</v>
      </c>
      <c r="AV1216" s="88">
        <v>0</v>
      </c>
      <c r="AW1216" s="88">
        <v>0</v>
      </c>
      <c r="AX1216" s="88">
        <v>0</v>
      </c>
      <c r="AY1216" s="88">
        <v>0</v>
      </c>
      <c r="AZ1216" s="88">
        <v>0</v>
      </c>
      <c r="BA1216" s="88"/>
      <c r="BB1216" s="89">
        <f t="shared" si="71"/>
        <v>0</v>
      </c>
      <c r="BC1216" s="90" t="str">
        <f t="shared" si="70"/>
        <v>OK</v>
      </c>
      <c r="BD1216" s="91" t="str">
        <f t="shared" si="72"/>
        <v xml:space="preserve">                  </v>
      </c>
      <c r="BE1216" s="92">
        <f t="shared" si="73"/>
        <v>12</v>
      </c>
    </row>
    <row r="1217" spans="1:57" s="74" customFormat="1" ht="50.1" customHeight="1" x14ac:dyDescent="0.2">
      <c r="A1217" s="78" t="s">
        <v>55</v>
      </c>
      <c r="B1217" s="78" t="s">
        <v>58</v>
      </c>
      <c r="C1217" s="78" t="s">
        <v>1032</v>
      </c>
      <c r="D1217" s="78" t="s">
        <v>605</v>
      </c>
      <c r="E1217" s="79" t="str">
        <f>+IF(C1217&lt;&gt;"",VLOOKUP(MID(C1217,18,5),NIVELES!$A$133:$B$213,2,0),"")</f>
        <v>CHIMBORAZO</v>
      </c>
      <c r="F1217" s="80" t="s">
        <v>135</v>
      </c>
      <c r="G1217" s="81" t="str">
        <f>+IF(F1217&lt;&gt;"",VLOOKUP(F1217,NIVELES!$A$246:$C$464,3,0),"")</f>
        <v xml:space="preserve"> </v>
      </c>
      <c r="H1217" s="82" t="s">
        <v>1024</v>
      </c>
      <c r="I1217" s="78" t="s">
        <v>2183</v>
      </c>
      <c r="J1217" s="78" t="s">
        <v>2184</v>
      </c>
      <c r="K1217" s="78" t="s">
        <v>2502</v>
      </c>
      <c r="L1217" s="78" t="s">
        <v>2503</v>
      </c>
      <c r="M1217" s="78">
        <v>35</v>
      </c>
      <c r="N1217" s="78" t="s">
        <v>2504</v>
      </c>
      <c r="O1217" s="78" t="s">
        <v>2478</v>
      </c>
      <c r="P1217" s="82">
        <v>12</v>
      </c>
      <c r="Q1217" s="78" t="s">
        <v>2479</v>
      </c>
      <c r="R1217" s="82">
        <v>1</v>
      </c>
      <c r="S1217" s="82">
        <v>1</v>
      </c>
      <c r="T1217" s="82">
        <v>1</v>
      </c>
      <c r="U1217" s="82">
        <v>1</v>
      </c>
      <c r="V1217" s="82">
        <v>1</v>
      </c>
      <c r="W1217" s="82">
        <v>1</v>
      </c>
      <c r="X1217" s="82">
        <v>1</v>
      </c>
      <c r="Y1217" s="82">
        <v>1</v>
      </c>
      <c r="Z1217" s="82">
        <v>1</v>
      </c>
      <c r="AA1217" s="82">
        <v>1</v>
      </c>
      <c r="AB1217" s="82">
        <v>1</v>
      </c>
      <c r="AC1217" s="82">
        <v>1</v>
      </c>
      <c r="AD1217" s="85" t="str">
        <f>IF(A1217&lt;&gt;"",IF(D1217="DIRECCIÓN_DE_TRANSFERENCIAS","280 0031",VLOOKUP(C1217,NIVELES!$A$14:$B$105,2,0)),"")</f>
        <v>280 3310</v>
      </c>
      <c r="AE1217" s="86" t="s">
        <v>322</v>
      </c>
      <c r="AF1217" s="86" t="s">
        <v>542</v>
      </c>
      <c r="AG1217" s="79" t="str">
        <f>+IF(AF1217&lt;&gt;"",VLOOKUP(AF1217,NIVELES!$A$666:$B$673,2,0),"")</f>
        <v>SISTEMA_DE_PROTECCIÓN_ESPECIAL_EN_EL_CICLO_DE_VIDA</v>
      </c>
      <c r="AH1217" s="78" t="s">
        <v>452</v>
      </c>
      <c r="AI1217" s="79" t="str">
        <f>IF(AH1217&lt;&gt;"",VLOOKUP(CONCATENATE(AG1217,AH1217),NIVELES!$B$676:$C$745,2,0),"")</f>
        <v>Modalidades De Proteccion Especial Directos</v>
      </c>
      <c r="AJ1217" s="78" t="s">
        <v>517</v>
      </c>
      <c r="AK1217" s="79" t="str">
        <f>+IF(AJ1217&lt;&gt;"",VLOOKUP(AJ1217,NIVELES!$A$816:$B$892,2,0),"")</f>
        <v>NO APLICA</v>
      </c>
      <c r="AL1217" s="78" t="s">
        <v>553</v>
      </c>
      <c r="AM1217" s="78">
        <v>510510</v>
      </c>
      <c r="AN1217" s="79" t="str">
        <f>IF(AM1217&lt;&gt;"",+VLOOKUP(AM1217,NIVELES!$A$1652:$B$2466,2,0),"")</f>
        <v>Servicios Personales por Contrato</v>
      </c>
      <c r="AO1217" s="87">
        <v>87021</v>
      </c>
      <c r="AP1217" s="88">
        <v>7911</v>
      </c>
      <c r="AQ1217" s="88">
        <v>7911</v>
      </c>
      <c r="AR1217" s="88">
        <v>7911</v>
      </c>
      <c r="AS1217" s="88">
        <v>7911</v>
      </c>
      <c r="AT1217" s="88">
        <v>7911</v>
      </c>
      <c r="AU1217" s="88">
        <v>7911</v>
      </c>
      <c r="AV1217" s="88">
        <v>7911</v>
      </c>
      <c r="AW1217" s="88">
        <v>7911</v>
      </c>
      <c r="AX1217" s="88">
        <v>7911</v>
      </c>
      <c r="AY1217" s="88">
        <v>7911</v>
      </c>
      <c r="AZ1217" s="88">
        <v>7911</v>
      </c>
      <c r="BA1217" s="88"/>
      <c r="BB1217" s="89">
        <f t="shared" si="71"/>
        <v>87021</v>
      </c>
      <c r="BC1217" s="90" t="str">
        <f t="shared" si="70"/>
        <v>OK</v>
      </c>
      <c r="BD1217" s="91" t="str">
        <f t="shared" si="72"/>
        <v xml:space="preserve">                  </v>
      </c>
      <c r="BE1217" s="92">
        <f t="shared" si="73"/>
        <v>12</v>
      </c>
    </row>
    <row r="1218" spans="1:57" s="74" customFormat="1" ht="50.1" customHeight="1" x14ac:dyDescent="0.2">
      <c r="A1218" s="78" t="s">
        <v>55</v>
      </c>
      <c r="B1218" s="78" t="s">
        <v>58</v>
      </c>
      <c r="C1218" s="78" t="s">
        <v>1032</v>
      </c>
      <c r="D1218" s="78" t="s">
        <v>605</v>
      </c>
      <c r="E1218" s="79" t="str">
        <f>+IF(C1218&lt;&gt;"",VLOOKUP(MID(C1218,18,5),NIVELES!$A$133:$B$213,2,0),"")</f>
        <v>CHIMBORAZO</v>
      </c>
      <c r="F1218" s="80" t="s">
        <v>135</v>
      </c>
      <c r="G1218" s="81" t="str">
        <f>+IF(F1218&lt;&gt;"",VLOOKUP(F1218,NIVELES!$A$246:$C$464,3,0),"")</f>
        <v xml:space="preserve"> </v>
      </c>
      <c r="H1218" s="82" t="s">
        <v>1024</v>
      </c>
      <c r="I1218" s="78" t="s">
        <v>2183</v>
      </c>
      <c r="J1218" s="78" t="s">
        <v>2184</v>
      </c>
      <c r="K1218" s="78" t="s">
        <v>2502</v>
      </c>
      <c r="L1218" s="78" t="s">
        <v>2503</v>
      </c>
      <c r="M1218" s="78">
        <v>35</v>
      </c>
      <c r="N1218" s="78" t="s">
        <v>2504</v>
      </c>
      <c r="O1218" s="78" t="s">
        <v>2478</v>
      </c>
      <c r="P1218" s="82">
        <v>12</v>
      </c>
      <c r="Q1218" s="78" t="s">
        <v>2479</v>
      </c>
      <c r="R1218" s="82">
        <v>1</v>
      </c>
      <c r="S1218" s="82">
        <v>1</v>
      </c>
      <c r="T1218" s="82">
        <v>1</v>
      </c>
      <c r="U1218" s="82">
        <v>1</v>
      </c>
      <c r="V1218" s="82">
        <v>1</v>
      </c>
      <c r="W1218" s="82">
        <v>1</v>
      </c>
      <c r="X1218" s="82">
        <v>1</v>
      </c>
      <c r="Y1218" s="82">
        <v>1</v>
      </c>
      <c r="Z1218" s="82">
        <v>1</v>
      </c>
      <c r="AA1218" s="82">
        <v>1</v>
      </c>
      <c r="AB1218" s="82">
        <v>1</v>
      </c>
      <c r="AC1218" s="82">
        <v>1</v>
      </c>
      <c r="AD1218" s="85" t="str">
        <f>IF(A1218&lt;&gt;"",IF(D1218="DIRECCIÓN_DE_TRANSFERENCIAS","280 0031",VLOOKUP(C1218,NIVELES!$A$14:$B$105,2,0)),"")</f>
        <v>280 3310</v>
      </c>
      <c r="AE1218" s="86" t="s">
        <v>322</v>
      </c>
      <c r="AF1218" s="86" t="s">
        <v>542</v>
      </c>
      <c r="AG1218" s="79" t="str">
        <f>+IF(AF1218&lt;&gt;"",VLOOKUP(AF1218,NIVELES!$A$666:$B$673,2,0),"")</f>
        <v>SISTEMA_DE_PROTECCIÓN_ESPECIAL_EN_EL_CICLO_DE_VIDA</v>
      </c>
      <c r="AH1218" s="78" t="s">
        <v>452</v>
      </c>
      <c r="AI1218" s="79" t="str">
        <f>IF(AH1218&lt;&gt;"",VLOOKUP(CONCATENATE(AG1218,AH1218),NIVELES!$B$676:$C$745,2,0),"")</f>
        <v>Modalidades De Proteccion Especial Directos</v>
      </c>
      <c r="AJ1218" s="78" t="s">
        <v>517</v>
      </c>
      <c r="AK1218" s="79" t="str">
        <f>+IF(AJ1218&lt;&gt;"",VLOOKUP(AJ1218,NIVELES!$A$816:$B$892,2,0),"")</f>
        <v>NO APLICA</v>
      </c>
      <c r="AL1218" s="78" t="s">
        <v>553</v>
      </c>
      <c r="AM1218" s="78">
        <v>510601</v>
      </c>
      <c r="AN1218" s="79" t="str">
        <f>IF(AM1218&lt;&gt;"",+VLOOKUP(AM1218,NIVELES!$A$1652:$B$2466,2,0),"")</f>
        <v>Aporte Patronal</v>
      </c>
      <c r="AO1218" s="87">
        <v>14468.25</v>
      </c>
      <c r="AP1218" s="88">
        <v>1315.2954545454545</v>
      </c>
      <c r="AQ1218" s="88">
        <v>1315.2954545454545</v>
      </c>
      <c r="AR1218" s="88">
        <v>1315.2954545454545</v>
      </c>
      <c r="AS1218" s="88">
        <v>1315.2954545454545</v>
      </c>
      <c r="AT1218" s="88">
        <v>1315.2954545454545</v>
      </c>
      <c r="AU1218" s="88">
        <v>1315.2954545454545</v>
      </c>
      <c r="AV1218" s="88">
        <v>1315.2954545454545</v>
      </c>
      <c r="AW1218" s="88">
        <v>1315.2954545454545</v>
      </c>
      <c r="AX1218" s="88">
        <v>1315.2954545454545</v>
      </c>
      <c r="AY1218" s="88">
        <v>1315.2954545454545</v>
      </c>
      <c r="AZ1218" s="88">
        <v>1315.2954545454545</v>
      </c>
      <c r="BA1218" s="88"/>
      <c r="BB1218" s="89">
        <f t="shared" si="71"/>
        <v>14468.249999999996</v>
      </c>
      <c r="BC1218" s="90" t="str">
        <f t="shared" si="70"/>
        <v>OK</v>
      </c>
      <c r="BD1218" s="91" t="str">
        <f t="shared" si="72"/>
        <v xml:space="preserve">                  </v>
      </c>
      <c r="BE1218" s="92">
        <f t="shared" si="73"/>
        <v>12</v>
      </c>
    </row>
    <row r="1219" spans="1:57" s="74" customFormat="1" ht="50.1" customHeight="1" x14ac:dyDescent="0.2">
      <c r="A1219" s="78" t="s">
        <v>55</v>
      </c>
      <c r="B1219" s="78" t="s">
        <v>58</v>
      </c>
      <c r="C1219" s="78" t="s">
        <v>1032</v>
      </c>
      <c r="D1219" s="78" t="s">
        <v>605</v>
      </c>
      <c r="E1219" s="79" t="str">
        <f>+IF(C1219&lt;&gt;"",VLOOKUP(MID(C1219,18,5),NIVELES!$A$133:$B$213,2,0),"")</f>
        <v>CHIMBORAZO</v>
      </c>
      <c r="F1219" s="80" t="s">
        <v>135</v>
      </c>
      <c r="G1219" s="81" t="str">
        <f>+IF(F1219&lt;&gt;"",VLOOKUP(F1219,NIVELES!$A$246:$C$464,3,0),"")</f>
        <v xml:space="preserve"> </v>
      </c>
      <c r="H1219" s="82" t="s">
        <v>1024</v>
      </c>
      <c r="I1219" s="78" t="s">
        <v>2183</v>
      </c>
      <c r="J1219" s="78" t="s">
        <v>2184</v>
      </c>
      <c r="K1219" s="78" t="s">
        <v>2502</v>
      </c>
      <c r="L1219" s="78" t="s">
        <v>2503</v>
      </c>
      <c r="M1219" s="78">
        <v>35</v>
      </c>
      <c r="N1219" s="78" t="s">
        <v>2504</v>
      </c>
      <c r="O1219" s="78" t="s">
        <v>2478</v>
      </c>
      <c r="P1219" s="82">
        <v>12</v>
      </c>
      <c r="Q1219" s="78" t="s">
        <v>2479</v>
      </c>
      <c r="R1219" s="82">
        <v>1</v>
      </c>
      <c r="S1219" s="82">
        <v>1</v>
      </c>
      <c r="T1219" s="82">
        <v>1</v>
      </c>
      <c r="U1219" s="82">
        <v>1</v>
      </c>
      <c r="V1219" s="82">
        <v>1</v>
      </c>
      <c r="W1219" s="82">
        <v>1</v>
      </c>
      <c r="X1219" s="82">
        <v>1</v>
      </c>
      <c r="Y1219" s="82">
        <v>1</v>
      </c>
      <c r="Z1219" s="82">
        <v>1</v>
      </c>
      <c r="AA1219" s="82">
        <v>1</v>
      </c>
      <c r="AB1219" s="82">
        <v>1</v>
      </c>
      <c r="AC1219" s="82">
        <v>1</v>
      </c>
      <c r="AD1219" s="85" t="str">
        <f>IF(A1219&lt;&gt;"",IF(D1219="DIRECCIÓN_DE_TRANSFERENCIAS","280 0031",VLOOKUP(C1219,NIVELES!$A$14:$B$105,2,0)),"")</f>
        <v>280 3310</v>
      </c>
      <c r="AE1219" s="86" t="s">
        <v>322</v>
      </c>
      <c r="AF1219" s="86" t="s">
        <v>542</v>
      </c>
      <c r="AG1219" s="79" t="str">
        <f>+IF(AF1219&lt;&gt;"",VLOOKUP(AF1219,NIVELES!$A$666:$B$673,2,0),"")</f>
        <v>SISTEMA_DE_PROTECCIÓN_ESPECIAL_EN_EL_CICLO_DE_VIDA</v>
      </c>
      <c r="AH1219" s="78" t="s">
        <v>452</v>
      </c>
      <c r="AI1219" s="79" t="str">
        <f>IF(AH1219&lt;&gt;"",VLOOKUP(CONCATENATE(AG1219,AH1219),NIVELES!$B$676:$C$745,2,0),"")</f>
        <v>Modalidades De Proteccion Especial Directos</v>
      </c>
      <c r="AJ1219" s="78" t="s">
        <v>517</v>
      </c>
      <c r="AK1219" s="79" t="str">
        <f>+IF(AJ1219&lt;&gt;"",VLOOKUP(AJ1219,NIVELES!$A$816:$B$892,2,0),"")</f>
        <v>NO APLICA</v>
      </c>
      <c r="AL1219" s="78" t="s">
        <v>553</v>
      </c>
      <c r="AM1219" s="78">
        <v>510602</v>
      </c>
      <c r="AN1219" s="79" t="str">
        <f>IF(AM1219&lt;&gt;"",+VLOOKUP(AM1219,NIVELES!$A$1652:$B$2466,2,0),"")</f>
        <v>Fondo de Reserva</v>
      </c>
      <c r="AO1219" s="87">
        <v>12494.17</v>
      </c>
      <c r="AP1219" s="88">
        <v>1135.8336363636363</v>
      </c>
      <c r="AQ1219" s="88">
        <v>1135.8336363636363</v>
      </c>
      <c r="AR1219" s="88">
        <v>1135.8336363636363</v>
      </c>
      <c r="AS1219" s="88">
        <v>1135.8336363636363</v>
      </c>
      <c r="AT1219" s="88">
        <v>1135.8336363636363</v>
      </c>
      <c r="AU1219" s="88">
        <v>1135.8336363636363</v>
      </c>
      <c r="AV1219" s="88">
        <v>1135.8336363636363</v>
      </c>
      <c r="AW1219" s="88">
        <v>1135.8336363636363</v>
      </c>
      <c r="AX1219" s="88">
        <v>1135.8336363636363</v>
      </c>
      <c r="AY1219" s="88">
        <v>1135.8336363636363</v>
      </c>
      <c r="AZ1219" s="88">
        <v>1135.8336363636363</v>
      </c>
      <c r="BA1219" s="88"/>
      <c r="BB1219" s="89">
        <f t="shared" si="71"/>
        <v>12494.170000000002</v>
      </c>
      <c r="BC1219" s="90" t="str">
        <f t="shared" si="70"/>
        <v>OK</v>
      </c>
      <c r="BD1219" s="91" t="str">
        <f t="shared" si="72"/>
        <v xml:space="preserve">                  </v>
      </c>
      <c r="BE1219" s="92">
        <f t="shared" si="73"/>
        <v>12</v>
      </c>
    </row>
    <row r="1220" spans="1:57" s="74" customFormat="1" ht="50.1" customHeight="1" x14ac:dyDescent="0.2">
      <c r="A1220" s="78" t="s">
        <v>55</v>
      </c>
      <c r="B1220" s="78" t="s">
        <v>58</v>
      </c>
      <c r="C1220" s="78" t="s">
        <v>1032</v>
      </c>
      <c r="D1220" s="78" t="s">
        <v>605</v>
      </c>
      <c r="E1220" s="79" t="str">
        <f>+IF(C1220&lt;&gt;"",VLOOKUP(MID(C1220,18,5),NIVELES!$A$133:$B$213,2,0),"")</f>
        <v>CHIMBORAZO</v>
      </c>
      <c r="F1220" s="80" t="s">
        <v>135</v>
      </c>
      <c r="G1220" s="81" t="str">
        <f>+IF(F1220&lt;&gt;"",VLOOKUP(F1220,NIVELES!$A$246:$C$464,3,0),"")</f>
        <v xml:space="preserve"> </v>
      </c>
      <c r="H1220" s="82" t="s">
        <v>1024</v>
      </c>
      <c r="I1220" s="78" t="s">
        <v>2183</v>
      </c>
      <c r="J1220" s="78" t="s">
        <v>2475</v>
      </c>
      <c r="K1220" s="78" t="s">
        <v>2476</v>
      </c>
      <c r="L1220" s="78" t="s">
        <v>2503</v>
      </c>
      <c r="M1220" s="78">
        <v>30</v>
      </c>
      <c r="N1220" s="78" t="s">
        <v>2505</v>
      </c>
      <c r="O1220" s="78" t="s">
        <v>2480</v>
      </c>
      <c r="P1220" s="82">
        <v>12</v>
      </c>
      <c r="Q1220" s="78" t="s">
        <v>2506</v>
      </c>
      <c r="R1220" s="82">
        <v>1</v>
      </c>
      <c r="S1220" s="82">
        <v>1</v>
      </c>
      <c r="T1220" s="82">
        <v>1</v>
      </c>
      <c r="U1220" s="82">
        <v>1</v>
      </c>
      <c r="V1220" s="82">
        <v>1</v>
      </c>
      <c r="W1220" s="82">
        <v>1</v>
      </c>
      <c r="X1220" s="82">
        <v>1</v>
      </c>
      <c r="Y1220" s="82">
        <v>1</v>
      </c>
      <c r="Z1220" s="82">
        <v>1</v>
      </c>
      <c r="AA1220" s="82">
        <v>1</v>
      </c>
      <c r="AB1220" s="82">
        <v>1</v>
      </c>
      <c r="AC1220" s="82">
        <v>1</v>
      </c>
      <c r="AD1220" s="85" t="str">
        <f>IF(A1220&lt;&gt;"",IF(D1220="DIRECCIÓN_DE_TRANSFERENCIAS","280 0031",VLOOKUP(C1220,NIVELES!$A$14:$B$105,2,0)),"")</f>
        <v>280 3310</v>
      </c>
      <c r="AE1220" s="86" t="s">
        <v>322</v>
      </c>
      <c r="AF1220" s="86" t="s">
        <v>542</v>
      </c>
      <c r="AG1220" s="79" t="str">
        <f>+IF(AF1220&lt;&gt;"",VLOOKUP(AF1220,NIVELES!$A$666:$B$673,2,0),"")</f>
        <v>SISTEMA_DE_PROTECCIÓN_ESPECIAL_EN_EL_CICLO_DE_VIDA</v>
      </c>
      <c r="AH1220" s="78" t="s">
        <v>452</v>
      </c>
      <c r="AI1220" s="79" t="str">
        <f>IF(AH1220&lt;&gt;"",VLOOKUP(CONCATENATE(AG1220,AH1220),NIVELES!$B$676:$C$745,2,0),"")</f>
        <v>Modalidades De Proteccion Especial Directos</v>
      </c>
      <c r="AJ1220" s="78" t="s">
        <v>517</v>
      </c>
      <c r="AK1220" s="79" t="str">
        <f>+IF(AJ1220&lt;&gt;"",VLOOKUP(AJ1220,NIVELES!$A$816:$B$892,2,0),"")</f>
        <v>NO APLICA</v>
      </c>
      <c r="AL1220" s="78" t="s">
        <v>554</v>
      </c>
      <c r="AM1220" s="78">
        <v>530101</v>
      </c>
      <c r="AN1220" s="79" t="str">
        <f>IF(AM1220&lt;&gt;"",+VLOOKUP(AM1220,NIVELES!$A$1652:$B$2466,2,0),"")</f>
        <v>Agua Potable</v>
      </c>
      <c r="AO1220" s="87">
        <v>4400</v>
      </c>
      <c r="AP1220" s="88">
        <v>400</v>
      </c>
      <c r="AQ1220" s="88">
        <v>400</v>
      </c>
      <c r="AR1220" s="88">
        <v>400</v>
      </c>
      <c r="AS1220" s="88">
        <v>400</v>
      </c>
      <c r="AT1220" s="88">
        <v>400</v>
      </c>
      <c r="AU1220" s="88">
        <v>400</v>
      </c>
      <c r="AV1220" s="88">
        <v>400</v>
      </c>
      <c r="AW1220" s="88">
        <v>400</v>
      </c>
      <c r="AX1220" s="88">
        <v>400</v>
      </c>
      <c r="AY1220" s="88">
        <v>400</v>
      </c>
      <c r="AZ1220" s="88">
        <v>400</v>
      </c>
      <c r="BA1220" s="88"/>
      <c r="BB1220" s="89">
        <f t="shared" si="71"/>
        <v>4400</v>
      </c>
      <c r="BC1220" s="90" t="str">
        <f t="shared" si="70"/>
        <v>OK</v>
      </c>
      <c r="BD1220" s="91" t="str">
        <f t="shared" si="72"/>
        <v xml:space="preserve">                  </v>
      </c>
      <c r="BE1220" s="92">
        <f t="shared" si="73"/>
        <v>12</v>
      </c>
    </row>
    <row r="1221" spans="1:57" s="74" customFormat="1" ht="50.1" customHeight="1" x14ac:dyDescent="0.2">
      <c r="A1221" s="78" t="s">
        <v>55</v>
      </c>
      <c r="B1221" s="78" t="s">
        <v>58</v>
      </c>
      <c r="C1221" s="78" t="s">
        <v>1032</v>
      </c>
      <c r="D1221" s="78" t="s">
        <v>605</v>
      </c>
      <c r="E1221" s="79" t="str">
        <f>+IF(C1221&lt;&gt;"",VLOOKUP(MID(C1221,18,5),NIVELES!$A$133:$B$213,2,0),"")</f>
        <v>CHIMBORAZO</v>
      </c>
      <c r="F1221" s="80" t="s">
        <v>135</v>
      </c>
      <c r="G1221" s="81" t="str">
        <f>+IF(F1221&lt;&gt;"",VLOOKUP(F1221,NIVELES!$A$246:$C$464,3,0),"")</f>
        <v xml:space="preserve"> </v>
      </c>
      <c r="H1221" s="82" t="s">
        <v>1024</v>
      </c>
      <c r="I1221" s="78" t="s">
        <v>2183</v>
      </c>
      <c r="J1221" s="78" t="s">
        <v>2475</v>
      </c>
      <c r="K1221" s="78" t="s">
        <v>2476</v>
      </c>
      <c r="L1221" s="78" t="s">
        <v>2503</v>
      </c>
      <c r="M1221" s="78">
        <v>30</v>
      </c>
      <c r="N1221" s="78" t="s">
        <v>2505</v>
      </c>
      <c r="O1221" s="78" t="s">
        <v>2480</v>
      </c>
      <c r="P1221" s="82">
        <v>12</v>
      </c>
      <c r="Q1221" s="78" t="s">
        <v>2506</v>
      </c>
      <c r="R1221" s="82">
        <v>1</v>
      </c>
      <c r="S1221" s="82">
        <v>1</v>
      </c>
      <c r="T1221" s="82">
        <v>1</v>
      </c>
      <c r="U1221" s="82">
        <v>1</v>
      </c>
      <c r="V1221" s="82">
        <v>1</v>
      </c>
      <c r="W1221" s="82">
        <v>1</v>
      </c>
      <c r="X1221" s="82">
        <v>1</v>
      </c>
      <c r="Y1221" s="82">
        <v>1</v>
      </c>
      <c r="Z1221" s="82">
        <v>1</v>
      </c>
      <c r="AA1221" s="82">
        <v>1</v>
      </c>
      <c r="AB1221" s="82">
        <v>1</v>
      </c>
      <c r="AC1221" s="82">
        <v>1</v>
      </c>
      <c r="AD1221" s="85" t="str">
        <f>IF(A1221&lt;&gt;"",IF(D1221="DIRECCIÓN_DE_TRANSFERENCIAS","280 0031",VLOOKUP(C1221,NIVELES!$A$14:$B$105,2,0)),"")</f>
        <v>280 3310</v>
      </c>
      <c r="AE1221" s="86" t="s">
        <v>322</v>
      </c>
      <c r="AF1221" s="86" t="s">
        <v>542</v>
      </c>
      <c r="AG1221" s="79" t="str">
        <f>+IF(AF1221&lt;&gt;"",VLOOKUP(AF1221,NIVELES!$A$666:$B$673,2,0),"")</f>
        <v>SISTEMA_DE_PROTECCIÓN_ESPECIAL_EN_EL_CICLO_DE_VIDA</v>
      </c>
      <c r="AH1221" s="78" t="s">
        <v>452</v>
      </c>
      <c r="AI1221" s="79" t="str">
        <f>IF(AH1221&lt;&gt;"",VLOOKUP(CONCATENATE(AG1221,AH1221),NIVELES!$B$676:$C$745,2,0),"")</f>
        <v>Modalidades De Proteccion Especial Directos</v>
      </c>
      <c r="AJ1221" s="78" t="s">
        <v>517</v>
      </c>
      <c r="AK1221" s="79" t="str">
        <f>+IF(AJ1221&lt;&gt;"",VLOOKUP(AJ1221,NIVELES!$A$816:$B$892,2,0),"")</f>
        <v>NO APLICA</v>
      </c>
      <c r="AL1221" s="78" t="s">
        <v>554</v>
      </c>
      <c r="AM1221" s="78">
        <v>530104</v>
      </c>
      <c r="AN1221" s="79" t="str">
        <f>IF(AM1221&lt;&gt;"",+VLOOKUP(AM1221,NIVELES!$A$1652:$B$2466,2,0),"")</f>
        <v>Energía Eléctrica</v>
      </c>
      <c r="AO1221" s="87">
        <v>2087.31</v>
      </c>
      <c r="AP1221" s="88">
        <v>350</v>
      </c>
      <c r="AQ1221" s="88">
        <v>350</v>
      </c>
      <c r="AR1221" s="88">
        <v>350</v>
      </c>
      <c r="AS1221" s="88">
        <v>350</v>
      </c>
      <c r="AT1221" s="88">
        <v>350</v>
      </c>
      <c r="AU1221" s="88">
        <v>337.31</v>
      </c>
      <c r="AV1221" s="88"/>
      <c r="AW1221" s="88"/>
      <c r="AX1221" s="88"/>
      <c r="AY1221" s="88"/>
      <c r="AZ1221" s="88"/>
      <c r="BA1221" s="88"/>
      <c r="BB1221" s="89">
        <f t="shared" si="71"/>
        <v>2087.31</v>
      </c>
      <c r="BC1221" s="90" t="str">
        <f t="shared" si="70"/>
        <v>OK</v>
      </c>
      <c r="BD1221" s="91" t="str">
        <f t="shared" si="72"/>
        <v xml:space="preserve">                  </v>
      </c>
      <c r="BE1221" s="92">
        <f t="shared" si="73"/>
        <v>12</v>
      </c>
    </row>
    <row r="1222" spans="1:57" s="74" customFormat="1" ht="50.1" customHeight="1" x14ac:dyDescent="0.2">
      <c r="A1222" s="78" t="s">
        <v>55</v>
      </c>
      <c r="B1222" s="78" t="s">
        <v>58</v>
      </c>
      <c r="C1222" s="78" t="s">
        <v>1032</v>
      </c>
      <c r="D1222" s="78" t="s">
        <v>605</v>
      </c>
      <c r="E1222" s="79" t="str">
        <f>+IF(C1222&lt;&gt;"",VLOOKUP(MID(C1222,18,5),NIVELES!$A$133:$B$213,2,0),"")</f>
        <v>CHIMBORAZO</v>
      </c>
      <c r="F1222" s="80" t="s">
        <v>135</v>
      </c>
      <c r="G1222" s="81" t="str">
        <f>+IF(F1222&lt;&gt;"",VLOOKUP(F1222,NIVELES!$A$246:$C$464,3,0),"")</f>
        <v xml:space="preserve"> </v>
      </c>
      <c r="H1222" s="82" t="s">
        <v>1024</v>
      </c>
      <c r="I1222" s="78" t="s">
        <v>2183</v>
      </c>
      <c r="J1222" s="78" t="s">
        <v>2475</v>
      </c>
      <c r="K1222" s="78" t="s">
        <v>2476</v>
      </c>
      <c r="L1222" s="78" t="s">
        <v>2503</v>
      </c>
      <c r="M1222" s="78">
        <v>30</v>
      </c>
      <c r="N1222" s="78" t="s">
        <v>2505</v>
      </c>
      <c r="O1222" s="78" t="s">
        <v>2480</v>
      </c>
      <c r="P1222" s="82">
        <v>12</v>
      </c>
      <c r="Q1222" s="78" t="s">
        <v>2506</v>
      </c>
      <c r="R1222" s="82">
        <v>1</v>
      </c>
      <c r="S1222" s="82">
        <v>1</v>
      </c>
      <c r="T1222" s="82">
        <v>1</v>
      </c>
      <c r="U1222" s="82">
        <v>1</v>
      </c>
      <c r="V1222" s="82">
        <v>1</v>
      </c>
      <c r="W1222" s="82">
        <v>1</v>
      </c>
      <c r="X1222" s="82">
        <v>1</v>
      </c>
      <c r="Y1222" s="82">
        <v>1</v>
      </c>
      <c r="Z1222" s="82">
        <v>1</v>
      </c>
      <c r="AA1222" s="82">
        <v>1</v>
      </c>
      <c r="AB1222" s="82">
        <v>1</v>
      </c>
      <c r="AC1222" s="82">
        <v>1</v>
      </c>
      <c r="AD1222" s="85" t="str">
        <f>IF(A1222&lt;&gt;"",IF(D1222="DIRECCIÓN_DE_TRANSFERENCIAS","280 0031",VLOOKUP(C1222,NIVELES!$A$14:$B$105,2,0)),"")</f>
        <v>280 3310</v>
      </c>
      <c r="AE1222" s="86" t="s">
        <v>322</v>
      </c>
      <c r="AF1222" s="86" t="s">
        <v>542</v>
      </c>
      <c r="AG1222" s="79" t="str">
        <f>+IF(AF1222&lt;&gt;"",VLOOKUP(AF1222,NIVELES!$A$666:$B$673,2,0),"")</f>
        <v>SISTEMA_DE_PROTECCIÓN_ESPECIAL_EN_EL_CICLO_DE_VIDA</v>
      </c>
      <c r="AH1222" s="78" t="s">
        <v>452</v>
      </c>
      <c r="AI1222" s="79" t="str">
        <f>IF(AH1222&lt;&gt;"",VLOOKUP(CONCATENATE(AG1222,AH1222),NIVELES!$B$676:$C$745,2,0),"")</f>
        <v>Modalidades De Proteccion Especial Directos</v>
      </c>
      <c r="AJ1222" s="78" t="s">
        <v>517</v>
      </c>
      <c r="AK1222" s="79" t="str">
        <f>+IF(AJ1222&lt;&gt;"",VLOOKUP(AJ1222,NIVELES!$A$816:$B$892,2,0),"")</f>
        <v>NO APLICA</v>
      </c>
      <c r="AL1222" s="78" t="s">
        <v>554</v>
      </c>
      <c r="AM1222" s="78">
        <v>530105</v>
      </c>
      <c r="AN1222" s="79" t="str">
        <f>IF(AM1222&lt;&gt;"",+VLOOKUP(AM1222,NIVELES!$A$1652:$B$2466,2,0),"")</f>
        <v>Telecomunicaciones</v>
      </c>
      <c r="AO1222" s="87">
        <v>5248.62</v>
      </c>
      <c r="AP1222" s="88"/>
      <c r="AQ1222" s="88">
        <v>600</v>
      </c>
      <c r="AR1222" s="88">
        <v>600</v>
      </c>
      <c r="AS1222" s="88">
        <v>600</v>
      </c>
      <c r="AT1222" s="88">
        <v>600</v>
      </c>
      <c r="AU1222" s="88">
        <v>600</v>
      </c>
      <c r="AV1222" s="88">
        <v>600</v>
      </c>
      <c r="AW1222" s="88">
        <v>600</v>
      </c>
      <c r="AX1222" s="88">
        <v>600</v>
      </c>
      <c r="AY1222" s="88">
        <v>448.62</v>
      </c>
      <c r="AZ1222" s="88"/>
      <c r="BA1222" s="88"/>
      <c r="BB1222" s="89">
        <f t="shared" si="71"/>
        <v>5248.62</v>
      </c>
      <c r="BC1222" s="90" t="str">
        <f t="shared" si="70"/>
        <v>OK</v>
      </c>
      <c r="BD1222" s="91" t="str">
        <f t="shared" si="72"/>
        <v xml:space="preserve">                  </v>
      </c>
      <c r="BE1222" s="92">
        <f t="shared" si="73"/>
        <v>12</v>
      </c>
    </row>
    <row r="1223" spans="1:57" s="74" customFormat="1" ht="50.1" customHeight="1" x14ac:dyDescent="0.2">
      <c r="A1223" s="78" t="s">
        <v>55</v>
      </c>
      <c r="B1223" s="78" t="s">
        <v>58</v>
      </c>
      <c r="C1223" s="78" t="s">
        <v>1032</v>
      </c>
      <c r="D1223" s="78" t="s">
        <v>605</v>
      </c>
      <c r="E1223" s="79" t="str">
        <f>+IF(C1223&lt;&gt;"",VLOOKUP(MID(C1223,18,5),NIVELES!$A$133:$B$213,2,0),"")</f>
        <v>CHIMBORAZO</v>
      </c>
      <c r="F1223" s="80" t="s">
        <v>135</v>
      </c>
      <c r="G1223" s="81" t="str">
        <f>+IF(F1223&lt;&gt;"",VLOOKUP(F1223,NIVELES!$A$246:$C$464,3,0),"")</f>
        <v xml:space="preserve"> </v>
      </c>
      <c r="H1223" s="82" t="s">
        <v>1024</v>
      </c>
      <c r="I1223" s="78" t="s">
        <v>2183</v>
      </c>
      <c r="J1223" s="78" t="s">
        <v>2475</v>
      </c>
      <c r="K1223" s="78" t="s">
        <v>2476</v>
      </c>
      <c r="L1223" s="78" t="s">
        <v>2503</v>
      </c>
      <c r="M1223" s="78">
        <v>30</v>
      </c>
      <c r="N1223" s="78" t="s">
        <v>2505</v>
      </c>
      <c r="O1223" s="78" t="s">
        <v>2480</v>
      </c>
      <c r="P1223" s="82">
        <v>12</v>
      </c>
      <c r="Q1223" s="78" t="s">
        <v>2506</v>
      </c>
      <c r="R1223" s="82">
        <v>1</v>
      </c>
      <c r="S1223" s="82">
        <v>1</v>
      </c>
      <c r="T1223" s="82">
        <v>1</v>
      </c>
      <c r="U1223" s="82">
        <v>1</v>
      </c>
      <c r="V1223" s="82">
        <v>1</v>
      </c>
      <c r="W1223" s="82">
        <v>1</v>
      </c>
      <c r="X1223" s="82">
        <v>1</v>
      </c>
      <c r="Y1223" s="82">
        <v>1</v>
      </c>
      <c r="Z1223" s="82">
        <v>1</v>
      </c>
      <c r="AA1223" s="82">
        <v>1</v>
      </c>
      <c r="AB1223" s="82">
        <v>1</v>
      </c>
      <c r="AC1223" s="82">
        <v>1</v>
      </c>
      <c r="AD1223" s="85" t="str">
        <f>IF(A1223&lt;&gt;"",IF(D1223="DIRECCIÓN_DE_TRANSFERENCIAS","280 0031",VLOOKUP(C1223,NIVELES!$A$14:$B$105,2,0)),"")</f>
        <v>280 3310</v>
      </c>
      <c r="AE1223" s="86" t="s">
        <v>322</v>
      </c>
      <c r="AF1223" s="86" t="s">
        <v>542</v>
      </c>
      <c r="AG1223" s="79" t="str">
        <f>+IF(AF1223&lt;&gt;"",VLOOKUP(AF1223,NIVELES!$A$666:$B$673,2,0),"")</f>
        <v>SISTEMA_DE_PROTECCIÓN_ESPECIAL_EN_EL_CICLO_DE_VIDA</v>
      </c>
      <c r="AH1223" s="78" t="s">
        <v>452</v>
      </c>
      <c r="AI1223" s="79" t="str">
        <f>IF(AH1223&lt;&gt;"",VLOOKUP(CONCATENATE(AG1223,AH1223),NIVELES!$B$676:$C$745,2,0),"")</f>
        <v>Modalidades De Proteccion Especial Directos</v>
      </c>
      <c r="AJ1223" s="78" t="s">
        <v>517</v>
      </c>
      <c r="AK1223" s="79" t="str">
        <f>+IF(AJ1223&lt;&gt;"",VLOOKUP(AJ1223,NIVELES!$A$816:$B$892,2,0),"")</f>
        <v>NO APLICA</v>
      </c>
      <c r="AL1223" s="78" t="s">
        <v>554</v>
      </c>
      <c r="AM1223" s="78">
        <v>530208</v>
      </c>
      <c r="AN1223" s="79" t="str">
        <f>IF(AM1223&lt;&gt;"",+VLOOKUP(AM1223,NIVELES!$A$1652:$B$2466,2,0),"")</f>
        <v>Servicio de Seguridad y Vigilancia</v>
      </c>
      <c r="AO1223" s="87">
        <v>29000</v>
      </c>
      <c r="AP1223" s="88">
        <v>2931.22</v>
      </c>
      <c r="AQ1223" s="88">
        <v>2931.22</v>
      </c>
      <c r="AR1223" s="88">
        <v>2931.22</v>
      </c>
      <c r="AS1223" s="88">
        <v>2931.22</v>
      </c>
      <c r="AT1223" s="88">
        <v>2931.22</v>
      </c>
      <c r="AU1223" s="88">
        <v>2931.22</v>
      </c>
      <c r="AV1223" s="88">
        <v>2931.22</v>
      </c>
      <c r="AW1223" s="88">
        <v>2931.22</v>
      </c>
      <c r="AX1223" s="88">
        <v>2931.22</v>
      </c>
      <c r="AY1223" s="88">
        <v>2619.02</v>
      </c>
      <c r="AZ1223" s="88"/>
      <c r="BA1223" s="88"/>
      <c r="BB1223" s="89">
        <f t="shared" si="71"/>
        <v>29000.000000000004</v>
      </c>
      <c r="BC1223" s="90" t="str">
        <f t="shared" ref="BC1223:BC1286" si="74">IF(A1223&lt;&gt;"",IF(AO1223&lt;&gt;"",IF(AO1223=BB1223,"OK",AO1223-BB1223),IF(AND(AO1223="",BB1223=""),"",AO1223-BB1223))," ")</f>
        <v>OK</v>
      </c>
      <c r="BD1223" s="91" t="str">
        <f t="shared" si="72"/>
        <v xml:space="preserve">                  </v>
      </c>
      <c r="BE1223" s="92">
        <f t="shared" si="73"/>
        <v>12</v>
      </c>
    </row>
    <row r="1224" spans="1:57" s="74" customFormat="1" ht="50.1" customHeight="1" x14ac:dyDescent="0.2">
      <c r="A1224" s="78" t="s">
        <v>55</v>
      </c>
      <c r="B1224" s="78" t="s">
        <v>58</v>
      </c>
      <c r="C1224" s="78" t="s">
        <v>1032</v>
      </c>
      <c r="D1224" s="78" t="s">
        <v>605</v>
      </c>
      <c r="E1224" s="79" t="str">
        <f>+IF(C1224&lt;&gt;"",VLOOKUP(MID(C1224,18,5),NIVELES!$A$133:$B$213,2,0),"")</f>
        <v>CHIMBORAZO</v>
      </c>
      <c r="F1224" s="80" t="s">
        <v>135</v>
      </c>
      <c r="G1224" s="81" t="str">
        <f>+IF(F1224&lt;&gt;"",VLOOKUP(F1224,NIVELES!$A$246:$C$464,3,0),"")</f>
        <v xml:space="preserve"> </v>
      </c>
      <c r="H1224" s="82" t="s">
        <v>1024</v>
      </c>
      <c r="I1224" s="78" t="s">
        <v>2183</v>
      </c>
      <c r="J1224" s="78" t="s">
        <v>2475</v>
      </c>
      <c r="K1224" s="78" t="s">
        <v>2476</v>
      </c>
      <c r="L1224" s="78" t="s">
        <v>2503</v>
      </c>
      <c r="M1224" s="78">
        <v>30</v>
      </c>
      <c r="N1224" s="78" t="s">
        <v>2505</v>
      </c>
      <c r="O1224" s="78" t="s">
        <v>2480</v>
      </c>
      <c r="P1224" s="82">
        <v>12</v>
      </c>
      <c r="Q1224" s="78" t="s">
        <v>2506</v>
      </c>
      <c r="R1224" s="82">
        <v>1</v>
      </c>
      <c r="S1224" s="82">
        <v>1</v>
      </c>
      <c r="T1224" s="82">
        <v>1</v>
      </c>
      <c r="U1224" s="82">
        <v>1</v>
      </c>
      <c r="V1224" s="82">
        <v>1</v>
      </c>
      <c r="W1224" s="82">
        <v>1</v>
      </c>
      <c r="X1224" s="82">
        <v>1</v>
      </c>
      <c r="Y1224" s="82">
        <v>1</v>
      </c>
      <c r="Z1224" s="82">
        <v>1</v>
      </c>
      <c r="AA1224" s="82">
        <v>1</v>
      </c>
      <c r="AB1224" s="82">
        <v>1</v>
      </c>
      <c r="AC1224" s="82">
        <v>1</v>
      </c>
      <c r="AD1224" s="85" t="str">
        <f>IF(A1224&lt;&gt;"",IF(D1224="DIRECCIÓN_DE_TRANSFERENCIAS","280 0031",VLOOKUP(C1224,NIVELES!$A$14:$B$105,2,0)),"")</f>
        <v>280 3310</v>
      </c>
      <c r="AE1224" s="86" t="s">
        <v>322</v>
      </c>
      <c r="AF1224" s="86" t="s">
        <v>542</v>
      </c>
      <c r="AG1224" s="79" t="str">
        <f>+IF(AF1224&lt;&gt;"",VLOOKUP(AF1224,NIVELES!$A$666:$B$673,2,0),"")</f>
        <v>SISTEMA_DE_PROTECCIÓN_ESPECIAL_EN_EL_CICLO_DE_VIDA</v>
      </c>
      <c r="AH1224" s="78" t="s">
        <v>452</v>
      </c>
      <c r="AI1224" s="79" t="str">
        <f>IF(AH1224&lt;&gt;"",VLOOKUP(CONCATENATE(AG1224,AH1224),NIVELES!$B$676:$C$745,2,0),"")</f>
        <v>Modalidades De Proteccion Especial Directos</v>
      </c>
      <c r="AJ1224" s="78" t="s">
        <v>517</v>
      </c>
      <c r="AK1224" s="79" t="str">
        <f>+IF(AJ1224&lt;&gt;"",VLOOKUP(AJ1224,NIVELES!$A$816:$B$892,2,0),"")</f>
        <v>NO APLICA</v>
      </c>
      <c r="AL1224" s="78" t="s">
        <v>554</v>
      </c>
      <c r="AM1224" s="78">
        <v>530209</v>
      </c>
      <c r="AN1224" s="79" t="str">
        <f>IF(AM1224&lt;&gt;"",+VLOOKUP(AM1224,NIVELES!$A$1652:$B$2466,2,0),"")</f>
        <v>Servicios de Aseo; Lavado de Vestimenta de Trabajo; Fumigación, Desinfección y Limpieza de Instalaciones</v>
      </c>
      <c r="AO1224" s="87">
        <v>7973.3</v>
      </c>
      <c r="AP1224" s="88">
        <v>797.33</v>
      </c>
      <c r="AQ1224" s="88">
        <v>797.33</v>
      </c>
      <c r="AR1224" s="88">
        <v>797.33</v>
      </c>
      <c r="AS1224" s="88">
        <v>797.33</v>
      </c>
      <c r="AT1224" s="88">
        <v>797.33</v>
      </c>
      <c r="AU1224" s="88">
        <v>797.33</v>
      </c>
      <c r="AV1224" s="88">
        <v>797.33</v>
      </c>
      <c r="AW1224" s="88">
        <v>797.33</v>
      </c>
      <c r="AX1224" s="88">
        <v>797.33</v>
      </c>
      <c r="AY1224" s="88">
        <v>797.33</v>
      </c>
      <c r="AZ1224" s="88"/>
      <c r="BA1224" s="88"/>
      <c r="BB1224" s="89">
        <f t="shared" ref="BB1224:BB1287" si="75">SUBTOTAL(9,AP1224:BA1224)</f>
        <v>7973.3</v>
      </c>
      <c r="BC1224" s="90" t="str">
        <f t="shared" si="74"/>
        <v>OK</v>
      </c>
      <c r="BD1224" s="91" t="str">
        <f t="shared" ref="BD1224:BD1287" si="76">IF(A1224&lt;&gt;"",IF(A1224="","Escoger Nivel 0",)&amp;" "&amp;(IF(B1224="","Escoger Nivel  1",)&amp;" "&amp;(IF(C1224="","Escoger Nivel 2",)&amp;" "&amp;(IF(D1224="","Escoger Nivel 3",)&amp;" "&amp;(IF(F1224="","Escoger Cantón",)&amp;" "&amp;(IF(I1224="","Escoger Obj. Estratégico Institucional N1",)&amp;" "&amp;(IF(J1224="","Escoger Obj. Especifico N2",)&amp;" "&amp;(IF(K1224="","Escoger Obj. Operativo N4",)&amp;" "&amp;(IF(L1224=""," Llenar Modalidad de Servicio ",)&amp;""&amp;(IF(M1224=""," Llenar Meta de Cobertura ",)&amp;" "&amp;(IF(N1224="","Llenar Indicador",)&amp;" "&amp;(IF(O1224="","Llenar Actividad PAPP",)&amp;" "&amp;(IF(P1224="","Llenar Metas",)&amp;" "&amp;(IF(Q1224="","Llenar Indicador",)&amp;" "&amp;(IF(AF1224="","Escoger Nro. programa",)&amp;" "&amp;(IF(AH1224="","Escoger Nro. Actividad e-Sigef",)&amp;" "&amp;(IF(AK1224="","Escoger direccionamiento de gasto",)&amp;" "&amp;(IF(AL1224="","Escoger Grupo de Gasto",)&amp;" "&amp;(IF(AM1224="","Escoger Item Presupuestario",)&amp;" "&amp;(IF(AO1224="","Llenar valor de actividad",))))))))))))))))))))," ")</f>
        <v xml:space="preserve">                  </v>
      </c>
      <c r="BE1224" s="92">
        <f t="shared" si="73"/>
        <v>12</v>
      </c>
    </row>
    <row r="1225" spans="1:57" s="74" customFormat="1" ht="50.1" customHeight="1" x14ac:dyDescent="0.2">
      <c r="A1225" s="78" t="s">
        <v>55</v>
      </c>
      <c r="B1225" s="78" t="s">
        <v>58</v>
      </c>
      <c r="C1225" s="78" t="s">
        <v>1032</v>
      </c>
      <c r="D1225" s="78" t="s">
        <v>605</v>
      </c>
      <c r="E1225" s="79" t="str">
        <f>+IF(C1225&lt;&gt;"",VLOOKUP(MID(C1225,18,5),NIVELES!$A$133:$B$213,2,0),"")</f>
        <v>CHIMBORAZO</v>
      </c>
      <c r="F1225" s="80" t="s">
        <v>135</v>
      </c>
      <c r="G1225" s="81" t="str">
        <f>+IF(F1225&lt;&gt;"",VLOOKUP(F1225,NIVELES!$A$246:$C$464,3,0),"")</f>
        <v xml:space="preserve"> </v>
      </c>
      <c r="H1225" s="82" t="s">
        <v>1024</v>
      </c>
      <c r="I1225" s="78" t="s">
        <v>2183</v>
      </c>
      <c r="J1225" s="78" t="s">
        <v>2475</v>
      </c>
      <c r="K1225" s="78" t="s">
        <v>2476</v>
      </c>
      <c r="L1225" s="78" t="s">
        <v>2503</v>
      </c>
      <c r="M1225" s="78">
        <v>30</v>
      </c>
      <c r="N1225" s="78" t="s">
        <v>2505</v>
      </c>
      <c r="O1225" s="78" t="s">
        <v>2480</v>
      </c>
      <c r="P1225" s="82">
        <v>12</v>
      </c>
      <c r="Q1225" s="78" t="s">
        <v>2506</v>
      </c>
      <c r="R1225" s="82">
        <v>1</v>
      </c>
      <c r="S1225" s="82">
        <v>1</v>
      </c>
      <c r="T1225" s="82">
        <v>1</v>
      </c>
      <c r="U1225" s="82">
        <v>1</v>
      </c>
      <c r="V1225" s="82">
        <v>1</v>
      </c>
      <c r="W1225" s="82">
        <v>1</v>
      </c>
      <c r="X1225" s="82">
        <v>1</v>
      </c>
      <c r="Y1225" s="82">
        <v>1</v>
      </c>
      <c r="Z1225" s="82">
        <v>1</v>
      </c>
      <c r="AA1225" s="82">
        <v>1</v>
      </c>
      <c r="AB1225" s="82">
        <v>1</v>
      </c>
      <c r="AC1225" s="82">
        <v>1</v>
      </c>
      <c r="AD1225" s="85" t="str">
        <f>IF(A1225&lt;&gt;"",IF(D1225="DIRECCIÓN_DE_TRANSFERENCIAS","280 0031",VLOOKUP(C1225,NIVELES!$A$14:$B$105,2,0)),"")</f>
        <v>280 3310</v>
      </c>
      <c r="AE1225" s="86" t="s">
        <v>322</v>
      </c>
      <c r="AF1225" s="86" t="s">
        <v>542</v>
      </c>
      <c r="AG1225" s="79" t="str">
        <f>+IF(AF1225&lt;&gt;"",VLOOKUP(AF1225,NIVELES!$A$666:$B$673,2,0),"")</f>
        <v>SISTEMA_DE_PROTECCIÓN_ESPECIAL_EN_EL_CICLO_DE_VIDA</v>
      </c>
      <c r="AH1225" s="78" t="s">
        <v>452</v>
      </c>
      <c r="AI1225" s="79" t="str">
        <f>IF(AH1225&lt;&gt;"",VLOOKUP(CONCATENATE(AG1225,AH1225),NIVELES!$B$676:$C$745,2,0),"")</f>
        <v>Modalidades De Proteccion Especial Directos</v>
      </c>
      <c r="AJ1225" s="78" t="s">
        <v>517</v>
      </c>
      <c r="AK1225" s="79" t="str">
        <f>+IF(AJ1225&lt;&gt;"",VLOOKUP(AJ1225,NIVELES!$A$816:$B$892,2,0),"")</f>
        <v>NO APLICA</v>
      </c>
      <c r="AL1225" s="78" t="s">
        <v>554</v>
      </c>
      <c r="AM1225" s="78">
        <v>530403</v>
      </c>
      <c r="AN1225" s="79" t="str">
        <f>IF(AM1225&lt;&gt;"",+VLOOKUP(AM1225,NIVELES!$A$1652:$B$2466,2,0),"")</f>
        <v>Mobiliarios  (Instalación, Mantenimiento y Reparación)</v>
      </c>
      <c r="AO1225" s="87">
        <v>1600</v>
      </c>
      <c r="AP1225" s="88"/>
      <c r="AQ1225" s="88">
        <v>400</v>
      </c>
      <c r="AR1225" s="88"/>
      <c r="AS1225" s="88">
        <v>400</v>
      </c>
      <c r="AT1225" s="88"/>
      <c r="AU1225" s="88">
        <v>400</v>
      </c>
      <c r="AV1225" s="88"/>
      <c r="AW1225" s="88">
        <v>400</v>
      </c>
      <c r="AX1225" s="88"/>
      <c r="AY1225" s="88"/>
      <c r="AZ1225" s="88"/>
      <c r="BA1225" s="88"/>
      <c r="BB1225" s="89">
        <f t="shared" si="75"/>
        <v>1600</v>
      </c>
      <c r="BC1225" s="90" t="str">
        <f t="shared" si="74"/>
        <v>OK</v>
      </c>
      <c r="BD1225" s="91" t="str">
        <f t="shared" si="76"/>
        <v xml:space="preserve">                  </v>
      </c>
      <c r="BE1225" s="92">
        <f t="shared" ref="BE1225:BE1288" si="77">SUBTOTAL(9,R1225:AC1225)</f>
        <v>12</v>
      </c>
    </row>
    <row r="1226" spans="1:57" s="74" customFormat="1" ht="50.1" customHeight="1" x14ac:dyDescent="0.2">
      <c r="A1226" s="78" t="s">
        <v>55</v>
      </c>
      <c r="B1226" s="78" t="s">
        <v>58</v>
      </c>
      <c r="C1226" s="78" t="s">
        <v>1032</v>
      </c>
      <c r="D1226" s="78" t="s">
        <v>605</v>
      </c>
      <c r="E1226" s="79" t="str">
        <f>+IF(C1226&lt;&gt;"",VLOOKUP(MID(C1226,18,5),NIVELES!$A$133:$B$213,2,0),"")</f>
        <v>CHIMBORAZO</v>
      </c>
      <c r="F1226" s="80" t="s">
        <v>135</v>
      </c>
      <c r="G1226" s="81" t="str">
        <f>+IF(F1226&lt;&gt;"",VLOOKUP(F1226,NIVELES!$A$246:$C$464,3,0),"")</f>
        <v xml:space="preserve"> </v>
      </c>
      <c r="H1226" s="82" t="s">
        <v>1024</v>
      </c>
      <c r="I1226" s="78" t="s">
        <v>2183</v>
      </c>
      <c r="J1226" s="78" t="s">
        <v>2475</v>
      </c>
      <c r="K1226" s="78" t="s">
        <v>2476</v>
      </c>
      <c r="L1226" s="78" t="s">
        <v>2503</v>
      </c>
      <c r="M1226" s="78">
        <v>30</v>
      </c>
      <c r="N1226" s="78" t="s">
        <v>2505</v>
      </c>
      <c r="O1226" s="78" t="s">
        <v>2507</v>
      </c>
      <c r="P1226" s="82">
        <v>1</v>
      </c>
      <c r="Q1226" s="78" t="s">
        <v>2508</v>
      </c>
      <c r="R1226" s="82"/>
      <c r="S1226" s="82"/>
      <c r="T1226" s="82"/>
      <c r="U1226" s="82"/>
      <c r="V1226" s="82"/>
      <c r="W1226" s="82">
        <v>1</v>
      </c>
      <c r="X1226" s="82"/>
      <c r="Y1226" s="82"/>
      <c r="Z1226" s="82"/>
      <c r="AA1226" s="82"/>
      <c r="AB1226" s="82"/>
      <c r="AC1226" s="82"/>
      <c r="AD1226" s="85" t="str">
        <f>IF(A1226&lt;&gt;"",IF(D1226="DIRECCIÓN_DE_TRANSFERENCIAS","280 0031",VLOOKUP(C1226,NIVELES!$A$14:$B$105,2,0)),"")</f>
        <v>280 3310</v>
      </c>
      <c r="AE1226" s="86" t="s">
        <v>322</v>
      </c>
      <c r="AF1226" s="86" t="s">
        <v>542</v>
      </c>
      <c r="AG1226" s="79" t="str">
        <f>+IF(AF1226&lt;&gt;"",VLOOKUP(AF1226,NIVELES!$A$666:$B$673,2,0),"")</f>
        <v>SISTEMA_DE_PROTECCIÓN_ESPECIAL_EN_EL_CICLO_DE_VIDA</v>
      </c>
      <c r="AH1226" s="78" t="s">
        <v>452</v>
      </c>
      <c r="AI1226" s="79" t="str">
        <f>IF(AH1226&lt;&gt;"",VLOOKUP(CONCATENATE(AG1226,AH1226),NIVELES!$B$676:$C$745,2,0),"")</f>
        <v>Modalidades De Proteccion Especial Directos</v>
      </c>
      <c r="AJ1226" s="78" t="s">
        <v>517</v>
      </c>
      <c r="AK1226" s="79" t="str">
        <f>+IF(AJ1226&lt;&gt;"",VLOOKUP(AJ1226,NIVELES!$A$816:$B$892,2,0),"")</f>
        <v>NO APLICA</v>
      </c>
      <c r="AL1226" s="78" t="s">
        <v>554</v>
      </c>
      <c r="AM1226" s="78">
        <v>530404</v>
      </c>
      <c r="AN1226" s="79" t="str">
        <f>IF(AM1226&lt;&gt;"",+VLOOKUP(AM1226,NIVELES!$A$1652:$B$2466,2,0),"")</f>
        <v>Maquinarias y Equipos (Instalación, Mantenimiento y Reparación)</v>
      </c>
      <c r="AO1226" s="87">
        <v>300</v>
      </c>
      <c r="AP1226" s="88"/>
      <c r="AQ1226" s="88"/>
      <c r="AR1226" s="88"/>
      <c r="AS1226" s="88"/>
      <c r="AT1226" s="88"/>
      <c r="AU1226" s="88">
        <v>300</v>
      </c>
      <c r="AV1226" s="88"/>
      <c r="AW1226" s="88"/>
      <c r="AX1226" s="88"/>
      <c r="AY1226" s="88"/>
      <c r="AZ1226" s="88"/>
      <c r="BA1226" s="88"/>
      <c r="BB1226" s="89">
        <f t="shared" si="75"/>
        <v>300</v>
      </c>
      <c r="BC1226" s="90" t="str">
        <f t="shared" si="74"/>
        <v>OK</v>
      </c>
      <c r="BD1226" s="91" t="str">
        <f t="shared" si="76"/>
        <v xml:space="preserve">                  </v>
      </c>
      <c r="BE1226" s="92">
        <f t="shared" si="77"/>
        <v>1</v>
      </c>
    </row>
    <row r="1227" spans="1:57" s="74" customFormat="1" ht="50.1" customHeight="1" x14ac:dyDescent="0.2">
      <c r="A1227" s="78" t="s">
        <v>55</v>
      </c>
      <c r="B1227" s="78" t="s">
        <v>58</v>
      </c>
      <c r="C1227" s="78" t="s">
        <v>1032</v>
      </c>
      <c r="D1227" s="78" t="s">
        <v>605</v>
      </c>
      <c r="E1227" s="79" t="str">
        <f>+IF(C1227&lt;&gt;"",VLOOKUP(MID(C1227,18,5),NIVELES!$A$133:$B$213,2,0),"")</f>
        <v>CHIMBORAZO</v>
      </c>
      <c r="F1227" s="80" t="s">
        <v>135</v>
      </c>
      <c r="G1227" s="81" t="str">
        <f>+IF(F1227&lt;&gt;"",VLOOKUP(F1227,NIVELES!$A$246:$C$464,3,0),"")</f>
        <v xml:space="preserve"> </v>
      </c>
      <c r="H1227" s="82" t="s">
        <v>1024</v>
      </c>
      <c r="I1227" s="78" t="s">
        <v>2183</v>
      </c>
      <c r="J1227" s="78" t="s">
        <v>2475</v>
      </c>
      <c r="K1227" s="78" t="s">
        <v>2476</v>
      </c>
      <c r="L1227" s="78" t="s">
        <v>2503</v>
      </c>
      <c r="M1227" s="78">
        <v>30</v>
      </c>
      <c r="N1227" s="78" t="s">
        <v>2505</v>
      </c>
      <c r="O1227" s="78" t="s">
        <v>2480</v>
      </c>
      <c r="P1227" s="82">
        <v>2</v>
      </c>
      <c r="Q1227" s="78" t="s">
        <v>2506</v>
      </c>
      <c r="R1227" s="82"/>
      <c r="S1227" s="82"/>
      <c r="T1227" s="82"/>
      <c r="U1227" s="82">
        <v>1</v>
      </c>
      <c r="V1227" s="82"/>
      <c r="W1227" s="82"/>
      <c r="X1227" s="82">
        <v>1</v>
      </c>
      <c r="Y1227" s="82"/>
      <c r="Z1227" s="82"/>
      <c r="AA1227" s="82"/>
      <c r="AB1227" s="82"/>
      <c r="AC1227" s="82"/>
      <c r="AD1227" s="85" t="str">
        <f>IF(A1227&lt;&gt;"",IF(D1227="DIRECCIÓN_DE_TRANSFERENCIAS","280 0031",VLOOKUP(C1227,NIVELES!$A$14:$B$105,2,0)),"")</f>
        <v>280 3310</v>
      </c>
      <c r="AE1227" s="86" t="s">
        <v>322</v>
      </c>
      <c r="AF1227" s="86" t="s">
        <v>542</v>
      </c>
      <c r="AG1227" s="79" t="str">
        <f>+IF(AF1227&lt;&gt;"",VLOOKUP(AF1227,NIVELES!$A$666:$B$673,2,0),"")</f>
        <v>SISTEMA_DE_PROTECCIÓN_ESPECIAL_EN_EL_CICLO_DE_VIDA</v>
      </c>
      <c r="AH1227" s="78" t="s">
        <v>452</v>
      </c>
      <c r="AI1227" s="79" t="str">
        <f>IF(AH1227&lt;&gt;"",VLOOKUP(CONCATENATE(AG1227,AH1227),NIVELES!$B$676:$C$745,2,0),"")</f>
        <v>Modalidades De Proteccion Especial Directos</v>
      </c>
      <c r="AJ1227" s="78" t="s">
        <v>517</v>
      </c>
      <c r="AK1227" s="79" t="str">
        <f>+IF(AJ1227&lt;&gt;"",VLOOKUP(AJ1227,NIVELES!$A$816:$B$892,2,0),"")</f>
        <v>NO APLICA</v>
      </c>
      <c r="AL1227" s="78" t="s">
        <v>554</v>
      </c>
      <c r="AM1227" s="78">
        <v>530402</v>
      </c>
      <c r="AN1227" s="79" t="str">
        <f>IF(AM1227&lt;&gt;"",+VLOOKUP(AM1227,NIVELES!$A$1652:$B$2466,2,0),"")</f>
        <v>Edificios, Locales, Residencias y Cableado Estructurado (Instalación, Mantenimiento y Reparación)</v>
      </c>
      <c r="AO1227" s="87">
        <v>967.46</v>
      </c>
      <c r="AP1227" s="88"/>
      <c r="AQ1227" s="88"/>
      <c r="AR1227" s="88"/>
      <c r="AS1227" s="88">
        <v>500</v>
      </c>
      <c r="AT1227" s="88"/>
      <c r="AU1227" s="88"/>
      <c r="AV1227" s="88">
        <v>467.46</v>
      </c>
      <c r="AW1227" s="88"/>
      <c r="AX1227" s="88"/>
      <c r="AY1227" s="88"/>
      <c r="AZ1227" s="88"/>
      <c r="BA1227" s="88"/>
      <c r="BB1227" s="89">
        <f t="shared" si="75"/>
        <v>967.46</v>
      </c>
      <c r="BC1227" s="90" t="str">
        <f t="shared" si="74"/>
        <v>OK</v>
      </c>
      <c r="BD1227" s="91" t="str">
        <f t="shared" si="76"/>
        <v xml:space="preserve">                  </v>
      </c>
      <c r="BE1227" s="92">
        <f t="shared" si="77"/>
        <v>2</v>
      </c>
    </row>
    <row r="1228" spans="1:57" s="74" customFormat="1" ht="50.1" customHeight="1" x14ac:dyDescent="0.2">
      <c r="A1228" s="78" t="s">
        <v>55</v>
      </c>
      <c r="B1228" s="78" t="s">
        <v>58</v>
      </c>
      <c r="C1228" s="78" t="s">
        <v>1032</v>
      </c>
      <c r="D1228" s="78" t="s">
        <v>605</v>
      </c>
      <c r="E1228" s="79" t="str">
        <f>+IF(C1228&lt;&gt;"",VLOOKUP(MID(C1228,18,5),NIVELES!$A$133:$B$213,2,0),"")</f>
        <v>CHIMBORAZO</v>
      </c>
      <c r="F1228" s="80" t="s">
        <v>135</v>
      </c>
      <c r="G1228" s="81" t="str">
        <f>+IF(F1228&lt;&gt;"",VLOOKUP(F1228,NIVELES!$A$246:$C$464,3,0),"")</f>
        <v xml:space="preserve"> </v>
      </c>
      <c r="H1228" s="82" t="s">
        <v>1024</v>
      </c>
      <c r="I1228" s="78" t="s">
        <v>2183</v>
      </c>
      <c r="J1228" s="78" t="s">
        <v>2475</v>
      </c>
      <c r="K1228" s="78" t="s">
        <v>2476</v>
      </c>
      <c r="L1228" s="78" t="s">
        <v>2503</v>
      </c>
      <c r="M1228" s="78">
        <v>30</v>
      </c>
      <c r="N1228" s="78" t="s">
        <v>2505</v>
      </c>
      <c r="O1228" s="78" t="s">
        <v>2509</v>
      </c>
      <c r="P1228" s="82">
        <v>3</v>
      </c>
      <c r="Q1228" s="78" t="s">
        <v>2510</v>
      </c>
      <c r="R1228" s="82">
        <v>1</v>
      </c>
      <c r="S1228" s="82"/>
      <c r="T1228" s="82"/>
      <c r="U1228" s="82"/>
      <c r="V1228" s="82"/>
      <c r="W1228" s="82">
        <v>1</v>
      </c>
      <c r="X1228" s="82"/>
      <c r="Y1228" s="82"/>
      <c r="Z1228" s="82"/>
      <c r="AA1228" s="82">
        <v>1</v>
      </c>
      <c r="AB1228" s="82"/>
      <c r="AC1228" s="82"/>
      <c r="AD1228" s="85" t="str">
        <f>IF(A1228&lt;&gt;"",IF(D1228="DIRECCIÓN_DE_TRANSFERENCIAS","280 0031",VLOOKUP(C1228,NIVELES!$A$14:$B$105,2,0)),"")</f>
        <v>280 3310</v>
      </c>
      <c r="AE1228" s="86" t="s">
        <v>322</v>
      </c>
      <c r="AF1228" s="86" t="s">
        <v>542</v>
      </c>
      <c r="AG1228" s="79" t="str">
        <f>+IF(AF1228&lt;&gt;"",VLOOKUP(AF1228,NIVELES!$A$666:$B$673,2,0),"")</f>
        <v>SISTEMA_DE_PROTECCIÓN_ESPECIAL_EN_EL_CICLO_DE_VIDA</v>
      </c>
      <c r="AH1228" s="78" t="s">
        <v>452</v>
      </c>
      <c r="AI1228" s="79" t="str">
        <f>IF(AH1228&lt;&gt;"",VLOOKUP(CONCATENATE(AG1228,AH1228),NIVELES!$B$676:$C$745,2,0),"")</f>
        <v>Modalidades De Proteccion Especial Directos</v>
      </c>
      <c r="AJ1228" s="78" t="s">
        <v>517</v>
      </c>
      <c r="AK1228" s="79" t="str">
        <f>+IF(AJ1228&lt;&gt;"",VLOOKUP(AJ1228,NIVELES!$A$816:$B$892,2,0),"")</f>
        <v>NO APLICA</v>
      </c>
      <c r="AL1228" s="78" t="s">
        <v>554</v>
      </c>
      <c r="AM1228" s="78">
        <v>530801</v>
      </c>
      <c r="AN1228" s="79" t="str">
        <f>IF(AM1228&lt;&gt;"",+VLOOKUP(AM1228,NIVELES!$A$1652:$B$2466,2,0),"")</f>
        <v>Alimentos y Bebidas</v>
      </c>
      <c r="AO1228" s="87">
        <v>39312.160000000003</v>
      </c>
      <c r="AP1228" s="88">
        <v>4725</v>
      </c>
      <c r="AQ1228" s="88">
        <v>4725</v>
      </c>
      <c r="AR1228" s="88">
        <v>4725</v>
      </c>
      <c r="AS1228" s="88">
        <v>4725</v>
      </c>
      <c r="AT1228" s="88">
        <v>4725</v>
      </c>
      <c r="AU1228" s="88">
        <v>4725</v>
      </c>
      <c r="AV1228" s="88">
        <v>4725</v>
      </c>
      <c r="AW1228" s="88">
        <v>4725</v>
      </c>
      <c r="AX1228" s="88">
        <v>1512.16</v>
      </c>
      <c r="AY1228" s="88"/>
      <c r="AZ1228" s="88"/>
      <c r="BA1228" s="88"/>
      <c r="BB1228" s="89">
        <f t="shared" si="75"/>
        <v>39312.160000000003</v>
      </c>
      <c r="BC1228" s="90" t="str">
        <f t="shared" si="74"/>
        <v>OK</v>
      </c>
      <c r="BD1228" s="91" t="str">
        <f t="shared" si="76"/>
        <v xml:space="preserve">                  </v>
      </c>
      <c r="BE1228" s="92">
        <f t="shared" si="77"/>
        <v>3</v>
      </c>
    </row>
    <row r="1229" spans="1:57" s="74" customFormat="1" ht="50.1" customHeight="1" x14ac:dyDescent="0.2">
      <c r="A1229" s="78" t="s">
        <v>55</v>
      </c>
      <c r="B1229" s="78" t="s">
        <v>58</v>
      </c>
      <c r="C1229" s="78" t="s">
        <v>1032</v>
      </c>
      <c r="D1229" s="78" t="s">
        <v>605</v>
      </c>
      <c r="E1229" s="79" t="str">
        <f>+IF(C1229&lt;&gt;"",VLOOKUP(MID(C1229,18,5),NIVELES!$A$133:$B$213,2,0),"")</f>
        <v>CHIMBORAZO</v>
      </c>
      <c r="F1229" s="80" t="s">
        <v>135</v>
      </c>
      <c r="G1229" s="81" t="str">
        <f>+IF(F1229&lt;&gt;"",VLOOKUP(F1229,NIVELES!$A$246:$C$464,3,0),"")</f>
        <v xml:space="preserve"> </v>
      </c>
      <c r="H1229" s="82" t="s">
        <v>1024</v>
      </c>
      <c r="I1229" s="78" t="s">
        <v>2183</v>
      </c>
      <c r="J1229" s="78" t="s">
        <v>2475</v>
      </c>
      <c r="K1229" s="78" t="s">
        <v>2476</v>
      </c>
      <c r="L1229" s="78" t="s">
        <v>2503</v>
      </c>
      <c r="M1229" s="78">
        <v>30</v>
      </c>
      <c r="N1229" s="78" t="s">
        <v>2505</v>
      </c>
      <c r="O1229" s="78" t="s">
        <v>2511</v>
      </c>
      <c r="P1229" s="82">
        <v>3</v>
      </c>
      <c r="Q1229" s="78" t="s">
        <v>2510</v>
      </c>
      <c r="R1229" s="82"/>
      <c r="S1229" s="82">
        <v>1</v>
      </c>
      <c r="T1229" s="82"/>
      <c r="U1229" s="82"/>
      <c r="V1229" s="82"/>
      <c r="W1229" s="82">
        <v>1</v>
      </c>
      <c r="X1229" s="82"/>
      <c r="Y1229" s="82"/>
      <c r="Z1229" s="82"/>
      <c r="AA1229" s="82">
        <v>1</v>
      </c>
      <c r="AB1229" s="82"/>
      <c r="AC1229" s="82"/>
      <c r="AD1229" s="85" t="str">
        <f>IF(A1229&lt;&gt;"",IF(D1229="DIRECCIÓN_DE_TRANSFERENCIAS","280 0031",VLOOKUP(C1229,NIVELES!$A$14:$B$105,2,0)),"")</f>
        <v>280 3310</v>
      </c>
      <c r="AE1229" s="86" t="s">
        <v>322</v>
      </c>
      <c r="AF1229" s="86" t="s">
        <v>542</v>
      </c>
      <c r="AG1229" s="79" t="str">
        <f>+IF(AF1229&lt;&gt;"",VLOOKUP(AF1229,NIVELES!$A$666:$B$673,2,0),"")</f>
        <v>SISTEMA_DE_PROTECCIÓN_ESPECIAL_EN_EL_CICLO_DE_VIDA</v>
      </c>
      <c r="AH1229" s="78" t="s">
        <v>452</v>
      </c>
      <c r="AI1229" s="79" t="str">
        <f>IF(AH1229&lt;&gt;"",VLOOKUP(CONCATENATE(AG1229,AH1229),NIVELES!$B$676:$C$745,2,0),"")</f>
        <v>Modalidades De Proteccion Especial Directos</v>
      </c>
      <c r="AJ1229" s="78" t="s">
        <v>517</v>
      </c>
      <c r="AK1229" s="79" t="str">
        <f>+IF(AJ1229&lt;&gt;"",VLOOKUP(AJ1229,NIVELES!$A$816:$B$892,2,0),"")</f>
        <v>NO APLICA</v>
      </c>
      <c r="AL1229" s="78" t="s">
        <v>554</v>
      </c>
      <c r="AM1229" s="78">
        <v>530802</v>
      </c>
      <c r="AN1229" s="79" t="str">
        <f>IF(AM1229&lt;&gt;"",+VLOOKUP(AM1229,NIVELES!$A$1652:$B$2466,2,0),"")</f>
        <v>Vestuario, Lencería, Prendas de Protección; y, Accesorios para Uniformes Militares y Policiales; y, Carpas</v>
      </c>
      <c r="AO1229" s="87">
        <v>3542.62</v>
      </c>
      <c r="AP1229" s="88"/>
      <c r="AQ1229" s="88">
        <v>1750</v>
      </c>
      <c r="AR1229" s="88"/>
      <c r="AS1229" s="88"/>
      <c r="AT1229" s="88"/>
      <c r="AU1229" s="88">
        <v>1750</v>
      </c>
      <c r="AV1229" s="88"/>
      <c r="AW1229" s="88"/>
      <c r="AX1229" s="88"/>
      <c r="AY1229" s="88">
        <v>42.62</v>
      </c>
      <c r="AZ1229" s="88"/>
      <c r="BA1229" s="88"/>
      <c r="BB1229" s="89">
        <f t="shared" si="75"/>
        <v>3542.62</v>
      </c>
      <c r="BC1229" s="90" t="str">
        <f t="shared" si="74"/>
        <v>OK</v>
      </c>
      <c r="BD1229" s="91" t="str">
        <f t="shared" si="76"/>
        <v xml:space="preserve">                  </v>
      </c>
      <c r="BE1229" s="92">
        <f t="shared" si="77"/>
        <v>3</v>
      </c>
    </row>
    <row r="1230" spans="1:57" s="74" customFormat="1" ht="50.1" customHeight="1" x14ac:dyDescent="0.2">
      <c r="A1230" s="78" t="s">
        <v>55</v>
      </c>
      <c r="B1230" s="78" t="s">
        <v>58</v>
      </c>
      <c r="C1230" s="78" t="s">
        <v>1032</v>
      </c>
      <c r="D1230" s="78" t="s">
        <v>605</v>
      </c>
      <c r="E1230" s="79" t="str">
        <f>+IF(C1230&lt;&gt;"",VLOOKUP(MID(C1230,18,5),NIVELES!$A$133:$B$213,2,0),"")</f>
        <v>CHIMBORAZO</v>
      </c>
      <c r="F1230" s="80" t="s">
        <v>135</v>
      </c>
      <c r="G1230" s="81" t="str">
        <f>+IF(F1230&lt;&gt;"",VLOOKUP(F1230,NIVELES!$A$246:$C$464,3,0),"")</f>
        <v xml:space="preserve"> </v>
      </c>
      <c r="H1230" s="82" t="s">
        <v>1024</v>
      </c>
      <c r="I1230" s="78" t="s">
        <v>2183</v>
      </c>
      <c r="J1230" s="78" t="s">
        <v>2475</v>
      </c>
      <c r="K1230" s="78" t="s">
        <v>2476</v>
      </c>
      <c r="L1230" s="78" t="s">
        <v>2503</v>
      </c>
      <c r="M1230" s="78">
        <v>30</v>
      </c>
      <c r="N1230" s="78" t="s">
        <v>2505</v>
      </c>
      <c r="O1230" s="78" t="s">
        <v>2511</v>
      </c>
      <c r="P1230" s="82">
        <v>3</v>
      </c>
      <c r="Q1230" s="78" t="s">
        <v>2510</v>
      </c>
      <c r="R1230" s="82"/>
      <c r="S1230" s="82">
        <v>1</v>
      </c>
      <c r="T1230" s="82"/>
      <c r="U1230" s="82"/>
      <c r="V1230" s="82"/>
      <c r="W1230" s="82">
        <v>1</v>
      </c>
      <c r="X1230" s="82"/>
      <c r="Y1230" s="82"/>
      <c r="Z1230" s="82"/>
      <c r="AA1230" s="82">
        <v>1</v>
      </c>
      <c r="AB1230" s="82"/>
      <c r="AC1230" s="82"/>
      <c r="AD1230" s="85" t="str">
        <f>IF(A1230&lt;&gt;"",IF(D1230="DIRECCIÓN_DE_TRANSFERENCIAS","280 0031",VLOOKUP(C1230,NIVELES!$A$14:$B$105,2,0)),"")</f>
        <v>280 3310</v>
      </c>
      <c r="AE1230" s="86" t="s">
        <v>322</v>
      </c>
      <c r="AF1230" s="86" t="s">
        <v>542</v>
      </c>
      <c r="AG1230" s="79" t="str">
        <f>+IF(AF1230&lt;&gt;"",VLOOKUP(AF1230,NIVELES!$A$666:$B$673,2,0),"")</f>
        <v>SISTEMA_DE_PROTECCIÓN_ESPECIAL_EN_EL_CICLO_DE_VIDA</v>
      </c>
      <c r="AH1230" s="78" t="s">
        <v>452</v>
      </c>
      <c r="AI1230" s="79" t="str">
        <f>IF(AH1230&lt;&gt;"",VLOOKUP(CONCATENATE(AG1230,AH1230),NIVELES!$B$676:$C$745,2,0),"")</f>
        <v>Modalidades De Proteccion Especial Directos</v>
      </c>
      <c r="AJ1230" s="78" t="s">
        <v>517</v>
      </c>
      <c r="AK1230" s="79" t="str">
        <f>+IF(AJ1230&lt;&gt;"",VLOOKUP(AJ1230,NIVELES!$A$816:$B$892,2,0),"")</f>
        <v>NO APLICA</v>
      </c>
      <c r="AL1230" s="78" t="s">
        <v>554</v>
      </c>
      <c r="AM1230" s="78">
        <v>530803</v>
      </c>
      <c r="AN1230" s="79" t="str">
        <f>IF(AM1230&lt;&gt;"",+VLOOKUP(AM1230,NIVELES!$A$1652:$B$2466,2,0),"")</f>
        <v>Combustibles y Lubricantes</v>
      </c>
      <c r="AO1230" s="87">
        <v>0</v>
      </c>
      <c r="AP1230" s="88"/>
      <c r="AQ1230" s="88">
        <v>0</v>
      </c>
      <c r="AR1230" s="88"/>
      <c r="AS1230" s="88"/>
      <c r="AT1230" s="88"/>
      <c r="AU1230" s="88">
        <v>0</v>
      </c>
      <c r="AV1230" s="88"/>
      <c r="AW1230" s="88"/>
      <c r="AX1230" s="88"/>
      <c r="AY1230" s="88">
        <v>0</v>
      </c>
      <c r="AZ1230" s="88"/>
      <c r="BA1230" s="88"/>
      <c r="BB1230" s="89">
        <f t="shared" si="75"/>
        <v>0</v>
      </c>
      <c r="BC1230" s="90" t="str">
        <f t="shared" si="74"/>
        <v>OK</v>
      </c>
      <c r="BD1230" s="91" t="str">
        <f t="shared" si="76"/>
        <v xml:space="preserve">                  </v>
      </c>
      <c r="BE1230" s="92">
        <f t="shared" si="77"/>
        <v>3</v>
      </c>
    </row>
    <row r="1231" spans="1:57" s="74" customFormat="1" ht="50.1" customHeight="1" x14ac:dyDescent="0.2">
      <c r="A1231" s="78" t="s">
        <v>55</v>
      </c>
      <c r="B1231" s="78" t="s">
        <v>58</v>
      </c>
      <c r="C1231" s="78" t="s">
        <v>1032</v>
      </c>
      <c r="D1231" s="78" t="s">
        <v>605</v>
      </c>
      <c r="E1231" s="79" t="str">
        <f>+IF(C1231&lt;&gt;"",VLOOKUP(MID(C1231,18,5),NIVELES!$A$133:$B$213,2,0),"")</f>
        <v>CHIMBORAZO</v>
      </c>
      <c r="F1231" s="80" t="s">
        <v>135</v>
      </c>
      <c r="G1231" s="81" t="str">
        <f>+IF(F1231&lt;&gt;"",VLOOKUP(F1231,NIVELES!$A$246:$C$464,3,0),"")</f>
        <v xml:space="preserve"> </v>
      </c>
      <c r="H1231" s="82" t="s">
        <v>1024</v>
      </c>
      <c r="I1231" s="78" t="s">
        <v>2183</v>
      </c>
      <c r="J1231" s="78" t="s">
        <v>2475</v>
      </c>
      <c r="K1231" s="78" t="s">
        <v>2476</v>
      </c>
      <c r="L1231" s="78" t="s">
        <v>2503</v>
      </c>
      <c r="M1231" s="78">
        <v>30</v>
      </c>
      <c r="N1231" s="78" t="s">
        <v>2505</v>
      </c>
      <c r="O1231" s="78" t="s">
        <v>2480</v>
      </c>
      <c r="P1231" s="82">
        <v>1</v>
      </c>
      <c r="Q1231" s="78" t="s">
        <v>2506</v>
      </c>
      <c r="R1231" s="82"/>
      <c r="S1231" s="82">
        <v>1</v>
      </c>
      <c r="T1231" s="82"/>
      <c r="U1231" s="82"/>
      <c r="V1231" s="82"/>
      <c r="W1231" s="82"/>
      <c r="X1231" s="82"/>
      <c r="Y1231" s="82"/>
      <c r="Z1231" s="82"/>
      <c r="AA1231" s="82"/>
      <c r="AB1231" s="82"/>
      <c r="AC1231" s="82"/>
      <c r="AD1231" s="85" t="str">
        <f>IF(A1231&lt;&gt;"",IF(D1231="DIRECCIÓN_DE_TRANSFERENCIAS","280 0031",VLOOKUP(C1231,NIVELES!$A$14:$B$105,2,0)),"")</f>
        <v>280 3310</v>
      </c>
      <c r="AE1231" s="86" t="s">
        <v>322</v>
      </c>
      <c r="AF1231" s="86" t="s">
        <v>542</v>
      </c>
      <c r="AG1231" s="79" t="str">
        <f>+IF(AF1231&lt;&gt;"",VLOOKUP(AF1231,NIVELES!$A$666:$B$673,2,0),"")</f>
        <v>SISTEMA_DE_PROTECCIÓN_ESPECIAL_EN_EL_CICLO_DE_VIDA</v>
      </c>
      <c r="AH1231" s="78" t="s">
        <v>452</v>
      </c>
      <c r="AI1231" s="79" t="str">
        <f>IF(AH1231&lt;&gt;"",VLOOKUP(CONCATENATE(AG1231,AH1231),NIVELES!$B$676:$C$745,2,0),"")</f>
        <v>Modalidades De Proteccion Especial Directos</v>
      </c>
      <c r="AJ1231" s="78" t="s">
        <v>517</v>
      </c>
      <c r="AK1231" s="79" t="str">
        <f>+IF(AJ1231&lt;&gt;"",VLOOKUP(AJ1231,NIVELES!$A$816:$B$892,2,0),"")</f>
        <v>NO APLICA</v>
      </c>
      <c r="AL1231" s="78" t="s">
        <v>554</v>
      </c>
      <c r="AM1231" s="78">
        <v>530805</v>
      </c>
      <c r="AN1231" s="79" t="str">
        <f>IF(AM1231&lt;&gt;"",+VLOOKUP(AM1231,NIVELES!$A$1652:$B$2466,2,0),"")</f>
        <v>Materiales de Aseo</v>
      </c>
      <c r="AO1231" s="87">
        <v>4000</v>
      </c>
      <c r="AP1231" s="88"/>
      <c r="AQ1231" s="88">
        <v>4000</v>
      </c>
      <c r="AR1231" s="88"/>
      <c r="AS1231" s="88"/>
      <c r="AT1231" s="88"/>
      <c r="AU1231" s="88"/>
      <c r="AV1231" s="88"/>
      <c r="AW1231" s="88"/>
      <c r="AX1231" s="88"/>
      <c r="AY1231" s="88"/>
      <c r="AZ1231" s="88"/>
      <c r="BA1231" s="88"/>
      <c r="BB1231" s="89">
        <f t="shared" si="75"/>
        <v>4000</v>
      </c>
      <c r="BC1231" s="90" t="str">
        <f t="shared" si="74"/>
        <v>OK</v>
      </c>
      <c r="BD1231" s="91" t="str">
        <f t="shared" si="76"/>
        <v xml:space="preserve">                  </v>
      </c>
      <c r="BE1231" s="92">
        <f t="shared" si="77"/>
        <v>1</v>
      </c>
    </row>
    <row r="1232" spans="1:57" s="74" customFormat="1" ht="50.1" customHeight="1" x14ac:dyDescent="0.2">
      <c r="A1232" s="78" t="s">
        <v>55</v>
      </c>
      <c r="B1232" s="78" t="s">
        <v>58</v>
      </c>
      <c r="C1232" s="78" t="s">
        <v>1032</v>
      </c>
      <c r="D1232" s="78" t="s">
        <v>605</v>
      </c>
      <c r="E1232" s="79" t="str">
        <f>+IF(C1232&lt;&gt;"",VLOOKUP(MID(C1232,18,5),NIVELES!$A$133:$B$213,2,0),"")</f>
        <v>CHIMBORAZO</v>
      </c>
      <c r="F1232" s="80" t="s">
        <v>135</v>
      </c>
      <c r="G1232" s="81" t="str">
        <f>+IF(F1232&lt;&gt;"",VLOOKUP(F1232,NIVELES!$A$246:$C$464,3,0),"")</f>
        <v xml:space="preserve"> </v>
      </c>
      <c r="H1232" s="82" t="s">
        <v>1024</v>
      </c>
      <c r="I1232" s="78" t="s">
        <v>2183</v>
      </c>
      <c r="J1232" s="78" t="s">
        <v>2475</v>
      </c>
      <c r="K1232" s="78" t="s">
        <v>2476</v>
      </c>
      <c r="L1232" s="78" t="s">
        <v>2503</v>
      </c>
      <c r="M1232" s="78">
        <v>30</v>
      </c>
      <c r="N1232" s="78" t="s">
        <v>2505</v>
      </c>
      <c r="O1232" s="78" t="s">
        <v>2480</v>
      </c>
      <c r="P1232" s="82">
        <v>1</v>
      </c>
      <c r="Q1232" s="78" t="s">
        <v>2506</v>
      </c>
      <c r="R1232" s="82"/>
      <c r="S1232" s="82">
        <v>1</v>
      </c>
      <c r="T1232" s="82"/>
      <c r="U1232" s="82"/>
      <c r="V1232" s="82"/>
      <c r="W1232" s="82"/>
      <c r="X1232" s="82"/>
      <c r="Y1232" s="82"/>
      <c r="Z1232" s="82"/>
      <c r="AA1232" s="82"/>
      <c r="AB1232" s="82"/>
      <c r="AC1232" s="82"/>
      <c r="AD1232" s="85" t="str">
        <f>IF(A1232&lt;&gt;"",IF(D1232="DIRECCIÓN_DE_TRANSFERENCIAS","280 0031",VLOOKUP(C1232,NIVELES!$A$14:$B$105,2,0)),"")</f>
        <v>280 3310</v>
      </c>
      <c r="AE1232" s="86" t="s">
        <v>322</v>
      </c>
      <c r="AF1232" s="86" t="s">
        <v>542</v>
      </c>
      <c r="AG1232" s="79" t="str">
        <f>+IF(AF1232&lt;&gt;"",VLOOKUP(AF1232,NIVELES!$A$666:$B$673,2,0),"")</f>
        <v>SISTEMA_DE_PROTECCIÓN_ESPECIAL_EN_EL_CICLO_DE_VIDA</v>
      </c>
      <c r="AH1232" s="78" t="s">
        <v>452</v>
      </c>
      <c r="AI1232" s="79" t="str">
        <f>IF(AH1232&lt;&gt;"",VLOOKUP(CONCATENATE(AG1232,AH1232),NIVELES!$B$676:$C$745,2,0),"")</f>
        <v>Modalidades De Proteccion Especial Directos</v>
      </c>
      <c r="AJ1232" s="78" t="s">
        <v>517</v>
      </c>
      <c r="AK1232" s="79" t="str">
        <f>+IF(AJ1232&lt;&gt;"",VLOOKUP(AJ1232,NIVELES!$A$816:$B$892,2,0),"")</f>
        <v>NO APLICA</v>
      </c>
      <c r="AL1232" s="78" t="s">
        <v>554</v>
      </c>
      <c r="AM1232" s="78">
        <v>530809</v>
      </c>
      <c r="AN1232" s="79" t="str">
        <f>IF(AM1232&lt;&gt;"",+VLOOKUP(AM1232,NIVELES!$A$1652:$B$2466,2,0),"")</f>
        <v>Medicamentos</v>
      </c>
      <c r="AO1232" s="87">
        <v>5001.32</v>
      </c>
      <c r="AP1232" s="88"/>
      <c r="AQ1232" s="88">
        <v>5001.32</v>
      </c>
      <c r="AR1232" s="88"/>
      <c r="AS1232" s="88"/>
      <c r="AT1232" s="88"/>
      <c r="AU1232" s="88"/>
      <c r="AV1232" s="88"/>
      <c r="AW1232" s="88"/>
      <c r="AX1232" s="88"/>
      <c r="AY1232" s="88"/>
      <c r="AZ1232" s="88"/>
      <c r="BA1232" s="88"/>
      <c r="BB1232" s="89">
        <f t="shared" si="75"/>
        <v>5001.32</v>
      </c>
      <c r="BC1232" s="90" t="str">
        <f t="shared" si="74"/>
        <v>OK</v>
      </c>
      <c r="BD1232" s="91" t="str">
        <f t="shared" si="76"/>
        <v xml:space="preserve">                  </v>
      </c>
      <c r="BE1232" s="92">
        <f t="shared" si="77"/>
        <v>1</v>
      </c>
    </row>
    <row r="1233" spans="1:57" s="74" customFormat="1" ht="50.1" customHeight="1" x14ac:dyDescent="0.2">
      <c r="A1233" s="78" t="s">
        <v>55</v>
      </c>
      <c r="B1233" s="78" t="s">
        <v>58</v>
      </c>
      <c r="C1233" s="78" t="s">
        <v>1032</v>
      </c>
      <c r="D1233" s="78" t="s">
        <v>605</v>
      </c>
      <c r="E1233" s="79" t="str">
        <f>+IF(C1233&lt;&gt;"",VLOOKUP(MID(C1233,18,5),NIVELES!$A$133:$B$213,2,0),"")</f>
        <v>CHIMBORAZO</v>
      </c>
      <c r="F1233" s="80" t="s">
        <v>135</v>
      </c>
      <c r="G1233" s="81" t="str">
        <f>+IF(F1233&lt;&gt;"",VLOOKUP(F1233,NIVELES!$A$246:$C$464,3,0),"")</f>
        <v xml:space="preserve"> </v>
      </c>
      <c r="H1233" s="82" t="s">
        <v>1024</v>
      </c>
      <c r="I1233" s="78" t="s">
        <v>2183</v>
      </c>
      <c r="J1233" s="78" t="s">
        <v>2475</v>
      </c>
      <c r="K1233" s="78" t="s">
        <v>2476</v>
      </c>
      <c r="L1233" s="78" t="s">
        <v>2503</v>
      </c>
      <c r="M1233" s="78">
        <v>30</v>
      </c>
      <c r="N1233" s="78" t="s">
        <v>2505</v>
      </c>
      <c r="O1233" s="78" t="s">
        <v>2480</v>
      </c>
      <c r="P1233" s="82">
        <v>1</v>
      </c>
      <c r="Q1233" s="78" t="s">
        <v>2506</v>
      </c>
      <c r="R1233" s="82"/>
      <c r="S1233" s="82">
        <v>1</v>
      </c>
      <c r="T1233" s="82"/>
      <c r="U1233" s="82"/>
      <c r="V1233" s="82"/>
      <c r="W1233" s="82"/>
      <c r="X1233" s="82"/>
      <c r="Y1233" s="82"/>
      <c r="Z1233" s="82"/>
      <c r="AA1233" s="82"/>
      <c r="AB1233" s="82"/>
      <c r="AC1233" s="82"/>
      <c r="AD1233" s="85" t="str">
        <f>IF(A1233&lt;&gt;"",IF(D1233="DIRECCIÓN_DE_TRANSFERENCIAS","280 0031",VLOOKUP(C1233,NIVELES!$A$14:$B$105,2,0)),"")</f>
        <v>280 3310</v>
      </c>
      <c r="AE1233" s="86" t="s">
        <v>322</v>
      </c>
      <c r="AF1233" s="86" t="s">
        <v>542</v>
      </c>
      <c r="AG1233" s="79" t="str">
        <f>+IF(AF1233&lt;&gt;"",VLOOKUP(AF1233,NIVELES!$A$666:$B$673,2,0),"")</f>
        <v>SISTEMA_DE_PROTECCIÓN_ESPECIAL_EN_EL_CICLO_DE_VIDA</v>
      </c>
      <c r="AH1233" s="78" t="s">
        <v>452</v>
      </c>
      <c r="AI1233" s="79" t="str">
        <f>IF(AH1233&lt;&gt;"",VLOOKUP(CONCATENATE(AG1233,AH1233),NIVELES!$B$676:$C$745,2,0),"")</f>
        <v>Modalidades De Proteccion Especial Directos</v>
      </c>
      <c r="AJ1233" s="78" t="s">
        <v>517</v>
      </c>
      <c r="AK1233" s="79" t="str">
        <f>+IF(AJ1233&lt;&gt;"",VLOOKUP(AJ1233,NIVELES!$A$816:$B$892,2,0),"")</f>
        <v>NO APLICA</v>
      </c>
      <c r="AL1233" s="78" t="s">
        <v>554</v>
      </c>
      <c r="AM1233" s="78">
        <v>530812</v>
      </c>
      <c r="AN1233" s="79" t="str">
        <f>IF(AM1233&lt;&gt;"",+VLOOKUP(AM1233,NIVELES!$A$1652:$B$2466,2,0),"")</f>
        <v>Materiales Didácticos</v>
      </c>
      <c r="AO1233" s="87">
        <v>3187.72</v>
      </c>
      <c r="AP1233" s="88"/>
      <c r="AQ1233" s="88">
        <v>3187.72</v>
      </c>
      <c r="AR1233" s="88"/>
      <c r="AS1233" s="88"/>
      <c r="AT1233" s="88"/>
      <c r="AU1233" s="88"/>
      <c r="AV1233" s="88"/>
      <c r="AW1233" s="88"/>
      <c r="AX1233" s="88"/>
      <c r="AY1233" s="88"/>
      <c r="AZ1233" s="88"/>
      <c r="BA1233" s="88"/>
      <c r="BB1233" s="89">
        <f t="shared" si="75"/>
        <v>3187.72</v>
      </c>
      <c r="BC1233" s="90" t="str">
        <f t="shared" si="74"/>
        <v>OK</v>
      </c>
      <c r="BD1233" s="91" t="str">
        <f t="shared" si="76"/>
        <v xml:space="preserve">                  </v>
      </c>
      <c r="BE1233" s="92">
        <f t="shared" si="77"/>
        <v>1</v>
      </c>
    </row>
    <row r="1234" spans="1:57" s="74" customFormat="1" ht="50.1" customHeight="1" x14ac:dyDescent="0.2">
      <c r="A1234" s="78" t="s">
        <v>55</v>
      </c>
      <c r="B1234" s="78" t="s">
        <v>58</v>
      </c>
      <c r="C1234" s="78" t="s">
        <v>1032</v>
      </c>
      <c r="D1234" s="78" t="s">
        <v>605</v>
      </c>
      <c r="E1234" s="79" t="str">
        <f>+IF(C1234&lt;&gt;"",VLOOKUP(MID(C1234,18,5),NIVELES!$A$133:$B$213,2,0),"")</f>
        <v>CHIMBORAZO</v>
      </c>
      <c r="F1234" s="80" t="s">
        <v>135</v>
      </c>
      <c r="G1234" s="81" t="str">
        <f>+IF(F1234&lt;&gt;"",VLOOKUP(F1234,NIVELES!$A$246:$C$464,3,0),"")</f>
        <v xml:space="preserve"> </v>
      </c>
      <c r="H1234" s="82" t="s">
        <v>1024</v>
      </c>
      <c r="I1234" s="78" t="s">
        <v>2183</v>
      </c>
      <c r="J1234" s="78" t="s">
        <v>2475</v>
      </c>
      <c r="K1234" s="78" t="s">
        <v>2476</v>
      </c>
      <c r="L1234" s="78" t="s">
        <v>2503</v>
      </c>
      <c r="M1234" s="78">
        <v>30</v>
      </c>
      <c r="N1234" s="78" t="s">
        <v>2505</v>
      </c>
      <c r="O1234" s="78" t="s">
        <v>2480</v>
      </c>
      <c r="P1234" s="82">
        <v>1</v>
      </c>
      <c r="Q1234" s="78" t="s">
        <v>2506</v>
      </c>
      <c r="R1234" s="82"/>
      <c r="S1234" s="82">
        <v>1</v>
      </c>
      <c r="T1234" s="82"/>
      <c r="U1234" s="82"/>
      <c r="V1234" s="82"/>
      <c r="W1234" s="82"/>
      <c r="X1234" s="82"/>
      <c r="Y1234" s="82"/>
      <c r="Z1234" s="82"/>
      <c r="AA1234" s="82"/>
      <c r="AB1234" s="82"/>
      <c r="AC1234" s="82"/>
      <c r="AD1234" s="85" t="str">
        <f>IF(A1234&lt;&gt;"",IF(D1234="DIRECCIÓN_DE_TRANSFERENCIAS","280 0031",VLOOKUP(C1234,NIVELES!$A$14:$B$105,2,0)),"")</f>
        <v>280 3310</v>
      </c>
      <c r="AE1234" s="86" t="s">
        <v>322</v>
      </c>
      <c r="AF1234" s="86" t="s">
        <v>542</v>
      </c>
      <c r="AG1234" s="79" t="str">
        <f>+IF(AF1234&lt;&gt;"",VLOOKUP(AF1234,NIVELES!$A$666:$B$673,2,0),"")</f>
        <v>SISTEMA_DE_PROTECCIÓN_ESPECIAL_EN_EL_CICLO_DE_VIDA</v>
      </c>
      <c r="AH1234" s="78" t="s">
        <v>452</v>
      </c>
      <c r="AI1234" s="79" t="str">
        <f>IF(AH1234&lt;&gt;"",VLOOKUP(CONCATENATE(AG1234,AH1234),NIVELES!$B$676:$C$745,2,0),"")</f>
        <v>Modalidades De Proteccion Especial Directos</v>
      </c>
      <c r="AJ1234" s="78" t="s">
        <v>517</v>
      </c>
      <c r="AK1234" s="79" t="str">
        <f>+IF(AJ1234&lt;&gt;"",VLOOKUP(AJ1234,NIVELES!$A$816:$B$892,2,0),"")</f>
        <v>NO APLICA</v>
      </c>
      <c r="AL1234" s="78" t="s">
        <v>554</v>
      </c>
      <c r="AM1234" s="78">
        <v>530813</v>
      </c>
      <c r="AN1234" s="79" t="str">
        <f>IF(AM1234&lt;&gt;"",+VLOOKUP(AM1234,NIVELES!$A$1652:$B$2466,2,0),"")</f>
        <v>Repuestos y Accesorios</v>
      </c>
      <c r="AO1234" s="87">
        <v>500</v>
      </c>
      <c r="AP1234" s="88"/>
      <c r="AQ1234" s="88">
        <v>500</v>
      </c>
      <c r="AR1234" s="88"/>
      <c r="AS1234" s="88"/>
      <c r="AT1234" s="88"/>
      <c r="AU1234" s="88"/>
      <c r="AV1234" s="88"/>
      <c r="AW1234" s="88"/>
      <c r="AX1234" s="88"/>
      <c r="AY1234" s="88"/>
      <c r="AZ1234" s="88"/>
      <c r="BA1234" s="88"/>
      <c r="BB1234" s="89">
        <f t="shared" si="75"/>
        <v>500</v>
      </c>
      <c r="BC1234" s="90" t="str">
        <f t="shared" si="74"/>
        <v>OK</v>
      </c>
      <c r="BD1234" s="91" t="str">
        <f t="shared" si="76"/>
        <v xml:space="preserve">                  </v>
      </c>
      <c r="BE1234" s="92">
        <f t="shared" si="77"/>
        <v>1</v>
      </c>
    </row>
    <row r="1235" spans="1:57" s="74" customFormat="1" ht="50.1" customHeight="1" x14ac:dyDescent="0.2">
      <c r="A1235" s="78" t="s">
        <v>55</v>
      </c>
      <c r="B1235" s="78" t="s">
        <v>58</v>
      </c>
      <c r="C1235" s="78" t="s">
        <v>1032</v>
      </c>
      <c r="D1235" s="78" t="s">
        <v>605</v>
      </c>
      <c r="E1235" s="79" t="str">
        <f>+IF(C1235&lt;&gt;"",VLOOKUP(MID(C1235,18,5),NIVELES!$A$133:$B$213,2,0),"")</f>
        <v>CHIMBORAZO</v>
      </c>
      <c r="F1235" s="80" t="s">
        <v>135</v>
      </c>
      <c r="G1235" s="81" t="str">
        <f>+IF(F1235&lt;&gt;"",VLOOKUP(F1235,NIVELES!$A$246:$C$464,3,0),"")</f>
        <v xml:space="preserve"> </v>
      </c>
      <c r="H1235" s="82" t="s">
        <v>1024</v>
      </c>
      <c r="I1235" s="78" t="s">
        <v>2183</v>
      </c>
      <c r="J1235" s="78" t="s">
        <v>2475</v>
      </c>
      <c r="K1235" s="78" t="s">
        <v>2476</v>
      </c>
      <c r="L1235" s="78" t="s">
        <v>2503</v>
      </c>
      <c r="M1235" s="78">
        <v>30</v>
      </c>
      <c r="N1235" s="78" t="s">
        <v>2505</v>
      </c>
      <c r="O1235" s="78" t="s">
        <v>2512</v>
      </c>
      <c r="P1235" s="82">
        <v>1</v>
      </c>
      <c r="Q1235" s="78" t="s">
        <v>2510</v>
      </c>
      <c r="R1235" s="82"/>
      <c r="S1235" s="82">
        <v>1</v>
      </c>
      <c r="T1235" s="82"/>
      <c r="U1235" s="82"/>
      <c r="V1235" s="82"/>
      <c r="W1235" s="82"/>
      <c r="X1235" s="82"/>
      <c r="Y1235" s="82"/>
      <c r="Z1235" s="82"/>
      <c r="AA1235" s="82"/>
      <c r="AB1235" s="82"/>
      <c r="AC1235" s="82"/>
      <c r="AD1235" s="85" t="str">
        <f>IF(A1235&lt;&gt;"",IF(D1235="DIRECCIÓN_DE_TRANSFERENCIAS","280 0031",VLOOKUP(C1235,NIVELES!$A$14:$B$105,2,0)),"")</f>
        <v>280 3310</v>
      </c>
      <c r="AE1235" s="86" t="s">
        <v>322</v>
      </c>
      <c r="AF1235" s="86" t="s">
        <v>542</v>
      </c>
      <c r="AG1235" s="79" t="str">
        <f>+IF(AF1235&lt;&gt;"",VLOOKUP(AF1235,NIVELES!$A$666:$B$673,2,0),"")</f>
        <v>SISTEMA_DE_PROTECCIÓN_ESPECIAL_EN_EL_CICLO_DE_VIDA</v>
      </c>
      <c r="AH1235" s="78" t="s">
        <v>452</v>
      </c>
      <c r="AI1235" s="79" t="str">
        <f>IF(AH1235&lt;&gt;"",VLOOKUP(CONCATENATE(AG1235,AH1235),NIVELES!$B$676:$C$745,2,0),"")</f>
        <v>Modalidades De Proteccion Especial Directos</v>
      </c>
      <c r="AJ1235" s="78" t="s">
        <v>517</v>
      </c>
      <c r="AK1235" s="79" t="str">
        <f>+IF(AJ1235&lt;&gt;"",VLOOKUP(AJ1235,NIVELES!$A$816:$B$892,2,0),"")</f>
        <v>NO APLICA</v>
      </c>
      <c r="AL1235" s="78" t="s">
        <v>554</v>
      </c>
      <c r="AM1235" s="78">
        <v>530820</v>
      </c>
      <c r="AN1235" s="79" t="str">
        <f>IF(AM1235&lt;&gt;"",+VLOOKUP(AM1235,NIVELES!$A$1652:$B$2466,2,0),"")</f>
        <v>Menaje de Cocina, de Hogar y Accesorios Descartables</v>
      </c>
      <c r="AO1235" s="87">
        <v>487.14</v>
      </c>
      <c r="AP1235" s="88"/>
      <c r="AQ1235" s="88">
        <v>487.14</v>
      </c>
      <c r="AR1235" s="88"/>
      <c r="AS1235" s="88"/>
      <c r="AT1235" s="88"/>
      <c r="AU1235" s="88"/>
      <c r="AV1235" s="88"/>
      <c r="AW1235" s="88"/>
      <c r="AX1235" s="88"/>
      <c r="AY1235" s="88"/>
      <c r="AZ1235" s="88"/>
      <c r="BA1235" s="88"/>
      <c r="BB1235" s="89">
        <f t="shared" si="75"/>
        <v>487.14</v>
      </c>
      <c r="BC1235" s="90" t="str">
        <f t="shared" si="74"/>
        <v>OK</v>
      </c>
      <c r="BD1235" s="91" t="str">
        <f t="shared" si="76"/>
        <v xml:space="preserve">                  </v>
      </c>
      <c r="BE1235" s="92">
        <f t="shared" si="77"/>
        <v>1</v>
      </c>
    </row>
    <row r="1236" spans="1:57" s="74" customFormat="1" ht="50.1" customHeight="1" x14ac:dyDescent="0.2">
      <c r="A1236" s="78" t="s">
        <v>55</v>
      </c>
      <c r="B1236" s="78" t="s">
        <v>58</v>
      </c>
      <c r="C1236" s="78" t="s">
        <v>1032</v>
      </c>
      <c r="D1236" s="78" t="s">
        <v>605</v>
      </c>
      <c r="E1236" s="79" t="str">
        <f>+IF(C1236&lt;&gt;"",VLOOKUP(MID(C1236,18,5),NIVELES!$A$133:$B$213,2,0),"")</f>
        <v>CHIMBORAZO</v>
      </c>
      <c r="F1236" s="80" t="s">
        <v>176</v>
      </c>
      <c r="G1236" s="81" t="str">
        <f>+IF(F1236&lt;&gt;"",VLOOKUP(F1236,NIVELES!$A$246:$C$464,3,0),"")</f>
        <v xml:space="preserve"> </v>
      </c>
      <c r="H1236" s="82" t="s">
        <v>1024</v>
      </c>
      <c r="I1236" s="78" t="s">
        <v>2513</v>
      </c>
      <c r="J1236" s="78" t="s">
        <v>2514</v>
      </c>
      <c r="K1236" s="78" t="s">
        <v>2515</v>
      </c>
      <c r="L1236" s="78" t="s">
        <v>1791</v>
      </c>
      <c r="M1236" s="78" t="s">
        <v>1791</v>
      </c>
      <c r="N1236" s="78" t="s">
        <v>1791</v>
      </c>
      <c r="O1236" s="78" t="s">
        <v>2269</v>
      </c>
      <c r="P1236" s="82">
        <v>11</v>
      </c>
      <c r="Q1236" s="78" t="s">
        <v>2516</v>
      </c>
      <c r="R1236" s="82">
        <v>1</v>
      </c>
      <c r="S1236" s="82">
        <v>1</v>
      </c>
      <c r="T1236" s="82">
        <v>1</v>
      </c>
      <c r="U1236" s="82">
        <v>1</v>
      </c>
      <c r="V1236" s="82">
        <v>1</v>
      </c>
      <c r="W1236" s="82">
        <v>1</v>
      </c>
      <c r="X1236" s="82">
        <v>1</v>
      </c>
      <c r="Y1236" s="82">
        <v>1</v>
      </c>
      <c r="Z1236" s="82">
        <v>1</v>
      </c>
      <c r="AA1236" s="82">
        <v>1</v>
      </c>
      <c r="AB1236" s="82">
        <v>1</v>
      </c>
      <c r="AC1236" s="82">
        <v>0</v>
      </c>
      <c r="AD1236" s="85" t="str">
        <f>IF(A1236&lt;&gt;"",IF(D1236="DIRECCIÓN_DE_TRANSFERENCIAS","280 0031",VLOOKUP(C1236,NIVELES!$A$14:$B$105,2,0)),"")</f>
        <v>280 3310</v>
      </c>
      <c r="AE1236" s="86" t="s">
        <v>322</v>
      </c>
      <c r="AF1236" s="86" t="s">
        <v>545</v>
      </c>
      <c r="AG1236" s="79" t="str">
        <f>+IF(AF1236&lt;&gt;"",VLOOKUP(AF1236,NIVELES!$A$666:$B$673,2,0),"")</f>
        <v>SERVICIOS_DE_ATENCIÓN_GERONTOLÓGICA</v>
      </c>
      <c r="AH1236" s="78" t="s">
        <v>322</v>
      </c>
      <c r="AI1236" s="79" t="str">
        <f>IF(AH1236&lt;&gt;"",VLOOKUP(CONCATENATE(AG1236,AH1236),NIVELES!$B$676:$C$745,2,0),"")</f>
        <v>Administracion De La Atencion Gerontologica</v>
      </c>
      <c r="AJ1236" s="78" t="s">
        <v>517</v>
      </c>
      <c r="AK1236" s="79" t="str">
        <f>+IF(AJ1236&lt;&gt;"",VLOOKUP(AJ1236,NIVELES!$A$816:$B$892,2,0),"")</f>
        <v>NO APLICA</v>
      </c>
      <c r="AL1236" s="78" t="s">
        <v>553</v>
      </c>
      <c r="AM1236" s="78">
        <v>510105</v>
      </c>
      <c r="AN1236" s="79" t="str">
        <f>IF(AM1236&lt;&gt;"",+VLOOKUP(AM1236,NIVELES!$A$1652:$B$2466,2,0),"")</f>
        <v>Remuneraciones Unificadas</v>
      </c>
      <c r="AO1236" s="87">
        <v>23664</v>
      </c>
      <c r="AP1236" s="88">
        <v>1972</v>
      </c>
      <c r="AQ1236" s="88">
        <v>1972</v>
      </c>
      <c r="AR1236" s="88">
        <v>1972</v>
      </c>
      <c r="AS1236" s="88">
        <v>1972</v>
      </c>
      <c r="AT1236" s="88">
        <v>1972</v>
      </c>
      <c r="AU1236" s="88">
        <v>1972</v>
      </c>
      <c r="AV1236" s="88">
        <v>1972</v>
      </c>
      <c r="AW1236" s="88">
        <v>1972</v>
      </c>
      <c r="AX1236" s="88">
        <v>1972</v>
      </c>
      <c r="AY1236" s="88">
        <v>1972</v>
      </c>
      <c r="AZ1236" s="88">
        <v>1972</v>
      </c>
      <c r="BA1236" s="88">
        <v>1972</v>
      </c>
      <c r="BB1236" s="89">
        <f t="shared" si="75"/>
        <v>23664</v>
      </c>
      <c r="BC1236" s="90" t="str">
        <f t="shared" si="74"/>
        <v>OK</v>
      </c>
      <c r="BD1236" s="91" t="str">
        <f t="shared" si="76"/>
        <v xml:space="preserve">                  </v>
      </c>
      <c r="BE1236" s="92">
        <f t="shared" si="77"/>
        <v>11</v>
      </c>
    </row>
    <row r="1237" spans="1:57" s="74" customFormat="1" ht="50.1" customHeight="1" x14ac:dyDescent="0.2">
      <c r="A1237" s="78" t="s">
        <v>55</v>
      </c>
      <c r="B1237" s="78" t="s">
        <v>58</v>
      </c>
      <c r="C1237" s="78" t="s">
        <v>1032</v>
      </c>
      <c r="D1237" s="78" t="s">
        <v>605</v>
      </c>
      <c r="E1237" s="79" t="str">
        <f>+IF(C1237&lt;&gt;"",VLOOKUP(MID(C1237,18,5),NIVELES!$A$133:$B$213,2,0),"")</f>
        <v>CHIMBORAZO</v>
      </c>
      <c r="F1237" s="80" t="s">
        <v>176</v>
      </c>
      <c r="G1237" s="81" t="str">
        <f>+IF(F1237&lt;&gt;"",VLOOKUP(F1237,NIVELES!$A$246:$C$464,3,0),"")</f>
        <v xml:space="preserve"> </v>
      </c>
      <c r="H1237" s="82" t="s">
        <v>1024</v>
      </c>
      <c r="I1237" s="78" t="s">
        <v>2513</v>
      </c>
      <c r="J1237" s="78" t="s">
        <v>2514</v>
      </c>
      <c r="K1237" s="78" t="s">
        <v>2515</v>
      </c>
      <c r="L1237" s="78" t="s">
        <v>1791</v>
      </c>
      <c r="M1237" s="78" t="s">
        <v>1791</v>
      </c>
      <c r="N1237" s="78" t="s">
        <v>1791</v>
      </c>
      <c r="O1237" s="78" t="s">
        <v>2269</v>
      </c>
      <c r="P1237" s="82">
        <v>11</v>
      </c>
      <c r="Q1237" s="78" t="s">
        <v>2516</v>
      </c>
      <c r="R1237" s="82">
        <v>1</v>
      </c>
      <c r="S1237" s="82">
        <v>1</v>
      </c>
      <c r="T1237" s="82">
        <v>1</v>
      </c>
      <c r="U1237" s="82">
        <v>1</v>
      </c>
      <c r="V1237" s="82">
        <v>1</v>
      </c>
      <c r="W1237" s="82">
        <v>1</v>
      </c>
      <c r="X1237" s="82">
        <v>1</v>
      </c>
      <c r="Y1237" s="82">
        <v>1</v>
      </c>
      <c r="Z1237" s="82">
        <v>1</v>
      </c>
      <c r="AA1237" s="82">
        <v>1</v>
      </c>
      <c r="AB1237" s="82">
        <v>1</v>
      </c>
      <c r="AC1237" s="82">
        <v>0</v>
      </c>
      <c r="AD1237" s="85" t="str">
        <f>IF(A1237&lt;&gt;"",IF(D1237="DIRECCIÓN_DE_TRANSFERENCIAS","280 0031",VLOOKUP(C1237,NIVELES!$A$14:$B$105,2,0)),"")</f>
        <v>280 3310</v>
      </c>
      <c r="AE1237" s="86" t="s">
        <v>322</v>
      </c>
      <c r="AF1237" s="86" t="s">
        <v>545</v>
      </c>
      <c r="AG1237" s="79" t="str">
        <f>+IF(AF1237&lt;&gt;"",VLOOKUP(AF1237,NIVELES!$A$666:$B$673,2,0),"")</f>
        <v>SERVICIOS_DE_ATENCIÓN_GERONTOLÓGICA</v>
      </c>
      <c r="AH1237" s="78" t="s">
        <v>322</v>
      </c>
      <c r="AI1237" s="79" t="str">
        <f>IF(AH1237&lt;&gt;"",VLOOKUP(CONCATENATE(AG1237,AH1237),NIVELES!$B$676:$C$745,2,0),"")</f>
        <v>Administracion De La Atencion Gerontologica</v>
      </c>
      <c r="AJ1237" s="78" t="s">
        <v>517</v>
      </c>
      <c r="AK1237" s="79" t="str">
        <f>+IF(AJ1237&lt;&gt;"",VLOOKUP(AJ1237,NIVELES!$A$816:$B$892,2,0),"")</f>
        <v>NO APLICA</v>
      </c>
      <c r="AL1237" s="78" t="s">
        <v>553</v>
      </c>
      <c r="AM1237" s="78">
        <v>510203</v>
      </c>
      <c r="AN1237" s="79" t="str">
        <f>IF(AM1237&lt;&gt;"",+VLOOKUP(AM1237,NIVELES!$A$1652:$B$2466,2,0),"")</f>
        <v>Decimotercer Sueldo</v>
      </c>
      <c r="AO1237" s="87">
        <v>7001.5</v>
      </c>
      <c r="AP1237" s="88"/>
      <c r="AQ1237" s="88"/>
      <c r="AR1237" s="88"/>
      <c r="AS1237" s="88"/>
      <c r="AT1237" s="88"/>
      <c r="AU1237" s="88"/>
      <c r="AV1237" s="88"/>
      <c r="AW1237" s="88"/>
      <c r="AX1237" s="88"/>
      <c r="AY1237" s="88"/>
      <c r="AZ1237" s="88"/>
      <c r="BA1237" s="88">
        <v>7001.5</v>
      </c>
      <c r="BB1237" s="89">
        <f t="shared" si="75"/>
        <v>7001.5</v>
      </c>
      <c r="BC1237" s="90" t="str">
        <f t="shared" si="74"/>
        <v>OK</v>
      </c>
      <c r="BD1237" s="91" t="str">
        <f t="shared" si="76"/>
        <v xml:space="preserve">                  </v>
      </c>
      <c r="BE1237" s="92">
        <f t="shared" si="77"/>
        <v>11</v>
      </c>
    </row>
    <row r="1238" spans="1:57" s="74" customFormat="1" ht="50.1" customHeight="1" x14ac:dyDescent="0.2">
      <c r="A1238" s="78" t="s">
        <v>55</v>
      </c>
      <c r="B1238" s="78" t="s">
        <v>58</v>
      </c>
      <c r="C1238" s="78" t="s">
        <v>1032</v>
      </c>
      <c r="D1238" s="78" t="s">
        <v>605</v>
      </c>
      <c r="E1238" s="79" t="str">
        <f>+IF(C1238&lt;&gt;"",VLOOKUP(MID(C1238,18,5),NIVELES!$A$133:$B$213,2,0),"")</f>
        <v>CHIMBORAZO</v>
      </c>
      <c r="F1238" s="80" t="s">
        <v>176</v>
      </c>
      <c r="G1238" s="81" t="str">
        <f>+IF(F1238&lt;&gt;"",VLOOKUP(F1238,NIVELES!$A$246:$C$464,3,0),"")</f>
        <v xml:space="preserve"> </v>
      </c>
      <c r="H1238" s="82" t="s">
        <v>1024</v>
      </c>
      <c r="I1238" s="78" t="s">
        <v>2513</v>
      </c>
      <c r="J1238" s="78" t="s">
        <v>2514</v>
      </c>
      <c r="K1238" s="78" t="s">
        <v>2515</v>
      </c>
      <c r="L1238" s="78" t="s">
        <v>1791</v>
      </c>
      <c r="M1238" s="78" t="s">
        <v>1791</v>
      </c>
      <c r="N1238" s="78" t="s">
        <v>1791</v>
      </c>
      <c r="O1238" s="78" t="s">
        <v>2269</v>
      </c>
      <c r="P1238" s="82">
        <v>11</v>
      </c>
      <c r="Q1238" s="78" t="s">
        <v>2516</v>
      </c>
      <c r="R1238" s="82">
        <v>1</v>
      </c>
      <c r="S1238" s="82">
        <v>1</v>
      </c>
      <c r="T1238" s="82">
        <v>1</v>
      </c>
      <c r="U1238" s="82">
        <v>1</v>
      </c>
      <c r="V1238" s="82">
        <v>1</v>
      </c>
      <c r="W1238" s="82">
        <v>1</v>
      </c>
      <c r="X1238" s="82">
        <v>1</v>
      </c>
      <c r="Y1238" s="82">
        <v>1</v>
      </c>
      <c r="Z1238" s="82">
        <v>1</v>
      </c>
      <c r="AA1238" s="82">
        <v>1</v>
      </c>
      <c r="AB1238" s="82">
        <v>1</v>
      </c>
      <c r="AC1238" s="82">
        <v>0</v>
      </c>
      <c r="AD1238" s="85" t="str">
        <f>IF(A1238&lt;&gt;"",IF(D1238="DIRECCIÓN_DE_TRANSFERENCIAS","280 0031",VLOOKUP(C1238,NIVELES!$A$14:$B$105,2,0)),"")</f>
        <v>280 3310</v>
      </c>
      <c r="AE1238" s="86" t="s">
        <v>322</v>
      </c>
      <c r="AF1238" s="86" t="s">
        <v>545</v>
      </c>
      <c r="AG1238" s="79" t="str">
        <f>+IF(AF1238&lt;&gt;"",VLOOKUP(AF1238,NIVELES!$A$666:$B$673,2,0),"")</f>
        <v>SERVICIOS_DE_ATENCIÓN_GERONTOLÓGICA</v>
      </c>
      <c r="AH1238" s="78" t="s">
        <v>322</v>
      </c>
      <c r="AI1238" s="79" t="str">
        <f>IF(AH1238&lt;&gt;"",VLOOKUP(CONCATENATE(AG1238,AH1238),NIVELES!$B$676:$C$745,2,0),"")</f>
        <v>Administracion De La Atencion Gerontologica</v>
      </c>
      <c r="AJ1238" s="78" t="s">
        <v>517</v>
      </c>
      <c r="AK1238" s="79" t="str">
        <f>+IF(AJ1238&lt;&gt;"",VLOOKUP(AJ1238,NIVELES!$A$816:$B$892,2,0),"")</f>
        <v>NO APLICA</v>
      </c>
      <c r="AL1238" s="78" t="s">
        <v>553</v>
      </c>
      <c r="AM1238" s="78">
        <v>510204</v>
      </c>
      <c r="AN1238" s="79" t="str">
        <f>IF(AM1238&lt;&gt;"",+VLOOKUP(AM1238,NIVELES!$A$1652:$B$2466,2,0),"")</f>
        <v>Decimocuarto Sueldo</v>
      </c>
      <c r="AO1238" s="87">
        <v>3972.83</v>
      </c>
      <c r="AP1238" s="88">
        <v>331.06916666666666</v>
      </c>
      <c r="AQ1238" s="88">
        <v>331.06916666666666</v>
      </c>
      <c r="AR1238" s="88">
        <v>331.06916666666666</v>
      </c>
      <c r="AS1238" s="88">
        <v>331.06916666666666</v>
      </c>
      <c r="AT1238" s="88">
        <v>331.06916666666666</v>
      </c>
      <c r="AU1238" s="88">
        <v>331.06916666666666</v>
      </c>
      <c r="AV1238" s="88">
        <v>331.06916666666666</v>
      </c>
      <c r="AW1238" s="88">
        <v>331.06916666666666</v>
      </c>
      <c r="AX1238" s="88">
        <v>331.06916666666666</v>
      </c>
      <c r="AY1238" s="88">
        <v>331.06916666666666</v>
      </c>
      <c r="AZ1238" s="88">
        <v>331.06916666666666</v>
      </c>
      <c r="BA1238" s="88">
        <v>331.06916666666666</v>
      </c>
      <c r="BB1238" s="89">
        <f t="shared" si="75"/>
        <v>3972.83</v>
      </c>
      <c r="BC1238" s="90" t="str">
        <f t="shared" si="74"/>
        <v>OK</v>
      </c>
      <c r="BD1238" s="91" t="str">
        <f t="shared" si="76"/>
        <v xml:space="preserve">                  </v>
      </c>
      <c r="BE1238" s="92">
        <f t="shared" si="77"/>
        <v>11</v>
      </c>
    </row>
    <row r="1239" spans="1:57" s="74" customFormat="1" ht="50.1" customHeight="1" x14ac:dyDescent="0.2">
      <c r="A1239" s="78" t="s">
        <v>55</v>
      </c>
      <c r="B1239" s="78" t="s">
        <v>58</v>
      </c>
      <c r="C1239" s="78" t="s">
        <v>1032</v>
      </c>
      <c r="D1239" s="78" t="s">
        <v>605</v>
      </c>
      <c r="E1239" s="79" t="str">
        <f>+IF(C1239&lt;&gt;"",VLOOKUP(MID(C1239,18,5),NIVELES!$A$133:$B$213,2,0),"")</f>
        <v>CHIMBORAZO</v>
      </c>
      <c r="F1239" s="80" t="s">
        <v>176</v>
      </c>
      <c r="G1239" s="81" t="str">
        <f>+IF(F1239&lt;&gt;"",VLOOKUP(F1239,NIVELES!$A$246:$C$464,3,0),"")</f>
        <v xml:space="preserve"> </v>
      </c>
      <c r="H1239" s="82" t="s">
        <v>1024</v>
      </c>
      <c r="I1239" s="78" t="s">
        <v>2513</v>
      </c>
      <c r="J1239" s="78" t="s">
        <v>2514</v>
      </c>
      <c r="K1239" s="78" t="s">
        <v>2515</v>
      </c>
      <c r="L1239" s="78" t="s">
        <v>1791</v>
      </c>
      <c r="M1239" s="78" t="s">
        <v>1791</v>
      </c>
      <c r="N1239" s="78" t="s">
        <v>1791</v>
      </c>
      <c r="O1239" s="78" t="s">
        <v>2269</v>
      </c>
      <c r="P1239" s="82">
        <v>11</v>
      </c>
      <c r="Q1239" s="78" t="s">
        <v>2516</v>
      </c>
      <c r="R1239" s="82">
        <v>1</v>
      </c>
      <c r="S1239" s="82">
        <v>1</v>
      </c>
      <c r="T1239" s="82">
        <v>1</v>
      </c>
      <c r="U1239" s="82">
        <v>1</v>
      </c>
      <c r="V1239" s="82">
        <v>1</v>
      </c>
      <c r="W1239" s="82">
        <v>1</v>
      </c>
      <c r="X1239" s="82">
        <v>1</v>
      </c>
      <c r="Y1239" s="82">
        <v>1</v>
      </c>
      <c r="Z1239" s="82">
        <v>1</v>
      </c>
      <c r="AA1239" s="82">
        <v>1</v>
      </c>
      <c r="AB1239" s="82">
        <v>1</v>
      </c>
      <c r="AC1239" s="82">
        <v>0</v>
      </c>
      <c r="AD1239" s="85" t="str">
        <f>IF(A1239&lt;&gt;"",IF(D1239="DIRECCIÓN_DE_TRANSFERENCIAS","280 0031",VLOOKUP(C1239,NIVELES!$A$14:$B$105,2,0)),"")</f>
        <v>280 3310</v>
      </c>
      <c r="AE1239" s="86" t="s">
        <v>322</v>
      </c>
      <c r="AF1239" s="86" t="s">
        <v>545</v>
      </c>
      <c r="AG1239" s="79" t="str">
        <f>+IF(AF1239&lt;&gt;"",VLOOKUP(AF1239,NIVELES!$A$666:$B$673,2,0),"")</f>
        <v>SERVICIOS_DE_ATENCIÓN_GERONTOLÓGICA</v>
      </c>
      <c r="AH1239" s="78" t="s">
        <v>322</v>
      </c>
      <c r="AI1239" s="79" t="str">
        <f>IF(AH1239&lt;&gt;"",VLOOKUP(CONCATENATE(AG1239,AH1239),NIVELES!$B$676:$C$745,2,0),"")</f>
        <v>Administracion De La Atencion Gerontologica</v>
      </c>
      <c r="AJ1239" s="78" t="s">
        <v>517</v>
      </c>
      <c r="AK1239" s="79" t="str">
        <f>+IF(AJ1239&lt;&gt;"",VLOOKUP(AJ1239,NIVELES!$A$816:$B$892,2,0),"")</f>
        <v>NO APLICA</v>
      </c>
      <c r="AL1239" s="78" t="s">
        <v>553</v>
      </c>
      <c r="AM1239" s="78">
        <v>510510</v>
      </c>
      <c r="AN1239" s="79" t="str">
        <f>IF(AM1239&lt;&gt;"",+VLOOKUP(AM1239,NIVELES!$A$1652:$B$2466,2,0),"")</f>
        <v>Servicios Personales por Contrato</v>
      </c>
      <c r="AO1239" s="87">
        <v>62326</v>
      </c>
      <c r="AP1239" s="88">
        <v>5193.833333333333</v>
      </c>
      <c r="AQ1239" s="88">
        <v>5193.833333333333</v>
      </c>
      <c r="AR1239" s="88">
        <v>5193.833333333333</v>
      </c>
      <c r="AS1239" s="88">
        <v>5193.833333333333</v>
      </c>
      <c r="AT1239" s="88">
        <v>5193.833333333333</v>
      </c>
      <c r="AU1239" s="88">
        <v>5193.833333333333</v>
      </c>
      <c r="AV1239" s="88">
        <v>5193.833333333333</v>
      </c>
      <c r="AW1239" s="88">
        <v>5193.833333333333</v>
      </c>
      <c r="AX1239" s="88">
        <v>5193.833333333333</v>
      </c>
      <c r="AY1239" s="88">
        <v>5193.833333333333</v>
      </c>
      <c r="AZ1239" s="88">
        <v>5193.833333333333</v>
      </c>
      <c r="BA1239" s="88">
        <v>5193.833333333333</v>
      </c>
      <c r="BB1239" s="89">
        <f t="shared" si="75"/>
        <v>62326.000000000007</v>
      </c>
      <c r="BC1239" s="90" t="str">
        <f t="shared" si="74"/>
        <v>OK</v>
      </c>
      <c r="BD1239" s="91" t="str">
        <f t="shared" si="76"/>
        <v xml:space="preserve">                  </v>
      </c>
      <c r="BE1239" s="92">
        <f t="shared" si="77"/>
        <v>11</v>
      </c>
    </row>
    <row r="1240" spans="1:57" s="74" customFormat="1" ht="50.1" customHeight="1" x14ac:dyDescent="0.2">
      <c r="A1240" s="78" t="s">
        <v>55</v>
      </c>
      <c r="B1240" s="78" t="s">
        <v>58</v>
      </c>
      <c r="C1240" s="78" t="s">
        <v>1032</v>
      </c>
      <c r="D1240" s="78" t="s">
        <v>605</v>
      </c>
      <c r="E1240" s="79" t="str">
        <f>+IF(C1240&lt;&gt;"",VLOOKUP(MID(C1240,18,5),NIVELES!$A$133:$B$213,2,0),"")</f>
        <v>CHIMBORAZO</v>
      </c>
      <c r="F1240" s="80" t="s">
        <v>176</v>
      </c>
      <c r="G1240" s="81" t="str">
        <f>+IF(F1240&lt;&gt;"",VLOOKUP(F1240,NIVELES!$A$246:$C$464,3,0),"")</f>
        <v xml:space="preserve"> </v>
      </c>
      <c r="H1240" s="82" t="s">
        <v>1024</v>
      </c>
      <c r="I1240" s="78" t="s">
        <v>2513</v>
      </c>
      <c r="J1240" s="78" t="s">
        <v>2514</v>
      </c>
      <c r="K1240" s="78" t="s">
        <v>2515</v>
      </c>
      <c r="L1240" s="78" t="s">
        <v>1791</v>
      </c>
      <c r="M1240" s="78" t="s">
        <v>1791</v>
      </c>
      <c r="N1240" s="78" t="s">
        <v>1791</v>
      </c>
      <c r="O1240" s="78" t="s">
        <v>2269</v>
      </c>
      <c r="P1240" s="82">
        <v>11</v>
      </c>
      <c r="Q1240" s="78" t="s">
        <v>2516</v>
      </c>
      <c r="R1240" s="82">
        <v>1</v>
      </c>
      <c r="S1240" s="82">
        <v>1</v>
      </c>
      <c r="T1240" s="82">
        <v>1</v>
      </c>
      <c r="U1240" s="82">
        <v>1</v>
      </c>
      <c r="V1240" s="82">
        <v>1</v>
      </c>
      <c r="W1240" s="82">
        <v>1</v>
      </c>
      <c r="X1240" s="82">
        <v>1</v>
      </c>
      <c r="Y1240" s="82">
        <v>1</v>
      </c>
      <c r="Z1240" s="82">
        <v>1</v>
      </c>
      <c r="AA1240" s="82">
        <v>1</v>
      </c>
      <c r="AB1240" s="82">
        <v>1</v>
      </c>
      <c r="AC1240" s="82">
        <v>0</v>
      </c>
      <c r="AD1240" s="85" t="str">
        <f>IF(A1240&lt;&gt;"",IF(D1240="DIRECCIÓN_DE_TRANSFERENCIAS","280 0031",VLOOKUP(C1240,NIVELES!$A$14:$B$105,2,0)),"")</f>
        <v>280 3310</v>
      </c>
      <c r="AE1240" s="86" t="s">
        <v>322</v>
      </c>
      <c r="AF1240" s="86" t="s">
        <v>545</v>
      </c>
      <c r="AG1240" s="79" t="str">
        <f>+IF(AF1240&lt;&gt;"",VLOOKUP(AF1240,NIVELES!$A$666:$B$673,2,0),"")</f>
        <v>SERVICIOS_DE_ATENCIÓN_GERONTOLÓGICA</v>
      </c>
      <c r="AH1240" s="78" t="s">
        <v>322</v>
      </c>
      <c r="AI1240" s="79" t="str">
        <f>IF(AH1240&lt;&gt;"",VLOOKUP(CONCATENATE(AG1240,AH1240),NIVELES!$B$676:$C$745,2,0),"")</f>
        <v>Administracion De La Atencion Gerontologica</v>
      </c>
      <c r="AJ1240" s="78" t="s">
        <v>517</v>
      </c>
      <c r="AK1240" s="79" t="str">
        <f>+IF(AJ1240&lt;&gt;"",VLOOKUP(AJ1240,NIVELES!$A$816:$B$892,2,0),"")</f>
        <v>NO APLICA</v>
      </c>
      <c r="AL1240" s="78" t="s">
        <v>553</v>
      </c>
      <c r="AM1240" s="78">
        <v>510601</v>
      </c>
      <c r="AN1240" s="79" t="str">
        <f>IF(AM1240&lt;&gt;"",+VLOOKUP(AM1240,NIVELES!$A$1652:$B$2466,2,0),"")</f>
        <v>Aporte Patronal</v>
      </c>
      <c r="AO1240" s="87">
        <v>8107.74</v>
      </c>
      <c r="AP1240" s="88">
        <v>675.64499999999998</v>
      </c>
      <c r="AQ1240" s="88">
        <v>675.64499999999998</v>
      </c>
      <c r="AR1240" s="88">
        <v>675.64499999999998</v>
      </c>
      <c r="AS1240" s="88">
        <v>675.64499999999998</v>
      </c>
      <c r="AT1240" s="88">
        <v>675.64499999999998</v>
      </c>
      <c r="AU1240" s="88">
        <v>675.64499999999998</v>
      </c>
      <c r="AV1240" s="88">
        <v>675.64499999999998</v>
      </c>
      <c r="AW1240" s="88">
        <v>675.64499999999998</v>
      </c>
      <c r="AX1240" s="88">
        <v>675.64499999999998</v>
      </c>
      <c r="AY1240" s="88">
        <v>675.64499999999998</v>
      </c>
      <c r="AZ1240" s="88">
        <v>675.64499999999998</v>
      </c>
      <c r="BA1240" s="88">
        <v>675.64499999999998</v>
      </c>
      <c r="BB1240" s="89">
        <f t="shared" si="75"/>
        <v>8107.7400000000016</v>
      </c>
      <c r="BC1240" s="90" t="str">
        <f t="shared" si="74"/>
        <v>OK</v>
      </c>
      <c r="BD1240" s="91" t="str">
        <f t="shared" si="76"/>
        <v xml:space="preserve">                  </v>
      </c>
      <c r="BE1240" s="92">
        <f t="shared" si="77"/>
        <v>11</v>
      </c>
    </row>
    <row r="1241" spans="1:57" s="74" customFormat="1" ht="50.1" customHeight="1" x14ac:dyDescent="0.2">
      <c r="A1241" s="78" t="s">
        <v>55</v>
      </c>
      <c r="B1241" s="78" t="s">
        <v>58</v>
      </c>
      <c r="C1241" s="78" t="s">
        <v>1032</v>
      </c>
      <c r="D1241" s="78" t="s">
        <v>605</v>
      </c>
      <c r="E1241" s="79" t="str">
        <f>+IF(C1241&lt;&gt;"",VLOOKUP(MID(C1241,18,5),NIVELES!$A$133:$B$213,2,0),"")</f>
        <v>CHIMBORAZO</v>
      </c>
      <c r="F1241" s="80" t="s">
        <v>176</v>
      </c>
      <c r="G1241" s="81" t="str">
        <f>+IF(F1241&lt;&gt;"",VLOOKUP(F1241,NIVELES!$A$246:$C$464,3,0),"")</f>
        <v xml:space="preserve"> </v>
      </c>
      <c r="H1241" s="82" t="s">
        <v>1024</v>
      </c>
      <c r="I1241" s="78" t="s">
        <v>2513</v>
      </c>
      <c r="J1241" s="78" t="s">
        <v>2514</v>
      </c>
      <c r="K1241" s="78" t="s">
        <v>2515</v>
      </c>
      <c r="L1241" s="78" t="s">
        <v>1791</v>
      </c>
      <c r="M1241" s="78" t="s">
        <v>1791</v>
      </c>
      <c r="N1241" s="78" t="s">
        <v>1791</v>
      </c>
      <c r="O1241" s="78" t="s">
        <v>2269</v>
      </c>
      <c r="P1241" s="82">
        <v>11</v>
      </c>
      <c r="Q1241" s="78" t="s">
        <v>2516</v>
      </c>
      <c r="R1241" s="82">
        <v>1</v>
      </c>
      <c r="S1241" s="82">
        <v>1</v>
      </c>
      <c r="T1241" s="82">
        <v>1</v>
      </c>
      <c r="U1241" s="82">
        <v>1</v>
      </c>
      <c r="V1241" s="82">
        <v>1</v>
      </c>
      <c r="W1241" s="82">
        <v>1</v>
      </c>
      <c r="X1241" s="82">
        <v>1</v>
      </c>
      <c r="Y1241" s="82">
        <v>1</v>
      </c>
      <c r="Z1241" s="82">
        <v>1</v>
      </c>
      <c r="AA1241" s="82">
        <v>1</v>
      </c>
      <c r="AB1241" s="82">
        <v>1</v>
      </c>
      <c r="AC1241" s="82">
        <v>0</v>
      </c>
      <c r="AD1241" s="85" t="str">
        <f>IF(A1241&lt;&gt;"",IF(D1241="DIRECCIÓN_DE_TRANSFERENCIAS","280 0031",VLOOKUP(C1241,NIVELES!$A$14:$B$105,2,0)),"")</f>
        <v>280 3310</v>
      </c>
      <c r="AE1241" s="86" t="s">
        <v>322</v>
      </c>
      <c r="AF1241" s="86" t="s">
        <v>545</v>
      </c>
      <c r="AG1241" s="79" t="str">
        <f>+IF(AF1241&lt;&gt;"",VLOOKUP(AF1241,NIVELES!$A$666:$B$673,2,0),"")</f>
        <v>SERVICIOS_DE_ATENCIÓN_GERONTOLÓGICA</v>
      </c>
      <c r="AH1241" s="78" t="s">
        <v>322</v>
      </c>
      <c r="AI1241" s="79" t="str">
        <f>IF(AH1241&lt;&gt;"",VLOOKUP(CONCATENATE(AG1241,AH1241),NIVELES!$B$676:$C$745,2,0),"")</f>
        <v>Administracion De La Atencion Gerontologica</v>
      </c>
      <c r="AJ1241" s="78" t="s">
        <v>517</v>
      </c>
      <c r="AK1241" s="79" t="str">
        <f>+IF(AJ1241&lt;&gt;"",VLOOKUP(AJ1241,NIVELES!$A$816:$B$892,2,0),"")</f>
        <v>NO APLICA</v>
      </c>
      <c r="AL1241" s="78" t="s">
        <v>553</v>
      </c>
      <c r="AM1241" s="78">
        <v>510602</v>
      </c>
      <c r="AN1241" s="79" t="str">
        <f>IF(AM1241&lt;&gt;"",+VLOOKUP(AM1241,NIVELES!$A$1652:$B$2466,2,0),"")</f>
        <v>Fondo de Reserva</v>
      </c>
      <c r="AO1241" s="87">
        <v>7001.5</v>
      </c>
      <c r="AP1241" s="88">
        <v>583.45833333333337</v>
      </c>
      <c r="AQ1241" s="88">
        <v>583.45833333333337</v>
      </c>
      <c r="AR1241" s="88">
        <v>583.45833333333337</v>
      </c>
      <c r="AS1241" s="88">
        <v>583.45833333333337</v>
      </c>
      <c r="AT1241" s="88">
        <v>583.45833333333337</v>
      </c>
      <c r="AU1241" s="88">
        <v>583.45833333333337</v>
      </c>
      <c r="AV1241" s="88">
        <v>583.45833333333337</v>
      </c>
      <c r="AW1241" s="88">
        <v>583.45833333333337</v>
      </c>
      <c r="AX1241" s="88">
        <v>583.45833333333337</v>
      </c>
      <c r="AY1241" s="88">
        <v>583.45833333333337</v>
      </c>
      <c r="AZ1241" s="88">
        <v>583.45833333333337</v>
      </c>
      <c r="BA1241" s="88">
        <v>583.45833333333337</v>
      </c>
      <c r="BB1241" s="89">
        <f t="shared" si="75"/>
        <v>7001.4999999999991</v>
      </c>
      <c r="BC1241" s="90" t="str">
        <f t="shared" si="74"/>
        <v>OK</v>
      </c>
      <c r="BD1241" s="91" t="str">
        <f t="shared" si="76"/>
        <v xml:space="preserve">                  </v>
      </c>
      <c r="BE1241" s="92">
        <f t="shared" si="77"/>
        <v>11</v>
      </c>
    </row>
    <row r="1242" spans="1:57" s="74" customFormat="1" ht="50.1" customHeight="1" x14ac:dyDescent="0.2">
      <c r="A1242" s="78" t="s">
        <v>55</v>
      </c>
      <c r="B1242" s="78" t="s">
        <v>58</v>
      </c>
      <c r="C1242" s="78" t="s">
        <v>1032</v>
      </c>
      <c r="D1242" s="78" t="s">
        <v>605</v>
      </c>
      <c r="E1242" s="79" t="str">
        <f>+IF(C1242&lt;&gt;"",VLOOKUP(MID(C1242,18,5),NIVELES!$A$133:$B$213,2,0),"")</f>
        <v>CHIMBORAZO</v>
      </c>
      <c r="F1242" s="80" t="s">
        <v>176</v>
      </c>
      <c r="G1242" s="81" t="str">
        <f>+IF(F1242&lt;&gt;"",VLOOKUP(F1242,NIVELES!$A$246:$C$464,3,0),"")</f>
        <v xml:space="preserve"> </v>
      </c>
      <c r="H1242" s="82" t="s">
        <v>1024</v>
      </c>
      <c r="I1242" s="78" t="s">
        <v>2513</v>
      </c>
      <c r="J1242" s="78" t="s">
        <v>2514</v>
      </c>
      <c r="K1242" s="78" t="s">
        <v>2515</v>
      </c>
      <c r="L1242" s="78" t="s">
        <v>1791</v>
      </c>
      <c r="M1242" s="78" t="s">
        <v>1791</v>
      </c>
      <c r="N1242" s="78" t="s">
        <v>1791</v>
      </c>
      <c r="O1242" s="78" t="s">
        <v>2274</v>
      </c>
      <c r="P1242" s="82">
        <v>0</v>
      </c>
      <c r="Q1242" s="78" t="s">
        <v>2275</v>
      </c>
      <c r="R1242" s="82">
        <v>0</v>
      </c>
      <c r="S1242" s="82">
        <v>0</v>
      </c>
      <c r="T1242" s="82">
        <v>0</v>
      </c>
      <c r="U1242" s="82">
        <v>0</v>
      </c>
      <c r="V1242" s="82">
        <v>0</v>
      </c>
      <c r="W1242" s="82">
        <v>0</v>
      </c>
      <c r="X1242" s="82">
        <v>0</v>
      </c>
      <c r="Y1242" s="82">
        <v>0</v>
      </c>
      <c r="Z1242" s="82">
        <v>0</v>
      </c>
      <c r="AA1242" s="82">
        <v>0</v>
      </c>
      <c r="AB1242" s="82">
        <v>0</v>
      </c>
      <c r="AC1242" s="82">
        <v>0</v>
      </c>
      <c r="AD1242" s="85" t="str">
        <f>IF(A1242&lt;&gt;"",IF(D1242="DIRECCIÓN_DE_TRANSFERENCIAS","280 0031",VLOOKUP(C1242,NIVELES!$A$14:$B$105,2,0)),"")</f>
        <v>280 3310</v>
      </c>
      <c r="AE1242" s="86" t="s">
        <v>322</v>
      </c>
      <c r="AF1242" s="86" t="s">
        <v>545</v>
      </c>
      <c r="AG1242" s="79" t="str">
        <f>+IF(AF1242&lt;&gt;"",VLOOKUP(AF1242,NIVELES!$A$666:$B$673,2,0),"")</f>
        <v>SERVICIOS_DE_ATENCIÓN_GERONTOLÓGICA</v>
      </c>
      <c r="AH1242" s="78" t="s">
        <v>322</v>
      </c>
      <c r="AI1242" s="79" t="str">
        <f>IF(AH1242&lt;&gt;"",VLOOKUP(CONCATENATE(AG1242,AH1242),NIVELES!$B$676:$C$745,2,0),"")</f>
        <v>Administracion De La Atencion Gerontologica</v>
      </c>
      <c r="AJ1242" s="78" t="s">
        <v>517</v>
      </c>
      <c r="AK1242" s="79" t="str">
        <f>+IF(AJ1242&lt;&gt;"",VLOOKUP(AJ1242,NIVELES!$A$816:$B$892,2,0),"")</f>
        <v>NO APLICA</v>
      </c>
      <c r="AL1242" s="78" t="s">
        <v>554</v>
      </c>
      <c r="AM1242" s="78">
        <v>530101</v>
      </c>
      <c r="AN1242" s="79" t="str">
        <f>IF(AM1242&lt;&gt;"",+VLOOKUP(AM1242,NIVELES!$A$1652:$B$2466,2,0),"")</f>
        <v>Agua Potable</v>
      </c>
      <c r="AO1242" s="87">
        <v>0</v>
      </c>
      <c r="AP1242" s="88">
        <v>0</v>
      </c>
      <c r="AQ1242" s="88">
        <v>0</v>
      </c>
      <c r="AR1242" s="88">
        <v>0</v>
      </c>
      <c r="AS1242" s="88">
        <v>0</v>
      </c>
      <c r="AT1242" s="88">
        <v>0</v>
      </c>
      <c r="AU1242" s="88">
        <v>0</v>
      </c>
      <c r="AV1242" s="88">
        <v>0</v>
      </c>
      <c r="AW1242" s="88">
        <v>0</v>
      </c>
      <c r="AX1242" s="88">
        <v>0</v>
      </c>
      <c r="AY1242" s="88">
        <v>0</v>
      </c>
      <c r="AZ1242" s="88">
        <v>0</v>
      </c>
      <c r="BA1242" s="88">
        <v>0</v>
      </c>
      <c r="BB1242" s="89">
        <f t="shared" si="75"/>
        <v>0</v>
      </c>
      <c r="BC1242" s="90" t="str">
        <f t="shared" si="74"/>
        <v>OK</v>
      </c>
      <c r="BD1242" s="91" t="str">
        <f t="shared" si="76"/>
        <v xml:space="preserve">                  </v>
      </c>
      <c r="BE1242" s="92">
        <f t="shared" si="77"/>
        <v>0</v>
      </c>
    </row>
    <row r="1243" spans="1:57" s="74" customFormat="1" ht="50.1" customHeight="1" x14ac:dyDescent="0.2">
      <c r="A1243" s="78" t="s">
        <v>55</v>
      </c>
      <c r="B1243" s="78" t="s">
        <v>58</v>
      </c>
      <c r="C1243" s="78" t="s">
        <v>1032</v>
      </c>
      <c r="D1243" s="78" t="s">
        <v>605</v>
      </c>
      <c r="E1243" s="79" t="str">
        <f>+IF(C1243&lt;&gt;"",VLOOKUP(MID(C1243,18,5),NIVELES!$A$133:$B$213,2,0),"")</f>
        <v>CHIMBORAZO</v>
      </c>
      <c r="F1243" s="80" t="s">
        <v>176</v>
      </c>
      <c r="G1243" s="81" t="str">
        <f>+IF(F1243&lt;&gt;"",VLOOKUP(F1243,NIVELES!$A$246:$C$464,3,0),"")</f>
        <v xml:space="preserve"> </v>
      </c>
      <c r="H1243" s="82" t="s">
        <v>1024</v>
      </c>
      <c r="I1243" s="78" t="s">
        <v>2513</v>
      </c>
      <c r="J1243" s="78" t="s">
        <v>2514</v>
      </c>
      <c r="K1243" s="78" t="s">
        <v>2515</v>
      </c>
      <c r="L1243" s="78" t="s">
        <v>1791</v>
      </c>
      <c r="M1243" s="78" t="s">
        <v>1791</v>
      </c>
      <c r="N1243" s="78" t="s">
        <v>1791</v>
      </c>
      <c r="O1243" s="78" t="s">
        <v>2274</v>
      </c>
      <c r="P1243" s="82">
        <v>12</v>
      </c>
      <c r="Q1243" s="78" t="s">
        <v>2275</v>
      </c>
      <c r="R1243" s="82">
        <v>1</v>
      </c>
      <c r="S1243" s="82">
        <v>1</v>
      </c>
      <c r="T1243" s="82">
        <v>1</v>
      </c>
      <c r="U1243" s="82">
        <v>1</v>
      </c>
      <c r="V1243" s="82">
        <v>1</v>
      </c>
      <c r="W1243" s="82">
        <v>1</v>
      </c>
      <c r="X1243" s="82">
        <v>1</v>
      </c>
      <c r="Y1243" s="82">
        <v>1</v>
      </c>
      <c r="Z1243" s="82">
        <v>1</v>
      </c>
      <c r="AA1243" s="82">
        <v>1</v>
      </c>
      <c r="AB1243" s="82">
        <v>1</v>
      </c>
      <c r="AC1243" s="82">
        <v>1</v>
      </c>
      <c r="AD1243" s="85" t="str">
        <f>IF(A1243&lt;&gt;"",IF(D1243="DIRECCIÓN_DE_TRANSFERENCIAS","280 0031",VLOOKUP(C1243,NIVELES!$A$14:$B$105,2,0)),"")</f>
        <v>280 3310</v>
      </c>
      <c r="AE1243" s="86" t="s">
        <v>322</v>
      </c>
      <c r="AF1243" s="86" t="s">
        <v>545</v>
      </c>
      <c r="AG1243" s="79" t="str">
        <f>+IF(AF1243&lt;&gt;"",VLOOKUP(AF1243,NIVELES!$A$666:$B$673,2,0),"")</f>
        <v>SERVICIOS_DE_ATENCIÓN_GERONTOLÓGICA</v>
      </c>
      <c r="AH1243" s="78" t="s">
        <v>322</v>
      </c>
      <c r="AI1243" s="79" t="str">
        <f>IF(AH1243&lt;&gt;"",VLOOKUP(CONCATENATE(AG1243,AH1243),NIVELES!$B$676:$C$745,2,0),"")</f>
        <v>Administracion De La Atencion Gerontologica</v>
      </c>
      <c r="AJ1243" s="78" t="s">
        <v>517</v>
      </c>
      <c r="AK1243" s="79" t="str">
        <f>+IF(AJ1243&lt;&gt;"",VLOOKUP(AJ1243,NIVELES!$A$816:$B$892,2,0),"")</f>
        <v>NO APLICA</v>
      </c>
      <c r="AL1243" s="78" t="s">
        <v>554</v>
      </c>
      <c r="AM1243" s="78">
        <v>530104</v>
      </c>
      <c r="AN1243" s="79" t="str">
        <f>IF(AM1243&lt;&gt;"",+VLOOKUP(AM1243,NIVELES!$A$1652:$B$2466,2,0),"")</f>
        <v>Energía Eléctrica</v>
      </c>
      <c r="AO1243" s="87">
        <v>3915</v>
      </c>
      <c r="AP1243" s="88">
        <v>326.25</v>
      </c>
      <c r="AQ1243" s="88">
        <v>326.25</v>
      </c>
      <c r="AR1243" s="88">
        <v>326.25</v>
      </c>
      <c r="AS1243" s="88">
        <v>326.25</v>
      </c>
      <c r="AT1243" s="88">
        <v>326.25</v>
      </c>
      <c r="AU1243" s="88">
        <v>326.25</v>
      </c>
      <c r="AV1243" s="88">
        <v>326.25</v>
      </c>
      <c r="AW1243" s="88">
        <v>326.25</v>
      </c>
      <c r="AX1243" s="88">
        <v>326.25</v>
      </c>
      <c r="AY1243" s="88">
        <v>326.25</v>
      </c>
      <c r="AZ1243" s="88">
        <v>326.25</v>
      </c>
      <c r="BA1243" s="88">
        <v>326.25</v>
      </c>
      <c r="BB1243" s="89">
        <f t="shared" si="75"/>
        <v>3915</v>
      </c>
      <c r="BC1243" s="90" t="str">
        <f t="shared" si="74"/>
        <v>OK</v>
      </c>
      <c r="BD1243" s="91" t="str">
        <f t="shared" si="76"/>
        <v xml:space="preserve">                  </v>
      </c>
      <c r="BE1243" s="92">
        <f t="shared" si="77"/>
        <v>12</v>
      </c>
    </row>
    <row r="1244" spans="1:57" s="74" customFormat="1" ht="50.1" customHeight="1" x14ac:dyDescent="0.2">
      <c r="A1244" s="78" t="s">
        <v>55</v>
      </c>
      <c r="B1244" s="78" t="s">
        <v>58</v>
      </c>
      <c r="C1244" s="78" t="s">
        <v>1032</v>
      </c>
      <c r="D1244" s="78" t="s">
        <v>605</v>
      </c>
      <c r="E1244" s="79" t="str">
        <f>+IF(C1244&lt;&gt;"",VLOOKUP(MID(C1244,18,5),NIVELES!$A$133:$B$213,2,0),"")</f>
        <v>CHIMBORAZO</v>
      </c>
      <c r="F1244" s="80" t="s">
        <v>176</v>
      </c>
      <c r="G1244" s="81" t="str">
        <f>+IF(F1244&lt;&gt;"",VLOOKUP(F1244,NIVELES!$A$246:$C$464,3,0),"")</f>
        <v xml:space="preserve"> </v>
      </c>
      <c r="H1244" s="82" t="s">
        <v>1024</v>
      </c>
      <c r="I1244" s="78" t="s">
        <v>2513</v>
      </c>
      <c r="J1244" s="78" t="s">
        <v>2514</v>
      </c>
      <c r="K1244" s="78" t="s">
        <v>2515</v>
      </c>
      <c r="L1244" s="78" t="s">
        <v>1791</v>
      </c>
      <c r="M1244" s="78" t="s">
        <v>1791</v>
      </c>
      <c r="N1244" s="78" t="s">
        <v>1791</v>
      </c>
      <c r="O1244" s="78" t="s">
        <v>2274</v>
      </c>
      <c r="P1244" s="82">
        <v>12</v>
      </c>
      <c r="Q1244" s="78" t="s">
        <v>2275</v>
      </c>
      <c r="R1244" s="82">
        <v>1</v>
      </c>
      <c r="S1244" s="82">
        <v>1</v>
      </c>
      <c r="T1244" s="82">
        <v>1</v>
      </c>
      <c r="U1244" s="82">
        <v>1</v>
      </c>
      <c r="V1244" s="82">
        <v>1</v>
      </c>
      <c r="W1244" s="82">
        <v>1</v>
      </c>
      <c r="X1244" s="82">
        <v>1</v>
      </c>
      <c r="Y1244" s="82">
        <v>1</v>
      </c>
      <c r="Z1244" s="82">
        <v>1</v>
      </c>
      <c r="AA1244" s="82">
        <v>1</v>
      </c>
      <c r="AB1244" s="82">
        <v>1</v>
      </c>
      <c r="AC1244" s="82">
        <v>1</v>
      </c>
      <c r="AD1244" s="85" t="str">
        <f>IF(A1244&lt;&gt;"",IF(D1244="DIRECCIÓN_DE_TRANSFERENCIAS","280 0031",VLOOKUP(C1244,NIVELES!$A$14:$B$105,2,0)),"")</f>
        <v>280 3310</v>
      </c>
      <c r="AE1244" s="86" t="s">
        <v>322</v>
      </c>
      <c r="AF1244" s="86" t="s">
        <v>545</v>
      </c>
      <c r="AG1244" s="79" t="str">
        <f>+IF(AF1244&lt;&gt;"",VLOOKUP(AF1244,NIVELES!$A$666:$B$673,2,0),"")</f>
        <v>SERVICIOS_DE_ATENCIÓN_GERONTOLÓGICA</v>
      </c>
      <c r="AH1244" s="78" t="s">
        <v>322</v>
      </c>
      <c r="AI1244" s="79" t="str">
        <f>IF(AH1244&lt;&gt;"",VLOOKUP(CONCATENATE(AG1244,AH1244),NIVELES!$B$676:$C$745,2,0),"")</f>
        <v>Administracion De La Atencion Gerontologica</v>
      </c>
      <c r="AJ1244" s="78" t="s">
        <v>517</v>
      </c>
      <c r="AK1244" s="79" t="str">
        <f>+IF(AJ1244&lt;&gt;"",VLOOKUP(AJ1244,NIVELES!$A$816:$B$892,2,0),"")</f>
        <v>NO APLICA</v>
      </c>
      <c r="AL1244" s="78" t="s">
        <v>554</v>
      </c>
      <c r="AM1244" s="78">
        <v>530105</v>
      </c>
      <c r="AN1244" s="79" t="str">
        <f>IF(AM1244&lt;&gt;"",+VLOOKUP(AM1244,NIVELES!$A$1652:$B$2466,2,0),"")</f>
        <v>Telecomunicaciones</v>
      </c>
      <c r="AO1244" s="87">
        <v>1435</v>
      </c>
      <c r="AP1244" s="88">
        <v>119.58333333333333</v>
      </c>
      <c r="AQ1244" s="88">
        <v>119.58333333333333</v>
      </c>
      <c r="AR1244" s="88">
        <v>119.58333333333333</v>
      </c>
      <c r="AS1244" s="88">
        <v>119.58333333333333</v>
      </c>
      <c r="AT1244" s="88">
        <v>119.58333333333333</v>
      </c>
      <c r="AU1244" s="88">
        <v>119.58333333333333</v>
      </c>
      <c r="AV1244" s="88">
        <v>119.58333333333333</v>
      </c>
      <c r="AW1244" s="88">
        <v>119.58333333333333</v>
      </c>
      <c r="AX1244" s="88">
        <v>119.58333333333333</v>
      </c>
      <c r="AY1244" s="88">
        <v>119.58333333333333</v>
      </c>
      <c r="AZ1244" s="88">
        <v>119.58333333333333</v>
      </c>
      <c r="BA1244" s="88">
        <v>119.58333333333333</v>
      </c>
      <c r="BB1244" s="89">
        <f t="shared" si="75"/>
        <v>1434.9999999999998</v>
      </c>
      <c r="BC1244" s="90" t="str">
        <f t="shared" si="74"/>
        <v>OK</v>
      </c>
      <c r="BD1244" s="91" t="str">
        <f t="shared" si="76"/>
        <v xml:space="preserve">                  </v>
      </c>
      <c r="BE1244" s="92">
        <f t="shared" si="77"/>
        <v>12</v>
      </c>
    </row>
    <row r="1245" spans="1:57" s="74" customFormat="1" ht="50.1" customHeight="1" x14ac:dyDescent="0.2">
      <c r="A1245" s="78" t="s">
        <v>55</v>
      </c>
      <c r="B1245" s="78" t="s">
        <v>58</v>
      </c>
      <c r="C1245" s="78" t="s">
        <v>1032</v>
      </c>
      <c r="D1245" s="78" t="s">
        <v>605</v>
      </c>
      <c r="E1245" s="79" t="str">
        <f>+IF(C1245&lt;&gt;"",VLOOKUP(MID(C1245,18,5),NIVELES!$A$133:$B$213,2,0),"")</f>
        <v>CHIMBORAZO</v>
      </c>
      <c r="F1245" s="80" t="s">
        <v>176</v>
      </c>
      <c r="G1245" s="81" t="str">
        <f>+IF(F1245&lt;&gt;"",VLOOKUP(F1245,NIVELES!$A$246:$C$464,3,0),"")</f>
        <v xml:space="preserve"> </v>
      </c>
      <c r="H1245" s="82" t="s">
        <v>1024</v>
      </c>
      <c r="I1245" s="78" t="s">
        <v>2513</v>
      </c>
      <c r="J1245" s="78" t="s">
        <v>2514</v>
      </c>
      <c r="K1245" s="78" t="s">
        <v>2515</v>
      </c>
      <c r="L1245" s="78" t="s">
        <v>1791</v>
      </c>
      <c r="M1245" s="78" t="s">
        <v>1791</v>
      </c>
      <c r="N1245" s="78" t="s">
        <v>1791</v>
      </c>
      <c r="O1245" s="78" t="s">
        <v>2284</v>
      </c>
      <c r="P1245" s="82">
        <v>1</v>
      </c>
      <c r="Q1245" s="78" t="s">
        <v>2275</v>
      </c>
      <c r="R1245" s="82"/>
      <c r="S1245" s="82"/>
      <c r="T1245" s="82"/>
      <c r="U1245" s="82"/>
      <c r="V1245" s="82"/>
      <c r="W1245" s="82"/>
      <c r="X1245" s="82"/>
      <c r="Y1245" s="82"/>
      <c r="Z1245" s="82"/>
      <c r="AA1245" s="82">
        <v>1</v>
      </c>
      <c r="AB1245" s="82"/>
      <c r="AC1245" s="82"/>
      <c r="AD1245" s="85" t="str">
        <f>IF(A1245&lt;&gt;"",IF(D1245="DIRECCIÓN_DE_TRANSFERENCIAS","280 0031",VLOOKUP(C1245,NIVELES!$A$14:$B$105,2,0)),"")</f>
        <v>280 3310</v>
      </c>
      <c r="AE1245" s="86" t="s">
        <v>322</v>
      </c>
      <c r="AF1245" s="86" t="s">
        <v>545</v>
      </c>
      <c r="AG1245" s="79" t="str">
        <f>+IF(AF1245&lt;&gt;"",VLOOKUP(AF1245,NIVELES!$A$666:$B$673,2,0),"")</f>
        <v>SERVICIOS_DE_ATENCIÓN_GERONTOLÓGICA</v>
      </c>
      <c r="AH1245" s="78" t="s">
        <v>322</v>
      </c>
      <c r="AI1245" s="79" t="str">
        <f>IF(AH1245&lt;&gt;"",VLOOKUP(CONCATENATE(AG1245,AH1245),NIVELES!$B$676:$C$745,2,0),"")</f>
        <v>Administracion De La Atencion Gerontologica</v>
      </c>
      <c r="AJ1245" s="78" t="s">
        <v>517</v>
      </c>
      <c r="AK1245" s="79" t="str">
        <f>+IF(AJ1245&lt;&gt;"",VLOOKUP(AJ1245,NIVELES!$A$816:$B$892,2,0),"")</f>
        <v>NO APLICA</v>
      </c>
      <c r="AL1245" s="78" t="s">
        <v>554</v>
      </c>
      <c r="AM1245" s="78">
        <v>530205</v>
      </c>
      <c r="AN1245" s="79" t="str">
        <f>IF(AM1245&lt;&gt;"",+VLOOKUP(AM1245,NIVELES!$A$1652:$B$2466,2,0),"")</f>
        <v>Espectáculos Culturales y Sociales</v>
      </c>
      <c r="AO1245" s="87">
        <v>0</v>
      </c>
      <c r="AP1245" s="88"/>
      <c r="AQ1245" s="88"/>
      <c r="AR1245" s="88"/>
      <c r="AS1245" s="88"/>
      <c r="AT1245" s="88"/>
      <c r="AU1245" s="88"/>
      <c r="AV1245" s="88"/>
      <c r="AW1245" s="88"/>
      <c r="AX1245" s="88"/>
      <c r="AY1245" s="88"/>
      <c r="AZ1245" s="88"/>
      <c r="BA1245" s="88"/>
      <c r="BB1245" s="89">
        <f t="shared" si="75"/>
        <v>0</v>
      </c>
      <c r="BC1245" s="90" t="str">
        <f t="shared" si="74"/>
        <v>OK</v>
      </c>
      <c r="BD1245" s="91" t="str">
        <f t="shared" si="76"/>
        <v xml:space="preserve">                  </v>
      </c>
      <c r="BE1245" s="92">
        <f t="shared" si="77"/>
        <v>1</v>
      </c>
    </row>
    <row r="1246" spans="1:57" s="74" customFormat="1" ht="50.1" customHeight="1" x14ac:dyDescent="0.2">
      <c r="A1246" s="78" t="s">
        <v>55</v>
      </c>
      <c r="B1246" s="78" t="s">
        <v>58</v>
      </c>
      <c r="C1246" s="78" t="s">
        <v>1032</v>
      </c>
      <c r="D1246" s="78" t="s">
        <v>605</v>
      </c>
      <c r="E1246" s="79" t="str">
        <f>+IF(C1246&lt;&gt;"",VLOOKUP(MID(C1246,18,5),NIVELES!$A$133:$B$213,2,0),"")</f>
        <v>CHIMBORAZO</v>
      </c>
      <c r="F1246" s="80" t="s">
        <v>176</v>
      </c>
      <c r="G1246" s="81" t="str">
        <f>+IF(F1246&lt;&gt;"",VLOOKUP(F1246,NIVELES!$A$246:$C$464,3,0),"")</f>
        <v xml:space="preserve"> </v>
      </c>
      <c r="H1246" s="82" t="s">
        <v>1024</v>
      </c>
      <c r="I1246" s="78" t="s">
        <v>2513</v>
      </c>
      <c r="J1246" s="78" t="s">
        <v>2514</v>
      </c>
      <c r="K1246" s="78" t="s">
        <v>2515</v>
      </c>
      <c r="L1246" s="78" t="s">
        <v>1791</v>
      </c>
      <c r="M1246" s="78" t="s">
        <v>1791</v>
      </c>
      <c r="N1246" s="78" t="s">
        <v>1791</v>
      </c>
      <c r="O1246" s="78" t="s">
        <v>2284</v>
      </c>
      <c r="P1246" s="82">
        <v>12</v>
      </c>
      <c r="Q1246" s="78" t="s">
        <v>2275</v>
      </c>
      <c r="R1246" s="82">
        <v>1</v>
      </c>
      <c r="S1246" s="82">
        <v>1</v>
      </c>
      <c r="T1246" s="82">
        <v>1</v>
      </c>
      <c r="U1246" s="82">
        <v>1</v>
      </c>
      <c r="V1246" s="82">
        <v>1</v>
      </c>
      <c r="W1246" s="82">
        <v>1</v>
      </c>
      <c r="X1246" s="82">
        <v>1</v>
      </c>
      <c r="Y1246" s="82">
        <v>1</v>
      </c>
      <c r="Z1246" s="82">
        <v>1</v>
      </c>
      <c r="AA1246" s="82">
        <v>1</v>
      </c>
      <c r="AB1246" s="82">
        <v>1</v>
      </c>
      <c r="AC1246" s="82">
        <v>1</v>
      </c>
      <c r="AD1246" s="85" t="str">
        <f>IF(A1246&lt;&gt;"",IF(D1246="DIRECCIÓN_DE_TRANSFERENCIAS","280 0031",VLOOKUP(C1246,NIVELES!$A$14:$B$105,2,0)),"")</f>
        <v>280 3310</v>
      </c>
      <c r="AE1246" s="86" t="s">
        <v>322</v>
      </c>
      <c r="AF1246" s="86" t="s">
        <v>545</v>
      </c>
      <c r="AG1246" s="79" t="str">
        <f>+IF(AF1246&lt;&gt;"",VLOOKUP(AF1246,NIVELES!$A$666:$B$673,2,0),"")</f>
        <v>SERVICIOS_DE_ATENCIÓN_GERONTOLÓGICA</v>
      </c>
      <c r="AH1246" s="78" t="s">
        <v>322</v>
      </c>
      <c r="AI1246" s="79" t="str">
        <f>IF(AH1246&lt;&gt;"",VLOOKUP(CONCATENATE(AG1246,AH1246),NIVELES!$B$676:$C$745,2,0),"")</f>
        <v>Administracion De La Atencion Gerontologica</v>
      </c>
      <c r="AJ1246" s="78" t="s">
        <v>517</v>
      </c>
      <c r="AK1246" s="79" t="str">
        <f>+IF(AJ1246&lt;&gt;"",VLOOKUP(AJ1246,NIVELES!$A$816:$B$892,2,0),"")</f>
        <v>NO APLICA</v>
      </c>
      <c r="AL1246" s="78" t="s">
        <v>554</v>
      </c>
      <c r="AM1246" s="78">
        <v>530208</v>
      </c>
      <c r="AN1246" s="79" t="str">
        <f>IF(AM1246&lt;&gt;"",+VLOOKUP(AM1246,NIVELES!$A$1652:$B$2466,2,0),"")</f>
        <v>Servicio de Seguridad y Vigilancia</v>
      </c>
      <c r="AO1246" s="87">
        <v>31175</v>
      </c>
      <c r="AP1246" s="88"/>
      <c r="AQ1246" s="88">
        <v>1862.5</v>
      </c>
      <c r="AR1246" s="88">
        <v>2931.25</v>
      </c>
      <c r="AS1246" s="88">
        <v>2931.25</v>
      </c>
      <c r="AT1246" s="88">
        <v>2931.25</v>
      </c>
      <c r="AU1246" s="88">
        <v>2931.25</v>
      </c>
      <c r="AV1246" s="88">
        <v>2931.25</v>
      </c>
      <c r="AW1246" s="88">
        <v>2931.25</v>
      </c>
      <c r="AX1246" s="88">
        <v>2931.25</v>
      </c>
      <c r="AY1246" s="88">
        <v>2931.25</v>
      </c>
      <c r="AZ1246" s="88">
        <v>2931.25</v>
      </c>
      <c r="BA1246" s="88">
        <v>2931.25</v>
      </c>
      <c r="BB1246" s="89">
        <f t="shared" si="75"/>
        <v>31175</v>
      </c>
      <c r="BC1246" s="90" t="str">
        <f t="shared" si="74"/>
        <v>OK</v>
      </c>
      <c r="BD1246" s="91" t="str">
        <f t="shared" si="76"/>
        <v xml:space="preserve">                  </v>
      </c>
      <c r="BE1246" s="92">
        <f t="shared" si="77"/>
        <v>12</v>
      </c>
    </row>
    <row r="1247" spans="1:57" s="74" customFormat="1" ht="50.1" customHeight="1" x14ac:dyDescent="0.2">
      <c r="A1247" s="78" t="s">
        <v>55</v>
      </c>
      <c r="B1247" s="78" t="s">
        <v>58</v>
      </c>
      <c r="C1247" s="78" t="s">
        <v>1032</v>
      </c>
      <c r="D1247" s="78" t="s">
        <v>605</v>
      </c>
      <c r="E1247" s="79" t="str">
        <f>+IF(C1247&lt;&gt;"",VLOOKUP(MID(C1247,18,5),NIVELES!$A$133:$B$213,2,0),"")</f>
        <v>CHIMBORAZO</v>
      </c>
      <c r="F1247" s="80" t="s">
        <v>176</v>
      </c>
      <c r="G1247" s="81" t="str">
        <f>+IF(F1247&lt;&gt;"",VLOOKUP(F1247,NIVELES!$A$246:$C$464,3,0),"")</f>
        <v xml:space="preserve"> </v>
      </c>
      <c r="H1247" s="82" t="s">
        <v>1024</v>
      </c>
      <c r="I1247" s="78" t="s">
        <v>2513</v>
      </c>
      <c r="J1247" s="78" t="s">
        <v>2514</v>
      </c>
      <c r="K1247" s="78" t="s">
        <v>2515</v>
      </c>
      <c r="L1247" s="78" t="s">
        <v>1791</v>
      </c>
      <c r="M1247" s="78" t="s">
        <v>1791</v>
      </c>
      <c r="N1247" s="78" t="s">
        <v>1791</v>
      </c>
      <c r="O1247" s="78" t="s">
        <v>2285</v>
      </c>
      <c r="P1247" s="82">
        <v>12</v>
      </c>
      <c r="Q1247" s="78" t="s">
        <v>2275</v>
      </c>
      <c r="R1247" s="82">
        <v>1</v>
      </c>
      <c r="S1247" s="82">
        <v>1</v>
      </c>
      <c r="T1247" s="82">
        <v>1</v>
      </c>
      <c r="U1247" s="82">
        <v>1</v>
      </c>
      <c r="V1247" s="82">
        <v>1</v>
      </c>
      <c r="W1247" s="82">
        <v>1</v>
      </c>
      <c r="X1247" s="82">
        <v>1</v>
      </c>
      <c r="Y1247" s="82">
        <v>1</v>
      </c>
      <c r="Z1247" s="82">
        <v>1</v>
      </c>
      <c r="AA1247" s="82">
        <v>1</v>
      </c>
      <c r="AB1247" s="82">
        <v>1</v>
      </c>
      <c r="AC1247" s="82">
        <v>1</v>
      </c>
      <c r="AD1247" s="85" t="str">
        <f>IF(A1247&lt;&gt;"",IF(D1247="DIRECCIÓN_DE_TRANSFERENCIAS","280 0031",VLOOKUP(C1247,NIVELES!$A$14:$B$105,2,0)),"")</f>
        <v>280 3310</v>
      </c>
      <c r="AE1247" s="86" t="s">
        <v>322</v>
      </c>
      <c r="AF1247" s="86" t="s">
        <v>545</v>
      </c>
      <c r="AG1247" s="79" t="str">
        <f>+IF(AF1247&lt;&gt;"",VLOOKUP(AF1247,NIVELES!$A$666:$B$673,2,0),"")</f>
        <v>SERVICIOS_DE_ATENCIÓN_GERONTOLÓGICA</v>
      </c>
      <c r="AH1247" s="78" t="s">
        <v>322</v>
      </c>
      <c r="AI1247" s="79" t="str">
        <f>IF(AH1247&lt;&gt;"",VLOOKUP(CONCATENATE(AG1247,AH1247),NIVELES!$B$676:$C$745,2,0),"")</f>
        <v>Administracion De La Atencion Gerontologica</v>
      </c>
      <c r="AJ1247" s="78" t="s">
        <v>517</v>
      </c>
      <c r="AK1247" s="79" t="str">
        <f>+IF(AJ1247&lt;&gt;"",VLOOKUP(AJ1247,NIVELES!$A$816:$B$892,2,0),"")</f>
        <v>NO APLICA</v>
      </c>
      <c r="AL1247" s="78" t="s">
        <v>554</v>
      </c>
      <c r="AM1247" s="78">
        <v>530209</v>
      </c>
      <c r="AN1247" s="79" t="str">
        <f>IF(AM1247&lt;&gt;"",+VLOOKUP(AM1247,NIVELES!$A$1652:$B$2466,2,0),"")</f>
        <v>Servicios de Aseo; Lavado de Vestimenta de Trabajo; Fumigación, Desinfección y Limpieza de Instalaciones</v>
      </c>
      <c r="AO1247" s="87">
        <v>30400</v>
      </c>
      <c r="AP1247" s="88">
        <v>2491.6666666666665</v>
      </c>
      <c r="AQ1247" s="88">
        <v>2491.6666666666665</v>
      </c>
      <c r="AR1247" s="88">
        <v>2541.67</v>
      </c>
      <c r="AS1247" s="88">
        <v>2541.67</v>
      </c>
      <c r="AT1247" s="88">
        <v>2541.67</v>
      </c>
      <c r="AU1247" s="88">
        <v>2541.67</v>
      </c>
      <c r="AV1247" s="88">
        <v>2541.67</v>
      </c>
      <c r="AW1247" s="88">
        <v>2541.67</v>
      </c>
      <c r="AX1247" s="88">
        <v>2541.67</v>
      </c>
      <c r="AY1247" s="88">
        <v>2541.67</v>
      </c>
      <c r="AZ1247" s="88">
        <v>2541.67</v>
      </c>
      <c r="BA1247" s="88">
        <v>2541.63666666667</v>
      </c>
      <c r="BB1247" s="89">
        <f t="shared" si="75"/>
        <v>30399.999999999996</v>
      </c>
      <c r="BC1247" s="90" t="str">
        <f t="shared" si="74"/>
        <v>OK</v>
      </c>
      <c r="BD1247" s="91" t="str">
        <f t="shared" si="76"/>
        <v xml:space="preserve">                  </v>
      </c>
      <c r="BE1247" s="92">
        <f t="shared" si="77"/>
        <v>12</v>
      </c>
    </row>
    <row r="1248" spans="1:57" s="74" customFormat="1" ht="50.1" customHeight="1" x14ac:dyDescent="0.2">
      <c r="A1248" s="78" t="s">
        <v>55</v>
      </c>
      <c r="B1248" s="78" t="s">
        <v>58</v>
      </c>
      <c r="C1248" s="78" t="s">
        <v>1032</v>
      </c>
      <c r="D1248" s="78" t="s">
        <v>605</v>
      </c>
      <c r="E1248" s="79" t="str">
        <f>+IF(C1248&lt;&gt;"",VLOOKUP(MID(C1248,18,5),NIVELES!$A$133:$B$213,2,0),"")</f>
        <v>CHIMBORAZO</v>
      </c>
      <c r="F1248" s="80" t="s">
        <v>176</v>
      </c>
      <c r="G1248" s="81" t="str">
        <f>+IF(F1248&lt;&gt;"",VLOOKUP(F1248,NIVELES!$A$246:$C$464,3,0),"")</f>
        <v xml:space="preserve"> </v>
      </c>
      <c r="H1248" s="82" t="s">
        <v>1024</v>
      </c>
      <c r="I1248" s="78" t="s">
        <v>2513</v>
      </c>
      <c r="J1248" s="78" t="s">
        <v>2514</v>
      </c>
      <c r="K1248" s="78" t="s">
        <v>2515</v>
      </c>
      <c r="L1248" s="78" t="s">
        <v>1791</v>
      </c>
      <c r="M1248" s="78" t="s">
        <v>1791</v>
      </c>
      <c r="N1248" s="78" t="s">
        <v>1791</v>
      </c>
      <c r="O1248" s="78" t="s">
        <v>2286</v>
      </c>
      <c r="P1248" s="82">
        <v>1</v>
      </c>
      <c r="Q1248" s="78" t="s">
        <v>2275</v>
      </c>
      <c r="R1248" s="82">
        <v>0</v>
      </c>
      <c r="S1248" s="82">
        <v>0</v>
      </c>
      <c r="T1248" s="82">
        <v>0</v>
      </c>
      <c r="U1248" s="82">
        <v>0</v>
      </c>
      <c r="V1248" s="82">
        <v>0</v>
      </c>
      <c r="W1248" s="82">
        <v>1</v>
      </c>
      <c r="X1248" s="82">
        <v>0</v>
      </c>
      <c r="Y1248" s="82">
        <v>0</v>
      </c>
      <c r="Z1248" s="82">
        <v>0</v>
      </c>
      <c r="AA1248" s="82">
        <v>0</v>
      </c>
      <c r="AB1248" s="82">
        <v>0</v>
      </c>
      <c r="AC1248" s="82">
        <v>0</v>
      </c>
      <c r="AD1248" s="85" t="str">
        <f>IF(A1248&lt;&gt;"",IF(D1248="DIRECCIÓN_DE_TRANSFERENCIAS","280 0031",VLOOKUP(C1248,NIVELES!$A$14:$B$105,2,0)),"")</f>
        <v>280 3310</v>
      </c>
      <c r="AE1248" s="86" t="s">
        <v>322</v>
      </c>
      <c r="AF1248" s="86" t="s">
        <v>545</v>
      </c>
      <c r="AG1248" s="79" t="str">
        <f>+IF(AF1248&lt;&gt;"",VLOOKUP(AF1248,NIVELES!$A$666:$B$673,2,0),"")</f>
        <v>SERVICIOS_DE_ATENCIÓN_GERONTOLÓGICA</v>
      </c>
      <c r="AH1248" s="78" t="s">
        <v>322</v>
      </c>
      <c r="AI1248" s="79" t="str">
        <f>IF(AH1248&lt;&gt;"",VLOOKUP(CONCATENATE(AG1248,AH1248),NIVELES!$B$676:$C$745,2,0),"")</f>
        <v>Administracion De La Atencion Gerontologica</v>
      </c>
      <c r="AJ1248" s="78" t="s">
        <v>517</v>
      </c>
      <c r="AK1248" s="79" t="str">
        <f>+IF(AJ1248&lt;&gt;"",VLOOKUP(AJ1248,NIVELES!$A$816:$B$892,2,0),"")</f>
        <v>NO APLICA</v>
      </c>
      <c r="AL1248" s="78" t="s">
        <v>554</v>
      </c>
      <c r="AM1248" s="78">
        <v>530240</v>
      </c>
      <c r="AN1248" s="79" t="str">
        <f>IF(AM1248&lt;&gt;"",+VLOOKUP(AM1248,NIVELES!$A$1652:$B$2466,2,0),"")</f>
        <v>Servicios Exequiales</v>
      </c>
      <c r="AO1248" s="87">
        <v>2000</v>
      </c>
      <c r="AP1248" s="88">
        <v>0</v>
      </c>
      <c r="AQ1248" s="88">
        <v>0</v>
      </c>
      <c r="AR1248" s="88">
        <v>0</v>
      </c>
      <c r="AS1248" s="88">
        <v>0</v>
      </c>
      <c r="AT1248" s="88">
        <v>0</v>
      </c>
      <c r="AU1248" s="88">
        <v>2000</v>
      </c>
      <c r="AV1248" s="88">
        <v>0</v>
      </c>
      <c r="AW1248" s="88">
        <v>0</v>
      </c>
      <c r="AX1248" s="88">
        <v>0</v>
      </c>
      <c r="AY1248" s="88">
        <v>0</v>
      </c>
      <c r="AZ1248" s="88">
        <v>0</v>
      </c>
      <c r="BA1248" s="88">
        <v>0</v>
      </c>
      <c r="BB1248" s="89">
        <f t="shared" si="75"/>
        <v>2000</v>
      </c>
      <c r="BC1248" s="90" t="str">
        <f t="shared" si="74"/>
        <v>OK</v>
      </c>
      <c r="BD1248" s="91" t="str">
        <f t="shared" si="76"/>
        <v xml:space="preserve">                  </v>
      </c>
      <c r="BE1248" s="92">
        <f t="shared" si="77"/>
        <v>1</v>
      </c>
    </row>
    <row r="1249" spans="1:57" s="74" customFormat="1" ht="50.1" customHeight="1" x14ac:dyDescent="0.2">
      <c r="A1249" s="78" t="s">
        <v>55</v>
      </c>
      <c r="B1249" s="78" t="s">
        <v>58</v>
      </c>
      <c r="C1249" s="78" t="s">
        <v>1032</v>
      </c>
      <c r="D1249" s="78" t="s">
        <v>605</v>
      </c>
      <c r="E1249" s="79" t="str">
        <f>+IF(C1249&lt;&gt;"",VLOOKUP(MID(C1249,18,5),NIVELES!$A$133:$B$213,2,0),"")</f>
        <v>CHIMBORAZO</v>
      </c>
      <c r="F1249" s="80" t="s">
        <v>176</v>
      </c>
      <c r="G1249" s="81" t="str">
        <f>+IF(F1249&lt;&gt;"",VLOOKUP(F1249,NIVELES!$A$246:$C$464,3,0),"")</f>
        <v xml:space="preserve"> </v>
      </c>
      <c r="H1249" s="82" t="s">
        <v>1024</v>
      </c>
      <c r="I1249" s="78" t="s">
        <v>2513</v>
      </c>
      <c r="J1249" s="78" t="s">
        <v>2514</v>
      </c>
      <c r="K1249" s="78" t="s">
        <v>2515</v>
      </c>
      <c r="L1249" s="78" t="s">
        <v>1791</v>
      </c>
      <c r="M1249" s="78" t="s">
        <v>1791</v>
      </c>
      <c r="N1249" s="78" t="s">
        <v>1791</v>
      </c>
      <c r="O1249" s="78" t="s">
        <v>2278</v>
      </c>
      <c r="P1249" s="82">
        <v>1</v>
      </c>
      <c r="Q1249" s="78" t="s">
        <v>2275</v>
      </c>
      <c r="R1249" s="82">
        <v>0</v>
      </c>
      <c r="S1249" s="82">
        <v>0</v>
      </c>
      <c r="T1249" s="82">
        <v>0</v>
      </c>
      <c r="U1249" s="82">
        <v>0</v>
      </c>
      <c r="V1249" s="82">
        <v>1</v>
      </c>
      <c r="W1249" s="82">
        <v>0</v>
      </c>
      <c r="X1249" s="82">
        <v>0</v>
      </c>
      <c r="Y1249" s="82">
        <v>0</v>
      </c>
      <c r="Z1249" s="82">
        <v>0</v>
      </c>
      <c r="AA1249" s="82">
        <v>0</v>
      </c>
      <c r="AB1249" s="82">
        <v>0</v>
      </c>
      <c r="AC1249" s="82">
        <v>0</v>
      </c>
      <c r="AD1249" s="85" t="str">
        <f>IF(A1249&lt;&gt;"",IF(D1249="DIRECCIÓN_DE_TRANSFERENCIAS","280 0031",VLOOKUP(C1249,NIVELES!$A$14:$B$105,2,0)),"")</f>
        <v>280 3310</v>
      </c>
      <c r="AE1249" s="86" t="s">
        <v>322</v>
      </c>
      <c r="AF1249" s="86" t="s">
        <v>545</v>
      </c>
      <c r="AG1249" s="79" t="str">
        <f>+IF(AF1249&lt;&gt;"",VLOOKUP(AF1249,NIVELES!$A$666:$B$673,2,0),"")</f>
        <v>SERVICIOS_DE_ATENCIÓN_GERONTOLÓGICA</v>
      </c>
      <c r="AH1249" s="78" t="s">
        <v>322</v>
      </c>
      <c r="AI1249" s="79" t="str">
        <f>IF(AH1249&lt;&gt;"",VLOOKUP(CONCATENATE(AG1249,AH1249),NIVELES!$B$676:$C$745,2,0),"")</f>
        <v>Administracion De La Atencion Gerontologica</v>
      </c>
      <c r="AJ1249" s="78" t="s">
        <v>517</v>
      </c>
      <c r="AK1249" s="79" t="str">
        <f>+IF(AJ1249&lt;&gt;"",VLOOKUP(AJ1249,NIVELES!$A$816:$B$892,2,0),"")</f>
        <v>NO APLICA</v>
      </c>
      <c r="AL1249" s="78" t="s">
        <v>554</v>
      </c>
      <c r="AM1249" s="78">
        <v>530402</v>
      </c>
      <c r="AN1249" s="79" t="str">
        <f>IF(AM1249&lt;&gt;"",+VLOOKUP(AM1249,NIVELES!$A$1652:$B$2466,2,0),"")</f>
        <v>Edificios, Locales, Residencias y Cableado Estructurado (Instalación, Mantenimiento y Reparación)</v>
      </c>
      <c r="AO1249" s="87">
        <v>1555</v>
      </c>
      <c r="AP1249" s="88">
        <v>0</v>
      </c>
      <c r="AQ1249" s="88">
        <v>0</v>
      </c>
      <c r="AR1249" s="88">
        <v>0</v>
      </c>
      <c r="AS1249" s="88">
        <v>0</v>
      </c>
      <c r="AT1249" s="88">
        <v>1555</v>
      </c>
      <c r="AU1249" s="88">
        <v>0</v>
      </c>
      <c r="AV1249" s="88">
        <v>0</v>
      </c>
      <c r="AW1249" s="88">
        <v>0</v>
      </c>
      <c r="AX1249" s="88">
        <v>0</v>
      </c>
      <c r="AY1249" s="88">
        <v>0</v>
      </c>
      <c r="AZ1249" s="88">
        <v>0</v>
      </c>
      <c r="BA1249" s="88">
        <v>0</v>
      </c>
      <c r="BB1249" s="89">
        <f t="shared" si="75"/>
        <v>1555</v>
      </c>
      <c r="BC1249" s="90" t="str">
        <f t="shared" si="74"/>
        <v>OK</v>
      </c>
      <c r="BD1249" s="91" t="str">
        <f t="shared" si="76"/>
        <v xml:space="preserve">                  </v>
      </c>
      <c r="BE1249" s="92">
        <f t="shared" si="77"/>
        <v>1</v>
      </c>
    </row>
    <row r="1250" spans="1:57" s="74" customFormat="1" ht="50.1" customHeight="1" x14ac:dyDescent="0.2">
      <c r="A1250" s="78" t="s">
        <v>55</v>
      </c>
      <c r="B1250" s="78" t="s">
        <v>58</v>
      </c>
      <c r="C1250" s="78" t="s">
        <v>1032</v>
      </c>
      <c r="D1250" s="78" t="s">
        <v>605</v>
      </c>
      <c r="E1250" s="79" t="str">
        <f>+IF(C1250&lt;&gt;"",VLOOKUP(MID(C1250,18,5),NIVELES!$A$133:$B$213,2,0),"")</f>
        <v>CHIMBORAZO</v>
      </c>
      <c r="F1250" s="80" t="s">
        <v>176</v>
      </c>
      <c r="G1250" s="81" t="str">
        <f>+IF(F1250&lt;&gt;"",VLOOKUP(F1250,NIVELES!$A$246:$C$464,3,0),"")</f>
        <v xml:space="preserve"> </v>
      </c>
      <c r="H1250" s="82" t="s">
        <v>1024</v>
      </c>
      <c r="I1250" s="78" t="s">
        <v>2513</v>
      </c>
      <c r="J1250" s="78" t="s">
        <v>2514</v>
      </c>
      <c r="K1250" s="78" t="s">
        <v>2515</v>
      </c>
      <c r="L1250" s="78" t="s">
        <v>1791</v>
      </c>
      <c r="M1250" s="78" t="s">
        <v>1791</v>
      </c>
      <c r="N1250" s="78" t="s">
        <v>1791</v>
      </c>
      <c r="O1250" s="78" t="s">
        <v>2278</v>
      </c>
      <c r="P1250" s="82">
        <v>1</v>
      </c>
      <c r="Q1250" s="78" t="s">
        <v>2275</v>
      </c>
      <c r="R1250" s="82">
        <v>0</v>
      </c>
      <c r="S1250" s="82">
        <v>0</v>
      </c>
      <c r="T1250" s="82">
        <v>0</v>
      </c>
      <c r="U1250" s="82">
        <v>0</v>
      </c>
      <c r="V1250" s="82">
        <v>1</v>
      </c>
      <c r="W1250" s="82">
        <v>0</v>
      </c>
      <c r="X1250" s="82">
        <v>0</v>
      </c>
      <c r="Y1250" s="82">
        <v>0</v>
      </c>
      <c r="Z1250" s="82">
        <v>0</v>
      </c>
      <c r="AA1250" s="82">
        <v>0</v>
      </c>
      <c r="AB1250" s="82">
        <v>0</v>
      </c>
      <c r="AC1250" s="82">
        <v>0</v>
      </c>
      <c r="AD1250" s="85" t="str">
        <f>IF(A1250&lt;&gt;"",IF(D1250="DIRECCIÓN_DE_TRANSFERENCIAS","280 0031",VLOOKUP(C1250,NIVELES!$A$14:$B$105,2,0)),"")</f>
        <v>280 3310</v>
      </c>
      <c r="AE1250" s="86" t="s">
        <v>322</v>
      </c>
      <c r="AF1250" s="86" t="s">
        <v>545</v>
      </c>
      <c r="AG1250" s="79" t="str">
        <f>+IF(AF1250&lt;&gt;"",VLOOKUP(AF1250,NIVELES!$A$666:$B$673,2,0),"")</f>
        <v>SERVICIOS_DE_ATENCIÓN_GERONTOLÓGICA</v>
      </c>
      <c r="AH1250" s="78" t="s">
        <v>322</v>
      </c>
      <c r="AI1250" s="79" t="str">
        <f>IF(AH1250&lt;&gt;"",VLOOKUP(CONCATENATE(AG1250,AH1250),NIVELES!$B$676:$C$745,2,0),"")</f>
        <v>Administracion De La Atencion Gerontologica</v>
      </c>
      <c r="AJ1250" s="78" t="s">
        <v>517</v>
      </c>
      <c r="AK1250" s="79" t="str">
        <f>+IF(AJ1250&lt;&gt;"",VLOOKUP(AJ1250,NIVELES!$A$816:$B$892,2,0),"")</f>
        <v>NO APLICA</v>
      </c>
      <c r="AL1250" s="78" t="s">
        <v>554</v>
      </c>
      <c r="AM1250" s="78">
        <v>530403</v>
      </c>
      <c r="AN1250" s="79" t="str">
        <f>IF(AM1250&lt;&gt;"",+VLOOKUP(AM1250,NIVELES!$A$1652:$B$2466,2,0),"")</f>
        <v>Mobiliarios  (Instalación, Mantenimiento y Reparación)</v>
      </c>
      <c r="AO1250" s="87">
        <v>3000</v>
      </c>
      <c r="AP1250" s="88">
        <v>0</v>
      </c>
      <c r="AQ1250" s="88">
        <v>0</v>
      </c>
      <c r="AR1250" s="88">
        <v>0</v>
      </c>
      <c r="AS1250" s="88">
        <v>3000</v>
      </c>
      <c r="AT1250" s="88">
        <v>0</v>
      </c>
      <c r="AU1250" s="88">
        <v>0</v>
      </c>
      <c r="AV1250" s="88">
        <v>0</v>
      </c>
      <c r="AW1250" s="88">
        <v>0</v>
      </c>
      <c r="AX1250" s="88">
        <v>0</v>
      </c>
      <c r="AY1250" s="88">
        <v>0</v>
      </c>
      <c r="AZ1250" s="88">
        <v>0</v>
      </c>
      <c r="BA1250" s="88">
        <v>0</v>
      </c>
      <c r="BB1250" s="89">
        <f t="shared" si="75"/>
        <v>3000</v>
      </c>
      <c r="BC1250" s="90" t="str">
        <f t="shared" si="74"/>
        <v>OK</v>
      </c>
      <c r="BD1250" s="91" t="str">
        <f t="shared" si="76"/>
        <v xml:space="preserve">                  </v>
      </c>
      <c r="BE1250" s="92">
        <f t="shared" si="77"/>
        <v>1</v>
      </c>
    </row>
    <row r="1251" spans="1:57" s="74" customFormat="1" ht="50.1" customHeight="1" x14ac:dyDescent="0.2">
      <c r="A1251" s="78" t="s">
        <v>55</v>
      </c>
      <c r="B1251" s="78" t="s">
        <v>58</v>
      </c>
      <c r="C1251" s="78" t="s">
        <v>1032</v>
      </c>
      <c r="D1251" s="78" t="s">
        <v>605</v>
      </c>
      <c r="E1251" s="79" t="str">
        <f>+IF(C1251&lt;&gt;"",VLOOKUP(MID(C1251,18,5),NIVELES!$A$133:$B$213,2,0),"")</f>
        <v>CHIMBORAZO</v>
      </c>
      <c r="F1251" s="80" t="s">
        <v>176</v>
      </c>
      <c r="G1251" s="81" t="str">
        <f>+IF(F1251&lt;&gt;"",VLOOKUP(F1251,NIVELES!$A$246:$C$464,3,0),"")</f>
        <v xml:space="preserve"> </v>
      </c>
      <c r="H1251" s="82" t="s">
        <v>1024</v>
      </c>
      <c r="I1251" s="78" t="s">
        <v>2513</v>
      </c>
      <c r="J1251" s="78" t="s">
        <v>2514</v>
      </c>
      <c r="K1251" s="78" t="s">
        <v>2515</v>
      </c>
      <c r="L1251" s="78" t="s">
        <v>1791</v>
      </c>
      <c r="M1251" s="78" t="s">
        <v>1791</v>
      </c>
      <c r="N1251" s="78" t="s">
        <v>1791</v>
      </c>
      <c r="O1251" s="78" t="s">
        <v>2279</v>
      </c>
      <c r="P1251" s="82">
        <v>1</v>
      </c>
      <c r="Q1251" s="78" t="s">
        <v>2275</v>
      </c>
      <c r="R1251" s="82">
        <v>0</v>
      </c>
      <c r="S1251" s="82">
        <v>0</v>
      </c>
      <c r="T1251" s="82">
        <v>0</v>
      </c>
      <c r="U1251" s="82">
        <v>0</v>
      </c>
      <c r="V1251" s="82">
        <v>1</v>
      </c>
      <c r="W1251" s="82">
        <v>0</v>
      </c>
      <c r="X1251" s="82">
        <v>0</v>
      </c>
      <c r="Y1251" s="82">
        <v>0</v>
      </c>
      <c r="Z1251" s="82">
        <v>0</v>
      </c>
      <c r="AA1251" s="82">
        <v>0</v>
      </c>
      <c r="AB1251" s="82">
        <v>0</v>
      </c>
      <c r="AC1251" s="82">
        <v>0</v>
      </c>
      <c r="AD1251" s="85" t="str">
        <f>IF(A1251&lt;&gt;"",IF(D1251="DIRECCIÓN_DE_TRANSFERENCIAS","280 0031",VLOOKUP(C1251,NIVELES!$A$14:$B$105,2,0)),"")</f>
        <v>280 3310</v>
      </c>
      <c r="AE1251" s="86" t="s">
        <v>322</v>
      </c>
      <c r="AF1251" s="86" t="s">
        <v>545</v>
      </c>
      <c r="AG1251" s="79" t="str">
        <f>+IF(AF1251&lt;&gt;"",VLOOKUP(AF1251,NIVELES!$A$666:$B$673,2,0),"")</f>
        <v>SERVICIOS_DE_ATENCIÓN_GERONTOLÓGICA</v>
      </c>
      <c r="AH1251" s="78" t="s">
        <v>322</v>
      </c>
      <c r="AI1251" s="79" t="str">
        <f>IF(AH1251&lt;&gt;"",VLOOKUP(CONCATENATE(AG1251,AH1251),NIVELES!$B$676:$C$745,2,0),"")</f>
        <v>Administracion De La Atencion Gerontologica</v>
      </c>
      <c r="AJ1251" s="78" t="s">
        <v>517</v>
      </c>
      <c r="AK1251" s="79" t="str">
        <f>+IF(AJ1251&lt;&gt;"",VLOOKUP(AJ1251,NIVELES!$A$816:$B$892,2,0),"")</f>
        <v>NO APLICA</v>
      </c>
      <c r="AL1251" s="78" t="s">
        <v>554</v>
      </c>
      <c r="AM1251" s="78">
        <v>530404</v>
      </c>
      <c r="AN1251" s="79" t="str">
        <f>IF(AM1251&lt;&gt;"",+VLOOKUP(AM1251,NIVELES!$A$1652:$B$2466,2,0),"")</f>
        <v>Maquinarias y Equipos (Instalación, Mantenimiento y Reparación)</v>
      </c>
      <c r="AO1251" s="87">
        <v>5020</v>
      </c>
      <c r="AP1251" s="88">
        <v>0</v>
      </c>
      <c r="AQ1251" s="88">
        <v>0</v>
      </c>
      <c r="AR1251" s="88">
        <v>0</v>
      </c>
      <c r="AS1251" s="88">
        <v>0</v>
      </c>
      <c r="AT1251" s="88">
        <v>5020</v>
      </c>
      <c r="AU1251" s="88">
        <v>0</v>
      </c>
      <c r="AV1251" s="88">
        <v>0</v>
      </c>
      <c r="AW1251" s="88">
        <v>0</v>
      </c>
      <c r="AX1251" s="88">
        <v>0</v>
      </c>
      <c r="AY1251" s="88">
        <v>0</v>
      </c>
      <c r="AZ1251" s="88">
        <v>0</v>
      </c>
      <c r="BA1251" s="88">
        <v>0</v>
      </c>
      <c r="BB1251" s="89">
        <f t="shared" si="75"/>
        <v>5020</v>
      </c>
      <c r="BC1251" s="90" t="str">
        <f t="shared" si="74"/>
        <v>OK</v>
      </c>
      <c r="BD1251" s="91" t="str">
        <f t="shared" si="76"/>
        <v xml:space="preserve">                  </v>
      </c>
      <c r="BE1251" s="92">
        <f t="shared" si="77"/>
        <v>1</v>
      </c>
    </row>
    <row r="1252" spans="1:57" s="74" customFormat="1" ht="50.1" customHeight="1" x14ac:dyDescent="0.2">
      <c r="A1252" s="78" t="s">
        <v>55</v>
      </c>
      <c r="B1252" s="78" t="s">
        <v>58</v>
      </c>
      <c r="C1252" s="78" t="s">
        <v>1032</v>
      </c>
      <c r="D1252" s="78" t="s">
        <v>605</v>
      </c>
      <c r="E1252" s="79" t="str">
        <f>+IF(C1252&lt;&gt;"",VLOOKUP(MID(C1252,18,5),NIVELES!$A$133:$B$213,2,0),"")</f>
        <v>CHIMBORAZO</v>
      </c>
      <c r="F1252" s="80" t="s">
        <v>176</v>
      </c>
      <c r="G1252" s="81" t="str">
        <f>+IF(F1252&lt;&gt;"",VLOOKUP(F1252,NIVELES!$A$246:$C$464,3,0),"")</f>
        <v xml:space="preserve"> </v>
      </c>
      <c r="H1252" s="82" t="s">
        <v>1024</v>
      </c>
      <c r="I1252" s="78" t="s">
        <v>2513</v>
      </c>
      <c r="J1252" s="78" t="s">
        <v>2514</v>
      </c>
      <c r="K1252" s="78" t="s">
        <v>2515</v>
      </c>
      <c r="L1252" s="78" t="s">
        <v>1791</v>
      </c>
      <c r="M1252" s="78" t="s">
        <v>1791</v>
      </c>
      <c r="N1252" s="78" t="s">
        <v>1791</v>
      </c>
      <c r="O1252" s="78" t="s">
        <v>2287</v>
      </c>
      <c r="P1252" s="82">
        <v>12</v>
      </c>
      <c r="Q1252" s="78" t="s">
        <v>2275</v>
      </c>
      <c r="R1252" s="82">
        <v>1</v>
      </c>
      <c r="S1252" s="82">
        <v>1</v>
      </c>
      <c r="T1252" s="82">
        <v>1</v>
      </c>
      <c r="U1252" s="82">
        <v>1</v>
      </c>
      <c r="V1252" s="82">
        <v>1</v>
      </c>
      <c r="W1252" s="82">
        <v>1</v>
      </c>
      <c r="X1252" s="82">
        <v>1</v>
      </c>
      <c r="Y1252" s="82">
        <v>1</v>
      </c>
      <c r="Z1252" s="82">
        <v>1</v>
      </c>
      <c r="AA1252" s="82">
        <v>1</v>
      </c>
      <c r="AB1252" s="82">
        <v>1</v>
      </c>
      <c r="AC1252" s="82">
        <v>1</v>
      </c>
      <c r="AD1252" s="85" t="str">
        <f>IF(A1252&lt;&gt;"",IF(D1252="DIRECCIÓN_DE_TRANSFERENCIAS","280 0031",VLOOKUP(C1252,NIVELES!$A$14:$B$105,2,0)),"")</f>
        <v>280 3310</v>
      </c>
      <c r="AE1252" s="86" t="s">
        <v>322</v>
      </c>
      <c r="AF1252" s="86" t="s">
        <v>545</v>
      </c>
      <c r="AG1252" s="79" t="str">
        <f>+IF(AF1252&lt;&gt;"",VLOOKUP(AF1252,NIVELES!$A$666:$B$673,2,0),"")</f>
        <v>SERVICIOS_DE_ATENCIÓN_GERONTOLÓGICA</v>
      </c>
      <c r="AH1252" s="78" t="s">
        <v>322</v>
      </c>
      <c r="AI1252" s="79" t="str">
        <f>IF(AH1252&lt;&gt;"",VLOOKUP(CONCATENATE(AG1252,AH1252),NIVELES!$B$676:$C$745,2,0),"")</f>
        <v>Administracion De La Atencion Gerontologica</v>
      </c>
      <c r="AJ1252" s="78" t="s">
        <v>517</v>
      </c>
      <c r="AK1252" s="79" t="str">
        <f>+IF(AJ1252&lt;&gt;"",VLOOKUP(AJ1252,NIVELES!$A$816:$B$892,2,0),"")</f>
        <v>NO APLICA</v>
      </c>
      <c r="AL1252" s="78" t="s">
        <v>554</v>
      </c>
      <c r="AM1252" s="78">
        <v>530505</v>
      </c>
      <c r="AN1252" s="79" t="str">
        <f>IF(AM1252&lt;&gt;"",+VLOOKUP(AM1252,NIVELES!$A$1652:$B$2466,2,0),"")</f>
        <v>Vehículos (Arrendamiento)</v>
      </c>
      <c r="AO1252" s="87">
        <v>6000</v>
      </c>
      <c r="AP1252" s="88">
        <v>500</v>
      </c>
      <c r="AQ1252" s="88">
        <v>500</v>
      </c>
      <c r="AR1252" s="88">
        <v>500</v>
      </c>
      <c r="AS1252" s="88">
        <v>500</v>
      </c>
      <c r="AT1252" s="88">
        <v>500</v>
      </c>
      <c r="AU1252" s="88">
        <v>500</v>
      </c>
      <c r="AV1252" s="88">
        <v>500</v>
      </c>
      <c r="AW1252" s="88">
        <v>500</v>
      </c>
      <c r="AX1252" s="88">
        <v>500</v>
      </c>
      <c r="AY1252" s="88">
        <v>500</v>
      </c>
      <c r="AZ1252" s="88">
        <v>500</v>
      </c>
      <c r="BA1252" s="88">
        <v>500</v>
      </c>
      <c r="BB1252" s="89">
        <f t="shared" si="75"/>
        <v>6000</v>
      </c>
      <c r="BC1252" s="90" t="str">
        <f t="shared" si="74"/>
        <v>OK</v>
      </c>
      <c r="BD1252" s="91" t="str">
        <f t="shared" si="76"/>
        <v xml:space="preserve">                  </v>
      </c>
      <c r="BE1252" s="92">
        <f t="shared" si="77"/>
        <v>12</v>
      </c>
    </row>
    <row r="1253" spans="1:57" s="74" customFormat="1" ht="50.1" customHeight="1" x14ac:dyDescent="0.2">
      <c r="A1253" s="78" t="s">
        <v>55</v>
      </c>
      <c r="B1253" s="78" t="s">
        <v>58</v>
      </c>
      <c r="C1253" s="78" t="s">
        <v>1032</v>
      </c>
      <c r="D1253" s="78" t="s">
        <v>605</v>
      </c>
      <c r="E1253" s="79" t="str">
        <f>+IF(C1253&lt;&gt;"",VLOOKUP(MID(C1253,18,5),NIVELES!$A$133:$B$213,2,0),"")</f>
        <v>CHIMBORAZO</v>
      </c>
      <c r="F1253" s="80" t="s">
        <v>176</v>
      </c>
      <c r="G1253" s="81" t="str">
        <f>+IF(F1253&lt;&gt;"",VLOOKUP(F1253,NIVELES!$A$246:$C$464,3,0),"")</f>
        <v xml:space="preserve"> </v>
      </c>
      <c r="H1253" s="82" t="s">
        <v>1024</v>
      </c>
      <c r="I1253" s="78" t="s">
        <v>2513</v>
      </c>
      <c r="J1253" s="78" t="s">
        <v>2514</v>
      </c>
      <c r="K1253" s="78" t="s">
        <v>2515</v>
      </c>
      <c r="L1253" s="78" t="s">
        <v>1791</v>
      </c>
      <c r="M1253" s="78" t="s">
        <v>1791</v>
      </c>
      <c r="N1253" s="78" t="s">
        <v>1791</v>
      </c>
      <c r="O1253" s="78" t="s">
        <v>2287</v>
      </c>
      <c r="P1253" s="82">
        <v>12</v>
      </c>
      <c r="Q1253" s="78" t="s">
        <v>2275</v>
      </c>
      <c r="R1253" s="82">
        <v>1</v>
      </c>
      <c r="S1253" s="82">
        <v>1</v>
      </c>
      <c r="T1253" s="82">
        <v>1</v>
      </c>
      <c r="U1253" s="82">
        <v>1</v>
      </c>
      <c r="V1253" s="82">
        <v>1</v>
      </c>
      <c r="W1253" s="82">
        <v>1</v>
      </c>
      <c r="X1253" s="82">
        <v>1</v>
      </c>
      <c r="Y1253" s="82">
        <v>1</v>
      </c>
      <c r="Z1253" s="82">
        <v>1</v>
      </c>
      <c r="AA1253" s="82">
        <v>1</v>
      </c>
      <c r="AB1253" s="82">
        <v>1</v>
      </c>
      <c r="AC1253" s="82">
        <v>1</v>
      </c>
      <c r="AD1253" s="85" t="str">
        <f>IF(A1253&lt;&gt;"",IF(D1253="DIRECCIÓN_DE_TRANSFERENCIAS","280 0031",VLOOKUP(C1253,NIVELES!$A$14:$B$105,2,0)),"")</f>
        <v>280 3310</v>
      </c>
      <c r="AE1253" s="86" t="s">
        <v>322</v>
      </c>
      <c r="AF1253" s="86" t="s">
        <v>545</v>
      </c>
      <c r="AG1253" s="79" t="str">
        <f>+IF(AF1253&lt;&gt;"",VLOOKUP(AF1253,NIVELES!$A$666:$B$673,2,0),"")</f>
        <v>SERVICIOS_DE_ATENCIÓN_GERONTOLÓGICA</v>
      </c>
      <c r="AH1253" s="78" t="s">
        <v>322</v>
      </c>
      <c r="AI1253" s="79" t="str">
        <f>IF(AH1253&lt;&gt;"",VLOOKUP(CONCATENATE(AG1253,AH1253),NIVELES!$B$676:$C$745,2,0),"")</f>
        <v>Administracion De La Atencion Gerontologica</v>
      </c>
      <c r="AJ1253" s="78" t="s">
        <v>517</v>
      </c>
      <c r="AK1253" s="79" t="str">
        <f>+IF(AJ1253&lt;&gt;"",VLOOKUP(AJ1253,NIVELES!$A$816:$B$892,2,0),"")</f>
        <v>NO APLICA</v>
      </c>
      <c r="AL1253" s="78" t="s">
        <v>554</v>
      </c>
      <c r="AM1253" s="78">
        <v>530704</v>
      </c>
      <c r="AN1253" s="79" t="str">
        <f>IF(AM1253&lt;&gt;"",+VLOOKUP(AM1253,NIVELES!$A$1652:$B$2466,2,0),"")</f>
        <v>Mantenimiento y Reparación de Equipos y Sistemas Informáticos</v>
      </c>
      <c r="AO1253" s="87">
        <v>1000</v>
      </c>
      <c r="AP1253" s="88"/>
      <c r="AQ1253" s="88"/>
      <c r="AR1253" s="88"/>
      <c r="AS1253" s="88"/>
      <c r="AT1253" s="88">
        <v>1000</v>
      </c>
      <c r="AU1253" s="88"/>
      <c r="AV1253" s="88"/>
      <c r="AW1253" s="88"/>
      <c r="AX1253" s="88"/>
      <c r="AY1253" s="88"/>
      <c r="AZ1253" s="88"/>
      <c r="BA1253" s="88"/>
      <c r="BB1253" s="89">
        <f t="shared" si="75"/>
        <v>1000</v>
      </c>
      <c r="BC1253" s="90" t="str">
        <f t="shared" si="74"/>
        <v>OK</v>
      </c>
      <c r="BD1253" s="91" t="str">
        <f t="shared" si="76"/>
        <v xml:space="preserve">                  </v>
      </c>
      <c r="BE1253" s="92">
        <f t="shared" si="77"/>
        <v>12</v>
      </c>
    </row>
    <row r="1254" spans="1:57" s="74" customFormat="1" ht="50.1" customHeight="1" x14ac:dyDescent="0.2">
      <c r="A1254" s="78" t="s">
        <v>55</v>
      </c>
      <c r="B1254" s="78" t="s">
        <v>58</v>
      </c>
      <c r="C1254" s="78" t="s">
        <v>1032</v>
      </c>
      <c r="D1254" s="78" t="s">
        <v>605</v>
      </c>
      <c r="E1254" s="79" t="str">
        <f>+IF(C1254&lt;&gt;"",VLOOKUP(MID(C1254,18,5),NIVELES!$A$133:$B$213,2,0),"")</f>
        <v>CHIMBORAZO</v>
      </c>
      <c r="F1254" s="80" t="s">
        <v>176</v>
      </c>
      <c r="G1254" s="81" t="str">
        <f>+IF(F1254&lt;&gt;"",VLOOKUP(F1254,NIVELES!$A$246:$C$464,3,0),"")</f>
        <v xml:space="preserve"> </v>
      </c>
      <c r="H1254" s="82" t="s">
        <v>1024</v>
      </c>
      <c r="I1254" s="78" t="s">
        <v>2513</v>
      </c>
      <c r="J1254" s="78" t="s">
        <v>2514</v>
      </c>
      <c r="K1254" s="78" t="s">
        <v>2515</v>
      </c>
      <c r="L1254" s="78" t="s">
        <v>1791</v>
      </c>
      <c r="M1254" s="78" t="s">
        <v>1791</v>
      </c>
      <c r="N1254" s="78" t="s">
        <v>1791</v>
      </c>
      <c r="O1254" s="78" t="s">
        <v>2276</v>
      </c>
      <c r="P1254" s="82">
        <v>12</v>
      </c>
      <c r="Q1254" s="78" t="s">
        <v>2275</v>
      </c>
      <c r="R1254" s="82">
        <v>1</v>
      </c>
      <c r="S1254" s="82">
        <v>1</v>
      </c>
      <c r="T1254" s="82">
        <v>1</v>
      </c>
      <c r="U1254" s="82">
        <v>1</v>
      </c>
      <c r="V1254" s="82">
        <v>1</v>
      </c>
      <c r="W1254" s="82">
        <v>1</v>
      </c>
      <c r="X1254" s="82">
        <v>1</v>
      </c>
      <c r="Y1254" s="82">
        <v>1</v>
      </c>
      <c r="Z1254" s="82">
        <v>1</v>
      </c>
      <c r="AA1254" s="82">
        <v>1</v>
      </c>
      <c r="AB1254" s="82">
        <v>1</v>
      </c>
      <c r="AC1254" s="82">
        <v>1</v>
      </c>
      <c r="AD1254" s="85" t="str">
        <f>IF(A1254&lt;&gt;"",IF(D1254="DIRECCIÓN_DE_TRANSFERENCIAS","280 0031",VLOOKUP(C1254,NIVELES!$A$14:$B$105,2,0)),"")</f>
        <v>280 3310</v>
      </c>
      <c r="AE1254" s="86" t="s">
        <v>322</v>
      </c>
      <c r="AF1254" s="86" t="s">
        <v>545</v>
      </c>
      <c r="AG1254" s="79" t="str">
        <f>+IF(AF1254&lt;&gt;"",VLOOKUP(AF1254,NIVELES!$A$666:$B$673,2,0),"")</f>
        <v>SERVICIOS_DE_ATENCIÓN_GERONTOLÓGICA</v>
      </c>
      <c r="AH1254" s="78" t="s">
        <v>322</v>
      </c>
      <c r="AI1254" s="79" t="str">
        <f>IF(AH1254&lt;&gt;"",VLOOKUP(CONCATENATE(AG1254,AH1254),NIVELES!$B$676:$C$745,2,0),"")</f>
        <v>Administracion De La Atencion Gerontologica</v>
      </c>
      <c r="AJ1254" s="78" t="s">
        <v>517</v>
      </c>
      <c r="AK1254" s="79" t="str">
        <f>+IF(AJ1254&lt;&gt;"",VLOOKUP(AJ1254,NIVELES!$A$816:$B$892,2,0),"")</f>
        <v>NO APLICA</v>
      </c>
      <c r="AL1254" s="78" t="s">
        <v>554</v>
      </c>
      <c r="AM1254" s="78">
        <v>530801</v>
      </c>
      <c r="AN1254" s="79" t="str">
        <f>IF(AM1254&lt;&gt;"",+VLOOKUP(AM1254,NIVELES!$A$1652:$B$2466,2,0),"")</f>
        <v>Alimentos y Bebidas</v>
      </c>
      <c r="AO1254" s="87">
        <v>68720</v>
      </c>
      <c r="AP1254" s="88">
        <v>5726.666666666667</v>
      </c>
      <c r="AQ1254" s="88">
        <v>5726.666666666667</v>
      </c>
      <c r="AR1254" s="88">
        <v>5726.666666666667</v>
      </c>
      <c r="AS1254" s="88">
        <v>5726.666666666667</v>
      </c>
      <c r="AT1254" s="88">
        <v>5726.666666666667</v>
      </c>
      <c r="AU1254" s="88">
        <v>5726.666666666667</v>
      </c>
      <c r="AV1254" s="88">
        <v>5726.666666666667</v>
      </c>
      <c r="AW1254" s="88">
        <v>5726.666666666667</v>
      </c>
      <c r="AX1254" s="88">
        <v>5726.666666666667</v>
      </c>
      <c r="AY1254" s="88">
        <v>5726.666666666667</v>
      </c>
      <c r="AZ1254" s="88">
        <v>5726.666666666667</v>
      </c>
      <c r="BA1254" s="88">
        <v>5726.666666666667</v>
      </c>
      <c r="BB1254" s="89">
        <f t="shared" si="75"/>
        <v>68719.999999999985</v>
      </c>
      <c r="BC1254" s="90" t="str">
        <f t="shared" si="74"/>
        <v>OK</v>
      </c>
      <c r="BD1254" s="91" t="str">
        <f t="shared" si="76"/>
        <v xml:space="preserve">                  </v>
      </c>
      <c r="BE1254" s="92">
        <f t="shared" si="77"/>
        <v>12</v>
      </c>
    </row>
    <row r="1255" spans="1:57" s="74" customFormat="1" ht="50.1" customHeight="1" x14ac:dyDescent="0.2">
      <c r="A1255" s="78" t="s">
        <v>55</v>
      </c>
      <c r="B1255" s="78" t="s">
        <v>58</v>
      </c>
      <c r="C1255" s="78" t="s">
        <v>1032</v>
      </c>
      <c r="D1255" s="78" t="s">
        <v>605</v>
      </c>
      <c r="E1255" s="79" t="str">
        <f>+IF(C1255&lt;&gt;"",VLOOKUP(MID(C1255,18,5),NIVELES!$A$133:$B$213,2,0),"")</f>
        <v>CHIMBORAZO</v>
      </c>
      <c r="F1255" s="80" t="s">
        <v>176</v>
      </c>
      <c r="G1255" s="81" t="str">
        <f>+IF(F1255&lt;&gt;"",VLOOKUP(F1255,NIVELES!$A$246:$C$464,3,0),"")</f>
        <v xml:space="preserve"> </v>
      </c>
      <c r="H1255" s="82" t="s">
        <v>1024</v>
      </c>
      <c r="I1255" s="78" t="s">
        <v>2513</v>
      </c>
      <c r="J1255" s="78" t="s">
        <v>2514</v>
      </c>
      <c r="K1255" s="78" t="s">
        <v>2515</v>
      </c>
      <c r="L1255" s="78" t="s">
        <v>1791</v>
      </c>
      <c r="M1255" s="78" t="s">
        <v>1791</v>
      </c>
      <c r="N1255" s="78" t="s">
        <v>1791</v>
      </c>
      <c r="O1255" s="78" t="s">
        <v>2288</v>
      </c>
      <c r="P1255" s="82">
        <v>1</v>
      </c>
      <c r="Q1255" s="78" t="s">
        <v>2275</v>
      </c>
      <c r="R1255" s="82">
        <v>0</v>
      </c>
      <c r="S1255" s="82">
        <v>0</v>
      </c>
      <c r="T1255" s="82">
        <v>0</v>
      </c>
      <c r="U1255" s="82">
        <v>1</v>
      </c>
      <c r="V1255" s="82">
        <v>0</v>
      </c>
      <c r="W1255" s="82">
        <v>0</v>
      </c>
      <c r="X1255" s="82">
        <v>0</v>
      </c>
      <c r="Y1255" s="82">
        <v>0</v>
      </c>
      <c r="Z1255" s="82">
        <v>0</v>
      </c>
      <c r="AA1255" s="82">
        <v>0</v>
      </c>
      <c r="AB1255" s="82">
        <v>0</v>
      </c>
      <c r="AC1255" s="82">
        <v>0</v>
      </c>
      <c r="AD1255" s="85" t="str">
        <f>IF(A1255&lt;&gt;"",IF(D1255="DIRECCIÓN_DE_TRANSFERENCIAS","280 0031",VLOOKUP(C1255,NIVELES!$A$14:$B$105,2,0)),"")</f>
        <v>280 3310</v>
      </c>
      <c r="AE1255" s="86" t="s">
        <v>322</v>
      </c>
      <c r="AF1255" s="86" t="s">
        <v>545</v>
      </c>
      <c r="AG1255" s="79" t="str">
        <f>+IF(AF1255&lt;&gt;"",VLOOKUP(AF1255,NIVELES!$A$666:$B$673,2,0),"")</f>
        <v>SERVICIOS_DE_ATENCIÓN_GERONTOLÓGICA</v>
      </c>
      <c r="AH1255" s="78" t="s">
        <v>322</v>
      </c>
      <c r="AI1255" s="79" t="str">
        <f>IF(AH1255&lt;&gt;"",VLOOKUP(CONCATENATE(AG1255,AH1255),NIVELES!$B$676:$C$745,2,0),"")</f>
        <v>Administracion De La Atencion Gerontologica</v>
      </c>
      <c r="AJ1255" s="78" t="s">
        <v>517</v>
      </c>
      <c r="AK1255" s="79" t="str">
        <f>+IF(AJ1255&lt;&gt;"",VLOOKUP(AJ1255,NIVELES!$A$816:$B$892,2,0),"")</f>
        <v>NO APLICA</v>
      </c>
      <c r="AL1255" s="78" t="s">
        <v>554</v>
      </c>
      <c r="AM1255" s="78">
        <v>530802</v>
      </c>
      <c r="AN1255" s="79" t="str">
        <f>IF(AM1255&lt;&gt;"",+VLOOKUP(AM1255,NIVELES!$A$1652:$B$2466,2,0),"")</f>
        <v>Vestuario, Lencería, Prendas de Protección; y, Accesorios para Uniformes Militares y Policiales; y, Carpas</v>
      </c>
      <c r="AO1255" s="87">
        <v>7100</v>
      </c>
      <c r="AP1255" s="88">
        <v>0</v>
      </c>
      <c r="AQ1255" s="88">
        <v>0</v>
      </c>
      <c r="AR1255" s="88">
        <v>0</v>
      </c>
      <c r="AS1255" s="88">
        <v>4100</v>
      </c>
      <c r="AT1255" s="88">
        <v>0</v>
      </c>
      <c r="AU1255" s="88">
        <v>0</v>
      </c>
      <c r="AV1255" s="88">
        <v>0</v>
      </c>
      <c r="AW1255" s="88">
        <v>0</v>
      </c>
      <c r="AX1255" s="88">
        <v>3000</v>
      </c>
      <c r="AY1255" s="88">
        <v>0</v>
      </c>
      <c r="AZ1255" s="88">
        <v>0</v>
      </c>
      <c r="BA1255" s="88">
        <v>0</v>
      </c>
      <c r="BB1255" s="89">
        <f t="shared" si="75"/>
        <v>7100</v>
      </c>
      <c r="BC1255" s="90" t="str">
        <f t="shared" si="74"/>
        <v>OK</v>
      </c>
      <c r="BD1255" s="91" t="str">
        <f t="shared" si="76"/>
        <v xml:space="preserve">                  </v>
      </c>
      <c r="BE1255" s="92">
        <f t="shared" si="77"/>
        <v>1</v>
      </c>
    </row>
    <row r="1256" spans="1:57" s="74" customFormat="1" ht="50.1" customHeight="1" x14ac:dyDescent="0.2">
      <c r="A1256" s="78" t="s">
        <v>55</v>
      </c>
      <c r="B1256" s="78" t="s">
        <v>58</v>
      </c>
      <c r="C1256" s="78" t="s">
        <v>1032</v>
      </c>
      <c r="D1256" s="78" t="s">
        <v>605</v>
      </c>
      <c r="E1256" s="79" t="str">
        <f>+IF(C1256&lt;&gt;"",VLOOKUP(MID(C1256,18,5),NIVELES!$A$133:$B$213,2,0),"")</f>
        <v>CHIMBORAZO</v>
      </c>
      <c r="F1256" s="80" t="s">
        <v>176</v>
      </c>
      <c r="G1256" s="81" t="str">
        <f>+IF(F1256&lt;&gt;"",VLOOKUP(F1256,NIVELES!$A$246:$C$464,3,0),"")</f>
        <v xml:space="preserve"> </v>
      </c>
      <c r="H1256" s="82" t="s">
        <v>1024</v>
      </c>
      <c r="I1256" s="78" t="s">
        <v>2513</v>
      </c>
      <c r="J1256" s="78" t="s">
        <v>2514</v>
      </c>
      <c r="K1256" s="78" t="s">
        <v>2515</v>
      </c>
      <c r="L1256" s="78" t="s">
        <v>1791</v>
      </c>
      <c r="M1256" s="78" t="s">
        <v>1791</v>
      </c>
      <c r="N1256" s="78" t="s">
        <v>1791</v>
      </c>
      <c r="O1256" s="78" t="s">
        <v>2277</v>
      </c>
      <c r="P1256" s="82">
        <v>12</v>
      </c>
      <c r="Q1256" s="78" t="s">
        <v>2275</v>
      </c>
      <c r="R1256" s="82">
        <v>1</v>
      </c>
      <c r="S1256" s="82">
        <v>1</v>
      </c>
      <c r="T1256" s="82">
        <v>1</v>
      </c>
      <c r="U1256" s="82">
        <v>1</v>
      </c>
      <c r="V1256" s="82">
        <v>1</v>
      </c>
      <c r="W1256" s="82">
        <v>1</v>
      </c>
      <c r="X1256" s="82">
        <v>1</v>
      </c>
      <c r="Y1256" s="82">
        <v>1</v>
      </c>
      <c r="Z1256" s="82">
        <v>1</v>
      </c>
      <c r="AA1256" s="82">
        <v>1</v>
      </c>
      <c r="AB1256" s="82">
        <v>1</v>
      </c>
      <c r="AC1256" s="82">
        <v>1</v>
      </c>
      <c r="AD1256" s="85" t="str">
        <f>IF(A1256&lt;&gt;"",IF(D1256="DIRECCIÓN_DE_TRANSFERENCIAS","280 0031",VLOOKUP(C1256,NIVELES!$A$14:$B$105,2,0)),"")</f>
        <v>280 3310</v>
      </c>
      <c r="AE1256" s="86" t="s">
        <v>322</v>
      </c>
      <c r="AF1256" s="86" t="s">
        <v>545</v>
      </c>
      <c r="AG1256" s="79" t="str">
        <f>+IF(AF1256&lt;&gt;"",VLOOKUP(AF1256,NIVELES!$A$666:$B$673,2,0),"")</f>
        <v>SERVICIOS_DE_ATENCIÓN_GERONTOLÓGICA</v>
      </c>
      <c r="AH1256" s="78" t="s">
        <v>322</v>
      </c>
      <c r="AI1256" s="79" t="str">
        <f>IF(AH1256&lt;&gt;"",VLOOKUP(CONCATENATE(AG1256,AH1256),NIVELES!$B$676:$C$745,2,0),"")</f>
        <v>Administracion De La Atencion Gerontologica</v>
      </c>
      <c r="AJ1256" s="78" t="s">
        <v>517</v>
      </c>
      <c r="AK1256" s="79" t="str">
        <f>+IF(AJ1256&lt;&gt;"",VLOOKUP(AJ1256,NIVELES!$A$816:$B$892,2,0),"")</f>
        <v>NO APLICA</v>
      </c>
      <c r="AL1256" s="78" t="s">
        <v>554</v>
      </c>
      <c r="AM1256" s="78">
        <v>530803</v>
      </c>
      <c r="AN1256" s="79" t="str">
        <f>IF(AM1256&lt;&gt;"",+VLOOKUP(AM1256,NIVELES!$A$1652:$B$2466,2,0),"")</f>
        <v>Combustibles y Lubricantes</v>
      </c>
      <c r="AO1256" s="87">
        <v>2730</v>
      </c>
      <c r="AP1256" s="88"/>
      <c r="AQ1256" s="88"/>
      <c r="AR1256" s="88">
        <v>273</v>
      </c>
      <c r="AS1256" s="88">
        <v>273</v>
      </c>
      <c r="AT1256" s="88">
        <v>273</v>
      </c>
      <c r="AU1256" s="88">
        <v>273</v>
      </c>
      <c r="AV1256" s="88">
        <v>273</v>
      </c>
      <c r="AW1256" s="88">
        <v>273</v>
      </c>
      <c r="AX1256" s="88">
        <v>273</v>
      </c>
      <c r="AY1256" s="88">
        <v>273</v>
      </c>
      <c r="AZ1256" s="88">
        <v>273</v>
      </c>
      <c r="BA1256" s="88">
        <v>273</v>
      </c>
      <c r="BB1256" s="89">
        <f t="shared" si="75"/>
        <v>2730</v>
      </c>
      <c r="BC1256" s="90" t="str">
        <f t="shared" si="74"/>
        <v>OK</v>
      </c>
      <c r="BD1256" s="91" t="str">
        <f t="shared" si="76"/>
        <v xml:space="preserve">                  </v>
      </c>
      <c r="BE1256" s="92">
        <f t="shared" si="77"/>
        <v>12</v>
      </c>
    </row>
    <row r="1257" spans="1:57" s="74" customFormat="1" ht="50.1" customHeight="1" x14ac:dyDescent="0.2">
      <c r="A1257" s="78" t="s">
        <v>55</v>
      </c>
      <c r="B1257" s="78" t="s">
        <v>58</v>
      </c>
      <c r="C1257" s="78" t="s">
        <v>1032</v>
      </c>
      <c r="D1257" s="78" t="s">
        <v>605</v>
      </c>
      <c r="E1257" s="79" t="str">
        <f>+IF(C1257&lt;&gt;"",VLOOKUP(MID(C1257,18,5),NIVELES!$A$133:$B$213,2,0),"")</f>
        <v>CHIMBORAZO</v>
      </c>
      <c r="F1257" s="80" t="s">
        <v>176</v>
      </c>
      <c r="G1257" s="81" t="str">
        <f>+IF(F1257&lt;&gt;"",VLOOKUP(F1257,NIVELES!$A$246:$C$464,3,0),"")</f>
        <v xml:space="preserve"> </v>
      </c>
      <c r="H1257" s="82" t="s">
        <v>1024</v>
      </c>
      <c r="I1257" s="78" t="s">
        <v>2513</v>
      </c>
      <c r="J1257" s="78" t="s">
        <v>2514</v>
      </c>
      <c r="K1257" s="78" t="s">
        <v>2515</v>
      </c>
      <c r="L1257" s="78" t="s">
        <v>1791</v>
      </c>
      <c r="M1257" s="78" t="s">
        <v>1791</v>
      </c>
      <c r="N1257" s="78" t="s">
        <v>1791</v>
      </c>
      <c r="O1257" s="78" t="s">
        <v>2281</v>
      </c>
      <c r="P1257" s="82">
        <v>1</v>
      </c>
      <c r="Q1257" s="78" t="s">
        <v>2275</v>
      </c>
      <c r="R1257" s="82">
        <v>0</v>
      </c>
      <c r="S1257" s="82">
        <v>0</v>
      </c>
      <c r="T1257" s="82">
        <v>0</v>
      </c>
      <c r="U1257" s="82">
        <v>1</v>
      </c>
      <c r="V1257" s="82">
        <v>0</v>
      </c>
      <c r="W1257" s="82">
        <v>0</v>
      </c>
      <c r="X1257" s="82">
        <v>0</v>
      </c>
      <c r="Y1257" s="82">
        <v>0</v>
      </c>
      <c r="Z1257" s="82">
        <v>0</v>
      </c>
      <c r="AA1257" s="82">
        <v>0</v>
      </c>
      <c r="AB1257" s="82">
        <v>0</v>
      </c>
      <c r="AC1257" s="82">
        <v>0</v>
      </c>
      <c r="AD1257" s="85" t="str">
        <f>IF(A1257&lt;&gt;"",IF(D1257="DIRECCIÓN_DE_TRANSFERENCIAS","280 0031",VLOOKUP(C1257,NIVELES!$A$14:$B$105,2,0)),"")</f>
        <v>280 3310</v>
      </c>
      <c r="AE1257" s="86" t="s">
        <v>322</v>
      </c>
      <c r="AF1257" s="86" t="s">
        <v>545</v>
      </c>
      <c r="AG1257" s="79" t="str">
        <f>+IF(AF1257&lt;&gt;"",VLOOKUP(AF1257,NIVELES!$A$666:$B$673,2,0),"")</f>
        <v>SERVICIOS_DE_ATENCIÓN_GERONTOLÓGICA</v>
      </c>
      <c r="AH1257" s="78" t="s">
        <v>322</v>
      </c>
      <c r="AI1257" s="79" t="str">
        <f>IF(AH1257&lt;&gt;"",VLOOKUP(CONCATENATE(AG1257,AH1257),NIVELES!$B$676:$C$745,2,0),"")</f>
        <v>Administracion De La Atencion Gerontologica</v>
      </c>
      <c r="AJ1257" s="78" t="s">
        <v>517</v>
      </c>
      <c r="AK1257" s="79" t="str">
        <f>+IF(AJ1257&lt;&gt;"",VLOOKUP(AJ1257,NIVELES!$A$816:$B$892,2,0),"")</f>
        <v>NO APLICA</v>
      </c>
      <c r="AL1257" s="78" t="s">
        <v>554</v>
      </c>
      <c r="AM1257" s="78">
        <v>530804</v>
      </c>
      <c r="AN1257" s="79" t="str">
        <f>IF(AM1257&lt;&gt;"",+VLOOKUP(AM1257,NIVELES!$A$1652:$B$2466,2,0),"")</f>
        <v>Materiales de Oficina</v>
      </c>
      <c r="AO1257" s="87">
        <v>4385</v>
      </c>
      <c r="AP1257" s="88">
        <v>0</v>
      </c>
      <c r="AQ1257" s="88">
        <v>0</v>
      </c>
      <c r="AR1257" s="88">
        <v>0</v>
      </c>
      <c r="AS1257" s="88">
        <v>4385</v>
      </c>
      <c r="AT1257" s="88">
        <v>0</v>
      </c>
      <c r="AU1257" s="88">
        <v>0</v>
      </c>
      <c r="AV1257" s="88">
        <v>0</v>
      </c>
      <c r="AW1257" s="88">
        <v>0</v>
      </c>
      <c r="AX1257" s="88">
        <v>0</v>
      </c>
      <c r="AY1257" s="88">
        <v>0</v>
      </c>
      <c r="AZ1257" s="88">
        <v>0</v>
      </c>
      <c r="BA1257" s="88">
        <v>0</v>
      </c>
      <c r="BB1257" s="89">
        <f t="shared" si="75"/>
        <v>4385</v>
      </c>
      <c r="BC1257" s="90" t="str">
        <f t="shared" si="74"/>
        <v>OK</v>
      </c>
      <c r="BD1257" s="91" t="str">
        <f t="shared" si="76"/>
        <v xml:space="preserve">                  </v>
      </c>
      <c r="BE1257" s="92">
        <f t="shared" si="77"/>
        <v>1</v>
      </c>
    </row>
    <row r="1258" spans="1:57" s="74" customFormat="1" ht="50.1" customHeight="1" x14ac:dyDescent="0.2">
      <c r="A1258" s="78" t="s">
        <v>55</v>
      </c>
      <c r="B1258" s="78" t="s">
        <v>58</v>
      </c>
      <c r="C1258" s="78" t="s">
        <v>1032</v>
      </c>
      <c r="D1258" s="78" t="s">
        <v>605</v>
      </c>
      <c r="E1258" s="79" t="str">
        <f>+IF(C1258&lt;&gt;"",VLOOKUP(MID(C1258,18,5),NIVELES!$A$133:$B$213,2,0),"")</f>
        <v>CHIMBORAZO</v>
      </c>
      <c r="F1258" s="80" t="s">
        <v>176</v>
      </c>
      <c r="G1258" s="81" t="str">
        <f>+IF(F1258&lt;&gt;"",VLOOKUP(F1258,NIVELES!$A$246:$C$464,3,0),"")</f>
        <v xml:space="preserve"> </v>
      </c>
      <c r="H1258" s="82" t="s">
        <v>1024</v>
      </c>
      <c r="I1258" s="78" t="s">
        <v>2513</v>
      </c>
      <c r="J1258" s="78" t="s">
        <v>2514</v>
      </c>
      <c r="K1258" s="78" t="s">
        <v>2515</v>
      </c>
      <c r="L1258" s="78" t="s">
        <v>1791</v>
      </c>
      <c r="M1258" s="78" t="s">
        <v>1791</v>
      </c>
      <c r="N1258" s="78" t="s">
        <v>1791</v>
      </c>
      <c r="O1258" s="78" t="s">
        <v>2280</v>
      </c>
      <c r="P1258" s="82">
        <v>1</v>
      </c>
      <c r="Q1258" s="78" t="s">
        <v>2275</v>
      </c>
      <c r="R1258" s="82">
        <v>0</v>
      </c>
      <c r="S1258" s="82">
        <v>0</v>
      </c>
      <c r="T1258" s="82">
        <v>1</v>
      </c>
      <c r="U1258" s="82">
        <v>0</v>
      </c>
      <c r="V1258" s="82">
        <v>0</v>
      </c>
      <c r="W1258" s="82">
        <v>0</v>
      </c>
      <c r="X1258" s="82">
        <v>0</v>
      </c>
      <c r="Y1258" s="82">
        <v>0</v>
      </c>
      <c r="Z1258" s="82">
        <v>0</v>
      </c>
      <c r="AA1258" s="82">
        <v>0</v>
      </c>
      <c r="AB1258" s="82">
        <v>0</v>
      </c>
      <c r="AC1258" s="82">
        <v>0</v>
      </c>
      <c r="AD1258" s="85" t="str">
        <f>IF(A1258&lt;&gt;"",IF(D1258="DIRECCIÓN_DE_TRANSFERENCIAS","280 0031",VLOOKUP(C1258,NIVELES!$A$14:$B$105,2,0)),"")</f>
        <v>280 3310</v>
      </c>
      <c r="AE1258" s="86" t="s">
        <v>322</v>
      </c>
      <c r="AF1258" s="86" t="s">
        <v>545</v>
      </c>
      <c r="AG1258" s="79" t="str">
        <f>+IF(AF1258&lt;&gt;"",VLOOKUP(AF1258,NIVELES!$A$666:$B$673,2,0),"")</f>
        <v>SERVICIOS_DE_ATENCIÓN_GERONTOLÓGICA</v>
      </c>
      <c r="AH1258" s="78" t="s">
        <v>322</v>
      </c>
      <c r="AI1258" s="79" t="str">
        <f>IF(AH1258&lt;&gt;"",VLOOKUP(CONCATENATE(AG1258,AH1258),NIVELES!$B$676:$C$745,2,0),"")</f>
        <v>Administracion De La Atencion Gerontologica</v>
      </c>
      <c r="AJ1258" s="78" t="s">
        <v>517</v>
      </c>
      <c r="AK1258" s="79" t="str">
        <f>+IF(AJ1258&lt;&gt;"",VLOOKUP(AJ1258,NIVELES!$A$816:$B$892,2,0),"")</f>
        <v>NO APLICA</v>
      </c>
      <c r="AL1258" s="78" t="s">
        <v>554</v>
      </c>
      <c r="AM1258" s="78">
        <v>530805</v>
      </c>
      <c r="AN1258" s="79" t="str">
        <f>IF(AM1258&lt;&gt;"",+VLOOKUP(AM1258,NIVELES!$A$1652:$B$2466,2,0),"")</f>
        <v>Materiales de Aseo</v>
      </c>
      <c r="AO1258" s="87">
        <v>6430</v>
      </c>
      <c r="AP1258" s="88">
        <v>0</v>
      </c>
      <c r="AQ1258" s="88">
        <v>0</v>
      </c>
      <c r="AR1258" s="88">
        <v>4930</v>
      </c>
      <c r="AS1258" s="88">
        <v>0</v>
      </c>
      <c r="AT1258" s="88">
        <v>0</v>
      </c>
      <c r="AU1258" s="88">
        <v>0</v>
      </c>
      <c r="AV1258" s="88">
        <v>0</v>
      </c>
      <c r="AW1258" s="88">
        <v>0</v>
      </c>
      <c r="AX1258" s="88">
        <v>1500</v>
      </c>
      <c r="AY1258" s="88">
        <v>0</v>
      </c>
      <c r="AZ1258" s="88">
        <v>0</v>
      </c>
      <c r="BA1258" s="88">
        <v>0</v>
      </c>
      <c r="BB1258" s="89">
        <f t="shared" si="75"/>
        <v>6430</v>
      </c>
      <c r="BC1258" s="90" t="str">
        <f t="shared" si="74"/>
        <v>OK</v>
      </c>
      <c r="BD1258" s="91" t="str">
        <f t="shared" si="76"/>
        <v xml:space="preserve">                  </v>
      </c>
      <c r="BE1258" s="92">
        <f t="shared" si="77"/>
        <v>1</v>
      </c>
    </row>
    <row r="1259" spans="1:57" s="74" customFormat="1" ht="50.1" customHeight="1" x14ac:dyDescent="0.2">
      <c r="A1259" s="78" t="s">
        <v>55</v>
      </c>
      <c r="B1259" s="78" t="s">
        <v>58</v>
      </c>
      <c r="C1259" s="78" t="s">
        <v>1032</v>
      </c>
      <c r="D1259" s="78" t="s">
        <v>605</v>
      </c>
      <c r="E1259" s="79" t="str">
        <f>+IF(C1259&lt;&gt;"",VLOOKUP(MID(C1259,18,5),NIVELES!$A$133:$B$213,2,0),"")</f>
        <v>CHIMBORAZO</v>
      </c>
      <c r="F1259" s="80" t="s">
        <v>176</v>
      </c>
      <c r="G1259" s="81" t="str">
        <f>+IF(F1259&lt;&gt;"",VLOOKUP(F1259,NIVELES!$A$246:$C$464,3,0),"")</f>
        <v xml:space="preserve"> </v>
      </c>
      <c r="H1259" s="82" t="s">
        <v>1024</v>
      </c>
      <c r="I1259" s="78" t="s">
        <v>2513</v>
      </c>
      <c r="J1259" s="78" t="s">
        <v>2514</v>
      </c>
      <c r="K1259" s="78" t="s">
        <v>2515</v>
      </c>
      <c r="L1259" s="78" t="s">
        <v>1791</v>
      </c>
      <c r="M1259" s="78" t="s">
        <v>1791</v>
      </c>
      <c r="N1259" s="78" t="s">
        <v>1791</v>
      </c>
      <c r="O1259" s="78" t="s">
        <v>2283</v>
      </c>
      <c r="P1259" s="82">
        <v>2</v>
      </c>
      <c r="Q1259" s="78" t="s">
        <v>2275</v>
      </c>
      <c r="R1259" s="82">
        <v>0</v>
      </c>
      <c r="S1259" s="82">
        <v>0</v>
      </c>
      <c r="T1259" s="82">
        <v>0</v>
      </c>
      <c r="U1259" s="82">
        <v>1</v>
      </c>
      <c r="V1259" s="82">
        <v>0</v>
      </c>
      <c r="W1259" s="82">
        <v>0</v>
      </c>
      <c r="X1259" s="82">
        <v>1</v>
      </c>
      <c r="Y1259" s="82">
        <v>0</v>
      </c>
      <c r="Z1259" s="82">
        <v>0</v>
      </c>
      <c r="AA1259" s="82">
        <v>0</v>
      </c>
      <c r="AB1259" s="82">
        <v>0</v>
      </c>
      <c r="AC1259" s="82">
        <v>0</v>
      </c>
      <c r="AD1259" s="85" t="str">
        <f>IF(A1259&lt;&gt;"",IF(D1259="DIRECCIÓN_DE_TRANSFERENCIAS","280 0031",VLOOKUP(C1259,NIVELES!$A$14:$B$105,2,0)),"")</f>
        <v>280 3310</v>
      </c>
      <c r="AE1259" s="86" t="s">
        <v>322</v>
      </c>
      <c r="AF1259" s="86" t="s">
        <v>545</v>
      </c>
      <c r="AG1259" s="79" t="str">
        <f>+IF(AF1259&lt;&gt;"",VLOOKUP(AF1259,NIVELES!$A$666:$B$673,2,0),"")</f>
        <v>SERVICIOS_DE_ATENCIÓN_GERONTOLÓGICA</v>
      </c>
      <c r="AH1259" s="78" t="s">
        <v>322</v>
      </c>
      <c r="AI1259" s="79" t="str">
        <f>IF(AH1259&lt;&gt;"",VLOOKUP(CONCATENATE(AG1259,AH1259),NIVELES!$B$676:$C$745,2,0),"")</f>
        <v>Administracion De La Atencion Gerontologica</v>
      </c>
      <c r="AJ1259" s="78" t="s">
        <v>517</v>
      </c>
      <c r="AK1259" s="79" t="str">
        <f>+IF(AJ1259&lt;&gt;"",VLOOKUP(AJ1259,NIVELES!$A$816:$B$892,2,0),"")</f>
        <v>NO APLICA</v>
      </c>
      <c r="AL1259" s="78" t="s">
        <v>554</v>
      </c>
      <c r="AM1259" s="78">
        <v>530809</v>
      </c>
      <c r="AN1259" s="79" t="str">
        <f>IF(AM1259&lt;&gt;"",+VLOOKUP(AM1259,NIVELES!$A$1652:$B$2466,2,0),"")</f>
        <v>Medicamentos</v>
      </c>
      <c r="AO1259" s="87">
        <v>13100</v>
      </c>
      <c r="AP1259" s="88">
        <v>0</v>
      </c>
      <c r="AQ1259" s="88">
        <v>0</v>
      </c>
      <c r="AR1259" s="88">
        <v>0</v>
      </c>
      <c r="AS1259" s="88">
        <v>6550</v>
      </c>
      <c r="AT1259" s="88">
        <v>0</v>
      </c>
      <c r="AU1259" s="88">
        <v>0</v>
      </c>
      <c r="AV1259" s="88">
        <v>6550</v>
      </c>
      <c r="AW1259" s="88">
        <v>0</v>
      </c>
      <c r="AX1259" s="88">
        <v>0</v>
      </c>
      <c r="AY1259" s="88">
        <v>0</v>
      </c>
      <c r="AZ1259" s="88">
        <v>0</v>
      </c>
      <c r="BA1259" s="88">
        <v>0</v>
      </c>
      <c r="BB1259" s="89">
        <f t="shared" si="75"/>
        <v>13100</v>
      </c>
      <c r="BC1259" s="90" t="str">
        <f t="shared" si="74"/>
        <v>OK</v>
      </c>
      <c r="BD1259" s="91" t="str">
        <f t="shared" si="76"/>
        <v xml:space="preserve">                  </v>
      </c>
      <c r="BE1259" s="92">
        <f t="shared" si="77"/>
        <v>2</v>
      </c>
    </row>
    <row r="1260" spans="1:57" s="74" customFormat="1" ht="50.1" customHeight="1" x14ac:dyDescent="0.2">
      <c r="A1260" s="78" t="s">
        <v>55</v>
      </c>
      <c r="B1260" s="78" t="s">
        <v>58</v>
      </c>
      <c r="C1260" s="78" t="s">
        <v>1032</v>
      </c>
      <c r="D1260" s="78" t="s">
        <v>605</v>
      </c>
      <c r="E1260" s="79" t="str">
        <f>+IF(C1260&lt;&gt;"",VLOOKUP(MID(C1260,18,5),NIVELES!$A$133:$B$213,2,0),"")</f>
        <v>CHIMBORAZO</v>
      </c>
      <c r="F1260" s="80" t="s">
        <v>176</v>
      </c>
      <c r="G1260" s="81" t="str">
        <f>+IF(F1260&lt;&gt;"",VLOOKUP(F1260,NIVELES!$A$246:$C$464,3,0),"")</f>
        <v xml:space="preserve"> </v>
      </c>
      <c r="H1260" s="82" t="s">
        <v>1024</v>
      </c>
      <c r="I1260" s="78" t="s">
        <v>2513</v>
      </c>
      <c r="J1260" s="78" t="s">
        <v>2514</v>
      </c>
      <c r="K1260" s="78" t="s">
        <v>2515</v>
      </c>
      <c r="L1260" s="78" t="s">
        <v>1791</v>
      </c>
      <c r="M1260" s="78" t="s">
        <v>1791</v>
      </c>
      <c r="N1260" s="78" t="s">
        <v>1791</v>
      </c>
      <c r="O1260" s="78" t="s">
        <v>2282</v>
      </c>
      <c r="P1260" s="82">
        <v>1</v>
      </c>
      <c r="Q1260" s="78" t="s">
        <v>2275</v>
      </c>
      <c r="R1260" s="82">
        <v>0</v>
      </c>
      <c r="S1260" s="82">
        <v>0</v>
      </c>
      <c r="T1260" s="82">
        <v>0</v>
      </c>
      <c r="U1260" s="82">
        <v>1</v>
      </c>
      <c r="V1260" s="82">
        <v>0</v>
      </c>
      <c r="W1260" s="82">
        <v>0</v>
      </c>
      <c r="X1260" s="82">
        <v>0</v>
      </c>
      <c r="Y1260" s="82">
        <v>0</v>
      </c>
      <c r="Z1260" s="82">
        <v>0</v>
      </c>
      <c r="AA1260" s="82">
        <v>0</v>
      </c>
      <c r="AB1260" s="82">
        <v>0</v>
      </c>
      <c r="AC1260" s="82">
        <v>0</v>
      </c>
      <c r="AD1260" s="85" t="str">
        <f>IF(A1260&lt;&gt;"",IF(D1260="DIRECCIÓN_DE_TRANSFERENCIAS","280 0031",VLOOKUP(C1260,NIVELES!$A$14:$B$105,2,0)),"")</f>
        <v>280 3310</v>
      </c>
      <c r="AE1260" s="86" t="s">
        <v>322</v>
      </c>
      <c r="AF1260" s="86" t="s">
        <v>545</v>
      </c>
      <c r="AG1260" s="79" t="str">
        <f>+IF(AF1260&lt;&gt;"",VLOOKUP(AF1260,NIVELES!$A$666:$B$673,2,0),"")</f>
        <v>SERVICIOS_DE_ATENCIÓN_GERONTOLÓGICA</v>
      </c>
      <c r="AH1260" s="78" t="s">
        <v>322</v>
      </c>
      <c r="AI1260" s="79" t="str">
        <f>IF(AH1260&lt;&gt;"",VLOOKUP(CONCATENATE(AG1260,AH1260),NIVELES!$B$676:$C$745,2,0),"")</f>
        <v>Administracion De La Atencion Gerontologica</v>
      </c>
      <c r="AJ1260" s="78" t="s">
        <v>517</v>
      </c>
      <c r="AK1260" s="79" t="str">
        <f>+IF(AJ1260&lt;&gt;"",VLOOKUP(AJ1260,NIVELES!$A$816:$B$892,2,0),"")</f>
        <v>NO APLICA</v>
      </c>
      <c r="AL1260" s="78" t="s">
        <v>554</v>
      </c>
      <c r="AM1260" s="78">
        <v>530812</v>
      </c>
      <c r="AN1260" s="79" t="str">
        <f>IF(AM1260&lt;&gt;"",+VLOOKUP(AM1260,NIVELES!$A$1652:$B$2466,2,0),"")</f>
        <v>Materiales Didácticos</v>
      </c>
      <c r="AO1260" s="87">
        <v>6380</v>
      </c>
      <c r="AP1260" s="88">
        <v>0</v>
      </c>
      <c r="AQ1260" s="88">
        <v>0</v>
      </c>
      <c r="AR1260" s="88">
        <v>0</v>
      </c>
      <c r="AS1260" s="88">
        <v>6380</v>
      </c>
      <c r="AT1260" s="88">
        <v>0</v>
      </c>
      <c r="AU1260" s="88">
        <v>0</v>
      </c>
      <c r="AV1260" s="88">
        <v>0</v>
      </c>
      <c r="AW1260" s="88">
        <v>0</v>
      </c>
      <c r="AX1260" s="88">
        <v>0</v>
      </c>
      <c r="AY1260" s="88">
        <v>0</v>
      </c>
      <c r="AZ1260" s="88">
        <v>0</v>
      </c>
      <c r="BA1260" s="88">
        <v>0</v>
      </c>
      <c r="BB1260" s="89">
        <f t="shared" si="75"/>
        <v>6380</v>
      </c>
      <c r="BC1260" s="90" t="str">
        <f t="shared" si="74"/>
        <v>OK</v>
      </c>
      <c r="BD1260" s="91" t="str">
        <f t="shared" si="76"/>
        <v xml:space="preserve">                  </v>
      </c>
      <c r="BE1260" s="92">
        <f t="shared" si="77"/>
        <v>1</v>
      </c>
    </row>
    <row r="1261" spans="1:57" s="74" customFormat="1" ht="50.1" customHeight="1" x14ac:dyDescent="0.2">
      <c r="A1261" s="78" t="s">
        <v>55</v>
      </c>
      <c r="B1261" s="78" t="s">
        <v>58</v>
      </c>
      <c r="C1261" s="78" t="s">
        <v>1032</v>
      </c>
      <c r="D1261" s="78" t="s">
        <v>605</v>
      </c>
      <c r="E1261" s="79" t="str">
        <f>+IF(C1261&lt;&gt;"",VLOOKUP(MID(C1261,18,5),NIVELES!$A$133:$B$213,2,0),"")</f>
        <v>CHIMBORAZO</v>
      </c>
      <c r="F1261" s="80" t="s">
        <v>176</v>
      </c>
      <c r="G1261" s="81" t="str">
        <f>+IF(F1261&lt;&gt;"",VLOOKUP(F1261,NIVELES!$A$246:$C$464,3,0),"")</f>
        <v xml:space="preserve"> </v>
      </c>
      <c r="H1261" s="82" t="s">
        <v>1024</v>
      </c>
      <c r="I1261" s="78" t="s">
        <v>2513</v>
      </c>
      <c r="J1261" s="78" t="s">
        <v>2514</v>
      </c>
      <c r="K1261" s="78" t="s">
        <v>2515</v>
      </c>
      <c r="L1261" s="78" t="s">
        <v>1791</v>
      </c>
      <c r="M1261" s="78" t="s">
        <v>1791</v>
      </c>
      <c r="N1261" s="78" t="s">
        <v>1791</v>
      </c>
      <c r="O1261" s="78" t="s">
        <v>2517</v>
      </c>
      <c r="P1261" s="82">
        <v>1</v>
      </c>
      <c r="Q1261" s="78" t="s">
        <v>2518</v>
      </c>
      <c r="R1261" s="82">
        <v>0</v>
      </c>
      <c r="S1261" s="82">
        <v>0</v>
      </c>
      <c r="T1261" s="82">
        <v>1</v>
      </c>
      <c r="U1261" s="82">
        <v>0</v>
      </c>
      <c r="V1261" s="82">
        <v>0</v>
      </c>
      <c r="W1261" s="82">
        <v>0</v>
      </c>
      <c r="X1261" s="82">
        <v>0</v>
      </c>
      <c r="Y1261" s="82">
        <v>0</v>
      </c>
      <c r="Z1261" s="82">
        <v>0</v>
      </c>
      <c r="AA1261" s="82">
        <v>0</v>
      </c>
      <c r="AB1261" s="82">
        <v>0</v>
      </c>
      <c r="AC1261" s="82">
        <v>0</v>
      </c>
      <c r="AD1261" s="85" t="str">
        <f>IF(A1261&lt;&gt;"",IF(D1261="DIRECCIÓN_DE_TRANSFERENCIAS","280 0031",VLOOKUP(C1261,NIVELES!$A$14:$B$105,2,0)),"")</f>
        <v>280 3310</v>
      </c>
      <c r="AE1261" s="86" t="s">
        <v>322</v>
      </c>
      <c r="AF1261" s="86" t="s">
        <v>545</v>
      </c>
      <c r="AG1261" s="79" t="str">
        <f>+IF(AF1261&lt;&gt;"",VLOOKUP(AF1261,NIVELES!$A$666:$B$673,2,0),"")</f>
        <v>SERVICIOS_DE_ATENCIÓN_GERONTOLÓGICA</v>
      </c>
      <c r="AH1261" s="78" t="s">
        <v>322</v>
      </c>
      <c r="AI1261" s="79" t="str">
        <f>IF(AH1261&lt;&gt;"",VLOOKUP(CONCATENATE(AG1261,AH1261),NIVELES!$B$676:$C$745,2,0),"")</f>
        <v>Administracion De La Atencion Gerontologica</v>
      </c>
      <c r="AJ1261" s="78" t="s">
        <v>517</v>
      </c>
      <c r="AK1261" s="79" t="str">
        <f>+IF(AJ1261&lt;&gt;"",VLOOKUP(AJ1261,NIVELES!$A$816:$B$892,2,0),"")</f>
        <v>NO APLICA</v>
      </c>
      <c r="AL1261" s="78" t="s">
        <v>554</v>
      </c>
      <c r="AM1261" s="78">
        <v>531404</v>
      </c>
      <c r="AN1261" s="79" t="str">
        <f>IF(AM1261&lt;&gt;"",+VLOOKUP(AM1261,NIVELES!$A$1652:$B$2466,2,0),"")</f>
        <v>Maquinarias y Equipos (No Depreciables)</v>
      </c>
      <c r="AO1261" s="87">
        <v>7700</v>
      </c>
      <c r="AP1261" s="88">
        <v>0</v>
      </c>
      <c r="AQ1261" s="88">
        <v>0</v>
      </c>
      <c r="AR1261" s="88">
        <v>7700</v>
      </c>
      <c r="AS1261" s="88">
        <v>0</v>
      </c>
      <c r="AT1261" s="88">
        <v>0</v>
      </c>
      <c r="AU1261" s="88">
        <v>0</v>
      </c>
      <c r="AV1261" s="88">
        <v>0</v>
      </c>
      <c r="AW1261" s="88">
        <v>0</v>
      </c>
      <c r="AX1261" s="88">
        <v>0</v>
      </c>
      <c r="AY1261" s="88">
        <v>0</v>
      </c>
      <c r="AZ1261" s="88">
        <v>0</v>
      </c>
      <c r="BA1261" s="88">
        <v>0</v>
      </c>
      <c r="BB1261" s="89">
        <f t="shared" si="75"/>
        <v>7700</v>
      </c>
      <c r="BC1261" s="90" t="str">
        <f t="shared" si="74"/>
        <v>OK</v>
      </c>
      <c r="BD1261" s="91" t="str">
        <f t="shared" si="76"/>
        <v xml:space="preserve">                  </v>
      </c>
      <c r="BE1261" s="92">
        <f t="shared" si="77"/>
        <v>1</v>
      </c>
    </row>
    <row r="1262" spans="1:57" s="74" customFormat="1" ht="50.1" customHeight="1" x14ac:dyDescent="0.2">
      <c r="A1262" s="78" t="s">
        <v>55</v>
      </c>
      <c r="B1262" s="78" t="s">
        <v>58</v>
      </c>
      <c r="C1262" s="78" t="s">
        <v>1032</v>
      </c>
      <c r="D1262" s="78" t="s">
        <v>605</v>
      </c>
      <c r="E1262" s="79" t="str">
        <f>+IF(C1262&lt;&gt;"",VLOOKUP(MID(C1262,18,5),NIVELES!$A$133:$B$213,2,0),"")</f>
        <v>CHIMBORAZO</v>
      </c>
      <c r="F1262" s="80" t="s">
        <v>176</v>
      </c>
      <c r="G1262" s="81" t="str">
        <f>+IF(F1262&lt;&gt;"",VLOOKUP(F1262,NIVELES!$A$246:$C$464,3,0),"")</f>
        <v xml:space="preserve"> </v>
      </c>
      <c r="H1262" s="82" t="s">
        <v>1024</v>
      </c>
      <c r="I1262" s="78" t="s">
        <v>2513</v>
      </c>
      <c r="J1262" s="78" t="s">
        <v>2514</v>
      </c>
      <c r="K1262" s="78" t="s">
        <v>2515</v>
      </c>
      <c r="L1262" s="78" t="s">
        <v>1791</v>
      </c>
      <c r="M1262" s="78">
        <v>1765</v>
      </c>
      <c r="N1262" s="78" t="s">
        <v>2271</v>
      </c>
      <c r="O1262" s="78" t="s">
        <v>2272</v>
      </c>
      <c r="P1262" s="82">
        <v>4</v>
      </c>
      <c r="Q1262" s="78" t="s">
        <v>2273</v>
      </c>
      <c r="R1262" s="82">
        <v>0</v>
      </c>
      <c r="S1262" s="82">
        <v>1</v>
      </c>
      <c r="T1262" s="82">
        <v>0</v>
      </c>
      <c r="U1262" s="82">
        <v>1</v>
      </c>
      <c r="V1262" s="82">
        <v>0</v>
      </c>
      <c r="W1262" s="82">
        <v>0</v>
      </c>
      <c r="X1262" s="82">
        <v>1</v>
      </c>
      <c r="Y1262" s="82">
        <v>0</v>
      </c>
      <c r="Z1262" s="82">
        <v>0</v>
      </c>
      <c r="AA1262" s="82">
        <v>1</v>
      </c>
      <c r="AB1262" s="82">
        <v>0</v>
      </c>
      <c r="AC1262" s="82">
        <v>0</v>
      </c>
      <c r="AD1262" s="85" t="str">
        <f>IF(A1262&lt;&gt;"",IF(D1262="DIRECCIÓN_DE_TRANSFERENCIAS","280 0031",VLOOKUP(C1262,NIVELES!$A$14:$B$105,2,0)),"")</f>
        <v>280 3310</v>
      </c>
      <c r="AE1262" s="86" t="s">
        <v>322</v>
      </c>
      <c r="AF1262" s="86" t="s">
        <v>545</v>
      </c>
      <c r="AG1262" s="79" t="str">
        <f>+IF(AF1262&lt;&gt;"",VLOOKUP(AF1262,NIVELES!$A$666:$B$673,2,0),"")</f>
        <v>SERVICIOS_DE_ATENCIÓN_GERONTOLÓGICA</v>
      </c>
      <c r="AH1262" s="78" t="s">
        <v>453</v>
      </c>
      <c r="AI1262" s="79" t="str">
        <f>IF(AH1262&lt;&gt;"",VLOOKUP(CONCATENATE(AG1262,AH1262),NIVELES!$B$676:$C$745,2,0),"")</f>
        <v xml:space="preserve">Subvenciones Para Contribuir El Cuidado De Las Personas Adultas Mayores  Atendidos  A Traves De  Terceros Sean Públicos O Privados </v>
      </c>
      <c r="AJ1262" s="78" t="s">
        <v>380</v>
      </c>
      <c r="AK1262" s="79" t="str">
        <f>+IF(AJ1262&lt;&gt;"",VLOOKUP(AJ1262,NIVELES!$A$816:$B$892,2,0),"")</f>
        <v>PROMOVER PRÁCTICAS DE CUIDADO A LAS PERSONAS ADULTAS MAYORES BAJO PARÁMETROS DE CALIDAD Y CALIDEZ</v>
      </c>
      <c r="AL1262" s="78" t="s">
        <v>556</v>
      </c>
      <c r="AM1262" s="78">
        <v>580104</v>
      </c>
      <c r="AN1262" s="79" t="str">
        <f>IF(AM1262&lt;&gt;"",+VLOOKUP(AM1262,NIVELES!$A$1652:$B$2466,2,0),"")</f>
        <v>A Gobiernos Autónomos Descentralizados</v>
      </c>
      <c r="AO1262" s="87">
        <v>294325.46000000002</v>
      </c>
      <c r="AP1262" s="88">
        <v>0</v>
      </c>
      <c r="AQ1262" s="88">
        <v>73581.3</v>
      </c>
      <c r="AR1262" s="88">
        <v>0</v>
      </c>
      <c r="AS1262" s="88">
        <v>73581</v>
      </c>
      <c r="AT1262" s="88">
        <v>0</v>
      </c>
      <c r="AU1262" s="88">
        <v>0</v>
      </c>
      <c r="AV1262" s="88">
        <v>73581</v>
      </c>
      <c r="AW1262" s="88">
        <v>0</v>
      </c>
      <c r="AX1262" s="88">
        <v>0</v>
      </c>
      <c r="AY1262" s="88">
        <v>73582.16</v>
      </c>
      <c r="AZ1262" s="88">
        <v>0</v>
      </c>
      <c r="BA1262" s="88">
        <v>0</v>
      </c>
      <c r="BB1262" s="89">
        <f t="shared" si="75"/>
        <v>294325.45999999996</v>
      </c>
      <c r="BC1262" s="90" t="str">
        <f t="shared" si="74"/>
        <v>OK</v>
      </c>
      <c r="BD1262" s="91" t="str">
        <f t="shared" si="76"/>
        <v xml:space="preserve">                  </v>
      </c>
      <c r="BE1262" s="92">
        <f t="shared" si="77"/>
        <v>4</v>
      </c>
    </row>
    <row r="1263" spans="1:57" s="74" customFormat="1" ht="50.1" customHeight="1" x14ac:dyDescent="0.2">
      <c r="A1263" s="78" t="s">
        <v>55</v>
      </c>
      <c r="B1263" s="78" t="s">
        <v>58</v>
      </c>
      <c r="C1263" s="78" t="s">
        <v>1032</v>
      </c>
      <c r="D1263" s="78" t="s">
        <v>605</v>
      </c>
      <c r="E1263" s="79" t="str">
        <f>+IF(C1263&lt;&gt;"",VLOOKUP(MID(C1263,18,5),NIVELES!$A$133:$B$213,2,0),"")</f>
        <v>CHIMBORAZO</v>
      </c>
      <c r="F1263" s="80" t="s">
        <v>176</v>
      </c>
      <c r="G1263" s="81" t="str">
        <f>+IF(F1263&lt;&gt;"",VLOOKUP(F1263,NIVELES!$A$246:$C$464,3,0),"")</f>
        <v xml:space="preserve"> </v>
      </c>
      <c r="H1263" s="82" t="s">
        <v>1024</v>
      </c>
      <c r="I1263" s="78" t="s">
        <v>2513</v>
      </c>
      <c r="J1263" s="78" t="s">
        <v>2514</v>
      </c>
      <c r="K1263" s="78" t="s">
        <v>2515</v>
      </c>
      <c r="L1263" s="78" t="s">
        <v>1791</v>
      </c>
      <c r="M1263" s="78">
        <v>1765</v>
      </c>
      <c r="N1263" s="78" t="s">
        <v>2271</v>
      </c>
      <c r="O1263" s="78" t="s">
        <v>2272</v>
      </c>
      <c r="P1263" s="82">
        <v>4</v>
      </c>
      <c r="Q1263" s="78" t="s">
        <v>2273</v>
      </c>
      <c r="R1263" s="82">
        <v>0</v>
      </c>
      <c r="S1263" s="82">
        <v>1</v>
      </c>
      <c r="T1263" s="82">
        <v>0</v>
      </c>
      <c r="U1263" s="82">
        <v>1</v>
      </c>
      <c r="V1263" s="82">
        <v>0</v>
      </c>
      <c r="W1263" s="82">
        <v>0</v>
      </c>
      <c r="X1263" s="82">
        <v>1</v>
      </c>
      <c r="Y1263" s="82">
        <v>0</v>
      </c>
      <c r="Z1263" s="82">
        <v>0</v>
      </c>
      <c r="AA1263" s="82">
        <v>1</v>
      </c>
      <c r="AB1263" s="82">
        <v>0</v>
      </c>
      <c r="AC1263" s="82">
        <v>0</v>
      </c>
      <c r="AD1263" s="85" t="str">
        <f>IF(A1263&lt;&gt;"",IF(D1263="DIRECCIÓN_DE_TRANSFERENCIAS","280 0031",VLOOKUP(C1263,NIVELES!$A$14:$B$105,2,0)),"")</f>
        <v>280 3310</v>
      </c>
      <c r="AE1263" s="86" t="s">
        <v>322</v>
      </c>
      <c r="AF1263" s="86" t="s">
        <v>545</v>
      </c>
      <c r="AG1263" s="79" t="str">
        <f>+IF(AF1263&lt;&gt;"",VLOOKUP(AF1263,NIVELES!$A$666:$B$673,2,0),"")</f>
        <v>SERVICIOS_DE_ATENCIÓN_GERONTOLÓGICA</v>
      </c>
      <c r="AH1263" s="78" t="s">
        <v>453</v>
      </c>
      <c r="AI1263" s="79" t="str">
        <f>IF(AH1263&lt;&gt;"",VLOOKUP(CONCATENATE(AG1263,AH1263),NIVELES!$B$676:$C$745,2,0),"")</f>
        <v xml:space="preserve">Subvenciones Para Contribuir El Cuidado De Las Personas Adultas Mayores  Atendidos  A Traves De  Terceros Sean Públicos O Privados </v>
      </c>
      <c r="AJ1263" s="78" t="s">
        <v>380</v>
      </c>
      <c r="AK1263" s="79" t="str">
        <f>+IF(AJ1263&lt;&gt;"",VLOOKUP(AJ1263,NIVELES!$A$816:$B$892,2,0),"")</f>
        <v>PROMOVER PRÁCTICAS DE CUIDADO A LAS PERSONAS ADULTAS MAYORES BAJO PARÁMETROS DE CALIDAD Y CALIDEZ</v>
      </c>
      <c r="AL1263" s="78" t="s">
        <v>556</v>
      </c>
      <c r="AM1263" s="78">
        <v>580204</v>
      </c>
      <c r="AN1263" s="79" t="str">
        <f>IF(AM1263&lt;&gt;"",+VLOOKUP(AM1263,NIVELES!$A$1652:$B$2466,2,0),"")</f>
        <v>Al Sector Privado no Financiero</v>
      </c>
      <c r="AO1263" s="87">
        <v>119554.03</v>
      </c>
      <c r="AP1263" s="88">
        <v>0</v>
      </c>
      <c r="AQ1263" s="88">
        <v>29888.5</v>
      </c>
      <c r="AR1263" s="88">
        <v>0</v>
      </c>
      <c r="AS1263" s="88">
        <v>29888.5</v>
      </c>
      <c r="AT1263" s="88">
        <v>0</v>
      </c>
      <c r="AU1263" s="88">
        <v>0</v>
      </c>
      <c r="AV1263" s="88">
        <v>29888.5</v>
      </c>
      <c r="AW1263" s="88">
        <v>0</v>
      </c>
      <c r="AX1263" s="88">
        <v>0</v>
      </c>
      <c r="AY1263" s="88">
        <v>29888.53</v>
      </c>
      <c r="AZ1263" s="88">
        <v>0</v>
      </c>
      <c r="BA1263" s="88">
        <v>0</v>
      </c>
      <c r="BB1263" s="89">
        <f t="shared" si="75"/>
        <v>119554.03</v>
      </c>
      <c r="BC1263" s="90" t="str">
        <f t="shared" si="74"/>
        <v>OK</v>
      </c>
      <c r="BD1263" s="91" t="str">
        <f t="shared" si="76"/>
        <v xml:space="preserve">                  </v>
      </c>
      <c r="BE1263" s="92">
        <f t="shared" si="77"/>
        <v>4</v>
      </c>
    </row>
    <row r="1264" spans="1:57" s="74" customFormat="1" ht="50.1" customHeight="1" x14ac:dyDescent="0.2">
      <c r="A1264" s="78" t="s">
        <v>55</v>
      </c>
      <c r="B1264" s="78" t="s">
        <v>58</v>
      </c>
      <c r="C1264" s="78" t="s">
        <v>1032</v>
      </c>
      <c r="D1264" s="78" t="s">
        <v>605</v>
      </c>
      <c r="E1264" s="79" t="str">
        <f>+IF(C1264&lt;&gt;"",VLOOKUP(MID(C1264,18,5),NIVELES!$A$133:$B$213,2,0),"")</f>
        <v>CHIMBORAZO</v>
      </c>
      <c r="F1264" s="80" t="s">
        <v>135</v>
      </c>
      <c r="G1264" s="81" t="str">
        <f>+IF(F1264&lt;&gt;"",VLOOKUP(F1264,NIVELES!$A$246:$C$464,3,0),"")</f>
        <v xml:space="preserve"> </v>
      </c>
      <c r="H1264" s="82" t="s">
        <v>1024</v>
      </c>
      <c r="I1264" s="78" t="s">
        <v>2519</v>
      </c>
      <c r="J1264" s="78" t="s">
        <v>1078</v>
      </c>
      <c r="K1264" s="78" t="s">
        <v>2520</v>
      </c>
      <c r="L1264" s="78" t="s">
        <v>1791</v>
      </c>
      <c r="M1264" s="78" t="s">
        <v>1791</v>
      </c>
      <c r="N1264" s="78" t="s">
        <v>1791</v>
      </c>
      <c r="O1264" s="78" t="s">
        <v>2480</v>
      </c>
      <c r="P1264" s="82">
        <v>1</v>
      </c>
      <c r="Q1264" s="78" t="s">
        <v>2521</v>
      </c>
      <c r="R1264" s="82"/>
      <c r="S1264" s="82"/>
      <c r="T1264" s="82"/>
      <c r="U1264" s="82"/>
      <c r="V1264" s="82"/>
      <c r="W1264" s="82"/>
      <c r="X1264" s="82"/>
      <c r="Y1264" s="82"/>
      <c r="Z1264" s="82"/>
      <c r="AA1264" s="82"/>
      <c r="AB1264" s="82">
        <v>1</v>
      </c>
      <c r="AC1264" s="82"/>
      <c r="AD1264" s="85" t="str">
        <f>IF(A1264&lt;&gt;"",IF(D1264="DIRECCIÓN_DE_TRANSFERENCIAS","280 0031",VLOOKUP(C1264,NIVELES!$A$14:$B$105,2,0)),"")</f>
        <v>280 3310</v>
      </c>
      <c r="AE1264" s="86" t="s">
        <v>322</v>
      </c>
      <c r="AF1264" s="86" t="s">
        <v>546</v>
      </c>
      <c r="AG1264" s="79" t="str">
        <f>+IF(AF1264&lt;&gt;"",VLOOKUP(AF1264,NIVELES!$A$666:$B$673,2,0),"")</f>
        <v>ATENCIÓN_INTEGRAL_A_PERSONAS_CON_DISCAPACIDAD</v>
      </c>
      <c r="AH1264" s="78" t="s">
        <v>321</v>
      </c>
      <c r="AI1264" s="79" t="str">
        <f>IF(AH1264&lt;&gt;"",VLOOKUP(CONCATENATE(AG1264,AH1264),NIVELES!$B$676:$C$745,2,0),"")</f>
        <v>Centros Indirectos Prestación De Servicio</v>
      </c>
      <c r="AJ1264" s="78" t="s">
        <v>429</v>
      </c>
      <c r="AK1264" s="79" t="str">
        <f>+IF(AJ1264&lt;&gt;"",VLOOKUP(AJ1264,NIVELES!$A$816:$B$892,2,0),"")</f>
        <v xml:space="preserve">PROMOVER EL RECONOCIMIENTO Y GARANTIA DE LOS DERECHOS DE LAS MUJERES Y HOMBRES CON DISCAPACIDAD,  SU DEBIDA VALORACIÓN Y EL RESPETO A SU DIGNIDAD  </v>
      </c>
      <c r="AL1264" s="78" t="s">
        <v>554</v>
      </c>
      <c r="AM1264" s="78">
        <v>530249</v>
      </c>
      <c r="AN1264" s="79" t="str">
        <f>IF(AM1264&lt;&gt;"",+VLOOKUP(AM1264,NIVELES!$A$1652:$B$2466,2,0),"")</f>
        <v>Eventos Públicos Promocionales</v>
      </c>
      <c r="AO1264" s="87">
        <v>1000</v>
      </c>
      <c r="AP1264" s="88"/>
      <c r="AQ1264" s="88"/>
      <c r="AR1264" s="88"/>
      <c r="AS1264" s="88"/>
      <c r="AT1264" s="88"/>
      <c r="AU1264" s="88"/>
      <c r="AV1264" s="88"/>
      <c r="AW1264" s="88"/>
      <c r="AX1264" s="88"/>
      <c r="AY1264" s="88"/>
      <c r="AZ1264" s="88">
        <v>1000</v>
      </c>
      <c r="BA1264" s="88"/>
      <c r="BB1264" s="89">
        <f t="shared" si="75"/>
        <v>1000</v>
      </c>
      <c r="BC1264" s="90" t="str">
        <f t="shared" si="74"/>
        <v>OK</v>
      </c>
      <c r="BD1264" s="91" t="str">
        <f t="shared" si="76"/>
        <v xml:space="preserve">                  </v>
      </c>
      <c r="BE1264" s="92">
        <f t="shared" si="77"/>
        <v>1</v>
      </c>
    </row>
    <row r="1265" spans="1:57" s="74" customFormat="1" ht="50.1" customHeight="1" x14ac:dyDescent="0.2">
      <c r="A1265" s="78" t="s">
        <v>55</v>
      </c>
      <c r="B1265" s="78" t="s">
        <v>58</v>
      </c>
      <c r="C1265" s="78" t="s">
        <v>1032</v>
      </c>
      <c r="D1265" s="78" t="s">
        <v>605</v>
      </c>
      <c r="E1265" s="79" t="str">
        <f>+IF(C1265&lt;&gt;"",VLOOKUP(MID(C1265,18,5),NIVELES!$A$133:$B$213,2,0),"")</f>
        <v>CHIMBORAZO</v>
      </c>
      <c r="F1265" s="80" t="s">
        <v>135</v>
      </c>
      <c r="G1265" s="81" t="str">
        <f>+IF(F1265&lt;&gt;"",VLOOKUP(F1265,NIVELES!$A$246:$C$464,3,0),"")</f>
        <v xml:space="preserve"> </v>
      </c>
      <c r="H1265" s="82" t="s">
        <v>1024</v>
      </c>
      <c r="I1265" s="78" t="s">
        <v>2519</v>
      </c>
      <c r="J1265" s="78" t="s">
        <v>1078</v>
      </c>
      <c r="K1265" s="78" t="s">
        <v>2520</v>
      </c>
      <c r="L1265" s="78" t="s">
        <v>1791</v>
      </c>
      <c r="M1265" s="78" t="s">
        <v>1791</v>
      </c>
      <c r="N1265" s="78" t="s">
        <v>1791</v>
      </c>
      <c r="O1265" s="78" t="s">
        <v>2458</v>
      </c>
      <c r="P1265" s="82">
        <v>1</v>
      </c>
      <c r="Q1265" s="78" t="s">
        <v>2521</v>
      </c>
      <c r="R1265" s="82"/>
      <c r="S1265" s="82"/>
      <c r="T1265" s="82">
        <v>1</v>
      </c>
      <c r="U1265" s="82"/>
      <c r="V1265" s="82"/>
      <c r="W1265" s="82"/>
      <c r="X1265" s="82"/>
      <c r="Y1265" s="82"/>
      <c r="Z1265" s="82"/>
      <c r="AA1265" s="82"/>
      <c r="AB1265" s="82"/>
      <c r="AC1265" s="82"/>
      <c r="AD1265" s="85" t="str">
        <f>IF(A1265&lt;&gt;"",IF(D1265="DIRECCIÓN_DE_TRANSFERENCIAS","280 0031",VLOOKUP(C1265,NIVELES!$A$14:$B$105,2,0)),"")</f>
        <v>280 3310</v>
      </c>
      <c r="AE1265" s="86" t="s">
        <v>322</v>
      </c>
      <c r="AF1265" s="86" t="s">
        <v>546</v>
      </c>
      <c r="AG1265" s="79" t="str">
        <f>+IF(AF1265&lt;&gt;"",VLOOKUP(AF1265,NIVELES!$A$666:$B$673,2,0),"")</f>
        <v>ATENCIÓN_INTEGRAL_A_PERSONAS_CON_DISCAPACIDAD</v>
      </c>
      <c r="AH1265" s="78" t="s">
        <v>321</v>
      </c>
      <c r="AI1265" s="79" t="str">
        <f>IF(AH1265&lt;&gt;"",VLOOKUP(CONCATENATE(AG1265,AH1265),NIVELES!$B$676:$C$745,2,0),"")</f>
        <v>Centros Indirectos Prestación De Servicio</v>
      </c>
      <c r="AJ1265" s="78" t="s">
        <v>429</v>
      </c>
      <c r="AK1265" s="79" t="str">
        <f>+IF(AJ1265&lt;&gt;"",VLOOKUP(AJ1265,NIVELES!$A$816:$B$892,2,0),"")</f>
        <v xml:space="preserve">PROMOVER EL RECONOCIMIENTO Y GARANTIA DE LOS DERECHOS DE LAS MUJERES Y HOMBRES CON DISCAPACIDAD,  SU DEBIDA VALORACIÓN Y EL RESPETO A SU DIGNIDAD  </v>
      </c>
      <c r="AL1265" s="78" t="s">
        <v>554</v>
      </c>
      <c r="AM1265" s="78">
        <v>530301</v>
      </c>
      <c r="AN1265" s="79" t="str">
        <f>IF(AM1265&lt;&gt;"",+VLOOKUP(AM1265,NIVELES!$A$1652:$B$2466,2,0),"")</f>
        <v>Pasajes al Interior</v>
      </c>
      <c r="AO1265" s="87">
        <v>14</v>
      </c>
      <c r="AP1265" s="88"/>
      <c r="AQ1265" s="88"/>
      <c r="AR1265" s="88">
        <v>14</v>
      </c>
      <c r="AS1265" s="88"/>
      <c r="AT1265" s="88"/>
      <c r="AU1265" s="88"/>
      <c r="AV1265" s="88"/>
      <c r="AW1265" s="88"/>
      <c r="AX1265" s="88"/>
      <c r="AY1265" s="88"/>
      <c r="AZ1265" s="88"/>
      <c r="BA1265" s="88"/>
      <c r="BB1265" s="89">
        <f t="shared" si="75"/>
        <v>14</v>
      </c>
      <c r="BC1265" s="90" t="str">
        <f t="shared" si="74"/>
        <v>OK</v>
      </c>
      <c r="BD1265" s="91" t="str">
        <f t="shared" si="76"/>
        <v xml:space="preserve">                  </v>
      </c>
      <c r="BE1265" s="92">
        <f t="shared" si="77"/>
        <v>1</v>
      </c>
    </row>
    <row r="1266" spans="1:57" s="74" customFormat="1" ht="50.1" customHeight="1" x14ac:dyDescent="0.2">
      <c r="A1266" s="78" t="s">
        <v>55</v>
      </c>
      <c r="B1266" s="78" t="s">
        <v>58</v>
      </c>
      <c r="C1266" s="78" t="s">
        <v>1032</v>
      </c>
      <c r="D1266" s="78" t="s">
        <v>605</v>
      </c>
      <c r="E1266" s="79" t="str">
        <f>+IF(C1266&lt;&gt;"",VLOOKUP(MID(C1266,18,5),NIVELES!$A$133:$B$213,2,0),"")</f>
        <v>CHIMBORAZO</v>
      </c>
      <c r="F1266" s="80" t="s">
        <v>135</v>
      </c>
      <c r="G1266" s="81" t="str">
        <f>+IF(F1266&lt;&gt;"",VLOOKUP(F1266,NIVELES!$A$246:$C$464,3,0),"")</f>
        <v xml:space="preserve"> </v>
      </c>
      <c r="H1266" s="82" t="s">
        <v>1024</v>
      </c>
      <c r="I1266" s="78" t="s">
        <v>2519</v>
      </c>
      <c r="J1266" s="78" t="s">
        <v>1078</v>
      </c>
      <c r="K1266" s="78" t="s">
        <v>2520</v>
      </c>
      <c r="L1266" s="78" t="s">
        <v>1791</v>
      </c>
      <c r="M1266" s="78" t="s">
        <v>1791</v>
      </c>
      <c r="N1266" s="78" t="s">
        <v>1791</v>
      </c>
      <c r="O1266" s="78" t="s">
        <v>2458</v>
      </c>
      <c r="P1266" s="82">
        <v>1</v>
      </c>
      <c r="Q1266" s="78" t="s">
        <v>2521</v>
      </c>
      <c r="R1266" s="82"/>
      <c r="S1266" s="82"/>
      <c r="T1266" s="82">
        <v>1</v>
      </c>
      <c r="U1266" s="82"/>
      <c r="V1266" s="82"/>
      <c r="W1266" s="82"/>
      <c r="X1266" s="82"/>
      <c r="Y1266" s="82"/>
      <c r="Z1266" s="82"/>
      <c r="AA1266" s="82"/>
      <c r="AB1266" s="82"/>
      <c r="AC1266" s="82"/>
      <c r="AD1266" s="85" t="str">
        <f>IF(A1266&lt;&gt;"",IF(D1266="DIRECCIÓN_DE_TRANSFERENCIAS","280 0031",VLOOKUP(C1266,NIVELES!$A$14:$B$105,2,0)),"")</f>
        <v>280 3310</v>
      </c>
      <c r="AE1266" s="86" t="s">
        <v>322</v>
      </c>
      <c r="AF1266" s="86" t="s">
        <v>546</v>
      </c>
      <c r="AG1266" s="79" t="str">
        <f>+IF(AF1266&lt;&gt;"",VLOOKUP(AF1266,NIVELES!$A$666:$B$673,2,0),"")</f>
        <v>ATENCIÓN_INTEGRAL_A_PERSONAS_CON_DISCAPACIDAD</v>
      </c>
      <c r="AH1266" s="78" t="s">
        <v>321</v>
      </c>
      <c r="AI1266" s="79" t="str">
        <f>IF(AH1266&lt;&gt;"",VLOOKUP(CONCATENATE(AG1266,AH1266),NIVELES!$B$676:$C$745,2,0),"")</f>
        <v>Centros Indirectos Prestación De Servicio</v>
      </c>
      <c r="AJ1266" s="78" t="s">
        <v>429</v>
      </c>
      <c r="AK1266" s="79" t="str">
        <f>+IF(AJ1266&lt;&gt;"",VLOOKUP(AJ1266,NIVELES!$A$816:$B$892,2,0),"")</f>
        <v xml:space="preserve">PROMOVER EL RECONOCIMIENTO Y GARANTIA DE LOS DERECHOS DE LAS MUJERES Y HOMBRES CON DISCAPACIDAD,  SU DEBIDA VALORACIÓN Y EL RESPETO A SU DIGNIDAD  </v>
      </c>
      <c r="AL1266" s="78" t="s">
        <v>554</v>
      </c>
      <c r="AM1266" s="78">
        <v>530303</v>
      </c>
      <c r="AN1266" s="79" t="str">
        <f>IF(AM1266&lt;&gt;"",+VLOOKUP(AM1266,NIVELES!$A$1652:$B$2466,2,0),"")</f>
        <v>Viáticos y Subsistencias en el Interior</v>
      </c>
      <c r="AO1266" s="87">
        <v>160</v>
      </c>
      <c r="AP1266" s="88"/>
      <c r="AQ1266" s="88"/>
      <c r="AR1266" s="88">
        <v>160</v>
      </c>
      <c r="AS1266" s="88"/>
      <c r="AT1266" s="88"/>
      <c r="AU1266" s="88"/>
      <c r="AV1266" s="88"/>
      <c r="AW1266" s="88"/>
      <c r="AX1266" s="88"/>
      <c r="AY1266" s="88"/>
      <c r="AZ1266" s="88"/>
      <c r="BA1266" s="88"/>
      <c r="BB1266" s="89">
        <f t="shared" si="75"/>
        <v>160</v>
      </c>
      <c r="BC1266" s="90" t="str">
        <f t="shared" si="74"/>
        <v>OK</v>
      </c>
      <c r="BD1266" s="91" t="str">
        <f t="shared" si="76"/>
        <v xml:space="preserve">                  </v>
      </c>
      <c r="BE1266" s="92">
        <f t="shared" si="77"/>
        <v>1</v>
      </c>
    </row>
    <row r="1267" spans="1:57" s="74" customFormat="1" ht="50.1" customHeight="1" x14ac:dyDescent="0.2">
      <c r="A1267" s="78" t="s">
        <v>55</v>
      </c>
      <c r="B1267" s="78" t="s">
        <v>58</v>
      </c>
      <c r="C1267" s="78" t="s">
        <v>1032</v>
      </c>
      <c r="D1267" s="78" t="s">
        <v>605</v>
      </c>
      <c r="E1267" s="79" t="str">
        <f>+IF(C1267&lt;&gt;"",VLOOKUP(MID(C1267,18,5),NIVELES!$A$133:$B$213,2,0),"")</f>
        <v>CHIMBORAZO</v>
      </c>
      <c r="F1267" s="80" t="s">
        <v>135</v>
      </c>
      <c r="G1267" s="81" t="str">
        <f>+IF(F1267&lt;&gt;"",VLOOKUP(F1267,NIVELES!$A$246:$C$464,3,0),"")</f>
        <v xml:space="preserve"> </v>
      </c>
      <c r="H1267" s="82" t="s">
        <v>1024</v>
      </c>
      <c r="I1267" s="78" t="s">
        <v>2519</v>
      </c>
      <c r="J1267" s="78" t="s">
        <v>1078</v>
      </c>
      <c r="K1267" s="78" t="s">
        <v>2520</v>
      </c>
      <c r="L1267" s="78" t="s">
        <v>1791</v>
      </c>
      <c r="M1267" s="78" t="s">
        <v>1791</v>
      </c>
      <c r="N1267" s="78" t="s">
        <v>1791</v>
      </c>
      <c r="O1267" s="78" t="s">
        <v>2459</v>
      </c>
      <c r="P1267" s="82">
        <v>1</v>
      </c>
      <c r="Q1267" s="78" t="s">
        <v>2522</v>
      </c>
      <c r="R1267" s="82">
        <v>1</v>
      </c>
      <c r="S1267" s="82"/>
      <c r="T1267" s="82"/>
      <c r="U1267" s="82"/>
      <c r="V1267" s="82"/>
      <c r="W1267" s="82"/>
      <c r="X1267" s="82"/>
      <c r="Y1267" s="82"/>
      <c r="Z1267" s="82"/>
      <c r="AA1267" s="82"/>
      <c r="AB1267" s="82"/>
      <c r="AC1267" s="82"/>
      <c r="AD1267" s="85" t="str">
        <f>IF(A1267&lt;&gt;"",IF(D1267="DIRECCIÓN_DE_TRANSFERENCIAS","280 0031",VLOOKUP(C1267,NIVELES!$A$14:$B$105,2,0)),"")</f>
        <v>280 3310</v>
      </c>
      <c r="AE1267" s="86" t="s">
        <v>322</v>
      </c>
      <c r="AF1267" s="86" t="s">
        <v>546</v>
      </c>
      <c r="AG1267" s="79" t="str">
        <f>+IF(AF1267&lt;&gt;"",VLOOKUP(AF1267,NIVELES!$A$666:$B$673,2,0),"")</f>
        <v>ATENCIÓN_INTEGRAL_A_PERSONAS_CON_DISCAPACIDAD</v>
      </c>
      <c r="AH1267" s="78" t="s">
        <v>453</v>
      </c>
      <c r="AI1267" s="79" t="str">
        <f>IF(AH1267&lt;&gt;"",VLOOKUP(CONCATENATE(AG1267,AH1267),NIVELES!$B$676:$C$745,2,0),"")</f>
        <v>Rectoría Inclusión Social</v>
      </c>
      <c r="AJ1267" s="78" t="s">
        <v>517</v>
      </c>
      <c r="AK1267" s="79" t="str">
        <f>+IF(AJ1267&lt;&gt;"",VLOOKUP(AJ1267,NIVELES!$A$816:$B$892,2,0),"")</f>
        <v>NO APLICA</v>
      </c>
      <c r="AL1267" s="78" t="s">
        <v>553</v>
      </c>
      <c r="AM1267" s="78">
        <v>510203</v>
      </c>
      <c r="AN1267" s="79" t="str">
        <f>IF(AM1267&lt;&gt;"",+VLOOKUP(AM1267,NIVELES!$A$1652:$B$2466,2,0),"")</f>
        <v>Decimotercer Sueldo</v>
      </c>
      <c r="AO1267" s="87">
        <v>2222</v>
      </c>
      <c r="AP1267" s="88">
        <v>10.403563636363636</v>
      </c>
      <c r="AQ1267" s="88">
        <v>10.403563636363636</v>
      </c>
      <c r="AR1267" s="88">
        <v>10.403563636363636</v>
      </c>
      <c r="AS1267" s="88">
        <v>10.403563636363636</v>
      </c>
      <c r="AT1267" s="88">
        <v>10.403563636363636</v>
      </c>
      <c r="AU1267" s="88">
        <v>10.403563636363636</v>
      </c>
      <c r="AV1267" s="88">
        <v>10.403563636363636</v>
      </c>
      <c r="AW1267" s="88">
        <v>10.403563636363636</v>
      </c>
      <c r="AX1267" s="88">
        <v>10.403563636363636</v>
      </c>
      <c r="AY1267" s="88">
        <v>10.403563636363636</v>
      </c>
      <c r="AZ1267" s="88">
        <v>10.403563636363636</v>
      </c>
      <c r="BA1267" s="88">
        <v>2107.5608000000002</v>
      </c>
      <c r="BB1267" s="89">
        <f t="shared" si="75"/>
        <v>2222</v>
      </c>
      <c r="BC1267" s="90" t="str">
        <f t="shared" si="74"/>
        <v>OK</v>
      </c>
      <c r="BD1267" s="91" t="str">
        <f t="shared" si="76"/>
        <v xml:space="preserve">                  </v>
      </c>
      <c r="BE1267" s="92">
        <f t="shared" si="77"/>
        <v>1</v>
      </c>
    </row>
    <row r="1268" spans="1:57" s="74" customFormat="1" ht="50.1" customHeight="1" x14ac:dyDescent="0.2">
      <c r="A1268" s="78" t="s">
        <v>55</v>
      </c>
      <c r="B1268" s="78" t="s">
        <v>58</v>
      </c>
      <c r="C1268" s="78" t="s">
        <v>1032</v>
      </c>
      <c r="D1268" s="78" t="s">
        <v>605</v>
      </c>
      <c r="E1268" s="79" t="str">
        <f>+IF(C1268&lt;&gt;"",VLOOKUP(MID(C1268,18,5),NIVELES!$A$133:$B$213,2,0),"")</f>
        <v>CHIMBORAZO</v>
      </c>
      <c r="F1268" s="80" t="s">
        <v>135</v>
      </c>
      <c r="G1268" s="81" t="str">
        <f>+IF(F1268&lt;&gt;"",VLOOKUP(F1268,NIVELES!$A$246:$C$464,3,0),"")</f>
        <v xml:space="preserve"> </v>
      </c>
      <c r="H1268" s="82" t="s">
        <v>1024</v>
      </c>
      <c r="I1268" s="78" t="s">
        <v>2519</v>
      </c>
      <c r="J1268" s="78" t="s">
        <v>1078</v>
      </c>
      <c r="K1268" s="78" t="s">
        <v>2520</v>
      </c>
      <c r="L1268" s="78" t="s">
        <v>1791</v>
      </c>
      <c r="M1268" s="78" t="s">
        <v>1791</v>
      </c>
      <c r="N1268" s="78" t="s">
        <v>1791</v>
      </c>
      <c r="O1268" s="78" t="s">
        <v>2459</v>
      </c>
      <c r="P1268" s="82">
        <v>1</v>
      </c>
      <c r="Q1268" s="78" t="s">
        <v>2522</v>
      </c>
      <c r="R1268" s="82">
        <v>1</v>
      </c>
      <c r="S1268" s="82"/>
      <c r="T1268" s="82"/>
      <c r="U1268" s="82"/>
      <c r="V1268" s="82"/>
      <c r="W1268" s="82"/>
      <c r="X1268" s="82"/>
      <c r="Y1268" s="82"/>
      <c r="Z1268" s="82"/>
      <c r="AA1268" s="82"/>
      <c r="AB1268" s="82"/>
      <c r="AC1268" s="82"/>
      <c r="AD1268" s="85" t="str">
        <f>IF(A1268&lt;&gt;"",IF(D1268="DIRECCIÓN_DE_TRANSFERENCIAS","280 0031",VLOOKUP(C1268,NIVELES!$A$14:$B$105,2,0)),"")</f>
        <v>280 3310</v>
      </c>
      <c r="AE1268" s="86" t="s">
        <v>322</v>
      </c>
      <c r="AF1268" s="86" t="s">
        <v>546</v>
      </c>
      <c r="AG1268" s="79" t="str">
        <f>+IF(AF1268&lt;&gt;"",VLOOKUP(AF1268,NIVELES!$A$666:$B$673,2,0),"")</f>
        <v>ATENCIÓN_INTEGRAL_A_PERSONAS_CON_DISCAPACIDAD</v>
      </c>
      <c r="AH1268" s="78" t="s">
        <v>453</v>
      </c>
      <c r="AI1268" s="79" t="str">
        <f>IF(AH1268&lt;&gt;"",VLOOKUP(CONCATENATE(AG1268,AH1268),NIVELES!$B$676:$C$745,2,0),"")</f>
        <v>Rectoría Inclusión Social</v>
      </c>
      <c r="AJ1268" s="78" t="s">
        <v>517</v>
      </c>
      <c r="AK1268" s="79" t="str">
        <f>+IF(AJ1268&lt;&gt;"",VLOOKUP(AJ1268,NIVELES!$A$816:$B$892,2,0),"")</f>
        <v>NO APLICA</v>
      </c>
      <c r="AL1268" s="78" t="s">
        <v>553</v>
      </c>
      <c r="AM1268" s="78">
        <v>510204</v>
      </c>
      <c r="AN1268" s="79" t="str">
        <f>IF(AM1268&lt;&gt;"",+VLOOKUP(AM1268,NIVELES!$A$1652:$B$2466,2,0),"")</f>
        <v>Decimocuarto Sueldo</v>
      </c>
      <c r="AO1268" s="87">
        <v>722.33</v>
      </c>
      <c r="AP1268" s="88">
        <v>3.7481454545454538</v>
      </c>
      <c r="AQ1268" s="88">
        <v>3.7481454545454538</v>
      </c>
      <c r="AR1268" s="88">
        <v>3.7481454545454538</v>
      </c>
      <c r="AS1268" s="88">
        <v>3.7481454545454538</v>
      </c>
      <c r="AT1268" s="88">
        <v>3.7481454545454538</v>
      </c>
      <c r="AU1268" s="88">
        <v>3.7481454545454538</v>
      </c>
      <c r="AV1268" s="88">
        <v>3.7481454545454538</v>
      </c>
      <c r="AW1268" s="88">
        <v>696.09298181818201</v>
      </c>
      <c r="AX1268" s="88"/>
      <c r="AY1268" s="88"/>
      <c r="AZ1268" s="88"/>
      <c r="BA1268" s="88"/>
      <c r="BB1268" s="89">
        <f t="shared" si="75"/>
        <v>722.33000000000015</v>
      </c>
      <c r="BC1268" s="90" t="str">
        <f t="shared" si="74"/>
        <v>OK</v>
      </c>
      <c r="BD1268" s="91" t="str">
        <f t="shared" si="76"/>
        <v xml:space="preserve">                  </v>
      </c>
      <c r="BE1268" s="92">
        <f t="shared" si="77"/>
        <v>1</v>
      </c>
    </row>
    <row r="1269" spans="1:57" s="74" customFormat="1" ht="50.1" customHeight="1" x14ac:dyDescent="0.2">
      <c r="A1269" s="78" t="s">
        <v>55</v>
      </c>
      <c r="B1269" s="78" t="s">
        <v>58</v>
      </c>
      <c r="C1269" s="78" t="s">
        <v>1032</v>
      </c>
      <c r="D1269" s="78" t="s">
        <v>605</v>
      </c>
      <c r="E1269" s="79" t="str">
        <f>+IF(C1269&lt;&gt;"",VLOOKUP(MID(C1269,18,5),NIVELES!$A$133:$B$213,2,0),"")</f>
        <v>CHIMBORAZO</v>
      </c>
      <c r="F1269" s="80" t="s">
        <v>135</v>
      </c>
      <c r="G1269" s="81" t="str">
        <f>+IF(F1269&lt;&gt;"",VLOOKUP(F1269,NIVELES!$A$246:$C$464,3,0),"")</f>
        <v xml:space="preserve"> </v>
      </c>
      <c r="H1269" s="82" t="s">
        <v>1024</v>
      </c>
      <c r="I1269" s="78" t="s">
        <v>2519</v>
      </c>
      <c r="J1269" s="78" t="s">
        <v>1078</v>
      </c>
      <c r="K1269" s="78" t="s">
        <v>2520</v>
      </c>
      <c r="L1269" s="78" t="s">
        <v>1791</v>
      </c>
      <c r="M1269" s="78" t="s">
        <v>1791</v>
      </c>
      <c r="N1269" s="78" t="s">
        <v>1791</v>
      </c>
      <c r="O1269" s="78" t="s">
        <v>2459</v>
      </c>
      <c r="P1269" s="82">
        <v>1</v>
      </c>
      <c r="Q1269" s="78" t="s">
        <v>2522</v>
      </c>
      <c r="R1269" s="82">
        <v>1</v>
      </c>
      <c r="S1269" s="82"/>
      <c r="T1269" s="82"/>
      <c r="U1269" s="82"/>
      <c r="V1269" s="82"/>
      <c r="W1269" s="82"/>
      <c r="X1269" s="82"/>
      <c r="Y1269" s="82"/>
      <c r="Z1269" s="82"/>
      <c r="AA1269" s="82"/>
      <c r="AB1269" s="82"/>
      <c r="AC1269" s="82"/>
      <c r="AD1269" s="85" t="str">
        <f>IF(A1269&lt;&gt;"",IF(D1269="DIRECCIÓN_DE_TRANSFERENCIAS","280 0031",VLOOKUP(C1269,NIVELES!$A$14:$B$105,2,0)),"")</f>
        <v>280 3310</v>
      </c>
      <c r="AE1269" s="86" t="s">
        <v>322</v>
      </c>
      <c r="AF1269" s="86" t="s">
        <v>546</v>
      </c>
      <c r="AG1269" s="79" t="str">
        <f>+IF(AF1269&lt;&gt;"",VLOOKUP(AF1269,NIVELES!$A$666:$B$673,2,0),"")</f>
        <v>ATENCIÓN_INTEGRAL_A_PERSONAS_CON_DISCAPACIDAD</v>
      </c>
      <c r="AH1269" s="78" t="s">
        <v>453</v>
      </c>
      <c r="AI1269" s="79" t="str">
        <f>IF(AH1269&lt;&gt;"",VLOOKUP(CONCATENATE(AG1269,AH1269),NIVELES!$B$676:$C$745,2,0),"")</f>
        <v>Rectoría Inclusión Social</v>
      </c>
      <c r="AJ1269" s="78" t="s">
        <v>517</v>
      </c>
      <c r="AK1269" s="79" t="str">
        <f>+IF(AJ1269&lt;&gt;"",VLOOKUP(AJ1269,NIVELES!$A$816:$B$892,2,0),"")</f>
        <v>NO APLICA</v>
      </c>
      <c r="AL1269" s="78" t="s">
        <v>553</v>
      </c>
      <c r="AM1269" s="78">
        <v>510510</v>
      </c>
      <c r="AN1269" s="79" t="str">
        <f>IF(AM1269&lt;&gt;"",+VLOOKUP(AM1269,NIVELES!$A$1652:$B$2466,2,0),"")</f>
        <v>Servicios Personales por Contrato</v>
      </c>
      <c r="AO1269" s="87">
        <v>26664</v>
      </c>
      <c r="AP1269" s="88">
        <v>2424</v>
      </c>
      <c r="AQ1269" s="88">
        <v>2424</v>
      </c>
      <c r="AR1269" s="88">
        <v>2424</v>
      </c>
      <c r="AS1269" s="88">
        <v>2424</v>
      </c>
      <c r="AT1269" s="88">
        <v>2424</v>
      </c>
      <c r="AU1269" s="88">
        <v>2424</v>
      </c>
      <c r="AV1269" s="88">
        <v>2424</v>
      </c>
      <c r="AW1269" s="88">
        <v>2424</v>
      </c>
      <c r="AX1269" s="88">
        <v>2424</v>
      </c>
      <c r="AY1269" s="88">
        <v>2424</v>
      </c>
      <c r="AZ1269" s="88">
        <v>2424</v>
      </c>
      <c r="BA1269" s="88"/>
      <c r="BB1269" s="89">
        <f t="shared" si="75"/>
        <v>26664</v>
      </c>
      <c r="BC1269" s="90" t="str">
        <f t="shared" si="74"/>
        <v>OK</v>
      </c>
      <c r="BD1269" s="91" t="str">
        <f t="shared" si="76"/>
        <v xml:space="preserve">                  </v>
      </c>
      <c r="BE1269" s="92">
        <f t="shared" si="77"/>
        <v>1</v>
      </c>
    </row>
    <row r="1270" spans="1:57" s="74" customFormat="1" ht="50.1" customHeight="1" x14ac:dyDescent="0.2">
      <c r="A1270" s="78" t="s">
        <v>55</v>
      </c>
      <c r="B1270" s="78" t="s">
        <v>58</v>
      </c>
      <c r="C1270" s="78" t="s">
        <v>1032</v>
      </c>
      <c r="D1270" s="78" t="s">
        <v>605</v>
      </c>
      <c r="E1270" s="79" t="str">
        <f>+IF(C1270&lt;&gt;"",VLOOKUP(MID(C1270,18,5),NIVELES!$A$133:$B$213,2,0),"")</f>
        <v>CHIMBORAZO</v>
      </c>
      <c r="F1270" s="80" t="s">
        <v>135</v>
      </c>
      <c r="G1270" s="81" t="str">
        <f>+IF(F1270&lt;&gt;"",VLOOKUP(F1270,NIVELES!$A$246:$C$464,3,0),"")</f>
        <v xml:space="preserve"> </v>
      </c>
      <c r="H1270" s="82" t="s">
        <v>1024</v>
      </c>
      <c r="I1270" s="78" t="s">
        <v>2519</v>
      </c>
      <c r="J1270" s="78" t="s">
        <v>1078</v>
      </c>
      <c r="K1270" s="78" t="s">
        <v>2520</v>
      </c>
      <c r="L1270" s="78" t="s">
        <v>1791</v>
      </c>
      <c r="M1270" s="78" t="s">
        <v>1791</v>
      </c>
      <c r="N1270" s="78" t="s">
        <v>1791</v>
      </c>
      <c r="O1270" s="78" t="s">
        <v>2459</v>
      </c>
      <c r="P1270" s="82">
        <v>1</v>
      </c>
      <c r="Q1270" s="78" t="s">
        <v>2522</v>
      </c>
      <c r="R1270" s="82">
        <v>1</v>
      </c>
      <c r="S1270" s="82"/>
      <c r="T1270" s="82"/>
      <c r="U1270" s="82"/>
      <c r="V1270" s="82"/>
      <c r="W1270" s="82"/>
      <c r="X1270" s="82"/>
      <c r="Y1270" s="82"/>
      <c r="Z1270" s="82"/>
      <c r="AA1270" s="82"/>
      <c r="AB1270" s="82"/>
      <c r="AC1270" s="82"/>
      <c r="AD1270" s="85" t="str">
        <f>IF(A1270&lt;&gt;"",IF(D1270="DIRECCIÓN_DE_TRANSFERENCIAS","280 0031",VLOOKUP(C1270,NIVELES!$A$14:$B$105,2,0)),"")</f>
        <v>280 3310</v>
      </c>
      <c r="AE1270" s="86" t="s">
        <v>322</v>
      </c>
      <c r="AF1270" s="86" t="s">
        <v>546</v>
      </c>
      <c r="AG1270" s="79" t="str">
        <f>+IF(AF1270&lt;&gt;"",VLOOKUP(AF1270,NIVELES!$A$666:$B$673,2,0),"")</f>
        <v>ATENCIÓN_INTEGRAL_A_PERSONAS_CON_DISCAPACIDAD</v>
      </c>
      <c r="AH1270" s="78" t="s">
        <v>453</v>
      </c>
      <c r="AI1270" s="79" t="str">
        <f>IF(AH1270&lt;&gt;"",VLOOKUP(CONCATENATE(AG1270,AH1270),NIVELES!$B$676:$C$745,2,0),"")</f>
        <v>Rectoría Inclusión Social</v>
      </c>
      <c r="AJ1270" s="78" t="s">
        <v>517</v>
      </c>
      <c r="AK1270" s="79" t="str">
        <f>+IF(AJ1270&lt;&gt;"",VLOOKUP(AJ1270,NIVELES!$A$816:$B$892,2,0),"")</f>
        <v>NO APLICA</v>
      </c>
      <c r="AL1270" s="78" t="s">
        <v>553</v>
      </c>
      <c r="AM1270" s="78">
        <v>510601</v>
      </c>
      <c r="AN1270" s="79" t="str">
        <f>IF(AM1270&lt;&gt;"",+VLOOKUP(AM1270,NIVELES!$A$1652:$B$2466,2,0),"")</f>
        <v>Aporte Patronal</v>
      </c>
      <c r="AO1270" s="87">
        <v>2573.08</v>
      </c>
      <c r="AP1270" s="88">
        <v>233.91636363636363</v>
      </c>
      <c r="AQ1270" s="88">
        <v>233.91636363636363</v>
      </c>
      <c r="AR1270" s="88">
        <v>233.91636363636363</v>
      </c>
      <c r="AS1270" s="88">
        <v>233.91636363636363</v>
      </c>
      <c r="AT1270" s="88">
        <v>233.91636363636363</v>
      </c>
      <c r="AU1270" s="88">
        <v>233.91636363636363</v>
      </c>
      <c r="AV1270" s="88">
        <v>233.91636363636363</v>
      </c>
      <c r="AW1270" s="88">
        <v>233.91636363636363</v>
      </c>
      <c r="AX1270" s="88">
        <v>233.91636363636363</v>
      </c>
      <c r="AY1270" s="88">
        <v>233.91636363636363</v>
      </c>
      <c r="AZ1270" s="88">
        <v>233.91636363636363</v>
      </c>
      <c r="BA1270" s="88"/>
      <c r="BB1270" s="89">
        <f t="shared" si="75"/>
        <v>2573.0800000000004</v>
      </c>
      <c r="BC1270" s="90" t="str">
        <f t="shared" si="74"/>
        <v>OK</v>
      </c>
      <c r="BD1270" s="91" t="str">
        <f t="shared" si="76"/>
        <v xml:space="preserve">                  </v>
      </c>
      <c r="BE1270" s="92">
        <f t="shared" si="77"/>
        <v>1</v>
      </c>
    </row>
    <row r="1271" spans="1:57" s="74" customFormat="1" ht="50.1" customHeight="1" x14ac:dyDescent="0.2">
      <c r="A1271" s="78" t="s">
        <v>55</v>
      </c>
      <c r="B1271" s="78" t="s">
        <v>58</v>
      </c>
      <c r="C1271" s="78" t="s">
        <v>1032</v>
      </c>
      <c r="D1271" s="78" t="s">
        <v>605</v>
      </c>
      <c r="E1271" s="79" t="str">
        <f>+IF(C1271&lt;&gt;"",VLOOKUP(MID(C1271,18,5),NIVELES!$A$133:$B$213,2,0),"")</f>
        <v>CHIMBORAZO</v>
      </c>
      <c r="F1271" s="80" t="s">
        <v>135</v>
      </c>
      <c r="G1271" s="81" t="str">
        <f>+IF(F1271&lt;&gt;"",VLOOKUP(F1271,NIVELES!$A$246:$C$464,3,0),"")</f>
        <v xml:space="preserve"> </v>
      </c>
      <c r="H1271" s="82" t="s">
        <v>1024</v>
      </c>
      <c r="I1271" s="78" t="s">
        <v>2519</v>
      </c>
      <c r="J1271" s="78" t="s">
        <v>1078</v>
      </c>
      <c r="K1271" s="78" t="s">
        <v>2520</v>
      </c>
      <c r="L1271" s="78" t="s">
        <v>1791</v>
      </c>
      <c r="M1271" s="78" t="s">
        <v>1791</v>
      </c>
      <c r="N1271" s="78" t="s">
        <v>1791</v>
      </c>
      <c r="O1271" s="78" t="s">
        <v>2459</v>
      </c>
      <c r="P1271" s="82">
        <v>1</v>
      </c>
      <c r="Q1271" s="78" t="s">
        <v>2522</v>
      </c>
      <c r="R1271" s="82">
        <v>1</v>
      </c>
      <c r="S1271" s="82"/>
      <c r="T1271" s="82"/>
      <c r="U1271" s="82"/>
      <c r="V1271" s="82"/>
      <c r="W1271" s="82"/>
      <c r="X1271" s="82"/>
      <c r="Y1271" s="82"/>
      <c r="Z1271" s="82"/>
      <c r="AA1271" s="82"/>
      <c r="AB1271" s="82"/>
      <c r="AC1271" s="82"/>
      <c r="AD1271" s="85" t="str">
        <f>IF(A1271&lt;&gt;"",IF(D1271="DIRECCIÓN_DE_TRANSFERENCIAS","280 0031",VLOOKUP(C1271,NIVELES!$A$14:$B$105,2,0)),"")</f>
        <v>280 3310</v>
      </c>
      <c r="AE1271" s="86" t="s">
        <v>322</v>
      </c>
      <c r="AF1271" s="86" t="s">
        <v>546</v>
      </c>
      <c r="AG1271" s="79" t="str">
        <f>+IF(AF1271&lt;&gt;"",VLOOKUP(AF1271,NIVELES!$A$666:$B$673,2,0),"")</f>
        <v>ATENCIÓN_INTEGRAL_A_PERSONAS_CON_DISCAPACIDAD</v>
      </c>
      <c r="AH1271" s="78" t="s">
        <v>453</v>
      </c>
      <c r="AI1271" s="79" t="str">
        <f>IF(AH1271&lt;&gt;"",VLOOKUP(CONCATENATE(AG1271,AH1271),NIVELES!$B$676:$C$745,2,0),"")</f>
        <v>Rectoría Inclusión Social</v>
      </c>
      <c r="AJ1271" s="78" t="s">
        <v>517</v>
      </c>
      <c r="AK1271" s="79" t="str">
        <f>+IF(AJ1271&lt;&gt;"",VLOOKUP(AJ1271,NIVELES!$A$816:$B$892,2,0),"")</f>
        <v>NO APLICA</v>
      </c>
      <c r="AL1271" s="78" t="s">
        <v>553</v>
      </c>
      <c r="AM1271" s="78">
        <v>510602</v>
      </c>
      <c r="AN1271" s="79" t="str">
        <f>IF(AM1271&lt;&gt;"",+VLOOKUP(AM1271,NIVELES!$A$1652:$B$2466,2,0),"")</f>
        <v>Fondo de Reserva</v>
      </c>
      <c r="AO1271" s="87">
        <v>2222</v>
      </c>
      <c r="AP1271" s="88">
        <v>202</v>
      </c>
      <c r="AQ1271" s="88">
        <v>202</v>
      </c>
      <c r="AR1271" s="88">
        <v>202</v>
      </c>
      <c r="AS1271" s="88">
        <v>202</v>
      </c>
      <c r="AT1271" s="88">
        <v>202</v>
      </c>
      <c r="AU1271" s="88">
        <v>202</v>
      </c>
      <c r="AV1271" s="88">
        <v>202</v>
      </c>
      <c r="AW1271" s="88">
        <v>202</v>
      </c>
      <c r="AX1271" s="88">
        <v>202</v>
      </c>
      <c r="AY1271" s="88">
        <v>202</v>
      </c>
      <c r="AZ1271" s="88">
        <v>202</v>
      </c>
      <c r="BA1271" s="88"/>
      <c r="BB1271" s="89">
        <f t="shared" si="75"/>
        <v>2222</v>
      </c>
      <c r="BC1271" s="90" t="str">
        <f t="shared" si="74"/>
        <v>OK</v>
      </c>
      <c r="BD1271" s="91" t="str">
        <f t="shared" si="76"/>
        <v xml:space="preserve">                  </v>
      </c>
      <c r="BE1271" s="92">
        <f t="shared" si="77"/>
        <v>1</v>
      </c>
    </row>
    <row r="1272" spans="1:57" s="74" customFormat="1" ht="50.1" customHeight="1" x14ac:dyDescent="0.2">
      <c r="A1272" s="78" t="s">
        <v>55</v>
      </c>
      <c r="B1272" s="78" t="s">
        <v>58</v>
      </c>
      <c r="C1272" s="78" t="s">
        <v>1032</v>
      </c>
      <c r="D1272" s="78" t="s">
        <v>605</v>
      </c>
      <c r="E1272" s="79" t="str">
        <f>+IF(C1272&lt;&gt;"",VLOOKUP(MID(C1272,18,5),NIVELES!$A$133:$B$213,2,0),"")</f>
        <v>CHIMBORAZO</v>
      </c>
      <c r="F1272" s="80" t="s">
        <v>135</v>
      </c>
      <c r="G1272" s="81" t="str">
        <f>+IF(F1272&lt;&gt;"",VLOOKUP(F1272,NIVELES!$A$246:$C$464,3,0),"")</f>
        <v xml:space="preserve"> </v>
      </c>
      <c r="H1272" s="82" t="s">
        <v>1024</v>
      </c>
      <c r="I1272" s="78" t="s">
        <v>2519</v>
      </c>
      <c r="J1272" s="78" t="s">
        <v>1078</v>
      </c>
      <c r="K1272" s="78" t="s">
        <v>2520</v>
      </c>
      <c r="L1272" s="78" t="s">
        <v>1791</v>
      </c>
      <c r="M1272" s="78" t="s">
        <v>1791</v>
      </c>
      <c r="N1272" s="78" t="s">
        <v>1791</v>
      </c>
      <c r="O1272" s="78" t="s">
        <v>2458</v>
      </c>
      <c r="P1272" s="82">
        <v>3</v>
      </c>
      <c r="Q1272" s="78" t="s">
        <v>2521</v>
      </c>
      <c r="R1272" s="82"/>
      <c r="S1272" s="82"/>
      <c r="T1272" s="82">
        <v>1</v>
      </c>
      <c r="U1272" s="82"/>
      <c r="V1272" s="82"/>
      <c r="W1272" s="82"/>
      <c r="X1272" s="82"/>
      <c r="Y1272" s="82">
        <v>1</v>
      </c>
      <c r="Z1272" s="82"/>
      <c r="AA1272" s="82"/>
      <c r="AB1272" s="82">
        <v>1</v>
      </c>
      <c r="AC1272" s="82"/>
      <c r="AD1272" s="85" t="str">
        <f>IF(A1272&lt;&gt;"",IF(D1272="DIRECCIÓN_DE_TRANSFERENCIAS","280 0031",VLOOKUP(C1272,NIVELES!$A$14:$B$105,2,0)),"")</f>
        <v>280 3310</v>
      </c>
      <c r="AE1272" s="86" t="s">
        <v>322</v>
      </c>
      <c r="AF1272" s="86" t="s">
        <v>546</v>
      </c>
      <c r="AG1272" s="79" t="str">
        <f>+IF(AF1272&lt;&gt;"",VLOOKUP(AF1272,NIVELES!$A$666:$B$673,2,0),"")</f>
        <v>ATENCIÓN_INTEGRAL_A_PERSONAS_CON_DISCAPACIDAD</v>
      </c>
      <c r="AH1272" s="78" t="s">
        <v>453</v>
      </c>
      <c r="AI1272" s="79" t="str">
        <f>IF(AH1272&lt;&gt;"",VLOOKUP(CONCATENATE(AG1272,AH1272),NIVELES!$B$676:$C$745,2,0),"")</f>
        <v>Rectoría Inclusión Social</v>
      </c>
      <c r="AJ1272" s="78" t="s">
        <v>429</v>
      </c>
      <c r="AK1272" s="79" t="str">
        <f>+IF(AJ1272&lt;&gt;"",VLOOKUP(AJ1272,NIVELES!$A$816:$B$892,2,0),"")</f>
        <v xml:space="preserve">PROMOVER EL RECONOCIMIENTO Y GARANTIA DE LOS DERECHOS DE LAS MUJERES Y HOMBRES CON DISCAPACIDAD,  SU DEBIDA VALORACIÓN Y EL RESPETO A SU DIGNIDAD  </v>
      </c>
      <c r="AL1272" s="78" t="s">
        <v>554</v>
      </c>
      <c r="AM1272" s="78">
        <v>530301</v>
      </c>
      <c r="AN1272" s="79" t="str">
        <f>IF(AM1272&lt;&gt;"",+VLOOKUP(AM1272,NIVELES!$A$1652:$B$2466,2,0),"")</f>
        <v>Pasajes al Interior</v>
      </c>
      <c r="AO1272" s="87">
        <v>56</v>
      </c>
      <c r="AP1272" s="88"/>
      <c r="AQ1272" s="88"/>
      <c r="AR1272" s="88">
        <v>28</v>
      </c>
      <c r="AS1272" s="88"/>
      <c r="AT1272" s="88"/>
      <c r="AU1272" s="88"/>
      <c r="AV1272" s="88"/>
      <c r="AW1272" s="88">
        <v>28</v>
      </c>
      <c r="AX1272" s="88"/>
      <c r="AY1272" s="88"/>
      <c r="AZ1272" s="88"/>
      <c r="BA1272" s="88"/>
      <c r="BB1272" s="89">
        <f t="shared" si="75"/>
        <v>56</v>
      </c>
      <c r="BC1272" s="90" t="str">
        <f t="shared" si="74"/>
        <v>OK</v>
      </c>
      <c r="BD1272" s="91" t="str">
        <f t="shared" si="76"/>
        <v xml:space="preserve">                  </v>
      </c>
      <c r="BE1272" s="92">
        <f t="shared" si="77"/>
        <v>3</v>
      </c>
    </row>
    <row r="1273" spans="1:57" s="74" customFormat="1" ht="50.1" customHeight="1" x14ac:dyDescent="0.2">
      <c r="A1273" s="78" t="s">
        <v>55</v>
      </c>
      <c r="B1273" s="78" t="s">
        <v>58</v>
      </c>
      <c r="C1273" s="78" t="s">
        <v>1032</v>
      </c>
      <c r="D1273" s="78" t="s">
        <v>605</v>
      </c>
      <c r="E1273" s="79" t="str">
        <f>+IF(C1273&lt;&gt;"",VLOOKUP(MID(C1273,18,5),NIVELES!$A$133:$B$213,2,0),"")</f>
        <v>CHIMBORAZO</v>
      </c>
      <c r="F1273" s="80" t="s">
        <v>135</v>
      </c>
      <c r="G1273" s="81" t="str">
        <f>+IF(F1273&lt;&gt;"",VLOOKUP(F1273,NIVELES!$A$246:$C$464,3,0),"")</f>
        <v xml:space="preserve"> </v>
      </c>
      <c r="H1273" s="82" t="s">
        <v>1024</v>
      </c>
      <c r="I1273" s="78" t="s">
        <v>2519</v>
      </c>
      <c r="J1273" s="78" t="s">
        <v>1078</v>
      </c>
      <c r="K1273" s="78" t="s">
        <v>2520</v>
      </c>
      <c r="L1273" s="78" t="s">
        <v>1791</v>
      </c>
      <c r="M1273" s="78" t="s">
        <v>1791</v>
      </c>
      <c r="N1273" s="78" t="s">
        <v>1791</v>
      </c>
      <c r="O1273" s="78" t="s">
        <v>2458</v>
      </c>
      <c r="P1273" s="82">
        <v>2</v>
      </c>
      <c r="Q1273" s="78" t="s">
        <v>2521</v>
      </c>
      <c r="R1273" s="82"/>
      <c r="S1273" s="82"/>
      <c r="T1273" s="82">
        <v>1</v>
      </c>
      <c r="U1273" s="82"/>
      <c r="V1273" s="82"/>
      <c r="W1273" s="82"/>
      <c r="X1273" s="82"/>
      <c r="Y1273" s="82">
        <v>1</v>
      </c>
      <c r="Z1273" s="82"/>
      <c r="AA1273" s="82"/>
      <c r="AB1273" s="82"/>
      <c r="AC1273" s="82"/>
      <c r="AD1273" s="85" t="str">
        <f>IF(A1273&lt;&gt;"",IF(D1273="DIRECCIÓN_DE_TRANSFERENCIAS","280 0031",VLOOKUP(C1273,NIVELES!$A$14:$B$105,2,0)),"")</f>
        <v>280 3310</v>
      </c>
      <c r="AE1273" s="86" t="s">
        <v>322</v>
      </c>
      <c r="AF1273" s="86" t="s">
        <v>546</v>
      </c>
      <c r="AG1273" s="79" t="str">
        <f>+IF(AF1273&lt;&gt;"",VLOOKUP(AF1273,NIVELES!$A$666:$B$673,2,0),"")</f>
        <v>ATENCIÓN_INTEGRAL_A_PERSONAS_CON_DISCAPACIDAD</v>
      </c>
      <c r="AH1273" s="78" t="s">
        <v>453</v>
      </c>
      <c r="AI1273" s="79" t="str">
        <f>IF(AH1273&lt;&gt;"",VLOOKUP(CONCATENATE(AG1273,AH1273),NIVELES!$B$676:$C$745,2,0),"")</f>
        <v>Rectoría Inclusión Social</v>
      </c>
      <c r="AJ1273" s="78" t="s">
        <v>429</v>
      </c>
      <c r="AK1273" s="79" t="str">
        <f>+IF(AJ1273&lt;&gt;"",VLOOKUP(AJ1273,NIVELES!$A$816:$B$892,2,0),"")</f>
        <v xml:space="preserve">PROMOVER EL RECONOCIMIENTO Y GARANTIA DE LOS DERECHOS DE LAS MUJERES Y HOMBRES CON DISCAPACIDAD,  SU DEBIDA VALORACIÓN Y EL RESPETO A SU DIGNIDAD  </v>
      </c>
      <c r="AL1273" s="78" t="s">
        <v>554</v>
      </c>
      <c r="AM1273" s="78">
        <v>530303</v>
      </c>
      <c r="AN1273" s="79" t="str">
        <f>IF(AM1273&lt;&gt;"",+VLOOKUP(AM1273,NIVELES!$A$1652:$B$2466,2,0),"")</f>
        <v>Viáticos y Subsistencias en el Interior</v>
      </c>
      <c r="AO1273" s="87">
        <v>640</v>
      </c>
      <c r="AP1273" s="88"/>
      <c r="AQ1273" s="88"/>
      <c r="AR1273" s="88">
        <v>320</v>
      </c>
      <c r="AS1273" s="88"/>
      <c r="AT1273" s="88"/>
      <c r="AU1273" s="88"/>
      <c r="AV1273" s="88"/>
      <c r="AW1273" s="88">
        <v>320</v>
      </c>
      <c r="AX1273" s="88"/>
      <c r="AY1273" s="88"/>
      <c r="AZ1273" s="88"/>
      <c r="BA1273" s="88"/>
      <c r="BB1273" s="89">
        <f t="shared" si="75"/>
        <v>640</v>
      </c>
      <c r="BC1273" s="90" t="str">
        <f t="shared" si="74"/>
        <v>OK</v>
      </c>
      <c r="BD1273" s="91" t="str">
        <f t="shared" si="76"/>
        <v xml:space="preserve">                  </v>
      </c>
      <c r="BE1273" s="92">
        <f t="shared" si="77"/>
        <v>2</v>
      </c>
    </row>
    <row r="1274" spans="1:57" s="74" customFormat="1" ht="50.1" customHeight="1" x14ac:dyDescent="0.2">
      <c r="A1274" s="78" t="s">
        <v>55</v>
      </c>
      <c r="B1274" s="78" t="s">
        <v>58</v>
      </c>
      <c r="C1274" s="78" t="s">
        <v>1032</v>
      </c>
      <c r="D1274" s="78" t="s">
        <v>605</v>
      </c>
      <c r="E1274" s="79" t="str">
        <f>+IF(C1274&lt;&gt;"",VLOOKUP(MID(C1274,18,5),NIVELES!$A$133:$B$213,2,0),"")</f>
        <v>CHIMBORAZO</v>
      </c>
      <c r="F1274" s="80" t="s">
        <v>135</v>
      </c>
      <c r="G1274" s="81" t="str">
        <f>+IF(F1274&lt;&gt;"",VLOOKUP(F1274,NIVELES!$A$246:$C$464,3,0),"")</f>
        <v xml:space="preserve"> </v>
      </c>
      <c r="H1274" s="82" t="s">
        <v>1024</v>
      </c>
      <c r="I1274" s="78" t="s">
        <v>2519</v>
      </c>
      <c r="J1274" s="78" t="s">
        <v>1078</v>
      </c>
      <c r="K1274" s="78" t="s">
        <v>2520</v>
      </c>
      <c r="L1274" s="78" t="s">
        <v>1791</v>
      </c>
      <c r="M1274" s="78" t="s">
        <v>1791</v>
      </c>
      <c r="N1274" s="78" t="s">
        <v>1791</v>
      </c>
      <c r="O1274" s="78" t="s">
        <v>2480</v>
      </c>
      <c r="P1274" s="82">
        <v>11</v>
      </c>
      <c r="Q1274" s="78" t="s">
        <v>2521</v>
      </c>
      <c r="R1274" s="82"/>
      <c r="S1274" s="82">
        <v>1</v>
      </c>
      <c r="T1274" s="82">
        <v>1</v>
      </c>
      <c r="U1274" s="82">
        <v>1</v>
      </c>
      <c r="V1274" s="82">
        <v>1</v>
      </c>
      <c r="W1274" s="82">
        <v>1</v>
      </c>
      <c r="X1274" s="82">
        <v>1</v>
      </c>
      <c r="Y1274" s="82">
        <v>1</v>
      </c>
      <c r="Z1274" s="82">
        <v>1</v>
      </c>
      <c r="AA1274" s="82">
        <v>1</v>
      </c>
      <c r="AB1274" s="82">
        <v>1</v>
      </c>
      <c r="AC1274" s="82">
        <v>1</v>
      </c>
      <c r="AD1274" s="85" t="str">
        <f>IF(A1274&lt;&gt;"",IF(D1274="DIRECCIÓN_DE_TRANSFERENCIAS","280 0031",VLOOKUP(C1274,NIVELES!$A$14:$B$105,2,0)),"")</f>
        <v>280 3310</v>
      </c>
      <c r="AE1274" s="86" t="s">
        <v>322</v>
      </c>
      <c r="AF1274" s="86" t="s">
        <v>546</v>
      </c>
      <c r="AG1274" s="79" t="str">
        <f>+IF(AF1274&lt;&gt;"",VLOOKUP(AF1274,NIVELES!$A$666:$B$673,2,0),"")</f>
        <v>ATENCIÓN_INTEGRAL_A_PERSONAS_CON_DISCAPACIDAD</v>
      </c>
      <c r="AH1274" s="78" t="s">
        <v>453</v>
      </c>
      <c r="AI1274" s="79" t="str">
        <f>IF(AH1274&lt;&gt;"",VLOOKUP(CONCATENATE(AG1274,AH1274),NIVELES!$B$676:$C$745,2,0),"")</f>
        <v>Rectoría Inclusión Social</v>
      </c>
      <c r="AJ1274" s="78" t="s">
        <v>429</v>
      </c>
      <c r="AK1274" s="79" t="str">
        <f>+IF(AJ1274&lt;&gt;"",VLOOKUP(AJ1274,NIVELES!$A$816:$B$892,2,0),"")</f>
        <v xml:space="preserve">PROMOVER EL RECONOCIMIENTO Y GARANTIA DE LOS DERECHOS DE LAS MUJERES Y HOMBRES CON DISCAPACIDAD,  SU DEBIDA VALORACIÓN Y EL RESPETO A SU DIGNIDAD  </v>
      </c>
      <c r="AL1274" s="78" t="s">
        <v>554</v>
      </c>
      <c r="AM1274" s="78">
        <v>530505</v>
      </c>
      <c r="AN1274" s="79" t="str">
        <f>IF(AM1274&lt;&gt;"",+VLOOKUP(AM1274,NIVELES!$A$1652:$B$2466,2,0),"")</f>
        <v>Vehículos (Arrendamiento)</v>
      </c>
      <c r="AO1274" s="87">
        <v>28029.759999999998</v>
      </c>
      <c r="AP1274" s="88"/>
      <c r="AQ1274" s="88"/>
      <c r="AR1274" s="88">
        <v>3503.72</v>
      </c>
      <c r="AS1274" s="88">
        <v>3503.72</v>
      </c>
      <c r="AT1274" s="88">
        <v>3503.72</v>
      </c>
      <c r="AU1274" s="88">
        <v>3503.72</v>
      </c>
      <c r="AV1274" s="88">
        <v>3503.72</v>
      </c>
      <c r="AW1274" s="88">
        <v>3503.72</v>
      </c>
      <c r="AX1274" s="88">
        <v>3503.72</v>
      </c>
      <c r="AY1274" s="88">
        <v>3503.72</v>
      </c>
      <c r="AZ1274" s="88"/>
      <c r="BA1274" s="88"/>
      <c r="BB1274" s="89">
        <f t="shared" si="75"/>
        <v>28029.760000000002</v>
      </c>
      <c r="BC1274" s="90" t="str">
        <f t="shared" si="74"/>
        <v>OK</v>
      </c>
      <c r="BD1274" s="91" t="str">
        <f t="shared" si="76"/>
        <v xml:space="preserve">                  </v>
      </c>
      <c r="BE1274" s="92">
        <f t="shared" si="77"/>
        <v>11</v>
      </c>
    </row>
    <row r="1275" spans="1:57" s="74" customFormat="1" ht="50.1" customHeight="1" x14ac:dyDescent="0.2">
      <c r="A1275" s="78" t="s">
        <v>55</v>
      </c>
      <c r="B1275" s="78" t="s">
        <v>58</v>
      </c>
      <c r="C1275" s="78" t="s">
        <v>1032</v>
      </c>
      <c r="D1275" s="78" t="s">
        <v>605</v>
      </c>
      <c r="E1275" s="79" t="str">
        <f>+IF(C1275&lt;&gt;"",VLOOKUP(MID(C1275,18,5),NIVELES!$A$133:$B$213,2,0),"")</f>
        <v>CHIMBORAZO</v>
      </c>
      <c r="F1275" s="80" t="s">
        <v>135</v>
      </c>
      <c r="G1275" s="81" t="str">
        <f>+IF(F1275&lt;&gt;"",VLOOKUP(F1275,NIVELES!$A$246:$C$464,3,0),"")</f>
        <v xml:space="preserve"> </v>
      </c>
      <c r="H1275" s="82" t="s">
        <v>1024</v>
      </c>
      <c r="I1275" s="78" t="s">
        <v>2519</v>
      </c>
      <c r="J1275" s="78" t="s">
        <v>1078</v>
      </c>
      <c r="K1275" s="78" t="s">
        <v>2520</v>
      </c>
      <c r="L1275" s="78" t="s">
        <v>2523</v>
      </c>
      <c r="M1275" s="78">
        <v>285</v>
      </c>
      <c r="N1275" s="78" t="s">
        <v>2524</v>
      </c>
      <c r="O1275" s="78" t="s">
        <v>2525</v>
      </c>
      <c r="P1275" s="82">
        <v>1</v>
      </c>
      <c r="Q1275" s="78" t="s">
        <v>2464</v>
      </c>
      <c r="R1275" s="82"/>
      <c r="S1275" s="82">
        <v>1</v>
      </c>
      <c r="T1275" s="82"/>
      <c r="U1275" s="82"/>
      <c r="V1275" s="82"/>
      <c r="W1275" s="82"/>
      <c r="X1275" s="82"/>
      <c r="Y1275" s="82"/>
      <c r="Z1275" s="82"/>
      <c r="AA1275" s="82"/>
      <c r="AB1275" s="82"/>
      <c r="AC1275" s="82"/>
      <c r="AD1275" s="85" t="str">
        <f>IF(A1275&lt;&gt;"",IF(D1275="DIRECCIÓN_DE_TRANSFERENCIAS","280 0031",VLOOKUP(C1275,NIVELES!$A$14:$B$105,2,0)),"")</f>
        <v>280 3310</v>
      </c>
      <c r="AE1275" s="86" t="s">
        <v>322</v>
      </c>
      <c r="AF1275" s="86" t="s">
        <v>546</v>
      </c>
      <c r="AG1275" s="79" t="str">
        <f>+IF(AF1275&lt;&gt;"",VLOOKUP(AF1275,NIVELES!$A$666:$B$673,2,0),"")</f>
        <v>ATENCIÓN_INTEGRAL_A_PERSONAS_CON_DISCAPACIDAD</v>
      </c>
      <c r="AH1275" s="78" t="s">
        <v>320</v>
      </c>
      <c r="AI1275" s="79" t="str">
        <f>IF(AH1275&lt;&gt;"",VLOOKUP(CONCATENATE(AG1275,AH1275),NIVELES!$B$676:$C$745,2,0),"")</f>
        <v>Prestación  De Servicios  Intramurales  A  Traves  De  Convenios</v>
      </c>
      <c r="AJ1275" s="78" t="s">
        <v>429</v>
      </c>
      <c r="AK1275" s="79" t="str">
        <f>+IF(AJ1275&lt;&gt;"",VLOOKUP(AJ1275,NIVELES!$A$816:$B$892,2,0),"")</f>
        <v xml:space="preserve">PROMOVER EL RECONOCIMIENTO Y GARANTIA DE LOS DERECHOS DE LAS MUJERES Y HOMBRES CON DISCAPACIDAD,  SU DEBIDA VALORACIÓN Y EL RESPETO A SU DIGNIDAD  </v>
      </c>
      <c r="AL1275" s="78" t="s">
        <v>556</v>
      </c>
      <c r="AM1275" s="78">
        <v>580104</v>
      </c>
      <c r="AN1275" s="79" t="str">
        <f>IF(AM1275&lt;&gt;"",+VLOOKUP(AM1275,NIVELES!$A$1652:$B$2466,2,0),"")</f>
        <v>A Gobiernos Autónomos Descentralizados</v>
      </c>
      <c r="AO1275" s="87">
        <v>677.15</v>
      </c>
      <c r="AP1275" s="88"/>
      <c r="AQ1275" s="88">
        <v>677.15</v>
      </c>
      <c r="AR1275" s="88"/>
      <c r="AS1275" s="88">
        <v>0</v>
      </c>
      <c r="AT1275" s="88"/>
      <c r="AU1275" s="88"/>
      <c r="AV1275" s="88">
        <v>0</v>
      </c>
      <c r="AW1275" s="88"/>
      <c r="AX1275" s="88"/>
      <c r="AY1275" s="88">
        <v>0</v>
      </c>
      <c r="AZ1275" s="88"/>
      <c r="BA1275" s="88"/>
      <c r="BB1275" s="89">
        <f t="shared" si="75"/>
        <v>677.15</v>
      </c>
      <c r="BC1275" s="90" t="str">
        <f t="shared" si="74"/>
        <v>OK</v>
      </c>
      <c r="BD1275" s="91" t="str">
        <f t="shared" si="76"/>
        <v xml:space="preserve">                  </v>
      </c>
      <c r="BE1275" s="92">
        <f t="shared" si="77"/>
        <v>1</v>
      </c>
    </row>
    <row r="1276" spans="1:57" s="74" customFormat="1" ht="50.1" customHeight="1" x14ac:dyDescent="0.2">
      <c r="A1276" s="78" t="s">
        <v>55</v>
      </c>
      <c r="B1276" s="78" t="s">
        <v>58</v>
      </c>
      <c r="C1276" s="78" t="s">
        <v>1032</v>
      </c>
      <c r="D1276" s="78" t="s">
        <v>605</v>
      </c>
      <c r="E1276" s="79" t="str">
        <f>+IF(C1276&lt;&gt;"",VLOOKUP(MID(C1276,18,5),NIVELES!$A$133:$B$213,2,0),"")</f>
        <v>CHIMBORAZO</v>
      </c>
      <c r="F1276" s="80" t="s">
        <v>135</v>
      </c>
      <c r="G1276" s="81" t="str">
        <f>+IF(F1276&lt;&gt;"",VLOOKUP(F1276,NIVELES!$A$246:$C$464,3,0),"")</f>
        <v xml:space="preserve"> </v>
      </c>
      <c r="H1276" s="82" t="s">
        <v>1024</v>
      </c>
      <c r="I1276" s="78" t="s">
        <v>2519</v>
      </c>
      <c r="J1276" s="78" t="s">
        <v>1078</v>
      </c>
      <c r="K1276" s="78" t="s">
        <v>2520</v>
      </c>
      <c r="L1276" s="78" t="s">
        <v>2523</v>
      </c>
      <c r="M1276" s="78">
        <v>285</v>
      </c>
      <c r="N1276" s="78" t="s">
        <v>2524</v>
      </c>
      <c r="O1276" s="78" t="s">
        <v>2525</v>
      </c>
      <c r="P1276" s="82">
        <v>1</v>
      </c>
      <c r="Q1276" s="78" t="s">
        <v>2464</v>
      </c>
      <c r="R1276" s="82"/>
      <c r="S1276" s="82">
        <v>1</v>
      </c>
      <c r="T1276" s="82"/>
      <c r="U1276" s="82"/>
      <c r="V1276" s="82"/>
      <c r="W1276" s="82"/>
      <c r="X1276" s="82"/>
      <c r="Y1276" s="82"/>
      <c r="Z1276" s="82"/>
      <c r="AA1276" s="82"/>
      <c r="AB1276" s="82"/>
      <c r="AC1276" s="82"/>
      <c r="AD1276" s="85" t="str">
        <f>IF(A1276&lt;&gt;"",IF(D1276="DIRECCIÓN_DE_TRANSFERENCIAS","280 0031",VLOOKUP(C1276,NIVELES!$A$14:$B$105,2,0)),"")</f>
        <v>280 3310</v>
      </c>
      <c r="AE1276" s="86" t="s">
        <v>322</v>
      </c>
      <c r="AF1276" s="86" t="s">
        <v>546</v>
      </c>
      <c r="AG1276" s="79" t="str">
        <f>+IF(AF1276&lt;&gt;"",VLOOKUP(AF1276,NIVELES!$A$666:$B$673,2,0),"")</f>
        <v>ATENCIÓN_INTEGRAL_A_PERSONAS_CON_DISCAPACIDAD</v>
      </c>
      <c r="AH1276" s="78" t="s">
        <v>320</v>
      </c>
      <c r="AI1276" s="79" t="str">
        <f>IF(AH1276&lt;&gt;"",VLOOKUP(CONCATENATE(AG1276,AH1276),NIVELES!$B$676:$C$745,2,0),"")</f>
        <v>Prestación  De Servicios  Intramurales  A  Traves  De  Convenios</v>
      </c>
      <c r="AJ1276" s="78" t="s">
        <v>429</v>
      </c>
      <c r="AK1276" s="79" t="str">
        <f>+IF(AJ1276&lt;&gt;"",VLOOKUP(AJ1276,NIVELES!$A$816:$B$892,2,0),"")</f>
        <v xml:space="preserve">PROMOVER EL RECONOCIMIENTO Y GARANTIA DE LOS DERECHOS DE LAS MUJERES Y HOMBRES CON DISCAPACIDAD,  SU DEBIDA VALORACIÓN Y EL RESPETO A SU DIGNIDAD  </v>
      </c>
      <c r="AL1276" s="78" t="s">
        <v>556</v>
      </c>
      <c r="AM1276" s="78">
        <v>580204</v>
      </c>
      <c r="AN1276" s="79" t="str">
        <f>IF(AM1276&lt;&gt;"",+VLOOKUP(AM1276,NIVELES!$A$1652:$B$2466,2,0),"")</f>
        <v>Al Sector Privado no Financiero</v>
      </c>
      <c r="AO1276" s="87">
        <v>271361.5</v>
      </c>
      <c r="AP1276" s="88"/>
      <c r="AQ1276" s="88">
        <v>67840</v>
      </c>
      <c r="AR1276" s="88"/>
      <c r="AS1276" s="88">
        <v>67840</v>
      </c>
      <c r="AT1276" s="88"/>
      <c r="AU1276" s="88"/>
      <c r="AV1276" s="88">
        <v>67840</v>
      </c>
      <c r="AW1276" s="88"/>
      <c r="AX1276" s="88"/>
      <c r="AY1276" s="88">
        <v>67841.5</v>
      </c>
      <c r="AZ1276" s="88"/>
      <c r="BA1276" s="88"/>
      <c r="BB1276" s="89">
        <f t="shared" si="75"/>
        <v>271361.5</v>
      </c>
      <c r="BC1276" s="90" t="str">
        <f t="shared" si="74"/>
        <v>OK</v>
      </c>
      <c r="BD1276" s="91" t="str">
        <f t="shared" si="76"/>
        <v xml:space="preserve">                  </v>
      </c>
      <c r="BE1276" s="92">
        <f t="shared" si="77"/>
        <v>1</v>
      </c>
    </row>
    <row r="1277" spans="1:57" s="74" customFormat="1" ht="50.1" customHeight="1" x14ac:dyDescent="0.2">
      <c r="A1277" s="78" t="s">
        <v>55</v>
      </c>
      <c r="B1277" s="78" t="s">
        <v>58</v>
      </c>
      <c r="C1277" s="78" t="s">
        <v>1032</v>
      </c>
      <c r="D1277" s="78" t="s">
        <v>792</v>
      </c>
      <c r="E1277" s="79" t="str">
        <f>+IF(C1277&lt;&gt;"",VLOOKUP(MID(C1277,18,5),NIVELES!$A$133:$B$213,2,0),"")</f>
        <v>CHIMBORAZO</v>
      </c>
      <c r="F1277" s="80" t="s">
        <v>135</v>
      </c>
      <c r="G1277" s="81" t="str">
        <f>+IF(F1277&lt;&gt;"",VLOOKUP(F1277,NIVELES!$A$246:$C$464,3,0),"")</f>
        <v xml:space="preserve"> </v>
      </c>
      <c r="H1277" s="82" t="s">
        <v>1024</v>
      </c>
      <c r="I1277" s="78" t="s">
        <v>2526</v>
      </c>
      <c r="J1277" s="78" t="s">
        <v>2184</v>
      </c>
      <c r="K1277" s="78" t="s">
        <v>2502</v>
      </c>
      <c r="L1277" s="78" t="s">
        <v>2240</v>
      </c>
      <c r="M1277" s="78">
        <v>2565</v>
      </c>
      <c r="N1277" s="78" t="s">
        <v>2322</v>
      </c>
      <c r="O1277" s="78" t="s">
        <v>2478</v>
      </c>
      <c r="P1277" s="82">
        <v>1</v>
      </c>
      <c r="Q1277" s="78" t="s">
        <v>2479</v>
      </c>
      <c r="R1277" s="82"/>
      <c r="S1277" s="82"/>
      <c r="T1277" s="82"/>
      <c r="U1277" s="82"/>
      <c r="V1277" s="82"/>
      <c r="W1277" s="82"/>
      <c r="X1277" s="82"/>
      <c r="Y1277" s="82">
        <v>1</v>
      </c>
      <c r="Z1277" s="82"/>
      <c r="AA1277" s="82"/>
      <c r="AB1277" s="82"/>
      <c r="AC1277" s="82"/>
      <c r="AD1277" s="85" t="str">
        <f>IF(A1277&lt;&gt;"",IF(D1277="DIRECCIÓN_DE_TRANSFERENCIAS","280 0031",VLOOKUP(C1277,NIVELES!$A$14:$B$105,2,0)),"")</f>
        <v>280 3310</v>
      </c>
      <c r="AE1277" s="86" t="s">
        <v>322</v>
      </c>
      <c r="AF1277" s="86" t="s">
        <v>544</v>
      </c>
      <c r="AG1277" s="79" t="str">
        <f>+IF(AF1277&lt;&gt;"",VLOOKUP(AF1277,NIVELES!$A$666:$B$673,2,0),"")</f>
        <v>PROTECCIÓN_SOCIAL_A_LA_FAMILIA._ASEGURAMIENTO_NO_CONTRIBUTIVO_E_INCLUSIÓN_ECONÓMICA_Y_MOVILIDAD_SOCIAL</v>
      </c>
      <c r="AH1277" s="78" t="s">
        <v>513</v>
      </c>
      <c r="AI1277" s="79" t="str">
        <f>IF(AH1277&lt;&gt;"",VLOOKUP(CONCATENATE(AG1277,AH1277),NIVELES!$B$676:$C$745,2,0),"")</f>
        <v>Acompañamiento Familiar</v>
      </c>
      <c r="AJ1277" s="78" t="s">
        <v>517</v>
      </c>
      <c r="AK1277" s="79" t="str">
        <f>+IF(AJ1277&lt;&gt;"",VLOOKUP(AJ1277,NIVELES!$A$816:$B$892,2,0),"")</f>
        <v>NO APLICA</v>
      </c>
      <c r="AL1277" s="78" t="s">
        <v>553</v>
      </c>
      <c r="AM1277" s="78">
        <v>510203</v>
      </c>
      <c r="AN1277" s="79" t="str">
        <f>IF(AM1277&lt;&gt;"",+VLOOKUP(AM1277,NIVELES!$A$1652:$B$2466,2,0),"")</f>
        <v>Decimotercer Sueldo</v>
      </c>
      <c r="AO1277" s="87">
        <v>20298.669999999998</v>
      </c>
      <c r="AP1277" s="88">
        <v>90.790414909090899</v>
      </c>
      <c r="AQ1277" s="88">
        <v>90.790414909090899</v>
      </c>
      <c r="AR1277" s="88">
        <v>90.790414909090899</v>
      </c>
      <c r="AS1277" s="88">
        <v>90.790414909090899</v>
      </c>
      <c r="AT1277" s="88">
        <v>90.790414909090899</v>
      </c>
      <c r="AU1277" s="88">
        <v>90.790414909090899</v>
      </c>
      <c r="AV1277" s="88">
        <v>90.790414909090899</v>
      </c>
      <c r="AW1277" s="88">
        <v>90.790414909090899</v>
      </c>
      <c r="AX1277" s="88">
        <v>90.790414909090899</v>
      </c>
      <c r="AY1277" s="88">
        <v>90.790414909090899</v>
      </c>
      <c r="AZ1277" s="88">
        <v>90.790414909090899</v>
      </c>
      <c r="BA1277" s="88">
        <v>19299.975436000001</v>
      </c>
      <c r="BB1277" s="89">
        <f t="shared" si="75"/>
        <v>20298.670000000002</v>
      </c>
      <c r="BC1277" s="90" t="str">
        <f t="shared" si="74"/>
        <v>OK</v>
      </c>
      <c r="BD1277" s="91" t="str">
        <f t="shared" si="76"/>
        <v xml:space="preserve">                  </v>
      </c>
      <c r="BE1277" s="92">
        <f t="shared" si="77"/>
        <v>1</v>
      </c>
    </row>
    <row r="1278" spans="1:57" s="74" customFormat="1" ht="50.1" customHeight="1" x14ac:dyDescent="0.2">
      <c r="A1278" s="78" t="s">
        <v>55</v>
      </c>
      <c r="B1278" s="78" t="s">
        <v>58</v>
      </c>
      <c r="C1278" s="78" t="s">
        <v>1032</v>
      </c>
      <c r="D1278" s="78" t="s">
        <v>792</v>
      </c>
      <c r="E1278" s="79" t="str">
        <f>+IF(C1278&lt;&gt;"",VLOOKUP(MID(C1278,18,5),NIVELES!$A$133:$B$213,2,0),"")</f>
        <v>CHIMBORAZO</v>
      </c>
      <c r="F1278" s="80" t="s">
        <v>135</v>
      </c>
      <c r="G1278" s="81" t="str">
        <f>+IF(F1278&lt;&gt;"",VLOOKUP(F1278,NIVELES!$A$246:$C$464,3,0),"")</f>
        <v xml:space="preserve"> </v>
      </c>
      <c r="H1278" s="82" t="s">
        <v>1024</v>
      </c>
      <c r="I1278" s="78" t="s">
        <v>2526</v>
      </c>
      <c r="J1278" s="78" t="s">
        <v>2184</v>
      </c>
      <c r="K1278" s="78" t="s">
        <v>2502</v>
      </c>
      <c r="L1278" s="78" t="s">
        <v>2240</v>
      </c>
      <c r="M1278" s="78">
        <v>2565</v>
      </c>
      <c r="N1278" s="78" t="s">
        <v>2322</v>
      </c>
      <c r="O1278" s="78" t="s">
        <v>2478</v>
      </c>
      <c r="P1278" s="82">
        <v>1</v>
      </c>
      <c r="Q1278" s="78" t="s">
        <v>2479</v>
      </c>
      <c r="R1278" s="82"/>
      <c r="S1278" s="82"/>
      <c r="T1278" s="82"/>
      <c r="U1278" s="82"/>
      <c r="V1278" s="82"/>
      <c r="W1278" s="82"/>
      <c r="X1278" s="82"/>
      <c r="Y1278" s="82"/>
      <c r="Z1278" s="82"/>
      <c r="AA1278" s="82"/>
      <c r="AB1278" s="82"/>
      <c r="AC1278" s="82">
        <v>1</v>
      </c>
      <c r="AD1278" s="85" t="str">
        <f>IF(A1278&lt;&gt;"",IF(D1278="DIRECCIÓN_DE_TRANSFERENCIAS","280 0031",VLOOKUP(C1278,NIVELES!$A$14:$B$105,2,0)),"")</f>
        <v>280 3310</v>
      </c>
      <c r="AE1278" s="86" t="s">
        <v>322</v>
      </c>
      <c r="AF1278" s="86" t="s">
        <v>544</v>
      </c>
      <c r="AG1278" s="79" t="str">
        <f>+IF(AF1278&lt;&gt;"",VLOOKUP(AF1278,NIVELES!$A$666:$B$673,2,0),"")</f>
        <v>PROTECCIÓN_SOCIAL_A_LA_FAMILIA._ASEGURAMIENTO_NO_CONTRIBUTIVO_E_INCLUSIÓN_ECONÓMICA_Y_MOVILIDAD_SOCIAL</v>
      </c>
      <c r="AH1278" s="78" t="s">
        <v>513</v>
      </c>
      <c r="AI1278" s="79" t="str">
        <f>IF(AH1278&lt;&gt;"",VLOOKUP(CONCATENATE(AG1278,AH1278),NIVELES!$B$676:$C$745,2,0),"")</f>
        <v>Acompañamiento Familiar</v>
      </c>
      <c r="AJ1278" s="78" t="s">
        <v>517</v>
      </c>
      <c r="AK1278" s="79" t="str">
        <f>+IF(AJ1278&lt;&gt;"",VLOOKUP(AJ1278,NIVELES!$A$816:$B$892,2,0),"")</f>
        <v>NO APLICA</v>
      </c>
      <c r="AL1278" s="78" t="s">
        <v>553</v>
      </c>
      <c r="AM1278" s="78">
        <v>510204</v>
      </c>
      <c r="AN1278" s="79" t="str">
        <f>IF(AM1278&lt;&gt;"",+VLOOKUP(AM1278,NIVELES!$A$1652:$B$2466,2,0),"")</f>
        <v>Decimocuarto Sueldo</v>
      </c>
      <c r="AO1278" s="87">
        <v>9751.5</v>
      </c>
      <c r="AP1278" s="88">
        <v>43.615799999999993</v>
      </c>
      <c r="AQ1278" s="88">
        <v>43.615799999999993</v>
      </c>
      <c r="AR1278" s="88">
        <v>43.615799999999993</v>
      </c>
      <c r="AS1278" s="88">
        <v>43.615799999999993</v>
      </c>
      <c r="AT1278" s="88">
        <v>43.615799999999993</v>
      </c>
      <c r="AU1278" s="88">
        <v>43.615799999999993</v>
      </c>
      <c r="AV1278" s="88">
        <v>43.615799999999993</v>
      </c>
      <c r="AW1278" s="88">
        <v>9446.1893999999993</v>
      </c>
      <c r="AX1278" s="88"/>
      <c r="AY1278" s="88"/>
      <c r="AZ1278" s="88"/>
      <c r="BA1278" s="88"/>
      <c r="BB1278" s="89">
        <f t="shared" si="75"/>
        <v>9751.5</v>
      </c>
      <c r="BC1278" s="90" t="str">
        <f t="shared" si="74"/>
        <v>OK</v>
      </c>
      <c r="BD1278" s="91" t="str">
        <f t="shared" si="76"/>
        <v xml:space="preserve">                  </v>
      </c>
      <c r="BE1278" s="92">
        <f t="shared" si="77"/>
        <v>1</v>
      </c>
    </row>
    <row r="1279" spans="1:57" s="74" customFormat="1" ht="50.1" customHeight="1" x14ac:dyDescent="0.2">
      <c r="A1279" s="78" t="s">
        <v>55</v>
      </c>
      <c r="B1279" s="78" t="s">
        <v>58</v>
      </c>
      <c r="C1279" s="78" t="s">
        <v>1032</v>
      </c>
      <c r="D1279" s="78" t="s">
        <v>792</v>
      </c>
      <c r="E1279" s="79" t="str">
        <f>+IF(C1279&lt;&gt;"",VLOOKUP(MID(C1279,18,5),NIVELES!$A$133:$B$213,2,0),"")</f>
        <v>CHIMBORAZO</v>
      </c>
      <c r="F1279" s="80" t="s">
        <v>135</v>
      </c>
      <c r="G1279" s="81" t="str">
        <f>+IF(F1279&lt;&gt;"",VLOOKUP(F1279,NIVELES!$A$246:$C$464,3,0),"")</f>
        <v xml:space="preserve"> </v>
      </c>
      <c r="H1279" s="82" t="s">
        <v>1024</v>
      </c>
      <c r="I1279" s="78" t="s">
        <v>2526</v>
      </c>
      <c r="J1279" s="78" t="s">
        <v>2184</v>
      </c>
      <c r="K1279" s="78" t="s">
        <v>2502</v>
      </c>
      <c r="L1279" s="78" t="s">
        <v>2240</v>
      </c>
      <c r="M1279" s="78">
        <v>2565</v>
      </c>
      <c r="N1279" s="78" t="s">
        <v>2322</v>
      </c>
      <c r="O1279" s="78" t="s">
        <v>2478</v>
      </c>
      <c r="P1279" s="82">
        <v>12</v>
      </c>
      <c r="Q1279" s="78" t="s">
        <v>2479</v>
      </c>
      <c r="R1279" s="82">
        <v>1</v>
      </c>
      <c r="S1279" s="82">
        <v>1</v>
      </c>
      <c r="T1279" s="82">
        <v>1</v>
      </c>
      <c r="U1279" s="82">
        <v>1</v>
      </c>
      <c r="V1279" s="82">
        <v>1</v>
      </c>
      <c r="W1279" s="82">
        <v>1</v>
      </c>
      <c r="X1279" s="82">
        <v>1</v>
      </c>
      <c r="Y1279" s="82">
        <v>1</v>
      </c>
      <c r="Z1279" s="82">
        <v>1</v>
      </c>
      <c r="AA1279" s="82">
        <v>1</v>
      </c>
      <c r="AB1279" s="82">
        <v>1</v>
      </c>
      <c r="AC1279" s="82">
        <v>1</v>
      </c>
      <c r="AD1279" s="85" t="str">
        <f>IF(A1279&lt;&gt;"",IF(D1279="DIRECCIÓN_DE_TRANSFERENCIAS","280 0031",VLOOKUP(C1279,NIVELES!$A$14:$B$105,2,0)),"")</f>
        <v>280 3310</v>
      </c>
      <c r="AE1279" s="86" t="s">
        <v>322</v>
      </c>
      <c r="AF1279" s="86" t="s">
        <v>544</v>
      </c>
      <c r="AG1279" s="79" t="str">
        <f>+IF(AF1279&lt;&gt;"",VLOOKUP(AF1279,NIVELES!$A$666:$B$673,2,0),"")</f>
        <v>PROTECCIÓN_SOCIAL_A_LA_FAMILIA._ASEGURAMIENTO_NO_CONTRIBUTIVO_E_INCLUSIÓN_ECONÓMICA_Y_MOVILIDAD_SOCIAL</v>
      </c>
      <c r="AH1279" s="78" t="s">
        <v>513</v>
      </c>
      <c r="AI1279" s="79" t="str">
        <f>IF(AH1279&lt;&gt;"",VLOOKUP(CONCATENATE(AG1279,AH1279),NIVELES!$B$676:$C$745,2,0),"")</f>
        <v>Acompañamiento Familiar</v>
      </c>
      <c r="AJ1279" s="78" t="s">
        <v>517</v>
      </c>
      <c r="AK1279" s="79" t="str">
        <f>+IF(AJ1279&lt;&gt;"",VLOOKUP(AJ1279,NIVELES!$A$816:$B$892,2,0),"")</f>
        <v>NO APLICA</v>
      </c>
      <c r="AL1279" s="78" t="s">
        <v>553</v>
      </c>
      <c r="AM1279" s="78">
        <v>510510</v>
      </c>
      <c r="AN1279" s="79" t="str">
        <f>IF(AM1279&lt;&gt;"",+VLOOKUP(AM1279,NIVELES!$A$1652:$B$2466,2,0),"")</f>
        <v>Servicios Personales por Contrato</v>
      </c>
      <c r="AO1279" s="87">
        <v>243584</v>
      </c>
      <c r="AP1279" s="88">
        <v>22144</v>
      </c>
      <c r="AQ1279" s="88">
        <v>22144</v>
      </c>
      <c r="AR1279" s="88">
        <v>22144</v>
      </c>
      <c r="AS1279" s="88">
        <v>22144</v>
      </c>
      <c r="AT1279" s="88">
        <v>22144</v>
      </c>
      <c r="AU1279" s="88">
        <v>22144</v>
      </c>
      <c r="AV1279" s="88">
        <v>22144</v>
      </c>
      <c r="AW1279" s="88">
        <v>22144</v>
      </c>
      <c r="AX1279" s="88">
        <v>22144</v>
      </c>
      <c r="AY1279" s="88">
        <v>22144</v>
      </c>
      <c r="AZ1279" s="88">
        <v>22144</v>
      </c>
      <c r="BA1279" s="88"/>
      <c r="BB1279" s="89">
        <f t="shared" si="75"/>
        <v>243584</v>
      </c>
      <c r="BC1279" s="90" t="str">
        <f t="shared" si="74"/>
        <v>OK</v>
      </c>
      <c r="BD1279" s="91" t="str">
        <f t="shared" si="76"/>
        <v xml:space="preserve">                  </v>
      </c>
      <c r="BE1279" s="92">
        <f t="shared" si="77"/>
        <v>12</v>
      </c>
    </row>
    <row r="1280" spans="1:57" s="74" customFormat="1" ht="50.1" customHeight="1" x14ac:dyDescent="0.2">
      <c r="A1280" s="78" t="s">
        <v>55</v>
      </c>
      <c r="B1280" s="78" t="s">
        <v>58</v>
      </c>
      <c r="C1280" s="78" t="s">
        <v>1032</v>
      </c>
      <c r="D1280" s="78" t="s">
        <v>792</v>
      </c>
      <c r="E1280" s="79" t="str">
        <f>+IF(C1280&lt;&gt;"",VLOOKUP(MID(C1280,18,5),NIVELES!$A$133:$B$213,2,0),"")</f>
        <v>CHIMBORAZO</v>
      </c>
      <c r="F1280" s="80" t="s">
        <v>135</v>
      </c>
      <c r="G1280" s="81" t="str">
        <f>+IF(F1280&lt;&gt;"",VLOOKUP(F1280,NIVELES!$A$246:$C$464,3,0),"")</f>
        <v xml:space="preserve"> </v>
      </c>
      <c r="H1280" s="82" t="s">
        <v>1024</v>
      </c>
      <c r="I1280" s="78" t="s">
        <v>2526</v>
      </c>
      <c r="J1280" s="78" t="s">
        <v>2184</v>
      </c>
      <c r="K1280" s="78" t="s">
        <v>2502</v>
      </c>
      <c r="L1280" s="78" t="s">
        <v>2240</v>
      </c>
      <c r="M1280" s="78">
        <v>2565</v>
      </c>
      <c r="N1280" s="78" t="s">
        <v>2322</v>
      </c>
      <c r="O1280" s="78" t="s">
        <v>2478</v>
      </c>
      <c r="P1280" s="82">
        <v>12</v>
      </c>
      <c r="Q1280" s="78" t="s">
        <v>2479</v>
      </c>
      <c r="R1280" s="82">
        <v>1</v>
      </c>
      <c r="S1280" s="82">
        <v>1</v>
      </c>
      <c r="T1280" s="82">
        <v>1</v>
      </c>
      <c r="U1280" s="82">
        <v>1</v>
      </c>
      <c r="V1280" s="82">
        <v>1</v>
      </c>
      <c r="W1280" s="82">
        <v>1</v>
      </c>
      <c r="X1280" s="82">
        <v>1</v>
      </c>
      <c r="Y1280" s="82">
        <v>1</v>
      </c>
      <c r="Z1280" s="82">
        <v>1</v>
      </c>
      <c r="AA1280" s="82">
        <v>1</v>
      </c>
      <c r="AB1280" s="82">
        <v>1</v>
      </c>
      <c r="AC1280" s="82">
        <v>1</v>
      </c>
      <c r="AD1280" s="85" t="str">
        <f>IF(A1280&lt;&gt;"",IF(D1280="DIRECCIÓN_DE_TRANSFERENCIAS","280 0031",VLOOKUP(C1280,NIVELES!$A$14:$B$105,2,0)),"")</f>
        <v>280 3310</v>
      </c>
      <c r="AE1280" s="86" t="s">
        <v>322</v>
      </c>
      <c r="AF1280" s="86" t="s">
        <v>544</v>
      </c>
      <c r="AG1280" s="79" t="str">
        <f>+IF(AF1280&lt;&gt;"",VLOOKUP(AF1280,NIVELES!$A$666:$B$673,2,0),"")</f>
        <v>PROTECCIÓN_SOCIAL_A_LA_FAMILIA._ASEGURAMIENTO_NO_CONTRIBUTIVO_E_INCLUSIÓN_ECONÓMICA_Y_MOVILIDAD_SOCIAL</v>
      </c>
      <c r="AH1280" s="78" t="s">
        <v>513</v>
      </c>
      <c r="AI1280" s="79" t="str">
        <f>IF(AH1280&lt;&gt;"",VLOOKUP(CONCATENATE(AG1280,AH1280),NIVELES!$B$676:$C$745,2,0),"")</f>
        <v>Acompañamiento Familiar</v>
      </c>
      <c r="AJ1280" s="78" t="s">
        <v>517</v>
      </c>
      <c r="AK1280" s="79" t="str">
        <f>+IF(AJ1280&lt;&gt;"",VLOOKUP(AJ1280,NIVELES!$A$816:$B$892,2,0),"")</f>
        <v>NO APLICA</v>
      </c>
      <c r="AL1280" s="78" t="s">
        <v>553</v>
      </c>
      <c r="AM1280" s="78">
        <v>510601</v>
      </c>
      <c r="AN1280" s="79" t="str">
        <f>IF(AM1280&lt;&gt;"",+VLOOKUP(AM1280,NIVELES!$A$1652:$B$2466,2,0),"")</f>
        <v>Aporte Patronal</v>
      </c>
      <c r="AO1280" s="87">
        <v>23505.86</v>
      </c>
      <c r="AP1280" s="88">
        <v>2136.8963636363637</v>
      </c>
      <c r="AQ1280" s="88">
        <v>2136.8963636363637</v>
      </c>
      <c r="AR1280" s="88">
        <v>2136.8963636363637</v>
      </c>
      <c r="AS1280" s="88">
        <v>2136.8963636363637</v>
      </c>
      <c r="AT1280" s="88">
        <v>2136.8963636363637</v>
      </c>
      <c r="AU1280" s="88">
        <v>2136.8963636363637</v>
      </c>
      <c r="AV1280" s="88">
        <v>2136.8963636363637</v>
      </c>
      <c r="AW1280" s="88">
        <v>2136.8963636363637</v>
      </c>
      <c r="AX1280" s="88">
        <v>2136.8963636363637</v>
      </c>
      <c r="AY1280" s="88">
        <v>2136.8963636363637</v>
      </c>
      <c r="AZ1280" s="88">
        <v>2136.8963636363637</v>
      </c>
      <c r="BA1280" s="88"/>
      <c r="BB1280" s="89">
        <f t="shared" si="75"/>
        <v>23505.859999999997</v>
      </c>
      <c r="BC1280" s="90" t="str">
        <f t="shared" si="74"/>
        <v>OK</v>
      </c>
      <c r="BD1280" s="91" t="str">
        <f t="shared" si="76"/>
        <v xml:space="preserve">                  </v>
      </c>
      <c r="BE1280" s="92">
        <f t="shared" si="77"/>
        <v>12</v>
      </c>
    </row>
    <row r="1281" spans="1:57" s="74" customFormat="1" ht="50.1" customHeight="1" x14ac:dyDescent="0.2">
      <c r="A1281" s="78" t="s">
        <v>55</v>
      </c>
      <c r="B1281" s="78" t="s">
        <v>58</v>
      </c>
      <c r="C1281" s="78" t="s">
        <v>1032</v>
      </c>
      <c r="D1281" s="78" t="s">
        <v>792</v>
      </c>
      <c r="E1281" s="79" t="str">
        <f>+IF(C1281&lt;&gt;"",VLOOKUP(MID(C1281,18,5),NIVELES!$A$133:$B$213,2,0),"")</f>
        <v>CHIMBORAZO</v>
      </c>
      <c r="F1281" s="80" t="s">
        <v>135</v>
      </c>
      <c r="G1281" s="81" t="str">
        <f>+IF(F1281&lt;&gt;"",VLOOKUP(F1281,NIVELES!$A$246:$C$464,3,0),"")</f>
        <v xml:space="preserve"> </v>
      </c>
      <c r="H1281" s="82" t="s">
        <v>1024</v>
      </c>
      <c r="I1281" s="78" t="s">
        <v>2526</v>
      </c>
      <c r="J1281" s="78" t="s">
        <v>2184</v>
      </c>
      <c r="K1281" s="78" t="s">
        <v>2502</v>
      </c>
      <c r="L1281" s="78" t="s">
        <v>2240</v>
      </c>
      <c r="M1281" s="78">
        <v>2565</v>
      </c>
      <c r="N1281" s="78" t="s">
        <v>2322</v>
      </c>
      <c r="O1281" s="78" t="s">
        <v>2478</v>
      </c>
      <c r="P1281" s="82">
        <v>12</v>
      </c>
      <c r="Q1281" s="78" t="s">
        <v>2479</v>
      </c>
      <c r="R1281" s="82">
        <v>1</v>
      </c>
      <c r="S1281" s="82">
        <v>1</v>
      </c>
      <c r="T1281" s="82">
        <v>1</v>
      </c>
      <c r="U1281" s="82">
        <v>1</v>
      </c>
      <c r="V1281" s="82">
        <v>1</v>
      </c>
      <c r="W1281" s="82">
        <v>1</v>
      </c>
      <c r="X1281" s="82">
        <v>1</v>
      </c>
      <c r="Y1281" s="82">
        <v>1</v>
      </c>
      <c r="Z1281" s="82">
        <v>1</v>
      </c>
      <c r="AA1281" s="82">
        <v>1</v>
      </c>
      <c r="AB1281" s="82">
        <v>1</v>
      </c>
      <c r="AC1281" s="82">
        <v>1</v>
      </c>
      <c r="AD1281" s="85" t="str">
        <f>IF(A1281&lt;&gt;"",IF(D1281="DIRECCIÓN_DE_TRANSFERENCIAS","280 0031",VLOOKUP(C1281,NIVELES!$A$14:$B$105,2,0)),"")</f>
        <v>280 3310</v>
      </c>
      <c r="AE1281" s="86" t="s">
        <v>322</v>
      </c>
      <c r="AF1281" s="86" t="s">
        <v>544</v>
      </c>
      <c r="AG1281" s="79" t="str">
        <f>+IF(AF1281&lt;&gt;"",VLOOKUP(AF1281,NIVELES!$A$666:$B$673,2,0),"")</f>
        <v>PROTECCIÓN_SOCIAL_A_LA_FAMILIA._ASEGURAMIENTO_NO_CONTRIBUTIVO_E_INCLUSIÓN_ECONÓMICA_Y_MOVILIDAD_SOCIAL</v>
      </c>
      <c r="AH1281" s="78" t="s">
        <v>513</v>
      </c>
      <c r="AI1281" s="79" t="str">
        <f>IF(AH1281&lt;&gt;"",VLOOKUP(CONCATENATE(AG1281,AH1281),NIVELES!$B$676:$C$745,2,0),"")</f>
        <v>Acompañamiento Familiar</v>
      </c>
      <c r="AJ1281" s="78" t="s">
        <v>517</v>
      </c>
      <c r="AK1281" s="79" t="str">
        <f>+IF(AJ1281&lt;&gt;"",VLOOKUP(AJ1281,NIVELES!$A$816:$B$892,2,0),"")</f>
        <v>NO APLICA</v>
      </c>
      <c r="AL1281" s="78" t="s">
        <v>553</v>
      </c>
      <c r="AM1281" s="78">
        <v>510602</v>
      </c>
      <c r="AN1281" s="79" t="str">
        <f>IF(AM1281&lt;&gt;"",+VLOOKUP(AM1281,NIVELES!$A$1652:$B$2466,2,0),"")</f>
        <v>Fondo de Reserva</v>
      </c>
      <c r="AO1281" s="87">
        <v>20298.669999999998</v>
      </c>
      <c r="AP1281" s="88">
        <v>1845.3336363636363</v>
      </c>
      <c r="AQ1281" s="88">
        <v>1845.3336363636363</v>
      </c>
      <c r="AR1281" s="88">
        <v>1845.3336363636363</v>
      </c>
      <c r="AS1281" s="88">
        <v>1845.3336363636363</v>
      </c>
      <c r="AT1281" s="88">
        <v>1845.3336363636363</v>
      </c>
      <c r="AU1281" s="88">
        <v>1845.3336363636363</v>
      </c>
      <c r="AV1281" s="88">
        <v>1845.3336363636363</v>
      </c>
      <c r="AW1281" s="88">
        <v>1845.3336363636363</v>
      </c>
      <c r="AX1281" s="88">
        <v>1845.3336363636363</v>
      </c>
      <c r="AY1281" s="88">
        <v>1845.3336363636363</v>
      </c>
      <c r="AZ1281" s="88">
        <v>1845.3336363636363</v>
      </c>
      <c r="BA1281" s="88"/>
      <c r="BB1281" s="89">
        <f t="shared" si="75"/>
        <v>20298.670000000006</v>
      </c>
      <c r="BC1281" s="90" t="str">
        <f t="shared" si="74"/>
        <v>OK</v>
      </c>
      <c r="BD1281" s="91" t="str">
        <f t="shared" si="76"/>
        <v xml:space="preserve">                  </v>
      </c>
      <c r="BE1281" s="92">
        <f t="shared" si="77"/>
        <v>12</v>
      </c>
    </row>
    <row r="1282" spans="1:57" s="74" customFormat="1" ht="50.1" customHeight="1" x14ac:dyDescent="0.2">
      <c r="A1282" s="78" t="s">
        <v>55</v>
      </c>
      <c r="B1282" s="78" t="s">
        <v>58</v>
      </c>
      <c r="C1282" s="78" t="s">
        <v>1032</v>
      </c>
      <c r="D1282" s="78" t="s">
        <v>605</v>
      </c>
      <c r="E1282" s="79" t="str">
        <f>+IF(C1282&lt;&gt;"",VLOOKUP(MID(C1282,18,5),NIVELES!$A$133:$B$213,2,0),"")</f>
        <v>CHIMBORAZO</v>
      </c>
      <c r="F1282" s="80" t="s">
        <v>135</v>
      </c>
      <c r="G1282" s="81" t="str">
        <f>+IF(F1282&lt;&gt;"",VLOOKUP(F1282,NIVELES!$A$246:$C$464,3,0),"")</f>
        <v xml:space="preserve"> </v>
      </c>
      <c r="H1282" s="82" t="s">
        <v>1024</v>
      </c>
      <c r="I1282" s="78" t="s">
        <v>1075</v>
      </c>
      <c r="J1282" s="78" t="s">
        <v>1078</v>
      </c>
      <c r="K1282" s="78" t="s">
        <v>2527</v>
      </c>
      <c r="L1282" s="78" t="s">
        <v>2528</v>
      </c>
      <c r="M1282" s="78">
        <v>500</v>
      </c>
      <c r="N1282" s="78" t="s">
        <v>2529</v>
      </c>
      <c r="O1282" s="78" t="s">
        <v>2167</v>
      </c>
      <c r="P1282" s="82">
        <v>12</v>
      </c>
      <c r="Q1282" s="78" t="s">
        <v>2204</v>
      </c>
      <c r="R1282" s="82">
        <v>1</v>
      </c>
      <c r="S1282" s="82">
        <v>1</v>
      </c>
      <c r="T1282" s="82">
        <v>1</v>
      </c>
      <c r="U1282" s="82">
        <v>1</v>
      </c>
      <c r="V1282" s="82">
        <v>1</v>
      </c>
      <c r="W1282" s="82">
        <v>1</v>
      </c>
      <c r="X1282" s="82">
        <v>1</v>
      </c>
      <c r="Y1282" s="82">
        <v>1</v>
      </c>
      <c r="Z1282" s="82">
        <v>1</v>
      </c>
      <c r="AA1282" s="82">
        <v>1</v>
      </c>
      <c r="AB1282" s="82">
        <v>1</v>
      </c>
      <c r="AC1282" s="82">
        <v>1</v>
      </c>
      <c r="AD1282" s="85" t="str">
        <f>IF(A1282&lt;&gt;"",IF(D1282="DIRECCIÓN_DE_TRANSFERENCIAS","280 0031",VLOOKUP(C1282,NIVELES!$A$14:$B$105,2,0)),"")</f>
        <v>280 3310</v>
      </c>
      <c r="AE1282" s="86" t="s">
        <v>322</v>
      </c>
      <c r="AF1282" s="86" t="s">
        <v>543</v>
      </c>
      <c r="AG1282" s="79" t="str">
        <f>+IF(AF1282&lt;&gt;"",VLOOKUP(AF1282,NIVELES!$A$666:$B$673,2,0),"")</f>
        <v>DESARROLLO_INFANTIL</v>
      </c>
      <c r="AH1282" s="78" t="s">
        <v>322</v>
      </c>
      <c r="AI1282" s="79" t="str">
        <f>IF(AH1282&lt;&gt;"",VLOOKUP(CONCATENATE(AG1282,AH1282),NIVELES!$B$676:$C$745,2,0),"")</f>
        <v>Centros Infantiles Del Buen Vivir Atencion Directa -Funcionamiento Operación Y Atencion De Unidades</v>
      </c>
      <c r="AJ1282" s="78" t="s">
        <v>517</v>
      </c>
      <c r="AK1282" s="79" t="str">
        <f>+IF(AJ1282&lt;&gt;"",VLOOKUP(AJ1282,NIVELES!$A$816:$B$892,2,0),"")</f>
        <v>NO APLICA</v>
      </c>
      <c r="AL1282" s="78" t="s">
        <v>553</v>
      </c>
      <c r="AM1282" s="78">
        <v>510105</v>
      </c>
      <c r="AN1282" s="79" t="str">
        <f>IF(AM1282&lt;&gt;"",+VLOOKUP(AM1282,NIVELES!$A$1652:$B$2466,2,0),"")</f>
        <v>Remuneraciones Unificadas</v>
      </c>
      <c r="AO1282" s="87">
        <v>287820</v>
      </c>
      <c r="AP1282" s="88">
        <v>26165.454545454544</v>
      </c>
      <c r="AQ1282" s="88">
        <v>26165.454545454544</v>
      </c>
      <c r="AR1282" s="88">
        <v>26165.454545454544</v>
      </c>
      <c r="AS1282" s="88">
        <v>26165.454545454544</v>
      </c>
      <c r="AT1282" s="88">
        <v>26165.454545454544</v>
      </c>
      <c r="AU1282" s="88">
        <v>26165.454545454544</v>
      </c>
      <c r="AV1282" s="88">
        <v>26165.454545454544</v>
      </c>
      <c r="AW1282" s="88">
        <v>26165.454545454544</v>
      </c>
      <c r="AX1282" s="88">
        <v>26165.454545454544</v>
      </c>
      <c r="AY1282" s="88">
        <v>26165.454545454544</v>
      </c>
      <c r="AZ1282" s="88">
        <v>26165.454545454544</v>
      </c>
      <c r="BA1282" s="88"/>
      <c r="BB1282" s="89">
        <f t="shared" si="75"/>
        <v>287819.99999999994</v>
      </c>
      <c r="BC1282" s="90" t="str">
        <f t="shared" si="74"/>
        <v>OK</v>
      </c>
      <c r="BD1282" s="91" t="str">
        <f t="shared" si="76"/>
        <v xml:space="preserve">                  </v>
      </c>
      <c r="BE1282" s="92">
        <f t="shared" si="77"/>
        <v>12</v>
      </c>
    </row>
    <row r="1283" spans="1:57" s="74" customFormat="1" ht="50.1" customHeight="1" x14ac:dyDescent="0.2">
      <c r="A1283" s="78" t="s">
        <v>55</v>
      </c>
      <c r="B1283" s="78" t="s">
        <v>58</v>
      </c>
      <c r="C1283" s="78" t="s">
        <v>1032</v>
      </c>
      <c r="D1283" s="78" t="s">
        <v>605</v>
      </c>
      <c r="E1283" s="79" t="str">
        <f>+IF(C1283&lt;&gt;"",VLOOKUP(MID(C1283,18,5),NIVELES!$A$133:$B$213,2,0),"")</f>
        <v>CHIMBORAZO</v>
      </c>
      <c r="F1283" s="80" t="s">
        <v>135</v>
      </c>
      <c r="G1283" s="81" t="str">
        <f>+IF(F1283&lt;&gt;"",VLOOKUP(F1283,NIVELES!$A$246:$C$464,3,0),"")</f>
        <v xml:space="preserve"> </v>
      </c>
      <c r="H1283" s="82" t="s">
        <v>1024</v>
      </c>
      <c r="I1283" s="78" t="s">
        <v>1075</v>
      </c>
      <c r="J1283" s="78" t="s">
        <v>1078</v>
      </c>
      <c r="K1283" s="78" t="s">
        <v>2527</v>
      </c>
      <c r="L1283" s="78" t="s">
        <v>2528</v>
      </c>
      <c r="M1283" s="78">
        <v>500</v>
      </c>
      <c r="N1283" s="78" t="s">
        <v>2529</v>
      </c>
      <c r="O1283" s="78" t="s">
        <v>2167</v>
      </c>
      <c r="P1283" s="82">
        <v>1</v>
      </c>
      <c r="Q1283" s="78" t="s">
        <v>2204</v>
      </c>
      <c r="R1283" s="82"/>
      <c r="S1283" s="82"/>
      <c r="T1283" s="82"/>
      <c r="U1283" s="82"/>
      <c r="V1283" s="82"/>
      <c r="W1283" s="82"/>
      <c r="X1283" s="82"/>
      <c r="Y1283" s="82">
        <v>1</v>
      </c>
      <c r="Z1283" s="82"/>
      <c r="AA1283" s="82"/>
      <c r="AB1283" s="82"/>
      <c r="AC1283" s="82"/>
      <c r="AD1283" s="85" t="str">
        <f>IF(A1283&lt;&gt;"",IF(D1283="DIRECCIÓN_DE_TRANSFERENCIAS","280 0031",VLOOKUP(C1283,NIVELES!$A$14:$B$105,2,0)),"")</f>
        <v>280 3310</v>
      </c>
      <c r="AE1283" s="86" t="s">
        <v>322</v>
      </c>
      <c r="AF1283" s="86" t="s">
        <v>543</v>
      </c>
      <c r="AG1283" s="79" t="str">
        <f>+IF(AF1283&lt;&gt;"",VLOOKUP(AF1283,NIVELES!$A$666:$B$673,2,0),"")</f>
        <v>DESARROLLO_INFANTIL</v>
      </c>
      <c r="AH1283" s="78" t="s">
        <v>322</v>
      </c>
      <c r="AI1283" s="79" t="str">
        <f>IF(AH1283&lt;&gt;"",VLOOKUP(CONCATENATE(AG1283,AH1283),NIVELES!$B$676:$C$745,2,0),"")</f>
        <v>Centros Infantiles Del Buen Vivir Atencion Directa -Funcionamiento Operación Y Atencion De Unidades</v>
      </c>
      <c r="AJ1283" s="78" t="s">
        <v>517</v>
      </c>
      <c r="AK1283" s="79" t="str">
        <f>+IF(AJ1283&lt;&gt;"",VLOOKUP(AJ1283,NIVELES!$A$816:$B$892,2,0),"")</f>
        <v>NO APLICA</v>
      </c>
      <c r="AL1283" s="78" t="s">
        <v>553</v>
      </c>
      <c r="AM1283" s="78">
        <v>510203</v>
      </c>
      <c r="AN1283" s="79" t="str">
        <f>IF(AM1283&lt;&gt;"",+VLOOKUP(AM1283,NIVELES!$A$1652:$B$2466,2,0),"")</f>
        <v>Decimotercer Sueldo</v>
      </c>
      <c r="AO1283" s="87">
        <v>30030</v>
      </c>
      <c r="AP1283" s="88">
        <v>134.31599999999997</v>
      </c>
      <c r="AQ1283" s="88">
        <v>134.31599999999997</v>
      </c>
      <c r="AR1283" s="88">
        <v>134.31599999999997</v>
      </c>
      <c r="AS1283" s="88">
        <v>134.31599999999997</v>
      </c>
      <c r="AT1283" s="88">
        <v>134.31599999999997</v>
      </c>
      <c r="AU1283" s="88">
        <v>134.31599999999997</v>
      </c>
      <c r="AV1283" s="88">
        <v>134.31599999999997</v>
      </c>
      <c r="AW1283" s="88">
        <v>134.31599999999997</v>
      </c>
      <c r="AX1283" s="88">
        <v>134.31599999999997</v>
      </c>
      <c r="AY1283" s="88">
        <v>134.31599999999997</v>
      </c>
      <c r="AZ1283" s="88">
        <v>134.31599999999997</v>
      </c>
      <c r="BA1283" s="88">
        <v>28552.524000000001</v>
      </c>
      <c r="BB1283" s="89">
        <f t="shared" si="75"/>
        <v>30030</v>
      </c>
      <c r="BC1283" s="90" t="str">
        <f t="shared" si="74"/>
        <v>OK</v>
      </c>
      <c r="BD1283" s="91" t="str">
        <f t="shared" si="76"/>
        <v xml:space="preserve">                  </v>
      </c>
      <c r="BE1283" s="92">
        <f t="shared" si="77"/>
        <v>1</v>
      </c>
    </row>
    <row r="1284" spans="1:57" s="74" customFormat="1" ht="50.1" customHeight="1" x14ac:dyDescent="0.2">
      <c r="A1284" s="78" t="s">
        <v>55</v>
      </c>
      <c r="B1284" s="78" t="s">
        <v>58</v>
      </c>
      <c r="C1284" s="78" t="s">
        <v>1032</v>
      </c>
      <c r="D1284" s="78" t="s">
        <v>605</v>
      </c>
      <c r="E1284" s="79" t="str">
        <f>+IF(C1284&lt;&gt;"",VLOOKUP(MID(C1284,18,5),NIVELES!$A$133:$B$213,2,0),"")</f>
        <v>CHIMBORAZO</v>
      </c>
      <c r="F1284" s="80" t="s">
        <v>135</v>
      </c>
      <c r="G1284" s="81" t="str">
        <f>+IF(F1284&lt;&gt;"",VLOOKUP(F1284,NIVELES!$A$246:$C$464,3,0),"")</f>
        <v xml:space="preserve"> </v>
      </c>
      <c r="H1284" s="82" t="s">
        <v>1024</v>
      </c>
      <c r="I1284" s="78" t="s">
        <v>1075</v>
      </c>
      <c r="J1284" s="78" t="s">
        <v>1078</v>
      </c>
      <c r="K1284" s="78" t="s">
        <v>2527</v>
      </c>
      <c r="L1284" s="78" t="s">
        <v>2528</v>
      </c>
      <c r="M1284" s="78">
        <v>500</v>
      </c>
      <c r="N1284" s="78" t="s">
        <v>2529</v>
      </c>
      <c r="O1284" s="78" t="s">
        <v>2167</v>
      </c>
      <c r="P1284" s="82">
        <v>1</v>
      </c>
      <c r="Q1284" s="78" t="s">
        <v>2204</v>
      </c>
      <c r="R1284" s="82"/>
      <c r="S1284" s="82"/>
      <c r="T1284" s="82"/>
      <c r="U1284" s="82"/>
      <c r="V1284" s="82"/>
      <c r="W1284" s="82"/>
      <c r="X1284" s="82"/>
      <c r="Y1284" s="82"/>
      <c r="Z1284" s="82"/>
      <c r="AA1284" s="82"/>
      <c r="AB1284" s="82"/>
      <c r="AC1284" s="82">
        <v>1</v>
      </c>
      <c r="AD1284" s="85" t="str">
        <f>IF(A1284&lt;&gt;"",IF(D1284="DIRECCIÓN_DE_TRANSFERENCIAS","280 0031",VLOOKUP(C1284,NIVELES!$A$14:$B$105,2,0)),"")</f>
        <v>280 3310</v>
      </c>
      <c r="AE1284" s="86" t="s">
        <v>322</v>
      </c>
      <c r="AF1284" s="86" t="s">
        <v>543</v>
      </c>
      <c r="AG1284" s="79" t="str">
        <f>+IF(AF1284&lt;&gt;"",VLOOKUP(AF1284,NIVELES!$A$666:$B$673,2,0),"")</f>
        <v>DESARROLLO_INFANTIL</v>
      </c>
      <c r="AH1284" s="78" t="s">
        <v>322</v>
      </c>
      <c r="AI1284" s="79" t="str">
        <f>IF(AH1284&lt;&gt;"",VLOOKUP(CONCATENATE(AG1284,AH1284),NIVELES!$B$676:$C$745,2,0),"")</f>
        <v>Centros Infantiles Del Buen Vivir Atencion Directa -Funcionamiento Operación Y Atencion De Unidades</v>
      </c>
      <c r="AJ1284" s="78" t="s">
        <v>517</v>
      </c>
      <c r="AK1284" s="79" t="str">
        <f>+IF(AJ1284&lt;&gt;"",VLOOKUP(AJ1284,NIVELES!$A$816:$B$892,2,0),"")</f>
        <v>NO APLICA</v>
      </c>
      <c r="AL1284" s="78" t="s">
        <v>553</v>
      </c>
      <c r="AM1284" s="78">
        <v>510204</v>
      </c>
      <c r="AN1284" s="79" t="str">
        <f>IF(AM1284&lt;&gt;"",+VLOOKUP(AM1284,NIVELES!$A$1652:$B$2466,2,0),"")</f>
        <v>Decimocuarto Sueldo</v>
      </c>
      <c r="AO1284" s="87">
        <v>20225.330000000002</v>
      </c>
      <c r="AP1284" s="88"/>
      <c r="AQ1284" s="88"/>
      <c r="AR1284" s="88"/>
      <c r="AS1284" s="88"/>
      <c r="AT1284" s="88"/>
      <c r="AU1284" s="88"/>
      <c r="AV1284" s="88"/>
      <c r="AW1284" s="88"/>
      <c r="AX1284" s="88"/>
      <c r="AY1284" s="88"/>
      <c r="AZ1284" s="88"/>
      <c r="BA1284" s="88">
        <v>20225.330000000002</v>
      </c>
      <c r="BB1284" s="89">
        <f t="shared" si="75"/>
        <v>20225.330000000002</v>
      </c>
      <c r="BC1284" s="90" t="str">
        <f t="shared" si="74"/>
        <v>OK</v>
      </c>
      <c r="BD1284" s="91" t="str">
        <f t="shared" si="76"/>
        <v xml:space="preserve">                  </v>
      </c>
      <c r="BE1284" s="92">
        <f t="shared" si="77"/>
        <v>1</v>
      </c>
    </row>
    <row r="1285" spans="1:57" s="74" customFormat="1" ht="50.1" customHeight="1" x14ac:dyDescent="0.2">
      <c r="A1285" s="78" t="s">
        <v>55</v>
      </c>
      <c r="B1285" s="78" t="s">
        <v>58</v>
      </c>
      <c r="C1285" s="78" t="s">
        <v>1032</v>
      </c>
      <c r="D1285" s="78" t="s">
        <v>605</v>
      </c>
      <c r="E1285" s="79" t="str">
        <f>+IF(C1285&lt;&gt;"",VLOOKUP(MID(C1285,18,5),NIVELES!$A$133:$B$213,2,0),"")</f>
        <v>CHIMBORAZO</v>
      </c>
      <c r="F1285" s="80" t="s">
        <v>135</v>
      </c>
      <c r="G1285" s="81" t="str">
        <f>+IF(F1285&lt;&gt;"",VLOOKUP(F1285,NIVELES!$A$246:$C$464,3,0),"")</f>
        <v xml:space="preserve"> </v>
      </c>
      <c r="H1285" s="82" t="s">
        <v>1024</v>
      </c>
      <c r="I1285" s="78" t="s">
        <v>1075</v>
      </c>
      <c r="J1285" s="78" t="s">
        <v>1078</v>
      </c>
      <c r="K1285" s="78" t="s">
        <v>2527</v>
      </c>
      <c r="L1285" s="78" t="s">
        <v>2528</v>
      </c>
      <c r="M1285" s="78">
        <v>500</v>
      </c>
      <c r="N1285" s="78" t="s">
        <v>2529</v>
      </c>
      <c r="O1285" s="78" t="s">
        <v>2167</v>
      </c>
      <c r="P1285" s="82">
        <v>12</v>
      </c>
      <c r="Q1285" s="78" t="s">
        <v>2204</v>
      </c>
      <c r="R1285" s="82">
        <v>1</v>
      </c>
      <c r="S1285" s="82">
        <v>1</v>
      </c>
      <c r="T1285" s="82">
        <v>1</v>
      </c>
      <c r="U1285" s="82">
        <v>1</v>
      </c>
      <c r="V1285" s="82">
        <v>1</v>
      </c>
      <c r="W1285" s="82">
        <v>1</v>
      </c>
      <c r="X1285" s="82">
        <v>1</v>
      </c>
      <c r="Y1285" s="82">
        <v>1</v>
      </c>
      <c r="Z1285" s="82">
        <v>1</v>
      </c>
      <c r="AA1285" s="82">
        <v>1</v>
      </c>
      <c r="AB1285" s="82">
        <v>1</v>
      </c>
      <c r="AC1285" s="82">
        <v>1</v>
      </c>
      <c r="AD1285" s="85" t="str">
        <f>IF(A1285&lt;&gt;"",IF(D1285="DIRECCIÓN_DE_TRANSFERENCIAS","280 0031",VLOOKUP(C1285,NIVELES!$A$14:$B$105,2,0)),"")</f>
        <v>280 3310</v>
      </c>
      <c r="AE1285" s="86" t="s">
        <v>322</v>
      </c>
      <c r="AF1285" s="86" t="s">
        <v>543</v>
      </c>
      <c r="AG1285" s="79" t="str">
        <f>+IF(AF1285&lt;&gt;"",VLOOKUP(AF1285,NIVELES!$A$666:$B$673,2,0),"")</f>
        <v>DESARROLLO_INFANTIL</v>
      </c>
      <c r="AH1285" s="78" t="s">
        <v>322</v>
      </c>
      <c r="AI1285" s="79" t="str">
        <f>IF(AH1285&lt;&gt;"",VLOOKUP(CONCATENATE(AG1285,AH1285),NIVELES!$B$676:$C$745,2,0),"")</f>
        <v>Centros Infantiles Del Buen Vivir Atencion Directa -Funcionamiento Operación Y Atencion De Unidades</v>
      </c>
      <c r="AJ1285" s="78" t="s">
        <v>517</v>
      </c>
      <c r="AK1285" s="79" t="str">
        <f>+IF(AJ1285&lt;&gt;"",VLOOKUP(AJ1285,NIVELES!$A$816:$B$892,2,0),"")</f>
        <v>NO APLICA</v>
      </c>
      <c r="AL1285" s="78" t="s">
        <v>553</v>
      </c>
      <c r="AM1285" s="78">
        <v>510510</v>
      </c>
      <c r="AN1285" s="79" t="str">
        <f>IF(AM1285&lt;&gt;"",+VLOOKUP(AM1285,NIVELES!$A$1652:$B$2466,2,0),"")</f>
        <v>Servicios Personales por Contrato</v>
      </c>
      <c r="AO1285" s="87">
        <v>96525</v>
      </c>
      <c r="AP1285" s="88">
        <v>8775</v>
      </c>
      <c r="AQ1285" s="88">
        <v>8775</v>
      </c>
      <c r="AR1285" s="88">
        <v>8775</v>
      </c>
      <c r="AS1285" s="88">
        <v>8775</v>
      </c>
      <c r="AT1285" s="88">
        <v>8775</v>
      </c>
      <c r="AU1285" s="88">
        <v>8775</v>
      </c>
      <c r="AV1285" s="88">
        <v>8775</v>
      </c>
      <c r="AW1285" s="88">
        <v>8775</v>
      </c>
      <c r="AX1285" s="88">
        <v>8775</v>
      </c>
      <c r="AY1285" s="88">
        <v>8775</v>
      </c>
      <c r="AZ1285" s="88">
        <v>8775</v>
      </c>
      <c r="BA1285" s="88"/>
      <c r="BB1285" s="89">
        <f t="shared" si="75"/>
        <v>96525</v>
      </c>
      <c r="BC1285" s="90" t="str">
        <f t="shared" si="74"/>
        <v>OK</v>
      </c>
      <c r="BD1285" s="91" t="str">
        <f t="shared" si="76"/>
        <v xml:space="preserve">                  </v>
      </c>
      <c r="BE1285" s="92">
        <f t="shared" si="77"/>
        <v>12</v>
      </c>
    </row>
    <row r="1286" spans="1:57" s="74" customFormat="1" ht="50.1" customHeight="1" x14ac:dyDescent="0.2">
      <c r="A1286" s="78" t="s">
        <v>55</v>
      </c>
      <c r="B1286" s="78" t="s">
        <v>58</v>
      </c>
      <c r="C1286" s="78" t="s">
        <v>1032</v>
      </c>
      <c r="D1286" s="78" t="s">
        <v>605</v>
      </c>
      <c r="E1286" s="79" t="str">
        <f>+IF(C1286&lt;&gt;"",VLOOKUP(MID(C1286,18,5),NIVELES!$A$133:$B$213,2,0),"")</f>
        <v>CHIMBORAZO</v>
      </c>
      <c r="F1286" s="80" t="s">
        <v>135</v>
      </c>
      <c r="G1286" s="81" t="str">
        <f>+IF(F1286&lt;&gt;"",VLOOKUP(F1286,NIVELES!$A$246:$C$464,3,0),"")</f>
        <v xml:space="preserve"> </v>
      </c>
      <c r="H1286" s="82" t="s">
        <v>1024</v>
      </c>
      <c r="I1286" s="78" t="s">
        <v>1075</v>
      </c>
      <c r="J1286" s="78" t="s">
        <v>1078</v>
      </c>
      <c r="K1286" s="78" t="s">
        <v>2527</v>
      </c>
      <c r="L1286" s="78" t="s">
        <v>2528</v>
      </c>
      <c r="M1286" s="78">
        <v>500</v>
      </c>
      <c r="N1286" s="78" t="s">
        <v>2529</v>
      </c>
      <c r="O1286" s="78" t="s">
        <v>2167</v>
      </c>
      <c r="P1286" s="82">
        <v>12</v>
      </c>
      <c r="Q1286" s="78" t="s">
        <v>2204</v>
      </c>
      <c r="R1286" s="82">
        <v>1</v>
      </c>
      <c r="S1286" s="82">
        <v>1</v>
      </c>
      <c r="T1286" s="82">
        <v>1</v>
      </c>
      <c r="U1286" s="82">
        <v>1</v>
      </c>
      <c r="V1286" s="82">
        <v>1</v>
      </c>
      <c r="W1286" s="82">
        <v>1</v>
      </c>
      <c r="X1286" s="82">
        <v>1</v>
      </c>
      <c r="Y1286" s="82">
        <v>1</v>
      </c>
      <c r="Z1286" s="82">
        <v>1</v>
      </c>
      <c r="AA1286" s="82">
        <v>1</v>
      </c>
      <c r="AB1286" s="82">
        <v>1</v>
      </c>
      <c r="AC1286" s="82">
        <v>1</v>
      </c>
      <c r="AD1286" s="85" t="str">
        <f>IF(A1286&lt;&gt;"",IF(D1286="DIRECCIÓN_DE_TRANSFERENCIAS","280 0031",VLOOKUP(C1286,NIVELES!$A$14:$B$105,2,0)),"")</f>
        <v>280 3310</v>
      </c>
      <c r="AE1286" s="86" t="s">
        <v>322</v>
      </c>
      <c r="AF1286" s="86" t="s">
        <v>543</v>
      </c>
      <c r="AG1286" s="79" t="str">
        <f>+IF(AF1286&lt;&gt;"",VLOOKUP(AF1286,NIVELES!$A$666:$B$673,2,0),"")</f>
        <v>DESARROLLO_INFANTIL</v>
      </c>
      <c r="AH1286" s="78" t="s">
        <v>322</v>
      </c>
      <c r="AI1286" s="79" t="str">
        <f>IF(AH1286&lt;&gt;"",VLOOKUP(CONCATENATE(AG1286,AH1286),NIVELES!$B$676:$C$745,2,0),"")</f>
        <v>Centros Infantiles Del Buen Vivir Atencion Directa -Funcionamiento Operación Y Atencion De Unidades</v>
      </c>
      <c r="AJ1286" s="78" t="s">
        <v>517</v>
      </c>
      <c r="AK1286" s="79" t="str">
        <f>+IF(AJ1286&lt;&gt;"",VLOOKUP(AJ1286,NIVELES!$A$816:$B$892,2,0),"")</f>
        <v>NO APLICA</v>
      </c>
      <c r="AL1286" s="78" t="s">
        <v>553</v>
      </c>
      <c r="AM1286" s="78">
        <v>510601</v>
      </c>
      <c r="AN1286" s="79" t="str">
        <f>IF(AM1286&lt;&gt;"",+VLOOKUP(AM1286,NIVELES!$A$1652:$B$2466,2,0),"")</f>
        <v>Aporte Patronal</v>
      </c>
      <c r="AO1286" s="87">
        <v>34774.74</v>
      </c>
      <c r="AP1286" s="88">
        <v>3161.3399999999997</v>
      </c>
      <c r="AQ1286" s="88">
        <v>3161.3399999999997</v>
      </c>
      <c r="AR1286" s="88">
        <v>3161.3399999999997</v>
      </c>
      <c r="AS1286" s="88">
        <v>3161.3399999999997</v>
      </c>
      <c r="AT1286" s="88">
        <v>3161.3399999999997</v>
      </c>
      <c r="AU1286" s="88">
        <v>3161.3399999999997</v>
      </c>
      <c r="AV1286" s="88">
        <v>3161.3399999999997</v>
      </c>
      <c r="AW1286" s="88">
        <v>3161.3399999999997</v>
      </c>
      <c r="AX1286" s="88">
        <v>3161.3399999999997</v>
      </c>
      <c r="AY1286" s="88">
        <v>3161.3399999999997</v>
      </c>
      <c r="AZ1286" s="88">
        <v>3161.3399999999997</v>
      </c>
      <c r="BA1286" s="88"/>
      <c r="BB1286" s="89">
        <f t="shared" si="75"/>
        <v>34774.74</v>
      </c>
      <c r="BC1286" s="90" t="str">
        <f t="shared" si="74"/>
        <v>OK</v>
      </c>
      <c r="BD1286" s="91" t="str">
        <f t="shared" si="76"/>
        <v xml:space="preserve">                  </v>
      </c>
      <c r="BE1286" s="92">
        <f t="shared" si="77"/>
        <v>12</v>
      </c>
    </row>
    <row r="1287" spans="1:57" s="74" customFormat="1" ht="50.1" customHeight="1" x14ac:dyDescent="0.2">
      <c r="A1287" s="78" t="s">
        <v>55</v>
      </c>
      <c r="B1287" s="78" t="s">
        <v>58</v>
      </c>
      <c r="C1287" s="78" t="s">
        <v>1032</v>
      </c>
      <c r="D1287" s="78" t="s">
        <v>605</v>
      </c>
      <c r="E1287" s="79" t="str">
        <f>+IF(C1287&lt;&gt;"",VLOOKUP(MID(C1287,18,5),NIVELES!$A$133:$B$213,2,0),"")</f>
        <v>CHIMBORAZO</v>
      </c>
      <c r="F1287" s="80" t="s">
        <v>135</v>
      </c>
      <c r="G1287" s="81" t="str">
        <f>+IF(F1287&lt;&gt;"",VLOOKUP(F1287,NIVELES!$A$246:$C$464,3,0),"")</f>
        <v xml:space="preserve"> </v>
      </c>
      <c r="H1287" s="82" t="s">
        <v>1024</v>
      </c>
      <c r="I1287" s="78" t="s">
        <v>1075</v>
      </c>
      <c r="J1287" s="78" t="s">
        <v>1078</v>
      </c>
      <c r="K1287" s="78" t="s">
        <v>2527</v>
      </c>
      <c r="L1287" s="78" t="s">
        <v>2528</v>
      </c>
      <c r="M1287" s="78">
        <v>500</v>
      </c>
      <c r="N1287" s="78" t="s">
        <v>2529</v>
      </c>
      <c r="O1287" s="78" t="s">
        <v>2167</v>
      </c>
      <c r="P1287" s="82">
        <v>12</v>
      </c>
      <c r="Q1287" s="78" t="s">
        <v>2204</v>
      </c>
      <c r="R1287" s="82">
        <v>1</v>
      </c>
      <c r="S1287" s="82">
        <v>1</v>
      </c>
      <c r="T1287" s="82">
        <v>1</v>
      </c>
      <c r="U1287" s="82">
        <v>1</v>
      </c>
      <c r="V1287" s="82">
        <v>1</v>
      </c>
      <c r="W1287" s="82">
        <v>1</v>
      </c>
      <c r="X1287" s="82">
        <v>1</v>
      </c>
      <c r="Y1287" s="82">
        <v>1</v>
      </c>
      <c r="Z1287" s="82">
        <v>1</v>
      </c>
      <c r="AA1287" s="82">
        <v>1</v>
      </c>
      <c r="AB1287" s="82">
        <v>1</v>
      </c>
      <c r="AC1287" s="82">
        <v>1</v>
      </c>
      <c r="AD1287" s="85" t="str">
        <f>IF(A1287&lt;&gt;"",IF(D1287="DIRECCIÓN_DE_TRANSFERENCIAS","280 0031",VLOOKUP(C1287,NIVELES!$A$14:$B$105,2,0)),"")</f>
        <v>280 3310</v>
      </c>
      <c r="AE1287" s="86" t="s">
        <v>322</v>
      </c>
      <c r="AF1287" s="86" t="s">
        <v>543</v>
      </c>
      <c r="AG1287" s="79" t="str">
        <f>+IF(AF1287&lt;&gt;"",VLOOKUP(AF1287,NIVELES!$A$666:$B$673,2,0),"")</f>
        <v>DESARROLLO_INFANTIL</v>
      </c>
      <c r="AH1287" s="78" t="s">
        <v>322</v>
      </c>
      <c r="AI1287" s="79" t="str">
        <f>IF(AH1287&lt;&gt;"",VLOOKUP(CONCATENATE(AG1287,AH1287),NIVELES!$B$676:$C$745,2,0),"")</f>
        <v>Centros Infantiles Del Buen Vivir Atencion Directa -Funcionamiento Operación Y Atencion De Unidades</v>
      </c>
      <c r="AJ1287" s="78" t="s">
        <v>517</v>
      </c>
      <c r="AK1287" s="79" t="str">
        <f>+IF(AJ1287&lt;&gt;"",VLOOKUP(AJ1287,NIVELES!$A$816:$B$892,2,0),"")</f>
        <v>NO APLICA</v>
      </c>
      <c r="AL1287" s="78" t="s">
        <v>553</v>
      </c>
      <c r="AM1287" s="78">
        <v>510602</v>
      </c>
      <c r="AN1287" s="79" t="str">
        <f>IF(AM1287&lt;&gt;"",+VLOOKUP(AM1287,NIVELES!$A$1652:$B$2466,2,0),"")</f>
        <v>Fondo de Reserva</v>
      </c>
      <c r="AO1287" s="87">
        <v>30030</v>
      </c>
      <c r="AP1287" s="88">
        <v>2730</v>
      </c>
      <c r="AQ1287" s="88">
        <v>2730</v>
      </c>
      <c r="AR1287" s="88">
        <v>2730</v>
      </c>
      <c r="AS1287" s="88">
        <v>2730</v>
      </c>
      <c r="AT1287" s="88">
        <v>2730</v>
      </c>
      <c r="AU1287" s="88">
        <v>2730</v>
      </c>
      <c r="AV1287" s="88">
        <v>2730</v>
      </c>
      <c r="AW1287" s="88">
        <v>2730</v>
      </c>
      <c r="AX1287" s="88">
        <v>2730</v>
      </c>
      <c r="AY1287" s="88">
        <v>2730</v>
      </c>
      <c r="AZ1287" s="88">
        <v>2730</v>
      </c>
      <c r="BA1287" s="88"/>
      <c r="BB1287" s="89">
        <f t="shared" si="75"/>
        <v>30030</v>
      </c>
      <c r="BC1287" s="90" t="str">
        <f t="shared" ref="BC1287:BC1350" si="78">IF(A1287&lt;&gt;"",IF(AO1287&lt;&gt;"",IF(AO1287=BB1287,"OK",AO1287-BB1287),IF(AND(AO1287="",BB1287=""),"",AO1287-BB1287))," ")</f>
        <v>OK</v>
      </c>
      <c r="BD1287" s="91" t="str">
        <f t="shared" si="76"/>
        <v xml:space="preserve">                  </v>
      </c>
      <c r="BE1287" s="92">
        <f t="shared" si="77"/>
        <v>12</v>
      </c>
    </row>
    <row r="1288" spans="1:57" s="74" customFormat="1" ht="50.1" customHeight="1" x14ac:dyDescent="0.2">
      <c r="A1288" s="78" t="s">
        <v>55</v>
      </c>
      <c r="B1288" s="78" t="s">
        <v>58</v>
      </c>
      <c r="C1288" s="78" t="s">
        <v>1032</v>
      </c>
      <c r="D1288" s="78" t="s">
        <v>605</v>
      </c>
      <c r="E1288" s="79" t="str">
        <f>+IF(C1288&lt;&gt;"",VLOOKUP(MID(C1288,18,5),NIVELES!$A$133:$B$213,2,0),"")</f>
        <v>CHIMBORAZO</v>
      </c>
      <c r="F1288" s="80" t="s">
        <v>135</v>
      </c>
      <c r="G1288" s="81" t="str">
        <f>+IF(F1288&lt;&gt;"",VLOOKUP(F1288,NIVELES!$A$246:$C$464,3,0),"")</f>
        <v xml:space="preserve"> </v>
      </c>
      <c r="H1288" s="82" t="s">
        <v>1024</v>
      </c>
      <c r="I1288" s="78" t="s">
        <v>1075</v>
      </c>
      <c r="J1288" s="78" t="s">
        <v>1078</v>
      </c>
      <c r="K1288" s="78" t="s">
        <v>2527</v>
      </c>
      <c r="L1288" s="78" t="s">
        <v>2460</v>
      </c>
      <c r="M1288" s="78">
        <v>3126</v>
      </c>
      <c r="N1288" s="78" t="s">
        <v>2530</v>
      </c>
      <c r="O1288" s="78" t="s">
        <v>2167</v>
      </c>
      <c r="P1288" s="82">
        <v>12</v>
      </c>
      <c r="Q1288" s="78" t="s">
        <v>2204</v>
      </c>
      <c r="R1288" s="82">
        <v>1</v>
      </c>
      <c r="S1288" s="82">
        <v>1</v>
      </c>
      <c r="T1288" s="82">
        <v>1</v>
      </c>
      <c r="U1288" s="82">
        <v>1</v>
      </c>
      <c r="V1288" s="82">
        <v>1</v>
      </c>
      <c r="W1288" s="82">
        <v>1</v>
      </c>
      <c r="X1288" s="82">
        <v>1</v>
      </c>
      <c r="Y1288" s="82">
        <v>1</v>
      </c>
      <c r="Z1288" s="82">
        <v>1</v>
      </c>
      <c r="AA1288" s="82">
        <v>1</v>
      </c>
      <c r="AB1288" s="82">
        <v>1</v>
      </c>
      <c r="AC1288" s="82">
        <v>1</v>
      </c>
      <c r="AD1288" s="85" t="str">
        <f>IF(A1288&lt;&gt;"",IF(D1288="DIRECCIÓN_DE_TRANSFERENCIAS","280 0031",VLOOKUP(C1288,NIVELES!$A$14:$B$105,2,0)),"")</f>
        <v>280 3310</v>
      </c>
      <c r="AE1288" s="86" t="s">
        <v>322</v>
      </c>
      <c r="AF1288" s="86" t="s">
        <v>543</v>
      </c>
      <c r="AG1288" s="79" t="str">
        <f>+IF(AF1288&lt;&gt;"",VLOOKUP(AF1288,NIVELES!$A$666:$B$673,2,0),"")</f>
        <v>DESARROLLO_INFANTIL</v>
      </c>
      <c r="AH1288" s="78" t="s">
        <v>321</v>
      </c>
      <c r="AI1288" s="79" t="str">
        <f>IF(AH1288&lt;&gt;"",VLOOKUP(CONCATENATE(AG1288,AH1288),NIVELES!$B$676:$C$745,2,0),"")</f>
        <v>Centros Infantiles Del Buen Vivir Operados Por Terceros -Funcionamiento Operación Y Atencion De Unidades</v>
      </c>
      <c r="AJ1288" s="78" t="s">
        <v>517</v>
      </c>
      <c r="AK1288" s="79" t="str">
        <f>+IF(AJ1288&lt;&gt;"",VLOOKUP(AJ1288,NIVELES!$A$816:$B$892,2,0),"")</f>
        <v>NO APLICA</v>
      </c>
      <c r="AL1288" s="78" t="s">
        <v>553</v>
      </c>
      <c r="AM1288" s="78">
        <v>510105</v>
      </c>
      <c r="AN1288" s="79" t="str">
        <f>IF(AM1288&lt;&gt;"",+VLOOKUP(AM1288,NIVELES!$A$1652:$B$2466,2,0),"")</f>
        <v>Remuneraciones Unificadas</v>
      </c>
      <c r="AO1288" s="87">
        <v>950988</v>
      </c>
      <c r="AP1288" s="88">
        <v>86453.454545454544</v>
      </c>
      <c r="AQ1288" s="88">
        <v>86453.454545454544</v>
      </c>
      <c r="AR1288" s="88">
        <v>86453.454545454544</v>
      </c>
      <c r="AS1288" s="88">
        <v>86453.454545454544</v>
      </c>
      <c r="AT1288" s="88">
        <v>86453.454545454544</v>
      </c>
      <c r="AU1288" s="88">
        <v>86453.454545454544</v>
      </c>
      <c r="AV1288" s="88">
        <v>86453.454545454544</v>
      </c>
      <c r="AW1288" s="88">
        <v>86453.454545454544</v>
      </c>
      <c r="AX1288" s="88">
        <v>86453.454545454544</v>
      </c>
      <c r="AY1288" s="88">
        <v>86453.454545454544</v>
      </c>
      <c r="AZ1288" s="88">
        <v>86453.454545454544</v>
      </c>
      <c r="BA1288" s="88"/>
      <c r="BB1288" s="89">
        <f t="shared" ref="BB1288:BB1351" si="79">SUBTOTAL(9,AP1288:BA1288)</f>
        <v>950988.00000000012</v>
      </c>
      <c r="BC1288" s="90" t="str">
        <f t="shared" si="78"/>
        <v>OK</v>
      </c>
      <c r="BD1288" s="91" t="str">
        <f t="shared" ref="BD1288:BD1351" si="80">IF(A1288&lt;&gt;"",IF(A1288="","Escoger Nivel 0",)&amp;" "&amp;(IF(B1288="","Escoger Nivel  1",)&amp;" "&amp;(IF(C1288="","Escoger Nivel 2",)&amp;" "&amp;(IF(D1288="","Escoger Nivel 3",)&amp;" "&amp;(IF(F1288="","Escoger Cantón",)&amp;" "&amp;(IF(I1288="","Escoger Obj. Estratégico Institucional N1",)&amp;" "&amp;(IF(J1288="","Escoger Obj. Especifico N2",)&amp;" "&amp;(IF(K1288="","Escoger Obj. Operativo N4",)&amp;" "&amp;(IF(L1288=""," Llenar Modalidad de Servicio ",)&amp;""&amp;(IF(M1288=""," Llenar Meta de Cobertura ",)&amp;" "&amp;(IF(N1288="","Llenar Indicador",)&amp;" "&amp;(IF(O1288="","Llenar Actividad PAPP",)&amp;" "&amp;(IF(P1288="","Llenar Metas",)&amp;" "&amp;(IF(Q1288="","Llenar Indicador",)&amp;" "&amp;(IF(AF1288="","Escoger Nro. programa",)&amp;" "&amp;(IF(AH1288="","Escoger Nro. Actividad e-Sigef",)&amp;" "&amp;(IF(AK1288="","Escoger direccionamiento de gasto",)&amp;" "&amp;(IF(AL1288="","Escoger Grupo de Gasto",)&amp;" "&amp;(IF(AM1288="","Escoger Item Presupuestario",)&amp;" "&amp;(IF(AO1288="","Llenar valor de actividad",))))))))))))))))))))," ")</f>
        <v xml:space="preserve">                  </v>
      </c>
      <c r="BE1288" s="92">
        <f t="shared" si="77"/>
        <v>12</v>
      </c>
    </row>
    <row r="1289" spans="1:57" s="74" customFormat="1" ht="50.1" customHeight="1" x14ac:dyDescent="0.2">
      <c r="A1289" s="78" t="s">
        <v>55</v>
      </c>
      <c r="B1289" s="78" t="s">
        <v>58</v>
      </c>
      <c r="C1289" s="78" t="s">
        <v>1032</v>
      </c>
      <c r="D1289" s="78" t="s">
        <v>605</v>
      </c>
      <c r="E1289" s="79" t="str">
        <f>+IF(C1289&lt;&gt;"",VLOOKUP(MID(C1289,18,5),NIVELES!$A$133:$B$213,2,0),"")</f>
        <v>CHIMBORAZO</v>
      </c>
      <c r="F1289" s="80" t="s">
        <v>135</v>
      </c>
      <c r="G1289" s="81" t="str">
        <f>+IF(F1289&lt;&gt;"",VLOOKUP(F1289,NIVELES!$A$246:$C$464,3,0),"")</f>
        <v xml:space="preserve"> </v>
      </c>
      <c r="H1289" s="82" t="s">
        <v>1024</v>
      </c>
      <c r="I1289" s="78" t="s">
        <v>1075</v>
      </c>
      <c r="J1289" s="78" t="s">
        <v>1078</v>
      </c>
      <c r="K1289" s="78" t="s">
        <v>2527</v>
      </c>
      <c r="L1289" s="78" t="s">
        <v>2460</v>
      </c>
      <c r="M1289" s="78">
        <v>3126</v>
      </c>
      <c r="N1289" s="78" t="s">
        <v>2530</v>
      </c>
      <c r="O1289" s="78" t="s">
        <v>2167</v>
      </c>
      <c r="P1289" s="82">
        <v>1</v>
      </c>
      <c r="Q1289" s="78" t="s">
        <v>2204</v>
      </c>
      <c r="R1289" s="82"/>
      <c r="S1289" s="82"/>
      <c r="T1289" s="82"/>
      <c r="U1289" s="82"/>
      <c r="V1289" s="82"/>
      <c r="W1289" s="82"/>
      <c r="X1289" s="82"/>
      <c r="Y1289" s="82">
        <v>1</v>
      </c>
      <c r="Z1289" s="82"/>
      <c r="AA1289" s="82"/>
      <c r="AB1289" s="82"/>
      <c r="AC1289" s="82"/>
      <c r="AD1289" s="85" t="str">
        <f>IF(A1289&lt;&gt;"",IF(D1289="DIRECCIÓN_DE_TRANSFERENCIAS","280 0031",VLOOKUP(C1289,NIVELES!$A$14:$B$105,2,0)),"")</f>
        <v>280 3310</v>
      </c>
      <c r="AE1289" s="86" t="s">
        <v>322</v>
      </c>
      <c r="AF1289" s="86" t="s">
        <v>543</v>
      </c>
      <c r="AG1289" s="79" t="str">
        <f>+IF(AF1289&lt;&gt;"",VLOOKUP(AF1289,NIVELES!$A$666:$B$673,2,0),"")</f>
        <v>DESARROLLO_INFANTIL</v>
      </c>
      <c r="AH1289" s="78" t="s">
        <v>321</v>
      </c>
      <c r="AI1289" s="79" t="str">
        <f>IF(AH1289&lt;&gt;"",VLOOKUP(CONCATENATE(AG1289,AH1289),NIVELES!$B$676:$C$745,2,0),"")</f>
        <v>Centros Infantiles Del Buen Vivir Operados Por Terceros -Funcionamiento Operación Y Atencion De Unidades</v>
      </c>
      <c r="AJ1289" s="78" t="s">
        <v>517</v>
      </c>
      <c r="AK1289" s="79" t="str">
        <f>+IF(AJ1289&lt;&gt;"",VLOOKUP(AJ1289,NIVELES!$A$816:$B$892,2,0),"")</f>
        <v>NO APLICA</v>
      </c>
      <c r="AL1289" s="78" t="s">
        <v>553</v>
      </c>
      <c r="AM1289" s="78">
        <v>510203</v>
      </c>
      <c r="AN1289" s="79" t="str">
        <f>IF(AM1289&lt;&gt;"",+VLOOKUP(AM1289,NIVELES!$A$1652:$B$2466,2,0),"")</f>
        <v>Decimotercer Sueldo</v>
      </c>
      <c r="AO1289" s="87">
        <v>72644.92</v>
      </c>
      <c r="AP1289" s="88">
        <v>324.92091490909092</v>
      </c>
      <c r="AQ1289" s="88">
        <v>324.92091490909092</v>
      </c>
      <c r="AR1289" s="88">
        <v>324.92091490909092</v>
      </c>
      <c r="AS1289" s="88">
        <v>324.92091490909092</v>
      </c>
      <c r="AT1289" s="88">
        <v>324.92091490909092</v>
      </c>
      <c r="AU1289" s="88">
        <v>324.92091490909092</v>
      </c>
      <c r="AV1289" s="88">
        <v>324.92091490909092</v>
      </c>
      <c r="AW1289" s="88">
        <v>324.92091490909092</v>
      </c>
      <c r="AX1289" s="88">
        <v>324.92091490909092</v>
      </c>
      <c r="AY1289" s="88">
        <v>324.92091490909092</v>
      </c>
      <c r="AZ1289" s="88">
        <v>324.92091490909092</v>
      </c>
      <c r="BA1289" s="88">
        <v>69070.789936000001</v>
      </c>
      <c r="BB1289" s="89">
        <f t="shared" si="79"/>
        <v>72644.92</v>
      </c>
      <c r="BC1289" s="90" t="str">
        <f t="shared" si="78"/>
        <v>OK</v>
      </c>
      <c r="BD1289" s="91" t="str">
        <f t="shared" si="80"/>
        <v xml:space="preserve">                  </v>
      </c>
      <c r="BE1289" s="92">
        <f t="shared" ref="BE1289:BE1352" si="81">SUBTOTAL(9,R1289:AC1289)</f>
        <v>1</v>
      </c>
    </row>
    <row r="1290" spans="1:57" s="74" customFormat="1" ht="50.1" customHeight="1" x14ac:dyDescent="0.2">
      <c r="A1290" s="78" t="s">
        <v>55</v>
      </c>
      <c r="B1290" s="78" t="s">
        <v>58</v>
      </c>
      <c r="C1290" s="78" t="s">
        <v>1032</v>
      </c>
      <c r="D1290" s="78" t="s">
        <v>605</v>
      </c>
      <c r="E1290" s="79" t="str">
        <f>+IF(C1290&lt;&gt;"",VLOOKUP(MID(C1290,18,5),NIVELES!$A$133:$B$213,2,0),"")</f>
        <v>CHIMBORAZO</v>
      </c>
      <c r="F1290" s="80" t="s">
        <v>135</v>
      </c>
      <c r="G1290" s="81" t="str">
        <f>+IF(F1290&lt;&gt;"",VLOOKUP(F1290,NIVELES!$A$246:$C$464,3,0),"")</f>
        <v xml:space="preserve"> </v>
      </c>
      <c r="H1290" s="82" t="s">
        <v>1024</v>
      </c>
      <c r="I1290" s="78" t="s">
        <v>1075</v>
      </c>
      <c r="J1290" s="78" t="s">
        <v>1078</v>
      </c>
      <c r="K1290" s="78" t="s">
        <v>2527</v>
      </c>
      <c r="L1290" s="78" t="s">
        <v>2460</v>
      </c>
      <c r="M1290" s="78">
        <v>3126</v>
      </c>
      <c r="N1290" s="78" t="s">
        <v>2530</v>
      </c>
      <c r="O1290" s="78" t="s">
        <v>2167</v>
      </c>
      <c r="P1290" s="82">
        <v>1</v>
      </c>
      <c r="Q1290" s="78" t="s">
        <v>2204</v>
      </c>
      <c r="R1290" s="82"/>
      <c r="S1290" s="82"/>
      <c r="T1290" s="82"/>
      <c r="U1290" s="82"/>
      <c r="V1290" s="82"/>
      <c r="W1290" s="82"/>
      <c r="X1290" s="82"/>
      <c r="Y1290" s="82"/>
      <c r="Z1290" s="82"/>
      <c r="AA1290" s="82"/>
      <c r="AB1290" s="82"/>
      <c r="AC1290" s="82">
        <v>1</v>
      </c>
      <c r="AD1290" s="85" t="str">
        <f>IF(A1290&lt;&gt;"",IF(D1290="DIRECCIÓN_DE_TRANSFERENCIAS","280 0031",VLOOKUP(C1290,NIVELES!$A$14:$B$105,2,0)),"")</f>
        <v>280 3310</v>
      </c>
      <c r="AE1290" s="86" t="s">
        <v>322</v>
      </c>
      <c r="AF1290" s="86" t="s">
        <v>543</v>
      </c>
      <c r="AG1290" s="79" t="str">
        <f>+IF(AF1290&lt;&gt;"",VLOOKUP(AF1290,NIVELES!$A$666:$B$673,2,0),"")</f>
        <v>DESARROLLO_INFANTIL</v>
      </c>
      <c r="AH1290" s="78" t="s">
        <v>321</v>
      </c>
      <c r="AI1290" s="79" t="str">
        <f>IF(AH1290&lt;&gt;"",VLOOKUP(CONCATENATE(AG1290,AH1290),NIVELES!$B$676:$C$745,2,0),"")</f>
        <v>Centros Infantiles Del Buen Vivir Operados Por Terceros -Funcionamiento Operación Y Atencion De Unidades</v>
      </c>
      <c r="AJ1290" s="78" t="s">
        <v>517</v>
      </c>
      <c r="AK1290" s="79" t="str">
        <f>+IF(AJ1290&lt;&gt;"",VLOOKUP(AJ1290,NIVELES!$A$816:$B$892,2,0),"")</f>
        <v>NO APLICA</v>
      </c>
      <c r="AL1290" s="78" t="s">
        <v>553</v>
      </c>
      <c r="AM1290" s="78">
        <v>510204</v>
      </c>
      <c r="AN1290" s="79" t="str">
        <f>IF(AM1290&lt;&gt;"",+VLOOKUP(AM1290,NIVELES!$A$1652:$B$2466,2,0),"")</f>
        <v>Decimocuarto Sueldo</v>
      </c>
      <c r="AO1290" s="87">
        <v>35033.17</v>
      </c>
      <c r="AP1290" s="88">
        <v>156.69381490909086</v>
      </c>
      <c r="AQ1290" s="88">
        <v>156.69381490909086</v>
      </c>
      <c r="AR1290" s="88">
        <v>156.69381490909086</v>
      </c>
      <c r="AS1290" s="88">
        <v>156.69381490909086</v>
      </c>
      <c r="AT1290" s="88">
        <v>156.69381490909086</v>
      </c>
      <c r="AU1290" s="88">
        <v>156.69381490909086</v>
      </c>
      <c r="AV1290" s="88">
        <v>156.69381490909086</v>
      </c>
      <c r="AW1290" s="88">
        <v>33936.313295636399</v>
      </c>
      <c r="AX1290" s="88"/>
      <c r="AY1290" s="88"/>
      <c r="AZ1290" s="88"/>
      <c r="BA1290" s="88"/>
      <c r="BB1290" s="89">
        <f t="shared" si="79"/>
        <v>35033.170000000035</v>
      </c>
      <c r="BC1290" s="90" t="str">
        <f t="shared" si="78"/>
        <v>OK</v>
      </c>
      <c r="BD1290" s="91" t="str">
        <f t="shared" si="80"/>
        <v xml:space="preserve">                  </v>
      </c>
      <c r="BE1290" s="92">
        <f t="shared" si="81"/>
        <v>1</v>
      </c>
    </row>
    <row r="1291" spans="1:57" s="74" customFormat="1" ht="50.1" customHeight="1" x14ac:dyDescent="0.2">
      <c r="A1291" s="78" t="s">
        <v>55</v>
      </c>
      <c r="B1291" s="78" t="s">
        <v>58</v>
      </c>
      <c r="C1291" s="78" t="s">
        <v>1032</v>
      </c>
      <c r="D1291" s="78" t="s">
        <v>605</v>
      </c>
      <c r="E1291" s="79" t="str">
        <f>+IF(C1291&lt;&gt;"",VLOOKUP(MID(C1291,18,5),NIVELES!$A$133:$B$213,2,0),"")</f>
        <v>CHIMBORAZO</v>
      </c>
      <c r="F1291" s="80" t="s">
        <v>135</v>
      </c>
      <c r="G1291" s="81" t="str">
        <f>+IF(F1291&lt;&gt;"",VLOOKUP(F1291,NIVELES!$A$246:$C$464,3,0),"")</f>
        <v xml:space="preserve"> </v>
      </c>
      <c r="H1291" s="82" t="s">
        <v>1024</v>
      </c>
      <c r="I1291" s="78" t="s">
        <v>1075</v>
      </c>
      <c r="J1291" s="78" t="s">
        <v>1078</v>
      </c>
      <c r="K1291" s="78" t="s">
        <v>2527</v>
      </c>
      <c r="L1291" s="78" t="s">
        <v>2460</v>
      </c>
      <c r="M1291" s="78">
        <v>3126</v>
      </c>
      <c r="N1291" s="78" t="s">
        <v>2530</v>
      </c>
      <c r="O1291" s="78" t="s">
        <v>2167</v>
      </c>
      <c r="P1291" s="82">
        <v>12</v>
      </c>
      <c r="Q1291" s="78" t="s">
        <v>2204</v>
      </c>
      <c r="R1291" s="82">
        <v>1</v>
      </c>
      <c r="S1291" s="82">
        <v>1</v>
      </c>
      <c r="T1291" s="82">
        <v>1</v>
      </c>
      <c r="U1291" s="82">
        <v>1</v>
      </c>
      <c r="V1291" s="82">
        <v>1</v>
      </c>
      <c r="W1291" s="82">
        <v>1</v>
      </c>
      <c r="X1291" s="82">
        <v>1</v>
      </c>
      <c r="Y1291" s="82">
        <v>1</v>
      </c>
      <c r="Z1291" s="82">
        <v>1</v>
      </c>
      <c r="AA1291" s="82">
        <v>1</v>
      </c>
      <c r="AB1291" s="82">
        <v>1</v>
      </c>
      <c r="AC1291" s="82">
        <v>1</v>
      </c>
      <c r="AD1291" s="85" t="str">
        <f>IF(A1291&lt;&gt;"",IF(D1291="DIRECCIÓN_DE_TRANSFERENCIAS","280 0031",VLOOKUP(C1291,NIVELES!$A$14:$B$105,2,0)),"")</f>
        <v>280 3310</v>
      </c>
      <c r="AE1291" s="86" t="s">
        <v>322</v>
      </c>
      <c r="AF1291" s="86" t="s">
        <v>543</v>
      </c>
      <c r="AG1291" s="79" t="str">
        <f>+IF(AF1291&lt;&gt;"",VLOOKUP(AF1291,NIVELES!$A$666:$B$673,2,0),"")</f>
        <v>DESARROLLO_INFANTIL</v>
      </c>
      <c r="AH1291" s="78" t="s">
        <v>321</v>
      </c>
      <c r="AI1291" s="79" t="str">
        <f>IF(AH1291&lt;&gt;"",VLOOKUP(CONCATENATE(AG1291,AH1291),NIVELES!$B$676:$C$745,2,0),"")</f>
        <v>Centros Infantiles Del Buen Vivir Operados Por Terceros -Funcionamiento Operación Y Atencion De Unidades</v>
      </c>
      <c r="AJ1291" s="78" t="s">
        <v>517</v>
      </c>
      <c r="AK1291" s="79" t="str">
        <f>+IF(AJ1291&lt;&gt;"",VLOOKUP(AJ1291,NIVELES!$A$816:$B$892,2,0),"")</f>
        <v>NO APLICA</v>
      </c>
      <c r="AL1291" s="78" t="s">
        <v>553</v>
      </c>
      <c r="AM1291" s="78">
        <v>510601</v>
      </c>
      <c r="AN1291" s="79" t="str">
        <f>IF(AM1291&lt;&gt;"",+VLOOKUP(AM1291,NIVELES!$A$1652:$B$2466,2,0),"")</f>
        <v>Aporte Patronal</v>
      </c>
      <c r="AO1291" s="87">
        <v>84122.81</v>
      </c>
      <c r="AP1291" s="88">
        <v>4636.9199999999992</v>
      </c>
      <c r="AQ1291" s="88">
        <v>4636.9199999999992</v>
      </c>
      <c r="AR1291" s="88">
        <v>4636.9199999999992</v>
      </c>
      <c r="AS1291" s="88">
        <v>4636.9199999999992</v>
      </c>
      <c r="AT1291" s="88">
        <v>4636.9199999999992</v>
      </c>
      <c r="AU1291" s="88">
        <v>4636.9199999999992</v>
      </c>
      <c r="AV1291" s="88">
        <v>4636.9199999999992</v>
      </c>
      <c r="AW1291" s="88">
        <v>4636.9199999999992</v>
      </c>
      <c r="AX1291" s="88">
        <v>4636.9199999999992</v>
      </c>
      <c r="AY1291" s="88">
        <v>4636.9199999999992</v>
      </c>
      <c r="AZ1291" s="88">
        <v>4636.9199999999992</v>
      </c>
      <c r="BA1291" s="88">
        <v>33116.69000000001</v>
      </c>
      <c r="BB1291" s="89">
        <f t="shared" si="79"/>
        <v>84122.81</v>
      </c>
      <c r="BC1291" s="90" t="str">
        <f t="shared" si="78"/>
        <v>OK</v>
      </c>
      <c r="BD1291" s="91" t="str">
        <f t="shared" si="80"/>
        <v xml:space="preserve">                  </v>
      </c>
      <c r="BE1291" s="92">
        <f t="shared" si="81"/>
        <v>12</v>
      </c>
    </row>
    <row r="1292" spans="1:57" s="74" customFormat="1" ht="50.1" customHeight="1" x14ac:dyDescent="0.2">
      <c r="A1292" s="78" t="s">
        <v>55</v>
      </c>
      <c r="B1292" s="78" t="s">
        <v>58</v>
      </c>
      <c r="C1292" s="78" t="s">
        <v>1032</v>
      </c>
      <c r="D1292" s="78" t="s">
        <v>605</v>
      </c>
      <c r="E1292" s="79" t="str">
        <f>+IF(C1292&lt;&gt;"",VLOOKUP(MID(C1292,18,5),NIVELES!$A$133:$B$213,2,0),"")</f>
        <v>CHIMBORAZO</v>
      </c>
      <c r="F1292" s="80" t="s">
        <v>135</v>
      </c>
      <c r="G1292" s="81" t="str">
        <f>+IF(F1292&lt;&gt;"",VLOOKUP(F1292,NIVELES!$A$246:$C$464,3,0),"")</f>
        <v xml:space="preserve"> </v>
      </c>
      <c r="H1292" s="82" t="s">
        <v>1024</v>
      </c>
      <c r="I1292" s="78" t="s">
        <v>1075</v>
      </c>
      <c r="J1292" s="78" t="s">
        <v>1078</v>
      </c>
      <c r="K1292" s="78" t="s">
        <v>2527</v>
      </c>
      <c r="L1292" s="78" t="s">
        <v>2460</v>
      </c>
      <c r="M1292" s="78">
        <v>3126</v>
      </c>
      <c r="N1292" s="78" t="s">
        <v>2530</v>
      </c>
      <c r="O1292" s="78" t="s">
        <v>2167</v>
      </c>
      <c r="P1292" s="82">
        <v>12</v>
      </c>
      <c r="Q1292" s="78" t="s">
        <v>2204</v>
      </c>
      <c r="R1292" s="82">
        <v>1</v>
      </c>
      <c r="S1292" s="82">
        <v>1</v>
      </c>
      <c r="T1292" s="82">
        <v>1</v>
      </c>
      <c r="U1292" s="82">
        <v>1</v>
      </c>
      <c r="V1292" s="82">
        <v>1</v>
      </c>
      <c r="W1292" s="82">
        <v>1</v>
      </c>
      <c r="X1292" s="82">
        <v>1</v>
      </c>
      <c r="Y1292" s="82">
        <v>1</v>
      </c>
      <c r="Z1292" s="82">
        <v>1</v>
      </c>
      <c r="AA1292" s="82">
        <v>1</v>
      </c>
      <c r="AB1292" s="82">
        <v>1</v>
      </c>
      <c r="AC1292" s="82">
        <v>1</v>
      </c>
      <c r="AD1292" s="85" t="str">
        <f>IF(A1292&lt;&gt;"",IF(D1292="DIRECCIÓN_DE_TRANSFERENCIAS","280 0031",VLOOKUP(C1292,NIVELES!$A$14:$B$105,2,0)),"")</f>
        <v>280 3310</v>
      </c>
      <c r="AE1292" s="86" t="s">
        <v>322</v>
      </c>
      <c r="AF1292" s="86" t="s">
        <v>543</v>
      </c>
      <c r="AG1292" s="79" t="str">
        <f>+IF(AF1292&lt;&gt;"",VLOOKUP(AF1292,NIVELES!$A$666:$B$673,2,0),"")</f>
        <v>DESARROLLO_INFANTIL</v>
      </c>
      <c r="AH1292" s="78" t="s">
        <v>321</v>
      </c>
      <c r="AI1292" s="79" t="str">
        <f>IF(AH1292&lt;&gt;"",VLOOKUP(CONCATENATE(AG1292,AH1292),NIVELES!$B$676:$C$745,2,0),"")</f>
        <v>Centros Infantiles Del Buen Vivir Operados Por Terceros -Funcionamiento Operación Y Atencion De Unidades</v>
      </c>
      <c r="AJ1292" s="78" t="s">
        <v>517</v>
      </c>
      <c r="AK1292" s="79" t="str">
        <f>+IF(AJ1292&lt;&gt;"",VLOOKUP(AJ1292,NIVELES!$A$816:$B$892,2,0),"")</f>
        <v>NO APLICA</v>
      </c>
      <c r="AL1292" s="78" t="s">
        <v>553</v>
      </c>
      <c r="AM1292" s="78">
        <v>510602</v>
      </c>
      <c r="AN1292" s="79" t="str">
        <f>IF(AM1292&lt;&gt;"",+VLOOKUP(AM1292,NIVELES!$A$1652:$B$2466,2,0),"")</f>
        <v>Fondo de Reserva</v>
      </c>
      <c r="AO1292" s="87">
        <v>72644.92</v>
      </c>
      <c r="AP1292" s="88">
        <v>2058.6290909090908</v>
      </c>
      <c r="AQ1292" s="88">
        <v>2058.6290909090908</v>
      </c>
      <c r="AR1292" s="88">
        <v>2058.6290909090908</v>
      </c>
      <c r="AS1292" s="88">
        <v>2058.6290909090908</v>
      </c>
      <c r="AT1292" s="88">
        <v>2058.6290909090908</v>
      </c>
      <c r="AU1292" s="88">
        <v>2058.6290909090908</v>
      </c>
      <c r="AV1292" s="88">
        <v>2058.6290909090908</v>
      </c>
      <c r="AW1292" s="88">
        <v>2058.6290909090908</v>
      </c>
      <c r="AX1292" s="88">
        <v>2058.6290909090908</v>
      </c>
      <c r="AY1292" s="88">
        <v>2058.6290909090908</v>
      </c>
      <c r="AZ1292" s="88">
        <v>2058.6290909090908</v>
      </c>
      <c r="BA1292" s="88">
        <v>50000</v>
      </c>
      <c r="BB1292" s="89">
        <f t="shared" si="79"/>
        <v>72644.92</v>
      </c>
      <c r="BC1292" s="90" t="str">
        <f t="shared" si="78"/>
        <v>OK</v>
      </c>
      <c r="BD1292" s="91" t="str">
        <f t="shared" si="80"/>
        <v xml:space="preserve">                  </v>
      </c>
      <c r="BE1292" s="92">
        <f t="shared" si="81"/>
        <v>12</v>
      </c>
    </row>
    <row r="1293" spans="1:57" s="74" customFormat="1" ht="50.1" customHeight="1" x14ac:dyDescent="0.2">
      <c r="A1293" s="78" t="s">
        <v>55</v>
      </c>
      <c r="B1293" s="78" t="s">
        <v>58</v>
      </c>
      <c r="C1293" s="78" t="s">
        <v>1032</v>
      </c>
      <c r="D1293" s="78" t="s">
        <v>605</v>
      </c>
      <c r="E1293" s="79" t="str">
        <f>+IF(C1293&lt;&gt;"",VLOOKUP(MID(C1293,18,5),NIVELES!$A$133:$B$213,2,0),"")</f>
        <v>CHIMBORAZO</v>
      </c>
      <c r="F1293" s="80" t="s">
        <v>135</v>
      </c>
      <c r="G1293" s="81" t="str">
        <f>+IF(F1293&lt;&gt;"",VLOOKUP(F1293,NIVELES!$A$246:$C$464,3,0),"")</f>
        <v xml:space="preserve"> </v>
      </c>
      <c r="H1293" s="82" t="s">
        <v>1024</v>
      </c>
      <c r="I1293" s="78" t="s">
        <v>1075</v>
      </c>
      <c r="J1293" s="78" t="s">
        <v>1078</v>
      </c>
      <c r="K1293" s="78" t="s">
        <v>2527</v>
      </c>
      <c r="L1293" s="78" t="s">
        <v>2531</v>
      </c>
      <c r="M1293" s="78">
        <v>4500</v>
      </c>
      <c r="N1293" s="78" t="s">
        <v>2468</v>
      </c>
      <c r="O1293" s="78" t="s">
        <v>2167</v>
      </c>
      <c r="P1293" s="82">
        <v>12</v>
      </c>
      <c r="Q1293" s="78" t="s">
        <v>2204</v>
      </c>
      <c r="R1293" s="82">
        <v>1</v>
      </c>
      <c r="S1293" s="82">
        <v>1</v>
      </c>
      <c r="T1293" s="82">
        <v>1</v>
      </c>
      <c r="U1293" s="82">
        <v>1</v>
      </c>
      <c r="V1293" s="82">
        <v>1</v>
      </c>
      <c r="W1293" s="82">
        <v>1</v>
      </c>
      <c r="X1293" s="82">
        <v>1</v>
      </c>
      <c r="Y1293" s="82">
        <v>1</v>
      </c>
      <c r="Z1293" s="82">
        <v>1</v>
      </c>
      <c r="AA1293" s="82">
        <v>1</v>
      </c>
      <c r="AB1293" s="82">
        <v>1</v>
      </c>
      <c r="AC1293" s="82">
        <v>1</v>
      </c>
      <c r="AD1293" s="85" t="str">
        <f>IF(A1293&lt;&gt;"",IF(D1293="DIRECCIÓN_DE_TRANSFERENCIAS","280 0031",VLOOKUP(C1293,NIVELES!$A$14:$B$105,2,0)),"")</f>
        <v>280 3310</v>
      </c>
      <c r="AE1293" s="86" t="s">
        <v>322</v>
      </c>
      <c r="AF1293" s="86" t="s">
        <v>543</v>
      </c>
      <c r="AG1293" s="79" t="str">
        <f>+IF(AF1293&lt;&gt;"",VLOOKUP(AF1293,NIVELES!$A$666:$B$673,2,0),"")</f>
        <v>DESARROLLO_INFANTIL</v>
      </c>
      <c r="AH1293" s="78" t="s">
        <v>452</v>
      </c>
      <c r="AI1293" s="79" t="str">
        <f>IF(AH1293&lt;&gt;"",VLOOKUP(CONCATENATE(AG1293,AH1293),NIVELES!$B$676:$C$745,2,0),"")</f>
        <v>Creciendo Con Nuestros Hijos De Atención Directa Funcionamiento, Operación Y Atención Domiciliar</v>
      </c>
      <c r="AJ1293" s="78" t="s">
        <v>517</v>
      </c>
      <c r="AK1293" s="79" t="str">
        <f>+IF(AJ1293&lt;&gt;"",VLOOKUP(AJ1293,NIVELES!$A$816:$B$892,2,0),"")</f>
        <v>NO APLICA</v>
      </c>
      <c r="AL1293" s="78" t="s">
        <v>553</v>
      </c>
      <c r="AM1293" s="78">
        <v>510105</v>
      </c>
      <c r="AN1293" s="79" t="str">
        <f>IF(AM1293&lt;&gt;"",+VLOOKUP(AM1293,NIVELES!$A$1652:$B$2466,2,0),"")</f>
        <v>Remuneraciones Unificadas</v>
      </c>
      <c r="AO1293" s="87">
        <v>645840</v>
      </c>
      <c r="AP1293" s="88">
        <v>58712.727272727272</v>
      </c>
      <c r="AQ1293" s="88">
        <v>58712.727272727272</v>
      </c>
      <c r="AR1293" s="88">
        <v>58712.727272727272</v>
      </c>
      <c r="AS1293" s="88">
        <v>58712.727272727272</v>
      </c>
      <c r="AT1293" s="88">
        <v>58712.727272727272</v>
      </c>
      <c r="AU1293" s="88">
        <v>58712.727272727272</v>
      </c>
      <c r="AV1293" s="88">
        <v>58712.727272727272</v>
      </c>
      <c r="AW1293" s="88">
        <v>58712.727272727272</v>
      </c>
      <c r="AX1293" s="88">
        <v>58712.727272727272</v>
      </c>
      <c r="AY1293" s="88">
        <v>58712.727272727272</v>
      </c>
      <c r="AZ1293" s="88">
        <v>58712.727272727272</v>
      </c>
      <c r="BA1293" s="88"/>
      <c r="BB1293" s="89">
        <f t="shared" si="79"/>
        <v>645840.00000000012</v>
      </c>
      <c r="BC1293" s="90" t="str">
        <f t="shared" si="78"/>
        <v>OK</v>
      </c>
      <c r="BD1293" s="91" t="str">
        <f t="shared" si="80"/>
        <v xml:space="preserve">                  </v>
      </c>
      <c r="BE1293" s="92">
        <f t="shared" si="81"/>
        <v>12</v>
      </c>
    </row>
    <row r="1294" spans="1:57" s="74" customFormat="1" ht="50.1" customHeight="1" x14ac:dyDescent="0.2">
      <c r="A1294" s="78" t="s">
        <v>55</v>
      </c>
      <c r="B1294" s="78" t="s">
        <v>58</v>
      </c>
      <c r="C1294" s="78" t="s">
        <v>1032</v>
      </c>
      <c r="D1294" s="78" t="s">
        <v>605</v>
      </c>
      <c r="E1294" s="79" t="str">
        <f>+IF(C1294&lt;&gt;"",VLOOKUP(MID(C1294,18,5),NIVELES!$A$133:$B$213,2,0),"")</f>
        <v>CHIMBORAZO</v>
      </c>
      <c r="F1294" s="80" t="s">
        <v>135</v>
      </c>
      <c r="G1294" s="81" t="str">
        <f>+IF(F1294&lt;&gt;"",VLOOKUP(F1294,NIVELES!$A$246:$C$464,3,0),"")</f>
        <v xml:space="preserve"> </v>
      </c>
      <c r="H1294" s="82" t="s">
        <v>1024</v>
      </c>
      <c r="I1294" s="78" t="s">
        <v>1075</v>
      </c>
      <c r="J1294" s="78" t="s">
        <v>1078</v>
      </c>
      <c r="K1294" s="78" t="s">
        <v>2527</v>
      </c>
      <c r="L1294" s="78" t="s">
        <v>2531</v>
      </c>
      <c r="M1294" s="78">
        <v>4500</v>
      </c>
      <c r="N1294" s="78" t="s">
        <v>2468</v>
      </c>
      <c r="O1294" s="78" t="s">
        <v>2167</v>
      </c>
      <c r="P1294" s="82">
        <v>1</v>
      </c>
      <c r="Q1294" s="78" t="s">
        <v>2204</v>
      </c>
      <c r="R1294" s="82"/>
      <c r="S1294" s="82"/>
      <c r="T1294" s="82"/>
      <c r="U1294" s="82"/>
      <c r="V1294" s="82"/>
      <c r="W1294" s="82"/>
      <c r="X1294" s="82"/>
      <c r="Y1294" s="82">
        <v>1</v>
      </c>
      <c r="Z1294" s="82"/>
      <c r="AA1294" s="82"/>
      <c r="AB1294" s="82"/>
      <c r="AC1294" s="82"/>
      <c r="AD1294" s="85" t="str">
        <f>IF(A1294&lt;&gt;"",IF(D1294="DIRECCIÓN_DE_TRANSFERENCIAS","280 0031",VLOOKUP(C1294,NIVELES!$A$14:$B$105,2,0)),"")</f>
        <v>280 3310</v>
      </c>
      <c r="AE1294" s="86" t="s">
        <v>322</v>
      </c>
      <c r="AF1294" s="86" t="s">
        <v>543</v>
      </c>
      <c r="AG1294" s="79" t="str">
        <f>+IF(AF1294&lt;&gt;"",VLOOKUP(AF1294,NIVELES!$A$666:$B$673,2,0),"")</f>
        <v>DESARROLLO_INFANTIL</v>
      </c>
      <c r="AH1294" s="78" t="s">
        <v>452</v>
      </c>
      <c r="AI1294" s="79" t="str">
        <f>IF(AH1294&lt;&gt;"",VLOOKUP(CONCATENATE(AG1294,AH1294),NIVELES!$B$676:$C$745,2,0),"")</f>
        <v>Creciendo Con Nuestros Hijos De Atención Directa Funcionamiento, Operación Y Atención Domiciliar</v>
      </c>
      <c r="AJ1294" s="78" t="s">
        <v>517</v>
      </c>
      <c r="AK1294" s="79" t="str">
        <f>+IF(AJ1294&lt;&gt;"",VLOOKUP(AJ1294,NIVELES!$A$816:$B$892,2,0),"")</f>
        <v>NO APLICA</v>
      </c>
      <c r="AL1294" s="78" t="s">
        <v>553</v>
      </c>
      <c r="AM1294" s="78">
        <v>510203</v>
      </c>
      <c r="AN1294" s="79" t="str">
        <f>IF(AM1294&lt;&gt;"",+VLOOKUP(AM1294,NIVELES!$A$1652:$B$2466,2,0),"")</f>
        <v>Decimotercer Sueldo</v>
      </c>
      <c r="AO1294" s="87">
        <v>49871.25</v>
      </c>
      <c r="AP1294" s="88">
        <v>223.06049999999996</v>
      </c>
      <c r="AQ1294" s="88">
        <v>223.06049999999996</v>
      </c>
      <c r="AR1294" s="88">
        <v>223.06049999999996</v>
      </c>
      <c r="AS1294" s="88">
        <v>223.06049999999996</v>
      </c>
      <c r="AT1294" s="88">
        <v>223.06049999999996</v>
      </c>
      <c r="AU1294" s="88">
        <v>223.06049999999996</v>
      </c>
      <c r="AV1294" s="88">
        <v>223.06049999999996</v>
      </c>
      <c r="AW1294" s="88">
        <v>223.06049999999996</v>
      </c>
      <c r="AX1294" s="88">
        <v>223.06049999999996</v>
      </c>
      <c r="AY1294" s="88">
        <v>223.06049999999996</v>
      </c>
      <c r="AZ1294" s="88">
        <v>223.06049999999996</v>
      </c>
      <c r="BA1294" s="88">
        <v>47417.584499999997</v>
      </c>
      <c r="BB1294" s="89">
        <f t="shared" si="79"/>
        <v>49871.25</v>
      </c>
      <c r="BC1294" s="90" t="str">
        <f t="shared" si="78"/>
        <v>OK</v>
      </c>
      <c r="BD1294" s="91" t="str">
        <f t="shared" si="80"/>
        <v xml:space="preserve">                  </v>
      </c>
      <c r="BE1294" s="92">
        <f t="shared" si="81"/>
        <v>1</v>
      </c>
    </row>
    <row r="1295" spans="1:57" s="74" customFormat="1" ht="50.1" customHeight="1" x14ac:dyDescent="0.2">
      <c r="A1295" s="78" t="s">
        <v>55</v>
      </c>
      <c r="B1295" s="78" t="s">
        <v>58</v>
      </c>
      <c r="C1295" s="78" t="s">
        <v>1032</v>
      </c>
      <c r="D1295" s="78" t="s">
        <v>605</v>
      </c>
      <c r="E1295" s="79" t="str">
        <f>+IF(C1295&lt;&gt;"",VLOOKUP(MID(C1295,18,5),NIVELES!$A$133:$B$213,2,0),"")</f>
        <v>CHIMBORAZO</v>
      </c>
      <c r="F1295" s="80" t="s">
        <v>135</v>
      </c>
      <c r="G1295" s="81" t="str">
        <f>+IF(F1295&lt;&gt;"",VLOOKUP(F1295,NIVELES!$A$246:$C$464,3,0),"")</f>
        <v xml:space="preserve"> </v>
      </c>
      <c r="H1295" s="82" t="s">
        <v>1024</v>
      </c>
      <c r="I1295" s="78" t="s">
        <v>1075</v>
      </c>
      <c r="J1295" s="78" t="s">
        <v>1078</v>
      </c>
      <c r="K1295" s="78" t="s">
        <v>2527</v>
      </c>
      <c r="L1295" s="78" t="s">
        <v>2531</v>
      </c>
      <c r="M1295" s="78">
        <v>4500</v>
      </c>
      <c r="N1295" s="78" t="s">
        <v>2468</v>
      </c>
      <c r="O1295" s="78" t="s">
        <v>2167</v>
      </c>
      <c r="P1295" s="82">
        <v>1</v>
      </c>
      <c r="Q1295" s="78" t="s">
        <v>2204</v>
      </c>
      <c r="R1295" s="82"/>
      <c r="S1295" s="82"/>
      <c r="T1295" s="82"/>
      <c r="U1295" s="82"/>
      <c r="V1295" s="82"/>
      <c r="W1295" s="82"/>
      <c r="X1295" s="82"/>
      <c r="Y1295" s="82"/>
      <c r="Z1295" s="82"/>
      <c r="AA1295" s="82"/>
      <c r="AB1295" s="82"/>
      <c r="AC1295" s="82">
        <v>1</v>
      </c>
      <c r="AD1295" s="85" t="str">
        <f>IF(A1295&lt;&gt;"",IF(D1295="DIRECCIÓN_DE_TRANSFERENCIAS","280 0031",VLOOKUP(C1295,NIVELES!$A$14:$B$105,2,0)),"")</f>
        <v>280 3310</v>
      </c>
      <c r="AE1295" s="86" t="s">
        <v>322</v>
      </c>
      <c r="AF1295" s="86" t="s">
        <v>543</v>
      </c>
      <c r="AG1295" s="79" t="str">
        <f>+IF(AF1295&lt;&gt;"",VLOOKUP(AF1295,NIVELES!$A$666:$B$673,2,0),"")</f>
        <v>DESARROLLO_INFANTIL</v>
      </c>
      <c r="AH1295" s="78" t="s">
        <v>452</v>
      </c>
      <c r="AI1295" s="79" t="str">
        <f>IF(AH1295&lt;&gt;"",VLOOKUP(CONCATENATE(AG1295,AH1295),NIVELES!$B$676:$C$745,2,0),"")</f>
        <v>Creciendo Con Nuestros Hijos De Atención Directa Funcionamiento, Operación Y Atención Domiciliar</v>
      </c>
      <c r="AJ1295" s="78" t="s">
        <v>517</v>
      </c>
      <c r="AK1295" s="79" t="str">
        <f>+IF(AJ1295&lt;&gt;"",VLOOKUP(AJ1295,NIVELES!$A$816:$B$892,2,0),"")</f>
        <v>NO APLICA</v>
      </c>
      <c r="AL1295" s="78" t="s">
        <v>553</v>
      </c>
      <c r="AM1295" s="78">
        <v>510204</v>
      </c>
      <c r="AN1295" s="79" t="str">
        <f>IF(AM1295&lt;&gt;"",+VLOOKUP(AM1295,NIVELES!$A$1652:$B$2466,2,0),"")</f>
        <v>Decimocuarto Sueldo</v>
      </c>
      <c r="AO1295" s="87">
        <v>33588.5</v>
      </c>
      <c r="AP1295" s="88"/>
      <c r="AQ1295" s="88"/>
      <c r="AR1295" s="88"/>
      <c r="AS1295" s="88"/>
      <c r="AT1295" s="88"/>
      <c r="AU1295" s="88"/>
      <c r="AV1295" s="88"/>
      <c r="AW1295" s="88"/>
      <c r="AX1295" s="88"/>
      <c r="AY1295" s="88"/>
      <c r="AZ1295" s="88"/>
      <c r="BA1295" s="88">
        <v>33588.5</v>
      </c>
      <c r="BB1295" s="89">
        <f t="shared" si="79"/>
        <v>33588.5</v>
      </c>
      <c r="BC1295" s="90" t="str">
        <f t="shared" si="78"/>
        <v>OK</v>
      </c>
      <c r="BD1295" s="91" t="str">
        <f t="shared" si="80"/>
        <v xml:space="preserve">                  </v>
      </c>
      <c r="BE1295" s="92">
        <f t="shared" si="81"/>
        <v>1</v>
      </c>
    </row>
    <row r="1296" spans="1:57" s="74" customFormat="1" ht="50.1" customHeight="1" x14ac:dyDescent="0.2">
      <c r="A1296" s="78" t="s">
        <v>55</v>
      </c>
      <c r="B1296" s="78" t="s">
        <v>58</v>
      </c>
      <c r="C1296" s="78" t="s">
        <v>1032</v>
      </c>
      <c r="D1296" s="78" t="s">
        <v>605</v>
      </c>
      <c r="E1296" s="79" t="str">
        <f>+IF(C1296&lt;&gt;"",VLOOKUP(MID(C1296,18,5),NIVELES!$A$133:$B$213,2,0),"")</f>
        <v>CHIMBORAZO</v>
      </c>
      <c r="F1296" s="80" t="s">
        <v>135</v>
      </c>
      <c r="G1296" s="81" t="str">
        <f>+IF(F1296&lt;&gt;"",VLOOKUP(F1296,NIVELES!$A$246:$C$464,3,0),"")</f>
        <v xml:space="preserve"> </v>
      </c>
      <c r="H1296" s="82" t="s">
        <v>1024</v>
      </c>
      <c r="I1296" s="78" t="s">
        <v>1075</v>
      </c>
      <c r="J1296" s="78" t="s">
        <v>1078</v>
      </c>
      <c r="K1296" s="78" t="s">
        <v>2527</v>
      </c>
      <c r="L1296" s="78" t="s">
        <v>2531</v>
      </c>
      <c r="M1296" s="78">
        <v>4500</v>
      </c>
      <c r="N1296" s="78" t="s">
        <v>2468</v>
      </c>
      <c r="O1296" s="78" t="s">
        <v>2167</v>
      </c>
      <c r="P1296" s="82">
        <v>12</v>
      </c>
      <c r="Q1296" s="78" t="s">
        <v>2204</v>
      </c>
      <c r="R1296" s="82">
        <v>1</v>
      </c>
      <c r="S1296" s="82">
        <v>1</v>
      </c>
      <c r="T1296" s="82">
        <v>1</v>
      </c>
      <c r="U1296" s="82">
        <v>1</v>
      </c>
      <c r="V1296" s="82">
        <v>1</v>
      </c>
      <c r="W1296" s="82">
        <v>1</v>
      </c>
      <c r="X1296" s="82">
        <v>1</v>
      </c>
      <c r="Y1296" s="82">
        <v>1</v>
      </c>
      <c r="Z1296" s="82">
        <v>1</v>
      </c>
      <c r="AA1296" s="82">
        <v>1</v>
      </c>
      <c r="AB1296" s="82">
        <v>1</v>
      </c>
      <c r="AC1296" s="82">
        <v>1</v>
      </c>
      <c r="AD1296" s="85" t="str">
        <f>IF(A1296&lt;&gt;"",IF(D1296="DIRECCIÓN_DE_TRANSFERENCIAS","280 0031",VLOOKUP(C1296,NIVELES!$A$14:$B$105,2,0)),"")</f>
        <v>280 3310</v>
      </c>
      <c r="AE1296" s="86" t="s">
        <v>322</v>
      </c>
      <c r="AF1296" s="86" t="s">
        <v>543</v>
      </c>
      <c r="AG1296" s="79" t="str">
        <f>+IF(AF1296&lt;&gt;"",VLOOKUP(AF1296,NIVELES!$A$666:$B$673,2,0),"")</f>
        <v>DESARROLLO_INFANTIL</v>
      </c>
      <c r="AH1296" s="78" t="s">
        <v>452</v>
      </c>
      <c r="AI1296" s="79" t="str">
        <f>IF(AH1296&lt;&gt;"",VLOOKUP(CONCATENATE(AG1296,AH1296),NIVELES!$B$676:$C$745,2,0),"")</f>
        <v>Creciendo Con Nuestros Hijos De Atención Directa Funcionamiento, Operación Y Atención Domiciliar</v>
      </c>
      <c r="AJ1296" s="78" t="s">
        <v>517</v>
      </c>
      <c r="AK1296" s="79" t="str">
        <f>+IF(AJ1296&lt;&gt;"",VLOOKUP(AJ1296,NIVELES!$A$816:$B$892,2,0),"")</f>
        <v>NO APLICA</v>
      </c>
      <c r="AL1296" s="78" t="s">
        <v>553</v>
      </c>
      <c r="AM1296" s="78">
        <v>510510</v>
      </c>
      <c r="AN1296" s="79" t="str">
        <f>IF(AM1296&lt;&gt;"",+VLOOKUP(AM1296,NIVELES!$A$1652:$B$2466,2,0),"")</f>
        <v>Servicios Personales por Contrato</v>
      </c>
      <c r="AO1296" s="87">
        <v>6435</v>
      </c>
      <c r="AP1296" s="88">
        <v>585</v>
      </c>
      <c r="AQ1296" s="88">
        <v>585</v>
      </c>
      <c r="AR1296" s="88">
        <v>585</v>
      </c>
      <c r="AS1296" s="88">
        <v>585</v>
      </c>
      <c r="AT1296" s="88">
        <v>585</v>
      </c>
      <c r="AU1296" s="88">
        <v>585</v>
      </c>
      <c r="AV1296" s="88">
        <v>585</v>
      </c>
      <c r="AW1296" s="88">
        <v>585</v>
      </c>
      <c r="AX1296" s="88">
        <v>585</v>
      </c>
      <c r="AY1296" s="88">
        <v>585</v>
      </c>
      <c r="AZ1296" s="88">
        <v>585</v>
      </c>
      <c r="BA1296" s="88"/>
      <c r="BB1296" s="89">
        <f t="shared" si="79"/>
        <v>6435</v>
      </c>
      <c r="BC1296" s="90" t="str">
        <f t="shared" si="78"/>
        <v>OK</v>
      </c>
      <c r="BD1296" s="91" t="str">
        <f t="shared" si="80"/>
        <v xml:space="preserve">                  </v>
      </c>
      <c r="BE1296" s="92">
        <f t="shared" si="81"/>
        <v>12</v>
      </c>
    </row>
    <row r="1297" spans="1:57" s="74" customFormat="1" ht="50.1" customHeight="1" x14ac:dyDescent="0.2">
      <c r="A1297" s="78" t="s">
        <v>55</v>
      </c>
      <c r="B1297" s="78" t="s">
        <v>58</v>
      </c>
      <c r="C1297" s="78" t="s">
        <v>1032</v>
      </c>
      <c r="D1297" s="78" t="s">
        <v>605</v>
      </c>
      <c r="E1297" s="79" t="str">
        <f>+IF(C1297&lt;&gt;"",VLOOKUP(MID(C1297,18,5),NIVELES!$A$133:$B$213,2,0),"")</f>
        <v>CHIMBORAZO</v>
      </c>
      <c r="F1297" s="80" t="s">
        <v>135</v>
      </c>
      <c r="G1297" s="81" t="str">
        <f>+IF(F1297&lt;&gt;"",VLOOKUP(F1297,NIVELES!$A$246:$C$464,3,0),"")</f>
        <v xml:space="preserve"> </v>
      </c>
      <c r="H1297" s="82" t="s">
        <v>1024</v>
      </c>
      <c r="I1297" s="78" t="s">
        <v>1075</v>
      </c>
      <c r="J1297" s="78" t="s">
        <v>1078</v>
      </c>
      <c r="K1297" s="78" t="s">
        <v>2527</v>
      </c>
      <c r="L1297" s="78" t="s">
        <v>2531</v>
      </c>
      <c r="M1297" s="78">
        <v>4500</v>
      </c>
      <c r="N1297" s="78" t="s">
        <v>2468</v>
      </c>
      <c r="O1297" s="78" t="s">
        <v>2167</v>
      </c>
      <c r="P1297" s="82">
        <v>12</v>
      </c>
      <c r="Q1297" s="78" t="s">
        <v>2204</v>
      </c>
      <c r="R1297" s="82">
        <v>1</v>
      </c>
      <c r="S1297" s="82">
        <v>1</v>
      </c>
      <c r="T1297" s="82">
        <v>1</v>
      </c>
      <c r="U1297" s="82">
        <v>1</v>
      </c>
      <c r="V1297" s="82">
        <v>1</v>
      </c>
      <c r="W1297" s="82">
        <v>1</v>
      </c>
      <c r="X1297" s="82">
        <v>1</v>
      </c>
      <c r="Y1297" s="82">
        <v>1</v>
      </c>
      <c r="Z1297" s="82">
        <v>1</v>
      </c>
      <c r="AA1297" s="82">
        <v>1</v>
      </c>
      <c r="AB1297" s="82">
        <v>1</v>
      </c>
      <c r="AC1297" s="82">
        <v>1</v>
      </c>
      <c r="AD1297" s="85" t="str">
        <f>IF(A1297&lt;&gt;"",IF(D1297="DIRECCIÓN_DE_TRANSFERENCIAS","280 0031",VLOOKUP(C1297,NIVELES!$A$14:$B$105,2,0)),"")</f>
        <v>280 3310</v>
      </c>
      <c r="AE1297" s="86" t="s">
        <v>322</v>
      </c>
      <c r="AF1297" s="86" t="s">
        <v>543</v>
      </c>
      <c r="AG1297" s="79" t="str">
        <f>+IF(AF1297&lt;&gt;"",VLOOKUP(AF1297,NIVELES!$A$666:$B$673,2,0),"")</f>
        <v>DESARROLLO_INFANTIL</v>
      </c>
      <c r="AH1297" s="78" t="s">
        <v>452</v>
      </c>
      <c r="AI1297" s="79" t="str">
        <f>IF(AH1297&lt;&gt;"",VLOOKUP(CONCATENATE(AG1297,AH1297),NIVELES!$B$676:$C$745,2,0),"")</f>
        <v>Creciendo Con Nuestros Hijos De Atención Directa Funcionamiento, Operación Y Atención Domiciliar</v>
      </c>
      <c r="AJ1297" s="78" t="s">
        <v>517</v>
      </c>
      <c r="AK1297" s="79" t="str">
        <f>+IF(AJ1297&lt;&gt;"",VLOOKUP(AJ1297,NIVELES!$A$816:$B$892,2,0),"")</f>
        <v>NO APLICA</v>
      </c>
      <c r="AL1297" s="78" t="s">
        <v>553</v>
      </c>
      <c r="AM1297" s="78">
        <v>510601</v>
      </c>
      <c r="AN1297" s="79" t="str">
        <f>IF(AM1297&lt;&gt;"",+VLOOKUP(AM1297,NIVELES!$A$1652:$B$2466,2,0),"")</f>
        <v>Aporte Patronal</v>
      </c>
      <c r="AO1297" s="87">
        <v>57750.91</v>
      </c>
      <c r="AP1297" s="88">
        <v>5250.0827272727274</v>
      </c>
      <c r="AQ1297" s="88">
        <v>5250.0827272727274</v>
      </c>
      <c r="AR1297" s="88">
        <v>5250.0827272727274</v>
      </c>
      <c r="AS1297" s="88">
        <v>5250.0827272727274</v>
      </c>
      <c r="AT1297" s="88">
        <v>5250.0827272727274</v>
      </c>
      <c r="AU1297" s="88">
        <v>5250.0827272727274</v>
      </c>
      <c r="AV1297" s="88">
        <v>5250.0827272727274</v>
      </c>
      <c r="AW1297" s="88">
        <v>5250.0827272727274</v>
      </c>
      <c r="AX1297" s="88">
        <v>5250.0827272727274</v>
      </c>
      <c r="AY1297" s="88">
        <v>5250.0827272727274</v>
      </c>
      <c r="AZ1297" s="88">
        <v>5250.0827272727274</v>
      </c>
      <c r="BA1297" s="88"/>
      <c r="BB1297" s="89">
        <f t="shared" si="79"/>
        <v>57750.909999999989</v>
      </c>
      <c r="BC1297" s="90" t="str">
        <f t="shared" si="78"/>
        <v>OK</v>
      </c>
      <c r="BD1297" s="91" t="str">
        <f t="shared" si="80"/>
        <v xml:space="preserve">                  </v>
      </c>
      <c r="BE1297" s="92">
        <f t="shared" si="81"/>
        <v>12</v>
      </c>
    </row>
    <row r="1298" spans="1:57" s="74" customFormat="1" ht="50.1" customHeight="1" x14ac:dyDescent="0.2">
      <c r="A1298" s="78" t="s">
        <v>55</v>
      </c>
      <c r="B1298" s="78" t="s">
        <v>58</v>
      </c>
      <c r="C1298" s="78" t="s">
        <v>1032</v>
      </c>
      <c r="D1298" s="78" t="s">
        <v>605</v>
      </c>
      <c r="E1298" s="79" t="str">
        <f>+IF(C1298&lt;&gt;"",VLOOKUP(MID(C1298,18,5),NIVELES!$A$133:$B$213,2,0),"")</f>
        <v>CHIMBORAZO</v>
      </c>
      <c r="F1298" s="80" t="s">
        <v>135</v>
      </c>
      <c r="G1298" s="81" t="str">
        <f>+IF(F1298&lt;&gt;"",VLOOKUP(F1298,NIVELES!$A$246:$C$464,3,0),"")</f>
        <v xml:space="preserve"> </v>
      </c>
      <c r="H1298" s="82" t="s">
        <v>1024</v>
      </c>
      <c r="I1298" s="78" t="s">
        <v>1075</v>
      </c>
      <c r="J1298" s="78" t="s">
        <v>1078</v>
      </c>
      <c r="K1298" s="78" t="s">
        <v>2527</v>
      </c>
      <c r="L1298" s="78" t="s">
        <v>2531</v>
      </c>
      <c r="M1298" s="78">
        <v>4500</v>
      </c>
      <c r="N1298" s="78" t="s">
        <v>2468</v>
      </c>
      <c r="O1298" s="78" t="s">
        <v>2167</v>
      </c>
      <c r="P1298" s="82">
        <v>12</v>
      </c>
      <c r="Q1298" s="78" t="s">
        <v>2204</v>
      </c>
      <c r="R1298" s="82">
        <v>1</v>
      </c>
      <c r="S1298" s="82">
        <v>1</v>
      </c>
      <c r="T1298" s="82">
        <v>1</v>
      </c>
      <c r="U1298" s="82">
        <v>1</v>
      </c>
      <c r="V1298" s="82">
        <v>1</v>
      </c>
      <c r="W1298" s="82">
        <v>1</v>
      </c>
      <c r="X1298" s="82">
        <v>1</v>
      </c>
      <c r="Y1298" s="82">
        <v>1</v>
      </c>
      <c r="Z1298" s="82">
        <v>1</v>
      </c>
      <c r="AA1298" s="82">
        <v>1</v>
      </c>
      <c r="AB1298" s="82">
        <v>1</v>
      </c>
      <c r="AC1298" s="82">
        <v>1</v>
      </c>
      <c r="AD1298" s="85" t="str">
        <f>IF(A1298&lt;&gt;"",IF(D1298="DIRECCIÓN_DE_TRANSFERENCIAS","280 0031",VLOOKUP(C1298,NIVELES!$A$14:$B$105,2,0)),"")</f>
        <v>280 3310</v>
      </c>
      <c r="AE1298" s="86" t="s">
        <v>322</v>
      </c>
      <c r="AF1298" s="86" t="s">
        <v>543</v>
      </c>
      <c r="AG1298" s="79" t="str">
        <f>+IF(AF1298&lt;&gt;"",VLOOKUP(AF1298,NIVELES!$A$666:$B$673,2,0),"")</f>
        <v>DESARROLLO_INFANTIL</v>
      </c>
      <c r="AH1298" s="78" t="s">
        <v>452</v>
      </c>
      <c r="AI1298" s="79" t="str">
        <f>IF(AH1298&lt;&gt;"",VLOOKUP(CONCATENATE(AG1298,AH1298),NIVELES!$B$676:$C$745,2,0),"")</f>
        <v>Creciendo Con Nuestros Hijos De Atención Directa Funcionamiento, Operación Y Atención Domiciliar</v>
      </c>
      <c r="AJ1298" s="78" t="s">
        <v>517</v>
      </c>
      <c r="AK1298" s="79" t="str">
        <f>+IF(AJ1298&lt;&gt;"",VLOOKUP(AJ1298,NIVELES!$A$816:$B$892,2,0),"")</f>
        <v>NO APLICA</v>
      </c>
      <c r="AL1298" s="78" t="s">
        <v>553</v>
      </c>
      <c r="AM1298" s="78">
        <v>510602</v>
      </c>
      <c r="AN1298" s="79" t="str">
        <f>IF(AM1298&lt;&gt;"",+VLOOKUP(AM1298,NIVELES!$A$1652:$B$2466,2,0),"")</f>
        <v>Fondo de Reserva</v>
      </c>
      <c r="AO1298" s="87">
        <v>49871.25</v>
      </c>
      <c r="AP1298" s="88">
        <v>4533.75</v>
      </c>
      <c r="AQ1298" s="88">
        <v>4533.75</v>
      </c>
      <c r="AR1298" s="88">
        <v>4533.75</v>
      </c>
      <c r="AS1298" s="88">
        <v>4533.75</v>
      </c>
      <c r="AT1298" s="88">
        <v>4533.75</v>
      </c>
      <c r="AU1298" s="88">
        <v>4533.75</v>
      </c>
      <c r="AV1298" s="88">
        <v>4533.75</v>
      </c>
      <c r="AW1298" s="88">
        <v>4533.75</v>
      </c>
      <c r="AX1298" s="88">
        <v>4533.75</v>
      </c>
      <c r="AY1298" s="88">
        <v>4533.75</v>
      </c>
      <c r="AZ1298" s="88">
        <v>4533.75</v>
      </c>
      <c r="BA1298" s="88"/>
      <c r="BB1298" s="89">
        <f t="shared" si="79"/>
        <v>49871.25</v>
      </c>
      <c r="BC1298" s="90" t="str">
        <f t="shared" si="78"/>
        <v>OK</v>
      </c>
      <c r="BD1298" s="91" t="str">
        <f t="shared" si="80"/>
        <v xml:space="preserve">                  </v>
      </c>
      <c r="BE1298" s="92">
        <f t="shared" si="81"/>
        <v>12</v>
      </c>
    </row>
    <row r="1299" spans="1:57" s="74" customFormat="1" ht="50.1" customHeight="1" x14ac:dyDescent="0.2">
      <c r="A1299" s="78" t="s">
        <v>55</v>
      </c>
      <c r="B1299" s="78" t="s">
        <v>58</v>
      </c>
      <c r="C1299" s="78" t="s">
        <v>1032</v>
      </c>
      <c r="D1299" s="78" t="s">
        <v>605</v>
      </c>
      <c r="E1299" s="79" t="str">
        <f>+IF(C1299&lt;&gt;"",VLOOKUP(MID(C1299,18,5),NIVELES!$A$133:$B$213,2,0),"")</f>
        <v>CHIMBORAZO</v>
      </c>
      <c r="F1299" s="80" t="s">
        <v>135</v>
      </c>
      <c r="G1299" s="81" t="str">
        <f>+IF(F1299&lt;&gt;"",VLOOKUP(F1299,NIVELES!$A$246:$C$464,3,0),"")</f>
        <v xml:space="preserve"> </v>
      </c>
      <c r="H1299" s="82" t="s">
        <v>1024</v>
      </c>
      <c r="I1299" s="78" t="s">
        <v>1075</v>
      </c>
      <c r="J1299" s="78" t="s">
        <v>1078</v>
      </c>
      <c r="K1299" s="78" t="s">
        <v>2527</v>
      </c>
      <c r="L1299" s="78" t="s">
        <v>2532</v>
      </c>
      <c r="M1299" s="78">
        <v>500</v>
      </c>
      <c r="N1299" s="78" t="s">
        <v>2533</v>
      </c>
      <c r="O1299" s="78" t="s">
        <v>2480</v>
      </c>
      <c r="P1299" s="82">
        <v>12</v>
      </c>
      <c r="Q1299" s="78" t="s">
        <v>2534</v>
      </c>
      <c r="R1299" s="82">
        <v>1</v>
      </c>
      <c r="S1299" s="82">
        <v>1</v>
      </c>
      <c r="T1299" s="82">
        <v>1</v>
      </c>
      <c r="U1299" s="82">
        <v>1</v>
      </c>
      <c r="V1299" s="82">
        <v>1</v>
      </c>
      <c r="W1299" s="82">
        <v>1</v>
      </c>
      <c r="X1299" s="82">
        <v>1</v>
      </c>
      <c r="Y1299" s="82">
        <v>1</v>
      </c>
      <c r="Z1299" s="82">
        <v>1</v>
      </c>
      <c r="AA1299" s="82">
        <v>1</v>
      </c>
      <c r="AB1299" s="82">
        <v>1</v>
      </c>
      <c r="AC1299" s="82">
        <v>1</v>
      </c>
      <c r="AD1299" s="85" t="str">
        <f>IF(A1299&lt;&gt;"",IF(D1299="DIRECCIÓN_DE_TRANSFERENCIAS","280 0031",VLOOKUP(C1299,NIVELES!$A$14:$B$105,2,0)),"")</f>
        <v>280 3310</v>
      </c>
      <c r="AE1299" s="86" t="s">
        <v>322</v>
      </c>
      <c r="AF1299" s="86" t="s">
        <v>543</v>
      </c>
      <c r="AG1299" s="79" t="str">
        <f>+IF(AF1299&lt;&gt;"",VLOOKUP(AF1299,NIVELES!$A$666:$B$673,2,0),"")</f>
        <v>DESARROLLO_INFANTIL</v>
      </c>
      <c r="AH1299" s="78" t="s">
        <v>322</v>
      </c>
      <c r="AI1299" s="79" t="str">
        <f>IF(AH1299&lt;&gt;"",VLOOKUP(CONCATENATE(AG1299,AH1299),NIVELES!$B$676:$C$745,2,0),"")</f>
        <v>Centros Infantiles Del Buen Vivir Atencion Directa -Funcionamiento Operación Y Atencion De Unidades</v>
      </c>
      <c r="AJ1299" s="78" t="s">
        <v>517</v>
      </c>
      <c r="AK1299" s="79" t="str">
        <f>+IF(AJ1299&lt;&gt;"",VLOOKUP(AJ1299,NIVELES!$A$816:$B$892,2,0),"")</f>
        <v>NO APLICA</v>
      </c>
      <c r="AL1299" s="78" t="s">
        <v>554</v>
      </c>
      <c r="AM1299" s="78">
        <v>530101</v>
      </c>
      <c r="AN1299" s="79" t="str">
        <f>IF(AM1299&lt;&gt;"",+VLOOKUP(AM1299,NIVELES!$A$1652:$B$2466,2,0),"")</f>
        <v>Agua Potable</v>
      </c>
      <c r="AO1299" s="87">
        <v>1600</v>
      </c>
      <c r="AP1299" s="88">
        <v>200</v>
      </c>
      <c r="AQ1299" s="88">
        <v>200</v>
      </c>
      <c r="AR1299" s="88">
        <v>200</v>
      </c>
      <c r="AS1299" s="88">
        <v>200</v>
      </c>
      <c r="AT1299" s="88">
        <v>200</v>
      </c>
      <c r="AU1299" s="88">
        <v>200</v>
      </c>
      <c r="AV1299" s="88">
        <v>200</v>
      </c>
      <c r="AW1299" s="88">
        <v>200</v>
      </c>
      <c r="AX1299" s="88"/>
      <c r="AY1299" s="88"/>
      <c r="AZ1299" s="88"/>
      <c r="BA1299" s="88"/>
      <c r="BB1299" s="89">
        <f t="shared" si="79"/>
        <v>1600</v>
      </c>
      <c r="BC1299" s="90" t="str">
        <f t="shared" si="78"/>
        <v>OK</v>
      </c>
      <c r="BD1299" s="91" t="str">
        <f t="shared" si="80"/>
        <v xml:space="preserve">                  </v>
      </c>
      <c r="BE1299" s="92">
        <f t="shared" si="81"/>
        <v>12</v>
      </c>
    </row>
    <row r="1300" spans="1:57" s="74" customFormat="1" ht="50.1" customHeight="1" x14ac:dyDescent="0.2">
      <c r="A1300" s="78" t="s">
        <v>55</v>
      </c>
      <c r="B1300" s="78" t="s">
        <v>58</v>
      </c>
      <c r="C1300" s="78" t="s">
        <v>1032</v>
      </c>
      <c r="D1300" s="78" t="s">
        <v>605</v>
      </c>
      <c r="E1300" s="79" t="str">
        <f>+IF(C1300&lt;&gt;"",VLOOKUP(MID(C1300,18,5),NIVELES!$A$133:$B$213,2,0),"")</f>
        <v>CHIMBORAZO</v>
      </c>
      <c r="F1300" s="80" t="s">
        <v>135</v>
      </c>
      <c r="G1300" s="81" t="str">
        <f>+IF(F1300&lt;&gt;"",VLOOKUP(F1300,NIVELES!$A$246:$C$464,3,0),"")</f>
        <v xml:space="preserve"> </v>
      </c>
      <c r="H1300" s="82" t="s">
        <v>1024</v>
      </c>
      <c r="I1300" s="78" t="s">
        <v>1075</v>
      </c>
      <c r="J1300" s="78" t="s">
        <v>1078</v>
      </c>
      <c r="K1300" s="78" t="s">
        <v>2527</v>
      </c>
      <c r="L1300" s="78" t="s">
        <v>2532</v>
      </c>
      <c r="M1300" s="78">
        <v>500</v>
      </c>
      <c r="N1300" s="78" t="s">
        <v>2533</v>
      </c>
      <c r="O1300" s="78" t="s">
        <v>2480</v>
      </c>
      <c r="P1300" s="82">
        <v>12</v>
      </c>
      <c r="Q1300" s="78" t="s">
        <v>2535</v>
      </c>
      <c r="R1300" s="82">
        <v>1</v>
      </c>
      <c r="S1300" s="82">
        <v>1</v>
      </c>
      <c r="T1300" s="82">
        <v>1</v>
      </c>
      <c r="U1300" s="82">
        <v>1</v>
      </c>
      <c r="V1300" s="82">
        <v>1</v>
      </c>
      <c r="W1300" s="82">
        <v>1</v>
      </c>
      <c r="X1300" s="82">
        <v>1</v>
      </c>
      <c r="Y1300" s="82">
        <v>1</v>
      </c>
      <c r="Z1300" s="82">
        <v>1</v>
      </c>
      <c r="AA1300" s="82">
        <v>1</v>
      </c>
      <c r="AB1300" s="82">
        <v>1</v>
      </c>
      <c r="AC1300" s="82">
        <v>1</v>
      </c>
      <c r="AD1300" s="85" t="str">
        <f>IF(A1300&lt;&gt;"",IF(D1300="DIRECCIÓN_DE_TRANSFERENCIAS","280 0031",VLOOKUP(C1300,NIVELES!$A$14:$B$105,2,0)),"")</f>
        <v>280 3310</v>
      </c>
      <c r="AE1300" s="86" t="s">
        <v>322</v>
      </c>
      <c r="AF1300" s="86" t="s">
        <v>543</v>
      </c>
      <c r="AG1300" s="79" t="str">
        <f>+IF(AF1300&lt;&gt;"",VLOOKUP(AF1300,NIVELES!$A$666:$B$673,2,0),"")</f>
        <v>DESARROLLO_INFANTIL</v>
      </c>
      <c r="AH1300" s="78" t="s">
        <v>322</v>
      </c>
      <c r="AI1300" s="79" t="str">
        <f>IF(AH1300&lt;&gt;"",VLOOKUP(CONCATENATE(AG1300,AH1300),NIVELES!$B$676:$C$745,2,0),"")</f>
        <v>Centros Infantiles Del Buen Vivir Atencion Directa -Funcionamiento Operación Y Atencion De Unidades</v>
      </c>
      <c r="AJ1300" s="78" t="s">
        <v>517</v>
      </c>
      <c r="AK1300" s="79" t="str">
        <f>+IF(AJ1300&lt;&gt;"",VLOOKUP(AJ1300,NIVELES!$A$816:$B$892,2,0),"")</f>
        <v>NO APLICA</v>
      </c>
      <c r="AL1300" s="78" t="s">
        <v>554</v>
      </c>
      <c r="AM1300" s="78">
        <v>530104</v>
      </c>
      <c r="AN1300" s="79" t="str">
        <f>IF(AM1300&lt;&gt;"",+VLOOKUP(AM1300,NIVELES!$A$1652:$B$2466,2,0),"")</f>
        <v>Energía Eléctrica</v>
      </c>
      <c r="AO1300" s="87">
        <v>5600</v>
      </c>
      <c r="AP1300" s="88">
        <v>700</v>
      </c>
      <c r="AQ1300" s="88">
        <v>700</v>
      </c>
      <c r="AR1300" s="88">
        <v>700</v>
      </c>
      <c r="AS1300" s="88">
        <v>700</v>
      </c>
      <c r="AT1300" s="88">
        <v>700</v>
      </c>
      <c r="AU1300" s="88">
        <v>700</v>
      </c>
      <c r="AV1300" s="88">
        <v>700</v>
      </c>
      <c r="AW1300" s="88">
        <v>700</v>
      </c>
      <c r="AX1300" s="88"/>
      <c r="AY1300" s="88"/>
      <c r="AZ1300" s="88"/>
      <c r="BA1300" s="88"/>
      <c r="BB1300" s="89">
        <f t="shared" si="79"/>
        <v>5600</v>
      </c>
      <c r="BC1300" s="90" t="str">
        <f t="shared" si="78"/>
        <v>OK</v>
      </c>
      <c r="BD1300" s="91" t="str">
        <f t="shared" si="80"/>
        <v xml:space="preserve">                  </v>
      </c>
      <c r="BE1300" s="92">
        <f t="shared" si="81"/>
        <v>12</v>
      </c>
    </row>
    <row r="1301" spans="1:57" s="74" customFormat="1" ht="50.1" customHeight="1" x14ac:dyDescent="0.2">
      <c r="A1301" s="78" t="s">
        <v>55</v>
      </c>
      <c r="B1301" s="78" t="s">
        <v>58</v>
      </c>
      <c r="C1301" s="78" t="s">
        <v>1032</v>
      </c>
      <c r="D1301" s="78" t="s">
        <v>605</v>
      </c>
      <c r="E1301" s="79" t="str">
        <f>+IF(C1301&lt;&gt;"",VLOOKUP(MID(C1301,18,5),NIVELES!$A$133:$B$213,2,0),"")</f>
        <v>CHIMBORAZO</v>
      </c>
      <c r="F1301" s="80" t="s">
        <v>135</v>
      </c>
      <c r="G1301" s="81" t="str">
        <f>+IF(F1301&lt;&gt;"",VLOOKUP(F1301,NIVELES!$A$246:$C$464,3,0),"")</f>
        <v xml:space="preserve"> </v>
      </c>
      <c r="H1301" s="82" t="s">
        <v>1024</v>
      </c>
      <c r="I1301" s="78" t="s">
        <v>1075</v>
      </c>
      <c r="J1301" s="78" t="s">
        <v>1078</v>
      </c>
      <c r="K1301" s="78" t="s">
        <v>2527</v>
      </c>
      <c r="L1301" s="78" t="s">
        <v>2532</v>
      </c>
      <c r="M1301" s="78">
        <v>500</v>
      </c>
      <c r="N1301" s="78" t="s">
        <v>2533</v>
      </c>
      <c r="O1301" s="78" t="s">
        <v>2480</v>
      </c>
      <c r="P1301" s="82">
        <v>12</v>
      </c>
      <c r="Q1301" s="78" t="s">
        <v>2535</v>
      </c>
      <c r="R1301" s="82">
        <v>1</v>
      </c>
      <c r="S1301" s="82">
        <v>1</v>
      </c>
      <c r="T1301" s="82">
        <v>1</v>
      </c>
      <c r="U1301" s="82">
        <v>1</v>
      </c>
      <c r="V1301" s="82">
        <v>1</v>
      </c>
      <c r="W1301" s="82">
        <v>1</v>
      </c>
      <c r="X1301" s="82">
        <v>1</v>
      </c>
      <c r="Y1301" s="82">
        <v>1</v>
      </c>
      <c r="Z1301" s="82">
        <v>1</v>
      </c>
      <c r="AA1301" s="82">
        <v>1</v>
      </c>
      <c r="AB1301" s="82">
        <v>1</v>
      </c>
      <c r="AC1301" s="82">
        <v>1</v>
      </c>
      <c r="AD1301" s="85" t="str">
        <f>IF(A1301&lt;&gt;"",IF(D1301="DIRECCIÓN_DE_TRANSFERENCIAS","280 0031",VLOOKUP(C1301,NIVELES!$A$14:$B$105,2,0)),"")</f>
        <v>280 3310</v>
      </c>
      <c r="AE1301" s="86" t="s">
        <v>322</v>
      </c>
      <c r="AF1301" s="86" t="s">
        <v>543</v>
      </c>
      <c r="AG1301" s="79" t="str">
        <f>+IF(AF1301&lt;&gt;"",VLOOKUP(AF1301,NIVELES!$A$666:$B$673,2,0),"")</f>
        <v>DESARROLLO_INFANTIL</v>
      </c>
      <c r="AH1301" s="78" t="s">
        <v>322</v>
      </c>
      <c r="AI1301" s="79" t="str">
        <f>IF(AH1301&lt;&gt;"",VLOOKUP(CONCATENATE(AG1301,AH1301),NIVELES!$B$676:$C$745,2,0),"")</f>
        <v>Centros Infantiles Del Buen Vivir Atencion Directa -Funcionamiento Operación Y Atencion De Unidades</v>
      </c>
      <c r="AJ1301" s="78" t="s">
        <v>517</v>
      </c>
      <c r="AK1301" s="79" t="str">
        <f>+IF(AJ1301&lt;&gt;"",VLOOKUP(AJ1301,NIVELES!$A$816:$B$892,2,0),"")</f>
        <v>NO APLICA</v>
      </c>
      <c r="AL1301" s="78" t="s">
        <v>554</v>
      </c>
      <c r="AM1301" s="78">
        <v>530105</v>
      </c>
      <c r="AN1301" s="79" t="str">
        <f>IF(AM1301&lt;&gt;"",+VLOOKUP(AM1301,NIVELES!$A$1652:$B$2466,2,0),"")</f>
        <v>Telecomunicaciones</v>
      </c>
      <c r="AO1301" s="87">
        <v>5600</v>
      </c>
      <c r="AP1301" s="88">
        <v>700</v>
      </c>
      <c r="AQ1301" s="88">
        <v>700</v>
      </c>
      <c r="AR1301" s="88">
        <v>700</v>
      </c>
      <c r="AS1301" s="88">
        <v>700</v>
      </c>
      <c r="AT1301" s="88">
        <v>700</v>
      </c>
      <c r="AU1301" s="88">
        <v>700</v>
      </c>
      <c r="AV1301" s="88">
        <v>700</v>
      </c>
      <c r="AW1301" s="88">
        <v>700</v>
      </c>
      <c r="AX1301" s="88"/>
      <c r="AY1301" s="88"/>
      <c r="AZ1301" s="88"/>
      <c r="BA1301" s="88"/>
      <c r="BB1301" s="89">
        <f t="shared" si="79"/>
        <v>5600</v>
      </c>
      <c r="BC1301" s="90" t="str">
        <f t="shared" si="78"/>
        <v>OK</v>
      </c>
      <c r="BD1301" s="91" t="str">
        <f t="shared" si="80"/>
        <v xml:space="preserve">                  </v>
      </c>
      <c r="BE1301" s="92">
        <f t="shared" si="81"/>
        <v>12</v>
      </c>
    </row>
    <row r="1302" spans="1:57" s="74" customFormat="1" ht="50.1" customHeight="1" x14ac:dyDescent="0.2">
      <c r="A1302" s="78" t="s">
        <v>55</v>
      </c>
      <c r="B1302" s="78" t="s">
        <v>58</v>
      </c>
      <c r="C1302" s="78" t="s">
        <v>1032</v>
      </c>
      <c r="D1302" s="78" t="s">
        <v>605</v>
      </c>
      <c r="E1302" s="79" t="str">
        <f>+IF(C1302&lt;&gt;"",VLOOKUP(MID(C1302,18,5),NIVELES!$A$133:$B$213,2,0),"")</f>
        <v>CHIMBORAZO</v>
      </c>
      <c r="F1302" s="80" t="s">
        <v>135</v>
      </c>
      <c r="G1302" s="81" t="str">
        <f>+IF(F1302&lt;&gt;"",VLOOKUP(F1302,NIVELES!$A$246:$C$464,3,0),"")</f>
        <v xml:space="preserve"> </v>
      </c>
      <c r="H1302" s="82" t="s">
        <v>1024</v>
      </c>
      <c r="I1302" s="78" t="s">
        <v>1075</v>
      </c>
      <c r="J1302" s="78" t="s">
        <v>1078</v>
      </c>
      <c r="K1302" s="78" t="s">
        <v>2527</v>
      </c>
      <c r="L1302" s="78" t="s">
        <v>2532</v>
      </c>
      <c r="M1302" s="78">
        <v>500</v>
      </c>
      <c r="N1302" s="78" t="s">
        <v>2533</v>
      </c>
      <c r="O1302" s="78" t="s">
        <v>2480</v>
      </c>
      <c r="P1302" s="82">
        <v>12</v>
      </c>
      <c r="Q1302" s="78" t="s">
        <v>2535</v>
      </c>
      <c r="R1302" s="82">
        <v>1</v>
      </c>
      <c r="S1302" s="82">
        <v>1</v>
      </c>
      <c r="T1302" s="82">
        <v>1</v>
      </c>
      <c r="U1302" s="82">
        <v>1</v>
      </c>
      <c r="V1302" s="82">
        <v>1</v>
      </c>
      <c r="W1302" s="82">
        <v>1</v>
      </c>
      <c r="X1302" s="82">
        <v>1</v>
      </c>
      <c r="Y1302" s="82">
        <v>1</v>
      </c>
      <c r="Z1302" s="82">
        <v>1</v>
      </c>
      <c r="AA1302" s="82">
        <v>1</v>
      </c>
      <c r="AB1302" s="82">
        <v>1</v>
      </c>
      <c r="AC1302" s="82">
        <v>1</v>
      </c>
      <c r="AD1302" s="85" t="str">
        <f>IF(A1302&lt;&gt;"",IF(D1302="DIRECCIÓN_DE_TRANSFERENCIAS","280 0031",VLOOKUP(C1302,NIVELES!$A$14:$B$105,2,0)),"")</f>
        <v>280 3310</v>
      </c>
      <c r="AE1302" s="86" t="s">
        <v>322</v>
      </c>
      <c r="AF1302" s="86" t="s">
        <v>543</v>
      </c>
      <c r="AG1302" s="79" t="str">
        <f>+IF(AF1302&lt;&gt;"",VLOOKUP(AF1302,NIVELES!$A$666:$B$673,2,0),"")</f>
        <v>DESARROLLO_INFANTIL</v>
      </c>
      <c r="AH1302" s="78" t="s">
        <v>322</v>
      </c>
      <c r="AI1302" s="79" t="str">
        <f>IF(AH1302&lt;&gt;"",VLOOKUP(CONCATENATE(AG1302,AH1302),NIVELES!$B$676:$C$745,2,0),"")</f>
        <v>Centros Infantiles Del Buen Vivir Atencion Directa -Funcionamiento Operación Y Atencion De Unidades</v>
      </c>
      <c r="AJ1302" s="78" t="s">
        <v>517</v>
      </c>
      <c r="AK1302" s="79" t="str">
        <f>+IF(AJ1302&lt;&gt;"",VLOOKUP(AJ1302,NIVELES!$A$816:$B$892,2,0),"")</f>
        <v>NO APLICA</v>
      </c>
      <c r="AL1302" s="78" t="s">
        <v>554</v>
      </c>
      <c r="AM1302" s="78">
        <v>530208</v>
      </c>
      <c r="AN1302" s="79" t="str">
        <f>IF(AM1302&lt;&gt;"",+VLOOKUP(AM1302,NIVELES!$A$1652:$B$2466,2,0),"")</f>
        <v>Servicio de Seguridad y Vigilancia</v>
      </c>
      <c r="AO1302" s="87">
        <v>82074.16</v>
      </c>
      <c r="AP1302" s="88">
        <v>10259.27</v>
      </c>
      <c r="AQ1302" s="88">
        <v>10259.27</v>
      </c>
      <c r="AR1302" s="88">
        <v>10259.27</v>
      </c>
      <c r="AS1302" s="88">
        <v>10259.27</v>
      </c>
      <c r="AT1302" s="88">
        <v>10259.27</v>
      </c>
      <c r="AU1302" s="88">
        <v>10259.27</v>
      </c>
      <c r="AV1302" s="88">
        <v>10259.27</v>
      </c>
      <c r="AW1302" s="88">
        <v>10259.27</v>
      </c>
      <c r="AX1302" s="88"/>
      <c r="AY1302" s="88"/>
      <c r="AZ1302" s="88"/>
      <c r="BA1302" s="88"/>
      <c r="BB1302" s="89">
        <f t="shared" si="79"/>
        <v>82074.160000000018</v>
      </c>
      <c r="BC1302" s="90" t="str">
        <f t="shared" si="78"/>
        <v>OK</v>
      </c>
      <c r="BD1302" s="91" t="str">
        <f t="shared" si="80"/>
        <v xml:space="preserve">                  </v>
      </c>
      <c r="BE1302" s="92">
        <f t="shared" si="81"/>
        <v>12</v>
      </c>
    </row>
    <row r="1303" spans="1:57" s="74" customFormat="1" ht="50.1" customHeight="1" x14ac:dyDescent="0.2">
      <c r="A1303" s="78" t="s">
        <v>55</v>
      </c>
      <c r="B1303" s="78" t="s">
        <v>58</v>
      </c>
      <c r="C1303" s="78" t="s">
        <v>1032</v>
      </c>
      <c r="D1303" s="78" t="s">
        <v>605</v>
      </c>
      <c r="E1303" s="79" t="str">
        <f>+IF(C1303&lt;&gt;"",VLOOKUP(MID(C1303,18,5),NIVELES!$A$133:$B$213,2,0),"")</f>
        <v>CHIMBORAZO</v>
      </c>
      <c r="F1303" s="80" t="s">
        <v>135</v>
      </c>
      <c r="G1303" s="81" t="str">
        <f>+IF(F1303&lt;&gt;"",VLOOKUP(F1303,NIVELES!$A$246:$C$464,3,0),"")</f>
        <v xml:space="preserve"> </v>
      </c>
      <c r="H1303" s="82" t="s">
        <v>1024</v>
      </c>
      <c r="I1303" s="78" t="s">
        <v>1075</v>
      </c>
      <c r="J1303" s="78" t="s">
        <v>1078</v>
      </c>
      <c r="K1303" s="78" t="s">
        <v>2527</v>
      </c>
      <c r="L1303" s="78" t="s">
        <v>2532</v>
      </c>
      <c r="M1303" s="78">
        <v>500</v>
      </c>
      <c r="N1303" s="78" t="s">
        <v>2533</v>
      </c>
      <c r="O1303" s="78" t="s">
        <v>2480</v>
      </c>
      <c r="P1303" s="82">
        <v>12</v>
      </c>
      <c r="Q1303" s="78" t="s">
        <v>2535</v>
      </c>
      <c r="R1303" s="82">
        <v>1</v>
      </c>
      <c r="S1303" s="82">
        <v>1</v>
      </c>
      <c r="T1303" s="82">
        <v>1</v>
      </c>
      <c r="U1303" s="82">
        <v>1</v>
      </c>
      <c r="V1303" s="82">
        <v>1</v>
      </c>
      <c r="W1303" s="82">
        <v>1</v>
      </c>
      <c r="X1303" s="82">
        <v>1</v>
      </c>
      <c r="Y1303" s="82">
        <v>1</v>
      </c>
      <c r="Z1303" s="82">
        <v>1</v>
      </c>
      <c r="AA1303" s="82">
        <v>1</v>
      </c>
      <c r="AB1303" s="82">
        <v>1</v>
      </c>
      <c r="AC1303" s="82">
        <v>1</v>
      </c>
      <c r="AD1303" s="85" t="str">
        <f>IF(A1303&lt;&gt;"",IF(D1303="DIRECCIÓN_DE_TRANSFERENCIAS","280 0031",VLOOKUP(C1303,NIVELES!$A$14:$B$105,2,0)),"")</f>
        <v>280 3310</v>
      </c>
      <c r="AE1303" s="86" t="s">
        <v>322</v>
      </c>
      <c r="AF1303" s="86" t="s">
        <v>543</v>
      </c>
      <c r="AG1303" s="79" t="str">
        <f>+IF(AF1303&lt;&gt;"",VLOOKUP(AF1303,NIVELES!$A$666:$B$673,2,0),"")</f>
        <v>DESARROLLO_INFANTIL</v>
      </c>
      <c r="AH1303" s="78" t="s">
        <v>322</v>
      </c>
      <c r="AI1303" s="79" t="str">
        <f>IF(AH1303&lt;&gt;"",VLOOKUP(CONCATENATE(AG1303,AH1303),NIVELES!$B$676:$C$745,2,0),"")</f>
        <v>Centros Infantiles Del Buen Vivir Atencion Directa -Funcionamiento Operación Y Atencion De Unidades</v>
      </c>
      <c r="AJ1303" s="78" t="s">
        <v>517</v>
      </c>
      <c r="AK1303" s="79" t="str">
        <f>+IF(AJ1303&lt;&gt;"",VLOOKUP(AJ1303,NIVELES!$A$816:$B$892,2,0),"")</f>
        <v>NO APLICA</v>
      </c>
      <c r="AL1303" s="78" t="s">
        <v>554</v>
      </c>
      <c r="AM1303" s="78">
        <v>530209</v>
      </c>
      <c r="AN1303" s="79" t="str">
        <f>IF(AM1303&lt;&gt;"",+VLOOKUP(AM1303,NIVELES!$A$1652:$B$2466,2,0),"")</f>
        <v>Servicios de Aseo; Lavado de Vestimenta de Trabajo; Fumigación, Desinfección y Limpieza de Instalaciones</v>
      </c>
      <c r="AO1303" s="87">
        <v>31589.279999999999</v>
      </c>
      <c r="AP1303" s="88">
        <v>3948.66</v>
      </c>
      <c r="AQ1303" s="88">
        <v>3948.66</v>
      </c>
      <c r="AR1303" s="88">
        <v>3948.66</v>
      </c>
      <c r="AS1303" s="88">
        <v>3948.66</v>
      </c>
      <c r="AT1303" s="88">
        <v>3948.66</v>
      </c>
      <c r="AU1303" s="88">
        <v>3948.66</v>
      </c>
      <c r="AV1303" s="88">
        <v>3948.66</v>
      </c>
      <c r="AW1303" s="88">
        <v>3948.66</v>
      </c>
      <c r="AX1303" s="88"/>
      <c r="AY1303" s="88"/>
      <c r="AZ1303" s="88"/>
      <c r="BA1303" s="88"/>
      <c r="BB1303" s="89">
        <f t="shared" si="79"/>
        <v>31589.279999999999</v>
      </c>
      <c r="BC1303" s="90" t="str">
        <f t="shared" si="78"/>
        <v>OK</v>
      </c>
      <c r="BD1303" s="91" t="str">
        <f t="shared" si="80"/>
        <v xml:space="preserve">                  </v>
      </c>
      <c r="BE1303" s="92">
        <f t="shared" si="81"/>
        <v>12</v>
      </c>
    </row>
    <row r="1304" spans="1:57" s="74" customFormat="1" ht="50.1" customHeight="1" x14ac:dyDescent="0.2">
      <c r="A1304" s="78" t="s">
        <v>55</v>
      </c>
      <c r="B1304" s="78" t="s">
        <v>58</v>
      </c>
      <c r="C1304" s="78" t="s">
        <v>1032</v>
      </c>
      <c r="D1304" s="78" t="s">
        <v>605</v>
      </c>
      <c r="E1304" s="79" t="str">
        <f>+IF(C1304&lt;&gt;"",VLOOKUP(MID(C1304,18,5),NIVELES!$A$133:$B$213,2,0),"")</f>
        <v>CHIMBORAZO</v>
      </c>
      <c r="F1304" s="80" t="s">
        <v>135</v>
      </c>
      <c r="G1304" s="81" t="str">
        <f>+IF(F1304&lt;&gt;"",VLOOKUP(F1304,NIVELES!$A$246:$C$464,3,0),"")</f>
        <v xml:space="preserve"> </v>
      </c>
      <c r="H1304" s="82" t="s">
        <v>1024</v>
      </c>
      <c r="I1304" s="78" t="s">
        <v>1075</v>
      </c>
      <c r="J1304" s="78" t="s">
        <v>1078</v>
      </c>
      <c r="K1304" s="78" t="s">
        <v>2527</v>
      </c>
      <c r="L1304" s="78" t="s">
        <v>2532</v>
      </c>
      <c r="M1304" s="78">
        <v>500</v>
      </c>
      <c r="N1304" s="78" t="s">
        <v>2533</v>
      </c>
      <c r="O1304" s="78" t="s">
        <v>2480</v>
      </c>
      <c r="P1304" s="82">
        <v>12</v>
      </c>
      <c r="Q1304" s="78" t="s">
        <v>2535</v>
      </c>
      <c r="R1304" s="82">
        <v>1</v>
      </c>
      <c r="S1304" s="82">
        <v>1</v>
      </c>
      <c r="T1304" s="82">
        <v>1</v>
      </c>
      <c r="U1304" s="82">
        <v>1</v>
      </c>
      <c r="V1304" s="82">
        <v>1</v>
      </c>
      <c r="W1304" s="82">
        <v>1</v>
      </c>
      <c r="X1304" s="82">
        <v>1</v>
      </c>
      <c r="Y1304" s="82">
        <v>1</v>
      </c>
      <c r="Z1304" s="82">
        <v>1</v>
      </c>
      <c r="AA1304" s="82">
        <v>1</v>
      </c>
      <c r="AB1304" s="82">
        <v>1</v>
      </c>
      <c r="AC1304" s="82">
        <v>1</v>
      </c>
      <c r="AD1304" s="85" t="str">
        <f>IF(A1304&lt;&gt;"",IF(D1304="DIRECCIÓN_DE_TRANSFERENCIAS","280 0031",VLOOKUP(C1304,NIVELES!$A$14:$B$105,2,0)),"")</f>
        <v>280 3310</v>
      </c>
      <c r="AE1304" s="86" t="s">
        <v>322</v>
      </c>
      <c r="AF1304" s="86" t="s">
        <v>543</v>
      </c>
      <c r="AG1304" s="79" t="str">
        <f>+IF(AF1304&lt;&gt;"",VLOOKUP(AF1304,NIVELES!$A$666:$B$673,2,0),"")</f>
        <v>DESARROLLO_INFANTIL</v>
      </c>
      <c r="AH1304" s="78" t="s">
        <v>322</v>
      </c>
      <c r="AI1304" s="79" t="str">
        <f>IF(AH1304&lt;&gt;"",VLOOKUP(CONCATENATE(AG1304,AH1304),NIVELES!$B$676:$C$745,2,0),"")</f>
        <v>Centros Infantiles Del Buen Vivir Atencion Directa -Funcionamiento Operación Y Atencion De Unidades</v>
      </c>
      <c r="AJ1304" s="78" t="s">
        <v>517</v>
      </c>
      <c r="AK1304" s="79" t="str">
        <f>+IF(AJ1304&lt;&gt;"",VLOOKUP(AJ1304,NIVELES!$A$816:$B$892,2,0),"")</f>
        <v>NO APLICA</v>
      </c>
      <c r="AL1304" s="78" t="s">
        <v>554</v>
      </c>
      <c r="AM1304" s="78">
        <v>530235</v>
      </c>
      <c r="AN1304" s="79" t="str">
        <f>IF(AM1304&lt;&gt;"",+VLOOKUP(AM1304,NIVELES!$A$1652:$B$2466,2,0),"")</f>
        <v>Servicio de Alimentación</v>
      </c>
      <c r="AO1304" s="87">
        <v>214228.78</v>
      </c>
      <c r="AP1304" s="88">
        <v>23895</v>
      </c>
      <c r="AQ1304" s="88">
        <v>23895</v>
      </c>
      <c r="AR1304" s="88">
        <v>23895</v>
      </c>
      <c r="AS1304" s="88">
        <v>23895</v>
      </c>
      <c r="AT1304" s="88">
        <v>23895</v>
      </c>
      <c r="AU1304" s="88">
        <v>23895</v>
      </c>
      <c r="AV1304" s="88">
        <v>23895</v>
      </c>
      <c r="AW1304" s="88">
        <v>23895</v>
      </c>
      <c r="AX1304" s="88">
        <v>23068.78</v>
      </c>
      <c r="AY1304" s="88"/>
      <c r="AZ1304" s="88"/>
      <c r="BA1304" s="88"/>
      <c r="BB1304" s="89">
        <f t="shared" si="79"/>
        <v>214228.78</v>
      </c>
      <c r="BC1304" s="90" t="str">
        <f t="shared" si="78"/>
        <v>OK</v>
      </c>
      <c r="BD1304" s="91" t="str">
        <f t="shared" si="80"/>
        <v xml:space="preserve">                  </v>
      </c>
      <c r="BE1304" s="92">
        <f t="shared" si="81"/>
        <v>12</v>
      </c>
    </row>
    <row r="1305" spans="1:57" s="74" customFormat="1" ht="50.1" customHeight="1" x14ac:dyDescent="0.2">
      <c r="A1305" s="78" t="s">
        <v>55</v>
      </c>
      <c r="B1305" s="78" t="s">
        <v>58</v>
      </c>
      <c r="C1305" s="78" t="s">
        <v>1032</v>
      </c>
      <c r="D1305" s="78" t="s">
        <v>605</v>
      </c>
      <c r="E1305" s="79" t="str">
        <f>+IF(C1305&lt;&gt;"",VLOOKUP(MID(C1305,18,5),NIVELES!$A$133:$B$213,2,0),"")</f>
        <v>CHIMBORAZO</v>
      </c>
      <c r="F1305" s="80" t="s">
        <v>135</v>
      </c>
      <c r="G1305" s="81" t="str">
        <f>+IF(F1305&lt;&gt;"",VLOOKUP(F1305,NIVELES!$A$246:$C$464,3,0),"")</f>
        <v xml:space="preserve"> </v>
      </c>
      <c r="H1305" s="82" t="s">
        <v>1024</v>
      </c>
      <c r="I1305" s="78" t="s">
        <v>1075</v>
      </c>
      <c r="J1305" s="78" t="s">
        <v>1078</v>
      </c>
      <c r="K1305" s="78" t="s">
        <v>2527</v>
      </c>
      <c r="L1305" s="78" t="s">
        <v>2532</v>
      </c>
      <c r="M1305" s="78">
        <v>500</v>
      </c>
      <c r="N1305" s="78" t="s">
        <v>2533</v>
      </c>
      <c r="O1305" s="78" t="s">
        <v>2480</v>
      </c>
      <c r="P1305" s="82">
        <v>2</v>
      </c>
      <c r="Q1305" s="78" t="s">
        <v>2535</v>
      </c>
      <c r="R1305" s="82"/>
      <c r="S1305" s="82"/>
      <c r="T1305" s="82">
        <v>1</v>
      </c>
      <c r="U1305" s="82"/>
      <c r="V1305" s="82"/>
      <c r="W1305" s="82"/>
      <c r="X1305" s="82">
        <v>1</v>
      </c>
      <c r="Y1305" s="82"/>
      <c r="Z1305" s="82"/>
      <c r="AA1305" s="82"/>
      <c r="AB1305" s="82"/>
      <c r="AC1305" s="82"/>
      <c r="AD1305" s="85" t="str">
        <f>IF(A1305&lt;&gt;"",IF(D1305="DIRECCIÓN_DE_TRANSFERENCIAS","280 0031",VLOOKUP(C1305,NIVELES!$A$14:$B$105,2,0)),"")</f>
        <v>280 3310</v>
      </c>
      <c r="AE1305" s="86" t="s">
        <v>322</v>
      </c>
      <c r="AF1305" s="86" t="s">
        <v>543</v>
      </c>
      <c r="AG1305" s="79" t="str">
        <f>+IF(AF1305&lt;&gt;"",VLOOKUP(AF1305,NIVELES!$A$666:$B$673,2,0),"")</f>
        <v>DESARROLLO_INFANTIL</v>
      </c>
      <c r="AH1305" s="78" t="s">
        <v>322</v>
      </c>
      <c r="AI1305" s="79" t="str">
        <f>IF(AH1305&lt;&gt;"",VLOOKUP(CONCATENATE(AG1305,AH1305),NIVELES!$B$676:$C$745,2,0),"")</f>
        <v>Centros Infantiles Del Buen Vivir Atencion Directa -Funcionamiento Operación Y Atencion De Unidades</v>
      </c>
      <c r="AJ1305" s="78" t="s">
        <v>517</v>
      </c>
      <c r="AK1305" s="79" t="str">
        <f>+IF(AJ1305&lt;&gt;"",VLOOKUP(AJ1305,NIVELES!$A$816:$B$892,2,0),"")</f>
        <v>NO APLICA</v>
      </c>
      <c r="AL1305" s="78" t="s">
        <v>554</v>
      </c>
      <c r="AM1305" s="78">
        <v>530402</v>
      </c>
      <c r="AN1305" s="79" t="str">
        <f>IF(AM1305&lt;&gt;"",+VLOOKUP(AM1305,NIVELES!$A$1652:$B$2466,2,0),"")</f>
        <v>Edificios, Locales, Residencias y Cableado Estructurado (Instalación, Mantenimiento y Reparación)</v>
      </c>
      <c r="AO1305" s="87">
        <v>17739.04</v>
      </c>
      <c r="AP1305" s="88">
        <v>2217.38</v>
      </c>
      <c r="AQ1305" s="88">
        <v>2217.38</v>
      </c>
      <c r="AR1305" s="88">
        <v>2217.38</v>
      </c>
      <c r="AS1305" s="88">
        <v>2217.38</v>
      </c>
      <c r="AT1305" s="88">
        <v>2217.38</v>
      </c>
      <c r="AU1305" s="88">
        <v>2217.38</v>
      </c>
      <c r="AV1305" s="88">
        <v>2217.38</v>
      </c>
      <c r="AW1305" s="88">
        <v>2217.38</v>
      </c>
      <c r="AX1305" s="88"/>
      <c r="AY1305" s="88"/>
      <c r="AZ1305" s="88"/>
      <c r="BA1305" s="88"/>
      <c r="BB1305" s="89">
        <f t="shared" si="79"/>
        <v>17739.040000000005</v>
      </c>
      <c r="BC1305" s="90" t="str">
        <f t="shared" si="78"/>
        <v>OK</v>
      </c>
      <c r="BD1305" s="91" t="str">
        <f t="shared" si="80"/>
        <v xml:space="preserve">                  </v>
      </c>
      <c r="BE1305" s="92">
        <f t="shared" si="81"/>
        <v>2</v>
      </c>
    </row>
    <row r="1306" spans="1:57" s="74" customFormat="1" ht="50.1" customHeight="1" x14ac:dyDescent="0.2">
      <c r="A1306" s="78" t="s">
        <v>55</v>
      </c>
      <c r="B1306" s="78" t="s">
        <v>58</v>
      </c>
      <c r="C1306" s="78" t="s">
        <v>1032</v>
      </c>
      <c r="D1306" s="78" t="s">
        <v>605</v>
      </c>
      <c r="E1306" s="79" t="str">
        <f>+IF(C1306&lt;&gt;"",VLOOKUP(MID(C1306,18,5),NIVELES!$A$133:$B$213,2,0),"")</f>
        <v>CHIMBORAZO</v>
      </c>
      <c r="F1306" s="80" t="s">
        <v>135</v>
      </c>
      <c r="G1306" s="81" t="str">
        <f>+IF(F1306&lt;&gt;"",VLOOKUP(F1306,NIVELES!$A$246:$C$464,3,0),"")</f>
        <v xml:space="preserve"> </v>
      </c>
      <c r="H1306" s="82" t="s">
        <v>1024</v>
      </c>
      <c r="I1306" s="78" t="s">
        <v>1075</v>
      </c>
      <c r="J1306" s="78" t="s">
        <v>1078</v>
      </c>
      <c r="K1306" s="78" t="s">
        <v>2527</v>
      </c>
      <c r="L1306" s="78" t="s">
        <v>2532</v>
      </c>
      <c r="M1306" s="78">
        <v>500</v>
      </c>
      <c r="N1306" s="78" t="s">
        <v>2533</v>
      </c>
      <c r="O1306" s="78" t="s">
        <v>2536</v>
      </c>
      <c r="P1306" s="82">
        <v>1</v>
      </c>
      <c r="Q1306" s="78" t="s">
        <v>2537</v>
      </c>
      <c r="R1306" s="82"/>
      <c r="S1306" s="82"/>
      <c r="T1306" s="82"/>
      <c r="U1306" s="82">
        <v>1</v>
      </c>
      <c r="V1306" s="82"/>
      <c r="W1306" s="82"/>
      <c r="X1306" s="82"/>
      <c r="Y1306" s="82"/>
      <c r="Z1306" s="82"/>
      <c r="AA1306" s="82"/>
      <c r="AB1306" s="82"/>
      <c r="AC1306" s="82"/>
      <c r="AD1306" s="85" t="str">
        <f>IF(A1306&lt;&gt;"",IF(D1306="DIRECCIÓN_DE_TRANSFERENCIAS","280 0031",VLOOKUP(C1306,NIVELES!$A$14:$B$105,2,0)),"")</f>
        <v>280 3310</v>
      </c>
      <c r="AE1306" s="86" t="s">
        <v>322</v>
      </c>
      <c r="AF1306" s="86" t="s">
        <v>543</v>
      </c>
      <c r="AG1306" s="79" t="str">
        <f>+IF(AF1306&lt;&gt;"",VLOOKUP(AF1306,NIVELES!$A$666:$B$673,2,0),"")</f>
        <v>DESARROLLO_INFANTIL</v>
      </c>
      <c r="AH1306" s="78" t="s">
        <v>322</v>
      </c>
      <c r="AI1306" s="79" t="str">
        <f>IF(AH1306&lt;&gt;"",VLOOKUP(CONCATENATE(AG1306,AH1306),NIVELES!$B$676:$C$745,2,0),"")</f>
        <v>Centros Infantiles Del Buen Vivir Atencion Directa -Funcionamiento Operación Y Atencion De Unidades</v>
      </c>
      <c r="AJ1306" s="78" t="s">
        <v>517</v>
      </c>
      <c r="AK1306" s="79" t="str">
        <f>+IF(AJ1306&lt;&gt;"",VLOOKUP(AJ1306,NIVELES!$A$816:$B$892,2,0),"")</f>
        <v>NO APLICA</v>
      </c>
      <c r="AL1306" s="78" t="s">
        <v>554</v>
      </c>
      <c r="AM1306" s="78">
        <v>530802</v>
      </c>
      <c r="AN1306" s="79" t="str">
        <f>IF(AM1306&lt;&gt;"",+VLOOKUP(AM1306,NIVELES!$A$1652:$B$2466,2,0),"")</f>
        <v>Vestuario, Lencería, Prendas de Protección; y, Accesorios para Uniformes Militares y Policiales; y, Carpas</v>
      </c>
      <c r="AO1306" s="87">
        <v>285.2</v>
      </c>
      <c r="AP1306" s="88">
        <v>35.65</v>
      </c>
      <c r="AQ1306" s="88">
        <v>35.65</v>
      </c>
      <c r="AR1306" s="88">
        <v>35.65</v>
      </c>
      <c r="AS1306" s="88">
        <v>35.65</v>
      </c>
      <c r="AT1306" s="88">
        <v>35.65</v>
      </c>
      <c r="AU1306" s="88">
        <v>35.65</v>
      </c>
      <c r="AV1306" s="88">
        <v>35.65</v>
      </c>
      <c r="AW1306" s="88">
        <v>35.65</v>
      </c>
      <c r="AX1306" s="88"/>
      <c r="AY1306" s="88"/>
      <c r="AZ1306" s="88"/>
      <c r="BA1306" s="88"/>
      <c r="BB1306" s="89">
        <f t="shared" si="79"/>
        <v>285.2</v>
      </c>
      <c r="BC1306" s="90" t="str">
        <f t="shared" si="78"/>
        <v>OK</v>
      </c>
      <c r="BD1306" s="91" t="str">
        <f t="shared" si="80"/>
        <v xml:space="preserve">                  </v>
      </c>
      <c r="BE1306" s="92">
        <f t="shared" si="81"/>
        <v>1</v>
      </c>
    </row>
    <row r="1307" spans="1:57" s="74" customFormat="1" ht="50.1" customHeight="1" x14ac:dyDescent="0.2">
      <c r="A1307" s="78" t="s">
        <v>55</v>
      </c>
      <c r="B1307" s="78" t="s">
        <v>58</v>
      </c>
      <c r="C1307" s="78" t="s">
        <v>1032</v>
      </c>
      <c r="D1307" s="78" t="s">
        <v>605</v>
      </c>
      <c r="E1307" s="79" t="str">
        <f>+IF(C1307&lt;&gt;"",VLOOKUP(MID(C1307,18,5),NIVELES!$A$133:$B$213,2,0),"")</f>
        <v>CHIMBORAZO</v>
      </c>
      <c r="F1307" s="80" t="s">
        <v>135</v>
      </c>
      <c r="G1307" s="81" t="str">
        <f>+IF(F1307&lt;&gt;"",VLOOKUP(F1307,NIVELES!$A$246:$C$464,3,0),"")</f>
        <v xml:space="preserve"> </v>
      </c>
      <c r="H1307" s="82" t="s">
        <v>1024</v>
      </c>
      <c r="I1307" s="78" t="s">
        <v>1075</v>
      </c>
      <c r="J1307" s="78" t="s">
        <v>1078</v>
      </c>
      <c r="K1307" s="78" t="s">
        <v>2527</v>
      </c>
      <c r="L1307" s="78" t="s">
        <v>2532</v>
      </c>
      <c r="M1307" s="78">
        <v>500</v>
      </c>
      <c r="N1307" s="78" t="s">
        <v>2533</v>
      </c>
      <c r="O1307" s="78" t="s">
        <v>2538</v>
      </c>
      <c r="P1307" s="82">
        <v>1</v>
      </c>
      <c r="Q1307" s="78" t="s">
        <v>2539</v>
      </c>
      <c r="R1307" s="82"/>
      <c r="S1307" s="82"/>
      <c r="T1307" s="82"/>
      <c r="U1307" s="82">
        <v>1</v>
      </c>
      <c r="V1307" s="82"/>
      <c r="W1307" s="82"/>
      <c r="X1307" s="82"/>
      <c r="Y1307" s="82"/>
      <c r="Z1307" s="82"/>
      <c r="AA1307" s="82"/>
      <c r="AB1307" s="82"/>
      <c r="AC1307" s="82"/>
      <c r="AD1307" s="85" t="str">
        <f>IF(A1307&lt;&gt;"",IF(D1307="DIRECCIÓN_DE_TRANSFERENCIAS","280 0031",VLOOKUP(C1307,NIVELES!$A$14:$B$105,2,0)),"")</f>
        <v>280 3310</v>
      </c>
      <c r="AE1307" s="86" t="s">
        <v>322</v>
      </c>
      <c r="AF1307" s="86" t="s">
        <v>543</v>
      </c>
      <c r="AG1307" s="79" t="str">
        <f>+IF(AF1307&lt;&gt;"",VLOOKUP(AF1307,NIVELES!$A$666:$B$673,2,0),"")</f>
        <v>DESARROLLO_INFANTIL</v>
      </c>
      <c r="AH1307" s="78" t="s">
        <v>322</v>
      </c>
      <c r="AI1307" s="79" t="str">
        <f>IF(AH1307&lt;&gt;"",VLOOKUP(CONCATENATE(AG1307,AH1307),NIVELES!$B$676:$C$745,2,0),"")</f>
        <v>Centros Infantiles Del Buen Vivir Atencion Directa -Funcionamiento Operación Y Atencion De Unidades</v>
      </c>
      <c r="AJ1307" s="78" t="s">
        <v>517</v>
      </c>
      <c r="AK1307" s="79" t="str">
        <f>+IF(AJ1307&lt;&gt;"",VLOOKUP(AJ1307,NIVELES!$A$816:$B$892,2,0),"")</f>
        <v>NO APLICA</v>
      </c>
      <c r="AL1307" s="78" t="s">
        <v>554</v>
      </c>
      <c r="AM1307" s="78">
        <v>530804</v>
      </c>
      <c r="AN1307" s="79" t="str">
        <f>IF(AM1307&lt;&gt;"",+VLOOKUP(AM1307,NIVELES!$A$1652:$B$2466,2,0),"")</f>
        <v>Materiales de Oficina</v>
      </c>
      <c r="AO1307" s="87">
        <v>3840</v>
      </c>
      <c r="AP1307" s="88">
        <v>480</v>
      </c>
      <c r="AQ1307" s="88">
        <v>480</v>
      </c>
      <c r="AR1307" s="88">
        <v>480</v>
      </c>
      <c r="AS1307" s="88">
        <v>480</v>
      </c>
      <c r="AT1307" s="88">
        <v>480</v>
      </c>
      <c r="AU1307" s="88">
        <v>480</v>
      </c>
      <c r="AV1307" s="88">
        <v>480</v>
      </c>
      <c r="AW1307" s="88">
        <v>480</v>
      </c>
      <c r="AX1307" s="88"/>
      <c r="AY1307" s="88"/>
      <c r="AZ1307" s="88"/>
      <c r="BA1307" s="88"/>
      <c r="BB1307" s="89">
        <f t="shared" si="79"/>
        <v>3840</v>
      </c>
      <c r="BC1307" s="90" t="str">
        <f t="shared" si="78"/>
        <v>OK</v>
      </c>
      <c r="BD1307" s="91" t="str">
        <f t="shared" si="80"/>
        <v xml:space="preserve">                  </v>
      </c>
      <c r="BE1307" s="92">
        <f t="shared" si="81"/>
        <v>1</v>
      </c>
    </row>
    <row r="1308" spans="1:57" s="74" customFormat="1" ht="50.1" customHeight="1" x14ac:dyDescent="0.2">
      <c r="A1308" s="78" t="s">
        <v>55</v>
      </c>
      <c r="B1308" s="78" t="s">
        <v>58</v>
      </c>
      <c r="C1308" s="78" t="s">
        <v>1032</v>
      </c>
      <c r="D1308" s="78" t="s">
        <v>605</v>
      </c>
      <c r="E1308" s="79" t="str">
        <f>+IF(C1308&lt;&gt;"",VLOOKUP(MID(C1308,18,5),NIVELES!$A$133:$B$213,2,0),"")</f>
        <v>CHIMBORAZO</v>
      </c>
      <c r="F1308" s="80" t="s">
        <v>135</v>
      </c>
      <c r="G1308" s="81" t="str">
        <f>+IF(F1308&lt;&gt;"",VLOOKUP(F1308,NIVELES!$A$246:$C$464,3,0),"")</f>
        <v xml:space="preserve"> </v>
      </c>
      <c r="H1308" s="82" t="s">
        <v>1024</v>
      </c>
      <c r="I1308" s="78" t="s">
        <v>1075</v>
      </c>
      <c r="J1308" s="78" t="s">
        <v>1078</v>
      </c>
      <c r="K1308" s="78" t="s">
        <v>2527</v>
      </c>
      <c r="L1308" s="78" t="s">
        <v>2532</v>
      </c>
      <c r="M1308" s="78">
        <v>500</v>
      </c>
      <c r="N1308" s="78" t="s">
        <v>2533</v>
      </c>
      <c r="O1308" s="78" t="s">
        <v>2540</v>
      </c>
      <c r="P1308" s="82">
        <v>1</v>
      </c>
      <c r="Q1308" s="78" t="s">
        <v>2541</v>
      </c>
      <c r="R1308" s="82"/>
      <c r="S1308" s="82"/>
      <c r="T1308" s="82"/>
      <c r="U1308" s="82"/>
      <c r="V1308" s="82">
        <v>1</v>
      </c>
      <c r="W1308" s="82"/>
      <c r="X1308" s="82"/>
      <c r="Y1308" s="82"/>
      <c r="Z1308" s="82"/>
      <c r="AA1308" s="82"/>
      <c r="AB1308" s="82"/>
      <c r="AC1308" s="82"/>
      <c r="AD1308" s="85" t="str">
        <f>IF(A1308&lt;&gt;"",IF(D1308="DIRECCIÓN_DE_TRANSFERENCIAS","280 0031",VLOOKUP(C1308,NIVELES!$A$14:$B$105,2,0)),"")</f>
        <v>280 3310</v>
      </c>
      <c r="AE1308" s="86" t="s">
        <v>322</v>
      </c>
      <c r="AF1308" s="86" t="s">
        <v>543</v>
      </c>
      <c r="AG1308" s="79" t="str">
        <f>+IF(AF1308&lt;&gt;"",VLOOKUP(AF1308,NIVELES!$A$666:$B$673,2,0),"")</f>
        <v>DESARROLLO_INFANTIL</v>
      </c>
      <c r="AH1308" s="78" t="s">
        <v>322</v>
      </c>
      <c r="AI1308" s="79" t="str">
        <f>IF(AH1308&lt;&gt;"",VLOOKUP(CONCATENATE(AG1308,AH1308),NIVELES!$B$676:$C$745,2,0),"")</f>
        <v>Centros Infantiles Del Buen Vivir Atencion Directa -Funcionamiento Operación Y Atencion De Unidades</v>
      </c>
      <c r="AJ1308" s="78" t="s">
        <v>517</v>
      </c>
      <c r="AK1308" s="79" t="str">
        <f>+IF(AJ1308&lt;&gt;"",VLOOKUP(AJ1308,NIVELES!$A$816:$B$892,2,0),"")</f>
        <v>NO APLICA</v>
      </c>
      <c r="AL1308" s="78" t="s">
        <v>554</v>
      </c>
      <c r="AM1308" s="78">
        <v>530805</v>
      </c>
      <c r="AN1308" s="79" t="str">
        <f>IF(AM1308&lt;&gt;"",+VLOOKUP(AM1308,NIVELES!$A$1652:$B$2466,2,0),"")</f>
        <v>Materiales de Aseo</v>
      </c>
      <c r="AO1308" s="87">
        <v>1544</v>
      </c>
      <c r="AP1308" s="88">
        <v>193</v>
      </c>
      <c r="AQ1308" s="88">
        <v>193</v>
      </c>
      <c r="AR1308" s="88">
        <v>193</v>
      </c>
      <c r="AS1308" s="88">
        <v>193</v>
      </c>
      <c r="AT1308" s="88">
        <v>193</v>
      </c>
      <c r="AU1308" s="88">
        <v>193</v>
      </c>
      <c r="AV1308" s="88">
        <v>193</v>
      </c>
      <c r="AW1308" s="88">
        <v>193</v>
      </c>
      <c r="AX1308" s="88"/>
      <c r="AY1308" s="88"/>
      <c r="AZ1308" s="88"/>
      <c r="BA1308" s="88"/>
      <c r="BB1308" s="89">
        <f t="shared" si="79"/>
        <v>1544</v>
      </c>
      <c r="BC1308" s="90" t="str">
        <f t="shared" si="78"/>
        <v>OK</v>
      </c>
      <c r="BD1308" s="91" t="str">
        <f t="shared" si="80"/>
        <v xml:space="preserve">                  </v>
      </c>
      <c r="BE1308" s="92">
        <f t="shared" si="81"/>
        <v>1</v>
      </c>
    </row>
    <row r="1309" spans="1:57" s="74" customFormat="1" ht="50.1" customHeight="1" x14ac:dyDescent="0.2">
      <c r="A1309" s="78" t="s">
        <v>55</v>
      </c>
      <c r="B1309" s="78" t="s">
        <v>58</v>
      </c>
      <c r="C1309" s="78" t="s">
        <v>1032</v>
      </c>
      <c r="D1309" s="78" t="s">
        <v>605</v>
      </c>
      <c r="E1309" s="79" t="str">
        <f>+IF(C1309&lt;&gt;"",VLOOKUP(MID(C1309,18,5),NIVELES!$A$133:$B$213,2,0),"")</f>
        <v>CHIMBORAZO</v>
      </c>
      <c r="F1309" s="80" t="s">
        <v>135</v>
      </c>
      <c r="G1309" s="81" t="str">
        <f>+IF(F1309&lt;&gt;"",VLOOKUP(F1309,NIVELES!$A$246:$C$464,3,0),"")</f>
        <v xml:space="preserve"> </v>
      </c>
      <c r="H1309" s="82" t="s">
        <v>1024</v>
      </c>
      <c r="I1309" s="78" t="s">
        <v>1075</v>
      </c>
      <c r="J1309" s="78" t="s">
        <v>1078</v>
      </c>
      <c r="K1309" s="78" t="s">
        <v>2527</v>
      </c>
      <c r="L1309" s="78" t="s">
        <v>2532</v>
      </c>
      <c r="M1309" s="78">
        <v>500</v>
      </c>
      <c r="N1309" s="78" t="s">
        <v>2533</v>
      </c>
      <c r="O1309" s="78" t="s">
        <v>2542</v>
      </c>
      <c r="P1309" s="82">
        <v>2</v>
      </c>
      <c r="Q1309" s="78" t="s">
        <v>2543</v>
      </c>
      <c r="R1309" s="82"/>
      <c r="S1309" s="82"/>
      <c r="T1309" s="82"/>
      <c r="U1309" s="82"/>
      <c r="V1309" s="82">
        <v>1</v>
      </c>
      <c r="W1309" s="82"/>
      <c r="X1309" s="82"/>
      <c r="Y1309" s="82"/>
      <c r="Z1309" s="82"/>
      <c r="AA1309" s="82">
        <v>1</v>
      </c>
      <c r="AB1309" s="82"/>
      <c r="AC1309" s="82"/>
      <c r="AD1309" s="85" t="str">
        <f>IF(A1309&lt;&gt;"",IF(D1309="DIRECCIÓN_DE_TRANSFERENCIAS","280 0031",VLOOKUP(C1309,NIVELES!$A$14:$B$105,2,0)),"")</f>
        <v>280 3310</v>
      </c>
      <c r="AE1309" s="86" t="s">
        <v>322</v>
      </c>
      <c r="AF1309" s="86" t="s">
        <v>543</v>
      </c>
      <c r="AG1309" s="79" t="str">
        <f>+IF(AF1309&lt;&gt;"",VLOOKUP(AF1309,NIVELES!$A$666:$B$673,2,0),"")</f>
        <v>DESARROLLO_INFANTIL</v>
      </c>
      <c r="AH1309" s="78" t="s">
        <v>322</v>
      </c>
      <c r="AI1309" s="79" t="str">
        <f>IF(AH1309&lt;&gt;"",VLOOKUP(CONCATENATE(AG1309,AH1309),NIVELES!$B$676:$C$745,2,0),"")</f>
        <v>Centros Infantiles Del Buen Vivir Atencion Directa -Funcionamiento Operación Y Atencion De Unidades</v>
      </c>
      <c r="AJ1309" s="78" t="s">
        <v>517</v>
      </c>
      <c r="AK1309" s="79" t="str">
        <f>+IF(AJ1309&lt;&gt;"",VLOOKUP(AJ1309,NIVELES!$A$816:$B$892,2,0),"")</f>
        <v>NO APLICA</v>
      </c>
      <c r="AL1309" s="78" t="s">
        <v>554</v>
      </c>
      <c r="AM1309" s="78">
        <v>530812</v>
      </c>
      <c r="AN1309" s="79" t="str">
        <f>IF(AM1309&lt;&gt;"",+VLOOKUP(AM1309,NIVELES!$A$1652:$B$2466,2,0),"")</f>
        <v>Materiales Didácticos</v>
      </c>
      <c r="AO1309" s="87">
        <v>4880</v>
      </c>
      <c r="AP1309" s="88">
        <v>610</v>
      </c>
      <c r="AQ1309" s="88">
        <v>610</v>
      </c>
      <c r="AR1309" s="88">
        <v>610</v>
      </c>
      <c r="AS1309" s="88">
        <v>610</v>
      </c>
      <c r="AT1309" s="88">
        <v>610</v>
      </c>
      <c r="AU1309" s="88">
        <v>610</v>
      </c>
      <c r="AV1309" s="88">
        <v>610</v>
      </c>
      <c r="AW1309" s="88">
        <v>610</v>
      </c>
      <c r="AX1309" s="88"/>
      <c r="AY1309" s="88"/>
      <c r="AZ1309" s="88"/>
      <c r="BA1309" s="88"/>
      <c r="BB1309" s="89">
        <f t="shared" si="79"/>
        <v>4880</v>
      </c>
      <c r="BC1309" s="90" t="str">
        <f t="shared" si="78"/>
        <v>OK</v>
      </c>
      <c r="BD1309" s="91" t="str">
        <f t="shared" si="80"/>
        <v xml:space="preserve">                  </v>
      </c>
      <c r="BE1309" s="92">
        <f t="shared" si="81"/>
        <v>2</v>
      </c>
    </row>
    <row r="1310" spans="1:57" s="74" customFormat="1" ht="50.1" customHeight="1" x14ac:dyDescent="0.2">
      <c r="A1310" s="78" t="s">
        <v>55</v>
      </c>
      <c r="B1310" s="78" t="s">
        <v>58</v>
      </c>
      <c r="C1310" s="78" t="s">
        <v>1032</v>
      </c>
      <c r="D1310" s="78" t="s">
        <v>605</v>
      </c>
      <c r="E1310" s="79" t="str">
        <f>+IF(C1310&lt;&gt;"",VLOOKUP(MID(C1310,18,5),NIVELES!$A$133:$B$213,2,0),"")</f>
        <v>CHIMBORAZO</v>
      </c>
      <c r="F1310" s="80" t="s">
        <v>135</v>
      </c>
      <c r="G1310" s="81" t="str">
        <f>+IF(F1310&lt;&gt;"",VLOOKUP(F1310,NIVELES!$A$246:$C$464,3,0),"")</f>
        <v xml:space="preserve"> </v>
      </c>
      <c r="H1310" s="82" t="s">
        <v>1024</v>
      </c>
      <c r="I1310" s="78" t="s">
        <v>1075</v>
      </c>
      <c r="J1310" s="78" t="s">
        <v>1078</v>
      </c>
      <c r="K1310" s="78" t="s">
        <v>2527</v>
      </c>
      <c r="L1310" s="78" t="s">
        <v>2532</v>
      </c>
      <c r="M1310" s="78">
        <v>3126</v>
      </c>
      <c r="N1310" s="78" t="s">
        <v>2533</v>
      </c>
      <c r="O1310" s="78" t="s">
        <v>2480</v>
      </c>
      <c r="P1310" s="82">
        <v>1</v>
      </c>
      <c r="Q1310" s="78" t="s">
        <v>2535</v>
      </c>
      <c r="R1310" s="82"/>
      <c r="S1310" s="82">
        <v>1</v>
      </c>
      <c r="T1310" s="82"/>
      <c r="U1310" s="82"/>
      <c r="V1310" s="82"/>
      <c r="W1310" s="82"/>
      <c r="X1310" s="82"/>
      <c r="Y1310" s="82"/>
      <c r="Z1310" s="82"/>
      <c r="AA1310" s="82"/>
      <c r="AB1310" s="82"/>
      <c r="AC1310" s="82"/>
      <c r="AD1310" s="85" t="str">
        <f>IF(A1310&lt;&gt;"",IF(D1310="DIRECCIÓN_DE_TRANSFERENCIAS","280 0031",VLOOKUP(C1310,NIVELES!$A$14:$B$105,2,0)),"")</f>
        <v>280 3310</v>
      </c>
      <c r="AE1310" s="86" t="s">
        <v>322</v>
      </c>
      <c r="AF1310" s="86" t="s">
        <v>543</v>
      </c>
      <c r="AG1310" s="79" t="str">
        <f>+IF(AF1310&lt;&gt;"",VLOOKUP(AF1310,NIVELES!$A$666:$B$673,2,0),"")</f>
        <v>DESARROLLO_INFANTIL</v>
      </c>
      <c r="AH1310" s="78" t="s">
        <v>321</v>
      </c>
      <c r="AI1310" s="79" t="str">
        <f>IF(AH1310&lt;&gt;"",VLOOKUP(CONCATENATE(AG1310,AH1310),NIVELES!$B$676:$C$745,2,0),"")</f>
        <v>Centros Infantiles Del Buen Vivir Operados Por Terceros -Funcionamiento Operación Y Atencion De Unidades</v>
      </c>
      <c r="AJ1310" s="78" t="s">
        <v>517</v>
      </c>
      <c r="AK1310" s="79" t="str">
        <f>+IF(AJ1310&lt;&gt;"",VLOOKUP(AJ1310,NIVELES!$A$816:$B$892,2,0),"")</f>
        <v>NO APLICA</v>
      </c>
      <c r="AL1310" s="78" t="s">
        <v>554</v>
      </c>
      <c r="AM1310" s="78">
        <v>530802</v>
      </c>
      <c r="AN1310" s="79" t="str">
        <f>IF(AM1310&lt;&gt;"",+VLOOKUP(AM1310,NIVELES!$A$1652:$B$2466,2,0),"")</f>
        <v>Vestuario, Lencería, Prendas de Protección; y, Accesorios para Uniformes Militares y Policiales; y, Carpas</v>
      </c>
      <c r="AO1310" s="87">
        <v>600.29999999999995</v>
      </c>
      <c r="AP1310" s="88"/>
      <c r="AQ1310" s="88">
        <v>600.29999999999995</v>
      </c>
      <c r="AR1310" s="88"/>
      <c r="AS1310" s="88"/>
      <c r="AT1310" s="88"/>
      <c r="AU1310" s="88"/>
      <c r="AV1310" s="88"/>
      <c r="AW1310" s="88"/>
      <c r="AX1310" s="88"/>
      <c r="AY1310" s="88"/>
      <c r="AZ1310" s="88"/>
      <c r="BA1310" s="88"/>
      <c r="BB1310" s="89">
        <f t="shared" si="79"/>
        <v>600.29999999999995</v>
      </c>
      <c r="BC1310" s="90" t="str">
        <f t="shared" si="78"/>
        <v>OK</v>
      </c>
      <c r="BD1310" s="91" t="str">
        <f t="shared" si="80"/>
        <v xml:space="preserve">                  </v>
      </c>
      <c r="BE1310" s="92">
        <f t="shared" si="81"/>
        <v>1</v>
      </c>
    </row>
    <row r="1311" spans="1:57" s="74" customFormat="1" ht="50.1" customHeight="1" x14ac:dyDescent="0.2">
      <c r="A1311" s="78" t="s">
        <v>55</v>
      </c>
      <c r="B1311" s="78" t="s">
        <v>58</v>
      </c>
      <c r="C1311" s="78" t="s">
        <v>1032</v>
      </c>
      <c r="D1311" s="78" t="s">
        <v>605</v>
      </c>
      <c r="E1311" s="79" t="str">
        <f>+IF(C1311&lt;&gt;"",VLOOKUP(MID(C1311,18,5),NIVELES!$A$133:$B$213,2,0),"")</f>
        <v>CHIMBORAZO</v>
      </c>
      <c r="F1311" s="80" t="s">
        <v>135</v>
      </c>
      <c r="G1311" s="81" t="str">
        <f>+IF(F1311&lt;&gt;"",VLOOKUP(F1311,NIVELES!$A$246:$C$464,3,0),"")</f>
        <v xml:space="preserve"> </v>
      </c>
      <c r="H1311" s="82" t="s">
        <v>1024</v>
      </c>
      <c r="I1311" s="78" t="s">
        <v>1075</v>
      </c>
      <c r="J1311" s="78" t="s">
        <v>1078</v>
      </c>
      <c r="K1311" s="78" t="s">
        <v>2527</v>
      </c>
      <c r="L1311" s="78" t="s">
        <v>2544</v>
      </c>
      <c r="M1311" s="78">
        <v>4540</v>
      </c>
      <c r="N1311" s="78" t="s">
        <v>2545</v>
      </c>
      <c r="O1311" s="78" t="s">
        <v>2480</v>
      </c>
      <c r="P1311" s="82">
        <v>11</v>
      </c>
      <c r="Q1311" s="78" t="s">
        <v>2546</v>
      </c>
      <c r="R1311" s="82"/>
      <c r="S1311" s="82">
        <v>1</v>
      </c>
      <c r="T1311" s="82">
        <v>1</v>
      </c>
      <c r="U1311" s="82">
        <v>1</v>
      </c>
      <c r="V1311" s="82">
        <v>1</v>
      </c>
      <c r="W1311" s="82">
        <v>1</v>
      </c>
      <c r="X1311" s="82">
        <v>1</v>
      </c>
      <c r="Y1311" s="82">
        <v>1</v>
      </c>
      <c r="Z1311" s="82">
        <v>1</v>
      </c>
      <c r="AA1311" s="82">
        <v>1</v>
      </c>
      <c r="AB1311" s="82">
        <v>1</v>
      </c>
      <c r="AC1311" s="82">
        <v>1</v>
      </c>
      <c r="AD1311" s="85" t="str">
        <f>IF(A1311&lt;&gt;"",IF(D1311="DIRECCIÓN_DE_TRANSFERENCIAS","280 0031",VLOOKUP(C1311,NIVELES!$A$14:$B$105,2,0)),"")</f>
        <v>280 3310</v>
      </c>
      <c r="AE1311" s="86" t="s">
        <v>322</v>
      </c>
      <c r="AF1311" s="86" t="s">
        <v>543</v>
      </c>
      <c r="AG1311" s="79" t="str">
        <f>+IF(AF1311&lt;&gt;"",VLOOKUP(AF1311,NIVELES!$A$666:$B$673,2,0),"")</f>
        <v>DESARROLLO_INFANTIL</v>
      </c>
      <c r="AH1311" s="78" t="s">
        <v>452</v>
      </c>
      <c r="AI1311" s="79" t="str">
        <f>IF(AH1311&lt;&gt;"",VLOOKUP(CONCATENATE(AG1311,AH1311),NIVELES!$B$676:$C$745,2,0),"")</f>
        <v>Creciendo Con Nuestros Hijos De Atención Directa Funcionamiento, Operación Y Atención Domiciliar</v>
      </c>
      <c r="AJ1311" s="78" t="s">
        <v>517</v>
      </c>
      <c r="AK1311" s="79" t="str">
        <f>+IF(AJ1311&lt;&gt;"",VLOOKUP(AJ1311,NIVELES!$A$816:$B$892,2,0),"")</f>
        <v>NO APLICA</v>
      </c>
      <c r="AL1311" s="78" t="s">
        <v>554</v>
      </c>
      <c r="AM1311" s="78">
        <v>530105</v>
      </c>
      <c r="AN1311" s="79" t="str">
        <f>IF(AM1311&lt;&gt;"",+VLOOKUP(AM1311,NIVELES!$A$1652:$B$2466,2,0),"")</f>
        <v>Telecomunicaciones</v>
      </c>
      <c r="AO1311" s="87">
        <v>11830</v>
      </c>
      <c r="AP1311" s="88"/>
      <c r="AQ1311" s="88"/>
      <c r="AR1311" s="88">
        <v>1183</v>
      </c>
      <c r="AS1311" s="88">
        <v>1183</v>
      </c>
      <c r="AT1311" s="88">
        <v>1183</v>
      </c>
      <c r="AU1311" s="88">
        <v>1183</v>
      </c>
      <c r="AV1311" s="88">
        <v>1183</v>
      </c>
      <c r="AW1311" s="88">
        <v>1183</v>
      </c>
      <c r="AX1311" s="88">
        <v>1183</v>
      </c>
      <c r="AY1311" s="88">
        <v>1183</v>
      </c>
      <c r="AZ1311" s="88">
        <v>1183</v>
      </c>
      <c r="BA1311" s="88">
        <v>1183</v>
      </c>
      <c r="BB1311" s="89">
        <f t="shared" si="79"/>
        <v>11830</v>
      </c>
      <c r="BC1311" s="90" t="str">
        <f t="shared" si="78"/>
        <v>OK</v>
      </c>
      <c r="BD1311" s="91" t="str">
        <f t="shared" si="80"/>
        <v xml:space="preserve">                  </v>
      </c>
      <c r="BE1311" s="92">
        <f t="shared" si="81"/>
        <v>11</v>
      </c>
    </row>
    <row r="1312" spans="1:57" s="74" customFormat="1" ht="50.1" customHeight="1" x14ac:dyDescent="0.2">
      <c r="A1312" s="78" t="s">
        <v>55</v>
      </c>
      <c r="B1312" s="78" t="s">
        <v>58</v>
      </c>
      <c r="C1312" s="78" t="s">
        <v>1032</v>
      </c>
      <c r="D1312" s="78" t="s">
        <v>605</v>
      </c>
      <c r="E1312" s="79" t="str">
        <f>+IF(C1312&lt;&gt;"",VLOOKUP(MID(C1312,18,5),NIVELES!$A$133:$B$213,2,0),"")</f>
        <v>CHIMBORAZO</v>
      </c>
      <c r="F1312" s="80" t="s">
        <v>135</v>
      </c>
      <c r="G1312" s="81" t="str">
        <f>+IF(F1312&lt;&gt;"",VLOOKUP(F1312,NIVELES!$A$246:$C$464,3,0),"")</f>
        <v xml:space="preserve"> </v>
      </c>
      <c r="H1312" s="82" t="s">
        <v>1024</v>
      </c>
      <c r="I1312" s="78" t="s">
        <v>1075</v>
      </c>
      <c r="J1312" s="78" t="s">
        <v>1078</v>
      </c>
      <c r="K1312" s="78" t="s">
        <v>2527</v>
      </c>
      <c r="L1312" s="78" t="s">
        <v>2544</v>
      </c>
      <c r="M1312" s="78">
        <v>4540</v>
      </c>
      <c r="N1312" s="78" t="s">
        <v>2545</v>
      </c>
      <c r="O1312" s="78" t="s">
        <v>2480</v>
      </c>
      <c r="P1312" s="82">
        <v>11</v>
      </c>
      <c r="Q1312" s="78" t="s">
        <v>2546</v>
      </c>
      <c r="R1312" s="82"/>
      <c r="S1312" s="82">
        <v>1</v>
      </c>
      <c r="T1312" s="82">
        <v>1</v>
      </c>
      <c r="U1312" s="82">
        <v>1</v>
      </c>
      <c r="V1312" s="82">
        <v>1</v>
      </c>
      <c r="W1312" s="82">
        <v>1</v>
      </c>
      <c r="X1312" s="82">
        <v>1</v>
      </c>
      <c r="Y1312" s="82">
        <v>1</v>
      </c>
      <c r="Z1312" s="82">
        <v>1</v>
      </c>
      <c r="AA1312" s="82">
        <v>1</v>
      </c>
      <c r="AB1312" s="82">
        <v>1</v>
      </c>
      <c r="AC1312" s="82">
        <v>1</v>
      </c>
      <c r="AD1312" s="85" t="str">
        <f>IF(A1312&lt;&gt;"",IF(D1312="DIRECCIÓN_DE_TRANSFERENCIAS","280 0031",VLOOKUP(C1312,NIVELES!$A$14:$B$105,2,0)),"")</f>
        <v>280 3310</v>
      </c>
      <c r="AE1312" s="86" t="s">
        <v>322</v>
      </c>
      <c r="AF1312" s="86" t="s">
        <v>543</v>
      </c>
      <c r="AG1312" s="79" t="str">
        <f>+IF(AF1312&lt;&gt;"",VLOOKUP(AF1312,NIVELES!$A$666:$B$673,2,0),"")</f>
        <v>DESARROLLO_INFANTIL</v>
      </c>
      <c r="AH1312" s="78" t="s">
        <v>452</v>
      </c>
      <c r="AI1312" s="79" t="str">
        <f>IF(AH1312&lt;&gt;"",VLOOKUP(CONCATENATE(AG1312,AH1312),NIVELES!$B$676:$C$745,2,0),"")</f>
        <v>Creciendo Con Nuestros Hijos De Atención Directa Funcionamiento, Operación Y Atención Domiciliar</v>
      </c>
      <c r="AJ1312" s="78" t="s">
        <v>517</v>
      </c>
      <c r="AK1312" s="79" t="str">
        <f>+IF(AJ1312&lt;&gt;"",VLOOKUP(AJ1312,NIVELES!$A$816:$B$892,2,0),"")</f>
        <v>NO APLICA</v>
      </c>
      <c r="AL1312" s="78" t="s">
        <v>554</v>
      </c>
      <c r="AM1312" s="78">
        <v>530802</v>
      </c>
      <c r="AN1312" s="79" t="str">
        <f>IF(AM1312&lt;&gt;"",+VLOOKUP(AM1312,NIVELES!$A$1652:$B$2466,2,0),"")</f>
        <v>Vestuario, Lencería, Prendas de Protección; y, Accesorios para Uniformes Militares y Policiales; y, Carpas</v>
      </c>
      <c r="AO1312" s="87">
        <v>0</v>
      </c>
      <c r="AP1312" s="88"/>
      <c r="AQ1312" s="88"/>
      <c r="AR1312" s="88">
        <v>0</v>
      </c>
      <c r="AS1312" s="88">
        <v>0</v>
      </c>
      <c r="AT1312" s="88">
        <v>0</v>
      </c>
      <c r="AU1312" s="88">
        <v>0</v>
      </c>
      <c r="AV1312" s="88">
        <v>0</v>
      </c>
      <c r="AW1312" s="88">
        <v>0</v>
      </c>
      <c r="AX1312" s="88">
        <v>0</v>
      </c>
      <c r="AY1312" s="88">
        <v>0</v>
      </c>
      <c r="AZ1312" s="88">
        <v>0</v>
      </c>
      <c r="BA1312" s="88">
        <v>0</v>
      </c>
      <c r="BB1312" s="89">
        <f t="shared" si="79"/>
        <v>0</v>
      </c>
      <c r="BC1312" s="90" t="str">
        <f t="shared" si="78"/>
        <v>OK</v>
      </c>
      <c r="BD1312" s="91" t="str">
        <f t="shared" si="80"/>
        <v xml:space="preserve">                  </v>
      </c>
      <c r="BE1312" s="92">
        <f t="shared" si="81"/>
        <v>11</v>
      </c>
    </row>
    <row r="1313" spans="1:57" s="74" customFormat="1" ht="50.1" customHeight="1" x14ac:dyDescent="0.2">
      <c r="A1313" s="78" t="s">
        <v>55</v>
      </c>
      <c r="B1313" s="78" t="s">
        <v>58</v>
      </c>
      <c r="C1313" s="78" t="s">
        <v>1032</v>
      </c>
      <c r="D1313" s="78" t="s">
        <v>605</v>
      </c>
      <c r="E1313" s="79" t="str">
        <f>+IF(C1313&lt;&gt;"",VLOOKUP(MID(C1313,18,5),NIVELES!$A$133:$B$213,2,0),"")</f>
        <v>CHIMBORAZO</v>
      </c>
      <c r="F1313" s="80" t="s">
        <v>135</v>
      </c>
      <c r="G1313" s="81" t="str">
        <f>+IF(F1313&lt;&gt;"",VLOOKUP(F1313,NIVELES!$A$246:$C$464,3,0),"")</f>
        <v xml:space="preserve"> </v>
      </c>
      <c r="H1313" s="82" t="s">
        <v>1024</v>
      </c>
      <c r="I1313" s="78" t="s">
        <v>1075</v>
      </c>
      <c r="J1313" s="78" t="s">
        <v>1078</v>
      </c>
      <c r="K1313" s="78" t="s">
        <v>2527</v>
      </c>
      <c r="L1313" s="78" t="s">
        <v>2544</v>
      </c>
      <c r="M1313" s="78">
        <v>4540</v>
      </c>
      <c r="N1313" s="78" t="s">
        <v>2545</v>
      </c>
      <c r="O1313" s="78" t="s">
        <v>2480</v>
      </c>
      <c r="P1313" s="82">
        <v>11</v>
      </c>
      <c r="Q1313" s="78" t="s">
        <v>2546</v>
      </c>
      <c r="R1313" s="82"/>
      <c r="S1313" s="82">
        <v>1</v>
      </c>
      <c r="T1313" s="82">
        <v>1</v>
      </c>
      <c r="U1313" s="82">
        <v>1</v>
      </c>
      <c r="V1313" s="82">
        <v>1</v>
      </c>
      <c r="W1313" s="82">
        <v>1</v>
      </c>
      <c r="X1313" s="82">
        <v>1</v>
      </c>
      <c r="Y1313" s="82">
        <v>1</v>
      </c>
      <c r="Z1313" s="82">
        <v>1</v>
      </c>
      <c r="AA1313" s="82">
        <v>1</v>
      </c>
      <c r="AB1313" s="82">
        <v>1</v>
      </c>
      <c r="AC1313" s="82">
        <v>1</v>
      </c>
      <c r="AD1313" s="85" t="str">
        <f>IF(A1313&lt;&gt;"",IF(D1313="DIRECCIÓN_DE_TRANSFERENCIAS","280 0031",VLOOKUP(C1313,NIVELES!$A$14:$B$105,2,0)),"")</f>
        <v>280 3310</v>
      </c>
      <c r="AE1313" s="86" t="s">
        <v>322</v>
      </c>
      <c r="AF1313" s="86" t="s">
        <v>543</v>
      </c>
      <c r="AG1313" s="79" t="str">
        <f>+IF(AF1313&lt;&gt;"",VLOOKUP(AF1313,NIVELES!$A$666:$B$673,2,0),"")</f>
        <v>DESARROLLO_INFANTIL</v>
      </c>
      <c r="AH1313" s="78" t="s">
        <v>452</v>
      </c>
      <c r="AI1313" s="79" t="str">
        <f>IF(AH1313&lt;&gt;"",VLOOKUP(CONCATENATE(AG1313,AH1313),NIVELES!$B$676:$C$745,2,0),"")</f>
        <v>Creciendo Con Nuestros Hijos De Atención Directa Funcionamiento, Operación Y Atención Domiciliar</v>
      </c>
      <c r="AJ1313" s="78" t="s">
        <v>517</v>
      </c>
      <c r="AK1313" s="79" t="str">
        <f>+IF(AJ1313&lt;&gt;"",VLOOKUP(AJ1313,NIVELES!$A$816:$B$892,2,0),"")</f>
        <v>NO APLICA</v>
      </c>
      <c r="AL1313" s="78" t="s">
        <v>554</v>
      </c>
      <c r="AM1313" s="78">
        <v>530812</v>
      </c>
      <c r="AN1313" s="79" t="str">
        <f>IF(AM1313&lt;&gt;"",+VLOOKUP(AM1313,NIVELES!$A$1652:$B$2466,2,0),"")</f>
        <v>Materiales Didácticos</v>
      </c>
      <c r="AO1313" s="87">
        <v>0</v>
      </c>
      <c r="AP1313" s="88"/>
      <c r="AQ1313" s="88"/>
      <c r="AR1313" s="88">
        <v>0</v>
      </c>
      <c r="AS1313" s="88">
        <v>0</v>
      </c>
      <c r="AT1313" s="88">
        <v>0</v>
      </c>
      <c r="AU1313" s="88">
        <v>0</v>
      </c>
      <c r="AV1313" s="88">
        <v>0</v>
      </c>
      <c r="AW1313" s="88">
        <v>0</v>
      </c>
      <c r="AX1313" s="88">
        <v>0</v>
      </c>
      <c r="AY1313" s="88">
        <v>0</v>
      </c>
      <c r="AZ1313" s="88">
        <v>0</v>
      </c>
      <c r="BA1313" s="88">
        <v>0</v>
      </c>
      <c r="BB1313" s="89">
        <f t="shared" si="79"/>
        <v>0</v>
      </c>
      <c r="BC1313" s="90" t="str">
        <f t="shared" si="78"/>
        <v>OK</v>
      </c>
      <c r="BD1313" s="91" t="str">
        <f t="shared" si="80"/>
        <v xml:space="preserve">                  </v>
      </c>
      <c r="BE1313" s="92">
        <f t="shared" si="81"/>
        <v>11</v>
      </c>
    </row>
    <row r="1314" spans="1:57" s="74" customFormat="1" ht="50.1" customHeight="1" x14ac:dyDescent="0.2">
      <c r="A1314" s="78" t="s">
        <v>55</v>
      </c>
      <c r="B1314" s="78" t="s">
        <v>58</v>
      </c>
      <c r="C1314" s="78" t="s">
        <v>1032</v>
      </c>
      <c r="D1314" s="78" t="s">
        <v>605</v>
      </c>
      <c r="E1314" s="79" t="str">
        <f>+IF(C1314&lt;&gt;"",VLOOKUP(MID(C1314,18,5),NIVELES!$A$133:$B$213,2,0),"")</f>
        <v>CHIMBORAZO</v>
      </c>
      <c r="F1314" s="80" t="s">
        <v>135</v>
      </c>
      <c r="G1314" s="81" t="str">
        <f>+IF(F1314&lt;&gt;"",VLOOKUP(F1314,NIVELES!$A$246:$C$464,3,0),"")</f>
        <v xml:space="preserve"> </v>
      </c>
      <c r="H1314" s="82" t="s">
        <v>1024</v>
      </c>
      <c r="I1314" s="78" t="s">
        <v>1075</v>
      </c>
      <c r="J1314" s="78" t="s">
        <v>1078</v>
      </c>
      <c r="K1314" s="78" t="s">
        <v>2527</v>
      </c>
      <c r="L1314" s="78" t="s">
        <v>2544</v>
      </c>
      <c r="M1314" s="78">
        <v>4540</v>
      </c>
      <c r="N1314" s="78" t="s">
        <v>2547</v>
      </c>
      <c r="O1314" s="78" t="s">
        <v>2480</v>
      </c>
      <c r="P1314" s="82">
        <v>11</v>
      </c>
      <c r="Q1314" s="78" t="s">
        <v>2546</v>
      </c>
      <c r="R1314" s="82"/>
      <c r="S1314" s="82">
        <v>1</v>
      </c>
      <c r="T1314" s="82">
        <v>1</v>
      </c>
      <c r="U1314" s="82">
        <v>1</v>
      </c>
      <c r="V1314" s="82">
        <v>1</v>
      </c>
      <c r="W1314" s="82">
        <v>1</v>
      </c>
      <c r="X1314" s="82">
        <v>1</v>
      </c>
      <c r="Y1314" s="82">
        <v>1</v>
      </c>
      <c r="Z1314" s="82">
        <v>1</v>
      </c>
      <c r="AA1314" s="82">
        <v>1</v>
      </c>
      <c r="AB1314" s="82">
        <v>1</v>
      </c>
      <c r="AC1314" s="82">
        <v>1</v>
      </c>
      <c r="AD1314" s="85" t="str">
        <f>IF(A1314&lt;&gt;"",IF(D1314="DIRECCIÓN_DE_TRANSFERENCIAS","280 0031",VLOOKUP(C1314,NIVELES!$A$14:$B$105,2,0)),"")</f>
        <v>280 3310</v>
      </c>
      <c r="AE1314" s="86" t="s">
        <v>322</v>
      </c>
      <c r="AF1314" s="86" t="s">
        <v>543</v>
      </c>
      <c r="AG1314" s="79" t="str">
        <f>+IF(AF1314&lt;&gt;"",VLOOKUP(AF1314,NIVELES!$A$666:$B$673,2,0),"")</f>
        <v>DESARROLLO_INFANTIL</v>
      </c>
      <c r="AH1314" s="78" t="s">
        <v>512</v>
      </c>
      <c r="AI1314" s="79" t="str">
        <f>IF(AH1314&lt;&gt;"",VLOOKUP(CONCATENATE(AG1314,AH1314),NIVELES!$B$676:$C$745,2,0),"")</f>
        <v>Centros Circulos De Cuidado Recreacion Y Aprendizaje CRA Creciendo Con Nuestros Hijos CNH</v>
      </c>
      <c r="AJ1314" s="78" t="s">
        <v>517</v>
      </c>
      <c r="AK1314" s="79" t="str">
        <f>+IF(AJ1314&lt;&gt;"",VLOOKUP(AJ1314,NIVELES!$A$816:$B$892,2,0),"")</f>
        <v>NO APLICA</v>
      </c>
      <c r="AL1314" s="78" t="s">
        <v>554</v>
      </c>
      <c r="AM1314" s="78">
        <v>530105</v>
      </c>
      <c r="AN1314" s="79" t="str">
        <f>IF(AM1314&lt;&gt;"",+VLOOKUP(AM1314,NIVELES!$A$1652:$B$2466,2,0),"")</f>
        <v>Telecomunicaciones</v>
      </c>
      <c r="AO1314" s="87">
        <v>189.28</v>
      </c>
      <c r="AP1314" s="88"/>
      <c r="AQ1314" s="88"/>
      <c r="AR1314" s="88">
        <v>18.93</v>
      </c>
      <c r="AS1314" s="88">
        <v>18.93</v>
      </c>
      <c r="AT1314" s="88">
        <v>18.93</v>
      </c>
      <c r="AU1314" s="88">
        <v>18.93</v>
      </c>
      <c r="AV1314" s="88">
        <v>18.93</v>
      </c>
      <c r="AW1314" s="88">
        <v>18.93</v>
      </c>
      <c r="AX1314" s="88">
        <v>18.93</v>
      </c>
      <c r="AY1314" s="88">
        <v>18.93</v>
      </c>
      <c r="AZ1314" s="88">
        <v>18.93</v>
      </c>
      <c r="BA1314" s="88">
        <v>18.91</v>
      </c>
      <c r="BB1314" s="89">
        <f t="shared" si="79"/>
        <v>189.28000000000003</v>
      </c>
      <c r="BC1314" s="90" t="str">
        <f t="shared" si="78"/>
        <v>OK</v>
      </c>
      <c r="BD1314" s="91" t="str">
        <f t="shared" si="80"/>
        <v xml:space="preserve">                  </v>
      </c>
      <c r="BE1314" s="92">
        <f t="shared" si="81"/>
        <v>11</v>
      </c>
    </row>
    <row r="1315" spans="1:57" s="74" customFormat="1" ht="50.1" customHeight="1" x14ac:dyDescent="0.2">
      <c r="A1315" s="78" t="s">
        <v>55</v>
      </c>
      <c r="B1315" s="78" t="s">
        <v>58</v>
      </c>
      <c r="C1315" s="78" t="s">
        <v>1032</v>
      </c>
      <c r="D1315" s="78" t="s">
        <v>605</v>
      </c>
      <c r="E1315" s="79" t="str">
        <f>+IF(C1315&lt;&gt;"",VLOOKUP(MID(C1315,18,5),NIVELES!$A$133:$B$213,2,0),"")</f>
        <v>CHIMBORAZO</v>
      </c>
      <c r="F1315" s="80" t="s">
        <v>135</v>
      </c>
      <c r="G1315" s="81" t="str">
        <f>+IF(F1315&lt;&gt;"",VLOOKUP(F1315,NIVELES!$A$246:$C$464,3,0),"")</f>
        <v xml:space="preserve"> </v>
      </c>
      <c r="H1315" s="82" t="s">
        <v>1024</v>
      </c>
      <c r="I1315" s="78" t="s">
        <v>1075</v>
      </c>
      <c r="J1315" s="78" t="s">
        <v>1078</v>
      </c>
      <c r="K1315" s="78" t="s">
        <v>2527</v>
      </c>
      <c r="L1315" s="78" t="s">
        <v>2544</v>
      </c>
      <c r="M1315" s="78">
        <v>4540</v>
      </c>
      <c r="N1315" s="78" t="s">
        <v>2547</v>
      </c>
      <c r="O1315" s="78" t="s">
        <v>2225</v>
      </c>
      <c r="P1315" s="82">
        <v>1</v>
      </c>
      <c r="Q1315" s="78" t="s">
        <v>2473</v>
      </c>
      <c r="R1315" s="82"/>
      <c r="S1315" s="82">
        <v>1</v>
      </c>
      <c r="T1315" s="82">
        <v>1</v>
      </c>
      <c r="U1315" s="82">
        <v>1</v>
      </c>
      <c r="V1315" s="82">
        <v>1</v>
      </c>
      <c r="W1315" s="82">
        <v>1</v>
      </c>
      <c r="X1315" s="82">
        <v>1</v>
      </c>
      <c r="Y1315" s="82">
        <v>1</v>
      </c>
      <c r="Z1315" s="82">
        <v>1</v>
      </c>
      <c r="AA1315" s="82">
        <v>1</v>
      </c>
      <c r="AB1315" s="82">
        <v>1</v>
      </c>
      <c r="AC1315" s="82">
        <v>1</v>
      </c>
      <c r="AD1315" s="85" t="str">
        <f>IF(A1315&lt;&gt;"",IF(D1315="DIRECCIÓN_DE_TRANSFERENCIAS","280 0031",VLOOKUP(C1315,NIVELES!$A$14:$B$105,2,0)),"")</f>
        <v>280 3310</v>
      </c>
      <c r="AE1315" s="86" t="s">
        <v>322</v>
      </c>
      <c r="AF1315" s="86" t="s">
        <v>543</v>
      </c>
      <c r="AG1315" s="79" t="str">
        <f>+IF(AF1315&lt;&gt;"",VLOOKUP(AF1315,NIVELES!$A$666:$B$673,2,0),"")</f>
        <v>DESARROLLO_INFANTIL</v>
      </c>
      <c r="AH1315" s="78" t="s">
        <v>512</v>
      </c>
      <c r="AI1315" s="79" t="str">
        <f>IF(AH1315&lt;&gt;"",VLOOKUP(CONCATENATE(AG1315,AH1315),NIVELES!$B$676:$C$745,2,0),"")</f>
        <v>Centros Circulos De Cuidado Recreacion Y Aprendizaje CRA Creciendo Con Nuestros Hijos CNH</v>
      </c>
      <c r="AJ1315" s="78" t="s">
        <v>517</v>
      </c>
      <c r="AK1315" s="79" t="str">
        <f>+IF(AJ1315&lt;&gt;"",VLOOKUP(AJ1315,NIVELES!$A$816:$B$892,2,0),"")</f>
        <v>NO APLICA</v>
      </c>
      <c r="AL1315" s="78" t="s">
        <v>554</v>
      </c>
      <c r="AM1315" s="78">
        <v>530801</v>
      </c>
      <c r="AN1315" s="79" t="str">
        <f>IF(AM1315&lt;&gt;"",+VLOOKUP(AM1315,NIVELES!$A$1652:$B$2466,2,0),"")</f>
        <v>Alimentos y Bebidas</v>
      </c>
      <c r="AO1315" s="87">
        <v>3840</v>
      </c>
      <c r="AP1315" s="88"/>
      <c r="AQ1315" s="88"/>
      <c r="AR1315" s="88"/>
      <c r="AS1315" s="88">
        <v>3840</v>
      </c>
      <c r="AT1315" s="88"/>
      <c r="AU1315" s="88"/>
      <c r="AV1315" s="88"/>
      <c r="AW1315" s="88"/>
      <c r="AX1315" s="88"/>
      <c r="AY1315" s="88"/>
      <c r="AZ1315" s="88"/>
      <c r="BA1315" s="88"/>
      <c r="BB1315" s="89">
        <f t="shared" si="79"/>
        <v>3840</v>
      </c>
      <c r="BC1315" s="90" t="str">
        <f t="shared" si="78"/>
        <v>OK</v>
      </c>
      <c r="BD1315" s="91" t="str">
        <f t="shared" si="80"/>
        <v xml:space="preserve">                  </v>
      </c>
      <c r="BE1315" s="92">
        <f t="shared" si="81"/>
        <v>11</v>
      </c>
    </row>
    <row r="1316" spans="1:57" s="74" customFormat="1" ht="50.1" customHeight="1" x14ac:dyDescent="0.2">
      <c r="A1316" s="78" t="s">
        <v>55</v>
      </c>
      <c r="B1316" s="78" t="s">
        <v>58</v>
      </c>
      <c r="C1316" s="78" t="s">
        <v>1032</v>
      </c>
      <c r="D1316" s="78" t="s">
        <v>605</v>
      </c>
      <c r="E1316" s="79" t="str">
        <f>+IF(C1316&lt;&gt;"",VLOOKUP(MID(C1316,18,5),NIVELES!$A$133:$B$213,2,0),"")</f>
        <v>CHIMBORAZO</v>
      </c>
      <c r="F1316" s="80" t="s">
        <v>135</v>
      </c>
      <c r="G1316" s="81" t="str">
        <f>+IF(F1316&lt;&gt;"",VLOOKUP(F1316,NIVELES!$A$246:$C$464,3,0),"")</f>
        <v xml:space="preserve"> </v>
      </c>
      <c r="H1316" s="82" t="s">
        <v>1024</v>
      </c>
      <c r="I1316" s="78" t="s">
        <v>1075</v>
      </c>
      <c r="J1316" s="78" t="s">
        <v>1078</v>
      </c>
      <c r="K1316" s="78" t="s">
        <v>2527</v>
      </c>
      <c r="L1316" s="78" t="s">
        <v>2544</v>
      </c>
      <c r="M1316" s="78">
        <v>4540</v>
      </c>
      <c r="N1316" s="78" t="s">
        <v>2547</v>
      </c>
      <c r="O1316" s="78" t="s">
        <v>2480</v>
      </c>
      <c r="P1316" s="82">
        <v>1</v>
      </c>
      <c r="Q1316" s="78" t="s">
        <v>2548</v>
      </c>
      <c r="R1316" s="82"/>
      <c r="S1316" s="82"/>
      <c r="T1316" s="82"/>
      <c r="U1316" s="82">
        <v>1</v>
      </c>
      <c r="V1316" s="82"/>
      <c r="W1316" s="82"/>
      <c r="X1316" s="82"/>
      <c r="Y1316" s="82"/>
      <c r="Z1316" s="82"/>
      <c r="AA1316" s="82"/>
      <c r="AB1316" s="82"/>
      <c r="AC1316" s="82"/>
      <c r="AD1316" s="85" t="str">
        <f>IF(A1316&lt;&gt;"",IF(D1316="DIRECCIÓN_DE_TRANSFERENCIAS","280 0031",VLOOKUP(C1316,NIVELES!$A$14:$B$105,2,0)),"")</f>
        <v>280 3310</v>
      </c>
      <c r="AE1316" s="86" t="s">
        <v>322</v>
      </c>
      <c r="AF1316" s="86" t="s">
        <v>543</v>
      </c>
      <c r="AG1316" s="79" t="str">
        <f>+IF(AF1316&lt;&gt;"",VLOOKUP(AF1316,NIVELES!$A$666:$B$673,2,0),"")</f>
        <v>DESARROLLO_INFANTIL</v>
      </c>
      <c r="AH1316" s="78" t="s">
        <v>512</v>
      </c>
      <c r="AI1316" s="79" t="str">
        <f>IF(AH1316&lt;&gt;"",VLOOKUP(CONCATENATE(AG1316,AH1316),NIVELES!$B$676:$C$745,2,0),"")</f>
        <v>Centros Circulos De Cuidado Recreacion Y Aprendizaje CRA Creciendo Con Nuestros Hijos CNH</v>
      </c>
      <c r="AJ1316" s="78" t="s">
        <v>517</v>
      </c>
      <c r="AK1316" s="79" t="str">
        <f>+IF(AJ1316&lt;&gt;"",VLOOKUP(AJ1316,NIVELES!$A$816:$B$892,2,0),"")</f>
        <v>NO APLICA</v>
      </c>
      <c r="AL1316" s="78" t="s">
        <v>554</v>
      </c>
      <c r="AM1316" s="78">
        <v>530802</v>
      </c>
      <c r="AN1316" s="79" t="str">
        <f>IF(AM1316&lt;&gt;"",+VLOOKUP(AM1316,NIVELES!$A$1652:$B$2466,2,0),"")</f>
        <v>Vestuario, Lencería, Prendas de Protección; y, Accesorios para Uniformes Militares y Policiales; y, Carpas</v>
      </c>
      <c r="AO1316" s="87">
        <v>135.76</v>
      </c>
      <c r="AP1316" s="88"/>
      <c r="AQ1316" s="88"/>
      <c r="AR1316" s="88"/>
      <c r="AS1316" s="88">
        <v>135.76</v>
      </c>
      <c r="AT1316" s="88"/>
      <c r="AU1316" s="88"/>
      <c r="AV1316" s="88"/>
      <c r="AW1316" s="88"/>
      <c r="AX1316" s="88"/>
      <c r="AY1316" s="88"/>
      <c r="AZ1316" s="88"/>
      <c r="BA1316" s="88"/>
      <c r="BB1316" s="89">
        <f t="shared" si="79"/>
        <v>135.76</v>
      </c>
      <c r="BC1316" s="90" t="str">
        <f t="shared" si="78"/>
        <v>OK</v>
      </c>
      <c r="BD1316" s="91" t="str">
        <f t="shared" si="80"/>
        <v xml:space="preserve">                  </v>
      </c>
      <c r="BE1316" s="92">
        <f t="shared" si="81"/>
        <v>1</v>
      </c>
    </row>
    <row r="1317" spans="1:57" s="74" customFormat="1" ht="50.1" customHeight="1" x14ac:dyDescent="0.2">
      <c r="A1317" s="78" t="s">
        <v>55</v>
      </c>
      <c r="B1317" s="78" t="s">
        <v>58</v>
      </c>
      <c r="C1317" s="78" t="s">
        <v>1032</v>
      </c>
      <c r="D1317" s="78" t="s">
        <v>605</v>
      </c>
      <c r="E1317" s="79" t="str">
        <f>+IF(C1317&lt;&gt;"",VLOOKUP(MID(C1317,18,5),NIVELES!$A$133:$B$213,2,0),"")</f>
        <v>CHIMBORAZO</v>
      </c>
      <c r="F1317" s="80" t="s">
        <v>135</v>
      </c>
      <c r="G1317" s="81" t="str">
        <f>+IF(F1317&lt;&gt;"",VLOOKUP(F1317,NIVELES!$A$246:$C$464,3,0),"")</f>
        <v xml:space="preserve"> </v>
      </c>
      <c r="H1317" s="82" t="s">
        <v>1024</v>
      </c>
      <c r="I1317" s="78" t="s">
        <v>1075</v>
      </c>
      <c r="J1317" s="78" t="s">
        <v>1078</v>
      </c>
      <c r="K1317" s="78" t="s">
        <v>2527</v>
      </c>
      <c r="L1317" s="78" t="s">
        <v>2544</v>
      </c>
      <c r="M1317" s="78">
        <v>4540</v>
      </c>
      <c r="N1317" s="78" t="s">
        <v>2547</v>
      </c>
      <c r="O1317" s="78" t="s">
        <v>2480</v>
      </c>
      <c r="P1317" s="82">
        <v>1</v>
      </c>
      <c r="Q1317" s="78" t="s">
        <v>2548</v>
      </c>
      <c r="R1317" s="82"/>
      <c r="S1317" s="82"/>
      <c r="T1317" s="82"/>
      <c r="U1317" s="82">
        <v>1</v>
      </c>
      <c r="V1317" s="82"/>
      <c r="W1317" s="82"/>
      <c r="X1317" s="82"/>
      <c r="Y1317" s="82"/>
      <c r="Z1317" s="82"/>
      <c r="AA1317" s="82"/>
      <c r="AB1317" s="82"/>
      <c r="AC1317" s="82"/>
      <c r="AD1317" s="85" t="str">
        <f>IF(A1317&lt;&gt;"",IF(D1317="DIRECCIÓN_DE_TRANSFERENCIAS","280 0031",VLOOKUP(C1317,NIVELES!$A$14:$B$105,2,0)),"")</f>
        <v>280 3310</v>
      </c>
      <c r="AE1317" s="86" t="s">
        <v>322</v>
      </c>
      <c r="AF1317" s="86" t="s">
        <v>543</v>
      </c>
      <c r="AG1317" s="79" t="str">
        <f>+IF(AF1317&lt;&gt;"",VLOOKUP(AF1317,NIVELES!$A$666:$B$673,2,0),"")</f>
        <v>DESARROLLO_INFANTIL</v>
      </c>
      <c r="AH1317" s="78" t="s">
        <v>512</v>
      </c>
      <c r="AI1317" s="79" t="str">
        <f>IF(AH1317&lt;&gt;"",VLOOKUP(CONCATENATE(AG1317,AH1317),NIVELES!$B$676:$C$745,2,0),"")</f>
        <v>Centros Circulos De Cuidado Recreacion Y Aprendizaje CRA Creciendo Con Nuestros Hijos CNH</v>
      </c>
      <c r="AJ1317" s="78" t="s">
        <v>517</v>
      </c>
      <c r="AK1317" s="79" t="str">
        <f>+IF(AJ1317&lt;&gt;"",VLOOKUP(AJ1317,NIVELES!$A$816:$B$892,2,0),"")</f>
        <v>NO APLICA</v>
      </c>
      <c r="AL1317" s="78" t="s">
        <v>554</v>
      </c>
      <c r="AM1317" s="78">
        <v>530805</v>
      </c>
      <c r="AN1317" s="79" t="str">
        <f>IF(AM1317&lt;&gt;"",+VLOOKUP(AM1317,NIVELES!$A$1652:$B$2466,2,0),"")</f>
        <v>Materiales de Aseo</v>
      </c>
      <c r="AO1317" s="87">
        <v>214</v>
      </c>
      <c r="AP1317" s="88"/>
      <c r="AQ1317" s="88"/>
      <c r="AR1317" s="88"/>
      <c r="AS1317" s="88">
        <v>214</v>
      </c>
      <c r="AT1317" s="88"/>
      <c r="AU1317" s="88"/>
      <c r="AV1317" s="88"/>
      <c r="AW1317" s="88"/>
      <c r="AX1317" s="88"/>
      <c r="AY1317" s="88"/>
      <c r="AZ1317" s="88"/>
      <c r="BA1317" s="88"/>
      <c r="BB1317" s="89">
        <f t="shared" si="79"/>
        <v>214</v>
      </c>
      <c r="BC1317" s="90" t="str">
        <f t="shared" si="78"/>
        <v>OK</v>
      </c>
      <c r="BD1317" s="91" t="str">
        <f t="shared" si="80"/>
        <v xml:space="preserve">                  </v>
      </c>
      <c r="BE1317" s="92">
        <f t="shared" si="81"/>
        <v>1</v>
      </c>
    </row>
    <row r="1318" spans="1:57" s="74" customFormat="1" ht="50.1" customHeight="1" x14ac:dyDescent="0.2">
      <c r="A1318" s="78" t="s">
        <v>55</v>
      </c>
      <c r="B1318" s="78" t="s">
        <v>58</v>
      </c>
      <c r="C1318" s="78" t="s">
        <v>1032</v>
      </c>
      <c r="D1318" s="78" t="s">
        <v>605</v>
      </c>
      <c r="E1318" s="79" t="str">
        <f>+IF(C1318&lt;&gt;"",VLOOKUP(MID(C1318,18,5),NIVELES!$A$133:$B$213,2,0),"")</f>
        <v>CHIMBORAZO</v>
      </c>
      <c r="F1318" s="80" t="s">
        <v>135</v>
      </c>
      <c r="G1318" s="81" t="str">
        <f>+IF(F1318&lt;&gt;"",VLOOKUP(F1318,NIVELES!$A$246:$C$464,3,0),"")</f>
        <v xml:space="preserve"> </v>
      </c>
      <c r="H1318" s="82" t="s">
        <v>1024</v>
      </c>
      <c r="I1318" s="78" t="s">
        <v>1075</v>
      </c>
      <c r="J1318" s="78" t="s">
        <v>1078</v>
      </c>
      <c r="K1318" s="78" t="s">
        <v>2527</v>
      </c>
      <c r="L1318" s="78" t="s">
        <v>2544</v>
      </c>
      <c r="M1318" s="78">
        <v>4540</v>
      </c>
      <c r="N1318" s="78" t="s">
        <v>2547</v>
      </c>
      <c r="O1318" s="78" t="s">
        <v>2480</v>
      </c>
      <c r="P1318" s="82">
        <v>1</v>
      </c>
      <c r="Q1318" s="78" t="s">
        <v>2549</v>
      </c>
      <c r="R1318" s="82"/>
      <c r="S1318" s="82"/>
      <c r="T1318" s="82">
        <v>1</v>
      </c>
      <c r="U1318" s="82"/>
      <c r="V1318" s="82"/>
      <c r="W1318" s="82"/>
      <c r="X1318" s="82"/>
      <c r="Y1318" s="82"/>
      <c r="Z1318" s="82"/>
      <c r="AA1318" s="82"/>
      <c r="AB1318" s="82"/>
      <c r="AC1318" s="82"/>
      <c r="AD1318" s="85" t="str">
        <f>IF(A1318&lt;&gt;"",IF(D1318="DIRECCIÓN_DE_TRANSFERENCIAS","280 0031",VLOOKUP(C1318,NIVELES!$A$14:$B$105,2,0)),"")</f>
        <v>280 3310</v>
      </c>
      <c r="AE1318" s="86" t="s">
        <v>322</v>
      </c>
      <c r="AF1318" s="86" t="s">
        <v>543</v>
      </c>
      <c r="AG1318" s="79" t="str">
        <f>+IF(AF1318&lt;&gt;"",VLOOKUP(AF1318,NIVELES!$A$666:$B$673,2,0),"")</f>
        <v>DESARROLLO_INFANTIL</v>
      </c>
      <c r="AH1318" s="78" t="s">
        <v>512</v>
      </c>
      <c r="AI1318" s="79" t="str">
        <f>IF(AH1318&lt;&gt;"",VLOOKUP(CONCATENATE(AG1318,AH1318),NIVELES!$B$676:$C$745,2,0),"")</f>
        <v>Centros Circulos De Cuidado Recreacion Y Aprendizaje CRA Creciendo Con Nuestros Hijos CNH</v>
      </c>
      <c r="AJ1318" s="78" t="s">
        <v>517</v>
      </c>
      <c r="AK1318" s="79" t="str">
        <f>+IF(AJ1318&lt;&gt;"",VLOOKUP(AJ1318,NIVELES!$A$816:$B$892,2,0),"")</f>
        <v>NO APLICA</v>
      </c>
      <c r="AL1318" s="78" t="s">
        <v>554</v>
      </c>
      <c r="AM1318" s="78">
        <v>530812</v>
      </c>
      <c r="AN1318" s="79" t="str">
        <f>IF(AM1318&lt;&gt;"",+VLOOKUP(AM1318,NIVELES!$A$1652:$B$2466,2,0),"")</f>
        <v>Materiales Didácticos</v>
      </c>
      <c r="AO1318" s="87">
        <v>806.4</v>
      </c>
      <c r="AP1318" s="88"/>
      <c r="AQ1318" s="88"/>
      <c r="AR1318" s="88"/>
      <c r="AS1318" s="88">
        <v>806.4</v>
      </c>
      <c r="AT1318" s="88"/>
      <c r="AU1318" s="88"/>
      <c r="AV1318" s="88"/>
      <c r="AW1318" s="88"/>
      <c r="AX1318" s="88"/>
      <c r="AY1318" s="88"/>
      <c r="AZ1318" s="88"/>
      <c r="BA1318" s="88"/>
      <c r="BB1318" s="89">
        <f t="shared" si="79"/>
        <v>806.4</v>
      </c>
      <c r="BC1318" s="90" t="str">
        <f t="shared" si="78"/>
        <v>OK</v>
      </c>
      <c r="BD1318" s="91" t="str">
        <f t="shared" si="80"/>
        <v xml:space="preserve">                  </v>
      </c>
      <c r="BE1318" s="92">
        <f t="shared" si="81"/>
        <v>1</v>
      </c>
    </row>
    <row r="1319" spans="1:57" s="74" customFormat="1" ht="50.1" customHeight="1" x14ac:dyDescent="0.2">
      <c r="A1319" s="78" t="s">
        <v>55</v>
      </c>
      <c r="B1319" s="78" t="s">
        <v>58</v>
      </c>
      <c r="C1319" s="78" t="s">
        <v>1032</v>
      </c>
      <c r="D1319" s="78" t="s">
        <v>605</v>
      </c>
      <c r="E1319" s="79" t="str">
        <f>+IF(C1319&lt;&gt;"",VLOOKUP(MID(C1319,18,5),NIVELES!$A$133:$B$213,2,0),"")</f>
        <v>CHIMBORAZO</v>
      </c>
      <c r="F1319" s="80" t="s">
        <v>135</v>
      </c>
      <c r="G1319" s="81" t="str">
        <f>+IF(F1319&lt;&gt;"",VLOOKUP(F1319,NIVELES!$A$246:$C$464,3,0),"")</f>
        <v xml:space="preserve"> </v>
      </c>
      <c r="H1319" s="82" t="s">
        <v>1024</v>
      </c>
      <c r="I1319" s="78" t="s">
        <v>1075</v>
      </c>
      <c r="J1319" s="78" t="s">
        <v>1078</v>
      </c>
      <c r="K1319" s="78" t="s">
        <v>2527</v>
      </c>
      <c r="L1319" s="78" t="s">
        <v>2550</v>
      </c>
      <c r="M1319" s="78">
        <v>2761</v>
      </c>
      <c r="N1319" s="78" t="s">
        <v>2461</v>
      </c>
      <c r="O1319" s="78" t="s">
        <v>2222</v>
      </c>
      <c r="P1319" s="82">
        <v>13</v>
      </c>
      <c r="Q1319" s="78" t="s">
        <v>2551</v>
      </c>
      <c r="R1319" s="82"/>
      <c r="S1319" s="82">
        <v>13</v>
      </c>
      <c r="T1319" s="82"/>
      <c r="U1319" s="82"/>
      <c r="V1319" s="82"/>
      <c r="W1319" s="82"/>
      <c r="X1319" s="82"/>
      <c r="Y1319" s="82"/>
      <c r="Z1319" s="82"/>
      <c r="AA1319" s="82"/>
      <c r="AB1319" s="82"/>
      <c r="AC1319" s="82"/>
      <c r="AD1319" s="85" t="str">
        <f>IF(A1319&lt;&gt;"",IF(D1319="DIRECCIÓN_DE_TRANSFERENCIAS","280 0031",VLOOKUP(C1319,NIVELES!$A$14:$B$105,2,0)),"")</f>
        <v>280 3310</v>
      </c>
      <c r="AE1319" s="86" t="s">
        <v>322</v>
      </c>
      <c r="AF1319" s="86" t="s">
        <v>543</v>
      </c>
      <c r="AG1319" s="79" t="str">
        <f>+IF(AF1319&lt;&gt;"",VLOOKUP(AF1319,NIVELES!$A$666:$B$673,2,0),"")</f>
        <v>DESARROLLO_INFANTIL</v>
      </c>
      <c r="AH1319" s="78" t="s">
        <v>320</v>
      </c>
      <c r="AI1319" s="79" t="str">
        <f>IF(AH1319&lt;&gt;"",VLOOKUP(CONCATENATE(AG1319,AH1319),NIVELES!$B$676:$C$745,2,0),"")</f>
        <v>Asegurar La Operacion Y Atencion De Cibv  Administrados Por Prestacion De Servicios A Traves De Cooperantes  Para Contribuir Al Desarrollo Integral De Niñas Y Niños</v>
      </c>
      <c r="AJ1319" s="78" t="s">
        <v>387</v>
      </c>
      <c r="AK1319" s="79" t="str">
        <f>+IF(AJ1319&lt;&gt;"",VLOOKUP(AJ1319,NIVELES!$A$816:$B$892,2,0),"")</f>
        <v>ASEGURAR EL DESARROLLO INFANTIL Y LA EDUCACIÓN INTEGRAL, CON CALIDAD Y CALIDEZ PARA TODOS LOS NIÑOS, NIÑAS Y ADOLESCENTES</v>
      </c>
      <c r="AL1319" s="78" t="s">
        <v>556</v>
      </c>
      <c r="AM1319" s="78">
        <v>580104</v>
      </c>
      <c r="AN1319" s="79" t="str">
        <f>IF(AM1319&lt;&gt;"",+VLOOKUP(AM1319,NIVELES!$A$1652:$B$2466,2,0),"")</f>
        <v>A Gobiernos Autónomos Descentralizados</v>
      </c>
      <c r="AO1319" s="87">
        <v>2927425.12</v>
      </c>
      <c r="AP1319" s="88"/>
      <c r="AQ1319" s="88">
        <v>731856</v>
      </c>
      <c r="AR1319" s="88"/>
      <c r="AS1319" s="88">
        <v>731856</v>
      </c>
      <c r="AT1319" s="88"/>
      <c r="AU1319" s="88"/>
      <c r="AV1319" s="88">
        <v>731856</v>
      </c>
      <c r="AW1319" s="88"/>
      <c r="AX1319" s="88"/>
      <c r="AY1319" s="88">
        <v>731857.12</v>
      </c>
      <c r="AZ1319" s="88"/>
      <c r="BA1319" s="88"/>
      <c r="BB1319" s="89">
        <f t="shared" si="79"/>
        <v>2927425.12</v>
      </c>
      <c r="BC1319" s="90" t="str">
        <f t="shared" si="78"/>
        <v>OK</v>
      </c>
      <c r="BD1319" s="91" t="str">
        <f t="shared" si="80"/>
        <v xml:space="preserve">                  </v>
      </c>
      <c r="BE1319" s="92">
        <f t="shared" si="81"/>
        <v>13</v>
      </c>
    </row>
    <row r="1320" spans="1:57" s="74" customFormat="1" ht="50.1" customHeight="1" x14ac:dyDescent="0.2">
      <c r="A1320" s="78" t="s">
        <v>55</v>
      </c>
      <c r="B1320" s="78" t="s">
        <v>58</v>
      </c>
      <c r="C1320" s="78" t="s">
        <v>1032</v>
      </c>
      <c r="D1320" s="78" t="s">
        <v>605</v>
      </c>
      <c r="E1320" s="79" t="str">
        <f>+IF(C1320&lt;&gt;"",VLOOKUP(MID(C1320,18,5),NIVELES!$A$133:$B$213,2,0),"")</f>
        <v>CHIMBORAZO</v>
      </c>
      <c r="F1320" s="80" t="s">
        <v>135</v>
      </c>
      <c r="G1320" s="81" t="str">
        <f>+IF(F1320&lt;&gt;"",VLOOKUP(F1320,NIVELES!$A$246:$C$464,3,0),"")</f>
        <v xml:space="preserve"> </v>
      </c>
      <c r="H1320" s="82" t="s">
        <v>1024</v>
      </c>
      <c r="I1320" s="78" t="s">
        <v>1075</v>
      </c>
      <c r="J1320" s="78" t="s">
        <v>1078</v>
      </c>
      <c r="K1320" s="78" t="s">
        <v>2527</v>
      </c>
      <c r="L1320" s="78" t="s">
        <v>2550</v>
      </c>
      <c r="M1320" s="78">
        <v>2761</v>
      </c>
      <c r="N1320" s="78" t="s">
        <v>2461</v>
      </c>
      <c r="O1320" s="78" t="s">
        <v>2222</v>
      </c>
      <c r="P1320" s="82">
        <v>13</v>
      </c>
      <c r="Q1320" s="78" t="s">
        <v>2551</v>
      </c>
      <c r="R1320" s="82"/>
      <c r="S1320" s="82">
        <v>13</v>
      </c>
      <c r="T1320" s="82"/>
      <c r="U1320" s="82"/>
      <c r="V1320" s="82"/>
      <c r="W1320" s="82"/>
      <c r="X1320" s="82"/>
      <c r="Y1320" s="82"/>
      <c r="Z1320" s="82"/>
      <c r="AA1320" s="82"/>
      <c r="AB1320" s="82"/>
      <c r="AC1320" s="82"/>
      <c r="AD1320" s="85" t="str">
        <f>IF(A1320&lt;&gt;"",IF(D1320="DIRECCIÓN_DE_TRANSFERENCIAS","280 0031",VLOOKUP(C1320,NIVELES!$A$14:$B$105,2,0)),"")</f>
        <v>280 3310</v>
      </c>
      <c r="AE1320" s="86" t="s">
        <v>322</v>
      </c>
      <c r="AF1320" s="86" t="s">
        <v>543</v>
      </c>
      <c r="AG1320" s="79" t="str">
        <f>+IF(AF1320&lt;&gt;"",VLOOKUP(AF1320,NIVELES!$A$666:$B$673,2,0),"")</f>
        <v>DESARROLLO_INFANTIL</v>
      </c>
      <c r="AH1320" s="78" t="s">
        <v>320</v>
      </c>
      <c r="AI1320" s="79" t="str">
        <f>IF(AH1320&lt;&gt;"",VLOOKUP(CONCATENATE(AG1320,AH1320),NIVELES!$B$676:$C$745,2,0),"")</f>
        <v>Asegurar La Operacion Y Atencion De Cibv  Administrados Por Prestacion De Servicios A Traves De Cooperantes  Para Contribuir Al Desarrollo Integral De Niñas Y Niños</v>
      </c>
      <c r="AJ1320" s="78" t="s">
        <v>387</v>
      </c>
      <c r="AK1320" s="79" t="str">
        <f>+IF(AJ1320&lt;&gt;"",VLOOKUP(AJ1320,NIVELES!$A$816:$B$892,2,0),"")</f>
        <v>ASEGURAR EL DESARROLLO INFANTIL Y LA EDUCACIÓN INTEGRAL, CON CALIDAD Y CALIDEZ PARA TODOS LOS NIÑOS, NIÑAS Y ADOLESCENTES</v>
      </c>
      <c r="AL1320" s="78" t="s">
        <v>556</v>
      </c>
      <c r="AM1320" s="78">
        <v>580204</v>
      </c>
      <c r="AN1320" s="79" t="str">
        <f>IF(AM1320&lt;&gt;"",+VLOOKUP(AM1320,NIVELES!$A$1652:$B$2466,2,0),"")</f>
        <v>Al Sector Privado no Financiero</v>
      </c>
      <c r="AO1320" s="87">
        <v>1172635.97</v>
      </c>
      <c r="AP1320" s="88"/>
      <c r="AQ1320" s="88">
        <v>293159</v>
      </c>
      <c r="AR1320" s="88"/>
      <c r="AS1320" s="88">
        <v>293158.99</v>
      </c>
      <c r="AT1320" s="88"/>
      <c r="AU1320" s="88"/>
      <c r="AV1320" s="88">
        <v>293158.99</v>
      </c>
      <c r="AW1320" s="88"/>
      <c r="AX1320" s="88"/>
      <c r="AY1320" s="88">
        <v>293158.99</v>
      </c>
      <c r="AZ1320" s="88"/>
      <c r="BA1320" s="88"/>
      <c r="BB1320" s="89">
        <f t="shared" si="79"/>
        <v>1172635.97</v>
      </c>
      <c r="BC1320" s="90" t="str">
        <f t="shared" si="78"/>
        <v>OK</v>
      </c>
      <c r="BD1320" s="91" t="str">
        <f t="shared" si="80"/>
        <v xml:space="preserve">                  </v>
      </c>
      <c r="BE1320" s="92">
        <f t="shared" si="81"/>
        <v>13</v>
      </c>
    </row>
    <row r="1321" spans="1:57" s="74" customFormat="1" ht="50.1" customHeight="1" x14ac:dyDescent="0.2">
      <c r="A1321" s="78" t="s">
        <v>55</v>
      </c>
      <c r="B1321" s="78" t="s">
        <v>58</v>
      </c>
      <c r="C1321" s="78" t="s">
        <v>615</v>
      </c>
      <c r="D1321" s="78" t="s">
        <v>575</v>
      </c>
      <c r="E1321" s="79" t="str">
        <f>+IF(C1321&lt;&gt;"",VLOOKUP(MID(C1321,18,5),NIVELES!$A$133:$B$213,2,0),"")</f>
        <v>COTOPAXI</v>
      </c>
      <c r="F1321" s="80" t="s">
        <v>80</v>
      </c>
      <c r="G1321" s="81" t="str">
        <f>+IF(F1321&lt;&gt;"",VLOOKUP(F1321,NIVELES!$A$246:$C$464,3,0),"")</f>
        <v xml:space="preserve"> </v>
      </c>
      <c r="H1321" s="82" t="s">
        <v>1023</v>
      </c>
      <c r="I1321" s="78" t="s">
        <v>2164</v>
      </c>
      <c r="J1321" s="78" t="s">
        <v>2165</v>
      </c>
      <c r="K1321" s="78" t="s">
        <v>2166</v>
      </c>
      <c r="L1321" s="78" t="s">
        <v>1791</v>
      </c>
      <c r="M1321" s="78" t="s">
        <v>1791</v>
      </c>
      <c r="N1321" s="78" t="s">
        <v>1791</v>
      </c>
      <c r="O1321" s="78" t="s">
        <v>2454</v>
      </c>
      <c r="P1321" s="82">
        <v>12</v>
      </c>
      <c r="Q1321" s="78" t="s">
        <v>2552</v>
      </c>
      <c r="R1321" s="82">
        <v>1</v>
      </c>
      <c r="S1321" s="82">
        <v>1</v>
      </c>
      <c r="T1321" s="82">
        <v>1</v>
      </c>
      <c r="U1321" s="82">
        <v>1</v>
      </c>
      <c r="V1321" s="82">
        <v>1</v>
      </c>
      <c r="W1321" s="82">
        <v>1</v>
      </c>
      <c r="X1321" s="82">
        <v>1</v>
      </c>
      <c r="Y1321" s="82">
        <v>1</v>
      </c>
      <c r="Z1321" s="82">
        <v>1</v>
      </c>
      <c r="AA1321" s="82">
        <v>1</v>
      </c>
      <c r="AB1321" s="82">
        <v>1</v>
      </c>
      <c r="AC1321" s="82">
        <v>1</v>
      </c>
      <c r="AD1321" s="85" t="str">
        <f>IF(A1321&lt;&gt;"",IF(D1321="DIRECCIÓN_DE_TRANSFERENCIAS","280 0031",VLOOKUP(C1321,NIVELES!$A$14:$B$105,2,0)),"")</f>
        <v>280 3110</v>
      </c>
      <c r="AE1321" s="86" t="s">
        <v>322</v>
      </c>
      <c r="AF1321" s="86" t="s">
        <v>369</v>
      </c>
      <c r="AG1321" s="79" t="str">
        <f>+IF(AF1321&lt;&gt;"",VLOOKUP(AF1321,NIVELES!$A$666:$B$673,2,0),"")</f>
        <v>ADMINISTRACIÓN_CENTRAL</v>
      </c>
      <c r="AH1321" s="78" t="s">
        <v>322</v>
      </c>
      <c r="AI1321" s="79" t="str">
        <f>IF(AH1321&lt;&gt;"",VLOOKUP(CONCATENATE(AG1321,AH1321),NIVELES!$B$676:$C$745,2,0),"")</f>
        <v>Administración De La Gestión Administrativa Financiera</v>
      </c>
      <c r="AJ1321" s="78" t="s">
        <v>517</v>
      </c>
      <c r="AK1321" s="79" t="str">
        <f>+IF(AJ1321&lt;&gt;"",VLOOKUP(AJ1321,NIVELES!$A$816:$B$892,2,0),"")</f>
        <v>NO APLICA</v>
      </c>
      <c r="AL1321" s="78" t="s">
        <v>553</v>
      </c>
      <c r="AM1321" s="78">
        <v>510105</v>
      </c>
      <c r="AN1321" s="79" t="str">
        <f>IF(AM1321&lt;&gt;"",+VLOOKUP(AM1321,NIVELES!$A$1652:$B$2466,2,0),"")</f>
        <v>Remuneraciones Unificadas</v>
      </c>
      <c r="AO1321" s="87">
        <v>254832</v>
      </c>
      <c r="AP1321" s="88">
        <v>21236</v>
      </c>
      <c r="AQ1321" s="88">
        <v>21236</v>
      </c>
      <c r="AR1321" s="88">
        <v>21236</v>
      </c>
      <c r="AS1321" s="88">
        <v>21236</v>
      </c>
      <c r="AT1321" s="88">
        <v>21236</v>
      </c>
      <c r="AU1321" s="88">
        <v>21236</v>
      </c>
      <c r="AV1321" s="88">
        <v>21236</v>
      </c>
      <c r="AW1321" s="88">
        <v>21236</v>
      </c>
      <c r="AX1321" s="88">
        <v>21236</v>
      </c>
      <c r="AY1321" s="88">
        <v>21236</v>
      </c>
      <c r="AZ1321" s="88">
        <v>21236</v>
      </c>
      <c r="BA1321" s="88">
        <v>21236</v>
      </c>
      <c r="BB1321" s="89">
        <f t="shared" si="79"/>
        <v>254832</v>
      </c>
      <c r="BC1321" s="90" t="str">
        <f t="shared" si="78"/>
        <v>OK</v>
      </c>
      <c r="BD1321" s="91" t="str">
        <f t="shared" si="80"/>
        <v xml:space="preserve">                  </v>
      </c>
      <c r="BE1321" s="92">
        <f t="shared" si="81"/>
        <v>12</v>
      </c>
    </row>
    <row r="1322" spans="1:57" s="74" customFormat="1" ht="50.1" customHeight="1" x14ac:dyDescent="0.2">
      <c r="A1322" s="78" t="s">
        <v>55</v>
      </c>
      <c r="B1322" s="78" t="s">
        <v>58</v>
      </c>
      <c r="C1322" s="78" t="s">
        <v>615</v>
      </c>
      <c r="D1322" s="78" t="s">
        <v>575</v>
      </c>
      <c r="E1322" s="79" t="str">
        <f>+IF(C1322&lt;&gt;"",VLOOKUP(MID(C1322,18,5),NIVELES!$A$133:$B$213,2,0),"")</f>
        <v>COTOPAXI</v>
      </c>
      <c r="F1322" s="80" t="s">
        <v>80</v>
      </c>
      <c r="G1322" s="81" t="str">
        <f>+IF(F1322&lt;&gt;"",VLOOKUP(F1322,NIVELES!$A$246:$C$464,3,0),"")</f>
        <v xml:space="preserve"> </v>
      </c>
      <c r="H1322" s="82" t="s">
        <v>1023</v>
      </c>
      <c r="I1322" s="78" t="s">
        <v>2164</v>
      </c>
      <c r="J1322" s="78" t="s">
        <v>2165</v>
      </c>
      <c r="K1322" s="78" t="s">
        <v>2166</v>
      </c>
      <c r="L1322" s="78" t="s">
        <v>1791</v>
      </c>
      <c r="M1322" s="78" t="s">
        <v>1791</v>
      </c>
      <c r="N1322" s="78" t="s">
        <v>1791</v>
      </c>
      <c r="O1322" s="78" t="s">
        <v>2454</v>
      </c>
      <c r="P1322" s="82">
        <v>12</v>
      </c>
      <c r="Q1322" s="78" t="s">
        <v>2552</v>
      </c>
      <c r="R1322" s="82">
        <v>1</v>
      </c>
      <c r="S1322" s="82">
        <v>1</v>
      </c>
      <c r="T1322" s="82">
        <v>1</v>
      </c>
      <c r="U1322" s="82">
        <v>1</v>
      </c>
      <c r="V1322" s="82">
        <v>1</v>
      </c>
      <c r="W1322" s="82">
        <v>1</v>
      </c>
      <c r="X1322" s="82">
        <v>1</v>
      </c>
      <c r="Y1322" s="82">
        <v>1</v>
      </c>
      <c r="Z1322" s="82">
        <v>1</v>
      </c>
      <c r="AA1322" s="82">
        <v>1</v>
      </c>
      <c r="AB1322" s="82">
        <v>1</v>
      </c>
      <c r="AC1322" s="82">
        <v>1</v>
      </c>
      <c r="AD1322" s="85" t="str">
        <f>IF(A1322&lt;&gt;"",IF(D1322="DIRECCIÓN_DE_TRANSFERENCIAS","280 0031",VLOOKUP(C1322,NIVELES!$A$14:$B$105,2,0)),"")</f>
        <v>280 3110</v>
      </c>
      <c r="AE1322" s="86" t="s">
        <v>322</v>
      </c>
      <c r="AF1322" s="86" t="s">
        <v>369</v>
      </c>
      <c r="AG1322" s="79" t="str">
        <f>+IF(AF1322&lt;&gt;"",VLOOKUP(AF1322,NIVELES!$A$666:$B$673,2,0),"")</f>
        <v>ADMINISTRACIÓN_CENTRAL</v>
      </c>
      <c r="AH1322" s="78" t="s">
        <v>322</v>
      </c>
      <c r="AI1322" s="79" t="str">
        <f>IF(AH1322&lt;&gt;"",VLOOKUP(CONCATENATE(AG1322,AH1322),NIVELES!$B$676:$C$745,2,0),"")</f>
        <v>Administración De La Gestión Administrativa Financiera</v>
      </c>
      <c r="AJ1322" s="78" t="s">
        <v>517</v>
      </c>
      <c r="AK1322" s="79" t="str">
        <f>+IF(AJ1322&lt;&gt;"",VLOOKUP(AJ1322,NIVELES!$A$816:$B$892,2,0),"")</f>
        <v>NO APLICA</v>
      </c>
      <c r="AL1322" s="78" t="s">
        <v>553</v>
      </c>
      <c r="AM1322" s="78">
        <v>510106</v>
      </c>
      <c r="AN1322" s="79" t="str">
        <f>IF(AM1322&lt;&gt;"",+VLOOKUP(AM1322,NIVELES!$A$1652:$B$2466,2,0),"")</f>
        <v>Salarios Unificados</v>
      </c>
      <c r="AO1322" s="87">
        <v>42492</v>
      </c>
      <c r="AP1322" s="88">
        <v>3541</v>
      </c>
      <c r="AQ1322" s="88">
        <v>3541</v>
      </c>
      <c r="AR1322" s="88">
        <v>3541</v>
      </c>
      <c r="AS1322" s="88">
        <v>3541</v>
      </c>
      <c r="AT1322" s="88">
        <v>3541</v>
      </c>
      <c r="AU1322" s="88">
        <v>3541</v>
      </c>
      <c r="AV1322" s="88">
        <v>3541</v>
      </c>
      <c r="AW1322" s="88">
        <v>3541</v>
      </c>
      <c r="AX1322" s="88">
        <v>3541</v>
      </c>
      <c r="AY1322" s="88">
        <v>3541</v>
      </c>
      <c r="AZ1322" s="88">
        <v>3541</v>
      </c>
      <c r="BA1322" s="88">
        <v>3541</v>
      </c>
      <c r="BB1322" s="89">
        <f t="shared" si="79"/>
        <v>42492</v>
      </c>
      <c r="BC1322" s="90" t="str">
        <f t="shared" si="78"/>
        <v>OK</v>
      </c>
      <c r="BD1322" s="91" t="str">
        <f t="shared" si="80"/>
        <v xml:space="preserve">                  </v>
      </c>
      <c r="BE1322" s="92">
        <f t="shared" si="81"/>
        <v>12</v>
      </c>
    </row>
    <row r="1323" spans="1:57" s="74" customFormat="1" ht="50.1" customHeight="1" x14ac:dyDescent="0.2">
      <c r="A1323" s="78" t="s">
        <v>55</v>
      </c>
      <c r="B1323" s="78" t="s">
        <v>58</v>
      </c>
      <c r="C1323" s="78" t="s">
        <v>615</v>
      </c>
      <c r="D1323" s="78" t="s">
        <v>575</v>
      </c>
      <c r="E1323" s="79" t="str">
        <f>+IF(C1323&lt;&gt;"",VLOOKUP(MID(C1323,18,5),NIVELES!$A$133:$B$213,2,0),"")</f>
        <v>COTOPAXI</v>
      </c>
      <c r="F1323" s="80" t="s">
        <v>80</v>
      </c>
      <c r="G1323" s="81" t="str">
        <f>+IF(F1323&lt;&gt;"",VLOOKUP(F1323,NIVELES!$A$246:$C$464,3,0),"")</f>
        <v xml:space="preserve"> </v>
      </c>
      <c r="H1323" s="82" t="s">
        <v>1023</v>
      </c>
      <c r="I1323" s="78" t="s">
        <v>2164</v>
      </c>
      <c r="J1323" s="78" t="s">
        <v>2165</v>
      </c>
      <c r="K1323" s="78" t="s">
        <v>2166</v>
      </c>
      <c r="L1323" s="78" t="s">
        <v>1791</v>
      </c>
      <c r="M1323" s="78" t="s">
        <v>1791</v>
      </c>
      <c r="N1323" s="78" t="s">
        <v>1791</v>
      </c>
      <c r="O1323" s="78" t="s">
        <v>2454</v>
      </c>
      <c r="P1323" s="82">
        <v>1</v>
      </c>
      <c r="Q1323" s="78" t="s">
        <v>2552</v>
      </c>
      <c r="R1323" s="82"/>
      <c r="S1323" s="82"/>
      <c r="T1323" s="82"/>
      <c r="U1323" s="82"/>
      <c r="V1323" s="82"/>
      <c r="W1323" s="82"/>
      <c r="X1323" s="82"/>
      <c r="Y1323" s="82"/>
      <c r="Z1323" s="82"/>
      <c r="AA1323" s="82"/>
      <c r="AB1323" s="82"/>
      <c r="AC1323" s="82">
        <v>1</v>
      </c>
      <c r="AD1323" s="85" t="str">
        <f>IF(A1323&lt;&gt;"",IF(D1323="DIRECCIÓN_DE_TRANSFERENCIAS","280 0031",VLOOKUP(C1323,NIVELES!$A$14:$B$105,2,0)),"")</f>
        <v>280 3110</v>
      </c>
      <c r="AE1323" s="86" t="s">
        <v>322</v>
      </c>
      <c r="AF1323" s="86" t="s">
        <v>369</v>
      </c>
      <c r="AG1323" s="79" t="str">
        <f>+IF(AF1323&lt;&gt;"",VLOOKUP(AF1323,NIVELES!$A$666:$B$673,2,0),"")</f>
        <v>ADMINISTRACIÓN_CENTRAL</v>
      </c>
      <c r="AH1323" s="78" t="s">
        <v>322</v>
      </c>
      <c r="AI1323" s="79" t="str">
        <f>IF(AH1323&lt;&gt;"",VLOOKUP(CONCATENATE(AG1323,AH1323),NIVELES!$B$676:$C$745,2,0),"")</f>
        <v>Administración De La Gestión Administrativa Financiera</v>
      </c>
      <c r="AJ1323" s="78" t="s">
        <v>517</v>
      </c>
      <c r="AK1323" s="79" t="str">
        <f>+IF(AJ1323&lt;&gt;"",VLOOKUP(AJ1323,NIVELES!$A$816:$B$892,2,0),"")</f>
        <v>NO APLICA</v>
      </c>
      <c r="AL1323" s="78" t="s">
        <v>553</v>
      </c>
      <c r="AM1323" s="78">
        <v>510203</v>
      </c>
      <c r="AN1323" s="79" t="str">
        <f>IF(AM1323&lt;&gt;"",+VLOOKUP(AM1323,NIVELES!$A$1652:$B$2466,2,0),"")</f>
        <v>Decimotercer Sueldo</v>
      </c>
      <c r="AO1323" s="87">
        <v>33239.25</v>
      </c>
      <c r="AP1323" s="88">
        <v>0</v>
      </c>
      <c r="AQ1323" s="88">
        <v>0</v>
      </c>
      <c r="AR1323" s="88">
        <v>0</v>
      </c>
      <c r="AS1323" s="88">
        <v>0</v>
      </c>
      <c r="AT1323" s="88">
        <v>0</v>
      </c>
      <c r="AU1323" s="88">
        <v>0</v>
      </c>
      <c r="AV1323" s="88">
        <v>0</v>
      </c>
      <c r="AW1323" s="88">
        <v>0</v>
      </c>
      <c r="AX1323" s="88">
        <v>0</v>
      </c>
      <c r="AY1323" s="88">
        <v>0</v>
      </c>
      <c r="AZ1323" s="88">
        <v>0</v>
      </c>
      <c r="BA1323" s="88">
        <v>33239.25</v>
      </c>
      <c r="BB1323" s="89">
        <f t="shared" si="79"/>
        <v>33239.25</v>
      </c>
      <c r="BC1323" s="90" t="str">
        <f t="shared" si="78"/>
        <v>OK</v>
      </c>
      <c r="BD1323" s="91" t="str">
        <f t="shared" si="80"/>
        <v xml:space="preserve">                  </v>
      </c>
      <c r="BE1323" s="92">
        <f t="shared" si="81"/>
        <v>1</v>
      </c>
    </row>
    <row r="1324" spans="1:57" s="74" customFormat="1" ht="50.1" customHeight="1" x14ac:dyDescent="0.2">
      <c r="A1324" s="78" t="s">
        <v>55</v>
      </c>
      <c r="B1324" s="78" t="s">
        <v>58</v>
      </c>
      <c r="C1324" s="78" t="s">
        <v>615</v>
      </c>
      <c r="D1324" s="78" t="s">
        <v>575</v>
      </c>
      <c r="E1324" s="79" t="str">
        <f>+IF(C1324&lt;&gt;"",VLOOKUP(MID(C1324,18,5),NIVELES!$A$133:$B$213,2,0),"")</f>
        <v>COTOPAXI</v>
      </c>
      <c r="F1324" s="80" t="s">
        <v>80</v>
      </c>
      <c r="G1324" s="81" t="str">
        <f>+IF(F1324&lt;&gt;"",VLOOKUP(F1324,NIVELES!$A$246:$C$464,3,0),"")</f>
        <v xml:space="preserve"> </v>
      </c>
      <c r="H1324" s="82" t="s">
        <v>1023</v>
      </c>
      <c r="I1324" s="78" t="s">
        <v>2164</v>
      </c>
      <c r="J1324" s="78" t="s">
        <v>2165</v>
      </c>
      <c r="K1324" s="78" t="s">
        <v>2166</v>
      </c>
      <c r="L1324" s="78" t="s">
        <v>1791</v>
      </c>
      <c r="M1324" s="78" t="s">
        <v>1791</v>
      </c>
      <c r="N1324" s="78" t="s">
        <v>1791</v>
      </c>
      <c r="O1324" s="78" t="s">
        <v>2454</v>
      </c>
      <c r="P1324" s="82">
        <v>1</v>
      </c>
      <c r="Q1324" s="78" t="s">
        <v>2552</v>
      </c>
      <c r="R1324" s="82"/>
      <c r="S1324" s="82"/>
      <c r="T1324" s="82"/>
      <c r="U1324" s="82"/>
      <c r="V1324" s="82"/>
      <c r="W1324" s="82"/>
      <c r="X1324" s="82"/>
      <c r="Y1324" s="82">
        <v>1</v>
      </c>
      <c r="Z1324" s="82"/>
      <c r="AA1324" s="82"/>
      <c r="AB1324" s="82"/>
      <c r="AC1324" s="82"/>
      <c r="AD1324" s="85" t="str">
        <f>IF(A1324&lt;&gt;"",IF(D1324="DIRECCIÓN_DE_TRANSFERENCIAS","280 0031",VLOOKUP(C1324,NIVELES!$A$14:$B$105,2,0)),"")</f>
        <v>280 3110</v>
      </c>
      <c r="AE1324" s="86" t="s">
        <v>322</v>
      </c>
      <c r="AF1324" s="86" t="s">
        <v>369</v>
      </c>
      <c r="AG1324" s="79" t="str">
        <f>+IF(AF1324&lt;&gt;"",VLOOKUP(AF1324,NIVELES!$A$666:$B$673,2,0),"")</f>
        <v>ADMINISTRACIÓN_CENTRAL</v>
      </c>
      <c r="AH1324" s="78" t="s">
        <v>322</v>
      </c>
      <c r="AI1324" s="79" t="str">
        <f>IF(AH1324&lt;&gt;"",VLOOKUP(CONCATENATE(AG1324,AH1324),NIVELES!$B$676:$C$745,2,0),"")</f>
        <v>Administración De La Gestión Administrativa Financiera</v>
      </c>
      <c r="AJ1324" s="78" t="s">
        <v>517</v>
      </c>
      <c r="AK1324" s="79" t="str">
        <f>+IF(AJ1324&lt;&gt;"",VLOOKUP(AJ1324,NIVELES!$A$816:$B$892,2,0),"")</f>
        <v>NO APLICA</v>
      </c>
      <c r="AL1324" s="78" t="s">
        <v>553</v>
      </c>
      <c r="AM1324" s="78">
        <v>510204</v>
      </c>
      <c r="AN1324" s="79" t="str">
        <f>IF(AM1324&lt;&gt;"",+VLOOKUP(AM1324,NIVELES!$A$1652:$B$2466,2,0),"")</f>
        <v>Decimocuarto Sueldo</v>
      </c>
      <c r="AO1324" s="87">
        <v>13002</v>
      </c>
      <c r="AP1324" s="88">
        <v>0</v>
      </c>
      <c r="AQ1324" s="88">
        <v>0</v>
      </c>
      <c r="AR1324" s="88">
        <v>0</v>
      </c>
      <c r="AS1324" s="88">
        <v>0</v>
      </c>
      <c r="AT1324" s="88">
        <v>0</v>
      </c>
      <c r="AU1324" s="88">
        <v>0</v>
      </c>
      <c r="AV1324" s="88">
        <v>0</v>
      </c>
      <c r="AW1324" s="88">
        <v>13002</v>
      </c>
      <c r="AX1324" s="88">
        <v>0</v>
      </c>
      <c r="AY1324" s="88">
        <v>0</v>
      </c>
      <c r="AZ1324" s="88">
        <v>0</v>
      </c>
      <c r="BA1324" s="88">
        <v>0</v>
      </c>
      <c r="BB1324" s="89">
        <f t="shared" si="79"/>
        <v>13002</v>
      </c>
      <c r="BC1324" s="90" t="str">
        <f t="shared" si="78"/>
        <v>OK</v>
      </c>
      <c r="BD1324" s="91" t="str">
        <f t="shared" si="80"/>
        <v xml:space="preserve">                  </v>
      </c>
      <c r="BE1324" s="92">
        <f t="shared" si="81"/>
        <v>1</v>
      </c>
    </row>
    <row r="1325" spans="1:57" s="74" customFormat="1" ht="50.1" customHeight="1" x14ac:dyDescent="0.2">
      <c r="A1325" s="78" t="s">
        <v>55</v>
      </c>
      <c r="B1325" s="78" t="s">
        <v>58</v>
      </c>
      <c r="C1325" s="78" t="s">
        <v>615</v>
      </c>
      <c r="D1325" s="78" t="s">
        <v>575</v>
      </c>
      <c r="E1325" s="79" t="str">
        <f>+IF(C1325&lt;&gt;"",VLOOKUP(MID(C1325,18,5),NIVELES!$A$133:$B$213,2,0),"")</f>
        <v>COTOPAXI</v>
      </c>
      <c r="F1325" s="80" t="s">
        <v>80</v>
      </c>
      <c r="G1325" s="81" t="str">
        <f>+IF(F1325&lt;&gt;"",VLOOKUP(F1325,NIVELES!$A$246:$C$464,3,0),"")</f>
        <v xml:space="preserve"> </v>
      </c>
      <c r="H1325" s="82" t="s">
        <v>1023</v>
      </c>
      <c r="I1325" s="78" t="s">
        <v>2164</v>
      </c>
      <c r="J1325" s="78" t="s">
        <v>2165</v>
      </c>
      <c r="K1325" s="78" t="s">
        <v>2166</v>
      </c>
      <c r="L1325" s="78" t="s">
        <v>1791</v>
      </c>
      <c r="M1325" s="78" t="s">
        <v>1791</v>
      </c>
      <c r="N1325" s="78" t="s">
        <v>1791</v>
      </c>
      <c r="O1325" s="78" t="s">
        <v>2454</v>
      </c>
      <c r="P1325" s="82">
        <v>12</v>
      </c>
      <c r="Q1325" s="78" t="s">
        <v>2552</v>
      </c>
      <c r="R1325" s="82">
        <v>1</v>
      </c>
      <c r="S1325" s="82">
        <v>1</v>
      </c>
      <c r="T1325" s="82">
        <v>1</v>
      </c>
      <c r="U1325" s="82">
        <v>1</v>
      </c>
      <c r="V1325" s="82">
        <v>1</v>
      </c>
      <c r="W1325" s="82">
        <v>1</v>
      </c>
      <c r="X1325" s="82">
        <v>1</v>
      </c>
      <c r="Y1325" s="82">
        <v>1</v>
      </c>
      <c r="Z1325" s="82">
        <v>1</v>
      </c>
      <c r="AA1325" s="82">
        <v>1</v>
      </c>
      <c r="AB1325" s="82">
        <v>1</v>
      </c>
      <c r="AC1325" s="82">
        <v>1</v>
      </c>
      <c r="AD1325" s="85" t="str">
        <f>IF(A1325&lt;&gt;"",IF(D1325="DIRECCIÓN_DE_TRANSFERENCIAS","280 0031",VLOOKUP(C1325,NIVELES!$A$14:$B$105,2,0)),"")</f>
        <v>280 3110</v>
      </c>
      <c r="AE1325" s="86" t="s">
        <v>322</v>
      </c>
      <c r="AF1325" s="86" t="s">
        <v>369</v>
      </c>
      <c r="AG1325" s="79" t="str">
        <f>+IF(AF1325&lt;&gt;"",VLOOKUP(AF1325,NIVELES!$A$666:$B$673,2,0),"")</f>
        <v>ADMINISTRACIÓN_CENTRAL</v>
      </c>
      <c r="AH1325" s="78" t="s">
        <v>322</v>
      </c>
      <c r="AI1325" s="79" t="str">
        <f>IF(AH1325&lt;&gt;"",VLOOKUP(CONCATENATE(AG1325,AH1325),NIVELES!$B$676:$C$745,2,0),"")</f>
        <v>Administración De La Gestión Administrativa Financiera</v>
      </c>
      <c r="AJ1325" s="78" t="s">
        <v>517</v>
      </c>
      <c r="AK1325" s="79" t="str">
        <f>+IF(AJ1325&lt;&gt;"",VLOOKUP(AJ1325,NIVELES!$A$816:$B$892,2,0),"")</f>
        <v>NO APLICA</v>
      </c>
      <c r="AL1325" s="78" t="s">
        <v>553</v>
      </c>
      <c r="AM1325" s="78">
        <v>510304</v>
      </c>
      <c r="AN1325" s="79" t="str">
        <f>IF(AM1325&lt;&gt;"",+VLOOKUP(AM1325,NIVELES!$A$1652:$B$2466,2,0),"")</f>
        <v>Compensación por Transporte</v>
      </c>
      <c r="AO1325" s="87">
        <v>720</v>
      </c>
      <c r="AP1325" s="88">
        <v>60</v>
      </c>
      <c r="AQ1325" s="88">
        <v>60</v>
      </c>
      <c r="AR1325" s="88">
        <v>60</v>
      </c>
      <c r="AS1325" s="88">
        <v>60</v>
      </c>
      <c r="AT1325" s="88">
        <v>60</v>
      </c>
      <c r="AU1325" s="88">
        <v>60</v>
      </c>
      <c r="AV1325" s="88">
        <v>60</v>
      </c>
      <c r="AW1325" s="88">
        <v>60</v>
      </c>
      <c r="AX1325" s="88">
        <v>60</v>
      </c>
      <c r="AY1325" s="88">
        <v>60</v>
      </c>
      <c r="AZ1325" s="88">
        <v>60</v>
      </c>
      <c r="BA1325" s="88">
        <v>60</v>
      </c>
      <c r="BB1325" s="89">
        <f t="shared" si="79"/>
        <v>720</v>
      </c>
      <c r="BC1325" s="90" t="str">
        <f t="shared" si="78"/>
        <v>OK</v>
      </c>
      <c r="BD1325" s="91" t="str">
        <f t="shared" si="80"/>
        <v xml:space="preserve">                  </v>
      </c>
      <c r="BE1325" s="92">
        <f t="shared" si="81"/>
        <v>12</v>
      </c>
    </row>
    <row r="1326" spans="1:57" s="74" customFormat="1" ht="50.1" customHeight="1" x14ac:dyDescent="0.2">
      <c r="A1326" s="78" t="s">
        <v>55</v>
      </c>
      <c r="B1326" s="78" t="s">
        <v>58</v>
      </c>
      <c r="C1326" s="78" t="s">
        <v>615</v>
      </c>
      <c r="D1326" s="78" t="s">
        <v>575</v>
      </c>
      <c r="E1326" s="79" t="str">
        <f>+IF(C1326&lt;&gt;"",VLOOKUP(MID(C1326,18,5),NIVELES!$A$133:$B$213,2,0),"")</f>
        <v>COTOPAXI</v>
      </c>
      <c r="F1326" s="80" t="s">
        <v>80</v>
      </c>
      <c r="G1326" s="81" t="str">
        <f>+IF(F1326&lt;&gt;"",VLOOKUP(F1326,NIVELES!$A$246:$C$464,3,0),"")</f>
        <v xml:space="preserve"> </v>
      </c>
      <c r="H1326" s="82" t="s">
        <v>1023</v>
      </c>
      <c r="I1326" s="78" t="s">
        <v>2164</v>
      </c>
      <c r="J1326" s="78" t="s">
        <v>2165</v>
      </c>
      <c r="K1326" s="78" t="s">
        <v>2166</v>
      </c>
      <c r="L1326" s="78" t="s">
        <v>1791</v>
      </c>
      <c r="M1326" s="78" t="s">
        <v>1791</v>
      </c>
      <c r="N1326" s="78" t="s">
        <v>1791</v>
      </c>
      <c r="O1326" s="78" t="s">
        <v>2454</v>
      </c>
      <c r="P1326" s="82">
        <v>12</v>
      </c>
      <c r="Q1326" s="78" t="s">
        <v>2552</v>
      </c>
      <c r="R1326" s="82">
        <v>1</v>
      </c>
      <c r="S1326" s="82">
        <v>1</v>
      </c>
      <c r="T1326" s="82">
        <v>1</v>
      </c>
      <c r="U1326" s="82">
        <v>1</v>
      </c>
      <c r="V1326" s="82">
        <v>1</v>
      </c>
      <c r="W1326" s="82">
        <v>1</v>
      </c>
      <c r="X1326" s="82">
        <v>1</v>
      </c>
      <c r="Y1326" s="82">
        <v>1</v>
      </c>
      <c r="Z1326" s="82">
        <v>1</v>
      </c>
      <c r="AA1326" s="82">
        <v>1</v>
      </c>
      <c r="AB1326" s="82">
        <v>1</v>
      </c>
      <c r="AC1326" s="82">
        <v>1</v>
      </c>
      <c r="AD1326" s="85" t="str">
        <f>IF(A1326&lt;&gt;"",IF(D1326="DIRECCIÓN_DE_TRANSFERENCIAS","280 0031",VLOOKUP(C1326,NIVELES!$A$14:$B$105,2,0)),"")</f>
        <v>280 3110</v>
      </c>
      <c r="AE1326" s="86" t="s">
        <v>322</v>
      </c>
      <c r="AF1326" s="86" t="s">
        <v>369</v>
      </c>
      <c r="AG1326" s="79" t="str">
        <f>+IF(AF1326&lt;&gt;"",VLOOKUP(AF1326,NIVELES!$A$666:$B$673,2,0),"")</f>
        <v>ADMINISTRACIÓN_CENTRAL</v>
      </c>
      <c r="AH1326" s="78" t="s">
        <v>322</v>
      </c>
      <c r="AI1326" s="79" t="str">
        <f>IF(AH1326&lt;&gt;"",VLOOKUP(CONCATENATE(AG1326,AH1326),NIVELES!$B$676:$C$745,2,0),"")</f>
        <v>Administración De La Gestión Administrativa Financiera</v>
      </c>
      <c r="AJ1326" s="78" t="s">
        <v>517</v>
      </c>
      <c r="AK1326" s="79" t="str">
        <f>+IF(AJ1326&lt;&gt;"",VLOOKUP(AJ1326,NIVELES!$A$816:$B$892,2,0),"")</f>
        <v>NO APLICA</v>
      </c>
      <c r="AL1326" s="78" t="s">
        <v>553</v>
      </c>
      <c r="AM1326" s="78">
        <v>510306</v>
      </c>
      <c r="AN1326" s="79" t="str">
        <f>IF(AM1326&lt;&gt;"",+VLOOKUP(AM1326,NIVELES!$A$1652:$B$2466,2,0),"")</f>
        <v>Alimentación</v>
      </c>
      <c r="AO1326" s="87">
        <v>5040</v>
      </c>
      <c r="AP1326" s="88">
        <v>420</v>
      </c>
      <c r="AQ1326" s="88">
        <v>420</v>
      </c>
      <c r="AR1326" s="88">
        <v>420</v>
      </c>
      <c r="AS1326" s="88">
        <v>420</v>
      </c>
      <c r="AT1326" s="88">
        <v>420</v>
      </c>
      <c r="AU1326" s="88">
        <v>420</v>
      </c>
      <c r="AV1326" s="88">
        <v>420</v>
      </c>
      <c r="AW1326" s="88">
        <v>420</v>
      </c>
      <c r="AX1326" s="88">
        <v>420</v>
      </c>
      <c r="AY1326" s="88">
        <v>420</v>
      </c>
      <c r="AZ1326" s="88">
        <v>420</v>
      </c>
      <c r="BA1326" s="88">
        <v>420</v>
      </c>
      <c r="BB1326" s="89">
        <f t="shared" si="79"/>
        <v>5040</v>
      </c>
      <c r="BC1326" s="90" t="str">
        <f t="shared" si="78"/>
        <v>OK</v>
      </c>
      <c r="BD1326" s="91" t="str">
        <f t="shared" si="80"/>
        <v xml:space="preserve">                  </v>
      </c>
      <c r="BE1326" s="92">
        <f t="shared" si="81"/>
        <v>12</v>
      </c>
    </row>
    <row r="1327" spans="1:57" s="74" customFormat="1" ht="50.1" customHeight="1" x14ac:dyDescent="0.2">
      <c r="A1327" s="78" t="s">
        <v>55</v>
      </c>
      <c r="B1327" s="78" t="s">
        <v>58</v>
      </c>
      <c r="C1327" s="78" t="s">
        <v>615</v>
      </c>
      <c r="D1327" s="78" t="s">
        <v>575</v>
      </c>
      <c r="E1327" s="79" t="str">
        <f>+IF(C1327&lt;&gt;"",VLOOKUP(MID(C1327,18,5),NIVELES!$A$133:$B$213,2,0),"")</f>
        <v>COTOPAXI</v>
      </c>
      <c r="F1327" s="80" t="s">
        <v>80</v>
      </c>
      <c r="G1327" s="81" t="str">
        <f>+IF(F1327&lt;&gt;"",VLOOKUP(F1327,NIVELES!$A$246:$C$464,3,0),"")</f>
        <v xml:space="preserve"> </v>
      </c>
      <c r="H1327" s="82" t="s">
        <v>1023</v>
      </c>
      <c r="I1327" s="78" t="s">
        <v>2164</v>
      </c>
      <c r="J1327" s="78" t="s">
        <v>2165</v>
      </c>
      <c r="K1327" s="78" t="s">
        <v>2166</v>
      </c>
      <c r="L1327" s="78" t="s">
        <v>1791</v>
      </c>
      <c r="M1327" s="78" t="s">
        <v>1791</v>
      </c>
      <c r="N1327" s="78" t="s">
        <v>1791</v>
      </c>
      <c r="O1327" s="78" t="s">
        <v>2454</v>
      </c>
      <c r="P1327" s="82">
        <v>12</v>
      </c>
      <c r="Q1327" s="78" t="s">
        <v>2552</v>
      </c>
      <c r="R1327" s="82">
        <v>1</v>
      </c>
      <c r="S1327" s="82">
        <v>1</v>
      </c>
      <c r="T1327" s="82">
        <v>1</v>
      </c>
      <c r="U1327" s="82">
        <v>1</v>
      </c>
      <c r="V1327" s="82">
        <v>1</v>
      </c>
      <c r="W1327" s="82">
        <v>1</v>
      </c>
      <c r="X1327" s="82">
        <v>1</v>
      </c>
      <c r="Y1327" s="82">
        <v>1</v>
      </c>
      <c r="Z1327" s="82">
        <v>1</v>
      </c>
      <c r="AA1327" s="82">
        <v>1</v>
      </c>
      <c r="AB1327" s="82">
        <v>1</v>
      </c>
      <c r="AC1327" s="82">
        <v>1</v>
      </c>
      <c r="AD1327" s="85" t="str">
        <f>IF(A1327&lt;&gt;"",IF(D1327="DIRECCIÓN_DE_TRANSFERENCIAS","280 0031",VLOOKUP(C1327,NIVELES!$A$14:$B$105,2,0)),"")</f>
        <v>280 3110</v>
      </c>
      <c r="AE1327" s="86" t="s">
        <v>322</v>
      </c>
      <c r="AF1327" s="86" t="s">
        <v>369</v>
      </c>
      <c r="AG1327" s="79" t="str">
        <f>+IF(AF1327&lt;&gt;"",VLOOKUP(AF1327,NIVELES!$A$666:$B$673,2,0),"")</f>
        <v>ADMINISTRACIÓN_CENTRAL</v>
      </c>
      <c r="AH1327" s="78" t="s">
        <v>322</v>
      </c>
      <c r="AI1327" s="79" t="str">
        <f>IF(AH1327&lt;&gt;"",VLOOKUP(CONCATENATE(AG1327,AH1327),NIVELES!$B$676:$C$745,2,0),"")</f>
        <v>Administración De La Gestión Administrativa Financiera</v>
      </c>
      <c r="AJ1327" s="78" t="s">
        <v>517</v>
      </c>
      <c r="AK1327" s="79" t="str">
        <f>+IF(AJ1327&lt;&gt;"",VLOOKUP(AJ1327,NIVELES!$A$816:$B$892,2,0),"")</f>
        <v>NO APLICA</v>
      </c>
      <c r="AL1327" s="78" t="s">
        <v>553</v>
      </c>
      <c r="AM1327" s="78">
        <v>510401</v>
      </c>
      <c r="AN1327" s="79" t="str">
        <f>IF(AM1327&lt;&gt;"",+VLOOKUP(AM1327,NIVELES!$A$1652:$B$2466,2,0),"")</f>
        <v>Por Cargas Familiares</v>
      </c>
      <c r="AO1327" s="87">
        <v>318.12</v>
      </c>
      <c r="AP1327" s="88">
        <v>26.51</v>
      </c>
      <c r="AQ1327" s="88">
        <v>26.51</v>
      </c>
      <c r="AR1327" s="88">
        <v>26.51</v>
      </c>
      <c r="AS1327" s="88">
        <v>26.51</v>
      </c>
      <c r="AT1327" s="88">
        <v>26.51</v>
      </c>
      <c r="AU1327" s="88">
        <v>26.51</v>
      </c>
      <c r="AV1327" s="88">
        <v>26.51</v>
      </c>
      <c r="AW1327" s="88">
        <v>26.51</v>
      </c>
      <c r="AX1327" s="88">
        <v>26.51</v>
      </c>
      <c r="AY1327" s="88">
        <v>26.51</v>
      </c>
      <c r="AZ1327" s="88">
        <v>26.51</v>
      </c>
      <c r="BA1327" s="88">
        <v>26.51</v>
      </c>
      <c r="BB1327" s="89">
        <f t="shared" si="79"/>
        <v>318.11999999999995</v>
      </c>
      <c r="BC1327" s="90" t="str">
        <f t="shared" si="78"/>
        <v>OK</v>
      </c>
      <c r="BD1327" s="91" t="str">
        <f t="shared" si="80"/>
        <v xml:space="preserve">                  </v>
      </c>
      <c r="BE1327" s="92">
        <f t="shared" si="81"/>
        <v>12</v>
      </c>
    </row>
    <row r="1328" spans="1:57" s="74" customFormat="1" ht="50.1" customHeight="1" x14ac:dyDescent="0.2">
      <c r="A1328" s="78" t="s">
        <v>55</v>
      </c>
      <c r="B1328" s="78" t="s">
        <v>58</v>
      </c>
      <c r="C1328" s="78" t="s">
        <v>615</v>
      </c>
      <c r="D1328" s="78" t="s">
        <v>575</v>
      </c>
      <c r="E1328" s="79" t="str">
        <f>+IF(C1328&lt;&gt;"",VLOOKUP(MID(C1328,18,5),NIVELES!$A$133:$B$213,2,0),"")</f>
        <v>COTOPAXI</v>
      </c>
      <c r="F1328" s="80" t="s">
        <v>80</v>
      </c>
      <c r="G1328" s="81" t="str">
        <f>+IF(F1328&lt;&gt;"",VLOOKUP(F1328,NIVELES!$A$246:$C$464,3,0),"")</f>
        <v xml:space="preserve"> </v>
      </c>
      <c r="H1328" s="82" t="s">
        <v>1023</v>
      </c>
      <c r="I1328" s="78" t="s">
        <v>2164</v>
      </c>
      <c r="J1328" s="78" t="s">
        <v>2165</v>
      </c>
      <c r="K1328" s="78" t="s">
        <v>2166</v>
      </c>
      <c r="L1328" s="78" t="s">
        <v>1791</v>
      </c>
      <c r="M1328" s="78" t="s">
        <v>1791</v>
      </c>
      <c r="N1328" s="78" t="s">
        <v>1791</v>
      </c>
      <c r="O1328" s="78" t="s">
        <v>2454</v>
      </c>
      <c r="P1328" s="82">
        <v>12</v>
      </c>
      <c r="Q1328" s="78" t="s">
        <v>2552</v>
      </c>
      <c r="R1328" s="82">
        <v>1</v>
      </c>
      <c r="S1328" s="82">
        <v>1</v>
      </c>
      <c r="T1328" s="82">
        <v>1</v>
      </c>
      <c r="U1328" s="82">
        <v>1</v>
      </c>
      <c r="V1328" s="82">
        <v>1</v>
      </c>
      <c r="W1328" s="82">
        <v>1</v>
      </c>
      <c r="X1328" s="82">
        <v>1</v>
      </c>
      <c r="Y1328" s="82">
        <v>1</v>
      </c>
      <c r="Z1328" s="82">
        <v>1</v>
      </c>
      <c r="AA1328" s="82">
        <v>1</v>
      </c>
      <c r="AB1328" s="82">
        <v>1</v>
      </c>
      <c r="AC1328" s="82">
        <v>1</v>
      </c>
      <c r="AD1328" s="85" t="str">
        <f>IF(A1328&lt;&gt;"",IF(D1328="DIRECCIÓN_DE_TRANSFERENCIAS","280 0031",VLOOKUP(C1328,NIVELES!$A$14:$B$105,2,0)),"")</f>
        <v>280 3110</v>
      </c>
      <c r="AE1328" s="86" t="s">
        <v>322</v>
      </c>
      <c r="AF1328" s="86" t="s">
        <v>369</v>
      </c>
      <c r="AG1328" s="79" t="str">
        <f>+IF(AF1328&lt;&gt;"",VLOOKUP(AF1328,NIVELES!$A$666:$B$673,2,0),"")</f>
        <v>ADMINISTRACIÓN_CENTRAL</v>
      </c>
      <c r="AH1328" s="78" t="s">
        <v>322</v>
      </c>
      <c r="AI1328" s="79" t="str">
        <f>IF(AH1328&lt;&gt;"",VLOOKUP(CONCATENATE(AG1328,AH1328),NIVELES!$B$676:$C$745,2,0),"")</f>
        <v>Administración De La Gestión Administrativa Financiera</v>
      </c>
      <c r="AJ1328" s="78" t="s">
        <v>517</v>
      </c>
      <c r="AK1328" s="79" t="str">
        <f>+IF(AJ1328&lt;&gt;"",VLOOKUP(AJ1328,NIVELES!$A$816:$B$892,2,0),"")</f>
        <v>NO APLICA</v>
      </c>
      <c r="AL1328" s="78" t="s">
        <v>553</v>
      </c>
      <c r="AM1328" s="78">
        <v>510408</v>
      </c>
      <c r="AN1328" s="79" t="str">
        <f>IF(AM1328&lt;&gt;"",+VLOOKUP(AM1328,NIVELES!$A$1652:$B$2466,2,0),"")</f>
        <v>Subsidio de Antigüedad</v>
      </c>
      <c r="AO1328" s="87">
        <v>1323.87</v>
      </c>
      <c r="AP1328" s="88">
        <v>110.32249999999999</v>
      </c>
      <c r="AQ1328" s="88">
        <v>110.32249999999999</v>
      </c>
      <c r="AR1328" s="88">
        <v>110.32249999999999</v>
      </c>
      <c r="AS1328" s="88">
        <v>110.32249999999999</v>
      </c>
      <c r="AT1328" s="88">
        <v>110.32249999999999</v>
      </c>
      <c r="AU1328" s="88">
        <v>110.32249999999999</v>
      </c>
      <c r="AV1328" s="88">
        <v>110.32249999999999</v>
      </c>
      <c r="AW1328" s="88">
        <v>110.32249999999999</v>
      </c>
      <c r="AX1328" s="88">
        <v>110.32249999999999</v>
      </c>
      <c r="AY1328" s="88">
        <v>110.32249999999999</v>
      </c>
      <c r="AZ1328" s="88">
        <v>110.32249999999999</v>
      </c>
      <c r="BA1328" s="88">
        <v>110.32249999999999</v>
      </c>
      <c r="BB1328" s="89">
        <f t="shared" si="79"/>
        <v>1323.87</v>
      </c>
      <c r="BC1328" s="90" t="str">
        <f t="shared" si="78"/>
        <v>OK</v>
      </c>
      <c r="BD1328" s="91" t="str">
        <f t="shared" si="80"/>
        <v xml:space="preserve">                  </v>
      </c>
      <c r="BE1328" s="92">
        <f t="shared" si="81"/>
        <v>12</v>
      </c>
    </row>
    <row r="1329" spans="1:57" s="74" customFormat="1" ht="50.1" customHeight="1" x14ac:dyDescent="0.2">
      <c r="A1329" s="78" t="s">
        <v>55</v>
      </c>
      <c r="B1329" s="78" t="s">
        <v>58</v>
      </c>
      <c r="C1329" s="78" t="s">
        <v>615</v>
      </c>
      <c r="D1329" s="78" t="s">
        <v>575</v>
      </c>
      <c r="E1329" s="79" t="str">
        <f>+IF(C1329&lt;&gt;"",VLOOKUP(MID(C1329,18,5),NIVELES!$A$133:$B$213,2,0),"")</f>
        <v>COTOPAXI</v>
      </c>
      <c r="F1329" s="80" t="s">
        <v>80</v>
      </c>
      <c r="G1329" s="81" t="str">
        <f>+IF(F1329&lt;&gt;"",VLOOKUP(F1329,NIVELES!$A$246:$C$464,3,0),"")</f>
        <v xml:space="preserve"> </v>
      </c>
      <c r="H1329" s="82" t="s">
        <v>1023</v>
      </c>
      <c r="I1329" s="78" t="s">
        <v>2164</v>
      </c>
      <c r="J1329" s="78" t="s">
        <v>2165</v>
      </c>
      <c r="K1329" s="78" t="s">
        <v>2166</v>
      </c>
      <c r="L1329" s="78" t="s">
        <v>1791</v>
      </c>
      <c r="M1329" s="78" t="s">
        <v>1791</v>
      </c>
      <c r="N1329" s="78" t="s">
        <v>1791</v>
      </c>
      <c r="O1329" s="78" t="s">
        <v>2454</v>
      </c>
      <c r="P1329" s="82">
        <v>12</v>
      </c>
      <c r="Q1329" s="78" t="s">
        <v>2552</v>
      </c>
      <c r="R1329" s="82">
        <v>1</v>
      </c>
      <c r="S1329" s="82">
        <v>1</v>
      </c>
      <c r="T1329" s="82">
        <v>1</v>
      </c>
      <c r="U1329" s="82">
        <v>1</v>
      </c>
      <c r="V1329" s="82">
        <v>1</v>
      </c>
      <c r="W1329" s="82">
        <v>1</v>
      </c>
      <c r="X1329" s="82">
        <v>1</v>
      </c>
      <c r="Y1329" s="82">
        <v>1</v>
      </c>
      <c r="Z1329" s="82">
        <v>1</v>
      </c>
      <c r="AA1329" s="82">
        <v>1</v>
      </c>
      <c r="AB1329" s="82">
        <v>1</v>
      </c>
      <c r="AC1329" s="82">
        <v>1</v>
      </c>
      <c r="AD1329" s="85" t="str">
        <f>IF(A1329&lt;&gt;"",IF(D1329="DIRECCIÓN_DE_TRANSFERENCIAS","280 0031",VLOOKUP(C1329,NIVELES!$A$14:$B$105,2,0)),"")</f>
        <v>280 3110</v>
      </c>
      <c r="AE1329" s="86" t="s">
        <v>322</v>
      </c>
      <c r="AF1329" s="86" t="s">
        <v>369</v>
      </c>
      <c r="AG1329" s="79" t="str">
        <f>+IF(AF1329&lt;&gt;"",VLOOKUP(AF1329,NIVELES!$A$666:$B$673,2,0),"")</f>
        <v>ADMINISTRACIÓN_CENTRAL</v>
      </c>
      <c r="AH1329" s="78" t="s">
        <v>322</v>
      </c>
      <c r="AI1329" s="79" t="str">
        <f>IF(AH1329&lt;&gt;"",VLOOKUP(CONCATENATE(AG1329,AH1329),NIVELES!$B$676:$C$745,2,0),"")</f>
        <v>Administración De La Gestión Administrativa Financiera</v>
      </c>
      <c r="AJ1329" s="78" t="s">
        <v>517</v>
      </c>
      <c r="AK1329" s="79" t="str">
        <f>+IF(AJ1329&lt;&gt;"",VLOOKUP(AJ1329,NIVELES!$A$816:$B$892,2,0),"")</f>
        <v>NO APLICA</v>
      </c>
      <c r="AL1329" s="78" t="s">
        <v>553</v>
      </c>
      <c r="AM1329" s="78">
        <v>510510</v>
      </c>
      <c r="AN1329" s="79" t="str">
        <f>IF(AM1329&lt;&gt;"",+VLOOKUP(AM1329,NIVELES!$A$1652:$B$2466,2,0),"")</f>
        <v>Servicios Personales por Contrato</v>
      </c>
      <c r="AO1329" s="87">
        <v>126324</v>
      </c>
      <c r="AP1329" s="88">
        <v>12301</v>
      </c>
      <c r="AQ1329" s="88">
        <v>12301</v>
      </c>
      <c r="AR1329" s="88">
        <v>12301</v>
      </c>
      <c r="AS1329" s="88">
        <v>12301</v>
      </c>
      <c r="AT1329" s="88">
        <v>12301</v>
      </c>
      <c r="AU1329" s="88">
        <v>12301</v>
      </c>
      <c r="AV1329" s="88">
        <v>12301</v>
      </c>
      <c r="AW1329" s="88">
        <v>12301</v>
      </c>
      <c r="AX1329" s="88">
        <v>12301</v>
      </c>
      <c r="AY1329" s="88">
        <v>12301</v>
      </c>
      <c r="AZ1329" s="88">
        <v>3314</v>
      </c>
      <c r="BA1329" s="88">
        <v>0</v>
      </c>
      <c r="BB1329" s="89">
        <f t="shared" si="79"/>
        <v>126324</v>
      </c>
      <c r="BC1329" s="90" t="str">
        <f t="shared" si="78"/>
        <v>OK</v>
      </c>
      <c r="BD1329" s="91" t="str">
        <f t="shared" si="80"/>
        <v xml:space="preserve">                  </v>
      </c>
      <c r="BE1329" s="92">
        <f t="shared" si="81"/>
        <v>12</v>
      </c>
    </row>
    <row r="1330" spans="1:57" s="74" customFormat="1" ht="50.1" customHeight="1" x14ac:dyDescent="0.2">
      <c r="A1330" s="78" t="s">
        <v>55</v>
      </c>
      <c r="B1330" s="78" t="s">
        <v>58</v>
      </c>
      <c r="C1330" s="78" t="s">
        <v>615</v>
      </c>
      <c r="D1330" s="78" t="s">
        <v>575</v>
      </c>
      <c r="E1330" s="79" t="str">
        <f>+IF(C1330&lt;&gt;"",VLOOKUP(MID(C1330,18,5),NIVELES!$A$133:$B$213,2,0),"")</f>
        <v>COTOPAXI</v>
      </c>
      <c r="F1330" s="80" t="s">
        <v>80</v>
      </c>
      <c r="G1330" s="81" t="str">
        <f>+IF(F1330&lt;&gt;"",VLOOKUP(F1330,NIVELES!$A$246:$C$464,3,0),"")</f>
        <v xml:space="preserve"> </v>
      </c>
      <c r="H1330" s="82" t="s">
        <v>1023</v>
      </c>
      <c r="I1330" s="78" t="s">
        <v>2164</v>
      </c>
      <c r="J1330" s="78" t="s">
        <v>2165</v>
      </c>
      <c r="K1330" s="78" t="s">
        <v>2166</v>
      </c>
      <c r="L1330" s="78" t="s">
        <v>1791</v>
      </c>
      <c r="M1330" s="78" t="s">
        <v>1791</v>
      </c>
      <c r="N1330" s="78" t="s">
        <v>1791</v>
      </c>
      <c r="O1330" s="78" t="s">
        <v>2454</v>
      </c>
      <c r="P1330" s="82">
        <v>1</v>
      </c>
      <c r="Q1330" s="78" t="s">
        <v>2552</v>
      </c>
      <c r="R1330" s="82"/>
      <c r="S1330" s="82"/>
      <c r="T1330" s="82"/>
      <c r="U1330" s="82">
        <v>1</v>
      </c>
      <c r="V1330" s="82"/>
      <c r="W1330" s="82"/>
      <c r="X1330" s="82"/>
      <c r="Y1330" s="82"/>
      <c r="Z1330" s="82"/>
      <c r="AA1330" s="82"/>
      <c r="AB1330" s="82"/>
      <c r="AC1330" s="82"/>
      <c r="AD1330" s="85" t="str">
        <f>IF(A1330&lt;&gt;"",IF(D1330="DIRECCIÓN_DE_TRANSFERENCIAS","280 0031",VLOOKUP(C1330,NIVELES!$A$14:$B$105,2,0)),"")</f>
        <v>280 3110</v>
      </c>
      <c r="AE1330" s="86" t="s">
        <v>322</v>
      </c>
      <c r="AF1330" s="86" t="s">
        <v>369</v>
      </c>
      <c r="AG1330" s="79" t="str">
        <f>+IF(AF1330&lt;&gt;"",VLOOKUP(AF1330,NIVELES!$A$666:$B$673,2,0),"")</f>
        <v>ADMINISTRACIÓN_CENTRAL</v>
      </c>
      <c r="AH1330" s="78" t="s">
        <v>322</v>
      </c>
      <c r="AI1330" s="79" t="str">
        <f>IF(AH1330&lt;&gt;"",VLOOKUP(CONCATENATE(AG1330,AH1330),NIVELES!$B$676:$C$745,2,0),"")</f>
        <v>Administración De La Gestión Administrativa Financiera</v>
      </c>
      <c r="AJ1330" s="78" t="s">
        <v>517</v>
      </c>
      <c r="AK1330" s="79" t="str">
        <f>+IF(AJ1330&lt;&gt;"",VLOOKUP(AJ1330,NIVELES!$A$816:$B$892,2,0),"")</f>
        <v>NO APLICA</v>
      </c>
      <c r="AL1330" s="78" t="s">
        <v>553</v>
      </c>
      <c r="AM1330" s="78">
        <v>510512</v>
      </c>
      <c r="AN1330" s="79" t="str">
        <f>IF(AM1330&lt;&gt;"",+VLOOKUP(AM1330,NIVELES!$A$1652:$B$2466,2,0),"")</f>
        <v>Subrogación</v>
      </c>
      <c r="AO1330" s="87">
        <v>0</v>
      </c>
      <c r="AP1330" s="88">
        <v>0</v>
      </c>
      <c r="AQ1330" s="88">
        <v>0</v>
      </c>
      <c r="AR1330" s="88">
        <v>0</v>
      </c>
      <c r="AS1330" s="88">
        <v>0</v>
      </c>
      <c r="AT1330" s="88">
        <v>0</v>
      </c>
      <c r="AU1330" s="88">
        <v>0</v>
      </c>
      <c r="AV1330" s="88">
        <v>0</v>
      </c>
      <c r="AW1330" s="88">
        <v>0</v>
      </c>
      <c r="AX1330" s="88">
        <v>0</v>
      </c>
      <c r="AY1330" s="88">
        <v>0</v>
      </c>
      <c r="AZ1330" s="88">
        <v>0</v>
      </c>
      <c r="BA1330" s="88">
        <v>0</v>
      </c>
      <c r="BB1330" s="89">
        <f t="shared" si="79"/>
        <v>0</v>
      </c>
      <c r="BC1330" s="90" t="str">
        <f t="shared" si="78"/>
        <v>OK</v>
      </c>
      <c r="BD1330" s="91" t="str">
        <f t="shared" si="80"/>
        <v xml:space="preserve">                  </v>
      </c>
      <c r="BE1330" s="92">
        <f t="shared" si="81"/>
        <v>1</v>
      </c>
    </row>
    <row r="1331" spans="1:57" s="74" customFormat="1" ht="50.1" customHeight="1" x14ac:dyDescent="0.2">
      <c r="A1331" s="78" t="s">
        <v>55</v>
      </c>
      <c r="B1331" s="78" t="s">
        <v>58</v>
      </c>
      <c r="C1331" s="78" t="s">
        <v>615</v>
      </c>
      <c r="D1331" s="78" t="s">
        <v>575</v>
      </c>
      <c r="E1331" s="79" t="str">
        <f>+IF(C1331&lt;&gt;"",VLOOKUP(MID(C1331,18,5),NIVELES!$A$133:$B$213,2,0),"")</f>
        <v>COTOPAXI</v>
      </c>
      <c r="F1331" s="80" t="s">
        <v>80</v>
      </c>
      <c r="G1331" s="81" t="str">
        <f>+IF(F1331&lt;&gt;"",VLOOKUP(F1331,NIVELES!$A$246:$C$464,3,0),"")</f>
        <v xml:space="preserve"> </v>
      </c>
      <c r="H1331" s="82" t="s">
        <v>1023</v>
      </c>
      <c r="I1331" s="78" t="s">
        <v>2164</v>
      </c>
      <c r="J1331" s="78" t="s">
        <v>2165</v>
      </c>
      <c r="K1331" s="78" t="s">
        <v>2166</v>
      </c>
      <c r="L1331" s="78" t="s">
        <v>1791</v>
      </c>
      <c r="M1331" s="78" t="s">
        <v>1791</v>
      </c>
      <c r="N1331" s="78" t="s">
        <v>1791</v>
      </c>
      <c r="O1331" s="78" t="s">
        <v>2454</v>
      </c>
      <c r="P1331" s="82">
        <v>1</v>
      </c>
      <c r="Q1331" s="78" t="s">
        <v>2552</v>
      </c>
      <c r="R1331" s="82"/>
      <c r="S1331" s="82"/>
      <c r="T1331" s="82">
        <v>1</v>
      </c>
      <c r="U1331" s="82"/>
      <c r="V1331" s="82"/>
      <c r="W1331" s="82"/>
      <c r="X1331" s="82"/>
      <c r="Y1331" s="82"/>
      <c r="Z1331" s="82"/>
      <c r="AA1331" s="82"/>
      <c r="AB1331" s="82"/>
      <c r="AC1331" s="82"/>
      <c r="AD1331" s="85" t="str">
        <f>IF(A1331&lt;&gt;"",IF(D1331="DIRECCIÓN_DE_TRANSFERENCIAS","280 0031",VLOOKUP(C1331,NIVELES!$A$14:$B$105,2,0)),"")</f>
        <v>280 3110</v>
      </c>
      <c r="AE1331" s="86" t="s">
        <v>322</v>
      </c>
      <c r="AF1331" s="86" t="s">
        <v>369</v>
      </c>
      <c r="AG1331" s="79" t="str">
        <f>+IF(AF1331&lt;&gt;"",VLOOKUP(AF1331,NIVELES!$A$666:$B$673,2,0),"")</f>
        <v>ADMINISTRACIÓN_CENTRAL</v>
      </c>
      <c r="AH1331" s="78" t="s">
        <v>322</v>
      </c>
      <c r="AI1331" s="79" t="str">
        <f>IF(AH1331&lt;&gt;"",VLOOKUP(CONCATENATE(AG1331,AH1331),NIVELES!$B$676:$C$745,2,0),"")</f>
        <v>Administración De La Gestión Administrativa Financiera</v>
      </c>
      <c r="AJ1331" s="78" t="s">
        <v>517</v>
      </c>
      <c r="AK1331" s="79" t="str">
        <f>+IF(AJ1331&lt;&gt;"",VLOOKUP(AJ1331,NIVELES!$A$816:$B$892,2,0),"")</f>
        <v>NO APLICA</v>
      </c>
      <c r="AL1331" s="78" t="s">
        <v>553</v>
      </c>
      <c r="AM1331" s="78">
        <v>510513</v>
      </c>
      <c r="AN1331" s="79" t="str">
        <f>IF(AM1331&lt;&gt;"",+VLOOKUP(AM1331,NIVELES!$A$1652:$B$2466,2,0),"")</f>
        <v>Encargos</v>
      </c>
      <c r="AO1331" s="87">
        <v>0</v>
      </c>
      <c r="AP1331" s="88">
        <v>0</v>
      </c>
      <c r="AQ1331" s="88">
        <v>0</v>
      </c>
      <c r="AR1331" s="88">
        <v>0</v>
      </c>
      <c r="AS1331" s="88">
        <v>0</v>
      </c>
      <c r="AT1331" s="88">
        <v>0</v>
      </c>
      <c r="AU1331" s="88">
        <v>0</v>
      </c>
      <c r="AV1331" s="88">
        <v>0</v>
      </c>
      <c r="AW1331" s="88">
        <v>0</v>
      </c>
      <c r="AX1331" s="88">
        <v>0</v>
      </c>
      <c r="AY1331" s="88">
        <v>0</v>
      </c>
      <c r="AZ1331" s="88">
        <v>0</v>
      </c>
      <c r="BA1331" s="88">
        <v>0</v>
      </c>
      <c r="BB1331" s="89">
        <f t="shared" si="79"/>
        <v>0</v>
      </c>
      <c r="BC1331" s="90" t="str">
        <f t="shared" si="78"/>
        <v>OK</v>
      </c>
      <c r="BD1331" s="91" t="str">
        <f t="shared" si="80"/>
        <v xml:space="preserve">                  </v>
      </c>
      <c r="BE1331" s="92">
        <f t="shared" si="81"/>
        <v>1</v>
      </c>
    </row>
    <row r="1332" spans="1:57" s="74" customFormat="1" ht="50.1" customHeight="1" x14ac:dyDescent="0.2">
      <c r="A1332" s="78" t="s">
        <v>55</v>
      </c>
      <c r="B1332" s="78" t="s">
        <v>58</v>
      </c>
      <c r="C1332" s="78" t="s">
        <v>615</v>
      </c>
      <c r="D1332" s="78" t="s">
        <v>575</v>
      </c>
      <c r="E1332" s="79" t="str">
        <f>+IF(C1332&lt;&gt;"",VLOOKUP(MID(C1332,18,5),NIVELES!$A$133:$B$213,2,0),"")</f>
        <v>COTOPAXI</v>
      </c>
      <c r="F1332" s="80" t="s">
        <v>80</v>
      </c>
      <c r="G1332" s="81" t="str">
        <f>+IF(F1332&lt;&gt;"",VLOOKUP(F1332,NIVELES!$A$246:$C$464,3,0),"")</f>
        <v xml:space="preserve"> </v>
      </c>
      <c r="H1332" s="82" t="s">
        <v>1023</v>
      </c>
      <c r="I1332" s="78" t="s">
        <v>2164</v>
      </c>
      <c r="J1332" s="78" t="s">
        <v>2165</v>
      </c>
      <c r="K1332" s="78" t="s">
        <v>2166</v>
      </c>
      <c r="L1332" s="78" t="s">
        <v>1791</v>
      </c>
      <c r="M1332" s="78" t="s">
        <v>1791</v>
      </c>
      <c r="N1332" s="78" t="s">
        <v>1791</v>
      </c>
      <c r="O1332" s="78" t="s">
        <v>2454</v>
      </c>
      <c r="P1332" s="82">
        <v>12</v>
      </c>
      <c r="Q1332" s="78" t="s">
        <v>2552</v>
      </c>
      <c r="R1332" s="82">
        <v>1</v>
      </c>
      <c r="S1332" s="82">
        <v>1</v>
      </c>
      <c r="T1332" s="82">
        <v>1</v>
      </c>
      <c r="U1332" s="82">
        <v>1</v>
      </c>
      <c r="V1332" s="82">
        <v>1</v>
      </c>
      <c r="W1332" s="82">
        <v>1</v>
      </c>
      <c r="X1332" s="82">
        <v>1</v>
      </c>
      <c r="Y1332" s="82">
        <v>1</v>
      </c>
      <c r="Z1332" s="82">
        <v>1</v>
      </c>
      <c r="AA1332" s="82">
        <v>1</v>
      </c>
      <c r="AB1332" s="82">
        <v>1</v>
      </c>
      <c r="AC1332" s="82">
        <v>1</v>
      </c>
      <c r="AD1332" s="85" t="str">
        <f>IF(A1332&lt;&gt;"",IF(D1332="DIRECCIÓN_DE_TRANSFERENCIAS","280 0031",VLOOKUP(C1332,NIVELES!$A$14:$B$105,2,0)),"")</f>
        <v>280 3110</v>
      </c>
      <c r="AE1332" s="86" t="s">
        <v>322</v>
      </c>
      <c r="AF1332" s="86" t="s">
        <v>369</v>
      </c>
      <c r="AG1332" s="79" t="str">
        <f>+IF(AF1332&lt;&gt;"",VLOOKUP(AF1332,NIVELES!$A$666:$B$673,2,0),"")</f>
        <v>ADMINISTRACIÓN_CENTRAL</v>
      </c>
      <c r="AH1332" s="78" t="s">
        <v>322</v>
      </c>
      <c r="AI1332" s="79" t="str">
        <f>IF(AH1332&lt;&gt;"",VLOOKUP(CONCATENATE(AG1332,AH1332),NIVELES!$B$676:$C$745,2,0),"")</f>
        <v>Administración De La Gestión Administrativa Financiera</v>
      </c>
      <c r="AJ1332" s="78" t="s">
        <v>517</v>
      </c>
      <c r="AK1332" s="79" t="str">
        <f>+IF(AJ1332&lt;&gt;"",VLOOKUP(AJ1332,NIVELES!$A$816:$B$892,2,0),"")</f>
        <v>NO APLICA</v>
      </c>
      <c r="AL1332" s="78" t="s">
        <v>553</v>
      </c>
      <c r="AM1332" s="78">
        <v>510601</v>
      </c>
      <c r="AN1332" s="79" t="str">
        <f>IF(AM1332&lt;&gt;"",+VLOOKUP(AM1332,NIVELES!$A$1652:$B$2466,2,0),"")</f>
        <v>Aporte Patronal</v>
      </c>
      <c r="AO1332" s="87">
        <v>39464.83</v>
      </c>
      <c r="AP1332" s="88">
        <v>3664.6219999999994</v>
      </c>
      <c r="AQ1332" s="88">
        <v>3664.6219999999994</v>
      </c>
      <c r="AR1332" s="88">
        <v>3664.6219999999994</v>
      </c>
      <c r="AS1332" s="88">
        <v>3664.6219999999994</v>
      </c>
      <c r="AT1332" s="88">
        <v>3664.6219999999994</v>
      </c>
      <c r="AU1332" s="88">
        <v>3664.6219999999994</v>
      </c>
      <c r="AV1332" s="88">
        <v>3664.6219999999994</v>
      </c>
      <c r="AW1332" s="88">
        <v>3664.6219999999994</v>
      </c>
      <c r="AX1332" s="88">
        <v>3664.6219999999994</v>
      </c>
      <c r="AY1332" s="88">
        <v>3664.6219999999994</v>
      </c>
      <c r="AZ1332" s="88">
        <v>2818.6100000000079</v>
      </c>
      <c r="BA1332" s="88">
        <v>0</v>
      </c>
      <c r="BB1332" s="89">
        <f t="shared" si="79"/>
        <v>39464.830000000009</v>
      </c>
      <c r="BC1332" s="90" t="str">
        <f t="shared" si="78"/>
        <v>OK</v>
      </c>
      <c r="BD1332" s="91" t="str">
        <f t="shared" si="80"/>
        <v xml:space="preserve">                  </v>
      </c>
      <c r="BE1332" s="92">
        <f t="shared" si="81"/>
        <v>12</v>
      </c>
    </row>
    <row r="1333" spans="1:57" s="74" customFormat="1" ht="50.1" customHeight="1" x14ac:dyDescent="0.2">
      <c r="A1333" s="78" t="s">
        <v>55</v>
      </c>
      <c r="B1333" s="78" t="s">
        <v>58</v>
      </c>
      <c r="C1333" s="78" t="s">
        <v>615</v>
      </c>
      <c r="D1333" s="78" t="s">
        <v>575</v>
      </c>
      <c r="E1333" s="79" t="str">
        <f>+IF(C1333&lt;&gt;"",VLOOKUP(MID(C1333,18,5),NIVELES!$A$133:$B$213,2,0),"")</f>
        <v>COTOPAXI</v>
      </c>
      <c r="F1333" s="80" t="s">
        <v>80</v>
      </c>
      <c r="G1333" s="81" t="str">
        <f>+IF(F1333&lt;&gt;"",VLOOKUP(F1333,NIVELES!$A$246:$C$464,3,0),"")</f>
        <v xml:space="preserve"> </v>
      </c>
      <c r="H1333" s="82" t="s">
        <v>1023</v>
      </c>
      <c r="I1333" s="78" t="s">
        <v>2164</v>
      </c>
      <c r="J1333" s="78" t="s">
        <v>2165</v>
      </c>
      <c r="K1333" s="78" t="s">
        <v>2166</v>
      </c>
      <c r="L1333" s="78" t="s">
        <v>1791</v>
      </c>
      <c r="M1333" s="78" t="s">
        <v>1791</v>
      </c>
      <c r="N1333" s="78" t="s">
        <v>1791</v>
      </c>
      <c r="O1333" s="78" t="s">
        <v>2454</v>
      </c>
      <c r="P1333" s="82">
        <v>12</v>
      </c>
      <c r="Q1333" s="78" t="s">
        <v>2552</v>
      </c>
      <c r="R1333" s="82">
        <v>1</v>
      </c>
      <c r="S1333" s="82">
        <v>1</v>
      </c>
      <c r="T1333" s="82">
        <v>1</v>
      </c>
      <c r="U1333" s="82">
        <v>1</v>
      </c>
      <c r="V1333" s="82">
        <v>1</v>
      </c>
      <c r="W1333" s="82">
        <v>1</v>
      </c>
      <c r="X1333" s="82">
        <v>1</v>
      </c>
      <c r="Y1333" s="82">
        <v>1</v>
      </c>
      <c r="Z1333" s="82">
        <v>1</v>
      </c>
      <c r="AA1333" s="82">
        <v>1</v>
      </c>
      <c r="AB1333" s="82">
        <v>1</v>
      </c>
      <c r="AC1333" s="82">
        <v>1</v>
      </c>
      <c r="AD1333" s="85" t="str">
        <f>IF(A1333&lt;&gt;"",IF(D1333="DIRECCIÓN_DE_TRANSFERENCIAS","280 0031",VLOOKUP(C1333,NIVELES!$A$14:$B$105,2,0)),"")</f>
        <v>280 3110</v>
      </c>
      <c r="AE1333" s="86" t="s">
        <v>322</v>
      </c>
      <c r="AF1333" s="86" t="s">
        <v>369</v>
      </c>
      <c r="AG1333" s="79" t="str">
        <f>+IF(AF1333&lt;&gt;"",VLOOKUP(AF1333,NIVELES!$A$666:$B$673,2,0),"")</f>
        <v>ADMINISTRACIÓN_CENTRAL</v>
      </c>
      <c r="AH1333" s="78" t="s">
        <v>322</v>
      </c>
      <c r="AI1333" s="79" t="str">
        <f>IF(AH1333&lt;&gt;"",VLOOKUP(CONCATENATE(AG1333,AH1333),NIVELES!$B$676:$C$745,2,0),"")</f>
        <v>Administración De La Gestión Administrativa Financiera</v>
      </c>
      <c r="AJ1333" s="78" t="s">
        <v>517</v>
      </c>
      <c r="AK1333" s="79" t="str">
        <f>+IF(AJ1333&lt;&gt;"",VLOOKUP(AJ1333,NIVELES!$A$816:$B$892,2,0),"")</f>
        <v>NO APLICA</v>
      </c>
      <c r="AL1333" s="78" t="s">
        <v>553</v>
      </c>
      <c r="AM1333" s="78">
        <v>510602</v>
      </c>
      <c r="AN1333" s="79" t="str">
        <f>IF(AM1333&lt;&gt;"",+VLOOKUP(AM1333,NIVELES!$A$1652:$B$2466,2,0),"")</f>
        <v>Fondo de Reserva</v>
      </c>
      <c r="AO1333" s="87">
        <v>33239.25</v>
      </c>
      <c r="AP1333" s="88">
        <v>3088.17</v>
      </c>
      <c r="AQ1333" s="88">
        <v>3088.17</v>
      </c>
      <c r="AR1333" s="88">
        <v>3088.17</v>
      </c>
      <c r="AS1333" s="88">
        <v>3088.17</v>
      </c>
      <c r="AT1333" s="88">
        <v>3088.17</v>
      </c>
      <c r="AU1333" s="88">
        <v>3088.17</v>
      </c>
      <c r="AV1333" s="88">
        <v>3088.17</v>
      </c>
      <c r="AW1333" s="88">
        <v>3088.17</v>
      </c>
      <c r="AX1333" s="88">
        <v>3088.17</v>
      </c>
      <c r="AY1333" s="88">
        <v>3088.17</v>
      </c>
      <c r="AZ1333" s="88">
        <v>2357.5499999999993</v>
      </c>
      <c r="BA1333" s="88">
        <v>0</v>
      </c>
      <c r="BB1333" s="89">
        <f t="shared" si="79"/>
        <v>33239.25</v>
      </c>
      <c r="BC1333" s="90" t="str">
        <f t="shared" si="78"/>
        <v>OK</v>
      </c>
      <c r="BD1333" s="91" t="str">
        <f t="shared" si="80"/>
        <v xml:space="preserve">                  </v>
      </c>
      <c r="BE1333" s="92">
        <f t="shared" si="81"/>
        <v>12</v>
      </c>
    </row>
    <row r="1334" spans="1:57" s="74" customFormat="1" ht="50.1" customHeight="1" x14ac:dyDescent="0.2">
      <c r="A1334" s="78" t="s">
        <v>55</v>
      </c>
      <c r="B1334" s="78" t="s">
        <v>58</v>
      </c>
      <c r="C1334" s="78" t="s">
        <v>615</v>
      </c>
      <c r="D1334" s="78" t="s">
        <v>575</v>
      </c>
      <c r="E1334" s="79" t="str">
        <f>+IF(C1334&lt;&gt;"",VLOOKUP(MID(C1334,18,5),NIVELES!$A$133:$B$213,2,0),"")</f>
        <v>COTOPAXI</v>
      </c>
      <c r="F1334" s="80" t="s">
        <v>80</v>
      </c>
      <c r="G1334" s="81" t="str">
        <f>+IF(F1334&lt;&gt;"",VLOOKUP(F1334,NIVELES!$A$246:$C$464,3,0),"")</f>
        <v xml:space="preserve"> </v>
      </c>
      <c r="H1334" s="82" t="s">
        <v>1023</v>
      </c>
      <c r="I1334" s="78" t="s">
        <v>2164</v>
      </c>
      <c r="J1334" s="78" t="s">
        <v>2165</v>
      </c>
      <c r="K1334" s="78" t="s">
        <v>2166</v>
      </c>
      <c r="L1334" s="78" t="s">
        <v>1791</v>
      </c>
      <c r="M1334" s="78" t="s">
        <v>1791</v>
      </c>
      <c r="N1334" s="78" t="s">
        <v>1791</v>
      </c>
      <c r="O1334" s="78" t="s">
        <v>2454</v>
      </c>
      <c r="P1334" s="82">
        <v>1</v>
      </c>
      <c r="Q1334" s="78" t="s">
        <v>2552</v>
      </c>
      <c r="R1334" s="82"/>
      <c r="S1334" s="82"/>
      <c r="T1334" s="82">
        <v>1</v>
      </c>
      <c r="U1334" s="82"/>
      <c r="V1334" s="82"/>
      <c r="W1334" s="82"/>
      <c r="X1334" s="82"/>
      <c r="Y1334" s="82"/>
      <c r="Z1334" s="82"/>
      <c r="AA1334" s="82"/>
      <c r="AB1334" s="82"/>
      <c r="AC1334" s="82"/>
      <c r="AD1334" s="85" t="str">
        <f>IF(A1334&lt;&gt;"",IF(D1334="DIRECCIÓN_DE_TRANSFERENCIAS","280 0031",VLOOKUP(C1334,NIVELES!$A$14:$B$105,2,0)),"")</f>
        <v>280 3110</v>
      </c>
      <c r="AE1334" s="86" t="s">
        <v>322</v>
      </c>
      <c r="AF1334" s="86" t="s">
        <v>369</v>
      </c>
      <c r="AG1334" s="79" t="str">
        <f>+IF(AF1334&lt;&gt;"",VLOOKUP(AF1334,NIVELES!$A$666:$B$673,2,0),"")</f>
        <v>ADMINISTRACIÓN_CENTRAL</v>
      </c>
      <c r="AH1334" s="78" t="s">
        <v>322</v>
      </c>
      <c r="AI1334" s="79" t="str">
        <f>IF(AH1334&lt;&gt;"",VLOOKUP(CONCATENATE(AG1334,AH1334),NIVELES!$B$676:$C$745,2,0),"")</f>
        <v>Administración De La Gestión Administrativa Financiera</v>
      </c>
      <c r="AJ1334" s="78" t="s">
        <v>517</v>
      </c>
      <c r="AK1334" s="79" t="str">
        <f>+IF(AJ1334&lt;&gt;"",VLOOKUP(AJ1334,NIVELES!$A$816:$B$892,2,0),"")</f>
        <v>NO APLICA</v>
      </c>
      <c r="AL1334" s="78" t="s">
        <v>553</v>
      </c>
      <c r="AM1334" s="78">
        <v>510704</v>
      </c>
      <c r="AN1334" s="79" t="str">
        <f>IF(AM1334&lt;&gt;"",+VLOOKUP(AM1334,NIVELES!$A$1652:$B$2466,2,0),"")</f>
        <v>Compensación por Desahucio</v>
      </c>
      <c r="AO1334" s="87">
        <v>0</v>
      </c>
      <c r="AP1334" s="88">
        <v>0</v>
      </c>
      <c r="AQ1334" s="88">
        <v>0</v>
      </c>
      <c r="AR1334" s="88">
        <v>0</v>
      </c>
      <c r="AS1334" s="88">
        <v>0</v>
      </c>
      <c r="AT1334" s="88">
        <v>0</v>
      </c>
      <c r="AU1334" s="88">
        <v>0</v>
      </c>
      <c r="AV1334" s="88">
        <v>0</v>
      </c>
      <c r="AW1334" s="88">
        <v>0</v>
      </c>
      <c r="AX1334" s="88">
        <v>0</v>
      </c>
      <c r="AY1334" s="88">
        <v>0</v>
      </c>
      <c r="AZ1334" s="88">
        <v>0</v>
      </c>
      <c r="BA1334" s="88">
        <v>0</v>
      </c>
      <c r="BB1334" s="89">
        <f t="shared" si="79"/>
        <v>0</v>
      </c>
      <c r="BC1334" s="90" t="str">
        <f t="shared" si="78"/>
        <v>OK</v>
      </c>
      <c r="BD1334" s="91" t="str">
        <f t="shared" si="80"/>
        <v xml:space="preserve">                  </v>
      </c>
      <c r="BE1334" s="92">
        <f t="shared" si="81"/>
        <v>1</v>
      </c>
    </row>
    <row r="1335" spans="1:57" s="74" customFormat="1" ht="50.1" customHeight="1" x14ac:dyDescent="0.2">
      <c r="A1335" s="78" t="s">
        <v>55</v>
      </c>
      <c r="B1335" s="78" t="s">
        <v>58</v>
      </c>
      <c r="C1335" s="78" t="s">
        <v>615</v>
      </c>
      <c r="D1335" s="78" t="s">
        <v>575</v>
      </c>
      <c r="E1335" s="79" t="str">
        <f>+IF(C1335&lt;&gt;"",VLOOKUP(MID(C1335,18,5),NIVELES!$A$133:$B$213,2,0),"")</f>
        <v>COTOPAXI</v>
      </c>
      <c r="F1335" s="80" t="s">
        <v>80</v>
      </c>
      <c r="G1335" s="81" t="str">
        <f>+IF(F1335&lt;&gt;"",VLOOKUP(F1335,NIVELES!$A$246:$C$464,3,0),"")</f>
        <v xml:space="preserve"> </v>
      </c>
      <c r="H1335" s="82" t="s">
        <v>1023</v>
      </c>
      <c r="I1335" s="78" t="s">
        <v>2164</v>
      </c>
      <c r="J1335" s="78" t="s">
        <v>2165</v>
      </c>
      <c r="K1335" s="78" t="s">
        <v>2166</v>
      </c>
      <c r="L1335" s="78" t="s">
        <v>1791</v>
      </c>
      <c r="M1335" s="78" t="s">
        <v>1791</v>
      </c>
      <c r="N1335" s="78" t="s">
        <v>1791</v>
      </c>
      <c r="O1335" s="78" t="s">
        <v>2454</v>
      </c>
      <c r="P1335" s="82">
        <v>1</v>
      </c>
      <c r="Q1335" s="78" t="s">
        <v>2552</v>
      </c>
      <c r="R1335" s="82"/>
      <c r="S1335" s="82"/>
      <c r="T1335" s="82"/>
      <c r="U1335" s="82"/>
      <c r="V1335" s="82"/>
      <c r="W1335" s="82"/>
      <c r="X1335" s="82"/>
      <c r="Y1335" s="82"/>
      <c r="Z1335" s="82"/>
      <c r="AA1335" s="82"/>
      <c r="AB1335" s="82">
        <v>1</v>
      </c>
      <c r="AC1335" s="82"/>
      <c r="AD1335" s="85" t="str">
        <f>IF(A1335&lt;&gt;"",IF(D1335="DIRECCIÓN_DE_TRANSFERENCIAS","280 0031",VLOOKUP(C1335,NIVELES!$A$14:$B$105,2,0)),"")</f>
        <v>280 3110</v>
      </c>
      <c r="AE1335" s="86" t="s">
        <v>322</v>
      </c>
      <c r="AF1335" s="86" t="s">
        <v>369</v>
      </c>
      <c r="AG1335" s="79" t="str">
        <f>+IF(AF1335&lt;&gt;"",VLOOKUP(AF1335,NIVELES!$A$666:$B$673,2,0),"")</f>
        <v>ADMINISTRACIÓN_CENTRAL</v>
      </c>
      <c r="AH1335" s="78" t="s">
        <v>322</v>
      </c>
      <c r="AI1335" s="79" t="str">
        <f>IF(AH1335&lt;&gt;"",VLOOKUP(CONCATENATE(AG1335,AH1335),NIVELES!$B$676:$C$745,2,0),"")</f>
        <v>Administración De La Gestión Administrativa Financiera</v>
      </c>
      <c r="AJ1335" s="78" t="s">
        <v>517</v>
      </c>
      <c r="AK1335" s="79" t="str">
        <f>+IF(AJ1335&lt;&gt;"",VLOOKUP(AJ1335,NIVELES!$A$816:$B$892,2,0),"")</f>
        <v>NO APLICA</v>
      </c>
      <c r="AL1335" s="78" t="s">
        <v>553</v>
      </c>
      <c r="AM1335" s="78">
        <v>510707</v>
      </c>
      <c r="AN1335" s="79" t="str">
        <f>IF(AM1335&lt;&gt;"",+VLOOKUP(AM1335,NIVELES!$A$1652:$B$2466,2,0),"")</f>
        <v>Compensación por Vacaciones no Gozadas por Cesación de Funciones</v>
      </c>
      <c r="AO1335" s="87">
        <v>0</v>
      </c>
      <c r="AP1335" s="88">
        <v>0</v>
      </c>
      <c r="AQ1335" s="88">
        <v>0</v>
      </c>
      <c r="AR1335" s="88">
        <v>0</v>
      </c>
      <c r="AS1335" s="88">
        <v>0</v>
      </c>
      <c r="AT1335" s="88">
        <v>0</v>
      </c>
      <c r="AU1335" s="88">
        <v>0</v>
      </c>
      <c r="AV1335" s="88">
        <v>0</v>
      </c>
      <c r="AW1335" s="88">
        <v>0</v>
      </c>
      <c r="AX1335" s="88">
        <v>0</v>
      </c>
      <c r="AY1335" s="88">
        <v>0</v>
      </c>
      <c r="AZ1335" s="88">
        <v>0</v>
      </c>
      <c r="BA1335" s="88">
        <v>0</v>
      </c>
      <c r="BB1335" s="89">
        <f t="shared" si="79"/>
        <v>0</v>
      </c>
      <c r="BC1335" s="90" t="str">
        <f t="shared" si="78"/>
        <v>OK</v>
      </c>
      <c r="BD1335" s="91" t="str">
        <f t="shared" si="80"/>
        <v xml:space="preserve">                  </v>
      </c>
      <c r="BE1335" s="92">
        <f t="shared" si="81"/>
        <v>1</v>
      </c>
    </row>
    <row r="1336" spans="1:57" s="74" customFormat="1" ht="50.1" customHeight="1" x14ac:dyDescent="0.2">
      <c r="A1336" s="78" t="s">
        <v>55</v>
      </c>
      <c r="B1336" s="78" t="s">
        <v>58</v>
      </c>
      <c r="C1336" s="78" t="s">
        <v>615</v>
      </c>
      <c r="D1336" s="78" t="s">
        <v>575</v>
      </c>
      <c r="E1336" s="79" t="str">
        <f>+IF(C1336&lt;&gt;"",VLOOKUP(MID(C1336,18,5),NIVELES!$A$133:$B$213,2,0),"")</f>
        <v>COTOPAXI</v>
      </c>
      <c r="F1336" s="80" t="s">
        <v>80</v>
      </c>
      <c r="G1336" s="81" t="str">
        <f>+IF(F1336&lt;&gt;"",VLOOKUP(F1336,NIVELES!$A$246:$C$464,3,0),"")</f>
        <v xml:space="preserve"> </v>
      </c>
      <c r="H1336" s="82" t="s">
        <v>1023</v>
      </c>
      <c r="I1336" s="78" t="s">
        <v>2173</v>
      </c>
      <c r="J1336" s="78" t="s">
        <v>2165</v>
      </c>
      <c r="K1336" s="78" t="s">
        <v>2166</v>
      </c>
      <c r="L1336" s="78" t="s">
        <v>1791</v>
      </c>
      <c r="M1336" s="78" t="s">
        <v>1791</v>
      </c>
      <c r="N1336" s="78" t="s">
        <v>1791</v>
      </c>
      <c r="O1336" s="78" t="s">
        <v>2480</v>
      </c>
      <c r="P1336" s="82">
        <v>11</v>
      </c>
      <c r="Q1336" s="78" t="s">
        <v>2553</v>
      </c>
      <c r="R1336" s="82"/>
      <c r="S1336" s="82">
        <v>1</v>
      </c>
      <c r="T1336" s="82">
        <v>1</v>
      </c>
      <c r="U1336" s="82">
        <v>1</v>
      </c>
      <c r="V1336" s="82">
        <v>1</v>
      </c>
      <c r="W1336" s="82">
        <v>1</v>
      </c>
      <c r="X1336" s="82">
        <v>1</v>
      </c>
      <c r="Y1336" s="82">
        <v>1</v>
      </c>
      <c r="Z1336" s="82">
        <v>1</v>
      </c>
      <c r="AA1336" s="82">
        <v>1</v>
      </c>
      <c r="AB1336" s="82">
        <v>1</v>
      </c>
      <c r="AC1336" s="82">
        <v>1</v>
      </c>
      <c r="AD1336" s="85" t="str">
        <f>IF(A1336&lt;&gt;"",IF(D1336="DIRECCIÓN_DE_TRANSFERENCIAS","280 0031",VLOOKUP(C1336,NIVELES!$A$14:$B$105,2,0)),"")</f>
        <v>280 3110</v>
      </c>
      <c r="AE1336" s="86" t="s">
        <v>322</v>
      </c>
      <c r="AF1336" s="86" t="s">
        <v>369</v>
      </c>
      <c r="AG1336" s="79" t="str">
        <f>+IF(AF1336&lt;&gt;"",VLOOKUP(AF1336,NIVELES!$A$666:$B$673,2,0),"")</f>
        <v>ADMINISTRACIÓN_CENTRAL</v>
      </c>
      <c r="AH1336" s="78" t="s">
        <v>322</v>
      </c>
      <c r="AI1336" s="79" t="str">
        <f>IF(AH1336&lt;&gt;"",VLOOKUP(CONCATENATE(AG1336,AH1336),NIVELES!$B$676:$C$745,2,0),"")</f>
        <v>Administración De La Gestión Administrativa Financiera</v>
      </c>
      <c r="AJ1336" s="78" t="s">
        <v>517</v>
      </c>
      <c r="AK1336" s="79" t="str">
        <f>+IF(AJ1336&lt;&gt;"",VLOOKUP(AJ1336,NIVELES!$A$816:$B$892,2,0),"")</f>
        <v>NO APLICA</v>
      </c>
      <c r="AL1336" s="78" t="s">
        <v>554</v>
      </c>
      <c r="AM1336" s="78">
        <v>530101</v>
      </c>
      <c r="AN1336" s="79" t="str">
        <f>IF(AM1336&lt;&gt;"",+VLOOKUP(AM1336,NIVELES!$A$1652:$B$2466,2,0),"")</f>
        <v>Agua Potable</v>
      </c>
      <c r="AO1336" s="87">
        <v>850</v>
      </c>
      <c r="AP1336" s="88">
        <v>0</v>
      </c>
      <c r="AQ1336" s="88">
        <v>550</v>
      </c>
      <c r="AR1336" s="88">
        <v>30</v>
      </c>
      <c r="AS1336" s="88">
        <v>30</v>
      </c>
      <c r="AT1336" s="88">
        <v>30</v>
      </c>
      <c r="AU1336" s="88">
        <v>30</v>
      </c>
      <c r="AV1336" s="88">
        <v>30</v>
      </c>
      <c r="AW1336" s="88">
        <v>30</v>
      </c>
      <c r="AX1336" s="88">
        <v>30</v>
      </c>
      <c r="AY1336" s="88">
        <v>30</v>
      </c>
      <c r="AZ1336" s="88">
        <v>30</v>
      </c>
      <c r="BA1336" s="88">
        <v>30</v>
      </c>
      <c r="BB1336" s="89">
        <f t="shared" si="79"/>
        <v>850</v>
      </c>
      <c r="BC1336" s="90" t="str">
        <f t="shared" si="78"/>
        <v>OK</v>
      </c>
      <c r="BD1336" s="91" t="str">
        <f t="shared" si="80"/>
        <v xml:space="preserve">                  </v>
      </c>
      <c r="BE1336" s="92">
        <f t="shared" si="81"/>
        <v>11</v>
      </c>
    </row>
    <row r="1337" spans="1:57" s="74" customFormat="1" ht="50.1" customHeight="1" x14ac:dyDescent="0.2">
      <c r="A1337" s="78" t="s">
        <v>55</v>
      </c>
      <c r="B1337" s="78" t="s">
        <v>58</v>
      </c>
      <c r="C1337" s="78" t="s">
        <v>615</v>
      </c>
      <c r="D1337" s="78" t="s">
        <v>575</v>
      </c>
      <c r="E1337" s="79" t="str">
        <f>+IF(C1337&lt;&gt;"",VLOOKUP(MID(C1337,18,5),NIVELES!$A$133:$B$213,2,0),"")</f>
        <v>COTOPAXI</v>
      </c>
      <c r="F1337" s="80" t="s">
        <v>80</v>
      </c>
      <c r="G1337" s="81" t="str">
        <f>+IF(F1337&lt;&gt;"",VLOOKUP(F1337,NIVELES!$A$246:$C$464,3,0),"")</f>
        <v xml:space="preserve"> </v>
      </c>
      <c r="H1337" s="82" t="s">
        <v>1023</v>
      </c>
      <c r="I1337" s="78" t="s">
        <v>2173</v>
      </c>
      <c r="J1337" s="78" t="s">
        <v>2165</v>
      </c>
      <c r="K1337" s="78" t="s">
        <v>2166</v>
      </c>
      <c r="L1337" s="78" t="s">
        <v>1791</v>
      </c>
      <c r="M1337" s="78" t="s">
        <v>1791</v>
      </c>
      <c r="N1337" s="78" t="s">
        <v>1791</v>
      </c>
      <c r="O1337" s="78" t="s">
        <v>2480</v>
      </c>
      <c r="P1337" s="82">
        <v>12</v>
      </c>
      <c r="Q1337" s="78" t="s">
        <v>2553</v>
      </c>
      <c r="R1337" s="82">
        <v>1</v>
      </c>
      <c r="S1337" s="82">
        <v>1</v>
      </c>
      <c r="T1337" s="82">
        <v>1</v>
      </c>
      <c r="U1337" s="82">
        <v>1</v>
      </c>
      <c r="V1337" s="82">
        <v>1</v>
      </c>
      <c r="W1337" s="82">
        <v>1</v>
      </c>
      <c r="X1337" s="82">
        <v>1</v>
      </c>
      <c r="Y1337" s="82">
        <v>1</v>
      </c>
      <c r="Z1337" s="82">
        <v>1</v>
      </c>
      <c r="AA1337" s="82">
        <v>1</v>
      </c>
      <c r="AB1337" s="82">
        <v>1</v>
      </c>
      <c r="AC1337" s="82">
        <v>1</v>
      </c>
      <c r="AD1337" s="85" t="str">
        <f>IF(A1337&lt;&gt;"",IF(D1337="DIRECCIÓN_DE_TRANSFERENCIAS","280 0031",VLOOKUP(C1337,NIVELES!$A$14:$B$105,2,0)),"")</f>
        <v>280 3110</v>
      </c>
      <c r="AE1337" s="86" t="s">
        <v>322</v>
      </c>
      <c r="AF1337" s="86" t="s">
        <v>369</v>
      </c>
      <c r="AG1337" s="79" t="str">
        <f>+IF(AF1337&lt;&gt;"",VLOOKUP(AF1337,NIVELES!$A$666:$B$673,2,0),"")</f>
        <v>ADMINISTRACIÓN_CENTRAL</v>
      </c>
      <c r="AH1337" s="78" t="s">
        <v>322</v>
      </c>
      <c r="AI1337" s="79" t="str">
        <f>IF(AH1337&lt;&gt;"",VLOOKUP(CONCATENATE(AG1337,AH1337),NIVELES!$B$676:$C$745,2,0),"")</f>
        <v>Administración De La Gestión Administrativa Financiera</v>
      </c>
      <c r="AJ1337" s="78" t="s">
        <v>517</v>
      </c>
      <c r="AK1337" s="79" t="str">
        <f>+IF(AJ1337&lt;&gt;"",VLOOKUP(AJ1337,NIVELES!$A$816:$B$892,2,0),"")</f>
        <v>NO APLICA</v>
      </c>
      <c r="AL1337" s="78" t="s">
        <v>554</v>
      </c>
      <c r="AM1337" s="78">
        <v>530104</v>
      </c>
      <c r="AN1337" s="79" t="str">
        <f>IF(AM1337&lt;&gt;"",+VLOOKUP(AM1337,NIVELES!$A$1652:$B$2466,2,0),"")</f>
        <v>Energía Eléctrica</v>
      </c>
      <c r="AO1337" s="87">
        <v>6000</v>
      </c>
      <c r="AP1337" s="88">
        <v>500</v>
      </c>
      <c r="AQ1337" s="88">
        <v>500</v>
      </c>
      <c r="AR1337" s="88">
        <v>500</v>
      </c>
      <c r="AS1337" s="88">
        <v>500</v>
      </c>
      <c r="AT1337" s="88">
        <v>500</v>
      </c>
      <c r="AU1337" s="88">
        <v>500</v>
      </c>
      <c r="AV1337" s="88">
        <v>500</v>
      </c>
      <c r="AW1337" s="88">
        <v>500</v>
      </c>
      <c r="AX1337" s="88">
        <v>500</v>
      </c>
      <c r="AY1337" s="88">
        <v>500</v>
      </c>
      <c r="AZ1337" s="88">
        <v>500</v>
      </c>
      <c r="BA1337" s="88">
        <v>500</v>
      </c>
      <c r="BB1337" s="89">
        <f t="shared" si="79"/>
        <v>6000</v>
      </c>
      <c r="BC1337" s="90" t="str">
        <f t="shared" si="78"/>
        <v>OK</v>
      </c>
      <c r="BD1337" s="91" t="str">
        <f t="shared" si="80"/>
        <v xml:space="preserve">                  </v>
      </c>
      <c r="BE1337" s="92">
        <f t="shared" si="81"/>
        <v>12</v>
      </c>
    </row>
    <row r="1338" spans="1:57" s="74" customFormat="1" ht="50.1" customHeight="1" x14ac:dyDescent="0.2">
      <c r="A1338" s="78" t="s">
        <v>55</v>
      </c>
      <c r="B1338" s="78" t="s">
        <v>58</v>
      </c>
      <c r="C1338" s="78" t="s">
        <v>615</v>
      </c>
      <c r="D1338" s="78" t="s">
        <v>575</v>
      </c>
      <c r="E1338" s="79" t="str">
        <f>+IF(C1338&lt;&gt;"",VLOOKUP(MID(C1338,18,5),NIVELES!$A$133:$B$213,2,0),"")</f>
        <v>COTOPAXI</v>
      </c>
      <c r="F1338" s="80" t="s">
        <v>80</v>
      </c>
      <c r="G1338" s="81" t="str">
        <f>+IF(F1338&lt;&gt;"",VLOOKUP(F1338,NIVELES!$A$246:$C$464,3,0),"")</f>
        <v xml:space="preserve"> </v>
      </c>
      <c r="H1338" s="82" t="s">
        <v>1023</v>
      </c>
      <c r="I1338" s="78" t="s">
        <v>2173</v>
      </c>
      <c r="J1338" s="78" t="s">
        <v>2165</v>
      </c>
      <c r="K1338" s="78" t="s">
        <v>2166</v>
      </c>
      <c r="L1338" s="78" t="s">
        <v>1791</v>
      </c>
      <c r="M1338" s="78" t="s">
        <v>1791</v>
      </c>
      <c r="N1338" s="78" t="s">
        <v>1791</v>
      </c>
      <c r="O1338" s="78" t="s">
        <v>2480</v>
      </c>
      <c r="P1338" s="82">
        <v>12</v>
      </c>
      <c r="Q1338" s="78" t="s">
        <v>2553</v>
      </c>
      <c r="R1338" s="82">
        <v>1</v>
      </c>
      <c r="S1338" s="82">
        <v>1</v>
      </c>
      <c r="T1338" s="82">
        <v>1</v>
      </c>
      <c r="U1338" s="82">
        <v>1</v>
      </c>
      <c r="V1338" s="82">
        <v>1</v>
      </c>
      <c r="W1338" s="82">
        <v>1</v>
      </c>
      <c r="X1338" s="82">
        <v>1</v>
      </c>
      <c r="Y1338" s="82">
        <v>1</v>
      </c>
      <c r="Z1338" s="82">
        <v>1</v>
      </c>
      <c r="AA1338" s="82">
        <v>1</v>
      </c>
      <c r="AB1338" s="82">
        <v>1</v>
      </c>
      <c r="AC1338" s="82">
        <v>1</v>
      </c>
      <c r="AD1338" s="85" t="str">
        <f>IF(A1338&lt;&gt;"",IF(D1338="DIRECCIÓN_DE_TRANSFERENCIAS","280 0031",VLOOKUP(C1338,NIVELES!$A$14:$B$105,2,0)),"")</f>
        <v>280 3110</v>
      </c>
      <c r="AE1338" s="86" t="s">
        <v>322</v>
      </c>
      <c r="AF1338" s="86" t="s">
        <v>369</v>
      </c>
      <c r="AG1338" s="79" t="str">
        <f>+IF(AF1338&lt;&gt;"",VLOOKUP(AF1338,NIVELES!$A$666:$B$673,2,0),"")</f>
        <v>ADMINISTRACIÓN_CENTRAL</v>
      </c>
      <c r="AH1338" s="78" t="s">
        <v>322</v>
      </c>
      <c r="AI1338" s="79" t="str">
        <f>IF(AH1338&lt;&gt;"",VLOOKUP(CONCATENATE(AG1338,AH1338),NIVELES!$B$676:$C$745,2,0),"")</f>
        <v>Administración De La Gestión Administrativa Financiera</v>
      </c>
      <c r="AJ1338" s="78" t="s">
        <v>517</v>
      </c>
      <c r="AK1338" s="79" t="str">
        <f>+IF(AJ1338&lt;&gt;"",VLOOKUP(AJ1338,NIVELES!$A$816:$B$892,2,0),"")</f>
        <v>NO APLICA</v>
      </c>
      <c r="AL1338" s="78" t="s">
        <v>554</v>
      </c>
      <c r="AM1338" s="78">
        <v>530105</v>
      </c>
      <c r="AN1338" s="79" t="str">
        <f>IF(AM1338&lt;&gt;"",+VLOOKUP(AM1338,NIVELES!$A$1652:$B$2466,2,0),"")</f>
        <v>Telecomunicaciones</v>
      </c>
      <c r="AO1338" s="87">
        <v>1800</v>
      </c>
      <c r="AP1338" s="88">
        <v>150</v>
      </c>
      <c r="AQ1338" s="88">
        <v>150</v>
      </c>
      <c r="AR1338" s="88">
        <v>150</v>
      </c>
      <c r="AS1338" s="88">
        <v>150</v>
      </c>
      <c r="AT1338" s="88">
        <v>150</v>
      </c>
      <c r="AU1338" s="88">
        <v>150</v>
      </c>
      <c r="AV1338" s="88">
        <v>150</v>
      </c>
      <c r="AW1338" s="88">
        <v>150</v>
      </c>
      <c r="AX1338" s="88">
        <v>150</v>
      </c>
      <c r="AY1338" s="88">
        <v>150</v>
      </c>
      <c r="AZ1338" s="88">
        <v>150</v>
      </c>
      <c r="BA1338" s="88">
        <v>150</v>
      </c>
      <c r="BB1338" s="89">
        <f t="shared" si="79"/>
        <v>1800</v>
      </c>
      <c r="BC1338" s="90" t="str">
        <f t="shared" si="78"/>
        <v>OK</v>
      </c>
      <c r="BD1338" s="91" t="str">
        <f t="shared" si="80"/>
        <v xml:space="preserve">                  </v>
      </c>
      <c r="BE1338" s="92">
        <f t="shared" si="81"/>
        <v>12</v>
      </c>
    </row>
    <row r="1339" spans="1:57" s="74" customFormat="1" ht="50.1" customHeight="1" x14ac:dyDescent="0.2">
      <c r="A1339" s="78" t="s">
        <v>55</v>
      </c>
      <c r="B1339" s="78" t="s">
        <v>58</v>
      </c>
      <c r="C1339" s="78" t="s">
        <v>615</v>
      </c>
      <c r="D1339" s="78" t="s">
        <v>575</v>
      </c>
      <c r="E1339" s="79" t="str">
        <f>+IF(C1339&lt;&gt;"",VLOOKUP(MID(C1339,18,5),NIVELES!$A$133:$B$213,2,0),"")</f>
        <v>COTOPAXI</v>
      </c>
      <c r="F1339" s="80" t="s">
        <v>80</v>
      </c>
      <c r="G1339" s="81" t="str">
        <f>+IF(F1339&lt;&gt;"",VLOOKUP(F1339,NIVELES!$A$246:$C$464,3,0),"")</f>
        <v xml:space="preserve"> </v>
      </c>
      <c r="H1339" s="82" t="s">
        <v>1023</v>
      </c>
      <c r="I1339" s="78" t="s">
        <v>2173</v>
      </c>
      <c r="J1339" s="78" t="s">
        <v>2165</v>
      </c>
      <c r="K1339" s="78" t="s">
        <v>2166</v>
      </c>
      <c r="L1339" s="78" t="s">
        <v>1791</v>
      </c>
      <c r="M1339" s="78" t="s">
        <v>1791</v>
      </c>
      <c r="N1339" s="78" t="s">
        <v>1791</v>
      </c>
      <c r="O1339" s="78" t="s">
        <v>2480</v>
      </c>
      <c r="P1339" s="82">
        <v>12</v>
      </c>
      <c r="Q1339" s="78" t="s">
        <v>2553</v>
      </c>
      <c r="R1339" s="82">
        <v>1</v>
      </c>
      <c r="S1339" s="82">
        <v>1</v>
      </c>
      <c r="T1339" s="82">
        <v>1</v>
      </c>
      <c r="U1339" s="82">
        <v>1</v>
      </c>
      <c r="V1339" s="82">
        <v>1</v>
      </c>
      <c r="W1339" s="82">
        <v>1</v>
      </c>
      <c r="X1339" s="82">
        <v>1</v>
      </c>
      <c r="Y1339" s="82">
        <v>1</v>
      </c>
      <c r="Z1339" s="82">
        <v>1</v>
      </c>
      <c r="AA1339" s="82">
        <v>1</v>
      </c>
      <c r="AB1339" s="82">
        <v>1</v>
      </c>
      <c r="AC1339" s="82">
        <v>1</v>
      </c>
      <c r="AD1339" s="85" t="str">
        <f>IF(A1339&lt;&gt;"",IF(D1339="DIRECCIÓN_DE_TRANSFERENCIAS","280 0031",VLOOKUP(C1339,NIVELES!$A$14:$B$105,2,0)),"")</f>
        <v>280 3110</v>
      </c>
      <c r="AE1339" s="86" t="s">
        <v>322</v>
      </c>
      <c r="AF1339" s="86" t="s">
        <v>369</v>
      </c>
      <c r="AG1339" s="79" t="str">
        <f>+IF(AF1339&lt;&gt;"",VLOOKUP(AF1339,NIVELES!$A$666:$B$673,2,0),"")</f>
        <v>ADMINISTRACIÓN_CENTRAL</v>
      </c>
      <c r="AH1339" s="78" t="s">
        <v>322</v>
      </c>
      <c r="AI1339" s="79" t="str">
        <f>IF(AH1339&lt;&gt;"",VLOOKUP(CONCATENATE(AG1339,AH1339),NIVELES!$B$676:$C$745,2,0),"")</f>
        <v>Administración De La Gestión Administrativa Financiera</v>
      </c>
      <c r="AJ1339" s="78" t="s">
        <v>517</v>
      </c>
      <c r="AK1339" s="79" t="str">
        <f>+IF(AJ1339&lt;&gt;"",VLOOKUP(AJ1339,NIVELES!$A$816:$B$892,2,0),"")</f>
        <v>NO APLICA</v>
      </c>
      <c r="AL1339" s="78" t="s">
        <v>554</v>
      </c>
      <c r="AM1339" s="78">
        <v>530106</v>
      </c>
      <c r="AN1339" s="79" t="str">
        <f>IF(AM1339&lt;&gt;"",+VLOOKUP(AM1339,NIVELES!$A$1652:$B$2466,2,0),"")</f>
        <v>Servicio de Correo</v>
      </c>
      <c r="AO1339" s="87">
        <v>600</v>
      </c>
      <c r="AP1339" s="88">
        <v>50</v>
      </c>
      <c r="AQ1339" s="88">
        <v>50</v>
      </c>
      <c r="AR1339" s="88">
        <v>50</v>
      </c>
      <c r="AS1339" s="88">
        <v>50</v>
      </c>
      <c r="AT1339" s="88">
        <v>50</v>
      </c>
      <c r="AU1339" s="88">
        <v>50</v>
      </c>
      <c r="AV1339" s="88">
        <v>50</v>
      </c>
      <c r="AW1339" s="88">
        <v>50</v>
      </c>
      <c r="AX1339" s="88">
        <v>50</v>
      </c>
      <c r="AY1339" s="88">
        <v>50</v>
      </c>
      <c r="AZ1339" s="88">
        <v>50</v>
      </c>
      <c r="BA1339" s="88">
        <v>50</v>
      </c>
      <c r="BB1339" s="89">
        <f t="shared" si="79"/>
        <v>600</v>
      </c>
      <c r="BC1339" s="90" t="str">
        <f t="shared" si="78"/>
        <v>OK</v>
      </c>
      <c r="BD1339" s="91" t="str">
        <f t="shared" si="80"/>
        <v xml:space="preserve">                  </v>
      </c>
      <c r="BE1339" s="92">
        <f t="shared" si="81"/>
        <v>12</v>
      </c>
    </row>
    <row r="1340" spans="1:57" s="74" customFormat="1" ht="50.1" customHeight="1" x14ac:dyDescent="0.2">
      <c r="A1340" s="78" t="s">
        <v>55</v>
      </c>
      <c r="B1340" s="78" t="s">
        <v>58</v>
      </c>
      <c r="C1340" s="78" t="s">
        <v>615</v>
      </c>
      <c r="D1340" s="78" t="s">
        <v>575</v>
      </c>
      <c r="E1340" s="79" t="str">
        <f>+IF(C1340&lt;&gt;"",VLOOKUP(MID(C1340,18,5),NIVELES!$A$133:$B$213,2,0),"")</f>
        <v>COTOPAXI</v>
      </c>
      <c r="F1340" s="80" t="s">
        <v>80</v>
      </c>
      <c r="G1340" s="81" t="str">
        <f>+IF(F1340&lt;&gt;"",VLOOKUP(F1340,NIVELES!$A$246:$C$464,3,0),"")</f>
        <v xml:space="preserve"> </v>
      </c>
      <c r="H1340" s="82" t="s">
        <v>1023</v>
      </c>
      <c r="I1340" s="78" t="s">
        <v>2173</v>
      </c>
      <c r="J1340" s="78" t="s">
        <v>2165</v>
      </c>
      <c r="K1340" s="78" t="s">
        <v>2166</v>
      </c>
      <c r="L1340" s="78" t="s">
        <v>1791</v>
      </c>
      <c r="M1340" s="78" t="s">
        <v>1791</v>
      </c>
      <c r="N1340" s="78" t="s">
        <v>1791</v>
      </c>
      <c r="O1340" s="78" t="s">
        <v>2480</v>
      </c>
      <c r="P1340" s="82">
        <v>11</v>
      </c>
      <c r="Q1340" s="78" t="s">
        <v>2553</v>
      </c>
      <c r="R1340" s="82"/>
      <c r="S1340" s="82">
        <v>1</v>
      </c>
      <c r="T1340" s="82">
        <v>1</v>
      </c>
      <c r="U1340" s="82">
        <v>1</v>
      </c>
      <c r="V1340" s="82">
        <v>1</v>
      </c>
      <c r="W1340" s="82">
        <v>1</v>
      </c>
      <c r="X1340" s="82">
        <v>1</v>
      </c>
      <c r="Y1340" s="82">
        <v>1</v>
      </c>
      <c r="Z1340" s="82">
        <v>1</v>
      </c>
      <c r="AA1340" s="82">
        <v>1</v>
      </c>
      <c r="AB1340" s="82">
        <v>1</v>
      </c>
      <c r="AC1340" s="82">
        <v>1</v>
      </c>
      <c r="AD1340" s="85" t="str">
        <f>IF(A1340&lt;&gt;"",IF(D1340="DIRECCIÓN_DE_TRANSFERENCIAS","280 0031",VLOOKUP(C1340,NIVELES!$A$14:$B$105,2,0)),"")</f>
        <v>280 3110</v>
      </c>
      <c r="AE1340" s="86" t="s">
        <v>322</v>
      </c>
      <c r="AF1340" s="86" t="s">
        <v>369</v>
      </c>
      <c r="AG1340" s="79" t="str">
        <f>+IF(AF1340&lt;&gt;"",VLOOKUP(AF1340,NIVELES!$A$666:$B$673,2,0),"")</f>
        <v>ADMINISTRACIÓN_CENTRAL</v>
      </c>
      <c r="AH1340" s="78" t="s">
        <v>322</v>
      </c>
      <c r="AI1340" s="79" t="str">
        <f>IF(AH1340&lt;&gt;"",VLOOKUP(CONCATENATE(AG1340,AH1340),NIVELES!$B$676:$C$745,2,0),"")</f>
        <v>Administración De La Gestión Administrativa Financiera</v>
      </c>
      <c r="AJ1340" s="78" t="s">
        <v>517</v>
      </c>
      <c r="AK1340" s="79" t="str">
        <f>+IF(AJ1340&lt;&gt;"",VLOOKUP(AJ1340,NIVELES!$A$816:$B$892,2,0),"")</f>
        <v>NO APLICA</v>
      </c>
      <c r="AL1340" s="78" t="s">
        <v>554</v>
      </c>
      <c r="AM1340" s="78">
        <v>530204</v>
      </c>
      <c r="AN1340" s="79" t="str">
        <f>IF(AM1340&lt;&gt;"",+VLOOKUP(AM1340,NIVELES!$A$1652:$B$2466,2,0),"")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1340" s="87">
        <v>935</v>
      </c>
      <c r="AP1340" s="88">
        <v>0</v>
      </c>
      <c r="AQ1340" s="88">
        <v>95</v>
      </c>
      <c r="AR1340" s="88">
        <v>235</v>
      </c>
      <c r="AS1340" s="88">
        <v>195</v>
      </c>
      <c r="AT1340" s="88">
        <v>45</v>
      </c>
      <c r="AU1340" s="88">
        <v>45</v>
      </c>
      <c r="AV1340" s="88">
        <v>95</v>
      </c>
      <c r="AW1340" s="88">
        <v>45</v>
      </c>
      <c r="AX1340" s="88">
        <v>45</v>
      </c>
      <c r="AY1340" s="88">
        <v>45</v>
      </c>
      <c r="AZ1340" s="88">
        <v>45</v>
      </c>
      <c r="BA1340" s="88">
        <v>45</v>
      </c>
      <c r="BB1340" s="89">
        <f t="shared" si="79"/>
        <v>935</v>
      </c>
      <c r="BC1340" s="90" t="str">
        <f t="shared" si="78"/>
        <v>OK</v>
      </c>
      <c r="BD1340" s="91" t="str">
        <f t="shared" si="80"/>
        <v xml:space="preserve">                  </v>
      </c>
      <c r="BE1340" s="92">
        <f t="shared" si="81"/>
        <v>11</v>
      </c>
    </row>
    <row r="1341" spans="1:57" s="74" customFormat="1" ht="50.1" customHeight="1" x14ac:dyDescent="0.2">
      <c r="A1341" s="78" t="s">
        <v>55</v>
      </c>
      <c r="B1341" s="78" t="s">
        <v>58</v>
      </c>
      <c r="C1341" s="78" t="s">
        <v>615</v>
      </c>
      <c r="D1341" s="78" t="s">
        <v>575</v>
      </c>
      <c r="E1341" s="79" t="str">
        <f>+IF(C1341&lt;&gt;"",VLOOKUP(MID(C1341,18,5),NIVELES!$A$133:$B$213,2,0),"")</f>
        <v>COTOPAXI</v>
      </c>
      <c r="F1341" s="80" t="s">
        <v>80</v>
      </c>
      <c r="G1341" s="81" t="str">
        <f>+IF(F1341&lt;&gt;"",VLOOKUP(F1341,NIVELES!$A$246:$C$464,3,0),"")</f>
        <v xml:space="preserve"> </v>
      </c>
      <c r="H1341" s="82" t="s">
        <v>1023</v>
      </c>
      <c r="I1341" s="78" t="s">
        <v>2173</v>
      </c>
      <c r="J1341" s="78" t="s">
        <v>2165</v>
      </c>
      <c r="K1341" s="78" t="s">
        <v>2166</v>
      </c>
      <c r="L1341" s="78" t="s">
        <v>1791</v>
      </c>
      <c r="M1341" s="78" t="s">
        <v>1791</v>
      </c>
      <c r="N1341" s="78" t="s">
        <v>1791</v>
      </c>
      <c r="O1341" s="78" t="s">
        <v>2480</v>
      </c>
      <c r="P1341" s="82">
        <v>11</v>
      </c>
      <c r="Q1341" s="78" t="s">
        <v>2553</v>
      </c>
      <c r="R1341" s="82"/>
      <c r="S1341" s="82">
        <v>1</v>
      </c>
      <c r="T1341" s="82">
        <v>1</v>
      </c>
      <c r="U1341" s="82">
        <v>1</v>
      </c>
      <c r="V1341" s="82">
        <v>1</v>
      </c>
      <c r="W1341" s="82">
        <v>1</v>
      </c>
      <c r="X1341" s="82">
        <v>1</v>
      </c>
      <c r="Y1341" s="82">
        <v>1</v>
      </c>
      <c r="Z1341" s="82">
        <v>1</v>
      </c>
      <c r="AA1341" s="82">
        <v>1</v>
      </c>
      <c r="AB1341" s="82">
        <v>1</v>
      </c>
      <c r="AC1341" s="82">
        <v>1</v>
      </c>
      <c r="AD1341" s="85" t="str">
        <f>IF(A1341&lt;&gt;"",IF(D1341="DIRECCIÓN_DE_TRANSFERENCIAS","280 0031",VLOOKUP(C1341,NIVELES!$A$14:$B$105,2,0)),"")</f>
        <v>280 3110</v>
      </c>
      <c r="AE1341" s="86" t="s">
        <v>322</v>
      </c>
      <c r="AF1341" s="86" t="s">
        <v>369</v>
      </c>
      <c r="AG1341" s="79" t="str">
        <f>+IF(AF1341&lt;&gt;"",VLOOKUP(AF1341,NIVELES!$A$666:$B$673,2,0),"")</f>
        <v>ADMINISTRACIÓN_CENTRAL</v>
      </c>
      <c r="AH1341" s="78" t="s">
        <v>322</v>
      </c>
      <c r="AI1341" s="79" t="str">
        <f>IF(AH1341&lt;&gt;"",VLOOKUP(CONCATENATE(AG1341,AH1341),NIVELES!$B$676:$C$745,2,0),"")</f>
        <v>Administración De La Gestión Administrativa Financiera</v>
      </c>
      <c r="AJ1341" s="78" t="s">
        <v>517</v>
      </c>
      <c r="AK1341" s="79" t="str">
        <f>+IF(AJ1341&lt;&gt;"",VLOOKUP(AJ1341,NIVELES!$A$816:$B$892,2,0),"")</f>
        <v>NO APLICA</v>
      </c>
      <c r="AL1341" s="78" t="s">
        <v>554</v>
      </c>
      <c r="AM1341" s="78">
        <v>530208</v>
      </c>
      <c r="AN1341" s="79" t="str">
        <f>IF(AM1341&lt;&gt;"",+VLOOKUP(AM1341,NIVELES!$A$1652:$B$2466,2,0),"")</f>
        <v>Servicio de Seguridad y Vigilancia</v>
      </c>
      <c r="AO1341" s="87">
        <v>27500</v>
      </c>
      <c r="AP1341" s="88">
        <v>0</v>
      </c>
      <c r="AQ1341" s="88">
        <v>2500</v>
      </c>
      <c r="AR1341" s="88">
        <v>2500</v>
      </c>
      <c r="AS1341" s="88">
        <v>2500</v>
      </c>
      <c r="AT1341" s="88">
        <v>2500</v>
      </c>
      <c r="AU1341" s="88">
        <v>2500</v>
      </c>
      <c r="AV1341" s="88">
        <v>2500</v>
      </c>
      <c r="AW1341" s="88">
        <v>2500</v>
      </c>
      <c r="AX1341" s="88">
        <v>2500</v>
      </c>
      <c r="AY1341" s="88">
        <v>2500</v>
      </c>
      <c r="AZ1341" s="88">
        <v>2500</v>
      </c>
      <c r="BA1341" s="88">
        <v>2500</v>
      </c>
      <c r="BB1341" s="89">
        <f t="shared" si="79"/>
        <v>27500</v>
      </c>
      <c r="BC1341" s="90" t="str">
        <f t="shared" si="78"/>
        <v>OK</v>
      </c>
      <c r="BD1341" s="91" t="str">
        <f t="shared" si="80"/>
        <v xml:space="preserve">                  </v>
      </c>
      <c r="BE1341" s="92">
        <f t="shared" si="81"/>
        <v>11</v>
      </c>
    </row>
    <row r="1342" spans="1:57" s="74" customFormat="1" ht="50.1" customHeight="1" x14ac:dyDescent="0.2">
      <c r="A1342" s="78" t="s">
        <v>55</v>
      </c>
      <c r="B1342" s="78" t="s">
        <v>58</v>
      </c>
      <c r="C1342" s="78" t="s">
        <v>615</v>
      </c>
      <c r="D1342" s="78" t="s">
        <v>575</v>
      </c>
      <c r="E1342" s="79" t="str">
        <f>+IF(C1342&lt;&gt;"",VLOOKUP(MID(C1342,18,5),NIVELES!$A$133:$B$213,2,0),"")</f>
        <v>COTOPAXI</v>
      </c>
      <c r="F1342" s="80" t="s">
        <v>80</v>
      </c>
      <c r="G1342" s="81" t="str">
        <f>+IF(F1342&lt;&gt;"",VLOOKUP(F1342,NIVELES!$A$246:$C$464,3,0),"")</f>
        <v xml:space="preserve"> </v>
      </c>
      <c r="H1342" s="82" t="s">
        <v>1023</v>
      </c>
      <c r="I1342" s="78" t="s">
        <v>2173</v>
      </c>
      <c r="J1342" s="78" t="s">
        <v>2165</v>
      </c>
      <c r="K1342" s="78" t="s">
        <v>2166</v>
      </c>
      <c r="L1342" s="78" t="s">
        <v>1791</v>
      </c>
      <c r="M1342" s="78" t="s">
        <v>1791</v>
      </c>
      <c r="N1342" s="78" t="s">
        <v>1791</v>
      </c>
      <c r="O1342" s="78" t="s">
        <v>2480</v>
      </c>
      <c r="P1342" s="82">
        <v>11</v>
      </c>
      <c r="Q1342" s="78" t="s">
        <v>2553</v>
      </c>
      <c r="R1342" s="82"/>
      <c r="S1342" s="82">
        <v>1</v>
      </c>
      <c r="T1342" s="82">
        <v>1</v>
      </c>
      <c r="U1342" s="82">
        <v>1</v>
      </c>
      <c r="V1342" s="82">
        <v>1</v>
      </c>
      <c r="W1342" s="82">
        <v>1</v>
      </c>
      <c r="X1342" s="82">
        <v>1</v>
      </c>
      <c r="Y1342" s="82">
        <v>1</v>
      </c>
      <c r="Z1342" s="82">
        <v>1</v>
      </c>
      <c r="AA1342" s="82">
        <v>1</v>
      </c>
      <c r="AB1342" s="82">
        <v>1</v>
      </c>
      <c r="AC1342" s="82">
        <v>1</v>
      </c>
      <c r="AD1342" s="85" t="str">
        <f>IF(A1342&lt;&gt;"",IF(D1342="DIRECCIÓN_DE_TRANSFERENCIAS","280 0031",VLOOKUP(C1342,NIVELES!$A$14:$B$105,2,0)),"")</f>
        <v>280 3110</v>
      </c>
      <c r="AE1342" s="86" t="s">
        <v>322</v>
      </c>
      <c r="AF1342" s="86" t="s">
        <v>369</v>
      </c>
      <c r="AG1342" s="79" t="str">
        <f>+IF(AF1342&lt;&gt;"",VLOOKUP(AF1342,NIVELES!$A$666:$B$673,2,0),"")</f>
        <v>ADMINISTRACIÓN_CENTRAL</v>
      </c>
      <c r="AH1342" s="78" t="s">
        <v>322</v>
      </c>
      <c r="AI1342" s="79" t="str">
        <f>IF(AH1342&lt;&gt;"",VLOOKUP(CONCATENATE(AG1342,AH1342),NIVELES!$B$676:$C$745,2,0),"")</f>
        <v>Administración De La Gestión Administrativa Financiera</v>
      </c>
      <c r="AJ1342" s="78" t="s">
        <v>517</v>
      </c>
      <c r="AK1342" s="79" t="str">
        <f>+IF(AJ1342&lt;&gt;"",VLOOKUP(AJ1342,NIVELES!$A$816:$B$892,2,0),"")</f>
        <v>NO APLICA</v>
      </c>
      <c r="AL1342" s="78" t="s">
        <v>554</v>
      </c>
      <c r="AM1342" s="78">
        <v>530209</v>
      </c>
      <c r="AN1342" s="79" t="str">
        <f>IF(AM1342&lt;&gt;"",+VLOOKUP(AM1342,NIVELES!$A$1652:$B$2466,2,0),"")</f>
        <v>Servicios de Aseo; Lavado de Vestimenta de Trabajo; Fumigación, Desinfección y Limpieza de Instalaciones</v>
      </c>
      <c r="AO1342" s="87">
        <v>23555.400000000005</v>
      </c>
      <c r="AP1342" s="88">
        <v>0</v>
      </c>
      <c r="AQ1342" s="88">
        <v>2141.4</v>
      </c>
      <c r="AR1342" s="88">
        <v>2141.4</v>
      </c>
      <c r="AS1342" s="88">
        <v>2141.4</v>
      </c>
      <c r="AT1342" s="88">
        <v>2141.4</v>
      </c>
      <c r="AU1342" s="88">
        <v>2141.4</v>
      </c>
      <c r="AV1342" s="88">
        <v>2141.4</v>
      </c>
      <c r="AW1342" s="88">
        <v>2141.4</v>
      </c>
      <c r="AX1342" s="88">
        <v>2141.4</v>
      </c>
      <c r="AY1342" s="88">
        <v>2141.4</v>
      </c>
      <c r="AZ1342" s="88">
        <v>2141.4</v>
      </c>
      <c r="BA1342" s="88">
        <v>2141.4</v>
      </c>
      <c r="BB1342" s="89">
        <f t="shared" si="79"/>
        <v>23555.400000000005</v>
      </c>
      <c r="BC1342" s="90" t="str">
        <f t="shared" si="78"/>
        <v>OK</v>
      </c>
      <c r="BD1342" s="91" t="str">
        <f t="shared" si="80"/>
        <v xml:space="preserve">                  </v>
      </c>
      <c r="BE1342" s="92">
        <f t="shared" si="81"/>
        <v>11</v>
      </c>
    </row>
    <row r="1343" spans="1:57" s="74" customFormat="1" ht="50.1" customHeight="1" x14ac:dyDescent="0.2">
      <c r="A1343" s="78" t="s">
        <v>55</v>
      </c>
      <c r="B1343" s="78" t="s">
        <v>58</v>
      </c>
      <c r="C1343" s="78" t="s">
        <v>615</v>
      </c>
      <c r="D1343" s="78" t="s">
        <v>575</v>
      </c>
      <c r="E1343" s="79" t="str">
        <f>+IF(C1343&lt;&gt;"",VLOOKUP(MID(C1343,18,5),NIVELES!$A$133:$B$213,2,0),"")</f>
        <v>COTOPAXI</v>
      </c>
      <c r="F1343" s="80" t="s">
        <v>80</v>
      </c>
      <c r="G1343" s="81" t="str">
        <f>+IF(F1343&lt;&gt;"",VLOOKUP(F1343,NIVELES!$A$246:$C$464,3,0),"")</f>
        <v xml:space="preserve"> </v>
      </c>
      <c r="H1343" s="82" t="s">
        <v>1023</v>
      </c>
      <c r="I1343" s="78" t="s">
        <v>2173</v>
      </c>
      <c r="J1343" s="78" t="s">
        <v>2165</v>
      </c>
      <c r="K1343" s="78" t="s">
        <v>2166</v>
      </c>
      <c r="L1343" s="78" t="s">
        <v>1791</v>
      </c>
      <c r="M1343" s="78" t="s">
        <v>1791</v>
      </c>
      <c r="N1343" s="78" t="s">
        <v>1791</v>
      </c>
      <c r="O1343" s="78" t="s">
        <v>2554</v>
      </c>
      <c r="P1343" s="82">
        <v>1</v>
      </c>
      <c r="Q1343" s="78" t="s">
        <v>2555</v>
      </c>
      <c r="R1343" s="82"/>
      <c r="S1343" s="82"/>
      <c r="T1343" s="82"/>
      <c r="U1343" s="82"/>
      <c r="V1343" s="82"/>
      <c r="W1343" s="82">
        <v>1</v>
      </c>
      <c r="X1343" s="82"/>
      <c r="Y1343" s="82"/>
      <c r="Z1343" s="82"/>
      <c r="AA1343" s="82"/>
      <c r="AB1343" s="82"/>
      <c r="AC1343" s="82"/>
      <c r="AD1343" s="85" t="str">
        <f>IF(A1343&lt;&gt;"",IF(D1343="DIRECCIÓN_DE_TRANSFERENCIAS","280 0031",VLOOKUP(C1343,NIVELES!$A$14:$B$105,2,0)),"")</f>
        <v>280 3110</v>
      </c>
      <c r="AE1343" s="86" t="s">
        <v>322</v>
      </c>
      <c r="AF1343" s="86" t="s">
        <v>369</v>
      </c>
      <c r="AG1343" s="79" t="str">
        <f>+IF(AF1343&lt;&gt;"",VLOOKUP(AF1343,NIVELES!$A$666:$B$673,2,0),"")</f>
        <v>ADMINISTRACIÓN_CENTRAL</v>
      </c>
      <c r="AH1343" s="78" t="s">
        <v>322</v>
      </c>
      <c r="AI1343" s="79" t="str">
        <f>IF(AH1343&lt;&gt;"",VLOOKUP(CONCATENATE(AG1343,AH1343),NIVELES!$B$676:$C$745,2,0),"")</f>
        <v>Administración De La Gestión Administrativa Financiera</v>
      </c>
      <c r="AJ1343" s="78" t="s">
        <v>517</v>
      </c>
      <c r="AK1343" s="79" t="str">
        <f>+IF(AJ1343&lt;&gt;"",VLOOKUP(AJ1343,NIVELES!$A$816:$B$892,2,0),"")</f>
        <v>NO APLICA</v>
      </c>
      <c r="AL1343" s="78" t="s">
        <v>554</v>
      </c>
      <c r="AM1343" s="78">
        <v>530249</v>
      </c>
      <c r="AN1343" s="79" t="str">
        <f>IF(AM1343&lt;&gt;"",+VLOOKUP(AM1343,NIVELES!$A$1652:$B$2466,2,0),"")</f>
        <v>Eventos Públicos Promocionales</v>
      </c>
      <c r="AO1343" s="87">
        <v>0</v>
      </c>
      <c r="AP1343" s="88">
        <v>0</v>
      </c>
      <c r="AQ1343" s="88">
        <v>0</v>
      </c>
      <c r="AR1343" s="88">
        <v>0</v>
      </c>
      <c r="AS1343" s="88">
        <v>0</v>
      </c>
      <c r="AT1343" s="88">
        <v>0</v>
      </c>
      <c r="AU1343" s="88">
        <v>0</v>
      </c>
      <c r="AV1343" s="88">
        <v>0</v>
      </c>
      <c r="AW1343" s="88">
        <v>0</v>
      </c>
      <c r="AX1343" s="88">
        <v>0</v>
      </c>
      <c r="AY1343" s="88">
        <v>0</v>
      </c>
      <c r="AZ1343" s="88">
        <v>0</v>
      </c>
      <c r="BA1343" s="88">
        <v>0</v>
      </c>
      <c r="BB1343" s="89">
        <f t="shared" si="79"/>
        <v>0</v>
      </c>
      <c r="BC1343" s="90" t="str">
        <f t="shared" si="78"/>
        <v>OK</v>
      </c>
      <c r="BD1343" s="91" t="str">
        <f t="shared" si="80"/>
        <v xml:space="preserve">                  </v>
      </c>
      <c r="BE1343" s="92">
        <f t="shared" si="81"/>
        <v>1</v>
      </c>
    </row>
    <row r="1344" spans="1:57" s="74" customFormat="1" ht="50.1" customHeight="1" x14ac:dyDescent="0.2">
      <c r="A1344" s="78" t="s">
        <v>55</v>
      </c>
      <c r="B1344" s="78" t="s">
        <v>58</v>
      </c>
      <c r="C1344" s="78" t="s">
        <v>615</v>
      </c>
      <c r="D1344" s="78" t="s">
        <v>575</v>
      </c>
      <c r="E1344" s="79" t="str">
        <f>+IF(C1344&lt;&gt;"",VLOOKUP(MID(C1344,18,5),NIVELES!$A$133:$B$213,2,0),"")</f>
        <v>COTOPAXI</v>
      </c>
      <c r="F1344" s="80" t="s">
        <v>80</v>
      </c>
      <c r="G1344" s="81" t="str">
        <f>+IF(F1344&lt;&gt;"",VLOOKUP(F1344,NIVELES!$A$246:$C$464,3,0),"")</f>
        <v xml:space="preserve"> </v>
      </c>
      <c r="H1344" s="82" t="s">
        <v>1023</v>
      </c>
      <c r="I1344" s="78" t="s">
        <v>2173</v>
      </c>
      <c r="J1344" s="78" t="s">
        <v>2165</v>
      </c>
      <c r="K1344" s="78" t="s">
        <v>2166</v>
      </c>
      <c r="L1344" s="78" t="s">
        <v>1791</v>
      </c>
      <c r="M1344" s="78" t="s">
        <v>1791</v>
      </c>
      <c r="N1344" s="78" t="s">
        <v>1791</v>
      </c>
      <c r="O1344" s="78" t="s">
        <v>2556</v>
      </c>
      <c r="P1344" s="82">
        <v>11</v>
      </c>
      <c r="Q1344" s="78" t="s">
        <v>2553</v>
      </c>
      <c r="R1344" s="82"/>
      <c r="S1344" s="82">
        <v>1</v>
      </c>
      <c r="T1344" s="82">
        <v>1</v>
      </c>
      <c r="U1344" s="82">
        <v>1</v>
      </c>
      <c r="V1344" s="82">
        <v>1</v>
      </c>
      <c r="W1344" s="82">
        <v>1</v>
      </c>
      <c r="X1344" s="82">
        <v>1</v>
      </c>
      <c r="Y1344" s="82">
        <v>1</v>
      </c>
      <c r="Z1344" s="82">
        <v>1</v>
      </c>
      <c r="AA1344" s="82">
        <v>1</v>
      </c>
      <c r="AB1344" s="82">
        <v>1</v>
      </c>
      <c r="AC1344" s="82">
        <v>1</v>
      </c>
      <c r="AD1344" s="85" t="str">
        <f>IF(A1344&lt;&gt;"",IF(D1344="DIRECCIÓN_DE_TRANSFERENCIAS","280 0031",VLOOKUP(C1344,NIVELES!$A$14:$B$105,2,0)),"")</f>
        <v>280 3110</v>
      </c>
      <c r="AE1344" s="86" t="s">
        <v>322</v>
      </c>
      <c r="AF1344" s="86" t="s">
        <v>369</v>
      </c>
      <c r="AG1344" s="79" t="str">
        <f>+IF(AF1344&lt;&gt;"",VLOOKUP(AF1344,NIVELES!$A$666:$B$673,2,0),"")</f>
        <v>ADMINISTRACIÓN_CENTRAL</v>
      </c>
      <c r="AH1344" s="78" t="s">
        <v>322</v>
      </c>
      <c r="AI1344" s="79" t="str">
        <f>IF(AH1344&lt;&gt;"",VLOOKUP(CONCATENATE(AG1344,AH1344),NIVELES!$B$676:$C$745,2,0),"")</f>
        <v>Administración De La Gestión Administrativa Financiera</v>
      </c>
      <c r="AJ1344" s="78" t="s">
        <v>517</v>
      </c>
      <c r="AK1344" s="79" t="str">
        <f>+IF(AJ1344&lt;&gt;"",VLOOKUP(AJ1344,NIVELES!$A$816:$B$892,2,0),"")</f>
        <v>NO APLICA</v>
      </c>
      <c r="AL1344" s="78" t="s">
        <v>554</v>
      </c>
      <c r="AM1344" s="78">
        <v>530303</v>
      </c>
      <c r="AN1344" s="79" t="str">
        <f>IF(AM1344&lt;&gt;"",+VLOOKUP(AM1344,NIVELES!$A$1652:$B$2466,2,0),"")</f>
        <v>Viáticos y Subsistencias en el Interior</v>
      </c>
      <c r="AO1344" s="87">
        <v>6000</v>
      </c>
      <c r="AP1344" s="88">
        <v>0</v>
      </c>
      <c r="AQ1344" s="88">
        <v>548</v>
      </c>
      <c r="AR1344" s="88">
        <v>548</v>
      </c>
      <c r="AS1344" s="88">
        <v>548</v>
      </c>
      <c r="AT1344" s="88">
        <v>548</v>
      </c>
      <c r="AU1344" s="88">
        <v>548</v>
      </c>
      <c r="AV1344" s="88">
        <v>548</v>
      </c>
      <c r="AW1344" s="88">
        <v>542.4</v>
      </c>
      <c r="AX1344" s="88">
        <v>542.4</v>
      </c>
      <c r="AY1344" s="88">
        <v>542.4</v>
      </c>
      <c r="AZ1344" s="88">
        <v>542.4</v>
      </c>
      <c r="BA1344" s="88">
        <v>542.4</v>
      </c>
      <c r="BB1344" s="89">
        <f t="shared" si="79"/>
        <v>5999.9999999999991</v>
      </c>
      <c r="BC1344" s="90" t="str">
        <f t="shared" si="78"/>
        <v>OK</v>
      </c>
      <c r="BD1344" s="91" t="str">
        <f t="shared" si="80"/>
        <v xml:space="preserve">                  </v>
      </c>
      <c r="BE1344" s="92">
        <f t="shared" si="81"/>
        <v>11</v>
      </c>
    </row>
    <row r="1345" spans="1:57" s="74" customFormat="1" ht="50.1" customHeight="1" x14ac:dyDescent="0.2">
      <c r="A1345" s="78" t="s">
        <v>55</v>
      </c>
      <c r="B1345" s="78" t="s">
        <v>58</v>
      </c>
      <c r="C1345" s="78" t="s">
        <v>615</v>
      </c>
      <c r="D1345" s="78" t="s">
        <v>575</v>
      </c>
      <c r="E1345" s="79" t="str">
        <f>+IF(C1345&lt;&gt;"",VLOOKUP(MID(C1345,18,5),NIVELES!$A$133:$B$213,2,0),"")</f>
        <v>COTOPAXI</v>
      </c>
      <c r="F1345" s="80" t="s">
        <v>80</v>
      </c>
      <c r="G1345" s="81" t="str">
        <f>+IF(F1345&lt;&gt;"",VLOOKUP(F1345,NIVELES!$A$246:$C$464,3,0),"")</f>
        <v xml:space="preserve"> </v>
      </c>
      <c r="H1345" s="82" t="s">
        <v>1023</v>
      </c>
      <c r="I1345" s="78" t="s">
        <v>2173</v>
      </c>
      <c r="J1345" s="78" t="s">
        <v>2165</v>
      </c>
      <c r="K1345" s="78" t="s">
        <v>2166</v>
      </c>
      <c r="L1345" s="78" t="s">
        <v>1791</v>
      </c>
      <c r="M1345" s="78" t="s">
        <v>1791</v>
      </c>
      <c r="N1345" s="78" t="s">
        <v>1791</v>
      </c>
      <c r="O1345" s="78" t="s">
        <v>2480</v>
      </c>
      <c r="P1345" s="82">
        <v>11</v>
      </c>
      <c r="Q1345" s="78" t="s">
        <v>2553</v>
      </c>
      <c r="R1345" s="82"/>
      <c r="S1345" s="82">
        <v>1</v>
      </c>
      <c r="T1345" s="82">
        <v>1</v>
      </c>
      <c r="U1345" s="82">
        <v>1</v>
      </c>
      <c r="V1345" s="82">
        <v>1</v>
      </c>
      <c r="W1345" s="82">
        <v>1</v>
      </c>
      <c r="X1345" s="82">
        <v>1</v>
      </c>
      <c r="Y1345" s="82">
        <v>1</v>
      </c>
      <c r="Z1345" s="82">
        <v>1</v>
      </c>
      <c r="AA1345" s="82">
        <v>1</v>
      </c>
      <c r="AB1345" s="82">
        <v>1</v>
      </c>
      <c r="AC1345" s="82">
        <v>1</v>
      </c>
      <c r="AD1345" s="85" t="str">
        <f>IF(A1345&lt;&gt;"",IF(D1345="DIRECCIÓN_DE_TRANSFERENCIAS","280 0031",VLOOKUP(C1345,NIVELES!$A$14:$B$105,2,0)),"")</f>
        <v>280 3110</v>
      </c>
      <c r="AE1345" s="86" t="s">
        <v>322</v>
      </c>
      <c r="AF1345" s="86" t="s">
        <v>369</v>
      </c>
      <c r="AG1345" s="79" t="str">
        <f>+IF(AF1345&lt;&gt;"",VLOOKUP(AF1345,NIVELES!$A$666:$B$673,2,0),"")</f>
        <v>ADMINISTRACIÓN_CENTRAL</v>
      </c>
      <c r="AH1345" s="78" t="s">
        <v>322</v>
      </c>
      <c r="AI1345" s="79" t="str">
        <f>IF(AH1345&lt;&gt;"",VLOOKUP(CONCATENATE(AG1345,AH1345),NIVELES!$B$676:$C$745,2,0),"")</f>
        <v>Administración De La Gestión Administrativa Financiera</v>
      </c>
      <c r="AJ1345" s="78" t="s">
        <v>517</v>
      </c>
      <c r="AK1345" s="79" t="str">
        <f>+IF(AJ1345&lt;&gt;"",VLOOKUP(AJ1345,NIVELES!$A$816:$B$892,2,0),"")</f>
        <v>NO APLICA</v>
      </c>
      <c r="AL1345" s="78" t="s">
        <v>554</v>
      </c>
      <c r="AM1345" s="78">
        <v>530405</v>
      </c>
      <c r="AN1345" s="79" t="str">
        <f>IF(AM1345&lt;&gt;"",+VLOOKUP(AM1345,NIVELES!$A$1652:$B$2466,2,0),"")</f>
        <v>Vehículos (Mantenimiento y Reparación)</v>
      </c>
      <c r="AO1345" s="87">
        <v>9416</v>
      </c>
      <c r="AP1345" s="88">
        <v>0</v>
      </c>
      <c r="AQ1345" s="88">
        <v>856</v>
      </c>
      <c r="AR1345" s="88">
        <v>856</v>
      </c>
      <c r="AS1345" s="88">
        <v>856</v>
      </c>
      <c r="AT1345" s="88">
        <v>856</v>
      </c>
      <c r="AU1345" s="88">
        <v>856</v>
      </c>
      <c r="AV1345" s="88">
        <v>856</v>
      </c>
      <c r="AW1345" s="88">
        <v>856</v>
      </c>
      <c r="AX1345" s="88">
        <v>856</v>
      </c>
      <c r="AY1345" s="88">
        <v>856</v>
      </c>
      <c r="AZ1345" s="88">
        <v>856</v>
      </c>
      <c r="BA1345" s="88">
        <v>856</v>
      </c>
      <c r="BB1345" s="89">
        <f t="shared" si="79"/>
        <v>9416</v>
      </c>
      <c r="BC1345" s="90" t="str">
        <f t="shared" si="78"/>
        <v>OK</v>
      </c>
      <c r="BD1345" s="91" t="str">
        <f t="shared" si="80"/>
        <v xml:space="preserve">                  </v>
      </c>
      <c r="BE1345" s="92">
        <f t="shared" si="81"/>
        <v>11</v>
      </c>
    </row>
    <row r="1346" spans="1:57" s="74" customFormat="1" ht="50.1" customHeight="1" x14ac:dyDescent="0.2">
      <c r="A1346" s="78" t="s">
        <v>55</v>
      </c>
      <c r="B1346" s="78" t="s">
        <v>58</v>
      </c>
      <c r="C1346" s="78" t="s">
        <v>615</v>
      </c>
      <c r="D1346" s="78" t="s">
        <v>575</v>
      </c>
      <c r="E1346" s="79" t="str">
        <f>+IF(C1346&lt;&gt;"",VLOOKUP(MID(C1346,18,5),NIVELES!$A$133:$B$213,2,0),"")</f>
        <v>COTOPAXI</v>
      </c>
      <c r="F1346" s="80" t="s">
        <v>80</v>
      </c>
      <c r="G1346" s="81" t="str">
        <f>+IF(F1346&lt;&gt;"",VLOOKUP(F1346,NIVELES!$A$246:$C$464,3,0),"")</f>
        <v xml:space="preserve"> </v>
      </c>
      <c r="H1346" s="82" t="s">
        <v>1023</v>
      </c>
      <c r="I1346" s="78" t="s">
        <v>2173</v>
      </c>
      <c r="J1346" s="78" t="s">
        <v>2165</v>
      </c>
      <c r="K1346" s="78" t="s">
        <v>2166</v>
      </c>
      <c r="L1346" s="78" t="s">
        <v>1791</v>
      </c>
      <c r="M1346" s="78" t="s">
        <v>1791</v>
      </c>
      <c r="N1346" s="78" t="s">
        <v>1791</v>
      </c>
      <c r="O1346" s="78" t="s">
        <v>2480</v>
      </c>
      <c r="P1346" s="82">
        <v>12</v>
      </c>
      <c r="Q1346" s="78" t="s">
        <v>2553</v>
      </c>
      <c r="R1346" s="82">
        <v>1</v>
      </c>
      <c r="S1346" s="82">
        <v>1</v>
      </c>
      <c r="T1346" s="82">
        <v>1</v>
      </c>
      <c r="U1346" s="82">
        <v>1</v>
      </c>
      <c r="V1346" s="82">
        <v>1</v>
      </c>
      <c r="W1346" s="82">
        <v>1</v>
      </c>
      <c r="X1346" s="82">
        <v>1</v>
      </c>
      <c r="Y1346" s="82">
        <v>1</v>
      </c>
      <c r="Z1346" s="82">
        <v>1</v>
      </c>
      <c r="AA1346" s="82">
        <v>1</v>
      </c>
      <c r="AB1346" s="82">
        <v>1</v>
      </c>
      <c r="AC1346" s="82">
        <v>1</v>
      </c>
      <c r="AD1346" s="85" t="str">
        <f>IF(A1346&lt;&gt;"",IF(D1346="DIRECCIÓN_DE_TRANSFERENCIAS","280 0031",VLOOKUP(C1346,NIVELES!$A$14:$B$105,2,0)),"")</f>
        <v>280 3110</v>
      </c>
      <c r="AE1346" s="86" t="s">
        <v>322</v>
      </c>
      <c r="AF1346" s="86" t="s">
        <v>369</v>
      </c>
      <c r="AG1346" s="79" t="str">
        <f>+IF(AF1346&lt;&gt;"",VLOOKUP(AF1346,NIVELES!$A$666:$B$673,2,0),"")</f>
        <v>ADMINISTRACIÓN_CENTRAL</v>
      </c>
      <c r="AH1346" s="78" t="s">
        <v>322</v>
      </c>
      <c r="AI1346" s="79" t="str">
        <f>IF(AH1346&lt;&gt;"",VLOOKUP(CONCATENATE(AG1346,AH1346),NIVELES!$B$676:$C$745,2,0),"")</f>
        <v>Administración De La Gestión Administrativa Financiera</v>
      </c>
      <c r="AJ1346" s="78" t="s">
        <v>517</v>
      </c>
      <c r="AK1346" s="79" t="str">
        <f>+IF(AJ1346&lt;&gt;"",VLOOKUP(AJ1346,NIVELES!$A$816:$B$892,2,0),"")</f>
        <v>NO APLICA</v>
      </c>
      <c r="AL1346" s="78" t="s">
        <v>554</v>
      </c>
      <c r="AM1346" s="78">
        <v>530502</v>
      </c>
      <c r="AN1346" s="79" t="str">
        <f>IF(AM1346&lt;&gt;"",+VLOOKUP(AM1346,NIVELES!$A$1652:$B$2466,2,0),"")</f>
        <v>Edificios, Locales y Residencias, Parqueaderos, Casilleros Judiciales y Bancarios (Arrendamiento)</v>
      </c>
      <c r="AO1346" s="87">
        <v>16128</v>
      </c>
      <c r="AP1346" s="88">
        <v>1344</v>
      </c>
      <c r="AQ1346" s="88">
        <v>1344</v>
      </c>
      <c r="AR1346" s="88">
        <v>1344</v>
      </c>
      <c r="AS1346" s="88">
        <v>1344</v>
      </c>
      <c r="AT1346" s="88">
        <v>1344</v>
      </c>
      <c r="AU1346" s="88">
        <v>1344</v>
      </c>
      <c r="AV1346" s="88">
        <v>1344</v>
      </c>
      <c r="AW1346" s="88">
        <v>1344</v>
      </c>
      <c r="AX1346" s="88">
        <v>1344</v>
      </c>
      <c r="AY1346" s="88">
        <v>1344</v>
      </c>
      <c r="AZ1346" s="88">
        <v>1344</v>
      </c>
      <c r="BA1346" s="88">
        <v>1344</v>
      </c>
      <c r="BB1346" s="89">
        <f t="shared" si="79"/>
        <v>16128</v>
      </c>
      <c r="BC1346" s="90" t="str">
        <f t="shared" si="78"/>
        <v>OK</v>
      </c>
      <c r="BD1346" s="91" t="str">
        <f t="shared" si="80"/>
        <v xml:space="preserve">                  </v>
      </c>
      <c r="BE1346" s="92">
        <f t="shared" si="81"/>
        <v>12</v>
      </c>
    </row>
    <row r="1347" spans="1:57" s="74" customFormat="1" ht="50.1" customHeight="1" x14ac:dyDescent="0.2">
      <c r="A1347" s="78" t="s">
        <v>55</v>
      </c>
      <c r="B1347" s="78" t="s">
        <v>58</v>
      </c>
      <c r="C1347" s="78" t="s">
        <v>615</v>
      </c>
      <c r="D1347" s="78" t="s">
        <v>575</v>
      </c>
      <c r="E1347" s="79" t="str">
        <f>+IF(C1347&lt;&gt;"",VLOOKUP(MID(C1347,18,5),NIVELES!$A$133:$B$213,2,0),"")</f>
        <v>COTOPAXI</v>
      </c>
      <c r="F1347" s="80" t="s">
        <v>80</v>
      </c>
      <c r="G1347" s="81" t="str">
        <f>+IF(F1347&lt;&gt;"",VLOOKUP(F1347,NIVELES!$A$246:$C$464,3,0),"")</f>
        <v xml:space="preserve"> </v>
      </c>
      <c r="H1347" s="82" t="s">
        <v>1023</v>
      </c>
      <c r="I1347" s="78" t="s">
        <v>2173</v>
      </c>
      <c r="J1347" s="78" t="s">
        <v>2165</v>
      </c>
      <c r="K1347" s="78" t="s">
        <v>2166</v>
      </c>
      <c r="L1347" s="78" t="s">
        <v>1791</v>
      </c>
      <c r="M1347" s="78" t="s">
        <v>1791</v>
      </c>
      <c r="N1347" s="78" t="s">
        <v>1791</v>
      </c>
      <c r="O1347" s="78" t="s">
        <v>2480</v>
      </c>
      <c r="P1347" s="82">
        <v>2</v>
      </c>
      <c r="Q1347" s="78" t="s">
        <v>2553</v>
      </c>
      <c r="R1347" s="82"/>
      <c r="S1347" s="82"/>
      <c r="T1347" s="82">
        <v>1</v>
      </c>
      <c r="U1347" s="82"/>
      <c r="V1347" s="82"/>
      <c r="W1347" s="82"/>
      <c r="X1347" s="82"/>
      <c r="Y1347" s="82">
        <v>1</v>
      </c>
      <c r="Z1347" s="82"/>
      <c r="AA1347" s="82"/>
      <c r="AB1347" s="82"/>
      <c r="AC1347" s="82"/>
      <c r="AD1347" s="85" t="str">
        <f>IF(A1347&lt;&gt;"",IF(D1347="DIRECCIÓN_DE_TRANSFERENCIAS","280 0031",VLOOKUP(C1347,NIVELES!$A$14:$B$105,2,0)),"")</f>
        <v>280 3110</v>
      </c>
      <c r="AE1347" s="86" t="s">
        <v>322</v>
      </c>
      <c r="AF1347" s="86" t="s">
        <v>369</v>
      </c>
      <c r="AG1347" s="79" t="str">
        <f>+IF(AF1347&lt;&gt;"",VLOOKUP(AF1347,NIVELES!$A$666:$B$673,2,0),"")</f>
        <v>ADMINISTRACIÓN_CENTRAL</v>
      </c>
      <c r="AH1347" s="78" t="s">
        <v>322</v>
      </c>
      <c r="AI1347" s="79" t="str">
        <f>IF(AH1347&lt;&gt;"",VLOOKUP(CONCATENATE(AG1347,AH1347),NIVELES!$B$676:$C$745,2,0),"")</f>
        <v>Administración De La Gestión Administrativa Financiera</v>
      </c>
      <c r="AJ1347" s="78" t="s">
        <v>517</v>
      </c>
      <c r="AK1347" s="79" t="str">
        <f>+IF(AJ1347&lt;&gt;"",VLOOKUP(AJ1347,NIVELES!$A$816:$B$892,2,0),"")</f>
        <v>NO APLICA</v>
      </c>
      <c r="AL1347" s="78" t="s">
        <v>554</v>
      </c>
      <c r="AM1347" s="78">
        <v>530702</v>
      </c>
      <c r="AN1347" s="79" t="str">
        <f>IF(AM1347&lt;&gt;"",+VLOOKUP(AM1347,NIVELES!$A$1652:$B$2466,2,0),"")</f>
        <v>Arrendamiento y Licencias de Uso de Paquetes Informáticos</v>
      </c>
      <c r="AO1347" s="87">
        <v>600</v>
      </c>
      <c r="AP1347" s="88">
        <v>0</v>
      </c>
      <c r="AQ1347" s="88">
        <v>0</v>
      </c>
      <c r="AR1347" s="88">
        <v>300</v>
      </c>
      <c r="AS1347" s="88">
        <v>0</v>
      </c>
      <c r="AT1347" s="88">
        <v>0</v>
      </c>
      <c r="AU1347" s="88">
        <v>0</v>
      </c>
      <c r="AV1347" s="88">
        <v>0</v>
      </c>
      <c r="AW1347" s="88">
        <v>300</v>
      </c>
      <c r="AX1347" s="88">
        <v>0</v>
      </c>
      <c r="AY1347" s="88">
        <v>0</v>
      </c>
      <c r="AZ1347" s="88">
        <v>0</v>
      </c>
      <c r="BA1347" s="88">
        <v>0</v>
      </c>
      <c r="BB1347" s="89">
        <f t="shared" si="79"/>
        <v>600</v>
      </c>
      <c r="BC1347" s="90" t="str">
        <f t="shared" si="78"/>
        <v>OK</v>
      </c>
      <c r="BD1347" s="91" t="str">
        <f t="shared" si="80"/>
        <v xml:space="preserve">                  </v>
      </c>
      <c r="BE1347" s="92">
        <f t="shared" si="81"/>
        <v>2</v>
      </c>
    </row>
    <row r="1348" spans="1:57" s="74" customFormat="1" ht="50.1" customHeight="1" x14ac:dyDescent="0.2">
      <c r="A1348" s="78" t="s">
        <v>55</v>
      </c>
      <c r="B1348" s="78" t="s">
        <v>58</v>
      </c>
      <c r="C1348" s="78" t="s">
        <v>615</v>
      </c>
      <c r="D1348" s="78" t="s">
        <v>575</v>
      </c>
      <c r="E1348" s="79" t="str">
        <f>+IF(C1348&lt;&gt;"",VLOOKUP(MID(C1348,18,5),NIVELES!$A$133:$B$213,2,0),"")</f>
        <v>COTOPAXI</v>
      </c>
      <c r="F1348" s="80" t="s">
        <v>80</v>
      </c>
      <c r="G1348" s="81" t="str">
        <f>+IF(F1348&lt;&gt;"",VLOOKUP(F1348,NIVELES!$A$246:$C$464,3,0),"")</f>
        <v xml:space="preserve"> </v>
      </c>
      <c r="H1348" s="82" t="s">
        <v>1023</v>
      </c>
      <c r="I1348" s="78" t="s">
        <v>2173</v>
      </c>
      <c r="J1348" s="78" t="s">
        <v>2165</v>
      </c>
      <c r="K1348" s="78" t="s">
        <v>2166</v>
      </c>
      <c r="L1348" s="78" t="s">
        <v>1791</v>
      </c>
      <c r="M1348" s="78" t="s">
        <v>1791</v>
      </c>
      <c r="N1348" s="78" t="s">
        <v>1791</v>
      </c>
      <c r="O1348" s="78" t="s">
        <v>2480</v>
      </c>
      <c r="P1348" s="82">
        <v>11</v>
      </c>
      <c r="Q1348" s="78" t="s">
        <v>2553</v>
      </c>
      <c r="R1348" s="82"/>
      <c r="S1348" s="82">
        <v>1</v>
      </c>
      <c r="T1348" s="82">
        <v>1</v>
      </c>
      <c r="U1348" s="82">
        <v>1</v>
      </c>
      <c r="V1348" s="82">
        <v>1</v>
      </c>
      <c r="W1348" s="82">
        <v>1</v>
      </c>
      <c r="X1348" s="82">
        <v>1</v>
      </c>
      <c r="Y1348" s="82">
        <v>1</v>
      </c>
      <c r="Z1348" s="82">
        <v>1</v>
      </c>
      <c r="AA1348" s="82">
        <v>1</v>
      </c>
      <c r="AB1348" s="82">
        <v>1</v>
      </c>
      <c r="AC1348" s="82">
        <v>1</v>
      </c>
      <c r="AD1348" s="85" t="str">
        <f>IF(A1348&lt;&gt;"",IF(D1348="DIRECCIÓN_DE_TRANSFERENCIAS","280 0031",VLOOKUP(C1348,NIVELES!$A$14:$B$105,2,0)),"")</f>
        <v>280 3110</v>
      </c>
      <c r="AE1348" s="86" t="s">
        <v>322</v>
      </c>
      <c r="AF1348" s="86" t="s">
        <v>369</v>
      </c>
      <c r="AG1348" s="79" t="str">
        <f>+IF(AF1348&lt;&gt;"",VLOOKUP(AF1348,NIVELES!$A$666:$B$673,2,0),"")</f>
        <v>ADMINISTRACIÓN_CENTRAL</v>
      </c>
      <c r="AH1348" s="78" t="s">
        <v>322</v>
      </c>
      <c r="AI1348" s="79" t="str">
        <f>IF(AH1348&lt;&gt;"",VLOOKUP(CONCATENATE(AG1348,AH1348),NIVELES!$B$676:$C$745,2,0),"")</f>
        <v>Administración De La Gestión Administrativa Financiera</v>
      </c>
      <c r="AJ1348" s="78" t="s">
        <v>517</v>
      </c>
      <c r="AK1348" s="79" t="str">
        <f>+IF(AJ1348&lt;&gt;"",VLOOKUP(AJ1348,NIVELES!$A$816:$B$892,2,0),"")</f>
        <v>NO APLICA</v>
      </c>
      <c r="AL1348" s="78" t="s">
        <v>554</v>
      </c>
      <c r="AM1348" s="78">
        <v>530703</v>
      </c>
      <c r="AN1348" s="79" t="str">
        <f>IF(AM1348&lt;&gt;"",+VLOOKUP(AM1348,NIVELES!$A$1652:$B$2466,2,0),"")</f>
        <v>Arrendamiento de Equipos Informáticos</v>
      </c>
      <c r="AO1348" s="87">
        <v>2200</v>
      </c>
      <c r="AP1348" s="88">
        <v>0</v>
      </c>
      <c r="AQ1348" s="88">
        <v>200</v>
      </c>
      <c r="AR1348" s="88">
        <v>200</v>
      </c>
      <c r="AS1348" s="88">
        <v>200</v>
      </c>
      <c r="AT1348" s="88">
        <v>200</v>
      </c>
      <c r="AU1348" s="88">
        <v>200</v>
      </c>
      <c r="AV1348" s="88">
        <v>200</v>
      </c>
      <c r="AW1348" s="88">
        <v>200</v>
      </c>
      <c r="AX1348" s="88">
        <v>200</v>
      </c>
      <c r="AY1348" s="88">
        <v>200</v>
      </c>
      <c r="AZ1348" s="88">
        <v>200</v>
      </c>
      <c r="BA1348" s="88">
        <v>200</v>
      </c>
      <c r="BB1348" s="89">
        <f t="shared" si="79"/>
        <v>2200</v>
      </c>
      <c r="BC1348" s="90" t="str">
        <f t="shared" si="78"/>
        <v>OK</v>
      </c>
      <c r="BD1348" s="91" t="str">
        <f t="shared" si="80"/>
        <v xml:space="preserve">                  </v>
      </c>
      <c r="BE1348" s="92">
        <f t="shared" si="81"/>
        <v>11</v>
      </c>
    </row>
    <row r="1349" spans="1:57" s="74" customFormat="1" ht="50.1" customHeight="1" x14ac:dyDescent="0.2">
      <c r="A1349" s="78" t="s">
        <v>55</v>
      </c>
      <c r="B1349" s="78" t="s">
        <v>58</v>
      </c>
      <c r="C1349" s="78" t="s">
        <v>615</v>
      </c>
      <c r="D1349" s="78" t="s">
        <v>575</v>
      </c>
      <c r="E1349" s="79" t="str">
        <f>+IF(C1349&lt;&gt;"",VLOOKUP(MID(C1349,18,5),NIVELES!$A$133:$B$213,2,0),"")</f>
        <v>COTOPAXI</v>
      </c>
      <c r="F1349" s="80" t="s">
        <v>80</v>
      </c>
      <c r="G1349" s="81" t="str">
        <f>+IF(F1349&lt;&gt;"",VLOOKUP(F1349,NIVELES!$A$246:$C$464,3,0),"")</f>
        <v xml:space="preserve"> </v>
      </c>
      <c r="H1349" s="82" t="s">
        <v>1023</v>
      </c>
      <c r="I1349" s="78" t="s">
        <v>2173</v>
      </c>
      <c r="J1349" s="78" t="s">
        <v>2165</v>
      </c>
      <c r="K1349" s="78" t="s">
        <v>2166</v>
      </c>
      <c r="L1349" s="78" t="s">
        <v>1791</v>
      </c>
      <c r="M1349" s="78" t="s">
        <v>1791</v>
      </c>
      <c r="N1349" s="78" t="s">
        <v>1791</v>
      </c>
      <c r="O1349" s="78" t="s">
        <v>2480</v>
      </c>
      <c r="P1349" s="82">
        <v>2</v>
      </c>
      <c r="Q1349" s="78" t="s">
        <v>2553</v>
      </c>
      <c r="R1349" s="82"/>
      <c r="S1349" s="82"/>
      <c r="T1349" s="82">
        <v>1</v>
      </c>
      <c r="U1349" s="82"/>
      <c r="V1349" s="82"/>
      <c r="W1349" s="82"/>
      <c r="X1349" s="82"/>
      <c r="Y1349" s="82">
        <v>1</v>
      </c>
      <c r="Z1349" s="82"/>
      <c r="AA1349" s="82"/>
      <c r="AB1349" s="82"/>
      <c r="AC1349" s="82"/>
      <c r="AD1349" s="85" t="str">
        <f>IF(A1349&lt;&gt;"",IF(D1349="DIRECCIÓN_DE_TRANSFERENCIAS","280 0031",VLOOKUP(C1349,NIVELES!$A$14:$B$105,2,0)),"")</f>
        <v>280 3110</v>
      </c>
      <c r="AE1349" s="86" t="s">
        <v>322</v>
      </c>
      <c r="AF1349" s="86" t="s">
        <v>369</v>
      </c>
      <c r="AG1349" s="79" t="str">
        <f>+IF(AF1349&lt;&gt;"",VLOOKUP(AF1349,NIVELES!$A$666:$B$673,2,0),"")</f>
        <v>ADMINISTRACIÓN_CENTRAL</v>
      </c>
      <c r="AH1349" s="78" t="s">
        <v>322</v>
      </c>
      <c r="AI1349" s="79" t="str">
        <f>IF(AH1349&lt;&gt;"",VLOOKUP(CONCATENATE(AG1349,AH1349),NIVELES!$B$676:$C$745,2,0),"")</f>
        <v>Administración De La Gestión Administrativa Financiera</v>
      </c>
      <c r="AJ1349" s="78" t="s">
        <v>517</v>
      </c>
      <c r="AK1349" s="79" t="str">
        <f>+IF(AJ1349&lt;&gt;"",VLOOKUP(AJ1349,NIVELES!$A$816:$B$892,2,0),"")</f>
        <v>NO APLICA</v>
      </c>
      <c r="AL1349" s="78" t="s">
        <v>554</v>
      </c>
      <c r="AM1349" s="78">
        <v>530704</v>
      </c>
      <c r="AN1349" s="79" t="str">
        <f>IF(AM1349&lt;&gt;"",+VLOOKUP(AM1349,NIVELES!$A$1652:$B$2466,2,0),"")</f>
        <v>Mantenimiento y Reparación de Equipos y Sistemas Informáticos</v>
      </c>
      <c r="AO1349" s="87">
        <v>1500</v>
      </c>
      <c r="AP1349" s="88">
        <v>0</v>
      </c>
      <c r="AQ1349" s="88">
        <v>0</v>
      </c>
      <c r="AR1349" s="88">
        <v>750</v>
      </c>
      <c r="AS1349" s="88">
        <v>0</v>
      </c>
      <c r="AT1349" s="88">
        <v>0</v>
      </c>
      <c r="AU1349" s="88">
        <v>0</v>
      </c>
      <c r="AV1349" s="88">
        <v>0</v>
      </c>
      <c r="AW1349" s="88">
        <v>750</v>
      </c>
      <c r="AX1349" s="88">
        <v>0</v>
      </c>
      <c r="AY1349" s="88">
        <v>0</v>
      </c>
      <c r="AZ1349" s="88">
        <v>0</v>
      </c>
      <c r="BA1349" s="88">
        <v>0</v>
      </c>
      <c r="BB1349" s="89">
        <f t="shared" si="79"/>
        <v>1500</v>
      </c>
      <c r="BC1349" s="90" t="str">
        <f t="shared" si="78"/>
        <v>OK</v>
      </c>
      <c r="BD1349" s="91" t="str">
        <f t="shared" si="80"/>
        <v xml:space="preserve">                  </v>
      </c>
      <c r="BE1349" s="92">
        <f t="shared" si="81"/>
        <v>2</v>
      </c>
    </row>
    <row r="1350" spans="1:57" s="74" customFormat="1" ht="50.1" customHeight="1" x14ac:dyDescent="0.2">
      <c r="A1350" s="78" t="s">
        <v>55</v>
      </c>
      <c r="B1350" s="78" t="s">
        <v>58</v>
      </c>
      <c r="C1350" s="78" t="s">
        <v>615</v>
      </c>
      <c r="D1350" s="78" t="s">
        <v>575</v>
      </c>
      <c r="E1350" s="79" t="str">
        <f>+IF(C1350&lt;&gt;"",VLOOKUP(MID(C1350,18,5),NIVELES!$A$133:$B$213,2,0),"")</f>
        <v>COTOPAXI</v>
      </c>
      <c r="F1350" s="80" t="s">
        <v>80</v>
      </c>
      <c r="G1350" s="81" t="str">
        <f>+IF(F1350&lt;&gt;"",VLOOKUP(F1350,NIVELES!$A$246:$C$464,3,0),"")</f>
        <v xml:space="preserve"> </v>
      </c>
      <c r="H1350" s="82" t="s">
        <v>1023</v>
      </c>
      <c r="I1350" s="78" t="s">
        <v>2173</v>
      </c>
      <c r="J1350" s="78" t="s">
        <v>2165</v>
      </c>
      <c r="K1350" s="78" t="s">
        <v>2166</v>
      </c>
      <c r="L1350" s="78" t="s">
        <v>1791</v>
      </c>
      <c r="M1350" s="78" t="s">
        <v>1791</v>
      </c>
      <c r="N1350" s="78" t="s">
        <v>1791</v>
      </c>
      <c r="O1350" s="78" t="s">
        <v>2480</v>
      </c>
      <c r="P1350" s="82">
        <v>11</v>
      </c>
      <c r="Q1350" s="78" t="s">
        <v>2553</v>
      </c>
      <c r="R1350" s="82"/>
      <c r="S1350" s="82">
        <v>1</v>
      </c>
      <c r="T1350" s="82">
        <v>1</v>
      </c>
      <c r="U1350" s="82">
        <v>1</v>
      </c>
      <c r="V1350" s="82">
        <v>1</v>
      </c>
      <c r="W1350" s="82">
        <v>1</v>
      </c>
      <c r="X1350" s="82">
        <v>1</v>
      </c>
      <c r="Y1350" s="82">
        <v>1</v>
      </c>
      <c r="Z1350" s="82">
        <v>1</v>
      </c>
      <c r="AA1350" s="82">
        <v>1</v>
      </c>
      <c r="AB1350" s="82">
        <v>1</v>
      </c>
      <c r="AC1350" s="82">
        <v>1</v>
      </c>
      <c r="AD1350" s="85" t="str">
        <f>IF(A1350&lt;&gt;"",IF(D1350="DIRECCIÓN_DE_TRANSFERENCIAS","280 0031",VLOOKUP(C1350,NIVELES!$A$14:$B$105,2,0)),"")</f>
        <v>280 3110</v>
      </c>
      <c r="AE1350" s="86" t="s">
        <v>322</v>
      </c>
      <c r="AF1350" s="86" t="s">
        <v>369</v>
      </c>
      <c r="AG1350" s="79" t="str">
        <f>+IF(AF1350&lt;&gt;"",VLOOKUP(AF1350,NIVELES!$A$666:$B$673,2,0),"")</f>
        <v>ADMINISTRACIÓN_CENTRAL</v>
      </c>
      <c r="AH1350" s="78" t="s">
        <v>322</v>
      </c>
      <c r="AI1350" s="79" t="str">
        <f>IF(AH1350&lt;&gt;"",VLOOKUP(CONCATENATE(AG1350,AH1350),NIVELES!$B$676:$C$745,2,0),"")</f>
        <v>Administración De La Gestión Administrativa Financiera</v>
      </c>
      <c r="AJ1350" s="78" t="s">
        <v>517</v>
      </c>
      <c r="AK1350" s="79" t="str">
        <f>+IF(AJ1350&lt;&gt;"",VLOOKUP(AJ1350,NIVELES!$A$816:$B$892,2,0),"")</f>
        <v>NO APLICA</v>
      </c>
      <c r="AL1350" s="78" t="s">
        <v>554</v>
      </c>
      <c r="AM1350" s="78">
        <v>530803</v>
      </c>
      <c r="AN1350" s="79" t="str">
        <f>IF(AM1350&lt;&gt;"",+VLOOKUP(AM1350,NIVELES!$A$1652:$B$2466,2,0),"")</f>
        <v>Combustibles y Lubricantes</v>
      </c>
      <c r="AO1350" s="87">
        <v>11000</v>
      </c>
      <c r="AP1350" s="88">
        <v>0</v>
      </c>
      <c r="AQ1350" s="88">
        <v>1000</v>
      </c>
      <c r="AR1350" s="88">
        <v>1000</v>
      </c>
      <c r="AS1350" s="88">
        <v>1000</v>
      </c>
      <c r="AT1350" s="88">
        <v>1000</v>
      </c>
      <c r="AU1350" s="88">
        <v>1000</v>
      </c>
      <c r="AV1350" s="88">
        <v>1000</v>
      </c>
      <c r="AW1350" s="88">
        <v>1000</v>
      </c>
      <c r="AX1350" s="88">
        <v>1000</v>
      </c>
      <c r="AY1350" s="88">
        <v>1000</v>
      </c>
      <c r="AZ1350" s="88">
        <v>1000</v>
      </c>
      <c r="BA1350" s="88">
        <v>1000</v>
      </c>
      <c r="BB1350" s="89">
        <f t="shared" si="79"/>
        <v>11000</v>
      </c>
      <c r="BC1350" s="90" t="str">
        <f t="shared" si="78"/>
        <v>OK</v>
      </c>
      <c r="BD1350" s="91" t="str">
        <f t="shared" si="80"/>
        <v xml:space="preserve">                  </v>
      </c>
      <c r="BE1350" s="92">
        <f t="shared" si="81"/>
        <v>11</v>
      </c>
    </row>
    <row r="1351" spans="1:57" s="74" customFormat="1" ht="50.1" customHeight="1" x14ac:dyDescent="0.2">
      <c r="A1351" s="78" t="s">
        <v>55</v>
      </c>
      <c r="B1351" s="78" t="s">
        <v>58</v>
      </c>
      <c r="C1351" s="78" t="s">
        <v>615</v>
      </c>
      <c r="D1351" s="78" t="s">
        <v>575</v>
      </c>
      <c r="E1351" s="79" t="str">
        <f>+IF(C1351&lt;&gt;"",VLOOKUP(MID(C1351,18,5),NIVELES!$A$133:$B$213,2,0),"")</f>
        <v>COTOPAXI</v>
      </c>
      <c r="F1351" s="80" t="s">
        <v>80</v>
      </c>
      <c r="G1351" s="81" t="str">
        <f>+IF(F1351&lt;&gt;"",VLOOKUP(F1351,NIVELES!$A$246:$C$464,3,0),"")</f>
        <v xml:space="preserve"> </v>
      </c>
      <c r="H1351" s="82" t="s">
        <v>1023</v>
      </c>
      <c r="I1351" s="78" t="s">
        <v>2173</v>
      </c>
      <c r="J1351" s="78" t="s">
        <v>2165</v>
      </c>
      <c r="K1351" s="78" t="s">
        <v>2166</v>
      </c>
      <c r="L1351" s="78" t="s">
        <v>1791</v>
      </c>
      <c r="M1351" s="78" t="s">
        <v>1791</v>
      </c>
      <c r="N1351" s="78" t="s">
        <v>1791</v>
      </c>
      <c r="O1351" s="78" t="s">
        <v>2480</v>
      </c>
      <c r="P1351" s="82">
        <v>2</v>
      </c>
      <c r="Q1351" s="78" t="s">
        <v>2553</v>
      </c>
      <c r="R1351" s="82"/>
      <c r="S1351" s="82"/>
      <c r="T1351" s="82">
        <v>1</v>
      </c>
      <c r="U1351" s="82"/>
      <c r="V1351" s="82"/>
      <c r="W1351" s="82"/>
      <c r="X1351" s="82">
        <v>1</v>
      </c>
      <c r="Y1351" s="82"/>
      <c r="Z1351" s="82"/>
      <c r="AA1351" s="82"/>
      <c r="AB1351" s="82"/>
      <c r="AC1351" s="82"/>
      <c r="AD1351" s="85" t="str">
        <f>IF(A1351&lt;&gt;"",IF(D1351="DIRECCIÓN_DE_TRANSFERENCIAS","280 0031",VLOOKUP(C1351,NIVELES!$A$14:$B$105,2,0)),"")</f>
        <v>280 3110</v>
      </c>
      <c r="AE1351" s="86" t="s">
        <v>322</v>
      </c>
      <c r="AF1351" s="86" t="s">
        <v>369</v>
      </c>
      <c r="AG1351" s="79" t="str">
        <f>+IF(AF1351&lt;&gt;"",VLOOKUP(AF1351,NIVELES!$A$666:$B$673,2,0),"")</f>
        <v>ADMINISTRACIÓN_CENTRAL</v>
      </c>
      <c r="AH1351" s="78" t="s">
        <v>322</v>
      </c>
      <c r="AI1351" s="79" t="str">
        <f>IF(AH1351&lt;&gt;"",VLOOKUP(CONCATENATE(AG1351,AH1351),NIVELES!$B$676:$C$745,2,0),"")</f>
        <v>Administración De La Gestión Administrativa Financiera</v>
      </c>
      <c r="AJ1351" s="78" t="s">
        <v>517</v>
      </c>
      <c r="AK1351" s="79" t="str">
        <f>+IF(AJ1351&lt;&gt;"",VLOOKUP(AJ1351,NIVELES!$A$816:$B$892,2,0),"")</f>
        <v>NO APLICA</v>
      </c>
      <c r="AL1351" s="78" t="s">
        <v>554</v>
      </c>
      <c r="AM1351" s="78">
        <v>530804</v>
      </c>
      <c r="AN1351" s="79" t="str">
        <f>IF(AM1351&lt;&gt;"",+VLOOKUP(AM1351,NIVELES!$A$1652:$B$2466,2,0),"")</f>
        <v>Materiales de Oficina</v>
      </c>
      <c r="AO1351" s="87">
        <v>9297.73</v>
      </c>
      <c r="AP1351" s="88">
        <v>0</v>
      </c>
      <c r="AQ1351" s="88">
        <v>0</v>
      </c>
      <c r="AR1351" s="88">
        <v>7175</v>
      </c>
      <c r="AS1351" s="88">
        <v>0</v>
      </c>
      <c r="AT1351" s="88">
        <v>0</v>
      </c>
      <c r="AU1351" s="88">
        <v>0</v>
      </c>
      <c r="AV1351" s="88">
        <v>2122.73</v>
      </c>
      <c r="AW1351" s="88">
        <v>0</v>
      </c>
      <c r="AX1351" s="88">
        <v>0</v>
      </c>
      <c r="AY1351" s="88">
        <v>0</v>
      </c>
      <c r="AZ1351" s="88">
        <v>0</v>
      </c>
      <c r="BA1351" s="88">
        <v>0</v>
      </c>
      <c r="BB1351" s="89">
        <f t="shared" si="79"/>
        <v>9297.73</v>
      </c>
      <c r="BC1351" s="90" t="str">
        <f t="shared" ref="BC1351:BC1414" si="82">IF(A1351&lt;&gt;"",IF(AO1351&lt;&gt;"",IF(AO1351=BB1351,"OK",AO1351-BB1351),IF(AND(AO1351="",BB1351=""),"",AO1351-BB1351))," ")</f>
        <v>OK</v>
      </c>
      <c r="BD1351" s="91" t="str">
        <f t="shared" si="80"/>
        <v xml:space="preserve">                  </v>
      </c>
      <c r="BE1351" s="92">
        <f t="shared" si="81"/>
        <v>2</v>
      </c>
    </row>
    <row r="1352" spans="1:57" s="74" customFormat="1" ht="50.1" customHeight="1" x14ac:dyDescent="0.2">
      <c r="A1352" s="78" t="s">
        <v>55</v>
      </c>
      <c r="B1352" s="78" t="s">
        <v>58</v>
      </c>
      <c r="C1352" s="78" t="s">
        <v>615</v>
      </c>
      <c r="D1352" s="78" t="s">
        <v>575</v>
      </c>
      <c r="E1352" s="79" t="str">
        <f>+IF(C1352&lt;&gt;"",VLOOKUP(MID(C1352,18,5),NIVELES!$A$133:$B$213,2,0),"")</f>
        <v>COTOPAXI</v>
      </c>
      <c r="F1352" s="80" t="s">
        <v>80</v>
      </c>
      <c r="G1352" s="81" t="str">
        <f>+IF(F1352&lt;&gt;"",VLOOKUP(F1352,NIVELES!$A$246:$C$464,3,0),"")</f>
        <v xml:space="preserve"> </v>
      </c>
      <c r="H1352" s="82" t="s">
        <v>1023</v>
      </c>
      <c r="I1352" s="78" t="s">
        <v>2173</v>
      </c>
      <c r="J1352" s="78" t="s">
        <v>2165</v>
      </c>
      <c r="K1352" s="78" t="s">
        <v>2166</v>
      </c>
      <c r="L1352" s="78" t="s">
        <v>1791</v>
      </c>
      <c r="M1352" s="78" t="s">
        <v>1791</v>
      </c>
      <c r="N1352" s="78" t="s">
        <v>1791</v>
      </c>
      <c r="O1352" s="78" t="s">
        <v>2480</v>
      </c>
      <c r="P1352" s="82">
        <v>0</v>
      </c>
      <c r="Q1352" s="78" t="s">
        <v>2553</v>
      </c>
      <c r="R1352" s="82"/>
      <c r="S1352" s="82"/>
      <c r="T1352" s="82"/>
      <c r="U1352" s="82"/>
      <c r="V1352" s="82"/>
      <c r="W1352" s="82"/>
      <c r="X1352" s="82"/>
      <c r="Y1352" s="82"/>
      <c r="Z1352" s="82"/>
      <c r="AA1352" s="82"/>
      <c r="AB1352" s="82"/>
      <c r="AC1352" s="82"/>
      <c r="AD1352" s="85" t="str">
        <f>IF(A1352&lt;&gt;"",IF(D1352="DIRECCIÓN_DE_TRANSFERENCIAS","280 0031",VLOOKUP(C1352,NIVELES!$A$14:$B$105,2,0)),"")</f>
        <v>280 3110</v>
      </c>
      <c r="AE1352" s="86" t="s">
        <v>322</v>
      </c>
      <c r="AF1352" s="86" t="s">
        <v>369</v>
      </c>
      <c r="AG1352" s="79" t="str">
        <f>+IF(AF1352&lt;&gt;"",VLOOKUP(AF1352,NIVELES!$A$666:$B$673,2,0),"")</f>
        <v>ADMINISTRACIÓN_CENTRAL</v>
      </c>
      <c r="AH1352" s="78" t="s">
        <v>322</v>
      </c>
      <c r="AI1352" s="79" t="str">
        <f>IF(AH1352&lt;&gt;"",VLOOKUP(CONCATENATE(AG1352,AH1352),NIVELES!$B$676:$C$745,2,0),"")</f>
        <v>Administración De La Gestión Administrativa Financiera</v>
      </c>
      <c r="AJ1352" s="78" t="s">
        <v>517</v>
      </c>
      <c r="AK1352" s="79" t="str">
        <f>+IF(AJ1352&lt;&gt;"",VLOOKUP(AJ1352,NIVELES!$A$816:$B$892,2,0),"")</f>
        <v>NO APLICA</v>
      </c>
      <c r="AL1352" s="78" t="s">
        <v>554</v>
      </c>
      <c r="AM1352" s="78">
        <v>530805</v>
      </c>
      <c r="AN1352" s="79" t="str">
        <f>IF(AM1352&lt;&gt;"",+VLOOKUP(AM1352,NIVELES!$A$1652:$B$2466,2,0),"")</f>
        <v>Materiales de Aseo</v>
      </c>
      <c r="AO1352" s="87">
        <v>0</v>
      </c>
      <c r="AP1352" s="88">
        <v>0</v>
      </c>
      <c r="AQ1352" s="88">
        <v>0</v>
      </c>
      <c r="AR1352" s="88">
        <v>0</v>
      </c>
      <c r="AS1352" s="88">
        <v>0</v>
      </c>
      <c r="AT1352" s="88">
        <v>0</v>
      </c>
      <c r="AU1352" s="88">
        <v>0</v>
      </c>
      <c r="AV1352" s="88">
        <v>0</v>
      </c>
      <c r="AW1352" s="88">
        <v>0</v>
      </c>
      <c r="AX1352" s="88">
        <v>0</v>
      </c>
      <c r="AY1352" s="88">
        <v>0</v>
      </c>
      <c r="AZ1352" s="88">
        <v>0</v>
      </c>
      <c r="BA1352" s="88">
        <v>0</v>
      </c>
      <c r="BB1352" s="89">
        <f t="shared" ref="BB1352:BB1415" si="83">SUBTOTAL(9,AP1352:BA1352)</f>
        <v>0</v>
      </c>
      <c r="BC1352" s="90" t="str">
        <f t="shared" si="82"/>
        <v>OK</v>
      </c>
      <c r="BD1352" s="91" t="str">
        <f t="shared" ref="BD1352:BD1415" si="84">IF(A1352&lt;&gt;"",IF(A1352="","Escoger Nivel 0",)&amp;" "&amp;(IF(B1352="","Escoger Nivel  1",)&amp;" "&amp;(IF(C1352="","Escoger Nivel 2",)&amp;" "&amp;(IF(D1352="","Escoger Nivel 3",)&amp;" "&amp;(IF(F1352="","Escoger Cantón",)&amp;" "&amp;(IF(I1352="","Escoger Obj. Estratégico Institucional N1",)&amp;" "&amp;(IF(J1352="","Escoger Obj. Especifico N2",)&amp;" "&amp;(IF(K1352="","Escoger Obj. Operativo N4",)&amp;" "&amp;(IF(L1352=""," Llenar Modalidad de Servicio ",)&amp;""&amp;(IF(M1352=""," Llenar Meta de Cobertura ",)&amp;" "&amp;(IF(N1352="","Llenar Indicador",)&amp;" "&amp;(IF(O1352="","Llenar Actividad PAPP",)&amp;" "&amp;(IF(P1352="","Llenar Metas",)&amp;" "&amp;(IF(Q1352="","Llenar Indicador",)&amp;" "&amp;(IF(AF1352="","Escoger Nro. programa",)&amp;" "&amp;(IF(AH1352="","Escoger Nro. Actividad e-Sigef",)&amp;" "&amp;(IF(AK1352="","Escoger direccionamiento de gasto",)&amp;" "&amp;(IF(AL1352="","Escoger Grupo de Gasto",)&amp;" "&amp;(IF(AM1352="","Escoger Item Presupuestario",)&amp;" "&amp;(IF(AO1352="","Llenar valor de actividad",))))))))))))))))))))," ")</f>
        <v xml:space="preserve">                  </v>
      </c>
      <c r="BE1352" s="92">
        <f t="shared" si="81"/>
        <v>0</v>
      </c>
    </row>
    <row r="1353" spans="1:57" s="74" customFormat="1" ht="50.1" customHeight="1" x14ac:dyDescent="0.2">
      <c r="A1353" s="78" t="s">
        <v>55</v>
      </c>
      <c r="B1353" s="78" t="s">
        <v>58</v>
      </c>
      <c r="C1353" s="78" t="s">
        <v>615</v>
      </c>
      <c r="D1353" s="78" t="s">
        <v>575</v>
      </c>
      <c r="E1353" s="79" t="str">
        <f>+IF(C1353&lt;&gt;"",VLOOKUP(MID(C1353,18,5),NIVELES!$A$133:$B$213,2,0),"")</f>
        <v>COTOPAXI</v>
      </c>
      <c r="F1353" s="80" t="s">
        <v>80</v>
      </c>
      <c r="G1353" s="81" t="str">
        <f>+IF(F1353&lt;&gt;"",VLOOKUP(F1353,NIVELES!$A$246:$C$464,3,0),"")</f>
        <v xml:space="preserve"> </v>
      </c>
      <c r="H1353" s="82" t="s">
        <v>1023</v>
      </c>
      <c r="I1353" s="78" t="s">
        <v>2173</v>
      </c>
      <c r="J1353" s="78" t="s">
        <v>2165</v>
      </c>
      <c r="K1353" s="78" t="s">
        <v>2166</v>
      </c>
      <c r="L1353" s="78" t="s">
        <v>1791</v>
      </c>
      <c r="M1353" s="78" t="s">
        <v>1791</v>
      </c>
      <c r="N1353" s="78" t="s">
        <v>1791</v>
      </c>
      <c r="O1353" s="78" t="s">
        <v>2480</v>
      </c>
      <c r="P1353" s="82">
        <v>4</v>
      </c>
      <c r="Q1353" s="78" t="s">
        <v>2553</v>
      </c>
      <c r="R1353" s="82"/>
      <c r="S1353" s="82"/>
      <c r="T1353" s="82">
        <v>1</v>
      </c>
      <c r="U1353" s="82">
        <v>1</v>
      </c>
      <c r="V1353" s="82">
        <v>1</v>
      </c>
      <c r="W1353" s="82"/>
      <c r="X1353" s="82"/>
      <c r="Y1353" s="82">
        <v>1</v>
      </c>
      <c r="Z1353" s="82"/>
      <c r="AA1353" s="82"/>
      <c r="AB1353" s="82"/>
      <c r="AC1353" s="82"/>
      <c r="AD1353" s="85" t="str">
        <f>IF(A1353&lt;&gt;"",IF(D1353="DIRECCIÓN_DE_TRANSFERENCIAS","280 0031",VLOOKUP(C1353,NIVELES!$A$14:$B$105,2,0)),"")</f>
        <v>280 3110</v>
      </c>
      <c r="AE1353" s="86" t="s">
        <v>322</v>
      </c>
      <c r="AF1353" s="86" t="s">
        <v>369</v>
      </c>
      <c r="AG1353" s="79" t="str">
        <f>+IF(AF1353&lt;&gt;"",VLOOKUP(AF1353,NIVELES!$A$666:$B$673,2,0),"")</f>
        <v>ADMINISTRACIÓN_CENTRAL</v>
      </c>
      <c r="AH1353" s="78" t="s">
        <v>322</v>
      </c>
      <c r="AI1353" s="79" t="str">
        <f>IF(AH1353&lt;&gt;"",VLOOKUP(CONCATENATE(AG1353,AH1353),NIVELES!$B$676:$C$745,2,0),"")</f>
        <v>Administración De La Gestión Administrativa Financiera</v>
      </c>
      <c r="AJ1353" s="78" t="s">
        <v>517</v>
      </c>
      <c r="AK1353" s="79" t="str">
        <f>+IF(AJ1353&lt;&gt;"",VLOOKUP(AJ1353,NIVELES!$A$816:$B$892,2,0),"")</f>
        <v>NO APLICA</v>
      </c>
      <c r="AL1353" s="78" t="s">
        <v>554</v>
      </c>
      <c r="AM1353" s="78">
        <v>530811</v>
      </c>
      <c r="AN1353" s="79" t="str">
        <f>IF(AM1353&lt;&gt;"",+VLOOKUP(AM1353,NIVELES!$A$1652:$B$2466,2,0),"")</f>
        <v>Insumos,  Materiales  y Suministros  para  la  Construcción,  Electricidad,  Plomería,  Carpintería,  Señalización
Vial, Navegación y Contra Incendios</v>
      </c>
      <c r="AO1353" s="87">
        <v>3244</v>
      </c>
      <c r="AP1353" s="88">
        <v>0</v>
      </c>
      <c r="AQ1353" s="88">
        <v>0</v>
      </c>
      <c r="AR1353" s="88">
        <v>500</v>
      </c>
      <c r="AS1353" s="88">
        <v>1000</v>
      </c>
      <c r="AT1353" s="88">
        <v>744</v>
      </c>
      <c r="AU1353" s="88">
        <v>0</v>
      </c>
      <c r="AV1353" s="88">
        <v>0</v>
      </c>
      <c r="AW1353" s="88">
        <v>1000</v>
      </c>
      <c r="AX1353" s="88">
        <v>0</v>
      </c>
      <c r="AY1353" s="88">
        <v>0</v>
      </c>
      <c r="AZ1353" s="88">
        <v>0</v>
      </c>
      <c r="BA1353" s="88">
        <v>0</v>
      </c>
      <c r="BB1353" s="89">
        <f t="shared" si="83"/>
        <v>3244</v>
      </c>
      <c r="BC1353" s="90" t="str">
        <f t="shared" si="82"/>
        <v>OK</v>
      </c>
      <c r="BD1353" s="91" t="str">
        <f t="shared" si="84"/>
        <v xml:space="preserve">                  </v>
      </c>
      <c r="BE1353" s="92">
        <f t="shared" ref="BE1353:BE1416" si="85">SUBTOTAL(9,R1353:AC1353)</f>
        <v>4</v>
      </c>
    </row>
    <row r="1354" spans="1:57" s="74" customFormat="1" ht="50.1" customHeight="1" x14ac:dyDescent="0.2">
      <c r="A1354" s="78" t="s">
        <v>55</v>
      </c>
      <c r="B1354" s="78" t="s">
        <v>58</v>
      </c>
      <c r="C1354" s="78" t="s">
        <v>615</v>
      </c>
      <c r="D1354" s="78" t="s">
        <v>575</v>
      </c>
      <c r="E1354" s="79" t="str">
        <f>+IF(C1354&lt;&gt;"",VLOOKUP(MID(C1354,18,5),NIVELES!$A$133:$B$213,2,0),"")</f>
        <v>COTOPAXI</v>
      </c>
      <c r="F1354" s="80" t="s">
        <v>80</v>
      </c>
      <c r="G1354" s="81" t="str">
        <f>+IF(F1354&lt;&gt;"",VLOOKUP(F1354,NIVELES!$A$246:$C$464,3,0),"")</f>
        <v xml:space="preserve"> </v>
      </c>
      <c r="H1354" s="82" t="s">
        <v>1023</v>
      </c>
      <c r="I1354" s="78" t="s">
        <v>2173</v>
      </c>
      <c r="J1354" s="78" t="s">
        <v>2165</v>
      </c>
      <c r="K1354" s="78" t="s">
        <v>2166</v>
      </c>
      <c r="L1354" s="78" t="s">
        <v>1791</v>
      </c>
      <c r="M1354" s="78" t="s">
        <v>1791</v>
      </c>
      <c r="N1354" s="78" t="s">
        <v>1791</v>
      </c>
      <c r="O1354" s="78" t="s">
        <v>2480</v>
      </c>
      <c r="P1354" s="82">
        <v>11</v>
      </c>
      <c r="Q1354" s="78" t="s">
        <v>2553</v>
      </c>
      <c r="R1354" s="82"/>
      <c r="S1354" s="82">
        <v>1</v>
      </c>
      <c r="T1354" s="82">
        <v>1</v>
      </c>
      <c r="U1354" s="82">
        <v>1</v>
      </c>
      <c r="V1354" s="82">
        <v>1</v>
      </c>
      <c r="W1354" s="82">
        <v>1</v>
      </c>
      <c r="X1354" s="82">
        <v>1</v>
      </c>
      <c r="Y1354" s="82">
        <v>1</v>
      </c>
      <c r="Z1354" s="82">
        <v>1</v>
      </c>
      <c r="AA1354" s="82">
        <v>1</v>
      </c>
      <c r="AB1354" s="82">
        <v>1</v>
      </c>
      <c r="AC1354" s="82">
        <v>1</v>
      </c>
      <c r="AD1354" s="85" t="str">
        <f>IF(A1354&lt;&gt;"",IF(D1354="DIRECCIÓN_DE_TRANSFERENCIAS","280 0031",VLOOKUP(C1354,NIVELES!$A$14:$B$105,2,0)),"")</f>
        <v>280 3110</v>
      </c>
      <c r="AE1354" s="86" t="s">
        <v>322</v>
      </c>
      <c r="AF1354" s="86" t="s">
        <v>369</v>
      </c>
      <c r="AG1354" s="79" t="str">
        <f>+IF(AF1354&lt;&gt;"",VLOOKUP(AF1354,NIVELES!$A$666:$B$673,2,0),"")</f>
        <v>ADMINISTRACIÓN_CENTRAL</v>
      </c>
      <c r="AH1354" s="78" t="s">
        <v>322</v>
      </c>
      <c r="AI1354" s="79" t="str">
        <f>IF(AH1354&lt;&gt;"",VLOOKUP(CONCATENATE(AG1354,AH1354),NIVELES!$B$676:$C$745,2,0),"")</f>
        <v>Administración De La Gestión Administrativa Financiera</v>
      </c>
      <c r="AJ1354" s="78" t="s">
        <v>517</v>
      </c>
      <c r="AK1354" s="79" t="str">
        <f>+IF(AJ1354&lt;&gt;"",VLOOKUP(AJ1354,NIVELES!$A$816:$B$892,2,0),"")</f>
        <v>NO APLICA</v>
      </c>
      <c r="AL1354" s="78" t="s">
        <v>554</v>
      </c>
      <c r="AM1354" s="78">
        <v>530813</v>
      </c>
      <c r="AN1354" s="79" t="str">
        <f>IF(AM1354&lt;&gt;"",+VLOOKUP(AM1354,NIVELES!$A$1652:$B$2466,2,0),"")</f>
        <v>Repuestos y Accesorios</v>
      </c>
      <c r="AO1354" s="87">
        <v>15305.57</v>
      </c>
      <c r="AP1354" s="88">
        <v>0</v>
      </c>
      <c r="AQ1354" s="88">
        <v>936.87</v>
      </c>
      <c r="AR1354" s="88">
        <v>936.87</v>
      </c>
      <c r="AS1354" s="88">
        <v>1936.87</v>
      </c>
      <c r="AT1354" s="88">
        <v>1936.87</v>
      </c>
      <c r="AU1354" s="88">
        <v>1936.87</v>
      </c>
      <c r="AV1354" s="88">
        <v>1936.87</v>
      </c>
      <c r="AW1354" s="88">
        <v>1936.87</v>
      </c>
      <c r="AX1354" s="88">
        <v>936.87</v>
      </c>
      <c r="AY1354" s="88">
        <v>936.87</v>
      </c>
      <c r="AZ1354" s="88">
        <v>936.87</v>
      </c>
      <c r="BA1354" s="88">
        <v>936.87</v>
      </c>
      <c r="BB1354" s="89">
        <f t="shared" si="83"/>
        <v>15305.570000000003</v>
      </c>
      <c r="BC1354" s="90" t="str">
        <f t="shared" si="82"/>
        <v>OK</v>
      </c>
      <c r="BD1354" s="91" t="str">
        <f t="shared" si="84"/>
        <v xml:space="preserve">                  </v>
      </c>
      <c r="BE1354" s="92">
        <f t="shared" si="85"/>
        <v>11</v>
      </c>
    </row>
    <row r="1355" spans="1:57" s="74" customFormat="1" ht="50.1" customHeight="1" x14ac:dyDescent="0.2">
      <c r="A1355" s="78" t="s">
        <v>55</v>
      </c>
      <c r="B1355" s="78" t="s">
        <v>58</v>
      </c>
      <c r="C1355" s="78" t="s">
        <v>615</v>
      </c>
      <c r="D1355" s="78" t="s">
        <v>575</v>
      </c>
      <c r="E1355" s="79" t="str">
        <f>+IF(C1355&lt;&gt;"",VLOOKUP(MID(C1355,18,5),NIVELES!$A$133:$B$213,2,0),"")</f>
        <v>COTOPAXI</v>
      </c>
      <c r="F1355" s="80" t="s">
        <v>80</v>
      </c>
      <c r="G1355" s="81" t="str">
        <f>+IF(F1355&lt;&gt;"",VLOOKUP(F1355,NIVELES!$A$246:$C$464,3,0),"")</f>
        <v xml:space="preserve"> </v>
      </c>
      <c r="H1355" s="82" t="s">
        <v>1023</v>
      </c>
      <c r="I1355" s="78" t="s">
        <v>2173</v>
      </c>
      <c r="J1355" s="78" t="s">
        <v>2165</v>
      </c>
      <c r="K1355" s="78" t="s">
        <v>2166</v>
      </c>
      <c r="L1355" s="78" t="s">
        <v>1791</v>
      </c>
      <c r="M1355" s="78" t="s">
        <v>1791</v>
      </c>
      <c r="N1355" s="78" t="s">
        <v>1791</v>
      </c>
      <c r="O1355" s="78" t="s">
        <v>2480</v>
      </c>
      <c r="P1355" s="82">
        <v>2</v>
      </c>
      <c r="Q1355" s="78" t="s">
        <v>2553</v>
      </c>
      <c r="R1355" s="82"/>
      <c r="S1355" s="82"/>
      <c r="T1355" s="82">
        <v>1</v>
      </c>
      <c r="U1355" s="82"/>
      <c r="V1355" s="82"/>
      <c r="W1355" s="82"/>
      <c r="X1355" s="82"/>
      <c r="Y1355" s="82">
        <v>1</v>
      </c>
      <c r="Z1355" s="82"/>
      <c r="AA1355" s="82"/>
      <c r="AB1355" s="82"/>
      <c r="AC1355" s="82"/>
      <c r="AD1355" s="85" t="str">
        <f>IF(A1355&lt;&gt;"",IF(D1355="DIRECCIÓN_DE_TRANSFERENCIAS","280 0031",VLOOKUP(C1355,NIVELES!$A$14:$B$105,2,0)),"")</f>
        <v>280 3110</v>
      </c>
      <c r="AE1355" s="86" t="s">
        <v>322</v>
      </c>
      <c r="AF1355" s="86" t="s">
        <v>369</v>
      </c>
      <c r="AG1355" s="79" t="str">
        <f>+IF(AF1355&lt;&gt;"",VLOOKUP(AF1355,NIVELES!$A$666:$B$673,2,0),"")</f>
        <v>ADMINISTRACIÓN_CENTRAL</v>
      </c>
      <c r="AH1355" s="78" t="s">
        <v>322</v>
      </c>
      <c r="AI1355" s="79" t="str">
        <f>IF(AH1355&lt;&gt;"",VLOOKUP(CONCATENATE(AG1355,AH1355),NIVELES!$B$676:$C$745,2,0),"")</f>
        <v>Administración De La Gestión Administrativa Financiera</v>
      </c>
      <c r="AJ1355" s="78" t="s">
        <v>517</v>
      </c>
      <c r="AK1355" s="79" t="str">
        <f>+IF(AJ1355&lt;&gt;"",VLOOKUP(AJ1355,NIVELES!$A$816:$B$892,2,0),"")</f>
        <v>NO APLICA</v>
      </c>
      <c r="AL1355" s="78" t="s">
        <v>554</v>
      </c>
      <c r="AM1355" s="78">
        <v>530844</v>
      </c>
      <c r="AN1355" s="79" t="str">
        <f>IF(AM1355&lt;&gt;"",+VLOOKUP(AM1355,NIVELES!$A$1652:$B$2466,2,0),"")</f>
        <v>Repuestos y Accesorios para Maquinarias, Plantas Eléctricas, Equipos y Otros</v>
      </c>
      <c r="AO1355" s="87">
        <v>0</v>
      </c>
      <c r="AP1355" s="88">
        <v>0</v>
      </c>
      <c r="AQ1355" s="88">
        <v>0</v>
      </c>
      <c r="AR1355" s="88">
        <v>0</v>
      </c>
      <c r="AS1355" s="88">
        <v>0</v>
      </c>
      <c r="AT1355" s="88">
        <v>0</v>
      </c>
      <c r="AU1355" s="88">
        <v>0</v>
      </c>
      <c r="AV1355" s="88">
        <v>0</v>
      </c>
      <c r="AW1355" s="88">
        <v>0</v>
      </c>
      <c r="AX1355" s="88">
        <v>0</v>
      </c>
      <c r="AY1355" s="88">
        <v>0</v>
      </c>
      <c r="AZ1355" s="88">
        <v>0</v>
      </c>
      <c r="BA1355" s="88">
        <v>0</v>
      </c>
      <c r="BB1355" s="89">
        <f t="shared" si="83"/>
        <v>0</v>
      </c>
      <c r="BC1355" s="90" t="str">
        <f t="shared" si="82"/>
        <v>OK</v>
      </c>
      <c r="BD1355" s="91" t="str">
        <f t="shared" si="84"/>
        <v xml:space="preserve">                  </v>
      </c>
      <c r="BE1355" s="92">
        <f t="shared" si="85"/>
        <v>2</v>
      </c>
    </row>
    <row r="1356" spans="1:57" s="74" customFormat="1" ht="50.1" customHeight="1" x14ac:dyDescent="0.2">
      <c r="A1356" s="78" t="s">
        <v>55</v>
      </c>
      <c r="B1356" s="78" t="s">
        <v>58</v>
      </c>
      <c r="C1356" s="78" t="s">
        <v>615</v>
      </c>
      <c r="D1356" s="78" t="s">
        <v>575</v>
      </c>
      <c r="E1356" s="79" t="str">
        <f>+IF(C1356&lt;&gt;"",VLOOKUP(MID(C1356,18,5),NIVELES!$A$133:$B$213,2,0),"")</f>
        <v>COTOPAXI</v>
      </c>
      <c r="F1356" s="80" t="s">
        <v>80</v>
      </c>
      <c r="G1356" s="81" t="str">
        <f>+IF(F1356&lt;&gt;"",VLOOKUP(F1356,NIVELES!$A$246:$C$464,3,0),"")</f>
        <v xml:space="preserve"> </v>
      </c>
      <c r="H1356" s="82" t="s">
        <v>1023</v>
      </c>
      <c r="I1356" s="78" t="s">
        <v>2173</v>
      </c>
      <c r="J1356" s="78" t="s">
        <v>2165</v>
      </c>
      <c r="K1356" s="78" t="s">
        <v>2166</v>
      </c>
      <c r="L1356" s="78" t="s">
        <v>1791</v>
      </c>
      <c r="M1356" s="78" t="s">
        <v>1791</v>
      </c>
      <c r="N1356" s="78" t="s">
        <v>1791</v>
      </c>
      <c r="O1356" s="78" t="s">
        <v>2480</v>
      </c>
      <c r="P1356" s="82">
        <v>2</v>
      </c>
      <c r="Q1356" s="78" t="s">
        <v>2553</v>
      </c>
      <c r="R1356" s="82"/>
      <c r="S1356" s="82">
        <v>1</v>
      </c>
      <c r="T1356" s="82">
        <v>1</v>
      </c>
      <c r="U1356" s="82"/>
      <c r="V1356" s="82"/>
      <c r="W1356" s="82"/>
      <c r="X1356" s="82"/>
      <c r="Y1356" s="82"/>
      <c r="Z1356" s="82"/>
      <c r="AA1356" s="82"/>
      <c r="AB1356" s="82"/>
      <c r="AC1356" s="82"/>
      <c r="AD1356" s="85" t="str">
        <f>IF(A1356&lt;&gt;"",IF(D1356="DIRECCIÓN_DE_TRANSFERENCIAS","280 0031",VLOOKUP(C1356,NIVELES!$A$14:$B$105,2,0)),"")</f>
        <v>280 3110</v>
      </c>
      <c r="AE1356" s="86" t="s">
        <v>322</v>
      </c>
      <c r="AF1356" s="86" t="s">
        <v>369</v>
      </c>
      <c r="AG1356" s="79" t="str">
        <f>+IF(AF1356&lt;&gt;"",VLOOKUP(AF1356,NIVELES!$A$666:$B$673,2,0),"")</f>
        <v>ADMINISTRACIÓN_CENTRAL</v>
      </c>
      <c r="AH1356" s="78" t="s">
        <v>322</v>
      </c>
      <c r="AI1356" s="79" t="str">
        <f>IF(AH1356&lt;&gt;"",VLOOKUP(CONCATENATE(AG1356,AH1356),NIVELES!$B$676:$C$745,2,0),"")</f>
        <v>Administración De La Gestión Administrativa Financiera</v>
      </c>
      <c r="AJ1356" s="78" t="s">
        <v>517</v>
      </c>
      <c r="AK1356" s="79" t="str">
        <f>+IF(AJ1356&lt;&gt;"",VLOOKUP(AJ1356,NIVELES!$A$816:$B$892,2,0),"")</f>
        <v>NO APLICA</v>
      </c>
      <c r="AL1356" s="78" t="s">
        <v>555</v>
      </c>
      <c r="AM1356" s="78">
        <v>570102</v>
      </c>
      <c r="AN1356" s="79" t="str">
        <f>IF(AM1356&lt;&gt;"",+VLOOKUP(AM1356,NIVELES!$A$1652:$B$2466,2,0),"")</f>
        <v>Tasas Generales, Impuestos, Contribuciones, Permisos, Licencias y Patentes.</v>
      </c>
      <c r="AO1356" s="87">
        <v>1101</v>
      </c>
      <c r="AP1356" s="88">
        <v>0</v>
      </c>
      <c r="AQ1356" s="88">
        <v>1101</v>
      </c>
      <c r="AR1356" s="88">
        <v>0</v>
      </c>
      <c r="AS1356" s="88">
        <v>0</v>
      </c>
      <c r="AT1356" s="88">
        <v>0</v>
      </c>
      <c r="AU1356" s="88">
        <v>0</v>
      </c>
      <c r="AV1356" s="88">
        <v>0</v>
      </c>
      <c r="AW1356" s="88">
        <v>0</v>
      </c>
      <c r="AX1356" s="88">
        <v>0</v>
      </c>
      <c r="AY1356" s="88">
        <v>0</v>
      </c>
      <c r="AZ1356" s="88">
        <v>0</v>
      </c>
      <c r="BA1356" s="88">
        <v>0</v>
      </c>
      <c r="BB1356" s="89">
        <f t="shared" si="83"/>
        <v>1101</v>
      </c>
      <c r="BC1356" s="90" t="str">
        <f t="shared" si="82"/>
        <v>OK</v>
      </c>
      <c r="BD1356" s="91" t="str">
        <f t="shared" si="84"/>
        <v xml:space="preserve">                  </v>
      </c>
      <c r="BE1356" s="92">
        <f t="shared" si="85"/>
        <v>2</v>
      </c>
    </row>
    <row r="1357" spans="1:57" s="74" customFormat="1" ht="50.1" customHeight="1" x14ac:dyDescent="0.2">
      <c r="A1357" s="78" t="s">
        <v>55</v>
      </c>
      <c r="B1357" s="78" t="s">
        <v>58</v>
      </c>
      <c r="C1357" s="78" t="s">
        <v>615</v>
      </c>
      <c r="D1357" s="78" t="s">
        <v>575</v>
      </c>
      <c r="E1357" s="79" t="str">
        <f>+IF(C1357&lt;&gt;"",VLOOKUP(MID(C1357,18,5),NIVELES!$A$133:$B$213,2,0),"")</f>
        <v>COTOPAXI</v>
      </c>
      <c r="F1357" s="80" t="s">
        <v>80</v>
      </c>
      <c r="G1357" s="81" t="str">
        <f>+IF(F1357&lt;&gt;"",VLOOKUP(F1357,NIVELES!$A$246:$C$464,3,0),"")</f>
        <v xml:space="preserve"> </v>
      </c>
      <c r="H1357" s="82" t="s">
        <v>1023</v>
      </c>
      <c r="I1357" s="78" t="s">
        <v>2173</v>
      </c>
      <c r="J1357" s="78" t="s">
        <v>2165</v>
      </c>
      <c r="K1357" s="78" t="s">
        <v>2166</v>
      </c>
      <c r="L1357" s="78" t="s">
        <v>1791</v>
      </c>
      <c r="M1357" s="78" t="s">
        <v>1791</v>
      </c>
      <c r="N1357" s="78" t="s">
        <v>1791</v>
      </c>
      <c r="O1357" s="78" t="s">
        <v>2480</v>
      </c>
      <c r="P1357" s="82">
        <v>1</v>
      </c>
      <c r="Q1357" s="78" t="s">
        <v>2553</v>
      </c>
      <c r="R1357" s="82"/>
      <c r="S1357" s="82"/>
      <c r="T1357" s="82"/>
      <c r="U1357" s="82"/>
      <c r="V1357" s="82"/>
      <c r="W1357" s="82">
        <v>1</v>
      </c>
      <c r="X1357" s="82"/>
      <c r="Y1357" s="82"/>
      <c r="Z1357" s="82"/>
      <c r="AA1357" s="82"/>
      <c r="AB1357" s="82"/>
      <c r="AC1357" s="82"/>
      <c r="AD1357" s="85" t="str">
        <f>IF(A1357&lt;&gt;"",IF(D1357="DIRECCIÓN_DE_TRANSFERENCIAS","280 0031",VLOOKUP(C1357,NIVELES!$A$14:$B$105,2,0)),"")</f>
        <v>280 3110</v>
      </c>
      <c r="AE1357" s="86" t="s">
        <v>322</v>
      </c>
      <c r="AF1357" s="86" t="s">
        <v>369</v>
      </c>
      <c r="AG1357" s="79" t="str">
        <f>+IF(AF1357&lt;&gt;"",VLOOKUP(AF1357,NIVELES!$A$666:$B$673,2,0),"")</f>
        <v>ADMINISTRACIÓN_CENTRAL</v>
      </c>
      <c r="AH1357" s="78" t="s">
        <v>322</v>
      </c>
      <c r="AI1357" s="79" t="str">
        <f>IF(AH1357&lt;&gt;"",VLOOKUP(CONCATENATE(AG1357,AH1357),NIVELES!$B$676:$C$745,2,0),"")</f>
        <v>Administración De La Gestión Administrativa Financiera</v>
      </c>
      <c r="AJ1357" s="78" t="s">
        <v>517</v>
      </c>
      <c r="AK1357" s="79" t="str">
        <f>+IF(AJ1357&lt;&gt;"",VLOOKUP(AJ1357,NIVELES!$A$816:$B$892,2,0),"")</f>
        <v>NO APLICA</v>
      </c>
      <c r="AL1357" s="78" t="s">
        <v>555</v>
      </c>
      <c r="AM1357" s="78">
        <v>570218</v>
      </c>
      <c r="AN1357" s="79" t="str">
        <f>IF(AM1357&lt;&gt;"",+VLOOKUP(AM1357,NIVELES!$A$1652:$B$2466,2,0),"")</f>
        <v>Intereses por Mora Patronal al IESS</v>
      </c>
      <c r="AO1357" s="87">
        <v>0</v>
      </c>
      <c r="AP1357" s="88">
        <v>0</v>
      </c>
      <c r="AQ1357" s="88">
        <v>0</v>
      </c>
      <c r="AR1357" s="88">
        <v>0</v>
      </c>
      <c r="AS1357" s="88">
        <v>0</v>
      </c>
      <c r="AT1357" s="88">
        <v>0</v>
      </c>
      <c r="AU1357" s="88">
        <v>0</v>
      </c>
      <c r="AV1357" s="88">
        <v>0</v>
      </c>
      <c r="AW1357" s="88">
        <v>0</v>
      </c>
      <c r="AX1357" s="88">
        <v>0</v>
      </c>
      <c r="AY1357" s="88">
        <v>0</v>
      </c>
      <c r="AZ1357" s="88">
        <v>0</v>
      </c>
      <c r="BA1357" s="88">
        <v>0</v>
      </c>
      <c r="BB1357" s="89">
        <f t="shared" si="83"/>
        <v>0</v>
      </c>
      <c r="BC1357" s="90" t="str">
        <f t="shared" si="82"/>
        <v>OK</v>
      </c>
      <c r="BD1357" s="91" t="str">
        <f t="shared" si="84"/>
        <v xml:space="preserve">                  </v>
      </c>
      <c r="BE1357" s="92">
        <f t="shared" si="85"/>
        <v>1</v>
      </c>
    </row>
    <row r="1358" spans="1:57" s="74" customFormat="1" ht="50.1" customHeight="1" x14ac:dyDescent="0.2">
      <c r="A1358" s="78" t="s">
        <v>55</v>
      </c>
      <c r="B1358" s="78" t="s">
        <v>58</v>
      </c>
      <c r="C1358" s="78" t="s">
        <v>615</v>
      </c>
      <c r="D1358" s="78" t="s">
        <v>575</v>
      </c>
      <c r="E1358" s="79" t="str">
        <f>+IF(C1358&lt;&gt;"",VLOOKUP(MID(C1358,18,5),NIVELES!$A$133:$B$213,2,0),"")</f>
        <v>COTOPAXI</v>
      </c>
      <c r="F1358" s="80" t="s">
        <v>80</v>
      </c>
      <c r="G1358" s="81" t="str">
        <f>+IF(F1358&lt;&gt;"",VLOOKUP(F1358,NIVELES!$A$246:$C$464,3,0),"")</f>
        <v xml:space="preserve"> </v>
      </c>
      <c r="H1358" s="82" t="s">
        <v>1023</v>
      </c>
      <c r="I1358" s="78" t="s">
        <v>2173</v>
      </c>
      <c r="J1358" s="78" t="s">
        <v>2165</v>
      </c>
      <c r="K1358" s="78" t="s">
        <v>2166</v>
      </c>
      <c r="L1358" s="78" t="s">
        <v>1791</v>
      </c>
      <c r="M1358" s="78" t="s">
        <v>1791</v>
      </c>
      <c r="N1358" s="78" t="s">
        <v>1791</v>
      </c>
      <c r="O1358" s="78" t="s">
        <v>2480</v>
      </c>
      <c r="P1358" s="82">
        <v>3</v>
      </c>
      <c r="Q1358" s="78" t="s">
        <v>2553</v>
      </c>
      <c r="R1358" s="82"/>
      <c r="S1358" s="82"/>
      <c r="T1358" s="82">
        <v>1</v>
      </c>
      <c r="U1358" s="82"/>
      <c r="V1358" s="82"/>
      <c r="W1358" s="82">
        <v>1</v>
      </c>
      <c r="X1358" s="82"/>
      <c r="Y1358" s="82"/>
      <c r="Z1358" s="82">
        <v>1</v>
      </c>
      <c r="AA1358" s="82"/>
      <c r="AB1358" s="82"/>
      <c r="AC1358" s="82"/>
      <c r="AD1358" s="85" t="str">
        <f>IF(A1358&lt;&gt;"",IF(D1358="DIRECCIÓN_DE_TRANSFERENCIAS","280 0031",VLOOKUP(C1358,NIVELES!$A$14:$B$105,2,0)),"")</f>
        <v>280 3110</v>
      </c>
      <c r="AE1358" s="86" t="s">
        <v>322</v>
      </c>
      <c r="AF1358" s="86" t="s">
        <v>369</v>
      </c>
      <c r="AG1358" s="79" t="str">
        <f>+IF(AF1358&lt;&gt;"",VLOOKUP(AF1358,NIVELES!$A$666:$B$673,2,0),"")</f>
        <v>ADMINISTRACIÓN_CENTRAL</v>
      </c>
      <c r="AH1358" s="78" t="s">
        <v>322</v>
      </c>
      <c r="AI1358" s="79" t="str">
        <f>IF(AH1358&lt;&gt;"",VLOOKUP(CONCATENATE(AG1358,AH1358),NIVELES!$B$676:$C$745,2,0),"")</f>
        <v>Administración De La Gestión Administrativa Financiera</v>
      </c>
      <c r="AJ1358" s="78" t="s">
        <v>517</v>
      </c>
      <c r="AK1358" s="79" t="str">
        <f>+IF(AJ1358&lt;&gt;"",VLOOKUP(AJ1358,NIVELES!$A$816:$B$892,2,0),"")</f>
        <v>NO APLICA</v>
      </c>
      <c r="AL1358" s="78" t="s">
        <v>843</v>
      </c>
      <c r="AM1358" s="78">
        <v>990101</v>
      </c>
      <c r="AN1358" s="79" t="str">
        <f>IF(AM1358&lt;&gt;"",+VLOOKUP(AM1358,NIVELES!$A$1652:$B$2466,2,0),"")</f>
        <v>Obligaciones de Ejercicios Anteriores por Gastos de Personal</v>
      </c>
      <c r="AO1358" s="87">
        <v>0</v>
      </c>
      <c r="AP1358" s="88">
        <v>0</v>
      </c>
      <c r="AQ1358" s="88">
        <v>0</v>
      </c>
      <c r="AR1358" s="88">
        <v>0</v>
      </c>
      <c r="AS1358" s="88">
        <v>0</v>
      </c>
      <c r="AT1358" s="88">
        <v>0</v>
      </c>
      <c r="AU1358" s="88">
        <v>0</v>
      </c>
      <c r="AV1358" s="88">
        <v>0</v>
      </c>
      <c r="AW1358" s="88">
        <v>0</v>
      </c>
      <c r="AX1358" s="88">
        <v>0</v>
      </c>
      <c r="AY1358" s="88">
        <v>0</v>
      </c>
      <c r="AZ1358" s="88">
        <v>0</v>
      </c>
      <c r="BA1358" s="88">
        <v>0</v>
      </c>
      <c r="BB1358" s="89">
        <f t="shared" si="83"/>
        <v>0</v>
      </c>
      <c r="BC1358" s="90" t="str">
        <f t="shared" si="82"/>
        <v>OK</v>
      </c>
      <c r="BD1358" s="91" t="str">
        <f t="shared" si="84"/>
        <v xml:space="preserve">                  </v>
      </c>
      <c r="BE1358" s="92">
        <f t="shared" si="85"/>
        <v>3</v>
      </c>
    </row>
    <row r="1359" spans="1:57" s="74" customFormat="1" ht="50.1" customHeight="1" x14ac:dyDescent="0.2">
      <c r="A1359" s="78" t="s">
        <v>55</v>
      </c>
      <c r="B1359" s="78" t="s">
        <v>58</v>
      </c>
      <c r="C1359" s="78" t="s">
        <v>615</v>
      </c>
      <c r="D1359" s="78" t="s">
        <v>605</v>
      </c>
      <c r="E1359" s="79" t="str">
        <f>+IF(C1359&lt;&gt;"",VLOOKUP(MID(C1359,18,5),NIVELES!$A$133:$B$213,2,0),"")</f>
        <v>COTOPAXI</v>
      </c>
      <c r="F1359" s="80" t="s">
        <v>80</v>
      </c>
      <c r="G1359" s="81" t="str">
        <f>+IF(F1359&lt;&gt;"",VLOOKUP(F1359,NIVELES!$A$246:$C$464,3,0),"")</f>
        <v xml:space="preserve"> </v>
      </c>
      <c r="H1359" s="82" t="s">
        <v>1024</v>
      </c>
      <c r="I1359" s="78" t="s">
        <v>2201</v>
      </c>
      <c r="J1359" s="78" t="s">
        <v>2184</v>
      </c>
      <c r="K1359" s="78" t="s">
        <v>2185</v>
      </c>
      <c r="L1359" s="78" t="s">
        <v>2557</v>
      </c>
      <c r="M1359" s="78" t="s">
        <v>1791</v>
      </c>
      <c r="N1359" s="78" t="s">
        <v>2271</v>
      </c>
      <c r="O1359" s="78" t="s">
        <v>2272</v>
      </c>
      <c r="P1359" s="82">
        <v>4</v>
      </c>
      <c r="Q1359" s="78" t="s">
        <v>2273</v>
      </c>
      <c r="R1359" s="82">
        <v>0</v>
      </c>
      <c r="S1359" s="82">
        <v>1</v>
      </c>
      <c r="T1359" s="82">
        <v>0</v>
      </c>
      <c r="U1359" s="82">
        <v>1</v>
      </c>
      <c r="V1359" s="82">
        <v>0</v>
      </c>
      <c r="W1359" s="82">
        <v>0</v>
      </c>
      <c r="X1359" s="82">
        <v>1</v>
      </c>
      <c r="Y1359" s="82">
        <v>0</v>
      </c>
      <c r="Z1359" s="82">
        <v>0</v>
      </c>
      <c r="AA1359" s="82">
        <v>1</v>
      </c>
      <c r="AB1359" s="82">
        <v>0</v>
      </c>
      <c r="AC1359" s="82">
        <v>0</v>
      </c>
      <c r="AD1359" s="85" t="str">
        <f>IF(A1359&lt;&gt;"",IF(D1359="DIRECCIÓN_DE_TRANSFERENCIAS","280 0031",VLOOKUP(C1359,NIVELES!$A$14:$B$105,2,0)),"")</f>
        <v>280 3110</v>
      </c>
      <c r="AE1359" s="86" t="s">
        <v>322</v>
      </c>
      <c r="AF1359" s="86" t="s">
        <v>545</v>
      </c>
      <c r="AG1359" s="79" t="str">
        <f>+IF(AF1359&lt;&gt;"",VLOOKUP(AF1359,NIVELES!$A$666:$B$673,2,0),"")</f>
        <v>SERVICIOS_DE_ATENCIÓN_GERONTOLÓGICA</v>
      </c>
      <c r="AH1359" s="78" t="s">
        <v>453</v>
      </c>
      <c r="AI1359" s="79" t="str">
        <f>IF(AH1359&lt;&gt;"",VLOOKUP(CONCATENATE(AG1359,AH1359),NIVELES!$B$676:$C$745,2,0),"")</f>
        <v xml:space="preserve">Subvenciones Para Contribuir El Cuidado De Las Personas Adultas Mayores  Atendidos  A Traves De  Terceros Sean Públicos O Privados </v>
      </c>
      <c r="AJ1359" s="78" t="s">
        <v>380</v>
      </c>
      <c r="AK1359" s="79" t="str">
        <f>+IF(AJ1359&lt;&gt;"",VLOOKUP(AJ1359,NIVELES!$A$816:$B$892,2,0),"")</f>
        <v>PROMOVER PRÁCTICAS DE CUIDADO A LAS PERSONAS ADULTAS MAYORES BAJO PARÁMETROS DE CALIDAD Y CALIDEZ</v>
      </c>
      <c r="AL1359" s="78" t="s">
        <v>556</v>
      </c>
      <c r="AM1359" s="78">
        <v>580104</v>
      </c>
      <c r="AN1359" s="79" t="str">
        <f>IF(AM1359&lt;&gt;"",+VLOOKUP(AM1359,NIVELES!$A$1652:$B$2466,2,0),"")</f>
        <v>A Gobiernos Autónomos Descentralizados</v>
      </c>
      <c r="AO1359" s="87">
        <v>47116.870800000012</v>
      </c>
      <c r="AP1359" s="88">
        <v>0</v>
      </c>
      <c r="AQ1359" s="88">
        <v>11779.217700000003</v>
      </c>
      <c r="AR1359" s="88">
        <v>0</v>
      </c>
      <c r="AS1359" s="88">
        <v>11779.217700000003</v>
      </c>
      <c r="AT1359" s="88">
        <v>0</v>
      </c>
      <c r="AU1359" s="88">
        <v>0</v>
      </c>
      <c r="AV1359" s="88">
        <v>11779.217700000003</v>
      </c>
      <c r="AW1359" s="88">
        <v>0</v>
      </c>
      <c r="AX1359" s="88">
        <v>0</v>
      </c>
      <c r="AY1359" s="88">
        <v>11779.217700000003</v>
      </c>
      <c r="AZ1359" s="88">
        <v>0</v>
      </c>
      <c r="BA1359" s="88">
        <v>0</v>
      </c>
      <c r="BB1359" s="89">
        <f t="shared" si="83"/>
        <v>47116.870800000012</v>
      </c>
      <c r="BC1359" s="90" t="str">
        <f t="shared" si="82"/>
        <v>OK</v>
      </c>
      <c r="BD1359" s="91" t="str">
        <f t="shared" si="84"/>
        <v xml:space="preserve">                  </v>
      </c>
      <c r="BE1359" s="92">
        <f t="shared" si="85"/>
        <v>4</v>
      </c>
    </row>
    <row r="1360" spans="1:57" s="74" customFormat="1" ht="50.1" customHeight="1" x14ac:dyDescent="0.2">
      <c r="A1360" s="78" t="s">
        <v>55</v>
      </c>
      <c r="B1360" s="78" t="s">
        <v>58</v>
      </c>
      <c r="C1360" s="78" t="s">
        <v>615</v>
      </c>
      <c r="D1360" s="78" t="s">
        <v>605</v>
      </c>
      <c r="E1360" s="79" t="str">
        <f>+IF(C1360&lt;&gt;"",VLOOKUP(MID(C1360,18,5),NIVELES!$A$133:$B$213,2,0),"")</f>
        <v>COTOPAXI</v>
      </c>
      <c r="F1360" s="80" t="s">
        <v>80</v>
      </c>
      <c r="G1360" s="81" t="str">
        <f>+IF(F1360&lt;&gt;"",VLOOKUP(F1360,NIVELES!$A$246:$C$464,3,0),"")</f>
        <v xml:space="preserve"> </v>
      </c>
      <c r="H1360" s="82" t="s">
        <v>1024</v>
      </c>
      <c r="I1360" s="78" t="s">
        <v>2201</v>
      </c>
      <c r="J1360" s="78" t="s">
        <v>2184</v>
      </c>
      <c r="K1360" s="78" t="s">
        <v>2185</v>
      </c>
      <c r="L1360" s="78" t="s">
        <v>2558</v>
      </c>
      <c r="M1360" s="78" t="s">
        <v>1791</v>
      </c>
      <c r="N1360" s="78" t="s">
        <v>1791</v>
      </c>
      <c r="O1360" s="78" t="s">
        <v>2559</v>
      </c>
      <c r="P1360" s="82">
        <v>12</v>
      </c>
      <c r="Q1360" s="78" t="s">
        <v>2560</v>
      </c>
      <c r="R1360" s="82">
        <v>1</v>
      </c>
      <c r="S1360" s="82">
        <v>1</v>
      </c>
      <c r="T1360" s="82">
        <v>1</v>
      </c>
      <c r="U1360" s="82">
        <v>1</v>
      </c>
      <c r="V1360" s="82">
        <v>1</v>
      </c>
      <c r="W1360" s="82">
        <v>1</v>
      </c>
      <c r="X1360" s="82">
        <v>1</v>
      </c>
      <c r="Y1360" s="82">
        <v>1</v>
      </c>
      <c r="Z1360" s="82">
        <v>1</v>
      </c>
      <c r="AA1360" s="82">
        <v>1</v>
      </c>
      <c r="AB1360" s="82">
        <v>1</v>
      </c>
      <c r="AC1360" s="82">
        <v>1</v>
      </c>
      <c r="AD1360" s="85" t="str">
        <f>IF(A1360&lt;&gt;"",IF(D1360="DIRECCIÓN_DE_TRANSFERENCIAS","280 0031",VLOOKUP(C1360,NIVELES!$A$14:$B$105,2,0)),"")</f>
        <v>280 3110</v>
      </c>
      <c r="AE1360" s="86" t="s">
        <v>322</v>
      </c>
      <c r="AF1360" s="86" t="s">
        <v>546</v>
      </c>
      <c r="AG1360" s="79" t="str">
        <f>+IF(AF1360&lt;&gt;"",VLOOKUP(AF1360,NIVELES!$A$666:$B$673,2,0),"")</f>
        <v>ATENCIÓN_INTEGRAL_A_PERSONAS_CON_DISCAPACIDAD</v>
      </c>
      <c r="AH1360" s="78" t="s">
        <v>321</v>
      </c>
      <c r="AI1360" s="79" t="str">
        <f>IF(AH1360&lt;&gt;"",VLOOKUP(CONCATENATE(AG1360,AH1360),NIVELES!$B$676:$C$745,2,0),"")</f>
        <v>Centros Indirectos Prestación De Servicio</v>
      </c>
      <c r="AJ1360" s="78" t="s">
        <v>429</v>
      </c>
      <c r="AK1360" s="79" t="str">
        <f>+IF(AJ1360&lt;&gt;"",VLOOKUP(AJ1360,NIVELES!$A$816:$B$892,2,0),"")</f>
        <v xml:space="preserve">PROMOVER EL RECONOCIMIENTO Y GARANTIA DE LOS DERECHOS DE LAS MUJERES Y HOMBRES CON DISCAPACIDAD,  SU DEBIDA VALORACIÓN Y EL RESPETO A SU DIGNIDAD  </v>
      </c>
      <c r="AL1360" s="78" t="s">
        <v>554</v>
      </c>
      <c r="AM1360" s="78">
        <v>530301</v>
      </c>
      <c r="AN1360" s="79" t="str">
        <f>IF(AM1360&lt;&gt;"",+VLOOKUP(AM1360,NIVELES!$A$1652:$B$2466,2,0),"")</f>
        <v>Pasajes al Interior</v>
      </c>
      <c r="AO1360" s="87">
        <v>40</v>
      </c>
      <c r="AP1360" s="88">
        <v>0</v>
      </c>
      <c r="AQ1360" s="88">
        <v>0</v>
      </c>
      <c r="AR1360" s="88">
        <v>20</v>
      </c>
      <c r="AS1360" s="88">
        <v>20</v>
      </c>
      <c r="AT1360" s="88">
        <v>0</v>
      </c>
      <c r="AU1360" s="88">
        <v>0</v>
      </c>
      <c r="AV1360" s="88">
        <v>0</v>
      </c>
      <c r="AW1360" s="88">
        <v>0</v>
      </c>
      <c r="AX1360" s="88">
        <v>0</v>
      </c>
      <c r="AY1360" s="88">
        <v>0</v>
      </c>
      <c r="AZ1360" s="88">
        <v>0</v>
      </c>
      <c r="BA1360" s="88">
        <v>0</v>
      </c>
      <c r="BB1360" s="89">
        <f t="shared" si="83"/>
        <v>40</v>
      </c>
      <c r="BC1360" s="90" t="str">
        <f t="shared" si="82"/>
        <v>OK</v>
      </c>
      <c r="BD1360" s="91" t="str">
        <f t="shared" si="84"/>
        <v xml:space="preserve">                  </v>
      </c>
      <c r="BE1360" s="92">
        <f t="shared" si="85"/>
        <v>12</v>
      </c>
    </row>
    <row r="1361" spans="1:57" s="74" customFormat="1" ht="50.1" customHeight="1" x14ac:dyDescent="0.2">
      <c r="A1361" s="78" t="s">
        <v>55</v>
      </c>
      <c r="B1361" s="78" t="s">
        <v>58</v>
      </c>
      <c r="C1361" s="78" t="s">
        <v>615</v>
      </c>
      <c r="D1361" s="78" t="s">
        <v>605</v>
      </c>
      <c r="E1361" s="79" t="str">
        <f>+IF(C1361&lt;&gt;"",VLOOKUP(MID(C1361,18,5),NIVELES!$A$133:$B$213,2,0),"")</f>
        <v>COTOPAXI</v>
      </c>
      <c r="F1361" s="80" t="s">
        <v>80</v>
      </c>
      <c r="G1361" s="81" t="str">
        <f>+IF(F1361&lt;&gt;"",VLOOKUP(F1361,NIVELES!$A$246:$C$464,3,0),"")</f>
        <v xml:space="preserve"> </v>
      </c>
      <c r="H1361" s="82" t="s">
        <v>1024</v>
      </c>
      <c r="I1361" s="78" t="s">
        <v>2201</v>
      </c>
      <c r="J1361" s="78" t="s">
        <v>2184</v>
      </c>
      <c r="K1361" s="78" t="s">
        <v>2185</v>
      </c>
      <c r="L1361" s="78" t="s">
        <v>2558</v>
      </c>
      <c r="M1361" s="78" t="s">
        <v>1791</v>
      </c>
      <c r="N1361" s="78" t="s">
        <v>1791</v>
      </c>
      <c r="O1361" s="78" t="s">
        <v>2559</v>
      </c>
      <c r="P1361" s="82">
        <v>6</v>
      </c>
      <c r="Q1361" s="78" t="s">
        <v>2561</v>
      </c>
      <c r="R1361" s="82"/>
      <c r="S1361" s="82">
        <v>1</v>
      </c>
      <c r="T1361" s="82">
        <v>1</v>
      </c>
      <c r="U1361" s="82">
        <v>1</v>
      </c>
      <c r="V1361" s="82">
        <v>1</v>
      </c>
      <c r="W1361" s="82">
        <v>1</v>
      </c>
      <c r="X1361" s="82">
        <v>1</v>
      </c>
      <c r="Y1361" s="82"/>
      <c r="Z1361" s="82"/>
      <c r="AA1361" s="82"/>
      <c r="AB1361" s="82"/>
      <c r="AC1361" s="82"/>
      <c r="AD1361" s="85" t="str">
        <f>IF(A1361&lt;&gt;"",IF(D1361="DIRECCIÓN_DE_TRANSFERENCIAS","280 0031",VLOOKUP(C1361,NIVELES!$A$14:$B$105,2,0)),"")</f>
        <v>280 3110</v>
      </c>
      <c r="AE1361" s="86" t="s">
        <v>322</v>
      </c>
      <c r="AF1361" s="86" t="s">
        <v>546</v>
      </c>
      <c r="AG1361" s="79" t="str">
        <f>+IF(AF1361&lt;&gt;"",VLOOKUP(AF1361,NIVELES!$A$666:$B$673,2,0),"")</f>
        <v>ATENCIÓN_INTEGRAL_A_PERSONAS_CON_DISCAPACIDAD</v>
      </c>
      <c r="AH1361" s="78" t="s">
        <v>321</v>
      </c>
      <c r="AI1361" s="79" t="str">
        <f>IF(AH1361&lt;&gt;"",VLOOKUP(CONCATENATE(AG1361,AH1361),NIVELES!$B$676:$C$745,2,0),"")</f>
        <v>Centros Indirectos Prestación De Servicio</v>
      </c>
      <c r="AJ1361" s="78" t="s">
        <v>429</v>
      </c>
      <c r="AK1361" s="79" t="str">
        <f>+IF(AJ1361&lt;&gt;"",VLOOKUP(AJ1361,NIVELES!$A$816:$B$892,2,0),"")</f>
        <v xml:space="preserve">PROMOVER EL RECONOCIMIENTO Y GARANTIA DE LOS DERECHOS DE LAS MUJERES Y HOMBRES CON DISCAPACIDAD,  SU DEBIDA VALORACIÓN Y EL RESPETO A SU DIGNIDAD  </v>
      </c>
      <c r="AL1361" s="78" t="s">
        <v>554</v>
      </c>
      <c r="AM1361" s="78">
        <v>530303</v>
      </c>
      <c r="AN1361" s="79" t="str">
        <f>IF(AM1361&lt;&gt;"",+VLOOKUP(AM1361,NIVELES!$A$1652:$B$2466,2,0),"")</f>
        <v>Viáticos y Subsistencias en el Interior</v>
      </c>
      <c r="AO1361" s="87">
        <v>160</v>
      </c>
      <c r="AP1361" s="88">
        <v>0</v>
      </c>
      <c r="AQ1361" s="88">
        <v>0</v>
      </c>
      <c r="AR1361" s="88">
        <v>80</v>
      </c>
      <c r="AS1361" s="88">
        <v>0</v>
      </c>
      <c r="AT1361" s="88">
        <v>80</v>
      </c>
      <c r="AU1361" s="88">
        <v>0</v>
      </c>
      <c r="AV1361" s="88">
        <v>0</v>
      </c>
      <c r="AW1361" s="88">
        <v>0</v>
      </c>
      <c r="AX1361" s="88">
        <v>0</v>
      </c>
      <c r="AY1361" s="88">
        <v>0</v>
      </c>
      <c r="AZ1361" s="88">
        <v>0</v>
      </c>
      <c r="BA1361" s="88">
        <v>0</v>
      </c>
      <c r="BB1361" s="89">
        <f t="shared" si="83"/>
        <v>160</v>
      </c>
      <c r="BC1361" s="90" t="str">
        <f t="shared" si="82"/>
        <v>OK</v>
      </c>
      <c r="BD1361" s="91" t="str">
        <f t="shared" si="84"/>
        <v xml:space="preserve">                  </v>
      </c>
      <c r="BE1361" s="92">
        <f t="shared" si="85"/>
        <v>6</v>
      </c>
    </row>
    <row r="1362" spans="1:57" s="74" customFormat="1" ht="50.1" customHeight="1" x14ac:dyDescent="0.2">
      <c r="A1362" s="78" t="s">
        <v>55</v>
      </c>
      <c r="B1362" s="78" t="s">
        <v>58</v>
      </c>
      <c r="C1362" s="78" t="s">
        <v>615</v>
      </c>
      <c r="D1362" s="78" t="s">
        <v>605</v>
      </c>
      <c r="E1362" s="79" t="str">
        <f>+IF(C1362&lt;&gt;"",VLOOKUP(MID(C1362,18,5),NIVELES!$A$133:$B$213,2,0),"")</f>
        <v>COTOPAXI</v>
      </c>
      <c r="F1362" s="80" t="s">
        <v>80</v>
      </c>
      <c r="G1362" s="81" t="str">
        <f>+IF(F1362&lt;&gt;"",VLOOKUP(F1362,NIVELES!$A$246:$C$464,3,0),"")</f>
        <v xml:space="preserve"> </v>
      </c>
      <c r="H1362" s="82" t="s">
        <v>1024</v>
      </c>
      <c r="I1362" s="78" t="s">
        <v>2201</v>
      </c>
      <c r="J1362" s="78" t="s">
        <v>2184</v>
      </c>
      <c r="K1362" s="78" t="s">
        <v>2185</v>
      </c>
      <c r="L1362" s="78" t="s">
        <v>2558</v>
      </c>
      <c r="M1362" s="78" t="s">
        <v>1791</v>
      </c>
      <c r="N1362" s="78" t="s">
        <v>1791</v>
      </c>
      <c r="O1362" s="78" t="s">
        <v>2459</v>
      </c>
      <c r="P1362" s="82">
        <v>2</v>
      </c>
      <c r="Q1362" s="78" t="s">
        <v>2522</v>
      </c>
      <c r="R1362" s="82"/>
      <c r="S1362" s="82"/>
      <c r="T1362" s="82"/>
      <c r="U1362" s="82"/>
      <c r="V1362" s="82"/>
      <c r="W1362" s="82"/>
      <c r="X1362" s="82"/>
      <c r="Y1362" s="82"/>
      <c r="Z1362" s="82"/>
      <c r="AA1362" s="82"/>
      <c r="AB1362" s="82"/>
      <c r="AC1362" s="82">
        <v>2</v>
      </c>
      <c r="AD1362" s="85" t="str">
        <f>IF(A1362&lt;&gt;"",IF(D1362="DIRECCIÓN_DE_TRANSFERENCIAS","280 0031",VLOOKUP(C1362,NIVELES!$A$14:$B$105,2,0)),"")</f>
        <v>280 3110</v>
      </c>
      <c r="AE1362" s="86" t="s">
        <v>322</v>
      </c>
      <c r="AF1362" s="86" t="s">
        <v>546</v>
      </c>
      <c r="AG1362" s="79" t="str">
        <f>+IF(AF1362&lt;&gt;"",VLOOKUP(AF1362,NIVELES!$A$666:$B$673,2,0),"")</f>
        <v>ATENCIÓN_INTEGRAL_A_PERSONAS_CON_DISCAPACIDAD</v>
      </c>
      <c r="AH1362" s="78" t="s">
        <v>453</v>
      </c>
      <c r="AI1362" s="79" t="str">
        <f>IF(AH1362&lt;&gt;"",VLOOKUP(CONCATENATE(AG1362,AH1362),NIVELES!$B$676:$C$745,2,0),"")</f>
        <v>Rectoría Inclusión Social</v>
      </c>
      <c r="AJ1362" s="78" t="s">
        <v>517</v>
      </c>
      <c r="AK1362" s="79" t="str">
        <f>+IF(AJ1362&lt;&gt;"",VLOOKUP(AJ1362,NIVELES!$A$816:$B$892,2,0),"")</f>
        <v>NO APLICA</v>
      </c>
      <c r="AL1362" s="78" t="s">
        <v>553</v>
      </c>
      <c r="AM1362" s="78">
        <v>510203</v>
      </c>
      <c r="AN1362" s="79" t="str">
        <f>IF(AM1362&lt;&gt;"",+VLOOKUP(AM1362,NIVELES!$A$1652:$B$2466,2,0),"")</f>
        <v>Decimotercer Sueldo</v>
      </c>
      <c r="AO1362" s="87">
        <v>2222</v>
      </c>
      <c r="AP1362" s="88">
        <v>0</v>
      </c>
      <c r="AQ1362" s="88">
        <v>0</v>
      </c>
      <c r="AR1362" s="88">
        <v>0</v>
      </c>
      <c r="AS1362" s="88">
        <v>0</v>
      </c>
      <c r="AT1362" s="88">
        <v>0</v>
      </c>
      <c r="AU1362" s="88">
        <v>0</v>
      </c>
      <c r="AV1362" s="88">
        <v>0</v>
      </c>
      <c r="AW1362" s="88">
        <v>0</v>
      </c>
      <c r="AX1362" s="88">
        <v>0</v>
      </c>
      <c r="AY1362" s="88">
        <v>0</v>
      </c>
      <c r="AZ1362" s="88">
        <v>0</v>
      </c>
      <c r="BA1362" s="88">
        <v>2222</v>
      </c>
      <c r="BB1362" s="89">
        <f t="shared" si="83"/>
        <v>2222</v>
      </c>
      <c r="BC1362" s="90" t="str">
        <f t="shared" si="82"/>
        <v>OK</v>
      </c>
      <c r="BD1362" s="91" t="str">
        <f t="shared" si="84"/>
        <v xml:space="preserve">                  </v>
      </c>
      <c r="BE1362" s="92">
        <f t="shared" si="85"/>
        <v>2</v>
      </c>
    </row>
    <row r="1363" spans="1:57" s="74" customFormat="1" ht="50.1" customHeight="1" x14ac:dyDescent="0.2">
      <c r="A1363" s="78" t="s">
        <v>55</v>
      </c>
      <c r="B1363" s="78" t="s">
        <v>58</v>
      </c>
      <c r="C1363" s="78" t="s">
        <v>615</v>
      </c>
      <c r="D1363" s="78" t="s">
        <v>605</v>
      </c>
      <c r="E1363" s="79" t="str">
        <f>+IF(C1363&lt;&gt;"",VLOOKUP(MID(C1363,18,5),NIVELES!$A$133:$B$213,2,0),"")</f>
        <v>COTOPAXI</v>
      </c>
      <c r="F1363" s="80" t="s">
        <v>80</v>
      </c>
      <c r="G1363" s="81" t="str">
        <f>+IF(F1363&lt;&gt;"",VLOOKUP(F1363,NIVELES!$A$246:$C$464,3,0),"")</f>
        <v xml:space="preserve"> </v>
      </c>
      <c r="H1363" s="82" t="s">
        <v>1024</v>
      </c>
      <c r="I1363" s="78" t="s">
        <v>2201</v>
      </c>
      <c r="J1363" s="78" t="s">
        <v>2184</v>
      </c>
      <c r="K1363" s="78" t="s">
        <v>2185</v>
      </c>
      <c r="L1363" s="78" t="s">
        <v>2558</v>
      </c>
      <c r="M1363" s="78" t="s">
        <v>1791</v>
      </c>
      <c r="N1363" s="78" t="s">
        <v>1791</v>
      </c>
      <c r="O1363" s="78" t="s">
        <v>2459</v>
      </c>
      <c r="P1363" s="82">
        <v>2</v>
      </c>
      <c r="Q1363" s="78" t="s">
        <v>2522</v>
      </c>
      <c r="R1363" s="82"/>
      <c r="S1363" s="82"/>
      <c r="T1363" s="82"/>
      <c r="U1363" s="82"/>
      <c r="V1363" s="82"/>
      <c r="W1363" s="82"/>
      <c r="X1363" s="82"/>
      <c r="Y1363" s="82">
        <v>2</v>
      </c>
      <c r="Z1363" s="82"/>
      <c r="AA1363" s="82"/>
      <c r="AB1363" s="82"/>
      <c r="AC1363" s="82"/>
      <c r="AD1363" s="85" t="str">
        <f>IF(A1363&lt;&gt;"",IF(D1363="DIRECCIÓN_DE_TRANSFERENCIAS","280 0031",VLOOKUP(C1363,NIVELES!$A$14:$B$105,2,0)),"")</f>
        <v>280 3110</v>
      </c>
      <c r="AE1363" s="86" t="s">
        <v>322</v>
      </c>
      <c r="AF1363" s="86" t="s">
        <v>546</v>
      </c>
      <c r="AG1363" s="79" t="str">
        <f>+IF(AF1363&lt;&gt;"",VLOOKUP(AF1363,NIVELES!$A$666:$B$673,2,0),"")</f>
        <v>ATENCIÓN_INTEGRAL_A_PERSONAS_CON_DISCAPACIDAD</v>
      </c>
      <c r="AH1363" s="78" t="s">
        <v>453</v>
      </c>
      <c r="AI1363" s="79" t="str">
        <f>IF(AH1363&lt;&gt;"",VLOOKUP(CONCATENATE(AG1363,AH1363),NIVELES!$B$676:$C$745,2,0),"")</f>
        <v>Rectoría Inclusión Social</v>
      </c>
      <c r="AJ1363" s="78" t="s">
        <v>517</v>
      </c>
      <c r="AK1363" s="79" t="str">
        <f>+IF(AJ1363&lt;&gt;"",VLOOKUP(AJ1363,NIVELES!$A$816:$B$892,2,0),"")</f>
        <v>NO APLICA</v>
      </c>
      <c r="AL1363" s="78" t="s">
        <v>553</v>
      </c>
      <c r="AM1363" s="78">
        <v>510204</v>
      </c>
      <c r="AN1363" s="79" t="str">
        <f>IF(AM1363&lt;&gt;"",+VLOOKUP(AM1363,NIVELES!$A$1652:$B$2466,2,0),"")</f>
        <v>Decimocuarto Sueldo</v>
      </c>
      <c r="AO1363" s="87">
        <v>722.33</v>
      </c>
      <c r="AP1363" s="88">
        <v>0</v>
      </c>
      <c r="AQ1363" s="88">
        <v>0</v>
      </c>
      <c r="AR1363" s="88">
        <v>0</v>
      </c>
      <c r="AS1363" s="88">
        <v>0</v>
      </c>
      <c r="AT1363" s="88">
        <v>0</v>
      </c>
      <c r="AU1363" s="88">
        <v>0</v>
      </c>
      <c r="AV1363" s="88">
        <v>0</v>
      </c>
      <c r="AW1363" s="88">
        <v>722.33</v>
      </c>
      <c r="AX1363" s="88">
        <v>0</v>
      </c>
      <c r="AY1363" s="88">
        <v>0</v>
      </c>
      <c r="AZ1363" s="88">
        <v>0</v>
      </c>
      <c r="BA1363" s="88">
        <v>0</v>
      </c>
      <c r="BB1363" s="89">
        <f t="shared" si="83"/>
        <v>722.33</v>
      </c>
      <c r="BC1363" s="90" t="str">
        <f t="shared" si="82"/>
        <v>OK</v>
      </c>
      <c r="BD1363" s="91" t="str">
        <f t="shared" si="84"/>
        <v xml:space="preserve">                  </v>
      </c>
      <c r="BE1363" s="92">
        <f t="shared" si="85"/>
        <v>2</v>
      </c>
    </row>
    <row r="1364" spans="1:57" s="74" customFormat="1" ht="50.1" customHeight="1" x14ac:dyDescent="0.2">
      <c r="A1364" s="78" t="s">
        <v>55</v>
      </c>
      <c r="B1364" s="78" t="s">
        <v>58</v>
      </c>
      <c r="C1364" s="78" t="s">
        <v>615</v>
      </c>
      <c r="D1364" s="78" t="s">
        <v>605</v>
      </c>
      <c r="E1364" s="79" t="str">
        <f>+IF(C1364&lt;&gt;"",VLOOKUP(MID(C1364,18,5),NIVELES!$A$133:$B$213,2,0),"")</f>
        <v>COTOPAXI</v>
      </c>
      <c r="F1364" s="80" t="s">
        <v>80</v>
      </c>
      <c r="G1364" s="81" t="str">
        <f>+IF(F1364&lt;&gt;"",VLOOKUP(F1364,NIVELES!$A$246:$C$464,3,0),"")</f>
        <v xml:space="preserve"> </v>
      </c>
      <c r="H1364" s="82" t="s">
        <v>1024</v>
      </c>
      <c r="I1364" s="78" t="s">
        <v>2201</v>
      </c>
      <c r="J1364" s="78" t="s">
        <v>2184</v>
      </c>
      <c r="K1364" s="78" t="s">
        <v>2185</v>
      </c>
      <c r="L1364" s="78" t="s">
        <v>2558</v>
      </c>
      <c r="M1364" s="78" t="s">
        <v>1791</v>
      </c>
      <c r="N1364" s="78" t="s">
        <v>1791</v>
      </c>
      <c r="O1364" s="78" t="s">
        <v>2459</v>
      </c>
      <c r="P1364" s="82">
        <v>12</v>
      </c>
      <c r="Q1364" s="78" t="s">
        <v>2522</v>
      </c>
      <c r="R1364" s="82">
        <v>1</v>
      </c>
      <c r="S1364" s="82">
        <v>1</v>
      </c>
      <c r="T1364" s="82">
        <v>1</v>
      </c>
      <c r="U1364" s="82">
        <v>1</v>
      </c>
      <c r="V1364" s="82">
        <v>1</v>
      </c>
      <c r="W1364" s="82">
        <v>1</v>
      </c>
      <c r="X1364" s="82">
        <v>1</v>
      </c>
      <c r="Y1364" s="82">
        <v>1</v>
      </c>
      <c r="Z1364" s="82">
        <v>1</v>
      </c>
      <c r="AA1364" s="82">
        <v>1</v>
      </c>
      <c r="AB1364" s="82">
        <v>1</v>
      </c>
      <c r="AC1364" s="82">
        <v>1</v>
      </c>
      <c r="AD1364" s="85" t="str">
        <f>IF(A1364&lt;&gt;"",IF(D1364="DIRECCIÓN_DE_TRANSFERENCIAS","280 0031",VLOOKUP(C1364,NIVELES!$A$14:$B$105,2,0)),"")</f>
        <v>280 3110</v>
      </c>
      <c r="AE1364" s="86" t="s">
        <v>322</v>
      </c>
      <c r="AF1364" s="86" t="s">
        <v>546</v>
      </c>
      <c r="AG1364" s="79" t="str">
        <f>+IF(AF1364&lt;&gt;"",VLOOKUP(AF1364,NIVELES!$A$666:$B$673,2,0),"")</f>
        <v>ATENCIÓN_INTEGRAL_A_PERSONAS_CON_DISCAPACIDAD</v>
      </c>
      <c r="AH1364" s="78" t="s">
        <v>453</v>
      </c>
      <c r="AI1364" s="79" t="str">
        <f>IF(AH1364&lt;&gt;"",VLOOKUP(CONCATENATE(AG1364,AH1364),NIVELES!$B$676:$C$745,2,0),"")</f>
        <v>Rectoría Inclusión Social</v>
      </c>
      <c r="AJ1364" s="78" t="s">
        <v>517</v>
      </c>
      <c r="AK1364" s="79" t="str">
        <f>+IF(AJ1364&lt;&gt;"",VLOOKUP(AJ1364,NIVELES!$A$816:$B$892,2,0),"")</f>
        <v>NO APLICA</v>
      </c>
      <c r="AL1364" s="78" t="s">
        <v>553</v>
      </c>
      <c r="AM1364" s="78">
        <v>510510</v>
      </c>
      <c r="AN1364" s="79" t="str">
        <f>IF(AM1364&lt;&gt;"",+VLOOKUP(AM1364,NIVELES!$A$1652:$B$2466,2,0),"")</f>
        <v>Servicios Personales por Contrato</v>
      </c>
      <c r="AO1364" s="87">
        <v>26664</v>
      </c>
      <c r="AP1364" s="88">
        <v>2424</v>
      </c>
      <c r="AQ1364" s="88">
        <v>2424</v>
      </c>
      <c r="AR1364" s="88">
        <v>2424</v>
      </c>
      <c r="AS1364" s="88">
        <v>2424</v>
      </c>
      <c r="AT1364" s="88">
        <v>2424</v>
      </c>
      <c r="AU1364" s="88">
        <v>2424</v>
      </c>
      <c r="AV1364" s="88">
        <v>2424</v>
      </c>
      <c r="AW1364" s="88">
        <v>2424</v>
      </c>
      <c r="AX1364" s="88">
        <v>2424</v>
      </c>
      <c r="AY1364" s="88">
        <v>2424</v>
      </c>
      <c r="AZ1364" s="88">
        <v>2424</v>
      </c>
      <c r="BA1364" s="88">
        <v>0</v>
      </c>
      <c r="BB1364" s="89">
        <f t="shared" si="83"/>
        <v>26664</v>
      </c>
      <c r="BC1364" s="90" t="str">
        <f t="shared" si="82"/>
        <v>OK</v>
      </c>
      <c r="BD1364" s="91" t="str">
        <f t="shared" si="84"/>
        <v xml:space="preserve">                  </v>
      </c>
      <c r="BE1364" s="92">
        <f t="shared" si="85"/>
        <v>12</v>
      </c>
    </row>
    <row r="1365" spans="1:57" s="74" customFormat="1" ht="50.1" customHeight="1" x14ac:dyDescent="0.2">
      <c r="A1365" s="78" t="s">
        <v>55</v>
      </c>
      <c r="B1365" s="78" t="s">
        <v>58</v>
      </c>
      <c r="C1365" s="78" t="s">
        <v>615</v>
      </c>
      <c r="D1365" s="78" t="s">
        <v>605</v>
      </c>
      <c r="E1365" s="79" t="str">
        <f>+IF(C1365&lt;&gt;"",VLOOKUP(MID(C1365,18,5),NIVELES!$A$133:$B$213,2,0),"")</f>
        <v>COTOPAXI</v>
      </c>
      <c r="F1365" s="80" t="s">
        <v>80</v>
      </c>
      <c r="G1365" s="81" t="str">
        <f>+IF(F1365&lt;&gt;"",VLOOKUP(F1365,NIVELES!$A$246:$C$464,3,0),"")</f>
        <v xml:space="preserve"> </v>
      </c>
      <c r="H1365" s="82" t="s">
        <v>1024</v>
      </c>
      <c r="I1365" s="78" t="s">
        <v>2201</v>
      </c>
      <c r="J1365" s="78" t="s">
        <v>2184</v>
      </c>
      <c r="K1365" s="78" t="s">
        <v>2185</v>
      </c>
      <c r="L1365" s="78" t="s">
        <v>2558</v>
      </c>
      <c r="M1365" s="78" t="s">
        <v>1791</v>
      </c>
      <c r="N1365" s="78" t="s">
        <v>1791</v>
      </c>
      <c r="O1365" s="78" t="s">
        <v>2459</v>
      </c>
      <c r="P1365" s="82">
        <v>12</v>
      </c>
      <c r="Q1365" s="78" t="s">
        <v>2522</v>
      </c>
      <c r="R1365" s="82">
        <v>1</v>
      </c>
      <c r="S1365" s="82">
        <v>1</v>
      </c>
      <c r="T1365" s="82">
        <v>1</v>
      </c>
      <c r="U1365" s="82">
        <v>1</v>
      </c>
      <c r="V1365" s="82">
        <v>1</v>
      </c>
      <c r="W1365" s="82">
        <v>1</v>
      </c>
      <c r="X1365" s="82">
        <v>1</v>
      </c>
      <c r="Y1365" s="82">
        <v>1</v>
      </c>
      <c r="Z1365" s="82">
        <v>1</v>
      </c>
      <c r="AA1365" s="82">
        <v>1</v>
      </c>
      <c r="AB1365" s="82">
        <v>1</v>
      </c>
      <c r="AC1365" s="82">
        <v>1</v>
      </c>
      <c r="AD1365" s="85" t="str">
        <f>IF(A1365&lt;&gt;"",IF(D1365="DIRECCIÓN_DE_TRANSFERENCIAS","280 0031",VLOOKUP(C1365,NIVELES!$A$14:$B$105,2,0)),"")</f>
        <v>280 3110</v>
      </c>
      <c r="AE1365" s="86" t="s">
        <v>322</v>
      </c>
      <c r="AF1365" s="86" t="s">
        <v>546</v>
      </c>
      <c r="AG1365" s="79" t="str">
        <f>+IF(AF1365&lt;&gt;"",VLOOKUP(AF1365,NIVELES!$A$666:$B$673,2,0),"")</f>
        <v>ATENCIÓN_INTEGRAL_A_PERSONAS_CON_DISCAPACIDAD</v>
      </c>
      <c r="AH1365" s="78" t="s">
        <v>453</v>
      </c>
      <c r="AI1365" s="79" t="str">
        <f>IF(AH1365&lt;&gt;"",VLOOKUP(CONCATENATE(AG1365,AH1365),NIVELES!$B$676:$C$745,2,0),"")</f>
        <v>Rectoría Inclusión Social</v>
      </c>
      <c r="AJ1365" s="78" t="s">
        <v>517</v>
      </c>
      <c r="AK1365" s="79" t="str">
        <f>+IF(AJ1365&lt;&gt;"",VLOOKUP(AJ1365,NIVELES!$A$816:$B$892,2,0),"")</f>
        <v>NO APLICA</v>
      </c>
      <c r="AL1365" s="78" t="s">
        <v>553</v>
      </c>
      <c r="AM1365" s="78">
        <v>510601</v>
      </c>
      <c r="AN1365" s="79" t="str">
        <f>IF(AM1365&lt;&gt;"",+VLOOKUP(AM1365,NIVELES!$A$1652:$B$2466,2,0),"")</f>
        <v>Aporte Patronal</v>
      </c>
      <c r="AO1365" s="87">
        <v>2573.0760000000005</v>
      </c>
      <c r="AP1365" s="88">
        <v>233.91600000000003</v>
      </c>
      <c r="AQ1365" s="88">
        <v>233.91600000000003</v>
      </c>
      <c r="AR1365" s="88">
        <v>233.91600000000003</v>
      </c>
      <c r="AS1365" s="88">
        <v>233.91600000000003</v>
      </c>
      <c r="AT1365" s="88">
        <v>233.91600000000003</v>
      </c>
      <c r="AU1365" s="88">
        <v>233.91600000000003</v>
      </c>
      <c r="AV1365" s="88">
        <v>233.91600000000003</v>
      </c>
      <c r="AW1365" s="88">
        <v>233.91600000000003</v>
      </c>
      <c r="AX1365" s="88">
        <v>233.91600000000003</v>
      </c>
      <c r="AY1365" s="88">
        <v>233.91600000000003</v>
      </c>
      <c r="AZ1365" s="88">
        <v>233.91600000000003</v>
      </c>
      <c r="BA1365" s="88">
        <v>0</v>
      </c>
      <c r="BB1365" s="89">
        <f t="shared" si="83"/>
        <v>2573.0760000000005</v>
      </c>
      <c r="BC1365" s="90" t="str">
        <f t="shared" si="82"/>
        <v>OK</v>
      </c>
      <c r="BD1365" s="91" t="str">
        <f t="shared" si="84"/>
        <v xml:space="preserve">                  </v>
      </c>
      <c r="BE1365" s="92">
        <f t="shared" si="85"/>
        <v>12</v>
      </c>
    </row>
    <row r="1366" spans="1:57" s="74" customFormat="1" ht="50.1" customHeight="1" x14ac:dyDescent="0.2">
      <c r="A1366" s="78" t="s">
        <v>55</v>
      </c>
      <c r="B1366" s="78" t="s">
        <v>58</v>
      </c>
      <c r="C1366" s="78" t="s">
        <v>615</v>
      </c>
      <c r="D1366" s="78" t="s">
        <v>605</v>
      </c>
      <c r="E1366" s="79" t="str">
        <f>+IF(C1366&lt;&gt;"",VLOOKUP(MID(C1366,18,5),NIVELES!$A$133:$B$213,2,0),"")</f>
        <v>COTOPAXI</v>
      </c>
      <c r="F1366" s="80" t="s">
        <v>80</v>
      </c>
      <c r="G1366" s="81" t="str">
        <f>+IF(F1366&lt;&gt;"",VLOOKUP(F1366,NIVELES!$A$246:$C$464,3,0),"")</f>
        <v xml:space="preserve"> </v>
      </c>
      <c r="H1366" s="82" t="s">
        <v>1024</v>
      </c>
      <c r="I1366" s="78" t="s">
        <v>2201</v>
      </c>
      <c r="J1366" s="78" t="s">
        <v>2184</v>
      </c>
      <c r="K1366" s="78" t="s">
        <v>2185</v>
      </c>
      <c r="L1366" s="78" t="s">
        <v>2558</v>
      </c>
      <c r="M1366" s="78" t="s">
        <v>1791</v>
      </c>
      <c r="N1366" s="78" t="s">
        <v>1791</v>
      </c>
      <c r="O1366" s="78" t="s">
        <v>2459</v>
      </c>
      <c r="P1366" s="82">
        <v>12</v>
      </c>
      <c r="Q1366" s="78" t="s">
        <v>2522</v>
      </c>
      <c r="R1366" s="82">
        <v>1</v>
      </c>
      <c r="S1366" s="82">
        <v>1</v>
      </c>
      <c r="T1366" s="82">
        <v>1</v>
      </c>
      <c r="U1366" s="82">
        <v>1</v>
      </c>
      <c r="V1366" s="82">
        <v>1</v>
      </c>
      <c r="W1366" s="82">
        <v>1</v>
      </c>
      <c r="X1366" s="82">
        <v>1</v>
      </c>
      <c r="Y1366" s="82">
        <v>1</v>
      </c>
      <c r="Z1366" s="82">
        <v>1</v>
      </c>
      <c r="AA1366" s="82">
        <v>1</v>
      </c>
      <c r="AB1366" s="82">
        <v>1</v>
      </c>
      <c r="AC1366" s="82">
        <v>1</v>
      </c>
      <c r="AD1366" s="85" t="str">
        <f>IF(A1366&lt;&gt;"",IF(D1366="DIRECCIÓN_DE_TRANSFERENCIAS","280 0031",VLOOKUP(C1366,NIVELES!$A$14:$B$105,2,0)),"")</f>
        <v>280 3110</v>
      </c>
      <c r="AE1366" s="86" t="s">
        <v>322</v>
      </c>
      <c r="AF1366" s="86" t="s">
        <v>546</v>
      </c>
      <c r="AG1366" s="79" t="str">
        <f>+IF(AF1366&lt;&gt;"",VLOOKUP(AF1366,NIVELES!$A$666:$B$673,2,0),"")</f>
        <v>ATENCIÓN_INTEGRAL_A_PERSONAS_CON_DISCAPACIDAD</v>
      </c>
      <c r="AH1366" s="78" t="s">
        <v>453</v>
      </c>
      <c r="AI1366" s="79" t="str">
        <f>IF(AH1366&lt;&gt;"",VLOOKUP(CONCATENATE(AG1366,AH1366),NIVELES!$B$676:$C$745,2,0),"")</f>
        <v>Rectoría Inclusión Social</v>
      </c>
      <c r="AJ1366" s="78" t="s">
        <v>517</v>
      </c>
      <c r="AK1366" s="79" t="str">
        <f>+IF(AJ1366&lt;&gt;"",VLOOKUP(AJ1366,NIVELES!$A$816:$B$892,2,0),"")</f>
        <v>NO APLICA</v>
      </c>
      <c r="AL1366" s="78" t="s">
        <v>553</v>
      </c>
      <c r="AM1366" s="78">
        <v>510602</v>
      </c>
      <c r="AN1366" s="79" t="str">
        <f>IF(AM1366&lt;&gt;"",+VLOOKUP(AM1366,NIVELES!$A$1652:$B$2466,2,0),"")</f>
        <v>Fondo de Reserva</v>
      </c>
      <c r="AO1366" s="87">
        <v>2222</v>
      </c>
      <c r="AP1366" s="88">
        <v>202</v>
      </c>
      <c r="AQ1366" s="88">
        <v>202</v>
      </c>
      <c r="AR1366" s="88">
        <v>202</v>
      </c>
      <c r="AS1366" s="88">
        <v>202</v>
      </c>
      <c r="AT1366" s="88">
        <v>202</v>
      </c>
      <c r="AU1366" s="88">
        <v>202</v>
      </c>
      <c r="AV1366" s="88">
        <v>202</v>
      </c>
      <c r="AW1366" s="88">
        <v>202</v>
      </c>
      <c r="AX1366" s="88">
        <v>202</v>
      </c>
      <c r="AY1366" s="88">
        <v>202</v>
      </c>
      <c r="AZ1366" s="88">
        <v>202</v>
      </c>
      <c r="BA1366" s="88">
        <v>0</v>
      </c>
      <c r="BB1366" s="89">
        <f t="shared" si="83"/>
        <v>2222</v>
      </c>
      <c r="BC1366" s="90" t="str">
        <f t="shared" si="82"/>
        <v>OK</v>
      </c>
      <c r="BD1366" s="91" t="str">
        <f t="shared" si="84"/>
        <v xml:space="preserve">                  </v>
      </c>
      <c r="BE1366" s="92">
        <f t="shared" si="85"/>
        <v>12</v>
      </c>
    </row>
    <row r="1367" spans="1:57" s="74" customFormat="1" ht="50.1" customHeight="1" x14ac:dyDescent="0.2">
      <c r="A1367" s="78" t="s">
        <v>55</v>
      </c>
      <c r="B1367" s="78" t="s">
        <v>58</v>
      </c>
      <c r="C1367" s="78" t="s">
        <v>615</v>
      </c>
      <c r="D1367" s="78" t="s">
        <v>605</v>
      </c>
      <c r="E1367" s="79" t="str">
        <f>+IF(C1367&lt;&gt;"",VLOOKUP(MID(C1367,18,5),NIVELES!$A$133:$B$213,2,0),"")</f>
        <v>COTOPAXI</v>
      </c>
      <c r="F1367" s="80" t="s">
        <v>80</v>
      </c>
      <c r="G1367" s="81" t="str">
        <f>+IF(F1367&lt;&gt;"",VLOOKUP(F1367,NIVELES!$A$246:$C$464,3,0),"")</f>
        <v xml:space="preserve"> </v>
      </c>
      <c r="H1367" s="82" t="s">
        <v>1024</v>
      </c>
      <c r="I1367" s="78" t="s">
        <v>2201</v>
      </c>
      <c r="J1367" s="78" t="s">
        <v>2184</v>
      </c>
      <c r="K1367" s="78" t="s">
        <v>2185</v>
      </c>
      <c r="L1367" s="78" t="s">
        <v>2558</v>
      </c>
      <c r="M1367" s="78" t="s">
        <v>1791</v>
      </c>
      <c r="N1367" s="78" t="s">
        <v>1791</v>
      </c>
      <c r="O1367" s="78" t="s">
        <v>2562</v>
      </c>
      <c r="P1367" s="82">
        <v>3</v>
      </c>
      <c r="Q1367" s="78" t="s">
        <v>2555</v>
      </c>
      <c r="R1367" s="82"/>
      <c r="S1367" s="82"/>
      <c r="T1367" s="82"/>
      <c r="U1367" s="82"/>
      <c r="V1367" s="82"/>
      <c r="W1367" s="82"/>
      <c r="X1367" s="82">
        <v>1</v>
      </c>
      <c r="Y1367" s="82">
        <v>1</v>
      </c>
      <c r="Z1367" s="82"/>
      <c r="AA1367" s="82"/>
      <c r="AB1367" s="82"/>
      <c r="AC1367" s="82">
        <v>1</v>
      </c>
      <c r="AD1367" s="85" t="str">
        <f>IF(A1367&lt;&gt;"",IF(D1367="DIRECCIÓN_DE_TRANSFERENCIAS","280 0031",VLOOKUP(C1367,NIVELES!$A$14:$B$105,2,0)),"")</f>
        <v>280 3110</v>
      </c>
      <c r="AE1367" s="86" t="s">
        <v>322</v>
      </c>
      <c r="AF1367" s="86" t="s">
        <v>546</v>
      </c>
      <c r="AG1367" s="79" t="str">
        <f>+IF(AF1367&lt;&gt;"",VLOOKUP(AF1367,NIVELES!$A$666:$B$673,2,0),"")</f>
        <v>ATENCIÓN_INTEGRAL_A_PERSONAS_CON_DISCAPACIDAD</v>
      </c>
      <c r="AH1367" s="78" t="s">
        <v>453</v>
      </c>
      <c r="AI1367" s="79" t="str">
        <f>IF(AH1367&lt;&gt;"",VLOOKUP(CONCATENATE(AG1367,AH1367),NIVELES!$B$676:$C$745,2,0),"")</f>
        <v>Rectoría Inclusión Social</v>
      </c>
      <c r="AJ1367" s="78" t="s">
        <v>429</v>
      </c>
      <c r="AK1367" s="79" t="str">
        <f>+IF(AJ1367&lt;&gt;"",VLOOKUP(AJ1367,NIVELES!$A$816:$B$892,2,0),"")</f>
        <v xml:space="preserve">PROMOVER EL RECONOCIMIENTO Y GARANTIA DE LOS DERECHOS DE LAS MUJERES Y HOMBRES CON DISCAPACIDAD,  SU DEBIDA VALORACIÓN Y EL RESPETO A SU DIGNIDAD  </v>
      </c>
      <c r="AL1367" s="78" t="s">
        <v>554</v>
      </c>
      <c r="AM1367" s="78">
        <v>530249</v>
      </c>
      <c r="AN1367" s="79" t="str">
        <f>IF(AM1367&lt;&gt;"",+VLOOKUP(AM1367,NIVELES!$A$1652:$B$2466,2,0),"")</f>
        <v>Eventos Públicos Promocionales</v>
      </c>
      <c r="AO1367" s="87">
        <v>1000</v>
      </c>
      <c r="AP1367" s="88">
        <v>0</v>
      </c>
      <c r="AQ1367" s="88">
        <v>0</v>
      </c>
      <c r="AR1367" s="88">
        <v>0</v>
      </c>
      <c r="AS1367" s="88">
        <v>0</v>
      </c>
      <c r="AT1367" s="88">
        <v>0</v>
      </c>
      <c r="AU1367" s="88">
        <v>0</v>
      </c>
      <c r="AV1367" s="88">
        <v>250</v>
      </c>
      <c r="AW1367" s="88">
        <v>250</v>
      </c>
      <c r="AX1367" s="88">
        <v>0</v>
      </c>
      <c r="AY1367" s="88">
        <v>0</v>
      </c>
      <c r="AZ1367" s="88">
        <v>0</v>
      </c>
      <c r="BA1367" s="88">
        <v>500</v>
      </c>
      <c r="BB1367" s="89">
        <f t="shared" si="83"/>
        <v>1000</v>
      </c>
      <c r="BC1367" s="90" t="str">
        <f t="shared" si="82"/>
        <v>OK</v>
      </c>
      <c r="BD1367" s="91" t="str">
        <f t="shared" si="84"/>
        <v xml:space="preserve">                  </v>
      </c>
      <c r="BE1367" s="92">
        <f t="shared" si="85"/>
        <v>3</v>
      </c>
    </row>
    <row r="1368" spans="1:57" s="74" customFormat="1" ht="50.1" customHeight="1" x14ac:dyDescent="0.2">
      <c r="A1368" s="78" t="s">
        <v>55</v>
      </c>
      <c r="B1368" s="78" t="s">
        <v>58</v>
      </c>
      <c r="C1368" s="78" t="s">
        <v>615</v>
      </c>
      <c r="D1368" s="78" t="s">
        <v>605</v>
      </c>
      <c r="E1368" s="79" t="str">
        <f>+IF(C1368&lt;&gt;"",VLOOKUP(MID(C1368,18,5),NIVELES!$A$133:$B$213,2,0),"")</f>
        <v>COTOPAXI</v>
      </c>
      <c r="F1368" s="80" t="s">
        <v>80</v>
      </c>
      <c r="G1368" s="81" t="str">
        <f>+IF(F1368&lt;&gt;"",VLOOKUP(F1368,NIVELES!$A$246:$C$464,3,0),"")</f>
        <v xml:space="preserve"> </v>
      </c>
      <c r="H1368" s="82" t="s">
        <v>1024</v>
      </c>
      <c r="I1368" s="78" t="s">
        <v>2201</v>
      </c>
      <c r="J1368" s="78" t="s">
        <v>2184</v>
      </c>
      <c r="K1368" s="78" t="s">
        <v>2185</v>
      </c>
      <c r="L1368" s="78" t="s">
        <v>2558</v>
      </c>
      <c r="M1368" s="78" t="s">
        <v>1791</v>
      </c>
      <c r="N1368" s="78" t="s">
        <v>1791</v>
      </c>
      <c r="O1368" s="78" t="s">
        <v>2559</v>
      </c>
      <c r="P1368" s="82">
        <v>12</v>
      </c>
      <c r="Q1368" s="78" t="s">
        <v>2560</v>
      </c>
      <c r="R1368" s="82">
        <v>1</v>
      </c>
      <c r="S1368" s="82">
        <v>1</v>
      </c>
      <c r="T1368" s="82">
        <v>1</v>
      </c>
      <c r="U1368" s="82">
        <v>1</v>
      </c>
      <c r="V1368" s="82">
        <v>1</v>
      </c>
      <c r="W1368" s="82">
        <v>1</v>
      </c>
      <c r="X1368" s="82">
        <v>1</v>
      </c>
      <c r="Y1368" s="82">
        <v>1</v>
      </c>
      <c r="Z1368" s="82">
        <v>1</v>
      </c>
      <c r="AA1368" s="82">
        <v>1</v>
      </c>
      <c r="AB1368" s="82">
        <v>1</v>
      </c>
      <c r="AC1368" s="82">
        <v>1</v>
      </c>
      <c r="AD1368" s="85" t="str">
        <f>IF(A1368&lt;&gt;"",IF(D1368="DIRECCIÓN_DE_TRANSFERENCIAS","280 0031",VLOOKUP(C1368,NIVELES!$A$14:$B$105,2,0)),"")</f>
        <v>280 3110</v>
      </c>
      <c r="AE1368" s="86" t="s">
        <v>322</v>
      </c>
      <c r="AF1368" s="86" t="s">
        <v>546</v>
      </c>
      <c r="AG1368" s="79" t="str">
        <f>+IF(AF1368&lt;&gt;"",VLOOKUP(AF1368,NIVELES!$A$666:$B$673,2,0),"")</f>
        <v>ATENCIÓN_INTEGRAL_A_PERSONAS_CON_DISCAPACIDAD</v>
      </c>
      <c r="AH1368" s="78" t="s">
        <v>453</v>
      </c>
      <c r="AI1368" s="79" t="str">
        <f>IF(AH1368&lt;&gt;"",VLOOKUP(CONCATENATE(AG1368,AH1368),NIVELES!$B$676:$C$745,2,0),"")</f>
        <v>Rectoría Inclusión Social</v>
      </c>
      <c r="AJ1368" s="78" t="s">
        <v>429</v>
      </c>
      <c r="AK1368" s="79" t="str">
        <f>+IF(AJ1368&lt;&gt;"",VLOOKUP(AJ1368,NIVELES!$A$816:$B$892,2,0),"")</f>
        <v xml:space="preserve">PROMOVER EL RECONOCIMIENTO Y GARANTIA DE LOS DERECHOS DE LAS MUJERES Y HOMBRES CON DISCAPACIDAD,  SU DEBIDA VALORACIÓN Y EL RESPETO A SU DIGNIDAD  </v>
      </c>
      <c r="AL1368" s="78" t="s">
        <v>554</v>
      </c>
      <c r="AM1368" s="78">
        <v>530301</v>
      </c>
      <c r="AN1368" s="79" t="str">
        <f>IF(AM1368&lt;&gt;"",+VLOOKUP(AM1368,NIVELES!$A$1652:$B$2466,2,0),"")</f>
        <v>Pasajes al Interior</v>
      </c>
      <c r="AO1368" s="87">
        <v>160</v>
      </c>
      <c r="AP1368" s="88">
        <v>0</v>
      </c>
      <c r="AQ1368" s="88">
        <v>20</v>
      </c>
      <c r="AR1368" s="88">
        <v>20</v>
      </c>
      <c r="AS1368" s="88">
        <v>20</v>
      </c>
      <c r="AT1368" s="88">
        <v>20</v>
      </c>
      <c r="AU1368" s="88">
        <v>20</v>
      </c>
      <c r="AV1368" s="88">
        <v>20</v>
      </c>
      <c r="AW1368" s="88">
        <v>20</v>
      </c>
      <c r="AX1368" s="88">
        <v>20</v>
      </c>
      <c r="AY1368" s="88">
        <v>0</v>
      </c>
      <c r="AZ1368" s="88">
        <v>0</v>
      </c>
      <c r="BA1368" s="88">
        <v>0</v>
      </c>
      <c r="BB1368" s="89">
        <f t="shared" si="83"/>
        <v>160</v>
      </c>
      <c r="BC1368" s="90" t="str">
        <f t="shared" si="82"/>
        <v>OK</v>
      </c>
      <c r="BD1368" s="91" t="str">
        <f t="shared" si="84"/>
        <v xml:space="preserve">                  </v>
      </c>
      <c r="BE1368" s="92">
        <f t="shared" si="85"/>
        <v>12</v>
      </c>
    </row>
    <row r="1369" spans="1:57" s="74" customFormat="1" ht="50.1" customHeight="1" x14ac:dyDescent="0.2">
      <c r="A1369" s="78" t="s">
        <v>55</v>
      </c>
      <c r="B1369" s="78" t="s">
        <v>58</v>
      </c>
      <c r="C1369" s="78" t="s">
        <v>615</v>
      </c>
      <c r="D1369" s="78" t="s">
        <v>605</v>
      </c>
      <c r="E1369" s="79" t="str">
        <f>+IF(C1369&lt;&gt;"",VLOOKUP(MID(C1369,18,5),NIVELES!$A$133:$B$213,2,0),"")</f>
        <v>COTOPAXI</v>
      </c>
      <c r="F1369" s="80" t="s">
        <v>80</v>
      </c>
      <c r="G1369" s="81" t="str">
        <f>+IF(F1369&lt;&gt;"",VLOOKUP(F1369,NIVELES!$A$246:$C$464,3,0),"")</f>
        <v xml:space="preserve"> </v>
      </c>
      <c r="H1369" s="82" t="s">
        <v>1024</v>
      </c>
      <c r="I1369" s="78" t="s">
        <v>2201</v>
      </c>
      <c r="J1369" s="78" t="s">
        <v>2184</v>
      </c>
      <c r="K1369" s="78" t="s">
        <v>2185</v>
      </c>
      <c r="L1369" s="78" t="s">
        <v>2558</v>
      </c>
      <c r="M1369" s="78" t="s">
        <v>1791</v>
      </c>
      <c r="N1369" s="78" t="s">
        <v>1791</v>
      </c>
      <c r="O1369" s="78" t="s">
        <v>2559</v>
      </c>
      <c r="P1369" s="82">
        <v>6</v>
      </c>
      <c r="Q1369" s="78" t="s">
        <v>2561</v>
      </c>
      <c r="R1369" s="82"/>
      <c r="S1369" s="82">
        <v>1</v>
      </c>
      <c r="T1369" s="82">
        <v>1</v>
      </c>
      <c r="U1369" s="82">
        <v>1</v>
      </c>
      <c r="V1369" s="82">
        <v>1</v>
      </c>
      <c r="W1369" s="82">
        <v>1</v>
      </c>
      <c r="X1369" s="82">
        <v>1</v>
      </c>
      <c r="Y1369" s="82"/>
      <c r="Z1369" s="82"/>
      <c r="AA1369" s="82"/>
      <c r="AB1369" s="82"/>
      <c r="AC1369" s="82"/>
      <c r="AD1369" s="85" t="str">
        <f>IF(A1369&lt;&gt;"",IF(D1369="DIRECCIÓN_DE_TRANSFERENCIAS","280 0031",VLOOKUP(C1369,NIVELES!$A$14:$B$105,2,0)),"")</f>
        <v>280 3110</v>
      </c>
      <c r="AE1369" s="86" t="s">
        <v>322</v>
      </c>
      <c r="AF1369" s="86" t="s">
        <v>546</v>
      </c>
      <c r="AG1369" s="79" t="str">
        <f>+IF(AF1369&lt;&gt;"",VLOOKUP(AF1369,NIVELES!$A$666:$B$673,2,0),"")</f>
        <v>ATENCIÓN_INTEGRAL_A_PERSONAS_CON_DISCAPACIDAD</v>
      </c>
      <c r="AH1369" s="78" t="s">
        <v>453</v>
      </c>
      <c r="AI1369" s="79" t="str">
        <f>IF(AH1369&lt;&gt;"",VLOOKUP(CONCATENATE(AG1369,AH1369),NIVELES!$B$676:$C$745,2,0),"")</f>
        <v>Rectoría Inclusión Social</v>
      </c>
      <c r="AJ1369" s="78" t="s">
        <v>429</v>
      </c>
      <c r="AK1369" s="79" t="str">
        <f>+IF(AJ1369&lt;&gt;"",VLOOKUP(AJ1369,NIVELES!$A$816:$B$892,2,0),"")</f>
        <v xml:space="preserve">PROMOVER EL RECONOCIMIENTO Y GARANTIA DE LOS DERECHOS DE LAS MUJERES Y HOMBRES CON DISCAPACIDAD,  SU DEBIDA VALORACIÓN Y EL RESPETO A SU DIGNIDAD  </v>
      </c>
      <c r="AL1369" s="78" t="s">
        <v>554</v>
      </c>
      <c r="AM1369" s="78">
        <v>530303</v>
      </c>
      <c r="AN1369" s="79" t="str">
        <f>IF(AM1369&lt;&gt;"",+VLOOKUP(AM1369,NIVELES!$A$1652:$B$2466,2,0),"")</f>
        <v>Viáticos y Subsistencias en el Interior</v>
      </c>
      <c r="AO1369" s="87">
        <v>640</v>
      </c>
      <c r="AP1369" s="88">
        <v>0</v>
      </c>
      <c r="AQ1369" s="88">
        <v>0</v>
      </c>
      <c r="AR1369" s="88">
        <v>150</v>
      </c>
      <c r="AS1369" s="88">
        <v>0</v>
      </c>
      <c r="AT1369" s="88">
        <v>150</v>
      </c>
      <c r="AU1369" s="88">
        <v>0</v>
      </c>
      <c r="AV1369" s="88">
        <v>190</v>
      </c>
      <c r="AW1369" s="88">
        <v>0</v>
      </c>
      <c r="AX1369" s="88">
        <v>150</v>
      </c>
      <c r="AY1369" s="88">
        <v>0</v>
      </c>
      <c r="AZ1369" s="88">
        <v>0</v>
      </c>
      <c r="BA1369" s="88">
        <v>0</v>
      </c>
      <c r="BB1369" s="89">
        <f t="shared" si="83"/>
        <v>640</v>
      </c>
      <c r="BC1369" s="90" t="str">
        <f t="shared" si="82"/>
        <v>OK</v>
      </c>
      <c r="BD1369" s="91" t="str">
        <f t="shared" si="84"/>
        <v xml:space="preserve">                  </v>
      </c>
      <c r="BE1369" s="92">
        <f t="shared" si="85"/>
        <v>6</v>
      </c>
    </row>
    <row r="1370" spans="1:57" s="74" customFormat="1" ht="50.1" customHeight="1" x14ac:dyDescent="0.2">
      <c r="A1370" s="78" t="s">
        <v>55</v>
      </c>
      <c r="B1370" s="78" t="s">
        <v>58</v>
      </c>
      <c r="C1370" s="78" t="s">
        <v>615</v>
      </c>
      <c r="D1370" s="78" t="s">
        <v>605</v>
      </c>
      <c r="E1370" s="79" t="str">
        <f>+IF(C1370&lt;&gt;"",VLOOKUP(MID(C1370,18,5),NIVELES!$A$133:$B$213,2,0),"")</f>
        <v>COTOPAXI</v>
      </c>
      <c r="F1370" s="80" t="s">
        <v>80</v>
      </c>
      <c r="G1370" s="81" t="str">
        <f>+IF(F1370&lt;&gt;"",VLOOKUP(F1370,NIVELES!$A$246:$C$464,3,0),"")</f>
        <v xml:space="preserve"> </v>
      </c>
      <c r="H1370" s="82" t="s">
        <v>1024</v>
      </c>
      <c r="I1370" s="78" t="s">
        <v>2201</v>
      </c>
      <c r="J1370" s="78" t="s">
        <v>2184</v>
      </c>
      <c r="K1370" s="78" t="s">
        <v>2185</v>
      </c>
      <c r="L1370" s="78" t="s">
        <v>2558</v>
      </c>
      <c r="M1370" s="78" t="s">
        <v>1791</v>
      </c>
      <c r="N1370" s="78" t="s">
        <v>1791</v>
      </c>
      <c r="O1370" s="78" t="s">
        <v>2563</v>
      </c>
      <c r="P1370" s="82">
        <v>1</v>
      </c>
      <c r="Q1370" s="78" t="s">
        <v>2564</v>
      </c>
      <c r="R1370" s="82"/>
      <c r="S1370" s="82">
        <v>1</v>
      </c>
      <c r="T1370" s="82"/>
      <c r="U1370" s="82"/>
      <c r="V1370" s="82"/>
      <c r="W1370" s="82"/>
      <c r="X1370" s="82"/>
      <c r="Y1370" s="82"/>
      <c r="Z1370" s="82"/>
      <c r="AA1370" s="82"/>
      <c r="AB1370" s="82"/>
      <c r="AC1370" s="82"/>
      <c r="AD1370" s="85" t="str">
        <f>IF(A1370&lt;&gt;"",IF(D1370="DIRECCIÓN_DE_TRANSFERENCIAS","280 0031",VLOOKUP(C1370,NIVELES!$A$14:$B$105,2,0)),"")</f>
        <v>280 3110</v>
      </c>
      <c r="AE1370" s="86" t="s">
        <v>322</v>
      </c>
      <c r="AF1370" s="86" t="s">
        <v>546</v>
      </c>
      <c r="AG1370" s="79" t="str">
        <f>+IF(AF1370&lt;&gt;"",VLOOKUP(AF1370,NIVELES!$A$666:$B$673,2,0),"")</f>
        <v>ATENCIÓN_INTEGRAL_A_PERSONAS_CON_DISCAPACIDAD</v>
      </c>
      <c r="AH1370" s="78" t="s">
        <v>453</v>
      </c>
      <c r="AI1370" s="79" t="str">
        <f>IF(AH1370&lt;&gt;"",VLOOKUP(CONCATENATE(AG1370,AH1370),NIVELES!$B$676:$C$745,2,0),"")</f>
        <v>Rectoría Inclusión Social</v>
      </c>
      <c r="AJ1370" s="78" t="s">
        <v>429</v>
      </c>
      <c r="AK1370" s="79" t="str">
        <f>+IF(AJ1370&lt;&gt;"",VLOOKUP(AJ1370,NIVELES!$A$816:$B$892,2,0),"")</f>
        <v xml:space="preserve">PROMOVER EL RECONOCIMIENTO Y GARANTIA DE LOS DERECHOS DE LAS MUJERES Y HOMBRES CON DISCAPACIDAD,  SU DEBIDA VALORACIÓN Y EL RESPETO A SU DIGNIDAD  </v>
      </c>
      <c r="AL1370" s="78" t="s">
        <v>554</v>
      </c>
      <c r="AM1370" s="78">
        <v>530505</v>
      </c>
      <c r="AN1370" s="79" t="str">
        <f>IF(AM1370&lt;&gt;"",+VLOOKUP(AM1370,NIVELES!$A$1652:$B$2466,2,0),"")</f>
        <v>Vehículos (Arrendamiento)</v>
      </c>
      <c r="AO1370" s="87">
        <v>28029.759999999998</v>
      </c>
      <c r="AP1370" s="88">
        <v>0</v>
      </c>
      <c r="AQ1370" s="88">
        <v>9343.2533333333322</v>
      </c>
      <c r="AR1370" s="88">
        <v>0</v>
      </c>
      <c r="AS1370" s="88">
        <v>9343.2533333333322</v>
      </c>
      <c r="AT1370" s="88">
        <v>0</v>
      </c>
      <c r="AU1370" s="88">
        <v>9343.2533333333322</v>
      </c>
      <c r="AV1370" s="88">
        <v>0</v>
      </c>
      <c r="AW1370" s="88">
        <v>0</v>
      </c>
      <c r="AX1370" s="88">
        <v>0</v>
      </c>
      <c r="AY1370" s="88">
        <v>0</v>
      </c>
      <c r="AZ1370" s="88">
        <v>0</v>
      </c>
      <c r="BA1370" s="88">
        <v>0</v>
      </c>
      <c r="BB1370" s="89">
        <f t="shared" si="83"/>
        <v>28029.759999999995</v>
      </c>
      <c r="BC1370" s="90" t="str">
        <f t="shared" si="82"/>
        <v>OK</v>
      </c>
      <c r="BD1370" s="91" t="str">
        <f t="shared" si="84"/>
        <v xml:space="preserve">                  </v>
      </c>
      <c r="BE1370" s="92">
        <f t="shared" si="85"/>
        <v>1</v>
      </c>
    </row>
    <row r="1371" spans="1:57" s="74" customFormat="1" ht="50.1" customHeight="1" x14ac:dyDescent="0.2">
      <c r="A1371" s="78" t="s">
        <v>55</v>
      </c>
      <c r="B1371" s="78" t="s">
        <v>58</v>
      </c>
      <c r="C1371" s="78" t="s">
        <v>615</v>
      </c>
      <c r="D1371" s="78" t="s">
        <v>605</v>
      </c>
      <c r="E1371" s="79" t="str">
        <f>+IF(C1371&lt;&gt;"",VLOOKUP(MID(C1371,18,5),NIVELES!$A$133:$B$213,2,0),"")</f>
        <v>COTOPAXI</v>
      </c>
      <c r="F1371" s="80" t="s">
        <v>80</v>
      </c>
      <c r="G1371" s="81" t="str">
        <f>+IF(F1371&lt;&gt;"",VLOOKUP(F1371,NIVELES!$A$246:$C$464,3,0),"")</f>
        <v xml:space="preserve"> </v>
      </c>
      <c r="H1371" s="82" t="s">
        <v>1024</v>
      </c>
      <c r="I1371" s="78" t="s">
        <v>2201</v>
      </c>
      <c r="J1371" s="78" t="s">
        <v>2184</v>
      </c>
      <c r="K1371" s="78" t="s">
        <v>2185</v>
      </c>
      <c r="L1371" s="78" t="s">
        <v>2565</v>
      </c>
      <c r="M1371" s="78">
        <v>210</v>
      </c>
      <c r="N1371" s="78" t="s">
        <v>2566</v>
      </c>
      <c r="O1371" s="78" t="s">
        <v>2525</v>
      </c>
      <c r="P1371" s="82">
        <v>1</v>
      </c>
      <c r="Q1371" s="78" t="s">
        <v>2464</v>
      </c>
      <c r="R1371" s="82"/>
      <c r="S1371" s="82">
        <v>1</v>
      </c>
      <c r="T1371" s="82"/>
      <c r="U1371" s="82"/>
      <c r="V1371" s="82"/>
      <c r="W1371" s="82"/>
      <c r="X1371" s="82"/>
      <c r="Y1371" s="82"/>
      <c r="Z1371" s="82"/>
      <c r="AA1371" s="82"/>
      <c r="AB1371" s="82"/>
      <c r="AC1371" s="82"/>
      <c r="AD1371" s="85" t="str">
        <f>IF(A1371&lt;&gt;"",IF(D1371="DIRECCIÓN_DE_TRANSFERENCIAS","280 0031",VLOOKUP(C1371,NIVELES!$A$14:$B$105,2,0)),"")</f>
        <v>280 3110</v>
      </c>
      <c r="AE1371" s="86" t="s">
        <v>322</v>
      </c>
      <c r="AF1371" s="86" t="s">
        <v>546</v>
      </c>
      <c r="AG1371" s="79" t="str">
        <f>+IF(AF1371&lt;&gt;"",VLOOKUP(AF1371,NIVELES!$A$666:$B$673,2,0),"")</f>
        <v>ATENCIÓN_INTEGRAL_A_PERSONAS_CON_DISCAPACIDAD</v>
      </c>
      <c r="AH1371" s="78" t="s">
        <v>453</v>
      </c>
      <c r="AI1371" s="79" t="str">
        <f>IF(AH1371&lt;&gt;"",VLOOKUP(CONCATENATE(AG1371,AH1371),NIVELES!$B$676:$C$745,2,0),"")</f>
        <v>Rectoría Inclusión Social</v>
      </c>
      <c r="AJ1371" s="78" t="s">
        <v>429</v>
      </c>
      <c r="AK1371" s="79" t="str">
        <f>+IF(AJ1371&lt;&gt;"",VLOOKUP(AJ1371,NIVELES!$A$816:$B$892,2,0),"")</f>
        <v xml:space="preserve">PROMOVER EL RECONOCIMIENTO Y GARANTIA DE LOS DERECHOS DE LAS MUJERES Y HOMBRES CON DISCAPACIDAD,  SU DEBIDA VALORACIÓN Y EL RESPETO A SU DIGNIDAD  </v>
      </c>
      <c r="AL1371" s="78" t="s">
        <v>556</v>
      </c>
      <c r="AM1371" s="78">
        <v>580204</v>
      </c>
      <c r="AN1371" s="79" t="str">
        <f>IF(AM1371&lt;&gt;"",+VLOOKUP(AM1371,NIVELES!$A$1652:$B$2466,2,0),"")</f>
        <v>Al Sector Privado no Financiero</v>
      </c>
      <c r="AO1371" s="87">
        <v>41808.9</v>
      </c>
      <c r="AP1371" s="88">
        <v>0</v>
      </c>
      <c r="AQ1371" s="88">
        <v>20904.45</v>
      </c>
      <c r="AR1371" s="88">
        <v>0</v>
      </c>
      <c r="AS1371" s="88">
        <v>20904.45</v>
      </c>
      <c r="AT1371" s="88">
        <v>0</v>
      </c>
      <c r="AU1371" s="88">
        <v>0</v>
      </c>
      <c r="AV1371" s="88">
        <v>0</v>
      </c>
      <c r="AW1371" s="88">
        <v>0</v>
      </c>
      <c r="AX1371" s="88">
        <v>0</v>
      </c>
      <c r="AY1371" s="88">
        <v>0</v>
      </c>
      <c r="AZ1371" s="88">
        <v>0</v>
      </c>
      <c r="BA1371" s="88">
        <v>0</v>
      </c>
      <c r="BB1371" s="89">
        <f t="shared" si="83"/>
        <v>41808.9</v>
      </c>
      <c r="BC1371" s="90" t="str">
        <f t="shared" si="82"/>
        <v>OK</v>
      </c>
      <c r="BD1371" s="91" t="str">
        <f t="shared" si="84"/>
        <v xml:space="preserve">                  </v>
      </c>
      <c r="BE1371" s="92">
        <f t="shared" si="85"/>
        <v>1</v>
      </c>
    </row>
    <row r="1372" spans="1:57" s="74" customFormat="1" ht="50.1" customHeight="1" x14ac:dyDescent="0.2">
      <c r="A1372" s="78" t="s">
        <v>55</v>
      </c>
      <c r="B1372" s="78" t="s">
        <v>58</v>
      </c>
      <c r="C1372" s="78" t="s">
        <v>615</v>
      </c>
      <c r="D1372" s="78" t="s">
        <v>792</v>
      </c>
      <c r="E1372" s="79" t="str">
        <f>+IF(C1372&lt;&gt;"",VLOOKUP(MID(C1372,18,5),NIVELES!$A$133:$B$213,2,0),"")</f>
        <v>COTOPAXI</v>
      </c>
      <c r="F1372" s="80" t="s">
        <v>80</v>
      </c>
      <c r="G1372" s="81" t="str">
        <f>+IF(F1372&lt;&gt;"",VLOOKUP(F1372,NIVELES!$A$246:$C$464,3,0),"")</f>
        <v xml:space="preserve"> </v>
      </c>
      <c r="H1372" s="82" t="s">
        <v>1024</v>
      </c>
      <c r="I1372" s="78" t="s">
        <v>2189</v>
      </c>
      <c r="J1372" s="78" t="s">
        <v>2184</v>
      </c>
      <c r="K1372" s="78" t="s">
        <v>2185</v>
      </c>
      <c r="L1372" s="78" t="s">
        <v>2567</v>
      </c>
      <c r="M1372" s="78" t="s">
        <v>1791</v>
      </c>
      <c r="N1372" s="78" t="s">
        <v>1791</v>
      </c>
      <c r="O1372" s="78" t="s">
        <v>2454</v>
      </c>
      <c r="P1372" s="82">
        <v>1</v>
      </c>
      <c r="Q1372" s="78" t="s">
        <v>2552</v>
      </c>
      <c r="R1372" s="82"/>
      <c r="S1372" s="82"/>
      <c r="T1372" s="82"/>
      <c r="U1372" s="82"/>
      <c r="V1372" s="82"/>
      <c r="W1372" s="82"/>
      <c r="X1372" s="82"/>
      <c r="Y1372" s="82"/>
      <c r="Z1372" s="82"/>
      <c r="AA1372" s="82"/>
      <c r="AB1372" s="82"/>
      <c r="AC1372" s="82">
        <v>1</v>
      </c>
      <c r="AD1372" s="85" t="str">
        <f>IF(A1372&lt;&gt;"",IF(D1372="DIRECCIÓN_DE_TRANSFERENCIAS","280 0031",VLOOKUP(C1372,NIVELES!$A$14:$B$105,2,0)),"")</f>
        <v>280 3110</v>
      </c>
      <c r="AE1372" s="86" t="s">
        <v>322</v>
      </c>
      <c r="AF1372" s="86" t="s">
        <v>544</v>
      </c>
      <c r="AG1372" s="79" t="str">
        <f>+IF(AF1372&lt;&gt;"",VLOOKUP(AF1372,NIVELES!$A$666:$B$673,2,0),"")</f>
        <v>PROTECCIÓN_SOCIAL_A_LA_FAMILIA._ASEGURAMIENTO_NO_CONTRIBUTIVO_E_INCLUSIÓN_ECONÓMICA_Y_MOVILIDAD_SOCIAL</v>
      </c>
      <c r="AH1372" s="78" t="s">
        <v>513</v>
      </c>
      <c r="AI1372" s="79" t="str">
        <f>IF(AH1372&lt;&gt;"",VLOOKUP(CONCATENATE(AG1372,AH1372),NIVELES!$B$676:$C$745,2,0),"")</f>
        <v>Acompañamiento Familiar</v>
      </c>
      <c r="AJ1372" s="78" t="s">
        <v>517</v>
      </c>
      <c r="AK1372" s="79" t="str">
        <f>+IF(AJ1372&lt;&gt;"",VLOOKUP(AJ1372,NIVELES!$A$816:$B$892,2,0),"")</f>
        <v>NO APLICA</v>
      </c>
      <c r="AL1372" s="78" t="s">
        <v>553</v>
      </c>
      <c r="AM1372" s="78">
        <v>510203</v>
      </c>
      <c r="AN1372" s="79" t="str">
        <f>IF(AM1372&lt;&gt;"",+VLOOKUP(AM1372,NIVELES!$A$1652:$B$2466,2,0),"")</f>
        <v>Decimotercer Sueldo</v>
      </c>
      <c r="AO1372" s="87">
        <v>17534.919999999998</v>
      </c>
      <c r="AP1372" s="88">
        <v>0</v>
      </c>
      <c r="AQ1372" s="88">
        <v>0</v>
      </c>
      <c r="AR1372" s="88">
        <v>0</v>
      </c>
      <c r="AS1372" s="88">
        <v>0</v>
      </c>
      <c r="AT1372" s="88">
        <v>0</v>
      </c>
      <c r="AU1372" s="88">
        <v>0</v>
      </c>
      <c r="AV1372" s="88">
        <v>0</v>
      </c>
      <c r="AW1372" s="88">
        <v>0</v>
      </c>
      <c r="AX1372" s="88">
        <v>0</v>
      </c>
      <c r="AY1372" s="88">
        <v>0</v>
      </c>
      <c r="AZ1372" s="88">
        <v>0</v>
      </c>
      <c r="BA1372" s="88">
        <v>17534.919999999998</v>
      </c>
      <c r="BB1372" s="89">
        <f t="shared" si="83"/>
        <v>17534.919999999998</v>
      </c>
      <c r="BC1372" s="90" t="str">
        <f t="shared" si="82"/>
        <v>OK</v>
      </c>
      <c r="BD1372" s="91" t="str">
        <f t="shared" si="84"/>
        <v xml:space="preserve">                  </v>
      </c>
      <c r="BE1372" s="92">
        <f t="shared" si="85"/>
        <v>1</v>
      </c>
    </row>
    <row r="1373" spans="1:57" s="74" customFormat="1" ht="50.1" customHeight="1" x14ac:dyDescent="0.2">
      <c r="A1373" s="78" t="s">
        <v>55</v>
      </c>
      <c r="B1373" s="78" t="s">
        <v>58</v>
      </c>
      <c r="C1373" s="78" t="s">
        <v>615</v>
      </c>
      <c r="D1373" s="78" t="s">
        <v>792</v>
      </c>
      <c r="E1373" s="79" t="str">
        <f>+IF(C1373&lt;&gt;"",VLOOKUP(MID(C1373,18,5),NIVELES!$A$133:$B$213,2,0),"")</f>
        <v>COTOPAXI</v>
      </c>
      <c r="F1373" s="80" t="s">
        <v>80</v>
      </c>
      <c r="G1373" s="81" t="str">
        <f>+IF(F1373&lt;&gt;"",VLOOKUP(F1373,NIVELES!$A$246:$C$464,3,0),"")</f>
        <v xml:space="preserve"> </v>
      </c>
      <c r="H1373" s="82" t="s">
        <v>1024</v>
      </c>
      <c r="I1373" s="78" t="s">
        <v>2189</v>
      </c>
      <c r="J1373" s="78" t="s">
        <v>2184</v>
      </c>
      <c r="K1373" s="78" t="s">
        <v>2185</v>
      </c>
      <c r="L1373" s="78" t="s">
        <v>2567</v>
      </c>
      <c r="M1373" s="78" t="s">
        <v>1791</v>
      </c>
      <c r="N1373" s="78" t="s">
        <v>1791</v>
      </c>
      <c r="O1373" s="78" t="s">
        <v>2454</v>
      </c>
      <c r="P1373" s="82">
        <v>1</v>
      </c>
      <c r="Q1373" s="78" t="s">
        <v>2552</v>
      </c>
      <c r="R1373" s="82"/>
      <c r="S1373" s="82"/>
      <c r="T1373" s="82"/>
      <c r="U1373" s="82"/>
      <c r="V1373" s="82"/>
      <c r="W1373" s="82"/>
      <c r="X1373" s="82"/>
      <c r="Y1373" s="82">
        <v>1</v>
      </c>
      <c r="Z1373" s="82"/>
      <c r="AA1373" s="82"/>
      <c r="AB1373" s="82"/>
      <c r="AC1373" s="82"/>
      <c r="AD1373" s="85" t="str">
        <f>IF(A1373&lt;&gt;"",IF(D1373="DIRECCIÓN_DE_TRANSFERENCIAS","280 0031",VLOOKUP(C1373,NIVELES!$A$14:$B$105,2,0)),"")</f>
        <v>280 3110</v>
      </c>
      <c r="AE1373" s="86" t="s">
        <v>322</v>
      </c>
      <c r="AF1373" s="86" t="s">
        <v>544</v>
      </c>
      <c r="AG1373" s="79" t="str">
        <f>+IF(AF1373&lt;&gt;"",VLOOKUP(AF1373,NIVELES!$A$666:$B$673,2,0),"")</f>
        <v>PROTECCIÓN_SOCIAL_A_LA_FAMILIA._ASEGURAMIENTO_NO_CONTRIBUTIVO_E_INCLUSIÓN_ECONÓMICA_Y_MOVILIDAD_SOCIAL</v>
      </c>
      <c r="AH1373" s="78" t="s">
        <v>513</v>
      </c>
      <c r="AI1373" s="79" t="str">
        <f>IF(AH1373&lt;&gt;"",VLOOKUP(CONCATENATE(AG1373,AH1373),NIVELES!$B$676:$C$745,2,0),"")</f>
        <v>Acompañamiento Familiar</v>
      </c>
      <c r="AJ1373" s="78" t="s">
        <v>517</v>
      </c>
      <c r="AK1373" s="79" t="str">
        <f>+IF(AJ1373&lt;&gt;"",VLOOKUP(AJ1373,NIVELES!$A$816:$B$892,2,0),"")</f>
        <v>NO APLICA</v>
      </c>
      <c r="AL1373" s="78" t="s">
        <v>553</v>
      </c>
      <c r="AM1373" s="78">
        <v>510204</v>
      </c>
      <c r="AN1373" s="79" t="str">
        <f>IF(AM1373&lt;&gt;"",+VLOOKUP(AM1373,NIVELES!$A$1652:$B$2466,2,0),"")</f>
        <v>Decimocuarto Sueldo</v>
      </c>
      <c r="AO1373" s="87">
        <v>8306.83</v>
      </c>
      <c r="AP1373" s="88">
        <v>0</v>
      </c>
      <c r="AQ1373" s="88">
        <v>0</v>
      </c>
      <c r="AR1373" s="88">
        <v>0</v>
      </c>
      <c r="AS1373" s="88">
        <v>0</v>
      </c>
      <c r="AT1373" s="88">
        <v>0</v>
      </c>
      <c r="AU1373" s="88">
        <v>0</v>
      </c>
      <c r="AV1373" s="88">
        <v>0</v>
      </c>
      <c r="AW1373" s="88">
        <v>8306.83</v>
      </c>
      <c r="AX1373" s="88">
        <v>0</v>
      </c>
      <c r="AY1373" s="88">
        <v>0</v>
      </c>
      <c r="AZ1373" s="88">
        <v>0</v>
      </c>
      <c r="BA1373" s="88">
        <v>0</v>
      </c>
      <c r="BB1373" s="89">
        <f t="shared" si="83"/>
        <v>8306.83</v>
      </c>
      <c r="BC1373" s="90" t="str">
        <f t="shared" si="82"/>
        <v>OK</v>
      </c>
      <c r="BD1373" s="91" t="str">
        <f t="shared" si="84"/>
        <v xml:space="preserve">                  </v>
      </c>
      <c r="BE1373" s="92">
        <f t="shared" si="85"/>
        <v>1</v>
      </c>
    </row>
    <row r="1374" spans="1:57" s="74" customFormat="1" ht="50.1" customHeight="1" x14ac:dyDescent="0.2">
      <c r="A1374" s="78" t="s">
        <v>55</v>
      </c>
      <c r="B1374" s="78" t="s">
        <v>58</v>
      </c>
      <c r="C1374" s="78" t="s">
        <v>615</v>
      </c>
      <c r="D1374" s="78" t="s">
        <v>792</v>
      </c>
      <c r="E1374" s="79" t="str">
        <f>+IF(C1374&lt;&gt;"",VLOOKUP(MID(C1374,18,5),NIVELES!$A$133:$B$213,2,0),"")</f>
        <v>COTOPAXI</v>
      </c>
      <c r="F1374" s="80" t="s">
        <v>80</v>
      </c>
      <c r="G1374" s="81" t="str">
        <f>+IF(F1374&lt;&gt;"",VLOOKUP(F1374,NIVELES!$A$246:$C$464,3,0),"")</f>
        <v xml:space="preserve"> </v>
      </c>
      <c r="H1374" s="82" t="s">
        <v>1024</v>
      </c>
      <c r="I1374" s="78" t="s">
        <v>2189</v>
      </c>
      <c r="J1374" s="78" t="s">
        <v>2184</v>
      </c>
      <c r="K1374" s="78" t="s">
        <v>2185</v>
      </c>
      <c r="L1374" s="78" t="s">
        <v>2567</v>
      </c>
      <c r="M1374" s="78" t="s">
        <v>1791</v>
      </c>
      <c r="N1374" s="78" t="s">
        <v>1791</v>
      </c>
      <c r="O1374" s="78" t="s">
        <v>2454</v>
      </c>
      <c r="P1374" s="82">
        <v>12</v>
      </c>
      <c r="Q1374" s="78" t="s">
        <v>2552</v>
      </c>
      <c r="R1374" s="82">
        <v>1</v>
      </c>
      <c r="S1374" s="82">
        <v>1</v>
      </c>
      <c r="T1374" s="82">
        <v>1</v>
      </c>
      <c r="U1374" s="82">
        <v>1</v>
      </c>
      <c r="V1374" s="82">
        <v>1</v>
      </c>
      <c r="W1374" s="82">
        <v>1</v>
      </c>
      <c r="X1374" s="82">
        <v>1</v>
      </c>
      <c r="Y1374" s="82">
        <v>1</v>
      </c>
      <c r="Z1374" s="82">
        <v>1</v>
      </c>
      <c r="AA1374" s="82">
        <v>1</v>
      </c>
      <c r="AB1374" s="82">
        <v>1</v>
      </c>
      <c r="AC1374" s="82">
        <v>1</v>
      </c>
      <c r="AD1374" s="85" t="str">
        <f>IF(A1374&lt;&gt;"",IF(D1374="DIRECCIÓN_DE_TRANSFERENCIAS","280 0031",VLOOKUP(C1374,NIVELES!$A$14:$B$105,2,0)),"")</f>
        <v>280 3110</v>
      </c>
      <c r="AE1374" s="86" t="s">
        <v>322</v>
      </c>
      <c r="AF1374" s="86" t="s">
        <v>544</v>
      </c>
      <c r="AG1374" s="79" t="str">
        <f>+IF(AF1374&lt;&gt;"",VLOOKUP(AF1374,NIVELES!$A$666:$B$673,2,0),"")</f>
        <v>PROTECCIÓN_SOCIAL_A_LA_FAMILIA._ASEGURAMIENTO_NO_CONTRIBUTIVO_E_INCLUSIÓN_ECONÓMICA_Y_MOVILIDAD_SOCIAL</v>
      </c>
      <c r="AH1374" s="78" t="s">
        <v>513</v>
      </c>
      <c r="AI1374" s="79" t="str">
        <f>IF(AH1374&lt;&gt;"",VLOOKUP(CONCATENATE(AG1374,AH1374),NIVELES!$B$676:$C$745,2,0),"")</f>
        <v>Acompañamiento Familiar</v>
      </c>
      <c r="AJ1374" s="78" t="s">
        <v>517</v>
      </c>
      <c r="AK1374" s="79" t="str">
        <f>+IF(AJ1374&lt;&gt;"",VLOOKUP(AJ1374,NIVELES!$A$816:$B$892,2,0),"")</f>
        <v>NO APLICA</v>
      </c>
      <c r="AL1374" s="78" t="s">
        <v>553</v>
      </c>
      <c r="AM1374" s="78">
        <v>510510</v>
      </c>
      <c r="AN1374" s="79" t="str">
        <f>IF(AM1374&lt;&gt;"",+VLOOKUP(AM1374,NIVELES!$A$1652:$B$2466,2,0),"")</f>
        <v>Servicios Personales por Contrato</v>
      </c>
      <c r="AO1374" s="87">
        <v>210419</v>
      </c>
      <c r="AP1374" s="88">
        <v>19129</v>
      </c>
      <c r="AQ1374" s="88">
        <v>19129</v>
      </c>
      <c r="AR1374" s="88">
        <v>19129</v>
      </c>
      <c r="AS1374" s="88">
        <v>19129</v>
      </c>
      <c r="AT1374" s="88">
        <v>19129</v>
      </c>
      <c r="AU1374" s="88">
        <v>19129</v>
      </c>
      <c r="AV1374" s="88">
        <v>19129</v>
      </c>
      <c r="AW1374" s="88">
        <v>19129</v>
      </c>
      <c r="AX1374" s="88">
        <v>19129</v>
      </c>
      <c r="AY1374" s="88">
        <v>19129</v>
      </c>
      <c r="AZ1374" s="88">
        <v>19129</v>
      </c>
      <c r="BA1374" s="88">
        <v>0</v>
      </c>
      <c r="BB1374" s="89">
        <f t="shared" si="83"/>
        <v>210419</v>
      </c>
      <c r="BC1374" s="90" t="str">
        <f t="shared" si="82"/>
        <v>OK</v>
      </c>
      <c r="BD1374" s="91" t="str">
        <f t="shared" si="84"/>
        <v xml:space="preserve">                  </v>
      </c>
      <c r="BE1374" s="92">
        <f t="shared" si="85"/>
        <v>12</v>
      </c>
    </row>
    <row r="1375" spans="1:57" s="74" customFormat="1" ht="50.1" customHeight="1" x14ac:dyDescent="0.2">
      <c r="A1375" s="78" t="s">
        <v>55</v>
      </c>
      <c r="B1375" s="78" t="s">
        <v>58</v>
      </c>
      <c r="C1375" s="78" t="s">
        <v>615</v>
      </c>
      <c r="D1375" s="78" t="s">
        <v>792</v>
      </c>
      <c r="E1375" s="79" t="str">
        <f>+IF(C1375&lt;&gt;"",VLOOKUP(MID(C1375,18,5),NIVELES!$A$133:$B$213,2,0),"")</f>
        <v>COTOPAXI</v>
      </c>
      <c r="F1375" s="80" t="s">
        <v>80</v>
      </c>
      <c r="G1375" s="81" t="str">
        <f>+IF(F1375&lt;&gt;"",VLOOKUP(F1375,NIVELES!$A$246:$C$464,3,0),"")</f>
        <v xml:space="preserve"> </v>
      </c>
      <c r="H1375" s="82" t="s">
        <v>1024</v>
      </c>
      <c r="I1375" s="78" t="s">
        <v>2189</v>
      </c>
      <c r="J1375" s="78" t="s">
        <v>2184</v>
      </c>
      <c r="K1375" s="78" t="s">
        <v>2185</v>
      </c>
      <c r="L1375" s="78" t="s">
        <v>2567</v>
      </c>
      <c r="M1375" s="78" t="s">
        <v>1791</v>
      </c>
      <c r="N1375" s="78" t="s">
        <v>1791</v>
      </c>
      <c r="O1375" s="78" t="s">
        <v>2454</v>
      </c>
      <c r="P1375" s="82">
        <v>12</v>
      </c>
      <c r="Q1375" s="78" t="s">
        <v>2552</v>
      </c>
      <c r="R1375" s="82">
        <v>1</v>
      </c>
      <c r="S1375" s="82">
        <v>1</v>
      </c>
      <c r="T1375" s="82">
        <v>1</v>
      </c>
      <c r="U1375" s="82">
        <v>1</v>
      </c>
      <c r="V1375" s="82">
        <v>1</v>
      </c>
      <c r="W1375" s="82">
        <v>1</v>
      </c>
      <c r="X1375" s="82">
        <v>1</v>
      </c>
      <c r="Y1375" s="82">
        <v>1</v>
      </c>
      <c r="Z1375" s="82">
        <v>1</v>
      </c>
      <c r="AA1375" s="82">
        <v>1</v>
      </c>
      <c r="AB1375" s="82">
        <v>1</v>
      </c>
      <c r="AC1375" s="82">
        <v>1</v>
      </c>
      <c r="AD1375" s="85" t="str">
        <f>IF(A1375&lt;&gt;"",IF(D1375="DIRECCIÓN_DE_TRANSFERENCIAS","280 0031",VLOOKUP(C1375,NIVELES!$A$14:$B$105,2,0)),"")</f>
        <v>280 3110</v>
      </c>
      <c r="AE1375" s="86" t="s">
        <v>322</v>
      </c>
      <c r="AF1375" s="86" t="s">
        <v>544</v>
      </c>
      <c r="AG1375" s="79" t="str">
        <f>+IF(AF1375&lt;&gt;"",VLOOKUP(AF1375,NIVELES!$A$666:$B$673,2,0),"")</f>
        <v>PROTECCIÓN_SOCIAL_A_LA_FAMILIA._ASEGURAMIENTO_NO_CONTRIBUTIVO_E_INCLUSIÓN_ECONÓMICA_Y_MOVILIDAD_SOCIAL</v>
      </c>
      <c r="AH1375" s="78" t="s">
        <v>513</v>
      </c>
      <c r="AI1375" s="79" t="str">
        <f>IF(AH1375&lt;&gt;"",VLOOKUP(CONCATENATE(AG1375,AH1375),NIVELES!$B$676:$C$745,2,0),"")</f>
        <v>Acompañamiento Familiar</v>
      </c>
      <c r="AJ1375" s="78" t="s">
        <v>517</v>
      </c>
      <c r="AK1375" s="79" t="str">
        <f>+IF(AJ1375&lt;&gt;"",VLOOKUP(AJ1375,NIVELES!$A$816:$B$892,2,0),"")</f>
        <v>NO APLICA</v>
      </c>
      <c r="AL1375" s="78" t="s">
        <v>553</v>
      </c>
      <c r="AM1375" s="78">
        <v>510601</v>
      </c>
      <c r="AN1375" s="79" t="str">
        <f>IF(AM1375&lt;&gt;"",+VLOOKUP(AM1375,NIVELES!$A$1652:$B$2466,2,0),"")</f>
        <v>Aporte Patronal</v>
      </c>
      <c r="AO1375" s="87">
        <v>20305.43</v>
      </c>
      <c r="AP1375" s="88">
        <v>1845.95</v>
      </c>
      <c r="AQ1375" s="88">
        <v>1845.95</v>
      </c>
      <c r="AR1375" s="88">
        <v>1845.95</v>
      </c>
      <c r="AS1375" s="88">
        <v>1845.95</v>
      </c>
      <c r="AT1375" s="88">
        <v>1845.95</v>
      </c>
      <c r="AU1375" s="88">
        <v>1845.95</v>
      </c>
      <c r="AV1375" s="88">
        <v>1845.95</v>
      </c>
      <c r="AW1375" s="88">
        <v>1845.95</v>
      </c>
      <c r="AX1375" s="88">
        <v>1845.95</v>
      </c>
      <c r="AY1375" s="88">
        <v>1845.94</v>
      </c>
      <c r="AZ1375" s="88">
        <v>1845.94</v>
      </c>
      <c r="BA1375" s="88">
        <v>0</v>
      </c>
      <c r="BB1375" s="89">
        <f t="shared" si="83"/>
        <v>20305.43</v>
      </c>
      <c r="BC1375" s="90" t="str">
        <f t="shared" si="82"/>
        <v>OK</v>
      </c>
      <c r="BD1375" s="91" t="str">
        <f t="shared" si="84"/>
        <v xml:space="preserve">                  </v>
      </c>
      <c r="BE1375" s="92">
        <f t="shared" si="85"/>
        <v>12</v>
      </c>
    </row>
    <row r="1376" spans="1:57" s="74" customFormat="1" ht="50.1" customHeight="1" x14ac:dyDescent="0.2">
      <c r="A1376" s="78" t="s">
        <v>55</v>
      </c>
      <c r="B1376" s="78" t="s">
        <v>58</v>
      </c>
      <c r="C1376" s="78" t="s">
        <v>615</v>
      </c>
      <c r="D1376" s="78" t="s">
        <v>792</v>
      </c>
      <c r="E1376" s="79" t="str">
        <f>+IF(C1376&lt;&gt;"",VLOOKUP(MID(C1376,18,5),NIVELES!$A$133:$B$213,2,0),"")</f>
        <v>COTOPAXI</v>
      </c>
      <c r="F1376" s="80" t="s">
        <v>80</v>
      </c>
      <c r="G1376" s="81" t="str">
        <f>+IF(F1376&lt;&gt;"",VLOOKUP(F1376,NIVELES!$A$246:$C$464,3,0),"")</f>
        <v xml:space="preserve"> </v>
      </c>
      <c r="H1376" s="82" t="s">
        <v>1024</v>
      </c>
      <c r="I1376" s="78" t="s">
        <v>2189</v>
      </c>
      <c r="J1376" s="78" t="s">
        <v>2184</v>
      </c>
      <c r="K1376" s="78" t="s">
        <v>2185</v>
      </c>
      <c r="L1376" s="78" t="s">
        <v>2567</v>
      </c>
      <c r="M1376" s="78" t="s">
        <v>1791</v>
      </c>
      <c r="N1376" s="78" t="s">
        <v>1791</v>
      </c>
      <c r="O1376" s="78" t="s">
        <v>2454</v>
      </c>
      <c r="P1376" s="82">
        <v>12</v>
      </c>
      <c r="Q1376" s="78" t="s">
        <v>2552</v>
      </c>
      <c r="R1376" s="82">
        <v>1</v>
      </c>
      <c r="S1376" s="82">
        <v>1</v>
      </c>
      <c r="T1376" s="82">
        <v>1</v>
      </c>
      <c r="U1376" s="82">
        <v>1</v>
      </c>
      <c r="V1376" s="82">
        <v>1</v>
      </c>
      <c r="W1376" s="82">
        <v>1</v>
      </c>
      <c r="X1376" s="82">
        <v>1</v>
      </c>
      <c r="Y1376" s="82">
        <v>1</v>
      </c>
      <c r="Z1376" s="82">
        <v>1</v>
      </c>
      <c r="AA1376" s="82">
        <v>1</v>
      </c>
      <c r="AB1376" s="82">
        <v>1</v>
      </c>
      <c r="AC1376" s="82">
        <v>1</v>
      </c>
      <c r="AD1376" s="85" t="str">
        <f>IF(A1376&lt;&gt;"",IF(D1376="DIRECCIÓN_DE_TRANSFERENCIAS","280 0031",VLOOKUP(C1376,NIVELES!$A$14:$B$105,2,0)),"")</f>
        <v>280 3110</v>
      </c>
      <c r="AE1376" s="86" t="s">
        <v>322</v>
      </c>
      <c r="AF1376" s="86" t="s">
        <v>544</v>
      </c>
      <c r="AG1376" s="79" t="str">
        <f>+IF(AF1376&lt;&gt;"",VLOOKUP(AF1376,NIVELES!$A$666:$B$673,2,0),"")</f>
        <v>PROTECCIÓN_SOCIAL_A_LA_FAMILIA._ASEGURAMIENTO_NO_CONTRIBUTIVO_E_INCLUSIÓN_ECONÓMICA_Y_MOVILIDAD_SOCIAL</v>
      </c>
      <c r="AH1376" s="78" t="s">
        <v>513</v>
      </c>
      <c r="AI1376" s="79" t="str">
        <f>IF(AH1376&lt;&gt;"",VLOOKUP(CONCATENATE(AG1376,AH1376),NIVELES!$B$676:$C$745,2,0),"")</f>
        <v>Acompañamiento Familiar</v>
      </c>
      <c r="AJ1376" s="78" t="s">
        <v>517</v>
      </c>
      <c r="AK1376" s="79" t="str">
        <f>+IF(AJ1376&lt;&gt;"",VLOOKUP(AJ1376,NIVELES!$A$816:$B$892,2,0),"")</f>
        <v>NO APLICA</v>
      </c>
      <c r="AL1376" s="78" t="s">
        <v>553</v>
      </c>
      <c r="AM1376" s="78">
        <v>510602</v>
      </c>
      <c r="AN1376" s="79" t="str">
        <f>IF(AM1376&lt;&gt;"",+VLOOKUP(AM1376,NIVELES!$A$1652:$B$2466,2,0),"")</f>
        <v>Fondo de Reserva</v>
      </c>
      <c r="AO1376" s="87">
        <v>17534.919999999998</v>
      </c>
      <c r="AP1376" s="88">
        <v>1594.08</v>
      </c>
      <c r="AQ1376" s="88">
        <v>1594.08</v>
      </c>
      <c r="AR1376" s="88">
        <v>1594.08</v>
      </c>
      <c r="AS1376" s="88">
        <v>1594.08</v>
      </c>
      <c r="AT1376" s="88">
        <v>1594.08</v>
      </c>
      <c r="AU1376" s="88">
        <v>1594.08</v>
      </c>
      <c r="AV1376" s="88">
        <v>1594.08</v>
      </c>
      <c r="AW1376" s="88">
        <v>1594.08</v>
      </c>
      <c r="AX1376" s="88">
        <v>1594.08</v>
      </c>
      <c r="AY1376" s="88">
        <v>1594.08</v>
      </c>
      <c r="AZ1376" s="88">
        <v>1594.08</v>
      </c>
      <c r="BA1376" s="88">
        <v>0.04</v>
      </c>
      <c r="BB1376" s="89">
        <f t="shared" si="83"/>
        <v>17534.919999999998</v>
      </c>
      <c r="BC1376" s="90" t="str">
        <f t="shared" si="82"/>
        <v>OK</v>
      </c>
      <c r="BD1376" s="91" t="str">
        <f t="shared" si="84"/>
        <v xml:space="preserve">                  </v>
      </c>
      <c r="BE1376" s="92">
        <f t="shared" si="85"/>
        <v>12</v>
      </c>
    </row>
    <row r="1377" spans="1:57" s="74" customFormat="1" ht="50.1" customHeight="1" x14ac:dyDescent="0.2">
      <c r="A1377" s="78" t="s">
        <v>55</v>
      </c>
      <c r="B1377" s="78" t="s">
        <v>58</v>
      </c>
      <c r="C1377" s="78" t="s">
        <v>615</v>
      </c>
      <c r="D1377" s="78" t="s">
        <v>792</v>
      </c>
      <c r="E1377" s="79" t="str">
        <f>+IF(C1377&lt;&gt;"",VLOOKUP(MID(C1377,18,5),NIVELES!$A$133:$B$213,2,0),"")</f>
        <v>COTOPAXI</v>
      </c>
      <c r="F1377" s="80" t="s">
        <v>80</v>
      </c>
      <c r="G1377" s="81" t="str">
        <f>+IF(F1377&lt;&gt;"",VLOOKUP(F1377,NIVELES!$A$246:$C$464,3,0),"")</f>
        <v xml:space="preserve"> </v>
      </c>
      <c r="H1377" s="82" t="s">
        <v>1024</v>
      </c>
      <c r="I1377" s="78" t="s">
        <v>2189</v>
      </c>
      <c r="J1377" s="78" t="s">
        <v>2184</v>
      </c>
      <c r="K1377" s="78" t="s">
        <v>2185</v>
      </c>
      <c r="L1377" s="78" t="s">
        <v>2567</v>
      </c>
      <c r="M1377" s="78" t="s">
        <v>1791</v>
      </c>
      <c r="N1377" s="78" t="s">
        <v>1791</v>
      </c>
      <c r="O1377" s="78" t="s">
        <v>2568</v>
      </c>
      <c r="P1377" s="82">
        <v>12</v>
      </c>
      <c r="Q1377" s="78" t="s">
        <v>2560</v>
      </c>
      <c r="R1377" s="82">
        <v>1</v>
      </c>
      <c r="S1377" s="82">
        <v>1</v>
      </c>
      <c r="T1377" s="82">
        <v>1</v>
      </c>
      <c r="U1377" s="82">
        <v>1</v>
      </c>
      <c r="V1377" s="82">
        <v>1</v>
      </c>
      <c r="W1377" s="82">
        <v>1</v>
      </c>
      <c r="X1377" s="82">
        <v>1</v>
      </c>
      <c r="Y1377" s="82">
        <v>1</v>
      </c>
      <c r="Z1377" s="82">
        <v>1</v>
      </c>
      <c r="AA1377" s="82">
        <v>1</v>
      </c>
      <c r="AB1377" s="82">
        <v>1</v>
      </c>
      <c r="AC1377" s="82">
        <v>1</v>
      </c>
      <c r="AD1377" s="85" t="str">
        <f>IF(A1377&lt;&gt;"",IF(D1377="DIRECCIÓN_DE_TRANSFERENCIAS","280 0031",VLOOKUP(C1377,NIVELES!$A$14:$B$105,2,0)),"")</f>
        <v>280 3110</v>
      </c>
      <c r="AE1377" s="86" t="s">
        <v>322</v>
      </c>
      <c r="AF1377" s="86" t="s">
        <v>544</v>
      </c>
      <c r="AG1377" s="79" t="str">
        <f>+IF(AF1377&lt;&gt;"",VLOOKUP(AF1377,NIVELES!$A$666:$B$673,2,0),"")</f>
        <v>PROTECCIÓN_SOCIAL_A_LA_FAMILIA._ASEGURAMIENTO_NO_CONTRIBUTIVO_E_INCLUSIÓN_ECONÓMICA_Y_MOVILIDAD_SOCIAL</v>
      </c>
      <c r="AH1377" s="78" t="s">
        <v>513</v>
      </c>
      <c r="AI1377" s="79" t="str">
        <f>IF(AH1377&lt;&gt;"",VLOOKUP(CONCATENATE(AG1377,AH1377),NIVELES!$B$676:$C$745,2,0),"")</f>
        <v>Acompañamiento Familiar</v>
      </c>
      <c r="AJ1377" s="78" t="s">
        <v>517</v>
      </c>
      <c r="AK1377" s="79" t="str">
        <f>+IF(AJ1377&lt;&gt;"",VLOOKUP(AJ1377,NIVELES!$A$816:$B$892,2,0),"")</f>
        <v>NO APLICA</v>
      </c>
      <c r="AL1377" s="78" t="s">
        <v>554</v>
      </c>
      <c r="AM1377" s="78">
        <v>530303</v>
      </c>
      <c r="AN1377" s="79" t="str">
        <f>IF(AM1377&lt;&gt;"",+VLOOKUP(AM1377,NIVELES!$A$1652:$B$2466,2,0),"")</f>
        <v>Viáticos y Subsistencias en el Interior</v>
      </c>
      <c r="AO1377" s="87">
        <v>9470.75</v>
      </c>
      <c r="AP1377" s="88">
        <v>0</v>
      </c>
      <c r="AQ1377" s="88">
        <v>860.97727272727275</v>
      </c>
      <c r="AR1377" s="88">
        <v>860.97727272727275</v>
      </c>
      <c r="AS1377" s="88">
        <v>860.97727272727275</v>
      </c>
      <c r="AT1377" s="88">
        <v>860.97727272727275</v>
      </c>
      <c r="AU1377" s="88">
        <v>860.97727272727275</v>
      </c>
      <c r="AV1377" s="88">
        <v>860.97727272727275</v>
      </c>
      <c r="AW1377" s="88">
        <v>860.97727272727275</v>
      </c>
      <c r="AX1377" s="88">
        <v>860.97727272727275</v>
      </c>
      <c r="AY1377" s="88">
        <v>860.97727272727275</v>
      </c>
      <c r="AZ1377" s="88">
        <v>860.97727272727275</v>
      </c>
      <c r="BA1377" s="88">
        <v>860.97727272727275</v>
      </c>
      <c r="BB1377" s="89">
        <f t="shared" si="83"/>
        <v>9470.75</v>
      </c>
      <c r="BC1377" s="90" t="str">
        <f t="shared" si="82"/>
        <v>OK</v>
      </c>
      <c r="BD1377" s="91" t="str">
        <f t="shared" si="84"/>
        <v xml:space="preserve">                  </v>
      </c>
      <c r="BE1377" s="92">
        <f t="shared" si="85"/>
        <v>12</v>
      </c>
    </row>
    <row r="1378" spans="1:57" s="74" customFormat="1" ht="50.1" customHeight="1" x14ac:dyDescent="0.2">
      <c r="A1378" s="78" t="s">
        <v>55</v>
      </c>
      <c r="B1378" s="78" t="s">
        <v>58</v>
      </c>
      <c r="C1378" s="78" t="s">
        <v>615</v>
      </c>
      <c r="D1378" s="78" t="s">
        <v>606</v>
      </c>
      <c r="E1378" s="79" t="str">
        <f>+IF(C1378&lt;&gt;"",VLOOKUP(MID(C1378,18,5),NIVELES!$A$133:$B$213,2,0),"")</f>
        <v>COTOPAXI</v>
      </c>
      <c r="F1378" s="80" t="s">
        <v>80</v>
      </c>
      <c r="G1378" s="81" t="str">
        <f>+IF(F1378&lt;&gt;"",VLOOKUP(F1378,NIVELES!$A$246:$C$464,3,0),"")</f>
        <v xml:space="preserve"> </v>
      </c>
      <c r="H1378" s="82" t="s">
        <v>1024</v>
      </c>
      <c r="I1378" s="78" t="s">
        <v>2188</v>
      </c>
      <c r="J1378" s="78" t="s">
        <v>2184</v>
      </c>
      <c r="K1378" s="78" t="s">
        <v>2185</v>
      </c>
      <c r="L1378" s="78" t="s">
        <v>2567</v>
      </c>
      <c r="M1378" s="78" t="s">
        <v>1791</v>
      </c>
      <c r="N1378" s="78" t="s">
        <v>1791</v>
      </c>
      <c r="O1378" s="78" t="s">
        <v>2454</v>
      </c>
      <c r="P1378" s="82">
        <v>1</v>
      </c>
      <c r="Q1378" s="78" t="s">
        <v>2552</v>
      </c>
      <c r="R1378" s="82"/>
      <c r="S1378" s="82"/>
      <c r="T1378" s="82"/>
      <c r="U1378" s="82"/>
      <c r="V1378" s="82"/>
      <c r="W1378" s="82"/>
      <c r="X1378" s="82"/>
      <c r="Y1378" s="82"/>
      <c r="Z1378" s="82"/>
      <c r="AA1378" s="82"/>
      <c r="AB1378" s="82"/>
      <c r="AC1378" s="82">
        <v>1</v>
      </c>
      <c r="AD1378" s="85" t="str">
        <f>IF(A1378&lt;&gt;"",IF(D1378="DIRECCIÓN_DE_TRANSFERENCIAS","280 0031",VLOOKUP(C1378,NIVELES!$A$14:$B$105,2,0)),"")</f>
        <v>280 3110</v>
      </c>
      <c r="AE1378" s="86" t="s">
        <v>322</v>
      </c>
      <c r="AF1378" s="86" t="s">
        <v>544</v>
      </c>
      <c r="AG1378" s="79" t="str">
        <f>+IF(AF1378&lt;&gt;"",VLOOKUP(AF1378,NIVELES!$A$666:$B$673,2,0),"")</f>
        <v>PROTECCIÓN_SOCIAL_A_LA_FAMILIA._ASEGURAMIENTO_NO_CONTRIBUTIVO_E_INCLUSIÓN_ECONÓMICA_Y_MOVILIDAD_SOCIAL</v>
      </c>
      <c r="AH1378" s="78" t="s">
        <v>514</v>
      </c>
      <c r="AI1378" s="79" t="str">
        <f>IF(AH1378&lt;&gt;"",VLOOKUP(CONCATENATE(AG1378,AH1378),NIVELES!$B$676:$C$745,2,0),"")</f>
        <v>Inclusión Económica Y Movilidad Social</v>
      </c>
      <c r="AJ1378" s="78" t="s">
        <v>517</v>
      </c>
      <c r="AK1378" s="79" t="str">
        <f>+IF(AJ1378&lt;&gt;"",VLOOKUP(AJ1378,NIVELES!$A$816:$B$892,2,0),"")</f>
        <v>NO APLICA</v>
      </c>
      <c r="AL1378" s="78" t="s">
        <v>553</v>
      </c>
      <c r="AM1378" s="78">
        <v>510203</v>
      </c>
      <c r="AN1378" s="79" t="str">
        <f>IF(AM1378&lt;&gt;"",+VLOOKUP(AM1378,NIVELES!$A$1652:$B$2466,2,0),"")</f>
        <v>Decimotercer Sueldo</v>
      </c>
      <c r="AO1378" s="87">
        <v>1807.67</v>
      </c>
      <c r="AP1378" s="88">
        <v>0</v>
      </c>
      <c r="AQ1378" s="88">
        <v>0</v>
      </c>
      <c r="AR1378" s="88">
        <v>0</v>
      </c>
      <c r="AS1378" s="88">
        <v>0</v>
      </c>
      <c r="AT1378" s="88">
        <v>0</v>
      </c>
      <c r="AU1378" s="88">
        <v>0</v>
      </c>
      <c r="AV1378" s="88">
        <v>0</v>
      </c>
      <c r="AW1378" s="88">
        <v>0</v>
      </c>
      <c r="AX1378" s="88">
        <v>0</v>
      </c>
      <c r="AY1378" s="88">
        <v>0</v>
      </c>
      <c r="AZ1378" s="88">
        <v>0</v>
      </c>
      <c r="BA1378" s="88">
        <v>1807.67</v>
      </c>
      <c r="BB1378" s="89">
        <f t="shared" si="83"/>
        <v>1807.67</v>
      </c>
      <c r="BC1378" s="90" t="str">
        <f t="shared" si="82"/>
        <v>OK</v>
      </c>
      <c r="BD1378" s="91" t="str">
        <f t="shared" si="84"/>
        <v xml:space="preserve">                  </v>
      </c>
      <c r="BE1378" s="92">
        <f t="shared" si="85"/>
        <v>1</v>
      </c>
    </row>
    <row r="1379" spans="1:57" s="74" customFormat="1" ht="50.1" customHeight="1" x14ac:dyDescent="0.2">
      <c r="A1379" s="78" t="s">
        <v>55</v>
      </c>
      <c r="B1379" s="78" t="s">
        <v>58</v>
      </c>
      <c r="C1379" s="78" t="s">
        <v>615</v>
      </c>
      <c r="D1379" s="78" t="s">
        <v>606</v>
      </c>
      <c r="E1379" s="79" t="str">
        <f>+IF(C1379&lt;&gt;"",VLOOKUP(MID(C1379,18,5),NIVELES!$A$133:$B$213,2,0),"")</f>
        <v>COTOPAXI</v>
      </c>
      <c r="F1379" s="80" t="s">
        <v>80</v>
      </c>
      <c r="G1379" s="81" t="str">
        <f>+IF(F1379&lt;&gt;"",VLOOKUP(F1379,NIVELES!$A$246:$C$464,3,0),"")</f>
        <v xml:space="preserve"> </v>
      </c>
      <c r="H1379" s="82" t="s">
        <v>1024</v>
      </c>
      <c r="I1379" s="78" t="s">
        <v>2188</v>
      </c>
      <c r="J1379" s="78" t="s">
        <v>2184</v>
      </c>
      <c r="K1379" s="78" t="s">
        <v>2185</v>
      </c>
      <c r="L1379" s="78" t="s">
        <v>2567</v>
      </c>
      <c r="M1379" s="78" t="s">
        <v>1791</v>
      </c>
      <c r="N1379" s="78" t="s">
        <v>1791</v>
      </c>
      <c r="O1379" s="78" t="s">
        <v>2454</v>
      </c>
      <c r="P1379" s="82">
        <v>1</v>
      </c>
      <c r="Q1379" s="78" t="s">
        <v>2552</v>
      </c>
      <c r="R1379" s="82"/>
      <c r="S1379" s="82"/>
      <c r="T1379" s="82"/>
      <c r="U1379" s="82"/>
      <c r="V1379" s="82"/>
      <c r="W1379" s="82"/>
      <c r="X1379" s="82"/>
      <c r="Y1379" s="82">
        <v>1</v>
      </c>
      <c r="Z1379" s="82"/>
      <c r="AA1379" s="82"/>
      <c r="AB1379" s="82"/>
      <c r="AC1379" s="82"/>
      <c r="AD1379" s="85" t="str">
        <f>IF(A1379&lt;&gt;"",IF(D1379="DIRECCIÓN_DE_TRANSFERENCIAS","280 0031",VLOOKUP(C1379,NIVELES!$A$14:$B$105,2,0)),"")</f>
        <v>280 3110</v>
      </c>
      <c r="AE1379" s="86" t="s">
        <v>322</v>
      </c>
      <c r="AF1379" s="86" t="s">
        <v>544</v>
      </c>
      <c r="AG1379" s="79" t="str">
        <f>+IF(AF1379&lt;&gt;"",VLOOKUP(AF1379,NIVELES!$A$666:$B$673,2,0),"")</f>
        <v>PROTECCIÓN_SOCIAL_A_LA_FAMILIA._ASEGURAMIENTO_NO_CONTRIBUTIVO_E_INCLUSIÓN_ECONÓMICA_Y_MOVILIDAD_SOCIAL</v>
      </c>
      <c r="AH1379" s="78" t="s">
        <v>514</v>
      </c>
      <c r="AI1379" s="79" t="str">
        <f>IF(AH1379&lt;&gt;"",VLOOKUP(CONCATENATE(AG1379,AH1379),NIVELES!$B$676:$C$745,2,0),"")</f>
        <v>Inclusión Económica Y Movilidad Social</v>
      </c>
      <c r="AJ1379" s="78" t="s">
        <v>517</v>
      </c>
      <c r="AK1379" s="79" t="str">
        <f>+IF(AJ1379&lt;&gt;"",VLOOKUP(AJ1379,NIVELES!$A$816:$B$892,2,0),"")</f>
        <v>NO APLICA</v>
      </c>
      <c r="AL1379" s="78" t="s">
        <v>553</v>
      </c>
      <c r="AM1379" s="78">
        <v>510204</v>
      </c>
      <c r="AN1379" s="79" t="str">
        <f>IF(AM1379&lt;&gt;"",+VLOOKUP(AM1379,NIVELES!$A$1652:$B$2466,2,0),"")</f>
        <v>Decimocuarto Sueldo</v>
      </c>
      <c r="AO1379" s="87">
        <v>722.33</v>
      </c>
      <c r="AP1379" s="88">
        <v>0</v>
      </c>
      <c r="AQ1379" s="88">
        <v>0</v>
      </c>
      <c r="AR1379" s="88">
        <v>0</v>
      </c>
      <c r="AS1379" s="88">
        <v>0</v>
      </c>
      <c r="AT1379" s="88">
        <v>0</v>
      </c>
      <c r="AU1379" s="88">
        <v>0</v>
      </c>
      <c r="AV1379" s="88">
        <v>0</v>
      </c>
      <c r="AW1379" s="88">
        <v>722.33</v>
      </c>
      <c r="AX1379" s="88">
        <v>0</v>
      </c>
      <c r="AY1379" s="88">
        <v>0</v>
      </c>
      <c r="AZ1379" s="88">
        <v>0</v>
      </c>
      <c r="BA1379" s="88">
        <v>0</v>
      </c>
      <c r="BB1379" s="89">
        <f t="shared" si="83"/>
        <v>722.33</v>
      </c>
      <c r="BC1379" s="90" t="str">
        <f t="shared" si="82"/>
        <v>OK</v>
      </c>
      <c r="BD1379" s="91" t="str">
        <f t="shared" si="84"/>
        <v xml:space="preserve">                  </v>
      </c>
      <c r="BE1379" s="92">
        <f t="shared" si="85"/>
        <v>1</v>
      </c>
    </row>
    <row r="1380" spans="1:57" s="74" customFormat="1" ht="50.1" customHeight="1" x14ac:dyDescent="0.2">
      <c r="A1380" s="78" t="s">
        <v>55</v>
      </c>
      <c r="B1380" s="78" t="s">
        <v>58</v>
      </c>
      <c r="C1380" s="78" t="s">
        <v>615</v>
      </c>
      <c r="D1380" s="78" t="s">
        <v>606</v>
      </c>
      <c r="E1380" s="79" t="str">
        <f>+IF(C1380&lt;&gt;"",VLOOKUP(MID(C1380,18,5),NIVELES!$A$133:$B$213,2,0),"")</f>
        <v>COTOPAXI</v>
      </c>
      <c r="F1380" s="80" t="s">
        <v>80</v>
      </c>
      <c r="G1380" s="81" t="str">
        <f>+IF(F1380&lt;&gt;"",VLOOKUP(F1380,NIVELES!$A$246:$C$464,3,0),"")</f>
        <v xml:space="preserve"> </v>
      </c>
      <c r="H1380" s="82" t="s">
        <v>1024</v>
      </c>
      <c r="I1380" s="78" t="s">
        <v>2188</v>
      </c>
      <c r="J1380" s="78" t="s">
        <v>2184</v>
      </c>
      <c r="K1380" s="78" t="s">
        <v>2185</v>
      </c>
      <c r="L1380" s="78" t="s">
        <v>2567</v>
      </c>
      <c r="M1380" s="78" t="s">
        <v>1791</v>
      </c>
      <c r="N1380" s="78" t="s">
        <v>1791</v>
      </c>
      <c r="O1380" s="78" t="s">
        <v>2454</v>
      </c>
      <c r="P1380" s="82">
        <v>12</v>
      </c>
      <c r="Q1380" s="78" t="s">
        <v>2552</v>
      </c>
      <c r="R1380" s="82">
        <v>1</v>
      </c>
      <c r="S1380" s="82">
        <v>1</v>
      </c>
      <c r="T1380" s="82">
        <v>1</v>
      </c>
      <c r="U1380" s="82">
        <v>1</v>
      </c>
      <c r="V1380" s="82">
        <v>1</v>
      </c>
      <c r="W1380" s="82">
        <v>1</v>
      </c>
      <c r="X1380" s="82">
        <v>1</v>
      </c>
      <c r="Y1380" s="82">
        <v>1</v>
      </c>
      <c r="Z1380" s="82">
        <v>1</v>
      </c>
      <c r="AA1380" s="82">
        <v>1</v>
      </c>
      <c r="AB1380" s="82">
        <v>1</v>
      </c>
      <c r="AC1380" s="82">
        <v>1</v>
      </c>
      <c r="AD1380" s="85" t="str">
        <f>IF(A1380&lt;&gt;"",IF(D1380="DIRECCIÓN_DE_TRANSFERENCIAS","280 0031",VLOOKUP(C1380,NIVELES!$A$14:$B$105,2,0)),"")</f>
        <v>280 3110</v>
      </c>
      <c r="AE1380" s="86" t="s">
        <v>322</v>
      </c>
      <c r="AF1380" s="86" t="s">
        <v>544</v>
      </c>
      <c r="AG1380" s="79" t="str">
        <f>+IF(AF1380&lt;&gt;"",VLOOKUP(AF1380,NIVELES!$A$666:$B$673,2,0),"")</f>
        <v>PROTECCIÓN_SOCIAL_A_LA_FAMILIA._ASEGURAMIENTO_NO_CONTRIBUTIVO_E_INCLUSIÓN_ECONÓMICA_Y_MOVILIDAD_SOCIAL</v>
      </c>
      <c r="AH1380" s="78" t="s">
        <v>514</v>
      </c>
      <c r="AI1380" s="79" t="str">
        <f>IF(AH1380&lt;&gt;"",VLOOKUP(CONCATENATE(AG1380,AH1380),NIVELES!$B$676:$C$745,2,0),"")</f>
        <v>Inclusión Económica Y Movilidad Social</v>
      </c>
      <c r="AJ1380" s="78" t="s">
        <v>517</v>
      </c>
      <c r="AK1380" s="79" t="str">
        <f>+IF(AJ1380&lt;&gt;"",VLOOKUP(AJ1380,NIVELES!$A$816:$B$892,2,0),"")</f>
        <v>NO APLICA</v>
      </c>
      <c r="AL1380" s="78" t="s">
        <v>553</v>
      </c>
      <c r="AM1380" s="78">
        <v>510510</v>
      </c>
      <c r="AN1380" s="79" t="str">
        <f>IF(AM1380&lt;&gt;"",+VLOOKUP(AM1380,NIVELES!$A$1652:$B$2466,2,0),"")</f>
        <v>Servicios Personales por Contrato</v>
      </c>
      <c r="AO1380" s="87">
        <v>21692</v>
      </c>
      <c r="AP1380" s="88">
        <v>1972</v>
      </c>
      <c r="AQ1380" s="88">
        <v>1972</v>
      </c>
      <c r="AR1380" s="88">
        <v>1972</v>
      </c>
      <c r="AS1380" s="88">
        <v>1972</v>
      </c>
      <c r="AT1380" s="88">
        <v>1972</v>
      </c>
      <c r="AU1380" s="88">
        <v>1972</v>
      </c>
      <c r="AV1380" s="88">
        <v>1972</v>
      </c>
      <c r="AW1380" s="88">
        <v>1972</v>
      </c>
      <c r="AX1380" s="88">
        <v>1972</v>
      </c>
      <c r="AY1380" s="88">
        <v>1972</v>
      </c>
      <c r="AZ1380" s="88">
        <v>1972</v>
      </c>
      <c r="BA1380" s="88">
        <v>0</v>
      </c>
      <c r="BB1380" s="89">
        <f t="shared" si="83"/>
        <v>21692</v>
      </c>
      <c r="BC1380" s="90" t="str">
        <f t="shared" si="82"/>
        <v>OK</v>
      </c>
      <c r="BD1380" s="91" t="str">
        <f t="shared" si="84"/>
        <v xml:space="preserve">                  </v>
      </c>
      <c r="BE1380" s="92">
        <f t="shared" si="85"/>
        <v>12</v>
      </c>
    </row>
    <row r="1381" spans="1:57" s="74" customFormat="1" ht="50.1" customHeight="1" x14ac:dyDescent="0.2">
      <c r="A1381" s="78" t="s">
        <v>55</v>
      </c>
      <c r="B1381" s="78" t="s">
        <v>58</v>
      </c>
      <c r="C1381" s="78" t="s">
        <v>615</v>
      </c>
      <c r="D1381" s="78" t="s">
        <v>606</v>
      </c>
      <c r="E1381" s="79" t="str">
        <f>+IF(C1381&lt;&gt;"",VLOOKUP(MID(C1381,18,5),NIVELES!$A$133:$B$213,2,0),"")</f>
        <v>COTOPAXI</v>
      </c>
      <c r="F1381" s="80" t="s">
        <v>80</v>
      </c>
      <c r="G1381" s="81" t="str">
        <f>+IF(F1381&lt;&gt;"",VLOOKUP(F1381,NIVELES!$A$246:$C$464,3,0),"")</f>
        <v xml:space="preserve"> </v>
      </c>
      <c r="H1381" s="82" t="s">
        <v>1024</v>
      </c>
      <c r="I1381" s="78" t="s">
        <v>2188</v>
      </c>
      <c r="J1381" s="78" t="s">
        <v>2184</v>
      </c>
      <c r="K1381" s="78" t="s">
        <v>2185</v>
      </c>
      <c r="L1381" s="78" t="s">
        <v>2567</v>
      </c>
      <c r="M1381" s="78" t="s">
        <v>1791</v>
      </c>
      <c r="N1381" s="78" t="s">
        <v>1791</v>
      </c>
      <c r="O1381" s="78" t="s">
        <v>2454</v>
      </c>
      <c r="P1381" s="82">
        <v>12</v>
      </c>
      <c r="Q1381" s="78" t="s">
        <v>2552</v>
      </c>
      <c r="R1381" s="82">
        <v>1</v>
      </c>
      <c r="S1381" s="82">
        <v>1</v>
      </c>
      <c r="T1381" s="82">
        <v>1</v>
      </c>
      <c r="U1381" s="82">
        <v>1</v>
      </c>
      <c r="V1381" s="82">
        <v>1</v>
      </c>
      <c r="W1381" s="82">
        <v>1</v>
      </c>
      <c r="X1381" s="82">
        <v>1</v>
      </c>
      <c r="Y1381" s="82">
        <v>1</v>
      </c>
      <c r="Z1381" s="82">
        <v>1</v>
      </c>
      <c r="AA1381" s="82">
        <v>1</v>
      </c>
      <c r="AB1381" s="82">
        <v>1</v>
      </c>
      <c r="AC1381" s="82">
        <v>1</v>
      </c>
      <c r="AD1381" s="85" t="str">
        <f>IF(A1381&lt;&gt;"",IF(D1381="DIRECCIÓN_DE_TRANSFERENCIAS","280 0031",VLOOKUP(C1381,NIVELES!$A$14:$B$105,2,0)),"")</f>
        <v>280 3110</v>
      </c>
      <c r="AE1381" s="86" t="s">
        <v>322</v>
      </c>
      <c r="AF1381" s="86" t="s">
        <v>544</v>
      </c>
      <c r="AG1381" s="79" t="str">
        <f>+IF(AF1381&lt;&gt;"",VLOOKUP(AF1381,NIVELES!$A$666:$B$673,2,0),"")</f>
        <v>PROTECCIÓN_SOCIAL_A_LA_FAMILIA._ASEGURAMIENTO_NO_CONTRIBUTIVO_E_INCLUSIÓN_ECONÓMICA_Y_MOVILIDAD_SOCIAL</v>
      </c>
      <c r="AH1381" s="78" t="s">
        <v>514</v>
      </c>
      <c r="AI1381" s="79" t="str">
        <f>IF(AH1381&lt;&gt;"",VLOOKUP(CONCATENATE(AG1381,AH1381),NIVELES!$B$676:$C$745,2,0),"")</f>
        <v>Inclusión Económica Y Movilidad Social</v>
      </c>
      <c r="AJ1381" s="78" t="s">
        <v>517</v>
      </c>
      <c r="AK1381" s="79" t="str">
        <f>+IF(AJ1381&lt;&gt;"",VLOOKUP(AJ1381,NIVELES!$A$816:$B$892,2,0),"")</f>
        <v>NO APLICA</v>
      </c>
      <c r="AL1381" s="78" t="s">
        <v>553</v>
      </c>
      <c r="AM1381" s="78">
        <v>510601</v>
      </c>
      <c r="AN1381" s="79" t="str">
        <f>IF(AM1381&lt;&gt;"",+VLOOKUP(AM1381,NIVELES!$A$1652:$B$2466,2,0),"")</f>
        <v>Aporte Patronal</v>
      </c>
      <c r="AO1381" s="87">
        <v>2093.2800000000002</v>
      </c>
      <c r="AP1381" s="88">
        <v>190.3</v>
      </c>
      <c r="AQ1381" s="88">
        <v>190.298</v>
      </c>
      <c r="AR1381" s="88">
        <v>190.298</v>
      </c>
      <c r="AS1381" s="88">
        <v>190.298</v>
      </c>
      <c r="AT1381" s="88">
        <v>190.298</v>
      </c>
      <c r="AU1381" s="88">
        <v>190.298</v>
      </c>
      <c r="AV1381" s="88">
        <v>190.298</v>
      </c>
      <c r="AW1381" s="88">
        <v>190.298</v>
      </c>
      <c r="AX1381" s="88">
        <v>190.298</v>
      </c>
      <c r="AY1381" s="88">
        <v>190.298</v>
      </c>
      <c r="AZ1381" s="88">
        <v>190.298</v>
      </c>
      <c r="BA1381" s="88">
        <v>0</v>
      </c>
      <c r="BB1381" s="89">
        <f t="shared" si="83"/>
        <v>2093.2799999999997</v>
      </c>
      <c r="BC1381" s="90" t="str">
        <f t="shared" si="82"/>
        <v>OK</v>
      </c>
      <c r="BD1381" s="91" t="str">
        <f t="shared" si="84"/>
        <v xml:space="preserve">                  </v>
      </c>
      <c r="BE1381" s="92">
        <f t="shared" si="85"/>
        <v>12</v>
      </c>
    </row>
    <row r="1382" spans="1:57" s="74" customFormat="1" ht="50.1" customHeight="1" x14ac:dyDescent="0.2">
      <c r="A1382" s="78" t="s">
        <v>55</v>
      </c>
      <c r="B1382" s="78" t="s">
        <v>58</v>
      </c>
      <c r="C1382" s="78" t="s">
        <v>615</v>
      </c>
      <c r="D1382" s="78" t="s">
        <v>606</v>
      </c>
      <c r="E1382" s="79" t="str">
        <f>+IF(C1382&lt;&gt;"",VLOOKUP(MID(C1382,18,5),NIVELES!$A$133:$B$213,2,0),"")</f>
        <v>COTOPAXI</v>
      </c>
      <c r="F1382" s="80" t="s">
        <v>80</v>
      </c>
      <c r="G1382" s="81" t="str">
        <f>+IF(F1382&lt;&gt;"",VLOOKUP(F1382,NIVELES!$A$246:$C$464,3,0),"")</f>
        <v xml:space="preserve"> </v>
      </c>
      <c r="H1382" s="82" t="s">
        <v>1024</v>
      </c>
      <c r="I1382" s="78" t="s">
        <v>2188</v>
      </c>
      <c r="J1382" s="78" t="s">
        <v>2184</v>
      </c>
      <c r="K1382" s="78" t="s">
        <v>2185</v>
      </c>
      <c r="L1382" s="78" t="s">
        <v>2567</v>
      </c>
      <c r="M1382" s="78" t="s">
        <v>1791</v>
      </c>
      <c r="N1382" s="78" t="s">
        <v>1791</v>
      </c>
      <c r="O1382" s="78" t="s">
        <v>2454</v>
      </c>
      <c r="P1382" s="82">
        <v>12</v>
      </c>
      <c r="Q1382" s="78" t="s">
        <v>2552</v>
      </c>
      <c r="R1382" s="82">
        <v>1</v>
      </c>
      <c r="S1382" s="82">
        <v>1</v>
      </c>
      <c r="T1382" s="82">
        <v>1</v>
      </c>
      <c r="U1382" s="82">
        <v>1</v>
      </c>
      <c r="V1382" s="82">
        <v>1</v>
      </c>
      <c r="W1382" s="82">
        <v>1</v>
      </c>
      <c r="X1382" s="82">
        <v>1</v>
      </c>
      <c r="Y1382" s="82">
        <v>1</v>
      </c>
      <c r="Z1382" s="82">
        <v>1</v>
      </c>
      <c r="AA1382" s="82">
        <v>1</v>
      </c>
      <c r="AB1382" s="82">
        <v>1</v>
      </c>
      <c r="AC1382" s="82">
        <v>1</v>
      </c>
      <c r="AD1382" s="85" t="str">
        <f>IF(A1382&lt;&gt;"",IF(D1382="DIRECCIÓN_DE_TRANSFERENCIAS","280 0031",VLOOKUP(C1382,NIVELES!$A$14:$B$105,2,0)),"")</f>
        <v>280 3110</v>
      </c>
      <c r="AE1382" s="86" t="s">
        <v>322</v>
      </c>
      <c r="AF1382" s="86" t="s">
        <v>544</v>
      </c>
      <c r="AG1382" s="79" t="str">
        <f>+IF(AF1382&lt;&gt;"",VLOOKUP(AF1382,NIVELES!$A$666:$B$673,2,0),"")</f>
        <v>PROTECCIÓN_SOCIAL_A_LA_FAMILIA._ASEGURAMIENTO_NO_CONTRIBUTIVO_E_INCLUSIÓN_ECONÓMICA_Y_MOVILIDAD_SOCIAL</v>
      </c>
      <c r="AH1382" s="78" t="s">
        <v>514</v>
      </c>
      <c r="AI1382" s="79" t="str">
        <f>IF(AH1382&lt;&gt;"",VLOOKUP(CONCATENATE(AG1382,AH1382),NIVELES!$B$676:$C$745,2,0),"")</f>
        <v>Inclusión Económica Y Movilidad Social</v>
      </c>
      <c r="AJ1382" s="78" t="s">
        <v>517</v>
      </c>
      <c r="AK1382" s="79" t="str">
        <f>+IF(AJ1382&lt;&gt;"",VLOOKUP(AJ1382,NIVELES!$A$816:$B$892,2,0),"")</f>
        <v>NO APLICA</v>
      </c>
      <c r="AL1382" s="78" t="s">
        <v>553</v>
      </c>
      <c r="AM1382" s="78">
        <v>510602</v>
      </c>
      <c r="AN1382" s="79" t="str">
        <f>IF(AM1382&lt;&gt;"",+VLOOKUP(AM1382,NIVELES!$A$1652:$B$2466,2,0),"")</f>
        <v>Fondo de Reserva</v>
      </c>
      <c r="AO1382" s="87">
        <v>1807.67</v>
      </c>
      <c r="AP1382" s="88">
        <v>164.33</v>
      </c>
      <c r="AQ1382" s="88">
        <v>164.33</v>
      </c>
      <c r="AR1382" s="88">
        <v>164.33</v>
      </c>
      <c r="AS1382" s="88">
        <v>164.33</v>
      </c>
      <c r="AT1382" s="88">
        <v>164.33</v>
      </c>
      <c r="AU1382" s="88">
        <v>164.33</v>
      </c>
      <c r="AV1382" s="88">
        <v>164.33</v>
      </c>
      <c r="AW1382" s="88">
        <v>164.33</v>
      </c>
      <c r="AX1382" s="88">
        <v>164.33</v>
      </c>
      <c r="AY1382" s="88">
        <v>164.33</v>
      </c>
      <c r="AZ1382" s="88">
        <v>164.33</v>
      </c>
      <c r="BA1382" s="88">
        <v>0.04</v>
      </c>
      <c r="BB1382" s="89">
        <f t="shared" si="83"/>
        <v>1807.6699999999998</v>
      </c>
      <c r="BC1382" s="90" t="str">
        <f t="shared" si="82"/>
        <v>OK</v>
      </c>
      <c r="BD1382" s="91" t="str">
        <f t="shared" si="84"/>
        <v xml:space="preserve">                  </v>
      </c>
      <c r="BE1382" s="92">
        <f t="shared" si="85"/>
        <v>12</v>
      </c>
    </row>
    <row r="1383" spans="1:57" s="74" customFormat="1" ht="50.1" customHeight="1" x14ac:dyDescent="0.2">
      <c r="A1383" s="78" t="s">
        <v>55</v>
      </c>
      <c r="B1383" s="78" t="s">
        <v>58</v>
      </c>
      <c r="C1383" s="78" t="s">
        <v>615</v>
      </c>
      <c r="D1383" s="78" t="s">
        <v>606</v>
      </c>
      <c r="E1383" s="79" t="str">
        <f>+IF(C1383&lt;&gt;"",VLOOKUP(MID(C1383,18,5),NIVELES!$A$133:$B$213,2,0),"")</f>
        <v>COTOPAXI</v>
      </c>
      <c r="F1383" s="80" t="s">
        <v>80</v>
      </c>
      <c r="G1383" s="81" t="str">
        <f>+IF(F1383&lt;&gt;"",VLOOKUP(F1383,NIVELES!$A$246:$C$464,3,0),"")</f>
        <v xml:space="preserve"> </v>
      </c>
      <c r="H1383" s="82" t="s">
        <v>1024</v>
      </c>
      <c r="I1383" s="78" t="s">
        <v>2188</v>
      </c>
      <c r="J1383" s="78" t="s">
        <v>2184</v>
      </c>
      <c r="K1383" s="78" t="s">
        <v>2185</v>
      </c>
      <c r="L1383" s="78" t="s">
        <v>2567</v>
      </c>
      <c r="M1383" s="78" t="s">
        <v>1791</v>
      </c>
      <c r="N1383" s="78" t="s">
        <v>1791</v>
      </c>
      <c r="O1383" s="78" t="s">
        <v>2454</v>
      </c>
      <c r="P1383" s="82">
        <v>12</v>
      </c>
      <c r="Q1383" s="78" t="s">
        <v>2569</v>
      </c>
      <c r="R1383" s="82">
        <v>1</v>
      </c>
      <c r="S1383" s="82">
        <v>1</v>
      </c>
      <c r="T1383" s="82">
        <v>1</v>
      </c>
      <c r="U1383" s="82">
        <v>1</v>
      </c>
      <c r="V1383" s="82">
        <v>1</v>
      </c>
      <c r="W1383" s="82">
        <v>1</v>
      </c>
      <c r="X1383" s="82">
        <v>1</v>
      </c>
      <c r="Y1383" s="82">
        <v>1</v>
      </c>
      <c r="Z1383" s="82">
        <v>1</v>
      </c>
      <c r="AA1383" s="82">
        <v>1</v>
      </c>
      <c r="AB1383" s="82">
        <v>1</v>
      </c>
      <c r="AC1383" s="82">
        <v>1</v>
      </c>
      <c r="AD1383" s="85" t="str">
        <f>IF(A1383&lt;&gt;"",IF(D1383="DIRECCIÓN_DE_TRANSFERENCIAS","280 0031",VLOOKUP(C1383,NIVELES!$A$14:$B$105,2,0)),"")</f>
        <v>280 3110</v>
      </c>
      <c r="AE1383" s="86" t="s">
        <v>322</v>
      </c>
      <c r="AF1383" s="86" t="s">
        <v>544</v>
      </c>
      <c r="AG1383" s="79" t="str">
        <f>+IF(AF1383&lt;&gt;"",VLOOKUP(AF1383,NIVELES!$A$666:$B$673,2,0),"")</f>
        <v>PROTECCIÓN_SOCIAL_A_LA_FAMILIA._ASEGURAMIENTO_NO_CONTRIBUTIVO_E_INCLUSIÓN_ECONÓMICA_Y_MOVILIDAD_SOCIAL</v>
      </c>
      <c r="AH1383" s="78" t="s">
        <v>514</v>
      </c>
      <c r="AI1383" s="79" t="str">
        <f>IF(AH1383&lt;&gt;"",VLOOKUP(CONCATENATE(AG1383,AH1383),NIVELES!$B$676:$C$745,2,0),"")</f>
        <v>Inclusión Económica Y Movilidad Social</v>
      </c>
      <c r="AJ1383" s="78" t="s">
        <v>517</v>
      </c>
      <c r="AK1383" s="79" t="str">
        <f>+IF(AJ1383&lt;&gt;"",VLOOKUP(AJ1383,NIVELES!$A$816:$B$892,2,0),"")</f>
        <v>NO APLICA</v>
      </c>
      <c r="AL1383" s="78" t="s">
        <v>554</v>
      </c>
      <c r="AM1383" s="78">
        <v>530303</v>
      </c>
      <c r="AN1383" s="79" t="str">
        <f>IF(AM1383&lt;&gt;"",+VLOOKUP(AM1383,NIVELES!$A$1652:$B$2466,2,0),"")</f>
        <v>Viáticos y Subsistencias en el Interior</v>
      </c>
      <c r="AO1383" s="87">
        <v>1793.25</v>
      </c>
      <c r="AP1383" s="88">
        <v>0</v>
      </c>
      <c r="AQ1383" s="88">
        <v>163.02272727272728</v>
      </c>
      <c r="AR1383" s="88">
        <v>163.02272727272728</v>
      </c>
      <c r="AS1383" s="88">
        <v>163.02272727272728</v>
      </c>
      <c r="AT1383" s="88">
        <v>163.02272727272728</v>
      </c>
      <c r="AU1383" s="88">
        <v>163.02272727272728</v>
      </c>
      <c r="AV1383" s="88">
        <v>163.02272727272728</v>
      </c>
      <c r="AW1383" s="88">
        <v>163.02272727272728</v>
      </c>
      <c r="AX1383" s="88">
        <v>163.02272727272728</v>
      </c>
      <c r="AY1383" s="88">
        <v>163.02272727272728</v>
      </c>
      <c r="AZ1383" s="88">
        <v>163.02272727272728</v>
      </c>
      <c r="BA1383" s="88">
        <v>163.02272727272728</v>
      </c>
      <c r="BB1383" s="89">
        <f t="shared" si="83"/>
        <v>1793.25</v>
      </c>
      <c r="BC1383" s="90" t="str">
        <f t="shared" si="82"/>
        <v>OK</v>
      </c>
      <c r="BD1383" s="91" t="str">
        <f t="shared" si="84"/>
        <v xml:space="preserve">                  </v>
      </c>
      <c r="BE1383" s="92">
        <f t="shared" si="85"/>
        <v>12</v>
      </c>
    </row>
    <row r="1384" spans="1:57" s="74" customFormat="1" ht="50.1" customHeight="1" x14ac:dyDescent="0.2">
      <c r="A1384" s="78" t="s">
        <v>55</v>
      </c>
      <c r="B1384" s="78" t="s">
        <v>58</v>
      </c>
      <c r="C1384" s="78" t="s">
        <v>615</v>
      </c>
      <c r="D1384" s="78" t="s">
        <v>605</v>
      </c>
      <c r="E1384" s="79" t="str">
        <f>+IF(C1384&lt;&gt;"",VLOOKUP(MID(C1384,18,5),NIVELES!$A$133:$B$213,2,0),"")</f>
        <v>COTOPAXI</v>
      </c>
      <c r="F1384" s="80" t="s">
        <v>80</v>
      </c>
      <c r="G1384" s="81" t="str">
        <f>+IF(F1384&lt;&gt;"",VLOOKUP(F1384,NIVELES!$A$246:$C$464,3,0),"")</f>
        <v xml:space="preserve"> </v>
      </c>
      <c r="H1384" s="82" t="s">
        <v>1024</v>
      </c>
      <c r="I1384" s="78" t="s">
        <v>2201</v>
      </c>
      <c r="J1384" s="78" t="s">
        <v>2184</v>
      </c>
      <c r="K1384" s="78" t="s">
        <v>2185</v>
      </c>
      <c r="L1384" s="78" t="s">
        <v>2570</v>
      </c>
      <c r="M1384" s="78">
        <v>3912</v>
      </c>
      <c r="N1384" s="78" t="s">
        <v>2461</v>
      </c>
      <c r="O1384" s="78" t="s">
        <v>2167</v>
      </c>
      <c r="P1384" s="82">
        <v>12</v>
      </c>
      <c r="Q1384" s="78" t="s">
        <v>2204</v>
      </c>
      <c r="R1384" s="82">
        <v>1</v>
      </c>
      <c r="S1384" s="82">
        <v>1</v>
      </c>
      <c r="T1384" s="82">
        <v>1</v>
      </c>
      <c r="U1384" s="82">
        <v>1</v>
      </c>
      <c r="V1384" s="82">
        <v>1</v>
      </c>
      <c r="W1384" s="82">
        <v>1</v>
      </c>
      <c r="X1384" s="82">
        <v>1</v>
      </c>
      <c r="Y1384" s="82">
        <v>1</v>
      </c>
      <c r="Z1384" s="82">
        <v>1</v>
      </c>
      <c r="AA1384" s="82">
        <v>1</v>
      </c>
      <c r="AB1384" s="82">
        <v>1</v>
      </c>
      <c r="AC1384" s="82">
        <v>1</v>
      </c>
      <c r="AD1384" s="85" t="str">
        <f>IF(A1384&lt;&gt;"",IF(D1384="DIRECCIÓN_DE_TRANSFERENCIAS","280 0031",VLOOKUP(C1384,NIVELES!$A$14:$B$105,2,0)),"")</f>
        <v>280 3110</v>
      </c>
      <c r="AE1384" s="86" t="s">
        <v>322</v>
      </c>
      <c r="AF1384" s="86" t="s">
        <v>543</v>
      </c>
      <c r="AG1384" s="79" t="str">
        <f>+IF(AF1384&lt;&gt;"",VLOOKUP(AF1384,NIVELES!$A$666:$B$673,2,0),"")</f>
        <v>DESARROLLO_INFANTIL</v>
      </c>
      <c r="AH1384" s="78" t="s">
        <v>322</v>
      </c>
      <c r="AI1384" s="79" t="str">
        <f>IF(AH1384&lt;&gt;"",VLOOKUP(CONCATENATE(AG1384,AH1384),NIVELES!$B$676:$C$745,2,0),"")</f>
        <v>Centros Infantiles Del Buen Vivir Atencion Directa -Funcionamiento Operación Y Atencion De Unidades</v>
      </c>
      <c r="AJ1384" s="78" t="s">
        <v>517</v>
      </c>
      <c r="AK1384" s="79" t="str">
        <f>+IF(AJ1384&lt;&gt;"",VLOOKUP(AJ1384,NIVELES!$A$816:$B$892,2,0),"")</f>
        <v>NO APLICA</v>
      </c>
      <c r="AL1384" s="78" t="s">
        <v>553</v>
      </c>
      <c r="AM1384" s="78">
        <v>510105</v>
      </c>
      <c r="AN1384" s="79" t="str">
        <f>IF(AM1384&lt;&gt;"",+VLOOKUP(AM1384,NIVELES!$A$1652:$B$2466,2,0),"")</f>
        <v>Remuneraciones Unificadas</v>
      </c>
      <c r="AO1384" s="87">
        <v>1185192</v>
      </c>
      <c r="AP1384" s="88">
        <v>98766</v>
      </c>
      <c r="AQ1384" s="88">
        <v>98766</v>
      </c>
      <c r="AR1384" s="88">
        <v>98766</v>
      </c>
      <c r="AS1384" s="88">
        <v>98766</v>
      </c>
      <c r="AT1384" s="88">
        <v>98766</v>
      </c>
      <c r="AU1384" s="88">
        <v>98766</v>
      </c>
      <c r="AV1384" s="88">
        <v>98766</v>
      </c>
      <c r="AW1384" s="88">
        <v>98766</v>
      </c>
      <c r="AX1384" s="88">
        <v>98766</v>
      </c>
      <c r="AY1384" s="88">
        <v>98766</v>
      </c>
      <c r="AZ1384" s="88">
        <v>98766</v>
      </c>
      <c r="BA1384" s="88">
        <v>98766</v>
      </c>
      <c r="BB1384" s="89">
        <f t="shared" si="83"/>
        <v>1185192</v>
      </c>
      <c r="BC1384" s="90" t="str">
        <f t="shared" si="82"/>
        <v>OK</v>
      </c>
      <c r="BD1384" s="91" t="str">
        <f t="shared" si="84"/>
        <v xml:space="preserve">                  </v>
      </c>
      <c r="BE1384" s="92">
        <f t="shared" si="85"/>
        <v>12</v>
      </c>
    </row>
    <row r="1385" spans="1:57" s="74" customFormat="1" ht="50.1" customHeight="1" x14ac:dyDescent="0.2">
      <c r="A1385" s="78" t="s">
        <v>55</v>
      </c>
      <c r="B1385" s="78" t="s">
        <v>58</v>
      </c>
      <c r="C1385" s="78" t="s">
        <v>615</v>
      </c>
      <c r="D1385" s="78" t="s">
        <v>605</v>
      </c>
      <c r="E1385" s="79" t="str">
        <f>+IF(C1385&lt;&gt;"",VLOOKUP(MID(C1385,18,5),NIVELES!$A$133:$B$213,2,0),"")</f>
        <v>COTOPAXI</v>
      </c>
      <c r="F1385" s="80" t="s">
        <v>80</v>
      </c>
      <c r="G1385" s="81" t="str">
        <f>+IF(F1385&lt;&gt;"",VLOOKUP(F1385,NIVELES!$A$246:$C$464,3,0),"")</f>
        <v xml:space="preserve"> </v>
      </c>
      <c r="H1385" s="82" t="s">
        <v>1024</v>
      </c>
      <c r="I1385" s="78" t="s">
        <v>2201</v>
      </c>
      <c r="J1385" s="78" t="s">
        <v>2184</v>
      </c>
      <c r="K1385" s="78" t="s">
        <v>2185</v>
      </c>
      <c r="L1385" s="78" t="s">
        <v>2570</v>
      </c>
      <c r="M1385" s="78">
        <v>3912</v>
      </c>
      <c r="N1385" s="78" t="s">
        <v>2461</v>
      </c>
      <c r="O1385" s="78" t="s">
        <v>2167</v>
      </c>
      <c r="P1385" s="82">
        <v>1</v>
      </c>
      <c r="Q1385" s="78" t="s">
        <v>2204</v>
      </c>
      <c r="R1385" s="82"/>
      <c r="S1385" s="82"/>
      <c r="T1385" s="82"/>
      <c r="U1385" s="82"/>
      <c r="V1385" s="82"/>
      <c r="W1385" s="82"/>
      <c r="X1385" s="82"/>
      <c r="Y1385" s="82"/>
      <c r="Z1385" s="82"/>
      <c r="AA1385" s="82"/>
      <c r="AB1385" s="82"/>
      <c r="AC1385" s="82">
        <v>1</v>
      </c>
      <c r="AD1385" s="85" t="str">
        <f>IF(A1385&lt;&gt;"",IF(D1385="DIRECCIÓN_DE_TRANSFERENCIAS","280 0031",VLOOKUP(C1385,NIVELES!$A$14:$B$105,2,0)),"")</f>
        <v>280 3110</v>
      </c>
      <c r="AE1385" s="86" t="s">
        <v>322</v>
      </c>
      <c r="AF1385" s="86" t="s">
        <v>543</v>
      </c>
      <c r="AG1385" s="79" t="str">
        <f>+IF(AF1385&lt;&gt;"",VLOOKUP(AF1385,NIVELES!$A$666:$B$673,2,0),"")</f>
        <v>DESARROLLO_INFANTIL</v>
      </c>
      <c r="AH1385" s="78" t="s">
        <v>322</v>
      </c>
      <c r="AI1385" s="79" t="str">
        <f>IF(AH1385&lt;&gt;"",VLOOKUP(CONCATENATE(AG1385,AH1385),NIVELES!$B$676:$C$745,2,0),"")</f>
        <v>Centros Infantiles Del Buen Vivir Atencion Directa -Funcionamiento Operación Y Atencion De Unidades</v>
      </c>
      <c r="AJ1385" s="78" t="s">
        <v>517</v>
      </c>
      <c r="AK1385" s="79" t="str">
        <f>+IF(AJ1385&lt;&gt;"",VLOOKUP(AJ1385,NIVELES!$A$816:$B$892,2,0),"")</f>
        <v>NO APLICA</v>
      </c>
      <c r="AL1385" s="78" t="s">
        <v>553</v>
      </c>
      <c r="AM1385" s="78">
        <v>510203</v>
      </c>
      <c r="AN1385" s="79" t="str">
        <f>IF(AM1385&lt;&gt;"",+VLOOKUP(AM1385,NIVELES!$A$1652:$B$2466,2,0),"")</f>
        <v>Decimotercer Sueldo</v>
      </c>
      <c r="AO1385" s="87">
        <v>90535.5</v>
      </c>
      <c r="AP1385" s="88">
        <v>0</v>
      </c>
      <c r="AQ1385" s="88">
        <v>0</v>
      </c>
      <c r="AR1385" s="88">
        <v>0</v>
      </c>
      <c r="AS1385" s="88">
        <v>0</v>
      </c>
      <c r="AT1385" s="88">
        <v>0</v>
      </c>
      <c r="AU1385" s="88">
        <v>0</v>
      </c>
      <c r="AV1385" s="88">
        <v>0</v>
      </c>
      <c r="AW1385" s="88">
        <v>0</v>
      </c>
      <c r="AX1385" s="88">
        <v>0</v>
      </c>
      <c r="AY1385" s="88">
        <v>0</v>
      </c>
      <c r="AZ1385" s="88">
        <v>0</v>
      </c>
      <c r="BA1385" s="88">
        <v>90535.5</v>
      </c>
      <c r="BB1385" s="89">
        <f t="shared" si="83"/>
        <v>90535.5</v>
      </c>
      <c r="BC1385" s="90" t="str">
        <f t="shared" si="82"/>
        <v>OK</v>
      </c>
      <c r="BD1385" s="91" t="str">
        <f t="shared" si="84"/>
        <v xml:space="preserve">                  </v>
      </c>
      <c r="BE1385" s="92">
        <f t="shared" si="85"/>
        <v>1</v>
      </c>
    </row>
    <row r="1386" spans="1:57" s="74" customFormat="1" ht="50.1" customHeight="1" x14ac:dyDescent="0.2">
      <c r="A1386" s="78" t="s">
        <v>55</v>
      </c>
      <c r="B1386" s="78" t="s">
        <v>58</v>
      </c>
      <c r="C1386" s="78" t="s">
        <v>615</v>
      </c>
      <c r="D1386" s="78" t="s">
        <v>605</v>
      </c>
      <c r="E1386" s="79" t="str">
        <f>+IF(C1386&lt;&gt;"",VLOOKUP(MID(C1386,18,5),NIVELES!$A$133:$B$213,2,0),"")</f>
        <v>COTOPAXI</v>
      </c>
      <c r="F1386" s="80" t="s">
        <v>80</v>
      </c>
      <c r="G1386" s="81" t="str">
        <f>+IF(F1386&lt;&gt;"",VLOOKUP(F1386,NIVELES!$A$246:$C$464,3,0),"")</f>
        <v xml:space="preserve"> </v>
      </c>
      <c r="H1386" s="82" t="s">
        <v>1024</v>
      </c>
      <c r="I1386" s="78" t="s">
        <v>2201</v>
      </c>
      <c r="J1386" s="78" t="s">
        <v>2184</v>
      </c>
      <c r="K1386" s="78" t="s">
        <v>2185</v>
      </c>
      <c r="L1386" s="78" t="s">
        <v>2570</v>
      </c>
      <c r="M1386" s="78">
        <v>3912</v>
      </c>
      <c r="N1386" s="78" t="s">
        <v>2461</v>
      </c>
      <c r="O1386" s="78" t="s">
        <v>2167</v>
      </c>
      <c r="P1386" s="82">
        <v>1</v>
      </c>
      <c r="Q1386" s="78" t="s">
        <v>2204</v>
      </c>
      <c r="R1386" s="82"/>
      <c r="S1386" s="82"/>
      <c r="T1386" s="82"/>
      <c r="U1386" s="82"/>
      <c r="V1386" s="82"/>
      <c r="W1386" s="82"/>
      <c r="X1386" s="82"/>
      <c r="Y1386" s="82">
        <v>1</v>
      </c>
      <c r="Z1386" s="82"/>
      <c r="AA1386" s="82"/>
      <c r="AB1386" s="82"/>
      <c r="AC1386" s="82"/>
      <c r="AD1386" s="85" t="str">
        <f>IF(A1386&lt;&gt;"",IF(D1386="DIRECCIÓN_DE_TRANSFERENCIAS","280 0031",VLOOKUP(C1386,NIVELES!$A$14:$B$105,2,0)),"")</f>
        <v>280 3110</v>
      </c>
      <c r="AE1386" s="86" t="s">
        <v>322</v>
      </c>
      <c r="AF1386" s="86" t="s">
        <v>543</v>
      </c>
      <c r="AG1386" s="79" t="str">
        <f>+IF(AF1386&lt;&gt;"",VLOOKUP(AF1386,NIVELES!$A$666:$B$673,2,0),"")</f>
        <v>DESARROLLO_INFANTIL</v>
      </c>
      <c r="AH1386" s="78" t="s">
        <v>322</v>
      </c>
      <c r="AI1386" s="79" t="str">
        <f>IF(AH1386&lt;&gt;"",VLOOKUP(CONCATENATE(AG1386,AH1386),NIVELES!$B$676:$C$745,2,0),"")</f>
        <v>Centros Infantiles Del Buen Vivir Atencion Directa -Funcionamiento Operación Y Atencion De Unidades</v>
      </c>
      <c r="AJ1386" s="78" t="s">
        <v>517</v>
      </c>
      <c r="AK1386" s="79" t="str">
        <f>+IF(AJ1386&lt;&gt;"",VLOOKUP(AJ1386,NIVELES!$A$816:$B$892,2,0),"")</f>
        <v>NO APLICA</v>
      </c>
      <c r="AL1386" s="78" t="s">
        <v>553</v>
      </c>
      <c r="AM1386" s="78">
        <v>510204</v>
      </c>
      <c r="AN1386" s="79" t="str">
        <f>IF(AM1386&lt;&gt;"",+VLOOKUP(AM1386,NIVELES!$A$1652:$B$2466,2,0),"")</f>
        <v>Decimocuarto Sueldo</v>
      </c>
      <c r="AO1386" s="87">
        <v>45507</v>
      </c>
      <c r="AP1386" s="88">
        <v>0</v>
      </c>
      <c r="AQ1386" s="88">
        <v>0</v>
      </c>
      <c r="AR1386" s="88">
        <v>0</v>
      </c>
      <c r="AS1386" s="88">
        <v>0</v>
      </c>
      <c r="AT1386" s="88">
        <v>0</v>
      </c>
      <c r="AU1386" s="88">
        <v>0</v>
      </c>
      <c r="AV1386" s="88">
        <v>0</v>
      </c>
      <c r="AW1386" s="88">
        <v>45507</v>
      </c>
      <c r="AX1386" s="88">
        <v>0</v>
      </c>
      <c r="AY1386" s="88">
        <v>0</v>
      </c>
      <c r="AZ1386" s="88">
        <v>0</v>
      </c>
      <c r="BA1386" s="88">
        <v>0</v>
      </c>
      <c r="BB1386" s="89">
        <f t="shared" si="83"/>
        <v>45507</v>
      </c>
      <c r="BC1386" s="90" t="str">
        <f t="shared" si="82"/>
        <v>OK</v>
      </c>
      <c r="BD1386" s="91" t="str">
        <f t="shared" si="84"/>
        <v xml:space="preserve">                  </v>
      </c>
      <c r="BE1386" s="92">
        <f t="shared" si="85"/>
        <v>1</v>
      </c>
    </row>
    <row r="1387" spans="1:57" s="74" customFormat="1" ht="50.1" customHeight="1" x14ac:dyDescent="0.2">
      <c r="A1387" s="78" t="s">
        <v>55</v>
      </c>
      <c r="B1387" s="78" t="s">
        <v>58</v>
      </c>
      <c r="C1387" s="78" t="s">
        <v>615</v>
      </c>
      <c r="D1387" s="78" t="s">
        <v>605</v>
      </c>
      <c r="E1387" s="79" t="str">
        <f>+IF(C1387&lt;&gt;"",VLOOKUP(MID(C1387,18,5),NIVELES!$A$133:$B$213,2,0),"")</f>
        <v>COTOPAXI</v>
      </c>
      <c r="F1387" s="80" t="s">
        <v>80</v>
      </c>
      <c r="G1387" s="81" t="str">
        <f>+IF(F1387&lt;&gt;"",VLOOKUP(F1387,NIVELES!$A$246:$C$464,3,0),"")</f>
        <v xml:space="preserve"> </v>
      </c>
      <c r="H1387" s="82" t="s">
        <v>1024</v>
      </c>
      <c r="I1387" s="78" t="s">
        <v>2201</v>
      </c>
      <c r="J1387" s="78" t="s">
        <v>2184</v>
      </c>
      <c r="K1387" s="78" t="s">
        <v>2185</v>
      </c>
      <c r="L1387" s="78" t="s">
        <v>2570</v>
      </c>
      <c r="M1387" s="78">
        <v>3912</v>
      </c>
      <c r="N1387" s="78" t="s">
        <v>2461</v>
      </c>
      <c r="O1387" s="78" t="s">
        <v>2167</v>
      </c>
      <c r="P1387" s="82">
        <v>12</v>
      </c>
      <c r="Q1387" s="78" t="s">
        <v>2204</v>
      </c>
      <c r="R1387" s="82">
        <v>1</v>
      </c>
      <c r="S1387" s="82">
        <v>1</v>
      </c>
      <c r="T1387" s="82">
        <v>1</v>
      </c>
      <c r="U1387" s="82">
        <v>1</v>
      </c>
      <c r="V1387" s="82">
        <v>1</v>
      </c>
      <c r="W1387" s="82">
        <v>1</v>
      </c>
      <c r="X1387" s="82">
        <v>1</v>
      </c>
      <c r="Y1387" s="82">
        <v>1</v>
      </c>
      <c r="Z1387" s="82">
        <v>1</v>
      </c>
      <c r="AA1387" s="82">
        <v>1</v>
      </c>
      <c r="AB1387" s="82">
        <v>1</v>
      </c>
      <c r="AC1387" s="82">
        <v>1</v>
      </c>
      <c r="AD1387" s="85" t="str">
        <f>IF(A1387&lt;&gt;"",IF(D1387="DIRECCIÓN_DE_TRANSFERENCIAS","280 0031",VLOOKUP(C1387,NIVELES!$A$14:$B$105,2,0)),"")</f>
        <v>280 3110</v>
      </c>
      <c r="AE1387" s="86" t="s">
        <v>322</v>
      </c>
      <c r="AF1387" s="86" t="s">
        <v>543</v>
      </c>
      <c r="AG1387" s="79" t="str">
        <f>+IF(AF1387&lt;&gt;"",VLOOKUP(AF1387,NIVELES!$A$666:$B$673,2,0),"")</f>
        <v>DESARROLLO_INFANTIL</v>
      </c>
      <c r="AH1387" s="78" t="s">
        <v>322</v>
      </c>
      <c r="AI1387" s="79" t="str">
        <f>IF(AH1387&lt;&gt;"",VLOOKUP(CONCATENATE(AG1387,AH1387),NIVELES!$B$676:$C$745,2,0),"")</f>
        <v>Centros Infantiles Del Buen Vivir Atencion Directa -Funcionamiento Operación Y Atencion De Unidades</v>
      </c>
      <c r="AJ1387" s="78" t="s">
        <v>517</v>
      </c>
      <c r="AK1387" s="79" t="str">
        <f>+IF(AJ1387&lt;&gt;"",VLOOKUP(AJ1387,NIVELES!$A$816:$B$892,2,0),"")</f>
        <v>NO APLICA</v>
      </c>
      <c r="AL1387" s="78" t="s">
        <v>553</v>
      </c>
      <c r="AM1387" s="78">
        <v>510601</v>
      </c>
      <c r="AN1387" s="79" t="str">
        <f>IF(AM1387&lt;&gt;"",+VLOOKUP(AM1387,NIVELES!$A$1652:$B$2466,2,0),"")</f>
        <v>Aporte Patronal</v>
      </c>
      <c r="AO1387" s="87">
        <v>104840.11</v>
      </c>
      <c r="AP1387" s="88">
        <v>9530.92</v>
      </c>
      <c r="AQ1387" s="88">
        <v>9530.92</v>
      </c>
      <c r="AR1387" s="88">
        <v>9530.92</v>
      </c>
      <c r="AS1387" s="88">
        <v>9530.92</v>
      </c>
      <c r="AT1387" s="88">
        <v>9530.92</v>
      </c>
      <c r="AU1387" s="88">
        <v>9530.92</v>
      </c>
      <c r="AV1387" s="88">
        <v>9530.92</v>
      </c>
      <c r="AW1387" s="88">
        <v>9530.92</v>
      </c>
      <c r="AX1387" s="88">
        <v>9530.92</v>
      </c>
      <c r="AY1387" s="88">
        <v>9530.92</v>
      </c>
      <c r="AZ1387" s="88">
        <v>9530.91</v>
      </c>
      <c r="BA1387" s="88">
        <v>0</v>
      </c>
      <c r="BB1387" s="89">
        <f t="shared" si="83"/>
        <v>104840.11</v>
      </c>
      <c r="BC1387" s="90" t="str">
        <f t="shared" si="82"/>
        <v>OK</v>
      </c>
      <c r="BD1387" s="91" t="str">
        <f t="shared" si="84"/>
        <v xml:space="preserve">                  </v>
      </c>
      <c r="BE1387" s="92">
        <f t="shared" si="85"/>
        <v>12</v>
      </c>
    </row>
    <row r="1388" spans="1:57" s="74" customFormat="1" ht="50.1" customHeight="1" x14ac:dyDescent="0.2">
      <c r="A1388" s="78" t="s">
        <v>55</v>
      </c>
      <c r="B1388" s="78" t="s">
        <v>58</v>
      </c>
      <c r="C1388" s="78" t="s">
        <v>615</v>
      </c>
      <c r="D1388" s="78" t="s">
        <v>605</v>
      </c>
      <c r="E1388" s="79" t="str">
        <f>+IF(C1388&lt;&gt;"",VLOOKUP(MID(C1388,18,5),NIVELES!$A$133:$B$213,2,0),"")</f>
        <v>COTOPAXI</v>
      </c>
      <c r="F1388" s="80" t="s">
        <v>80</v>
      </c>
      <c r="G1388" s="81" t="str">
        <f>+IF(F1388&lt;&gt;"",VLOOKUP(F1388,NIVELES!$A$246:$C$464,3,0),"")</f>
        <v xml:space="preserve"> </v>
      </c>
      <c r="H1388" s="82" t="s">
        <v>1024</v>
      </c>
      <c r="I1388" s="78" t="s">
        <v>2201</v>
      </c>
      <c r="J1388" s="78" t="s">
        <v>2184</v>
      </c>
      <c r="K1388" s="78" t="s">
        <v>2185</v>
      </c>
      <c r="L1388" s="78" t="s">
        <v>2570</v>
      </c>
      <c r="M1388" s="78">
        <v>3912</v>
      </c>
      <c r="N1388" s="78" t="s">
        <v>2461</v>
      </c>
      <c r="O1388" s="78" t="s">
        <v>2167</v>
      </c>
      <c r="P1388" s="82">
        <v>12</v>
      </c>
      <c r="Q1388" s="78" t="s">
        <v>2204</v>
      </c>
      <c r="R1388" s="82">
        <v>1</v>
      </c>
      <c r="S1388" s="82">
        <v>1</v>
      </c>
      <c r="T1388" s="82">
        <v>1</v>
      </c>
      <c r="U1388" s="82">
        <v>1</v>
      </c>
      <c r="V1388" s="82">
        <v>1</v>
      </c>
      <c r="W1388" s="82">
        <v>1</v>
      </c>
      <c r="X1388" s="82">
        <v>1</v>
      </c>
      <c r="Y1388" s="82">
        <v>1</v>
      </c>
      <c r="Z1388" s="82">
        <v>1</v>
      </c>
      <c r="AA1388" s="82">
        <v>1</v>
      </c>
      <c r="AB1388" s="82">
        <v>1</v>
      </c>
      <c r="AC1388" s="82">
        <v>1</v>
      </c>
      <c r="AD1388" s="85" t="str">
        <f>IF(A1388&lt;&gt;"",IF(D1388="DIRECCIÓN_DE_TRANSFERENCIAS","280 0031",VLOOKUP(C1388,NIVELES!$A$14:$B$105,2,0)),"")</f>
        <v>280 3110</v>
      </c>
      <c r="AE1388" s="86" t="s">
        <v>322</v>
      </c>
      <c r="AF1388" s="86" t="s">
        <v>543</v>
      </c>
      <c r="AG1388" s="79" t="str">
        <f>+IF(AF1388&lt;&gt;"",VLOOKUP(AF1388,NIVELES!$A$666:$B$673,2,0),"")</f>
        <v>DESARROLLO_INFANTIL</v>
      </c>
      <c r="AH1388" s="78" t="s">
        <v>322</v>
      </c>
      <c r="AI1388" s="79" t="str">
        <f>IF(AH1388&lt;&gt;"",VLOOKUP(CONCATENATE(AG1388,AH1388),NIVELES!$B$676:$C$745,2,0),"")</f>
        <v>Centros Infantiles Del Buen Vivir Atencion Directa -Funcionamiento Operación Y Atencion De Unidades</v>
      </c>
      <c r="AJ1388" s="78" t="s">
        <v>517</v>
      </c>
      <c r="AK1388" s="79" t="str">
        <f>+IF(AJ1388&lt;&gt;"",VLOOKUP(AJ1388,NIVELES!$A$816:$B$892,2,0),"")</f>
        <v>NO APLICA</v>
      </c>
      <c r="AL1388" s="78" t="s">
        <v>553</v>
      </c>
      <c r="AM1388" s="78">
        <v>510602</v>
      </c>
      <c r="AN1388" s="79" t="str">
        <f>IF(AM1388&lt;&gt;"",+VLOOKUP(AM1388,NIVELES!$A$1652:$B$2466,2,0),"")</f>
        <v>Fondo de Reserva</v>
      </c>
      <c r="AO1388" s="87">
        <v>90535.5</v>
      </c>
      <c r="AP1388" s="88">
        <v>8230.5</v>
      </c>
      <c r="AQ1388" s="88">
        <v>8230.5</v>
      </c>
      <c r="AR1388" s="88">
        <v>8230.5</v>
      </c>
      <c r="AS1388" s="88">
        <v>8230.5</v>
      </c>
      <c r="AT1388" s="88">
        <v>8230.5</v>
      </c>
      <c r="AU1388" s="88">
        <v>8230.5</v>
      </c>
      <c r="AV1388" s="88">
        <v>8230.5</v>
      </c>
      <c r="AW1388" s="88">
        <v>8230.5</v>
      </c>
      <c r="AX1388" s="88">
        <v>8230.5</v>
      </c>
      <c r="AY1388" s="88">
        <v>8230.5</v>
      </c>
      <c r="AZ1388" s="88">
        <v>8230.5</v>
      </c>
      <c r="BA1388" s="88">
        <v>0</v>
      </c>
      <c r="BB1388" s="89">
        <f t="shared" si="83"/>
        <v>90535.5</v>
      </c>
      <c r="BC1388" s="90" t="str">
        <f t="shared" si="82"/>
        <v>OK</v>
      </c>
      <c r="BD1388" s="91" t="str">
        <f t="shared" si="84"/>
        <v xml:space="preserve">                  </v>
      </c>
      <c r="BE1388" s="92">
        <f t="shared" si="85"/>
        <v>12</v>
      </c>
    </row>
    <row r="1389" spans="1:57" s="74" customFormat="1" ht="50.1" customHeight="1" x14ac:dyDescent="0.2">
      <c r="A1389" s="78" t="s">
        <v>55</v>
      </c>
      <c r="B1389" s="78" t="s">
        <v>58</v>
      </c>
      <c r="C1389" s="78" t="s">
        <v>615</v>
      </c>
      <c r="D1389" s="78" t="s">
        <v>605</v>
      </c>
      <c r="E1389" s="79" t="str">
        <f>+IF(C1389&lt;&gt;"",VLOOKUP(MID(C1389,18,5),NIVELES!$A$133:$B$213,2,0),"")</f>
        <v>COTOPAXI</v>
      </c>
      <c r="F1389" s="80" t="s">
        <v>80</v>
      </c>
      <c r="G1389" s="81" t="str">
        <f>+IF(F1389&lt;&gt;"",VLOOKUP(F1389,NIVELES!$A$246:$C$464,3,0),"")</f>
        <v xml:space="preserve"> </v>
      </c>
      <c r="H1389" s="82" t="s">
        <v>1024</v>
      </c>
      <c r="I1389" s="78" t="s">
        <v>2201</v>
      </c>
      <c r="J1389" s="78" t="s">
        <v>2184</v>
      </c>
      <c r="K1389" s="78" t="s">
        <v>2185</v>
      </c>
      <c r="L1389" s="78" t="s">
        <v>2570</v>
      </c>
      <c r="M1389" s="78">
        <v>168</v>
      </c>
      <c r="N1389" s="78" t="s">
        <v>2461</v>
      </c>
      <c r="O1389" s="78" t="s">
        <v>2480</v>
      </c>
      <c r="P1389" s="82">
        <v>12</v>
      </c>
      <c r="Q1389" s="78" t="s">
        <v>2534</v>
      </c>
      <c r="R1389" s="82">
        <v>1</v>
      </c>
      <c r="S1389" s="82">
        <v>1</v>
      </c>
      <c r="T1389" s="82">
        <v>1</v>
      </c>
      <c r="U1389" s="82">
        <v>1</v>
      </c>
      <c r="V1389" s="82">
        <v>1</v>
      </c>
      <c r="W1389" s="82">
        <v>1</v>
      </c>
      <c r="X1389" s="82">
        <v>1</v>
      </c>
      <c r="Y1389" s="82">
        <v>1</v>
      </c>
      <c r="Z1389" s="82">
        <v>1</v>
      </c>
      <c r="AA1389" s="82">
        <v>1</v>
      </c>
      <c r="AB1389" s="82">
        <v>1</v>
      </c>
      <c r="AC1389" s="82">
        <v>1</v>
      </c>
      <c r="AD1389" s="85" t="str">
        <f>IF(A1389&lt;&gt;"",IF(D1389="DIRECCIÓN_DE_TRANSFERENCIAS","280 0031",VLOOKUP(C1389,NIVELES!$A$14:$B$105,2,0)),"")</f>
        <v>280 3110</v>
      </c>
      <c r="AE1389" s="86" t="s">
        <v>322</v>
      </c>
      <c r="AF1389" s="86" t="s">
        <v>543</v>
      </c>
      <c r="AG1389" s="79" t="str">
        <f>+IF(AF1389&lt;&gt;"",VLOOKUP(AF1389,NIVELES!$A$666:$B$673,2,0),"")</f>
        <v>DESARROLLO_INFANTIL</v>
      </c>
      <c r="AH1389" s="78" t="s">
        <v>322</v>
      </c>
      <c r="AI1389" s="79" t="str">
        <f>IF(AH1389&lt;&gt;"",VLOOKUP(CONCATENATE(AG1389,AH1389),NIVELES!$B$676:$C$745,2,0),"")</f>
        <v>Centros Infantiles Del Buen Vivir Atencion Directa -Funcionamiento Operación Y Atencion De Unidades</v>
      </c>
      <c r="AJ1389" s="78" t="s">
        <v>517</v>
      </c>
      <c r="AK1389" s="79" t="str">
        <f>+IF(AJ1389&lt;&gt;"",VLOOKUP(AJ1389,NIVELES!$A$816:$B$892,2,0),"")</f>
        <v>NO APLICA</v>
      </c>
      <c r="AL1389" s="78" t="s">
        <v>554</v>
      </c>
      <c r="AM1389" s="78">
        <v>530101</v>
      </c>
      <c r="AN1389" s="79" t="str">
        <f>IF(AM1389&lt;&gt;"",+VLOOKUP(AM1389,NIVELES!$A$1652:$B$2466,2,0),"")</f>
        <v>Agua Potable</v>
      </c>
      <c r="AO1389" s="87">
        <v>2868.12</v>
      </c>
      <c r="AP1389" s="88">
        <v>239.01</v>
      </c>
      <c r="AQ1389" s="88">
        <v>239.01</v>
      </c>
      <c r="AR1389" s="88">
        <v>239.01</v>
      </c>
      <c r="AS1389" s="88">
        <v>239.01</v>
      </c>
      <c r="AT1389" s="88">
        <v>239.01</v>
      </c>
      <c r="AU1389" s="88">
        <v>239.01</v>
      </c>
      <c r="AV1389" s="88">
        <v>239.01</v>
      </c>
      <c r="AW1389" s="88">
        <v>239.01</v>
      </c>
      <c r="AX1389" s="88">
        <v>239.01</v>
      </c>
      <c r="AY1389" s="88">
        <v>239.01</v>
      </c>
      <c r="AZ1389" s="88">
        <v>239.01</v>
      </c>
      <c r="BA1389" s="88">
        <v>239.01</v>
      </c>
      <c r="BB1389" s="89">
        <f t="shared" si="83"/>
        <v>2868.1200000000008</v>
      </c>
      <c r="BC1389" s="90" t="str">
        <f t="shared" si="82"/>
        <v>OK</v>
      </c>
      <c r="BD1389" s="91" t="str">
        <f t="shared" si="84"/>
        <v xml:space="preserve">                  </v>
      </c>
      <c r="BE1389" s="92">
        <f t="shared" si="85"/>
        <v>12</v>
      </c>
    </row>
    <row r="1390" spans="1:57" s="74" customFormat="1" ht="50.1" customHeight="1" x14ac:dyDescent="0.2">
      <c r="A1390" s="78" t="s">
        <v>55</v>
      </c>
      <c r="B1390" s="78" t="s">
        <v>58</v>
      </c>
      <c r="C1390" s="78" t="s">
        <v>615</v>
      </c>
      <c r="D1390" s="78" t="s">
        <v>605</v>
      </c>
      <c r="E1390" s="79" t="str">
        <f>+IF(C1390&lt;&gt;"",VLOOKUP(MID(C1390,18,5),NIVELES!$A$133:$B$213,2,0),"")</f>
        <v>COTOPAXI</v>
      </c>
      <c r="F1390" s="80" t="s">
        <v>80</v>
      </c>
      <c r="G1390" s="81" t="str">
        <f>+IF(F1390&lt;&gt;"",VLOOKUP(F1390,NIVELES!$A$246:$C$464,3,0),"")</f>
        <v xml:space="preserve"> </v>
      </c>
      <c r="H1390" s="82" t="s">
        <v>1024</v>
      </c>
      <c r="I1390" s="78" t="s">
        <v>2201</v>
      </c>
      <c r="J1390" s="78" t="s">
        <v>2184</v>
      </c>
      <c r="K1390" s="78" t="s">
        <v>2185</v>
      </c>
      <c r="L1390" s="78" t="s">
        <v>2570</v>
      </c>
      <c r="M1390" s="78">
        <v>168</v>
      </c>
      <c r="N1390" s="78" t="s">
        <v>2461</v>
      </c>
      <c r="O1390" s="78" t="s">
        <v>2480</v>
      </c>
      <c r="P1390" s="82">
        <v>12</v>
      </c>
      <c r="Q1390" s="78" t="s">
        <v>2571</v>
      </c>
      <c r="R1390" s="82">
        <v>1</v>
      </c>
      <c r="S1390" s="82">
        <v>1</v>
      </c>
      <c r="T1390" s="82">
        <v>1</v>
      </c>
      <c r="U1390" s="82">
        <v>1</v>
      </c>
      <c r="V1390" s="82">
        <v>1</v>
      </c>
      <c r="W1390" s="82">
        <v>1</v>
      </c>
      <c r="X1390" s="82">
        <v>1</v>
      </c>
      <c r="Y1390" s="82">
        <v>1</v>
      </c>
      <c r="Z1390" s="82">
        <v>1</v>
      </c>
      <c r="AA1390" s="82">
        <v>1</v>
      </c>
      <c r="AB1390" s="82">
        <v>1</v>
      </c>
      <c r="AC1390" s="82">
        <v>1</v>
      </c>
      <c r="AD1390" s="85" t="str">
        <f>IF(A1390&lt;&gt;"",IF(D1390="DIRECCIÓN_DE_TRANSFERENCIAS","280 0031",VLOOKUP(C1390,NIVELES!$A$14:$B$105,2,0)),"")</f>
        <v>280 3110</v>
      </c>
      <c r="AE1390" s="86" t="s">
        <v>322</v>
      </c>
      <c r="AF1390" s="86" t="s">
        <v>543</v>
      </c>
      <c r="AG1390" s="79" t="str">
        <f>+IF(AF1390&lt;&gt;"",VLOOKUP(AF1390,NIVELES!$A$666:$B$673,2,0),"")</f>
        <v>DESARROLLO_INFANTIL</v>
      </c>
      <c r="AH1390" s="78" t="s">
        <v>322</v>
      </c>
      <c r="AI1390" s="79" t="str">
        <f>IF(AH1390&lt;&gt;"",VLOOKUP(CONCATENATE(AG1390,AH1390),NIVELES!$B$676:$C$745,2,0),"")</f>
        <v>Centros Infantiles Del Buen Vivir Atencion Directa -Funcionamiento Operación Y Atencion De Unidades</v>
      </c>
      <c r="AJ1390" s="78" t="s">
        <v>517</v>
      </c>
      <c r="AK1390" s="79" t="str">
        <f>+IF(AJ1390&lt;&gt;"",VLOOKUP(AJ1390,NIVELES!$A$816:$B$892,2,0),"")</f>
        <v>NO APLICA</v>
      </c>
      <c r="AL1390" s="78" t="s">
        <v>554</v>
      </c>
      <c r="AM1390" s="78">
        <v>530104</v>
      </c>
      <c r="AN1390" s="79" t="str">
        <f>IF(AM1390&lt;&gt;"",+VLOOKUP(AM1390,NIVELES!$A$1652:$B$2466,2,0),"")</f>
        <v>Energía Eléctrica</v>
      </c>
      <c r="AO1390" s="87">
        <v>2567.2799999999997</v>
      </c>
      <c r="AP1390" s="88">
        <v>213.93999999999997</v>
      </c>
      <c r="AQ1390" s="88">
        <v>213.93999999999997</v>
      </c>
      <c r="AR1390" s="88">
        <v>213.93999999999997</v>
      </c>
      <c r="AS1390" s="88">
        <v>213.93999999999997</v>
      </c>
      <c r="AT1390" s="88">
        <v>213.93999999999997</v>
      </c>
      <c r="AU1390" s="88">
        <v>213.93999999999997</v>
      </c>
      <c r="AV1390" s="88">
        <v>213.93999999999997</v>
      </c>
      <c r="AW1390" s="88">
        <v>213.93999999999997</v>
      </c>
      <c r="AX1390" s="88">
        <v>213.93999999999997</v>
      </c>
      <c r="AY1390" s="88">
        <v>213.93999999999997</v>
      </c>
      <c r="AZ1390" s="88">
        <v>213.93999999999997</v>
      </c>
      <c r="BA1390" s="88">
        <v>213.93999999999997</v>
      </c>
      <c r="BB1390" s="89">
        <f t="shared" si="83"/>
        <v>2567.2800000000002</v>
      </c>
      <c r="BC1390" s="90" t="str">
        <f t="shared" si="82"/>
        <v>OK</v>
      </c>
      <c r="BD1390" s="91" t="str">
        <f t="shared" si="84"/>
        <v xml:space="preserve">                  </v>
      </c>
      <c r="BE1390" s="92">
        <f t="shared" si="85"/>
        <v>12</v>
      </c>
    </row>
    <row r="1391" spans="1:57" s="74" customFormat="1" ht="50.1" customHeight="1" x14ac:dyDescent="0.2">
      <c r="A1391" s="78" t="s">
        <v>55</v>
      </c>
      <c r="B1391" s="78" t="s">
        <v>58</v>
      </c>
      <c r="C1391" s="78" t="s">
        <v>615</v>
      </c>
      <c r="D1391" s="78" t="s">
        <v>605</v>
      </c>
      <c r="E1391" s="79" t="str">
        <f>+IF(C1391&lt;&gt;"",VLOOKUP(MID(C1391,18,5),NIVELES!$A$133:$B$213,2,0),"")</f>
        <v>COTOPAXI</v>
      </c>
      <c r="F1391" s="80" t="s">
        <v>80</v>
      </c>
      <c r="G1391" s="81" t="str">
        <f>+IF(F1391&lt;&gt;"",VLOOKUP(F1391,NIVELES!$A$246:$C$464,3,0),"")</f>
        <v xml:space="preserve"> </v>
      </c>
      <c r="H1391" s="82" t="s">
        <v>1024</v>
      </c>
      <c r="I1391" s="78" t="s">
        <v>2201</v>
      </c>
      <c r="J1391" s="78" t="s">
        <v>2184</v>
      </c>
      <c r="K1391" s="78" t="s">
        <v>2185</v>
      </c>
      <c r="L1391" s="78" t="s">
        <v>2570</v>
      </c>
      <c r="M1391" s="78">
        <v>168</v>
      </c>
      <c r="N1391" s="78" t="s">
        <v>2461</v>
      </c>
      <c r="O1391" s="78" t="s">
        <v>2480</v>
      </c>
      <c r="P1391" s="82">
        <v>12</v>
      </c>
      <c r="Q1391" s="78" t="s">
        <v>2572</v>
      </c>
      <c r="R1391" s="82">
        <v>1</v>
      </c>
      <c r="S1391" s="82">
        <v>1</v>
      </c>
      <c r="T1391" s="82">
        <v>1</v>
      </c>
      <c r="U1391" s="82">
        <v>1</v>
      </c>
      <c r="V1391" s="82">
        <v>1</v>
      </c>
      <c r="W1391" s="82">
        <v>1</v>
      </c>
      <c r="X1391" s="82">
        <v>1</v>
      </c>
      <c r="Y1391" s="82">
        <v>1</v>
      </c>
      <c r="Z1391" s="82">
        <v>1</v>
      </c>
      <c r="AA1391" s="82">
        <v>1</v>
      </c>
      <c r="AB1391" s="82">
        <v>1</v>
      </c>
      <c r="AC1391" s="82">
        <v>1</v>
      </c>
      <c r="AD1391" s="85" t="str">
        <f>IF(A1391&lt;&gt;"",IF(D1391="DIRECCIÓN_DE_TRANSFERENCIAS","280 0031",VLOOKUP(C1391,NIVELES!$A$14:$B$105,2,0)),"")</f>
        <v>280 3110</v>
      </c>
      <c r="AE1391" s="86" t="s">
        <v>322</v>
      </c>
      <c r="AF1391" s="86" t="s">
        <v>543</v>
      </c>
      <c r="AG1391" s="79" t="str">
        <f>+IF(AF1391&lt;&gt;"",VLOOKUP(AF1391,NIVELES!$A$666:$B$673,2,0),"")</f>
        <v>DESARROLLO_INFANTIL</v>
      </c>
      <c r="AH1391" s="78" t="s">
        <v>322</v>
      </c>
      <c r="AI1391" s="79" t="str">
        <f>IF(AH1391&lt;&gt;"",VLOOKUP(CONCATENATE(AG1391,AH1391),NIVELES!$B$676:$C$745,2,0),"")</f>
        <v>Centros Infantiles Del Buen Vivir Atencion Directa -Funcionamiento Operación Y Atencion De Unidades</v>
      </c>
      <c r="AJ1391" s="78" t="s">
        <v>517</v>
      </c>
      <c r="AK1391" s="79" t="str">
        <f>+IF(AJ1391&lt;&gt;"",VLOOKUP(AJ1391,NIVELES!$A$816:$B$892,2,0),"")</f>
        <v>NO APLICA</v>
      </c>
      <c r="AL1391" s="78" t="s">
        <v>554</v>
      </c>
      <c r="AM1391" s="78">
        <v>530105</v>
      </c>
      <c r="AN1391" s="79" t="str">
        <f>IF(AM1391&lt;&gt;"",+VLOOKUP(AM1391,NIVELES!$A$1652:$B$2466,2,0),"")</f>
        <v>Telecomunicaciones</v>
      </c>
      <c r="AO1391" s="87">
        <v>3051.6000000000004</v>
      </c>
      <c r="AP1391" s="88">
        <v>254.30000000000004</v>
      </c>
      <c r="AQ1391" s="88">
        <v>254.30000000000004</v>
      </c>
      <c r="AR1391" s="88">
        <v>254.30000000000004</v>
      </c>
      <c r="AS1391" s="88">
        <v>254.30000000000004</v>
      </c>
      <c r="AT1391" s="88">
        <v>254.30000000000004</v>
      </c>
      <c r="AU1391" s="88">
        <v>254.30000000000004</v>
      </c>
      <c r="AV1391" s="88">
        <v>254.30000000000004</v>
      </c>
      <c r="AW1391" s="88">
        <v>254.30000000000004</v>
      </c>
      <c r="AX1391" s="88">
        <v>254.30000000000004</v>
      </c>
      <c r="AY1391" s="88">
        <v>254.30000000000004</v>
      </c>
      <c r="AZ1391" s="88">
        <v>254.30000000000004</v>
      </c>
      <c r="BA1391" s="88">
        <v>254.30000000000004</v>
      </c>
      <c r="BB1391" s="89">
        <f t="shared" si="83"/>
        <v>3051.6000000000008</v>
      </c>
      <c r="BC1391" s="90" t="str">
        <f t="shared" si="82"/>
        <v>OK</v>
      </c>
      <c r="BD1391" s="91" t="str">
        <f t="shared" si="84"/>
        <v xml:space="preserve">                  </v>
      </c>
      <c r="BE1391" s="92">
        <f t="shared" si="85"/>
        <v>12</v>
      </c>
    </row>
    <row r="1392" spans="1:57" s="74" customFormat="1" ht="50.1" customHeight="1" x14ac:dyDescent="0.2">
      <c r="A1392" s="78" t="s">
        <v>55</v>
      </c>
      <c r="B1392" s="78" t="s">
        <v>58</v>
      </c>
      <c r="C1392" s="78" t="s">
        <v>615</v>
      </c>
      <c r="D1392" s="78" t="s">
        <v>605</v>
      </c>
      <c r="E1392" s="79" t="str">
        <f>+IF(C1392&lt;&gt;"",VLOOKUP(MID(C1392,18,5),NIVELES!$A$133:$B$213,2,0),"")</f>
        <v>COTOPAXI</v>
      </c>
      <c r="F1392" s="80" t="s">
        <v>80</v>
      </c>
      <c r="G1392" s="81" t="str">
        <f>+IF(F1392&lt;&gt;"",VLOOKUP(F1392,NIVELES!$A$246:$C$464,3,0),"")</f>
        <v xml:space="preserve"> </v>
      </c>
      <c r="H1392" s="82" t="s">
        <v>1024</v>
      </c>
      <c r="I1392" s="78" t="s">
        <v>2201</v>
      </c>
      <c r="J1392" s="78" t="s">
        <v>2184</v>
      </c>
      <c r="K1392" s="78" t="s">
        <v>2185</v>
      </c>
      <c r="L1392" s="78" t="s">
        <v>2570</v>
      </c>
      <c r="M1392" s="78">
        <v>168</v>
      </c>
      <c r="N1392" s="78" t="s">
        <v>2461</v>
      </c>
      <c r="O1392" s="78" t="s">
        <v>2480</v>
      </c>
      <c r="P1392" s="82">
        <v>1</v>
      </c>
      <c r="Q1392" s="78" t="s">
        <v>2553</v>
      </c>
      <c r="R1392" s="82"/>
      <c r="S1392" s="82"/>
      <c r="T1392" s="82"/>
      <c r="U1392" s="82"/>
      <c r="V1392" s="82"/>
      <c r="W1392" s="82"/>
      <c r="X1392" s="82"/>
      <c r="Y1392" s="82">
        <v>1</v>
      </c>
      <c r="Z1392" s="82"/>
      <c r="AA1392" s="82"/>
      <c r="AB1392" s="82"/>
      <c r="AC1392" s="82"/>
      <c r="AD1392" s="85" t="str">
        <f>IF(A1392&lt;&gt;"",IF(D1392="DIRECCIÓN_DE_TRANSFERENCIAS","280 0031",VLOOKUP(C1392,NIVELES!$A$14:$B$105,2,0)),"")</f>
        <v>280 3110</v>
      </c>
      <c r="AE1392" s="86" t="s">
        <v>322</v>
      </c>
      <c r="AF1392" s="86" t="s">
        <v>543</v>
      </c>
      <c r="AG1392" s="79" t="str">
        <f>+IF(AF1392&lt;&gt;"",VLOOKUP(AF1392,NIVELES!$A$666:$B$673,2,0),"")</f>
        <v>DESARROLLO_INFANTIL</v>
      </c>
      <c r="AH1392" s="78" t="s">
        <v>322</v>
      </c>
      <c r="AI1392" s="79" t="str">
        <f>IF(AH1392&lt;&gt;"",VLOOKUP(CONCATENATE(AG1392,AH1392),NIVELES!$B$676:$C$745,2,0),"")</f>
        <v>Centros Infantiles Del Buen Vivir Atencion Directa -Funcionamiento Operación Y Atencion De Unidades</v>
      </c>
      <c r="AJ1392" s="78" t="s">
        <v>517</v>
      </c>
      <c r="AK1392" s="79" t="str">
        <f>+IF(AJ1392&lt;&gt;"",VLOOKUP(AJ1392,NIVELES!$A$816:$B$892,2,0),"")</f>
        <v>NO APLICA</v>
      </c>
      <c r="AL1392" s="78" t="s">
        <v>554</v>
      </c>
      <c r="AM1392" s="78">
        <v>530203</v>
      </c>
      <c r="AN1392" s="79" t="str">
        <f>IF(AM1392&lt;&gt;"",+VLOOKUP(AM1392,NIVELES!$A$1652:$B$2466,2,0),"")</f>
        <v>Almacenamiento, Embalaje, Envase y Recarga de Extintores</v>
      </c>
      <c r="AO1392" s="87">
        <v>0</v>
      </c>
      <c r="AP1392" s="88">
        <v>0</v>
      </c>
      <c r="AQ1392" s="88">
        <v>0</v>
      </c>
      <c r="AR1392" s="88">
        <v>0</v>
      </c>
      <c r="AS1392" s="88">
        <v>0</v>
      </c>
      <c r="AT1392" s="88">
        <v>0</v>
      </c>
      <c r="AU1392" s="88">
        <v>0</v>
      </c>
      <c r="AV1392" s="88">
        <v>0</v>
      </c>
      <c r="AW1392" s="88">
        <v>0</v>
      </c>
      <c r="AX1392" s="88">
        <v>0</v>
      </c>
      <c r="AY1392" s="88">
        <v>0</v>
      </c>
      <c r="AZ1392" s="88">
        <v>0</v>
      </c>
      <c r="BA1392" s="88">
        <v>0</v>
      </c>
      <c r="BB1392" s="89">
        <f t="shared" si="83"/>
        <v>0</v>
      </c>
      <c r="BC1392" s="90" t="str">
        <f t="shared" si="82"/>
        <v>OK</v>
      </c>
      <c r="BD1392" s="91" t="str">
        <f t="shared" si="84"/>
        <v xml:space="preserve">                  </v>
      </c>
      <c r="BE1392" s="92">
        <f t="shared" si="85"/>
        <v>1</v>
      </c>
    </row>
    <row r="1393" spans="1:57" s="74" customFormat="1" ht="50.1" customHeight="1" x14ac:dyDescent="0.2">
      <c r="A1393" s="78" t="s">
        <v>55</v>
      </c>
      <c r="B1393" s="78" t="s">
        <v>58</v>
      </c>
      <c r="C1393" s="78" t="s">
        <v>615</v>
      </c>
      <c r="D1393" s="78" t="s">
        <v>605</v>
      </c>
      <c r="E1393" s="79" t="str">
        <f>+IF(C1393&lt;&gt;"",VLOOKUP(MID(C1393,18,5),NIVELES!$A$133:$B$213,2,0),"")</f>
        <v>COTOPAXI</v>
      </c>
      <c r="F1393" s="80" t="s">
        <v>80</v>
      </c>
      <c r="G1393" s="81" t="str">
        <f>+IF(F1393&lt;&gt;"",VLOOKUP(F1393,NIVELES!$A$246:$C$464,3,0),"")</f>
        <v xml:space="preserve"> </v>
      </c>
      <c r="H1393" s="82" t="s">
        <v>1024</v>
      </c>
      <c r="I1393" s="78" t="s">
        <v>2201</v>
      </c>
      <c r="J1393" s="78" t="s">
        <v>2184</v>
      </c>
      <c r="K1393" s="78" t="s">
        <v>2185</v>
      </c>
      <c r="L1393" s="78" t="s">
        <v>2570</v>
      </c>
      <c r="M1393" s="78">
        <v>168</v>
      </c>
      <c r="N1393" s="78" t="s">
        <v>2461</v>
      </c>
      <c r="O1393" s="78" t="s">
        <v>2214</v>
      </c>
      <c r="P1393" s="82">
        <v>1</v>
      </c>
      <c r="Q1393" s="78" t="s">
        <v>2573</v>
      </c>
      <c r="R1393" s="82"/>
      <c r="S1393" s="82">
        <v>1</v>
      </c>
      <c r="T1393" s="82"/>
      <c r="U1393" s="82"/>
      <c r="V1393" s="82"/>
      <c r="W1393" s="82"/>
      <c r="X1393" s="82"/>
      <c r="Y1393" s="82"/>
      <c r="Z1393" s="82"/>
      <c r="AA1393" s="82"/>
      <c r="AB1393" s="82"/>
      <c r="AC1393" s="82"/>
      <c r="AD1393" s="85" t="str">
        <f>IF(A1393&lt;&gt;"",IF(D1393="DIRECCIÓN_DE_TRANSFERENCIAS","280 0031",VLOOKUP(C1393,NIVELES!$A$14:$B$105,2,0)),"")</f>
        <v>280 3110</v>
      </c>
      <c r="AE1393" s="86" t="s">
        <v>322</v>
      </c>
      <c r="AF1393" s="86" t="s">
        <v>543</v>
      </c>
      <c r="AG1393" s="79" t="str">
        <f>+IF(AF1393&lt;&gt;"",VLOOKUP(AF1393,NIVELES!$A$666:$B$673,2,0),"")</f>
        <v>DESARROLLO_INFANTIL</v>
      </c>
      <c r="AH1393" s="78" t="s">
        <v>322</v>
      </c>
      <c r="AI1393" s="79" t="str">
        <f>IF(AH1393&lt;&gt;"",VLOOKUP(CONCATENATE(AG1393,AH1393),NIVELES!$B$676:$C$745,2,0),"")</f>
        <v>Centros Infantiles Del Buen Vivir Atencion Directa -Funcionamiento Operación Y Atencion De Unidades</v>
      </c>
      <c r="AJ1393" s="78" t="s">
        <v>517</v>
      </c>
      <c r="AK1393" s="79" t="str">
        <f>+IF(AJ1393&lt;&gt;"",VLOOKUP(AJ1393,NIVELES!$A$816:$B$892,2,0),"")</f>
        <v>NO APLICA</v>
      </c>
      <c r="AL1393" s="78" t="s">
        <v>554</v>
      </c>
      <c r="AM1393" s="78">
        <v>530208</v>
      </c>
      <c r="AN1393" s="79" t="str">
        <f>IF(AM1393&lt;&gt;"",+VLOOKUP(AM1393,NIVELES!$A$1652:$B$2466,2,0),"")</f>
        <v>Servicio de Seguridad y Vigilancia</v>
      </c>
      <c r="AO1393" s="87">
        <v>0</v>
      </c>
      <c r="AP1393" s="88">
        <v>0</v>
      </c>
      <c r="AQ1393" s="88">
        <v>0</v>
      </c>
      <c r="AR1393" s="88">
        <v>0</v>
      </c>
      <c r="AS1393" s="88">
        <v>0</v>
      </c>
      <c r="AT1393" s="88">
        <v>0</v>
      </c>
      <c r="AU1393" s="88">
        <v>0</v>
      </c>
      <c r="AV1393" s="88">
        <v>0</v>
      </c>
      <c r="AW1393" s="88">
        <v>0</v>
      </c>
      <c r="AX1393" s="88">
        <v>0</v>
      </c>
      <c r="AY1393" s="88">
        <v>0</v>
      </c>
      <c r="AZ1393" s="88">
        <v>0</v>
      </c>
      <c r="BA1393" s="88">
        <v>0</v>
      </c>
      <c r="BB1393" s="89">
        <f t="shared" si="83"/>
        <v>0</v>
      </c>
      <c r="BC1393" s="90" t="str">
        <f t="shared" si="82"/>
        <v>OK</v>
      </c>
      <c r="BD1393" s="91" t="str">
        <f t="shared" si="84"/>
        <v xml:space="preserve">                  </v>
      </c>
      <c r="BE1393" s="92">
        <f t="shared" si="85"/>
        <v>1</v>
      </c>
    </row>
    <row r="1394" spans="1:57" s="74" customFormat="1" ht="50.1" customHeight="1" x14ac:dyDescent="0.2">
      <c r="A1394" s="78" t="s">
        <v>55</v>
      </c>
      <c r="B1394" s="78" t="s">
        <v>58</v>
      </c>
      <c r="C1394" s="78" t="s">
        <v>615</v>
      </c>
      <c r="D1394" s="78" t="s">
        <v>605</v>
      </c>
      <c r="E1394" s="79" t="str">
        <f>+IF(C1394&lt;&gt;"",VLOOKUP(MID(C1394,18,5),NIVELES!$A$133:$B$213,2,0),"")</f>
        <v>COTOPAXI</v>
      </c>
      <c r="F1394" s="80" t="s">
        <v>80</v>
      </c>
      <c r="G1394" s="81" t="str">
        <f>+IF(F1394&lt;&gt;"",VLOOKUP(F1394,NIVELES!$A$246:$C$464,3,0),"")</f>
        <v xml:space="preserve"> </v>
      </c>
      <c r="H1394" s="82" t="s">
        <v>1024</v>
      </c>
      <c r="I1394" s="78" t="s">
        <v>2201</v>
      </c>
      <c r="J1394" s="78" t="s">
        <v>2184</v>
      </c>
      <c r="K1394" s="78" t="s">
        <v>2185</v>
      </c>
      <c r="L1394" s="78" t="s">
        <v>2570</v>
      </c>
      <c r="M1394" s="78">
        <v>168</v>
      </c>
      <c r="N1394" s="78" t="s">
        <v>2461</v>
      </c>
      <c r="O1394" s="78" t="s">
        <v>2216</v>
      </c>
      <c r="P1394" s="82">
        <v>1</v>
      </c>
      <c r="Q1394" s="78" t="s">
        <v>2574</v>
      </c>
      <c r="R1394" s="82"/>
      <c r="S1394" s="82">
        <v>1</v>
      </c>
      <c r="T1394" s="82"/>
      <c r="U1394" s="82"/>
      <c r="V1394" s="82"/>
      <c r="W1394" s="82"/>
      <c r="X1394" s="82"/>
      <c r="Y1394" s="82"/>
      <c r="Z1394" s="82"/>
      <c r="AA1394" s="82"/>
      <c r="AB1394" s="82"/>
      <c r="AC1394" s="82"/>
      <c r="AD1394" s="85" t="str">
        <f>IF(A1394&lt;&gt;"",IF(D1394="DIRECCIÓN_DE_TRANSFERENCIAS","280 0031",VLOOKUP(C1394,NIVELES!$A$14:$B$105,2,0)),"")</f>
        <v>280 3110</v>
      </c>
      <c r="AE1394" s="86" t="s">
        <v>322</v>
      </c>
      <c r="AF1394" s="86" t="s">
        <v>543</v>
      </c>
      <c r="AG1394" s="79" t="str">
        <f>+IF(AF1394&lt;&gt;"",VLOOKUP(AF1394,NIVELES!$A$666:$B$673,2,0),"")</f>
        <v>DESARROLLO_INFANTIL</v>
      </c>
      <c r="AH1394" s="78" t="s">
        <v>322</v>
      </c>
      <c r="AI1394" s="79" t="str">
        <f>IF(AH1394&lt;&gt;"",VLOOKUP(CONCATENATE(AG1394,AH1394),NIVELES!$B$676:$C$745,2,0),"")</f>
        <v>Centros Infantiles Del Buen Vivir Atencion Directa -Funcionamiento Operación Y Atencion De Unidades</v>
      </c>
      <c r="AJ1394" s="78" t="s">
        <v>517</v>
      </c>
      <c r="AK1394" s="79" t="str">
        <f>+IF(AJ1394&lt;&gt;"",VLOOKUP(AJ1394,NIVELES!$A$816:$B$892,2,0),"")</f>
        <v>NO APLICA</v>
      </c>
      <c r="AL1394" s="78" t="s">
        <v>554</v>
      </c>
      <c r="AM1394" s="78">
        <v>530209</v>
      </c>
      <c r="AN1394" s="79" t="str">
        <f>IF(AM1394&lt;&gt;"",+VLOOKUP(AM1394,NIVELES!$A$1652:$B$2466,2,0),"")</f>
        <v>Servicios de Aseo; Lavado de Vestimenta de Trabajo; Fumigación, Desinfección y Limpieza de Instalaciones</v>
      </c>
      <c r="AO1394" s="87">
        <v>0</v>
      </c>
      <c r="AP1394" s="88">
        <v>0</v>
      </c>
      <c r="AQ1394" s="88">
        <v>0</v>
      </c>
      <c r="AR1394" s="88">
        <v>0</v>
      </c>
      <c r="AS1394" s="88">
        <v>0</v>
      </c>
      <c r="AT1394" s="88">
        <v>0</v>
      </c>
      <c r="AU1394" s="88">
        <v>0</v>
      </c>
      <c r="AV1394" s="88">
        <v>0</v>
      </c>
      <c r="AW1394" s="88">
        <v>0</v>
      </c>
      <c r="AX1394" s="88">
        <v>0</v>
      </c>
      <c r="AY1394" s="88">
        <v>0</v>
      </c>
      <c r="AZ1394" s="88">
        <v>0</v>
      </c>
      <c r="BA1394" s="88">
        <v>0</v>
      </c>
      <c r="BB1394" s="89">
        <f t="shared" si="83"/>
        <v>0</v>
      </c>
      <c r="BC1394" s="90" t="str">
        <f t="shared" si="82"/>
        <v>OK</v>
      </c>
      <c r="BD1394" s="91" t="str">
        <f t="shared" si="84"/>
        <v xml:space="preserve">                  </v>
      </c>
      <c r="BE1394" s="92">
        <f t="shared" si="85"/>
        <v>1</v>
      </c>
    </row>
    <row r="1395" spans="1:57" s="74" customFormat="1" ht="50.1" customHeight="1" x14ac:dyDescent="0.2">
      <c r="A1395" s="78" t="s">
        <v>55</v>
      </c>
      <c r="B1395" s="78" t="s">
        <v>58</v>
      </c>
      <c r="C1395" s="78" t="s">
        <v>615</v>
      </c>
      <c r="D1395" s="78" t="s">
        <v>605</v>
      </c>
      <c r="E1395" s="79" t="str">
        <f>+IF(C1395&lt;&gt;"",VLOOKUP(MID(C1395,18,5),NIVELES!$A$133:$B$213,2,0),"")</f>
        <v>COTOPAXI</v>
      </c>
      <c r="F1395" s="80" t="s">
        <v>80</v>
      </c>
      <c r="G1395" s="81" t="str">
        <f>+IF(F1395&lt;&gt;"",VLOOKUP(F1395,NIVELES!$A$246:$C$464,3,0),"")</f>
        <v xml:space="preserve"> </v>
      </c>
      <c r="H1395" s="82" t="s">
        <v>1024</v>
      </c>
      <c r="I1395" s="78" t="s">
        <v>2201</v>
      </c>
      <c r="J1395" s="78" t="s">
        <v>2184</v>
      </c>
      <c r="K1395" s="78" t="s">
        <v>2185</v>
      </c>
      <c r="L1395" s="78" t="s">
        <v>2570</v>
      </c>
      <c r="M1395" s="78">
        <v>168</v>
      </c>
      <c r="N1395" s="78" t="s">
        <v>2461</v>
      </c>
      <c r="O1395" s="78" t="s">
        <v>2212</v>
      </c>
      <c r="P1395" s="82">
        <v>1</v>
      </c>
      <c r="Q1395" s="78" t="s">
        <v>2575</v>
      </c>
      <c r="R1395" s="82">
        <v>1</v>
      </c>
      <c r="S1395" s="82"/>
      <c r="T1395" s="82"/>
      <c r="U1395" s="82"/>
      <c r="V1395" s="82"/>
      <c r="W1395" s="82"/>
      <c r="X1395" s="82"/>
      <c r="Y1395" s="82"/>
      <c r="Z1395" s="82"/>
      <c r="AA1395" s="82"/>
      <c r="AB1395" s="82"/>
      <c r="AC1395" s="82"/>
      <c r="AD1395" s="85" t="str">
        <f>IF(A1395&lt;&gt;"",IF(D1395="DIRECCIÓN_DE_TRANSFERENCIAS","280 0031",VLOOKUP(C1395,NIVELES!$A$14:$B$105,2,0)),"")</f>
        <v>280 3110</v>
      </c>
      <c r="AE1395" s="86" t="s">
        <v>322</v>
      </c>
      <c r="AF1395" s="86" t="s">
        <v>543</v>
      </c>
      <c r="AG1395" s="79" t="str">
        <f>+IF(AF1395&lt;&gt;"",VLOOKUP(AF1395,NIVELES!$A$666:$B$673,2,0),"")</f>
        <v>DESARROLLO_INFANTIL</v>
      </c>
      <c r="AH1395" s="78" t="s">
        <v>322</v>
      </c>
      <c r="AI1395" s="79" t="str">
        <f>IF(AH1395&lt;&gt;"",VLOOKUP(CONCATENATE(AG1395,AH1395),NIVELES!$B$676:$C$745,2,0),"")</f>
        <v>Centros Infantiles Del Buen Vivir Atencion Directa -Funcionamiento Operación Y Atencion De Unidades</v>
      </c>
      <c r="AJ1395" s="78" t="s">
        <v>517</v>
      </c>
      <c r="AK1395" s="79" t="str">
        <f>+IF(AJ1395&lt;&gt;"",VLOOKUP(AJ1395,NIVELES!$A$816:$B$892,2,0),"")</f>
        <v>NO APLICA</v>
      </c>
      <c r="AL1395" s="78" t="s">
        <v>554</v>
      </c>
      <c r="AM1395" s="78">
        <v>530235</v>
      </c>
      <c r="AN1395" s="79" t="str">
        <f>IF(AM1395&lt;&gt;"",+VLOOKUP(AM1395,NIVELES!$A$1652:$B$2466,2,0),"")</f>
        <v>Servicio de Alimentación</v>
      </c>
      <c r="AO1395" s="87">
        <v>112403.0208</v>
      </c>
      <c r="AP1395" s="88">
        <v>9366.9184000000005</v>
      </c>
      <c r="AQ1395" s="88">
        <v>9366.9184000000005</v>
      </c>
      <c r="AR1395" s="88">
        <v>9366.9184000000005</v>
      </c>
      <c r="AS1395" s="88">
        <v>9366.9184000000005</v>
      </c>
      <c r="AT1395" s="88">
        <v>9366.9184000000005</v>
      </c>
      <c r="AU1395" s="88">
        <v>9366.9184000000005</v>
      </c>
      <c r="AV1395" s="88">
        <v>9366.9184000000005</v>
      </c>
      <c r="AW1395" s="88">
        <v>9366.9184000000005</v>
      </c>
      <c r="AX1395" s="88">
        <v>9366.9184000000005</v>
      </c>
      <c r="AY1395" s="88">
        <v>9366.9184000000005</v>
      </c>
      <c r="AZ1395" s="88">
        <v>9366.9184000000005</v>
      </c>
      <c r="BA1395" s="88">
        <v>9366.9184000000005</v>
      </c>
      <c r="BB1395" s="89">
        <f t="shared" si="83"/>
        <v>112403.02079999998</v>
      </c>
      <c r="BC1395" s="90" t="str">
        <f t="shared" si="82"/>
        <v>OK</v>
      </c>
      <c r="BD1395" s="91" t="str">
        <f t="shared" si="84"/>
        <v xml:space="preserve">                  </v>
      </c>
      <c r="BE1395" s="92">
        <f t="shared" si="85"/>
        <v>1</v>
      </c>
    </row>
    <row r="1396" spans="1:57" s="74" customFormat="1" ht="50.1" customHeight="1" x14ac:dyDescent="0.2">
      <c r="A1396" s="78" t="s">
        <v>55</v>
      </c>
      <c r="B1396" s="78" t="s">
        <v>58</v>
      </c>
      <c r="C1396" s="78" t="s">
        <v>615</v>
      </c>
      <c r="D1396" s="78" t="s">
        <v>605</v>
      </c>
      <c r="E1396" s="79" t="str">
        <f>+IF(C1396&lt;&gt;"",VLOOKUP(MID(C1396,18,5),NIVELES!$A$133:$B$213,2,0),"")</f>
        <v>COTOPAXI</v>
      </c>
      <c r="F1396" s="80" t="s">
        <v>80</v>
      </c>
      <c r="G1396" s="81" t="str">
        <f>+IF(F1396&lt;&gt;"",VLOOKUP(F1396,NIVELES!$A$246:$C$464,3,0),"")</f>
        <v xml:space="preserve"> </v>
      </c>
      <c r="H1396" s="82" t="s">
        <v>1024</v>
      </c>
      <c r="I1396" s="78" t="s">
        <v>2201</v>
      </c>
      <c r="J1396" s="78" t="s">
        <v>2184</v>
      </c>
      <c r="K1396" s="78" t="s">
        <v>2185</v>
      </c>
      <c r="L1396" s="78" t="s">
        <v>2570</v>
      </c>
      <c r="M1396" s="78">
        <v>168</v>
      </c>
      <c r="N1396" s="78" t="s">
        <v>2461</v>
      </c>
      <c r="O1396" s="78" t="s">
        <v>2266</v>
      </c>
      <c r="P1396" s="82">
        <v>1</v>
      </c>
      <c r="Q1396" s="78" t="s">
        <v>2576</v>
      </c>
      <c r="R1396" s="82"/>
      <c r="S1396" s="82"/>
      <c r="T1396" s="82"/>
      <c r="U1396" s="82"/>
      <c r="V1396" s="82"/>
      <c r="W1396" s="82"/>
      <c r="X1396" s="82"/>
      <c r="Y1396" s="82">
        <v>1</v>
      </c>
      <c r="Z1396" s="82"/>
      <c r="AA1396" s="82"/>
      <c r="AB1396" s="82"/>
      <c r="AC1396" s="82"/>
      <c r="AD1396" s="85" t="str">
        <f>IF(A1396&lt;&gt;"",IF(D1396="DIRECCIÓN_DE_TRANSFERENCIAS","280 0031",VLOOKUP(C1396,NIVELES!$A$14:$B$105,2,0)),"")</f>
        <v>280 3110</v>
      </c>
      <c r="AE1396" s="86" t="s">
        <v>322</v>
      </c>
      <c r="AF1396" s="86" t="s">
        <v>543</v>
      </c>
      <c r="AG1396" s="79" t="str">
        <f>+IF(AF1396&lt;&gt;"",VLOOKUP(AF1396,NIVELES!$A$666:$B$673,2,0),"")</f>
        <v>DESARROLLO_INFANTIL</v>
      </c>
      <c r="AH1396" s="78" t="s">
        <v>322</v>
      </c>
      <c r="AI1396" s="79" t="str">
        <f>IF(AH1396&lt;&gt;"",VLOOKUP(CONCATENATE(AG1396,AH1396),NIVELES!$B$676:$C$745,2,0),"")</f>
        <v>Centros Infantiles Del Buen Vivir Atencion Directa -Funcionamiento Operación Y Atencion De Unidades</v>
      </c>
      <c r="AJ1396" s="78" t="s">
        <v>517</v>
      </c>
      <c r="AK1396" s="79" t="str">
        <f>+IF(AJ1396&lt;&gt;"",VLOOKUP(AJ1396,NIVELES!$A$816:$B$892,2,0),"")</f>
        <v>NO APLICA</v>
      </c>
      <c r="AL1396" s="78" t="s">
        <v>554</v>
      </c>
      <c r="AM1396" s="78">
        <v>530402</v>
      </c>
      <c r="AN1396" s="79" t="str">
        <f>IF(AM1396&lt;&gt;"",+VLOOKUP(AM1396,NIVELES!$A$1652:$B$2466,2,0),"")</f>
        <v>Edificios, Locales, Residencias y Cableado Estructurado (Instalación, Mantenimiento y Reparación)</v>
      </c>
      <c r="AO1396" s="87">
        <v>0</v>
      </c>
      <c r="AP1396" s="88">
        <v>0</v>
      </c>
      <c r="AQ1396" s="88">
        <v>0</v>
      </c>
      <c r="AR1396" s="88">
        <v>0</v>
      </c>
      <c r="AS1396" s="88">
        <v>0</v>
      </c>
      <c r="AT1396" s="88">
        <v>0</v>
      </c>
      <c r="AU1396" s="88">
        <v>0</v>
      </c>
      <c r="AV1396" s="88">
        <v>0</v>
      </c>
      <c r="AW1396" s="88">
        <v>0</v>
      </c>
      <c r="AX1396" s="88">
        <v>0</v>
      </c>
      <c r="AY1396" s="88">
        <v>0</v>
      </c>
      <c r="AZ1396" s="88">
        <v>0</v>
      </c>
      <c r="BA1396" s="88">
        <v>0</v>
      </c>
      <c r="BB1396" s="89">
        <f t="shared" si="83"/>
        <v>0</v>
      </c>
      <c r="BC1396" s="90" t="str">
        <f t="shared" si="82"/>
        <v>OK</v>
      </c>
      <c r="BD1396" s="91" t="str">
        <f t="shared" si="84"/>
        <v xml:space="preserve">                  </v>
      </c>
      <c r="BE1396" s="92">
        <f t="shared" si="85"/>
        <v>1</v>
      </c>
    </row>
    <row r="1397" spans="1:57" s="74" customFormat="1" ht="50.1" customHeight="1" x14ac:dyDescent="0.2">
      <c r="A1397" s="78" t="s">
        <v>55</v>
      </c>
      <c r="B1397" s="78" t="s">
        <v>58</v>
      </c>
      <c r="C1397" s="78" t="s">
        <v>615</v>
      </c>
      <c r="D1397" s="78" t="s">
        <v>605</v>
      </c>
      <c r="E1397" s="79" t="str">
        <f>+IF(C1397&lt;&gt;"",VLOOKUP(MID(C1397,18,5),NIVELES!$A$133:$B$213,2,0),"")</f>
        <v>COTOPAXI</v>
      </c>
      <c r="F1397" s="80" t="s">
        <v>80</v>
      </c>
      <c r="G1397" s="81" t="str">
        <f>+IF(F1397&lt;&gt;"",VLOOKUP(F1397,NIVELES!$A$246:$C$464,3,0),"")</f>
        <v xml:space="preserve"> </v>
      </c>
      <c r="H1397" s="82" t="s">
        <v>1024</v>
      </c>
      <c r="I1397" s="78" t="s">
        <v>2201</v>
      </c>
      <c r="J1397" s="78" t="s">
        <v>2184</v>
      </c>
      <c r="K1397" s="78" t="s">
        <v>2185</v>
      </c>
      <c r="L1397" s="78" t="s">
        <v>2570</v>
      </c>
      <c r="M1397" s="78">
        <v>168</v>
      </c>
      <c r="N1397" s="78" t="s">
        <v>2461</v>
      </c>
      <c r="O1397" s="78" t="s">
        <v>2480</v>
      </c>
      <c r="P1397" s="82">
        <v>1</v>
      </c>
      <c r="Q1397" s="78" t="s">
        <v>2553</v>
      </c>
      <c r="R1397" s="82"/>
      <c r="S1397" s="82"/>
      <c r="T1397" s="82"/>
      <c r="U1397" s="82"/>
      <c r="V1397" s="82"/>
      <c r="W1397" s="82"/>
      <c r="X1397" s="82">
        <v>1</v>
      </c>
      <c r="Y1397" s="82"/>
      <c r="Z1397" s="82"/>
      <c r="AA1397" s="82"/>
      <c r="AB1397" s="82"/>
      <c r="AC1397" s="82"/>
      <c r="AD1397" s="85" t="str">
        <f>IF(A1397&lt;&gt;"",IF(D1397="DIRECCIÓN_DE_TRANSFERENCIAS","280 0031",VLOOKUP(C1397,NIVELES!$A$14:$B$105,2,0)),"")</f>
        <v>280 3110</v>
      </c>
      <c r="AE1397" s="86" t="s">
        <v>322</v>
      </c>
      <c r="AF1397" s="86" t="s">
        <v>543</v>
      </c>
      <c r="AG1397" s="79" t="str">
        <f>+IF(AF1397&lt;&gt;"",VLOOKUP(AF1397,NIVELES!$A$666:$B$673,2,0),"")</f>
        <v>DESARROLLO_INFANTIL</v>
      </c>
      <c r="AH1397" s="78" t="s">
        <v>322</v>
      </c>
      <c r="AI1397" s="79" t="str">
        <f>IF(AH1397&lt;&gt;"",VLOOKUP(CONCATENATE(AG1397,AH1397),NIVELES!$B$676:$C$745,2,0),"")</f>
        <v>Centros Infantiles Del Buen Vivir Atencion Directa -Funcionamiento Operación Y Atencion De Unidades</v>
      </c>
      <c r="AJ1397" s="78" t="s">
        <v>517</v>
      </c>
      <c r="AK1397" s="79" t="str">
        <f>+IF(AJ1397&lt;&gt;"",VLOOKUP(AJ1397,NIVELES!$A$816:$B$892,2,0),"")</f>
        <v>NO APLICA</v>
      </c>
      <c r="AL1397" s="78" t="s">
        <v>554</v>
      </c>
      <c r="AM1397" s="78">
        <v>530403</v>
      </c>
      <c r="AN1397" s="79" t="str">
        <f>IF(AM1397&lt;&gt;"",+VLOOKUP(AM1397,NIVELES!$A$1652:$B$2466,2,0),"")</f>
        <v>Mobiliarios  (Instalación, Mantenimiento y Reparación)</v>
      </c>
      <c r="AO1397" s="87">
        <v>0</v>
      </c>
      <c r="AP1397" s="88">
        <v>0</v>
      </c>
      <c r="AQ1397" s="88">
        <v>0</v>
      </c>
      <c r="AR1397" s="88">
        <v>0</v>
      </c>
      <c r="AS1397" s="88">
        <v>0</v>
      </c>
      <c r="AT1397" s="88">
        <v>0</v>
      </c>
      <c r="AU1397" s="88">
        <v>0</v>
      </c>
      <c r="AV1397" s="88">
        <v>0</v>
      </c>
      <c r="AW1397" s="88">
        <v>0</v>
      </c>
      <c r="AX1397" s="88">
        <v>0</v>
      </c>
      <c r="AY1397" s="88">
        <v>0</v>
      </c>
      <c r="AZ1397" s="88">
        <v>0</v>
      </c>
      <c r="BA1397" s="88">
        <v>0</v>
      </c>
      <c r="BB1397" s="89">
        <f t="shared" si="83"/>
        <v>0</v>
      </c>
      <c r="BC1397" s="90" t="str">
        <f t="shared" si="82"/>
        <v>OK</v>
      </c>
      <c r="BD1397" s="91" t="str">
        <f t="shared" si="84"/>
        <v xml:space="preserve">                  </v>
      </c>
      <c r="BE1397" s="92">
        <f t="shared" si="85"/>
        <v>1</v>
      </c>
    </row>
    <row r="1398" spans="1:57" s="74" customFormat="1" ht="50.1" customHeight="1" x14ac:dyDescent="0.2">
      <c r="A1398" s="78" t="s">
        <v>55</v>
      </c>
      <c r="B1398" s="78" t="s">
        <v>58</v>
      </c>
      <c r="C1398" s="78" t="s">
        <v>615</v>
      </c>
      <c r="D1398" s="78" t="s">
        <v>605</v>
      </c>
      <c r="E1398" s="79" t="str">
        <f>+IF(C1398&lt;&gt;"",VLOOKUP(MID(C1398,18,5),NIVELES!$A$133:$B$213,2,0),"")</f>
        <v>COTOPAXI</v>
      </c>
      <c r="F1398" s="80" t="s">
        <v>80</v>
      </c>
      <c r="G1398" s="81" t="str">
        <f>+IF(F1398&lt;&gt;"",VLOOKUP(F1398,NIVELES!$A$246:$C$464,3,0),"")</f>
        <v xml:space="preserve"> </v>
      </c>
      <c r="H1398" s="82" t="s">
        <v>1024</v>
      </c>
      <c r="I1398" s="78" t="s">
        <v>2201</v>
      </c>
      <c r="J1398" s="78" t="s">
        <v>2184</v>
      </c>
      <c r="K1398" s="78" t="s">
        <v>2185</v>
      </c>
      <c r="L1398" s="78" t="s">
        <v>2570</v>
      </c>
      <c r="M1398" s="78">
        <v>168</v>
      </c>
      <c r="N1398" s="78" t="s">
        <v>2461</v>
      </c>
      <c r="O1398" s="78" t="s">
        <v>2577</v>
      </c>
      <c r="P1398" s="82">
        <v>1</v>
      </c>
      <c r="Q1398" s="78" t="s">
        <v>2470</v>
      </c>
      <c r="R1398" s="82"/>
      <c r="S1398" s="82"/>
      <c r="T1398" s="82"/>
      <c r="U1398" s="82"/>
      <c r="V1398" s="82">
        <v>1</v>
      </c>
      <c r="W1398" s="82"/>
      <c r="X1398" s="82"/>
      <c r="Y1398" s="82"/>
      <c r="Z1398" s="82"/>
      <c r="AA1398" s="82"/>
      <c r="AB1398" s="82"/>
      <c r="AC1398" s="82"/>
      <c r="AD1398" s="85" t="str">
        <f>IF(A1398&lt;&gt;"",IF(D1398="DIRECCIÓN_DE_TRANSFERENCIAS","280 0031",VLOOKUP(C1398,NIVELES!$A$14:$B$105,2,0)),"")</f>
        <v>280 3110</v>
      </c>
      <c r="AE1398" s="86" t="s">
        <v>322</v>
      </c>
      <c r="AF1398" s="86" t="s">
        <v>543</v>
      </c>
      <c r="AG1398" s="79" t="str">
        <f>+IF(AF1398&lt;&gt;"",VLOOKUP(AF1398,NIVELES!$A$666:$B$673,2,0),"")</f>
        <v>DESARROLLO_INFANTIL</v>
      </c>
      <c r="AH1398" s="78" t="s">
        <v>322</v>
      </c>
      <c r="AI1398" s="79" t="str">
        <f>IF(AH1398&lt;&gt;"",VLOOKUP(CONCATENATE(AG1398,AH1398),NIVELES!$B$676:$C$745,2,0),"")</f>
        <v>Centros Infantiles Del Buen Vivir Atencion Directa -Funcionamiento Operación Y Atencion De Unidades</v>
      </c>
      <c r="AJ1398" s="78" t="s">
        <v>517</v>
      </c>
      <c r="AK1398" s="79" t="str">
        <f>+IF(AJ1398&lt;&gt;"",VLOOKUP(AJ1398,NIVELES!$A$816:$B$892,2,0),"")</f>
        <v>NO APLICA</v>
      </c>
      <c r="AL1398" s="78" t="s">
        <v>554</v>
      </c>
      <c r="AM1398" s="78">
        <v>530802</v>
      </c>
      <c r="AN1398" s="79" t="str">
        <f>IF(AM1398&lt;&gt;"",+VLOOKUP(AM1398,NIVELES!$A$1652:$B$2466,2,0),"")</f>
        <v>Vestuario, Lencería, Prendas de Protección; y, Accesorios para Uniformes Militares y Policiales; y, Carpas</v>
      </c>
      <c r="AO1398" s="87">
        <v>0</v>
      </c>
      <c r="AP1398" s="88">
        <v>0</v>
      </c>
      <c r="AQ1398" s="88">
        <v>0</v>
      </c>
      <c r="AR1398" s="88">
        <v>0</v>
      </c>
      <c r="AS1398" s="88">
        <v>0</v>
      </c>
      <c r="AT1398" s="88">
        <v>0</v>
      </c>
      <c r="AU1398" s="88">
        <v>0</v>
      </c>
      <c r="AV1398" s="88">
        <v>0</v>
      </c>
      <c r="AW1398" s="88">
        <v>0</v>
      </c>
      <c r="AX1398" s="88">
        <v>0</v>
      </c>
      <c r="AY1398" s="88">
        <v>0</v>
      </c>
      <c r="AZ1398" s="88">
        <v>0</v>
      </c>
      <c r="BA1398" s="88">
        <v>0</v>
      </c>
      <c r="BB1398" s="89">
        <f t="shared" si="83"/>
        <v>0</v>
      </c>
      <c r="BC1398" s="90" t="str">
        <f t="shared" si="82"/>
        <v>OK</v>
      </c>
      <c r="BD1398" s="91" t="str">
        <f t="shared" si="84"/>
        <v xml:space="preserve">                  </v>
      </c>
      <c r="BE1398" s="92">
        <f t="shared" si="85"/>
        <v>1</v>
      </c>
    </row>
    <row r="1399" spans="1:57" s="74" customFormat="1" ht="50.1" customHeight="1" x14ac:dyDescent="0.2">
      <c r="A1399" s="78" t="s">
        <v>55</v>
      </c>
      <c r="B1399" s="78" t="s">
        <v>58</v>
      </c>
      <c r="C1399" s="78" t="s">
        <v>615</v>
      </c>
      <c r="D1399" s="78" t="s">
        <v>605</v>
      </c>
      <c r="E1399" s="79" t="str">
        <f>+IF(C1399&lt;&gt;"",VLOOKUP(MID(C1399,18,5),NIVELES!$A$133:$B$213,2,0),"")</f>
        <v>COTOPAXI</v>
      </c>
      <c r="F1399" s="80" t="s">
        <v>80</v>
      </c>
      <c r="G1399" s="81" t="str">
        <f>+IF(F1399&lt;&gt;"",VLOOKUP(F1399,NIVELES!$A$246:$C$464,3,0),"")</f>
        <v xml:space="preserve"> </v>
      </c>
      <c r="H1399" s="82" t="s">
        <v>1024</v>
      </c>
      <c r="I1399" s="78" t="s">
        <v>2201</v>
      </c>
      <c r="J1399" s="78" t="s">
        <v>2184</v>
      </c>
      <c r="K1399" s="78" t="s">
        <v>2185</v>
      </c>
      <c r="L1399" s="78" t="s">
        <v>2570</v>
      </c>
      <c r="M1399" s="78">
        <v>168</v>
      </c>
      <c r="N1399" s="78" t="s">
        <v>2461</v>
      </c>
      <c r="O1399" s="78" t="s">
        <v>2210</v>
      </c>
      <c r="P1399" s="82">
        <v>1</v>
      </c>
      <c r="Q1399" s="78" t="s">
        <v>2578</v>
      </c>
      <c r="R1399" s="82"/>
      <c r="S1399" s="82"/>
      <c r="T1399" s="82"/>
      <c r="U1399" s="82"/>
      <c r="V1399" s="82">
        <v>1</v>
      </c>
      <c r="W1399" s="82"/>
      <c r="X1399" s="82"/>
      <c r="Y1399" s="82"/>
      <c r="Z1399" s="82"/>
      <c r="AA1399" s="82"/>
      <c r="AB1399" s="82"/>
      <c r="AC1399" s="82"/>
      <c r="AD1399" s="85" t="str">
        <f>IF(A1399&lt;&gt;"",IF(D1399="DIRECCIÓN_DE_TRANSFERENCIAS","280 0031",VLOOKUP(C1399,NIVELES!$A$14:$B$105,2,0)),"")</f>
        <v>280 3110</v>
      </c>
      <c r="AE1399" s="86" t="s">
        <v>322</v>
      </c>
      <c r="AF1399" s="86" t="s">
        <v>543</v>
      </c>
      <c r="AG1399" s="79" t="str">
        <f>+IF(AF1399&lt;&gt;"",VLOOKUP(AF1399,NIVELES!$A$666:$B$673,2,0),"")</f>
        <v>DESARROLLO_INFANTIL</v>
      </c>
      <c r="AH1399" s="78" t="s">
        <v>322</v>
      </c>
      <c r="AI1399" s="79" t="str">
        <f>IF(AH1399&lt;&gt;"",VLOOKUP(CONCATENATE(AG1399,AH1399),NIVELES!$B$676:$C$745,2,0),"")</f>
        <v>Centros Infantiles Del Buen Vivir Atencion Directa -Funcionamiento Operación Y Atencion De Unidades</v>
      </c>
      <c r="AJ1399" s="78" t="s">
        <v>517</v>
      </c>
      <c r="AK1399" s="79" t="str">
        <f>+IF(AJ1399&lt;&gt;"",VLOOKUP(AJ1399,NIVELES!$A$816:$B$892,2,0),"")</f>
        <v>NO APLICA</v>
      </c>
      <c r="AL1399" s="78" t="s">
        <v>554</v>
      </c>
      <c r="AM1399" s="78">
        <v>530804</v>
      </c>
      <c r="AN1399" s="79" t="str">
        <f>IF(AM1399&lt;&gt;"",+VLOOKUP(AM1399,NIVELES!$A$1652:$B$2466,2,0),"")</f>
        <v>Materiales de Oficina</v>
      </c>
      <c r="AO1399" s="87">
        <v>0</v>
      </c>
      <c r="AP1399" s="88">
        <v>0</v>
      </c>
      <c r="AQ1399" s="88">
        <v>0</v>
      </c>
      <c r="AR1399" s="88">
        <v>0</v>
      </c>
      <c r="AS1399" s="88">
        <v>0</v>
      </c>
      <c r="AT1399" s="88">
        <v>0</v>
      </c>
      <c r="AU1399" s="88">
        <v>0</v>
      </c>
      <c r="AV1399" s="88">
        <v>0</v>
      </c>
      <c r="AW1399" s="88">
        <v>0</v>
      </c>
      <c r="AX1399" s="88">
        <v>0</v>
      </c>
      <c r="AY1399" s="88">
        <v>0</v>
      </c>
      <c r="AZ1399" s="88">
        <v>0</v>
      </c>
      <c r="BA1399" s="88">
        <v>0</v>
      </c>
      <c r="BB1399" s="89">
        <f t="shared" si="83"/>
        <v>0</v>
      </c>
      <c r="BC1399" s="90" t="str">
        <f t="shared" si="82"/>
        <v>OK</v>
      </c>
      <c r="BD1399" s="91" t="str">
        <f t="shared" si="84"/>
        <v xml:space="preserve">                  </v>
      </c>
      <c r="BE1399" s="92">
        <f t="shared" si="85"/>
        <v>1</v>
      </c>
    </row>
    <row r="1400" spans="1:57" s="74" customFormat="1" ht="50.1" customHeight="1" x14ac:dyDescent="0.2">
      <c r="A1400" s="78" t="s">
        <v>55</v>
      </c>
      <c r="B1400" s="78" t="s">
        <v>58</v>
      </c>
      <c r="C1400" s="78" t="s">
        <v>615</v>
      </c>
      <c r="D1400" s="78" t="s">
        <v>605</v>
      </c>
      <c r="E1400" s="79" t="str">
        <f>+IF(C1400&lt;&gt;"",VLOOKUP(MID(C1400,18,5),NIVELES!$A$133:$B$213,2,0),"")</f>
        <v>COTOPAXI</v>
      </c>
      <c r="F1400" s="80" t="s">
        <v>80</v>
      </c>
      <c r="G1400" s="81" t="str">
        <f>+IF(F1400&lt;&gt;"",VLOOKUP(F1400,NIVELES!$A$246:$C$464,3,0),"")</f>
        <v xml:space="preserve"> </v>
      </c>
      <c r="H1400" s="82" t="s">
        <v>1024</v>
      </c>
      <c r="I1400" s="78" t="s">
        <v>2201</v>
      </c>
      <c r="J1400" s="78" t="s">
        <v>2184</v>
      </c>
      <c r="K1400" s="78" t="s">
        <v>2185</v>
      </c>
      <c r="L1400" s="78" t="s">
        <v>2570</v>
      </c>
      <c r="M1400" s="78">
        <v>168</v>
      </c>
      <c r="N1400" s="78" t="s">
        <v>2461</v>
      </c>
      <c r="O1400" s="78" t="s">
        <v>2208</v>
      </c>
      <c r="P1400" s="82">
        <v>1</v>
      </c>
      <c r="Q1400" s="78" t="s">
        <v>2579</v>
      </c>
      <c r="R1400" s="82"/>
      <c r="S1400" s="82"/>
      <c r="T1400" s="82"/>
      <c r="U1400" s="82"/>
      <c r="V1400" s="82">
        <v>1</v>
      </c>
      <c r="W1400" s="82"/>
      <c r="X1400" s="82"/>
      <c r="Y1400" s="82"/>
      <c r="Z1400" s="82"/>
      <c r="AA1400" s="82"/>
      <c r="AB1400" s="82"/>
      <c r="AC1400" s="82"/>
      <c r="AD1400" s="85" t="str">
        <f>IF(A1400&lt;&gt;"",IF(D1400="DIRECCIÓN_DE_TRANSFERENCIAS","280 0031",VLOOKUP(C1400,NIVELES!$A$14:$B$105,2,0)),"")</f>
        <v>280 3110</v>
      </c>
      <c r="AE1400" s="86" t="s">
        <v>322</v>
      </c>
      <c r="AF1400" s="86" t="s">
        <v>543</v>
      </c>
      <c r="AG1400" s="79" t="str">
        <f>+IF(AF1400&lt;&gt;"",VLOOKUP(AF1400,NIVELES!$A$666:$B$673,2,0),"")</f>
        <v>DESARROLLO_INFANTIL</v>
      </c>
      <c r="AH1400" s="78" t="s">
        <v>322</v>
      </c>
      <c r="AI1400" s="79" t="str">
        <f>IF(AH1400&lt;&gt;"",VLOOKUP(CONCATENATE(AG1400,AH1400),NIVELES!$B$676:$C$745,2,0),"")</f>
        <v>Centros Infantiles Del Buen Vivir Atencion Directa -Funcionamiento Operación Y Atencion De Unidades</v>
      </c>
      <c r="AJ1400" s="78" t="s">
        <v>517</v>
      </c>
      <c r="AK1400" s="79" t="str">
        <f>+IF(AJ1400&lt;&gt;"",VLOOKUP(AJ1400,NIVELES!$A$816:$B$892,2,0),"")</f>
        <v>NO APLICA</v>
      </c>
      <c r="AL1400" s="78" t="s">
        <v>554</v>
      </c>
      <c r="AM1400" s="78">
        <v>530805</v>
      </c>
      <c r="AN1400" s="79" t="str">
        <f>IF(AM1400&lt;&gt;"",+VLOOKUP(AM1400,NIVELES!$A$1652:$B$2466,2,0),"")</f>
        <v>Materiales de Aseo</v>
      </c>
      <c r="AO1400" s="87">
        <v>775.95</v>
      </c>
      <c r="AP1400" s="88">
        <v>0</v>
      </c>
      <c r="AQ1400" s="88">
        <v>0</v>
      </c>
      <c r="AR1400" s="88">
        <v>0</v>
      </c>
      <c r="AS1400" s="88">
        <v>775.95</v>
      </c>
      <c r="AT1400" s="88">
        <v>0</v>
      </c>
      <c r="AU1400" s="88">
        <v>0</v>
      </c>
      <c r="AV1400" s="88">
        <v>0</v>
      </c>
      <c r="AW1400" s="88">
        <v>0</v>
      </c>
      <c r="AX1400" s="88">
        <v>0</v>
      </c>
      <c r="AY1400" s="88">
        <v>0</v>
      </c>
      <c r="AZ1400" s="88">
        <v>0</v>
      </c>
      <c r="BA1400" s="88">
        <v>0</v>
      </c>
      <c r="BB1400" s="89">
        <f t="shared" si="83"/>
        <v>775.95</v>
      </c>
      <c r="BC1400" s="90" t="str">
        <f t="shared" si="82"/>
        <v>OK</v>
      </c>
      <c r="BD1400" s="91" t="str">
        <f t="shared" si="84"/>
        <v xml:space="preserve">                  </v>
      </c>
      <c r="BE1400" s="92">
        <f t="shared" si="85"/>
        <v>1</v>
      </c>
    </row>
    <row r="1401" spans="1:57" s="74" customFormat="1" ht="50.1" customHeight="1" x14ac:dyDescent="0.2">
      <c r="A1401" s="78" t="s">
        <v>55</v>
      </c>
      <c r="B1401" s="78" t="s">
        <v>58</v>
      </c>
      <c r="C1401" s="78" t="s">
        <v>615</v>
      </c>
      <c r="D1401" s="78" t="s">
        <v>605</v>
      </c>
      <c r="E1401" s="79" t="str">
        <f>+IF(C1401&lt;&gt;"",VLOOKUP(MID(C1401,18,5),NIVELES!$A$133:$B$213,2,0),"")</f>
        <v>COTOPAXI</v>
      </c>
      <c r="F1401" s="80" t="s">
        <v>80</v>
      </c>
      <c r="G1401" s="81" t="str">
        <f>+IF(F1401&lt;&gt;"",VLOOKUP(F1401,NIVELES!$A$246:$C$464,3,0),"")</f>
        <v xml:space="preserve"> </v>
      </c>
      <c r="H1401" s="82" t="s">
        <v>1024</v>
      </c>
      <c r="I1401" s="78" t="s">
        <v>2201</v>
      </c>
      <c r="J1401" s="78" t="s">
        <v>2184</v>
      </c>
      <c r="K1401" s="78" t="s">
        <v>2185</v>
      </c>
      <c r="L1401" s="78" t="s">
        <v>2570</v>
      </c>
      <c r="M1401" s="78">
        <v>168</v>
      </c>
      <c r="N1401" s="78" t="s">
        <v>2461</v>
      </c>
      <c r="O1401" s="78" t="s">
        <v>2580</v>
      </c>
      <c r="P1401" s="82">
        <v>1</v>
      </c>
      <c r="Q1401" s="78" t="s">
        <v>2581</v>
      </c>
      <c r="R1401" s="82"/>
      <c r="S1401" s="82"/>
      <c r="T1401" s="82"/>
      <c r="U1401" s="82"/>
      <c r="V1401" s="82">
        <v>1</v>
      </c>
      <c r="W1401" s="82"/>
      <c r="X1401" s="82"/>
      <c r="Y1401" s="82"/>
      <c r="Z1401" s="82"/>
      <c r="AA1401" s="82"/>
      <c r="AB1401" s="82"/>
      <c r="AC1401" s="82"/>
      <c r="AD1401" s="85" t="str">
        <f>IF(A1401&lt;&gt;"",IF(D1401="DIRECCIÓN_DE_TRANSFERENCIAS","280 0031",VLOOKUP(C1401,NIVELES!$A$14:$B$105,2,0)),"")</f>
        <v>280 3110</v>
      </c>
      <c r="AE1401" s="86" t="s">
        <v>322</v>
      </c>
      <c r="AF1401" s="86" t="s">
        <v>543</v>
      </c>
      <c r="AG1401" s="79" t="str">
        <f>+IF(AF1401&lt;&gt;"",VLOOKUP(AF1401,NIVELES!$A$666:$B$673,2,0),"")</f>
        <v>DESARROLLO_INFANTIL</v>
      </c>
      <c r="AH1401" s="78" t="s">
        <v>322</v>
      </c>
      <c r="AI1401" s="79" t="str">
        <f>IF(AH1401&lt;&gt;"",VLOOKUP(CONCATENATE(AG1401,AH1401),NIVELES!$B$676:$C$745,2,0),"")</f>
        <v>Centros Infantiles Del Buen Vivir Atencion Directa -Funcionamiento Operación Y Atencion De Unidades</v>
      </c>
      <c r="AJ1401" s="78" t="s">
        <v>517</v>
      </c>
      <c r="AK1401" s="79" t="str">
        <f>+IF(AJ1401&lt;&gt;"",VLOOKUP(AJ1401,NIVELES!$A$816:$B$892,2,0),"")</f>
        <v>NO APLICA</v>
      </c>
      <c r="AL1401" s="78" t="s">
        <v>554</v>
      </c>
      <c r="AM1401" s="78">
        <v>530812</v>
      </c>
      <c r="AN1401" s="79" t="str">
        <f>IF(AM1401&lt;&gt;"",+VLOOKUP(AM1401,NIVELES!$A$1652:$B$2466,2,0),"")</f>
        <v>Materiales Didácticos</v>
      </c>
      <c r="AO1401" s="87">
        <v>2445.27</v>
      </c>
      <c r="AP1401" s="88">
        <v>0</v>
      </c>
      <c r="AQ1401" s="88">
        <v>0</v>
      </c>
      <c r="AR1401" s="88">
        <v>0</v>
      </c>
      <c r="AS1401" s="88">
        <v>2445.27</v>
      </c>
      <c r="AT1401" s="88">
        <v>0</v>
      </c>
      <c r="AU1401" s="88">
        <v>0</v>
      </c>
      <c r="AV1401" s="88">
        <v>0</v>
      </c>
      <c r="AW1401" s="88">
        <v>0</v>
      </c>
      <c r="AX1401" s="88">
        <v>0</v>
      </c>
      <c r="AY1401" s="88">
        <v>0</v>
      </c>
      <c r="AZ1401" s="88">
        <v>0</v>
      </c>
      <c r="BA1401" s="88">
        <v>0</v>
      </c>
      <c r="BB1401" s="89">
        <f t="shared" si="83"/>
        <v>2445.27</v>
      </c>
      <c r="BC1401" s="90" t="str">
        <f t="shared" si="82"/>
        <v>OK</v>
      </c>
      <c r="BD1401" s="91" t="str">
        <f t="shared" si="84"/>
        <v xml:space="preserve">                  </v>
      </c>
      <c r="BE1401" s="92">
        <f t="shared" si="85"/>
        <v>1</v>
      </c>
    </row>
    <row r="1402" spans="1:57" s="74" customFormat="1" ht="50.1" customHeight="1" x14ac:dyDescent="0.2">
      <c r="A1402" s="78" t="s">
        <v>55</v>
      </c>
      <c r="B1402" s="78" t="s">
        <v>58</v>
      </c>
      <c r="C1402" s="78" t="s">
        <v>615</v>
      </c>
      <c r="D1402" s="78" t="s">
        <v>605</v>
      </c>
      <c r="E1402" s="79" t="str">
        <f>+IF(C1402&lt;&gt;"",VLOOKUP(MID(C1402,18,5),NIVELES!$A$133:$B$213,2,0),"")</f>
        <v>COTOPAXI</v>
      </c>
      <c r="F1402" s="80" t="s">
        <v>80</v>
      </c>
      <c r="G1402" s="81" t="str">
        <f>+IF(F1402&lt;&gt;"",VLOOKUP(F1402,NIVELES!$A$246:$C$464,3,0),"")</f>
        <v xml:space="preserve"> </v>
      </c>
      <c r="H1402" s="82" t="s">
        <v>1024</v>
      </c>
      <c r="I1402" s="78" t="s">
        <v>2201</v>
      </c>
      <c r="J1402" s="78" t="s">
        <v>2184</v>
      </c>
      <c r="K1402" s="78" t="s">
        <v>2185</v>
      </c>
      <c r="L1402" s="78" t="s">
        <v>2570</v>
      </c>
      <c r="M1402" s="78">
        <v>168</v>
      </c>
      <c r="N1402" s="78" t="s">
        <v>2461</v>
      </c>
      <c r="O1402" s="78" t="s">
        <v>2480</v>
      </c>
      <c r="P1402" s="82">
        <v>1</v>
      </c>
      <c r="Q1402" s="78" t="s">
        <v>2553</v>
      </c>
      <c r="R1402" s="82"/>
      <c r="S1402" s="82"/>
      <c r="T1402" s="82"/>
      <c r="U1402" s="82"/>
      <c r="V1402" s="82">
        <v>1</v>
      </c>
      <c r="W1402" s="82"/>
      <c r="X1402" s="82"/>
      <c r="Y1402" s="82"/>
      <c r="Z1402" s="82"/>
      <c r="AA1402" s="82"/>
      <c r="AB1402" s="82"/>
      <c r="AC1402" s="82"/>
      <c r="AD1402" s="85" t="str">
        <f>IF(A1402&lt;&gt;"",IF(D1402="DIRECCIÓN_DE_TRANSFERENCIAS","280 0031",VLOOKUP(C1402,NIVELES!$A$14:$B$105,2,0)),"")</f>
        <v>280 3110</v>
      </c>
      <c r="AE1402" s="86" t="s">
        <v>322</v>
      </c>
      <c r="AF1402" s="86" t="s">
        <v>543</v>
      </c>
      <c r="AG1402" s="79" t="str">
        <f>+IF(AF1402&lt;&gt;"",VLOOKUP(AF1402,NIVELES!$A$666:$B$673,2,0),"")</f>
        <v>DESARROLLO_INFANTIL</v>
      </c>
      <c r="AH1402" s="78" t="s">
        <v>322</v>
      </c>
      <c r="AI1402" s="79" t="str">
        <f>IF(AH1402&lt;&gt;"",VLOOKUP(CONCATENATE(AG1402,AH1402),NIVELES!$B$676:$C$745,2,0),"")</f>
        <v>Centros Infantiles Del Buen Vivir Atencion Directa -Funcionamiento Operación Y Atencion De Unidades</v>
      </c>
      <c r="AJ1402" s="78" t="s">
        <v>517</v>
      </c>
      <c r="AK1402" s="79" t="str">
        <f>+IF(AJ1402&lt;&gt;"",VLOOKUP(AJ1402,NIVELES!$A$816:$B$892,2,0),"")</f>
        <v>NO APLICA</v>
      </c>
      <c r="AL1402" s="78" t="s">
        <v>843</v>
      </c>
      <c r="AM1402" s="78">
        <v>990101</v>
      </c>
      <c r="AN1402" s="79" t="str">
        <f>IF(AM1402&lt;&gt;"",+VLOOKUP(AM1402,NIVELES!$A$1652:$B$2466,2,0),"")</f>
        <v>Obligaciones de Ejercicios Anteriores por Gastos de Personal</v>
      </c>
      <c r="AO1402" s="87">
        <v>0</v>
      </c>
      <c r="AP1402" s="88">
        <v>0</v>
      </c>
      <c r="AQ1402" s="88">
        <v>0</v>
      </c>
      <c r="AR1402" s="88">
        <v>0</v>
      </c>
      <c r="AS1402" s="88">
        <v>0</v>
      </c>
      <c r="AT1402" s="88">
        <v>0</v>
      </c>
      <c r="AU1402" s="88">
        <v>0</v>
      </c>
      <c r="AV1402" s="88">
        <v>0</v>
      </c>
      <c r="AW1402" s="88">
        <v>0</v>
      </c>
      <c r="AX1402" s="88">
        <v>0</v>
      </c>
      <c r="AY1402" s="88">
        <v>0</v>
      </c>
      <c r="AZ1402" s="88">
        <v>0</v>
      </c>
      <c r="BA1402" s="88">
        <v>0</v>
      </c>
      <c r="BB1402" s="89">
        <f t="shared" si="83"/>
        <v>0</v>
      </c>
      <c r="BC1402" s="90" t="str">
        <f t="shared" si="82"/>
        <v>OK</v>
      </c>
      <c r="BD1402" s="91" t="str">
        <f t="shared" si="84"/>
        <v xml:space="preserve">                  </v>
      </c>
      <c r="BE1402" s="92">
        <f t="shared" si="85"/>
        <v>1</v>
      </c>
    </row>
    <row r="1403" spans="1:57" s="74" customFormat="1" ht="50.1" customHeight="1" x14ac:dyDescent="0.2">
      <c r="A1403" s="78" t="s">
        <v>55</v>
      </c>
      <c r="B1403" s="78" t="s">
        <v>58</v>
      </c>
      <c r="C1403" s="78" t="s">
        <v>615</v>
      </c>
      <c r="D1403" s="78" t="s">
        <v>605</v>
      </c>
      <c r="E1403" s="79" t="str">
        <f>+IF(C1403&lt;&gt;"",VLOOKUP(MID(C1403,18,5),NIVELES!$A$133:$B$213,2,0),"")</f>
        <v>COTOPAXI</v>
      </c>
      <c r="F1403" s="80" t="s">
        <v>80</v>
      </c>
      <c r="G1403" s="81" t="str">
        <f>+IF(F1403&lt;&gt;"",VLOOKUP(F1403,NIVELES!$A$246:$C$464,3,0),"")</f>
        <v xml:space="preserve"> </v>
      </c>
      <c r="H1403" s="82" t="s">
        <v>1024</v>
      </c>
      <c r="I1403" s="78" t="s">
        <v>2201</v>
      </c>
      <c r="J1403" s="78" t="s">
        <v>2184</v>
      </c>
      <c r="K1403" s="78" t="s">
        <v>2185</v>
      </c>
      <c r="L1403" s="78" t="s">
        <v>2582</v>
      </c>
      <c r="M1403" s="78">
        <v>2700</v>
      </c>
      <c r="N1403" s="78" t="s">
        <v>2468</v>
      </c>
      <c r="O1403" s="78" t="s">
        <v>2167</v>
      </c>
      <c r="P1403" s="82">
        <v>12</v>
      </c>
      <c r="Q1403" s="78" t="s">
        <v>2204</v>
      </c>
      <c r="R1403" s="82">
        <v>1</v>
      </c>
      <c r="S1403" s="82">
        <v>1</v>
      </c>
      <c r="T1403" s="82">
        <v>1</v>
      </c>
      <c r="U1403" s="82">
        <v>1</v>
      </c>
      <c r="V1403" s="82">
        <v>1</v>
      </c>
      <c r="W1403" s="82">
        <v>1</v>
      </c>
      <c r="X1403" s="82">
        <v>1</v>
      </c>
      <c r="Y1403" s="82">
        <v>1</v>
      </c>
      <c r="Z1403" s="82">
        <v>1</v>
      </c>
      <c r="AA1403" s="82">
        <v>1</v>
      </c>
      <c r="AB1403" s="82">
        <v>1</v>
      </c>
      <c r="AC1403" s="82">
        <v>1</v>
      </c>
      <c r="AD1403" s="85" t="str">
        <f>IF(A1403&lt;&gt;"",IF(D1403="DIRECCIÓN_DE_TRANSFERENCIAS","280 0031",VLOOKUP(C1403,NIVELES!$A$14:$B$105,2,0)),"")</f>
        <v>280 3110</v>
      </c>
      <c r="AE1403" s="86" t="s">
        <v>322</v>
      </c>
      <c r="AF1403" s="86" t="s">
        <v>543</v>
      </c>
      <c r="AG1403" s="79" t="str">
        <f>+IF(AF1403&lt;&gt;"",VLOOKUP(AF1403,NIVELES!$A$666:$B$673,2,0),"")</f>
        <v>DESARROLLO_INFANTIL</v>
      </c>
      <c r="AH1403" s="78" t="s">
        <v>452</v>
      </c>
      <c r="AI1403" s="79" t="str">
        <f>IF(AH1403&lt;&gt;"",VLOOKUP(CONCATENATE(AG1403,AH1403),NIVELES!$B$676:$C$745,2,0),"")</f>
        <v>Creciendo Con Nuestros Hijos De Atención Directa Funcionamiento, Operación Y Atención Domiciliar</v>
      </c>
      <c r="AJ1403" s="78" t="s">
        <v>517</v>
      </c>
      <c r="AK1403" s="79" t="str">
        <f>+IF(AJ1403&lt;&gt;"",VLOOKUP(AJ1403,NIVELES!$A$816:$B$892,2,0),"")</f>
        <v>NO APLICA</v>
      </c>
      <c r="AL1403" s="78" t="s">
        <v>553</v>
      </c>
      <c r="AM1403" s="78">
        <v>510105</v>
      </c>
      <c r="AN1403" s="79" t="str">
        <f>IF(AM1403&lt;&gt;"",+VLOOKUP(AM1403,NIVELES!$A$1652:$B$2466,2,0),"")</f>
        <v>Remuneraciones Unificadas</v>
      </c>
      <c r="AO1403" s="87">
        <v>470340</v>
      </c>
      <c r="AP1403" s="88">
        <v>39195</v>
      </c>
      <c r="AQ1403" s="88">
        <v>39195</v>
      </c>
      <c r="AR1403" s="88">
        <v>39195</v>
      </c>
      <c r="AS1403" s="88">
        <v>39195</v>
      </c>
      <c r="AT1403" s="88">
        <v>39195</v>
      </c>
      <c r="AU1403" s="88">
        <v>39195</v>
      </c>
      <c r="AV1403" s="88">
        <v>39195</v>
      </c>
      <c r="AW1403" s="88">
        <v>39195</v>
      </c>
      <c r="AX1403" s="88">
        <v>39195</v>
      </c>
      <c r="AY1403" s="88">
        <v>39195</v>
      </c>
      <c r="AZ1403" s="88">
        <v>39195</v>
      </c>
      <c r="BA1403" s="88">
        <v>39195</v>
      </c>
      <c r="BB1403" s="89">
        <f t="shared" si="83"/>
        <v>470340</v>
      </c>
      <c r="BC1403" s="90" t="str">
        <f t="shared" si="82"/>
        <v>OK</v>
      </c>
      <c r="BD1403" s="91" t="str">
        <f t="shared" si="84"/>
        <v xml:space="preserve">                  </v>
      </c>
      <c r="BE1403" s="92">
        <f t="shared" si="85"/>
        <v>12</v>
      </c>
    </row>
    <row r="1404" spans="1:57" s="74" customFormat="1" ht="50.1" customHeight="1" x14ac:dyDescent="0.2">
      <c r="A1404" s="78" t="s">
        <v>55</v>
      </c>
      <c r="B1404" s="78" t="s">
        <v>58</v>
      </c>
      <c r="C1404" s="78" t="s">
        <v>615</v>
      </c>
      <c r="D1404" s="78" t="s">
        <v>605</v>
      </c>
      <c r="E1404" s="79" t="str">
        <f>+IF(C1404&lt;&gt;"",VLOOKUP(MID(C1404,18,5),NIVELES!$A$133:$B$213,2,0),"")</f>
        <v>COTOPAXI</v>
      </c>
      <c r="F1404" s="80" t="s">
        <v>80</v>
      </c>
      <c r="G1404" s="81" t="str">
        <f>+IF(F1404&lt;&gt;"",VLOOKUP(F1404,NIVELES!$A$246:$C$464,3,0),"")</f>
        <v xml:space="preserve"> </v>
      </c>
      <c r="H1404" s="82" t="s">
        <v>1024</v>
      </c>
      <c r="I1404" s="78" t="s">
        <v>2201</v>
      </c>
      <c r="J1404" s="78" t="s">
        <v>2184</v>
      </c>
      <c r="K1404" s="78" t="s">
        <v>2185</v>
      </c>
      <c r="L1404" s="78" t="s">
        <v>2582</v>
      </c>
      <c r="M1404" s="78">
        <v>2700</v>
      </c>
      <c r="N1404" s="78" t="s">
        <v>2468</v>
      </c>
      <c r="O1404" s="78" t="s">
        <v>2167</v>
      </c>
      <c r="P1404" s="82">
        <v>1</v>
      </c>
      <c r="Q1404" s="78" t="s">
        <v>2204</v>
      </c>
      <c r="R1404" s="82"/>
      <c r="S1404" s="82"/>
      <c r="T1404" s="82"/>
      <c r="U1404" s="82"/>
      <c r="V1404" s="82"/>
      <c r="W1404" s="82"/>
      <c r="X1404" s="82"/>
      <c r="Y1404" s="82"/>
      <c r="Z1404" s="82"/>
      <c r="AA1404" s="82"/>
      <c r="AB1404" s="82"/>
      <c r="AC1404" s="82">
        <v>1</v>
      </c>
      <c r="AD1404" s="85" t="str">
        <f>IF(A1404&lt;&gt;"",IF(D1404="DIRECCIÓN_DE_TRANSFERENCIAS","280 0031",VLOOKUP(C1404,NIVELES!$A$14:$B$105,2,0)),"")</f>
        <v>280 3110</v>
      </c>
      <c r="AE1404" s="86" t="s">
        <v>322</v>
      </c>
      <c r="AF1404" s="86" t="s">
        <v>543</v>
      </c>
      <c r="AG1404" s="79" t="str">
        <f>+IF(AF1404&lt;&gt;"",VLOOKUP(AF1404,NIVELES!$A$666:$B$673,2,0),"")</f>
        <v>DESARROLLO_INFANTIL</v>
      </c>
      <c r="AH1404" s="78" t="s">
        <v>452</v>
      </c>
      <c r="AI1404" s="79" t="str">
        <f>IF(AH1404&lt;&gt;"",VLOOKUP(CONCATENATE(AG1404,AH1404),NIVELES!$B$676:$C$745,2,0),"")</f>
        <v>Creciendo Con Nuestros Hijos De Atención Directa Funcionamiento, Operación Y Atención Domiciliar</v>
      </c>
      <c r="AJ1404" s="78" t="s">
        <v>517</v>
      </c>
      <c r="AK1404" s="79" t="str">
        <f>+IF(AJ1404&lt;&gt;"",VLOOKUP(AJ1404,NIVELES!$A$816:$B$892,2,0),"")</f>
        <v>NO APLICA</v>
      </c>
      <c r="AL1404" s="78" t="s">
        <v>553</v>
      </c>
      <c r="AM1404" s="78">
        <v>510203</v>
      </c>
      <c r="AN1404" s="79" t="str">
        <f>IF(AM1404&lt;&gt;"",+VLOOKUP(AM1404,NIVELES!$A$1652:$B$2466,2,0),"")</f>
        <v>Decimotercer Sueldo</v>
      </c>
      <c r="AO1404" s="87">
        <v>35928.75</v>
      </c>
      <c r="AP1404" s="88">
        <v>0</v>
      </c>
      <c r="AQ1404" s="88">
        <v>0</v>
      </c>
      <c r="AR1404" s="88">
        <v>0</v>
      </c>
      <c r="AS1404" s="88">
        <v>0</v>
      </c>
      <c r="AT1404" s="88">
        <v>0</v>
      </c>
      <c r="AU1404" s="88">
        <v>0</v>
      </c>
      <c r="AV1404" s="88">
        <v>0</v>
      </c>
      <c r="AW1404" s="88">
        <v>0</v>
      </c>
      <c r="AX1404" s="88">
        <v>0</v>
      </c>
      <c r="AY1404" s="88">
        <v>0</v>
      </c>
      <c r="AZ1404" s="88">
        <v>0</v>
      </c>
      <c r="BA1404" s="88">
        <v>35928.75</v>
      </c>
      <c r="BB1404" s="89">
        <f t="shared" si="83"/>
        <v>35928.75</v>
      </c>
      <c r="BC1404" s="90" t="str">
        <f t="shared" si="82"/>
        <v>OK</v>
      </c>
      <c r="BD1404" s="91" t="str">
        <f t="shared" si="84"/>
        <v xml:space="preserve">                  </v>
      </c>
      <c r="BE1404" s="92">
        <f t="shared" si="85"/>
        <v>1</v>
      </c>
    </row>
    <row r="1405" spans="1:57" s="74" customFormat="1" ht="50.1" customHeight="1" x14ac:dyDescent="0.2">
      <c r="A1405" s="78" t="s">
        <v>55</v>
      </c>
      <c r="B1405" s="78" t="s">
        <v>58</v>
      </c>
      <c r="C1405" s="78" t="s">
        <v>615</v>
      </c>
      <c r="D1405" s="78" t="s">
        <v>605</v>
      </c>
      <c r="E1405" s="79" t="str">
        <f>+IF(C1405&lt;&gt;"",VLOOKUP(MID(C1405,18,5),NIVELES!$A$133:$B$213,2,0),"")</f>
        <v>COTOPAXI</v>
      </c>
      <c r="F1405" s="80" t="s">
        <v>80</v>
      </c>
      <c r="G1405" s="81" t="str">
        <f>+IF(F1405&lt;&gt;"",VLOOKUP(F1405,NIVELES!$A$246:$C$464,3,0),"")</f>
        <v xml:space="preserve"> </v>
      </c>
      <c r="H1405" s="82" t="s">
        <v>1024</v>
      </c>
      <c r="I1405" s="78" t="s">
        <v>2201</v>
      </c>
      <c r="J1405" s="78" t="s">
        <v>2184</v>
      </c>
      <c r="K1405" s="78" t="s">
        <v>2185</v>
      </c>
      <c r="L1405" s="78" t="s">
        <v>2582</v>
      </c>
      <c r="M1405" s="78">
        <v>2700</v>
      </c>
      <c r="N1405" s="78" t="s">
        <v>2468</v>
      </c>
      <c r="O1405" s="78" t="s">
        <v>2167</v>
      </c>
      <c r="P1405" s="82">
        <v>1</v>
      </c>
      <c r="Q1405" s="78" t="s">
        <v>2204</v>
      </c>
      <c r="R1405" s="82"/>
      <c r="S1405" s="82"/>
      <c r="T1405" s="82"/>
      <c r="U1405" s="82"/>
      <c r="V1405" s="82"/>
      <c r="W1405" s="82"/>
      <c r="X1405" s="82"/>
      <c r="Y1405" s="82">
        <v>1</v>
      </c>
      <c r="Z1405" s="82"/>
      <c r="AA1405" s="82"/>
      <c r="AB1405" s="82"/>
      <c r="AC1405" s="82"/>
      <c r="AD1405" s="85" t="str">
        <f>IF(A1405&lt;&gt;"",IF(D1405="DIRECCIÓN_DE_TRANSFERENCIAS","280 0031",VLOOKUP(C1405,NIVELES!$A$14:$B$105,2,0)),"")</f>
        <v>280 3110</v>
      </c>
      <c r="AE1405" s="86" t="s">
        <v>322</v>
      </c>
      <c r="AF1405" s="86" t="s">
        <v>543</v>
      </c>
      <c r="AG1405" s="79" t="str">
        <f>+IF(AF1405&lt;&gt;"",VLOOKUP(AF1405,NIVELES!$A$666:$B$673,2,0),"")</f>
        <v>DESARROLLO_INFANTIL</v>
      </c>
      <c r="AH1405" s="78" t="s">
        <v>452</v>
      </c>
      <c r="AI1405" s="79" t="str">
        <f>IF(AH1405&lt;&gt;"",VLOOKUP(CONCATENATE(AG1405,AH1405),NIVELES!$B$676:$C$745,2,0),"")</f>
        <v>Creciendo Con Nuestros Hijos De Atención Directa Funcionamiento, Operación Y Atención Domiciliar</v>
      </c>
      <c r="AJ1405" s="78" t="s">
        <v>517</v>
      </c>
      <c r="AK1405" s="79" t="str">
        <f>+IF(AJ1405&lt;&gt;"",VLOOKUP(AJ1405,NIVELES!$A$816:$B$892,2,0),"")</f>
        <v>NO APLICA</v>
      </c>
      <c r="AL1405" s="78" t="s">
        <v>553</v>
      </c>
      <c r="AM1405" s="78">
        <v>510204</v>
      </c>
      <c r="AN1405" s="79" t="str">
        <f>IF(AM1405&lt;&gt;"",+VLOOKUP(AM1405,NIVELES!$A$1652:$B$2466,2,0),"")</f>
        <v>Decimocuarto Sueldo</v>
      </c>
      <c r="AO1405" s="87">
        <v>24198.17</v>
      </c>
      <c r="AP1405" s="88">
        <v>0</v>
      </c>
      <c r="AQ1405" s="88">
        <v>0</v>
      </c>
      <c r="AR1405" s="88">
        <v>0</v>
      </c>
      <c r="AS1405" s="88">
        <v>0</v>
      </c>
      <c r="AT1405" s="88">
        <v>0</v>
      </c>
      <c r="AU1405" s="88">
        <v>0</v>
      </c>
      <c r="AV1405" s="88">
        <v>0</v>
      </c>
      <c r="AW1405" s="88">
        <v>24198.17</v>
      </c>
      <c r="AX1405" s="88">
        <v>0</v>
      </c>
      <c r="AY1405" s="88">
        <v>0</v>
      </c>
      <c r="AZ1405" s="88">
        <v>0</v>
      </c>
      <c r="BA1405" s="88">
        <v>0</v>
      </c>
      <c r="BB1405" s="89">
        <f t="shared" si="83"/>
        <v>24198.17</v>
      </c>
      <c r="BC1405" s="90" t="str">
        <f t="shared" si="82"/>
        <v>OK</v>
      </c>
      <c r="BD1405" s="91" t="str">
        <f t="shared" si="84"/>
        <v xml:space="preserve">                  </v>
      </c>
      <c r="BE1405" s="92">
        <f t="shared" si="85"/>
        <v>1</v>
      </c>
    </row>
    <row r="1406" spans="1:57" s="74" customFormat="1" ht="50.1" customHeight="1" x14ac:dyDescent="0.2">
      <c r="A1406" s="78" t="s">
        <v>55</v>
      </c>
      <c r="B1406" s="78" t="s">
        <v>58</v>
      </c>
      <c r="C1406" s="78" t="s">
        <v>615</v>
      </c>
      <c r="D1406" s="78" t="s">
        <v>605</v>
      </c>
      <c r="E1406" s="79" t="str">
        <f>+IF(C1406&lt;&gt;"",VLOOKUP(MID(C1406,18,5),NIVELES!$A$133:$B$213,2,0),"")</f>
        <v>COTOPAXI</v>
      </c>
      <c r="F1406" s="80" t="s">
        <v>80</v>
      </c>
      <c r="G1406" s="81" t="str">
        <f>+IF(F1406&lt;&gt;"",VLOOKUP(F1406,NIVELES!$A$246:$C$464,3,0),"")</f>
        <v xml:space="preserve"> </v>
      </c>
      <c r="H1406" s="82" t="s">
        <v>1024</v>
      </c>
      <c r="I1406" s="78" t="s">
        <v>2201</v>
      </c>
      <c r="J1406" s="78" t="s">
        <v>2184</v>
      </c>
      <c r="K1406" s="78" t="s">
        <v>2185</v>
      </c>
      <c r="L1406" s="78" t="s">
        <v>2582</v>
      </c>
      <c r="M1406" s="78">
        <v>2700</v>
      </c>
      <c r="N1406" s="78" t="s">
        <v>2468</v>
      </c>
      <c r="O1406" s="78" t="s">
        <v>2167</v>
      </c>
      <c r="P1406" s="82">
        <v>12</v>
      </c>
      <c r="Q1406" s="78" t="s">
        <v>2204</v>
      </c>
      <c r="R1406" s="82">
        <v>1</v>
      </c>
      <c r="S1406" s="82">
        <v>1</v>
      </c>
      <c r="T1406" s="82">
        <v>1</v>
      </c>
      <c r="U1406" s="82">
        <v>1</v>
      </c>
      <c r="V1406" s="82">
        <v>1</v>
      </c>
      <c r="W1406" s="82">
        <v>1</v>
      </c>
      <c r="X1406" s="82">
        <v>1</v>
      </c>
      <c r="Y1406" s="82">
        <v>1</v>
      </c>
      <c r="Z1406" s="82">
        <v>1</v>
      </c>
      <c r="AA1406" s="82">
        <v>1</v>
      </c>
      <c r="AB1406" s="82">
        <v>1</v>
      </c>
      <c r="AC1406" s="82">
        <v>1</v>
      </c>
      <c r="AD1406" s="85" t="str">
        <f>IF(A1406&lt;&gt;"",IF(D1406="DIRECCIÓN_DE_TRANSFERENCIAS","280 0031",VLOOKUP(C1406,NIVELES!$A$14:$B$105,2,0)),"")</f>
        <v>280 3110</v>
      </c>
      <c r="AE1406" s="86" t="s">
        <v>322</v>
      </c>
      <c r="AF1406" s="86" t="s">
        <v>543</v>
      </c>
      <c r="AG1406" s="79" t="str">
        <f>+IF(AF1406&lt;&gt;"",VLOOKUP(AF1406,NIVELES!$A$666:$B$673,2,0),"")</f>
        <v>DESARROLLO_INFANTIL</v>
      </c>
      <c r="AH1406" s="78" t="s">
        <v>452</v>
      </c>
      <c r="AI1406" s="79" t="str">
        <f>IF(AH1406&lt;&gt;"",VLOOKUP(CONCATENATE(AG1406,AH1406),NIVELES!$B$676:$C$745,2,0),"")</f>
        <v>Creciendo Con Nuestros Hijos De Atención Directa Funcionamiento, Operación Y Atención Domiciliar</v>
      </c>
      <c r="AJ1406" s="78" t="s">
        <v>517</v>
      </c>
      <c r="AK1406" s="79" t="str">
        <f>+IF(AJ1406&lt;&gt;"",VLOOKUP(AJ1406,NIVELES!$A$816:$B$892,2,0),"")</f>
        <v>NO APLICA</v>
      </c>
      <c r="AL1406" s="78" t="s">
        <v>553</v>
      </c>
      <c r="AM1406" s="78">
        <v>510601</v>
      </c>
      <c r="AN1406" s="79" t="str">
        <f>IF(AM1406&lt;&gt;"",+VLOOKUP(AM1406,NIVELES!$A$1652:$B$2466,2,0),"")</f>
        <v>Aporte Patronal</v>
      </c>
      <c r="AO1406" s="87">
        <v>41605.49</v>
      </c>
      <c r="AP1406" s="88">
        <v>3782.32</v>
      </c>
      <c r="AQ1406" s="88">
        <v>3782.32</v>
      </c>
      <c r="AR1406" s="88">
        <v>3782.32</v>
      </c>
      <c r="AS1406" s="88">
        <v>3782.32</v>
      </c>
      <c r="AT1406" s="88">
        <v>3782.32</v>
      </c>
      <c r="AU1406" s="88">
        <v>3782.32</v>
      </c>
      <c r="AV1406" s="88">
        <v>3782.32</v>
      </c>
      <c r="AW1406" s="88">
        <v>3782.32</v>
      </c>
      <c r="AX1406" s="88">
        <v>3782.31</v>
      </c>
      <c r="AY1406" s="88">
        <v>3782.31</v>
      </c>
      <c r="AZ1406" s="88">
        <v>3782.31</v>
      </c>
      <c r="BA1406" s="88">
        <v>0</v>
      </c>
      <c r="BB1406" s="89">
        <f t="shared" si="83"/>
        <v>41605.49</v>
      </c>
      <c r="BC1406" s="90" t="str">
        <f t="shared" si="82"/>
        <v>OK</v>
      </c>
      <c r="BD1406" s="91" t="str">
        <f t="shared" si="84"/>
        <v xml:space="preserve">                  </v>
      </c>
      <c r="BE1406" s="92">
        <f t="shared" si="85"/>
        <v>12</v>
      </c>
    </row>
    <row r="1407" spans="1:57" s="74" customFormat="1" ht="50.1" customHeight="1" x14ac:dyDescent="0.2">
      <c r="A1407" s="78" t="s">
        <v>55</v>
      </c>
      <c r="B1407" s="78" t="s">
        <v>58</v>
      </c>
      <c r="C1407" s="78" t="s">
        <v>615</v>
      </c>
      <c r="D1407" s="78" t="s">
        <v>605</v>
      </c>
      <c r="E1407" s="79" t="str">
        <f>+IF(C1407&lt;&gt;"",VLOOKUP(MID(C1407,18,5),NIVELES!$A$133:$B$213,2,0),"")</f>
        <v>COTOPAXI</v>
      </c>
      <c r="F1407" s="80" t="s">
        <v>80</v>
      </c>
      <c r="G1407" s="81" t="str">
        <f>+IF(F1407&lt;&gt;"",VLOOKUP(F1407,NIVELES!$A$246:$C$464,3,0),"")</f>
        <v xml:space="preserve"> </v>
      </c>
      <c r="H1407" s="82" t="s">
        <v>1024</v>
      </c>
      <c r="I1407" s="78" t="s">
        <v>2201</v>
      </c>
      <c r="J1407" s="78" t="s">
        <v>2184</v>
      </c>
      <c r="K1407" s="78" t="s">
        <v>2185</v>
      </c>
      <c r="L1407" s="78" t="s">
        <v>2582</v>
      </c>
      <c r="M1407" s="78">
        <v>2700</v>
      </c>
      <c r="N1407" s="78" t="s">
        <v>2468</v>
      </c>
      <c r="O1407" s="78" t="s">
        <v>2167</v>
      </c>
      <c r="P1407" s="82">
        <v>12</v>
      </c>
      <c r="Q1407" s="78" t="s">
        <v>2204</v>
      </c>
      <c r="R1407" s="82">
        <v>1</v>
      </c>
      <c r="S1407" s="82">
        <v>1</v>
      </c>
      <c r="T1407" s="82">
        <v>1</v>
      </c>
      <c r="U1407" s="82">
        <v>1</v>
      </c>
      <c r="V1407" s="82">
        <v>1</v>
      </c>
      <c r="W1407" s="82">
        <v>1</v>
      </c>
      <c r="X1407" s="82">
        <v>1</v>
      </c>
      <c r="Y1407" s="82">
        <v>1</v>
      </c>
      <c r="Z1407" s="82">
        <v>1</v>
      </c>
      <c r="AA1407" s="82">
        <v>1</v>
      </c>
      <c r="AB1407" s="82">
        <v>1</v>
      </c>
      <c r="AC1407" s="82">
        <v>1</v>
      </c>
      <c r="AD1407" s="85" t="str">
        <f>IF(A1407&lt;&gt;"",IF(D1407="DIRECCIÓN_DE_TRANSFERENCIAS","280 0031",VLOOKUP(C1407,NIVELES!$A$14:$B$105,2,0)),"")</f>
        <v>280 3110</v>
      </c>
      <c r="AE1407" s="86" t="s">
        <v>322</v>
      </c>
      <c r="AF1407" s="86" t="s">
        <v>543</v>
      </c>
      <c r="AG1407" s="79" t="str">
        <f>+IF(AF1407&lt;&gt;"",VLOOKUP(AF1407,NIVELES!$A$666:$B$673,2,0),"")</f>
        <v>DESARROLLO_INFANTIL</v>
      </c>
      <c r="AH1407" s="78" t="s">
        <v>452</v>
      </c>
      <c r="AI1407" s="79" t="str">
        <f>IF(AH1407&lt;&gt;"",VLOOKUP(CONCATENATE(AG1407,AH1407),NIVELES!$B$676:$C$745,2,0),"")</f>
        <v>Creciendo Con Nuestros Hijos De Atención Directa Funcionamiento, Operación Y Atención Domiciliar</v>
      </c>
      <c r="AJ1407" s="78" t="s">
        <v>517</v>
      </c>
      <c r="AK1407" s="79" t="str">
        <f>+IF(AJ1407&lt;&gt;"",VLOOKUP(AJ1407,NIVELES!$A$816:$B$892,2,0),"")</f>
        <v>NO APLICA</v>
      </c>
      <c r="AL1407" s="78" t="s">
        <v>553</v>
      </c>
      <c r="AM1407" s="78">
        <v>510602</v>
      </c>
      <c r="AN1407" s="79" t="str">
        <f>IF(AM1407&lt;&gt;"",+VLOOKUP(AM1407,NIVELES!$A$1652:$B$2466,2,0),"")</f>
        <v>Fondo de Reserva</v>
      </c>
      <c r="AO1407" s="87">
        <v>35928.75</v>
      </c>
      <c r="AP1407" s="88">
        <v>3266.25</v>
      </c>
      <c r="AQ1407" s="88">
        <v>3266.25</v>
      </c>
      <c r="AR1407" s="88">
        <v>3266.25</v>
      </c>
      <c r="AS1407" s="88">
        <v>3266.25</v>
      </c>
      <c r="AT1407" s="88">
        <v>3266.25</v>
      </c>
      <c r="AU1407" s="88">
        <v>3266.25</v>
      </c>
      <c r="AV1407" s="88">
        <v>3266.25</v>
      </c>
      <c r="AW1407" s="88">
        <v>3266.25</v>
      </c>
      <c r="AX1407" s="88">
        <v>3266.25</v>
      </c>
      <c r="AY1407" s="88">
        <v>3266.25</v>
      </c>
      <c r="AZ1407" s="88">
        <v>3266.25</v>
      </c>
      <c r="BA1407" s="88">
        <v>0</v>
      </c>
      <c r="BB1407" s="89">
        <f t="shared" si="83"/>
        <v>35928.75</v>
      </c>
      <c r="BC1407" s="90" t="str">
        <f t="shared" si="82"/>
        <v>OK</v>
      </c>
      <c r="BD1407" s="91" t="str">
        <f t="shared" si="84"/>
        <v xml:space="preserve">                  </v>
      </c>
      <c r="BE1407" s="92">
        <f t="shared" si="85"/>
        <v>12</v>
      </c>
    </row>
    <row r="1408" spans="1:57" s="74" customFormat="1" ht="50.1" customHeight="1" x14ac:dyDescent="0.2">
      <c r="A1408" s="78" t="s">
        <v>55</v>
      </c>
      <c r="B1408" s="78" t="s">
        <v>58</v>
      </c>
      <c r="C1408" s="78" t="s">
        <v>615</v>
      </c>
      <c r="D1408" s="78" t="s">
        <v>605</v>
      </c>
      <c r="E1408" s="79" t="str">
        <f>+IF(C1408&lt;&gt;"",VLOOKUP(MID(C1408,18,5),NIVELES!$A$133:$B$213,2,0),"")</f>
        <v>COTOPAXI</v>
      </c>
      <c r="F1408" s="80" t="s">
        <v>80</v>
      </c>
      <c r="G1408" s="81" t="str">
        <f>+IF(F1408&lt;&gt;"",VLOOKUP(F1408,NIVELES!$A$246:$C$464,3,0),"")</f>
        <v xml:space="preserve"> </v>
      </c>
      <c r="H1408" s="82" t="s">
        <v>1024</v>
      </c>
      <c r="I1408" s="78" t="s">
        <v>2201</v>
      </c>
      <c r="J1408" s="78" t="s">
        <v>2184</v>
      </c>
      <c r="K1408" s="78" t="s">
        <v>2185</v>
      </c>
      <c r="L1408" s="78" t="s">
        <v>2582</v>
      </c>
      <c r="M1408" s="78">
        <v>2700</v>
      </c>
      <c r="N1408" s="78" t="s">
        <v>2468</v>
      </c>
      <c r="O1408" s="78" t="s">
        <v>2219</v>
      </c>
      <c r="P1408" s="82">
        <v>2</v>
      </c>
      <c r="Q1408" s="78" t="s">
        <v>2472</v>
      </c>
      <c r="R1408" s="82"/>
      <c r="S1408" s="82"/>
      <c r="T1408" s="82"/>
      <c r="U1408" s="82">
        <v>1</v>
      </c>
      <c r="V1408" s="82"/>
      <c r="W1408" s="82"/>
      <c r="X1408" s="82"/>
      <c r="Y1408" s="82"/>
      <c r="Z1408" s="82">
        <v>1</v>
      </c>
      <c r="AA1408" s="82"/>
      <c r="AB1408" s="82"/>
      <c r="AC1408" s="82"/>
      <c r="AD1408" s="85" t="str">
        <f>IF(A1408&lt;&gt;"",IF(D1408="DIRECCIÓN_DE_TRANSFERENCIAS","280 0031",VLOOKUP(C1408,NIVELES!$A$14:$B$105,2,0)),"")</f>
        <v>280 3110</v>
      </c>
      <c r="AE1408" s="86" t="s">
        <v>322</v>
      </c>
      <c r="AF1408" s="86" t="s">
        <v>543</v>
      </c>
      <c r="AG1408" s="79" t="str">
        <f>+IF(AF1408&lt;&gt;"",VLOOKUP(AF1408,NIVELES!$A$666:$B$673,2,0),"")</f>
        <v>DESARROLLO_INFANTIL</v>
      </c>
      <c r="AH1408" s="78" t="s">
        <v>452</v>
      </c>
      <c r="AI1408" s="79" t="str">
        <f>IF(AH1408&lt;&gt;"",VLOOKUP(CONCATENATE(AG1408,AH1408),NIVELES!$B$676:$C$745,2,0),"")</f>
        <v>Creciendo Con Nuestros Hijos De Atención Directa Funcionamiento, Operación Y Atención Domiciliar</v>
      </c>
      <c r="AJ1408" s="78" t="s">
        <v>517</v>
      </c>
      <c r="AK1408" s="79" t="str">
        <f>+IF(AJ1408&lt;&gt;"",VLOOKUP(AJ1408,NIVELES!$A$816:$B$892,2,0),"")</f>
        <v>NO APLICA</v>
      </c>
      <c r="AL1408" s="78" t="s">
        <v>554</v>
      </c>
      <c r="AM1408" s="78">
        <v>530105</v>
      </c>
      <c r="AN1408" s="79" t="str">
        <f>IF(AM1408&lt;&gt;"",+VLOOKUP(AM1408,NIVELES!$A$1652:$B$2466,2,0),"")</f>
        <v>Telecomunicaciones</v>
      </c>
      <c r="AO1408" s="87">
        <v>9842.56</v>
      </c>
      <c r="AP1408" s="88">
        <v>0</v>
      </c>
      <c r="AQ1408" s="88">
        <v>0</v>
      </c>
      <c r="AR1408" s="88">
        <v>0</v>
      </c>
      <c r="AS1408" s="88">
        <v>4921.28</v>
      </c>
      <c r="AT1408" s="88">
        <v>0</v>
      </c>
      <c r="AU1408" s="88">
        <v>0</v>
      </c>
      <c r="AV1408" s="88">
        <v>0</v>
      </c>
      <c r="AW1408" s="88">
        <v>0</v>
      </c>
      <c r="AX1408" s="88">
        <v>4921.28</v>
      </c>
      <c r="AY1408" s="88">
        <v>0</v>
      </c>
      <c r="AZ1408" s="88">
        <v>0</v>
      </c>
      <c r="BA1408" s="88">
        <v>0</v>
      </c>
      <c r="BB1408" s="89">
        <f t="shared" si="83"/>
        <v>9842.56</v>
      </c>
      <c r="BC1408" s="90" t="str">
        <f t="shared" si="82"/>
        <v>OK</v>
      </c>
      <c r="BD1408" s="91" t="str">
        <f t="shared" si="84"/>
        <v xml:space="preserve">                  </v>
      </c>
      <c r="BE1408" s="92">
        <f t="shared" si="85"/>
        <v>2</v>
      </c>
    </row>
    <row r="1409" spans="1:57" s="74" customFormat="1" ht="50.1" customHeight="1" x14ac:dyDescent="0.2">
      <c r="A1409" s="78" t="s">
        <v>55</v>
      </c>
      <c r="B1409" s="78" t="s">
        <v>58</v>
      </c>
      <c r="C1409" s="78" t="s">
        <v>615</v>
      </c>
      <c r="D1409" s="78" t="s">
        <v>605</v>
      </c>
      <c r="E1409" s="79" t="str">
        <f>+IF(C1409&lt;&gt;"",VLOOKUP(MID(C1409,18,5),NIVELES!$A$133:$B$213,2,0),"")</f>
        <v>COTOPAXI</v>
      </c>
      <c r="F1409" s="80" t="s">
        <v>80</v>
      </c>
      <c r="G1409" s="81" t="str">
        <f>+IF(F1409&lt;&gt;"",VLOOKUP(F1409,NIVELES!$A$246:$C$464,3,0),"")</f>
        <v xml:space="preserve"> </v>
      </c>
      <c r="H1409" s="82" t="s">
        <v>1024</v>
      </c>
      <c r="I1409" s="78" t="s">
        <v>2201</v>
      </c>
      <c r="J1409" s="78" t="s">
        <v>2184</v>
      </c>
      <c r="K1409" s="78" t="s">
        <v>2185</v>
      </c>
      <c r="L1409" s="78" t="s">
        <v>2582</v>
      </c>
      <c r="M1409" s="78">
        <v>2700</v>
      </c>
      <c r="N1409" s="78" t="s">
        <v>2468</v>
      </c>
      <c r="O1409" s="78" t="s">
        <v>2480</v>
      </c>
      <c r="P1409" s="82">
        <v>2</v>
      </c>
      <c r="Q1409" s="78" t="s">
        <v>2553</v>
      </c>
      <c r="R1409" s="82"/>
      <c r="S1409" s="82"/>
      <c r="T1409" s="82"/>
      <c r="U1409" s="82">
        <v>1</v>
      </c>
      <c r="V1409" s="82"/>
      <c r="W1409" s="82"/>
      <c r="X1409" s="82"/>
      <c r="Y1409" s="82"/>
      <c r="Z1409" s="82">
        <v>1</v>
      </c>
      <c r="AA1409" s="82"/>
      <c r="AB1409" s="82"/>
      <c r="AC1409" s="82"/>
      <c r="AD1409" s="85" t="str">
        <f>IF(A1409&lt;&gt;"",IF(D1409="DIRECCIÓN_DE_TRANSFERENCIAS","280 0031",VLOOKUP(C1409,NIVELES!$A$14:$B$105,2,0)),"")</f>
        <v>280 3110</v>
      </c>
      <c r="AE1409" s="86" t="s">
        <v>322</v>
      </c>
      <c r="AF1409" s="86" t="s">
        <v>543</v>
      </c>
      <c r="AG1409" s="79" t="str">
        <f>+IF(AF1409&lt;&gt;"",VLOOKUP(AF1409,NIVELES!$A$666:$B$673,2,0),"")</f>
        <v>DESARROLLO_INFANTIL</v>
      </c>
      <c r="AH1409" s="78" t="s">
        <v>452</v>
      </c>
      <c r="AI1409" s="79" t="str">
        <f>IF(AH1409&lt;&gt;"",VLOOKUP(CONCATENATE(AG1409,AH1409),NIVELES!$B$676:$C$745,2,0),"")</f>
        <v>Creciendo Con Nuestros Hijos De Atención Directa Funcionamiento, Operación Y Atención Domiciliar</v>
      </c>
      <c r="AJ1409" s="78" t="s">
        <v>517</v>
      </c>
      <c r="AK1409" s="79" t="str">
        <f>+IF(AJ1409&lt;&gt;"",VLOOKUP(AJ1409,NIVELES!$A$816:$B$892,2,0),"")</f>
        <v>NO APLICA</v>
      </c>
      <c r="AL1409" s="78" t="s">
        <v>554</v>
      </c>
      <c r="AM1409" s="78">
        <v>530204</v>
      </c>
      <c r="AN1409" s="79" t="str">
        <f>IF(AM1409&lt;&gt;"",+VLOOKUP(AM1409,NIVELES!$A$1652:$B$2466,2,0),"")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1409" s="87">
        <v>0</v>
      </c>
      <c r="AP1409" s="88">
        <v>0</v>
      </c>
      <c r="AQ1409" s="88">
        <v>0</v>
      </c>
      <c r="AR1409" s="88">
        <v>0</v>
      </c>
      <c r="AS1409" s="88">
        <v>0</v>
      </c>
      <c r="AT1409" s="88">
        <v>0</v>
      </c>
      <c r="AU1409" s="88">
        <v>0</v>
      </c>
      <c r="AV1409" s="88">
        <v>0</v>
      </c>
      <c r="AW1409" s="88">
        <v>0</v>
      </c>
      <c r="AX1409" s="88">
        <v>0</v>
      </c>
      <c r="AY1409" s="88">
        <v>0</v>
      </c>
      <c r="AZ1409" s="88">
        <v>0</v>
      </c>
      <c r="BA1409" s="88">
        <v>0</v>
      </c>
      <c r="BB1409" s="89">
        <f t="shared" si="83"/>
        <v>0</v>
      </c>
      <c r="BC1409" s="90" t="str">
        <f t="shared" si="82"/>
        <v>OK</v>
      </c>
      <c r="BD1409" s="91" t="str">
        <f t="shared" si="84"/>
        <v xml:space="preserve">                  </v>
      </c>
      <c r="BE1409" s="92">
        <f t="shared" si="85"/>
        <v>2</v>
      </c>
    </row>
    <row r="1410" spans="1:57" s="74" customFormat="1" ht="50.1" customHeight="1" x14ac:dyDescent="0.2">
      <c r="A1410" s="78" t="s">
        <v>55</v>
      </c>
      <c r="B1410" s="78" t="s">
        <v>58</v>
      </c>
      <c r="C1410" s="78" t="s">
        <v>615</v>
      </c>
      <c r="D1410" s="78" t="s">
        <v>605</v>
      </c>
      <c r="E1410" s="79" t="str">
        <f>+IF(C1410&lt;&gt;"",VLOOKUP(MID(C1410,18,5),NIVELES!$A$133:$B$213,2,0),"")</f>
        <v>COTOPAXI</v>
      </c>
      <c r="F1410" s="80" t="s">
        <v>80</v>
      </c>
      <c r="G1410" s="81" t="str">
        <f>+IF(F1410&lt;&gt;"",VLOOKUP(F1410,NIVELES!$A$246:$C$464,3,0),"")</f>
        <v xml:space="preserve"> </v>
      </c>
      <c r="H1410" s="82" t="s">
        <v>1024</v>
      </c>
      <c r="I1410" s="78" t="s">
        <v>2201</v>
      </c>
      <c r="J1410" s="78" t="s">
        <v>2184</v>
      </c>
      <c r="K1410" s="78" t="s">
        <v>2185</v>
      </c>
      <c r="L1410" s="78" t="s">
        <v>2582</v>
      </c>
      <c r="M1410" s="78">
        <v>2700</v>
      </c>
      <c r="N1410" s="78" t="s">
        <v>2468</v>
      </c>
      <c r="O1410" s="78" t="s">
        <v>2480</v>
      </c>
      <c r="P1410" s="82">
        <v>11</v>
      </c>
      <c r="Q1410" s="78" t="s">
        <v>2553</v>
      </c>
      <c r="R1410" s="82"/>
      <c r="S1410" s="82">
        <v>1</v>
      </c>
      <c r="T1410" s="82">
        <v>1</v>
      </c>
      <c r="U1410" s="82">
        <v>1</v>
      </c>
      <c r="V1410" s="82">
        <v>1</v>
      </c>
      <c r="W1410" s="82">
        <v>1</v>
      </c>
      <c r="X1410" s="82">
        <v>1</v>
      </c>
      <c r="Y1410" s="82">
        <v>1</v>
      </c>
      <c r="Z1410" s="82">
        <v>1</v>
      </c>
      <c r="AA1410" s="82">
        <v>1</v>
      </c>
      <c r="AB1410" s="82">
        <v>1</v>
      </c>
      <c r="AC1410" s="82">
        <v>1</v>
      </c>
      <c r="AD1410" s="85" t="str">
        <f>IF(A1410&lt;&gt;"",IF(D1410="DIRECCIÓN_DE_TRANSFERENCIAS","280 0031",VLOOKUP(C1410,NIVELES!$A$14:$B$105,2,0)),"")</f>
        <v>280 3110</v>
      </c>
      <c r="AE1410" s="86" t="s">
        <v>322</v>
      </c>
      <c r="AF1410" s="86" t="s">
        <v>543</v>
      </c>
      <c r="AG1410" s="79" t="str">
        <f>+IF(AF1410&lt;&gt;"",VLOOKUP(AF1410,NIVELES!$A$666:$B$673,2,0),"")</f>
        <v>DESARROLLO_INFANTIL</v>
      </c>
      <c r="AH1410" s="78" t="s">
        <v>452</v>
      </c>
      <c r="AI1410" s="79" t="str">
        <f>IF(AH1410&lt;&gt;"",VLOOKUP(CONCATENATE(AG1410,AH1410),NIVELES!$B$676:$C$745,2,0),"")</f>
        <v>Creciendo Con Nuestros Hijos De Atención Directa Funcionamiento, Operación Y Atención Domiciliar</v>
      </c>
      <c r="AJ1410" s="78" t="s">
        <v>517</v>
      </c>
      <c r="AK1410" s="79" t="str">
        <f>+IF(AJ1410&lt;&gt;"",VLOOKUP(AJ1410,NIVELES!$A$816:$B$892,2,0),"")</f>
        <v>NO APLICA</v>
      </c>
      <c r="AL1410" s="78" t="s">
        <v>554</v>
      </c>
      <c r="AM1410" s="78">
        <v>530505</v>
      </c>
      <c r="AN1410" s="79" t="str">
        <f>IF(AM1410&lt;&gt;"",+VLOOKUP(AM1410,NIVELES!$A$1652:$B$2466,2,0),"")</f>
        <v>Vehículos (Arrendamiento)</v>
      </c>
      <c r="AO1410" s="87">
        <v>0</v>
      </c>
      <c r="AP1410" s="88">
        <v>0</v>
      </c>
      <c r="AQ1410" s="88">
        <v>0</v>
      </c>
      <c r="AR1410" s="88">
        <v>0</v>
      </c>
      <c r="AS1410" s="88">
        <v>0</v>
      </c>
      <c r="AT1410" s="88">
        <v>0</v>
      </c>
      <c r="AU1410" s="88">
        <v>0</v>
      </c>
      <c r="AV1410" s="88">
        <v>0</v>
      </c>
      <c r="AW1410" s="88">
        <v>0</v>
      </c>
      <c r="AX1410" s="88">
        <v>0</v>
      </c>
      <c r="AY1410" s="88">
        <v>0</v>
      </c>
      <c r="AZ1410" s="88">
        <v>0</v>
      </c>
      <c r="BA1410" s="88">
        <v>0</v>
      </c>
      <c r="BB1410" s="89">
        <f t="shared" si="83"/>
        <v>0</v>
      </c>
      <c r="BC1410" s="90" t="str">
        <f t="shared" si="82"/>
        <v>OK</v>
      </c>
      <c r="BD1410" s="91" t="str">
        <f t="shared" si="84"/>
        <v xml:space="preserve">                  </v>
      </c>
      <c r="BE1410" s="92">
        <f t="shared" si="85"/>
        <v>11</v>
      </c>
    </row>
    <row r="1411" spans="1:57" s="74" customFormat="1" ht="50.1" customHeight="1" x14ac:dyDescent="0.2">
      <c r="A1411" s="78" t="s">
        <v>55</v>
      </c>
      <c r="B1411" s="78" t="s">
        <v>58</v>
      </c>
      <c r="C1411" s="78" t="s">
        <v>615</v>
      </c>
      <c r="D1411" s="78" t="s">
        <v>605</v>
      </c>
      <c r="E1411" s="79" t="str">
        <f>+IF(C1411&lt;&gt;"",VLOOKUP(MID(C1411,18,5),NIVELES!$A$133:$B$213,2,0),"")</f>
        <v>COTOPAXI</v>
      </c>
      <c r="F1411" s="80" t="s">
        <v>80</v>
      </c>
      <c r="G1411" s="81" t="str">
        <f>+IF(F1411&lt;&gt;"",VLOOKUP(F1411,NIVELES!$A$246:$C$464,3,0),"")</f>
        <v xml:space="preserve"> </v>
      </c>
      <c r="H1411" s="82" t="s">
        <v>1024</v>
      </c>
      <c r="I1411" s="78" t="s">
        <v>2201</v>
      </c>
      <c r="J1411" s="78" t="s">
        <v>2184</v>
      </c>
      <c r="K1411" s="78" t="s">
        <v>2185</v>
      </c>
      <c r="L1411" s="78" t="s">
        <v>2582</v>
      </c>
      <c r="M1411" s="78">
        <v>2700</v>
      </c>
      <c r="N1411" s="78" t="s">
        <v>2468</v>
      </c>
      <c r="O1411" s="78" t="s">
        <v>2583</v>
      </c>
      <c r="P1411" s="82">
        <v>1</v>
      </c>
      <c r="Q1411" s="78" t="s">
        <v>2584</v>
      </c>
      <c r="R1411" s="82"/>
      <c r="S1411" s="82"/>
      <c r="T1411" s="82"/>
      <c r="U1411" s="82">
        <v>1</v>
      </c>
      <c r="V1411" s="82"/>
      <c r="W1411" s="82"/>
      <c r="X1411" s="82"/>
      <c r="Y1411" s="82"/>
      <c r="Z1411" s="82"/>
      <c r="AA1411" s="82"/>
      <c r="AB1411" s="82"/>
      <c r="AC1411" s="82"/>
      <c r="AD1411" s="85" t="str">
        <f>IF(A1411&lt;&gt;"",IF(D1411="DIRECCIÓN_DE_TRANSFERENCIAS","280 0031",VLOOKUP(C1411,NIVELES!$A$14:$B$105,2,0)),"")</f>
        <v>280 3110</v>
      </c>
      <c r="AE1411" s="86" t="s">
        <v>322</v>
      </c>
      <c r="AF1411" s="86" t="s">
        <v>543</v>
      </c>
      <c r="AG1411" s="79" t="str">
        <f>+IF(AF1411&lt;&gt;"",VLOOKUP(AF1411,NIVELES!$A$666:$B$673,2,0),"")</f>
        <v>DESARROLLO_INFANTIL</v>
      </c>
      <c r="AH1411" s="78" t="s">
        <v>452</v>
      </c>
      <c r="AI1411" s="79" t="str">
        <f>IF(AH1411&lt;&gt;"",VLOOKUP(CONCATENATE(AG1411,AH1411),NIVELES!$B$676:$C$745,2,0),"")</f>
        <v>Creciendo Con Nuestros Hijos De Atención Directa Funcionamiento, Operación Y Atención Domiciliar</v>
      </c>
      <c r="AJ1411" s="78" t="s">
        <v>517</v>
      </c>
      <c r="AK1411" s="79" t="str">
        <f>+IF(AJ1411&lt;&gt;"",VLOOKUP(AJ1411,NIVELES!$A$816:$B$892,2,0),"")</f>
        <v>NO APLICA</v>
      </c>
      <c r="AL1411" s="78" t="s">
        <v>554</v>
      </c>
      <c r="AM1411" s="78">
        <v>530802</v>
      </c>
      <c r="AN1411" s="79" t="str">
        <f>IF(AM1411&lt;&gt;"",+VLOOKUP(AM1411,NIVELES!$A$1652:$B$2466,2,0),"")</f>
        <v>Vestuario, Lencería, Prendas de Protección; y, Accesorios para Uniformes Militares y Policiales; y, Carpas</v>
      </c>
      <c r="AO1411" s="87">
        <v>0</v>
      </c>
      <c r="AP1411" s="88">
        <v>0</v>
      </c>
      <c r="AQ1411" s="88">
        <v>0</v>
      </c>
      <c r="AR1411" s="88">
        <v>0</v>
      </c>
      <c r="AS1411" s="88">
        <v>0</v>
      </c>
      <c r="AT1411" s="88">
        <v>0</v>
      </c>
      <c r="AU1411" s="88">
        <v>0</v>
      </c>
      <c r="AV1411" s="88">
        <v>0</v>
      </c>
      <c r="AW1411" s="88">
        <v>0</v>
      </c>
      <c r="AX1411" s="88">
        <v>0</v>
      </c>
      <c r="AY1411" s="88">
        <v>0</v>
      </c>
      <c r="AZ1411" s="88">
        <v>0</v>
      </c>
      <c r="BA1411" s="88">
        <v>0</v>
      </c>
      <c r="BB1411" s="89">
        <f t="shared" si="83"/>
        <v>0</v>
      </c>
      <c r="BC1411" s="90" t="str">
        <f t="shared" si="82"/>
        <v>OK</v>
      </c>
      <c r="BD1411" s="91" t="str">
        <f t="shared" si="84"/>
        <v xml:space="preserve">                  </v>
      </c>
      <c r="BE1411" s="92">
        <f t="shared" si="85"/>
        <v>1</v>
      </c>
    </row>
    <row r="1412" spans="1:57" s="74" customFormat="1" ht="50.1" customHeight="1" x14ac:dyDescent="0.2">
      <c r="A1412" s="78" t="s">
        <v>55</v>
      </c>
      <c r="B1412" s="78" t="s">
        <v>58</v>
      </c>
      <c r="C1412" s="78" t="s">
        <v>615</v>
      </c>
      <c r="D1412" s="78" t="s">
        <v>605</v>
      </c>
      <c r="E1412" s="79" t="str">
        <f>+IF(C1412&lt;&gt;"",VLOOKUP(MID(C1412,18,5),NIVELES!$A$133:$B$213,2,0),"")</f>
        <v>COTOPAXI</v>
      </c>
      <c r="F1412" s="80" t="s">
        <v>80</v>
      </c>
      <c r="G1412" s="81" t="str">
        <f>+IF(F1412&lt;&gt;"",VLOOKUP(F1412,NIVELES!$A$246:$C$464,3,0),"")</f>
        <v xml:space="preserve"> </v>
      </c>
      <c r="H1412" s="82" t="s">
        <v>1024</v>
      </c>
      <c r="I1412" s="78" t="s">
        <v>2201</v>
      </c>
      <c r="J1412" s="78" t="s">
        <v>2184</v>
      </c>
      <c r="K1412" s="78" t="s">
        <v>2185</v>
      </c>
      <c r="L1412" s="78" t="s">
        <v>2582</v>
      </c>
      <c r="M1412" s="78">
        <v>2700</v>
      </c>
      <c r="N1412" s="78" t="s">
        <v>2468</v>
      </c>
      <c r="O1412" s="78" t="s">
        <v>2252</v>
      </c>
      <c r="P1412" s="82">
        <v>1</v>
      </c>
      <c r="Q1412" s="78" t="s">
        <v>2585</v>
      </c>
      <c r="R1412" s="82"/>
      <c r="S1412" s="82"/>
      <c r="T1412" s="82"/>
      <c r="U1412" s="82"/>
      <c r="V1412" s="82">
        <v>1</v>
      </c>
      <c r="W1412" s="82"/>
      <c r="X1412" s="82"/>
      <c r="Y1412" s="82"/>
      <c r="Z1412" s="82"/>
      <c r="AA1412" s="82"/>
      <c r="AB1412" s="82"/>
      <c r="AC1412" s="82"/>
      <c r="AD1412" s="85" t="str">
        <f>IF(A1412&lt;&gt;"",IF(D1412="DIRECCIÓN_DE_TRANSFERENCIAS","280 0031",VLOOKUP(C1412,NIVELES!$A$14:$B$105,2,0)),"")</f>
        <v>280 3110</v>
      </c>
      <c r="AE1412" s="86" t="s">
        <v>322</v>
      </c>
      <c r="AF1412" s="86" t="s">
        <v>543</v>
      </c>
      <c r="AG1412" s="79" t="str">
        <f>+IF(AF1412&lt;&gt;"",VLOOKUP(AF1412,NIVELES!$A$666:$B$673,2,0),"")</f>
        <v>DESARROLLO_INFANTIL</v>
      </c>
      <c r="AH1412" s="78" t="s">
        <v>452</v>
      </c>
      <c r="AI1412" s="79" t="str">
        <f>IF(AH1412&lt;&gt;"",VLOOKUP(CONCATENATE(AG1412,AH1412),NIVELES!$B$676:$C$745,2,0),"")</f>
        <v>Creciendo Con Nuestros Hijos De Atención Directa Funcionamiento, Operación Y Atención Domiciliar</v>
      </c>
      <c r="AJ1412" s="78" t="s">
        <v>517</v>
      </c>
      <c r="AK1412" s="79" t="str">
        <f>+IF(AJ1412&lt;&gt;"",VLOOKUP(AJ1412,NIVELES!$A$816:$B$892,2,0),"")</f>
        <v>NO APLICA</v>
      </c>
      <c r="AL1412" s="78" t="s">
        <v>554</v>
      </c>
      <c r="AM1412" s="78">
        <v>530812</v>
      </c>
      <c r="AN1412" s="79" t="str">
        <f>IF(AM1412&lt;&gt;"",+VLOOKUP(AM1412,NIVELES!$A$1652:$B$2466,2,0),"")</f>
        <v>Materiales Didácticos</v>
      </c>
      <c r="AO1412" s="87">
        <v>0</v>
      </c>
      <c r="AP1412" s="88">
        <v>0</v>
      </c>
      <c r="AQ1412" s="88">
        <v>0</v>
      </c>
      <c r="AR1412" s="88">
        <v>0</v>
      </c>
      <c r="AS1412" s="88">
        <v>0</v>
      </c>
      <c r="AT1412" s="88">
        <v>0</v>
      </c>
      <c r="AU1412" s="88">
        <v>0</v>
      </c>
      <c r="AV1412" s="88">
        <v>0</v>
      </c>
      <c r="AW1412" s="88">
        <v>0</v>
      </c>
      <c r="AX1412" s="88">
        <v>0</v>
      </c>
      <c r="AY1412" s="88">
        <v>0</v>
      </c>
      <c r="AZ1412" s="88">
        <v>0</v>
      </c>
      <c r="BA1412" s="88">
        <v>0</v>
      </c>
      <c r="BB1412" s="89">
        <f t="shared" si="83"/>
        <v>0</v>
      </c>
      <c r="BC1412" s="90" t="str">
        <f t="shared" si="82"/>
        <v>OK</v>
      </c>
      <c r="BD1412" s="91" t="str">
        <f t="shared" si="84"/>
        <v xml:space="preserve">                  </v>
      </c>
      <c r="BE1412" s="92">
        <f t="shared" si="85"/>
        <v>1</v>
      </c>
    </row>
    <row r="1413" spans="1:57" s="74" customFormat="1" ht="50.1" customHeight="1" x14ac:dyDescent="0.2">
      <c r="A1413" s="78" t="s">
        <v>55</v>
      </c>
      <c r="B1413" s="78" t="s">
        <v>58</v>
      </c>
      <c r="C1413" s="78" t="s">
        <v>615</v>
      </c>
      <c r="D1413" s="78" t="s">
        <v>605</v>
      </c>
      <c r="E1413" s="79" t="str">
        <f>+IF(C1413&lt;&gt;"",VLOOKUP(MID(C1413,18,5),NIVELES!$A$133:$B$213,2,0),"")</f>
        <v>COTOPAXI</v>
      </c>
      <c r="F1413" s="80" t="s">
        <v>80</v>
      </c>
      <c r="G1413" s="81" t="str">
        <f>+IF(F1413&lt;&gt;"",VLOOKUP(F1413,NIVELES!$A$246:$C$464,3,0),"")</f>
        <v xml:space="preserve"> </v>
      </c>
      <c r="H1413" s="82" t="s">
        <v>1024</v>
      </c>
      <c r="I1413" s="78" t="s">
        <v>2201</v>
      </c>
      <c r="J1413" s="78" t="s">
        <v>2184</v>
      </c>
      <c r="K1413" s="78" t="s">
        <v>2185</v>
      </c>
      <c r="L1413" s="78" t="s">
        <v>2586</v>
      </c>
      <c r="M1413" s="78">
        <v>2826</v>
      </c>
      <c r="N1413" s="78" t="s">
        <v>2587</v>
      </c>
      <c r="O1413" s="78" t="s">
        <v>2222</v>
      </c>
      <c r="P1413" s="82">
        <v>14</v>
      </c>
      <c r="Q1413" s="78" t="s">
        <v>2551</v>
      </c>
      <c r="R1413" s="82"/>
      <c r="S1413" s="82">
        <v>14</v>
      </c>
      <c r="T1413" s="82"/>
      <c r="U1413" s="82"/>
      <c r="V1413" s="82"/>
      <c r="W1413" s="82"/>
      <c r="X1413" s="82"/>
      <c r="Y1413" s="82"/>
      <c r="Z1413" s="82"/>
      <c r="AA1413" s="82"/>
      <c r="AB1413" s="82"/>
      <c r="AC1413" s="82"/>
      <c r="AD1413" s="85" t="str">
        <f>IF(A1413&lt;&gt;"",IF(D1413="DIRECCIÓN_DE_TRANSFERENCIAS","280 0031",VLOOKUP(C1413,NIVELES!$A$14:$B$105,2,0)),"")</f>
        <v>280 3110</v>
      </c>
      <c r="AE1413" s="86" t="s">
        <v>322</v>
      </c>
      <c r="AF1413" s="86" t="s">
        <v>543</v>
      </c>
      <c r="AG1413" s="79" t="str">
        <f>+IF(AF1413&lt;&gt;"",VLOOKUP(AF1413,NIVELES!$A$666:$B$673,2,0),"")</f>
        <v>DESARROLLO_INFANTIL</v>
      </c>
      <c r="AH1413" s="78" t="s">
        <v>320</v>
      </c>
      <c r="AI1413" s="79" t="str">
        <f>IF(AH1413&lt;&gt;"",VLOOKUP(CONCATENATE(AG1413,AH1413),NIVELES!$B$676:$C$745,2,0),"")</f>
        <v>Asegurar La Operacion Y Atencion De Cibv  Administrados Por Prestacion De Servicios A Traves De Cooperantes  Para Contribuir Al Desarrollo Integral De Niñas Y Niños</v>
      </c>
      <c r="AJ1413" s="78" t="s">
        <v>387</v>
      </c>
      <c r="AK1413" s="79" t="str">
        <f>+IF(AJ1413&lt;&gt;"",VLOOKUP(AJ1413,NIVELES!$A$816:$B$892,2,0),"")</f>
        <v>ASEGURAR EL DESARROLLO INFANTIL Y LA EDUCACIÓN INTEGRAL, CON CALIDAD Y CALIDEZ PARA TODOS LOS NIÑOS, NIÑAS Y ADOLESCENTES</v>
      </c>
      <c r="AL1413" s="78" t="s">
        <v>556</v>
      </c>
      <c r="AM1413" s="78">
        <v>580104</v>
      </c>
      <c r="AN1413" s="79" t="str">
        <f>IF(AM1413&lt;&gt;"",+VLOOKUP(AM1413,NIVELES!$A$1652:$B$2466,2,0),"")</f>
        <v>A Gobiernos Autónomos Descentralizados</v>
      </c>
      <c r="AO1413" s="87">
        <v>3861381.91</v>
      </c>
      <c r="AP1413" s="88">
        <v>0</v>
      </c>
      <c r="AQ1413" s="88">
        <v>965345.47750000004</v>
      </c>
      <c r="AR1413" s="88">
        <v>0</v>
      </c>
      <c r="AS1413" s="88">
        <v>965345.47750000004</v>
      </c>
      <c r="AT1413" s="88">
        <v>0</v>
      </c>
      <c r="AU1413" s="88">
        <v>0</v>
      </c>
      <c r="AV1413" s="88">
        <v>965345.47750000004</v>
      </c>
      <c r="AW1413" s="88">
        <v>0</v>
      </c>
      <c r="AX1413" s="88">
        <v>0</v>
      </c>
      <c r="AY1413" s="88">
        <v>965345.47750000004</v>
      </c>
      <c r="AZ1413" s="88">
        <v>0</v>
      </c>
      <c r="BA1413" s="88">
        <v>0</v>
      </c>
      <c r="BB1413" s="89">
        <f t="shared" si="83"/>
        <v>3861381.91</v>
      </c>
      <c r="BC1413" s="90" t="str">
        <f t="shared" si="82"/>
        <v>OK</v>
      </c>
      <c r="BD1413" s="91" t="str">
        <f t="shared" si="84"/>
        <v xml:space="preserve">                  </v>
      </c>
      <c r="BE1413" s="92">
        <f t="shared" si="85"/>
        <v>14</v>
      </c>
    </row>
    <row r="1414" spans="1:57" s="74" customFormat="1" ht="50.1" customHeight="1" x14ac:dyDescent="0.2">
      <c r="A1414" s="78" t="s">
        <v>55</v>
      </c>
      <c r="B1414" s="78" t="s">
        <v>58</v>
      </c>
      <c r="C1414" s="78" t="s">
        <v>615</v>
      </c>
      <c r="D1414" s="78" t="s">
        <v>605</v>
      </c>
      <c r="E1414" s="79" t="str">
        <f>+IF(C1414&lt;&gt;"",VLOOKUP(MID(C1414,18,5),NIVELES!$A$133:$B$213,2,0),"")</f>
        <v>COTOPAXI</v>
      </c>
      <c r="F1414" s="80" t="s">
        <v>80</v>
      </c>
      <c r="G1414" s="81" t="str">
        <f>+IF(F1414&lt;&gt;"",VLOOKUP(F1414,NIVELES!$A$246:$C$464,3,0),"")</f>
        <v xml:space="preserve"> </v>
      </c>
      <c r="H1414" s="82" t="s">
        <v>1024</v>
      </c>
      <c r="I1414" s="78" t="s">
        <v>2201</v>
      </c>
      <c r="J1414" s="78" t="s">
        <v>2184</v>
      </c>
      <c r="K1414" s="78" t="s">
        <v>2185</v>
      </c>
      <c r="L1414" s="78" t="s">
        <v>2586</v>
      </c>
      <c r="M1414" s="78">
        <v>918</v>
      </c>
      <c r="N1414" s="78" t="s">
        <v>2587</v>
      </c>
      <c r="O1414" s="78" t="s">
        <v>2222</v>
      </c>
      <c r="P1414" s="82">
        <v>2</v>
      </c>
      <c r="Q1414" s="78" t="s">
        <v>2551</v>
      </c>
      <c r="R1414" s="82"/>
      <c r="S1414" s="82">
        <v>2</v>
      </c>
      <c r="T1414" s="82"/>
      <c r="U1414" s="82"/>
      <c r="V1414" s="82"/>
      <c r="W1414" s="82"/>
      <c r="X1414" s="82"/>
      <c r="Y1414" s="82"/>
      <c r="Z1414" s="82"/>
      <c r="AA1414" s="82"/>
      <c r="AB1414" s="82"/>
      <c r="AC1414" s="82"/>
      <c r="AD1414" s="85" t="str">
        <f>IF(A1414&lt;&gt;"",IF(D1414="DIRECCIÓN_DE_TRANSFERENCIAS","280 0031",VLOOKUP(C1414,NIVELES!$A$14:$B$105,2,0)),"")</f>
        <v>280 3110</v>
      </c>
      <c r="AE1414" s="86" t="s">
        <v>322</v>
      </c>
      <c r="AF1414" s="86" t="s">
        <v>543</v>
      </c>
      <c r="AG1414" s="79" t="str">
        <f>+IF(AF1414&lt;&gt;"",VLOOKUP(AF1414,NIVELES!$A$666:$B$673,2,0),"")</f>
        <v>DESARROLLO_INFANTIL</v>
      </c>
      <c r="AH1414" s="78" t="s">
        <v>320</v>
      </c>
      <c r="AI1414" s="79" t="str">
        <f>IF(AH1414&lt;&gt;"",VLOOKUP(CONCATENATE(AG1414,AH1414),NIVELES!$B$676:$C$745,2,0),"")</f>
        <v>Asegurar La Operacion Y Atencion De Cibv  Administrados Por Prestacion De Servicios A Traves De Cooperantes  Para Contribuir Al Desarrollo Integral De Niñas Y Niños</v>
      </c>
      <c r="AJ1414" s="78" t="s">
        <v>387</v>
      </c>
      <c r="AK1414" s="79" t="str">
        <f>+IF(AJ1414&lt;&gt;"",VLOOKUP(AJ1414,NIVELES!$A$816:$B$892,2,0),"")</f>
        <v>ASEGURAR EL DESARROLLO INFANTIL Y LA EDUCACIÓN INTEGRAL, CON CALIDAD Y CALIDEZ PARA TODOS LOS NIÑOS, NIÑAS Y ADOLESCENTES</v>
      </c>
      <c r="AL1414" s="78" t="s">
        <v>556</v>
      </c>
      <c r="AM1414" s="78">
        <v>580204</v>
      </c>
      <c r="AN1414" s="79" t="str">
        <f>IF(AM1414&lt;&gt;"",+VLOOKUP(AM1414,NIVELES!$A$1652:$B$2466,2,0),"")</f>
        <v>Al Sector Privado no Financiero</v>
      </c>
      <c r="AO1414" s="87">
        <v>693237.24</v>
      </c>
      <c r="AP1414" s="88">
        <v>0</v>
      </c>
      <c r="AQ1414" s="88">
        <v>346618.62</v>
      </c>
      <c r="AR1414" s="88">
        <v>0</v>
      </c>
      <c r="AS1414" s="88">
        <v>346618.62</v>
      </c>
      <c r="AT1414" s="88">
        <v>0</v>
      </c>
      <c r="AU1414" s="88">
        <v>0</v>
      </c>
      <c r="AV1414" s="88">
        <v>0</v>
      </c>
      <c r="AW1414" s="88">
        <v>0</v>
      </c>
      <c r="AX1414" s="88">
        <v>0</v>
      </c>
      <c r="AY1414" s="88">
        <v>0</v>
      </c>
      <c r="AZ1414" s="88">
        <v>0</v>
      </c>
      <c r="BA1414" s="88">
        <v>0</v>
      </c>
      <c r="BB1414" s="89">
        <f t="shared" si="83"/>
        <v>693237.24</v>
      </c>
      <c r="BC1414" s="90" t="str">
        <f t="shared" si="82"/>
        <v>OK</v>
      </c>
      <c r="BD1414" s="91" t="str">
        <f t="shared" si="84"/>
        <v xml:space="preserve">                  </v>
      </c>
      <c r="BE1414" s="92">
        <f t="shared" si="85"/>
        <v>2</v>
      </c>
    </row>
    <row r="1415" spans="1:57" s="74" customFormat="1" ht="50.1" customHeight="1" x14ac:dyDescent="0.2">
      <c r="A1415" s="78" t="s">
        <v>55</v>
      </c>
      <c r="B1415" s="78" t="s">
        <v>58</v>
      </c>
      <c r="C1415" s="78" t="s">
        <v>615</v>
      </c>
      <c r="D1415" s="78" t="s">
        <v>605</v>
      </c>
      <c r="E1415" s="79" t="str">
        <f>+IF(C1415&lt;&gt;"",VLOOKUP(MID(C1415,18,5),NIVELES!$A$133:$B$213,2,0),"")</f>
        <v>COTOPAXI</v>
      </c>
      <c r="F1415" s="80" t="s">
        <v>80</v>
      </c>
      <c r="G1415" s="81" t="str">
        <f>+IF(F1415&lt;&gt;"",VLOOKUP(F1415,NIVELES!$A$246:$C$464,3,0),"")</f>
        <v xml:space="preserve"> </v>
      </c>
      <c r="H1415" s="82" t="s">
        <v>1024</v>
      </c>
      <c r="I1415" s="78" t="s">
        <v>2201</v>
      </c>
      <c r="J1415" s="78" t="s">
        <v>2184</v>
      </c>
      <c r="K1415" s="78" t="s">
        <v>2185</v>
      </c>
      <c r="L1415" s="78" t="s">
        <v>2582</v>
      </c>
      <c r="M1415" s="78">
        <v>2700</v>
      </c>
      <c r="N1415" s="78" t="s">
        <v>2468</v>
      </c>
      <c r="O1415" s="78" t="s">
        <v>2235</v>
      </c>
      <c r="P1415" s="82">
        <v>11</v>
      </c>
      <c r="Q1415" s="78" t="s">
        <v>2472</v>
      </c>
      <c r="R1415" s="82"/>
      <c r="S1415" s="82">
        <v>1</v>
      </c>
      <c r="T1415" s="82">
        <v>1</v>
      </c>
      <c r="U1415" s="82">
        <v>1</v>
      </c>
      <c r="V1415" s="82">
        <v>1</v>
      </c>
      <c r="W1415" s="82">
        <v>1</v>
      </c>
      <c r="X1415" s="82">
        <v>1</v>
      </c>
      <c r="Y1415" s="82">
        <v>1</v>
      </c>
      <c r="Z1415" s="82">
        <v>1</v>
      </c>
      <c r="AA1415" s="82">
        <v>1</v>
      </c>
      <c r="AB1415" s="82">
        <v>1</v>
      </c>
      <c r="AC1415" s="82">
        <v>1</v>
      </c>
      <c r="AD1415" s="85" t="str">
        <f>IF(A1415&lt;&gt;"",IF(D1415="DIRECCIÓN_DE_TRANSFERENCIAS","280 0031",VLOOKUP(C1415,NIVELES!$A$14:$B$105,2,0)),"")</f>
        <v>280 3110</v>
      </c>
      <c r="AE1415" s="86" t="s">
        <v>322</v>
      </c>
      <c r="AF1415" s="86" t="s">
        <v>543</v>
      </c>
      <c r="AG1415" s="79" t="str">
        <f>+IF(AF1415&lt;&gt;"",VLOOKUP(AF1415,NIVELES!$A$666:$B$673,2,0),"")</f>
        <v>DESARROLLO_INFANTIL</v>
      </c>
      <c r="AH1415" s="78" t="s">
        <v>512</v>
      </c>
      <c r="AI1415" s="79" t="str">
        <f>IF(AH1415&lt;&gt;"",VLOOKUP(CONCATENATE(AG1415,AH1415),NIVELES!$B$676:$C$745,2,0),"")</f>
        <v>Centros Circulos De Cuidado Recreacion Y Aprendizaje CRA Creciendo Con Nuestros Hijos CNH</v>
      </c>
      <c r="AJ1415" s="78" t="s">
        <v>387</v>
      </c>
      <c r="AK1415" s="79" t="str">
        <f>+IF(AJ1415&lt;&gt;"",VLOOKUP(AJ1415,NIVELES!$A$816:$B$892,2,0),"")</f>
        <v>ASEGURAR EL DESARROLLO INFANTIL Y LA EDUCACIÓN INTEGRAL, CON CALIDAD Y CALIDEZ PARA TODOS LOS NIÑOS, NIÑAS Y ADOLESCENTES</v>
      </c>
      <c r="AL1415" s="78" t="s">
        <v>554</v>
      </c>
      <c r="AM1415" s="78">
        <v>530105</v>
      </c>
      <c r="AN1415" s="79" t="str">
        <f>IF(AM1415&lt;&gt;"",+VLOOKUP(AM1415,NIVELES!$A$1652:$B$2466,2,0),"")</f>
        <v>Telecomunicaciones</v>
      </c>
      <c r="AO1415" s="87">
        <v>189.28</v>
      </c>
      <c r="AP1415" s="88">
        <v>0</v>
      </c>
      <c r="AQ1415" s="88">
        <v>0</v>
      </c>
      <c r="AR1415" s="88">
        <v>189.28</v>
      </c>
      <c r="AS1415" s="88">
        <v>0</v>
      </c>
      <c r="AT1415" s="88">
        <v>0</v>
      </c>
      <c r="AU1415" s="88">
        <v>0</v>
      </c>
      <c r="AV1415" s="88">
        <v>0</v>
      </c>
      <c r="AW1415" s="88">
        <v>0</v>
      </c>
      <c r="AX1415" s="88">
        <v>0</v>
      </c>
      <c r="AY1415" s="88">
        <v>0</v>
      </c>
      <c r="AZ1415" s="88">
        <v>0</v>
      </c>
      <c r="BA1415" s="88">
        <v>0</v>
      </c>
      <c r="BB1415" s="89">
        <f t="shared" si="83"/>
        <v>189.28</v>
      </c>
      <c r="BC1415" s="90" t="str">
        <f t="shared" ref="BC1415:BC1478" si="86">IF(A1415&lt;&gt;"",IF(AO1415&lt;&gt;"",IF(AO1415=BB1415,"OK",AO1415-BB1415),IF(AND(AO1415="",BB1415=""),"",AO1415-BB1415))," ")</f>
        <v>OK</v>
      </c>
      <c r="BD1415" s="91" t="str">
        <f t="shared" si="84"/>
        <v xml:space="preserve">                  </v>
      </c>
      <c r="BE1415" s="92">
        <f t="shared" si="85"/>
        <v>11</v>
      </c>
    </row>
    <row r="1416" spans="1:57" s="74" customFormat="1" ht="50.1" customHeight="1" x14ac:dyDescent="0.2">
      <c r="A1416" s="78" t="s">
        <v>55</v>
      </c>
      <c r="B1416" s="78" t="s">
        <v>58</v>
      </c>
      <c r="C1416" s="78" t="s">
        <v>615</v>
      </c>
      <c r="D1416" s="78" t="s">
        <v>605</v>
      </c>
      <c r="E1416" s="79" t="str">
        <f>+IF(C1416&lt;&gt;"",VLOOKUP(MID(C1416,18,5),NIVELES!$A$133:$B$213,2,0),"")</f>
        <v>COTOPAXI</v>
      </c>
      <c r="F1416" s="80" t="s">
        <v>80</v>
      </c>
      <c r="G1416" s="81" t="str">
        <f>+IF(F1416&lt;&gt;"",VLOOKUP(F1416,NIVELES!$A$246:$C$464,3,0),"")</f>
        <v xml:space="preserve"> </v>
      </c>
      <c r="H1416" s="82" t="s">
        <v>1024</v>
      </c>
      <c r="I1416" s="78" t="s">
        <v>2201</v>
      </c>
      <c r="J1416" s="78" t="s">
        <v>2184</v>
      </c>
      <c r="K1416" s="78" t="s">
        <v>2185</v>
      </c>
      <c r="L1416" s="78" t="s">
        <v>2582</v>
      </c>
      <c r="M1416" s="78">
        <v>2700</v>
      </c>
      <c r="N1416" s="78" t="s">
        <v>2588</v>
      </c>
      <c r="O1416" s="78" t="s">
        <v>2480</v>
      </c>
      <c r="P1416" s="82">
        <v>2</v>
      </c>
      <c r="Q1416" s="78" t="s">
        <v>2553</v>
      </c>
      <c r="R1416" s="82"/>
      <c r="S1416" s="82"/>
      <c r="T1416" s="82"/>
      <c r="U1416" s="82">
        <v>1</v>
      </c>
      <c r="V1416" s="82"/>
      <c r="W1416" s="82"/>
      <c r="X1416" s="82"/>
      <c r="Y1416" s="82"/>
      <c r="Z1416" s="82"/>
      <c r="AA1416" s="82"/>
      <c r="AB1416" s="82"/>
      <c r="AC1416" s="82"/>
      <c r="AD1416" s="85" t="str">
        <f>IF(A1416&lt;&gt;"",IF(D1416="DIRECCIÓN_DE_TRANSFERENCIAS","280 0031",VLOOKUP(C1416,NIVELES!$A$14:$B$105,2,0)),"")</f>
        <v>280 3110</v>
      </c>
      <c r="AE1416" s="86" t="s">
        <v>322</v>
      </c>
      <c r="AF1416" s="86" t="s">
        <v>543</v>
      </c>
      <c r="AG1416" s="79" t="str">
        <f>+IF(AF1416&lt;&gt;"",VLOOKUP(AF1416,NIVELES!$A$666:$B$673,2,0),"")</f>
        <v>DESARROLLO_INFANTIL</v>
      </c>
      <c r="AH1416" s="78" t="s">
        <v>512</v>
      </c>
      <c r="AI1416" s="79" t="str">
        <f>IF(AH1416&lt;&gt;"",VLOOKUP(CONCATENATE(AG1416,AH1416),NIVELES!$B$676:$C$745,2,0),"")</f>
        <v>Centros Circulos De Cuidado Recreacion Y Aprendizaje CRA Creciendo Con Nuestros Hijos CNH</v>
      </c>
      <c r="AJ1416" s="78" t="s">
        <v>387</v>
      </c>
      <c r="AK1416" s="79" t="str">
        <f>+IF(AJ1416&lt;&gt;"",VLOOKUP(AJ1416,NIVELES!$A$816:$B$892,2,0),"")</f>
        <v>ASEGURAR EL DESARROLLO INFANTIL Y LA EDUCACIÓN INTEGRAL, CON CALIDAD Y CALIDEZ PARA TODOS LOS NIÑOS, NIÑAS Y ADOLESCENTES</v>
      </c>
      <c r="AL1416" s="78" t="s">
        <v>554</v>
      </c>
      <c r="AM1416" s="78">
        <v>530204</v>
      </c>
      <c r="AN1416" s="79" t="str">
        <f>IF(AM1416&lt;&gt;"",+VLOOKUP(AM1416,NIVELES!$A$1652:$B$2466,2,0),"")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1416" s="87">
        <v>0</v>
      </c>
      <c r="AP1416" s="88">
        <v>0</v>
      </c>
      <c r="AQ1416" s="88">
        <v>0</v>
      </c>
      <c r="AR1416" s="88">
        <v>0</v>
      </c>
      <c r="AS1416" s="88">
        <v>0</v>
      </c>
      <c r="AT1416" s="88">
        <v>0</v>
      </c>
      <c r="AU1416" s="88">
        <v>0</v>
      </c>
      <c r="AV1416" s="88">
        <v>0</v>
      </c>
      <c r="AW1416" s="88">
        <v>0</v>
      </c>
      <c r="AX1416" s="88">
        <v>0</v>
      </c>
      <c r="AY1416" s="88">
        <v>0</v>
      </c>
      <c r="AZ1416" s="88">
        <v>0</v>
      </c>
      <c r="BA1416" s="88">
        <v>0</v>
      </c>
      <c r="BB1416" s="89">
        <f t="shared" ref="BB1416:BB1479" si="87">SUBTOTAL(9,AP1416:BA1416)</f>
        <v>0</v>
      </c>
      <c r="BC1416" s="90" t="str">
        <f t="shared" si="86"/>
        <v>OK</v>
      </c>
      <c r="BD1416" s="91" t="str">
        <f t="shared" ref="BD1416:BD1479" si="88">IF(A1416&lt;&gt;"",IF(A1416="","Escoger Nivel 0",)&amp;" "&amp;(IF(B1416="","Escoger Nivel  1",)&amp;" "&amp;(IF(C1416="","Escoger Nivel 2",)&amp;" "&amp;(IF(D1416="","Escoger Nivel 3",)&amp;" "&amp;(IF(F1416="","Escoger Cantón",)&amp;" "&amp;(IF(I1416="","Escoger Obj. Estratégico Institucional N1",)&amp;" "&amp;(IF(J1416="","Escoger Obj. Especifico N2",)&amp;" "&amp;(IF(K1416="","Escoger Obj. Operativo N4",)&amp;" "&amp;(IF(L1416=""," Llenar Modalidad de Servicio ",)&amp;""&amp;(IF(M1416=""," Llenar Meta de Cobertura ",)&amp;" "&amp;(IF(N1416="","Llenar Indicador",)&amp;" "&amp;(IF(O1416="","Llenar Actividad PAPP",)&amp;" "&amp;(IF(P1416="","Llenar Metas",)&amp;" "&amp;(IF(Q1416="","Llenar Indicador",)&amp;" "&amp;(IF(AF1416="","Escoger Nro. programa",)&amp;" "&amp;(IF(AH1416="","Escoger Nro. Actividad e-Sigef",)&amp;" "&amp;(IF(AK1416="","Escoger direccionamiento de gasto",)&amp;" "&amp;(IF(AL1416="","Escoger Grupo de Gasto",)&amp;" "&amp;(IF(AM1416="","Escoger Item Presupuestario",)&amp;" "&amp;(IF(AO1416="","Llenar valor de actividad",))))))))))))))))))))," ")</f>
        <v xml:space="preserve">                  </v>
      </c>
      <c r="BE1416" s="92">
        <f t="shared" si="85"/>
        <v>1</v>
      </c>
    </row>
    <row r="1417" spans="1:57" s="74" customFormat="1" ht="50.1" customHeight="1" x14ac:dyDescent="0.2">
      <c r="A1417" s="78" t="s">
        <v>55</v>
      </c>
      <c r="B1417" s="78" t="s">
        <v>58</v>
      </c>
      <c r="C1417" s="78" t="s">
        <v>615</v>
      </c>
      <c r="D1417" s="78" t="s">
        <v>605</v>
      </c>
      <c r="E1417" s="79" t="str">
        <f>+IF(C1417&lt;&gt;"",VLOOKUP(MID(C1417,18,5),NIVELES!$A$133:$B$213,2,0),"")</f>
        <v>COTOPAXI</v>
      </c>
      <c r="F1417" s="80" t="s">
        <v>80</v>
      </c>
      <c r="G1417" s="81" t="str">
        <f>+IF(F1417&lt;&gt;"",VLOOKUP(F1417,NIVELES!$A$246:$C$464,3,0),"")</f>
        <v xml:space="preserve"> </v>
      </c>
      <c r="H1417" s="82" t="s">
        <v>1024</v>
      </c>
      <c r="I1417" s="78" t="s">
        <v>2201</v>
      </c>
      <c r="J1417" s="78" t="s">
        <v>2184</v>
      </c>
      <c r="K1417" s="78" t="s">
        <v>2185</v>
      </c>
      <c r="L1417" s="78" t="s">
        <v>2582</v>
      </c>
      <c r="M1417" s="78">
        <v>2700</v>
      </c>
      <c r="N1417" s="78" t="s">
        <v>2588</v>
      </c>
      <c r="O1417" s="78" t="s">
        <v>2480</v>
      </c>
      <c r="P1417" s="82">
        <v>1</v>
      </c>
      <c r="Q1417" s="78" t="s">
        <v>2553</v>
      </c>
      <c r="R1417" s="82"/>
      <c r="S1417" s="82">
        <v>1</v>
      </c>
      <c r="T1417" s="82"/>
      <c r="U1417" s="82"/>
      <c r="V1417" s="82"/>
      <c r="W1417" s="82"/>
      <c r="X1417" s="82"/>
      <c r="Y1417" s="82"/>
      <c r="Z1417" s="82"/>
      <c r="AA1417" s="82"/>
      <c r="AB1417" s="82"/>
      <c r="AC1417" s="82"/>
      <c r="AD1417" s="85" t="str">
        <f>IF(A1417&lt;&gt;"",IF(D1417="DIRECCIÓN_DE_TRANSFERENCIAS","280 0031",VLOOKUP(C1417,NIVELES!$A$14:$B$105,2,0)),"")</f>
        <v>280 3110</v>
      </c>
      <c r="AE1417" s="86" t="s">
        <v>322</v>
      </c>
      <c r="AF1417" s="86" t="s">
        <v>543</v>
      </c>
      <c r="AG1417" s="79" t="str">
        <f>+IF(AF1417&lt;&gt;"",VLOOKUP(AF1417,NIVELES!$A$666:$B$673,2,0),"")</f>
        <v>DESARROLLO_INFANTIL</v>
      </c>
      <c r="AH1417" s="78" t="s">
        <v>512</v>
      </c>
      <c r="AI1417" s="79" t="str">
        <f>IF(AH1417&lt;&gt;"",VLOOKUP(CONCATENATE(AG1417,AH1417),NIVELES!$B$676:$C$745,2,0),"")</f>
        <v>Centros Circulos De Cuidado Recreacion Y Aprendizaje CRA Creciendo Con Nuestros Hijos CNH</v>
      </c>
      <c r="AJ1417" s="78" t="s">
        <v>387</v>
      </c>
      <c r="AK1417" s="79" t="str">
        <f>+IF(AJ1417&lt;&gt;"",VLOOKUP(AJ1417,NIVELES!$A$816:$B$892,2,0),"")</f>
        <v>ASEGURAR EL DESARROLLO INFANTIL Y LA EDUCACIÓN INTEGRAL, CON CALIDAD Y CALIDEZ PARA TODOS LOS NIÑOS, NIÑAS Y ADOLESCENTES</v>
      </c>
      <c r="AL1417" s="78" t="s">
        <v>554</v>
      </c>
      <c r="AM1417" s="78">
        <v>530505</v>
      </c>
      <c r="AN1417" s="79" t="str">
        <f>IF(AM1417&lt;&gt;"",+VLOOKUP(AM1417,NIVELES!$A$1652:$B$2466,2,0),"")</f>
        <v>Vehículos (Arrendamiento)</v>
      </c>
      <c r="AO1417" s="87">
        <v>0</v>
      </c>
      <c r="AP1417" s="88">
        <v>0</v>
      </c>
      <c r="AQ1417" s="88">
        <v>0</v>
      </c>
      <c r="AR1417" s="88">
        <v>0</v>
      </c>
      <c r="AS1417" s="88">
        <v>0</v>
      </c>
      <c r="AT1417" s="88">
        <v>0</v>
      </c>
      <c r="AU1417" s="88">
        <v>0</v>
      </c>
      <c r="AV1417" s="88">
        <v>0</v>
      </c>
      <c r="AW1417" s="88">
        <v>0</v>
      </c>
      <c r="AX1417" s="88">
        <v>0</v>
      </c>
      <c r="AY1417" s="88">
        <v>0</v>
      </c>
      <c r="AZ1417" s="88">
        <v>0</v>
      </c>
      <c r="BA1417" s="88">
        <v>0</v>
      </c>
      <c r="BB1417" s="89">
        <f t="shared" si="87"/>
        <v>0</v>
      </c>
      <c r="BC1417" s="90" t="str">
        <f t="shared" si="86"/>
        <v>OK</v>
      </c>
      <c r="BD1417" s="91" t="str">
        <f t="shared" si="88"/>
        <v xml:space="preserve">                  </v>
      </c>
      <c r="BE1417" s="92">
        <f t="shared" ref="BE1417:BE1480" si="89">SUBTOTAL(9,R1417:AC1417)</f>
        <v>1</v>
      </c>
    </row>
    <row r="1418" spans="1:57" s="74" customFormat="1" ht="50.1" customHeight="1" x14ac:dyDescent="0.2">
      <c r="A1418" s="78" t="s">
        <v>55</v>
      </c>
      <c r="B1418" s="78" t="s">
        <v>58</v>
      </c>
      <c r="C1418" s="78" t="s">
        <v>615</v>
      </c>
      <c r="D1418" s="78" t="s">
        <v>605</v>
      </c>
      <c r="E1418" s="79" t="str">
        <f>+IF(C1418&lt;&gt;"",VLOOKUP(MID(C1418,18,5),NIVELES!$A$133:$B$213,2,0),"")</f>
        <v>COTOPAXI</v>
      </c>
      <c r="F1418" s="80" t="s">
        <v>80</v>
      </c>
      <c r="G1418" s="81" t="str">
        <f>+IF(F1418&lt;&gt;"",VLOOKUP(F1418,NIVELES!$A$246:$C$464,3,0),"")</f>
        <v xml:space="preserve"> </v>
      </c>
      <c r="H1418" s="82" t="s">
        <v>1024</v>
      </c>
      <c r="I1418" s="78" t="s">
        <v>2201</v>
      </c>
      <c r="J1418" s="78" t="s">
        <v>2184</v>
      </c>
      <c r="K1418" s="78" t="s">
        <v>2185</v>
      </c>
      <c r="L1418" s="78" t="s">
        <v>2582</v>
      </c>
      <c r="M1418" s="78">
        <v>2700</v>
      </c>
      <c r="N1418" s="78" t="s">
        <v>2588</v>
      </c>
      <c r="O1418" s="78" t="s">
        <v>2225</v>
      </c>
      <c r="P1418" s="82">
        <v>11</v>
      </c>
      <c r="Q1418" s="78" t="s">
        <v>2473</v>
      </c>
      <c r="R1418" s="82"/>
      <c r="S1418" s="82">
        <v>1</v>
      </c>
      <c r="T1418" s="82">
        <v>1</v>
      </c>
      <c r="U1418" s="82">
        <v>1</v>
      </c>
      <c r="V1418" s="82">
        <v>1</v>
      </c>
      <c r="W1418" s="82">
        <v>1</v>
      </c>
      <c r="X1418" s="82">
        <v>1</v>
      </c>
      <c r="Y1418" s="82">
        <v>1</v>
      </c>
      <c r="Z1418" s="82">
        <v>1</v>
      </c>
      <c r="AA1418" s="82">
        <v>1</v>
      </c>
      <c r="AB1418" s="82">
        <v>1</v>
      </c>
      <c r="AC1418" s="82">
        <v>1</v>
      </c>
      <c r="AD1418" s="85" t="str">
        <f>IF(A1418&lt;&gt;"",IF(D1418="DIRECCIÓN_DE_TRANSFERENCIAS","280 0031",VLOOKUP(C1418,NIVELES!$A$14:$B$105,2,0)),"")</f>
        <v>280 3110</v>
      </c>
      <c r="AE1418" s="86" t="s">
        <v>322</v>
      </c>
      <c r="AF1418" s="86" t="s">
        <v>543</v>
      </c>
      <c r="AG1418" s="79" t="str">
        <f>+IF(AF1418&lt;&gt;"",VLOOKUP(AF1418,NIVELES!$A$666:$B$673,2,0),"")</f>
        <v>DESARROLLO_INFANTIL</v>
      </c>
      <c r="AH1418" s="78" t="s">
        <v>512</v>
      </c>
      <c r="AI1418" s="79" t="str">
        <f>IF(AH1418&lt;&gt;"",VLOOKUP(CONCATENATE(AG1418,AH1418),NIVELES!$B$676:$C$745,2,0),"")</f>
        <v>Centros Circulos De Cuidado Recreacion Y Aprendizaje CRA Creciendo Con Nuestros Hijos CNH</v>
      </c>
      <c r="AJ1418" s="78" t="s">
        <v>387</v>
      </c>
      <c r="AK1418" s="79" t="str">
        <f>+IF(AJ1418&lt;&gt;"",VLOOKUP(AJ1418,NIVELES!$A$816:$B$892,2,0),"")</f>
        <v>ASEGURAR EL DESARROLLO INFANTIL Y LA EDUCACIÓN INTEGRAL, CON CALIDAD Y CALIDEZ PARA TODOS LOS NIÑOS, NIÑAS Y ADOLESCENTES</v>
      </c>
      <c r="AL1418" s="78" t="s">
        <v>554</v>
      </c>
      <c r="AM1418" s="78">
        <v>530801</v>
      </c>
      <c r="AN1418" s="79" t="str">
        <f>IF(AM1418&lt;&gt;"",+VLOOKUP(AM1418,NIVELES!$A$1652:$B$2466,2,0),"")</f>
        <v>Alimentos y Bebidas</v>
      </c>
      <c r="AO1418" s="87">
        <v>3840</v>
      </c>
      <c r="AP1418" s="88">
        <v>0</v>
      </c>
      <c r="AQ1418" s="88">
        <v>349.09</v>
      </c>
      <c r="AR1418" s="88">
        <v>349.09</v>
      </c>
      <c r="AS1418" s="88">
        <v>349.09</v>
      </c>
      <c r="AT1418" s="88">
        <v>349.09</v>
      </c>
      <c r="AU1418" s="88">
        <v>349.09</v>
      </c>
      <c r="AV1418" s="88">
        <v>349.09</v>
      </c>
      <c r="AW1418" s="88">
        <v>349.09</v>
      </c>
      <c r="AX1418" s="88">
        <v>349.09</v>
      </c>
      <c r="AY1418" s="88">
        <v>349.09</v>
      </c>
      <c r="AZ1418" s="88">
        <v>349.09</v>
      </c>
      <c r="BA1418" s="88">
        <v>349.1</v>
      </c>
      <c r="BB1418" s="89">
        <f t="shared" si="87"/>
        <v>3840.0000000000005</v>
      </c>
      <c r="BC1418" s="90" t="str">
        <f t="shared" si="86"/>
        <v>OK</v>
      </c>
      <c r="BD1418" s="91" t="str">
        <f t="shared" si="88"/>
        <v xml:space="preserve">                  </v>
      </c>
      <c r="BE1418" s="92">
        <f t="shared" si="89"/>
        <v>11</v>
      </c>
    </row>
    <row r="1419" spans="1:57" s="74" customFormat="1" ht="50.1" customHeight="1" x14ac:dyDescent="0.2">
      <c r="A1419" s="78" t="s">
        <v>55</v>
      </c>
      <c r="B1419" s="78" t="s">
        <v>58</v>
      </c>
      <c r="C1419" s="78" t="s">
        <v>615</v>
      </c>
      <c r="D1419" s="78" t="s">
        <v>605</v>
      </c>
      <c r="E1419" s="79" t="str">
        <f>+IF(C1419&lt;&gt;"",VLOOKUP(MID(C1419,18,5),NIVELES!$A$133:$B$213,2,0),"")</f>
        <v>COTOPAXI</v>
      </c>
      <c r="F1419" s="80" t="s">
        <v>80</v>
      </c>
      <c r="G1419" s="81" t="str">
        <f>+IF(F1419&lt;&gt;"",VLOOKUP(F1419,NIVELES!$A$246:$C$464,3,0),"")</f>
        <v xml:space="preserve"> </v>
      </c>
      <c r="H1419" s="82" t="s">
        <v>1024</v>
      </c>
      <c r="I1419" s="78" t="s">
        <v>2201</v>
      </c>
      <c r="J1419" s="78" t="s">
        <v>2184</v>
      </c>
      <c r="K1419" s="78" t="s">
        <v>2185</v>
      </c>
      <c r="L1419" s="78" t="s">
        <v>2582</v>
      </c>
      <c r="M1419" s="78">
        <v>2700</v>
      </c>
      <c r="N1419" s="78" t="s">
        <v>2588</v>
      </c>
      <c r="O1419" s="78" t="s">
        <v>2238</v>
      </c>
      <c r="P1419" s="82">
        <v>1</v>
      </c>
      <c r="Q1419" s="78" t="s">
        <v>2589</v>
      </c>
      <c r="R1419" s="82"/>
      <c r="S1419" s="82"/>
      <c r="T1419" s="82"/>
      <c r="U1419" s="82">
        <v>1</v>
      </c>
      <c r="V1419" s="82"/>
      <c r="W1419" s="82"/>
      <c r="X1419" s="82"/>
      <c r="Y1419" s="82"/>
      <c r="Z1419" s="82"/>
      <c r="AA1419" s="82"/>
      <c r="AB1419" s="82"/>
      <c r="AC1419" s="82"/>
      <c r="AD1419" s="85" t="str">
        <f>IF(A1419&lt;&gt;"",IF(D1419="DIRECCIÓN_DE_TRANSFERENCIAS","280 0031",VLOOKUP(C1419,NIVELES!$A$14:$B$105,2,0)),"")</f>
        <v>280 3110</v>
      </c>
      <c r="AE1419" s="86" t="s">
        <v>322</v>
      </c>
      <c r="AF1419" s="86" t="s">
        <v>543</v>
      </c>
      <c r="AG1419" s="79" t="str">
        <f>+IF(AF1419&lt;&gt;"",VLOOKUP(AF1419,NIVELES!$A$666:$B$673,2,0),"")</f>
        <v>DESARROLLO_INFANTIL</v>
      </c>
      <c r="AH1419" s="78" t="s">
        <v>512</v>
      </c>
      <c r="AI1419" s="79" t="str">
        <f>IF(AH1419&lt;&gt;"",VLOOKUP(CONCATENATE(AG1419,AH1419),NIVELES!$B$676:$C$745,2,0),"")</f>
        <v>Centros Circulos De Cuidado Recreacion Y Aprendizaje CRA Creciendo Con Nuestros Hijos CNH</v>
      </c>
      <c r="AJ1419" s="78" t="s">
        <v>387</v>
      </c>
      <c r="AK1419" s="79" t="str">
        <f>+IF(AJ1419&lt;&gt;"",VLOOKUP(AJ1419,NIVELES!$A$816:$B$892,2,0),"")</f>
        <v>ASEGURAR EL DESARROLLO INFANTIL Y LA EDUCACIÓN INTEGRAL, CON CALIDAD Y CALIDEZ PARA TODOS LOS NIÑOS, NIÑAS Y ADOLESCENTES</v>
      </c>
      <c r="AL1419" s="78" t="s">
        <v>554</v>
      </c>
      <c r="AM1419" s="78">
        <v>530802</v>
      </c>
      <c r="AN1419" s="79" t="str">
        <f>IF(AM1419&lt;&gt;"",+VLOOKUP(AM1419,NIVELES!$A$1652:$B$2466,2,0),"")</f>
        <v>Vestuario, Lencería, Prendas de Protección; y, Accesorios para Uniformes Militares y Policiales; y, Carpas</v>
      </c>
      <c r="AO1419" s="87">
        <v>135.76</v>
      </c>
      <c r="AP1419" s="88">
        <v>0</v>
      </c>
      <c r="AQ1419" s="88">
        <v>0</v>
      </c>
      <c r="AR1419" s="88">
        <v>0</v>
      </c>
      <c r="AS1419" s="88">
        <v>135.76</v>
      </c>
      <c r="AT1419" s="88">
        <v>0</v>
      </c>
      <c r="AU1419" s="88">
        <v>0</v>
      </c>
      <c r="AV1419" s="88">
        <v>0</v>
      </c>
      <c r="AW1419" s="88">
        <v>0</v>
      </c>
      <c r="AX1419" s="88">
        <v>0</v>
      </c>
      <c r="AY1419" s="88">
        <v>0</v>
      </c>
      <c r="AZ1419" s="88">
        <v>0</v>
      </c>
      <c r="BA1419" s="88">
        <v>0</v>
      </c>
      <c r="BB1419" s="89">
        <f t="shared" si="87"/>
        <v>135.76</v>
      </c>
      <c r="BC1419" s="90" t="str">
        <f t="shared" si="86"/>
        <v>OK</v>
      </c>
      <c r="BD1419" s="91" t="str">
        <f t="shared" si="88"/>
        <v xml:space="preserve">                  </v>
      </c>
      <c r="BE1419" s="92">
        <f t="shared" si="89"/>
        <v>1</v>
      </c>
    </row>
    <row r="1420" spans="1:57" s="74" customFormat="1" ht="50.1" customHeight="1" x14ac:dyDescent="0.2">
      <c r="A1420" s="78" t="s">
        <v>55</v>
      </c>
      <c r="B1420" s="78" t="s">
        <v>58</v>
      </c>
      <c r="C1420" s="78" t="s">
        <v>615</v>
      </c>
      <c r="D1420" s="78" t="s">
        <v>605</v>
      </c>
      <c r="E1420" s="79" t="str">
        <f>+IF(C1420&lt;&gt;"",VLOOKUP(MID(C1420,18,5),NIVELES!$A$133:$B$213,2,0),"")</f>
        <v>COTOPAXI</v>
      </c>
      <c r="F1420" s="80" t="s">
        <v>80</v>
      </c>
      <c r="G1420" s="81" t="str">
        <f>+IF(F1420&lt;&gt;"",VLOOKUP(F1420,NIVELES!$A$246:$C$464,3,0),"")</f>
        <v xml:space="preserve"> </v>
      </c>
      <c r="H1420" s="82" t="s">
        <v>1024</v>
      </c>
      <c r="I1420" s="78" t="s">
        <v>2201</v>
      </c>
      <c r="J1420" s="78" t="s">
        <v>2184</v>
      </c>
      <c r="K1420" s="78" t="s">
        <v>2185</v>
      </c>
      <c r="L1420" s="78" t="s">
        <v>2582</v>
      </c>
      <c r="M1420" s="78">
        <v>2700</v>
      </c>
      <c r="N1420" s="78" t="s">
        <v>2588</v>
      </c>
      <c r="O1420" s="78" t="s">
        <v>2480</v>
      </c>
      <c r="P1420" s="82">
        <v>1</v>
      </c>
      <c r="Q1420" s="78" t="s">
        <v>2553</v>
      </c>
      <c r="R1420" s="82"/>
      <c r="S1420" s="82"/>
      <c r="T1420" s="82">
        <v>1</v>
      </c>
      <c r="U1420" s="82"/>
      <c r="V1420" s="82"/>
      <c r="W1420" s="82"/>
      <c r="X1420" s="82"/>
      <c r="Y1420" s="82"/>
      <c r="Z1420" s="82"/>
      <c r="AA1420" s="82"/>
      <c r="AB1420" s="82"/>
      <c r="AC1420" s="82"/>
      <c r="AD1420" s="85" t="str">
        <f>IF(A1420&lt;&gt;"",IF(D1420="DIRECCIÓN_DE_TRANSFERENCIAS","280 0031",VLOOKUP(C1420,NIVELES!$A$14:$B$105,2,0)),"")</f>
        <v>280 3110</v>
      </c>
      <c r="AE1420" s="86" t="s">
        <v>322</v>
      </c>
      <c r="AF1420" s="86" t="s">
        <v>543</v>
      </c>
      <c r="AG1420" s="79" t="str">
        <f>+IF(AF1420&lt;&gt;"",VLOOKUP(AF1420,NIVELES!$A$666:$B$673,2,0),"")</f>
        <v>DESARROLLO_INFANTIL</v>
      </c>
      <c r="AH1420" s="78" t="s">
        <v>512</v>
      </c>
      <c r="AI1420" s="79" t="str">
        <f>IF(AH1420&lt;&gt;"",VLOOKUP(CONCATENATE(AG1420,AH1420),NIVELES!$B$676:$C$745,2,0),"")</f>
        <v>Centros Circulos De Cuidado Recreacion Y Aprendizaje CRA Creciendo Con Nuestros Hijos CNH</v>
      </c>
      <c r="AJ1420" s="78" t="s">
        <v>387</v>
      </c>
      <c r="AK1420" s="79" t="str">
        <f>+IF(AJ1420&lt;&gt;"",VLOOKUP(AJ1420,NIVELES!$A$816:$B$892,2,0),"")</f>
        <v>ASEGURAR EL DESARROLLO INFANTIL Y LA EDUCACIÓN INTEGRAL, CON CALIDAD Y CALIDEZ PARA TODOS LOS NIÑOS, NIÑAS Y ADOLESCENTES</v>
      </c>
      <c r="AL1420" s="78" t="s">
        <v>554</v>
      </c>
      <c r="AM1420" s="78">
        <v>530804</v>
      </c>
      <c r="AN1420" s="79" t="str">
        <f>IF(AM1420&lt;&gt;"",+VLOOKUP(AM1420,NIVELES!$A$1652:$B$2466,2,0),"")</f>
        <v>Materiales de Oficina</v>
      </c>
      <c r="AO1420" s="87">
        <v>0</v>
      </c>
      <c r="AP1420" s="88">
        <v>0</v>
      </c>
      <c r="AQ1420" s="88">
        <v>0</v>
      </c>
      <c r="AR1420" s="88">
        <v>0</v>
      </c>
      <c r="AS1420" s="88">
        <v>0</v>
      </c>
      <c r="AT1420" s="88">
        <v>0</v>
      </c>
      <c r="AU1420" s="88">
        <v>0</v>
      </c>
      <c r="AV1420" s="88">
        <v>0</v>
      </c>
      <c r="AW1420" s="88">
        <v>0</v>
      </c>
      <c r="AX1420" s="88">
        <v>0</v>
      </c>
      <c r="AY1420" s="88">
        <v>0</v>
      </c>
      <c r="AZ1420" s="88">
        <v>0</v>
      </c>
      <c r="BA1420" s="88">
        <v>0</v>
      </c>
      <c r="BB1420" s="89">
        <f t="shared" si="87"/>
        <v>0</v>
      </c>
      <c r="BC1420" s="90" t="str">
        <f t="shared" si="86"/>
        <v>OK</v>
      </c>
      <c r="BD1420" s="91" t="str">
        <f t="shared" si="88"/>
        <v xml:space="preserve">                  </v>
      </c>
      <c r="BE1420" s="92">
        <f t="shared" si="89"/>
        <v>1</v>
      </c>
    </row>
    <row r="1421" spans="1:57" s="74" customFormat="1" ht="50.1" customHeight="1" x14ac:dyDescent="0.2">
      <c r="A1421" s="78" t="s">
        <v>55</v>
      </c>
      <c r="B1421" s="78" t="s">
        <v>58</v>
      </c>
      <c r="C1421" s="78" t="s">
        <v>615</v>
      </c>
      <c r="D1421" s="78" t="s">
        <v>605</v>
      </c>
      <c r="E1421" s="79" t="str">
        <f>+IF(C1421&lt;&gt;"",VLOOKUP(MID(C1421,18,5),NIVELES!$A$133:$B$213,2,0),"")</f>
        <v>COTOPAXI</v>
      </c>
      <c r="F1421" s="80" t="s">
        <v>80</v>
      </c>
      <c r="G1421" s="81" t="str">
        <f>+IF(F1421&lt;&gt;"",VLOOKUP(F1421,NIVELES!$A$246:$C$464,3,0),"")</f>
        <v xml:space="preserve"> </v>
      </c>
      <c r="H1421" s="82" t="s">
        <v>1024</v>
      </c>
      <c r="I1421" s="78" t="s">
        <v>2201</v>
      </c>
      <c r="J1421" s="78" t="s">
        <v>2184</v>
      </c>
      <c r="K1421" s="78" t="s">
        <v>2185</v>
      </c>
      <c r="L1421" s="78" t="s">
        <v>2582</v>
      </c>
      <c r="M1421" s="78">
        <v>2700</v>
      </c>
      <c r="N1421" s="78" t="s">
        <v>2588</v>
      </c>
      <c r="O1421" s="78" t="s">
        <v>2229</v>
      </c>
      <c r="P1421" s="82">
        <v>1</v>
      </c>
      <c r="Q1421" s="78" t="s">
        <v>2590</v>
      </c>
      <c r="R1421" s="82"/>
      <c r="S1421" s="82"/>
      <c r="T1421" s="82"/>
      <c r="U1421" s="82">
        <v>1</v>
      </c>
      <c r="V1421" s="82"/>
      <c r="W1421" s="82"/>
      <c r="X1421" s="82"/>
      <c r="Y1421" s="82"/>
      <c r="Z1421" s="82"/>
      <c r="AA1421" s="82"/>
      <c r="AB1421" s="82"/>
      <c r="AC1421" s="82"/>
      <c r="AD1421" s="85" t="str">
        <f>IF(A1421&lt;&gt;"",IF(D1421="DIRECCIÓN_DE_TRANSFERENCIAS","280 0031",VLOOKUP(C1421,NIVELES!$A$14:$B$105,2,0)),"")</f>
        <v>280 3110</v>
      </c>
      <c r="AE1421" s="86" t="s">
        <v>322</v>
      </c>
      <c r="AF1421" s="86" t="s">
        <v>543</v>
      </c>
      <c r="AG1421" s="79" t="str">
        <f>+IF(AF1421&lt;&gt;"",VLOOKUP(AF1421,NIVELES!$A$666:$B$673,2,0),"")</f>
        <v>DESARROLLO_INFANTIL</v>
      </c>
      <c r="AH1421" s="78" t="s">
        <v>512</v>
      </c>
      <c r="AI1421" s="79" t="str">
        <f>IF(AH1421&lt;&gt;"",VLOOKUP(CONCATENATE(AG1421,AH1421),NIVELES!$B$676:$C$745,2,0),"")</f>
        <v>Centros Circulos De Cuidado Recreacion Y Aprendizaje CRA Creciendo Con Nuestros Hijos CNH</v>
      </c>
      <c r="AJ1421" s="78" t="s">
        <v>387</v>
      </c>
      <c r="AK1421" s="79" t="str">
        <f>+IF(AJ1421&lt;&gt;"",VLOOKUP(AJ1421,NIVELES!$A$816:$B$892,2,0),"")</f>
        <v>ASEGURAR EL DESARROLLO INFANTIL Y LA EDUCACIÓN INTEGRAL, CON CALIDAD Y CALIDEZ PARA TODOS LOS NIÑOS, NIÑAS Y ADOLESCENTES</v>
      </c>
      <c r="AL1421" s="78" t="s">
        <v>554</v>
      </c>
      <c r="AM1421" s="78">
        <v>530805</v>
      </c>
      <c r="AN1421" s="79" t="str">
        <f>IF(AM1421&lt;&gt;"",+VLOOKUP(AM1421,NIVELES!$A$1652:$B$2466,2,0),"")</f>
        <v>Materiales de Aseo</v>
      </c>
      <c r="AO1421" s="87">
        <v>214</v>
      </c>
      <c r="AP1421" s="88">
        <v>0</v>
      </c>
      <c r="AQ1421" s="88">
        <v>0</v>
      </c>
      <c r="AR1421" s="88">
        <v>214</v>
      </c>
      <c r="AS1421" s="88">
        <v>0</v>
      </c>
      <c r="AT1421" s="88">
        <v>0</v>
      </c>
      <c r="AU1421" s="88">
        <v>0</v>
      </c>
      <c r="AV1421" s="88">
        <v>0</v>
      </c>
      <c r="AW1421" s="88">
        <v>0</v>
      </c>
      <c r="AX1421" s="88">
        <v>0</v>
      </c>
      <c r="AY1421" s="88">
        <v>0</v>
      </c>
      <c r="AZ1421" s="88">
        <v>0</v>
      </c>
      <c r="BA1421" s="88">
        <v>0</v>
      </c>
      <c r="BB1421" s="89">
        <f t="shared" si="87"/>
        <v>214</v>
      </c>
      <c r="BC1421" s="90" t="str">
        <f t="shared" si="86"/>
        <v>OK</v>
      </c>
      <c r="BD1421" s="91" t="str">
        <f t="shared" si="88"/>
        <v xml:space="preserve">                  </v>
      </c>
      <c r="BE1421" s="92">
        <f t="shared" si="89"/>
        <v>1</v>
      </c>
    </row>
    <row r="1422" spans="1:57" s="74" customFormat="1" ht="50.1" customHeight="1" x14ac:dyDescent="0.2">
      <c r="A1422" s="78" t="s">
        <v>55</v>
      </c>
      <c r="B1422" s="78" t="s">
        <v>58</v>
      </c>
      <c r="C1422" s="78" t="s">
        <v>615</v>
      </c>
      <c r="D1422" s="78" t="s">
        <v>605</v>
      </c>
      <c r="E1422" s="79" t="str">
        <f>+IF(C1422&lt;&gt;"",VLOOKUP(MID(C1422,18,5),NIVELES!$A$133:$B$213,2,0),"")</f>
        <v>COTOPAXI</v>
      </c>
      <c r="F1422" s="80" t="s">
        <v>80</v>
      </c>
      <c r="G1422" s="81" t="str">
        <f>+IF(F1422&lt;&gt;"",VLOOKUP(F1422,NIVELES!$A$246:$C$464,3,0),"")</f>
        <v xml:space="preserve"> </v>
      </c>
      <c r="H1422" s="82" t="s">
        <v>1024</v>
      </c>
      <c r="I1422" s="78" t="s">
        <v>2201</v>
      </c>
      <c r="J1422" s="78" t="s">
        <v>2184</v>
      </c>
      <c r="K1422" s="78" t="s">
        <v>2185</v>
      </c>
      <c r="L1422" s="78" t="s">
        <v>2582</v>
      </c>
      <c r="M1422" s="78">
        <v>2700</v>
      </c>
      <c r="N1422" s="78" t="s">
        <v>2588</v>
      </c>
      <c r="O1422" s="78" t="s">
        <v>2480</v>
      </c>
      <c r="P1422" s="82">
        <v>1</v>
      </c>
      <c r="Q1422" s="78" t="s">
        <v>2553</v>
      </c>
      <c r="R1422" s="82"/>
      <c r="S1422" s="82"/>
      <c r="T1422" s="82"/>
      <c r="U1422" s="82">
        <v>1</v>
      </c>
      <c r="V1422" s="82"/>
      <c r="W1422" s="82"/>
      <c r="X1422" s="82"/>
      <c r="Y1422" s="82"/>
      <c r="Z1422" s="82"/>
      <c r="AA1422" s="82"/>
      <c r="AB1422" s="82"/>
      <c r="AC1422" s="82"/>
      <c r="AD1422" s="85" t="str">
        <f>IF(A1422&lt;&gt;"",IF(D1422="DIRECCIÓN_DE_TRANSFERENCIAS","280 0031",VLOOKUP(C1422,NIVELES!$A$14:$B$105,2,0)),"")</f>
        <v>280 3110</v>
      </c>
      <c r="AE1422" s="86" t="s">
        <v>322</v>
      </c>
      <c r="AF1422" s="86" t="s">
        <v>543</v>
      </c>
      <c r="AG1422" s="79" t="str">
        <f>+IF(AF1422&lt;&gt;"",VLOOKUP(AF1422,NIVELES!$A$666:$B$673,2,0),"")</f>
        <v>DESARROLLO_INFANTIL</v>
      </c>
      <c r="AH1422" s="78" t="s">
        <v>512</v>
      </c>
      <c r="AI1422" s="79" t="str">
        <f>IF(AH1422&lt;&gt;"",VLOOKUP(CONCATENATE(AG1422,AH1422),NIVELES!$B$676:$C$745,2,0),"")</f>
        <v>Centros Circulos De Cuidado Recreacion Y Aprendizaje CRA Creciendo Con Nuestros Hijos CNH</v>
      </c>
      <c r="AJ1422" s="78" t="s">
        <v>387</v>
      </c>
      <c r="AK1422" s="79" t="str">
        <f>+IF(AJ1422&lt;&gt;"",VLOOKUP(AJ1422,NIVELES!$A$816:$B$892,2,0),"")</f>
        <v>ASEGURAR EL DESARROLLO INFANTIL Y LA EDUCACIÓN INTEGRAL, CON CALIDAD Y CALIDEZ PARA TODOS LOS NIÑOS, NIÑAS Y ADOLESCENTES</v>
      </c>
      <c r="AL1422" s="78" t="s">
        <v>554</v>
      </c>
      <c r="AM1422" s="78">
        <v>530812</v>
      </c>
      <c r="AN1422" s="79" t="str">
        <f>IF(AM1422&lt;&gt;"",+VLOOKUP(AM1422,NIVELES!$A$1652:$B$2466,2,0),"")</f>
        <v>Materiales Didácticos</v>
      </c>
      <c r="AO1422" s="87">
        <v>806.4</v>
      </c>
      <c r="AP1422" s="88">
        <v>0</v>
      </c>
      <c r="AQ1422" s="88">
        <v>806.4</v>
      </c>
      <c r="AR1422" s="88">
        <v>0</v>
      </c>
      <c r="AS1422" s="88">
        <v>0</v>
      </c>
      <c r="AT1422" s="88">
        <v>0</v>
      </c>
      <c r="AU1422" s="88">
        <v>0</v>
      </c>
      <c r="AV1422" s="88">
        <v>0</v>
      </c>
      <c r="AW1422" s="88">
        <v>0</v>
      </c>
      <c r="AX1422" s="88">
        <v>0</v>
      </c>
      <c r="AY1422" s="88">
        <v>0</v>
      </c>
      <c r="AZ1422" s="88">
        <v>0</v>
      </c>
      <c r="BA1422" s="88">
        <v>0</v>
      </c>
      <c r="BB1422" s="89">
        <f t="shared" si="87"/>
        <v>806.4</v>
      </c>
      <c r="BC1422" s="90" t="str">
        <f t="shared" si="86"/>
        <v>OK</v>
      </c>
      <c r="BD1422" s="91" t="str">
        <f t="shared" si="88"/>
        <v xml:space="preserve">                  </v>
      </c>
      <c r="BE1422" s="92">
        <f t="shared" si="89"/>
        <v>1</v>
      </c>
    </row>
    <row r="1423" spans="1:57" s="74" customFormat="1" ht="50.1" customHeight="1" x14ac:dyDescent="0.2">
      <c r="A1423" s="78" t="s">
        <v>55</v>
      </c>
      <c r="B1423" s="78" t="s">
        <v>58</v>
      </c>
      <c r="C1423" s="78" t="s">
        <v>615</v>
      </c>
      <c r="D1423" s="78" t="s">
        <v>605</v>
      </c>
      <c r="E1423" s="79" t="str">
        <f>+IF(C1423&lt;&gt;"",VLOOKUP(MID(C1423,18,5),NIVELES!$A$133:$B$213,2,0),"")</f>
        <v>COTOPAXI</v>
      </c>
      <c r="F1423" s="80" t="s">
        <v>80</v>
      </c>
      <c r="G1423" s="81" t="str">
        <f>+IF(F1423&lt;&gt;"",VLOOKUP(F1423,NIVELES!$A$246:$C$464,3,0),"")</f>
        <v xml:space="preserve"> </v>
      </c>
      <c r="H1423" s="82" t="s">
        <v>1024</v>
      </c>
      <c r="I1423" s="78" t="s">
        <v>2201</v>
      </c>
      <c r="J1423" s="78" t="s">
        <v>2184</v>
      </c>
      <c r="K1423" s="78" t="s">
        <v>2185</v>
      </c>
      <c r="L1423" s="78" t="s">
        <v>2582</v>
      </c>
      <c r="M1423" s="78">
        <v>2700</v>
      </c>
      <c r="N1423" s="78" t="s">
        <v>2588</v>
      </c>
      <c r="O1423" s="78" t="s">
        <v>2480</v>
      </c>
      <c r="P1423" s="82">
        <v>2</v>
      </c>
      <c r="Q1423" s="78" t="s">
        <v>2553</v>
      </c>
      <c r="R1423" s="82"/>
      <c r="S1423" s="82">
        <v>2</v>
      </c>
      <c r="T1423" s="82"/>
      <c r="U1423" s="82"/>
      <c r="V1423" s="82"/>
      <c r="W1423" s="82"/>
      <c r="X1423" s="82"/>
      <c r="Y1423" s="82"/>
      <c r="Z1423" s="82"/>
      <c r="AA1423" s="82"/>
      <c r="AB1423" s="82"/>
      <c r="AC1423" s="82"/>
      <c r="AD1423" s="85" t="str">
        <f>IF(A1423&lt;&gt;"",IF(D1423="DIRECCIÓN_DE_TRANSFERENCIAS","280 0031",VLOOKUP(C1423,NIVELES!$A$14:$B$105,2,0)),"")</f>
        <v>280 3110</v>
      </c>
      <c r="AE1423" s="86" t="s">
        <v>322</v>
      </c>
      <c r="AF1423" s="86" t="s">
        <v>543</v>
      </c>
      <c r="AG1423" s="79" t="str">
        <f>+IF(AF1423&lt;&gt;"",VLOOKUP(AF1423,NIVELES!$A$666:$B$673,2,0),"")</f>
        <v>DESARROLLO_INFANTIL</v>
      </c>
      <c r="AH1423" s="78" t="s">
        <v>512</v>
      </c>
      <c r="AI1423" s="79" t="str">
        <f>IF(AH1423&lt;&gt;"",VLOOKUP(CONCATENATE(AG1423,AH1423),NIVELES!$B$676:$C$745,2,0),"")</f>
        <v>Centros Circulos De Cuidado Recreacion Y Aprendizaje CRA Creciendo Con Nuestros Hijos CNH</v>
      </c>
      <c r="AJ1423" s="78" t="s">
        <v>387</v>
      </c>
      <c r="AK1423" s="79" t="str">
        <f>+IF(AJ1423&lt;&gt;"",VLOOKUP(AJ1423,NIVELES!$A$816:$B$892,2,0),"")</f>
        <v>ASEGURAR EL DESARROLLO INFANTIL Y LA EDUCACIÓN INTEGRAL, CON CALIDAD Y CALIDEZ PARA TODOS LOS NIÑOS, NIÑAS Y ADOLESCENTES</v>
      </c>
      <c r="AL1423" s="78" t="s">
        <v>556</v>
      </c>
      <c r="AM1423" s="78">
        <v>580104</v>
      </c>
      <c r="AN1423" s="79" t="str">
        <f>IF(AM1423&lt;&gt;"",+VLOOKUP(AM1423,NIVELES!$A$1652:$B$2466,2,0),"")</f>
        <v>A Gobiernos Autónomos Descentralizados</v>
      </c>
      <c r="AO1423" s="87">
        <v>0</v>
      </c>
      <c r="AP1423" s="88">
        <v>0</v>
      </c>
      <c r="AQ1423" s="88">
        <v>0</v>
      </c>
      <c r="AR1423" s="88">
        <v>0</v>
      </c>
      <c r="AS1423" s="88">
        <v>0</v>
      </c>
      <c r="AT1423" s="88">
        <v>0</v>
      </c>
      <c r="AU1423" s="88">
        <v>0</v>
      </c>
      <c r="AV1423" s="88">
        <v>0</v>
      </c>
      <c r="AW1423" s="88">
        <v>0</v>
      </c>
      <c r="AX1423" s="88">
        <v>0</v>
      </c>
      <c r="AY1423" s="88">
        <v>0</v>
      </c>
      <c r="AZ1423" s="88">
        <v>0</v>
      </c>
      <c r="BA1423" s="88">
        <v>0</v>
      </c>
      <c r="BB1423" s="89">
        <f t="shared" si="87"/>
        <v>0</v>
      </c>
      <c r="BC1423" s="90" t="str">
        <f t="shared" si="86"/>
        <v>OK</v>
      </c>
      <c r="BD1423" s="91" t="str">
        <f t="shared" si="88"/>
        <v xml:space="preserve">                  </v>
      </c>
      <c r="BE1423" s="92">
        <f t="shared" si="89"/>
        <v>2</v>
      </c>
    </row>
    <row r="1424" spans="1:57" s="74" customFormat="1" ht="50.1" customHeight="1" x14ac:dyDescent="0.2">
      <c r="A1424" s="78" t="s">
        <v>55</v>
      </c>
      <c r="B1424" s="78" t="s">
        <v>58</v>
      </c>
      <c r="C1424" s="78" t="s">
        <v>1033</v>
      </c>
      <c r="D1424" s="78" t="s">
        <v>575</v>
      </c>
      <c r="E1424" s="79" t="str">
        <f>+IF(C1424&lt;&gt;"",VLOOKUP(MID(C1424,18,5),NIVELES!$A$133:$B$213,2,0),"")</f>
        <v>TUNGURAHUA</v>
      </c>
      <c r="F1424" s="80" t="s">
        <v>229</v>
      </c>
      <c r="G1424" s="81" t="str">
        <f>+IF(F1424&lt;&gt;"",VLOOKUP(F1424,NIVELES!$A$246:$C$464,3,0),"")</f>
        <v xml:space="preserve"> </v>
      </c>
      <c r="H1424" s="82" t="s">
        <v>1023</v>
      </c>
      <c r="I1424" s="78" t="s">
        <v>2164</v>
      </c>
      <c r="J1424" s="78" t="s">
        <v>2165</v>
      </c>
      <c r="K1424" s="78" t="s">
        <v>2166</v>
      </c>
      <c r="L1424" s="78" t="s">
        <v>1791</v>
      </c>
      <c r="M1424" s="78" t="s">
        <v>1791</v>
      </c>
      <c r="N1424" s="78" t="s">
        <v>1791</v>
      </c>
      <c r="O1424" s="78" t="s">
        <v>2591</v>
      </c>
      <c r="P1424" s="82">
        <v>12</v>
      </c>
      <c r="Q1424" s="78" t="s">
        <v>2592</v>
      </c>
      <c r="R1424" s="82">
        <v>1</v>
      </c>
      <c r="S1424" s="82">
        <v>1</v>
      </c>
      <c r="T1424" s="82">
        <v>1</v>
      </c>
      <c r="U1424" s="82">
        <v>1</v>
      </c>
      <c r="V1424" s="82">
        <v>1</v>
      </c>
      <c r="W1424" s="82">
        <v>1</v>
      </c>
      <c r="X1424" s="82">
        <v>1</v>
      </c>
      <c r="Y1424" s="82">
        <v>1</v>
      </c>
      <c r="Z1424" s="82">
        <v>1</v>
      </c>
      <c r="AA1424" s="82">
        <v>1</v>
      </c>
      <c r="AB1424" s="82">
        <v>1</v>
      </c>
      <c r="AC1424" s="82">
        <v>1</v>
      </c>
      <c r="AD1424" s="85" t="str">
        <f>IF(A1424&lt;&gt;"",IF(D1424="DIRECCIÓN_DE_TRANSFERENCIAS","280 0031",VLOOKUP(C1424,NIVELES!$A$14:$B$105,2,0)),"")</f>
        <v>280 3510</v>
      </c>
      <c r="AE1424" s="86" t="s">
        <v>322</v>
      </c>
      <c r="AF1424" s="86" t="s">
        <v>369</v>
      </c>
      <c r="AG1424" s="79" t="str">
        <f>+IF(AF1424&lt;&gt;"",VLOOKUP(AF1424,NIVELES!$A$666:$B$673,2,0),"")</f>
        <v>ADMINISTRACIÓN_CENTRAL</v>
      </c>
      <c r="AH1424" s="78" t="s">
        <v>322</v>
      </c>
      <c r="AI1424" s="79" t="str">
        <f>IF(AH1424&lt;&gt;"",VLOOKUP(CONCATENATE(AG1424,AH1424),NIVELES!$B$676:$C$745,2,0),"")</f>
        <v>Administración De La Gestión Administrativa Financiera</v>
      </c>
      <c r="AJ1424" s="78" t="s">
        <v>517</v>
      </c>
      <c r="AK1424" s="79" t="str">
        <f>+IF(AJ1424&lt;&gt;"",VLOOKUP(AJ1424,NIVELES!$A$816:$B$892,2,0),"")</f>
        <v>NO APLICA</v>
      </c>
      <c r="AL1424" s="78" t="s">
        <v>553</v>
      </c>
      <c r="AM1424" s="78">
        <v>510105</v>
      </c>
      <c r="AN1424" s="79" t="str">
        <f>IF(AM1424&lt;&gt;"",+VLOOKUP(AM1424,NIVELES!$A$1652:$B$2466,2,0),"")</f>
        <v>Remuneraciones Unificadas</v>
      </c>
      <c r="AO1424" s="87">
        <v>403944</v>
      </c>
      <c r="AP1424" s="88">
        <v>33662</v>
      </c>
      <c r="AQ1424" s="88">
        <v>33662</v>
      </c>
      <c r="AR1424" s="88">
        <v>33662</v>
      </c>
      <c r="AS1424" s="88">
        <v>33662</v>
      </c>
      <c r="AT1424" s="88">
        <v>33662</v>
      </c>
      <c r="AU1424" s="88">
        <v>33662</v>
      </c>
      <c r="AV1424" s="88">
        <v>33662</v>
      </c>
      <c r="AW1424" s="88">
        <v>33662</v>
      </c>
      <c r="AX1424" s="88">
        <v>33662</v>
      </c>
      <c r="AY1424" s="88">
        <v>33662</v>
      </c>
      <c r="AZ1424" s="88">
        <v>33662</v>
      </c>
      <c r="BA1424" s="88">
        <v>33662</v>
      </c>
      <c r="BB1424" s="89">
        <f t="shared" si="87"/>
        <v>403944</v>
      </c>
      <c r="BC1424" s="90" t="str">
        <f t="shared" si="86"/>
        <v>OK</v>
      </c>
      <c r="BD1424" s="91" t="str">
        <f t="shared" si="88"/>
        <v xml:space="preserve">                  </v>
      </c>
      <c r="BE1424" s="92">
        <f t="shared" si="89"/>
        <v>12</v>
      </c>
    </row>
    <row r="1425" spans="1:57" s="74" customFormat="1" ht="50.1" customHeight="1" x14ac:dyDescent="0.2">
      <c r="A1425" s="78" t="s">
        <v>55</v>
      </c>
      <c r="B1425" s="78" t="s">
        <v>58</v>
      </c>
      <c r="C1425" s="78" t="s">
        <v>1033</v>
      </c>
      <c r="D1425" s="78" t="s">
        <v>575</v>
      </c>
      <c r="E1425" s="79" t="str">
        <f>+IF(C1425&lt;&gt;"",VLOOKUP(MID(C1425,18,5),NIVELES!$A$133:$B$213,2,0),"")</f>
        <v>TUNGURAHUA</v>
      </c>
      <c r="F1425" s="80" t="s">
        <v>229</v>
      </c>
      <c r="G1425" s="81" t="str">
        <f>+IF(F1425&lt;&gt;"",VLOOKUP(F1425,NIVELES!$A$246:$C$464,3,0),"")</f>
        <v xml:space="preserve"> </v>
      </c>
      <c r="H1425" s="82" t="s">
        <v>1023</v>
      </c>
      <c r="I1425" s="78" t="s">
        <v>2164</v>
      </c>
      <c r="J1425" s="78" t="s">
        <v>2165</v>
      </c>
      <c r="K1425" s="78" t="s">
        <v>2166</v>
      </c>
      <c r="L1425" s="78" t="s">
        <v>1791</v>
      </c>
      <c r="M1425" s="78" t="s">
        <v>1791</v>
      </c>
      <c r="N1425" s="78" t="s">
        <v>1791</v>
      </c>
      <c r="O1425" s="78" t="s">
        <v>2591</v>
      </c>
      <c r="P1425" s="82">
        <v>12</v>
      </c>
      <c r="Q1425" s="78" t="s">
        <v>2592</v>
      </c>
      <c r="R1425" s="82">
        <v>1</v>
      </c>
      <c r="S1425" s="82">
        <v>1</v>
      </c>
      <c r="T1425" s="82">
        <v>1</v>
      </c>
      <c r="U1425" s="82">
        <v>1</v>
      </c>
      <c r="V1425" s="82">
        <v>1</v>
      </c>
      <c r="W1425" s="82">
        <v>1</v>
      </c>
      <c r="X1425" s="82">
        <v>1</v>
      </c>
      <c r="Y1425" s="82">
        <v>1</v>
      </c>
      <c r="Z1425" s="82">
        <v>1</v>
      </c>
      <c r="AA1425" s="82">
        <v>1</v>
      </c>
      <c r="AB1425" s="82">
        <v>1</v>
      </c>
      <c r="AC1425" s="82">
        <v>1</v>
      </c>
      <c r="AD1425" s="85" t="str">
        <f>IF(A1425&lt;&gt;"",IF(D1425="DIRECCIÓN_DE_TRANSFERENCIAS","280 0031",VLOOKUP(C1425,NIVELES!$A$14:$B$105,2,0)),"")</f>
        <v>280 3510</v>
      </c>
      <c r="AE1425" s="86" t="s">
        <v>322</v>
      </c>
      <c r="AF1425" s="86" t="s">
        <v>369</v>
      </c>
      <c r="AG1425" s="79" t="str">
        <f>+IF(AF1425&lt;&gt;"",VLOOKUP(AF1425,NIVELES!$A$666:$B$673,2,0),"")</f>
        <v>ADMINISTRACIÓN_CENTRAL</v>
      </c>
      <c r="AH1425" s="78" t="s">
        <v>322</v>
      </c>
      <c r="AI1425" s="79" t="str">
        <f>IF(AH1425&lt;&gt;"",VLOOKUP(CONCATENATE(AG1425,AH1425),NIVELES!$B$676:$C$745,2,0),"")</f>
        <v>Administración De La Gestión Administrativa Financiera</v>
      </c>
      <c r="AJ1425" s="78" t="s">
        <v>517</v>
      </c>
      <c r="AK1425" s="79" t="str">
        <f>+IF(AJ1425&lt;&gt;"",VLOOKUP(AJ1425,NIVELES!$A$816:$B$892,2,0),"")</f>
        <v>NO APLICA</v>
      </c>
      <c r="AL1425" s="78" t="s">
        <v>553</v>
      </c>
      <c r="AM1425" s="78">
        <v>510106</v>
      </c>
      <c r="AN1425" s="79" t="str">
        <f>IF(AM1425&lt;&gt;"",+VLOOKUP(AM1425,NIVELES!$A$1652:$B$2466,2,0),"")</f>
        <v>Salarios Unificados</v>
      </c>
      <c r="AO1425" s="87">
        <v>49224</v>
      </c>
      <c r="AP1425" s="88">
        <v>4102</v>
      </c>
      <c r="AQ1425" s="88">
        <v>4102</v>
      </c>
      <c r="AR1425" s="88">
        <v>4102</v>
      </c>
      <c r="AS1425" s="88">
        <v>4102</v>
      </c>
      <c r="AT1425" s="88">
        <v>4102</v>
      </c>
      <c r="AU1425" s="88">
        <v>4102</v>
      </c>
      <c r="AV1425" s="88">
        <v>4102</v>
      </c>
      <c r="AW1425" s="88">
        <v>4102</v>
      </c>
      <c r="AX1425" s="88">
        <v>4102</v>
      </c>
      <c r="AY1425" s="88">
        <v>4102</v>
      </c>
      <c r="AZ1425" s="88">
        <v>4102</v>
      </c>
      <c r="BA1425" s="88">
        <v>4102</v>
      </c>
      <c r="BB1425" s="89">
        <f t="shared" si="87"/>
        <v>49224</v>
      </c>
      <c r="BC1425" s="90" t="str">
        <f t="shared" si="86"/>
        <v>OK</v>
      </c>
      <c r="BD1425" s="91" t="str">
        <f t="shared" si="88"/>
        <v xml:space="preserve">                  </v>
      </c>
      <c r="BE1425" s="92">
        <f t="shared" si="89"/>
        <v>12</v>
      </c>
    </row>
    <row r="1426" spans="1:57" s="74" customFormat="1" ht="50.1" customHeight="1" x14ac:dyDescent="0.2">
      <c r="A1426" s="78" t="s">
        <v>55</v>
      </c>
      <c r="B1426" s="78" t="s">
        <v>58</v>
      </c>
      <c r="C1426" s="78" t="s">
        <v>1033</v>
      </c>
      <c r="D1426" s="78" t="s">
        <v>575</v>
      </c>
      <c r="E1426" s="79" t="str">
        <f>+IF(C1426&lt;&gt;"",VLOOKUP(MID(C1426,18,5),NIVELES!$A$133:$B$213,2,0),"")</f>
        <v>TUNGURAHUA</v>
      </c>
      <c r="F1426" s="80" t="s">
        <v>229</v>
      </c>
      <c r="G1426" s="81" t="str">
        <f>+IF(F1426&lt;&gt;"",VLOOKUP(F1426,NIVELES!$A$246:$C$464,3,0),"")</f>
        <v xml:space="preserve"> </v>
      </c>
      <c r="H1426" s="82" t="s">
        <v>1023</v>
      </c>
      <c r="I1426" s="78" t="s">
        <v>2164</v>
      </c>
      <c r="J1426" s="78" t="s">
        <v>2165</v>
      </c>
      <c r="K1426" s="78" t="s">
        <v>2166</v>
      </c>
      <c r="L1426" s="78" t="s">
        <v>1791</v>
      </c>
      <c r="M1426" s="78" t="s">
        <v>1791</v>
      </c>
      <c r="N1426" s="78" t="s">
        <v>1791</v>
      </c>
      <c r="O1426" s="78" t="s">
        <v>2591</v>
      </c>
      <c r="P1426" s="82">
        <v>1</v>
      </c>
      <c r="Q1426" s="78" t="s">
        <v>2592</v>
      </c>
      <c r="R1426" s="82"/>
      <c r="S1426" s="82"/>
      <c r="T1426" s="82"/>
      <c r="U1426" s="82"/>
      <c r="V1426" s="82"/>
      <c r="W1426" s="82"/>
      <c r="X1426" s="82"/>
      <c r="Y1426" s="82"/>
      <c r="Z1426" s="82"/>
      <c r="AA1426" s="82"/>
      <c r="AB1426" s="82"/>
      <c r="AC1426" s="82">
        <v>1</v>
      </c>
      <c r="AD1426" s="85" t="str">
        <f>IF(A1426&lt;&gt;"",IF(D1426="DIRECCIÓN_DE_TRANSFERENCIAS","280 0031",VLOOKUP(C1426,NIVELES!$A$14:$B$105,2,0)),"")</f>
        <v>280 3510</v>
      </c>
      <c r="AE1426" s="86" t="s">
        <v>322</v>
      </c>
      <c r="AF1426" s="86" t="s">
        <v>369</v>
      </c>
      <c r="AG1426" s="79" t="str">
        <f>+IF(AF1426&lt;&gt;"",VLOOKUP(AF1426,NIVELES!$A$666:$B$673,2,0),"")</f>
        <v>ADMINISTRACIÓN_CENTRAL</v>
      </c>
      <c r="AH1426" s="78" t="s">
        <v>322</v>
      </c>
      <c r="AI1426" s="79" t="str">
        <f>IF(AH1426&lt;&gt;"",VLOOKUP(CONCATENATE(AG1426,AH1426),NIVELES!$B$676:$C$745,2,0),"")</f>
        <v>Administración De La Gestión Administrativa Financiera</v>
      </c>
      <c r="AJ1426" s="78" t="s">
        <v>517</v>
      </c>
      <c r="AK1426" s="79" t="str">
        <f>+IF(AJ1426&lt;&gt;"",VLOOKUP(AJ1426,NIVELES!$A$816:$B$892,2,0),"")</f>
        <v>NO APLICA</v>
      </c>
      <c r="AL1426" s="78" t="s">
        <v>553</v>
      </c>
      <c r="AM1426" s="78">
        <v>510203</v>
      </c>
      <c r="AN1426" s="79" t="str">
        <f>IF(AM1426&lt;&gt;"",+VLOOKUP(AM1426,NIVELES!$A$1652:$B$2466,2,0),"")</f>
        <v>Decimotercer Sueldo</v>
      </c>
      <c r="AO1426" s="87">
        <v>36631.83</v>
      </c>
      <c r="AP1426" s="88">
        <v>0</v>
      </c>
      <c r="AQ1426" s="88">
        <v>0</v>
      </c>
      <c r="AR1426" s="88">
        <v>0</v>
      </c>
      <c r="AS1426" s="88">
        <v>0</v>
      </c>
      <c r="AT1426" s="88">
        <v>0</v>
      </c>
      <c r="AU1426" s="88">
        <v>0</v>
      </c>
      <c r="AV1426" s="88">
        <v>0</v>
      </c>
      <c r="AW1426" s="88">
        <v>0</v>
      </c>
      <c r="AX1426" s="88">
        <v>0</v>
      </c>
      <c r="AY1426" s="88">
        <v>0</v>
      </c>
      <c r="AZ1426" s="88">
        <v>0</v>
      </c>
      <c r="BA1426" s="88">
        <v>36631.83</v>
      </c>
      <c r="BB1426" s="89">
        <f t="shared" si="87"/>
        <v>36631.83</v>
      </c>
      <c r="BC1426" s="90" t="str">
        <f t="shared" si="86"/>
        <v>OK</v>
      </c>
      <c r="BD1426" s="91" t="str">
        <f t="shared" si="88"/>
        <v xml:space="preserve">                  </v>
      </c>
      <c r="BE1426" s="92">
        <f t="shared" si="89"/>
        <v>1</v>
      </c>
    </row>
    <row r="1427" spans="1:57" s="74" customFormat="1" ht="50.1" customHeight="1" x14ac:dyDescent="0.2">
      <c r="A1427" s="78" t="s">
        <v>55</v>
      </c>
      <c r="B1427" s="78" t="s">
        <v>58</v>
      </c>
      <c r="C1427" s="78" t="s">
        <v>1033</v>
      </c>
      <c r="D1427" s="78" t="s">
        <v>575</v>
      </c>
      <c r="E1427" s="79" t="str">
        <f>+IF(C1427&lt;&gt;"",VLOOKUP(MID(C1427,18,5),NIVELES!$A$133:$B$213,2,0),"")</f>
        <v>TUNGURAHUA</v>
      </c>
      <c r="F1427" s="80" t="s">
        <v>229</v>
      </c>
      <c r="G1427" s="81" t="str">
        <f>+IF(F1427&lt;&gt;"",VLOOKUP(F1427,NIVELES!$A$246:$C$464,3,0),"")</f>
        <v xml:space="preserve"> </v>
      </c>
      <c r="H1427" s="82" t="s">
        <v>1023</v>
      </c>
      <c r="I1427" s="78" t="s">
        <v>2164</v>
      </c>
      <c r="J1427" s="78" t="s">
        <v>2165</v>
      </c>
      <c r="K1427" s="78" t="s">
        <v>2166</v>
      </c>
      <c r="L1427" s="78" t="s">
        <v>1791</v>
      </c>
      <c r="M1427" s="78" t="s">
        <v>1791</v>
      </c>
      <c r="N1427" s="78" t="s">
        <v>1791</v>
      </c>
      <c r="O1427" s="78" t="s">
        <v>2591</v>
      </c>
      <c r="P1427" s="82">
        <v>1</v>
      </c>
      <c r="Q1427" s="78" t="s">
        <v>2592</v>
      </c>
      <c r="R1427" s="82"/>
      <c r="S1427" s="82"/>
      <c r="T1427" s="82"/>
      <c r="U1427" s="82"/>
      <c r="V1427" s="82"/>
      <c r="W1427" s="82"/>
      <c r="X1427" s="82"/>
      <c r="Y1427" s="82">
        <v>1</v>
      </c>
      <c r="Z1427" s="82"/>
      <c r="AA1427" s="82"/>
      <c r="AB1427" s="82"/>
      <c r="AC1427" s="82"/>
      <c r="AD1427" s="85" t="str">
        <f>IF(A1427&lt;&gt;"",IF(D1427="DIRECCIÓN_DE_TRANSFERENCIAS","280 0031",VLOOKUP(C1427,NIVELES!$A$14:$B$105,2,0)),"")</f>
        <v>280 3510</v>
      </c>
      <c r="AE1427" s="86" t="s">
        <v>322</v>
      </c>
      <c r="AF1427" s="86" t="s">
        <v>369</v>
      </c>
      <c r="AG1427" s="79" t="str">
        <f>+IF(AF1427&lt;&gt;"",VLOOKUP(AF1427,NIVELES!$A$666:$B$673,2,0),"")</f>
        <v>ADMINISTRACIÓN_CENTRAL</v>
      </c>
      <c r="AH1427" s="78" t="s">
        <v>322</v>
      </c>
      <c r="AI1427" s="79" t="str">
        <f>IF(AH1427&lt;&gt;"",VLOOKUP(CONCATENATE(AG1427,AH1427),NIVELES!$B$676:$C$745,2,0),"")</f>
        <v>Administración De La Gestión Administrativa Financiera</v>
      </c>
      <c r="AJ1427" s="78" t="s">
        <v>517</v>
      </c>
      <c r="AK1427" s="79" t="str">
        <f>+IF(AJ1427&lt;&gt;"",VLOOKUP(AJ1427,NIVELES!$A$816:$B$892,2,0),"")</f>
        <v>NO APLICA</v>
      </c>
      <c r="AL1427" s="78" t="s">
        <v>553</v>
      </c>
      <c r="AM1427" s="78">
        <v>510204</v>
      </c>
      <c r="AN1427" s="79" t="str">
        <f>IF(AM1427&lt;&gt;"",+VLOOKUP(AM1427,NIVELES!$A$1652:$B$2466,2,0),"")</f>
        <v>Decimocuarto Sueldo</v>
      </c>
      <c r="AO1427" s="87">
        <v>15169</v>
      </c>
      <c r="AP1427" s="88">
        <v>0</v>
      </c>
      <c r="AQ1427" s="88">
        <v>0</v>
      </c>
      <c r="AR1427" s="88">
        <v>0</v>
      </c>
      <c r="AS1427" s="88">
        <v>0</v>
      </c>
      <c r="AT1427" s="88">
        <v>0</v>
      </c>
      <c r="AU1427" s="88">
        <v>0</v>
      </c>
      <c r="AV1427" s="88">
        <v>0</v>
      </c>
      <c r="AW1427" s="88">
        <v>15169</v>
      </c>
      <c r="AX1427" s="88">
        <v>0</v>
      </c>
      <c r="AY1427" s="88">
        <v>0</v>
      </c>
      <c r="AZ1427" s="88">
        <v>0</v>
      </c>
      <c r="BA1427" s="88">
        <v>0</v>
      </c>
      <c r="BB1427" s="89">
        <f t="shared" si="87"/>
        <v>15169</v>
      </c>
      <c r="BC1427" s="90" t="str">
        <f t="shared" si="86"/>
        <v>OK</v>
      </c>
      <c r="BD1427" s="91" t="str">
        <f t="shared" si="88"/>
        <v xml:space="preserve">                  </v>
      </c>
      <c r="BE1427" s="92">
        <f t="shared" si="89"/>
        <v>1</v>
      </c>
    </row>
    <row r="1428" spans="1:57" s="74" customFormat="1" ht="50.1" customHeight="1" x14ac:dyDescent="0.2">
      <c r="A1428" s="78" t="s">
        <v>55</v>
      </c>
      <c r="B1428" s="78" t="s">
        <v>58</v>
      </c>
      <c r="C1428" s="78" t="s">
        <v>1033</v>
      </c>
      <c r="D1428" s="78" t="s">
        <v>575</v>
      </c>
      <c r="E1428" s="79" t="str">
        <f>+IF(C1428&lt;&gt;"",VLOOKUP(MID(C1428,18,5),NIVELES!$A$133:$B$213,2,0),"")</f>
        <v>TUNGURAHUA</v>
      </c>
      <c r="F1428" s="80" t="s">
        <v>229</v>
      </c>
      <c r="G1428" s="81" t="str">
        <f>+IF(F1428&lt;&gt;"",VLOOKUP(F1428,NIVELES!$A$246:$C$464,3,0),"")</f>
        <v xml:space="preserve"> </v>
      </c>
      <c r="H1428" s="82" t="s">
        <v>1023</v>
      </c>
      <c r="I1428" s="78" t="s">
        <v>2164</v>
      </c>
      <c r="J1428" s="78" t="s">
        <v>2165</v>
      </c>
      <c r="K1428" s="78" t="s">
        <v>2166</v>
      </c>
      <c r="L1428" s="78" t="s">
        <v>1791</v>
      </c>
      <c r="M1428" s="78" t="s">
        <v>1791</v>
      </c>
      <c r="N1428" s="78" t="s">
        <v>1791</v>
      </c>
      <c r="O1428" s="78" t="s">
        <v>2591</v>
      </c>
      <c r="P1428" s="82">
        <v>12</v>
      </c>
      <c r="Q1428" s="78" t="s">
        <v>2592</v>
      </c>
      <c r="R1428" s="82">
        <v>1</v>
      </c>
      <c r="S1428" s="82">
        <v>1</v>
      </c>
      <c r="T1428" s="82">
        <v>1</v>
      </c>
      <c r="U1428" s="82">
        <v>1</v>
      </c>
      <c r="V1428" s="82">
        <v>1</v>
      </c>
      <c r="W1428" s="82">
        <v>1</v>
      </c>
      <c r="X1428" s="82">
        <v>1</v>
      </c>
      <c r="Y1428" s="82">
        <v>1</v>
      </c>
      <c r="Z1428" s="82">
        <v>1</v>
      </c>
      <c r="AA1428" s="82">
        <v>1</v>
      </c>
      <c r="AB1428" s="82">
        <v>1</v>
      </c>
      <c r="AC1428" s="82">
        <v>1</v>
      </c>
      <c r="AD1428" s="85" t="str">
        <f>IF(A1428&lt;&gt;"",IF(D1428="DIRECCIÓN_DE_TRANSFERENCIAS","280 0031",VLOOKUP(C1428,NIVELES!$A$14:$B$105,2,0)),"")</f>
        <v>280 3510</v>
      </c>
      <c r="AE1428" s="86" t="s">
        <v>322</v>
      </c>
      <c r="AF1428" s="86" t="s">
        <v>369</v>
      </c>
      <c r="AG1428" s="79" t="str">
        <f>+IF(AF1428&lt;&gt;"",VLOOKUP(AF1428,NIVELES!$A$666:$B$673,2,0),"")</f>
        <v>ADMINISTRACIÓN_CENTRAL</v>
      </c>
      <c r="AH1428" s="78" t="s">
        <v>322</v>
      </c>
      <c r="AI1428" s="79" t="str">
        <f>IF(AH1428&lt;&gt;"",VLOOKUP(CONCATENATE(AG1428,AH1428),NIVELES!$B$676:$C$745,2,0),"")</f>
        <v>Administración De La Gestión Administrativa Financiera</v>
      </c>
      <c r="AJ1428" s="78" t="s">
        <v>517</v>
      </c>
      <c r="AK1428" s="79" t="str">
        <f>+IF(AJ1428&lt;&gt;"",VLOOKUP(AJ1428,NIVELES!$A$816:$B$892,2,0),"")</f>
        <v>NO APLICA</v>
      </c>
      <c r="AL1428" s="78" t="s">
        <v>553</v>
      </c>
      <c r="AM1428" s="78">
        <v>510304</v>
      </c>
      <c r="AN1428" s="79" t="str">
        <f>IF(AM1428&lt;&gt;"",+VLOOKUP(AM1428,NIVELES!$A$1652:$B$2466,2,0),"")</f>
        <v>Compensación por Transporte</v>
      </c>
      <c r="AO1428" s="87">
        <v>840</v>
      </c>
      <c r="AP1428" s="88">
        <v>70</v>
      </c>
      <c r="AQ1428" s="88">
        <v>70</v>
      </c>
      <c r="AR1428" s="88">
        <v>70</v>
      </c>
      <c r="AS1428" s="88">
        <v>70</v>
      </c>
      <c r="AT1428" s="88">
        <v>70</v>
      </c>
      <c r="AU1428" s="88">
        <v>70</v>
      </c>
      <c r="AV1428" s="88">
        <v>70</v>
      </c>
      <c r="AW1428" s="88">
        <v>70</v>
      </c>
      <c r="AX1428" s="88">
        <v>70</v>
      </c>
      <c r="AY1428" s="88">
        <v>70</v>
      </c>
      <c r="AZ1428" s="88">
        <v>70</v>
      </c>
      <c r="BA1428" s="88">
        <v>70</v>
      </c>
      <c r="BB1428" s="89">
        <f t="shared" si="87"/>
        <v>840</v>
      </c>
      <c r="BC1428" s="90" t="str">
        <f t="shared" si="86"/>
        <v>OK</v>
      </c>
      <c r="BD1428" s="91" t="str">
        <f t="shared" si="88"/>
        <v xml:space="preserve">                  </v>
      </c>
      <c r="BE1428" s="92">
        <f t="shared" si="89"/>
        <v>12</v>
      </c>
    </row>
    <row r="1429" spans="1:57" s="74" customFormat="1" ht="50.1" customHeight="1" x14ac:dyDescent="0.2">
      <c r="A1429" s="78" t="s">
        <v>55</v>
      </c>
      <c r="B1429" s="78" t="s">
        <v>58</v>
      </c>
      <c r="C1429" s="78" t="s">
        <v>1033</v>
      </c>
      <c r="D1429" s="78" t="s">
        <v>575</v>
      </c>
      <c r="E1429" s="79" t="str">
        <f>+IF(C1429&lt;&gt;"",VLOOKUP(MID(C1429,18,5),NIVELES!$A$133:$B$213,2,0),"")</f>
        <v>TUNGURAHUA</v>
      </c>
      <c r="F1429" s="80" t="s">
        <v>229</v>
      </c>
      <c r="G1429" s="81" t="str">
        <f>+IF(F1429&lt;&gt;"",VLOOKUP(F1429,NIVELES!$A$246:$C$464,3,0),"")</f>
        <v xml:space="preserve"> </v>
      </c>
      <c r="H1429" s="82" t="s">
        <v>1023</v>
      </c>
      <c r="I1429" s="78" t="s">
        <v>2164</v>
      </c>
      <c r="J1429" s="78" t="s">
        <v>2165</v>
      </c>
      <c r="K1429" s="78" t="s">
        <v>2166</v>
      </c>
      <c r="L1429" s="78" t="s">
        <v>1791</v>
      </c>
      <c r="M1429" s="78" t="s">
        <v>1791</v>
      </c>
      <c r="N1429" s="78" t="s">
        <v>1791</v>
      </c>
      <c r="O1429" s="78" t="s">
        <v>2591</v>
      </c>
      <c r="P1429" s="82">
        <v>12</v>
      </c>
      <c r="Q1429" s="78" t="s">
        <v>2592</v>
      </c>
      <c r="R1429" s="82">
        <v>1</v>
      </c>
      <c r="S1429" s="82">
        <v>1</v>
      </c>
      <c r="T1429" s="82">
        <v>1</v>
      </c>
      <c r="U1429" s="82">
        <v>1</v>
      </c>
      <c r="V1429" s="82">
        <v>1</v>
      </c>
      <c r="W1429" s="82">
        <v>1</v>
      </c>
      <c r="X1429" s="82">
        <v>1</v>
      </c>
      <c r="Y1429" s="82">
        <v>1</v>
      </c>
      <c r="Z1429" s="82">
        <v>1</v>
      </c>
      <c r="AA1429" s="82">
        <v>1</v>
      </c>
      <c r="AB1429" s="82">
        <v>1</v>
      </c>
      <c r="AC1429" s="82">
        <v>1</v>
      </c>
      <c r="AD1429" s="85" t="str">
        <f>IF(A1429&lt;&gt;"",IF(D1429="DIRECCIÓN_DE_TRANSFERENCIAS","280 0031",VLOOKUP(C1429,NIVELES!$A$14:$B$105,2,0)),"")</f>
        <v>280 3510</v>
      </c>
      <c r="AE1429" s="86" t="s">
        <v>322</v>
      </c>
      <c r="AF1429" s="86" t="s">
        <v>369</v>
      </c>
      <c r="AG1429" s="79" t="str">
        <f>+IF(AF1429&lt;&gt;"",VLOOKUP(AF1429,NIVELES!$A$666:$B$673,2,0),"")</f>
        <v>ADMINISTRACIÓN_CENTRAL</v>
      </c>
      <c r="AH1429" s="78" t="s">
        <v>322</v>
      </c>
      <c r="AI1429" s="79" t="str">
        <f>IF(AH1429&lt;&gt;"",VLOOKUP(CONCATENATE(AG1429,AH1429),NIVELES!$B$676:$C$745,2,0),"")</f>
        <v>Administración De La Gestión Administrativa Financiera</v>
      </c>
      <c r="AJ1429" s="78" t="s">
        <v>517</v>
      </c>
      <c r="AK1429" s="79" t="str">
        <f>+IF(AJ1429&lt;&gt;"",VLOOKUP(AJ1429,NIVELES!$A$816:$B$892,2,0),"")</f>
        <v>NO APLICA</v>
      </c>
      <c r="AL1429" s="78" t="s">
        <v>553</v>
      </c>
      <c r="AM1429" s="78">
        <v>510306</v>
      </c>
      <c r="AN1429" s="79" t="str">
        <f>IF(AM1429&lt;&gt;"",+VLOOKUP(AM1429,NIVELES!$A$1652:$B$2466,2,0),"")</f>
        <v>Alimentación</v>
      </c>
      <c r="AO1429" s="87">
        <v>5880</v>
      </c>
      <c r="AP1429" s="88">
        <v>490</v>
      </c>
      <c r="AQ1429" s="88">
        <v>490</v>
      </c>
      <c r="AR1429" s="88">
        <v>490</v>
      </c>
      <c r="AS1429" s="88">
        <v>490</v>
      </c>
      <c r="AT1429" s="88">
        <v>490</v>
      </c>
      <c r="AU1429" s="88">
        <v>490</v>
      </c>
      <c r="AV1429" s="88">
        <v>490</v>
      </c>
      <c r="AW1429" s="88">
        <v>490</v>
      </c>
      <c r="AX1429" s="88">
        <v>490</v>
      </c>
      <c r="AY1429" s="88">
        <v>490</v>
      </c>
      <c r="AZ1429" s="88">
        <v>490</v>
      </c>
      <c r="BA1429" s="88">
        <v>490</v>
      </c>
      <c r="BB1429" s="89">
        <f t="shared" si="87"/>
        <v>5880</v>
      </c>
      <c r="BC1429" s="90" t="str">
        <f t="shared" si="86"/>
        <v>OK</v>
      </c>
      <c r="BD1429" s="91" t="str">
        <f t="shared" si="88"/>
        <v xml:space="preserve">                  </v>
      </c>
      <c r="BE1429" s="92">
        <f t="shared" si="89"/>
        <v>12</v>
      </c>
    </row>
    <row r="1430" spans="1:57" s="74" customFormat="1" ht="50.1" customHeight="1" x14ac:dyDescent="0.2">
      <c r="A1430" s="78" t="s">
        <v>55</v>
      </c>
      <c r="B1430" s="78" t="s">
        <v>58</v>
      </c>
      <c r="C1430" s="78" t="s">
        <v>1033</v>
      </c>
      <c r="D1430" s="78" t="s">
        <v>575</v>
      </c>
      <c r="E1430" s="79" t="str">
        <f>+IF(C1430&lt;&gt;"",VLOOKUP(MID(C1430,18,5),NIVELES!$A$133:$B$213,2,0),"")</f>
        <v>TUNGURAHUA</v>
      </c>
      <c r="F1430" s="80" t="s">
        <v>229</v>
      </c>
      <c r="G1430" s="81" t="str">
        <f>+IF(F1430&lt;&gt;"",VLOOKUP(F1430,NIVELES!$A$246:$C$464,3,0),"")</f>
        <v xml:space="preserve"> </v>
      </c>
      <c r="H1430" s="82" t="s">
        <v>1023</v>
      </c>
      <c r="I1430" s="78" t="s">
        <v>2164</v>
      </c>
      <c r="J1430" s="78" t="s">
        <v>2165</v>
      </c>
      <c r="K1430" s="78" t="s">
        <v>2166</v>
      </c>
      <c r="L1430" s="78" t="s">
        <v>1791</v>
      </c>
      <c r="M1430" s="78" t="s">
        <v>1791</v>
      </c>
      <c r="N1430" s="78" t="s">
        <v>1791</v>
      </c>
      <c r="O1430" s="78" t="s">
        <v>2591</v>
      </c>
      <c r="P1430" s="82">
        <v>12</v>
      </c>
      <c r="Q1430" s="78" t="s">
        <v>2592</v>
      </c>
      <c r="R1430" s="82">
        <v>1</v>
      </c>
      <c r="S1430" s="82">
        <v>1</v>
      </c>
      <c r="T1430" s="82">
        <v>1</v>
      </c>
      <c r="U1430" s="82">
        <v>1</v>
      </c>
      <c r="V1430" s="82">
        <v>1</v>
      </c>
      <c r="W1430" s="82">
        <v>1</v>
      </c>
      <c r="X1430" s="82">
        <v>1</v>
      </c>
      <c r="Y1430" s="82">
        <v>1</v>
      </c>
      <c r="Z1430" s="82">
        <v>1</v>
      </c>
      <c r="AA1430" s="82">
        <v>1</v>
      </c>
      <c r="AB1430" s="82">
        <v>1</v>
      </c>
      <c r="AC1430" s="82">
        <v>1</v>
      </c>
      <c r="AD1430" s="85" t="str">
        <f>IF(A1430&lt;&gt;"",IF(D1430="DIRECCIÓN_DE_TRANSFERENCIAS","280 0031",VLOOKUP(C1430,NIVELES!$A$14:$B$105,2,0)),"")</f>
        <v>280 3510</v>
      </c>
      <c r="AE1430" s="86" t="s">
        <v>322</v>
      </c>
      <c r="AF1430" s="86" t="s">
        <v>369</v>
      </c>
      <c r="AG1430" s="79" t="str">
        <f>+IF(AF1430&lt;&gt;"",VLOOKUP(AF1430,NIVELES!$A$666:$B$673,2,0),"")</f>
        <v>ADMINISTRACIÓN_CENTRAL</v>
      </c>
      <c r="AH1430" s="78" t="s">
        <v>322</v>
      </c>
      <c r="AI1430" s="79" t="str">
        <f>IF(AH1430&lt;&gt;"",VLOOKUP(CONCATENATE(AG1430,AH1430),NIVELES!$B$676:$C$745,2,0),"")</f>
        <v>Administración De La Gestión Administrativa Financiera</v>
      </c>
      <c r="AJ1430" s="78" t="s">
        <v>517</v>
      </c>
      <c r="AK1430" s="79" t="str">
        <f>+IF(AJ1430&lt;&gt;"",VLOOKUP(AJ1430,NIVELES!$A$816:$B$892,2,0),"")</f>
        <v>NO APLICA</v>
      </c>
      <c r="AL1430" s="78" t="s">
        <v>553</v>
      </c>
      <c r="AM1430" s="78">
        <v>510401</v>
      </c>
      <c r="AN1430" s="79" t="str">
        <f>IF(AM1430&lt;&gt;"",+VLOOKUP(AM1430,NIVELES!$A$1652:$B$2466,2,0),"")</f>
        <v>Por Cargas Familiares</v>
      </c>
      <c r="AO1430" s="87">
        <v>280.83</v>
      </c>
      <c r="AP1430" s="88">
        <v>27.83</v>
      </c>
      <c r="AQ1430" s="88">
        <v>23</v>
      </c>
      <c r="AR1430" s="88">
        <v>23</v>
      </c>
      <c r="AS1430" s="88">
        <v>23</v>
      </c>
      <c r="AT1430" s="88">
        <v>23</v>
      </c>
      <c r="AU1430" s="88">
        <v>23</v>
      </c>
      <c r="AV1430" s="88">
        <v>23</v>
      </c>
      <c r="AW1430" s="88">
        <v>23</v>
      </c>
      <c r="AX1430" s="88">
        <v>23</v>
      </c>
      <c r="AY1430" s="88">
        <v>23</v>
      </c>
      <c r="AZ1430" s="88">
        <v>23</v>
      </c>
      <c r="BA1430" s="88">
        <v>23</v>
      </c>
      <c r="BB1430" s="89">
        <f t="shared" si="87"/>
        <v>280.83</v>
      </c>
      <c r="BC1430" s="90" t="str">
        <f t="shared" si="86"/>
        <v>OK</v>
      </c>
      <c r="BD1430" s="91" t="str">
        <f t="shared" si="88"/>
        <v xml:space="preserve">                  </v>
      </c>
      <c r="BE1430" s="92">
        <f t="shared" si="89"/>
        <v>12</v>
      </c>
    </row>
    <row r="1431" spans="1:57" s="74" customFormat="1" ht="50.1" customHeight="1" x14ac:dyDescent="0.2">
      <c r="A1431" s="78" t="s">
        <v>55</v>
      </c>
      <c r="B1431" s="78" t="s">
        <v>58</v>
      </c>
      <c r="C1431" s="78" t="s">
        <v>1033</v>
      </c>
      <c r="D1431" s="78" t="s">
        <v>575</v>
      </c>
      <c r="E1431" s="79" t="str">
        <f>+IF(C1431&lt;&gt;"",VLOOKUP(MID(C1431,18,5),NIVELES!$A$133:$B$213,2,0),"")</f>
        <v>TUNGURAHUA</v>
      </c>
      <c r="F1431" s="80" t="s">
        <v>229</v>
      </c>
      <c r="G1431" s="81" t="str">
        <f>+IF(F1431&lt;&gt;"",VLOOKUP(F1431,NIVELES!$A$246:$C$464,3,0),"")</f>
        <v xml:space="preserve"> </v>
      </c>
      <c r="H1431" s="82" t="s">
        <v>1023</v>
      </c>
      <c r="I1431" s="78" t="s">
        <v>2164</v>
      </c>
      <c r="J1431" s="78" t="s">
        <v>2165</v>
      </c>
      <c r="K1431" s="78" t="s">
        <v>2166</v>
      </c>
      <c r="L1431" s="78" t="s">
        <v>1791</v>
      </c>
      <c r="M1431" s="78" t="s">
        <v>1791</v>
      </c>
      <c r="N1431" s="78" t="s">
        <v>1791</v>
      </c>
      <c r="O1431" s="78" t="s">
        <v>2591</v>
      </c>
      <c r="P1431" s="82">
        <v>12</v>
      </c>
      <c r="Q1431" s="78" t="s">
        <v>2592</v>
      </c>
      <c r="R1431" s="82">
        <v>1</v>
      </c>
      <c r="S1431" s="82">
        <v>1</v>
      </c>
      <c r="T1431" s="82">
        <v>1</v>
      </c>
      <c r="U1431" s="82">
        <v>1</v>
      </c>
      <c r="V1431" s="82">
        <v>1</v>
      </c>
      <c r="W1431" s="82">
        <v>1</v>
      </c>
      <c r="X1431" s="82">
        <v>1</v>
      </c>
      <c r="Y1431" s="82">
        <v>1</v>
      </c>
      <c r="Z1431" s="82">
        <v>1</v>
      </c>
      <c r="AA1431" s="82">
        <v>1</v>
      </c>
      <c r="AB1431" s="82">
        <v>1</v>
      </c>
      <c r="AC1431" s="82">
        <v>1</v>
      </c>
      <c r="AD1431" s="85" t="str">
        <f>IF(A1431&lt;&gt;"",IF(D1431="DIRECCIÓN_DE_TRANSFERENCIAS","280 0031",VLOOKUP(C1431,NIVELES!$A$14:$B$105,2,0)),"")</f>
        <v>280 3510</v>
      </c>
      <c r="AE1431" s="86" t="s">
        <v>322</v>
      </c>
      <c r="AF1431" s="86" t="s">
        <v>369</v>
      </c>
      <c r="AG1431" s="79" t="str">
        <f>+IF(AF1431&lt;&gt;"",VLOOKUP(AF1431,NIVELES!$A$666:$B$673,2,0),"")</f>
        <v>ADMINISTRACIÓN_CENTRAL</v>
      </c>
      <c r="AH1431" s="78" t="s">
        <v>322</v>
      </c>
      <c r="AI1431" s="79" t="str">
        <f>IF(AH1431&lt;&gt;"",VLOOKUP(CONCATENATE(AG1431,AH1431),NIVELES!$B$676:$C$745,2,0),"")</f>
        <v>Administración De La Gestión Administrativa Financiera</v>
      </c>
      <c r="AJ1431" s="78" t="s">
        <v>517</v>
      </c>
      <c r="AK1431" s="79" t="str">
        <f>+IF(AJ1431&lt;&gt;"",VLOOKUP(AJ1431,NIVELES!$A$816:$B$892,2,0),"")</f>
        <v>NO APLICA</v>
      </c>
      <c r="AL1431" s="78" t="s">
        <v>553</v>
      </c>
      <c r="AM1431" s="78">
        <v>510408</v>
      </c>
      <c r="AN1431" s="79" t="str">
        <f>IF(AM1431&lt;&gt;"",+VLOOKUP(AM1431,NIVELES!$A$1652:$B$2466,2,0),"")</f>
        <v>Subsidio de Antigüedad</v>
      </c>
      <c r="AO1431" s="87">
        <v>1828.98</v>
      </c>
      <c r="AP1431" s="88">
        <v>152.41499999999999</v>
      </c>
      <c r="AQ1431" s="88">
        <v>152.41499999999999</v>
      </c>
      <c r="AR1431" s="88">
        <v>152.41499999999999</v>
      </c>
      <c r="AS1431" s="88">
        <v>152.41499999999999</v>
      </c>
      <c r="AT1431" s="88">
        <v>152.41499999999999</v>
      </c>
      <c r="AU1431" s="88">
        <v>152.41499999999999</v>
      </c>
      <c r="AV1431" s="88">
        <v>152.41499999999999</v>
      </c>
      <c r="AW1431" s="88">
        <v>152.41499999999999</v>
      </c>
      <c r="AX1431" s="88">
        <v>152.41499999999999</v>
      </c>
      <c r="AY1431" s="88">
        <v>152.41499999999999</v>
      </c>
      <c r="AZ1431" s="88">
        <v>152.41499999999999</v>
      </c>
      <c r="BA1431" s="88">
        <v>152.41499999999999</v>
      </c>
      <c r="BB1431" s="89">
        <f t="shared" si="87"/>
        <v>1828.9799999999998</v>
      </c>
      <c r="BC1431" s="90" t="str">
        <f t="shared" si="86"/>
        <v>OK</v>
      </c>
      <c r="BD1431" s="91" t="str">
        <f t="shared" si="88"/>
        <v xml:space="preserve">                  </v>
      </c>
      <c r="BE1431" s="92">
        <f t="shared" si="89"/>
        <v>12</v>
      </c>
    </row>
    <row r="1432" spans="1:57" s="74" customFormat="1" ht="50.1" customHeight="1" x14ac:dyDescent="0.2">
      <c r="A1432" s="78" t="s">
        <v>55</v>
      </c>
      <c r="B1432" s="78" t="s">
        <v>58</v>
      </c>
      <c r="C1432" s="78" t="s">
        <v>1033</v>
      </c>
      <c r="D1432" s="78" t="s">
        <v>575</v>
      </c>
      <c r="E1432" s="79" t="str">
        <f>+IF(C1432&lt;&gt;"",VLOOKUP(MID(C1432,18,5),NIVELES!$A$133:$B$213,2,0),"")</f>
        <v>TUNGURAHUA</v>
      </c>
      <c r="F1432" s="80" t="s">
        <v>229</v>
      </c>
      <c r="G1432" s="81" t="str">
        <f>+IF(F1432&lt;&gt;"",VLOOKUP(F1432,NIVELES!$A$246:$C$464,3,0),"")</f>
        <v xml:space="preserve"> </v>
      </c>
      <c r="H1432" s="82" t="s">
        <v>1023</v>
      </c>
      <c r="I1432" s="78" t="s">
        <v>2164</v>
      </c>
      <c r="J1432" s="78" t="s">
        <v>2165</v>
      </c>
      <c r="K1432" s="78" t="s">
        <v>2166</v>
      </c>
      <c r="L1432" s="78" t="s">
        <v>1791</v>
      </c>
      <c r="M1432" s="78" t="s">
        <v>1791</v>
      </c>
      <c r="N1432" s="78" t="s">
        <v>1791</v>
      </c>
      <c r="O1432" s="78" t="s">
        <v>2591</v>
      </c>
      <c r="P1432" s="82">
        <v>12</v>
      </c>
      <c r="Q1432" s="78" t="s">
        <v>2592</v>
      </c>
      <c r="R1432" s="82">
        <v>1</v>
      </c>
      <c r="S1432" s="82">
        <v>1</v>
      </c>
      <c r="T1432" s="82">
        <v>1</v>
      </c>
      <c r="U1432" s="82">
        <v>1</v>
      </c>
      <c r="V1432" s="82">
        <v>1</v>
      </c>
      <c r="W1432" s="82">
        <v>1</v>
      </c>
      <c r="X1432" s="82">
        <v>1</v>
      </c>
      <c r="Y1432" s="82">
        <v>1</v>
      </c>
      <c r="Z1432" s="82">
        <v>1</v>
      </c>
      <c r="AA1432" s="82">
        <v>1</v>
      </c>
      <c r="AB1432" s="82">
        <v>1</v>
      </c>
      <c r="AC1432" s="82">
        <v>1</v>
      </c>
      <c r="AD1432" s="85" t="str">
        <f>IF(A1432&lt;&gt;"",IF(D1432="DIRECCIÓN_DE_TRANSFERENCIAS","280 0031",VLOOKUP(C1432,NIVELES!$A$14:$B$105,2,0)),"")</f>
        <v>280 3510</v>
      </c>
      <c r="AE1432" s="86" t="s">
        <v>322</v>
      </c>
      <c r="AF1432" s="86" t="s">
        <v>369</v>
      </c>
      <c r="AG1432" s="79" t="str">
        <f>+IF(AF1432&lt;&gt;"",VLOOKUP(AF1432,NIVELES!$A$666:$B$673,2,0),"")</f>
        <v>ADMINISTRACIÓN_CENTRAL</v>
      </c>
      <c r="AH1432" s="78" t="s">
        <v>322</v>
      </c>
      <c r="AI1432" s="79" t="str">
        <f>IF(AH1432&lt;&gt;"",VLOOKUP(CONCATENATE(AG1432,AH1432),NIVELES!$B$676:$C$745,2,0),"")</f>
        <v>Administración De La Gestión Administrativa Financiera</v>
      </c>
      <c r="AJ1432" s="78" t="s">
        <v>517</v>
      </c>
      <c r="AK1432" s="79" t="str">
        <f>+IF(AJ1432&lt;&gt;"",VLOOKUP(AJ1432,NIVELES!$A$816:$B$892,2,0),"")</f>
        <v>NO APLICA</v>
      </c>
      <c r="AL1432" s="78" t="s">
        <v>553</v>
      </c>
      <c r="AM1432" s="78">
        <v>510509</v>
      </c>
      <c r="AN1432" s="79" t="str">
        <f>IF(AM1432&lt;&gt;"",+VLOOKUP(AM1432,NIVELES!$A$1652:$B$2466,2,0),"")</f>
        <v>Horas Extraordinarias y Suplementarias</v>
      </c>
      <c r="AO1432" s="87">
        <v>0</v>
      </c>
      <c r="AP1432" s="88">
        <v>0</v>
      </c>
      <c r="AQ1432" s="88">
        <v>0</v>
      </c>
      <c r="AR1432" s="88">
        <v>0</v>
      </c>
      <c r="AS1432" s="88">
        <v>0</v>
      </c>
      <c r="AT1432" s="88">
        <v>0</v>
      </c>
      <c r="AU1432" s="88">
        <v>0</v>
      </c>
      <c r="AV1432" s="88">
        <v>0</v>
      </c>
      <c r="AW1432" s="88">
        <v>0</v>
      </c>
      <c r="AX1432" s="88">
        <v>0</v>
      </c>
      <c r="AY1432" s="88">
        <v>0</v>
      </c>
      <c r="AZ1432" s="88">
        <v>0</v>
      </c>
      <c r="BA1432" s="88">
        <v>0</v>
      </c>
      <c r="BB1432" s="89">
        <f t="shared" si="87"/>
        <v>0</v>
      </c>
      <c r="BC1432" s="90" t="str">
        <f t="shared" si="86"/>
        <v>OK</v>
      </c>
      <c r="BD1432" s="91" t="str">
        <f t="shared" si="88"/>
        <v xml:space="preserve">                  </v>
      </c>
      <c r="BE1432" s="92">
        <f t="shared" si="89"/>
        <v>12</v>
      </c>
    </row>
    <row r="1433" spans="1:57" s="74" customFormat="1" ht="50.1" customHeight="1" x14ac:dyDescent="0.2">
      <c r="A1433" s="78" t="s">
        <v>55</v>
      </c>
      <c r="B1433" s="78" t="s">
        <v>58</v>
      </c>
      <c r="C1433" s="78" t="s">
        <v>1033</v>
      </c>
      <c r="D1433" s="78" t="s">
        <v>575</v>
      </c>
      <c r="E1433" s="79" t="str">
        <f>+IF(C1433&lt;&gt;"",VLOOKUP(MID(C1433,18,5),NIVELES!$A$133:$B$213,2,0),"")</f>
        <v>TUNGURAHUA</v>
      </c>
      <c r="F1433" s="80" t="s">
        <v>229</v>
      </c>
      <c r="G1433" s="81" t="str">
        <f>+IF(F1433&lt;&gt;"",VLOOKUP(F1433,NIVELES!$A$246:$C$464,3,0),"")</f>
        <v xml:space="preserve"> </v>
      </c>
      <c r="H1433" s="82" t="s">
        <v>1023</v>
      </c>
      <c r="I1433" s="78" t="s">
        <v>2164</v>
      </c>
      <c r="J1433" s="78" t="s">
        <v>2165</v>
      </c>
      <c r="K1433" s="78" t="s">
        <v>2166</v>
      </c>
      <c r="L1433" s="78" t="s">
        <v>1791</v>
      </c>
      <c r="M1433" s="78" t="s">
        <v>1791</v>
      </c>
      <c r="N1433" s="78" t="s">
        <v>1791</v>
      </c>
      <c r="O1433" s="78" t="s">
        <v>2591</v>
      </c>
      <c r="P1433" s="82">
        <v>12</v>
      </c>
      <c r="Q1433" s="78" t="s">
        <v>2592</v>
      </c>
      <c r="R1433" s="82">
        <v>1</v>
      </c>
      <c r="S1433" s="82">
        <v>1</v>
      </c>
      <c r="T1433" s="82">
        <v>1</v>
      </c>
      <c r="U1433" s="82">
        <v>1</v>
      </c>
      <c r="V1433" s="82">
        <v>1</v>
      </c>
      <c r="W1433" s="82">
        <v>1</v>
      </c>
      <c r="X1433" s="82">
        <v>1</v>
      </c>
      <c r="Y1433" s="82">
        <v>1</v>
      </c>
      <c r="Z1433" s="82">
        <v>1</v>
      </c>
      <c r="AA1433" s="82">
        <v>1</v>
      </c>
      <c r="AB1433" s="82">
        <v>1</v>
      </c>
      <c r="AC1433" s="82">
        <v>1</v>
      </c>
      <c r="AD1433" s="85" t="str">
        <f>IF(A1433&lt;&gt;"",IF(D1433="DIRECCIÓN_DE_TRANSFERENCIAS","280 0031",VLOOKUP(C1433,NIVELES!$A$14:$B$105,2,0)),"")</f>
        <v>280 3510</v>
      </c>
      <c r="AE1433" s="86" t="s">
        <v>322</v>
      </c>
      <c r="AF1433" s="86" t="s">
        <v>369</v>
      </c>
      <c r="AG1433" s="79" t="str">
        <f>+IF(AF1433&lt;&gt;"",VLOOKUP(AF1433,NIVELES!$A$666:$B$673,2,0),"")</f>
        <v>ADMINISTRACIÓN_CENTRAL</v>
      </c>
      <c r="AH1433" s="78" t="s">
        <v>322</v>
      </c>
      <c r="AI1433" s="79" t="str">
        <f>IF(AH1433&lt;&gt;"",VLOOKUP(CONCATENATE(AG1433,AH1433),NIVELES!$B$676:$C$745,2,0),"")</f>
        <v>Administración De La Gestión Administrativa Financiera</v>
      </c>
      <c r="AJ1433" s="78" t="s">
        <v>517</v>
      </c>
      <c r="AK1433" s="79" t="str">
        <f>+IF(AJ1433&lt;&gt;"",VLOOKUP(AJ1433,NIVELES!$A$816:$B$892,2,0),"")</f>
        <v>NO APLICA</v>
      </c>
      <c r="AL1433" s="78" t="s">
        <v>553</v>
      </c>
      <c r="AM1433" s="78">
        <v>510510</v>
      </c>
      <c r="AN1433" s="79" t="str">
        <f>IF(AM1433&lt;&gt;"",+VLOOKUP(AM1433,NIVELES!$A$1652:$B$2466,2,0),"")</f>
        <v>Servicios Personales por Contrato</v>
      </c>
      <c r="AO1433" s="87">
        <v>24178</v>
      </c>
      <c r="AP1433" s="88">
        <v>2198</v>
      </c>
      <c r="AQ1433" s="88">
        <v>2198</v>
      </c>
      <c r="AR1433" s="88">
        <v>2198</v>
      </c>
      <c r="AS1433" s="88">
        <v>2198</v>
      </c>
      <c r="AT1433" s="88">
        <v>2198</v>
      </c>
      <c r="AU1433" s="88">
        <v>2198</v>
      </c>
      <c r="AV1433" s="88">
        <v>2198</v>
      </c>
      <c r="AW1433" s="88">
        <v>2198</v>
      </c>
      <c r="AX1433" s="88">
        <v>2198</v>
      </c>
      <c r="AY1433" s="88">
        <v>2198</v>
      </c>
      <c r="AZ1433" s="88">
        <v>2198</v>
      </c>
      <c r="BA1433" s="88">
        <v>0</v>
      </c>
      <c r="BB1433" s="89">
        <f t="shared" si="87"/>
        <v>24178</v>
      </c>
      <c r="BC1433" s="90" t="str">
        <f t="shared" si="86"/>
        <v>OK</v>
      </c>
      <c r="BD1433" s="91" t="str">
        <f t="shared" si="88"/>
        <v xml:space="preserve">                  </v>
      </c>
      <c r="BE1433" s="92">
        <f t="shared" si="89"/>
        <v>12</v>
      </c>
    </row>
    <row r="1434" spans="1:57" s="74" customFormat="1" ht="50.1" customHeight="1" x14ac:dyDescent="0.2">
      <c r="A1434" s="78" t="s">
        <v>55</v>
      </c>
      <c r="B1434" s="78" t="s">
        <v>58</v>
      </c>
      <c r="C1434" s="78" t="s">
        <v>1033</v>
      </c>
      <c r="D1434" s="78" t="s">
        <v>575</v>
      </c>
      <c r="E1434" s="79" t="str">
        <f>+IF(C1434&lt;&gt;"",VLOOKUP(MID(C1434,18,5),NIVELES!$A$133:$B$213,2,0),"")</f>
        <v>TUNGURAHUA</v>
      </c>
      <c r="F1434" s="80" t="s">
        <v>229</v>
      </c>
      <c r="G1434" s="81" t="str">
        <f>+IF(F1434&lt;&gt;"",VLOOKUP(F1434,NIVELES!$A$246:$C$464,3,0),"")</f>
        <v xml:space="preserve"> </v>
      </c>
      <c r="H1434" s="82" t="s">
        <v>1023</v>
      </c>
      <c r="I1434" s="78" t="s">
        <v>2164</v>
      </c>
      <c r="J1434" s="78" t="s">
        <v>2165</v>
      </c>
      <c r="K1434" s="78" t="s">
        <v>2166</v>
      </c>
      <c r="L1434" s="78" t="s">
        <v>1791</v>
      </c>
      <c r="M1434" s="78" t="s">
        <v>1791</v>
      </c>
      <c r="N1434" s="78" t="s">
        <v>1791</v>
      </c>
      <c r="O1434" s="78" t="s">
        <v>2591</v>
      </c>
      <c r="P1434" s="82">
        <v>1</v>
      </c>
      <c r="Q1434" s="78" t="s">
        <v>2592</v>
      </c>
      <c r="R1434" s="82"/>
      <c r="S1434" s="82"/>
      <c r="T1434" s="82"/>
      <c r="U1434" s="82"/>
      <c r="V1434" s="82"/>
      <c r="W1434" s="82"/>
      <c r="X1434" s="82"/>
      <c r="Y1434" s="82">
        <v>1</v>
      </c>
      <c r="Z1434" s="82"/>
      <c r="AA1434" s="82"/>
      <c r="AB1434" s="82"/>
      <c r="AC1434" s="82"/>
      <c r="AD1434" s="85" t="str">
        <f>IF(A1434&lt;&gt;"",IF(D1434="DIRECCIÓN_DE_TRANSFERENCIAS","280 0031",VLOOKUP(C1434,NIVELES!$A$14:$B$105,2,0)),"")</f>
        <v>280 3510</v>
      </c>
      <c r="AE1434" s="86" t="s">
        <v>322</v>
      </c>
      <c r="AF1434" s="86" t="s">
        <v>369</v>
      </c>
      <c r="AG1434" s="79" t="str">
        <f>+IF(AF1434&lt;&gt;"",VLOOKUP(AF1434,NIVELES!$A$666:$B$673,2,0),"")</f>
        <v>ADMINISTRACIÓN_CENTRAL</v>
      </c>
      <c r="AH1434" s="78" t="s">
        <v>322</v>
      </c>
      <c r="AI1434" s="79" t="str">
        <f>IF(AH1434&lt;&gt;"",VLOOKUP(CONCATENATE(AG1434,AH1434),NIVELES!$B$676:$C$745,2,0),"")</f>
        <v>Administración De La Gestión Administrativa Financiera</v>
      </c>
      <c r="AJ1434" s="78" t="s">
        <v>517</v>
      </c>
      <c r="AK1434" s="79" t="str">
        <f>+IF(AJ1434&lt;&gt;"",VLOOKUP(AJ1434,NIVELES!$A$816:$B$892,2,0),"")</f>
        <v>NO APLICA</v>
      </c>
      <c r="AL1434" s="78" t="s">
        <v>553</v>
      </c>
      <c r="AM1434" s="78">
        <v>510512</v>
      </c>
      <c r="AN1434" s="79" t="str">
        <f>IF(AM1434&lt;&gt;"",+VLOOKUP(AM1434,NIVELES!$A$1652:$B$2466,2,0),"")</f>
        <v>Subrogación</v>
      </c>
      <c r="AO1434" s="87">
        <v>0</v>
      </c>
      <c r="AP1434" s="88">
        <v>0</v>
      </c>
      <c r="AQ1434" s="88">
        <v>0</v>
      </c>
      <c r="AR1434" s="88">
        <v>0</v>
      </c>
      <c r="AS1434" s="88">
        <v>0</v>
      </c>
      <c r="AT1434" s="88">
        <v>0</v>
      </c>
      <c r="AU1434" s="88">
        <v>0</v>
      </c>
      <c r="AV1434" s="88">
        <v>0</v>
      </c>
      <c r="AW1434" s="88">
        <v>0</v>
      </c>
      <c r="AX1434" s="88">
        <v>0</v>
      </c>
      <c r="AY1434" s="88">
        <v>0</v>
      </c>
      <c r="AZ1434" s="88">
        <v>0</v>
      </c>
      <c r="BA1434" s="88">
        <v>0</v>
      </c>
      <c r="BB1434" s="89">
        <f t="shared" si="87"/>
        <v>0</v>
      </c>
      <c r="BC1434" s="90" t="str">
        <f t="shared" si="86"/>
        <v>OK</v>
      </c>
      <c r="BD1434" s="91" t="str">
        <f t="shared" si="88"/>
        <v xml:space="preserve">                  </v>
      </c>
      <c r="BE1434" s="92">
        <f t="shared" si="89"/>
        <v>1</v>
      </c>
    </row>
    <row r="1435" spans="1:57" s="74" customFormat="1" ht="50.1" customHeight="1" x14ac:dyDescent="0.2">
      <c r="A1435" s="78" t="s">
        <v>55</v>
      </c>
      <c r="B1435" s="78" t="s">
        <v>58</v>
      </c>
      <c r="C1435" s="78" t="s">
        <v>1033</v>
      </c>
      <c r="D1435" s="78" t="s">
        <v>575</v>
      </c>
      <c r="E1435" s="79" t="str">
        <f>+IF(C1435&lt;&gt;"",VLOOKUP(MID(C1435,18,5),NIVELES!$A$133:$B$213,2,0),"")</f>
        <v>TUNGURAHUA</v>
      </c>
      <c r="F1435" s="80" t="s">
        <v>229</v>
      </c>
      <c r="G1435" s="81" t="str">
        <f>+IF(F1435&lt;&gt;"",VLOOKUP(F1435,NIVELES!$A$246:$C$464,3,0),"")</f>
        <v xml:space="preserve"> </v>
      </c>
      <c r="H1435" s="82" t="s">
        <v>1023</v>
      </c>
      <c r="I1435" s="78" t="s">
        <v>2164</v>
      </c>
      <c r="J1435" s="78" t="s">
        <v>2165</v>
      </c>
      <c r="K1435" s="78" t="s">
        <v>2166</v>
      </c>
      <c r="L1435" s="78" t="s">
        <v>1791</v>
      </c>
      <c r="M1435" s="78" t="s">
        <v>1791</v>
      </c>
      <c r="N1435" s="78" t="s">
        <v>1791</v>
      </c>
      <c r="O1435" s="78" t="s">
        <v>2591</v>
      </c>
      <c r="P1435" s="82">
        <v>12</v>
      </c>
      <c r="Q1435" s="78" t="s">
        <v>2592</v>
      </c>
      <c r="R1435" s="82">
        <v>1</v>
      </c>
      <c r="S1435" s="82">
        <v>1</v>
      </c>
      <c r="T1435" s="82">
        <v>1</v>
      </c>
      <c r="U1435" s="82">
        <v>1</v>
      </c>
      <c r="V1435" s="82">
        <v>1</v>
      </c>
      <c r="W1435" s="82">
        <v>1</v>
      </c>
      <c r="X1435" s="82">
        <v>1</v>
      </c>
      <c r="Y1435" s="82">
        <v>1</v>
      </c>
      <c r="Z1435" s="82">
        <v>1</v>
      </c>
      <c r="AA1435" s="82">
        <v>1</v>
      </c>
      <c r="AB1435" s="82">
        <v>1</v>
      </c>
      <c r="AC1435" s="82">
        <v>1</v>
      </c>
      <c r="AD1435" s="85" t="str">
        <f>IF(A1435&lt;&gt;"",IF(D1435="DIRECCIÓN_DE_TRANSFERENCIAS","280 0031",VLOOKUP(C1435,NIVELES!$A$14:$B$105,2,0)),"")</f>
        <v>280 3510</v>
      </c>
      <c r="AE1435" s="86" t="s">
        <v>322</v>
      </c>
      <c r="AF1435" s="86" t="s">
        <v>369</v>
      </c>
      <c r="AG1435" s="79" t="str">
        <f>+IF(AF1435&lt;&gt;"",VLOOKUP(AF1435,NIVELES!$A$666:$B$673,2,0),"")</f>
        <v>ADMINISTRACIÓN_CENTRAL</v>
      </c>
      <c r="AH1435" s="78" t="s">
        <v>322</v>
      </c>
      <c r="AI1435" s="79" t="str">
        <f>IF(AH1435&lt;&gt;"",VLOOKUP(CONCATENATE(AG1435,AH1435),NIVELES!$B$676:$C$745,2,0),"")</f>
        <v>Administración De La Gestión Administrativa Financiera</v>
      </c>
      <c r="AJ1435" s="78" t="s">
        <v>517</v>
      </c>
      <c r="AK1435" s="79" t="str">
        <f>+IF(AJ1435&lt;&gt;"",VLOOKUP(AJ1435,NIVELES!$A$816:$B$892,2,0),"")</f>
        <v>NO APLICA</v>
      </c>
      <c r="AL1435" s="78" t="s">
        <v>553</v>
      </c>
      <c r="AM1435" s="78">
        <v>510601</v>
      </c>
      <c r="AN1435" s="79" t="str">
        <f>IF(AM1435&lt;&gt;"",+VLOOKUP(AM1435,NIVELES!$A$1652:$B$2466,2,0),"")</f>
        <v>Aporte Patronal</v>
      </c>
      <c r="AO1435" s="87">
        <v>43547.71</v>
      </c>
      <c r="AP1435" s="88">
        <v>3958.88</v>
      </c>
      <c r="AQ1435" s="88">
        <v>3958.88</v>
      </c>
      <c r="AR1435" s="88">
        <v>3958.88</v>
      </c>
      <c r="AS1435" s="88">
        <v>3958.88</v>
      </c>
      <c r="AT1435" s="88">
        <v>3958.88</v>
      </c>
      <c r="AU1435" s="88">
        <v>3958.88</v>
      </c>
      <c r="AV1435" s="88">
        <v>3958.88</v>
      </c>
      <c r="AW1435" s="88">
        <v>3958.88</v>
      </c>
      <c r="AX1435" s="88">
        <v>3958.88</v>
      </c>
      <c r="AY1435" s="88">
        <v>3958.88</v>
      </c>
      <c r="AZ1435" s="88">
        <v>3958.88</v>
      </c>
      <c r="BA1435" s="88">
        <v>0.03</v>
      </c>
      <c r="BB1435" s="89">
        <f t="shared" si="87"/>
        <v>43547.71</v>
      </c>
      <c r="BC1435" s="90" t="str">
        <f t="shared" si="86"/>
        <v>OK</v>
      </c>
      <c r="BD1435" s="91" t="str">
        <f t="shared" si="88"/>
        <v xml:space="preserve">                  </v>
      </c>
      <c r="BE1435" s="92">
        <f t="shared" si="89"/>
        <v>12</v>
      </c>
    </row>
    <row r="1436" spans="1:57" s="74" customFormat="1" ht="50.1" customHeight="1" x14ac:dyDescent="0.2">
      <c r="A1436" s="78" t="s">
        <v>55</v>
      </c>
      <c r="B1436" s="78" t="s">
        <v>58</v>
      </c>
      <c r="C1436" s="78" t="s">
        <v>1033</v>
      </c>
      <c r="D1436" s="78" t="s">
        <v>575</v>
      </c>
      <c r="E1436" s="79" t="str">
        <f>+IF(C1436&lt;&gt;"",VLOOKUP(MID(C1436,18,5),NIVELES!$A$133:$B$213,2,0),"")</f>
        <v>TUNGURAHUA</v>
      </c>
      <c r="F1436" s="80" t="s">
        <v>229</v>
      </c>
      <c r="G1436" s="81" t="str">
        <f>+IF(F1436&lt;&gt;"",VLOOKUP(F1436,NIVELES!$A$246:$C$464,3,0),"")</f>
        <v xml:space="preserve"> </v>
      </c>
      <c r="H1436" s="82" t="s">
        <v>1023</v>
      </c>
      <c r="I1436" s="78" t="s">
        <v>2164</v>
      </c>
      <c r="J1436" s="78" t="s">
        <v>2165</v>
      </c>
      <c r="K1436" s="78" t="s">
        <v>2166</v>
      </c>
      <c r="L1436" s="78" t="s">
        <v>1791</v>
      </c>
      <c r="M1436" s="78" t="s">
        <v>1791</v>
      </c>
      <c r="N1436" s="78" t="s">
        <v>1791</v>
      </c>
      <c r="O1436" s="78" t="s">
        <v>2591</v>
      </c>
      <c r="P1436" s="82">
        <v>12</v>
      </c>
      <c r="Q1436" s="78" t="s">
        <v>2592</v>
      </c>
      <c r="R1436" s="82">
        <v>1</v>
      </c>
      <c r="S1436" s="82">
        <v>1</v>
      </c>
      <c r="T1436" s="82">
        <v>1</v>
      </c>
      <c r="U1436" s="82">
        <v>1</v>
      </c>
      <c r="V1436" s="82">
        <v>1</v>
      </c>
      <c r="W1436" s="82">
        <v>1</v>
      </c>
      <c r="X1436" s="82">
        <v>1</v>
      </c>
      <c r="Y1436" s="82">
        <v>1</v>
      </c>
      <c r="Z1436" s="82">
        <v>1</v>
      </c>
      <c r="AA1436" s="82">
        <v>1</v>
      </c>
      <c r="AB1436" s="82">
        <v>1</v>
      </c>
      <c r="AC1436" s="82">
        <v>1</v>
      </c>
      <c r="AD1436" s="85" t="str">
        <f>IF(A1436&lt;&gt;"",IF(D1436="DIRECCIÓN_DE_TRANSFERENCIAS","280 0031",VLOOKUP(C1436,NIVELES!$A$14:$B$105,2,0)),"")</f>
        <v>280 3510</v>
      </c>
      <c r="AE1436" s="86" t="s">
        <v>322</v>
      </c>
      <c r="AF1436" s="86" t="s">
        <v>369</v>
      </c>
      <c r="AG1436" s="79" t="str">
        <f>+IF(AF1436&lt;&gt;"",VLOOKUP(AF1436,NIVELES!$A$666:$B$673,2,0),"")</f>
        <v>ADMINISTRACIÓN_CENTRAL</v>
      </c>
      <c r="AH1436" s="78" t="s">
        <v>322</v>
      </c>
      <c r="AI1436" s="79" t="str">
        <f>IF(AH1436&lt;&gt;"",VLOOKUP(CONCATENATE(AG1436,AH1436),NIVELES!$B$676:$C$745,2,0),"")</f>
        <v>Administración De La Gestión Administrativa Financiera</v>
      </c>
      <c r="AJ1436" s="78" t="s">
        <v>517</v>
      </c>
      <c r="AK1436" s="79" t="str">
        <f>+IF(AJ1436&lt;&gt;"",VLOOKUP(AJ1436,NIVELES!$A$816:$B$892,2,0),"")</f>
        <v>NO APLICA</v>
      </c>
      <c r="AL1436" s="78" t="s">
        <v>553</v>
      </c>
      <c r="AM1436" s="78">
        <v>510602</v>
      </c>
      <c r="AN1436" s="79" t="str">
        <f>IF(AM1436&lt;&gt;"",+VLOOKUP(AM1436,NIVELES!$A$1652:$B$2466,2,0),"")</f>
        <v>Fondo de Reserva</v>
      </c>
      <c r="AO1436" s="87">
        <v>36631.83</v>
      </c>
      <c r="AP1436" s="88">
        <v>3328.83</v>
      </c>
      <c r="AQ1436" s="88">
        <v>3328.83</v>
      </c>
      <c r="AR1436" s="88">
        <v>3328.83</v>
      </c>
      <c r="AS1436" s="88">
        <v>3328.83</v>
      </c>
      <c r="AT1436" s="88">
        <v>3328.83</v>
      </c>
      <c r="AU1436" s="88">
        <v>3328.83</v>
      </c>
      <c r="AV1436" s="88">
        <v>3328.83</v>
      </c>
      <c r="AW1436" s="88">
        <v>3328.83</v>
      </c>
      <c r="AX1436" s="88">
        <v>3328.83</v>
      </c>
      <c r="AY1436" s="88">
        <v>3328.83</v>
      </c>
      <c r="AZ1436" s="88">
        <v>3328.83</v>
      </c>
      <c r="BA1436" s="88">
        <v>14.7</v>
      </c>
      <c r="BB1436" s="89">
        <f t="shared" si="87"/>
        <v>36631.830000000009</v>
      </c>
      <c r="BC1436" s="90" t="str">
        <f t="shared" si="86"/>
        <v>OK</v>
      </c>
      <c r="BD1436" s="91" t="str">
        <f t="shared" si="88"/>
        <v xml:space="preserve">                  </v>
      </c>
      <c r="BE1436" s="92">
        <f t="shared" si="89"/>
        <v>12</v>
      </c>
    </row>
    <row r="1437" spans="1:57" s="74" customFormat="1" ht="50.1" customHeight="1" x14ac:dyDescent="0.2">
      <c r="A1437" s="78" t="s">
        <v>55</v>
      </c>
      <c r="B1437" s="78" t="s">
        <v>58</v>
      </c>
      <c r="C1437" s="78" t="s">
        <v>1033</v>
      </c>
      <c r="D1437" s="78" t="s">
        <v>575</v>
      </c>
      <c r="E1437" s="79" t="str">
        <f>+IF(C1437&lt;&gt;"",VLOOKUP(MID(C1437,18,5),NIVELES!$A$133:$B$213,2,0),"")</f>
        <v>TUNGURAHUA</v>
      </c>
      <c r="F1437" s="80" t="s">
        <v>229</v>
      </c>
      <c r="G1437" s="81" t="str">
        <f>+IF(F1437&lt;&gt;"",VLOOKUP(F1437,NIVELES!$A$246:$C$464,3,0),"")</f>
        <v xml:space="preserve"> </v>
      </c>
      <c r="H1437" s="82" t="s">
        <v>1023</v>
      </c>
      <c r="I1437" s="78" t="s">
        <v>2173</v>
      </c>
      <c r="J1437" s="78" t="s">
        <v>2165</v>
      </c>
      <c r="K1437" s="78" t="s">
        <v>2166</v>
      </c>
      <c r="L1437" s="78" t="s">
        <v>1791</v>
      </c>
      <c r="M1437" s="78" t="s">
        <v>1791</v>
      </c>
      <c r="N1437" s="78" t="s">
        <v>1791</v>
      </c>
      <c r="O1437" s="78" t="s">
        <v>2458</v>
      </c>
      <c r="P1437" s="82">
        <v>12</v>
      </c>
      <c r="Q1437" s="78" t="s">
        <v>1989</v>
      </c>
      <c r="R1437" s="82">
        <v>1</v>
      </c>
      <c r="S1437" s="82">
        <v>1</v>
      </c>
      <c r="T1437" s="82">
        <v>1</v>
      </c>
      <c r="U1437" s="82">
        <v>1</v>
      </c>
      <c r="V1437" s="82">
        <v>1</v>
      </c>
      <c r="W1437" s="82">
        <v>1</v>
      </c>
      <c r="X1437" s="82">
        <v>1</v>
      </c>
      <c r="Y1437" s="82">
        <v>1</v>
      </c>
      <c r="Z1437" s="82">
        <v>1</v>
      </c>
      <c r="AA1437" s="82">
        <v>1</v>
      </c>
      <c r="AB1437" s="82">
        <v>1</v>
      </c>
      <c r="AC1437" s="82">
        <v>1</v>
      </c>
      <c r="AD1437" s="85" t="str">
        <f>IF(A1437&lt;&gt;"",IF(D1437="DIRECCIÓN_DE_TRANSFERENCIAS","280 0031",VLOOKUP(C1437,NIVELES!$A$14:$B$105,2,0)),"")</f>
        <v>280 3510</v>
      </c>
      <c r="AE1437" s="86" t="s">
        <v>322</v>
      </c>
      <c r="AF1437" s="86" t="s">
        <v>369</v>
      </c>
      <c r="AG1437" s="79" t="str">
        <f>+IF(AF1437&lt;&gt;"",VLOOKUP(AF1437,NIVELES!$A$666:$B$673,2,0),"")</f>
        <v>ADMINISTRACIÓN_CENTRAL</v>
      </c>
      <c r="AH1437" s="78" t="s">
        <v>322</v>
      </c>
      <c r="AI1437" s="79" t="str">
        <f>IF(AH1437&lt;&gt;"",VLOOKUP(CONCATENATE(AG1437,AH1437),NIVELES!$B$676:$C$745,2,0),"")</f>
        <v>Administración De La Gestión Administrativa Financiera</v>
      </c>
      <c r="AJ1437" s="78" t="s">
        <v>517</v>
      </c>
      <c r="AK1437" s="79" t="str">
        <f>+IF(AJ1437&lt;&gt;"",VLOOKUP(AJ1437,NIVELES!$A$816:$B$892,2,0),"")</f>
        <v>NO APLICA</v>
      </c>
      <c r="AL1437" s="78" t="s">
        <v>554</v>
      </c>
      <c r="AM1437" s="78">
        <v>530101</v>
      </c>
      <c r="AN1437" s="79" t="str">
        <f>IF(AM1437&lt;&gt;"",+VLOOKUP(AM1437,NIVELES!$A$1652:$B$2466,2,0),"")</f>
        <v>Agua Potable</v>
      </c>
      <c r="AO1437" s="87">
        <v>1224</v>
      </c>
      <c r="AP1437" s="88">
        <v>102</v>
      </c>
      <c r="AQ1437" s="88">
        <v>102</v>
      </c>
      <c r="AR1437" s="88">
        <v>102</v>
      </c>
      <c r="AS1437" s="88">
        <v>102</v>
      </c>
      <c r="AT1437" s="88">
        <v>102</v>
      </c>
      <c r="AU1437" s="88">
        <v>102</v>
      </c>
      <c r="AV1437" s="88">
        <v>102</v>
      </c>
      <c r="AW1437" s="88">
        <v>102</v>
      </c>
      <c r="AX1437" s="88">
        <v>102</v>
      </c>
      <c r="AY1437" s="88">
        <v>102</v>
      </c>
      <c r="AZ1437" s="88">
        <v>102</v>
      </c>
      <c r="BA1437" s="88">
        <v>102</v>
      </c>
      <c r="BB1437" s="89">
        <f t="shared" si="87"/>
        <v>1224</v>
      </c>
      <c r="BC1437" s="90" t="str">
        <f t="shared" si="86"/>
        <v>OK</v>
      </c>
      <c r="BD1437" s="91" t="str">
        <f t="shared" si="88"/>
        <v xml:space="preserve">                  </v>
      </c>
      <c r="BE1437" s="92">
        <f t="shared" si="89"/>
        <v>12</v>
      </c>
    </row>
    <row r="1438" spans="1:57" s="74" customFormat="1" ht="50.1" customHeight="1" x14ac:dyDescent="0.2">
      <c r="A1438" s="78" t="s">
        <v>55</v>
      </c>
      <c r="B1438" s="78" t="s">
        <v>58</v>
      </c>
      <c r="C1438" s="78" t="s">
        <v>1033</v>
      </c>
      <c r="D1438" s="78" t="s">
        <v>575</v>
      </c>
      <c r="E1438" s="79" t="str">
        <f>+IF(C1438&lt;&gt;"",VLOOKUP(MID(C1438,18,5),NIVELES!$A$133:$B$213,2,0),"")</f>
        <v>TUNGURAHUA</v>
      </c>
      <c r="F1438" s="80" t="s">
        <v>229</v>
      </c>
      <c r="G1438" s="81" t="str">
        <f>+IF(F1438&lt;&gt;"",VLOOKUP(F1438,NIVELES!$A$246:$C$464,3,0),"")</f>
        <v xml:space="preserve"> </v>
      </c>
      <c r="H1438" s="82" t="s">
        <v>1023</v>
      </c>
      <c r="I1438" s="78" t="s">
        <v>2173</v>
      </c>
      <c r="J1438" s="78" t="s">
        <v>2165</v>
      </c>
      <c r="K1438" s="78" t="s">
        <v>2166</v>
      </c>
      <c r="L1438" s="78" t="s">
        <v>1791</v>
      </c>
      <c r="M1438" s="78" t="s">
        <v>1791</v>
      </c>
      <c r="N1438" s="78" t="s">
        <v>1791</v>
      </c>
      <c r="O1438" s="78" t="s">
        <v>2458</v>
      </c>
      <c r="P1438" s="82">
        <v>12</v>
      </c>
      <c r="Q1438" s="78" t="s">
        <v>1989</v>
      </c>
      <c r="R1438" s="82">
        <v>1</v>
      </c>
      <c r="S1438" s="82">
        <v>1</v>
      </c>
      <c r="T1438" s="82">
        <v>1</v>
      </c>
      <c r="U1438" s="82">
        <v>1</v>
      </c>
      <c r="V1438" s="82">
        <v>1</v>
      </c>
      <c r="W1438" s="82">
        <v>1</v>
      </c>
      <c r="X1438" s="82">
        <v>1</v>
      </c>
      <c r="Y1438" s="82">
        <v>1</v>
      </c>
      <c r="Z1438" s="82">
        <v>1</v>
      </c>
      <c r="AA1438" s="82">
        <v>1</v>
      </c>
      <c r="AB1438" s="82">
        <v>1</v>
      </c>
      <c r="AC1438" s="82">
        <v>1</v>
      </c>
      <c r="AD1438" s="85" t="str">
        <f>IF(A1438&lt;&gt;"",IF(D1438="DIRECCIÓN_DE_TRANSFERENCIAS","280 0031",VLOOKUP(C1438,NIVELES!$A$14:$B$105,2,0)),"")</f>
        <v>280 3510</v>
      </c>
      <c r="AE1438" s="86" t="s">
        <v>322</v>
      </c>
      <c r="AF1438" s="86" t="s">
        <v>369</v>
      </c>
      <c r="AG1438" s="79" t="str">
        <f>+IF(AF1438&lt;&gt;"",VLOOKUP(AF1438,NIVELES!$A$666:$B$673,2,0),"")</f>
        <v>ADMINISTRACIÓN_CENTRAL</v>
      </c>
      <c r="AH1438" s="78" t="s">
        <v>322</v>
      </c>
      <c r="AI1438" s="79" t="str">
        <f>IF(AH1438&lt;&gt;"",VLOOKUP(CONCATENATE(AG1438,AH1438),NIVELES!$B$676:$C$745,2,0),"")</f>
        <v>Administración De La Gestión Administrativa Financiera</v>
      </c>
      <c r="AJ1438" s="78" t="s">
        <v>517</v>
      </c>
      <c r="AK1438" s="79" t="str">
        <f>+IF(AJ1438&lt;&gt;"",VLOOKUP(AJ1438,NIVELES!$A$816:$B$892,2,0),"")</f>
        <v>NO APLICA</v>
      </c>
      <c r="AL1438" s="78" t="s">
        <v>554</v>
      </c>
      <c r="AM1438" s="78">
        <v>530104</v>
      </c>
      <c r="AN1438" s="79" t="str">
        <f>IF(AM1438&lt;&gt;"",+VLOOKUP(AM1438,NIVELES!$A$1652:$B$2466,2,0),"")</f>
        <v>Energía Eléctrica</v>
      </c>
      <c r="AO1438" s="87">
        <v>3240</v>
      </c>
      <c r="AP1438" s="88">
        <v>270</v>
      </c>
      <c r="AQ1438" s="88">
        <v>270</v>
      </c>
      <c r="AR1438" s="88">
        <v>270</v>
      </c>
      <c r="AS1438" s="88">
        <v>270</v>
      </c>
      <c r="AT1438" s="88">
        <v>270</v>
      </c>
      <c r="AU1438" s="88">
        <v>270</v>
      </c>
      <c r="AV1438" s="88">
        <v>270</v>
      </c>
      <c r="AW1438" s="88">
        <v>270</v>
      </c>
      <c r="AX1438" s="88">
        <v>270</v>
      </c>
      <c r="AY1438" s="88">
        <v>270</v>
      </c>
      <c r="AZ1438" s="88">
        <v>270</v>
      </c>
      <c r="BA1438" s="88">
        <v>270</v>
      </c>
      <c r="BB1438" s="89">
        <f t="shared" si="87"/>
        <v>3240</v>
      </c>
      <c r="BC1438" s="90" t="str">
        <f t="shared" si="86"/>
        <v>OK</v>
      </c>
      <c r="BD1438" s="91" t="str">
        <f t="shared" si="88"/>
        <v xml:space="preserve">                  </v>
      </c>
      <c r="BE1438" s="92">
        <f t="shared" si="89"/>
        <v>12</v>
      </c>
    </row>
    <row r="1439" spans="1:57" s="74" customFormat="1" ht="50.1" customHeight="1" x14ac:dyDescent="0.2">
      <c r="A1439" s="78" t="s">
        <v>55</v>
      </c>
      <c r="B1439" s="78" t="s">
        <v>58</v>
      </c>
      <c r="C1439" s="78" t="s">
        <v>1033</v>
      </c>
      <c r="D1439" s="78" t="s">
        <v>575</v>
      </c>
      <c r="E1439" s="79" t="str">
        <f>+IF(C1439&lt;&gt;"",VLOOKUP(MID(C1439,18,5),NIVELES!$A$133:$B$213,2,0),"")</f>
        <v>TUNGURAHUA</v>
      </c>
      <c r="F1439" s="80" t="s">
        <v>229</v>
      </c>
      <c r="G1439" s="81" t="str">
        <f>+IF(F1439&lt;&gt;"",VLOOKUP(F1439,NIVELES!$A$246:$C$464,3,0),"")</f>
        <v xml:space="preserve"> </v>
      </c>
      <c r="H1439" s="82" t="s">
        <v>1023</v>
      </c>
      <c r="I1439" s="78" t="s">
        <v>2173</v>
      </c>
      <c r="J1439" s="78" t="s">
        <v>2165</v>
      </c>
      <c r="K1439" s="78" t="s">
        <v>2166</v>
      </c>
      <c r="L1439" s="78" t="s">
        <v>1791</v>
      </c>
      <c r="M1439" s="78" t="s">
        <v>1791</v>
      </c>
      <c r="N1439" s="78" t="s">
        <v>1791</v>
      </c>
      <c r="O1439" s="78" t="s">
        <v>2458</v>
      </c>
      <c r="P1439" s="82">
        <v>12</v>
      </c>
      <c r="Q1439" s="78" t="s">
        <v>1989</v>
      </c>
      <c r="R1439" s="82">
        <v>1</v>
      </c>
      <c r="S1439" s="82">
        <v>1</v>
      </c>
      <c r="T1439" s="82">
        <v>1</v>
      </c>
      <c r="U1439" s="82">
        <v>1</v>
      </c>
      <c r="V1439" s="82">
        <v>1</v>
      </c>
      <c r="W1439" s="82">
        <v>1</v>
      </c>
      <c r="X1439" s="82">
        <v>1</v>
      </c>
      <c r="Y1439" s="82">
        <v>1</v>
      </c>
      <c r="Z1439" s="82">
        <v>1</v>
      </c>
      <c r="AA1439" s="82">
        <v>1</v>
      </c>
      <c r="AB1439" s="82">
        <v>1</v>
      </c>
      <c r="AC1439" s="82">
        <v>1</v>
      </c>
      <c r="AD1439" s="85" t="str">
        <f>IF(A1439&lt;&gt;"",IF(D1439="DIRECCIÓN_DE_TRANSFERENCIAS","280 0031",VLOOKUP(C1439,NIVELES!$A$14:$B$105,2,0)),"")</f>
        <v>280 3510</v>
      </c>
      <c r="AE1439" s="86" t="s">
        <v>322</v>
      </c>
      <c r="AF1439" s="86" t="s">
        <v>369</v>
      </c>
      <c r="AG1439" s="79" t="str">
        <f>+IF(AF1439&lt;&gt;"",VLOOKUP(AF1439,NIVELES!$A$666:$B$673,2,0),"")</f>
        <v>ADMINISTRACIÓN_CENTRAL</v>
      </c>
      <c r="AH1439" s="78" t="s">
        <v>322</v>
      </c>
      <c r="AI1439" s="79" t="str">
        <f>IF(AH1439&lt;&gt;"",VLOOKUP(CONCATENATE(AG1439,AH1439),NIVELES!$B$676:$C$745,2,0),"")</f>
        <v>Administración De La Gestión Administrativa Financiera</v>
      </c>
      <c r="AJ1439" s="78" t="s">
        <v>517</v>
      </c>
      <c r="AK1439" s="79" t="str">
        <f>+IF(AJ1439&lt;&gt;"",VLOOKUP(AJ1439,NIVELES!$A$816:$B$892,2,0),"")</f>
        <v>NO APLICA</v>
      </c>
      <c r="AL1439" s="78" t="s">
        <v>554</v>
      </c>
      <c r="AM1439" s="78">
        <v>530105</v>
      </c>
      <c r="AN1439" s="79" t="str">
        <f>IF(AM1439&lt;&gt;"",+VLOOKUP(AM1439,NIVELES!$A$1652:$B$2466,2,0),"")</f>
        <v>Telecomunicaciones</v>
      </c>
      <c r="AO1439" s="87">
        <v>1200</v>
      </c>
      <c r="AP1439" s="88">
        <v>100</v>
      </c>
      <c r="AQ1439" s="88">
        <v>100</v>
      </c>
      <c r="AR1439" s="88">
        <v>100</v>
      </c>
      <c r="AS1439" s="88">
        <v>100</v>
      </c>
      <c r="AT1439" s="88">
        <v>100</v>
      </c>
      <c r="AU1439" s="88">
        <v>100</v>
      </c>
      <c r="AV1439" s="88">
        <v>100</v>
      </c>
      <c r="AW1439" s="88">
        <v>100</v>
      </c>
      <c r="AX1439" s="88">
        <v>100</v>
      </c>
      <c r="AY1439" s="88">
        <v>100</v>
      </c>
      <c r="AZ1439" s="88">
        <v>100</v>
      </c>
      <c r="BA1439" s="88">
        <v>100</v>
      </c>
      <c r="BB1439" s="89">
        <f t="shared" si="87"/>
        <v>1200</v>
      </c>
      <c r="BC1439" s="90" t="str">
        <f t="shared" si="86"/>
        <v>OK</v>
      </c>
      <c r="BD1439" s="91" t="str">
        <f t="shared" si="88"/>
        <v xml:space="preserve">                  </v>
      </c>
      <c r="BE1439" s="92">
        <f t="shared" si="89"/>
        <v>12</v>
      </c>
    </row>
    <row r="1440" spans="1:57" s="74" customFormat="1" ht="50.1" customHeight="1" x14ac:dyDescent="0.2">
      <c r="A1440" s="78" t="s">
        <v>55</v>
      </c>
      <c r="B1440" s="78" t="s">
        <v>58</v>
      </c>
      <c r="C1440" s="78" t="s">
        <v>1033</v>
      </c>
      <c r="D1440" s="78" t="s">
        <v>575</v>
      </c>
      <c r="E1440" s="79" t="str">
        <f>+IF(C1440&lt;&gt;"",VLOOKUP(MID(C1440,18,5),NIVELES!$A$133:$B$213,2,0),"")</f>
        <v>TUNGURAHUA</v>
      </c>
      <c r="F1440" s="80" t="s">
        <v>229</v>
      </c>
      <c r="G1440" s="81" t="str">
        <f>+IF(F1440&lt;&gt;"",VLOOKUP(F1440,NIVELES!$A$246:$C$464,3,0),"")</f>
        <v xml:space="preserve"> </v>
      </c>
      <c r="H1440" s="82" t="s">
        <v>1023</v>
      </c>
      <c r="I1440" s="78" t="s">
        <v>2173</v>
      </c>
      <c r="J1440" s="78" t="s">
        <v>2165</v>
      </c>
      <c r="K1440" s="78" t="s">
        <v>2166</v>
      </c>
      <c r="L1440" s="78" t="s">
        <v>1791</v>
      </c>
      <c r="M1440" s="78" t="s">
        <v>1791</v>
      </c>
      <c r="N1440" s="78" t="s">
        <v>1791</v>
      </c>
      <c r="O1440" s="78" t="s">
        <v>2458</v>
      </c>
      <c r="P1440" s="82">
        <v>12</v>
      </c>
      <c r="Q1440" s="78" t="s">
        <v>1989</v>
      </c>
      <c r="R1440" s="82">
        <v>1</v>
      </c>
      <c r="S1440" s="82">
        <v>1</v>
      </c>
      <c r="T1440" s="82">
        <v>1</v>
      </c>
      <c r="U1440" s="82">
        <v>1</v>
      </c>
      <c r="V1440" s="82">
        <v>1</v>
      </c>
      <c r="W1440" s="82">
        <v>1</v>
      </c>
      <c r="X1440" s="82">
        <v>1</v>
      </c>
      <c r="Y1440" s="82">
        <v>1</v>
      </c>
      <c r="Z1440" s="82">
        <v>1</v>
      </c>
      <c r="AA1440" s="82">
        <v>1</v>
      </c>
      <c r="AB1440" s="82">
        <v>1</v>
      </c>
      <c r="AC1440" s="82">
        <v>1</v>
      </c>
      <c r="AD1440" s="85" t="str">
        <f>IF(A1440&lt;&gt;"",IF(D1440="DIRECCIÓN_DE_TRANSFERENCIAS","280 0031",VLOOKUP(C1440,NIVELES!$A$14:$B$105,2,0)),"")</f>
        <v>280 3510</v>
      </c>
      <c r="AE1440" s="86" t="s">
        <v>322</v>
      </c>
      <c r="AF1440" s="86" t="s">
        <v>369</v>
      </c>
      <c r="AG1440" s="79" t="str">
        <f>+IF(AF1440&lt;&gt;"",VLOOKUP(AF1440,NIVELES!$A$666:$B$673,2,0),"")</f>
        <v>ADMINISTRACIÓN_CENTRAL</v>
      </c>
      <c r="AH1440" s="78" t="s">
        <v>322</v>
      </c>
      <c r="AI1440" s="79" t="str">
        <f>IF(AH1440&lt;&gt;"",VLOOKUP(CONCATENATE(AG1440,AH1440),NIVELES!$B$676:$C$745,2,0),"")</f>
        <v>Administración De La Gestión Administrativa Financiera</v>
      </c>
      <c r="AJ1440" s="78" t="s">
        <v>517</v>
      </c>
      <c r="AK1440" s="79" t="str">
        <f>+IF(AJ1440&lt;&gt;"",VLOOKUP(AJ1440,NIVELES!$A$816:$B$892,2,0),"")</f>
        <v>NO APLICA</v>
      </c>
      <c r="AL1440" s="78" t="s">
        <v>554</v>
      </c>
      <c r="AM1440" s="78">
        <v>530106</v>
      </c>
      <c r="AN1440" s="79" t="str">
        <f>IF(AM1440&lt;&gt;"",+VLOOKUP(AM1440,NIVELES!$A$1652:$B$2466,2,0),"")</f>
        <v>Servicio de Correo</v>
      </c>
      <c r="AO1440" s="87">
        <v>360</v>
      </c>
      <c r="AP1440" s="88">
        <v>30</v>
      </c>
      <c r="AQ1440" s="88">
        <v>30</v>
      </c>
      <c r="AR1440" s="88">
        <v>30</v>
      </c>
      <c r="AS1440" s="88">
        <v>30</v>
      </c>
      <c r="AT1440" s="88">
        <v>30</v>
      </c>
      <c r="AU1440" s="88">
        <v>30</v>
      </c>
      <c r="AV1440" s="88">
        <v>30</v>
      </c>
      <c r="AW1440" s="88">
        <v>30</v>
      </c>
      <c r="AX1440" s="88">
        <v>30</v>
      </c>
      <c r="AY1440" s="88">
        <v>30</v>
      </c>
      <c r="AZ1440" s="88">
        <v>30</v>
      </c>
      <c r="BA1440" s="88">
        <v>30</v>
      </c>
      <c r="BB1440" s="89">
        <f t="shared" si="87"/>
        <v>360</v>
      </c>
      <c r="BC1440" s="90" t="str">
        <f t="shared" si="86"/>
        <v>OK</v>
      </c>
      <c r="BD1440" s="91" t="str">
        <f t="shared" si="88"/>
        <v xml:space="preserve">                  </v>
      </c>
      <c r="BE1440" s="92">
        <f t="shared" si="89"/>
        <v>12</v>
      </c>
    </row>
    <row r="1441" spans="1:57" s="74" customFormat="1" ht="50.1" customHeight="1" x14ac:dyDescent="0.2">
      <c r="A1441" s="78" t="s">
        <v>55</v>
      </c>
      <c r="B1441" s="78" t="s">
        <v>58</v>
      </c>
      <c r="C1441" s="78" t="s">
        <v>1033</v>
      </c>
      <c r="D1441" s="78" t="s">
        <v>575</v>
      </c>
      <c r="E1441" s="79" t="str">
        <f>+IF(C1441&lt;&gt;"",VLOOKUP(MID(C1441,18,5),NIVELES!$A$133:$B$213,2,0),"")</f>
        <v>TUNGURAHUA</v>
      </c>
      <c r="F1441" s="80" t="s">
        <v>229</v>
      </c>
      <c r="G1441" s="81" t="str">
        <f>+IF(F1441&lt;&gt;"",VLOOKUP(F1441,NIVELES!$A$246:$C$464,3,0),"")</f>
        <v xml:space="preserve"> </v>
      </c>
      <c r="H1441" s="82" t="s">
        <v>1023</v>
      </c>
      <c r="I1441" s="78" t="s">
        <v>2173</v>
      </c>
      <c r="J1441" s="78" t="s">
        <v>2165</v>
      </c>
      <c r="K1441" s="78" t="s">
        <v>2166</v>
      </c>
      <c r="L1441" s="78" t="s">
        <v>1791</v>
      </c>
      <c r="M1441" s="78" t="s">
        <v>1791</v>
      </c>
      <c r="N1441" s="78" t="s">
        <v>1791</v>
      </c>
      <c r="O1441" s="78" t="s">
        <v>2593</v>
      </c>
      <c r="P1441" s="82">
        <v>2</v>
      </c>
      <c r="Q1441" s="78" t="s">
        <v>2594</v>
      </c>
      <c r="R1441" s="82"/>
      <c r="S1441" s="82"/>
      <c r="T1441" s="82"/>
      <c r="U1441" s="82"/>
      <c r="V1441" s="82">
        <v>1</v>
      </c>
      <c r="W1441" s="82"/>
      <c r="X1441" s="82"/>
      <c r="Y1441" s="82"/>
      <c r="Z1441" s="82"/>
      <c r="AA1441" s="82">
        <v>1</v>
      </c>
      <c r="AB1441" s="82"/>
      <c r="AC1441" s="82"/>
      <c r="AD1441" s="85" t="str">
        <f>IF(A1441&lt;&gt;"",IF(D1441="DIRECCIÓN_DE_TRANSFERENCIAS","280 0031",VLOOKUP(C1441,NIVELES!$A$14:$B$105,2,0)),"")</f>
        <v>280 3510</v>
      </c>
      <c r="AE1441" s="86" t="s">
        <v>322</v>
      </c>
      <c r="AF1441" s="86" t="s">
        <v>369</v>
      </c>
      <c r="AG1441" s="79" t="str">
        <f>+IF(AF1441&lt;&gt;"",VLOOKUP(AF1441,NIVELES!$A$666:$B$673,2,0),"")</f>
        <v>ADMINISTRACIÓN_CENTRAL</v>
      </c>
      <c r="AH1441" s="78" t="s">
        <v>322</v>
      </c>
      <c r="AI1441" s="79" t="str">
        <f>IF(AH1441&lt;&gt;"",VLOOKUP(CONCATENATE(AG1441,AH1441),NIVELES!$B$676:$C$745,2,0),"")</f>
        <v>Administración De La Gestión Administrativa Financiera</v>
      </c>
      <c r="AJ1441" s="78" t="s">
        <v>517</v>
      </c>
      <c r="AK1441" s="79" t="str">
        <f>+IF(AJ1441&lt;&gt;"",VLOOKUP(AJ1441,NIVELES!$A$816:$B$892,2,0),"")</f>
        <v>NO APLICA</v>
      </c>
      <c r="AL1441" s="78" t="s">
        <v>554</v>
      </c>
      <c r="AM1441" s="78">
        <v>530202</v>
      </c>
      <c r="AN1441" s="79" t="str">
        <f>IF(AM1441&lt;&gt;"",+VLOOKUP(AM1441,NIVELES!$A$1652:$B$2466,2,0),"")</f>
        <v>Fletes y Maniobras</v>
      </c>
      <c r="AO1441" s="87">
        <v>800</v>
      </c>
      <c r="AP1441" s="88">
        <v>0</v>
      </c>
      <c r="AQ1441" s="88">
        <v>0</v>
      </c>
      <c r="AR1441" s="88">
        <v>0</v>
      </c>
      <c r="AS1441" s="88">
        <v>0</v>
      </c>
      <c r="AT1441" s="88">
        <v>400</v>
      </c>
      <c r="AU1441" s="88">
        <v>0</v>
      </c>
      <c r="AV1441" s="88">
        <v>0</v>
      </c>
      <c r="AW1441" s="88">
        <v>0</v>
      </c>
      <c r="AX1441" s="88">
        <v>0</v>
      </c>
      <c r="AY1441" s="88">
        <v>400</v>
      </c>
      <c r="AZ1441" s="88">
        <v>0</v>
      </c>
      <c r="BA1441" s="88">
        <v>0</v>
      </c>
      <c r="BB1441" s="89">
        <f t="shared" si="87"/>
        <v>800</v>
      </c>
      <c r="BC1441" s="90" t="str">
        <f t="shared" si="86"/>
        <v>OK</v>
      </c>
      <c r="BD1441" s="91" t="str">
        <f t="shared" si="88"/>
        <v xml:space="preserve">                  </v>
      </c>
      <c r="BE1441" s="92">
        <f t="shared" si="89"/>
        <v>2</v>
      </c>
    </row>
    <row r="1442" spans="1:57" s="74" customFormat="1" ht="50.1" customHeight="1" x14ac:dyDescent="0.2">
      <c r="A1442" s="78" t="s">
        <v>55</v>
      </c>
      <c r="B1442" s="78" t="s">
        <v>58</v>
      </c>
      <c r="C1442" s="78" t="s">
        <v>1033</v>
      </c>
      <c r="D1442" s="78" t="s">
        <v>575</v>
      </c>
      <c r="E1442" s="79" t="str">
        <f>+IF(C1442&lt;&gt;"",VLOOKUP(MID(C1442,18,5),NIVELES!$A$133:$B$213,2,0),"")</f>
        <v>TUNGURAHUA</v>
      </c>
      <c r="F1442" s="80" t="s">
        <v>229</v>
      </c>
      <c r="G1442" s="81" t="str">
        <f>+IF(F1442&lt;&gt;"",VLOOKUP(F1442,NIVELES!$A$246:$C$464,3,0),"")</f>
        <v xml:space="preserve"> </v>
      </c>
      <c r="H1442" s="82" t="s">
        <v>1023</v>
      </c>
      <c r="I1442" s="78" t="s">
        <v>2173</v>
      </c>
      <c r="J1442" s="78" t="s">
        <v>2165</v>
      </c>
      <c r="K1442" s="78" t="s">
        <v>2166</v>
      </c>
      <c r="L1442" s="78" t="s">
        <v>1791</v>
      </c>
      <c r="M1442" s="78" t="s">
        <v>1791</v>
      </c>
      <c r="N1442" s="78" t="s">
        <v>1791</v>
      </c>
      <c r="O1442" s="78" t="s">
        <v>2595</v>
      </c>
      <c r="P1442" s="82">
        <v>1</v>
      </c>
      <c r="Q1442" s="78" t="s">
        <v>2594</v>
      </c>
      <c r="R1442" s="82"/>
      <c r="S1442" s="82"/>
      <c r="T1442" s="82"/>
      <c r="U1442" s="82"/>
      <c r="V1442" s="82"/>
      <c r="W1442" s="82"/>
      <c r="X1442" s="82"/>
      <c r="Y1442" s="82"/>
      <c r="Z1442" s="82"/>
      <c r="AA1442" s="82">
        <v>1</v>
      </c>
      <c r="AB1442" s="82"/>
      <c r="AC1442" s="82"/>
      <c r="AD1442" s="85" t="str">
        <f>IF(A1442&lt;&gt;"",IF(D1442="DIRECCIÓN_DE_TRANSFERENCIAS","280 0031",VLOOKUP(C1442,NIVELES!$A$14:$B$105,2,0)),"")</f>
        <v>280 3510</v>
      </c>
      <c r="AE1442" s="86" t="s">
        <v>322</v>
      </c>
      <c r="AF1442" s="86" t="s">
        <v>369</v>
      </c>
      <c r="AG1442" s="79" t="str">
        <f>+IF(AF1442&lt;&gt;"",VLOOKUP(AF1442,NIVELES!$A$666:$B$673,2,0),"")</f>
        <v>ADMINISTRACIÓN_CENTRAL</v>
      </c>
      <c r="AH1442" s="78" t="s">
        <v>322</v>
      </c>
      <c r="AI1442" s="79" t="str">
        <f>IF(AH1442&lt;&gt;"",VLOOKUP(CONCATENATE(AG1442,AH1442),NIVELES!$B$676:$C$745,2,0),"")</f>
        <v>Administración De La Gestión Administrativa Financiera</v>
      </c>
      <c r="AJ1442" s="78" t="s">
        <v>517</v>
      </c>
      <c r="AK1442" s="79" t="str">
        <f>+IF(AJ1442&lt;&gt;"",VLOOKUP(AJ1442,NIVELES!$A$816:$B$892,2,0),"")</f>
        <v>NO APLICA</v>
      </c>
      <c r="AL1442" s="78" t="s">
        <v>554</v>
      </c>
      <c r="AM1442" s="78">
        <v>530203</v>
      </c>
      <c r="AN1442" s="79" t="str">
        <f>IF(AM1442&lt;&gt;"",+VLOOKUP(AM1442,NIVELES!$A$1652:$B$2466,2,0),"")</f>
        <v>Almacenamiento, Embalaje, Envase y Recarga de Extintores</v>
      </c>
      <c r="AO1442" s="87">
        <v>210</v>
      </c>
      <c r="AP1442" s="88">
        <v>0</v>
      </c>
      <c r="AQ1442" s="88">
        <v>0</v>
      </c>
      <c r="AR1442" s="88">
        <v>0</v>
      </c>
      <c r="AS1442" s="88">
        <v>0</v>
      </c>
      <c r="AT1442" s="88">
        <v>0</v>
      </c>
      <c r="AU1442" s="88">
        <v>0</v>
      </c>
      <c r="AV1442" s="88">
        <v>0</v>
      </c>
      <c r="AW1442" s="88">
        <v>0</v>
      </c>
      <c r="AX1442" s="88">
        <v>0</v>
      </c>
      <c r="AY1442" s="88">
        <v>210</v>
      </c>
      <c r="AZ1442" s="88">
        <v>0</v>
      </c>
      <c r="BA1442" s="88">
        <v>0</v>
      </c>
      <c r="BB1442" s="89">
        <f t="shared" si="87"/>
        <v>210</v>
      </c>
      <c r="BC1442" s="90" t="str">
        <f t="shared" si="86"/>
        <v>OK</v>
      </c>
      <c r="BD1442" s="91" t="str">
        <f t="shared" si="88"/>
        <v xml:space="preserve">                  </v>
      </c>
      <c r="BE1442" s="92">
        <f t="shared" si="89"/>
        <v>1</v>
      </c>
    </row>
    <row r="1443" spans="1:57" s="74" customFormat="1" ht="50.1" customHeight="1" x14ac:dyDescent="0.2">
      <c r="A1443" s="78" t="s">
        <v>55</v>
      </c>
      <c r="B1443" s="78" t="s">
        <v>58</v>
      </c>
      <c r="C1443" s="78" t="s">
        <v>1033</v>
      </c>
      <c r="D1443" s="78" t="s">
        <v>575</v>
      </c>
      <c r="E1443" s="79" t="str">
        <f>+IF(C1443&lt;&gt;"",VLOOKUP(MID(C1443,18,5),NIVELES!$A$133:$B$213,2,0),"")</f>
        <v>TUNGURAHUA</v>
      </c>
      <c r="F1443" s="80" t="s">
        <v>229</v>
      </c>
      <c r="G1443" s="81" t="str">
        <f>+IF(F1443&lt;&gt;"",VLOOKUP(F1443,NIVELES!$A$246:$C$464,3,0),"")</f>
        <v xml:space="preserve"> </v>
      </c>
      <c r="H1443" s="82" t="s">
        <v>1023</v>
      </c>
      <c r="I1443" s="78" t="s">
        <v>2173</v>
      </c>
      <c r="J1443" s="78" t="s">
        <v>2165</v>
      </c>
      <c r="K1443" s="78" t="s">
        <v>2166</v>
      </c>
      <c r="L1443" s="78" t="s">
        <v>1791</v>
      </c>
      <c r="M1443" s="78" t="s">
        <v>1791</v>
      </c>
      <c r="N1443" s="78" t="s">
        <v>1791</v>
      </c>
      <c r="O1443" s="78" t="s">
        <v>2596</v>
      </c>
      <c r="P1443" s="82">
        <v>12</v>
      </c>
      <c r="Q1443" s="78" t="s">
        <v>2594</v>
      </c>
      <c r="R1443" s="82">
        <v>1</v>
      </c>
      <c r="S1443" s="82">
        <v>1</v>
      </c>
      <c r="T1443" s="82">
        <v>1</v>
      </c>
      <c r="U1443" s="82">
        <v>1</v>
      </c>
      <c r="V1443" s="82">
        <v>1</v>
      </c>
      <c r="W1443" s="82">
        <v>1</v>
      </c>
      <c r="X1443" s="82">
        <v>1</v>
      </c>
      <c r="Y1443" s="82">
        <v>1</v>
      </c>
      <c r="Z1443" s="82">
        <v>1</v>
      </c>
      <c r="AA1443" s="82">
        <v>1</v>
      </c>
      <c r="AB1443" s="82">
        <v>1</v>
      </c>
      <c r="AC1443" s="82">
        <v>1</v>
      </c>
      <c r="AD1443" s="85" t="str">
        <f>IF(A1443&lt;&gt;"",IF(D1443="DIRECCIÓN_DE_TRANSFERENCIAS","280 0031",VLOOKUP(C1443,NIVELES!$A$14:$B$105,2,0)),"")</f>
        <v>280 3510</v>
      </c>
      <c r="AE1443" s="86" t="s">
        <v>322</v>
      </c>
      <c r="AF1443" s="86" t="s">
        <v>369</v>
      </c>
      <c r="AG1443" s="79" t="str">
        <f>+IF(AF1443&lt;&gt;"",VLOOKUP(AF1443,NIVELES!$A$666:$B$673,2,0),"")</f>
        <v>ADMINISTRACIÓN_CENTRAL</v>
      </c>
      <c r="AH1443" s="78" t="s">
        <v>322</v>
      </c>
      <c r="AI1443" s="79" t="str">
        <f>IF(AH1443&lt;&gt;"",VLOOKUP(CONCATENATE(AG1443,AH1443),NIVELES!$B$676:$C$745,2,0),"")</f>
        <v>Administración De La Gestión Administrativa Financiera</v>
      </c>
      <c r="AJ1443" s="78" t="s">
        <v>517</v>
      </c>
      <c r="AK1443" s="79" t="str">
        <f>+IF(AJ1443&lt;&gt;"",VLOOKUP(AJ1443,NIVELES!$A$816:$B$892,2,0),"")</f>
        <v>NO APLICA</v>
      </c>
      <c r="AL1443" s="78" t="s">
        <v>554</v>
      </c>
      <c r="AM1443" s="78">
        <v>530208</v>
      </c>
      <c r="AN1443" s="79" t="str">
        <f>IF(AM1443&lt;&gt;"",+VLOOKUP(AM1443,NIVELES!$A$1652:$B$2466,2,0),"")</f>
        <v>Servicio de Seguridad y Vigilancia</v>
      </c>
      <c r="AO1443" s="87">
        <v>31620.27</v>
      </c>
      <c r="AP1443" s="88">
        <v>2635.0225</v>
      </c>
      <c r="AQ1443" s="88">
        <v>2635.0225</v>
      </c>
      <c r="AR1443" s="88">
        <v>2635.0225</v>
      </c>
      <c r="AS1443" s="88">
        <v>2635.0225</v>
      </c>
      <c r="AT1443" s="88">
        <v>2635.0225</v>
      </c>
      <c r="AU1443" s="88">
        <v>2635.0225</v>
      </c>
      <c r="AV1443" s="88">
        <v>2635.0225</v>
      </c>
      <c r="AW1443" s="88">
        <v>2635.0225</v>
      </c>
      <c r="AX1443" s="88">
        <v>2635.0225</v>
      </c>
      <c r="AY1443" s="88">
        <v>2635.0225</v>
      </c>
      <c r="AZ1443" s="88">
        <v>2635.0225</v>
      </c>
      <c r="BA1443" s="88">
        <v>2635.0225</v>
      </c>
      <c r="BB1443" s="89">
        <f t="shared" si="87"/>
        <v>31620.269999999993</v>
      </c>
      <c r="BC1443" s="90" t="str">
        <f t="shared" si="86"/>
        <v>OK</v>
      </c>
      <c r="BD1443" s="91" t="str">
        <f t="shared" si="88"/>
        <v xml:space="preserve">                  </v>
      </c>
      <c r="BE1443" s="92">
        <f t="shared" si="89"/>
        <v>12</v>
      </c>
    </row>
    <row r="1444" spans="1:57" s="74" customFormat="1" ht="50.1" customHeight="1" x14ac:dyDescent="0.2">
      <c r="A1444" s="78" t="s">
        <v>55</v>
      </c>
      <c r="B1444" s="78" t="s">
        <v>58</v>
      </c>
      <c r="C1444" s="78" t="s">
        <v>1033</v>
      </c>
      <c r="D1444" s="78" t="s">
        <v>575</v>
      </c>
      <c r="E1444" s="79" t="str">
        <f>+IF(C1444&lt;&gt;"",VLOOKUP(MID(C1444,18,5),NIVELES!$A$133:$B$213,2,0),"")</f>
        <v>TUNGURAHUA</v>
      </c>
      <c r="F1444" s="80" t="s">
        <v>229</v>
      </c>
      <c r="G1444" s="81" t="str">
        <f>+IF(F1444&lt;&gt;"",VLOOKUP(F1444,NIVELES!$A$246:$C$464,3,0),"")</f>
        <v xml:space="preserve"> </v>
      </c>
      <c r="H1444" s="82" t="s">
        <v>1023</v>
      </c>
      <c r="I1444" s="78" t="s">
        <v>2173</v>
      </c>
      <c r="J1444" s="78" t="s">
        <v>2165</v>
      </c>
      <c r="K1444" s="78" t="s">
        <v>2166</v>
      </c>
      <c r="L1444" s="78" t="s">
        <v>1791</v>
      </c>
      <c r="M1444" s="78" t="s">
        <v>1791</v>
      </c>
      <c r="N1444" s="78" t="s">
        <v>1791</v>
      </c>
      <c r="O1444" s="78" t="s">
        <v>2597</v>
      </c>
      <c r="P1444" s="82">
        <v>12</v>
      </c>
      <c r="Q1444" s="78" t="s">
        <v>2594</v>
      </c>
      <c r="R1444" s="82">
        <v>1</v>
      </c>
      <c r="S1444" s="82">
        <v>1</v>
      </c>
      <c r="T1444" s="82">
        <v>1</v>
      </c>
      <c r="U1444" s="82">
        <v>1</v>
      </c>
      <c r="V1444" s="82">
        <v>1</v>
      </c>
      <c r="W1444" s="82">
        <v>1</v>
      </c>
      <c r="X1444" s="82">
        <v>1</v>
      </c>
      <c r="Y1444" s="82">
        <v>1</v>
      </c>
      <c r="Z1444" s="82">
        <v>1</v>
      </c>
      <c r="AA1444" s="82">
        <v>1</v>
      </c>
      <c r="AB1444" s="82">
        <v>1</v>
      </c>
      <c r="AC1444" s="82">
        <v>1</v>
      </c>
      <c r="AD1444" s="85" t="str">
        <f>IF(A1444&lt;&gt;"",IF(D1444="DIRECCIÓN_DE_TRANSFERENCIAS","280 0031",VLOOKUP(C1444,NIVELES!$A$14:$B$105,2,0)),"")</f>
        <v>280 3510</v>
      </c>
      <c r="AE1444" s="86" t="s">
        <v>322</v>
      </c>
      <c r="AF1444" s="86" t="s">
        <v>369</v>
      </c>
      <c r="AG1444" s="79" t="str">
        <f>+IF(AF1444&lt;&gt;"",VLOOKUP(AF1444,NIVELES!$A$666:$B$673,2,0),"")</f>
        <v>ADMINISTRACIÓN_CENTRAL</v>
      </c>
      <c r="AH1444" s="78" t="s">
        <v>322</v>
      </c>
      <c r="AI1444" s="79" t="str">
        <f>IF(AH1444&lt;&gt;"",VLOOKUP(CONCATENATE(AG1444,AH1444),NIVELES!$B$676:$C$745,2,0),"")</f>
        <v>Administración De La Gestión Administrativa Financiera</v>
      </c>
      <c r="AJ1444" s="78" t="s">
        <v>517</v>
      </c>
      <c r="AK1444" s="79" t="str">
        <f>+IF(AJ1444&lt;&gt;"",VLOOKUP(AJ1444,NIVELES!$A$816:$B$892,2,0),"")</f>
        <v>NO APLICA</v>
      </c>
      <c r="AL1444" s="78" t="s">
        <v>554</v>
      </c>
      <c r="AM1444" s="78">
        <v>530209</v>
      </c>
      <c r="AN1444" s="79" t="str">
        <f>IF(AM1444&lt;&gt;"",+VLOOKUP(AM1444,NIVELES!$A$1652:$B$2466,2,0),"")</f>
        <v>Servicios de Aseo; Lavado de Vestimenta de Trabajo; Fumigación, Desinfección y Limpieza de Instalaciones</v>
      </c>
      <c r="AO1444" s="87">
        <v>13010</v>
      </c>
      <c r="AP1444" s="88">
        <v>1084.1666666666667</v>
      </c>
      <c r="AQ1444" s="88">
        <v>1084.1666666666667</v>
      </c>
      <c r="AR1444" s="88">
        <v>1084.1666666666667</v>
      </c>
      <c r="AS1444" s="88">
        <v>1084.1666666666667</v>
      </c>
      <c r="AT1444" s="88">
        <v>1084.1666666666667</v>
      </c>
      <c r="AU1444" s="88">
        <v>1084.1666666666667</v>
      </c>
      <c r="AV1444" s="88">
        <v>1084.1666666666667</v>
      </c>
      <c r="AW1444" s="88">
        <v>1084.1666666666667</v>
      </c>
      <c r="AX1444" s="88">
        <v>1084.1666666666667</v>
      </c>
      <c r="AY1444" s="88">
        <v>1084.1666666666667</v>
      </c>
      <c r="AZ1444" s="88">
        <v>1084.1666666666667</v>
      </c>
      <c r="BA1444" s="88">
        <v>1084.1666666666667</v>
      </c>
      <c r="BB1444" s="89">
        <f t="shared" si="87"/>
        <v>13009.999999999998</v>
      </c>
      <c r="BC1444" s="90" t="str">
        <f t="shared" si="86"/>
        <v>OK</v>
      </c>
      <c r="BD1444" s="91" t="str">
        <f t="shared" si="88"/>
        <v xml:space="preserve">                  </v>
      </c>
      <c r="BE1444" s="92">
        <f t="shared" si="89"/>
        <v>12</v>
      </c>
    </row>
    <row r="1445" spans="1:57" s="74" customFormat="1" ht="50.1" customHeight="1" x14ac:dyDescent="0.2">
      <c r="A1445" s="78" t="s">
        <v>55</v>
      </c>
      <c r="B1445" s="78" t="s">
        <v>58</v>
      </c>
      <c r="C1445" s="78" t="s">
        <v>1033</v>
      </c>
      <c r="D1445" s="78" t="s">
        <v>575</v>
      </c>
      <c r="E1445" s="79" t="str">
        <f>+IF(C1445&lt;&gt;"",VLOOKUP(MID(C1445,18,5),NIVELES!$A$133:$B$213,2,0),"")</f>
        <v>TUNGURAHUA</v>
      </c>
      <c r="F1445" s="80" t="s">
        <v>229</v>
      </c>
      <c r="G1445" s="81" t="str">
        <f>+IF(F1445&lt;&gt;"",VLOOKUP(F1445,NIVELES!$A$246:$C$464,3,0),"")</f>
        <v xml:space="preserve"> </v>
      </c>
      <c r="H1445" s="82" t="s">
        <v>1023</v>
      </c>
      <c r="I1445" s="78" t="s">
        <v>2173</v>
      </c>
      <c r="J1445" s="78" t="s">
        <v>2165</v>
      </c>
      <c r="K1445" s="78" t="s">
        <v>2166</v>
      </c>
      <c r="L1445" s="78" t="s">
        <v>1791</v>
      </c>
      <c r="M1445" s="78" t="s">
        <v>1791</v>
      </c>
      <c r="N1445" s="78" t="s">
        <v>1791</v>
      </c>
      <c r="O1445" s="78" t="s">
        <v>2598</v>
      </c>
      <c r="P1445" s="82">
        <v>1</v>
      </c>
      <c r="Q1445" s="78" t="s">
        <v>2594</v>
      </c>
      <c r="R1445" s="82"/>
      <c r="S1445" s="82">
        <v>1</v>
      </c>
      <c r="T1445" s="82"/>
      <c r="U1445" s="82"/>
      <c r="V1445" s="82"/>
      <c r="W1445" s="82"/>
      <c r="X1445" s="82"/>
      <c r="Y1445" s="82"/>
      <c r="Z1445" s="82"/>
      <c r="AA1445" s="82"/>
      <c r="AB1445" s="82"/>
      <c r="AC1445" s="82"/>
      <c r="AD1445" s="85" t="str">
        <f>IF(A1445&lt;&gt;"",IF(D1445="DIRECCIÓN_DE_TRANSFERENCIAS","280 0031",VLOOKUP(C1445,NIVELES!$A$14:$B$105,2,0)),"")</f>
        <v>280 3510</v>
      </c>
      <c r="AE1445" s="86" t="s">
        <v>322</v>
      </c>
      <c r="AF1445" s="86" t="s">
        <v>369</v>
      </c>
      <c r="AG1445" s="79" t="str">
        <f>+IF(AF1445&lt;&gt;"",VLOOKUP(AF1445,NIVELES!$A$666:$B$673,2,0),"")</f>
        <v>ADMINISTRACIÓN_CENTRAL</v>
      </c>
      <c r="AH1445" s="78" t="s">
        <v>322</v>
      </c>
      <c r="AI1445" s="79" t="str">
        <f>IF(AH1445&lt;&gt;"",VLOOKUP(CONCATENATE(AG1445,AH1445),NIVELES!$B$676:$C$745,2,0),"")</f>
        <v>Administración De La Gestión Administrativa Financiera</v>
      </c>
      <c r="AJ1445" s="78" t="s">
        <v>517</v>
      </c>
      <c r="AK1445" s="79" t="str">
        <f>+IF(AJ1445&lt;&gt;"",VLOOKUP(AJ1445,NIVELES!$A$816:$B$892,2,0),"")</f>
        <v>NO APLICA</v>
      </c>
      <c r="AL1445" s="78" t="s">
        <v>554</v>
      </c>
      <c r="AM1445" s="78">
        <v>530228</v>
      </c>
      <c r="AN1445" s="79" t="str">
        <f>IF(AM1445&lt;&gt;"",+VLOOKUP(AM1445,NIVELES!$A$1652:$B$2466,2,0),"")</f>
        <v>Servicios de Provisión de Dispositivos Electrónicos y Certificación para Registro de Firmas Digitales</v>
      </c>
      <c r="AO1445" s="87">
        <v>31</v>
      </c>
      <c r="AP1445" s="88">
        <v>0</v>
      </c>
      <c r="AQ1445" s="88">
        <v>0</v>
      </c>
      <c r="AR1445" s="88">
        <v>31</v>
      </c>
      <c r="AS1445" s="88">
        <v>0</v>
      </c>
      <c r="AT1445" s="88">
        <v>0</v>
      </c>
      <c r="AU1445" s="88">
        <v>0</v>
      </c>
      <c r="AV1445" s="88">
        <v>0</v>
      </c>
      <c r="AW1445" s="88">
        <v>0</v>
      </c>
      <c r="AX1445" s="88">
        <v>0</v>
      </c>
      <c r="AY1445" s="88">
        <v>0</v>
      </c>
      <c r="AZ1445" s="88">
        <v>0</v>
      </c>
      <c r="BA1445" s="88">
        <v>0</v>
      </c>
      <c r="BB1445" s="89">
        <f t="shared" si="87"/>
        <v>31</v>
      </c>
      <c r="BC1445" s="90" t="str">
        <f t="shared" si="86"/>
        <v>OK</v>
      </c>
      <c r="BD1445" s="91" t="str">
        <f t="shared" si="88"/>
        <v xml:space="preserve">                  </v>
      </c>
      <c r="BE1445" s="92">
        <f t="shared" si="89"/>
        <v>1</v>
      </c>
    </row>
    <row r="1446" spans="1:57" s="74" customFormat="1" ht="50.1" customHeight="1" x14ac:dyDescent="0.2">
      <c r="A1446" s="78" t="s">
        <v>55</v>
      </c>
      <c r="B1446" s="78" t="s">
        <v>58</v>
      </c>
      <c r="C1446" s="78" t="s">
        <v>1033</v>
      </c>
      <c r="D1446" s="78" t="s">
        <v>575</v>
      </c>
      <c r="E1446" s="79" t="str">
        <f>+IF(C1446&lt;&gt;"",VLOOKUP(MID(C1446,18,5),NIVELES!$A$133:$B$213,2,0),"")</f>
        <v>TUNGURAHUA</v>
      </c>
      <c r="F1446" s="80" t="s">
        <v>229</v>
      </c>
      <c r="G1446" s="81" t="str">
        <f>+IF(F1446&lt;&gt;"",VLOOKUP(F1446,NIVELES!$A$246:$C$464,3,0),"")</f>
        <v xml:space="preserve"> </v>
      </c>
      <c r="H1446" s="82" t="s">
        <v>1023</v>
      </c>
      <c r="I1446" s="78" t="s">
        <v>2173</v>
      </c>
      <c r="J1446" s="78" t="s">
        <v>2165</v>
      </c>
      <c r="K1446" s="78" t="s">
        <v>2166</v>
      </c>
      <c r="L1446" s="78" t="s">
        <v>1791</v>
      </c>
      <c r="M1446" s="78" t="s">
        <v>1791</v>
      </c>
      <c r="N1446" s="78" t="s">
        <v>1791</v>
      </c>
      <c r="O1446" s="78" t="s">
        <v>2599</v>
      </c>
      <c r="P1446" s="82">
        <v>1</v>
      </c>
      <c r="Q1446" s="78" t="s">
        <v>2594</v>
      </c>
      <c r="R1446" s="82"/>
      <c r="S1446" s="82"/>
      <c r="T1446" s="82"/>
      <c r="U1446" s="82"/>
      <c r="V1446" s="82"/>
      <c r="W1446" s="82"/>
      <c r="X1446" s="82"/>
      <c r="Y1446" s="82"/>
      <c r="Z1446" s="82"/>
      <c r="AA1446" s="82">
        <v>1</v>
      </c>
      <c r="AB1446" s="82"/>
      <c r="AC1446" s="82"/>
      <c r="AD1446" s="85" t="str">
        <f>IF(A1446&lt;&gt;"",IF(D1446="DIRECCIÓN_DE_TRANSFERENCIAS","280 0031",VLOOKUP(C1446,NIVELES!$A$14:$B$105,2,0)),"")</f>
        <v>280 3510</v>
      </c>
      <c r="AE1446" s="86" t="s">
        <v>322</v>
      </c>
      <c r="AF1446" s="86" t="s">
        <v>369</v>
      </c>
      <c r="AG1446" s="79" t="str">
        <f>+IF(AF1446&lt;&gt;"",VLOOKUP(AF1446,NIVELES!$A$666:$B$673,2,0),"")</f>
        <v>ADMINISTRACIÓN_CENTRAL</v>
      </c>
      <c r="AH1446" s="78" t="s">
        <v>322</v>
      </c>
      <c r="AI1446" s="79" t="str">
        <f>IF(AH1446&lt;&gt;"",VLOOKUP(CONCATENATE(AG1446,AH1446),NIVELES!$B$676:$C$745,2,0),"")</f>
        <v>Administración De La Gestión Administrativa Financiera</v>
      </c>
      <c r="AJ1446" s="78" t="s">
        <v>517</v>
      </c>
      <c r="AK1446" s="79" t="str">
        <f>+IF(AJ1446&lt;&gt;"",VLOOKUP(AJ1446,NIVELES!$A$816:$B$892,2,0),"")</f>
        <v>NO APLICA</v>
      </c>
      <c r="AL1446" s="78" t="s">
        <v>554</v>
      </c>
      <c r="AM1446" s="78">
        <v>530249</v>
      </c>
      <c r="AN1446" s="79" t="str">
        <f>IF(AM1446&lt;&gt;"",+VLOOKUP(AM1446,NIVELES!$A$1652:$B$2466,2,0),"")</f>
        <v>Eventos Públicos Promocionales</v>
      </c>
      <c r="AO1446" s="87">
        <v>5362</v>
      </c>
      <c r="AP1446" s="88">
        <v>0</v>
      </c>
      <c r="AQ1446" s="88">
        <v>0</v>
      </c>
      <c r="AR1446" s="88">
        <v>0</v>
      </c>
      <c r="AS1446" s="88">
        <v>0</v>
      </c>
      <c r="AT1446" s="88">
        <v>0</v>
      </c>
      <c r="AU1446" s="88">
        <v>0</v>
      </c>
      <c r="AV1446" s="88">
        <v>0</v>
      </c>
      <c r="AW1446" s="88">
        <v>0</v>
      </c>
      <c r="AX1446" s="88">
        <v>0</v>
      </c>
      <c r="AY1446" s="88">
        <v>5362</v>
      </c>
      <c r="AZ1446" s="88">
        <v>0</v>
      </c>
      <c r="BA1446" s="88">
        <v>0</v>
      </c>
      <c r="BB1446" s="89">
        <f t="shared" si="87"/>
        <v>5362</v>
      </c>
      <c r="BC1446" s="90" t="str">
        <f t="shared" si="86"/>
        <v>OK</v>
      </c>
      <c r="BD1446" s="91" t="str">
        <f t="shared" si="88"/>
        <v xml:space="preserve">                  </v>
      </c>
      <c r="BE1446" s="92">
        <f t="shared" si="89"/>
        <v>1</v>
      </c>
    </row>
    <row r="1447" spans="1:57" s="74" customFormat="1" ht="50.1" customHeight="1" x14ac:dyDescent="0.2">
      <c r="A1447" s="78" t="s">
        <v>55</v>
      </c>
      <c r="B1447" s="78" t="s">
        <v>58</v>
      </c>
      <c r="C1447" s="78" t="s">
        <v>1033</v>
      </c>
      <c r="D1447" s="78" t="s">
        <v>575</v>
      </c>
      <c r="E1447" s="79" t="str">
        <f>+IF(C1447&lt;&gt;"",VLOOKUP(MID(C1447,18,5),NIVELES!$A$133:$B$213,2,0),"")</f>
        <v>TUNGURAHUA</v>
      </c>
      <c r="F1447" s="80" t="s">
        <v>229</v>
      </c>
      <c r="G1447" s="81" t="str">
        <f>+IF(F1447&lt;&gt;"",VLOOKUP(F1447,NIVELES!$A$246:$C$464,3,0),"")</f>
        <v xml:space="preserve"> </v>
      </c>
      <c r="H1447" s="82" t="s">
        <v>1023</v>
      </c>
      <c r="I1447" s="78" t="s">
        <v>2173</v>
      </c>
      <c r="J1447" s="78" t="s">
        <v>2165</v>
      </c>
      <c r="K1447" s="78" t="s">
        <v>2166</v>
      </c>
      <c r="L1447" s="78" t="s">
        <v>1791</v>
      </c>
      <c r="M1447" s="78" t="s">
        <v>1791</v>
      </c>
      <c r="N1447" s="78" t="s">
        <v>1791</v>
      </c>
      <c r="O1447" s="78" t="s">
        <v>2458</v>
      </c>
      <c r="P1447" s="82">
        <v>12</v>
      </c>
      <c r="Q1447" s="78" t="s">
        <v>1989</v>
      </c>
      <c r="R1447" s="82">
        <v>1</v>
      </c>
      <c r="S1447" s="82">
        <v>1</v>
      </c>
      <c r="T1447" s="82">
        <v>1</v>
      </c>
      <c r="U1447" s="82">
        <v>1</v>
      </c>
      <c r="V1447" s="82">
        <v>1</v>
      </c>
      <c r="W1447" s="82">
        <v>1</v>
      </c>
      <c r="X1447" s="82">
        <v>1</v>
      </c>
      <c r="Y1447" s="82">
        <v>1</v>
      </c>
      <c r="Z1447" s="82">
        <v>1</v>
      </c>
      <c r="AA1447" s="82">
        <v>1</v>
      </c>
      <c r="AB1447" s="82">
        <v>1</v>
      </c>
      <c r="AC1447" s="82">
        <v>1</v>
      </c>
      <c r="AD1447" s="85" t="str">
        <f>IF(A1447&lt;&gt;"",IF(D1447="DIRECCIÓN_DE_TRANSFERENCIAS","280 0031",VLOOKUP(C1447,NIVELES!$A$14:$B$105,2,0)),"")</f>
        <v>280 3510</v>
      </c>
      <c r="AE1447" s="86" t="s">
        <v>322</v>
      </c>
      <c r="AF1447" s="86" t="s">
        <v>369</v>
      </c>
      <c r="AG1447" s="79" t="str">
        <f>+IF(AF1447&lt;&gt;"",VLOOKUP(AF1447,NIVELES!$A$666:$B$673,2,0),"")</f>
        <v>ADMINISTRACIÓN_CENTRAL</v>
      </c>
      <c r="AH1447" s="78" t="s">
        <v>322</v>
      </c>
      <c r="AI1447" s="79" t="str">
        <f>IF(AH1447&lt;&gt;"",VLOOKUP(CONCATENATE(AG1447,AH1447),NIVELES!$B$676:$C$745,2,0),"")</f>
        <v>Administración De La Gestión Administrativa Financiera</v>
      </c>
      <c r="AJ1447" s="78" t="s">
        <v>517</v>
      </c>
      <c r="AK1447" s="79" t="str">
        <f>+IF(AJ1447&lt;&gt;"",VLOOKUP(AJ1447,NIVELES!$A$816:$B$892,2,0),"")</f>
        <v>NO APLICA</v>
      </c>
      <c r="AL1447" s="78" t="s">
        <v>554</v>
      </c>
      <c r="AM1447" s="78">
        <v>530301</v>
      </c>
      <c r="AN1447" s="79" t="str">
        <f>IF(AM1447&lt;&gt;"",+VLOOKUP(AM1447,NIVELES!$A$1652:$B$2466,2,0),"")</f>
        <v>Pasajes al Interior</v>
      </c>
      <c r="AO1447" s="87">
        <v>360</v>
      </c>
      <c r="AP1447" s="88">
        <v>30</v>
      </c>
      <c r="AQ1447" s="88">
        <v>30</v>
      </c>
      <c r="AR1447" s="88">
        <v>30</v>
      </c>
      <c r="AS1447" s="88">
        <v>30</v>
      </c>
      <c r="AT1447" s="88">
        <v>30</v>
      </c>
      <c r="AU1447" s="88">
        <v>30</v>
      </c>
      <c r="AV1447" s="88">
        <v>30</v>
      </c>
      <c r="AW1447" s="88">
        <v>30</v>
      </c>
      <c r="AX1447" s="88">
        <v>30</v>
      </c>
      <c r="AY1447" s="88">
        <v>30</v>
      </c>
      <c r="AZ1447" s="88">
        <v>30</v>
      </c>
      <c r="BA1447" s="88">
        <v>30</v>
      </c>
      <c r="BB1447" s="89">
        <f t="shared" si="87"/>
        <v>360</v>
      </c>
      <c r="BC1447" s="90" t="str">
        <f t="shared" si="86"/>
        <v>OK</v>
      </c>
      <c r="BD1447" s="91" t="str">
        <f t="shared" si="88"/>
        <v xml:space="preserve">                  </v>
      </c>
      <c r="BE1447" s="92">
        <f t="shared" si="89"/>
        <v>12</v>
      </c>
    </row>
    <row r="1448" spans="1:57" s="74" customFormat="1" ht="50.1" customHeight="1" x14ac:dyDescent="0.2">
      <c r="A1448" s="78" t="s">
        <v>55</v>
      </c>
      <c r="B1448" s="78" t="s">
        <v>58</v>
      </c>
      <c r="C1448" s="78" t="s">
        <v>1033</v>
      </c>
      <c r="D1448" s="78" t="s">
        <v>575</v>
      </c>
      <c r="E1448" s="79" t="str">
        <f>+IF(C1448&lt;&gt;"",VLOOKUP(MID(C1448,18,5),NIVELES!$A$133:$B$213,2,0),"")</f>
        <v>TUNGURAHUA</v>
      </c>
      <c r="F1448" s="80" t="s">
        <v>229</v>
      </c>
      <c r="G1448" s="81" t="str">
        <f>+IF(F1448&lt;&gt;"",VLOOKUP(F1448,NIVELES!$A$246:$C$464,3,0),"")</f>
        <v xml:space="preserve"> </v>
      </c>
      <c r="H1448" s="82" t="s">
        <v>1023</v>
      </c>
      <c r="I1448" s="78" t="s">
        <v>2173</v>
      </c>
      <c r="J1448" s="78" t="s">
        <v>2165</v>
      </c>
      <c r="K1448" s="78" t="s">
        <v>2166</v>
      </c>
      <c r="L1448" s="78" t="s">
        <v>1791</v>
      </c>
      <c r="M1448" s="78" t="s">
        <v>1791</v>
      </c>
      <c r="N1448" s="78" t="s">
        <v>1791</v>
      </c>
      <c r="O1448" s="78" t="s">
        <v>2458</v>
      </c>
      <c r="P1448" s="82">
        <v>12</v>
      </c>
      <c r="Q1448" s="78" t="s">
        <v>1989</v>
      </c>
      <c r="R1448" s="82">
        <v>1</v>
      </c>
      <c r="S1448" s="82">
        <v>1</v>
      </c>
      <c r="T1448" s="82">
        <v>1</v>
      </c>
      <c r="U1448" s="82">
        <v>1</v>
      </c>
      <c r="V1448" s="82">
        <v>1</v>
      </c>
      <c r="W1448" s="82">
        <v>1</v>
      </c>
      <c r="X1448" s="82">
        <v>1</v>
      </c>
      <c r="Y1448" s="82">
        <v>1</v>
      </c>
      <c r="Z1448" s="82">
        <v>1</v>
      </c>
      <c r="AA1448" s="82">
        <v>1</v>
      </c>
      <c r="AB1448" s="82">
        <v>1</v>
      </c>
      <c r="AC1448" s="82">
        <v>1</v>
      </c>
      <c r="AD1448" s="85" t="str">
        <f>IF(A1448&lt;&gt;"",IF(D1448="DIRECCIÓN_DE_TRANSFERENCIAS","280 0031",VLOOKUP(C1448,NIVELES!$A$14:$B$105,2,0)),"")</f>
        <v>280 3510</v>
      </c>
      <c r="AE1448" s="86" t="s">
        <v>322</v>
      </c>
      <c r="AF1448" s="86" t="s">
        <v>369</v>
      </c>
      <c r="AG1448" s="79" t="str">
        <f>+IF(AF1448&lt;&gt;"",VLOOKUP(AF1448,NIVELES!$A$666:$B$673,2,0),"")</f>
        <v>ADMINISTRACIÓN_CENTRAL</v>
      </c>
      <c r="AH1448" s="78" t="s">
        <v>322</v>
      </c>
      <c r="AI1448" s="79" t="str">
        <f>IF(AH1448&lt;&gt;"",VLOOKUP(CONCATENATE(AG1448,AH1448),NIVELES!$B$676:$C$745,2,0),"")</f>
        <v>Administración De La Gestión Administrativa Financiera</v>
      </c>
      <c r="AJ1448" s="78" t="s">
        <v>517</v>
      </c>
      <c r="AK1448" s="79" t="str">
        <f>+IF(AJ1448&lt;&gt;"",VLOOKUP(AJ1448,NIVELES!$A$816:$B$892,2,0),"")</f>
        <v>NO APLICA</v>
      </c>
      <c r="AL1448" s="78" t="s">
        <v>554</v>
      </c>
      <c r="AM1448" s="78">
        <v>530303</v>
      </c>
      <c r="AN1448" s="79" t="str">
        <f>IF(AM1448&lt;&gt;"",+VLOOKUP(AM1448,NIVELES!$A$1652:$B$2466,2,0),"")</f>
        <v>Viáticos y Subsistencias en el Interior</v>
      </c>
      <c r="AO1448" s="87">
        <v>1920</v>
      </c>
      <c r="AP1448" s="88">
        <v>160</v>
      </c>
      <c r="AQ1448" s="88">
        <v>160</v>
      </c>
      <c r="AR1448" s="88">
        <v>160</v>
      </c>
      <c r="AS1448" s="88">
        <v>160</v>
      </c>
      <c r="AT1448" s="88">
        <v>160</v>
      </c>
      <c r="AU1448" s="88">
        <v>160</v>
      </c>
      <c r="AV1448" s="88">
        <v>160</v>
      </c>
      <c r="AW1448" s="88">
        <v>160</v>
      </c>
      <c r="AX1448" s="88">
        <v>160</v>
      </c>
      <c r="AY1448" s="88">
        <v>160</v>
      </c>
      <c r="AZ1448" s="88">
        <v>160</v>
      </c>
      <c r="BA1448" s="88">
        <v>160</v>
      </c>
      <c r="BB1448" s="89">
        <f t="shared" si="87"/>
        <v>1920</v>
      </c>
      <c r="BC1448" s="90" t="str">
        <f t="shared" si="86"/>
        <v>OK</v>
      </c>
      <c r="BD1448" s="91" t="str">
        <f t="shared" si="88"/>
        <v xml:space="preserve">                  </v>
      </c>
      <c r="BE1448" s="92">
        <f t="shared" si="89"/>
        <v>12</v>
      </c>
    </row>
    <row r="1449" spans="1:57" s="74" customFormat="1" ht="50.1" customHeight="1" x14ac:dyDescent="0.2">
      <c r="A1449" s="78" t="s">
        <v>55</v>
      </c>
      <c r="B1449" s="78" t="s">
        <v>58</v>
      </c>
      <c r="C1449" s="78" t="s">
        <v>1033</v>
      </c>
      <c r="D1449" s="78" t="s">
        <v>575</v>
      </c>
      <c r="E1449" s="79" t="str">
        <f>+IF(C1449&lt;&gt;"",VLOOKUP(MID(C1449,18,5),NIVELES!$A$133:$B$213,2,0),"")</f>
        <v>TUNGURAHUA</v>
      </c>
      <c r="F1449" s="80" t="s">
        <v>229</v>
      </c>
      <c r="G1449" s="81" t="str">
        <f>+IF(F1449&lt;&gt;"",VLOOKUP(F1449,NIVELES!$A$246:$C$464,3,0),"")</f>
        <v xml:space="preserve"> </v>
      </c>
      <c r="H1449" s="82" t="s">
        <v>1023</v>
      </c>
      <c r="I1449" s="78" t="s">
        <v>2173</v>
      </c>
      <c r="J1449" s="78" t="s">
        <v>2165</v>
      </c>
      <c r="K1449" s="78" t="s">
        <v>2166</v>
      </c>
      <c r="L1449" s="78" t="s">
        <v>1791</v>
      </c>
      <c r="M1449" s="78" t="s">
        <v>1791</v>
      </c>
      <c r="N1449" s="78" t="s">
        <v>1791</v>
      </c>
      <c r="O1449" s="78" t="s">
        <v>2600</v>
      </c>
      <c r="P1449" s="82">
        <v>1</v>
      </c>
      <c r="Q1449" s="78" t="s">
        <v>2594</v>
      </c>
      <c r="R1449" s="82"/>
      <c r="S1449" s="82"/>
      <c r="T1449" s="82"/>
      <c r="U1449" s="82">
        <v>1</v>
      </c>
      <c r="V1449" s="82"/>
      <c r="W1449" s="82"/>
      <c r="X1449" s="82"/>
      <c r="Y1449" s="82"/>
      <c r="Z1449" s="82"/>
      <c r="AA1449" s="82"/>
      <c r="AB1449" s="82"/>
      <c r="AC1449" s="82"/>
      <c r="AD1449" s="85" t="str">
        <f>IF(A1449&lt;&gt;"",IF(D1449="DIRECCIÓN_DE_TRANSFERENCIAS","280 0031",VLOOKUP(C1449,NIVELES!$A$14:$B$105,2,0)),"")</f>
        <v>280 3510</v>
      </c>
      <c r="AE1449" s="86" t="s">
        <v>322</v>
      </c>
      <c r="AF1449" s="86" t="s">
        <v>369</v>
      </c>
      <c r="AG1449" s="79" t="str">
        <f>+IF(AF1449&lt;&gt;"",VLOOKUP(AF1449,NIVELES!$A$666:$B$673,2,0),"")</f>
        <v>ADMINISTRACIÓN_CENTRAL</v>
      </c>
      <c r="AH1449" s="78" t="s">
        <v>322</v>
      </c>
      <c r="AI1449" s="79" t="str">
        <f>IF(AH1449&lt;&gt;"",VLOOKUP(CONCATENATE(AG1449,AH1449),NIVELES!$B$676:$C$745,2,0),"")</f>
        <v>Administración De La Gestión Administrativa Financiera</v>
      </c>
      <c r="AJ1449" s="78" t="s">
        <v>517</v>
      </c>
      <c r="AK1449" s="79" t="str">
        <f>+IF(AJ1449&lt;&gt;"",VLOOKUP(AJ1449,NIVELES!$A$816:$B$892,2,0),"")</f>
        <v>NO APLICA</v>
      </c>
      <c r="AL1449" s="78" t="s">
        <v>554</v>
      </c>
      <c r="AM1449" s="78">
        <v>530403</v>
      </c>
      <c r="AN1449" s="79" t="str">
        <f>IF(AM1449&lt;&gt;"",+VLOOKUP(AM1449,NIVELES!$A$1652:$B$2466,2,0),"")</f>
        <v>Mobiliarios  (Instalación, Mantenimiento y Reparación)</v>
      </c>
      <c r="AO1449" s="87">
        <v>2000</v>
      </c>
      <c r="AP1449" s="88">
        <v>0</v>
      </c>
      <c r="AQ1449" s="88">
        <v>0</v>
      </c>
      <c r="AR1449" s="88">
        <v>0</v>
      </c>
      <c r="AS1449" s="88">
        <v>2000</v>
      </c>
      <c r="AT1449" s="88">
        <v>0</v>
      </c>
      <c r="AU1449" s="88">
        <v>0</v>
      </c>
      <c r="AV1449" s="88">
        <v>0</v>
      </c>
      <c r="AW1449" s="88">
        <v>0</v>
      </c>
      <c r="AX1449" s="88">
        <v>0</v>
      </c>
      <c r="AY1449" s="88">
        <v>0</v>
      </c>
      <c r="AZ1449" s="88">
        <v>0</v>
      </c>
      <c r="BA1449" s="88">
        <v>0</v>
      </c>
      <c r="BB1449" s="89">
        <f t="shared" si="87"/>
        <v>2000</v>
      </c>
      <c r="BC1449" s="90" t="str">
        <f t="shared" si="86"/>
        <v>OK</v>
      </c>
      <c r="BD1449" s="91" t="str">
        <f t="shared" si="88"/>
        <v xml:space="preserve">                  </v>
      </c>
      <c r="BE1449" s="92">
        <f t="shared" si="89"/>
        <v>1</v>
      </c>
    </row>
    <row r="1450" spans="1:57" s="74" customFormat="1" ht="50.1" customHeight="1" x14ac:dyDescent="0.2">
      <c r="A1450" s="78" t="s">
        <v>55</v>
      </c>
      <c r="B1450" s="78" t="s">
        <v>58</v>
      </c>
      <c r="C1450" s="78" t="s">
        <v>1033</v>
      </c>
      <c r="D1450" s="78" t="s">
        <v>575</v>
      </c>
      <c r="E1450" s="79" t="str">
        <f>+IF(C1450&lt;&gt;"",VLOOKUP(MID(C1450,18,5),NIVELES!$A$133:$B$213,2,0),"")</f>
        <v>TUNGURAHUA</v>
      </c>
      <c r="F1450" s="80" t="s">
        <v>229</v>
      </c>
      <c r="G1450" s="81" t="str">
        <f>+IF(F1450&lt;&gt;"",VLOOKUP(F1450,NIVELES!$A$246:$C$464,3,0),"")</f>
        <v xml:space="preserve"> </v>
      </c>
      <c r="H1450" s="82" t="s">
        <v>1023</v>
      </c>
      <c r="I1450" s="78" t="s">
        <v>2173</v>
      </c>
      <c r="J1450" s="78" t="s">
        <v>2165</v>
      </c>
      <c r="K1450" s="78" t="s">
        <v>2166</v>
      </c>
      <c r="L1450" s="78" t="s">
        <v>1791</v>
      </c>
      <c r="M1450" s="78" t="s">
        <v>1791</v>
      </c>
      <c r="N1450" s="78" t="s">
        <v>1791</v>
      </c>
      <c r="O1450" s="78" t="s">
        <v>2601</v>
      </c>
      <c r="P1450" s="82">
        <v>1</v>
      </c>
      <c r="Q1450" s="78" t="s">
        <v>2594</v>
      </c>
      <c r="R1450" s="82"/>
      <c r="S1450" s="82"/>
      <c r="T1450" s="82"/>
      <c r="U1450" s="82">
        <v>1</v>
      </c>
      <c r="V1450" s="82"/>
      <c r="W1450" s="82"/>
      <c r="X1450" s="82"/>
      <c r="Y1450" s="82"/>
      <c r="Z1450" s="82"/>
      <c r="AA1450" s="82"/>
      <c r="AB1450" s="82"/>
      <c r="AC1450" s="82"/>
      <c r="AD1450" s="85" t="str">
        <f>IF(A1450&lt;&gt;"",IF(D1450="DIRECCIÓN_DE_TRANSFERENCIAS","280 0031",VLOOKUP(C1450,NIVELES!$A$14:$B$105,2,0)),"")</f>
        <v>280 3510</v>
      </c>
      <c r="AE1450" s="86" t="s">
        <v>322</v>
      </c>
      <c r="AF1450" s="86" t="s">
        <v>369</v>
      </c>
      <c r="AG1450" s="79" t="str">
        <f>+IF(AF1450&lt;&gt;"",VLOOKUP(AF1450,NIVELES!$A$666:$B$673,2,0),"")</f>
        <v>ADMINISTRACIÓN_CENTRAL</v>
      </c>
      <c r="AH1450" s="78" t="s">
        <v>322</v>
      </c>
      <c r="AI1450" s="79" t="str">
        <f>IF(AH1450&lt;&gt;"",VLOOKUP(CONCATENATE(AG1450,AH1450),NIVELES!$B$676:$C$745,2,0),"")</f>
        <v>Administración De La Gestión Administrativa Financiera</v>
      </c>
      <c r="AJ1450" s="78" t="s">
        <v>517</v>
      </c>
      <c r="AK1450" s="79" t="str">
        <f>+IF(AJ1450&lt;&gt;"",VLOOKUP(AJ1450,NIVELES!$A$816:$B$892,2,0),"")</f>
        <v>NO APLICA</v>
      </c>
      <c r="AL1450" s="78" t="s">
        <v>554</v>
      </c>
      <c r="AM1450" s="78">
        <v>530404</v>
      </c>
      <c r="AN1450" s="79" t="str">
        <f>IF(AM1450&lt;&gt;"",+VLOOKUP(AM1450,NIVELES!$A$1652:$B$2466,2,0),"")</f>
        <v>Maquinarias y Equipos (Instalación, Mantenimiento y Reparación)</v>
      </c>
      <c r="AO1450" s="87">
        <v>600</v>
      </c>
      <c r="AP1450" s="88">
        <v>0</v>
      </c>
      <c r="AQ1450" s="88">
        <v>0</v>
      </c>
      <c r="AR1450" s="88">
        <v>0</v>
      </c>
      <c r="AS1450" s="88">
        <v>600</v>
      </c>
      <c r="AT1450" s="88">
        <v>0</v>
      </c>
      <c r="AU1450" s="88">
        <v>0</v>
      </c>
      <c r="AV1450" s="88">
        <v>0</v>
      </c>
      <c r="AW1450" s="88">
        <v>0</v>
      </c>
      <c r="AX1450" s="88">
        <v>0</v>
      </c>
      <c r="AY1450" s="88">
        <v>0</v>
      </c>
      <c r="AZ1450" s="88">
        <v>0</v>
      </c>
      <c r="BA1450" s="88">
        <v>0</v>
      </c>
      <c r="BB1450" s="89">
        <f t="shared" si="87"/>
        <v>600</v>
      </c>
      <c r="BC1450" s="90" t="str">
        <f t="shared" si="86"/>
        <v>OK</v>
      </c>
      <c r="BD1450" s="91" t="str">
        <f t="shared" si="88"/>
        <v xml:space="preserve">                  </v>
      </c>
      <c r="BE1450" s="92">
        <f t="shared" si="89"/>
        <v>1</v>
      </c>
    </row>
    <row r="1451" spans="1:57" s="74" customFormat="1" ht="50.1" customHeight="1" x14ac:dyDescent="0.2">
      <c r="A1451" s="78" t="s">
        <v>55</v>
      </c>
      <c r="B1451" s="78" t="s">
        <v>58</v>
      </c>
      <c r="C1451" s="78" t="s">
        <v>1033</v>
      </c>
      <c r="D1451" s="78" t="s">
        <v>575</v>
      </c>
      <c r="E1451" s="79" t="str">
        <f>+IF(C1451&lt;&gt;"",VLOOKUP(MID(C1451,18,5),NIVELES!$A$133:$B$213,2,0),"")</f>
        <v>TUNGURAHUA</v>
      </c>
      <c r="F1451" s="80" t="s">
        <v>229</v>
      </c>
      <c r="G1451" s="81" t="str">
        <f>+IF(F1451&lt;&gt;"",VLOOKUP(F1451,NIVELES!$A$246:$C$464,3,0),"")</f>
        <v xml:space="preserve"> </v>
      </c>
      <c r="H1451" s="82" t="s">
        <v>1023</v>
      </c>
      <c r="I1451" s="78" t="s">
        <v>2173</v>
      </c>
      <c r="J1451" s="78" t="s">
        <v>2165</v>
      </c>
      <c r="K1451" s="78" t="s">
        <v>2166</v>
      </c>
      <c r="L1451" s="78" t="s">
        <v>1791</v>
      </c>
      <c r="M1451" s="78" t="s">
        <v>1791</v>
      </c>
      <c r="N1451" s="78" t="s">
        <v>1791</v>
      </c>
      <c r="O1451" s="78" t="s">
        <v>2602</v>
      </c>
      <c r="P1451" s="82">
        <v>12</v>
      </c>
      <c r="Q1451" s="78" t="s">
        <v>2594</v>
      </c>
      <c r="R1451" s="82">
        <v>1</v>
      </c>
      <c r="S1451" s="82">
        <v>1</v>
      </c>
      <c r="T1451" s="82">
        <v>1</v>
      </c>
      <c r="U1451" s="82">
        <v>1</v>
      </c>
      <c r="V1451" s="82">
        <v>1</v>
      </c>
      <c r="W1451" s="82">
        <v>1</v>
      </c>
      <c r="X1451" s="82">
        <v>1</v>
      </c>
      <c r="Y1451" s="82">
        <v>1</v>
      </c>
      <c r="Z1451" s="82">
        <v>1</v>
      </c>
      <c r="AA1451" s="82">
        <v>1</v>
      </c>
      <c r="AB1451" s="82">
        <v>1</v>
      </c>
      <c r="AC1451" s="82">
        <v>1</v>
      </c>
      <c r="AD1451" s="85" t="str">
        <f>IF(A1451&lt;&gt;"",IF(D1451="DIRECCIÓN_DE_TRANSFERENCIAS","280 0031",VLOOKUP(C1451,NIVELES!$A$14:$B$105,2,0)),"")</f>
        <v>280 3510</v>
      </c>
      <c r="AE1451" s="86" t="s">
        <v>322</v>
      </c>
      <c r="AF1451" s="86" t="s">
        <v>369</v>
      </c>
      <c r="AG1451" s="79" t="str">
        <f>+IF(AF1451&lt;&gt;"",VLOOKUP(AF1451,NIVELES!$A$666:$B$673,2,0),"")</f>
        <v>ADMINISTRACIÓN_CENTRAL</v>
      </c>
      <c r="AH1451" s="78" t="s">
        <v>322</v>
      </c>
      <c r="AI1451" s="79" t="str">
        <f>IF(AH1451&lt;&gt;"",VLOOKUP(CONCATENATE(AG1451,AH1451),NIVELES!$B$676:$C$745,2,0),"")</f>
        <v>Administración De La Gestión Administrativa Financiera</v>
      </c>
      <c r="AJ1451" s="78" t="s">
        <v>517</v>
      </c>
      <c r="AK1451" s="79" t="str">
        <f>+IF(AJ1451&lt;&gt;"",VLOOKUP(AJ1451,NIVELES!$A$816:$B$892,2,0),"")</f>
        <v>NO APLICA</v>
      </c>
      <c r="AL1451" s="78" t="s">
        <v>554</v>
      </c>
      <c r="AM1451" s="78">
        <v>530405</v>
      </c>
      <c r="AN1451" s="79" t="str">
        <f>IF(AM1451&lt;&gt;"",+VLOOKUP(AM1451,NIVELES!$A$1652:$B$2466,2,0),"")</f>
        <v>Vehículos (Mantenimiento y Reparación)</v>
      </c>
      <c r="AO1451" s="87">
        <v>7200</v>
      </c>
      <c r="AP1451" s="88">
        <v>600</v>
      </c>
      <c r="AQ1451" s="88">
        <v>600</v>
      </c>
      <c r="AR1451" s="88">
        <v>600</v>
      </c>
      <c r="AS1451" s="88">
        <v>600</v>
      </c>
      <c r="AT1451" s="88">
        <v>600</v>
      </c>
      <c r="AU1451" s="88">
        <v>600</v>
      </c>
      <c r="AV1451" s="88">
        <v>600</v>
      </c>
      <c r="AW1451" s="88">
        <v>600</v>
      </c>
      <c r="AX1451" s="88">
        <v>600</v>
      </c>
      <c r="AY1451" s="88">
        <v>600</v>
      </c>
      <c r="AZ1451" s="88">
        <v>600</v>
      </c>
      <c r="BA1451" s="88">
        <v>600</v>
      </c>
      <c r="BB1451" s="89">
        <f t="shared" si="87"/>
        <v>7200</v>
      </c>
      <c r="BC1451" s="90" t="str">
        <f t="shared" si="86"/>
        <v>OK</v>
      </c>
      <c r="BD1451" s="91" t="str">
        <f t="shared" si="88"/>
        <v xml:space="preserve">                  </v>
      </c>
      <c r="BE1451" s="92">
        <f t="shared" si="89"/>
        <v>12</v>
      </c>
    </row>
    <row r="1452" spans="1:57" s="74" customFormat="1" ht="50.1" customHeight="1" x14ac:dyDescent="0.2">
      <c r="A1452" s="78" t="s">
        <v>55</v>
      </c>
      <c r="B1452" s="78" t="s">
        <v>58</v>
      </c>
      <c r="C1452" s="78" t="s">
        <v>1033</v>
      </c>
      <c r="D1452" s="78" t="s">
        <v>575</v>
      </c>
      <c r="E1452" s="79" t="str">
        <f>+IF(C1452&lt;&gt;"",VLOOKUP(MID(C1452,18,5),NIVELES!$A$133:$B$213,2,0),"")</f>
        <v>TUNGURAHUA</v>
      </c>
      <c r="F1452" s="80" t="s">
        <v>229</v>
      </c>
      <c r="G1452" s="81" t="str">
        <f>+IF(F1452&lt;&gt;"",VLOOKUP(F1452,NIVELES!$A$246:$C$464,3,0),"")</f>
        <v xml:space="preserve"> </v>
      </c>
      <c r="H1452" s="82" t="s">
        <v>1023</v>
      </c>
      <c r="I1452" s="78" t="s">
        <v>2173</v>
      </c>
      <c r="J1452" s="78" t="s">
        <v>2165</v>
      </c>
      <c r="K1452" s="78" t="s">
        <v>2166</v>
      </c>
      <c r="L1452" s="78" t="s">
        <v>1791</v>
      </c>
      <c r="M1452" s="78" t="s">
        <v>1791</v>
      </c>
      <c r="N1452" s="78" t="s">
        <v>1791</v>
      </c>
      <c r="O1452" s="78" t="s">
        <v>2603</v>
      </c>
      <c r="P1452" s="82">
        <v>12</v>
      </c>
      <c r="Q1452" s="78" t="s">
        <v>2594</v>
      </c>
      <c r="R1452" s="82">
        <v>1</v>
      </c>
      <c r="S1452" s="82">
        <v>1</v>
      </c>
      <c r="T1452" s="82">
        <v>1</v>
      </c>
      <c r="U1452" s="82">
        <v>1</v>
      </c>
      <c r="V1452" s="82">
        <v>1</v>
      </c>
      <c r="W1452" s="82">
        <v>1</v>
      </c>
      <c r="X1452" s="82">
        <v>1</v>
      </c>
      <c r="Y1452" s="82">
        <v>1</v>
      </c>
      <c r="Z1452" s="82">
        <v>1</v>
      </c>
      <c r="AA1452" s="82">
        <v>1</v>
      </c>
      <c r="AB1452" s="82">
        <v>1</v>
      </c>
      <c r="AC1452" s="82">
        <v>1</v>
      </c>
      <c r="AD1452" s="85" t="str">
        <f>IF(A1452&lt;&gt;"",IF(D1452="DIRECCIÓN_DE_TRANSFERENCIAS","280 0031",VLOOKUP(C1452,NIVELES!$A$14:$B$105,2,0)),"")</f>
        <v>280 3510</v>
      </c>
      <c r="AE1452" s="86" t="s">
        <v>322</v>
      </c>
      <c r="AF1452" s="86" t="s">
        <v>369</v>
      </c>
      <c r="AG1452" s="79" t="str">
        <f>+IF(AF1452&lt;&gt;"",VLOOKUP(AF1452,NIVELES!$A$666:$B$673,2,0),"")</f>
        <v>ADMINISTRACIÓN_CENTRAL</v>
      </c>
      <c r="AH1452" s="78" t="s">
        <v>322</v>
      </c>
      <c r="AI1452" s="79" t="str">
        <f>IF(AH1452&lt;&gt;"",VLOOKUP(CONCATENATE(AG1452,AH1452),NIVELES!$B$676:$C$745,2,0),"")</f>
        <v>Administración De La Gestión Administrativa Financiera</v>
      </c>
      <c r="AJ1452" s="78" t="s">
        <v>517</v>
      </c>
      <c r="AK1452" s="79" t="str">
        <f>+IF(AJ1452&lt;&gt;"",VLOOKUP(AJ1452,NIVELES!$A$816:$B$892,2,0),"")</f>
        <v>NO APLICA</v>
      </c>
      <c r="AL1452" s="78" t="s">
        <v>554</v>
      </c>
      <c r="AM1452" s="78">
        <v>530502</v>
      </c>
      <c r="AN1452" s="79" t="str">
        <f>IF(AM1452&lt;&gt;"",+VLOOKUP(AM1452,NIVELES!$A$1652:$B$2466,2,0),"")</f>
        <v>Edificios, Locales y Residencias, Parqueaderos, Casilleros Judiciales y Bancarios (Arrendamiento)</v>
      </c>
      <c r="AO1452" s="87">
        <v>20160</v>
      </c>
      <c r="AP1452" s="88">
        <v>1680</v>
      </c>
      <c r="AQ1452" s="88">
        <v>1680</v>
      </c>
      <c r="AR1452" s="88">
        <v>1680</v>
      </c>
      <c r="AS1452" s="88">
        <v>1680</v>
      </c>
      <c r="AT1452" s="88">
        <v>1680</v>
      </c>
      <c r="AU1452" s="88">
        <v>1680</v>
      </c>
      <c r="AV1452" s="88">
        <v>1680</v>
      </c>
      <c r="AW1452" s="88">
        <v>1680</v>
      </c>
      <c r="AX1452" s="88">
        <v>1680</v>
      </c>
      <c r="AY1452" s="88">
        <v>1680</v>
      </c>
      <c r="AZ1452" s="88">
        <v>1680</v>
      </c>
      <c r="BA1452" s="88">
        <v>1680</v>
      </c>
      <c r="BB1452" s="89">
        <f t="shared" si="87"/>
        <v>20160</v>
      </c>
      <c r="BC1452" s="90" t="str">
        <f t="shared" si="86"/>
        <v>OK</v>
      </c>
      <c r="BD1452" s="91" t="str">
        <f t="shared" si="88"/>
        <v xml:space="preserve">                  </v>
      </c>
      <c r="BE1452" s="92">
        <f t="shared" si="89"/>
        <v>12</v>
      </c>
    </row>
    <row r="1453" spans="1:57" s="74" customFormat="1" ht="50.1" customHeight="1" x14ac:dyDescent="0.2">
      <c r="A1453" s="78" t="s">
        <v>55</v>
      </c>
      <c r="B1453" s="78" t="s">
        <v>58</v>
      </c>
      <c r="C1453" s="78" t="s">
        <v>1033</v>
      </c>
      <c r="D1453" s="78" t="s">
        <v>575</v>
      </c>
      <c r="E1453" s="79" t="str">
        <f>+IF(C1453&lt;&gt;"",VLOOKUP(MID(C1453,18,5),NIVELES!$A$133:$B$213,2,0),"")</f>
        <v>TUNGURAHUA</v>
      </c>
      <c r="F1453" s="80" t="s">
        <v>229</v>
      </c>
      <c r="G1453" s="81" t="str">
        <f>+IF(F1453&lt;&gt;"",VLOOKUP(F1453,NIVELES!$A$246:$C$464,3,0),"")</f>
        <v xml:space="preserve"> </v>
      </c>
      <c r="H1453" s="82" t="s">
        <v>1023</v>
      </c>
      <c r="I1453" s="78" t="s">
        <v>2173</v>
      </c>
      <c r="J1453" s="78" t="s">
        <v>2165</v>
      </c>
      <c r="K1453" s="78" t="s">
        <v>2166</v>
      </c>
      <c r="L1453" s="78" t="s">
        <v>1791</v>
      </c>
      <c r="M1453" s="78" t="s">
        <v>1791</v>
      </c>
      <c r="N1453" s="78" t="s">
        <v>1791</v>
      </c>
      <c r="O1453" s="78" t="s">
        <v>2604</v>
      </c>
      <c r="P1453" s="82">
        <v>2</v>
      </c>
      <c r="Q1453" s="78" t="s">
        <v>2594</v>
      </c>
      <c r="R1453" s="82"/>
      <c r="S1453" s="82"/>
      <c r="T1453" s="82"/>
      <c r="U1453" s="82">
        <v>1</v>
      </c>
      <c r="V1453" s="82"/>
      <c r="W1453" s="82"/>
      <c r="X1453" s="82"/>
      <c r="Y1453" s="82">
        <v>1</v>
      </c>
      <c r="Z1453" s="82"/>
      <c r="AA1453" s="82"/>
      <c r="AB1453" s="82"/>
      <c r="AC1453" s="82"/>
      <c r="AD1453" s="85" t="str">
        <f>IF(A1453&lt;&gt;"",IF(D1453="DIRECCIÓN_DE_TRANSFERENCIAS","280 0031",VLOOKUP(C1453,NIVELES!$A$14:$B$105,2,0)),"")</f>
        <v>280 3510</v>
      </c>
      <c r="AE1453" s="86" t="s">
        <v>322</v>
      </c>
      <c r="AF1453" s="86" t="s">
        <v>369</v>
      </c>
      <c r="AG1453" s="79" t="str">
        <f>+IF(AF1453&lt;&gt;"",VLOOKUP(AF1453,NIVELES!$A$666:$B$673,2,0),"")</f>
        <v>ADMINISTRACIÓN_CENTRAL</v>
      </c>
      <c r="AH1453" s="78" t="s">
        <v>322</v>
      </c>
      <c r="AI1453" s="79" t="str">
        <f>IF(AH1453&lt;&gt;"",VLOOKUP(CONCATENATE(AG1453,AH1453),NIVELES!$B$676:$C$745,2,0),"")</f>
        <v>Administración De La Gestión Administrativa Financiera</v>
      </c>
      <c r="AJ1453" s="78" t="s">
        <v>517</v>
      </c>
      <c r="AK1453" s="79" t="str">
        <f>+IF(AJ1453&lt;&gt;"",VLOOKUP(AJ1453,NIVELES!$A$816:$B$892,2,0),"")</f>
        <v>NO APLICA</v>
      </c>
      <c r="AL1453" s="78" t="s">
        <v>554</v>
      </c>
      <c r="AM1453" s="78">
        <v>530704</v>
      </c>
      <c r="AN1453" s="79" t="str">
        <f>IF(AM1453&lt;&gt;"",+VLOOKUP(AM1453,NIVELES!$A$1652:$B$2466,2,0),"")</f>
        <v>Mantenimiento y Reparación de Equipos y Sistemas Informáticos</v>
      </c>
      <c r="AO1453" s="87">
        <v>5820</v>
      </c>
      <c r="AP1453" s="88">
        <v>0</v>
      </c>
      <c r="AQ1453" s="88">
        <v>0</v>
      </c>
      <c r="AR1453" s="88">
        <v>0</v>
      </c>
      <c r="AS1453" s="88">
        <v>2500</v>
      </c>
      <c r="AT1453" s="88">
        <v>0</v>
      </c>
      <c r="AU1453" s="88">
        <v>0</v>
      </c>
      <c r="AV1453" s="88">
        <v>0</v>
      </c>
      <c r="AW1453" s="88">
        <v>3320</v>
      </c>
      <c r="AX1453" s="88">
        <v>0</v>
      </c>
      <c r="AY1453" s="88">
        <v>0</v>
      </c>
      <c r="AZ1453" s="88">
        <v>0</v>
      </c>
      <c r="BA1453" s="88">
        <v>0</v>
      </c>
      <c r="BB1453" s="89">
        <f t="shared" si="87"/>
        <v>5820</v>
      </c>
      <c r="BC1453" s="90" t="str">
        <f t="shared" si="86"/>
        <v>OK</v>
      </c>
      <c r="BD1453" s="91" t="str">
        <f t="shared" si="88"/>
        <v xml:space="preserve">                  </v>
      </c>
      <c r="BE1453" s="92">
        <f t="shared" si="89"/>
        <v>2</v>
      </c>
    </row>
    <row r="1454" spans="1:57" s="74" customFormat="1" ht="50.1" customHeight="1" x14ac:dyDescent="0.2">
      <c r="A1454" s="78" t="s">
        <v>55</v>
      </c>
      <c r="B1454" s="78" t="s">
        <v>58</v>
      </c>
      <c r="C1454" s="78" t="s">
        <v>1033</v>
      </c>
      <c r="D1454" s="78" t="s">
        <v>575</v>
      </c>
      <c r="E1454" s="79" t="str">
        <f>+IF(C1454&lt;&gt;"",VLOOKUP(MID(C1454,18,5),NIVELES!$A$133:$B$213,2,0),"")</f>
        <v>TUNGURAHUA</v>
      </c>
      <c r="F1454" s="80" t="s">
        <v>229</v>
      </c>
      <c r="G1454" s="81" t="str">
        <f>+IF(F1454&lt;&gt;"",VLOOKUP(F1454,NIVELES!$A$246:$C$464,3,0),"")</f>
        <v xml:space="preserve"> </v>
      </c>
      <c r="H1454" s="82" t="s">
        <v>1023</v>
      </c>
      <c r="I1454" s="78" t="s">
        <v>2173</v>
      </c>
      <c r="J1454" s="78" t="s">
        <v>2165</v>
      </c>
      <c r="K1454" s="78" t="s">
        <v>2166</v>
      </c>
      <c r="L1454" s="78" t="s">
        <v>1791</v>
      </c>
      <c r="M1454" s="78" t="s">
        <v>1791</v>
      </c>
      <c r="N1454" s="78" t="s">
        <v>1791</v>
      </c>
      <c r="O1454" s="78" t="s">
        <v>2605</v>
      </c>
      <c r="P1454" s="82">
        <v>12</v>
      </c>
      <c r="Q1454" s="78" t="s">
        <v>2594</v>
      </c>
      <c r="R1454" s="82">
        <v>1</v>
      </c>
      <c r="S1454" s="82">
        <v>1</v>
      </c>
      <c r="T1454" s="82">
        <v>1</v>
      </c>
      <c r="U1454" s="82">
        <v>1</v>
      </c>
      <c r="V1454" s="82">
        <v>1</v>
      </c>
      <c r="W1454" s="82">
        <v>1</v>
      </c>
      <c r="X1454" s="82">
        <v>1</v>
      </c>
      <c r="Y1454" s="82">
        <v>1</v>
      </c>
      <c r="Z1454" s="82">
        <v>1</v>
      </c>
      <c r="AA1454" s="82">
        <v>1</v>
      </c>
      <c r="AB1454" s="82">
        <v>1</v>
      </c>
      <c r="AC1454" s="82">
        <v>1</v>
      </c>
      <c r="AD1454" s="85" t="str">
        <f>IF(A1454&lt;&gt;"",IF(D1454="DIRECCIÓN_DE_TRANSFERENCIAS","280 0031",VLOOKUP(C1454,NIVELES!$A$14:$B$105,2,0)),"")</f>
        <v>280 3510</v>
      </c>
      <c r="AE1454" s="86" t="s">
        <v>322</v>
      </c>
      <c r="AF1454" s="86" t="s">
        <v>369</v>
      </c>
      <c r="AG1454" s="79" t="str">
        <f>+IF(AF1454&lt;&gt;"",VLOOKUP(AF1454,NIVELES!$A$666:$B$673,2,0),"")</f>
        <v>ADMINISTRACIÓN_CENTRAL</v>
      </c>
      <c r="AH1454" s="78" t="s">
        <v>322</v>
      </c>
      <c r="AI1454" s="79" t="str">
        <f>IF(AH1454&lt;&gt;"",VLOOKUP(CONCATENATE(AG1454,AH1454),NIVELES!$B$676:$C$745,2,0),"")</f>
        <v>Administración De La Gestión Administrativa Financiera</v>
      </c>
      <c r="AJ1454" s="78" t="s">
        <v>517</v>
      </c>
      <c r="AK1454" s="79" t="str">
        <f>+IF(AJ1454&lt;&gt;"",VLOOKUP(AJ1454,NIVELES!$A$816:$B$892,2,0),"")</f>
        <v>NO APLICA</v>
      </c>
      <c r="AL1454" s="78" t="s">
        <v>554</v>
      </c>
      <c r="AM1454" s="78">
        <v>530803</v>
      </c>
      <c r="AN1454" s="79" t="str">
        <f>IF(AM1454&lt;&gt;"",+VLOOKUP(AM1454,NIVELES!$A$1652:$B$2466,2,0),"")</f>
        <v>Combustibles y Lubricantes</v>
      </c>
      <c r="AO1454" s="87">
        <v>8400</v>
      </c>
      <c r="AP1454" s="88">
        <v>700</v>
      </c>
      <c r="AQ1454" s="88">
        <v>700</v>
      </c>
      <c r="AR1454" s="88">
        <v>700</v>
      </c>
      <c r="AS1454" s="88">
        <v>700</v>
      </c>
      <c r="AT1454" s="88">
        <v>700</v>
      </c>
      <c r="AU1454" s="88">
        <v>700</v>
      </c>
      <c r="AV1454" s="88">
        <v>700</v>
      </c>
      <c r="AW1454" s="88">
        <v>700</v>
      </c>
      <c r="AX1454" s="88">
        <v>700</v>
      </c>
      <c r="AY1454" s="88">
        <v>700</v>
      </c>
      <c r="AZ1454" s="88">
        <v>700</v>
      </c>
      <c r="BA1454" s="88">
        <v>700</v>
      </c>
      <c r="BB1454" s="89">
        <f t="shared" si="87"/>
        <v>8400</v>
      </c>
      <c r="BC1454" s="90" t="str">
        <f t="shared" si="86"/>
        <v>OK</v>
      </c>
      <c r="BD1454" s="91" t="str">
        <f t="shared" si="88"/>
        <v xml:space="preserve">                  </v>
      </c>
      <c r="BE1454" s="92">
        <f t="shared" si="89"/>
        <v>12</v>
      </c>
    </row>
    <row r="1455" spans="1:57" s="74" customFormat="1" ht="50.1" customHeight="1" x14ac:dyDescent="0.2">
      <c r="A1455" s="78" t="s">
        <v>55</v>
      </c>
      <c r="B1455" s="78" t="s">
        <v>58</v>
      </c>
      <c r="C1455" s="78" t="s">
        <v>1033</v>
      </c>
      <c r="D1455" s="78" t="s">
        <v>575</v>
      </c>
      <c r="E1455" s="79" t="str">
        <f>+IF(C1455&lt;&gt;"",VLOOKUP(MID(C1455,18,5),NIVELES!$A$133:$B$213,2,0),"")</f>
        <v>TUNGURAHUA</v>
      </c>
      <c r="F1455" s="80" t="s">
        <v>229</v>
      </c>
      <c r="G1455" s="81" t="str">
        <f>+IF(F1455&lt;&gt;"",VLOOKUP(F1455,NIVELES!$A$246:$C$464,3,0),"")</f>
        <v xml:space="preserve"> </v>
      </c>
      <c r="H1455" s="82" t="s">
        <v>1023</v>
      </c>
      <c r="I1455" s="78" t="s">
        <v>2173</v>
      </c>
      <c r="J1455" s="78" t="s">
        <v>2165</v>
      </c>
      <c r="K1455" s="78" t="s">
        <v>2166</v>
      </c>
      <c r="L1455" s="78" t="s">
        <v>1791</v>
      </c>
      <c r="M1455" s="78" t="s">
        <v>1791</v>
      </c>
      <c r="N1455" s="78" t="s">
        <v>1791</v>
      </c>
      <c r="O1455" s="78" t="s">
        <v>2606</v>
      </c>
      <c r="P1455" s="82">
        <v>2</v>
      </c>
      <c r="Q1455" s="78" t="s">
        <v>2594</v>
      </c>
      <c r="R1455" s="82"/>
      <c r="S1455" s="82"/>
      <c r="T1455" s="82"/>
      <c r="U1455" s="82">
        <v>1</v>
      </c>
      <c r="V1455" s="82"/>
      <c r="W1455" s="82"/>
      <c r="X1455" s="82"/>
      <c r="Y1455" s="82"/>
      <c r="Z1455" s="82"/>
      <c r="AA1455" s="82">
        <v>1</v>
      </c>
      <c r="AB1455" s="82"/>
      <c r="AC1455" s="82"/>
      <c r="AD1455" s="85" t="str">
        <f>IF(A1455&lt;&gt;"",IF(D1455="DIRECCIÓN_DE_TRANSFERENCIAS","280 0031",VLOOKUP(C1455,NIVELES!$A$14:$B$105,2,0)),"")</f>
        <v>280 3510</v>
      </c>
      <c r="AE1455" s="86" t="s">
        <v>322</v>
      </c>
      <c r="AF1455" s="86" t="s">
        <v>369</v>
      </c>
      <c r="AG1455" s="79" t="str">
        <f>+IF(AF1455&lt;&gt;"",VLOOKUP(AF1455,NIVELES!$A$666:$B$673,2,0),"")</f>
        <v>ADMINISTRACIÓN_CENTRAL</v>
      </c>
      <c r="AH1455" s="78" t="s">
        <v>322</v>
      </c>
      <c r="AI1455" s="79" t="str">
        <f>IF(AH1455&lt;&gt;"",VLOOKUP(CONCATENATE(AG1455,AH1455),NIVELES!$B$676:$C$745,2,0),"")</f>
        <v>Administración De La Gestión Administrativa Financiera</v>
      </c>
      <c r="AJ1455" s="78" t="s">
        <v>517</v>
      </c>
      <c r="AK1455" s="79" t="str">
        <f>+IF(AJ1455&lt;&gt;"",VLOOKUP(AJ1455,NIVELES!$A$816:$B$892,2,0),"")</f>
        <v>NO APLICA</v>
      </c>
      <c r="AL1455" s="78" t="s">
        <v>554</v>
      </c>
      <c r="AM1455" s="78">
        <v>530804</v>
      </c>
      <c r="AN1455" s="79" t="str">
        <f>IF(AM1455&lt;&gt;"",+VLOOKUP(AM1455,NIVELES!$A$1652:$B$2466,2,0),"")</f>
        <v>Materiales de Oficina</v>
      </c>
      <c r="AO1455" s="87">
        <v>12700</v>
      </c>
      <c r="AP1455" s="88">
        <v>0</v>
      </c>
      <c r="AQ1455" s="88">
        <v>0</v>
      </c>
      <c r="AR1455" s="88">
        <v>0</v>
      </c>
      <c r="AS1455" s="88">
        <v>6350</v>
      </c>
      <c r="AT1455" s="88">
        <v>0</v>
      </c>
      <c r="AU1455" s="88">
        <v>0</v>
      </c>
      <c r="AV1455" s="88">
        <v>0</v>
      </c>
      <c r="AW1455" s="88">
        <v>0</v>
      </c>
      <c r="AX1455" s="88">
        <v>0</v>
      </c>
      <c r="AY1455" s="88">
        <v>6350</v>
      </c>
      <c r="AZ1455" s="88">
        <v>0</v>
      </c>
      <c r="BA1455" s="88">
        <v>0</v>
      </c>
      <c r="BB1455" s="89">
        <f t="shared" si="87"/>
        <v>12700</v>
      </c>
      <c r="BC1455" s="90" t="str">
        <f t="shared" si="86"/>
        <v>OK</v>
      </c>
      <c r="BD1455" s="91" t="str">
        <f t="shared" si="88"/>
        <v xml:space="preserve">                  </v>
      </c>
      <c r="BE1455" s="92">
        <f t="shared" si="89"/>
        <v>2</v>
      </c>
    </row>
    <row r="1456" spans="1:57" s="74" customFormat="1" ht="50.1" customHeight="1" x14ac:dyDescent="0.2">
      <c r="A1456" s="78" t="s">
        <v>55</v>
      </c>
      <c r="B1456" s="78" t="s">
        <v>58</v>
      </c>
      <c r="C1456" s="78" t="s">
        <v>1033</v>
      </c>
      <c r="D1456" s="78" t="s">
        <v>575</v>
      </c>
      <c r="E1456" s="79" t="str">
        <f>+IF(C1456&lt;&gt;"",VLOOKUP(MID(C1456,18,5),NIVELES!$A$133:$B$213,2,0),"")</f>
        <v>TUNGURAHUA</v>
      </c>
      <c r="F1456" s="80" t="s">
        <v>229</v>
      </c>
      <c r="G1456" s="81" t="str">
        <f>+IF(F1456&lt;&gt;"",VLOOKUP(F1456,NIVELES!$A$246:$C$464,3,0),"")</f>
        <v xml:space="preserve"> </v>
      </c>
      <c r="H1456" s="82" t="s">
        <v>1023</v>
      </c>
      <c r="I1456" s="78" t="s">
        <v>2173</v>
      </c>
      <c r="J1456" s="78" t="s">
        <v>2165</v>
      </c>
      <c r="K1456" s="78" t="s">
        <v>2166</v>
      </c>
      <c r="L1456" s="78" t="s">
        <v>1791</v>
      </c>
      <c r="M1456" s="78" t="s">
        <v>1791</v>
      </c>
      <c r="N1456" s="78" t="s">
        <v>1791</v>
      </c>
      <c r="O1456" s="78" t="s">
        <v>2607</v>
      </c>
      <c r="P1456" s="82">
        <v>2</v>
      </c>
      <c r="Q1456" s="78" t="s">
        <v>2594</v>
      </c>
      <c r="R1456" s="82"/>
      <c r="S1456" s="82"/>
      <c r="T1456" s="82"/>
      <c r="U1456" s="82">
        <v>1</v>
      </c>
      <c r="V1456" s="82"/>
      <c r="W1456" s="82"/>
      <c r="X1456" s="82"/>
      <c r="Y1456" s="82">
        <v>1</v>
      </c>
      <c r="Z1456" s="82"/>
      <c r="AA1456" s="82"/>
      <c r="AB1456" s="82"/>
      <c r="AC1456" s="82"/>
      <c r="AD1456" s="85" t="str">
        <f>IF(A1456&lt;&gt;"",IF(D1456="DIRECCIÓN_DE_TRANSFERENCIAS","280 0031",VLOOKUP(C1456,NIVELES!$A$14:$B$105,2,0)),"")</f>
        <v>280 3510</v>
      </c>
      <c r="AE1456" s="86" t="s">
        <v>322</v>
      </c>
      <c r="AF1456" s="86" t="s">
        <v>369</v>
      </c>
      <c r="AG1456" s="79" t="str">
        <f>+IF(AF1456&lt;&gt;"",VLOOKUP(AF1456,NIVELES!$A$666:$B$673,2,0),"")</f>
        <v>ADMINISTRACIÓN_CENTRAL</v>
      </c>
      <c r="AH1456" s="78" t="s">
        <v>322</v>
      </c>
      <c r="AI1456" s="79" t="str">
        <f>IF(AH1456&lt;&gt;"",VLOOKUP(CONCATENATE(AG1456,AH1456),NIVELES!$B$676:$C$745,2,0),"")</f>
        <v>Administración De La Gestión Administrativa Financiera</v>
      </c>
      <c r="AJ1456" s="78" t="s">
        <v>517</v>
      </c>
      <c r="AK1456" s="79" t="str">
        <f>+IF(AJ1456&lt;&gt;"",VLOOKUP(AJ1456,NIVELES!$A$816:$B$892,2,0),"")</f>
        <v>NO APLICA</v>
      </c>
      <c r="AL1456" s="78" t="s">
        <v>554</v>
      </c>
      <c r="AM1456" s="78">
        <v>530805</v>
      </c>
      <c r="AN1456" s="79" t="str">
        <f>IF(AM1456&lt;&gt;"",+VLOOKUP(AM1456,NIVELES!$A$1652:$B$2466,2,0),"")</f>
        <v>Materiales de Aseo</v>
      </c>
      <c r="AO1456" s="87">
        <v>4000</v>
      </c>
      <c r="AP1456" s="88">
        <v>0</v>
      </c>
      <c r="AQ1456" s="88">
        <v>0</v>
      </c>
      <c r="AR1456" s="88">
        <v>0</v>
      </c>
      <c r="AS1456" s="88">
        <v>3000</v>
      </c>
      <c r="AT1456" s="88">
        <v>0</v>
      </c>
      <c r="AU1456" s="88">
        <v>0</v>
      </c>
      <c r="AV1456" s="88">
        <v>0</v>
      </c>
      <c r="AW1456" s="88">
        <v>1000</v>
      </c>
      <c r="AX1456" s="88">
        <v>0</v>
      </c>
      <c r="AY1456" s="88">
        <v>0</v>
      </c>
      <c r="AZ1456" s="88">
        <v>0</v>
      </c>
      <c r="BA1456" s="88">
        <v>0</v>
      </c>
      <c r="BB1456" s="89">
        <f t="shared" si="87"/>
        <v>4000</v>
      </c>
      <c r="BC1456" s="90" t="str">
        <f t="shared" si="86"/>
        <v>OK</v>
      </c>
      <c r="BD1456" s="91" t="str">
        <f t="shared" si="88"/>
        <v xml:space="preserve">                  </v>
      </c>
      <c r="BE1456" s="92">
        <f t="shared" si="89"/>
        <v>2</v>
      </c>
    </row>
    <row r="1457" spans="1:57" s="74" customFormat="1" ht="50.1" customHeight="1" x14ac:dyDescent="0.2">
      <c r="A1457" s="78" t="s">
        <v>55</v>
      </c>
      <c r="B1457" s="78" t="s">
        <v>58</v>
      </c>
      <c r="C1457" s="78" t="s">
        <v>1033</v>
      </c>
      <c r="D1457" s="78" t="s">
        <v>575</v>
      </c>
      <c r="E1457" s="79" t="str">
        <f>+IF(C1457&lt;&gt;"",VLOOKUP(MID(C1457,18,5),NIVELES!$A$133:$B$213,2,0),"")</f>
        <v>TUNGURAHUA</v>
      </c>
      <c r="F1457" s="80" t="s">
        <v>229</v>
      </c>
      <c r="G1457" s="81" t="str">
        <f>+IF(F1457&lt;&gt;"",VLOOKUP(F1457,NIVELES!$A$246:$C$464,3,0),"")</f>
        <v xml:space="preserve"> </v>
      </c>
      <c r="H1457" s="82" t="s">
        <v>1023</v>
      </c>
      <c r="I1457" s="78" t="s">
        <v>2173</v>
      </c>
      <c r="J1457" s="78" t="s">
        <v>2165</v>
      </c>
      <c r="K1457" s="78" t="s">
        <v>2166</v>
      </c>
      <c r="L1457" s="78" t="s">
        <v>1791</v>
      </c>
      <c r="M1457" s="78" t="s">
        <v>1791</v>
      </c>
      <c r="N1457" s="78" t="s">
        <v>1791</v>
      </c>
      <c r="O1457" s="78" t="s">
        <v>2608</v>
      </c>
      <c r="P1457" s="82">
        <v>12</v>
      </c>
      <c r="Q1457" s="78" t="s">
        <v>2594</v>
      </c>
      <c r="R1457" s="82">
        <v>1</v>
      </c>
      <c r="S1457" s="82">
        <v>1</v>
      </c>
      <c r="T1457" s="82">
        <v>1</v>
      </c>
      <c r="U1457" s="82">
        <v>1</v>
      </c>
      <c r="V1457" s="82">
        <v>1</v>
      </c>
      <c r="W1457" s="82">
        <v>1</v>
      </c>
      <c r="X1457" s="82">
        <v>1</v>
      </c>
      <c r="Y1457" s="82">
        <v>1</v>
      </c>
      <c r="Z1457" s="82">
        <v>1</v>
      </c>
      <c r="AA1457" s="82">
        <v>1</v>
      </c>
      <c r="AB1457" s="82">
        <v>1</v>
      </c>
      <c r="AC1457" s="82">
        <v>1</v>
      </c>
      <c r="AD1457" s="85" t="str">
        <f>IF(A1457&lt;&gt;"",IF(D1457="DIRECCIÓN_DE_TRANSFERENCIAS","280 0031",VLOOKUP(C1457,NIVELES!$A$14:$B$105,2,0)),"")</f>
        <v>280 3510</v>
      </c>
      <c r="AE1457" s="86" t="s">
        <v>322</v>
      </c>
      <c r="AF1457" s="86" t="s">
        <v>369</v>
      </c>
      <c r="AG1457" s="79" t="str">
        <f>+IF(AF1457&lt;&gt;"",VLOOKUP(AF1457,NIVELES!$A$666:$B$673,2,0),"")</f>
        <v>ADMINISTRACIÓN_CENTRAL</v>
      </c>
      <c r="AH1457" s="78" t="s">
        <v>322</v>
      </c>
      <c r="AI1457" s="79" t="str">
        <f>IF(AH1457&lt;&gt;"",VLOOKUP(CONCATENATE(AG1457,AH1457),NIVELES!$B$676:$C$745,2,0),"")</f>
        <v>Administración De La Gestión Administrativa Financiera</v>
      </c>
      <c r="AJ1457" s="78" t="s">
        <v>517</v>
      </c>
      <c r="AK1457" s="79" t="str">
        <f>+IF(AJ1457&lt;&gt;"",VLOOKUP(AJ1457,NIVELES!$A$816:$B$892,2,0),"")</f>
        <v>NO APLICA</v>
      </c>
      <c r="AL1457" s="78" t="s">
        <v>554</v>
      </c>
      <c r="AM1457" s="78">
        <v>530807</v>
      </c>
      <c r="AN1457" s="79" t="str">
        <f>IF(AM1457&lt;&gt;"",+VLOOKUP(AM1457,NIVELES!$A$1652:$B$2466,2,0),"")</f>
        <v>Materiales de Impresión, Fotografía, Reproducción y Publicaciones</v>
      </c>
      <c r="AO1457" s="87">
        <v>3000</v>
      </c>
      <c r="AP1457" s="88">
        <v>250</v>
      </c>
      <c r="AQ1457" s="88">
        <v>250</v>
      </c>
      <c r="AR1457" s="88">
        <v>250</v>
      </c>
      <c r="AS1457" s="88">
        <v>250</v>
      </c>
      <c r="AT1457" s="88">
        <v>250</v>
      </c>
      <c r="AU1457" s="88">
        <v>250</v>
      </c>
      <c r="AV1457" s="88">
        <v>250</v>
      </c>
      <c r="AW1457" s="88">
        <v>250</v>
      </c>
      <c r="AX1457" s="88">
        <v>250</v>
      </c>
      <c r="AY1457" s="88">
        <v>250</v>
      </c>
      <c r="AZ1457" s="88">
        <v>250</v>
      </c>
      <c r="BA1457" s="88">
        <v>250</v>
      </c>
      <c r="BB1457" s="89">
        <f t="shared" si="87"/>
        <v>3000</v>
      </c>
      <c r="BC1457" s="90" t="str">
        <f t="shared" si="86"/>
        <v>OK</v>
      </c>
      <c r="BD1457" s="91" t="str">
        <f t="shared" si="88"/>
        <v xml:space="preserve">                  </v>
      </c>
      <c r="BE1457" s="92">
        <f t="shared" si="89"/>
        <v>12</v>
      </c>
    </row>
    <row r="1458" spans="1:57" s="74" customFormat="1" ht="50.1" customHeight="1" x14ac:dyDescent="0.2">
      <c r="A1458" s="78" t="s">
        <v>55</v>
      </c>
      <c r="B1458" s="78" t="s">
        <v>58</v>
      </c>
      <c r="C1458" s="78" t="s">
        <v>1033</v>
      </c>
      <c r="D1458" s="78" t="s">
        <v>575</v>
      </c>
      <c r="E1458" s="79" t="str">
        <f>+IF(C1458&lt;&gt;"",VLOOKUP(MID(C1458,18,5),NIVELES!$A$133:$B$213,2,0),"")</f>
        <v>TUNGURAHUA</v>
      </c>
      <c r="F1458" s="80" t="s">
        <v>229</v>
      </c>
      <c r="G1458" s="81" t="str">
        <f>+IF(F1458&lt;&gt;"",VLOOKUP(F1458,NIVELES!$A$246:$C$464,3,0),"")</f>
        <v xml:space="preserve"> </v>
      </c>
      <c r="H1458" s="82" t="s">
        <v>1023</v>
      </c>
      <c r="I1458" s="78" t="s">
        <v>2173</v>
      </c>
      <c r="J1458" s="78" t="s">
        <v>2165</v>
      </c>
      <c r="K1458" s="78" t="s">
        <v>2166</v>
      </c>
      <c r="L1458" s="78" t="s">
        <v>1791</v>
      </c>
      <c r="M1458" s="78" t="s">
        <v>1791</v>
      </c>
      <c r="N1458" s="78" t="s">
        <v>1791</v>
      </c>
      <c r="O1458" s="78" t="s">
        <v>2609</v>
      </c>
      <c r="P1458" s="82">
        <v>3</v>
      </c>
      <c r="Q1458" s="78" t="s">
        <v>2594</v>
      </c>
      <c r="R1458" s="82"/>
      <c r="S1458" s="82"/>
      <c r="T1458" s="82">
        <v>1</v>
      </c>
      <c r="U1458" s="82"/>
      <c r="V1458" s="82"/>
      <c r="W1458" s="82"/>
      <c r="X1458" s="82">
        <v>1</v>
      </c>
      <c r="Y1458" s="82"/>
      <c r="Z1458" s="82"/>
      <c r="AA1458" s="82"/>
      <c r="AB1458" s="82">
        <v>1</v>
      </c>
      <c r="AC1458" s="82"/>
      <c r="AD1458" s="85" t="str">
        <f>IF(A1458&lt;&gt;"",IF(D1458="DIRECCIÓN_DE_TRANSFERENCIAS","280 0031",VLOOKUP(C1458,NIVELES!$A$14:$B$105,2,0)),"")</f>
        <v>280 3510</v>
      </c>
      <c r="AE1458" s="86" t="s">
        <v>322</v>
      </c>
      <c r="AF1458" s="86" t="s">
        <v>369</v>
      </c>
      <c r="AG1458" s="79" t="str">
        <f>+IF(AF1458&lt;&gt;"",VLOOKUP(AF1458,NIVELES!$A$666:$B$673,2,0),"")</f>
        <v>ADMINISTRACIÓN_CENTRAL</v>
      </c>
      <c r="AH1458" s="78" t="s">
        <v>322</v>
      </c>
      <c r="AI1458" s="79" t="str">
        <f>IF(AH1458&lt;&gt;"",VLOOKUP(CONCATENATE(AG1458,AH1458),NIVELES!$B$676:$C$745,2,0),"")</f>
        <v>Administración De La Gestión Administrativa Financiera</v>
      </c>
      <c r="AJ1458" s="78" t="s">
        <v>517</v>
      </c>
      <c r="AK1458" s="79" t="str">
        <f>+IF(AJ1458&lt;&gt;"",VLOOKUP(AJ1458,NIVELES!$A$816:$B$892,2,0),"")</f>
        <v>NO APLICA</v>
      </c>
      <c r="AL1458" s="78" t="s">
        <v>554</v>
      </c>
      <c r="AM1458" s="78">
        <v>530811</v>
      </c>
      <c r="AN1458" s="79" t="str">
        <f>IF(AM1458&lt;&gt;"",+VLOOKUP(AM1458,NIVELES!$A$1652:$B$2466,2,0),"")</f>
        <v>Insumos,  Materiales  y Suministros  para  la  Construcción,  Electricidad,  Plomería,  Carpintería,  Señalización
Vial, Navegación y Contra Incendios</v>
      </c>
      <c r="AO1458" s="87">
        <v>1101</v>
      </c>
      <c r="AP1458" s="88">
        <v>0</v>
      </c>
      <c r="AQ1458" s="88">
        <v>0</v>
      </c>
      <c r="AR1458" s="88">
        <v>367</v>
      </c>
      <c r="AS1458" s="88">
        <v>0</v>
      </c>
      <c r="AT1458" s="88">
        <v>0</v>
      </c>
      <c r="AU1458" s="88">
        <v>0</v>
      </c>
      <c r="AV1458" s="88">
        <v>367</v>
      </c>
      <c r="AW1458" s="88">
        <v>0</v>
      </c>
      <c r="AX1458" s="88">
        <v>0</v>
      </c>
      <c r="AY1458" s="88">
        <v>0</v>
      </c>
      <c r="AZ1458" s="88">
        <v>367</v>
      </c>
      <c r="BA1458" s="88">
        <v>0</v>
      </c>
      <c r="BB1458" s="89">
        <f t="shared" si="87"/>
        <v>1101</v>
      </c>
      <c r="BC1458" s="90" t="str">
        <f t="shared" si="86"/>
        <v>OK</v>
      </c>
      <c r="BD1458" s="91" t="str">
        <f t="shared" si="88"/>
        <v xml:space="preserve">                  </v>
      </c>
      <c r="BE1458" s="92">
        <f t="shared" si="89"/>
        <v>3</v>
      </c>
    </row>
    <row r="1459" spans="1:57" s="74" customFormat="1" ht="50.1" customHeight="1" x14ac:dyDescent="0.2">
      <c r="A1459" s="78" t="s">
        <v>55</v>
      </c>
      <c r="B1459" s="78" t="s">
        <v>58</v>
      </c>
      <c r="C1459" s="78" t="s">
        <v>1033</v>
      </c>
      <c r="D1459" s="78" t="s">
        <v>575</v>
      </c>
      <c r="E1459" s="79" t="str">
        <f>+IF(C1459&lt;&gt;"",VLOOKUP(MID(C1459,18,5),NIVELES!$A$133:$B$213,2,0),"")</f>
        <v>TUNGURAHUA</v>
      </c>
      <c r="F1459" s="80" t="s">
        <v>229</v>
      </c>
      <c r="G1459" s="81" t="str">
        <f>+IF(F1459&lt;&gt;"",VLOOKUP(F1459,NIVELES!$A$246:$C$464,3,0),"")</f>
        <v xml:space="preserve"> </v>
      </c>
      <c r="H1459" s="82" t="s">
        <v>1023</v>
      </c>
      <c r="I1459" s="78" t="s">
        <v>2173</v>
      </c>
      <c r="J1459" s="78" t="s">
        <v>2165</v>
      </c>
      <c r="K1459" s="78" t="s">
        <v>2166</v>
      </c>
      <c r="L1459" s="78" t="s">
        <v>1791</v>
      </c>
      <c r="M1459" s="78" t="s">
        <v>1791</v>
      </c>
      <c r="N1459" s="78" t="s">
        <v>1791</v>
      </c>
      <c r="O1459" s="78" t="s">
        <v>2610</v>
      </c>
      <c r="P1459" s="82">
        <v>12</v>
      </c>
      <c r="Q1459" s="78" t="s">
        <v>2594</v>
      </c>
      <c r="R1459" s="82">
        <v>1</v>
      </c>
      <c r="S1459" s="82">
        <v>1</v>
      </c>
      <c r="T1459" s="82">
        <v>1</v>
      </c>
      <c r="U1459" s="82">
        <v>1</v>
      </c>
      <c r="V1459" s="82">
        <v>1</v>
      </c>
      <c r="W1459" s="82">
        <v>1</v>
      </c>
      <c r="X1459" s="82">
        <v>1</v>
      </c>
      <c r="Y1459" s="82">
        <v>1</v>
      </c>
      <c r="Z1459" s="82">
        <v>1</v>
      </c>
      <c r="AA1459" s="82">
        <v>1</v>
      </c>
      <c r="AB1459" s="82">
        <v>1</v>
      </c>
      <c r="AC1459" s="82">
        <v>1</v>
      </c>
      <c r="AD1459" s="85" t="str">
        <f>IF(A1459&lt;&gt;"",IF(D1459="DIRECCIÓN_DE_TRANSFERENCIAS","280 0031",VLOOKUP(C1459,NIVELES!$A$14:$B$105,2,0)),"")</f>
        <v>280 3510</v>
      </c>
      <c r="AE1459" s="86" t="s">
        <v>322</v>
      </c>
      <c r="AF1459" s="86" t="s">
        <v>369</v>
      </c>
      <c r="AG1459" s="79" t="str">
        <f>+IF(AF1459&lt;&gt;"",VLOOKUP(AF1459,NIVELES!$A$666:$B$673,2,0),"")</f>
        <v>ADMINISTRACIÓN_CENTRAL</v>
      </c>
      <c r="AH1459" s="78" t="s">
        <v>322</v>
      </c>
      <c r="AI1459" s="79" t="str">
        <f>IF(AH1459&lt;&gt;"",VLOOKUP(CONCATENATE(AG1459,AH1459),NIVELES!$B$676:$C$745,2,0),"")</f>
        <v>Administración De La Gestión Administrativa Financiera</v>
      </c>
      <c r="AJ1459" s="78" t="s">
        <v>517</v>
      </c>
      <c r="AK1459" s="79" t="str">
        <f>+IF(AJ1459&lt;&gt;"",VLOOKUP(AJ1459,NIVELES!$A$816:$B$892,2,0),"")</f>
        <v>NO APLICA</v>
      </c>
      <c r="AL1459" s="78" t="s">
        <v>554</v>
      </c>
      <c r="AM1459" s="78">
        <v>530813</v>
      </c>
      <c r="AN1459" s="79" t="str">
        <f>IF(AM1459&lt;&gt;"",+VLOOKUP(AM1459,NIVELES!$A$1652:$B$2466,2,0),"")</f>
        <v>Repuestos y Accesorios</v>
      </c>
      <c r="AO1459" s="87">
        <v>7100</v>
      </c>
      <c r="AP1459" s="88">
        <v>450</v>
      </c>
      <c r="AQ1459" s="88">
        <v>450</v>
      </c>
      <c r="AR1459" s="88">
        <v>450</v>
      </c>
      <c r="AS1459" s="88">
        <v>450</v>
      </c>
      <c r="AT1459" s="88">
        <v>450</v>
      </c>
      <c r="AU1459" s="88">
        <v>2150</v>
      </c>
      <c r="AV1459" s="88">
        <v>450</v>
      </c>
      <c r="AW1459" s="88">
        <v>450</v>
      </c>
      <c r="AX1459" s="88">
        <v>450</v>
      </c>
      <c r="AY1459" s="88">
        <v>450</v>
      </c>
      <c r="AZ1459" s="88">
        <v>450</v>
      </c>
      <c r="BA1459" s="88">
        <v>450</v>
      </c>
      <c r="BB1459" s="89">
        <f t="shared" si="87"/>
        <v>7100</v>
      </c>
      <c r="BC1459" s="90" t="str">
        <f t="shared" si="86"/>
        <v>OK</v>
      </c>
      <c r="BD1459" s="91" t="str">
        <f t="shared" si="88"/>
        <v xml:space="preserve">                  </v>
      </c>
      <c r="BE1459" s="92">
        <f t="shared" si="89"/>
        <v>12</v>
      </c>
    </row>
    <row r="1460" spans="1:57" s="74" customFormat="1" ht="50.1" customHeight="1" x14ac:dyDescent="0.2">
      <c r="A1460" s="78" t="s">
        <v>55</v>
      </c>
      <c r="B1460" s="78" t="s">
        <v>58</v>
      </c>
      <c r="C1460" s="78" t="s">
        <v>1033</v>
      </c>
      <c r="D1460" s="78" t="s">
        <v>575</v>
      </c>
      <c r="E1460" s="79" t="str">
        <f>+IF(C1460&lt;&gt;"",VLOOKUP(MID(C1460,18,5),NIVELES!$A$133:$B$213,2,0),"")</f>
        <v>TUNGURAHUA</v>
      </c>
      <c r="F1460" s="80" t="s">
        <v>229</v>
      </c>
      <c r="G1460" s="81" t="str">
        <f>+IF(F1460&lt;&gt;"",VLOOKUP(F1460,NIVELES!$A$246:$C$464,3,0),"")</f>
        <v xml:space="preserve"> </v>
      </c>
      <c r="H1460" s="82" t="s">
        <v>1023</v>
      </c>
      <c r="I1460" s="78" t="s">
        <v>2173</v>
      </c>
      <c r="J1460" s="78" t="s">
        <v>2165</v>
      </c>
      <c r="K1460" s="78" t="s">
        <v>2166</v>
      </c>
      <c r="L1460" s="78" t="s">
        <v>1791</v>
      </c>
      <c r="M1460" s="78" t="s">
        <v>1791</v>
      </c>
      <c r="N1460" s="78" t="s">
        <v>1791</v>
      </c>
      <c r="O1460" s="78" t="s">
        <v>2611</v>
      </c>
      <c r="P1460" s="82">
        <v>1</v>
      </c>
      <c r="Q1460" s="78" t="s">
        <v>2594</v>
      </c>
      <c r="R1460" s="82"/>
      <c r="S1460" s="82"/>
      <c r="T1460" s="82"/>
      <c r="U1460" s="82"/>
      <c r="V1460" s="82"/>
      <c r="W1460" s="82">
        <v>1</v>
      </c>
      <c r="X1460" s="82"/>
      <c r="Y1460" s="82"/>
      <c r="Z1460" s="82"/>
      <c r="AA1460" s="82"/>
      <c r="AB1460" s="82"/>
      <c r="AC1460" s="82"/>
      <c r="AD1460" s="85" t="str">
        <f>IF(A1460&lt;&gt;"",IF(D1460="DIRECCIÓN_DE_TRANSFERENCIAS","280 0031",VLOOKUP(C1460,NIVELES!$A$14:$B$105,2,0)),"")</f>
        <v>280 3510</v>
      </c>
      <c r="AE1460" s="86" t="s">
        <v>322</v>
      </c>
      <c r="AF1460" s="86" t="s">
        <v>369</v>
      </c>
      <c r="AG1460" s="79" t="str">
        <f>+IF(AF1460&lt;&gt;"",VLOOKUP(AF1460,NIVELES!$A$666:$B$673,2,0),"")</f>
        <v>ADMINISTRACIÓN_CENTRAL</v>
      </c>
      <c r="AH1460" s="78" t="s">
        <v>322</v>
      </c>
      <c r="AI1460" s="79" t="str">
        <f>IF(AH1460&lt;&gt;"",VLOOKUP(CONCATENATE(AG1460,AH1460),NIVELES!$B$676:$C$745,2,0),"")</f>
        <v>Administración De La Gestión Administrativa Financiera</v>
      </c>
      <c r="AJ1460" s="78" t="s">
        <v>517</v>
      </c>
      <c r="AK1460" s="79" t="str">
        <f>+IF(AJ1460&lt;&gt;"",VLOOKUP(AJ1460,NIVELES!$A$816:$B$892,2,0),"")</f>
        <v>NO APLICA</v>
      </c>
      <c r="AL1460" s="78" t="s">
        <v>554</v>
      </c>
      <c r="AM1460" s="78">
        <v>531403</v>
      </c>
      <c r="AN1460" s="79" t="str">
        <f>IF(AM1460&lt;&gt;"",+VLOOKUP(AM1460,NIVELES!$A$1652:$B$2466,2,0),"")</f>
        <v>Mobiliario (No Depreciables)</v>
      </c>
      <c r="AO1460" s="87">
        <v>735.27</v>
      </c>
      <c r="AP1460" s="88">
        <v>0</v>
      </c>
      <c r="AQ1460" s="88">
        <v>0</v>
      </c>
      <c r="AR1460" s="88">
        <v>0</v>
      </c>
      <c r="AS1460" s="88">
        <v>0</v>
      </c>
      <c r="AT1460" s="88">
        <v>0</v>
      </c>
      <c r="AU1460" s="88">
        <v>735.27</v>
      </c>
      <c r="AV1460" s="88">
        <v>0</v>
      </c>
      <c r="AW1460" s="88">
        <v>0</v>
      </c>
      <c r="AX1460" s="88">
        <v>0</v>
      </c>
      <c r="AY1460" s="88">
        <v>0</v>
      </c>
      <c r="AZ1460" s="88">
        <v>0</v>
      </c>
      <c r="BA1460" s="88">
        <v>0</v>
      </c>
      <c r="BB1460" s="89">
        <f t="shared" si="87"/>
        <v>735.27</v>
      </c>
      <c r="BC1460" s="90" t="str">
        <f t="shared" si="86"/>
        <v>OK</v>
      </c>
      <c r="BD1460" s="91" t="str">
        <f t="shared" si="88"/>
        <v xml:space="preserve">                  </v>
      </c>
      <c r="BE1460" s="92">
        <f t="shared" si="89"/>
        <v>1</v>
      </c>
    </row>
    <row r="1461" spans="1:57" s="74" customFormat="1" ht="50.1" customHeight="1" x14ac:dyDescent="0.2">
      <c r="A1461" s="78" t="s">
        <v>55</v>
      </c>
      <c r="B1461" s="78" t="s">
        <v>58</v>
      </c>
      <c r="C1461" s="78" t="s">
        <v>1033</v>
      </c>
      <c r="D1461" s="78" t="s">
        <v>575</v>
      </c>
      <c r="E1461" s="79" t="str">
        <f>+IF(C1461&lt;&gt;"",VLOOKUP(MID(C1461,18,5),NIVELES!$A$133:$B$213,2,0),"")</f>
        <v>TUNGURAHUA</v>
      </c>
      <c r="F1461" s="80" t="s">
        <v>229</v>
      </c>
      <c r="G1461" s="81" t="str">
        <f>+IF(F1461&lt;&gt;"",VLOOKUP(F1461,NIVELES!$A$246:$C$464,3,0),"")</f>
        <v xml:space="preserve"> </v>
      </c>
      <c r="H1461" s="82" t="s">
        <v>1023</v>
      </c>
      <c r="I1461" s="78" t="s">
        <v>2173</v>
      </c>
      <c r="J1461" s="78" t="s">
        <v>2165</v>
      </c>
      <c r="K1461" s="78" t="s">
        <v>2166</v>
      </c>
      <c r="L1461" s="78" t="s">
        <v>1791</v>
      </c>
      <c r="M1461" s="78" t="s">
        <v>1791</v>
      </c>
      <c r="N1461" s="78" t="s">
        <v>1791</v>
      </c>
      <c r="O1461" s="78" t="s">
        <v>2458</v>
      </c>
      <c r="P1461" s="82">
        <v>1</v>
      </c>
      <c r="Q1461" s="78" t="s">
        <v>1989</v>
      </c>
      <c r="R1461" s="82"/>
      <c r="S1461" s="82">
        <v>1</v>
      </c>
      <c r="T1461" s="82"/>
      <c r="U1461" s="82"/>
      <c r="V1461" s="82"/>
      <c r="W1461" s="82"/>
      <c r="X1461" s="82"/>
      <c r="Y1461" s="82"/>
      <c r="Z1461" s="82"/>
      <c r="AA1461" s="82"/>
      <c r="AB1461" s="82"/>
      <c r="AC1461" s="82"/>
      <c r="AD1461" s="85" t="str">
        <f>IF(A1461&lt;&gt;"",IF(D1461="DIRECCIÓN_DE_TRANSFERENCIAS","280 0031",VLOOKUP(C1461,NIVELES!$A$14:$B$105,2,0)),"")</f>
        <v>280 3510</v>
      </c>
      <c r="AE1461" s="86" t="s">
        <v>322</v>
      </c>
      <c r="AF1461" s="86" t="s">
        <v>369</v>
      </c>
      <c r="AG1461" s="79" t="str">
        <f>+IF(AF1461&lt;&gt;"",VLOOKUP(AF1461,NIVELES!$A$666:$B$673,2,0),"")</f>
        <v>ADMINISTRACIÓN_CENTRAL</v>
      </c>
      <c r="AH1461" s="78" t="s">
        <v>322</v>
      </c>
      <c r="AI1461" s="79" t="str">
        <f>IF(AH1461&lt;&gt;"",VLOOKUP(CONCATENATE(AG1461,AH1461),NIVELES!$B$676:$C$745,2,0),"")</f>
        <v>Administración De La Gestión Administrativa Financiera</v>
      </c>
      <c r="AJ1461" s="78" t="s">
        <v>517</v>
      </c>
      <c r="AK1461" s="79" t="str">
        <f>+IF(AJ1461&lt;&gt;"",VLOOKUP(AJ1461,NIVELES!$A$816:$B$892,2,0),"")</f>
        <v>NO APLICA</v>
      </c>
      <c r="AL1461" s="78" t="s">
        <v>555</v>
      </c>
      <c r="AM1461" s="78">
        <v>570102</v>
      </c>
      <c r="AN1461" s="79" t="str">
        <f>IF(AM1461&lt;&gt;"",+VLOOKUP(AM1461,NIVELES!$A$1652:$B$2466,2,0),"")</f>
        <v>Tasas Generales, Impuestos, Contribuciones, Permisos, Licencias y Patentes.</v>
      </c>
      <c r="AO1461" s="87">
        <v>6122</v>
      </c>
      <c r="AP1461" s="88">
        <v>510</v>
      </c>
      <c r="AQ1461" s="88">
        <v>510</v>
      </c>
      <c r="AR1461" s="88">
        <v>510</v>
      </c>
      <c r="AS1461" s="88">
        <v>510</v>
      </c>
      <c r="AT1461" s="88">
        <v>510</v>
      </c>
      <c r="AU1461" s="88">
        <v>510</v>
      </c>
      <c r="AV1461" s="88">
        <v>510</v>
      </c>
      <c r="AW1461" s="88">
        <v>510</v>
      </c>
      <c r="AX1461" s="88">
        <v>510</v>
      </c>
      <c r="AY1461" s="88">
        <v>510</v>
      </c>
      <c r="AZ1461" s="88">
        <v>510</v>
      </c>
      <c r="BA1461" s="88">
        <v>512</v>
      </c>
      <c r="BB1461" s="89">
        <f t="shared" si="87"/>
        <v>6122</v>
      </c>
      <c r="BC1461" s="90" t="str">
        <f t="shared" si="86"/>
        <v>OK</v>
      </c>
      <c r="BD1461" s="91" t="str">
        <f t="shared" si="88"/>
        <v xml:space="preserve">                  </v>
      </c>
      <c r="BE1461" s="92">
        <f t="shared" si="89"/>
        <v>1</v>
      </c>
    </row>
    <row r="1462" spans="1:57" s="74" customFormat="1" ht="50.1" customHeight="1" x14ac:dyDescent="0.2">
      <c r="A1462" s="78" t="s">
        <v>55</v>
      </c>
      <c r="B1462" s="78" t="s">
        <v>58</v>
      </c>
      <c r="C1462" s="78" t="s">
        <v>1033</v>
      </c>
      <c r="D1462" s="78" t="s">
        <v>575</v>
      </c>
      <c r="E1462" s="79" t="str">
        <f>+IF(C1462&lt;&gt;"",VLOOKUP(MID(C1462,18,5),NIVELES!$A$133:$B$213,2,0),"")</f>
        <v>TUNGURAHUA</v>
      </c>
      <c r="F1462" s="80" t="s">
        <v>229</v>
      </c>
      <c r="G1462" s="81" t="str">
        <f>+IF(F1462&lt;&gt;"",VLOOKUP(F1462,NIVELES!$A$246:$C$464,3,0),"")</f>
        <v xml:space="preserve"> </v>
      </c>
      <c r="H1462" s="82" t="s">
        <v>1023</v>
      </c>
      <c r="I1462" s="78" t="s">
        <v>2173</v>
      </c>
      <c r="J1462" s="78" t="s">
        <v>2165</v>
      </c>
      <c r="K1462" s="78" t="s">
        <v>2166</v>
      </c>
      <c r="L1462" s="78" t="s">
        <v>1791</v>
      </c>
      <c r="M1462" s="78" t="s">
        <v>1791</v>
      </c>
      <c r="N1462" s="78" t="s">
        <v>1791</v>
      </c>
      <c r="O1462" s="78" t="s">
        <v>2458</v>
      </c>
      <c r="P1462" s="82">
        <v>1</v>
      </c>
      <c r="Q1462" s="78" t="s">
        <v>1989</v>
      </c>
      <c r="R1462" s="82">
        <v>1</v>
      </c>
      <c r="S1462" s="82"/>
      <c r="T1462" s="82"/>
      <c r="U1462" s="82"/>
      <c r="V1462" s="82"/>
      <c r="W1462" s="82"/>
      <c r="X1462" s="82"/>
      <c r="Y1462" s="82"/>
      <c r="Z1462" s="82"/>
      <c r="AA1462" s="82"/>
      <c r="AB1462" s="82"/>
      <c r="AC1462" s="82"/>
      <c r="AD1462" s="85" t="str">
        <f>IF(A1462&lt;&gt;"",IF(D1462="DIRECCIÓN_DE_TRANSFERENCIAS","280 0031",VLOOKUP(C1462,NIVELES!$A$14:$B$105,2,0)),"")</f>
        <v>280 3510</v>
      </c>
      <c r="AE1462" s="86" t="s">
        <v>322</v>
      </c>
      <c r="AF1462" s="86" t="s">
        <v>369</v>
      </c>
      <c r="AG1462" s="79" t="str">
        <f>+IF(AF1462&lt;&gt;"",VLOOKUP(AF1462,NIVELES!$A$666:$B$673,2,0),"")</f>
        <v>ADMINISTRACIÓN_CENTRAL</v>
      </c>
      <c r="AH1462" s="78" t="s">
        <v>322</v>
      </c>
      <c r="AI1462" s="79" t="str">
        <f>IF(AH1462&lt;&gt;"",VLOOKUP(CONCATENATE(AG1462,AH1462),NIVELES!$B$676:$C$745,2,0),"")</f>
        <v>Administración De La Gestión Administrativa Financiera</v>
      </c>
      <c r="AJ1462" s="78" t="s">
        <v>517</v>
      </c>
      <c r="AK1462" s="79" t="str">
        <f>+IF(AJ1462&lt;&gt;"",VLOOKUP(AJ1462,NIVELES!$A$816:$B$892,2,0),"")</f>
        <v>NO APLICA</v>
      </c>
      <c r="AL1462" s="78" t="s">
        <v>555</v>
      </c>
      <c r="AM1462" s="78">
        <v>570206</v>
      </c>
      <c r="AN1462" s="79" t="str">
        <f>IF(AM1462&lt;&gt;"",+VLOOKUP(AM1462,NIVELES!$A$1652:$B$2466,2,0),"")</f>
        <v>Costas Judiciales, Trámites Notariales, Legalización de Documentos y Arreglos Extrajudiciales</v>
      </c>
      <c r="AO1462" s="87">
        <v>0</v>
      </c>
      <c r="AP1462" s="88">
        <v>0</v>
      </c>
      <c r="AQ1462" s="88">
        <v>0</v>
      </c>
      <c r="AR1462" s="88">
        <v>0</v>
      </c>
      <c r="AS1462" s="88">
        <v>0</v>
      </c>
      <c r="AT1462" s="88">
        <v>0</v>
      </c>
      <c r="AU1462" s="88">
        <v>0</v>
      </c>
      <c r="AV1462" s="88">
        <v>0</v>
      </c>
      <c r="AW1462" s="88">
        <v>0</v>
      </c>
      <c r="AX1462" s="88">
        <v>0</v>
      </c>
      <c r="AY1462" s="88">
        <v>0</v>
      </c>
      <c r="AZ1462" s="88">
        <v>0</v>
      </c>
      <c r="BA1462" s="88">
        <v>0</v>
      </c>
      <c r="BB1462" s="89">
        <f t="shared" si="87"/>
        <v>0</v>
      </c>
      <c r="BC1462" s="90" t="str">
        <f t="shared" si="86"/>
        <v>OK</v>
      </c>
      <c r="BD1462" s="91" t="str">
        <f t="shared" si="88"/>
        <v xml:space="preserve">                  </v>
      </c>
      <c r="BE1462" s="92">
        <f t="shared" si="89"/>
        <v>1</v>
      </c>
    </row>
    <row r="1463" spans="1:57" s="74" customFormat="1" ht="50.1" customHeight="1" x14ac:dyDescent="0.2">
      <c r="A1463" s="78" t="s">
        <v>55</v>
      </c>
      <c r="B1463" s="78" t="s">
        <v>58</v>
      </c>
      <c r="C1463" s="78" t="s">
        <v>1033</v>
      </c>
      <c r="D1463" s="78" t="s">
        <v>575</v>
      </c>
      <c r="E1463" s="79" t="str">
        <f>+IF(C1463&lt;&gt;"",VLOOKUP(MID(C1463,18,5),NIVELES!$A$133:$B$213,2,0),"")</f>
        <v>TUNGURAHUA</v>
      </c>
      <c r="F1463" s="80" t="s">
        <v>229</v>
      </c>
      <c r="G1463" s="81" t="str">
        <f>+IF(F1463&lt;&gt;"",VLOOKUP(F1463,NIVELES!$A$246:$C$464,3,0),"")</f>
        <v xml:space="preserve"> </v>
      </c>
      <c r="H1463" s="82" t="s">
        <v>1023</v>
      </c>
      <c r="I1463" s="78" t="s">
        <v>2173</v>
      </c>
      <c r="J1463" s="78" t="s">
        <v>2165</v>
      </c>
      <c r="K1463" s="78" t="s">
        <v>2166</v>
      </c>
      <c r="L1463" s="78" t="s">
        <v>1791</v>
      </c>
      <c r="M1463" s="78" t="s">
        <v>1791</v>
      </c>
      <c r="N1463" s="78" t="s">
        <v>1791</v>
      </c>
      <c r="O1463" s="78" t="s">
        <v>2458</v>
      </c>
      <c r="P1463" s="82">
        <v>1</v>
      </c>
      <c r="Q1463" s="78" t="s">
        <v>1989</v>
      </c>
      <c r="R1463" s="82">
        <v>1</v>
      </c>
      <c r="S1463" s="82"/>
      <c r="T1463" s="82"/>
      <c r="U1463" s="82"/>
      <c r="V1463" s="82"/>
      <c r="W1463" s="82"/>
      <c r="X1463" s="82"/>
      <c r="Y1463" s="82"/>
      <c r="Z1463" s="82"/>
      <c r="AA1463" s="82"/>
      <c r="AB1463" s="82"/>
      <c r="AC1463" s="82"/>
      <c r="AD1463" s="85" t="str">
        <f>IF(A1463&lt;&gt;"",IF(D1463="DIRECCIÓN_DE_TRANSFERENCIAS","280 0031",VLOOKUP(C1463,NIVELES!$A$14:$B$105,2,0)),"")</f>
        <v>280 3510</v>
      </c>
      <c r="AE1463" s="86" t="s">
        <v>322</v>
      </c>
      <c r="AF1463" s="86" t="s">
        <v>369</v>
      </c>
      <c r="AG1463" s="79" t="str">
        <f>+IF(AF1463&lt;&gt;"",VLOOKUP(AF1463,NIVELES!$A$666:$B$673,2,0),"")</f>
        <v>ADMINISTRACIÓN_CENTRAL</v>
      </c>
      <c r="AH1463" s="78" t="s">
        <v>322</v>
      </c>
      <c r="AI1463" s="79" t="str">
        <f>IF(AH1463&lt;&gt;"",VLOOKUP(CONCATENATE(AG1463,AH1463),NIVELES!$B$676:$C$745,2,0),"")</f>
        <v>Administración De La Gestión Administrativa Financiera</v>
      </c>
      <c r="AJ1463" s="78" t="s">
        <v>517</v>
      </c>
      <c r="AK1463" s="79" t="str">
        <f>+IF(AJ1463&lt;&gt;"",VLOOKUP(AJ1463,NIVELES!$A$816:$B$892,2,0),"")</f>
        <v>NO APLICA</v>
      </c>
      <c r="AL1463" s="78" t="s">
        <v>555</v>
      </c>
      <c r="AM1463" s="78">
        <v>570216</v>
      </c>
      <c r="AN1463" s="79" t="str">
        <f>IF(AM1463&lt;&gt;"",+VLOOKUP(AM1463,NIVELES!$A$1652:$B$2466,2,0),"")</f>
        <v>Obligaciones con el IESS por Responsabilidad Patronal</v>
      </c>
      <c r="AO1463" s="87">
        <v>410</v>
      </c>
      <c r="AP1463" s="88">
        <v>0</v>
      </c>
      <c r="AQ1463" s="88">
        <v>0</v>
      </c>
      <c r="AR1463" s="88">
        <v>0</v>
      </c>
      <c r="AS1463" s="88">
        <v>0</v>
      </c>
      <c r="AT1463" s="88">
        <v>410</v>
      </c>
      <c r="AU1463" s="88">
        <v>0</v>
      </c>
      <c r="AV1463" s="88">
        <v>0</v>
      </c>
      <c r="AW1463" s="88">
        <v>0</v>
      </c>
      <c r="AX1463" s="88">
        <v>0</v>
      </c>
      <c r="AY1463" s="88">
        <v>0</v>
      </c>
      <c r="AZ1463" s="88">
        <v>0</v>
      </c>
      <c r="BA1463" s="88">
        <v>0</v>
      </c>
      <c r="BB1463" s="89">
        <f t="shared" si="87"/>
        <v>410</v>
      </c>
      <c r="BC1463" s="90" t="str">
        <f t="shared" si="86"/>
        <v>OK</v>
      </c>
      <c r="BD1463" s="91" t="str">
        <f t="shared" si="88"/>
        <v xml:space="preserve">                  </v>
      </c>
      <c r="BE1463" s="92">
        <f t="shared" si="89"/>
        <v>1</v>
      </c>
    </row>
    <row r="1464" spans="1:57" s="74" customFormat="1" ht="50.1" customHeight="1" x14ac:dyDescent="0.2">
      <c r="A1464" s="78" t="s">
        <v>55</v>
      </c>
      <c r="B1464" s="78" t="s">
        <v>58</v>
      </c>
      <c r="C1464" s="78" t="s">
        <v>1033</v>
      </c>
      <c r="D1464" s="78" t="s">
        <v>605</v>
      </c>
      <c r="E1464" s="79" t="str">
        <f>+IF(C1464&lt;&gt;"",VLOOKUP(MID(C1464,18,5),NIVELES!$A$133:$B$213,2,0),"")</f>
        <v>TUNGURAHUA</v>
      </c>
      <c r="F1464" s="80" t="s">
        <v>229</v>
      </c>
      <c r="G1464" s="81" t="str">
        <f>+IF(F1464&lt;&gt;"",VLOOKUP(F1464,NIVELES!$A$246:$C$464,3,0),"")</f>
        <v xml:space="preserve"> </v>
      </c>
      <c r="H1464" s="82" t="s">
        <v>1024</v>
      </c>
      <c r="I1464" s="78" t="s">
        <v>2201</v>
      </c>
      <c r="J1464" s="78" t="s">
        <v>2184</v>
      </c>
      <c r="K1464" s="78" t="s">
        <v>2185</v>
      </c>
      <c r="L1464" s="78" t="s">
        <v>1791</v>
      </c>
      <c r="M1464" s="78" t="s">
        <v>1791</v>
      </c>
      <c r="N1464" s="78" t="s">
        <v>1791</v>
      </c>
      <c r="O1464" s="78" t="s">
        <v>2269</v>
      </c>
      <c r="P1464" s="82">
        <v>11</v>
      </c>
      <c r="Q1464" s="78" t="s">
        <v>1989</v>
      </c>
      <c r="R1464" s="82">
        <v>1</v>
      </c>
      <c r="S1464" s="82">
        <v>1</v>
      </c>
      <c r="T1464" s="82">
        <v>1</v>
      </c>
      <c r="U1464" s="82">
        <v>1</v>
      </c>
      <c r="V1464" s="82">
        <v>1</v>
      </c>
      <c r="W1464" s="82">
        <v>1</v>
      </c>
      <c r="X1464" s="82">
        <v>1</v>
      </c>
      <c r="Y1464" s="82">
        <v>1</v>
      </c>
      <c r="Z1464" s="82">
        <v>1</v>
      </c>
      <c r="AA1464" s="82">
        <v>1</v>
      </c>
      <c r="AB1464" s="82">
        <v>1</v>
      </c>
      <c r="AC1464" s="82">
        <v>0</v>
      </c>
      <c r="AD1464" s="85" t="str">
        <f>IF(A1464&lt;&gt;"",IF(D1464="DIRECCIÓN_DE_TRANSFERENCIAS","280 0031",VLOOKUP(C1464,NIVELES!$A$14:$B$105,2,0)),"")</f>
        <v>280 3510</v>
      </c>
      <c r="AE1464" s="86" t="s">
        <v>322</v>
      </c>
      <c r="AF1464" s="86" t="s">
        <v>545</v>
      </c>
      <c r="AG1464" s="79" t="str">
        <f>+IF(AF1464&lt;&gt;"",VLOOKUP(AF1464,NIVELES!$A$666:$B$673,2,0),"")</f>
        <v>SERVICIOS_DE_ATENCIÓN_GERONTOLÓGICA</v>
      </c>
      <c r="AH1464" s="78" t="s">
        <v>322</v>
      </c>
      <c r="AI1464" s="79" t="str">
        <f>IF(AH1464&lt;&gt;"",VLOOKUP(CONCATENATE(AG1464,AH1464),NIVELES!$B$676:$C$745,2,0),"")</f>
        <v>Administracion De La Atencion Gerontologica</v>
      </c>
      <c r="AJ1464" s="78" t="s">
        <v>517</v>
      </c>
      <c r="AK1464" s="79" t="str">
        <f>+IF(AJ1464&lt;&gt;"",VLOOKUP(AJ1464,NIVELES!$A$816:$B$892,2,0),"")</f>
        <v>NO APLICA</v>
      </c>
      <c r="AL1464" s="78" t="s">
        <v>553</v>
      </c>
      <c r="AM1464" s="78">
        <v>510105</v>
      </c>
      <c r="AN1464" s="79" t="str">
        <f>IF(AM1464&lt;&gt;"",+VLOOKUP(AM1464,NIVELES!$A$1652:$B$2466,2,0),"")</f>
        <v>Remuneraciones Unificadas</v>
      </c>
      <c r="AO1464" s="87">
        <v>11832</v>
      </c>
      <c r="AP1464" s="88">
        <v>986</v>
      </c>
      <c r="AQ1464" s="88">
        <v>986</v>
      </c>
      <c r="AR1464" s="88">
        <v>986</v>
      </c>
      <c r="AS1464" s="88">
        <v>986</v>
      </c>
      <c r="AT1464" s="88">
        <v>986</v>
      </c>
      <c r="AU1464" s="88">
        <v>986</v>
      </c>
      <c r="AV1464" s="88">
        <v>986</v>
      </c>
      <c r="AW1464" s="88">
        <v>986</v>
      </c>
      <c r="AX1464" s="88">
        <v>986</v>
      </c>
      <c r="AY1464" s="88">
        <v>986</v>
      </c>
      <c r="AZ1464" s="88">
        <v>986</v>
      </c>
      <c r="BA1464" s="88">
        <v>986</v>
      </c>
      <c r="BB1464" s="89">
        <f t="shared" si="87"/>
        <v>11832</v>
      </c>
      <c r="BC1464" s="90" t="str">
        <f t="shared" si="86"/>
        <v>OK</v>
      </c>
      <c r="BD1464" s="91" t="str">
        <f t="shared" si="88"/>
        <v xml:space="preserve">                  </v>
      </c>
      <c r="BE1464" s="92">
        <f t="shared" si="89"/>
        <v>11</v>
      </c>
    </row>
    <row r="1465" spans="1:57" s="74" customFormat="1" ht="50.1" customHeight="1" x14ac:dyDescent="0.2">
      <c r="A1465" s="78" t="s">
        <v>55</v>
      </c>
      <c r="B1465" s="78" t="s">
        <v>58</v>
      </c>
      <c r="C1465" s="78" t="s">
        <v>1033</v>
      </c>
      <c r="D1465" s="78" t="s">
        <v>605</v>
      </c>
      <c r="E1465" s="79" t="str">
        <f>+IF(C1465&lt;&gt;"",VLOOKUP(MID(C1465,18,5),NIVELES!$A$133:$B$213,2,0),"")</f>
        <v>TUNGURAHUA</v>
      </c>
      <c r="F1465" s="80" t="s">
        <v>229</v>
      </c>
      <c r="G1465" s="81" t="str">
        <f>+IF(F1465&lt;&gt;"",VLOOKUP(F1465,NIVELES!$A$246:$C$464,3,0),"")</f>
        <v xml:space="preserve"> </v>
      </c>
      <c r="H1465" s="82" t="s">
        <v>1024</v>
      </c>
      <c r="I1465" s="78" t="s">
        <v>2201</v>
      </c>
      <c r="J1465" s="78" t="s">
        <v>2184</v>
      </c>
      <c r="K1465" s="78" t="s">
        <v>2185</v>
      </c>
      <c r="L1465" s="78" t="s">
        <v>1791</v>
      </c>
      <c r="M1465" s="78" t="s">
        <v>1791</v>
      </c>
      <c r="N1465" s="78" t="s">
        <v>1791</v>
      </c>
      <c r="O1465" s="78" t="s">
        <v>2269</v>
      </c>
      <c r="P1465" s="82">
        <v>11</v>
      </c>
      <c r="Q1465" s="78" t="s">
        <v>1989</v>
      </c>
      <c r="R1465" s="82">
        <v>1</v>
      </c>
      <c r="S1465" s="82">
        <v>1</v>
      </c>
      <c r="T1465" s="82">
        <v>1</v>
      </c>
      <c r="U1465" s="82">
        <v>1</v>
      </c>
      <c r="V1465" s="82">
        <v>1</v>
      </c>
      <c r="W1465" s="82">
        <v>1</v>
      </c>
      <c r="X1465" s="82">
        <v>1</v>
      </c>
      <c r="Y1465" s="82">
        <v>1</v>
      </c>
      <c r="Z1465" s="82">
        <v>1</v>
      </c>
      <c r="AA1465" s="82">
        <v>1</v>
      </c>
      <c r="AB1465" s="82">
        <v>1</v>
      </c>
      <c r="AC1465" s="82">
        <v>0</v>
      </c>
      <c r="AD1465" s="85" t="str">
        <f>IF(A1465&lt;&gt;"",IF(D1465="DIRECCIÓN_DE_TRANSFERENCIAS","280 0031",VLOOKUP(C1465,NIVELES!$A$14:$B$105,2,0)),"")</f>
        <v>280 3510</v>
      </c>
      <c r="AE1465" s="86" t="s">
        <v>322</v>
      </c>
      <c r="AF1465" s="86" t="s">
        <v>545</v>
      </c>
      <c r="AG1465" s="79" t="str">
        <f>+IF(AF1465&lt;&gt;"",VLOOKUP(AF1465,NIVELES!$A$666:$B$673,2,0),"")</f>
        <v>SERVICIOS_DE_ATENCIÓN_GERONTOLÓGICA</v>
      </c>
      <c r="AH1465" s="78" t="s">
        <v>322</v>
      </c>
      <c r="AI1465" s="79" t="str">
        <f>IF(AH1465&lt;&gt;"",VLOOKUP(CONCATENATE(AG1465,AH1465),NIVELES!$B$676:$C$745,2,0),"")</f>
        <v>Administracion De La Atencion Gerontologica</v>
      </c>
      <c r="AJ1465" s="78" t="s">
        <v>517</v>
      </c>
      <c r="AK1465" s="79" t="str">
        <f>+IF(AJ1465&lt;&gt;"",VLOOKUP(AJ1465,NIVELES!$A$816:$B$892,2,0),"")</f>
        <v>NO APLICA</v>
      </c>
      <c r="AL1465" s="78" t="s">
        <v>553</v>
      </c>
      <c r="AM1465" s="78">
        <v>510203</v>
      </c>
      <c r="AN1465" s="79" t="str">
        <f>IF(AM1465&lt;&gt;"",+VLOOKUP(AM1465,NIVELES!$A$1652:$B$2466,2,0),"")</f>
        <v>Decimotercer Sueldo</v>
      </c>
      <c r="AO1465" s="87">
        <v>9566.33</v>
      </c>
      <c r="AP1465" s="88">
        <v>797.19416666666666</v>
      </c>
      <c r="AQ1465" s="88">
        <v>797.19416666666666</v>
      </c>
      <c r="AR1465" s="88">
        <v>797.19416666666666</v>
      </c>
      <c r="AS1465" s="88">
        <v>797.19416666666666</v>
      </c>
      <c r="AT1465" s="88">
        <v>797.19416666666666</v>
      </c>
      <c r="AU1465" s="88">
        <v>797.19416666666666</v>
      </c>
      <c r="AV1465" s="88">
        <v>797.19416666666666</v>
      </c>
      <c r="AW1465" s="88">
        <v>797.19416666666666</v>
      </c>
      <c r="AX1465" s="88">
        <v>797.19416666666666</v>
      </c>
      <c r="AY1465" s="88">
        <v>797.19416666666666</v>
      </c>
      <c r="AZ1465" s="88">
        <v>797.19416666666666</v>
      </c>
      <c r="BA1465" s="88">
        <v>797.19416666666666</v>
      </c>
      <c r="BB1465" s="89">
        <f t="shared" si="87"/>
        <v>9566.3299999999981</v>
      </c>
      <c r="BC1465" s="90" t="str">
        <f t="shared" si="86"/>
        <v>OK</v>
      </c>
      <c r="BD1465" s="91" t="str">
        <f t="shared" si="88"/>
        <v xml:space="preserve">                  </v>
      </c>
      <c r="BE1465" s="92">
        <f t="shared" si="89"/>
        <v>11</v>
      </c>
    </row>
    <row r="1466" spans="1:57" s="74" customFormat="1" ht="50.1" customHeight="1" x14ac:dyDescent="0.2">
      <c r="A1466" s="78" t="s">
        <v>55</v>
      </c>
      <c r="B1466" s="78" t="s">
        <v>58</v>
      </c>
      <c r="C1466" s="78" t="s">
        <v>1033</v>
      </c>
      <c r="D1466" s="78" t="s">
        <v>605</v>
      </c>
      <c r="E1466" s="79" t="str">
        <f>+IF(C1466&lt;&gt;"",VLOOKUP(MID(C1466,18,5),NIVELES!$A$133:$B$213,2,0),"")</f>
        <v>TUNGURAHUA</v>
      </c>
      <c r="F1466" s="80" t="s">
        <v>229</v>
      </c>
      <c r="G1466" s="81" t="str">
        <f>+IF(F1466&lt;&gt;"",VLOOKUP(F1466,NIVELES!$A$246:$C$464,3,0),"")</f>
        <v xml:space="preserve"> </v>
      </c>
      <c r="H1466" s="82" t="s">
        <v>1024</v>
      </c>
      <c r="I1466" s="78" t="s">
        <v>2201</v>
      </c>
      <c r="J1466" s="78" t="s">
        <v>2184</v>
      </c>
      <c r="K1466" s="78" t="s">
        <v>2185</v>
      </c>
      <c r="L1466" s="78" t="s">
        <v>1791</v>
      </c>
      <c r="M1466" s="78" t="s">
        <v>1791</v>
      </c>
      <c r="N1466" s="78" t="s">
        <v>1791</v>
      </c>
      <c r="O1466" s="78" t="s">
        <v>2269</v>
      </c>
      <c r="P1466" s="82">
        <v>11</v>
      </c>
      <c r="Q1466" s="78" t="s">
        <v>1989</v>
      </c>
      <c r="R1466" s="82">
        <v>1</v>
      </c>
      <c r="S1466" s="82">
        <v>1</v>
      </c>
      <c r="T1466" s="82">
        <v>1</v>
      </c>
      <c r="U1466" s="82">
        <v>1</v>
      </c>
      <c r="V1466" s="82">
        <v>1</v>
      </c>
      <c r="W1466" s="82">
        <v>1</v>
      </c>
      <c r="X1466" s="82">
        <v>1</v>
      </c>
      <c r="Y1466" s="82">
        <v>1</v>
      </c>
      <c r="Z1466" s="82">
        <v>1</v>
      </c>
      <c r="AA1466" s="82">
        <v>1</v>
      </c>
      <c r="AB1466" s="82">
        <v>1</v>
      </c>
      <c r="AC1466" s="82">
        <v>0</v>
      </c>
      <c r="AD1466" s="85" t="str">
        <f>IF(A1466&lt;&gt;"",IF(D1466="DIRECCIÓN_DE_TRANSFERENCIAS","280 0031",VLOOKUP(C1466,NIVELES!$A$14:$B$105,2,0)),"")</f>
        <v>280 3510</v>
      </c>
      <c r="AE1466" s="86" t="s">
        <v>322</v>
      </c>
      <c r="AF1466" s="86" t="s">
        <v>545</v>
      </c>
      <c r="AG1466" s="79" t="str">
        <f>+IF(AF1466&lt;&gt;"",VLOOKUP(AF1466,NIVELES!$A$666:$B$673,2,0),"")</f>
        <v>SERVICIOS_DE_ATENCIÓN_GERONTOLÓGICA</v>
      </c>
      <c r="AH1466" s="78" t="s">
        <v>322</v>
      </c>
      <c r="AI1466" s="79" t="str">
        <f>IF(AH1466&lt;&gt;"",VLOOKUP(CONCATENATE(AG1466,AH1466),NIVELES!$B$676:$C$745,2,0),"")</f>
        <v>Administracion De La Atencion Gerontologica</v>
      </c>
      <c r="AJ1466" s="78" t="s">
        <v>517</v>
      </c>
      <c r="AK1466" s="79" t="str">
        <f>+IF(AJ1466&lt;&gt;"",VLOOKUP(AJ1466,NIVELES!$A$816:$B$892,2,0),"")</f>
        <v>NO APLICA</v>
      </c>
      <c r="AL1466" s="78" t="s">
        <v>553</v>
      </c>
      <c r="AM1466" s="78">
        <v>510204</v>
      </c>
      <c r="AN1466" s="79" t="str">
        <f>IF(AM1466&lt;&gt;"",+VLOOKUP(AM1466,NIVELES!$A$1652:$B$2466,2,0),"")</f>
        <v>Decimocuarto Sueldo</v>
      </c>
      <c r="AO1466" s="87">
        <v>5417.5</v>
      </c>
      <c r="AP1466" s="88">
        <v>0</v>
      </c>
      <c r="AQ1466" s="88">
        <v>5417.5</v>
      </c>
      <c r="AR1466" s="88">
        <v>0</v>
      </c>
      <c r="AS1466" s="88">
        <v>0</v>
      </c>
      <c r="AT1466" s="88">
        <v>0</v>
      </c>
      <c r="AU1466" s="88">
        <v>0</v>
      </c>
      <c r="AV1466" s="88">
        <v>0</v>
      </c>
      <c r="AW1466" s="88">
        <v>0</v>
      </c>
      <c r="AX1466" s="88">
        <v>0</v>
      </c>
      <c r="AY1466" s="88">
        <v>0</v>
      </c>
      <c r="AZ1466" s="88">
        <v>0</v>
      </c>
      <c r="BA1466" s="88">
        <v>0</v>
      </c>
      <c r="BB1466" s="89">
        <f t="shared" si="87"/>
        <v>5417.5</v>
      </c>
      <c r="BC1466" s="90" t="str">
        <f t="shared" si="86"/>
        <v>OK</v>
      </c>
      <c r="BD1466" s="91" t="str">
        <f t="shared" si="88"/>
        <v xml:space="preserve">                  </v>
      </c>
      <c r="BE1466" s="92">
        <f t="shared" si="89"/>
        <v>11</v>
      </c>
    </row>
    <row r="1467" spans="1:57" s="74" customFormat="1" ht="50.1" customHeight="1" x14ac:dyDescent="0.2">
      <c r="A1467" s="78" t="s">
        <v>55</v>
      </c>
      <c r="B1467" s="78" t="s">
        <v>58</v>
      </c>
      <c r="C1467" s="78" t="s">
        <v>1033</v>
      </c>
      <c r="D1467" s="78" t="s">
        <v>605</v>
      </c>
      <c r="E1467" s="79" t="str">
        <f>+IF(C1467&lt;&gt;"",VLOOKUP(MID(C1467,18,5),NIVELES!$A$133:$B$213,2,0),"")</f>
        <v>TUNGURAHUA</v>
      </c>
      <c r="F1467" s="80" t="s">
        <v>229</v>
      </c>
      <c r="G1467" s="81" t="str">
        <f>+IF(F1467&lt;&gt;"",VLOOKUP(F1467,NIVELES!$A$246:$C$464,3,0),"")</f>
        <v xml:space="preserve"> </v>
      </c>
      <c r="H1467" s="82" t="s">
        <v>1024</v>
      </c>
      <c r="I1467" s="78" t="s">
        <v>2201</v>
      </c>
      <c r="J1467" s="78" t="s">
        <v>2184</v>
      </c>
      <c r="K1467" s="78" t="s">
        <v>2185</v>
      </c>
      <c r="L1467" s="78" t="s">
        <v>1791</v>
      </c>
      <c r="M1467" s="78" t="s">
        <v>1791</v>
      </c>
      <c r="N1467" s="78" t="s">
        <v>1791</v>
      </c>
      <c r="O1467" s="78" t="s">
        <v>2269</v>
      </c>
      <c r="P1467" s="82">
        <v>11</v>
      </c>
      <c r="Q1467" s="78" t="s">
        <v>1989</v>
      </c>
      <c r="R1467" s="82">
        <v>1</v>
      </c>
      <c r="S1467" s="82">
        <v>1</v>
      </c>
      <c r="T1467" s="82">
        <v>1</v>
      </c>
      <c r="U1467" s="82">
        <v>1</v>
      </c>
      <c r="V1467" s="82">
        <v>1</v>
      </c>
      <c r="W1467" s="82">
        <v>1</v>
      </c>
      <c r="X1467" s="82">
        <v>1</v>
      </c>
      <c r="Y1467" s="82">
        <v>1</v>
      </c>
      <c r="Z1467" s="82">
        <v>1</v>
      </c>
      <c r="AA1467" s="82">
        <v>1</v>
      </c>
      <c r="AB1467" s="82">
        <v>1</v>
      </c>
      <c r="AC1467" s="82">
        <v>0</v>
      </c>
      <c r="AD1467" s="85" t="str">
        <f>IF(A1467&lt;&gt;"",IF(D1467="DIRECCIÓN_DE_TRANSFERENCIAS","280 0031",VLOOKUP(C1467,NIVELES!$A$14:$B$105,2,0)),"")</f>
        <v>280 3510</v>
      </c>
      <c r="AE1467" s="86" t="s">
        <v>322</v>
      </c>
      <c r="AF1467" s="86" t="s">
        <v>545</v>
      </c>
      <c r="AG1467" s="79" t="str">
        <f>+IF(AF1467&lt;&gt;"",VLOOKUP(AF1467,NIVELES!$A$666:$B$673,2,0),"")</f>
        <v>SERVICIOS_DE_ATENCIÓN_GERONTOLÓGICA</v>
      </c>
      <c r="AH1467" s="78" t="s">
        <v>322</v>
      </c>
      <c r="AI1467" s="79" t="str">
        <f>IF(AH1467&lt;&gt;"",VLOOKUP(CONCATENATE(AG1467,AH1467),NIVELES!$B$676:$C$745,2,0),"")</f>
        <v>Administracion De La Atencion Gerontologica</v>
      </c>
      <c r="AJ1467" s="78" t="s">
        <v>517</v>
      </c>
      <c r="AK1467" s="79" t="str">
        <f>+IF(AJ1467&lt;&gt;"",VLOOKUP(AJ1467,NIVELES!$A$816:$B$892,2,0),"")</f>
        <v>NO APLICA</v>
      </c>
      <c r="AL1467" s="78" t="s">
        <v>553</v>
      </c>
      <c r="AM1467" s="78">
        <v>510510</v>
      </c>
      <c r="AN1467" s="79" t="str">
        <f>IF(AM1467&lt;&gt;"",+VLOOKUP(AM1467,NIVELES!$A$1652:$B$2466,2,0),"")</f>
        <v>Servicios Personales por Contrato</v>
      </c>
      <c r="AO1467" s="87">
        <v>103950</v>
      </c>
      <c r="AP1467" s="88">
        <v>8662.5</v>
      </c>
      <c r="AQ1467" s="88">
        <v>8662.5</v>
      </c>
      <c r="AR1467" s="88">
        <v>8662.5</v>
      </c>
      <c r="AS1467" s="88">
        <v>8662.5</v>
      </c>
      <c r="AT1467" s="88">
        <v>8662.5</v>
      </c>
      <c r="AU1467" s="88">
        <v>8662.5</v>
      </c>
      <c r="AV1467" s="88">
        <v>8662.5</v>
      </c>
      <c r="AW1467" s="88">
        <v>8662.5</v>
      </c>
      <c r="AX1467" s="88">
        <v>8662.5</v>
      </c>
      <c r="AY1467" s="88">
        <v>8662.5</v>
      </c>
      <c r="AZ1467" s="88">
        <v>8662.5</v>
      </c>
      <c r="BA1467" s="88">
        <v>8662.5</v>
      </c>
      <c r="BB1467" s="89">
        <f t="shared" si="87"/>
        <v>103950</v>
      </c>
      <c r="BC1467" s="90" t="str">
        <f t="shared" si="86"/>
        <v>OK</v>
      </c>
      <c r="BD1467" s="91" t="str">
        <f t="shared" si="88"/>
        <v xml:space="preserve">                  </v>
      </c>
      <c r="BE1467" s="92">
        <f t="shared" si="89"/>
        <v>11</v>
      </c>
    </row>
    <row r="1468" spans="1:57" s="74" customFormat="1" ht="50.1" customHeight="1" x14ac:dyDescent="0.2">
      <c r="A1468" s="78" t="s">
        <v>55</v>
      </c>
      <c r="B1468" s="78" t="s">
        <v>58</v>
      </c>
      <c r="C1468" s="78" t="s">
        <v>1033</v>
      </c>
      <c r="D1468" s="78" t="s">
        <v>605</v>
      </c>
      <c r="E1468" s="79" t="str">
        <f>+IF(C1468&lt;&gt;"",VLOOKUP(MID(C1468,18,5),NIVELES!$A$133:$B$213,2,0),"")</f>
        <v>TUNGURAHUA</v>
      </c>
      <c r="F1468" s="80" t="s">
        <v>229</v>
      </c>
      <c r="G1468" s="81" t="str">
        <f>+IF(F1468&lt;&gt;"",VLOOKUP(F1468,NIVELES!$A$246:$C$464,3,0),"")</f>
        <v xml:space="preserve"> </v>
      </c>
      <c r="H1468" s="82" t="s">
        <v>1024</v>
      </c>
      <c r="I1468" s="78" t="s">
        <v>2201</v>
      </c>
      <c r="J1468" s="78" t="s">
        <v>2184</v>
      </c>
      <c r="K1468" s="78" t="s">
        <v>2185</v>
      </c>
      <c r="L1468" s="78" t="s">
        <v>1791</v>
      </c>
      <c r="M1468" s="78" t="s">
        <v>1791</v>
      </c>
      <c r="N1468" s="78" t="s">
        <v>1791</v>
      </c>
      <c r="O1468" s="78" t="s">
        <v>2269</v>
      </c>
      <c r="P1468" s="82">
        <v>11</v>
      </c>
      <c r="Q1468" s="78" t="s">
        <v>1989</v>
      </c>
      <c r="R1468" s="82">
        <v>1</v>
      </c>
      <c r="S1468" s="82">
        <v>1</v>
      </c>
      <c r="T1468" s="82">
        <v>1</v>
      </c>
      <c r="U1468" s="82">
        <v>1</v>
      </c>
      <c r="V1468" s="82">
        <v>1</v>
      </c>
      <c r="W1468" s="82">
        <v>1</v>
      </c>
      <c r="X1468" s="82">
        <v>1</v>
      </c>
      <c r="Y1468" s="82">
        <v>1</v>
      </c>
      <c r="Z1468" s="82">
        <v>1</v>
      </c>
      <c r="AA1468" s="82">
        <v>1</v>
      </c>
      <c r="AB1468" s="82">
        <v>1</v>
      </c>
      <c r="AC1468" s="82">
        <v>0</v>
      </c>
      <c r="AD1468" s="85" t="str">
        <f>IF(A1468&lt;&gt;"",IF(D1468="DIRECCIÓN_DE_TRANSFERENCIAS","280 0031",VLOOKUP(C1468,NIVELES!$A$14:$B$105,2,0)),"")</f>
        <v>280 3510</v>
      </c>
      <c r="AE1468" s="86" t="s">
        <v>322</v>
      </c>
      <c r="AF1468" s="86" t="s">
        <v>545</v>
      </c>
      <c r="AG1468" s="79" t="str">
        <f>+IF(AF1468&lt;&gt;"",VLOOKUP(AF1468,NIVELES!$A$666:$B$673,2,0),"")</f>
        <v>SERVICIOS_DE_ATENCIÓN_GERONTOLÓGICA</v>
      </c>
      <c r="AH1468" s="78" t="s">
        <v>322</v>
      </c>
      <c r="AI1468" s="79" t="str">
        <f>IF(AH1468&lt;&gt;"",VLOOKUP(CONCATENATE(AG1468,AH1468),NIVELES!$B$676:$C$745,2,0),"")</f>
        <v>Administracion De La Atencion Gerontologica</v>
      </c>
      <c r="AJ1468" s="78" t="s">
        <v>517</v>
      </c>
      <c r="AK1468" s="79" t="str">
        <f>+IF(AJ1468&lt;&gt;"",VLOOKUP(AJ1468,NIVELES!$A$816:$B$892,2,0),"")</f>
        <v>NO APLICA</v>
      </c>
      <c r="AL1468" s="78" t="s">
        <v>553</v>
      </c>
      <c r="AM1468" s="78">
        <v>510601</v>
      </c>
      <c r="AN1468" s="79" t="str">
        <f>IF(AM1468&lt;&gt;"",+VLOOKUP(AM1468,NIVELES!$A$1652:$B$2466,2,0),"")</f>
        <v>Aporte Patronal</v>
      </c>
      <c r="AO1468" s="87">
        <v>11077.81</v>
      </c>
      <c r="AP1468" s="88">
        <v>923.15083333333325</v>
      </c>
      <c r="AQ1468" s="88">
        <v>923.15083333333325</v>
      </c>
      <c r="AR1468" s="88">
        <v>923.15083333333325</v>
      </c>
      <c r="AS1468" s="88">
        <v>923.15083333333325</v>
      </c>
      <c r="AT1468" s="88">
        <v>923.15083333333325</v>
      </c>
      <c r="AU1468" s="88">
        <v>923.15083333333325</v>
      </c>
      <c r="AV1468" s="88">
        <v>923.15083333333325</v>
      </c>
      <c r="AW1468" s="88">
        <v>923.15083333333325</v>
      </c>
      <c r="AX1468" s="88">
        <v>923.15083333333325</v>
      </c>
      <c r="AY1468" s="88">
        <v>923.15083333333325</v>
      </c>
      <c r="AZ1468" s="88">
        <v>923.15083333333325</v>
      </c>
      <c r="BA1468" s="88">
        <v>923.15083333333325</v>
      </c>
      <c r="BB1468" s="89">
        <f t="shared" si="87"/>
        <v>11077.81</v>
      </c>
      <c r="BC1468" s="90" t="str">
        <f t="shared" si="86"/>
        <v>OK</v>
      </c>
      <c r="BD1468" s="91" t="str">
        <f t="shared" si="88"/>
        <v xml:space="preserve">                  </v>
      </c>
      <c r="BE1468" s="92">
        <f t="shared" si="89"/>
        <v>11</v>
      </c>
    </row>
    <row r="1469" spans="1:57" s="74" customFormat="1" ht="50.1" customHeight="1" x14ac:dyDescent="0.2">
      <c r="A1469" s="78" t="s">
        <v>55</v>
      </c>
      <c r="B1469" s="78" t="s">
        <v>58</v>
      </c>
      <c r="C1469" s="78" t="s">
        <v>1033</v>
      </c>
      <c r="D1469" s="78" t="s">
        <v>605</v>
      </c>
      <c r="E1469" s="79" t="str">
        <f>+IF(C1469&lt;&gt;"",VLOOKUP(MID(C1469,18,5),NIVELES!$A$133:$B$213,2,0),"")</f>
        <v>TUNGURAHUA</v>
      </c>
      <c r="F1469" s="80" t="s">
        <v>229</v>
      </c>
      <c r="G1469" s="81" t="str">
        <f>+IF(F1469&lt;&gt;"",VLOOKUP(F1469,NIVELES!$A$246:$C$464,3,0),"")</f>
        <v xml:space="preserve"> </v>
      </c>
      <c r="H1469" s="82" t="s">
        <v>1024</v>
      </c>
      <c r="I1469" s="78" t="s">
        <v>2201</v>
      </c>
      <c r="J1469" s="78" t="s">
        <v>2184</v>
      </c>
      <c r="K1469" s="78" t="s">
        <v>2185</v>
      </c>
      <c r="L1469" s="78" t="s">
        <v>1791</v>
      </c>
      <c r="M1469" s="78" t="s">
        <v>1791</v>
      </c>
      <c r="N1469" s="78" t="s">
        <v>1791</v>
      </c>
      <c r="O1469" s="78" t="s">
        <v>2269</v>
      </c>
      <c r="P1469" s="82">
        <v>11</v>
      </c>
      <c r="Q1469" s="78" t="s">
        <v>1989</v>
      </c>
      <c r="R1469" s="82">
        <v>1</v>
      </c>
      <c r="S1469" s="82">
        <v>1</v>
      </c>
      <c r="T1469" s="82">
        <v>1</v>
      </c>
      <c r="U1469" s="82">
        <v>1</v>
      </c>
      <c r="V1469" s="82">
        <v>1</v>
      </c>
      <c r="W1469" s="82">
        <v>1</v>
      </c>
      <c r="X1469" s="82">
        <v>1</v>
      </c>
      <c r="Y1469" s="82">
        <v>1</v>
      </c>
      <c r="Z1469" s="82">
        <v>1</v>
      </c>
      <c r="AA1469" s="82">
        <v>1</v>
      </c>
      <c r="AB1469" s="82">
        <v>1</v>
      </c>
      <c r="AC1469" s="82">
        <v>0</v>
      </c>
      <c r="AD1469" s="85" t="str">
        <f>IF(A1469&lt;&gt;"",IF(D1469="DIRECCIÓN_DE_TRANSFERENCIAS","280 0031",VLOOKUP(C1469,NIVELES!$A$14:$B$105,2,0)),"")</f>
        <v>280 3510</v>
      </c>
      <c r="AE1469" s="86" t="s">
        <v>322</v>
      </c>
      <c r="AF1469" s="86" t="s">
        <v>545</v>
      </c>
      <c r="AG1469" s="79" t="str">
        <f>+IF(AF1469&lt;&gt;"",VLOOKUP(AF1469,NIVELES!$A$666:$B$673,2,0),"")</f>
        <v>SERVICIOS_DE_ATENCIÓN_GERONTOLÓGICA</v>
      </c>
      <c r="AH1469" s="78" t="s">
        <v>322</v>
      </c>
      <c r="AI1469" s="79" t="str">
        <f>IF(AH1469&lt;&gt;"",VLOOKUP(CONCATENATE(AG1469,AH1469),NIVELES!$B$676:$C$745,2,0),"")</f>
        <v>Administracion De La Atencion Gerontologica</v>
      </c>
      <c r="AJ1469" s="78" t="s">
        <v>517</v>
      </c>
      <c r="AK1469" s="79" t="str">
        <f>+IF(AJ1469&lt;&gt;"",VLOOKUP(AJ1469,NIVELES!$A$816:$B$892,2,0),"")</f>
        <v>NO APLICA</v>
      </c>
      <c r="AL1469" s="78" t="s">
        <v>553</v>
      </c>
      <c r="AM1469" s="78">
        <v>510602</v>
      </c>
      <c r="AN1469" s="79" t="str">
        <f>IF(AM1469&lt;&gt;"",+VLOOKUP(AM1469,NIVELES!$A$1652:$B$2466,2,0),"")</f>
        <v>Fondo de Reserva</v>
      </c>
      <c r="AO1469" s="87">
        <v>9566.33</v>
      </c>
      <c r="AP1469" s="88">
        <v>797.19416666666666</v>
      </c>
      <c r="AQ1469" s="88">
        <v>797.19416666666666</v>
      </c>
      <c r="AR1469" s="88">
        <v>797.19416666666666</v>
      </c>
      <c r="AS1469" s="88">
        <v>797.19416666666666</v>
      </c>
      <c r="AT1469" s="88">
        <v>797.19416666666666</v>
      </c>
      <c r="AU1469" s="88">
        <v>797.19416666666666</v>
      </c>
      <c r="AV1469" s="88">
        <v>797.19416666666666</v>
      </c>
      <c r="AW1469" s="88">
        <v>797.19416666666666</v>
      </c>
      <c r="AX1469" s="88">
        <v>797.19416666666666</v>
      </c>
      <c r="AY1469" s="88">
        <v>797.19416666666666</v>
      </c>
      <c r="AZ1469" s="88">
        <v>797.19416666666666</v>
      </c>
      <c r="BA1469" s="88">
        <v>797.19416666666666</v>
      </c>
      <c r="BB1469" s="89">
        <f t="shared" si="87"/>
        <v>9566.3299999999981</v>
      </c>
      <c r="BC1469" s="90" t="str">
        <f t="shared" si="86"/>
        <v>OK</v>
      </c>
      <c r="BD1469" s="91" t="str">
        <f t="shared" si="88"/>
        <v xml:space="preserve">                  </v>
      </c>
      <c r="BE1469" s="92">
        <f t="shared" si="89"/>
        <v>11</v>
      </c>
    </row>
    <row r="1470" spans="1:57" s="74" customFormat="1" ht="50.1" customHeight="1" x14ac:dyDescent="0.2">
      <c r="A1470" s="78" t="s">
        <v>55</v>
      </c>
      <c r="B1470" s="78" t="s">
        <v>58</v>
      </c>
      <c r="C1470" s="78" t="s">
        <v>1033</v>
      </c>
      <c r="D1470" s="78" t="s">
        <v>605</v>
      </c>
      <c r="E1470" s="79" t="str">
        <f>+IF(C1470&lt;&gt;"",VLOOKUP(MID(C1470,18,5),NIVELES!$A$133:$B$213,2,0),"")</f>
        <v>TUNGURAHUA</v>
      </c>
      <c r="F1470" s="80" t="s">
        <v>229</v>
      </c>
      <c r="G1470" s="81" t="str">
        <f>+IF(F1470&lt;&gt;"",VLOOKUP(F1470,NIVELES!$A$246:$C$464,3,0),"")</f>
        <v xml:space="preserve"> </v>
      </c>
      <c r="H1470" s="82" t="s">
        <v>1024</v>
      </c>
      <c r="I1470" s="78" t="s">
        <v>2201</v>
      </c>
      <c r="J1470" s="78" t="s">
        <v>2184</v>
      </c>
      <c r="K1470" s="78" t="s">
        <v>2185</v>
      </c>
      <c r="L1470" s="78" t="s">
        <v>1791</v>
      </c>
      <c r="M1470" s="78" t="s">
        <v>1791</v>
      </c>
      <c r="N1470" s="78" t="s">
        <v>1791</v>
      </c>
      <c r="O1470" s="78" t="s">
        <v>2274</v>
      </c>
      <c r="P1470" s="82">
        <v>12</v>
      </c>
      <c r="Q1470" s="78" t="s">
        <v>2275</v>
      </c>
      <c r="R1470" s="82">
        <v>1</v>
      </c>
      <c r="S1470" s="82">
        <v>1</v>
      </c>
      <c r="T1470" s="82">
        <v>1</v>
      </c>
      <c r="U1470" s="82">
        <v>1</v>
      </c>
      <c r="V1470" s="82">
        <v>1</v>
      </c>
      <c r="W1470" s="82">
        <v>1</v>
      </c>
      <c r="X1470" s="82">
        <v>1</v>
      </c>
      <c r="Y1470" s="82">
        <v>1</v>
      </c>
      <c r="Z1470" s="82">
        <v>1</v>
      </c>
      <c r="AA1470" s="82">
        <v>1</v>
      </c>
      <c r="AB1470" s="82">
        <v>1</v>
      </c>
      <c r="AC1470" s="82">
        <v>1</v>
      </c>
      <c r="AD1470" s="85" t="str">
        <f>IF(A1470&lt;&gt;"",IF(D1470="DIRECCIÓN_DE_TRANSFERENCIAS","280 0031",VLOOKUP(C1470,NIVELES!$A$14:$B$105,2,0)),"")</f>
        <v>280 3510</v>
      </c>
      <c r="AE1470" s="86" t="s">
        <v>322</v>
      </c>
      <c r="AF1470" s="86" t="s">
        <v>545</v>
      </c>
      <c r="AG1470" s="79" t="str">
        <f>+IF(AF1470&lt;&gt;"",VLOOKUP(AF1470,NIVELES!$A$666:$B$673,2,0),"")</f>
        <v>SERVICIOS_DE_ATENCIÓN_GERONTOLÓGICA</v>
      </c>
      <c r="AH1470" s="78" t="s">
        <v>322</v>
      </c>
      <c r="AI1470" s="79" t="str">
        <f>IF(AH1470&lt;&gt;"",VLOOKUP(CONCATENATE(AG1470,AH1470),NIVELES!$B$676:$C$745,2,0),"")</f>
        <v>Administracion De La Atencion Gerontologica</v>
      </c>
      <c r="AJ1470" s="78" t="s">
        <v>517</v>
      </c>
      <c r="AK1470" s="79" t="str">
        <f>+IF(AJ1470&lt;&gt;"",VLOOKUP(AJ1470,NIVELES!$A$816:$B$892,2,0),"")</f>
        <v>NO APLICA</v>
      </c>
      <c r="AL1470" s="78" t="s">
        <v>554</v>
      </c>
      <c r="AM1470" s="78">
        <v>530101</v>
      </c>
      <c r="AN1470" s="79" t="str">
        <f>IF(AM1470&lt;&gt;"",+VLOOKUP(AM1470,NIVELES!$A$1652:$B$2466,2,0),"")</f>
        <v>Agua Potable</v>
      </c>
      <c r="AO1470" s="87">
        <v>725</v>
      </c>
      <c r="AP1470" s="88">
        <v>60.416666666666664</v>
      </c>
      <c r="AQ1470" s="88">
        <v>60.416666666666664</v>
      </c>
      <c r="AR1470" s="88">
        <v>60.416666666666664</v>
      </c>
      <c r="AS1470" s="88">
        <v>60.416666666666664</v>
      </c>
      <c r="AT1470" s="88">
        <v>60.416666666666664</v>
      </c>
      <c r="AU1470" s="88">
        <v>60.416666666666664</v>
      </c>
      <c r="AV1470" s="88">
        <v>60.416666666666664</v>
      </c>
      <c r="AW1470" s="88">
        <v>60.416666666666664</v>
      </c>
      <c r="AX1470" s="88">
        <v>60.416666666666664</v>
      </c>
      <c r="AY1470" s="88">
        <v>60.416666666666664</v>
      </c>
      <c r="AZ1470" s="88">
        <v>60.416666666666664</v>
      </c>
      <c r="BA1470" s="88">
        <v>60.416666666666664</v>
      </c>
      <c r="BB1470" s="89">
        <f t="shared" si="87"/>
        <v>724.99999999999989</v>
      </c>
      <c r="BC1470" s="90" t="str">
        <f t="shared" si="86"/>
        <v>OK</v>
      </c>
      <c r="BD1470" s="91" t="str">
        <f t="shared" si="88"/>
        <v xml:space="preserve">                  </v>
      </c>
      <c r="BE1470" s="92">
        <f t="shared" si="89"/>
        <v>12</v>
      </c>
    </row>
    <row r="1471" spans="1:57" s="74" customFormat="1" ht="50.1" customHeight="1" x14ac:dyDescent="0.2">
      <c r="A1471" s="78" t="s">
        <v>55</v>
      </c>
      <c r="B1471" s="78" t="s">
        <v>58</v>
      </c>
      <c r="C1471" s="78" t="s">
        <v>1033</v>
      </c>
      <c r="D1471" s="78" t="s">
        <v>605</v>
      </c>
      <c r="E1471" s="79" t="str">
        <f>+IF(C1471&lt;&gt;"",VLOOKUP(MID(C1471,18,5),NIVELES!$A$133:$B$213,2,0),"")</f>
        <v>TUNGURAHUA</v>
      </c>
      <c r="F1471" s="80" t="s">
        <v>229</v>
      </c>
      <c r="G1471" s="81" t="str">
        <f>+IF(F1471&lt;&gt;"",VLOOKUP(F1471,NIVELES!$A$246:$C$464,3,0),"")</f>
        <v xml:space="preserve"> </v>
      </c>
      <c r="H1471" s="82" t="s">
        <v>1024</v>
      </c>
      <c r="I1471" s="78" t="s">
        <v>2201</v>
      </c>
      <c r="J1471" s="78" t="s">
        <v>2184</v>
      </c>
      <c r="K1471" s="78" t="s">
        <v>2185</v>
      </c>
      <c r="L1471" s="78" t="s">
        <v>1791</v>
      </c>
      <c r="M1471" s="78" t="s">
        <v>1791</v>
      </c>
      <c r="N1471" s="78" t="s">
        <v>1791</v>
      </c>
      <c r="O1471" s="78" t="s">
        <v>2274</v>
      </c>
      <c r="P1471" s="82">
        <v>12</v>
      </c>
      <c r="Q1471" s="78" t="s">
        <v>2275</v>
      </c>
      <c r="R1471" s="82">
        <v>1</v>
      </c>
      <c r="S1471" s="82">
        <v>1</v>
      </c>
      <c r="T1471" s="82">
        <v>1</v>
      </c>
      <c r="U1471" s="82">
        <v>1</v>
      </c>
      <c r="V1471" s="82">
        <v>1</v>
      </c>
      <c r="W1471" s="82">
        <v>1</v>
      </c>
      <c r="X1471" s="82">
        <v>1</v>
      </c>
      <c r="Y1471" s="82">
        <v>1</v>
      </c>
      <c r="Z1471" s="82">
        <v>1</v>
      </c>
      <c r="AA1471" s="82">
        <v>1</v>
      </c>
      <c r="AB1471" s="82">
        <v>1</v>
      </c>
      <c r="AC1471" s="82">
        <v>1</v>
      </c>
      <c r="AD1471" s="85" t="str">
        <f>IF(A1471&lt;&gt;"",IF(D1471="DIRECCIÓN_DE_TRANSFERENCIAS","280 0031",VLOOKUP(C1471,NIVELES!$A$14:$B$105,2,0)),"")</f>
        <v>280 3510</v>
      </c>
      <c r="AE1471" s="86" t="s">
        <v>322</v>
      </c>
      <c r="AF1471" s="86" t="s">
        <v>545</v>
      </c>
      <c r="AG1471" s="79" t="str">
        <f>+IF(AF1471&lt;&gt;"",VLOOKUP(AF1471,NIVELES!$A$666:$B$673,2,0),"")</f>
        <v>SERVICIOS_DE_ATENCIÓN_GERONTOLÓGICA</v>
      </c>
      <c r="AH1471" s="78" t="s">
        <v>322</v>
      </c>
      <c r="AI1471" s="79" t="str">
        <f>IF(AH1471&lt;&gt;"",VLOOKUP(CONCATENATE(AG1471,AH1471),NIVELES!$B$676:$C$745,2,0),"")</f>
        <v>Administracion De La Atencion Gerontologica</v>
      </c>
      <c r="AJ1471" s="78" t="s">
        <v>517</v>
      </c>
      <c r="AK1471" s="79" t="str">
        <f>+IF(AJ1471&lt;&gt;"",VLOOKUP(AJ1471,NIVELES!$A$816:$B$892,2,0),"")</f>
        <v>NO APLICA</v>
      </c>
      <c r="AL1471" s="78" t="s">
        <v>554</v>
      </c>
      <c r="AM1471" s="78">
        <v>530104</v>
      </c>
      <c r="AN1471" s="79" t="str">
        <f>IF(AM1471&lt;&gt;"",+VLOOKUP(AM1471,NIVELES!$A$1652:$B$2466,2,0),"")</f>
        <v>Energía Eléctrica</v>
      </c>
      <c r="AO1471" s="87">
        <v>4560</v>
      </c>
      <c r="AP1471" s="88">
        <v>380</v>
      </c>
      <c r="AQ1471" s="88">
        <v>380</v>
      </c>
      <c r="AR1471" s="88">
        <v>380</v>
      </c>
      <c r="AS1471" s="88">
        <v>380</v>
      </c>
      <c r="AT1471" s="88">
        <v>380</v>
      </c>
      <c r="AU1471" s="88">
        <v>380</v>
      </c>
      <c r="AV1471" s="88">
        <v>380</v>
      </c>
      <c r="AW1471" s="88">
        <v>380</v>
      </c>
      <c r="AX1471" s="88">
        <v>380</v>
      </c>
      <c r="AY1471" s="88">
        <v>380</v>
      </c>
      <c r="AZ1471" s="88">
        <v>380</v>
      </c>
      <c r="BA1471" s="88">
        <v>380</v>
      </c>
      <c r="BB1471" s="89">
        <f t="shared" si="87"/>
        <v>4560</v>
      </c>
      <c r="BC1471" s="90" t="str">
        <f t="shared" si="86"/>
        <v>OK</v>
      </c>
      <c r="BD1471" s="91" t="str">
        <f t="shared" si="88"/>
        <v xml:space="preserve">                  </v>
      </c>
      <c r="BE1471" s="92">
        <f t="shared" si="89"/>
        <v>12</v>
      </c>
    </row>
    <row r="1472" spans="1:57" s="74" customFormat="1" ht="50.1" customHeight="1" x14ac:dyDescent="0.2">
      <c r="A1472" s="78" t="s">
        <v>55</v>
      </c>
      <c r="B1472" s="78" t="s">
        <v>58</v>
      </c>
      <c r="C1472" s="78" t="s">
        <v>1033</v>
      </c>
      <c r="D1472" s="78" t="s">
        <v>605</v>
      </c>
      <c r="E1472" s="79" t="str">
        <f>+IF(C1472&lt;&gt;"",VLOOKUP(MID(C1472,18,5),NIVELES!$A$133:$B$213,2,0),"")</f>
        <v>TUNGURAHUA</v>
      </c>
      <c r="F1472" s="80" t="s">
        <v>229</v>
      </c>
      <c r="G1472" s="81" t="str">
        <f>+IF(F1472&lt;&gt;"",VLOOKUP(F1472,NIVELES!$A$246:$C$464,3,0),"")</f>
        <v xml:space="preserve"> </v>
      </c>
      <c r="H1472" s="82" t="s">
        <v>1024</v>
      </c>
      <c r="I1472" s="78" t="s">
        <v>2201</v>
      </c>
      <c r="J1472" s="78" t="s">
        <v>2184</v>
      </c>
      <c r="K1472" s="78" t="s">
        <v>2185</v>
      </c>
      <c r="L1472" s="78" t="s">
        <v>1791</v>
      </c>
      <c r="M1472" s="78" t="s">
        <v>1791</v>
      </c>
      <c r="N1472" s="78" t="s">
        <v>1791</v>
      </c>
      <c r="O1472" s="78" t="s">
        <v>2274</v>
      </c>
      <c r="P1472" s="82">
        <v>12</v>
      </c>
      <c r="Q1472" s="78" t="s">
        <v>2275</v>
      </c>
      <c r="R1472" s="82">
        <v>1</v>
      </c>
      <c r="S1472" s="82">
        <v>1</v>
      </c>
      <c r="T1472" s="82">
        <v>1</v>
      </c>
      <c r="U1472" s="82">
        <v>1</v>
      </c>
      <c r="V1472" s="82">
        <v>1</v>
      </c>
      <c r="W1472" s="82">
        <v>1</v>
      </c>
      <c r="X1472" s="82">
        <v>1</v>
      </c>
      <c r="Y1472" s="82">
        <v>1</v>
      </c>
      <c r="Z1472" s="82">
        <v>1</v>
      </c>
      <c r="AA1472" s="82">
        <v>1</v>
      </c>
      <c r="AB1472" s="82">
        <v>1</v>
      </c>
      <c r="AC1472" s="82">
        <v>1</v>
      </c>
      <c r="AD1472" s="85" t="str">
        <f>IF(A1472&lt;&gt;"",IF(D1472="DIRECCIÓN_DE_TRANSFERENCIAS","280 0031",VLOOKUP(C1472,NIVELES!$A$14:$B$105,2,0)),"")</f>
        <v>280 3510</v>
      </c>
      <c r="AE1472" s="86" t="s">
        <v>322</v>
      </c>
      <c r="AF1472" s="86" t="s">
        <v>545</v>
      </c>
      <c r="AG1472" s="79" t="str">
        <f>+IF(AF1472&lt;&gt;"",VLOOKUP(AF1472,NIVELES!$A$666:$B$673,2,0),"")</f>
        <v>SERVICIOS_DE_ATENCIÓN_GERONTOLÓGICA</v>
      </c>
      <c r="AH1472" s="78" t="s">
        <v>322</v>
      </c>
      <c r="AI1472" s="79" t="str">
        <f>IF(AH1472&lt;&gt;"",VLOOKUP(CONCATENATE(AG1472,AH1472),NIVELES!$B$676:$C$745,2,0),"")</f>
        <v>Administracion De La Atencion Gerontologica</v>
      </c>
      <c r="AJ1472" s="78" t="s">
        <v>517</v>
      </c>
      <c r="AK1472" s="79" t="str">
        <f>+IF(AJ1472&lt;&gt;"",VLOOKUP(AJ1472,NIVELES!$A$816:$B$892,2,0),"")</f>
        <v>NO APLICA</v>
      </c>
      <c r="AL1472" s="78" t="s">
        <v>554</v>
      </c>
      <c r="AM1472" s="78">
        <v>530105</v>
      </c>
      <c r="AN1472" s="79" t="str">
        <f>IF(AM1472&lt;&gt;"",+VLOOKUP(AM1472,NIVELES!$A$1652:$B$2466,2,0),"")</f>
        <v>Telecomunicaciones</v>
      </c>
      <c r="AO1472" s="87">
        <v>905</v>
      </c>
      <c r="AP1472" s="88">
        <v>75.416666666666671</v>
      </c>
      <c r="AQ1472" s="88">
        <v>75.416666666666671</v>
      </c>
      <c r="AR1472" s="88">
        <v>75.416666666666671</v>
      </c>
      <c r="AS1472" s="88">
        <v>75.416666666666671</v>
      </c>
      <c r="AT1472" s="88">
        <v>75.416666666666671</v>
      </c>
      <c r="AU1472" s="88">
        <v>75.416666666666671</v>
      </c>
      <c r="AV1472" s="88">
        <v>75.416666666666671</v>
      </c>
      <c r="AW1472" s="88">
        <v>75.416666666666671</v>
      </c>
      <c r="AX1472" s="88">
        <v>75.416666666666671</v>
      </c>
      <c r="AY1472" s="88">
        <v>75.416666666666671</v>
      </c>
      <c r="AZ1472" s="88">
        <v>75.416666666666671</v>
      </c>
      <c r="BA1472" s="88">
        <v>75.416666666666671</v>
      </c>
      <c r="BB1472" s="89">
        <f t="shared" si="87"/>
        <v>904.99999999999989</v>
      </c>
      <c r="BC1472" s="90" t="str">
        <f t="shared" si="86"/>
        <v>OK</v>
      </c>
      <c r="BD1472" s="91" t="str">
        <f t="shared" si="88"/>
        <v xml:space="preserve">                  </v>
      </c>
      <c r="BE1472" s="92">
        <f t="shared" si="89"/>
        <v>12</v>
      </c>
    </row>
    <row r="1473" spans="1:57" s="74" customFormat="1" ht="50.1" customHeight="1" x14ac:dyDescent="0.2">
      <c r="A1473" s="78" t="s">
        <v>55</v>
      </c>
      <c r="B1473" s="78" t="s">
        <v>58</v>
      </c>
      <c r="C1473" s="78" t="s">
        <v>1033</v>
      </c>
      <c r="D1473" s="78" t="s">
        <v>605</v>
      </c>
      <c r="E1473" s="79" t="str">
        <f>+IF(C1473&lt;&gt;"",VLOOKUP(MID(C1473,18,5),NIVELES!$A$133:$B$213,2,0),"")</f>
        <v>TUNGURAHUA</v>
      </c>
      <c r="F1473" s="80" t="s">
        <v>229</v>
      </c>
      <c r="G1473" s="81" t="str">
        <f>+IF(F1473&lt;&gt;"",VLOOKUP(F1473,NIVELES!$A$246:$C$464,3,0),"")</f>
        <v xml:space="preserve"> </v>
      </c>
      <c r="H1473" s="82" t="s">
        <v>1024</v>
      </c>
      <c r="I1473" s="78" t="s">
        <v>2201</v>
      </c>
      <c r="J1473" s="78" t="s">
        <v>2184</v>
      </c>
      <c r="K1473" s="78" t="s">
        <v>2185</v>
      </c>
      <c r="L1473" s="78" t="s">
        <v>1791</v>
      </c>
      <c r="M1473" s="78" t="s">
        <v>1791</v>
      </c>
      <c r="N1473" s="78" t="s">
        <v>1791</v>
      </c>
      <c r="O1473" s="78" t="s">
        <v>2284</v>
      </c>
      <c r="P1473" s="82">
        <v>12</v>
      </c>
      <c r="Q1473" s="78" t="s">
        <v>2275</v>
      </c>
      <c r="R1473" s="82">
        <v>1</v>
      </c>
      <c r="S1473" s="82">
        <v>1</v>
      </c>
      <c r="T1473" s="82">
        <v>1</v>
      </c>
      <c r="U1473" s="82">
        <v>1</v>
      </c>
      <c r="V1473" s="82">
        <v>1</v>
      </c>
      <c r="W1473" s="82">
        <v>1</v>
      </c>
      <c r="X1473" s="82">
        <v>1</v>
      </c>
      <c r="Y1473" s="82">
        <v>1</v>
      </c>
      <c r="Z1473" s="82">
        <v>1</v>
      </c>
      <c r="AA1473" s="82">
        <v>1</v>
      </c>
      <c r="AB1473" s="82">
        <v>1</v>
      </c>
      <c r="AC1473" s="82">
        <v>1</v>
      </c>
      <c r="AD1473" s="85" t="str">
        <f>IF(A1473&lt;&gt;"",IF(D1473="DIRECCIÓN_DE_TRANSFERENCIAS","280 0031",VLOOKUP(C1473,NIVELES!$A$14:$B$105,2,0)),"")</f>
        <v>280 3510</v>
      </c>
      <c r="AE1473" s="86" t="s">
        <v>322</v>
      </c>
      <c r="AF1473" s="86" t="s">
        <v>545</v>
      </c>
      <c r="AG1473" s="79" t="str">
        <f>+IF(AF1473&lt;&gt;"",VLOOKUP(AF1473,NIVELES!$A$666:$B$673,2,0),"")</f>
        <v>SERVICIOS_DE_ATENCIÓN_GERONTOLÓGICA</v>
      </c>
      <c r="AH1473" s="78" t="s">
        <v>322</v>
      </c>
      <c r="AI1473" s="79" t="str">
        <f>IF(AH1473&lt;&gt;"",VLOOKUP(CONCATENATE(AG1473,AH1473),NIVELES!$B$676:$C$745,2,0),"")</f>
        <v>Administracion De La Atencion Gerontologica</v>
      </c>
      <c r="AJ1473" s="78" t="s">
        <v>517</v>
      </c>
      <c r="AK1473" s="79" t="str">
        <f>+IF(AJ1473&lt;&gt;"",VLOOKUP(AJ1473,NIVELES!$A$816:$B$892,2,0),"")</f>
        <v>NO APLICA</v>
      </c>
      <c r="AL1473" s="78" t="s">
        <v>554</v>
      </c>
      <c r="AM1473" s="78">
        <v>530208</v>
      </c>
      <c r="AN1473" s="79" t="str">
        <f>IF(AM1473&lt;&gt;"",+VLOOKUP(AM1473,NIVELES!$A$1652:$B$2466,2,0),"")</f>
        <v>Servicio de Seguridad y Vigilancia</v>
      </c>
      <c r="AO1473" s="87">
        <v>19730</v>
      </c>
      <c r="AP1473" s="88">
        <v>1644.1666666666667</v>
      </c>
      <c r="AQ1473" s="88">
        <v>1644.1666666666667</v>
      </c>
      <c r="AR1473" s="88">
        <v>1644.1666666666667</v>
      </c>
      <c r="AS1473" s="88">
        <v>1644.1666666666667</v>
      </c>
      <c r="AT1473" s="88">
        <v>1644.1666666666667</v>
      </c>
      <c r="AU1473" s="88">
        <v>1644.1666666666667</v>
      </c>
      <c r="AV1473" s="88">
        <v>1644.1666666666667</v>
      </c>
      <c r="AW1473" s="88">
        <v>1644.1666666666667</v>
      </c>
      <c r="AX1473" s="88">
        <v>1644.1666666666667</v>
      </c>
      <c r="AY1473" s="88">
        <v>1644.1666666666667</v>
      </c>
      <c r="AZ1473" s="88">
        <v>1644.1666666666667</v>
      </c>
      <c r="BA1473" s="88">
        <v>1644.1666666666667</v>
      </c>
      <c r="BB1473" s="89">
        <f t="shared" si="87"/>
        <v>19730</v>
      </c>
      <c r="BC1473" s="90" t="str">
        <f t="shared" si="86"/>
        <v>OK</v>
      </c>
      <c r="BD1473" s="91" t="str">
        <f t="shared" si="88"/>
        <v xml:space="preserve">                  </v>
      </c>
      <c r="BE1473" s="92">
        <f t="shared" si="89"/>
        <v>12</v>
      </c>
    </row>
    <row r="1474" spans="1:57" s="74" customFormat="1" ht="50.1" customHeight="1" x14ac:dyDescent="0.2">
      <c r="A1474" s="78" t="s">
        <v>55</v>
      </c>
      <c r="B1474" s="78" t="s">
        <v>58</v>
      </c>
      <c r="C1474" s="78" t="s">
        <v>1033</v>
      </c>
      <c r="D1474" s="78" t="s">
        <v>605</v>
      </c>
      <c r="E1474" s="79" t="str">
        <f>+IF(C1474&lt;&gt;"",VLOOKUP(MID(C1474,18,5),NIVELES!$A$133:$B$213,2,0),"")</f>
        <v>TUNGURAHUA</v>
      </c>
      <c r="F1474" s="80" t="s">
        <v>229</v>
      </c>
      <c r="G1474" s="81" t="str">
        <f>+IF(F1474&lt;&gt;"",VLOOKUP(F1474,NIVELES!$A$246:$C$464,3,0),"")</f>
        <v xml:space="preserve"> </v>
      </c>
      <c r="H1474" s="82" t="s">
        <v>1024</v>
      </c>
      <c r="I1474" s="78" t="s">
        <v>2201</v>
      </c>
      <c r="J1474" s="78" t="s">
        <v>2184</v>
      </c>
      <c r="K1474" s="78" t="s">
        <v>2185</v>
      </c>
      <c r="L1474" s="78" t="s">
        <v>1791</v>
      </c>
      <c r="M1474" s="78" t="s">
        <v>1791</v>
      </c>
      <c r="N1474" s="78" t="s">
        <v>1791</v>
      </c>
      <c r="O1474" s="78" t="s">
        <v>2285</v>
      </c>
      <c r="P1474" s="82">
        <v>12</v>
      </c>
      <c r="Q1474" s="78" t="s">
        <v>2275</v>
      </c>
      <c r="R1474" s="82">
        <v>1</v>
      </c>
      <c r="S1474" s="82">
        <v>1</v>
      </c>
      <c r="T1474" s="82">
        <v>1</v>
      </c>
      <c r="U1474" s="82">
        <v>1</v>
      </c>
      <c r="V1474" s="82">
        <v>1</v>
      </c>
      <c r="W1474" s="82">
        <v>1</v>
      </c>
      <c r="X1474" s="82">
        <v>1</v>
      </c>
      <c r="Y1474" s="82">
        <v>1</v>
      </c>
      <c r="Z1474" s="82">
        <v>1</v>
      </c>
      <c r="AA1474" s="82">
        <v>1</v>
      </c>
      <c r="AB1474" s="82">
        <v>1</v>
      </c>
      <c r="AC1474" s="82">
        <v>1</v>
      </c>
      <c r="AD1474" s="85" t="str">
        <f>IF(A1474&lt;&gt;"",IF(D1474="DIRECCIÓN_DE_TRANSFERENCIAS","280 0031",VLOOKUP(C1474,NIVELES!$A$14:$B$105,2,0)),"")</f>
        <v>280 3510</v>
      </c>
      <c r="AE1474" s="86" t="s">
        <v>322</v>
      </c>
      <c r="AF1474" s="86" t="s">
        <v>545</v>
      </c>
      <c r="AG1474" s="79" t="str">
        <f>+IF(AF1474&lt;&gt;"",VLOOKUP(AF1474,NIVELES!$A$666:$B$673,2,0),"")</f>
        <v>SERVICIOS_DE_ATENCIÓN_GERONTOLÓGICA</v>
      </c>
      <c r="AH1474" s="78" t="s">
        <v>322</v>
      </c>
      <c r="AI1474" s="79" t="str">
        <f>IF(AH1474&lt;&gt;"",VLOOKUP(CONCATENATE(AG1474,AH1474),NIVELES!$B$676:$C$745,2,0),"")</f>
        <v>Administracion De La Atencion Gerontologica</v>
      </c>
      <c r="AJ1474" s="78" t="s">
        <v>517</v>
      </c>
      <c r="AK1474" s="79" t="str">
        <f>+IF(AJ1474&lt;&gt;"",VLOOKUP(AJ1474,NIVELES!$A$816:$B$892,2,0),"")</f>
        <v>NO APLICA</v>
      </c>
      <c r="AL1474" s="78" t="s">
        <v>554</v>
      </c>
      <c r="AM1474" s="78">
        <v>530209</v>
      </c>
      <c r="AN1474" s="79" t="str">
        <f>IF(AM1474&lt;&gt;"",+VLOOKUP(AM1474,NIVELES!$A$1652:$B$2466,2,0),"")</f>
        <v>Servicios de Aseo; Lavado de Vestimenta de Trabajo; Fumigación, Desinfección y Limpieza de Instalaciones</v>
      </c>
      <c r="AO1474" s="87">
        <v>24490</v>
      </c>
      <c r="AP1474" s="88">
        <v>2040.8333333333333</v>
      </c>
      <c r="AQ1474" s="88">
        <v>2040.8333333333333</v>
      </c>
      <c r="AR1474" s="88">
        <v>2040.8333333333333</v>
      </c>
      <c r="AS1474" s="88">
        <v>2040.8333333333333</v>
      </c>
      <c r="AT1474" s="88">
        <v>2040.8333333333333</v>
      </c>
      <c r="AU1474" s="88">
        <v>2040.8333333333333</v>
      </c>
      <c r="AV1474" s="88">
        <v>2040.8333333333333</v>
      </c>
      <c r="AW1474" s="88">
        <v>2040.8333333333333</v>
      </c>
      <c r="AX1474" s="88">
        <v>2040.8333333333333</v>
      </c>
      <c r="AY1474" s="88">
        <v>2040.8333333333333</v>
      </c>
      <c r="AZ1474" s="88">
        <v>2040.8333333333333</v>
      </c>
      <c r="BA1474" s="88">
        <v>2040.8333333333333</v>
      </c>
      <c r="BB1474" s="89">
        <f t="shared" si="87"/>
        <v>24489.999999999996</v>
      </c>
      <c r="BC1474" s="90" t="str">
        <f t="shared" si="86"/>
        <v>OK</v>
      </c>
      <c r="BD1474" s="91" t="str">
        <f t="shared" si="88"/>
        <v xml:space="preserve">                  </v>
      </c>
      <c r="BE1474" s="92">
        <f t="shared" si="89"/>
        <v>12</v>
      </c>
    </row>
    <row r="1475" spans="1:57" s="74" customFormat="1" ht="50.1" customHeight="1" x14ac:dyDescent="0.2">
      <c r="A1475" s="78" t="s">
        <v>55</v>
      </c>
      <c r="B1475" s="78" t="s">
        <v>58</v>
      </c>
      <c r="C1475" s="78" t="s">
        <v>1033</v>
      </c>
      <c r="D1475" s="78" t="s">
        <v>605</v>
      </c>
      <c r="E1475" s="79" t="str">
        <f>+IF(C1475&lt;&gt;"",VLOOKUP(MID(C1475,18,5),NIVELES!$A$133:$B$213,2,0),"")</f>
        <v>TUNGURAHUA</v>
      </c>
      <c r="F1475" s="80" t="s">
        <v>229</v>
      </c>
      <c r="G1475" s="81" t="str">
        <f>+IF(F1475&lt;&gt;"",VLOOKUP(F1475,NIVELES!$A$246:$C$464,3,0),"")</f>
        <v xml:space="preserve"> </v>
      </c>
      <c r="H1475" s="82" t="s">
        <v>1024</v>
      </c>
      <c r="I1475" s="78" t="s">
        <v>2201</v>
      </c>
      <c r="J1475" s="78" t="s">
        <v>2184</v>
      </c>
      <c r="K1475" s="78" t="s">
        <v>2185</v>
      </c>
      <c r="L1475" s="78" t="s">
        <v>1791</v>
      </c>
      <c r="M1475" s="78" t="s">
        <v>1791</v>
      </c>
      <c r="N1475" s="78" t="s">
        <v>1791</v>
      </c>
      <c r="O1475" s="78" t="s">
        <v>2286</v>
      </c>
      <c r="P1475" s="82">
        <v>0</v>
      </c>
      <c r="Q1475" s="78" t="s">
        <v>2275</v>
      </c>
      <c r="R1475" s="82">
        <v>0</v>
      </c>
      <c r="S1475" s="82">
        <v>0</v>
      </c>
      <c r="T1475" s="82">
        <v>0</v>
      </c>
      <c r="U1475" s="82">
        <v>0</v>
      </c>
      <c r="V1475" s="82">
        <v>0</v>
      </c>
      <c r="W1475" s="82">
        <v>0</v>
      </c>
      <c r="X1475" s="82">
        <v>0</v>
      </c>
      <c r="Y1475" s="82">
        <v>0</v>
      </c>
      <c r="Z1475" s="82">
        <v>0</v>
      </c>
      <c r="AA1475" s="82">
        <v>0</v>
      </c>
      <c r="AB1475" s="82">
        <v>0</v>
      </c>
      <c r="AC1475" s="82">
        <v>0</v>
      </c>
      <c r="AD1475" s="85" t="str">
        <f>IF(A1475&lt;&gt;"",IF(D1475="DIRECCIÓN_DE_TRANSFERENCIAS","280 0031",VLOOKUP(C1475,NIVELES!$A$14:$B$105,2,0)),"")</f>
        <v>280 3510</v>
      </c>
      <c r="AE1475" s="86" t="s">
        <v>322</v>
      </c>
      <c r="AF1475" s="86" t="s">
        <v>545</v>
      </c>
      <c r="AG1475" s="79" t="str">
        <f>+IF(AF1475&lt;&gt;"",VLOOKUP(AF1475,NIVELES!$A$666:$B$673,2,0),"")</f>
        <v>SERVICIOS_DE_ATENCIÓN_GERONTOLÓGICA</v>
      </c>
      <c r="AH1475" s="78" t="s">
        <v>322</v>
      </c>
      <c r="AI1475" s="79" t="str">
        <f>IF(AH1475&lt;&gt;"",VLOOKUP(CONCATENATE(AG1475,AH1475),NIVELES!$B$676:$C$745,2,0),"")</f>
        <v>Administracion De La Atencion Gerontologica</v>
      </c>
      <c r="AJ1475" s="78" t="s">
        <v>517</v>
      </c>
      <c r="AK1475" s="79" t="str">
        <f>+IF(AJ1475&lt;&gt;"",VLOOKUP(AJ1475,NIVELES!$A$816:$B$892,2,0),"")</f>
        <v>NO APLICA</v>
      </c>
      <c r="AL1475" s="78" t="s">
        <v>554</v>
      </c>
      <c r="AM1475" s="78">
        <v>530245</v>
      </c>
      <c r="AN1475" s="79" t="str">
        <f>IF(AM1475&lt;&gt;"",+VLOOKUP(AM1475,NIVELES!$A$1652:$B$2466,2,0),"")</f>
        <v>Servicios relacionados a la exhumación e inhumación de cadáveres</v>
      </c>
      <c r="AO1475" s="87">
        <v>0</v>
      </c>
      <c r="AP1475" s="88">
        <v>0</v>
      </c>
      <c r="AQ1475" s="88">
        <v>0</v>
      </c>
      <c r="AR1475" s="88">
        <v>0</v>
      </c>
      <c r="AS1475" s="88">
        <v>0</v>
      </c>
      <c r="AT1475" s="88">
        <v>0</v>
      </c>
      <c r="AU1475" s="88">
        <v>0</v>
      </c>
      <c r="AV1475" s="88">
        <v>0</v>
      </c>
      <c r="AW1475" s="88">
        <v>0</v>
      </c>
      <c r="AX1475" s="88">
        <v>0</v>
      </c>
      <c r="AY1475" s="88">
        <v>0</v>
      </c>
      <c r="AZ1475" s="88">
        <v>0</v>
      </c>
      <c r="BA1475" s="88">
        <v>0</v>
      </c>
      <c r="BB1475" s="89">
        <f t="shared" si="87"/>
        <v>0</v>
      </c>
      <c r="BC1475" s="90" t="str">
        <f t="shared" si="86"/>
        <v>OK</v>
      </c>
      <c r="BD1475" s="91" t="str">
        <f t="shared" si="88"/>
        <v xml:space="preserve">                  </v>
      </c>
      <c r="BE1475" s="92">
        <f t="shared" si="89"/>
        <v>0</v>
      </c>
    </row>
    <row r="1476" spans="1:57" s="74" customFormat="1" ht="50.1" customHeight="1" x14ac:dyDescent="0.2">
      <c r="A1476" s="78" t="s">
        <v>55</v>
      </c>
      <c r="B1476" s="78" t="s">
        <v>58</v>
      </c>
      <c r="C1476" s="78" t="s">
        <v>1033</v>
      </c>
      <c r="D1476" s="78" t="s">
        <v>605</v>
      </c>
      <c r="E1476" s="79" t="str">
        <f>+IF(C1476&lt;&gt;"",VLOOKUP(MID(C1476,18,5),NIVELES!$A$133:$B$213,2,0),"")</f>
        <v>TUNGURAHUA</v>
      </c>
      <c r="F1476" s="80" t="s">
        <v>229</v>
      </c>
      <c r="G1476" s="81" t="str">
        <f>+IF(F1476&lt;&gt;"",VLOOKUP(F1476,NIVELES!$A$246:$C$464,3,0),"")</f>
        <v xml:space="preserve"> </v>
      </c>
      <c r="H1476" s="82" t="s">
        <v>1024</v>
      </c>
      <c r="I1476" s="78" t="s">
        <v>2201</v>
      </c>
      <c r="J1476" s="78" t="s">
        <v>2184</v>
      </c>
      <c r="K1476" s="78" t="s">
        <v>2185</v>
      </c>
      <c r="L1476" s="78" t="s">
        <v>1791</v>
      </c>
      <c r="M1476" s="78" t="s">
        <v>1791</v>
      </c>
      <c r="N1476" s="78" t="s">
        <v>1791</v>
      </c>
      <c r="O1476" s="78" t="s">
        <v>2279</v>
      </c>
      <c r="P1476" s="82">
        <v>1</v>
      </c>
      <c r="Q1476" s="78" t="s">
        <v>2275</v>
      </c>
      <c r="R1476" s="82">
        <v>0</v>
      </c>
      <c r="S1476" s="82">
        <v>0</v>
      </c>
      <c r="T1476" s="82">
        <v>0</v>
      </c>
      <c r="U1476" s="82">
        <v>0</v>
      </c>
      <c r="V1476" s="82">
        <v>1</v>
      </c>
      <c r="W1476" s="82">
        <v>0</v>
      </c>
      <c r="X1476" s="82">
        <v>0</v>
      </c>
      <c r="Y1476" s="82">
        <v>0</v>
      </c>
      <c r="Z1476" s="82">
        <v>0</v>
      </c>
      <c r="AA1476" s="82">
        <v>0</v>
      </c>
      <c r="AB1476" s="82">
        <v>0</v>
      </c>
      <c r="AC1476" s="82">
        <v>0</v>
      </c>
      <c r="AD1476" s="85" t="str">
        <f>IF(A1476&lt;&gt;"",IF(D1476="DIRECCIÓN_DE_TRANSFERENCIAS","280 0031",VLOOKUP(C1476,NIVELES!$A$14:$B$105,2,0)),"")</f>
        <v>280 3510</v>
      </c>
      <c r="AE1476" s="86" t="s">
        <v>322</v>
      </c>
      <c r="AF1476" s="86" t="s">
        <v>545</v>
      </c>
      <c r="AG1476" s="79" t="str">
        <f>+IF(AF1476&lt;&gt;"",VLOOKUP(AF1476,NIVELES!$A$666:$B$673,2,0),"")</f>
        <v>SERVICIOS_DE_ATENCIÓN_GERONTOLÓGICA</v>
      </c>
      <c r="AH1476" s="78" t="s">
        <v>322</v>
      </c>
      <c r="AI1476" s="79" t="str">
        <f>IF(AH1476&lt;&gt;"",VLOOKUP(CONCATENATE(AG1476,AH1476),NIVELES!$B$676:$C$745,2,0),"")</f>
        <v>Administracion De La Atencion Gerontologica</v>
      </c>
      <c r="AJ1476" s="78" t="s">
        <v>517</v>
      </c>
      <c r="AK1476" s="79" t="str">
        <f>+IF(AJ1476&lt;&gt;"",VLOOKUP(AJ1476,NIVELES!$A$816:$B$892,2,0),"")</f>
        <v>NO APLICA</v>
      </c>
      <c r="AL1476" s="78" t="s">
        <v>554</v>
      </c>
      <c r="AM1476" s="78">
        <v>530404</v>
      </c>
      <c r="AN1476" s="79" t="str">
        <f>IF(AM1476&lt;&gt;"",+VLOOKUP(AM1476,NIVELES!$A$1652:$B$2466,2,0),"")</f>
        <v>Maquinarias y Equipos (Instalación, Mantenimiento y Reparación)</v>
      </c>
      <c r="AO1476" s="87">
        <v>18900</v>
      </c>
      <c r="AP1476" s="88">
        <v>0</v>
      </c>
      <c r="AQ1476" s="88">
        <v>0</v>
      </c>
      <c r="AR1476" s="88">
        <v>0</v>
      </c>
      <c r="AS1476" s="88">
        <v>0</v>
      </c>
      <c r="AT1476" s="88">
        <v>18900</v>
      </c>
      <c r="AU1476" s="88">
        <v>0</v>
      </c>
      <c r="AV1476" s="88">
        <v>0</v>
      </c>
      <c r="AW1476" s="88">
        <v>0</v>
      </c>
      <c r="AX1476" s="88">
        <v>0</v>
      </c>
      <c r="AY1476" s="88">
        <v>0</v>
      </c>
      <c r="AZ1476" s="88">
        <v>0</v>
      </c>
      <c r="BA1476" s="88">
        <v>0</v>
      </c>
      <c r="BB1476" s="89">
        <f t="shared" si="87"/>
        <v>18900</v>
      </c>
      <c r="BC1476" s="90" t="str">
        <f t="shared" si="86"/>
        <v>OK</v>
      </c>
      <c r="BD1476" s="91" t="str">
        <f t="shared" si="88"/>
        <v xml:space="preserve">                  </v>
      </c>
      <c r="BE1476" s="92">
        <f t="shared" si="89"/>
        <v>1</v>
      </c>
    </row>
    <row r="1477" spans="1:57" s="74" customFormat="1" ht="50.1" customHeight="1" x14ac:dyDescent="0.2">
      <c r="A1477" s="78" t="s">
        <v>55</v>
      </c>
      <c r="B1477" s="78" t="s">
        <v>58</v>
      </c>
      <c r="C1477" s="78" t="s">
        <v>1033</v>
      </c>
      <c r="D1477" s="78" t="s">
        <v>605</v>
      </c>
      <c r="E1477" s="79" t="str">
        <f>+IF(C1477&lt;&gt;"",VLOOKUP(MID(C1477,18,5),NIVELES!$A$133:$B$213,2,0),"")</f>
        <v>TUNGURAHUA</v>
      </c>
      <c r="F1477" s="80" t="s">
        <v>229</v>
      </c>
      <c r="G1477" s="81" t="str">
        <f>+IF(F1477&lt;&gt;"",VLOOKUP(F1477,NIVELES!$A$246:$C$464,3,0),"")</f>
        <v xml:space="preserve"> </v>
      </c>
      <c r="H1477" s="82" t="s">
        <v>1024</v>
      </c>
      <c r="I1477" s="78" t="s">
        <v>2201</v>
      </c>
      <c r="J1477" s="78" t="s">
        <v>2184</v>
      </c>
      <c r="K1477" s="78" t="s">
        <v>2185</v>
      </c>
      <c r="L1477" s="78" t="s">
        <v>1791</v>
      </c>
      <c r="M1477" s="78" t="s">
        <v>1791</v>
      </c>
      <c r="N1477" s="78" t="s">
        <v>1791</v>
      </c>
      <c r="O1477" s="78" t="s">
        <v>2278</v>
      </c>
      <c r="P1477" s="82">
        <v>0</v>
      </c>
      <c r="Q1477" s="78" t="s">
        <v>2275</v>
      </c>
      <c r="R1477" s="82">
        <v>0</v>
      </c>
      <c r="S1477" s="82">
        <v>0</v>
      </c>
      <c r="T1477" s="82">
        <v>0</v>
      </c>
      <c r="U1477" s="82">
        <v>0</v>
      </c>
      <c r="V1477" s="82">
        <v>0</v>
      </c>
      <c r="W1477" s="82">
        <v>0</v>
      </c>
      <c r="X1477" s="82">
        <v>0</v>
      </c>
      <c r="Y1477" s="82">
        <v>0</v>
      </c>
      <c r="Z1477" s="82">
        <v>0</v>
      </c>
      <c r="AA1477" s="82">
        <v>0</v>
      </c>
      <c r="AB1477" s="82">
        <v>0</v>
      </c>
      <c r="AC1477" s="82">
        <v>0</v>
      </c>
      <c r="AD1477" s="85" t="str">
        <f>IF(A1477&lt;&gt;"",IF(D1477="DIRECCIÓN_DE_TRANSFERENCIAS","280 0031",VLOOKUP(C1477,NIVELES!$A$14:$B$105,2,0)),"")</f>
        <v>280 3510</v>
      </c>
      <c r="AE1477" s="86" t="s">
        <v>322</v>
      </c>
      <c r="AF1477" s="86" t="s">
        <v>545</v>
      </c>
      <c r="AG1477" s="79" t="str">
        <f>+IF(AF1477&lt;&gt;"",VLOOKUP(AF1477,NIVELES!$A$666:$B$673,2,0),"")</f>
        <v>SERVICIOS_DE_ATENCIÓN_GERONTOLÓGICA</v>
      </c>
      <c r="AH1477" s="78" t="s">
        <v>322</v>
      </c>
      <c r="AI1477" s="79" t="str">
        <f>IF(AH1477&lt;&gt;"",VLOOKUP(CONCATENATE(AG1477,AH1477),NIVELES!$B$676:$C$745,2,0),"")</f>
        <v>Administracion De La Atencion Gerontologica</v>
      </c>
      <c r="AJ1477" s="78" t="s">
        <v>517</v>
      </c>
      <c r="AK1477" s="79" t="str">
        <f>+IF(AJ1477&lt;&gt;"",VLOOKUP(AJ1477,NIVELES!$A$816:$B$892,2,0),"")</f>
        <v>NO APLICA</v>
      </c>
      <c r="AL1477" s="78" t="s">
        <v>554</v>
      </c>
      <c r="AM1477" s="78">
        <v>530402</v>
      </c>
      <c r="AN1477" s="79" t="str">
        <f>IF(AM1477&lt;&gt;"",+VLOOKUP(AM1477,NIVELES!$A$1652:$B$2466,2,0),"")</f>
        <v>Edificios, Locales, Residencias y Cableado Estructurado (Instalación, Mantenimiento y Reparación)</v>
      </c>
      <c r="AO1477" s="87">
        <v>0</v>
      </c>
      <c r="AP1477" s="88">
        <v>0</v>
      </c>
      <c r="AQ1477" s="88">
        <v>0</v>
      </c>
      <c r="AR1477" s="88">
        <v>0</v>
      </c>
      <c r="AS1477" s="88">
        <v>0</v>
      </c>
      <c r="AT1477" s="88">
        <v>0</v>
      </c>
      <c r="AU1477" s="88">
        <v>0</v>
      </c>
      <c r="AV1477" s="88">
        <v>0</v>
      </c>
      <c r="AW1477" s="88">
        <v>0</v>
      </c>
      <c r="AX1477" s="88">
        <v>0</v>
      </c>
      <c r="AY1477" s="88">
        <v>0</v>
      </c>
      <c r="AZ1477" s="88">
        <v>0</v>
      </c>
      <c r="BA1477" s="88">
        <v>0</v>
      </c>
      <c r="BB1477" s="89">
        <f t="shared" si="87"/>
        <v>0</v>
      </c>
      <c r="BC1477" s="90" t="str">
        <f t="shared" si="86"/>
        <v>OK</v>
      </c>
      <c r="BD1477" s="91" t="str">
        <f t="shared" si="88"/>
        <v xml:space="preserve">                  </v>
      </c>
      <c r="BE1477" s="92">
        <f t="shared" si="89"/>
        <v>0</v>
      </c>
    </row>
    <row r="1478" spans="1:57" s="74" customFormat="1" ht="50.1" customHeight="1" x14ac:dyDescent="0.2">
      <c r="A1478" s="78" t="s">
        <v>55</v>
      </c>
      <c r="B1478" s="78" t="s">
        <v>58</v>
      </c>
      <c r="C1478" s="78" t="s">
        <v>1033</v>
      </c>
      <c r="D1478" s="78" t="s">
        <v>605</v>
      </c>
      <c r="E1478" s="79" t="str">
        <f>+IF(C1478&lt;&gt;"",VLOOKUP(MID(C1478,18,5),NIVELES!$A$133:$B$213,2,0),"")</f>
        <v>TUNGURAHUA</v>
      </c>
      <c r="F1478" s="80" t="s">
        <v>229</v>
      </c>
      <c r="G1478" s="81" t="str">
        <f>+IF(F1478&lt;&gt;"",VLOOKUP(F1478,NIVELES!$A$246:$C$464,3,0),"")</f>
        <v xml:space="preserve"> </v>
      </c>
      <c r="H1478" s="82" t="s">
        <v>1024</v>
      </c>
      <c r="I1478" s="78" t="s">
        <v>2201</v>
      </c>
      <c r="J1478" s="78" t="s">
        <v>2184</v>
      </c>
      <c r="K1478" s="78" t="s">
        <v>2185</v>
      </c>
      <c r="L1478" s="78" t="s">
        <v>1791</v>
      </c>
      <c r="M1478" s="78" t="s">
        <v>1791</v>
      </c>
      <c r="N1478" s="78" t="s">
        <v>1791</v>
      </c>
      <c r="O1478" s="78" t="s">
        <v>2287</v>
      </c>
      <c r="P1478" s="82">
        <v>12</v>
      </c>
      <c r="Q1478" s="78" t="s">
        <v>2275</v>
      </c>
      <c r="R1478" s="82">
        <v>1</v>
      </c>
      <c r="S1478" s="82">
        <v>1</v>
      </c>
      <c r="T1478" s="82">
        <v>1</v>
      </c>
      <c r="U1478" s="82">
        <v>1</v>
      </c>
      <c r="V1478" s="82">
        <v>1</v>
      </c>
      <c r="W1478" s="82">
        <v>1</v>
      </c>
      <c r="X1478" s="82">
        <v>1</v>
      </c>
      <c r="Y1478" s="82">
        <v>1</v>
      </c>
      <c r="Z1478" s="82">
        <v>1</v>
      </c>
      <c r="AA1478" s="82">
        <v>1</v>
      </c>
      <c r="AB1478" s="82">
        <v>1</v>
      </c>
      <c r="AC1478" s="82">
        <v>1</v>
      </c>
      <c r="AD1478" s="85" t="str">
        <f>IF(A1478&lt;&gt;"",IF(D1478="DIRECCIÓN_DE_TRANSFERENCIAS","280 0031",VLOOKUP(C1478,NIVELES!$A$14:$B$105,2,0)),"")</f>
        <v>280 3510</v>
      </c>
      <c r="AE1478" s="86" t="s">
        <v>322</v>
      </c>
      <c r="AF1478" s="86" t="s">
        <v>545</v>
      </c>
      <c r="AG1478" s="79" t="str">
        <f>+IF(AF1478&lt;&gt;"",VLOOKUP(AF1478,NIVELES!$A$666:$B$673,2,0),"")</f>
        <v>SERVICIOS_DE_ATENCIÓN_GERONTOLÓGICA</v>
      </c>
      <c r="AH1478" s="78" t="s">
        <v>322</v>
      </c>
      <c r="AI1478" s="79" t="str">
        <f>IF(AH1478&lt;&gt;"",VLOOKUP(CONCATENATE(AG1478,AH1478),NIVELES!$B$676:$C$745,2,0),"")</f>
        <v>Administracion De La Atencion Gerontologica</v>
      </c>
      <c r="AJ1478" s="78" t="s">
        <v>517</v>
      </c>
      <c r="AK1478" s="79" t="str">
        <f>+IF(AJ1478&lt;&gt;"",VLOOKUP(AJ1478,NIVELES!$A$816:$B$892,2,0),"")</f>
        <v>NO APLICA</v>
      </c>
      <c r="AL1478" s="78" t="s">
        <v>554</v>
      </c>
      <c r="AM1478" s="78">
        <v>530505</v>
      </c>
      <c r="AN1478" s="79" t="str">
        <f>IF(AM1478&lt;&gt;"",+VLOOKUP(AM1478,NIVELES!$A$1652:$B$2466,2,0),"")</f>
        <v>Vehículos (Arrendamiento)</v>
      </c>
      <c r="AO1478" s="87">
        <v>9015</v>
      </c>
      <c r="AP1478" s="88">
        <v>0</v>
      </c>
      <c r="AQ1478" s="88">
        <v>0</v>
      </c>
      <c r="AR1478" s="88">
        <v>1430.5</v>
      </c>
      <c r="AS1478" s="88">
        <v>0</v>
      </c>
      <c r="AT1478" s="88">
        <v>0</v>
      </c>
      <c r="AU1478" s="88">
        <v>1083.5</v>
      </c>
      <c r="AV1478" s="88">
        <v>1083.5</v>
      </c>
      <c r="AW1478" s="88">
        <v>1083.5</v>
      </c>
      <c r="AX1478" s="88">
        <v>1083.5</v>
      </c>
      <c r="AY1478" s="88">
        <v>1083.5</v>
      </c>
      <c r="AZ1478" s="88">
        <v>1083.5</v>
      </c>
      <c r="BA1478" s="88">
        <v>1083.5</v>
      </c>
      <c r="BB1478" s="89">
        <f t="shared" si="87"/>
        <v>9015</v>
      </c>
      <c r="BC1478" s="90" t="str">
        <f t="shared" si="86"/>
        <v>OK</v>
      </c>
      <c r="BD1478" s="91" t="str">
        <f t="shared" si="88"/>
        <v xml:space="preserve">                  </v>
      </c>
      <c r="BE1478" s="92">
        <f t="shared" si="89"/>
        <v>12</v>
      </c>
    </row>
    <row r="1479" spans="1:57" s="74" customFormat="1" ht="50.1" customHeight="1" x14ac:dyDescent="0.2">
      <c r="A1479" s="78" t="s">
        <v>55</v>
      </c>
      <c r="B1479" s="78" t="s">
        <v>58</v>
      </c>
      <c r="C1479" s="78" t="s">
        <v>1033</v>
      </c>
      <c r="D1479" s="78" t="s">
        <v>605</v>
      </c>
      <c r="E1479" s="79" t="str">
        <f>+IF(C1479&lt;&gt;"",VLOOKUP(MID(C1479,18,5),NIVELES!$A$133:$B$213,2,0),"")</f>
        <v>TUNGURAHUA</v>
      </c>
      <c r="F1479" s="80" t="s">
        <v>229</v>
      </c>
      <c r="G1479" s="81" t="str">
        <f>+IF(F1479&lt;&gt;"",VLOOKUP(F1479,NIVELES!$A$246:$C$464,3,0),"")</f>
        <v xml:space="preserve"> </v>
      </c>
      <c r="H1479" s="82" t="s">
        <v>1024</v>
      </c>
      <c r="I1479" s="78" t="s">
        <v>2201</v>
      </c>
      <c r="J1479" s="78" t="s">
        <v>2184</v>
      </c>
      <c r="K1479" s="78" t="s">
        <v>2185</v>
      </c>
      <c r="L1479" s="78" t="s">
        <v>1791</v>
      </c>
      <c r="M1479" s="78" t="s">
        <v>1791</v>
      </c>
      <c r="N1479" s="78" t="s">
        <v>1791</v>
      </c>
      <c r="O1479" s="78" t="s">
        <v>2276</v>
      </c>
      <c r="P1479" s="82">
        <v>12</v>
      </c>
      <c r="Q1479" s="78" t="s">
        <v>2275</v>
      </c>
      <c r="R1479" s="82">
        <v>1</v>
      </c>
      <c r="S1479" s="82">
        <v>1</v>
      </c>
      <c r="T1479" s="82">
        <v>1</v>
      </c>
      <c r="U1479" s="82">
        <v>1</v>
      </c>
      <c r="V1479" s="82">
        <v>1</v>
      </c>
      <c r="W1479" s="82">
        <v>1</v>
      </c>
      <c r="X1479" s="82">
        <v>1</v>
      </c>
      <c r="Y1479" s="82">
        <v>1</v>
      </c>
      <c r="Z1479" s="82">
        <v>1</v>
      </c>
      <c r="AA1479" s="82">
        <v>1</v>
      </c>
      <c r="AB1479" s="82">
        <v>1</v>
      </c>
      <c r="AC1479" s="82">
        <v>1</v>
      </c>
      <c r="AD1479" s="85" t="str">
        <f>IF(A1479&lt;&gt;"",IF(D1479="DIRECCIÓN_DE_TRANSFERENCIAS","280 0031",VLOOKUP(C1479,NIVELES!$A$14:$B$105,2,0)),"")</f>
        <v>280 3510</v>
      </c>
      <c r="AE1479" s="86" t="s">
        <v>322</v>
      </c>
      <c r="AF1479" s="86" t="s">
        <v>545</v>
      </c>
      <c r="AG1479" s="79" t="str">
        <f>+IF(AF1479&lt;&gt;"",VLOOKUP(AF1479,NIVELES!$A$666:$B$673,2,0),"")</f>
        <v>SERVICIOS_DE_ATENCIÓN_GERONTOLÓGICA</v>
      </c>
      <c r="AH1479" s="78" t="s">
        <v>322</v>
      </c>
      <c r="AI1479" s="79" t="str">
        <f>IF(AH1479&lt;&gt;"",VLOOKUP(CONCATENATE(AG1479,AH1479),NIVELES!$B$676:$C$745,2,0),"")</f>
        <v>Administracion De La Atencion Gerontologica</v>
      </c>
      <c r="AJ1479" s="78" t="s">
        <v>517</v>
      </c>
      <c r="AK1479" s="79" t="str">
        <f>+IF(AJ1479&lt;&gt;"",VLOOKUP(AJ1479,NIVELES!$A$816:$B$892,2,0),"")</f>
        <v>NO APLICA</v>
      </c>
      <c r="AL1479" s="78" t="s">
        <v>554</v>
      </c>
      <c r="AM1479" s="78">
        <v>530801</v>
      </c>
      <c r="AN1479" s="79" t="str">
        <f>IF(AM1479&lt;&gt;"",+VLOOKUP(AM1479,NIVELES!$A$1652:$B$2466,2,0),"")</f>
        <v>Alimentos y Bebidas</v>
      </c>
      <c r="AO1479" s="87">
        <v>60020</v>
      </c>
      <c r="AP1479" s="88">
        <v>0</v>
      </c>
      <c r="AQ1479" s="88">
        <v>0</v>
      </c>
      <c r="AR1479" s="88">
        <v>60020</v>
      </c>
      <c r="AS1479" s="88">
        <v>0</v>
      </c>
      <c r="AT1479" s="88">
        <v>0</v>
      </c>
      <c r="AU1479" s="88">
        <v>0</v>
      </c>
      <c r="AV1479" s="88">
        <v>0</v>
      </c>
      <c r="AW1479" s="88">
        <v>0</v>
      </c>
      <c r="AX1479" s="88">
        <v>0</v>
      </c>
      <c r="AY1479" s="88">
        <v>0</v>
      </c>
      <c r="AZ1479" s="88">
        <v>0</v>
      </c>
      <c r="BA1479" s="88">
        <v>0</v>
      </c>
      <c r="BB1479" s="89">
        <f t="shared" si="87"/>
        <v>60020</v>
      </c>
      <c r="BC1479" s="90" t="str">
        <f t="shared" ref="BC1479:BC1542" si="90">IF(A1479&lt;&gt;"",IF(AO1479&lt;&gt;"",IF(AO1479=BB1479,"OK",AO1479-BB1479),IF(AND(AO1479="",BB1479=""),"",AO1479-BB1479))," ")</f>
        <v>OK</v>
      </c>
      <c r="BD1479" s="91" t="str">
        <f t="shared" si="88"/>
        <v xml:space="preserve">                  </v>
      </c>
      <c r="BE1479" s="92">
        <f t="shared" si="89"/>
        <v>12</v>
      </c>
    </row>
    <row r="1480" spans="1:57" s="74" customFormat="1" ht="50.1" customHeight="1" x14ac:dyDescent="0.2">
      <c r="A1480" s="78" t="s">
        <v>55</v>
      </c>
      <c r="B1480" s="78" t="s">
        <v>58</v>
      </c>
      <c r="C1480" s="78" t="s">
        <v>1033</v>
      </c>
      <c r="D1480" s="78" t="s">
        <v>605</v>
      </c>
      <c r="E1480" s="79" t="str">
        <f>+IF(C1480&lt;&gt;"",VLOOKUP(MID(C1480,18,5),NIVELES!$A$133:$B$213,2,0),"")</f>
        <v>TUNGURAHUA</v>
      </c>
      <c r="F1480" s="80" t="s">
        <v>229</v>
      </c>
      <c r="G1480" s="81" t="str">
        <f>+IF(F1480&lt;&gt;"",VLOOKUP(F1480,NIVELES!$A$246:$C$464,3,0),"")</f>
        <v xml:space="preserve"> </v>
      </c>
      <c r="H1480" s="82" t="s">
        <v>1024</v>
      </c>
      <c r="I1480" s="78" t="s">
        <v>2201</v>
      </c>
      <c r="J1480" s="78" t="s">
        <v>2184</v>
      </c>
      <c r="K1480" s="78" t="s">
        <v>2185</v>
      </c>
      <c r="L1480" s="78" t="s">
        <v>1791</v>
      </c>
      <c r="M1480" s="78" t="s">
        <v>1791</v>
      </c>
      <c r="N1480" s="78" t="s">
        <v>1791</v>
      </c>
      <c r="O1480" s="78" t="s">
        <v>2288</v>
      </c>
      <c r="P1480" s="82">
        <v>1</v>
      </c>
      <c r="Q1480" s="78" t="s">
        <v>2275</v>
      </c>
      <c r="R1480" s="82">
        <v>0</v>
      </c>
      <c r="S1480" s="82">
        <v>0</v>
      </c>
      <c r="T1480" s="82">
        <v>0</v>
      </c>
      <c r="U1480" s="82">
        <v>1</v>
      </c>
      <c r="V1480" s="82">
        <v>0</v>
      </c>
      <c r="W1480" s="82">
        <v>0</v>
      </c>
      <c r="X1480" s="82">
        <v>0</v>
      </c>
      <c r="Y1480" s="82">
        <v>0</v>
      </c>
      <c r="Z1480" s="82">
        <v>0</v>
      </c>
      <c r="AA1480" s="82">
        <v>0</v>
      </c>
      <c r="AB1480" s="82">
        <v>0</v>
      </c>
      <c r="AC1480" s="82">
        <v>0</v>
      </c>
      <c r="AD1480" s="85" t="str">
        <f>IF(A1480&lt;&gt;"",IF(D1480="DIRECCIÓN_DE_TRANSFERENCIAS","280 0031",VLOOKUP(C1480,NIVELES!$A$14:$B$105,2,0)),"")</f>
        <v>280 3510</v>
      </c>
      <c r="AE1480" s="86" t="s">
        <v>322</v>
      </c>
      <c r="AF1480" s="86" t="s">
        <v>545</v>
      </c>
      <c r="AG1480" s="79" t="str">
        <f>+IF(AF1480&lt;&gt;"",VLOOKUP(AF1480,NIVELES!$A$666:$B$673,2,0),"")</f>
        <v>SERVICIOS_DE_ATENCIÓN_GERONTOLÓGICA</v>
      </c>
      <c r="AH1480" s="78" t="s">
        <v>322</v>
      </c>
      <c r="AI1480" s="79" t="str">
        <f>IF(AH1480&lt;&gt;"",VLOOKUP(CONCATENATE(AG1480,AH1480),NIVELES!$B$676:$C$745,2,0),"")</f>
        <v>Administracion De La Atencion Gerontologica</v>
      </c>
      <c r="AJ1480" s="78" t="s">
        <v>517</v>
      </c>
      <c r="AK1480" s="79" t="str">
        <f>+IF(AJ1480&lt;&gt;"",VLOOKUP(AJ1480,NIVELES!$A$816:$B$892,2,0),"")</f>
        <v>NO APLICA</v>
      </c>
      <c r="AL1480" s="78" t="s">
        <v>554</v>
      </c>
      <c r="AM1480" s="78">
        <v>530802</v>
      </c>
      <c r="AN1480" s="79" t="str">
        <f>IF(AM1480&lt;&gt;"",+VLOOKUP(AM1480,NIVELES!$A$1652:$B$2466,2,0),"")</f>
        <v>Vestuario, Lencería, Prendas de Protección; y, Accesorios para Uniformes Militares y Policiales; y, Carpas</v>
      </c>
      <c r="AO1480" s="87">
        <v>2515</v>
      </c>
      <c r="AP1480" s="88">
        <v>0</v>
      </c>
      <c r="AQ1480" s="88">
        <v>0</v>
      </c>
      <c r="AR1480" s="88">
        <v>0</v>
      </c>
      <c r="AS1480" s="88">
        <v>2515</v>
      </c>
      <c r="AT1480" s="88">
        <v>0</v>
      </c>
      <c r="AU1480" s="88">
        <v>0</v>
      </c>
      <c r="AV1480" s="88">
        <v>0</v>
      </c>
      <c r="AW1480" s="88">
        <v>0</v>
      </c>
      <c r="AX1480" s="88">
        <v>0</v>
      </c>
      <c r="AY1480" s="88">
        <v>0</v>
      </c>
      <c r="AZ1480" s="88">
        <v>0</v>
      </c>
      <c r="BA1480" s="88">
        <v>0</v>
      </c>
      <c r="BB1480" s="89">
        <f t="shared" ref="BB1480:BB1543" si="91">SUBTOTAL(9,AP1480:BA1480)</f>
        <v>2515</v>
      </c>
      <c r="BC1480" s="90" t="str">
        <f t="shared" si="90"/>
        <v>OK</v>
      </c>
      <c r="BD1480" s="91" t="str">
        <f t="shared" ref="BD1480:BD1543" si="92">IF(A1480&lt;&gt;"",IF(A1480="","Escoger Nivel 0",)&amp;" "&amp;(IF(B1480="","Escoger Nivel  1",)&amp;" "&amp;(IF(C1480="","Escoger Nivel 2",)&amp;" "&amp;(IF(D1480="","Escoger Nivel 3",)&amp;" "&amp;(IF(F1480="","Escoger Cantón",)&amp;" "&amp;(IF(I1480="","Escoger Obj. Estratégico Institucional N1",)&amp;" "&amp;(IF(J1480="","Escoger Obj. Especifico N2",)&amp;" "&amp;(IF(K1480="","Escoger Obj. Operativo N4",)&amp;" "&amp;(IF(L1480=""," Llenar Modalidad de Servicio ",)&amp;""&amp;(IF(M1480=""," Llenar Meta de Cobertura ",)&amp;" "&amp;(IF(N1480="","Llenar Indicador",)&amp;" "&amp;(IF(O1480="","Llenar Actividad PAPP",)&amp;" "&amp;(IF(P1480="","Llenar Metas",)&amp;" "&amp;(IF(Q1480="","Llenar Indicador",)&amp;" "&amp;(IF(AF1480="","Escoger Nro. programa",)&amp;" "&amp;(IF(AH1480="","Escoger Nro. Actividad e-Sigef",)&amp;" "&amp;(IF(AK1480="","Escoger direccionamiento de gasto",)&amp;" "&amp;(IF(AL1480="","Escoger Grupo de Gasto",)&amp;" "&amp;(IF(AM1480="","Escoger Item Presupuestario",)&amp;" "&amp;(IF(AO1480="","Llenar valor de actividad",))))))))))))))))))))," ")</f>
        <v xml:space="preserve">                  </v>
      </c>
      <c r="BE1480" s="92">
        <f t="shared" si="89"/>
        <v>1</v>
      </c>
    </row>
    <row r="1481" spans="1:57" s="74" customFormat="1" ht="50.1" customHeight="1" x14ac:dyDescent="0.2">
      <c r="A1481" s="78" t="s">
        <v>55</v>
      </c>
      <c r="B1481" s="78" t="s">
        <v>58</v>
      </c>
      <c r="C1481" s="78" t="s">
        <v>1033</v>
      </c>
      <c r="D1481" s="78" t="s">
        <v>605</v>
      </c>
      <c r="E1481" s="79" t="str">
        <f>+IF(C1481&lt;&gt;"",VLOOKUP(MID(C1481,18,5),NIVELES!$A$133:$B$213,2,0),"")</f>
        <v>TUNGURAHUA</v>
      </c>
      <c r="F1481" s="80" t="s">
        <v>229</v>
      </c>
      <c r="G1481" s="81" t="str">
        <f>+IF(F1481&lt;&gt;"",VLOOKUP(F1481,NIVELES!$A$246:$C$464,3,0),"")</f>
        <v xml:space="preserve"> </v>
      </c>
      <c r="H1481" s="82" t="s">
        <v>1024</v>
      </c>
      <c r="I1481" s="78" t="s">
        <v>2201</v>
      </c>
      <c r="J1481" s="78" t="s">
        <v>2184</v>
      </c>
      <c r="K1481" s="78" t="s">
        <v>2185</v>
      </c>
      <c r="L1481" s="78" t="s">
        <v>1791</v>
      </c>
      <c r="M1481" s="78" t="s">
        <v>1791</v>
      </c>
      <c r="N1481" s="78" t="s">
        <v>1791</v>
      </c>
      <c r="O1481" s="78" t="s">
        <v>2277</v>
      </c>
      <c r="P1481" s="82">
        <v>0</v>
      </c>
      <c r="Q1481" s="78" t="s">
        <v>2275</v>
      </c>
      <c r="R1481" s="82">
        <v>0</v>
      </c>
      <c r="S1481" s="82">
        <v>0</v>
      </c>
      <c r="T1481" s="82">
        <v>0</v>
      </c>
      <c r="U1481" s="82">
        <v>0</v>
      </c>
      <c r="V1481" s="82">
        <v>0</v>
      </c>
      <c r="W1481" s="82">
        <v>0</v>
      </c>
      <c r="X1481" s="82">
        <v>0</v>
      </c>
      <c r="Y1481" s="82">
        <v>0</v>
      </c>
      <c r="Z1481" s="82">
        <v>0</v>
      </c>
      <c r="AA1481" s="82">
        <v>0</v>
      </c>
      <c r="AB1481" s="82">
        <v>0</v>
      </c>
      <c r="AC1481" s="82">
        <v>0</v>
      </c>
      <c r="AD1481" s="85" t="str">
        <f>IF(A1481&lt;&gt;"",IF(D1481="DIRECCIÓN_DE_TRANSFERENCIAS","280 0031",VLOOKUP(C1481,NIVELES!$A$14:$B$105,2,0)),"")</f>
        <v>280 3510</v>
      </c>
      <c r="AE1481" s="86" t="s">
        <v>322</v>
      </c>
      <c r="AF1481" s="86" t="s">
        <v>545</v>
      </c>
      <c r="AG1481" s="79" t="str">
        <f>+IF(AF1481&lt;&gt;"",VLOOKUP(AF1481,NIVELES!$A$666:$B$673,2,0),"")</f>
        <v>SERVICIOS_DE_ATENCIÓN_GERONTOLÓGICA</v>
      </c>
      <c r="AH1481" s="78" t="s">
        <v>322</v>
      </c>
      <c r="AI1481" s="79" t="str">
        <f>IF(AH1481&lt;&gt;"",VLOOKUP(CONCATENATE(AG1481,AH1481),NIVELES!$B$676:$C$745,2,0),"")</f>
        <v>Administracion De La Atencion Gerontologica</v>
      </c>
      <c r="AJ1481" s="78" t="s">
        <v>517</v>
      </c>
      <c r="AK1481" s="79" t="str">
        <f>+IF(AJ1481&lt;&gt;"",VLOOKUP(AJ1481,NIVELES!$A$816:$B$892,2,0),"")</f>
        <v>NO APLICA</v>
      </c>
      <c r="AL1481" s="78" t="s">
        <v>554</v>
      </c>
      <c r="AM1481" s="78">
        <v>530803</v>
      </c>
      <c r="AN1481" s="79" t="str">
        <f>IF(AM1481&lt;&gt;"",+VLOOKUP(AM1481,NIVELES!$A$1652:$B$2466,2,0),"")</f>
        <v>Combustibles y Lubricantes</v>
      </c>
      <c r="AO1481" s="87">
        <v>0</v>
      </c>
      <c r="AP1481" s="88">
        <v>0</v>
      </c>
      <c r="AQ1481" s="88">
        <v>0</v>
      </c>
      <c r="AR1481" s="88">
        <v>0</v>
      </c>
      <c r="AS1481" s="88">
        <v>0</v>
      </c>
      <c r="AT1481" s="88">
        <v>0</v>
      </c>
      <c r="AU1481" s="88">
        <v>0</v>
      </c>
      <c r="AV1481" s="88">
        <v>0</v>
      </c>
      <c r="AW1481" s="88">
        <v>0</v>
      </c>
      <c r="AX1481" s="88">
        <v>0</v>
      </c>
      <c r="AY1481" s="88">
        <v>0</v>
      </c>
      <c r="AZ1481" s="88">
        <v>0</v>
      </c>
      <c r="BA1481" s="88">
        <v>0</v>
      </c>
      <c r="BB1481" s="89">
        <f t="shared" si="91"/>
        <v>0</v>
      </c>
      <c r="BC1481" s="90" t="str">
        <f t="shared" si="90"/>
        <v>OK</v>
      </c>
      <c r="BD1481" s="91" t="str">
        <f t="shared" si="92"/>
        <v xml:space="preserve">                  </v>
      </c>
      <c r="BE1481" s="92">
        <f t="shared" ref="BE1481:BE1544" si="93">SUBTOTAL(9,R1481:AC1481)</f>
        <v>0</v>
      </c>
    </row>
    <row r="1482" spans="1:57" s="74" customFormat="1" ht="50.1" customHeight="1" x14ac:dyDescent="0.2">
      <c r="A1482" s="78" t="s">
        <v>55</v>
      </c>
      <c r="B1482" s="78" t="s">
        <v>58</v>
      </c>
      <c r="C1482" s="78" t="s">
        <v>1033</v>
      </c>
      <c r="D1482" s="78" t="s">
        <v>605</v>
      </c>
      <c r="E1482" s="79" t="str">
        <f>+IF(C1482&lt;&gt;"",VLOOKUP(MID(C1482,18,5),NIVELES!$A$133:$B$213,2,0),"")</f>
        <v>TUNGURAHUA</v>
      </c>
      <c r="F1482" s="80" t="s">
        <v>229</v>
      </c>
      <c r="G1482" s="81" t="str">
        <f>+IF(F1482&lt;&gt;"",VLOOKUP(F1482,NIVELES!$A$246:$C$464,3,0),"")</f>
        <v xml:space="preserve"> </v>
      </c>
      <c r="H1482" s="82" t="s">
        <v>1024</v>
      </c>
      <c r="I1482" s="78" t="s">
        <v>2201</v>
      </c>
      <c r="J1482" s="78" t="s">
        <v>2184</v>
      </c>
      <c r="K1482" s="78" t="s">
        <v>2185</v>
      </c>
      <c r="L1482" s="78" t="s">
        <v>1791</v>
      </c>
      <c r="M1482" s="78" t="s">
        <v>1791</v>
      </c>
      <c r="N1482" s="78" t="s">
        <v>1791</v>
      </c>
      <c r="O1482" s="78" t="s">
        <v>2281</v>
      </c>
      <c r="P1482" s="82">
        <v>1</v>
      </c>
      <c r="Q1482" s="78" t="s">
        <v>2275</v>
      </c>
      <c r="R1482" s="82">
        <v>0</v>
      </c>
      <c r="S1482" s="82">
        <v>0</v>
      </c>
      <c r="T1482" s="82">
        <v>0</v>
      </c>
      <c r="U1482" s="82">
        <v>1</v>
      </c>
      <c r="V1482" s="82">
        <v>0</v>
      </c>
      <c r="W1482" s="82">
        <v>0</v>
      </c>
      <c r="X1482" s="82">
        <v>0</v>
      </c>
      <c r="Y1482" s="82">
        <v>0</v>
      </c>
      <c r="Z1482" s="82">
        <v>0</v>
      </c>
      <c r="AA1482" s="82">
        <v>0</v>
      </c>
      <c r="AB1482" s="82">
        <v>0</v>
      </c>
      <c r="AC1482" s="82">
        <v>0</v>
      </c>
      <c r="AD1482" s="85" t="str">
        <f>IF(A1482&lt;&gt;"",IF(D1482="DIRECCIÓN_DE_TRANSFERENCIAS","280 0031",VLOOKUP(C1482,NIVELES!$A$14:$B$105,2,0)),"")</f>
        <v>280 3510</v>
      </c>
      <c r="AE1482" s="86" t="s">
        <v>322</v>
      </c>
      <c r="AF1482" s="86" t="s">
        <v>545</v>
      </c>
      <c r="AG1482" s="79" t="str">
        <f>+IF(AF1482&lt;&gt;"",VLOOKUP(AF1482,NIVELES!$A$666:$B$673,2,0),"")</f>
        <v>SERVICIOS_DE_ATENCIÓN_GERONTOLÓGICA</v>
      </c>
      <c r="AH1482" s="78" t="s">
        <v>322</v>
      </c>
      <c r="AI1482" s="79" t="str">
        <f>IF(AH1482&lt;&gt;"",VLOOKUP(CONCATENATE(AG1482,AH1482),NIVELES!$B$676:$C$745,2,0),"")</f>
        <v>Administracion De La Atencion Gerontologica</v>
      </c>
      <c r="AJ1482" s="78" t="s">
        <v>517</v>
      </c>
      <c r="AK1482" s="79" t="str">
        <f>+IF(AJ1482&lt;&gt;"",VLOOKUP(AJ1482,NIVELES!$A$816:$B$892,2,0),"")</f>
        <v>NO APLICA</v>
      </c>
      <c r="AL1482" s="78" t="s">
        <v>554</v>
      </c>
      <c r="AM1482" s="78">
        <v>530804</v>
      </c>
      <c r="AN1482" s="79" t="str">
        <f>IF(AM1482&lt;&gt;"",+VLOOKUP(AM1482,NIVELES!$A$1652:$B$2466,2,0),"")</f>
        <v>Materiales de Oficina</v>
      </c>
      <c r="AO1482" s="87">
        <v>1720</v>
      </c>
      <c r="AP1482" s="88">
        <v>0</v>
      </c>
      <c r="AQ1482" s="88">
        <v>0</v>
      </c>
      <c r="AR1482" s="88">
        <v>0</v>
      </c>
      <c r="AS1482" s="88">
        <v>1720</v>
      </c>
      <c r="AT1482" s="88">
        <v>0</v>
      </c>
      <c r="AU1482" s="88">
        <v>0</v>
      </c>
      <c r="AV1482" s="88">
        <v>0</v>
      </c>
      <c r="AW1482" s="88">
        <v>0</v>
      </c>
      <c r="AX1482" s="88">
        <v>0</v>
      </c>
      <c r="AY1482" s="88">
        <v>0</v>
      </c>
      <c r="AZ1482" s="88">
        <v>0</v>
      </c>
      <c r="BA1482" s="88">
        <v>0</v>
      </c>
      <c r="BB1482" s="89">
        <f t="shared" si="91"/>
        <v>1720</v>
      </c>
      <c r="BC1482" s="90" t="str">
        <f t="shared" si="90"/>
        <v>OK</v>
      </c>
      <c r="BD1482" s="91" t="str">
        <f t="shared" si="92"/>
        <v xml:space="preserve">                  </v>
      </c>
      <c r="BE1482" s="92">
        <f t="shared" si="93"/>
        <v>1</v>
      </c>
    </row>
    <row r="1483" spans="1:57" s="74" customFormat="1" ht="50.1" customHeight="1" x14ac:dyDescent="0.2">
      <c r="A1483" s="78" t="s">
        <v>55</v>
      </c>
      <c r="B1483" s="78" t="s">
        <v>58</v>
      </c>
      <c r="C1483" s="78" t="s">
        <v>1033</v>
      </c>
      <c r="D1483" s="78" t="s">
        <v>605</v>
      </c>
      <c r="E1483" s="79" t="str">
        <f>+IF(C1483&lt;&gt;"",VLOOKUP(MID(C1483,18,5),NIVELES!$A$133:$B$213,2,0),"")</f>
        <v>TUNGURAHUA</v>
      </c>
      <c r="F1483" s="80" t="s">
        <v>229</v>
      </c>
      <c r="G1483" s="81" t="str">
        <f>+IF(F1483&lt;&gt;"",VLOOKUP(F1483,NIVELES!$A$246:$C$464,3,0),"")</f>
        <v xml:space="preserve"> </v>
      </c>
      <c r="H1483" s="82" t="s">
        <v>1024</v>
      </c>
      <c r="I1483" s="78" t="s">
        <v>2201</v>
      </c>
      <c r="J1483" s="78" t="s">
        <v>2184</v>
      </c>
      <c r="K1483" s="78" t="s">
        <v>2185</v>
      </c>
      <c r="L1483" s="78" t="s">
        <v>1791</v>
      </c>
      <c r="M1483" s="78" t="s">
        <v>1791</v>
      </c>
      <c r="N1483" s="78" t="s">
        <v>1791</v>
      </c>
      <c r="O1483" s="78" t="s">
        <v>2280</v>
      </c>
      <c r="P1483" s="82">
        <v>2</v>
      </c>
      <c r="Q1483" s="78" t="s">
        <v>2275</v>
      </c>
      <c r="R1483" s="82">
        <v>0</v>
      </c>
      <c r="S1483" s="82">
        <v>0</v>
      </c>
      <c r="T1483" s="82">
        <v>1</v>
      </c>
      <c r="U1483" s="82">
        <v>0</v>
      </c>
      <c r="V1483" s="82">
        <v>0</v>
      </c>
      <c r="W1483" s="82">
        <v>1</v>
      </c>
      <c r="X1483" s="82">
        <v>0</v>
      </c>
      <c r="Y1483" s="82">
        <v>0</v>
      </c>
      <c r="Z1483" s="82">
        <v>0</v>
      </c>
      <c r="AA1483" s="82">
        <v>0</v>
      </c>
      <c r="AB1483" s="82">
        <v>0</v>
      </c>
      <c r="AC1483" s="82">
        <v>0</v>
      </c>
      <c r="AD1483" s="85" t="str">
        <f>IF(A1483&lt;&gt;"",IF(D1483="DIRECCIÓN_DE_TRANSFERENCIAS","280 0031",VLOOKUP(C1483,NIVELES!$A$14:$B$105,2,0)),"")</f>
        <v>280 3510</v>
      </c>
      <c r="AE1483" s="86" t="s">
        <v>322</v>
      </c>
      <c r="AF1483" s="86" t="s">
        <v>545</v>
      </c>
      <c r="AG1483" s="79" t="str">
        <f>+IF(AF1483&lt;&gt;"",VLOOKUP(AF1483,NIVELES!$A$666:$B$673,2,0),"")</f>
        <v>SERVICIOS_DE_ATENCIÓN_GERONTOLÓGICA</v>
      </c>
      <c r="AH1483" s="78" t="s">
        <v>322</v>
      </c>
      <c r="AI1483" s="79" t="str">
        <f>IF(AH1483&lt;&gt;"",VLOOKUP(CONCATENATE(AG1483,AH1483),NIVELES!$B$676:$C$745,2,0),"")</f>
        <v>Administracion De La Atencion Gerontologica</v>
      </c>
      <c r="AJ1483" s="78" t="s">
        <v>517</v>
      </c>
      <c r="AK1483" s="79" t="str">
        <f>+IF(AJ1483&lt;&gt;"",VLOOKUP(AJ1483,NIVELES!$A$816:$B$892,2,0),"")</f>
        <v>NO APLICA</v>
      </c>
      <c r="AL1483" s="78" t="s">
        <v>554</v>
      </c>
      <c r="AM1483" s="78">
        <v>530805</v>
      </c>
      <c r="AN1483" s="79" t="str">
        <f>IF(AM1483&lt;&gt;"",+VLOOKUP(AM1483,NIVELES!$A$1652:$B$2466,2,0),"")</f>
        <v>Materiales de Aseo</v>
      </c>
      <c r="AO1483" s="87">
        <v>10010</v>
      </c>
      <c r="AP1483" s="88">
        <v>0</v>
      </c>
      <c r="AQ1483" s="88">
        <v>0</v>
      </c>
      <c r="AR1483" s="88">
        <v>5005</v>
      </c>
      <c r="AS1483" s="88">
        <v>0</v>
      </c>
      <c r="AT1483" s="88">
        <v>0</v>
      </c>
      <c r="AU1483" s="88">
        <v>5005</v>
      </c>
      <c r="AV1483" s="88">
        <v>0</v>
      </c>
      <c r="AW1483" s="88">
        <v>0</v>
      </c>
      <c r="AX1483" s="88">
        <v>0</v>
      </c>
      <c r="AY1483" s="88">
        <v>0</v>
      </c>
      <c r="AZ1483" s="88">
        <v>0</v>
      </c>
      <c r="BA1483" s="88">
        <v>0</v>
      </c>
      <c r="BB1483" s="89">
        <f t="shared" si="91"/>
        <v>10010</v>
      </c>
      <c r="BC1483" s="90" t="str">
        <f t="shared" si="90"/>
        <v>OK</v>
      </c>
      <c r="BD1483" s="91" t="str">
        <f t="shared" si="92"/>
        <v xml:space="preserve">                  </v>
      </c>
      <c r="BE1483" s="92">
        <f t="shared" si="93"/>
        <v>2</v>
      </c>
    </row>
    <row r="1484" spans="1:57" s="74" customFormat="1" ht="50.1" customHeight="1" x14ac:dyDescent="0.2">
      <c r="A1484" s="78" t="s">
        <v>55</v>
      </c>
      <c r="B1484" s="78" t="s">
        <v>58</v>
      </c>
      <c r="C1484" s="78" t="s">
        <v>1033</v>
      </c>
      <c r="D1484" s="78" t="s">
        <v>605</v>
      </c>
      <c r="E1484" s="79" t="str">
        <f>+IF(C1484&lt;&gt;"",VLOOKUP(MID(C1484,18,5),NIVELES!$A$133:$B$213,2,0),"")</f>
        <v>TUNGURAHUA</v>
      </c>
      <c r="F1484" s="80" t="s">
        <v>229</v>
      </c>
      <c r="G1484" s="81" t="str">
        <f>+IF(F1484&lt;&gt;"",VLOOKUP(F1484,NIVELES!$A$246:$C$464,3,0),"")</f>
        <v xml:space="preserve"> </v>
      </c>
      <c r="H1484" s="82" t="s">
        <v>1024</v>
      </c>
      <c r="I1484" s="78" t="s">
        <v>2201</v>
      </c>
      <c r="J1484" s="78" t="s">
        <v>2184</v>
      </c>
      <c r="K1484" s="78" t="s">
        <v>2185</v>
      </c>
      <c r="L1484" s="78" t="s">
        <v>1791</v>
      </c>
      <c r="M1484" s="78" t="s">
        <v>1791</v>
      </c>
      <c r="N1484" s="78" t="s">
        <v>1791</v>
      </c>
      <c r="O1484" s="78" t="s">
        <v>2283</v>
      </c>
      <c r="P1484" s="82">
        <v>2</v>
      </c>
      <c r="Q1484" s="78" t="s">
        <v>2275</v>
      </c>
      <c r="R1484" s="82">
        <v>0</v>
      </c>
      <c r="S1484" s="82">
        <v>0</v>
      </c>
      <c r="T1484" s="82">
        <v>0</v>
      </c>
      <c r="U1484" s="82">
        <v>1</v>
      </c>
      <c r="V1484" s="82">
        <v>0</v>
      </c>
      <c r="W1484" s="82">
        <v>0</v>
      </c>
      <c r="X1484" s="82">
        <v>1</v>
      </c>
      <c r="Y1484" s="82">
        <v>0</v>
      </c>
      <c r="Z1484" s="82">
        <v>0</v>
      </c>
      <c r="AA1484" s="82">
        <v>0</v>
      </c>
      <c r="AB1484" s="82">
        <v>0</v>
      </c>
      <c r="AC1484" s="82">
        <v>0</v>
      </c>
      <c r="AD1484" s="85" t="str">
        <f>IF(A1484&lt;&gt;"",IF(D1484="DIRECCIÓN_DE_TRANSFERENCIAS","280 0031",VLOOKUP(C1484,NIVELES!$A$14:$B$105,2,0)),"")</f>
        <v>280 3510</v>
      </c>
      <c r="AE1484" s="86" t="s">
        <v>322</v>
      </c>
      <c r="AF1484" s="86" t="s">
        <v>545</v>
      </c>
      <c r="AG1484" s="79" t="str">
        <f>+IF(AF1484&lt;&gt;"",VLOOKUP(AF1484,NIVELES!$A$666:$B$673,2,0),"")</f>
        <v>SERVICIOS_DE_ATENCIÓN_GERONTOLÓGICA</v>
      </c>
      <c r="AH1484" s="78" t="s">
        <v>322</v>
      </c>
      <c r="AI1484" s="79" t="str">
        <f>IF(AH1484&lt;&gt;"",VLOOKUP(CONCATENATE(AG1484,AH1484),NIVELES!$B$676:$C$745,2,0),"")</f>
        <v>Administracion De La Atencion Gerontologica</v>
      </c>
      <c r="AJ1484" s="78" t="s">
        <v>517</v>
      </c>
      <c r="AK1484" s="79" t="str">
        <f>+IF(AJ1484&lt;&gt;"",VLOOKUP(AJ1484,NIVELES!$A$816:$B$892,2,0),"")</f>
        <v>NO APLICA</v>
      </c>
      <c r="AL1484" s="78" t="s">
        <v>554</v>
      </c>
      <c r="AM1484" s="78">
        <v>530809</v>
      </c>
      <c r="AN1484" s="79" t="str">
        <f>IF(AM1484&lt;&gt;"",+VLOOKUP(AM1484,NIVELES!$A$1652:$B$2466,2,0),"")</f>
        <v>Medicamentos</v>
      </c>
      <c r="AO1484" s="87">
        <v>18815</v>
      </c>
      <c r="AP1484" s="88">
        <v>0</v>
      </c>
      <c r="AQ1484" s="88">
        <v>0</v>
      </c>
      <c r="AR1484" s="88">
        <v>0</v>
      </c>
      <c r="AS1484" s="88">
        <v>9407.5</v>
      </c>
      <c r="AT1484" s="88">
        <v>0</v>
      </c>
      <c r="AU1484" s="88">
        <v>0</v>
      </c>
      <c r="AV1484" s="88">
        <v>9407.5</v>
      </c>
      <c r="AW1484" s="88">
        <v>0</v>
      </c>
      <c r="AX1484" s="88">
        <v>0</v>
      </c>
      <c r="AY1484" s="88">
        <v>0</v>
      </c>
      <c r="AZ1484" s="88">
        <v>0</v>
      </c>
      <c r="BA1484" s="88">
        <v>0</v>
      </c>
      <c r="BB1484" s="89">
        <f t="shared" si="91"/>
        <v>18815</v>
      </c>
      <c r="BC1484" s="90" t="str">
        <f t="shared" si="90"/>
        <v>OK</v>
      </c>
      <c r="BD1484" s="91" t="str">
        <f t="shared" si="92"/>
        <v xml:space="preserve">                  </v>
      </c>
      <c r="BE1484" s="92">
        <f t="shared" si="93"/>
        <v>2</v>
      </c>
    </row>
    <row r="1485" spans="1:57" s="74" customFormat="1" ht="50.1" customHeight="1" x14ac:dyDescent="0.2">
      <c r="A1485" s="78" t="s">
        <v>55</v>
      </c>
      <c r="B1485" s="78" t="s">
        <v>58</v>
      </c>
      <c r="C1485" s="78" t="s">
        <v>1033</v>
      </c>
      <c r="D1485" s="78" t="s">
        <v>605</v>
      </c>
      <c r="E1485" s="79" t="str">
        <f>+IF(C1485&lt;&gt;"",VLOOKUP(MID(C1485,18,5),NIVELES!$A$133:$B$213,2,0),"")</f>
        <v>TUNGURAHUA</v>
      </c>
      <c r="F1485" s="80" t="s">
        <v>229</v>
      </c>
      <c r="G1485" s="81" t="str">
        <f>+IF(F1485&lt;&gt;"",VLOOKUP(F1485,NIVELES!$A$246:$C$464,3,0),"")</f>
        <v xml:space="preserve"> </v>
      </c>
      <c r="H1485" s="82" t="s">
        <v>1024</v>
      </c>
      <c r="I1485" s="78" t="s">
        <v>2201</v>
      </c>
      <c r="J1485" s="78" t="s">
        <v>2184</v>
      </c>
      <c r="K1485" s="78" t="s">
        <v>2185</v>
      </c>
      <c r="L1485" s="78" t="s">
        <v>1791</v>
      </c>
      <c r="M1485" s="78" t="s">
        <v>1791</v>
      </c>
      <c r="N1485" s="78" t="s">
        <v>1791</v>
      </c>
      <c r="O1485" s="78" t="s">
        <v>2282</v>
      </c>
      <c r="P1485" s="82">
        <v>1</v>
      </c>
      <c r="Q1485" s="78" t="s">
        <v>2275</v>
      </c>
      <c r="R1485" s="82">
        <v>0</v>
      </c>
      <c r="S1485" s="82">
        <v>0</v>
      </c>
      <c r="T1485" s="82">
        <v>0</v>
      </c>
      <c r="U1485" s="82">
        <v>1</v>
      </c>
      <c r="V1485" s="82">
        <v>0</v>
      </c>
      <c r="W1485" s="82">
        <v>0</v>
      </c>
      <c r="X1485" s="82">
        <v>0</v>
      </c>
      <c r="Y1485" s="82">
        <v>0</v>
      </c>
      <c r="Z1485" s="82">
        <v>0</v>
      </c>
      <c r="AA1485" s="82">
        <v>0</v>
      </c>
      <c r="AB1485" s="82">
        <v>0</v>
      </c>
      <c r="AC1485" s="82">
        <v>0</v>
      </c>
      <c r="AD1485" s="85" t="str">
        <f>IF(A1485&lt;&gt;"",IF(D1485="DIRECCIÓN_DE_TRANSFERENCIAS","280 0031",VLOOKUP(C1485,NIVELES!$A$14:$B$105,2,0)),"")</f>
        <v>280 3510</v>
      </c>
      <c r="AE1485" s="86" t="s">
        <v>322</v>
      </c>
      <c r="AF1485" s="86" t="s">
        <v>545</v>
      </c>
      <c r="AG1485" s="79" t="str">
        <f>+IF(AF1485&lt;&gt;"",VLOOKUP(AF1485,NIVELES!$A$666:$B$673,2,0),"")</f>
        <v>SERVICIOS_DE_ATENCIÓN_GERONTOLÓGICA</v>
      </c>
      <c r="AH1485" s="78" t="s">
        <v>322</v>
      </c>
      <c r="AI1485" s="79" t="str">
        <f>IF(AH1485&lt;&gt;"",VLOOKUP(CONCATENATE(AG1485,AH1485),NIVELES!$B$676:$C$745,2,0),"")</f>
        <v>Administracion De La Atencion Gerontologica</v>
      </c>
      <c r="AJ1485" s="78" t="s">
        <v>517</v>
      </c>
      <c r="AK1485" s="79" t="str">
        <f>+IF(AJ1485&lt;&gt;"",VLOOKUP(AJ1485,NIVELES!$A$816:$B$892,2,0),"")</f>
        <v>NO APLICA</v>
      </c>
      <c r="AL1485" s="78" t="s">
        <v>554</v>
      </c>
      <c r="AM1485" s="78">
        <v>530812</v>
      </c>
      <c r="AN1485" s="79" t="str">
        <f>IF(AM1485&lt;&gt;"",+VLOOKUP(AM1485,NIVELES!$A$1652:$B$2466,2,0),"")</f>
        <v>Materiales Didácticos</v>
      </c>
      <c r="AO1485" s="87">
        <v>4535</v>
      </c>
      <c r="AP1485" s="88">
        <v>0</v>
      </c>
      <c r="AQ1485" s="88">
        <v>0</v>
      </c>
      <c r="AR1485" s="88">
        <v>0</v>
      </c>
      <c r="AS1485" s="88">
        <v>4535</v>
      </c>
      <c r="AT1485" s="88">
        <v>0</v>
      </c>
      <c r="AU1485" s="88">
        <v>0</v>
      </c>
      <c r="AV1485" s="88">
        <v>0</v>
      </c>
      <c r="AW1485" s="88">
        <v>0</v>
      </c>
      <c r="AX1485" s="88">
        <v>0</v>
      </c>
      <c r="AY1485" s="88">
        <v>0</v>
      </c>
      <c r="AZ1485" s="88">
        <v>0</v>
      </c>
      <c r="BA1485" s="88">
        <v>0</v>
      </c>
      <c r="BB1485" s="89">
        <f t="shared" si="91"/>
        <v>4535</v>
      </c>
      <c r="BC1485" s="90" t="str">
        <f t="shared" si="90"/>
        <v>OK</v>
      </c>
      <c r="BD1485" s="91" t="str">
        <f t="shared" si="92"/>
        <v xml:space="preserve">                  </v>
      </c>
      <c r="BE1485" s="92">
        <f t="shared" si="93"/>
        <v>1</v>
      </c>
    </row>
    <row r="1486" spans="1:57" s="74" customFormat="1" ht="50.1" customHeight="1" x14ac:dyDescent="0.2">
      <c r="A1486" s="78" t="s">
        <v>55</v>
      </c>
      <c r="B1486" s="78" t="s">
        <v>58</v>
      </c>
      <c r="C1486" s="78" t="s">
        <v>1033</v>
      </c>
      <c r="D1486" s="78" t="s">
        <v>605</v>
      </c>
      <c r="E1486" s="79" t="str">
        <f>+IF(C1486&lt;&gt;"",VLOOKUP(MID(C1486,18,5),NIVELES!$A$133:$B$213,2,0),"")</f>
        <v>TUNGURAHUA</v>
      </c>
      <c r="F1486" s="80" t="s">
        <v>229</v>
      </c>
      <c r="G1486" s="81" t="str">
        <f>+IF(F1486&lt;&gt;"",VLOOKUP(F1486,NIVELES!$A$246:$C$464,3,0),"")</f>
        <v xml:space="preserve"> </v>
      </c>
      <c r="H1486" s="82" t="s">
        <v>1024</v>
      </c>
      <c r="I1486" s="78" t="s">
        <v>2201</v>
      </c>
      <c r="J1486" s="78" t="s">
        <v>2184</v>
      </c>
      <c r="K1486" s="78" t="s">
        <v>2185</v>
      </c>
      <c r="L1486" s="78" t="s">
        <v>1791</v>
      </c>
      <c r="M1486" s="78">
        <v>126</v>
      </c>
      <c r="N1486" s="78" t="s">
        <v>2271</v>
      </c>
      <c r="O1486" s="78" t="s">
        <v>2272</v>
      </c>
      <c r="P1486" s="82">
        <v>4</v>
      </c>
      <c r="Q1486" s="78" t="s">
        <v>2273</v>
      </c>
      <c r="R1486" s="82">
        <v>0</v>
      </c>
      <c r="S1486" s="82">
        <v>1</v>
      </c>
      <c r="T1486" s="82">
        <v>0</v>
      </c>
      <c r="U1486" s="82">
        <v>1</v>
      </c>
      <c r="V1486" s="82">
        <v>0</v>
      </c>
      <c r="W1486" s="82">
        <v>0</v>
      </c>
      <c r="X1486" s="82">
        <v>1</v>
      </c>
      <c r="Y1486" s="82">
        <v>0</v>
      </c>
      <c r="Z1486" s="82">
        <v>0</v>
      </c>
      <c r="AA1486" s="82">
        <v>1</v>
      </c>
      <c r="AB1486" s="82">
        <v>0</v>
      </c>
      <c r="AC1486" s="82">
        <v>0</v>
      </c>
      <c r="AD1486" s="85" t="str">
        <f>IF(A1486&lt;&gt;"",IF(D1486="DIRECCIÓN_DE_TRANSFERENCIAS","280 0031",VLOOKUP(C1486,NIVELES!$A$14:$B$105,2,0)),"")</f>
        <v>280 3510</v>
      </c>
      <c r="AE1486" s="86" t="s">
        <v>322</v>
      </c>
      <c r="AF1486" s="86" t="s">
        <v>545</v>
      </c>
      <c r="AG1486" s="79" t="str">
        <f>+IF(AF1486&lt;&gt;"",VLOOKUP(AF1486,NIVELES!$A$666:$B$673,2,0),"")</f>
        <v>SERVICIOS_DE_ATENCIÓN_GERONTOLÓGICA</v>
      </c>
      <c r="AH1486" s="78" t="s">
        <v>453</v>
      </c>
      <c r="AI1486" s="79" t="str">
        <f>IF(AH1486&lt;&gt;"",VLOOKUP(CONCATENATE(AG1486,AH1486),NIVELES!$B$676:$C$745,2,0),"")</f>
        <v xml:space="preserve">Subvenciones Para Contribuir El Cuidado De Las Personas Adultas Mayores  Atendidos  A Traves De  Terceros Sean Públicos O Privados </v>
      </c>
      <c r="AJ1486" s="78" t="s">
        <v>380</v>
      </c>
      <c r="AK1486" s="79" t="str">
        <f>+IF(AJ1486&lt;&gt;"",VLOOKUP(AJ1486,NIVELES!$A$816:$B$892,2,0),"")</f>
        <v>PROMOVER PRÁCTICAS DE CUIDADO A LAS PERSONAS ADULTAS MAYORES BAJO PARÁMETROS DE CALIDAD Y CALIDEZ</v>
      </c>
      <c r="AL1486" s="78" t="s">
        <v>556</v>
      </c>
      <c r="AM1486" s="78">
        <v>580104</v>
      </c>
      <c r="AN1486" s="79" t="str">
        <f>IF(AM1486&lt;&gt;"",+VLOOKUP(AM1486,NIVELES!$A$1652:$B$2466,2,0),"")</f>
        <v>A Gobiernos Autónomos Descentralizados</v>
      </c>
      <c r="AO1486" s="87">
        <v>306337.64720000001</v>
      </c>
      <c r="AP1486" s="88">
        <v>0</v>
      </c>
      <c r="AQ1486" s="88">
        <v>76584.411800000002</v>
      </c>
      <c r="AR1486" s="88">
        <v>0</v>
      </c>
      <c r="AS1486" s="88">
        <v>76584.411800000002</v>
      </c>
      <c r="AT1486" s="88">
        <v>0</v>
      </c>
      <c r="AU1486" s="88">
        <v>0</v>
      </c>
      <c r="AV1486" s="88">
        <v>76584.411800000002</v>
      </c>
      <c r="AW1486" s="88">
        <v>0</v>
      </c>
      <c r="AX1486" s="88">
        <v>0</v>
      </c>
      <c r="AY1486" s="88">
        <v>76584.411800000002</v>
      </c>
      <c r="AZ1486" s="88">
        <v>0</v>
      </c>
      <c r="BA1486" s="88">
        <v>0</v>
      </c>
      <c r="BB1486" s="89">
        <f t="shared" si="91"/>
        <v>306337.64720000001</v>
      </c>
      <c r="BC1486" s="90" t="str">
        <f t="shared" si="90"/>
        <v>OK</v>
      </c>
      <c r="BD1486" s="91" t="str">
        <f t="shared" si="92"/>
        <v xml:space="preserve">                  </v>
      </c>
      <c r="BE1486" s="92">
        <f t="shared" si="93"/>
        <v>4</v>
      </c>
    </row>
    <row r="1487" spans="1:57" s="74" customFormat="1" ht="50.1" customHeight="1" x14ac:dyDescent="0.2">
      <c r="A1487" s="78" t="s">
        <v>55</v>
      </c>
      <c r="B1487" s="78" t="s">
        <v>58</v>
      </c>
      <c r="C1487" s="78" t="s">
        <v>1033</v>
      </c>
      <c r="D1487" s="78" t="s">
        <v>605</v>
      </c>
      <c r="E1487" s="79" t="str">
        <f>+IF(C1487&lt;&gt;"",VLOOKUP(MID(C1487,18,5),NIVELES!$A$133:$B$213,2,0),"")</f>
        <v>TUNGURAHUA</v>
      </c>
      <c r="F1487" s="80" t="s">
        <v>229</v>
      </c>
      <c r="G1487" s="81" t="str">
        <f>+IF(F1487&lt;&gt;"",VLOOKUP(F1487,NIVELES!$A$246:$C$464,3,0),"")</f>
        <v xml:space="preserve"> </v>
      </c>
      <c r="H1487" s="82" t="s">
        <v>1024</v>
      </c>
      <c r="I1487" s="78" t="s">
        <v>2201</v>
      </c>
      <c r="J1487" s="78" t="s">
        <v>2184</v>
      </c>
      <c r="K1487" s="78" t="s">
        <v>2185</v>
      </c>
      <c r="L1487" s="78" t="s">
        <v>1791</v>
      </c>
      <c r="M1487" s="78" t="s">
        <v>1791</v>
      </c>
      <c r="N1487" s="78" t="s">
        <v>1791</v>
      </c>
      <c r="O1487" s="78" t="s">
        <v>2599</v>
      </c>
      <c r="P1487" s="82">
        <v>1</v>
      </c>
      <c r="Q1487" s="78" t="s">
        <v>2594</v>
      </c>
      <c r="R1487" s="82"/>
      <c r="S1487" s="82"/>
      <c r="T1487" s="82"/>
      <c r="U1487" s="82"/>
      <c r="V1487" s="82"/>
      <c r="W1487" s="82"/>
      <c r="X1487" s="82"/>
      <c r="Y1487" s="82"/>
      <c r="Z1487" s="82"/>
      <c r="AA1487" s="82"/>
      <c r="AB1487" s="82"/>
      <c r="AC1487" s="82">
        <v>1</v>
      </c>
      <c r="AD1487" s="85" t="str">
        <f>IF(A1487&lt;&gt;"",IF(D1487="DIRECCIÓN_DE_TRANSFERENCIAS","280 0031",VLOOKUP(C1487,NIVELES!$A$14:$B$105,2,0)),"")</f>
        <v>280 3510</v>
      </c>
      <c r="AE1487" s="86" t="s">
        <v>322</v>
      </c>
      <c r="AF1487" s="86" t="s">
        <v>546</v>
      </c>
      <c r="AG1487" s="79" t="str">
        <f>+IF(AF1487&lt;&gt;"",VLOOKUP(AF1487,NIVELES!$A$666:$B$673,2,0),"")</f>
        <v>ATENCIÓN_INTEGRAL_A_PERSONAS_CON_DISCAPACIDAD</v>
      </c>
      <c r="AH1487" s="78" t="s">
        <v>321</v>
      </c>
      <c r="AI1487" s="79" t="str">
        <f>IF(AH1487&lt;&gt;"",VLOOKUP(CONCATENATE(AG1487,AH1487),NIVELES!$B$676:$C$745,2,0),"")</f>
        <v>Centros Indirectos Prestación De Servicio</v>
      </c>
      <c r="AJ1487" s="78" t="s">
        <v>429</v>
      </c>
      <c r="AK1487" s="79" t="str">
        <f>+IF(AJ1487&lt;&gt;"",VLOOKUP(AJ1487,NIVELES!$A$816:$B$892,2,0),"")</f>
        <v xml:space="preserve">PROMOVER EL RECONOCIMIENTO Y GARANTIA DE LOS DERECHOS DE LAS MUJERES Y HOMBRES CON DISCAPACIDAD,  SU DEBIDA VALORACIÓN Y EL RESPETO A SU DIGNIDAD  </v>
      </c>
      <c r="AL1487" s="78" t="s">
        <v>554</v>
      </c>
      <c r="AM1487" s="78">
        <v>530249</v>
      </c>
      <c r="AN1487" s="79" t="str">
        <f>IF(AM1487&lt;&gt;"",+VLOOKUP(AM1487,NIVELES!$A$1652:$B$2466,2,0),"")</f>
        <v>Eventos Públicos Promocionales</v>
      </c>
      <c r="AO1487" s="87">
        <v>1000</v>
      </c>
      <c r="AP1487" s="88">
        <v>0</v>
      </c>
      <c r="AQ1487" s="88">
        <v>0</v>
      </c>
      <c r="AR1487" s="88">
        <v>0</v>
      </c>
      <c r="AS1487" s="88">
        <v>0</v>
      </c>
      <c r="AT1487" s="88">
        <v>0</v>
      </c>
      <c r="AU1487" s="88">
        <v>0</v>
      </c>
      <c r="AV1487" s="88">
        <v>0</v>
      </c>
      <c r="AW1487" s="88">
        <v>0</v>
      </c>
      <c r="AX1487" s="88">
        <v>0</v>
      </c>
      <c r="AY1487" s="88">
        <v>0</v>
      </c>
      <c r="AZ1487" s="88">
        <v>0</v>
      </c>
      <c r="BA1487" s="88">
        <v>1000</v>
      </c>
      <c r="BB1487" s="89">
        <f t="shared" si="91"/>
        <v>1000</v>
      </c>
      <c r="BC1487" s="90" t="str">
        <f t="shared" si="90"/>
        <v>OK</v>
      </c>
      <c r="BD1487" s="91" t="str">
        <f t="shared" si="92"/>
        <v xml:space="preserve">                  </v>
      </c>
      <c r="BE1487" s="92">
        <f t="shared" si="93"/>
        <v>1</v>
      </c>
    </row>
    <row r="1488" spans="1:57" s="74" customFormat="1" ht="50.1" customHeight="1" x14ac:dyDescent="0.2">
      <c r="A1488" s="78" t="s">
        <v>55</v>
      </c>
      <c r="B1488" s="78" t="s">
        <v>58</v>
      </c>
      <c r="C1488" s="78" t="s">
        <v>1033</v>
      </c>
      <c r="D1488" s="78" t="s">
        <v>605</v>
      </c>
      <c r="E1488" s="79" t="str">
        <f>+IF(C1488&lt;&gt;"",VLOOKUP(MID(C1488,18,5),NIVELES!$A$133:$B$213,2,0),"")</f>
        <v>TUNGURAHUA</v>
      </c>
      <c r="F1488" s="80" t="s">
        <v>229</v>
      </c>
      <c r="G1488" s="81" t="str">
        <f>+IF(F1488&lt;&gt;"",VLOOKUP(F1488,NIVELES!$A$246:$C$464,3,0),"")</f>
        <v xml:space="preserve"> </v>
      </c>
      <c r="H1488" s="82" t="s">
        <v>1024</v>
      </c>
      <c r="I1488" s="78" t="s">
        <v>2201</v>
      </c>
      <c r="J1488" s="78" t="s">
        <v>2184</v>
      </c>
      <c r="K1488" s="78" t="s">
        <v>2185</v>
      </c>
      <c r="L1488" s="78" t="s">
        <v>1791</v>
      </c>
      <c r="M1488" s="78" t="s">
        <v>1791</v>
      </c>
      <c r="N1488" s="78" t="s">
        <v>1791</v>
      </c>
      <c r="O1488" s="78" t="s">
        <v>2458</v>
      </c>
      <c r="P1488" s="82">
        <v>2</v>
      </c>
      <c r="Q1488" s="78" t="s">
        <v>2612</v>
      </c>
      <c r="R1488" s="82"/>
      <c r="S1488" s="82"/>
      <c r="T1488" s="82"/>
      <c r="U1488" s="82"/>
      <c r="V1488" s="82"/>
      <c r="W1488" s="82">
        <v>1</v>
      </c>
      <c r="X1488" s="82"/>
      <c r="Y1488" s="82"/>
      <c r="Z1488" s="82"/>
      <c r="AA1488" s="82">
        <v>1</v>
      </c>
      <c r="AB1488" s="82"/>
      <c r="AC1488" s="82"/>
      <c r="AD1488" s="85" t="str">
        <f>IF(A1488&lt;&gt;"",IF(D1488="DIRECCIÓN_DE_TRANSFERENCIAS","280 0031",VLOOKUP(C1488,NIVELES!$A$14:$B$105,2,0)),"")</f>
        <v>280 3510</v>
      </c>
      <c r="AE1488" s="86" t="s">
        <v>322</v>
      </c>
      <c r="AF1488" s="86" t="s">
        <v>546</v>
      </c>
      <c r="AG1488" s="79" t="str">
        <f>+IF(AF1488&lt;&gt;"",VLOOKUP(AF1488,NIVELES!$A$666:$B$673,2,0),"")</f>
        <v>ATENCIÓN_INTEGRAL_A_PERSONAS_CON_DISCAPACIDAD</v>
      </c>
      <c r="AH1488" s="78" t="s">
        <v>321</v>
      </c>
      <c r="AI1488" s="79" t="str">
        <f>IF(AH1488&lt;&gt;"",VLOOKUP(CONCATENATE(AG1488,AH1488),NIVELES!$B$676:$C$745,2,0),"")</f>
        <v>Centros Indirectos Prestación De Servicio</v>
      </c>
      <c r="AJ1488" s="78" t="s">
        <v>429</v>
      </c>
      <c r="AK1488" s="79" t="str">
        <f>+IF(AJ1488&lt;&gt;"",VLOOKUP(AJ1488,NIVELES!$A$816:$B$892,2,0),"")</f>
        <v xml:space="preserve">PROMOVER EL RECONOCIMIENTO Y GARANTIA DE LOS DERECHOS DE LAS MUJERES Y HOMBRES CON DISCAPACIDAD,  SU DEBIDA VALORACIÓN Y EL RESPETO A SU DIGNIDAD  </v>
      </c>
      <c r="AL1488" s="78" t="s">
        <v>554</v>
      </c>
      <c r="AM1488" s="78">
        <v>530301</v>
      </c>
      <c r="AN1488" s="79" t="str">
        <f>IF(AM1488&lt;&gt;"",+VLOOKUP(AM1488,NIVELES!$A$1652:$B$2466,2,0),"")</f>
        <v>Pasajes al Interior</v>
      </c>
      <c r="AO1488" s="87">
        <v>40</v>
      </c>
      <c r="AP1488" s="88">
        <v>0</v>
      </c>
      <c r="AQ1488" s="88">
        <v>0</v>
      </c>
      <c r="AR1488" s="88">
        <v>0</v>
      </c>
      <c r="AS1488" s="88">
        <v>0</v>
      </c>
      <c r="AT1488" s="88">
        <v>0</v>
      </c>
      <c r="AU1488" s="88">
        <v>20</v>
      </c>
      <c r="AV1488" s="88">
        <v>0</v>
      </c>
      <c r="AW1488" s="88">
        <v>0</v>
      </c>
      <c r="AX1488" s="88">
        <v>0</v>
      </c>
      <c r="AY1488" s="88">
        <v>20</v>
      </c>
      <c r="AZ1488" s="88">
        <v>0</v>
      </c>
      <c r="BA1488" s="88">
        <v>0</v>
      </c>
      <c r="BB1488" s="89">
        <f t="shared" si="91"/>
        <v>40</v>
      </c>
      <c r="BC1488" s="90" t="str">
        <f t="shared" si="90"/>
        <v>OK</v>
      </c>
      <c r="BD1488" s="91" t="str">
        <f t="shared" si="92"/>
        <v xml:space="preserve">                  </v>
      </c>
      <c r="BE1488" s="92">
        <f t="shared" si="93"/>
        <v>2</v>
      </c>
    </row>
    <row r="1489" spans="1:57" s="74" customFormat="1" ht="50.1" customHeight="1" x14ac:dyDescent="0.2">
      <c r="A1489" s="78" t="s">
        <v>55</v>
      </c>
      <c r="B1489" s="78" t="s">
        <v>58</v>
      </c>
      <c r="C1489" s="78" t="s">
        <v>1033</v>
      </c>
      <c r="D1489" s="78" t="s">
        <v>605</v>
      </c>
      <c r="E1489" s="79" t="str">
        <f>+IF(C1489&lt;&gt;"",VLOOKUP(MID(C1489,18,5),NIVELES!$A$133:$B$213,2,0),"")</f>
        <v>TUNGURAHUA</v>
      </c>
      <c r="F1489" s="80" t="s">
        <v>229</v>
      </c>
      <c r="G1489" s="81" t="str">
        <f>+IF(F1489&lt;&gt;"",VLOOKUP(F1489,NIVELES!$A$246:$C$464,3,0),"")</f>
        <v xml:space="preserve"> </v>
      </c>
      <c r="H1489" s="82" t="s">
        <v>1024</v>
      </c>
      <c r="I1489" s="78" t="s">
        <v>2201</v>
      </c>
      <c r="J1489" s="78" t="s">
        <v>2184</v>
      </c>
      <c r="K1489" s="78" t="s">
        <v>2185</v>
      </c>
      <c r="L1489" s="78" t="s">
        <v>1791</v>
      </c>
      <c r="M1489" s="78" t="s">
        <v>1791</v>
      </c>
      <c r="N1489" s="78" t="s">
        <v>1791</v>
      </c>
      <c r="O1489" s="78" t="s">
        <v>2458</v>
      </c>
      <c r="P1489" s="82">
        <v>2</v>
      </c>
      <c r="Q1489" s="78" t="s">
        <v>2612</v>
      </c>
      <c r="R1489" s="82"/>
      <c r="S1489" s="82"/>
      <c r="T1489" s="82"/>
      <c r="U1489" s="82"/>
      <c r="V1489" s="82"/>
      <c r="W1489" s="82">
        <v>1</v>
      </c>
      <c r="X1489" s="82"/>
      <c r="Y1489" s="82"/>
      <c r="Z1489" s="82"/>
      <c r="AA1489" s="82">
        <v>1</v>
      </c>
      <c r="AB1489" s="82"/>
      <c r="AC1489" s="82"/>
      <c r="AD1489" s="85" t="str">
        <f>IF(A1489&lt;&gt;"",IF(D1489="DIRECCIÓN_DE_TRANSFERENCIAS","280 0031",VLOOKUP(C1489,NIVELES!$A$14:$B$105,2,0)),"")</f>
        <v>280 3510</v>
      </c>
      <c r="AE1489" s="86" t="s">
        <v>322</v>
      </c>
      <c r="AF1489" s="86" t="s">
        <v>546</v>
      </c>
      <c r="AG1489" s="79" t="str">
        <f>+IF(AF1489&lt;&gt;"",VLOOKUP(AF1489,NIVELES!$A$666:$B$673,2,0),"")</f>
        <v>ATENCIÓN_INTEGRAL_A_PERSONAS_CON_DISCAPACIDAD</v>
      </c>
      <c r="AH1489" s="78" t="s">
        <v>321</v>
      </c>
      <c r="AI1489" s="79" t="str">
        <f>IF(AH1489&lt;&gt;"",VLOOKUP(CONCATENATE(AG1489,AH1489),NIVELES!$B$676:$C$745,2,0),"")</f>
        <v>Centros Indirectos Prestación De Servicio</v>
      </c>
      <c r="AJ1489" s="78" t="s">
        <v>429</v>
      </c>
      <c r="AK1489" s="79" t="str">
        <f>+IF(AJ1489&lt;&gt;"",VLOOKUP(AJ1489,NIVELES!$A$816:$B$892,2,0),"")</f>
        <v xml:space="preserve">PROMOVER EL RECONOCIMIENTO Y GARANTIA DE LOS DERECHOS DE LAS MUJERES Y HOMBRES CON DISCAPACIDAD,  SU DEBIDA VALORACIÓN Y EL RESPETO A SU DIGNIDAD  </v>
      </c>
      <c r="AL1489" s="78" t="s">
        <v>554</v>
      </c>
      <c r="AM1489" s="78">
        <v>530303</v>
      </c>
      <c r="AN1489" s="79" t="str">
        <f>IF(AM1489&lt;&gt;"",+VLOOKUP(AM1489,NIVELES!$A$1652:$B$2466,2,0),"")</f>
        <v>Viáticos y Subsistencias en el Interior</v>
      </c>
      <c r="AO1489" s="87">
        <v>160</v>
      </c>
      <c r="AP1489" s="88">
        <v>0</v>
      </c>
      <c r="AQ1489" s="88">
        <v>0</v>
      </c>
      <c r="AR1489" s="88">
        <v>0</v>
      </c>
      <c r="AS1489" s="88">
        <v>0</v>
      </c>
      <c r="AT1489" s="88">
        <v>0</v>
      </c>
      <c r="AU1489" s="88">
        <v>80</v>
      </c>
      <c r="AV1489" s="88">
        <v>0</v>
      </c>
      <c r="AW1489" s="88">
        <v>0</v>
      </c>
      <c r="AX1489" s="88">
        <v>0</v>
      </c>
      <c r="AY1489" s="88">
        <v>80</v>
      </c>
      <c r="AZ1489" s="88">
        <v>0</v>
      </c>
      <c r="BA1489" s="88">
        <v>0</v>
      </c>
      <c r="BB1489" s="89">
        <f t="shared" si="91"/>
        <v>160</v>
      </c>
      <c r="BC1489" s="90" t="str">
        <f t="shared" si="90"/>
        <v>OK</v>
      </c>
      <c r="BD1489" s="91" t="str">
        <f t="shared" si="92"/>
        <v xml:space="preserve">                  </v>
      </c>
      <c r="BE1489" s="92">
        <f t="shared" si="93"/>
        <v>2</v>
      </c>
    </row>
    <row r="1490" spans="1:57" s="74" customFormat="1" ht="50.1" customHeight="1" x14ac:dyDescent="0.2">
      <c r="A1490" s="78" t="s">
        <v>55</v>
      </c>
      <c r="B1490" s="78" t="s">
        <v>58</v>
      </c>
      <c r="C1490" s="78" t="s">
        <v>1033</v>
      </c>
      <c r="D1490" s="78" t="s">
        <v>605</v>
      </c>
      <c r="E1490" s="79" t="str">
        <f>+IF(C1490&lt;&gt;"",VLOOKUP(MID(C1490,18,5),NIVELES!$A$133:$B$213,2,0),"")</f>
        <v>TUNGURAHUA</v>
      </c>
      <c r="F1490" s="80" t="s">
        <v>229</v>
      </c>
      <c r="G1490" s="81" t="str">
        <f>+IF(F1490&lt;&gt;"",VLOOKUP(F1490,NIVELES!$A$246:$C$464,3,0),"")</f>
        <v xml:space="preserve"> </v>
      </c>
      <c r="H1490" s="82" t="s">
        <v>1024</v>
      </c>
      <c r="I1490" s="78" t="s">
        <v>2201</v>
      </c>
      <c r="J1490" s="78" t="s">
        <v>2184</v>
      </c>
      <c r="K1490" s="78" t="s">
        <v>2185</v>
      </c>
      <c r="L1490" s="78" t="s">
        <v>1791</v>
      </c>
      <c r="M1490" s="78" t="s">
        <v>1791</v>
      </c>
      <c r="N1490" s="78" t="s">
        <v>1791</v>
      </c>
      <c r="O1490" s="78" t="s">
        <v>2591</v>
      </c>
      <c r="P1490" s="82">
        <v>1</v>
      </c>
      <c r="Q1490" s="78" t="s">
        <v>2522</v>
      </c>
      <c r="R1490" s="82"/>
      <c r="S1490" s="82"/>
      <c r="T1490" s="82"/>
      <c r="U1490" s="82"/>
      <c r="V1490" s="82"/>
      <c r="W1490" s="82"/>
      <c r="X1490" s="82"/>
      <c r="Y1490" s="82"/>
      <c r="Z1490" s="82"/>
      <c r="AA1490" s="82"/>
      <c r="AB1490" s="82"/>
      <c r="AC1490" s="82">
        <v>1</v>
      </c>
      <c r="AD1490" s="85" t="str">
        <f>IF(A1490&lt;&gt;"",IF(D1490="DIRECCIÓN_DE_TRANSFERENCIAS","280 0031",VLOOKUP(C1490,NIVELES!$A$14:$B$105,2,0)),"")</f>
        <v>280 3510</v>
      </c>
      <c r="AE1490" s="86" t="s">
        <v>322</v>
      </c>
      <c r="AF1490" s="86" t="s">
        <v>546</v>
      </c>
      <c r="AG1490" s="79" t="str">
        <f>+IF(AF1490&lt;&gt;"",VLOOKUP(AF1490,NIVELES!$A$666:$B$673,2,0),"")</f>
        <v>ATENCIÓN_INTEGRAL_A_PERSONAS_CON_DISCAPACIDAD</v>
      </c>
      <c r="AH1490" s="78" t="s">
        <v>453</v>
      </c>
      <c r="AI1490" s="79" t="str">
        <f>IF(AH1490&lt;&gt;"",VLOOKUP(CONCATENATE(AG1490,AH1490),NIVELES!$B$676:$C$745,2,0),"")</f>
        <v>Rectoría Inclusión Social</v>
      </c>
      <c r="AJ1490" s="78" t="s">
        <v>517</v>
      </c>
      <c r="AK1490" s="79" t="str">
        <f>+IF(AJ1490&lt;&gt;"",VLOOKUP(AJ1490,NIVELES!$A$816:$B$892,2,0),"")</f>
        <v>NO APLICA</v>
      </c>
      <c r="AL1490" s="78" t="s">
        <v>553</v>
      </c>
      <c r="AM1490" s="78">
        <v>510203</v>
      </c>
      <c r="AN1490" s="79" t="str">
        <f>IF(AM1490&lt;&gt;"",+VLOOKUP(AM1490,NIVELES!$A$1652:$B$2466,2,0),"")</f>
        <v>Decimotercer Sueldo</v>
      </c>
      <c r="AO1490" s="87">
        <v>2222</v>
      </c>
      <c r="AP1490" s="88">
        <v>0</v>
      </c>
      <c r="AQ1490" s="88">
        <v>0</v>
      </c>
      <c r="AR1490" s="88">
        <v>0</v>
      </c>
      <c r="AS1490" s="88">
        <v>0</v>
      </c>
      <c r="AT1490" s="88">
        <v>0</v>
      </c>
      <c r="AU1490" s="88">
        <v>0</v>
      </c>
      <c r="AV1490" s="88">
        <v>0</v>
      </c>
      <c r="AW1490" s="88">
        <v>0</v>
      </c>
      <c r="AX1490" s="88">
        <v>0</v>
      </c>
      <c r="AY1490" s="88">
        <v>0</v>
      </c>
      <c r="AZ1490" s="88">
        <v>0</v>
      </c>
      <c r="BA1490" s="88">
        <v>2222</v>
      </c>
      <c r="BB1490" s="89">
        <f t="shared" si="91"/>
        <v>2222</v>
      </c>
      <c r="BC1490" s="90" t="str">
        <f t="shared" si="90"/>
        <v>OK</v>
      </c>
      <c r="BD1490" s="91" t="str">
        <f t="shared" si="92"/>
        <v xml:space="preserve">                  </v>
      </c>
      <c r="BE1490" s="92">
        <f t="shared" si="93"/>
        <v>1</v>
      </c>
    </row>
    <row r="1491" spans="1:57" s="74" customFormat="1" ht="50.1" customHeight="1" x14ac:dyDescent="0.2">
      <c r="A1491" s="78" t="s">
        <v>55</v>
      </c>
      <c r="B1491" s="78" t="s">
        <v>58</v>
      </c>
      <c r="C1491" s="78" t="s">
        <v>1033</v>
      </c>
      <c r="D1491" s="78" t="s">
        <v>605</v>
      </c>
      <c r="E1491" s="79" t="str">
        <f>+IF(C1491&lt;&gt;"",VLOOKUP(MID(C1491,18,5),NIVELES!$A$133:$B$213,2,0),"")</f>
        <v>TUNGURAHUA</v>
      </c>
      <c r="F1491" s="80" t="s">
        <v>229</v>
      </c>
      <c r="G1491" s="81" t="str">
        <f>+IF(F1491&lt;&gt;"",VLOOKUP(F1491,NIVELES!$A$246:$C$464,3,0),"")</f>
        <v xml:space="preserve"> </v>
      </c>
      <c r="H1491" s="82" t="s">
        <v>1024</v>
      </c>
      <c r="I1491" s="78" t="s">
        <v>2201</v>
      </c>
      <c r="J1491" s="78" t="s">
        <v>2184</v>
      </c>
      <c r="K1491" s="78" t="s">
        <v>2185</v>
      </c>
      <c r="L1491" s="78" t="s">
        <v>1791</v>
      </c>
      <c r="M1491" s="78" t="s">
        <v>1791</v>
      </c>
      <c r="N1491" s="78" t="s">
        <v>1791</v>
      </c>
      <c r="O1491" s="78" t="s">
        <v>2591</v>
      </c>
      <c r="P1491" s="82">
        <v>1</v>
      </c>
      <c r="Q1491" s="78" t="s">
        <v>2522</v>
      </c>
      <c r="R1491" s="82"/>
      <c r="S1491" s="82"/>
      <c r="T1491" s="82"/>
      <c r="U1491" s="82"/>
      <c r="V1491" s="82"/>
      <c r="W1491" s="82"/>
      <c r="X1491" s="82"/>
      <c r="Y1491" s="82">
        <v>1</v>
      </c>
      <c r="Z1491" s="82"/>
      <c r="AA1491" s="82"/>
      <c r="AB1491" s="82"/>
      <c r="AC1491" s="82"/>
      <c r="AD1491" s="85" t="str">
        <f>IF(A1491&lt;&gt;"",IF(D1491="DIRECCIÓN_DE_TRANSFERENCIAS","280 0031",VLOOKUP(C1491,NIVELES!$A$14:$B$105,2,0)),"")</f>
        <v>280 3510</v>
      </c>
      <c r="AE1491" s="86" t="s">
        <v>322</v>
      </c>
      <c r="AF1491" s="86" t="s">
        <v>546</v>
      </c>
      <c r="AG1491" s="79" t="str">
        <f>+IF(AF1491&lt;&gt;"",VLOOKUP(AF1491,NIVELES!$A$666:$B$673,2,0),"")</f>
        <v>ATENCIÓN_INTEGRAL_A_PERSONAS_CON_DISCAPACIDAD</v>
      </c>
      <c r="AH1491" s="78" t="s">
        <v>453</v>
      </c>
      <c r="AI1491" s="79" t="str">
        <f>IF(AH1491&lt;&gt;"",VLOOKUP(CONCATENATE(AG1491,AH1491),NIVELES!$B$676:$C$745,2,0),"")</f>
        <v>Rectoría Inclusión Social</v>
      </c>
      <c r="AJ1491" s="78" t="s">
        <v>517</v>
      </c>
      <c r="AK1491" s="79" t="str">
        <f>+IF(AJ1491&lt;&gt;"",VLOOKUP(AJ1491,NIVELES!$A$816:$B$892,2,0),"")</f>
        <v>NO APLICA</v>
      </c>
      <c r="AL1491" s="78" t="s">
        <v>553</v>
      </c>
      <c r="AM1491" s="78">
        <v>510204</v>
      </c>
      <c r="AN1491" s="79" t="str">
        <f>IF(AM1491&lt;&gt;"",+VLOOKUP(AM1491,NIVELES!$A$1652:$B$2466,2,0),"")</f>
        <v>Decimocuarto Sueldo</v>
      </c>
      <c r="AO1491" s="87">
        <v>722.33</v>
      </c>
      <c r="AP1491" s="88">
        <v>0</v>
      </c>
      <c r="AQ1491" s="88">
        <v>0</v>
      </c>
      <c r="AR1491" s="88">
        <v>0</v>
      </c>
      <c r="AS1491" s="88">
        <v>0</v>
      </c>
      <c r="AT1491" s="88">
        <v>0</v>
      </c>
      <c r="AU1491" s="88">
        <v>0</v>
      </c>
      <c r="AV1491" s="88">
        <v>0</v>
      </c>
      <c r="AW1491" s="88">
        <v>722.33</v>
      </c>
      <c r="AX1491" s="88">
        <v>0</v>
      </c>
      <c r="AY1491" s="88">
        <v>0</v>
      </c>
      <c r="AZ1491" s="88">
        <v>0</v>
      </c>
      <c r="BA1491" s="88">
        <v>0</v>
      </c>
      <c r="BB1491" s="89">
        <f t="shared" si="91"/>
        <v>722.33</v>
      </c>
      <c r="BC1491" s="90" t="str">
        <f t="shared" si="90"/>
        <v>OK</v>
      </c>
      <c r="BD1491" s="91" t="str">
        <f t="shared" si="92"/>
        <v xml:space="preserve">                  </v>
      </c>
      <c r="BE1491" s="92">
        <f t="shared" si="93"/>
        <v>1</v>
      </c>
    </row>
    <row r="1492" spans="1:57" s="74" customFormat="1" ht="50.1" customHeight="1" x14ac:dyDescent="0.2">
      <c r="A1492" s="78" t="s">
        <v>55</v>
      </c>
      <c r="B1492" s="78" t="s">
        <v>58</v>
      </c>
      <c r="C1492" s="78" t="s">
        <v>1033</v>
      </c>
      <c r="D1492" s="78" t="s">
        <v>605</v>
      </c>
      <c r="E1492" s="79" t="str">
        <f>+IF(C1492&lt;&gt;"",VLOOKUP(MID(C1492,18,5),NIVELES!$A$133:$B$213,2,0),"")</f>
        <v>TUNGURAHUA</v>
      </c>
      <c r="F1492" s="80" t="s">
        <v>229</v>
      </c>
      <c r="G1492" s="81" t="str">
        <f>+IF(F1492&lt;&gt;"",VLOOKUP(F1492,NIVELES!$A$246:$C$464,3,0),"")</f>
        <v xml:space="preserve"> </v>
      </c>
      <c r="H1492" s="82" t="s">
        <v>1024</v>
      </c>
      <c r="I1492" s="78" t="s">
        <v>2201</v>
      </c>
      <c r="J1492" s="78" t="s">
        <v>2184</v>
      </c>
      <c r="K1492" s="78" t="s">
        <v>2185</v>
      </c>
      <c r="L1492" s="78" t="s">
        <v>1791</v>
      </c>
      <c r="M1492" s="78" t="s">
        <v>1791</v>
      </c>
      <c r="N1492" s="78" t="s">
        <v>1791</v>
      </c>
      <c r="O1492" s="78" t="s">
        <v>2591</v>
      </c>
      <c r="P1492" s="82">
        <v>12</v>
      </c>
      <c r="Q1492" s="78" t="s">
        <v>2522</v>
      </c>
      <c r="R1492" s="82">
        <v>1</v>
      </c>
      <c r="S1492" s="82">
        <v>1</v>
      </c>
      <c r="T1492" s="82">
        <v>1</v>
      </c>
      <c r="U1492" s="82">
        <v>1</v>
      </c>
      <c r="V1492" s="82">
        <v>1</v>
      </c>
      <c r="W1492" s="82">
        <v>1</v>
      </c>
      <c r="X1492" s="82">
        <v>1</v>
      </c>
      <c r="Y1492" s="82">
        <v>1</v>
      </c>
      <c r="Z1492" s="82">
        <v>1</v>
      </c>
      <c r="AA1492" s="82">
        <v>1</v>
      </c>
      <c r="AB1492" s="82">
        <v>1</v>
      </c>
      <c r="AC1492" s="82">
        <v>1</v>
      </c>
      <c r="AD1492" s="85" t="str">
        <f>IF(A1492&lt;&gt;"",IF(D1492="DIRECCIÓN_DE_TRANSFERENCIAS","280 0031",VLOOKUP(C1492,NIVELES!$A$14:$B$105,2,0)),"")</f>
        <v>280 3510</v>
      </c>
      <c r="AE1492" s="86" t="s">
        <v>322</v>
      </c>
      <c r="AF1492" s="86" t="s">
        <v>546</v>
      </c>
      <c r="AG1492" s="79" t="str">
        <f>+IF(AF1492&lt;&gt;"",VLOOKUP(AF1492,NIVELES!$A$666:$B$673,2,0),"")</f>
        <v>ATENCIÓN_INTEGRAL_A_PERSONAS_CON_DISCAPACIDAD</v>
      </c>
      <c r="AH1492" s="78" t="s">
        <v>453</v>
      </c>
      <c r="AI1492" s="79" t="str">
        <f>IF(AH1492&lt;&gt;"",VLOOKUP(CONCATENATE(AG1492,AH1492),NIVELES!$B$676:$C$745,2,0),"")</f>
        <v>Rectoría Inclusión Social</v>
      </c>
      <c r="AJ1492" s="78" t="s">
        <v>517</v>
      </c>
      <c r="AK1492" s="79" t="str">
        <f>+IF(AJ1492&lt;&gt;"",VLOOKUP(AJ1492,NIVELES!$A$816:$B$892,2,0),"")</f>
        <v>NO APLICA</v>
      </c>
      <c r="AL1492" s="78" t="s">
        <v>553</v>
      </c>
      <c r="AM1492" s="78">
        <v>510510</v>
      </c>
      <c r="AN1492" s="79" t="str">
        <f>IF(AM1492&lt;&gt;"",+VLOOKUP(AM1492,NIVELES!$A$1652:$B$2466,2,0),"")</f>
        <v>Servicios Personales por Contrato</v>
      </c>
      <c r="AO1492" s="87">
        <v>26664</v>
      </c>
      <c r="AP1492" s="88">
        <v>2424</v>
      </c>
      <c r="AQ1492" s="88">
        <v>2424</v>
      </c>
      <c r="AR1492" s="88">
        <v>2424</v>
      </c>
      <c r="AS1492" s="88">
        <v>2424</v>
      </c>
      <c r="AT1492" s="88">
        <v>2424</v>
      </c>
      <c r="AU1492" s="88">
        <v>2424</v>
      </c>
      <c r="AV1492" s="88">
        <v>2424</v>
      </c>
      <c r="AW1492" s="88">
        <v>2424</v>
      </c>
      <c r="AX1492" s="88">
        <v>2424</v>
      </c>
      <c r="AY1492" s="88">
        <v>2424</v>
      </c>
      <c r="AZ1492" s="88">
        <v>2424</v>
      </c>
      <c r="BA1492" s="88">
        <v>0</v>
      </c>
      <c r="BB1492" s="89">
        <f t="shared" si="91"/>
        <v>26664</v>
      </c>
      <c r="BC1492" s="90" t="str">
        <f t="shared" si="90"/>
        <v>OK</v>
      </c>
      <c r="BD1492" s="91" t="str">
        <f t="shared" si="92"/>
        <v xml:space="preserve">                  </v>
      </c>
      <c r="BE1492" s="92">
        <f t="shared" si="93"/>
        <v>12</v>
      </c>
    </row>
    <row r="1493" spans="1:57" s="74" customFormat="1" ht="50.1" customHeight="1" x14ac:dyDescent="0.2">
      <c r="A1493" s="78" t="s">
        <v>55</v>
      </c>
      <c r="B1493" s="78" t="s">
        <v>58</v>
      </c>
      <c r="C1493" s="78" t="s">
        <v>1033</v>
      </c>
      <c r="D1493" s="78" t="s">
        <v>605</v>
      </c>
      <c r="E1493" s="79" t="str">
        <f>+IF(C1493&lt;&gt;"",VLOOKUP(MID(C1493,18,5),NIVELES!$A$133:$B$213,2,0),"")</f>
        <v>TUNGURAHUA</v>
      </c>
      <c r="F1493" s="80" t="s">
        <v>229</v>
      </c>
      <c r="G1493" s="81" t="str">
        <f>+IF(F1493&lt;&gt;"",VLOOKUP(F1493,NIVELES!$A$246:$C$464,3,0),"")</f>
        <v xml:space="preserve"> </v>
      </c>
      <c r="H1493" s="82" t="s">
        <v>1024</v>
      </c>
      <c r="I1493" s="78" t="s">
        <v>2201</v>
      </c>
      <c r="J1493" s="78" t="s">
        <v>2184</v>
      </c>
      <c r="K1493" s="78" t="s">
        <v>2185</v>
      </c>
      <c r="L1493" s="78" t="s">
        <v>1791</v>
      </c>
      <c r="M1493" s="78" t="s">
        <v>1791</v>
      </c>
      <c r="N1493" s="78" t="s">
        <v>1791</v>
      </c>
      <c r="O1493" s="78" t="s">
        <v>2591</v>
      </c>
      <c r="P1493" s="82">
        <v>12</v>
      </c>
      <c r="Q1493" s="78" t="s">
        <v>2522</v>
      </c>
      <c r="R1493" s="82">
        <v>1</v>
      </c>
      <c r="S1493" s="82">
        <v>1</v>
      </c>
      <c r="T1493" s="82">
        <v>1</v>
      </c>
      <c r="U1493" s="82">
        <v>1</v>
      </c>
      <c r="V1493" s="82">
        <v>1</v>
      </c>
      <c r="W1493" s="82">
        <v>1</v>
      </c>
      <c r="X1493" s="82">
        <v>1</v>
      </c>
      <c r="Y1493" s="82">
        <v>1</v>
      </c>
      <c r="Z1493" s="82">
        <v>1</v>
      </c>
      <c r="AA1493" s="82">
        <v>1</v>
      </c>
      <c r="AB1493" s="82">
        <v>1</v>
      </c>
      <c r="AC1493" s="82">
        <v>1</v>
      </c>
      <c r="AD1493" s="85" t="str">
        <f>IF(A1493&lt;&gt;"",IF(D1493="DIRECCIÓN_DE_TRANSFERENCIAS","280 0031",VLOOKUP(C1493,NIVELES!$A$14:$B$105,2,0)),"")</f>
        <v>280 3510</v>
      </c>
      <c r="AE1493" s="86" t="s">
        <v>322</v>
      </c>
      <c r="AF1493" s="86" t="s">
        <v>546</v>
      </c>
      <c r="AG1493" s="79" t="str">
        <f>+IF(AF1493&lt;&gt;"",VLOOKUP(AF1493,NIVELES!$A$666:$B$673,2,0),"")</f>
        <v>ATENCIÓN_INTEGRAL_A_PERSONAS_CON_DISCAPACIDAD</v>
      </c>
      <c r="AH1493" s="78" t="s">
        <v>453</v>
      </c>
      <c r="AI1493" s="79" t="str">
        <f>IF(AH1493&lt;&gt;"",VLOOKUP(CONCATENATE(AG1493,AH1493),NIVELES!$B$676:$C$745,2,0),"")</f>
        <v>Rectoría Inclusión Social</v>
      </c>
      <c r="AJ1493" s="78" t="s">
        <v>517</v>
      </c>
      <c r="AK1493" s="79" t="str">
        <f>+IF(AJ1493&lt;&gt;"",VLOOKUP(AJ1493,NIVELES!$A$816:$B$892,2,0),"")</f>
        <v>NO APLICA</v>
      </c>
      <c r="AL1493" s="78" t="s">
        <v>553</v>
      </c>
      <c r="AM1493" s="78">
        <v>510601</v>
      </c>
      <c r="AN1493" s="79" t="str">
        <f>IF(AM1493&lt;&gt;"",+VLOOKUP(AM1493,NIVELES!$A$1652:$B$2466,2,0),"")</f>
        <v>Aporte Patronal</v>
      </c>
      <c r="AO1493" s="87">
        <v>2573.08</v>
      </c>
      <c r="AP1493" s="88">
        <v>233.92</v>
      </c>
      <c r="AQ1493" s="88">
        <v>233.92</v>
      </c>
      <c r="AR1493" s="88">
        <v>233.92</v>
      </c>
      <c r="AS1493" s="88">
        <v>233.92</v>
      </c>
      <c r="AT1493" s="88">
        <v>233.92</v>
      </c>
      <c r="AU1493" s="88">
        <v>233.92</v>
      </c>
      <c r="AV1493" s="88">
        <v>233.92</v>
      </c>
      <c r="AW1493" s="88">
        <v>233.92</v>
      </c>
      <c r="AX1493" s="88">
        <v>233.92</v>
      </c>
      <c r="AY1493" s="88">
        <v>233.92</v>
      </c>
      <c r="AZ1493" s="88">
        <v>233.88</v>
      </c>
      <c r="BA1493" s="88">
        <v>0</v>
      </c>
      <c r="BB1493" s="89">
        <f t="shared" si="91"/>
        <v>2573.0800000000004</v>
      </c>
      <c r="BC1493" s="90" t="str">
        <f t="shared" si="90"/>
        <v>OK</v>
      </c>
      <c r="BD1493" s="91" t="str">
        <f t="shared" si="92"/>
        <v xml:space="preserve">                  </v>
      </c>
      <c r="BE1493" s="92">
        <f t="shared" si="93"/>
        <v>12</v>
      </c>
    </row>
    <row r="1494" spans="1:57" s="74" customFormat="1" ht="50.1" customHeight="1" x14ac:dyDescent="0.2">
      <c r="A1494" s="78" t="s">
        <v>55</v>
      </c>
      <c r="B1494" s="78" t="s">
        <v>58</v>
      </c>
      <c r="C1494" s="78" t="s">
        <v>1033</v>
      </c>
      <c r="D1494" s="78" t="s">
        <v>605</v>
      </c>
      <c r="E1494" s="79" t="str">
        <f>+IF(C1494&lt;&gt;"",VLOOKUP(MID(C1494,18,5),NIVELES!$A$133:$B$213,2,0),"")</f>
        <v>TUNGURAHUA</v>
      </c>
      <c r="F1494" s="80" t="s">
        <v>229</v>
      </c>
      <c r="G1494" s="81" t="str">
        <f>+IF(F1494&lt;&gt;"",VLOOKUP(F1494,NIVELES!$A$246:$C$464,3,0),"")</f>
        <v xml:space="preserve"> </v>
      </c>
      <c r="H1494" s="82" t="s">
        <v>1024</v>
      </c>
      <c r="I1494" s="78" t="s">
        <v>2201</v>
      </c>
      <c r="J1494" s="78" t="s">
        <v>2184</v>
      </c>
      <c r="K1494" s="78" t="s">
        <v>2185</v>
      </c>
      <c r="L1494" s="78" t="s">
        <v>1791</v>
      </c>
      <c r="M1494" s="78" t="s">
        <v>1791</v>
      </c>
      <c r="N1494" s="78" t="s">
        <v>1791</v>
      </c>
      <c r="O1494" s="78" t="s">
        <v>2591</v>
      </c>
      <c r="P1494" s="82">
        <v>12</v>
      </c>
      <c r="Q1494" s="78" t="s">
        <v>2522</v>
      </c>
      <c r="R1494" s="82">
        <v>1</v>
      </c>
      <c r="S1494" s="82">
        <v>1</v>
      </c>
      <c r="T1494" s="82">
        <v>1</v>
      </c>
      <c r="U1494" s="82">
        <v>1</v>
      </c>
      <c r="V1494" s="82">
        <v>1</v>
      </c>
      <c r="W1494" s="82">
        <v>1</v>
      </c>
      <c r="X1494" s="82">
        <v>1</v>
      </c>
      <c r="Y1494" s="82">
        <v>1</v>
      </c>
      <c r="Z1494" s="82">
        <v>1</v>
      </c>
      <c r="AA1494" s="82">
        <v>1</v>
      </c>
      <c r="AB1494" s="82">
        <v>1</v>
      </c>
      <c r="AC1494" s="82">
        <v>1</v>
      </c>
      <c r="AD1494" s="85" t="str">
        <f>IF(A1494&lt;&gt;"",IF(D1494="DIRECCIÓN_DE_TRANSFERENCIAS","280 0031",VLOOKUP(C1494,NIVELES!$A$14:$B$105,2,0)),"")</f>
        <v>280 3510</v>
      </c>
      <c r="AE1494" s="86" t="s">
        <v>322</v>
      </c>
      <c r="AF1494" s="86" t="s">
        <v>546</v>
      </c>
      <c r="AG1494" s="79" t="str">
        <f>+IF(AF1494&lt;&gt;"",VLOOKUP(AF1494,NIVELES!$A$666:$B$673,2,0),"")</f>
        <v>ATENCIÓN_INTEGRAL_A_PERSONAS_CON_DISCAPACIDAD</v>
      </c>
      <c r="AH1494" s="78" t="s">
        <v>453</v>
      </c>
      <c r="AI1494" s="79" t="str">
        <f>IF(AH1494&lt;&gt;"",VLOOKUP(CONCATENATE(AG1494,AH1494),NIVELES!$B$676:$C$745,2,0),"")</f>
        <v>Rectoría Inclusión Social</v>
      </c>
      <c r="AJ1494" s="78" t="s">
        <v>517</v>
      </c>
      <c r="AK1494" s="79" t="str">
        <f>+IF(AJ1494&lt;&gt;"",VLOOKUP(AJ1494,NIVELES!$A$816:$B$892,2,0),"")</f>
        <v>NO APLICA</v>
      </c>
      <c r="AL1494" s="78" t="s">
        <v>553</v>
      </c>
      <c r="AM1494" s="78">
        <v>510602</v>
      </c>
      <c r="AN1494" s="79" t="str">
        <f>IF(AM1494&lt;&gt;"",+VLOOKUP(AM1494,NIVELES!$A$1652:$B$2466,2,0),"")</f>
        <v>Fondo de Reserva</v>
      </c>
      <c r="AO1494" s="87">
        <v>2222</v>
      </c>
      <c r="AP1494" s="88">
        <v>201.92</v>
      </c>
      <c r="AQ1494" s="88">
        <v>201.92</v>
      </c>
      <c r="AR1494" s="88">
        <v>201.92</v>
      </c>
      <c r="AS1494" s="88">
        <v>201.92</v>
      </c>
      <c r="AT1494" s="88">
        <v>201.92</v>
      </c>
      <c r="AU1494" s="88">
        <v>201.92</v>
      </c>
      <c r="AV1494" s="88">
        <v>201.92</v>
      </c>
      <c r="AW1494" s="88">
        <v>201.92</v>
      </c>
      <c r="AX1494" s="88">
        <v>201.92</v>
      </c>
      <c r="AY1494" s="88">
        <v>201.92</v>
      </c>
      <c r="AZ1494" s="88">
        <v>202.8</v>
      </c>
      <c r="BA1494" s="88">
        <v>0</v>
      </c>
      <c r="BB1494" s="89">
        <f t="shared" si="91"/>
        <v>2222.0000000000005</v>
      </c>
      <c r="BC1494" s="90" t="str">
        <f t="shared" si="90"/>
        <v>OK</v>
      </c>
      <c r="BD1494" s="91" t="str">
        <f t="shared" si="92"/>
        <v xml:space="preserve">                  </v>
      </c>
      <c r="BE1494" s="92">
        <f t="shared" si="93"/>
        <v>12</v>
      </c>
    </row>
    <row r="1495" spans="1:57" s="74" customFormat="1" ht="50.1" customHeight="1" x14ac:dyDescent="0.2">
      <c r="A1495" s="78" t="s">
        <v>55</v>
      </c>
      <c r="B1495" s="78" t="s">
        <v>58</v>
      </c>
      <c r="C1495" s="78" t="s">
        <v>1033</v>
      </c>
      <c r="D1495" s="78" t="s">
        <v>605</v>
      </c>
      <c r="E1495" s="79" t="str">
        <f>+IF(C1495&lt;&gt;"",VLOOKUP(MID(C1495,18,5),NIVELES!$A$133:$B$213,2,0),"")</f>
        <v>TUNGURAHUA</v>
      </c>
      <c r="F1495" s="80" t="s">
        <v>229</v>
      </c>
      <c r="G1495" s="81" t="str">
        <f>+IF(F1495&lt;&gt;"",VLOOKUP(F1495,NIVELES!$A$246:$C$464,3,0),"")</f>
        <v xml:space="preserve"> </v>
      </c>
      <c r="H1495" s="82" t="s">
        <v>1024</v>
      </c>
      <c r="I1495" s="78" t="s">
        <v>2201</v>
      </c>
      <c r="J1495" s="78" t="s">
        <v>2184</v>
      </c>
      <c r="K1495" s="78" t="s">
        <v>2185</v>
      </c>
      <c r="L1495" s="78" t="s">
        <v>1791</v>
      </c>
      <c r="M1495" s="78" t="s">
        <v>1791</v>
      </c>
      <c r="N1495" s="78" t="s">
        <v>1791</v>
      </c>
      <c r="O1495" s="78" t="s">
        <v>2458</v>
      </c>
      <c r="P1495" s="82">
        <v>4</v>
      </c>
      <c r="Q1495" s="78" t="s">
        <v>2612</v>
      </c>
      <c r="R1495" s="82"/>
      <c r="S1495" s="82"/>
      <c r="T1495" s="82">
        <v>1</v>
      </c>
      <c r="U1495" s="82"/>
      <c r="V1495" s="82">
        <v>1</v>
      </c>
      <c r="W1495" s="82"/>
      <c r="X1495" s="82"/>
      <c r="Y1495" s="82">
        <v>1</v>
      </c>
      <c r="Z1495" s="82"/>
      <c r="AA1495" s="82"/>
      <c r="AB1495" s="82">
        <v>1</v>
      </c>
      <c r="AC1495" s="82"/>
      <c r="AD1495" s="85" t="str">
        <f>IF(A1495&lt;&gt;"",IF(D1495="DIRECCIÓN_DE_TRANSFERENCIAS","280 0031",VLOOKUP(C1495,NIVELES!$A$14:$B$105,2,0)),"")</f>
        <v>280 3510</v>
      </c>
      <c r="AE1495" s="86" t="s">
        <v>322</v>
      </c>
      <c r="AF1495" s="86" t="s">
        <v>546</v>
      </c>
      <c r="AG1495" s="79" t="str">
        <f>+IF(AF1495&lt;&gt;"",VLOOKUP(AF1495,NIVELES!$A$666:$B$673,2,0),"")</f>
        <v>ATENCIÓN_INTEGRAL_A_PERSONAS_CON_DISCAPACIDAD</v>
      </c>
      <c r="AH1495" s="78" t="s">
        <v>453</v>
      </c>
      <c r="AI1495" s="79" t="str">
        <f>IF(AH1495&lt;&gt;"",VLOOKUP(CONCATENATE(AG1495,AH1495),NIVELES!$B$676:$C$745,2,0),"")</f>
        <v>Rectoría Inclusión Social</v>
      </c>
      <c r="AJ1495" s="78" t="s">
        <v>429</v>
      </c>
      <c r="AK1495" s="79" t="str">
        <f>+IF(AJ1495&lt;&gt;"",VLOOKUP(AJ1495,NIVELES!$A$816:$B$892,2,0),"")</f>
        <v xml:space="preserve">PROMOVER EL RECONOCIMIENTO Y GARANTIA DE LOS DERECHOS DE LAS MUJERES Y HOMBRES CON DISCAPACIDAD,  SU DEBIDA VALORACIÓN Y EL RESPETO A SU DIGNIDAD  </v>
      </c>
      <c r="AL1495" s="78" t="s">
        <v>554</v>
      </c>
      <c r="AM1495" s="78">
        <v>530301</v>
      </c>
      <c r="AN1495" s="79" t="str">
        <f>IF(AM1495&lt;&gt;"",+VLOOKUP(AM1495,NIVELES!$A$1652:$B$2466,2,0),"")</f>
        <v>Pasajes al Interior</v>
      </c>
      <c r="AO1495" s="87">
        <v>160</v>
      </c>
      <c r="AP1495" s="88">
        <v>0</v>
      </c>
      <c r="AQ1495" s="88">
        <v>0</v>
      </c>
      <c r="AR1495" s="88">
        <v>40</v>
      </c>
      <c r="AS1495" s="88">
        <v>0</v>
      </c>
      <c r="AT1495" s="88">
        <v>40</v>
      </c>
      <c r="AU1495" s="88">
        <v>0</v>
      </c>
      <c r="AV1495" s="88">
        <v>0</v>
      </c>
      <c r="AW1495" s="88">
        <v>40</v>
      </c>
      <c r="AX1495" s="88">
        <v>0</v>
      </c>
      <c r="AY1495" s="88">
        <v>0</v>
      </c>
      <c r="AZ1495" s="88">
        <v>40</v>
      </c>
      <c r="BA1495" s="88">
        <v>0</v>
      </c>
      <c r="BB1495" s="89">
        <f t="shared" si="91"/>
        <v>160</v>
      </c>
      <c r="BC1495" s="90" t="str">
        <f t="shared" si="90"/>
        <v>OK</v>
      </c>
      <c r="BD1495" s="91" t="str">
        <f t="shared" si="92"/>
        <v xml:space="preserve">                  </v>
      </c>
      <c r="BE1495" s="92">
        <f t="shared" si="93"/>
        <v>4</v>
      </c>
    </row>
    <row r="1496" spans="1:57" s="74" customFormat="1" ht="50.1" customHeight="1" x14ac:dyDescent="0.2">
      <c r="A1496" s="78" t="s">
        <v>55</v>
      </c>
      <c r="B1496" s="78" t="s">
        <v>58</v>
      </c>
      <c r="C1496" s="78" t="s">
        <v>1033</v>
      </c>
      <c r="D1496" s="78" t="s">
        <v>605</v>
      </c>
      <c r="E1496" s="79" t="str">
        <f>+IF(C1496&lt;&gt;"",VLOOKUP(MID(C1496,18,5),NIVELES!$A$133:$B$213,2,0),"")</f>
        <v>TUNGURAHUA</v>
      </c>
      <c r="F1496" s="80" t="s">
        <v>229</v>
      </c>
      <c r="G1496" s="81" t="str">
        <f>+IF(F1496&lt;&gt;"",VLOOKUP(F1496,NIVELES!$A$246:$C$464,3,0),"")</f>
        <v xml:space="preserve"> </v>
      </c>
      <c r="H1496" s="82" t="s">
        <v>1024</v>
      </c>
      <c r="I1496" s="78" t="s">
        <v>2201</v>
      </c>
      <c r="J1496" s="78" t="s">
        <v>2184</v>
      </c>
      <c r="K1496" s="78" t="s">
        <v>2185</v>
      </c>
      <c r="L1496" s="78" t="s">
        <v>1791</v>
      </c>
      <c r="M1496" s="78" t="s">
        <v>1791</v>
      </c>
      <c r="N1496" s="78" t="s">
        <v>1791</v>
      </c>
      <c r="O1496" s="78" t="s">
        <v>2458</v>
      </c>
      <c r="P1496" s="82">
        <v>4</v>
      </c>
      <c r="Q1496" s="78" t="s">
        <v>2613</v>
      </c>
      <c r="R1496" s="82"/>
      <c r="S1496" s="82"/>
      <c r="T1496" s="82">
        <v>1</v>
      </c>
      <c r="U1496" s="82"/>
      <c r="V1496" s="82">
        <v>1</v>
      </c>
      <c r="W1496" s="82"/>
      <c r="X1496" s="82"/>
      <c r="Y1496" s="82">
        <v>1</v>
      </c>
      <c r="Z1496" s="82"/>
      <c r="AA1496" s="82"/>
      <c r="AB1496" s="82">
        <v>1</v>
      </c>
      <c r="AC1496" s="82"/>
      <c r="AD1496" s="85" t="str">
        <f>IF(A1496&lt;&gt;"",IF(D1496="DIRECCIÓN_DE_TRANSFERENCIAS","280 0031",VLOOKUP(C1496,NIVELES!$A$14:$B$105,2,0)),"")</f>
        <v>280 3510</v>
      </c>
      <c r="AE1496" s="86" t="s">
        <v>322</v>
      </c>
      <c r="AF1496" s="86" t="s">
        <v>546</v>
      </c>
      <c r="AG1496" s="79" t="str">
        <f>+IF(AF1496&lt;&gt;"",VLOOKUP(AF1496,NIVELES!$A$666:$B$673,2,0),"")</f>
        <v>ATENCIÓN_INTEGRAL_A_PERSONAS_CON_DISCAPACIDAD</v>
      </c>
      <c r="AH1496" s="78" t="s">
        <v>453</v>
      </c>
      <c r="AI1496" s="79" t="str">
        <f>IF(AH1496&lt;&gt;"",VLOOKUP(CONCATENATE(AG1496,AH1496),NIVELES!$B$676:$C$745,2,0),"")</f>
        <v>Rectoría Inclusión Social</v>
      </c>
      <c r="AJ1496" s="78" t="s">
        <v>429</v>
      </c>
      <c r="AK1496" s="79" t="str">
        <f>+IF(AJ1496&lt;&gt;"",VLOOKUP(AJ1496,NIVELES!$A$816:$B$892,2,0),"")</f>
        <v xml:space="preserve">PROMOVER EL RECONOCIMIENTO Y GARANTIA DE LOS DERECHOS DE LAS MUJERES Y HOMBRES CON DISCAPACIDAD,  SU DEBIDA VALORACIÓN Y EL RESPETO A SU DIGNIDAD  </v>
      </c>
      <c r="AL1496" s="78" t="s">
        <v>554</v>
      </c>
      <c r="AM1496" s="78">
        <v>530303</v>
      </c>
      <c r="AN1496" s="79" t="str">
        <f>IF(AM1496&lt;&gt;"",+VLOOKUP(AM1496,NIVELES!$A$1652:$B$2466,2,0),"")</f>
        <v>Viáticos y Subsistencias en el Interior</v>
      </c>
      <c r="AO1496" s="87">
        <v>640</v>
      </c>
      <c r="AP1496" s="88">
        <v>0</v>
      </c>
      <c r="AQ1496" s="88">
        <v>0</v>
      </c>
      <c r="AR1496" s="88">
        <v>160</v>
      </c>
      <c r="AS1496" s="88">
        <v>0</v>
      </c>
      <c r="AT1496" s="88">
        <v>160</v>
      </c>
      <c r="AU1496" s="88">
        <v>0</v>
      </c>
      <c r="AV1496" s="88">
        <v>0</v>
      </c>
      <c r="AW1496" s="88">
        <v>160</v>
      </c>
      <c r="AX1496" s="88">
        <v>0</v>
      </c>
      <c r="AY1496" s="88">
        <v>0</v>
      </c>
      <c r="AZ1496" s="88">
        <v>160</v>
      </c>
      <c r="BA1496" s="88">
        <v>0</v>
      </c>
      <c r="BB1496" s="89">
        <f t="shared" si="91"/>
        <v>640</v>
      </c>
      <c r="BC1496" s="90" t="str">
        <f t="shared" si="90"/>
        <v>OK</v>
      </c>
      <c r="BD1496" s="91" t="str">
        <f t="shared" si="92"/>
        <v xml:space="preserve">                  </v>
      </c>
      <c r="BE1496" s="92">
        <f t="shared" si="93"/>
        <v>4</v>
      </c>
    </row>
    <row r="1497" spans="1:57" s="74" customFormat="1" ht="50.1" customHeight="1" x14ac:dyDescent="0.2">
      <c r="A1497" s="78" t="s">
        <v>55</v>
      </c>
      <c r="B1497" s="78" t="s">
        <v>58</v>
      </c>
      <c r="C1497" s="78" t="s">
        <v>1033</v>
      </c>
      <c r="D1497" s="78" t="s">
        <v>605</v>
      </c>
      <c r="E1497" s="79" t="str">
        <f>+IF(C1497&lt;&gt;"",VLOOKUP(MID(C1497,18,5),NIVELES!$A$133:$B$213,2,0),"")</f>
        <v>TUNGURAHUA</v>
      </c>
      <c r="F1497" s="80" t="s">
        <v>229</v>
      </c>
      <c r="G1497" s="81" t="str">
        <f>+IF(F1497&lt;&gt;"",VLOOKUP(F1497,NIVELES!$A$246:$C$464,3,0),"")</f>
        <v xml:space="preserve"> </v>
      </c>
      <c r="H1497" s="82" t="s">
        <v>1024</v>
      </c>
      <c r="I1497" s="78" t="s">
        <v>2201</v>
      </c>
      <c r="J1497" s="78" t="s">
        <v>2184</v>
      </c>
      <c r="K1497" s="78" t="s">
        <v>2185</v>
      </c>
      <c r="L1497" s="78" t="s">
        <v>1791</v>
      </c>
      <c r="M1497" s="78" t="s">
        <v>1791</v>
      </c>
      <c r="N1497" s="78" t="s">
        <v>1791</v>
      </c>
      <c r="O1497" s="78" t="s">
        <v>2614</v>
      </c>
      <c r="P1497" s="82">
        <v>12</v>
      </c>
      <c r="Q1497" s="78" t="s">
        <v>2594</v>
      </c>
      <c r="R1497" s="82">
        <v>1</v>
      </c>
      <c r="S1497" s="82">
        <v>1</v>
      </c>
      <c r="T1497" s="82">
        <v>1</v>
      </c>
      <c r="U1497" s="82">
        <v>1</v>
      </c>
      <c r="V1497" s="82">
        <v>1</v>
      </c>
      <c r="W1497" s="82">
        <v>1</v>
      </c>
      <c r="X1497" s="82">
        <v>1</v>
      </c>
      <c r="Y1497" s="82">
        <v>1</v>
      </c>
      <c r="Z1497" s="82">
        <v>1</v>
      </c>
      <c r="AA1497" s="82">
        <v>1</v>
      </c>
      <c r="AB1497" s="82">
        <v>1</v>
      </c>
      <c r="AC1497" s="82">
        <v>1</v>
      </c>
      <c r="AD1497" s="85" t="str">
        <f>IF(A1497&lt;&gt;"",IF(D1497="DIRECCIÓN_DE_TRANSFERENCIAS","280 0031",VLOOKUP(C1497,NIVELES!$A$14:$B$105,2,0)),"")</f>
        <v>280 3510</v>
      </c>
      <c r="AE1497" s="86" t="s">
        <v>322</v>
      </c>
      <c r="AF1497" s="86" t="s">
        <v>546</v>
      </c>
      <c r="AG1497" s="79" t="str">
        <f>+IF(AF1497&lt;&gt;"",VLOOKUP(AF1497,NIVELES!$A$666:$B$673,2,0),"")</f>
        <v>ATENCIÓN_INTEGRAL_A_PERSONAS_CON_DISCAPACIDAD</v>
      </c>
      <c r="AH1497" s="78" t="s">
        <v>453</v>
      </c>
      <c r="AI1497" s="79" t="str">
        <f>IF(AH1497&lt;&gt;"",VLOOKUP(CONCATENATE(AG1497,AH1497),NIVELES!$B$676:$C$745,2,0),"")</f>
        <v>Rectoría Inclusión Social</v>
      </c>
      <c r="AJ1497" s="78" t="s">
        <v>429</v>
      </c>
      <c r="AK1497" s="79" t="str">
        <f>+IF(AJ1497&lt;&gt;"",VLOOKUP(AJ1497,NIVELES!$A$816:$B$892,2,0),"")</f>
        <v xml:space="preserve">PROMOVER EL RECONOCIMIENTO Y GARANTIA DE LOS DERECHOS DE LAS MUJERES Y HOMBRES CON DISCAPACIDAD,  SU DEBIDA VALORACIÓN Y EL RESPETO A SU DIGNIDAD  </v>
      </c>
      <c r="AL1497" s="78" t="s">
        <v>554</v>
      </c>
      <c r="AM1497" s="78">
        <v>530505</v>
      </c>
      <c r="AN1497" s="79" t="str">
        <f>IF(AM1497&lt;&gt;"",+VLOOKUP(AM1497,NIVELES!$A$1652:$B$2466,2,0),"")</f>
        <v>Vehículos (Arrendamiento)</v>
      </c>
      <c r="AO1497" s="87">
        <v>28029.759999999998</v>
      </c>
      <c r="AP1497" s="88">
        <v>1349.79</v>
      </c>
      <c r="AQ1497" s="88">
        <v>1569.41</v>
      </c>
      <c r="AR1497" s="88">
        <v>1569.41</v>
      </c>
      <c r="AS1497" s="88">
        <v>1569.41</v>
      </c>
      <c r="AT1497" s="88">
        <v>1569.41</v>
      </c>
      <c r="AU1497" s="88">
        <v>1569.41</v>
      </c>
      <c r="AV1497" s="88">
        <v>3138.82</v>
      </c>
      <c r="AW1497" s="88">
        <v>3138.82</v>
      </c>
      <c r="AX1497" s="88">
        <v>3138.82</v>
      </c>
      <c r="AY1497" s="88">
        <v>3138.82</v>
      </c>
      <c r="AZ1497" s="88">
        <v>3138.82</v>
      </c>
      <c r="BA1497" s="88">
        <v>3138.82</v>
      </c>
      <c r="BB1497" s="89">
        <f t="shared" si="91"/>
        <v>28029.759999999998</v>
      </c>
      <c r="BC1497" s="90" t="str">
        <f t="shared" si="90"/>
        <v>OK</v>
      </c>
      <c r="BD1497" s="91" t="str">
        <f t="shared" si="92"/>
        <v xml:space="preserve">                  </v>
      </c>
      <c r="BE1497" s="92">
        <f t="shared" si="93"/>
        <v>12</v>
      </c>
    </row>
    <row r="1498" spans="1:57" s="74" customFormat="1" ht="50.1" customHeight="1" x14ac:dyDescent="0.2">
      <c r="A1498" s="78" t="s">
        <v>55</v>
      </c>
      <c r="B1498" s="78" t="s">
        <v>58</v>
      </c>
      <c r="C1498" s="78" t="s">
        <v>1033</v>
      </c>
      <c r="D1498" s="78" t="s">
        <v>605</v>
      </c>
      <c r="E1498" s="79" t="str">
        <f>+IF(C1498&lt;&gt;"",VLOOKUP(MID(C1498,18,5),NIVELES!$A$133:$B$213,2,0),"")</f>
        <v>TUNGURAHUA</v>
      </c>
      <c r="F1498" s="80" t="s">
        <v>229</v>
      </c>
      <c r="G1498" s="81" t="str">
        <f>+IF(F1498&lt;&gt;"",VLOOKUP(F1498,NIVELES!$A$246:$C$464,3,0),"")</f>
        <v xml:space="preserve"> </v>
      </c>
      <c r="H1498" s="82" t="s">
        <v>1024</v>
      </c>
      <c r="I1498" s="78" t="s">
        <v>2201</v>
      </c>
      <c r="J1498" s="78" t="s">
        <v>2184</v>
      </c>
      <c r="K1498" s="78" t="s">
        <v>2185</v>
      </c>
      <c r="L1498" s="78" t="s">
        <v>2615</v>
      </c>
      <c r="M1498" s="78">
        <v>110</v>
      </c>
      <c r="N1498" s="78" t="s">
        <v>2616</v>
      </c>
      <c r="O1498" s="78" t="s">
        <v>2525</v>
      </c>
      <c r="P1498" s="82">
        <v>4</v>
      </c>
      <c r="Q1498" s="78" t="s">
        <v>2464</v>
      </c>
      <c r="R1498" s="82"/>
      <c r="S1498" s="82">
        <v>1</v>
      </c>
      <c r="T1498" s="82"/>
      <c r="U1498" s="82"/>
      <c r="V1498" s="82">
        <v>1</v>
      </c>
      <c r="W1498" s="82"/>
      <c r="X1498" s="82"/>
      <c r="Y1498" s="82">
        <v>1</v>
      </c>
      <c r="Z1498" s="82"/>
      <c r="AA1498" s="82"/>
      <c r="AB1498" s="82">
        <v>1</v>
      </c>
      <c r="AC1498" s="82"/>
      <c r="AD1498" s="85" t="str">
        <f>IF(A1498&lt;&gt;"",IF(D1498="DIRECCIÓN_DE_TRANSFERENCIAS","280 0031",VLOOKUP(C1498,NIVELES!$A$14:$B$105,2,0)),"")</f>
        <v>280 3510</v>
      </c>
      <c r="AE1498" s="86" t="s">
        <v>322</v>
      </c>
      <c r="AF1498" s="86" t="s">
        <v>546</v>
      </c>
      <c r="AG1498" s="79" t="str">
        <f>+IF(AF1498&lt;&gt;"",VLOOKUP(AF1498,NIVELES!$A$666:$B$673,2,0),"")</f>
        <v>ATENCIÓN_INTEGRAL_A_PERSONAS_CON_DISCAPACIDAD</v>
      </c>
      <c r="AH1498" s="78" t="s">
        <v>320</v>
      </c>
      <c r="AI1498" s="79" t="str">
        <f>IF(AH1498&lt;&gt;"",VLOOKUP(CONCATENATE(AG1498,AH1498),NIVELES!$B$676:$C$745,2,0),"")</f>
        <v>Prestación  De Servicios  Intramurales  A  Traves  De  Convenios</v>
      </c>
      <c r="AJ1498" s="78" t="s">
        <v>429</v>
      </c>
      <c r="AK1498" s="79" t="str">
        <f>+IF(AJ1498&lt;&gt;"",VLOOKUP(AJ1498,NIVELES!$A$816:$B$892,2,0),"")</f>
        <v xml:space="preserve">PROMOVER EL RECONOCIMIENTO Y GARANTIA DE LOS DERECHOS DE LAS MUJERES Y HOMBRES CON DISCAPACIDAD,  SU DEBIDA VALORACIÓN Y EL RESPETO A SU DIGNIDAD  </v>
      </c>
      <c r="AL1498" s="78" t="s">
        <v>556</v>
      </c>
      <c r="AM1498" s="78">
        <v>580104</v>
      </c>
      <c r="AN1498" s="79" t="str">
        <f>IF(AM1498&lt;&gt;"",+VLOOKUP(AM1498,NIVELES!$A$1652:$B$2466,2,0),"")</f>
        <v>A Gobiernos Autónomos Descentralizados</v>
      </c>
      <c r="AO1498" s="87">
        <v>275693.59000000003</v>
      </c>
      <c r="AP1498" s="88">
        <v>0</v>
      </c>
      <c r="AQ1498" s="88">
        <v>68923.397500000006</v>
      </c>
      <c r="AR1498" s="88">
        <v>0</v>
      </c>
      <c r="AS1498" s="88">
        <v>0</v>
      </c>
      <c r="AT1498" s="88">
        <v>68923.397500000006</v>
      </c>
      <c r="AU1498" s="88">
        <v>0</v>
      </c>
      <c r="AV1498" s="88">
        <v>0</v>
      </c>
      <c r="AW1498" s="88">
        <v>68923.397500000006</v>
      </c>
      <c r="AX1498" s="88">
        <v>0</v>
      </c>
      <c r="AY1498" s="88">
        <v>0</v>
      </c>
      <c r="AZ1498" s="88">
        <v>68923.397500000006</v>
      </c>
      <c r="BA1498" s="88">
        <v>0</v>
      </c>
      <c r="BB1498" s="89">
        <f t="shared" si="91"/>
        <v>275693.59000000003</v>
      </c>
      <c r="BC1498" s="90" t="str">
        <f t="shared" si="90"/>
        <v>OK</v>
      </c>
      <c r="BD1498" s="91" t="str">
        <f t="shared" si="92"/>
        <v xml:space="preserve">                  </v>
      </c>
      <c r="BE1498" s="92">
        <f t="shared" si="93"/>
        <v>4</v>
      </c>
    </row>
    <row r="1499" spans="1:57" s="74" customFormat="1" ht="50.1" customHeight="1" x14ac:dyDescent="0.2">
      <c r="A1499" s="78" t="s">
        <v>55</v>
      </c>
      <c r="B1499" s="78" t="s">
        <v>58</v>
      </c>
      <c r="C1499" s="78" t="s">
        <v>1033</v>
      </c>
      <c r="D1499" s="78" t="s">
        <v>605</v>
      </c>
      <c r="E1499" s="79" t="str">
        <f>+IF(C1499&lt;&gt;"",VLOOKUP(MID(C1499,18,5),NIVELES!$A$133:$B$213,2,0),"")</f>
        <v>TUNGURAHUA</v>
      </c>
      <c r="F1499" s="80" t="s">
        <v>229</v>
      </c>
      <c r="G1499" s="81" t="str">
        <f>+IF(F1499&lt;&gt;"",VLOOKUP(F1499,NIVELES!$A$246:$C$464,3,0),"")</f>
        <v xml:space="preserve"> </v>
      </c>
      <c r="H1499" s="82" t="s">
        <v>1024</v>
      </c>
      <c r="I1499" s="78" t="s">
        <v>2201</v>
      </c>
      <c r="J1499" s="78" t="s">
        <v>2184</v>
      </c>
      <c r="K1499" s="78" t="s">
        <v>2185</v>
      </c>
      <c r="L1499" s="78" t="s">
        <v>2615</v>
      </c>
      <c r="M1499" s="78">
        <v>140</v>
      </c>
      <c r="N1499" s="78" t="s">
        <v>2616</v>
      </c>
      <c r="O1499" s="78" t="s">
        <v>2525</v>
      </c>
      <c r="P1499" s="82">
        <v>2</v>
      </c>
      <c r="Q1499" s="78" t="s">
        <v>2464</v>
      </c>
      <c r="R1499" s="82"/>
      <c r="S1499" s="82">
        <v>1</v>
      </c>
      <c r="T1499" s="82"/>
      <c r="U1499" s="82"/>
      <c r="V1499" s="82">
        <v>1</v>
      </c>
      <c r="W1499" s="82"/>
      <c r="X1499" s="82"/>
      <c r="Y1499" s="82"/>
      <c r="Z1499" s="82"/>
      <c r="AA1499" s="82"/>
      <c r="AB1499" s="82"/>
      <c r="AC1499" s="82"/>
      <c r="AD1499" s="85" t="str">
        <f>IF(A1499&lt;&gt;"",IF(D1499="DIRECCIÓN_DE_TRANSFERENCIAS","280 0031",VLOOKUP(C1499,NIVELES!$A$14:$B$105,2,0)),"")</f>
        <v>280 3510</v>
      </c>
      <c r="AE1499" s="86" t="s">
        <v>322</v>
      </c>
      <c r="AF1499" s="86" t="s">
        <v>546</v>
      </c>
      <c r="AG1499" s="79" t="str">
        <f>+IF(AF1499&lt;&gt;"",VLOOKUP(AF1499,NIVELES!$A$666:$B$673,2,0),"")</f>
        <v>ATENCIÓN_INTEGRAL_A_PERSONAS_CON_DISCAPACIDAD</v>
      </c>
      <c r="AH1499" s="78" t="s">
        <v>320</v>
      </c>
      <c r="AI1499" s="79" t="str">
        <f>IF(AH1499&lt;&gt;"",VLOOKUP(CONCATENATE(AG1499,AH1499),NIVELES!$B$676:$C$745,2,0),"")</f>
        <v>Prestación  De Servicios  Intramurales  A  Traves  De  Convenios</v>
      </c>
      <c r="AJ1499" s="78" t="s">
        <v>429</v>
      </c>
      <c r="AK1499" s="79" t="str">
        <f>+IF(AJ1499&lt;&gt;"",VLOOKUP(AJ1499,NIVELES!$A$816:$B$892,2,0),"")</f>
        <v xml:space="preserve">PROMOVER EL RECONOCIMIENTO Y GARANTIA DE LOS DERECHOS DE LAS MUJERES Y HOMBRES CON DISCAPACIDAD,  SU DEBIDA VALORACIÓN Y EL RESPETO A SU DIGNIDAD  </v>
      </c>
      <c r="AL1499" s="78" t="s">
        <v>556</v>
      </c>
      <c r="AM1499" s="78">
        <v>580204</v>
      </c>
      <c r="AN1499" s="79" t="str">
        <f>IF(AM1499&lt;&gt;"",+VLOOKUP(AM1499,NIVELES!$A$1652:$B$2466,2,0),"")</f>
        <v>Al Sector Privado no Financiero</v>
      </c>
      <c r="AO1499" s="87">
        <v>175606.8</v>
      </c>
      <c r="AP1499" s="88">
        <v>0</v>
      </c>
      <c r="AQ1499" s="88">
        <v>87803.4</v>
      </c>
      <c r="AR1499" s="88">
        <v>0</v>
      </c>
      <c r="AS1499" s="88">
        <v>0</v>
      </c>
      <c r="AT1499" s="88">
        <v>87803.4</v>
      </c>
      <c r="AU1499" s="88">
        <v>0</v>
      </c>
      <c r="AV1499" s="88">
        <v>0</v>
      </c>
      <c r="AW1499" s="88">
        <v>0</v>
      </c>
      <c r="AX1499" s="88">
        <v>0</v>
      </c>
      <c r="AY1499" s="88">
        <v>0</v>
      </c>
      <c r="AZ1499" s="88">
        <v>0</v>
      </c>
      <c r="BA1499" s="88">
        <v>0</v>
      </c>
      <c r="BB1499" s="89">
        <f t="shared" si="91"/>
        <v>175606.8</v>
      </c>
      <c r="BC1499" s="90" t="str">
        <f t="shared" si="90"/>
        <v>OK</v>
      </c>
      <c r="BD1499" s="91" t="str">
        <f t="shared" si="92"/>
        <v xml:space="preserve">                  </v>
      </c>
      <c r="BE1499" s="92">
        <f t="shared" si="93"/>
        <v>2</v>
      </c>
    </row>
    <row r="1500" spans="1:57" s="74" customFormat="1" ht="50.1" customHeight="1" x14ac:dyDescent="0.2">
      <c r="A1500" s="78" t="s">
        <v>55</v>
      </c>
      <c r="B1500" s="78" t="s">
        <v>58</v>
      </c>
      <c r="C1500" s="78" t="s">
        <v>1033</v>
      </c>
      <c r="D1500" s="78" t="s">
        <v>605</v>
      </c>
      <c r="E1500" s="79" t="str">
        <f>+IF(C1500&lt;&gt;"",VLOOKUP(MID(C1500,18,5),NIVELES!$A$133:$B$213,2,0),"")</f>
        <v>TUNGURAHUA</v>
      </c>
      <c r="F1500" s="80" t="s">
        <v>229</v>
      </c>
      <c r="G1500" s="81" t="str">
        <f>+IF(F1500&lt;&gt;"",VLOOKUP(F1500,NIVELES!$A$246:$C$464,3,0),"")</f>
        <v xml:space="preserve"> </v>
      </c>
      <c r="H1500" s="82" t="s">
        <v>1024</v>
      </c>
      <c r="I1500" s="78" t="s">
        <v>2201</v>
      </c>
      <c r="J1500" s="78" t="s">
        <v>2184</v>
      </c>
      <c r="K1500" s="78" t="s">
        <v>2185</v>
      </c>
      <c r="L1500" s="78" t="s">
        <v>2246</v>
      </c>
      <c r="M1500" s="78">
        <v>60</v>
      </c>
      <c r="N1500" s="78" t="s">
        <v>2617</v>
      </c>
      <c r="O1500" s="78" t="s">
        <v>2525</v>
      </c>
      <c r="P1500" s="82">
        <v>2</v>
      </c>
      <c r="Q1500" s="78" t="s">
        <v>2464</v>
      </c>
      <c r="R1500" s="82"/>
      <c r="S1500" s="82">
        <v>1</v>
      </c>
      <c r="T1500" s="82"/>
      <c r="U1500" s="82"/>
      <c r="V1500" s="82">
        <v>1</v>
      </c>
      <c r="W1500" s="82"/>
      <c r="X1500" s="82"/>
      <c r="Y1500" s="82"/>
      <c r="Z1500" s="82"/>
      <c r="AA1500" s="82"/>
      <c r="AB1500" s="82"/>
      <c r="AC1500" s="82"/>
      <c r="AD1500" s="85" t="str">
        <f>IF(A1500&lt;&gt;"",IF(D1500="DIRECCIÓN_DE_TRANSFERENCIAS","280 0031",VLOOKUP(C1500,NIVELES!$A$14:$B$105,2,0)),"")</f>
        <v>280 3510</v>
      </c>
      <c r="AE1500" s="86" t="s">
        <v>322</v>
      </c>
      <c r="AF1500" s="86" t="s">
        <v>546</v>
      </c>
      <c r="AG1500" s="79" t="str">
        <f>+IF(AF1500&lt;&gt;"",VLOOKUP(AF1500,NIVELES!$A$666:$B$673,2,0),"")</f>
        <v>ATENCIÓN_INTEGRAL_A_PERSONAS_CON_DISCAPACIDAD</v>
      </c>
      <c r="AH1500" s="78" t="s">
        <v>511</v>
      </c>
      <c r="AI1500" s="79" t="str">
        <f>IF(AH1500&lt;&gt;"",VLOOKUP(CONCATENATE(AG1500,AH1500),NIVELES!$B$676:$C$745,2,0),"")</f>
        <v xml:space="preserve"> Prestacion  De  Servicios   Extramurales  - Atención  En  Hogar  Y  Comunidad</v>
      </c>
      <c r="AJ1500" s="78" t="s">
        <v>429</v>
      </c>
      <c r="AK1500" s="79" t="str">
        <f>+IF(AJ1500&lt;&gt;"",VLOOKUP(AJ1500,NIVELES!$A$816:$B$892,2,0),"")</f>
        <v xml:space="preserve">PROMOVER EL RECONOCIMIENTO Y GARANTIA DE LOS DERECHOS DE LAS MUJERES Y HOMBRES CON DISCAPACIDAD,  SU DEBIDA VALORACIÓN Y EL RESPETO A SU DIGNIDAD  </v>
      </c>
      <c r="AL1500" s="78" t="s">
        <v>556</v>
      </c>
      <c r="AM1500" s="78">
        <v>580104</v>
      </c>
      <c r="AN1500" s="79" t="str">
        <f>IF(AM1500&lt;&gt;"",+VLOOKUP(AM1500,NIVELES!$A$1652:$B$2466,2,0),"")</f>
        <v>A Gobiernos Autónomos Descentralizados</v>
      </c>
      <c r="AO1500" s="87">
        <v>22895.81</v>
      </c>
      <c r="AP1500" s="88">
        <v>0</v>
      </c>
      <c r="AQ1500" s="88">
        <v>5723.95</v>
      </c>
      <c r="AR1500" s="88">
        <v>0</v>
      </c>
      <c r="AS1500" s="88">
        <v>0</v>
      </c>
      <c r="AT1500" s="88">
        <v>5723.95</v>
      </c>
      <c r="AU1500" s="88">
        <v>0</v>
      </c>
      <c r="AV1500" s="88">
        <v>0</v>
      </c>
      <c r="AW1500" s="88">
        <v>5723.95</v>
      </c>
      <c r="AX1500" s="88">
        <v>0</v>
      </c>
      <c r="AY1500" s="88">
        <v>0</v>
      </c>
      <c r="AZ1500" s="88">
        <v>5723.96</v>
      </c>
      <c r="BA1500" s="88">
        <v>0</v>
      </c>
      <c r="BB1500" s="89">
        <f t="shared" si="91"/>
        <v>22895.809999999998</v>
      </c>
      <c r="BC1500" s="90" t="str">
        <f t="shared" si="90"/>
        <v>OK</v>
      </c>
      <c r="BD1500" s="91" t="str">
        <f t="shared" si="92"/>
        <v xml:space="preserve">                  </v>
      </c>
      <c r="BE1500" s="92">
        <f t="shared" si="93"/>
        <v>2</v>
      </c>
    </row>
    <row r="1501" spans="1:57" s="74" customFormat="1" ht="50.1" customHeight="1" x14ac:dyDescent="0.2">
      <c r="A1501" s="78" t="s">
        <v>55</v>
      </c>
      <c r="B1501" s="78" t="s">
        <v>58</v>
      </c>
      <c r="C1501" s="78" t="s">
        <v>1033</v>
      </c>
      <c r="D1501" s="78" t="s">
        <v>792</v>
      </c>
      <c r="E1501" s="79" t="str">
        <f>+IF(C1501&lt;&gt;"",VLOOKUP(MID(C1501,18,5),NIVELES!$A$133:$B$213,2,0),"")</f>
        <v>TUNGURAHUA</v>
      </c>
      <c r="F1501" s="80" t="s">
        <v>229</v>
      </c>
      <c r="G1501" s="81" t="str">
        <f>+IF(F1501&lt;&gt;"",VLOOKUP(F1501,NIVELES!$A$246:$C$464,3,0),"")</f>
        <v xml:space="preserve"> </v>
      </c>
      <c r="H1501" s="82" t="s">
        <v>1024</v>
      </c>
      <c r="I1501" s="78" t="s">
        <v>2189</v>
      </c>
      <c r="J1501" s="78" t="s">
        <v>2184</v>
      </c>
      <c r="K1501" s="78" t="s">
        <v>2185</v>
      </c>
      <c r="L1501" s="78" t="s">
        <v>2618</v>
      </c>
      <c r="M1501" s="78">
        <v>7</v>
      </c>
      <c r="N1501" s="78" t="s">
        <v>2619</v>
      </c>
      <c r="O1501" s="78" t="s">
        <v>2591</v>
      </c>
      <c r="P1501" s="82">
        <v>1</v>
      </c>
      <c r="Q1501" s="78" t="s">
        <v>1989</v>
      </c>
      <c r="R1501" s="82"/>
      <c r="S1501" s="82"/>
      <c r="T1501" s="82"/>
      <c r="U1501" s="82"/>
      <c r="V1501" s="82"/>
      <c r="W1501" s="82"/>
      <c r="X1501" s="82"/>
      <c r="Y1501" s="82"/>
      <c r="Z1501" s="82"/>
      <c r="AA1501" s="82"/>
      <c r="AB1501" s="82"/>
      <c r="AC1501" s="82">
        <v>1</v>
      </c>
      <c r="AD1501" s="85" t="str">
        <f>IF(A1501&lt;&gt;"",IF(D1501="DIRECCIÓN_DE_TRANSFERENCIAS","280 0031",VLOOKUP(C1501,NIVELES!$A$14:$B$105,2,0)),"")</f>
        <v>280 3510</v>
      </c>
      <c r="AE1501" s="86" t="s">
        <v>322</v>
      </c>
      <c r="AF1501" s="86" t="s">
        <v>544</v>
      </c>
      <c r="AG1501" s="79" t="str">
        <f>+IF(AF1501&lt;&gt;"",VLOOKUP(AF1501,NIVELES!$A$666:$B$673,2,0),"")</f>
        <v>PROTECCIÓN_SOCIAL_A_LA_FAMILIA._ASEGURAMIENTO_NO_CONTRIBUTIVO_E_INCLUSIÓN_ECONÓMICA_Y_MOVILIDAD_SOCIAL</v>
      </c>
      <c r="AH1501" s="78" t="s">
        <v>513</v>
      </c>
      <c r="AI1501" s="79" t="str">
        <f>IF(AH1501&lt;&gt;"",VLOOKUP(CONCATENATE(AG1501,AH1501),NIVELES!$B$676:$C$745,2,0),"")</f>
        <v>Acompañamiento Familiar</v>
      </c>
      <c r="AJ1501" s="78" t="s">
        <v>517</v>
      </c>
      <c r="AK1501" s="79" t="str">
        <f>+IF(AJ1501&lt;&gt;"",VLOOKUP(AJ1501,NIVELES!$A$816:$B$892,2,0),"")</f>
        <v>NO APLICA</v>
      </c>
      <c r="AL1501" s="78" t="s">
        <v>553</v>
      </c>
      <c r="AM1501" s="78">
        <v>510203</v>
      </c>
      <c r="AN1501" s="79" t="str">
        <f>IF(AM1501&lt;&gt;"",+VLOOKUP(AM1501,NIVELES!$A$1652:$B$2466,2,0),"")</f>
        <v>Decimotercer Sueldo</v>
      </c>
      <c r="AO1501" s="87">
        <v>5397.33</v>
      </c>
      <c r="AP1501" s="88">
        <v>0</v>
      </c>
      <c r="AQ1501" s="88">
        <v>0</v>
      </c>
      <c r="AR1501" s="88">
        <v>0</v>
      </c>
      <c r="AS1501" s="88">
        <v>0</v>
      </c>
      <c r="AT1501" s="88">
        <v>0</v>
      </c>
      <c r="AU1501" s="88">
        <v>0</v>
      </c>
      <c r="AV1501" s="88">
        <v>0</v>
      </c>
      <c r="AW1501" s="88">
        <v>0</v>
      </c>
      <c r="AX1501" s="88">
        <v>0</v>
      </c>
      <c r="AY1501" s="88">
        <v>0</v>
      </c>
      <c r="AZ1501" s="88">
        <v>0</v>
      </c>
      <c r="BA1501" s="88">
        <v>5397.33</v>
      </c>
      <c r="BB1501" s="89">
        <f t="shared" si="91"/>
        <v>5397.33</v>
      </c>
      <c r="BC1501" s="90" t="str">
        <f t="shared" si="90"/>
        <v>OK</v>
      </c>
      <c r="BD1501" s="91" t="str">
        <f t="shared" si="92"/>
        <v xml:space="preserve">                  </v>
      </c>
      <c r="BE1501" s="92">
        <f t="shared" si="93"/>
        <v>1</v>
      </c>
    </row>
    <row r="1502" spans="1:57" s="74" customFormat="1" ht="50.1" customHeight="1" x14ac:dyDescent="0.2">
      <c r="A1502" s="78" t="s">
        <v>55</v>
      </c>
      <c r="B1502" s="78" t="s">
        <v>58</v>
      </c>
      <c r="C1502" s="78" t="s">
        <v>1033</v>
      </c>
      <c r="D1502" s="78" t="s">
        <v>792</v>
      </c>
      <c r="E1502" s="79" t="str">
        <f>+IF(C1502&lt;&gt;"",VLOOKUP(MID(C1502,18,5),NIVELES!$A$133:$B$213,2,0),"")</f>
        <v>TUNGURAHUA</v>
      </c>
      <c r="F1502" s="80" t="s">
        <v>229</v>
      </c>
      <c r="G1502" s="81" t="str">
        <f>+IF(F1502&lt;&gt;"",VLOOKUP(F1502,NIVELES!$A$246:$C$464,3,0),"")</f>
        <v xml:space="preserve"> </v>
      </c>
      <c r="H1502" s="82" t="s">
        <v>1024</v>
      </c>
      <c r="I1502" s="78" t="s">
        <v>2189</v>
      </c>
      <c r="J1502" s="78" t="s">
        <v>2184</v>
      </c>
      <c r="K1502" s="78" t="s">
        <v>2185</v>
      </c>
      <c r="L1502" s="78" t="s">
        <v>2618</v>
      </c>
      <c r="M1502" s="78">
        <v>7</v>
      </c>
      <c r="N1502" s="78" t="s">
        <v>2619</v>
      </c>
      <c r="O1502" s="78" t="s">
        <v>2591</v>
      </c>
      <c r="P1502" s="82">
        <v>1</v>
      </c>
      <c r="Q1502" s="78" t="s">
        <v>1989</v>
      </c>
      <c r="R1502" s="82"/>
      <c r="S1502" s="82"/>
      <c r="T1502" s="82"/>
      <c r="U1502" s="82"/>
      <c r="V1502" s="82"/>
      <c r="W1502" s="82"/>
      <c r="X1502" s="82"/>
      <c r="Y1502" s="82">
        <v>1</v>
      </c>
      <c r="Z1502" s="82"/>
      <c r="AA1502" s="82"/>
      <c r="AB1502" s="82"/>
      <c r="AC1502" s="82"/>
      <c r="AD1502" s="85" t="str">
        <f>IF(A1502&lt;&gt;"",IF(D1502="DIRECCIÓN_DE_TRANSFERENCIAS","280 0031",VLOOKUP(C1502,NIVELES!$A$14:$B$105,2,0)),"")</f>
        <v>280 3510</v>
      </c>
      <c r="AE1502" s="86" t="s">
        <v>322</v>
      </c>
      <c r="AF1502" s="86" t="s">
        <v>544</v>
      </c>
      <c r="AG1502" s="79" t="str">
        <f>+IF(AF1502&lt;&gt;"",VLOOKUP(AF1502,NIVELES!$A$666:$B$673,2,0),"")</f>
        <v>PROTECCIÓN_SOCIAL_A_LA_FAMILIA._ASEGURAMIENTO_NO_CONTRIBUTIVO_E_INCLUSIÓN_ECONÓMICA_Y_MOVILIDAD_SOCIAL</v>
      </c>
      <c r="AH1502" s="78" t="s">
        <v>513</v>
      </c>
      <c r="AI1502" s="79" t="str">
        <f>IF(AH1502&lt;&gt;"",VLOOKUP(CONCATENATE(AG1502,AH1502),NIVELES!$B$676:$C$745,2,0),"")</f>
        <v>Acompañamiento Familiar</v>
      </c>
      <c r="AJ1502" s="78" t="s">
        <v>517</v>
      </c>
      <c r="AK1502" s="79" t="str">
        <f>+IF(AJ1502&lt;&gt;"",VLOOKUP(AJ1502,NIVELES!$A$816:$B$892,2,0),"")</f>
        <v>NO APLICA</v>
      </c>
      <c r="AL1502" s="78" t="s">
        <v>553</v>
      </c>
      <c r="AM1502" s="78">
        <v>510204</v>
      </c>
      <c r="AN1502" s="79" t="str">
        <f>IF(AM1502&lt;&gt;"",+VLOOKUP(AM1502,NIVELES!$A$1652:$B$2466,2,0),"")</f>
        <v>Decimocuarto Sueldo</v>
      </c>
      <c r="AO1502" s="87">
        <v>2528.17</v>
      </c>
      <c r="AP1502" s="88">
        <v>0</v>
      </c>
      <c r="AQ1502" s="88">
        <v>0</v>
      </c>
      <c r="AR1502" s="88">
        <v>0</v>
      </c>
      <c r="AS1502" s="88">
        <v>0</v>
      </c>
      <c r="AT1502" s="88">
        <v>0</v>
      </c>
      <c r="AU1502" s="88">
        <v>0</v>
      </c>
      <c r="AV1502" s="88">
        <v>0</v>
      </c>
      <c r="AW1502" s="88">
        <v>2528.17</v>
      </c>
      <c r="AX1502" s="88">
        <v>0</v>
      </c>
      <c r="AY1502" s="88">
        <v>0</v>
      </c>
      <c r="AZ1502" s="88">
        <v>0</v>
      </c>
      <c r="BA1502" s="88">
        <v>0</v>
      </c>
      <c r="BB1502" s="89">
        <f t="shared" si="91"/>
        <v>2528.17</v>
      </c>
      <c r="BC1502" s="90" t="str">
        <f t="shared" si="90"/>
        <v>OK</v>
      </c>
      <c r="BD1502" s="91" t="str">
        <f t="shared" si="92"/>
        <v xml:space="preserve">                  </v>
      </c>
      <c r="BE1502" s="92">
        <f t="shared" si="93"/>
        <v>1</v>
      </c>
    </row>
    <row r="1503" spans="1:57" s="74" customFormat="1" ht="50.1" customHeight="1" x14ac:dyDescent="0.2">
      <c r="A1503" s="78" t="s">
        <v>55</v>
      </c>
      <c r="B1503" s="78" t="s">
        <v>58</v>
      </c>
      <c r="C1503" s="78" t="s">
        <v>1033</v>
      </c>
      <c r="D1503" s="78" t="s">
        <v>792</v>
      </c>
      <c r="E1503" s="79" t="str">
        <f>+IF(C1503&lt;&gt;"",VLOOKUP(MID(C1503,18,5),NIVELES!$A$133:$B$213,2,0),"")</f>
        <v>TUNGURAHUA</v>
      </c>
      <c r="F1503" s="80" t="s">
        <v>229</v>
      </c>
      <c r="G1503" s="81" t="str">
        <f>+IF(F1503&lt;&gt;"",VLOOKUP(F1503,NIVELES!$A$246:$C$464,3,0),"")</f>
        <v xml:space="preserve"> </v>
      </c>
      <c r="H1503" s="82" t="s">
        <v>1024</v>
      </c>
      <c r="I1503" s="78" t="s">
        <v>2189</v>
      </c>
      <c r="J1503" s="78" t="s">
        <v>2184</v>
      </c>
      <c r="K1503" s="78" t="s">
        <v>2185</v>
      </c>
      <c r="L1503" s="78" t="s">
        <v>2618</v>
      </c>
      <c r="M1503" s="78">
        <v>7</v>
      </c>
      <c r="N1503" s="78" t="s">
        <v>2619</v>
      </c>
      <c r="O1503" s="78" t="s">
        <v>2591</v>
      </c>
      <c r="P1503" s="82">
        <v>12</v>
      </c>
      <c r="Q1503" s="78" t="s">
        <v>1989</v>
      </c>
      <c r="R1503" s="82">
        <v>1</v>
      </c>
      <c r="S1503" s="82">
        <v>1</v>
      </c>
      <c r="T1503" s="82">
        <v>1</v>
      </c>
      <c r="U1503" s="82">
        <v>1</v>
      </c>
      <c r="V1503" s="82">
        <v>1</v>
      </c>
      <c r="W1503" s="82">
        <v>1</v>
      </c>
      <c r="X1503" s="82">
        <v>1</v>
      </c>
      <c r="Y1503" s="82">
        <v>1</v>
      </c>
      <c r="Z1503" s="82">
        <v>1</v>
      </c>
      <c r="AA1503" s="82">
        <v>1</v>
      </c>
      <c r="AB1503" s="82">
        <v>1</v>
      </c>
      <c r="AC1503" s="82">
        <v>1</v>
      </c>
      <c r="AD1503" s="85" t="str">
        <f>IF(A1503&lt;&gt;"",IF(D1503="DIRECCIÓN_DE_TRANSFERENCIAS","280 0031",VLOOKUP(C1503,NIVELES!$A$14:$B$105,2,0)),"")</f>
        <v>280 3510</v>
      </c>
      <c r="AE1503" s="86" t="s">
        <v>322</v>
      </c>
      <c r="AF1503" s="86" t="s">
        <v>544</v>
      </c>
      <c r="AG1503" s="79" t="str">
        <f>+IF(AF1503&lt;&gt;"",VLOOKUP(AF1503,NIVELES!$A$666:$B$673,2,0),"")</f>
        <v>PROTECCIÓN_SOCIAL_A_LA_FAMILIA._ASEGURAMIENTO_NO_CONTRIBUTIVO_E_INCLUSIÓN_ECONÓMICA_Y_MOVILIDAD_SOCIAL</v>
      </c>
      <c r="AH1503" s="78" t="s">
        <v>513</v>
      </c>
      <c r="AI1503" s="79" t="str">
        <f>IF(AH1503&lt;&gt;"",VLOOKUP(CONCATENATE(AG1503,AH1503),NIVELES!$B$676:$C$745,2,0),"")</f>
        <v>Acompañamiento Familiar</v>
      </c>
      <c r="AJ1503" s="78" t="s">
        <v>517</v>
      </c>
      <c r="AK1503" s="79" t="str">
        <f>+IF(AJ1503&lt;&gt;"",VLOOKUP(AJ1503,NIVELES!$A$816:$B$892,2,0),"")</f>
        <v>NO APLICA</v>
      </c>
      <c r="AL1503" s="78" t="s">
        <v>553</v>
      </c>
      <c r="AM1503" s="78">
        <v>510510</v>
      </c>
      <c r="AN1503" s="79" t="str">
        <f>IF(AM1503&lt;&gt;"",+VLOOKUP(AM1503,NIVELES!$A$1652:$B$2466,2,0),"")</f>
        <v>Servicios Personales por Contrato</v>
      </c>
      <c r="AO1503" s="87">
        <v>64768</v>
      </c>
      <c r="AP1503" s="88">
        <v>5888</v>
      </c>
      <c r="AQ1503" s="88">
        <v>5888</v>
      </c>
      <c r="AR1503" s="88">
        <v>5888</v>
      </c>
      <c r="AS1503" s="88">
        <v>5888</v>
      </c>
      <c r="AT1503" s="88">
        <v>5888</v>
      </c>
      <c r="AU1503" s="88">
        <v>5888</v>
      </c>
      <c r="AV1503" s="88">
        <v>5888</v>
      </c>
      <c r="AW1503" s="88">
        <v>5888</v>
      </c>
      <c r="AX1503" s="88">
        <v>5888</v>
      </c>
      <c r="AY1503" s="88">
        <v>5888</v>
      </c>
      <c r="AZ1503" s="88">
        <v>5888</v>
      </c>
      <c r="BA1503" s="88">
        <v>0</v>
      </c>
      <c r="BB1503" s="89">
        <f t="shared" si="91"/>
        <v>64768</v>
      </c>
      <c r="BC1503" s="90" t="str">
        <f t="shared" si="90"/>
        <v>OK</v>
      </c>
      <c r="BD1503" s="91" t="str">
        <f t="shared" si="92"/>
        <v xml:space="preserve">                  </v>
      </c>
      <c r="BE1503" s="92">
        <f t="shared" si="93"/>
        <v>12</v>
      </c>
    </row>
    <row r="1504" spans="1:57" s="74" customFormat="1" ht="50.1" customHeight="1" x14ac:dyDescent="0.2">
      <c r="A1504" s="78" t="s">
        <v>55</v>
      </c>
      <c r="B1504" s="78" t="s">
        <v>58</v>
      </c>
      <c r="C1504" s="78" t="s">
        <v>1033</v>
      </c>
      <c r="D1504" s="78" t="s">
        <v>792</v>
      </c>
      <c r="E1504" s="79" t="str">
        <f>+IF(C1504&lt;&gt;"",VLOOKUP(MID(C1504,18,5),NIVELES!$A$133:$B$213,2,0),"")</f>
        <v>TUNGURAHUA</v>
      </c>
      <c r="F1504" s="80" t="s">
        <v>229</v>
      </c>
      <c r="G1504" s="81" t="str">
        <f>+IF(F1504&lt;&gt;"",VLOOKUP(F1504,NIVELES!$A$246:$C$464,3,0),"")</f>
        <v xml:space="preserve"> </v>
      </c>
      <c r="H1504" s="82" t="s">
        <v>1024</v>
      </c>
      <c r="I1504" s="78" t="s">
        <v>2189</v>
      </c>
      <c r="J1504" s="78" t="s">
        <v>2184</v>
      </c>
      <c r="K1504" s="78" t="s">
        <v>2185</v>
      </c>
      <c r="L1504" s="78" t="s">
        <v>2618</v>
      </c>
      <c r="M1504" s="78">
        <v>7</v>
      </c>
      <c r="N1504" s="78" t="s">
        <v>2619</v>
      </c>
      <c r="O1504" s="78" t="s">
        <v>2591</v>
      </c>
      <c r="P1504" s="82">
        <v>12</v>
      </c>
      <c r="Q1504" s="78" t="s">
        <v>1989</v>
      </c>
      <c r="R1504" s="82">
        <v>1</v>
      </c>
      <c r="S1504" s="82">
        <v>1</v>
      </c>
      <c r="T1504" s="82">
        <v>1</v>
      </c>
      <c r="U1504" s="82">
        <v>1</v>
      </c>
      <c r="V1504" s="82">
        <v>1</v>
      </c>
      <c r="W1504" s="82">
        <v>1</v>
      </c>
      <c r="X1504" s="82">
        <v>1</v>
      </c>
      <c r="Y1504" s="82">
        <v>1</v>
      </c>
      <c r="Z1504" s="82">
        <v>1</v>
      </c>
      <c r="AA1504" s="82">
        <v>1</v>
      </c>
      <c r="AB1504" s="82">
        <v>1</v>
      </c>
      <c r="AC1504" s="82">
        <v>1</v>
      </c>
      <c r="AD1504" s="85" t="str">
        <f>IF(A1504&lt;&gt;"",IF(D1504="DIRECCIÓN_DE_TRANSFERENCIAS","280 0031",VLOOKUP(C1504,NIVELES!$A$14:$B$105,2,0)),"")</f>
        <v>280 3510</v>
      </c>
      <c r="AE1504" s="86" t="s">
        <v>322</v>
      </c>
      <c r="AF1504" s="86" t="s">
        <v>544</v>
      </c>
      <c r="AG1504" s="79" t="str">
        <f>+IF(AF1504&lt;&gt;"",VLOOKUP(AF1504,NIVELES!$A$666:$B$673,2,0),"")</f>
        <v>PROTECCIÓN_SOCIAL_A_LA_FAMILIA._ASEGURAMIENTO_NO_CONTRIBUTIVO_E_INCLUSIÓN_ECONÓMICA_Y_MOVILIDAD_SOCIAL</v>
      </c>
      <c r="AH1504" s="78" t="s">
        <v>513</v>
      </c>
      <c r="AI1504" s="79" t="str">
        <f>IF(AH1504&lt;&gt;"",VLOOKUP(CONCATENATE(AG1504,AH1504),NIVELES!$B$676:$C$745,2,0),"")</f>
        <v>Acompañamiento Familiar</v>
      </c>
      <c r="AJ1504" s="78" t="s">
        <v>517</v>
      </c>
      <c r="AK1504" s="79" t="str">
        <f>+IF(AJ1504&lt;&gt;"",VLOOKUP(AJ1504,NIVELES!$A$816:$B$892,2,0),"")</f>
        <v>NO APLICA</v>
      </c>
      <c r="AL1504" s="78" t="s">
        <v>553</v>
      </c>
      <c r="AM1504" s="78">
        <v>510601</v>
      </c>
      <c r="AN1504" s="79" t="str">
        <f>IF(AM1504&lt;&gt;"",+VLOOKUP(AM1504,NIVELES!$A$1652:$B$2466,2,0),"")</f>
        <v>Aporte Patronal</v>
      </c>
      <c r="AO1504" s="87">
        <v>6250.11</v>
      </c>
      <c r="AP1504" s="88">
        <v>568.19000000000005</v>
      </c>
      <c r="AQ1504" s="88">
        <v>568.19000000000005</v>
      </c>
      <c r="AR1504" s="88">
        <v>568.19000000000005</v>
      </c>
      <c r="AS1504" s="88">
        <v>568.19000000000005</v>
      </c>
      <c r="AT1504" s="88">
        <v>568.19000000000005</v>
      </c>
      <c r="AU1504" s="88">
        <v>568.19000000000005</v>
      </c>
      <c r="AV1504" s="88">
        <v>568.19000000000005</v>
      </c>
      <c r="AW1504" s="88">
        <v>568.19000000000005</v>
      </c>
      <c r="AX1504" s="88">
        <v>568.19000000000005</v>
      </c>
      <c r="AY1504" s="88">
        <v>568.19000000000005</v>
      </c>
      <c r="AZ1504" s="88">
        <v>568.19000000000005</v>
      </c>
      <c r="BA1504" s="88">
        <v>0.02</v>
      </c>
      <c r="BB1504" s="89">
        <f t="shared" si="91"/>
        <v>6250.1100000000024</v>
      </c>
      <c r="BC1504" s="90" t="str">
        <f t="shared" si="90"/>
        <v>OK</v>
      </c>
      <c r="BD1504" s="91" t="str">
        <f t="shared" si="92"/>
        <v xml:space="preserve">                  </v>
      </c>
      <c r="BE1504" s="92">
        <f t="shared" si="93"/>
        <v>12</v>
      </c>
    </row>
    <row r="1505" spans="1:57" s="74" customFormat="1" ht="50.1" customHeight="1" x14ac:dyDescent="0.2">
      <c r="A1505" s="78" t="s">
        <v>55</v>
      </c>
      <c r="B1505" s="78" t="s">
        <v>58</v>
      </c>
      <c r="C1505" s="78" t="s">
        <v>1033</v>
      </c>
      <c r="D1505" s="78" t="s">
        <v>792</v>
      </c>
      <c r="E1505" s="79" t="str">
        <f>+IF(C1505&lt;&gt;"",VLOOKUP(MID(C1505,18,5),NIVELES!$A$133:$B$213,2,0),"")</f>
        <v>TUNGURAHUA</v>
      </c>
      <c r="F1505" s="80" t="s">
        <v>229</v>
      </c>
      <c r="G1505" s="81" t="str">
        <f>+IF(F1505&lt;&gt;"",VLOOKUP(F1505,NIVELES!$A$246:$C$464,3,0),"")</f>
        <v xml:space="preserve"> </v>
      </c>
      <c r="H1505" s="82" t="s">
        <v>1024</v>
      </c>
      <c r="I1505" s="78" t="s">
        <v>2189</v>
      </c>
      <c r="J1505" s="78" t="s">
        <v>2184</v>
      </c>
      <c r="K1505" s="78" t="s">
        <v>2185</v>
      </c>
      <c r="L1505" s="78" t="s">
        <v>2618</v>
      </c>
      <c r="M1505" s="78">
        <v>7</v>
      </c>
      <c r="N1505" s="78" t="s">
        <v>2619</v>
      </c>
      <c r="O1505" s="78" t="s">
        <v>2591</v>
      </c>
      <c r="P1505" s="82">
        <v>12</v>
      </c>
      <c r="Q1505" s="78" t="s">
        <v>1989</v>
      </c>
      <c r="R1505" s="82">
        <v>1</v>
      </c>
      <c r="S1505" s="82">
        <v>1</v>
      </c>
      <c r="T1505" s="82">
        <v>1</v>
      </c>
      <c r="U1505" s="82">
        <v>1</v>
      </c>
      <c r="V1505" s="82">
        <v>1</v>
      </c>
      <c r="W1505" s="82">
        <v>1</v>
      </c>
      <c r="X1505" s="82">
        <v>1</v>
      </c>
      <c r="Y1505" s="82">
        <v>1</v>
      </c>
      <c r="Z1505" s="82">
        <v>1</v>
      </c>
      <c r="AA1505" s="82">
        <v>1</v>
      </c>
      <c r="AB1505" s="82">
        <v>1</v>
      </c>
      <c r="AC1505" s="82">
        <v>1</v>
      </c>
      <c r="AD1505" s="85" t="str">
        <f>IF(A1505&lt;&gt;"",IF(D1505="DIRECCIÓN_DE_TRANSFERENCIAS","280 0031",VLOOKUP(C1505,NIVELES!$A$14:$B$105,2,0)),"")</f>
        <v>280 3510</v>
      </c>
      <c r="AE1505" s="86" t="s">
        <v>322</v>
      </c>
      <c r="AF1505" s="86" t="s">
        <v>544</v>
      </c>
      <c r="AG1505" s="79" t="str">
        <f>+IF(AF1505&lt;&gt;"",VLOOKUP(AF1505,NIVELES!$A$666:$B$673,2,0),"")</f>
        <v>PROTECCIÓN_SOCIAL_A_LA_FAMILIA._ASEGURAMIENTO_NO_CONTRIBUTIVO_E_INCLUSIÓN_ECONÓMICA_Y_MOVILIDAD_SOCIAL</v>
      </c>
      <c r="AH1505" s="78" t="s">
        <v>513</v>
      </c>
      <c r="AI1505" s="79" t="str">
        <f>IF(AH1505&lt;&gt;"",VLOOKUP(CONCATENATE(AG1505,AH1505),NIVELES!$B$676:$C$745,2,0),"")</f>
        <v>Acompañamiento Familiar</v>
      </c>
      <c r="AJ1505" s="78" t="s">
        <v>517</v>
      </c>
      <c r="AK1505" s="79" t="str">
        <f>+IF(AJ1505&lt;&gt;"",VLOOKUP(AJ1505,NIVELES!$A$816:$B$892,2,0),"")</f>
        <v>NO APLICA</v>
      </c>
      <c r="AL1505" s="78" t="s">
        <v>553</v>
      </c>
      <c r="AM1505" s="78">
        <v>510602</v>
      </c>
      <c r="AN1505" s="79" t="str">
        <f>IF(AM1505&lt;&gt;"",+VLOOKUP(AM1505,NIVELES!$A$1652:$B$2466,2,0),"")</f>
        <v>Fondo de Reserva</v>
      </c>
      <c r="AO1505" s="87">
        <v>5397.33</v>
      </c>
      <c r="AP1505" s="88">
        <v>490.47</v>
      </c>
      <c r="AQ1505" s="88">
        <v>490.47</v>
      </c>
      <c r="AR1505" s="88">
        <v>490.47</v>
      </c>
      <c r="AS1505" s="88">
        <v>490.47</v>
      </c>
      <c r="AT1505" s="88">
        <v>490.47</v>
      </c>
      <c r="AU1505" s="88">
        <v>490.47</v>
      </c>
      <c r="AV1505" s="88">
        <v>490.47</v>
      </c>
      <c r="AW1505" s="88">
        <v>490.47</v>
      </c>
      <c r="AX1505" s="88">
        <v>490.47</v>
      </c>
      <c r="AY1505" s="88">
        <v>490.47</v>
      </c>
      <c r="AZ1505" s="88">
        <v>490.47</v>
      </c>
      <c r="BA1505" s="88">
        <v>2.16</v>
      </c>
      <c r="BB1505" s="89">
        <f t="shared" si="91"/>
        <v>5397.3300000000017</v>
      </c>
      <c r="BC1505" s="90" t="str">
        <f t="shared" si="90"/>
        <v>OK</v>
      </c>
      <c r="BD1505" s="91" t="str">
        <f t="shared" si="92"/>
        <v xml:space="preserve">                  </v>
      </c>
      <c r="BE1505" s="92">
        <f t="shared" si="93"/>
        <v>12</v>
      </c>
    </row>
    <row r="1506" spans="1:57" s="74" customFormat="1" ht="50.1" customHeight="1" x14ac:dyDescent="0.2">
      <c r="A1506" s="78" t="s">
        <v>55</v>
      </c>
      <c r="B1506" s="78" t="s">
        <v>58</v>
      </c>
      <c r="C1506" s="78" t="s">
        <v>1033</v>
      </c>
      <c r="D1506" s="78" t="s">
        <v>792</v>
      </c>
      <c r="E1506" s="79" t="str">
        <f>+IF(C1506&lt;&gt;"",VLOOKUP(MID(C1506,18,5),NIVELES!$A$133:$B$213,2,0),"")</f>
        <v>TUNGURAHUA</v>
      </c>
      <c r="F1506" s="80" t="s">
        <v>229</v>
      </c>
      <c r="G1506" s="81" t="str">
        <f>+IF(F1506&lt;&gt;"",VLOOKUP(F1506,NIVELES!$A$246:$C$464,3,0),"")</f>
        <v xml:space="preserve"> </v>
      </c>
      <c r="H1506" s="82" t="s">
        <v>1024</v>
      </c>
      <c r="I1506" s="78" t="s">
        <v>2189</v>
      </c>
      <c r="J1506" s="78" t="s">
        <v>2184</v>
      </c>
      <c r="K1506" s="78" t="s">
        <v>2185</v>
      </c>
      <c r="L1506" s="78" t="s">
        <v>2618</v>
      </c>
      <c r="M1506" s="78">
        <v>1</v>
      </c>
      <c r="N1506" s="78" t="s">
        <v>2619</v>
      </c>
      <c r="O1506" s="78" t="s">
        <v>2614</v>
      </c>
      <c r="P1506" s="82">
        <v>7</v>
      </c>
      <c r="Q1506" s="78" t="s">
        <v>2594</v>
      </c>
      <c r="R1506" s="82"/>
      <c r="S1506" s="82">
        <v>1</v>
      </c>
      <c r="T1506" s="82">
        <v>1</v>
      </c>
      <c r="U1506" s="82">
        <v>1</v>
      </c>
      <c r="V1506" s="82">
        <v>1</v>
      </c>
      <c r="W1506" s="82">
        <v>1</v>
      </c>
      <c r="X1506" s="82">
        <v>1</v>
      </c>
      <c r="Y1506" s="82">
        <v>1</v>
      </c>
      <c r="Z1506" s="82"/>
      <c r="AA1506" s="82"/>
      <c r="AB1506" s="82"/>
      <c r="AC1506" s="82"/>
      <c r="AD1506" s="85" t="str">
        <f>IF(A1506&lt;&gt;"",IF(D1506="DIRECCIÓN_DE_TRANSFERENCIAS","280 0031",VLOOKUP(C1506,NIVELES!$A$14:$B$105,2,0)),"")</f>
        <v>280 3510</v>
      </c>
      <c r="AE1506" s="86" t="s">
        <v>322</v>
      </c>
      <c r="AF1506" s="86" t="s">
        <v>544</v>
      </c>
      <c r="AG1506" s="79" t="str">
        <f>+IF(AF1506&lt;&gt;"",VLOOKUP(AF1506,NIVELES!$A$666:$B$673,2,0),"")</f>
        <v>PROTECCIÓN_SOCIAL_A_LA_FAMILIA._ASEGURAMIENTO_NO_CONTRIBUTIVO_E_INCLUSIÓN_ECONÓMICA_Y_MOVILIDAD_SOCIAL</v>
      </c>
      <c r="AH1506" s="78" t="s">
        <v>513</v>
      </c>
      <c r="AI1506" s="79" t="str">
        <f>IF(AH1506&lt;&gt;"",VLOOKUP(CONCATENATE(AG1506,AH1506),NIVELES!$B$676:$C$745,2,0),"")</f>
        <v>Acompañamiento Familiar</v>
      </c>
      <c r="AJ1506" s="78" t="s">
        <v>517</v>
      </c>
      <c r="AK1506" s="79" t="str">
        <f>+IF(AJ1506&lt;&gt;"",VLOOKUP(AJ1506,NIVELES!$A$816:$B$892,2,0),"")</f>
        <v>NO APLICA</v>
      </c>
      <c r="AL1506" s="78" t="s">
        <v>554</v>
      </c>
      <c r="AM1506" s="78">
        <v>530505</v>
      </c>
      <c r="AN1506" s="79" t="str">
        <f>IF(AM1506&lt;&gt;"",+VLOOKUP(AM1506,NIVELES!$A$1652:$B$2466,2,0),"")</f>
        <v>Vehículos (Arrendamiento)</v>
      </c>
      <c r="AO1506" s="87">
        <v>9000</v>
      </c>
      <c r="AP1506" s="88">
        <v>0</v>
      </c>
      <c r="AQ1506" s="88">
        <v>1569.41</v>
      </c>
      <c r="AR1506" s="88">
        <v>1569.41</v>
      </c>
      <c r="AS1506" s="88">
        <v>1569.41</v>
      </c>
      <c r="AT1506" s="88">
        <v>1569.41</v>
      </c>
      <c r="AU1506" s="88">
        <v>1569.41</v>
      </c>
      <c r="AV1506" s="88">
        <v>1152.95</v>
      </c>
      <c r="AW1506" s="88">
        <v>0</v>
      </c>
      <c r="AX1506" s="88">
        <v>0</v>
      </c>
      <c r="AY1506" s="88">
        <v>0</v>
      </c>
      <c r="AZ1506" s="88">
        <v>0</v>
      </c>
      <c r="BA1506" s="88">
        <v>0</v>
      </c>
      <c r="BB1506" s="89">
        <f t="shared" si="91"/>
        <v>9000</v>
      </c>
      <c r="BC1506" s="90" t="str">
        <f t="shared" si="90"/>
        <v>OK</v>
      </c>
      <c r="BD1506" s="91" t="str">
        <f t="shared" si="92"/>
        <v xml:space="preserve">                  </v>
      </c>
      <c r="BE1506" s="92">
        <f t="shared" si="93"/>
        <v>7</v>
      </c>
    </row>
    <row r="1507" spans="1:57" s="74" customFormat="1" ht="50.1" customHeight="1" x14ac:dyDescent="0.2">
      <c r="A1507" s="78" t="s">
        <v>55</v>
      </c>
      <c r="B1507" s="78" t="s">
        <v>58</v>
      </c>
      <c r="C1507" s="78" t="s">
        <v>1033</v>
      </c>
      <c r="D1507" s="78" t="s">
        <v>606</v>
      </c>
      <c r="E1507" s="79" t="str">
        <f>+IF(C1507&lt;&gt;"",VLOOKUP(MID(C1507,18,5),NIVELES!$A$133:$B$213,2,0),"")</f>
        <v>TUNGURAHUA</v>
      </c>
      <c r="F1507" s="80" t="s">
        <v>229</v>
      </c>
      <c r="G1507" s="81" t="str">
        <f>+IF(F1507&lt;&gt;"",VLOOKUP(F1507,NIVELES!$A$246:$C$464,3,0),"")</f>
        <v xml:space="preserve"> </v>
      </c>
      <c r="H1507" s="82" t="s">
        <v>1024</v>
      </c>
      <c r="I1507" s="78" t="s">
        <v>2188</v>
      </c>
      <c r="J1507" s="78" t="s">
        <v>2184</v>
      </c>
      <c r="K1507" s="78" t="s">
        <v>2185</v>
      </c>
      <c r="L1507" s="78" t="s">
        <v>2618</v>
      </c>
      <c r="M1507" s="78">
        <v>2</v>
      </c>
      <c r="N1507" s="78" t="s">
        <v>2326</v>
      </c>
      <c r="O1507" s="78" t="s">
        <v>2591</v>
      </c>
      <c r="P1507" s="82">
        <v>12</v>
      </c>
      <c r="Q1507" s="78" t="s">
        <v>1989</v>
      </c>
      <c r="R1507" s="82">
        <v>1</v>
      </c>
      <c r="S1507" s="82">
        <v>1</v>
      </c>
      <c r="T1507" s="82">
        <v>1</v>
      </c>
      <c r="U1507" s="82">
        <v>1</v>
      </c>
      <c r="V1507" s="82">
        <v>1</v>
      </c>
      <c r="W1507" s="82">
        <v>1</v>
      </c>
      <c r="X1507" s="82">
        <v>1</v>
      </c>
      <c r="Y1507" s="82">
        <v>1</v>
      </c>
      <c r="Z1507" s="82">
        <v>1</v>
      </c>
      <c r="AA1507" s="82">
        <v>1</v>
      </c>
      <c r="AB1507" s="82">
        <v>1</v>
      </c>
      <c r="AC1507" s="82">
        <v>1</v>
      </c>
      <c r="AD1507" s="85" t="str">
        <f>IF(A1507&lt;&gt;"",IF(D1507="DIRECCIÓN_DE_TRANSFERENCIAS","280 0031",VLOOKUP(C1507,NIVELES!$A$14:$B$105,2,0)),"")</f>
        <v>280 3510</v>
      </c>
      <c r="AE1507" s="86" t="s">
        <v>322</v>
      </c>
      <c r="AF1507" s="86" t="s">
        <v>544</v>
      </c>
      <c r="AG1507" s="79" t="str">
        <f>+IF(AF1507&lt;&gt;"",VLOOKUP(AF1507,NIVELES!$A$666:$B$673,2,0),"")</f>
        <v>PROTECCIÓN_SOCIAL_A_LA_FAMILIA._ASEGURAMIENTO_NO_CONTRIBUTIVO_E_INCLUSIÓN_ECONÓMICA_Y_MOVILIDAD_SOCIAL</v>
      </c>
      <c r="AH1507" s="78" t="s">
        <v>514</v>
      </c>
      <c r="AI1507" s="79" t="str">
        <f>IF(AH1507&lt;&gt;"",VLOOKUP(CONCATENATE(AG1507,AH1507),NIVELES!$B$676:$C$745,2,0),"")</f>
        <v>Inclusión Económica Y Movilidad Social</v>
      </c>
      <c r="AJ1507" s="78" t="s">
        <v>517</v>
      </c>
      <c r="AK1507" s="79" t="str">
        <f>+IF(AJ1507&lt;&gt;"",VLOOKUP(AJ1507,NIVELES!$A$816:$B$892,2,0),"")</f>
        <v>NO APLICA</v>
      </c>
      <c r="AL1507" s="78" t="s">
        <v>553</v>
      </c>
      <c r="AM1507" s="78">
        <v>510105</v>
      </c>
      <c r="AN1507" s="79" t="str">
        <f>IF(AM1507&lt;&gt;"",+VLOOKUP(AM1507,NIVELES!$A$1652:$B$2466,2,0),"")</f>
        <v>Remuneraciones Unificadas</v>
      </c>
      <c r="AO1507" s="87">
        <v>23664</v>
      </c>
      <c r="AP1507" s="88">
        <v>1972</v>
      </c>
      <c r="AQ1507" s="88">
        <v>1972</v>
      </c>
      <c r="AR1507" s="88">
        <v>1972</v>
      </c>
      <c r="AS1507" s="88">
        <v>1972</v>
      </c>
      <c r="AT1507" s="88">
        <v>1972</v>
      </c>
      <c r="AU1507" s="88">
        <v>1972</v>
      </c>
      <c r="AV1507" s="88">
        <v>1972</v>
      </c>
      <c r="AW1507" s="88">
        <v>1972</v>
      </c>
      <c r="AX1507" s="88">
        <v>1972</v>
      </c>
      <c r="AY1507" s="88">
        <v>1972</v>
      </c>
      <c r="AZ1507" s="88">
        <v>1972</v>
      </c>
      <c r="BA1507" s="88">
        <v>1972</v>
      </c>
      <c r="BB1507" s="89">
        <f t="shared" si="91"/>
        <v>23664</v>
      </c>
      <c r="BC1507" s="90" t="str">
        <f t="shared" si="90"/>
        <v>OK</v>
      </c>
      <c r="BD1507" s="91" t="str">
        <f t="shared" si="92"/>
        <v xml:space="preserve">                  </v>
      </c>
      <c r="BE1507" s="92">
        <f t="shared" si="93"/>
        <v>12</v>
      </c>
    </row>
    <row r="1508" spans="1:57" s="74" customFormat="1" ht="50.1" customHeight="1" x14ac:dyDescent="0.2">
      <c r="A1508" s="78" t="s">
        <v>55</v>
      </c>
      <c r="B1508" s="78" t="s">
        <v>58</v>
      </c>
      <c r="C1508" s="78" t="s">
        <v>1033</v>
      </c>
      <c r="D1508" s="78" t="s">
        <v>606</v>
      </c>
      <c r="E1508" s="79" t="str">
        <f>+IF(C1508&lt;&gt;"",VLOOKUP(MID(C1508,18,5),NIVELES!$A$133:$B$213,2,0),"")</f>
        <v>TUNGURAHUA</v>
      </c>
      <c r="F1508" s="80" t="s">
        <v>229</v>
      </c>
      <c r="G1508" s="81" t="str">
        <f>+IF(F1508&lt;&gt;"",VLOOKUP(F1508,NIVELES!$A$246:$C$464,3,0),"")</f>
        <v xml:space="preserve"> </v>
      </c>
      <c r="H1508" s="82" t="s">
        <v>1024</v>
      </c>
      <c r="I1508" s="78" t="s">
        <v>2188</v>
      </c>
      <c r="J1508" s="78" t="s">
        <v>2184</v>
      </c>
      <c r="K1508" s="78" t="s">
        <v>2185</v>
      </c>
      <c r="L1508" s="78" t="s">
        <v>2618</v>
      </c>
      <c r="M1508" s="78">
        <v>2</v>
      </c>
      <c r="N1508" s="78" t="s">
        <v>2326</v>
      </c>
      <c r="O1508" s="78" t="s">
        <v>2591</v>
      </c>
      <c r="P1508" s="82">
        <v>1</v>
      </c>
      <c r="Q1508" s="78" t="s">
        <v>1989</v>
      </c>
      <c r="R1508" s="82"/>
      <c r="S1508" s="82"/>
      <c r="T1508" s="82"/>
      <c r="U1508" s="82"/>
      <c r="V1508" s="82"/>
      <c r="W1508" s="82"/>
      <c r="X1508" s="82"/>
      <c r="Y1508" s="82"/>
      <c r="Z1508" s="82"/>
      <c r="AA1508" s="82"/>
      <c r="AB1508" s="82"/>
      <c r="AC1508" s="82">
        <v>1</v>
      </c>
      <c r="AD1508" s="85" t="str">
        <f>IF(A1508&lt;&gt;"",IF(D1508="DIRECCIÓN_DE_TRANSFERENCIAS","280 0031",VLOOKUP(C1508,NIVELES!$A$14:$B$105,2,0)),"")</f>
        <v>280 3510</v>
      </c>
      <c r="AE1508" s="86" t="s">
        <v>322</v>
      </c>
      <c r="AF1508" s="86" t="s">
        <v>544</v>
      </c>
      <c r="AG1508" s="79" t="str">
        <f>+IF(AF1508&lt;&gt;"",VLOOKUP(AF1508,NIVELES!$A$666:$B$673,2,0),"")</f>
        <v>PROTECCIÓN_SOCIAL_A_LA_FAMILIA._ASEGURAMIENTO_NO_CONTRIBUTIVO_E_INCLUSIÓN_ECONÓMICA_Y_MOVILIDAD_SOCIAL</v>
      </c>
      <c r="AH1508" s="78" t="s">
        <v>514</v>
      </c>
      <c r="AI1508" s="79" t="str">
        <f>IF(AH1508&lt;&gt;"",VLOOKUP(CONCATENATE(AG1508,AH1508),NIVELES!$B$676:$C$745,2,0),"")</f>
        <v>Inclusión Económica Y Movilidad Social</v>
      </c>
      <c r="AJ1508" s="78" t="s">
        <v>517</v>
      </c>
      <c r="AK1508" s="79" t="str">
        <f>+IF(AJ1508&lt;&gt;"",VLOOKUP(AJ1508,NIVELES!$A$816:$B$892,2,0),"")</f>
        <v>NO APLICA</v>
      </c>
      <c r="AL1508" s="78" t="s">
        <v>553</v>
      </c>
      <c r="AM1508" s="78">
        <v>510203</v>
      </c>
      <c r="AN1508" s="79" t="str">
        <f>IF(AM1508&lt;&gt;"",+VLOOKUP(AM1508,NIVELES!$A$1652:$B$2466,2,0),"")</f>
        <v>Decimotercer Sueldo</v>
      </c>
      <c r="AO1508" s="87">
        <v>1807.67</v>
      </c>
      <c r="AP1508" s="88">
        <v>0</v>
      </c>
      <c r="AQ1508" s="88">
        <v>0</v>
      </c>
      <c r="AR1508" s="88">
        <v>0</v>
      </c>
      <c r="AS1508" s="88">
        <v>0</v>
      </c>
      <c r="AT1508" s="88">
        <v>0</v>
      </c>
      <c r="AU1508" s="88">
        <v>0</v>
      </c>
      <c r="AV1508" s="88">
        <v>0</v>
      </c>
      <c r="AW1508" s="88">
        <v>0</v>
      </c>
      <c r="AX1508" s="88">
        <v>0</v>
      </c>
      <c r="AY1508" s="88">
        <v>0</v>
      </c>
      <c r="AZ1508" s="88">
        <v>0</v>
      </c>
      <c r="BA1508" s="88">
        <v>1807.67</v>
      </c>
      <c r="BB1508" s="89">
        <f t="shared" si="91"/>
        <v>1807.67</v>
      </c>
      <c r="BC1508" s="90" t="str">
        <f t="shared" si="90"/>
        <v>OK</v>
      </c>
      <c r="BD1508" s="91" t="str">
        <f t="shared" si="92"/>
        <v xml:space="preserve">                  </v>
      </c>
      <c r="BE1508" s="92">
        <f t="shared" si="93"/>
        <v>1</v>
      </c>
    </row>
    <row r="1509" spans="1:57" s="74" customFormat="1" ht="50.1" customHeight="1" x14ac:dyDescent="0.2">
      <c r="A1509" s="78" t="s">
        <v>55</v>
      </c>
      <c r="B1509" s="78" t="s">
        <v>58</v>
      </c>
      <c r="C1509" s="78" t="s">
        <v>1033</v>
      </c>
      <c r="D1509" s="78" t="s">
        <v>606</v>
      </c>
      <c r="E1509" s="79" t="str">
        <f>+IF(C1509&lt;&gt;"",VLOOKUP(MID(C1509,18,5),NIVELES!$A$133:$B$213,2,0),"")</f>
        <v>TUNGURAHUA</v>
      </c>
      <c r="F1509" s="80" t="s">
        <v>229</v>
      </c>
      <c r="G1509" s="81" t="str">
        <f>+IF(F1509&lt;&gt;"",VLOOKUP(F1509,NIVELES!$A$246:$C$464,3,0),"")</f>
        <v xml:space="preserve"> </v>
      </c>
      <c r="H1509" s="82" t="s">
        <v>1024</v>
      </c>
      <c r="I1509" s="78" t="s">
        <v>2188</v>
      </c>
      <c r="J1509" s="78" t="s">
        <v>2184</v>
      </c>
      <c r="K1509" s="78" t="s">
        <v>2185</v>
      </c>
      <c r="L1509" s="78" t="s">
        <v>2618</v>
      </c>
      <c r="M1509" s="78">
        <v>2</v>
      </c>
      <c r="N1509" s="78" t="s">
        <v>2326</v>
      </c>
      <c r="O1509" s="78" t="s">
        <v>2591</v>
      </c>
      <c r="P1509" s="82">
        <v>1</v>
      </c>
      <c r="Q1509" s="78" t="s">
        <v>1989</v>
      </c>
      <c r="R1509" s="82"/>
      <c r="S1509" s="82"/>
      <c r="T1509" s="82"/>
      <c r="U1509" s="82"/>
      <c r="V1509" s="82"/>
      <c r="W1509" s="82"/>
      <c r="X1509" s="82"/>
      <c r="Y1509" s="82">
        <v>1</v>
      </c>
      <c r="Z1509" s="82"/>
      <c r="AA1509" s="82"/>
      <c r="AB1509" s="82"/>
      <c r="AC1509" s="82"/>
      <c r="AD1509" s="85" t="str">
        <f>IF(A1509&lt;&gt;"",IF(D1509="DIRECCIÓN_DE_TRANSFERENCIAS","280 0031",VLOOKUP(C1509,NIVELES!$A$14:$B$105,2,0)),"")</f>
        <v>280 3510</v>
      </c>
      <c r="AE1509" s="86" t="s">
        <v>322</v>
      </c>
      <c r="AF1509" s="86" t="s">
        <v>544</v>
      </c>
      <c r="AG1509" s="79" t="str">
        <f>+IF(AF1509&lt;&gt;"",VLOOKUP(AF1509,NIVELES!$A$666:$B$673,2,0),"")</f>
        <v>PROTECCIÓN_SOCIAL_A_LA_FAMILIA._ASEGURAMIENTO_NO_CONTRIBUTIVO_E_INCLUSIÓN_ECONÓMICA_Y_MOVILIDAD_SOCIAL</v>
      </c>
      <c r="AH1509" s="78" t="s">
        <v>514</v>
      </c>
      <c r="AI1509" s="79" t="str">
        <f>IF(AH1509&lt;&gt;"",VLOOKUP(CONCATENATE(AG1509,AH1509),NIVELES!$B$676:$C$745,2,0),"")</f>
        <v>Inclusión Económica Y Movilidad Social</v>
      </c>
      <c r="AJ1509" s="78" t="s">
        <v>517</v>
      </c>
      <c r="AK1509" s="79" t="str">
        <f>+IF(AJ1509&lt;&gt;"",VLOOKUP(AJ1509,NIVELES!$A$816:$B$892,2,0),"")</f>
        <v>NO APLICA</v>
      </c>
      <c r="AL1509" s="78" t="s">
        <v>553</v>
      </c>
      <c r="AM1509" s="78">
        <v>510204</v>
      </c>
      <c r="AN1509" s="79" t="str">
        <f>IF(AM1509&lt;&gt;"",+VLOOKUP(AM1509,NIVELES!$A$1652:$B$2466,2,0),"")</f>
        <v>Decimocuarto Sueldo</v>
      </c>
      <c r="AO1509" s="87">
        <v>722.33</v>
      </c>
      <c r="AP1509" s="88">
        <v>0</v>
      </c>
      <c r="AQ1509" s="88">
        <v>0</v>
      </c>
      <c r="AR1509" s="88">
        <v>0</v>
      </c>
      <c r="AS1509" s="88">
        <v>0</v>
      </c>
      <c r="AT1509" s="88">
        <v>0</v>
      </c>
      <c r="AU1509" s="88">
        <v>0</v>
      </c>
      <c r="AV1509" s="88">
        <v>0</v>
      </c>
      <c r="AW1509" s="88">
        <v>722.33</v>
      </c>
      <c r="AX1509" s="88">
        <v>0</v>
      </c>
      <c r="AY1509" s="88">
        <v>0</v>
      </c>
      <c r="AZ1509" s="88">
        <v>0</v>
      </c>
      <c r="BA1509" s="88">
        <v>0</v>
      </c>
      <c r="BB1509" s="89">
        <f t="shared" si="91"/>
        <v>722.33</v>
      </c>
      <c r="BC1509" s="90" t="str">
        <f t="shared" si="90"/>
        <v>OK</v>
      </c>
      <c r="BD1509" s="91" t="str">
        <f t="shared" si="92"/>
        <v xml:space="preserve">                  </v>
      </c>
      <c r="BE1509" s="92">
        <f t="shared" si="93"/>
        <v>1</v>
      </c>
    </row>
    <row r="1510" spans="1:57" s="74" customFormat="1" ht="50.1" customHeight="1" x14ac:dyDescent="0.2">
      <c r="A1510" s="78" t="s">
        <v>55</v>
      </c>
      <c r="B1510" s="78" t="s">
        <v>58</v>
      </c>
      <c r="C1510" s="78" t="s">
        <v>1033</v>
      </c>
      <c r="D1510" s="78" t="s">
        <v>606</v>
      </c>
      <c r="E1510" s="79" t="str">
        <f>+IF(C1510&lt;&gt;"",VLOOKUP(MID(C1510,18,5),NIVELES!$A$133:$B$213,2,0),"")</f>
        <v>TUNGURAHUA</v>
      </c>
      <c r="F1510" s="80" t="s">
        <v>229</v>
      </c>
      <c r="G1510" s="81" t="str">
        <f>+IF(F1510&lt;&gt;"",VLOOKUP(F1510,NIVELES!$A$246:$C$464,3,0),"")</f>
        <v xml:space="preserve"> </v>
      </c>
      <c r="H1510" s="82" t="s">
        <v>1024</v>
      </c>
      <c r="I1510" s="78" t="s">
        <v>2188</v>
      </c>
      <c r="J1510" s="78" t="s">
        <v>2184</v>
      </c>
      <c r="K1510" s="78" t="s">
        <v>2185</v>
      </c>
      <c r="L1510" s="78" t="s">
        <v>2618</v>
      </c>
      <c r="M1510" s="78">
        <v>2</v>
      </c>
      <c r="N1510" s="78" t="s">
        <v>2326</v>
      </c>
      <c r="O1510" s="78" t="s">
        <v>2591</v>
      </c>
      <c r="P1510" s="82">
        <v>12</v>
      </c>
      <c r="Q1510" s="78" t="s">
        <v>1989</v>
      </c>
      <c r="R1510" s="82">
        <v>1</v>
      </c>
      <c r="S1510" s="82">
        <v>1</v>
      </c>
      <c r="T1510" s="82">
        <v>1</v>
      </c>
      <c r="U1510" s="82">
        <v>1</v>
      </c>
      <c r="V1510" s="82">
        <v>1</v>
      </c>
      <c r="W1510" s="82">
        <v>1</v>
      </c>
      <c r="X1510" s="82">
        <v>1</v>
      </c>
      <c r="Y1510" s="82">
        <v>1</v>
      </c>
      <c r="Z1510" s="82">
        <v>1</v>
      </c>
      <c r="AA1510" s="82">
        <v>1</v>
      </c>
      <c r="AB1510" s="82">
        <v>1</v>
      </c>
      <c r="AC1510" s="82">
        <v>1</v>
      </c>
      <c r="AD1510" s="85" t="str">
        <f>IF(A1510&lt;&gt;"",IF(D1510="DIRECCIÓN_DE_TRANSFERENCIAS","280 0031",VLOOKUP(C1510,NIVELES!$A$14:$B$105,2,0)),"")</f>
        <v>280 3510</v>
      </c>
      <c r="AE1510" s="86" t="s">
        <v>322</v>
      </c>
      <c r="AF1510" s="86" t="s">
        <v>544</v>
      </c>
      <c r="AG1510" s="79" t="str">
        <f>+IF(AF1510&lt;&gt;"",VLOOKUP(AF1510,NIVELES!$A$666:$B$673,2,0),"")</f>
        <v>PROTECCIÓN_SOCIAL_A_LA_FAMILIA._ASEGURAMIENTO_NO_CONTRIBUTIVO_E_INCLUSIÓN_ECONÓMICA_Y_MOVILIDAD_SOCIAL</v>
      </c>
      <c r="AH1510" s="78" t="s">
        <v>514</v>
      </c>
      <c r="AI1510" s="79" t="str">
        <f>IF(AH1510&lt;&gt;"",VLOOKUP(CONCATENATE(AG1510,AH1510),NIVELES!$B$676:$C$745,2,0),"")</f>
        <v>Inclusión Económica Y Movilidad Social</v>
      </c>
      <c r="AJ1510" s="78" t="s">
        <v>517</v>
      </c>
      <c r="AK1510" s="79" t="str">
        <f>+IF(AJ1510&lt;&gt;"",VLOOKUP(AJ1510,NIVELES!$A$816:$B$892,2,0),"")</f>
        <v>NO APLICA</v>
      </c>
      <c r="AL1510" s="78" t="s">
        <v>553</v>
      </c>
      <c r="AM1510" s="78">
        <v>510601</v>
      </c>
      <c r="AN1510" s="79" t="str">
        <f>IF(AM1510&lt;&gt;"",+VLOOKUP(AM1510,NIVELES!$A$1652:$B$2466,2,0),"")</f>
        <v>Aporte Patronal</v>
      </c>
      <c r="AO1510" s="87">
        <v>2093.2800000000002</v>
      </c>
      <c r="AP1510" s="88">
        <v>190.3</v>
      </c>
      <c r="AQ1510" s="88">
        <v>190.3</v>
      </c>
      <c r="AR1510" s="88">
        <v>190.3</v>
      </c>
      <c r="AS1510" s="88">
        <v>190.3</v>
      </c>
      <c r="AT1510" s="88">
        <v>190.3</v>
      </c>
      <c r="AU1510" s="88">
        <v>190.3</v>
      </c>
      <c r="AV1510" s="88">
        <v>190.3</v>
      </c>
      <c r="AW1510" s="88">
        <v>190.3</v>
      </c>
      <c r="AX1510" s="88">
        <v>190.3</v>
      </c>
      <c r="AY1510" s="88">
        <v>190.3</v>
      </c>
      <c r="AZ1510" s="88">
        <v>190.28</v>
      </c>
      <c r="BA1510" s="88">
        <v>0</v>
      </c>
      <c r="BB1510" s="89">
        <f t="shared" si="91"/>
        <v>2093.2799999999997</v>
      </c>
      <c r="BC1510" s="90" t="str">
        <f t="shared" si="90"/>
        <v>OK</v>
      </c>
      <c r="BD1510" s="91" t="str">
        <f t="shared" si="92"/>
        <v xml:space="preserve">                  </v>
      </c>
      <c r="BE1510" s="92">
        <f t="shared" si="93"/>
        <v>12</v>
      </c>
    </row>
    <row r="1511" spans="1:57" s="74" customFormat="1" ht="50.1" customHeight="1" x14ac:dyDescent="0.2">
      <c r="A1511" s="78" t="s">
        <v>55</v>
      </c>
      <c r="B1511" s="78" t="s">
        <v>58</v>
      </c>
      <c r="C1511" s="78" t="s">
        <v>1033</v>
      </c>
      <c r="D1511" s="78" t="s">
        <v>606</v>
      </c>
      <c r="E1511" s="79" t="str">
        <f>+IF(C1511&lt;&gt;"",VLOOKUP(MID(C1511,18,5),NIVELES!$A$133:$B$213,2,0),"")</f>
        <v>TUNGURAHUA</v>
      </c>
      <c r="F1511" s="80" t="s">
        <v>229</v>
      </c>
      <c r="G1511" s="81" t="str">
        <f>+IF(F1511&lt;&gt;"",VLOOKUP(F1511,NIVELES!$A$246:$C$464,3,0),"")</f>
        <v xml:space="preserve"> </v>
      </c>
      <c r="H1511" s="82" t="s">
        <v>1024</v>
      </c>
      <c r="I1511" s="78" t="s">
        <v>2188</v>
      </c>
      <c r="J1511" s="78" t="s">
        <v>2184</v>
      </c>
      <c r="K1511" s="78" t="s">
        <v>2185</v>
      </c>
      <c r="L1511" s="78" t="s">
        <v>2618</v>
      </c>
      <c r="M1511" s="78">
        <v>2</v>
      </c>
      <c r="N1511" s="78" t="s">
        <v>2326</v>
      </c>
      <c r="O1511" s="78" t="s">
        <v>2591</v>
      </c>
      <c r="P1511" s="82">
        <v>12</v>
      </c>
      <c r="Q1511" s="78" t="s">
        <v>1989</v>
      </c>
      <c r="R1511" s="82">
        <v>1</v>
      </c>
      <c r="S1511" s="82">
        <v>1</v>
      </c>
      <c r="T1511" s="82">
        <v>1</v>
      </c>
      <c r="U1511" s="82">
        <v>1</v>
      </c>
      <c r="V1511" s="82">
        <v>1</v>
      </c>
      <c r="W1511" s="82">
        <v>1</v>
      </c>
      <c r="X1511" s="82">
        <v>1</v>
      </c>
      <c r="Y1511" s="82">
        <v>1</v>
      </c>
      <c r="Z1511" s="82">
        <v>1</v>
      </c>
      <c r="AA1511" s="82">
        <v>1</v>
      </c>
      <c r="AB1511" s="82">
        <v>1</v>
      </c>
      <c r="AC1511" s="82">
        <v>1</v>
      </c>
      <c r="AD1511" s="85" t="str">
        <f>IF(A1511&lt;&gt;"",IF(D1511="DIRECCIÓN_DE_TRANSFERENCIAS","280 0031",VLOOKUP(C1511,NIVELES!$A$14:$B$105,2,0)),"")</f>
        <v>280 3510</v>
      </c>
      <c r="AE1511" s="86" t="s">
        <v>322</v>
      </c>
      <c r="AF1511" s="86" t="s">
        <v>544</v>
      </c>
      <c r="AG1511" s="79" t="str">
        <f>+IF(AF1511&lt;&gt;"",VLOOKUP(AF1511,NIVELES!$A$666:$B$673,2,0),"")</f>
        <v>PROTECCIÓN_SOCIAL_A_LA_FAMILIA._ASEGURAMIENTO_NO_CONTRIBUTIVO_E_INCLUSIÓN_ECONÓMICA_Y_MOVILIDAD_SOCIAL</v>
      </c>
      <c r="AH1511" s="78" t="s">
        <v>514</v>
      </c>
      <c r="AI1511" s="79" t="str">
        <f>IF(AH1511&lt;&gt;"",VLOOKUP(CONCATENATE(AG1511,AH1511),NIVELES!$B$676:$C$745,2,0),"")</f>
        <v>Inclusión Económica Y Movilidad Social</v>
      </c>
      <c r="AJ1511" s="78" t="s">
        <v>517</v>
      </c>
      <c r="AK1511" s="79" t="str">
        <f>+IF(AJ1511&lt;&gt;"",VLOOKUP(AJ1511,NIVELES!$A$816:$B$892,2,0),"")</f>
        <v>NO APLICA</v>
      </c>
      <c r="AL1511" s="78" t="s">
        <v>553</v>
      </c>
      <c r="AM1511" s="78">
        <v>510602</v>
      </c>
      <c r="AN1511" s="79" t="str">
        <f>IF(AM1511&lt;&gt;"",+VLOOKUP(AM1511,NIVELES!$A$1652:$B$2466,2,0),"")</f>
        <v>Fondo de Reserva</v>
      </c>
      <c r="AO1511" s="87">
        <v>1807.67</v>
      </c>
      <c r="AP1511" s="88">
        <v>164.27</v>
      </c>
      <c r="AQ1511" s="88">
        <v>164.27</v>
      </c>
      <c r="AR1511" s="88">
        <v>164.27</v>
      </c>
      <c r="AS1511" s="88">
        <v>164.27</v>
      </c>
      <c r="AT1511" s="88">
        <v>164.27</v>
      </c>
      <c r="AU1511" s="88">
        <v>164.27</v>
      </c>
      <c r="AV1511" s="88">
        <v>164.27</v>
      </c>
      <c r="AW1511" s="88">
        <v>164.27</v>
      </c>
      <c r="AX1511" s="88">
        <v>164.27</v>
      </c>
      <c r="AY1511" s="88">
        <v>164.27</v>
      </c>
      <c r="AZ1511" s="88">
        <v>164.27</v>
      </c>
      <c r="BA1511" s="88">
        <v>0.7</v>
      </c>
      <c r="BB1511" s="89">
        <f t="shared" si="91"/>
        <v>1807.67</v>
      </c>
      <c r="BC1511" s="90" t="str">
        <f t="shared" si="90"/>
        <v>OK</v>
      </c>
      <c r="BD1511" s="91" t="str">
        <f t="shared" si="92"/>
        <v xml:space="preserve">                  </v>
      </c>
      <c r="BE1511" s="92">
        <f t="shared" si="93"/>
        <v>12</v>
      </c>
    </row>
    <row r="1512" spans="1:57" s="74" customFormat="1" ht="50.1" customHeight="1" x14ac:dyDescent="0.2">
      <c r="A1512" s="78" t="s">
        <v>55</v>
      </c>
      <c r="B1512" s="78" t="s">
        <v>58</v>
      </c>
      <c r="C1512" s="78" t="s">
        <v>1033</v>
      </c>
      <c r="D1512" s="78" t="s">
        <v>606</v>
      </c>
      <c r="E1512" s="79" t="str">
        <f>+IF(C1512&lt;&gt;"",VLOOKUP(MID(C1512,18,5),NIVELES!$A$133:$B$213,2,0),"")</f>
        <v>TUNGURAHUA</v>
      </c>
      <c r="F1512" s="80" t="s">
        <v>229</v>
      </c>
      <c r="G1512" s="81" t="str">
        <f>+IF(F1512&lt;&gt;"",VLOOKUP(F1512,NIVELES!$A$246:$C$464,3,0),"")</f>
        <v xml:space="preserve"> </v>
      </c>
      <c r="H1512" s="82" t="s">
        <v>1024</v>
      </c>
      <c r="I1512" s="78" t="s">
        <v>2188</v>
      </c>
      <c r="J1512" s="78" t="s">
        <v>2184</v>
      </c>
      <c r="K1512" s="78" t="s">
        <v>2185</v>
      </c>
      <c r="L1512" s="78" t="s">
        <v>2618</v>
      </c>
      <c r="M1512" s="78">
        <v>1</v>
      </c>
      <c r="N1512" s="78" t="s">
        <v>2326</v>
      </c>
      <c r="O1512" s="78" t="s">
        <v>2620</v>
      </c>
      <c r="P1512" s="82">
        <v>1</v>
      </c>
      <c r="Q1512" s="78" t="s">
        <v>2594</v>
      </c>
      <c r="R1512" s="82"/>
      <c r="S1512" s="82"/>
      <c r="T1512" s="82"/>
      <c r="U1512" s="82"/>
      <c r="V1512" s="82"/>
      <c r="W1512" s="82"/>
      <c r="X1512" s="82"/>
      <c r="Y1512" s="82"/>
      <c r="Z1512" s="82"/>
      <c r="AA1512" s="82">
        <v>1</v>
      </c>
      <c r="AB1512" s="82"/>
      <c r="AC1512" s="82"/>
      <c r="AD1512" s="85" t="str">
        <f>IF(A1512&lt;&gt;"",IF(D1512="DIRECCIÓN_DE_TRANSFERENCIAS","280 0031",VLOOKUP(C1512,NIVELES!$A$14:$B$105,2,0)),"")</f>
        <v>280 3510</v>
      </c>
      <c r="AE1512" s="86" t="s">
        <v>322</v>
      </c>
      <c r="AF1512" s="86" t="s">
        <v>544</v>
      </c>
      <c r="AG1512" s="79" t="str">
        <f>+IF(AF1512&lt;&gt;"",VLOOKUP(AF1512,NIVELES!$A$666:$B$673,2,0),"")</f>
        <v>PROTECCIÓN_SOCIAL_A_LA_FAMILIA._ASEGURAMIENTO_NO_CONTRIBUTIVO_E_INCLUSIÓN_ECONÓMICA_Y_MOVILIDAD_SOCIAL</v>
      </c>
      <c r="AH1512" s="78" t="s">
        <v>514</v>
      </c>
      <c r="AI1512" s="79" t="str">
        <f>IF(AH1512&lt;&gt;"",VLOOKUP(CONCATENATE(AG1512,AH1512),NIVELES!$B$676:$C$745,2,0),"")</f>
        <v>Inclusión Económica Y Movilidad Social</v>
      </c>
      <c r="AJ1512" s="78" t="s">
        <v>517</v>
      </c>
      <c r="AK1512" s="79" t="str">
        <f>+IF(AJ1512&lt;&gt;"",VLOOKUP(AJ1512,NIVELES!$A$816:$B$892,2,0),"")</f>
        <v>NO APLICA</v>
      </c>
      <c r="AL1512" s="78" t="s">
        <v>554</v>
      </c>
      <c r="AM1512" s="78">
        <v>530205</v>
      </c>
      <c r="AN1512" s="79" t="str">
        <f>IF(AM1512&lt;&gt;"",+VLOOKUP(AM1512,NIVELES!$A$1652:$B$2466,2,0),"")</f>
        <v>Espectáculos Culturales y Sociales</v>
      </c>
      <c r="AO1512" s="87">
        <v>1793.25</v>
      </c>
      <c r="AP1512" s="88">
        <v>0</v>
      </c>
      <c r="AQ1512" s="88">
        <v>0</v>
      </c>
      <c r="AR1512" s="88">
        <v>0</v>
      </c>
      <c r="AS1512" s="88">
        <v>0</v>
      </c>
      <c r="AT1512" s="88">
        <v>0</v>
      </c>
      <c r="AU1512" s="88">
        <v>0</v>
      </c>
      <c r="AV1512" s="88">
        <v>0</v>
      </c>
      <c r="AW1512" s="88">
        <v>0</v>
      </c>
      <c r="AX1512" s="88">
        <v>0</v>
      </c>
      <c r="AY1512" s="88">
        <v>1793.25</v>
      </c>
      <c r="AZ1512" s="88">
        <v>0</v>
      </c>
      <c r="BA1512" s="88">
        <v>0</v>
      </c>
      <c r="BB1512" s="89">
        <f t="shared" si="91"/>
        <v>1793.25</v>
      </c>
      <c r="BC1512" s="90" t="str">
        <f t="shared" si="90"/>
        <v>OK</v>
      </c>
      <c r="BD1512" s="91" t="str">
        <f t="shared" si="92"/>
        <v xml:space="preserve">                  </v>
      </c>
      <c r="BE1512" s="92">
        <f t="shared" si="93"/>
        <v>1</v>
      </c>
    </row>
    <row r="1513" spans="1:57" s="74" customFormat="1" ht="50.1" customHeight="1" x14ac:dyDescent="0.2">
      <c r="A1513" s="78" t="s">
        <v>55</v>
      </c>
      <c r="B1513" s="78" t="s">
        <v>58</v>
      </c>
      <c r="C1513" s="78" t="s">
        <v>1033</v>
      </c>
      <c r="D1513" s="78" t="s">
        <v>605</v>
      </c>
      <c r="E1513" s="79" t="str">
        <f>+IF(C1513&lt;&gt;"",VLOOKUP(MID(C1513,18,5),NIVELES!$A$133:$B$213,2,0),"")</f>
        <v>TUNGURAHUA</v>
      </c>
      <c r="F1513" s="80" t="s">
        <v>229</v>
      </c>
      <c r="G1513" s="81" t="str">
        <f>+IF(F1513&lt;&gt;"",VLOOKUP(F1513,NIVELES!$A$246:$C$464,3,0),"")</f>
        <v xml:space="preserve"> </v>
      </c>
      <c r="H1513" s="82" t="s">
        <v>1024</v>
      </c>
      <c r="I1513" s="78" t="s">
        <v>2201</v>
      </c>
      <c r="J1513" s="78" t="s">
        <v>2184</v>
      </c>
      <c r="K1513" s="78" t="s">
        <v>2185</v>
      </c>
      <c r="L1513" s="78" t="s">
        <v>2621</v>
      </c>
      <c r="M1513" s="78">
        <v>2700</v>
      </c>
      <c r="N1513" s="78" t="s">
        <v>2461</v>
      </c>
      <c r="O1513" s="78" t="s">
        <v>2167</v>
      </c>
      <c r="P1513" s="82">
        <v>12</v>
      </c>
      <c r="Q1513" s="78" t="s">
        <v>2204</v>
      </c>
      <c r="R1513" s="82">
        <v>1</v>
      </c>
      <c r="S1513" s="82">
        <v>1</v>
      </c>
      <c r="T1513" s="82">
        <v>1</v>
      </c>
      <c r="U1513" s="82">
        <v>1</v>
      </c>
      <c r="V1513" s="82">
        <v>1</v>
      </c>
      <c r="W1513" s="82">
        <v>1</v>
      </c>
      <c r="X1513" s="82">
        <v>1</v>
      </c>
      <c r="Y1513" s="82">
        <v>1</v>
      </c>
      <c r="Z1513" s="82">
        <v>1</v>
      </c>
      <c r="AA1513" s="82">
        <v>1</v>
      </c>
      <c r="AB1513" s="82">
        <v>1</v>
      </c>
      <c r="AC1513" s="82">
        <v>1</v>
      </c>
      <c r="AD1513" s="85" t="str">
        <f>IF(A1513&lt;&gt;"",IF(D1513="DIRECCIÓN_DE_TRANSFERENCIAS","280 0031",VLOOKUP(C1513,NIVELES!$A$14:$B$105,2,0)),"")</f>
        <v>280 3510</v>
      </c>
      <c r="AE1513" s="86" t="s">
        <v>322</v>
      </c>
      <c r="AF1513" s="86" t="s">
        <v>543</v>
      </c>
      <c r="AG1513" s="79" t="str">
        <f>+IF(AF1513&lt;&gt;"",VLOOKUP(AF1513,NIVELES!$A$666:$B$673,2,0),"")</f>
        <v>DESARROLLO_INFANTIL</v>
      </c>
      <c r="AH1513" s="78" t="s">
        <v>452</v>
      </c>
      <c r="AI1513" s="79" t="str">
        <f>IF(AH1513&lt;&gt;"",VLOOKUP(CONCATENATE(AG1513,AH1513),NIVELES!$B$676:$C$745,2,0),"")</f>
        <v>Creciendo Con Nuestros Hijos De Atención Directa Funcionamiento, Operación Y Atención Domiciliar</v>
      </c>
      <c r="AJ1513" s="78" t="s">
        <v>517</v>
      </c>
      <c r="AK1513" s="79" t="str">
        <f>+IF(AJ1513&lt;&gt;"",VLOOKUP(AJ1513,NIVELES!$A$816:$B$892,2,0),"")</f>
        <v>NO APLICA</v>
      </c>
      <c r="AL1513" s="78" t="s">
        <v>553</v>
      </c>
      <c r="AM1513" s="78">
        <v>510105</v>
      </c>
      <c r="AN1513" s="79" t="str">
        <f>IF(AM1513&lt;&gt;"",+VLOOKUP(AM1513,NIVELES!$A$1652:$B$2466,2,0),"")</f>
        <v>Remuneraciones Unificadas</v>
      </c>
      <c r="AO1513" s="87">
        <v>828360</v>
      </c>
      <c r="AP1513" s="88">
        <v>69030</v>
      </c>
      <c r="AQ1513" s="88">
        <v>69030</v>
      </c>
      <c r="AR1513" s="88">
        <v>69030</v>
      </c>
      <c r="AS1513" s="88">
        <v>69030</v>
      </c>
      <c r="AT1513" s="88">
        <v>69030</v>
      </c>
      <c r="AU1513" s="88">
        <v>69030</v>
      </c>
      <c r="AV1513" s="88">
        <v>69030</v>
      </c>
      <c r="AW1513" s="88">
        <v>69030</v>
      </c>
      <c r="AX1513" s="88">
        <v>69030</v>
      </c>
      <c r="AY1513" s="88">
        <v>69030</v>
      </c>
      <c r="AZ1513" s="88">
        <v>69030</v>
      </c>
      <c r="BA1513" s="88">
        <v>69030</v>
      </c>
      <c r="BB1513" s="89">
        <f t="shared" si="91"/>
        <v>828360</v>
      </c>
      <c r="BC1513" s="90" t="str">
        <f t="shared" si="90"/>
        <v>OK</v>
      </c>
      <c r="BD1513" s="91" t="str">
        <f t="shared" si="92"/>
        <v xml:space="preserve">                  </v>
      </c>
      <c r="BE1513" s="92">
        <f t="shared" si="93"/>
        <v>12</v>
      </c>
    </row>
    <row r="1514" spans="1:57" s="74" customFormat="1" ht="50.1" customHeight="1" x14ac:dyDescent="0.2">
      <c r="A1514" s="78" t="s">
        <v>55</v>
      </c>
      <c r="B1514" s="78" t="s">
        <v>58</v>
      </c>
      <c r="C1514" s="78" t="s">
        <v>1033</v>
      </c>
      <c r="D1514" s="78" t="s">
        <v>605</v>
      </c>
      <c r="E1514" s="79" t="str">
        <f>+IF(C1514&lt;&gt;"",VLOOKUP(MID(C1514,18,5),NIVELES!$A$133:$B$213,2,0),"")</f>
        <v>TUNGURAHUA</v>
      </c>
      <c r="F1514" s="80" t="s">
        <v>229</v>
      </c>
      <c r="G1514" s="81" t="str">
        <f>+IF(F1514&lt;&gt;"",VLOOKUP(F1514,NIVELES!$A$246:$C$464,3,0),"")</f>
        <v xml:space="preserve"> </v>
      </c>
      <c r="H1514" s="82" t="s">
        <v>1024</v>
      </c>
      <c r="I1514" s="78" t="s">
        <v>2201</v>
      </c>
      <c r="J1514" s="78" t="s">
        <v>2184</v>
      </c>
      <c r="K1514" s="78" t="s">
        <v>2185</v>
      </c>
      <c r="L1514" s="78" t="s">
        <v>2621</v>
      </c>
      <c r="M1514" s="78">
        <v>2700</v>
      </c>
      <c r="N1514" s="78" t="s">
        <v>2461</v>
      </c>
      <c r="O1514" s="78" t="s">
        <v>2167</v>
      </c>
      <c r="P1514" s="82">
        <v>1</v>
      </c>
      <c r="Q1514" s="78" t="s">
        <v>2204</v>
      </c>
      <c r="R1514" s="82"/>
      <c r="S1514" s="82"/>
      <c r="T1514" s="82"/>
      <c r="U1514" s="82"/>
      <c r="V1514" s="82"/>
      <c r="W1514" s="82"/>
      <c r="X1514" s="82"/>
      <c r="Y1514" s="82"/>
      <c r="Z1514" s="82"/>
      <c r="AA1514" s="82"/>
      <c r="AB1514" s="82"/>
      <c r="AC1514" s="82">
        <v>1</v>
      </c>
      <c r="AD1514" s="85" t="str">
        <f>IF(A1514&lt;&gt;"",IF(D1514="DIRECCIÓN_DE_TRANSFERENCIAS","280 0031",VLOOKUP(C1514,NIVELES!$A$14:$B$105,2,0)),"")</f>
        <v>280 3510</v>
      </c>
      <c r="AE1514" s="86" t="s">
        <v>322</v>
      </c>
      <c r="AF1514" s="86" t="s">
        <v>543</v>
      </c>
      <c r="AG1514" s="79" t="str">
        <f>+IF(AF1514&lt;&gt;"",VLOOKUP(AF1514,NIVELES!$A$666:$B$673,2,0),"")</f>
        <v>DESARROLLO_INFANTIL</v>
      </c>
      <c r="AH1514" s="78" t="s">
        <v>452</v>
      </c>
      <c r="AI1514" s="79" t="str">
        <f>IF(AH1514&lt;&gt;"",VLOOKUP(CONCATENATE(AG1514,AH1514),NIVELES!$B$676:$C$745,2,0),"")</f>
        <v>Creciendo Con Nuestros Hijos De Atención Directa Funcionamiento, Operación Y Atención Domiciliar</v>
      </c>
      <c r="AJ1514" s="78" t="s">
        <v>517</v>
      </c>
      <c r="AK1514" s="79" t="str">
        <f>+IF(AJ1514&lt;&gt;"",VLOOKUP(AJ1514,NIVELES!$A$816:$B$892,2,0),"")</f>
        <v>NO APLICA</v>
      </c>
      <c r="AL1514" s="78" t="s">
        <v>553</v>
      </c>
      <c r="AM1514" s="78">
        <v>510203</v>
      </c>
      <c r="AN1514" s="79" t="str">
        <f>IF(AM1514&lt;&gt;"",+VLOOKUP(AM1514,NIVELES!$A$1652:$B$2466,2,0),"")</f>
        <v>Decimotercer Sueldo</v>
      </c>
      <c r="AO1514" s="87">
        <v>63277.5</v>
      </c>
      <c r="AP1514" s="88">
        <v>0</v>
      </c>
      <c r="AQ1514" s="88">
        <v>0</v>
      </c>
      <c r="AR1514" s="88">
        <v>0</v>
      </c>
      <c r="AS1514" s="88">
        <v>0</v>
      </c>
      <c r="AT1514" s="88">
        <v>0</v>
      </c>
      <c r="AU1514" s="88">
        <v>0</v>
      </c>
      <c r="AV1514" s="88">
        <v>0</v>
      </c>
      <c r="AW1514" s="88">
        <v>0</v>
      </c>
      <c r="AX1514" s="88">
        <v>0</v>
      </c>
      <c r="AY1514" s="88">
        <v>0</v>
      </c>
      <c r="AZ1514" s="88">
        <v>0</v>
      </c>
      <c r="BA1514" s="88">
        <v>63277.5</v>
      </c>
      <c r="BB1514" s="89">
        <f t="shared" si="91"/>
        <v>63277.5</v>
      </c>
      <c r="BC1514" s="90" t="str">
        <f t="shared" si="90"/>
        <v>OK</v>
      </c>
      <c r="BD1514" s="91" t="str">
        <f t="shared" si="92"/>
        <v xml:space="preserve">                  </v>
      </c>
      <c r="BE1514" s="92">
        <f t="shared" si="93"/>
        <v>1</v>
      </c>
    </row>
    <row r="1515" spans="1:57" s="74" customFormat="1" ht="50.1" customHeight="1" x14ac:dyDescent="0.2">
      <c r="A1515" s="78" t="s">
        <v>55</v>
      </c>
      <c r="B1515" s="78" t="s">
        <v>58</v>
      </c>
      <c r="C1515" s="78" t="s">
        <v>1033</v>
      </c>
      <c r="D1515" s="78" t="s">
        <v>605</v>
      </c>
      <c r="E1515" s="79" t="str">
        <f>+IF(C1515&lt;&gt;"",VLOOKUP(MID(C1515,18,5),NIVELES!$A$133:$B$213,2,0),"")</f>
        <v>TUNGURAHUA</v>
      </c>
      <c r="F1515" s="80" t="s">
        <v>229</v>
      </c>
      <c r="G1515" s="81" t="str">
        <f>+IF(F1515&lt;&gt;"",VLOOKUP(F1515,NIVELES!$A$246:$C$464,3,0),"")</f>
        <v xml:space="preserve"> </v>
      </c>
      <c r="H1515" s="82" t="s">
        <v>1024</v>
      </c>
      <c r="I1515" s="78" t="s">
        <v>2201</v>
      </c>
      <c r="J1515" s="78" t="s">
        <v>2184</v>
      </c>
      <c r="K1515" s="78" t="s">
        <v>2185</v>
      </c>
      <c r="L1515" s="78" t="s">
        <v>2621</v>
      </c>
      <c r="M1515" s="78">
        <v>2700</v>
      </c>
      <c r="N1515" s="78" t="s">
        <v>2461</v>
      </c>
      <c r="O1515" s="78" t="s">
        <v>2167</v>
      </c>
      <c r="P1515" s="82">
        <v>1</v>
      </c>
      <c r="Q1515" s="78" t="s">
        <v>2204</v>
      </c>
      <c r="R1515" s="82"/>
      <c r="S1515" s="82"/>
      <c r="T1515" s="82"/>
      <c r="U1515" s="82"/>
      <c r="V1515" s="82"/>
      <c r="W1515" s="82"/>
      <c r="X1515" s="82"/>
      <c r="Y1515" s="82">
        <v>1</v>
      </c>
      <c r="Z1515" s="82"/>
      <c r="AA1515" s="82"/>
      <c r="AB1515" s="82"/>
      <c r="AC1515" s="82"/>
      <c r="AD1515" s="85" t="str">
        <f>IF(A1515&lt;&gt;"",IF(D1515="DIRECCIÓN_DE_TRANSFERENCIAS","280 0031",VLOOKUP(C1515,NIVELES!$A$14:$B$105,2,0)),"")</f>
        <v>280 3510</v>
      </c>
      <c r="AE1515" s="86" t="s">
        <v>322</v>
      </c>
      <c r="AF1515" s="86" t="s">
        <v>543</v>
      </c>
      <c r="AG1515" s="79" t="str">
        <f>+IF(AF1515&lt;&gt;"",VLOOKUP(AF1515,NIVELES!$A$666:$B$673,2,0),"")</f>
        <v>DESARROLLO_INFANTIL</v>
      </c>
      <c r="AH1515" s="78" t="s">
        <v>452</v>
      </c>
      <c r="AI1515" s="79" t="str">
        <f>IF(AH1515&lt;&gt;"",VLOOKUP(CONCATENATE(AG1515,AH1515),NIVELES!$B$676:$C$745,2,0),"")</f>
        <v>Creciendo Con Nuestros Hijos De Atención Directa Funcionamiento, Operación Y Atención Domiciliar</v>
      </c>
      <c r="AJ1515" s="78" t="s">
        <v>517</v>
      </c>
      <c r="AK1515" s="79" t="str">
        <f>+IF(AJ1515&lt;&gt;"",VLOOKUP(AJ1515,NIVELES!$A$816:$B$892,2,0),"")</f>
        <v>NO APLICA</v>
      </c>
      <c r="AL1515" s="78" t="s">
        <v>553</v>
      </c>
      <c r="AM1515" s="78">
        <v>510204</v>
      </c>
      <c r="AN1515" s="79" t="str">
        <f>IF(AM1515&lt;&gt;"",+VLOOKUP(AM1515,NIVELES!$A$1652:$B$2466,2,0),"")</f>
        <v>Decimocuarto Sueldo</v>
      </c>
      <c r="AO1515" s="87">
        <v>42617.67</v>
      </c>
      <c r="AP1515" s="88">
        <v>0</v>
      </c>
      <c r="AQ1515" s="88">
        <v>0</v>
      </c>
      <c r="AR1515" s="88">
        <v>0</v>
      </c>
      <c r="AS1515" s="88">
        <v>0</v>
      </c>
      <c r="AT1515" s="88">
        <v>0</v>
      </c>
      <c r="AU1515" s="88">
        <v>0</v>
      </c>
      <c r="AV1515" s="88">
        <v>0</v>
      </c>
      <c r="AW1515" s="88">
        <v>42617.67</v>
      </c>
      <c r="AX1515" s="88">
        <v>0</v>
      </c>
      <c r="AY1515" s="88">
        <v>0</v>
      </c>
      <c r="AZ1515" s="88">
        <v>0</v>
      </c>
      <c r="BA1515" s="88">
        <v>0</v>
      </c>
      <c r="BB1515" s="89">
        <f t="shared" si="91"/>
        <v>42617.67</v>
      </c>
      <c r="BC1515" s="90" t="str">
        <f t="shared" si="90"/>
        <v>OK</v>
      </c>
      <c r="BD1515" s="91" t="str">
        <f t="shared" si="92"/>
        <v xml:space="preserve">                  </v>
      </c>
      <c r="BE1515" s="92">
        <f t="shared" si="93"/>
        <v>1</v>
      </c>
    </row>
    <row r="1516" spans="1:57" s="74" customFormat="1" ht="50.1" customHeight="1" x14ac:dyDescent="0.2">
      <c r="A1516" s="78" t="s">
        <v>55</v>
      </c>
      <c r="B1516" s="78" t="s">
        <v>58</v>
      </c>
      <c r="C1516" s="78" t="s">
        <v>1033</v>
      </c>
      <c r="D1516" s="78" t="s">
        <v>605</v>
      </c>
      <c r="E1516" s="79" t="str">
        <f>+IF(C1516&lt;&gt;"",VLOOKUP(MID(C1516,18,5),NIVELES!$A$133:$B$213,2,0),"")</f>
        <v>TUNGURAHUA</v>
      </c>
      <c r="F1516" s="80" t="s">
        <v>229</v>
      </c>
      <c r="G1516" s="81" t="str">
        <f>+IF(F1516&lt;&gt;"",VLOOKUP(F1516,NIVELES!$A$246:$C$464,3,0),"")</f>
        <v xml:space="preserve"> </v>
      </c>
      <c r="H1516" s="82" t="s">
        <v>1024</v>
      </c>
      <c r="I1516" s="78" t="s">
        <v>2201</v>
      </c>
      <c r="J1516" s="78" t="s">
        <v>2184</v>
      </c>
      <c r="K1516" s="78" t="s">
        <v>2185</v>
      </c>
      <c r="L1516" s="78" t="s">
        <v>2621</v>
      </c>
      <c r="M1516" s="78">
        <v>2700</v>
      </c>
      <c r="N1516" s="78" t="s">
        <v>2461</v>
      </c>
      <c r="O1516" s="78" t="s">
        <v>2167</v>
      </c>
      <c r="P1516" s="82">
        <v>12</v>
      </c>
      <c r="Q1516" s="78" t="s">
        <v>2204</v>
      </c>
      <c r="R1516" s="82">
        <v>1</v>
      </c>
      <c r="S1516" s="82">
        <v>1</v>
      </c>
      <c r="T1516" s="82">
        <v>1</v>
      </c>
      <c r="U1516" s="82">
        <v>1</v>
      </c>
      <c r="V1516" s="82">
        <v>1</v>
      </c>
      <c r="W1516" s="82">
        <v>1</v>
      </c>
      <c r="X1516" s="82">
        <v>1</v>
      </c>
      <c r="Y1516" s="82">
        <v>1</v>
      </c>
      <c r="Z1516" s="82">
        <v>1</v>
      </c>
      <c r="AA1516" s="82">
        <v>1</v>
      </c>
      <c r="AB1516" s="82">
        <v>1</v>
      </c>
      <c r="AC1516" s="82">
        <v>1</v>
      </c>
      <c r="AD1516" s="85" t="str">
        <f>IF(A1516&lt;&gt;"",IF(D1516="DIRECCIÓN_DE_TRANSFERENCIAS","280 0031",VLOOKUP(C1516,NIVELES!$A$14:$B$105,2,0)),"")</f>
        <v>280 3510</v>
      </c>
      <c r="AE1516" s="86" t="s">
        <v>322</v>
      </c>
      <c r="AF1516" s="86" t="s">
        <v>543</v>
      </c>
      <c r="AG1516" s="79" t="str">
        <f>+IF(AF1516&lt;&gt;"",VLOOKUP(AF1516,NIVELES!$A$666:$B$673,2,0),"")</f>
        <v>DESARROLLO_INFANTIL</v>
      </c>
      <c r="AH1516" s="78" t="s">
        <v>452</v>
      </c>
      <c r="AI1516" s="79" t="str">
        <f>IF(AH1516&lt;&gt;"",VLOOKUP(CONCATENATE(AG1516,AH1516),NIVELES!$B$676:$C$745,2,0),"")</f>
        <v>Creciendo Con Nuestros Hijos De Atención Directa Funcionamiento, Operación Y Atención Domiciliar</v>
      </c>
      <c r="AJ1516" s="78" t="s">
        <v>517</v>
      </c>
      <c r="AK1516" s="79" t="str">
        <f>+IF(AJ1516&lt;&gt;"",VLOOKUP(AJ1516,NIVELES!$A$816:$B$892,2,0),"")</f>
        <v>NO APLICA</v>
      </c>
      <c r="AL1516" s="78" t="s">
        <v>553</v>
      </c>
      <c r="AM1516" s="78">
        <v>510601</v>
      </c>
      <c r="AN1516" s="79" t="str">
        <f>IF(AM1516&lt;&gt;"",+VLOOKUP(AM1516,NIVELES!$A$1652:$B$2466,2,0),"")</f>
        <v>Aporte Patronal</v>
      </c>
      <c r="AO1516" s="87">
        <v>73275.350000000006</v>
      </c>
      <c r="AP1516" s="88">
        <v>6661.39</v>
      </c>
      <c r="AQ1516" s="88">
        <v>6661.39</v>
      </c>
      <c r="AR1516" s="88">
        <v>6661.39</v>
      </c>
      <c r="AS1516" s="88">
        <v>6661.39</v>
      </c>
      <c r="AT1516" s="88">
        <v>6661.39</v>
      </c>
      <c r="AU1516" s="88">
        <v>6661.39</v>
      </c>
      <c r="AV1516" s="88">
        <v>6661.39</v>
      </c>
      <c r="AW1516" s="88">
        <v>6661.39</v>
      </c>
      <c r="AX1516" s="88">
        <v>6661.39</v>
      </c>
      <c r="AY1516" s="88">
        <v>6661.39</v>
      </c>
      <c r="AZ1516" s="88">
        <v>6661.39</v>
      </c>
      <c r="BA1516" s="88">
        <v>0.06</v>
      </c>
      <c r="BB1516" s="89">
        <f t="shared" si="91"/>
        <v>73275.350000000006</v>
      </c>
      <c r="BC1516" s="90" t="str">
        <f t="shared" si="90"/>
        <v>OK</v>
      </c>
      <c r="BD1516" s="91" t="str">
        <f t="shared" si="92"/>
        <v xml:space="preserve">                  </v>
      </c>
      <c r="BE1516" s="92">
        <f t="shared" si="93"/>
        <v>12</v>
      </c>
    </row>
    <row r="1517" spans="1:57" s="74" customFormat="1" ht="50.1" customHeight="1" x14ac:dyDescent="0.2">
      <c r="A1517" s="78" t="s">
        <v>55</v>
      </c>
      <c r="B1517" s="78" t="s">
        <v>58</v>
      </c>
      <c r="C1517" s="78" t="s">
        <v>1033</v>
      </c>
      <c r="D1517" s="78" t="s">
        <v>605</v>
      </c>
      <c r="E1517" s="79" t="str">
        <f>+IF(C1517&lt;&gt;"",VLOOKUP(MID(C1517,18,5),NIVELES!$A$133:$B$213,2,0),"")</f>
        <v>TUNGURAHUA</v>
      </c>
      <c r="F1517" s="80" t="s">
        <v>229</v>
      </c>
      <c r="G1517" s="81" t="str">
        <f>+IF(F1517&lt;&gt;"",VLOOKUP(F1517,NIVELES!$A$246:$C$464,3,0),"")</f>
        <v xml:space="preserve"> </v>
      </c>
      <c r="H1517" s="82" t="s">
        <v>1024</v>
      </c>
      <c r="I1517" s="78" t="s">
        <v>2201</v>
      </c>
      <c r="J1517" s="78" t="s">
        <v>2184</v>
      </c>
      <c r="K1517" s="78" t="s">
        <v>2185</v>
      </c>
      <c r="L1517" s="78" t="s">
        <v>2621</v>
      </c>
      <c r="M1517" s="78">
        <v>2700</v>
      </c>
      <c r="N1517" s="78" t="s">
        <v>2461</v>
      </c>
      <c r="O1517" s="78" t="s">
        <v>2167</v>
      </c>
      <c r="P1517" s="82">
        <v>12</v>
      </c>
      <c r="Q1517" s="78" t="s">
        <v>2204</v>
      </c>
      <c r="R1517" s="82">
        <v>1</v>
      </c>
      <c r="S1517" s="82">
        <v>1</v>
      </c>
      <c r="T1517" s="82">
        <v>1</v>
      </c>
      <c r="U1517" s="82">
        <v>1</v>
      </c>
      <c r="V1517" s="82">
        <v>1</v>
      </c>
      <c r="W1517" s="82">
        <v>1</v>
      </c>
      <c r="X1517" s="82">
        <v>1</v>
      </c>
      <c r="Y1517" s="82">
        <v>1</v>
      </c>
      <c r="Z1517" s="82">
        <v>1</v>
      </c>
      <c r="AA1517" s="82">
        <v>1</v>
      </c>
      <c r="AB1517" s="82">
        <v>1</v>
      </c>
      <c r="AC1517" s="82">
        <v>1</v>
      </c>
      <c r="AD1517" s="85" t="str">
        <f>IF(A1517&lt;&gt;"",IF(D1517="DIRECCIÓN_DE_TRANSFERENCIAS","280 0031",VLOOKUP(C1517,NIVELES!$A$14:$B$105,2,0)),"")</f>
        <v>280 3510</v>
      </c>
      <c r="AE1517" s="86" t="s">
        <v>322</v>
      </c>
      <c r="AF1517" s="86" t="s">
        <v>543</v>
      </c>
      <c r="AG1517" s="79" t="str">
        <f>+IF(AF1517&lt;&gt;"",VLOOKUP(AF1517,NIVELES!$A$666:$B$673,2,0),"")</f>
        <v>DESARROLLO_INFANTIL</v>
      </c>
      <c r="AH1517" s="78" t="s">
        <v>452</v>
      </c>
      <c r="AI1517" s="79" t="str">
        <f>IF(AH1517&lt;&gt;"",VLOOKUP(CONCATENATE(AG1517,AH1517),NIVELES!$B$676:$C$745,2,0),"")</f>
        <v>Creciendo Con Nuestros Hijos De Atención Directa Funcionamiento, Operación Y Atención Domiciliar</v>
      </c>
      <c r="AJ1517" s="78" t="s">
        <v>517</v>
      </c>
      <c r="AK1517" s="79" t="str">
        <f>+IF(AJ1517&lt;&gt;"",VLOOKUP(AJ1517,NIVELES!$A$816:$B$892,2,0),"")</f>
        <v>NO APLICA</v>
      </c>
      <c r="AL1517" s="78" t="s">
        <v>553</v>
      </c>
      <c r="AM1517" s="78">
        <v>510602</v>
      </c>
      <c r="AN1517" s="79" t="str">
        <f>IF(AM1517&lt;&gt;"",+VLOOKUP(AM1517,NIVELES!$A$1652:$B$2466,2,0),"")</f>
        <v>Fondo de Reserva</v>
      </c>
      <c r="AO1517" s="87">
        <v>63277.5</v>
      </c>
      <c r="AP1517" s="88">
        <v>5750.2</v>
      </c>
      <c r="AQ1517" s="88">
        <v>5750.2</v>
      </c>
      <c r="AR1517" s="88">
        <v>5750.2</v>
      </c>
      <c r="AS1517" s="88">
        <v>5750.2</v>
      </c>
      <c r="AT1517" s="88">
        <v>5750.2</v>
      </c>
      <c r="AU1517" s="88">
        <v>5750.2</v>
      </c>
      <c r="AV1517" s="88">
        <v>5750.2</v>
      </c>
      <c r="AW1517" s="88">
        <v>5750.2</v>
      </c>
      <c r="AX1517" s="88">
        <v>5750.2</v>
      </c>
      <c r="AY1517" s="88">
        <v>5750.2</v>
      </c>
      <c r="AZ1517" s="88">
        <v>5750.2</v>
      </c>
      <c r="BA1517" s="88">
        <v>25.3</v>
      </c>
      <c r="BB1517" s="89">
        <f t="shared" si="91"/>
        <v>63277.499999999985</v>
      </c>
      <c r="BC1517" s="90" t="str">
        <f t="shared" si="90"/>
        <v>OK</v>
      </c>
      <c r="BD1517" s="91" t="str">
        <f t="shared" si="92"/>
        <v xml:space="preserve">                  </v>
      </c>
      <c r="BE1517" s="92">
        <f t="shared" si="93"/>
        <v>12</v>
      </c>
    </row>
    <row r="1518" spans="1:57" s="74" customFormat="1" ht="50.1" customHeight="1" x14ac:dyDescent="0.2">
      <c r="A1518" s="78" t="s">
        <v>55</v>
      </c>
      <c r="B1518" s="78" t="s">
        <v>58</v>
      </c>
      <c r="C1518" s="78" t="s">
        <v>1033</v>
      </c>
      <c r="D1518" s="78" t="s">
        <v>605</v>
      </c>
      <c r="E1518" s="79" t="str">
        <f>+IF(C1518&lt;&gt;"",VLOOKUP(MID(C1518,18,5),NIVELES!$A$133:$B$213,2,0),"")</f>
        <v>TUNGURAHUA</v>
      </c>
      <c r="F1518" s="80" t="s">
        <v>229</v>
      </c>
      <c r="G1518" s="81" t="str">
        <f>+IF(F1518&lt;&gt;"",VLOOKUP(F1518,NIVELES!$A$246:$C$464,3,0),"")</f>
        <v xml:space="preserve"> </v>
      </c>
      <c r="H1518" s="82" t="s">
        <v>1024</v>
      </c>
      <c r="I1518" s="78" t="s">
        <v>2201</v>
      </c>
      <c r="J1518" s="78" t="s">
        <v>2184</v>
      </c>
      <c r="K1518" s="78" t="s">
        <v>2185</v>
      </c>
      <c r="L1518" s="78" t="s">
        <v>2621</v>
      </c>
      <c r="M1518" s="78">
        <v>4730</v>
      </c>
      <c r="N1518" s="78" t="s">
        <v>2461</v>
      </c>
      <c r="O1518" s="78" t="s">
        <v>2622</v>
      </c>
      <c r="P1518" s="82">
        <v>1</v>
      </c>
      <c r="Q1518" s="78" t="s">
        <v>2594</v>
      </c>
      <c r="R1518" s="82"/>
      <c r="S1518" s="82"/>
      <c r="T1518" s="82"/>
      <c r="U1518" s="82"/>
      <c r="V1518" s="82"/>
      <c r="W1518" s="82"/>
      <c r="X1518" s="82"/>
      <c r="Y1518" s="82"/>
      <c r="Z1518" s="82"/>
      <c r="AA1518" s="82"/>
      <c r="AB1518" s="82">
        <v>1</v>
      </c>
      <c r="AC1518" s="82"/>
      <c r="AD1518" s="85" t="str">
        <f>IF(A1518&lt;&gt;"",IF(D1518="DIRECCIÓN_DE_TRANSFERENCIAS","280 0031",VLOOKUP(C1518,NIVELES!$A$14:$B$105,2,0)),"")</f>
        <v>280 3510</v>
      </c>
      <c r="AE1518" s="86" t="s">
        <v>322</v>
      </c>
      <c r="AF1518" s="86" t="s">
        <v>543</v>
      </c>
      <c r="AG1518" s="79" t="str">
        <f>+IF(AF1518&lt;&gt;"",VLOOKUP(AF1518,NIVELES!$A$666:$B$673,2,0),"")</f>
        <v>DESARROLLO_INFANTIL</v>
      </c>
      <c r="AH1518" s="78" t="s">
        <v>452</v>
      </c>
      <c r="AI1518" s="79" t="str">
        <f>IF(AH1518&lt;&gt;"",VLOOKUP(CONCATENATE(AG1518,AH1518),NIVELES!$B$676:$C$745,2,0),"")</f>
        <v>Creciendo Con Nuestros Hijos De Atención Directa Funcionamiento, Operación Y Atención Domiciliar</v>
      </c>
      <c r="AJ1518" s="78" t="s">
        <v>517</v>
      </c>
      <c r="AK1518" s="79" t="str">
        <f>+IF(AJ1518&lt;&gt;"",VLOOKUP(AJ1518,NIVELES!$A$816:$B$892,2,0),"")</f>
        <v>NO APLICA</v>
      </c>
      <c r="AL1518" s="78" t="s">
        <v>554</v>
      </c>
      <c r="AM1518" s="78">
        <v>530105</v>
      </c>
      <c r="AN1518" s="79" t="str">
        <f>IF(AM1518&lt;&gt;"",+VLOOKUP(AM1518,NIVELES!$A$1652:$B$2466,2,0),"")</f>
        <v>Telecomunicaciones</v>
      </c>
      <c r="AO1518" s="87">
        <v>7098</v>
      </c>
      <c r="AP1518" s="88">
        <v>0</v>
      </c>
      <c r="AQ1518" s="88">
        <v>0</v>
      </c>
      <c r="AR1518" s="88">
        <v>709.8</v>
      </c>
      <c r="AS1518" s="88">
        <v>709.8</v>
      </c>
      <c r="AT1518" s="88">
        <v>709.8</v>
      </c>
      <c r="AU1518" s="88">
        <v>709.8</v>
      </c>
      <c r="AV1518" s="88">
        <v>709.8</v>
      </c>
      <c r="AW1518" s="88">
        <v>709.8</v>
      </c>
      <c r="AX1518" s="88">
        <v>709.8</v>
      </c>
      <c r="AY1518" s="88">
        <v>709.8</v>
      </c>
      <c r="AZ1518" s="88">
        <v>709.8</v>
      </c>
      <c r="BA1518" s="88">
        <v>709.8</v>
      </c>
      <c r="BB1518" s="89">
        <f t="shared" si="91"/>
        <v>7098.0000000000009</v>
      </c>
      <c r="BC1518" s="90" t="str">
        <f t="shared" si="90"/>
        <v>OK</v>
      </c>
      <c r="BD1518" s="91" t="str">
        <f t="shared" si="92"/>
        <v xml:space="preserve">                  </v>
      </c>
      <c r="BE1518" s="92">
        <f t="shared" si="93"/>
        <v>1</v>
      </c>
    </row>
    <row r="1519" spans="1:57" s="74" customFormat="1" ht="50.1" customHeight="1" x14ac:dyDescent="0.2">
      <c r="A1519" s="78" t="s">
        <v>55</v>
      </c>
      <c r="B1519" s="78" t="s">
        <v>58</v>
      </c>
      <c r="C1519" s="78" t="s">
        <v>1033</v>
      </c>
      <c r="D1519" s="78" t="s">
        <v>605</v>
      </c>
      <c r="E1519" s="79" t="str">
        <f>+IF(C1519&lt;&gt;"",VLOOKUP(MID(C1519,18,5),NIVELES!$A$133:$B$213,2,0),"")</f>
        <v>TUNGURAHUA</v>
      </c>
      <c r="F1519" s="80" t="s">
        <v>229</v>
      </c>
      <c r="G1519" s="81" t="str">
        <f>+IF(F1519&lt;&gt;"",VLOOKUP(F1519,NIVELES!$A$246:$C$464,3,0),"")</f>
        <v xml:space="preserve"> </v>
      </c>
      <c r="H1519" s="82" t="s">
        <v>1024</v>
      </c>
      <c r="I1519" s="78" t="s">
        <v>2201</v>
      </c>
      <c r="J1519" s="78" t="s">
        <v>2184</v>
      </c>
      <c r="K1519" s="78" t="s">
        <v>2185</v>
      </c>
      <c r="L1519" s="78" t="s">
        <v>2621</v>
      </c>
      <c r="M1519" s="78">
        <v>4730</v>
      </c>
      <c r="N1519" s="78" t="s">
        <v>2461</v>
      </c>
      <c r="O1519" s="78" t="s">
        <v>2623</v>
      </c>
      <c r="P1519" s="82">
        <v>4</v>
      </c>
      <c r="Q1519" s="78" t="s">
        <v>2594</v>
      </c>
      <c r="R1519" s="82"/>
      <c r="S1519" s="82"/>
      <c r="T1519" s="82">
        <v>1</v>
      </c>
      <c r="U1519" s="82"/>
      <c r="V1519" s="82"/>
      <c r="W1519" s="82"/>
      <c r="X1519" s="82">
        <v>1</v>
      </c>
      <c r="Y1519" s="82"/>
      <c r="Z1519" s="82">
        <v>1</v>
      </c>
      <c r="AA1519" s="82"/>
      <c r="AB1519" s="82">
        <v>1</v>
      </c>
      <c r="AC1519" s="82"/>
      <c r="AD1519" s="85" t="str">
        <f>IF(A1519&lt;&gt;"",IF(D1519="DIRECCIÓN_DE_TRANSFERENCIAS","280 0031",VLOOKUP(C1519,NIVELES!$A$14:$B$105,2,0)),"")</f>
        <v>280 3510</v>
      </c>
      <c r="AE1519" s="86" t="s">
        <v>322</v>
      </c>
      <c r="AF1519" s="86" t="s">
        <v>543</v>
      </c>
      <c r="AG1519" s="79" t="str">
        <f>+IF(AF1519&lt;&gt;"",VLOOKUP(AF1519,NIVELES!$A$666:$B$673,2,0),"")</f>
        <v>DESARROLLO_INFANTIL</v>
      </c>
      <c r="AH1519" s="78" t="s">
        <v>452</v>
      </c>
      <c r="AI1519" s="79" t="str">
        <f>IF(AH1519&lt;&gt;"",VLOOKUP(CONCATENATE(AG1519,AH1519),NIVELES!$B$676:$C$745,2,0),"")</f>
        <v>Creciendo Con Nuestros Hijos De Atención Directa Funcionamiento, Operación Y Atención Domiciliar</v>
      </c>
      <c r="AJ1519" s="78" t="s">
        <v>517</v>
      </c>
      <c r="AK1519" s="79" t="str">
        <f>+IF(AJ1519&lt;&gt;"",VLOOKUP(AJ1519,NIVELES!$A$816:$B$892,2,0),"")</f>
        <v>NO APLICA</v>
      </c>
      <c r="AL1519" s="78" t="s">
        <v>554</v>
      </c>
      <c r="AM1519" s="78">
        <v>530204</v>
      </c>
      <c r="AN1519" s="79" t="str">
        <f>IF(AM1519&lt;&gt;"",+VLOOKUP(AM1519,NIVELES!$A$1652:$B$2466,2,0),"")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1519" s="87">
        <v>0</v>
      </c>
      <c r="AP1519" s="88">
        <v>0</v>
      </c>
      <c r="AQ1519" s="88">
        <v>0</v>
      </c>
      <c r="AR1519" s="88">
        <v>0</v>
      </c>
      <c r="AS1519" s="88">
        <v>0</v>
      </c>
      <c r="AT1519" s="88">
        <v>0</v>
      </c>
      <c r="AU1519" s="88">
        <v>0</v>
      </c>
      <c r="AV1519" s="88">
        <v>0</v>
      </c>
      <c r="AW1519" s="88">
        <v>0</v>
      </c>
      <c r="AX1519" s="88">
        <v>0</v>
      </c>
      <c r="AY1519" s="88">
        <v>0</v>
      </c>
      <c r="AZ1519" s="88">
        <v>0</v>
      </c>
      <c r="BA1519" s="88">
        <v>0</v>
      </c>
      <c r="BB1519" s="89">
        <f t="shared" si="91"/>
        <v>0</v>
      </c>
      <c r="BC1519" s="90" t="str">
        <f t="shared" si="90"/>
        <v>OK</v>
      </c>
      <c r="BD1519" s="91" t="str">
        <f t="shared" si="92"/>
        <v xml:space="preserve">                  </v>
      </c>
      <c r="BE1519" s="92">
        <f t="shared" si="93"/>
        <v>4</v>
      </c>
    </row>
    <row r="1520" spans="1:57" s="74" customFormat="1" ht="50.1" customHeight="1" x14ac:dyDescent="0.2">
      <c r="A1520" s="78" t="s">
        <v>55</v>
      </c>
      <c r="B1520" s="78" t="s">
        <v>58</v>
      </c>
      <c r="C1520" s="78" t="s">
        <v>1033</v>
      </c>
      <c r="D1520" s="78" t="s">
        <v>605</v>
      </c>
      <c r="E1520" s="79" t="str">
        <f>+IF(C1520&lt;&gt;"",VLOOKUP(MID(C1520,18,5),NIVELES!$A$133:$B$213,2,0),"")</f>
        <v>TUNGURAHUA</v>
      </c>
      <c r="F1520" s="80" t="s">
        <v>229</v>
      </c>
      <c r="G1520" s="81" t="str">
        <f>+IF(F1520&lt;&gt;"",VLOOKUP(F1520,NIVELES!$A$246:$C$464,3,0),"")</f>
        <v xml:space="preserve"> </v>
      </c>
      <c r="H1520" s="82" t="s">
        <v>1024</v>
      </c>
      <c r="I1520" s="78" t="s">
        <v>2201</v>
      </c>
      <c r="J1520" s="78" t="s">
        <v>2184</v>
      </c>
      <c r="K1520" s="78" t="s">
        <v>2185</v>
      </c>
      <c r="L1520" s="78" t="s">
        <v>2621</v>
      </c>
      <c r="M1520" s="78">
        <v>4730</v>
      </c>
      <c r="N1520" s="78" t="s">
        <v>2461</v>
      </c>
      <c r="O1520" s="78" t="s">
        <v>2624</v>
      </c>
      <c r="P1520" s="82">
        <v>11</v>
      </c>
      <c r="Q1520" s="78" t="s">
        <v>2594</v>
      </c>
      <c r="R1520" s="82"/>
      <c r="S1520" s="82">
        <v>1</v>
      </c>
      <c r="T1520" s="82">
        <v>1</v>
      </c>
      <c r="U1520" s="82">
        <v>1</v>
      </c>
      <c r="V1520" s="82">
        <v>1</v>
      </c>
      <c r="W1520" s="82">
        <v>1</v>
      </c>
      <c r="X1520" s="82">
        <v>1</v>
      </c>
      <c r="Y1520" s="82">
        <v>1</v>
      </c>
      <c r="Z1520" s="82">
        <v>1</v>
      </c>
      <c r="AA1520" s="82">
        <v>1</v>
      </c>
      <c r="AB1520" s="82">
        <v>1</v>
      </c>
      <c r="AC1520" s="82">
        <v>1</v>
      </c>
      <c r="AD1520" s="85" t="str">
        <f>IF(A1520&lt;&gt;"",IF(D1520="DIRECCIÓN_DE_TRANSFERENCIAS","280 0031",VLOOKUP(C1520,NIVELES!$A$14:$B$105,2,0)),"")</f>
        <v>280 3510</v>
      </c>
      <c r="AE1520" s="86" t="s">
        <v>322</v>
      </c>
      <c r="AF1520" s="86" t="s">
        <v>543</v>
      </c>
      <c r="AG1520" s="79" t="str">
        <f>+IF(AF1520&lt;&gt;"",VLOOKUP(AF1520,NIVELES!$A$666:$B$673,2,0),"")</f>
        <v>DESARROLLO_INFANTIL</v>
      </c>
      <c r="AH1520" s="78" t="s">
        <v>452</v>
      </c>
      <c r="AI1520" s="79" t="str">
        <f>IF(AH1520&lt;&gt;"",VLOOKUP(CONCATENATE(AG1520,AH1520),NIVELES!$B$676:$C$745,2,0),"")</f>
        <v>Creciendo Con Nuestros Hijos De Atención Directa Funcionamiento, Operación Y Atención Domiciliar</v>
      </c>
      <c r="AJ1520" s="78" t="s">
        <v>517</v>
      </c>
      <c r="AK1520" s="79" t="str">
        <f>+IF(AJ1520&lt;&gt;"",VLOOKUP(AJ1520,NIVELES!$A$816:$B$892,2,0),"")</f>
        <v>NO APLICA</v>
      </c>
      <c r="AL1520" s="78" t="s">
        <v>554</v>
      </c>
      <c r="AM1520" s="78">
        <v>530505</v>
      </c>
      <c r="AN1520" s="79" t="str">
        <f>IF(AM1520&lt;&gt;"",+VLOOKUP(AM1520,NIVELES!$A$1652:$B$2466,2,0),"")</f>
        <v>Vehículos (Arrendamiento)</v>
      </c>
      <c r="AO1520" s="87">
        <v>0</v>
      </c>
      <c r="AP1520" s="88">
        <v>0</v>
      </c>
      <c r="AQ1520" s="88">
        <v>0</v>
      </c>
      <c r="AR1520" s="88">
        <v>0</v>
      </c>
      <c r="AS1520" s="88">
        <v>0</v>
      </c>
      <c r="AT1520" s="88">
        <v>0</v>
      </c>
      <c r="AU1520" s="88">
        <v>0</v>
      </c>
      <c r="AV1520" s="88">
        <v>0</v>
      </c>
      <c r="AW1520" s="88">
        <v>0</v>
      </c>
      <c r="AX1520" s="88">
        <v>0</v>
      </c>
      <c r="AY1520" s="88">
        <v>0</v>
      </c>
      <c r="AZ1520" s="88">
        <v>0</v>
      </c>
      <c r="BA1520" s="88">
        <v>0</v>
      </c>
      <c r="BB1520" s="89">
        <f t="shared" si="91"/>
        <v>0</v>
      </c>
      <c r="BC1520" s="90" t="str">
        <f t="shared" si="90"/>
        <v>OK</v>
      </c>
      <c r="BD1520" s="91" t="str">
        <f t="shared" si="92"/>
        <v xml:space="preserve">                  </v>
      </c>
      <c r="BE1520" s="92">
        <f t="shared" si="93"/>
        <v>11</v>
      </c>
    </row>
    <row r="1521" spans="1:57" s="74" customFormat="1" ht="50.1" customHeight="1" x14ac:dyDescent="0.2">
      <c r="A1521" s="78" t="s">
        <v>55</v>
      </c>
      <c r="B1521" s="78" t="s">
        <v>58</v>
      </c>
      <c r="C1521" s="78" t="s">
        <v>1033</v>
      </c>
      <c r="D1521" s="78" t="s">
        <v>605</v>
      </c>
      <c r="E1521" s="79" t="str">
        <f>+IF(C1521&lt;&gt;"",VLOOKUP(MID(C1521,18,5),NIVELES!$A$133:$B$213,2,0),"")</f>
        <v>TUNGURAHUA</v>
      </c>
      <c r="F1521" s="80" t="s">
        <v>229</v>
      </c>
      <c r="G1521" s="81" t="str">
        <f>+IF(F1521&lt;&gt;"",VLOOKUP(F1521,NIVELES!$A$246:$C$464,3,0),"")</f>
        <v xml:space="preserve"> </v>
      </c>
      <c r="H1521" s="82" t="s">
        <v>1024</v>
      </c>
      <c r="I1521" s="78" t="s">
        <v>2201</v>
      </c>
      <c r="J1521" s="78" t="s">
        <v>2184</v>
      </c>
      <c r="K1521" s="78" t="s">
        <v>2185</v>
      </c>
      <c r="L1521" s="78" t="s">
        <v>2621</v>
      </c>
      <c r="M1521" s="78">
        <v>40</v>
      </c>
      <c r="N1521" s="78" t="s">
        <v>2461</v>
      </c>
      <c r="O1521" s="78" t="s">
        <v>2625</v>
      </c>
      <c r="P1521" s="82">
        <v>1</v>
      </c>
      <c r="Q1521" s="78" t="s">
        <v>2594</v>
      </c>
      <c r="R1521" s="82"/>
      <c r="S1521" s="82"/>
      <c r="T1521" s="82"/>
      <c r="U1521" s="82"/>
      <c r="V1521" s="82"/>
      <c r="W1521" s="82"/>
      <c r="X1521" s="82"/>
      <c r="Y1521" s="82">
        <v>1</v>
      </c>
      <c r="Z1521" s="82"/>
      <c r="AA1521" s="82"/>
      <c r="AB1521" s="82"/>
      <c r="AC1521" s="82"/>
      <c r="AD1521" s="85" t="str">
        <f>IF(A1521&lt;&gt;"",IF(D1521="DIRECCIÓN_DE_TRANSFERENCIAS","280 0031",VLOOKUP(C1521,NIVELES!$A$14:$B$105,2,0)),"")</f>
        <v>280 3510</v>
      </c>
      <c r="AE1521" s="86" t="s">
        <v>322</v>
      </c>
      <c r="AF1521" s="86" t="s">
        <v>543</v>
      </c>
      <c r="AG1521" s="79" t="str">
        <f>+IF(AF1521&lt;&gt;"",VLOOKUP(AF1521,NIVELES!$A$666:$B$673,2,0),"")</f>
        <v>DESARROLLO_INFANTIL</v>
      </c>
      <c r="AH1521" s="78" t="s">
        <v>512</v>
      </c>
      <c r="AI1521" s="79" t="str">
        <f>IF(AH1521&lt;&gt;"",VLOOKUP(CONCATENATE(AG1521,AH1521),NIVELES!$B$676:$C$745,2,0),"")</f>
        <v>Centros Circulos De Cuidado Recreacion Y Aprendizaje CRA Creciendo Con Nuestros Hijos CNH</v>
      </c>
      <c r="AJ1521" s="78" t="s">
        <v>517</v>
      </c>
      <c r="AK1521" s="79" t="str">
        <f>+IF(AJ1521&lt;&gt;"",VLOOKUP(AJ1521,NIVELES!$A$816:$B$892,2,0),"")</f>
        <v>NO APLICA</v>
      </c>
      <c r="AL1521" s="78" t="s">
        <v>554</v>
      </c>
      <c r="AM1521" s="78">
        <v>530802</v>
      </c>
      <c r="AN1521" s="79" t="str">
        <f>IF(AM1521&lt;&gt;"",+VLOOKUP(AM1521,NIVELES!$A$1652:$B$2466,2,0),"")</f>
        <v>Vestuario, Lencería, Prendas de Protección; y, Accesorios para Uniformes Militares y Policiales; y, Carpas</v>
      </c>
      <c r="AO1521" s="87">
        <v>135.76</v>
      </c>
      <c r="AP1521" s="88">
        <v>0</v>
      </c>
      <c r="AQ1521" s="88">
        <v>0</v>
      </c>
      <c r="AR1521" s="88">
        <v>0</v>
      </c>
      <c r="AS1521" s="88">
        <v>0</v>
      </c>
      <c r="AT1521" s="88">
        <v>0</v>
      </c>
      <c r="AU1521" s="88">
        <v>0</v>
      </c>
      <c r="AV1521" s="88">
        <v>0</v>
      </c>
      <c r="AW1521" s="88">
        <v>135.76</v>
      </c>
      <c r="AX1521" s="88">
        <v>0</v>
      </c>
      <c r="AY1521" s="88">
        <v>0</v>
      </c>
      <c r="AZ1521" s="88">
        <v>0</v>
      </c>
      <c r="BA1521" s="88">
        <v>0</v>
      </c>
      <c r="BB1521" s="89">
        <f t="shared" si="91"/>
        <v>135.76</v>
      </c>
      <c r="BC1521" s="90" t="str">
        <f t="shared" si="90"/>
        <v>OK</v>
      </c>
      <c r="BD1521" s="91" t="str">
        <f t="shared" si="92"/>
        <v xml:space="preserve">                  </v>
      </c>
      <c r="BE1521" s="92">
        <f t="shared" si="93"/>
        <v>1</v>
      </c>
    </row>
    <row r="1522" spans="1:57" s="74" customFormat="1" ht="50.1" customHeight="1" x14ac:dyDescent="0.2">
      <c r="A1522" s="78" t="s">
        <v>55</v>
      </c>
      <c r="B1522" s="78" t="s">
        <v>58</v>
      </c>
      <c r="C1522" s="78" t="s">
        <v>1033</v>
      </c>
      <c r="D1522" s="78" t="s">
        <v>605</v>
      </c>
      <c r="E1522" s="79" t="str">
        <f>+IF(C1522&lt;&gt;"",VLOOKUP(MID(C1522,18,5),NIVELES!$A$133:$B$213,2,0),"")</f>
        <v>TUNGURAHUA</v>
      </c>
      <c r="F1522" s="80" t="s">
        <v>229</v>
      </c>
      <c r="G1522" s="81" t="str">
        <f>+IF(F1522&lt;&gt;"",VLOOKUP(F1522,NIVELES!$A$246:$C$464,3,0),"")</f>
        <v xml:space="preserve"> </v>
      </c>
      <c r="H1522" s="82" t="s">
        <v>1024</v>
      </c>
      <c r="I1522" s="78" t="s">
        <v>2201</v>
      </c>
      <c r="J1522" s="78" t="s">
        <v>2184</v>
      </c>
      <c r="K1522" s="78" t="s">
        <v>2185</v>
      </c>
      <c r="L1522" s="78" t="s">
        <v>2621</v>
      </c>
      <c r="M1522" s="78">
        <v>4730</v>
      </c>
      <c r="N1522" s="78" t="s">
        <v>2461</v>
      </c>
      <c r="O1522" s="78" t="s">
        <v>2626</v>
      </c>
      <c r="P1522" s="82">
        <v>1</v>
      </c>
      <c r="Q1522" s="78" t="s">
        <v>2594</v>
      </c>
      <c r="R1522" s="82"/>
      <c r="S1522" s="82"/>
      <c r="T1522" s="82"/>
      <c r="U1522" s="82"/>
      <c r="V1522" s="82"/>
      <c r="W1522" s="82"/>
      <c r="X1522" s="82">
        <v>1</v>
      </c>
      <c r="Y1522" s="82"/>
      <c r="Z1522" s="82"/>
      <c r="AA1522" s="82"/>
      <c r="AB1522" s="82"/>
      <c r="AC1522" s="82"/>
      <c r="AD1522" s="85" t="str">
        <f>IF(A1522&lt;&gt;"",IF(D1522="DIRECCIÓN_DE_TRANSFERENCIAS","280 0031",VLOOKUP(C1522,NIVELES!$A$14:$B$105,2,0)),"")</f>
        <v>280 3510</v>
      </c>
      <c r="AE1522" s="86" t="s">
        <v>322</v>
      </c>
      <c r="AF1522" s="86" t="s">
        <v>543</v>
      </c>
      <c r="AG1522" s="79" t="str">
        <f>+IF(AF1522&lt;&gt;"",VLOOKUP(AF1522,NIVELES!$A$666:$B$673,2,0),"")</f>
        <v>DESARROLLO_INFANTIL</v>
      </c>
      <c r="AH1522" s="78" t="s">
        <v>452</v>
      </c>
      <c r="AI1522" s="79" t="str">
        <f>IF(AH1522&lt;&gt;"",VLOOKUP(CONCATENATE(AG1522,AH1522),NIVELES!$B$676:$C$745,2,0),"")</f>
        <v>Creciendo Con Nuestros Hijos De Atención Directa Funcionamiento, Operación Y Atención Domiciliar</v>
      </c>
      <c r="AJ1522" s="78" t="s">
        <v>517</v>
      </c>
      <c r="AK1522" s="79" t="str">
        <f>+IF(AJ1522&lt;&gt;"",VLOOKUP(AJ1522,NIVELES!$A$816:$B$892,2,0),"")</f>
        <v>NO APLICA</v>
      </c>
      <c r="AL1522" s="78" t="s">
        <v>554</v>
      </c>
      <c r="AM1522" s="78">
        <v>530805</v>
      </c>
      <c r="AN1522" s="79" t="str">
        <f>IF(AM1522&lt;&gt;"",+VLOOKUP(AM1522,NIVELES!$A$1652:$B$2466,2,0),"")</f>
        <v>Materiales de Aseo</v>
      </c>
      <c r="AO1522" s="87">
        <v>214</v>
      </c>
      <c r="AP1522" s="88">
        <v>0</v>
      </c>
      <c r="AQ1522" s="88">
        <v>0</v>
      </c>
      <c r="AR1522" s="88">
        <v>0</v>
      </c>
      <c r="AS1522" s="88">
        <v>214</v>
      </c>
      <c r="AT1522" s="88">
        <v>0</v>
      </c>
      <c r="AU1522" s="88">
        <v>0</v>
      </c>
      <c r="AV1522" s="88">
        <v>0</v>
      </c>
      <c r="AW1522" s="88">
        <v>0</v>
      </c>
      <c r="AX1522" s="88">
        <v>0</v>
      </c>
      <c r="AY1522" s="88">
        <v>0</v>
      </c>
      <c r="AZ1522" s="88">
        <v>0</v>
      </c>
      <c r="BA1522" s="88">
        <v>0</v>
      </c>
      <c r="BB1522" s="89">
        <f t="shared" si="91"/>
        <v>214</v>
      </c>
      <c r="BC1522" s="90" t="str">
        <f t="shared" si="90"/>
        <v>OK</v>
      </c>
      <c r="BD1522" s="91" t="str">
        <f t="shared" si="92"/>
        <v xml:space="preserve">                  </v>
      </c>
      <c r="BE1522" s="92">
        <f t="shared" si="93"/>
        <v>1</v>
      </c>
    </row>
    <row r="1523" spans="1:57" s="74" customFormat="1" ht="50.1" customHeight="1" x14ac:dyDescent="0.2">
      <c r="A1523" s="78" t="s">
        <v>55</v>
      </c>
      <c r="B1523" s="78" t="s">
        <v>58</v>
      </c>
      <c r="C1523" s="78" t="s">
        <v>1033</v>
      </c>
      <c r="D1523" s="78" t="s">
        <v>605</v>
      </c>
      <c r="E1523" s="79" t="str">
        <f>+IF(C1523&lt;&gt;"",VLOOKUP(MID(C1523,18,5),NIVELES!$A$133:$B$213,2,0),"")</f>
        <v>TUNGURAHUA</v>
      </c>
      <c r="F1523" s="80" t="s">
        <v>229</v>
      </c>
      <c r="G1523" s="81" t="str">
        <f>+IF(F1523&lt;&gt;"",VLOOKUP(F1523,NIVELES!$A$246:$C$464,3,0),"")</f>
        <v xml:space="preserve"> </v>
      </c>
      <c r="H1523" s="82" t="s">
        <v>1024</v>
      </c>
      <c r="I1523" s="78" t="s">
        <v>2201</v>
      </c>
      <c r="J1523" s="78" t="s">
        <v>2184</v>
      </c>
      <c r="K1523" s="78" t="s">
        <v>2185</v>
      </c>
      <c r="L1523" s="78" t="s">
        <v>2627</v>
      </c>
      <c r="M1523" s="78">
        <v>40</v>
      </c>
      <c r="N1523" s="78" t="s">
        <v>2461</v>
      </c>
      <c r="O1523" s="78" t="s">
        <v>2625</v>
      </c>
      <c r="P1523" s="82">
        <v>1</v>
      </c>
      <c r="Q1523" s="78" t="s">
        <v>2594</v>
      </c>
      <c r="R1523" s="82"/>
      <c r="S1523" s="82"/>
      <c r="T1523" s="82">
        <v>1</v>
      </c>
      <c r="U1523" s="82"/>
      <c r="V1523" s="82"/>
      <c r="W1523" s="82"/>
      <c r="X1523" s="82"/>
      <c r="Y1523" s="82"/>
      <c r="Z1523" s="82"/>
      <c r="AA1523" s="82"/>
      <c r="AB1523" s="82"/>
      <c r="AC1523" s="82"/>
      <c r="AD1523" s="85" t="str">
        <f>IF(A1523&lt;&gt;"",IF(D1523="DIRECCIÓN_DE_TRANSFERENCIAS","280 0031",VLOOKUP(C1523,NIVELES!$A$14:$B$105,2,0)),"")</f>
        <v>280 3510</v>
      </c>
      <c r="AE1523" s="86" t="s">
        <v>322</v>
      </c>
      <c r="AF1523" s="86" t="s">
        <v>543</v>
      </c>
      <c r="AG1523" s="79" t="str">
        <f>+IF(AF1523&lt;&gt;"",VLOOKUP(AF1523,NIVELES!$A$666:$B$673,2,0),"")</f>
        <v>DESARROLLO_INFANTIL</v>
      </c>
      <c r="AH1523" s="78" t="s">
        <v>512</v>
      </c>
      <c r="AI1523" s="79" t="str">
        <f>IF(AH1523&lt;&gt;"",VLOOKUP(CONCATENATE(AG1523,AH1523),NIVELES!$B$676:$C$745,2,0),"")</f>
        <v>Centros Circulos De Cuidado Recreacion Y Aprendizaje CRA Creciendo Con Nuestros Hijos CNH</v>
      </c>
      <c r="AJ1523" s="78" t="s">
        <v>517</v>
      </c>
      <c r="AK1523" s="79" t="str">
        <f>+IF(AJ1523&lt;&gt;"",VLOOKUP(AJ1523,NIVELES!$A$816:$B$892,2,0),"")</f>
        <v>NO APLICA</v>
      </c>
      <c r="AL1523" s="78" t="s">
        <v>554</v>
      </c>
      <c r="AM1523" s="78">
        <v>530105</v>
      </c>
      <c r="AN1523" s="79" t="str">
        <f>IF(AM1523&lt;&gt;"",+VLOOKUP(AM1523,NIVELES!$A$1652:$B$2466,2,0),"")</f>
        <v>Telecomunicaciones</v>
      </c>
      <c r="AO1523" s="87">
        <v>189.28</v>
      </c>
      <c r="AP1523" s="88">
        <v>0</v>
      </c>
      <c r="AQ1523" s="88">
        <v>0</v>
      </c>
      <c r="AR1523" s="88">
        <v>18.920000000000002</v>
      </c>
      <c r="AS1523" s="88">
        <v>18.920000000000002</v>
      </c>
      <c r="AT1523" s="88">
        <v>18.920000000000002</v>
      </c>
      <c r="AU1523" s="88">
        <v>18.920000000000002</v>
      </c>
      <c r="AV1523" s="88">
        <v>18.920000000000002</v>
      </c>
      <c r="AW1523" s="88">
        <v>18.920000000000002</v>
      </c>
      <c r="AX1523" s="88">
        <v>18.920000000000002</v>
      </c>
      <c r="AY1523" s="88">
        <v>18.920000000000002</v>
      </c>
      <c r="AZ1523" s="88">
        <v>18.920000000000002</v>
      </c>
      <c r="BA1523" s="88">
        <v>19</v>
      </c>
      <c r="BB1523" s="89">
        <f t="shared" si="91"/>
        <v>189.28000000000003</v>
      </c>
      <c r="BC1523" s="90" t="str">
        <f t="shared" si="90"/>
        <v>OK</v>
      </c>
      <c r="BD1523" s="91" t="str">
        <f t="shared" si="92"/>
        <v xml:space="preserve">                  </v>
      </c>
      <c r="BE1523" s="92">
        <f t="shared" si="93"/>
        <v>1</v>
      </c>
    </row>
    <row r="1524" spans="1:57" s="74" customFormat="1" ht="50.1" customHeight="1" x14ac:dyDescent="0.2">
      <c r="A1524" s="78" t="s">
        <v>55</v>
      </c>
      <c r="B1524" s="78" t="s">
        <v>58</v>
      </c>
      <c r="C1524" s="78" t="s">
        <v>1033</v>
      </c>
      <c r="D1524" s="78" t="s">
        <v>605</v>
      </c>
      <c r="E1524" s="79" t="str">
        <f>+IF(C1524&lt;&gt;"",VLOOKUP(MID(C1524,18,5),NIVELES!$A$133:$B$213,2,0),"")</f>
        <v>TUNGURAHUA</v>
      </c>
      <c r="F1524" s="80" t="s">
        <v>229</v>
      </c>
      <c r="G1524" s="81" t="str">
        <f>+IF(F1524&lt;&gt;"",VLOOKUP(F1524,NIVELES!$A$246:$C$464,3,0),"")</f>
        <v xml:space="preserve"> </v>
      </c>
      <c r="H1524" s="82" t="s">
        <v>1024</v>
      </c>
      <c r="I1524" s="78" t="s">
        <v>2201</v>
      </c>
      <c r="J1524" s="78" t="s">
        <v>2184</v>
      </c>
      <c r="K1524" s="78" t="s">
        <v>2185</v>
      </c>
      <c r="L1524" s="78" t="s">
        <v>2627</v>
      </c>
      <c r="M1524" s="78">
        <v>40</v>
      </c>
      <c r="N1524" s="78" t="s">
        <v>2461</v>
      </c>
      <c r="O1524" s="78" t="s">
        <v>2628</v>
      </c>
      <c r="P1524" s="82">
        <v>1</v>
      </c>
      <c r="Q1524" s="78" t="s">
        <v>2594</v>
      </c>
      <c r="R1524" s="82"/>
      <c r="S1524" s="82"/>
      <c r="T1524" s="82">
        <v>1</v>
      </c>
      <c r="U1524" s="82"/>
      <c r="V1524" s="82"/>
      <c r="W1524" s="82"/>
      <c r="X1524" s="82"/>
      <c r="Y1524" s="82"/>
      <c r="Z1524" s="82"/>
      <c r="AA1524" s="82"/>
      <c r="AB1524" s="82"/>
      <c r="AC1524" s="82"/>
      <c r="AD1524" s="85" t="str">
        <f>IF(A1524&lt;&gt;"",IF(D1524="DIRECCIÓN_DE_TRANSFERENCIAS","280 0031",VLOOKUP(C1524,NIVELES!$A$14:$B$105,2,0)),"")</f>
        <v>280 3510</v>
      </c>
      <c r="AE1524" s="86" t="s">
        <v>322</v>
      </c>
      <c r="AF1524" s="86" t="s">
        <v>543</v>
      </c>
      <c r="AG1524" s="79" t="str">
        <f>+IF(AF1524&lt;&gt;"",VLOOKUP(AF1524,NIVELES!$A$666:$B$673,2,0),"")</f>
        <v>DESARROLLO_INFANTIL</v>
      </c>
      <c r="AH1524" s="78" t="s">
        <v>512</v>
      </c>
      <c r="AI1524" s="79" t="str">
        <f>IF(AH1524&lt;&gt;"",VLOOKUP(CONCATENATE(AG1524,AH1524),NIVELES!$B$676:$C$745,2,0),"")</f>
        <v>Centros Circulos De Cuidado Recreacion Y Aprendizaje CRA Creciendo Con Nuestros Hijos CNH</v>
      </c>
      <c r="AJ1524" s="78" t="s">
        <v>517</v>
      </c>
      <c r="AK1524" s="79" t="str">
        <f>+IF(AJ1524&lt;&gt;"",VLOOKUP(AJ1524,NIVELES!$A$816:$B$892,2,0),"")</f>
        <v>NO APLICA</v>
      </c>
      <c r="AL1524" s="78" t="s">
        <v>554</v>
      </c>
      <c r="AM1524" s="78">
        <v>530820</v>
      </c>
      <c r="AN1524" s="79" t="str">
        <f>IF(AM1524&lt;&gt;"",+VLOOKUP(AM1524,NIVELES!$A$1652:$B$2466,2,0),"")</f>
        <v>Menaje de Cocina, de Hogar y Accesorios Descartables</v>
      </c>
      <c r="AO1524" s="87">
        <v>806.4</v>
      </c>
      <c r="AP1524" s="88">
        <v>0</v>
      </c>
      <c r="AQ1524" s="88">
        <v>0</v>
      </c>
      <c r="AR1524" s="88">
        <v>806.4</v>
      </c>
      <c r="AS1524" s="88">
        <v>0</v>
      </c>
      <c r="AT1524" s="88">
        <v>0</v>
      </c>
      <c r="AU1524" s="88">
        <v>0</v>
      </c>
      <c r="AV1524" s="88">
        <v>0</v>
      </c>
      <c r="AW1524" s="88">
        <v>0</v>
      </c>
      <c r="AX1524" s="88">
        <v>0</v>
      </c>
      <c r="AY1524" s="88">
        <v>0</v>
      </c>
      <c r="AZ1524" s="88">
        <v>0</v>
      </c>
      <c r="BA1524" s="88">
        <v>0</v>
      </c>
      <c r="BB1524" s="89">
        <f t="shared" si="91"/>
        <v>806.4</v>
      </c>
      <c r="BC1524" s="90" t="str">
        <f t="shared" si="90"/>
        <v>OK</v>
      </c>
      <c r="BD1524" s="91" t="str">
        <f t="shared" si="92"/>
        <v xml:space="preserve">                  </v>
      </c>
      <c r="BE1524" s="92">
        <f t="shared" si="93"/>
        <v>1</v>
      </c>
    </row>
    <row r="1525" spans="1:57" s="74" customFormat="1" ht="50.1" customHeight="1" x14ac:dyDescent="0.2">
      <c r="A1525" s="78" t="s">
        <v>55</v>
      </c>
      <c r="B1525" s="78" t="s">
        <v>58</v>
      </c>
      <c r="C1525" s="78" t="s">
        <v>1033</v>
      </c>
      <c r="D1525" s="78" t="s">
        <v>605</v>
      </c>
      <c r="E1525" s="79" t="str">
        <f>+IF(C1525&lt;&gt;"",VLOOKUP(MID(C1525,18,5),NIVELES!$A$133:$B$213,2,0),"")</f>
        <v>TUNGURAHUA</v>
      </c>
      <c r="F1525" s="80" t="s">
        <v>229</v>
      </c>
      <c r="G1525" s="81" t="str">
        <f>+IF(F1525&lt;&gt;"",VLOOKUP(F1525,NIVELES!$A$246:$C$464,3,0),"")</f>
        <v xml:space="preserve"> </v>
      </c>
      <c r="H1525" s="82" t="s">
        <v>1024</v>
      </c>
      <c r="I1525" s="78" t="s">
        <v>2201</v>
      </c>
      <c r="J1525" s="78" t="s">
        <v>2184</v>
      </c>
      <c r="K1525" s="78" t="s">
        <v>2185</v>
      </c>
      <c r="L1525" s="78" t="s">
        <v>2621</v>
      </c>
      <c r="M1525" s="78">
        <v>40</v>
      </c>
      <c r="N1525" s="78" t="s">
        <v>2461</v>
      </c>
      <c r="O1525" s="78" t="s">
        <v>2629</v>
      </c>
      <c r="P1525" s="82">
        <v>1</v>
      </c>
      <c r="Q1525" s="78" t="s">
        <v>2594</v>
      </c>
      <c r="R1525" s="82"/>
      <c r="S1525" s="82"/>
      <c r="T1525" s="82">
        <v>1</v>
      </c>
      <c r="U1525" s="82"/>
      <c r="V1525" s="82"/>
      <c r="W1525" s="82"/>
      <c r="X1525" s="82"/>
      <c r="Y1525" s="82"/>
      <c r="Z1525" s="82"/>
      <c r="AA1525" s="82"/>
      <c r="AB1525" s="82"/>
      <c r="AC1525" s="82"/>
      <c r="AD1525" s="85" t="str">
        <f>IF(A1525&lt;&gt;"",IF(D1525="DIRECCIÓN_DE_TRANSFERENCIAS","280 0031",VLOOKUP(C1525,NIVELES!$A$14:$B$105,2,0)),"")</f>
        <v>280 3510</v>
      </c>
      <c r="AE1525" s="86" t="s">
        <v>322</v>
      </c>
      <c r="AF1525" s="86" t="s">
        <v>543</v>
      </c>
      <c r="AG1525" s="79" t="str">
        <f>+IF(AF1525&lt;&gt;"",VLOOKUP(AF1525,NIVELES!$A$666:$B$673,2,0),"")</f>
        <v>DESARROLLO_INFANTIL</v>
      </c>
      <c r="AH1525" s="78" t="s">
        <v>512</v>
      </c>
      <c r="AI1525" s="79" t="str">
        <f>IF(AH1525&lt;&gt;"",VLOOKUP(CONCATENATE(AG1525,AH1525),NIVELES!$B$676:$C$745,2,0),"")</f>
        <v>Centros Circulos De Cuidado Recreacion Y Aprendizaje CRA Creciendo Con Nuestros Hijos CNH</v>
      </c>
      <c r="AJ1525" s="78" t="s">
        <v>517</v>
      </c>
      <c r="AK1525" s="79" t="str">
        <f>+IF(AJ1525&lt;&gt;"",VLOOKUP(AJ1525,NIVELES!$A$816:$B$892,2,0),"")</f>
        <v>NO APLICA</v>
      </c>
      <c r="AL1525" s="78" t="s">
        <v>554</v>
      </c>
      <c r="AM1525" s="78">
        <v>530820</v>
      </c>
      <c r="AN1525" s="79" t="str">
        <f>IF(AM1525&lt;&gt;"",+VLOOKUP(AM1525,NIVELES!$A$1652:$B$2466,2,0),"")</f>
        <v>Menaje de Cocina, de Hogar y Accesorios Descartables</v>
      </c>
      <c r="AO1525" s="87">
        <v>0</v>
      </c>
      <c r="AP1525" s="88">
        <v>0</v>
      </c>
      <c r="AQ1525" s="88">
        <v>0</v>
      </c>
      <c r="AR1525" s="88">
        <v>0</v>
      </c>
      <c r="AS1525" s="88">
        <v>0</v>
      </c>
      <c r="AT1525" s="88">
        <v>0</v>
      </c>
      <c r="AU1525" s="88">
        <v>0</v>
      </c>
      <c r="AV1525" s="88">
        <v>0</v>
      </c>
      <c r="AW1525" s="88">
        <v>0</v>
      </c>
      <c r="AX1525" s="88">
        <v>0</v>
      </c>
      <c r="AY1525" s="88">
        <v>0</v>
      </c>
      <c r="AZ1525" s="88">
        <v>0</v>
      </c>
      <c r="BA1525" s="88">
        <v>0</v>
      </c>
      <c r="BB1525" s="89">
        <f t="shared" si="91"/>
        <v>0</v>
      </c>
      <c r="BC1525" s="90" t="str">
        <f t="shared" si="90"/>
        <v>OK</v>
      </c>
      <c r="BD1525" s="91" t="str">
        <f t="shared" si="92"/>
        <v xml:space="preserve">                  </v>
      </c>
      <c r="BE1525" s="92">
        <f t="shared" si="93"/>
        <v>1</v>
      </c>
    </row>
    <row r="1526" spans="1:57" s="74" customFormat="1" ht="50.1" customHeight="1" x14ac:dyDescent="0.2">
      <c r="A1526" s="78" t="s">
        <v>55</v>
      </c>
      <c r="B1526" s="78" t="s">
        <v>58</v>
      </c>
      <c r="C1526" s="78" t="s">
        <v>1033</v>
      </c>
      <c r="D1526" s="78" t="s">
        <v>605</v>
      </c>
      <c r="E1526" s="79" t="str">
        <f>+IF(C1526&lt;&gt;"",VLOOKUP(MID(C1526,18,5),NIVELES!$A$133:$B$213,2,0),"")</f>
        <v>TUNGURAHUA</v>
      </c>
      <c r="F1526" s="80" t="s">
        <v>229</v>
      </c>
      <c r="G1526" s="81" t="str">
        <f>+IF(F1526&lt;&gt;"",VLOOKUP(F1526,NIVELES!$A$246:$C$464,3,0),"")</f>
        <v xml:space="preserve"> </v>
      </c>
      <c r="H1526" s="82" t="s">
        <v>1024</v>
      </c>
      <c r="I1526" s="78" t="s">
        <v>2201</v>
      </c>
      <c r="J1526" s="78" t="s">
        <v>2184</v>
      </c>
      <c r="K1526" s="78" t="s">
        <v>2185</v>
      </c>
      <c r="L1526" s="78" t="s">
        <v>2621</v>
      </c>
      <c r="M1526" s="78">
        <v>40</v>
      </c>
      <c r="N1526" s="78" t="s">
        <v>2461</v>
      </c>
      <c r="O1526" s="78" t="s">
        <v>2630</v>
      </c>
      <c r="P1526" s="82">
        <v>10</v>
      </c>
      <c r="Q1526" s="78" t="s">
        <v>2594</v>
      </c>
      <c r="R1526" s="82"/>
      <c r="S1526" s="82"/>
      <c r="T1526" s="82">
        <v>1</v>
      </c>
      <c r="U1526" s="82">
        <v>1</v>
      </c>
      <c r="V1526" s="82">
        <v>1</v>
      </c>
      <c r="W1526" s="82">
        <v>1</v>
      </c>
      <c r="X1526" s="82">
        <v>1</v>
      </c>
      <c r="Y1526" s="82">
        <v>1</v>
      </c>
      <c r="Z1526" s="82">
        <v>1</v>
      </c>
      <c r="AA1526" s="82">
        <v>1</v>
      </c>
      <c r="AB1526" s="82">
        <v>1</v>
      </c>
      <c r="AC1526" s="82">
        <v>1</v>
      </c>
      <c r="AD1526" s="85" t="str">
        <f>IF(A1526&lt;&gt;"",IF(D1526="DIRECCIÓN_DE_TRANSFERENCIAS","280 0031",VLOOKUP(C1526,NIVELES!$A$14:$B$105,2,0)),"")</f>
        <v>280 3510</v>
      </c>
      <c r="AE1526" s="86" t="s">
        <v>322</v>
      </c>
      <c r="AF1526" s="86" t="s">
        <v>543</v>
      </c>
      <c r="AG1526" s="79" t="str">
        <f>+IF(AF1526&lt;&gt;"",VLOOKUP(AF1526,NIVELES!$A$666:$B$673,2,0),"")</f>
        <v>DESARROLLO_INFANTIL</v>
      </c>
      <c r="AH1526" s="78" t="s">
        <v>512</v>
      </c>
      <c r="AI1526" s="79" t="str">
        <f>IF(AH1526&lt;&gt;"",VLOOKUP(CONCATENATE(AG1526,AH1526),NIVELES!$B$676:$C$745,2,0),"")</f>
        <v>Centros Circulos De Cuidado Recreacion Y Aprendizaje CRA Creciendo Con Nuestros Hijos CNH</v>
      </c>
      <c r="AJ1526" s="78" t="s">
        <v>517</v>
      </c>
      <c r="AK1526" s="79" t="str">
        <f>+IF(AJ1526&lt;&gt;"",VLOOKUP(AJ1526,NIVELES!$A$816:$B$892,2,0),"")</f>
        <v>NO APLICA</v>
      </c>
      <c r="AL1526" s="78" t="s">
        <v>554</v>
      </c>
      <c r="AM1526" s="78">
        <v>530801</v>
      </c>
      <c r="AN1526" s="79" t="str">
        <f>IF(AM1526&lt;&gt;"",+VLOOKUP(AM1526,NIVELES!$A$1652:$B$2466,2,0),"")</f>
        <v>Alimentos y Bebidas</v>
      </c>
      <c r="AO1526" s="87">
        <v>3840</v>
      </c>
      <c r="AP1526" s="88">
        <v>0</v>
      </c>
      <c r="AQ1526" s="88">
        <v>0</v>
      </c>
      <c r="AR1526" s="88">
        <v>384</v>
      </c>
      <c r="AS1526" s="88">
        <v>384</v>
      </c>
      <c r="AT1526" s="88">
        <v>384</v>
      </c>
      <c r="AU1526" s="88">
        <v>384</v>
      </c>
      <c r="AV1526" s="88">
        <v>384</v>
      </c>
      <c r="AW1526" s="88">
        <v>384</v>
      </c>
      <c r="AX1526" s="88">
        <v>384</v>
      </c>
      <c r="AY1526" s="88">
        <v>384</v>
      </c>
      <c r="AZ1526" s="88">
        <v>384</v>
      </c>
      <c r="BA1526" s="88">
        <v>384</v>
      </c>
      <c r="BB1526" s="89">
        <f t="shared" si="91"/>
        <v>3840</v>
      </c>
      <c r="BC1526" s="90" t="str">
        <f t="shared" si="90"/>
        <v>OK</v>
      </c>
      <c r="BD1526" s="91" t="str">
        <f t="shared" si="92"/>
        <v xml:space="preserve">                  </v>
      </c>
      <c r="BE1526" s="92">
        <f t="shared" si="93"/>
        <v>10</v>
      </c>
    </row>
    <row r="1527" spans="1:57" s="74" customFormat="1" ht="50.1" customHeight="1" x14ac:dyDescent="0.2">
      <c r="A1527" s="78" t="s">
        <v>55</v>
      </c>
      <c r="B1527" s="78" t="s">
        <v>58</v>
      </c>
      <c r="C1527" s="78" t="s">
        <v>1033</v>
      </c>
      <c r="D1527" s="78" t="s">
        <v>605</v>
      </c>
      <c r="E1527" s="79" t="str">
        <f>+IF(C1527&lt;&gt;"",VLOOKUP(MID(C1527,18,5),NIVELES!$A$133:$B$213,2,0),"")</f>
        <v>TUNGURAHUA</v>
      </c>
      <c r="F1527" s="80" t="s">
        <v>229</v>
      </c>
      <c r="G1527" s="81" t="str">
        <f>+IF(F1527&lt;&gt;"",VLOOKUP(F1527,NIVELES!$A$246:$C$464,3,0),"")</f>
        <v xml:space="preserve"> </v>
      </c>
      <c r="H1527" s="82" t="s">
        <v>1024</v>
      </c>
      <c r="I1527" s="78" t="s">
        <v>2201</v>
      </c>
      <c r="J1527" s="78" t="s">
        <v>2184</v>
      </c>
      <c r="K1527" s="78" t="s">
        <v>2185</v>
      </c>
      <c r="L1527" s="78" t="s">
        <v>2631</v>
      </c>
      <c r="M1527" s="78">
        <v>100</v>
      </c>
      <c r="N1527" s="78" t="s">
        <v>2461</v>
      </c>
      <c r="O1527" s="78" t="s">
        <v>2167</v>
      </c>
      <c r="P1527" s="82">
        <v>12</v>
      </c>
      <c r="Q1527" s="78" t="s">
        <v>2204</v>
      </c>
      <c r="R1527" s="82">
        <v>1</v>
      </c>
      <c r="S1527" s="82">
        <v>1</v>
      </c>
      <c r="T1527" s="82">
        <v>1</v>
      </c>
      <c r="U1527" s="82">
        <v>1</v>
      </c>
      <c r="V1527" s="82">
        <v>1</v>
      </c>
      <c r="W1527" s="82">
        <v>1</v>
      </c>
      <c r="X1527" s="82">
        <v>1</v>
      </c>
      <c r="Y1527" s="82">
        <v>1</v>
      </c>
      <c r="Z1527" s="82">
        <v>1</v>
      </c>
      <c r="AA1527" s="82">
        <v>1</v>
      </c>
      <c r="AB1527" s="82">
        <v>1</v>
      </c>
      <c r="AC1527" s="82">
        <v>1</v>
      </c>
      <c r="AD1527" s="85" t="str">
        <f>IF(A1527&lt;&gt;"",IF(D1527="DIRECCIÓN_DE_TRANSFERENCIAS","280 0031",VLOOKUP(C1527,NIVELES!$A$14:$B$105,2,0)),"")</f>
        <v>280 3510</v>
      </c>
      <c r="AE1527" s="86" t="s">
        <v>322</v>
      </c>
      <c r="AF1527" s="86" t="s">
        <v>543</v>
      </c>
      <c r="AG1527" s="79" t="str">
        <f>+IF(AF1527&lt;&gt;"",VLOOKUP(AF1527,NIVELES!$A$666:$B$673,2,0),"")</f>
        <v>DESARROLLO_INFANTIL</v>
      </c>
      <c r="AH1527" s="78" t="s">
        <v>322</v>
      </c>
      <c r="AI1527" s="79" t="str">
        <f>IF(AH1527&lt;&gt;"",VLOOKUP(CONCATENATE(AG1527,AH1527),NIVELES!$B$676:$C$745,2,0),"")</f>
        <v>Centros Infantiles Del Buen Vivir Atencion Directa -Funcionamiento Operación Y Atencion De Unidades</v>
      </c>
      <c r="AJ1527" s="78" t="s">
        <v>517</v>
      </c>
      <c r="AK1527" s="79" t="str">
        <f>+IF(AJ1527&lt;&gt;"",VLOOKUP(AJ1527,NIVELES!$A$816:$B$892,2,0),"")</f>
        <v>NO APLICA</v>
      </c>
      <c r="AL1527" s="78" t="s">
        <v>553</v>
      </c>
      <c r="AM1527" s="78">
        <v>510105</v>
      </c>
      <c r="AN1527" s="79" t="str">
        <f>IF(AM1527&lt;&gt;"",+VLOOKUP(AM1527,NIVELES!$A$1652:$B$2466,2,0),"")</f>
        <v>Remuneraciones Unificadas</v>
      </c>
      <c r="AO1527" s="87">
        <v>70200</v>
      </c>
      <c r="AP1527" s="88">
        <v>5850</v>
      </c>
      <c r="AQ1527" s="88">
        <v>5850</v>
      </c>
      <c r="AR1527" s="88">
        <v>5850</v>
      </c>
      <c r="AS1527" s="88">
        <v>5850</v>
      </c>
      <c r="AT1527" s="88">
        <v>5850</v>
      </c>
      <c r="AU1527" s="88">
        <v>5850</v>
      </c>
      <c r="AV1527" s="88">
        <v>5850</v>
      </c>
      <c r="AW1527" s="88">
        <v>5850</v>
      </c>
      <c r="AX1527" s="88">
        <v>5850</v>
      </c>
      <c r="AY1527" s="88">
        <v>5850</v>
      </c>
      <c r="AZ1527" s="88">
        <v>5850</v>
      </c>
      <c r="BA1527" s="88">
        <v>5850</v>
      </c>
      <c r="BB1527" s="89">
        <f t="shared" si="91"/>
        <v>70200</v>
      </c>
      <c r="BC1527" s="90" t="str">
        <f t="shared" si="90"/>
        <v>OK</v>
      </c>
      <c r="BD1527" s="91" t="str">
        <f t="shared" si="92"/>
        <v xml:space="preserve">                  </v>
      </c>
      <c r="BE1527" s="92">
        <f t="shared" si="93"/>
        <v>12</v>
      </c>
    </row>
    <row r="1528" spans="1:57" s="74" customFormat="1" ht="50.1" customHeight="1" x14ac:dyDescent="0.2">
      <c r="A1528" s="78" t="s">
        <v>55</v>
      </c>
      <c r="B1528" s="78" t="s">
        <v>58</v>
      </c>
      <c r="C1528" s="78" t="s">
        <v>1033</v>
      </c>
      <c r="D1528" s="78" t="s">
        <v>605</v>
      </c>
      <c r="E1528" s="79" t="str">
        <f>+IF(C1528&lt;&gt;"",VLOOKUP(MID(C1528,18,5),NIVELES!$A$133:$B$213,2,0),"")</f>
        <v>TUNGURAHUA</v>
      </c>
      <c r="F1528" s="80" t="s">
        <v>229</v>
      </c>
      <c r="G1528" s="81" t="str">
        <f>+IF(F1528&lt;&gt;"",VLOOKUP(F1528,NIVELES!$A$246:$C$464,3,0),"")</f>
        <v xml:space="preserve"> </v>
      </c>
      <c r="H1528" s="82" t="s">
        <v>1024</v>
      </c>
      <c r="I1528" s="78" t="s">
        <v>2201</v>
      </c>
      <c r="J1528" s="78" t="s">
        <v>2184</v>
      </c>
      <c r="K1528" s="78" t="s">
        <v>2185</v>
      </c>
      <c r="L1528" s="78" t="s">
        <v>2631</v>
      </c>
      <c r="M1528" s="78">
        <v>100</v>
      </c>
      <c r="N1528" s="78" t="s">
        <v>2461</v>
      </c>
      <c r="O1528" s="78" t="s">
        <v>2167</v>
      </c>
      <c r="P1528" s="82">
        <v>1</v>
      </c>
      <c r="Q1528" s="78" t="s">
        <v>2204</v>
      </c>
      <c r="R1528" s="82"/>
      <c r="S1528" s="82"/>
      <c r="T1528" s="82"/>
      <c r="U1528" s="82"/>
      <c r="V1528" s="82"/>
      <c r="W1528" s="82"/>
      <c r="X1528" s="82"/>
      <c r="Y1528" s="82"/>
      <c r="Z1528" s="82"/>
      <c r="AA1528" s="82"/>
      <c r="AB1528" s="82"/>
      <c r="AC1528" s="82">
        <v>1</v>
      </c>
      <c r="AD1528" s="85" t="str">
        <f>IF(A1528&lt;&gt;"",IF(D1528="DIRECCIÓN_DE_TRANSFERENCIAS","280 0031",VLOOKUP(C1528,NIVELES!$A$14:$B$105,2,0)),"")</f>
        <v>280 3510</v>
      </c>
      <c r="AE1528" s="86" t="s">
        <v>322</v>
      </c>
      <c r="AF1528" s="86" t="s">
        <v>543</v>
      </c>
      <c r="AG1528" s="79" t="str">
        <f>+IF(AF1528&lt;&gt;"",VLOOKUP(AF1528,NIVELES!$A$666:$B$673,2,0),"")</f>
        <v>DESARROLLO_INFANTIL</v>
      </c>
      <c r="AH1528" s="78" t="s">
        <v>322</v>
      </c>
      <c r="AI1528" s="79" t="str">
        <f>IF(AH1528&lt;&gt;"",VLOOKUP(CONCATENATE(AG1528,AH1528),NIVELES!$B$676:$C$745,2,0),"")</f>
        <v>Centros Infantiles Del Buen Vivir Atencion Directa -Funcionamiento Operación Y Atencion De Unidades</v>
      </c>
      <c r="AJ1528" s="78" t="s">
        <v>517</v>
      </c>
      <c r="AK1528" s="79" t="str">
        <f>+IF(AJ1528&lt;&gt;"",VLOOKUP(AJ1528,NIVELES!$A$816:$B$892,2,0),"")</f>
        <v>NO APLICA</v>
      </c>
      <c r="AL1528" s="78" t="s">
        <v>553</v>
      </c>
      <c r="AM1528" s="78">
        <v>510203</v>
      </c>
      <c r="AN1528" s="79" t="str">
        <f>IF(AM1528&lt;&gt;"",+VLOOKUP(AM1528,NIVELES!$A$1652:$B$2466,2,0),"")</f>
        <v>Decimotercer Sueldo</v>
      </c>
      <c r="AO1528" s="87">
        <v>5362.5</v>
      </c>
      <c r="AP1528" s="88">
        <v>0</v>
      </c>
      <c r="AQ1528" s="88">
        <v>0</v>
      </c>
      <c r="AR1528" s="88">
        <v>0</v>
      </c>
      <c r="AS1528" s="88">
        <v>0</v>
      </c>
      <c r="AT1528" s="88">
        <v>0</v>
      </c>
      <c r="AU1528" s="88">
        <v>0</v>
      </c>
      <c r="AV1528" s="88">
        <v>0</v>
      </c>
      <c r="AW1528" s="88">
        <v>0</v>
      </c>
      <c r="AX1528" s="88">
        <v>0</v>
      </c>
      <c r="AY1528" s="88">
        <v>0</v>
      </c>
      <c r="AZ1528" s="88">
        <v>0</v>
      </c>
      <c r="BA1528" s="88">
        <v>5362.5</v>
      </c>
      <c r="BB1528" s="89">
        <f t="shared" si="91"/>
        <v>5362.5</v>
      </c>
      <c r="BC1528" s="90" t="str">
        <f t="shared" si="90"/>
        <v>OK</v>
      </c>
      <c r="BD1528" s="91" t="str">
        <f t="shared" si="92"/>
        <v xml:space="preserve">                  </v>
      </c>
      <c r="BE1528" s="92">
        <f t="shared" si="93"/>
        <v>1</v>
      </c>
    </row>
    <row r="1529" spans="1:57" s="74" customFormat="1" ht="50.1" customHeight="1" x14ac:dyDescent="0.2">
      <c r="A1529" s="78" t="s">
        <v>55</v>
      </c>
      <c r="B1529" s="78" t="s">
        <v>58</v>
      </c>
      <c r="C1529" s="78" t="s">
        <v>1033</v>
      </c>
      <c r="D1529" s="78" t="s">
        <v>605</v>
      </c>
      <c r="E1529" s="79" t="str">
        <f>+IF(C1529&lt;&gt;"",VLOOKUP(MID(C1529,18,5),NIVELES!$A$133:$B$213,2,0),"")</f>
        <v>TUNGURAHUA</v>
      </c>
      <c r="F1529" s="80" t="s">
        <v>229</v>
      </c>
      <c r="G1529" s="81" t="str">
        <f>+IF(F1529&lt;&gt;"",VLOOKUP(F1529,NIVELES!$A$246:$C$464,3,0),"")</f>
        <v xml:space="preserve"> </v>
      </c>
      <c r="H1529" s="82" t="s">
        <v>1024</v>
      </c>
      <c r="I1529" s="78" t="s">
        <v>2201</v>
      </c>
      <c r="J1529" s="78" t="s">
        <v>2184</v>
      </c>
      <c r="K1529" s="78" t="s">
        <v>2185</v>
      </c>
      <c r="L1529" s="78" t="s">
        <v>2631</v>
      </c>
      <c r="M1529" s="78">
        <v>100</v>
      </c>
      <c r="N1529" s="78" t="s">
        <v>2461</v>
      </c>
      <c r="O1529" s="78" t="s">
        <v>2167</v>
      </c>
      <c r="P1529" s="82">
        <v>1</v>
      </c>
      <c r="Q1529" s="78" t="s">
        <v>2204</v>
      </c>
      <c r="R1529" s="82"/>
      <c r="S1529" s="82"/>
      <c r="T1529" s="82"/>
      <c r="U1529" s="82"/>
      <c r="V1529" s="82"/>
      <c r="W1529" s="82"/>
      <c r="X1529" s="82"/>
      <c r="Y1529" s="82">
        <v>1</v>
      </c>
      <c r="Z1529" s="82"/>
      <c r="AA1529" s="82"/>
      <c r="AB1529" s="82"/>
      <c r="AC1529" s="82"/>
      <c r="AD1529" s="85" t="str">
        <f>IF(A1529&lt;&gt;"",IF(D1529="DIRECCIÓN_DE_TRANSFERENCIAS","280 0031",VLOOKUP(C1529,NIVELES!$A$14:$B$105,2,0)),"")</f>
        <v>280 3510</v>
      </c>
      <c r="AE1529" s="86" t="s">
        <v>322</v>
      </c>
      <c r="AF1529" s="86" t="s">
        <v>543</v>
      </c>
      <c r="AG1529" s="79" t="str">
        <f>+IF(AF1529&lt;&gt;"",VLOOKUP(AF1529,NIVELES!$A$666:$B$673,2,0),"")</f>
        <v>DESARROLLO_INFANTIL</v>
      </c>
      <c r="AH1529" s="78" t="s">
        <v>322</v>
      </c>
      <c r="AI1529" s="79" t="str">
        <f>IF(AH1529&lt;&gt;"",VLOOKUP(CONCATENATE(AG1529,AH1529),NIVELES!$B$676:$C$745,2,0),"")</f>
        <v>Centros Infantiles Del Buen Vivir Atencion Directa -Funcionamiento Operación Y Atencion De Unidades</v>
      </c>
      <c r="AJ1529" s="78" t="s">
        <v>517</v>
      </c>
      <c r="AK1529" s="79" t="str">
        <f>+IF(AJ1529&lt;&gt;"",VLOOKUP(AJ1529,NIVELES!$A$816:$B$892,2,0),"")</f>
        <v>NO APLICA</v>
      </c>
      <c r="AL1529" s="78" t="s">
        <v>553</v>
      </c>
      <c r="AM1529" s="78">
        <v>510204</v>
      </c>
      <c r="AN1529" s="79" t="str">
        <f>IF(AM1529&lt;&gt;"",+VLOOKUP(AM1529,NIVELES!$A$1652:$B$2466,2,0),"")</f>
        <v>Decimocuarto Sueldo</v>
      </c>
      <c r="AO1529" s="87">
        <v>3611.67</v>
      </c>
      <c r="AP1529" s="88">
        <v>0</v>
      </c>
      <c r="AQ1529" s="88">
        <v>0</v>
      </c>
      <c r="AR1529" s="88">
        <v>0</v>
      </c>
      <c r="AS1529" s="88">
        <v>0</v>
      </c>
      <c r="AT1529" s="88">
        <v>0</v>
      </c>
      <c r="AU1529" s="88">
        <v>0</v>
      </c>
      <c r="AV1529" s="88">
        <v>0</v>
      </c>
      <c r="AW1529" s="88">
        <v>3611.67</v>
      </c>
      <c r="AX1529" s="88">
        <v>0</v>
      </c>
      <c r="AY1529" s="88">
        <v>0</v>
      </c>
      <c r="AZ1529" s="88">
        <v>0</v>
      </c>
      <c r="BA1529" s="88">
        <v>0</v>
      </c>
      <c r="BB1529" s="89">
        <f t="shared" si="91"/>
        <v>3611.67</v>
      </c>
      <c r="BC1529" s="90" t="str">
        <f t="shared" si="90"/>
        <v>OK</v>
      </c>
      <c r="BD1529" s="91" t="str">
        <f t="shared" si="92"/>
        <v xml:space="preserve">                  </v>
      </c>
      <c r="BE1529" s="92">
        <f t="shared" si="93"/>
        <v>1</v>
      </c>
    </row>
    <row r="1530" spans="1:57" s="74" customFormat="1" ht="50.1" customHeight="1" x14ac:dyDescent="0.2">
      <c r="A1530" s="78" t="s">
        <v>55</v>
      </c>
      <c r="B1530" s="78" t="s">
        <v>58</v>
      </c>
      <c r="C1530" s="78" t="s">
        <v>1033</v>
      </c>
      <c r="D1530" s="78" t="s">
        <v>605</v>
      </c>
      <c r="E1530" s="79" t="str">
        <f>+IF(C1530&lt;&gt;"",VLOOKUP(MID(C1530,18,5),NIVELES!$A$133:$B$213,2,0),"")</f>
        <v>TUNGURAHUA</v>
      </c>
      <c r="F1530" s="80" t="s">
        <v>229</v>
      </c>
      <c r="G1530" s="81" t="str">
        <f>+IF(F1530&lt;&gt;"",VLOOKUP(F1530,NIVELES!$A$246:$C$464,3,0),"")</f>
        <v xml:space="preserve"> </v>
      </c>
      <c r="H1530" s="82" t="s">
        <v>1024</v>
      </c>
      <c r="I1530" s="78" t="s">
        <v>2201</v>
      </c>
      <c r="J1530" s="78" t="s">
        <v>2184</v>
      </c>
      <c r="K1530" s="78" t="s">
        <v>2185</v>
      </c>
      <c r="L1530" s="78" t="s">
        <v>2631</v>
      </c>
      <c r="M1530" s="78">
        <v>100</v>
      </c>
      <c r="N1530" s="78" t="s">
        <v>2461</v>
      </c>
      <c r="O1530" s="78" t="s">
        <v>2167</v>
      </c>
      <c r="P1530" s="82">
        <v>12</v>
      </c>
      <c r="Q1530" s="78" t="s">
        <v>2204</v>
      </c>
      <c r="R1530" s="82">
        <v>1</v>
      </c>
      <c r="S1530" s="82">
        <v>1</v>
      </c>
      <c r="T1530" s="82">
        <v>1</v>
      </c>
      <c r="U1530" s="82">
        <v>1</v>
      </c>
      <c r="V1530" s="82">
        <v>1</v>
      </c>
      <c r="W1530" s="82">
        <v>1</v>
      </c>
      <c r="X1530" s="82">
        <v>1</v>
      </c>
      <c r="Y1530" s="82">
        <v>1</v>
      </c>
      <c r="Z1530" s="82">
        <v>1</v>
      </c>
      <c r="AA1530" s="82">
        <v>1</v>
      </c>
      <c r="AB1530" s="82">
        <v>1</v>
      </c>
      <c r="AC1530" s="82">
        <v>1</v>
      </c>
      <c r="AD1530" s="85" t="str">
        <f>IF(A1530&lt;&gt;"",IF(D1530="DIRECCIÓN_DE_TRANSFERENCIAS","280 0031",VLOOKUP(C1530,NIVELES!$A$14:$B$105,2,0)),"")</f>
        <v>280 3510</v>
      </c>
      <c r="AE1530" s="86" t="s">
        <v>322</v>
      </c>
      <c r="AF1530" s="86" t="s">
        <v>543</v>
      </c>
      <c r="AG1530" s="79" t="str">
        <f>+IF(AF1530&lt;&gt;"",VLOOKUP(AF1530,NIVELES!$A$666:$B$673,2,0),"")</f>
        <v>DESARROLLO_INFANTIL</v>
      </c>
      <c r="AH1530" s="78" t="s">
        <v>322</v>
      </c>
      <c r="AI1530" s="79" t="str">
        <f>IF(AH1530&lt;&gt;"",VLOOKUP(CONCATENATE(AG1530,AH1530),NIVELES!$B$676:$C$745,2,0),"")</f>
        <v>Centros Infantiles Del Buen Vivir Atencion Directa -Funcionamiento Operación Y Atencion De Unidades</v>
      </c>
      <c r="AJ1530" s="78" t="s">
        <v>517</v>
      </c>
      <c r="AK1530" s="79" t="str">
        <f>+IF(AJ1530&lt;&gt;"",VLOOKUP(AJ1530,NIVELES!$A$816:$B$892,2,0),"")</f>
        <v>NO APLICA</v>
      </c>
      <c r="AL1530" s="78" t="s">
        <v>553</v>
      </c>
      <c r="AM1530" s="78">
        <v>510601</v>
      </c>
      <c r="AN1530" s="79" t="str">
        <f>IF(AM1530&lt;&gt;"",+VLOOKUP(AM1530,NIVELES!$A$1652:$B$2466,2,0),"")</f>
        <v>Aporte Patronal</v>
      </c>
      <c r="AO1530" s="87">
        <v>6209.78</v>
      </c>
      <c r="AP1530" s="88">
        <v>564.53</v>
      </c>
      <c r="AQ1530" s="88">
        <v>564.53</v>
      </c>
      <c r="AR1530" s="88">
        <v>564.53</v>
      </c>
      <c r="AS1530" s="88">
        <v>564.53</v>
      </c>
      <c r="AT1530" s="88">
        <v>564.53</v>
      </c>
      <c r="AU1530" s="88">
        <v>564.53</v>
      </c>
      <c r="AV1530" s="88">
        <v>564.53</v>
      </c>
      <c r="AW1530" s="88">
        <v>564.53</v>
      </c>
      <c r="AX1530" s="88">
        <v>564.53</v>
      </c>
      <c r="AY1530" s="88">
        <v>564.53</v>
      </c>
      <c r="AZ1530" s="88">
        <v>564.48</v>
      </c>
      <c r="BA1530" s="88">
        <v>0</v>
      </c>
      <c r="BB1530" s="89">
        <f t="shared" si="91"/>
        <v>6209.7799999999988</v>
      </c>
      <c r="BC1530" s="90" t="str">
        <f t="shared" si="90"/>
        <v>OK</v>
      </c>
      <c r="BD1530" s="91" t="str">
        <f t="shared" si="92"/>
        <v xml:space="preserve">                  </v>
      </c>
      <c r="BE1530" s="92">
        <f t="shared" si="93"/>
        <v>12</v>
      </c>
    </row>
    <row r="1531" spans="1:57" s="74" customFormat="1" ht="50.1" customHeight="1" x14ac:dyDescent="0.2">
      <c r="A1531" s="78" t="s">
        <v>55</v>
      </c>
      <c r="B1531" s="78" t="s">
        <v>58</v>
      </c>
      <c r="C1531" s="78" t="s">
        <v>1033</v>
      </c>
      <c r="D1531" s="78" t="s">
        <v>605</v>
      </c>
      <c r="E1531" s="79" t="str">
        <f>+IF(C1531&lt;&gt;"",VLOOKUP(MID(C1531,18,5),NIVELES!$A$133:$B$213,2,0),"")</f>
        <v>TUNGURAHUA</v>
      </c>
      <c r="F1531" s="80" t="s">
        <v>229</v>
      </c>
      <c r="G1531" s="81" t="str">
        <f>+IF(F1531&lt;&gt;"",VLOOKUP(F1531,NIVELES!$A$246:$C$464,3,0),"")</f>
        <v xml:space="preserve"> </v>
      </c>
      <c r="H1531" s="82" t="s">
        <v>1024</v>
      </c>
      <c r="I1531" s="78" t="s">
        <v>2201</v>
      </c>
      <c r="J1531" s="78" t="s">
        <v>2184</v>
      </c>
      <c r="K1531" s="78" t="s">
        <v>2185</v>
      </c>
      <c r="L1531" s="78" t="s">
        <v>2631</v>
      </c>
      <c r="M1531" s="78">
        <v>100</v>
      </c>
      <c r="N1531" s="78" t="s">
        <v>2461</v>
      </c>
      <c r="O1531" s="78" t="s">
        <v>2167</v>
      </c>
      <c r="P1531" s="82">
        <v>12</v>
      </c>
      <c r="Q1531" s="78" t="s">
        <v>2204</v>
      </c>
      <c r="R1531" s="82">
        <v>1</v>
      </c>
      <c r="S1531" s="82">
        <v>1</v>
      </c>
      <c r="T1531" s="82">
        <v>1</v>
      </c>
      <c r="U1531" s="82">
        <v>1</v>
      </c>
      <c r="V1531" s="82">
        <v>1</v>
      </c>
      <c r="W1531" s="82">
        <v>1</v>
      </c>
      <c r="X1531" s="82">
        <v>1</v>
      </c>
      <c r="Y1531" s="82">
        <v>1</v>
      </c>
      <c r="Z1531" s="82">
        <v>1</v>
      </c>
      <c r="AA1531" s="82">
        <v>1</v>
      </c>
      <c r="AB1531" s="82">
        <v>1</v>
      </c>
      <c r="AC1531" s="82">
        <v>1</v>
      </c>
      <c r="AD1531" s="85" t="str">
        <f>IF(A1531&lt;&gt;"",IF(D1531="DIRECCIÓN_DE_TRANSFERENCIAS","280 0031",VLOOKUP(C1531,NIVELES!$A$14:$B$105,2,0)),"")</f>
        <v>280 3510</v>
      </c>
      <c r="AE1531" s="86" t="s">
        <v>322</v>
      </c>
      <c r="AF1531" s="86" t="s">
        <v>543</v>
      </c>
      <c r="AG1531" s="79" t="str">
        <f>+IF(AF1531&lt;&gt;"",VLOOKUP(AF1531,NIVELES!$A$666:$B$673,2,0),"")</f>
        <v>DESARROLLO_INFANTIL</v>
      </c>
      <c r="AH1531" s="78" t="s">
        <v>322</v>
      </c>
      <c r="AI1531" s="79" t="str">
        <f>IF(AH1531&lt;&gt;"",VLOOKUP(CONCATENATE(AG1531,AH1531),NIVELES!$B$676:$C$745,2,0),"")</f>
        <v>Centros Infantiles Del Buen Vivir Atencion Directa -Funcionamiento Operación Y Atencion De Unidades</v>
      </c>
      <c r="AJ1531" s="78" t="s">
        <v>517</v>
      </c>
      <c r="AK1531" s="79" t="str">
        <f>+IF(AJ1531&lt;&gt;"",VLOOKUP(AJ1531,NIVELES!$A$816:$B$892,2,0),"")</f>
        <v>NO APLICA</v>
      </c>
      <c r="AL1531" s="78" t="s">
        <v>553</v>
      </c>
      <c r="AM1531" s="78">
        <v>510602</v>
      </c>
      <c r="AN1531" s="79" t="str">
        <f>IF(AM1531&lt;&gt;"",+VLOOKUP(AM1531,NIVELES!$A$1652:$B$2466,2,0),"")</f>
        <v>Fondo de Reserva</v>
      </c>
      <c r="AO1531" s="87">
        <v>5362.5</v>
      </c>
      <c r="AP1531" s="88">
        <v>487.31</v>
      </c>
      <c r="AQ1531" s="88">
        <v>487.31</v>
      </c>
      <c r="AR1531" s="88">
        <v>487.31</v>
      </c>
      <c r="AS1531" s="88">
        <v>487.31</v>
      </c>
      <c r="AT1531" s="88">
        <v>487.31</v>
      </c>
      <c r="AU1531" s="88">
        <v>487.31</v>
      </c>
      <c r="AV1531" s="88">
        <v>487.31</v>
      </c>
      <c r="AW1531" s="88">
        <v>487.31</v>
      </c>
      <c r="AX1531" s="88">
        <v>487.31</v>
      </c>
      <c r="AY1531" s="88">
        <v>487.31</v>
      </c>
      <c r="AZ1531" s="88">
        <v>489.4</v>
      </c>
      <c r="BA1531" s="88">
        <v>0</v>
      </c>
      <c r="BB1531" s="89">
        <f t="shared" si="91"/>
        <v>5362.5</v>
      </c>
      <c r="BC1531" s="90" t="str">
        <f t="shared" si="90"/>
        <v>OK</v>
      </c>
      <c r="BD1531" s="91" t="str">
        <f t="shared" si="92"/>
        <v xml:space="preserve">                  </v>
      </c>
      <c r="BE1531" s="92">
        <f t="shared" si="93"/>
        <v>12</v>
      </c>
    </row>
    <row r="1532" spans="1:57" s="74" customFormat="1" ht="50.1" customHeight="1" x14ac:dyDescent="0.2">
      <c r="A1532" s="78" t="s">
        <v>55</v>
      </c>
      <c r="B1532" s="78" t="s">
        <v>58</v>
      </c>
      <c r="C1532" s="78" t="s">
        <v>1033</v>
      </c>
      <c r="D1532" s="78" t="s">
        <v>605</v>
      </c>
      <c r="E1532" s="79" t="str">
        <f>+IF(C1532&lt;&gt;"",VLOOKUP(MID(C1532,18,5),NIVELES!$A$133:$B$213,2,0),"")</f>
        <v>TUNGURAHUA</v>
      </c>
      <c r="F1532" s="80" t="s">
        <v>229</v>
      </c>
      <c r="G1532" s="81" t="str">
        <f>+IF(F1532&lt;&gt;"",VLOOKUP(F1532,NIVELES!$A$246:$C$464,3,0),"")</f>
        <v xml:space="preserve"> </v>
      </c>
      <c r="H1532" s="82" t="s">
        <v>1024</v>
      </c>
      <c r="I1532" s="78" t="s">
        <v>2201</v>
      </c>
      <c r="J1532" s="78" t="s">
        <v>2184</v>
      </c>
      <c r="K1532" s="78" t="s">
        <v>2185</v>
      </c>
      <c r="L1532" s="78" t="s">
        <v>2631</v>
      </c>
      <c r="M1532" s="78">
        <v>100</v>
      </c>
      <c r="N1532" s="78" t="s">
        <v>2461</v>
      </c>
      <c r="O1532" s="78" t="s">
        <v>2167</v>
      </c>
      <c r="P1532" s="82">
        <v>12</v>
      </c>
      <c r="Q1532" s="78" t="s">
        <v>2204</v>
      </c>
      <c r="R1532" s="82">
        <v>1</v>
      </c>
      <c r="S1532" s="82">
        <v>1</v>
      </c>
      <c r="T1532" s="82">
        <v>1</v>
      </c>
      <c r="U1532" s="82">
        <v>1</v>
      </c>
      <c r="V1532" s="82">
        <v>1</v>
      </c>
      <c r="W1532" s="82">
        <v>1</v>
      </c>
      <c r="X1532" s="82">
        <v>1</v>
      </c>
      <c r="Y1532" s="82">
        <v>1</v>
      </c>
      <c r="Z1532" s="82">
        <v>1</v>
      </c>
      <c r="AA1532" s="82">
        <v>1</v>
      </c>
      <c r="AB1532" s="82">
        <v>1</v>
      </c>
      <c r="AC1532" s="82">
        <v>1</v>
      </c>
      <c r="AD1532" s="85" t="str">
        <f>IF(A1532&lt;&gt;"",IF(D1532="DIRECCIÓN_DE_TRANSFERENCIAS","280 0031",VLOOKUP(C1532,NIVELES!$A$14:$B$105,2,0)),"")</f>
        <v>280 3510</v>
      </c>
      <c r="AE1532" s="86" t="s">
        <v>322</v>
      </c>
      <c r="AF1532" s="86" t="s">
        <v>543</v>
      </c>
      <c r="AG1532" s="79" t="str">
        <f>+IF(AF1532&lt;&gt;"",VLOOKUP(AF1532,NIVELES!$A$666:$B$673,2,0),"")</f>
        <v>DESARROLLO_INFANTIL</v>
      </c>
      <c r="AH1532" s="78" t="s">
        <v>321</v>
      </c>
      <c r="AI1532" s="79" t="str">
        <f>IF(AH1532&lt;&gt;"",VLOOKUP(CONCATENATE(AG1532,AH1532),NIVELES!$B$676:$C$745,2,0),"")</f>
        <v>Centros Infantiles Del Buen Vivir Operados Por Terceros -Funcionamiento Operación Y Atencion De Unidades</v>
      </c>
      <c r="AJ1532" s="78" t="s">
        <v>517</v>
      </c>
      <c r="AK1532" s="79" t="str">
        <f>+IF(AJ1532&lt;&gt;"",VLOOKUP(AJ1532,NIVELES!$A$816:$B$892,2,0),"")</f>
        <v>NO APLICA</v>
      </c>
      <c r="AL1532" s="78" t="s">
        <v>553</v>
      </c>
      <c r="AM1532" s="78">
        <v>510105</v>
      </c>
      <c r="AN1532" s="79" t="str">
        <f>IF(AM1532&lt;&gt;"",+VLOOKUP(AM1532,NIVELES!$A$1652:$B$2466,2,0),"")</f>
        <v>Remuneraciones Unificadas</v>
      </c>
      <c r="AO1532" s="87">
        <v>617652</v>
      </c>
      <c r="AP1532" s="88">
        <v>51471</v>
      </c>
      <c r="AQ1532" s="88">
        <v>51471</v>
      </c>
      <c r="AR1532" s="88">
        <v>51471</v>
      </c>
      <c r="AS1532" s="88">
        <v>51471</v>
      </c>
      <c r="AT1532" s="88">
        <v>51471</v>
      </c>
      <c r="AU1532" s="88">
        <v>51471</v>
      </c>
      <c r="AV1532" s="88">
        <v>51471</v>
      </c>
      <c r="AW1532" s="88">
        <v>51471</v>
      </c>
      <c r="AX1532" s="88">
        <v>51471</v>
      </c>
      <c r="AY1532" s="88">
        <v>51471</v>
      </c>
      <c r="AZ1532" s="88">
        <v>51471</v>
      </c>
      <c r="BA1532" s="88">
        <v>51471</v>
      </c>
      <c r="BB1532" s="89">
        <f t="shared" si="91"/>
        <v>617652</v>
      </c>
      <c r="BC1532" s="90" t="str">
        <f t="shared" si="90"/>
        <v>OK</v>
      </c>
      <c r="BD1532" s="91" t="str">
        <f t="shared" si="92"/>
        <v xml:space="preserve">                  </v>
      </c>
      <c r="BE1532" s="92">
        <f t="shared" si="93"/>
        <v>12</v>
      </c>
    </row>
    <row r="1533" spans="1:57" s="74" customFormat="1" ht="50.1" customHeight="1" x14ac:dyDescent="0.2">
      <c r="A1533" s="78" t="s">
        <v>55</v>
      </c>
      <c r="B1533" s="78" t="s">
        <v>58</v>
      </c>
      <c r="C1533" s="78" t="s">
        <v>1033</v>
      </c>
      <c r="D1533" s="78" t="s">
        <v>605</v>
      </c>
      <c r="E1533" s="79" t="str">
        <f>+IF(C1533&lt;&gt;"",VLOOKUP(MID(C1533,18,5),NIVELES!$A$133:$B$213,2,0),"")</f>
        <v>TUNGURAHUA</v>
      </c>
      <c r="F1533" s="80" t="s">
        <v>229</v>
      </c>
      <c r="G1533" s="81" t="str">
        <f>+IF(F1533&lt;&gt;"",VLOOKUP(F1533,NIVELES!$A$246:$C$464,3,0),"")</f>
        <v xml:space="preserve"> </v>
      </c>
      <c r="H1533" s="82" t="s">
        <v>1024</v>
      </c>
      <c r="I1533" s="78" t="s">
        <v>2201</v>
      </c>
      <c r="J1533" s="78" t="s">
        <v>2184</v>
      </c>
      <c r="K1533" s="78" t="s">
        <v>2185</v>
      </c>
      <c r="L1533" s="78" t="s">
        <v>2631</v>
      </c>
      <c r="M1533" s="78">
        <v>100</v>
      </c>
      <c r="N1533" s="78" t="s">
        <v>2461</v>
      </c>
      <c r="O1533" s="78" t="s">
        <v>2167</v>
      </c>
      <c r="P1533" s="82">
        <v>1</v>
      </c>
      <c r="Q1533" s="78" t="s">
        <v>2204</v>
      </c>
      <c r="R1533" s="82"/>
      <c r="S1533" s="82"/>
      <c r="T1533" s="82"/>
      <c r="U1533" s="82"/>
      <c r="V1533" s="82"/>
      <c r="W1533" s="82"/>
      <c r="X1533" s="82"/>
      <c r="Y1533" s="82"/>
      <c r="Z1533" s="82"/>
      <c r="AA1533" s="82"/>
      <c r="AB1533" s="82"/>
      <c r="AC1533" s="82">
        <v>1</v>
      </c>
      <c r="AD1533" s="85" t="str">
        <f>IF(A1533&lt;&gt;"",IF(D1533="DIRECCIÓN_DE_TRANSFERENCIAS","280 0031",VLOOKUP(C1533,NIVELES!$A$14:$B$105,2,0)),"")</f>
        <v>280 3510</v>
      </c>
      <c r="AE1533" s="86" t="s">
        <v>322</v>
      </c>
      <c r="AF1533" s="86" t="s">
        <v>543</v>
      </c>
      <c r="AG1533" s="79" t="str">
        <f>+IF(AF1533&lt;&gt;"",VLOOKUP(AF1533,NIVELES!$A$666:$B$673,2,0),"")</f>
        <v>DESARROLLO_INFANTIL</v>
      </c>
      <c r="AH1533" s="78" t="s">
        <v>321</v>
      </c>
      <c r="AI1533" s="79" t="str">
        <f>IF(AH1533&lt;&gt;"",VLOOKUP(CONCATENATE(AG1533,AH1533),NIVELES!$B$676:$C$745,2,0),"")</f>
        <v>Centros Infantiles Del Buen Vivir Operados Por Terceros -Funcionamiento Operación Y Atencion De Unidades</v>
      </c>
      <c r="AJ1533" s="78" t="s">
        <v>517</v>
      </c>
      <c r="AK1533" s="79" t="str">
        <f>+IF(AJ1533&lt;&gt;"",VLOOKUP(AJ1533,NIVELES!$A$816:$B$892,2,0),"")</f>
        <v>NO APLICA</v>
      </c>
      <c r="AL1533" s="78" t="s">
        <v>553</v>
      </c>
      <c r="AM1533" s="78">
        <v>510203</v>
      </c>
      <c r="AN1533" s="79" t="str">
        <f>IF(AM1533&lt;&gt;"",+VLOOKUP(AM1533,NIVELES!$A$1652:$B$2466,2,0),"")</f>
        <v>Decimotercer Sueldo</v>
      </c>
      <c r="AO1533" s="87">
        <v>47181.75</v>
      </c>
      <c r="AP1533" s="88">
        <v>0</v>
      </c>
      <c r="AQ1533" s="88">
        <v>0</v>
      </c>
      <c r="AR1533" s="88">
        <v>0</v>
      </c>
      <c r="AS1533" s="88">
        <v>0</v>
      </c>
      <c r="AT1533" s="88">
        <v>0</v>
      </c>
      <c r="AU1533" s="88">
        <v>0</v>
      </c>
      <c r="AV1533" s="88">
        <v>0</v>
      </c>
      <c r="AW1533" s="88">
        <v>0</v>
      </c>
      <c r="AX1533" s="88">
        <v>0</v>
      </c>
      <c r="AY1533" s="88">
        <v>0</v>
      </c>
      <c r="AZ1533" s="88">
        <v>0</v>
      </c>
      <c r="BA1533" s="88">
        <v>47181.75</v>
      </c>
      <c r="BB1533" s="89">
        <f t="shared" si="91"/>
        <v>47181.75</v>
      </c>
      <c r="BC1533" s="90" t="str">
        <f t="shared" si="90"/>
        <v>OK</v>
      </c>
      <c r="BD1533" s="91" t="str">
        <f t="shared" si="92"/>
        <v xml:space="preserve">                  </v>
      </c>
      <c r="BE1533" s="92">
        <f t="shared" si="93"/>
        <v>1</v>
      </c>
    </row>
    <row r="1534" spans="1:57" s="74" customFormat="1" ht="50.1" customHeight="1" x14ac:dyDescent="0.2">
      <c r="A1534" s="78" t="s">
        <v>55</v>
      </c>
      <c r="B1534" s="78" t="s">
        <v>58</v>
      </c>
      <c r="C1534" s="78" t="s">
        <v>1033</v>
      </c>
      <c r="D1534" s="78" t="s">
        <v>605</v>
      </c>
      <c r="E1534" s="79" t="str">
        <f>+IF(C1534&lt;&gt;"",VLOOKUP(MID(C1534,18,5),NIVELES!$A$133:$B$213,2,0),"")</f>
        <v>TUNGURAHUA</v>
      </c>
      <c r="F1534" s="80" t="s">
        <v>229</v>
      </c>
      <c r="G1534" s="81" t="str">
        <f>+IF(F1534&lt;&gt;"",VLOOKUP(F1534,NIVELES!$A$246:$C$464,3,0),"")</f>
        <v xml:space="preserve"> </v>
      </c>
      <c r="H1534" s="82" t="s">
        <v>1024</v>
      </c>
      <c r="I1534" s="78" t="s">
        <v>2201</v>
      </c>
      <c r="J1534" s="78" t="s">
        <v>2184</v>
      </c>
      <c r="K1534" s="78" t="s">
        <v>2185</v>
      </c>
      <c r="L1534" s="78" t="s">
        <v>2631</v>
      </c>
      <c r="M1534" s="78">
        <v>100</v>
      </c>
      <c r="N1534" s="78" t="s">
        <v>2461</v>
      </c>
      <c r="O1534" s="78" t="s">
        <v>2167</v>
      </c>
      <c r="P1534" s="82">
        <v>1</v>
      </c>
      <c r="Q1534" s="78" t="s">
        <v>2204</v>
      </c>
      <c r="R1534" s="82"/>
      <c r="S1534" s="82"/>
      <c r="T1534" s="82"/>
      <c r="U1534" s="82"/>
      <c r="V1534" s="82"/>
      <c r="W1534" s="82"/>
      <c r="X1534" s="82"/>
      <c r="Y1534" s="82">
        <v>1</v>
      </c>
      <c r="Z1534" s="82"/>
      <c r="AA1534" s="82"/>
      <c r="AB1534" s="82"/>
      <c r="AC1534" s="82"/>
      <c r="AD1534" s="85" t="str">
        <f>IF(A1534&lt;&gt;"",IF(D1534="DIRECCIÓN_DE_TRANSFERENCIAS","280 0031",VLOOKUP(C1534,NIVELES!$A$14:$B$105,2,0)),"")</f>
        <v>280 3510</v>
      </c>
      <c r="AE1534" s="86" t="s">
        <v>322</v>
      </c>
      <c r="AF1534" s="86" t="s">
        <v>543</v>
      </c>
      <c r="AG1534" s="79" t="str">
        <f>+IF(AF1534&lt;&gt;"",VLOOKUP(AF1534,NIVELES!$A$666:$B$673,2,0),"")</f>
        <v>DESARROLLO_INFANTIL</v>
      </c>
      <c r="AH1534" s="78" t="s">
        <v>321</v>
      </c>
      <c r="AI1534" s="79" t="str">
        <f>IF(AH1534&lt;&gt;"",VLOOKUP(CONCATENATE(AG1534,AH1534),NIVELES!$B$676:$C$745,2,0),"")</f>
        <v>Centros Infantiles Del Buen Vivir Operados Por Terceros -Funcionamiento Operación Y Atencion De Unidades</v>
      </c>
      <c r="AJ1534" s="78" t="s">
        <v>517</v>
      </c>
      <c r="AK1534" s="79" t="str">
        <f>+IF(AJ1534&lt;&gt;"",VLOOKUP(AJ1534,NIVELES!$A$816:$B$892,2,0),"")</f>
        <v>NO APLICA</v>
      </c>
      <c r="AL1534" s="78" t="s">
        <v>553</v>
      </c>
      <c r="AM1534" s="78">
        <v>510204</v>
      </c>
      <c r="AN1534" s="79" t="str">
        <f>IF(AM1534&lt;&gt;"",+VLOOKUP(AM1534,NIVELES!$A$1652:$B$2466,2,0),"")</f>
        <v>Decimocuarto Sueldo</v>
      </c>
      <c r="AO1534" s="87">
        <v>22753.5</v>
      </c>
      <c r="AP1534" s="88">
        <v>0</v>
      </c>
      <c r="AQ1534" s="88">
        <v>0</v>
      </c>
      <c r="AR1534" s="88">
        <v>0</v>
      </c>
      <c r="AS1534" s="88">
        <v>0</v>
      </c>
      <c r="AT1534" s="88">
        <v>0</v>
      </c>
      <c r="AU1534" s="88">
        <v>0</v>
      </c>
      <c r="AV1534" s="88">
        <v>0</v>
      </c>
      <c r="AW1534" s="88">
        <v>22753.5</v>
      </c>
      <c r="AX1534" s="88">
        <v>0</v>
      </c>
      <c r="AY1534" s="88">
        <v>0</v>
      </c>
      <c r="AZ1534" s="88">
        <v>0</v>
      </c>
      <c r="BA1534" s="88">
        <v>0</v>
      </c>
      <c r="BB1534" s="89">
        <f t="shared" si="91"/>
        <v>22753.5</v>
      </c>
      <c r="BC1534" s="90" t="str">
        <f t="shared" si="90"/>
        <v>OK</v>
      </c>
      <c r="BD1534" s="91" t="str">
        <f t="shared" si="92"/>
        <v xml:space="preserve">                  </v>
      </c>
      <c r="BE1534" s="92">
        <f t="shared" si="93"/>
        <v>1</v>
      </c>
    </row>
    <row r="1535" spans="1:57" s="74" customFormat="1" ht="50.1" customHeight="1" x14ac:dyDescent="0.2">
      <c r="A1535" s="78" t="s">
        <v>55</v>
      </c>
      <c r="B1535" s="78" t="s">
        <v>58</v>
      </c>
      <c r="C1535" s="78" t="s">
        <v>1033</v>
      </c>
      <c r="D1535" s="78" t="s">
        <v>605</v>
      </c>
      <c r="E1535" s="79" t="str">
        <f>+IF(C1535&lt;&gt;"",VLOOKUP(MID(C1535,18,5),NIVELES!$A$133:$B$213,2,0),"")</f>
        <v>TUNGURAHUA</v>
      </c>
      <c r="F1535" s="80" t="s">
        <v>229</v>
      </c>
      <c r="G1535" s="81" t="str">
        <f>+IF(F1535&lt;&gt;"",VLOOKUP(F1535,NIVELES!$A$246:$C$464,3,0),"")</f>
        <v xml:space="preserve"> </v>
      </c>
      <c r="H1535" s="82" t="s">
        <v>1024</v>
      </c>
      <c r="I1535" s="78" t="s">
        <v>2201</v>
      </c>
      <c r="J1535" s="78" t="s">
        <v>2184</v>
      </c>
      <c r="K1535" s="78" t="s">
        <v>2185</v>
      </c>
      <c r="L1535" s="78" t="s">
        <v>2631</v>
      </c>
      <c r="M1535" s="78">
        <v>100</v>
      </c>
      <c r="N1535" s="78" t="s">
        <v>2461</v>
      </c>
      <c r="O1535" s="78" t="s">
        <v>2167</v>
      </c>
      <c r="P1535" s="82">
        <v>12</v>
      </c>
      <c r="Q1535" s="78" t="s">
        <v>2204</v>
      </c>
      <c r="R1535" s="82">
        <v>1</v>
      </c>
      <c r="S1535" s="82">
        <v>1</v>
      </c>
      <c r="T1535" s="82">
        <v>1</v>
      </c>
      <c r="U1535" s="82">
        <v>1</v>
      </c>
      <c r="V1535" s="82">
        <v>1</v>
      </c>
      <c r="W1535" s="82">
        <v>1</v>
      </c>
      <c r="X1535" s="82">
        <v>1</v>
      </c>
      <c r="Y1535" s="82">
        <v>1</v>
      </c>
      <c r="Z1535" s="82">
        <v>1</v>
      </c>
      <c r="AA1535" s="82">
        <v>1</v>
      </c>
      <c r="AB1535" s="82">
        <v>1</v>
      </c>
      <c r="AC1535" s="82">
        <v>1</v>
      </c>
      <c r="AD1535" s="85" t="str">
        <f>IF(A1535&lt;&gt;"",IF(D1535="DIRECCIÓN_DE_TRANSFERENCIAS","280 0031",VLOOKUP(C1535,NIVELES!$A$14:$B$105,2,0)),"")</f>
        <v>280 3510</v>
      </c>
      <c r="AE1535" s="86" t="s">
        <v>322</v>
      </c>
      <c r="AF1535" s="86" t="s">
        <v>543</v>
      </c>
      <c r="AG1535" s="79" t="str">
        <f>+IF(AF1535&lt;&gt;"",VLOOKUP(AF1535,NIVELES!$A$666:$B$673,2,0),"")</f>
        <v>DESARROLLO_INFANTIL</v>
      </c>
      <c r="AH1535" s="78" t="s">
        <v>321</v>
      </c>
      <c r="AI1535" s="79" t="str">
        <f>IF(AH1535&lt;&gt;"",VLOOKUP(CONCATENATE(AG1535,AH1535),NIVELES!$B$676:$C$745,2,0),"")</f>
        <v>Centros Infantiles Del Buen Vivir Operados Por Terceros -Funcionamiento Operación Y Atencion De Unidades</v>
      </c>
      <c r="AJ1535" s="78" t="s">
        <v>517</v>
      </c>
      <c r="AK1535" s="79" t="str">
        <f>+IF(AJ1535&lt;&gt;"",VLOOKUP(AJ1535,NIVELES!$A$816:$B$892,2,0),"")</f>
        <v>NO APLICA</v>
      </c>
      <c r="AL1535" s="78" t="s">
        <v>553</v>
      </c>
      <c r="AM1535" s="78">
        <v>510601</v>
      </c>
      <c r="AN1535" s="79" t="str">
        <f>IF(AM1535&lt;&gt;"",+VLOOKUP(AM1535,NIVELES!$A$1652:$B$2466,2,0),"")</f>
        <v>Aporte Patronal</v>
      </c>
      <c r="AO1535" s="87">
        <v>54636.47</v>
      </c>
      <c r="AP1535" s="88">
        <v>4553</v>
      </c>
      <c r="AQ1535" s="88">
        <v>4553</v>
      </c>
      <c r="AR1535" s="88">
        <v>4553</v>
      </c>
      <c r="AS1535" s="88">
        <v>4553</v>
      </c>
      <c r="AT1535" s="88">
        <v>4553</v>
      </c>
      <c r="AU1535" s="88">
        <v>4553</v>
      </c>
      <c r="AV1535" s="88">
        <v>4553</v>
      </c>
      <c r="AW1535" s="88">
        <v>4553</v>
      </c>
      <c r="AX1535" s="88">
        <v>4553</v>
      </c>
      <c r="AY1535" s="88">
        <v>4553</v>
      </c>
      <c r="AZ1535" s="88">
        <v>4553</v>
      </c>
      <c r="BA1535" s="88">
        <v>4553.47</v>
      </c>
      <c r="BB1535" s="89">
        <f t="shared" si="91"/>
        <v>54636.47</v>
      </c>
      <c r="BC1535" s="90" t="str">
        <f t="shared" si="90"/>
        <v>OK</v>
      </c>
      <c r="BD1535" s="91" t="str">
        <f t="shared" si="92"/>
        <v xml:space="preserve">                  </v>
      </c>
      <c r="BE1535" s="92">
        <f t="shared" si="93"/>
        <v>12</v>
      </c>
    </row>
    <row r="1536" spans="1:57" s="74" customFormat="1" ht="50.1" customHeight="1" x14ac:dyDescent="0.2">
      <c r="A1536" s="78" t="s">
        <v>55</v>
      </c>
      <c r="B1536" s="78" t="s">
        <v>58</v>
      </c>
      <c r="C1536" s="78" t="s">
        <v>1033</v>
      </c>
      <c r="D1536" s="78" t="s">
        <v>605</v>
      </c>
      <c r="E1536" s="79" t="str">
        <f>+IF(C1536&lt;&gt;"",VLOOKUP(MID(C1536,18,5),NIVELES!$A$133:$B$213,2,0),"")</f>
        <v>TUNGURAHUA</v>
      </c>
      <c r="F1536" s="80" t="s">
        <v>229</v>
      </c>
      <c r="G1536" s="81" t="str">
        <f>+IF(F1536&lt;&gt;"",VLOOKUP(F1536,NIVELES!$A$246:$C$464,3,0),"")</f>
        <v xml:space="preserve"> </v>
      </c>
      <c r="H1536" s="82" t="s">
        <v>1024</v>
      </c>
      <c r="I1536" s="78" t="s">
        <v>2201</v>
      </c>
      <c r="J1536" s="78" t="s">
        <v>2184</v>
      </c>
      <c r="K1536" s="78" t="s">
        <v>2185</v>
      </c>
      <c r="L1536" s="78" t="s">
        <v>2631</v>
      </c>
      <c r="M1536" s="78">
        <v>100</v>
      </c>
      <c r="N1536" s="78" t="s">
        <v>2461</v>
      </c>
      <c r="O1536" s="78" t="s">
        <v>2167</v>
      </c>
      <c r="P1536" s="82">
        <v>12</v>
      </c>
      <c r="Q1536" s="78" t="s">
        <v>2204</v>
      </c>
      <c r="R1536" s="82">
        <v>1</v>
      </c>
      <c r="S1536" s="82">
        <v>1</v>
      </c>
      <c r="T1536" s="82">
        <v>1</v>
      </c>
      <c r="U1536" s="82">
        <v>1</v>
      </c>
      <c r="V1536" s="82">
        <v>1</v>
      </c>
      <c r="W1536" s="82">
        <v>1</v>
      </c>
      <c r="X1536" s="82">
        <v>1</v>
      </c>
      <c r="Y1536" s="82">
        <v>1</v>
      </c>
      <c r="Z1536" s="82">
        <v>1</v>
      </c>
      <c r="AA1536" s="82">
        <v>1</v>
      </c>
      <c r="AB1536" s="82">
        <v>1</v>
      </c>
      <c r="AC1536" s="82">
        <v>1</v>
      </c>
      <c r="AD1536" s="85" t="str">
        <f>IF(A1536&lt;&gt;"",IF(D1536="DIRECCIÓN_DE_TRANSFERENCIAS","280 0031",VLOOKUP(C1536,NIVELES!$A$14:$B$105,2,0)),"")</f>
        <v>280 3510</v>
      </c>
      <c r="AE1536" s="86" t="s">
        <v>322</v>
      </c>
      <c r="AF1536" s="86" t="s">
        <v>543</v>
      </c>
      <c r="AG1536" s="79" t="str">
        <f>+IF(AF1536&lt;&gt;"",VLOOKUP(AF1536,NIVELES!$A$666:$B$673,2,0),"")</f>
        <v>DESARROLLO_INFANTIL</v>
      </c>
      <c r="AH1536" s="78" t="s">
        <v>321</v>
      </c>
      <c r="AI1536" s="79" t="str">
        <f>IF(AH1536&lt;&gt;"",VLOOKUP(CONCATENATE(AG1536,AH1536),NIVELES!$B$676:$C$745,2,0),"")</f>
        <v>Centros Infantiles Del Buen Vivir Operados Por Terceros -Funcionamiento Operación Y Atencion De Unidades</v>
      </c>
      <c r="AJ1536" s="78" t="s">
        <v>517</v>
      </c>
      <c r="AK1536" s="79" t="str">
        <f>+IF(AJ1536&lt;&gt;"",VLOOKUP(AJ1536,NIVELES!$A$816:$B$892,2,0),"")</f>
        <v>NO APLICA</v>
      </c>
      <c r="AL1536" s="78" t="s">
        <v>553</v>
      </c>
      <c r="AM1536" s="78">
        <v>510602</v>
      </c>
      <c r="AN1536" s="79" t="str">
        <f>IF(AM1536&lt;&gt;"",+VLOOKUP(AM1536,NIVELES!$A$1652:$B$2466,2,0),"")</f>
        <v>Fondo de Reserva</v>
      </c>
      <c r="AO1536" s="87">
        <v>47181.75</v>
      </c>
      <c r="AP1536" s="88">
        <v>4287.53</v>
      </c>
      <c r="AQ1536" s="88">
        <v>4287.53</v>
      </c>
      <c r="AR1536" s="88">
        <v>4287.53</v>
      </c>
      <c r="AS1536" s="88">
        <v>4287.53</v>
      </c>
      <c r="AT1536" s="88">
        <v>4287.53</v>
      </c>
      <c r="AU1536" s="88">
        <v>4287.53</v>
      </c>
      <c r="AV1536" s="88">
        <v>4287.53</v>
      </c>
      <c r="AW1536" s="88">
        <v>4287.53</v>
      </c>
      <c r="AX1536" s="88">
        <v>4287.53</v>
      </c>
      <c r="AY1536" s="88">
        <v>4287.53</v>
      </c>
      <c r="AZ1536" s="88">
        <v>4287.53</v>
      </c>
      <c r="BA1536" s="88">
        <v>18.920000000000002</v>
      </c>
      <c r="BB1536" s="89">
        <f t="shared" si="91"/>
        <v>47181.749999999993</v>
      </c>
      <c r="BC1536" s="90" t="str">
        <f t="shared" si="90"/>
        <v>OK</v>
      </c>
      <c r="BD1536" s="91" t="str">
        <f t="shared" si="92"/>
        <v xml:space="preserve">                  </v>
      </c>
      <c r="BE1536" s="92">
        <f t="shared" si="93"/>
        <v>12</v>
      </c>
    </row>
    <row r="1537" spans="1:57" s="74" customFormat="1" ht="50.1" customHeight="1" x14ac:dyDescent="0.2">
      <c r="A1537" s="78" t="s">
        <v>55</v>
      </c>
      <c r="B1537" s="78" t="s">
        <v>58</v>
      </c>
      <c r="C1537" s="78" t="s">
        <v>1033</v>
      </c>
      <c r="D1537" s="78" t="s">
        <v>605</v>
      </c>
      <c r="E1537" s="79" t="str">
        <f>+IF(C1537&lt;&gt;"",VLOOKUP(MID(C1537,18,5),NIVELES!$A$133:$B$213,2,0),"")</f>
        <v>TUNGURAHUA</v>
      </c>
      <c r="F1537" s="80" t="s">
        <v>229</v>
      </c>
      <c r="G1537" s="81" t="str">
        <f>+IF(F1537&lt;&gt;"",VLOOKUP(F1537,NIVELES!$A$246:$C$464,3,0),"")</f>
        <v xml:space="preserve"> </v>
      </c>
      <c r="H1537" s="82" t="s">
        <v>1024</v>
      </c>
      <c r="I1537" s="78" t="s">
        <v>2201</v>
      </c>
      <c r="J1537" s="78" t="s">
        <v>2184</v>
      </c>
      <c r="K1537" s="78" t="s">
        <v>2185</v>
      </c>
      <c r="L1537" s="78" t="s">
        <v>2631</v>
      </c>
      <c r="M1537" s="78">
        <v>100</v>
      </c>
      <c r="N1537" s="78" t="s">
        <v>2461</v>
      </c>
      <c r="O1537" s="78" t="s">
        <v>2469</v>
      </c>
      <c r="P1537" s="82">
        <v>1</v>
      </c>
      <c r="Q1537" s="78" t="s">
        <v>2470</v>
      </c>
      <c r="R1537" s="82"/>
      <c r="S1537" s="82"/>
      <c r="T1537" s="82"/>
      <c r="U1537" s="82"/>
      <c r="V1537" s="82">
        <v>1</v>
      </c>
      <c r="W1537" s="82"/>
      <c r="X1537" s="82"/>
      <c r="Y1537" s="82"/>
      <c r="Z1537" s="82"/>
      <c r="AA1537" s="82"/>
      <c r="AB1537" s="82"/>
      <c r="AC1537" s="82"/>
      <c r="AD1537" s="85" t="str">
        <f>IF(A1537&lt;&gt;"",IF(D1537="DIRECCIÓN_DE_TRANSFERENCIAS","280 0031",VLOOKUP(C1537,NIVELES!$A$14:$B$105,2,0)),"")</f>
        <v>280 3510</v>
      </c>
      <c r="AE1537" s="86" t="s">
        <v>322</v>
      </c>
      <c r="AF1537" s="86" t="s">
        <v>543</v>
      </c>
      <c r="AG1537" s="79" t="str">
        <f>+IF(AF1537&lt;&gt;"",VLOOKUP(AF1537,NIVELES!$A$666:$B$673,2,0),"")</f>
        <v>DESARROLLO_INFANTIL</v>
      </c>
      <c r="AH1537" s="78" t="s">
        <v>322</v>
      </c>
      <c r="AI1537" s="79" t="str">
        <f>IF(AH1537&lt;&gt;"",VLOOKUP(CONCATENATE(AG1537,AH1537),NIVELES!$B$676:$C$745,2,0),"")</f>
        <v>Centros Infantiles Del Buen Vivir Atencion Directa -Funcionamiento Operación Y Atencion De Unidades</v>
      </c>
      <c r="AJ1537" s="78" t="s">
        <v>517</v>
      </c>
      <c r="AK1537" s="79" t="str">
        <f>+IF(AJ1537&lt;&gt;"",VLOOKUP(AJ1537,NIVELES!$A$816:$B$892,2,0),"")</f>
        <v>NO APLICA</v>
      </c>
      <c r="AL1537" s="78" t="s">
        <v>554</v>
      </c>
      <c r="AM1537" s="78">
        <v>530802</v>
      </c>
      <c r="AN1537" s="79" t="str">
        <f>IF(AM1537&lt;&gt;"",+VLOOKUP(AM1537,NIVELES!$A$1652:$B$2466,2,0),"")</f>
        <v>Vestuario, Lencería, Prendas de Protección; y, Accesorios para Uniformes Militares y Policiales; y, Carpas</v>
      </c>
      <c r="AO1537" s="87">
        <v>0</v>
      </c>
      <c r="AP1537" s="88">
        <v>0</v>
      </c>
      <c r="AQ1537" s="88">
        <v>0</v>
      </c>
      <c r="AR1537" s="88">
        <v>0</v>
      </c>
      <c r="AS1537" s="88">
        <v>0</v>
      </c>
      <c r="AT1537" s="88">
        <v>0</v>
      </c>
      <c r="AU1537" s="88">
        <v>0</v>
      </c>
      <c r="AV1537" s="88">
        <v>0</v>
      </c>
      <c r="AW1537" s="88">
        <v>0</v>
      </c>
      <c r="AX1537" s="88">
        <v>0</v>
      </c>
      <c r="AY1537" s="88">
        <v>0</v>
      </c>
      <c r="AZ1537" s="88">
        <v>0</v>
      </c>
      <c r="BA1537" s="88">
        <v>0</v>
      </c>
      <c r="BB1537" s="89">
        <f t="shared" si="91"/>
        <v>0</v>
      </c>
      <c r="BC1537" s="90" t="str">
        <f t="shared" si="90"/>
        <v>OK</v>
      </c>
      <c r="BD1537" s="91" t="str">
        <f t="shared" si="92"/>
        <v xml:space="preserve">                  </v>
      </c>
      <c r="BE1537" s="92">
        <f t="shared" si="93"/>
        <v>1</v>
      </c>
    </row>
    <row r="1538" spans="1:57" s="74" customFormat="1" ht="50.1" customHeight="1" x14ac:dyDescent="0.2">
      <c r="A1538" s="78" t="s">
        <v>55</v>
      </c>
      <c r="B1538" s="78" t="s">
        <v>58</v>
      </c>
      <c r="C1538" s="78" t="s">
        <v>1033</v>
      </c>
      <c r="D1538" s="78" t="s">
        <v>605</v>
      </c>
      <c r="E1538" s="79" t="str">
        <f>+IF(C1538&lt;&gt;"",VLOOKUP(MID(C1538,18,5),NIVELES!$A$133:$B$213,2,0),"")</f>
        <v>TUNGURAHUA</v>
      </c>
      <c r="F1538" s="80" t="s">
        <v>229</v>
      </c>
      <c r="G1538" s="81" t="str">
        <f>+IF(F1538&lt;&gt;"",VLOOKUP(F1538,NIVELES!$A$246:$C$464,3,0),"")</f>
        <v xml:space="preserve"> </v>
      </c>
      <c r="H1538" s="82" t="s">
        <v>1024</v>
      </c>
      <c r="I1538" s="78" t="s">
        <v>2201</v>
      </c>
      <c r="J1538" s="78" t="s">
        <v>2184</v>
      </c>
      <c r="K1538" s="78" t="s">
        <v>2185</v>
      </c>
      <c r="L1538" s="78" t="s">
        <v>2631</v>
      </c>
      <c r="M1538" s="78">
        <v>100</v>
      </c>
      <c r="N1538" s="78" t="s">
        <v>2461</v>
      </c>
      <c r="O1538" s="78" t="s">
        <v>2266</v>
      </c>
      <c r="P1538" s="82">
        <v>1</v>
      </c>
      <c r="Q1538" s="78" t="s">
        <v>2576</v>
      </c>
      <c r="R1538" s="82"/>
      <c r="S1538" s="82"/>
      <c r="T1538" s="82"/>
      <c r="U1538" s="82"/>
      <c r="V1538" s="82"/>
      <c r="W1538" s="82"/>
      <c r="X1538" s="82"/>
      <c r="Y1538" s="82">
        <v>1</v>
      </c>
      <c r="Z1538" s="82"/>
      <c r="AA1538" s="82"/>
      <c r="AB1538" s="82"/>
      <c r="AC1538" s="82"/>
      <c r="AD1538" s="85" t="str">
        <f>IF(A1538&lt;&gt;"",IF(D1538="DIRECCIÓN_DE_TRANSFERENCIAS","280 0031",VLOOKUP(C1538,NIVELES!$A$14:$B$105,2,0)),"")</f>
        <v>280 3510</v>
      </c>
      <c r="AE1538" s="86" t="s">
        <v>322</v>
      </c>
      <c r="AF1538" s="86" t="s">
        <v>543</v>
      </c>
      <c r="AG1538" s="79" t="str">
        <f>+IF(AF1538&lt;&gt;"",VLOOKUP(AF1538,NIVELES!$A$666:$B$673,2,0),"")</f>
        <v>DESARROLLO_INFANTIL</v>
      </c>
      <c r="AH1538" s="78" t="s">
        <v>322</v>
      </c>
      <c r="AI1538" s="79" t="str">
        <f>IF(AH1538&lt;&gt;"",VLOOKUP(CONCATENATE(AG1538,AH1538),NIVELES!$B$676:$C$745,2,0),"")</f>
        <v>Centros Infantiles Del Buen Vivir Atencion Directa -Funcionamiento Operación Y Atencion De Unidades</v>
      </c>
      <c r="AJ1538" s="78" t="s">
        <v>517</v>
      </c>
      <c r="AK1538" s="79" t="str">
        <f>+IF(AJ1538&lt;&gt;"",VLOOKUP(AJ1538,NIVELES!$A$816:$B$892,2,0),"")</f>
        <v>NO APLICA</v>
      </c>
      <c r="AL1538" s="78" t="s">
        <v>554</v>
      </c>
      <c r="AM1538" s="78">
        <v>530402</v>
      </c>
      <c r="AN1538" s="79" t="str">
        <f>IF(AM1538&lt;&gt;"",+VLOOKUP(AM1538,NIVELES!$A$1652:$B$2466,2,0),"")</f>
        <v>Edificios, Locales, Residencias y Cableado Estructurado (Instalación, Mantenimiento y Reparación)</v>
      </c>
      <c r="AO1538" s="87">
        <v>0</v>
      </c>
      <c r="AP1538" s="88">
        <v>0</v>
      </c>
      <c r="AQ1538" s="88">
        <v>0</v>
      </c>
      <c r="AR1538" s="88">
        <v>0</v>
      </c>
      <c r="AS1538" s="88">
        <v>0</v>
      </c>
      <c r="AT1538" s="88">
        <v>0</v>
      </c>
      <c r="AU1538" s="88">
        <v>0</v>
      </c>
      <c r="AV1538" s="88">
        <v>0</v>
      </c>
      <c r="AW1538" s="88">
        <v>0</v>
      </c>
      <c r="AX1538" s="88">
        <v>0</v>
      </c>
      <c r="AY1538" s="88">
        <v>0</v>
      </c>
      <c r="AZ1538" s="88">
        <v>0</v>
      </c>
      <c r="BA1538" s="88">
        <v>0</v>
      </c>
      <c r="BB1538" s="89">
        <f t="shared" si="91"/>
        <v>0</v>
      </c>
      <c r="BC1538" s="90" t="str">
        <f t="shared" si="90"/>
        <v>OK</v>
      </c>
      <c r="BD1538" s="91" t="str">
        <f t="shared" si="92"/>
        <v xml:space="preserve">                  </v>
      </c>
      <c r="BE1538" s="92">
        <f t="shared" si="93"/>
        <v>1</v>
      </c>
    </row>
    <row r="1539" spans="1:57" s="74" customFormat="1" ht="50.1" customHeight="1" x14ac:dyDescent="0.2">
      <c r="A1539" s="78" t="s">
        <v>55</v>
      </c>
      <c r="B1539" s="78" t="s">
        <v>58</v>
      </c>
      <c r="C1539" s="78" t="s">
        <v>1033</v>
      </c>
      <c r="D1539" s="78" t="s">
        <v>605</v>
      </c>
      <c r="E1539" s="79" t="str">
        <f>+IF(C1539&lt;&gt;"",VLOOKUP(MID(C1539,18,5),NIVELES!$A$133:$B$213,2,0),"")</f>
        <v>TUNGURAHUA</v>
      </c>
      <c r="F1539" s="80" t="s">
        <v>229</v>
      </c>
      <c r="G1539" s="81" t="str">
        <f>+IF(F1539&lt;&gt;"",VLOOKUP(F1539,NIVELES!$A$246:$C$464,3,0),"")</f>
        <v xml:space="preserve"> </v>
      </c>
      <c r="H1539" s="82" t="s">
        <v>1024</v>
      </c>
      <c r="I1539" s="78" t="s">
        <v>2201</v>
      </c>
      <c r="J1539" s="78" t="s">
        <v>2184</v>
      </c>
      <c r="K1539" s="78" t="s">
        <v>2185</v>
      </c>
      <c r="L1539" s="78" t="s">
        <v>2631</v>
      </c>
      <c r="M1539" s="78">
        <v>100</v>
      </c>
      <c r="N1539" s="78" t="s">
        <v>2461</v>
      </c>
      <c r="O1539" s="78" t="s">
        <v>2458</v>
      </c>
      <c r="P1539" s="82">
        <v>12</v>
      </c>
      <c r="Q1539" s="78" t="s">
        <v>2571</v>
      </c>
      <c r="R1539" s="82">
        <v>1</v>
      </c>
      <c r="S1539" s="82">
        <v>1</v>
      </c>
      <c r="T1539" s="82">
        <v>1</v>
      </c>
      <c r="U1539" s="82">
        <v>1</v>
      </c>
      <c r="V1539" s="82">
        <v>1</v>
      </c>
      <c r="W1539" s="82">
        <v>1</v>
      </c>
      <c r="X1539" s="82">
        <v>1</v>
      </c>
      <c r="Y1539" s="82">
        <v>1</v>
      </c>
      <c r="Z1539" s="82">
        <v>1</v>
      </c>
      <c r="AA1539" s="82">
        <v>1</v>
      </c>
      <c r="AB1539" s="82">
        <v>1</v>
      </c>
      <c r="AC1539" s="82">
        <v>1</v>
      </c>
      <c r="AD1539" s="85" t="str">
        <f>IF(A1539&lt;&gt;"",IF(D1539="DIRECCIÓN_DE_TRANSFERENCIAS","280 0031",VLOOKUP(C1539,NIVELES!$A$14:$B$105,2,0)),"")</f>
        <v>280 3510</v>
      </c>
      <c r="AE1539" s="86" t="s">
        <v>322</v>
      </c>
      <c r="AF1539" s="86" t="s">
        <v>543</v>
      </c>
      <c r="AG1539" s="79" t="str">
        <f>+IF(AF1539&lt;&gt;"",VLOOKUP(AF1539,NIVELES!$A$666:$B$673,2,0),"")</f>
        <v>DESARROLLO_INFANTIL</v>
      </c>
      <c r="AH1539" s="78" t="s">
        <v>322</v>
      </c>
      <c r="AI1539" s="79" t="str">
        <f>IF(AH1539&lt;&gt;"",VLOOKUP(CONCATENATE(AG1539,AH1539),NIVELES!$B$676:$C$745,2,0),"")</f>
        <v>Centros Infantiles Del Buen Vivir Atencion Directa -Funcionamiento Operación Y Atencion De Unidades</v>
      </c>
      <c r="AJ1539" s="78" t="s">
        <v>517</v>
      </c>
      <c r="AK1539" s="79" t="str">
        <f>+IF(AJ1539&lt;&gt;"",VLOOKUP(AJ1539,NIVELES!$A$816:$B$892,2,0),"")</f>
        <v>NO APLICA</v>
      </c>
      <c r="AL1539" s="78" t="s">
        <v>554</v>
      </c>
      <c r="AM1539" s="78">
        <v>530104</v>
      </c>
      <c r="AN1539" s="79" t="str">
        <f>IF(AM1539&lt;&gt;"",+VLOOKUP(AM1539,NIVELES!$A$1652:$B$2466,2,0),"")</f>
        <v>Energía Eléctrica</v>
      </c>
      <c r="AO1539" s="87">
        <v>1283.6400000000001</v>
      </c>
      <c r="AP1539" s="88">
        <v>106.97</v>
      </c>
      <c r="AQ1539" s="88">
        <v>106.97</v>
      </c>
      <c r="AR1539" s="88">
        <v>106.97</v>
      </c>
      <c r="AS1539" s="88">
        <v>106.97</v>
      </c>
      <c r="AT1539" s="88">
        <v>106.97</v>
      </c>
      <c r="AU1539" s="88">
        <v>106.97</v>
      </c>
      <c r="AV1539" s="88">
        <v>106.97</v>
      </c>
      <c r="AW1539" s="88">
        <v>106.97</v>
      </c>
      <c r="AX1539" s="88">
        <v>106.97</v>
      </c>
      <c r="AY1539" s="88">
        <v>106.97</v>
      </c>
      <c r="AZ1539" s="88">
        <v>106.97</v>
      </c>
      <c r="BA1539" s="88">
        <v>106.97</v>
      </c>
      <c r="BB1539" s="89">
        <f t="shared" si="91"/>
        <v>1283.6400000000001</v>
      </c>
      <c r="BC1539" s="90" t="str">
        <f t="shared" si="90"/>
        <v>OK</v>
      </c>
      <c r="BD1539" s="91" t="str">
        <f t="shared" si="92"/>
        <v xml:space="preserve">                  </v>
      </c>
      <c r="BE1539" s="92">
        <f t="shared" si="93"/>
        <v>12</v>
      </c>
    </row>
    <row r="1540" spans="1:57" s="74" customFormat="1" ht="50.1" customHeight="1" x14ac:dyDescent="0.2">
      <c r="A1540" s="78" t="s">
        <v>55</v>
      </c>
      <c r="B1540" s="78" t="s">
        <v>58</v>
      </c>
      <c r="C1540" s="78" t="s">
        <v>1033</v>
      </c>
      <c r="D1540" s="78" t="s">
        <v>605</v>
      </c>
      <c r="E1540" s="79" t="str">
        <f>+IF(C1540&lt;&gt;"",VLOOKUP(MID(C1540,18,5),NIVELES!$A$133:$B$213,2,0),"")</f>
        <v>TUNGURAHUA</v>
      </c>
      <c r="F1540" s="80" t="s">
        <v>229</v>
      </c>
      <c r="G1540" s="81" t="str">
        <f>+IF(F1540&lt;&gt;"",VLOOKUP(F1540,NIVELES!$A$246:$C$464,3,0),"")</f>
        <v xml:space="preserve"> </v>
      </c>
      <c r="H1540" s="82" t="s">
        <v>1024</v>
      </c>
      <c r="I1540" s="78" t="s">
        <v>2201</v>
      </c>
      <c r="J1540" s="78" t="s">
        <v>2184</v>
      </c>
      <c r="K1540" s="78" t="s">
        <v>2185</v>
      </c>
      <c r="L1540" s="78" t="s">
        <v>2631</v>
      </c>
      <c r="M1540" s="78">
        <v>100</v>
      </c>
      <c r="N1540" s="78" t="s">
        <v>2461</v>
      </c>
      <c r="O1540" s="78" t="s">
        <v>2458</v>
      </c>
      <c r="P1540" s="82">
        <v>12</v>
      </c>
      <c r="Q1540" s="78" t="s">
        <v>2534</v>
      </c>
      <c r="R1540" s="82">
        <v>1</v>
      </c>
      <c r="S1540" s="82">
        <v>1</v>
      </c>
      <c r="T1540" s="82">
        <v>1</v>
      </c>
      <c r="U1540" s="82">
        <v>1</v>
      </c>
      <c r="V1540" s="82">
        <v>1</v>
      </c>
      <c r="W1540" s="82">
        <v>1</v>
      </c>
      <c r="X1540" s="82">
        <v>1</v>
      </c>
      <c r="Y1540" s="82">
        <v>1</v>
      </c>
      <c r="Z1540" s="82">
        <v>1</v>
      </c>
      <c r="AA1540" s="82">
        <v>1</v>
      </c>
      <c r="AB1540" s="82">
        <v>1</v>
      </c>
      <c r="AC1540" s="82">
        <v>1</v>
      </c>
      <c r="AD1540" s="85" t="str">
        <f>IF(A1540&lt;&gt;"",IF(D1540="DIRECCIÓN_DE_TRANSFERENCIAS","280 0031",VLOOKUP(C1540,NIVELES!$A$14:$B$105,2,0)),"")</f>
        <v>280 3510</v>
      </c>
      <c r="AE1540" s="86" t="s">
        <v>322</v>
      </c>
      <c r="AF1540" s="86" t="s">
        <v>543</v>
      </c>
      <c r="AG1540" s="79" t="str">
        <f>+IF(AF1540&lt;&gt;"",VLOOKUP(AF1540,NIVELES!$A$666:$B$673,2,0),"")</f>
        <v>DESARROLLO_INFANTIL</v>
      </c>
      <c r="AH1540" s="78" t="s">
        <v>322</v>
      </c>
      <c r="AI1540" s="79" t="str">
        <f>IF(AH1540&lt;&gt;"",VLOOKUP(CONCATENATE(AG1540,AH1540),NIVELES!$B$676:$C$745,2,0),"")</f>
        <v>Centros Infantiles Del Buen Vivir Atencion Directa -Funcionamiento Operación Y Atencion De Unidades</v>
      </c>
      <c r="AJ1540" s="78" t="s">
        <v>517</v>
      </c>
      <c r="AK1540" s="79" t="str">
        <f>+IF(AJ1540&lt;&gt;"",VLOOKUP(AJ1540,NIVELES!$A$816:$B$892,2,0),"")</f>
        <v>NO APLICA</v>
      </c>
      <c r="AL1540" s="78" t="s">
        <v>554</v>
      </c>
      <c r="AM1540" s="78">
        <v>530101</v>
      </c>
      <c r="AN1540" s="79" t="str">
        <f>IF(AM1540&lt;&gt;"",+VLOOKUP(AM1540,NIVELES!$A$1652:$B$2466,2,0),"")</f>
        <v>Agua Potable</v>
      </c>
      <c r="AO1540" s="87">
        <v>1434.06</v>
      </c>
      <c r="AP1540" s="88">
        <v>119.51</v>
      </c>
      <c r="AQ1540" s="88">
        <v>119.51</v>
      </c>
      <c r="AR1540" s="88">
        <v>119.51</v>
      </c>
      <c r="AS1540" s="88">
        <v>119.51</v>
      </c>
      <c r="AT1540" s="88">
        <v>119.51</v>
      </c>
      <c r="AU1540" s="88">
        <v>119.51</v>
      </c>
      <c r="AV1540" s="88">
        <v>119.51</v>
      </c>
      <c r="AW1540" s="88">
        <v>119.51</v>
      </c>
      <c r="AX1540" s="88">
        <v>119.51</v>
      </c>
      <c r="AY1540" s="88">
        <v>119.51</v>
      </c>
      <c r="AZ1540" s="88">
        <v>119.51</v>
      </c>
      <c r="BA1540" s="88">
        <v>119.45</v>
      </c>
      <c r="BB1540" s="89">
        <f t="shared" si="91"/>
        <v>1434.0600000000002</v>
      </c>
      <c r="BC1540" s="90" t="str">
        <f t="shared" si="90"/>
        <v>OK</v>
      </c>
      <c r="BD1540" s="91" t="str">
        <f t="shared" si="92"/>
        <v xml:space="preserve">                  </v>
      </c>
      <c r="BE1540" s="92">
        <f t="shared" si="93"/>
        <v>12</v>
      </c>
    </row>
    <row r="1541" spans="1:57" s="74" customFormat="1" ht="50.1" customHeight="1" x14ac:dyDescent="0.2">
      <c r="A1541" s="78" t="s">
        <v>55</v>
      </c>
      <c r="B1541" s="78" t="s">
        <v>58</v>
      </c>
      <c r="C1541" s="78" t="s">
        <v>1033</v>
      </c>
      <c r="D1541" s="78" t="s">
        <v>605</v>
      </c>
      <c r="E1541" s="79" t="str">
        <f>+IF(C1541&lt;&gt;"",VLOOKUP(MID(C1541,18,5),NIVELES!$A$133:$B$213,2,0),"")</f>
        <v>TUNGURAHUA</v>
      </c>
      <c r="F1541" s="80" t="s">
        <v>229</v>
      </c>
      <c r="G1541" s="81" t="str">
        <f>+IF(F1541&lt;&gt;"",VLOOKUP(F1541,NIVELES!$A$246:$C$464,3,0),"")</f>
        <v xml:space="preserve"> </v>
      </c>
      <c r="H1541" s="82" t="s">
        <v>1024</v>
      </c>
      <c r="I1541" s="78" t="s">
        <v>2201</v>
      </c>
      <c r="J1541" s="78" t="s">
        <v>2184</v>
      </c>
      <c r="K1541" s="78" t="s">
        <v>2185</v>
      </c>
      <c r="L1541" s="78" t="s">
        <v>2631</v>
      </c>
      <c r="M1541" s="78">
        <v>100</v>
      </c>
      <c r="N1541" s="78" t="s">
        <v>2461</v>
      </c>
      <c r="O1541" s="78" t="s">
        <v>2458</v>
      </c>
      <c r="P1541" s="82">
        <v>12</v>
      </c>
      <c r="Q1541" s="78" t="s">
        <v>2572</v>
      </c>
      <c r="R1541" s="82">
        <v>1</v>
      </c>
      <c r="S1541" s="82">
        <v>1</v>
      </c>
      <c r="T1541" s="82">
        <v>1</v>
      </c>
      <c r="U1541" s="82">
        <v>1</v>
      </c>
      <c r="V1541" s="82">
        <v>1</v>
      </c>
      <c r="W1541" s="82">
        <v>1</v>
      </c>
      <c r="X1541" s="82">
        <v>1</v>
      </c>
      <c r="Y1541" s="82">
        <v>1</v>
      </c>
      <c r="Z1541" s="82">
        <v>1</v>
      </c>
      <c r="AA1541" s="82">
        <v>1</v>
      </c>
      <c r="AB1541" s="82">
        <v>1</v>
      </c>
      <c r="AC1541" s="82">
        <v>1</v>
      </c>
      <c r="AD1541" s="85" t="str">
        <f>IF(A1541&lt;&gt;"",IF(D1541="DIRECCIÓN_DE_TRANSFERENCIAS","280 0031",VLOOKUP(C1541,NIVELES!$A$14:$B$105,2,0)),"")</f>
        <v>280 3510</v>
      </c>
      <c r="AE1541" s="86" t="s">
        <v>322</v>
      </c>
      <c r="AF1541" s="86" t="s">
        <v>543</v>
      </c>
      <c r="AG1541" s="79" t="str">
        <f>+IF(AF1541&lt;&gt;"",VLOOKUP(AF1541,NIVELES!$A$666:$B$673,2,0),"")</f>
        <v>DESARROLLO_INFANTIL</v>
      </c>
      <c r="AH1541" s="78" t="s">
        <v>322</v>
      </c>
      <c r="AI1541" s="79" t="str">
        <f>IF(AH1541&lt;&gt;"",VLOOKUP(CONCATENATE(AG1541,AH1541),NIVELES!$B$676:$C$745,2,0),"")</f>
        <v>Centros Infantiles Del Buen Vivir Atencion Directa -Funcionamiento Operación Y Atencion De Unidades</v>
      </c>
      <c r="AJ1541" s="78" t="s">
        <v>517</v>
      </c>
      <c r="AK1541" s="79" t="str">
        <f>+IF(AJ1541&lt;&gt;"",VLOOKUP(AJ1541,NIVELES!$A$816:$B$892,2,0),"")</f>
        <v>NO APLICA</v>
      </c>
      <c r="AL1541" s="78" t="s">
        <v>554</v>
      </c>
      <c r="AM1541" s="78">
        <v>530105</v>
      </c>
      <c r="AN1541" s="79" t="str">
        <f>IF(AM1541&lt;&gt;"",+VLOOKUP(AM1541,NIVELES!$A$1652:$B$2466,2,0),"")</f>
        <v>Telecomunicaciones</v>
      </c>
      <c r="AO1541" s="87">
        <v>1525.8</v>
      </c>
      <c r="AP1541" s="88">
        <v>127.15</v>
      </c>
      <c r="AQ1541" s="88">
        <v>127.15</v>
      </c>
      <c r="AR1541" s="88">
        <v>127.15</v>
      </c>
      <c r="AS1541" s="88">
        <v>127.15</v>
      </c>
      <c r="AT1541" s="88">
        <v>127.15</v>
      </c>
      <c r="AU1541" s="88">
        <v>127.15</v>
      </c>
      <c r="AV1541" s="88">
        <v>127.15</v>
      </c>
      <c r="AW1541" s="88">
        <v>127.15</v>
      </c>
      <c r="AX1541" s="88">
        <v>127.15</v>
      </c>
      <c r="AY1541" s="88">
        <v>127.15</v>
      </c>
      <c r="AZ1541" s="88">
        <v>127.15</v>
      </c>
      <c r="BA1541" s="88">
        <v>127.15</v>
      </c>
      <c r="BB1541" s="89">
        <f t="shared" si="91"/>
        <v>1525.8000000000002</v>
      </c>
      <c r="BC1541" s="90" t="str">
        <f t="shared" si="90"/>
        <v>OK</v>
      </c>
      <c r="BD1541" s="91" t="str">
        <f t="shared" si="92"/>
        <v xml:space="preserve">                  </v>
      </c>
      <c r="BE1541" s="92">
        <f t="shared" si="93"/>
        <v>12</v>
      </c>
    </row>
    <row r="1542" spans="1:57" s="74" customFormat="1" ht="50.1" customHeight="1" x14ac:dyDescent="0.2">
      <c r="A1542" s="78" t="s">
        <v>55</v>
      </c>
      <c r="B1542" s="78" t="s">
        <v>58</v>
      </c>
      <c r="C1542" s="78" t="s">
        <v>1033</v>
      </c>
      <c r="D1542" s="78" t="s">
        <v>605</v>
      </c>
      <c r="E1542" s="79" t="str">
        <f>+IF(C1542&lt;&gt;"",VLOOKUP(MID(C1542,18,5),NIVELES!$A$133:$B$213,2,0),"")</f>
        <v>TUNGURAHUA</v>
      </c>
      <c r="F1542" s="80" t="s">
        <v>229</v>
      </c>
      <c r="G1542" s="81" t="str">
        <f>+IF(F1542&lt;&gt;"",VLOOKUP(F1542,NIVELES!$A$246:$C$464,3,0),"")</f>
        <v xml:space="preserve"> </v>
      </c>
      <c r="H1542" s="82" t="s">
        <v>1024</v>
      </c>
      <c r="I1542" s="78" t="s">
        <v>2201</v>
      </c>
      <c r="J1542" s="78" t="s">
        <v>2184</v>
      </c>
      <c r="K1542" s="78" t="s">
        <v>2185</v>
      </c>
      <c r="L1542" s="78" t="s">
        <v>2631</v>
      </c>
      <c r="M1542" s="78">
        <v>100</v>
      </c>
      <c r="N1542" s="78" t="s">
        <v>2461</v>
      </c>
      <c r="O1542" s="78" t="s">
        <v>2632</v>
      </c>
      <c r="P1542" s="82">
        <v>12</v>
      </c>
      <c r="Q1542" s="78" t="s">
        <v>2594</v>
      </c>
      <c r="R1542" s="82">
        <v>1</v>
      </c>
      <c r="S1542" s="82">
        <v>1</v>
      </c>
      <c r="T1542" s="82">
        <v>1</v>
      </c>
      <c r="U1542" s="82">
        <v>1</v>
      </c>
      <c r="V1542" s="82">
        <v>1</v>
      </c>
      <c r="W1542" s="82">
        <v>1</v>
      </c>
      <c r="X1542" s="82">
        <v>1</v>
      </c>
      <c r="Y1542" s="82">
        <v>1</v>
      </c>
      <c r="Z1542" s="82">
        <v>1</v>
      </c>
      <c r="AA1542" s="82">
        <v>1</v>
      </c>
      <c r="AB1542" s="82">
        <v>1</v>
      </c>
      <c r="AC1542" s="82">
        <v>1</v>
      </c>
      <c r="AD1542" s="85" t="str">
        <f>IF(A1542&lt;&gt;"",IF(D1542="DIRECCIÓN_DE_TRANSFERENCIAS","280 0031",VLOOKUP(C1542,NIVELES!$A$14:$B$105,2,0)),"")</f>
        <v>280 3510</v>
      </c>
      <c r="AE1542" s="86" t="s">
        <v>322</v>
      </c>
      <c r="AF1542" s="86" t="s">
        <v>543</v>
      </c>
      <c r="AG1542" s="79" t="str">
        <f>+IF(AF1542&lt;&gt;"",VLOOKUP(AF1542,NIVELES!$A$666:$B$673,2,0),"")</f>
        <v>DESARROLLO_INFANTIL</v>
      </c>
      <c r="AH1542" s="78" t="s">
        <v>322</v>
      </c>
      <c r="AI1542" s="79" t="str">
        <f>IF(AH1542&lt;&gt;"",VLOOKUP(CONCATENATE(AG1542,AH1542),NIVELES!$B$676:$C$745,2,0),"")</f>
        <v>Centros Infantiles Del Buen Vivir Atencion Directa -Funcionamiento Operación Y Atencion De Unidades</v>
      </c>
      <c r="AJ1542" s="78" t="s">
        <v>517</v>
      </c>
      <c r="AK1542" s="79" t="str">
        <f>+IF(AJ1542&lt;&gt;"",VLOOKUP(AJ1542,NIVELES!$A$816:$B$892,2,0),"")</f>
        <v>NO APLICA</v>
      </c>
      <c r="AL1542" s="78" t="s">
        <v>554</v>
      </c>
      <c r="AM1542" s="78">
        <v>530208</v>
      </c>
      <c r="AN1542" s="79" t="str">
        <f>IF(AM1542&lt;&gt;"",+VLOOKUP(AM1542,NIVELES!$A$1652:$B$2466,2,0),"")</f>
        <v>Servicio de Seguridad y Vigilancia</v>
      </c>
      <c r="AO1542" s="87">
        <v>0</v>
      </c>
      <c r="AP1542" s="88">
        <v>0</v>
      </c>
      <c r="AQ1542" s="88">
        <v>0</v>
      </c>
      <c r="AR1542" s="88">
        <v>0</v>
      </c>
      <c r="AS1542" s="88">
        <v>0</v>
      </c>
      <c r="AT1542" s="88">
        <v>0</v>
      </c>
      <c r="AU1542" s="88">
        <v>0</v>
      </c>
      <c r="AV1542" s="88">
        <v>0</v>
      </c>
      <c r="AW1542" s="88">
        <v>0</v>
      </c>
      <c r="AX1542" s="88">
        <v>0</v>
      </c>
      <c r="AY1542" s="88">
        <v>0</v>
      </c>
      <c r="AZ1542" s="88">
        <v>0</v>
      </c>
      <c r="BA1542" s="88">
        <v>0</v>
      </c>
      <c r="BB1542" s="89">
        <f t="shared" si="91"/>
        <v>0</v>
      </c>
      <c r="BC1542" s="90" t="str">
        <f t="shared" si="90"/>
        <v>OK</v>
      </c>
      <c r="BD1542" s="91" t="str">
        <f t="shared" si="92"/>
        <v xml:space="preserve">                  </v>
      </c>
      <c r="BE1542" s="92">
        <f t="shared" si="93"/>
        <v>12</v>
      </c>
    </row>
    <row r="1543" spans="1:57" s="74" customFormat="1" ht="50.1" customHeight="1" x14ac:dyDescent="0.2">
      <c r="A1543" s="78" t="s">
        <v>55</v>
      </c>
      <c r="B1543" s="78" t="s">
        <v>58</v>
      </c>
      <c r="C1543" s="78" t="s">
        <v>1033</v>
      </c>
      <c r="D1543" s="78" t="s">
        <v>605</v>
      </c>
      <c r="E1543" s="79" t="str">
        <f>+IF(C1543&lt;&gt;"",VLOOKUP(MID(C1543,18,5),NIVELES!$A$133:$B$213,2,0),"")</f>
        <v>TUNGURAHUA</v>
      </c>
      <c r="F1543" s="80" t="s">
        <v>229</v>
      </c>
      <c r="G1543" s="81" t="str">
        <f>+IF(F1543&lt;&gt;"",VLOOKUP(F1543,NIVELES!$A$246:$C$464,3,0),"")</f>
        <v xml:space="preserve"> </v>
      </c>
      <c r="H1543" s="82" t="s">
        <v>1024</v>
      </c>
      <c r="I1543" s="78" t="s">
        <v>2201</v>
      </c>
      <c r="J1543" s="78" t="s">
        <v>2184</v>
      </c>
      <c r="K1543" s="78" t="s">
        <v>2185</v>
      </c>
      <c r="L1543" s="78" t="s">
        <v>2631</v>
      </c>
      <c r="M1543" s="78">
        <v>100</v>
      </c>
      <c r="N1543" s="78" t="s">
        <v>2461</v>
      </c>
      <c r="O1543" s="78" t="s">
        <v>2633</v>
      </c>
      <c r="P1543" s="82">
        <v>12</v>
      </c>
      <c r="Q1543" s="78" t="s">
        <v>2594</v>
      </c>
      <c r="R1543" s="82">
        <v>1</v>
      </c>
      <c r="S1543" s="82">
        <v>1</v>
      </c>
      <c r="T1543" s="82">
        <v>1</v>
      </c>
      <c r="U1543" s="82">
        <v>1</v>
      </c>
      <c r="V1543" s="82">
        <v>1</v>
      </c>
      <c r="W1543" s="82">
        <v>1</v>
      </c>
      <c r="X1543" s="82">
        <v>1</v>
      </c>
      <c r="Y1543" s="82">
        <v>1</v>
      </c>
      <c r="Z1543" s="82">
        <v>1</v>
      </c>
      <c r="AA1543" s="82">
        <v>1</v>
      </c>
      <c r="AB1543" s="82">
        <v>1</v>
      </c>
      <c r="AC1543" s="82">
        <v>1</v>
      </c>
      <c r="AD1543" s="85" t="str">
        <f>IF(A1543&lt;&gt;"",IF(D1543="DIRECCIÓN_DE_TRANSFERENCIAS","280 0031",VLOOKUP(C1543,NIVELES!$A$14:$B$105,2,0)),"")</f>
        <v>280 3510</v>
      </c>
      <c r="AE1543" s="86" t="s">
        <v>322</v>
      </c>
      <c r="AF1543" s="86" t="s">
        <v>543</v>
      </c>
      <c r="AG1543" s="79" t="str">
        <f>+IF(AF1543&lt;&gt;"",VLOOKUP(AF1543,NIVELES!$A$666:$B$673,2,0),"")</f>
        <v>DESARROLLO_INFANTIL</v>
      </c>
      <c r="AH1543" s="78" t="s">
        <v>322</v>
      </c>
      <c r="AI1543" s="79" t="str">
        <f>IF(AH1543&lt;&gt;"",VLOOKUP(CONCATENATE(AG1543,AH1543),NIVELES!$B$676:$C$745,2,0),"")</f>
        <v>Centros Infantiles Del Buen Vivir Atencion Directa -Funcionamiento Operación Y Atencion De Unidades</v>
      </c>
      <c r="AJ1543" s="78" t="s">
        <v>517</v>
      </c>
      <c r="AK1543" s="79" t="str">
        <f>+IF(AJ1543&lt;&gt;"",VLOOKUP(AJ1543,NIVELES!$A$816:$B$892,2,0),"")</f>
        <v>NO APLICA</v>
      </c>
      <c r="AL1543" s="78" t="s">
        <v>554</v>
      </c>
      <c r="AM1543" s="78">
        <v>530209</v>
      </c>
      <c r="AN1543" s="79" t="str">
        <f>IF(AM1543&lt;&gt;"",+VLOOKUP(AM1543,NIVELES!$A$1652:$B$2466,2,0),"")</f>
        <v>Servicios de Aseo; Lavado de Vestimenta de Trabajo; Fumigación, Desinfección y Limpieza de Instalaciones</v>
      </c>
      <c r="AO1543" s="87">
        <v>0</v>
      </c>
      <c r="AP1543" s="88">
        <v>0</v>
      </c>
      <c r="AQ1543" s="88">
        <v>0</v>
      </c>
      <c r="AR1543" s="88">
        <v>0</v>
      </c>
      <c r="AS1543" s="88">
        <v>0</v>
      </c>
      <c r="AT1543" s="88">
        <v>0</v>
      </c>
      <c r="AU1543" s="88">
        <v>0</v>
      </c>
      <c r="AV1543" s="88">
        <v>0</v>
      </c>
      <c r="AW1543" s="88">
        <v>0</v>
      </c>
      <c r="AX1543" s="88">
        <v>0</v>
      </c>
      <c r="AY1543" s="88">
        <v>0</v>
      </c>
      <c r="AZ1543" s="88">
        <v>0</v>
      </c>
      <c r="BA1543" s="88">
        <v>0</v>
      </c>
      <c r="BB1543" s="89">
        <f t="shared" si="91"/>
        <v>0</v>
      </c>
      <c r="BC1543" s="90" t="str">
        <f t="shared" ref="BC1543:BC1606" si="94">IF(A1543&lt;&gt;"",IF(AO1543&lt;&gt;"",IF(AO1543=BB1543,"OK",AO1543-BB1543),IF(AND(AO1543="",BB1543=""),"",AO1543-BB1543))," ")</f>
        <v>OK</v>
      </c>
      <c r="BD1543" s="91" t="str">
        <f t="shared" si="92"/>
        <v xml:space="preserve">                  </v>
      </c>
      <c r="BE1543" s="92">
        <f t="shared" si="93"/>
        <v>12</v>
      </c>
    </row>
    <row r="1544" spans="1:57" s="74" customFormat="1" ht="50.1" customHeight="1" x14ac:dyDescent="0.2">
      <c r="A1544" s="78" t="s">
        <v>55</v>
      </c>
      <c r="B1544" s="78" t="s">
        <v>58</v>
      </c>
      <c r="C1544" s="78" t="s">
        <v>1033</v>
      </c>
      <c r="D1544" s="78" t="s">
        <v>605</v>
      </c>
      <c r="E1544" s="79" t="str">
        <f>+IF(C1544&lt;&gt;"",VLOOKUP(MID(C1544,18,5),NIVELES!$A$133:$B$213,2,0),"")</f>
        <v>TUNGURAHUA</v>
      </c>
      <c r="F1544" s="80" t="s">
        <v>229</v>
      </c>
      <c r="G1544" s="81" t="str">
        <f>+IF(F1544&lt;&gt;"",VLOOKUP(F1544,NIVELES!$A$246:$C$464,3,0),"")</f>
        <v xml:space="preserve"> </v>
      </c>
      <c r="H1544" s="82" t="s">
        <v>1024</v>
      </c>
      <c r="I1544" s="78" t="s">
        <v>2201</v>
      </c>
      <c r="J1544" s="78" t="s">
        <v>2184</v>
      </c>
      <c r="K1544" s="78" t="s">
        <v>2185</v>
      </c>
      <c r="L1544" s="78" t="s">
        <v>2631</v>
      </c>
      <c r="M1544" s="78">
        <v>100</v>
      </c>
      <c r="N1544" s="78" t="s">
        <v>2461</v>
      </c>
      <c r="O1544" s="78" t="s">
        <v>2634</v>
      </c>
      <c r="P1544" s="82">
        <v>12</v>
      </c>
      <c r="Q1544" s="78" t="s">
        <v>2594</v>
      </c>
      <c r="R1544" s="82">
        <v>1</v>
      </c>
      <c r="S1544" s="82">
        <v>1</v>
      </c>
      <c r="T1544" s="82">
        <v>1</v>
      </c>
      <c r="U1544" s="82">
        <v>1</v>
      </c>
      <c r="V1544" s="82">
        <v>1</v>
      </c>
      <c r="W1544" s="82">
        <v>1</v>
      </c>
      <c r="X1544" s="82">
        <v>1</v>
      </c>
      <c r="Y1544" s="82">
        <v>1</v>
      </c>
      <c r="Z1544" s="82">
        <v>1</v>
      </c>
      <c r="AA1544" s="82">
        <v>1</v>
      </c>
      <c r="AB1544" s="82">
        <v>1</v>
      </c>
      <c r="AC1544" s="82">
        <v>1</v>
      </c>
      <c r="AD1544" s="85" t="str">
        <f>IF(A1544&lt;&gt;"",IF(D1544="DIRECCIÓN_DE_TRANSFERENCIAS","280 0031",VLOOKUP(C1544,NIVELES!$A$14:$B$105,2,0)),"")</f>
        <v>280 3510</v>
      </c>
      <c r="AE1544" s="86" t="s">
        <v>322</v>
      </c>
      <c r="AF1544" s="86" t="s">
        <v>543</v>
      </c>
      <c r="AG1544" s="79" t="str">
        <f>+IF(AF1544&lt;&gt;"",VLOOKUP(AF1544,NIVELES!$A$666:$B$673,2,0),"")</f>
        <v>DESARROLLO_INFANTIL</v>
      </c>
      <c r="AH1544" s="78" t="s">
        <v>322</v>
      </c>
      <c r="AI1544" s="79" t="str">
        <f>IF(AH1544&lt;&gt;"",VLOOKUP(CONCATENATE(AG1544,AH1544),NIVELES!$B$676:$C$745,2,0),"")</f>
        <v>Centros Infantiles Del Buen Vivir Atencion Directa -Funcionamiento Operación Y Atencion De Unidades</v>
      </c>
      <c r="AJ1544" s="78" t="s">
        <v>517</v>
      </c>
      <c r="AK1544" s="79" t="str">
        <f>+IF(AJ1544&lt;&gt;"",VLOOKUP(AJ1544,NIVELES!$A$816:$B$892,2,0),"")</f>
        <v>NO APLICA</v>
      </c>
      <c r="AL1544" s="78" t="s">
        <v>554</v>
      </c>
      <c r="AM1544" s="78">
        <v>530235</v>
      </c>
      <c r="AN1544" s="79" t="str">
        <f>IF(AM1544&lt;&gt;"",+VLOOKUP(AM1544,NIVELES!$A$1652:$B$2466,2,0),"")</f>
        <v>Servicio de Alimentación</v>
      </c>
      <c r="AO1544" s="87">
        <v>66906.55</v>
      </c>
      <c r="AP1544" s="88">
        <v>6182</v>
      </c>
      <c r="AQ1544" s="88">
        <v>5620</v>
      </c>
      <c r="AR1544" s="88">
        <v>5339</v>
      </c>
      <c r="AS1544" s="88">
        <v>5901</v>
      </c>
      <c r="AT1544" s="88">
        <v>5901</v>
      </c>
      <c r="AU1544" s="88">
        <v>5620</v>
      </c>
      <c r="AV1544" s="88">
        <v>6463</v>
      </c>
      <c r="AW1544" s="88">
        <v>2810</v>
      </c>
      <c r="AX1544" s="88">
        <v>5901</v>
      </c>
      <c r="AY1544" s="88">
        <v>6182</v>
      </c>
      <c r="AZ1544" s="88">
        <v>5058</v>
      </c>
      <c r="BA1544" s="88">
        <v>5929.55</v>
      </c>
      <c r="BB1544" s="89">
        <f t="shared" ref="BB1544:BB1607" si="95">SUBTOTAL(9,AP1544:BA1544)</f>
        <v>66906.55</v>
      </c>
      <c r="BC1544" s="90" t="str">
        <f t="shared" si="94"/>
        <v>OK</v>
      </c>
      <c r="BD1544" s="91" t="str">
        <f t="shared" ref="BD1544:BD1607" si="96">IF(A1544&lt;&gt;"",IF(A1544="","Escoger Nivel 0",)&amp;" "&amp;(IF(B1544="","Escoger Nivel  1",)&amp;" "&amp;(IF(C1544="","Escoger Nivel 2",)&amp;" "&amp;(IF(D1544="","Escoger Nivel 3",)&amp;" "&amp;(IF(F1544="","Escoger Cantón",)&amp;" "&amp;(IF(I1544="","Escoger Obj. Estratégico Institucional N1",)&amp;" "&amp;(IF(J1544="","Escoger Obj. Especifico N2",)&amp;" "&amp;(IF(K1544="","Escoger Obj. Operativo N4",)&amp;" "&amp;(IF(L1544=""," Llenar Modalidad de Servicio ",)&amp;""&amp;(IF(M1544=""," Llenar Meta de Cobertura ",)&amp;" "&amp;(IF(N1544="","Llenar Indicador",)&amp;" "&amp;(IF(O1544="","Llenar Actividad PAPP",)&amp;" "&amp;(IF(P1544="","Llenar Metas",)&amp;" "&amp;(IF(Q1544="","Llenar Indicador",)&amp;" "&amp;(IF(AF1544="","Escoger Nro. programa",)&amp;" "&amp;(IF(AH1544="","Escoger Nro. Actividad e-Sigef",)&amp;" "&amp;(IF(AK1544="","Escoger direccionamiento de gasto",)&amp;" "&amp;(IF(AL1544="","Escoger Grupo de Gasto",)&amp;" "&amp;(IF(AM1544="","Escoger Item Presupuestario",)&amp;" "&amp;(IF(AO1544="","Llenar valor de actividad",))))))))))))))))))))," ")</f>
        <v xml:space="preserve">                  </v>
      </c>
      <c r="BE1544" s="92">
        <f t="shared" si="93"/>
        <v>12</v>
      </c>
    </row>
    <row r="1545" spans="1:57" s="74" customFormat="1" ht="50.1" customHeight="1" x14ac:dyDescent="0.2">
      <c r="A1545" s="78" t="s">
        <v>55</v>
      </c>
      <c r="B1545" s="78" t="s">
        <v>58</v>
      </c>
      <c r="C1545" s="78" t="s">
        <v>1033</v>
      </c>
      <c r="D1545" s="78" t="s">
        <v>605</v>
      </c>
      <c r="E1545" s="79" t="str">
        <f>+IF(C1545&lt;&gt;"",VLOOKUP(MID(C1545,18,5),NIVELES!$A$133:$B$213,2,0),"")</f>
        <v>TUNGURAHUA</v>
      </c>
      <c r="F1545" s="80" t="s">
        <v>229</v>
      </c>
      <c r="G1545" s="81" t="str">
        <f>+IF(F1545&lt;&gt;"",VLOOKUP(F1545,NIVELES!$A$246:$C$464,3,0),"")</f>
        <v xml:space="preserve"> </v>
      </c>
      <c r="H1545" s="82" t="s">
        <v>1024</v>
      </c>
      <c r="I1545" s="78" t="s">
        <v>2201</v>
      </c>
      <c r="J1545" s="78" t="s">
        <v>2184</v>
      </c>
      <c r="K1545" s="78" t="s">
        <v>2185</v>
      </c>
      <c r="L1545" s="78" t="s">
        <v>2631</v>
      </c>
      <c r="M1545" s="78">
        <v>100</v>
      </c>
      <c r="N1545" s="78" t="s">
        <v>2461</v>
      </c>
      <c r="O1545" s="78" t="s">
        <v>2635</v>
      </c>
      <c r="P1545" s="82">
        <v>1</v>
      </c>
      <c r="Q1545" s="78" t="s">
        <v>2594</v>
      </c>
      <c r="R1545" s="82"/>
      <c r="S1545" s="82"/>
      <c r="T1545" s="82"/>
      <c r="U1545" s="82"/>
      <c r="V1545" s="82">
        <v>1</v>
      </c>
      <c r="W1545" s="82"/>
      <c r="X1545" s="82"/>
      <c r="Y1545" s="82"/>
      <c r="Z1545" s="82"/>
      <c r="AA1545" s="82"/>
      <c r="AB1545" s="82"/>
      <c r="AC1545" s="82"/>
      <c r="AD1545" s="85" t="str">
        <f>IF(A1545&lt;&gt;"",IF(D1545="DIRECCIÓN_DE_TRANSFERENCIAS","280 0031",VLOOKUP(C1545,NIVELES!$A$14:$B$105,2,0)),"")</f>
        <v>280 3510</v>
      </c>
      <c r="AE1545" s="86" t="s">
        <v>322</v>
      </c>
      <c r="AF1545" s="86" t="s">
        <v>543</v>
      </c>
      <c r="AG1545" s="79" t="str">
        <f>+IF(AF1545&lt;&gt;"",VLOOKUP(AF1545,NIVELES!$A$666:$B$673,2,0),"")</f>
        <v>DESARROLLO_INFANTIL</v>
      </c>
      <c r="AH1545" s="78" t="s">
        <v>322</v>
      </c>
      <c r="AI1545" s="79" t="str">
        <f>IF(AH1545&lt;&gt;"",VLOOKUP(CONCATENATE(AG1545,AH1545),NIVELES!$B$676:$C$745,2,0),"")</f>
        <v>Centros Infantiles Del Buen Vivir Atencion Directa -Funcionamiento Operación Y Atencion De Unidades</v>
      </c>
      <c r="AJ1545" s="78" t="s">
        <v>517</v>
      </c>
      <c r="AK1545" s="79" t="str">
        <f>+IF(AJ1545&lt;&gt;"",VLOOKUP(AJ1545,NIVELES!$A$816:$B$892,2,0),"")</f>
        <v>NO APLICA</v>
      </c>
      <c r="AL1545" s="78" t="s">
        <v>554</v>
      </c>
      <c r="AM1545" s="78">
        <v>530812</v>
      </c>
      <c r="AN1545" s="79" t="str">
        <f>IF(AM1545&lt;&gt;"",+VLOOKUP(AM1545,NIVELES!$A$1652:$B$2466,2,0),"")</f>
        <v>Materiales Didácticos</v>
      </c>
      <c r="AO1545" s="87">
        <v>1455.52</v>
      </c>
      <c r="AP1545" s="88">
        <v>0</v>
      </c>
      <c r="AQ1545" s="88">
        <v>0</v>
      </c>
      <c r="AR1545" s="88">
        <v>0</v>
      </c>
      <c r="AS1545" s="88">
        <v>0</v>
      </c>
      <c r="AT1545" s="88">
        <v>1455.52</v>
      </c>
      <c r="AU1545" s="88">
        <v>0</v>
      </c>
      <c r="AV1545" s="88">
        <v>0</v>
      </c>
      <c r="AW1545" s="88">
        <v>0</v>
      </c>
      <c r="AX1545" s="88">
        <v>0</v>
      </c>
      <c r="AY1545" s="88">
        <v>0</v>
      </c>
      <c r="AZ1545" s="88">
        <v>0</v>
      </c>
      <c r="BA1545" s="88">
        <v>0</v>
      </c>
      <c r="BB1545" s="89">
        <f t="shared" si="95"/>
        <v>1455.52</v>
      </c>
      <c r="BC1545" s="90" t="str">
        <f t="shared" si="94"/>
        <v>OK</v>
      </c>
      <c r="BD1545" s="91" t="str">
        <f t="shared" si="96"/>
        <v xml:space="preserve">                  </v>
      </c>
      <c r="BE1545" s="92">
        <f t="shared" ref="BE1545:BE1608" si="97">SUBTOTAL(9,R1545:AC1545)</f>
        <v>1</v>
      </c>
    </row>
    <row r="1546" spans="1:57" s="74" customFormat="1" ht="50.1" customHeight="1" x14ac:dyDescent="0.2">
      <c r="A1546" s="78" t="s">
        <v>55</v>
      </c>
      <c r="B1546" s="78" t="s">
        <v>58</v>
      </c>
      <c r="C1546" s="78" t="s">
        <v>1033</v>
      </c>
      <c r="D1546" s="78" t="s">
        <v>605</v>
      </c>
      <c r="E1546" s="79" t="str">
        <f>+IF(C1546&lt;&gt;"",VLOOKUP(MID(C1546,18,5),NIVELES!$A$133:$B$213,2,0),"")</f>
        <v>TUNGURAHUA</v>
      </c>
      <c r="F1546" s="80" t="s">
        <v>229</v>
      </c>
      <c r="G1546" s="81" t="str">
        <f>+IF(F1546&lt;&gt;"",VLOOKUP(F1546,NIVELES!$A$246:$C$464,3,0),"")</f>
        <v xml:space="preserve"> </v>
      </c>
      <c r="H1546" s="82" t="s">
        <v>1024</v>
      </c>
      <c r="I1546" s="78" t="s">
        <v>2201</v>
      </c>
      <c r="J1546" s="78" t="s">
        <v>2184</v>
      </c>
      <c r="K1546" s="78" t="s">
        <v>2185</v>
      </c>
      <c r="L1546" s="78" t="s">
        <v>2631</v>
      </c>
      <c r="M1546" s="78">
        <v>100</v>
      </c>
      <c r="N1546" s="78" t="s">
        <v>2461</v>
      </c>
      <c r="O1546" s="78" t="s">
        <v>2636</v>
      </c>
      <c r="P1546" s="82">
        <v>1</v>
      </c>
      <c r="Q1546" s="78" t="s">
        <v>2594</v>
      </c>
      <c r="R1546" s="82"/>
      <c r="S1546" s="82"/>
      <c r="T1546" s="82"/>
      <c r="U1546" s="82"/>
      <c r="V1546" s="82">
        <v>1</v>
      </c>
      <c r="W1546" s="82"/>
      <c r="X1546" s="82"/>
      <c r="Y1546" s="82"/>
      <c r="Z1546" s="82"/>
      <c r="AA1546" s="82"/>
      <c r="AB1546" s="82"/>
      <c r="AC1546" s="82"/>
      <c r="AD1546" s="85" t="str">
        <f>IF(A1546&lt;&gt;"",IF(D1546="DIRECCIÓN_DE_TRANSFERENCIAS","280 0031",VLOOKUP(C1546,NIVELES!$A$14:$B$105,2,0)),"")</f>
        <v>280 3510</v>
      </c>
      <c r="AE1546" s="86" t="s">
        <v>322</v>
      </c>
      <c r="AF1546" s="86" t="s">
        <v>543</v>
      </c>
      <c r="AG1546" s="79" t="str">
        <f>+IF(AF1546&lt;&gt;"",VLOOKUP(AF1546,NIVELES!$A$666:$B$673,2,0),"")</f>
        <v>DESARROLLO_INFANTIL</v>
      </c>
      <c r="AH1546" s="78" t="s">
        <v>322</v>
      </c>
      <c r="AI1546" s="79" t="str">
        <f>IF(AH1546&lt;&gt;"",VLOOKUP(CONCATENATE(AG1546,AH1546),NIVELES!$B$676:$C$745,2,0),"")</f>
        <v>Centros Infantiles Del Buen Vivir Atencion Directa -Funcionamiento Operación Y Atencion De Unidades</v>
      </c>
      <c r="AJ1546" s="78" t="s">
        <v>517</v>
      </c>
      <c r="AK1546" s="79" t="str">
        <f>+IF(AJ1546&lt;&gt;"",VLOOKUP(AJ1546,NIVELES!$A$816:$B$892,2,0),"")</f>
        <v>NO APLICA</v>
      </c>
      <c r="AL1546" s="78" t="s">
        <v>554</v>
      </c>
      <c r="AM1546" s="78">
        <v>530804</v>
      </c>
      <c r="AN1546" s="79" t="str">
        <f>IF(AM1546&lt;&gt;"",+VLOOKUP(AM1546,NIVELES!$A$1652:$B$2466,2,0),"")</f>
        <v>Materiales de Oficina</v>
      </c>
      <c r="AO1546" s="87">
        <v>0</v>
      </c>
      <c r="AP1546" s="88">
        <v>0</v>
      </c>
      <c r="AQ1546" s="88">
        <v>0</v>
      </c>
      <c r="AR1546" s="88">
        <v>0</v>
      </c>
      <c r="AS1546" s="88">
        <v>0</v>
      </c>
      <c r="AT1546" s="88">
        <v>0</v>
      </c>
      <c r="AU1546" s="88">
        <v>0</v>
      </c>
      <c r="AV1546" s="88">
        <v>0</v>
      </c>
      <c r="AW1546" s="88">
        <v>0</v>
      </c>
      <c r="AX1546" s="88">
        <v>0</v>
      </c>
      <c r="AY1546" s="88">
        <v>0</v>
      </c>
      <c r="AZ1546" s="88">
        <v>0</v>
      </c>
      <c r="BA1546" s="88">
        <v>0</v>
      </c>
      <c r="BB1546" s="89">
        <f t="shared" si="95"/>
        <v>0</v>
      </c>
      <c r="BC1546" s="90" t="str">
        <f t="shared" si="94"/>
        <v>OK</v>
      </c>
      <c r="BD1546" s="91" t="str">
        <f t="shared" si="96"/>
        <v xml:space="preserve">                  </v>
      </c>
      <c r="BE1546" s="92">
        <f t="shared" si="97"/>
        <v>1</v>
      </c>
    </row>
    <row r="1547" spans="1:57" s="74" customFormat="1" ht="50.1" customHeight="1" x14ac:dyDescent="0.2">
      <c r="A1547" s="78" t="s">
        <v>55</v>
      </c>
      <c r="B1547" s="78" t="s">
        <v>58</v>
      </c>
      <c r="C1547" s="78" t="s">
        <v>1033</v>
      </c>
      <c r="D1547" s="78" t="s">
        <v>605</v>
      </c>
      <c r="E1547" s="79" t="str">
        <f>+IF(C1547&lt;&gt;"",VLOOKUP(MID(C1547,18,5),NIVELES!$A$133:$B$213,2,0),"")</f>
        <v>TUNGURAHUA</v>
      </c>
      <c r="F1547" s="80" t="s">
        <v>229</v>
      </c>
      <c r="G1547" s="81" t="str">
        <f>+IF(F1547&lt;&gt;"",VLOOKUP(F1547,NIVELES!$A$246:$C$464,3,0),"")</f>
        <v xml:space="preserve"> </v>
      </c>
      <c r="H1547" s="82" t="s">
        <v>1024</v>
      </c>
      <c r="I1547" s="78" t="s">
        <v>2201</v>
      </c>
      <c r="J1547" s="78" t="s">
        <v>2184</v>
      </c>
      <c r="K1547" s="78" t="s">
        <v>2185</v>
      </c>
      <c r="L1547" s="78" t="s">
        <v>2631</v>
      </c>
      <c r="M1547" s="78">
        <v>100</v>
      </c>
      <c r="N1547" s="78" t="s">
        <v>2461</v>
      </c>
      <c r="O1547" s="78" t="s">
        <v>2637</v>
      </c>
      <c r="P1547" s="82">
        <v>1</v>
      </c>
      <c r="Q1547" s="78" t="s">
        <v>2594</v>
      </c>
      <c r="R1547" s="82"/>
      <c r="S1547" s="82"/>
      <c r="T1547" s="82">
        <v>1</v>
      </c>
      <c r="U1547" s="82"/>
      <c r="V1547" s="82"/>
      <c r="W1547" s="82"/>
      <c r="X1547" s="82"/>
      <c r="Y1547" s="82"/>
      <c r="Z1547" s="82"/>
      <c r="AA1547" s="82"/>
      <c r="AB1547" s="82"/>
      <c r="AC1547" s="82"/>
      <c r="AD1547" s="85" t="str">
        <f>IF(A1547&lt;&gt;"",IF(D1547="DIRECCIÓN_DE_TRANSFERENCIAS","280 0031",VLOOKUP(C1547,NIVELES!$A$14:$B$105,2,0)),"")</f>
        <v>280 3510</v>
      </c>
      <c r="AE1547" s="86" t="s">
        <v>322</v>
      </c>
      <c r="AF1547" s="86" t="s">
        <v>543</v>
      </c>
      <c r="AG1547" s="79" t="str">
        <f>+IF(AF1547&lt;&gt;"",VLOOKUP(AF1547,NIVELES!$A$666:$B$673,2,0),"")</f>
        <v>DESARROLLO_INFANTIL</v>
      </c>
      <c r="AH1547" s="78" t="s">
        <v>322</v>
      </c>
      <c r="AI1547" s="79" t="str">
        <f>IF(AH1547&lt;&gt;"",VLOOKUP(CONCATENATE(AG1547,AH1547),NIVELES!$B$676:$C$745,2,0),"")</f>
        <v>Centros Infantiles Del Buen Vivir Atencion Directa -Funcionamiento Operación Y Atencion De Unidades</v>
      </c>
      <c r="AJ1547" s="78" t="s">
        <v>517</v>
      </c>
      <c r="AK1547" s="79" t="str">
        <f>+IF(AJ1547&lt;&gt;"",VLOOKUP(AJ1547,NIVELES!$A$816:$B$892,2,0),"")</f>
        <v>NO APLICA</v>
      </c>
      <c r="AL1547" s="78" t="s">
        <v>554</v>
      </c>
      <c r="AM1547" s="78">
        <v>530805</v>
      </c>
      <c r="AN1547" s="79" t="str">
        <f>IF(AM1547&lt;&gt;"",+VLOOKUP(AM1547,NIVELES!$A$1652:$B$2466,2,0),"")</f>
        <v>Materiales de Aseo</v>
      </c>
      <c r="AO1547" s="87">
        <v>461.88</v>
      </c>
      <c r="AP1547" s="88">
        <v>0</v>
      </c>
      <c r="AQ1547" s="88">
        <v>0</v>
      </c>
      <c r="AR1547" s="88">
        <v>461.88</v>
      </c>
      <c r="AS1547" s="88">
        <v>0</v>
      </c>
      <c r="AT1547" s="88">
        <v>0</v>
      </c>
      <c r="AU1547" s="88">
        <v>0</v>
      </c>
      <c r="AV1547" s="88">
        <v>0</v>
      </c>
      <c r="AW1547" s="88">
        <v>0</v>
      </c>
      <c r="AX1547" s="88">
        <v>0</v>
      </c>
      <c r="AY1547" s="88">
        <v>0</v>
      </c>
      <c r="AZ1547" s="88">
        <v>0</v>
      </c>
      <c r="BA1547" s="88">
        <v>0</v>
      </c>
      <c r="BB1547" s="89">
        <f t="shared" si="95"/>
        <v>461.88</v>
      </c>
      <c r="BC1547" s="90" t="str">
        <f t="shared" si="94"/>
        <v>OK</v>
      </c>
      <c r="BD1547" s="91" t="str">
        <f t="shared" si="96"/>
        <v xml:space="preserve">                  </v>
      </c>
      <c r="BE1547" s="92">
        <f t="shared" si="97"/>
        <v>1</v>
      </c>
    </row>
    <row r="1548" spans="1:57" s="74" customFormat="1" ht="50.1" customHeight="1" x14ac:dyDescent="0.2">
      <c r="A1548" s="78" t="s">
        <v>55</v>
      </c>
      <c r="B1548" s="78" t="s">
        <v>58</v>
      </c>
      <c r="C1548" s="78" t="s">
        <v>1033</v>
      </c>
      <c r="D1548" s="78" t="s">
        <v>605</v>
      </c>
      <c r="E1548" s="79" t="str">
        <f>+IF(C1548&lt;&gt;"",VLOOKUP(MID(C1548,18,5),NIVELES!$A$133:$B$213,2,0),"")</f>
        <v>TUNGURAHUA</v>
      </c>
      <c r="F1548" s="80" t="s">
        <v>229</v>
      </c>
      <c r="G1548" s="81" t="str">
        <f>+IF(F1548&lt;&gt;"",VLOOKUP(F1548,NIVELES!$A$246:$C$464,3,0),"")</f>
        <v xml:space="preserve"> </v>
      </c>
      <c r="H1548" s="82" t="s">
        <v>1024</v>
      </c>
      <c r="I1548" s="78" t="s">
        <v>2201</v>
      </c>
      <c r="J1548" s="78" t="s">
        <v>2184</v>
      </c>
      <c r="K1548" s="78" t="s">
        <v>2185</v>
      </c>
      <c r="L1548" s="78" t="s">
        <v>2631</v>
      </c>
      <c r="M1548" s="78">
        <v>45</v>
      </c>
      <c r="N1548" s="78" t="s">
        <v>2461</v>
      </c>
      <c r="O1548" s="78" t="s">
        <v>2222</v>
      </c>
      <c r="P1548" s="82">
        <v>1</v>
      </c>
      <c r="Q1548" s="78" t="s">
        <v>2551</v>
      </c>
      <c r="R1548" s="82"/>
      <c r="S1548" s="82">
        <v>1</v>
      </c>
      <c r="T1548" s="82"/>
      <c r="U1548" s="82"/>
      <c r="V1548" s="82"/>
      <c r="W1548" s="82"/>
      <c r="X1548" s="82"/>
      <c r="Y1548" s="82"/>
      <c r="Z1548" s="82"/>
      <c r="AA1548" s="82"/>
      <c r="AB1548" s="82"/>
      <c r="AC1548" s="82"/>
      <c r="AD1548" s="85" t="str">
        <f>IF(A1548&lt;&gt;"",IF(D1548="DIRECCIÓN_DE_TRANSFERENCIAS","280 0031",VLOOKUP(C1548,NIVELES!$A$14:$B$105,2,0)),"")</f>
        <v>280 3510</v>
      </c>
      <c r="AE1548" s="86" t="s">
        <v>322</v>
      </c>
      <c r="AF1548" s="86" t="s">
        <v>543</v>
      </c>
      <c r="AG1548" s="79" t="str">
        <f>+IF(AF1548&lt;&gt;"",VLOOKUP(AF1548,NIVELES!$A$666:$B$673,2,0),"")</f>
        <v>DESARROLLO_INFANTIL</v>
      </c>
      <c r="AH1548" s="78" t="s">
        <v>320</v>
      </c>
      <c r="AI1548" s="79" t="str">
        <f>IF(AH1548&lt;&gt;"",VLOOKUP(CONCATENATE(AG1548,AH1548),NIVELES!$B$676:$C$745,2,0),"")</f>
        <v>Asegurar La Operacion Y Atencion De Cibv  Administrados Por Prestacion De Servicios A Traves De Cooperantes  Para Contribuir Al Desarrollo Integral De Niñas Y Niños</v>
      </c>
      <c r="AJ1548" s="78" t="s">
        <v>387</v>
      </c>
      <c r="AK1548" s="79" t="str">
        <f>+IF(AJ1548&lt;&gt;"",VLOOKUP(AJ1548,NIVELES!$A$816:$B$892,2,0),"")</f>
        <v>ASEGURAR EL DESARROLLO INFANTIL Y LA EDUCACIÓN INTEGRAL, CON CALIDAD Y CALIDEZ PARA TODOS LOS NIÑOS, NIÑAS Y ADOLESCENTES</v>
      </c>
      <c r="AL1548" s="78" t="s">
        <v>556</v>
      </c>
      <c r="AM1548" s="78">
        <v>580103</v>
      </c>
      <c r="AN1548" s="79" t="str">
        <f>IF(AM1548&lt;&gt;"",+VLOOKUP(AM1548,NIVELES!$A$1652:$B$2466,2,0),"")</f>
        <v>A Empresas Públicas</v>
      </c>
      <c r="AO1548" s="87">
        <v>0</v>
      </c>
      <c r="AP1548" s="88">
        <v>0</v>
      </c>
      <c r="AQ1548" s="88">
        <v>0</v>
      </c>
      <c r="AR1548" s="88">
        <v>0</v>
      </c>
      <c r="AS1548" s="88">
        <v>0</v>
      </c>
      <c r="AT1548" s="88">
        <v>0</v>
      </c>
      <c r="AU1548" s="88">
        <v>0</v>
      </c>
      <c r="AV1548" s="88">
        <v>0</v>
      </c>
      <c r="AW1548" s="88">
        <v>0</v>
      </c>
      <c r="AX1548" s="88">
        <v>0</v>
      </c>
      <c r="AY1548" s="88">
        <v>0</v>
      </c>
      <c r="AZ1548" s="88">
        <v>0</v>
      </c>
      <c r="BA1548" s="88">
        <v>0</v>
      </c>
      <c r="BB1548" s="89">
        <f t="shared" si="95"/>
        <v>0</v>
      </c>
      <c r="BC1548" s="90" t="str">
        <f t="shared" si="94"/>
        <v>OK</v>
      </c>
      <c r="BD1548" s="91" t="str">
        <f t="shared" si="96"/>
        <v xml:space="preserve">                  </v>
      </c>
      <c r="BE1548" s="92">
        <f t="shared" si="97"/>
        <v>1</v>
      </c>
    </row>
    <row r="1549" spans="1:57" s="74" customFormat="1" ht="50.1" customHeight="1" x14ac:dyDescent="0.2">
      <c r="A1549" s="78" t="s">
        <v>55</v>
      </c>
      <c r="B1549" s="78" t="s">
        <v>58</v>
      </c>
      <c r="C1549" s="78" t="s">
        <v>1033</v>
      </c>
      <c r="D1549" s="78" t="s">
        <v>605</v>
      </c>
      <c r="E1549" s="79" t="str">
        <f>+IF(C1549&lt;&gt;"",VLOOKUP(MID(C1549,18,5),NIVELES!$A$133:$B$213,2,0),"")</f>
        <v>TUNGURAHUA</v>
      </c>
      <c r="F1549" s="80" t="s">
        <v>229</v>
      </c>
      <c r="G1549" s="81" t="str">
        <f>+IF(F1549&lt;&gt;"",VLOOKUP(F1549,NIVELES!$A$246:$C$464,3,0),"")</f>
        <v xml:space="preserve"> </v>
      </c>
      <c r="H1549" s="82" t="s">
        <v>1024</v>
      </c>
      <c r="I1549" s="78" t="s">
        <v>2201</v>
      </c>
      <c r="J1549" s="78" t="s">
        <v>2184</v>
      </c>
      <c r="K1549" s="78" t="s">
        <v>2185</v>
      </c>
      <c r="L1549" s="78" t="s">
        <v>2631</v>
      </c>
      <c r="M1549" s="78">
        <v>2141</v>
      </c>
      <c r="N1549" s="78" t="s">
        <v>2461</v>
      </c>
      <c r="O1549" s="78" t="s">
        <v>2222</v>
      </c>
      <c r="P1549" s="82">
        <v>20</v>
      </c>
      <c r="Q1549" s="78" t="s">
        <v>2551</v>
      </c>
      <c r="R1549" s="82"/>
      <c r="S1549" s="82">
        <v>20</v>
      </c>
      <c r="T1549" s="82"/>
      <c r="U1549" s="82"/>
      <c r="V1549" s="82"/>
      <c r="W1549" s="82"/>
      <c r="X1549" s="82"/>
      <c r="Y1549" s="82"/>
      <c r="Z1549" s="82"/>
      <c r="AA1549" s="82"/>
      <c r="AB1549" s="82"/>
      <c r="AC1549" s="82"/>
      <c r="AD1549" s="85" t="str">
        <f>IF(A1549&lt;&gt;"",IF(D1549="DIRECCIÓN_DE_TRANSFERENCIAS","280 0031",VLOOKUP(C1549,NIVELES!$A$14:$B$105,2,0)),"")</f>
        <v>280 3510</v>
      </c>
      <c r="AE1549" s="86" t="s">
        <v>322</v>
      </c>
      <c r="AF1549" s="86" t="s">
        <v>543</v>
      </c>
      <c r="AG1549" s="79" t="str">
        <f>+IF(AF1549&lt;&gt;"",VLOOKUP(AF1549,NIVELES!$A$666:$B$673,2,0),"")</f>
        <v>DESARROLLO_INFANTIL</v>
      </c>
      <c r="AH1549" s="78" t="s">
        <v>320</v>
      </c>
      <c r="AI1549" s="79" t="str">
        <f>IF(AH1549&lt;&gt;"",VLOOKUP(CONCATENATE(AG1549,AH1549),NIVELES!$B$676:$C$745,2,0),"")</f>
        <v>Asegurar La Operacion Y Atencion De Cibv  Administrados Por Prestacion De Servicios A Traves De Cooperantes  Para Contribuir Al Desarrollo Integral De Niñas Y Niños</v>
      </c>
      <c r="AJ1549" s="78" t="s">
        <v>387</v>
      </c>
      <c r="AK1549" s="79" t="str">
        <f>+IF(AJ1549&lt;&gt;"",VLOOKUP(AJ1549,NIVELES!$A$816:$B$892,2,0),"")</f>
        <v>ASEGURAR EL DESARROLLO INFANTIL Y LA EDUCACIÓN INTEGRAL, CON CALIDAD Y CALIDEZ PARA TODOS LOS NIÑOS, NIÑAS Y ADOLESCENTES</v>
      </c>
      <c r="AL1549" s="78" t="s">
        <v>556</v>
      </c>
      <c r="AM1549" s="78">
        <v>580104</v>
      </c>
      <c r="AN1549" s="79" t="str">
        <f>IF(AM1549&lt;&gt;"",+VLOOKUP(AM1549,NIVELES!$A$1652:$B$2466,2,0),"")</f>
        <v>A Gobiernos Autónomos Descentralizados</v>
      </c>
      <c r="AO1549" s="87">
        <v>2982774.09</v>
      </c>
      <c r="AP1549" s="88">
        <v>0</v>
      </c>
      <c r="AQ1549" s="88">
        <v>745693.52</v>
      </c>
      <c r="AR1549" s="88">
        <v>0</v>
      </c>
      <c r="AS1549" s="88">
        <v>0</v>
      </c>
      <c r="AT1549" s="88">
        <v>745693.52</v>
      </c>
      <c r="AU1549" s="88">
        <v>0</v>
      </c>
      <c r="AV1549" s="88">
        <v>0</v>
      </c>
      <c r="AW1549" s="88">
        <v>745693.52</v>
      </c>
      <c r="AX1549" s="88">
        <v>0</v>
      </c>
      <c r="AY1549" s="88">
        <v>0</v>
      </c>
      <c r="AZ1549" s="88">
        <v>745693.53</v>
      </c>
      <c r="BA1549" s="88">
        <v>0</v>
      </c>
      <c r="BB1549" s="89">
        <f t="shared" si="95"/>
        <v>2982774.09</v>
      </c>
      <c r="BC1549" s="90" t="str">
        <f t="shared" si="94"/>
        <v>OK</v>
      </c>
      <c r="BD1549" s="91" t="str">
        <f t="shared" si="96"/>
        <v xml:space="preserve">                  </v>
      </c>
      <c r="BE1549" s="92">
        <f t="shared" si="97"/>
        <v>20</v>
      </c>
    </row>
    <row r="1550" spans="1:57" s="74" customFormat="1" ht="50.1" customHeight="1" x14ac:dyDescent="0.2">
      <c r="A1550" s="78" t="s">
        <v>55</v>
      </c>
      <c r="B1550" s="78" t="s">
        <v>58</v>
      </c>
      <c r="C1550" s="78" t="s">
        <v>1033</v>
      </c>
      <c r="D1550" s="78" t="s">
        <v>605</v>
      </c>
      <c r="E1550" s="79" t="str">
        <f>+IF(C1550&lt;&gt;"",VLOOKUP(MID(C1550,18,5),NIVELES!$A$133:$B$213,2,0),"")</f>
        <v>TUNGURAHUA</v>
      </c>
      <c r="F1550" s="80" t="s">
        <v>229</v>
      </c>
      <c r="G1550" s="81" t="str">
        <f>+IF(F1550&lt;&gt;"",VLOOKUP(F1550,NIVELES!$A$246:$C$464,3,0),"")</f>
        <v xml:space="preserve"> </v>
      </c>
      <c r="H1550" s="82" t="s">
        <v>1024</v>
      </c>
      <c r="I1550" s="78" t="s">
        <v>2201</v>
      </c>
      <c r="J1550" s="78" t="s">
        <v>2184</v>
      </c>
      <c r="K1550" s="78" t="s">
        <v>2185</v>
      </c>
      <c r="L1550" s="78" t="s">
        <v>2631</v>
      </c>
      <c r="M1550" s="78">
        <v>94</v>
      </c>
      <c r="N1550" s="78" t="s">
        <v>2461</v>
      </c>
      <c r="O1550" s="78" t="s">
        <v>2222</v>
      </c>
      <c r="P1550" s="82">
        <v>2</v>
      </c>
      <c r="Q1550" s="78" t="s">
        <v>2551</v>
      </c>
      <c r="R1550" s="82"/>
      <c r="S1550" s="82">
        <v>2</v>
      </c>
      <c r="T1550" s="82"/>
      <c r="U1550" s="82"/>
      <c r="V1550" s="82"/>
      <c r="W1550" s="82"/>
      <c r="X1550" s="82"/>
      <c r="Y1550" s="82"/>
      <c r="Z1550" s="82"/>
      <c r="AA1550" s="82"/>
      <c r="AB1550" s="82"/>
      <c r="AC1550" s="82"/>
      <c r="AD1550" s="85" t="str">
        <f>IF(A1550&lt;&gt;"",IF(D1550="DIRECCIÓN_DE_TRANSFERENCIAS","280 0031",VLOOKUP(C1550,NIVELES!$A$14:$B$105,2,0)),"")</f>
        <v>280 3510</v>
      </c>
      <c r="AE1550" s="86" t="s">
        <v>322</v>
      </c>
      <c r="AF1550" s="86" t="s">
        <v>543</v>
      </c>
      <c r="AG1550" s="79" t="str">
        <f>+IF(AF1550&lt;&gt;"",VLOOKUP(AF1550,NIVELES!$A$666:$B$673,2,0),"")</f>
        <v>DESARROLLO_INFANTIL</v>
      </c>
      <c r="AH1550" s="78" t="s">
        <v>320</v>
      </c>
      <c r="AI1550" s="79" t="str">
        <f>IF(AH1550&lt;&gt;"",VLOOKUP(CONCATENATE(AG1550,AH1550),NIVELES!$B$676:$C$745,2,0),"")</f>
        <v>Asegurar La Operacion Y Atencion De Cibv  Administrados Por Prestacion De Servicios A Traves De Cooperantes  Para Contribuir Al Desarrollo Integral De Niñas Y Niños</v>
      </c>
      <c r="AJ1550" s="78" t="s">
        <v>387</v>
      </c>
      <c r="AK1550" s="79" t="str">
        <f>+IF(AJ1550&lt;&gt;"",VLOOKUP(AJ1550,NIVELES!$A$816:$B$892,2,0),"")</f>
        <v>ASEGURAR EL DESARROLLO INFANTIL Y LA EDUCACIÓN INTEGRAL, CON CALIDAD Y CALIDEZ PARA TODOS LOS NIÑOS, NIÑAS Y ADOLESCENTES</v>
      </c>
      <c r="AL1550" s="78" t="s">
        <v>556</v>
      </c>
      <c r="AM1550" s="78">
        <v>580204</v>
      </c>
      <c r="AN1550" s="79" t="str">
        <f>IF(AM1550&lt;&gt;"",+VLOOKUP(AM1550,NIVELES!$A$1652:$B$2466,2,0),"")</f>
        <v>Al Sector Privado no Financiero</v>
      </c>
      <c r="AO1550" s="87">
        <v>75020.759999999995</v>
      </c>
      <c r="AP1550" s="88">
        <v>0</v>
      </c>
      <c r="AQ1550" s="88">
        <v>18755.189999999999</v>
      </c>
      <c r="AR1550" s="88">
        <v>0</v>
      </c>
      <c r="AS1550" s="88">
        <v>0</v>
      </c>
      <c r="AT1550" s="88">
        <v>18755.189999999999</v>
      </c>
      <c r="AU1550" s="88">
        <v>0</v>
      </c>
      <c r="AV1550" s="88">
        <v>0</v>
      </c>
      <c r="AW1550" s="88">
        <v>18755.189999999999</v>
      </c>
      <c r="AX1550" s="88">
        <v>0</v>
      </c>
      <c r="AY1550" s="88">
        <v>0</v>
      </c>
      <c r="AZ1550" s="88">
        <v>18755.189999999999</v>
      </c>
      <c r="BA1550" s="88">
        <v>0</v>
      </c>
      <c r="BB1550" s="89">
        <f t="shared" si="95"/>
        <v>75020.759999999995</v>
      </c>
      <c r="BC1550" s="90" t="str">
        <f t="shared" si="94"/>
        <v>OK</v>
      </c>
      <c r="BD1550" s="91" t="str">
        <f t="shared" si="96"/>
        <v xml:space="preserve">                  </v>
      </c>
      <c r="BE1550" s="92">
        <f t="shared" si="97"/>
        <v>2</v>
      </c>
    </row>
    <row r="1551" spans="1:57" s="74" customFormat="1" ht="50.1" customHeight="1" x14ac:dyDescent="0.2">
      <c r="A1551" s="78" t="s">
        <v>55</v>
      </c>
      <c r="B1551" s="78" t="s">
        <v>59</v>
      </c>
      <c r="C1551" s="78" t="s">
        <v>747</v>
      </c>
      <c r="D1551" s="78" t="s">
        <v>575</v>
      </c>
      <c r="E1551" s="79" t="str">
        <f>+IF(C1551&lt;&gt;"",VLOOKUP(MID(C1551,18,5),NIVELES!$A$133:$B$213,2,0),"")</f>
        <v>MANABÍ</v>
      </c>
      <c r="F1551" s="80" t="s">
        <v>81</v>
      </c>
      <c r="G1551" s="81" t="str">
        <f>+IF(F1551&lt;&gt;"",VLOOKUP(F1551,NIVELES!$A$246:$C$464,3,0),"")</f>
        <v xml:space="preserve"> </v>
      </c>
      <c r="H1551" s="82" t="s">
        <v>1023</v>
      </c>
      <c r="I1551" s="78" t="s">
        <v>2164</v>
      </c>
      <c r="J1551" s="78" t="s">
        <v>2165</v>
      </c>
      <c r="K1551" s="78" t="s">
        <v>2166</v>
      </c>
      <c r="L1551" s="78" t="s">
        <v>1791</v>
      </c>
      <c r="M1551" s="78" t="s">
        <v>1791</v>
      </c>
      <c r="N1551" s="78" t="s">
        <v>1791</v>
      </c>
      <c r="O1551" s="78" t="s">
        <v>2638</v>
      </c>
      <c r="P1551" s="82">
        <v>11</v>
      </c>
      <c r="Q1551" s="78" t="s">
        <v>2639</v>
      </c>
      <c r="R1551" s="82">
        <v>1</v>
      </c>
      <c r="S1551" s="82">
        <v>1</v>
      </c>
      <c r="T1551" s="82">
        <v>1</v>
      </c>
      <c r="U1551" s="82">
        <v>1</v>
      </c>
      <c r="V1551" s="82">
        <v>1</v>
      </c>
      <c r="W1551" s="82">
        <v>1</v>
      </c>
      <c r="X1551" s="82">
        <v>1</v>
      </c>
      <c r="Y1551" s="82">
        <v>1</v>
      </c>
      <c r="Z1551" s="82">
        <v>1</v>
      </c>
      <c r="AA1551" s="82">
        <v>1</v>
      </c>
      <c r="AB1551" s="82">
        <v>1</v>
      </c>
      <c r="AC1551" s="82"/>
      <c r="AD1551" s="85" t="str">
        <f>IF(A1551&lt;&gt;"",IF(D1551="DIRECCIÓN_DE_TRANSFERENCIAS","280 0031",VLOOKUP(C1551,NIVELES!$A$14:$B$105,2,0)),"")</f>
        <v>280 4000</v>
      </c>
      <c r="AE1551" s="86" t="s">
        <v>322</v>
      </c>
      <c r="AF1551" s="86" t="s">
        <v>369</v>
      </c>
      <c r="AG1551" s="79" t="str">
        <f>+IF(AF1551&lt;&gt;"",VLOOKUP(AF1551,NIVELES!$A$666:$B$673,2,0),"")</f>
        <v>ADMINISTRACIÓN_CENTRAL</v>
      </c>
      <c r="AH1551" s="78" t="s">
        <v>322</v>
      </c>
      <c r="AI1551" s="79" t="str">
        <f>IF(AH1551&lt;&gt;"",VLOOKUP(CONCATENATE(AG1551,AH1551),NIVELES!$B$676:$C$745,2,0),"")</f>
        <v>Administración De La Gestión Administrativa Financiera</v>
      </c>
      <c r="AJ1551" s="78" t="s">
        <v>517</v>
      </c>
      <c r="AK1551" s="79" t="str">
        <f>+IF(AJ1551&lt;&gt;"",VLOOKUP(AJ1551,NIVELES!$A$816:$B$892,2,0),"")</f>
        <v>NO APLICA</v>
      </c>
      <c r="AL1551" s="78" t="s">
        <v>553</v>
      </c>
      <c r="AM1551" s="78">
        <v>510105</v>
      </c>
      <c r="AN1551" s="79" t="str">
        <f>IF(AM1551&lt;&gt;"",+VLOOKUP(AM1551,NIVELES!$A$1652:$B$2466,2,0),"")</f>
        <v>Remuneraciones Unificadas</v>
      </c>
      <c r="AO1551" s="87">
        <v>387072</v>
      </c>
      <c r="AP1551" s="88">
        <v>35188.36363636364</v>
      </c>
      <c r="AQ1551" s="88">
        <v>35188.36363636364</v>
      </c>
      <c r="AR1551" s="88">
        <v>35188.36363636364</v>
      </c>
      <c r="AS1551" s="88">
        <v>35188.36363636364</v>
      </c>
      <c r="AT1551" s="88">
        <v>35188.36363636364</v>
      </c>
      <c r="AU1551" s="88">
        <v>35188.36363636364</v>
      </c>
      <c r="AV1551" s="88">
        <v>35188.36363636364</v>
      </c>
      <c r="AW1551" s="88">
        <v>35188.36363636364</v>
      </c>
      <c r="AX1551" s="88">
        <v>35188.36363636364</v>
      </c>
      <c r="AY1551" s="88">
        <v>35188.36363636364</v>
      </c>
      <c r="AZ1551" s="88">
        <v>35188.36363636364</v>
      </c>
      <c r="BA1551" s="88">
        <v>0</v>
      </c>
      <c r="BB1551" s="89">
        <f t="shared" si="95"/>
        <v>387072.00000000006</v>
      </c>
      <c r="BC1551" s="90" t="str">
        <f t="shared" si="94"/>
        <v>OK</v>
      </c>
      <c r="BD1551" s="91" t="str">
        <f t="shared" si="96"/>
        <v xml:space="preserve">                  </v>
      </c>
      <c r="BE1551" s="92">
        <f t="shared" si="97"/>
        <v>11</v>
      </c>
    </row>
    <row r="1552" spans="1:57" s="74" customFormat="1" ht="50.1" customHeight="1" x14ac:dyDescent="0.2">
      <c r="A1552" s="78" t="s">
        <v>55</v>
      </c>
      <c r="B1552" s="78" t="s">
        <v>59</v>
      </c>
      <c r="C1552" s="78" t="s">
        <v>747</v>
      </c>
      <c r="D1552" s="78" t="s">
        <v>575</v>
      </c>
      <c r="E1552" s="79" t="str">
        <f>+IF(C1552&lt;&gt;"",VLOOKUP(MID(C1552,18,5),NIVELES!$A$133:$B$213,2,0),"")</f>
        <v>MANABÍ</v>
      </c>
      <c r="F1552" s="80" t="s">
        <v>81</v>
      </c>
      <c r="G1552" s="81" t="str">
        <f>+IF(F1552&lt;&gt;"",VLOOKUP(F1552,NIVELES!$A$246:$C$464,3,0),"")</f>
        <v xml:space="preserve"> </v>
      </c>
      <c r="H1552" s="82" t="s">
        <v>1023</v>
      </c>
      <c r="I1552" s="78" t="s">
        <v>2164</v>
      </c>
      <c r="J1552" s="78" t="s">
        <v>2165</v>
      </c>
      <c r="K1552" s="78" t="s">
        <v>2166</v>
      </c>
      <c r="L1552" s="78" t="s">
        <v>1791</v>
      </c>
      <c r="M1552" s="78" t="s">
        <v>1791</v>
      </c>
      <c r="N1552" s="78" t="s">
        <v>1791</v>
      </c>
      <c r="O1552" s="78" t="s">
        <v>2638</v>
      </c>
      <c r="P1552" s="82">
        <v>11</v>
      </c>
      <c r="Q1552" s="78" t="s">
        <v>2639</v>
      </c>
      <c r="R1552" s="82">
        <v>1</v>
      </c>
      <c r="S1552" s="82">
        <v>1</v>
      </c>
      <c r="T1552" s="82">
        <v>1</v>
      </c>
      <c r="U1552" s="82">
        <v>1</v>
      </c>
      <c r="V1552" s="82">
        <v>1</v>
      </c>
      <c r="W1552" s="82">
        <v>1</v>
      </c>
      <c r="X1552" s="82">
        <v>1</v>
      </c>
      <c r="Y1552" s="82">
        <v>1</v>
      </c>
      <c r="Z1552" s="82">
        <v>1</v>
      </c>
      <c r="AA1552" s="82">
        <v>1</v>
      </c>
      <c r="AB1552" s="82">
        <v>1</v>
      </c>
      <c r="AC1552" s="82"/>
      <c r="AD1552" s="85" t="str">
        <f>IF(A1552&lt;&gt;"",IF(D1552="DIRECCIÓN_DE_TRANSFERENCIAS","280 0031",VLOOKUP(C1552,NIVELES!$A$14:$B$105,2,0)),"")</f>
        <v>280 4000</v>
      </c>
      <c r="AE1552" s="86" t="s">
        <v>322</v>
      </c>
      <c r="AF1552" s="86" t="s">
        <v>369</v>
      </c>
      <c r="AG1552" s="79" t="str">
        <f>+IF(AF1552&lt;&gt;"",VLOOKUP(AF1552,NIVELES!$A$666:$B$673,2,0),"")</f>
        <v>ADMINISTRACIÓN_CENTRAL</v>
      </c>
      <c r="AH1552" s="78" t="s">
        <v>322</v>
      </c>
      <c r="AI1552" s="79" t="str">
        <f>IF(AH1552&lt;&gt;"",VLOOKUP(CONCATENATE(AG1552,AH1552),NIVELES!$B$676:$C$745,2,0),"")</f>
        <v>Administración De La Gestión Administrativa Financiera</v>
      </c>
      <c r="AJ1552" s="78" t="s">
        <v>517</v>
      </c>
      <c r="AK1552" s="79" t="str">
        <f>+IF(AJ1552&lt;&gt;"",VLOOKUP(AJ1552,NIVELES!$A$816:$B$892,2,0),"")</f>
        <v>NO APLICA</v>
      </c>
      <c r="AL1552" s="78" t="s">
        <v>553</v>
      </c>
      <c r="AM1552" s="78">
        <v>510106</v>
      </c>
      <c r="AN1552" s="79" t="str">
        <f>IF(AM1552&lt;&gt;"",+VLOOKUP(AM1552,NIVELES!$A$1652:$B$2466,2,0),"")</f>
        <v>Salarios Unificados</v>
      </c>
      <c r="AO1552" s="87">
        <v>42492</v>
      </c>
      <c r="AP1552" s="88">
        <v>3862.909090909091</v>
      </c>
      <c r="AQ1552" s="88">
        <v>3862.909090909091</v>
      </c>
      <c r="AR1552" s="88">
        <v>3862.909090909091</v>
      </c>
      <c r="AS1552" s="88">
        <v>3862.909090909091</v>
      </c>
      <c r="AT1552" s="88">
        <v>3862.909090909091</v>
      </c>
      <c r="AU1552" s="88">
        <v>3862.909090909091</v>
      </c>
      <c r="AV1552" s="88">
        <v>3862.909090909091</v>
      </c>
      <c r="AW1552" s="88">
        <v>3862.909090909091</v>
      </c>
      <c r="AX1552" s="88">
        <v>3862.909090909091</v>
      </c>
      <c r="AY1552" s="88">
        <v>3862.909090909091</v>
      </c>
      <c r="AZ1552" s="88">
        <v>3862.909090909091</v>
      </c>
      <c r="BA1552" s="88">
        <v>0</v>
      </c>
      <c r="BB1552" s="89">
        <f t="shared" si="95"/>
        <v>42492</v>
      </c>
      <c r="BC1552" s="90" t="str">
        <f t="shared" si="94"/>
        <v>OK</v>
      </c>
      <c r="BD1552" s="91" t="str">
        <f t="shared" si="96"/>
        <v xml:space="preserve">                  </v>
      </c>
      <c r="BE1552" s="92">
        <f t="shared" si="97"/>
        <v>11</v>
      </c>
    </row>
    <row r="1553" spans="1:57" s="74" customFormat="1" ht="50.1" customHeight="1" x14ac:dyDescent="0.2">
      <c r="A1553" s="78" t="s">
        <v>55</v>
      </c>
      <c r="B1553" s="78" t="s">
        <v>59</v>
      </c>
      <c r="C1553" s="78" t="s">
        <v>747</v>
      </c>
      <c r="D1553" s="78" t="s">
        <v>575</v>
      </c>
      <c r="E1553" s="79" t="str">
        <f>+IF(C1553&lt;&gt;"",VLOOKUP(MID(C1553,18,5),NIVELES!$A$133:$B$213,2,0),"")</f>
        <v>MANABÍ</v>
      </c>
      <c r="F1553" s="80" t="s">
        <v>81</v>
      </c>
      <c r="G1553" s="81" t="str">
        <f>+IF(F1553&lt;&gt;"",VLOOKUP(F1553,NIVELES!$A$246:$C$464,3,0),"")</f>
        <v xml:space="preserve"> </v>
      </c>
      <c r="H1553" s="82" t="s">
        <v>1023</v>
      </c>
      <c r="I1553" s="78" t="s">
        <v>2164</v>
      </c>
      <c r="J1553" s="78" t="s">
        <v>2165</v>
      </c>
      <c r="K1553" s="78" t="s">
        <v>2166</v>
      </c>
      <c r="L1553" s="78" t="s">
        <v>1791</v>
      </c>
      <c r="M1553" s="78" t="s">
        <v>1791</v>
      </c>
      <c r="N1553" s="78" t="s">
        <v>1791</v>
      </c>
      <c r="O1553" s="78" t="s">
        <v>2638</v>
      </c>
      <c r="P1553" s="82">
        <v>11</v>
      </c>
      <c r="Q1553" s="78" t="s">
        <v>2639</v>
      </c>
      <c r="R1553" s="82">
        <v>1</v>
      </c>
      <c r="S1553" s="82">
        <v>1</v>
      </c>
      <c r="T1553" s="82">
        <v>1</v>
      </c>
      <c r="U1553" s="82">
        <v>1</v>
      </c>
      <c r="V1553" s="82">
        <v>1</v>
      </c>
      <c r="W1553" s="82">
        <v>1</v>
      </c>
      <c r="X1553" s="82">
        <v>1</v>
      </c>
      <c r="Y1553" s="82">
        <v>1</v>
      </c>
      <c r="Z1553" s="82">
        <v>1</v>
      </c>
      <c r="AA1553" s="82">
        <v>1</v>
      </c>
      <c r="AB1553" s="82">
        <v>1</v>
      </c>
      <c r="AC1553" s="82"/>
      <c r="AD1553" s="85" t="str">
        <f>IF(A1553&lt;&gt;"",IF(D1553="DIRECCIÓN_DE_TRANSFERENCIAS","280 0031",VLOOKUP(C1553,NIVELES!$A$14:$B$105,2,0)),"")</f>
        <v>280 4000</v>
      </c>
      <c r="AE1553" s="86" t="s">
        <v>322</v>
      </c>
      <c r="AF1553" s="86" t="s">
        <v>369</v>
      </c>
      <c r="AG1553" s="79" t="str">
        <f>+IF(AF1553&lt;&gt;"",VLOOKUP(AF1553,NIVELES!$A$666:$B$673,2,0),"")</f>
        <v>ADMINISTRACIÓN_CENTRAL</v>
      </c>
      <c r="AH1553" s="78" t="s">
        <v>322</v>
      </c>
      <c r="AI1553" s="79" t="str">
        <f>IF(AH1553&lt;&gt;"",VLOOKUP(CONCATENATE(AG1553,AH1553),NIVELES!$B$676:$C$745,2,0),"")</f>
        <v>Administración De La Gestión Administrativa Financiera</v>
      </c>
      <c r="AJ1553" s="78" t="s">
        <v>517</v>
      </c>
      <c r="AK1553" s="79" t="str">
        <f>+IF(AJ1553&lt;&gt;"",VLOOKUP(AJ1553,NIVELES!$A$816:$B$892,2,0),"")</f>
        <v>NO APLICA</v>
      </c>
      <c r="AL1553" s="78" t="s">
        <v>553</v>
      </c>
      <c r="AM1553" s="78">
        <v>510203</v>
      </c>
      <c r="AN1553" s="79" t="str">
        <f>IF(AM1553&lt;&gt;"",+VLOOKUP(AM1553,NIVELES!$A$1652:$B$2466,2,0),"")</f>
        <v>Decimotercer Sueldo</v>
      </c>
      <c r="AO1553" s="87">
        <v>50927.75</v>
      </c>
      <c r="AP1553" s="88">
        <v>4629.795454545454</v>
      </c>
      <c r="AQ1553" s="88">
        <v>4629.795454545454</v>
      </c>
      <c r="AR1553" s="88">
        <v>4629.795454545454</v>
      </c>
      <c r="AS1553" s="88">
        <v>4629.795454545454</v>
      </c>
      <c r="AT1553" s="88">
        <v>4629.795454545454</v>
      </c>
      <c r="AU1553" s="88">
        <v>4629.795454545454</v>
      </c>
      <c r="AV1553" s="88">
        <v>4629.795454545454</v>
      </c>
      <c r="AW1553" s="88">
        <v>4629.795454545454</v>
      </c>
      <c r="AX1553" s="88">
        <v>4629.795454545454</v>
      </c>
      <c r="AY1553" s="88">
        <v>4629.795454545454</v>
      </c>
      <c r="AZ1553" s="88">
        <v>4629.795454545454</v>
      </c>
      <c r="BA1553" s="88">
        <v>0</v>
      </c>
      <c r="BB1553" s="89">
        <f t="shared" si="95"/>
        <v>50927.750000000007</v>
      </c>
      <c r="BC1553" s="90" t="str">
        <f t="shared" si="94"/>
        <v>OK</v>
      </c>
      <c r="BD1553" s="91" t="str">
        <f t="shared" si="96"/>
        <v xml:space="preserve">                  </v>
      </c>
      <c r="BE1553" s="92">
        <f t="shared" si="97"/>
        <v>11</v>
      </c>
    </row>
    <row r="1554" spans="1:57" s="74" customFormat="1" ht="50.1" customHeight="1" x14ac:dyDescent="0.2">
      <c r="A1554" s="78" t="s">
        <v>55</v>
      </c>
      <c r="B1554" s="78" t="s">
        <v>59</v>
      </c>
      <c r="C1554" s="78" t="s">
        <v>747</v>
      </c>
      <c r="D1554" s="78" t="s">
        <v>575</v>
      </c>
      <c r="E1554" s="79" t="str">
        <f>+IF(C1554&lt;&gt;"",VLOOKUP(MID(C1554,18,5),NIVELES!$A$133:$B$213,2,0),"")</f>
        <v>MANABÍ</v>
      </c>
      <c r="F1554" s="80" t="s">
        <v>81</v>
      </c>
      <c r="G1554" s="81" t="str">
        <f>+IF(F1554&lt;&gt;"",VLOOKUP(F1554,NIVELES!$A$246:$C$464,3,0),"")</f>
        <v xml:space="preserve"> </v>
      </c>
      <c r="H1554" s="82" t="s">
        <v>1023</v>
      </c>
      <c r="I1554" s="78" t="s">
        <v>2164</v>
      </c>
      <c r="J1554" s="78" t="s">
        <v>2165</v>
      </c>
      <c r="K1554" s="78" t="s">
        <v>2166</v>
      </c>
      <c r="L1554" s="78" t="s">
        <v>1791</v>
      </c>
      <c r="M1554" s="78" t="s">
        <v>1791</v>
      </c>
      <c r="N1554" s="78" t="s">
        <v>1791</v>
      </c>
      <c r="O1554" s="78" t="s">
        <v>2638</v>
      </c>
      <c r="P1554" s="82">
        <v>11</v>
      </c>
      <c r="Q1554" s="78" t="s">
        <v>2639</v>
      </c>
      <c r="R1554" s="82">
        <v>1</v>
      </c>
      <c r="S1554" s="82">
        <v>1</v>
      </c>
      <c r="T1554" s="82">
        <v>1</v>
      </c>
      <c r="U1554" s="82">
        <v>1</v>
      </c>
      <c r="V1554" s="82">
        <v>1</v>
      </c>
      <c r="W1554" s="82">
        <v>1</v>
      </c>
      <c r="X1554" s="82">
        <v>1</v>
      </c>
      <c r="Y1554" s="82">
        <v>1</v>
      </c>
      <c r="Z1554" s="82">
        <v>1</v>
      </c>
      <c r="AA1554" s="82">
        <v>1</v>
      </c>
      <c r="AB1554" s="82">
        <v>1</v>
      </c>
      <c r="AC1554" s="82"/>
      <c r="AD1554" s="85" t="str">
        <f>IF(A1554&lt;&gt;"",IF(D1554="DIRECCIÓN_DE_TRANSFERENCIAS","280 0031",VLOOKUP(C1554,NIVELES!$A$14:$B$105,2,0)),"")</f>
        <v>280 4000</v>
      </c>
      <c r="AE1554" s="86" t="s">
        <v>322</v>
      </c>
      <c r="AF1554" s="86" t="s">
        <v>369</v>
      </c>
      <c r="AG1554" s="79" t="str">
        <f>+IF(AF1554&lt;&gt;"",VLOOKUP(AF1554,NIVELES!$A$666:$B$673,2,0),"")</f>
        <v>ADMINISTRACIÓN_CENTRAL</v>
      </c>
      <c r="AH1554" s="78" t="s">
        <v>322</v>
      </c>
      <c r="AI1554" s="79" t="str">
        <f>IF(AH1554&lt;&gt;"",VLOOKUP(CONCATENATE(AG1554,AH1554),NIVELES!$B$676:$C$745,2,0),"")</f>
        <v>Administración De La Gestión Administrativa Financiera</v>
      </c>
      <c r="AJ1554" s="78" t="s">
        <v>517</v>
      </c>
      <c r="AK1554" s="79" t="str">
        <f>+IF(AJ1554&lt;&gt;"",VLOOKUP(AJ1554,NIVELES!$A$816:$B$892,2,0),"")</f>
        <v>NO APLICA</v>
      </c>
      <c r="AL1554" s="78" t="s">
        <v>553</v>
      </c>
      <c r="AM1554" s="78">
        <v>510204</v>
      </c>
      <c r="AN1554" s="79" t="str">
        <f>IF(AM1554&lt;&gt;"",+VLOOKUP(AM1554,NIVELES!$A$1652:$B$2466,2,0),"")</f>
        <v>Decimocuarto Sueldo</v>
      </c>
      <c r="AO1554" s="87">
        <v>18058.330000000002</v>
      </c>
      <c r="AP1554" s="88">
        <v>465.63636363636363</v>
      </c>
      <c r="AQ1554" s="88">
        <v>465.63636363636363</v>
      </c>
      <c r="AR1554" s="88">
        <v>13401.966363636364</v>
      </c>
      <c r="AS1554" s="88">
        <v>465.63636363636363</v>
      </c>
      <c r="AT1554" s="88">
        <v>465.63636363636363</v>
      </c>
      <c r="AU1554" s="88">
        <v>465.63636363636363</v>
      </c>
      <c r="AV1554" s="88">
        <v>465.63636363636363</v>
      </c>
      <c r="AW1554" s="88">
        <v>465.63636363636363</v>
      </c>
      <c r="AX1554" s="88">
        <v>465.63636363636363</v>
      </c>
      <c r="AY1554" s="88">
        <v>465.63636363636363</v>
      </c>
      <c r="AZ1554" s="88">
        <v>465.63636363636363</v>
      </c>
      <c r="BA1554" s="88">
        <v>0</v>
      </c>
      <c r="BB1554" s="89">
        <f t="shared" si="95"/>
        <v>18058.330000000002</v>
      </c>
      <c r="BC1554" s="90" t="str">
        <f t="shared" si="94"/>
        <v>OK</v>
      </c>
      <c r="BD1554" s="91" t="str">
        <f t="shared" si="96"/>
        <v xml:space="preserve">                  </v>
      </c>
      <c r="BE1554" s="92">
        <f t="shared" si="97"/>
        <v>11</v>
      </c>
    </row>
    <row r="1555" spans="1:57" s="74" customFormat="1" ht="50.1" customHeight="1" x14ac:dyDescent="0.2">
      <c r="A1555" s="78" t="s">
        <v>55</v>
      </c>
      <c r="B1555" s="78" t="s">
        <v>59</v>
      </c>
      <c r="C1555" s="78" t="s">
        <v>747</v>
      </c>
      <c r="D1555" s="78" t="s">
        <v>575</v>
      </c>
      <c r="E1555" s="79" t="str">
        <f>+IF(C1555&lt;&gt;"",VLOOKUP(MID(C1555,18,5),NIVELES!$A$133:$B$213,2,0),"")</f>
        <v>MANABÍ</v>
      </c>
      <c r="F1555" s="80" t="s">
        <v>81</v>
      </c>
      <c r="G1555" s="81" t="str">
        <f>+IF(F1555&lt;&gt;"",VLOOKUP(F1555,NIVELES!$A$246:$C$464,3,0),"")</f>
        <v xml:space="preserve"> </v>
      </c>
      <c r="H1555" s="82" t="s">
        <v>1023</v>
      </c>
      <c r="I1555" s="78" t="s">
        <v>2164</v>
      </c>
      <c r="J1555" s="78" t="s">
        <v>2165</v>
      </c>
      <c r="K1555" s="78" t="s">
        <v>2166</v>
      </c>
      <c r="L1555" s="78" t="s">
        <v>1791</v>
      </c>
      <c r="M1555" s="78" t="s">
        <v>1791</v>
      </c>
      <c r="N1555" s="78" t="s">
        <v>1791</v>
      </c>
      <c r="O1555" s="78" t="s">
        <v>2638</v>
      </c>
      <c r="P1555" s="82">
        <v>12</v>
      </c>
      <c r="Q1555" s="78" t="s">
        <v>2639</v>
      </c>
      <c r="R1555" s="82">
        <v>1</v>
      </c>
      <c r="S1555" s="82">
        <v>1</v>
      </c>
      <c r="T1555" s="82">
        <v>1</v>
      </c>
      <c r="U1555" s="82">
        <v>1</v>
      </c>
      <c r="V1555" s="82">
        <v>1</v>
      </c>
      <c r="W1555" s="82">
        <v>1</v>
      </c>
      <c r="X1555" s="82">
        <v>1</v>
      </c>
      <c r="Y1555" s="82">
        <v>1</v>
      </c>
      <c r="Z1555" s="82">
        <v>1</v>
      </c>
      <c r="AA1555" s="82">
        <v>1</v>
      </c>
      <c r="AB1555" s="82">
        <v>1</v>
      </c>
      <c r="AC1555" s="82">
        <v>1</v>
      </c>
      <c r="AD1555" s="85" t="str">
        <f>IF(A1555&lt;&gt;"",IF(D1555="DIRECCIÓN_DE_TRANSFERENCIAS","280 0031",VLOOKUP(C1555,NIVELES!$A$14:$B$105,2,0)),"")</f>
        <v>280 4000</v>
      </c>
      <c r="AE1555" s="86" t="s">
        <v>322</v>
      </c>
      <c r="AF1555" s="86" t="s">
        <v>369</v>
      </c>
      <c r="AG1555" s="79" t="str">
        <f>+IF(AF1555&lt;&gt;"",VLOOKUP(AF1555,NIVELES!$A$666:$B$673,2,0),"")</f>
        <v>ADMINISTRACIÓN_CENTRAL</v>
      </c>
      <c r="AH1555" s="78" t="s">
        <v>322</v>
      </c>
      <c r="AI1555" s="79" t="str">
        <f>IF(AH1555&lt;&gt;"",VLOOKUP(CONCATENATE(AG1555,AH1555),NIVELES!$B$676:$C$745,2,0),"")</f>
        <v>Administración De La Gestión Administrativa Financiera</v>
      </c>
      <c r="AJ1555" s="78" t="s">
        <v>517</v>
      </c>
      <c r="AK1555" s="79" t="str">
        <f>+IF(AJ1555&lt;&gt;"",VLOOKUP(AJ1555,NIVELES!$A$816:$B$892,2,0),"")</f>
        <v>NO APLICA</v>
      </c>
      <c r="AL1555" s="78" t="s">
        <v>553</v>
      </c>
      <c r="AM1555" s="78">
        <v>510304</v>
      </c>
      <c r="AN1555" s="79" t="str">
        <f>IF(AM1555&lt;&gt;"",+VLOOKUP(AM1555,NIVELES!$A$1652:$B$2466,2,0),"")</f>
        <v>Compensación por Transporte</v>
      </c>
      <c r="AO1555" s="87">
        <v>720</v>
      </c>
      <c r="AP1555" s="88"/>
      <c r="AQ1555" s="88"/>
      <c r="AR1555" s="88">
        <v>180</v>
      </c>
      <c r="AS1555" s="88">
        <v>60</v>
      </c>
      <c r="AT1555" s="88">
        <v>60</v>
      </c>
      <c r="AU1555" s="88">
        <v>60</v>
      </c>
      <c r="AV1555" s="88">
        <v>60</v>
      </c>
      <c r="AW1555" s="88">
        <v>60</v>
      </c>
      <c r="AX1555" s="88">
        <v>60</v>
      </c>
      <c r="AY1555" s="88">
        <v>60</v>
      </c>
      <c r="AZ1555" s="88">
        <v>60</v>
      </c>
      <c r="BA1555" s="88">
        <v>60</v>
      </c>
      <c r="BB1555" s="89">
        <f t="shared" si="95"/>
        <v>720</v>
      </c>
      <c r="BC1555" s="90" t="str">
        <f t="shared" si="94"/>
        <v>OK</v>
      </c>
      <c r="BD1555" s="91" t="str">
        <f t="shared" si="96"/>
        <v xml:space="preserve">                  </v>
      </c>
      <c r="BE1555" s="92">
        <f t="shared" si="97"/>
        <v>12</v>
      </c>
    </row>
    <row r="1556" spans="1:57" s="74" customFormat="1" ht="50.1" customHeight="1" x14ac:dyDescent="0.2">
      <c r="A1556" s="78" t="s">
        <v>55</v>
      </c>
      <c r="B1556" s="78" t="s">
        <v>59</v>
      </c>
      <c r="C1556" s="78" t="s">
        <v>747</v>
      </c>
      <c r="D1556" s="78" t="s">
        <v>575</v>
      </c>
      <c r="E1556" s="79" t="str">
        <f>+IF(C1556&lt;&gt;"",VLOOKUP(MID(C1556,18,5),NIVELES!$A$133:$B$213,2,0),"")</f>
        <v>MANABÍ</v>
      </c>
      <c r="F1556" s="80" t="s">
        <v>81</v>
      </c>
      <c r="G1556" s="81" t="str">
        <f>+IF(F1556&lt;&gt;"",VLOOKUP(F1556,NIVELES!$A$246:$C$464,3,0),"")</f>
        <v xml:space="preserve"> </v>
      </c>
      <c r="H1556" s="82" t="s">
        <v>1023</v>
      </c>
      <c r="I1556" s="78" t="s">
        <v>2164</v>
      </c>
      <c r="J1556" s="78" t="s">
        <v>2165</v>
      </c>
      <c r="K1556" s="78" t="s">
        <v>2166</v>
      </c>
      <c r="L1556" s="78" t="s">
        <v>1791</v>
      </c>
      <c r="M1556" s="78" t="s">
        <v>1791</v>
      </c>
      <c r="N1556" s="78" t="s">
        <v>1791</v>
      </c>
      <c r="O1556" s="78" t="s">
        <v>2638</v>
      </c>
      <c r="P1556" s="82">
        <v>12</v>
      </c>
      <c r="Q1556" s="78" t="s">
        <v>2639</v>
      </c>
      <c r="R1556" s="82">
        <v>1</v>
      </c>
      <c r="S1556" s="82">
        <v>1</v>
      </c>
      <c r="T1556" s="82">
        <v>1</v>
      </c>
      <c r="U1556" s="82">
        <v>1</v>
      </c>
      <c r="V1556" s="82">
        <v>1</v>
      </c>
      <c r="W1556" s="82">
        <v>1</v>
      </c>
      <c r="X1556" s="82">
        <v>1</v>
      </c>
      <c r="Y1556" s="82">
        <v>1</v>
      </c>
      <c r="Z1556" s="82">
        <v>1</v>
      </c>
      <c r="AA1556" s="82">
        <v>1</v>
      </c>
      <c r="AB1556" s="82">
        <v>1</v>
      </c>
      <c r="AC1556" s="82">
        <v>1</v>
      </c>
      <c r="AD1556" s="85" t="str">
        <f>IF(A1556&lt;&gt;"",IF(D1556="DIRECCIÓN_DE_TRANSFERENCIAS","280 0031",VLOOKUP(C1556,NIVELES!$A$14:$B$105,2,0)),"")</f>
        <v>280 4000</v>
      </c>
      <c r="AE1556" s="86" t="s">
        <v>322</v>
      </c>
      <c r="AF1556" s="86" t="s">
        <v>369</v>
      </c>
      <c r="AG1556" s="79" t="str">
        <f>+IF(AF1556&lt;&gt;"",VLOOKUP(AF1556,NIVELES!$A$666:$B$673,2,0),"")</f>
        <v>ADMINISTRACIÓN_CENTRAL</v>
      </c>
      <c r="AH1556" s="78" t="s">
        <v>322</v>
      </c>
      <c r="AI1556" s="79" t="str">
        <f>IF(AH1556&lt;&gt;"",VLOOKUP(CONCATENATE(AG1556,AH1556),NIVELES!$B$676:$C$745,2,0),"")</f>
        <v>Administración De La Gestión Administrativa Financiera</v>
      </c>
      <c r="AJ1556" s="78" t="s">
        <v>517</v>
      </c>
      <c r="AK1556" s="79" t="str">
        <f>+IF(AJ1556&lt;&gt;"",VLOOKUP(AJ1556,NIVELES!$A$816:$B$892,2,0),"")</f>
        <v>NO APLICA</v>
      </c>
      <c r="AL1556" s="78" t="s">
        <v>553</v>
      </c>
      <c r="AM1556" s="78">
        <v>510306</v>
      </c>
      <c r="AN1556" s="79" t="str">
        <f>IF(AM1556&lt;&gt;"",+VLOOKUP(AM1556,NIVELES!$A$1652:$B$2466,2,0),"")</f>
        <v>Alimentación</v>
      </c>
      <c r="AO1556" s="87">
        <v>5040</v>
      </c>
      <c r="AP1556" s="88"/>
      <c r="AQ1556" s="88"/>
      <c r="AR1556" s="88">
        <v>1260</v>
      </c>
      <c r="AS1556" s="88">
        <v>420</v>
      </c>
      <c r="AT1556" s="88">
        <v>420</v>
      </c>
      <c r="AU1556" s="88">
        <v>420</v>
      </c>
      <c r="AV1556" s="88">
        <v>420</v>
      </c>
      <c r="AW1556" s="88">
        <v>420</v>
      </c>
      <c r="AX1556" s="88">
        <v>420</v>
      </c>
      <c r="AY1556" s="88">
        <v>420</v>
      </c>
      <c r="AZ1556" s="88">
        <v>420</v>
      </c>
      <c r="BA1556" s="88">
        <v>420</v>
      </c>
      <c r="BB1556" s="89">
        <f t="shared" si="95"/>
        <v>5040</v>
      </c>
      <c r="BC1556" s="90" t="str">
        <f t="shared" si="94"/>
        <v>OK</v>
      </c>
      <c r="BD1556" s="91" t="str">
        <f t="shared" si="96"/>
        <v xml:space="preserve">                  </v>
      </c>
      <c r="BE1556" s="92">
        <f t="shared" si="97"/>
        <v>12</v>
      </c>
    </row>
    <row r="1557" spans="1:57" s="74" customFormat="1" ht="50.1" customHeight="1" x14ac:dyDescent="0.2">
      <c r="A1557" s="78" t="s">
        <v>55</v>
      </c>
      <c r="B1557" s="78" t="s">
        <v>59</v>
      </c>
      <c r="C1557" s="78" t="s">
        <v>747</v>
      </c>
      <c r="D1557" s="78" t="s">
        <v>575</v>
      </c>
      <c r="E1557" s="79" t="str">
        <f>+IF(C1557&lt;&gt;"",VLOOKUP(MID(C1557,18,5),NIVELES!$A$133:$B$213,2,0),"")</f>
        <v>MANABÍ</v>
      </c>
      <c r="F1557" s="80" t="s">
        <v>81</v>
      </c>
      <c r="G1557" s="81" t="str">
        <f>+IF(F1557&lt;&gt;"",VLOOKUP(F1557,NIVELES!$A$246:$C$464,3,0),"")</f>
        <v xml:space="preserve"> </v>
      </c>
      <c r="H1557" s="82" t="s">
        <v>1023</v>
      </c>
      <c r="I1557" s="78" t="s">
        <v>2164</v>
      </c>
      <c r="J1557" s="78" t="s">
        <v>2165</v>
      </c>
      <c r="K1557" s="78" t="s">
        <v>2166</v>
      </c>
      <c r="L1557" s="78" t="s">
        <v>1791</v>
      </c>
      <c r="M1557" s="78" t="s">
        <v>1791</v>
      </c>
      <c r="N1557" s="78" t="s">
        <v>1791</v>
      </c>
      <c r="O1557" s="78" t="s">
        <v>2638</v>
      </c>
      <c r="P1557" s="82">
        <v>12</v>
      </c>
      <c r="Q1557" s="78" t="s">
        <v>2639</v>
      </c>
      <c r="R1557" s="82">
        <v>1</v>
      </c>
      <c r="S1557" s="82">
        <v>1</v>
      </c>
      <c r="T1557" s="82">
        <v>1</v>
      </c>
      <c r="U1557" s="82">
        <v>1</v>
      </c>
      <c r="V1557" s="82">
        <v>1</v>
      </c>
      <c r="W1557" s="82">
        <v>1</v>
      </c>
      <c r="X1557" s="82">
        <v>1</v>
      </c>
      <c r="Y1557" s="82">
        <v>1</v>
      </c>
      <c r="Z1557" s="82">
        <v>1</v>
      </c>
      <c r="AA1557" s="82">
        <v>1</v>
      </c>
      <c r="AB1557" s="82">
        <v>1</v>
      </c>
      <c r="AC1557" s="82">
        <v>1</v>
      </c>
      <c r="AD1557" s="85" t="str">
        <f>IF(A1557&lt;&gt;"",IF(D1557="DIRECCIÓN_DE_TRANSFERENCIAS","280 0031",VLOOKUP(C1557,NIVELES!$A$14:$B$105,2,0)),"")</f>
        <v>280 4000</v>
      </c>
      <c r="AE1557" s="86" t="s">
        <v>322</v>
      </c>
      <c r="AF1557" s="86" t="s">
        <v>369</v>
      </c>
      <c r="AG1557" s="79" t="str">
        <f>+IF(AF1557&lt;&gt;"",VLOOKUP(AF1557,NIVELES!$A$666:$B$673,2,0),"")</f>
        <v>ADMINISTRACIÓN_CENTRAL</v>
      </c>
      <c r="AH1557" s="78" t="s">
        <v>322</v>
      </c>
      <c r="AI1557" s="79" t="str">
        <f>IF(AH1557&lt;&gt;"",VLOOKUP(CONCATENATE(AG1557,AH1557),NIVELES!$B$676:$C$745,2,0),"")</f>
        <v>Administración De La Gestión Administrativa Financiera</v>
      </c>
      <c r="AJ1557" s="78" t="s">
        <v>517</v>
      </c>
      <c r="AK1557" s="79" t="str">
        <f>+IF(AJ1557&lt;&gt;"",VLOOKUP(AJ1557,NIVELES!$A$816:$B$892,2,0),"")</f>
        <v>NO APLICA</v>
      </c>
      <c r="AL1557" s="78" t="s">
        <v>553</v>
      </c>
      <c r="AM1557" s="78">
        <v>510401</v>
      </c>
      <c r="AN1557" s="79" t="str">
        <f>IF(AM1557&lt;&gt;"",+VLOOKUP(AM1557,NIVELES!$A$1652:$B$2466,2,0),"")</f>
        <v>Por Cargas Familiares</v>
      </c>
      <c r="AO1557" s="87">
        <v>463.14</v>
      </c>
      <c r="AP1557" s="88"/>
      <c r="AQ1557" s="88"/>
      <c r="AR1557" s="88">
        <v>115.8</v>
      </c>
      <c r="AS1557" s="88">
        <v>38.6</v>
      </c>
      <c r="AT1557" s="88">
        <v>38.6</v>
      </c>
      <c r="AU1557" s="88">
        <v>38.6</v>
      </c>
      <c r="AV1557" s="88">
        <v>38.6</v>
      </c>
      <c r="AW1557" s="88">
        <v>38.6</v>
      </c>
      <c r="AX1557" s="88">
        <v>38.6</v>
      </c>
      <c r="AY1557" s="88">
        <v>38.6</v>
      </c>
      <c r="AZ1557" s="88">
        <v>38.6</v>
      </c>
      <c r="BA1557" s="88">
        <v>38.54</v>
      </c>
      <c r="BB1557" s="89">
        <f t="shared" si="95"/>
        <v>463.1400000000001</v>
      </c>
      <c r="BC1557" s="90" t="str">
        <f t="shared" si="94"/>
        <v>OK</v>
      </c>
      <c r="BD1557" s="91" t="str">
        <f t="shared" si="96"/>
        <v xml:space="preserve">                  </v>
      </c>
      <c r="BE1557" s="92">
        <f t="shared" si="97"/>
        <v>12</v>
      </c>
    </row>
    <row r="1558" spans="1:57" s="74" customFormat="1" ht="50.1" customHeight="1" x14ac:dyDescent="0.2">
      <c r="A1558" s="78" t="s">
        <v>55</v>
      </c>
      <c r="B1558" s="78" t="s">
        <v>59</v>
      </c>
      <c r="C1558" s="78" t="s">
        <v>747</v>
      </c>
      <c r="D1558" s="78" t="s">
        <v>575</v>
      </c>
      <c r="E1558" s="79" t="str">
        <f>+IF(C1558&lt;&gt;"",VLOOKUP(MID(C1558,18,5),NIVELES!$A$133:$B$213,2,0),"")</f>
        <v>MANABÍ</v>
      </c>
      <c r="F1558" s="80" t="s">
        <v>81</v>
      </c>
      <c r="G1558" s="81" t="str">
        <f>+IF(F1558&lt;&gt;"",VLOOKUP(F1558,NIVELES!$A$246:$C$464,3,0),"")</f>
        <v xml:space="preserve"> </v>
      </c>
      <c r="H1558" s="82" t="s">
        <v>1023</v>
      </c>
      <c r="I1558" s="78" t="s">
        <v>2164</v>
      </c>
      <c r="J1558" s="78" t="s">
        <v>2165</v>
      </c>
      <c r="K1558" s="78" t="s">
        <v>2166</v>
      </c>
      <c r="L1558" s="78" t="s">
        <v>1791</v>
      </c>
      <c r="M1558" s="78" t="s">
        <v>1791</v>
      </c>
      <c r="N1558" s="78" t="s">
        <v>1791</v>
      </c>
      <c r="O1558" s="78" t="s">
        <v>2638</v>
      </c>
      <c r="P1558" s="82">
        <v>12</v>
      </c>
      <c r="Q1558" s="78" t="s">
        <v>2639</v>
      </c>
      <c r="R1558" s="82">
        <v>1</v>
      </c>
      <c r="S1558" s="82">
        <v>1</v>
      </c>
      <c r="T1558" s="82">
        <v>1</v>
      </c>
      <c r="U1558" s="82">
        <v>1</v>
      </c>
      <c r="V1558" s="82">
        <v>1</v>
      </c>
      <c r="W1558" s="82">
        <v>1</v>
      </c>
      <c r="X1558" s="82">
        <v>1</v>
      </c>
      <c r="Y1558" s="82">
        <v>1</v>
      </c>
      <c r="Z1558" s="82">
        <v>1</v>
      </c>
      <c r="AA1558" s="82">
        <v>1</v>
      </c>
      <c r="AB1558" s="82">
        <v>1</v>
      </c>
      <c r="AC1558" s="82">
        <v>1</v>
      </c>
      <c r="AD1558" s="85" t="str">
        <f>IF(A1558&lt;&gt;"",IF(D1558="DIRECCIÓN_DE_TRANSFERENCIAS","280 0031",VLOOKUP(C1558,NIVELES!$A$14:$B$105,2,0)),"")</f>
        <v>280 4000</v>
      </c>
      <c r="AE1558" s="86" t="s">
        <v>322</v>
      </c>
      <c r="AF1558" s="86" t="s">
        <v>369</v>
      </c>
      <c r="AG1558" s="79" t="str">
        <f>+IF(AF1558&lt;&gt;"",VLOOKUP(AF1558,NIVELES!$A$666:$B$673,2,0),"")</f>
        <v>ADMINISTRACIÓN_CENTRAL</v>
      </c>
      <c r="AH1558" s="78" t="s">
        <v>322</v>
      </c>
      <c r="AI1558" s="79" t="str">
        <f>IF(AH1558&lt;&gt;"",VLOOKUP(CONCATENATE(AG1558,AH1558),NIVELES!$B$676:$C$745,2,0),"")</f>
        <v>Administración De La Gestión Administrativa Financiera</v>
      </c>
      <c r="AJ1558" s="78" t="s">
        <v>517</v>
      </c>
      <c r="AK1558" s="79" t="str">
        <f>+IF(AJ1558&lt;&gt;"",VLOOKUP(AJ1558,NIVELES!$A$816:$B$892,2,0),"")</f>
        <v>NO APLICA</v>
      </c>
      <c r="AL1558" s="78" t="s">
        <v>553</v>
      </c>
      <c r="AM1558" s="78">
        <v>510408</v>
      </c>
      <c r="AN1558" s="79" t="str">
        <f>IF(AM1558&lt;&gt;"",+VLOOKUP(AM1558,NIVELES!$A$1652:$B$2466,2,0),"")</f>
        <v>Subsidio de Antigüedad</v>
      </c>
      <c r="AO1558" s="87">
        <v>1020.63</v>
      </c>
      <c r="AP1558" s="88"/>
      <c r="AQ1558" s="88"/>
      <c r="AR1558" s="88">
        <v>255.18</v>
      </c>
      <c r="AS1558" s="88">
        <v>85.05</v>
      </c>
      <c r="AT1558" s="88">
        <v>85.05</v>
      </c>
      <c r="AU1558" s="88">
        <v>85.05</v>
      </c>
      <c r="AV1558" s="88">
        <v>85.05</v>
      </c>
      <c r="AW1558" s="88">
        <v>85.05</v>
      </c>
      <c r="AX1558" s="88">
        <v>85.05</v>
      </c>
      <c r="AY1558" s="88">
        <v>85.05</v>
      </c>
      <c r="AZ1558" s="88">
        <v>85.05</v>
      </c>
      <c r="BA1558" s="88">
        <v>85.05</v>
      </c>
      <c r="BB1558" s="89">
        <f t="shared" si="95"/>
        <v>1020.6299999999998</v>
      </c>
      <c r="BC1558" s="90" t="str">
        <f t="shared" si="94"/>
        <v>OK</v>
      </c>
      <c r="BD1558" s="91" t="str">
        <f t="shared" si="96"/>
        <v xml:space="preserve">                  </v>
      </c>
      <c r="BE1558" s="92">
        <f t="shared" si="97"/>
        <v>12</v>
      </c>
    </row>
    <row r="1559" spans="1:57" s="74" customFormat="1" ht="50.1" customHeight="1" x14ac:dyDescent="0.2">
      <c r="A1559" s="78" t="s">
        <v>55</v>
      </c>
      <c r="B1559" s="78" t="s">
        <v>59</v>
      </c>
      <c r="C1559" s="78" t="s">
        <v>747</v>
      </c>
      <c r="D1559" s="78" t="s">
        <v>575</v>
      </c>
      <c r="E1559" s="79" t="str">
        <f>+IF(C1559&lt;&gt;"",VLOOKUP(MID(C1559,18,5),NIVELES!$A$133:$B$213,2,0),"")</f>
        <v>MANABÍ</v>
      </c>
      <c r="F1559" s="80" t="s">
        <v>81</v>
      </c>
      <c r="G1559" s="81" t="str">
        <f>+IF(F1559&lt;&gt;"",VLOOKUP(F1559,NIVELES!$A$246:$C$464,3,0),"")</f>
        <v xml:space="preserve"> </v>
      </c>
      <c r="H1559" s="82" t="s">
        <v>1023</v>
      </c>
      <c r="I1559" s="78" t="s">
        <v>2164</v>
      </c>
      <c r="J1559" s="78" t="s">
        <v>2165</v>
      </c>
      <c r="K1559" s="78" t="s">
        <v>2166</v>
      </c>
      <c r="L1559" s="78" t="s">
        <v>1791</v>
      </c>
      <c r="M1559" s="78" t="s">
        <v>1791</v>
      </c>
      <c r="N1559" s="78" t="s">
        <v>1791</v>
      </c>
      <c r="O1559" s="78" t="s">
        <v>2638</v>
      </c>
      <c r="P1559" s="82">
        <v>11</v>
      </c>
      <c r="Q1559" s="78" t="s">
        <v>2639</v>
      </c>
      <c r="R1559" s="82">
        <v>1</v>
      </c>
      <c r="S1559" s="82">
        <v>1</v>
      </c>
      <c r="T1559" s="82">
        <v>1</v>
      </c>
      <c r="U1559" s="82">
        <v>1</v>
      </c>
      <c r="V1559" s="82">
        <v>1</v>
      </c>
      <c r="W1559" s="82">
        <v>1</v>
      </c>
      <c r="X1559" s="82">
        <v>1</v>
      </c>
      <c r="Y1559" s="82">
        <v>1</v>
      </c>
      <c r="Z1559" s="82">
        <v>1</v>
      </c>
      <c r="AA1559" s="82">
        <v>1</v>
      </c>
      <c r="AB1559" s="82">
        <v>1</v>
      </c>
      <c r="AC1559" s="82"/>
      <c r="AD1559" s="85" t="str">
        <f>IF(A1559&lt;&gt;"",IF(D1559="DIRECCIÓN_DE_TRANSFERENCIAS","280 0031",VLOOKUP(C1559,NIVELES!$A$14:$B$105,2,0)),"")</f>
        <v>280 4000</v>
      </c>
      <c r="AE1559" s="86" t="s">
        <v>322</v>
      </c>
      <c r="AF1559" s="86" t="s">
        <v>369</v>
      </c>
      <c r="AG1559" s="79" t="str">
        <f>+IF(AF1559&lt;&gt;"",VLOOKUP(AF1559,NIVELES!$A$666:$B$673,2,0),"")</f>
        <v>ADMINISTRACIÓN_CENTRAL</v>
      </c>
      <c r="AH1559" s="78" t="s">
        <v>322</v>
      </c>
      <c r="AI1559" s="79" t="str">
        <f>IF(AH1559&lt;&gt;"",VLOOKUP(CONCATENATE(AG1559,AH1559),NIVELES!$B$676:$C$745,2,0),"")</f>
        <v>Administración De La Gestión Administrativa Financiera</v>
      </c>
      <c r="AJ1559" s="78" t="s">
        <v>517</v>
      </c>
      <c r="AK1559" s="79" t="str">
        <f>+IF(AJ1559&lt;&gt;"",VLOOKUP(AJ1559,NIVELES!$A$816:$B$892,2,0),"")</f>
        <v>NO APLICA</v>
      </c>
      <c r="AL1559" s="78" t="s">
        <v>553</v>
      </c>
      <c r="AM1559" s="78">
        <v>510510</v>
      </c>
      <c r="AN1559" s="79" t="str">
        <f>IF(AM1559&lt;&gt;"",+VLOOKUP(AM1559,NIVELES!$A$1652:$B$2466,2,0),"")</f>
        <v>Servicios Personales por Contrato</v>
      </c>
      <c r="AO1559" s="87">
        <v>217503</v>
      </c>
      <c r="AP1559" s="88">
        <v>19773</v>
      </c>
      <c r="AQ1559" s="88">
        <v>19773</v>
      </c>
      <c r="AR1559" s="88">
        <v>19773</v>
      </c>
      <c r="AS1559" s="88">
        <v>19773</v>
      </c>
      <c r="AT1559" s="88">
        <v>19773</v>
      </c>
      <c r="AU1559" s="88">
        <v>19773</v>
      </c>
      <c r="AV1559" s="88">
        <v>19773</v>
      </c>
      <c r="AW1559" s="88">
        <v>19773</v>
      </c>
      <c r="AX1559" s="88">
        <v>19773</v>
      </c>
      <c r="AY1559" s="88">
        <v>19773</v>
      </c>
      <c r="AZ1559" s="88">
        <v>19773</v>
      </c>
      <c r="BA1559" s="88">
        <v>0</v>
      </c>
      <c r="BB1559" s="89">
        <f t="shared" si="95"/>
        <v>217503</v>
      </c>
      <c r="BC1559" s="90" t="str">
        <f t="shared" si="94"/>
        <v>OK</v>
      </c>
      <c r="BD1559" s="91" t="str">
        <f t="shared" si="96"/>
        <v xml:space="preserve">                  </v>
      </c>
      <c r="BE1559" s="92">
        <f t="shared" si="97"/>
        <v>11</v>
      </c>
    </row>
    <row r="1560" spans="1:57" s="74" customFormat="1" ht="50.1" customHeight="1" x14ac:dyDescent="0.2">
      <c r="A1560" s="78" t="s">
        <v>55</v>
      </c>
      <c r="B1560" s="78" t="s">
        <v>59</v>
      </c>
      <c r="C1560" s="78" t="s">
        <v>747</v>
      </c>
      <c r="D1560" s="78" t="s">
        <v>575</v>
      </c>
      <c r="E1560" s="79" t="str">
        <f>+IF(C1560&lt;&gt;"",VLOOKUP(MID(C1560,18,5),NIVELES!$A$133:$B$213,2,0),"")</f>
        <v>MANABÍ</v>
      </c>
      <c r="F1560" s="80" t="s">
        <v>81</v>
      </c>
      <c r="G1560" s="81" t="str">
        <f>+IF(F1560&lt;&gt;"",VLOOKUP(F1560,NIVELES!$A$246:$C$464,3,0),"")</f>
        <v xml:space="preserve"> </v>
      </c>
      <c r="H1560" s="82" t="s">
        <v>1023</v>
      </c>
      <c r="I1560" s="78" t="s">
        <v>2164</v>
      </c>
      <c r="J1560" s="78" t="s">
        <v>2165</v>
      </c>
      <c r="K1560" s="78" t="s">
        <v>2166</v>
      </c>
      <c r="L1560" s="78" t="s">
        <v>1791</v>
      </c>
      <c r="M1560" s="78" t="s">
        <v>1791</v>
      </c>
      <c r="N1560" s="78" t="s">
        <v>1791</v>
      </c>
      <c r="O1560" s="78" t="s">
        <v>2638</v>
      </c>
      <c r="P1560" s="82">
        <v>11</v>
      </c>
      <c r="Q1560" s="78" t="s">
        <v>2639</v>
      </c>
      <c r="R1560" s="82">
        <v>1</v>
      </c>
      <c r="S1560" s="82">
        <v>1</v>
      </c>
      <c r="T1560" s="82">
        <v>1</v>
      </c>
      <c r="U1560" s="82">
        <v>1</v>
      </c>
      <c r="V1560" s="82">
        <v>1</v>
      </c>
      <c r="W1560" s="82">
        <v>1</v>
      </c>
      <c r="X1560" s="82">
        <v>1</v>
      </c>
      <c r="Y1560" s="82">
        <v>1</v>
      </c>
      <c r="Z1560" s="82">
        <v>1</v>
      </c>
      <c r="AA1560" s="82">
        <v>1</v>
      </c>
      <c r="AB1560" s="82">
        <v>1</v>
      </c>
      <c r="AC1560" s="82"/>
      <c r="AD1560" s="85" t="str">
        <f>IF(A1560&lt;&gt;"",IF(D1560="DIRECCIÓN_DE_TRANSFERENCIAS","280 0031",VLOOKUP(C1560,NIVELES!$A$14:$B$105,2,0)),"")</f>
        <v>280 4000</v>
      </c>
      <c r="AE1560" s="86" t="s">
        <v>322</v>
      </c>
      <c r="AF1560" s="86" t="s">
        <v>369</v>
      </c>
      <c r="AG1560" s="79" t="str">
        <f>+IF(AF1560&lt;&gt;"",VLOOKUP(AF1560,NIVELES!$A$666:$B$673,2,0),"")</f>
        <v>ADMINISTRACIÓN_CENTRAL</v>
      </c>
      <c r="AH1560" s="78" t="s">
        <v>322</v>
      </c>
      <c r="AI1560" s="79" t="str">
        <f>IF(AH1560&lt;&gt;"",VLOOKUP(CONCATENATE(AG1560,AH1560),NIVELES!$B$676:$C$745,2,0),"")</f>
        <v>Administración De La Gestión Administrativa Financiera</v>
      </c>
      <c r="AJ1560" s="78" t="s">
        <v>517</v>
      </c>
      <c r="AK1560" s="79" t="str">
        <f>+IF(AJ1560&lt;&gt;"",VLOOKUP(AJ1560,NIVELES!$A$816:$B$892,2,0),"")</f>
        <v>NO APLICA</v>
      </c>
      <c r="AL1560" s="78" t="s">
        <v>553</v>
      </c>
      <c r="AM1560" s="78">
        <v>510601</v>
      </c>
      <c r="AN1560" s="79" t="str">
        <f>IF(AM1560&lt;&gt;"",+VLOOKUP(AM1560,NIVELES!$A$1652:$B$2466,2,0),"")</f>
        <v>Aporte Patronal</v>
      </c>
      <c r="AO1560" s="87">
        <v>59948.76</v>
      </c>
      <c r="AP1560" s="88">
        <v>5449.8872727272719</v>
      </c>
      <c r="AQ1560" s="88">
        <v>5449.8872727272719</v>
      </c>
      <c r="AR1560" s="88">
        <v>5449.8872727272719</v>
      </c>
      <c r="AS1560" s="88">
        <v>5449.8872727272719</v>
      </c>
      <c r="AT1560" s="88">
        <v>5449.8872727272719</v>
      </c>
      <c r="AU1560" s="88">
        <v>5449.8872727272719</v>
      </c>
      <c r="AV1560" s="88">
        <v>5449.8872727272719</v>
      </c>
      <c r="AW1560" s="88">
        <v>5449.8872727272719</v>
      </c>
      <c r="AX1560" s="88">
        <v>5449.8872727272719</v>
      </c>
      <c r="AY1560" s="88">
        <v>5449.8872727272719</v>
      </c>
      <c r="AZ1560" s="88">
        <v>5449.8872727272719</v>
      </c>
      <c r="BA1560" s="88">
        <v>0</v>
      </c>
      <c r="BB1560" s="89">
        <f t="shared" si="95"/>
        <v>59948.75999999998</v>
      </c>
      <c r="BC1560" s="90" t="str">
        <f t="shared" si="94"/>
        <v>OK</v>
      </c>
      <c r="BD1560" s="91" t="str">
        <f t="shared" si="96"/>
        <v xml:space="preserve">                  </v>
      </c>
      <c r="BE1560" s="92">
        <f t="shared" si="97"/>
        <v>11</v>
      </c>
    </row>
    <row r="1561" spans="1:57" s="74" customFormat="1" ht="50.1" customHeight="1" x14ac:dyDescent="0.2">
      <c r="A1561" s="78" t="s">
        <v>55</v>
      </c>
      <c r="B1561" s="78" t="s">
        <v>59</v>
      </c>
      <c r="C1561" s="78" t="s">
        <v>747</v>
      </c>
      <c r="D1561" s="78" t="s">
        <v>575</v>
      </c>
      <c r="E1561" s="79" t="str">
        <f>+IF(C1561&lt;&gt;"",VLOOKUP(MID(C1561,18,5),NIVELES!$A$133:$B$213,2,0),"")</f>
        <v>MANABÍ</v>
      </c>
      <c r="F1561" s="80" t="s">
        <v>81</v>
      </c>
      <c r="G1561" s="81" t="str">
        <f>+IF(F1561&lt;&gt;"",VLOOKUP(F1561,NIVELES!$A$246:$C$464,3,0),"")</f>
        <v xml:space="preserve"> </v>
      </c>
      <c r="H1561" s="82" t="s">
        <v>1023</v>
      </c>
      <c r="I1561" s="78" t="s">
        <v>2164</v>
      </c>
      <c r="J1561" s="78" t="s">
        <v>2165</v>
      </c>
      <c r="K1561" s="78" t="s">
        <v>2166</v>
      </c>
      <c r="L1561" s="78" t="s">
        <v>1791</v>
      </c>
      <c r="M1561" s="78" t="s">
        <v>1791</v>
      </c>
      <c r="N1561" s="78" t="s">
        <v>1791</v>
      </c>
      <c r="O1561" s="78" t="s">
        <v>2638</v>
      </c>
      <c r="P1561" s="82">
        <v>11</v>
      </c>
      <c r="Q1561" s="78" t="s">
        <v>2639</v>
      </c>
      <c r="R1561" s="82">
        <v>1</v>
      </c>
      <c r="S1561" s="82">
        <v>1</v>
      </c>
      <c r="T1561" s="82">
        <v>1</v>
      </c>
      <c r="U1561" s="82">
        <v>1</v>
      </c>
      <c r="V1561" s="82">
        <v>1</v>
      </c>
      <c r="W1561" s="82">
        <v>1</v>
      </c>
      <c r="X1561" s="82">
        <v>1</v>
      </c>
      <c r="Y1561" s="82">
        <v>1</v>
      </c>
      <c r="Z1561" s="82">
        <v>1</v>
      </c>
      <c r="AA1561" s="82">
        <v>1</v>
      </c>
      <c r="AB1561" s="82">
        <v>1</v>
      </c>
      <c r="AC1561" s="82"/>
      <c r="AD1561" s="85" t="str">
        <f>IF(A1561&lt;&gt;"",IF(D1561="DIRECCIÓN_DE_TRANSFERENCIAS","280 0031",VLOOKUP(C1561,NIVELES!$A$14:$B$105,2,0)),"")</f>
        <v>280 4000</v>
      </c>
      <c r="AE1561" s="86" t="s">
        <v>322</v>
      </c>
      <c r="AF1561" s="86" t="s">
        <v>369</v>
      </c>
      <c r="AG1561" s="79" t="str">
        <f>+IF(AF1561&lt;&gt;"",VLOOKUP(AF1561,NIVELES!$A$666:$B$673,2,0),"")</f>
        <v>ADMINISTRACIÓN_CENTRAL</v>
      </c>
      <c r="AH1561" s="78" t="s">
        <v>322</v>
      </c>
      <c r="AI1561" s="79" t="str">
        <f>IF(AH1561&lt;&gt;"",VLOOKUP(CONCATENATE(AG1561,AH1561),NIVELES!$B$676:$C$745,2,0),"")</f>
        <v>Administración De La Gestión Administrativa Financiera</v>
      </c>
      <c r="AJ1561" s="78" t="s">
        <v>517</v>
      </c>
      <c r="AK1561" s="79" t="str">
        <f>+IF(AJ1561&lt;&gt;"",VLOOKUP(AJ1561,NIVELES!$A$816:$B$892,2,0),"")</f>
        <v>NO APLICA</v>
      </c>
      <c r="AL1561" s="78" t="s">
        <v>553</v>
      </c>
      <c r="AM1561" s="78">
        <v>510602</v>
      </c>
      <c r="AN1561" s="79" t="str">
        <f>IF(AM1561&lt;&gt;"",+VLOOKUP(AM1561,NIVELES!$A$1652:$B$2466,2,0),"")</f>
        <v>Fondo de Reserva</v>
      </c>
      <c r="AO1561" s="87">
        <v>50927.75</v>
      </c>
      <c r="AP1561" s="88">
        <v>4629.795454545454</v>
      </c>
      <c r="AQ1561" s="88">
        <v>4629.795454545454</v>
      </c>
      <c r="AR1561" s="88">
        <v>4629.795454545454</v>
      </c>
      <c r="AS1561" s="88">
        <v>4629.795454545454</v>
      </c>
      <c r="AT1561" s="88">
        <v>4629.795454545454</v>
      </c>
      <c r="AU1561" s="88">
        <v>4629.795454545454</v>
      </c>
      <c r="AV1561" s="88">
        <v>4629.795454545454</v>
      </c>
      <c r="AW1561" s="88">
        <v>4629.795454545454</v>
      </c>
      <c r="AX1561" s="88">
        <v>4629.795454545454</v>
      </c>
      <c r="AY1561" s="88">
        <v>4629.795454545454</v>
      </c>
      <c r="AZ1561" s="88">
        <v>4629.795454545454</v>
      </c>
      <c r="BA1561" s="88">
        <v>0</v>
      </c>
      <c r="BB1561" s="89">
        <f t="shared" si="95"/>
        <v>50927.750000000007</v>
      </c>
      <c r="BC1561" s="90" t="str">
        <f t="shared" si="94"/>
        <v>OK</v>
      </c>
      <c r="BD1561" s="91" t="str">
        <f t="shared" si="96"/>
        <v xml:space="preserve">                  </v>
      </c>
      <c r="BE1561" s="92">
        <f t="shared" si="97"/>
        <v>11</v>
      </c>
    </row>
    <row r="1562" spans="1:57" s="74" customFormat="1" ht="50.1" customHeight="1" x14ac:dyDescent="0.2">
      <c r="A1562" s="78" t="s">
        <v>55</v>
      </c>
      <c r="B1562" s="78" t="s">
        <v>59</v>
      </c>
      <c r="C1562" s="78" t="s">
        <v>747</v>
      </c>
      <c r="D1562" s="78" t="s">
        <v>575</v>
      </c>
      <c r="E1562" s="79" t="str">
        <f>+IF(C1562&lt;&gt;"",VLOOKUP(MID(C1562,18,5),NIVELES!$A$133:$B$213,2,0),"")</f>
        <v>MANABÍ</v>
      </c>
      <c r="F1562" s="80" t="s">
        <v>81</v>
      </c>
      <c r="G1562" s="81" t="str">
        <f>+IF(F1562&lt;&gt;"",VLOOKUP(F1562,NIVELES!$A$246:$C$464,3,0),"")</f>
        <v xml:space="preserve"> </v>
      </c>
      <c r="H1562" s="82" t="s">
        <v>1023</v>
      </c>
      <c r="I1562" s="78" t="s">
        <v>2173</v>
      </c>
      <c r="J1562" s="78" t="s">
        <v>2165</v>
      </c>
      <c r="K1562" s="78" t="s">
        <v>2166</v>
      </c>
      <c r="L1562" s="78" t="s">
        <v>1791</v>
      </c>
      <c r="M1562" s="78" t="s">
        <v>1791</v>
      </c>
      <c r="N1562" s="78" t="s">
        <v>1791</v>
      </c>
      <c r="O1562" s="78" t="s">
        <v>2174</v>
      </c>
      <c r="P1562" s="82">
        <v>12</v>
      </c>
      <c r="Q1562" s="78" t="s">
        <v>2640</v>
      </c>
      <c r="R1562" s="82">
        <v>1</v>
      </c>
      <c r="S1562" s="82">
        <v>1</v>
      </c>
      <c r="T1562" s="82">
        <v>1</v>
      </c>
      <c r="U1562" s="82">
        <v>1</v>
      </c>
      <c r="V1562" s="82">
        <v>1</v>
      </c>
      <c r="W1562" s="82">
        <v>1</v>
      </c>
      <c r="X1562" s="82">
        <v>1</v>
      </c>
      <c r="Y1562" s="82">
        <v>1</v>
      </c>
      <c r="Z1562" s="82">
        <v>1</v>
      </c>
      <c r="AA1562" s="82">
        <v>1</v>
      </c>
      <c r="AB1562" s="82">
        <v>1</v>
      </c>
      <c r="AC1562" s="82">
        <v>1</v>
      </c>
      <c r="AD1562" s="85" t="str">
        <f>IF(A1562&lt;&gt;"",IF(D1562="DIRECCIÓN_DE_TRANSFERENCIAS","280 0031",VLOOKUP(C1562,NIVELES!$A$14:$B$105,2,0)),"")</f>
        <v>280 4000</v>
      </c>
      <c r="AE1562" s="86" t="s">
        <v>322</v>
      </c>
      <c r="AF1562" s="86" t="s">
        <v>369</v>
      </c>
      <c r="AG1562" s="79" t="str">
        <f>+IF(AF1562&lt;&gt;"",VLOOKUP(AF1562,NIVELES!$A$666:$B$673,2,0),"")</f>
        <v>ADMINISTRACIÓN_CENTRAL</v>
      </c>
      <c r="AH1562" s="78" t="s">
        <v>322</v>
      </c>
      <c r="AI1562" s="79" t="str">
        <f>IF(AH1562&lt;&gt;"",VLOOKUP(CONCATENATE(AG1562,AH1562),NIVELES!$B$676:$C$745,2,0),"")</f>
        <v>Administración De La Gestión Administrativa Financiera</v>
      </c>
      <c r="AJ1562" s="78" t="s">
        <v>517</v>
      </c>
      <c r="AK1562" s="79" t="str">
        <f>+IF(AJ1562&lt;&gt;"",VLOOKUP(AJ1562,NIVELES!$A$816:$B$892,2,0),"")</f>
        <v>NO APLICA</v>
      </c>
      <c r="AL1562" s="78" t="s">
        <v>554</v>
      </c>
      <c r="AM1562" s="78">
        <v>530101</v>
      </c>
      <c r="AN1562" s="79" t="str">
        <f>IF(AM1562&lt;&gt;"",+VLOOKUP(AM1562,NIVELES!$A$1652:$B$2466,2,0),"")</f>
        <v>Agua Potable</v>
      </c>
      <c r="AO1562" s="87">
        <v>3300</v>
      </c>
      <c r="AP1562" s="88">
        <v>275</v>
      </c>
      <c r="AQ1562" s="88">
        <v>275</v>
      </c>
      <c r="AR1562" s="88">
        <v>275</v>
      </c>
      <c r="AS1562" s="88">
        <v>275</v>
      </c>
      <c r="AT1562" s="88">
        <v>275</v>
      </c>
      <c r="AU1562" s="88">
        <v>275</v>
      </c>
      <c r="AV1562" s="88">
        <v>275</v>
      </c>
      <c r="AW1562" s="88">
        <v>275</v>
      </c>
      <c r="AX1562" s="88">
        <v>275</v>
      </c>
      <c r="AY1562" s="88">
        <v>275</v>
      </c>
      <c r="AZ1562" s="88">
        <v>275</v>
      </c>
      <c r="BA1562" s="88">
        <v>275</v>
      </c>
      <c r="BB1562" s="89">
        <f t="shared" si="95"/>
        <v>3300</v>
      </c>
      <c r="BC1562" s="90" t="str">
        <f t="shared" si="94"/>
        <v>OK</v>
      </c>
      <c r="BD1562" s="91" t="str">
        <f t="shared" si="96"/>
        <v xml:space="preserve">                  </v>
      </c>
      <c r="BE1562" s="92">
        <f t="shared" si="97"/>
        <v>12</v>
      </c>
    </row>
    <row r="1563" spans="1:57" s="74" customFormat="1" ht="50.1" customHeight="1" x14ac:dyDescent="0.2">
      <c r="A1563" s="78" t="s">
        <v>55</v>
      </c>
      <c r="B1563" s="78" t="s">
        <v>59</v>
      </c>
      <c r="C1563" s="78" t="s">
        <v>747</v>
      </c>
      <c r="D1563" s="78" t="s">
        <v>575</v>
      </c>
      <c r="E1563" s="79" t="str">
        <f>+IF(C1563&lt;&gt;"",VLOOKUP(MID(C1563,18,5),NIVELES!$A$133:$B$213,2,0),"")</f>
        <v>MANABÍ</v>
      </c>
      <c r="F1563" s="80" t="s">
        <v>81</v>
      </c>
      <c r="G1563" s="81" t="str">
        <f>+IF(F1563&lt;&gt;"",VLOOKUP(F1563,NIVELES!$A$246:$C$464,3,0),"")</f>
        <v xml:space="preserve"> </v>
      </c>
      <c r="H1563" s="82" t="s">
        <v>1023</v>
      </c>
      <c r="I1563" s="78" t="s">
        <v>2173</v>
      </c>
      <c r="J1563" s="78" t="s">
        <v>2165</v>
      </c>
      <c r="K1563" s="78" t="s">
        <v>2166</v>
      </c>
      <c r="L1563" s="78" t="s">
        <v>1791</v>
      </c>
      <c r="M1563" s="78" t="s">
        <v>1791</v>
      </c>
      <c r="N1563" s="78" t="s">
        <v>1791</v>
      </c>
      <c r="O1563" s="78" t="s">
        <v>2174</v>
      </c>
      <c r="P1563" s="82">
        <v>12</v>
      </c>
      <c r="Q1563" s="78" t="s">
        <v>2640</v>
      </c>
      <c r="R1563" s="82">
        <v>1</v>
      </c>
      <c r="S1563" s="82">
        <v>1</v>
      </c>
      <c r="T1563" s="82">
        <v>1</v>
      </c>
      <c r="U1563" s="82">
        <v>1</v>
      </c>
      <c r="V1563" s="82">
        <v>1</v>
      </c>
      <c r="W1563" s="82">
        <v>1</v>
      </c>
      <c r="X1563" s="82">
        <v>1</v>
      </c>
      <c r="Y1563" s="82">
        <v>1</v>
      </c>
      <c r="Z1563" s="82">
        <v>1</v>
      </c>
      <c r="AA1563" s="82">
        <v>1</v>
      </c>
      <c r="AB1563" s="82">
        <v>1</v>
      </c>
      <c r="AC1563" s="82">
        <v>1</v>
      </c>
      <c r="AD1563" s="85" t="str">
        <f>IF(A1563&lt;&gt;"",IF(D1563="DIRECCIÓN_DE_TRANSFERENCIAS","280 0031",VLOOKUP(C1563,NIVELES!$A$14:$B$105,2,0)),"")</f>
        <v>280 4000</v>
      </c>
      <c r="AE1563" s="86" t="s">
        <v>322</v>
      </c>
      <c r="AF1563" s="86" t="s">
        <v>369</v>
      </c>
      <c r="AG1563" s="79" t="str">
        <f>+IF(AF1563&lt;&gt;"",VLOOKUP(AF1563,NIVELES!$A$666:$B$673,2,0),"")</f>
        <v>ADMINISTRACIÓN_CENTRAL</v>
      </c>
      <c r="AH1563" s="78" t="s">
        <v>322</v>
      </c>
      <c r="AI1563" s="79" t="str">
        <f>IF(AH1563&lt;&gt;"",VLOOKUP(CONCATENATE(AG1563,AH1563),NIVELES!$B$676:$C$745,2,0),"")</f>
        <v>Administración De La Gestión Administrativa Financiera</v>
      </c>
      <c r="AJ1563" s="78" t="s">
        <v>517</v>
      </c>
      <c r="AK1563" s="79" t="str">
        <f>+IF(AJ1563&lt;&gt;"",VLOOKUP(AJ1563,NIVELES!$A$816:$B$892,2,0),"")</f>
        <v>NO APLICA</v>
      </c>
      <c r="AL1563" s="78" t="s">
        <v>554</v>
      </c>
      <c r="AM1563" s="78">
        <v>530104</v>
      </c>
      <c r="AN1563" s="79" t="str">
        <f>IF(AM1563&lt;&gt;"",+VLOOKUP(AM1563,NIVELES!$A$1652:$B$2466,2,0),"")</f>
        <v>Energía Eléctrica</v>
      </c>
      <c r="AO1563" s="87">
        <v>10560</v>
      </c>
      <c r="AP1563" s="88">
        <v>880</v>
      </c>
      <c r="AQ1563" s="88">
        <v>880</v>
      </c>
      <c r="AR1563" s="88">
        <v>880</v>
      </c>
      <c r="AS1563" s="88">
        <v>880</v>
      </c>
      <c r="AT1563" s="88">
        <v>880</v>
      </c>
      <c r="AU1563" s="88">
        <v>880</v>
      </c>
      <c r="AV1563" s="88">
        <v>880</v>
      </c>
      <c r="AW1563" s="88">
        <v>880</v>
      </c>
      <c r="AX1563" s="88">
        <v>880</v>
      </c>
      <c r="AY1563" s="88">
        <v>880</v>
      </c>
      <c r="AZ1563" s="88">
        <v>880</v>
      </c>
      <c r="BA1563" s="88">
        <v>880</v>
      </c>
      <c r="BB1563" s="89">
        <f t="shared" si="95"/>
        <v>10560</v>
      </c>
      <c r="BC1563" s="90" t="str">
        <f t="shared" si="94"/>
        <v>OK</v>
      </c>
      <c r="BD1563" s="91" t="str">
        <f t="shared" si="96"/>
        <v xml:space="preserve">                  </v>
      </c>
      <c r="BE1563" s="92">
        <f t="shared" si="97"/>
        <v>12</v>
      </c>
    </row>
    <row r="1564" spans="1:57" s="74" customFormat="1" ht="50.1" customHeight="1" x14ac:dyDescent="0.2">
      <c r="A1564" s="78" t="s">
        <v>55</v>
      </c>
      <c r="B1564" s="78" t="s">
        <v>59</v>
      </c>
      <c r="C1564" s="78" t="s">
        <v>747</v>
      </c>
      <c r="D1564" s="78" t="s">
        <v>575</v>
      </c>
      <c r="E1564" s="79" t="str">
        <f>+IF(C1564&lt;&gt;"",VLOOKUP(MID(C1564,18,5),NIVELES!$A$133:$B$213,2,0),"")</f>
        <v>MANABÍ</v>
      </c>
      <c r="F1564" s="80" t="s">
        <v>81</v>
      </c>
      <c r="G1564" s="81" t="str">
        <f>+IF(F1564&lt;&gt;"",VLOOKUP(F1564,NIVELES!$A$246:$C$464,3,0),"")</f>
        <v xml:space="preserve"> </v>
      </c>
      <c r="H1564" s="82" t="s">
        <v>1023</v>
      </c>
      <c r="I1564" s="78" t="s">
        <v>2173</v>
      </c>
      <c r="J1564" s="78" t="s">
        <v>2165</v>
      </c>
      <c r="K1564" s="78" t="s">
        <v>2166</v>
      </c>
      <c r="L1564" s="78" t="s">
        <v>1791</v>
      </c>
      <c r="M1564" s="78" t="s">
        <v>1791</v>
      </c>
      <c r="N1564" s="78" t="s">
        <v>1791</v>
      </c>
      <c r="O1564" s="78" t="s">
        <v>2174</v>
      </c>
      <c r="P1564" s="82">
        <v>12</v>
      </c>
      <c r="Q1564" s="78" t="s">
        <v>2640</v>
      </c>
      <c r="R1564" s="82">
        <v>1</v>
      </c>
      <c r="S1564" s="82">
        <v>1</v>
      </c>
      <c r="T1564" s="82">
        <v>1</v>
      </c>
      <c r="U1564" s="82">
        <v>1</v>
      </c>
      <c r="V1564" s="82">
        <v>1</v>
      </c>
      <c r="W1564" s="82">
        <v>1</v>
      </c>
      <c r="X1564" s="82">
        <v>1</v>
      </c>
      <c r="Y1564" s="82">
        <v>1</v>
      </c>
      <c r="Z1564" s="82">
        <v>1</v>
      </c>
      <c r="AA1564" s="82">
        <v>1</v>
      </c>
      <c r="AB1564" s="82">
        <v>1</v>
      </c>
      <c r="AC1564" s="82">
        <v>1</v>
      </c>
      <c r="AD1564" s="85" t="str">
        <f>IF(A1564&lt;&gt;"",IF(D1564="DIRECCIÓN_DE_TRANSFERENCIAS","280 0031",VLOOKUP(C1564,NIVELES!$A$14:$B$105,2,0)),"")</f>
        <v>280 4000</v>
      </c>
      <c r="AE1564" s="86" t="s">
        <v>322</v>
      </c>
      <c r="AF1564" s="86" t="s">
        <v>369</v>
      </c>
      <c r="AG1564" s="79" t="str">
        <f>+IF(AF1564&lt;&gt;"",VLOOKUP(AF1564,NIVELES!$A$666:$B$673,2,0),"")</f>
        <v>ADMINISTRACIÓN_CENTRAL</v>
      </c>
      <c r="AH1564" s="78" t="s">
        <v>322</v>
      </c>
      <c r="AI1564" s="79" t="str">
        <f>IF(AH1564&lt;&gt;"",VLOOKUP(CONCATENATE(AG1564,AH1564),NIVELES!$B$676:$C$745,2,0),"")</f>
        <v>Administración De La Gestión Administrativa Financiera</v>
      </c>
      <c r="AJ1564" s="78" t="s">
        <v>517</v>
      </c>
      <c r="AK1564" s="79" t="str">
        <f>+IF(AJ1564&lt;&gt;"",VLOOKUP(AJ1564,NIVELES!$A$816:$B$892,2,0),"")</f>
        <v>NO APLICA</v>
      </c>
      <c r="AL1564" s="78" t="s">
        <v>554</v>
      </c>
      <c r="AM1564" s="78">
        <v>530105</v>
      </c>
      <c r="AN1564" s="79" t="str">
        <f>IF(AM1564&lt;&gt;"",+VLOOKUP(AM1564,NIVELES!$A$1652:$B$2466,2,0),"")</f>
        <v>Telecomunicaciones</v>
      </c>
      <c r="AO1564" s="87">
        <v>9360</v>
      </c>
      <c r="AP1564" s="88">
        <v>780</v>
      </c>
      <c r="AQ1564" s="88">
        <v>780</v>
      </c>
      <c r="AR1564" s="88">
        <v>780</v>
      </c>
      <c r="AS1564" s="88">
        <v>780</v>
      </c>
      <c r="AT1564" s="88">
        <v>780</v>
      </c>
      <c r="AU1564" s="88">
        <v>780</v>
      </c>
      <c r="AV1564" s="88">
        <v>780</v>
      </c>
      <c r="AW1564" s="88">
        <v>780</v>
      </c>
      <c r="AX1564" s="88">
        <v>780</v>
      </c>
      <c r="AY1564" s="88">
        <v>780</v>
      </c>
      <c r="AZ1564" s="88">
        <v>780</v>
      </c>
      <c r="BA1564" s="88">
        <v>780</v>
      </c>
      <c r="BB1564" s="89">
        <f t="shared" si="95"/>
        <v>9360</v>
      </c>
      <c r="BC1564" s="90" t="str">
        <f t="shared" si="94"/>
        <v>OK</v>
      </c>
      <c r="BD1564" s="91" t="str">
        <f t="shared" si="96"/>
        <v xml:space="preserve">                  </v>
      </c>
      <c r="BE1564" s="92">
        <f t="shared" si="97"/>
        <v>12</v>
      </c>
    </row>
    <row r="1565" spans="1:57" s="74" customFormat="1" ht="50.1" customHeight="1" x14ac:dyDescent="0.2">
      <c r="A1565" s="78" t="s">
        <v>55</v>
      </c>
      <c r="B1565" s="78" t="s">
        <v>59</v>
      </c>
      <c r="C1565" s="78" t="s">
        <v>747</v>
      </c>
      <c r="D1565" s="78" t="s">
        <v>575</v>
      </c>
      <c r="E1565" s="79" t="str">
        <f>+IF(C1565&lt;&gt;"",VLOOKUP(MID(C1565,18,5),NIVELES!$A$133:$B$213,2,0),"")</f>
        <v>MANABÍ</v>
      </c>
      <c r="F1565" s="80" t="s">
        <v>81</v>
      </c>
      <c r="G1565" s="81" t="str">
        <f>+IF(F1565&lt;&gt;"",VLOOKUP(F1565,NIVELES!$A$246:$C$464,3,0),"")</f>
        <v xml:space="preserve"> </v>
      </c>
      <c r="H1565" s="82" t="s">
        <v>1023</v>
      </c>
      <c r="I1565" s="78" t="s">
        <v>2173</v>
      </c>
      <c r="J1565" s="78" t="s">
        <v>2165</v>
      </c>
      <c r="K1565" s="78" t="s">
        <v>2166</v>
      </c>
      <c r="L1565" s="78" t="s">
        <v>1791</v>
      </c>
      <c r="M1565" s="78" t="s">
        <v>1791</v>
      </c>
      <c r="N1565" s="78" t="s">
        <v>1791</v>
      </c>
      <c r="O1565" s="78" t="s">
        <v>2641</v>
      </c>
      <c r="P1565" s="82">
        <v>11</v>
      </c>
      <c r="Q1565" s="78" t="s">
        <v>2640</v>
      </c>
      <c r="R1565" s="82"/>
      <c r="S1565" s="82">
        <v>1</v>
      </c>
      <c r="T1565" s="82">
        <v>1</v>
      </c>
      <c r="U1565" s="82">
        <v>1</v>
      </c>
      <c r="V1565" s="82">
        <v>1</v>
      </c>
      <c r="W1565" s="82">
        <v>1</v>
      </c>
      <c r="X1565" s="82">
        <v>1</v>
      </c>
      <c r="Y1565" s="82">
        <v>1</v>
      </c>
      <c r="Z1565" s="82">
        <v>1</v>
      </c>
      <c r="AA1565" s="82">
        <v>1</v>
      </c>
      <c r="AB1565" s="82">
        <v>1</v>
      </c>
      <c r="AC1565" s="82">
        <v>1</v>
      </c>
      <c r="AD1565" s="85" t="str">
        <f>IF(A1565&lt;&gt;"",IF(D1565="DIRECCIÓN_DE_TRANSFERENCIAS","280 0031",VLOOKUP(C1565,NIVELES!$A$14:$B$105,2,0)),"")</f>
        <v>280 4000</v>
      </c>
      <c r="AE1565" s="86" t="s">
        <v>322</v>
      </c>
      <c r="AF1565" s="86" t="s">
        <v>369</v>
      </c>
      <c r="AG1565" s="79" t="str">
        <f>+IF(AF1565&lt;&gt;"",VLOOKUP(AF1565,NIVELES!$A$666:$B$673,2,0),"")</f>
        <v>ADMINISTRACIÓN_CENTRAL</v>
      </c>
      <c r="AH1565" s="78" t="s">
        <v>322</v>
      </c>
      <c r="AI1565" s="79" t="str">
        <f>IF(AH1565&lt;&gt;"",VLOOKUP(CONCATENATE(AG1565,AH1565),NIVELES!$B$676:$C$745,2,0),"")</f>
        <v>Administración De La Gestión Administrativa Financiera</v>
      </c>
      <c r="AJ1565" s="78" t="s">
        <v>517</v>
      </c>
      <c r="AK1565" s="79" t="str">
        <f>+IF(AJ1565&lt;&gt;"",VLOOKUP(AJ1565,NIVELES!$A$816:$B$892,2,0),"")</f>
        <v>NO APLICA</v>
      </c>
      <c r="AL1565" s="78" t="s">
        <v>554</v>
      </c>
      <c r="AM1565" s="78">
        <v>530106</v>
      </c>
      <c r="AN1565" s="79" t="str">
        <f>IF(AM1565&lt;&gt;"",+VLOOKUP(AM1565,NIVELES!$A$1652:$B$2466,2,0),"")</f>
        <v>Servicio de Correo</v>
      </c>
      <c r="AO1565" s="87">
        <v>1000</v>
      </c>
      <c r="AP1565" s="88">
        <v>0</v>
      </c>
      <c r="AQ1565" s="88">
        <v>90.91</v>
      </c>
      <c r="AR1565" s="88">
        <v>90.91</v>
      </c>
      <c r="AS1565" s="88">
        <v>90.91</v>
      </c>
      <c r="AT1565" s="88">
        <v>90.91</v>
      </c>
      <c r="AU1565" s="88">
        <v>90.91</v>
      </c>
      <c r="AV1565" s="88">
        <v>90.91</v>
      </c>
      <c r="AW1565" s="88">
        <v>90.91</v>
      </c>
      <c r="AX1565" s="88">
        <v>90.91</v>
      </c>
      <c r="AY1565" s="88">
        <v>90.91</v>
      </c>
      <c r="AZ1565" s="88">
        <v>90.91</v>
      </c>
      <c r="BA1565" s="88">
        <v>90.9</v>
      </c>
      <c r="BB1565" s="89">
        <f t="shared" si="95"/>
        <v>999.99999999999977</v>
      </c>
      <c r="BC1565" s="90" t="str">
        <f t="shared" si="94"/>
        <v>OK</v>
      </c>
      <c r="BD1565" s="91" t="str">
        <f t="shared" si="96"/>
        <v xml:space="preserve">                  </v>
      </c>
      <c r="BE1565" s="92">
        <f t="shared" si="97"/>
        <v>11</v>
      </c>
    </row>
    <row r="1566" spans="1:57" s="74" customFormat="1" ht="50.1" customHeight="1" x14ac:dyDescent="0.2">
      <c r="A1566" s="78" t="s">
        <v>55</v>
      </c>
      <c r="B1566" s="78" t="s">
        <v>59</v>
      </c>
      <c r="C1566" s="78" t="s">
        <v>747</v>
      </c>
      <c r="D1566" s="78" t="s">
        <v>575</v>
      </c>
      <c r="E1566" s="79" t="str">
        <f>+IF(C1566&lt;&gt;"",VLOOKUP(MID(C1566,18,5),NIVELES!$A$133:$B$213,2,0),"")</f>
        <v>MANABÍ</v>
      </c>
      <c r="F1566" s="80" t="s">
        <v>81</v>
      </c>
      <c r="G1566" s="81" t="str">
        <f>+IF(F1566&lt;&gt;"",VLOOKUP(F1566,NIVELES!$A$246:$C$464,3,0),"")</f>
        <v xml:space="preserve"> </v>
      </c>
      <c r="H1566" s="82" t="s">
        <v>1023</v>
      </c>
      <c r="I1566" s="78" t="s">
        <v>2173</v>
      </c>
      <c r="J1566" s="78" t="s">
        <v>2165</v>
      </c>
      <c r="K1566" s="78" t="s">
        <v>2166</v>
      </c>
      <c r="L1566" s="78" t="s">
        <v>1791</v>
      </c>
      <c r="M1566" s="78" t="s">
        <v>1791</v>
      </c>
      <c r="N1566" s="78" t="s">
        <v>1791</v>
      </c>
      <c r="O1566" s="78" t="s">
        <v>2642</v>
      </c>
      <c r="P1566" s="82">
        <v>1</v>
      </c>
      <c r="Q1566" s="78" t="s">
        <v>2640</v>
      </c>
      <c r="R1566" s="82"/>
      <c r="S1566" s="82">
        <v>1</v>
      </c>
      <c r="T1566" s="82"/>
      <c r="U1566" s="82"/>
      <c r="V1566" s="82"/>
      <c r="W1566" s="82"/>
      <c r="X1566" s="82"/>
      <c r="Y1566" s="82"/>
      <c r="Z1566" s="82"/>
      <c r="AA1566" s="82"/>
      <c r="AB1566" s="82"/>
      <c r="AC1566" s="82"/>
      <c r="AD1566" s="85" t="str">
        <f>IF(A1566&lt;&gt;"",IF(D1566="DIRECCIÓN_DE_TRANSFERENCIAS","280 0031",VLOOKUP(C1566,NIVELES!$A$14:$B$105,2,0)),"")</f>
        <v>280 4000</v>
      </c>
      <c r="AE1566" s="86" t="s">
        <v>322</v>
      </c>
      <c r="AF1566" s="86" t="s">
        <v>369</v>
      </c>
      <c r="AG1566" s="79" t="str">
        <f>+IF(AF1566&lt;&gt;"",VLOOKUP(AF1566,NIVELES!$A$666:$B$673,2,0),"")</f>
        <v>ADMINISTRACIÓN_CENTRAL</v>
      </c>
      <c r="AH1566" s="78" t="s">
        <v>322</v>
      </c>
      <c r="AI1566" s="79" t="str">
        <f>IF(AH1566&lt;&gt;"",VLOOKUP(CONCATENATE(AG1566,AH1566),NIVELES!$B$676:$C$745,2,0),"")</f>
        <v>Administración De La Gestión Administrativa Financiera</v>
      </c>
      <c r="AJ1566" s="78" t="s">
        <v>517</v>
      </c>
      <c r="AK1566" s="79" t="str">
        <f>+IF(AJ1566&lt;&gt;"",VLOOKUP(AJ1566,NIVELES!$A$816:$B$892,2,0),"")</f>
        <v>NO APLICA</v>
      </c>
      <c r="AL1566" s="78" t="s">
        <v>554</v>
      </c>
      <c r="AM1566" s="78">
        <v>530204</v>
      </c>
      <c r="AN1566" s="79" t="str">
        <f>IF(AM1566&lt;&gt;"",+VLOOKUP(AM1566,NIVELES!$A$1652:$B$2466,2,0),"")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1566" s="87">
        <v>100</v>
      </c>
      <c r="AP1566" s="88">
        <v>0</v>
      </c>
      <c r="AQ1566" s="88">
        <v>100</v>
      </c>
      <c r="AR1566" s="88">
        <v>0</v>
      </c>
      <c r="AS1566" s="88">
        <v>0</v>
      </c>
      <c r="AT1566" s="88">
        <v>0</v>
      </c>
      <c r="AU1566" s="88">
        <v>0</v>
      </c>
      <c r="AV1566" s="88">
        <v>0</v>
      </c>
      <c r="AW1566" s="88">
        <v>0</v>
      </c>
      <c r="AX1566" s="88">
        <v>0</v>
      </c>
      <c r="AY1566" s="88">
        <v>0</v>
      </c>
      <c r="AZ1566" s="88">
        <v>0</v>
      </c>
      <c r="BA1566" s="88">
        <v>0</v>
      </c>
      <c r="BB1566" s="89">
        <f t="shared" si="95"/>
        <v>100</v>
      </c>
      <c r="BC1566" s="90" t="str">
        <f t="shared" si="94"/>
        <v>OK</v>
      </c>
      <c r="BD1566" s="91" t="str">
        <f t="shared" si="96"/>
        <v xml:space="preserve">                  </v>
      </c>
      <c r="BE1566" s="92">
        <f t="shared" si="97"/>
        <v>1</v>
      </c>
    </row>
    <row r="1567" spans="1:57" s="74" customFormat="1" ht="50.1" customHeight="1" x14ac:dyDescent="0.2">
      <c r="A1567" s="78" t="s">
        <v>55</v>
      </c>
      <c r="B1567" s="78" t="s">
        <v>59</v>
      </c>
      <c r="C1567" s="78" t="s">
        <v>747</v>
      </c>
      <c r="D1567" s="78" t="s">
        <v>575</v>
      </c>
      <c r="E1567" s="79" t="str">
        <f>+IF(C1567&lt;&gt;"",VLOOKUP(MID(C1567,18,5),NIVELES!$A$133:$B$213,2,0),"")</f>
        <v>MANABÍ</v>
      </c>
      <c r="F1567" s="80" t="s">
        <v>81</v>
      </c>
      <c r="G1567" s="81" t="str">
        <f>+IF(F1567&lt;&gt;"",VLOOKUP(F1567,NIVELES!$A$246:$C$464,3,0),"")</f>
        <v xml:space="preserve"> </v>
      </c>
      <c r="H1567" s="82" t="s">
        <v>1023</v>
      </c>
      <c r="I1567" s="78" t="s">
        <v>2173</v>
      </c>
      <c r="J1567" s="78" t="s">
        <v>2165</v>
      </c>
      <c r="K1567" s="78" t="s">
        <v>2166</v>
      </c>
      <c r="L1567" s="78" t="s">
        <v>1791</v>
      </c>
      <c r="M1567" s="78" t="s">
        <v>1791</v>
      </c>
      <c r="N1567" s="78" t="s">
        <v>1791</v>
      </c>
      <c r="O1567" s="78" t="s">
        <v>2643</v>
      </c>
      <c r="P1567" s="82">
        <v>11</v>
      </c>
      <c r="Q1567" s="78" t="s">
        <v>2640</v>
      </c>
      <c r="R1567" s="82">
        <v>0</v>
      </c>
      <c r="S1567" s="82">
        <v>1</v>
      </c>
      <c r="T1567" s="82">
        <v>1</v>
      </c>
      <c r="U1567" s="82">
        <v>1</v>
      </c>
      <c r="V1567" s="82">
        <v>1</v>
      </c>
      <c r="W1567" s="82">
        <v>1</v>
      </c>
      <c r="X1567" s="82">
        <v>1</v>
      </c>
      <c r="Y1567" s="82">
        <v>1</v>
      </c>
      <c r="Z1567" s="82">
        <v>1</v>
      </c>
      <c r="AA1567" s="82">
        <v>1</v>
      </c>
      <c r="AB1567" s="82">
        <v>1</v>
      </c>
      <c r="AC1567" s="82">
        <v>1</v>
      </c>
      <c r="AD1567" s="85" t="str">
        <f>IF(A1567&lt;&gt;"",IF(D1567="DIRECCIÓN_DE_TRANSFERENCIAS","280 0031",VLOOKUP(C1567,NIVELES!$A$14:$B$105,2,0)),"")</f>
        <v>280 4000</v>
      </c>
      <c r="AE1567" s="86" t="s">
        <v>322</v>
      </c>
      <c r="AF1567" s="86" t="s">
        <v>369</v>
      </c>
      <c r="AG1567" s="79" t="str">
        <f>+IF(AF1567&lt;&gt;"",VLOOKUP(AF1567,NIVELES!$A$666:$B$673,2,0),"")</f>
        <v>ADMINISTRACIÓN_CENTRAL</v>
      </c>
      <c r="AH1567" s="78" t="s">
        <v>322</v>
      </c>
      <c r="AI1567" s="79" t="str">
        <f>IF(AH1567&lt;&gt;"",VLOOKUP(CONCATENATE(AG1567,AH1567),NIVELES!$B$676:$C$745,2,0),"")</f>
        <v>Administración De La Gestión Administrativa Financiera</v>
      </c>
      <c r="AJ1567" s="78" t="s">
        <v>517</v>
      </c>
      <c r="AK1567" s="79" t="str">
        <f>+IF(AJ1567&lt;&gt;"",VLOOKUP(AJ1567,NIVELES!$A$816:$B$892,2,0),"")</f>
        <v>NO APLICA</v>
      </c>
      <c r="AL1567" s="78" t="s">
        <v>554</v>
      </c>
      <c r="AM1567" s="78">
        <v>530208</v>
      </c>
      <c r="AN1567" s="79" t="str">
        <f>IF(AM1567&lt;&gt;"",+VLOOKUP(AM1567,NIVELES!$A$1652:$B$2466,2,0),"")</f>
        <v>Servicio de Seguridad y Vigilancia</v>
      </c>
      <c r="AO1567" s="87">
        <v>37400</v>
      </c>
      <c r="AP1567" s="88">
        <v>0</v>
      </c>
      <c r="AQ1567" s="88">
        <v>3400</v>
      </c>
      <c r="AR1567" s="88">
        <v>3400</v>
      </c>
      <c r="AS1567" s="88">
        <v>3400</v>
      </c>
      <c r="AT1567" s="88">
        <v>3400</v>
      </c>
      <c r="AU1567" s="88">
        <v>3400</v>
      </c>
      <c r="AV1567" s="88">
        <v>3400</v>
      </c>
      <c r="AW1567" s="88">
        <v>3400</v>
      </c>
      <c r="AX1567" s="88">
        <v>3400</v>
      </c>
      <c r="AY1567" s="88">
        <v>3400</v>
      </c>
      <c r="AZ1567" s="88">
        <v>3400</v>
      </c>
      <c r="BA1567" s="88">
        <v>3400</v>
      </c>
      <c r="BB1567" s="89">
        <f t="shared" si="95"/>
        <v>37400</v>
      </c>
      <c r="BC1567" s="90" t="str">
        <f t="shared" si="94"/>
        <v>OK</v>
      </c>
      <c r="BD1567" s="91" t="str">
        <f t="shared" si="96"/>
        <v xml:space="preserve">                  </v>
      </c>
      <c r="BE1567" s="92">
        <f t="shared" si="97"/>
        <v>11</v>
      </c>
    </row>
    <row r="1568" spans="1:57" s="74" customFormat="1" ht="50.1" customHeight="1" x14ac:dyDescent="0.2">
      <c r="A1568" s="78" t="s">
        <v>55</v>
      </c>
      <c r="B1568" s="78" t="s">
        <v>59</v>
      </c>
      <c r="C1568" s="78" t="s">
        <v>747</v>
      </c>
      <c r="D1568" s="78" t="s">
        <v>575</v>
      </c>
      <c r="E1568" s="79" t="str">
        <f>+IF(C1568&lt;&gt;"",VLOOKUP(MID(C1568,18,5),NIVELES!$A$133:$B$213,2,0),"")</f>
        <v>MANABÍ</v>
      </c>
      <c r="F1568" s="80" t="s">
        <v>81</v>
      </c>
      <c r="G1568" s="81" t="str">
        <f>+IF(F1568&lt;&gt;"",VLOOKUP(F1568,NIVELES!$A$246:$C$464,3,0),"")</f>
        <v xml:space="preserve"> </v>
      </c>
      <c r="H1568" s="82" t="s">
        <v>1023</v>
      </c>
      <c r="I1568" s="78" t="s">
        <v>2173</v>
      </c>
      <c r="J1568" s="78" t="s">
        <v>2165</v>
      </c>
      <c r="K1568" s="78" t="s">
        <v>2166</v>
      </c>
      <c r="L1568" s="78" t="s">
        <v>1791</v>
      </c>
      <c r="M1568" s="78" t="s">
        <v>1791</v>
      </c>
      <c r="N1568" s="78" t="s">
        <v>1791</v>
      </c>
      <c r="O1568" s="78" t="s">
        <v>2644</v>
      </c>
      <c r="P1568" s="82">
        <v>11</v>
      </c>
      <c r="Q1568" s="78" t="s">
        <v>2640</v>
      </c>
      <c r="R1568" s="82"/>
      <c r="S1568" s="82">
        <v>1</v>
      </c>
      <c r="T1568" s="82">
        <v>1</v>
      </c>
      <c r="U1568" s="82">
        <v>1</v>
      </c>
      <c r="V1568" s="82">
        <v>1</v>
      </c>
      <c r="W1568" s="82">
        <v>1</v>
      </c>
      <c r="X1568" s="82">
        <v>1</v>
      </c>
      <c r="Y1568" s="82">
        <v>1</v>
      </c>
      <c r="Z1568" s="82">
        <v>1</v>
      </c>
      <c r="AA1568" s="82">
        <v>1</v>
      </c>
      <c r="AB1568" s="82">
        <v>1</v>
      </c>
      <c r="AC1568" s="82">
        <v>1</v>
      </c>
      <c r="AD1568" s="85" t="str">
        <f>IF(A1568&lt;&gt;"",IF(D1568="DIRECCIÓN_DE_TRANSFERENCIAS","280 0031",VLOOKUP(C1568,NIVELES!$A$14:$B$105,2,0)),"")</f>
        <v>280 4000</v>
      </c>
      <c r="AE1568" s="86" t="s">
        <v>322</v>
      </c>
      <c r="AF1568" s="86" t="s">
        <v>369</v>
      </c>
      <c r="AG1568" s="79" t="str">
        <f>+IF(AF1568&lt;&gt;"",VLOOKUP(AF1568,NIVELES!$A$666:$B$673,2,0),"")</f>
        <v>ADMINISTRACIÓN_CENTRAL</v>
      </c>
      <c r="AH1568" s="78" t="s">
        <v>322</v>
      </c>
      <c r="AI1568" s="79" t="str">
        <f>IF(AH1568&lt;&gt;"",VLOOKUP(CONCATENATE(AG1568,AH1568),NIVELES!$B$676:$C$745,2,0),"")</f>
        <v>Administración De La Gestión Administrativa Financiera</v>
      </c>
      <c r="AJ1568" s="78" t="s">
        <v>517</v>
      </c>
      <c r="AK1568" s="79" t="str">
        <f>+IF(AJ1568&lt;&gt;"",VLOOKUP(AJ1568,NIVELES!$A$816:$B$892,2,0),"")</f>
        <v>NO APLICA</v>
      </c>
      <c r="AL1568" s="78" t="s">
        <v>554</v>
      </c>
      <c r="AM1568" s="78">
        <v>530209</v>
      </c>
      <c r="AN1568" s="79" t="str">
        <f>IF(AM1568&lt;&gt;"",+VLOOKUP(AM1568,NIVELES!$A$1652:$B$2466,2,0),"")</f>
        <v>Servicios de Aseo; Lavado de Vestimenta de Trabajo; Fumigación, Desinfección y Limpieza de Instalaciones</v>
      </c>
      <c r="AO1568" s="87">
        <v>19071.36</v>
      </c>
      <c r="AP1568" s="88">
        <v>0</v>
      </c>
      <c r="AQ1568" s="88">
        <v>1733.76</v>
      </c>
      <c r="AR1568" s="88">
        <v>1733.76</v>
      </c>
      <c r="AS1568" s="88">
        <v>1733.76</v>
      </c>
      <c r="AT1568" s="88">
        <v>1733.76</v>
      </c>
      <c r="AU1568" s="88">
        <v>1733.76</v>
      </c>
      <c r="AV1568" s="88">
        <v>1733.76</v>
      </c>
      <c r="AW1568" s="88">
        <v>1733.76</v>
      </c>
      <c r="AX1568" s="88">
        <v>1733.76</v>
      </c>
      <c r="AY1568" s="88">
        <v>1733.76</v>
      </c>
      <c r="AZ1568" s="88">
        <v>1733.76</v>
      </c>
      <c r="BA1568" s="88">
        <v>1733.76</v>
      </c>
      <c r="BB1568" s="89">
        <f t="shared" si="95"/>
        <v>19071.359999999997</v>
      </c>
      <c r="BC1568" s="90" t="str">
        <f t="shared" si="94"/>
        <v>OK</v>
      </c>
      <c r="BD1568" s="91" t="str">
        <f t="shared" si="96"/>
        <v xml:space="preserve">                  </v>
      </c>
      <c r="BE1568" s="92">
        <f t="shared" si="97"/>
        <v>11</v>
      </c>
    </row>
    <row r="1569" spans="1:57" s="74" customFormat="1" ht="50.1" customHeight="1" x14ac:dyDescent="0.2">
      <c r="A1569" s="78" t="s">
        <v>55</v>
      </c>
      <c r="B1569" s="78" t="s">
        <v>59</v>
      </c>
      <c r="C1569" s="78" t="s">
        <v>747</v>
      </c>
      <c r="D1569" s="78" t="s">
        <v>575</v>
      </c>
      <c r="E1569" s="79" t="str">
        <f>+IF(C1569&lt;&gt;"",VLOOKUP(MID(C1569,18,5),NIVELES!$A$133:$B$213,2,0),"")</f>
        <v>MANABÍ</v>
      </c>
      <c r="F1569" s="80" t="s">
        <v>81</v>
      </c>
      <c r="G1569" s="81" t="str">
        <f>+IF(F1569&lt;&gt;"",VLOOKUP(F1569,NIVELES!$A$246:$C$464,3,0),"")</f>
        <v xml:space="preserve"> </v>
      </c>
      <c r="H1569" s="82" t="s">
        <v>1023</v>
      </c>
      <c r="I1569" s="78" t="s">
        <v>2173</v>
      </c>
      <c r="J1569" s="78" t="s">
        <v>2165</v>
      </c>
      <c r="K1569" s="78" t="s">
        <v>2166</v>
      </c>
      <c r="L1569" s="78" t="s">
        <v>1791</v>
      </c>
      <c r="M1569" s="78" t="s">
        <v>1791</v>
      </c>
      <c r="N1569" s="78" t="s">
        <v>1791</v>
      </c>
      <c r="O1569" s="78" t="s">
        <v>2645</v>
      </c>
      <c r="P1569" s="82">
        <v>11</v>
      </c>
      <c r="Q1569" s="78" t="s">
        <v>2640</v>
      </c>
      <c r="R1569" s="82"/>
      <c r="S1569" s="82">
        <v>1</v>
      </c>
      <c r="T1569" s="82">
        <v>1</v>
      </c>
      <c r="U1569" s="82">
        <v>1</v>
      </c>
      <c r="V1569" s="82">
        <v>1</v>
      </c>
      <c r="W1569" s="82">
        <v>1</v>
      </c>
      <c r="X1569" s="82">
        <v>1</v>
      </c>
      <c r="Y1569" s="82">
        <v>1</v>
      </c>
      <c r="Z1569" s="82">
        <v>1</v>
      </c>
      <c r="AA1569" s="82">
        <v>1</v>
      </c>
      <c r="AB1569" s="82">
        <v>1</v>
      </c>
      <c r="AC1569" s="82">
        <v>1</v>
      </c>
      <c r="AD1569" s="85" t="str">
        <f>IF(A1569&lt;&gt;"",IF(D1569="DIRECCIÓN_DE_TRANSFERENCIAS","280 0031",VLOOKUP(C1569,NIVELES!$A$14:$B$105,2,0)),"")</f>
        <v>280 4000</v>
      </c>
      <c r="AE1569" s="86" t="s">
        <v>322</v>
      </c>
      <c r="AF1569" s="86" t="s">
        <v>369</v>
      </c>
      <c r="AG1569" s="79" t="str">
        <f>+IF(AF1569&lt;&gt;"",VLOOKUP(AF1569,NIVELES!$A$666:$B$673,2,0),"")</f>
        <v>ADMINISTRACIÓN_CENTRAL</v>
      </c>
      <c r="AH1569" s="78" t="s">
        <v>322</v>
      </c>
      <c r="AI1569" s="79" t="str">
        <f>IF(AH1569&lt;&gt;"",VLOOKUP(CONCATENATE(AG1569,AH1569),NIVELES!$B$676:$C$745,2,0),"")</f>
        <v>Administración De La Gestión Administrativa Financiera</v>
      </c>
      <c r="AJ1569" s="78" t="s">
        <v>517</v>
      </c>
      <c r="AK1569" s="79" t="str">
        <f>+IF(AJ1569&lt;&gt;"",VLOOKUP(AJ1569,NIVELES!$A$816:$B$892,2,0),"")</f>
        <v>NO APLICA</v>
      </c>
      <c r="AL1569" s="78" t="s">
        <v>554</v>
      </c>
      <c r="AM1569" s="78">
        <v>530301</v>
      </c>
      <c r="AN1569" s="79" t="str">
        <f>IF(AM1569&lt;&gt;"",+VLOOKUP(AM1569,NIVELES!$A$1652:$B$2466,2,0),"")</f>
        <v>Pasajes al Interior</v>
      </c>
      <c r="AO1569" s="87">
        <v>3500</v>
      </c>
      <c r="AP1569" s="88">
        <v>0</v>
      </c>
      <c r="AQ1569" s="88">
        <v>3000</v>
      </c>
      <c r="AR1569" s="88">
        <v>50</v>
      </c>
      <c r="AS1569" s="88">
        <v>50</v>
      </c>
      <c r="AT1569" s="88">
        <v>50</v>
      </c>
      <c r="AU1569" s="88">
        <v>50</v>
      </c>
      <c r="AV1569" s="88">
        <v>50</v>
      </c>
      <c r="AW1569" s="88">
        <v>50</v>
      </c>
      <c r="AX1569" s="88">
        <v>50</v>
      </c>
      <c r="AY1569" s="88">
        <v>50</v>
      </c>
      <c r="AZ1569" s="88">
        <v>50</v>
      </c>
      <c r="BA1569" s="88">
        <v>50</v>
      </c>
      <c r="BB1569" s="89">
        <f t="shared" si="95"/>
        <v>3500</v>
      </c>
      <c r="BC1569" s="90" t="str">
        <f t="shared" si="94"/>
        <v>OK</v>
      </c>
      <c r="BD1569" s="91" t="str">
        <f t="shared" si="96"/>
        <v xml:space="preserve">                  </v>
      </c>
      <c r="BE1569" s="92">
        <f t="shared" si="97"/>
        <v>11</v>
      </c>
    </row>
    <row r="1570" spans="1:57" s="74" customFormat="1" ht="50.1" customHeight="1" x14ac:dyDescent="0.2">
      <c r="A1570" s="78" t="s">
        <v>55</v>
      </c>
      <c r="B1570" s="78" t="s">
        <v>59</v>
      </c>
      <c r="C1570" s="78" t="s">
        <v>747</v>
      </c>
      <c r="D1570" s="78" t="s">
        <v>575</v>
      </c>
      <c r="E1570" s="79" t="str">
        <f>+IF(C1570&lt;&gt;"",VLOOKUP(MID(C1570,18,5),NIVELES!$A$133:$B$213,2,0),"")</f>
        <v>MANABÍ</v>
      </c>
      <c r="F1570" s="80" t="s">
        <v>81</v>
      </c>
      <c r="G1570" s="81" t="str">
        <f>+IF(F1570&lt;&gt;"",VLOOKUP(F1570,NIVELES!$A$246:$C$464,3,0),"")</f>
        <v xml:space="preserve"> </v>
      </c>
      <c r="H1570" s="82" t="s">
        <v>1023</v>
      </c>
      <c r="I1570" s="78" t="s">
        <v>2173</v>
      </c>
      <c r="J1570" s="78" t="s">
        <v>2165</v>
      </c>
      <c r="K1570" s="78" t="s">
        <v>2166</v>
      </c>
      <c r="L1570" s="78" t="s">
        <v>1791</v>
      </c>
      <c r="M1570" s="78" t="s">
        <v>1791</v>
      </c>
      <c r="N1570" s="78" t="s">
        <v>1791</v>
      </c>
      <c r="O1570" s="78" t="s">
        <v>2646</v>
      </c>
      <c r="P1570" s="82">
        <v>12</v>
      </c>
      <c r="Q1570" s="78" t="s">
        <v>2640</v>
      </c>
      <c r="R1570" s="82">
        <v>1</v>
      </c>
      <c r="S1570" s="82">
        <v>1</v>
      </c>
      <c r="T1570" s="82">
        <v>1</v>
      </c>
      <c r="U1570" s="82">
        <v>1</v>
      </c>
      <c r="V1570" s="82">
        <v>1</v>
      </c>
      <c r="W1570" s="82">
        <v>1</v>
      </c>
      <c r="X1570" s="82">
        <v>1</v>
      </c>
      <c r="Y1570" s="82">
        <v>1</v>
      </c>
      <c r="Z1570" s="82">
        <v>1</v>
      </c>
      <c r="AA1570" s="82">
        <v>1</v>
      </c>
      <c r="AB1570" s="82">
        <v>1</v>
      </c>
      <c r="AC1570" s="82">
        <v>1</v>
      </c>
      <c r="AD1570" s="85" t="str">
        <f>IF(A1570&lt;&gt;"",IF(D1570="DIRECCIÓN_DE_TRANSFERENCIAS","280 0031",VLOOKUP(C1570,NIVELES!$A$14:$B$105,2,0)),"")</f>
        <v>280 4000</v>
      </c>
      <c r="AE1570" s="86" t="s">
        <v>322</v>
      </c>
      <c r="AF1570" s="86" t="s">
        <v>369</v>
      </c>
      <c r="AG1570" s="79" t="str">
        <f>+IF(AF1570&lt;&gt;"",VLOOKUP(AF1570,NIVELES!$A$666:$B$673,2,0),"")</f>
        <v>ADMINISTRACIÓN_CENTRAL</v>
      </c>
      <c r="AH1570" s="78" t="s">
        <v>322</v>
      </c>
      <c r="AI1570" s="79" t="str">
        <f>IF(AH1570&lt;&gt;"",VLOOKUP(CONCATENATE(AG1570,AH1570),NIVELES!$B$676:$C$745,2,0),"")</f>
        <v>Administración De La Gestión Administrativa Financiera</v>
      </c>
      <c r="AJ1570" s="78" t="s">
        <v>517</v>
      </c>
      <c r="AK1570" s="79" t="str">
        <f>+IF(AJ1570&lt;&gt;"",VLOOKUP(AJ1570,NIVELES!$A$816:$B$892,2,0),"")</f>
        <v>NO APLICA</v>
      </c>
      <c r="AL1570" s="78" t="s">
        <v>554</v>
      </c>
      <c r="AM1570" s="78">
        <v>530303</v>
      </c>
      <c r="AN1570" s="79" t="str">
        <f>IF(AM1570&lt;&gt;"",+VLOOKUP(AM1570,NIVELES!$A$1652:$B$2466,2,0),"")</f>
        <v>Viáticos y Subsistencias en el Interior</v>
      </c>
      <c r="AO1570" s="87">
        <v>8000</v>
      </c>
      <c r="AP1570" s="88">
        <v>666.67</v>
      </c>
      <c r="AQ1570" s="88">
        <v>666.67</v>
      </c>
      <c r="AR1570" s="88">
        <v>666.67</v>
      </c>
      <c r="AS1570" s="88">
        <v>666.67</v>
      </c>
      <c r="AT1570" s="88">
        <v>666.67</v>
      </c>
      <c r="AU1570" s="88">
        <v>666.67</v>
      </c>
      <c r="AV1570" s="88">
        <v>666.67</v>
      </c>
      <c r="AW1570" s="88">
        <v>666.67</v>
      </c>
      <c r="AX1570" s="88">
        <v>666.67</v>
      </c>
      <c r="AY1570" s="88">
        <v>666.67</v>
      </c>
      <c r="AZ1570" s="88">
        <v>666.67</v>
      </c>
      <c r="BA1570" s="88">
        <v>666.63</v>
      </c>
      <c r="BB1570" s="89">
        <f t="shared" si="95"/>
        <v>8000</v>
      </c>
      <c r="BC1570" s="90" t="str">
        <f t="shared" si="94"/>
        <v>OK</v>
      </c>
      <c r="BD1570" s="91" t="str">
        <f t="shared" si="96"/>
        <v xml:space="preserve">                  </v>
      </c>
      <c r="BE1570" s="92">
        <f t="shared" si="97"/>
        <v>12</v>
      </c>
    </row>
    <row r="1571" spans="1:57" s="74" customFormat="1" ht="50.1" customHeight="1" x14ac:dyDescent="0.2">
      <c r="A1571" s="78" t="s">
        <v>55</v>
      </c>
      <c r="B1571" s="78" t="s">
        <v>59</v>
      </c>
      <c r="C1571" s="78" t="s">
        <v>747</v>
      </c>
      <c r="D1571" s="78" t="s">
        <v>575</v>
      </c>
      <c r="E1571" s="79" t="str">
        <f>+IF(C1571&lt;&gt;"",VLOOKUP(MID(C1571,18,5),NIVELES!$A$133:$B$213,2,0),"")</f>
        <v>MANABÍ</v>
      </c>
      <c r="F1571" s="80" t="s">
        <v>81</v>
      </c>
      <c r="G1571" s="81" t="str">
        <f>+IF(F1571&lt;&gt;"",VLOOKUP(F1571,NIVELES!$A$246:$C$464,3,0),"")</f>
        <v xml:space="preserve"> </v>
      </c>
      <c r="H1571" s="82" t="s">
        <v>1023</v>
      </c>
      <c r="I1571" s="78" t="s">
        <v>2173</v>
      </c>
      <c r="J1571" s="78" t="s">
        <v>2165</v>
      </c>
      <c r="K1571" s="78" t="s">
        <v>2166</v>
      </c>
      <c r="L1571" s="78" t="s">
        <v>1791</v>
      </c>
      <c r="M1571" s="78" t="s">
        <v>1791</v>
      </c>
      <c r="N1571" s="78" t="s">
        <v>1791</v>
      </c>
      <c r="O1571" s="78" t="s">
        <v>2647</v>
      </c>
      <c r="P1571" s="82">
        <v>1</v>
      </c>
      <c r="Q1571" s="78" t="s">
        <v>2640</v>
      </c>
      <c r="R1571" s="82"/>
      <c r="S1571" s="82">
        <v>1</v>
      </c>
      <c r="T1571" s="82"/>
      <c r="U1571" s="82"/>
      <c r="V1571" s="82"/>
      <c r="W1571" s="82"/>
      <c r="X1571" s="82"/>
      <c r="Y1571" s="82"/>
      <c r="Z1571" s="82"/>
      <c r="AA1571" s="82"/>
      <c r="AB1571" s="82"/>
      <c r="AC1571" s="82"/>
      <c r="AD1571" s="85" t="str">
        <f>IF(A1571&lt;&gt;"",IF(D1571="DIRECCIÓN_DE_TRANSFERENCIAS","280 0031",VLOOKUP(C1571,NIVELES!$A$14:$B$105,2,0)),"")</f>
        <v>280 4000</v>
      </c>
      <c r="AE1571" s="86" t="s">
        <v>322</v>
      </c>
      <c r="AF1571" s="86" t="s">
        <v>369</v>
      </c>
      <c r="AG1571" s="79" t="str">
        <f>+IF(AF1571&lt;&gt;"",VLOOKUP(AF1571,NIVELES!$A$666:$B$673,2,0),"")</f>
        <v>ADMINISTRACIÓN_CENTRAL</v>
      </c>
      <c r="AH1571" s="78" t="s">
        <v>322</v>
      </c>
      <c r="AI1571" s="79" t="str">
        <f>IF(AH1571&lt;&gt;"",VLOOKUP(CONCATENATE(AG1571,AH1571),NIVELES!$B$676:$C$745,2,0),"")</f>
        <v>Administración De La Gestión Administrativa Financiera</v>
      </c>
      <c r="AJ1571" s="78" t="s">
        <v>517</v>
      </c>
      <c r="AK1571" s="79" t="str">
        <f>+IF(AJ1571&lt;&gt;"",VLOOKUP(AJ1571,NIVELES!$A$816:$B$892,2,0),"")</f>
        <v>NO APLICA</v>
      </c>
      <c r="AL1571" s="78" t="s">
        <v>554</v>
      </c>
      <c r="AM1571" s="78">
        <v>530404</v>
      </c>
      <c r="AN1571" s="79" t="str">
        <f>IF(AM1571&lt;&gt;"",+VLOOKUP(AM1571,NIVELES!$A$1652:$B$2466,2,0),"")</f>
        <v>Maquinarias y Equipos (Instalación, Mantenimiento y Reparación)</v>
      </c>
      <c r="AO1571" s="87">
        <v>7958.59</v>
      </c>
      <c r="AP1571" s="88">
        <v>0</v>
      </c>
      <c r="AQ1571" s="88">
        <v>0</v>
      </c>
      <c r="AR1571" s="88">
        <v>3979.2950000000001</v>
      </c>
      <c r="AS1571" s="88">
        <v>3979.2950000000001</v>
      </c>
      <c r="AT1571" s="88">
        <v>0</v>
      </c>
      <c r="AU1571" s="88">
        <v>0</v>
      </c>
      <c r="AV1571" s="88">
        <v>0</v>
      </c>
      <c r="AW1571" s="88">
        <v>0</v>
      </c>
      <c r="AX1571" s="88">
        <v>0</v>
      </c>
      <c r="AY1571" s="88">
        <v>0</v>
      </c>
      <c r="AZ1571" s="88">
        <v>0</v>
      </c>
      <c r="BA1571" s="88">
        <v>0</v>
      </c>
      <c r="BB1571" s="89">
        <f t="shared" si="95"/>
        <v>7958.59</v>
      </c>
      <c r="BC1571" s="90" t="str">
        <f t="shared" si="94"/>
        <v>OK</v>
      </c>
      <c r="BD1571" s="91" t="str">
        <f t="shared" si="96"/>
        <v xml:space="preserve">                  </v>
      </c>
      <c r="BE1571" s="92">
        <f t="shared" si="97"/>
        <v>1</v>
      </c>
    </row>
    <row r="1572" spans="1:57" s="74" customFormat="1" ht="50.1" customHeight="1" x14ac:dyDescent="0.2">
      <c r="A1572" s="78" t="s">
        <v>55</v>
      </c>
      <c r="B1572" s="78" t="s">
        <v>59</v>
      </c>
      <c r="C1572" s="78" t="s">
        <v>747</v>
      </c>
      <c r="D1572" s="78" t="s">
        <v>575</v>
      </c>
      <c r="E1572" s="79" t="str">
        <f>+IF(C1572&lt;&gt;"",VLOOKUP(MID(C1572,18,5),NIVELES!$A$133:$B$213,2,0),"")</f>
        <v>MANABÍ</v>
      </c>
      <c r="F1572" s="80" t="s">
        <v>81</v>
      </c>
      <c r="G1572" s="81" t="str">
        <f>+IF(F1572&lt;&gt;"",VLOOKUP(F1572,NIVELES!$A$246:$C$464,3,0),"")</f>
        <v xml:space="preserve"> </v>
      </c>
      <c r="H1572" s="82" t="s">
        <v>1023</v>
      </c>
      <c r="I1572" s="78" t="s">
        <v>2173</v>
      </c>
      <c r="J1572" s="78" t="s">
        <v>2165</v>
      </c>
      <c r="K1572" s="78" t="s">
        <v>2166</v>
      </c>
      <c r="L1572" s="78" t="s">
        <v>1791</v>
      </c>
      <c r="M1572" s="78" t="s">
        <v>1791</v>
      </c>
      <c r="N1572" s="78" t="s">
        <v>1791</v>
      </c>
      <c r="O1572" s="78" t="s">
        <v>2648</v>
      </c>
      <c r="P1572" s="82">
        <v>11</v>
      </c>
      <c r="Q1572" s="78" t="s">
        <v>2640</v>
      </c>
      <c r="R1572" s="82"/>
      <c r="S1572" s="82">
        <v>1</v>
      </c>
      <c r="T1572" s="82">
        <v>1</v>
      </c>
      <c r="U1572" s="82">
        <v>1</v>
      </c>
      <c r="V1572" s="82">
        <v>1</v>
      </c>
      <c r="W1572" s="82">
        <v>1</v>
      </c>
      <c r="X1572" s="82">
        <v>1</v>
      </c>
      <c r="Y1572" s="82">
        <v>1</v>
      </c>
      <c r="Z1572" s="82">
        <v>1</v>
      </c>
      <c r="AA1572" s="82">
        <v>1</v>
      </c>
      <c r="AB1572" s="82">
        <v>1</v>
      </c>
      <c r="AC1572" s="82">
        <v>1</v>
      </c>
      <c r="AD1572" s="85" t="str">
        <f>IF(A1572&lt;&gt;"",IF(D1572="DIRECCIÓN_DE_TRANSFERENCIAS","280 0031",VLOOKUP(C1572,NIVELES!$A$14:$B$105,2,0)),"")</f>
        <v>280 4000</v>
      </c>
      <c r="AE1572" s="86" t="s">
        <v>322</v>
      </c>
      <c r="AF1572" s="86" t="s">
        <v>369</v>
      </c>
      <c r="AG1572" s="79" t="str">
        <f>+IF(AF1572&lt;&gt;"",VLOOKUP(AF1572,NIVELES!$A$666:$B$673,2,0),"")</f>
        <v>ADMINISTRACIÓN_CENTRAL</v>
      </c>
      <c r="AH1572" s="78" t="s">
        <v>322</v>
      </c>
      <c r="AI1572" s="79" t="str">
        <f>IF(AH1572&lt;&gt;"",VLOOKUP(CONCATENATE(AG1572,AH1572),NIVELES!$B$676:$C$745,2,0),"")</f>
        <v>Administración De La Gestión Administrativa Financiera</v>
      </c>
      <c r="AJ1572" s="78" t="s">
        <v>517</v>
      </c>
      <c r="AK1572" s="79" t="str">
        <f>+IF(AJ1572&lt;&gt;"",VLOOKUP(AJ1572,NIVELES!$A$816:$B$892,2,0),"")</f>
        <v>NO APLICA</v>
      </c>
      <c r="AL1572" s="78" t="s">
        <v>554</v>
      </c>
      <c r="AM1572" s="78">
        <v>530405</v>
      </c>
      <c r="AN1572" s="79" t="str">
        <f>IF(AM1572&lt;&gt;"",+VLOOKUP(AM1572,NIVELES!$A$1652:$B$2466,2,0),"")</f>
        <v>Vehículos (Mantenimiento y Reparación)</v>
      </c>
      <c r="AO1572" s="87">
        <v>10500</v>
      </c>
      <c r="AP1572" s="88">
        <v>0</v>
      </c>
      <c r="AQ1572" s="88">
        <v>954.55</v>
      </c>
      <c r="AR1572" s="88">
        <v>954.55</v>
      </c>
      <c r="AS1572" s="88">
        <v>954.55</v>
      </c>
      <c r="AT1572" s="88">
        <v>954.55</v>
      </c>
      <c r="AU1572" s="88">
        <v>954.55</v>
      </c>
      <c r="AV1572" s="88">
        <v>954.55</v>
      </c>
      <c r="AW1572" s="88">
        <v>954.55</v>
      </c>
      <c r="AX1572" s="88">
        <v>954.55</v>
      </c>
      <c r="AY1572" s="88">
        <v>954.55</v>
      </c>
      <c r="AZ1572" s="88">
        <v>954.55</v>
      </c>
      <c r="BA1572" s="88">
        <v>954.5</v>
      </c>
      <c r="BB1572" s="89">
        <f t="shared" si="95"/>
        <v>10500</v>
      </c>
      <c r="BC1572" s="90" t="str">
        <f t="shared" si="94"/>
        <v>OK</v>
      </c>
      <c r="BD1572" s="91" t="str">
        <f t="shared" si="96"/>
        <v xml:space="preserve">                  </v>
      </c>
      <c r="BE1572" s="92">
        <f t="shared" si="97"/>
        <v>11</v>
      </c>
    </row>
    <row r="1573" spans="1:57" s="74" customFormat="1" ht="50.1" customHeight="1" x14ac:dyDescent="0.2">
      <c r="A1573" s="78" t="s">
        <v>55</v>
      </c>
      <c r="B1573" s="78" t="s">
        <v>59</v>
      </c>
      <c r="C1573" s="78" t="s">
        <v>747</v>
      </c>
      <c r="D1573" s="78" t="s">
        <v>575</v>
      </c>
      <c r="E1573" s="79" t="str">
        <f>+IF(C1573&lt;&gt;"",VLOOKUP(MID(C1573,18,5),NIVELES!$A$133:$B$213,2,0),"")</f>
        <v>MANABÍ</v>
      </c>
      <c r="F1573" s="80" t="s">
        <v>81</v>
      </c>
      <c r="G1573" s="81" t="str">
        <f>+IF(F1573&lt;&gt;"",VLOOKUP(F1573,NIVELES!$A$246:$C$464,3,0),"")</f>
        <v xml:space="preserve"> </v>
      </c>
      <c r="H1573" s="82" t="s">
        <v>1023</v>
      </c>
      <c r="I1573" s="78" t="s">
        <v>2173</v>
      </c>
      <c r="J1573" s="78" t="s">
        <v>2165</v>
      </c>
      <c r="K1573" s="78" t="s">
        <v>2166</v>
      </c>
      <c r="L1573" s="78" t="s">
        <v>1791</v>
      </c>
      <c r="M1573" s="78" t="s">
        <v>1791</v>
      </c>
      <c r="N1573" s="78" t="s">
        <v>1791</v>
      </c>
      <c r="O1573" s="78" t="s">
        <v>2649</v>
      </c>
      <c r="P1573" s="82">
        <v>1</v>
      </c>
      <c r="Q1573" s="78" t="s">
        <v>2640</v>
      </c>
      <c r="R1573" s="82"/>
      <c r="S1573" s="82">
        <v>1</v>
      </c>
      <c r="T1573" s="82"/>
      <c r="U1573" s="82"/>
      <c r="V1573" s="82"/>
      <c r="W1573" s="82"/>
      <c r="X1573" s="82"/>
      <c r="Y1573" s="82"/>
      <c r="Z1573" s="82"/>
      <c r="AA1573" s="82"/>
      <c r="AB1573" s="82"/>
      <c r="AC1573" s="82"/>
      <c r="AD1573" s="85" t="str">
        <f>IF(A1573&lt;&gt;"",IF(D1573="DIRECCIÓN_DE_TRANSFERENCIAS","280 0031",VLOOKUP(C1573,NIVELES!$A$14:$B$105,2,0)),"")</f>
        <v>280 4000</v>
      </c>
      <c r="AE1573" s="86" t="s">
        <v>322</v>
      </c>
      <c r="AF1573" s="86" t="s">
        <v>369</v>
      </c>
      <c r="AG1573" s="79" t="str">
        <f>+IF(AF1573&lt;&gt;"",VLOOKUP(AF1573,NIVELES!$A$666:$B$673,2,0),"")</f>
        <v>ADMINISTRACIÓN_CENTRAL</v>
      </c>
      <c r="AH1573" s="78" t="s">
        <v>322</v>
      </c>
      <c r="AI1573" s="79" t="str">
        <f>IF(AH1573&lt;&gt;"",VLOOKUP(CONCATENATE(AG1573,AH1573),NIVELES!$B$676:$C$745,2,0),"")</f>
        <v>Administración De La Gestión Administrativa Financiera</v>
      </c>
      <c r="AJ1573" s="78" t="s">
        <v>517</v>
      </c>
      <c r="AK1573" s="79" t="str">
        <f>+IF(AJ1573&lt;&gt;"",VLOOKUP(AJ1573,NIVELES!$A$816:$B$892,2,0),"")</f>
        <v>NO APLICA</v>
      </c>
      <c r="AL1573" s="78" t="s">
        <v>554</v>
      </c>
      <c r="AM1573" s="78">
        <v>530703</v>
      </c>
      <c r="AN1573" s="79" t="str">
        <f>IF(AM1573&lt;&gt;"",+VLOOKUP(AM1573,NIVELES!$A$1652:$B$2466,2,0),"")</f>
        <v>Arrendamiento de Equipos Informáticos</v>
      </c>
      <c r="AO1573" s="87">
        <v>7958.59</v>
      </c>
      <c r="AP1573" s="88">
        <v>0</v>
      </c>
      <c r="AQ1573" s="88">
        <v>7958.59</v>
      </c>
      <c r="AR1573" s="88">
        <v>0</v>
      </c>
      <c r="AS1573" s="88">
        <v>0</v>
      </c>
      <c r="AT1573" s="88">
        <v>0</v>
      </c>
      <c r="AU1573" s="88">
        <v>0</v>
      </c>
      <c r="AV1573" s="88">
        <v>0</v>
      </c>
      <c r="AW1573" s="88">
        <v>0</v>
      </c>
      <c r="AX1573" s="88">
        <v>0</v>
      </c>
      <c r="AY1573" s="88">
        <v>0</v>
      </c>
      <c r="AZ1573" s="88">
        <v>0</v>
      </c>
      <c r="BA1573" s="88">
        <v>0</v>
      </c>
      <c r="BB1573" s="89">
        <f t="shared" si="95"/>
        <v>7958.59</v>
      </c>
      <c r="BC1573" s="90" t="str">
        <f t="shared" si="94"/>
        <v>OK</v>
      </c>
      <c r="BD1573" s="91" t="str">
        <f t="shared" si="96"/>
        <v xml:space="preserve">                  </v>
      </c>
      <c r="BE1573" s="92">
        <f t="shared" si="97"/>
        <v>1</v>
      </c>
    </row>
    <row r="1574" spans="1:57" s="74" customFormat="1" ht="50.1" customHeight="1" x14ac:dyDescent="0.2">
      <c r="A1574" s="78" t="s">
        <v>55</v>
      </c>
      <c r="B1574" s="78" t="s">
        <v>59</v>
      </c>
      <c r="C1574" s="78" t="s">
        <v>747</v>
      </c>
      <c r="D1574" s="78" t="s">
        <v>575</v>
      </c>
      <c r="E1574" s="79" t="str">
        <f>+IF(C1574&lt;&gt;"",VLOOKUP(MID(C1574,18,5),NIVELES!$A$133:$B$213,2,0),"")</f>
        <v>MANABÍ</v>
      </c>
      <c r="F1574" s="80" t="s">
        <v>81</v>
      </c>
      <c r="G1574" s="81" t="str">
        <f>+IF(F1574&lt;&gt;"",VLOOKUP(F1574,NIVELES!$A$246:$C$464,3,0),"")</f>
        <v xml:space="preserve"> </v>
      </c>
      <c r="H1574" s="82" t="s">
        <v>1023</v>
      </c>
      <c r="I1574" s="78" t="s">
        <v>2173</v>
      </c>
      <c r="J1574" s="78" t="s">
        <v>2165</v>
      </c>
      <c r="K1574" s="78" t="s">
        <v>2166</v>
      </c>
      <c r="L1574" s="78" t="s">
        <v>1791</v>
      </c>
      <c r="M1574" s="78" t="s">
        <v>1791</v>
      </c>
      <c r="N1574" s="78" t="s">
        <v>1791</v>
      </c>
      <c r="O1574" s="78" t="s">
        <v>2650</v>
      </c>
      <c r="P1574" s="82">
        <v>11</v>
      </c>
      <c r="Q1574" s="78" t="s">
        <v>2640</v>
      </c>
      <c r="R1574" s="82"/>
      <c r="S1574" s="82">
        <v>1</v>
      </c>
      <c r="T1574" s="82">
        <v>1</v>
      </c>
      <c r="U1574" s="82">
        <v>1</v>
      </c>
      <c r="V1574" s="82">
        <v>1</v>
      </c>
      <c r="W1574" s="82">
        <v>1</v>
      </c>
      <c r="X1574" s="82">
        <v>1</v>
      </c>
      <c r="Y1574" s="82">
        <v>1</v>
      </c>
      <c r="Z1574" s="82">
        <v>1</v>
      </c>
      <c r="AA1574" s="82">
        <v>1</v>
      </c>
      <c r="AB1574" s="82">
        <v>1</v>
      </c>
      <c r="AC1574" s="82">
        <v>1</v>
      </c>
      <c r="AD1574" s="85" t="str">
        <f>IF(A1574&lt;&gt;"",IF(D1574="DIRECCIÓN_DE_TRANSFERENCIAS","280 0031",VLOOKUP(C1574,NIVELES!$A$14:$B$105,2,0)),"")</f>
        <v>280 4000</v>
      </c>
      <c r="AE1574" s="86" t="s">
        <v>322</v>
      </c>
      <c r="AF1574" s="86" t="s">
        <v>369</v>
      </c>
      <c r="AG1574" s="79" t="str">
        <f>+IF(AF1574&lt;&gt;"",VLOOKUP(AF1574,NIVELES!$A$666:$B$673,2,0),"")</f>
        <v>ADMINISTRACIÓN_CENTRAL</v>
      </c>
      <c r="AH1574" s="78" t="s">
        <v>322</v>
      </c>
      <c r="AI1574" s="79" t="str">
        <f>IF(AH1574&lt;&gt;"",VLOOKUP(CONCATENATE(AG1574,AH1574),NIVELES!$B$676:$C$745,2,0),"")</f>
        <v>Administración De La Gestión Administrativa Financiera</v>
      </c>
      <c r="AJ1574" s="78" t="s">
        <v>517</v>
      </c>
      <c r="AK1574" s="79" t="str">
        <f>+IF(AJ1574&lt;&gt;"",VLOOKUP(AJ1574,NIVELES!$A$816:$B$892,2,0),"")</f>
        <v>NO APLICA</v>
      </c>
      <c r="AL1574" s="78" t="s">
        <v>554</v>
      </c>
      <c r="AM1574" s="78">
        <v>530803</v>
      </c>
      <c r="AN1574" s="79" t="str">
        <f>IF(AM1574&lt;&gt;"",+VLOOKUP(AM1574,NIVELES!$A$1652:$B$2466,2,0),"")</f>
        <v>Combustibles y Lubricantes</v>
      </c>
      <c r="AO1574" s="87">
        <v>46469</v>
      </c>
      <c r="AP1574" s="88">
        <v>0</v>
      </c>
      <c r="AQ1574" s="88">
        <v>4224.46</v>
      </c>
      <c r="AR1574" s="88">
        <v>4224.46</v>
      </c>
      <c r="AS1574" s="88">
        <v>4224.46</v>
      </c>
      <c r="AT1574" s="88">
        <v>4224.46</v>
      </c>
      <c r="AU1574" s="88">
        <v>4224.46</v>
      </c>
      <c r="AV1574" s="88">
        <v>4224.46</v>
      </c>
      <c r="AW1574" s="88">
        <v>4224.46</v>
      </c>
      <c r="AX1574" s="88">
        <v>4224.46</v>
      </c>
      <c r="AY1574" s="88">
        <v>4224.46</v>
      </c>
      <c r="AZ1574" s="88">
        <v>4224.46</v>
      </c>
      <c r="BA1574" s="88">
        <v>4224.3999999999996</v>
      </c>
      <c r="BB1574" s="89">
        <f t="shared" si="95"/>
        <v>46469</v>
      </c>
      <c r="BC1574" s="90" t="str">
        <f t="shared" si="94"/>
        <v>OK</v>
      </c>
      <c r="BD1574" s="91" t="str">
        <f t="shared" si="96"/>
        <v xml:space="preserve">                  </v>
      </c>
      <c r="BE1574" s="92">
        <f t="shared" si="97"/>
        <v>11</v>
      </c>
    </row>
    <row r="1575" spans="1:57" s="74" customFormat="1" ht="50.1" customHeight="1" x14ac:dyDescent="0.2">
      <c r="A1575" s="78" t="s">
        <v>55</v>
      </c>
      <c r="B1575" s="78" t="s">
        <v>59</v>
      </c>
      <c r="C1575" s="78" t="s">
        <v>747</v>
      </c>
      <c r="D1575" s="78" t="s">
        <v>575</v>
      </c>
      <c r="E1575" s="79" t="str">
        <f>+IF(C1575&lt;&gt;"",VLOOKUP(MID(C1575,18,5),NIVELES!$A$133:$B$213,2,0),"")</f>
        <v>MANABÍ</v>
      </c>
      <c r="F1575" s="80" t="s">
        <v>81</v>
      </c>
      <c r="G1575" s="81" t="str">
        <f>+IF(F1575&lt;&gt;"",VLOOKUP(F1575,NIVELES!$A$246:$C$464,3,0),"")</f>
        <v xml:space="preserve"> </v>
      </c>
      <c r="H1575" s="82" t="s">
        <v>1023</v>
      </c>
      <c r="I1575" s="78" t="s">
        <v>2173</v>
      </c>
      <c r="J1575" s="78" t="s">
        <v>2165</v>
      </c>
      <c r="K1575" s="78" t="s">
        <v>2166</v>
      </c>
      <c r="L1575" s="78" t="s">
        <v>1791</v>
      </c>
      <c r="M1575" s="78" t="s">
        <v>1791</v>
      </c>
      <c r="N1575" s="78" t="s">
        <v>1791</v>
      </c>
      <c r="O1575" s="78" t="s">
        <v>2651</v>
      </c>
      <c r="P1575" s="82">
        <v>1</v>
      </c>
      <c r="Q1575" s="78" t="s">
        <v>2640</v>
      </c>
      <c r="R1575" s="82"/>
      <c r="S1575" s="82">
        <v>1</v>
      </c>
      <c r="T1575" s="82"/>
      <c r="U1575" s="82"/>
      <c r="V1575" s="82"/>
      <c r="W1575" s="82"/>
      <c r="X1575" s="82"/>
      <c r="Y1575" s="82"/>
      <c r="Z1575" s="82"/>
      <c r="AA1575" s="82"/>
      <c r="AB1575" s="82"/>
      <c r="AC1575" s="82"/>
      <c r="AD1575" s="85" t="str">
        <f>IF(A1575&lt;&gt;"",IF(D1575="DIRECCIÓN_DE_TRANSFERENCIAS","280 0031",VLOOKUP(C1575,NIVELES!$A$14:$B$105,2,0)),"")</f>
        <v>280 4000</v>
      </c>
      <c r="AE1575" s="86" t="s">
        <v>322</v>
      </c>
      <c r="AF1575" s="86" t="s">
        <v>369</v>
      </c>
      <c r="AG1575" s="79" t="str">
        <f>+IF(AF1575&lt;&gt;"",VLOOKUP(AF1575,NIVELES!$A$666:$B$673,2,0),"")</f>
        <v>ADMINISTRACIÓN_CENTRAL</v>
      </c>
      <c r="AH1575" s="78" t="s">
        <v>322</v>
      </c>
      <c r="AI1575" s="79" t="str">
        <f>IF(AH1575&lt;&gt;"",VLOOKUP(CONCATENATE(AG1575,AH1575),NIVELES!$B$676:$C$745,2,0),"")</f>
        <v>Administración De La Gestión Administrativa Financiera</v>
      </c>
      <c r="AJ1575" s="78" t="s">
        <v>517</v>
      </c>
      <c r="AK1575" s="79" t="str">
        <f>+IF(AJ1575&lt;&gt;"",VLOOKUP(AJ1575,NIVELES!$A$816:$B$892,2,0),"")</f>
        <v>NO APLICA</v>
      </c>
      <c r="AL1575" s="78" t="s">
        <v>554</v>
      </c>
      <c r="AM1575" s="78">
        <v>530804</v>
      </c>
      <c r="AN1575" s="79" t="str">
        <f>IF(AM1575&lt;&gt;"",+VLOOKUP(AM1575,NIVELES!$A$1652:$B$2466,2,0),"")</f>
        <v>Materiales de Oficina</v>
      </c>
      <c r="AO1575" s="87">
        <v>4000</v>
      </c>
      <c r="AP1575" s="88">
        <v>0</v>
      </c>
      <c r="AQ1575" s="88">
        <v>4000</v>
      </c>
      <c r="AR1575" s="88">
        <v>0</v>
      </c>
      <c r="AS1575" s="88">
        <v>0</v>
      </c>
      <c r="AT1575" s="88">
        <v>0</v>
      </c>
      <c r="AU1575" s="88">
        <v>0</v>
      </c>
      <c r="AV1575" s="88">
        <v>0</v>
      </c>
      <c r="AW1575" s="88">
        <v>0</v>
      </c>
      <c r="AX1575" s="88">
        <v>0</v>
      </c>
      <c r="AY1575" s="88">
        <v>0</v>
      </c>
      <c r="AZ1575" s="88">
        <v>0</v>
      </c>
      <c r="BA1575" s="88">
        <v>0</v>
      </c>
      <c r="BB1575" s="89">
        <f t="shared" si="95"/>
        <v>4000</v>
      </c>
      <c r="BC1575" s="90" t="str">
        <f t="shared" si="94"/>
        <v>OK</v>
      </c>
      <c r="BD1575" s="91" t="str">
        <f t="shared" si="96"/>
        <v xml:space="preserve">                  </v>
      </c>
      <c r="BE1575" s="92">
        <f t="shared" si="97"/>
        <v>1</v>
      </c>
    </row>
    <row r="1576" spans="1:57" s="74" customFormat="1" ht="50.1" customHeight="1" x14ac:dyDescent="0.2">
      <c r="A1576" s="78" t="s">
        <v>55</v>
      </c>
      <c r="B1576" s="78" t="s">
        <v>59</v>
      </c>
      <c r="C1576" s="78" t="s">
        <v>747</v>
      </c>
      <c r="D1576" s="78" t="s">
        <v>575</v>
      </c>
      <c r="E1576" s="79" t="str">
        <f>+IF(C1576&lt;&gt;"",VLOOKUP(MID(C1576,18,5),NIVELES!$A$133:$B$213,2,0),"")</f>
        <v>MANABÍ</v>
      </c>
      <c r="F1576" s="80" t="s">
        <v>81</v>
      </c>
      <c r="G1576" s="81" t="str">
        <f>+IF(F1576&lt;&gt;"",VLOOKUP(F1576,NIVELES!$A$246:$C$464,3,0),"")</f>
        <v xml:space="preserve"> </v>
      </c>
      <c r="H1576" s="82" t="s">
        <v>1023</v>
      </c>
      <c r="I1576" s="78" t="s">
        <v>2173</v>
      </c>
      <c r="J1576" s="78" t="s">
        <v>2165</v>
      </c>
      <c r="K1576" s="78" t="s">
        <v>2166</v>
      </c>
      <c r="L1576" s="78" t="s">
        <v>1791</v>
      </c>
      <c r="M1576" s="78" t="s">
        <v>1791</v>
      </c>
      <c r="N1576" s="78" t="s">
        <v>1791</v>
      </c>
      <c r="O1576" s="78" t="s">
        <v>2652</v>
      </c>
      <c r="P1576" s="82">
        <v>1</v>
      </c>
      <c r="Q1576" s="78" t="s">
        <v>2640</v>
      </c>
      <c r="R1576" s="82"/>
      <c r="S1576" s="82">
        <v>1</v>
      </c>
      <c r="T1576" s="82"/>
      <c r="U1576" s="82"/>
      <c r="V1576" s="82"/>
      <c r="W1576" s="82"/>
      <c r="X1576" s="82"/>
      <c r="Y1576" s="82"/>
      <c r="Z1576" s="82"/>
      <c r="AA1576" s="82"/>
      <c r="AB1576" s="82"/>
      <c r="AC1576" s="82"/>
      <c r="AD1576" s="85" t="str">
        <f>IF(A1576&lt;&gt;"",IF(D1576="DIRECCIÓN_DE_TRANSFERENCIAS","280 0031",VLOOKUP(C1576,NIVELES!$A$14:$B$105,2,0)),"")</f>
        <v>280 4000</v>
      </c>
      <c r="AE1576" s="86" t="s">
        <v>322</v>
      </c>
      <c r="AF1576" s="86" t="s">
        <v>369</v>
      </c>
      <c r="AG1576" s="79" t="str">
        <f>+IF(AF1576&lt;&gt;"",VLOOKUP(AF1576,NIVELES!$A$666:$B$673,2,0),"")</f>
        <v>ADMINISTRACIÓN_CENTRAL</v>
      </c>
      <c r="AH1576" s="78" t="s">
        <v>322</v>
      </c>
      <c r="AI1576" s="79" t="str">
        <f>IF(AH1576&lt;&gt;"",VLOOKUP(CONCATENATE(AG1576,AH1576),NIVELES!$B$676:$C$745,2,0),"")</f>
        <v>Administración De La Gestión Administrativa Financiera</v>
      </c>
      <c r="AJ1576" s="78" t="s">
        <v>517</v>
      </c>
      <c r="AK1576" s="79" t="str">
        <f>+IF(AJ1576&lt;&gt;"",VLOOKUP(AJ1576,NIVELES!$A$816:$B$892,2,0),"")</f>
        <v>NO APLICA</v>
      </c>
      <c r="AL1576" s="78" t="s">
        <v>554</v>
      </c>
      <c r="AM1576" s="78">
        <v>530805</v>
      </c>
      <c r="AN1576" s="79" t="str">
        <f>IF(AM1576&lt;&gt;"",+VLOOKUP(AM1576,NIVELES!$A$1652:$B$2466,2,0),"")</f>
        <v>Materiales de Aseo</v>
      </c>
      <c r="AO1576" s="87">
        <v>500</v>
      </c>
      <c r="AP1576" s="88">
        <v>0</v>
      </c>
      <c r="AQ1576" s="88">
        <v>500</v>
      </c>
      <c r="AR1576" s="88">
        <v>0</v>
      </c>
      <c r="AS1576" s="88">
        <v>0</v>
      </c>
      <c r="AT1576" s="88">
        <v>0</v>
      </c>
      <c r="AU1576" s="88">
        <v>0</v>
      </c>
      <c r="AV1576" s="88">
        <v>0</v>
      </c>
      <c r="AW1576" s="88">
        <v>0</v>
      </c>
      <c r="AX1576" s="88">
        <v>0</v>
      </c>
      <c r="AY1576" s="88">
        <v>0</v>
      </c>
      <c r="AZ1576" s="88">
        <v>0</v>
      </c>
      <c r="BA1576" s="88">
        <v>0</v>
      </c>
      <c r="BB1576" s="89">
        <f t="shared" si="95"/>
        <v>500</v>
      </c>
      <c r="BC1576" s="90" t="str">
        <f t="shared" si="94"/>
        <v>OK</v>
      </c>
      <c r="BD1576" s="91" t="str">
        <f t="shared" si="96"/>
        <v xml:space="preserve">                  </v>
      </c>
      <c r="BE1576" s="92">
        <f t="shared" si="97"/>
        <v>1</v>
      </c>
    </row>
    <row r="1577" spans="1:57" s="74" customFormat="1" ht="50.1" customHeight="1" x14ac:dyDescent="0.2">
      <c r="A1577" s="78" t="s">
        <v>55</v>
      </c>
      <c r="B1577" s="78" t="s">
        <v>59</v>
      </c>
      <c r="C1577" s="78" t="s">
        <v>747</v>
      </c>
      <c r="D1577" s="78" t="s">
        <v>575</v>
      </c>
      <c r="E1577" s="79" t="str">
        <f>+IF(C1577&lt;&gt;"",VLOOKUP(MID(C1577,18,5),NIVELES!$A$133:$B$213,2,0),"")</f>
        <v>MANABÍ</v>
      </c>
      <c r="F1577" s="80" t="s">
        <v>81</v>
      </c>
      <c r="G1577" s="81" t="str">
        <f>+IF(F1577&lt;&gt;"",VLOOKUP(F1577,NIVELES!$A$246:$C$464,3,0),"")</f>
        <v xml:space="preserve"> </v>
      </c>
      <c r="H1577" s="82" t="s">
        <v>1023</v>
      </c>
      <c r="I1577" s="78" t="s">
        <v>2173</v>
      </c>
      <c r="J1577" s="78" t="s">
        <v>2165</v>
      </c>
      <c r="K1577" s="78" t="s">
        <v>2166</v>
      </c>
      <c r="L1577" s="78" t="s">
        <v>1791</v>
      </c>
      <c r="M1577" s="78" t="s">
        <v>1791</v>
      </c>
      <c r="N1577" s="78" t="s">
        <v>1791</v>
      </c>
      <c r="O1577" s="78" t="s">
        <v>2653</v>
      </c>
      <c r="P1577" s="82">
        <v>11</v>
      </c>
      <c r="Q1577" s="78" t="s">
        <v>2640</v>
      </c>
      <c r="R1577" s="82"/>
      <c r="S1577" s="82">
        <v>1</v>
      </c>
      <c r="T1577" s="82">
        <v>1</v>
      </c>
      <c r="U1577" s="82">
        <v>1</v>
      </c>
      <c r="V1577" s="82">
        <v>1</v>
      </c>
      <c r="W1577" s="82">
        <v>1</v>
      </c>
      <c r="X1577" s="82">
        <v>1</v>
      </c>
      <c r="Y1577" s="82">
        <v>1</v>
      </c>
      <c r="Z1577" s="82">
        <v>1</v>
      </c>
      <c r="AA1577" s="82">
        <v>1</v>
      </c>
      <c r="AB1577" s="82">
        <v>1</v>
      </c>
      <c r="AC1577" s="82">
        <v>1</v>
      </c>
      <c r="AD1577" s="85" t="str">
        <f>IF(A1577&lt;&gt;"",IF(D1577="DIRECCIÓN_DE_TRANSFERENCIAS","280 0031",VLOOKUP(C1577,NIVELES!$A$14:$B$105,2,0)),"")</f>
        <v>280 4000</v>
      </c>
      <c r="AE1577" s="86" t="s">
        <v>322</v>
      </c>
      <c r="AF1577" s="86" t="s">
        <v>369</v>
      </c>
      <c r="AG1577" s="79" t="str">
        <f>+IF(AF1577&lt;&gt;"",VLOOKUP(AF1577,NIVELES!$A$666:$B$673,2,0),"")</f>
        <v>ADMINISTRACIÓN_CENTRAL</v>
      </c>
      <c r="AH1577" s="78" t="s">
        <v>322</v>
      </c>
      <c r="AI1577" s="79" t="str">
        <f>IF(AH1577&lt;&gt;"",VLOOKUP(CONCATENATE(AG1577,AH1577),NIVELES!$B$676:$C$745,2,0),"")</f>
        <v>Administración De La Gestión Administrativa Financiera</v>
      </c>
      <c r="AJ1577" s="78" t="s">
        <v>517</v>
      </c>
      <c r="AK1577" s="79" t="str">
        <f>+IF(AJ1577&lt;&gt;"",VLOOKUP(AJ1577,NIVELES!$A$816:$B$892,2,0),"")</f>
        <v>NO APLICA</v>
      </c>
      <c r="AL1577" s="78" t="s">
        <v>554</v>
      </c>
      <c r="AM1577" s="78">
        <v>530813</v>
      </c>
      <c r="AN1577" s="79" t="str">
        <f>IF(AM1577&lt;&gt;"",+VLOOKUP(AM1577,NIVELES!$A$1652:$B$2466,2,0),"")</f>
        <v>Repuestos y Accesorios</v>
      </c>
      <c r="AO1577" s="87">
        <v>20550.759999999998</v>
      </c>
      <c r="AP1577" s="88">
        <v>0</v>
      </c>
      <c r="AQ1577" s="88">
        <v>1868.25</v>
      </c>
      <c r="AR1577" s="88">
        <v>1868.25</v>
      </c>
      <c r="AS1577" s="88">
        <v>1868.25</v>
      </c>
      <c r="AT1577" s="88">
        <v>1868.25</v>
      </c>
      <c r="AU1577" s="88">
        <v>1868.25</v>
      </c>
      <c r="AV1577" s="88">
        <v>1868.25</v>
      </c>
      <c r="AW1577" s="88">
        <v>1868.25</v>
      </c>
      <c r="AX1577" s="88">
        <v>1868.25</v>
      </c>
      <c r="AY1577" s="88">
        <v>1868.25</v>
      </c>
      <c r="AZ1577" s="88">
        <v>1868.25</v>
      </c>
      <c r="BA1577" s="88">
        <v>1868.26</v>
      </c>
      <c r="BB1577" s="89">
        <f t="shared" si="95"/>
        <v>20550.759999999998</v>
      </c>
      <c r="BC1577" s="90" t="str">
        <f t="shared" si="94"/>
        <v>OK</v>
      </c>
      <c r="BD1577" s="91" t="str">
        <f t="shared" si="96"/>
        <v xml:space="preserve">                  </v>
      </c>
      <c r="BE1577" s="92">
        <f t="shared" si="97"/>
        <v>11</v>
      </c>
    </row>
    <row r="1578" spans="1:57" s="74" customFormat="1" ht="50.1" customHeight="1" x14ac:dyDescent="0.2">
      <c r="A1578" s="78" t="s">
        <v>55</v>
      </c>
      <c r="B1578" s="78" t="s">
        <v>59</v>
      </c>
      <c r="C1578" s="78" t="s">
        <v>747</v>
      </c>
      <c r="D1578" s="78" t="s">
        <v>575</v>
      </c>
      <c r="E1578" s="79" t="str">
        <f>+IF(C1578&lt;&gt;"",VLOOKUP(MID(C1578,18,5),NIVELES!$A$133:$B$213,2,0),"")</f>
        <v>MANABÍ</v>
      </c>
      <c r="F1578" s="80" t="s">
        <v>81</v>
      </c>
      <c r="G1578" s="81" t="str">
        <f>+IF(F1578&lt;&gt;"",VLOOKUP(F1578,NIVELES!$A$246:$C$464,3,0),"")</f>
        <v xml:space="preserve"> </v>
      </c>
      <c r="H1578" s="82" t="s">
        <v>1023</v>
      </c>
      <c r="I1578" s="78" t="s">
        <v>2173</v>
      </c>
      <c r="J1578" s="78" t="s">
        <v>2165</v>
      </c>
      <c r="K1578" s="78" t="s">
        <v>2166</v>
      </c>
      <c r="L1578" s="78" t="s">
        <v>1791</v>
      </c>
      <c r="M1578" s="78" t="s">
        <v>1791</v>
      </c>
      <c r="N1578" s="78" t="s">
        <v>1791</v>
      </c>
      <c r="O1578" s="78" t="s">
        <v>2654</v>
      </c>
      <c r="P1578" s="82">
        <v>1</v>
      </c>
      <c r="Q1578" s="78" t="s">
        <v>2640</v>
      </c>
      <c r="R1578" s="82"/>
      <c r="S1578" s="82"/>
      <c r="T1578" s="82"/>
      <c r="U1578" s="82">
        <v>1</v>
      </c>
      <c r="V1578" s="82"/>
      <c r="W1578" s="82"/>
      <c r="X1578" s="82"/>
      <c r="Y1578" s="82"/>
      <c r="Z1578" s="82"/>
      <c r="AA1578" s="82"/>
      <c r="AB1578" s="82"/>
      <c r="AC1578" s="82"/>
      <c r="AD1578" s="85" t="str">
        <f>IF(A1578&lt;&gt;"",IF(D1578="DIRECCIÓN_DE_TRANSFERENCIAS","280 0031",VLOOKUP(C1578,NIVELES!$A$14:$B$105,2,0)),"")</f>
        <v>280 4000</v>
      </c>
      <c r="AE1578" s="86" t="s">
        <v>322</v>
      </c>
      <c r="AF1578" s="86" t="s">
        <v>369</v>
      </c>
      <c r="AG1578" s="79" t="str">
        <f>+IF(AF1578&lt;&gt;"",VLOOKUP(AF1578,NIVELES!$A$666:$B$673,2,0),"")</f>
        <v>ADMINISTRACIÓN_CENTRAL</v>
      </c>
      <c r="AH1578" s="78" t="s">
        <v>322</v>
      </c>
      <c r="AI1578" s="79" t="str">
        <f>IF(AH1578&lt;&gt;"",VLOOKUP(CONCATENATE(AG1578,AH1578),NIVELES!$B$676:$C$745,2,0),"")</f>
        <v>Administración De La Gestión Administrativa Financiera</v>
      </c>
      <c r="AJ1578" s="78" t="s">
        <v>517</v>
      </c>
      <c r="AK1578" s="79" t="str">
        <f>+IF(AJ1578&lt;&gt;"",VLOOKUP(AJ1578,NIVELES!$A$816:$B$892,2,0),"")</f>
        <v>NO APLICA</v>
      </c>
      <c r="AL1578" s="78" t="s">
        <v>554</v>
      </c>
      <c r="AM1578" s="78">
        <v>531403</v>
      </c>
      <c r="AN1578" s="79" t="str">
        <f>IF(AM1578&lt;&gt;"",+VLOOKUP(AM1578,NIVELES!$A$1652:$B$2466,2,0),"")</f>
        <v>Mobiliario (No Depreciables)</v>
      </c>
      <c r="AO1578" s="87">
        <v>200</v>
      </c>
      <c r="AP1578" s="88">
        <v>0</v>
      </c>
      <c r="AQ1578" s="88">
        <v>0</v>
      </c>
      <c r="AR1578" s="88">
        <v>0</v>
      </c>
      <c r="AS1578" s="88">
        <v>200</v>
      </c>
      <c r="AT1578" s="88">
        <v>0</v>
      </c>
      <c r="AU1578" s="88">
        <v>0</v>
      </c>
      <c r="AV1578" s="88">
        <v>0</v>
      </c>
      <c r="AW1578" s="88">
        <v>0</v>
      </c>
      <c r="AX1578" s="88">
        <v>0</v>
      </c>
      <c r="AY1578" s="88">
        <v>0</v>
      </c>
      <c r="AZ1578" s="88">
        <v>0</v>
      </c>
      <c r="BA1578" s="88">
        <v>0</v>
      </c>
      <c r="BB1578" s="89">
        <f t="shared" si="95"/>
        <v>200</v>
      </c>
      <c r="BC1578" s="90" t="str">
        <f t="shared" si="94"/>
        <v>OK</v>
      </c>
      <c r="BD1578" s="91" t="str">
        <f t="shared" si="96"/>
        <v xml:space="preserve">                  </v>
      </c>
      <c r="BE1578" s="92">
        <f t="shared" si="97"/>
        <v>1</v>
      </c>
    </row>
    <row r="1579" spans="1:57" s="74" customFormat="1" ht="50.1" customHeight="1" x14ac:dyDescent="0.2">
      <c r="A1579" s="78" t="s">
        <v>55</v>
      </c>
      <c r="B1579" s="78" t="s">
        <v>59</v>
      </c>
      <c r="C1579" s="78" t="s">
        <v>747</v>
      </c>
      <c r="D1579" s="78" t="s">
        <v>575</v>
      </c>
      <c r="E1579" s="79" t="str">
        <f>+IF(C1579&lt;&gt;"",VLOOKUP(MID(C1579,18,5),NIVELES!$A$133:$B$213,2,0),"")</f>
        <v>MANABÍ</v>
      </c>
      <c r="F1579" s="80" t="s">
        <v>81</v>
      </c>
      <c r="G1579" s="81" t="str">
        <f>+IF(F1579&lt;&gt;"",VLOOKUP(F1579,NIVELES!$A$246:$C$464,3,0),"")</f>
        <v xml:space="preserve"> </v>
      </c>
      <c r="H1579" s="82" t="s">
        <v>1023</v>
      </c>
      <c r="I1579" s="78" t="s">
        <v>2173</v>
      </c>
      <c r="J1579" s="78" t="s">
        <v>2165</v>
      </c>
      <c r="K1579" s="78" t="s">
        <v>2166</v>
      </c>
      <c r="L1579" s="78" t="s">
        <v>1791</v>
      </c>
      <c r="M1579" s="78" t="s">
        <v>1791</v>
      </c>
      <c r="N1579" s="78" t="s">
        <v>1791</v>
      </c>
      <c r="O1579" s="78" t="s">
        <v>2655</v>
      </c>
      <c r="P1579" s="82">
        <v>1</v>
      </c>
      <c r="Q1579" s="78" t="s">
        <v>2640</v>
      </c>
      <c r="R1579" s="82"/>
      <c r="S1579" s="82">
        <v>1</v>
      </c>
      <c r="T1579" s="82"/>
      <c r="U1579" s="82"/>
      <c r="V1579" s="82"/>
      <c r="W1579" s="82"/>
      <c r="X1579" s="82"/>
      <c r="Y1579" s="82"/>
      <c r="Z1579" s="82"/>
      <c r="AA1579" s="82"/>
      <c r="AB1579" s="82"/>
      <c r="AC1579" s="82"/>
      <c r="AD1579" s="85" t="str">
        <f>IF(A1579&lt;&gt;"",IF(D1579="DIRECCIÓN_DE_TRANSFERENCIAS","280 0031",VLOOKUP(C1579,NIVELES!$A$14:$B$105,2,0)),"")</f>
        <v>280 4000</v>
      </c>
      <c r="AE1579" s="86" t="s">
        <v>322</v>
      </c>
      <c r="AF1579" s="86" t="s">
        <v>369</v>
      </c>
      <c r="AG1579" s="79" t="str">
        <f>+IF(AF1579&lt;&gt;"",VLOOKUP(AF1579,NIVELES!$A$666:$B$673,2,0),"")</f>
        <v>ADMINISTRACIÓN_CENTRAL</v>
      </c>
      <c r="AH1579" s="78" t="s">
        <v>322</v>
      </c>
      <c r="AI1579" s="79" t="str">
        <f>IF(AH1579&lt;&gt;"",VLOOKUP(CONCATENATE(AG1579,AH1579),NIVELES!$B$676:$C$745,2,0),"")</f>
        <v>Administración De La Gestión Administrativa Financiera</v>
      </c>
      <c r="AJ1579" s="78" t="s">
        <v>517</v>
      </c>
      <c r="AK1579" s="79" t="str">
        <f>+IF(AJ1579&lt;&gt;"",VLOOKUP(AJ1579,NIVELES!$A$816:$B$892,2,0),"")</f>
        <v>NO APLICA</v>
      </c>
      <c r="AL1579" s="78" t="s">
        <v>554</v>
      </c>
      <c r="AM1579" s="78">
        <v>531406</v>
      </c>
      <c r="AN1579" s="79" t="str">
        <f>IF(AM1579&lt;&gt;"",+VLOOKUP(AM1579,NIVELES!$A$1652:$B$2466,2,0),"")</f>
        <v>Herramientas (No Depreciables)</v>
      </c>
      <c r="AO1579" s="87">
        <v>3300</v>
      </c>
      <c r="AP1579" s="88">
        <v>0</v>
      </c>
      <c r="AQ1579" s="88">
        <v>3300</v>
      </c>
      <c r="AR1579" s="88">
        <v>0</v>
      </c>
      <c r="AS1579" s="88">
        <v>0</v>
      </c>
      <c r="AT1579" s="88">
        <v>0</v>
      </c>
      <c r="AU1579" s="88">
        <v>0</v>
      </c>
      <c r="AV1579" s="88">
        <v>0</v>
      </c>
      <c r="AW1579" s="88">
        <v>0</v>
      </c>
      <c r="AX1579" s="88">
        <v>0</v>
      </c>
      <c r="AY1579" s="88">
        <v>0</v>
      </c>
      <c r="AZ1579" s="88">
        <v>0</v>
      </c>
      <c r="BA1579" s="88">
        <v>0</v>
      </c>
      <c r="BB1579" s="89">
        <f t="shared" si="95"/>
        <v>3300</v>
      </c>
      <c r="BC1579" s="90" t="str">
        <f t="shared" si="94"/>
        <v>OK</v>
      </c>
      <c r="BD1579" s="91" t="str">
        <f t="shared" si="96"/>
        <v xml:space="preserve">                  </v>
      </c>
      <c r="BE1579" s="92">
        <f t="shared" si="97"/>
        <v>1</v>
      </c>
    </row>
    <row r="1580" spans="1:57" s="74" customFormat="1" ht="50.1" customHeight="1" x14ac:dyDescent="0.2">
      <c r="A1580" s="78" t="s">
        <v>55</v>
      </c>
      <c r="B1580" s="78" t="s">
        <v>59</v>
      </c>
      <c r="C1580" s="78" t="s">
        <v>747</v>
      </c>
      <c r="D1580" s="78" t="s">
        <v>575</v>
      </c>
      <c r="E1580" s="79" t="str">
        <f>+IF(C1580&lt;&gt;"",VLOOKUP(MID(C1580,18,5),NIVELES!$A$133:$B$213,2,0),"")</f>
        <v>MANABÍ</v>
      </c>
      <c r="F1580" s="80" t="s">
        <v>81</v>
      </c>
      <c r="G1580" s="81" t="str">
        <f>+IF(F1580&lt;&gt;"",VLOOKUP(F1580,NIVELES!$A$246:$C$464,3,0),"")</f>
        <v xml:space="preserve"> </v>
      </c>
      <c r="H1580" s="82" t="s">
        <v>1023</v>
      </c>
      <c r="I1580" s="78" t="s">
        <v>2173</v>
      </c>
      <c r="J1580" s="78" t="s">
        <v>2165</v>
      </c>
      <c r="K1580" s="78" t="s">
        <v>2166</v>
      </c>
      <c r="L1580" s="78" t="s">
        <v>1791</v>
      </c>
      <c r="M1580" s="78" t="s">
        <v>1791</v>
      </c>
      <c r="N1580" s="78" t="s">
        <v>1791</v>
      </c>
      <c r="O1580" s="78" t="s">
        <v>2656</v>
      </c>
      <c r="P1580" s="82">
        <v>2</v>
      </c>
      <c r="Q1580" s="78" t="s">
        <v>2640</v>
      </c>
      <c r="R1580" s="82"/>
      <c r="S1580" s="82">
        <v>1</v>
      </c>
      <c r="T1580" s="82">
        <v>1</v>
      </c>
      <c r="U1580" s="82"/>
      <c r="V1580" s="82"/>
      <c r="W1580" s="82"/>
      <c r="X1580" s="82"/>
      <c r="Y1580" s="82"/>
      <c r="Z1580" s="82"/>
      <c r="AA1580" s="82"/>
      <c r="AB1580" s="82"/>
      <c r="AC1580" s="82"/>
      <c r="AD1580" s="85" t="str">
        <f>IF(A1580&lt;&gt;"",IF(D1580="DIRECCIÓN_DE_TRANSFERENCIAS","280 0031",VLOOKUP(C1580,NIVELES!$A$14:$B$105,2,0)),"")</f>
        <v>280 4000</v>
      </c>
      <c r="AE1580" s="86" t="s">
        <v>322</v>
      </c>
      <c r="AF1580" s="86" t="s">
        <v>369</v>
      </c>
      <c r="AG1580" s="79" t="str">
        <f>+IF(AF1580&lt;&gt;"",VLOOKUP(AF1580,NIVELES!$A$666:$B$673,2,0),"")</f>
        <v>ADMINISTRACIÓN_CENTRAL</v>
      </c>
      <c r="AH1580" s="78" t="s">
        <v>322</v>
      </c>
      <c r="AI1580" s="79" t="str">
        <f>IF(AH1580&lt;&gt;"",VLOOKUP(CONCATENATE(AG1580,AH1580),NIVELES!$B$676:$C$745,2,0),"")</f>
        <v>Administración De La Gestión Administrativa Financiera</v>
      </c>
      <c r="AJ1580" s="78" t="s">
        <v>517</v>
      </c>
      <c r="AK1580" s="79" t="str">
        <f>+IF(AJ1580&lt;&gt;"",VLOOKUP(AJ1580,NIVELES!$A$816:$B$892,2,0),"")</f>
        <v>NO APLICA</v>
      </c>
      <c r="AL1580" s="78" t="s">
        <v>555</v>
      </c>
      <c r="AM1580" s="78">
        <v>570102</v>
      </c>
      <c r="AN1580" s="79" t="str">
        <f>IF(AM1580&lt;&gt;"",+VLOOKUP(AM1580,NIVELES!$A$1652:$B$2466,2,0),"")</f>
        <v>Tasas Generales, Impuestos, Contribuciones, Permisos, Licencias y Patentes.</v>
      </c>
      <c r="AO1580" s="87">
        <v>7667.29</v>
      </c>
      <c r="AP1580" s="88">
        <v>0</v>
      </c>
      <c r="AQ1580" s="88">
        <v>3833.645</v>
      </c>
      <c r="AR1580" s="88">
        <v>3833.645</v>
      </c>
      <c r="AS1580" s="88">
        <v>0</v>
      </c>
      <c r="AT1580" s="88">
        <v>0</v>
      </c>
      <c r="AU1580" s="88">
        <v>0</v>
      </c>
      <c r="AV1580" s="88">
        <v>0</v>
      </c>
      <c r="AW1580" s="88">
        <v>0</v>
      </c>
      <c r="AX1580" s="88">
        <v>0</v>
      </c>
      <c r="AY1580" s="88">
        <v>0</v>
      </c>
      <c r="AZ1580" s="88">
        <v>0</v>
      </c>
      <c r="BA1580" s="88">
        <v>0</v>
      </c>
      <c r="BB1580" s="89">
        <f t="shared" si="95"/>
        <v>7667.29</v>
      </c>
      <c r="BC1580" s="90" t="str">
        <f t="shared" si="94"/>
        <v>OK</v>
      </c>
      <c r="BD1580" s="91" t="str">
        <f t="shared" si="96"/>
        <v xml:space="preserve">                  </v>
      </c>
      <c r="BE1580" s="92">
        <f t="shared" si="97"/>
        <v>2</v>
      </c>
    </row>
    <row r="1581" spans="1:57" s="74" customFormat="1" ht="50.1" customHeight="1" x14ac:dyDescent="0.2">
      <c r="A1581" s="78" t="s">
        <v>55</v>
      </c>
      <c r="B1581" s="78" t="s">
        <v>59</v>
      </c>
      <c r="C1581" s="78" t="s">
        <v>747</v>
      </c>
      <c r="D1581" s="78" t="s">
        <v>575</v>
      </c>
      <c r="E1581" s="79" t="str">
        <f>+IF(C1581&lt;&gt;"",VLOOKUP(MID(C1581,18,5),NIVELES!$A$133:$B$213,2,0),"")</f>
        <v>MANABÍ</v>
      </c>
      <c r="F1581" s="80" t="s">
        <v>81</v>
      </c>
      <c r="G1581" s="81" t="str">
        <f>+IF(F1581&lt;&gt;"",VLOOKUP(F1581,NIVELES!$A$246:$C$464,3,0),"")</f>
        <v xml:space="preserve"> </v>
      </c>
      <c r="H1581" s="82" t="s">
        <v>1023</v>
      </c>
      <c r="I1581" s="78" t="s">
        <v>2173</v>
      </c>
      <c r="J1581" s="78" t="s">
        <v>2165</v>
      </c>
      <c r="K1581" s="78" t="s">
        <v>2166</v>
      </c>
      <c r="L1581" s="78" t="s">
        <v>1791</v>
      </c>
      <c r="M1581" s="78" t="s">
        <v>1791</v>
      </c>
      <c r="N1581" s="78" t="s">
        <v>1791</v>
      </c>
      <c r="O1581" s="78" t="s">
        <v>2657</v>
      </c>
      <c r="P1581" s="82">
        <v>1</v>
      </c>
      <c r="Q1581" s="78" t="s">
        <v>2640</v>
      </c>
      <c r="R1581" s="82"/>
      <c r="S1581" s="82">
        <v>1</v>
      </c>
      <c r="T1581" s="82"/>
      <c r="U1581" s="82"/>
      <c r="V1581" s="82"/>
      <c r="W1581" s="82"/>
      <c r="X1581" s="82"/>
      <c r="Y1581" s="82"/>
      <c r="Z1581" s="82"/>
      <c r="AA1581" s="82"/>
      <c r="AB1581" s="82"/>
      <c r="AC1581" s="82"/>
      <c r="AD1581" s="85" t="str">
        <f>IF(A1581&lt;&gt;"",IF(D1581="DIRECCIÓN_DE_TRANSFERENCIAS","280 0031",VLOOKUP(C1581,NIVELES!$A$14:$B$105,2,0)),"")</f>
        <v>280 4000</v>
      </c>
      <c r="AE1581" s="86" t="s">
        <v>322</v>
      </c>
      <c r="AF1581" s="86" t="s">
        <v>369</v>
      </c>
      <c r="AG1581" s="79" t="str">
        <f>+IF(AF1581&lt;&gt;"",VLOOKUP(AF1581,NIVELES!$A$666:$B$673,2,0),"")</f>
        <v>ADMINISTRACIÓN_CENTRAL</v>
      </c>
      <c r="AH1581" s="78" t="s">
        <v>322</v>
      </c>
      <c r="AI1581" s="79" t="str">
        <f>IF(AH1581&lt;&gt;"",VLOOKUP(CONCATENATE(AG1581,AH1581),NIVELES!$B$676:$C$745,2,0),"")</f>
        <v>Administración De La Gestión Administrativa Financiera</v>
      </c>
      <c r="AJ1581" s="78" t="s">
        <v>517</v>
      </c>
      <c r="AK1581" s="79" t="str">
        <f>+IF(AJ1581&lt;&gt;"",VLOOKUP(AJ1581,NIVELES!$A$816:$B$892,2,0),"")</f>
        <v>NO APLICA</v>
      </c>
      <c r="AL1581" s="78" t="s">
        <v>555</v>
      </c>
      <c r="AM1581" s="78">
        <v>570218</v>
      </c>
      <c r="AN1581" s="79" t="str">
        <f>IF(AM1581&lt;&gt;"",+VLOOKUP(AM1581,NIVELES!$A$1652:$B$2466,2,0),"")</f>
        <v>Intereses por Mora Patronal al IESS</v>
      </c>
      <c r="AO1581" s="87">
        <v>30</v>
      </c>
      <c r="AP1581" s="88">
        <v>0</v>
      </c>
      <c r="AQ1581" s="88">
        <v>30</v>
      </c>
      <c r="AR1581" s="88">
        <v>0</v>
      </c>
      <c r="AS1581" s="88">
        <v>0</v>
      </c>
      <c r="AT1581" s="88">
        <v>0</v>
      </c>
      <c r="AU1581" s="88">
        <v>0</v>
      </c>
      <c r="AV1581" s="88">
        <v>0</v>
      </c>
      <c r="AW1581" s="88">
        <v>0</v>
      </c>
      <c r="AX1581" s="88">
        <v>0</v>
      </c>
      <c r="AY1581" s="88">
        <v>0</v>
      </c>
      <c r="AZ1581" s="88">
        <v>0</v>
      </c>
      <c r="BA1581" s="88">
        <v>0</v>
      </c>
      <c r="BB1581" s="89">
        <f t="shared" si="95"/>
        <v>30</v>
      </c>
      <c r="BC1581" s="90" t="str">
        <f t="shared" si="94"/>
        <v>OK</v>
      </c>
      <c r="BD1581" s="91" t="str">
        <f t="shared" si="96"/>
        <v xml:space="preserve">                  </v>
      </c>
      <c r="BE1581" s="92">
        <f t="shared" si="97"/>
        <v>1</v>
      </c>
    </row>
    <row r="1582" spans="1:57" s="74" customFormat="1" ht="50.1" customHeight="1" x14ac:dyDescent="0.2">
      <c r="A1582" s="78" t="s">
        <v>55</v>
      </c>
      <c r="B1582" s="78" t="s">
        <v>59</v>
      </c>
      <c r="C1582" s="78" t="s">
        <v>747</v>
      </c>
      <c r="D1582" s="78" t="s">
        <v>575</v>
      </c>
      <c r="E1582" s="79" t="str">
        <f>+IF(C1582&lt;&gt;"",VLOOKUP(MID(C1582,18,5),NIVELES!$A$133:$B$213,2,0),"")</f>
        <v>MANABÍ</v>
      </c>
      <c r="F1582" s="80" t="s">
        <v>81</v>
      </c>
      <c r="G1582" s="81" t="str">
        <f>+IF(F1582&lt;&gt;"",VLOOKUP(F1582,NIVELES!$A$246:$C$464,3,0),"")</f>
        <v xml:space="preserve"> </v>
      </c>
      <c r="H1582" s="82" t="s">
        <v>1023</v>
      </c>
      <c r="I1582" s="78" t="s">
        <v>2173</v>
      </c>
      <c r="J1582" s="78" t="s">
        <v>2165</v>
      </c>
      <c r="K1582" s="78" t="s">
        <v>2166</v>
      </c>
      <c r="L1582" s="78" t="s">
        <v>1791</v>
      </c>
      <c r="M1582" s="78" t="s">
        <v>1791</v>
      </c>
      <c r="N1582" s="78" t="s">
        <v>1791</v>
      </c>
      <c r="O1582" s="78" t="s">
        <v>2658</v>
      </c>
      <c r="P1582" s="82">
        <v>1</v>
      </c>
      <c r="Q1582" s="78" t="s">
        <v>2640</v>
      </c>
      <c r="R1582" s="82"/>
      <c r="S1582" s="82"/>
      <c r="T1582" s="82"/>
      <c r="U1582" s="82"/>
      <c r="V1582" s="82"/>
      <c r="W1582" s="82"/>
      <c r="X1582" s="82">
        <v>1</v>
      </c>
      <c r="Y1582" s="82"/>
      <c r="Z1582" s="82"/>
      <c r="AA1582" s="82"/>
      <c r="AB1582" s="82"/>
      <c r="AC1582" s="82"/>
      <c r="AD1582" s="85" t="str">
        <f>IF(A1582&lt;&gt;"",IF(D1582="DIRECCIÓN_DE_TRANSFERENCIAS","280 0031",VLOOKUP(C1582,NIVELES!$A$14:$B$105,2,0)),"")</f>
        <v>280 4000</v>
      </c>
      <c r="AE1582" s="86" t="s">
        <v>322</v>
      </c>
      <c r="AF1582" s="86" t="s">
        <v>369</v>
      </c>
      <c r="AG1582" s="79" t="str">
        <f>+IF(AF1582&lt;&gt;"",VLOOKUP(AF1582,NIVELES!$A$666:$B$673,2,0),"")</f>
        <v>ADMINISTRACIÓN_CENTRAL</v>
      </c>
      <c r="AH1582" s="78" t="s">
        <v>321</v>
      </c>
      <c r="AI1582" s="79" t="str">
        <f>IF(AH1582&lt;&gt;"",VLOOKUP(CONCATENATE(AG1582,AH1582),NIVELES!$B$676:$C$745,2,0),"")</f>
        <v>Gestión De Infraestructura</v>
      </c>
      <c r="AJ1582" s="78" t="s">
        <v>517</v>
      </c>
      <c r="AK1582" s="79" t="str">
        <f>+IF(AJ1582&lt;&gt;"",VLOOKUP(AJ1582,NIVELES!$A$816:$B$892,2,0),"")</f>
        <v>NO APLICA</v>
      </c>
      <c r="AL1582" s="78" t="s">
        <v>554</v>
      </c>
      <c r="AM1582" s="78">
        <v>530402</v>
      </c>
      <c r="AN1582" s="79" t="str">
        <f>IF(AM1582&lt;&gt;"",+VLOOKUP(AM1582,NIVELES!$A$1652:$B$2466,2,0),"")</f>
        <v>Edificios, Locales, Residencias y Cableado Estructurado (Instalación, Mantenimiento y Reparación)</v>
      </c>
      <c r="AO1582" s="87">
        <v>8131</v>
      </c>
      <c r="AP1582" s="88">
        <v>0</v>
      </c>
      <c r="AQ1582" s="88">
        <v>0</v>
      </c>
      <c r="AR1582" s="88">
        <v>0</v>
      </c>
      <c r="AS1582" s="88">
        <v>0</v>
      </c>
      <c r="AT1582" s="88">
        <v>0</v>
      </c>
      <c r="AU1582" s="88">
        <v>0</v>
      </c>
      <c r="AV1582" s="88">
        <v>8131</v>
      </c>
      <c r="AW1582" s="88">
        <v>0</v>
      </c>
      <c r="AX1582" s="88">
        <v>0</v>
      </c>
      <c r="AY1582" s="88">
        <v>0</v>
      </c>
      <c r="AZ1582" s="88">
        <v>0</v>
      </c>
      <c r="BA1582" s="88">
        <v>0</v>
      </c>
      <c r="BB1582" s="89">
        <f t="shared" si="95"/>
        <v>8131</v>
      </c>
      <c r="BC1582" s="90" t="str">
        <f t="shared" si="94"/>
        <v>OK</v>
      </c>
      <c r="BD1582" s="91" t="str">
        <f t="shared" si="96"/>
        <v xml:space="preserve">                  </v>
      </c>
      <c r="BE1582" s="92">
        <f t="shared" si="97"/>
        <v>1</v>
      </c>
    </row>
    <row r="1583" spans="1:57" s="74" customFormat="1" ht="50.1" customHeight="1" x14ac:dyDescent="0.2">
      <c r="A1583" s="78" t="s">
        <v>55</v>
      </c>
      <c r="B1583" s="78" t="s">
        <v>59</v>
      </c>
      <c r="C1583" s="78" t="s">
        <v>747</v>
      </c>
      <c r="D1583" s="78" t="s">
        <v>607</v>
      </c>
      <c r="E1583" s="79" t="str">
        <f>+IF(C1583&lt;&gt;"",VLOOKUP(MID(C1583,18,5),NIVELES!$A$133:$B$213,2,0),"")</f>
        <v>MANABÍ</v>
      </c>
      <c r="F1583" s="80" t="s">
        <v>81</v>
      </c>
      <c r="G1583" s="81" t="str">
        <f>+IF(F1583&lt;&gt;"",VLOOKUP(F1583,NIVELES!$A$246:$C$464,3,0),"")</f>
        <v xml:space="preserve"> </v>
      </c>
      <c r="H1583" s="82" t="s">
        <v>1024</v>
      </c>
      <c r="I1583" s="78" t="s">
        <v>2183</v>
      </c>
      <c r="J1583" s="78" t="s">
        <v>2184</v>
      </c>
      <c r="K1583" s="78" t="s">
        <v>2185</v>
      </c>
      <c r="L1583" s="78" t="s">
        <v>1791</v>
      </c>
      <c r="M1583" s="78" t="s">
        <v>1791</v>
      </c>
      <c r="N1583" s="78" t="s">
        <v>1791</v>
      </c>
      <c r="O1583" s="78" t="s">
        <v>2638</v>
      </c>
      <c r="P1583" s="82">
        <v>11</v>
      </c>
      <c r="Q1583" s="78" t="s">
        <v>2639</v>
      </c>
      <c r="R1583" s="82">
        <v>1</v>
      </c>
      <c r="S1583" s="82">
        <v>1</v>
      </c>
      <c r="T1583" s="82">
        <v>1</v>
      </c>
      <c r="U1583" s="82">
        <v>1</v>
      </c>
      <c r="V1583" s="82">
        <v>1</v>
      </c>
      <c r="W1583" s="82">
        <v>1</v>
      </c>
      <c r="X1583" s="82">
        <v>1</v>
      </c>
      <c r="Y1583" s="82">
        <v>1</v>
      </c>
      <c r="Z1583" s="82">
        <v>1</v>
      </c>
      <c r="AA1583" s="82">
        <v>1</v>
      </c>
      <c r="AB1583" s="82">
        <v>1</v>
      </c>
      <c r="AC1583" s="82">
        <v>0</v>
      </c>
      <c r="AD1583" s="85" t="str">
        <f>IF(A1583&lt;&gt;"",IF(D1583="DIRECCIÓN_DE_TRANSFERENCIAS","280 0031",VLOOKUP(C1583,NIVELES!$A$14:$B$105,2,0)),"")</f>
        <v>280 4000</v>
      </c>
      <c r="AE1583" s="86" t="s">
        <v>322</v>
      </c>
      <c r="AF1583" s="86" t="s">
        <v>542</v>
      </c>
      <c r="AG1583" s="79" t="str">
        <f>+IF(AF1583&lt;&gt;"",VLOOKUP(AF1583,NIVELES!$A$666:$B$673,2,0),"")</f>
        <v>SISTEMA_DE_PROTECCIÓN_ESPECIAL_EN_EL_CICLO_DE_VIDA</v>
      </c>
      <c r="AH1583" s="78" t="s">
        <v>321</v>
      </c>
      <c r="AI1583" s="79" t="str">
        <f>IF(AH1583&lt;&gt;"",VLOOKUP(CONCATENATE(AG1583,AH1583),NIVELES!$B$676:$C$745,2,0),"")</f>
        <v>Adopciones</v>
      </c>
      <c r="AJ1583" s="78" t="s">
        <v>517</v>
      </c>
      <c r="AK1583" s="79" t="str">
        <f>+IF(AJ1583&lt;&gt;"",VLOOKUP(AJ1583,NIVELES!$A$816:$B$892,2,0),"")</f>
        <v>NO APLICA</v>
      </c>
      <c r="AL1583" s="78" t="s">
        <v>553</v>
      </c>
      <c r="AM1583" s="78">
        <v>510203</v>
      </c>
      <c r="AN1583" s="79" t="str">
        <f>IF(AM1583&lt;&gt;"",+VLOOKUP(AM1583,NIVELES!$A$1652:$B$2466,2,0),"")</f>
        <v>Decimotercer Sueldo</v>
      </c>
      <c r="AO1583" s="87">
        <v>1111</v>
      </c>
      <c r="AP1583" s="88">
        <v>101</v>
      </c>
      <c r="AQ1583" s="88">
        <v>101</v>
      </c>
      <c r="AR1583" s="88">
        <v>101</v>
      </c>
      <c r="AS1583" s="88">
        <v>101</v>
      </c>
      <c r="AT1583" s="88">
        <v>101</v>
      </c>
      <c r="AU1583" s="88">
        <v>101</v>
      </c>
      <c r="AV1583" s="88">
        <v>101</v>
      </c>
      <c r="AW1583" s="88">
        <v>101</v>
      </c>
      <c r="AX1583" s="88">
        <v>101</v>
      </c>
      <c r="AY1583" s="88">
        <v>101</v>
      </c>
      <c r="AZ1583" s="88">
        <v>101</v>
      </c>
      <c r="BA1583" s="88">
        <v>0</v>
      </c>
      <c r="BB1583" s="89">
        <f t="shared" si="95"/>
        <v>1111</v>
      </c>
      <c r="BC1583" s="90" t="str">
        <f t="shared" si="94"/>
        <v>OK</v>
      </c>
      <c r="BD1583" s="91" t="str">
        <f t="shared" si="96"/>
        <v xml:space="preserve">                  </v>
      </c>
      <c r="BE1583" s="92">
        <f t="shared" si="97"/>
        <v>11</v>
      </c>
    </row>
    <row r="1584" spans="1:57" s="74" customFormat="1" ht="50.1" customHeight="1" x14ac:dyDescent="0.2">
      <c r="A1584" s="78" t="s">
        <v>55</v>
      </c>
      <c r="B1584" s="78" t="s">
        <v>59</v>
      </c>
      <c r="C1584" s="78" t="s">
        <v>747</v>
      </c>
      <c r="D1584" s="78" t="s">
        <v>607</v>
      </c>
      <c r="E1584" s="79" t="str">
        <f>+IF(C1584&lt;&gt;"",VLOOKUP(MID(C1584,18,5),NIVELES!$A$133:$B$213,2,0),"")</f>
        <v>MANABÍ</v>
      </c>
      <c r="F1584" s="80" t="s">
        <v>81</v>
      </c>
      <c r="G1584" s="81" t="str">
        <f>+IF(F1584&lt;&gt;"",VLOOKUP(F1584,NIVELES!$A$246:$C$464,3,0),"")</f>
        <v xml:space="preserve"> </v>
      </c>
      <c r="H1584" s="82" t="s">
        <v>1024</v>
      </c>
      <c r="I1584" s="78" t="s">
        <v>2183</v>
      </c>
      <c r="J1584" s="78" t="s">
        <v>2184</v>
      </c>
      <c r="K1584" s="78" t="s">
        <v>2185</v>
      </c>
      <c r="L1584" s="78" t="s">
        <v>1791</v>
      </c>
      <c r="M1584" s="78" t="s">
        <v>1791</v>
      </c>
      <c r="N1584" s="78" t="s">
        <v>1791</v>
      </c>
      <c r="O1584" s="78" t="s">
        <v>2638</v>
      </c>
      <c r="P1584" s="82">
        <v>11</v>
      </c>
      <c r="Q1584" s="78" t="s">
        <v>2639</v>
      </c>
      <c r="R1584" s="82">
        <v>1</v>
      </c>
      <c r="S1584" s="82">
        <v>1</v>
      </c>
      <c r="T1584" s="82">
        <v>1</v>
      </c>
      <c r="U1584" s="82">
        <v>1</v>
      </c>
      <c r="V1584" s="82">
        <v>1</v>
      </c>
      <c r="W1584" s="82">
        <v>1</v>
      </c>
      <c r="X1584" s="82">
        <v>1</v>
      </c>
      <c r="Y1584" s="82">
        <v>1</v>
      </c>
      <c r="Z1584" s="82">
        <v>1</v>
      </c>
      <c r="AA1584" s="82">
        <v>1</v>
      </c>
      <c r="AB1584" s="82">
        <v>1</v>
      </c>
      <c r="AC1584" s="82">
        <v>0</v>
      </c>
      <c r="AD1584" s="85" t="str">
        <f>IF(A1584&lt;&gt;"",IF(D1584="DIRECCIÓN_DE_TRANSFERENCIAS","280 0031",VLOOKUP(C1584,NIVELES!$A$14:$B$105,2,0)),"")</f>
        <v>280 4000</v>
      </c>
      <c r="AE1584" s="86" t="s">
        <v>322</v>
      </c>
      <c r="AF1584" s="86" t="s">
        <v>542</v>
      </c>
      <c r="AG1584" s="79" t="str">
        <f>+IF(AF1584&lt;&gt;"",VLOOKUP(AF1584,NIVELES!$A$666:$B$673,2,0),"")</f>
        <v>SISTEMA_DE_PROTECCIÓN_ESPECIAL_EN_EL_CICLO_DE_VIDA</v>
      </c>
      <c r="AH1584" s="78" t="s">
        <v>321</v>
      </c>
      <c r="AI1584" s="79" t="str">
        <f>IF(AH1584&lt;&gt;"",VLOOKUP(CONCATENATE(AG1584,AH1584),NIVELES!$B$676:$C$745,2,0),"")</f>
        <v>Adopciones</v>
      </c>
      <c r="AJ1584" s="78" t="s">
        <v>517</v>
      </c>
      <c r="AK1584" s="79" t="str">
        <f>+IF(AJ1584&lt;&gt;"",VLOOKUP(AJ1584,NIVELES!$A$816:$B$892,2,0),"")</f>
        <v>NO APLICA</v>
      </c>
      <c r="AL1584" s="78" t="s">
        <v>553</v>
      </c>
      <c r="AM1584" s="78">
        <v>510204</v>
      </c>
      <c r="AN1584" s="79" t="str">
        <f>IF(AM1584&lt;&gt;"",+VLOOKUP(AM1584,NIVELES!$A$1652:$B$2466,2,0),"")</f>
        <v>Decimocuarto Sueldo</v>
      </c>
      <c r="AO1584" s="87">
        <v>361.17</v>
      </c>
      <c r="AP1584" s="88">
        <v>32.833636363636366</v>
      </c>
      <c r="AQ1584" s="88">
        <v>32.833636363636366</v>
      </c>
      <c r="AR1584" s="88">
        <v>32.833636363636366</v>
      </c>
      <c r="AS1584" s="88">
        <v>32.833636363636366</v>
      </c>
      <c r="AT1584" s="88">
        <v>32.833636363636366</v>
      </c>
      <c r="AU1584" s="88">
        <v>32.833636363636366</v>
      </c>
      <c r="AV1584" s="88">
        <v>32.833636363636366</v>
      </c>
      <c r="AW1584" s="88">
        <v>32.833636363636366</v>
      </c>
      <c r="AX1584" s="88">
        <v>32.833636363636366</v>
      </c>
      <c r="AY1584" s="88">
        <v>32.833636363636366</v>
      </c>
      <c r="AZ1584" s="88">
        <v>32.833636363636366</v>
      </c>
      <c r="BA1584" s="88">
        <v>0</v>
      </c>
      <c r="BB1584" s="89">
        <f t="shared" si="95"/>
        <v>361.16999999999996</v>
      </c>
      <c r="BC1584" s="90" t="str">
        <f t="shared" si="94"/>
        <v>OK</v>
      </c>
      <c r="BD1584" s="91" t="str">
        <f t="shared" si="96"/>
        <v xml:space="preserve">                  </v>
      </c>
      <c r="BE1584" s="92">
        <f t="shared" si="97"/>
        <v>11</v>
      </c>
    </row>
    <row r="1585" spans="1:57" s="74" customFormat="1" ht="50.1" customHeight="1" x14ac:dyDescent="0.2">
      <c r="A1585" s="78" t="s">
        <v>55</v>
      </c>
      <c r="B1585" s="78" t="s">
        <v>59</v>
      </c>
      <c r="C1585" s="78" t="s">
        <v>747</v>
      </c>
      <c r="D1585" s="78" t="s">
        <v>607</v>
      </c>
      <c r="E1585" s="79" t="str">
        <f>+IF(C1585&lt;&gt;"",VLOOKUP(MID(C1585,18,5),NIVELES!$A$133:$B$213,2,0),"")</f>
        <v>MANABÍ</v>
      </c>
      <c r="F1585" s="80" t="s">
        <v>81</v>
      </c>
      <c r="G1585" s="81" t="str">
        <f>+IF(F1585&lt;&gt;"",VLOOKUP(F1585,NIVELES!$A$246:$C$464,3,0),"")</f>
        <v xml:space="preserve"> </v>
      </c>
      <c r="H1585" s="82" t="s">
        <v>1024</v>
      </c>
      <c r="I1585" s="78" t="s">
        <v>2183</v>
      </c>
      <c r="J1585" s="78" t="s">
        <v>2184</v>
      </c>
      <c r="K1585" s="78" t="s">
        <v>2185</v>
      </c>
      <c r="L1585" s="78" t="s">
        <v>1791</v>
      </c>
      <c r="M1585" s="78" t="s">
        <v>1791</v>
      </c>
      <c r="N1585" s="78" t="s">
        <v>1791</v>
      </c>
      <c r="O1585" s="78" t="s">
        <v>2638</v>
      </c>
      <c r="P1585" s="82">
        <v>11</v>
      </c>
      <c r="Q1585" s="78" t="s">
        <v>2639</v>
      </c>
      <c r="R1585" s="82">
        <v>1</v>
      </c>
      <c r="S1585" s="82">
        <v>1</v>
      </c>
      <c r="T1585" s="82">
        <v>1</v>
      </c>
      <c r="U1585" s="82">
        <v>1</v>
      </c>
      <c r="V1585" s="82">
        <v>1</v>
      </c>
      <c r="W1585" s="82">
        <v>1</v>
      </c>
      <c r="X1585" s="82">
        <v>1</v>
      </c>
      <c r="Y1585" s="82">
        <v>1</v>
      </c>
      <c r="Z1585" s="82">
        <v>1</v>
      </c>
      <c r="AA1585" s="82">
        <v>1</v>
      </c>
      <c r="AB1585" s="82">
        <v>1</v>
      </c>
      <c r="AC1585" s="82">
        <v>0</v>
      </c>
      <c r="AD1585" s="85" t="str">
        <f>IF(A1585&lt;&gt;"",IF(D1585="DIRECCIÓN_DE_TRANSFERENCIAS","280 0031",VLOOKUP(C1585,NIVELES!$A$14:$B$105,2,0)),"")</f>
        <v>280 4000</v>
      </c>
      <c r="AE1585" s="86" t="s">
        <v>322</v>
      </c>
      <c r="AF1585" s="86" t="s">
        <v>542</v>
      </c>
      <c r="AG1585" s="79" t="str">
        <f>+IF(AF1585&lt;&gt;"",VLOOKUP(AF1585,NIVELES!$A$666:$B$673,2,0),"")</f>
        <v>SISTEMA_DE_PROTECCIÓN_ESPECIAL_EN_EL_CICLO_DE_VIDA</v>
      </c>
      <c r="AH1585" s="78" t="s">
        <v>321</v>
      </c>
      <c r="AI1585" s="79" t="str">
        <f>IF(AH1585&lt;&gt;"",VLOOKUP(CONCATENATE(AG1585,AH1585),NIVELES!$B$676:$C$745,2,0),"")</f>
        <v>Adopciones</v>
      </c>
      <c r="AJ1585" s="78" t="s">
        <v>517</v>
      </c>
      <c r="AK1585" s="79" t="str">
        <f>+IF(AJ1585&lt;&gt;"",VLOOKUP(AJ1585,NIVELES!$A$816:$B$892,2,0),"")</f>
        <v>NO APLICA</v>
      </c>
      <c r="AL1585" s="78" t="s">
        <v>553</v>
      </c>
      <c r="AM1585" s="78">
        <v>510510</v>
      </c>
      <c r="AN1585" s="79" t="str">
        <f>IF(AM1585&lt;&gt;"",+VLOOKUP(AM1585,NIVELES!$A$1652:$B$2466,2,0),"")</f>
        <v>Servicios Personales por Contrato</v>
      </c>
      <c r="AO1585" s="87">
        <v>13332</v>
      </c>
      <c r="AP1585" s="88">
        <v>1212</v>
      </c>
      <c r="AQ1585" s="88">
        <v>1212</v>
      </c>
      <c r="AR1585" s="88">
        <v>1212</v>
      </c>
      <c r="AS1585" s="88">
        <v>1212</v>
      </c>
      <c r="AT1585" s="88">
        <v>1212</v>
      </c>
      <c r="AU1585" s="88">
        <v>1212</v>
      </c>
      <c r="AV1585" s="88">
        <v>1212</v>
      </c>
      <c r="AW1585" s="88">
        <v>1212</v>
      </c>
      <c r="AX1585" s="88">
        <v>1212</v>
      </c>
      <c r="AY1585" s="88">
        <v>1212</v>
      </c>
      <c r="AZ1585" s="88">
        <v>1212</v>
      </c>
      <c r="BA1585" s="88">
        <v>0</v>
      </c>
      <c r="BB1585" s="89">
        <f t="shared" si="95"/>
        <v>13332</v>
      </c>
      <c r="BC1585" s="90" t="str">
        <f t="shared" si="94"/>
        <v>OK</v>
      </c>
      <c r="BD1585" s="91" t="str">
        <f t="shared" si="96"/>
        <v xml:space="preserve">                  </v>
      </c>
      <c r="BE1585" s="92">
        <f t="shared" si="97"/>
        <v>11</v>
      </c>
    </row>
    <row r="1586" spans="1:57" s="74" customFormat="1" ht="50.1" customHeight="1" x14ac:dyDescent="0.2">
      <c r="A1586" s="78" t="s">
        <v>55</v>
      </c>
      <c r="B1586" s="78" t="s">
        <v>59</v>
      </c>
      <c r="C1586" s="78" t="s">
        <v>747</v>
      </c>
      <c r="D1586" s="78" t="s">
        <v>607</v>
      </c>
      <c r="E1586" s="79" t="str">
        <f>+IF(C1586&lt;&gt;"",VLOOKUP(MID(C1586,18,5),NIVELES!$A$133:$B$213,2,0),"")</f>
        <v>MANABÍ</v>
      </c>
      <c r="F1586" s="80" t="s">
        <v>81</v>
      </c>
      <c r="G1586" s="81" t="str">
        <f>+IF(F1586&lt;&gt;"",VLOOKUP(F1586,NIVELES!$A$246:$C$464,3,0),"")</f>
        <v xml:space="preserve"> </v>
      </c>
      <c r="H1586" s="82" t="s">
        <v>1024</v>
      </c>
      <c r="I1586" s="78" t="s">
        <v>2183</v>
      </c>
      <c r="J1586" s="78" t="s">
        <v>2184</v>
      </c>
      <c r="K1586" s="78" t="s">
        <v>2185</v>
      </c>
      <c r="L1586" s="78" t="s">
        <v>1791</v>
      </c>
      <c r="M1586" s="78" t="s">
        <v>1791</v>
      </c>
      <c r="N1586" s="78" t="s">
        <v>1791</v>
      </c>
      <c r="O1586" s="78" t="s">
        <v>2638</v>
      </c>
      <c r="P1586" s="82">
        <v>11</v>
      </c>
      <c r="Q1586" s="78" t="s">
        <v>2639</v>
      </c>
      <c r="R1586" s="82">
        <v>1</v>
      </c>
      <c r="S1586" s="82">
        <v>1</v>
      </c>
      <c r="T1586" s="82">
        <v>1</v>
      </c>
      <c r="U1586" s="82">
        <v>1</v>
      </c>
      <c r="V1586" s="82">
        <v>1</v>
      </c>
      <c r="W1586" s="82">
        <v>1</v>
      </c>
      <c r="X1586" s="82">
        <v>1</v>
      </c>
      <c r="Y1586" s="82">
        <v>1</v>
      </c>
      <c r="Z1586" s="82">
        <v>1</v>
      </c>
      <c r="AA1586" s="82">
        <v>1</v>
      </c>
      <c r="AB1586" s="82">
        <v>1</v>
      </c>
      <c r="AC1586" s="82">
        <v>0</v>
      </c>
      <c r="AD1586" s="85" t="str">
        <f>IF(A1586&lt;&gt;"",IF(D1586="DIRECCIÓN_DE_TRANSFERENCIAS","280 0031",VLOOKUP(C1586,NIVELES!$A$14:$B$105,2,0)),"")</f>
        <v>280 4000</v>
      </c>
      <c r="AE1586" s="86" t="s">
        <v>322</v>
      </c>
      <c r="AF1586" s="86" t="s">
        <v>542</v>
      </c>
      <c r="AG1586" s="79" t="str">
        <f>+IF(AF1586&lt;&gt;"",VLOOKUP(AF1586,NIVELES!$A$666:$B$673,2,0),"")</f>
        <v>SISTEMA_DE_PROTECCIÓN_ESPECIAL_EN_EL_CICLO_DE_VIDA</v>
      </c>
      <c r="AH1586" s="78" t="s">
        <v>321</v>
      </c>
      <c r="AI1586" s="79" t="str">
        <f>IF(AH1586&lt;&gt;"",VLOOKUP(CONCATENATE(AG1586,AH1586),NIVELES!$B$676:$C$745,2,0),"")</f>
        <v>Adopciones</v>
      </c>
      <c r="AJ1586" s="78" t="s">
        <v>517</v>
      </c>
      <c r="AK1586" s="79" t="str">
        <f>+IF(AJ1586&lt;&gt;"",VLOOKUP(AJ1586,NIVELES!$A$816:$B$892,2,0),"")</f>
        <v>NO APLICA</v>
      </c>
      <c r="AL1586" s="78" t="s">
        <v>553</v>
      </c>
      <c r="AM1586" s="78">
        <v>510601</v>
      </c>
      <c r="AN1586" s="79" t="str">
        <f>IF(AM1586&lt;&gt;"",+VLOOKUP(AM1586,NIVELES!$A$1652:$B$2466,2,0),"")</f>
        <v>Aporte Patronal</v>
      </c>
      <c r="AO1586" s="87">
        <v>1286.54</v>
      </c>
      <c r="AP1586" s="88">
        <v>116.96636363636364</v>
      </c>
      <c r="AQ1586" s="88">
        <v>116.96636363636364</v>
      </c>
      <c r="AR1586" s="88">
        <v>116.96636363636364</v>
      </c>
      <c r="AS1586" s="88">
        <v>116.96636363636364</v>
      </c>
      <c r="AT1586" s="88">
        <v>116.96636363636364</v>
      </c>
      <c r="AU1586" s="88">
        <v>116.96636363636364</v>
      </c>
      <c r="AV1586" s="88">
        <v>116.96636363636364</v>
      </c>
      <c r="AW1586" s="88">
        <v>116.96636363636364</v>
      </c>
      <c r="AX1586" s="88">
        <v>116.96636363636364</v>
      </c>
      <c r="AY1586" s="88">
        <v>116.96636363636364</v>
      </c>
      <c r="AZ1586" s="88">
        <v>116.87636363636364</v>
      </c>
      <c r="BA1586" s="88">
        <v>0</v>
      </c>
      <c r="BB1586" s="89">
        <f t="shared" si="95"/>
        <v>1286.54</v>
      </c>
      <c r="BC1586" s="90" t="str">
        <f t="shared" si="94"/>
        <v>OK</v>
      </c>
      <c r="BD1586" s="91" t="str">
        <f t="shared" si="96"/>
        <v xml:space="preserve">                  </v>
      </c>
      <c r="BE1586" s="92">
        <f t="shared" si="97"/>
        <v>11</v>
      </c>
    </row>
    <row r="1587" spans="1:57" s="74" customFormat="1" ht="50.1" customHeight="1" x14ac:dyDescent="0.2">
      <c r="A1587" s="78" t="s">
        <v>55</v>
      </c>
      <c r="B1587" s="78" t="s">
        <v>59</v>
      </c>
      <c r="C1587" s="78" t="s">
        <v>747</v>
      </c>
      <c r="D1587" s="78" t="s">
        <v>607</v>
      </c>
      <c r="E1587" s="79" t="str">
        <f>+IF(C1587&lt;&gt;"",VLOOKUP(MID(C1587,18,5),NIVELES!$A$133:$B$213,2,0),"")</f>
        <v>MANABÍ</v>
      </c>
      <c r="F1587" s="80" t="s">
        <v>81</v>
      </c>
      <c r="G1587" s="81" t="str">
        <f>+IF(F1587&lt;&gt;"",VLOOKUP(F1587,NIVELES!$A$246:$C$464,3,0),"")</f>
        <v xml:space="preserve"> </v>
      </c>
      <c r="H1587" s="82" t="s">
        <v>1024</v>
      </c>
      <c r="I1587" s="78" t="s">
        <v>2183</v>
      </c>
      <c r="J1587" s="78" t="s">
        <v>2184</v>
      </c>
      <c r="K1587" s="78" t="s">
        <v>2185</v>
      </c>
      <c r="L1587" s="78" t="s">
        <v>1791</v>
      </c>
      <c r="M1587" s="78" t="s">
        <v>1791</v>
      </c>
      <c r="N1587" s="78" t="s">
        <v>1791</v>
      </c>
      <c r="O1587" s="78" t="s">
        <v>2638</v>
      </c>
      <c r="P1587" s="82">
        <v>11</v>
      </c>
      <c r="Q1587" s="78" t="s">
        <v>2639</v>
      </c>
      <c r="R1587" s="82">
        <v>1</v>
      </c>
      <c r="S1587" s="82">
        <v>1</v>
      </c>
      <c r="T1587" s="82">
        <v>1</v>
      </c>
      <c r="U1587" s="82">
        <v>1</v>
      </c>
      <c r="V1587" s="82">
        <v>1</v>
      </c>
      <c r="W1587" s="82">
        <v>1</v>
      </c>
      <c r="X1587" s="82">
        <v>1</v>
      </c>
      <c r="Y1587" s="82">
        <v>1</v>
      </c>
      <c r="Z1587" s="82">
        <v>1</v>
      </c>
      <c r="AA1587" s="82">
        <v>1</v>
      </c>
      <c r="AB1587" s="82">
        <v>1</v>
      </c>
      <c r="AC1587" s="82">
        <v>0</v>
      </c>
      <c r="AD1587" s="85" t="str">
        <f>IF(A1587&lt;&gt;"",IF(D1587="DIRECCIÓN_DE_TRANSFERENCIAS","280 0031",VLOOKUP(C1587,NIVELES!$A$14:$B$105,2,0)),"")</f>
        <v>280 4000</v>
      </c>
      <c r="AE1587" s="86" t="s">
        <v>322</v>
      </c>
      <c r="AF1587" s="86" t="s">
        <v>542</v>
      </c>
      <c r="AG1587" s="79" t="str">
        <f>+IF(AF1587&lt;&gt;"",VLOOKUP(AF1587,NIVELES!$A$666:$B$673,2,0),"")</f>
        <v>SISTEMA_DE_PROTECCIÓN_ESPECIAL_EN_EL_CICLO_DE_VIDA</v>
      </c>
      <c r="AH1587" s="78" t="s">
        <v>321</v>
      </c>
      <c r="AI1587" s="79" t="str">
        <f>IF(AH1587&lt;&gt;"",VLOOKUP(CONCATENATE(AG1587,AH1587),NIVELES!$B$676:$C$745,2,0),"")</f>
        <v>Adopciones</v>
      </c>
      <c r="AJ1587" s="78" t="s">
        <v>517</v>
      </c>
      <c r="AK1587" s="79" t="str">
        <f>+IF(AJ1587&lt;&gt;"",VLOOKUP(AJ1587,NIVELES!$A$816:$B$892,2,0),"")</f>
        <v>NO APLICA</v>
      </c>
      <c r="AL1587" s="78" t="s">
        <v>553</v>
      </c>
      <c r="AM1587" s="78">
        <v>510602</v>
      </c>
      <c r="AN1587" s="79" t="str">
        <f>IF(AM1587&lt;&gt;"",+VLOOKUP(AM1587,NIVELES!$A$1652:$B$2466,2,0),"")</f>
        <v>Fondo de Reserva</v>
      </c>
      <c r="AO1587" s="87">
        <v>1111</v>
      </c>
      <c r="AP1587" s="88">
        <v>101</v>
      </c>
      <c r="AQ1587" s="88">
        <v>101</v>
      </c>
      <c r="AR1587" s="88">
        <v>101</v>
      </c>
      <c r="AS1587" s="88">
        <v>101</v>
      </c>
      <c r="AT1587" s="88">
        <v>101</v>
      </c>
      <c r="AU1587" s="88">
        <v>101</v>
      </c>
      <c r="AV1587" s="88">
        <v>101</v>
      </c>
      <c r="AW1587" s="88">
        <v>101</v>
      </c>
      <c r="AX1587" s="88">
        <v>101</v>
      </c>
      <c r="AY1587" s="88">
        <v>101</v>
      </c>
      <c r="AZ1587" s="88">
        <v>101</v>
      </c>
      <c r="BA1587" s="88">
        <v>0</v>
      </c>
      <c r="BB1587" s="89">
        <f t="shared" si="95"/>
        <v>1111</v>
      </c>
      <c r="BC1587" s="90" t="str">
        <f t="shared" si="94"/>
        <v>OK</v>
      </c>
      <c r="BD1587" s="91" t="str">
        <f t="shared" si="96"/>
        <v xml:space="preserve">                  </v>
      </c>
      <c r="BE1587" s="92">
        <f t="shared" si="97"/>
        <v>11</v>
      </c>
    </row>
    <row r="1588" spans="1:57" s="74" customFormat="1" ht="50.1" customHeight="1" x14ac:dyDescent="0.2">
      <c r="A1588" s="78" t="s">
        <v>55</v>
      </c>
      <c r="B1588" s="78" t="s">
        <v>59</v>
      </c>
      <c r="C1588" s="78" t="s">
        <v>747</v>
      </c>
      <c r="D1588" s="78" t="s">
        <v>609</v>
      </c>
      <c r="E1588" s="79" t="str">
        <f>+IF(C1588&lt;&gt;"",VLOOKUP(MID(C1588,18,5),NIVELES!$A$133:$B$213,2,0),"")</f>
        <v>MANABÍ</v>
      </c>
      <c r="F1588" s="80" t="s">
        <v>81</v>
      </c>
      <c r="G1588" s="81" t="str">
        <f>+IF(F1588&lt;&gt;"",VLOOKUP(F1588,NIVELES!$A$246:$C$464,3,0),"")</f>
        <v xml:space="preserve"> </v>
      </c>
      <c r="H1588" s="82" t="s">
        <v>1024</v>
      </c>
      <c r="I1588" s="78" t="s">
        <v>2188</v>
      </c>
      <c r="J1588" s="78" t="s">
        <v>2184</v>
      </c>
      <c r="K1588" s="78" t="s">
        <v>2185</v>
      </c>
      <c r="L1588" s="78" t="s">
        <v>1791</v>
      </c>
      <c r="M1588" s="78" t="s">
        <v>1791</v>
      </c>
      <c r="N1588" s="78" t="s">
        <v>1791</v>
      </c>
      <c r="O1588" s="78" t="s">
        <v>2659</v>
      </c>
      <c r="P1588" s="82">
        <v>1</v>
      </c>
      <c r="Q1588" s="78" t="s">
        <v>2640</v>
      </c>
      <c r="R1588" s="82"/>
      <c r="S1588" s="82"/>
      <c r="T1588" s="82">
        <v>1</v>
      </c>
      <c r="U1588" s="82"/>
      <c r="V1588" s="82"/>
      <c r="W1588" s="82"/>
      <c r="X1588" s="82"/>
      <c r="Y1588" s="82"/>
      <c r="Z1588" s="82"/>
      <c r="AA1588" s="82"/>
      <c r="AB1588" s="82"/>
      <c r="AC1588" s="82"/>
      <c r="AD1588" s="85" t="str">
        <f>IF(A1588&lt;&gt;"",IF(D1588="DIRECCIÓN_DE_TRANSFERENCIAS","280 0031",VLOOKUP(C1588,NIVELES!$A$14:$B$105,2,0)),"")</f>
        <v>280 4000</v>
      </c>
      <c r="AE1588" s="86" t="s">
        <v>322</v>
      </c>
      <c r="AF1588" s="86" t="s">
        <v>544</v>
      </c>
      <c r="AG1588" s="79" t="str">
        <f>+IF(AF1588&lt;&gt;"",VLOOKUP(AF1588,NIVELES!$A$666:$B$673,2,0),"")</f>
        <v>PROTECCIÓN_SOCIAL_A_LA_FAMILIA._ASEGURAMIENTO_NO_CONTRIBUTIVO_E_INCLUSIÓN_ECONÓMICA_Y_MOVILIDAD_SOCIAL</v>
      </c>
      <c r="AH1588" s="78" t="s">
        <v>514</v>
      </c>
      <c r="AI1588" s="79" t="str">
        <f>IF(AH1588&lt;&gt;"",VLOOKUP(CONCATENATE(AG1588,AH1588),NIVELES!$B$676:$C$745,2,0),"")</f>
        <v>Inclusión Económica Y Movilidad Social</v>
      </c>
      <c r="AJ1588" s="78" t="s">
        <v>517</v>
      </c>
      <c r="AK1588" s="79" t="str">
        <f>+IF(AJ1588&lt;&gt;"",VLOOKUP(AJ1588,NIVELES!$A$816:$B$892,2,0),"")</f>
        <v>NO APLICA</v>
      </c>
      <c r="AL1588" s="78" t="s">
        <v>554</v>
      </c>
      <c r="AM1588" s="78">
        <v>530204</v>
      </c>
      <c r="AN1588" s="79" t="str">
        <f>IF(AM1588&lt;&gt;"",+VLOOKUP(AM1588,NIVELES!$A$1652:$B$2466,2,0),"")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1588" s="87">
        <v>1340</v>
      </c>
      <c r="AP1588" s="88">
        <v>0</v>
      </c>
      <c r="AQ1588" s="88">
        <v>0</v>
      </c>
      <c r="AR1588" s="88">
        <v>1340</v>
      </c>
      <c r="AS1588" s="88">
        <v>0</v>
      </c>
      <c r="AT1588" s="88">
        <v>0</v>
      </c>
      <c r="AU1588" s="88">
        <v>0</v>
      </c>
      <c r="AV1588" s="88">
        <v>0</v>
      </c>
      <c r="AW1588" s="88">
        <v>0</v>
      </c>
      <c r="AX1588" s="88">
        <v>0</v>
      </c>
      <c r="AY1588" s="88">
        <v>0</v>
      </c>
      <c r="AZ1588" s="88">
        <v>0</v>
      </c>
      <c r="BA1588" s="88">
        <v>0</v>
      </c>
      <c r="BB1588" s="89">
        <f t="shared" si="95"/>
        <v>1340</v>
      </c>
      <c r="BC1588" s="90" t="str">
        <f t="shared" si="94"/>
        <v>OK</v>
      </c>
      <c r="BD1588" s="91" t="str">
        <f t="shared" si="96"/>
        <v xml:space="preserve">                  </v>
      </c>
      <c r="BE1588" s="92">
        <f t="shared" si="97"/>
        <v>1</v>
      </c>
    </row>
    <row r="1589" spans="1:57" s="74" customFormat="1" ht="50.1" customHeight="1" x14ac:dyDescent="0.2">
      <c r="A1589" s="78" t="s">
        <v>55</v>
      </c>
      <c r="B1589" s="78" t="s">
        <v>59</v>
      </c>
      <c r="C1589" s="78" t="s">
        <v>747</v>
      </c>
      <c r="D1589" s="78" t="s">
        <v>609</v>
      </c>
      <c r="E1589" s="79" t="str">
        <f>+IF(C1589&lt;&gt;"",VLOOKUP(MID(C1589,18,5),NIVELES!$A$133:$B$213,2,0),"")</f>
        <v>MANABÍ</v>
      </c>
      <c r="F1589" s="80" t="s">
        <v>81</v>
      </c>
      <c r="G1589" s="81" t="str">
        <f>+IF(F1589&lt;&gt;"",VLOOKUP(F1589,NIVELES!$A$246:$C$464,3,0),"")</f>
        <v xml:space="preserve"> </v>
      </c>
      <c r="H1589" s="82" t="s">
        <v>1024</v>
      </c>
      <c r="I1589" s="78" t="s">
        <v>2188</v>
      </c>
      <c r="J1589" s="78" t="s">
        <v>2184</v>
      </c>
      <c r="K1589" s="78" t="s">
        <v>2185</v>
      </c>
      <c r="L1589" s="78" t="s">
        <v>1791</v>
      </c>
      <c r="M1589" s="78" t="s">
        <v>1791</v>
      </c>
      <c r="N1589" s="78" t="s">
        <v>1791</v>
      </c>
      <c r="O1589" s="78" t="s">
        <v>2660</v>
      </c>
      <c r="P1589" s="82">
        <v>1</v>
      </c>
      <c r="Q1589" s="78" t="s">
        <v>2640</v>
      </c>
      <c r="R1589" s="82"/>
      <c r="S1589" s="82">
        <v>1</v>
      </c>
      <c r="T1589" s="82"/>
      <c r="U1589" s="82"/>
      <c r="V1589" s="82"/>
      <c r="W1589" s="82"/>
      <c r="X1589" s="82"/>
      <c r="Y1589" s="82"/>
      <c r="Z1589" s="82"/>
      <c r="AA1589" s="82"/>
      <c r="AB1589" s="82"/>
      <c r="AC1589" s="82"/>
      <c r="AD1589" s="85" t="str">
        <f>IF(A1589&lt;&gt;"",IF(D1589="DIRECCIÓN_DE_TRANSFERENCIAS","280 0031",VLOOKUP(C1589,NIVELES!$A$14:$B$105,2,0)),"")</f>
        <v>280 4000</v>
      </c>
      <c r="AE1589" s="86" t="s">
        <v>322</v>
      </c>
      <c r="AF1589" s="86" t="s">
        <v>544</v>
      </c>
      <c r="AG1589" s="79" t="str">
        <f>+IF(AF1589&lt;&gt;"",VLOOKUP(AF1589,NIVELES!$A$666:$B$673,2,0),"")</f>
        <v>PROTECCIÓN_SOCIAL_A_LA_FAMILIA._ASEGURAMIENTO_NO_CONTRIBUTIVO_E_INCLUSIÓN_ECONÓMICA_Y_MOVILIDAD_SOCIAL</v>
      </c>
      <c r="AH1589" s="78" t="s">
        <v>514</v>
      </c>
      <c r="AI1589" s="79" t="str">
        <f>IF(AH1589&lt;&gt;"",VLOOKUP(CONCATENATE(AG1589,AH1589),NIVELES!$B$676:$C$745,2,0),"")</f>
        <v>Inclusión Económica Y Movilidad Social</v>
      </c>
      <c r="AJ1589" s="78" t="s">
        <v>517</v>
      </c>
      <c r="AK1589" s="79" t="str">
        <f>+IF(AJ1589&lt;&gt;"",VLOOKUP(AJ1589,NIVELES!$A$816:$B$892,2,0),"")</f>
        <v>NO APLICA</v>
      </c>
      <c r="AL1589" s="78" t="s">
        <v>554</v>
      </c>
      <c r="AM1589" s="78">
        <v>530244</v>
      </c>
      <c r="AN1589" s="79" t="str">
        <f>IF(AM1589&lt;&gt;"",+VLOOKUP(AM1589,NIVELES!$A$1652:$B$2466,2,0),"")</f>
        <v>Servicio de Confección de Menaje de Hogar y/o Prendas de Protección</v>
      </c>
      <c r="AO1589" s="87">
        <v>1660</v>
      </c>
      <c r="AP1589" s="88">
        <v>0</v>
      </c>
      <c r="AQ1589" s="88">
        <v>1660</v>
      </c>
      <c r="AR1589" s="88">
        <v>0</v>
      </c>
      <c r="AS1589" s="88">
        <v>0</v>
      </c>
      <c r="AT1589" s="88">
        <v>0</v>
      </c>
      <c r="AU1589" s="88">
        <v>0</v>
      </c>
      <c r="AV1589" s="88">
        <v>0</v>
      </c>
      <c r="AW1589" s="88">
        <v>0</v>
      </c>
      <c r="AX1589" s="88">
        <v>0</v>
      </c>
      <c r="AY1589" s="88">
        <v>0</v>
      </c>
      <c r="AZ1589" s="88">
        <v>0</v>
      </c>
      <c r="BA1589" s="88">
        <v>0</v>
      </c>
      <c r="BB1589" s="89">
        <f t="shared" si="95"/>
        <v>1660</v>
      </c>
      <c r="BC1589" s="90" t="str">
        <f t="shared" si="94"/>
        <v>OK</v>
      </c>
      <c r="BD1589" s="91" t="str">
        <f t="shared" si="96"/>
        <v xml:space="preserve">                  </v>
      </c>
      <c r="BE1589" s="92">
        <f t="shared" si="97"/>
        <v>1</v>
      </c>
    </row>
    <row r="1590" spans="1:57" s="74" customFormat="1" ht="50.1" customHeight="1" x14ac:dyDescent="0.2">
      <c r="A1590" s="78" t="s">
        <v>55</v>
      </c>
      <c r="B1590" s="78" t="s">
        <v>59</v>
      </c>
      <c r="C1590" s="78" t="s">
        <v>747</v>
      </c>
      <c r="D1590" s="78" t="s">
        <v>609</v>
      </c>
      <c r="E1590" s="79" t="str">
        <f>+IF(C1590&lt;&gt;"",VLOOKUP(MID(C1590,18,5),NIVELES!$A$133:$B$213,2,0),"")</f>
        <v>MANABÍ</v>
      </c>
      <c r="F1590" s="80" t="s">
        <v>81</v>
      </c>
      <c r="G1590" s="81" t="str">
        <f>+IF(F1590&lt;&gt;"",VLOOKUP(F1590,NIVELES!$A$246:$C$464,3,0),"")</f>
        <v xml:space="preserve"> </v>
      </c>
      <c r="H1590" s="82" t="s">
        <v>1024</v>
      </c>
      <c r="I1590" s="78" t="s">
        <v>2188</v>
      </c>
      <c r="J1590" s="78" t="s">
        <v>2184</v>
      </c>
      <c r="K1590" s="78" t="s">
        <v>2185</v>
      </c>
      <c r="L1590" s="78" t="s">
        <v>1791</v>
      </c>
      <c r="M1590" s="78" t="s">
        <v>1791</v>
      </c>
      <c r="N1590" s="78" t="s">
        <v>1791</v>
      </c>
      <c r="O1590" s="78" t="s">
        <v>2661</v>
      </c>
      <c r="P1590" s="82">
        <v>10</v>
      </c>
      <c r="Q1590" s="78" t="s">
        <v>2640</v>
      </c>
      <c r="R1590" s="82"/>
      <c r="S1590" s="82"/>
      <c r="T1590" s="82">
        <v>1</v>
      </c>
      <c r="U1590" s="82">
        <v>1</v>
      </c>
      <c r="V1590" s="82">
        <v>1</v>
      </c>
      <c r="W1590" s="82">
        <v>1</v>
      </c>
      <c r="X1590" s="82">
        <v>1</v>
      </c>
      <c r="Y1590" s="82">
        <v>1</v>
      </c>
      <c r="Z1590" s="82">
        <v>1</v>
      </c>
      <c r="AA1590" s="82">
        <v>1</v>
      </c>
      <c r="AB1590" s="82">
        <v>1</v>
      </c>
      <c r="AC1590" s="82">
        <v>1</v>
      </c>
      <c r="AD1590" s="85" t="str">
        <f>IF(A1590&lt;&gt;"",IF(D1590="DIRECCIÓN_DE_TRANSFERENCIAS","280 0031",VLOOKUP(C1590,NIVELES!$A$14:$B$105,2,0)),"")</f>
        <v>280 4000</v>
      </c>
      <c r="AE1590" s="86" t="s">
        <v>322</v>
      </c>
      <c r="AF1590" s="86" t="s">
        <v>544</v>
      </c>
      <c r="AG1590" s="79" t="str">
        <f>+IF(AF1590&lt;&gt;"",VLOOKUP(AF1590,NIVELES!$A$666:$B$673,2,0),"")</f>
        <v>PROTECCIÓN_SOCIAL_A_LA_FAMILIA._ASEGURAMIENTO_NO_CONTRIBUTIVO_E_INCLUSIÓN_ECONÓMICA_Y_MOVILIDAD_SOCIAL</v>
      </c>
      <c r="AH1590" s="78" t="s">
        <v>514</v>
      </c>
      <c r="AI1590" s="79" t="str">
        <f>IF(AH1590&lt;&gt;"",VLOOKUP(CONCATENATE(AG1590,AH1590),NIVELES!$B$676:$C$745,2,0),"")</f>
        <v>Inclusión Económica Y Movilidad Social</v>
      </c>
      <c r="AJ1590" s="78" t="s">
        <v>517</v>
      </c>
      <c r="AK1590" s="79" t="str">
        <f>+IF(AJ1590&lt;&gt;"",VLOOKUP(AJ1590,NIVELES!$A$816:$B$892,2,0),"")</f>
        <v>NO APLICA</v>
      </c>
      <c r="AL1590" s="78" t="s">
        <v>554</v>
      </c>
      <c r="AM1590" s="78">
        <v>530249</v>
      </c>
      <c r="AN1590" s="79" t="str">
        <f>IF(AM1590&lt;&gt;"",+VLOOKUP(AM1590,NIVELES!$A$1652:$B$2466,2,0),"")</f>
        <v>Eventos Públicos Promocionales</v>
      </c>
      <c r="AO1590" s="87">
        <v>12000</v>
      </c>
      <c r="AP1590" s="88">
        <v>0</v>
      </c>
      <c r="AQ1590" s="88">
        <v>0</v>
      </c>
      <c r="AR1590" s="88">
        <v>1200</v>
      </c>
      <c r="AS1590" s="88">
        <v>1200</v>
      </c>
      <c r="AT1590" s="88">
        <v>1200</v>
      </c>
      <c r="AU1590" s="88">
        <v>1200</v>
      </c>
      <c r="AV1590" s="88">
        <v>1200</v>
      </c>
      <c r="AW1590" s="88">
        <v>1200</v>
      </c>
      <c r="AX1590" s="88">
        <v>1200</v>
      </c>
      <c r="AY1590" s="88">
        <v>1200</v>
      </c>
      <c r="AZ1590" s="88">
        <v>1200</v>
      </c>
      <c r="BA1590" s="88">
        <v>1200</v>
      </c>
      <c r="BB1590" s="89">
        <f t="shared" si="95"/>
        <v>12000</v>
      </c>
      <c r="BC1590" s="90" t="str">
        <f t="shared" si="94"/>
        <v>OK</v>
      </c>
      <c r="BD1590" s="91" t="str">
        <f t="shared" si="96"/>
        <v xml:space="preserve">                  </v>
      </c>
      <c r="BE1590" s="92">
        <f t="shared" si="97"/>
        <v>10</v>
      </c>
    </row>
    <row r="1591" spans="1:57" s="74" customFormat="1" ht="50.1" customHeight="1" x14ac:dyDescent="0.2">
      <c r="A1591" s="78" t="s">
        <v>55</v>
      </c>
      <c r="B1591" s="78" t="s">
        <v>59</v>
      </c>
      <c r="C1591" s="78" t="s">
        <v>747</v>
      </c>
      <c r="D1591" s="78" t="s">
        <v>609</v>
      </c>
      <c r="E1591" s="79" t="str">
        <f>+IF(C1591&lt;&gt;"",VLOOKUP(MID(C1591,18,5),NIVELES!$A$133:$B$213,2,0),"")</f>
        <v>MANABÍ</v>
      </c>
      <c r="F1591" s="80" t="s">
        <v>81</v>
      </c>
      <c r="G1591" s="81" t="str">
        <f>+IF(F1591&lt;&gt;"",VLOOKUP(F1591,NIVELES!$A$246:$C$464,3,0),"")</f>
        <v xml:space="preserve"> </v>
      </c>
      <c r="H1591" s="82" t="s">
        <v>1024</v>
      </c>
      <c r="I1591" s="78" t="s">
        <v>2188</v>
      </c>
      <c r="J1591" s="78" t="s">
        <v>2184</v>
      </c>
      <c r="K1591" s="78" t="s">
        <v>2185</v>
      </c>
      <c r="L1591" s="78" t="s">
        <v>1791</v>
      </c>
      <c r="M1591" s="78" t="s">
        <v>1791</v>
      </c>
      <c r="N1591" s="78" t="s">
        <v>1791</v>
      </c>
      <c r="O1591" s="78" t="s">
        <v>2662</v>
      </c>
      <c r="P1591" s="82">
        <v>5</v>
      </c>
      <c r="Q1591" s="78" t="s">
        <v>2640</v>
      </c>
      <c r="R1591" s="82"/>
      <c r="S1591" s="82"/>
      <c r="T1591" s="82">
        <v>1</v>
      </c>
      <c r="U1591" s="82"/>
      <c r="V1591" s="82">
        <v>1</v>
      </c>
      <c r="W1591" s="82"/>
      <c r="X1591" s="82">
        <v>1</v>
      </c>
      <c r="Y1591" s="82"/>
      <c r="Z1591" s="82">
        <v>1</v>
      </c>
      <c r="AA1591" s="82"/>
      <c r="AB1591" s="82">
        <v>1</v>
      </c>
      <c r="AC1591" s="82"/>
      <c r="AD1591" s="85" t="str">
        <f>IF(A1591&lt;&gt;"",IF(D1591="DIRECCIÓN_DE_TRANSFERENCIAS","280 0031",VLOOKUP(C1591,NIVELES!$A$14:$B$105,2,0)),"")</f>
        <v>280 4000</v>
      </c>
      <c r="AE1591" s="86" t="s">
        <v>322</v>
      </c>
      <c r="AF1591" s="86" t="s">
        <v>544</v>
      </c>
      <c r="AG1591" s="79" t="str">
        <f>+IF(AF1591&lt;&gt;"",VLOOKUP(AF1591,NIVELES!$A$666:$B$673,2,0),"")</f>
        <v>PROTECCIÓN_SOCIAL_A_LA_FAMILIA._ASEGURAMIENTO_NO_CONTRIBUTIVO_E_INCLUSIÓN_ECONÓMICA_Y_MOVILIDAD_SOCIAL</v>
      </c>
      <c r="AH1591" s="78" t="s">
        <v>514</v>
      </c>
      <c r="AI1591" s="79" t="str">
        <f>IF(AH1591&lt;&gt;"",VLOOKUP(CONCATENATE(AG1591,AH1591),NIVELES!$B$676:$C$745,2,0),"")</f>
        <v>Inclusión Económica Y Movilidad Social</v>
      </c>
      <c r="AJ1591" s="78" t="s">
        <v>517</v>
      </c>
      <c r="AK1591" s="79" t="str">
        <f>+IF(AJ1591&lt;&gt;"",VLOOKUP(AJ1591,NIVELES!$A$816:$B$892,2,0),"")</f>
        <v>NO APLICA</v>
      </c>
      <c r="AL1591" s="78" t="s">
        <v>554</v>
      </c>
      <c r="AM1591" s="78">
        <v>530303</v>
      </c>
      <c r="AN1591" s="79" t="str">
        <f>IF(AM1591&lt;&gt;"",+VLOOKUP(AM1591,NIVELES!$A$1652:$B$2466,2,0),"")</f>
        <v>Viáticos y Subsistencias en el Interior</v>
      </c>
      <c r="AO1591" s="87">
        <v>460.4</v>
      </c>
      <c r="AP1591" s="88">
        <v>0</v>
      </c>
      <c r="AQ1591" s="88">
        <v>0</v>
      </c>
      <c r="AR1591" s="88">
        <v>80</v>
      </c>
      <c r="AS1591" s="88">
        <v>0</v>
      </c>
      <c r="AT1591" s="88">
        <v>80</v>
      </c>
      <c r="AU1591" s="88">
        <v>0</v>
      </c>
      <c r="AV1591" s="88">
        <v>140.4</v>
      </c>
      <c r="AW1591" s="88">
        <v>0</v>
      </c>
      <c r="AX1591" s="88">
        <v>80</v>
      </c>
      <c r="AY1591" s="88">
        <v>0</v>
      </c>
      <c r="AZ1591" s="88">
        <v>80</v>
      </c>
      <c r="BA1591" s="88">
        <v>0</v>
      </c>
      <c r="BB1591" s="89">
        <f t="shared" si="95"/>
        <v>460.4</v>
      </c>
      <c r="BC1591" s="90" t="str">
        <f t="shared" si="94"/>
        <v>OK</v>
      </c>
      <c r="BD1591" s="91" t="str">
        <f t="shared" si="96"/>
        <v xml:space="preserve">                  </v>
      </c>
      <c r="BE1591" s="92">
        <f t="shared" si="97"/>
        <v>5</v>
      </c>
    </row>
    <row r="1592" spans="1:57" s="74" customFormat="1" ht="50.1" customHeight="1" x14ac:dyDescent="0.2">
      <c r="A1592" s="78" t="s">
        <v>55</v>
      </c>
      <c r="B1592" s="78" t="s">
        <v>59</v>
      </c>
      <c r="C1592" s="78" t="s">
        <v>616</v>
      </c>
      <c r="D1592" s="78" t="s">
        <v>575</v>
      </c>
      <c r="E1592" s="79" t="str">
        <f>+IF(C1592&lt;&gt;"",VLOOKUP(MID(C1592,18,5),NIVELES!$A$133:$B$213,2,0),"")</f>
        <v>MANABÍ</v>
      </c>
      <c r="F1592" s="80" t="s">
        <v>81</v>
      </c>
      <c r="G1592" s="81" t="str">
        <f>+IF(F1592&lt;&gt;"",VLOOKUP(F1592,NIVELES!$A$246:$C$464,3,0),"")</f>
        <v xml:space="preserve"> </v>
      </c>
      <c r="H1592" s="82" t="s">
        <v>1023</v>
      </c>
      <c r="I1592" s="78" t="s">
        <v>2164</v>
      </c>
      <c r="J1592" s="78" t="s">
        <v>2165</v>
      </c>
      <c r="K1592" s="78" t="s">
        <v>2166</v>
      </c>
      <c r="L1592" s="78" t="s">
        <v>1791</v>
      </c>
      <c r="M1592" s="78" t="s">
        <v>1791</v>
      </c>
      <c r="N1592" s="78" t="s">
        <v>1791</v>
      </c>
      <c r="O1592" s="78" t="s">
        <v>2167</v>
      </c>
      <c r="P1592" s="82">
        <v>12</v>
      </c>
      <c r="Q1592" s="78" t="s">
        <v>2663</v>
      </c>
      <c r="R1592" s="82">
        <v>1</v>
      </c>
      <c r="S1592" s="82">
        <v>1</v>
      </c>
      <c r="T1592" s="82">
        <v>1</v>
      </c>
      <c r="U1592" s="82">
        <v>1</v>
      </c>
      <c r="V1592" s="82">
        <v>1</v>
      </c>
      <c r="W1592" s="82">
        <v>1</v>
      </c>
      <c r="X1592" s="82">
        <v>1</v>
      </c>
      <c r="Y1592" s="82">
        <v>1</v>
      </c>
      <c r="Z1592" s="82">
        <v>1</v>
      </c>
      <c r="AA1592" s="82">
        <v>1</v>
      </c>
      <c r="AB1592" s="82">
        <v>1</v>
      </c>
      <c r="AC1592" s="82">
        <v>1</v>
      </c>
      <c r="AD1592" s="85" t="str">
        <f>IF(A1592&lt;&gt;"",IF(D1592="DIRECCIÓN_DE_TRANSFERENCIAS","280 0031",VLOOKUP(C1592,NIVELES!$A$14:$B$105,2,0)),"")</f>
        <v>280 4110</v>
      </c>
      <c r="AE1592" s="86" t="s">
        <v>322</v>
      </c>
      <c r="AF1592" s="86" t="s">
        <v>369</v>
      </c>
      <c r="AG1592" s="79" t="str">
        <f>+IF(AF1592&lt;&gt;"",VLOOKUP(AF1592,NIVELES!$A$666:$B$673,2,0),"")</f>
        <v>ADMINISTRACIÓN_CENTRAL</v>
      </c>
      <c r="AH1592" s="78" t="s">
        <v>322</v>
      </c>
      <c r="AI1592" s="79" t="str">
        <f>IF(AH1592&lt;&gt;"",VLOOKUP(CONCATENATE(AG1592,AH1592),NIVELES!$B$676:$C$745,2,0),"")</f>
        <v>Administración De La Gestión Administrativa Financiera</v>
      </c>
      <c r="AJ1592" s="78" t="s">
        <v>517</v>
      </c>
      <c r="AK1592" s="79" t="str">
        <f>+IF(AJ1592&lt;&gt;"",VLOOKUP(AJ1592,NIVELES!$A$816:$B$892,2,0),"")</f>
        <v>NO APLICA</v>
      </c>
      <c r="AL1592" s="78" t="s">
        <v>553</v>
      </c>
      <c r="AM1592" s="78">
        <v>510105</v>
      </c>
      <c r="AN1592" s="79" t="str">
        <f>IF(AM1592&lt;&gt;"",+VLOOKUP(AM1592,NIVELES!$A$1652:$B$2466,2,0),"")</f>
        <v>Remuneraciones Unificadas</v>
      </c>
      <c r="AO1592" s="87">
        <v>458184</v>
      </c>
      <c r="AP1592" s="88">
        <v>38182</v>
      </c>
      <c r="AQ1592" s="88">
        <v>38182</v>
      </c>
      <c r="AR1592" s="88">
        <v>38182</v>
      </c>
      <c r="AS1592" s="88">
        <v>38182</v>
      </c>
      <c r="AT1592" s="88">
        <v>38182</v>
      </c>
      <c r="AU1592" s="88">
        <v>38182</v>
      </c>
      <c r="AV1592" s="88">
        <v>38182</v>
      </c>
      <c r="AW1592" s="88">
        <v>38182</v>
      </c>
      <c r="AX1592" s="88">
        <v>38182</v>
      </c>
      <c r="AY1592" s="88">
        <v>38182</v>
      </c>
      <c r="AZ1592" s="88">
        <v>38182</v>
      </c>
      <c r="BA1592" s="88">
        <v>38182</v>
      </c>
      <c r="BB1592" s="89">
        <f t="shared" si="95"/>
        <v>458184</v>
      </c>
      <c r="BC1592" s="90" t="str">
        <f t="shared" si="94"/>
        <v>OK</v>
      </c>
      <c r="BD1592" s="91" t="str">
        <f t="shared" si="96"/>
        <v xml:space="preserve">                  </v>
      </c>
      <c r="BE1592" s="92">
        <f t="shared" si="97"/>
        <v>12</v>
      </c>
    </row>
    <row r="1593" spans="1:57" s="74" customFormat="1" ht="50.1" customHeight="1" x14ac:dyDescent="0.2">
      <c r="A1593" s="78" t="s">
        <v>55</v>
      </c>
      <c r="B1593" s="78" t="s">
        <v>59</v>
      </c>
      <c r="C1593" s="78" t="s">
        <v>616</v>
      </c>
      <c r="D1593" s="78" t="s">
        <v>575</v>
      </c>
      <c r="E1593" s="79" t="str">
        <f>+IF(C1593&lt;&gt;"",VLOOKUP(MID(C1593,18,5),NIVELES!$A$133:$B$213,2,0),"")</f>
        <v>MANABÍ</v>
      </c>
      <c r="F1593" s="80" t="s">
        <v>81</v>
      </c>
      <c r="G1593" s="81" t="str">
        <f>+IF(F1593&lt;&gt;"",VLOOKUP(F1593,NIVELES!$A$246:$C$464,3,0),"")</f>
        <v xml:space="preserve"> </v>
      </c>
      <c r="H1593" s="82" t="s">
        <v>1023</v>
      </c>
      <c r="I1593" s="78" t="s">
        <v>2164</v>
      </c>
      <c r="J1593" s="78" t="s">
        <v>2165</v>
      </c>
      <c r="K1593" s="78" t="s">
        <v>2166</v>
      </c>
      <c r="L1593" s="78" t="s">
        <v>1791</v>
      </c>
      <c r="M1593" s="78" t="s">
        <v>1791</v>
      </c>
      <c r="N1593" s="78" t="s">
        <v>1791</v>
      </c>
      <c r="O1593" s="78" t="s">
        <v>2167</v>
      </c>
      <c r="P1593" s="82">
        <v>12</v>
      </c>
      <c r="Q1593" s="78" t="s">
        <v>2663</v>
      </c>
      <c r="R1593" s="82">
        <v>1</v>
      </c>
      <c r="S1593" s="82">
        <v>1</v>
      </c>
      <c r="T1593" s="82">
        <v>1</v>
      </c>
      <c r="U1593" s="82">
        <v>1</v>
      </c>
      <c r="V1593" s="82">
        <v>1</v>
      </c>
      <c r="W1593" s="82">
        <v>1</v>
      </c>
      <c r="X1593" s="82">
        <v>1</v>
      </c>
      <c r="Y1593" s="82">
        <v>1</v>
      </c>
      <c r="Z1593" s="82">
        <v>1</v>
      </c>
      <c r="AA1593" s="82">
        <v>1</v>
      </c>
      <c r="AB1593" s="82">
        <v>1</v>
      </c>
      <c r="AC1593" s="82">
        <v>1</v>
      </c>
      <c r="AD1593" s="85" t="str">
        <f>IF(A1593&lt;&gt;"",IF(D1593="DIRECCIÓN_DE_TRANSFERENCIAS","280 0031",VLOOKUP(C1593,NIVELES!$A$14:$B$105,2,0)),"")</f>
        <v>280 4110</v>
      </c>
      <c r="AE1593" s="86" t="s">
        <v>322</v>
      </c>
      <c r="AF1593" s="86" t="s">
        <v>369</v>
      </c>
      <c r="AG1593" s="79" t="str">
        <f>+IF(AF1593&lt;&gt;"",VLOOKUP(AF1593,NIVELES!$A$666:$B$673,2,0),"")</f>
        <v>ADMINISTRACIÓN_CENTRAL</v>
      </c>
      <c r="AH1593" s="78" t="s">
        <v>322</v>
      </c>
      <c r="AI1593" s="79" t="str">
        <f>IF(AH1593&lt;&gt;"",VLOOKUP(CONCATENATE(AG1593,AH1593),NIVELES!$B$676:$C$745,2,0),"")</f>
        <v>Administración De La Gestión Administrativa Financiera</v>
      </c>
      <c r="AJ1593" s="78" t="s">
        <v>517</v>
      </c>
      <c r="AK1593" s="79" t="str">
        <f>+IF(AJ1593&lt;&gt;"",VLOOKUP(AJ1593,NIVELES!$A$816:$B$892,2,0),"")</f>
        <v>NO APLICA</v>
      </c>
      <c r="AL1593" s="78" t="s">
        <v>553</v>
      </c>
      <c r="AM1593" s="78">
        <v>510106</v>
      </c>
      <c r="AN1593" s="79" t="str">
        <f>IF(AM1593&lt;&gt;"",+VLOOKUP(AM1593,NIVELES!$A$1652:$B$2466,2,0),"")</f>
        <v>Salarios Unificados</v>
      </c>
      <c r="AO1593" s="87">
        <v>69000</v>
      </c>
      <c r="AP1593" s="88">
        <v>5750</v>
      </c>
      <c r="AQ1593" s="88">
        <v>5750</v>
      </c>
      <c r="AR1593" s="88">
        <v>5750</v>
      </c>
      <c r="AS1593" s="88">
        <v>5750</v>
      </c>
      <c r="AT1593" s="88">
        <v>5750</v>
      </c>
      <c r="AU1593" s="88">
        <v>5750</v>
      </c>
      <c r="AV1593" s="88">
        <v>5750</v>
      </c>
      <c r="AW1593" s="88">
        <v>5750</v>
      </c>
      <c r="AX1593" s="88">
        <v>5750</v>
      </c>
      <c r="AY1593" s="88">
        <v>5750</v>
      </c>
      <c r="AZ1593" s="88">
        <v>5750</v>
      </c>
      <c r="BA1593" s="88">
        <v>5750</v>
      </c>
      <c r="BB1593" s="89">
        <f t="shared" si="95"/>
        <v>69000</v>
      </c>
      <c r="BC1593" s="90" t="str">
        <f t="shared" si="94"/>
        <v>OK</v>
      </c>
      <c r="BD1593" s="91" t="str">
        <f t="shared" si="96"/>
        <v xml:space="preserve">                  </v>
      </c>
      <c r="BE1593" s="92">
        <f t="shared" si="97"/>
        <v>12</v>
      </c>
    </row>
    <row r="1594" spans="1:57" s="74" customFormat="1" ht="50.1" customHeight="1" x14ac:dyDescent="0.2">
      <c r="A1594" s="78" t="s">
        <v>55</v>
      </c>
      <c r="B1594" s="78" t="s">
        <v>59</v>
      </c>
      <c r="C1594" s="78" t="s">
        <v>616</v>
      </c>
      <c r="D1594" s="78" t="s">
        <v>575</v>
      </c>
      <c r="E1594" s="79" t="str">
        <f>+IF(C1594&lt;&gt;"",VLOOKUP(MID(C1594,18,5),NIVELES!$A$133:$B$213,2,0),"")</f>
        <v>MANABÍ</v>
      </c>
      <c r="F1594" s="80" t="s">
        <v>81</v>
      </c>
      <c r="G1594" s="81" t="str">
        <f>+IF(F1594&lt;&gt;"",VLOOKUP(F1594,NIVELES!$A$246:$C$464,3,0),"")</f>
        <v xml:space="preserve"> </v>
      </c>
      <c r="H1594" s="82" t="s">
        <v>1023</v>
      </c>
      <c r="I1594" s="78" t="s">
        <v>2164</v>
      </c>
      <c r="J1594" s="78" t="s">
        <v>2165</v>
      </c>
      <c r="K1594" s="78" t="s">
        <v>2166</v>
      </c>
      <c r="L1594" s="78" t="s">
        <v>1791</v>
      </c>
      <c r="M1594" s="78" t="s">
        <v>1791</v>
      </c>
      <c r="N1594" s="78" t="s">
        <v>1791</v>
      </c>
      <c r="O1594" s="78" t="s">
        <v>2167</v>
      </c>
      <c r="P1594" s="82">
        <v>12</v>
      </c>
      <c r="Q1594" s="78" t="s">
        <v>2663</v>
      </c>
      <c r="R1594" s="82">
        <v>1</v>
      </c>
      <c r="S1594" s="82">
        <v>1</v>
      </c>
      <c r="T1594" s="82">
        <v>1</v>
      </c>
      <c r="U1594" s="82">
        <v>1</v>
      </c>
      <c r="V1594" s="82">
        <v>1</v>
      </c>
      <c r="W1594" s="82">
        <v>1</v>
      </c>
      <c r="X1594" s="82">
        <v>1</v>
      </c>
      <c r="Y1594" s="82">
        <v>1</v>
      </c>
      <c r="Z1594" s="82">
        <v>1</v>
      </c>
      <c r="AA1594" s="82">
        <v>1</v>
      </c>
      <c r="AB1594" s="82">
        <v>1</v>
      </c>
      <c r="AC1594" s="82">
        <v>1</v>
      </c>
      <c r="AD1594" s="85" t="str">
        <f>IF(A1594&lt;&gt;"",IF(D1594="DIRECCIÓN_DE_TRANSFERENCIAS","280 0031",VLOOKUP(C1594,NIVELES!$A$14:$B$105,2,0)),"")</f>
        <v>280 4110</v>
      </c>
      <c r="AE1594" s="86" t="s">
        <v>322</v>
      </c>
      <c r="AF1594" s="86" t="s">
        <v>369</v>
      </c>
      <c r="AG1594" s="79" t="str">
        <f>+IF(AF1594&lt;&gt;"",VLOOKUP(AF1594,NIVELES!$A$666:$B$673,2,0),"")</f>
        <v>ADMINISTRACIÓN_CENTRAL</v>
      </c>
      <c r="AH1594" s="78" t="s">
        <v>322</v>
      </c>
      <c r="AI1594" s="79" t="str">
        <f>IF(AH1594&lt;&gt;"",VLOOKUP(CONCATENATE(AG1594,AH1594),NIVELES!$B$676:$C$745,2,0),"")</f>
        <v>Administración De La Gestión Administrativa Financiera</v>
      </c>
      <c r="AJ1594" s="78" t="s">
        <v>517</v>
      </c>
      <c r="AK1594" s="79" t="str">
        <f>+IF(AJ1594&lt;&gt;"",VLOOKUP(AJ1594,NIVELES!$A$816:$B$892,2,0),"")</f>
        <v>NO APLICA</v>
      </c>
      <c r="AL1594" s="78" t="s">
        <v>553</v>
      </c>
      <c r="AM1594" s="78">
        <v>510108</v>
      </c>
      <c r="AN1594" s="79" t="str">
        <f>IF(AM1594&lt;&gt;"",+VLOOKUP(AM1594,NIVELES!$A$1652:$B$2466,2,0),"")</f>
        <v>Remuneración Mensual Unificada de Docentes del Magisterio y Docentes e Investigadores Universitarios</v>
      </c>
      <c r="AO1594" s="87">
        <v>12273.91</v>
      </c>
      <c r="AP1594" s="88">
        <v>1022.78</v>
      </c>
      <c r="AQ1594" s="88">
        <v>1022.83</v>
      </c>
      <c r="AR1594" s="88">
        <v>1022.83</v>
      </c>
      <c r="AS1594" s="88">
        <v>1022.83</v>
      </c>
      <c r="AT1594" s="88">
        <v>1022.83</v>
      </c>
      <c r="AU1594" s="88">
        <v>1022.83</v>
      </c>
      <c r="AV1594" s="88">
        <v>1022.83</v>
      </c>
      <c r="AW1594" s="88">
        <v>1022.83</v>
      </c>
      <c r="AX1594" s="88">
        <v>1022.83</v>
      </c>
      <c r="AY1594" s="88">
        <v>1022.83</v>
      </c>
      <c r="AZ1594" s="88">
        <v>1022.83</v>
      </c>
      <c r="BA1594" s="88">
        <v>1022.83</v>
      </c>
      <c r="BB1594" s="89">
        <f t="shared" si="95"/>
        <v>12273.91</v>
      </c>
      <c r="BC1594" s="90" t="str">
        <f t="shared" si="94"/>
        <v>OK</v>
      </c>
      <c r="BD1594" s="91" t="str">
        <f t="shared" si="96"/>
        <v xml:space="preserve">                  </v>
      </c>
      <c r="BE1594" s="92">
        <f t="shared" si="97"/>
        <v>12</v>
      </c>
    </row>
    <row r="1595" spans="1:57" s="74" customFormat="1" ht="50.1" customHeight="1" x14ac:dyDescent="0.2">
      <c r="A1595" s="78" t="s">
        <v>55</v>
      </c>
      <c r="B1595" s="78" t="s">
        <v>59</v>
      </c>
      <c r="C1595" s="78" t="s">
        <v>616</v>
      </c>
      <c r="D1595" s="78" t="s">
        <v>575</v>
      </c>
      <c r="E1595" s="79" t="str">
        <f>+IF(C1595&lt;&gt;"",VLOOKUP(MID(C1595,18,5),NIVELES!$A$133:$B$213,2,0),"")</f>
        <v>MANABÍ</v>
      </c>
      <c r="F1595" s="80" t="s">
        <v>81</v>
      </c>
      <c r="G1595" s="81" t="str">
        <f>+IF(F1595&lt;&gt;"",VLOOKUP(F1595,NIVELES!$A$246:$C$464,3,0),"")</f>
        <v xml:space="preserve"> </v>
      </c>
      <c r="H1595" s="82" t="s">
        <v>1023</v>
      </c>
      <c r="I1595" s="78" t="s">
        <v>2164</v>
      </c>
      <c r="J1595" s="78" t="s">
        <v>2165</v>
      </c>
      <c r="K1595" s="78" t="s">
        <v>2166</v>
      </c>
      <c r="L1595" s="78" t="s">
        <v>1791</v>
      </c>
      <c r="M1595" s="78" t="s">
        <v>1791</v>
      </c>
      <c r="N1595" s="78" t="s">
        <v>1791</v>
      </c>
      <c r="O1595" s="78" t="s">
        <v>2167</v>
      </c>
      <c r="P1595" s="82">
        <v>12</v>
      </c>
      <c r="Q1595" s="78" t="s">
        <v>2663</v>
      </c>
      <c r="R1595" s="82">
        <v>1</v>
      </c>
      <c r="S1595" s="82">
        <v>1</v>
      </c>
      <c r="T1595" s="82">
        <v>1</v>
      </c>
      <c r="U1595" s="82">
        <v>1</v>
      </c>
      <c r="V1595" s="82">
        <v>1</v>
      </c>
      <c r="W1595" s="82">
        <v>1</v>
      </c>
      <c r="X1595" s="82">
        <v>1</v>
      </c>
      <c r="Y1595" s="82">
        <v>1</v>
      </c>
      <c r="Z1595" s="82">
        <v>1</v>
      </c>
      <c r="AA1595" s="82">
        <v>1</v>
      </c>
      <c r="AB1595" s="82">
        <v>1</v>
      </c>
      <c r="AC1595" s="82">
        <v>1</v>
      </c>
      <c r="AD1595" s="85" t="str">
        <f>IF(A1595&lt;&gt;"",IF(D1595="DIRECCIÓN_DE_TRANSFERENCIAS","280 0031",VLOOKUP(C1595,NIVELES!$A$14:$B$105,2,0)),"")</f>
        <v>280 4110</v>
      </c>
      <c r="AE1595" s="86" t="s">
        <v>322</v>
      </c>
      <c r="AF1595" s="86" t="s">
        <v>369</v>
      </c>
      <c r="AG1595" s="79" t="str">
        <f>+IF(AF1595&lt;&gt;"",VLOOKUP(AF1595,NIVELES!$A$666:$B$673,2,0),"")</f>
        <v>ADMINISTRACIÓN_CENTRAL</v>
      </c>
      <c r="AH1595" s="78" t="s">
        <v>322</v>
      </c>
      <c r="AI1595" s="79" t="str">
        <f>IF(AH1595&lt;&gt;"",VLOOKUP(CONCATENATE(AG1595,AH1595),NIVELES!$B$676:$C$745,2,0),"")</f>
        <v>Administración De La Gestión Administrativa Financiera</v>
      </c>
      <c r="AJ1595" s="78" t="s">
        <v>517</v>
      </c>
      <c r="AK1595" s="79" t="str">
        <f>+IF(AJ1595&lt;&gt;"",VLOOKUP(AJ1595,NIVELES!$A$816:$B$892,2,0),"")</f>
        <v>NO APLICA</v>
      </c>
      <c r="AL1595" s="78" t="s">
        <v>553</v>
      </c>
      <c r="AM1595" s="78">
        <v>510203</v>
      </c>
      <c r="AN1595" s="79" t="str">
        <f>IF(AM1595&lt;&gt;"",+VLOOKUP(AM1595,NIVELES!$A$1652:$B$2466,2,0),"")</f>
        <v>Decimotercer Sueldo</v>
      </c>
      <c r="AO1595" s="87">
        <v>43941.16</v>
      </c>
      <c r="AP1595" s="88">
        <v>43.94</v>
      </c>
      <c r="AQ1595" s="88">
        <v>43.94</v>
      </c>
      <c r="AR1595" s="88">
        <v>43.94</v>
      </c>
      <c r="AS1595" s="88">
        <v>43.94</v>
      </c>
      <c r="AT1595" s="88">
        <v>43.94</v>
      </c>
      <c r="AU1595" s="88">
        <v>43.94</v>
      </c>
      <c r="AV1595" s="88">
        <v>43.94</v>
      </c>
      <c r="AW1595" s="88">
        <v>43.94</v>
      </c>
      <c r="AX1595" s="88">
        <v>43.94</v>
      </c>
      <c r="AY1595" s="88">
        <v>43.94</v>
      </c>
      <c r="AZ1595" s="88">
        <v>43.94</v>
      </c>
      <c r="BA1595" s="88">
        <v>43457.82</v>
      </c>
      <c r="BB1595" s="89">
        <f t="shared" si="95"/>
        <v>43941.159999999996</v>
      </c>
      <c r="BC1595" s="90" t="str">
        <f t="shared" si="94"/>
        <v>OK</v>
      </c>
      <c r="BD1595" s="91" t="str">
        <f t="shared" si="96"/>
        <v xml:space="preserve">                  </v>
      </c>
      <c r="BE1595" s="92">
        <f t="shared" si="97"/>
        <v>12</v>
      </c>
    </row>
    <row r="1596" spans="1:57" s="74" customFormat="1" ht="50.1" customHeight="1" x14ac:dyDescent="0.2">
      <c r="A1596" s="78" t="s">
        <v>55</v>
      </c>
      <c r="B1596" s="78" t="s">
        <v>59</v>
      </c>
      <c r="C1596" s="78" t="s">
        <v>616</v>
      </c>
      <c r="D1596" s="78" t="s">
        <v>575</v>
      </c>
      <c r="E1596" s="79" t="str">
        <f>+IF(C1596&lt;&gt;"",VLOOKUP(MID(C1596,18,5),NIVELES!$A$133:$B$213,2,0),"")</f>
        <v>MANABÍ</v>
      </c>
      <c r="F1596" s="80" t="s">
        <v>81</v>
      </c>
      <c r="G1596" s="81" t="str">
        <f>+IF(F1596&lt;&gt;"",VLOOKUP(F1596,NIVELES!$A$246:$C$464,3,0),"")</f>
        <v xml:space="preserve"> </v>
      </c>
      <c r="H1596" s="82" t="s">
        <v>1023</v>
      </c>
      <c r="I1596" s="78" t="s">
        <v>2164</v>
      </c>
      <c r="J1596" s="78" t="s">
        <v>2165</v>
      </c>
      <c r="K1596" s="78" t="s">
        <v>2166</v>
      </c>
      <c r="L1596" s="78" t="s">
        <v>1791</v>
      </c>
      <c r="M1596" s="78" t="s">
        <v>1791</v>
      </c>
      <c r="N1596" s="78" t="s">
        <v>1791</v>
      </c>
      <c r="O1596" s="78" t="s">
        <v>2167</v>
      </c>
      <c r="P1596" s="82">
        <v>12</v>
      </c>
      <c r="Q1596" s="78" t="s">
        <v>2663</v>
      </c>
      <c r="R1596" s="82">
        <v>1</v>
      </c>
      <c r="S1596" s="82">
        <v>1</v>
      </c>
      <c r="T1596" s="82">
        <v>1</v>
      </c>
      <c r="U1596" s="82">
        <v>1</v>
      </c>
      <c r="V1596" s="82">
        <v>1</v>
      </c>
      <c r="W1596" s="82">
        <v>1</v>
      </c>
      <c r="X1596" s="82">
        <v>1</v>
      </c>
      <c r="Y1596" s="82">
        <v>1</v>
      </c>
      <c r="Z1596" s="82">
        <v>1</v>
      </c>
      <c r="AA1596" s="82">
        <v>1</v>
      </c>
      <c r="AB1596" s="82">
        <v>1</v>
      </c>
      <c r="AC1596" s="82">
        <v>1</v>
      </c>
      <c r="AD1596" s="85" t="str">
        <f>IF(A1596&lt;&gt;"",IF(D1596="DIRECCIÓN_DE_TRANSFERENCIAS","280 0031",VLOOKUP(C1596,NIVELES!$A$14:$B$105,2,0)),"")</f>
        <v>280 4110</v>
      </c>
      <c r="AE1596" s="86" t="s">
        <v>322</v>
      </c>
      <c r="AF1596" s="86" t="s">
        <v>369</v>
      </c>
      <c r="AG1596" s="79" t="str">
        <f>+IF(AF1596&lt;&gt;"",VLOOKUP(AF1596,NIVELES!$A$666:$B$673,2,0),"")</f>
        <v>ADMINISTRACIÓN_CENTRAL</v>
      </c>
      <c r="AH1596" s="78" t="s">
        <v>322</v>
      </c>
      <c r="AI1596" s="79" t="str">
        <f>IF(AH1596&lt;&gt;"",VLOOKUP(CONCATENATE(AG1596,AH1596),NIVELES!$B$676:$C$745,2,0),"")</f>
        <v>Administración De La Gestión Administrativa Financiera</v>
      </c>
      <c r="AJ1596" s="78" t="s">
        <v>517</v>
      </c>
      <c r="AK1596" s="79" t="str">
        <f>+IF(AJ1596&lt;&gt;"",VLOOKUP(AJ1596,NIVELES!$A$816:$B$892,2,0),"")</f>
        <v>NO APLICA</v>
      </c>
      <c r="AL1596" s="78" t="s">
        <v>553</v>
      </c>
      <c r="AM1596" s="78">
        <v>510204</v>
      </c>
      <c r="AN1596" s="79" t="str">
        <f>IF(AM1596&lt;&gt;"",+VLOOKUP(AM1596,NIVELES!$A$1652:$B$2466,2,0),"")</f>
        <v>Decimocuarto Sueldo</v>
      </c>
      <c r="AO1596" s="87">
        <v>19141.830000000002</v>
      </c>
      <c r="AP1596" s="88">
        <v>39.4</v>
      </c>
      <c r="AQ1596" s="88">
        <v>39.4</v>
      </c>
      <c r="AR1596" s="88">
        <v>18708.43</v>
      </c>
      <c r="AS1596" s="88">
        <v>39.4</v>
      </c>
      <c r="AT1596" s="88">
        <v>39.4</v>
      </c>
      <c r="AU1596" s="88">
        <v>39.4</v>
      </c>
      <c r="AV1596" s="88">
        <v>39.4</v>
      </c>
      <c r="AW1596" s="88">
        <v>39.4</v>
      </c>
      <c r="AX1596" s="88">
        <v>39.4</v>
      </c>
      <c r="AY1596" s="88">
        <v>39.4</v>
      </c>
      <c r="AZ1596" s="88">
        <v>39.4</v>
      </c>
      <c r="BA1596" s="88">
        <v>39.4</v>
      </c>
      <c r="BB1596" s="89">
        <f t="shared" si="95"/>
        <v>19141.830000000013</v>
      </c>
      <c r="BC1596" s="90" t="str">
        <f t="shared" si="94"/>
        <v>OK</v>
      </c>
      <c r="BD1596" s="91" t="str">
        <f t="shared" si="96"/>
        <v xml:space="preserve">                  </v>
      </c>
      <c r="BE1596" s="92">
        <f t="shared" si="97"/>
        <v>12</v>
      </c>
    </row>
    <row r="1597" spans="1:57" s="74" customFormat="1" ht="50.1" customHeight="1" x14ac:dyDescent="0.2">
      <c r="A1597" s="78" t="s">
        <v>55</v>
      </c>
      <c r="B1597" s="78" t="s">
        <v>59</v>
      </c>
      <c r="C1597" s="78" t="s">
        <v>616</v>
      </c>
      <c r="D1597" s="78" t="s">
        <v>575</v>
      </c>
      <c r="E1597" s="79" t="str">
        <f>+IF(C1597&lt;&gt;"",VLOOKUP(MID(C1597,18,5),NIVELES!$A$133:$B$213,2,0),"")</f>
        <v>MANABÍ</v>
      </c>
      <c r="F1597" s="80" t="s">
        <v>81</v>
      </c>
      <c r="G1597" s="81" t="str">
        <f>+IF(F1597&lt;&gt;"",VLOOKUP(F1597,NIVELES!$A$246:$C$464,3,0),"")</f>
        <v xml:space="preserve"> </v>
      </c>
      <c r="H1597" s="82" t="s">
        <v>1023</v>
      </c>
      <c r="I1597" s="78" t="s">
        <v>2164</v>
      </c>
      <c r="J1597" s="78" t="s">
        <v>2165</v>
      </c>
      <c r="K1597" s="78" t="s">
        <v>2166</v>
      </c>
      <c r="L1597" s="78" t="s">
        <v>1791</v>
      </c>
      <c r="M1597" s="78" t="s">
        <v>1791</v>
      </c>
      <c r="N1597" s="78" t="s">
        <v>1791</v>
      </c>
      <c r="O1597" s="78" t="s">
        <v>2664</v>
      </c>
      <c r="P1597" s="82">
        <v>12</v>
      </c>
      <c r="Q1597" s="78" t="s">
        <v>2639</v>
      </c>
      <c r="R1597" s="82">
        <v>1</v>
      </c>
      <c r="S1597" s="82">
        <v>1</v>
      </c>
      <c r="T1597" s="82">
        <v>1</v>
      </c>
      <c r="U1597" s="82">
        <v>1</v>
      </c>
      <c r="V1597" s="82">
        <v>1</v>
      </c>
      <c r="W1597" s="82">
        <v>1</v>
      </c>
      <c r="X1597" s="82">
        <v>1</v>
      </c>
      <c r="Y1597" s="82">
        <v>1</v>
      </c>
      <c r="Z1597" s="82">
        <v>1</v>
      </c>
      <c r="AA1597" s="82">
        <v>1</v>
      </c>
      <c r="AB1597" s="82">
        <v>1</v>
      </c>
      <c r="AC1597" s="82">
        <v>1</v>
      </c>
      <c r="AD1597" s="85" t="str">
        <f>IF(A1597&lt;&gt;"",IF(D1597="DIRECCIÓN_DE_TRANSFERENCIAS","280 0031",VLOOKUP(C1597,NIVELES!$A$14:$B$105,2,0)),"")</f>
        <v>280 4110</v>
      </c>
      <c r="AE1597" s="86" t="s">
        <v>322</v>
      </c>
      <c r="AF1597" s="86" t="s">
        <v>369</v>
      </c>
      <c r="AG1597" s="79" t="str">
        <f>+IF(AF1597&lt;&gt;"",VLOOKUP(AF1597,NIVELES!$A$666:$B$673,2,0),"")</f>
        <v>ADMINISTRACIÓN_CENTRAL</v>
      </c>
      <c r="AH1597" s="78" t="s">
        <v>322</v>
      </c>
      <c r="AI1597" s="79" t="str">
        <f>IF(AH1597&lt;&gt;"",VLOOKUP(CONCATENATE(AG1597,AH1597),NIVELES!$B$676:$C$745,2,0),"")</f>
        <v>Administración De La Gestión Administrativa Financiera</v>
      </c>
      <c r="AJ1597" s="78" t="s">
        <v>517</v>
      </c>
      <c r="AK1597" s="79" t="str">
        <f>+IF(AJ1597&lt;&gt;"",VLOOKUP(AJ1597,NIVELES!$A$816:$B$892,2,0),"")</f>
        <v>NO APLICA</v>
      </c>
      <c r="AL1597" s="78" t="s">
        <v>553</v>
      </c>
      <c r="AM1597" s="78">
        <v>510304</v>
      </c>
      <c r="AN1597" s="79" t="str">
        <f>IF(AM1597&lt;&gt;"",+VLOOKUP(AM1597,NIVELES!$A$1652:$B$2466,2,0),"")</f>
        <v>Compensación por Transporte</v>
      </c>
      <c r="AO1597" s="87">
        <v>1200</v>
      </c>
      <c r="AP1597" s="88"/>
      <c r="AQ1597" s="88"/>
      <c r="AR1597" s="88">
        <v>120</v>
      </c>
      <c r="AS1597" s="88">
        <v>120</v>
      </c>
      <c r="AT1597" s="88">
        <v>120</v>
      </c>
      <c r="AU1597" s="88">
        <v>120</v>
      </c>
      <c r="AV1597" s="88">
        <v>120</v>
      </c>
      <c r="AW1597" s="88">
        <v>120</v>
      </c>
      <c r="AX1597" s="88">
        <v>120</v>
      </c>
      <c r="AY1597" s="88">
        <v>120</v>
      </c>
      <c r="AZ1597" s="88">
        <v>120</v>
      </c>
      <c r="BA1597" s="88">
        <v>120</v>
      </c>
      <c r="BB1597" s="89">
        <f t="shared" si="95"/>
        <v>1200</v>
      </c>
      <c r="BC1597" s="90" t="str">
        <f t="shared" si="94"/>
        <v>OK</v>
      </c>
      <c r="BD1597" s="91" t="str">
        <f t="shared" si="96"/>
        <v xml:space="preserve">                  </v>
      </c>
      <c r="BE1597" s="92">
        <f t="shared" si="97"/>
        <v>12</v>
      </c>
    </row>
    <row r="1598" spans="1:57" s="74" customFormat="1" ht="50.1" customHeight="1" x14ac:dyDescent="0.2">
      <c r="A1598" s="78" t="s">
        <v>55</v>
      </c>
      <c r="B1598" s="78" t="s">
        <v>59</v>
      </c>
      <c r="C1598" s="78" t="s">
        <v>616</v>
      </c>
      <c r="D1598" s="78" t="s">
        <v>575</v>
      </c>
      <c r="E1598" s="79" t="str">
        <f>+IF(C1598&lt;&gt;"",VLOOKUP(MID(C1598,18,5),NIVELES!$A$133:$B$213,2,0),"")</f>
        <v>MANABÍ</v>
      </c>
      <c r="F1598" s="80" t="s">
        <v>81</v>
      </c>
      <c r="G1598" s="81" t="str">
        <f>+IF(F1598&lt;&gt;"",VLOOKUP(F1598,NIVELES!$A$246:$C$464,3,0),"")</f>
        <v xml:space="preserve"> </v>
      </c>
      <c r="H1598" s="82" t="s">
        <v>1023</v>
      </c>
      <c r="I1598" s="78" t="s">
        <v>2164</v>
      </c>
      <c r="J1598" s="78" t="s">
        <v>2165</v>
      </c>
      <c r="K1598" s="78" t="s">
        <v>2166</v>
      </c>
      <c r="L1598" s="78" t="s">
        <v>1791</v>
      </c>
      <c r="M1598" s="78" t="s">
        <v>1791</v>
      </c>
      <c r="N1598" s="78" t="s">
        <v>1791</v>
      </c>
      <c r="O1598" s="78" t="s">
        <v>2664</v>
      </c>
      <c r="P1598" s="82">
        <v>12</v>
      </c>
      <c r="Q1598" s="78" t="s">
        <v>2639</v>
      </c>
      <c r="R1598" s="82">
        <v>1</v>
      </c>
      <c r="S1598" s="82">
        <v>1</v>
      </c>
      <c r="T1598" s="82">
        <v>1</v>
      </c>
      <c r="U1598" s="82">
        <v>1</v>
      </c>
      <c r="V1598" s="82">
        <v>1</v>
      </c>
      <c r="W1598" s="82">
        <v>1</v>
      </c>
      <c r="X1598" s="82">
        <v>1</v>
      </c>
      <c r="Y1598" s="82">
        <v>1</v>
      </c>
      <c r="Z1598" s="82">
        <v>1</v>
      </c>
      <c r="AA1598" s="82">
        <v>1</v>
      </c>
      <c r="AB1598" s="82">
        <v>1</v>
      </c>
      <c r="AC1598" s="82">
        <v>1</v>
      </c>
      <c r="AD1598" s="85" t="str">
        <f>IF(A1598&lt;&gt;"",IF(D1598="DIRECCIÓN_DE_TRANSFERENCIAS","280 0031",VLOOKUP(C1598,NIVELES!$A$14:$B$105,2,0)),"")</f>
        <v>280 4110</v>
      </c>
      <c r="AE1598" s="86" t="s">
        <v>322</v>
      </c>
      <c r="AF1598" s="86" t="s">
        <v>369</v>
      </c>
      <c r="AG1598" s="79" t="str">
        <f>+IF(AF1598&lt;&gt;"",VLOOKUP(AF1598,NIVELES!$A$666:$B$673,2,0),"")</f>
        <v>ADMINISTRACIÓN_CENTRAL</v>
      </c>
      <c r="AH1598" s="78" t="s">
        <v>322</v>
      </c>
      <c r="AI1598" s="79" t="str">
        <f>IF(AH1598&lt;&gt;"",VLOOKUP(CONCATENATE(AG1598,AH1598),NIVELES!$B$676:$C$745,2,0),"")</f>
        <v>Administración De La Gestión Administrativa Financiera</v>
      </c>
      <c r="AJ1598" s="78" t="s">
        <v>517</v>
      </c>
      <c r="AK1598" s="79" t="str">
        <f>+IF(AJ1598&lt;&gt;"",VLOOKUP(AJ1598,NIVELES!$A$816:$B$892,2,0),"")</f>
        <v>NO APLICA</v>
      </c>
      <c r="AL1598" s="78" t="s">
        <v>553</v>
      </c>
      <c r="AM1598" s="78">
        <v>510306</v>
      </c>
      <c r="AN1598" s="79" t="str">
        <f>IF(AM1598&lt;&gt;"",+VLOOKUP(AM1598,NIVELES!$A$1652:$B$2466,2,0),"")</f>
        <v>Alimentación</v>
      </c>
      <c r="AO1598" s="87">
        <v>8400</v>
      </c>
      <c r="AP1598" s="88"/>
      <c r="AQ1598" s="88"/>
      <c r="AR1598" s="88">
        <v>840</v>
      </c>
      <c r="AS1598" s="88">
        <v>840</v>
      </c>
      <c r="AT1598" s="88">
        <v>840</v>
      </c>
      <c r="AU1598" s="88">
        <v>840</v>
      </c>
      <c r="AV1598" s="88">
        <v>840</v>
      </c>
      <c r="AW1598" s="88">
        <v>840</v>
      </c>
      <c r="AX1598" s="88">
        <v>840</v>
      </c>
      <c r="AY1598" s="88">
        <v>840</v>
      </c>
      <c r="AZ1598" s="88">
        <v>840</v>
      </c>
      <c r="BA1598" s="88">
        <v>840</v>
      </c>
      <c r="BB1598" s="89">
        <f t="shared" si="95"/>
        <v>8400</v>
      </c>
      <c r="BC1598" s="90" t="str">
        <f t="shared" si="94"/>
        <v>OK</v>
      </c>
      <c r="BD1598" s="91" t="str">
        <f t="shared" si="96"/>
        <v xml:space="preserve">                  </v>
      </c>
      <c r="BE1598" s="92">
        <f t="shared" si="97"/>
        <v>12</v>
      </c>
    </row>
    <row r="1599" spans="1:57" s="74" customFormat="1" ht="50.1" customHeight="1" x14ac:dyDescent="0.2">
      <c r="A1599" s="78" t="s">
        <v>55</v>
      </c>
      <c r="B1599" s="78" t="s">
        <v>59</v>
      </c>
      <c r="C1599" s="78" t="s">
        <v>616</v>
      </c>
      <c r="D1599" s="78" t="s">
        <v>575</v>
      </c>
      <c r="E1599" s="79" t="str">
        <f>+IF(C1599&lt;&gt;"",VLOOKUP(MID(C1599,18,5),NIVELES!$A$133:$B$213,2,0),"")</f>
        <v>MANABÍ</v>
      </c>
      <c r="F1599" s="80" t="s">
        <v>81</v>
      </c>
      <c r="G1599" s="81" t="str">
        <f>+IF(F1599&lt;&gt;"",VLOOKUP(F1599,NIVELES!$A$246:$C$464,3,0),"")</f>
        <v xml:space="preserve"> </v>
      </c>
      <c r="H1599" s="82" t="s">
        <v>1023</v>
      </c>
      <c r="I1599" s="78" t="s">
        <v>2164</v>
      </c>
      <c r="J1599" s="78" t="s">
        <v>2165</v>
      </c>
      <c r="K1599" s="78" t="s">
        <v>2166</v>
      </c>
      <c r="L1599" s="78" t="s">
        <v>1791</v>
      </c>
      <c r="M1599" s="78" t="s">
        <v>1791</v>
      </c>
      <c r="N1599" s="78" t="s">
        <v>1791</v>
      </c>
      <c r="O1599" s="78" t="s">
        <v>2664</v>
      </c>
      <c r="P1599" s="82">
        <v>12</v>
      </c>
      <c r="Q1599" s="78" t="s">
        <v>2639</v>
      </c>
      <c r="R1599" s="82">
        <v>1</v>
      </c>
      <c r="S1599" s="82">
        <v>1</v>
      </c>
      <c r="T1599" s="82">
        <v>1</v>
      </c>
      <c r="U1599" s="82">
        <v>1</v>
      </c>
      <c r="V1599" s="82">
        <v>1</v>
      </c>
      <c r="W1599" s="82">
        <v>1</v>
      </c>
      <c r="X1599" s="82">
        <v>1</v>
      </c>
      <c r="Y1599" s="82">
        <v>1</v>
      </c>
      <c r="Z1599" s="82">
        <v>1</v>
      </c>
      <c r="AA1599" s="82">
        <v>1</v>
      </c>
      <c r="AB1599" s="82">
        <v>1</v>
      </c>
      <c r="AC1599" s="82">
        <v>1</v>
      </c>
      <c r="AD1599" s="85" t="str">
        <f>IF(A1599&lt;&gt;"",IF(D1599="DIRECCIÓN_DE_TRANSFERENCIAS","280 0031",VLOOKUP(C1599,NIVELES!$A$14:$B$105,2,0)),"")</f>
        <v>280 4110</v>
      </c>
      <c r="AE1599" s="86" t="s">
        <v>322</v>
      </c>
      <c r="AF1599" s="86" t="s">
        <v>369</v>
      </c>
      <c r="AG1599" s="79" t="str">
        <f>+IF(AF1599&lt;&gt;"",VLOOKUP(AF1599,NIVELES!$A$666:$B$673,2,0),"")</f>
        <v>ADMINISTRACIÓN_CENTRAL</v>
      </c>
      <c r="AH1599" s="78" t="s">
        <v>322</v>
      </c>
      <c r="AI1599" s="79" t="str">
        <f>IF(AH1599&lt;&gt;"",VLOOKUP(CONCATENATE(AG1599,AH1599),NIVELES!$B$676:$C$745,2,0),"")</f>
        <v>Administración De La Gestión Administrativa Financiera</v>
      </c>
      <c r="AJ1599" s="78" t="s">
        <v>517</v>
      </c>
      <c r="AK1599" s="79" t="str">
        <f>+IF(AJ1599&lt;&gt;"",VLOOKUP(AJ1599,NIVELES!$A$816:$B$892,2,0),"")</f>
        <v>NO APLICA</v>
      </c>
      <c r="AL1599" s="78" t="s">
        <v>553</v>
      </c>
      <c r="AM1599" s="78">
        <v>510401</v>
      </c>
      <c r="AN1599" s="79" t="str">
        <f>IF(AM1599&lt;&gt;"",+VLOOKUP(AM1599,NIVELES!$A$1652:$B$2466,2,0),"")</f>
        <v>Por Cargas Familiares</v>
      </c>
      <c r="AO1599" s="87">
        <v>771.9</v>
      </c>
      <c r="AP1599" s="88"/>
      <c r="AQ1599" s="88"/>
      <c r="AR1599" s="88">
        <v>77.19</v>
      </c>
      <c r="AS1599" s="88">
        <v>77.19</v>
      </c>
      <c r="AT1599" s="88">
        <v>77.19</v>
      </c>
      <c r="AU1599" s="88">
        <v>77.19</v>
      </c>
      <c r="AV1599" s="88">
        <v>77.19</v>
      </c>
      <c r="AW1599" s="88">
        <v>77.19</v>
      </c>
      <c r="AX1599" s="88">
        <v>77.19</v>
      </c>
      <c r="AY1599" s="88">
        <v>77.19</v>
      </c>
      <c r="AZ1599" s="88">
        <v>77.19</v>
      </c>
      <c r="BA1599" s="88">
        <v>77.19</v>
      </c>
      <c r="BB1599" s="89">
        <f t="shared" si="95"/>
        <v>771.90000000000009</v>
      </c>
      <c r="BC1599" s="90" t="str">
        <f t="shared" si="94"/>
        <v>OK</v>
      </c>
      <c r="BD1599" s="91" t="str">
        <f t="shared" si="96"/>
        <v xml:space="preserve">                  </v>
      </c>
      <c r="BE1599" s="92">
        <f t="shared" si="97"/>
        <v>12</v>
      </c>
    </row>
    <row r="1600" spans="1:57" s="74" customFormat="1" ht="50.1" customHeight="1" x14ac:dyDescent="0.2">
      <c r="A1600" s="78" t="s">
        <v>55</v>
      </c>
      <c r="B1600" s="78" t="s">
        <v>59</v>
      </c>
      <c r="C1600" s="78" t="s">
        <v>616</v>
      </c>
      <c r="D1600" s="78" t="s">
        <v>575</v>
      </c>
      <c r="E1600" s="79" t="str">
        <f>+IF(C1600&lt;&gt;"",VLOOKUP(MID(C1600,18,5),NIVELES!$A$133:$B$213,2,0),"")</f>
        <v>MANABÍ</v>
      </c>
      <c r="F1600" s="80" t="s">
        <v>81</v>
      </c>
      <c r="G1600" s="81" t="str">
        <f>+IF(F1600&lt;&gt;"",VLOOKUP(F1600,NIVELES!$A$246:$C$464,3,0),"")</f>
        <v xml:space="preserve"> </v>
      </c>
      <c r="H1600" s="82" t="s">
        <v>1023</v>
      </c>
      <c r="I1600" s="78" t="s">
        <v>2164</v>
      </c>
      <c r="J1600" s="78" t="s">
        <v>2165</v>
      </c>
      <c r="K1600" s="78" t="s">
        <v>2166</v>
      </c>
      <c r="L1600" s="78" t="s">
        <v>1791</v>
      </c>
      <c r="M1600" s="78" t="s">
        <v>1791</v>
      </c>
      <c r="N1600" s="78" t="s">
        <v>1791</v>
      </c>
      <c r="O1600" s="78" t="s">
        <v>2664</v>
      </c>
      <c r="P1600" s="82">
        <v>12</v>
      </c>
      <c r="Q1600" s="78" t="s">
        <v>2639</v>
      </c>
      <c r="R1600" s="82">
        <v>1</v>
      </c>
      <c r="S1600" s="82">
        <v>1</v>
      </c>
      <c r="T1600" s="82">
        <v>1</v>
      </c>
      <c r="U1600" s="82">
        <v>1</v>
      </c>
      <c r="V1600" s="82">
        <v>1</v>
      </c>
      <c r="W1600" s="82">
        <v>1</v>
      </c>
      <c r="X1600" s="82">
        <v>1</v>
      </c>
      <c r="Y1600" s="82">
        <v>1</v>
      </c>
      <c r="Z1600" s="82">
        <v>1</v>
      </c>
      <c r="AA1600" s="82">
        <v>1</v>
      </c>
      <c r="AB1600" s="82">
        <v>1</v>
      </c>
      <c r="AC1600" s="82">
        <v>1</v>
      </c>
      <c r="AD1600" s="85" t="str">
        <f>IF(A1600&lt;&gt;"",IF(D1600="DIRECCIÓN_DE_TRANSFERENCIAS","280 0031",VLOOKUP(C1600,NIVELES!$A$14:$B$105,2,0)),"")</f>
        <v>280 4110</v>
      </c>
      <c r="AE1600" s="86" t="s">
        <v>322</v>
      </c>
      <c r="AF1600" s="86" t="s">
        <v>369</v>
      </c>
      <c r="AG1600" s="79" t="str">
        <f>+IF(AF1600&lt;&gt;"",VLOOKUP(AF1600,NIVELES!$A$666:$B$673,2,0),"")</f>
        <v>ADMINISTRACIÓN_CENTRAL</v>
      </c>
      <c r="AH1600" s="78" t="s">
        <v>322</v>
      </c>
      <c r="AI1600" s="79" t="str">
        <f>IF(AH1600&lt;&gt;"",VLOOKUP(CONCATENATE(AG1600,AH1600),NIVELES!$B$676:$C$745,2,0),"")</f>
        <v>Administración De La Gestión Administrativa Financiera</v>
      </c>
      <c r="AJ1600" s="78" t="s">
        <v>517</v>
      </c>
      <c r="AK1600" s="79" t="str">
        <f>+IF(AJ1600&lt;&gt;"",VLOOKUP(AJ1600,NIVELES!$A$816:$B$892,2,0),"")</f>
        <v>NO APLICA</v>
      </c>
      <c r="AL1600" s="78" t="s">
        <v>553</v>
      </c>
      <c r="AM1600" s="78">
        <v>510408</v>
      </c>
      <c r="AN1600" s="79" t="str">
        <f>IF(AM1600&lt;&gt;"",+VLOOKUP(AM1600,NIVELES!$A$1652:$B$2466,2,0),"")</f>
        <v>Subsidio de Antigüedad</v>
      </c>
      <c r="AO1600" s="87">
        <v>1696.5</v>
      </c>
      <c r="AP1600" s="88"/>
      <c r="AQ1600" s="88"/>
      <c r="AR1600" s="88">
        <v>169.65</v>
      </c>
      <c r="AS1600" s="88">
        <v>169.65</v>
      </c>
      <c r="AT1600" s="88">
        <v>169.65</v>
      </c>
      <c r="AU1600" s="88">
        <v>169.65</v>
      </c>
      <c r="AV1600" s="88">
        <v>169.65</v>
      </c>
      <c r="AW1600" s="88">
        <v>169.65</v>
      </c>
      <c r="AX1600" s="88">
        <v>169.65</v>
      </c>
      <c r="AY1600" s="88">
        <v>169.65</v>
      </c>
      <c r="AZ1600" s="88">
        <v>169.65</v>
      </c>
      <c r="BA1600" s="88">
        <v>169.65</v>
      </c>
      <c r="BB1600" s="89">
        <f t="shared" si="95"/>
        <v>1696.5000000000002</v>
      </c>
      <c r="BC1600" s="90" t="str">
        <f t="shared" si="94"/>
        <v>OK</v>
      </c>
      <c r="BD1600" s="91" t="str">
        <f t="shared" si="96"/>
        <v xml:space="preserve">                  </v>
      </c>
      <c r="BE1600" s="92">
        <f t="shared" si="97"/>
        <v>12</v>
      </c>
    </row>
    <row r="1601" spans="1:57" s="74" customFormat="1" ht="50.1" customHeight="1" x14ac:dyDescent="0.2">
      <c r="A1601" s="78" t="s">
        <v>55</v>
      </c>
      <c r="B1601" s="78" t="s">
        <v>59</v>
      </c>
      <c r="C1601" s="78" t="s">
        <v>616</v>
      </c>
      <c r="D1601" s="78" t="s">
        <v>575</v>
      </c>
      <c r="E1601" s="79" t="str">
        <f>+IF(C1601&lt;&gt;"",VLOOKUP(MID(C1601,18,5),NIVELES!$A$133:$B$213,2,0),"")</f>
        <v>MANABÍ</v>
      </c>
      <c r="F1601" s="80" t="s">
        <v>81</v>
      </c>
      <c r="G1601" s="81" t="str">
        <f>+IF(F1601&lt;&gt;"",VLOOKUP(F1601,NIVELES!$A$246:$C$464,3,0),"")</f>
        <v xml:space="preserve"> </v>
      </c>
      <c r="H1601" s="82" t="s">
        <v>1023</v>
      </c>
      <c r="I1601" s="78" t="s">
        <v>2164</v>
      </c>
      <c r="J1601" s="78" t="s">
        <v>2165</v>
      </c>
      <c r="K1601" s="78" t="s">
        <v>2166</v>
      </c>
      <c r="L1601" s="78" t="s">
        <v>1791</v>
      </c>
      <c r="M1601" s="78" t="s">
        <v>1791</v>
      </c>
      <c r="N1601" s="78" t="s">
        <v>1791</v>
      </c>
      <c r="O1601" s="78" t="s">
        <v>2167</v>
      </c>
      <c r="P1601" s="82">
        <v>12</v>
      </c>
      <c r="Q1601" s="78" t="s">
        <v>2663</v>
      </c>
      <c r="R1601" s="82">
        <v>1</v>
      </c>
      <c r="S1601" s="82">
        <v>1</v>
      </c>
      <c r="T1601" s="82">
        <v>1</v>
      </c>
      <c r="U1601" s="82">
        <v>1</v>
      </c>
      <c r="V1601" s="82">
        <v>1</v>
      </c>
      <c r="W1601" s="82">
        <v>1</v>
      </c>
      <c r="X1601" s="82">
        <v>1</v>
      </c>
      <c r="Y1601" s="82">
        <v>1</v>
      </c>
      <c r="Z1601" s="82">
        <v>1</v>
      </c>
      <c r="AA1601" s="82">
        <v>1</v>
      </c>
      <c r="AB1601" s="82">
        <v>1</v>
      </c>
      <c r="AC1601" s="82">
        <v>1</v>
      </c>
      <c r="AD1601" s="85" t="str">
        <f>IF(A1601&lt;&gt;"",IF(D1601="DIRECCIÓN_DE_TRANSFERENCIAS","280 0031",VLOOKUP(C1601,NIVELES!$A$14:$B$105,2,0)),"")</f>
        <v>280 4110</v>
      </c>
      <c r="AE1601" s="86" t="s">
        <v>322</v>
      </c>
      <c r="AF1601" s="86" t="s">
        <v>369</v>
      </c>
      <c r="AG1601" s="79" t="str">
        <f>+IF(AF1601&lt;&gt;"",VLOOKUP(AF1601,NIVELES!$A$666:$B$673,2,0),"")</f>
        <v>ADMINISTRACIÓN_CENTRAL</v>
      </c>
      <c r="AH1601" s="78" t="s">
        <v>322</v>
      </c>
      <c r="AI1601" s="79" t="str">
        <f>IF(AH1601&lt;&gt;"",VLOOKUP(CONCATENATE(AG1601,AH1601),NIVELES!$B$676:$C$745,2,0),"")</f>
        <v>Administración De La Gestión Administrativa Financiera</v>
      </c>
      <c r="AJ1601" s="78" t="s">
        <v>517</v>
      </c>
      <c r="AK1601" s="79" t="str">
        <f>+IF(AJ1601&lt;&gt;"",VLOOKUP(AJ1601,NIVELES!$A$816:$B$892,2,0),"")</f>
        <v>NO APLICA</v>
      </c>
      <c r="AL1601" s="78" t="s">
        <v>553</v>
      </c>
      <c r="AM1601" s="78">
        <v>510510</v>
      </c>
      <c r="AN1601" s="79" t="str">
        <f>IF(AM1601&lt;&gt;"",+VLOOKUP(AM1601,NIVELES!$A$1652:$B$2466,2,0),"")</f>
        <v>Servicios Personales por Contrato</v>
      </c>
      <c r="AO1601" s="87">
        <v>31768</v>
      </c>
      <c r="AP1601" s="88">
        <v>2647.33</v>
      </c>
      <c r="AQ1601" s="88">
        <v>2647.33</v>
      </c>
      <c r="AR1601" s="88">
        <v>2647.33</v>
      </c>
      <c r="AS1601" s="88">
        <v>2647.33</v>
      </c>
      <c r="AT1601" s="88">
        <v>2647.33</v>
      </c>
      <c r="AU1601" s="88">
        <v>2647.33</v>
      </c>
      <c r="AV1601" s="88">
        <v>2647.33</v>
      </c>
      <c r="AW1601" s="88">
        <v>2647.33</v>
      </c>
      <c r="AX1601" s="88">
        <v>2647.33</v>
      </c>
      <c r="AY1601" s="88">
        <v>2647.33</v>
      </c>
      <c r="AZ1601" s="88">
        <v>2647.33</v>
      </c>
      <c r="BA1601" s="88">
        <v>2647.37</v>
      </c>
      <c r="BB1601" s="89">
        <f t="shared" si="95"/>
        <v>31768.000000000004</v>
      </c>
      <c r="BC1601" s="90" t="str">
        <f t="shared" si="94"/>
        <v>OK</v>
      </c>
      <c r="BD1601" s="91" t="str">
        <f t="shared" si="96"/>
        <v xml:space="preserve">                  </v>
      </c>
      <c r="BE1601" s="92">
        <f t="shared" si="97"/>
        <v>12</v>
      </c>
    </row>
    <row r="1602" spans="1:57" s="74" customFormat="1" ht="50.1" customHeight="1" x14ac:dyDescent="0.2">
      <c r="A1602" s="78" t="s">
        <v>55</v>
      </c>
      <c r="B1602" s="78" t="s">
        <v>59</v>
      </c>
      <c r="C1602" s="78" t="s">
        <v>616</v>
      </c>
      <c r="D1602" s="78" t="s">
        <v>575</v>
      </c>
      <c r="E1602" s="79" t="str">
        <f>+IF(C1602&lt;&gt;"",VLOOKUP(MID(C1602,18,5),NIVELES!$A$133:$B$213,2,0),"")</f>
        <v>MANABÍ</v>
      </c>
      <c r="F1602" s="80" t="s">
        <v>81</v>
      </c>
      <c r="G1602" s="81" t="str">
        <f>+IF(F1602&lt;&gt;"",VLOOKUP(F1602,NIVELES!$A$246:$C$464,3,0),"")</f>
        <v xml:space="preserve"> </v>
      </c>
      <c r="H1602" s="82" t="s">
        <v>1023</v>
      </c>
      <c r="I1602" s="78" t="s">
        <v>2164</v>
      </c>
      <c r="J1602" s="78" t="s">
        <v>2165</v>
      </c>
      <c r="K1602" s="78" t="s">
        <v>2166</v>
      </c>
      <c r="L1602" s="78" t="s">
        <v>1791</v>
      </c>
      <c r="M1602" s="78" t="s">
        <v>1791</v>
      </c>
      <c r="N1602" s="78" t="s">
        <v>1791</v>
      </c>
      <c r="O1602" s="78" t="s">
        <v>2167</v>
      </c>
      <c r="P1602" s="82">
        <v>12</v>
      </c>
      <c r="Q1602" s="78" t="s">
        <v>2663</v>
      </c>
      <c r="R1602" s="82">
        <v>1</v>
      </c>
      <c r="S1602" s="82">
        <v>1</v>
      </c>
      <c r="T1602" s="82">
        <v>1</v>
      </c>
      <c r="U1602" s="82">
        <v>1</v>
      </c>
      <c r="V1602" s="82">
        <v>1</v>
      </c>
      <c r="W1602" s="82">
        <v>1</v>
      </c>
      <c r="X1602" s="82">
        <v>1</v>
      </c>
      <c r="Y1602" s="82">
        <v>1</v>
      </c>
      <c r="Z1602" s="82">
        <v>1</v>
      </c>
      <c r="AA1602" s="82">
        <v>1</v>
      </c>
      <c r="AB1602" s="82">
        <v>1</v>
      </c>
      <c r="AC1602" s="82">
        <v>1</v>
      </c>
      <c r="AD1602" s="85" t="str">
        <f>IF(A1602&lt;&gt;"",IF(D1602="DIRECCIÓN_DE_TRANSFERENCIAS","280 0031",VLOOKUP(C1602,NIVELES!$A$14:$B$105,2,0)),"")</f>
        <v>280 4110</v>
      </c>
      <c r="AE1602" s="86" t="s">
        <v>322</v>
      </c>
      <c r="AF1602" s="86" t="s">
        <v>369</v>
      </c>
      <c r="AG1602" s="79" t="str">
        <f>+IF(AF1602&lt;&gt;"",VLOOKUP(AF1602,NIVELES!$A$666:$B$673,2,0),"")</f>
        <v>ADMINISTRACIÓN_CENTRAL</v>
      </c>
      <c r="AH1602" s="78" t="s">
        <v>322</v>
      </c>
      <c r="AI1602" s="79" t="str">
        <f>IF(AH1602&lt;&gt;"",VLOOKUP(CONCATENATE(AG1602,AH1602),NIVELES!$B$676:$C$745,2,0),"")</f>
        <v>Administración De La Gestión Administrativa Financiera</v>
      </c>
      <c r="AJ1602" s="78" t="s">
        <v>517</v>
      </c>
      <c r="AK1602" s="79" t="str">
        <f>+IF(AJ1602&lt;&gt;"",VLOOKUP(AJ1602,NIVELES!$A$816:$B$892,2,0),"")</f>
        <v>NO APLICA</v>
      </c>
      <c r="AL1602" s="78" t="s">
        <v>553</v>
      </c>
      <c r="AM1602" s="78">
        <v>510601</v>
      </c>
      <c r="AN1602" s="79" t="str">
        <f>IF(AM1602&lt;&gt;"",+VLOOKUP(AM1602,NIVELES!$A$1652:$B$2466,2,0),"")</f>
        <v>Aporte Patronal</v>
      </c>
      <c r="AO1602" s="87">
        <v>52465.11</v>
      </c>
      <c r="AP1602" s="88">
        <v>4372.09</v>
      </c>
      <c r="AQ1602" s="88">
        <v>4372.09</v>
      </c>
      <c r="AR1602" s="88">
        <v>4372.09</v>
      </c>
      <c r="AS1602" s="88">
        <v>4372.09</v>
      </c>
      <c r="AT1602" s="88">
        <v>4372.09</v>
      </c>
      <c r="AU1602" s="88">
        <v>4372.09</v>
      </c>
      <c r="AV1602" s="88">
        <v>4372.09</v>
      </c>
      <c r="AW1602" s="88">
        <v>4372.09</v>
      </c>
      <c r="AX1602" s="88">
        <v>4372.09</v>
      </c>
      <c r="AY1602" s="88">
        <v>4372.09</v>
      </c>
      <c r="AZ1602" s="88">
        <v>4372.09</v>
      </c>
      <c r="BA1602" s="88">
        <v>4372.12</v>
      </c>
      <c r="BB1602" s="89">
        <f t="shared" si="95"/>
        <v>52465.109999999993</v>
      </c>
      <c r="BC1602" s="90" t="str">
        <f t="shared" si="94"/>
        <v>OK</v>
      </c>
      <c r="BD1602" s="91" t="str">
        <f t="shared" si="96"/>
        <v xml:space="preserve">                  </v>
      </c>
      <c r="BE1602" s="92">
        <f t="shared" si="97"/>
        <v>12</v>
      </c>
    </row>
    <row r="1603" spans="1:57" s="74" customFormat="1" ht="50.1" customHeight="1" x14ac:dyDescent="0.2">
      <c r="A1603" s="78" t="s">
        <v>55</v>
      </c>
      <c r="B1603" s="78" t="s">
        <v>59</v>
      </c>
      <c r="C1603" s="78" t="s">
        <v>616</v>
      </c>
      <c r="D1603" s="78" t="s">
        <v>575</v>
      </c>
      <c r="E1603" s="79" t="str">
        <f>+IF(C1603&lt;&gt;"",VLOOKUP(MID(C1603,18,5),NIVELES!$A$133:$B$213,2,0),"")</f>
        <v>MANABÍ</v>
      </c>
      <c r="F1603" s="80" t="s">
        <v>81</v>
      </c>
      <c r="G1603" s="81" t="str">
        <f>+IF(F1603&lt;&gt;"",VLOOKUP(F1603,NIVELES!$A$246:$C$464,3,0),"")</f>
        <v xml:space="preserve"> </v>
      </c>
      <c r="H1603" s="82" t="s">
        <v>1023</v>
      </c>
      <c r="I1603" s="78" t="s">
        <v>2164</v>
      </c>
      <c r="J1603" s="78" t="s">
        <v>2165</v>
      </c>
      <c r="K1603" s="78" t="s">
        <v>2166</v>
      </c>
      <c r="L1603" s="78" t="s">
        <v>1791</v>
      </c>
      <c r="M1603" s="78" t="s">
        <v>1791</v>
      </c>
      <c r="N1603" s="78" t="s">
        <v>1791</v>
      </c>
      <c r="O1603" s="78" t="s">
        <v>2167</v>
      </c>
      <c r="P1603" s="82">
        <v>12</v>
      </c>
      <c r="Q1603" s="78" t="s">
        <v>2663</v>
      </c>
      <c r="R1603" s="82">
        <v>1</v>
      </c>
      <c r="S1603" s="82">
        <v>1</v>
      </c>
      <c r="T1603" s="82">
        <v>1</v>
      </c>
      <c r="U1603" s="82">
        <v>1</v>
      </c>
      <c r="V1603" s="82">
        <v>1</v>
      </c>
      <c r="W1603" s="82">
        <v>1</v>
      </c>
      <c r="X1603" s="82">
        <v>1</v>
      </c>
      <c r="Y1603" s="82">
        <v>1</v>
      </c>
      <c r="Z1603" s="82">
        <v>1</v>
      </c>
      <c r="AA1603" s="82">
        <v>1</v>
      </c>
      <c r="AB1603" s="82">
        <v>1</v>
      </c>
      <c r="AC1603" s="82">
        <v>1</v>
      </c>
      <c r="AD1603" s="85" t="str">
        <f>IF(A1603&lt;&gt;"",IF(D1603="DIRECCIÓN_DE_TRANSFERENCIAS","280 0031",VLOOKUP(C1603,NIVELES!$A$14:$B$105,2,0)),"")</f>
        <v>280 4110</v>
      </c>
      <c r="AE1603" s="86" t="s">
        <v>322</v>
      </c>
      <c r="AF1603" s="86" t="s">
        <v>369</v>
      </c>
      <c r="AG1603" s="79" t="str">
        <f>+IF(AF1603&lt;&gt;"",VLOOKUP(AF1603,NIVELES!$A$666:$B$673,2,0),"")</f>
        <v>ADMINISTRACIÓN_CENTRAL</v>
      </c>
      <c r="AH1603" s="78" t="s">
        <v>322</v>
      </c>
      <c r="AI1603" s="79" t="str">
        <f>IF(AH1603&lt;&gt;"",VLOOKUP(CONCATENATE(AG1603,AH1603),NIVELES!$B$676:$C$745,2,0),"")</f>
        <v>Administración De La Gestión Administrativa Financiera</v>
      </c>
      <c r="AJ1603" s="78" t="s">
        <v>517</v>
      </c>
      <c r="AK1603" s="79" t="str">
        <f>+IF(AJ1603&lt;&gt;"",VLOOKUP(AJ1603,NIVELES!$A$816:$B$892,2,0),"")</f>
        <v>NO APLICA</v>
      </c>
      <c r="AL1603" s="78" t="s">
        <v>553</v>
      </c>
      <c r="AM1603" s="78">
        <v>510602</v>
      </c>
      <c r="AN1603" s="79" t="str">
        <f>IF(AM1603&lt;&gt;"",+VLOOKUP(AM1603,NIVELES!$A$1652:$B$2466,2,0),"")</f>
        <v>Fondo de Reserva</v>
      </c>
      <c r="AO1603" s="87">
        <v>43941.16</v>
      </c>
      <c r="AP1603" s="88">
        <v>3661.76</v>
      </c>
      <c r="AQ1603" s="88">
        <v>3661.76</v>
      </c>
      <c r="AR1603" s="88">
        <v>3661.76</v>
      </c>
      <c r="AS1603" s="88">
        <v>3661.76</v>
      </c>
      <c r="AT1603" s="88">
        <v>3661.76</v>
      </c>
      <c r="AU1603" s="88">
        <v>3661.76</v>
      </c>
      <c r="AV1603" s="88">
        <v>3661.76</v>
      </c>
      <c r="AW1603" s="88">
        <v>3661.76</v>
      </c>
      <c r="AX1603" s="88">
        <v>3661.76</v>
      </c>
      <c r="AY1603" s="88">
        <v>3661.76</v>
      </c>
      <c r="AZ1603" s="88">
        <v>3661.76</v>
      </c>
      <c r="BA1603" s="88">
        <v>3661.8</v>
      </c>
      <c r="BB1603" s="89">
        <f t="shared" si="95"/>
        <v>43941.160000000018</v>
      </c>
      <c r="BC1603" s="90" t="str">
        <f t="shared" si="94"/>
        <v>OK</v>
      </c>
      <c r="BD1603" s="91" t="str">
        <f t="shared" si="96"/>
        <v xml:space="preserve">                  </v>
      </c>
      <c r="BE1603" s="92">
        <f t="shared" si="97"/>
        <v>12</v>
      </c>
    </row>
    <row r="1604" spans="1:57" s="74" customFormat="1" ht="50.1" customHeight="1" x14ac:dyDescent="0.2">
      <c r="A1604" s="78" t="s">
        <v>55</v>
      </c>
      <c r="B1604" s="78" t="s">
        <v>59</v>
      </c>
      <c r="C1604" s="78" t="s">
        <v>616</v>
      </c>
      <c r="D1604" s="78" t="s">
        <v>575</v>
      </c>
      <c r="E1604" s="79" t="str">
        <f>+IF(C1604&lt;&gt;"",VLOOKUP(MID(C1604,18,5),NIVELES!$A$133:$B$213,2,0),"")</f>
        <v>MANABÍ</v>
      </c>
      <c r="F1604" s="80" t="s">
        <v>81</v>
      </c>
      <c r="G1604" s="81" t="str">
        <f>+IF(F1604&lt;&gt;"",VLOOKUP(F1604,NIVELES!$A$246:$C$464,3,0),"")</f>
        <v xml:space="preserve"> </v>
      </c>
      <c r="H1604" s="82" t="s">
        <v>1023</v>
      </c>
      <c r="I1604" s="78" t="s">
        <v>2173</v>
      </c>
      <c r="J1604" s="78" t="s">
        <v>2165</v>
      </c>
      <c r="K1604" s="78" t="s">
        <v>2166</v>
      </c>
      <c r="L1604" s="78" t="s">
        <v>1791</v>
      </c>
      <c r="M1604" s="78" t="s">
        <v>1791</v>
      </c>
      <c r="N1604" s="78" t="s">
        <v>1791</v>
      </c>
      <c r="O1604" s="78" t="s">
        <v>2174</v>
      </c>
      <c r="P1604" s="82">
        <v>12</v>
      </c>
      <c r="Q1604" s="78" t="s">
        <v>2665</v>
      </c>
      <c r="R1604" s="82">
        <v>1</v>
      </c>
      <c r="S1604" s="82">
        <v>1</v>
      </c>
      <c r="T1604" s="82">
        <v>1</v>
      </c>
      <c r="U1604" s="82">
        <v>1</v>
      </c>
      <c r="V1604" s="82">
        <v>1</v>
      </c>
      <c r="W1604" s="82">
        <v>1</v>
      </c>
      <c r="X1604" s="82">
        <v>1</v>
      </c>
      <c r="Y1604" s="82">
        <v>1</v>
      </c>
      <c r="Z1604" s="82">
        <v>1</v>
      </c>
      <c r="AA1604" s="82">
        <v>1</v>
      </c>
      <c r="AB1604" s="82">
        <v>1</v>
      </c>
      <c r="AC1604" s="82">
        <v>1</v>
      </c>
      <c r="AD1604" s="85" t="str">
        <f>IF(A1604&lt;&gt;"",IF(D1604="DIRECCIÓN_DE_TRANSFERENCIAS","280 0031",VLOOKUP(C1604,NIVELES!$A$14:$B$105,2,0)),"")</f>
        <v>280 4110</v>
      </c>
      <c r="AE1604" s="86" t="s">
        <v>322</v>
      </c>
      <c r="AF1604" s="86" t="s">
        <v>369</v>
      </c>
      <c r="AG1604" s="79" t="str">
        <f>+IF(AF1604&lt;&gt;"",VLOOKUP(AF1604,NIVELES!$A$666:$B$673,2,0),"")</f>
        <v>ADMINISTRACIÓN_CENTRAL</v>
      </c>
      <c r="AH1604" s="78" t="s">
        <v>322</v>
      </c>
      <c r="AI1604" s="79" t="str">
        <f>IF(AH1604&lt;&gt;"",VLOOKUP(CONCATENATE(AG1604,AH1604),NIVELES!$B$676:$C$745,2,0),"")</f>
        <v>Administración De La Gestión Administrativa Financiera</v>
      </c>
      <c r="AJ1604" s="78" t="s">
        <v>517</v>
      </c>
      <c r="AK1604" s="79" t="str">
        <f>+IF(AJ1604&lt;&gt;"",VLOOKUP(AJ1604,NIVELES!$A$816:$B$892,2,0),"")</f>
        <v>NO APLICA</v>
      </c>
      <c r="AL1604" s="78" t="s">
        <v>554</v>
      </c>
      <c r="AM1604" s="78">
        <v>530104</v>
      </c>
      <c r="AN1604" s="79" t="str">
        <f>IF(AM1604&lt;&gt;"",+VLOOKUP(AM1604,NIVELES!$A$1652:$B$2466,2,0),"")</f>
        <v>Energía Eléctrica</v>
      </c>
      <c r="AO1604" s="87">
        <v>10138.040000000001</v>
      </c>
      <c r="AP1604" s="88">
        <v>844.8</v>
      </c>
      <c r="AQ1604" s="88">
        <v>844.84</v>
      </c>
      <c r="AR1604" s="88">
        <v>844.84</v>
      </c>
      <c r="AS1604" s="88">
        <v>844.84</v>
      </c>
      <c r="AT1604" s="88">
        <v>844.84</v>
      </c>
      <c r="AU1604" s="88">
        <v>844.84</v>
      </c>
      <c r="AV1604" s="88">
        <v>844.84</v>
      </c>
      <c r="AW1604" s="88">
        <v>844.84</v>
      </c>
      <c r="AX1604" s="88">
        <v>844.84</v>
      </c>
      <c r="AY1604" s="88">
        <v>844.84</v>
      </c>
      <c r="AZ1604" s="88">
        <v>844.84</v>
      </c>
      <c r="BA1604" s="88">
        <v>844.84</v>
      </c>
      <c r="BB1604" s="89">
        <f t="shared" si="95"/>
        <v>10138.040000000001</v>
      </c>
      <c r="BC1604" s="90" t="str">
        <f t="shared" si="94"/>
        <v>OK</v>
      </c>
      <c r="BD1604" s="91" t="str">
        <f t="shared" si="96"/>
        <v xml:space="preserve">                  </v>
      </c>
      <c r="BE1604" s="92">
        <f t="shared" si="97"/>
        <v>12</v>
      </c>
    </row>
    <row r="1605" spans="1:57" s="74" customFormat="1" ht="50.1" customHeight="1" x14ac:dyDescent="0.2">
      <c r="A1605" s="78" t="s">
        <v>55</v>
      </c>
      <c r="B1605" s="78" t="s">
        <v>59</v>
      </c>
      <c r="C1605" s="78" t="s">
        <v>616</v>
      </c>
      <c r="D1605" s="78" t="s">
        <v>575</v>
      </c>
      <c r="E1605" s="79" t="str">
        <f>+IF(C1605&lt;&gt;"",VLOOKUP(MID(C1605,18,5),NIVELES!$A$133:$B$213,2,0),"")</f>
        <v>MANABÍ</v>
      </c>
      <c r="F1605" s="80" t="s">
        <v>81</v>
      </c>
      <c r="G1605" s="81" t="str">
        <f>+IF(F1605&lt;&gt;"",VLOOKUP(F1605,NIVELES!$A$246:$C$464,3,0),"")</f>
        <v xml:space="preserve"> </v>
      </c>
      <c r="H1605" s="82" t="s">
        <v>1023</v>
      </c>
      <c r="I1605" s="78" t="s">
        <v>2173</v>
      </c>
      <c r="J1605" s="78" t="s">
        <v>2165</v>
      </c>
      <c r="K1605" s="78" t="s">
        <v>2166</v>
      </c>
      <c r="L1605" s="78" t="s">
        <v>1791</v>
      </c>
      <c r="M1605" s="78" t="s">
        <v>1791</v>
      </c>
      <c r="N1605" s="78" t="s">
        <v>1791</v>
      </c>
      <c r="O1605" s="78" t="s">
        <v>2174</v>
      </c>
      <c r="P1605" s="82">
        <v>12</v>
      </c>
      <c r="Q1605" s="78" t="s">
        <v>2175</v>
      </c>
      <c r="R1605" s="82">
        <v>1</v>
      </c>
      <c r="S1605" s="82">
        <v>1</v>
      </c>
      <c r="T1605" s="82">
        <v>1</v>
      </c>
      <c r="U1605" s="82">
        <v>1</v>
      </c>
      <c r="V1605" s="82">
        <v>1</v>
      </c>
      <c r="W1605" s="82">
        <v>1</v>
      </c>
      <c r="X1605" s="82">
        <v>1</v>
      </c>
      <c r="Y1605" s="82">
        <v>1</v>
      </c>
      <c r="Z1605" s="82">
        <v>1</v>
      </c>
      <c r="AA1605" s="82">
        <v>1</v>
      </c>
      <c r="AB1605" s="82">
        <v>1</v>
      </c>
      <c r="AC1605" s="82">
        <v>1</v>
      </c>
      <c r="AD1605" s="85" t="str">
        <f>IF(A1605&lt;&gt;"",IF(D1605="DIRECCIÓN_DE_TRANSFERENCIAS","280 0031",VLOOKUP(C1605,NIVELES!$A$14:$B$105,2,0)),"")</f>
        <v>280 4110</v>
      </c>
      <c r="AE1605" s="86" t="s">
        <v>322</v>
      </c>
      <c r="AF1605" s="86" t="s">
        <v>369</v>
      </c>
      <c r="AG1605" s="79" t="str">
        <f>+IF(AF1605&lt;&gt;"",VLOOKUP(AF1605,NIVELES!$A$666:$B$673,2,0),"")</f>
        <v>ADMINISTRACIÓN_CENTRAL</v>
      </c>
      <c r="AH1605" s="78" t="s">
        <v>322</v>
      </c>
      <c r="AI1605" s="79" t="str">
        <f>IF(AH1605&lt;&gt;"",VLOOKUP(CONCATENATE(AG1605,AH1605),NIVELES!$B$676:$C$745,2,0),"")</f>
        <v>Administración De La Gestión Administrativa Financiera</v>
      </c>
      <c r="AJ1605" s="78" t="s">
        <v>517</v>
      </c>
      <c r="AK1605" s="79" t="str">
        <f>+IF(AJ1605&lt;&gt;"",VLOOKUP(AJ1605,NIVELES!$A$816:$B$892,2,0),"")</f>
        <v>NO APLICA</v>
      </c>
      <c r="AL1605" s="78" t="s">
        <v>554</v>
      </c>
      <c r="AM1605" s="78">
        <v>530105</v>
      </c>
      <c r="AN1605" s="79" t="str">
        <f>IF(AM1605&lt;&gt;"",+VLOOKUP(AM1605,NIVELES!$A$1652:$B$2466,2,0),"")</f>
        <v>Telecomunicaciones</v>
      </c>
      <c r="AO1605" s="87">
        <v>5946.55</v>
      </c>
      <c r="AP1605" s="88">
        <v>495.5</v>
      </c>
      <c r="AQ1605" s="88">
        <v>495.55</v>
      </c>
      <c r="AR1605" s="88">
        <v>495.55</v>
      </c>
      <c r="AS1605" s="88">
        <v>495.55</v>
      </c>
      <c r="AT1605" s="88">
        <v>495.55</v>
      </c>
      <c r="AU1605" s="88">
        <v>495.55</v>
      </c>
      <c r="AV1605" s="88">
        <v>495.55</v>
      </c>
      <c r="AW1605" s="88">
        <v>495.55</v>
      </c>
      <c r="AX1605" s="88">
        <v>495.55</v>
      </c>
      <c r="AY1605" s="88">
        <v>495.55</v>
      </c>
      <c r="AZ1605" s="88">
        <v>495.55</v>
      </c>
      <c r="BA1605" s="88">
        <v>495.55</v>
      </c>
      <c r="BB1605" s="89">
        <f t="shared" si="95"/>
        <v>5946.5500000000011</v>
      </c>
      <c r="BC1605" s="90" t="str">
        <f t="shared" si="94"/>
        <v>OK</v>
      </c>
      <c r="BD1605" s="91" t="str">
        <f t="shared" si="96"/>
        <v xml:space="preserve">                  </v>
      </c>
      <c r="BE1605" s="92">
        <f t="shared" si="97"/>
        <v>12</v>
      </c>
    </row>
    <row r="1606" spans="1:57" s="74" customFormat="1" ht="50.1" customHeight="1" x14ac:dyDescent="0.2">
      <c r="A1606" s="78" t="s">
        <v>55</v>
      </c>
      <c r="B1606" s="78" t="s">
        <v>59</v>
      </c>
      <c r="C1606" s="78" t="s">
        <v>616</v>
      </c>
      <c r="D1606" s="78" t="s">
        <v>575</v>
      </c>
      <c r="E1606" s="79" t="str">
        <f>+IF(C1606&lt;&gt;"",VLOOKUP(MID(C1606,18,5),NIVELES!$A$133:$B$213,2,0),"")</f>
        <v>MANABÍ</v>
      </c>
      <c r="F1606" s="80" t="s">
        <v>81</v>
      </c>
      <c r="G1606" s="81" t="str">
        <f>+IF(F1606&lt;&gt;"",VLOOKUP(F1606,NIVELES!$A$246:$C$464,3,0),"")</f>
        <v xml:space="preserve"> </v>
      </c>
      <c r="H1606" s="82" t="s">
        <v>1023</v>
      </c>
      <c r="I1606" s="78" t="s">
        <v>2173</v>
      </c>
      <c r="J1606" s="78" t="s">
        <v>2165</v>
      </c>
      <c r="K1606" s="78" t="s">
        <v>2166</v>
      </c>
      <c r="L1606" s="78" t="s">
        <v>1791</v>
      </c>
      <c r="M1606" s="78" t="s">
        <v>1791</v>
      </c>
      <c r="N1606" s="78" t="s">
        <v>1791</v>
      </c>
      <c r="O1606" s="78" t="s">
        <v>2666</v>
      </c>
      <c r="P1606" s="82">
        <v>12</v>
      </c>
      <c r="Q1606" s="78" t="s">
        <v>2667</v>
      </c>
      <c r="R1606" s="82">
        <v>1</v>
      </c>
      <c r="S1606" s="82">
        <v>1</v>
      </c>
      <c r="T1606" s="82">
        <v>1</v>
      </c>
      <c r="U1606" s="82">
        <v>1</v>
      </c>
      <c r="V1606" s="82">
        <v>1</v>
      </c>
      <c r="W1606" s="82">
        <v>1</v>
      </c>
      <c r="X1606" s="82">
        <v>1</v>
      </c>
      <c r="Y1606" s="82">
        <v>1</v>
      </c>
      <c r="Z1606" s="82">
        <v>1</v>
      </c>
      <c r="AA1606" s="82">
        <v>1</v>
      </c>
      <c r="AB1606" s="82">
        <v>1</v>
      </c>
      <c r="AC1606" s="82">
        <v>1</v>
      </c>
      <c r="AD1606" s="85" t="str">
        <f>IF(A1606&lt;&gt;"",IF(D1606="DIRECCIÓN_DE_TRANSFERENCIAS","280 0031",VLOOKUP(C1606,NIVELES!$A$14:$B$105,2,0)),"")</f>
        <v>280 4110</v>
      </c>
      <c r="AE1606" s="86" t="s">
        <v>322</v>
      </c>
      <c r="AF1606" s="86" t="s">
        <v>369</v>
      </c>
      <c r="AG1606" s="79" t="str">
        <f>+IF(AF1606&lt;&gt;"",VLOOKUP(AF1606,NIVELES!$A$666:$B$673,2,0),"")</f>
        <v>ADMINISTRACIÓN_CENTRAL</v>
      </c>
      <c r="AH1606" s="78" t="s">
        <v>322</v>
      </c>
      <c r="AI1606" s="79" t="str">
        <f>IF(AH1606&lt;&gt;"",VLOOKUP(CONCATENATE(AG1606,AH1606),NIVELES!$B$676:$C$745,2,0),"")</f>
        <v>Administración De La Gestión Administrativa Financiera</v>
      </c>
      <c r="AJ1606" s="78" t="s">
        <v>517</v>
      </c>
      <c r="AK1606" s="79" t="str">
        <f>+IF(AJ1606&lt;&gt;"",VLOOKUP(AJ1606,NIVELES!$A$816:$B$892,2,0),"")</f>
        <v>NO APLICA</v>
      </c>
      <c r="AL1606" s="78" t="s">
        <v>554</v>
      </c>
      <c r="AM1606" s="78">
        <v>530106</v>
      </c>
      <c r="AN1606" s="79" t="str">
        <f>IF(AM1606&lt;&gt;"",+VLOOKUP(AM1606,NIVELES!$A$1652:$B$2466,2,0),"")</f>
        <v>Servicio de Correo</v>
      </c>
      <c r="AO1606" s="87">
        <v>480</v>
      </c>
      <c r="AP1606" s="88">
        <v>40</v>
      </c>
      <c r="AQ1606" s="88">
        <v>40</v>
      </c>
      <c r="AR1606" s="88">
        <v>40</v>
      </c>
      <c r="AS1606" s="88">
        <v>40</v>
      </c>
      <c r="AT1606" s="88">
        <v>40</v>
      </c>
      <c r="AU1606" s="88">
        <v>40</v>
      </c>
      <c r="AV1606" s="88">
        <v>40</v>
      </c>
      <c r="AW1606" s="88">
        <v>40</v>
      </c>
      <c r="AX1606" s="88">
        <v>40</v>
      </c>
      <c r="AY1606" s="88">
        <v>40</v>
      </c>
      <c r="AZ1606" s="88">
        <v>40</v>
      </c>
      <c r="BA1606" s="88">
        <v>40</v>
      </c>
      <c r="BB1606" s="89">
        <f t="shared" si="95"/>
        <v>480</v>
      </c>
      <c r="BC1606" s="90" t="str">
        <f t="shared" si="94"/>
        <v>OK</v>
      </c>
      <c r="BD1606" s="91" t="str">
        <f t="shared" si="96"/>
        <v xml:space="preserve">                  </v>
      </c>
      <c r="BE1606" s="92">
        <f t="shared" si="97"/>
        <v>12</v>
      </c>
    </row>
    <row r="1607" spans="1:57" s="74" customFormat="1" ht="50.1" customHeight="1" x14ac:dyDescent="0.2">
      <c r="A1607" s="78" t="s">
        <v>55</v>
      </c>
      <c r="B1607" s="78" t="s">
        <v>59</v>
      </c>
      <c r="C1607" s="78" t="s">
        <v>616</v>
      </c>
      <c r="D1607" s="78" t="s">
        <v>575</v>
      </c>
      <c r="E1607" s="79" t="str">
        <f>+IF(C1607&lt;&gt;"",VLOOKUP(MID(C1607,18,5),NIVELES!$A$133:$B$213,2,0),"")</f>
        <v>MANABÍ</v>
      </c>
      <c r="F1607" s="80" t="s">
        <v>81</v>
      </c>
      <c r="G1607" s="81" t="str">
        <f>+IF(F1607&lt;&gt;"",VLOOKUP(F1607,NIVELES!$A$246:$C$464,3,0),"")</f>
        <v xml:space="preserve"> </v>
      </c>
      <c r="H1607" s="82" t="s">
        <v>1023</v>
      </c>
      <c r="I1607" s="78" t="s">
        <v>2173</v>
      </c>
      <c r="J1607" s="78" t="s">
        <v>2165</v>
      </c>
      <c r="K1607" s="78" t="s">
        <v>2166</v>
      </c>
      <c r="L1607" s="78" t="s">
        <v>1791</v>
      </c>
      <c r="M1607" s="78" t="s">
        <v>1791</v>
      </c>
      <c r="N1607" s="78" t="s">
        <v>1791</v>
      </c>
      <c r="O1607" s="78" t="s">
        <v>2668</v>
      </c>
      <c r="P1607" s="82">
        <v>1</v>
      </c>
      <c r="Q1607" s="78" t="s">
        <v>2667</v>
      </c>
      <c r="R1607" s="82">
        <v>0</v>
      </c>
      <c r="S1607" s="82">
        <v>0</v>
      </c>
      <c r="T1607" s="82">
        <v>1</v>
      </c>
      <c r="U1607" s="82">
        <v>0</v>
      </c>
      <c r="V1607" s="82">
        <v>0</v>
      </c>
      <c r="W1607" s="82">
        <v>0</v>
      </c>
      <c r="X1607" s="82">
        <v>0</v>
      </c>
      <c r="Y1607" s="82">
        <v>0</v>
      </c>
      <c r="Z1607" s="82">
        <v>0</v>
      </c>
      <c r="AA1607" s="82">
        <v>0</v>
      </c>
      <c r="AB1607" s="82">
        <v>0</v>
      </c>
      <c r="AC1607" s="82">
        <v>0</v>
      </c>
      <c r="AD1607" s="85" t="str">
        <f>IF(A1607&lt;&gt;"",IF(D1607="DIRECCIÓN_DE_TRANSFERENCIAS","280 0031",VLOOKUP(C1607,NIVELES!$A$14:$B$105,2,0)),"")</f>
        <v>280 4110</v>
      </c>
      <c r="AE1607" s="86" t="s">
        <v>322</v>
      </c>
      <c r="AF1607" s="86" t="s">
        <v>369</v>
      </c>
      <c r="AG1607" s="79" t="str">
        <f>+IF(AF1607&lt;&gt;"",VLOOKUP(AF1607,NIVELES!$A$666:$B$673,2,0),"")</f>
        <v>ADMINISTRACIÓN_CENTRAL</v>
      </c>
      <c r="AH1607" s="78" t="s">
        <v>322</v>
      </c>
      <c r="AI1607" s="79" t="str">
        <f>IF(AH1607&lt;&gt;"",VLOOKUP(CONCATENATE(AG1607,AH1607),NIVELES!$B$676:$C$745,2,0),"")</f>
        <v>Administración De La Gestión Administrativa Financiera</v>
      </c>
      <c r="AJ1607" s="78" t="s">
        <v>517</v>
      </c>
      <c r="AK1607" s="79" t="str">
        <f>+IF(AJ1607&lt;&gt;"",VLOOKUP(AJ1607,NIVELES!$A$816:$B$892,2,0),"")</f>
        <v>NO APLICA</v>
      </c>
      <c r="AL1607" s="78" t="s">
        <v>554</v>
      </c>
      <c r="AM1607" s="78">
        <v>530204</v>
      </c>
      <c r="AN1607" s="79" t="str">
        <f>IF(AM1607&lt;&gt;"",+VLOOKUP(AM1607,NIVELES!$A$1652:$B$2466,2,0),"")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1607" s="87">
        <v>600</v>
      </c>
      <c r="AP1607" s="88">
        <v>0</v>
      </c>
      <c r="AQ1607" s="88">
        <v>0</v>
      </c>
      <c r="AR1607" s="88">
        <v>600</v>
      </c>
      <c r="AS1607" s="88">
        <v>0</v>
      </c>
      <c r="AT1607" s="88">
        <v>0</v>
      </c>
      <c r="AU1607" s="88">
        <v>0</v>
      </c>
      <c r="AV1607" s="88">
        <v>0</v>
      </c>
      <c r="AW1607" s="88">
        <v>0</v>
      </c>
      <c r="AX1607" s="88">
        <v>0</v>
      </c>
      <c r="AY1607" s="88">
        <v>0</v>
      </c>
      <c r="AZ1607" s="88">
        <v>0</v>
      </c>
      <c r="BA1607" s="88">
        <v>0</v>
      </c>
      <c r="BB1607" s="89">
        <f t="shared" si="95"/>
        <v>600</v>
      </c>
      <c r="BC1607" s="90" t="str">
        <f t="shared" ref="BC1607:BC1670" si="98">IF(A1607&lt;&gt;"",IF(AO1607&lt;&gt;"",IF(AO1607=BB1607,"OK",AO1607-BB1607),IF(AND(AO1607="",BB1607=""),"",AO1607-BB1607))," ")</f>
        <v>OK</v>
      </c>
      <c r="BD1607" s="91" t="str">
        <f t="shared" si="96"/>
        <v xml:space="preserve">                  </v>
      </c>
      <c r="BE1607" s="92">
        <f t="shared" si="97"/>
        <v>1</v>
      </c>
    </row>
    <row r="1608" spans="1:57" s="74" customFormat="1" ht="50.1" customHeight="1" x14ac:dyDescent="0.2">
      <c r="A1608" s="78" t="s">
        <v>55</v>
      </c>
      <c r="B1608" s="78" t="s">
        <v>59</v>
      </c>
      <c r="C1608" s="78" t="s">
        <v>616</v>
      </c>
      <c r="D1608" s="78" t="s">
        <v>575</v>
      </c>
      <c r="E1608" s="79" t="str">
        <f>+IF(C1608&lt;&gt;"",VLOOKUP(MID(C1608,18,5),NIVELES!$A$133:$B$213,2,0),"")</f>
        <v>MANABÍ</v>
      </c>
      <c r="F1608" s="80" t="s">
        <v>81</v>
      </c>
      <c r="G1608" s="81" t="str">
        <f>+IF(F1608&lt;&gt;"",VLOOKUP(F1608,NIVELES!$A$246:$C$464,3,0),"")</f>
        <v xml:space="preserve"> </v>
      </c>
      <c r="H1608" s="82" t="s">
        <v>1023</v>
      </c>
      <c r="I1608" s="78" t="s">
        <v>2173</v>
      </c>
      <c r="J1608" s="78" t="s">
        <v>2165</v>
      </c>
      <c r="K1608" s="78" t="s">
        <v>2166</v>
      </c>
      <c r="L1608" s="78" t="s">
        <v>1791</v>
      </c>
      <c r="M1608" s="78" t="s">
        <v>1791</v>
      </c>
      <c r="N1608" s="78" t="s">
        <v>1791</v>
      </c>
      <c r="O1608" s="78" t="s">
        <v>2669</v>
      </c>
      <c r="P1608" s="82">
        <v>11</v>
      </c>
      <c r="Q1608" s="78" t="s">
        <v>2667</v>
      </c>
      <c r="R1608" s="82">
        <v>0</v>
      </c>
      <c r="S1608" s="82">
        <v>1</v>
      </c>
      <c r="T1608" s="82">
        <v>1</v>
      </c>
      <c r="U1608" s="82">
        <v>1</v>
      </c>
      <c r="V1608" s="82">
        <v>1</v>
      </c>
      <c r="W1608" s="82">
        <v>1</v>
      </c>
      <c r="X1608" s="82">
        <v>1</v>
      </c>
      <c r="Y1608" s="82">
        <v>1</v>
      </c>
      <c r="Z1608" s="82">
        <v>1</v>
      </c>
      <c r="AA1608" s="82">
        <v>1</v>
      </c>
      <c r="AB1608" s="82">
        <v>1</v>
      </c>
      <c r="AC1608" s="82">
        <v>1</v>
      </c>
      <c r="AD1608" s="85" t="str">
        <f>IF(A1608&lt;&gt;"",IF(D1608="DIRECCIÓN_DE_TRANSFERENCIAS","280 0031",VLOOKUP(C1608,NIVELES!$A$14:$B$105,2,0)),"")</f>
        <v>280 4110</v>
      </c>
      <c r="AE1608" s="86" t="s">
        <v>322</v>
      </c>
      <c r="AF1608" s="86" t="s">
        <v>369</v>
      </c>
      <c r="AG1608" s="79" t="str">
        <f>+IF(AF1608&lt;&gt;"",VLOOKUP(AF1608,NIVELES!$A$666:$B$673,2,0),"")</f>
        <v>ADMINISTRACIÓN_CENTRAL</v>
      </c>
      <c r="AH1608" s="78" t="s">
        <v>322</v>
      </c>
      <c r="AI1608" s="79" t="str">
        <f>IF(AH1608&lt;&gt;"",VLOOKUP(CONCATENATE(AG1608,AH1608),NIVELES!$B$676:$C$745,2,0),"")</f>
        <v>Administración De La Gestión Administrativa Financiera</v>
      </c>
      <c r="AJ1608" s="78" t="s">
        <v>517</v>
      </c>
      <c r="AK1608" s="79" t="str">
        <f>+IF(AJ1608&lt;&gt;"",VLOOKUP(AJ1608,NIVELES!$A$816:$B$892,2,0),"")</f>
        <v>NO APLICA</v>
      </c>
      <c r="AL1608" s="78" t="s">
        <v>554</v>
      </c>
      <c r="AM1608" s="78">
        <v>530208</v>
      </c>
      <c r="AN1608" s="79" t="str">
        <f>IF(AM1608&lt;&gt;"",+VLOOKUP(AM1608,NIVELES!$A$1652:$B$2466,2,0),"")</f>
        <v>Servicio de Seguridad y Vigilancia</v>
      </c>
      <c r="AO1608" s="87">
        <v>51700</v>
      </c>
      <c r="AP1608" s="88">
        <v>0</v>
      </c>
      <c r="AQ1608" s="88">
        <v>4700</v>
      </c>
      <c r="AR1608" s="88">
        <v>4700</v>
      </c>
      <c r="AS1608" s="88">
        <v>4700</v>
      </c>
      <c r="AT1608" s="88">
        <v>4700</v>
      </c>
      <c r="AU1608" s="88">
        <v>4700</v>
      </c>
      <c r="AV1608" s="88">
        <v>4700</v>
      </c>
      <c r="AW1608" s="88">
        <v>4700</v>
      </c>
      <c r="AX1608" s="88">
        <v>4700</v>
      </c>
      <c r="AY1608" s="88">
        <v>4700</v>
      </c>
      <c r="AZ1608" s="88">
        <v>4700</v>
      </c>
      <c r="BA1608" s="88">
        <v>4700</v>
      </c>
      <c r="BB1608" s="89">
        <f t="shared" ref="BB1608:BB1671" si="99">SUBTOTAL(9,AP1608:BA1608)</f>
        <v>51700</v>
      </c>
      <c r="BC1608" s="90" t="str">
        <f t="shared" si="98"/>
        <v>OK</v>
      </c>
      <c r="BD1608" s="91" t="str">
        <f t="shared" ref="BD1608:BD1671" si="100">IF(A1608&lt;&gt;"",IF(A1608="","Escoger Nivel 0",)&amp;" "&amp;(IF(B1608="","Escoger Nivel  1",)&amp;" "&amp;(IF(C1608="","Escoger Nivel 2",)&amp;" "&amp;(IF(D1608="","Escoger Nivel 3",)&amp;" "&amp;(IF(F1608="","Escoger Cantón",)&amp;" "&amp;(IF(I1608="","Escoger Obj. Estratégico Institucional N1",)&amp;" "&amp;(IF(J1608="","Escoger Obj. Especifico N2",)&amp;" "&amp;(IF(K1608="","Escoger Obj. Operativo N4",)&amp;" "&amp;(IF(L1608=""," Llenar Modalidad de Servicio ",)&amp;""&amp;(IF(M1608=""," Llenar Meta de Cobertura ",)&amp;" "&amp;(IF(N1608="","Llenar Indicador",)&amp;" "&amp;(IF(O1608="","Llenar Actividad PAPP",)&amp;" "&amp;(IF(P1608="","Llenar Metas",)&amp;" "&amp;(IF(Q1608="","Llenar Indicador",)&amp;" "&amp;(IF(AF1608="","Escoger Nro. programa",)&amp;" "&amp;(IF(AH1608="","Escoger Nro. Actividad e-Sigef",)&amp;" "&amp;(IF(AK1608="","Escoger direccionamiento de gasto",)&amp;" "&amp;(IF(AL1608="","Escoger Grupo de Gasto",)&amp;" "&amp;(IF(AM1608="","Escoger Item Presupuestario",)&amp;" "&amp;(IF(AO1608="","Llenar valor de actividad",))))))))))))))))))))," ")</f>
        <v xml:space="preserve">                  </v>
      </c>
      <c r="BE1608" s="92">
        <f t="shared" si="97"/>
        <v>11</v>
      </c>
    </row>
    <row r="1609" spans="1:57" s="74" customFormat="1" ht="50.1" customHeight="1" x14ac:dyDescent="0.2">
      <c r="A1609" s="78" t="s">
        <v>55</v>
      </c>
      <c r="B1609" s="78" t="s">
        <v>59</v>
      </c>
      <c r="C1609" s="78" t="s">
        <v>616</v>
      </c>
      <c r="D1609" s="78" t="s">
        <v>575</v>
      </c>
      <c r="E1609" s="79" t="str">
        <f>+IF(C1609&lt;&gt;"",VLOOKUP(MID(C1609,18,5),NIVELES!$A$133:$B$213,2,0),"")</f>
        <v>MANABÍ</v>
      </c>
      <c r="F1609" s="80" t="s">
        <v>81</v>
      </c>
      <c r="G1609" s="81" t="str">
        <f>+IF(F1609&lt;&gt;"",VLOOKUP(F1609,NIVELES!$A$246:$C$464,3,0),"")</f>
        <v xml:space="preserve"> </v>
      </c>
      <c r="H1609" s="82" t="s">
        <v>1023</v>
      </c>
      <c r="I1609" s="78" t="s">
        <v>2173</v>
      </c>
      <c r="J1609" s="78" t="s">
        <v>2165</v>
      </c>
      <c r="K1609" s="78" t="s">
        <v>2166</v>
      </c>
      <c r="L1609" s="78" t="s">
        <v>1791</v>
      </c>
      <c r="M1609" s="78" t="s">
        <v>1791</v>
      </c>
      <c r="N1609" s="78" t="s">
        <v>1791</v>
      </c>
      <c r="O1609" s="78" t="s">
        <v>2670</v>
      </c>
      <c r="P1609" s="82">
        <v>11</v>
      </c>
      <c r="Q1609" s="78" t="s">
        <v>2667</v>
      </c>
      <c r="R1609" s="82">
        <v>0</v>
      </c>
      <c r="S1609" s="82">
        <v>1</v>
      </c>
      <c r="T1609" s="82">
        <v>1</v>
      </c>
      <c r="U1609" s="82">
        <v>1</v>
      </c>
      <c r="V1609" s="82">
        <v>1</v>
      </c>
      <c r="W1609" s="82">
        <v>1</v>
      </c>
      <c r="X1609" s="82">
        <v>1</v>
      </c>
      <c r="Y1609" s="82">
        <v>1</v>
      </c>
      <c r="Z1609" s="82">
        <v>1</v>
      </c>
      <c r="AA1609" s="82">
        <v>1</v>
      </c>
      <c r="AB1609" s="82">
        <v>1</v>
      </c>
      <c r="AC1609" s="82">
        <v>1</v>
      </c>
      <c r="AD1609" s="85" t="str">
        <f>IF(A1609&lt;&gt;"",IF(D1609="DIRECCIÓN_DE_TRANSFERENCIAS","280 0031",VLOOKUP(C1609,NIVELES!$A$14:$B$105,2,0)),"")</f>
        <v>280 4110</v>
      </c>
      <c r="AE1609" s="86" t="s">
        <v>322</v>
      </c>
      <c r="AF1609" s="86" t="s">
        <v>369</v>
      </c>
      <c r="AG1609" s="79" t="str">
        <f>+IF(AF1609&lt;&gt;"",VLOOKUP(AF1609,NIVELES!$A$666:$B$673,2,0),"")</f>
        <v>ADMINISTRACIÓN_CENTRAL</v>
      </c>
      <c r="AH1609" s="78" t="s">
        <v>322</v>
      </c>
      <c r="AI1609" s="79" t="str">
        <f>IF(AH1609&lt;&gt;"",VLOOKUP(CONCATENATE(AG1609,AH1609),NIVELES!$B$676:$C$745,2,0),"")</f>
        <v>Administración De La Gestión Administrativa Financiera</v>
      </c>
      <c r="AJ1609" s="78" t="s">
        <v>517</v>
      </c>
      <c r="AK1609" s="79" t="str">
        <f>+IF(AJ1609&lt;&gt;"",VLOOKUP(AJ1609,NIVELES!$A$816:$B$892,2,0),"")</f>
        <v>NO APLICA</v>
      </c>
      <c r="AL1609" s="78" t="s">
        <v>554</v>
      </c>
      <c r="AM1609" s="78">
        <v>530209</v>
      </c>
      <c r="AN1609" s="79" t="str">
        <f>IF(AM1609&lt;&gt;"",+VLOOKUP(AM1609,NIVELES!$A$1652:$B$2466,2,0),"")</f>
        <v>Servicios de Aseo; Lavado de Vestimenta de Trabajo; Fumigación, Desinfección y Limpieza de Instalaciones</v>
      </c>
      <c r="AO1609" s="87">
        <v>11076</v>
      </c>
      <c r="AP1609" s="88">
        <v>0</v>
      </c>
      <c r="AQ1609" s="88">
        <v>1006.9</v>
      </c>
      <c r="AR1609" s="88">
        <v>1006.91</v>
      </c>
      <c r="AS1609" s="88">
        <v>1006.91</v>
      </c>
      <c r="AT1609" s="88">
        <v>1006.91</v>
      </c>
      <c r="AU1609" s="88">
        <v>1006.91</v>
      </c>
      <c r="AV1609" s="88">
        <v>1006.91</v>
      </c>
      <c r="AW1609" s="88">
        <v>1006.91</v>
      </c>
      <c r="AX1609" s="88">
        <v>1006.91</v>
      </c>
      <c r="AY1609" s="88">
        <v>1006.91</v>
      </c>
      <c r="AZ1609" s="88">
        <v>1006.91</v>
      </c>
      <c r="BA1609" s="88">
        <v>1006.91</v>
      </c>
      <c r="BB1609" s="89">
        <f t="shared" si="99"/>
        <v>11076</v>
      </c>
      <c r="BC1609" s="90" t="str">
        <f t="shared" si="98"/>
        <v>OK</v>
      </c>
      <c r="BD1609" s="91" t="str">
        <f t="shared" si="100"/>
        <v xml:space="preserve">                  </v>
      </c>
      <c r="BE1609" s="92">
        <f t="shared" ref="BE1609:BE1672" si="101">SUBTOTAL(9,R1609:AC1609)</f>
        <v>11</v>
      </c>
    </row>
    <row r="1610" spans="1:57" s="74" customFormat="1" ht="50.1" customHeight="1" x14ac:dyDescent="0.2">
      <c r="A1610" s="78" t="s">
        <v>55</v>
      </c>
      <c r="B1610" s="78" t="s">
        <v>59</v>
      </c>
      <c r="C1610" s="78" t="s">
        <v>616</v>
      </c>
      <c r="D1610" s="78" t="s">
        <v>575</v>
      </c>
      <c r="E1610" s="79" t="str">
        <f>+IF(C1610&lt;&gt;"",VLOOKUP(MID(C1610,18,5),NIVELES!$A$133:$B$213,2,0),"")</f>
        <v>MANABÍ</v>
      </c>
      <c r="F1610" s="80" t="s">
        <v>81</v>
      </c>
      <c r="G1610" s="81" t="str">
        <f>+IF(F1610&lt;&gt;"",VLOOKUP(F1610,NIVELES!$A$246:$C$464,3,0),"")</f>
        <v xml:space="preserve"> </v>
      </c>
      <c r="H1610" s="82" t="s">
        <v>1023</v>
      </c>
      <c r="I1610" s="78" t="s">
        <v>2173</v>
      </c>
      <c r="J1610" s="78" t="s">
        <v>2165</v>
      </c>
      <c r="K1610" s="78" t="s">
        <v>2166</v>
      </c>
      <c r="L1610" s="78" t="s">
        <v>1791</v>
      </c>
      <c r="M1610" s="78" t="s">
        <v>1791</v>
      </c>
      <c r="N1610" s="78" t="s">
        <v>1791</v>
      </c>
      <c r="O1610" s="78" t="s">
        <v>2671</v>
      </c>
      <c r="P1610" s="82">
        <v>11</v>
      </c>
      <c r="Q1610" s="78" t="s">
        <v>2672</v>
      </c>
      <c r="R1610" s="82">
        <v>0</v>
      </c>
      <c r="S1610" s="82">
        <v>1</v>
      </c>
      <c r="T1610" s="82">
        <v>1</v>
      </c>
      <c r="U1610" s="82">
        <v>1</v>
      </c>
      <c r="V1610" s="82">
        <v>1</v>
      </c>
      <c r="W1610" s="82">
        <v>1</v>
      </c>
      <c r="X1610" s="82">
        <v>1</v>
      </c>
      <c r="Y1610" s="82">
        <v>1</v>
      </c>
      <c r="Z1610" s="82">
        <v>1</v>
      </c>
      <c r="AA1610" s="82">
        <v>1</v>
      </c>
      <c r="AB1610" s="82">
        <v>1</v>
      </c>
      <c r="AC1610" s="82">
        <v>1</v>
      </c>
      <c r="AD1610" s="85" t="str">
        <f>IF(A1610&lt;&gt;"",IF(D1610="DIRECCIÓN_DE_TRANSFERENCIAS","280 0031",VLOOKUP(C1610,NIVELES!$A$14:$B$105,2,0)),"")</f>
        <v>280 4110</v>
      </c>
      <c r="AE1610" s="86" t="s">
        <v>322</v>
      </c>
      <c r="AF1610" s="86" t="s">
        <v>369</v>
      </c>
      <c r="AG1610" s="79" t="str">
        <f>+IF(AF1610&lt;&gt;"",VLOOKUP(AF1610,NIVELES!$A$666:$B$673,2,0),"")</f>
        <v>ADMINISTRACIÓN_CENTRAL</v>
      </c>
      <c r="AH1610" s="78" t="s">
        <v>322</v>
      </c>
      <c r="AI1610" s="79" t="str">
        <f>IF(AH1610&lt;&gt;"",VLOOKUP(CONCATENATE(AG1610,AH1610),NIVELES!$B$676:$C$745,2,0),"")</f>
        <v>Administración De La Gestión Administrativa Financiera</v>
      </c>
      <c r="AJ1610" s="78" t="s">
        <v>517</v>
      </c>
      <c r="AK1610" s="79" t="str">
        <f>+IF(AJ1610&lt;&gt;"",VLOOKUP(AJ1610,NIVELES!$A$816:$B$892,2,0),"")</f>
        <v>NO APLICA</v>
      </c>
      <c r="AL1610" s="78" t="s">
        <v>554</v>
      </c>
      <c r="AM1610" s="78">
        <v>530301</v>
      </c>
      <c r="AN1610" s="79" t="str">
        <f>IF(AM1610&lt;&gt;"",+VLOOKUP(AM1610,NIVELES!$A$1652:$B$2466,2,0),"")</f>
        <v>Pasajes al Interior</v>
      </c>
      <c r="AO1610" s="87">
        <v>220</v>
      </c>
      <c r="AP1610" s="88">
        <v>0</v>
      </c>
      <c r="AQ1610" s="88">
        <v>20</v>
      </c>
      <c r="AR1610" s="88">
        <v>20</v>
      </c>
      <c r="AS1610" s="88">
        <v>20</v>
      </c>
      <c r="AT1610" s="88">
        <v>20</v>
      </c>
      <c r="AU1610" s="88">
        <v>20</v>
      </c>
      <c r="AV1610" s="88">
        <v>20</v>
      </c>
      <c r="AW1610" s="88">
        <v>20</v>
      </c>
      <c r="AX1610" s="88">
        <v>20</v>
      </c>
      <c r="AY1610" s="88">
        <v>20</v>
      </c>
      <c r="AZ1610" s="88">
        <v>20</v>
      </c>
      <c r="BA1610" s="88">
        <v>20</v>
      </c>
      <c r="BB1610" s="89">
        <f t="shared" si="99"/>
        <v>220</v>
      </c>
      <c r="BC1610" s="90" t="str">
        <f t="shared" si="98"/>
        <v>OK</v>
      </c>
      <c r="BD1610" s="91" t="str">
        <f t="shared" si="100"/>
        <v xml:space="preserve">                  </v>
      </c>
      <c r="BE1610" s="92">
        <f t="shared" si="101"/>
        <v>11</v>
      </c>
    </row>
    <row r="1611" spans="1:57" s="74" customFormat="1" ht="50.1" customHeight="1" x14ac:dyDescent="0.2">
      <c r="A1611" s="78" t="s">
        <v>55</v>
      </c>
      <c r="B1611" s="78" t="s">
        <v>59</v>
      </c>
      <c r="C1611" s="78" t="s">
        <v>616</v>
      </c>
      <c r="D1611" s="78" t="s">
        <v>575</v>
      </c>
      <c r="E1611" s="79" t="str">
        <f>+IF(C1611&lt;&gt;"",VLOOKUP(MID(C1611,18,5),NIVELES!$A$133:$B$213,2,0),"")</f>
        <v>MANABÍ</v>
      </c>
      <c r="F1611" s="80" t="s">
        <v>81</v>
      </c>
      <c r="G1611" s="81" t="str">
        <f>+IF(F1611&lt;&gt;"",VLOOKUP(F1611,NIVELES!$A$246:$C$464,3,0),"")</f>
        <v xml:space="preserve"> </v>
      </c>
      <c r="H1611" s="82" t="s">
        <v>1023</v>
      </c>
      <c r="I1611" s="78" t="s">
        <v>2173</v>
      </c>
      <c r="J1611" s="78" t="s">
        <v>2165</v>
      </c>
      <c r="K1611" s="78" t="s">
        <v>2166</v>
      </c>
      <c r="L1611" s="78" t="s">
        <v>1791</v>
      </c>
      <c r="M1611" s="78" t="s">
        <v>1791</v>
      </c>
      <c r="N1611" s="78" t="s">
        <v>1791</v>
      </c>
      <c r="O1611" s="78" t="s">
        <v>2673</v>
      </c>
      <c r="P1611" s="82">
        <v>11</v>
      </c>
      <c r="Q1611" s="78" t="s">
        <v>2672</v>
      </c>
      <c r="R1611" s="82">
        <v>0</v>
      </c>
      <c r="S1611" s="82">
        <v>1</v>
      </c>
      <c r="T1611" s="82">
        <v>1</v>
      </c>
      <c r="U1611" s="82">
        <v>1</v>
      </c>
      <c r="V1611" s="82">
        <v>1</v>
      </c>
      <c r="W1611" s="82">
        <v>1</v>
      </c>
      <c r="X1611" s="82">
        <v>1</v>
      </c>
      <c r="Y1611" s="82">
        <v>1</v>
      </c>
      <c r="Z1611" s="82">
        <v>1</v>
      </c>
      <c r="AA1611" s="82">
        <v>1</v>
      </c>
      <c r="AB1611" s="82">
        <v>1</v>
      </c>
      <c r="AC1611" s="82">
        <v>1</v>
      </c>
      <c r="AD1611" s="85" t="str">
        <f>IF(A1611&lt;&gt;"",IF(D1611="DIRECCIÓN_DE_TRANSFERENCIAS","280 0031",VLOOKUP(C1611,NIVELES!$A$14:$B$105,2,0)),"")</f>
        <v>280 4110</v>
      </c>
      <c r="AE1611" s="86" t="s">
        <v>322</v>
      </c>
      <c r="AF1611" s="86" t="s">
        <v>369</v>
      </c>
      <c r="AG1611" s="79" t="str">
        <f>+IF(AF1611&lt;&gt;"",VLOOKUP(AF1611,NIVELES!$A$666:$B$673,2,0),"")</f>
        <v>ADMINISTRACIÓN_CENTRAL</v>
      </c>
      <c r="AH1611" s="78" t="s">
        <v>322</v>
      </c>
      <c r="AI1611" s="79" t="str">
        <f>IF(AH1611&lt;&gt;"",VLOOKUP(CONCATENATE(AG1611,AH1611),NIVELES!$B$676:$C$745,2,0),"")</f>
        <v>Administración De La Gestión Administrativa Financiera</v>
      </c>
      <c r="AJ1611" s="78" t="s">
        <v>517</v>
      </c>
      <c r="AK1611" s="79" t="str">
        <f>+IF(AJ1611&lt;&gt;"",VLOOKUP(AJ1611,NIVELES!$A$816:$B$892,2,0),"")</f>
        <v>NO APLICA</v>
      </c>
      <c r="AL1611" s="78" t="s">
        <v>554</v>
      </c>
      <c r="AM1611" s="78">
        <v>530303</v>
      </c>
      <c r="AN1611" s="79" t="str">
        <f>IF(AM1611&lt;&gt;"",+VLOOKUP(AM1611,NIVELES!$A$1652:$B$2466,2,0),"")</f>
        <v>Viáticos y Subsistencias en el Interior</v>
      </c>
      <c r="AO1611" s="87">
        <v>6000</v>
      </c>
      <c r="AP1611" s="88">
        <v>0</v>
      </c>
      <c r="AQ1611" s="88">
        <v>545.5</v>
      </c>
      <c r="AR1611" s="88">
        <v>545.45000000000005</v>
      </c>
      <c r="AS1611" s="88">
        <v>545.45000000000005</v>
      </c>
      <c r="AT1611" s="88">
        <v>545.45000000000005</v>
      </c>
      <c r="AU1611" s="88">
        <v>545.45000000000005</v>
      </c>
      <c r="AV1611" s="88">
        <v>545.45000000000005</v>
      </c>
      <c r="AW1611" s="88">
        <v>545.45000000000005</v>
      </c>
      <c r="AX1611" s="88">
        <v>545.45000000000005</v>
      </c>
      <c r="AY1611" s="88">
        <v>545.45000000000005</v>
      </c>
      <c r="AZ1611" s="88">
        <v>545.45000000000005</v>
      </c>
      <c r="BA1611" s="88">
        <v>545.45000000000005</v>
      </c>
      <c r="BB1611" s="89">
        <f t="shared" si="99"/>
        <v>5999.9999999999991</v>
      </c>
      <c r="BC1611" s="90" t="str">
        <f t="shared" si="98"/>
        <v>OK</v>
      </c>
      <c r="BD1611" s="91" t="str">
        <f t="shared" si="100"/>
        <v xml:space="preserve">                  </v>
      </c>
      <c r="BE1611" s="92">
        <f t="shared" si="101"/>
        <v>11</v>
      </c>
    </row>
    <row r="1612" spans="1:57" s="74" customFormat="1" ht="50.1" customHeight="1" x14ac:dyDescent="0.2">
      <c r="A1612" s="78" t="s">
        <v>55</v>
      </c>
      <c r="B1612" s="78" t="s">
        <v>59</v>
      </c>
      <c r="C1612" s="78" t="s">
        <v>616</v>
      </c>
      <c r="D1612" s="78" t="s">
        <v>575</v>
      </c>
      <c r="E1612" s="79" t="str">
        <f>+IF(C1612&lt;&gt;"",VLOOKUP(MID(C1612,18,5),NIVELES!$A$133:$B$213,2,0),"")</f>
        <v>MANABÍ</v>
      </c>
      <c r="F1612" s="80" t="s">
        <v>81</v>
      </c>
      <c r="G1612" s="81" t="str">
        <f>+IF(F1612&lt;&gt;"",VLOOKUP(F1612,NIVELES!$A$246:$C$464,3,0),"")</f>
        <v xml:space="preserve"> </v>
      </c>
      <c r="H1612" s="82" t="s">
        <v>1023</v>
      </c>
      <c r="I1612" s="78" t="s">
        <v>2173</v>
      </c>
      <c r="J1612" s="78" t="s">
        <v>2165</v>
      </c>
      <c r="K1612" s="78" t="s">
        <v>2166</v>
      </c>
      <c r="L1612" s="78" t="s">
        <v>1791</v>
      </c>
      <c r="M1612" s="78" t="s">
        <v>1791</v>
      </c>
      <c r="N1612" s="78" t="s">
        <v>1791</v>
      </c>
      <c r="O1612" s="78" t="s">
        <v>2674</v>
      </c>
      <c r="P1612" s="82">
        <v>1</v>
      </c>
      <c r="Q1612" s="78" t="s">
        <v>2667</v>
      </c>
      <c r="R1612" s="82">
        <v>0</v>
      </c>
      <c r="S1612" s="82">
        <v>0</v>
      </c>
      <c r="T1612" s="82">
        <v>1</v>
      </c>
      <c r="U1612" s="82">
        <v>0</v>
      </c>
      <c r="V1612" s="82">
        <v>0</v>
      </c>
      <c r="W1612" s="82">
        <v>0</v>
      </c>
      <c r="X1612" s="82">
        <v>0</v>
      </c>
      <c r="Y1612" s="82">
        <v>0</v>
      </c>
      <c r="Z1612" s="82">
        <v>0</v>
      </c>
      <c r="AA1612" s="82">
        <v>0</v>
      </c>
      <c r="AB1612" s="82">
        <v>0</v>
      </c>
      <c r="AC1612" s="82">
        <v>0</v>
      </c>
      <c r="AD1612" s="85" t="str">
        <f>IF(A1612&lt;&gt;"",IF(D1612="DIRECCIÓN_DE_TRANSFERENCIAS","280 0031",VLOOKUP(C1612,NIVELES!$A$14:$B$105,2,0)),"")</f>
        <v>280 4110</v>
      </c>
      <c r="AE1612" s="86" t="s">
        <v>322</v>
      </c>
      <c r="AF1612" s="86" t="s">
        <v>369</v>
      </c>
      <c r="AG1612" s="79" t="str">
        <f>+IF(AF1612&lt;&gt;"",VLOOKUP(AF1612,NIVELES!$A$666:$B$673,2,0),"")</f>
        <v>ADMINISTRACIÓN_CENTRAL</v>
      </c>
      <c r="AH1612" s="78" t="s">
        <v>322</v>
      </c>
      <c r="AI1612" s="79" t="str">
        <f>IF(AH1612&lt;&gt;"",VLOOKUP(CONCATENATE(AG1612,AH1612),NIVELES!$B$676:$C$745,2,0),"")</f>
        <v>Administración De La Gestión Administrativa Financiera</v>
      </c>
      <c r="AJ1612" s="78" t="s">
        <v>517</v>
      </c>
      <c r="AK1612" s="79" t="str">
        <f>+IF(AJ1612&lt;&gt;"",VLOOKUP(AJ1612,NIVELES!$A$816:$B$892,2,0),"")</f>
        <v>NO APLICA</v>
      </c>
      <c r="AL1612" s="78" t="s">
        <v>554</v>
      </c>
      <c r="AM1612" s="78">
        <v>530404</v>
      </c>
      <c r="AN1612" s="79" t="str">
        <f>IF(AM1612&lt;&gt;"",+VLOOKUP(AM1612,NIVELES!$A$1652:$B$2466,2,0),"")</f>
        <v>Maquinarias y Equipos (Instalación, Mantenimiento y Reparación)</v>
      </c>
      <c r="AO1612" s="87">
        <v>2000</v>
      </c>
      <c r="AP1612" s="88">
        <v>0</v>
      </c>
      <c r="AQ1612" s="88">
        <v>0</v>
      </c>
      <c r="AR1612" s="88">
        <v>2000</v>
      </c>
      <c r="AS1612" s="88">
        <v>0</v>
      </c>
      <c r="AT1612" s="88">
        <v>0</v>
      </c>
      <c r="AU1612" s="88">
        <v>0</v>
      </c>
      <c r="AV1612" s="88">
        <v>0</v>
      </c>
      <c r="AW1612" s="88">
        <v>0</v>
      </c>
      <c r="AX1612" s="88">
        <v>0</v>
      </c>
      <c r="AY1612" s="88">
        <v>0</v>
      </c>
      <c r="AZ1612" s="88">
        <v>0</v>
      </c>
      <c r="BA1612" s="88">
        <v>0</v>
      </c>
      <c r="BB1612" s="89">
        <f t="shared" si="99"/>
        <v>2000</v>
      </c>
      <c r="BC1612" s="90" t="str">
        <f t="shared" si="98"/>
        <v>OK</v>
      </c>
      <c r="BD1612" s="91" t="str">
        <f t="shared" si="100"/>
        <v xml:space="preserve">                  </v>
      </c>
      <c r="BE1612" s="92">
        <f t="shared" si="101"/>
        <v>1</v>
      </c>
    </row>
    <row r="1613" spans="1:57" s="74" customFormat="1" ht="50.1" customHeight="1" x14ac:dyDescent="0.2">
      <c r="A1613" s="78" t="s">
        <v>55</v>
      </c>
      <c r="B1613" s="78" t="s">
        <v>59</v>
      </c>
      <c r="C1613" s="78" t="s">
        <v>616</v>
      </c>
      <c r="D1613" s="78" t="s">
        <v>575</v>
      </c>
      <c r="E1613" s="79" t="str">
        <f>+IF(C1613&lt;&gt;"",VLOOKUP(MID(C1613,18,5),NIVELES!$A$133:$B$213,2,0),"")</f>
        <v>MANABÍ</v>
      </c>
      <c r="F1613" s="80" t="s">
        <v>81</v>
      </c>
      <c r="G1613" s="81" t="str">
        <f>+IF(F1613&lt;&gt;"",VLOOKUP(F1613,NIVELES!$A$246:$C$464,3,0),"")</f>
        <v xml:space="preserve"> </v>
      </c>
      <c r="H1613" s="82" t="s">
        <v>1023</v>
      </c>
      <c r="I1613" s="78" t="s">
        <v>2173</v>
      </c>
      <c r="J1613" s="78" t="s">
        <v>2165</v>
      </c>
      <c r="K1613" s="78" t="s">
        <v>2166</v>
      </c>
      <c r="L1613" s="78" t="s">
        <v>1791</v>
      </c>
      <c r="M1613" s="78" t="s">
        <v>1791</v>
      </c>
      <c r="N1613" s="78" t="s">
        <v>1791</v>
      </c>
      <c r="O1613" s="78" t="s">
        <v>2675</v>
      </c>
      <c r="P1613" s="82">
        <v>11</v>
      </c>
      <c r="Q1613" s="78" t="s">
        <v>2667</v>
      </c>
      <c r="R1613" s="82">
        <v>0</v>
      </c>
      <c r="S1613" s="82">
        <v>1</v>
      </c>
      <c r="T1613" s="82">
        <v>1</v>
      </c>
      <c r="U1613" s="82">
        <v>1</v>
      </c>
      <c r="V1613" s="82">
        <v>1</v>
      </c>
      <c r="W1613" s="82">
        <v>1</v>
      </c>
      <c r="X1613" s="82">
        <v>1</v>
      </c>
      <c r="Y1613" s="82">
        <v>1</v>
      </c>
      <c r="Z1613" s="82">
        <v>1</v>
      </c>
      <c r="AA1613" s="82">
        <v>1</v>
      </c>
      <c r="AB1613" s="82">
        <v>1</v>
      </c>
      <c r="AC1613" s="82">
        <v>1</v>
      </c>
      <c r="AD1613" s="85" t="str">
        <f>IF(A1613&lt;&gt;"",IF(D1613="DIRECCIÓN_DE_TRANSFERENCIAS","280 0031",VLOOKUP(C1613,NIVELES!$A$14:$B$105,2,0)),"")</f>
        <v>280 4110</v>
      </c>
      <c r="AE1613" s="86" t="s">
        <v>322</v>
      </c>
      <c r="AF1613" s="86" t="s">
        <v>369</v>
      </c>
      <c r="AG1613" s="79" t="str">
        <f>+IF(AF1613&lt;&gt;"",VLOOKUP(AF1613,NIVELES!$A$666:$B$673,2,0),"")</f>
        <v>ADMINISTRACIÓN_CENTRAL</v>
      </c>
      <c r="AH1613" s="78" t="s">
        <v>322</v>
      </c>
      <c r="AI1613" s="79" t="str">
        <f>IF(AH1613&lt;&gt;"",VLOOKUP(CONCATENATE(AG1613,AH1613),NIVELES!$B$676:$C$745,2,0),"")</f>
        <v>Administración De La Gestión Administrativa Financiera</v>
      </c>
      <c r="AJ1613" s="78" t="s">
        <v>517</v>
      </c>
      <c r="AK1613" s="79" t="str">
        <f>+IF(AJ1613&lt;&gt;"",VLOOKUP(AJ1613,NIVELES!$A$816:$B$892,2,0),"")</f>
        <v>NO APLICA</v>
      </c>
      <c r="AL1613" s="78" t="s">
        <v>554</v>
      </c>
      <c r="AM1613" s="78">
        <v>530405</v>
      </c>
      <c r="AN1613" s="79" t="str">
        <f>IF(AM1613&lt;&gt;"",+VLOOKUP(AM1613,NIVELES!$A$1652:$B$2466,2,0),"")</f>
        <v>Vehículos (Mantenimiento y Reparación)</v>
      </c>
      <c r="AO1613" s="87">
        <v>11500</v>
      </c>
      <c r="AP1613" s="88">
        <v>0</v>
      </c>
      <c r="AQ1613" s="88">
        <v>1045.5</v>
      </c>
      <c r="AR1613" s="88">
        <v>1045.45</v>
      </c>
      <c r="AS1613" s="88">
        <v>1045.45</v>
      </c>
      <c r="AT1613" s="88">
        <v>1045.45</v>
      </c>
      <c r="AU1613" s="88">
        <v>1045.45</v>
      </c>
      <c r="AV1613" s="88">
        <v>1045.45</v>
      </c>
      <c r="AW1613" s="88">
        <v>1045.45</v>
      </c>
      <c r="AX1613" s="88">
        <v>1045.45</v>
      </c>
      <c r="AY1613" s="88">
        <v>1045.45</v>
      </c>
      <c r="AZ1613" s="88">
        <v>1045.45</v>
      </c>
      <c r="BA1613" s="88">
        <v>1045.45</v>
      </c>
      <c r="BB1613" s="89">
        <f t="shared" si="99"/>
        <v>11500.000000000002</v>
      </c>
      <c r="BC1613" s="90" t="str">
        <f t="shared" si="98"/>
        <v>OK</v>
      </c>
      <c r="BD1613" s="91" t="str">
        <f t="shared" si="100"/>
        <v xml:space="preserve">                  </v>
      </c>
      <c r="BE1613" s="92">
        <f t="shared" si="101"/>
        <v>11</v>
      </c>
    </row>
    <row r="1614" spans="1:57" s="74" customFormat="1" ht="50.1" customHeight="1" x14ac:dyDescent="0.2">
      <c r="A1614" s="78" t="s">
        <v>55</v>
      </c>
      <c r="B1614" s="78" t="s">
        <v>59</v>
      </c>
      <c r="C1614" s="78" t="s">
        <v>616</v>
      </c>
      <c r="D1614" s="78" t="s">
        <v>575</v>
      </c>
      <c r="E1614" s="79" t="str">
        <f>+IF(C1614&lt;&gt;"",VLOOKUP(MID(C1614,18,5),NIVELES!$A$133:$B$213,2,0),"")</f>
        <v>MANABÍ</v>
      </c>
      <c r="F1614" s="80" t="s">
        <v>81</v>
      </c>
      <c r="G1614" s="81" t="str">
        <f>+IF(F1614&lt;&gt;"",VLOOKUP(F1614,NIVELES!$A$246:$C$464,3,0),"")</f>
        <v xml:space="preserve"> </v>
      </c>
      <c r="H1614" s="82" t="s">
        <v>1023</v>
      </c>
      <c r="I1614" s="78" t="s">
        <v>2173</v>
      </c>
      <c r="J1614" s="78" t="s">
        <v>2165</v>
      </c>
      <c r="K1614" s="78" t="s">
        <v>2166</v>
      </c>
      <c r="L1614" s="78" t="s">
        <v>1791</v>
      </c>
      <c r="M1614" s="78" t="s">
        <v>1791</v>
      </c>
      <c r="N1614" s="78" t="s">
        <v>1791</v>
      </c>
      <c r="O1614" s="78" t="s">
        <v>2676</v>
      </c>
      <c r="P1614" s="82">
        <v>1</v>
      </c>
      <c r="Q1614" s="78" t="s">
        <v>2665</v>
      </c>
      <c r="R1614" s="82">
        <v>0</v>
      </c>
      <c r="S1614" s="82">
        <v>0</v>
      </c>
      <c r="T1614" s="82">
        <v>0</v>
      </c>
      <c r="U1614" s="82">
        <v>0</v>
      </c>
      <c r="V1614" s="82">
        <v>0</v>
      </c>
      <c r="W1614" s="82">
        <v>0</v>
      </c>
      <c r="X1614" s="82">
        <v>0</v>
      </c>
      <c r="Y1614" s="82">
        <v>0</v>
      </c>
      <c r="Z1614" s="82">
        <v>1</v>
      </c>
      <c r="AA1614" s="82">
        <v>0</v>
      </c>
      <c r="AB1614" s="82">
        <v>0</v>
      </c>
      <c r="AC1614" s="82">
        <v>0</v>
      </c>
      <c r="AD1614" s="85" t="str">
        <f>IF(A1614&lt;&gt;"",IF(D1614="DIRECCIÓN_DE_TRANSFERENCIAS","280 0031",VLOOKUP(C1614,NIVELES!$A$14:$B$105,2,0)),"")</f>
        <v>280 4110</v>
      </c>
      <c r="AE1614" s="86" t="s">
        <v>322</v>
      </c>
      <c r="AF1614" s="86" t="s">
        <v>369</v>
      </c>
      <c r="AG1614" s="79" t="str">
        <f>+IF(AF1614&lt;&gt;"",VLOOKUP(AF1614,NIVELES!$A$666:$B$673,2,0),"")</f>
        <v>ADMINISTRACIÓN_CENTRAL</v>
      </c>
      <c r="AH1614" s="78" t="s">
        <v>322</v>
      </c>
      <c r="AI1614" s="79" t="str">
        <f>IF(AH1614&lt;&gt;"",VLOOKUP(CONCATENATE(AG1614,AH1614),NIVELES!$B$676:$C$745,2,0),"")</f>
        <v>Administración De La Gestión Administrativa Financiera</v>
      </c>
      <c r="AJ1614" s="78" t="s">
        <v>517</v>
      </c>
      <c r="AK1614" s="79" t="str">
        <f>+IF(AJ1614&lt;&gt;"",VLOOKUP(AJ1614,NIVELES!$A$816:$B$892,2,0),"")</f>
        <v>NO APLICA</v>
      </c>
      <c r="AL1614" s="78" t="s">
        <v>554</v>
      </c>
      <c r="AM1614" s="78">
        <v>530802</v>
      </c>
      <c r="AN1614" s="79" t="str">
        <f>IF(AM1614&lt;&gt;"",+VLOOKUP(AM1614,NIVELES!$A$1652:$B$2466,2,0),"")</f>
        <v>Vestuario, Lencería, Prendas de Protección; y, Accesorios para Uniformes Militares y Policiales; y, Carpas</v>
      </c>
      <c r="AO1614" s="87">
        <v>1690</v>
      </c>
      <c r="AP1614" s="88">
        <v>0</v>
      </c>
      <c r="AQ1614" s="88">
        <v>0</v>
      </c>
      <c r="AR1614" s="88">
        <v>0</v>
      </c>
      <c r="AS1614" s="88">
        <v>0</v>
      </c>
      <c r="AT1614" s="88">
        <v>0</v>
      </c>
      <c r="AU1614" s="88">
        <v>0</v>
      </c>
      <c r="AV1614" s="88">
        <v>0</v>
      </c>
      <c r="AW1614" s="88">
        <v>0</v>
      </c>
      <c r="AX1614" s="88">
        <v>1690</v>
      </c>
      <c r="AY1614" s="88">
        <v>0</v>
      </c>
      <c r="AZ1614" s="88">
        <v>0</v>
      </c>
      <c r="BA1614" s="88">
        <v>0</v>
      </c>
      <c r="BB1614" s="89">
        <f t="shared" si="99"/>
        <v>1690</v>
      </c>
      <c r="BC1614" s="90" t="str">
        <f t="shared" si="98"/>
        <v>OK</v>
      </c>
      <c r="BD1614" s="91" t="str">
        <f t="shared" si="100"/>
        <v xml:space="preserve">                  </v>
      </c>
      <c r="BE1614" s="92">
        <f t="shared" si="101"/>
        <v>1</v>
      </c>
    </row>
    <row r="1615" spans="1:57" s="74" customFormat="1" ht="50.1" customHeight="1" x14ac:dyDescent="0.2">
      <c r="A1615" s="78" t="s">
        <v>55</v>
      </c>
      <c r="B1615" s="78" t="s">
        <v>59</v>
      </c>
      <c r="C1615" s="78" t="s">
        <v>616</v>
      </c>
      <c r="D1615" s="78" t="s">
        <v>575</v>
      </c>
      <c r="E1615" s="79" t="str">
        <f>+IF(C1615&lt;&gt;"",VLOOKUP(MID(C1615,18,5),NIVELES!$A$133:$B$213,2,0),"")</f>
        <v>MANABÍ</v>
      </c>
      <c r="F1615" s="80" t="s">
        <v>81</v>
      </c>
      <c r="G1615" s="81" t="str">
        <f>+IF(F1615&lt;&gt;"",VLOOKUP(F1615,NIVELES!$A$246:$C$464,3,0),"")</f>
        <v xml:space="preserve"> </v>
      </c>
      <c r="H1615" s="82" t="s">
        <v>1023</v>
      </c>
      <c r="I1615" s="78" t="s">
        <v>2173</v>
      </c>
      <c r="J1615" s="78" t="s">
        <v>2165</v>
      </c>
      <c r="K1615" s="78" t="s">
        <v>2166</v>
      </c>
      <c r="L1615" s="78" t="s">
        <v>1791</v>
      </c>
      <c r="M1615" s="78" t="s">
        <v>1791</v>
      </c>
      <c r="N1615" s="78" t="s">
        <v>1791</v>
      </c>
      <c r="O1615" s="78" t="s">
        <v>2677</v>
      </c>
      <c r="P1615" s="82">
        <v>11</v>
      </c>
      <c r="Q1615" s="78" t="s">
        <v>2665</v>
      </c>
      <c r="R1615" s="82">
        <v>0</v>
      </c>
      <c r="S1615" s="82">
        <v>1</v>
      </c>
      <c r="T1615" s="82">
        <v>1</v>
      </c>
      <c r="U1615" s="82">
        <v>1</v>
      </c>
      <c r="V1615" s="82">
        <v>1</v>
      </c>
      <c r="W1615" s="82">
        <v>1</v>
      </c>
      <c r="X1615" s="82">
        <v>1</v>
      </c>
      <c r="Y1615" s="82">
        <v>1</v>
      </c>
      <c r="Z1615" s="82">
        <v>1</v>
      </c>
      <c r="AA1615" s="82">
        <v>1</v>
      </c>
      <c r="AB1615" s="82">
        <v>1</v>
      </c>
      <c r="AC1615" s="82">
        <v>1</v>
      </c>
      <c r="AD1615" s="85" t="str">
        <f>IF(A1615&lt;&gt;"",IF(D1615="DIRECCIÓN_DE_TRANSFERENCIAS","280 0031",VLOOKUP(C1615,NIVELES!$A$14:$B$105,2,0)),"")</f>
        <v>280 4110</v>
      </c>
      <c r="AE1615" s="86" t="s">
        <v>322</v>
      </c>
      <c r="AF1615" s="86" t="s">
        <v>369</v>
      </c>
      <c r="AG1615" s="79" t="str">
        <f>+IF(AF1615&lt;&gt;"",VLOOKUP(AF1615,NIVELES!$A$666:$B$673,2,0),"")</f>
        <v>ADMINISTRACIÓN_CENTRAL</v>
      </c>
      <c r="AH1615" s="78" t="s">
        <v>322</v>
      </c>
      <c r="AI1615" s="79" t="str">
        <f>IF(AH1615&lt;&gt;"",VLOOKUP(CONCATENATE(AG1615,AH1615),NIVELES!$B$676:$C$745,2,0),"")</f>
        <v>Administración De La Gestión Administrativa Financiera</v>
      </c>
      <c r="AJ1615" s="78" t="s">
        <v>517</v>
      </c>
      <c r="AK1615" s="79" t="str">
        <f>+IF(AJ1615&lt;&gt;"",VLOOKUP(AJ1615,NIVELES!$A$816:$B$892,2,0),"")</f>
        <v>NO APLICA</v>
      </c>
      <c r="AL1615" s="78" t="s">
        <v>554</v>
      </c>
      <c r="AM1615" s="78">
        <v>530803</v>
      </c>
      <c r="AN1615" s="79" t="str">
        <f>IF(AM1615&lt;&gt;"",+VLOOKUP(AM1615,NIVELES!$A$1652:$B$2466,2,0),"")</f>
        <v>Combustibles y Lubricantes</v>
      </c>
      <c r="AO1615" s="87">
        <v>30000</v>
      </c>
      <c r="AP1615" s="88">
        <v>0</v>
      </c>
      <c r="AQ1615" s="88">
        <v>2727.27</v>
      </c>
      <c r="AR1615" s="88">
        <v>2727.27</v>
      </c>
      <c r="AS1615" s="88">
        <v>2727.27</v>
      </c>
      <c r="AT1615" s="88">
        <v>2727.27</v>
      </c>
      <c r="AU1615" s="88">
        <v>2727.27</v>
      </c>
      <c r="AV1615" s="88">
        <v>2727.27</v>
      </c>
      <c r="AW1615" s="88">
        <v>2727.27</v>
      </c>
      <c r="AX1615" s="88">
        <v>2727.27</v>
      </c>
      <c r="AY1615" s="88">
        <v>2727.27</v>
      </c>
      <c r="AZ1615" s="88">
        <v>2727.27</v>
      </c>
      <c r="BA1615" s="88">
        <v>2727.3</v>
      </c>
      <c r="BB1615" s="89">
        <f t="shared" si="99"/>
        <v>30000</v>
      </c>
      <c r="BC1615" s="90" t="str">
        <f t="shared" si="98"/>
        <v>OK</v>
      </c>
      <c r="BD1615" s="91" t="str">
        <f t="shared" si="100"/>
        <v xml:space="preserve">                  </v>
      </c>
      <c r="BE1615" s="92">
        <f t="shared" si="101"/>
        <v>11</v>
      </c>
    </row>
    <row r="1616" spans="1:57" s="74" customFormat="1" ht="50.1" customHeight="1" x14ac:dyDescent="0.2">
      <c r="A1616" s="78" t="s">
        <v>55</v>
      </c>
      <c r="B1616" s="78" t="s">
        <v>59</v>
      </c>
      <c r="C1616" s="78" t="s">
        <v>616</v>
      </c>
      <c r="D1616" s="78" t="s">
        <v>575</v>
      </c>
      <c r="E1616" s="79" t="str">
        <f>+IF(C1616&lt;&gt;"",VLOOKUP(MID(C1616,18,5),NIVELES!$A$133:$B$213,2,0),"")</f>
        <v>MANABÍ</v>
      </c>
      <c r="F1616" s="80" t="s">
        <v>81</v>
      </c>
      <c r="G1616" s="81" t="str">
        <f>+IF(F1616&lt;&gt;"",VLOOKUP(F1616,NIVELES!$A$246:$C$464,3,0),"")</f>
        <v xml:space="preserve"> </v>
      </c>
      <c r="H1616" s="82" t="s">
        <v>1023</v>
      </c>
      <c r="I1616" s="78" t="s">
        <v>2173</v>
      </c>
      <c r="J1616" s="78" t="s">
        <v>2165</v>
      </c>
      <c r="K1616" s="78" t="s">
        <v>2166</v>
      </c>
      <c r="L1616" s="78" t="s">
        <v>1791</v>
      </c>
      <c r="M1616" s="78" t="s">
        <v>1791</v>
      </c>
      <c r="N1616" s="78" t="s">
        <v>1791</v>
      </c>
      <c r="O1616" s="78" t="s">
        <v>2678</v>
      </c>
      <c r="P1616" s="82">
        <v>4</v>
      </c>
      <c r="Q1616" s="78" t="s">
        <v>2665</v>
      </c>
      <c r="R1616" s="82">
        <v>0</v>
      </c>
      <c r="S1616" s="82">
        <v>0</v>
      </c>
      <c r="T1616" s="82">
        <v>1</v>
      </c>
      <c r="U1616" s="82">
        <v>0</v>
      </c>
      <c r="V1616" s="82">
        <v>0</v>
      </c>
      <c r="W1616" s="82">
        <v>1</v>
      </c>
      <c r="X1616" s="82">
        <v>0</v>
      </c>
      <c r="Y1616" s="82">
        <v>0</v>
      </c>
      <c r="Z1616" s="82">
        <v>1</v>
      </c>
      <c r="AA1616" s="82">
        <v>0</v>
      </c>
      <c r="AB1616" s="82">
        <v>0</v>
      </c>
      <c r="AC1616" s="82">
        <v>1</v>
      </c>
      <c r="AD1616" s="85" t="str">
        <f>IF(A1616&lt;&gt;"",IF(D1616="DIRECCIÓN_DE_TRANSFERENCIAS","280 0031",VLOOKUP(C1616,NIVELES!$A$14:$B$105,2,0)),"")</f>
        <v>280 4110</v>
      </c>
      <c r="AE1616" s="86" t="s">
        <v>322</v>
      </c>
      <c r="AF1616" s="86" t="s">
        <v>369</v>
      </c>
      <c r="AG1616" s="79" t="str">
        <f>+IF(AF1616&lt;&gt;"",VLOOKUP(AF1616,NIVELES!$A$666:$B$673,2,0),"")</f>
        <v>ADMINISTRACIÓN_CENTRAL</v>
      </c>
      <c r="AH1616" s="78" t="s">
        <v>322</v>
      </c>
      <c r="AI1616" s="79" t="str">
        <f>IF(AH1616&lt;&gt;"",VLOOKUP(CONCATENATE(AG1616,AH1616),NIVELES!$B$676:$C$745,2,0),"")</f>
        <v>Administración De La Gestión Administrativa Financiera</v>
      </c>
      <c r="AJ1616" s="78" t="s">
        <v>517</v>
      </c>
      <c r="AK1616" s="79" t="str">
        <f>+IF(AJ1616&lt;&gt;"",VLOOKUP(AJ1616,NIVELES!$A$816:$B$892,2,0),"")</f>
        <v>NO APLICA</v>
      </c>
      <c r="AL1616" s="78" t="s">
        <v>554</v>
      </c>
      <c r="AM1616" s="78">
        <v>530804</v>
      </c>
      <c r="AN1616" s="79" t="str">
        <f>IF(AM1616&lt;&gt;"",+VLOOKUP(AM1616,NIVELES!$A$1652:$B$2466,2,0),"")</f>
        <v>Materiales de Oficina</v>
      </c>
      <c r="AO1616" s="87">
        <v>25000</v>
      </c>
      <c r="AP1616" s="88">
        <v>0</v>
      </c>
      <c r="AQ1616" s="88">
        <v>0</v>
      </c>
      <c r="AR1616" s="88">
        <v>6250</v>
      </c>
      <c r="AS1616" s="88">
        <v>0</v>
      </c>
      <c r="AT1616" s="88">
        <v>0</v>
      </c>
      <c r="AU1616" s="88">
        <v>6250</v>
      </c>
      <c r="AV1616" s="88">
        <v>0</v>
      </c>
      <c r="AW1616" s="88">
        <v>0</v>
      </c>
      <c r="AX1616" s="88">
        <v>6250</v>
      </c>
      <c r="AY1616" s="88">
        <v>0</v>
      </c>
      <c r="AZ1616" s="88">
        <v>0</v>
      </c>
      <c r="BA1616" s="88">
        <v>6250</v>
      </c>
      <c r="BB1616" s="89">
        <f t="shared" si="99"/>
        <v>25000</v>
      </c>
      <c r="BC1616" s="90" t="str">
        <f t="shared" si="98"/>
        <v>OK</v>
      </c>
      <c r="BD1616" s="91" t="str">
        <f t="shared" si="100"/>
        <v xml:space="preserve">                  </v>
      </c>
      <c r="BE1616" s="92">
        <f t="shared" si="101"/>
        <v>4</v>
      </c>
    </row>
    <row r="1617" spans="1:57" s="74" customFormat="1" ht="50.1" customHeight="1" x14ac:dyDescent="0.2">
      <c r="A1617" s="78" t="s">
        <v>55</v>
      </c>
      <c r="B1617" s="78" t="s">
        <v>59</v>
      </c>
      <c r="C1617" s="78" t="s">
        <v>616</v>
      </c>
      <c r="D1617" s="78" t="s">
        <v>575</v>
      </c>
      <c r="E1617" s="79" t="str">
        <f>+IF(C1617&lt;&gt;"",VLOOKUP(MID(C1617,18,5),NIVELES!$A$133:$B$213,2,0),"")</f>
        <v>MANABÍ</v>
      </c>
      <c r="F1617" s="80" t="s">
        <v>81</v>
      </c>
      <c r="G1617" s="81" t="str">
        <f>+IF(F1617&lt;&gt;"",VLOOKUP(F1617,NIVELES!$A$246:$C$464,3,0),"")</f>
        <v xml:space="preserve"> </v>
      </c>
      <c r="H1617" s="82" t="s">
        <v>1023</v>
      </c>
      <c r="I1617" s="78" t="s">
        <v>2173</v>
      </c>
      <c r="J1617" s="78" t="s">
        <v>2165</v>
      </c>
      <c r="K1617" s="78" t="s">
        <v>2166</v>
      </c>
      <c r="L1617" s="78" t="s">
        <v>1791</v>
      </c>
      <c r="M1617" s="78" t="s">
        <v>1791</v>
      </c>
      <c r="N1617" s="78" t="s">
        <v>1791</v>
      </c>
      <c r="O1617" s="78" t="s">
        <v>2679</v>
      </c>
      <c r="P1617" s="82">
        <v>1</v>
      </c>
      <c r="Q1617" s="78" t="s">
        <v>2665</v>
      </c>
      <c r="R1617" s="82">
        <v>0</v>
      </c>
      <c r="S1617" s="82">
        <v>0</v>
      </c>
      <c r="T1617" s="82">
        <v>1</v>
      </c>
      <c r="U1617" s="82">
        <v>0</v>
      </c>
      <c r="V1617" s="82">
        <v>0</v>
      </c>
      <c r="W1617" s="82">
        <v>0</v>
      </c>
      <c r="X1617" s="82">
        <v>0</v>
      </c>
      <c r="Y1617" s="82">
        <v>0</v>
      </c>
      <c r="Z1617" s="82">
        <v>0</v>
      </c>
      <c r="AA1617" s="82">
        <v>0</v>
      </c>
      <c r="AB1617" s="82">
        <v>0</v>
      </c>
      <c r="AC1617" s="82">
        <v>0</v>
      </c>
      <c r="AD1617" s="85" t="str">
        <f>IF(A1617&lt;&gt;"",IF(D1617="DIRECCIÓN_DE_TRANSFERENCIAS","280 0031",VLOOKUP(C1617,NIVELES!$A$14:$B$105,2,0)),"")</f>
        <v>280 4110</v>
      </c>
      <c r="AE1617" s="86" t="s">
        <v>322</v>
      </c>
      <c r="AF1617" s="86" t="s">
        <v>369</v>
      </c>
      <c r="AG1617" s="79" t="str">
        <f>+IF(AF1617&lt;&gt;"",VLOOKUP(AF1617,NIVELES!$A$666:$B$673,2,0),"")</f>
        <v>ADMINISTRACIÓN_CENTRAL</v>
      </c>
      <c r="AH1617" s="78" t="s">
        <v>322</v>
      </c>
      <c r="AI1617" s="79" t="str">
        <f>IF(AH1617&lt;&gt;"",VLOOKUP(CONCATENATE(AG1617,AH1617),NIVELES!$B$676:$C$745,2,0),"")</f>
        <v>Administración De La Gestión Administrativa Financiera</v>
      </c>
      <c r="AJ1617" s="78" t="s">
        <v>517</v>
      </c>
      <c r="AK1617" s="79" t="str">
        <f>+IF(AJ1617&lt;&gt;"",VLOOKUP(AJ1617,NIVELES!$A$816:$B$892,2,0),"")</f>
        <v>NO APLICA</v>
      </c>
      <c r="AL1617" s="78" t="s">
        <v>554</v>
      </c>
      <c r="AM1617" s="78">
        <v>530811</v>
      </c>
      <c r="AN1617" s="79" t="str">
        <f>IF(AM1617&lt;&gt;"",+VLOOKUP(AM1617,NIVELES!$A$1652:$B$2466,2,0),"")</f>
        <v>Insumos,  Materiales  y Suministros  para  la  Construcción,  Electricidad,  Plomería,  Carpintería,  Señalización
Vial, Navegación y Contra Incendios</v>
      </c>
      <c r="AO1617" s="87">
        <v>500</v>
      </c>
      <c r="AP1617" s="88">
        <v>0</v>
      </c>
      <c r="AQ1617" s="88">
        <v>0</v>
      </c>
      <c r="AR1617" s="88">
        <v>500</v>
      </c>
      <c r="AS1617" s="88">
        <v>0</v>
      </c>
      <c r="AT1617" s="88">
        <v>0</v>
      </c>
      <c r="AU1617" s="88">
        <v>0</v>
      </c>
      <c r="AV1617" s="88">
        <v>0</v>
      </c>
      <c r="AW1617" s="88">
        <v>0</v>
      </c>
      <c r="AX1617" s="88">
        <v>0</v>
      </c>
      <c r="AY1617" s="88">
        <v>0</v>
      </c>
      <c r="AZ1617" s="88">
        <v>0</v>
      </c>
      <c r="BA1617" s="88">
        <v>0</v>
      </c>
      <c r="BB1617" s="89">
        <f t="shared" si="99"/>
        <v>500</v>
      </c>
      <c r="BC1617" s="90" t="str">
        <f t="shared" si="98"/>
        <v>OK</v>
      </c>
      <c r="BD1617" s="91" t="str">
        <f t="shared" si="100"/>
        <v xml:space="preserve">                  </v>
      </c>
      <c r="BE1617" s="92">
        <f t="shared" si="101"/>
        <v>1</v>
      </c>
    </row>
    <row r="1618" spans="1:57" s="74" customFormat="1" ht="50.1" customHeight="1" x14ac:dyDescent="0.2">
      <c r="A1618" s="78" t="s">
        <v>55</v>
      </c>
      <c r="B1618" s="78" t="s">
        <v>59</v>
      </c>
      <c r="C1618" s="78" t="s">
        <v>616</v>
      </c>
      <c r="D1618" s="78" t="s">
        <v>575</v>
      </c>
      <c r="E1618" s="79" t="str">
        <f>+IF(C1618&lt;&gt;"",VLOOKUP(MID(C1618,18,5),NIVELES!$A$133:$B$213,2,0),"")</f>
        <v>MANABÍ</v>
      </c>
      <c r="F1618" s="80" t="s">
        <v>81</v>
      </c>
      <c r="G1618" s="81" t="str">
        <f>+IF(F1618&lt;&gt;"",VLOOKUP(F1618,NIVELES!$A$246:$C$464,3,0),"")</f>
        <v xml:space="preserve"> </v>
      </c>
      <c r="H1618" s="82" t="s">
        <v>1023</v>
      </c>
      <c r="I1618" s="78" t="s">
        <v>2173</v>
      </c>
      <c r="J1618" s="78" t="s">
        <v>2165</v>
      </c>
      <c r="K1618" s="78" t="s">
        <v>2166</v>
      </c>
      <c r="L1618" s="78" t="s">
        <v>1791</v>
      </c>
      <c r="M1618" s="78" t="s">
        <v>1791</v>
      </c>
      <c r="N1618" s="78" t="s">
        <v>1791</v>
      </c>
      <c r="O1618" s="78" t="s">
        <v>2675</v>
      </c>
      <c r="P1618" s="82">
        <v>11</v>
      </c>
      <c r="Q1618" s="78" t="s">
        <v>2667</v>
      </c>
      <c r="R1618" s="82">
        <v>0</v>
      </c>
      <c r="S1618" s="82">
        <v>1</v>
      </c>
      <c r="T1618" s="82">
        <v>1</v>
      </c>
      <c r="U1618" s="82">
        <v>1</v>
      </c>
      <c r="V1618" s="82">
        <v>1</v>
      </c>
      <c r="W1618" s="82">
        <v>1</v>
      </c>
      <c r="X1618" s="82">
        <v>1</v>
      </c>
      <c r="Y1618" s="82">
        <v>1</v>
      </c>
      <c r="Z1618" s="82">
        <v>1</v>
      </c>
      <c r="AA1618" s="82">
        <v>1</v>
      </c>
      <c r="AB1618" s="82">
        <v>1</v>
      </c>
      <c r="AC1618" s="82">
        <v>1</v>
      </c>
      <c r="AD1618" s="85" t="str">
        <f>IF(A1618&lt;&gt;"",IF(D1618="DIRECCIÓN_DE_TRANSFERENCIAS","280 0031",VLOOKUP(C1618,NIVELES!$A$14:$B$105,2,0)),"")</f>
        <v>280 4110</v>
      </c>
      <c r="AE1618" s="86" t="s">
        <v>322</v>
      </c>
      <c r="AF1618" s="86" t="s">
        <v>369</v>
      </c>
      <c r="AG1618" s="79" t="str">
        <f>+IF(AF1618&lt;&gt;"",VLOOKUP(AF1618,NIVELES!$A$666:$B$673,2,0),"")</f>
        <v>ADMINISTRACIÓN_CENTRAL</v>
      </c>
      <c r="AH1618" s="78" t="s">
        <v>322</v>
      </c>
      <c r="AI1618" s="79" t="str">
        <f>IF(AH1618&lt;&gt;"",VLOOKUP(CONCATENATE(AG1618,AH1618),NIVELES!$B$676:$C$745,2,0),"")</f>
        <v>Administración De La Gestión Administrativa Financiera</v>
      </c>
      <c r="AJ1618" s="78" t="s">
        <v>517</v>
      </c>
      <c r="AK1618" s="79" t="str">
        <f>+IF(AJ1618&lt;&gt;"",VLOOKUP(AJ1618,NIVELES!$A$816:$B$892,2,0),"")</f>
        <v>NO APLICA</v>
      </c>
      <c r="AL1618" s="78" t="s">
        <v>554</v>
      </c>
      <c r="AM1618" s="78">
        <v>530813</v>
      </c>
      <c r="AN1618" s="79" t="str">
        <f>IF(AM1618&lt;&gt;"",+VLOOKUP(AM1618,NIVELES!$A$1652:$B$2466,2,0),"")</f>
        <v>Repuestos y Accesorios</v>
      </c>
      <c r="AO1618" s="87">
        <v>13942.88</v>
      </c>
      <c r="AP1618" s="88">
        <v>0</v>
      </c>
      <c r="AQ1618" s="88">
        <v>1267.58</v>
      </c>
      <c r="AR1618" s="88">
        <v>1267.53</v>
      </c>
      <c r="AS1618" s="88">
        <v>1267.53</v>
      </c>
      <c r="AT1618" s="88">
        <v>1267.53</v>
      </c>
      <c r="AU1618" s="88">
        <v>1267.53</v>
      </c>
      <c r="AV1618" s="88">
        <v>1267.53</v>
      </c>
      <c r="AW1618" s="88">
        <v>1267.53</v>
      </c>
      <c r="AX1618" s="88">
        <v>1267.53</v>
      </c>
      <c r="AY1618" s="88">
        <v>1267.53</v>
      </c>
      <c r="AZ1618" s="88">
        <v>1267.53</v>
      </c>
      <c r="BA1618" s="88">
        <v>1267.53</v>
      </c>
      <c r="BB1618" s="89">
        <f t="shared" si="99"/>
        <v>13942.880000000001</v>
      </c>
      <c r="BC1618" s="90" t="str">
        <f t="shared" si="98"/>
        <v>OK</v>
      </c>
      <c r="BD1618" s="91" t="str">
        <f t="shared" si="100"/>
        <v xml:space="preserve">                  </v>
      </c>
      <c r="BE1618" s="92">
        <f t="shared" si="101"/>
        <v>11</v>
      </c>
    </row>
    <row r="1619" spans="1:57" s="74" customFormat="1" ht="50.1" customHeight="1" x14ac:dyDescent="0.2">
      <c r="A1619" s="78" t="s">
        <v>55</v>
      </c>
      <c r="B1619" s="78" t="s">
        <v>59</v>
      </c>
      <c r="C1619" s="78" t="s">
        <v>616</v>
      </c>
      <c r="D1619" s="78" t="s">
        <v>575</v>
      </c>
      <c r="E1619" s="79" t="str">
        <f>+IF(C1619&lt;&gt;"",VLOOKUP(MID(C1619,18,5),NIVELES!$A$133:$B$213,2,0),"")</f>
        <v>MANABÍ</v>
      </c>
      <c r="F1619" s="80" t="s">
        <v>81</v>
      </c>
      <c r="G1619" s="81" t="str">
        <f>+IF(F1619&lt;&gt;"",VLOOKUP(F1619,NIVELES!$A$246:$C$464,3,0),"")</f>
        <v xml:space="preserve"> </v>
      </c>
      <c r="H1619" s="82" t="s">
        <v>1023</v>
      </c>
      <c r="I1619" s="78" t="s">
        <v>2173</v>
      </c>
      <c r="J1619" s="78" t="s">
        <v>2165</v>
      </c>
      <c r="K1619" s="78" t="s">
        <v>2166</v>
      </c>
      <c r="L1619" s="78" t="s">
        <v>1791</v>
      </c>
      <c r="M1619" s="78" t="s">
        <v>1791</v>
      </c>
      <c r="N1619" s="78" t="s">
        <v>1791</v>
      </c>
      <c r="O1619" s="78" t="s">
        <v>2680</v>
      </c>
      <c r="P1619" s="82">
        <v>2</v>
      </c>
      <c r="Q1619" s="78" t="s">
        <v>2681</v>
      </c>
      <c r="R1619" s="82">
        <v>0</v>
      </c>
      <c r="S1619" s="82">
        <v>1</v>
      </c>
      <c r="T1619" s="82">
        <v>1</v>
      </c>
      <c r="U1619" s="82">
        <v>0</v>
      </c>
      <c r="V1619" s="82">
        <v>0</v>
      </c>
      <c r="W1619" s="82">
        <v>0</v>
      </c>
      <c r="X1619" s="82">
        <v>0</v>
      </c>
      <c r="Y1619" s="82">
        <v>0</v>
      </c>
      <c r="Z1619" s="82">
        <v>0</v>
      </c>
      <c r="AA1619" s="82">
        <v>0</v>
      </c>
      <c r="AB1619" s="82">
        <v>0</v>
      </c>
      <c r="AC1619" s="82">
        <v>0</v>
      </c>
      <c r="AD1619" s="85" t="str">
        <f>IF(A1619&lt;&gt;"",IF(D1619="DIRECCIÓN_DE_TRANSFERENCIAS","280 0031",VLOOKUP(C1619,NIVELES!$A$14:$B$105,2,0)),"")</f>
        <v>280 4110</v>
      </c>
      <c r="AE1619" s="86" t="s">
        <v>322</v>
      </c>
      <c r="AF1619" s="86" t="s">
        <v>369</v>
      </c>
      <c r="AG1619" s="79" t="str">
        <f>+IF(AF1619&lt;&gt;"",VLOOKUP(AF1619,NIVELES!$A$666:$B$673,2,0),"")</f>
        <v>ADMINISTRACIÓN_CENTRAL</v>
      </c>
      <c r="AH1619" s="78" t="s">
        <v>322</v>
      </c>
      <c r="AI1619" s="79" t="str">
        <f>IF(AH1619&lt;&gt;"",VLOOKUP(CONCATENATE(AG1619,AH1619),NIVELES!$B$676:$C$745,2,0),"")</f>
        <v>Administración De La Gestión Administrativa Financiera</v>
      </c>
      <c r="AJ1619" s="78" t="s">
        <v>517</v>
      </c>
      <c r="AK1619" s="79" t="str">
        <f>+IF(AJ1619&lt;&gt;"",VLOOKUP(AJ1619,NIVELES!$A$816:$B$892,2,0),"")</f>
        <v>NO APLICA</v>
      </c>
      <c r="AL1619" s="78" t="s">
        <v>555</v>
      </c>
      <c r="AM1619" s="78">
        <v>570102</v>
      </c>
      <c r="AN1619" s="79" t="str">
        <f>IF(AM1619&lt;&gt;"",+VLOOKUP(AM1619,NIVELES!$A$1652:$B$2466,2,0),"")</f>
        <v>Tasas Generales, Impuestos, Contribuciones, Permisos, Licencias y Patentes.</v>
      </c>
      <c r="AO1619" s="87">
        <v>5599.6</v>
      </c>
      <c r="AP1619" s="88">
        <v>0</v>
      </c>
      <c r="AQ1619" s="88">
        <v>4000</v>
      </c>
      <c r="AR1619" s="88">
        <v>1599.6</v>
      </c>
      <c r="AS1619" s="88">
        <v>0</v>
      </c>
      <c r="AT1619" s="88">
        <v>0</v>
      </c>
      <c r="AU1619" s="88">
        <v>0</v>
      </c>
      <c r="AV1619" s="88">
        <v>0</v>
      </c>
      <c r="AW1619" s="88">
        <v>0</v>
      </c>
      <c r="AX1619" s="88">
        <v>0</v>
      </c>
      <c r="AY1619" s="88">
        <v>0</v>
      </c>
      <c r="AZ1619" s="88">
        <v>0</v>
      </c>
      <c r="BA1619" s="88">
        <v>0</v>
      </c>
      <c r="BB1619" s="89">
        <f t="shared" si="99"/>
        <v>5599.6</v>
      </c>
      <c r="BC1619" s="90" t="str">
        <f t="shared" si="98"/>
        <v>OK</v>
      </c>
      <c r="BD1619" s="91" t="str">
        <f t="shared" si="100"/>
        <v xml:space="preserve">                  </v>
      </c>
      <c r="BE1619" s="92">
        <f t="shared" si="101"/>
        <v>2</v>
      </c>
    </row>
    <row r="1620" spans="1:57" s="74" customFormat="1" ht="50.1" customHeight="1" x14ac:dyDescent="0.2">
      <c r="A1620" s="78" t="s">
        <v>55</v>
      </c>
      <c r="B1620" s="78" t="s">
        <v>59</v>
      </c>
      <c r="C1620" s="78" t="s">
        <v>616</v>
      </c>
      <c r="D1620" s="78" t="s">
        <v>575</v>
      </c>
      <c r="E1620" s="79" t="str">
        <f>+IF(C1620&lt;&gt;"",VLOOKUP(MID(C1620,18,5),NIVELES!$A$133:$B$213,2,0),"")</f>
        <v>MANABÍ</v>
      </c>
      <c r="F1620" s="80" t="s">
        <v>81</v>
      </c>
      <c r="G1620" s="81" t="str">
        <f>+IF(F1620&lt;&gt;"",VLOOKUP(F1620,NIVELES!$A$246:$C$464,3,0),"")</f>
        <v xml:space="preserve"> </v>
      </c>
      <c r="H1620" s="82" t="s">
        <v>1023</v>
      </c>
      <c r="I1620" s="78" t="s">
        <v>2173</v>
      </c>
      <c r="J1620" s="78" t="s">
        <v>2165</v>
      </c>
      <c r="K1620" s="78" t="s">
        <v>2166</v>
      </c>
      <c r="L1620" s="78" t="s">
        <v>1791</v>
      </c>
      <c r="M1620" s="78" t="s">
        <v>1791</v>
      </c>
      <c r="N1620" s="78" t="s">
        <v>1791</v>
      </c>
      <c r="O1620" s="78" t="s">
        <v>2682</v>
      </c>
      <c r="P1620" s="82">
        <v>12</v>
      </c>
      <c r="Q1620" s="78" t="s">
        <v>2663</v>
      </c>
      <c r="R1620" s="82">
        <v>1</v>
      </c>
      <c r="S1620" s="82">
        <v>1</v>
      </c>
      <c r="T1620" s="82">
        <v>1</v>
      </c>
      <c r="U1620" s="82">
        <v>1</v>
      </c>
      <c r="V1620" s="82">
        <v>1</v>
      </c>
      <c r="W1620" s="82">
        <v>1</v>
      </c>
      <c r="X1620" s="82">
        <v>1</v>
      </c>
      <c r="Y1620" s="82">
        <v>1</v>
      </c>
      <c r="Z1620" s="82">
        <v>1</v>
      </c>
      <c r="AA1620" s="82">
        <v>1</v>
      </c>
      <c r="AB1620" s="82">
        <v>1</v>
      </c>
      <c r="AC1620" s="82">
        <v>1</v>
      </c>
      <c r="AD1620" s="85" t="str">
        <f>IF(A1620&lt;&gt;"",IF(D1620="DIRECCIÓN_DE_TRANSFERENCIAS","280 0031",VLOOKUP(C1620,NIVELES!$A$14:$B$105,2,0)),"")</f>
        <v>280 4110</v>
      </c>
      <c r="AE1620" s="86" t="s">
        <v>322</v>
      </c>
      <c r="AF1620" s="86" t="s">
        <v>369</v>
      </c>
      <c r="AG1620" s="79" t="str">
        <f>+IF(AF1620&lt;&gt;"",VLOOKUP(AF1620,NIVELES!$A$666:$B$673,2,0),"")</f>
        <v>ADMINISTRACIÓN_CENTRAL</v>
      </c>
      <c r="AH1620" s="78" t="s">
        <v>322</v>
      </c>
      <c r="AI1620" s="79" t="str">
        <f>IF(AH1620&lt;&gt;"",VLOOKUP(CONCATENATE(AG1620,AH1620),NIVELES!$B$676:$C$745,2,0),"")</f>
        <v>Administración De La Gestión Administrativa Financiera</v>
      </c>
      <c r="AJ1620" s="78" t="s">
        <v>517</v>
      </c>
      <c r="AK1620" s="79" t="str">
        <f>+IF(AJ1620&lt;&gt;"",VLOOKUP(AJ1620,NIVELES!$A$816:$B$892,2,0),"")</f>
        <v>NO APLICA</v>
      </c>
      <c r="AL1620" s="78" t="s">
        <v>556</v>
      </c>
      <c r="AM1620" s="78">
        <v>580209</v>
      </c>
      <c r="AN1620" s="79" t="str">
        <f>IF(AM1620&lt;&gt;"",+VLOOKUP(AM1620,NIVELES!$A$1652:$B$2466,2,0),"")</f>
        <v>A Jubilados Patronales</v>
      </c>
      <c r="AO1620" s="87">
        <v>5199</v>
      </c>
      <c r="AP1620" s="88">
        <v>433.25</v>
      </c>
      <c r="AQ1620" s="88">
        <v>433.25</v>
      </c>
      <c r="AR1620" s="88">
        <v>433.25</v>
      </c>
      <c r="AS1620" s="88">
        <v>433.25</v>
      </c>
      <c r="AT1620" s="88">
        <v>433.25</v>
      </c>
      <c r="AU1620" s="88">
        <v>433.25</v>
      </c>
      <c r="AV1620" s="88">
        <v>433.25</v>
      </c>
      <c r="AW1620" s="88">
        <v>433.25</v>
      </c>
      <c r="AX1620" s="88">
        <v>433.25</v>
      </c>
      <c r="AY1620" s="88">
        <v>433.25</v>
      </c>
      <c r="AZ1620" s="88">
        <v>433.25</v>
      </c>
      <c r="BA1620" s="88">
        <v>433.25</v>
      </c>
      <c r="BB1620" s="89">
        <f t="shared" si="99"/>
        <v>5199</v>
      </c>
      <c r="BC1620" s="90" t="str">
        <f t="shared" si="98"/>
        <v>OK</v>
      </c>
      <c r="BD1620" s="91" t="str">
        <f t="shared" si="100"/>
        <v xml:space="preserve">                  </v>
      </c>
      <c r="BE1620" s="92">
        <f t="shared" si="101"/>
        <v>12</v>
      </c>
    </row>
    <row r="1621" spans="1:57" s="74" customFormat="1" ht="50.1" customHeight="1" x14ac:dyDescent="0.2">
      <c r="A1621" s="78" t="s">
        <v>55</v>
      </c>
      <c r="B1621" s="78" t="s">
        <v>59</v>
      </c>
      <c r="C1621" s="78" t="s">
        <v>616</v>
      </c>
      <c r="D1621" s="78" t="s">
        <v>605</v>
      </c>
      <c r="E1621" s="79" t="str">
        <f>+IF(C1621&lt;&gt;"",VLOOKUP(MID(C1621,18,5),NIVELES!$A$133:$B$213,2,0),"")</f>
        <v>MANABÍ</v>
      </c>
      <c r="F1621" s="80" t="s">
        <v>81</v>
      </c>
      <c r="G1621" s="81" t="str">
        <f>+IF(F1621&lt;&gt;"",VLOOKUP(F1621,NIVELES!$A$246:$C$464,3,0),"")</f>
        <v xml:space="preserve"> </v>
      </c>
      <c r="H1621" s="82" t="s">
        <v>1024</v>
      </c>
      <c r="I1621" s="78" t="s">
        <v>2201</v>
      </c>
      <c r="J1621" s="78" t="s">
        <v>2184</v>
      </c>
      <c r="K1621" s="78" t="s">
        <v>2185</v>
      </c>
      <c r="L1621" s="78" t="s">
        <v>2683</v>
      </c>
      <c r="M1621" s="78">
        <v>160</v>
      </c>
      <c r="N1621" s="78" t="s">
        <v>2684</v>
      </c>
      <c r="O1621" s="78" t="s">
        <v>2167</v>
      </c>
      <c r="P1621" s="82">
        <v>12</v>
      </c>
      <c r="Q1621" s="78" t="s">
        <v>2204</v>
      </c>
      <c r="R1621" s="82">
        <v>1</v>
      </c>
      <c r="S1621" s="82">
        <v>1</v>
      </c>
      <c r="T1621" s="82">
        <v>1</v>
      </c>
      <c r="U1621" s="82">
        <v>1</v>
      </c>
      <c r="V1621" s="82">
        <v>1</v>
      </c>
      <c r="W1621" s="82">
        <v>1</v>
      </c>
      <c r="X1621" s="82">
        <v>1</v>
      </c>
      <c r="Y1621" s="82">
        <v>1</v>
      </c>
      <c r="Z1621" s="82">
        <v>1</v>
      </c>
      <c r="AA1621" s="82">
        <v>1</v>
      </c>
      <c r="AB1621" s="82">
        <v>1</v>
      </c>
      <c r="AC1621" s="82">
        <v>1</v>
      </c>
      <c r="AD1621" s="85" t="str">
        <f>IF(A1621&lt;&gt;"",IF(D1621="DIRECCIÓN_DE_TRANSFERENCIAS","280 0031",VLOOKUP(C1621,NIVELES!$A$14:$B$105,2,0)),"")</f>
        <v>280 4110</v>
      </c>
      <c r="AE1621" s="86" t="s">
        <v>322</v>
      </c>
      <c r="AF1621" s="86" t="s">
        <v>543</v>
      </c>
      <c r="AG1621" s="79" t="str">
        <f>+IF(AF1621&lt;&gt;"",VLOOKUP(AF1621,NIVELES!$A$666:$B$673,2,0),"")</f>
        <v>DESARROLLO_INFANTIL</v>
      </c>
      <c r="AH1621" s="78" t="s">
        <v>322</v>
      </c>
      <c r="AI1621" s="79" t="str">
        <f>IF(AH1621&lt;&gt;"",VLOOKUP(CONCATENATE(AG1621,AH1621),NIVELES!$B$676:$C$745,2,0),"")</f>
        <v>Centros Infantiles Del Buen Vivir Atencion Directa -Funcionamiento Operación Y Atencion De Unidades</v>
      </c>
      <c r="AJ1621" s="78" t="s">
        <v>517</v>
      </c>
      <c r="AK1621" s="79" t="str">
        <f>+IF(AJ1621&lt;&gt;"",VLOOKUP(AJ1621,NIVELES!$A$816:$B$892,2,0),"")</f>
        <v>NO APLICA</v>
      </c>
      <c r="AL1621" s="78" t="s">
        <v>553</v>
      </c>
      <c r="AM1621" s="78">
        <v>510105</v>
      </c>
      <c r="AN1621" s="79" t="str">
        <f>IF(AM1621&lt;&gt;"",+VLOOKUP(AM1621,NIVELES!$A$1652:$B$2466,2,0),"")</f>
        <v>Remuneraciones Unificadas</v>
      </c>
      <c r="AO1621" s="87">
        <v>119340</v>
      </c>
      <c r="AP1621" s="88">
        <v>9945</v>
      </c>
      <c r="AQ1621" s="88">
        <v>9945</v>
      </c>
      <c r="AR1621" s="88">
        <v>9945</v>
      </c>
      <c r="AS1621" s="88">
        <v>9945</v>
      </c>
      <c r="AT1621" s="88">
        <v>9945</v>
      </c>
      <c r="AU1621" s="88">
        <v>9945</v>
      </c>
      <c r="AV1621" s="88">
        <v>9945</v>
      </c>
      <c r="AW1621" s="88">
        <v>9945</v>
      </c>
      <c r="AX1621" s="88">
        <v>9945</v>
      </c>
      <c r="AY1621" s="88">
        <v>9945</v>
      </c>
      <c r="AZ1621" s="88">
        <v>9945</v>
      </c>
      <c r="BA1621" s="88">
        <v>9945</v>
      </c>
      <c r="BB1621" s="89">
        <f t="shared" si="99"/>
        <v>119340</v>
      </c>
      <c r="BC1621" s="90" t="str">
        <f t="shared" si="98"/>
        <v>OK</v>
      </c>
      <c r="BD1621" s="91" t="str">
        <f t="shared" si="100"/>
        <v xml:space="preserve">                  </v>
      </c>
      <c r="BE1621" s="92">
        <f t="shared" si="101"/>
        <v>12</v>
      </c>
    </row>
    <row r="1622" spans="1:57" s="74" customFormat="1" ht="50.1" customHeight="1" x14ac:dyDescent="0.2">
      <c r="A1622" s="78" t="s">
        <v>55</v>
      </c>
      <c r="B1622" s="78" t="s">
        <v>59</v>
      </c>
      <c r="C1622" s="78" t="s">
        <v>616</v>
      </c>
      <c r="D1622" s="78" t="s">
        <v>605</v>
      </c>
      <c r="E1622" s="79" t="str">
        <f>+IF(C1622&lt;&gt;"",VLOOKUP(MID(C1622,18,5),NIVELES!$A$133:$B$213,2,0),"")</f>
        <v>MANABÍ</v>
      </c>
      <c r="F1622" s="80" t="s">
        <v>81</v>
      </c>
      <c r="G1622" s="81" t="str">
        <f>+IF(F1622&lt;&gt;"",VLOOKUP(F1622,NIVELES!$A$246:$C$464,3,0),"")</f>
        <v xml:space="preserve"> </v>
      </c>
      <c r="H1622" s="82" t="s">
        <v>1024</v>
      </c>
      <c r="I1622" s="78" t="s">
        <v>2201</v>
      </c>
      <c r="J1622" s="78" t="s">
        <v>2184</v>
      </c>
      <c r="K1622" s="78" t="s">
        <v>2185</v>
      </c>
      <c r="L1622" s="78" t="s">
        <v>2683</v>
      </c>
      <c r="M1622" s="78">
        <v>160</v>
      </c>
      <c r="N1622" s="78" t="s">
        <v>2684</v>
      </c>
      <c r="O1622" s="78" t="s">
        <v>2167</v>
      </c>
      <c r="P1622" s="82">
        <v>1</v>
      </c>
      <c r="Q1622" s="78" t="s">
        <v>2204</v>
      </c>
      <c r="R1622" s="82"/>
      <c r="S1622" s="82"/>
      <c r="T1622" s="82"/>
      <c r="U1622" s="82"/>
      <c r="V1622" s="82"/>
      <c r="W1622" s="82"/>
      <c r="X1622" s="82"/>
      <c r="Y1622" s="82"/>
      <c r="Z1622" s="82"/>
      <c r="AA1622" s="82"/>
      <c r="AB1622" s="82"/>
      <c r="AC1622" s="82">
        <v>1</v>
      </c>
      <c r="AD1622" s="85" t="str">
        <f>IF(A1622&lt;&gt;"",IF(D1622="DIRECCIÓN_DE_TRANSFERENCIAS","280 0031",VLOOKUP(C1622,NIVELES!$A$14:$B$105,2,0)),"")</f>
        <v>280 4110</v>
      </c>
      <c r="AE1622" s="86" t="s">
        <v>322</v>
      </c>
      <c r="AF1622" s="86" t="s">
        <v>543</v>
      </c>
      <c r="AG1622" s="79" t="str">
        <f>+IF(AF1622&lt;&gt;"",VLOOKUP(AF1622,NIVELES!$A$666:$B$673,2,0),"")</f>
        <v>DESARROLLO_INFANTIL</v>
      </c>
      <c r="AH1622" s="78" t="s">
        <v>322</v>
      </c>
      <c r="AI1622" s="79" t="str">
        <f>IF(AH1622&lt;&gt;"",VLOOKUP(CONCATENATE(AG1622,AH1622),NIVELES!$B$676:$C$745,2,0),"")</f>
        <v>Centros Infantiles Del Buen Vivir Atencion Directa -Funcionamiento Operación Y Atencion De Unidades</v>
      </c>
      <c r="AJ1622" s="78" t="s">
        <v>517</v>
      </c>
      <c r="AK1622" s="79" t="str">
        <f>+IF(AJ1622&lt;&gt;"",VLOOKUP(AJ1622,NIVELES!$A$816:$B$892,2,0),"")</f>
        <v>NO APLICA</v>
      </c>
      <c r="AL1622" s="78" t="s">
        <v>553</v>
      </c>
      <c r="AM1622" s="78">
        <v>510203</v>
      </c>
      <c r="AN1622" s="79" t="str">
        <f>IF(AM1622&lt;&gt;"",+VLOOKUP(AM1622,NIVELES!$A$1652:$B$2466,2,0),"")</f>
        <v>Decimotercer Sueldo</v>
      </c>
      <c r="AO1622" s="87">
        <v>10188.75</v>
      </c>
      <c r="AP1622" s="88">
        <v>101.88</v>
      </c>
      <c r="AQ1622" s="88">
        <v>101.88</v>
      </c>
      <c r="AR1622" s="88">
        <v>101.88</v>
      </c>
      <c r="AS1622" s="88">
        <v>101.88</v>
      </c>
      <c r="AT1622" s="88">
        <v>101.88</v>
      </c>
      <c r="AU1622" s="88">
        <v>101.88</v>
      </c>
      <c r="AV1622" s="88">
        <v>101.88</v>
      </c>
      <c r="AW1622" s="88">
        <v>101.88</v>
      </c>
      <c r="AX1622" s="88">
        <v>101.88</v>
      </c>
      <c r="AY1622" s="88">
        <v>101.88</v>
      </c>
      <c r="AZ1622" s="88">
        <v>101.88</v>
      </c>
      <c r="BA1622" s="88">
        <v>9068.07</v>
      </c>
      <c r="BB1622" s="89">
        <f t="shared" si="99"/>
        <v>10188.75</v>
      </c>
      <c r="BC1622" s="90" t="str">
        <f t="shared" si="98"/>
        <v>OK</v>
      </c>
      <c r="BD1622" s="91" t="str">
        <f t="shared" si="100"/>
        <v xml:space="preserve">                  </v>
      </c>
      <c r="BE1622" s="92">
        <f t="shared" si="101"/>
        <v>1</v>
      </c>
    </row>
    <row r="1623" spans="1:57" s="74" customFormat="1" ht="50.1" customHeight="1" x14ac:dyDescent="0.2">
      <c r="A1623" s="78" t="s">
        <v>55</v>
      </c>
      <c r="B1623" s="78" t="s">
        <v>59</v>
      </c>
      <c r="C1623" s="78" t="s">
        <v>616</v>
      </c>
      <c r="D1623" s="78" t="s">
        <v>605</v>
      </c>
      <c r="E1623" s="79" t="str">
        <f>+IF(C1623&lt;&gt;"",VLOOKUP(MID(C1623,18,5),NIVELES!$A$133:$B$213,2,0),"")</f>
        <v>MANABÍ</v>
      </c>
      <c r="F1623" s="80" t="s">
        <v>81</v>
      </c>
      <c r="G1623" s="81" t="str">
        <f>+IF(F1623&lt;&gt;"",VLOOKUP(F1623,NIVELES!$A$246:$C$464,3,0),"")</f>
        <v xml:space="preserve"> </v>
      </c>
      <c r="H1623" s="82" t="s">
        <v>1024</v>
      </c>
      <c r="I1623" s="78" t="s">
        <v>2201</v>
      </c>
      <c r="J1623" s="78" t="s">
        <v>2184</v>
      </c>
      <c r="K1623" s="78" t="s">
        <v>2185</v>
      </c>
      <c r="L1623" s="78" t="s">
        <v>2683</v>
      </c>
      <c r="M1623" s="78">
        <v>160</v>
      </c>
      <c r="N1623" s="78" t="s">
        <v>2684</v>
      </c>
      <c r="O1623" s="78" t="s">
        <v>2167</v>
      </c>
      <c r="P1623" s="82">
        <v>1</v>
      </c>
      <c r="Q1623" s="78" t="s">
        <v>2204</v>
      </c>
      <c r="R1623" s="82"/>
      <c r="S1623" s="82"/>
      <c r="T1623" s="82">
        <v>1</v>
      </c>
      <c r="U1623" s="82"/>
      <c r="V1623" s="82"/>
      <c r="W1623" s="82"/>
      <c r="X1623" s="82"/>
      <c r="Y1623" s="82"/>
      <c r="Z1623" s="82"/>
      <c r="AA1623" s="82"/>
      <c r="AB1623" s="82"/>
      <c r="AC1623" s="82"/>
      <c r="AD1623" s="85" t="str">
        <f>IF(A1623&lt;&gt;"",IF(D1623="DIRECCIÓN_DE_TRANSFERENCIAS","280 0031",VLOOKUP(C1623,NIVELES!$A$14:$B$105,2,0)),"")</f>
        <v>280 4110</v>
      </c>
      <c r="AE1623" s="86" t="s">
        <v>322</v>
      </c>
      <c r="AF1623" s="86" t="s">
        <v>543</v>
      </c>
      <c r="AG1623" s="79" t="str">
        <f>+IF(AF1623&lt;&gt;"",VLOOKUP(AF1623,NIVELES!$A$666:$B$673,2,0),"")</f>
        <v>DESARROLLO_INFANTIL</v>
      </c>
      <c r="AH1623" s="78" t="s">
        <v>322</v>
      </c>
      <c r="AI1623" s="79" t="str">
        <f>IF(AH1623&lt;&gt;"",VLOOKUP(CONCATENATE(AG1623,AH1623),NIVELES!$B$676:$C$745,2,0),"")</f>
        <v>Centros Infantiles Del Buen Vivir Atencion Directa -Funcionamiento Operación Y Atencion De Unidades</v>
      </c>
      <c r="AJ1623" s="78" t="s">
        <v>517</v>
      </c>
      <c r="AK1623" s="79" t="str">
        <f>+IF(AJ1623&lt;&gt;"",VLOOKUP(AJ1623,NIVELES!$A$816:$B$892,2,0),"")</f>
        <v>NO APLICA</v>
      </c>
      <c r="AL1623" s="78" t="s">
        <v>553</v>
      </c>
      <c r="AM1623" s="78">
        <v>510204</v>
      </c>
      <c r="AN1623" s="79" t="str">
        <f>IF(AM1623&lt;&gt;"",+VLOOKUP(AM1623,NIVELES!$A$1652:$B$2466,2,0),"")</f>
        <v>Decimocuarto Sueldo</v>
      </c>
      <c r="AO1623" s="87">
        <v>6862.17</v>
      </c>
      <c r="AP1623" s="88">
        <v>68.62</v>
      </c>
      <c r="AQ1623" s="88">
        <v>6107.35</v>
      </c>
      <c r="AR1623" s="88">
        <v>68.62</v>
      </c>
      <c r="AS1623" s="88">
        <v>68.62</v>
      </c>
      <c r="AT1623" s="88">
        <v>68.62</v>
      </c>
      <c r="AU1623" s="88">
        <v>68.62</v>
      </c>
      <c r="AV1623" s="88">
        <v>68.62</v>
      </c>
      <c r="AW1623" s="88">
        <v>68.62</v>
      </c>
      <c r="AX1623" s="88">
        <v>68.62</v>
      </c>
      <c r="AY1623" s="88">
        <v>68.62</v>
      </c>
      <c r="AZ1623" s="88">
        <v>68.62</v>
      </c>
      <c r="BA1623" s="88">
        <v>68.62</v>
      </c>
      <c r="BB1623" s="89">
        <f t="shared" si="99"/>
        <v>6862.1699999999992</v>
      </c>
      <c r="BC1623" s="90" t="str">
        <f t="shared" si="98"/>
        <v>OK</v>
      </c>
      <c r="BD1623" s="91" t="str">
        <f t="shared" si="100"/>
        <v xml:space="preserve">                  </v>
      </c>
      <c r="BE1623" s="92">
        <f t="shared" si="101"/>
        <v>1</v>
      </c>
    </row>
    <row r="1624" spans="1:57" s="74" customFormat="1" ht="50.1" customHeight="1" x14ac:dyDescent="0.2">
      <c r="A1624" s="78" t="s">
        <v>55</v>
      </c>
      <c r="B1624" s="78" t="s">
        <v>59</v>
      </c>
      <c r="C1624" s="78" t="s">
        <v>616</v>
      </c>
      <c r="D1624" s="78" t="s">
        <v>605</v>
      </c>
      <c r="E1624" s="79" t="str">
        <f>+IF(C1624&lt;&gt;"",VLOOKUP(MID(C1624,18,5),NIVELES!$A$133:$B$213,2,0),"")</f>
        <v>MANABÍ</v>
      </c>
      <c r="F1624" s="80" t="s">
        <v>81</v>
      </c>
      <c r="G1624" s="81" t="str">
        <f>+IF(F1624&lt;&gt;"",VLOOKUP(F1624,NIVELES!$A$246:$C$464,3,0),"")</f>
        <v xml:space="preserve"> </v>
      </c>
      <c r="H1624" s="82" t="s">
        <v>1024</v>
      </c>
      <c r="I1624" s="78" t="s">
        <v>2201</v>
      </c>
      <c r="J1624" s="78" t="s">
        <v>2184</v>
      </c>
      <c r="K1624" s="78" t="s">
        <v>2185</v>
      </c>
      <c r="L1624" s="78" t="s">
        <v>2683</v>
      </c>
      <c r="M1624" s="78">
        <v>160</v>
      </c>
      <c r="N1624" s="78" t="s">
        <v>2684</v>
      </c>
      <c r="O1624" s="78" t="s">
        <v>2167</v>
      </c>
      <c r="P1624" s="82">
        <v>0</v>
      </c>
      <c r="Q1624" s="78" t="s">
        <v>2204</v>
      </c>
      <c r="R1624" s="82"/>
      <c r="S1624" s="82"/>
      <c r="T1624" s="82"/>
      <c r="U1624" s="82"/>
      <c r="V1624" s="82"/>
      <c r="W1624" s="82"/>
      <c r="X1624" s="82"/>
      <c r="Y1624" s="82"/>
      <c r="Z1624" s="82"/>
      <c r="AA1624" s="82"/>
      <c r="AB1624" s="82"/>
      <c r="AC1624" s="82"/>
      <c r="AD1624" s="85" t="str">
        <f>IF(A1624&lt;&gt;"",IF(D1624="DIRECCIÓN_DE_TRANSFERENCIAS","280 0031",VLOOKUP(C1624,NIVELES!$A$14:$B$105,2,0)),"")</f>
        <v>280 4110</v>
      </c>
      <c r="AE1624" s="86" t="s">
        <v>322</v>
      </c>
      <c r="AF1624" s="86" t="s">
        <v>543</v>
      </c>
      <c r="AG1624" s="79" t="str">
        <f>+IF(AF1624&lt;&gt;"",VLOOKUP(AF1624,NIVELES!$A$666:$B$673,2,0),"")</f>
        <v>DESARROLLO_INFANTIL</v>
      </c>
      <c r="AH1624" s="78" t="s">
        <v>322</v>
      </c>
      <c r="AI1624" s="79" t="str">
        <f>IF(AH1624&lt;&gt;"",VLOOKUP(CONCATENATE(AG1624,AH1624),NIVELES!$B$676:$C$745,2,0),"")</f>
        <v>Centros Infantiles Del Buen Vivir Atencion Directa -Funcionamiento Operación Y Atencion De Unidades</v>
      </c>
      <c r="AJ1624" s="78" t="s">
        <v>517</v>
      </c>
      <c r="AK1624" s="79" t="str">
        <f>+IF(AJ1624&lt;&gt;"",VLOOKUP(AJ1624,NIVELES!$A$816:$B$892,2,0),"")</f>
        <v>NO APLICA</v>
      </c>
      <c r="AL1624" s="78" t="s">
        <v>553</v>
      </c>
      <c r="AM1624" s="78">
        <v>510510</v>
      </c>
      <c r="AN1624" s="79" t="str">
        <f>IF(AM1624&lt;&gt;"",+VLOOKUP(AM1624,NIVELES!$A$1652:$B$2466,2,0),"")</f>
        <v>Servicios Personales por Contrato</v>
      </c>
      <c r="AO1624" s="87">
        <v>12870</v>
      </c>
      <c r="AP1624" s="88">
        <v>1072.5</v>
      </c>
      <c r="AQ1624" s="88">
        <v>1072.5</v>
      </c>
      <c r="AR1624" s="88">
        <v>1072.5</v>
      </c>
      <c r="AS1624" s="88">
        <v>1072.5</v>
      </c>
      <c r="AT1624" s="88">
        <v>1072.5</v>
      </c>
      <c r="AU1624" s="88">
        <v>1072.5</v>
      </c>
      <c r="AV1624" s="88">
        <v>1072.5</v>
      </c>
      <c r="AW1624" s="88">
        <v>1072.5</v>
      </c>
      <c r="AX1624" s="88">
        <v>1072.5</v>
      </c>
      <c r="AY1624" s="88">
        <v>1072.5</v>
      </c>
      <c r="AZ1624" s="88">
        <v>1072.5</v>
      </c>
      <c r="BA1624" s="88">
        <v>1072.5</v>
      </c>
      <c r="BB1624" s="89">
        <f t="shared" si="99"/>
        <v>12870</v>
      </c>
      <c r="BC1624" s="90" t="str">
        <f t="shared" si="98"/>
        <v>OK</v>
      </c>
      <c r="BD1624" s="91" t="str">
        <f t="shared" si="100"/>
        <v xml:space="preserve">                  </v>
      </c>
      <c r="BE1624" s="92">
        <f t="shared" si="101"/>
        <v>0</v>
      </c>
    </row>
    <row r="1625" spans="1:57" s="74" customFormat="1" ht="50.1" customHeight="1" x14ac:dyDescent="0.2">
      <c r="A1625" s="78" t="s">
        <v>55</v>
      </c>
      <c r="B1625" s="78" t="s">
        <v>59</v>
      </c>
      <c r="C1625" s="78" t="s">
        <v>616</v>
      </c>
      <c r="D1625" s="78" t="s">
        <v>605</v>
      </c>
      <c r="E1625" s="79" t="str">
        <f>+IF(C1625&lt;&gt;"",VLOOKUP(MID(C1625,18,5),NIVELES!$A$133:$B$213,2,0),"")</f>
        <v>MANABÍ</v>
      </c>
      <c r="F1625" s="80" t="s">
        <v>81</v>
      </c>
      <c r="G1625" s="81" t="str">
        <f>+IF(F1625&lt;&gt;"",VLOOKUP(F1625,NIVELES!$A$246:$C$464,3,0),"")</f>
        <v xml:space="preserve"> </v>
      </c>
      <c r="H1625" s="82" t="s">
        <v>1024</v>
      </c>
      <c r="I1625" s="78" t="s">
        <v>2201</v>
      </c>
      <c r="J1625" s="78" t="s">
        <v>2184</v>
      </c>
      <c r="K1625" s="78" t="s">
        <v>2185</v>
      </c>
      <c r="L1625" s="78" t="s">
        <v>2683</v>
      </c>
      <c r="M1625" s="78">
        <v>160</v>
      </c>
      <c r="N1625" s="78" t="s">
        <v>2684</v>
      </c>
      <c r="O1625" s="78" t="s">
        <v>2167</v>
      </c>
      <c r="P1625" s="82">
        <v>12</v>
      </c>
      <c r="Q1625" s="78" t="s">
        <v>2204</v>
      </c>
      <c r="R1625" s="82">
        <v>1</v>
      </c>
      <c r="S1625" s="82">
        <v>1</v>
      </c>
      <c r="T1625" s="82">
        <v>1</v>
      </c>
      <c r="U1625" s="82">
        <v>1</v>
      </c>
      <c r="V1625" s="82">
        <v>1</v>
      </c>
      <c r="W1625" s="82">
        <v>1</v>
      </c>
      <c r="X1625" s="82">
        <v>1</v>
      </c>
      <c r="Y1625" s="82">
        <v>1</v>
      </c>
      <c r="Z1625" s="82">
        <v>1</v>
      </c>
      <c r="AA1625" s="82">
        <v>1</v>
      </c>
      <c r="AB1625" s="82">
        <v>1</v>
      </c>
      <c r="AC1625" s="82">
        <v>1</v>
      </c>
      <c r="AD1625" s="85" t="str">
        <f>IF(A1625&lt;&gt;"",IF(D1625="DIRECCIÓN_DE_TRANSFERENCIAS","280 0031",VLOOKUP(C1625,NIVELES!$A$14:$B$105,2,0)),"")</f>
        <v>280 4110</v>
      </c>
      <c r="AE1625" s="86" t="s">
        <v>322</v>
      </c>
      <c r="AF1625" s="86" t="s">
        <v>543</v>
      </c>
      <c r="AG1625" s="79" t="str">
        <f>+IF(AF1625&lt;&gt;"",VLOOKUP(AF1625,NIVELES!$A$666:$B$673,2,0),"")</f>
        <v>DESARROLLO_INFANTIL</v>
      </c>
      <c r="AH1625" s="78" t="s">
        <v>322</v>
      </c>
      <c r="AI1625" s="79" t="str">
        <f>IF(AH1625&lt;&gt;"",VLOOKUP(CONCATENATE(AG1625,AH1625),NIVELES!$B$676:$C$745,2,0),"")</f>
        <v>Centros Infantiles Del Buen Vivir Atencion Directa -Funcionamiento Operación Y Atencion De Unidades</v>
      </c>
      <c r="AJ1625" s="78" t="s">
        <v>517</v>
      </c>
      <c r="AK1625" s="79" t="str">
        <f>+IF(AJ1625&lt;&gt;"",VLOOKUP(AJ1625,NIVELES!$A$816:$B$892,2,0),"")</f>
        <v>NO APLICA</v>
      </c>
      <c r="AL1625" s="78" t="s">
        <v>553</v>
      </c>
      <c r="AM1625" s="78">
        <v>510601</v>
      </c>
      <c r="AN1625" s="79" t="str">
        <f>IF(AM1625&lt;&gt;"",+VLOOKUP(AM1625,NIVELES!$A$1652:$B$2466,2,0),"")</f>
        <v>Aporte Patronal</v>
      </c>
      <c r="AO1625" s="87">
        <v>11798.57</v>
      </c>
      <c r="AP1625" s="88">
        <v>983.21</v>
      </c>
      <c r="AQ1625" s="88">
        <v>983.21</v>
      </c>
      <c r="AR1625" s="88">
        <v>983.21</v>
      </c>
      <c r="AS1625" s="88">
        <v>983.21</v>
      </c>
      <c r="AT1625" s="88">
        <v>983.21</v>
      </c>
      <c r="AU1625" s="88">
        <v>983.21</v>
      </c>
      <c r="AV1625" s="88">
        <v>983.21</v>
      </c>
      <c r="AW1625" s="88">
        <v>983.21</v>
      </c>
      <c r="AX1625" s="88">
        <v>983.21</v>
      </c>
      <c r="AY1625" s="88">
        <v>983.21</v>
      </c>
      <c r="AZ1625" s="88">
        <v>983.21</v>
      </c>
      <c r="BA1625" s="88">
        <v>983.26</v>
      </c>
      <c r="BB1625" s="89">
        <f t="shared" si="99"/>
        <v>11798.569999999998</v>
      </c>
      <c r="BC1625" s="90" t="str">
        <f t="shared" si="98"/>
        <v>OK</v>
      </c>
      <c r="BD1625" s="91" t="str">
        <f t="shared" si="100"/>
        <v xml:space="preserve">                  </v>
      </c>
      <c r="BE1625" s="92">
        <f t="shared" si="101"/>
        <v>12</v>
      </c>
    </row>
    <row r="1626" spans="1:57" s="74" customFormat="1" ht="50.1" customHeight="1" x14ac:dyDescent="0.2">
      <c r="A1626" s="78" t="s">
        <v>55</v>
      </c>
      <c r="B1626" s="78" t="s">
        <v>59</v>
      </c>
      <c r="C1626" s="78" t="s">
        <v>616</v>
      </c>
      <c r="D1626" s="78" t="s">
        <v>605</v>
      </c>
      <c r="E1626" s="79" t="str">
        <f>+IF(C1626&lt;&gt;"",VLOOKUP(MID(C1626,18,5),NIVELES!$A$133:$B$213,2,0),"")</f>
        <v>MANABÍ</v>
      </c>
      <c r="F1626" s="80" t="s">
        <v>81</v>
      </c>
      <c r="G1626" s="81" t="str">
        <f>+IF(F1626&lt;&gt;"",VLOOKUP(F1626,NIVELES!$A$246:$C$464,3,0),"")</f>
        <v xml:space="preserve"> </v>
      </c>
      <c r="H1626" s="82" t="s">
        <v>1024</v>
      </c>
      <c r="I1626" s="78" t="s">
        <v>2201</v>
      </c>
      <c r="J1626" s="78" t="s">
        <v>2184</v>
      </c>
      <c r="K1626" s="78" t="s">
        <v>2185</v>
      </c>
      <c r="L1626" s="78" t="s">
        <v>2683</v>
      </c>
      <c r="M1626" s="78">
        <v>160</v>
      </c>
      <c r="N1626" s="78" t="s">
        <v>2684</v>
      </c>
      <c r="O1626" s="78" t="s">
        <v>2167</v>
      </c>
      <c r="P1626" s="82">
        <v>12</v>
      </c>
      <c r="Q1626" s="78" t="s">
        <v>2204</v>
      </c>
      <c r="R1626" s="82">
        <v>1</v>
      </c>
      <c r="S1626" s="82">
        <v>1</v>
      </c>
      <c r="T1626" s="82">
        <v>1</v>
      </c>
      <c r="U1626" s="82">
        <v>1</v>
      </c>
      <c r="V1626" s="82">
        <v>1</v>
      </c>
      <c r="W1626" s="82">
        <v>1</v>
      </c>
      <c r="X1626" s="82">
        <v>1</v>
      </c>
      <c r="Y1626" s="82">
        <v>1</v>
      </c>
      <c r="Z1626" s="82">
        <v>1</v>
      </c>
      <c r="AA1626" s="82">
        <v>1</v>
      </c>
      <c r="AB1626" s="82">
        <v>1</v>
      </c>
      <c r="AC1626" s="82">
        <v>1</v>
      </c>
      <c r="AD1626" s="85" t="str">
        <f>IF(A1626&lt;&gt;"",IF(D1626="DIRECCIÓN_DE_TRANSFERENCIAS","280 0031",VLOOKUP(C1626,NIVELES!$A$14:$B$105,2,0)),"")</f>
        <v>280 4110</v>
      </c>
      <c r="AE1626" s="86" t="s">
        <v>322</v>
      </c>
      <c r="AF1626" s="86" t="s">
        <v>543</v>
      </c>
      <c r="AG1626" s="79" t="str">
        <f>+IF(AF1626&lt;&gt;"",VLOOKUP(AF1626,NIVELES!$A$666:$B$673,2,0),"")</f>
        <v>DESARROLLO_INFANTIL</v>
      </c>
      <c r="AH1626" s="78" t="s">
        <v>322</v>
      </c>
      <c r="AI1626" s="79" t="str">
        <f>IF(AH1626&lt;&gt;"",VLOOKUP(CONCATENATE(AG1626,AH1626),NIVELES!$B$676:$C$745,2,0),"")</f>
        <v>Centros Infantiles Del Buen Vivir Atencion Directa -Funcionamiento Operación Y Atencion De Unidades</v>
      </c>
      <c r="AJ1626" s="78" t="s">
        <v>517</v>
      </c>
      <c r="AK1626" s="79" t="str">
        <f>+IF(AJ1626&lt;&gt;"",VLOOKUP(AJ1626,NIVELES!$A$816:$B$892,2,0),"")</f>
        <v>NO APLICA</v>
      </c>
      <c r="AL1626" s="78" t="s">
        <v>553</v>
      </c>
      <c r="AM1626" s="78">
        <v>510602</v>
      </c>
      <c r="AN1626" s="79" t="str">
        <f>IF(AM1626&lt;&gt;"",+VLOOKUP(AM1626,NIVELES!$A$1652:$B$2466,2,0),"")</f>
        <v>Fondo de Reserva</v>
      </c>
      <c r="AO1626" s="87">
        <v>10188.75</v>
      </c>
      <c r="AP1626" s="88">
        <v>849.09</v>
      </c>
      <c r="AQ1626" s="88">
        <v>849.06</v>
      </c>
      <c r="AR1626" s="88">
        <v>849.06</v>
      </c>
      <c r="AS1626" s="88">
        <v>849.06</v>
      </c>
      <c r="AT1626" s="88">
        <v>849.06</v>
      </c>
      <c r="AU1626" s="88">
        <v>849.06</v>
      </c>
      <c r="AV1626" s="88">
        <v>849.06</v>
      </c>
      <c r="AW1626" s="88">
        <v>849.06</v>
      </c>
      <c r="AX1626" s="88">
        <v>849.06</v>
      </c>
      <c r="AY1626" s="88">
        <v>849.06</v>
      </c>
      <c r="AZ1626" s="88">
        <v>849.06</v>
      </c>
      <c r="BA1626" s="88">
        <v>849.06</v>
      </c>
      <c r="BB1626" s="89">
        <f t="shared" si="99"/>
        <v>10188.749999999996</v>
      </c>
      <c r="BC1626" s="90" t="str">
        <f t="shared" si="98"/>
        <v>OK</v>
      </c>
      <c r="BD1626" s="91" t="str">
        <f t="shared" si="100"/>
        <v xml:space="preserve">                  </v>
      </c>
      <c r="BE1626" s="92">
        <f t="shared" si="101"/>
        <v>12</v>
      </c>
    </row>
    <row r="1627" spans="1:57" s="74" customFormat="1" ht="50.1" customHeight="1" x14ac:dyDescent="0.2">
      <c r="A1627" s="78" t="s">
        <v>55</v>
      </c>
      <c r="B1627" s="78" t="s">
        <v>59</v>
      </c>
      <c r="C1627" s="78" t="s">
        <v>616</v>
      </c>
      <c r="D1627" s="78" t="s">
        <v>605</v>
      </c>
      <c r="E1627" s="79" t="str">
        <f>+IF(C1627&lt;&gt;"",VLOOKUP(MID(C1627,18,5),NIVELES!$A$133:$B$213,2,0),"")</f>
        <v>MANABÍ</v>
      </c>
      <c r="F1627" s="80" t="s">
        <v>81</v>
      </c>
      <c r="G1627" s="81" t="str">
        <f>+IF(F1627&lt;&gt;"",VLOOKUP(F1627,NIVELES!$A$246:$C$464,3,0),"")</f>
        <v xml:space="preserve"> </v>
      </c>
      <c r="H1627" s="82" t="s">
        <v>1024</v>
      </c>
      <c r="I1627" s="78" t="s">
        <v>2201</v>
      </c>
      <c r="J1627" s="78" t="s">
        <v>2184</v>
      </c>
      <c r="K1627" s="78" t="s">
        <v>2185</v>
      </c>
      <c r="L1627" s="78" t="s">
        <v>2683</v>
      </c>
      <c r="M1627" s="78">
        <v>180</v>
      </c>
      <c r="N1627" s="78" t="s">
        <v>2684</v>
      </c>
      <c r="O1627" s="78" t="s">
        <v>2174</v>
      </c>
      <c r="P1627" s="82">
        <v>12</v>
      </c>
      <c r="Q1627" s="78" t="s">
        <v>2685</v>
      </c>
      <c r="R1627" s="82">
        <v>1</v>
      </c>
      <c r="S1627" s="82">
        <v>1</v>
      </c>
      <c r="T1627" s="82">
        <v>1</v>
      </c>
      <c r="U1627" s="82">
        <v>1</v>
      </c>
      <c r="V1627" s="82">
        <v>1</v>
      </c>
      <c r="W1627" s="82">
        <v>1</v>
      </c>
      <c r="X1627" s="82">
        <v>1</v>
      </c>
      <c r="Y1627" s="82">
        <v>1</v>
      </c>
      <c r="Z1627" s="82">
        <v>1</v>
      </c>
      <c r="AA1627" s="82">
        <v>1</v>
      </c>
      <c r="AB1627" s="82">
        <v>1</v>
      </c>
      <c r="AC1627" s="82">
        <v>1</v>
      </c>
      <c r="AD1627" s="85" t="str">
        <f>IF(A1627&lt;&gt;"",IF(D1627="DIRECCIÓN_DE_TRANSFERENCIAS","280 0031",VLOOKUP(C1627,NIVELES!$A$14:$B$105,2,0)),"")</f>
        <v>280 4110</v>
      </c>
      <c r="AE1627" s="86" t="s">
        <v>322</v>
      </c>
      <c r="AF1627" s="86" t="s">
        <v>543</v>
      </c>
      <c r="AG1627" s="79" t="str">
        <f>+IF(AF1627&lt;&gt;"",VLOOKUP(AF1627,NIVELES!$A$666:$B$673,2,0),"")</f>
        <v>DESARROLLO_INFANTIL</v>
      </c>
      <c r="AH1627" s="78" t="s">
        <v>322</v>
      </c>
      <c r="AI1627" s="79" t="str">
        <f>IF(AH1627&lt;&gt;"",VLOOKUP(CONCATENATE(AG1627,AH1627),NIVELES!$B$676:$C$745,2,0),"")</f>
        <v>Centros Infantiles Del Buen Vivir Atencion Directa -Funcionamiento Operación Y Atencion De Unidades</v>
      </c>
      <c r="AJ1627" s="78" t="s">
        <v>517</v>
      </c>
      <c r="AK1627" s="79" t="str">
        <f>+IF(AJ1627&lt;&gt;"",VLOOKUP(AJ1627,NIVELES!$A$816:$B$892,2,0),"")</f>
        <v>NO APLICA</v>
      </c>
      <c r="AL1627" s="78" t="s">
        <v>554</v>
      </c>
      <c r="AM1627" s="78">
        <v>530101</v>
      </c>
      <c r="AN1627" s="79" t="str">
        <f>IF(AM1627&lt;&gt;"",+VLOOKUP(AM1627,NIVELES!$A$1652:$B$2466,2,0),"")</f>
        <v>Agua Potable</v>
      </c>
      <c r="AO1627" s="87">
        <v>3000.0009999899999</v>
      </c>
      <c r="AP1627" s="88">
        <v>250.00099999</v>
      </c>
      <c r="AQ1627" s="88">
        <v>250</v>
      </c>
      <c r="AR1627" s="88">
        <v>250</v>
      </c>
      <c r="AS1627" s="88">
        <v>250</v>
      </c>
      <c r="AT1627" s="88">
        <v>250</v>
      </c>
      <c r="AU1627" s="88">
        <v>250</v>
      </c>
      <c r="AV1627" s="88">
        <v>250</v>
      </c>
      <c r="AW1627" s="88">
        <v>250</v>
      </c>
      <c r="AX1627" s="88">
        <v>250</v>
      </c>
      <c r="AY1627" s="88">
        <v>250</v>
      </c>
      <c r="AZ1627" s="88">
        <v>250</v>
      </c>
      <c r="BA1627" s="88">
        <v>250</v>
      </c>
      <c r="BB1627" s="89">
        <f t="shared" si="99"/>
        <v>3000.0009999899999</v>
      </c>
      <c r="BC1627" s="90" t="str">
        <f t="shared" si="98"/>
        <v>OK</v>
      </c>
      <c r="BD1627" s="91" t="str">
        <f t="shared" si="100"/>
        <v xml:space="preserve">                  </v>
      </c>
      <c r="BE1627" s="92">
        <f t="shared" si="101"/>
        <v>12</v>
      </c>
    </row>
    <row r="1628" spans="1:57" s="74" customFormat="1" ht="50.1" customHeight="1" x14ac:dyDescent="0.2">
      <c r="A1628" s="78" t="s">
        <v>55</v>
      </c>
      <c r="B1628" s="78" t="s">
        <v>59</v>
      </c>
      <c r="C1628" s="78" t="s">
        <v>616</v>
      </c>
      <c r="D1628" s="78" t="s">
        <v>605</v>
      </c>
      <c r="E1628" s="79" t="str">
        <f>+IF(C1628&lt;&gt;"",VLOOKUP(MID(C1628,18,5),NIVELES!$A$133:$B$213,2,0),"")</f>
        <v>MANABÍ</v>
      </c>
      <c r="F1628" s="80" t="s">
        <v>81</v>
      </c>
      <c r="G1628" s="81" t="str">
        <f>+IF(F1628&lt;&gt;"",VLOOKUP(F1628,NIVELES!$A$246:$C$464,3,0),"")</f>
        <v xml:space="preserve"> </v>
      </c>
      <c r="H1628" s="82" t="s">
        <v>1024</v>
      </c>
      <c r="I1628" s="78" t="s">
        <v>2201</v>
      </c>
      <c r="J1628" s="78" t="s">
        <v>2184</v>
      </c>
      <c r="K1628" s="78" t="s">
        <v>2185</v>
      </c>
      <c r="L1628" s="78" t="s">
        <v>2683</v>
      </c>
      <c r="M1628" s="78">
        <v>180</v>
      </c>
      <c r="N1628" s="78" t="s">
        <v>2684</v>
      </c>
      <c r="O1628" s="78" t="s">
        <v>2174</v>
      </c>
      <c r="P1628" s="82">
        <v>12</v>
      </c>
      <c r="Q1628" s="78" t="s">
        <v>2686</v>
      </c>
      <c r="R1628" s="82">
        <v>1</v>
      </c>
      <c r="S1628" s="82">
        <v>1</v>
      </c>
      <c r="T1628" s="82">
        <v>1</v>
      </c>
      <c r="U1628" s="82">
        <v>1</v>
      </c>
      <c r="V1628" s="82">
        <v>1</v>
      </c>
      <c r="W1628" s="82">
        <v>1</v>
      </c>
      <c r="X1628" s="82">
        <v>1</v>
      </c>
      <c r="Y1628" s="82">
        <v>1</v>
      </c>
      <c r="Z1628" s="82">
        <v>1</v>
      </c>
      <c r="AA1628" s="82">
        <v>1</v>
      </c>
      <c r="AB1628" s="82">
        <v>1</v>
      </c>
      <c r="AC1628" s="82">
        <v>1</v>
      </c>
      <c r="AD1628" s="85" t="str">
        <f>IF(A1628&lt;&gt;"",IF(D1628="DIRECCIÓN_DE_TRANSFERENCIAS","280 0031",VLOOKUP(C1628,NIVELES!$A$14:$B$105,2,0)),"")</f>
        <v>280 4110</v>
      </c>
      <c r="AE1628" s="86" t="s">
        <v>322</v>
      </c>
      <c r="AF1628" s="86" t="s">
        <v>543</v>
      </c>
      <c r="AG1628" s="79" t="str">
        <f>+IF(AF1628&lt;&gt;"",VLOOKUP(AF1628,NIVELES!$A$666:$B$673,2,0),"")</f>
        <v>DESARROLLO_INFANTIL</v>
      </c>
      <c r="AH1628" s="78" t="s">
        <v>322</v>
      </c>
      <c r="AI1628" s="79" t="str">
        <f>IF(AH1628&lt;&gt;"",VLOOKUP(CONCATENATE(AG1628,AH1628),NIVELES!$B$676:$C$745,2,0),"")</f>
        <v>Centros Infantiles Del Buen Vivir Atencion Directa -Funcionamiento Operación Y Atencion De Unidades</v>
      </c>
      <c r="AJ1628" s="78" t="s">
        <v>517</v>
      </c>
      <c r="AK1628" s="79" t="str">
        <f>+IF(AJ1628&lt;&gt;"",VLOOKUP(AJ1628,NIVELES!$A$816:$B$892,2,0),"")</f>
        <v>NO APLICA</v>
      </c>
      <c r="AL1628" s="78" t="s">
        <v>554</v>
      </c>
      <c r="AM1628" s="78">
        <v>530104</v>
      </c>
      <c r="AN1628" s="79" t="str">
        <f>IF(AM1628&lt;&gt;"",+VLOOKUP(AM1628,NIVELES!$A$1652:$B$2466,2,0),"")</f>
        <v>Energía Eléctrica</v>
      </c>
      <c r="AO1628" s="87">
        <v>1200.00099999999</v>
      </c>
      <c r="AP1628" s="88">
        <v>100.00099999999</v>
      </c>
      <c r="AQ1628" s="88">
        <v>100</v>
      </c>
      <c r="AR1628" s="88">
        <v>100</v>
      </c>
      <c r="AS1628" s="88">
        <v>100</v>
      </c>
      <c r="AT1628" s="88">
        <v>100</v>
      </c>
      <c r="AU1628" s="88">
        <v>100</v>
      </c>
      <c r="AV1628" s="88">
        <v>100</v>
      </c>
      <c r="AW1628" s="88">
        <v>100</v>
      </c>
      <c r="AX1628" s="88">
        <v>100</v>
      </c>
      <c r="AY1628" s="88">
        <v>100</v>
      </c>
      <c r="AZ1628" s="88">
        <v>100</v>
      </c>
      <c r="BA1628" s="88">
        <v>100</v>
      </c>
      <c r="BB1628" s="89">
        <f t="shared" si="99"/>
        <v>1200.00099999999</v>
      </c>
      <c r="BC1628" s="90" t="str">
        <f t="shared" si="98"/>
        <v>OK</v>
      </c>
      <c r="BD1628" s="91" t="str">
        <f t="shared" si="100"/>
        <v xml:space="preserve">                  </v>
      </c>
      <c r="BE1628" s="92">
        <f t="shared" si="101"/>
        <v>12</v>
      </c>
    </row>
    <row r="1629" spans="1:57" s="74" customFormat="1" ht="50.1" customHeight="1" x14ac:dyDescent="0.2">
      <c r="A1629" s="78" t="s">
        <v>55</v>
      </c>
      <c r="B1629" s="78" t="s">
        <v>59</v>
      </c>
      <c r="C1629" s="78" t="s">
        <v>616</v>
      </c>
      <c r="D1629" s="78" t="s">
        <v>605</v>
      </c>
      <c r="E1629" s="79" t="str">
        <f>+IF(C1629&lt;&gt;"",VLOOKUP(MID(C1629,18,5),NIVELES!$A$133:$B$213,2,0),"")</f>
        <v>MANABÍ</v>
      </c>
      <c r="F1629" s="80" t="s">
        <v>81</v>
      </c>
      <c r="G1629" s="81" t="str">
        <f>+IF(F1629&lt;&gt;"",VLOOKUP(F1629,NIVELES!$A$246:$C$464,3,0),"")</f>
        <v xml:space="preserve"> </v>
      </c>
      <c r="H1629" s="82" t="s">
        <v>1024</v>
      </c>
      <c r="I1629" s="78" t="s">
        <v>2201</v>
      </c>
      <c r="J1629" s="78" t="s">
        <v>2184</v>
      </c>
      <c r="K1629" s="78" t="s">
        <v>2185</v>
      </c>
      <c r="L1629" s="78" t="s">
        <v>2683</v>
      </c>
      <c r="M1629" s="78">
        <v>180</v>
      </c>
      <c r="N1629" s="78" t="s">
        <v>2684</v>
      </c>
      <c r="O1629" s="78" t="s">
        <v>2174</v>
      </c>
      <c r="P1629" s="82">
        <v>12</v>
      </c>
      <c r="Q1629" s="78" t="s">
        <v>2687</v>
      </c>
      <c r="R1629" s="82">
        <v>1</v>
      </c>
      <c r="S1629" s="82">
        <v>1</v>
      </c>
      <c r="T1629" s="82">
        <v>1</v>
      </c>
      <c r="U1629" s="82">
        <v>1</v>
      </c>
      <c r="V1629" s="82">
        <v>1</v>
      </c>
      <c r="W1629" s="82">
        <v>1</v>
      </c>
      <c r="X1629" s="82">
        <v>1</v>
      </c>
      <c r="Y1629" s="82">
        <v>1</v>
      </c>
      <c r="Z1629" s="82">
        <v>1</v>
      </c>
      <c r="AA1629" s="82">
        <v>1</v>
      </c>
      <c r="AB1629" s="82">
        <v>1</v>
      </c>
      <c r="AC1629" s="82">
        <v>1</v>
      </c>
      <c r="AD1629" s="85" t="str">
        <f>IF(A1629&lt;&gt;"",IF(D1629="DIRECCIÓN_DE_TRANSFERENCIAS","280 0031",VLOOKUP(C1629,NIVELES!$A$14:$B$105,2,0)),"")</f>
        <v>280 4110</v>
      </c>
      <c r="AE1629" s="86" t="s">
        <v>322</v>
      </c>
      <c r="AF1629" s="86" t="s">
        <v>543</v>
      </c>
      <c r="AG1629" s="79" t="str">
        <f>+IF(AF1629&lt;&gt;"",VLOOKUP(AF1629,NIVELES!$A$666:$B$673,2,0),"")</f>
        <v>DESARROLLO_INFANTIL</v>
      </c>
      <c r="AH1629" s="78" t="s">
        <v>322</v>
      </c>
      <c r="AI1629" s="79" t="str">
        <f>IF(AH1629&lt;&gt;"",VLOOKUP(CONCATENATE(AG1629,AH1629),NIVELES!$B$676:$C$745,2,0),"")</f>
        <v>Centros Infantiles Del Buen Vivir Atencion Directa -Funcionamiento Operación Y Atencion De Unidades</v>
      </c>
      <c r="AJ1629" s="78" t="s">
        <v>517</v>
      </c>
      <c r="AK1629" s="79" t="str">
        <f>+IF(AJ1629&lt;&gt;"",VLOOKUP(AJ1629,NIVELES!$A$816:$B$892,2,0),"")</f>
        <v>NO APLICA</v>
      </c>
      <c r="AL1629" s="78" t="s">
        <v>554</v>
      </c>
      <c r="AM1629" s="78">
        <v>530105</v>
      </c>
      <c r="AN1629" s="79" t="str">
        <f>IF(AM1629&lt;&gt;"",+VLOOKUP(AM1629,NIVELES!$A$1652:$B$2466,2,0),"")</f>
        <v>Telecomunicaciones</v>
      </c>
      <c r="AO1629" s="87">
        <v>2200</v>
      </c>
      <c r="AP1629" s="88">
        <v>183.33</v>
      </c>
      <c r="AQ1629" s="88">
        <v>183.33</v>
      </c>
      <c r="AR1629" s="88">
        <v>183.33</v>
      </c>
      <c r="AS1629" s="88">
        <v>183.33</v>
      </c>
      <c r="AT1629" s="88">
        <v>183.33</v>
      </c>
      <c r="AU1629" s="88">
        <v>183.33</v>
      </c>
      <c r="AV1629" s="88">
        <v>183.33</v>
      </c>
      <c r="AW1629" s="88">
        <v>183.33</v>
      </c>
      <c r="AX1629" s="88">
        <v>183.33</v>
      </c>
      <c r="AY1629" s="88">
        <v>183.33</v>
      </c>
      <c r="AZ1629" s="88">
        <v>183.33</v>
      </c>
      <c r="BA1629" s="88">
        <v>183.37</v>
      </c>
      <c r="BB1629" s="89">
        <f t="shared" si="99"/>
        <v>2199.9999999999995</v>
      </c>
      <c r="BC1629" s="90" t="str">
        <f t="shared" si="98"/>
        <v>OK</v>
      </c>
      <c r="BD1629" s="91" t="str">
        <f t="shared" si="100"/>
        <v xml:space="preserve">                  </v>
      </c>
      <c r="BE1629" s="92">
        <f t="shared" si="101"/>
        <v>12</v>
      </c>
    </row>
    <row r="1630" spans="1:57" s="74" customFormat="1" ht="50.1" customHeight="1" x14ac:dyDescent="0.2">
      <c r="A1630" s="78" t="s">
        <v>55</v>
      </c>
      <c r="B1630" s="78" t="s">
        <v>59</v>
      </c>
      <c r="C1630" s="78" t="s">
        <v>616</v>
      </c>
      <c r="D1630" s="78" t="s">
        <v>605</v>
      </c>
      <c r="E1630" s="79" t="str">
        <f>+IF(C1630&lt;&gt;"",VLOOKUP(MID(C1630,18,5),NIVELES!$A$133:$B$213,2,0),"")</f>
        <v>MANABÍ</v>
      </c>
      <c r="F1630" s="80" t="s">
        <v>81</v>
      </c>
      <c r="G1630" s="81" t="str">
        <f>+IF(F1630&lt;&gt;"",VLOOKUP(F1630,NIVELES!$A$246:$C$464,3,0),"")</f>
        <v xml:space="preserve"> </v>
      </c>
      <c r="H1630" s="82" t="s">
        <v>1024</v>
      </c>
      <c r="I1630" s="78" t="s">
        <v>2201</v>
      </c>
      <c r="J1630" s="78" t="s">
        <v>2184</v>
      </c>
      <c r="K1630" s="78" t="s">
        <v>2185</v>
      </c>
      <c r="L1630" s="78" t="s">
        <v>2683</v>
      </c>
      <c r="M1630" s="78">
        <v>180</v>
      </c>
      <c r="N1630" s="78" t="s">
        <v>2684</v>
      </c>
      <c r="O1630" s="78" t="s">
        <v>2688</v>
      </c>
      <c r="P1630" s="82">
        <v>0</v>
      </c>
      <c r="Q1630" s="78" t="s">
        <v>2689</v>
      </c>
      <c r="R1630" s="82"/>
      <c r="S1630" s="82"/>
      <c r="T1630" s="82"/>
      <c r="U1630" s="82"/>
      <c r="V1630" s="82"/>
      <c r="W1630" s="82"/>
      <c r="X1630" s="82"/>
      <c r="Y1630" s="82"/>
      <c r="Z1630" s="82"/>
      <c r="AA1630" s="82"/>
      <c r="AB1630" s="82"/>
      <c r="AC1630" s="82"/>
      <c r="AD1630" s="85" t="str">
        <f>IF(A1630&lt;&gt;"",IF(D1630="DIRECCIÓN_DE_TRANSFERENCIAS","280 0031",VLOOKUP(C1630,NIVELES!$A$14:$B$105,2,0)),"")</f>
        <v>280 4110</v>
      </c>
      <c r="AE1630" s="86" t="s">
        <v>322</v>
      </c>
      <c r="AF1630" s="86" t="s">
        <v>543</v>
      </c>
      <c r="AG1630" s="79" t="str">
        <f>+IF(AF1630&lt;&gt;"",VLOOKUP(AF1630,NIVELES!$A$666:$B$673,2,0),"")</f>
        <v>DESARROLLO_INFANTIL</v>
      </c>
      <c r="AH1630" s="78" t="s">
        <v>322</v>
      </c>
      <c r="AI1630" s="79" t="str">
        <f>IF(AH1630&lt;&gt;"",VLOOKUP(CONCATENATE(AG1630,AH1630),NIVELES!$B$676:$C$745,2,0),"")</f>
        <v>Centros Infantiles Del Buen Vivir Atencion Directa -Funcionamiento Operación Y Atencion De Unidades</v>
      </c>
      <c r="AJ1630" s="78" t="s">
        <v>517</v>
      </c>
      <c r="AK1630" s="79" t="str">
        <f>+IF(AJ1630&lt;&gt;"",VLOOKUP(AJ1630,NIVELES!$A$816:$B$892,2,0),"")</f>
        <v>NO APLICA</v>
      </c>
      <c r="AL1630" s="78" t="s">
        <v>554</v>
      </c>
      <c r="AM1630" s="78">
        <v>530208</v>
      </c>
      <c r="AN1630" s="79" t="str">
        <f>IF(AM1630&lt;&gt;"",+VLOOKUP(AM1630,NIVELES!$A$1652:$B$2466,2,0),"")</f>
        <v>Servicio de Seguridad y Vigilancia</v>
      </c>
      <c r="AO1630" s="87">
        <v>0</v>
      </c>
      <c r="AP1630" s="88">
        <v>0</v>
      </c>
      <c r="AQ1630" s="88">
        <v>0</v>
      </c>
      <c r="AR1630" s="88">
        <v>0</v>
      </c>
      <c r="AS1630" s="88">
        <v>0</v>
      </c>
      <c r="AT1630" s="88">
        <v>0</v>
      </c>
      <c r="AU1630" s="88">
        <v>0</v>
      </c>
      <c r="AV1630" s="88">
        <v>0</v>
      </c>
      <c r="AW1630" s="88">
        <v>0</v>
      </c>
      <c r="AX1630" s="88">
        <v>0</v>
      </c>
      <c r="AY1630" s="88">
        <v>0</v>
      </c>
      <c r="AZ1630" s="88">
        <v>0</v>
      </c>
      <c r="BA1630" s="88">
        <v>0</v>
      </c>
      <c r="BB1630" s="89">
        <f t="shared" si="99"/>
        <v>0</v>
      </c>
      <c r="BC1630" s="90" t="str">
        <f t="shared" si="98"/>
        <v>OK</v>
      </c>
      <c r="BD1630" s="91" t="str">
        <f t="shared" si="100"/>
        <v xml:space="preserve">                  </v>
      </c>
      <c r="BE1630" s="92">
        <f t="shared" si="101"/>
        <v>0</v>
      </c>
    </row>
    <row r="1631" spans="1:57" s="74" customFormat="1" ht="50.1" customHeight="1" x14ac:dyDescent="0.2">
      <c r="A1631" s="78" t="s">
        <v>55</v>
      </c>
      <c r="B1631" s="78" t="s">
        <v>59</v>
      </c>
      <c r="C1631" s="78" t="s">
        <v>616</v>
      </c>
      <c r="D1631" s="78" t="s">
        <v>605</v>
      </c>
      <c r="E1631" s="79" t="str">
        <f>+IF(C1631&lt;&gt;"",VLOOKUP(MID(C1631,18,5),NIVELES!$A$133:$B$213,2,0),"")</f>
        <v>MANABÍ</v>
      </c>
      <c r="F1631" s="80" t="s">
        <v>81</v>
      </c>
      <c r="G1631" s="81" t="str">
        <f>+IF(F1631&lt;&gt;"",VLOOKUP(F1631,NIVELES!$A$246:$C$464,3,0),"")</f>
        <v xml:space="preserve"> </v>
      </c>
      <c r="H1631" s="82" t="s">
        <v>1024</v>
      </c>
      <c r="I1631" s="78" t="s">
        <v>2201</v>
      </c>
      <c r="J1631" s="78" t="s">
        <v>2184</v>
      </c>
      <c r="K1631" s="78" t="s">
        <v>2185</v>
      </c>
      <c r="L1631" s="78" t="s">
        <v>2683</v>
      </c>
      <c r="M1631" s="78">
        <v>180</v>
      </c>
      <c r="N1631" s="78" t="s">
        <v>2684</v>
      </c>
      <c r="O1631" s="78" t="s">
        <v>2690</v>
      </c>
      <c r="P1631" s="82">
        <v>0</v>
      </c>
      <c r="Q1631" s="78" t="s">
        <v>2691</v>
      </c>
      <c r="R1631" s="82">
        <v>0</v>
      </c>
      <c r="S1631" s="82"/>
      <c r="T1631" s="82"/>
      <c r="U1631" s="82"/>
      <c r="V1631" s="82"/>
      <c r="W1631" s="82"/>
      <c r="X1631" s="82"/>
      <c r="Y1631" s="82"/>
      <c r="Z1631" s="82"/>
      <c r="AA1631" s="82"/>
      <c r="AB1631" s="82"/>
      <c r="AC1631" s="82"/>
      <c r="AD1631" s="85" t="str">
        <f>IF(A1631&lt;&gt;"",IF(D1631="DIRECCIÓN_DE_TRANSFERENCIAS","280 0031",VLOOKUP(C1631,NIVELES!$A$14:$B$105,2,0)),"")</f>
        <v>280 4110</v>
      </c>
      <c r="AE1631" s="86" t="s">
        <v>322</v>
      </c>
      <c r="AF1631" s="86" t="s">
        <v>543</v>
      </c>
      <c r="AG1631" s="79" t="str">
        <f>+IF(AF1631&lt;&gt;"",VLOOKUP(AF1631,NIVELES!$A$666:$B$673,2,0),"")</f>
        <v>DESARROLLO_INFANTIL</v>
      </c>
      <c r="AH1631" s="78" t="s">
        <v>322</v>
      </c>
      <c r="AI1631" s="79" t="str">
        <f>IF(AH1631&lt;&gt;"",VLOOKUP(CONCATENATE(AG1631,AH1631),NIVELES!$B$676:$C$745,2,0),"")</f>
        <v>Centros Infantiles Del Buen Vivir Atencion Directa -Funcionamiento Operación Y Atencion De Unidades</v>
      </c>
      <c r="AJ1631" s="78" t="s">
        <v>517</v>
      </c>
      <c r="AK1631" s="79" t="str">
        <f>+IF(AJ1631&lt;&gt;"",VLOOKUP(AJ1631,NIVELES!$A$816:$B$892,2,0),"")</f>
        <v>NO APLICA</v>
      </c>
      <c r="AL1631" s="78" t="s">
        <v>554</v>
      </c>
      <c r="AM1631" s="78">
        <v>530209</v>
      </c>
      <c r="AN1631" s="79" t="str">
        <f>IF(AM1631&lt;&gt;"",+VLOOKUP(AM1631,NIVELES!$A$1652:$B$2466,2,0),"")</f>
        <v>Servicios de Aseo; Lavado de Vestimenta de Trabajo; Fumigación, Desinfección y Limpieza de Instalaciones</v>
      </c>
      <c r="AO1631" s="87">
        <v>0</v>
      </c>
      <c r="AP1631" s="88">
        <v>0</v>
      </c>
      <c r="AQ1631" s="88">
        <v>0</v>
      </c>
      <c r="AR1631" s="88">
        <v>0</v>
      </c>
      <c r="AS1631" s="88">
        <v>0</v>
      </c>
      <c r="AT1631" s="88">
        <v>0</v>
      </c>
      <c r="AU1631" s="88">
        <v>0</v>
      </c>
      <c r="AV1631" s="88">
        <v>0</v>
      </c>
      <c r="AW1631" s="88">
        <v>0</v>
      </c>
      <c r="AX1631" s="88">
        <v>0</v>
      </c>
      <c r="AY1631" s="88">
        <v>0</v>
      </c>
      <c r="AZ1631" s="88">
        <v>0</v>
      </c>
      <c r="BA1631" s="88">
        <v>0</v>
      </c>
      <c r="BB1631" s="89">
        <f t="shared" si="99"/>
        <v>0</v>
      </c>
      <c r="BC1631" s="90" t="str">
        <f t="shared" si="98"/>
        <v>OK</v>
      </c>
      <c r="BD1631" s="91" t="str">
        <f t="shared" si="100"/>
        <v xml:space="preserve">                  </v>
      </c>
      <c r="BE1631" s="92">
        <f t="shared" si="101"/>
        <v>0</v>
      </c>
    </row>
    <row r="1632" spans="1:57" s="74" customFormat="1" ht="50.1" customHeight="1" x14ac:dyDescent="0.2">
      <c r="A1632" s="78" t="s">
        <v>55</v>
      </c>
      <c r="B1632" s="78" t="s">
        <v>59</v>
      </c>
      <c r="C1632" s="78" t="s">
        <v>616</v>
      </c>
      <c r="D1632" s="78" t="s">
        <v>605</v>
      </c>
      <c r="E1632" s="79" t="str">
        <f>+IF(C1632&lt;&gt;"",VLOOKUP(MID(C1632,18,5),NIVELES!$A$133:$B$213,2,0),"")</f>
        <v>MANABÍ</v>
      </c>
      <c r="F1632" s="80" t="s">
        <v>81</v>
      </c>
      <c r="G1632" s="81" t="str">
        <f>+IF(F1632&lt;&gt;"",VLOOKUP(F1632,NIVELES!$A$246:$C$464,3,0),"")</f>
        <v xml:space="preserve"> </v>
      </c>
      <c r="H1632" s="82" t="s">
        <v>1024</v>
      </c>
      <c r="I1632" s="78" t="s">
        <v>2201</v>
      </c>
      <c r="J1632" s="78" t="s">
        <v>2184</v>
      </c>
      <c r="K1632" s="78" t="s">
        <v>2185</v>
      </c>
      <c r="L1632" s="78" t="s">
        <v>2683</v>
      </c>
      <c r="M1632" s="78">
        <v>180</v>
      </c>
      <c r="N1632" s="78" t="s">
        <v>2684</v>
      </c>
      <c r="O1632" s="78" t="s">
        <v>2692</v>
      </c>
      <c r="P1632" s="82">
        <v>12</v>
      </c>
      <c r="Q1632" s="78" t="s">
        <v>2693</v>
      </c>
      <c r="R1632" s="82">
        <v>1</v>
      </c>
      <c r="S1632" s="82">
        <v>1</v>
      </c>
      <c r="T1632" s="82">
        <v>1</v>
      </c>
      <c r="U1632" s="82">
        <v>1</v>
      </c>
      <c r="V1632" s="82">
        <v>1</v>
      </c>
      <c r="W1632" s="82">
        <v>1</v>
      </c>
      <c r="X1632" s="82">
        <v>1</v>
      </c>
      <c r="Y1632" s="82">
        <v>1</v>
      </c>
      <c r="Z1632" s="82">
        <v>1</v>
      </c>
      <c r="AA1632" s="82">
        <v>1</v>
      </c>
      <c r="AB1632" s="82">
        <v>1</v>
      </c>
      <c r="AC1632" s="82">
        <v>1</v>
      </c>
      <c r="AD1632" s="85" t="str">
        <f>IF(A1632&lt;&gt;"",IF(D1632="DIRECCIÓN_DE_TRANSFERENCIAS","280 0031",VLOOKUP(C1632,NIVELES!$A$14:$B$105,2,0)),"")</f>
        <v>280 4110</v>
      </c>
      <c r="AE1632" s="86" t="s">
        <v>322</v>
      </c>
      <c r="AF1632" s="86" t="s">
        <v>543</v>
      </c>
      <c r="AG1632" s="79" t="str">
        <f>+IF(AF1632&lt;&gt;"",VLOOKUP(AF1632,NIVELES!$A$666:$B$673,2,0),"")</f>
        <v>DESARROLLO_INFANTIL</v>
      </c>
      <c r="AH1632" s="78" t="s">
        <v>322</v>
      </c>
      <c r="AI1632" s="79" t="str">
        <f>IF(AH1632&lt;&gt;"",VLOOKUP(CONCATENATE(AG1632,AH1632),NIVELES!$B$676:$C$745,2,0),"")</f>
        <v>Centros Infantiles Del Buen Vivir Atencion Directa -Funcionamiento Operación Y Atencion De Unidades</v>
      </c>
      <c r="AJ1632" s="78" t="s">
        <v>517</v>
      </c>
      <c r="AK1632" s="79" t="str">
        <f>+IF(AJ1632&lt;&gt;"",VLOOKUP(AJ1632,NIVELES!$A$816:$B$892,2,0),"")</f>
        <v>NO APLICA</v>
      </c>
      <c r="AL1632" s="78" t="s">
        <v>554</v>
      </c>
      <c r="AM1632" s="78">
        <v>530235</v>
      </c>
      <c r="AN1632" s="79" t="str">
        <f>IF(AM1632&lt;&gt;"",+VLOOKUP(AM1632,NIVELES!$A$1652:$B$2466,2,0),"")</f>
        <v>Servicio de Alimentación</v>
      </c>
      <c r="AO1632" s="87">
        <v>120431.81</v>
      </c>
      <c r="AP1632" s="88">
        <v>10035.98</v>
      </c>
      <c r="AQ1632" s="88">
        <v>10035.98</v>
      </c>
      <c r="AR1632" s="88">
        <v>10035.98</v>
      </c>
      <c r="AS1632" s="88">
        <v>10035.98</v>
      </c>
      <c r="AT1632" s="88">
        <v>10035.98</v>
      </c>
      <c r="AU1632" s="88">
        <v>10035.98</v>
      </c>
      <c r="AV1632" s="88">
        <v>10035.98</v>
      </c>
      <c r="AW1632" s="88">
        <v>10035.98</v>
      </c>
      <c r="AX1632" s="88">
        <v>10035.98</v>
      </c>
      <c r="AY1632" s="88">
        <v>10035.98</v>
      </c>
      <c r="AZ1632" s="88">
        <v>10035.98</v>
      </c>
      <c r="BA1632" s="88">
        <v>10036.030000000001</v>
      </c>
      <c r="BB1632" s="89">
        <f t="shared" si="99"/>
        <v>120431.80999999997</v>
      </c>
      <c r="BC1632" s="90" t="str">
        <f t="shared" si="98"/>
        <v>OK</v>
      </c>
      <c r="BD1632" s="91" t="str">
        <f t="shared" si="100"/>
        <v xml:space="preserve">                  </v>
      </c>
      <c r="BE1632" s="92">
        <f t="shared" si="101"/>
        <v>12</v>
      </c>
    </row>
    <row r="1633" spans="1:57" s="74" customFormat="1" ht="50.1" customHeight="1" x14ac:dyDescent="0.2">
      <c r="A1633" s="78" t="s">
        <v>55</v>
      </c>
      <c r="B1633" s="78" t="s">
        <v>59</v>
      </c>
      <c r="C1633" s="78" t="s">
        <v>616</v>
      </c>
      <c r="D1633" s="78" t="s">
        <v>605</v>
      </c>
      <c r="E1633" s="79" t="str">
        <f>+IF(C1633&lt;&gt;"",VLOOKUP(MID(C1633,18,5),NIVELES!$A$133:$B$213,2,0),"")</f>
        <v>MANABÍ</v>
      </c>
      <c r="F1633" s="80" t="s">
        <v>81</v>
      </c>
      <c r="G1633" s="81" t="str">
        <f>+IF(F1633&lt;&gt;"",VLOOKUP(F1633,NIVELES!$A$246:$C$464,3,0),"")</f>
        <v xml:space="preserve"> </v>
      </c>
      <c r="H1633" s="82" t="s">
        <v>1024</v>
      </c>
      <c r="I1633" s="78" t="s">
        <v>2201</v>
      </c>
      <c r="J1633" s="78" t="s">
        <v>2184</v>
      </c>
      <c r="K1633" s="78" t="s">
        <v>2185</v>
      </c>
      <c r="L1633" s="78" t="s">
        <v>2683</v>
      </c>
      <c r="M1633" s="78">
        <v>180</v>
      </c>
      <c r="N1633" s="78" t="s">
        <v>2684</v>
      </c>
      <c r="O1633" s="78" t="s">
        <v>2577</v>
      </c>
      <c r="P1633" s="82">
        <v>0</v>
      </c>
      <c r="Q1633" s="78" t="s">
        <v>2694</v>
      </c>
      <c r="R1633" s="82"/>
      <c r="S1633" s="82"/>
      <c r="T1633" s="82"/>
      <c r="U1633" s="82"/>
      <c r="V1633" s="82"/>
      <c r="W1633" s="82"/>
      <c r="X1633" s="82"/>
      <c r="Y1633" s="82"/>
      <c r="Z1633" s="82"/>
      <c r="AA1633" s="82"/>
      <c r="AB1633" s="82"/>
      <c r="AC1633" s="82"/>
      <c r="AD1633" s="85" t="str">
        <f>IF(A1633&lt;&gt;"",IF(D1633="DIRECCIÓN_DE_TRANSFERENCIAS","280 0031",VLOOKUP(C1633,NIVELES!$A$14:$B$105,2,0)),"")</f>
        <v>280 4110</v>
      </c>
      <c r="AE1633" s="86" t="s">
        <v>322</v>
      </c>
      <c r="AF1633" s="86" t="s">
        <v>543</v>
      </c>
      <c r="AG1633" s="79" t="str">
        <f>+IF(AF1633&lt;&gt;"",VLOOKUP(AF1633,NIVELES!$A$666:$B$673,2,0),"")</f>
        <v>DESARROLLO_INFANTIL</v>
      </c>
      <c r="AH1633" s="78" t="s">
        <v>322</v>
      </c>
      <c r="AI1633" s="79" t="str">
        <f>IF(AH1633&lt;&gt;"",VLOOKUP(CONCATENATE(AG1633,AH1633),NIVELES!$B$676:$C$745,2,0),"")</f>
        <v>Centros Infantiles Del Buen Vivir Atencion Directa -Funcionamiento Operación Y Atencion De Unidades</v>
      </c>
      <c r="AJ1633" s="78" t="s">
        <v>517</v>
      </c>
      <c r="AK1633" s="79" t="str">
        <f>+IF(AJ1633&lt;&gt;"",VLOOKUP(AJ1633,NIVELES!$A$816:$B$892,2,0),"")</f>
        <v>NO APLICA</v>
      </c>
      <c r="AL1633" s="78" t="s">
        <v>554</v>
      </c>
      <c r="AM1633" s="78">
        <v>530802</v>
      </c>
      <c r="AN1633" s="79" t="str">
        <f>IF(AM1633&lt;&gt;"",+VLOOKUP(AM1633,NIVELES!$A$1652:$B$2466,2,0),"")</f>
        <v>Vestuario, Lencería, Prendas de Protección; y, Accesorios para Uniformes Militares y Policiales; y, Carpas</v>
      </c>
      <c r="AO1633" s="87">
        <v>0</v>
      </c>
      <c r="AP1633" s="88">
        <v>0</v>
      </c>
      <c r="AQ1633" s="88">
        <v>0</v>
      </c>
      <c r="AR1633" s="88">
        <v>0</v>
      </c>
      <c r="AS1633" s="88">
        <v>0</v>
      </c>
      <c r="AT1633" s="88">
        <v>0</v>
      </c>
      <c r="AU1633" s="88">
        <v>0</v>
      </c>
      <c r="AV1633" s="88">
        <v>0</v>
      </c>
      <c r="AW1633" s="88">
        <v>0</v>
      </c>
      <c r="AX1633" s="88">
        <v>0</v>
      </c>
      <c r="AY1633" s="88">
        <v>0</v>
      </c>
      <c r="AZ1633" s="88">
        <v>0</v>
      </c>
      <c r="BA1633" s="88">
        <v>0</v>
      </c>
      <c r="BB1633" s="89">
        <f t="shared" si="99"/>
        <v>0</v>
      </c>
      <c r="BC1633" s="90" t="str">
        <f t="shared" si="98"/>
        <v>OK</v>
      </c>
      <c r="BD1633" s="91" t="str">
        <f t="shared" si="100"/>
        <v xml:space="preserve">                  </v>
      </c>
      <c r="BE1633" s="92">
        <f t="shared" si="101"/>
        <v>0</v>
      </c>
    </row>
    <row r="1634" spans="1:57" s="74" customFormat="1" ht="50.1" customHeight="1" x14ac:dyDescent="0.2">
      <c r="A1634" s="78" t="s">
        <v>55</v>
      </c>
      <c r="B1634" s="78" t="s">
        <v>59</v>
      </c>
      <c r="C1634" s="78" t="s">
        <v>616</v>
      </c>
      <c r="D1634" s="78" t="s">
        <v>605</v>
      </c>
      <c r="E1634" s="79" t="str">
        <f>+IF(C1634&lt;&gt;"",VLOOKUP(MID(C1634,18,5),NIVELES!$A$133:$B$213,2,0),"")</f>
        <v>MANABÍ</v>
      </c>
      <c r="F1634" s="80" t="s">
        <v>81</v>
      </c>
      <c r="G1634" s="81" t="str">
        <f>+IF(F1634&lt;&gt;"",VLOOKUP(F1634,NIVELES!$A$246:$C$464,3,0),"")</f>
        <v xml:space="preserve"> </v>
      </c>
      <c r="H1634" s="82" t="s">
        <v>1024</v>
      </c>
      <c r="I1634" s="78" t="s">
        <v>2201</v>
      </c>
      <c r="J1634" s="78" t="s">
        <v>2184</v>
      </c>
      <c r="K1634" s="78" t="s">
        <v>2185</v>
      </c>
      <c r="L1634" s="78" t="s">
        <v>2683</v>
      </c>
      <c r="M1634" s="78">
        <v>180</v>
      </c>
      <c r="N1634" s="78" t="s">
        <v>2684</v>
      </c>
      <c r="O1634" s="78" t="s">
        <v>2210</v>
      </c>
      <c r="P1634" s="82">
        <v>0</v>
      </c>
      <c r="Q1634" s="78" t="s">
        <v>2695</v>
      </c>
      <c r="R1634" s="82"/>
      <c r="S1634" s="82"/>
      <c r="T1634" s="82"/>
      <c r="U1634" s="82"/>
      <c r="V1634" s="82"/>
      <c r="W1634" s="82"/>
      <c r="X1634" s="82"/>
      <c r="Y1634" s="82"/>
      <c r="Z1634" s="82"/>
      <c r="AA1634" s="82"/>
      <c r="AB1634" s="82"/>
      <c r="AC1634" s="82"/>
      <c r="AD1634" s="85" t="str">
        <f>IF(A1634&lt;&gt;"",IF(D1634="DIRECCIÓN_DE_TRANSFERENCIAS","280 0031",VLOOKUP(C1634,NIVELES!$A$14:$B$105,2,0)),"")</f>
        <v>280 4110</v>
      </c>
      <c r="AE1634" s="86" t="s">
        <v>322</v>
      </c>
      <c r="AF1634" s="86" t="s">
        <v>543</v>
      </c>
      <c r="AG1634" s="79" t="str">
        <f>+IF(AF1634&lt;&gt;"",VLOOKUP(AF1634,NIVELES!$A$666:$B$673,2,0),"")</f>
        <v>DESARROLLO_INFANTIL</v>
      </c>
      <c r="AH1634" s="78" t="s">
        <v>322</v>
      </c>
      <c r="AI1634" s="79" t="str">
        <f>IF(AH1634&lt;&gt;"",VLOOKUP(CONCATENATE(AG1634,AH1634),NIVELES!$B$676:$C$745,2,0),"")</f>
        <v>Centros Infantiles Del Buen Vivir Atencion Directa -Funcionamiento Operación Y Atencion De Unidades</v>
      </c>
      <c r="AJ1634" s="78" t="s">
        <v>517</v>
      </c>
      <c r="AK1634" s="79" t="str">
        <f>+IF(AJ1634&lt;&gt;"",VLOOKUP(AJ1634,NIVELES!$A$816:$B$892,2,0),"")</f>
        <v>NO APLICA</v>
      </c>
      <c r="AL1634" s="78" t="s">
        <v>554</v>
      </c>
      <c r="AM1634" s="78">
        <v>530804</v>
      </c>
      <c r="AN1634" s="79" t="str">
        <f>IF(AM1634&lt;&gt;"",+VLOOKUP(AM1634,NIVELES!$A$1652:$B$2466,2,0),"")</f>
        <v>Materiales de Oficina</v>
      </c>
      <c r="AO1634" s="87">
        <v>0</v>
      </c>
      <c r="AP1634" s="88">
        <v>0</v>
      </c>
      <c r="AQ1634" s="88">
        <v>0</v>
      </c>
      <c r="AR1634" s="88">
        <v>0</v>
      </c>
      <c r="AS1634" s="88">
        <v>0</v>
      </c>
      <c r="AT1634" s="88">
        <v>0</v>
      </c>
      <c r="AU1634" s="88">
        <v>0</v>
      </c>
      <c r="AV1634" s="88">
        <v>0</v>
      </c>
      <c r="AW1634" s="88">
        <v>0</v>
      </c>
      <c r="AX1634" s="88">
        <v>0</v>
      </c>
      <c r="AY1634" s="88">
        <v>0</v>
      </c>
      <c r="AZ1634" s="88">
        <v>0</v>
      </c>
      <c r="BA1634" s="88">
        <v>0</v>
      </c>
      <c r="BB1634" s="89">
        <f t="shared" si="99"/>
        <v>0</v>
      </c>
      <c r="BC1634" s="90" t="str">
        <f t="shared" si="98"/>
        <v>OK</v>
      </c>
      <c r="BD1634" s="91" t="str">
        <f t="shared" si="100"/>
        <v xml:space="preserve">                  </v>
      </c>
      <c r="BE1634" s="92">
        <f t="shared" si="101"/>
        <v>0</v>
      </c>
    </row>
    <row r="1635" spans="1:57" s="74" customFormat="1" ht="50.1" customHeight="1" x14ac:dyDescent="0.2">
      <c r="A1635" s="78" t="s">
        <v>55</v>
      </c>
      <c r="B1635" s="78" t="s">
        <v>59</v>
      </c>
      <c r="C1635" s="78" t="s">
        <v>616</v>
      </c>
      <c r="D1635" s="78" t="s">
        <v>605</v>
      </c>
      <c r="E1635" s="79" t="str">
        <f>+IF(C1635&lt;&gt;"",VLOOKUP(MID(C1635,18,5),NIVELES!$A$133:$B$213,2,0),"")</f>
        <v>MANABÍ</v>
      </c>
      <c r="F1635" s="80" t="s">
        <v>81</v>
      </c>
      <c r="G1635" s="81" t="str">
        <f>+IF(F1635&lt;&gt;"",VLOOKUP(F1635,NIVELES!$A$246:$C$464,3,0),"")</f>
        <v xml:space="preserve"> </v>
      </c>
      <c r="H1635" s="82" t="s">
        <v>1024</v>
      </c>
      <c r="I1635" s="78" t="s">
        <v>2201</v>
      </c>
      <c r="J1635" s="78" t="s">
        <v>2184</v>
      </c>
      <c r="K1635" s="78" t="s">
        <v>2185</v>
      </c>
      <c r="L1635" s="78" t="s">
        <v>2683</v>
      </c>
      <c r="M1635" s="78">
        <v>180</v>
      </c>
      <c r="N1635" s="78" t="s">
        <v>2684</v>
      </c>
      <c r="O1635" s="78" t="s">
        <v>2208</v>
      </c>
      <c r="P1635" s="82">
        <v>1</v>
      </c>
      <c r="Q1635" s="78" t="s">
        <v>2696</v>
      </c>
      <c r="R1635" s="82">
        <v>0</v>
      </c>
      <c r="S1635" s="82">
        <v>0</v>
      </c>
      <c r="T1635" s="82">
        <v>1</v>
      </c>
      <c r="U1635" s="82">
        <v>0</v>
      </c>
      <c r="V1635" s="82">
        <v>0</v>
      </c>
      <c r="W1635" s="82">
        <v>0</v>
      </c>
      <c r="X1635" s="82">
        <v>0</v>
      </c>
      <c r="Y1635" s="82">
        <v>0</v>
      </c>
      <c r="Z1635" s="82">
        <v>0</v>
      </c>
      <c r="AA1635" s="82">
        <v>0</v>
      </c>
      <c r="AB1635" s="82">
        <v>0</v>
      </c>
      <c r="AC1635" s="82">
        <v>0</v>
      </c>
      <c r="AD1635" s="85" t="str">
        <f>IF(A1635&lt;&gt;"",IF(D1635="DIRECCIÓN_DE_TRANSFERENCIAS","280 0031",VLOOKUP(C1635,NIVELES!$A$14:$B$105,2,0)),"")</f>
        <v>280 4110</v>
      </c>
      <c r="AE1635" s="86" t="s">
        <v>322</v>
      </c>
      <c r="AF1635" s="86" t="s">
        <v>543</v>
      </c>
      <c r="AG1635" s="79" t="str">
        <f>+IF(AF1635&lt;&gt;"",VLOOKUP(AF1635,NIVELES!$A$666:$B$673,2,0),"")</f>
        <v>DESARROLLO_INFANTIL</v>
      </c>
      <c r="AH1635" s="78" t="s">
        <v>322</v>
      </c>
      <c r="AI1635" s="79" t="str">
        <f>IF(AH1635&lt;&gt;"",VLOOKUP(CONCATENATE(AG1635,AH1635),NIVELES!$B$676:$C$745,2,0),"")</f>
        <v>Centros Infantiles Del Buen Vivir Atencion Directa -Funcionamiento Operación Y Atencion De Unidades</v>
      </c>
      <c r="AJ1635" s="78" t="s">
        <v>517</v>
      </c>
      <c r="AK1635" s="79" t="str">
        <f>+IF(AJ1635&lt;&gt;"",VLOOKUP(AJ1635,NIVELES!$A$816:$B$892,2,0),"")</f>
        <v>NO APLICA</v>
      </c>
      <c r="AL1635" s="78" t="s">
        <v>554</v>
      </c>
      <c r="AM1635" s="78">
        <v>530805</v>
      </c>
      <c r="AN1635" s="79" t="str">
        <f>IF(AM1635&lt;&gt;"",+VLOOKUP(AM1635,NIVELES!$A$1652:$B$2466,2,0),"")</f>
        <v>Materiales de Aseo</v>
      </c>
      <c r="AO1635" s="87">
        <v>2576.0009999999902</v>
      </c>
      <c r="AP1635" s="88">
        <v>0</v>
      </c>
      <c r="AQ1635" s="88">
        <v>0</v>
      </c>
      <c r="AR1635" s="88">
        <v>2576.0009999999902</v>
      </c>
      <c r="AS1635" s="88">
        <v>0</v>
      </c>
      <c r="AT1635" s="88">
        <v>0</v>
      </c>
      <c r="AU1635" s="88">
        <v>0</v>
      </c>
      <c r="AV1635" s="88">
        <v>0</v>
      </c>
      <c r="AW1635" s="88">
        <v>0</v>
      </c>
      <c r="AX1635" s="88">
        <v>0</v>
      </c>
      <c r="AY1635" s="88">
        <v>0</v>
      </c>
      <c r="AZ1635" s="88">
        <v>0</v>
      </c>
      <c r="BA1635" s="88">
        <v>0</v>
      </c>
      <c r="BB1635" s="89">
        <f t="shared" si="99"/>
        <v>2576.0009999999902</v>
      </c>
      <c r="BC1635" s="90" t="str">
        <f t="shared" si="98"/>
        <v>OK</v>
      </c>
      <c r="BD1635" s="91" t="str">
        <f t="shared" si="100"/>
        <v xml:space="preserve">                  </v>
      </c>
      <c r="BE1635" s="92">
        <f t="shared" si="101"/>
        <v>1</v>
      </c>
    </row>
    <row r="1636" spans="1:57" s="74" customFormat="1" ht="50.1" customHeight="1" x14ac:dyDescent="0.2">
      <c r="A1636" s="78" t="s">
        <v>55</v>
      </c>
      <c r="B1636" s="78" t="s">
        <v>59</v>
      </c>
      <c r="C1636" s="78" t="s">
        <v>616</v>
      </c>
      <c r="D1636" s="78" t="s">
        <v>605</v>
      </c>
      <c r="E1636" s="79" t="str">
        <f>+IF(C1636&lt;&gt;"",VLOOKUP(MID(C1636,18,5),NIVELES!$A$133:$B$213,2,0),"")</f>
        <v>MANABÍ</v>
      </c>
      <c r="F1636" s="80" t="s">
        <v>81</v>
      </c>
      <c r="G1636" s="81" t="str">
        <f>+IF(F1636&lt;&gt;"",VLOOKUP(F1636,NIVELES!$A$246:$C$464,3,0),"")</f>
        <v xml:space="preserve"> </v>
      </c>
      <c r="H1636" s="82" t="s">
        <v>1024</v>
      </c>
      <c r="I1636" s="78" t="s">
        <v>2201</v>
      </c>
      <c r="J1636" s="78" t="s">
        <v>2184</v>
      </c>
      <c r="K1636" s="78" t="s">
        <v>2185</v>
      </c>
      <c r="L1636" s="78" t="s">
        <v>2683</v>
      </c>
      <c r="M1636" s="78">
        <v>180</v>
      </c>
      <c r="N1636" s="78" t="s">
        <v>2684</v>
      </c>
      <c r="O1636" s="78" t="s">
        <v>2697</v>
      </c>
      <c r="P1636" s="82">
        <v>1</v>
      </c>
      <c r="Q1636" s="78" t="s">
        <v>2698</v>
      </c>
      <c r="R1636" s="82">
        <v>0</v>
      </c>
      <c r="S1636" s="82">
        <v>0</v>
      </c>
      <c r="T1636" s="82">
        <v>1</v>
      </c>
      <c r="U1636" s="82">
        <v>0</v>
      </c>
      <c r="V1636" s="82">
        <v>0</v>
      </c>
      <c r="W1636" s="82">
        <v>0</v>
      </c>
      <c r="X1636" s="82">
        <v>0</v>
      </c>
      <c r="Y1636" s="82">
        <v>0</v>
      </c>
      <c r="Z1636" s="82">
        <v>0</v>
      </c>
      <c r="AA1636" s="82">
        <v>0</v>
      </c>
      <c r="AB1636" s="82">
        <v>0</v>
      </c>
      <c r="AC1636" s="82">
        <v>0</v>
      </c>
      <c r="AD1636" s="85" t="str">
        <f>IF(A1636&lt;&gt;"",IF(D1636="DIRECCIÓN_DE_TRANSFERENCIAS","280 0031",VLOOKUP(C1636,NIVELES!$A$14:$B$105,2,0)),"")</f>
        <v>280 4110</v>
      </c>
      <c r="AE1636" s="86" t="s">
        <v>322</v>
      </c>
      <c r="AF1636" s="86" t="s">
        <v>543</v>
      </c>
      <c r="AG1636" s="79" t="str">
        <f>+IF(AF1636&lt;&gt;"",VLOOKUP(AF1636,NIVELES!$A$666:$B$673,2,0),"")</f>
        <v>DESARROLLO_INFANTIL</v>
      </c>
      <c r="AH1636" s="78" t="s">
        <v>322</v>
      </c>
      <c r="AI1636" s="79" t="str">
        <f>IF(AH1636&lt;&gt;"",VLOOKUP(CONCATENATE(AG1636,AH1636),NIVELES!$B$676:$C$745,2,0),"")</f>
        <v>Centros Infantiles Del Buen Vivir Atencion Directa -Funcionamiento Operación Y Atencion De Unidades</v>
      </c>
      <c r="AJ1636" s="78" t="s">
        <v>517</v>
      </c>
      <c r="AK1636" s="79" t="str">
        <f>+IF(AJ1636&lt;&gt;"",VLOOKUP(AJ1636,NIVELES!$A$816:$B$892,2,0),"")</f>
        <v>NO APLICA</v>
      </c>
      <c r="AL1636" s="78" t="s">
        <v>554</v>
      </c>
      <c r="AM1636" s="78">
        <v>530812</v>
      </c>
      <c r="AN1636" s="79" t="str">
        <f>IF(AM1636&lt;&gt;"",+VLOOKUP(AM1636,NIVELES!$A$1652:$B$2466,2,0),"")</f>
        <v>Materiales Didácticos</v>
      </c>
      <c r="AO1636" s="87">
        <v>2500.0009999999902</v>
      </c>
      <c r="AP1636" s="88">
        <v>0</v>
      </c>
      <c r="AQ1636" s="88">
        <v>0</v>
      </c>
      <c r="AR1636" s="88">
        <v>2500.0009999999902</v>
      </c>
      <c r="AS1636" s="88">
        <v>0</v>
      </c>
      <c r="AT1636" s="88">
        <v>0</v>
      </c>
      <c r="AU1636" s="88">
        <v>0</v>
      </c>
      <c r="AV1636" s="88">
        <v>0</v>
      </c>
      <c r="AW1636" s="88">
        <v>0</v>
      </c>
      <c r="AX1636" s="88">
        <v>0</v>
      </c>
      <c r="AY1636" s="88">
        <v>0</v>
      </c>
      <c r="AZ1636" s="88">
        <v>0</v>
      </c>
      <c r="BA1636" s="88">
        <v>0</v>
      </c>
      <c r="BB1636" s="89">
        <f t="shared" si="99"/>
        <v>2500.0009999999902</v>
      </c>
      <c r="BC1636" s="90" t="str">
        <f t="shared" si="98"/>
        <v>OK</v>
      </c>
      <c r="BD1636" s="91" t="str">
        <f t="shared" si="100"/>
        <v xml:space="preserve">                  </v>
      </c>
      <c r="BE1636" s="92">
        <f t="shared" si="101"/>
        <v>1</v>
      </c>
    </row>
    <row r="1637" spans="1:57" s="74" customFormat="1" ht="50.1" customHeight="1" x14ac:dyDescent="0.2">
      <c r="A1637" s="78" t="s">
        <v>55</v>
      </c>
      <c r="B1637" s="78" t="s">
        <v>59</v>
      </c>
      <c r="C1637" s="78" t="s">
        <v>616</v>
      </c>
      <c r="D1637" s="78" t="s">
        <v>605</v>
      </c>
      <c r="E1637" s="79" t="str">
        <f>+IF(C1637&lt;&gt;"",VLOOKUP(MID(C1637,18,5),NIVELES!$A$133:$B$213,2,0),"")</f>
        <v>MANABÍ</v>
      </c>
      <c r="F1637" s="80" t="s">
        <v>81</v>
      </c>
      <c r="G1637" s="81" t="str">
        <f>+IF(F1637&lt;&gt;"",VLOOKUP(F1637,NIVELES!$A$246:$C$464,3,0),"")</f>
        <v xml:space="preserve"> </v>
      </c>
      <c r="H1637" s="82" t="s">
        <v>1024</v>
      </c>
      <c r="I1637" s="78" t="s">
        <v>2201</v>
      </c>
      <c r="J1637" s="78" t="s">
        <v>2184</v>
      </c>
      <c r="K1637" s="78" t="s">
        <v>2185</v>
      </c>
      <c r="L1637" s="78" t="s">
        <v>1791</v>
      </c>
      <c r="M1637" s="78" t="s">
        <v>1791</v>
      </c>
      <c r="N1637" s="78" t="s">
        <v>1791</v>
      </c>
      <c r="O1637" s="78" t="s">
        <v>2174</v>
      </c>
      <c r="P1637" s="82">
        <v>0</v>
      </c>
      <c r="Q1637" s="78" t="s">
        <v>2665</v>
      </c>
      <c r="R1637" s="82">
        <v>0</v>
      </c>
      <c r="S1637" s="82">
        <v>0</v>
      </c>
      <c r="T1637" s="82">
        <v>0</v>
      </c>
      <c r="U1637" s="82">
        <v>0</v>
      </c>
      <c r="V1637" s="82">
        <v>0</v>
      </c>
      <c r="W1637" s="82">
        <v>0</v>
      </c>
      <c r="X1637" s="82">
        <v>0</v>
      </c>
      <c r="Y1637" s="82">
        <v>0</v>
      </c>
      <c r="Z1637" s="82">
        <v>0</v>
      </c>
      <c r="AA1637" s="82">
        <v>0</v>
      </c>
      <c r="AB1637" s="82">
        <v>0</v>
      </c>
      <c r="AC1637" s="82">
        <v>0</v>
      </c>
      <c r="AD1637" s="85" t="str">
        <f>IF(A1637&lt;&gt;"",IF(D1637="DIRECCIÓN_DE_TRANSFERENCIAS","280 0031",VLOOKUP(C1637,NIVELES!$A$14:$B$105,2,0)),"")</f>
        <v>280 4110</v>
      </c>
      <c r="AE1637" s="86" t="s">
        <v>322</v>
      </c>
      <c r="AF1637" s="86" t="s">
        <v>543</v>
      </c>
      <c r="AG1637" s="79" t="str">
        <f>+IF(AF1637&lt;&gt;"",VLOOKUP(AF1637,NIVELES!$A$666:$B$673,2,0),"")</f>
        <v>DESARROLLO_INFANTIL</v>
      </c>
      <c r="AH1637" s="78" t="s">
        <v>322</v>
      </c>
      <c r="AI1637" s="79" t="str">
        <f>IF(AH1637&lt;&gt;"",VLOOKUP(CONCATENATE(AG1637,AH1637),NIVELES!$B$676:$C$745,2,0),"")</f>
        <v>Centros Infantiles Del Buen Vivir Atencion Directa -Funcionamiento Operación Y Atencion De Unidades</v>
      </c>
      <c r="AJ1637" s="78" t="s">
        <v>517</v>
      </c>
      <c r="AK1637" s="79" t="str">
        <f>+IF(AJ1637&lt;&gt;"",VLOOKUP(AJ1637,NIVELES!$A$816:$B$892,2,0),"")</f>
        <v>NO APLICA</v>
      </c>
      <c r="AL1637" s="78" t="s">
        <v>555</v>
      </c>
      <c r="AM1637" s="78">
        <v>570102</v>
      </c>
      <c r="AN1637" s="79" t="str">
        <f>IF(AM1637&lt;&gt;"",+VLOOKUP(AM1637,NIVELES!$A$1652:$B$2466,2,0),"")</f>
        <v>Tasas Generales, Impuestos, Contribuciones, Permisos, Licencias y Patentes.</v>
      </c>
      <c r="AO1637" s="87">
        <v>0</v>
      </c>
      <c r="AP1637" s="88">
        <v>0</v>
      </c>
      <c r="AQ1637" s="88">
        <v>0</v>
      </c>
      <c r="AR1637" s="88">
        <v>0</v>
      </c>
      <c r="AS1637" s="88">
        <v>0</v>
      </c>
      <c r="AT1637" s="88">
        <v>0</v>
      </c>
      <c r="AU1637" s="88">
        <v>0</v>
      </c>
      <c r="AV1637" s="88">
        <v>0</v>
      </c>
      <c r="AW1637" s="88">
        <v>0</v>
      </c>
      <c r="AX1637" s="88">
        <v>0</v>
      </c>
      <c r="AY1637" s="88">
        <v>0</v>
      </c>
      <c r="AZ1637" s="88">
        <v>0</v>
      </c>
      <c r="BA1637" s="88">
        <v>0</v>
      </c>
      <c r="BB1637" s="89">
        <f t="shared" si="99"/>
        <v>0</v>
      </c>
      <c r="BC1637" s="90" t="str">
        <f t="shared" si="98"/>
        <v>OK</v>
      </c>
      <c r="BD1637" s="91" t="str">
        <f t="shared" si="100"/>
        <v xml:space="preserve">                  </v>
      </c>
      <c r="BE1637" s="92">
        <f t="shared" si="101"/>
        <v>0</v>
      </c>
    </row>
    <row r="1638" spans="1:57" s="74" customFormat="1" ht="50.1" customHeight="1" x14ac:dyDescent="0.2">
      <c r="A1638" s="78" t="s">
        <v>55</v>
      </c>
      <c r="B1638" s="78" t="s">
        <v>59</v>
      </c>
      <c r="C1638" s="78" t="s">
        <v>616</v>
      </c>
      <c r="D1638" s="78" t="s">
        <v>605</v>
      </c>
      <c r="E1638" s="79" t="str">
        <f>+IF(C1638&lt;&gt;"",VLOOKUP(MID(C1638,18,5),NIVELES!$A$133:$B$213,2,0),"")</f>
        <v>MANABÍ</v>
      </c>
      <c r="F1638" s="80" t="s">
        <v>81</v>
      </c>
      <c r="G1638" s="81" t="str">
        <f>+IF(F1638&lt;&gt;"",VLOOKUP(F1638,NIVELES!$A$246:$C$464,3,0),"")</f>
        <v xml:space="preserve"> </v>
      </c>
      <c r="H1638" s="82" t="s">
        <v>1024</v>
      </c>
      <c r="I1638" s="78" t="s">
        <v>2201</v>
      </c>
      <c r="J1638" s="78" t="s">
        <v>2184</v>
      </c>
      <c r="K1638" s="78" t="s">
        <v>2185</v>
      </c>
      <c r="L1638" s="78" t="s">
        <v>1791</v>
      </c>
      <c r="M1638" s="78" t="s">
        <v>1791</v>
      </c>
      <c r="N1638" s="78" t="s">
        <v>1791</v>
      </c>
      <c r="O1638" s="78" t="s">
        <v>2167</v>
      </c>
      <c r="P1638" s="82">
        <v>12</v>
      </c>
      <c r="Q1638" s="78" t="s">
        <v>2204</v>
      </c>
      <c r="R1638" s="82">
        <v>1</v>
      </c>
      <c r="S1638" s="82">
        <v>1</v>
      </c>
      <c r="T1638" s="82">
        <v>1</v>
      </c>
      <c r="U1638" s="82">
        <v>1</v>
      </c>
      <c r="V1638" s="82">
        <v>1</v>
      </c>
      <c r="W1638" s="82">
        <v>1</v>
      </c>
      <c r="X1638" s="82">
        <v>1</v>
      </c>
      <c r="Y1638" s="82">
        <v>1</v>
      </c>
      <c r="Z1638" s="82">
        <v>1</v>
      </c>
      <c r="AA1638" s="82">
        <v>1</v>
      </c>
      <c r="AB1638" s="82">
        <v>1</v>
      </c>
      <c r="AC1638" s="82">
        <v>1</v>
      </c>
      <c r="AD1638" s="85" t="str">
        <f>IF(A1638&lt;&gt;"",IF(D1638="DIRECCIÓN_DE_TRANSFERENCIAS","280 0031",VLOOKUP(C1638,NIVELES!$A$14:$B$105,2,0)),"")</f>
        <v>280 4110</v>
      </c>
      <c r="AE1638" s="86" t="s">
        <v>322</v>
      </c>
      <c r="AF1638" s="86" t="s">
        <v>543</v>
      </c>
      <c r="AG1638" s="79" t="str">
        <f>+IF(AF1638&lt;&gt;"",VLOOKUP(AF1638,NIVELES!$A$666:$B$673,2,0),"")</f>
        <v>DESARROLLO_INFANTIL</v>
      </c>
      <c r="AH1638" s="78" t="s">
        <v>321</v>
      </c>
      <c r="AI1638" s="79" t="str">
        <f>IF(AH1638&lt;&gt;"",VLOOKUP(CONCATENATE(AG1638,AH1638),NIVELES!$B$676:$C$745,2,0),"")</f>
        <v>Centros Infantiles Del Buen Vivir Operados Por Terceros -Funcionamiento Operación Y Atencion De Unidades</v>
      </c>
      <c r="AJ1638" s="78" t="s">
        <v>517</v>
      </c>
      <c r="AK1638" s="79" t="str">
        <f>+IF(AJ1638&lt;&gt;"",VLOOKUP(AJ1638,NIVELES!$A$816:$B$892,2,0),"")</f>
        <v>NO APLICA</v>
      </c>
      <c r="AL1638" s="78" t="s">
        <v>553</v>
      </c>
      <c r="AM1638" s="78">
        <v>510105</v>
      </c>
      <c r="AN1638" s="79" t="str">
        <f>IF(AM1638&lt;&gt;"",+VLOOKUP(AM1638,NIVELES!$A$1652:$B$2466,2,0),"")</f>
        <v>Remuneraciones Unificadas</v>
      </c>
      <c r="AO1638" s="87">
        <v>647064</v>
      </c>
      <c r="AP1638" s="88">
        <v>53922</v>
      </c>
      <c r="AQ1638" s="88">
        <v>53922</v>
      </c>
      <c r="AR1638" s="88">
        <v>53922</v>
      </c>
      <c r="AS1638" s="88">
        <v>53922</v>
      </c>
      <c r="AT1638" s="88">
        <v>53922</v>
      </c>
      <c r="AU1638" s="88">
        <v>53922</v>
      </c>
      <c r="AV1638" s="88">
        <v>53922</v>
      </c>
      <c r="AW1638" s="88">
        <v>53922</v>
      </c>
      <c r="AX1638" s="88">
        <v>53922</v>
      </c>
      <c r="AY1638" s="88">
        <v>53922</v>
      </c>
      <c r="AZ1638" s="88">
        <v>53922</v>
      </c>
      <c r="BA1638" s="88">
        <v>53922</v>
      </c>
      <c r="BB1638" s="89">
        <f t="shared" si="99"/>
        <v>647064</v>
      </c>
      <c r="BC1638" s="90" t="str">
        <f t="shared" si="98"/>
        <v>OK</v>
      </c>
      <c r="BD1638" s="91" t="str">
        <f t="shared" si="100"/>
        <v xml:space="preserve">                  </v>
      </c>
      <c r="BE1638" s="92">
        <f t="shared" si="101"/>
        <v>12</v>
      </c>
    </row>
    <row r="1639" spans="1:57" s="74" customFormat="1" ht="50.1" customHeight="1" x14ac:dyDescent="0.2">
      <c r="A1639" s="78" t="s">
        <v>55</v>
      </c>
      <c r="B1639" s="78" t="s">
        <v>59</v>
      </c>
      <c r="C1639" s="78" t="s">
        <v>616</v>
      </c>
      <c r="D1639" s="78" t="s">
        <v>605</v>
      </c>
      <c r="E1639" s="79" t="str">
        <f>+IF(C1639&lt;&gt;"",VLOOKUP(MID(C1639,18,5),NIVELES!$A$133:$B$213,2,0),"")</f>
        <v>MANABÍ</v>
      </c>
      <c r="F1639" s="80" t="s">
        <v>81</v>
      </c>
      <c r="G1639" s="81" t="str">
        <f>+IF(F1639&lt;&gt;"",VLOOKUP(F1639,NIVELES!$A$246:$C$464,3,0),"")</f>
        <v xml:space="preserve"> </v>
      </c>
      <c r="H1639" s="82" t="s">
        <v>1024</v>
      </c>
      <c r="I1639" s="78" t="s">
        <v>2201</v>
      </c>
      <c r="J1639" s="78" t="s">
        <v>2184</v>
      </c>
      <c r="K1639" s="78" t="s">
        <v>2185</v>
      </c>
      <c r="L1639" s="78" t="s">
        <v>1791</v>
      </c>
      <c r="M1639" s="78" t="s">
        <v>1791</v>
      </c>
      <c r="N1639" s="78" t="s">
        <v>1791</v>
      </c>
      <c r="O1639" s="78" t="s">
        <v>2167</v>
      </c>
      <c r="P1639" s="82">
        <v>12</v>
      </c>
      <c r="Q1639" s="78" t="s">
        <v>2204</v>
      </c>
      <c r="R1639" s="82">
        <v>1</v>
      </c>
      <c r="S1639" s="82">
        <v>1</v>
      </c>
      <c r="T1639" s="82">
        <v>1</v>
      </c>
      <c r="U1639" s="82">
        <v>1</v>
      </c>
      <c r="V1639" s="82">
        <v>1</v>
      </c>
      <c r="W1639" s="82">
        <v>1</v>
      </c>
      <c r="X1639" s="82">
        <v>1</v>
      </c>
      <c r="Y1639" s="82">
        <v>1</v>
      </c>
      <c r="Z1639" s="82">
        <v>1</v>
      </c>
      <c r="AA1639" s="82">
        <v>1</v>
      </c>
      <c r="AB1639" s="82">
        <v>1</v>
      </c>
      <c r="AC1639" s="82">
        <v>1</v>
      </c>
      <c r="AD1639" s="85" t="str">
        <f>IF(A1639&lt;&gt;"",IF(D1639="DIRECCIÓN_DE_TRANSFERENCIAS","280 0031",VLOOKUP(C1639,NIVELES!$A$14:$B$105,2,0)),"")</f>
        <v>280 4110</v>
      </c>
      <c r="AE1639" s="86" t="s">
        <v>322</v>
      </c>
      <c r="AF1639" s="86" t="s">
        <v>543</v>
      </c>
      <c r="AG1639" s="79" t="str">
        <f>+IF(AF1639&lt;&gt;"",VLOOKUP(AF1639,NIVELES!$A$666:$B$673,2,0),"")</f>
        <v>DESARROLLO_INFANTIL</v>
      </c>
      <c r="AH1639" s="78" t="s">
        <v>321</v>
      </c>
      <c r="AI1639" s="79" t="str">
        <f>IF(AH1639&lt;&gt;"",VLOOKUP(CONCATENATE(AG1639,AH1639),NIVELES!$B$676:$C$745,2,0),"")</f>
        <v>Centros Infantiles Del Buen Vivir Operados Por Terceros -Funcionamiento Operación Y Atencion De Unidades</v>
      </c>
      <c r="AJ1639" s="78" t="s">
        <v>517</v>
      </c>
      <c r="AK1639" s="79" t="str">
        <f>+IF(AJ1639&lt;&gt;"",VLOOKUP(AJ1639,NIVELES!$A$816:$B$892,2,0),"")</f>
        <v>NO APLICA</v>
      </c>
      <c r="AL1639" s="78" t="s">
        <v>553</v>
      </c>
      <c r="AM1639" s="78">
        <v>510203</v>
      </c>
      <c r="AN1639" s="79" t="str">
        <f>IF(AM1639&lt;&gt;"",+VLOOKUP(AM1639,NIVELES!$A$1652:$B$2466,2,0),"")</f>
        <v>Decimotercer Sueldo</v>
      </c>
      <c r="AO1639" s="87">
        <v>49428.5</v>
      </c>
      <c r="AP1639" s="88">
        <v>4119.04</v>
      </c>
      <c r="AQ1639" s="88">
        <v>4119.04</v>
      </c>
      <c r="AR1639" s="88">
        <v>4119.04</v>
      </c>
      <c r="AS1639" s="88">
        <v>4119.04</v>
      </c>
      <c r="AT1639" s="88">
        <v>4119.04</v>
      </c>
      <c r="AU1639" s="88">
        <v>4119.04</v>
      </c>
      <c r="AV1639" s="88">
        <v>4119.04</v>
      </c>
      <c r="AW1639" s="88">
        <v>4119.04</v>
      </c>
      <c r="AX1639" s="88">
        <v>4119.04</v>
      </c>
      <c r="AY1639" s="88">
        <v>4119.04</v>
      </c>
      <c r="AZ1639" s="88">
        <v>4119.04</v>
      </c>
      <c r="BA1639" s="88">
        <v>4119.0600000000004</v>
      </c>
      <c r="BB1639" s="89">
        <f t="shared" si="99"/>
        <v>49428.5</v>
      </c>
      <c r="BC1639" s="90" t="str">
        <f t="shared" si="98"/>
        <v>OK</v>
      </c>
      <c r="BD1639" s="91" t="str">
        <f t="shared" si="100"/>
        <v xml:space="preserve">                  </v>
      </c>
      <c r="BE1639" s="92">
        <f t="shared" si="101"/>
        <v>12</v>
      </c>
    </row>
    <row r="1640" spans="1:57" s="74" customFormat="1" ht="50.1" customHeight="1" x14ac:dyDescent="0.2">
      <c r="A1640" s="78" t="s">
        <v>55</v>
      </c>
      <c r="B1640" s="78" t="s">
        <v>59</v>
      </c>
      <c r="C1640" s="78" t="s">
        <v>616</v>
      </c>
      <c r="D1640" s="78" t="s">
        <v>605</v>
      </c>
      <c r="E1640" s="79" t="str">
        <f>+IF(C1640&lt;&gt;"",VLOOKUP(MID(C1640,18,5),NIVELES!$A$133:$B$213,2,0),"")</f>
        <v>MANABÍ</v>
      </c>
      <c r="F1640" s="80" t="s">
        <v>81</v>
      </c>
      <c r="G1640" s="81" t="str">
        <f>+IF(F1640&lt;&gt;"",VLOOKUP(F1640,NIVELES!$A$246:$C$464,3,0),"")</f>
        <v xml:space="preserve"> </v>
      </c>
      <c r="H1640" s="82" t="s">
        <v>1024</v>
      </c>
      <c r="I1640" s="78" t="s">
        <v>2201</v>
      </c>
      <c r="J1640" s="78" t="s">
        <v>2184</v>
      </c>
      <c r="K1640" s="78" t="s">
        <v>2185</v>
      </c>
      <c r="L1640" s="78" t="s">
        <v>1791</v>
      </c>
      <c r="M1640" s="78" t="s">
        <v>1791</v>
      </c>
      <c r="N1640" s="78" t="s">
        <v>1791</v>
      </c>
      <c r="O1640" s="78" t="s">
        <v>2167</v>
      </c>
      <c r="P1640" s="82">
        <v>12</v>
      </c>
      <c r="Q1640" s="78" t="s">
        <v>2204</v>
      </c>
      <c r="R1640" s="82">
        <v>1</v>
      </c>
      <c r="S1640" s="82">
        <v>1</v>
      </c>
      <c r="T1640" s="82">
        <v>1</v>
      </c>
      <c r="U1640" s="82">
        <v>1</v>
      </c>
      <c r="V1640" s="82">
        <v>1</v>
      </c>
      <c r="W1640" s="82">
        <v>1</v>
      </c>
      <c r="X1640" s="82">
        <v>1</v>
      </c>
      <c r="Y1640" s="82">
        <v>1</v>
      </c>
      <c r="Z1640" s="82">
        <v>1</v>
      </c>
      <c r="AA1640" s="82">
        <v>1</v>
      </c>
      <c r="AB1640" s="82">
        <v>1</v>
      </c>
      <c r="AC1640" s="82">
        <v>1</v>
      </c>
      <c r="AD1640" s="85" t="str">
        <f>IF(A1640&lt;&gt;"",IF(D1640="DIRECCIÓN_DE_TRANSFERENCIAS","280 0031",VLOOKUP(C1640,NIVELES!$A$14:$B$105,2,0)),"")</f>
        <v>280 4110</v>
      </c>
      <c r="AE1640" s="86" t="s">
        <v>322</v>
      </c>
      <c r="AF1640" s="86" t="s">
        <v>543</v>
      </c>
      <c r="AG1640" s="79" t="str">
        <f>+IF(AF1640&lt;&gt;"",VLOOKUP(AF1640,NIVELES!$A$666:$B$673,2,0),"")</f>
        <v>DESARROLLO_INFANTIL</v>
      </c>
      <c r="AH1640" s="78" t="s">
        <v>321</v>
      </c>
      <c r="AI1640" s="79" t="str">
        <f>IF(AH1640&lt;&gt;"",VLOOKUP(CONCATENATE(AG1640,AH1640),NIVELES!$B$676:$C$745,2,0),"")</f>
        <v>Centros Infantiles Del Buen Vivir Operados Por Terceros -Funcionamiento Operación Y Atencion De Unidades</v>
      </c>
      <c r="AJ1640" s="78" t="s">
        <v>517</v>
      </c>
      <c r="AK1640" s="79" t="str">
        <f>+IF(AJ1640&lt;&gt;"",VLOOKUP(AJ1640,NIVELES!$A$816:$B$892,2,0),"")</f>
        <v>NO APLICA</v>
      </c>
      <c r="AL1640" s="78" t="s">
        <v>553</v>
      </c>
      <c r="AM1640" s="78">
        <v>510204</v>
      </c>
      <c r="AN1640" s="79" t="str">
        <f>IF(AM1640&lt;&gt;"",+VLOOKUP(AM1640,NIVELES!$A$1652:$B$2466,2,0),"")</f>
        <v>Decimocuarto Sueldo</v>
      </c>
      <c r="AO1640" s="87">
        <v>23837</v>
      </c>
      <c r="AP1640" s="88">
        <v>1986.42</v>
      </c>
      <c r="AQ1640" s="88">
        <v>1986.42</v>
      </c>
      <c r="AR1640" s="88">
        <v>1986.42</v>
      </c>
      <c r="AS1640" s="88">
        <v>1986.42</v>
      </c>
      <c r="AT1640" s="88">
        <v>1986.42</v>
      </c>
      <c r="AU1640" s="88">
        <v>1986.42</v>
      </c>
      <c r="AV1640" s="88">
        <v>1986.42</v>
      </c>
      <c r="AW1640" s="88">
        <v>1986.42</v>
      </c>
      <c r="AX1640" s="88">
        <v>1986.42</v>
      </c>
      <c r="AY1640" s="88">
        <v>1986.42</v>
      </c>
      <c r="AZ1640" s="88">
        <v>1986.42</v>
      </c>
      <c r="BA1640" s="88">
        <v>1986.38</v>
      </c>
      <c r="BB1640" s="89">
        <f t="shared" si="99"/>
        <v>23836.999999999996</v>
      </c>
      <c r="BC1640" s="90" t="str">
        <f t="shared" si="98"/>
        <v>OK</v>
      </c>
      <c r="BD1640" s="91" t="str">
        <f t="shared" si="100"/>
        <v xml:space="preserve">                  </v>
      </c>
      <c r="BE1640" s="92">
        <f t="shared" si="101"/>
        <v>12</v>
      </c>
    </row>
    <row r="1641" spans="1:57" s="74" customFormat="1" ht="50.1" customHeight="1" x14ac:dyDescent="0.2">
      <c r="A1641" s="78" t="s">
        <v>55</v>
      </c>
      <c r="B1641" s="78" t="s">
        <v>59</v>
      </c>
      <c r="C1641" s="78" t="s">
        <v>616</v>
      </c>
      <c r="D1641" s="78" t="s">
        <v>605</v>
      </c>
      <c r="E1641" s="79" t="str">
        <f>+IF(C1641&lt;&gt;"",VLOOKUP(MID(C1641,18,5),NIVELES!$A$133:$B$213,2,0),"")</f>
        <v>MANABÍ</v>
      </c>
      <c r="F1641" s="80" t="s">
        <v>81</v>
      </c>
      <c r="G1641" s="81" t="str">
        <f>+IF(F1641&lt;&gt;"",VLOOKUP(F1641,NIVELES!$A$246:$C$464,3,0),"")</f>
        <v xml:space="preserve"> </v>
      </c>
      <c r="H1641" s="82" t="s">
        <v>1024</v>
      </c>
      <c r="I1641" s="78" t="s">
        <v>2201</v>
      </c>
      <c r="J1641" s="78" t="s">
        <v>2184</v>
      </c>
      <c r="K1641" s="78" t="s">
        <v>2185</v>
      </c>
      <c r="L1641" s="78" t="s">
        <v>1791</v>
      </c>
      <c r="M1641" s="78" t="s">
        <v>1791</v>
      </c>
      <c r="N1641" s="78" t="s">
        <v>1791</v>
      </c>
      <c r="O1641" s="78" t="s">
        <v>2167</v>
      </c>
      <c r="P1641" s="82">
        <v>12</v>
      </c>
      <c r="Q1641" s="78" t="s">
        <v>2204</v>
      </c>
      <c r="R1641" s="82">
        <v>1</v>
      </c>
      <c r="S1641" s="82">
        <v>1</v>
      </c>
      <c r="T1641" s="82">
        <v>1</v>
      </c>
      <c r="U1641" s="82">
        <v>1</v>
      </c>
      <c r="V1641" s="82">
        <v>1</v>
      </c>
      <c r="W1641" s="82">
        <v>1</v>
      </c>
      <c r="X1641" s="82">
        <v>1</v>
      </c>
      <c r="Y1641" s="82">
        <v>1</v>
      </c>
      <c r="Z1641" s="82">
        <v>1</v>
      </c>
      <c r="AA1641" s="82">
        <v>1</v>
      </c>
      <c r="AB1641" s="82">
        <v>1</v>
      </c>
      <c r="AC1641" s="82">
        <v>1</v>
      </c>
      <c r="AD1641" s="85" t="str">
        <f>IF(A1641&lt;&gt;"",IF(D1641="DIRECCIÓN_DE_TRANSFERENCIAS","280 0031",VLOOKUP(C1641,NIVELES!$A$14:$B$105,2,0)),"")</f>
        <v>280 4110</v>
      </c>
      <c r="AE1641" s="86" t="s">
        <v>322</v>
      </c>
      <c r="AF1641" s="86" t="s">
        <v>543</v>
      </c>
      <c r="AG1641" s="79" t="str">
        <f>+IF(AF1641&lt;&gt;"",VLOOKUP(AF1641,NIVELES!$A$666:$B$673,2,0),"")</f>
        <v>DESARROLLO_INFANTIL</v>
      </c>
      <c r="AH1641" s="78" t="s">
        <v>321</v>
      </c>
      <c r="AI1641" s="79" t="str">
        <f>IF(AH1641&lt;&gt;"",VLOOKUP(CONCATENATE(AG1641,AH1641),NIVELES!$B$676:$C$745,2,0),"")</f>
        <v>Centros Infantiles Del Buen Vivir Operados Por Terceros -Funcionamiento Operación Y Atencion De Unidades</v>
      </c>
      <c r="AJ1641" s="78" t="s">
        <v>517</v>
      </c>
      <c r="AK1641" s="79" t="str">
        <f>+IF(AJ1641&lt;&gt;"",VLOOKUP(AJ1641,NIVELES!$A$816:$B$892,2,0),"")</f>
        <v>NO APLICA</v>
      </c>
      <c r="AL1641" s="78" t="s">
        <v>553</v>
      </c>
      <c r="AM1641" s="78">
        <v>510601</v>
      </c>
      <c r="AN1641" s="79" t="str">
        <f>IF(AM1641&lt;&gt;"",+VLOOKUP(AM1641,NIVELES!$A$1652:$B$2466,2,0),"")</f>
        <v>Aporte Patronal</v>
      </c>
      <c r="AO1641" s="87">
        <v>57238.21</v>
      </c>
      <c r="AP1641" s="88">
        <v>4769.8500000000004</v>
      </c>
      <c r="AQ1641" s="88">
        <v>5203.49</v>
      </c>
      <c r="AR1641" s="88">
        <v>5203.49</v>
      </c>
      <c r="AS1641" s="88">
        <v>5203.49</v>
      </c>
      <c r="AT1641" s="88">
        <v>5203.49</v>
      </c>
      <c r="AU1641" s="88">
        <v>5203.49</v>
      </c>
      <c r="AV1641" s="88">
        <v>5203.49</v>
      </c>
      <c r="AW1641" s="88">
        <v>5203.49</v>
      </c>
      <c r="AX1641" s="88">
        <v>5203.49</v>
      </c>
      <c r="AY1641" s="88">
        <v>5203.49</v>
      </c>
      <c r="AZ1641" s="88">
        <v>5203.49</v>
      </c>
      <c r="BA1641" s="88">
        <v>433.46</v>
      </c>
      <c r="BB1641" s="89">
        <f t="shared" si="99"/>
        <v>57238.209999999985</v>
      </c>
      <c r="BC1641" s="90" t="str">
        <f t="shared" si="98"/>
        <v>OK</v>
      </c>
      <c r="BD1641" s="91" t="str">
        <f t="shared" si="100"/>
        <v xml:space="preserve">                  </v>
      </c>
      <c r="BE1641" s="92">
        <f t="shared" si="101"/>
        <v>12</v>
      </c>
    </row>
    <row r="1642" spans="1:57" s="74" customFormat="1" ht="50.1" customHeight="1" x14ac:dyDescent="0.2">
      <c r="A1642" s="78" t="s">
        <v>55</v>
      </c>
      <c r="B1642" s="78" t="s">
        <v>59</v>
      </c>
      <c r="C1642" s="78" t="s">
        <v>616</v>
      </c>
      <c r="D1642" s="78" t="s">
        <v>605</v>
      </c>
      <c r="E1642" s="79" t="str">
        <f>+IF(C1642&lt;&gt;"",VLOOKUP(MID(C1642,18,5),NIVELES!$A$133:$B$213,2,0),"")</f>
        <v>MANABÍ</v>
      </c>
      <c r="F1642" s="80" t="s">
        <v>81</v>
      </c>
      <c r="G1642" s="81" t="str">
        <f>+IF(F1642&lt;&gt;"",VLOOKUP(F1642,NIVELES!$A$246:$C$464,3,0),"")</f>
        <v xml:space="preserve"> </v>
      </c>
      <c r="H1642" s="82" t="s">
        <v>1024</v>
      </c>
      <c r="I1642" s="78" t="s">
        <v>2201</v>
      </c>
      <c r="J1642" s="78" t="s">
        <v>2184</v>
      </c>
      <c r="K1642" s="78" t="s">
        <v>2185</v>
      </c>
      <c r="L1642" s="78" t="s">
        <v>1791</v>
      </c>
      <c r="M1642" s="78" t="s">
        <v>1791</v>
      </c>
      <c r="N1642" s="78" t="s">
        <v>1791</v>
      </c>
      <c r="O1642" s="78" t="s">
        <v>2167</v>
      </c>
      <c r="P1642" s="82">
        <v>12</v>
      </c>
      <c r="Q1642" s="78" t="s">
        <v>2204</v>
      </c>
      <c r="R1642" s="82">
        <v>1</v>
      </c>
      <c r="S1642" s="82">
        <v>1</v>
      </c>
      <c r="T1642" s="82">
        <v>1</v>
      </c>
      <c r="U1642" s="82">
        <v>1</v>
      </c>
      <c r="V1642" s="82">
        <v>1</v>
      </c>
      <c r="W1642" s="82">
        <v>1</v>
      </c>
      <c r="X1642" s="82">
        <v>1</v>
      </c>
      <c r="Y1642" s="82">
        <v>1</v>
      </c>
      <c r="Z1642" s="82">
        <v>1</v>
      </c>
      <c r="AA1642" s="82">
        <v>1</v>
      </c>
      <c r="AB1642" s="82">
        <v>1</v>
      </c>
      <c r="AC1642" s="82">
        <v>1</v>
      </c>
      <c r="AD1642" s="85" t="str">
        <f>IF(A1642&lt;&gt;"",IF(D1642="DIRECCIÓN_DE_TRANSFERENCIAS","280 0031",VLOOKUP(C1642,NIVELES!$A$14:$B$105,2,0)),"")</f>
        <v>280 4110</v>
      </c>
      <c r="AE1642" s="86" t="s">
        <v>322</v>
      </c>
      <c r="AF1642" s="86" t="s">
        <v>543</v>
      </c>
      <c r="AG1642" s="79" t="str">
        <f>+IF(AF1642&lt;&gt;"",VLOOKUP(AF1642,NIVELES!$A$666:$B$673,2,0),"")</f>
        <v>DESARROLLO_INFANTIL</v>
      </c>
      <c r="AH1642" s="78" t="s">
        <v>321</v>
      </c>
      <c r="AI1642" s="79" t="str">
        <f>IF(AH1642&lt;&gt;"",VLOOKUP(CONCATENATE(AG1642,AH1642),NIVELES!$B$676:$C$745,2,0),"")</f>
        <v>Centros Infantiles Del Buen Vivir Operados Por Terceros -Funcionamiento Operación Y Atencion De Unidades</v>
      </c>
      <c r="AJ1642" s="78" t="s">
        <v>517</v>
      </c>
      <c r="AK1642" s="79" t="str">
        <f>+IF(AJ1642&lt;&gt;"",VLOOKUP(AJ1642,NIVELES!$A$816:$B$892,2,0),"")</f>
        <v>NO APLICA</v>
      </c>
      <c r="AL1642" s="78" t="s">
        <v>553</v>
      </c>
      <c r="AM1642" s="78">
        <v>510602</v>
      </c>
      <c r="AN1642" s="79" t="str">
        <f>IF(AM1642&lt;&gt;"",+VLOOKUP(AM1642,NIVELES!$A$1652:$B$2466,2,0),"")</f>
        <v>Fondo de Reserva</v>
      </c>
      <c r="AO1642" s="87">
        <v>49428.5</v>
      </c>
      <c r="AP1642" s="88">
        <v>4119.04</v>
      </c>
      <c r="AQ1642" s="88">
        <v>4119.04</v>
      </c>
      <c r="AR1642" s="88">
        <v>4119.04</v>
      </c>
      <c r="AS1642" s="88">
        <v>4119.04</v>
      </c>
      <c r="AT1642" s="88">
        <v>4119.04</v>
      </c>
      <c r="AU1642" s="88">
        <v>4119.04</v>
      </c>
      <c r="AV1642" s="88">
        <v>4119.04</v>
      </c>
      <c r="AW1642" s="88">
        <v>4119.04</v>
      </c>
      <c r="AX1642" s="88">
        <v>4119.04</v>
      </c>
      <c r="AY1642" s="88">
        <v>4119.04</v>
      </c>
      <c r="AZ1642" s="88">
        <v>4119.04</v>
      </c>
      <c r="BA1642" s="88">
        <v>4119.0600000000004</v>
      </c>
      <c r="BB1642" s="89">
        <f t="shared" si="99"/>
        <v>49428.5</v>
      </c>
      <c r="BC1642" s="90" t="str">
        <f t="shared" si="98"/>
        <v>OK</v>
      </c>
      <c r="BD1642" s="91" t="str">
        <f t="shared" si="100"/>
        <v xml:space="preserve">                  </v>
      </c>
      <c r="BE1642" s="92">
        <f t="shared" si="101"/>
        <v>12</v>
      </c>
    </row>
    <row r="1643" spans="1:57" s="74" customFormat="1" ht="50.1" customHeight="1" x14ac:dyDescent="0.2">
      <c r="A1643" s="78" t="s">
        <v>55</v>
      </c>
      <c r="B1643" s="78" t="s">
        <v>59</v>
      </c>
      <c r="C1643" s="78" t="s">
        <v>616</v>
      </c>
      <c r="D1643" s="78" t="s">
        <v>605</v>
      </c>
      <c r="E1643" s="79" t="str">
        <f>+IF(C1643&lt;&gt;"",VLOOKUP(MID(C1643,18,5),NIVELES!$A$133:$B$213,2,0),"")</f>
        <v>MANABÍ</v>
      </c>
      <c r="F1643" s="80" t="s">
        <v>81</v>
      </c>
      <c r="G1643" s="81" t="str">
        <f>+IF(F1643&lt;&gt;"",VLOOKUP(F1643,NIVELES!$A$246:$C$464,3,0),"")</f>
        <v xml:space="preserve"> </v>
      </c>
      <c r="H1643" s="82" t="s">
        <v>1024</v>
      </c>
      <c r="I1643" s="78" t="s">
        <v>2201</v>
      </c>
      <c r="J1643" s="78" t="s">
        <v>2184</v>
      </c>
      <c r="K1643" s="78" t="s">
        <v>2185</v>
      </c>
      <c r="L1643" s="78" t="s">
        <v>2318</v>
      </c>
      <c r="M1643" s="78">
        <v>2475</v>
      </c>
      <c r="N1643" s="78" t="s">
        <v>2699</v>
      </c>
      <c r="O1643" s="78" t="s">
        <v>2700</v>
      </c>
      <c r="P1643" s="82">
        <v>1</v>
      </c>
      <c r="Q1643" s="78" t="s">
        <v>2701</v>
      </c>
      <c r="R1643" s="82"/>
      <c r="S1643" s="82"/>
      <c r="T1643" s="82">
        <v>1</v>
      </c>
      <c r="U1643" s="82"/>
      <c r="V1643" s="82"/>
      <c r="W1643" s="82"/>
      <c r="X1643" s="82"/>
      <c r="Y1643" s="82"/>
      <c r="Z1643" s="82"/>
      <c r="AA1643" s="82"/>
      <c r="AB1643" s="82"/>
      <c r="AC1643" s="82"/>
      <c r="AD1643" s="85" t="str">
        <f>IF(A1643&lt;&gt;"",IF(D1643="DIRECCIÓN_DE_TRANSFERENCIAS","280 0031",VLOOKUP(C1643,NIVELES!$A$14:$B$105,2,0)),"")</f>
        <v>280 4110</v>
      </c>
      <c r="AE1643" s="86" t="s">
        <v>322</v>
      </c>
      <c r="AF1643" s="86" t="s">
        <v>543</v>
      </c>
      <c r="AG1643" s="79" t="str">
        <f>+IF(AF1643&lt;&gt;"",VLOOKUP(AF1643,NIVELES!$A$666:$B$673,2,0),"")</f>
        <v>DESARROLLO_INFANTIL</v>
      </c>
      <c r="AH1643" s="78" t="s">
        <v>321</v>
      </c>
      <c r="AI1643" s="79" t="str">
        <f>IF(AH1643&lt;&gt;"",VLOOKUP(CONCATENATE(AG1643,AH1643),NIVELES!$B$676:$C$745,2,0),"")</f>
        <v>Centros Infantiles Del Buen Vivir Operados Por Terceros -Funcionamiento Operación Y Atencion De Unidades</v>
      </c>
      <c r="AJ1643" s="78" t="s">
        <v>517</v>
      </c>
      <c r="AK1643" s="79" t="str">
        <f>+IF(AJ1643&lt;&gt;"",VLOOKUP(AJ1643,NIVELES!$A$816:$B$892,2,0),"")</f>
        <v>NO APLICA</v>
      </c>
      <c r="AL1643" s="78" t="s">
        <v>554</v>
      </c>
      <c r="AM1643" s="78">
        <v>530802</v>
      </c>
      <c r="AN1643" s="79" t="str">
        <f>IF(AM1643&lt;&gt;"",+VLOOKUP(AM1643,NIVELES!$A$1652:$B$2466,2,0),"")</f>
        <v>Vestuario, Lencería, Prendas de Protección; y, Accesorios para Uniformes Militares y Policiales; y, Carpas</v>
      </c>
      <c r="AO1643" s="87">
        <v>462.3</v>
      </c>
      <c r="AP1643" s="88">
        <v>0</v>
      </c>
      <c r="AQ1643" s="88">
        <v>0</v>
      </c>
      <c r="AR1643" s="88">
        <v>462.3</v>
      </c>
      <c r="AS1643" s="88">
        <v>0</v>
      </c>
      <c r="AT1643" s="88">
        <v>0</v>
      </c>
      <c r="AU1643" s="88">
        <v>0</v>
      </c>
      <c r="AV1643" s="88">
        <v>0</v>
      </c>
      <c r="AW1643" s="88">
        <v>0</v>
      </c>
      <c r="AX1643" s="88">
        <v>0</v>
      </c>
      <c r="AY1643" s="88">
        <v>0</v>
      </c>
      <c r="AZ1643" s="88">
        <v>0</v>
      </c>
      <c r="BA1643" s="88">
        <v>0</v>
      </c>
      <c r="BB1643" s="89">
        <f t="shared" si="99"/>
        <v>462.3</v>
      </c>
      <c r="BC1643" s="90" t="str">
        <f t="shared" si="98"/>
        <v>OK</v>
      </c>
      <c r="BD1643" s="91" t="str">
        <f t="shared" si="100"/>
        <v xml:space="preserve">                  </v>
      </c>
      <c r="BE1643" s="92">
        <f t="shared" si="101"/>
        <v>1</v>
      </c>
    </row>
    <row r="1644" spans="1:57" s="74" customFormat="1" ht="50.1" customHeight="1" x14ac:dyDescent="0.2">
      <c r="A1644" s="78" t="s">
        <v>55</v>
      </c>
      <c r="B1644" s="78" t="s">
        <v>59</v>
      </c>
      <c r="C1644" s="78" t="s">
        <v>616</v>
      </c>
      <c r="D1644" s="78" t="s">
        <v>605</v>
      </c>
      <c r="E1644" s="79" t="str">
        <f>+IF(C1644&lt;&gt;"",VLOOKUP(MID(C1644,18,5),NIVELES!$A$133:$B$213,2,0),"")</f>
        <v>MANABÍ</v>
      </c>
      <c r="F1644" s="80" t="s">
        <v>81</v>
      </c>
      <c r="G1644" s="81" t="str">
        <f>+IF(F1644&lt;&gt;"",VLOOKUP(F1644,NIVELES!$A$246:$C$464,3,0),"")</f>
        <v xml:space="preserve"> </v>
      </c>
      <c r="H1644" s="82" t="s">
        <v>1024</v>
      </c>
      <c r="I1644" s="78" t="s">
        <v>2201</v>
      </c>
      <c r="J1644" s="78" t="s">
        <v>2184</v>
      </c>
      <c r="K1644" s="78" t="s">
        <v>2185</v>
      </c>
      <c r="L1644" s="78" t="s">
        <v>1791</v>
      </c>
      <c r="M1644" s="78" t="s">
        <v>1791</v>
      </c>
      <c r="N1644" s="78" t="s">
        <v>1791</v>
      </c>
      <c r="O1644" s="78" t="s">
        <v>2167</v>
      </c>
      <c r="P1644" s="82">
        <v>12</v>
      </c>
      <c r="Q1644" s="78" t="s">
        <v>2204</v>
      </c>
      <c r="R1644" s="82">
        <v>1</v>
      </c>
      <c r="S1644" s="82">
        <v>1</v>
      </c>
      <c r="T1644" s="82">
        <v>1</v>
      </c>
      <c r="U1644" s="82">
        <v>1</v>
      </c>
      <c r="V1644" s="82">
        <v>1</v>
      </c>
      <c r="W1644" s="82">
        <v>1</v>
      </c>
      <c r="X1644" s="82">
        <v>1</v>
      </c>
      <c r="Y1644" s="82">
        <v>1</v>
      </c>
      <c r="Z1644" s="82">
        <v>1</v>
      </c>
      <c r="AA1644" s="82">
        <v>1</v>
      </c>
      <c r="AB1644" s="82">
        <v>1</v>
      </c>
      <c r="AC1644" s="82">
        <v>1</v>
      </c>
      <c r="AD1644" s="85" t="str">
        <f>IF(A1644&lt;&gt;"",IF(D1644="DIRECCIÓN_DE_TRANSFERENCIAS","280 0031",VLOOKUP(C1644,NIVELES!$A$14:$B$105,2,0)),"")</f>
        <v>280 4110</v>
      </c>
      <c r="AE1644" s="86" t="s">
        <v>322</v>
      </c>
      <c r="AF1644" s="86" t="s">
        <v>543</v>
      </c>
      <c r="AG1644" s="79" t="str">
        <f>+IF(AF1644&lt;&gt;"",VLOOKUP(AF1644,NIVELES!$A$666:$B$673,2,0),"")</f>
        <v>DESARROLLO_INFANTIL</v>
      </c>
      <c r="AH1644" s="78" t="s">
        <v>452</v>
      </c>
      <c r="AI1644" s="79" t="str">
        <f>IF(AH1644&lt;&gt;"",VLOOKUP(CONCATENATE(AG1644,AH1644),NIVELES!$B$676:$C$745,2,0),"")</f>
        <v>Creciendo Con Nuestros Hijos De Atención Directa Funcionamiento, Operación Y Atención Domiciliar</v>
      </c>
      <c r="AJ1644" s="78" t="s">
        <v>517</v>
      </c>
      <c r="AK1644" s="79" t="str">
        <f>+IF(AJ1644&lt;&gt;"",VLOOKUP(AJ1644,NIVELES!$A$816:$B$892,2,0),"")</f>
        <v>NO APLICA</v>
      </c>
      <c r="AL1644" s="78" t="s">
        <v>553</v>
      </c>
      <c r="AM1644" s="78">
        <v>510105</v>
      </c>
      <c r="AN1644" s="79" t="str">
        <f>IF(AM1644&lt;&gt;"",+VLOOKUP(AM1644,NIVELES!$A$1652:$B$2466,2,0),"")</f>
        <v>Remuneraciones Unificadas</v>
      </c>
      <c r="AO1644" s="87">
        <v>1411020</v>
      </c>
      <c r="AP1644" s="88">
        <v>117585</v>
      </c>
      <c r="AQ1644" s="88">
        <v>117585</v>
      </c>
      <c r="AR1644" s="88">
        <v>117585</v>
      </c>
      <c r="AS1644" s="88">
        <v>117585</v>
      </c>
      <c r="AT1644" s="88">
        <v>117585</v>
      </c>
      <c r="AU1644" s="88">
        <v>117585</v>
      </c>
      <c r="AV1644" s="88">
        <v>117585</v>
      </c>
      <c r="AW1644" s="88">
        <v>117585</v>
      </c>
      <c r="AX1644" s="88">
        <v>117585</v>
      </c>
      <c r="AY1644" s="88">
        <v>117585</v>
      </c>
      <c r="AZ1644" s="88">
        <v>117585</v>
      </c>
      <c r="BA1644" s="88">
        <v>117585</v>
      </c>
      <c r="BB1644" s="89">
        <f t="shared" si="99"/>
        <v>1411020</v>
      </c>
      <c r="BC1644" s="90" t="str">
        <f t="shared" si="98"/>
        <v>OK</v>
      </c>
      <c r="BD1644" s="91" t="str">
        <f t="shared" si="100"/>
        <v xml:space="preserve">                  </v>
      </c>
      <c r="BE1644" s="92">
        <f t="shared" si="101"/>
        <v>12</v>
      </c>
    </row>
    <row r="1645" spans="1:57" s="74" customFormat="1" ht="50.1" customHeight="1" x14ac:dyDescent="0.2">
      <c r="A1645" s="78" t="s">
        <v>55</v>
      </c>
      <c r="B1645" s="78" t="s">
        <v>59</v>
      </c>
      <c r="C1645" s="78" t="s">
        <v>616</v>
      </c>
      <c r="D1645" s="78" t="s">
        <v>605</v>
      </c>
      <c r="E1645" s="79" t="str">
        <f>+IF(C1645&lt;&gt;"",VLOOKUP(MID(C1645,18,5),NIVELES!$A$133:$B$213,2,0),"")</f>
        <v>MANABÍ</v>
      </c>
      <c r="F1645" s="80" t="s">
        <v>81</v>
      </c>
      <c r="G1645" s="81" t="str">
        <f>+IF(F1645&lt;&gt;"",VLOOKUP(F1645,NIVELES!$A$246:$C$464,3,0),"")</f>
        <v xml:space="preserve"> </v>
      </c>
      <c r="H1645" s="82" t="s">
        <v>1024</v>
      </c>
      <c r="I1645" s="78" t="s">
        <v>2201</v>
      </c>
      <c r="J1645" s="78" t="s">
        <v>2184</v>
      </c>
      <c r="K1645" s="78" t="s">
        <v>2185</v>
      </c>
      <c r="L1645" s="78" t="s">
        <v>1791</v>
      </c>
      <c r="M1645" s="78" t="s">
        <v>1791</v>
      </c>
      <c r="N1645" s="78" t="s">
        <v>1791</v>
      </c>
      <c r="O1645" s="78" t="s">
        <v>2167</v>
      </c>
      <c r="P1645" s="82">
        <v>1</v>
      </c>
      <c r="Q1645" s="78" t="s">
        <v>2204</v>
      </c>
      <c r="R1645" s="82"/>
      <c r="S1645" s="82"/>
      <c r="T1645" s="82"/>
      <c r="U1645" s="82"/>
      <c r="V1645" s="82"/>
      <c r="W1645" s="82"/>
      <c r="X1645" s="82"/>
      <c r="Y1645" s="82"/>
      <c r="Z1645" s="82"/>
      <c r="AA1645" s="82"/>
      <c r="AB1645" s="82"/>
      <c r="AC1645" s="82">
        <v>1</v>
      </c>
      <c r="AD1645" s="85" t="str">
        <f>IF(A1645&lt;&gt;"",IF(D1645="DIRECCIÓN_DE_TRANSFERENCIAS","280 0031",VLOOKUP(C1645,NIVELES!$A$14:$B$105,2,0)),"")</f>
        <v>280 4110</v>
      </c>
      <c r="AE1645" s="86" t="s">
        <v>322</v>
      </c>
      <c r="AF1645" s="86" t="s">
        <v>543</v>
      </c>
      <c r="AG1645" s="79" t="str">
        <f>+IF(AF1645&lt;&gt;"",VLOOKUP(AF1645,NIVELES!$A$666:$B$673,2,0),"")</f>
        <v>DESARROLLO_INFANTIL</v>
      </c>
      <c r="AH1645" s="78" t="s">
        <v>452</v>
      </c>
      <c r="AI1645" s="79" t="str">
        <f>IF(AH1645&lt;&gt;"",VLOOKUP(CONCATENATE(AG1645,AH1645),NIVELES!$B$676:$C$745,2,0),"")</f>
        <v>Creciendo Con Nuestros Hijos De Atención Directa Funcionamiento, Operación Y Atención Domiciliar</v>
      </c>
      <c r="AJ1645" s="78" t="s">
        <v>517</v>
      </c>
      <c r="AK1645" s="79" t="str">
        <f>+IF(AJ1645&lt;&gt;"",VLOOKUP(AJ1645,NIVELES!$A$816:$B$892,2,0),"")</f>
        <v>NO APLICA</v>
      </c>
      <c r="AL1645" s="78" t="s">
        <v>553</v>
      </c>
      <c r="AM1645" s="78">
        <v>510203</v>
      </c>
      <c r="AN1645" s="79" t="str">
        <f>IF(AM1645&lt;&gt;"",+VLOOKUP(AM1645,NIVELES!$A$1652:$B$2466,2,0),"")</f>
        <v>Decimotercer Sueldo</v>
      </c>
      <c r="AO1645" s="87">
        <v>107786.25</v>
      </c>
      <c r="AP1645" s="88">
        <v>107.79</v>
      </c>
      <c r="AQ1645" s="88">
        <v>107.79</v>
      </c>
      <c r="AR1645" s="88">
        <v>107.79</v>
      </c>
      <c r="AS1645" s="88">
        <v>107.79</v>
      </c>
      <c r="AT1645" s="88">
        <v>107.79</v>
      </c>
      <c r="AU1645" s="88">
        <v>107.79</v>
      </c>
      <c r="AV1645" s="88">
        <v>107.79</v>
      </c>
      <c r="AW1645" s="88">
        <v>107.79</v>
      </c>
      <c r="AX1645" s="88">
        <v>107.79</v>
      </c>
      <c r="AY1645" s="88">
        <v>107.79</v>
      </c>
      <c r="AZ1645" s="88">
        <v>107.79</v>
      </c>
      <c r="BA1645" s="88">
        <v>106600.56</v>
      </c>
      <c r="BB1645" s="89">
        <f t="shared" si="99"/>
        <v>107786.25</v>
      </c>
      <c r="BC1645" s="90" t="str">
        <f t="shared" si="98"/>
        <v>OK</v>
      </c>
      <c r="BD1645" s="91" t="str">
        <f t="shared" si="100"/>
        <v xml:space="preserve">                  </v>
      </c>
      <c r="BE1645" s="92">
        <f t="shared" si="101"/>
        <v>1</v>
      </c>
    </row>
    <row r="1646" spans="1:57" s="74" customFormat="1" ht="50.1" customHeight="1" x14ac:dyDescent="0.2">
      <c r="A1646" s="78" t="s">
        <v>55</v>
      </c>
      <c r="B1646" s="78" t="s">
        <v>59</v>
      </c>
      <c r="C1646" s="78" t="s">
        <v>616</v>
      </c>
      <c r="D1646" s="78" t="s">
        <v>605</v>
      </c>
      <c r="E1646" s="79" t="str">
        <f>+IF(C1646&lt;&gt;"",VLOOKUP(MID(C1646,18,5),NIVELES!$A$133:$B$213,2,0),"")</f>
        <v>MANABÍ</v>
      </c>
      <c r="F1646" s="80" t="s">
        <v>81</v>
      </c>
      <c r="G1646" s="81" t="str">
        <f>+IF(F1646&lt;&gt;"",VLOOKUP(F1646,NIVELES!$A$246:$C$464,3,0),"")</f>
        <v xml:space="preserve"> </v>
      </c>
      <c r="H1646" s="82" t="s">
        <v>1024</v>
      </c>
      <c r="I1646" s="78" t="s">
        <v>2201</v>
      </c>
      <c r="J1646" s="78" t="s">
        <v>2184</v>
      </c>
      <c r="K1646" s="78" t="s">
        <v>2185</v>
      </c>
      <c r="L1646" s="78" t="s">
        <v>1791</v>
      </c>
      <c r="M1646" s="78" t="s">
        <v>1791</v>
      </c>
      <c r="N1646" s="78" t="s">
        <v>1791</v>
      </c>
      <c r="O1646" s="78" t="s">
        <v>2167</v>
      </c>
      <c r="P1646" s="82">
        <v>1</v>
      </c>
      <c r="Q1646" s="78" t="s">
        <v>2204</v>
      </c>
      <c r="R1646" s="82"/>
      <c r="S1646" s="82"/>
      <c r="T1646" s="82">
        <v>1</v>
      </c>
      <c r="U1646" s="82"/>
      <c r="V1646" s="82"/>
      <c r="W1646" s="82"/>
      <c r="X1646" s="82"/>
      <c r="Y1646" s="82"/>
      <c r="Z1646" s="82"/>
      <c r="AA1646" s="82"/>
      <c r="AB1646" s="82"/>
      <c r="AC1646" s="82"/>
      <c r="AD1646" s="85" t="str">
        <f>IF(A1646&lt;&gt;"",IF(D1646="DIRECCIÓN_DE_TRANSFERENCIAS","280 0031",VLOOKUP(C1646,NIVELES!$A$14:$B$105,2,0)),"")</f>
        <v>280 4110</v>
      </c>
      <c r="AE1646" s="86" t="s">
        <v>322</v>
      </c>
      <c r="AF1646" s="86" t="s">
        <v>543</v>
      </c>
      <c r="AG1646" s="79" t="str">
        <f>+IF(AF1646&lt;&gt;"",VLOOKUP(AF1646,NIVELES!$A$666:$B$673,2,0),"")</f>
        <v>DESARROLLO_INFANTIL</v>
      </c>
      <c r="AH1646" s="78" t="s">
        <v>452</v>
      </c>
      <c r="AI1646" s="79" t="str">
        <f>IF(AH1646&lt;&gt;"",VLOOKUP(CONCATENATE(AG1646,AH1646),NIVELES!$B$676:$C$745,2,0),"")</f>
        <v>Creciendo Con Nuestros Hijos De Atención Directa Funcionamiento, Operación Y Atención Domiciliar</v>
      </c>
      <c r="AJ1646" s="78" t="s">
        <v>517</v>
      </c>
      <c r="AK1646" s="79" t="str">
        <f>+IF(AJ1646&lt;&gt;"",VLOOKUP(AJ1646,NIVELES!$A$816:$B$892,2,0),"")</f>
        <v>NO APLICA</v>
      </c>
      <c r="AL1646" s="78" t="s">
        <v>553</v>
      </c>
      <c r="AM1646" s="78">
        <v>510204</v>
      </c>
      <c r="AN1646" s="79" t="str">
        <f>IF(AM1646&lt;&gt;"",+VLOOKUP(AM1646,NIVELES!$A$1652:$B$2466,2,0),"")</f>
        <v>Decimocuarto Sueldo</v>
      </c>
      <c r="AO1646" s="87">
        <v>72594.5</v>
      </c>
      <c r="AP1646" s="88">
        <v>72.59</v>
      </c>
      <c r="AQ1646" s="88">
        <v>72.59</v>
      </c>
      <c r="AR1646" s="88">
        <v>71796.009999999995</v>
      </c>
      <c r="AS1646" s="88">
        <v>72.59</v>
      </c>
      <c r="AT1646" s="88">
        <v>72.59</v>
      </c>
      <c r="AU1646" s="88">
        <v>72.59</v>
      </c>
      <c r="AV1646" s="88">
        <v>72.59</v>
      </c>
      <c r="AW1646" s="88">
        <v>72.59</v>
      </c>
      <c r="AX1646" s="88">
        <v>72.59</v>
      </c>
      <c r="AY1646" s="88">
        <v>72.59</v>
      </c>
      <c r="AZ1646" s="88">
        <v>72.59</v>
      </c>
      <c r="BA1646" s="88">
        <v>72.59</v>
      </c>
      <c r="BB1646" s="89">
        <f t="shared" si="99"/>
        <v>72594.499999999956</v>
      </c>
      <c r="BC1646" s="90" t="str">
        <f t="shared" si="98"/>
        <v>OK</v>
      </c>
      <c r="BD1646" s="91" t="str">
        <f t="shared" si="100"/>
        <v xml:space="preserve">                  </v>
      </c>
      <c r="BE1646" s="92">
        <f t="shared" si="101"/>
        <v>1</v>
      </c>
    </row>
    <row r="1647" spans="1:57" s="74" customFormat="1" ht="50.1" customHeight="1" x14ac:dyDescent="0.2">
      <c r="A1647" s="78" t="s">
        <v>55</v>
      </c>
      <c r="B1647" s="78" t="s">
        <v>59</v>
      </c>
      <c r="C1647" s="78" t="s">
        <v>616</v>
      </c>
      <c r="D1647" s="78" t="s">
        <v>605</v>
      </c>
      <c r="E1647" s="79" t="str">
        <f>+IF(C1647&lt;&gt;"",VLOOKUP(MID(C1647,18,5),NIVELES!$A$133:$B$213,2,0),"")</f>
        <v>MANABÍ</v>
      </c>
      <c r="F1647" s="80" t="s">
        <v>81</v>
      </c>
      <c r="G1647" s="81" t="str">
        <f>+IF(F1647&lt;&gt;"",VLOOKUP(F1647,NIVELES!$A$246:$C$464,3,0),"")</f>
        <v xml:space="preserve"> </v>
      </c>
      <c r="H1647" s="82" t="s">
        <v>1024</v>
      </c>
      <c r="I1647" s="78" t="s">
        <v>2201</v>
      </c>
      <c r="J1647" s="78" t="s">
        <v>2184</v>
      </c>
      <c r="K1647" s="78" t="s">
        <v>2185</v>
      </c>
      <c r="L1647" s="78" t="s">
        <v>1791</v>
      </c>
      <c r="M1647" s="78" t="s">
        <v>1791</v>
      </c>
      <c r="N1647" s="78" t="s">
        <v>1791</v>
      </c>
      <c r="O1647" s="78" t="s">
        <v>2167</v>
      </c>
      <c r="P1647" s="82">
        <v>12</v>
      </c>
      <c r="Q1647" s="78" t="s">
        <v>2204</v>
      </c>
      <c r="R1647" s="82">
        <v>1</v>
      </c>
      <c r="S1647" s="82">
        <v>1</v>
      </c>
      <c r="T1647" s="82">
        <v>1</v>
      </c>
      <c r="U1647" s="82">
        <v>1</v>
      </c>
      <c r="V1647" s="82">
        <v>1</v>
      </c>
      <c r="W1647" s="82">
        <v>1</v>
      </c>
      <c r="X1647" s="82">
        <v>1</v>
      </c>
      <c r="Y1647" s="82">
        <v>1</v>
      </c>
      <c r="Z1647" s="82">
        <v>1</v>
      </c>
      <c r="AA1647" s="82">
        <v>1</v>
      </c>
      <c r="AB1647" s="82">
        <v>1</v>
      </c>
      <c r="AC1647" s="82">
        <v>1</v>
      </c>
      <c r="AD1647" s="85" t="str">
        <f>IF(A1647&lt;&gt;"",IF(D1647="DIRECCIÓN_DE_TRANSFERENCIAS","280 0031",VLOOKUP(C1647,NIVELES!$A$14:$B$105,2,0)),"")</f>
        <v>280 4110</v>
      </c>
      <c r="AE1647" s="86" t="s">
        <v>322</v>
      </c>
      <c r="AF1647" s="86" t="s">
        <v>543</v>
      </c>
      <c r="AG1647" s="79" t="str">
        <f>+IF(AF1647&lt;&gt;"",VLOOKUP(AF1647,NIVELES!$A$666:$B$673,2,0),"")</f>
        <v>DESARROLLO_INFANTIL</v>
      </c>
      <c r="AH1647" s="78" t="s">
        <v>452</v>
      </c>
      <c r="AI1647" s="79" t="str">
        <f>IF(AH1647&lt;&gt;"",VLOOKUP(CONCATENATE(AG1647,AH1647),NIVELES!$B$676:$C$745,2,0),"")</f>
        <v>Creciendo Con Nuestros Hijos De Atención Directa Funcionamiento, Operación Y Atención Domiciliar</v>
      </c>
      <c r="AJ1647" s="78" t="s">
        <v>517</v>
      </c>
      <c r="AK1647" s="79" t="str">
        <f>+IF(AJ1647&lt;&gt;"",VLOOKUP(AJ1647,NIVELES!$A$816:$B$892,2,0),"")</f>
        <v>NO APLICA</v>
      </c>
      <c r="AL1647" s="78" t="s">
        <v>553</v>
      </c>
      <c r="AM1647" s="78">
        <v>510601</v>
      </c>
      <c r="AN1647" s="79" t="str">
        <f>IF(AM1647&lt;&gt;"",+VLOOKUP(AM1647,NIVELES!$A$1652:$B$2466,2,0),"")</f>
        <v>Aporte Patronal</v>
      </c>
      <c r="AO1647" s="87">
        <v>124816.48</v>
      </c>
      <c r="AP1647" s="88">
        <v>10401.41</v>
      </c>
      <c r="AQ1647" s="88">
        <v>10401.370000000001</v>
      </c>
      <c r="AR1647" s="88">
        <v>10401.370000000001</v>
      </c>
      <c r="AS1647" s="88">
        <v>10401.370000000001</v>
      </c>
      <c r="AT1647" s="88">
        <v>10401.370000000001</v>
      </c>
      <c r="AU1647" s="88">
        <v>10401.370000000001</v>
      </c>
      <c r="AV1647" s="88">
        <v>10401.370000000001</v>
      </c>
      <c r="AW1647" s="88">
        <v>10401.370000000001</v>
      </c>
      <c r="AX1647" s="88">
        <v>10401.370000000001</v>
      </c>
      <c r="AY1647" s="88">
        <v>10401.370000000001</v>
      </c>
      <c r="AZ1647" s="88">
        <v>10401.370000000001</v>
      </c>
      <c r="BA1647" s="88">
        <v>10401.370000000001</v>
      </c>
      <c r="BB1647" s="89">
        <f t="shared" si="99"/>
        <v>124816.47999999998</v>
      </c>
      <c r="BC1647" s="90" t="str">
        <f t="shared" si="98"/>
        <v>OK</v>
      </c>
      <c r="BD1647" s="91" t="str">
        <f t="shared" si="100"/>
        <v xml:space="preserve">                  </v>
      </c>
      <c r="BE1647" s="92">
        <f t="shared" si="101"/>
        <v>12</v>
      </c>
    </row>
    <row r="1648" spans="1:57" s="74" customFormat="1" ht="50.1" customHeight="1" x14ac:dyDescent="0.2">
      <c r="A1648" s="78" t="s">
        <v>55</v>
      </c>
      <c r="B1648" s="78" t="s">
        <v>59</v>
      </c>
      <c r="C1648" s="78" t="s">
        <v>616</v>
      </c>
      <c r="D1648" s="78" t="s">
        <v>605</v>
      </c>
      <c r="E1648" s="79" t="str">
        <f>+IF(C1648&lt;&gt;"",VLOOKUP(MID(C1648,18,5),NIVELES!$A$133:$B$213,2,0),"")</f>
        <v>MANABÍ</v>
      </c>
      <c r="F1648" s="80" t="s">
        <v>81</v>
      </c>
      <c r="G1648" s="81" t="str">
        <f>+IF(F1648&lt;&gt;"",VLOOKUP(F1648,NIVELES!$A$246:$C$464,3,0),"")</f>
        <v xml:space="preserve"> </v>
      </c>
      <c r="H1648" s="82" t="s">
        <v>1024</v>
      </c>
      <c r="I1648" s="78" t="s">
        <v>2201</v>
      </c>
      <c r="J1648" s="78" t="s">
        <v>2184</v>
      </c>
      <c r="K1648" s="78" t="s">
        <v>2185</v>
      </c>
      <c r="L1648" s="78" t="s">
        <v>1791</v>
      </c>
      <c r="M1648" s="78" t="s">
        <v>1791</v>
      </c>
      <c r="N1648" s="78" t="s">
        <v>1791</v>
      </c>
      <c r="O1648" s="78" t="s">
        <v>2167</v>
      </c>
      <c r="P1648" s="82">
        <v>12</v>
      </c>
      <c r="Q1648" s="78" t="s">
        <v>2204</v>
      </c>
      <c r="R1648" s="82">
        <v>1</v>
      </c>
      <c r="S1648" s="82">
        <v>1</v>
      </c>
      <c r="T1648" s="82">
        <v>1</v>
      </c>
      <c r="U1648" s="82">
        <v>1</v>
      </c>
      <c r="V1648" s="82">
        <v>1</v>
      </c>
      <c r="W1648" s="82">
        <v>1</v>
      </c>
      <c r="X1648" s="82">
        <v>1</v>
      </c>
      <c r="Y1648" s="82">
        <v>1</v>
      </c>
      <c r="Z1648" s="82">
        <v>1</v>
      </c>
      <c r="AA1648" s="82">
        <v>1</v>
      </c>
      <c r="AB1648" s="82">
        <v>1</v>
      </c>
      <c r="AC1648" s="82">
        <v>1</v>
      </c>
      <c r="AD1648" s="85" t="str">
        <f>IF(A1648&lt;&gt;"",IF(D1648="DIRECCIÓN_DE_TRANSFERENCIAS","280 0031",VLOOKUP(C1648,NIVELES!$A$14:$B$105,2,0)),"")</f>
        <v>280 4110</v>
      </c>
      <c r="AE1648" s="86" t="s">
        <v>322</v>
      </c>
      <c r="AF1648" s="86" t="s">
        <v>543</v>
      </c>
      <c r="AG1648" s="79" t="str">
        <f>+IF(AF1648&lt;&gt;"",VLOOKUP(AF1648,NIVELES!$A$666:$B$673,2,0),"")</f>
        <v>DESARROLLO_INFANTIL</v>
      </c>
      <c r="AH1648" s="78" t="s">
        <v>452</v>
      </c>
      <c r="AI1648" s="79" t="str">
        <f>IF(AH1648&lt;&gt;"",VLOOKUP(CONCATENATE(AG1648,AH1648),NIVELES!$B$676:$C$745,2,0),"")</f>
        <v>Creciendo Con Nuestros Hijos De Atención Directa Funcionamiento, Operación Y Atención Domiciliar</v>
      </c>
      <c r="AJ1648" s="78" t="s">
        <v>517</v>
      </c>
      <c r="AK1648" s="79" t="str">
        <f>+IF(AJ1648&lt;&gt;"",VLOOKUP(AJ1648,NIVELES!$A$816:$B$892,2,0),"")</f>
        <v>NO APLICA</v>
      </c>
      <c r="AL1648" s="78" t="s">
        <v>553</v>
      </c>
      <c r="AM1648" s="78">
        <v>510602</v>
      </c>
      <c r="AN1648" s="79" t="str">
        <f>IF(AM1648&lt;&gt;"",+VLOOKUP(AM1648,NIVELES!$A$1652:$B$2466,2,0),"")</f>
        <v>Fondo de Reserva</v>
      </c>
      <c r="AO1648" s="87">
        <v>107786.25</v>
      </c>
      <c r="AP1648" s="88">
        <v>8982.27</v>
      </c>
      <c r="AQ1648" s="88">
        <v>8982.18</v>
      </c>
      <c r="AR1648" s="88">
        <v>8982.18</v>
      </c>
      <c r="AS1648" s="88">
        <v>8982.18</v>
      </c>
      <c r="AT1648" s="88">
        <v>8982.18</v>
      </c>
      <c r="AU1648" s="88">
        <v>8982.18</v>
      </c>
      <c r="AV1648" s="88">
        <v>8982.18</v>
      </c>
      <c r="AW1648" s="88">
        <v>8982.18</v>
      </c>
      <c r="AX1648" s="88">
        <v>8982.18</v>
      </c>
      <c r="AY1648" s="88">
        <v>8982.18</v>
      </c>
      <c r="AZ1648" s="88">
        <v>8982.18</v>
      </c>
      <c r="BA1648" s="88">
        <v>8982.18</v>
      </c>
      <c r="BB1648" s="89">
        <f t="shared" si="99"/>
        <v>107786.24999999997</v>
      </c>
      <c r="BC1648" s="90" t="str">
        <f t="shared" si="98"/>
        <v>OK</v>
      </c>
      <c r="BD1648" s="91" t="str">
        <f t="shared" si="100"/>
        <v xml:space="preserve">                  </v>
      </c>
      <c r="BE1648" s="92">
        <f t="shared" si="101"/>
        <v>12</v>
      </c>
    </row>
    <row r="1649" spans="1:57" s="74" customFormat="1" ht="50.1" customHeight="1" x14ac:dyDescent="0.2">
      <c r="A1649" s="78" t="s">
        <v>55</v>
      </c>
      <c r="B1649" s="78" t="s">
        <v>59</v>
      </c>
      <c r="C1649" s="78" t="s">
        <v>616</v>
      </c>
      <c r="D1649" s="78" t="s">
        <v>605</v>
      </c>
      <c r="E1649" s="79" t="str">
        <f>+IF(C1649&lt;&gt;"",VLOOKUP(MID(C1649,18,5),NIVELES!$A$133:$B$213,2,0),"")</f>
        <v>MANABÍ</v>
      </c>
      <c r="F1649" s="80" t="s">
        <v>81</v>
      </c>
      <c r="G1649" s="81" t="str">
        <f>+IF(F1649&lt;&gt;"",VLOOKUP(F1649,NIVELES!$A$246:$C$464,3,0),"")</f>
        <v xml:space="preserve"> </v>
      </c>
      <c r="H1649" s="82" t="s">
        <v>1024</v>
      </c>
      <c r="I1649" s="78" t="s">
        <v>2201</v>
      </c>
      <c r="J1649" s="78" t="s">
        <v>2184</v>
      </c>
      <c r="K1649" s="78" t="s">
        <v>2185</v>
      </c>
      <c r="L1649" s="78" t="s">
        <v>1791</v>
      </c>
      <c r="M1649" s="78" t="s">
        <v>1791</v>
      </c>
      <c r="N1649" s="78" t="s">
        <v>1791</v>
      </c>
      <c r="O1649" s="78" t="s">
        <v>2702</v>
      </c>
      <c r="P1649" s="82">
        <v>11</v>
      </c>
      <c r="Q1649" s="78" t="s">
        <v>2703</v>
      </c>
      <c r="R1649" s="82"/>
      <c r="S1649" s="82">
        <v>1</v>
      </c>
      <c r="T1649" s="82">
        <v>1</v>
      </c>
      <c r="U1649" s="82">
        <v>1</v>
      </c>
      <c r="V1649" s="82">
        <v>1</v>
      </c>
      <c r="W1649" s="82">
        <v>1</v>
      </c>
      <c r="X1649" s="82">
        <v>1</v>
      </c>
      <c r="Y1649" s="82">
        <v>1</v>
      </c>
      <c r="Z1649" s="82">
        <v>1</v>
      </c>
      <c r="AA1649" s="82">
        <v>1</v>
      </c>
      <c r="AB1649" s="82">
        <v>1</v>
      </c>
      <c r="AC1649" s="82">
        <v>1</v>
      </c>
      <c r="AD1649" s="85" t="str">
        <f>IF(A1649&lt;&gt;"",IF(D1649="DIRECCIÓN_DE_TRANSFERENCIAS","280 0031",VLOOKUP(C1649,NIVELES!$A$14:$B$105,2,0)),"")</f>
        <v>280 4110</v>
      </c>
      <c r="AE1649" s="86" t="s">
        <v>322</v>
      </c>
      <c r="AF1649" s="86" t="s">
        <v>543</v>
      </c>
      <c r="AG1649" s="79" t="str">
        <f>+IF(AF1649&lt;&gt;"",VLOOKUP(AF1649,NIVELES!$A$666:$B$673,2,0),"")</f>
        <v>DESARROLLO_INFANTIL</v>
      </c>
      <c r="AH1649" s="78" t="s">
        <v>452</v>
      </c>
      <c r="AI1649" s="79" t="str">
        <f>IF(AH1649&lt;&gt;"",VLOOKUP(CONCATENATE(AG1649,AH1649),NIVELES!$B$676:$C$745,2,0),"")</f>
        <v>Creciendo Con Nuestros Hijos De Atención Directa Funcionamiento, Operación Y Atención Domiciliar</v>
      </c>
      <c r="AJ1649" s="78" t="s">
        <v>517</v>
      </c>
      <c r="AK1649" s="79" t="str">
        <f>+IF(AJ1649&lt;&gt;"",VLOOKUP(AJ1649,NIVELES!$A$816:$B$892,2,0),"")</f>
        <v>NO APLICA</v>
      </c>
      <c r="AL1649" s="78" t="s">
        <v>554</v>
      </c>
      <c r="AM1649" s="78">
        <v>530105</v>
      </c>
      <c r="AN1649" s="79" t="str">
        <f>IF(AM1649&lt;&gt;"",+VLOOKUP(AM1649,NIVELES!$A$1652:$B$2466,2,0),"")</f>
        <v>Telecomunicaciones</v>
      </c>
      <c r="AO1649" s="87">
        <v>4330</v>
      </c>
      <c r="AP1649" s="88">
        <v>0</v>
      </c>
      <c r="AQ1649" s="88">
        <v>393.64</v>
      </c>
      <c r="AR1649" s="88">
        <v>393.64</v>
      </c>
      <c r="AS1649" s="88">
        <v>393.64</v>
      </c>
      <c r="AT1649" s="88">
        <v>393.64</v>
      </c>
      <c r="AU1649" s="88">
        <v>393.64</v>
      </c>
      <c r="AV1649" s="88">
        <v>393.64</v>
      </c>
      <c r="AW1649" s="88">
        <v>393.64</v>
      </c>
      <c r="AX1649" s="88">
        <v>393.64</v>
      </c>
      <c r="AY1649" s="88">
        <v>393.64</v>
      </c>
      <c r="AZ1649" s="88">
        <v>393.64</v>
      </c>
      <c r="BA1649" s="88">
        <v>393.6</v>
      </c>
      <c r="BB1649" s="89">
        <f t="shared" si="99"/>
        <v>4329.9999999999991</v>
      </c>
      <c r="BC1649" s="90" t="str">
        <f t="shared" si="98"/>
        <v>OK</v>
      </c>
      <c r="BD1649" s="91" t="str">
        <f t="shared" si="100"/>
        <v xml:space="preserve">                  </v>
      </c>
      <c r="BE1649" s="92">
        <f t="shared" si="101"/>
        <v>11</v>
      </c>
    </row>
    <row r="1650" spans="1:57" s="74" customFormat="1" ht="50.1" customHeight="1" x14ac:dyDescent="0.2">
      <c r="A1650" s="78" t="s">
        <v>55</v>
      </c>
      <c r="B1650" s="78" t="s">
        <v>59</v>
      </c>
      <c r="C1650" s="78" t="s">
        <v>616</v>
      </c>
      <c r="D1650" s="78" t="s">
        <v>605</v>
      </c>
      <c r="E1650" s="79" t="str">
        <f>+IF(C1650&lt;&gt;"",VLOOKUP(MID(C1650,18,5),NIVELES!$A$133:$B$213,2,0),"")</f>
        <v>MANABÍ</v>
      </c>
      <c r="F1650" s="80" t="s">
        <v>81</v>
      </c>
      <c r="G1650" s="81" t="str">
        <f>+IF(F1650&lt;&gt;"",VLOOKUP(F1650,NIVELES!$A$246:$C$464,3,0),"")</f>
        <v xml:space="preserve"> </v>
      </c>
      <c r="H1650" s="82" t="s">
        <v>1024</v>
      </c>
      <c r="I1650" s="78" t="s">
        <v>2201</v>
      </c>
      <c r="J1650" s="78" t="s">
        <v>2184</v>
      </c>
      <c r="K1650" s="78" t="s">
        <v>2185</v>
      </c>
      <c r="L1650" s="78" t="s">
        <v>1791</v>
      </c>
      <c r="M1650" s="78" t="s">
        <v>1791</v>
      </c>
      <c r="N1650" s="78" t="s">
        <v>1791</v>
      </c>
      <c r="O1650" s="78" t="s">
        <v>2704</v>
      </c>
      <c r="P1650" s="82">
        <v>1</v>
      </c>
      <c r="Q1650" s="78" t="s">
        <v>2705</v>
      </c>
      <c r="R1650" s="82"/>
      <c r="S1650" s="82"/>
      <c r="T1650" s="82">
        <v>1</v>
      </c>
      <c r="U1650" s="82"/>
      <c r="V1650" s="82"/>
      <c r="W1650" s="82"/>
      <c r="X1650" s="82"/>
      <c r="Y1650" s="82"/>
      <c r="Z1650" s="82"/>
      <c r="AA1650" s="82"/>
      <c r="AB1650" s="82"/>
      <c r="AC1650" s="82"/>
      <c r="AD1650" s="85" t="str">
        <f>IF(A1650&lt;&gt;"",IF(D1650="DIRECCIÓN_DE_TRANSFERENCIAS","280 0031",VLOOKUP(C1650,NIVELES!$A$14:$B$105,2,0)),"")</f>
        <v>280 4110</v>
      </c>
      <c r="AE1650" s="86" t="s">
        <v>322</v>
      </c>
      <c r="AF1650" s="86" t="s">
        <v>543</v>
      </c>
      <c r="AG1650" s="79" t="str">
        <f>+IF(AF1650&lt;&gt;"",VLOOKUP(AF1650,NIVELES!$A$666:$B$673,2,0),"")</f>
        <v>DESARROLLO_INFANTIL</v>
      </c>
      <c r="AH1650" s="78" t="s">
        <v>452</v>
      </c>
      <c r="AI1650" s="79" t="str">
        <f>IF(AH1650&lt;&gt;"",VLOOKUP(CONCATENATE(AG1650,AH1650),NIVELES!$B$676:$C$745,2,0),"")</f>
        <v>Creciendo Con Nuestros Hijos De Atención Directa Funcionamiento, Operación Y Atención Domiciliar</v>
      </c>
      <c r="AJ1650" s="78" t="s">
        <v>517</v>
      </c>
      <c r="AK1650" s="79" t="str">
        <f>+IF(AJ1650&lt;&gt;"",VLOOKUP(AJ1650,NIVELES!$A$816:$B$892,2,0),"")</f>
        <v>NO APLICA</v>
      </c>
      <c r="AL1650" s="78" t="s">
        <v>554</v>
      </c>
      <c r="AM1650" s="78">
        <v>530802</v>
      </c>
      <c r="AN1650" s="79" t="str">
        <f>IF(AM1650&lt;&gt;"",+VLOOKUP(AM1650,NIVELES!$A$1652:$B$2466,2,0),"")</f>
        <v>Vestuario, Lencería, Prendas de Protección; y, Accesorios para Uniformes Militares y Policiales; y, Carpas</v>
      </c>
      <c r="AO1650" s="87">
        <v>3500</v>
      </c>
      <c r="AP1650" s="88">
        <v>0</v>
      </c>
      <c r="AQ1650" s="88">
        <v>0</v>
      </c>
      <c r="AR1650" s="88">
        <v>3500</v>
      </c>
      <c r="AS1650" s="88">
        <v>0</v>
      </c>
      <c r="AT1650" s="88">
        <v>0</v>
      </c>
      <c r="AU1650" s="88">
        <v>0</v>
      </c>
      <c r="AV1650" s="88">
        <v>0</v>
      </c>
      <c r="AW1650" s="88">
        <v>0</v>
      </c>
      <c r="AX1650" s="88">
        <v>0</v>
      </c>
      <c r="AY1650" s="88">
        <v>0</v>
      </c>
      <c r="AZ1650" s="88">
        <v>0</v>
      </c>
      <c r="BA1650" s="88">
        <v>0</v>
      </c>
      <c r="BB1650" s="89">
        <f t="shared" si="99"/>
        <v>3500</v>
      </c>
      <c r="BC1650" s="90" t="str">
        <f t="shared" si="98"/>
        <v>OK</v>
      </c>
      <c r="BD1650" s="91" t="str">
        <f t="shared" si="100"/>
        <v xml:space="preserve">                  </v>
      </c>
      <c r="BE1650" s="92">
        <f t="shared" si="101"/>
        <v>1</v>
      </c>
    </row>
    <row r="1651" spans="1:57" s="74" customFormat="1" ht="50.1" customHeight="1" x14ac:dyDescent="0.2">
      <c r="A1651" s="78" t="s">
        <v>55</v>
      </c>
      <c r="B1651" s="78" t="s">
        <v>59</v>
      </c>
      <c r="C1651" s="78" t="s">
        <v>616</v>
      </c>
      <c r="D1651" s="78" t="s">
        <v>605</v>
      </c>
      <c r="E1651" s="79" t="str">
        <f>+IF(C1651&lt;&gt;"",VLOOKUP(MID(C1651,18,5),NIVELES!$A$133:$B$213,2,0),"")</f>
        <v>MANABÍ</v>
      </c>
      <c r="F1651" s="80" t="s">
        <v>81</v>
      </c>
      <c r="G1651" s="81" t="str">
        <f>+IF(F1651&lt;&gt;"",VLOOKUP(F1651,NIVELES!$A$246:$C$464,3,0),"")</f>
        <v xml:space="preserve"> </v>
      </c>
      <c r="H1651" s="82" t="s">
        <v>1024</v>
      </c>
      <c r="I1651" s="78" t="s">
        <v>2201</v>
      </c>
      <c r="J1651" s="78" t="s">
        <v>2184</v>
      </c>
      <c r="K1651" s="78" t="s">
        <v>2185</v>
      </c>
      <c r="L1651" s="78" t="s">
        <v>1791</v>
      </c>
      <c r="M1651" s="78" t="s">
        <v>1791</v>
      </c>
      <c r="N1651" s="78" t="s">
        <v>1791</v>
      </c>
      <c r="O1651" s="78" t="s">
        <v>2706</v>
      </c>
      <c r="P1651" s="82">
        <v>1</v>
      </c>
      <c r="Q1651" s="78" t="s">
        <v>2698</v>
      </c>
      <c r="R1651" s="82">
        <v>0</v>
      </c>
      <c r="S1651" s="82">
        <v>0</v>
      </c>
      <c r="T1651" s="82">
        <v>0</v>
      </c>
      <c r="U1651" s="82">
        <v>1</v>
      </c>
      <c r="V1651" s="82">
        <v>0</v>
      </c>
      <c r="W1651" s="82">
        <v>0</v>
      </c>
      <c r="X1651" s="82">
        <v>0</v>
      </c>
      <c r="Y1651" s="82">
        <v>0</v>
      </c>
      <c r="Z1651" s="82">
        <v>0</v>
      </c>
      <c r="AA1651" s="82">
        <v>0</v>
      </c>
      <c r="AB1651" s="82">
        <v>0</v>
      </c>
      <c r="AC1651" s="82">
        <v>0</v>
      </c>
      <c r="AD1651" s="85" t="str">
        <f>IF(A1651&lt;&gt;"",IF(D1651="DIRECCIÓN_DE_TRANSFERENCIAS","280 0031",VLOOKUP(C1651,NIVELES!$A$14:$B$105,2,0)),"")</f>
        <v>280 4110</v>
      </c>
      <c r="AE1651" s="86" t="s">
        <v>322</v>
      </c>
      <c r="AF1651" s="86" t="s">
        <v>543</v>
      </c>
      <c r="AG1651" s="79" t="str">
        <f>+IF(AF1651&lt;&gt;"",VLOOKUP(AF1651,NIVELES!$A$666:$B$673,2,0),"")</f>
        <v>DESARROLLO_INFANTIL</v>
      </c>
      <c r="AH1651" s="78" t="s">
        <v>452</v>
      </c>
      <c r="AI1651" s="79" t="str">
        <f>IF(AH1651&lt;&gt;"",VLOOKUP(CONCATENATE(AG1651,AH1651),NIVELES!$B$676:$C$745,2,0),"")</f>
        <v>Creciendo Con Nuestros Hijos De Atención Directa Funcionamiento, Operación Y Atención Domiciliar</v>
      </c>
      <c r="AJ1651" s="78" t="s">
        <v>517</v>
      </c>
      <c r="AK1651" s="79" t="str">
        <f>+IF(AJ1651&lt;&gt;"",VLOOKUP(AJ1651,NIVELES!$A$816:$B$892,2,0),"")</f>
        <v>NO APLICA</v>
      </c>
      <c r="AL1651" s="78" t="s">
        <v>554</v>
      </c>
      <c r="AM1651" s="78">
        <v>530812</v>
      </c>
      <c r="AN1651" s="79" t="str">
        <f>IF(AM1651&lt;&gt;"",+VLOOKUP(AM1651,NIVELES!$A$1652:$B$2466,2,0),"")</f>
        <v>Materiales Didácticos</v>
      </c>
      <c r="AO1651" s="87">
        <v>4000</v>
      </c>
      <c r="AP1651" s="88">
        <v>0</v>
      </c>
      <c r="AQ1651" s="88">
        <v>0</v>
      </c>
      <c r="AR1651" s="88">
        <v>0</v>
      </c>
      <c r="AS1651" s="88">
        <v>4000</v>
      </c>
      <c r="AT1651" s="88">
        <v>0</v>
      </c>
      <c r="AU1651" s="88">
        <v>0</v>
      </c>
      <c r="AV1651" s="88">
        <v>0</v>
      </c>
      <c r="AW1651" s="88">
        <v>0</v>
      </c>
      <c r="AX1651" s="88">
        <v>0</v>
      </c>
      <c r="AY1651" s="88">
        <v>0</v>
      </c>
      <c r="AZ1651" s="88">
        <v>0</v>
      </c>
      <c r="BA1651" s="88">
        <v>0</v>
      </c>
      <c r="BB1651" s="89">
        <f t="shared" si="99"/>
        <v>4000</v>
      </c>
      <c r="BC1651" s="90" t="str">
        <f t="shared" si="98"/>
        <v>OK</v>
      </c>
      <c r="BD1651" s="91" t="str">
        <f t="shared" si="100"/>
        <v xml:space="preserve">                  </v>
      </c>
      <c r="BE1651" s="92">
        <f t="shared" si="101"/>
        <v>1</v>
      </c>
    </row>
    <row r="1652" spans="1:57" s="74" customFormat="1" ht="50.1" customHeight="1" x14ac:dyDescent="0.2">
      <c r="A1652" s="78" t="s">
        <v>55</v>
      </c>
      <c r="B1652" s="78" t="s">
        <v>59</v>
      </c>
      <c r="C1652" s="78" t="s">
        <v>616</v>
      </c>
      <c r="D1652" s="78" t="s">
        <v>605</v>
      </c>
      <c r="E1652" s="79" t="str">
        <f>+IF(C1652&lt;&gt;"",VLOOKUP(MID(C1652,18,5),NIVELES!$A$133:$B$213,2,0),"")</f>
        <v>MANABÍ</v>
      </c>
      <c r="F1652" s="80" t="s">
        <v>81</v>
      </c>
      <c r="G1652" s="81" t="str">
        <f>+IF(F1652&lt;&gt;"",VLOOKUP(F1652,NIVELES!$A$246:$C$464,3,0),"")</f>
        <v xml:space="preserve"> </v>
      </c>
      <c r="H1652" s="82" t="s">
        <v>1024</v>
      </c>
      <c r="I1652" s="78" t="s">
        <v>2201</v>
      </c>
      <c r="J1652" s="78" t="s">
        <v>2184</v>
      </c>
      <c r="K1652" s="78" t="s">
        <v>2185</v>
      </c>
      <c r="L1652" s="78" t="s">
        <v>2460</v>
      </c>
      <c r="M1652" s="78">
        <v>2654</v>
      </c>
      <c r="N1652" s="78" t="s">
        <v>2684</v>
      </c>
      <c r="O1652" s="78" t="s">
        <v>2222</v>
      </c>
      <c r="P1652" s="82">
        <v>4</v>
      </c>
      <c r="Q1652" s="78" t="s">
        <v>2707</v>
      </c>
      <c r="R1652" s="82"/>
      <c r="S1652" s="82">
        <v>1</v>
      </c>
      <c r="T1652" s="82">
        <v>0</v>
      </c>
      <c r="U1652" s="82">
        <v>1</v>
      </c>
      <c r="V1652" s="82">
        <v>0</v>
      </c>
      <c r="W1652" s="82">
        <v>0</v>
      </c>
      <c r="X1652" s="82">
        <v>1</v>
      </c>
      <c r="Y1652" s="82">
        <v>0</v>
      </c>
      <c r="Z1652" s="82">
        <v>0</v>
      </c>
      <c r="AA1652" s="82">
        <v>1</v>
      </c>
      <c r="AB1652" s="82">
        <v>0</v>
      </c>
      <c r="AC1652" s="82">
        <v>0</v>
      </c>
      <c r="AD1652" s="85" t="str">
        <f>IF(A1652&lt;&gt;"",IF(D1652="DIRECCIÓN_DE_TRANSFERENCIAS","280 0031",VLOOKUP(C1652,NIVELES!$A$14:$B$105,2,0)),"")</f>
        <v>280 4110</v>
      </c>
      <c r="AE1652" s="86" t="s">
        <v>322</v>
      </c>
      <c r="AF1652" s="86" t="s">
        <v>543</v>
      </c>
      <c r="AG1652" s="79" t="str">
        <f>+IF(AF1652&lt;&gt;"",VLOOKUP(AF1652,NIVELES!$A$666:$B$673,2,0),"")</f>
        <v>DESARROLLO_INFANTIL</v>
      </c>
      <c r="AH1652" s="78" t="s">
        <v>320</v>
      </c>
      <c r="AI1652" s="79" t="str">
        <f>IF(AH1652&lt;&gt;"",VLOOKUP(CONCATENATE(AG1652,AH1652),NIVELES!$B$676:$C$745,2,0),"")</f>
        <v>Asegurar La Operacion Y Atencion De Cibv  Administrados Por Prestacion De Servicios A Traves De Cooperantes  Para Contribuir Al Desarrollo Integral De Niñas Y Niños</v>
      </c>
      <c r="AJ1652" s="78" t="s">
        <v>387</v>
      </c>
      <c r="AK1652" s="79" t="str">
        <f>+IF(AJ1652&lt;&gt;"",VLOOKUP(AJ1652,NIVELES!$A$816:$B$892,2,0),"")</f>
        <v>ASEGURAR EL DESARROLLO INFANTIL Y LA EDUCACIÓN INTEGRAL, CON CALIDAD Y CALIDEZ PARA TODOS LOS NIÑOS, NIÑAS Y ADOLESCENTES</v>
      </c>
      <c r="AL1652" s="78" t="s">
        <v>556</v>
      </c>
      <c r="AM1652" s="78">
        <v>580104</v>
      </c>
      <c r="AN1652" s="79" t="str">
        <f>IF(AM1652&lt;&gt;"",+VLOOKUP(AM1652,NIVELES!$A$1652:$B$2466,2,0),"")</f>
        <v>A Gobiernos Autónomos Descentralizados</v>
      </c>
      <c r="AO1652" s="87">
        <v>2746562.7374999998</v>
      </c>
      <c r="AP1652" s="88">
        <v>0</v>
      </c>
      <c r="AQ1652" s="88">
        <v>686640.68</v>
      </c>
      <c r="AR1652" s="88">
        <v>0</v>
      </c>
      <c r="AS1652" s="88">
        <v>686640.68</v>
      </c>
      <c r="AT1652" s="88">
        <v>0</v>
      </c>
      <c r="AU1652" s="88">
        <v>0</v>
      </c>
      <c r="AV1652" s="88">
        <v>686640.67749999999</v>
      </c>
      <c r="AW1652" s="88">
        <v>0</v>
      </c>
      <c r="AX1652" s="88">
        <v>0</v>
      </c>
      <c r="AY1652" s="88">
        <v>686640.7</v>
      </c>
      <c r="AZ1652" s="88">
        <v>0</v>
      </c>
      <c r="BA1652" s="88">
        <v>0</v>
      </c>
      <c r="BB1652" s="89">
        <f t="shared" si="99"/>
        <v>2746562.7374999998</v>
      </c>
      <c r="BC1652" s="90" t="str">
        <f t="shared" si="98"/>
        <v>OK</v>
      </c>
      <c r="BD1652" s="91" t="str">
        <f t="shared" si="100"/>
        <v xml:space="preserve">                  </v>
      </c>
      <c r="BE1652" s="92">
        <f t="shared" si="101"/>
        <v>4</v>
      </c>
    </row>
    <row r="1653" spans="1:57" s="74" customFormat="1" ht="50.1" customHeight="1" x14ac:dyDescent="0.2">
      <c r="A1653" s="78" t="s">
        <v>55</v>
      </c>
      <c r="B1653" s="78" t="s">
        <v>59</v>
      </c>
      <c r="C1653" s="78" t="s">
        <v>616</v>
      </c>
      <c r="D1653" s="78" t="s">
        <v>605</v>
      </c>
      <c r="E1653" s="79" t="str">
        <f>+IF(C1653&lt;&gt;"",VLOOKUP(MID(C1653,18,5),NIVELES!$A$133:$B$213,2,0),"")</f>
        <v>MANABÍ</v>
      </c>
      <c r="F1653" s="80" t="s">
        <v>81</v>
      </c>
      <c r="G1653" s="81" t="str">
        <f>+IF(F1653&lt;&gt;"",VLOOKUP(F1653,NIVELES!$A$246:$C$464,3,0),"")</f>
        <v xml:space="preserve"> </v>
      </c>
      <c r="H1653" s="82" t="s">
        <v>1024</v>
      </c>
      <c r="I1653" s="78" t="s">
        <v>2201</v>
      </c>
      <c r="J1653" s="78" t="s">
        <v>2184</v>
      </c>
      <c r="K1653" s="78" t="s">
        <v>2185</v>
      </c>
      <c r="L1653" s="78" t="s">
        <v>2460</v>
      </c>
      <c r="M1653" s="78">
        <v>216</v>
      </c>
      <c r="N1653" s="78" t="s">
        <v>2684</v>
      </c>
      <c r="O1653" s="78" t="s">
        <v>2222</v>
      </c>
      <c r="P1653" s="82">
        <v>2</v>
      </c>
      <c r="Q1653" s="78" t="s">
        <v>2708</v>
      </c>
      <c r="R1653" s="82"/>
      <c r="S1653" s="82">
        <v>1</v>
      </c>
      <c r="T1653" s="82">
        <v>0</v>
      </c>
      <c r="U1653" s="82">
        <v>1</v>
      </c>
      <c r="V1653" s="82">
        <v>0</v>
      </c>
      <c r="W1653" s="82">
        <v>0</v>
      </c>
      <c r="X1653" s="82">
        <v>0</v>
      </c>
      <c r="Y1653" s="82">
        <v>0</v>
      </c>
      <c r="Z1653" s="82">
        <v>0</v>
      </c>
      <c r="AA1653" s="82">
        <v>0</v>
      </c>
      <c r="AB1653" s="82">
        <v>0</v>
      </c>
      <c r="AC1653" s="82">
        <v>0</v>
      </c>
      <c r="AD1653" s="85" t="str">
        <f>IF(A1653&lt;&gt;"",IF(D1653="DIRECCIÓN_DE_TRANSFERENCIAS","280 0031",VLOOKUP(C1653,NIVELES!$A$14:$B$105,2,0)),"")</f>
        <v>280 4110</v>
      </c>
      <c r="AE1653" s="86" t="s">
        <v>322</v>
      </c>
      <c r="AF1653" s="86" t="s">
        <v>543</v>
      </c>
      <c r="AG1653" s="79" t="str">
        <f>+IF(AF1653&lt;&gt;"",VLOOKUP(AF1653,NIVELES!$A$666:$B$673,2,0),"")</f>
        <v>DESARROLLO_INFANTIL</v>
      </c>
      <c r="AH1653" s="78" t="s">
        <v>320</v>
      </c>
      <c r="AI1653" s="79" t="str">
        <f>IF(AH1653&lt;&gt;"",VLOOKUP(CONCATENATE(AG1653,AH1653),NIVELES!$B$676:$C$745,2,0),"")</f>
        <v>Asegurar La Operacion Y Atencion De Cibv  Administrados Por Prestacion De Servicios A Traves De Cooperantes  Para Contribuir Al Desarrollo Integral De Niñas Y Niños</v>
      </c>
      <c r="AJ1653" s="78" t="s">
        <v>387</v>
      </c>
      <c r="AK1653" s="79" t="str">
        <f>+IF(AJ1653&lt;&gt;"",VLOOKUP(AJ1653,NIVELES!$A$816:$B$892,2,0),"")</f>
        <v>ASEGURAR EL DESARROLLO INFANTIL Y LA EDUCACIÓN INTEGRAL, CON CALIDAD Y CALIDEZ PARA TODOS LOS NIÑOS, NIÑAS Y ADOLESCENTES</v>
      </c>
      <c r="AL1653" s="78" t="s">
        <v>556</v>
      </c>
      <c r="AM1653" s="78">
        <v>580204</v>
      </c>
      <c r="AN1653" s="79" t="str">
        <f>IF(AM1653&lt;&gt;"",+VLOOKUP(AM1653,NIVELES!$A$1652:$B$2466,2,0),"")</f>
        <v>Al Sector Privado no Financiero</v>
      </c>
      <c r="AO1653" s="87">
        <v>153479.76</v>
      </c>
      <c r="AP1653" s="88">
        <v>0</v>
      </c>
      <c r="AQ1653" s="88">
        <v>76739.88</v>
      </c>
      <c r="AR1653" s="88">
        <v>0</v>
      </c>
      <c r="AS1653" s="88">
        <v>76739.88</v>
      </c>
      <c r="AT1653" s="88">
        <v>0</v>
      </c>
      <c r="AU1653" s="88">
        <v>0</v>
      </c>
      <c r="AV1653" s="88">
        <v>0</v>
      </c>
      <c r="AW1653" s="88">
        <v>0</v>
      </c>
      <c r="AX1653" s="88">
        <v>0</v>
      </c>
      <c r="AY1653" s="88">
        <v>0</v>
      </c>
      <c r="AZ1653" s="88">
        <v>0</v>
      </c>
      <c r="BA1653" s="88">
        <v>0</v>
      </c>
      <c r="BB1653" s="89">
        <f t="shared" si="99"/>
        <v>153479.76</v>
      </c>
      <c r="BC1653" s="90" t="str">
        <f t="shared" si="98"/>
        <v>OK</v>
      </c>
      <c r="BD1653" s="91" t="str">
        <f t="shared" si="100"/>
        <v xml:space="preserve">                  </v>
      </c>
      <c r="BE1653" s="92">
        <f t="shared" si="101"/>
        <v>2</v>
      </c>
    </row>
    <row r="1654" spans="1:57" s="74" customFormat="1" ht="50.1" customHeight="1" x14ac:dyDescent="0.2">
      <c r="A1654" s="78" t="s">
        <v>55</v>
      </c>
      <c r="B1654" s="78" t="s">
        <v>59</v>
      </c>
      <c r="C1654" s="78" t="s">
        <v>616</v>
      </c>
      <c r="D1654" s="78" t="s">
        <v>605</v>
      </c>
      <c r="E1654" s="79" t="str">
        <f>+IF(C1654&lt;&gt;"",VLOOKUP(MID(C1654,18,5),NIVELES!$A$133:$B$213,2,0),"")</f>
        <v>MANABÍ</v>
      </c>
      <c r="F1654" s="80" t="s">
        <v>81</v>
      </c>
      <c r="G1654" s="81" t="str">
        <f>+IF(F1654&lt;&gt;"",VLOOKUP(F1654,NIVELES!$A$246:$C$464,3,0),"")</f>
        <v xml:space="preserve"> </v>
      </c>
      <c r="H1654" s="82" t="s">
        <v>1024</v>
      </c>
      <c r="I1654" s="78" t="s">
        <v>2201</v>
      </c>
      <c r="J1654" s="78" t="s">
        <v>2184</v>
      </c>
      <c r="K1654" s="78" t="s">
        <v>2185</v>
      </c>
      <c r="L1654" s="78" t="s">
        <v>2709</v>
      </c>
      <c r="M1654" s="78">
        <v>40</v>
      </c>
      <c r="N1654" s="78" t="s">
        <v>2710</v>
      </c>
      <c r="O1654" s="78" t="s">
        <v>2711</v>
      </c>
      <c r="P1654" s="82">
        <v>11</v>
      </c>
      <c r="Q1654" s="78" t="s">
        <v>2712</v>
      </c>
      <c r="R1654" s="82"/>
      <c r="S1654" s="82">
        <v>1</v>
      </c>
      <c r="T1654" s="82">
        <v>1</v>
      </c>
      <c r="U1654" s="82">
        <v>1</v>
      </c>
      <c r="V1654" s="82">
        <v>1</v>
      </c>
      <c r="W1654" s="82">
        <v>1</v>
      </c>
      <c r="X1654" s="82">
        <v>1</v>
      </c>
      <c r="Y1654" s="82">
        <v>1</v>
      </c>
      <c r="Z1654" s="82">
        <v>1</v>
      </c>
      <c r="AA1654" s="82">
        <v>1</v>
      </c>
      <c r="AB1654" s="82">
        <v>1</v>
      </c>
      <c r="AC1654" s="82">
        <v>1</v>
      </c>
      <c r="AD1654" s="85" t="str">
        <f>IF(A1654&lt;&gt;"",IF(D1654="DIRECCIÓN_DE_TRANSFERENCIAS","280 0031",VLOOKUP(C1654,NIVELES!$A$14:$B$105,2,0)),"")</f>
        <v>280 4110</v>
      </c>
      <c r="AE1654" s="86" t="s">
        <v>322</v>
      </c>
      <c r="AF1654" s="86" t="s">
        <v>543</v>
      </c>
      <c r="AG1654" s="79" t="str">
        <f>+IF(AF1654&lt;&gt;"",VLOOKUP(AF1654,NIVELES!$A$666:$B$673,2,0),"")</f>
        <v>DESARROLLO_INFANTIL</v>
      </c>
      <c r="AH1654" s="78" t="s">
        <v>512</v>
      </c>
      <c r="AI1654" s="79" t="str">
        <f>IF(AH1654&lt;&gt;"",VLOOKUP(CONCATENATE(AG1654,AH1654),NIVELES!$B$676:$C$745,2,0),"")</f>
        <v>Centros Circulos De Cuidado Recreacion Y Aprendizaje CRA Creciendo Con Nuestros Hijos CNH</v>
      </c>
      <c r="AJ1654" s="78" t="s">
        <v>517</v>
      </c>
      <c r="AK1654" s="79" t="str">
        <f>+IF(AJ1654&lt;&gt;"",VLOOKUP(AJ1654,NIVELES!$A$816:$B$892,2,0),"")</f>
        <v>NO APLICA</v>
      </c>
      <c r="AL1654" s="78" t="s">
        <v>554</v>
      </c>
      <c r="AM1654" s="78">
        <v>530105</v>
      </c>
      <c r="AN1654" s="79" t="str">
        <f>IF(AM1654&lt;&gt;"",+VLOOKUP(AM1654,NIVELES!$A$1652:$B$2466,2,0),"")</f>
        <v>Telecomunicaciones</v>
      </c>
      <c r="AO1654" s="87">
        <v>189.28</v>
      </c>
      <c r="AP1654" s="88">
        <v>0</v>
      </c>
      <c r="AQ1654" s="88">
        <v>17.2</v>
      </c>
      <c r="AR1654" s="88">
        <v>17.2</v>
      </c>
      <c r="AS1654" s="88">
        <v>17.2</v>
      </c>
      <c r="AT1654" s="88">
        <v>17.2</v>
      </c>
      <c r="AU1654" s="88">
        <v>17.2</v>
      </c>
      <c r="AV1654" s="88">
        <v>17.2</v>
      </c>
      <c r="AW1654" s="88">
        <v>17.2</v>
      </c>
      <c r="AX1654" s="88">
        <v>17.2</v>
      </c>
      <c r="AY1654" s="88">
        <v>17.2</v>
      </c>
      <c r="AZ1654" s="88">
        <v>17.2</v>
      </c>
      <c r="BA1654" s="88">
        <v>17.28</v>
      </c>
      <c r="BB1654" s="89">
        <f t="shared" si="99"/>
        <v>189.27999999999997</v>
      </c>
      <c r="BC1654" s="90" t="str">
        <f t="shared" si="98"/>
        <v>OK</v>
      </c>
      <c r="BD1654" s="91" t="str">
        <f t="shared" si="100"/>
        <v xml:space="preserve">                  </v>
      </c>
      <c r="BE1654" s="92">
        <f t="shared" si="101"/>
        <v>11</v>
      </c>
    </row>
    <row r="1655" spans="1:57" s="74" customFormat="1" ht="50.1" customHeight="1" x14ac:dyDescent="0.2">
      <c r="A1655" s="78" t="s">
        <v>55</v>
      </c>
      <c r="B1655" s="78" t="s">
        <v>59</v>
      </c>
      <c r="C1655" s="78" t="s">
        <v>616</v>
      </c>
      <c r="D1655" s="78" t="s">
        <v>605</v>
      </c>
      <c r="E1655" s="79" t="str">
        <f>+IF(C1655&lt;&gt;"",VLOOKUP(MID(C1655,18,5),NIVELES!$A$133:$B$213,2,0),"")</f>
        <v>MANABÍ</v>
      </c>
      <c r="F1655" s="80" t="s">
        <v>81</v>
      </c>
      <c r="G1655" s="81" t="str">
        <f>+IF(F1655&lt;&gt;"",VLOOKUP(F1655,NIVELES!$A$246:$C$464,3,0),"")</f>
        <v xml:space="preserve"> </v>
      </c>
      <c r="H1655" s="82" t="s">
        <v>1024</v>
      </c>
      <c r="I1655" s="78" t="s">
        <v>2201</v>
      </c>
      <c r="J1655" s="78" t="s">
        <v>2184</v>
      </c>
      <c r="K1655" s="78" t="s">
        <v>2185</v>
      </c>
      <c r="L1655" s="78" t="s">
        <v>2709</v>
      </c>
      <c r="M1655" s="78">
        <v>40</v>
      </c>
      <c r="N1655" s="78" t="s">
        <v>2710</v>
      </c>
      <c r="O1655" s="78" t="s">
        <v>2225</v>
      </c>
      <c r="P1655" s="82">
        <v>11</v>
      </c>
      <c r="Q1655" s="78" t="s">
        <v>2713</v>
      </c>
      <c r="R1655" s="82"/>
      <c r="S1655" s="82">
        <v>1</v>
      </c>
      <c r="T1655" s="82">
        <v>1</v>
      </c>
      <c r="U1655" s="82">
        <v>1</v>
      </c>
      <c r="V1655" s="82">
        <v>1</v>
      </c>
      <c r="W1655" s="82">
        <v>1</v>
      </c>
      <c r="X1655" s="82">
        <v>1</v>
      </c>
      <c r="Y1655" s="82">
        <v>1</v>
      </c>
      <c r="Z1655" s="82">
        <v>1</v>
      </c>
      <c r="AA1655" s="82">
        <v>1</v>
      </c>
      <c r="AB1655" s="82">
        <v>1</v>
      </c>
      <c r="AC1655" s="82">
        <v>1</v>
      </c>
      <c r="AD1655" s="85" t="str">
        <f>IF(A1655&lt;&gt;"",IF(D1655="DIRECCIÓN_DE_TRANSFERENCIAS","280 0031",VLOOKUP(C1655,NIVELES!$A$14:$B$105,2,0)),"")</f>
        <v>280 4110</v>
      </c>
      <c r="AE1655" s="86" t="s">
        <v>322</v>
      </c>
      <c r="AF1655" s="86" t="s">
        <v>543</v>
      </c>
      <c r="AG1655" s="79" t="str">
        <f>+IF(AF1655&lt;&gt;"",VLOOKUP(AF1655,NIVELES!$A$666:$B$673,2,0),"")</f>
        <v>DESARROLLO_INFANTIL</v>
      </c>
      <c r="AH1655" s="78" t="s">
        <v>512</v>
      </c>
      <c r="AI1655" s="79" t="str">
        <f>IF(AH1655&lt;&gt;"",VLOOKUP(CONCATENATE(AG1655,AH1655),NIVELES!$B$676:$C$745,2,0),"")</f>
        <v>Centros Circulos De Cuidado Recreacion Y Aprendizaje CRA Creciendo Con Nuestros Hijos CNH</v>
      </c>
      <c r="AJ1655" s="78" t="s">
        <v>517</v>
      </c>
      <c r="AK1655" s="79" t="str">
        <f>+IF(AJ1655&lt;&gt;"",VLOOKUP(AJ1655,NIVELES!$A$816:$B$892,2,0),"")</f>
        <v>NO APLICA</v>
      </c>
      <c r="AL1655" s="78" t="s">
        <v>554</v>
      </c>
      <c r="AM1655" s="78">
        <v>530801</v>
      </c>
      <c r="AN1655" s="79" t="str">
        <f>IF(AM1655&lt;&gt;"",+VLOOKUP(AM1655,NIVELES!$A$1652:$B$2466,2,0),"")</f>
        <v>Alimentos y Bebidas</v>
      </c>
      <c r="AO1655" s="87">
        <v>4646.3999999999996</v>
      </c>
      <c r="AP1655" s="88">
        <v>0</v>
      </c>
      <c r="AQ1655" s="88">
        <v>422.4</v>
      </c>
      <c r="AR1655" s="88">
        <v>422.4</v>
      </c>
      <c r="AS1655" s="88">
        <v>422.4</v>
      </c>
      <c r="AT1655" s="88">
        <v>422.4</v>
      </c>
      <c r="AU1655" s="88">
        <v>422.4</v>
      </c>
      <c r="AV1655" s="88">
        <v>422.4</v>
      </c>
      <c r="AW1655" s="88">
        <v>422.4</v>
      </c>
      <c r="AX1655" s="88">
        <v>422.4</v>
      </c>
      <c r="AY1655" s="88">
        <v>422.4</v>
      </c>
      <c r="AZ1655" s="88">
        <v>422.4</v>
      </c>
      <c r="BA1655" s="88">
        <v>422.4</v>
      </c>
      <c r="BB1655" s="89">
        <f t="shared" si="99"/>
        <v>4646.3999999999996</v>
      </c>
      <c r="BC1655" s="90" t="str">
        <f t="shared" si="98"/>
        <v>OK</v>
      </c>
      <c r="BD1655" s="91" t="str">
        <f t="shared" si="100"/>
        <v xml:space="preserve">                  </v>
      </c>
      <c r="BE1655" s="92">
        <f t="shared" si="101"/>
        <v>11</v>
      </c>
    </row>
    <row r="1656" spans="1:57" s="74" customFormat="1" ht="50.1" customHeight="1" x14ac:dyDescent="0.2">
      <c r="A1656" s="78" t="s">
        <v>55</v>
      </c>
      <c r="B1656" s="78" t="s">
        <v>59</v>
      </c>
      <c r="C1656" s="78" t="s">
        <v>616</v>
      </c>
      <c r="D1656" s="78" t="s">
        <v>605</v>
      </c>
      <c r="E1656" s="79" t="str">
        <f>+IF(C1656&lt;&gt;"",VLOOKUP(MID(C1656,18,5),NIVELES!$A$133:$B$213,2,0),"")</f>
        <v>MANABÍ</v>
      </c>
      <c r="F1656" s="80" t="s">
        <v>81</v>
      </c>
      <c r="G1656" s="81" t="str">
        <f>+IF(F1656&lt;&gt;"",VLOOKUP(F1656,NIVELES!$A$246:$C$464,3,0),"")</f>
        <v xml:space="preserve"> </v>
      </c>
      <c r="H1656" s="82" t="s">
        <v>1024</v>
      </c>
      <c r="I1656" s="78" t="s">
        <v>2201</v>
      </c>
      <c r="J1656" s="78" t="s">
        <v>2184</v>
      </c>
      <c r="K1656" s="78" t="s">
        <v>2185</v>
      </c>
      <c r="L1656" s="78" t="s">
        <v>2709</v>
      </c>
      <c r="M1656" s="78">
        <v>40</v>
      </c>
      <c r="N1656" s="78" t="s">
        <v>2710</v>
      </c>
      <c r="O1656" s="78" t="s">
        <v>2238</v>
      </c>
      <c r="P1656" s="82">
        <v>1</v>
      </c>
      <c r="Q1656" s="78" t="s">
        <v>2714</v>
      </c>
      <c r="R1656" s="82"/>
      <c r="S1656" s="82"/>
      <c r="T1656" s="82">
        <v>1</v>
      </c>
      <c r="U1656" s="82"/>
      <c r="V1656" s="82"/>
      <c r="W1656" s="82"/>
      <c r="X1656" s="82"/>
      <c r="Y1656" s="82"/>
      <c r="Z1656" s="82"/>
      <c r="AA1656" s="82"/>
      <c r="AB1656" s="82"/>
      <c r="AC1656" s="82"/>
      <c r="AD1656" s="85" t="str">
        <f>IF(A1656&lt;&gt;"",IF(D1656="DIRECCIÓN_DE_TRANSFERENCIAS","280 0031",VLOOKUP(C1656,NIVELES!$A$14:$B$105,2,0)),"")</f>
        <v>280 4110</v>
      </c>
      <c r="AE1656" s="86" t="s">
        <v>322</v>
      </c>
      <c r="AF1656" s="86" t="s">
        <v>543</v>
      </c>
      <c r="AG1656" s="79" t="str">
        <f>+IF(AF1656&lt;&gt;"",VLOOKUP(AF1656,NIVELES!$A$666:$B$673,2,0),"")</f>
        <v>DESARROLLO_INFANTIL</v>
      </c>
      <c r="AH1656" s="78" t="s">
        <v>512</v>
      </c>
      <c r="AI1656" s="79" t="str">
        <f>IF(AH1656&lt;&gt;"",VLOOKUP(CONCATENATE(AG1656,AH1656),NIVELES!$B$676:$C$745,2,0),"")</f>
        <v>Centros Circulos De Cuidado Recreacion Y Aprendizaje CRA Creciendo Con Nuestros Hijos CNH</v>
      </c>
      <c r="AJ1656" s="78" t="s">
        <v>517</v>
      </c>
      <c r="AK1656" s="79" t="str">
        <f>+IF(AJ1656&lt;&gt;"",VLOOKUP(AJ1656,NIVELES!$A$816:$B$892,2,0),"")</f>
        <v>NO APLICA</v>
      </c>
      <c r="AL1656" s="78" t="s">
        <v>554</v>
      </c>
      <c r="AM1656" s="78">
        <v>530802</v>
      </c>
      <c r="AN1656" s="79" t="str">
        <f>IF(AM1656&lt;&gt;"",+VLOOKUP(AM1656,NIVELES!$A$1652:$B$2466,2,0),"")</f>
        <v>Vestuario, Lencería, Prendas de Protección; y, Accesorios para Uniformes Militares y Policiales; y, Carpas</v>
      </c>
      <c r="AO1656" s="87">
        <v>135.76</v>
      </c>
      <c r="AP1656" s="88">
        <v>0</v>
      </c>
      <c r="AQ1656" s="88">
        <v>0</v>
      </c>
      <c r="AR1656" s="88">
        <v>135.76</v>
      </c>
      <c r="AS1656" s="88">
        <v>0</v>
      </c>
      <c r="AT1656" s="88">
        <v>0</v>
      </c>
      <c r="AU1656" s="88">
        <v>0</v>
      </c>
      <c r="AV1656" s="88">
        <v>0</v>
      </c>
      <c r="AW1656" s="88">
        <v>0</v>
      </c>
      <c r="AX1656" s="88">
        <v>0</v>
      </c>
      <c r="AY1656" s="88">
        <v>0</v>
      </c>
      <c r="AZ1656" s="88">
        <v>0</v>
      </c>
      <c r="BA1656" s="88">
        <v>0</v>
      </c>
      <c r="BB1656" s="89">
        <f t="shared" si="99"/>
        <v>135.76</v>
      </c>
      <c r="BC1656" s="90" t="str">
        <f t="shared" si="98"/>
        <v>OK</v>
      </c>
      <c r="BD1656" s="91" t="str">
        <f t="shared" si="100"/>
        <v xml:space="preserve">                  </v>
      </c>
      <c r="BE1656" s="92">
        <f t="shared" si="101"/>
        <v>1</v>
      </c>
    </row>
    <row r="1657" spans="1:57" s="74" customFormat="1" ht="50.1" customHeight="1" x14ac:dyDescent="0.2">
      <c r="A1657" s="78" t="s">
        <v>55</v>
      </c>
      <c r="B1657" s="78" t="s">
        <v>59</v>
      </c>
      <c r="C1657" s="78" t="s">
        <v>616</v>
      </c>
      <c r="D1657" s="78" t="s">
        <v>605</v>
      </c>
      <c r="E1657" s="79" t="str">
        <f>+IF(C1657&lt;&gt;"",VLOOKUP(MID(C1657,18,5),NIVELES!$A$133:$B$213,2,0),"")</f>
        <v>MANABÍ</v>
      </c>
      <c r="F1657" s="80" t="s">
        <v>81</v>
      </c>
      <c r="G1657" s="81" t="str">
        <f>+IF(F1657&lt;&gt;"",VLOOKUP(F1657,NIVELES!$A$246:$C$464,3,0),"")</f>
        <v xml:space="preserve"> </v>
      </c>
      <c r="H1657" s="82" t="s">
        <v>1024</v>
      </c>
      <c r="I1657" s="78" t="s">
        <v>2201</v>
      </c>
      <c r="J1657" s="78" t="s">
        <v>2184</v>
      </c>
      <c r="K1657" s="78" t="s">
        <v>2185</v>
      </c>
      <c r="L1657" s="78" t="s">
        <v>2709</v>
      </c>
      <c r="M1657" s="78">
        <v>40</v>
      </c>
      <c r="N1657" s="78" t="s">
        <v>2710</v>
      </c>
      <c r="O1657" s="78" t="s">
        <v>2229</v>
      </c>
      <c r="P1657" s="82">
        <v>1</v>
      </c>
      <c r="Q1657" s="78" t="s">
        <v>2715</v>
      </c>
      <c r="R1657" s="82"/>
      <c r="S1657" s="82"/>
      <c r="T1657" s="82">
        <v>1</v>
      </c>
      <c r="U1657" s="82"/>
      <c r="V1657" s="82"/>
      <c r="W1657" s="82"/>
      <c r="X1657" s="82"/>
      <c r="Y1657" s="82"/>
      <c r="Z1657" s="82"/>
      <c r="AA1657" s="82"/>
      <c r="AB1657" s="82"/>
      <c r="AC1657" s="82"/>
      <c r="AD1657" s="85" t="str">
        <f>IF(A1657&lt;&gt;"",IF(D1657="DIRECCIÓN_DE_TRANSFERENCIAS","280 0031",VLOOKUP(C1657,NIVELES!$A$14:$B$105,2,0)),"")</f>
        <v>280 4110</v>
      </c>
      <c r="AE1657" s="86" t="s">
        <v>322</v>
      </c>
      <c r="AF1657" s="86" t="s">
        <v>543</v>
      </c>
      <c r="AG1657" s="79" t="str">
        <f>+IF(AF1657&lt;&gt;"",VLOOKUP(AF1657,NIVELES!$A$666:$B$673,2,0),"")</f>
        <v>DESARROLLO_INFANTIL</v>
      </c>
      <c r="AH1657" s="78" t="s">
        <v>512</v>
      </c>
      <c r="AI1657" s="79" t="str">
        <f>IF(AH1657&lt;&gt;"",VLOOKUP(CONCATENATE(AG1657,AH1657),NIVELES!$B$676:$C$745,2,0),"")</f>
        <v>Centros Circulos De Cuidado Recreacion Y Aprendizaje CRA Creciendo Con Nuestros Hijos CNH</v>
      </c>
      <c r="AJ1657" s="78" t="s">
        <v>517</v>
      </c>
      <c r="AK1657" s="79" t="str">
        <f>+IF(AJ1657&lt;&gt;"",VLOOKUP(AJ1657,NIVELES!$A$816:$B$892,2,0),"")</f>
        <v>NO APLICA</v>
      </c>
      <c r="AL1657" s="78" t="s">
        <v>554</v>
      </c>
      <c r="AM1657" s="78">
        <v>530805</v>
      </c>
      <c r="AN1657" s="79" t="str">
        <f>IF(AM1657&lt;&gt;"",+VLOOKUP(AM1657,NIVELES!$A$1652:$B$2466,2,0),"")</f>
        <v>Materiales de Aseo</v>
      </c>
      <c r="AO1657" s="87">
        <v>214</v>
      </c>
      <c r="AP1657" s="88">
        <v>0</v>
      </c>
      <c r="AQ1657" s="88">
        <v>0</v>
      </c>
      <c r="AR1657" s="88">
        <v>214</v>
      </c>
      <c r="AS1657" s="88">
        <v>0</v>
      </c>
      <c r="AT1657" s="88">
        <v>0</v>
      </c>
      <c r="AU1657" s="88">
        <v>0</v>
      </c>
      <c r="AV1657" s="88">
        <v>0</v>
      </c>
      <c r="AW1657" s="88">
        <v>0</v>
      </c>
      <c r="AX1657" s="88">
        <v>0</v>
      </c>
      <c r="AY1657" s="88">
        <v>0</v>
      </c>
      <c r="AZ1657" s="88">
        <v>0</v>
      </c>
      <c r="BA1657" s="88">
        <v>0</v>
      </c>
      <c r="BB1657" s="89">
        <f t="shared" si="99"/>
        <v>214</v>
      </c>
      <c r="BC1657" s="90" t="str">
        <f t="shared" si="98"/>
        <v>OK</v>
      </c>
      <c r="BD1657" s="91" t="str">
        <f t="shared" si="100"/>
        <v xml:space="preserve">                  </v>
      </c>
      <c r="BE1657" s="92">
        <f t="shared" si="101"/>
        <v>1</v>
      </c>
    </row>
    <row r="1658" spans="1:57" s="74" customFormat="1" ht="50.1" customHeight="1" x14ac:dyDescent="0.2">
      <c r="A1658" s="78" t="s">
        <v>55</v>
      </c>
      <c r="B1658" s="78" t="s">
        <v>59</v>
      </c>
      <c r="C1658" s="78" t="s">
        <v>616</v>
      </c>
      <c r="D1658" s="78" t="s">
        <v>605</v>
      </c>
      <c r="E1658" s="79" t="str">
        <f>+IF(C1658&lt;&gt;"",VLOOKUP(MID(C1658,18,5),NIVELES!$A$133:$B$213,2,0),"")</f>
        <v>MANABÍ</v>
      </c>
      <c r="F1658" s="80" t="s">
        <v>81</v>
      </c>
      <c r="G1658" s="81" t="str">
        <f>+IF(F1658&lt;&gt;"",VLOOKUP(F1658,NIVELES!$A$246:$C$464,3,0),"")</f>
        <v xml:space="preserve"> </v>
      </c>
      <c r="H1658" s="82" t="s">
        <v>1024</v>
      </c>
      <c r="I1658" s="78" t="s">
        <v>2201</v>
      </c>
      <c r="J1658" s="78" t="s">
        <v>2184</v>
      </c>
      <c r="K1658" s="78" t="s">
        <v>2185</v>
      </c>
      <c r="L1658" s="78" t="s">
        <v>1791</v>
      </c>
      <c r="M1658" s="78" t="s">
        <v>1791</v>
      </c>
      <c r="N1658" s="78" t="s">
        <v>1791</v>
      </c>
      <c r="O1658" s="78" t="s">
        <v>2222</v>
      </c>
      <c r="P1658" s="82">
        <v>4</v>
      </c>
      <c r="Q1658" s="78" t="s">
        <v>2716</v>
      </c>
      <c r="R1658" s="82">
        <v>1</v>
      </c>
      <c r="S1658" s="82">
        <v>0</v>
      </c>
      <c r="T1658" s="82">
        <v>0</v>
      </c>
      <c r="U1658" s="82">
        <v>1</v>
      </c>
      <c r="V1658" s="82">
        <v>0</v>
      </c>
      <c r="W1658" s="82">
        <v>0</v>
      </c>
      <c r="X1658" s="82">
        <v>1</v>
      </c>
      <c r="Y1658" s="82">
        <v>0</v>
      </c>
      <c r="Z1658" s="82">
        <v>0</v>
      </c>
      <c r="AA1658" s="82">
        <v>1</v>
      </c>
      <c r="AB1658" s="82">
        <v>0</v>
      </c>
      <c r="AC1658" s="82">
        <v>0</v>
      </c>
      <c r="AD1658" s="85" t="str">
        <f>IF(A1658&lt;&gt;"",IF(D1658="DIRECCIÓN_DE_TRANSFERENCIAS","280 0031",VLOOKUP(C1658,NIVELES!$A$14:$B$105,2,0)),"")</f>
        <v>280 4110</v>
      </c>
      <c r="AE1658" s="86" t="s">
        <v>322</v>
      </c>
      <c r="AF1658" s="86" t="s">
        <v>543</v>
      </c>
      <c r="AG1658" s="79" t="str">
        <f>+IF(AF1658&lt;&gt;"",VLOOKUP(AF1658,NIVELES!$A$666:$B$673,2,0),"")</f>
        <v>DESARROLLO_INFANTIL</v>
      </c>
      <c r="AH1658" s="78" t="s">
        <v>512</v>
      </c>
      <c r="AI1658" s="79" t="str">
        <f>IF(AH1658&lt;&gt;"",VLOOKUP(CONCATENATE(AG1658,AH1658),NIVELES!$B$676:$C$745,2,0),"")</f>
        <v>Centros Circulos De Cuidado Recreacion Y Aprendizaje CRA Creciendo Con Nuestros Hijos CNH</v>
      </c>
      <c r="AJ1658" s="78" t="s">
        <v>387</v>
      </c>
      <c r="AK1658" s="79" t="str">
        <f>+IF(AJ1658&lt;&gt;"",VLOOKUP(AJ1658,NIVELES!$A$816:$B$892,2,0),"")</f>
        <v>ASEGURAR EL DESARROLLO INFANTIL Y LA EDUCACIÓN INTEGRAL, CON CALIDAD Y CALIDEZ PARA TODOS LOS NIÑOS, NIÑAS Y ADOLESCENTES</v>
      </c>
      <c r="AL1658" s="78" t="s">
        <v>556</v>
      </c>
      <c r="AM1658" s="78">
        <v>580104</v>
      </c>
      <c r="AN1658" s="79" t="str">
        <f>IF(AM1658&lt;&gt;"",+VLOOKUP(AM1658,NIVELES!$A$1652:$B$2466,2,0),"")</f>
        <v>A Gobiernos Autónomos Descentralizados</v>
      </c>
      <c r="AO1658" s="87">
        <v>0</v>
      </c>
      <c r="AP1658" s="88">
        <v>0</v>
      </c>
      <c r="AQ1658" s="88">
        <v>0</v>
      </c>
      <c r="AR1658" s="88">
        <v>0</v>
      </c>
      <c r="AS1658" s="88">
        <v>0</v>
      </c>
      <c r="AT1658" s="88">
        <v>0</v>
      </c>
      <c r="AU1658" s="88">
        <v>0</v>
      </c>
      <c r="AV1658" s="88">
        <v>0</v>
      </c>
      <c r="AW1658" s="88">
        <v>0</v>
      </c>
      <c r="AX1658" s="88">
        <v>0</v>
      </c>
      <c r="AY1658" s="88">
        <v>0</v>
      </c>
      <c r="AZ1658" s="88">
        <v>0</v>
      </c>
      <c r="BA1658" s="88">
        <v>0</v>
      </c>
      <c r="BB1658" s="89">
        <f t="shared" si="99"/>
        <v>0</v>
      </c>
      <c r="BC1658" s="90" t="str">
        <f t="shared" si="98"/>
        <v>OK</v>
      </c>
      <c r="BD1658" s="91" t="str">
        <f t="shared" si="100"/>
        <v xml:space="preserve">                  </v>
      </c>
      <c r="BE1658" s="92">
        <f t="shared" si="101"/>
        <v>4</v>
      </c>
    </row>
    <row r="1659" spans="1:57" s="74" customFormat="1" ht="50.1" customHeight="1" x14ac:dyDescent="0.2">
      <c r="A1659" s="78" t="s">
        <v>55</v>
      </c>
      <c r="B1659" s="78" t="s">
        <v>59</v>
      </c>
      <c r="C1659" s="78" t="s">
        <v>616</v>
      </c>
      <c r="D1659" s="78" t="s">
        <v>792</v>
      </c>
      <c r="E1659" s="79" t="str">
        <f>+IF(C1659&lt;&gt;"",VLOOKUP(MID(C1659,18,5),NIVELES!$A$133:$B$213,2,0),"")</f>
        <v>MANABÍ</v>
      </c>
      <c r="F1659" s="80" t="s">
        <v>81</v>
      </c>
      <c r="G1659" s="81" t="str">
        <f>+IF(F1659&lt;&gt;"",VLOOKUP(F1659,NIVELES!$A$246:$C$464,3,0),"")</f>
        <v xml:space="preserve"> </v>
      </c>
      <c r="H1659" s="82" t="s">
        <v>1024</v>
      </c>
      <c r="I1659" s="78" t="s">
        <v>2189</v>
      </c>
      <c r="J1659" s="78" t="s">
        <v>2184</v>
      </c>
      <c r="K1659" s="78" t="s">
        <v>2185</v>
      </c>
      <c r="L1659" s="78" t="s">
        <v>1791</v>
      </c>
      <c r="M1659" s="78" t="s">
        <v>1791</v>
      </c>
      <c r="N1659" s="78" t="s">
        <v>1791</v>
      </c>
      <c r="O1659" s="78" t="s">
        <v>2167</v>
      </c>
      <c r="P1659" s="82">
        <v>12</v>
      </c>
      <c r="Q1659" s="78" t="s">
        <v>2663</v>
      </c>
      <c r="R1659" s="82">
        <v>1</v>
      </c>
      <c r="S1659" s="82">
        <v>1</v>
      </c>
      <c r="T1659" s="82">
        <v>1</v>
      </c>
      <c r="U1659" s="82">
        <v>1</v>
      </c>
      <c r="V1659" s="82">
        <v>1</v>
      </c>
      <c r="W1659" s="82">
        <v>1</v>
      </c>
      <c r="X1659" s="82">
        <v>1</v>
      </c>
      <c r="Y1659" s="82">
        <v>1</v>
      </c>
      <c r="Z1659" s="82">
        <v>1</v>
      </c>
      <c r="AA1659" s="82">
        <v>1</v>
      </c>
      <c r="AB1659" s="82">
        <v>1</v>
      </c>
      <c r="AC1659" s="82">
        <v>1</v>
      </c>
      <c r="AD1659" s="85" t="str">
        <f>IF(A1659&lt;&gt;"",IF(D1659="DIRECCIÓN_DE_TRANSFERENCIAS","280 0031",VLOOKUP(C1659,NIVELES!$A$14:$B$105,2,0)),"")</f>
        <v>280 4110</v>
      </c>
      <c r="AE1659" s="86" t="s">
        <v>322</v>
      </c>
      <c r="AF1659" s="86" t="s">
        <v>544</v>
      </c>
      <c r="AG1659" s="79" t="str">
        <f>+IF(AF1659&lt;&gt;"",VLOOKUP(AF1659,NIVELES!$A$666:$B$673,2,0),"")</f>
        <v>PROTECCIÓN_SOCIAL_A_LA_FAMILIA._ASEGURAMIENTO_NO_CONTRIBUTIVO_E_INCLUSIÓN_ECONÓMICA_Y_MOVILIDAD_SOCIAL</v>
      </c>
      <c r="AH1659" s="78" t="s">
        <v>513</v>
      </c>
      <c r="AI1659" s="79" t="str">
        <f>IF(AH1659&lt;&gt;"",VLOOKUP(CONCATENATE(AG1659,AH1659),NIVELES!$B$676:$C$745,2,0),"")</f>
        <v>Acompañamiento Familiar</v>
      </c>
      <c r="AJ1659" s="78" t="s">
        <v>517</v>
      </c>
      <c r="AK1659" s="79" t="str">
        <f>+IF(AJ1659&lt;&gt;"",VLOOKUP(AJ1659,NIVELES!$A$816:$B$892,2,0),"")</f>
        <v>NO APLICA</v>
      </c>
      <c r="AL1659" s="78" t="s">
        <v>553</v>
      </c>
      <c r="AM1659" s="78">
        <v>510105</v>
      </c>
      <c r="AN1659" s="79" t="str">
        <f>IF(AM1659&lt;&gt;"",+VLOOKUP(AM1659,NIVELES!$A$1652:$B$2466,2,0),"")</f>
        <v>Remuneraciones Unificadas</v>
      </c>
      <c r="AO1659" s="87">
        <v>23664</v>
      </c>
      <c r="AP1659" s="88">
        <v>1972</v>
      </c>
      <c r="AQ1659" s="88">
        <v>1972</v>
      </c>
      <c r="AR1659" s="88">
        <v>1972</v>
      </c>
      <c r="AS1659" s="88">
        <v>1972</v>
      </c>
      <c r="AT1659" s="88">
        <v>1972</v>
      </c>
      <c r="AU1659" s="88">
        <v>1972</v>
      </c>
      <c r="AV1659" s="88">
        <v>1972</v>
      </c>
      <c r="AW1659" s="88">
        <v>1972</v>
      </c>
      <c r="AX1659" s="88">
        <v>1972</v>
      </c>
      <c r="AY1659" s="88">
        <v>1972</v>
      </c>
      <c r="AZ1659" s="88">
        <v>1972</v>
      </c>
      <c r="BA1659" s="88">
        <v>1972</v>
      </c>
      <c r="BB1659" s="89">
        <f t="shared" si="99"/>
        <v>23664</v>
      </c>
      <c r="BC1659" s="90" t="str">
        <f t="shared" si="98"/>
        <v>OK</v>
      </c>
      <c r="BD1659" s="91" t="str">
        <f t="shared" si="100"/>
        <v xml:space="preserve">                  </v>
      </c>
      <c r="BE1659" s="92">
        <f t="shared" si="101"/>
        <v>12</v>
      </c>
    </row>
    <row r="1660" spans="1:57" s="74" customFormat="1" ht="50.1" customHeight="1" x14ac:dyDescent="0.2">
      <c r="A1660" s="78" t="s">
        <v>55</v>
      </c>
      <c r="B1660" s="78" t="s">
        <v>59</v>
      </c>
      <c r="C1660" s="78" t="s">
        <v>616</v>
      </c>
      <c r="D1660" s="78" t="s">
        <v>792</v>
      </c>
      <c r="E1660" s="79" t="str">
        <f>+IF(C1660&lt;&gt;"",VLOOKUP(MID(C1660,18,5),NIVELES!$A$133:$B$213,2,0),"")</f>
        <v>MANABÍ</v>
      </c>
      <c r="F1660" s="80" t="s">
        <v>81</v>
      </c>
      <c r="G1660" s="81" t="str">
        <f>+IF(F1660&lt;&gt;"",VLOOKUP(F1660,NIVELES!$A$246:$C$464,3,0),"")</f>
        <v xml:space="preserve"> </v>
      </c>
      <c r="H1660" s="82" t="s">
        <v>1024</v>
      </c>
      <c r="I1660" s="78" t="s">
        <v>2189</v>
      </c>
      <c r="J1660" s="78" t="s">
        <v>2184</v>
      </c>
      <c r="K1660" s="78" t="s">
        <v>2185</v>
      </c>
      <c r="L1660" s="78" t="s">
        <v>1791</v>
      </c>
      <c r="M1660" s="78" t="s">
        <v>1791</v>
      </c>
      <c r="N1660" s="78" t="s">
        <v>1791</v>
      </c>
      <c r="O1660" s="78" t="s">
        <v>2167</v>
      </c>
      <c r="P1660" s="82">
        <v>12</v>
      </c>
      <c r="Q1660" s="78" t="s">
        <v>2663</v>
      </c>
      <c r="R1660" s="82">
        <v>1</v>
      </c>
      <c r="S1660" s="82">
        <v>1</v>
      </c>
      <c r="T1660" s="82">
        <v>1</v>
      </c>
      <c r="U1660" s="82">
        <v>1</v>
      </c>
      <c r="V1660" s="82">
        <v>1</v>
      </c>
      <c r="W1660" s="82">
        <v>1</v>
      </c>
      <c r="X1660" s="82">
        <v>1</v>
      </c>
      <c r="Y1660" s="82">
        <v>1</v>
      </c>
      <c r="Z1660" s="82">
        <v>1</v>
      </c>
      <c r="AA1660" s="82">
        <v>1</v>
      </c>
      <c r="AB1660" s="82">
        <v>1</v>
      </c>
      <c r="AC1660" s="82">
        <v>1</v>
      </c>
      <c r="AD1660" s="85" t="str">
        <f>IF(A1660&lt;&gt;"",IF(D1660="DIRECCIÓN_DE_TRANSFERENCIAS","280 0031",VLOOKUP(C1660,NIVELES!$A$14:$B$105,2,0)),"")</f>
        <v>280 4110</v>
      </c>
      <c r="AE1660" s="86" t="s">
        <v>322</v>
      </c>
      <c r="AF1660" s="86" t="s">
        <v>544</v>
      </c>
      <c r="AG1660" s="79" t="str">
        <f>+IF(AF1660&lt;&gt;"",VLOOKUP(AF1660,NIVELES!$A$666:$B$673,2,0),"")</f>
        <v>PROTECCIÓN_SOCIAL_A_LA_FAMILIA._ASEGURAMIENTO_NO_CONTRIBUTIVO_E_INCLUSIÓN_ECONÓMICA_Y_MOVILIDAD_SOCIAL</v>
      </c>
      <c r="AH1660" s="78" t="s">
        <v>513</v>
      </c>
      <c r="AI1660" s="79" t="str">
        <f>IF(AH1660&lt;&gt;"",VLOOKUP(CONCATENATE(AG1660,AH1660),NIVELES!$B$676:$C$745,2,0),"")</f>
        <v>Acompañamiento Familiar</v>
      </c>
      <c r="AJ1660" s="78" t="s">
        <v>517</v>
      </c>
      <c r="AK1660" s="79" t="str">
        <f>+IF(AJ1660&lt;&gt;"",VLOOKUP(AJ1660,NIVELES!$A$816:$B$892,2,0),"")</f>
        <v>NO APLICA</v>
      </c>
      <c r="AL1660" s="78" t="s">
        <v>553</v>
      </c>
      <c r="AM1660" s="78">
        <v>510203</v>
      </c>
      <c r="AN1660" s="79" t="str">
        <f>IF(AM1660&lt;&gt;"",+VLOOKUP(AM1660,NIVELES!$A$1652:$B$2466,2,0),"")</f>
        <v>Decimotercer Sueldo</v>
      </c>
      <c r="AO1660" s="87">
        <v>20840.419999999998</v>
      </c>
      <c r="AP1660" s="88">
        <v>208.4</v>
      </c>
      <c r="AQ1660" s="88">
        <v>208.4</v>
      </c>
      <c r="AR1660" s="88">
        <v>208.4</v>
      </c>
      <c r="AS1660" s="88">
        <v>208.4</v>
      </c>
      <c r="AT1660" s="88">
        <v>208.4</v>
      </c>
      <c r="AU1660" s="88">
        <v>208.4</v>
      </c>
      <c r="AV1660" s="88">
        <v>208.4</v>
      </c>
      <c r="AW1660" s="88">
        <v>208.4</v>
      </c>
      <c r="AX1660" s="88">
        <v>208.4</v>
      </c>
      <c r="AY1660" s="88">
        <v>208.4</v>
      </c>
      <c r="AZ1660" s="88">
        <v>208.4</v>
      </c>
      <c r="BA1660" s="88">
        <v>18548.02</v>
      </c>
      <c r="BB1660" s="89">
        <f t="shared" si="99"/>
        <v>20840.420000000002</v>
      </c>
      <c r="BC1660" s="90" t="str">
        <f t="shared" si="98"/>
        <v>OK</v>
      </c>
      <c r="BD1660" s="91" t="str">
        <f t="shared" si="100"/>
        <v xml:space="preserve">                  </v>
      </c>
      <c r="BE1660" s="92">
        <f t="shared" si="101"/>
        <v>12</v>
      </c>
    </row>
    <row r="1661" spans="1:57" s="74" customFormat="1" ht="50.1" customHeight="1" x14ac:dyDescent="0.2">
      <c r="A1661" s="78" t="s">
        <v>55</v>
      </c>
      <c r="B1661" s="78" t="s">
        <v>59</v>
      </c>
      <c r="C1661" s="78" t="s">
        <v>616</v>
      </c>
      <c r="D1661" s="78" t="s">
        <v>792</v>
      </c>
      <c r="E1661" s="79" t="str">
        <f>+IF(C1661&lt;&gt;"",VLOOKUP(MID(C1661,18,5),NIVELES!$A$133:$B$213,2,0),"")</f>
        <v>MANABÍ</v>
      </c>
      <c r="F1661" s="80" t="s">
        <v>81</v>
      </c>
      <c r="G1661" s="81" t="str">
        <f>+IF(F1661&lt;&gt;"",VLOOKUP(F1661,NIVELES!$A$246:$C$464,3,0),"")</f>
        <v xml:space="preserve"> </v>
      </c>
      <c r="H1661" s="82" t="s">
        <v>1024</v>
      </c>
      <c r="I1661" s="78" t="s">
        <v>2189</v>
      </c>
      <c r="J1661" s="78" t="s">
        <v>2184</v>
      </c>
      <c r="K1661" s="78" t="s">
        <v>2185</v>
      </c>
      <c r="L1661" s="78" t="s">
        <v>1791</v>
      </c>
      <c r="M1661" s="78" t="s">
        <v>1791</v>
      </c>
      <c r="N1661" s="78" t="s">
        <v>1791</v>
      </c>
      <c r="O1661" s="78" t="s">
        <v>2167</v>
      </c>
      <c r="P1661" s="82">
        <v>12</v>
      </c>
      <c r="Q1661" s="78" t="s">
        <v>2663</v>
      </c>
      <c r="R1661" s="82">
        <v>1</v>
      </c>
      <c r="S1661" s="82">
        <v>1</v>
      </c>
      <c r="T1661" s="82">
        <v>1</v>
      </c>
      <c r="U1661" s="82">
        <v>1</v>
      </c>
      <c r="V1661" s="82">
        <v>1</v>
      </c>
      <c r="W1661" s="82">
        <v>1</v>
      </c>
      <c r="X1661" s="82">
        <v>1</v>
      </c>
      <c r="Y1661" s="82">
        <v>1</v>
      </c>
      <c r="Z1661" s="82">
        <v>1</v>
      </c>
      <c r="AA1661" s="82">
        <v>1</v>
      </c>
      <c r="AB1661" s="82">
        <v>1</v>
      </c>
      <c r="AC1661" s="82">
        <v>1</v>
      </c>
      <c r="AD1661" s="85" t="str">
        <f>IF(A1661&lt;&gt;"",IF(D1661="DIRECCIÓN_DE_TRANSFERENCIAS","280 0031",VLOOKUP(C1661,NIVELES!$A$14:$B$105,2,0)),"")</f>
        <v>280 4110</v>
      </c>
      <c r="AE1661" s="86" t="s">
        <v>322</v>
      </c>
      <c r="AF1661" s="86" t="s">
        <v>544</v>
      </c>
      <c r="AG1661" s="79" t="str">
        <f>+IF(AF1661&lt;&gt;"",VLOOKUP(AF1661,NIVELES!$A$666:$B$673,2,0),"")</f>
        <v>PROTECCIÓN_SOCIAL_A_LA_FAMILIA._ASEGURAMIENTO_NO_CONTRIBUTIVO_E_INCLUSIÓN_ECONÓMICA_Y_MOVILIDAD_SOCIAL</v>
      </c>
      <c r="AH1661" s="78" t="s">
        <v>513</v>
      </c>
      <c r="AI1661" s="79" t="str">
        <f>IF(AH1661&lt;&gt;"",VLOOKUP(CONCATENATE(AG1661,AH1661),NIVELES!$B$676:$C$745,2,0),"")</f>
        <v>Acompañamiento Familiar</v>
      </c>
      <c r="AJ1661" s="78" t="s">
        <v>517</v>
      </c>
      <c r="AK1661" s="79" t="str">
        <f>+IF(AJ1661&lt;&gt;"",VLOOKUP(AJ1661,NIVELES!$A$816:$B$892,2,0),"")</f>
        <v>NO APLICA</v>
      </c>
      <c r="AL1661" s="78" t="s">
        <v>553</v>
      </c>
      <c r="AM1661" s="78">
        <v>510204</v>
      </c>
      <c r="AN1661" s="79" t="str">
        <f>IF(AM1661&lt;&gt;"",+VLOOKUP(AM1661,NIVELES!$A$1652:$B$2466,2,0),"")</f>
        <v>Decimocuarto Sueldo</v>
      </c>
      <c r="AO1661" s="87">
        <v>9751.5</v>
      </c>
      <c r="AP1661" s="88">
        <v>97.51</v>
      </c>
      <c r="AQ1661" s="88">
        <v>97.51</v>
      </c>
      <c r="AR1661" s="88">
        <v>8678.89</v>
      </c>
      <c r="AS1661" s="88">
        <v>97.51</v>
      </c>
      <c r="AT1661" s="88">
        <v>97.51</v>
      </c>
      <c r="AU1661" s="88">
        <v>97.51</v>
      </c>
      <c r="AV1661" s="88">
        <v>97.51</v>
      </c>
      <c r="AW1661" s="88">
        <v>97.51</v>
      </c>
      <c r="AX1661" s="88">
        <v>97.51</v>
      </c>
      <c r="AY1661" s="88">
        <v>97.51</v>
      </c>
      <c r="AZ1661" s="88">
        <v>97.51</v>
      </c>
      <c r="BA1661" s="88">
        <v>97.51</v>
      </c>
      <c r="BB1661" s="89">
        <f t="shared" si="99"/>
        <v>9751.5000000000018</v>
      </c>
      <c r="BC1661" s="90" t="str">
        <f t="shared" si="98"/>
        <v>OK</v>
      </c>
      <c r="BD1661" s="91" t="str">
        <f t="shared" si="100"/>
        <v xml:space="preserve">                  </v>
      </c>
      <c r="BE1661" s="92">
        <f t="shared" si="101"/>
        <v>12</v>
      </c>
    </row>
    <row r="1662" spans="1:57" s="74" customFormat="1" ht="50.1" customHeight="1" x14ac:dyDescent="0.2">
      <c r="A1662" s="78" t="s">
        <v>55</v>
      </c>
      <c r="B1662" s="78" t="s">
        <v>59</v>
      </c>
      <c r="C1662" s="78" t="s">
        <v>616</v>
      </c>
      <c r="D1662" s="78" t="s">
        <v>792</v>
      </c>
      <c r="E1662" s="79" t="str">
        <f>+IF(C1662&lt;&gt;"",VLOOKUP(MID(C1662,18,5),NIVELES!$A$133:$B$213,2,0),"")</f>
        <v>MANABÍ</v>
      </c>
      <c r="F1662" s="80" t="s">
        <v>81</v>
      </c>
      <c r="G1662" s="81" t="str">
        <f>+IF(F1662&lt;&gt;"",VLOOKUP(F1662,NIVELES!$A$246:$C$464,3,0),"")</f>
        <v xml:space="preserve"> </v>
      </c>
      <c r="H1662" s="82" t="s">
        <v>1024</v>
      </c>
      <c r="I1662" s="78" t="s">
        <v>2189</v>
      </c>
      <c r="J1662" s="78" t="s">
        <v>2184</v>
      </c>
      <c r="K1662" s="78" t="s">
        <v>2185</v>
      </c>
      <c r="L1662" s="78" t="s">
        <v>1791</v>
      </c>
      <c r="M1662" s="78" t="s">
        <v>1791</v>
      </c>
      <c r="N1662" s="78" t="s">
        <v>1791</v>
      </c>
      <c r="O1662" s="78" t="s">
        <v>2167</v>
      </c>
      <c r="P1662" s="82">
        <v>12</v>
      </c>
      <c r="Q1662" s="78" t="s">
        <v>2663</v>
      </c>
      <c r="R1662" s="82">
        <v>1</v>
      </c>
      <c r="S1662" s="82">
        <v>1</v>
      </c>
      <c r="T1662" s="82">
        <v>1</v>
      </c>
      <c r="U1662" s="82">
        <v>1</v>
      </c>
      <c r="V1662" s="82">
        <v>1</v>
      </c>
      <c r="W1662" s="82">
        <v>1</v>
      </c>
      <c r="X1662" s="82">
        <v>1</v>
      </c>
      <c r="Y1662" s="82">
        <v>1</v>
      </c>
      <c r="Z1662" s="82">
        <v>1</v>
      </c>
      <c r="AA1662" s="82">
        <v>1</v>
      </c>
      <c r="AB1662" s="82">
        <v>1</v>
      </c>
      <c r="AC1662" s="82">
        <v>1</v>
      </c>
      <c r="AD1662" s="85" t="str">
        <f>IF(A1662&lt;&gt;"",IF(D1662="DIRECCIÓN_DE_TRANSFERENCIAS","280 0031",VLOOKUP(C1662,NIVELES!$A$14:$B$105,2,0)),"")</f>
        <v>280 4110</v>
      </c>
      <c r="AE1662" s="86" t="s">
        <v>322</v>
      </c>
      <c r="AF1662" s="86" t="s">
        <v>544</v>
      </c>
      <c r="AG1662" s="79" t="str">
        <f>+IF(AF1662&lt;&gt;"",VLOOKUP(AF1662,NIVELES!$A$666:$B$673,2,0),"")</f>
        <v>PROTECCIÓN_SOCIAL_A_LA_FAMILIA._ASEGURAMIENTO_NO_CONTRIBUTIVO_E_INCLUSIÓN_ECONÓMICA_Y_MOVILIDAD_SOCIAL</v>
      </c>
      <c r="AH1662" s="78" t="s">
        <v>513</v>
      </c>
      <c r="AI1662" s="79" t="str">
        <f>IF(AH1662&lt;&gt;"",VLOOKUP(CONCATENATE(AG1662,AH1662),NIVELES!$B$676:$C$745,2,0),"")</f>
        <v>Acompañamiento Familiar</v>
      </c>
      <c r="AJ1662" s="78" t="s">
        <v>517</v>
      </c>
      <c r="AK1662" s="79" t="str">
        <f>+IF(AJ1662&lt;&gt;"",VLOOKUP(AJ1662,NIVELES!$A$816:$B$892,2,0),"")</f>
        <v>NO APLICA</v>
      </c>
      <c r="AL1662" s="78" t="s">
        <v>553</v>
      </c>
      <c r="AM1662" s="78">
        <v>510510</v>
      </c>
      <c r="AN1662" s="79" t="str">
        <f>IF(AM1662&lt;&gt;"",+VLOOKUP(AM1662,NIVELES!$A$1652:$B$2466,2,0),"")</f>
        <v>Servicios Personales por Contrato</v>
      </c>
      <c r="AO1662" s="87">
        <v>228393</v>
      </c>
      <c r="AP1662" s="88">
        <v>19032.75</v>
      </c>
      <c r="AQ1662" s="88">
        <v>19032.75</v>
      </c>
      <c r="AR1662" s="88">
        <v>19032.75</v>
      </c>
      <c r="AS1662" s="88">
        <v>19032.75</v>
      </c>
      <c r="AT1662" s="88">
        <v>19032.75</v>
      </c>
      <c r="AU1662" s="88">
        <v>19032.75</v>
      </c>
      <c r="AV1662" s="88">
        <v>19032.75</v>
      </c>
      <c r="AW1662" s="88">
        <v>19032.75</v>
      </c>
      <c r="AX1662" s="88">
        <v>19032.75</v>
      </c>
      <c r="AY1662" s="88">
        <v>19032.75</v>
      </c>
      <c r="AZ1662" s="88">
        <v>19032.75</v>
      </c>
      <c r="BA1662" s="88">
        <v>19032.75</v>
      </c>
      <c r="BB1662" s="89">
        <f t="shared" si="99"/>
        <v>228393</v>
      </c>
      <c r="BC1662" s="90" t="str">
        <f t="shared" si="98"/>
        <v>OK</v>
      </c>
      <c r="BD1662" s="91" t="str">
        <f t="shared" si="100"/>
        <v xml:space="preserve">                  </v>
      </c>
      <c r="BE1662" s="92">
        <f t="shared" si="101"/>
        <v>12</v>
      </c>
    </row>
    <row r="1663" spans="1:57" s="74" customFormat="1" ht="50.1" customHeight="1" x14ac:dyDescent="0.2">
      <c r="A1663" s="78" t="s">
        <v>55</v>
      </c>
      <c r="B1663" s="78" t="s">
        <v>59</v>
      </c>
      <c r="C1663" s="78" t="s">
        <v>616</v>
      </c>
      <c r="D1663" s="78" t="s">
        <v>792</v>
      </c>
      <c r="E1663" s="79" t="str">
        <f>+IF(C1663&lt;&gt;"",VLOOKUP(MID(C1663,18,5),NIVELES!$A$133:$B$213,2,0),"")</f>
        <v>MANABÍ</v>
      </c>
      <c r="F1663" s="80" t="s">
        <v>81</v>
      </c>
      <c r="G1663" s="81" t="str">
        <f>+IF(F1663&lt;&gt;"",VLOOKUP(F1663,NIVELES!$A$246:$C$464,3,0),"")</f>
        <v xml:space="preserve"> </v>
      </c>
      <c r="H1663" s="82" t="s">
        <v>1024</v>
      </c>
      <c r="I1663" s="78" t="s">
        <v>2189</v>
      </c>
      <c r="J1663" s="78" t="s">
        <v>2184</v>
      </c>
      <c r="K1663" s="78" t="s">
        <v>2185</v>
      </c>
      <c r="L1663" s="78" t="s">
        <v>1791</v>
      </c>
      <c r="M1663" s="78" t="s">
        <v>1791</v>
      </c>
      <c r="N1663" s="78" t="s">
        <v>1791</v>
      </c>
      <c r="O1663" s="78" t="s">
        <v>2167</v>
      </c>
      <c r="P1663" s="82">
        <v>12</v>
      </c>
      <c r="Q1663" s="78" t="s">
        <v>2663</v>
      </c>
      <c r="R1663" s="82">
        <v>1</v>
      </c>
      <c r="S1663" s="82">
        <v>1</v>
      </c>
      <c r="T1663" s="82">
        <v>1</v>
      </c>
      <c r="U1663" s="82">
        <v>1</v>
      </c>
      <c r="V1663" s="82">
        <v>1</v>
      </c>
      <c r="W1663" s="82">
        <v>1</v>
      </c>
      <c r="X1663" s="82">
        <v>1</v>
      </c>
      <c r="Y1663" s="82">
        <v>1</v>
      </c>
      <c r="Z1663" s="82">
        <v>1</v>
      </c>
      <c r="AA1663" s="82">
        <v>1</v>
      </c>
      <c r="AB1663" s="82">
        <v>1</v>
      </c>
      <c r="AC1663" s="82">
        <v>1</v>
      </c>
      <c r="AD1663" s="85" t="str">
        <f>IF(A1663&lt;&gt;"",IF(D1663="DIRECCIÓN_DE_TRANSFERENCIAS","280 0031",VLOOKUP(C1663,NIVELES!$A$14:$B$105,2,0)),"")</f>
        <v>280 4110</v>
      </c>
      <c r="AE1663" s="86" t="s">
        <v>322</v>
      </c>
      <c r="AF1663" s="86" t="s">
        <v>544</v>
      </c>
      <c r="AG1663" s="79" t="str">
        <f>+IF(AF1663&lt;&gt;"",VLOOKUP(AF1663,NIVELES!$A$666:$B$673,2,0),"")</f>
        <v>PROTECCIÓN_SOCIAL_A_LA_FAMILIA._ASEGURAMIENTO_NO_CONTRIBUTIVO_E_INCLUSIÓN_ECONÓMICA_Y_MOVILIDAD_SOCIAL</v>
      </c>
      <c r="AH1663" s="78" t="s">
        <v>513</v>
      </c>
      <c r="AI1663" s="79" t="str">
        <f>IF(AH1663&lt;&gt;"",VLOOKUP(CONCATENATE(AG1663,AH1663),NIVELES!$B$676:$C$745,2,0),"")</f>
        <v>Acompañamiento Familiar</v>
      </c>
      <c r="AJ1663" s="78" t="s">
        <v>517</v>
      </c>
      <c r="AK1663" s="79" t="str">
        <f>+IF(AJ1663&lt;&gt;"",VLOOKUP(AJ1663,NIVELES!$A$816:$B$892,2,0),"")</f>
        <v>NO APLICA</v>
      </c>
      <c r="AL1663" s="78" t="s">
        <v>553</v>
      </c>
      <c r="AM1663" s="78">
        <v>510601</v>
      </c>
      <c r="AN1663" s="79" t="str">
        <f>IF(AM1663&lt;&gt;"",+VLOOKUP(AM1663,NIVELES!$A$1652:$B$2466,2,0),"")</f>
        <v>Aporte Patronal</v>
      </c>
      <c r="AO1663" s="87">
        <v>24133.200000000001</v>
      </c>
      <c r="AP1663" s="88">
        <v>2011.1</v>
      </c>
      <c r="AQ1663" s="88">
        <v>2011.1</v>
      </c>
      <c r="AR1663" s="88">
        <v>2011.1</v>
      </c>
      <c r="AS1663" s="88">
        <v>2011.1</v>
      </c>
      <c r="AT1663" s="88">
        <v>2011.1</v>
      </c>
      <c r="AU1663" s="88">
        <v>2011.1</v>
      </c>
      <c r="AV1663" s="88">
        <v>2011.1</v>
      </c>
      <c r="AW1663" s="88">
        <v>2011.1</v>
      </c>
      <c r="AX1663" s="88">
        <v>2011.1</v>
      </c>
      <c r="AY1663" s="88">
        <v>2011.1</v>
      </c>
      <c r="AZ1663" s="88">
        <v>2011.1</v>
      </c>
      <c r="BA1663" s="88">
        <v>2011.1</v>
      </c>
      <c r="BB1663" s="89">
        <f t="shared" si="99"/>
        <v>24133.199999999997</v>
      </c>
      <c r="BC1663" s="90" t="str">
        <f t="shared" si="98"/>
        <v>OK</v>
      </c>
      <c r="BD1663" s="91" t="str">
        <f t="shared" si="100"/>
        <v xml:space="preserve">                  </v>
      </c>
      <c r="BE1663" s="92">
        <f t="shared" si="101"/>
        <v>12</v>
      </c>
    </row>
    <row r="1664" spans="1:57" s="74" customFormat="1" ht="50.1" customHeight="1" x14ac:dyDescent="0.2">
      <c r="A1664" s="78" t="s">
        <v>55</v>
      </c>
      <c r="B1664" s="78" t="s">
        <v>59</v>
      </c>
      <c r="C1664" s="78" t="s">
        <v>616</v>
      </c>
      <c r="D1664" s="78" t="s">
        <v>792</v>
      </c>
      <c r="E1664" s="79" t="str">
        <f>+IF(C1664&lt;&gt;"",VLOOKUP(MID(C1664,18,5),NIVELES!$A$133:$B$213,2,0),"")</f>
        <v>MANABÍ</v>
      </c>
      <c r="F1664" s="80" t="s">
        <v>81</v>
      </c>
      <c r="G1664" s="81" t="str">
        <f>+IF(F1664&lt;&gt;"",VLOOKUP(F1664,NIVELES!$A$246:$C$464,3,0),"")</f>
        <v xml:space="preserve"> </v>
      </c>
      <c r="H1664" s="82" t="s">
        <v>1024</v>
      </c>
      <c r="I1664" s="78" t="s">
        <v>2189</v>
      </c>
      <c r="J1664" s="78" t="s">
        <v>2184</v>
      </c>
      <c r="K1664" s="78" t="s">
        <v>2185</v>
      </c>
      <c r="L1664" s="78" t="s">
        <v>1791</v>
      </c>
      <c r="M1664" s="78" t="s">
        <v>1791</v>
      </c>
      <c r="N1664" s="78" t="s">
        <v>1791</v>
      </c>
      <c r="O1664" s="78" t="s">
        <v>2167</v>
      </c>
      <c r="P1664" s="82">
        <v>12</v>
      </c>
      <c r="Q1664" s="78" t="s">
        <v>2663</v>
      </c>
      <c r="R1664" s="82">
        <v>1</v>
      </c>
      <c r="S1664" s="82">
        <v>1</v>
      </c>
      <c r="T1664" s="82">
        <v>1</v>
      </c>
      <c r="U1664" s="82">
        <v>1</v>
      </c>
      <c r="V1664" s="82">
        <v>1</v>
      </c>
      <c r="W1664" s="82">
        <v>1</v>
      </c>
      <c r="X1664" s="82">
        <v>1</v>
      </c>
      <c r="Y1664" s="82">
        <v>1</v>
      </c>
      <c r="Z1664" s="82">
        <v>1</v>
      </c>
      <c r="AA1664" s="82">
        <v>1</v>
      </c>
      <c r="AB1664" s="82">
        <v>1</v>
      </c>
      <c r="AC1664" s="82">
        <v>1</v>
      </c>
      <c r="AD1664" s="85" t="str">
        <f>IF(A1664&lt;&gt;"",IF(D1664="DIRECCIÓN_DE_TRANSFERENCIAS","280 0031",VLOOKUP(C1664,NIVELES!$A$14:$B$105,2,0)),"")</f>
        <v>280 4110</v>
      </c>
      <c r="AE1664" s="86" t="s">
        <v>322</v>
      </c>
      <c r="AF1664" s="86" t="s">
        <v>544</v>
      </c>
      <c r="AG1664" s="79" t="str">
        <f>+IF(AF1664&lt;&gt;"",VLOOKUP(AF1664,NIVELES!$A$666:$B$673,2,0),"")</f>
        <v>PROTECCIÓN_SOCIAL_A_LA_FAMILIA._ASEGURAMIENTO_NO_CONTRIBUTIVO_E_INCLUSIÓN_ECONÓMICA_Y_MOVILIDAD_SOCIAL</v>
      </c>
      <c r="AH1664" s="78" t="s">
        <v>513</v>
      </c>
      <c r="AI1664" s="79" t="str">
        <f>IF(AH1664&lt;&gt;"",VLOOKUP(CONCATENATE(AG1664,AH1664),NIVELES!$B$676:$C$745,2,0),"")</f>
        <v>Acompañamiento Familiar</v>
      </c>
      <c r="AJ1664" s="78" t="s">
        <v>517</v>
      </c>
      <c r="AK1664" s="79" t="str">
        <f>+IF(AJ1664&lt;&gt;"",VLOOKUP(AJ1664,NIVELES!$A$816:$B$892,2,0),"")</f>
        <v>NO APLICA</v>
      </c>
      <c r="AL1664" s="78" t="s">
        <v>553</v>
      </c>
      <c r="AM1664" s="78">
        <v>510602</v>
      </c>
      <c r="AN1664" s="79" t="str">
        <f>IF(AM1664&lt;&gt;"",+VLOOKUP(AM1664,NIVELES!$A$1652:$B$2466,2,0),"")</f>
        <v>Fondo de Reserva</v>
      </c>
      <c r="AO1664" s="87">
        <v>20840.419999999998</v>
      </c>
      <c r="AP1664" s="88">
        <v>1736.72</v>
      </c>
      <c r="AQ1664" s="88">
        <v>1736.7</v>
      </c>
      <c r="AR1664" s="88">
        <v>1736.7</v>
      </c>
      <c r="AS1664" s="88">
        <v>1736.7</v>
      </c>
      <c r="AT1664" s="88">
        <v>1736.7</v>
      </c>
      <c r="AU1664" s="88">
        <v>1736.7</v>
      </c>
      <c r="AV1664" s="88">
        <v>1736.7</v>
      </c>
      <c r="AW1664" s="88">
        <v>1736.7</v>
      </c>
      <c r="AX1664" s="88">
        <v>1736.7</v>
      </c>
      <c r="AY1664" s="88">
        <v>1736.7</v>
      </c>
      <c r="AZ1664" s="88">
        <v>1736.7</v>
      </c>
      <c r="BA1664" s="88">
        <v>1736.7</v>
      </c>
      <c r="BB1664" s="89">
        <f t="shared" si="99"/>
        <v>20840.420000000006</v>
      </c>
      <c r="BC1664" s="90" t="str">
        <f t="shared" si="98"/>
        <v>OK</v>
      </c>
      <c r="BD1664" s="91" t="str">
        <f t="shared" si="100"/>
        <v xml:space="preserve">                  </v>
      </c>
      <c r="BE1664" s="92">
        <f t="shared" si="101"/>
        <v>12</v>
      </c>
    </row>
    <row r="1665" spans="1:57" s="74" customFormat="1" ht="50.1" customHeight="1" x14ac:dyDescent="0.2">
      <c r="A1665" s="78" t="s">
        <v>55</v>
      </c>
      <c r="B1665" s="78" t="s">
        <v>59</v>
      </c>
      <c r="C1665" s="78" t="s">
        <v>616</v>
      </c>
      <c r="D1665" s="78" t="s">
        <v>792</v>
      </c>
      <c r="E1665" s="79" t="str">
        <f>+IF(C1665&lt;&gt;"",VLOOKUP(MID(C1665,18,5),NIVELES!$A$133:$B$213,2,0),"")</f>
        <v>MANABÍ</v>
      </c>
      <c r="F1665" s="80" t="s">
        <v>81</v>
      </c>
      <c r="G1665" s="81" t="str">
        <f>+IF(F1665&lt;&gt;"",VLOOKUP(F1665,NIVELES!$A$246:$C$464,3,0),"")</f>
        <v xml:space="preserve"> </v>
      </c>
      <c r="H1665" s="82" t="s">
        <v>1024</v>
      </c>
      <c r="I1665" s="78" t="s">
        <v>2189</v>
      </c>
      <c r="J1665" s="78" t="s">
        <v>2184</v>
      </c>
      <c r="K1665" s="78" t="s">
        <v>2185</v>
      </c>
      <c r="L1665" s="78" t="s">
        <v>1791</v>
      </c>
      <c r="M1665" s="78" t="s">
        <v>1791</v>
      </c>
      <c r="N1665" s="78" t="s">
        <v>1791</v>
      </c>
      <c r="O1665" s="78" t="s">
        <v>2671</v>
      </c>
      <c r="P1665" s="82">
        <v>11</v>
      </c>
      <c r="Q1665" s="78" t="s">
        <v>2672</v>
      </c>
      <c r="R1665" s="82">
        <v>0</v>
      </c>
      <c r="S1665" s="82">
        <v>1</v>
      </c>
      <c r="T1665" s="82">
        <v>1</v>
      </c>
      <c r="U1665" s="82">
        <v>1</v>
      </c>
      <c r="V1665" s="82">
        <v>1</v>
      </c>
      <c r="W1665" s="82">
        <v>1</v>
      </c>
      <c r="X1665" s="82">
        <v>1</v>
      </c>
      <c r="Y1665" s="82">
        <v>1</v>
      </c>
      <c r="Z1665" s="82">
        <v>1</v>
      </c>
      <c r="AA1665" s="82">
        <v>1</v>
      </c>
      <c r="AB1665" s="82">
        <v>1</v>
      </c>
      <c r="AC1665" s="82">
        <v>1</v>
      </c>
      <c r="AD1665" s="85" t="str">
        <f>IF(A1665&lt;&gt;"",IF(D1665="DIRECCIÓN_DE_TRANSFERENCIAS","280 0031",VLOOKUP(C1665,NIVELES!$A$14:$B$105,2,0)),"")</f>
        <v>280 4110</v>
      </c>
      <c r="AE1665" s="86" t="s">
        <v>322</v>
      </c>
      <c r="AF1665" s="86" t="s">
        <v>544</v>
      </c>
      <c r="AG1665" s="79" t="str">
        <f>+IF(AF1665&lt;&gt;"",VLOOKUP(AF1665,NIVELES!$A$666:$B$673,2,0),"")</f>
        <v>PROTECCIÓN_SOCIAL_A_LA_FAMILIA._ASEGURAMIENTO_NO_CONTRIBUTIVO_E_INCLUSIÓN_ECONÓMICA_Y_MOVILIDAD_SOCIAL</v>
      </c>
      <c r="AH1665" s="78" t="s">
        <v>513</v>
      </c>
      <c r="AI1665" s="79" t="str">
        <f>IF(AH1665&lt;&gt;"",VLOOKUP(CONCATENATE(AG1665,AH1665),NIVELES!$B$676:$C$745,2,0),"")</f>
        <v>Acompañamiento Familiar</v>
      </c>
      <c r="AJ1665" s="78" t="s">
        <v>517</v>
      </c>
      <c r="AK1665" s="79" t="str">
        <f>+IF(AJ1665&lt;&gt;"",VLOOKUP(AJ1665,NIVELES!$A$816:$B$892,2,0),"")</f>
        <v>NO APLICA</v>
      </c>
      <c r="AL1665" s="78" t="s">
        <v>554</v>
      </c>
      <c r="AM1665" s="78">
        <v>530301</v>
      </c>
      <c r="AN1665" s="79" t="str">
        <f>IF(AM1665&lt;&gt;"",+VLOOKUP(AM1665,NIVELES!$A$1652:$B$2466,2,0),"")</f>
        <v>Pasajes al Interior</v>
      </c>
      <c r="AO1665" s="87">
        <v>200</v>
      </c>
      <c r="AP1665" s="88">
        <v>0</v>
      </c>
      <c r="AQ1665" s="88">
        <v>18.18</v>
      </c>
      <c r="AR1665" s="88">
        <v>18.2</v>
      </c>
      <c r="AS1665" s="88">
        <v>18.18</v>
      </c>
      <c r="AT1665" s="88">
        <v>18.18</v>
      </c>
      <c r="AU1665" s="88">
        <v>18.18</v>
      </c>
      <c r="AV1665" s="88">
        <v>18.18</v>
      </c>
      <c r="AW1665" s="88">
        <v>18.18</v>
      </c>
      <c r="AX1665" s="88">
        <v>18.18</v>
      </c>
      <c r="AY1665" s="88">
        <v>18.18</v>
      </c>
      <c r="AZ1665" s="88">
        <v>18.18</v>
      </c>
      <c r="BA1665" s="88">
        <v>18.18</v>
      </c>
      <c r="BB1665" s="89">
        <f t="shared" si="99"/>
        <v>200.00000000000003</v>
      </c>
      <c r="BC1665" s="90" t="str">
        <f t="shared" si="98"/>
        <v>OK</v>
      </c>
      <c r="BD1665" s="91" t="str">
        <f t="shared" si="100"/>
        <v xml:space="preserve">                  </v>
      </c>
      <c r="BE1665" s="92">
        <f t="shared" si="101"/>
        <v>11</v>
      </c>
    </row>
    <row r="1666" spans="1:57" s="74" customFormat="1" ht="50.1" customHeight="1" x14ac:dyDescent="0.2">
      <c r="A1666" s="78" t="s">
        <v>55</v>
      </c>
      <c r="B1666" s="78" t="s">
        <v>59</v>
      </c>
      <c r="C1666" s="78" t="s">
        <v>616</v>
      </c>
      <c r="D1666" s="78" t="s">
        <v>792</v>
      </c>
      <c r="E1666" s="79" t="str">
        <f>+IF(C1666&lt;&gt;"",VLOOKUP(MID(C1666,18,5),NIVELES!$A$133:$B$213,2,0),"")</f>
        <v>MANABÍ</v>
      </c>
      <c r="F1666" s="80" t="s">
        <v>81</v>
      </c>
      <c r="G1666" s="81" t="str">
        <f>+IF(F1666&lt;&gt;"",VLOOKUP(F1666,NIVELES!$A$246:$C$464,3,0),"")</f>
        <v xml:space="preserve"> </v>
      </c>
      <c r="H1666" s="82" t="s">
        <v>1024</v>
      </c>
      <c r="I1666" s="78" t="s">
        <v>2189</v>
      </c>
      <c r="J1666" s="78" t="s">
        <v>2184</v>
      </c>
      <c r="K1666" s="78" t="s">
        <v>2185</v>
      </c>
      <c r="L1666" s="78" t="s">
        <v>1791</v>
      </c>
      <c r="M1666" s="78" t="s">
        <v>1791</v>
      </c>
      <c r="N1666" s="78" t="s">
        <v>1791</v>
      </c>
      <c r="O1666" s="78" t="s">
        <v>2673</v>
      </c>
      <c r="P1666" s="82">
        <v>10</v>
      </c>
      <c r="Q1666" s="78" t="s">
        <v>2672</v>
      </c>
      <c r="R1666" s="82">
        <v>0</v>
      </c>
      <c r="S1666" s="82">
        <v>1</v>
      </c>
      <c r="T1666" s="82">
        <v>1</v>
      </c>
      <c r="U1666" s="82">
        <v>1</v>
      </c>
      <c r="V1666" s="82">
        <v>1</v>
      </c>
      <c r="W1666" s="82">
        <v>1</v>
      </c>
      <c r="X1666" s="82">
        <v>1</v>
      </c>
      <c r="Y1666" s="82">
        <v>1</v>
      </c>
      <c r="Z1666" s="82">
        <v>1</v>
      </c>
      <c r="AA1666" s="82">
        <v>1</v>
      </c>
      <c r="AB1666" s="82">
        <v>1</v>
      </c>
      <c r="AC1666" s="82"/>
      <c r="AD1666" s="85" t="str">
        <f>IF(A1666&lt;&gt;"",IF(D1666="DIRECCIÓN_DE_TRANSFERENCIAS","280 0031",VLOOKUP(C1666,NIVELES!$A$14:$B$105,2,0)),"")</f>
        <v>280 4110</v>
      </c>
      <c r="AE1666" s="86" t="s">
        <v>322</v>
      </c>
      <c r="AF1666" s="86" t="s">
        <v>544</v>
      </c>
      <c r="AG1666" s="79" t="str">
        <f>+IF(AF1666&lt;&gt;"",VLOOKUP(AF1666,NIVELES!$A$666:$B$673,2,0),"")</f>
        <v>PROTECCIÓN_SOCIAL_A_LA_FAMILIA._ASEGURAMIENTO_NO_CONTRIBUTIVO_E_INCLUSIÓN_ECONÓMICA_Y_MOVILIDAD_SOCIAL</v>
      </c>
      <c r="AH1666" s="78" t="s">
        <v>513</v>
      </c>
      <c r="AI1666" s="79" t="str">
        <f>IF(AH1666&lt;&gt;"",VLOOKUP(CONCATENATE(AG1666,AH1666),NIVELES!$B$676:$C$745,2,0),"")</f>
        <v>Acompañamiento Familiar</v>
      </c>
      <c r="AJ1666" s="78" t="s">
        <v>517</v>
      </c>
      <c r="AK1666" s="79" t="str">
        <f>+IF(AJ1666&lt;&gt;"",VLOOKUP(AJ1666,NIVELES!$A$816:$B$892,2,0),"")</f>
        <v>NO APLICA</v>
      </c>
      <c r="AL1666" s="78" t="s">
        <v>554</v>
      </c>
      <c r="AM1666" s="78">
        <v>530303</v>
      </c>
      <c r="AN1666" s="79" t="str">
        <f>IF(AM1666&lt;&gt;"",+VLOOKUP(AM1666,NIVELES!$A$1652:$B$2466,2,0),"")</f>
        <v>Viáticos y Subsistencias en el Interior</v>
      </c>
      <c r="AO1666" s="87">
        <v>400</v>
      </c>
      <c r="AP1666" s="88">
        <v>0</v>
      </c>
      <c r="AQ1666" s="88">
        <v>40</v>
      </c>
      <c r="AR1666" s="88">
        <v>40</v>
      </c>
      <c r="AS1666" s="88">
        <v>40</v>
      </c>
      <c r="AT1666" s="88">
        <v>40</v>
      </c>
      <c r="AU1666" s="88">
        <v>40</v>
      </c>
      <c r="AV1666" s="88">
        <v>40</v>
      </c>
      <c r="AW1666" s="88">
        <v>40</v>
      </c>
      <c r="AX1666" s="88">
        <v>40</v>
      </c>
      <c r="AY1666" s="88">
        <v>40</v>
      </c>
      <c r="AZ1666" s="88">
        <v>40</v>
      </c>
      <c r="BA1666" s="88">
        <v>0</v>
      </c>
      <c r="BB1666" s="89">
        <f t="shared" si="99"/>
        <v>400</v>
      </c>
      <c r="BC1666" s="90" t="str">
        <f t="shared" si="98"/>
        <v>OK</v>
      </c>
      <c r="BD1666" s="91" t="str">
        <f t="shared" si="100"/>
        <v xml:space="preserve">                  </v>
      </c>
      <c r="BE1666" s="92">
        <f t="shared" si="101"/>
        <v>10</v>
      </c>
    </row>
    <row r="1667" spans="1:57" s="74" customFormat="1" ht="50.1" customHeight="1" x14ac:dyDescent="0.2">
      <c r="A1667" s="78" t="s">
        <v>55</v>
      </c>
      <c r="B1667" s="78" t="s">
        <v>59</v>
      </c>
      <c r="C1667" s="78" t="s">
        <v>616</v>
      </c>
      <c r="D1667" s="78" t="s">
        <v>792</v>
      </c>
      <c r="E1667" s="79" t="str">
        <f>+IF(C1667&lt;&gt;"",VLOOKUP(MID(C1667,18,5),NIVELES!$A$133:$B$213,2,0),"")</f>
        <v>MANABÍ</v>
      </c>
      <c r="F1667" s="80" t="s">
        <v>81</v>
      </c>
      <c r="G1667" s="81" t="str">
        <f>+IF(F1667&lt;&gt;"",VLOOKUP(F1667,NIVELES!$A$246:$C$464,3,0),"")</f>
        <v xml:space="preserve"> </v>
      </c>
      <c r="H1667" s="82" t="s">
        <v>1024</v>
      </c>
      <c r="I1667" s="78" t="s">
        <v>2189</v>
      </c>
      <c r="J1667" s="78" t="s">
        <v>2184</v>
      </c>
      <c r="K1667" s="78" t="s">
        <v>2185</v>
      </c>
      <c r="L1667" s="78" t="s">
        <v>1791</v>
      </c>
      <c r="M1667" s="78" t="s">
        <v>1791</v>
      </c>
      <c r="N1667" s="78" t="s">
        <v>1791</v>
      </c>
      <c r="O1667" s="78" t="s">
        <v>2717</v>
      </c>
      <c r="P1667" s="82">
        <v>11</v>
      </c>
      <c r="Q1667" s="78" t="s">
        <v>2718</v>
      </c>
      <c r="R1667" s="82">
        <v>0</v>
      </c>
      <c r="S1667" s="82">
        <v>1</v>
      </c>
      <c r="T1667" s="82">
        <v>1</v>
      </c>
      <c r="U1667" s="82">
        <v>1</v>
      </c>
      <c r="V1667" s="82">
        <v>1</v>
      </c>
      <c r="W1667" s="82">
        <v>1</v>
      </c>
      <c r="X1667" s="82">
        <v>1</v>
      </c>
      <c r="Y1667" s="82">
        <v>1</v>
      </c>
      <c r="Z1667" s="82">
        <v>1</v>
      </c>
      <c r="AA1667" s="82">
        <v>1</v>
      </c>
      <c r="AB1667" s="82">
        <v>1</v>
      </c>
      <c r="AC1667" s="82">
        <v>1</v>
      </c>
      <c r="AD1667" s="85" t="str">
        <f>IF(A1667&lt;&gt;"",IF(D1667="DIRECCIÓN_DE_TRANSFERENCIAS","280 0031",VLOOKUP(C1667,NIVELES!$A$14:$B$105,2,0)),"")</f>
        <v>280 4110</v>
      </c>
      <c r="AE1667" s="86" t="s">
        <v>322</v>
      </c>
      <c r="AF1667" s="86" t="s">
        <v>544</v>
      </c>
      <c r="AG1667" s="79" t="str">
        <f>+IF(AF1667&lt;&gt;"",VLOOKUP(AF1667,NIVELES!$A$666:$B$673,2,0),"")</f>
        <v>PROTECCIÓN_SOCIAL_A_LA_FAMILIA._ASEGURAMIENTO_NO_CONTRIBUTIVO_E_INCLUSIÓN_ECONÓMICA_Y_MOVILIDAD_SOCIAL</v>
      </c>
      <c r="AH1667" s="78" t="s">
        <v>513</v>
      </c>
      <c r="AI1667" s="79" t="str">
        <f>IF(AH1667&lt;&gt;"",VLOOKUP(CONCATENATE(AG1667,AH1667),NIVELES!$B$676:$C$745,2,0),"")</f>
        <v>Acompañamiento Familiar</v>
      </c>
      <c r="AJ1667" s="78" t="s">
        <v>517</v>
      </c>
      <c r="AK1667" s="79" t="str">
        <f>+IF(AJ1667&lt;&gt;"",VLOOKUP(AJ1667,NIVELES!$A$816:$B$892,2,0),"")</f>
        <v>NO APLICA</v>
      </c>
      <c r="AL1667" s="78" t="s">
        <v>554</v>
      </c>
      <c r="AM1667" s="78">
        <v>530505</v>
      </c>
      <c r="AN1667" s="79" t="str">
        <f>IF(AM1667&lt;&gt;"",+VLOOKUP(AM1667,NIVELES!$A$1652:$B$2466,2,0),"")</f>
        <v>Vehículos (Arrendamiento)</v>
      </c>
      <c r="AO1667" s="87">
        <v>9603.08</v>
      </c>
      <c r="AP1667" s="88">
        <v>0</v>
      </c>
      <c r="AQ1667" s="88">
        <v>873</v>
      </c>
      <c r="AR1667" s="88">
        <v>873</v>
      </c>
      <c r="AS1667" s="88">
        <v>873</v>
      </c>
      <c r="AT1667" s="88">
        <v>873</v>
      </c>
      <c r="AU1667" s="88">
        <v>873</v>
      </c>
      <c r="AV1667" s="88">
        <v>873</v>
      </c>
      <c r="AW1667" s="88">
        <v>873</v>
      </c>
      <c r="AX1667" s="88">
        <v>873</v>
      </c>
      <c r="AY1667" s="88">
        <v>873</v>
      </c>
      <c r="AZ1667" s="88">
        <v>873</v>
      </c>
      <c r="BA1667" s="88">
        <v>873.08</v>
      </c>
      <c r="BB1667" s="89">
        <f t="shared" si="99"/>
        <v>9603.08</v>
      </c>
      <c r="BC1667" s="90" t="str">
        <f t="shared" si="98"/>
        <v>OK</v>
      </c>
      <c r="BD1667" s="91" t="str">
        <f t="shared" si="100"/>
        <v xml:space="preserve">                  </v>
      </c>
      <c r="BE1667" s="92">
        <f t="shared" si="101"/>
        <v>11</v>
      </c>
    </row>
    <row r="1668" spans="1:57" s="74" customFormat="1" ht="50.1" customHeight="1" x14ac:dyDescent="0.2">
      <c r="A1668" s="78" t="s">
        <v>55</v>
      </c>
      <c r="B1668" s="78" t="s">
        <v>59</v>
      </c>
      <c r="C1668" s="78" t="s">
        <v>616</v>
      </c>
      <c r="D1668" s="78" t="s">
        <v>606</v>
      </c>
      <c r="E1668" s="79" t="str">
        <f>+IF(C1668&lt;&gt;"",VLOOKUP(MID(C1668,18,5),NIVELES!$A$133:$B$213,2,0),"")</f>
        <v>MANABÍ</v>
      </c>
      <c r="F1668" s="80" t="s">
        <v>81</v>
      </c>
      <c r="G1668" s="81" t="str">
        <f>+IF(F1668&lt;&gt;"",VLOOKUP(F1668,NIVELES!$A$246:$C$464,3,0),"")</f>
        <v xml:space="preserve"> </v>
      </c>
      <c r="H1668" s="82" t="s">
        <v>1024</v>
      </c>
      <c r="I1668" s="78" t="s">
        <v>2188</v>
      </c>
      <c r="J1668" s="78" t="s">
        <v>2184</v>
      </c>
      <c r="K1668" s="78" t="s">
        <v>2185</v>
      </c>
      <c r="L1668" s="78" t="s">
        <v>1791</v>
      </c>
      <c r="M1668" s="78" t="s">
        <v>1791</v>
      </c>
      <c r="N1668" s="78" t="s">
        <v>1791</v>
      </c>
      <c r="O1668" s="78" t="s">
        <v>2167</v>
      </c>
      <c r="P1668" s="82">
        <v>1</v>
      </c>
      <c r="Q1668" s="78" t="s">
        <v>2663</v>
      </c>
      <c r="R1668" s="82">
        <v>0</v>
      </c>
      <c r="S1668" s="82">
        <v>0</v>
      </c>
      <c r="T1668" s="82">
        <v>0</v>
      </c>
      <c r="U1668" s="82">
        <v>0</v>
      </c>
      <c r="V1668" s="82">
        <v>0</v>
      </c>
      <c r="W1668" s="82">
        <v>0</v>
      </c>
      <c r="X1668" s="82">
        <v>0</v>
      </c>
      <c r="Y1668" s="82">
        <v>0</v>
      </c>
      <c r="Z1668" s="82">
        <v>0</v>
      </c>
      <c r="AA1668" s="82">
        <v>0</v>
      </c>
      <c r="AB1668" s="82">
        <v>0</v>
      </c>
      <c r="AC1668" s="82">
        <v>1</v>
      </c>
      <c r="AD1668" s="85" t="str">
        <f>IF(A1668&lt;&gt;"",IF(D1668="DIRECCIÓN_DE_TRANSFERENCIAS","280 0031",VLOOKUP(C1668,NIVELES!$A$14:$B$105,2,0)),"")</f>
        <v>280 4110</v>
      </c>
      <c r="AE1668" s="86" t="s">
        <v>322</v>
      </c>
      <c r="AF1668" s="86" t="s">
        <v>544</v>
      </c>
      <c r="AG1668" s="79" t="str">
        <f>+IF(AF1668&lt;&gt;"",VLOOKUP(AF1668,NIVELES!$A$666:$B$673,2,0),"")</f>
        <v>PROTECCIÓN_SOCIAL_A_LA_FAMILIA._ASEGURAMIENTO_NO_CONTRIBUTIVO_E_INCLUSIÓN_ECONÓMICA_Y_MOVILIDAD_SOCIAL</v>
      </c>
      <c r="AH1668" s="78" t="s">
        <v>514</v>
      </c>
      <c r="AI1668" s="79" t="str">
        <f>IF(AH1668&lt;&gt;"",VLOOKUP(CONCATENATE(AG1668,AH1668),NIVELES!$B$676:$C$745,2,0),"")</f>
        <v>Inclusión Económica Y Movilidad Social</v>
      </c>
      <c r="AJ1668" s="78" t="s">
        <v>517</v>
      </c>
      <c r="AK1668" s="79" t="str">
        <f>+IF(AJ1668&lt;&gt;"",VLOOKUP(AJ1668,NIVELES!$A$816:$B$892,2,0),"")</f>
        <v>NO APLICA</v>
      </c>
      <c r="AL1668" s="78" t="s">
        <v>553</v>
      </c>
      <c r="AM1668" s="78">
        <v>510203</v>
      </c>
      <c r="AN1668" s="79" t="str">
        <f>IF(AM1668&lt;&gt;"",+VLOOKUP(AM1668,NIVELES!$A$1652:$B$2466,2,0),"")</f>
        <v>Decimotercer Sueldo</v>
      </c>
      <c r="AO1668" s="87">
        <v>1536.33</v>
      </c>
      <c r="AP1668" s="88">
        <v>0</v>
      </c>
      <c r="AQ1668" s="88">
        <v>0</v>
      </c>
      <c r="AR1668" s="88">
        <v>0</v>
      </c>
      <c r="AS1668" s="88">
        <v>0</v>
      </c>
      <c r="AT1668" s="88">
        <v>0</v>
      </c>
      <c r="AU1668" s="88">
        <v>0</v>
      </c>
      <c r="AV1668" s="88">
        <v>0</v>
      </c>
      <c r="AW1668" s="88">
        <v>0</v>
      </c>
      <c r="AX1668" s="88">
        <v>0</v>
      </c>
      <c r="AY1668" s="88">
        <v>0</v>
      </c>
      <c r="AZ1668" s="88">
        <v>0</v>
      </c>
      <c r="BA1668" s="88">
        <v>1536.33</v>
      </c>
      <c r="BB1668" s="89">
        <f t="shared" si="99"/>
        <v>1536.33</v>
      </c>
      <c r="BC1668" s="90" t="str">
        <f t="shared" si="98"/>
        <v>OK</v>
      </c>
      <c r="BD1668" s="91" t="str">
        <f t="shared" si="100"/>
        <v xml:space="preserve">                  </v>
      </c>
      <c r="BE1668" s="92">
        <f t="shared" si="101"/>
        <v>1</v>
      </c>
    </row>
    <row r="1669" spans="1:57" s="74" customFormat="1" ht="50.1" customHeight="1" x14ac:dyDescent="0.2">
      <c r="A1669" s="78" t="s">
        <v>55</v>
      </c>
      <c r="B1669" s="78" t="s">
        <v>59</v>
      </c>
      <c r="C1669" s="78" t="s">
        <v>616</v>
      </c>
      <c r="D1669" s="78" t="s">
        <v>606</v>
      </c>
      <c r="E1669" s="79" t="str">
        <f>+IF(C1669&lt;&gt;"",VLOOKUP(MID(C1669,18,5),NIVELES!$A$133:$B$213,2,0),"")</f>
        <v>MANABÍ</v>
      </c>
      <c r="F1669" s="80" t="s">
        <v>81</v>
      </c>
      <c r="G1669" s="81" t="str">
        <f>+IF(F1669&lt;&gt;"",VLOOKUP(F1669,NIVELES!$A$246:$C$464,3,0),"")</f>
        <v xml:space="preserve"> </v>
      </c>
      <c r="H1669" s="82" t="s">
        <v>1024</v>
      </c>
      <c r="I1669" s="78" t="s">
        <v>2188</v>
      </c>
      <c r="J1669" s="78" t="s">
        <v>2184</v>
      </c>
      <c r="K1669" s="78" t="s">
        <v>2185</v>
      </c>
      <c r="L1669" s="78" t="s">
        <v>1791</v>
      </c>
      <c r="M1669" s="78" t="s">
        <v>1791</v>
      </c>
      <c r="N1669" s="78" t="s">
        <v>1791</v>
      </c>
      <c r="O1669" s="78" t="s">
        <v>2167</v>
      </c>
      <c r="P1669" s="82">
        <v>1</v>
      </c>
      <c r="Q1669" s="78" t="s">
        <v>2663</v>
      </c>
      <c r="R1669" s="82">
        <v>0</v>
      </c>
      <c r="S1669" s="82">
        <v>0</v>
      </c>
      <c r="T1669" s="82">
        <v>1</v>
      </c>
      <c r="U1669" s="82">
        <v>0</v>
      </c>
      <c r="V1669" s="82">
        <v>0</v>
      </c>
      <c r="W1669" s="82">
        <v>0</v>
      </c>
      <c r="X1669" s="82">
        <v>0</v>
      </c>
      <c r="Y1669" s="82">
        <v>0</v>
      </c>
      <c r="Z1669" s="82">
        <v>0</v>
      </c>
      <c r="AA1669" s="82">
        <v>0</v>
      </c>
      <c r="AB1669" s="82">
        <v>0</v>
      </c>
      <c r="AC1669" s="82">
        <v>0</v>
      </c>
      <c r="AD1669" s="85" t="str">
        <f>IF(A1669&lt;&gt;"",IF(D1669="DIRECCIÓN_DE_TRANSFERENCIAS","280 0031",VLOOKUP(C1669,NIVELES!$A$14:$B$105,2,0)),"")</f>
        <v>280 4110</v>
      </c>
      <c r="AE1669" s="86" t="s">
        <v>322</v>
      </c>
      <c r="AF1669" s="86" t="s">
        <v>544</v>
      </c>
      <c r="AG1669" s="79" t="str">
        <f>+IF(AF1669&lt;&gt;"",VLOOKUP(AF1669,NIVELES!$A$666:$B$673,2,0),"")</f>
        <v>PROTECCIÓN_SOCIAL_A_LA_FAMILIA._ASEGURAMIENTO_NO_CONTRIBUTIVO_E_INCLUSIÓN_ECONÓMICA_Y_MOVILIDAD_SOCIAL</v>
      </c>
      <c r="AH1669" s="78" t="s">
        <v>514</v>
      </c>
      <c r="AI1669" s="79" t="str">
        <f>IF(AH1669&lt;&gt;"",VLOOKUP(CONCATENATE(AG1669,AH1669),NIVELES!$B$676:$C$745,2,0),"")</f>
        <v>Inclusión Económica Y Movilidad Social</v>
      </c>
      <c r="AJ1669" s="78" t="s">
        <v>517</v>
      </c>
      <c r="AK1669" s="79" t="str">
        <f>+IF(AJ1669&lt;&gt;"",VLOOKUP(AJ1669,NIVELES!$A$816:$B$892,2,0),"")</f>
        <v>NO APLICA</v>
      </c>
      <c r="AL1669" s="78" t="s">
        <v>553</v>
      </c>
      <c r="AM1669" s="78">
        <v>510204</v>
      </c>
      <c r="AN1669" s="79" t="str">
        <f>IF(AM1669&lt;&gt;"",+VLOOKUP(AM1669,NIVELES!$A$1652:$B$2466,2,0),"")</f>
        <v>Decimocuarto Sueldo</v>
      </c>
      <c r="AO1669" s="87">
        <v>361.17</v>
      </c>
      <c r="AP1669" s="88">
        <v>0</v>
      </c>
      <c r="AQ1669" s="88">
        <v>0</v>
      </c>
      <c r="AR1669" s="88">
        <v>361.17</v>
      </c>
      <c r="AS1669" s="88">
        <v>0</v>
      </c>
      <c r="AT1669" s="88">
        <v>0</v>
      </c>
      <c r="AU1669" s="88">
        <v>0</v>
      </c>
      <c r="AV1669" s="88">
        <v>0</v>
      </c>
      <c r="AW1669" s="88">
        <v>0</v>
      </c>
      <c r="AX1669" s="88">
        <v>0</v>
      </c>
      <c r="AY1669" s="88">
        <v>0</v>
      </c>
      <c r="AZ1669" s="88">
        <v>0</v>
      </c>
      <c r="BA1669" s="88">
        <v>0</v>
      </c>
      <c r="BB1669" s="89">
        <f t="shared" si="99"/>
        <v>361.17</v>
      </c>
      <c r="BC1669" s="90" t="str">
        <f t="shared" si="98"/>
        <v>OK</v>
      </c>
      <c r="BD1669" s="91" t="str">
        <f t="shared" si="100"/>
        <v xml:space="preserve">                  </v>
      </c>
      <c r="BE1669" s="92">
        <f t="shared" si="101"/>
        <v>1</v>
      </c>
    </row>
    <row r="1670" spans="1:57" s="74" customFormat="1" ht="50.1" customHeight="1" x14ac:dyDescent="0.2">
      <c r="A1670" s="78" t="s">
        <v>55</v>
      </c>
      <c r="B1670" s="78" t="s">
        <v>59</v>
      </c>
      <c r="C1670" s="78" t="s">
        <v>616</v>
      </c>
      <c r="D1670" s="78" t="s">
        <v>606</v>
      </c>
      <c r="E1670" s="79" t="str">
        <f>+IF(C1670&lt;&gt;"",VLOOKUP(MID(C1670,18,5),NIVELES!$A$133:$B$213,2,0),"")</f>
        <v>MANABÍ</v>
      </c>
      <c r="F1670" s="80" t="s">
        <v>81</v>
      </c>
      <c r="G1670" s="81" t="str">
        <f>+IF(F1670&lt;&gt;"",VLOOKUP(F1670,NIVELES!$A$246:$C$464,3,0),"")</f>
        <v xml:space="preserve"> </v>
      </c>
      <c r="H1670" s="82" t="s">
        <v>1024</v>
      </c>
      <c r="I1670" s="78" t="s">
        <v>2188</v>
      </c>
      <c r="J1670" s="78" t="s">
        <v>2184</v>
      </c>
      <c r="K1670" s="78" t="s">
        <v>2185</v>
      </c>
      <c r="L1670" s="78" t="s">
        <v>1791</v>
      </c>
      <c r="M1670" s="78" t="s">
        <v>1791</v>
      </c>
      <c r="N1670" s="78" t="s">
        <v>1791</v>
      </c>
      <c r="O1670" s="78" t="s">
        <v>2167</v>
      </c>
      <c r="P1670" s="82">
        <v>12</v>
      </c>
      <c r="Q1670" s="78" t="s">
        <v>2663</v>
      </c>
      <c r="R1670" s="82">
        <v>1</v>
      </c>
      <c r="S1670" s="82">
        <v>1</v>
      </c>
      <c r="T1670" s="82">
        <v>1</v>
      </c>
      <c r="U1670" s="82">
        <v>1</v>
      </c>
      <c r="V1670" s="82">
        <v>1</v>
      </c>
      <c r="W1670" s="82">
        <v>1</v>
      </c>
      <c r="X1670" s="82">
        <v>1</v>
      </c>
      <c r="Y1670" s="82">
        <v>1</v>
      </c>
      <c r="Z1670" s="82">
        <v>1</v>
      </c>
      <c r="AA1670" s="82">
        <v>1</v>
      </c>
      <c r="AB1670" s="82">
        <v>1</v>
      </c>
      <c r="AC1670" s="82">
        <v>1</v>
      </c>
      <c r="AD1670" s="85" t="str">
        <f>IF(A1670&lt;&gt;"",IF(D1670="DIRECCIÓN_DE_TRANSFERENCIAS","280 0031",VLOOKUP(C1670,NIVELES!$A$14:$B$105,2,0)),"")</f>
        <v>280 4110</v>
      </c>
      <c r="AE1670" s="86" t="s">
        <v>322</v>
      </c>
      <c r="AF1670" s="86" t="s">
        <v>544</v>
      </c>
      <c r="AG1670" s="79" t="str">
        <f>+IF(AF1670&lt;&gt;"",VLOOKUP(AF1670,NIVELES!$A$666:$B$673,2,0),"")</f>
        <v>PROTECCIÓN_SOCIAL_A_LA_FAMILIA._ASEGURAMIENTO_NO_CONTRIBUTIVO_E_INCLUSIÓN_ECONÓMICA_Y_MOVILIDAD_SOCIAL</v>
      </c>
      <c r="AH1670" s="78" t="s">
        <v>514</v>
      </c>
      <c r="AI1670" s="79" t="str">
        <f>IF(AH1670&lt;&gt;"",VLOOKUP(CONCATENATE(AG1670,AH1670),NIVELES!$B$676:$C$745,2,0),"")</f>
        <v>Inclusión Económica Y Movilidad Social</v>
      </c>
      <c r="AJ1670" s="78" t="s">
        <v>517</v>
      </c>
      <c r="AK1670" s="79" t="str">
        <f>+IF(AJ1670&lt;&gt;"",VLOOKUP(AJ1670,NIVELES!$A$816:$B$892,2,0),"")</f>
        <v>NO APLICA</v>
      </c>
      <c r="AL1670" s="78" t="s">
        <v>553</v>
      </c>
      <c r="AM1670" s="78">
        <v>510510</v>
      </c>
      <c r="AN1670" s="79" t="str">
        <f>IF(AM1670&lt;&gt;"",+VLOOKUP(AM1670,NIVELES!$A$1652:$B$2466,2,0),"")</f>
        <v>Servicios Personales por Contrato</v>
      </c>
      <c r="AO1670" s="87">
        <v>18436</v>
      </c>
      <c r="AP1670" s="88">
        <v>1536.37</v>
      </c>
      <c r="AQ1670" s="88">
        <v>1536.33</v>
      </c>
      <c r="AR1670" s="88">
        <v>1536.33</v>
      </c>
      <c r="AS1670" s="88">
        <v>1536.33</v>
      </c>
      <c r="AT1670" s="88">
        <v>1536.33</v>
      </c>
      <c r="AU1670" s="88">
        <v>1536.33</v>
      </c>
      <c r="AV1670" s="88">
        <v>1536.33</v>
      </c>
      <c r="AW1670" s="88">
        <v>1536.33</v>
      </c>
      <c r="AX1670" s="88">
        <v>1536.33</v>
      </c>
      <c r="AY1670" s="88">
        <v>1536.33</v>
      </c>
      <c r="AZ1670" s="88">
        <v>1536.33</v>
      </c>
      <c r="BA1670" s="88">
        <v>1536.33</v>
      </c>
      <c r="BB1670" s="89">
        <f t="shared" si="99"/>
        <v>18436</v>
      </c>
      <c r="BC1670" s="90" t="str">
        <f t="shared" si="98"/>
        <v>OK</v>
      </c>
      <c r="BD1670" s="91" t="str">
        <f t="shared" si="100"/>
        <v xml:space="preserve">                  </v>
      </c>
      <c r="BE1670" s="92">
        <f t="shared" si="101"/>
        <v>12</v>
      </c>
    </row>
    <row r="1671" spans="1:57" s="74" customFormat="1" ht="50.1" customHeight="1" x14ac:dyDescent="0.2">
      <c r="A1671" s="78" t="s">
        <v>55</v>
      </c>
      <c r="B1671" s="78" t="s">
        <v>59</v>
      </c>
      <c r="C1671" s="78" t="s">
        <v>616</v>
      </c>
      <c r="D1671" s="78" t="s">
        <v>606</v>
      </c>
      <c r="E1671" s="79" t="str">
        <f>+IF(C1671&lt;&gt;"",VLOOKUP(MID(C1671,18,5),NIVELES!$A$133:$B$213,2,0),"")</f>
        <v>MANABÍ</v>
      </c>
      <c r="F1671" s="80" t="s">
        <v>81</v>
      </c>
      <c r="G1671" s="81" t="str">
        <f>+IF(F1671&lt;&gt;"",VLOOKUP(F1671,NIVELES!$A$246:$C$464,3,0),"")</f>
        <v xml:space="preserve"> </v>
      </c>
      <c r="H1671" s="82" t="s">
        <v>1024</v>
      </c>
      <c r="I1671" s="78" t="s">
        <v>2188</v>
      </c>
      <c r="J1671" s="78" t="s">
        <v>2184</v>
      </c>
      <c r="K1671" s="78" t="s">
        <v>2185</v>
      </c>
      <c r="L1671" s="78" t="s">
        <v>1791</v>
      </c>
      <c r="M1671" s="78" t="s">
        <v>1791</v>
      </c>
      <c r="N1671" s="78" t="s">
        <v>1791</v>
      </c>
      <c r="O1671" s="78" t="s">
        <v>2167</v>
      </c>
      <c r="P1671" s="82">
        <v>12</v>
      </c>
      <c r="Q1671" s="78" t="s">
        <v>2663</v>
      </c>
      <c r="R1671" s="82">
        <v>1</v>
      </c>
      <c r="S1671" s="82">
        <v>1</v>
      </c>
      <c r="T1671" s="82">
        <v>1</v>
      </c>
      <c r="U1671" s="82">
        <v>1</v>
      </c>
      <c r="V1671" s="82">
        <v>1</v>
      </c>
      <c r="W1671" s="82">
        <v>1</v>
      </c>
      <c r="X1671" s="82">
        <v>1</v>
      </c>
      <c r="Y1671" s="82">
        <v>1</v>
      </c>
      <c r="Z1671" s="82">
        <v>1</v>
      </c>
      <c r="AA1671" s="82">
        <v>1</v>
      </c>
      <c r="AB1671" s="82">
        <v>1</v>
      </c>
      <c r="AC1671" s="82">
        <v>1</v>
      </c>
      <c r="AD1671" s="85" t="str">
        <f>IF(A1671&lt;&gt;"",IF(D1671="DIRECCIÓN_DE_TRANSFERENCIAS","280 0031",VLOOKUP(C1671,NIVELES!$A$14:$B$105,2,0)),"")</f>
        <v>280 4110</v>
      </c>
      <c r="AE1671" s="86" t="s">
        <v>322</v>
      </c>
      <c r="AF1671" s="86" t="s">
        <v>544</v>
      </c>
      <c r="AG1671" s="79" t="str">
        <f>+IF(AF1671&lt;&gt;"",VLOOKUP(AF1671,NIVELES!$A$666:$B$673,2,0),"")</f>
        <v>PROTECCIÓN_SOCIAL_A_LA_FAMILIA._ASEGURAMIENTO_NO_CONTRIBUTIVO_E_INCLUSIÓN_ECONÓMICA_Y_MOVILIDAD_SOCIAL</v>
      </c>
      <c r="AH1671" s="78" t="s">
        <v>514</v>
      </c>
      <c r="AI1671" s="79" t="str">
        <f>IF(AH1671&lt;&gt;"",VLOOKUP(CONCATENATE(AG1671,AH1671),NIVELES!$B$676:$C$745,2,0),"")</f>
        <v>Inclusión Económica Y Movilidad Social</v>
      </c>
      <c r="AJ1671" s="78" t="s">
        <v>517</v>
      </c>
      <c r="AK1671" s="79" t="str">
        <f>+IF(AJ1671&lt;&gt;"",VLOOKUP(AJ1671,NIVELES!$A$816:$B$892,2,0),"")</f>
        <v>NO APLICA</v>
      </c>
      <c r="AL1671" s="78" t="s">
        <v>553</v>
      </c>
      <c r="AM1671" s="78">
        <v>510601</v>
      </c>
      <c r="AN1671" s="79" t="str">
        <f>IF(AM1671&lt;&gt;"",+VLOOKUP(AM1671,NIVELES!$A$1652:$B$2466,2,0),"")</f>
        <v>Aporte Patronal</v>
      </c>
      <c r="AO1671" s="87">
        <v>1779.07</v>
      </c>
      <c r="AP1671" s="88">
        <v>148.21</v>
      </c>
      <c r="AQ1671" s="88">
        <v>148.26</v>
      </c>
      <c r="AR1671" s="88">
        <v>148.26</v>
      </c>
      <c r="AS1671" s="88">
        <v>148.26</v>
      </c>
      <c r="AT1671" s="88">
        <v>148.26</v>
      </c>
      <c r="AU1671" s="88">
        <v>148.26</v>
      </c>
      <c r="AV1671" s="88">
        <v>148.26</v>
      </c>
      <c r="AW1671" s="88">
        <v>148.26</v>
      </c>
      <c r="AX1671" s="88">
        <v>148.26</v>
      </c>
      <c r="AY1671" s="88">
        <v>148.26</v>
      </c>
      <c r="AZ1671" s="88">
        <v>148.26</v>
      </c>
      <c r="BA1671" s="88">
        <v>148.26</v>
      </c>
      <c r="BB1671" s="89">
        <f t="shared" si="99"/>
        <v>1779.07</v>
      </c>
      <c r="BC1671" s="90" t="str">
        <f t="shared" ref="BC1671:BC1734" si="102">IF(A1671&lt;&gt;"",IF(AO1671&lt;&gt;"",IF(AO1671=BB1671,"OK",AO1671-BB1671),IF(AND(AO1671="",BB1671=""),"",AO1671-BB1671))," ")</f>
        <v>OK</v>
      </c>
      <c r="BD1671" s="91" t="str">
        <f t="shared" si="100"/>
        <v xml:space="preserve">                  </v>
      </c>
      <c r="BE1671" s="92">
        <f t="shared" si="101"/>
        <v>12</v>
      </c>
    </row>
    <row r="1672" spans="1:57" s="74" customFormat="1" ht="50.1" customHeight="1" x14ac:dyDescent="0.2">
      <c r="A1672" s="78" t="s">
        <v>55</v>
      </c>
      <c r="B1672" s="78" t="s">
        <v>59</v>
      </c>
      <c r="C1672" s="78" t="s">
        <v>616</v>
      </c>
      <c r="D1672" s="78" t="s">
        <v>606</v>
      </c>
      <c r="E1672" s="79" t="str">
        <f>+IF(C1672&lt;&gt;"",VLOOKUP(MID(C1672,18,5),NIVELES!$A$133:$B$213,2,0),"")</f>
        <v>MANABÍ</v>
      </c>
      <c r="F1672" s="80" t="s">
        <v>81</v>
      </c>
      <c r="G1672" s="81" t="str">
        <f>+IF(F1672&lt;&gt;"",VLOOKUP(F1672,NIVELES!$A$246:$C$464,3,0),"")</f>
        <v xml:space="preserve"> </v>
      </c>
      <c r="H1672" s="82" t="s">
        <v>1024</v>
      </c>
      <c r="I1672" s="78" t="s">
        <v>2188</v>
      </c>
      <c r="J1672" s="78" t="s">
        <v>2184</v>
      </c>
      <c r="K1672" s="78" t="s">
        <v>2185</v>
      </c>
      <c r="L1672" s="78" t="s">
        <v>1791</v>
      </c>
      <c r="M1672" s="78" t="s">
        <v>1791</v>
      </c>
      <c r="N1672" s="78" t="s">
        <v>1791</v>
      </c>
      <c r="O1672" s="78" t="s">
        <v>2167</v>
      </c>
      <c r="P1672" s="82">
        <v>12</v>
      </c>
      <c r="Q1672" s="78" t="s">
        <v>2663</v>
      </c>
      <c r="R1672" s="82">
        <v>1</v>
      </c>
      <c r="S1672" s="82">
        <v>1</v>
      </c>
      <c r="T1672" s="82">
        <v>1</v>
      </c>
      <c r="U1672" s="82">
        <v>1</v>
      </c>
      <c r="V1672" s="82">
        <v>1</v>
      </c>
      <c r="W1672" s="82">
        <v>1</v>
      </c>
      <c r="X1672" s="82">
        <v>1</v>
      </c>
      <c r="Y1672" s="82">
        <v>1</v>
      </c>
      <c r="Z1672" s="82">
        <v>1</v>
      </c>
      <c r="AA1672" s="82">
        <v>1</v>
      </c>
      <c r="AB1672" s="82">
        <v>1</v>
      </c>
      <c r="AC1672" s="82">
        <v>1</v>
      </c>
      <c r="AD1672" s="85" t="str">
        <f>IF(A1672&lt;&gt;"",IF(D1672="DIRECCIÓN_DE_TRANSFERENCIAS","280 0031",VLOOKUP(C1672,NIVELES!$A$14:$B$105,2,0)),"")</f>
        <v>280 4110</v>
      </c>
      <c r="AE1672" s="86" t="s">
        <v>322</v>
      </c>
      <c r="AF1672" s="86" t="s">
        <v>544</v>
      </c>
      <c r="AG1672" s="79" t="str">
        <f>+IF(AF1672&lt;&gt;"",VLOOKUP(AF1672,NIVELES!$A$666:$B$673,2,0),"")</f>
        <v>PROTECCIÓN_SOCIAL_A_LA_FAMILIA._ASEGURAMIENTO_NO_CONTRIBUTIVO_E_INCLUSIÓN_ECONÓMICA_Y_MOVILIDAD_SOCIAL</v>
      </c>
      <c r="AH1672" s="78" t="s">
        <v>514</v>
      </c>
      <c r="AI1672" s="79" t="str">
        <f>IF(AH1672&lt;&gt;"",VLOOKUP(CONCATENATE(AG1672,AH1672),NIVELES!$B$676:$C$745,2,0),"")</f>
        <v>Inclusión Económica Y Movilidad Social</v>
      </c>
      <c r="AJ1672" s="78" t="s">
        <v>517</v>
      </c>
      <c r="AK1672" s="79" t="str">
        <f>+IF(AJ1672&lt;&gt;"",VLOOKUP(AJ1672,NIVELES!$A$816:$B$892,2,0),"")</f>
        <v>NO APLICA</v>
      </c>
      <c r="AL1672" s="78" t="s">
        <v>553</v>
      </c>
      <c r="AM1672" s="78">
        <v>510602</v>
      </c>
      <c r="AN1672" s="79" t="str">
        <f>IF(AM1672&lt;&gt;"",+VLOOKUP(AM1672,NIVELES!$A$1652:$B$2466,2,0),"")</f>
        <v>Fondo de Reserva</v>
      </c>
      <c r="AO1672" s="87">
        <v>1536.33</v>
      </c>
      <c r="AP1672" s="88">
        <v>128</v>
      </c>
      <c r="AQ1672" s="88">
        <v>128.03</v>
      </c>
      <c r="AR1672" s="88">
        <v>128.03</v>
      </c>
      <c r="AS1672" s="88">
        <v>128.03</v>
      </c>
      <c r="AT1672" s="88">
        <v>128.03</v>
      </c>
      <c r="AU1672" s="88">
        <v>128.03</v>
      </c>
      <c r="AV1672" s="88">
        <v>128.03</v>
      </c>
      <c r="AW1672" s="88">
        <v>128.03</v>
      </c>
      <c r="AX1672" s="88">
        <v>128.03</v>
      </c>
      <c r="AY1672" s="88">
        <v>128.03</v>
      </c>
      <c r="AZ1672" s="88">
        <v>128.03</v>
      </c>
      <c r="BA1672" s="88">
        <v>128.03</v>
      </c>
      <c r="BB1672" s="89">
        <f t="shared" ref="BB1672:BB1735" si="103">SUBTOTAL(9,AP1672:BA1672)</f>
        <v>1536.3299999999997</v>
      </c>
      <c r="BC1672" s="90" t="str">
        <f t="shared" si="102"/>
        <v>OK</v>
      </c>
      <c r="BD1672" s="91" t="str">
        <f t="shared" ref="BD1672:BD1735" si="104">IF(A1672&lt;&gt;"",IF(A1672="","Escoger Nivel 0",)&amp;" "&amp;(IF(B1672="","Escoger Nivel  1",)&amp;" "&amp;(IF(C1672="","Escoger Nivel 2",)&amp;" "&amp;(IF(D1672="","Escoger Nivel 3",)&amp;" "&amp;(IF(F1672="","Escoger Cantón",)&amp;" "&amp;(IF(I1672="","Escoger Obj. Estratégico Institucional N1",)&amp;" "&amp;(IF(J1672="","Escoger Obj. Especifico N2",)&amp;" "&amp;(IF(K1672="","Escoger Obj. Operativo N4",)&amp;" "&amp;(IF(L1672=""," Llenar Modalidad de Servicio ",)&amp;""&amp;(IF(M1672=""," Llenar Meta de Cobertura ",)&amp;" "&amp;(IF(N1672="","Llenar Indicador",)&amp;" "&amp;(IF(O1672="","Llenar Actividad PAPP",)&amp;" "&amp;(IF(P1672="","Llenar Metas",)&amp;" "&amp;(IF(Q1672="","Llenar Indicador",)&amp;" "&amp;(IF(AF1672="","Escoger Nro. programa",)&amp;" "&amp;(IF(AH1672="","Escoger Nro. Actividad e-Sigef",)&amp;" "&amp;(IF(AK1672="","Escoger direccionamiento de gasto",)&amp;" "&amp;(IF(AL1672="","Escoger Grupo de Gasto",)&amp;" "&amp;(IF(AM1672="","Escoger Item Presupuestario",)&amp;" "&amp;(IF(AO1672="","Llenar valor de actividad",))))))))))))))))))))," ")</f>
        <v xml:space="preserve">                  </v>
      </c>
      <c r="BE1672" s="92">
        <f t="shared" si="101"/>
        <v>12</v>
      </c>
    </row>
    <row r="1673" spans="1:57" s="74" customFormat="1" ht="50.1" customHeight="1" x14ac:dyDescent="0.2">
      <c r="A1673" s="78" t="s">
        <v>55</v>
      </c>
      <c r="B1673" s="78" t="s">
        <v>59</v>
      </c>
      <c r="C1673" s="78" t="s">
        <v>616</v>
      </c>
      <c r="D1673" s="78" t="s">
        <v>605</v>
      </c>
      <c r="E1673" s="79" t="str">
        <f>+IF(C1673&lt;&gt;"",VLOOKUP(MID(C1673,18,5),NIVELES!$A$133:$B$213,2,0),"")</f>
        <v>MANABÍ</v>
      </c>
      <c r="F1673" s="80" t="s">
        <v>81</v>
      </c>
      <c r="G1673" s="81" t="str">
        <f>+IF(F1673&lt;&gt;"",VLOOKUP(F1673,NIVELES!$A$246:$C$464,3,0),"")</f>
        <v xml:space="preserve"> </v>
      </c>
      <c r="H1673" s="82" t="s">
        <v>1024</v>
      </c>
      <c r="I1673" s="78" t="s">
        <v>2201</v>
      </c>
      <c r="J1673" s="78" t="s">
        <v>2184</v>
      </c>
      <c r="K1673" s="78" t="s">
        <v>2185</v>
      </c>
      <c r="L1673" s="78" t="s">
        <v>1791</v>
      </c>
      <c r="M1673" s="78" t="s">
        <v>1791</v>
      </c>
      <c r="N1673" s="78" t="s">
        <v>1791</v>
      </c>
      <c r="O1673" s="78" t="s">
        <v>2269</v>
      </c>
      <c r="P1673" s="82">
        <v>12</v>
      </c>
      <c r="Q1673" s="78" t="s">
        <v>2270</v>
      </c>
      <c r="R1673" s="82">
        <v>1</v>
      </c>
      <c r="S1673" s="82">
        <v>1</v>
      </c>
      <c r="T1673" s="82">
        <v>1</v>
      </c>
      <c r="U1673" s="82">
        <v>1</v>
      </c>
      <c r="V1673" s="82">
        <v>1</v>
      </c>
      <c r="W1673" s="82">
        <v>1</v>
      </c>
      <c r="X1673" s="82">
        <v>1</v>
      </c>
      <c r="Y1673" s="82">
        <v>1</v>
      </c>
      <c r="Z1673" s="82">
        <v>1</v>
      </c>
      <c r="AA1673" s="82">
        <v>1</v>
      </c>
      <c r="AB1673" s="82">
        <v>1</v>
      </c>
      <c r="AC1673" s="82">
        <v>1</v>
      </c>
      <c r="AD1673" s="85" t="str">
        <f>IF(A1673&lt;&gt;"",IF(D1673="DIRECCIÓN_DE_TRANSFERENCIAS","280 0031",VLOOKUP(C1673,NIVELES!$A$14:$B$105,2,0)),"")</f>
        <v>280 4110</v>
      </c>
      <c r="AE1673" s="86" t="s">
        <v>322</v>
      </c>
      <c r="AF1673" s="86" t="s">
        <v>545</v>
      </c>
      <c r="AG1673" s="79" t="str">
        <f>+IF(AF1673&lt;&gt;"",VLOOKUP(AF1673,NIVELES!$A$666:$B$673,2,0),"")</f>
        <v>SERVICIOS_DE_ATENCIÓN_GERONTOLÓGICA</v>
      </c>
      <c r="AH1673" s="78" t="s">
        <v>322</v>
      </c>
      <c r="AI1673" s="79" t="str">
        <f>IF(AH1673&lt;&gt;"",VLOOKUP(CONCATENATE(AG1673,AH1673),NIVELES!$B$676:$C$745,2,0),"")</f>
        <v>Administracion De La Atencion Gerontologica</v>
      </c>
      <c r="AJ1673" s="78" t="s">
        <v>517</v>
      </c>
      <c r="AK1673" s="79" t="str">
        <f>+IF(AJ1673&lt;&gt;"",VLOOKUP(AJ1673,NIVELES!$A$816:$B$892,2,0),"")</f>
        <v>NO APLICA</v>
      </c>
      <c r="AL1673" s="78" t="s">
        <v>553</v>
      </c>
      <c r="AM1673" s="78">
        <v>510203</v>
      </c>
      <c r="AN1673" s="79" t="str">
        <f>IF(AM1673&lt;&gt;"",+VLOOKUP(AM1673,NIVELES!$A$1652:$B$2466,2,0),"")</f>
        <v>Decimotercer Sueldo</v>
      </c>
      <c r="AO1673" s="87">
        <v>5715.42</v>
      </c>
      <c r="AP1673" s="88">
        <v>57.15</v>
      </c>
      <c r="AQ1673" s="88">
        <v>57.15</v>
      </c>
      <c r="AR1673" s="88">
        <v>57.15</v>
      </c>
      <c r="AS1673" s="88">
        <v>57.15</v>
      </c>
      <c r="AT1673" s="88">
        <v>57.15</v>
      </c>
      <c r="AU1673" s="88">
        <v>57.15</v>
      </c>
      <c r="AV1673" s="88">
        <v>57.15</v>
      </c>
      <c r="AW1673" s="88">
        <v>57.15</v>
      </c>
      <c r="AX1673" s="88">
        <v>57.15</v>
      </c>
      <c r="AY1673" s="88">
        <v>57.15</v>
      </c>
      <c r="AZ1673" s="88">
        <v>57.15</v>
      </c>
      <c r="BA1673" s="88">
        <v>5086.7700000000004</v>
      </c>
      <c r="BB1673" s="89">
        <f t="shared" si="103"/>
        <v>5715.42</v>
      </c>
      <c r="BC1673" s="90" t="str">
        <f t="shared" si="102"/>
        <v>OK</v>
      </c>
      <c r="BD1673" s="91" t="str">
        <f t="shared" si="104"/>
        <v xml:space="preserve">                  </v>
      </c>
      <c r="BE1673" s="92">
        <f t="shared" ref="BE1673:BE1736" si="105">SUBTOTAL(9,R1673:AC1673)</f>
        <v>12</v>
      </c>
    </row>
    <row r="1674" spans="1:57" s="74" customFormat="1" ht="50.1" customHeight="1" x14ac:dyDescent="0.2">
      <c r="A1674" s="78" t="s">
        <v>55</v>
      </c>
      <c r="B1674" s="78" t="s">
        <v>59</v>
      </c>
      <c r="C1674" s="78" t="s">
        <v>616</v>
      </c>
      <c r="D1674" s="78" t="s">
        <v>605</v>
      </c>
      <c r="E1674" s="79" t="str">
        <f>+IF(C1674&lt;&gt;"",VLOOKUP(MID(C1674,18,5),NIVELES!$A$133:$B$213,2,0),"")</f>
        <v>MANABÍ</v>
      </c>
      <c r="F1674" s="80" t="s">
        <v>81</v>
      </c>
      <c r="G1674" s="81" t="str">
        <f>+IF(F1674&lt;&gt;"",VLOOKUP(F1674,NIVELES!$A$246:$C$464,3,0),"")</f>
        <v xml:space="preserve"> </v>
      </c>
      <c r="H1674" s="82" t="s">
        <v>1024</v>
      </c>
      <c r="I1674" s="78" t="s">
        <v>2201</v>
      </c>
      <c r="J1674" s="78" t="s">
        <v>2184</v>
      </c>
      <c r="K1674" s="78" t="s">
        <v>2185</v>
      </c>
      <c r="L1674" s="78" t="s">
        <v>1791</v>
      </c>
      <c r="M1674" s="78" t="s">
        <v>1791</v>
      </c>
      <c r="N1674" s="78" t="s">
        <v>1791</v>
      </c>
      <c r="O1674" s="78" t="s">
        <v>2269</v>
      </c>
      <c r="P1674" s="82">
        <v>12</v>
      </c>
      <c r="Q1674" s="78" t="s">
        <v>2270</v>
      </c>
      <c r="R1674" s="82">
        <v>1</v>
      </c>
      <c r="S1674" s="82">
        <v>1</v>
      </c>
      <c r="T1674" s="82">
        <v>1</v>
      </c>
      <c r="U1674" s="82">
        <v>1</v>
      </c>
      <c r="V1674" s="82">
        <v>1</v>
      </c>
      <c r="W1674" s="82">
        <v>1</v>
      </c>
      <c r="X1674" s="82">
        <v>1</v>
      </c>
      <c r="Y1674" s="82">
        <v>1</v>
      </c>
      <c r="Z1674" s="82">
        <v>1</v>
      </c>
      <c r="AA1674" s="82">
        <v>1</v>
      </c>
      <c r="AB1674" s="82">
        <v>1</v>
      </c>
      <c r="AC1674" s="82">
        <v>1</v>
      </c>
      <c r="AD1674" s="85" t="str">
        <f>IF(A1674&lt;&gt;"",IF(D1674="DIRECCIÓN_DE_TRANSFERENCIAS","280 0031",VLOOKUP(C1674,NIVELES!$A$14:$B$105,2,0)),"")</f>
        <v>280 4110</v>
      </c>
      <c r="AE1674" s="86" t="s">
        <v>322</v>
      </c>
      <c r="AF1674" s="86" t="s">
        <v>545</v>
      </c>
      <c r="AG1674" s="79" t="str">
        <f>+IF(AF1674&lt;&gt;"",VLOOKUP(AF1674,NIVELES!$A$666:$B$673,2,0),"")</f>
        <v>SERVICIOS_DE_ATENCIÓN_GERONTOLÓGICA</v>
      </c>
      <c r="AH1674" s="78" t="s">
        <v>322</v>
      </c>
      <c r="AI1674" s="79" t="str">
        <f>IF(AH1674&lt;&gt;"",VLOOKUP(CONCATENATE(AG1674,AH1674),NIVELES!$B$676:$C$745,2,0),"")</f>
        <v>Administracion De La Atencion Gerontologica</v>
      </c>
      <c r="AJ1674" s="78" t="s">
        <v>517</v>
      </c>
      <c r="AK1674" s="79" t="str">
        <f>+IF(AJ1674&lt;&gt;"",VLOOKUP(AJ1674,NIVELES!$A$816:$B$892,2,0),"")</f>
        <v>NO APLICA</v>
      </c>
      <c r="AL1674" s="78" t="s">
        <v>553</v>
      </c>
      <c r="AM1674" s="78">
        <v>510204</v>
      </c>
      <c r="AN1674" s="79" t="str">
        <f>IF(AM1674&lt;&gt;"",+VLOOKUP(AM1674,NIVELES!$A$1652:$B$2466,2,0),"")</f>
        <v>Decimocuarto Sueldo</v>
      </c>
      <c r="AO1674" s="87">
        <v>2889.33</v>
      </c>
      <c r="AP1674" s="88">
        <v>28.89</v>
      </c>
      <c r="AQ1674" s="88">
        <v>28.89</v>
      </c>
      <c r="AR1674" s="88">
        <v>2571.54</v>
      </c>
      <c r="AS1674" s="88">
        <v>28.89</v>
      </c>
      <c r="AT1674" s="88">
        <v>28.89</v>
      </c>
      <c r="AU1674" s="88">
        <v>28.89</v>
      </c>
      <c r="AV1674" s="88">
        <v>28.89</v>
      </c>
      <c r="AW1674" s="88">
        <v>28.89</v>
      </c>
      <c r="AX1674" s="88">
        <v>28.89</v>
      </c>
      <c r="AY1674" s="88">
        <v>28.89</v>
      </c>
      <c r="AZ1674" s="88">
        <v>28.89</v>
      </c>
      <c r="BA1674" s="88">
        <v>28.89</v>
      </c>
      <c r="BB1674" s="89">
        <f t="shared" si="103"/>
        <v>2889.329999999999</v>
      </c>
      <c r="BC1674" s="90" t="str">
        <f t="shared" si="102"/>
        <v>OK</v>
      </c>
      <c r="BD1674" s="91" t="str">
        <f t="shared" si="104"/>
        <v xml:space="preserve">                  </v>
      </c>
      <c r="BE1674" s="92">
        <f t="shared" si="105"/>
        <v>12</v>
      </c>
    </row>
    <row r="1675" spans="1:57" s="74" customFormat="1" ht="50.1" customHeight="1" x14ac:dyDescent="0.2">
      <c r="A1675" s="78" t="s">
        <v>55</v>
      </c>
      <c r="B1675" s="78" t="s">
        <v>59</v>
      </c>
      <c r="C1675" s="78" t="s">
        <v>616</v>
      </c>
      <c r="D1675" s="78" t="s">
        <v>605</v>
      </c>
      <c r="E1675" s="79" t="str">
        <f>+IF(C1675&lt;&gt;"",VLOOKUP(MID(C1675,18,5),NIVELES!$A$133:$B$213,2,0),"")</f>
        <v>MANABÍ</v>
      </c>
      <c r="F1675" s="80" t="s">
        <v>81</v>
      </c>
      <c r="G1675" s="81" t="str">
        <f>+IF(F1675&lt;&gt;"",VLOOKUP(F1675,NIVELES!$A$246:$C$464,3,0),"")</f>
        <v xml:space="preserve"> </v>
      </c>
      <c r="H1675" s="82" t="s">
        <v>1024</v>
      </c>
      <c r="I1675" s="78" t="s">
        <v>2201</v>
      </c>
      <c r="J1675" s="78" t="s">
        <v>2184</v>
      </c>
      <c r="K1675" s="78" t="s">
        <v>2185</v>
      </c>
      <c r="L1675" s="78" t="s">
        <v>1791</v>
      </c>
      <c r="M1675" s="78" t="s">
        <v>1791</v>
      </c>
      <c r="N1675" s="78" t="s">
        <v>1791</v>
      </c>
      <c r="O1675" s="78" t="s">
        <v>2269</v>
      </c>
      <c r="P1675" s="82">
        <v>12</v>
      </c>
      <c r="Q1675" s="78" t="s">
        <v>2270</v>
      </c>
      <c r="R1675" s="82">
        <v>1</v>
      </c>
      <c r="S1675" s="82">
        <v>1</v>
      </c>
      <c r="T1675" s="82">
        <v>1</v>
      </c>
      <c r="U1675" s="82">
        <v>1</v>
      </c>
      <c r="V1675" s="82">
        <v>1</v>
      </c>
      <c r="W1675" s="82">
        <v>1</v>
      </c>
      <c r="X1675" s="82">
        <v>1</v>
      </c>
      <c r="Y1675" s="82">
        <v>1</v>
      </c>
      <c r="Z1675" s="82">
        <v>1</v>
      </c>
      <c r="AA1675" s="82">
        <v>1</v>
      </c>
      <c r="AB1675" s="82">
        <v>1</v>
      </c>
      <c r="AC1675" s="82">
        <v>1</v>
      </c>
      <c r="AD1675" s="85" t="str">
        <f>IF(A1675&lt;&gt;"",IF(D1675="DIRECCIÓN_DE_TRANSFERENCIAS","280 0031",VLOOKUP(C1675,NIVELES!$A$14:$B$105,2,0)),"")</f>
        <v>280 4110</v>
      </c>
      <c r="AE1675" s="86" t="s">
        <v>322</v>
      </c>
      <c r="AF1675" s="86" t="s">
        <v>545</v>
      </c>
      <c r="AG1675" s="79" t="str">
        <f>+IF(AF1675&lt;&gt;"",VLOOKUP(AF1675,NIVELES!$A$666:$B$673,2,0),"")</f>
        <v>SERVICIOS_DE_ATENCIÓN_GERONTOLÓGICA</v>
      </c>
      <c r="AH1675" s="78" t="s">
        <v>322</v>
      </c>
      <c r="AI1675" s="79" t="str">
        <f>IF(AH1675&lt;&gt;"",VLOOKUP(CONCATENATE(AG1675,AH1675),NIVELES!$B$676:$C$745,2,0),"")</f>
        <v>Administracion De La Atencion Gerontologica</v>
      </c>
      <c r="AJ1675" s="78" t="s">
        <v>517</v>
      </c>
      <c r="AK1675" s="79" t="str">
        <f>+IF(AJ1675&lt;&gt;"",VLOOKUP(AJ1675,NIVELES!$A$816:$B$892,2,0),"")</f>
        <v>NO APLICA</v>
      </c>
      <c r="AL1675" s="78" t="s">
        <v>553</v>
      </c>
      <c r="AM1675" s="78">
        <v>510510</v>
      </c>
      <c r="AN1675" s="79" t="str">
        <f>IF(AM1675&lt;&gt;"",+VLOOKUP(AM1675,NIVELES!$A$1652:$B$2466,2,0),"")</f>
        <v>Servicios Personales por Contrato</v>
      </c>
      <c r="AO1675" s="87">
        <v>68585</v>
      </c>
      <c r="AP1675" s="88">
        <v>5715.38</v>
      </c>
      <c r="AQ1675" s="88">
        <v>5715.42</v>
      </c>
      <c r="AR1675" s="88">
        <v>5715.42</v>
      </c>
      <c r="AS1675" s="88">
        <v>5715.42</v>
      </c>
      <c r="AT1675" s="88">
        <v>5715.42</v>
      </c>
      <c r="AU1675" s="88">
        <v>5715.42</v>
      </c>
      <c r="AV1675" s="88">
        <v>5715.42</v>
      </c>
      <c r="AW1675" s="88">
        <v>5715.42</v>
      </c>
      <c r="AX1675" s="88">
        <v>5715.42</v>
      </c>
      <c r="AY1675" s="88">
        <v>5715.42</v>
      </c>
      <c r="AZ1675" s="88">
        <v>5715.42</v>
      </c>
      <c r="BA1675" s="88">
        <v>5715.42</v>
      </c>
      <c r="BB1675" s="89">
        <f t="shared" si="103"/>
        <v>68584.999999999985</v>
      </c>
      <c r="BC1675" s="90" t="str">
        <f t="shared" si="102"/>
        <v>OK</v>
      </c>
      <c r="BD1675" s="91" t="str">
        <f t="shared" si="104"/>
        <v xml:space="preserve">                  </v>
      </c>
      <c r="BE1675" s="92">
        <f t="shared" si="105"/>
        <v>12</v>
      </c>
    </row>
    <row r="1676" spans="1:57" s="74" customFormat="1" ht="50.1" customHeight="1" x14ac:dyDescent="0.2">
      <c r="A1676" s="78" t="s">
        <v>55</v>
      </c>
      <c r="B1676" s="78" t="s">
        <v>59</v>
      </c>
      <c r="C1676" s="78" t="s">
        <v>616</v>
      </c>
      <c r="D1676" s="78" t="s">
        <v>605</v>
      </c>
      <c r="E1676" s="79" t="str">
        <f>+IF(C1676&lt;&gt;"",VLOOKUP(MID(C1676,18,5),NIVELES!$A$133:$B$213,2,0),"")</f>
        <v>MANABÍ</v>
      </c>
      <c r="F1676" s="80" t="s">
        <v>81</v>
      </c>
      <c r="G1676" s="81" t="str">
        <f>+IF(F1676&lt;&gt;"",VLOOKUP(F1676,NIVELES!$A$246:$C$464,3,0),"")</f>
        <v xml:space="preserve"> </v>
      </c>
      <c r="H1676" s="82" t="s">
        <v>1024</v>
      </c>
      <c r="I1676" s="78" t="s">
        <v>2201</v>
      </c>
      <c r="J1676" s="78" t="s">
        <v>2184</v>
      </c>
      <c r="K1676" s="78" t="s">
        <v>2185</v>
      </c>
      <c r="L1676" s="78" t="s">
        <v>1791</v>
      </c>
      <c r="M1676" s="78" t="s">
        <v>1791</v>
      </c>
      <c r="N1676" s="78" t="s">
        <v>1791</v>
      </c>
      <c r="O1676" s="78" t="s">
        <v>2269</v>
      </c>
      <c r="P1676" s="82">
        <v>12</v>
      </c>
      <c r="Q1676" s="78" t="s">
        <v>2270</v>
      </c>
      <c r="R1676" s="82">
        <v>1</v>
      </c>
      <c r="S1676" s="82">
        <v>1</v>
      </c>
      <c r="T1676" s="82">
        <v>1</v>
      </c>
      <c r="U1676" s="82">
        <v>1</v>
      </c>
      <c r="V1676" s="82">
        <v>1</v>
      </c>
      <c r="W1676" s="82">
        <v>1</v>
      </c>
      <c r="X1676" s="82">
        <v>1</v>
      </c>
      <c r="Y1676" s="82">
        <v>1</v>
      </c>
      <c r="Z1676" s="82">
        <v>1</v>
      </c>
      <c r="AA1676" s="82">
        <v>1</v>
      </c>
      <c r="AB1676" s="82">
        <v>1</v>
      </c>
      <c r="AC1676" s="82">
        <v>1</v>
      </c>
      <c r="AD1676" s="85" t="str">
        <f>IF(A1676&lt;&gt;"",IF(D1676="DIRECCIÓN_DE_TRANSFERENCIAS","280 0031",VLOOKUP(C1676,NIVELES!$A$14:$B$105,2,0)),"")</f>
        <v>280 4110</v>
      </c>
      <c r="AE1676" s="86" t="s">
        <v>322</v>
      </c>
      <c r="AF1676" s="86" t="s">
        <v>545</v>
      </c>
      <c r="AG1676" s="79" t="str">
        <f>+IF(AF1676&lt;&gt;"",VLOOKUP(AF1676,NIVELES!$A$666:$B$673,2,0),"")</f>
        <v>SERVICIOS_DE_ATENCIÓN_GERONTOLÓGICA</v>
      </c>
      <c r="AH1676" s="78" t="s">
        <v>322</v>
      </c>
      <c r="AI1676" s="79" t="str">
        <f>IF(AH1676&lt;&gt;"",VLOOKUP(CONCATENATE(AG1676,AH1676),NIVELES!$B$676:$C$745,2,0),"")</f>
        <v>Administracion De La Atencion Gerontologica</v>
      </c>
      <c r="AJ1676" s="78" t="s">
        <v>517</v>
      </c>
      <c r="AK1676" s="79" t="str">
        <f>+IF(AJ1676&lt;&gt;"",VLOOKUP(AJ1676,NIVELES!$A$816:$B$892,2,0),"")</f>
        <v>NO APLICA</v>
      </c>
      <c r="AL1676" s="78" t="s">
        <v>553</v>
      </c>
      <c r="AM1676" s="78">
        <v>510601</v>
      </c>
      <c r="AN1676" s="79" t="str">
        <f>IF(AM1676&lt;&gt;"",+VLOOKUP(AM1676,NIVELES!$A$1652:$B$2466,2,0),"")</f>
        <v>Aporte Patronal</v>
      </c>
      <c r="AO1676" s="87">
        <v>6618.45</v>
      </c>
      <c r="AP1676" s="88">
        <v>551.54</v>
      </c>
      <c r="AQ1676" s="88">
        <v>551.54</v>
      </c>
      <c r="AR1676" s="88">
        <v>551.54</v>
      </c>
      <c r="AS1676" s="88">
        <v>551.54</v>
      </c>
      <c r="AT1676" s="88">
        <v>551.54</v>
      </c>
      <c r="AU1676" s="88">
        <v>551.54</v>
      </c>
      <c r="AV1676" s="88">
        <v>551.54</v>
      </c>
      <c r="AW1676" s="88">
        <v>551.54</v>
      </c>
      <c r="AX1676" s="88">
        <v>551.54</v>
      </c>
      <c r="AY1676" s="88">
        <v>551.54</v>
      </c>
      <c r="AZ1676" s="88">
        <v>551.54</v>
      </c>
      <c r="BA1676" s="88">
        <v>551.51</v>
      </c>
      <c r="BB1676" s="89">
        <f t="shared" si="103"/>
        <v>6618.45</v>
      </c>
      <c r="BC1676" s="90" t="str">
        <f t="shared" si="102"/>
        <v>OK</v>
      </c>
      <c r="BD1676" s="91" t="str">
        <f t="shared" si="104"/>
        <v xml:space="preserve">                  </v>
      </c>
      <c r="BE1676" s="92">
        <f t="shared" si="105"/>
        <v>12</v>
      </c>
    </row>
    <row r="1677" spans="1:57" s="74" customFormat="1" ht="50.1" customHeight="1" x14ac:dyDescent="0.2">
      <c r="A1677" s="78" t="s">
        <v>55</v>
      </c>
      <c r="B1677" s="78" t="s">
        <v>59</v>
      </c>
      <c r="C1677" s="78" t="s">
        <v>616</v>
      </c>
      <c r="D1677" s="78" t="s">
        <v>605</v>
      </c>
      <c r="E1677" s="79" t="str">
        <f>+IF(C1677&lt;&gt;"",VLOOKUP(MID(C1677,18,5),NIVELES!$A$133:$B$213,2,0),"")</f>
        <v>MANABÍ</v>
      </c>
      <c r="F1677" s="80" t="s">
        <v>81</v>
      </c>
      <c r="G1677" s="81" t="str">
        <f>+IF(F1677&lt;&gt;"",VLOOKUP(F1677,NIVELES!$A$246:$C$464,3,0),"")</f>
        <v xml:space="preserve"> </v>
      </c>
      <c r="H1677" s="82" t="s">
        <v>1024</v>
      </c>
      <c r="I1677" s="78" t="s">
        <v>2201</v>
      </c>
      <c r="J1677" s="78" t="s">
        <v>2184</v>
      </c>
      <c r="K1677" s="78" t="s">
        <v>2185</v>
      </c>
      <c r="L1677" s="78" t="s">
        <v>1791</v>
      </c>
      <c r="M1677" s="78" t="s">
        <v>1791</v>
      </c>
      <c r="N1677" s="78" t="s">
        <v>1791</v>
      </c>
      <c r="O1677" s="78" t="s">
        <v>2269</v>
      </c>
      <c r="P1677" s="82">
        <v>12</v>
      </c>
      <c r="Q1677" s="78" t="s">
        <v>2270</v>
      </c>
      <c r="R1677" s="82">
        <v>1</v>
      </c>
      <c r="S1677" s="82">
        <v>1</v>
      </c>
      <c r="T1677" s="82">
        <v>1</v>
      </c>
      <c r="U1677" s="82">
        <v>1</v>
      </c>
      <c r="V1677" s="82">
        <v>1</v>
      </c>
      <c r="W1677" s="82">
        <v>1</v>
      </c>
      <c r="X1677" s="82">
        <v>1</v>
      </c>
      <c r="Y1677" s="82">
        <v>1</v>
      </c>
      <c r="Z1677" s="82">
        <v>1</v>
      </c>
      <c r="AA1677" s="82">
        <v>1</v>
      </c>
      <c r="AB1677" s="82">
        <v>1</v>
      </c>
      <c r="AC1677" s="82">
        <v>1</v>
      </c>
      <c r="AD1677" s="85" t="str">
        <f>IF(A1677&lt;&gt;"",IF(D1677="DIRECCIÓN_DE_TRANSFERENCIAS","280 0031",VLOOKUP(C1677,NIVELES!$A$14:$B$105,2,0)),"")</f>
        <v>280 4110</v>
      </c>
      <c r="AE1677" s="86" t="s">
        <v>322</v>
      </c>
      <c r="AF1677" s="86" t="s">
        <v>545</v>
      </c>
      <c r="AG1677" s="79" t="str">
        <f>+IF(AF1677&lt;&gt;"",VLOOKUP(AF1677,NIVELES!$A$666:$B$673,2,0),"")</f>
        <v>SERVICIOS_DE_ATENCIÓN_GERONTOLÓGICA</v>
      </c>
      <c r="AH1677" s="78" t="s">
        <v>322</v>
      </c>
      <c r="AI1677" s="79" t="str">
        <f>IF(AH1677&lt;&gt;"",VLOOKUP(CONCATENATE(AG1677,AH1677),NIVELES!$B$676:$C$745,2,0),"")</f>
        <v>Administracion De La Atencion Gerontologica</v>
      </c>
      <c r="AJ1677" s="78" t="s">
        <v>517</v>
      </c>
      <c r="AK1677" s="79" t="str">
        <f>+IF(AJ1677&lt;&gt;"",VLOOKUP(AJ1677,NIVELES!$A$816:$B$892,2,0),"")</f>
        <v>NO APLICA</v>
      </c>
      <c r="AL1677" s="78" t="s">
        <v>553</v>
      </c>
      <c r="AM1677" s="78">
        <v>510602</v>
      </c>
      <c r="AN1677" s="79" t="str">
        <f>IF(AM1677&lt;&gt;"",+VLOOKUP(AM1677,NIVELES!$A$1652:$B$2466,2,0),"")</f>
        <v>Fondo de Reserva</v>
      </c>
      <c r="AO1677" s="87">
        <v>5715.42</v>
      </c>
      <c r="AP1677" s="88">
        <v>476.29</v>
      </c>
      <c r="AQ1677" s="88">
        <v>476.29</v>
      </c>
      <c r="AR1677" s="88">
        <v>476.29</v>
      </c>
      <c r="AS1677" s="88">
        <v>476.29</v>
      </c>
      <c r="AT1677" s="88">
        <v>476.29</v>
      </c>
      <c r="AU1677" s="88">
        <v>476.29</v>
      </c>
      <c r="AV1677" s="88">
        <v>476.29</v>
      </c>
      <c r="AW1677" s="88">
        <v>476.29</v>
      </c>
      <c r="AX1677" s="88">
        <v>476.29</v>
      </c>
      <c r="AY1677" s="88">
        <v>476.29</v>
      </c>
      <c r="AZ1677" s="88">
        <v>476.29</v>
      </c>
      <c r="BA1677" s="88">
        <v>476.23</v>
      </c>
      <c r="BB1677" s="89">
        <f t="shared" si="103"/>
        <v>5715.42</v>
      </c>
      <c r="BC1677" s="90" t="str">
        <f t="shared" si="102"/>
        <v>OK</v>
      </c>
      <c r="BD1677" s="91" t="str">
        <f t="shared" si="104"/>
        <v xml:space="preserve">                  </v>
      </c>
      <c r="BE1677" s="92">
        <f t="shared" si="105"/>
        <v>12</v>
      </c>
    </row>
    <row r="1678" spans="1:57" s="74" customFormat="1" ht="50.1" customHeight="1" x14ac:dyDescent="0.2">
      <c r="A1678" s="78" t="s">
        <v>55</v>
      </c>
      <c r="B1678" s="78" t="s">
        <v>59</v>
      </c>
      <c r="C1678" s="78" t="s">
        <v>616</v>
      </c>
      <c r="D1678" s="78" t="s">
        <v>605</v>
      </c>
      <c r="E1678" s="79" t="str">
        <f>+IF(C1678&lt;&gt;"",VLOOKUP(MID(C1678,18,5),NIVELES!$A$133:$B$213,2,0),"")</f>
        <v>MANABÍ</v>
      </c>
      <c r="F1678" s="80" t="s">
        <v>81</v>
      </c>
      <c r="G1678" s="81" t="str">
        <f>+IF(F1678&lt;&gt;"",VLOOKUP(F1678,NIVELES!$A$246:$C$464,3,0),"")</f>
        <v xml:space="preserve"> </v>
      </c>
      <c r="H1678" s="82" t="s">
        <v>1024</v>
      </c>
      <c r="I1678" s="78" t="s">
        <v>2201</v>
      </c>
      <c r="J1678" s="78" t="s">
        <v>2184</v>
      </c>
      <c r="K1678" s="78" t="s">
        <v>2185</v>
      </c>
      <c r="L1678" s="78" t="s">
        <v>2719</v>
      </c>
      <c r="M1678" s="78">
        <v>72</v>
      </c>
      <c r="N1678" s="78" t="s">
        <v>2720</v>
      </c>
      <c r="O1678" s="78" t="s">
        <v>2274</v>
      </c>
      <c r="P1678" s="82">
        <v>12</v>
      </c>
      <c r="Q1678" s="78" t="s">
        <v>2275</v>
      </c>
      <c r="R1678" s="82">
        <v>1</v>
      </c>
      <c r="S1678" s="82">
        <v>1</v>
      </c>
      <c r="T1678" s="82">
        <v>1</v>
      </c>
      <c r="U1678" s="82">
        <v>1</v>
      </c>
      <c r="V1678" s="82">
        <v>1</v>
      </c>
      <c r="W1678" s="82">
        <v>1</v>
      </c>
      <c r="X1678" s="82">
        <v>1</v>
      </c>
      <c r="Y1678" s="82">
        <v>1</v>
      </c>
      <c r="Z1678" s="82">
        <v>1</v>
      </c>
      <c r="AA1678" s="82">
        <v>1</v>
      </c>
      <c r="AB1678" s="82">
        <v>1</v>
      </c>
      <c r="AC1678" s="82">
        <v>1</v>
      </c>
      <c r="AD1678" s="85" t="str">
        <f>IF(A1678&lt;&gt;"",IF(D1678="DIRECCIÓN_DE_TRANSFERENCIAS","280 0031",VLOOKUP(C1678,NIVELES!$A$14:$B$105,2,0)),"")</f>
        <v>280 4110</v>
      </c>
      <c r="AE1678" s="86" t="s">
        <v>322</v>
      </c>
      <c r="AF1678" s="86" t="s">
        <v>545</v>
      </c>
      <c r="AG1678" s="79" t="str">
        <f>+IF(AF1678&lt;&gt;"",VLOOKUP(AF1678,NIVELES!$A$666:$B$673,2,0),"")</f>
        <v>SERVICIOS_DE_ATENCIÓN_GERONTOLÓGICA</v>
      </c>
      <c r="AH1678" s="78" t="s">
        <v>322</v>
      </c>
      <c r="AI1678" s="79" t="str">
        <f>IF(AH1678&lt;&gt;"",VLOOKUP(CONCATENATE(AG1678,AH1678),NIVELES!$B$676:$C$745,2,0),"")</f>
        <v>Administracion De La Atencion Gerontologica</v>
      </c>
      <c r="AJ1678" s="78" t="s">
        <v>517</v>
      </c>
      <c r="AK1678" s="79" t="str">
        <f>+IF(AJ1678&lt;&gt;"",VLOOKUP(AJ1678,NIVELES!$A$816:$B$892,2,0),"")</f>
        <v>NO APLICA</v>
      </c>
      <c r="AL1678" s="78" t="s">
        <v>554</v>
      </c>
      <c r="AM1678" s="78">
        <v>530104</v>
      </c>
      <c r="AN1678" s="79" t="str">
        <f>IF(AM1678&lt;&gt;"",+VLOOKUP(AM1678,NIVELES!$A$1652:$B$2466,2,0),"")</f>
        <v>Energía Eléctrica</v>
      </c>
      <c r="AO1678" s="87">
        <v>6120</v>
      </c>
      <c r="AP1678" s="88">
        <v>510</v>
      </c>
      <c r="AQ1678" s="88">
        <v>510</v>
      </c>
      <c r="AR1678" s="88">
        <v>510</v>
      </c>
      <c r="AS1678" s="88">
        <v>510</v>
      </c>
      <c r="AT1678" s="88">
        <v>510</v>
      </c>
      <c r="AU1678" s="88">
        <v>510</v>
      </c>
      <c r="AV1678" s="88">
        <v>510</v>
      </c>
      <c r="AW1678" s="88">
        <v>510</v>
      </c>
      <c r="AX1678" s="88">
        <v>510</v>
      </c>
      <c r="AY1678" s="88">
        <v>510</v>
      </c>
      <c r="AZ1678" s="88">
        <v>510</v>
      </c>
      <c r="BA1678" s="88">
        <v>510</v>
      </c>
      <c r="BB1678" s="89">
        <f t="shared" si="103"/>
        <v>6120</v>
      </c>
      <c r="BC1678" s="90" t="str">
        <f t="shared" si="102"/>
        <v>OK</v>
      </c>
      <c r="BD1678" s="91" t="str">
        <f t="shared" si="104"/>
        <v xml:space="preserve">                  </v>
      </c>
      <c r="BE1678" s="92">
        <f t="shared" si="105"/>
        <v>12</v>
      </c>
    </row>
    <row r="1679" spans="1:57" s="74" customFormat="1" ht="50.1" customHeight="1" x14ac:dyDescent="0.2">
      <c r="A1679" s="78" t="s">
        <v>55</v>
      </c>
      <c r="B1679" s="78" t="s">
        <v>59</v>
      </c>
      <c r="C1679" s="78" t="s">
        <v>616</v>
      </c>
      <c r="D1679" s="78" t="s">
        <v>605</v>
      </c>
      <c r="E1679" s="79" t="str">
        <f>+IF(C1679&lt;&gt;"",VLOOKUP(MID(C1679,18,5),NIVELES!$A$133:$B$213,2,0),"")</f>
        <v>MANABÍ</v>
      </c>
      <c r="F1679" s="80" t="s">
        <v>81</v>
      </c>
      <c r="G1679" s="81" t="str">
        <f>+IF(F1679&lt;&gt;"",VLOOKUP(F1679,NIVELES!$A$246:$C$464,3,0),"")</f>
        <v xml:space="preserve"> </v>
      </c>
      <c r="H1679" s="82" t="s">
        <v>1024</v>
      </c>
      <c r="I1679" s="78" t="s">
        <v>2201</v>
      </c>
      <c r="J1679" s="78" t="s">
        <v>2184</v>
      </c>
      <c r="K1679" s="78" t="s">
        <v>2185</v>
      </c>
      <c r="L1679" s="78" t="s">
        <v>2719</v>
      </c>
      <c r="M1679" s="78">
        <v>72</v>
      </c>
      <c r="N1679" s="78" t="s">
        <v>2720</v>
      </c>
      <c r="O1679" s="78" t="s">
        <v>2274</v>
      </c>
      <c r="P1679" s="82">
        <v>12</v>
      </c>
      <c r="Q1679" s="78" t="s">
        <v>2275</v>
      </c>
      <c r="R1679" s="82">
        <v>1</v>
      </c>
      <c r="S1679" s="82">
        <v>1</v>
      </c>
      <c r="T1679" s="82">
        <v>1</v>
      </c>
      <c r="U1679" s="82">
        <v>1</v>
      </c>
      <c r="V1679" s="82">
        <v>1</v>
      </c>
      <c r="W1679" s="82">
        <v>1</v>
      </c>
      <c r="X1679" s="82">
        <v>1</v>
      </c>
      <c r="Y1679" s="82">
        <v>1</v>
      </c>
      <c r="Z1679" s="82">
        <v>1</v>
      </c>
      <c r="AA1679" s="82">
        <v>1</v>
      </c>
      <c r="AB1679" s="82">
        <v>1</v>
      </c>
      <c r="AC1679" s="82">
        <v>1</v>
      </c>
      <c r="AD1679" s="85" t="str">
        <f>IF(A1679&lt;&gt;"",IF(D1679="DIRECCIÓN_DE_TRANSFERENCIAS","280 0031",VLOOKUP(C1679,NIVELES!$A$14:$B$105,2,0)),"")</f>
        <v>280 4110</v>
      </c>
      <c r="AE1679" s="86" t="s">
        <v>322</v>
      </c>
      <c r="AF1679" s="86" t="s">
        <v>545</v>
      </c>
      <c r="AG1679" s="79" t="str">
        <f>+IF(AF1679&lt;&gt;"",VLOOKUP(AF1679,NIVELES!$A$666:$B$673,2,0),"")</f>
        <v>SERVICIOS_DE_ATENCIÓN_GERONTOLÓGICA</v>
      </c>
      <c r="AH1679" s="78" t="s">
        <v>322</v>
      </c>
      <c r="AI1679" s="79" t="str">
        <f>IF(AH1679&lt;&gt;"",VLOOKUP(CONCATENATE(AG1679,AH1679),NIVELES!$B$676:$C$745,2,0),"")</f>
        <v>Administracion De La Atencion Gerontologica</v>
      </c>
      <c r="AJ1679" s="78" t="s">
        <v>517</v>
      </c>
      <c r="AK1679" s="79" t="str">
        <f>+IF(AJ1679&lt;&gt;"",VLOOKUP(AJ1679,NIVELES!$A$816:$B$892,2,0),"")</f>
        <v>NO APLICA</v>
      </c>
      <c r="AL1679" s="78" t="s">
        <v>554</v>
      </c>
      <c r="AM1679" s="78">
        <v>530105</v>
      </c>
      <c r="AN1679" s="79" t="str">
        <f>IF(AM1679&lt;&gt;"",+VLOOKUP(AM1679,NIVELES!$A$1652:$B$2466,2,0),"")</f>
        <v>Telecomunicaciones</v>
      </c>
      <c r="AO1679" s="87">
        <v>95</v>
      </c>
      <c r="AP1679" s="88">
        <v>7.916666666666667</v>
      </c>
      <c r="AQ1679" s="88">
        <v>7.916666666666667</v>
      </c>
      <c r="AR1679" s="88">
        <v>7.916666666666667</v>
      </c>
      <c r="AS1679" s="88">
        <v>7.916666666666667</v>
      </c>
      <c r="AT1679" s="88">
        <v>7.916666666666667</v>
      </c>
      <c r="AU1679" s="88">
        <v>7.916666666666667</v>
      </c>
      <c r="AV1679" s="88">
        <v>7.916666666666667</v>
      </c>
      <c r="AW1679" s="88">
        <v>7.916666666666667</v>
      </c>
      <c r="AX1679" s="88">
        <v>7.916666666666667</v>
      </c>
      <c r="AY1679" s="88">
        <v>7.916666666666667</v>
      </c>
      <c r="AZ1679" s="88">
        <v>7.916666666666667</v>
      </c>
      <c r="BA1679" s="88">
        <v>7.916666666666667</v>
      </c>
      <c r="BB1679" s="89">
        <f t="shared" si="103"/>
        <v>95.000000000000014</v>
      </c>
      <c r="BC1679" s="90" t="str">
        <f t="shared" si="102"/>
        <v>OK</v>
      </c>
      <c r="BD1679" s="91" t="str">
        <f t="shared" si="104"/>
        <v xml:space="preserve">                  </v>
      </c>
      <c r="BE1679" s="92">
        <f t="shared" si="105"/>
        <v>12</v>
      </c>
    </row>
    <row r="1680" spans="1:57" s="74" customFormat="1" ht="50.1" customHeight="1" x14ac:dyDescent="0.2">
      <c r="A1680" s="78" t="s">
        <v>55</v>
      </c>
      <c r="B1680" s="78" t="s">
        <v>59</v>
      </c>
      <c r="C1680" s="78" t="s">
        <v>616</v>
      </c>
      <c r="D1680" s="78" t="s">
        <v>605</v>
      </c>
      <c r="E1680" s="79" t="str">
        <f>+IF(C1680&lt;&gt;"",VLOOKUP(MID(C1680,18,5),NIVELES!$A$133:$B$213,2,0),"")</f>
        <v>MANABÍ</v>
      </c>
      <c r="F1680" s="80" t="s">
        <v>81</v>
      </c>
      <c r="G1680" s="81" t="str">
        <f>+IF(F1680&lt;&gt;"",VLOOKUP(F1680,NIVELES!$A$246:$C$464,3,0),"")</f>
        <v xml:space="preserve"> </v>
      </c>
      <c r="H1680" s="82" t="s">
        <v>1024</v>
      </c>
      <c r="I1680" s="78" t="s">
        <v>2201</v>
      </c>
      <c r="J1680" s="78" t="s">
        <v>2184</v>
      </c>
      <c r="K1680" s="78" t="s">
        <v>2185</v>
      </c>
      <c r="L1680" s="78" t="s">
        <v>2719</v>
      </c>
      <c r="M1680" s="78">
        <v>72</v>
      </c>
      <c r="N1680" s="78" t="s">
        <v>2720</v>
      </c>
      <c r="O1680" s="78" t="s">
        <v>2284</v>
      </c>
      <c r="P1680" s="82">
        <v>9</v>
      </c>
      <c r="Q1680" s="78" t="s">
        <v>2275</v>
      </c>
      <c r="R1680" s="82"/>
      <c r="S1680" s="82">
        <v>1</v>
      </c>
      <c r="T1680" s="82">
        <v>1</v>
      </c>
      <c r="U1680" s="82">
        <v>1</v>
      </c>
      <c r="V1680" s="82">
        <v>1</v>
      </c>
      <c r="W1680" s="82">
        <v>1</v>
      </c>
      <c r="X1680" s="82">
        <v>1</v>
      </c>
      <c r="Y1680" s="82">
        <v>1</v>
      </c>
      <c r="Z1680" s="82">
        <v>1</v>
      </c>
      <c r="AA1680" s="82">
        <v>1</v>
      </c>
      <c r="AB1680" s="82"/>
      <c r="AC1680" s="82"/>
      <c r="AD1680" s="85" t="str">
        <f>IF(A1680&lt;&gt;"",IF(D1680="DIRECCIÓN_DE_TRANSFERENCIAS","280 0031",VLOOKUP(C1680,NIVELES!$A$14:$B$105,2,0)),"")</f>
        <v>280 4110</v>
      </c>
      <c r="AE1680" s="86" t="s">
        <v>322</v>
      </c>
      <c r="AF1680" s="86" t="s">
        <v>545</v>
      </c>
      <c r="AG1680" s="79" t="str">
        <f>+IF(AF1680&lt;&gt;"",VLOOKUP(AF1680,NIVELES!$A$666:$B$673,2,0),"")</f>
        <v>SERVICIOS_DE_ATENCIÓN_GERONTOLÓGICA</v>
      </c>
      <c r="AH1680" s="78" t="s">
        <v>322</v>
      </c>
      <c r="AI1680" s="79" t="str">
        <f>IF(AH1680&lt;&gt;"",VLOOKUP(CONCATENATE(AG1680,AH1680),NIVELES!$B$676:$C$745,2,0),"")</f>
        <v>Administracion De La Atencion Gerontologica</v>
      </c>
      <c r="AJ1680" s="78" t="s">
        <v>517</v>
      </c>
      <c r="AK1680" s="79" t="str">
        <f>+IF(AJ1680&lt;&gt;"",VLOOKUP(AJ1680,NIVELES!$A$816:$B$892,2,0),"")</f>
        <v>NO APLICA</v>
      </c>
      <c r="AL1680" s="78" t="s">
        <v>554</v>
      </c>
      <c r="AM1680" s="78">
        <v>530208</v>
      </c>
      <c r="AN1680" s="79" t="str">
        <f>IF(AM1680&lt;&gt;"",+VLOOKUP(AM1680,NIVELES!$A$1652:$B$2466,2,0),"")</f>
        <v>Servicio de Seguridad y Vigilancia</v>
      </c>
      <c r="AO1680" s="87">
        <v>23655</v>
      </c>
      <c r="AP1680" s="88">
        <v>1971.25</v>
      </c>
      <c r="AQ1680" s="88">
        <v>1971.25</v>
      </c>
      <c r="AR1680" s="88">
        <v>1971.25</v>
      </c>
      <c r="AS1680" s="88">
        <v>1971.25</v>
      </c>
      <c r="AT1680" s="88">
        <v>1971.25</v>
      </c>
      <c r="AU1680" s="88">
        <v>1971.25</v>
      </c>
      <c r="AV1680" s="88">
        <v>1971.25</v>
      </c>
      <c r="AW1680" s="88">
        <v>1971.25</v>
      </c>
      <c r="AX1680" s="88">
        <v>1971.25</v>
      </c>
      <c r="AY1680" s="88">
        <v>1971.25</v>
      </c>
      <c r="AZ1680" s="88">
        <v>1971.25</v>
      </c>
      <c r="BA1680" s="88">
        <v>1971.25</v>
      </c>
      <c r="BB1680" s="89">
        <f t="shared" si="103"/>
        <v>23655</v>
      </c>
      <c r="BC1680" s="90" t="str">
        <f t="shared" si="102"/>
        <v>OK</v>
      </c>
      <c r="BD1680" s="91" t="str">
        <f t="shared" si="104"/>
        <v xml:space="preserve">                  </v>
      </c>
      <c r="BE1680" s="92">
        <f t="shared" si="105"/>
        <v>9</v>
      </c>
    </row>
    <row r="1681" spans="1:57" s="74" customFormat="1" ht="50.1" customHeight="1" x14ac:dyDescent="0.2">
      <c r="A1681" s="78" t="s">
        <v>55</v>
      </c>
      <c r="B1681" s="78" t="s">
        <v>59</v>
      </c>
      <c r="C1681" s="78" t="s">
        <v>616</v>
      </c>
      <c r="D1681" s="78" t="s">
        <v>605</v>
      </c>
      <c r="E1681" s="79" t="str">
        <f>+IF(C1681&lt;&gt;"",VLOOKUP(MID(C1681,18,5),NIVELES!$A$133:$B$213,2,0),"")</f>
        <v>MANABÍ</v>
      </c>
      <c r="F1681" s="80" t="s">
        <v>81</v>
      </c>
      <c r="G1681" s="81" t="str">
        <f>+IF(F1681&lt;&gt;"",VLOOKUP(F1681,NIVELES!$A$246:$C$464,3,0),"")</f>
        <v xml:space="preserve"> </v>
      </c>
      <c r="H1681" s="82" t="s">
        <v>1024</v>
      </c>
      <c r="I1681" s="78" t="s">
        <v>2201</v>
      </c>
      <c r="J1681" s="78" t="s">
        <v>2184</v>
      </c>
      <c r="K1681" s="78" t="s">
        <v>2185</v>
      </c>
      <c r="L1681" s="78" t="s">
        <v>2719</v>
      </c>
      <c r="M1681" s="78">
        <v>72</v>
      </c>
      <c r="N1681" s="78" t="s">
        <v>2720</v>
      </c>
      <c r="O1681" s="78" t="s">
        <v>2285</v>
      </c>
      <c r="P1681" s="82">
        <v>12</v>
      </c>
      <c r="Q1681" s="78" t="s">
        <v>2275</v>
      </c>
      <c r="R1681" s="82">
        <v>1</v>
      </c>
      <c r="S1681" s="82">
        <v>1</v>
      </c>
      <c r="T1681" s="82">
        <v>1</v>
      </c>
      <c r="U1681" s="82">
        <v>1</v>
      </c>
      <c r="V1681" s="82">
        <v>1</v>
      </c>
      <c r="W1681" s="82">
        <v>1</v>
      </c>
      <c r="X1681" s="82">
        <v>1</v>
      </c>
      <c r="Y1681" s="82">
        <v>1</v>
      </c>
      <c r="Z1681" s="82">
        <v>1</v>
      </c>
      <c r="AA1681" s="82">
        <v>1</v>
      </c>
      <c r="AB1681" s="82">
        <v>1</v>
      </c>
      <c r="AC1681" s="82">
        <v>1</v>
      </c>
      <c r="AD1681" s="85" t="str">
        <f>IF(A1681&lt;&gt;"",IF(D1681="DIRECCIÓN_DE_TRANSFERENCIAS","280 0031",VLOOKUP(C1681,NIVELES!$A$14:$B$105,2,0)),"")</f>
        <v>280 4110</v>
      </c>
      <c r="AE1681" s="86" t="s">
        <v>322</v>
      </c>
      <c r="AF1681" s="86" t="s">
        <v>545</v>
      </c>
      <c r="AG1681" s="79" t="str">
        <f>+IF(AF1681&lt;&gt;"",VLOOKUP(AF1681,NIVELES!$A$666:$B$673,2,0),"")</f>
        <v>SERVICIOS_DE_ATENCIÓN_GERONTOLÓGICA</v>
      </c>
      <c r="AH1681" s="78" t="s">
        <v>322</v>
      </c>
      <c r="AI1681" s="79" t="str">
        <f>IF(AH1681&lt;&gt;"",VLOOKUP(CONCATENATE(AG1681,AH1681),NIVELES!$B$676:$C$745,2,0),"")</f>
        <v>Administracion De La Atencion Gerontologica</v>
      </c>
      <c r="AJ1681" s="78" t="s">
        <v>517</v>
      </c>
      <c r="AK1681" s="79" t="str">
        <f>+IF(AJ1681&lt;&gt;"",VLOOKUP(AJ1681,NIVELES!$A$816:$B$892,2,0),"")</f>
        <v>NO APLICA</v>
      </c>
      <c r="AL1681" s="78" t="s">
        <v>554</v>
      </c>
      <c r="AM1681" s="78">
        <v>530209</v>
      </c>
      <c r="AN1681" s="79" t="str">
        <f>IF(AM1681&lt;&gt;"",+VLOOKUP(AM1681,NIVELES!$A$1652:$B$2466,2,0),"")</f>
        <v>Servicios de Aseo; Lavado de Vestimenta de Trabajo; Fumigación, Desinfección y Limpieza de Instalaciones</v>
      </c>
      <c r="AO1681" s="87">
        <v>34150</v>
      </c>
      <c r="AP1681" s="88">
        <v>2845.8333333333335</v>
      </c>
      <c r="AQ1681" s="88">
        <v>2845.8333333333335</v>
      </c>
      <c r="AR1681" s="88">
        <v>2845.8333333333335</v>
      </c>
      <c r="AS1681" s="88">
        <v>2845.8333333333335</v>
      </c>
      <c r="AT1681" s="88">
        <v>2845.8333333333335</v>
      </c>
      <c r="AU1681" s="88">
        <v>2845.8333333333335</v>
      </c>
      <c r="AV1681" s="88">
        <v>2845.8333333333335</v>
      </c>
      <c r="AW1681" s="88">
        <v>2845.8333333333335</v>
      </c>
      <c r="AX1681" s="88">
        <v>2845.8333333333335</v>
      </c>
      <c r="AY1681" s="88">
        <v>2845.8333333333335</v>
      </c>
      <c r="AZ1681" s="88">
        <v>2845.8333333333335</v>
      </c>
      <c r="BA1681" s="88">
        <v>2845.8333333333335</v>
      </c>
      <c r="BB1681" s="89">
        <f t="shared" si="103"/>
        <v>34149.999999999993</v>
      </c>
      <c r="BC1681" s="90" t="str">
        <f t="shared" si="102"/>
        <v>OK</v>
      </c>
      <c r="BD1681" s="91" t="str">
        <f t="shared" si="104"/>
        <v xml:space="preserve">                  </v>
      </c>
      <c r="BE1681" s="92">
        <f t="shared" si="105"/>
        <v>12</v>
      </c>
    </row>
    <row r="1682" spans="1:57" s="74" customFormat="1" ht="50.1" customHeight="1" x14ac:dyDescent="0.2">
      <c r="A1682" s="78" t="s">
        <v>55</v>
      </c>
      <c r="B1682" s="78" t="s">
        <v>59</v>
      </c>
      <c r="C1682" s="78" t="s">
        <v>616</v>
      </c>
      <c r="D1682" s="78" t="s">
        <v>605</v>
      </c>
      <c r="E1682" s="79" t="str">
        <f>+IF(C1682&lt;&gt;"",VLOOKUP(MID(C1682,18,5),NIVELES!$A$133:$B$213,2,0),"")</f>
        <v>MANABÍ</v>
      </c>
      <c r="F1682" s="80" t="s">
        <v>81</v>
      </c>
      <c r="G1682" s="81" t="str">
        <f>+IF(F1682&lt;&gt;"",VLOOKUP(F1682,NIVELES!$A$246:$C$464,3,0),"")</f>
        <v xml:space="preserve"> </v>
      </c>
      <c r="H1682" s="82" t="s">
        <v>1024</v>
      </c>
      <c r="I1682" s="78" t="s">
        <v>2201</v>
      </c>
      <c r="J1682" s="78" t="s">
        <v>2184</v>
      </c>
      <c r="K1682" s="78" t="s">
        <v>2185</v>
      </c>
      <c r="L1682" s="78" t="s">
        <v>2719</v>
      </c>
      <c r="M1682" s="78">
        <v>72</v>
      </c>
      <c r="N1682" s="78" t="s">
        <v>2720</v>
      </c>
      <c r="O1682" s="78" t="s">
        <v>2276</v>
      </c>
      <c r="P1682" s="82">
        <v>12</v>
      </c>
      <c r="Q1682" s="78" t="s">
        <v>2275</v>
      </c>
      <c r="R1682" s="82">
        <v>1</v>
      </c>
      <c r="S1682" s="82">
        <v>1</v>
      </c>
      <c r="T1682" s="82">
        <v>1</v>
      </c>
      <c r="U1682" s="82">
        <v>1</v>
      </c>
      <c r="V1682" s="82">
        <v>1</v>
      </c>
      <c r="W1682" s="82">
        <v>1</v>
      </c>
      <c r="X1682" s="82">
        <v>1</v>
      </c>
      <c r="Y1682" s="82">
        <v>1</v>
      </c>
      <c r="Z1682" s="82">
        <v>1</v>
      </c>
      <c r="AA1682" s="82">
        <v>1</v>
      </c>
      <c r="AB1682" s="82">
        <v>1</v>
      </c>
      <c r="AC1682" s="82">
        <v>1</v>
      </c>
      <c r="AD1682" s="85" t="str">
        <f>IF(A1682&lt;&gt;"",IF(D1682="DIRECCIÓN_DE_TRANSFERENCIAS","280 0031",VLOOKUP(C1682,NIVELES!$A$14:$B$105,2,0)),"")</f>
        <v>280 4110</v>
      </c>
      <c r="AE1682" s="86" t="s">
        <v>322</v>
      </c>
      <c r="AF1682" s="86" t="s">
        <v>545</v>
      </c>
      <c r="AG1682" s="79" t="str">
        <f>+IF(AF1682&lt;&gt;"",VLOOKUP(AF1682,NIVELES!$A$666:$B$673,2,0),"")</f>
        <v>SERVICIOS_DE_ATENCIÓN_GERONTOLÓGICA</v>
      </c>
      <c r="AH1682" s="78" t="s">
        <v>322</v>
      </c>
      <c r="AI1682" s="79" t="str">
        <f>IF(AH1682&lt;&gt;"",VLOOKUP(CONCATENATE(AG1682,AH1682),NIVELES!$B$676:$C$745,2,0),"")</f>
        <v>Administracion De La Atencion Gerontologica</v>
      </c>
      <c r="AJ1682" s="78" t="s">
        <v>517</v>
      </c>
      <c r="AK1682" s="79" t="str">
        <f>+IF(AJ1682&lt;&gt;"",VLOOKUP(AJ1682,NIVELES!$A$816:$B$892,2,0),"")</f>
        <v>NO APLICA</v>
      </c>
      <c r="AL1682" s="78" t="s">
        <v>554</v>
      </c>
      <c r="AM1682" s="78">
        <v>530235</v>
      </c>
      <c r="AN1682" s="79" t="str">
        <f>IF(AM1682&lt;&gt;"",+VLOOKUP(AM1682,NIVELES!$A$1652:$B$2466,2,0),"")</f>
        <v>Servicio de Alimentación</v>
      </c>
      <c r="AO1682" s="87">
        <v>66640</v>
      </c>
      <c r="AP1682" s="88">
        <v>5553.333333333333</v>
      </c>
      <c r="AQ1682" s="88">
        <v>5553.333333333333</v>
      </c>
      <c r="AR1682" s="88">
        <v>5553.333333333333</v>
      </c>
      <c r="AS1682" s="88">
        <v>5553.333333333333</v>
      </c>
      <c r="AT1682" s="88">
        <v>5553.333333333333</v>
      </c>
      <c r="AU1682" s="88">
        <v>5553.333333333333</v>
      </c>
      <c r="AV1682" s="88">
        <v>5553.333333333333</v>
      </c>
      <c r="AW1682" s="88">
        <v>5553.333333333333</v>
      </c>
      <c r="AX1682" s="88">
        <v>5553.333333333333</v>
      </c>
      <c r="AY1682" s="88">
        <v>5553.333333333333</v>
      </c>
      <c r="AZ1682" s="88">
        <v>5553.333333333333</v>
      </c>
      <c r="BA1682" s="88">
        <v>5553.333333333333</v>
      </c>
      <c r="BB1682" s="89">
        <f t="shared" si="103"/>
        <v>66640.000000000015</v>
      </c>
      <c r="BC1682" s="90" t="str">
        <f t="shared" si="102"/>
        <v>OK</v>
      </c>
      <c r="BD1682" s="91" t="str">
        <f t="shared" si="104"/>
        <v xml:space="preserve">                  </v>
      </c>
      <c r="BE1682" s="92">
        <f t="shared" si="105"/>
        <v>12</v>
      </c>
    </row>
    <row r="1683" spans="1:57" s="74" customFormat="1" ht="50.1" customHeight="1" x14ac:dyDescent="0.2">
      <c r="A1683" s="78" t="s">
        <v>55</v>
      </c>
      <c r="B1683" s="78" t="s">
        <v>59</v>
      </c>
      <c r="C1683" s="78" t="s">
        <v>616</v>
      </c>
      <c r="D1683" s="78" t="s">
        <v>605</v>
      </c>
      <c r="E1683" s="79" t="str">
        <f>+IF(C1683&lt;&gt;"",VLOOKUP(MID(C1683,18,5),NIVELES!$A$133:$B$213,2,0),"")</f>
        <v>MANABÍ</v>
      </c>
      <c r="F1683" s="80" t="s">
        <v>81</v>
      </c>
      <c r="G1683" s="81" t="str">
        <f>+IF(F1683&lt;&gt;"",VLOOKUP(F1683,NIVELES!$A$246:$C$464,3,0),"")</f>
        <v xml:space="preserve"> </v>
      </c>
      <c r="H1683" s="82" t="s">
        <v>1024</v>
      </c>
      <c r="I1683" s="78" t="s">
        <v>2201</v>
      </c>
      <c r="J1683" s="78" t="s">
        <v>2184</v>
      </c>
      <c r="K1683" s="78" t="s">
        <v>2185</v>
      </c>
      <c r="L1683" s="78" t="s">
        <v>2719</v>
      </c>
      <c r="M1683" s="78">
        <v>72</v>
      </c>
      <c r="N1683" s="78" t="s">
        <v>2720</v>
      </c>
      <c r="O1683" s="78" t="s">
        <v>2279</v>
      </c>
      <c r="P1683" s="82">
        <v>1</v>
      </c>
      <c r="Q1683" s="78" t="s">
        <v>2275</v>
      </c>
      <c r="R1683" s="82"/>
      <c r="S1683" s="82"/>
      <c r="T1683" s="82"/>
      <c r="U1683" s="82"/>
      <c r="V1683" s="82">
        <v>1</v>
      </c>
      <c r="W1683" s="82"/>
      <c r="X1683" s="82"/>
      <c r="Y1683" s="82"/>
      <c r="Z1683" s="82"/>
      <c r="AA1683" s="82"/>
      <c r="AB1683" s="82"/>
      <c r="AC1683" s="82"/>
      <c r="AD1683" s="85" t="str">
        <f>IF(A1683&lt;&gt;"",IF(D1683="DIRECCIÓN_DE_TRANSFERENCIAS","280 0031",VLOOKUP(C1683,NIVELES!$A$14:$B$105,2,0)),"")</f>
        <v>280 4110</v>
      </c>
      <c r="AE1683" s="86" t="s">
        <v>322</v>
      </c>
      <c r="AF1683" s="86" t="s">
        <v>545</v>
      </c>
      <c r="AG1683" s="79" t="str">
        <f>+IF(AF1683&lt;&gt;"",VLOOKUP(AF1683,NIVELES!$A$666:$B$673,2,0),"")</f>
        <v>SERVICIOS_DE_ATENCIÓN_GERONTOLÓGICA</v>
      </c>
      <c r="AH1683" s="78" t="s">
        <v>322</v>
      </c>
      <c r="AI1683" s="79" t="str">
        <f>IF(AH1683&lt;&gt;"",VLOOKUP(CONCATENATE(AG1683,AH1683),NIVELES!$B$676:$C$745,2,0),"")</f>
        <v>Administracion De La Atencion Gerontologica</v>
      </c>
      <c r="AJ1683" s="78" t="s">
        <v>517</v>
      </c>
      <c r="AK1683" s="79" t="str">
        <f>+IF(AJ1683&lt;&gt;"",VLOOKUP(AJ1683,NIVELES!$A$816:$B$892,2,0),"")</f>
        <v>NO APLICA</v>
      </c>
      <c r="AL1683" s="78" t="s">
        <v>554</v>
      </c>
      <c r="AM1683" s="78">
        <v>530404</v>
      </c>
      <c r="AN1683" s="79" t="str">
        <f>IF(AM1683&lt;&gt;"",+VLOOKUP(AM1683,NIVELES!$A$1652:$B$2466,2,0),"")</f>
        <v>Maquinarias y Equipos (Instalación, Mantenimiento y Reparación)</v>
      </c>
      <c r="AO1683" s="87">
        <v>7250</v>
      </c>
      <c r="AP1683" s="88">
        <v>0</v>
      </c>
      <c r="AQ1683" s="88">
        <v>0</v>
      </c>
      <c r="AR1683" s="88">
        <v>0</v>
      </c>
      <c r="AS1683" s="88">
        <v>0</v>
      </c>
      <c r="AT1683" s="88">
        <v>7250</v>
      </c>
      <c r="AU1683" s="88">
        <v>0</v>
      </c>
      <c r="AV1683" s="88">
        <v>0</v>
      </c>
      <c r="AW1683" s="88">
        <v>0</v>
      </c>
      <c r="AX1683" s="88">
        <v>0</v>
      </c>
      <c r="AY1683" s="88">
        <v>0</v>
      </c>
      <c r="AZ1683" s="88">
        <v>0</v>
      </c>
      <c r="BA1683" s="88">
        <v>0</v>
      </c>
      <c r="BB1683" s="89">
        <f t="shared" si="103"/>
        <v>7250</v>
      </c>
      <c r="BC1683" s="90" t="str">
        <f t="shared" si="102"/>
        <v>OK</v>
      </c>
      <c r="BD1683" s="91" t="str">
        <f t="shared" si="104"/>
        <v xml:space="preserve">                  </v>
      </c>
      <c r="BE1683" s="92">
        <f t="shared" si="105"/>
        <v>1</v>
      </c>
    </row>
    <row r="1684" spans="1:57" s="74" customFormat="1" ht="50.1" customHeight="1" x14ac:dyDescent="0.2">
      <c r="A1684" s="78" t="s">
        <v>55</v>
      </c>
      <c r="B1684" s="78" t="s">
        <v>59</v>
      </c>
      <c r="C1684" s="78" t="s">
        <v>616</v>
      </c>
      <c r="D1684" s="78" t="s">
        <v>605</v>
      </c>
      <c r="E1684" s="79" t="str">
        <f>+IF(C1684&lt;&gt;"",VLOOKUP(MID(C1684,18,5),NIVELES!$A$133:$B$213,2,0),"")</f>
        <v>MANABÍ</v>
      </c>
      <c r="F1684" s="80" t="s">
        <v>81</v>
      </c>
      <c r="G1684" s="81" t="str">
        <f>+IF(F1684&lt;&gt;"",VLOOKUP(F1684,NIVELES!$A$246:$C$464,3,0),"")</f>
        <v xml:space="preserve"> </v>
      </c>
      <c r="H1684" s="82" t="s">
        <v>1024</v>
      </c>
      <c r="I1684" s="78" t="s">
        <v>2201</v>
      </c>
      <c r="J1684" s="78" t="s">
        <v>2184</v>
      </c>
      <c r="K1684" s="78" t="s">
        <v>2185</v>
      </c>
      <c r="L1684" s="78" t="s">
        <v>2719</v>
      </c>
      <c r="M1684" s="78">
        <v>72</v>
      </c>
      <c r="N1684" s="78" t="s">
        <v>2720</v>
      </c>
      <c r="O1684" s="78" t="s">
        <v>2278</v>
      </c>
      <c r="P1684" s="82">
        <v>12</v>
      </c>
      <c r="Q1684" s="78" t="s">
        <v>2275</v>
      </c>
      <c r="R1684" s="82">
        <v>1</v>
      </c>
      <c r="S1684" s="82">
        <v>1</v>
      </c>
      <c r="T1684" s="82">
        <v>1</v>
      </c>
      <c r="U1684" s="82">
        <v>1</v>
      </c>
      <c r="V1684" s="82">
        <v>1</v>
      </c>
      <c r="W1684" s="82">
        <v>1</v>
      </c>
      <c r="X1684" s="82">
        <v>1</v>
      </c>
      <c r="Y1684" s="82">
        <v>1</v>
      </c>
      <c r="Z1684" s="82">
        <v>1</v>
      </c>
      <c r="AA1684" s="82">
        <v>1</v>
      </c>
      <c r="AB1684" s="82">
        <v>1</v>
      </c>
      <c r="AC1684" s="82">
        <v>1</v>
      </c>
      <c r="AD1684" s="85" t="str">
        <f>IF(A1684&lt;&gt;"",IF(D1684="DIRECCIÓN_DE_TRANSFERENCIAS","280 0031",VLOOKUP(C1684,NIVELES!$A$14:$B$105,2,0)),"")</f>
        <v>280 4110</v>
      </c>
      <c r="AE1684" s="86" t="s">
        <v>322</v>
      </c>
      <c r="AF1684" s="86" t="s">
        <v>545</v>
      </c>
      <c r="AG1684" s="79" t="str">
        <f>+IF(AF1684&lt;&gt;"",VLOOKUP(AF1684,NIVELES!$A$666:$B$673,2,0),"")</f>
        <v>SERVICIOS_DE_ATENCIÓN_GERONTOLÓGICA</v>
      </c>
      <c r="AH1684" s="78" t="s">
        <v>322</v>
      </c>
      <c r="AI1684" s="79" t="str">
        <f>IF(AH1684&lt;&gt;"",VLOOKUP(CONCATENATE(AG1684,AH1684),NIVELES!$B$676:$C$745,2,0),"")</f>
        <v>Administracion De La Atencion Gerontologica</v>
      </c>
      <c r="AJ1684" s="78" t="s">
        <v>517</v>
      </c>
      <c r="AK1684" s="79" t="str">
        <f>+IF(AJ1684&lt;&gt;"",VLOOKUP(AJ1684,NIVELES!$A$816:$B$892,2,0),"")</f>
        <v>NO APLICA</v>
      </c>
      <c r="AL1684" s="78" t="s">
        <v>554</v>
      </c>
      <c r="AM1684" s="78">
        <v>530402</v>
      </c>
      <c r="AN1684" s="79" t="str">
        <f>IF(AM1684&lt;&gt;"",+VLOOKUP(AM1684,NIVELES!$A$1652:$B$2466,2,0),"")</f>
        <v>Edificios, Locales, Residencias y Cableado Estructurado (Instalación, Mantenimiento y Reparación)</v>
      </c>
      <c r="AO1684" s="87">
        <v>6190</v>
      </c>
      <c r="AP1684" s="88">
        <v>0</v>
      </c>
      <c r="AQ1684" s="88">
        <v>0</v>
      </c>
      <c r="AR1684" s="88">
        <v>0</v>
      </c>
      <c r="AS1684" s="88">
        <v>0</v>
      </c>
      <c r="AT1684" s="88">
        <v>6190</v>
      </c>
      <c r="AU1684" s="88">
        <v>0</v>
      </c>
      <c r="AV1684" s="88">
        <v>0</v>
      </c>
      <c r="AW1684" s="88">
        <v>0</v>
      </c>
      <c r="AX1684" s="88">
        <v>0</v>
      </c>
      <c r="AY1684" s="88">
        <v>0</v>
      </c>
      <c r="AZ1684" s="88">
        <v>0</v>
      </c>
      <c r="BA1684" s="88">
        <v>0</v>
      </c>
      <c r="BB1684" s="89">
        <f t="shared" si="103"/>
        <v>6190</v>
      </c>
      <c r="BC1684" s="90" t="str">
        <f t="shared" si="102"/>
        <v>OK</v>
      </c>
      <c r="BD1684" s="91" t="str">
        <f t="shared" si="104"/>
        <v xml:space="preserve">                  </v>
      </c>
      <c r="BE1684" s="92">
        <f t="shared" si="105"/>
        <v>12</v>
      </c>
    </row>
    <row r="1685" spans="1:57" s="74" customFormat="1" ht="50.1" customHeight="1" x14ac:dyDescent="0.2">
      <c r="A1685" s="78" t="s">
        <v>55</v>
      </c>
      <c r="B1685" s="78" t="s">
        <v>59</v>
      </c>
      <c r="C1685" s="78" t="s">
        <v>616</v>
      </c>
      <c r="D1685" s="78" t="s">
        <v>605</v>
      </c>
      <c r="E1685" s="79" t="str">
        <f>+IF(C1685&lt;&gt;"",VLOOKUP(MID(C1685,18,5),NIVELES!$A$133:$B$213,2,0),"")</f>
        <v>MANABÍ</v>
      </c>
      <c r="F1685" s="80" t="s">
        <v>81</v>
      </c>
      <c r="G1685" s="81" t="str">
        <f>+IF(F1685&lt;&gt;"",VLOOKUP(F1685,NIVELES!$A$246:$C$464,3,0),"")</f>
        <v xml:space="preserve"> </v>
      </c>
      <c r="H1685" s="82" t="s">
        <v>1024</v>
      </c>
      <c r="I1685" s="78" t="s">
        <v>2201</v>
      </c>
      <c r="J1685" s="78" t="s">
        <v>2184</v>
      </c>
      <c r="K1685" s="78" t="s">
        <v>2185</v>
      </c>
      <c r="L1685" s="78" t="s">
        <v>2719</v>
      </c>
      <c r="M1685" s="78">
        <v>72</v>
      </c>
      <c r="N1685" s="78" t="s">
        <v>2720</v>
      </c>
      <c r="O1685" s="78" t="s">
        <v>2721</v>
      </c>
      <c r="P1685" s="82">
        <v>1</v>
      </c>
      <c r="Q1685" s="78" t="s">
        <v>2275</v>
      </c>
      <c r="R1685" s="82">
        <v>0</v>
      </c>
      <c r="S1685" s="82">
        <v>0</v>
      </c>
      <c r="T1685" s="82">
        <v>1</v>
      </c>
      <c r="U1685" s="82">
        <v>0</v>
      </c>
      <c r="V1685" s="82">
        <v>0</v>
      </c>
      <c r="W1685" s="82">
        <v>0</v>
      </c>
      <c r="X1685" s="82">
        <v>0</v>
      </c>
      <c r="Y1685" s="82">
        <v>0</v>
      </c>
      <c r="Z1685" s="82">
        <v>0</v>
      </c>
      <c r="AA1685" s="82">
        <v>0</v>
      </c>
      <c r="AB1685" s="82">
        <v>0</v>
      </c>
      <c r="AC1685" s="82">
        <v>0</v>
      </c>
      <c r="AD1685" s="85" t="str">
        <f>IF(A1685&lt;&gt;"",IF(D1685="DIRECCIÓN_DE_TRANSFERENCIAS","280 0031",VLOOKUP(C1685,NIVELES!$A$14:$B$105,2,0)),"")</f>
        <v>280 4110</v>
      </c>
      <c r="AE1685" s="86" t="s">
        <v>322</v>
      </c>
      <c r="AF1685" s="86" t="s">
        <v>545</v>
      </c>
      <c r="AG1685" s="79" t="str">
        <f>+IF(AF1685&lt;&gt;"",VLOOKUP(AF1685,NIVELES!$A$666:$B$673,2,0),"")</f>
        <v>SERVICIOS_DE_ATENCIÓN_GERONTOLÓGICA</v>
      </c>
      <c r="AH1685" s="78" t="s">
        <v>322</v>
      </c>
      <c r="AI1685" s="79" t="str">
        <f>IF(AH1685&lt;&gt;"",VLOOKUP(CONCATENATE(AG1685,AH1685),NIVELES!$B$676:$C$745,2,0),"")</f>
        <v>Administracion De La Atencion Gerontologica</v>
      </c>
      <c r="AJ1685" s="78" t="s">
        <v>517</v>
      </c>
      <c r="AK1685" s="79" t="str">
        <f>+IF(AJ1685&lt;&gt;"",VLOOKUP(AJ1685,NIVELES!$A$816:$B$892,2,0),"")</f>
        <v>NO APLICA</v>
      </c>
      <c r="AL1685" s="78" t="s">
        <v>554</v>
      </c>
      <c r="AM1685" s="78">
        <v>530805</v>
      </c>
      <c r="AN1685" s="79" t="str">
        <f>IF(AM1685&lt;&gt;"",+VLOOKUP(AM1685,NIVELES!$A$1652:$B$2466,2,0),"")</f>
        <v>Materiales de Aseo</v>
      </c>
      <c r="AO1685" s="87">
        <v>5035</v>
      </c>
      <c r="AP1685" s="88">
        <v>0</v>
      </c>
      <c r="AQ1685" s="88">
        <v>0</v>
      </c>
      <c r="AR1685" s="88">
        <v>5035</v>
      </c>
      <c r="AS1685" s="88">
        <v>0</v>
      </c>
      <c r="AT1685" s="88">
        <v>0</v>
      </c>
      <c r="AU1685" s="88">
        <v>0</v>
      </c>
      <c r="AV1685" s="88">
        <v>0</v>
      </c>
      <c r="AW1685" s="88">
        <v>0</v>
      </c>
      <c r="AX1685" s="88">
        <v>0</v>
      </c>
      <c r="AY1685" s="88">
        <v>0</v>
      </c>
      <c r="AZ1685" s="88">
        <v>0</v>
      </c>
      <c r="BA1685" s="88">
        <v>0</v>
      </c>
      <c r="BB1685" s="89">
        <f t="shared" si="103"/>
        <v>5035</v>
      </c>
      <c r="BC1685" s="90" t="str">
        <f t="shared" si="102"/>
        <v>OK</v>
      </c>
      <c r="BD1685" s="91" t="str">
        <f t="shared" si="104"/>
        <v xml:space="preserve">                  </v>
      </c>
      <c r="BE1685" s="92">
        <f t="shared" si="105"/>
        <v>1</v>
      </c>
    </row>
    <row r="1686" spans="1:57" s="74" customFormat="1" ht="50.1" customHeight="1" x14ac:dyDescent="0.2">
      <c r="A1686" s="78" t="s">
        <v>55</v>
      </c>
      <c r="B1686" s="78" t="s">
        <v>59</v>
      </c>
      <c r="C1686" s="78" t="s">
        <v>616</v>
      </c>
      <c r="D1686" s="78" t="s">
        <v>605</v>
      </c>
      <c r="E1686" s="79" t="str">
        <f>+IF(C1686&lt;&gt;"",VLOOKUP(MID(C1686,18,5),NIVELES!$A$133:$B$213,2,0),"")</f>
        <v>MANABÍ</v>
      </c>
      <c r="F1686" s="80" t="s">
        <v>81</v>
      </c>
      <c r="G1686" s="81" t="str">
        <f>+IF(F1686&lt;&gt;"",VLOOKUP(F1686,NIVELES!$A$246:$C$464,3,0),"")</f>
        <v xml:space="preserve"> </v>
      </c>
      <c r="H1686" s="82" t="s">
        <v>1024</v>
      </c>
      <c r="I1686" s="78" t="s">
        <v>2201</v>
      </c>
      <c r="J1686" s="78" t="s">
        <v>2184</v>
      </c>
      <c r="K1686" s="78" t="s">
        <v>2185</v>
      </c>
      <c r="L1686" s="78" t="s">
        <v>2719</v>
      </c>
      <c r="M1686" s="78">
        <v>72</v>
      </c>
      <c r="N1686" s="78" t="s">
        <v>2720</v>
      </c>
      <c r="O1686" s="78" t="s">
        <v>2283</v>
      </c>
      <c r="P1686" s="82">
        <v>1</v>
      </c>
      <c r="Q1686" s="78" t="s">
        <v>2275</v>
      </c>
      <c r="R1686" s="82">
        <v>0</v>
      </c>
      <c r="S1686" s="82">
        <v>0</v>
      </c>
      <c r="T1686" s="82">
        <v>1</v>
      </c>
      <c r="U1686" s="82">
        <v>0</v>
      </c>
      <c r="V1686" s="82">
        <v>0</v>
      </c>
      <c r="W1686" s="82">
        <v>0</v>
      </c>
      <c r="X1686" s="82">
        <v>0</v>
      </c>
      <c r="Y1686" s="82">
        <v>0</v>
      </c>
      <c r="Z1686" s="82">
        <v>0</v>
      </c>
      <c r="AA1686" s="82">
        <v>0</v>
      </c>
      <c r="AB1686" s="82">
        <v>0</v>
      </c>
      <c r="AC1686" s="82">
        <v>0</v>
      </c>
      <c r="AD1686" s="85" t="str">
        <f>IF(A1686&lt;&gt;"",IF(D1686="DIRECCIÓN_DE_TRANSFERENCIAS","280 0031",VLOOKUP(C1686,NIVELES!$A$14:$B$105,2,0)),"")</f>
        <v>280 4110</v>
      </c>
      <c r="AE1686" s="86" t="s">
        <v>322</v>
      </c>
      <c r="AF1686" s="86" t="s">
        <v>545</v>
      </c>
      <c r="AG1686" s="79" t="str">
        <f>+IF(AF1686&lt;&gt;"",VLOOKUP(AF1686,NIVELES!$A$666:$B$673,2,0),"")</f>
        <v>SERVICIOS_DE_ATENCIÓN_GERONTOLÓGICA</v>
      </c>
      <c r="AH1686" s="78" t="s">
        <v>322</v>
      </c>
      <c r="AI1686" s="79" t="str">
        <f>IF(AH1686&lt;&gt;"",VLOOKUP(CONCATENATE(AG1686,AH1686),NIVELES!$B$676:$C$745,2,0),"")</f>
        <v>Administracion De La Atencion Gerontologica</v>
      </c>
      <c r="AJ1686" s="78" t="s">
        <v>517</v>
      </c>
      <c r="AK1686" s="79" t="str">
        <f>+IF(AJ1686&lt;&gt;"",VLOOKUP(AJ1686,NIVELES!$A$816:$B$892,2,0),"")</f>
        <v>NO APLICA</v>
      </c>
      <c r="AL1686" s="78" t="s">
        <v>554</v>
      </c>
      <c r="AM1686" s="78">
        <v>530809</v>
      </c>
      <c r="AN1686" s="79" t="str">
        <f>IF(AM1686&lt;&gt;"",+VLOOKUP(AM1686,NIVELES!$A$1652:$B$2466,2,0),"")</f>
        <v>Medicamentos</v>
      </c>
      <c r="AO1686" s="87">
        <v>600</v>
      </c>
      <c r="AP1686" s="88">
        <v>0</v>
      </c>
      <c r="AQ1686" s="88">
        <v>0</v>
      </c>
      <c r="AR1686" s="88">
        <v>600</v>
      </c>
      <c r="AS1686" s="88">
        <v>0</v>
      </c>
      <c r="AT1686" s="88">
        <v>0</v>
      </c>
      <c r="AU1686" s="88">
        <v>0</v>
      </c>
      <c r="AV1686" s="88">
        <v>0</v>
      </c>
      <c r="AW1686" s="88">
        <v>0</v>
      </c>
      <c r="AX1686" s="88">
        <v>0</v>
      </c>
      <c r="AY1686" s="88">
        <v>0</v>
      </c>
      <c r="AZ1686" s="88">
        <v>0</v>
      </c>
      <c r="BA1686" s="88">
        <v>0</v>
      </c>
      <c r="BB1686" s="89">
        <f t="shared" si="103"/>
        <v>600</v>
      </c>
      <c r="BC1686" s="90" t="str">
        <f t="shared" si="102"/>
        <v>OK</v>
      </c>
      <c r="BD1686" s="91" t="str">
        <f t="shared" si="104"/>
        <v xml:space="preserve">                  </v>
      </c>
      <c r="BE1686" s="92">
        <f t="shared" si="105"/>
        <v>1</v>
      </c>
    </row>
    <row r="1687" spans="1:57" s="74" customFormat="1" ht="50.1" customHeight="1" x14ac:dyDescent="0.2">
      <c r="A1687" s="78" t="s">
        <v>55</v>
      </c>
      <c r="B1687" s="78" t="s">
        <v>59</v>
      </c>
      <c r="C1687" s="78" t="s">
        <v>616</v>
      </c>
      <c r="D1687" s="78" t="s">
        <v>605</v>
      </c>
      <c r="E1687" s="79" t="str">
        <f>+IF(C1687&lt;&gt;"",VLOOKUP(MID(C1687,18,5),NIVELES!$A$133:$B$213,2,0),"")</f>
        <v>MANABÍ</v>
      </c>
      <c r="F1687" s="80" t="s">
        <v>81</v>
      </c>
      <c r="G1687" s="81" t="str">
        <f>+IF(F1687&lt;&gt;"",VLOOKUP(F1687,NIVELES!$A$246:$C$464,3,0),"")</f>
        <v xml:space="preserve"> </v>
      </c>
      <c r="H1687" s="82" t="s">
        <v>1024</v>
      </c>
      <c r="I1687" s="78" t="s">
        <v>2201</v>
      </c>
      <c r="J1687" s="78" t="s">
        <v>2184</v>
      </c>
      <c r="K1687" s="78" t="s">
        <v>2185</v>
      </c>
      <c r="L1687" s="78" t="s">
        <v>2719</v>
      </c>
      <c r="M1687" s="78">
        <v>72</v>
      </c>
      <c r="N1687" s="78" t="s">
        <v>2720</v>
      </c>
      <c r="O1687" s="78" t="s">
        <v>2282</v>
      </c>
      <c r="P1687" s="82">
        <v>1</v>
      </c>
      <c r="Q1687" s="78" t="s">
        <v>2275</v>
      </c>
      <c r="R1687" s="82">
        <v>0</v>
      </c>
      <c r="S1687" s="82">
        <v>0</v>
      </c>
      <c r="T1687" s="82">
        <v>0</v>
      </c>
      <c r="U1687" s="82">
        <v>1</v>
      </c>
      <c r="V1687" s="82">
        <v>0</v>
      </c>
      <c r="W1687" s="82">
        <v>0</v>
      </c>
      <c r="X1687" s="82">
        <v>0</v>
      </c>
      <c r="Y1687" s="82">
        <v>0</v>
      </c>
      <c r="Z1687" s="82">
        <v>0</v>
      </c>
      <c r="AA1687" s="82">
        <v>0</v>
      </c>
      <c r="AB1687" s="82">
        <v>0</v>
      </c>
      <c r="AC1687" s="82">
        <v>0</v>
      </c>
      <c r="AD1687" s="85" t="str">
        <f>IF(A1687&lt;&gt;"",IF(D1687="DIRECCIÓN_DE_TRANSFERENCIAS","280 0031",VLOOKUP(C1687,NIVELES!$A$14:$B$105,2,0)),"")</f>
        <v>280 4110</v>
      </c>
      <c r="AE1687" s="86" t="s">
        <v>322</v>
      </c>
      <c r="AF1687" s="86" t="s">
        <v>545</v>
      </c>
      <c r="AG1687" s="79" t="str">
        <f>+IF(AF1687&lt;&gt;"",VLOOKUP(AF1687,NIVELES!$A$666:$B$673,2,0),"")</f>
        <v>SERVICIOS_DE_ATENCIÓN_GERONTOLÓGICA</v>
      </c>
      <c r="AH1687" s="78" t="s">
        <v>322</v>
      </c>
      <c r="AI1687" s="79" t="str">
        <f>IF(AH1687&lt;&gt;"",VLOOKUP(CONCATENATE(AG1687,AH1687),NIVELES!$B$676:$C$745,2,0),"")</f>
        <v>Administracion De La Atencion Gerontologica</v>
      </c>
      <c r="AJ1687" s="78" t="s">
        <v>517</v>
      </c>
      <c r="AK1687" s="79" t="str">
        <f>+IF(AJ1687&lt;&gt;"",VLOOKUP(AJ1687,NIVELES!$A$816:$B$892,2,0),"")</f>
        <v>NO APLICA</v>
      </c>
      <c r="AL1687" s="78" t="s">
        <v>554</v>
      </c>
      <c r="AM1687" s="78">
        <v>530812</v>
      </c>
      <c r="AN1687" s="79" t="str">
        <f>IF(AM1687&lt;&gt;"",+VLOOKUP(AM1687,NIVELES!$A$1652:$B$2466,2,0),"")</f>
        <v>Materiales Didácticos</v>
      </c>
      <c r="AO1687" s="87">
        <v>1200</v>
      </c>
      <c r="AP1687" s="88">
        <v>0</v>
      </c>
      <c r="AQ1687" s="88">
        <v>0</v>
      </c>
      <c r="AR1687" s="88">
        <v>0</v>
      </c>
      <c r="AS1687" s="88">
        <v>1200</v>
      </c>
      <c r="AT1687" s="88">
        <v>0</v>
      </c>
      <c r="AU1687" s="88">
        <v>0</v>
      </c>
      <c r="AV1687" s="88">
        <v>0</v>
      </c>
      <c r="AW1687" s="88">
        <v>0</v>
      </c>
      <c r="AX1687" s="88">
        <v>0</v>
      </c>
      <c r="AY1687" s="88">
        <v>0</v>
      </c>
      <c r="AZ1687" s="88">
        <v>0</v>
      </c>
      <c r="BA1687" s="88">
        <v>0</v>
      </c>
      <c r="BB1687" s="89">
        <f t="shared" si="103"/>
        <v>1200</v>
      </c>
      <c r="BC1687" s="90" t="str">
        <f t="shared" si="102"/>
        <v>OK</v>
      </c>
      <c r="BD1687" s="91" t="str">
        <f t="shared" si="104"/>
        <v xml:space="preserve">                  </v>
      </c>
      <c r="BE1687" s="92">
        <f t="shared" si="105"/>
        <v>1</v>
      </c>
    </row>
    <row r="1688" spans="1:57" s="74" customFormat="1" ht="50.1" customHeight="1" x14ac:dyDescent="0.2">
      <c r="A1688" s="78" t="s">
        <v>55</v>
      </c>
      <c r="B1688" s="78" t="s">
        <v>59</v>
      </c>
      <c r="C1688" s="78" t="s">
        <v>616</v>
      </c>
      <c r="D1688" s="78" t="s">
        <v>605</v>
      </c>
      <c r="E1688" s="79" t="str">
        <f>+IF(C1688&lt;&gt;"",VLOOKUP(MID(C1688,18,5),NIVELES!$A$133:$B$213,2,0),"")</f>
        <v>MANABÍ</v>
      </c>
      <c r="F1688" s="80" t="s">
        <v>81</v>
      </c>
      <c r="G1688" s="81" t="str">
        <f>+IF(F1688&lt;&gt;"",VLOOKUP(F1688,NIVELES!$A$246:$C$464,3,0),"")</f>
        <v xml:space="preserve"> </v>
      </c>
      <c r="H1688" s="82" t="s">
        <v>1024</v>
      </c>
      <c r="I1688" s="78" t="s">
        <v>2201</v>
      </c>
      <c r="J1688" s="78" t="s">
        <v>2184</v>
      </c>
      <c r="K1688" s="78" t="s">
        <v>2185</v>
      </c>
      <c r="L1688" s="78" t="s">
        <v>1791</v>
      </c>
      <c r="M1688" s="78" t="s">
        <v>1791</v>
      </c>
      <c r="N1688" s="78" t="s">
        <v>1791</v>
      </c>
      <c r="O1688" s="78" t="s">
        <v>2272</v>
      </c>
      <c r="P1688" s="82">
        <v>4</v>
      </c>
      <c r="Q1688" s="78" t="s">
        <v>2273</v>
      </c>
      <c r="R1688" s="82">
        <v>0</v>
      </c>
      <c r="S1688" s="82">
        <v>1</v>
      </c>
      <c r="T1688" s="82">
        <v>0</v>
      </c>
      <c r="U1688" s="82">
        <v>1</v>
      </c>
      <c r="V1688" s="82">
        <v>0</v>
      </c>
      <c r="W1688" s="82">
        <v>0</v>
      </c>
      <c r="X1688" s="82">
        <v>1</v>
      </c>
      <c r="Y1688" s="82">
        <v>0</v>
      </c>
      <c r="Z1688" s="82">
        <v>0</v>
      </c>
      <c r="AA1688" s="82">
        <v>1</v>
      </c>
      <c r="AB1688" s="82">
        <v>0</v>
      </c>
      <c r="AC1688" s="82">
        <v>0</v>
      </c>
      <c r="AD1688" s="85" t="str">
        <f>IF(A1688&lt;&gt;"",IF(D1688="DIRECCIÓN_DE_TRANSFERENCIAS","280 0031",VLOOKUP(C1688,NIVELES!$A$14:$B$105,2,0)),"")</f>
        <v>280 4110</v>
      </c>
      <c r="AE1688" s="86" t="s">
        <v>322</v>
      </c>
      <c r="AF1688" s="86" t="s">
        <v>545</v>
      </c>
      <c r="AG1688" s="79" t="str">
        <f>+IF(AF1688&lt;&gt;"",VLOOKUP(AF1688,NIVELES!$A$666:$B$673,2,0),"")</f>
        <v>SERVICIOS_DE_ATENCIÓN_GERONTOLÓGICA</v>
      </c>
      <c r="AH1688" s="78" t="s">
        <v>453</v>
      </c>
      <c r="AI1688" s="79" t="str">
        <f>IF(AH1688&lt;&gt;"",VLOOKUP(CONCATENATE(AG1688,AH1688),NIVELES!$B$676:$C$745,2,0),"")</f>
        <v xml:space="preserve">Subvenciones Para Contribuir El Cuidado De Las Personas Adultas Mayores  Atendidos  A Traves De  Terceros Sean Públicos O Privados </v>
      </c>
      <c r="AJ1688" s="78" t="s">
        <v>380</v>
      </c>
      <c r="AK1688" s="79" t="str">
        <f>+IF(AJ1688&lt;&gt;"",VLOOKUP(AJ1688,NIVELES!$A$816:$B$892,2,0),"")</f>
        <v>PROMOVER PRÁCTICAS DE CUIDADO A LAS PERSONAS ADULTAS MAYORES BAJO PARÁMETROS DE CALIDAD Y CALIDEZ</v>
      </c>
      <c r="AL1688" s="78" t="s">
        <v>556</v>
      </c>
      <c r="AM1688" s="78">
        <v>580104</v>
      </c>
      <c r="AN1688" s="79" t="str">
        <f>IF(AM1688&lt;&gt;"",+VLOOKUP(AM1688,NIVELES!$A$1652:$B$2466,2,0),"")</f>
        <v>A Gobiernos Autónomos Descentralizados</v>
      </c>
      <c r="AO1688" s="87">
        <v>47116.88</v>
      </c>
      <c r="AP1688" s="88">
        <v>0</v>
      </c>
      <c r="AQ1688" s="88">
        <v>11779.22</v>
      </c>
      <c r="AR1688" s="88">
        <v>0</v>
      </c>
      <c r="AS1688" s="88">
        <v>11779.22</v>
      </c>
      <c r="AT1688" s="88">
        <v>0</v>
      </c>
      <c r="AU1688" s="88">
        <v>0</v>
      </c>
      <c r="AV1688" s="88">
        <v>11779.22</v>
      </c>
      <c r="AW1688" s="88">
        <v>0</v>
      </c>
      <c r="AX1688" s="88">
        <v>0</v>
      </c>
      <c r="AY1688" s="88">
        <v>11779.22</v>
      </c>
      <c r="AZ1688" s="88">
        <v>0</v>
      </c>
      <c r="BA1688" s="88">
        <v>0</v>
      </c>
      <c r="BB1688" s="89">
        <f t="shared" si="103"/>
        <v>47116.88</v>
      </c>
      <c r="BC1688" s="90" t="str">
        <f t="shared" si="102"/>
        <v>OK</v>
      </c>
      <c r="BD1688" s="91" t="str">
        <f t="shared" si="104"/>
        <v xml:space="preserve">                  </v>
      </c>
      <c r="BE1688" s="92">
        <f t="shared" si="105"/>
        <v>4</v>
      </c>
    </row>
    <row r="1689" spans="1:57" s="74" customFormat="1" ht="50.1" customHeight="1" x14ac:dyDescent="0.2">
      <c r="A1689" s="78" t="s">
        <v>55</v>
      </c>
      <c r="B1689" s="78" t="s">
        <v>59</v>
      </c>
      <c r="C1689" s="78" t="s">
        <v>616</v>
      </c>
      <c r="D1689" s="78" t="s">
        <v>605</v>
      </c>
      <c r="E1689" s="79" t="str">
        <f>+IF(C1689&lt;&gt;"",VLOOKUP(MID(C1689,18,5),NIVELES!$A$133:$B$213,2,0),"")</f>
        <v>MANABÍ</v>
      </c>
      <c r="F1689" s="80" t="s">
        <v>81</v>
      </c>
      <c r="G1689" s="81" t="str">
        <f>+IF(F1689&lt;&gt;"",VLOOKUP(F1689,NIVELES!$A$246:$C$464,3,0),"")</f>
        <v xml:space="preserve"> </v>
      </c>
      <c r="H1689" s="82" t="s">
        <v>1024</v>
      </c>
      <c r="I1689" s="78" t="s">
        <v>2201</v>
      </c>
      <c r="J1689" s="78" t="s">
        <v>2184</v>
      </c>
      <c r="K1689" s="78" t="s">
        <v>2185</v>
      </c>
      <c r="L1689" s="78" t="s">
        <v>2722</v>
      </c>
      <c r="M1689" s="78" t="s">
        <v>1791</v>
      </c>
      <c r="N1689" s="78" t="s">
        <v>1791</v>
      </c>
      <c r="O1689" s="78" t="s">
        <v>2167</v>
      </c>
      <c r="P1689" s="82">
        <v>1</v>
      </c>
      <c r="Q1689" s="78" t="s">
        <v>2663</v>
      </c>
      <c r="R1689" s="82">
        <v>0</v>
      </c>
      <c r="S1689" s="82">
        <v>0</v>
      </c>
      <c r="T1689" s="82">
        <v>0</v>
      </c>
      <c r="U1689" s="82">
        <v>0</v>
      </c>
      <c r="V1689" s="82">
        <v>0</v>
      </c>
      <c r="W1689" s="82">
        <v>0</v>
      </c>
      <c r="X1689" s="82">
        <v>0</v>
      </c>
      <c r="Y1689" s="82">
        <v>0</v>
      </c>
      <c r="Z1689" s="82">
        <v>0</v>
      </c>
      <c r="AA1689" s="82">
        <v>0</v>
      </c>
      <c r="AB1689" s="82">
        <v>0</v>
      </c>
      <c r="AC1689" s="82">
        <v>1</v>
      </c>
      <c r="AD1689" s="85" t="str">
        <f>IF(A1689&lt;&gt;"",IF(D1689="DIRECCIÓN_DE_TRANSFERENCIAS","280 0031",VLOOKUP(C1689,NIVELES!$A$14:$B$105,2,0)),"")</f>
        <v>280 4110</v>
      </c>
      <c r="AE1689" s="86" t="s">
        <v>322</v>
      </c>
      <c r="AF1689" s="86" t="s">
        <v>546</v>
      </c>
      <c r="AG1689" s="79" t="str">
        <f>+IF(AF1689&lt;&gt;"",VLOOKUP(AF1689,NIVELES!$A$666:$B$673,2,0),"")</f>
        <v>ATENCIÓN_INTEGRAL_A_PERSONAS_CON_DISCAPACIDAD</v>
      </c>
      <c r="AH1689" s="78" t="s">
        <v>453</v>
      </c>
      <c r="AI1689" s="79" t="str">
        <f>IF(AH1689&lt;&gt;"",VLOOKUP(CONCATENATE(AG1689,AH1689),NIVELES!$B$676:$C$745,2,0),"")</f>
        <v>Rectoría Inclusión Social</v>
      </c>
      <c r="AJ1689" s="78" t="s">
        <v>517</v>
      </c>
      <c r="AK1689" s="79" t="str">
        <f>+IF(AJ1689&lt;&gt;"",VLOOKUP(AJ1689,NIVELES!$A$816:$B$892,2,0),"")</f>
        <v>NO APLICA</v>
      </c>
      <c r="AL1689" s="78" t="s">
        <v>553</v>
      </c>
      <c r="AM1689" s="78">
        <v>510203</v>
      </c>
      <c r="AN1689" s="79" t="str">
        <f>IF(AM1689&lt;&gt;"",+VLOOKUP(AM1689,NIVELES!$A$1652:$B$2466,2,0),"")</f>
        <v>Decimotercer Sueldo</v>
      </c>
      <c r="AO1689" s="87">
        <v>5555</v>
      </c>
      <c r="AP1689" s="88">
        <v>0</v>
      </c>
      <c r="AQ1689" s="88">
        <v>0</v>
      </c>
      <c r="AR1689" s="88">
        <v>0</v>
      </c>
      <c r="AS1689" s="88">
        <v>0</v>
      </c>
      <c r="AT1689" s="88">
        <v>0</v>
      </c>
      <c r="AU1689" s="88">
        <v>0</v>
      </c>
      <c r="AV1689" s="88">
        <v>0</v>
      </c>
      <c r="AW1689" s="88">
        <v>0</v>
      </c>
      <c r="AX1689" s="88">
        <v>0</v>
      </c>
      <c r="AY1689" s="88">
        <v>0</v>
      </c>
      <c r="AZ1689" s="88">
        <v>0</v>
      </c>
      <c r="BA1689" s="88">
        <v>5555</v>
      </c>
      <c r="BB1689" s="89">
        <f t="shared" si="103"/>
        <v>5555</v>
      </c>
      <c r="BC1689" s="90" t="str">
        <f t="shared" si="102"/>
        <v>OK</v>
      </c>
      <c r="BD1689" s="91" t="str">
        <f t="shared" si="104"/>
        <v xml:space="preserve">                  </v>
      </c>
      <c r="BE1689" s="92">
        <f t="shared" si="105"/>
        <v>1</v>
      </c>
    </row>
    <row r="1690" spans="1:57" s="74" customFormat="1" ht="50.1" customHeight="1" x14ac:dyDescent="0.2">
      <c r="A1690" s="78" t="s">
        <v>55</v>
      </c>
      <c r="B1690" s="78" t="s">
        <v>59</v>
      </c>
      <c r="C1690" s="78" t="s">
        <v>616</v>
      </c>
      <c r="D1690" s="78" t="s">
        <v>605</v>
      </c>
      <c r="E1690" s="79" t="str">
        <f>+IF(C1690&lt;&gt;"",VLOOKUP(MID(C1690,18,5),NIVELES!$A$133:$B$213,2,0),"")</f>
        <v>MANABÍ</v>
      </c>
      <c r="F1690" s="80" t="s">
        <v>81</v>
      </c>
      <c r="G1690" s="81" t="str">
        <f>+IF(F1690&lt;&gt;"",VLOOKUP(F1690,NIVELES!$A$246:$C$464,3,0),"")</f>
        <v xml:space="preserve"> </v>
      </c>
      <c r="H1690" s="82" t="s">
        <v>1024</v>
      </c>
      <c r="I1690" s="78" t="s">
        <v>2201</v>
      </c>
      <c r="J1690" s="78" t="s">
        <v>2184</v>
      </c>
      <c r="K1690" s="78" t="s">
        <v>2185</v>
      </c>
      <c r="L1690" s="78" t="s">
        <v>2722</v>
      </c>
      <c r="M1690" s="78" t="s">
        <v>1791</v>
      </c>
      <c r="N1690" s="78" t="s">
        <v>1791</v>
      </c>
      <c r="O1690" s="78" t="s">
        <v>2167</v>
      </c>
      <c r="P1690" s="82">
        <v>1</v>
      </c>
      <c r="Q1690" s="78" t="s">
        <v>2663</v>
      </c>
      <c r="R1690" s="82">
        <v>0</v>
      </c>
      <c r="S1690" s="82">
        <v>0</v>
      </c>
      <c r="T1690" s="82">
        <v>1</v>
      </c>
      <c r="U1690" s="82">
        <v>0</v>
      </c>
      <c r="V1690" s="82">
        <v>0</v>
      </c>
      <c r="W1690" s="82">
        <v>0</v>
      </c>
      <c r="X1690" s="82">
        <v>0</v>
      </c>
      <c r="Y1690" s="82">
        <v>0</v>
      </c>
      <c r="Z1690" s="82">
        <v>0</v>
      </c>
      <c r="AA1690" s="82">
        <v>0</v>
      </c>
      <c r="AB1690" s="82">
        <v>0</v>
      </c>
      <c r="AC1690" s="82">
        <v>0</v>
      </c>
      <c r="AD1690" s="85" t="str">
        <f>IF(A1690&lt;&gt;"",IF(D1690="DIRECCIÓN_DE_TRANSFERENCIAS","280 0031",VLOOKUP(C1690,NIVELES!$A$14:$B$105,2,0)),"")</f>
        <v>280 4110</v>
      </c>
      <c r="AE1690" s="86" t="s">
        <v>322</v>
      </c>
      <c r="AF1690" s="86" t="s">
        <v>546</v>
      </c>
      <c r="AG1690" s="79" t="str">
        <f>+IF(AF1690&lt;&gt;"",VLOOKUP(AF1690,NIVELES!$A$666:$B$673,2,0),"")</f>
        <v>ATENCIÓN_INTEGRAL_A_PERSONAS_CON_DISCAPACIDAD</v>
      </c>
      <c r="AH1690" s="78" t="s">
        <v>453</v>
      </c>
      <c r="AI1690" s="79" t="str">
        <f>IF(AH1690&lt;&gt;"",VLOOKUP(CONCATENATE(AG1690,AH1690),NIVELES!$B$676:$C$745,2,0),"")</f>
        <v>Rectoría Inclusión Social</v>
      </c>
      <c r="AJ1690" s="78" t="s">
        <v>517</v>
      </c>
      <c r="AK1690" s="79" t="str">
        <f>+IF(AJ1690&lt;&gt;"",VLOOKUP(AJ1690,NIVELES!$A$816:$B$892,2,0),"")</f>
        <v>NO APLICA</v>
      </c>
      <c r="AL1690" s="78" t="s">
        <v>553</v>
      </c>
      <c r="AM1690" s="78">
        <v>510204</v>
      </c>
      <c r="AN1690" s="79" t="str">
        <f>IF(AM1690&lt;&gt;"",+VLOOKUP(AM1690,NIVELES!$A$1652:$B$2466,2,0),"")</f>
        <v>Decimocuarto Sueldo</v>
      </c>
      <c r="AO1690" s="87">
        <v>1805.83</v>
      </c>
      <c r="AP1690" s="88">
        <v>0</v>
      </c>
      <c r="AQ1690" s="88">
        <v>0</v>
      </c>
      <c r="AR1690" s="88">
        <v>1805.83</v>
      </c>
      <c r="AS1690" s="88">
        <v>0</v>
      </c>
      <c r="AT1690" s="88">
        <v>0</v>
      </c>
      <c r="AU1690" s="88">
        <v>0</v>
      </c>
      <c r="AV1690" s="88">
        <v>0</v>
      </c>
      <c r="AW1690" s="88">
        <v>0</v>
      </c>
      <c r="AX1690" s="88">
        <v>0</v>
      </c>
      <c r="AY1690" s="88">
        <v>0</v>
      </c>
      <c r="AZ1690" s="88">
        <v>0</v>
      </c>
      <c r="BA1690" s="88">
        <v>0</v>
      </c>
      <c r="BB1690" s="89">
        <f t="shared" si="103"/>
        <v>1805.83</v>
      </c>
      <c r="BC1690" s="90" t="str">
        <f t="shared" si="102"/>
        <v>OK</v>
      </c>
      <c r="BD1690" s="91" t="str">
        <f t="shared" si="104"/>
        <v xml:space="preserve">                  </v>
      </c>
      <c r="BE1690" s="92">
        <f t="shared" si="105"/>
        <v>1</v>
      </c>
    </row>
    <row r="1691" spans="1:57" s="74" customFormat="1" ht="50.1" customHeight="1" x14ac:dyDescent="0.2">
      <c r="A1691" s="78" t="s">
        <v>55</v>
      </c>
      <c r="B1691" s="78" t="s">
        <v>59</v>
      </c>
      <c r="C1691" s="78" t="s">
        <v>616</v>
      </c>
      <c r="D1691" s="78" t="s">
        <v>605</v>
      </c>
      <c r="E1691" s="79" t="str">
        <f>+IF(C1691&lt;&gt;"",VLOOKUP(MID(C1691,18,5),NIVELES!$A$133:$B$213,2,0),"")</f>
        <v>MANABÍ</v>
      </c>
      <c r="F1691" s="80" t="s">
        <v>81</v>
      </c>
      <c r="G1691" s="81" t="str">
        <f>+IF(F1691&lt;&gt;"",VLOOKUP(F1691,NIVELES!$A$246:$C$464,3,0),"")</f>
        <v xml:space="preserve"> </v>
      </c>
      <c r="H1691" s="82" t="s">
        <v>1024</v>
      </c>
      <c r="I1691" s="78" t="s">
        <v>2201</v>
      </c>
      <c r="J1691" s="78" t="s">
        <v>2184</v>
      </c>
      <c r="K1691" s="78" t="s">
        <v>2185</v>
      </c>
      <c r="L1691" s="78" t="s">
        <v>2722</v>
      </c>
      <c r="M1691" s="78" t="s">
        <v>1791</v>
      </c>
      <c r="N1691" s="78" t="s">
        <v>1791</v>
      </c>
      <c r="O1691" s="78" t="s">
        <v>2167</v>
      </c>
      <c r="P1691" s="82">
        <v>11</v>
      </c>
      <c r="Q1691" s="78" t="s">
        <v>2663</v>
      </c>
      <c r="R1691" s="82">
        <v>1</v>
      </c>
      <c r="S1691" s="82">
        <v>1</v>
      </c>
      <c r="T1691" s="82">
        <v>1</v>
      </c>
      <c r="U1691" s="82">
        <v>1</v>
      </c>
      <c r="V1691" s="82">
        <v>1</v>
      </c>
      <c r="W1691" s="82">
        <v>1</v>
      </c>
      <c r="X1691" s="82">
        <v>1</v>
      </c>
      <c r="Y1691" s="82">
        <v>1</v>
      </c>
      <c r="Z1691" s="82">
        <v>1</v>
      </c>
      <c r="AA1691" s="82">
        <v>1</v>
      </c>
      <c r="AB1691" s="82">
        <v>1</v>
      </c>
      <c r="AC1691" s="82">
        <v>0</v>
      </c>
      <c r="AD1691" s="85" t="str">
        <f>IF(A1691&lt;&gt;"",IF(D1691="DIRECCIÓN_DE_TRANSFERENCIAS","280 0031",VLOOKUP(C1691,NIVELES!$A$14:$B$105,2,0)),"")</f>
        <v>280 4110</v>
      </c>
      <c r="AE1691" s="86" t="s">
        <v>322</v>
      </c>
      <c r="AF1691" s="86" t="s">
        <v>546</v>
      </c>
      <c r="AG1691" s="79" t="str">
        <f>+IF(AF1691&lt;&gt;"",VLOOKUP(AF1691,NIVELES!$A$666:$B$673,2,0),"")</f>
        <v>ATENCIÓN_INTEGRAL_A_PERSONAS_CON_DISCAPACIDAD</v>
      </c>
      <c r="AH1691" s="78" t="s">
        <v>453</v>
      </c>
      <c r="AI1691" s="79" t="str">
        <f>IF(AH1691&lt;&gt;"",VLOOKUP(CONCATENATE(AG1691,AH1691),NIVELES!$B$676:$C$745,2,0),"")</f>
        <v>Rectoría Inclusión Social</v>
      </c>
      <c r="AJ1691" s="78" t="s">
        <v>517</v>
      </c>
      <c r="AK1691" s="79" t="str">
        <f>+IF(AJ1691&lt;&gt;"",VLOOKUP(AJ1691,NIVELES!$A$816:$B$892,2,0),"")</f>
        <v>NO APLICA</v>
      </c>
      <c r="AL1691" s="78" t="s">
        <v>553</v>
      </c>
      <c r="AM1691" s="78">
        <v>510510</v>
      </c>
      <c r="AN1691" s="79" t="str">
        <f>IF(AM1691&lt;&gt;"",+VLOOKUP(AM1691,NIVELES!$A$1652:$B$2466,2,0),"")</f>
        <v>Servicios Personales por Contrato</v>
      </c>
      <c r="AO1691" s="87">
        <v>66660</v>
      </c>
      <c r="AP1691" s="88">
        <v>6060</v>
      </c>
      <c r="AQ1691" s="88">
        <v>6060</v>
      </c>
      <c r="AR1691" s="88">
        <v>6060</v>
      </c>
      <c r="AS1691" s="88">
        <v>6060</v>
      </c>
      <c r="AT1691" s="88">
        <v>6060</v>
      </c>
      <c r="AU1691" s="88">
        <v>6060</v>
      </c>
      <c r="AV1691" s="88">
        <v>6060</v>
      </c>
      <c r="AW1691" s="88">
        <v>6060</v>
      </c>
      <c r="AX1691" s="88">
        <v>6060</v>
      </c>
      <c r="AY1691" s="88">
        <v>6060</v>
      </c>
      <c r="AZ1691" s="88">
        <v>6060</v>
      </c>
      <c r="BA1691" s="88">
        <v>0</v>
      </c>
      <c r="BB1691" s="89">
        <f t="shared" si="103"/>
        <v>66660</v>
      </c>
      <c r="BC1691" s="90" t="str">
        <f t="shared" si="102"/>
        <v>OK</v>
      </c>
      <c r="BD1691" s="91" t="str">
        <f t="shared" si="104"/>
        <v xml:space="preserve">                  </v>
      </c>
      <c r="BE1691" s="92">
        <f t="shared" si="105"/>
        <v>11</v>
      </c>
    </row>
    <row r="1692" spans="1:57" s="74" customFormat="1" ht="50.1" customHeight="1" x14ac:dyDescent="0.2">
      <c r="A1692" s="78" t="s">
        <v>55</v>
      </c>
      <c r="B1692" s="78" t="s">
        <v>59</v>
      </c>
      <c r="C1692" s="78" t="s">
        <v>616</v>
      </c>
      <c r="D1692" s="78" t="s">
        <v>605</v>
      </c>
      <c r="E1692" s="79" t="str">
        <f>+IF(C1692&lt;&gt;"",VLOOKUP(MID(C1692,18,5),NIVELES!$A$133:$B$213,2,0),"")</f>
        <v>MANABÍ</v>
      </c>
      <c r="F1692" s="80" t="s">
        <v>81</v>
      </c>
      <c r="G1692" s="81" t="str">
        <f>+IF(F1692&lt;&gt;"",VLOOKUP(F1692,NIVELES!$A$246:$C$464,3,0),"")</f>
        <v xml:space="preserve"> </v>
      </c>
      <c r="H1692" s="82" t="s">
        <v>1024</v>
      </c>
      <c r="I1692" s="78" t="s">
        <v>2201</v>
      </c>
      <c r="J1692" s="78" t="s">
        <v>2184</v>
      </c>
      <c r="K1692" s="78" t="s">
        <v>2185</v>
      </c>
      <c r="L1692" s="78" t="s">
        <v>2722</v>
      </c>
      <c r="M1692" s="78" t="s">
        <v>1791</v>
      </c>
      <c r="N1692" s="78" t="s">
        <v>1791</v>
      </c>
      <c r="O1692" s="78" t="s">
        <v>2167</v>
      </c>
      <c r="P1692" s="82">
        <v>11</v>
      </c>
      <c r="Q1692" s="78" t="s">
        <v>2663</v>
      </c>
      <c r="R1692" s="82">
        <v>1</v>
      </c>
      <c r="S1692" s="82">
        <v>1</v>
      </c>
      <c r="T1692" s="82">
        <v>1</v>
      </c>
      <c r="U1692" s="82">
        <v>1</v>
      </c>
      <c r="V1692" s="82">
        <v>1</v>
      </c>
      <c r="W1692" s="82">
        <v>1</v>
      </c>
      <c r="X1692" s="82">
        <v>1</v>
      </c>
      <c r="Y1692" s="82">
        <v>1</v>
      </c>
      <c r="Z1692" s="82">
        <v>1</v>
      </c>
      <c r="AA1692" s="82">
        <v>1</v>
      </c>
      <c r="AB1692" s="82">
        <v>1</v>
      </c>
      <c r="AC1692" s="82">
        <v>0</v>
      </c>
      <c r="AD1692" s="85" t="str">
        <f>IF(A1692&lt;&gt;"",IF(D1692="DIRECCIÓN_DE_TRANSFERENCIAS","280 0031",VLOOKUP(C1692,NIVELES!$A$14:$B$105,2,0)),"")</f>
        <v>280 4110</v>
      </c>
      <c r="AE1692" s="86" t="s">
        <v>322</v>
      </c>
      <c r="AF1692" s="86" t="s">
        <v>546</v>
      </c>
      <c r="AG1692" s="79" t="str">
        <f>+IF(AF1692&lt;&gt;"",VLOOKUP(AF1692,NIVELES!$A$666:$B$673,2,0),"")</f>
        <v>ATENCIÓN_INTEGRAL_A_PERSONAS_CON_DISCAPACIDAD</v>
      </c>
      <c r="AH1692" s="78" t="s">
        <v>453</v>
      </c>
      <c r="AI1692" s="79" t="str">
        <f>IF(AH1692&lt;&gt;"",VLOOKUP(CONCATENATE(AG1692,AH1692),NIVELES!$B$676:$C$745,2,0),"")</f>
        <v>Rectoría Inclusión Social</v>
      </c>
      <c r="AJ1692" s="78" t="s">
        <v>517</v>
      </c>
      <c r="AK1692" s="79" t="str">
        <f>+IF(AJ1692&lt;&gt;"",VLOOKUP(AJ1692,NIVELES!$A$816:$B$892,2,0),"")</f>
        <v>NO APLICA</v>
      </c>
      <c r="AL1692" s="78" t="s">
        <v>553</v>
      </c>
      <c r="AM1692" s="78">
        <v>510601</v>
      </c>
      <c r="AN1692" s="79" t="str">
        <f>IF(AM1692&lt;&gt;"",+VLOOKUP(AM1692,NIVELES!$A$1652:$B$2466,2,0),"")</f>
        <v>Aporte Patronal</v>
      </c>
      <c r="AO1692" s="87">
        <v>6432.69</v>
      </c>
      <c r="AP1692" s="88">
        <v>584.79</v>
      </c>
      <c r="AQ1692" s="88">
        <v>584.79</v>
      </c>
      <c r="AR1692" s="88">
        <v>584.79</v>
      </c>
      <c r="AS1692" s="88">
        <v>584.79</v>
      </c>
      <c r="AT1692" s="88">
        <v>584.79</v>
      </c>
      <c r="AU1692" s="88">
        <v>584.79</v>
      </c>
      <c r="AV1692" s="88">
        <v>584.79</v>
      </c>
      <c r="AW1692" s="88">
        <v>584.79</v>
      </c>
      <c r="AX1692" s="88">
        <v>584.79</v>
      </c>
      <c r="AY1692" s="88">
        <v>584.79</v>
      </c>
      <c r="AZ1692" s="88">
        <v>584.79</v>
      </c>
      <c r="BA1692" s="88">
        <v>0</v>
      </c>
      <c r="BB1692" s="89">
        <f t="shared" si="103"/>
        <v>6432.69</v>
      </c>
      <c r="BC1692" s="90" t="str">
        <f t="shared" si="102"/>
        <v>OK</v>
      </c>
      <c r="BD1692" s="91" t="str">
        <f t="shared" si="104"/>
        <v xml:space="preserve">                  </v>
      </c>
      <c r="BE1692" s="92">
        <f t="shared" si="105"/>
        <v>11</v>
      </c>
    </row>
    <row r="1693" spans="1:57" s="74" customFormat="1" ht="50.1" customHeight="1" x14ac:dyDescent="0.2">
      <c r="A1693" s="78" t="s">
        <v>55</v>
      </c>
      <c r="B1693" s="78" t="s">
        <v>59</v>
      </c>
      <c r="C1693" s="78" t="s">
        <v>616</v>
      </c>
      <c r="D1693" s="78" t="s">
        <v>605</v>
      </c>
      <c r="E1693" s="79" t="str">
        <f>+IF(C1693&lt;&gt;"",VLOOKUP(MID(C1693,18,5),NIVELES!$A$133:$B$213,2,0),"")</f>
        <v>MANABÍ</v>
      </c>
      <c r="F1693" s="80" t="s">
        <v>81</v>
      </c>
      <c r="G1693" s="81" t="str">
        <f>+IF(F1693&lt;&gt;"",VLOOKUP(F1693,NIVELES!$A$246:$C$464,3,0),"")</f>
        <v xml:space="preserve"> </v>
      </c>
      <c r="H1693" s="82" t="s">
        <v>1024</v>
      </c>
      <c r="I1693" s="78" t="s">
        <v>2201</v>
      </c>
      <c r="J1693" s="78" t="s">
        <v>2184</v>
      </c>
      <c r="K1693" s="78" t="s">
        <v>2185</v>
      </c>
      <c r="L1693" s="78" t="s">
        <v>2722</v>
      </c>
      <c r="M1693" s="78" t="s">
        <v>1791</v>
      </c>
      <c r="N1693" s="78" t="s">
        <v>1791</v>
      </c>
      <c r="O1693" s="78" t="s">
        <v>2167</v>
      </c>
      <c r="P1693" s="82">
        <v>11</v>
      </c>
      <c r="Q1693" s="78" t="s">
        <v>2663</v>
      </c>
      <c r="R1693" s="82">
        <v>1</v>
      </c>
      <c r="S1693" s="82">
        <v>1</v>
      </c>
      <c r="T1693" s="82">
        <v>1</v>
      </c>
      <c r="U1693" s="82">
        <v>1</v>
      </c>
      <c r="V1693" s="82">
        <v>1</v>
      </c>
      <c r="W1693" s="82">
        <v>1</v>
      </c>
      <c r="X1693" s="82">
        <v>1</v>
      </c>
      <c r="Y1693" s="82">
        <v>1</v>
      </c>
      <c r="Z1693" s="82">
        <v>1</v>
      </c>
      <c r="AA1693" s="82">
        <v>1</v>
      </c>
      <c r="AB1693" s="82">
        <v>1</v>
      </c>
      <c r="AC1693" s="82">
        <v>0</v>
      </c>
      <c r="AD1693" s="85" t="str">
        <f>IF(A1693&lt;&gt;"",IF(D1693="DIRECCIÓN_DE_TRANSFERENCIAS","280 0031",VLOOKUP(C1693,NIVELES!$A$14:$B$105,2,0)),"")</f>
        <v>280 4110</v>
      </c>
      <c r="AE1693" s="86" t="s">
        <v>322</v>
      </c>
      <c r="AF1693" s="86" t="s">
        <v>546</v>
      </c>
      <c r="AG1693" s="79" t="str">
        <f>+IF(AF1693&lt;&gt;"",VLOOKUP(AF1693,NIVELES!$A$666:$B$673,2,0),"")</f>
        <v>ATENCIÓN_INTEGRAL_A_PERSONAS_CON_DISCAPACIDAD</v>
      </c>
      <c r="AH1693" s="78" t="s">
        <v>453</v>
      </c>
      <c r="AI1693" s="79" t="str">
        <f>IF(AH1693&lt;&gt;"",VLOOKUP(CONCATENATE(AG1693,AH1693),NIVELES!$B$676:$C$745,2,0),"")</f>
        <v>Rectoría Inclusión Social</v>
      </c>
      <c r="AJ1693" s="78" t="s">
        <v>517</v>
      </c>
      <c r="AK1693" s="79" t="str">
        <f>+IF(AJ1693&lt;&gt;"",VLOOKUP(AJ1693,NIVELES!$A$816:$B$892,2,0),"")</f>
        <v>NO APLICA</v>
      </c>
      <c r="AL1693" s="78" t="s">
        <v>553</v>
      </c>
      <c r="AM1693" s="78">
        <v>510602</v>
      </c>
      <c r="AN1693" s="79" t="str">
        <f>IF(AM1693&lt;&gt;"",+VLOOKUP(AM1693,NIVELES!$A$1652:$B$2466,2,0),"")</f>
        <v>Fondo de Reserva</v>
      </c>
      <c r="AO1693" s="87">
        <v>5555</v>
      </c>
      <c r="AP1693" s="88">
        <v>505</v>
      </c>
      <c r="AQ1693" s="88">
        <v>505</v>
      </c>
      <c r="AR1693" s="88">
        <v>505</v>
      </c>
      <c r="AS1693" s="88">
        <v>505</v>
      </c>
      <c r="AT1693" s="88">
        <v>505</v>
      </c>
      <c r="AU1693" s="88">
        <v>505</v>
      </c>
      <c r="AV1693" s="88">
        <v>505</v>
      </c>
      <c r="AW1693" s="88">
        <v>505</v>
      </c>
      <c r="AX1693" s="88">
        <v>505</v>
      </c>
      <c r="AY1693" s="88">
        <v>505</v>
      </c>
      <c r="AZ1693" s="88">
        <v>505</v>
      </c>
      <c r="BA1693" s="88">
        <v>0</v>
      </c>
      <c r="BB1693" s="89">
        <f t="shared" si="103"/>
        <v>5555</v>
      </c>
      <c r="BC1693" s="90" t="str">
        <f t="shared" si="102"/>
        <v>OK</v>
      </c>
      <c r="BD1693" s="91" t="str">
        <f t="shared" si="104"/>
        <v xml:space="preserve">                  </v>
      </c>
      <c r="BE1693" s="92">
        <f t="shared" si="105"/>
        <v>11</v>
      </c>
    </row>
    <row r="1694" spans="1:57" s="74" customFormat="1" ht="50.1" customHeight="1" x14ac:dyDescent="0.2">
      <c r="A1694" s="78" t="s">
        <v>55</v>
      </c>
      <c r="B1694" s="78" t="s">
        <v>59</v>
      </c>
      <c r="C1694" s="78" t="s">
        <v>616</v>
      </c>
      <c r="D1694" s="78" t="s">
        <v>605</v>
      </c>
      <c r="E1694" s="79" t="str">
        <f>+IF(C1694&lt;&gt;"",VLOOKUP(MID(C1694,18,5),NIVELES!$A$133:$B$213,2,0),"")</f>
        <v>MANABÍ</v>
      </c>
      <c r="F1694" s="80" t="s">
        <v>81</v>
      </c>
      <c r="G1694" s="81" t="str">
        <f>+IF(F1694&lt;&gt;"",VLOOKUP(F1694,NIVELES!$A$246:$C$464,3,0),"")</f>
        <v xml:space="preserve"> </v>
      </c>
      <c r="H1694" s="82" t="s">
        <v>1024</v>
      </c>
      <c r="I1694" s="78" t="s">
        <v>2201</v>
      </c>
      <c r="J1694" s="78" t="s">
        <v>2184</v>
      </c>
      <c r="K1694" s="78" t="s">
        <v>2185</v>
      </c>
      <c r="L1694" s="78" t="s">
        <v>2722</v>
      </c>
      <c r="M1694" s="78" t="s">
        <v>1791</v>
      </c>
      <c r="N1694" s="78" t="s">
        <v>1791</v>
      </c>
      <c r="O1694" s="78" t="s">
        <v>2723</v>
      </c>
      <c r="P1694" s="82">
        <v>1</v>
      </c>
      <c r="Q1694" s="78" t="s">
        <v>2724</v>
      </c>
      <c r="R1694" s="82">
        <v>0</v>
      </c>
      <c r="S1694" s="82">
        <v>0</v>
      </c>
      <c r="T1694" s="82">
        <v>0</v>
      </c>
      <c r="U1694" s="82">
        <v>0</v>
      </c>
      <c r="V1694" s="82">
        <v>0</v>
      </c>
      <c r="W1694" s="82">
        <v>0</v>
      </c>
      <c r="X1694" s="82">
        <v>0</v>
      </c>
      <c r="Y1694" s="82">
        <v>0</v>
      </c>
      <c r="Z1694" s="82">
        <v>0</v>
      </c>
      <c r="AA1694" s="82">
        <v>0</v>
      </c>
      <c r="AB1694" s="82">
        <v>1</v>
      </c>
      <c r="AC1694" s="82">
        <v>0</v>
      </c>
      <c r="AD1694" s="85" t="str">
        <f>IF(A1694&lt;&gt;"",IF(D1694="DIRECCIÓN_DE_TRANSFERENCIAS","280 0031",VLOOKUP(C1694,NIVELES!$A$14:$B$105,2,0)),"")</f>
        <v>280 4110</v>
      </c>
      <c r="AE1694" s="86" t="s">
        <v>322</v>
      </c>
      <c r="AF1694" s="86" t="s">
        <v>546</v>
      </c>
      <c r="AG1694" s="79" t="str">
        <f>+IF(AF1694&lt;&gt;"",VLOOKUP(AF1694,NIVELES!$A$666:$B$673,2,0),"")</f>
        <v>ATENCIÓN_INTEGRAL_A_PERSONAS_CON_DISCAPACIDAD</v>
      </c>
      <c r="AH1694" s="78" t="s">
        <v>453</v>
      </c>
      <c r="AI1694" s="79" t="str">
        <f>IF(AH1694&lt;&gt;"",VLOOKUP(CONCATENATE(AG1694,AH1694),NIVELES!$B$676:$C$745,2,0),"")</f>
        <v>Rectoría Inclusión Social</v>
      </c>
      <c r="AJ1694" s="78" t="s">
        <v>517</v>
      </c>
      <c r="AK1694" s="79" t="str">
        <f>+IF(AJ1694&lt;&gt;"",VLOOKUP(AJ1694,NIVELES!$A$816:$B$892,2,0),"")</f>
        <v>NO APLICA</v>
      </c>
      <c r="AL1694" s="78" t="s">
        <v>554</v>
      </c>
      <c r="AM1694" s="78">
        <v>530249</v>
      </c>
      <c r="AN1694" s="79" t="str">
        <f>IF(AM1694&lt;&gt;"",+VLOOKUP(AM1694,NIVELES!$A$1652:$B$2466,2,0),"")</f>
        <v>Eventos Públicos Promocionales</v>
      </c>
      <c r="AO1694" s="87">
        <v>1000</v>
      </c>
      <c r="AP1694" s="88">
        <v>0</v>
      </c>
      <c r="AQ1694" s="88">
        <v>0</v>
      </c>
      <c r="AR1694" s="88">
        <v>0</v>
      </c>
      <c r="AS1694" s="88">
        <v>0</v>
      </c>
      <c r="AT1694" s="88">
        <v>0</v>
      </c>
      <c r="AU1694" s="88">
        <v>0</v>
      </c>
      <c r="AV1694" s="88">
        <v>0</v>
      </c>
      <c r="AW1694" s="88">
        <v>0</v>
      </c>
      <c r="AX1694" s="88">
        <v>0</v>
      </c>
      <c r="AY1694" s="88">
        <v>0</v>
      </c>
      <c r="AZ1694" s="88">
        <v>1000</v>
      </c>
      <c r="BA1694" s="88">
        <v>0</v>
      </c>
      <c r="BB1694" s="89">
        <f t="shared" si="103"/>
        <v>1000</v>
      </c>
      <c r="BC1694" s="90" t="str">
        <f t="shared" si="102"/>
        <v>OK</v>
      </c>
      <c r="BD1694" s="91" t="str">
        <f t="shared" si="104"/>
        <v xml:space="preserve">                  </v>
      </c>
      <c r="BE1694" s="92">
        <f t="shared" si="105"/>
        <v>1</v>
      </c>
    </row>
    <row r="1695" spans="1:57" s="74" customFormat="1" ht="50.1" customHeight="1" x14ac:dyDescent="0.2">
      <c r="A1695" s="78" t="s">
        <v>55</v>
      </c>
      <c r="B1695" s="78" t="s">
        <v>59</v>
      </c>
      <c r="C1695" s="78" t="s">
        <v>616</v>
      </c>
      <c r="D1695" s="78" t="s">
        <v>605</v>
      </c>
      <c r="E1695" s="79" t="str">
        <f>+IF(C1695&lt;&gt;"",VLOOKUP(MID(C1695,18,5),NIVELES!$A$133:$B$213,2,0),"")</f>
        <v>MANABÍ</v>
      </c>
      <c r="F1695" s="80" t="s">
        <v>81</v>
      </c>
      <c r="G1695" s="81" t="str">
        <f>+IF(F1695&lt;&gt;"",VLOOKUP(F1695,NIVELES!$A$246:$C$464,3,0),"")</f>
        <v xml:space="preserve"> </v>
      </c>
      <c r="H1695" s="82" t="s">
        <v>1024</v>
      </c>
      <c r="I1695" s="78" t="s">
        <v>2201</v>
      </c>
      <c r="J1695" s="78" t="s">
        <v>2184</v>
      </c>
      <c r="K1695" s="78" t="s">
        <v>2185</v>
      </c>
      <c r="L1695" s="78" t="s">
        <v>2722</v>
      </c>
      <c r="M1695" s="78" t="s">
        <v>1791</v>
      </c>
      <c r="N1695" s="78" t="s">
        <v>1791</v>
      </c>
      <c r="O1695" s="78" t="s">
        <v>2725</v>
      </c>
      <c r="P1695" s="82">
        <v>5</v>
      </c>
      <c r="Q1695" s="78" t="s">
        <v>2726</v>
      </c>
      <c r="R1695" s="82">
        <v>0</v>
      </c>
      <c r="S1695" s="82">
        <v>0</v>
      </c>
      <c r="T1695" s="82">
        <v>1</v>
      </c>
      <c r="U1695" s="82">
        <v>0</v>
      </c>
      <c r="V1695" s="82">
        <v>0</v>
      </c>
      <c r="W1695" s="82">
        <v>1</v>
      </c>
      <c r="X1695" s="82">
        <v>0</v>
      </c>
      <c r="Y1695" s="82">
        <v>1</v>
      </c>
      <c r="Z1695" s="82">
        <v>1</v>
      </c>
      <c r="AA1695" s="82">
        <v>0</v>
      </c>
      <c r="AB1695" s="82">
        <v>0</v>
      </c>
      <c r="AC1695" s="82">
        <v>1</v>
      </c>
      <c r="AD1695" s="85" t="str">
        <f>IF(A1695&lt;&gt;"",IF(D1695="DIRECCIÓN_DE_TRANSFERENCIAS","280 0031",VLOOKUP(C1695,NIVELES!$A$14:$B$105,2,0)),"")</f>
        <v>280 4110</v>
      </c>
      <c r="AE1695" s="86" t="s">
        <v>322</v>
      </c>
      <c r="AF1695" s="86" t="s">
        <v>546</v>
      </c>
      <c r="AG1695" s="79" t="str">
        <f>+IF(AF1695&lt;&gt;"",VLOOKUP(AF1695,NIVELES!$A$666:$B$673,2,0),"")</f>
        <v>ATENCIÓN_INTEGRAL_A_PERSONAS_CON_DISCAPACIDAD</v>
      </c>
      <c r="AH1695" s="78" t="s">
        <v>453</v>
      </c>
      <c r="AI1695" s="79" t="str">
        <f>IF(AH1695&lt;&gt;"",VLOOKUP(CONCATENATE(AG1695,AH1695),NIVELES!$B$676:$C$745,2,0),"")</f>
        <v>Rectoría Inclusión Social</v>
      </c>
      <c r="AJ1695" s="78" t="s">
        <v>517</v>
      </c>
      <c r="AK1695" s="79" t="str">
        <f>+IF(AJ1695&lt;&gt;"",VLOOKUP(AJ1695,NIVELES!$A$816:$B$892,2,0),"")</f>
        <v>NO APLICA</v>
      </c>
      <c r="AL1695" s="78" t="s">
        <v>554</v>
      </c>
      <c r="AM1695" s="78">
        <v>530301</v>
      </c>
      <c r="AN1695" s="79" t="str">
        <f>IF(AM1695&lt;&gt;"",+VLOOKUP(AM1695,NIVELES!$A$1652:$B$2466,2,0),"")</f>
        <v>Pasajes al Interior</v>
      </c>
      <c r="AO1695" s="87">
        <v>660</v>
      </c>
      <c r="AP1695" s="88">
        <v>0</v>
      </c>
      <c r="AQ1695" s="88">
        <v>0</v>
      </c>
      <c r="AR1695" s="88">
        <v>150</v>
      </c>
      <c r="AS1695" s="88">
        <v>0</v>
      </c>
      <c r="AT1695" s="88">
        <v>0</v>
      </c>
      <c r="AU1695" s="88">
        <v>150</v>
      </c>
      <c r="AV1695" s="88">
        <v>0</v>
      </c>
      <c r="AW1695" s="88">
        <v>60</v>
      </c>
      <c r="AX1695" s="88">
        <v>150</v>
      </c>
      <c r="AY1695" s="88">
        <v>0</v>
      </c>
      <c r="AZ1695" s="88">
        <v>0</v>
      </c>
      <c r="BA1695" s="88">
        <v>150</v>
      </c>
      <c r="BB1695" s="89">
        <f t="shared" si="103"/>
        <v>660</v>
      </c>
      <c r="BC1695" s="90" t="str">
        <f t="shared" si="102"/>
        <v>OK</v>
      </c>
      <c r="BD1695" s="91" t="str">
        <f t="shared" si="104"/>
        <v xml:space="preserve">                  </v>
      </c>
      <c r="BE1695" s="92">
        <f t="shared" si="105"/>
        <v>5</v>
      </c>
    </row>
    <row r="1696" spans="1:57" s="74" customFormat="1" ht="50.1" customHeight="1" x14ac:dyDescent="0.2">
      <c r="A1696" s="78" t="s">
        <v>55</v>
      </c>
      <c r="B1696" s="78" t="s">
        <v>59</v>
      </c>
      <c r="C1696" s="78" t="s">
        <v>616</v>
      </c>
      <c r="D1696" s="78" t="s">
        <v>605</v>
      </c>
      <c r="E1696" s="79" t="str">
        <f>+IF(C1696&lt;&gt;"",VLOOKUP(MID(C1696,18,5),NIVELES!$A$133:$B$213,2,0),"")</f>
        <v>MANABÍ</v>
      </c>
      <c r="F1696" s="80" t="s">
        <v>81</v>
      </c>
      <c r="G1696" s="81" t="str">
        <f>+IF(F1696&lt;&gt;"",VLOOKUP(F1696,NIVELES!$A$246:$C$464,3,0),"")</f>
        <v xml:space="preserve"> </v>
      </c>
      <c r="H1696" s="82" t="s">
        <v>1024</v>
      </c>
      <c r="I1696" s="78" t="s">
        <v>2201</v>
      </c>
      <c r="J1696" s="78" t="s">
        <v>2184</v>
      </c>
      <c r="K1696" s="78" t="s">
        <v>2185</v>
      </c>
      <c r="L1696" s="78" t="s">
        <v>2722</v>
      </c>
      <c r="M1696" s="78" t="s">
        <v>1791</v>
      </c>
      <c r="N1696" s="78" t="s">
        <v>1791</v>
      </c>
      <c r="O1696" s="78" t="s">
        <v>2673</v>
      </c>
      <c r="P1696" s="82">
        <v>5</v>
      </c>
      <c r="Q1696" s="78" t="s">
        <v>2727</v>
      </c>
      <c r="R1696" s="82">
        <v>0</v>
      </c>
      <c r="S1696" s="82">
        <v>0</v>
      </c>
      <c r="T1696" s="82">
        <v>1</v>
      </c>
      <c r="U1696" s="82">
        <v>0</v>
      </c>
      <c r="V1696" s="82">
        <v>0</v>
      </c>
      <c r="W1696" s="82">
        <v>1</v>
      </c>
      <c r="X1696" s="82">
        <v>0</v>
      </c>
      <c r="Y1696" s="82">
        <v>1</v>
      </c>
      <c r="Z1696" s="82">
        <v>1</v>
      </c>
      <c r="AA1696" s="82">
        <v>0</v>
      </c>
      <c r="AB1696" s="82">
        <v>0</v>
      </c>
      <c r="AC1696" s="82">
        <v>1</v>
      </c>
      <c r="AD1696" s="85" t="str">
        <f>IF(A1696&lt;&gt;"",IF(D1696="DIRECCIÓN_DE_TRANSFERENCIAS","280 0031",VLOOKUP(C1696,NIVELES!$A$14:$B$105,2,0)),"")</f>
        <v>280 4110</v>
      </c>
      <c r="AE1696" s="86" t="s">
        <v>322</v>
      </c>
      <c r="AF1696" s="86" t="s">
        <v>546</v>
      </c>
      <c r="AG1696" s="79" t="str">
        <f>+IF(AF1696&lt;&gt;"",VLOOKUP(AF1696,NIVELES!$A$666:$B$673,2,0),"")</f>
        <v>ATENCIÓN_INTEGRAL_A_PERSONAS_CON_DISCAPACIDAD</v>
      </c>
      <c r="AH1696" s="78" t="s">
        <v>453</v>
      </c>
      <c r="AI1696" s="79" t="str">
        <f>IF(AH1696&lt;&gt;"",VLOOKUP(CONCATENATE(AG1696,AH1696),NIVELES!$B$676:$C$745,2,0),"")</f>
        <v>Rectoría Inclusión Social</v>
      </c>
      <c r="AJ1696" s="78" t="s">
        <v>517</v>
      </c>
      <c r="AK1696" s="79" t="str">
        <f>+IF(AJ1696&lt;&gt;"",VLOOKUP(AJ1696,NIVELES!$A$816:$B$892,2,0),"")</f>
        <v>NO APLICA</v>
      </c>
      <c r="AL1696" s="78" t="s">
        <v>554</v>
      </c>
      <c r="AM1696" s="78">
        <v>530303</v>
      </c>
      <c r="AN1696" s="79" t="str">
        <f>IF(AM1696&lt;&gt;"",+VLOOKUP(AM1696,NIVELES!$A$1652:$B$2466,2,0),"")</f>
        <v>Viáticos y Subsistencias en el Interior</v>
      </c>
      <c r="AO1696" s="87">
        <v>1760</v>
      </c>
      <c r="AP1696" s="88">
        <v>0</v>
      </c>
      <c r="AQ1696" s="88">
        <v>0</v>
      </c>
      <c r="AR1696" s="88">
        <v>400</v>
      </c>
      <c r="AS1696" s="88">
        <v>0</v>
      </c>
      <c r="AT1696" s="88">
        <v>0</v>
      </c>
      <c r="AU1696" s="88">
        <v>400</v>
      </c>
      <c r="AV1696" s="88">
        <v>0</v>
      </c>
      <c r="AW1696" s="88">
        <v>160</v>
      </c>
      <c r="AX1696" s="88">
        <v>400</v>
      </c>
      <c r="AY1696" s="88">
        <v>0</v>
      </c>
      <c r="AZ1696" s="88">
        <v>0</v>
      </c>
      <c r="BA1696" s="88">
        <v>400</v>
      </c>
      <c r="BB1696" s="89">
        <f t="shared" si="103"/>
        <v>1760</v>
      </c>
      <c r="BC1696" s="90" t="str">
        <f t="shared" si="102"/>
        <v>OK</v>
      </c>
      <c r="BD1696" s="91" t="str">
        <f t="shared" si="104"/>
        <v xml:space="preserve">                  </v>
      </c>
      <c r="BE1696" s="92">
        <f t="shared" si="105"/>
        <v>5</v>
      </c>
    </row>
    <row r="1697" spans="1:57" s="74" customFormat="1" ht="50.1" customHeight="1" x14ac:dyDescent="0.2">
      <c r="A1697" s="78" t="s">
        <v>55</v>
      </c>
      <c r="B1697" s="78" t="s">
        <v>59</v>
      </c>
      <c r="C1697" s="78" t="s">
        <v>616</v>
      </c>
      <c r="D1697" s="78" t="s">
        <v>605</v>
      </c>
      <c r="E1697" s="79" t="str">
        <f>+IF(C1697&lt;&gt;"",VLOOKUP(MID(C1697,18,5),NIVELES!$A$133:$B$213,2,0),"")</f>
        <v>MANABÍ</v>
      </c>
      <c r="F1697" s="80" t="s">
        <v>81</v>
      </c>
      <c r="G1697" s="81" t="str">
        <f>+IF(F1697&lt;&gt;"",VLOOKUP(F1697,NIVELES!$A$246:$C$464,3,0),"")</f>
        <v xml:space="preserve"> </v>
      </c>
      <c r="H1697" s="82" t="s">
        <v>1024</v>
      </c>
      <c r="I1697" s="78" t="s">
        <v>2201</v>
      </c>
      <c r="J1697" s="78" t="s">
        <v>2184</v>
      </c>
      <c r="K1697" s="78" t="s">
        <v>2185</v>
      </c>
      <c r="L1697" s="78" t="s">
        <v>2722</v>
      </c>
      <c r="M1697" s="78" t="s">
        <v>1791</v>
      </c>
      <c r="N1697" s="78" t="s">
        <v>1791</v>
      </c>
      <c r="O1697" s="78" t="s">
        <v>2728</v>
      </c>
      <c r="P1697" s="82">
        <v>11</v>
      </c>
      <c r="Q1697" s="78" t="s">
        <v>2729</v>
      </c>
      <c r="R1697" s="82">
        <v>0</v>
      </c>
      <c r="S1697" s="82">
        <v>1</v>
      </c>
      <c r="T1697" s="82">
        <v>1</v>
      </c>
      <c r="U1697" s="82">
        <v>1</v>
      </c>
      <c r="V1697" s="82">
        <v>1</v>
      </c>
      <c r="W1697" s="82">
        <v>1</v>
      </c>
      <c r="X1697" s="82">
        <v>1</v>
      </c>
      <c r="Y1697" s="82">
        <v>1</v>
      </c>
      <c r="Z1697" s="82">
        <v>1</v>
      </c>
      <c r="AA1697" s="82">
        <v>1</v>
      </c>
      <c r="AB1697" s="82">
        <v>1</v>
      </c>
      <c r="AC1697" s="82">
        <v>1</v>
      </c>
      <c r="AD1697" s="85" t="str">
        <f>IF(A1697&lt;&gt;"",IF(D1697="DIRECCIÓN_DE_TRANSFERENCIAS","280 0031",VLOOKUP(C1697,NIVELES!$A$14:$B$105,2,0)),"")</f>
        <v>280 4110</v>
      </c>
      <c r="AE1697" s="86" t="s">
        <v>322</v>
      </c>
      <c r="AF1697" s="86" t="s">
        <v>546</v>
      </c>
      <c r="AG1697" s="79" t="str">
        <f>+IF(AF1697&lt;&gt;"",VLOOKUP(AF1697,NIVELES!$A$666:$B$673,2,0),"")</f>
        <v>ATENCIÓN_INTEGRAL_A_PERSONAS_CON_DISCAPACIDAD</v>
      </c>
      <c r="AH1697" s="78" t="s">
        <v>453</v>
      </c>
      <c r="AI1697" s="79" t="str">
        <f>IF(AH1697&lt;&gt;"",VLOOKUP(CONCATENATE(AG1697,AH1697),NIVELES!$B$676:$C$745,2,0),"")</f>
        <v>Rectoría Inclusión Social</v>
      </c>
      <c r="AJ1697" s="78" t="s">
        <v>517</v>
      </c>
      <c r="AK1697" s="79" t="str">
        <f>+IF(AJ1697&lt;&gt;"",VLOOKUP(AJ1697,NIVELES!$A$816:$B$892,2,0),"")</f>
        <v>NO APLICA</v>
      </c>
      <c r="AL1697" s="78" t="s">
        <v>554</v>
      </c>
      <c r="AM1697" s="78">
        <v>530505</v>
      </c>
      <c r="AN1697" s="79" t="str">
        <f>IF(AM1697&lt;&gt;"",+VLOOKUP(AM1697,NIVELES!$A$1652:$B$2466,2,0),"")</f>
        <v>Vehículos (Arrendamiento)</v>
      </c>
      <c r="AO1697" s="87">
        <v>70074.399999999994</v>
      </c>
      <c r="AP1697" s="88">
        <v>0</v>
      </c>
      <c r="AQ1697" s="88">
        <v>6370.4</v>
      </c>
      <c r="AR1697" s="88">
        <v>6370.4</v>
      </c>
      <c r="AS1697" s="88">
        <v>6370.4</v>
      </c>
      <c r="AT1697" s="88">
        <v>6370.4</v>
      </c>
      <c r="AU1697" s="88">
        <v>6370.4</v>
      </c>
      <c r="AV1697" s="88">
        <v>6370.4</v>
      </c>
      <c r="AW1697" s="88">
        <v>6370.4</v>
      </c>
      <c r="AX1697" s="88">
        <v>6370.4</v>
      </c>
      <c r="AY1697" s="88">
        <v>6370.4</v>
      </c>
      <c r="AZ1697" s="88">
        <v>6370.4</v>
      </c>
      <c r="BA1697" s="88">
        <v>6370.4</v>
      </c>
      <c r="BB1697" s="89">
        <f t="shared" si="103"/>
        <v>70074.400000000009</v>
      </c>
      <c r="BC1697" s="90" t="str">
        <f t="shared" si="102"/>
        <v>OK</v>
      </c>
      <c r="BD1697" s="91" t="str">
        <f t="shared" si="104"/>
        <v xml:space="preserve">                  </v>
      </c>
      <c r="BE1697" s="92">
        <f t="shared" si="105"/>
        <v>11</v>
      </c>
    </row>
    <row r="1698" spans="1:57" s="74" customFormat="1" ht="50.1" customHeight="1" x14ac:dyDescent="0.2">
      <c r="A1698" s="78" t="s">
        <v>55</v>
      </c>
      <c r="B1698" s="78" t="s">
        <v>59</v>
      </c>
      <c r="C1698" s="78" t="s">
        <v>616</v>
      </c>
      <c r="D1698" s="78" t="s">
        <v>605</v>
      </c>
      <c r="E1698" s="79" t="str">
        <f>+IF(C1698&lt;&gt;"",VLOOKUP(MID(C1698,18,5),NIVELES!$A$133:$B$213,2,0),"")</f>
        <v>MANABÍ</v>
      </c>
      <c r="F1698" s="80" t="s">
        <v>81</v>
      </c>
      <c r="G1698" s="81" t="str">
        <f>+IF(F1698&lt;&gt;"",VLOOKUP(F1698,NIVELES!$A$246:$C$464,3,0),"")</f>
        <v xml:space="preserve"> </v>
      </c>
      <c r="H1698" s="82" t="s">
        <v>1024</v>
      </c>
      <c r="I1698" s="78" t="s">
        <v>2201</v>
      </c>
      <c r="J1698" s="78" t="s">
        <v>2184</v>
      </c>
      <c r="K1698" s="78" t="s">
        <v>2185</v>
      </c>
      <c r="L1698" s="78" t="s">
        <v>2730</v>
      </c>
      <c r="M1698" s="78">
        <v>780</v>
      </c>
      <c r="N1698" s="78" t="s">
        <v>2731</v>
      </c>
      <c r="O1698" s="78" t="s">
        <v>2732</v>
      </c>
      <c r="P1698" s="82">
        <v>4</v>
      </c>
      <c r="Q1698" s="78" t="s">
        <v>2733</v>
      </c>
      <c r="R1698" s="82">
        <v>0</v>
      </c>
      <c r="S1698" s="82">
        <v>1</v>
      </c>
      <c r="T1698" s="82">
        <v>0</v>
      </c>
      <c r="U1698" s="82">
        <v>1</v>
      </c>
      <c r="V1698" s="82">
        <v>0</v>
      </c>
      <c r="W1698" s="82">
        <v>0</v>
      </c>
      <c r="X1698" s="82">
        <v>1</v>
      </c>
      <c r="Y1698" s="82">
        <v>0</v>
      </c>
      <c r="Z1698" s="82">
        <v>0</v>
      </c>
      <c r="AA1698" s="82">
        <v>1</v>
      </c>
      <c r="AB1698" s="82">
        <v>0</v>
      </c>
      <c r="AC1698" s="82">
        <v>0</v>
      </c>
      <c r="AD1698" s="85" t="str">
        <f>IF(A1698&lt;&gt;"",IF(D1698="DIRECCIÓN_DE_TRANSFERENCIAS","280 0031",VLOOKUP(C1698,NIVELES!$A$14:$B$105,2,0)),"")</f>
        <v>280 4110</v>
      </c>
      <c r="AE1698" s="86" t="s">
        <v>322</v>
      </c>
      <c r="AF1698" s="86" t="s">
        <v>546</v>
      </c>
      <c r="AG1698" s="79" t="str">
        <f>+IF(AF1698&lt;&gt;"",VLOOKUP(AF1698,NIVELES!$A$666:$B$673,2,0),"")</f>
        <v>ATENCIÓN_INTEGRAL_A_PERSONAS_CON_DISCAPACIDAD</v>
      </c>
      <c r="AH1698" s="78" t="s">
        <v>511</v>
      </c>
      <c r="AI1698" s="79" t="str">
        <f>IF(AH1698&lt;&gt;"",VLOOKUP(CONCATENATE(AG1698,AH1698),NIVELES!$B$676:$C$745,2,0),"")</f>
        <v xml:space="preserve"> Prestacion  De  Servicios   Extramurales  - Atención  En  Hogar  Y  Comunidad</v>
      </c>
      <c r="AJ1698" s="78" t="s">
        <v>517</v>
      </c>
      <c r="AK1698" s="79" t="str">
        <f>+IF(AJ1698&lt;&gt;"",VLOOKUP(AJ1698,NIVELES!$A$816:$B$892,2,0),"")</f>
        <v>NO APLICA</v>
      </c>
      <c r="AL1698" s="78" t="s">
        <v>556</v>
      </c>
      <c r="AM1698" s="78">
        <v>580204</v>
      </c>
      <c r="AN1698" s="79" t="str">
        <f>IF(AM1698&lt;&gt;"",+VLOOKUP(AM1698,NIVELES!$A$1652:$B$2466,2,0),"")</f>
        <v>Al Sector Privado no Financiero</v>
      </c>
      <c r="AO1698" s="87">
        <v>155290.20000000001</v>
      </c>
      <c r="AP1698" s="88">
        <v>0</v>
      </c>
      <c r="AQ1698" s="88">
        <v>38822.550000000003</v>
      </c>
      <c r="AR1698" s="88">
        <v>0</v>
      </c>
      <c r="AS1698" s="88">
        <v>38822.550000000003</v>
      </c>
      <c r="AT1698" s="88">
        <v>0</v>
      </c>
      <c r="AU1698" s="88">
        <v>0</v>
      </c>
      <c r="AV1698" s="88">
        <v>38822.550000000003</v>
      </c>
      <c r="AW1698" s="88">
        <v>0</v>
      </c>
      <c r="AX1698" s="88">
        <v>0</v>
      </c>
      <c r="AY1698" s="88">
        <v>38822.550000000003</v>
      </c>
      <c r="AZ1698" s="88">
        <v>0</v>
      </c>
      <c r="BA1698" s="88">
        <v>0</v>
      </c>
      <c r="BB1698" s="89">
        <f t="shared" si="103"/>
        <v>155290.20000000001</v>
      </c>
      <c r="BC1698" s="90" t="str">
        <f t="shared" si="102"/>
        <v>OK</v>
      </c>
      <c r="BD1698" s="91" t="str">
        <f t="shared" si="104"/>
        <v xml:space="preserve">                  </v>
      </c>
      <c r="BE1698" s="92">
        <f t="shared" si="105"/>
        <v>4</v>
      </c>
    </row>
    <row r="1699" spans="1:57" s="74" customFormat="1" ht="50.1" customHeight="1" x14ac:dyDescent="0.2">
      <c r="A1699" s="78" t="s">
        <v>55</v>
      </c>
      <c r="B1699" s="78" t="s">
        <v>59</v>
      </c>
      <c r="C1699" s="78" t="s">
        <v>16</v>
      </c>
      <c r="D1699" s="78" t="s">
        <v>575</v>
      </c>
      <c r="E1699" s="79" t="str">
        <f>+IF(C1699&lt;&gt;"",VLOOKUP(MID(C1699,18,5),NIVELES!$A$133:$B$213,2,0),"")</f>
        <v>MANABÍ</v>
      </c>
      <c r="F1699" s="80" t="s">
        <v>136</v>
      </c>
      <c r="G1699" s="81" t="str">
        <f>+IF(F1699&lt;&gt;"",VLOOKUP(F1699,NIVELES!$A$246:$C$464,3,0),"")</f>
        <v xml:space="preserve"> </v>
      </c>
      <c r="H1699" s="82" t="s">
        <v>1023</v>
      </c>
      <c r="I1699" s="78" t="s">
        <v>2164</v>
      </c>
      <c r="J1699" s="78" t="s">
        <v>2165</v>
      </c>
      <c r="K1699" s="78" t="s">
        <v>2166</v>
      </c>
      <c r="L1699" s="78" t="s">
        <v>1791</v>
      </c>
      <c r="M1699" s="78" t="s">
        <v>1791</v>
      </c>
      <c r="N1699" s="78" t="s">
        <v>1791</v>
      </c>
      <c r="O1699" s="78" t="s">
        <v>2167</v>
      </c>
      <c r="P1699" s="82">
        <v>12</v>
      </c>
      <c r="Q1699" s="78" t="s">
        <v>2663</v>
      </c>
      <c r="R1699" s="82">
        <v>1</v>
      </c>
      <c r="S1699" s="82">
        <v>1</v>
      </c>
      <c r="T1699" s="82">
        <v>1</v>
      </c>
      <c r="U1699" s="82">
        <v>1</v>
      </c>
      <c r="V1699" s="82">
        <v>1</v>
      </c>
      <c r="W1699" s="82">
        <v>1</v>
      </c>
      <c r="X1699" s="82">
        <v>1</v>
      </c>
      <c r="Y1699" s="82">
        <v>1</v>
      </c>
      <c r="Z1699" s="82">
        <v>1</v>
      </c>
      <c r="AA1699" s="82">
        <v>1</v>
      </c>
      <c r="AB1699" s="82">
        <v>1</v>
      </c>
      <c r="AC1699" s="82">
        <v>1</v>
      </c>
      <c r="AD1699" s="85" t="str">
        <f>IF(A1699&lt;&gt;"",IF(D1699="DIRECCIÓN_DE_TRANSFERENCIAS","280 0031",VLOOKUP(C1699,NIVELES!$A$14:$B$105,2,0)),"")</f>
        <v>280 4130</v>
      </c>
      <c r="AE1699" s="86" t="s">
        <v>322</v>
      </c>
      <c r="AF1699" s="86" t="s">
        <v>369</v>
      </c>
      <c r="AG1699" s="79" t="str">
        <f>+IF(AF1699&lt;&gt;"",VLOOKUP(AF1699,NIVELES!$A$666:$B$673,2,0),"")</f>
        <v>ADMINISTRACIÓN_CENTRAL</v>
      </c>
      <c r="AH1699" s="78" t="s">
        <v>322</v>
      </c>
      <c r="AI1699" s="79" t="str">
        <f>IF(AH1699&lt;&gt;"",VLOOKUP(CONCATENATE(AG1699,AH1699),NIVELES!$B$676:$C$745,2,0),"")</f>
        <v>Administración De La Gestión Administrativa Financiera</v>
      </c>
      <c r="AJ1699" s="78" t="s">
        <v>517</v>
      </c>
      <c r="AK1699" s="79" t="str">
        <f>+IF(AJ1699&lt;&gt;"",VLOOKUP(AJ1699,NIVELES!$A$816:$B$892,2,0),"")</f>
        <v>NO APLICA</v>
      </c>
      <c r="AL1699" s="78" t="s">
        <v>553</v>
      </c>
      <c r="AM1699" s="78">
        <v>510105</v>
      </c>
      <c r="AN1699" s="79" t="str">
        <f>IF(AM1699&lt;&gt;"",+VLOOKUP(AM1699,NIVELES!$A$1652:$B$2466,2,0),"")</f>
        <v>Remuneraciones Unificadas</v>
      </c>
      <c r="AO1699" s="87">
        <v>173340</v>
      </c>
      <c r="AP1699" s="88">
        <v>14445</v>
      </c>
      <c r="AQ1699" s="88">
        <v>14445</v>
      </c>
      <c r="AR1699" s="88">
        <v>14445</v>
      </c>
      <c r="AS1699" s="88">
        <v>14445</v>
      </c>
      <c r="AT1699" s="88">
        <v>14445</v>
      </c>
      <c r="AU1699" s="88">
        <v>14445</v>
      </c>
      <c r="AV1699" s="88">
        <v>14445</v>
      </c>
      <c r="AW1699" s="88">
        <v>14445</v>
      </c>
      <c r="AX1699" s="88">
        <v>14445</v>
      </c>
      <c r="AY1699" s="88">
        <v>14445</v>
      </c>
      <c r="AZ1699" s="88">
        <v>14445</v>
      </c>
      <c r="BA1699" s="88">
        <v>14445</v>
      </c>
      <c r="BB1699" s="89">
        <f t="shared" si="103"/>
        <v>173340</v>
      </c>
      <c r="BC1699" s="90" t="str">
        <f t="shared" si="102"/>
        <v>OK</v>
      </c>
      <c r="BD1699" s="91" t="str">
        <f t="shared" si="104"/>
        <v xml:space="preserve">                  </v>
      </c>
      <c r="BE1699" s="92">
        <f t="shared" si="105"/>
        <v>12</v>
      </c>
    </row>
    <row r="1700" spans="1:57" s="74" customFormat="1" ht="50.1" customHeight="1" x14ac:dyDescent="0.2">
      <c r="A1700" s="78" t="s">
        <v>55</v>
      </c>
      <c r="B1700" s="78" t="s">
        <v>59</v>
      </c>
      <c r="C1700" s="78" t="s">
        <v>16</v>
      </c>
      <c r="D1700" s="78" t="s">
        <v>575</v>
      </c>
      <c r="E1700" s="79" t="str">
        <f>+IF(C1700&lt;&gt;"",VLOOKUP(MID(C1700,18,5),NIVELES!$A$133:$B$213,2,0),"")</f>
        <v>MANABÍ</v>
      </c>
      <c r="F1700" s="80" t="s">
        <v>136</v>
      </c>
      <c r="G1700" s="81" t="str">
        <f>+IF(F1700&lt;&gt;"",VLOOKUP(F1700,NIVELES!$A$246:$C$464,3,0),"")</f>
        <v xml:space="preserve"> </v>
      </c>
      <c r="H1700" s="82" t="s">
        <v>1023</v>
      </c>
      <c r="I1700" s="78" t="s">
        <v>2164</v>
      </c>
      <c r="J1700" s="78" t="s">
        <v>2165</v>
      </c>
      <c r="K1700" s="78" t="s">
        <v>2166</v>
      </c>
      <c r="L1700" s="78" t="s">
        <v>1791</v>
      </c>
      <c r="M1700" s="78" t="s">
        <v>1791</v>
      </c>
      <c r="N1700" s="78" t="s">
        <v>1791</v>
      </c>
      <c r="O1700" s="78" t="s">
        <v>2167</v>
      </c>
      <c r="P1700" s="82">
        <v>12</v>
      </c>
      <c r="Q1700" s="78" t="s">
        <v>2663</v>
      </c>
      <c r="R1700" s="82">
        <v>1</v>
      </c>
      <c r="S1700" s="82">
        <v>1</v>
      </c>
      <c r="T1700" s="82">
        <v>1</v>
      </c>
      <c r="U1700" s="82">
        <v>1</v>
      </c>
      <c r="V1700" s="82">
        <v>1</v>
      </c>
      <c r="W1700" s="82">
        <v>1</v>
      </c>
      <c r="X1700" s="82">
        <v>1</v>
      </c>
      <c r="Y1700" s="82">
        <v>1</v>
      </c>
      <c r="Z1700" s="82">
        <v>1</v>
      </c>
      <c r="AA1700" s="82">
        <v>1</v>
      </c>
      <c r="AB1700" s="82">
        <v>1</v>
      </c>
      <c r="AC1700" s="82">
        <v>1</v>
      </c>
      <c r="AD1700" s="85" t="str">
        <f>IF(A1700&lt;&gt;"",IF(D1700="DIRECCIÓN_DE_TRANSFERENCIAS","280 0031",VLOOKUP(C1700,NIVELES!$A$14:$B$105,2,0)),"")</f>
        <v>280 4130</v>
      </c>
      <c r="AE1700" s="86" t="s">
        <v>322</v>
      </c>
      <c r="AF1700" s="86" t="s">
        <v>369</v>
      </c>
      <c r="AG1700" s="79" t="str">
        <f>+IF(AF1700&lt;&gt;"",VLOOKUP(AF1700,NIVELES!$A$666:$B$673,2,0),"")</f>
        <v>ADMINISTRACIÓN_CENTRAL</v>
      </c>
      <c r="AH1700" s="78" t="s">
        <v>322</v>
      </c>
      <c r="AI1700" s="79" t="str">
        <f>IF(AH1700&lt;&gt;"",VLOOKUP(CONCATENATE(AG1700,AH1700),NIVELES!$B$676:$C$745,2,0),"")</f>
        <v>Administración De La Gestión Administrativa Financiera</v>
      </c>
      <c r="AJ1700" s="78" t="s">
        <v>517</v>
      </c>
      <c r="AK1700" s="79" t="str">
        <f>+IF(AJ1700&lt;&gt;"",VLOOKUP(AJ1700,NIVELES!$A$816:$B$892,2,0),"")</f>
        <v>NO APLICA</v>
      </c>
      <c r="AL1700" s="78" t="s">
        <v>553</v>
      </c>
      <c r="AM1700" s="78">
        <v>510106</v>
      </c>
      <c r="AN1700" s="79" t="str">
        <f>IF(AM1700&lt;&gt;"",+VLOOKUP(AM1700,NIVELES!$A$1652:$B$2466,2,0),"")</f>
        <v>Salarios Unificados</v>
      </c>
      <c r="AO1700" s="87">
        <v>34920</v>
      </c>
      <c r="AP1700" s="88">
        <v>2910</v>
      </c>
      <c r="AQ1700" s="88">
        <v>2910</v>
      </c>
      <c r="AR1700" s="88">
        <v>2910</v>
      </c>
      <c r="AS1700" s="88">
        <v>2910</v>
      </c>
      <c r="AT1700" s="88">
        <v>2910</v>
      </c>
      <c r="AU1700" s="88">
        <v>2910</v>
      </c>
      <c r="AV1700" s="88">
        <v>2910</v>
      </c>
      <c r="AW1700" s="88">
        <v>2910</v>
      </c>
      <c r="AX1700" s="88">
        <v>2910</v>
      </c>
      <c r="AY1700" s="88">
        <v>2910</v>
      </c>
      <c r="AZ1700" s="88">
        <v>2910</v>
      </c>
      <c r="BA1700" s="88">
        <v>2910</v>
      </c>
      <c r="BB1700" s="89">
        <f t="shared" si="103"/>
        <v>34920</v>
      </c>
      <c r="BC1700" s="90" t="str">
        <f t="shared" si="102"/>
        <v>OK</v>
      </c>
      <c r="BD1700" s="91" t="str">
        <f t="shared" si="104"/>
        <v xml:space="preserve">                  </v>
      </c>
      <c r="BE1700" s="92">
        <f t="shared" si="105"/>
        <v>12</v>
      </c>
    </row>
    <row r="1701" spans="1:57" s="74" customFormat="1" ht="50.1" customHeight="1" x14ac:dyDescent="0.2">
      <c r="A1701" s="78" t="s">
        <v>55</v>
      </c>
      <c r="B1701" s="78" t="s">
        <v>59</v>
      </c>
      <c r="C1701" s="78" t="s">
        <v>16</v>
      </c>
      <c r="D1701" s="78" t="s">
        <v>575</v>
      </c>
      <c r="E1701" s="79" t="str">
        <f>+IF(C1701&lt;&gt;"",VLOOKUP(MID(C1701,18,5),NIVELES!$A$133:$B$213,2,0),"")</f>
        <v>MANABÍ</v>
      </c>
      <c r="F1701" s="80" t="s">
        <v>136</v>
      </c>
      <c r="G1701" s="81" t="str">
        <f>+IF(F1701&lt;&gt;"",VLOOKUP(F1701,NIVELES!$A$246:$C$464,3,0),"")</f>
        <v xml:space="preserve"> </v>
      </c>
      <c r="H1701" s="82" t="s">
        <v>1023</v>
      </c>
      <c r="I1701" s="78" t="s">
        <v>2164</v>
      </c>
      <c r="J1701" s="78" t="s">
        <v>2165</v>
      </c>
      <c r="K1701" s="78" t="s">
        <v>2166</v>
      </c>
      <c r="L1701" s="78" t="s">
        <v>1791</v>
      </c>
      <c r="M1701" s="78" t="s">
        <v>1791</v>
      </c>
      <c r="N1701" s="78" t="s">
        <v>1791</v>
      </c>
      <c r="O1701" s="78" t="s">
        <v>2167</v>
      </c>
      <c r="P1701" s="82">
        <v>12</v>
      </c>
      <c r="Q1701" s="78" t="s">
        <v>2663</v>
      </c>
      <c r="R1701" s="82">
        <v>1</v>
      </c>
      <c r="S1701" s="82">
        <v>1</v>
      </c>
      <c r="T1701" s="82">
        <v>1</v>
      </c>
      <c r="U1701" s="82">
        <v>1</v>
      </c>
      <c r="V1701" s="82">
        <v>1</v>
      </c>
      <c r="W1701" s="82">
        <v>1</v>
      </c>
      <c r="X1701" s="82">
        <v>1</v>
      </c>
      <c r="Y1701" s="82">
        <v>1</v>
      </c>
      <c r="Z1701" s="82">
        <v>1</v>
      </c>
      <c r="AA1701" s="82">
        <v>1</v>
      </c>
      <c r="AB1701" s="82">
        <v>1</v>
      </c>
      <c r="AC1701" s="82">
        <v>1</v>
      </c>
      <c r="AD1701" s="85" t="str">
        <f>IF(A1701&lt;&gt;"",IF(D1701="DIRECCIÓN_DE_TRANSFERENCIAS","280 0031",VLOOKUP(C1701,NIVELES!$A$14:$B$105,2,0)),"")</f>
        <v>280 4130</v>
      </c>
      <c r="AE1701" s="86" t="s">
        <v>322</v>
      </c>
      <c r="AF1701" s="86" t="s">
        <v>369</v>
      </c>
      <c r="AG1701" s="79" t="str">
        <f>+IF(AF1701&lt;&gt;"",VLOOKUP(AF1701,NIVELES!$A$666:$B$673,2,0),"")</f>
        <v>ADMINISTRACIÓN_CENTRAL</v>
      </c>
      <c r="AH1701" s="78" t="s">
        <v>322</v>
      </c>
      <c r="AI1701" s="79" t="str">
        <f>IF(AH1701&lt;&gt;"",VLOOKUP(CONCATENATE(AG1701,AH1701),NIVELES!$B$676:$C$745,2,0),"")</f>
        <v>Administración De La Gestión Administrativa Financiera</v>
      </c>
      <c r="AJ1701" s="78" t="s">
        <v>517</v>
      </c>
      <c r="AK1701" s="79" t="str">
        <f>+IF(AJ1701&lt;&gt;"",VLOOKUP(AJ1701,NIVELES!$A$816:$B$892,2,0),"")</f>
        <v>NO APLICA</v>
      </c>
      <c r="AL1701" s="78" t="s">
        <v>553</v>
      </c>
      <c r="AM1701" s="78">
        <v>510203</v>
      </c>
      <c r="AN1701" s="79" t="str">
        <f>IF(AM1701&lt;&gt;"",+VLOOKUP(AM1701,NIVELES!$A$1652:$B$2466,2,0),"")</f>
        <v>Decimotercer Sueldo</v>
      </c>
      <c r="AO1701" s="87">
        <v>22160.42</v>
      </c>
      <c r="AP1701" s="88">
        <v>1846.7</v>
      </c>
      <c r="AQ1701" s="88">
        <v>1846.7</v>
      </c>
      <c r="AR1701" s="88">
        <v>1846.7</v>
      </c>
      <c r="AS1701" s="88">
        <v>1846.7</v>
      </c>
      <c r="AT1701" s="88">
        <v>1846.7</v>
      </c>
      <c r="AU1701" s="88">
        <v>1846.7</v>
      </c>
      <c r="AV1701" s="88">
        <v>1846.7</v>
      </c>
      <c r="AW1701" s="88">
        <v>1846.7</v>
      </c>
      <c r="AX1701" s="88">
        <v>1846.7</v>
      </c>
      <c r="AY1701" s="88">
        <v>1846.7</v>
      </c>
      <c r="AZ1701" s="88">
        <v>1846.7</v>
      </c>
      <c r="BA1701" s="88">
        <v>1846.72</v>
      </c>
      <c r="BB1701" s="89">
        <f t="shared" si="103"/>
        <v>22160.420000000006</v>
      </c>
      <c r="BC1701" s="90" t="str">
        <f t="shared" si="102"/>
        <v>OK</v>
      </c>
      <c r="BD1701" s="91" t="str">
        <f t="shared" si="104"/>
        <v xml:space="preserve">                  </v>
      </c>
      <c r="BE1701" s="92">
        <f t="shared" si="105"/>
        <v>12</v>
      </c>
    </row>
    <row r="1702" spans="1:57" s="74" customFormat="1" ht="50.1" customHeight="1" x14ac:dyDescent="0.2">
      <c r="A1702" s="78" t="s">
        <v>55</v>
      </c>
      <c r="B1702" s="78" t="s">
        <v>59</v>
      </c>
      <c r="C1702" s="78" t="s">
        <v>16</v>
      </c>
      <c r="D1702" s="78" t="s">
        <v>575</v>
      </c>
      <c r="E1702" s="79" t="str">
        <f>+IF(C1702&lt;&gt;"",VLOOKUP(MID(C1702,18,5),NIVELES!$A$133:$B$213,2,0),"")</f>
        <v>MANABÍ</v>
      </c>
      <c r="F1702" s="80" t="s">
        <v>136</v>
      </c>
      <c r="G1702" s="81" t="str">
        <f>+IF(F1702&lt;&gt;"",VLOOKUP(F1702,NIVELES!$A$246:$C$464,3,0),"")</f>
        <v xml:space="preserve"> </v>
      </c>
      <c r="H1702" s="82" t="s">
        <v>1023</v>
      </c>
      <c r="I1702" s="78" t="s">
        <v>2164</v>
      </c>
      <c r="J1702" s="78" t="s">
        <v>2165</v>
      </c>
      <c r="K1702" s="78" t="s">
        <v>2166</v>
      </c>
      <c r="L1702" s="78" t="s">
        <v>1791</v>
      </c>
      <c r="M1702" s="78" t="s">
        <v>1791</v>
      </c>
      <c r="N1702" s="78" t="s">
        <v>1791</v>
      </c>
      <c r="O1702" s="78" t="s">
        <v>2167</v>
      </c>
      <c r="P1702" s="82">
        <v>12</v>
      </c>
      <c r="Q1702" s="78" t="s">
        <v>2663</v>
      </c>
      <c r="R1702" s="82">
        <v>1</v>
      </c>
      <c r="S1702" s="82">
        <v>1</v>
      </c>
      <c r="T1702" s="82">
        <v>1</v>
      </c>
      <c r="U1702" s="82">
        <v>1</v>
      </c>
      <c r="V1702" s="82">
        <v>1</v>
      </c>
      <c r="W1702" s="82">
        <v>1</v>
      </c>
      <c r="X1702" s="82">
        <v>1</v>
      </c>
      <c r="Y1702" s="82">
        <v>1</v>
      </c>
      <c r="Z1702" s="82">
        <v>1</v>
      </c>
      <c r="AA1702" s="82">
        <v>1</v>
      </c>
      <c r="AB1702" s="82">
        <v>1</v>
      </c>
      <c r="AC1702" s="82">
        <v>1</v>
      </c>
      <c r="AD1702" s="85" t="str">
        <f>IF(A1702&lt;&gt;"",IF(D1702="DIRECCIÓN_DE_TRANSFERENCIAS","280 0031",VLOOKUP(C1702,NIVELES!$A$14:$B$105,2,0)),"")</f>
        <v>280 4130</v>
      </c>
      <c r="AE1702" s="86" t="s">
        <v>322</v>
      </c>
      <c r="AF1702" s="86" t="s">
        <v>369</v>
      </c>
      <c r="AG1702" s="79" t="str">
        <f>+IF(AF1702&lt;&gt;"",VLOOKUP(AF1702,NIVELES!$A$666:$B$673,2,0),"")</f>
        <v>ADMINISTRACIÓN_CENTRAL</v>
      </c>
      <c r="AH1702" s="78" t="s">
        <v>322</v>
      </c>
      <c r="AI1702" s="79" t="str">
        <f>IF(AH1702&lt;&gt;"",VLOOKUP(CONCATENATE(AG1702,AH1702),NIVELES!$B$676:$C$745,2,0),"")</f>
        <v>Administración De La Gestión Administrativa Financiera</v>
      </c>
      <c r="AJ1702" s="78" t="s">
        <v>517</v>
      </c>
      <c r="AK1702" s="79" t="str">
        <f>+IF(AJ1702&lt;&gt;"",VLOOKUP(AJ1702,NIVELES!$A$816:$B$892,2,0),"")</f>
        <v>NO APLICA</v>
      </c>
      <c r="AL1702" s="78" t="s">
        <v>553</v>
      </c>
      <c r="AM1702" s="78">
        <v>510204</v>
      </c>
      <c r="AN1702" s="79" t="str">
        <f>IF(AM1702&lt;&gt;"",+VLOOKUP(AM1702,NIVELES!$A$1652:$B$2466,2,0),"")</f>
        <v>Decimocuarto Sueldo</v>
      </c>
      <c r="AO1702" s="87">
        <v>8306.83</v>
      </c>
      <c r="AP1702" s="88">
        <v>692.24</v>
      </c>
      <c r="AQ1702" s="88">
        <v>692.24</v>
      </c>
      <c r="AR1702" s="88">
        <v>692.24</v>
      </c>
      <c r="AS1702" s="88">
        <v>692.24</v>
      </c>
      <c r="AT1702" s="88">
        <v>692.24</v>
      </c>
      <c r="AU1702" s="88">
        <v>692.24</v>
      </c>
      <c r="AV1702" s="88">
        <v>692.24</v>
      </c>
      <c r="AW1702" s="88">
        <v>692.23</v>
      </c>
      <c r="AX1702" s="88">
        <v>692.23</v>
      </c>
      <c r="AY1702" s="88">
        <v>692.23</v>
      </c>
      <c r="AZ1702" s="88">
        <v>692.23</v>
      </c>
      <c r="BA1702" s="88">
        <v>692.23</v>
      </c>
      <c r="BB1702" s="89">
        <f t="shared" si="103"/>
        <v>8306.8299999999981</v>
      </c>
      <c r="BC1702" s="90" t="str">
        <f t="shared" si="102"/>
        <v>OK</v>
      </c>
      <c r="BD1702" s="91" t="str">
        <f t="shared" si="104"/>
        <v xml:space="preserve">                  </v>
      </c>
      <c r="BE1702" s="92">
        <f t="shared" si="105"/>
        <v>12</v>
      </c>
    </row>
    <row r="1703" spans="1:57" s="74" customFormat="1" ht="50.1" customHeight="1" x14ac:dyDescent="0.2">
      <c r="A1703" s="78" t="s">
        <v>55</v>
      </c>
      <c r="B1703" s="78" t="s">
        <v>59</v>
      </c>
      <c r="C1703" s="78" t="s">
        <v>16</v>
      </c>
      <c r="D1703" s="78" t="s">
        <v>575</v>
      </c>
      <c r="E1703" s="79" t="str">
        <f>+IF(C1703&lt;&gt;"",VLOOKUP(MID(C1703,18,5),NIVELES!$A$133:$B$213,2,0),"")</f>
        <v>MANABÍ</v>
      </c>
      <c r="F1703" s="80" t="s">
        <v>136</v>
      </c>
      <c r="G1703" s="81" t="str">
        <f>+IF(F1703&lt;&gt;"",VLOOKUP(F1703,NIVELES!$A$246:$C$464,3,0),"")</f>
        <v xml:space="preserve"> </v>
      </c>
      <c r="H1703" s="82" t="s">
        <v>1023</v>
      </c>
      <c r="I1703" s="78" t="s">
        <v>2164</v>
      </c>
      <c r="J1703" s="78" t="s">
        <v>2165</v>
      </c>
      <c r="K1703" s="78" t="s">
        <v>2166</v>
      </c>
      <c r="L1703" s="78" t="s">
        <v>1791</v>
      </c>
      <c r="M1703" s="78" t="s">
        <v>1791</v>
      </c>
      <c r="N1703" s="78" t="s">
        <v>1791</v>
      </c>
      <c r="O1703" s="78" t="s">
        <v>2664</v>
      </c>
      <c r="P1703" s="82">
        <v>12</v>
      </c>
      <c r="Q1703" s="78" t="s">
        <v>2639</v>
      </c>
      <c r="R1703" s="82">
        <v>1</v>
      </c>
      <c r="S1703" s="82">
        <v>1</v>
      </c>
      <c r="T1703" s="82">
        <v>1</v>
      </c>
      <c r="U1703" s="82">
        <v>1</v>
      </c>
      <c r="V1703" s="82">
        <v>1</v>
      </c>
      <c r="W1703" s="82">
        <v>1</v>
      </c>
      <c r="X1703" s="82">
        <v>1</v>
      </c>
      <c r="Y1703" s="82">
        <v>1</v>
      </c>
      <c r="Z1703" s="82">
        <v>1</v>
      </c>
      <c r="AA1703" s="82">
        <v>1</v>
      </c>
      <c r="AB1703" s="82">
        <v>1</v>
      </c>
      <c r="AC1703" s="82">
        <v>1</v>
      </c>
      <c r="AD1703" s="85" t="str">
        <f>IF(A1703&lt;&gt;"",IF(D1703="DIRECCIÓN_DE_TRANSFERENCIAS","280 0031",VLOOKUP(C1703,NIVELES!$A$14:$B$105,2,0)),"")</f>
        <v>280 4130</v>
      </c>
      <c r="AE1703" s="86" t="s">
        <v>322</v>
      </c>
      <c r="AF1703" s="86" t="s">
        <v>369</v>
      </c>
      <c r="AG1703" s="79" t="str">
        <f>+IF(AF1703&lt;&gt;"",VLOOKUP(AF1703,NIVELES!$A$666:$B$673,2,0),"")</f>
        <v>ADMINISTRACIÓN_CENTRAL</v>
      </c>
      <c r="AH1703" s="78" t="s">
        <v>322</v>
      </c>
      <c r="AI1703" s="79" t="str">
        <f>IF(AH1703&lt;&gt;"",VLOOKUP(CONCATENATE(AG1703,AH1703),NIVELES!$B$676:$C$745,2,0),"")</f>
        <v>Administración De La Gestión Administrativa Financiera</v>
      </c>
      <c r="AJ1703" s="78" t="s">
        <v>517</v>
      </c>
      <c r="AK1703" s="79" t="str">
        <f>+IF(AJ1703&lt;&gt;"",VLOOKUP(AJ1703,NIVELES!$A$816:$B$892,2,0),"")</f>
        <v>NO APLICA</v>
      </c>
      <c r="AL1703" s="78" t="s">
        <v>553</v>
      </c>
      <c r="AM1703" s="78">
        <v>510304</v>
      </c>
      <c r="AN1703" s="79" t="str">
        <f>IF(AM1703&lt;&gt;"",+VLOOKUP(AM1703,NIVELES!$A$1652:$B$2466,2,0),"")</f>
        <v>Compensación por Transporte</v>
      </c>
      <c r="AO1703" s="87">
        <v>600</v>
      </c>
      <c r="AP1703" s="88"/>
      <c r="AQ1703" s="88"/>
      <c r="AR1703" s="88">
        <v>60</v>
      </c>
      <c r="AS1703" s="88">
        <v>60</v>
      </c>
      <c r="AT1703" s="88">
        <v>60</v>
      </c>
      <c r="AU1703" s="88">
        <v>60</v>
      </c>
      <c r="AV1703" s="88">
        <v>60</v>
      </c>
      <c r="AW1703" s="88">
        <v>60</v>
      </c>
      <c r="AX1703" s="88">
        <v>60</v>
      </c>
      <c r="AY1703" s="88">
        <v>60</v>
      </c>
      <c r="AZ1703" s="88">
        <v>60</v>
      </c>
      <c r="BA1703" s="88">
        <v>60</v>
      </c>
      <c r="BB1703" s="89">
        <f t="shared" si="103"/>
        <v>600</v>
      </c>
      <c r="BC1703" s="90" t="str">
        <f t="shared" si="102"/>
        <v>OK</v>
      </c>
      <c r="BD1703" s="91" t="str">
        <f t="shared" si="104"/>
        <v xml:space="preserve">                  </v>
      </c>
      <c r="BE1703" s="92">
        <f t="shared" si="105"/>
        <v>12</v>
      </c>
    </row>
    <row r="1704" spans="1:57" s="74" customFormat="1" ht="50.1" customHeight="1" x14ac:dyDescent="0.2">
      <c r="A1704" s="78" t="s">
        <v>55</v>
      </c>
      <c r="B1704" s="78" t="s">
        <v>59</v>
      </c>
      <c r="C1704" s="78" t="s">
        <v>16</v>
      </c>
      <c r="D1704" s="78" t="s">
        <v>575</v>
      </c>
      <c r="E1704" s="79" t="str">
        <f>+IF(C1704&lt;&gt;"",VLOOKUP(MID(C1704,18,5),NIVELES!$A$133:$B$213,2,0),"")</f>
        <v>MANABÍ</v>
      </c>
      <c r="F1704" s="80" t="s">
        <v>136</v>
      </c>
      <c r="G1704" s="81" t="str">
        <f>+IF(F1704&lt;&gt;"",VLOOKUP(F1704,NIVELES!$A$246:$C$464,3,0),"")</f>
        <v xml:space="preserve"> </v>
      </c>
      <c r="H1704" s="82" t="s">
        <v>1023</v>
      </c>
      <c r="I1704" s="78" t="s">
        <v>2164</v>
      </c>
      <c r="J1704" s="78" t="s">
        <v>2165</v>
      </c>
      <c r="K1704" s="78" t="s">
        <v>2166</v>
      </c>
      <c r="L1704" s="78" t="s">
        <v>1791</v>
      </c>
      <c r="M1704" s="78" t="s">
        <v>1791</v>
      </c>
      <c r="N1704" s="78" t="s">
        <v>1791</v>
      </c>
      <c r="O1704" s="78" t="s">
        <v>2664</v>
      </c>
      <c r="P1704" s="82">
        <v>12</v>
      </c>
      <c r="Q1704" s="78" t="s">
        <v>2639</v>
      </c>
      <c r="R1704" s="82">
        <v>1</v>
      </c>
      <c r="S1704" s="82">
        <v>1</v>
      </c>
      <c r="T1704" s="82">
        <v>1</v>
      </c>
      <c r="U1704" s="82">
        <v>1</v>
      </c>
      <c r="V1704" s="82">
        <v>1</v>
      </c>
      <c r="W1704" s="82">
        <v>1</v>
      </c>
      <c r="X1704" s="82">
        <v>1</v>
      </c>
      <c r="Y1704" s="82">
        <v>1</v>
      </c>
      <c r="Z1704" s="82">
        <v>1</v>
      </c>
      <c r="AA1704" s="82">
        <v>1</v>
      </c>
      <c r="AB1704" s="82">
        <v>1</v>
      </c>
      <c r="AC1704" s="82">
        <v>1</v>
      </c>
      <c r="AD1704" s="85" t="str">
        <f>IF(A1704&lt;&gt;"",IF(D1704="DIRECCIÓN_DE_TRANSFERENCIAS","280 0031",VLOOKUP(C1704,NIVELES!$A$14:$B$105,2,0)),"")</f>
        <v>280 4130</v>
      </c>
      <c r="AE1704" s="86" t="s">
        <v>322</v>
      </c>
      <c r="AF1704" s="86" t="s">
        <v>369</v>
      </c>
      <c r="AG1704" s="79" t="str">
        <f>+IF(AF1704&lt;&gt;"",VLOOKUP(AF1704,NIVELES!$A$666:$B$673,2,0),"")</f>
        <v>ADMINISTRACIÓN_CENTRAL</v>
      </c>
      <c r="AH1704" s="78" t="s">
        <v>322</v>
      </c>
      <c r="AI1704" s="79" t="str">
        <f>IF(AH1704&lt;&gt;"",VLOOKUP(CONCATENATE(AG1704,AH1704),NIVELES!$B$676:$C$745,2,0),"")</f>
        <v>Administración De La Gestión Administrativa Financiera</v>
      </c>
      <c r="AJ1704" s="78" t="s">
        <v>517</v>
      </c>
      <c r="AK1704" s="79" t="str">
        <f>+IF(AJ1704&lt;&gt;"",VLOOKUP(AJ1704,NIVELES!$A$816:$B$892,2,0),"")</f>
        <v>NO APLICA</v>
      </c>
      <c r="AL1704" s="78" t="s">
        <v>553</v>
      </c>
      <c r="AM1704" s="78">
        <v>510306</v>
      </c>
      <c r="AN1704" s="79" t="str">
        <f>IF(AM1704&lt;&gt;"",+VLOOKUP(AM1704,NIVELES!$A$1652:$B$2466,2,0),"")</f>
        <v>Alimentación</v>
      </c>
      <c r="AO1704" s="87">
        <v>4200</v>
      </c>
      <c r="AP1704" s="88"/>
      <c r="AQ1704" s="88"/>
      <c r="AR1704" s="88">
        <v>420</v>
      </c>
      <c r="AS1704" s="88">
        <v>420</v>
      </c>
      <c r="AT1704" s="88">
        <v>420</v>
      </c>
      <c r="AU1704" s="88">
        <v>420</v>
      </c>
      <c r="AV1704" s="88">
        <v>420</v>
      </c>
      <c r="AW1704" s="88">
        <v>420</v>
      </c>
      <c r="AX1704" s="88">
        <v>420</v>
      </c>
      <c r="AY1704" s="88">
        <v>420</v>
      </c>
      <c r="AZ1704" s="88">
        <v>420</v>
      </c>
      <c r="BA1704" s="88">
        <v>420</v>
      </c>
      <c r="BB1704" s="89">
        <f t="shared" si="103"/>
        <v>4200</v>
      </c>
      <c r="BC1704" s="90" t="str">
        <f t="shared" si="102"/>
        <v>OK</v>
      </c>
      <c r="BD1704" s="91" t="str">
        <f t="shared" si="104"/>
        <v xml:space="preserve">                  </v>
      </c>
      <c r="BE1704" s="92">
        <f t="shared" si="105"/>
        <v>12</v>
      </c>
    </row>
    <row r="1705" spans="1:57" s="74" customFormat="1" ht="50.1" customHeight="1" x14ac:dyDescent="0.2">
      <c r="A1705" s="78" t="s">
        <v>55</v>
      </c>
      <c r="B1705" s="78" t="s">
        <v>59</v>
      </c>
      <c r="C1705" s="78" t="s">
        <v>16</v>
      </c>
      <c r="D1705" s="78" t="s">
        <v>575</v>
      </c>
      <c r="E1705" s="79" t="str">
        <f>+IF(C1705&lt;&gt;"",VLOOKUP(MID(C1705,18,5),NIVELES!$A$133:$B$213,2,0),"")</f>
        <v>MANABÍ</v>
      </c>
      <c r="F1705" s="80" t="s">
        <v>136</v>
      </c>
      <c r="G1705" s="81" t="str">
        <f>+IF(F1705&lt;&gt;"",VLOOKUP(F1705,NIVELES!$A$246:$C$464,3,0),"")</f>
        <v xml:space="preserve"> </v>
      </c>
      <c r="H1705" s="82" t="s">
        <v>1023</v>
      </c>
      <c r="I1705" s="78" t="s">
        <v>2164</v>
      </c>
      <c r="J1705" s="78" t="s">
        <v>2165</v>
      </c>
      <c r="K1705" s="78" t="s">
        <v>2166</v>
      </c>
      <c r="L1705" s="78" t="s">
        <v>1791</v>
      </c>
      <c r="M1705" s="78" t="s">
        <v>1791</v>
      </c>
      <c r="N1705" s="78" t="s">
        <v>1791</v>
      </c>
      <c r="O1705" s="78" t="s">
        <v>2664</v>
      </c>
      <c r="P1705" s="82">
        <v>12</v>
      </c>
      <c r="Q1705" s="78" t="s">
        <v>2639</v>
      </c>
      <c r="R1705" s="82">
        <v>1</v>
      </c>
      <c r="S1705" s="82">
        <v>1</v>
      </c>
      <c r="T1705" s="82">
        <v>1</v>
      </c>
      <c r="U1705" s="82">
        <v>1</v>
      </c>
      <c r="V1705" s="82">
        <v>1</v>
      </c>
      <c r="W1705" s="82">
        <v>1</v>
      </c>
      <c r="X1705" s="82">
        <v>1</v>
      </c>
      <c r="Y1705" s="82">
        <v>1</v>
      </c>
      <c r="Z1705" s="82">
        <v>1</v>
      </c>
      <c r="AA1705" s="82">
        <v>1</v>
      </c>
      <c r="AB1705" s="82">
        <v>1</v>
      </c>
      <c r="AC1705" s="82">
        <v>1</v>
      </c>
      <c r="AD1705" s="85" t="str">
        <f>IF(A1705&lt;&gt;"",IF(D1705="DIRECCIÓN_DE_TRANSFERENCIAS","280 0031",VLOOKUP(C1705,NIVELES!$A$14:$B$105,2,0)),"")</f>
        <v>280 4130</v>
      </c>
      <c r="AE1705" s="86" t="s">
        <v>322</v>
      </c>
      <c r="AF1705" s="86" t="s">
        <v>369</v>
      </c>
      <c r="AG1705" s="79" t="str">
        <f>+IF(AF1705&lt;&gt;"",VLOOKUP(AF1705,NIVELES!$A$666:$B$673,2,0),"")</f>
        <v>ADMINISTRACIÓN_CENTRAL</v>
      </c>
      <c r="AH1705" s="78" t="s">
        <v>322</v>
      </c>
      <c r="AI1705" s="79" t="str">
        <f>IF(AH1705&lt;&gt;"",VLOOKUP(CONCATENATE(AG1705,AH1705),NIVELES!$B$676:$C$745,2,0),"")</f>
        <v>Administración De La Gestión Administrativa Financiera</v>
      </c>
      <c r="AJ1705" s="78" t="s">
        <v>517</v>
      </c>
      <c r="AK1705" s="79" t="str">
        <f>+IF(AJ1705&lt;&gt;"",VLOOKUP(AJ1705,NIVELES!$A$816:$B$892,2,0),"")</f>
        <v>NO APLICA</v>
      </c>
      <c r="AL1705" s="78" t="s">
        <v>553</v>
      </c>
      <c r="AM1705" s="78">
        <v>510401</v>
      </c>
      <c r="AN1705" s="79" t="str">
        <f>IF(AM1705&lt;&gt;"",+VLOOKUP(AM1705,NIVELES!$A$1652:$B$2466,2,0),"")</f>
        <v>Por Cargas Familiares</v>
      </c>
      <c r="AO1705" s="87">
        <v>385.95</v>
      </c>
      <c r="AP1705" s="88"/>
      <c r="AQ1705" s="88"/>
      <c r="AR1705" s="88">
        <v>38.6</v>
      </c>
      <c r="AS1705" s="88">
        <v>38.6</v>
      </c>
      <c r="AT1705" s="88">
        <v>38.6</v>
      </c>
      <c r="AU1705" s="88">
        <v>38.6</v>
      </c>
      <c r="AV1705" s="88">
        <v>38.6</v>
      </c>
      <c r="AW1705" s="88">
        <v>38.6</v>
      </c>
      <c r="AX1705" s="88">
        <v>38.6</v>
      </c>
      <c r="AY1705" s="88">
        <v>38.6</v>
      </c>
      <c r="AZ1705" s="88">
        <v>38.6</v>
      </c>
      <c r="BA1705" s="88">
        <v>38.549999999999997</v>
      </c>
      <c r="BB1705" s="89">
        <f t="shared" si="103"/>
        <v>385.95000000000005</v>
      </c>
      <c r="BC1705" s="90" t="str">
        <f t="shared" si="102"/>
        <v>OK</v>
      </c>
      <c r="BD1705" s="91" t="str">
        <f t="shared" si="104"/>
        <v xml:space="preserve">                  </v>
      </c>
      <c r="BE1705" s="92">
        <f t="shared" si="105"/>
        <v>12</v>
      </c>
    </row>
    <row r="1706" spans="1:57" s="74" customFormat="1" ht="50.1" customHeight="1" x14ac:dyDescent="0.2">
      <c r="A1706" s="78" t="s">
        <v>55</v>
      </c>
      <c r="B1706" s="78" t="s">
        <v>59</v>
      </c>
      <c r="C1706" s="78" t="s">
        <v>16</v>
      </c>
      <c r="D1706" s="78" t="s">
        <v>575</v>
      </c>
      <c r="E1706" s="79" t="str">
        <f>+IF(C1706&lt;&gt;"",VLOOKUP(MID(C1706,18,5),NIVELES!$A$133:$B$213,2,0),"")</f>
        <v>MANABÍ</v>
      </c>
      <c r="F1706" s="80" t="s">
        <v>136</v>
      </c>
      <c r="G1706" s="81" t="str">
        <f>+IF(F1706&lt;&gt;"",VLOOKUP(F1706,NIVELES!$A$246:$C$464,3,0),"")</f>
        <v xml:space="preserve"> </v>
      </c>
      <c r="H1706" s="82" t="s">
        <v>1023</v>
      </c>
      <c r="I1706" s="78" t="s">
        <v>2164</v>
      </c>
      <c r="J1706" s="78" t="s">
        <v>2165</v>
      </c>
      <c r="K1706" s="78" t="s">
        <v>2166</v>
      </c>
      <c r="L1706" s="78" t="s">
        <v>1791</v>
      </c>
      <c r="M1706" s="78" t="s">
        <v>1791</v>
      </c>
      <c r="N1706" s="78" t="s">
        <v>1791</v>
      </c>
      <c r="O1706" s="78" t="s">
        <v>2664</v>
      </c>
      <c r="P1706" s="82">
        <v>12</v>
      </c>
      <c r="Q1706" s="78" t="s">
        <v>2639</v>
      </c>
      <c r="R1706" s="82">
        <v>1</v>
      </c>
      <c r="S1706" s="82">
        <v>1</v>
      </c>
      <c r="T1706" s="82">
        <v>1</v>
      </c>
      <c r="U1706" s="82">
        <v>1</v>
      </c>
      <c r="V1706" s="82">
        <v>1</v>
      </c>
      <c r="W1706" s="82">
        <v>1</v>
      </c>
      <c r="X1706" s="82">
        <v>1</v>
      </c>
      <c r="Y1706" s="82">
        <v>1</v>
      </c>
      <c r="Z1706" s="82">
        <v>1</v>
      </c>
      <c r="AA1706" s="82">
        <v>1</v>
      </c>
      <c r="AB1706" s="82">
        <v>1</v>
      </c>
      <c r="AC1706" s="82">
        <v>1</v>
      </c>
      <c r="AD1706" s="85" t="str">
        <f>IF(A1706&lt;&gt;"",IF(D1706="DIRECCIÓN_DE_TRANSFERENCIAS","280 0031",VLOOKUP(C1706,NIVELES!$A$14:$B$105,2,0)),"")</f>
        <v>280 4130</v>
      </c>
      <c r="AE1706" s="86" t="s">
        <v>322</v>
      </c>
      <c r="AF1706" s="86" t="s">
        <v>369</v>
      </c>
      <c r="AG1706" s="79" t="str">
        <f>+IF(AF1706&lt;&gt;"",VLOOKUP(AF1706,NIVELES!$A$666:$B$673,2,0),"")</f>
        <v>ADMINISTRACIÓN_CENTRAL</v>
      </c>
      <c r="AH1706" s="78" t="s">
        <v>322</v>
      </c>
      <c r="AI1706" s="79" t="str">
        <f>IF(AH1706&lt;&gt;"",VLOOKUP(CONCATENATE(AG1706,AH1706),NIVELES!$B$676:$C$745,2,0),"")</f>
        <v>Administración De La Gestión Administrativa Financiera</v>
      </c>
      <c r="AJ1706" s="78" t="s">
        <v>517</v>
      </c>
      <c r="AK1706" s="79" t="str">
        <f>+IF(AJ1706&lt;&gt;"",VLOOKUP(AJ1706,NIVELES!$A$816:$B$892,2,0),"")</f>
        <v>NO APLICA</v>
      </c>
      <c r="AL1706" s="78" t="s">
        <v>553</v>
      </c>
      <c r="AM1706" s="78">
        <v>510408</v>
      </c>
      <c r="AN1706" s="79" t="str">
        <f>IF(AM1706&lt;&gt;"",+VLOOKUP(AM1706,NIVELES!$A$1652:$B$2466,2,0),"")</f>
        <v>Subsidio de Antigüedad</v>
      </c>
      <c r="AO1706" s="87">
        <v>849.3</v>
      </c>
      <c r="AP1706" s="88"/>
      <c r="AQ1706" s="88"/>
      <c r="AR1706" s="88">
        <v>84.93</v>
      </c>
      <c r="AS1706" s="88">
        <v>84.93</v>
      </c>
      <c r="AT1706" s="88">
        <v>84.93</v>
      </c>
      <c r="AU1706" s="88">
        <v>84.93</v>
      </c>
      <c r="AV1706" s="88">
        <v>84.93</v>
      </c>
      <c r="AW1706" s="88">
        <v>84.93</v>
      </c>
      <c r="AX1706" s="88">
        <v>84.93</v>
      </c>
      <c r="AY1706" s="88">
        <v>84.93</v>
      </c>
      <c r="AZ1706" s="88">
        <v>84.93</v>
      </c>
      <c r="BA1706" s="88">
        <v>84.93</v>
      </c>
      <c r="BB1706" s="89">
        <f t="shared" si="103"/>
        <v>849.30000000000018</v>
      </c>
      <c r="BC1706" s="90" t="str">
        <f t="shared" si="102"/>
        <v>OK</v>
      </c>
      <c r="BD1706" s="91" t="str">
        <f t="shared" si="104"/>
        <v xml:space="preserve">                  </v>
      </c>
      <c r="BE1706" s="92">
        <f t="shared" si="105"/>
        <v>12</v>
      </c>
    </row>
    <row r="1707" spans="1:57" s="74" customFormat="1" ht="50.1" customHeight="1" x14ac:dyDescent="0.2">
      <c r="A1707" s="78" t="s">
        <v>55</v>
      </c>
      <c r="B1707" s="78" t="s">
        <v>59</v>
      </c>
      <c r="C1707" s="78" t="s">
        <v>16</v>
      </c>
      <c r="D1707" s="78" t="s">
        <v>575</v>
      </c>
      <c r="E1707" s="79" t="str">
        <f>+IF(C1707&lt;&gt;"",VLOOKUP(MID(C1707,18,5),NIVELES!$A$133:$B$213,2,0),"")</f>
        <v>MANABÍ</v>
      </c>
      <c r="F1707" s="80" t="s">
        <v>136</v>
      </c>
      <c r="G1707" s="81" t="str">
        <f>+IF(F1707&lt;&gt;"",VLOOKUP(F1707,NIVELES!$A$246:$C$464,3,0),"")</f>
        <v xml:space="preserve"> </v>
      </c>
      <c r="H1707" s="82" t="s">
        <v>1023</v>
      </c>
      <c r="I1707" s="78" t="s">
        <v>2164</v>
      </c>
      <c r="J1707" s="78" t="s">
        <v>2165</v>
      </c>
      <c r="K1707" s="78" t="s">
        <v>2166</v>
      </c>
      <c r="L1707" s="78" t="s">
        <v>1791</v>
      </c>
      <c r="M1707" s="78" t="s">
        <v>1791</v>
      </c>
      <c r="N1707" s="78" t="s">
        <v>1791</v>
      </c>
      <c r="O1707" s="78" t="s">
        <v>2167</v>
      </c>
      <c r="P1707" s="82">
        <v>12</v>
      </c>
      <c r="Q1707" s="78" t="s">
        <v>2663</v>
      </c>
      <c r="R1707" s="82">
        <v>1</v>
      </c>
      <c r="S1707" s="82">
        <v>1</v>
      </c>
      <c r="T1707" s="82">
        <v>1</v>
      </c>
      <c r="U1707" s="82">
        <v>1</v>
      </c>
      <c r="V1707" s="82">
        <v>1</v>
      </c>
      <c r="W1707" s="82">
        <v>1</v>
      </c>
      <c r="X1707" s="82">
        <v>1</v>
      </c>
      <c r="Y1707" s="82">
        <v>1</v>
      </c>
      <c r="Z1707" s="82">
        <v>1</v>
      </c>
      <c r="AA1707" s="82">
        <v>1</v>
      </c>
      <c r="AB1707" s="82">
        <v>1</v>
      </c>
      <c r="AC1707" s="82">
        <v>1</v>
      </c>
      <c r="AD1707" s="85" t="str">
        <f>IF(A1707&lt;&gt;"",IF(D1707="DIRECCIÓN_DE_TRANSFERENCIAS","280 0031",VLOOKUP(C1707,NIVELES!$A$14:$B$105,2,0)),"")</f>
        <v>280 4130</v>
      </c>
      <c r="AE1707" s="86" t="s">
        <v>322</v>
      </c>
      <c r="AF1707" s="86" t="s">
        <v>369</v>
      </c>
      <c r="AG1707" s="79" t="str">
        <f>+IF(AF1707&lt;&gt;"",VLOOKUP(AF1707,NIVELES!$A$666:$B$673,2,0),"")</f>
        <v>ADMINISTRACIÓN_CENTRAL</v>
      </c>
      <c r="AH1707" s="78" t="s">
        <v>322</v>
      </c>
      <c r="AI1707" s="79" t="str">
        <f>IF(AH1707&lt;&gt;"",VLOOKUP(CONCATENATE(AG1707,AH1707),NIVELES!$B$676:$C$745,2,0),"")</f>
        <v>Administración De La Gestión Administrativa Financiera</v>
      </c>
      <c r="AJ1707" s="78" t="s">
        <v>517</v>
      </c>
      <c r="AK1707" s="79" t="str">
        <f>+IF(AJ1707&lt;&gt;"",VLOOKUP(AJ1707,NIVELES!$A$816:$B$892,2,0),"")</f>
        <v>NO APLICA</v>
      </c>
      <c r="AL1707" s="78" t="s">
        <v>553</v>
      </c>
      <c r="AM1707" s="78">
        <v>510510</v>
      </c>
      <c r="AN1707" s="79" t="str">
        <f>IF(AM1707&lt;&gt;"",+VLOOKUP(AM1707,NIVELES!$A$1652:$B$2466,2,0),"")</f>
        <v>Servicios Personales por Contrato</v>
      </c>
      <c r="AO1707" s="87">
        <v>75020</v>
      </c>
      <c r="AP1707" s="88">
        <v>6251.67</v>
      </c>
      <c r="AQ1707" s="88">
        <v>6251.67</v>
      </c>
      <c r="AR1707" s="88">
        <v>6251.67</v>
      </c>
      <c r="AS1707" s="88">
        <v>6251.67</v>
      </c>
      <c r="AT1707" s="88">
        <v>6251.67</v>
      </c>
      <c r="AU1707" s="88">
        <v>6251.67</v>
      </c>
      <c r="AV1707" s="88">
        <v>6251.67</v>
      </c>
      <c r="AW1707" s="88">
        <v>6251.67</v>
      </c>
      <c r="AX1707" s="88">
        <v>6251.66</v>
      </c>
      <c r="AY1707" s="88">
        <v>6251.66</v>
      </c>
      <c r="AZ1707" s="88">
        <v>6251.66</v>
      </c>
      <c r="BA1707" s="88">
        <v>6251.66</v>
      </c>
      <c r="BB1707" s="89">
        <f t="shared" si="103"/>
        <v>75020</v>
      </c>
      <c r="BC1707" s="90" t="str">
        <f t="shared" si="102"/>
        <v>OK</v>
      </c>
      <c r="BD1707" s="91" t="str">
        <f t="shared" si="104"/>
        <v xml:space="preserve">                  </v>
      </c>
      <c r="BE1707" s="92">
        <f t="shared" si="105"/>
        <v>12</v>
      </c>
    </row>
    <row r="1708" spans="1:57" s="74" customFormat="1" ht="50.1" customHeight="1" x14ac:dyDescent="0.2">
      <c r="A1708" s="78" t="s">
        <v>55</v>
      </c>
      <c r="B1708" s="78" t="s">
        <v>59</v>
      </c>
      <c r="C1708" s="78" t="s">
        <v>16</v>
      </c>
      <c r="D1708" s="78" t="s">
        <v>575</v>
      </c>
      <c r="E1708" s="79" t="str">
        <f>+IF(C1708&lt;&gt;"",VLOOKUP(MID(C1708,18,5),NIVELES!$A$133:$B$213,2,0),"")</f>
        <v>MANABÍ</v>
      </c>
      <c r="F1708" s="80" t="s">
        <v>136</v>
      </c>
      <c r="G1708" s="81" t="str">
        <f>+IF(F1708&lt;&gt;"",VLOOKUP(F1708,NIVELES!$A$246:$C$464,3,0),"")</f>
        <v xml:space="preserve"> </v>
      </c>
      <c r="H1708" s="82" t="s">
        <v>1023</v>
      </c>
      <c r="I1708" s="78" t="s">
        <v>2164</v>
      </c>
      <c r="J1708" s="78" t="s">
        <v>2165</v>
      </c>
      <c r="K1708" s="78" t="s">
        <v>2166</v>
      </c>
      <c r="L1708" s="78" t="s">
        <v>1791</v>
      </c>
      <c r="M1708" s="78" t="s">
        <v>1791</v>
      </c>
      <c r="N1708" s="78" t="s">
        <v>1791</v>
      </c>
      <c r="O1708" s="78" t="s">
        <v>2167</v>
      </c>
      <c r="P1708" s="82">
        <v>12</v>
      </c>
      <c r="Q1708" s="78" t="s">
        <v>2663</v>
      </c>
      <c r="R1708" s="82">
        <v>1</v>
      </c>
      <c r="S1708" s="82">
        <v>1</v>
      </c>
      <c r="T1708" s="82">
        <v>1</v>
      </c>
      <c r="U1708" s="82">
        <v>1</v>
      </c>
      <c r="V1708" s="82">
        <v>1</v>
      </c>
      <c r="W1708" s="82">
        <v>1</v>
      </c>
      <c r="X1708" s="82">
        <v>1</v>
      </c>
      <c r="Y1708" s="82">
        <v>1</v>
      </c>
      <c r="Z1708" s="82">
        <v>1</v>
      </c>
      <c r="AA1708" s="82">
        <v>1</v>
      </c>
      <c r="AB1708" s="82">
        <v>1</v>
      </c>
      <c r="AC1708" s="82">
        <v>1</v>
      </c>
      <c r="AD1708" s="85" t="str">
        <f>IF(A1708&lt;&gt;"",IF(D1708="DIRECCIÓN_DE_TRANSFERENCIAS","280 0031",VLOOKUP(C1708,NIVELES!$A$14:$B$105,2,0)),"")</f>
        <v>280 4130</v>
      </c>
      <c r="AE1708" s="86" t="s">
        <v>322</v>
      </c>
      <c r="AF1708" s="86" t="s">
        <v>369</v>
      </c>
      <c r="AG1708" s="79" t="str">
        <f>+IF(AF1708&lt;&gt;"",VLOOKUP(AF1708,NIVELES!$A$666:$B$673,2,0),"")</f>
        <v>ADMINISTRACIÓN_CENTRAL</v>
      </c>
      <c r="AH1708" s="78" t="s">
        <v>322</v>
      </c>
      <c r="AI1708" s="79" t="str">
        <f>IF(AH1708&lt;&gt;"",VLOOKUP(CONCATENATE(AG1708,AH1708),NIVELES!$B$676:$C$745,2,0),"")</f>
        <v>Administración De La Gestión Administrativa Financiera</v>
      </c>
      <c r="AJ1708" s="78" t="s">
        <v>517</v>
      </c>
      <c r="AK1708" s="79" t="str">
        <f>+IF(AJ1708&lt;&gt;"",VLOOKUP(AJ1708,NIVELES!$A$816:$B$892,2,0),"")</f>
        <v>NO APLICA</v>
      </c>
      <c r="AL1708" s="78" t="s">
        <v>553</v>
      </c>
      <c r="AM1708" s="78">
        <v>510601</v>
      </c>
      <c r="AN1708" s="79" t="str">
        <f>IF(AM1708&lt;&gt;"",+VLOOKUP(AM1708,NIVELES!$A$1652:$B$2466,2,0),"")</f>
        <v>Aporte Patronal</v>
      </c>
      <c r="AO1708" s="87">
        <v>26462.01</v>
      </c>
      <c r="AP1708" s="88">
        <v>2205.17</v>
      </c>
      <c r="AQ1708" s="88">
        <v>2205.17</v>
      </c>
      <c r="AR1708" s="88">
        <v>2205.17</v>
      </c>
      <c r="AS1708" s="88">
        <v>2205.17</v>
      </c>
      <c r="AT1708" s="88">
        <v>2205.17</v>
      </c>
      <c r="AU1708" s="88">
        <v>2205.17</v>
      </c>
      <c r="AV1708" s="88">
        <v>2205.17</v>
      </c>
      <c r="AW1708" s="88">
        <v>2205.17</v>
      </c>
      <c r="AX1708" s="88">
        <v>2205.17</v>
      </c>
      <c r="AY1708" s="88">
        <v>2205.16</v>
      </c>
      <c r="AZ1708" s="88">
        <v>2205.16</v>
      </c>
      <c r="BA1708" s="88">
        <v>2205.16</v>
      </c>
      <c r="BB1708" s="89">
        <f t="shared" si="103"/>
        <v>26462.01</v>
      </c>
      <c r="BC1708" s="90" t="str">
        <f t="shared" si="102"/>
        <v>OK</v>
      </c>
      <c r="BD1708" s="91" t="str">
        <f t="shared" si="104"/>
        <v xml:space="preserve">                  </v>
      </c>
      <c r="BE1708" s="92">
        <f t="shared" si="105"/>
        <v>12</v>
      </c>
    </row>
    <row r="1709" spans="1:57" s="74" customFormat="1" ht="50.1" customHeight="1" x14ac:dyDescent="0.2">
      <c r="A1709" s="78" t="s">
        <v>55</v>
      </c>
      <c r="B1709" s="78" t="s">
        <v>59</v>
      </c>
      <c r="C1709" s="78" t="s">
        <v>16</v>
      </c>
      <c r="D1709" s="78" t="s">
        <v>575</v>
      </c>
      <c r="E1709" s="79" t="str">
        <f>+IF(C1709&lt;&gt;"",VLOOKUP(MID(C1709,18,5),NIVELES!$A$133:$B$213,2,0),"")</f>
        <v>MANABÍ</v>
      </c>
      <c r="F1709" s="80" t="s">
        <v>136</v>
      </c>
      <c r="G1709" s="81" t="str">
        <f>+IF(F1709&lt;&gt;"",VLOOKUP(F1709,NIVELES!$A$246:$C$464,3,0),"")</f>
        <v xml:space="preserve"> </v>
      </c>
      <c r="H1709" s="82" t="s">
        <v>1023</v>
      </c>
      <c r="I1709" s="78" t="s">
        <v>2164</v>
      </c>
      <c r="J1709" s="78" t="s">
        <v>2165</v>
      </c>
      <c r="K1709" s="78" t="s">
        <v>2166</v>
      </c>
      <c r="L1709" s="78" t="s">
        <v>1791</v>
      </c>
      <c r="M1709" s="78" t="s">
        <v>1791</v>
      </c>
      <c r="N1709" s="78" t="s">
        <v>1791</v>
      </c>
      <c r="O1709" s="78" t="s">
        <v>2167</v>
      </c>
      <c r="P1709" s="82">
        <v>12</v>
      </c>
      <c r="Q1709" s="78" t="s">
        <v>2663</v>
      </c>
      <c r="R1709" s="82">
        <v>1</v>
      </c>
      <c r="S1709" s="82">
        <v>1</v>
      </c>
      <c r="T1709" s="82">
        <v>1</v>
      </c>
      <c r="U1709" s="82">
        <v>1</v>
      </c>
      <c r="V1709" s="82">
        <v>1</v>
      </c>
      <c r="W1709" s="82">
        <v>1</v>
      </c>
      <c r="X1709" s="82">
        <v>1</v>
      </c>
      <c r="Y1709" s="82">
        <v>1</v>
      </c>
      <c r="Z1709" s="82">
        <v>1</v>
      </c>
      <c r="AA1709" s="82">
        <v>1</v>
      </c>
      <c r="AB1709" s="82">
        <v>1</v>
      </c>
      <c r="AC1709" s="82">
        <v>1</v>
      </c>
      <c r="AD1709" s="85" t="str">
        <f>IF(A1709&lt;&gt;"",IF(D1709="DIRECCIÓN_DE_TRANSFERENCIAS","280 0031",VLOOKUP(C1709,NIVELES!$A$14:$B$105,2,0)),"")</f>
        <v>280 4130</v>
      </c>
      <c r="AE1709" s="86" t="s">
        <v>322</v>
      </c>
      <c r="AF1709" s="86" t="s">
        <v>369</v>
      </c>
      <c r="AG1709" s="79" t="str">
        <f>+IF(AF1709&lt;&gt;"",VLOOKUP(AF1709,NIVELES!$A$666:$B$673,2,0),"")</f>
        <v>ADMINISTRACIÓN_CENTRAL</v>
      </c>
      <c r="AH1709" s="78" t="s">
        <v>322</v>
      </c>
      <c r="AI1709" s="79" t="str">
        <f>IF(AH1709&lt;&gt;"",VLOOKUP(CONCATENATE(AG1709,AH1709),NIVELES!$B$676:$C$745,2,0),"")</f>
        <v>Administración De La Gestión Administrativa Financiera</v>
      </c>
      <c r="AJ1709" s="78" t="s">
        <v>517</v>
      </c>
      <c r="AK1709" s="79" t="str">
        <f>+IF(AJ1709&lt;&gt;"",VLOOKUP(AJ1709,NIVELES!$A$816:$B$892,2,0),"")</f>
        <v>NO APLICA</v>
      </c>
      <c r="AL1709" s="78" t="s">
        <v>553</v>
      </c>
      <c r="AM1709" s="78">
        <v>510602</v>
      </c>
      <c r="AN1709" s="79" t="str">
        <f>IF(AM1709&lt;&gt;"",+VLOOKUP(AM1709,NIVELES!$A$1652:$B$2466,2,0),"")</f>
        <v>Fondo de Reserva</v>
      </c>
      <c r="AO1709" s="87">
        <v>22160.42</v>
      </c>
      <c r="AP1709" s="88">
        <v>1846.7</v>
      </c>
      <c r="AQ1709" s="88">
        <v>1846.7</v>
      </c>
      <c r="AR1709" s="88">
        <v>1846.7</v>
      </c>
      <c r="AS1709" s="88">
        <v>1846.7</v>
      </c>
      <c r="AT1709" s="88">
        <v>1846.7</v>
      </c>
      <c r="AU1709" s="88">
        <v>1846.7</v>
      </c>
      <c r="AV1709" s="88">
        <v>1846.7</v>
      </c>
      <c r="AW1709" s="88">
        <v>1846.7</v>
      </c>
      <c r="AX1709" s="88">
        <v>1846.7</v>
      </c>
      <c r="AY1709" s="88">
        <v>1846.7</v>
      </c>
      <c r="AZ1709" s="88">
        <v>1846.71</v>
      </c>
      <c r="BA1709" s="88">
        <v>1846.71</v>
      </c>
      <c r="BB1709" s="89">
        <f t="shared" si="103"/>
        <v>22160.420000000002</v>
      </c>
      <c r="BC1709" s="90" t="str">
        <f t="shared" si="102"/>
        <v>OK</v>
      </c>
      <c r="BD1709" s="91" t="str">
        <f t="shared" si="104"/>
        <v xml:space="preserve">                  </v>
      </c>
      <c r="BE1709" s="92">
        <f t="shared" si="105"/>
        <v>12</v>
      </c>
    </row>
    <row r="1710" spans="1:57" s="74" customFormat="1" ht="50.1" customHeight="1" x14ac:dyDescent="0.2">
      <c r="A1710" s="78" t="s">
        <v>55</v>
      </c>
      <c r="B1710" s="78" t="s">
        <v>59</v>
      </c>
      <c r="C1710" s="78" t="s">
        <v>16</v>
      </c>
      <c r="D1710" s="78" t="s">
        <v>575</v>
      </c>
      <c r="E1710" s="79" t="str">
        <f>+IF(C1710&lt;&gt;"",VLOOKUP(MID(C1710,18,5),NIVELES!$A$133:$B$213,2,0),"")</f>
        <v>MANABÍ</v>
      </c>
      <c r="F1710" s="80" t="s">
        <v>136</v>
      </c>
      <c r="G1710" s="81" t="str">
        <f>+IF(F1710&lt;&gt;"",VLOOKUP(F1710,NIVELES!$A$246:$C$464,3,0),"")</f>
        <v xml:space="preserve"> </v>
      </c>
      <c r="H1710" s="82" t="s">
        <v>1023</v>
      </c>
      <c r="I1710" s="78" t="s">
        <v>2173</v>
      </c>
      <c r="J1710" s="78" t="s">
        <v>2165</v>
      </c>
      <c r="K1710" s="78" t="s">
        <v>2166</v>
      </c>
      <c r="L1710" s="78" t="s">
        <v>1791</v>
      </c>
      <c r="M1710" s="78" t="s">
        <v>1791</v>
      </c>
      <c r="N1710" s="78" t="s">
        <v>1791</v>
      </c>
      <c r="O1710" s="78" t="s">
        <v>2174</v>
      </c>
      <c r="P1710" s="82">
        <v>12</v>
      </c>
      <c r="Q1710" s="78" t="s">
        <v>2734</v>
      </c>
      <c r="R1710" s="82">
        <v>1</v>
      </c>
      <c r="S1710" s="82">
        <v>1</v>
      </c>
      <c r="T1710" s="82">
        <v>1</v>
      </c>
      <c r="U1710" s="82">
        <v>1</v>
      </c>
      <c r="V1710" s="82">
        <v>1</v>
      </c>
      <c r="W1710" s="82">
        <v>1</v>
      </c>
      <c r="X1710" s="82">
        <v>1</v>
      </c>
      <c r="Y1710" s="82">
        <v>1</v>
      </c>
      <c r="Z1710" s="82">
        <v>1</v>
      </c>
      <c r="AA1710" s="82">
        <v>1</v>
      </c>
      <c r="AB1710" s="82">
        <v>1</v>
      </c>
      <c r="AC1710" s="82">
        <v>1</v>
      </c>
      <c r="AD1710" s="85" t="str">
        <f>IF(A1710&lt;&gt;"",IF(D1710="DIRECCIÓN_DE_TRANSFERENCIAS","280 0031",VLOOKUP(C1710,NIVELES!$A$14:$B$105,2,0)),"")</f>
        <v>280 4130</v>
      </c>
      <c r="AE1710" s="86" t="s">
        <v>322</v>
      </c>
      <c r="AF1710" s="86" t="s">
        <v>369</v>
      </c>
      <c r="AG1710" s="79" t="str">
        <f>+IF(AF1710&lt;&gt;"",VLOOKUP(AF1710,NIVELES!$A$666:$B$673,2,0),"")</f>
        <v>ADMINISTRACIÓN_CENTRAL</v>
      </c>
      <c r="AH1710" s="78" t="s">
        <v>322</v>
      </c>
      <c r="AI1710" s="79" t="str">
        <f>IF(AH1710&lt;&gt;"",VLOOKUP(CONCATENATE(AG1710,AH1710),NIVELES!$B$676:$C$745,2,0),"")</f>
        <v>Administración De La Gestión Administrativa Financiera</v>
      </c>
      <c r="AJ1710" s="78" t="s">
        <v>517</v>
      </c>
      <c r="AK1710" s="79" t="str">
        <f>+IF(AJ1710&lt;&gt;"",VLOOKUP(AJ1710,NIVELES!$A$816:$B$892,2,0),"")</f>
        <v>NO APLICA</v>
      </c>
      <c r="AL1710" s="78" t="s">
        <v>554</v>
      </c>
      <c r="AM1710" s="78">
        <v>530101</v>
      </c>
      <c r="AN1710" s="79" t="str">
        <f>IF(AM1710&lt;&gt;"",+VLOOKUP(AM1710,NIVELES!$A$1652:$B$2466,2,0),"")</f>
        <v>Agua Potable</v>
      </c>
      <c r="AO1710" s="87">
        <v>1272</v>
      </c>
      <c r="AP1710" s="88">
        <v>106</v>
      </c>
      <c r="AQ1710" s="88">
        <v>106</v>
      </c>
      <c r="AR1710" s="88">
        <v>106</v>
      </c>
      <c r="AS1710" s="88">
        <v>106</v>
      </c>
      <c r="AT1710" s="88">
        <v>106</v>
      </c>
      <c r="AU1710" s="88">
        <v>106</v>
      </c>
      <c r="AV1710" s="88">
        <v>106</v>
      </c>
      <c r="AW1710" s="88">
        <v>106</v>
      </c>
      <c r="AX1710" s="88">
        <v>106</v>
      </c>
      <c r="AY1710" s="88">
        <v>106</v>
      </c>
      <c r="AZ1710" s="88">
        <v>106</v>
      </c>
      <c r="BA1710" s="88">
        <v>106</v>
      </c>
      <c r="BB1710" s="89">
        <f t="shared" si="103"/>
        <v>1272</v>
      </c>
      <c r="BC1710" s="90" t="str">
        <f t="shared" si="102"/>
        <v>OK</v>
      </c>
      <c r="BD1710" s="91" t="str">
        <f t="shared" si="104"/>
        <v xml:space="preserve">                  </v>
      </c>
      <c r="BE1710" s="92">
        <f t="shared" si="105"/>
        <v>12</v>
      </c>
    </row>
    <row r="1711" spans="1:57" s="74" customFormat="1" ht="50.1" customHeight="1" x14ac:dyDescent="0.2">
      <c r="A1711" s="78" t="s">
        <v>55</v>
      </c>
      <c r="B1711" s="78" t="s">
        <v>59</v>
      </c>
      <c r="C1711" s="78" t="s">
        <v>16</v>
      </c>
      <c r="D1711" s="78" t="s">
        <v>575</v>
      </c>
      <c r="E1711" s="79" t="str">
        <f>+IF(C1711&lt;&gt;"",VLOOKUP(MID(C1711,18,5),NIVELES!$A$133:$B$213,2,0),"")</f>
        <v>MANABÍ</v>
      </c>
      <c r="F1711" s="80" t="s">
        <v>136</v>
      </c>
      <c r="G1711" s="81" t="str">
        <f>+IF(F1711&lt;&gt;"",VLOOKUP(F1711,NIVELES!$A$246:$C$464,3,0),"")</f>
        <v xml:space="preserve"> </v>
      </c>
      <c r="H1711" s="82" t="s">
        <v>1023</v>
      </c>
      <c r="I1711" s="78" t="s">
        <v>2173</v>
      </c>
      <c r="J1711" s="78" t="s">
        <v>2165</v>
      </c>
      <c r="K1711" s="78" t="s">
        <v>2166</v>
      </c>
      <c r="L1711" s="78" t="s">
        <v>1791</v>
      </c>
      <c r="M1711" s="78" t="s">
        <v>1791</v>
      </c>
      <c r="N1711" s="78" t="s">
        <v>1791</v>
      </c>
      <c r="O1711" s="78" t="s">
        <v>2174</v>
      </c>
      <c r="P1711" s="82">
        <v>12</v>
      </c>
      <c r="Q1711" s="78" t="s">
        <v>2734</v>
      </c>
      <c r="R1711" s="82">
        <v>1</v>
      </c>
      <c r="S1711" s="82">
        <v>1</v>
      </c>
      <c r="T1711" s="82">
        <v>1</v>
      </c>
      <c r="U1711" s="82">
        <v>1</v>
      </c>
      <c r="V1711" s="82">
        <v>1</v>
      </c>
      <c r="W1711" s="82">
        <v>1</v>
      </c>
      <c r="X1711" s="82">
        <v>1</v>
      </c>
      <c r="Y1711" s="82">
        <v>1</v>
      </c>
      <c r="Z1711" s="82">
        <v>1</v>
      </c>
      <c r="AA1711" s="82">
        <v>1</v>
      </c>
      <c r="AB1711" s="82">
        <v>1</v>
      </c>
      <c r="AC1711" s="82">
        <v>1</v>
      </c>
      <c r="AD1711" s="85" t="str">
        <f>IF(A1711&lt;&gt;"",IF(D1711="DIRECCIÓN_DE_TRANSFERENCIAS","280 0031",VLOOKUP(C1711,NIVELES!$A$14:$B$105,2,0)),"")</f>
        <v>280 4130</v>
      </c>
      <c r="AE1711" s="86" t="s">
        <v>322</v>
      </c>
      <c r="AF1711" s="86" t="s">
        <v>369</v>
      </c>
      <c r="AG1711" s="79" t="str">
        <f>+IF(AF1711&lt;&gt;"",VLOOKUP(AF1711,NIVELES!$A$666:$B$673,2,0),"")</f>
        <v>ADMINISTRACIÓN_CENTRAL</v>
      </c>
      <c r="AH1711" s="78" t="s">
        <v>322</v>
      </c>
      <c r="AI1711" s="79" t="str">
        <f>IF(AH1711&lt;&gt;"",VLOOKUP(CONCATENATE(AG1711,AH1711),NIVELES!$B$676:$C$745,2,0),"")</f>
        <v>Administración De La Gestión Administrativa Financiera</v>
      </c>
      <c r="AJ1711" s="78" t="s">
        <v>517</v>
      </c>
      <c r="AK1711" s="79" t="str">
        <f>+IF(AJ1711&lt;&gt;"",VLOOKUP(AJ1711,NIVELES!$A$816:$B$892,2,0),"")</f>
        <v>NO APLICA</v>
      </c>
      <c r="AL1711" s="78" t="s">
        <v>554</v>
      </c>
      <c r="AM1711" s="78">
        <v>530104</v>
      </c>
      <c r="AN1711" s="79" t="str">
        <f>IF(AM1711&lt;&gt;"",+VLOOKUP(AM1711,NIVELES!$A$1652:$B$2466,2,0),"")</f>
        <v>Energía Eléctrica</v>
      </c>
      <c r="AO1711" s="87">
        <v>6480</v>
      </c>
      <c r="AP1711" s="88">
        <v>540</v>
      </c>
      <c r="AQ1711" s="88">
        <v>540</v>
      </c>
      <c r="AR1711" s="88">
        <v>540</v>
      </c>
      <c r="AS1711" s="88">
        <v>540</v>
      </c>
      <c r="AT1711" s="88">
        <v>540</v>
      </c>
      <c r="AU1711" s="88">
        <v>540</v>
      </c>
      <c r="AV1711" s="88">
        <v>540</v>
      </c>
      <c r="AW1711" s="88">
        <v>540</v>
      </c>
      <c r="AX1711" s="88">
        <v>540</v>
      </c>
      <c r="AY1711" s="88">
        <v>540</v>
      </c>
      <c r="AZ1711" s="88">
        <v>540</v>
      </c>
      <c r="BA1711" s="88">
        <v>540</v>
      </c>
      <c r="BB1711" s="89">
        <f t="shared" si="103"/>
        <v>6480</v>
      </c>
      <c r="BC1711" s="90" t="str">
        <f t="shared" si="102"/>
        <v>OK</v>
      </c>
      <c r="BD1711" s="91" t="str">
        <f t="shared" si="104"/>
        <v xml:space="preserve">                  </v>
      </c>
      <c r="BE1711" s="92">
        <f t="shared" si="105"/>
        <v>12</v>
      </c>
    </row>
    <row r="1712" spans="1:57" s="74" customFormat="1" ht="50.1" customHeight="1" x14ac:dyDescent="0.2">
      <c r="A1712" s="78" t="s">
        <v>55</v>
      </c>
      <c r="B1712" s="78" t="s">
        <v>59</v>
      </c>
      <c r="C1712" s="78" t="s">
        <v>16</v>
      </c>
      <c r="D1712" s="78" t="s">
        <v>575</v>
      </c>
      <c r="E1712" s="79" t="str">
        <f>+IF(C1712&lt;&gt;"",VLOOKUP(MID(C1712,18,5),NIVELES!$A$133:$B$213,2,0),"")</f>
        <v>MANABÍ</v>
      </c>
      <c r="F1712" s="80" t="s">
        <v>136</v>
      </c>
      <c r="G1712" s="81" t="str">
        <f>+IF(F1712&lt;&gt;"",VLOOKUP(F1712,NIVELES!$A$246:$C$464,3,0),"")</f>
        <v xml:space="preserve"> </v>
      </c>
      <c r="H1712" s="82" t="s">
        <v>1023</v>
      </c>
      <c r="I1712" s="78" t="s">
        <v>2173</v>
      </c>
      <c r="J1712" s="78" t="s">
        <v>2165</v>
      </c>
      <c r="K1712" s="78" t="s">
        <v>2166</v>
      </c>
      <c r="L1712" s="78" t="s">
        <v>1791</v>
      </c>
      <c r="M1712" s="78" t="s">
        <v>1791</v>
      </c>
      <c r="N1712" s="78" t="s">
        <v>1791</v>
      </c>
      <c r="O1712" s="78" t="s">
        <v>2174</v>
      </c>
      <c r="P1712" s="82">
        <v>12</v>
      </c>
      <c r="Q1712" s="78" t="s">
        <v>2734</v>
      </c>
      <c r="R1712" s="82">
        <v>1</v>
      </c>
      <c r="S1712" s="82">
        <v>1</v>
      </c>
      <c r="T1712" s="82">
        <v>1</v>
      </c>
      <c r="U1712" s="82">
        <v>1</v>
      </c>
      <c r="V1712" s="82">
        <v>1</v>
      </c>
      <c r="W1712" s="82">
        <v>1</v>
      </c>
      <c r="X1712" s="82">
        <v>1</v>
      </c>
      <c r="Y1712" s="82">
        <v>1</v>
      </c>
      <c r="Z1712" s="82">
        <v>1</v>
      </c>
      <c r="AA1712" s="82">
        <v>1</v>
      </c>
      <c r="AB1712" s="82">
        <v>1</v>
      </c>
      <c r="AC1712" s="82">
        <v>1</v>
      </c>
      <c r="AD1712" s="85" t="str">
        <f>IF(A1712&lt;&gt;"",IF(D1712="DIRECCIÓN_DE_TRANSFERENCIAS","280 0031",VLOOKUP(C1712,NIVELES!$A$14:$B$105,2,0)),"")</f>
        <v>280 4130</v>
      </c>
      <c r="AE1712" s="86" t="s">
        <v>322</v>
      </c>
      <c r="AF1712" s="86" t="s">
        <v>369</v>
      </c>
      <c r="AG1712" s="79" t="str">
        <f>+IF(AF1712&lt;&gt;"",VLOOKUP(AF1712,NIVELES!$A$666:$B$673,2,0),"")</f>
        <v>ADMINISTRACIÓN_CENTRAL</v>
      </c>
      <c r="AH1712" s="78" t="s">
        <v>322</v>
      </c>
      <c r="AI1712" s="79" t="str">
        <f>IF(AH1712&lt;&gt;"",VLOOKUP(CONCATENATE(AG1712,AH1712),NIVELES!$B$676:$C$745,2,0),"")</f>
        <v>Administración De La Gestión Administrativa Financiera</v>
      </c>
      <c r="AJ1712" s="78" t="s">
        <v>517</v>
      </c>
      <c r="AK1712" s="79" t="str">
        <f>+IF(AJ1712&lt;&gt;"",VLOOKUP(AJ1712,NIVELES!$A$816:$B$892,2,0),"")</f>
        <v>NO APLICA</v>
      </c>
      <c r="AL1712" s="78" t="s">
        <v>554</v>
      </c>
      <c r="AM1712" s="78">
        <v>530105</v>
      </c>
      <c r="AN1712" s="79" t="str">
        <f>IF(AM1712&lt;&gt;"",+VLOOKUP(AM1712,NIVELES!$A$1652:$B$2466,2,0),"")</f>
        <v>Telecomunicaciones</v>
      </c>
      <c r="AO1712" s="87">
        <v>2460</v>
      </c>
      <c r="AP1712" s="88">
        <v>205</v>
      </c>
      <c r="AQ1712" s="88">
        <v>205</v>
      </c>
      <c r="AR1712" s="88">
        <v>205</v>
      </c>
      <c r="AS1712" s="88">
        <v>205</v>
      </c>
      <c r="AT1712" s="88">
        <v>205</v>
      </c>
      <c r="AU1712" s="88">
        <v>205</v>
      </c>
      <c r="AV1712" s="88">
        <v>205</v>
      </c>
      <c r="AW1712" s="88">
        <v>205</v>
      </c>
      <c r="AX1712" s="88">
        <v>205</v>
      </c>
      <c r="AY1712" s="88">
        <v>205</v>
      </c>
      <c r="AZ1712" s="88">
        <v>205</v>
      </c>
      <c r="BA1712" s="88">
        <v>205</v>
      </c>
      <c r="BB1712" s="89">
        <f t="shared" si="103"/>
        <v>2460</v>
      </c>
      <c r="BC1712" s="90" t="str">
        <f t="shared" si="102"/>
        <v>OK</v>
      </c>
      <c r="BD1712" s="91" t="str">
        <f t="shared" si="104"/>
        <v xml:space="preserve">                  </v>
      </c>
      <c r="BE1712" s="92">
        <f t="shared" si="105"/>
        <v>12</v>
      </c>
    </row>
    <row r="1713" spans="1:57" s="74" customFormat="1" ht="50.1" customHeight="1" x14ac:dyDescent="0.2">
      <c r="A1713" s="78" t="s">
        <v>55</v>
      </c>
      <c r="B1713" s="78" t="s">
        <v>59</v>
      </c>
      <c r="C1713" s="78" t="s">
        <v>16</v>
      </c>
      <c r="D1713" s="78" t="s">
        <v>575</v>
      </c>
      <c r="E1713" s="79" t="str">
        <f>+IF(C1713&lt;&gt;"",VLOOKUP(MID(C1713,18,5),NIVELES!$A$133:$B$213,2,0),"")</f>
        <v>MANABÍ</v>
      </c>
      <c r="F1713" s="80" t="s">
        <v>136</v>
      </c>
      <c r="G1713" s="81" t="str">
        <f>+IF(F1713&lt;&gt;"",VLOOKUP(F1713,NIVELES!$A$246:$C$464,3,0),"")</f>
        <v xml:space="preserve"> </v>
      </c>
      <c r="H1713" s="82" t="s">
        <v>1023</v>
      </c>
      <c r="I1713" s="78" t="s">
        <v>2173</v>
      </c>
      <c r="J1713" s="78" t="s">
        <v>2165</v>
      </c>
      <c r="K1713" s="78" t="s">
        <v>2166</v>
      </c>
      <c r="L1713" s="78" t="s">
        <v>1791</v>
      </c>
      <c r="M1713" s="78" t="s">
        <v>1791</v>
      </c>
      <c r="N1713" s="78" t="s">
        <v>1791</v>
      </c>
      <c r="O1713" s="78" t="s">
        <v>2735</v>
      </c>
      <c r="P1713" s="82">
        <v>11</v>
      </c>
      <c r="Q1713" s="78" t="s">
        <v>2736</v>
      </c>
      <c r="R1713" s="82">
        <v>0</v>
      </c>
      <c r="S1713" s="82">
        <v>1</v>
      </c>
      <c r="T1713" s="82">
        <v>1</v>
      </c>
      <c r="U1713" s="82">
        <v>1</v>
      </c>
      <c r="V1713" s="82">
        <v>1</v>
      </c>
      <c r="W1713" s="82">
        <v>1</v>
      </c>
      <c r="X1713" s="82">
        <v>1</v>
      </c>
      <c r="Y1713" s="82">
        <v>1</v>
      </c>
      <c r="Z1713" s="82">
        <v>1</v>
      </c>
      <c r="AA1713" s="82">
        <v>1</v>
      </c>
      <c r="AB1713" s="82">
        <v>1</v>
      </c>
      <c r="AC1713" s="82">
        <v>1</v>
      </c>
      <c r="AD1713" s="85" t="str">
        <f>IF(A1713&lt;&gt;"",IF(D1713="DIRECCIÓN_DE_TRANSFERENCIAS","280 0031",VLOOKUP(C1713,NIVELES!$A$14:$B$105,2,0)),"")</f>
        <v>280 4130</v>
      </c>
      <c r="AE1713" s="86" t="s">
        <v>322</v>
      </c>
      <c r="AF1713" s="86" t="s">
        <v>369</v>
      </c>
      <c r="AG1713" s="79" t="str">
        <f>+IF(AF1713&lt;&gt;"",VLOOKUP(AF1713,NIVELES!$A$666:$B$673,2,0),"")</f>
        <v>ADMINISTRACIÓN_CENTRAL</v>
      </c>
      <c r="AH1713" s="78" t="s">
        <v>322</v>
      </c>
      <c r="AI1713" s="79" t="str">
        <f>IF(AH1713&lt;&gt;"",VLOOKUP(CONCATENATE(AG1713,AH1713),NIVELES!$B$676:$C$745,2,0),"")</f>
        <v>Administración De La Gestión Administrativa Financiera</v>
      </c>
      <c r="AJ1713" s="78" t="s">
        <v>517</v>
      </c>
      <c r="AK1713" s="79" t="str">
        <f>+IF(AJ1713&lt;&gt;"",VLOOKUP(AJ1713,NIVELES!$A$816:$B$892,2,0),"")</f>
        <v>NO APLICA</v>
      </c>
      <c r="AL1713" s="78" t="s">
        <v>554</v>
      </c>
      <c r="AM1713" s="78">
        <v>530106</v>
      </c>
      <c r="AN1713" s="79" t="str">
        <f>IF(AM1713&lt;&gt;"",+VLOOKUP(AM1713,NIVELES!$A$1652:$B$2466,2,0),"")</f>
        <v>Servicio de Correo</v>
      </c>
      <c r="AO1713" s="87">
        <v>275</v>
      </c>
      <c r="AP1713" s="88">
        <v>0</v>
      </c>
      <c r="AQ1713" s="88">
        <v>25</v>
      </c>
      <c r="AR1713" s="88">
        <v>25</v>
      </c>
      <c r="AS1713" s="88">
        <v>25</v>
      </c>
      <c r="AT1713" s="88">
        <v>25</v>
      </c>
      <c r="AU1713" s="88">
        <v>25</v>
      </c>
      <c r="AV1713" s="88">
        <v>25</v>
      </c>
      <c r="AW1713" s="88">
        <v>25</v>
      </c>
      <c r="AX1713" s="88">
        <v>25</v>
      </c>
      <c r="AY1713" s="88">
        <v>25</v>
      </c>
      <c r="AZ1713" s="88">
        <v>25</v>
      </c>
      <c r="BA1713" s="88">
        <v>25</v>
      </c>
      <c r="BB1713" s="89">
        <f t="shared" si="103"/>
        <v>275</v>
      </c>
      <c r="BC1713" s="90" t="str">
        <f t="shared" si="102"/>
        <v>OK</v>
      </c>
      <c r="BD1713" s="91" t="str">
        <f t="shared" si="104"/>
        <v xml:space="preserve">                  </v>
      </c>
      <c r="BE1713" s="92">
        <f t="shared" si="105"/>
        <v>11</v>
      </c>
    </row>
    <row r="1714" spans="1:57" s="74" customFormat="1" ht="50.1" customHeight="1" x14ac:dyDescent="0.2">
      <c r="A1714" s="78" t="s">
        <v>55</v>
      </c>
      <c r="B1714" s="78" t="s">
        <v>59</v>
      </c>
      <c r="C1714" s="78" t="s">
        <v>16</v>
      </c>
      <c r="D1714" s="78" t="s">
        <v>575</v>
      </c>
      <c r="E1714" s="79" t="str">
        <f>+IF(C1714&lt;&gt;"",VLOOKUP(MID(C1714,18,5),NIVELES!$A$133:$B$213,2,0),"")</f>
        <v>MANABÍ</v>
      </c>
      <c r="F1714" s="80" t="s">
        <v>136</v>
      </c>
      <c r="G1714" s="81" t="str">
        <f>+IF(F1714&lt;&gt;"",VLOOKUP(F1714,NIVELES!$A$246:$C$464,3,0),"")</f>
        <v xml:space="preserve"> </v>
      </c>
      <c r="H1714" s="82" t="s">
        <v>1023</v>
      </c>
      <c r="I1714" s="78" t="s">
        <v>2173</v>
      </c>
      <c r="J1714" s="78" t="s">
        <v>2165</v>
      </c>
      <c r="K1714" s="78" t="s">
        <v>2166</v>
      </c>
      <c r="L1714" s="78" t="s">
        <v>1791</v>
      </c>
      <c r="M1714" s="78" t="s">
        <v>1791</v>
      </c>
      <c r="N1714" s="78" t="s">
        <v>1791</v>
      </c>
      <c r="O1714" s="78" t="s">
        <v>2737</v>
      </c>
      <c r="P1714" s="82">
        <v>3</v>
      </c>
      <c r="Q1714" s="78" t="s">
        <v>2738</v>
      </c>
      <c r="R1714" s="82">
        <v>0</v>
      </c>
      <c r="S1714" s="82">
        <v>1</v>
      </c>
      <c r="T1714" s="82">
        <v>0</v>
      </c>
      <c r="U1714" s="82">
        <v>1</v>
      </c>
      <c r="V1714" s="82">
        <v>0</v>
      </c>
      <c r="W1714" s="82">
        <v>1</v>
      </c>
      <c r="X1714" s="82">
        <v>0</v>
      </c>
      <c r="Y1714" s="82">
        <v>0</v>
      </c>
      <c r="Z1714" s="82">
        <v>0</v>
      </c>
      <c r="AA1714" s="82">
        <v>0</v>
      </c>
      <c r="AB1714" s="82">
        <v>0</v>
      </c>
      <c r="AC1714" s="82">
        <v>0</v>
      </c>
      <c r="AD1714" s="85" t="str">
        <f>IF(A1714&lt;&gt;"",IF(D1714="DIRECCIÓN_DE_TRANSFERENCIAS","280 0031",VLOOKUP(C1714,NIVELES!$A$14:$B$105,2,0)),"")</f>
        <v>280 4130</v>
      </c>
      <c r="AE1714" s="86" t="s">
        <v>322</v>
      </c>
      <c r="AF1714" s="86" t="s">
        <v>369</v>
      </c>
      <c r="AG1714" s="79" t="str">
        <f>+IF(AF1714&lt;&gt;"",VLOOKUP(AF1714,NIVELES!$A$666:$B$673,2,0),"")</f>
        <v>ADMINISTRACIÓN_CENTRAL</v>
      </c>
      <c r="AH1714" s="78" t="s">
        <v>322</v>
      </c>
      <c r="AI1714" s="79" t="str">
        <f>IF(AH1714&lt;&gt;"",VLOOKUP(CONCATENATE(AG1714,AH1714),NIVELES!$B$676:$C$745,2,0),"")</f>
        <v>Administración De La Gestión Administrativa Financiera</v>
      </c>
      <c r="AJ1714" s="78" t="s">
        <v>517</v>
      </c>
      <c r="AK1714" s="79" t="str">
        <f>+IF(AJ1714&lt;&gt;"",VLOOKUP(AJ1714,NIVELES!$A$816:$B$892,2,0),"")</f>
        <v>NO APLICA</v>
      </c>
      <c r="AL1714" s="78" t="s">
        <v>554</v>
      </c>
      <c r="AM1714" s="78">
        <v>530204</v>
      </c>
      <c r="AN1714" s="79" t="str">
        <f>IF(AM1714&lt;&gt;"",+VLOOKUP(AM1714,NIVELES!$A$1652:$B$2466,2,0),"")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1714" s="87">
        <v>3241</v>
      </c>
      <c r="AP1714" s="88">
        <v>0</v>
      </c>
      <c r="AQ1714" s="88">
        <v>450</v>
      </c>
      <c r="AR1714" s="88">
        <v>0</v>
      </c>
      <c r="AS1714" s="88">
        <v>1291</v>
      </c>
      <c r="AT1714" s="88">
        <v>0</v>
      </c>
      <c r="AU1714" s="88">
        <v>1500</v>
      </c>
      <c r="AV1714" s="88">
        <v>0</v>
      </c>
      <c r="AW1714" s="88">
        <v>0</v>
      </c>
      <c r="AX1714" s="88">
        <v>0</v>
      </c>
      <c r="AY1714" s="88">
        <v>0</v>
      </c>
      <c r="AZ1714" s="88">
        <v>0</v>
      </c>
      <c r="BA1714" s="88">
        <v>0</v>
      </c>
      <c r="BB1714" s="89">
        <f t="shared" si="103"/>
        <v>3241</v>
      </c>
      <c r="BC1714" s="90" t="str">
        <f t="shared" si="102"/>
        <v>OK</v>
      </c>
      <c r="BD1714" s="91" t="str">
        <f t="shared" si="104"/>
        <v xml:space="preserve">                  </v>
      </c>
      <c r="BE1714" s="92">
        <f t="shared" si="105"/>
        <v>3</v>
      </c>
    </row>
    <row r="1715" spans="1:57" s="74" customFormat="1" ht="50.1" customHeight="1" x14ac:dyDescent="0.2">
      <c r="A1715" s="78" t="s">
        <v>55</v>
      </c>
      <c r="B1715" s="78" t="s">
        <v>59</v>
      </c>
      <c r="C1715" s="78" t="s">
        <v>16</v>
      </c>
      <c r="D1715" s="78" t="s">
        <v>575</v>
      </c>
      <c r="E1715" s="79" t="str">
        <f>+IF(C1715&lt;&gt;"",VLOOKUP(MID(C1715,18,5),NIVELES!$A$133:$B$213,2,0),"")</f>
        <v>MANABÍ</v>
      </c>
      <c r="F1715" s="80" t="s">
        <v>136</v>
      </c>
      <c r="G1715" s="81" t="str">
        <f>+IF(F1715&lt;&gt;"",VLOOKUP(F1715,NIVELES!$A$246:$C$464,3,0),"")</f>
        <v xml:space="preserve"> </v>
      </c>
      <c r="H1715" s="82" t="s">
        <v>1023</v>
      </c>
      <c r="I1715" s="78" t="s">
        <v>2173</v>
      </c>
      <c r="J1715" s="78" t="s">
        <v>2165</v>
      </c>
      <c r="K1715" s="78" t="s">
        <v>2166</v>
      </c>
      <c r="L1715" s="78" t="s">
        <v>1791</v>
      </c>
      <c r="M1715" s="78" t="s">
        <v>1791</v>
      </c>
      <c r="N1715" s="78" t="s">
        <v>1791</v>
      </c>
      <c r="O1715" s="78" t="s">
        <v>2739</v>
      </c>
      <c r="P1715" s="82">
        <v>11</v>
      </c>
      <c r="Q1715" s="78" t="s">
        <v>2740</v>
      </c>
      <c r="R1715" s="82">
        <v>0</v>
      </c>
      <c r="S1715" s="82">
        <v>1</v>
      </c>
      <c r="T1715" s="82">
        <v>1</v>
      </c>
      <c r="U1715" s="82">
        <v>1</v>
      </c>
      <c r="V1715" s="82">
        <v>1</v>
      </c>
      <c r="W1715" s="82">
        <v>1</v>
      </c>
      <c r="X1715" s="82">
        <v>1</v>
      </c>
      <c r="Y1715" s="82">
        <v>1</v>
      </c>
      <c r="Z1715" s="82">
        <v>1</v>
      </c>
      <c r="AA1715" s="82">
        <v>1</v>
      </c>
      <c r="AB1715" s="82">
        <v>1</v>
      </c>
      <c r="AC1715" s="82">
        <v>1</v>
      </c>
      <c r="AD1715" s="85" t="str">
        <f>IF(A1715&lt;&gt;"",IF(D1715="DIRECCIÓN_DE_TRANSFERENCIAS","280 0031",VLOOKUP(C1715,NIVELES!$A$14:$B$105,2,0)),"")</f>
        <v>280 4130</v>
      </c>
      <c r="AE1715" s="86" t="s">
        <v>322</v>
      </c>
      <c r="AF1715" s="86" t="s">
        <v>369</v>
      </c>
      <c r="AG1715" s="79" t="str">
        <f>+IF(AF1715&lt;&gt;"",VLOOKUP(AF1715,NIVELES!$A$666:$B$673,2,0),"")</f>
        <v>ADMINISTRACIÓN_CENTRAL</v>
      </c>
      <c r="AH1715" s="78" t="s">
        <v>322</v>
      </c>
      <c r="AI1715" s="79" t="str">
        <f>IF(AH1715&lt;&gt;"",VLOOKUP(CONCATENATE(AG1715,AH1715),NIVELES!$B$676:$C$745,2,0),"")</f>
        <v>Administración De La Gestión Administrativa Financiera</v>
      </c>
      <c r="AJ1715" s="78" t="s">
        <v>517</v>
      </c>
      <c r="AK1715" s="79" t="str">
        <f>+IF(AJ1715&lt;&gt;"",VLOOKUP(AJ1715,NIVELES!$A$816:$B$892,2,0),"")</f>
        <v>NO APLICA</v>
      </c>
      <c r="AL1715" s="78" t="s">
        <v>554</v>
      </c>
      <c r="AM1715" s="78">
        <v>530208</v>
      </c>
      <c r="AN1715" s="79" t="str">
        <f>IF(AM1715&lt;&gt;"",+VLOOKUP(AM1715,NIVELES!$A$1652:$B$2466,2,0),"")</f>
        <v>Servicio de Seguridad y Vigilancia</v>
      </c>
      <c r="AO1715" s="87">
        <v>124083.83</v>
      </c>
      <c r="AP1715" s="88">
        <v>0</v>
      </c>
      <c r="AQ1715" s="88">
        <v>11280.35</v>
      </c>
      <c r="AR1715" s="88">
        <v>11280.35</v>
      </c>
      <c r="AS1715" s="88">
        <v>11280.35</v>
      </c>
      <c r="AT1715" s="88">
        <v>11280.35</v>
      </c>
      <c r="AU1715" s="88">
        <v>11280.35</v>
      </c>
      <c r="AV1715" s="88">
        <v>11280.35</v>
      </c>
      <c r="AW1715" s="88">
        <v>11280.35</v>
      </c>
      <c r="AX1715" s="88">
        <v>11280.35</v>
      </c>
      <c r="AY1715" s="88">
        <v>11280.35</v>
      </c>
      <c r="AZ1715" s="88">
        <v>11280.35</v>
      </c>
      <c r="BA1715" s="88">
        <v>11280.33</v>
      </c>
      <c r="BB1715" s="89">
        <f t="shared" si="103"/>
        <v>124083.83000000003</v>
      </c>
      <c r="BC1715" s="90" t="str">
        <f t="shared" si="102"/>
        <v>OK</v>
      </c>
      <c r="BD1715" s="91" t="str">
        <f t="shared" si="104"/>
        <v xml:space="preserve">                  </v>
      </c>
      <c r="BE1715" s="92">
        <f t="shared" si="105"/>
        <v>11</v>
      </c>
    </row>
    <row r="1716" spans="1:57" s="74" customFormat="1" ht="50.1" customHeight="1" x14ac:dyDescent="0.2">
      <c r="A1716" s="78" t="s">
        <v>55</v>
      </c>
      <c r="B1716" s="78" t="s">
        <v>59</v>
      </c>
      <c r="C1716" s="78" t="s">
        <v>16</v>
      </c>
      <c r="D1716" s="78" t="s">
        <v>575</v>
      </c>
      <c r="E1716" s="79" t="str">
        <f>+IF(C1716&lt;&gt;"",VLOOKUP(MID(C1716,18,5),NIVELES!$A$133:$B$213,2,0),"")</f>
        <v>MANABÍ</v>
      </c>
      <c r="F1716" s="80" t="s">
        <v>136</v>
      </c>
      <c r="G1716" s="81" t="str">
        <f>+IF(F1716&lt;&gt;"",VLOOKUP(F1716,NIVELES!$A$246:$C$464,3,0),"")</f>
        <v xml:space="preserve"> </v>
      </c>
      <c r="H1716" s="82" t="s">
        <v>1023</v>
      </c>
      <c r="I1716" s="78" t="s">
        <v>2173</v>
      </c>
      <c r="J1716" s="78" t="s">
        <v>2165</v>
      </c>
      <c r="K1716" s="78" t="s">
        <v>2166</v>
      </c>
      <c r="L1716" s="78" t="s">
        <v>1791</v>
      </c>
      <c r="M1716" s="78" t="s">
        <v>1791</v>
      </c>
      <c r="N1716" s="78" t="s">
        <v>1791</v>
      </c>
      <c r="O1716" s="78" t="s">
        <v>2741</v>
      </c>
      <c r="P1716" s="82">
        <v>12</v>
      </c>
      <c r="Q1716" s="78" t="s">
        <v>2742</v>
      </c>
      <c r="R1716" s="82">
        <v>1</v>
      </c>
      <c r="S1716" s="82">
        <v>1</v>
      </c>
      <c r="T1716" s="82">
        <v>1</v>
      </c>
      <c r="U1716" s="82">
        <v>1</v>
      </c>
      <c r="V1716" s="82">
        <v>1</v>
      </c>
      <c r="W1716" s="82">
        <v>1</v>
      </c>
      <c r="X1716" s="82">
        <v>1</v>
      </c>
      <c r="Y1716" s="82">
        <v>1</v>
      </c>
      <c r="Z1716" s="82">
        <v>1</v>
      </c>
      <c r="AA1716" s="82">
        <v>1</v>
      </c>
      <c r="AB1716" s="82">
        <v>1</v>
      </c>
      <c r="AC1716" s="82">
        <v>1</v>
      </c>
      <c r="AD1716" s="85" t="str">
        <f>IF(A1716&lt;&gt;"",IF(D1716="DIRECCIÓN_DE_TRANSFERENCIAS","280 0031",VLOOKUP(C1716,NIVELES!$A$14:$B$105,2,0)),"")</f>
        <v>280 4130</v>
      </c>
      <c r="AE1716" s="86" t="s">
        <v>322</v>
      </c>
      <c r="AF1716" s="86" t="s">
        <v>369</v>
      </c>
      <c r="AG1716" s="79" t="str">
        <f>+IF(AF1716&lt;&gt;"",VLOOKUP(AF1716,NIVELES!$A$666:$B$673,2,0),"")</f>
        <v>ADMINISTRACIÓN_CENTRAL</v>
      </c>
      <c r="AH1716" s="78" t="s">
        <v>322</v>
      </c>
      <c r="AI1716" s="79" t="str">
        <f>IF(AH1716&lt;&gt;"",VLOOKUP(CONCATENATE(AG1716,AH1716),NIVELES!$B$676:$C$745,2,0),"")</f>
        <v>Administración De La Gestión Administrativa Financiera</v>
      </c>
      <c r="AJ1716" s="78" t="s">
        <v>517</v>
      </c>
      <c r="AK1716" s="79" t="str">
        <f>+IF(AJ1716&lt;&gt;"",VLOOKUP(AJ1716,NIVELES!$A$816:$B$892,2,0),"")</f>
        <v>NO APLICA</v>
      </c>
      <c r="AL1716" s="78" t="s">
        <v>554</v>
      </c>
      <c r="AM1716" s="78">
        <v>530209</v>
      </c>
      <c r="AN1716" s="79" t="str">
        <f>IF(AM1716&lt;&gt;"",+VLOOKUP(AM1716,NIVELES!$A$1652:$B$2466,2,0),"")</f>
        <v>Servicios de Aseo; Lavado de Vestimenta de Trabajo; Fumigación, Desinfección y Limpieza de Instalaciones</v>
      </c>
      <c r="AO1716" s="87">
        <v>14283</v>
      </c>
      <c r="AP1716" s="88">
        <v>1190.25</v>
      </c>
      <c r="AQ1716" s="88">
        <v>1190.25</v>
      </c>
      <c r="AR1716" s="88">
        <v>1190.25</v>
      </c>
      <c r="AS1716" s="88">
        <v>1190.25</v>
      </c>
      <c r="AT1716" s="88">
        <v>1190.25</v>
      </c>
      <c r="AU1716" s="88">
        <v>1190.25</v>
      </c>
      <c r="AV1716" s="88">
        <v>1190.25</v>
      </c>
      <c r="AW1716" s="88">
        <v>1190.25</v>
      </c>
      <c r="AX1716" s="88">
        <v>1190.25</v>
      </c>
      <c r="AY1716" s="88">
        <v>1190.25</v>
      </c>
      <c r="AZ1716" s="88">
        <v>1190.25</v>
      </c>
      <c r="BA1716" s="88">
        <v>1190.25</v>
      </c>
      <c r="BB1716" s="89">
        <f t="shared" si="103"/>
        <v>14283</v>
      </c>
      <c r="BC1716" s="90" t="str">
        <f t="shared" si="102"/>
        <v>OK</v>
      </c>
      <c r="BD1716" s="91" t="str">
        <f t="shared" si="104"/>
        <v xml:space="preserve">                  </v>
      </c>
      <c r="BE1716" s="92">
        <f t="shared" si="105"/>
        <v>12</v>
      </c>
    </row>
    <row r="1717" spans="1:57" s="74" customFormat="1" ht="50.1" customHeight="1" x14ac:dyDescent="0.2">
      <c r="A1717" s="78" t="s">
        <v>55</v>
      </c>
      <c r="B1717" s="78" t="s">
        <v>59</v>
      </c>
      <c r="C1717" s="78" t="s">
        <v>16</v>
      </c>
      <c r="D1717" s="78" t="s">
        <v>575</v>
      </c>
      <c r="E1717" s="79" t="str">
        <f>+IF(C1717&lt;&gt;"",VLOOKUP(MID(C1717,18,5),NIVELES!$A$133:$B$213,2,0),"")</f>
        <v>MANABÍ</v>
      </c>
      <c r="F1717" s="80" t="s">
        <v>136</v>
      </c>
      <c r="G1717" s="81" t="str">
        <f>+IF(F1717&lt;&gt;"",VLOOKUP(F1717,NIVELES!$A$246:$C$464,3,0),"")</f>
        <v xml:space="preserve"> </v>
      </c>
      <c r="H1717" s="82" t="s">
        <v>1023</v>
      </c>
      <c r="I1717" s="78" t="s">
        <v>2173</v>
      </c>
      <c r="J1717" s="78" t="s">
        <v>2165</v>
      </c>
      <c r="K1717" s="78" t="s">
        <v>2166</v>
      </c>
      <c r="L1717" s="78" t="s">
        <v>1791</v>
      </c>
      <c r="M1717" s="78" t="s">
        <v>1791</v>
      </c>
      <c r="N1717" s="78" t="s">
        <v>1791</v>
      </c>
      <c r="O1717" s="78" t="s">
        <v>2671</v>
      </c>
      <c r="P1717" s="82">
        <v>7</v>
      </c>
      <c r="Q1717" s="78" t="s">
        <v>2743</v>
      </c>
      <c r="R1717" s="82">
        <v>0</v>
      </c>
      <c r="S1717" s="82">
        <v>0</v>
      </c>
      <c r="T1717" s="82">
        <v>1</v>
      </c>
      <c r="U1717" s="82">
        <v>0</v>
      </c>
      <c r="V1717" s="82">
        <v>1</v>
      </c>
      <c r="W1717" s="82">
        <v>0</v>
      </c>
      <c r="X1717" s="82">
        <v>1</v>
      </c>
      <c r="Y1717" s="82">
        <v>1</v>
      </c>
      <c r="Z1717" s="82">
        <v>1</v>
      </c>
      <c r="AA1717" s="82">
        <v>1</v>
      </c>
      <c r="AB1717" s="82">
        <v>1</v>
      </c>
      <c r="AC1717" s="82">
        <v>0</v>
      </c>
      <c r="AD1717" s="85" t="str">
        <f>IF(A1717&lt;&gt;"",IF(D1717="DIRECCIÓN_DE_TRANSFERENCIAS","280 0031",VLOOKUP(C1717,NIVELES!$A$14:$B$105,2,0)),"")</f>
        <v>280 4130</v>
      </c>
      <c r="AE1717" s="86" t="s">
        <v>322</v>
      </c>
      <c r="AF1717" s="86" t="s">
        <v>369</v>
      </c>
      <c r="AG1717" s="79" t="str">
        <f>+IF(AF1717&lt;&gt;"",VLOOKUP(AF1717,NIVELES!$A$666:$B$673,2,0),"")</f>
        <v>ADMINISTRACIÓN_CENTRAL</v>
      </c>
      <c r="AH1717" s="78" t="s">
        <v>322</v>
      </c>
      <c r="AI1717" s="79" t="str">
        <f>IF(AH1717&lt;&gt;"",VLOOKUP(CONCATENATE(AG1717,AH1717),NIVELES!$B$676:$C$745,2,0),"")</f>
        <v>Administración De La Gestión Administrativa Financiera</v>
      </c>
      <c r="AJ1717" s="78" t="s">
        <v>517</v>
      </c>
      <c r="AK1717" s="79" t="str">
        <f>+IF(AJ1717&lt;&gt;"",VLOOKUP(AJ1717,NIVELES!$A$816:$B$892,2,0),"")</f>
        <v>NO APLICA</v>
      </c>
      <c r="AL1717" s="78" t="s">
        <v>554</v>
      </c>
      <c r="AM1717" s="78">
        <v>530301</v>
      </c>
      <c r="AN1717" s="79" t="str">
        <f>IF(AM1717&lt;&gt;"",+VLOOKUP(AM1717,NIVELES!$A$1652:$B$2466,2,0),"")</f>
        <v>Pasajes al Interior</v>
      </c>
      <c r="AO1717" s="87">
        <v>1017</v>
      </c>
      <c r="AP1717" s="88">
        <v>0</v>
      </c>
      <c r="AQ1717" s="88">
        <v>0</v>
      </c>
      <c r="AR1717" s="88">
        <v>150</v>
      </c>
      <c r="AS1717" s="88">
        <v>0</v>
      </c>
      <c r="AT1717" s="88">
        <v>150</v>
      </c>
      <c r="AU1717" s="88">
        <v>0</v>
      </c>
      <c r="AV1717" s="88">
        <v>117</v>
      </c>
      <c r="AW1717" s="88">
        <v>150</v>
      </c>
      <c r="AX1717" s="88">
        <v>150</v>
      </c>
      <c r="AY1717" s="88">
        <v>150</v>
      </c>
      <c r="AZ1717" s="88">
        <v>150</v>
      </c>
      <c r="BA1717" s="88">
        <v>0</v>
      </c>
      <c r="BB1717" s="89">
        <f t="shared" si="103"/>
        <v>1017</v>
      </c>
      <c r="BC1717" s="90" t="str">
        <f t="shared" si="102"/>
        <v>OK</v>
      </c>
      <c r="BD1717" s="91" t="str">
        <f t="shared" si="104"/>
        <v xml:space="preserve">                  </v>
      </c>
      <c r="BE1717" s="92">
        <f t="shared" si="105"/>
        <v>7</v>
      </c>
    </row>
    <row r="1718" spans="1:57" s="74" customFormat="1" ht="50.1" customHeight="1" x14ac:dyDescent="0.2">
      <c r="A1718" s="78" t="s">
        <v>55</v>
      </c>
      <c r="B1718" s="78" t="s">
        <v>59</v>
      </c>
      <c r="C1718" s="78" t="s">
        <v>16</v>
      </c>
      <c r="D1718" s="78" t="s">
        <v>575</v>
      </c>
      <c r="E1718" s="79" t="str">
        <f>+IF(C1718&lt;&gt;"",VLOOKUP(MID(C1718,18,5),NIVELES!$A$133:$B$213,2,0),"")</f>
        <v>MANABÍ</v>
      </c>
      <c r="F1718" s="80" t="s">
        <v>136</v>
      </c>
      <c r="G1718" s="81" t="str">
        <f>+IF(F1718&lt;&gt;"",VLOOKUP(F1718,NIVELES!$A$246:$C$464,3,0),"")</f>
        <v xml:space="preserve"> </v>
      </c>
      <c r="H1718" s="82" t="s">
        <v>1023</v>
      </c>
      <c r="I1718" s="78" t="s">
        <v>2173</v>
      </c>
      <c r="J1718" s="78" t="s">
        <v>2165</v>
      </c>
      <c r="K1718" s="78" t="s">
        <v>2166</v>
      </c>
      <c r="L1718" s="78" t="s">
        <v>1791</v>
      </c>
      <c r="M1718" s="78" t="s">
        <v>1791</v>
      </c>
      <c r="N1718" s="78" t="s">
        <v>1791</v>
      </c>
      <c r="O1718" s="78" t="s">
        <v>2744</v>
      </c>
      <c r="P1718" s="82">
        <v>11</v>
      </c>
      <c r="Q1718" s="78" t="s">
        <v>2743</v>
      </c>
      <c r="R1718" s="82">
        <v>0</v>
      </c>
      <c r="S1718" s="82">
        <v>1</v>
      </c>
      <c r="T1718" s="82">
        <v>1</v>
      </c>
      <c r="U1718" s="82">
        <v>1</v>
      </c>
      <c r="V1718" s="82">
        <v>1</v>
      </c>
      <c r="W1718" s="82">
        <v>1</v>
      </c>
      <c r="X1718" s="82">
        <v>1</v>
      </c>
      <c r="Y1718" s="82">
        <v>1</v>
      </c>
      <c r="Z1718" s="82">
        <v>1</v>
      </c>
      <c r="AA1718" s="82">
        <v>1</v>
      </c>
      <c r="AB1718" s="82">
        <v>1</v>
      </c>
      <c r="AC1718" s="82">
        <v>1</v>
      </c>
      <c r="AD1718" s="85" t="str">
        <f>IF(A1718&lt;&gt;"",IF(D1718="DIRECCIÓN_DE_TRANSFERENCIAS","280 0031",VLOOKUP(C1718,NIVELES!$A$14:$B$105,2,0)),"")</f>
        <v>280 4130</v>
      </c>
      <c r="AE1718" s="86" t="s">
        <v>322</v>
      </c>
      <c r="AF1718" s="86" t="s">
        <v>369</v>
      </c>
      <c r="AG1718" s="79" t="str">
        <f>+IF(AF1718&lt;&gt;"",VLOOKUP(AF1718,NIVELES!$A$666:$B$673,2,0),"")</f>
        <v>ADMINISTRACIÓN_CENTRAL</v>
      </c>
      <c r="AH1718" s="78" t="s">
        <v>322</v>
      </c>
      <c r="AI1718" s="79" t="str">
        <f>IF(AH1718&lt;&gt;"",VLOOKUP(CONCATENATE(AG1718,AH1718),NIVELES!$B$676:$C$745,2,0),"")</f>
        <v>Administración De La Gestión Administrativa Financiera</v>
      </c>
      <c r="AJ1718" s="78" t="s">
        <v>517</v>
      </c>
      <c r="AK1718" s="79" t="str">
        <f>+IF(AJ1718&lt;&gt;"",VLOOKUP(AJ1718,NIVELES!$A$816:$B$892,2,0),"")</f>
        <v>NO APLICA</v>
      </c>
      <c r="AL1718" s="78" t="s">
        <v>554</v>
      </c>
      <c r="AM1718" s="78">
        <v>530303</v>
      </c>
      <c r="AN1718" s="79" t="str">
        <f>IF(AM1718&lt;&gt;"",+VLOOKUP(AM1718,NIVELES!$A$1652:$B$2466,2,0),"")</f>
        <v>Viáticos y Subsistencias en el Interior</v>
      </c>
      <c r="AO1718" s="87">
        <v>6173</v>
      </c>
      <c r="AP1718" s="88">
        <v>0</v>
      </c>
      <c r="AQ1718" s="88">
        <v>561.17999999999995</v>
      </c>
      <c r="AR1718" s="88">
        <v>561.17999999999995</v>
      </c>
      <c r="AS1718" s="88">
        <v>561.17999999999995</v>
      </c>
      <c r="AT1718" s="88">
        <v>561.17999999999995</v>
      </c>
      <c r="AU1718" s="88">
        <v>561.17999999999995</v>
      </c>
      <c r="AV1718" s="88">
        <v>561.17999999999995</v>
      </c>
      <c r="AW1718" s="88">
        <v>561.17999999999995</v>
      </c>
      <c r="AX1718" s="88">
        <v>561.17999999999995</v>
      </c>
      <c r="AY1718" s="88">
        <v>561.17999999999995</v>
      </c>
      <c r="AZ1718" s="88">
        <v>561.17999999999995</v>
      </c>
      <c r="BA1718" s="88">
        <v>561.20000000000005</v>
      </c>
      <c r="BB1718" s="89">
        <f t="shared" si="103"/>
        <v>6173</v>
      </c>
      <c r="BC1718" s="90" t="str">
        <f t="shared" si="102"/>
        <v>OK</v>
      </c>
      <c r="BD1718" s="91" t="str">
        <f t="shared" si="104"/>
        <v xml:space="preserve">                  </v>
      </c>
      <c r="BE1718" s="92">
        <f t="shared" si="105"/>
        <v>11</v>
      </c>
    </row>
    <row r="1719" spans="1:57" s="74" customFormat="1" ht="50.1" customHeight="1" x14ac:dyDescent="0.2">
      <c r="A1719" s="78" t="s">
        <v>55</v>
      </c>
      <c r="B1719" s="78" t="s">
        <v>59</v>
      </c>
      <c r="C1719" s="78" t="s">
        <v>16</v>
      </c>
      <c r="D1719" s="78" t="s">
        <v>575</v>
      </c>
      <c r="E1719" s="79" t="str">
        <f>+IF(C1719&lt;&gt;"",VLOOKUP(MID(C1719,18,5),NIVELES!$A$133:$B$213,2,0),"")</f>
        <v>MANABÍ</v>
      </c>
      <c r="F1719" s="80" t="s">
        <v>136</v>
      </c>
      <c r="G1719" s="81" t="str">
        <f>+IF(F1719&lt;&gt;"",VLOOKUP(F1719,NIVELES!$A$246:$C$464,3,0),"")</f>
        <v xml:space="preserve"> </v>
      </c>
      <c r="H1719" s="82" t="s">
        <v>1023</v>
      </c>
      <c r="I1719" s="78" t="s">
        <v>2173</v>
      </c>
      <c r="J1719" s="78" t="s">
        <v>2165</v>
      </c>
      <c r="K1719" s="78" t="s">
        <v>2166</v>
      </c>
      <c r="L1719" s="78" t="s">
        <v>1791</v>
      </c>
      <c r="M1719" s="78" t="s">
        <v>1791</v>
      </c>
      <c r="N1719" s="78" t="s">
        <v>1791</v>
      </c>
      <c r="O1719" s="78" t="s">
        <v>2745</v>
      </c>
      <c r="P1719" s="82">
        <v>11</v>
      </c>
      <c r="Q1719" s="78" t="s">
        <v>2746</v>
      </c>
      <c r="R1719" s="82">
        <v>0</v>
      </c>
      <c r="S1719" s="82">
        <v>1</v>
      </c>
      <c r="T1719" s="82">
        <v>1</v>
      </c>
      <c r="U1719" s="82">
        <v>1</v>
      </c>
      <c r="V1719" s="82">
        <v>1</v>
      </c>
      <c r="W1719" s="82">
        <v>1</v>
      </c>
      <c r="X1719" s="82">
        <v>1</v>
      </c>
      <c r="Y1719" s="82">
        <v>1</v>
      </c>
      <c r="Z1719" s="82">
        <v>1</v>
      </c>
      <c r="AA1719" s="82">
        <v>1</v>
      </c>
      <c r="AB1719" s="82">
        <v>1</v>
      </c>
      <c r="AC1719" s="82">
        <v>1</v>
      </c>
      <c r="AD1719" s="85" t="str">
        <f>IF(A1719&lt;&gt;"",IF(D1719="DIRECCIÓN_DE_TRANSFERENCIAS","280 0031",VLOOKUP(C1719,NIVELES!$A$14:$B$105,2,0)),"")</f>
        <v>280 4130</v>
      </c>
      <c r="AE1719" s="86" t="s">
        <v>322</v>
      </c>
      <c r="AF1719" s="86" t="s">
        <v>369</v>
      </c>
      <c r="AG1719" s="79" t="str">
        <f>+IF(AF1719&lt;&gt;"",VLOOKUP(AF1719,NIVELES!$A$666:$B$673,2,0),"")</f>
        <v>ADMINISTRACIÓN_CENTRAL</v>
      </c>
      <c r="AH1719" s="78" t="s">
        <v>322</v>
      </c>
      <c r="AI1719" s="79" t="str">
        <f>IF(AH1719&lt;&gt;"",VLOOKUP(CONCATENATE(AG1719,AH1719),NIVELES!$B$676:$C$745,2,0),"")</f>
        <v>Administración De La Gestión Administrativa Financiera</v>
      </c>
      <c r="AJ1719" s="78" t="s">
        <v>517</v>
      </c>
      <c r="AK1719" s="79" t="str">
        <f>+IF(AJ1719&lt;&gt;"",VLOOKUP(AJ1719,NIVELES!$A$816:$B$892,2,0),"")</f>
        <v>NO APLICA</v>
      </c>
      <c r="AL1719" s="78" t="s">
        <v>554</v>
      </c>
      <c r="AM1719" s="78">
        <v>530405</v>
      </c>
      <c r="AN1719" s="79" t="str">
        <f>IF(AM1719&lt;&gt;"",+VLOOKUP(AM1719,NIVELES!$A$1652:$B$2466,2,0),"")</f>
        <v>Vehículos (Mantenimiento y Reparación)</v>
      </c>
      <c r="AO1719" s="87">
        <v>14630</v>
      </c>
      <c r="AP1719" s="88">
        <v>0</v>
      </c>
      <c r="AQ1719" s="88">
        <v>1330</v>
      </c>
      <c r="AR1719" s="88">
        <v>1330</v>
      </c>
      <c r="AS1719" s="88">
        <v>1330</v>
      </c>
      <c r="AT1719" s="88">
        <v>1330</v>
      </c>
      <c r="AU1719" s="88">
        <v>1330</v>
      </c>
      <c r="AV1719" s="88">
        <v>1330</v>
      </c>
      <c r="AW1719" s="88">
        <v>1330</v>
      </c>
      <c r="AX1719" s="88">
        <v>1330</v>
      </c>
      <c r="AY1719" s="88">
        <v>1330</v>
      </c>
      <c r="AZ1719" s="88">
        <v>1330</v>
      </c>
      <c r="BA1719" s="88">
        <v>1330</v>
      </c>
      <c r="BB1719" s="89">
        <f t="shared" si="103"/>
        <v>14630</v>
      </c>
      <c r="BC1719" s="90" t="str">
        <f t="shared" si="102"/>
        <v>OK</v>
      </c>
      <c r="BD1719" s="91" t="str">
        <f t="shared" si="104"/>
        <v xml:space="preserve">                  </v>
      </c>
      <c r="BE1719" s="92">
        <f t="shared" si="105"/>
        <v>11</v>
      </c>
    </row>
    <row r="1720" spans="1:57" s="74" customFormat="1" ht="50.1" customHeight="1" x14ac:dyDescent="0.2">
      <c r="A1720" s="78" t="s">
        <v>55</v>
      </c>
      <c r="B1720" s="78" t="s">
        <v>59</v>
      </c>
      <c r="C1720" s="78" t="s">
        <v>16</v>
      </c>
      <c r="D1720" s="78" t="s">
        <v>575</v>
      </c>
      <c r="E1720" s="79" t="str">
        <f>+IF(C1720&lt;&gt;"",VLOOKUP(MID(C1720,18,5),NIVELES!$A$133:$B$213,2,0),"")</f>
        <v>MANABÍ</v>
      </c>
      <c r="F1720" s="80" t="s">
        <v>136</v>
      </c>
      <c r="G1720" s="81" t="str">
        <f>+IF(F1720&lt;&gt;"",VLOOKUP(F1720,NIVELES!$A$246:$C$464,3,0),"")</f>
        <v xml:space="preserve"> </v>
      </c>
      <c r="H1720" s="82" t="s">
        <v>1023</v>
      </c>
      <c r="I1720" s="78" t="s">
        <v>2173</v>
      </c>
      <c r="J1720" s="78" t="s">
        <v>2165</v>
      </c>
      <c r="K1720" s="78" t="s">
        <v>2166</v>
      </c>
      <c r="L1720" s="78" t="s">
        <v>1791</v>
      </c>
      <c r="M1720" s="78" t="s">
        <v>1791</v>
      </c>
      <c r="N1720" s="78" t="s">
        <v>1791</v>
      </c>
      <c r="O1720" s="78" t="s">
        <v>2747</v>
      </c>
      <c r="P1720" s="82">
        <v>2</v>
      </c>
      <c r="Q1720" s="78" t="s">
        <v>2748</v>
      </c>
      <c r="R1720" s="82">
        <v>0</v>
      </c>
      <c r="S1720" s="82">
        <v>0</v>
      </c>
      <c r="T1720" s="82">
        <v>1</v>
      </c>
      <c r="U1720" s="82">
        <v>0</v>
      </c>
      <c r="V1720" s="82">
        <v>0</v>
      </c>
      <c r="W1720" s="82">
        <v>0</v>
      </c>
      <c r="X1720" s="82">
        <v>1</v>
      </c>
      <c r="Y1720" s="82">
        <v>0</v>
      </c>
      <c r="Z1720" s="82">
        <v>0</v>
      </c>
      <c r="AA1720" s="82">
        <v>0</v>
      </c>
      <c r="AB1720" s="82">
        <v>0</v>
      </c>
      <c r="AC1720" s="82">
        <v>0</v>
      </c>
      <c r="AD1720" s="85" t="str">
        <f>IF(A1720&lt;&gt;"",IF(D1720="DIRECCIÓN_DE_TRANSFERENCIAS","280 0031",VLOOKUP(C1720,NIVELES!$A$14:$B$105,2,0)),"")</f>
        <v>280 4130</v>
      </c>
      <c r="AE1720" s="86" t="s">
        <v>322</v>
      </c>
      <c r="AF1720" s="86" t="s">
        <v>369</v>
      </c>
      <c r="AG1720" s="79" t="str">
        <f>+IF(AF1720&lt;&gt;"",VLOOKUP(AF1720,NIVELES!$A$666:$B$673,2,0),"")</f>
        <v>ADMINISTRACIÓN_CENTRAL</v>
      </c>
      <c r="AH1720" s="78" t="s">
        <v>322</v>
      </c>
      <c r="AI1720" s="79" t="str">
        <f>IF(AH1720&lt;&gt;"",VLOOKUP(CONCATENATE(AG1720,AH1720),NIVELES!$B$676:$C$745,2,0),"")</f>
        <v>Administración De La Gestión Administrativa Financiera</v>
      </c>
      <c r="AJ1720" s="78" t="s">
        <v>517</v>
      </c>
      <c r="AK1720" s="79" t="str">
        <f>+IF(AJ1720&lt;&gt;"",VLOOKUP(AJ1720,NIVELES!$A$816:$B$892,2,0),"")</f>
        <v>NO APLICA</v>
      </c>
      <c r="AL1720" s="78" t="s">
        <v>554</v>
      </c>
      <c r="AM1720" s="78">
        <v>530704</v>
      </c>
      <c r="AN1720" s="79" t="str">
        <f>IF(AM1720&lt;&gt;"",+VLOOKUP(AM1720,NIVELES!$A$1652:$B$2466,2,0),"")</f>
        <v>Mantenimiento y Reparación de Equipos y Sistemas Informáticos</v>
      </c>
      <c r="AO1720" s="87">
        <v>5744</v>
      </c>
      <c r="AP1720" s="88">
        <v>0</v>
      </c>
      <c r="AQ1720" s="88">
        <v>0</v>
      </c>
      <c r="AR1720" s="88">
        <v>3100</v>
      </c>
      <c r="AS1720" s="88">
        <v>0</v>
      </c>
      <c r="AT1720" s="88">
        <v>0</v>
      </c>
      <c r="AU1720" s="88">
        <v>0</v>
      </c>
      <c r="AV1720" s="88">
        <v>2644</v>
      </c>
      <c r="AW1720" s="88">
        <v>0</v>
      </c>
      <c r="AX1720" s="88">
        <v>0</v>
      </c>
      <c r="AY1720" s="88">
        <v>0</v>
      </c>
      <c r="AZ1720" s="88">
        <v>0</v>
      </c>
      <c r="BA1720" s="88">
        <v>0</v>
      </c>
      <c r="BB1720" s="89">
        <f t="shared" si="103"/>
        <v>5744</v>
      </c>
      <c r="BC1720" s="90" t="str">
        <f t="shared" si="102"/>
        <v>OK</v>
      </c>
      <c r="BD1720" s="91" t="str">
        <f t="shared" si="104"/>
        <v xml:space="preserve">                  </v>
      </c>
      <c r="BE1720" s="92">
        <f t="shared" si="105"/>
        <v>2</v>
      </c>
    </row>
    <row r="1721" spans="1:57" s="74" customFormat="1" ht="50.1" customHeight="1" x14ac:dyDescent="0.2">
      <c r="A1721" s="78" t="s">
        <v>55</v>
      </c>
      <c r="B1721" s="78" t="s">
        <v>59</v>
      </c>
      <c r="C1721" s="78" t="s">
        <v>16</v>
      </c>
      <c r="D1721" s="78" t="s">
        <v>575</v>
      </c>
      <c r="E1721" s="79" t="str">
        <f>+IF(C1721&lt;&gt;"",VLOOKUP(MID(C1721,18,5),NIVELES!$A$133:$B$213,2,0),"")</f>
        <v>MANABÍ</v>
      </c>
      <c r="F1721" s="80" t="s">
        <v>136</v>
      </c>
      <c r="G1721" s="81" t="str">
        <f>+IF(F1721&lt;&gt;"",VLOOKUP(F1721,NIVELES!$A$246:$C$464,3,0),"")</f>
        <v xml:space="preserve"> </v>
      </c>
      <c r="H1721" s="82" t="s">
        <v>1023</v>
      </c>
      <c r="I1721" s="78" t="s">
        <v>2173</v>
      </c>
      <c r="J1721" s="78" t="s">
        <v>2165</v>
      </c>
      <c r="K1721" s="78" t="s">
        <v>2166</v>
      </c>
      <c r="L1721" s="78" t="s">
        <v>1791</v>
      </c>
      <c r="M1721" s="78" t="s">
        <v>1791</v>
      </c>
      <c r="N1721" s="78" t="s">
        <v>1791</v>
      </c>
      <c r="O1721" s="78" t="s">
        <v>2677</v>
      </c>
      <c r="P1721" s="82">
        <v>11</v>
      </c>
      <c r="Q1721" s="78" t="s">
        <v>2665</v>
      </c>
      <c r="R1721" s="82">
        <v>0</v>
      </c>
      <c r="S1721" s="82">
        <v>1</v>
      </c>
      <c r="T1721" s="82">
        <v>1</v>
      </c>
      <c r="U1721" s="82">
        <v>1</v>
      </c>
      <c r="V1721" s="82">
        <v>1</v>
      </c>
      <c r="W1721" s="82">
        <v>1</v>
      </c>
      <c r="X1721" s="82">
        <v>1</v>
      </c>
      <c r="Y1721" s="82">
        <v>1</v>
      </c>
      <c r="Z1721" s="82">
        <v>1</v>
      </c>
      <c r="AA1721" s="82">
        <v>1</v>
      </c>
      <c r="AB1721" s="82">
        <v>1</v>
      </c>
      <c r="AC1721" s="82">
        <v>1</v>
      </c>
      <c r="AD1721" s="85" t="str">
        <f>IF(A1721&lt;&gt;"",IF(D1721="DIRECCIÓN_DE_TRANSFERENCIAS","280 0031",VLOOKUP(C1721,NIVELES!$A$14:$B$105,2,0)),"")</f>
        <v>280 4130</v>
      </c>
      <c r="AE1721" s="86" t="s">
        <v>322</v>
      </c>
      <c r="AF1721" s="86" t="s">
        <v>369</v>
      </c>
      <c r="AG1721" s="79" t="str">
        <f>+IF(AF1721&lt;&gt;"",VLOOKUP(AF1721,NIVELES!$A$666:$B$673,2,0),"")</f>
        <v>ADMINISTRACIÓN_CENTRAL</v>
      </c>
      <c r="AH1721" s="78" t="s">
        <v>322</v>
      </c>
      <c r="AI1721" s="79" t="str">
        <f>IF(AH1721&lt;&gt;"",VLOOKUP(CONCATENATE(AG1721,AH1721),NIVELES!$B$676:$C$745,2,0),"")</f>
        <v>Administración De La Gestión Administrativa Financiera</v>
      </c>
      <c r="AJ1721" s="78" t="s">
        <v>517</v>
      </c>
      <c r="AK1721" s="79" t="str">
        <f>+IF(AJ1721&lt;&gt;"",VLOOKUP(AJ1721,NIVELES!$A$816:$B$892,2,0),"")</f>
        <v>NO APLICA</v>
      </c>
      <c r="AL1721" s="78" t="s">
        <v>554</v>
      </c>
      <c r="AM1721" s="78">
        <v>530803</v>
      </c>
      <c r="AN1721" s="79" t="str">
        <f>IF(AM1721&lt;&gt;"",+VLOOKUP(AM1721,NIVELES!$A$1652:$B$2466,2,0),"")</f>
        <v>Combustibles y Lubricantes</v>
      </c>
      <c r="AO1721" s="87">
        <v>7590</v>
      </c>
      <c r="AP1721" s="88">
        <v>0</v>
      </c>
      <c r="AQ1721" s="88">
        <v>690</v>
      </c>
      <c r="AR1721" s="88">
        <v>690</v>
      </c>
      <c r="AS1721" s="88">
        <v>690</v>
      </c>
      <c r="AT1721" s="88">
        <v>690</v>
      </c>
      <c r="AU1721" s="88">
        <v>690</v>
      </c>
      <c r="AV1721" s="88">
        <v>690</v>
      </c>
      <c r="AW1721" s="88">
        <v>690</v>
      </c>
      <c r="AX1721" s="88">
        <v>690</v>
      </c>
      <c r="AY1721" s="88">
        <v>690</v>
      </c>
      <c r="AZ1721" s="88">
        <v>690</v>
      </c>
      <c r="BA1721" s="88">
        <v>690</v>
      </c>
      <c r="BB1721" s="89">
        <f t="shared" si="103"/>
        <v>7590</v>
      </c>
      <c r="BC1721" s="90" t="str">
        <f t="shared" si="102"/>
        <v>OK</v>
      </c>
      <c r="BD1721" s="91" t="str">
        <f t="shared" si="104"/>
        <v xml:space="preserve">                  </v>
      </c>
      <c r="BE1721" s="92">
        <f t="shared" si="105"/>
        <v>11</v>
      </c>
    </row>
    <row r="1722" spans="1:57" s="74" customFormat="1" ht="50.1" customHeight="1" x14ac:dyDescent="0.2">
      <c r="A1722" s="78" t="s">
        <v>55</v>
      </c>
      <c r="B1722" s="78" t="s">
        <v>59</v>
      </c>
      <c r="C1722" s="78" t="s">
        <v>16</v>
      </c>
      <c r="D1722" s="78" t="s">
        <v>575</v>
      </c>
      <c r="E1722" s="79" t="str">
        <f>+IF(C1722&lt;&gt;"",VLOOKUP(MID(C1722,18,5),NIVELES!$A$133:$B$213,2,0),"")</f>
        <v>MANABÍ</v>
      </c>
      <c r="F1722" s="80" t="s">
        <v>136</v>
      </c>
      <c r="G1722" s="81" t="str">
        <f>+IF(F1722&lt;&gt;"",VLOOKUP(F1722,NIVELES!$A$246:$C$464,3,0),"")</f>
        <v xml:space="preserve"> </v>
      </c>
      <c r="H1722" s="82" t="s">
        <v>1023</v>
      </c>
      <c r="I1722" s="78" t="s">
        <v>2173</v>
      </c>
      <c r="J1722" s="78" t="s">
        <v>2165</v>
      </c>
      <c r="K1722" s="78" t="s">
        <v>2166</v>
      </c>
      <c r="L1722" s="78" t="s">
        <v>1791</v>
      </c>
      <c r="M1722" s="78" t="s">
        <v>1791</v>
      </c>
      <c r="N1722" s="78" t="s">
        <v>1791</v>
      </c>
      <c r="O1722" s="78" t="s">
        <v>2749</v>
      </c>
      <c r="P1722" s="82">
        <v>2</v>
      </c>
      <c r="Q1722" s="78" t="s">
        <v>2665</v>
      </c>
      <c r="R1722" s="82">
        <v>0</v>
      </c>
      <c r="S1722" s="82">
        <v>1</v>
      </c>
      <c r="T1722" s="82">
        <v>0</v>
      </c>
      <c r="U1722" s="82">
        <v>0</v>
      </c>
      <c r="V1722" s="82">
        <v>1</v>
      </c>
      <c r="W1722" s="82">
        <v>0</v>
      </c>
      <c r="X1722" s="82">
        <v>0</v>
      </c>
      <c r="Y1722" s="82">
        <v>0</v>
      </c>
      <c r="Z1722" s="82">
        <v>0</v>
      </c>
      <c r="AA1722" s="82">
        <v>0</v>
      </c>
      <c r="AB1722" s="82">
        <v>0</v>
      </c>
      <c r="AC1722" s="82">
        <v>0</v>
      </c>
      <c r="AD1722" s="85" t="str">
        <f>IF(A1722&lt;&gt;"",IF(D1722="DIRECCIÓN_DE_TRANSFERENCIAS","280 0031",VLOOKUP(C1722,NIVELES!$A$14:$B$105,2,0)),"")</f>
        <v>280 4130</v>
      </c>
      <c r="AE1722" s="86" t="s">
        <v>322</v>
      </c>
      <c r="AF1722" s="86" t="s">
        <v>369</v>
      </c>
      <c r="AG1722" s="79" t="str">
        <f>+IF(AF1722&lt;&gt;"",VLOOKUP(AF1722,NIVELES!$A$666:$B$673,2,0),"")</f>
        <v>ADMINISTRACIÓN_CENTRAL</v>
      </c>
      <c r="AH1722" s="78" t="s">
        <v>322</v>
      </c>
      <c r="AI1722" s="79" t="str">
        <f>IF(AH1722&lt;&gt;"",VLOOKUP(CONCATENATE(AG1722,AH1722),NIVELES!$B$676:$C$745,2,0),"")</f>
        <v>Administración De La Gestión Administrativa Financiera</v>
      </c>
      <c r="AJ1722" s="78" t="s">
        <v>517</v>
      </c>
      <c r="AK1722" s="79" t="str">
        <f>+IF(AJ1722&lt;&gt;"",VLOOKUP(AJ1722,NIVELES!$A$816:$B$892,2,0),"")</f>
        <v>NO APLICA</v>
      </c>
      <c r="AL1722" s="78" t="s">
        <v>554</v>
      </c>
      <c r="AM1722" s="78">
        <v>530804</v>
      </c>
      <c r="AN1722" s="79" t="str">
        <f>IF(AM1722&lt;&gt;"",+VLOOKUP(AM1722,NIVELES!$A$1652:$B$2466,2,0),"")</f>
        <v>Materiales de Oficina</v>
      </c>
      <c r="AO1722" s="87">
        <v>4474</v>
      </c>
      <c r="AP1722" s="88">
        <v>0</v>
      </c>
      <c r="AQ1722" s="88">
        <v>2800</v>
      </c>
      <c r="AR1722" s="88">
        <v>0</v>
      </c>
      <c r="AS1722" s="88">
        <v>1674</v>
      </c>
      <c r="AT1722" s="88">
        <v>0</v>
      </c>
      <c r="AU1722" s="88">
        <v>0</v>
      </c>
      <c r="AV1722" s="88">
        <v>0</v>
      </c>
      <c r="AW1722" s="88">
        <v>0</v>
      </c>
      <c r="AX1722" s="88">
        <v>0</v>
      </c>
      <c r="AY1722" s="88">
        <v>0</v>
      </c>
      <c r="AZ1722" s="88">
        <v>0</v>
      </c>
      <c r="BA1722" s="88">
        <v>0</v>
      </c>
      <c r="BB1722" s="89">
        <f t="shared" si="103"/>
        <v>4474</v>
      </c>
      <c r="BC1722" s="90" t="str">
        <f t="shared" si="102"/>
        <v>OK</v>
      </c>
      <c r="BD1722" s="91" t="str">
        <f t="shared" si="104"/>
        <v xml:space="preserve">                  </v>
      </c>
      <c r="BE1722" s="92">
        <f t="shared" si="105"/>
        <v>2</v>
      </c>
    </row>
    <row r="1723" spans="1:57" s="74" customFormat="1" ht="50.1" customHeight="1" x14ac:dyDescent="0.2">
      <c r="A1723" s="78" t="s">
        <v>55</v>
      </c>
      <c r="B1723" s="78" t="s">
        <v>59</v>
      </c>
      <c r="C1723" s="78" t="s">
        <v>16</v>
      </c>
      <c r="D1723" s="78" t="s">
        <v>575</v>
      </c>
      <c r="E1723" s="79" t="str">
        <f>+IF(C1723&lt;&gt;"",VLOOKUP(MID(C1723,18,5),NIVELES!$A$133:$B$213,2,0),"")</f>
        <v>MANABÍ</v>
      </c>
      <c r="F1723" s="80" t="s">
        <v>136</v>
      </c>
      <c r="G1723" s="81" t="str">
        <f>+IF(F1723&lt;&gt;"",VLOOKUP(F1723,NIVELES!$A$246:$C$464,3,0),"")</f>
        <v xml:space="preserve"> </v>
      </c>
      <c r="H1723" s="82" t="s">
        <v>1023</v>
      </c>
      <c r="I1723" s="78" t="s">
        <v>2173</v>
      </c>
      <c r="J1723" s="78" t="s">
        <v>2165</v>
      </c>
      <c r="K1723" s="78" t="s">
        <v>2166</v>
      </c>
      <c r="L1723" s="78" t="s">
        <v>1791</v>
      </c>
      <c r="M1723" s="78" t="s">
        <v>1791</v>
      </c>
      <c r="N1723" s="78" t="s">
        <v>1791</v>
      </c>
      <c r="O1723" s="78" t="s">
        <v>2750</v>
      </c>
      <c r="P1723" s="82">
        <v>11</v>
      </c>
      <c r="Q1723" s="78" t="s">
        <v>2746</v>
      </c>
      <c r="R1723" s="82">
        <v>0</v>
      </c>
      <c r="S1723" s="82">
        <v>1</v>
      </c>
      <c r="T1723" s="82">
        <v>1</v>
      </c>
      <c r="U1723" s="82">
        <v>1</v>
      </c>
      <c r="V1723" s="82">
        <v>1</v>
      </c>
      <c r="W1723" s="82">
        <v>1</v>
      </c>
      <c r="X1723" s="82">
        <v>1</v>
      </c>
      <c r="Y1723" s="82">
        <v>1</v>
      </c>
      <c r="Z1723" s="82">
        <v>1</v>
      </c>
      <c r="AA1723" s="82">
        <v>1</v>
      </c>
      <c r="AB1723" s="82">
        <v>1</v>
      </c>
      <c r="AC1723" s="82">
        <v>1</v>
      </c>
      <c r="AD1723" s="85" t="str">
        <f>IF(A1723&lt;&gt;"",IF(D1723="DIRECCIÓN_DE_TRANSFERENCIAS","280 0031",VLOOKUP(C1723,NIVELES!$A$14:$B$105,2,0)),"")</f>
        <v>280 4130</v>
      </c>
      <c r="AE1723" s="86" t="s">
        <v>322</v>
      </c>
      <c r="AF1723" s="86" t="s">
        <v>369</v>
      </c>
      <c r="AG1723" s="79" t="str">
        <f>+IF(AF1723&lt;&gt;"",VLOOKUP(AF1723,NIVELES!$A$666:$B$673,2,0),"")</f>
        <v>ADMINISTRACIÓN_CENTRAL</v>
      </c>
      <c r="AH1723" s="78" t="s">
        <v>322</v>
      </c>
      <c r="AI1723" s="79" t="str">
        <f>IF(AH1723&lt;&gt;"",VLOOKUP(CONCATENATE(AG1723,AH1723),NIVELES!$B$676:$C$745,2,0),"")</f>
        <v>Administración De La Gestión Administrativa Financiera</v>
      </c>
      <c r="AJ1723" s="78" t="s">
        <v>517</v>
      </c>
      <c r="AK1723" s="79" t="str">
        <f>+IF(AJ1723&lt;&gt;"",VLOOKUP(AJ1723,NIVELES!$A$816:$B$892,2,0),"")</f>
        <v>NO APLICA</v>
      </c>
      <c r="AL1723" s="78" t="s">
        <v>554</v>
      </c>
      <c r="AM1723" s="78">
        <v>530813</v>
      </c>
      <c r="AN1723" s="79" t="str">
        <f>IF(AM1723&lt;&gt;"",+VLOOKUP(AM1723,NIVELES!$A$1652:$B$2466,2,0),"")</f>
        <v>Repuestos y Accesorios</v>
      </c>
      <c r="AO1723" s="87">
        <v>16500</v>
      </c>
      <c r="AP1723" s="88">
        <v>0</v>
      </c>
      <c r="AQ1723" s="88">
        <v>1500</v>
      </c>
      <c r="AR1723" s="88">
        <v>1500</v>
      </c>
      <c r="AS1723" s="88">
        <v>1500</v>
      </c>
      <c r="AT1723" s="88">
        <v>1500</v>
      </c>
      <c r="AU1723" s="88">
        <v>1500</v>
      </c>
      <c r="AV1723" s="88">
        <v>1500</v>
      </c>
      <c r="AW1723" s="88">
        <v>1500</v>
      </c>
      <c r="AX1723" s="88">
        <v>1500</v>
      </c>
      <c r="AY1723" s="88">
        <v>1500</v>
      </c>
      <c r="AZ1723" s="88">
        <v>1500</v>
      </c>
      <c r="BA1723" s="88">
        <v>1500</v>
      </c>
      <c r="BB1723" s="89">
        <f t="shared" si="103"/>
        <v>16500</v>
      </c>
      <c r="BC1723" s="90" t="str">
        <f t="shared" si="102"/>
        <v>OK</v>
      </c>
      <c r="BD1723" s="91" t="str">
        <f t="shared" si="104"/>
        <v xml:space="preserve">                  </v>
      </c>
      <c r="BE1723" s="92">
        <f t="shared" si="105"/>
        <v>11</v>
      </c>
    </row>
    <row r="1724" spans="1:57" s="74" customFormat="1" ht="50.1" customHeight="1" x14ac:dyDescent="0.2">
      <c r="A1724" s="78" t="s">
        <v>55</v>
      </c>
      <c r="B1724" s="78" t="s">
        <v>59</v>
      </c>
      <c r="C1724" s="78" t="s">
        <v>16</v>
      </c>
      <c r="D1724" s="78" t="s">
        <v>575</v>
      </c>
      <c r="E1724" s="79" t="str">
        <f>+IF(C1724&lt;&gt;"",VLOOKUP(MID(C1724,18,5),NIVELES!$A$133:$B$213,2,0),"")</f>
        <v>MANABÍ</v>
      </c>
      <c r="F1724" s="80" t="s">
        <v>136</v>
      </c>
      <c r="G1724" s="81" t="str">
        <f>+IF(F1724&lt;&gt;"",VLOOKUP(F1724,NIVELES!$A$246:$C$464,3,0),"")</f>
        <v xml:space="preserve"> </v>
      </c>
      <c r="H1724" s="82" t="s">
        <v>1023</v>
      </c>
      <c r="I1724" s="78" t="s">
        <v>2173</v>
      </c>
      <c r="J1724" s="78" t="s">
        <v>2165</v>
      </c>
      <c r="K1724" s="78" t="s">
        <v>2166</v>
      </c>
      <c r="L1724" s="78" t="s">
        <v>1791</v>
      </c>
      <c r="M1724" s="78" t="s">
        <v>1791</v>
      </c>
      <c r="N1724" s="78" t="s">
        <v>1791</v>
      </c>
      <c r="O1724" s="78" t="s">
        <v>2751</v>
      </c>
      <c r="P1724" s="82">
        <v>2</v>
      </c>
      <c r="Q1724" s="78" t="s">
        <v>2681</v>
      </c>
      <c r="R1724" s="82">
        <v>0</v>
      </c>
      <c r="S1724" s="82">
        <v>0</v>
      </c>
      <c r="T1724" s="82">
        <v>1</v>
      </c>
      <c r="U1724" s="82">
        <v>1</v>
      </c>
      <c r="V1724" s="82">
        <v>0</v>
      </c>
      <c r="W1724" s="82">
        <v>0</v>
      </c>
      <c r="X1724" s="82">
        <v>0</v>
      </c>
      <c r="Y1724" s="82">
        <v>0</v>
      </c>
      <c r="Z1724" s="82">
        <v>0</v>
      </c>
      <c r="AA1724" s="82">
        <v>0</v>
      </c>
      <c r="AB1724" s="82">
        <v>0</v>
      </c>
      <c r="AC1724" s="82">
        <v>0</v>
      </c>
      <c r="AD1724" s="85" t="str">
        <f>IF(A1724&lt;&gt;"",IF(D1724="DIRECCIÓN_DE_TRANSFERENCIAS","280 0031",VLOOKUP(C1724,NIVELES!$A$14:$B$105,2,0)),"")</f>
        <v>280 4130</v>
      </c>
      <c r="AE1724" s="86" t="s">
        <v>322</v>
      </c>
      <c r="AF1724" s="86" t="s">
        <v>369</v>
      </c>
      <c r="AG1724" s="79" t="str">
        <f>+IF(AF1724&lt;&gt;"",VLOOKUP(AF1724,NIVELES!$A$666:$B$673,2,0),"")</f>
        <v>ADMINISTRACIÓN_CENTRAL</v>
      </c>
      <c r="AH1724" s="78" t="s">
        <v>322</v>
      </c>
      <c r="AI1724" s="79" t="str">
        <f>IF(AH1724&lt;&gt;"",VLOOKUP(CONCATENATE(AG1724,AH1724),NIVELES!$B$676:$C$745,2,0),"")</f>
        <v>Administración De La Gestión Administrativa Financiera</v>
      </c>
      <c r="AJ1724" s="78" t="s">
        <v>517</v>
      </c>
      <c r="AK1724" s="79" t="str">
        <f>+IF(AJ1724&lt;&gt;"",VLOOKUP(AJ1724,NIVELES!$A$816:$B$892,2,0),"")</f>
        <v>NO APLICA</v>
      </c>
      <c r="AL1724" s="78" t="s">
        <v>555</v>
      </c>
      <c r="AM1724" s="78">
        <v>570102</v>
      </c>
      <c r="AN1724" s="79" t="str">
        <f>IF(AM1724&lt;&gt;"",+VLOOKUP(AM1724,NIVELES!$A$1652:$B$2466,2,0),"")</f>
        <v>Tasas Generales, Impuestos, Contribuciones, Permisos, Licencias y Patentes.</v>
      </c>
      <c r="AO1724" s="87">
        <v>5998.5</v>
      </c>
      <c r="AP1724" s="88">
        <v>0</v>
      </c>
      <c r="AQ1724" s="88">
        <v>0</v>
      </c>
      <c r="AR1724" s="88">
        <v>1000</v>
      </c>
      <c r="AS1724" s="88">
        <v>4998.5</v>
      </c>
      <c r="AT1724" s="88">
        <v>0</v>
      </c>
      <c r="AU1724" s="88">
        <v>0</v>
      </c>
      <c r="AV1724" s="88">
        <v>0</v>
      </c>
      <c r="AW1724" s="88">
        <v>0</v>
      </c>
      <c r="AX1724" s="88">
        <v>0</v>
      </c>
      <c r="AY1724" s="88">
        <v>0</v>
      </c>
      <c r="AZ1724" s="88">
        <v>0</v>
      </c>
      <c r="BA1724" s="88">
        <v>0</v>
      </c>
      <c r="BB1724" s="89">
        <f t="shared" si="103"/>
        <v>5998.5</v>
      </c>
      <c r="BC1724" s="90" t="str">
        <f t="shared" si="102"/>
        <v>OK</v>
      </c>
      <c r="BD1724" s="91" t="str">
        <f t="shared" si="104"/>
        <v xml:space="preserve">                  </v>
      </c>
      <c r="BE1724" s="92">
        <f t="shared" si="105"/>
        <v>2</v>
      </c>
    </row>
    <row r="1725" spans="1:57" s="74" customFormat="1" ht="50.1" customHeight="1" x14ac:dyDescent="0.2">
      <c r="A1725" s="78" t="s">
        <v>55</v>
      </c>
      <c r="B1725" s="78" t="s">
        <v>59</v>
      </c>
      <c r="C1725" s="78" t="s">
        <v>16</v>
      </c>
      <c r="D1725" s="78" t="s">
        <v>605</v>
      </c>
      <c r="E1725" s="79" t="str">
        <f>+IF(C1725&lt;&gt;"",VLOOKUP(MID(C1725,18,5),NIVELES!$A$133:$B$213,2,0),"")</f>
        <v>MANABÍ</v>
      </c>
      <c r="F1725" s="80" t="s">
        <v>136</v>
      </c>
      <c r="G1725" s="81" t="str">
        <f>+IF(F1725&lt;&gt;"",VLOOKUP(F1725,NIVELES!$A$246:$C$464,3,0),"")</f>
        <v xml:space="preserve"> </v>
      </c>
      <c r="H1725" s="82" t="s">
        <v>1024</v>
      </c>
      <c r="I1725" s="78" t="s">
        <v>2183</v>
      </c>
      <c r="J1725" s="78" t="s">
        <v>2184</v>
      </c>
      <c r="K1725" s="78" t="s">
        <v>2185</v>
      </c>
      <c r="L1725" s="78" t="s">
        <v>1791</v>
      </c>
      <c r="M1725" s="78" t="s">
        <v>1791</v>
      </c>
      <c r="N1725" s="78" t="s">
        <v>1791</v>
      </c>
      <c r="O1725" s="78" t="s">
        <v>2167</v>
      </c>
      <c r="P1725" s="82">
        <v>11</v>
      </c>
      <c r="Q1725" s="78" t="s">
        <v>2204</v>
      </c>
      <c r="R1725" s="82">
        <v>1</v>
      </c>
      <c r="S1725" s="82">
        <v>1</v>
      </c>
      <c r="T1725" s="82">
        <v>1</v>
      </c>
      <c r="U1725" s="82">
        <v>1</v>
      </c>
      <c r="V1725" s="82">
        <v>1</v>
      </c>
      <c r="W1725" s="82">
        <v>1</v>
      </c>
      <c r="X1725" s="82">
        <v>1</v>
      </c>
      <c r="Y1725" s="82">
        <v>1</v>
      </c>
      <c r="Z1725" s="82">
        <v>1</v>
      </c>
      <c r="AA1725" s="82">
        <v>1</v>
      </c>
      <c r="AB1725" s="82">
        <v>1</v>
      </c>
      <c r="AC1725" s="82">
        <v>0</v>
      </c>
      <c r="AD1725" s="85" t="str">
        <f>IF(A1725&lt;&gt;"",IF(D1725="DIRECCIÓN_DE_TRANSFERENCIAS","280 0031",VLOOKUP(C1725,NIVELES!$A$14:$B$105,2,0)),"")</f>
        <v>280 4130</v>
      </c>
      <c r="AE1725" s="86" t="s">
        <v>322</v>
      </c>
      <c r="AF1725" s="86" t="s">
        <v>542</v>
      </c>
      <c r="AG1725" s="79" t="str">
        <f>+IF(AF1725&lt;&gt;"",VLOOKUP(AF1725,NIVELES!$A$666:$B$673,2,0),"")</f>
        <v>SISTEMA_DE_PROTECCIÓN_ESPECIAL_EN_EL_CICLO_DE_VIDA</v>
      </c>
      <c r="AH1725" s="78" t="s">
        <v>452</v>
      </c>
      <c r="AI1725" s="79" t="str">
        <f>IF(AH1725&lt;&gt;"",VLOOKUP(CONCATENATE(AG1725,AH1725),NIVELES!$B$676:$C$745,2,0),"")</f>
        <v>Modalidades De Proteccion Especial Directos</v>
      </c>
      <c r="AJ1725" s="78" t="s">
        <v>517</v>
      </c>
      <c r="AK1725" s="79" t="str">
        <f>+IF(AJ1725&lt;&gt;"",VLOOKUP(AJ1725,NIVELES!$A$816:$B$892,2,0),"")</f>
        <v>NO APLICA</v>
      </c>
      <c r="AL1725" s="78" t="s">
        <v>553</v>
      </c>
      <c r="AM1725" s="78">
        <v>510203</v>
      </c>
      <c r="AN1725" s="79" t="str">
        <f>IF(AM1725&lt;&gt;"",+VLOOKUP(AM1725,NIVELES!$A$1652:$B$2466,2,0),"")</f>
        <v>Decimotercer Sueldo</v>
      </c>
      <c r="AO1725" s="87">
        <v>903.83</v>
      </c>
      <c r="AP1725" s="88">
        <v>82.17</v>
      </c>
      <c r="AQ1725" s="88">
        <v>82.17</v>
      </c>
      <c r="AR1725" s="88">
        <v>82.17</v>
      </c>
      <c r="AS1725" s="88">
        <v>82.17</v>
      </c>
      <c r="AT1725" s="88">
        <v>82.17</v>
      </c>
      <c r="AU1725" s="88">
        <v>82.17</v>
      </c>
      <c r="AV1725" s="88">
        <v>82.17</v>
      </c>
      <c r="AW1725" s="88">
        <v>82.17</v>
      </c>
      <c r="AX1725" s="88">
        <v>82.17</v>
      </c>
      <c r="AY1725" s="88">
        <v>82.17</v>
      </c>
      <c r="AZ1725" s="88">
        <v>82.13</v>
      </c>
      <c r="BA1725" s="88">
        <v>0</v>
      </c>
      <c r="BB1725" s="89">
        <f t="shared" si="103"/>
        <v>903.82999999999993</v>
      </c>
      <c r="BC1725" s="90" t="str">
        <f t="shared" si="102"/>
        <v>OK</v>
      </c>
      <c r="BD1725" s="91" t="str">
        <f t="shared" si="104"/>
        <v xml:space="preserve">                  </v>
      </c>
      <c r="BE1725" s="92">
        <f t="shared" si="105"/>
        <v>11</v>
      </c>
    </row>
    <row r="1726" spans="1:57" s="74" customFormat="1" ht="50.1" customHeight="1" x14ac:dyDescent="0.2">
      <c r="A1726" s="78" t="s">
        <v>55</v>
      </c>
      <c r="B1726" s="78" t="s">
        <v>59</v>
      </c>
      <c r="C1726" s="78" t="s">
        <v>16</v>
      </c>
      <c r="D1726" s="78" t="s">
        <v>605</v>
      </c>
      <c r="E1726" s="79" t="str">
        <f>+IF(C1726&lt;&gt;"",VLOOKUP(MID(C1726,18,5),NIVELES!$A$133:$B$213,2,0),"")</f>
        <v>MANABÍ</v>
      </c>
      <c r="F1726" s="80" t="s">
        <v>136</v>
      </c>
      <c r="G1726" s="81" t="str">
        <f>+IF(F1726&lt;&gt;"",VLOOKUP(F1726,NIVELES!$A$246:$C$464,3,0),"")</f>
        <v xml:space="preserve"> </v>
      </c>
      <c r="H1726" s="82" t="s">
        <v>1024</v>
      </c>
      <c r="I1726" s="78" t="s">
        <v>2183</v>
      </c>
      <c r="J1726" s="78" t="s">
        <v>2184</v>
      </c>
      <c r="K1726" s="78" t="s">
        <v>2185</v>
      </c>
      <c r="L1726" s="78" t="s">
        <v>1791</v>
      </c>
      <c r="M1726" s="78" t="s">
        <v>1791</v>
      </c>
      <c r="N1726" s="78" t="s">
        <v>1791</v>
      </c>
      <c r="O1726" s="78" t="s">
        <v>2167</v>
      </c>
      <c r="P1726" s="82">
        <v>11</v>
      </c>
      <c r="Q1726" s="78" t="s">
        <v>2204</v>
      </c>
      <c r="R1726" s="82">
        <v>1</v>
      </c>
      <c r="S1726" s="82">
        <v>1</v>
      </c>
      <c r="T1726" s="82">
        <v>1</v>
      </c>
      <c r="U1726" s="82">
        <v>1</v>
      </c>
      <c r="V1726" s="82">
        <v>1</v>
      </c>
      <c r="W1726" s="82">
        <v>1</v>
      </c>
      <c r="X1726" s="82">
        <v>1</v>
      </c>
      <c r="Y1726" s="82">
        <v>1</v>
      </c>
      <c r="Z1726" s="82">
        <v>1</v>
      </c>
      <c r="AA1726" s="82">
        <v>1</v>
      </c>
      <c r="AB1726" s="82">
        <v>1</v>
      </c>
      <c r="AC1726" s="82">
        <v>0</v>
      </c>
      <c r="AD1726" s="85" t="str">
        <f>IF(A1726&lt;&gt;"",IF(D1726="DIRECCIÓN_DE_TRANSFERENCIAS","280 0031",VLOOKUP(C1726,NIVELES!$A$14:$B$105,2,0)),"")</f>
        <v>280 4130</v>
      </c>
      <c r="AE1726" s="86" t="s">
        <v>322</v>
      </c>
      <c r="AF1726" s="86" t="s">
        <v>542</v>
      </c>
      <c r="AG1726" s="79" t="str">
        <f>+IF(AF1726&lt;&gt;"",VLOOKUP(AF1726,NIVELES!$A$666:$B$673,2,0),"")</f>
        <v>SISTEMA_DE_PROTECCIÓN_ESPECIAL_EN_EL_CICLO_DE_VIDA</v>
      </c>
      <c r="AH1726" s="78" t="s">
        <v>452</v>
      </c>
      <c r="AI1726" s="79" t="str">
        <f>IF(AH1726&lt;&gt;"",VLOOKUP(CONCATENATE(AG1726,AH1726),NIVELES!$B$676:$C$745,2,0),"")</f>
        <v>Modalidades De Proteccion Especial Directos</v>
      </c>
      <c r="AJ1726" s="78" t="s">
        <v>517</v>
      </c>
      <c r="AK1726" s="79" t="str">
        <f>+IF(AJ1726&lt;&gt;"",VLOOKUP(AJ1726,NIVELES!$A$816:$B$892,2,0),"")</f>
        <v>NO APLICA</v>
      </c>
      <c r="AL1726" s="78" t="s">
        <v>553</v>
      </c>
      <c r="AM1726" s="78">
        <v>510204</v>
      </c>
      <c r="AN1726" s="79" t="str">
        <f>IF(AM1726&lt;&gt;"",+VLOOKUP(AM1726,NIVELES!$A$1652:$B$2466,2,0),"")</f>
        <v>Decimocuarto Sueldo</v>
      </c>
      <c r="AO1726" s="87">
        <v>361.17</v>
      </c>
      <c r="AP1726" s="88">
        <v>32.83</v>
      </c>
      <c r="AQ1726" s="88">
        <v>32.83</v>
      </c>
      <c r="AR1726" s="88">
        <v>32.83</v>
      </c>
      <c r="AS1726" s="88">
        <v>32.83</v>
      </c>
      <c r="AT1726" s="88">
        <v>32.83</v>
      </c>
      <c r="AU1726" s="88">
        <v>32.83</v>
      </c>
      <c r="AV1726" s="88">
        <v>32.83</v>
      </c>
      <c r="AW1726" s="88">
        <v>32.83</v>
      </c>
      <c r="AX1726" s="88">
        <v>32.83</v>
      </c>
      <c r="AY1726" s="88">
        <v>32.83</v>
      </c>
      <c r="AZ1726" s="88">
        <v>32.869999999999997</v>
      </c>
      <c r="BA1726" s="88">
        <v>0</v>
      </c>
      <c r="BB1726" s="89">
        <f t="shared" si="103"/>
        <v>361.1699999999999</v>
      </c>
      <c r="BC1726" s="90" t="str">
        <f t="shared" si="102"/>
        <v>OK</v>
      </c>
      <c r="BD1726" s="91" t="str">
        <f t="shared" si="104"/>
        <v xml:space="preserve">                  </v>
      </c>
      <c r="BE1726" s="92">
        <f t="shared" si="105"/>
        <v>11</v>
      </c>
    </row>
    <row r="1727" spans="1:57" s="74" customFormat="1" ht="50.1" customHeight="1" x14ac:dyDescent="0.2">
      <c r="A1727" s="78" t="s">
        <v>55</v>
      </c>
      <c r="B1727" s="78" t="s">
        <v>59</v>
      </c>
      <c r="C1727" s="78" t="s">
        <v>16</v>
      </c>
      <c r="D1727" s="78" t="s">
        <v>605</v>
      </c>
      <c r="E1727" s="79" t="str">
        <f>+IF(C1727&lt;&gt;"",VLOOKUP(MID(C1727,18,5),NIVELES!$A$133:$B$213,2,0),"")</f>
        <v>MANABÍ</v>
      </c>
      <c r="F1727" s="80" t="s">
        <v>136</v>
      </c>
      <c r="G1727" s="81" t="str">
        <f>+IF(F1727&lt;&gt;"",VLOOKUP(F1727,NIVELES!$A$246:$C$464,3,0),"")</f>
        <v xml:space="preserve"> </v>
      </c>
      <c r="H1727" s="82" t="s">
        <v>1024</v>
      </c>
      <c r="I1727" s="78" t="s">
        <v>2183</v>
      </c>
      <c r="J1727" s="78" t="s">
        <v>2184</v>
      </c>
      <c r="K1727" s="78" t="s">
        <v>2185</v>
      </c>
      <c r="L1727" s="78" t="s">
        <v>1791</v>
      </c>
      <c r="M1727" s="78" t="s">
        <v>1791</v>
      </c>
      <c r="N1727" s="78" t="s">
        <v>1791</v>
      </c>
      <c r="O1727" s="78" t="s">
        <v>2167</v>
      </c>
      <c r="P1727" s="82">
        <v>11</v>
      </c>
      <c r="Q1727" s="78" t="s">
        <v>2204</v>
      </c>
      <c r="R1727" s="82">
        <v>1</v>
      </c>
      <c r="S1727" s="82">
        <v>1</v>
      </c>
      <c r="T1727" s="82">
        <v>1</v>
      </c>
      <c r="U1727" s="82">
        <v>1</v>
      </c>
      <c r="V1727" s="82">
        <v>1</v>
      </c>
      <c r="W1727" s="82">
        <v>1</v>
      </c>
      <c r="X1727" s="82">
        <v>1</v>
      </c>
      <c r="Y1727" s="82">
        <v>1</v>
      </c>
      <c r="Z1727" s="82">
        <v>1</v>
      </c>
      <c r="AA1727" s="82">
        <v>1</v>
      </c>
      <c r="AB1727" s="82">
        <v>1</v>
      </c>
      <c r="AC1727" s="82">
        <v>0</v>
      </c>
      <c r="AD1727" s="85" t="str">
        <f>IF(A1727&lt;&gt;"",IF(D1727="DIRECCIÓN_DE_TRANSFERENCIAS","280 0031",VLOOKUP(C1727,NIVELES!$A$14:$B$105,2,0)),"")</f>
        <v>280 4130</v>
      </c>
      <c r="AE1727" s="86" t="s">
        <v>322</v>
      </c>
      <c r="AF1727" s="86" t="s">
        <v>542</v>
      </c>
      <c r="AG1727" s="79" t="str">
        <f>+IF(AF1727&lt;&gt;"",VLOOKUP(AF1727,NIVELES!$A$666:$B$673,2,0),"")</f>
        <v>SISTEMA_DE_PROTECCIÓN_ESPECIAL_EN_EL_CICLO_DE_VIDA</v>
      </c>
      <c r="AH1727" s="78" t="s">
        <v>452</v>
      </c>
      <c r="AI1727" s="79" t="str">
        <f>IF(AH1727&lt;&gt;"",VLOOKUP(CONCATENATE(AG1727,AH1727),NIVELES!$B$676:$C$745,2,0),"")</f>
        <v>Modalidades De Proteccion Especial Directos</v>
      </c>
      <c r="AJ1727" s="78" t="s">
        <v>517</v>
      </c>
      <c r="AK1727" s="79" t="str">
        <f>+IF(AJ1727&lt;&gt;"",VLOOKUP(AJ1727,NIVELES!$A$816:$B$892,2,0),"")</f>
        <v>NO APLICA</v>
      </c>
      <c r="AL1727" s="78" t="s">
        <v>553</v>
      </c>
      <c r="AM1727" s="78">
        <v>510510</v>
      </c>
      <c r="AN1727" s="79" t="str">
        <f>IF(AM1727&lt;&gt;"",+VLOOKUP(AM1727,NIVELES!$A$1652:$B$2466,2,0),"")</f>
        <v>Servicios Personales por Contrato</v>
      </c>
      <c r="AO1727" s="87">
        <v>10846</v>
      </c>
      <c r="AP1727" s="88">
        <v>986</v>
      </c>
      <c r="AQ1727" s="88">
        <v>986</v>
      </c>
      <c r="AR1727" s="88">
        <v>986</v>
      </c>
      <c r="AS1727" s="88">
        <v>986</v>
      </c>
      <c r="AT1727" s="88">
        <v>986</v>
      </c>
      <c r="AU1727" s="88">
        <v>986</v>
      </c>
      <c r="AV1727" s="88">
        <v>986</v>
      </c>
      <c r="AW1727" s="88">
        <v>986</v>
      </c>
      <c r="AX1727" s="88">
        <v>986</v>
      </c>
      <c r="AY1727" s="88">
        <v>986</v>
      </c>
      <c r="AZ1727" s="88">
        <v>986</v>
      </c>
      <c r="BA1727" s="88">
        <v>0</v>
      </c>
      <c r="BB1727" s="89">
        <f t="shared" si="103"/>
        <v>10846</v>
      </c>
      <c r="BC1727" s="90" t="str">
        <f t="shared" si="102"/>
        <v>OK</v>
      </c>
      <c r="BD1727" s="91" t="str">
        <f t="shared" si="104"/>
        <v xml:space="preserve">                  </v>
      </c>
      <c r="BE1727" s="92">
        <f t="shared" si="105"/>
        <v>11</v>
      </c>
    </row>
    <row r="1728" spans="1:57" s="74" customFormat="1" ht="50.1" customHeight="1" x14ac:dyDescent="0.2">
      <c r="A1728" s="78" t="s">
        <v>55</v>
      </c>
      <c r="B1728" s="78" t="s">
        <v>59</v>
      </c>
      <c r="C1728" s="78" t="s">
        <v>16</v>
      </c>
      <c r="D1728" s="78" t="s">
        <v>605</v>
      </c>
      <c r="E1728" s="79" t="str">
        <f>+IF(C1728&lt;&gt;"",VLOOKUP(MID(C1728,18,5),NIVELES!$A$133:$B$213,2,0),"")</f>
        <v>MANABÍ</v>
      </c>
      <c r="F1728" s="80" t="s">
        <v>136</v>
      </c>
      <c r="G1728" s="81" t="str">
        <f>+IF(F1728&lt;&gt;"",VLOOKUP(F1728,NIVELES!$A$246:$C$464,3,0),"")</f>
        <v xml:space="preserve"> </v>
      </c>
      <c r="H1728" s="82" t="s">
        <v>1024</v>
      </c>
      <c r="I1728" s="78" t="s">
        <v>2183</v>
      </c>
      <c r="J1728" s="78" t="s">
        <v>2184</v>
      </c>
      <c r="K1728" s="78" t="s">
        <v>2185</v>
      </c>
      <c r="L1728" s="78" t="s">
        <v>1791</v>
      </c>
      <c r="M1728" s="78" t="s">
        <v>1791</v>
      </c>
      <c r="N1728" s="78" t="s">
        <v>1791</v>
      </c>
      <c r="O1728" s="78" t="s">
        <v>2167</v>
      </c>
      <c r="P1728" s="82">
        <v>12</v>
      </c>
      <c r="Q1728" s="78" t="s">
        <v>2204</v>
      </c>
      <c r="R1728" s="82">
        <v>1</v>
      </c>
      <c r="S1728" s="82">
        <v>1</v>
      </c>
      <c r="T1728" s="82">
        <v>1</v>
      </c>
      <c r="U1728" s="82">
        <v>1</v>
      </c>
      <c r="V1728" s="82">
        <v>1</v>
      </c>
      <c r="W1728" s="82">
        <v>1</v>
      </c>
      <c r="X1728" s="82">
        <v>1</v>
      </c>
      <c r="Y1728" s="82">
        <v>1</v>
      </c>
      <c r="Z1728" s="82">
        <v>1</v>
      </c>
      <c r="AA1728" s="82">
        <v>1</v>
      </c>
      <c r="AB1728" s="82">
        <v>1</v>
      </c>
      <c r="AC1728" s="82">
        <v>1</v>
      </c>
      <c r="AD1728" s="85" t="str">
        <f>IF(A1728&lt;&gt;"",IF(D1728="DIRECCIÓN_DE_TRANSFERENCIAS","280 0031",VLOOKUP(C1728,NIVELES!$A$14:$B$105,2,0)),"")</f>
        <v>280 4130</v>
      </c>
      <c r="AE1728" s="86" t="s">
        <v>322</v>
      </c>
      <c r="AF1728" s="86" t="s">
        <v>542</v>
      </c>
      <c r="AG1728" s="79" t="str">
        <f>+IF(AF1728&lt;&gt;"",VLOOKUP(AF1728,NIVELES!$A$666:$B$673,2,0),"")</f>
        <v>SISTEMA_DE_PROTECCIÓN_ESPECIAL_EN_EL_CICLO_DE_VIDA</v>
      </c>
      <c r="AH1728" s="78" t="s">
        <v>452</v>
      </c>
      <c r="AI1728" s="79" t="str">
        <f>IF(AH1728&lt;&gt;"",VLOOKUP(CONCATENATE(AG1728,AH1728),NIVELES!$B$676:$C$745,2,0),"")</f>
        <v>Modalidades De Proteccion Especial Directos</v>
      </c>
      <c r="AJ1728" s="78" t="s">
        <v>517</v>
      </c>
      <c r="AK1728" s="79" t="str">
        <f>+IF(AJ1728&lt;&gt;"",VLOOKUP(AJ1728,NIVELES!$A$816:$B$892,2,0),"")</f>
        <v>NO APLICA</v>
      </c>
      <c r="AL1728" s="78" t="s">
        <v>553</v>
      </c>
      <c r="AM1728" s="78">
        <v>510601</v>
      </c>
      <c r="AN1728" s="79" t="str">
        <f>IF(AM1728&lt;&gt;"",+VLOOKUP(AM1728,NIVELES!$A$1652:$B$2466,2,0),"")</f>
        <v>Aporte Patronal</v>
      </c>
      <c r="AO1728" s="87">
        <v>1046.6400000000001</v>
      </c>
      <c r="AP1728" s="88">
        <v>87.22</v>
      </c>
      <c r="AQ1728" s="88">
        <v>87.22</v>
      </c>
      <c r="AR1728" s="88">
        <v>87.22</v>
      </c>
      <c r="AS1728" s="88">
        <v>87.22</v>
      </c>
      <c r="AT1728" s="88">
        <v>87.22</v>
      </c>
      <c r="AU1728" s="88">
        <v>87.22</v>
      </c>
      <c r="AV1728" s="88">
        <v>87.22</v>
      </c>
      <c r="AW1728" s="88">
        <v>87.22</v>
      </c>
      <c r="AX1728" s="88">
        <v>87.22</v>
      </c>
      <c r="AY1728" s="88">
        <v>87.22</v>
      </c>
      <c r="AZ1728" s="88">
        <v>87.22</v>
      </c>
      <c r="BA1728" s="88">
        <v>87.22</v>
      </c>
      <c r="BB1728" s="89">
        <f t="shared" si="103"/>
        <v>1046.6400000000001</v>
      </c>
      <c r="BC1728" s="90" t="str">
        <f t="shared" si="102"/>
        <v>OK</v>
      </c>
      <c r="BD1728" s="91" t="str">
        <f t="shared" si="104"/>
        <v xml:space="preserve">                  </v>
      </c>
      <c r="BE1728" s="92">
        <f t="shared" si="105"/>
        <v>12</v>
      </c>
    </row>
    <row r="1729" spans="1:57" s="74" customFormat="1" ht="50.1" customHeight="1" x14ac:dyDescent="0.2">
      <c r="A1729" s="78" t="s">
        <v>55</v>
      </c>
      <c r="B1729" s="78" t="s">
        <v>59</v>
      </c>
      <c r="C1729" s="78" t="s">
        <v>16</v>
      </c>
      <c r="D1729" s="78" t="s">
        <v>605</v>
      </c>
      <c r="E1729" s="79" t="str">
        <f>+IF(C1729&lt;&gt;"",VLOOKUP(MID(C1729,18,5),NIVELES!$A$133:$B$213,2,0),"")</f>
        <v>MANABÍ</v>
      </c>
      <c r="F1729" s="80" t="s">
        <v>136</v>
      </c>
      <c r="G1729" s="81" t="str">
        <f>+IF(F1729&lt;&gt;"",VLOOKUP(F1729,NIVELES!$A$246:$C$464,3,0),"")</f>
        <v xml:space="preserve"> </v>
      </c>
      <c r="H1729" s="82" t="s">
        <v>1024</v>
      </c>
      <c r="I1729" s="78" t="s">
        <v>2183</v>
      </c>
      <c r="J1729" s="78" t="s">
        <v>2184</v>
      </c>
      <c r="K1729" s="78" t="s">
        <v>2185</v>
      </c>
      <c r="L1729" s="78" t="s">
        <v>1791</v>
      </c>
      <c r="M1729" s="78" t="s">
        <v>1791</v>
      </c>
      <c r="N1729" s="78" t="s">
        <v>1791</v>
      </c>
      <c r="O1729" s="78" t="s">
        <v>2167</v>
      </c>
      <c r="P1729" s="82">
        <v>11</v>
      </c>
      <c r="Q1729" s="78" t="s">
        <v>2204</v>
      </c>
      <c r="R1729" s="82">
        <v>1</v>
      </c>
      <c r="S1729" s="82">
        <v>1</v>
      </c>
      <c r="T1729" s="82">
        <v>1</v>
      </c>
      <c r="U1729" s="82">
        <v>1</v>
      </c>
      <c r="V1729" s="82">
        <v>1</v>
      </c>
      <c r="W1729" s="82">
        <v>1</v>
      </c>
      <c r="X1729" s="82">
        <v>1</v>
      </c>
      <c r="Y1729" s="82">
        <v>1</v>
      </c>
      <c r="Z1729" s="82">
        <v>1</v>
      </c>
      <c r="AA1729" s="82">
        <v>1</v>
      </c>
      <c r="AB1729" s="82">
        <v>1</v>
      </c>
      <c r="AC1729" s="82">
        <v>0</v>
      </c>
      <c r="AD1729" s="85" t="str">
        <f>IF(A1729&lt;&gt;"",IF(D1729="DIRECCIÓN_DE_TRANSFERENCIAS","280 0031",VLOOKUP(C1729,NIVELES!$A$14:$B$105,2,0)),"")</f>
        <v>280 4130</v>
      </c>
      <c r="AE1729" s="86" t="s">
        <v>322</v>
      </c>
      <c r="AF1729" s="86" t="s">
        <v>542</v>
      </c>
      <c r="AG1729" s="79" t="str">
        <f>+IF(AF1729&lt;&gt;"",VLOOKUP(AF1729,NIVELES!$A$666:$B$673,2,0),"")</f>
        <v>SISTEMA_DE_PROTECCIÓN_ESPECIAL_EN_EL_CICLO_DE_VIDA</v>
      </c>
      <c r="AH1729" s="78" t="s">
        <v>452</v>
      </c>
      <c r="AI1729" s="79" t="str">
        <f>IF(AH1729&lt;&gt;"",VLOOKUP(CONCATENATE(AG1729,AH1729),NIVELES!$B$676:$C$745,2,0),"")</f>
        <v>Modalidades De Proteccion Especial Directos</v>
      </c>
      <c r="AJ1729" s="78" t="s">
        <v>517</v>
      </c>
      <c r="AK1729" s="79" t="str">
        <f>+IF(AJ1729&lt;&gt;"",VLOOKUP(AJ1729,NIVELES!$A$816:$B$892,2,0),"")</f>
        <v>NO APLICA</v>
      </c>
      <c r="AL1729" s="78" t="s">
        <v>553</v>
      </c>
      <c r="AM1729" s="78">
        <v>510602</v>
      </c>
      <c r="AN1729" s="79" t="str">
        <f>IF(AM1729&lt;&gt;"",+VLOOKUP(AM1729,NIVELES!$A$1652:$B$2466,2,0),"")</f>
        <v>Fondo de Reserva</v>
      </c>
      <c r="AO1729" s="87">
        <v>903.83</v>
      </c>
      <c r="AP1729" s="88">
        <v>75.319999999999993</v>
      </c>
      <c r="AQ1729" s="88">
        <v>75.319999999999993</v>
      </c>
      <c r="AR1729" s="88">
        <v>75.319999999999993</v>
      </c>
      <c r="AS1729" s="88">
        <v>75.319999999999993</v>
      </c>
      <c r="AT1729" s="88">
        <v>75.319999999999993</v>
      </c>
      <c r="AU1729" s="88">
        <v>75.319999999999993</v>
      </c>
      <c r="AV1729" s="88">
        <v>75.319999999999993</v>
      </c>
      <c r="AW1729" s="88">
        <v>75.319999999999993</v>
      </c>
      <c r="AX1729" s="88">
        <v>75.319999999999993</v>
      </c>
      <c r="AY1729" s="88">
        <v>75.319999999999993</v>
      </c>
      <c r="AZ1729" s="88">
        <v>75.319999999999993</v>
      </c>
      <c r="BA1729" s="88">
        <v>75.31</v>
      </c>
      <c r="BB1729" s="89">
        <f t="shared" si="103"/>
        <v>903.8299999999997</v>
      </c>
      <c r="BC1729" s="90" t="str">
        <f t="shared" si="102"/>
        <v>OK</v>
      </c>
      <c r="BD1729" s="91" t="str">
        <f t="shared" si="104"/>
        <v xml:space="preserve">                  </v>
      </c>
      <c r="BE1729" s="92">
        <f t="shared" si="105"/>
        <v>11</v>
      </c>
    </row>
    <row r="1730" spans="1:57" s="74" customFormat="1" ht="50.1" customHeight="1" x14ac:dyDescent="0.2">
      <c r="A1730" s="78" t="s">
        <v>55</v>
      </c>
      <c r="B1730" s="78" t="s">
        <v>59</v>
      </c>
      <c r="C1730" s="78" t="s">
        <v>16</v>
      </c>
      <c r="D1730" s="78" t="s">
        <v>605</v>
      </c>
      <c r="E1730" s="79" t="str">
        <f>+IF(C1730&lt;&gt;"",VLOOKUP(MID(C1730,18,5),NIVELES!$A$133:$B$213,2,0),"")</f>
        <v>MANABÍ</v>
      </c>
      <c r="F1730" s="80" t="s">
        <v>136</v>
      </c>
      <c r="G1730" s="81" t="str">
        <f>+IF(F1730&lt;&gt;"",VLOOKUP(F1730,NIVELES!$A$246:$C$464,3,0),"")</f>
        <v xml:space="preserve"> </v>
      </c>
      <c r="H1730" s="82" t="s">
        <v>1024</v>
      </c>
      <c r="I1730" s="78" t="s">
        <v>2201</v>
      </c>
      <c r="J1730" s="78" t="s">
        <v>2184</v>
      </c>
      <c r="K1730" s="78" t="s">
        <v>2185</v>
      </c>
      <c r="L1730" s="78" t="s">
        <v>2752</v>
      </c>
      <c r="M1730" s="78">
        <v>240</v>
      </c>
      <c r="N1730" s="78" t="s">
        <v>2753</v>
      </c>
      <c r="O1730" s="78" t="s">
        <v>2167</v>
      </c>
      <c r="P1730" s="82">
        <v>12</v>
      </c>
      <c r="Q1730" s="78" t="s">
        <v>2204</v>
      </c>
      <c r="R1730" s="82">
        <v>1</v>
      </c>
      <c r="S1730" s="82">
        <v>1</v>
      </c>
      <c r="T1730" s="82">
        <v>1</v>
      </c>
      <c r="U1730" s="82">
        <v>1</v>
      </c>
      <c r="V1730" s="82">
        <v>1</v>
      </c>
      <c r="W1730" s="82">
        <v>1</v>
      </c>
      <c r="X1730" s="82">
        <v>1</v>
      </c>
      <c r="Y1730" s="82">
        <v>1</v>
      </c>
      <c r="Z1730" s="82">
        <v>1</v>
      </c>
      <c r="AA1730" s="82">
        <v>1</v>
      </c>
      <c r="AB1730" s="82">
        <v>1</v>
      </c>
      <c r="AC1730" s="82">
        <v>1</v>
      </c>
      <c r="AD1730" s="85" t="str">
        <f>IF(A1730&lt;&gt;"",IF(D1730="DIRECCIÓN_DE_TRANSFERENCIAS","280 0031",VLOOKUP(C1730,NIVELES!$A$14:$B$105,2,0)),"")</f>
        <v>280 4130</v>
      </c>
      <c r="AE1730" s="86" t="s">
        <v>322</v>
      </c>
      <c r="AF1730" s="86" t="s">
        <v>543</v>
      </c>
      <c r="AG1730" s="79" t="str">
        <f>+IF(AF1730&lt;&gt;"",VLOOKUP(AF1730,NIVELES!$A$666:$B$673,2,0),"")</f>
        <v>DESARROLLO_INFANTIL</v>
      </c>
      <c r="AH1730" s="78" t="s">
        <v>322</v>
      </c>
      <c r="AI1730" s="79" t="str">
        <f>IF(AH1730&lt;&gt;"",VLOOKUP(CONCATENATE(AG1730,AH1730),NIVELES!$B$676:$C$745,2,0),"")</f>
        <v>Centros Infantiles Del Buen Vivir Atencion Directa -Funcionamiento Operación Y Atencion De Unidades</v>
      </c>
      <c r="AJ1730" s="78" t="s">
        <v>517</v>
      </c>
      <c r="AK1730" s="79" t="str">
        <f>+IF(AJ1730&lt;&gt;"",VLOOKUP(AJ1730,NIVELES!$A$816:$B$892,2,0),"")</f>
        <v>NO APLICA</v>
      </c>
      <c r="AL1730" s="78" t="s">
        <v>553</v>
      </c>
      <c r="AM1730" s="78">
        <v>510105</v>
      </c>
      <c r="AN1730" s="79" t="str">
        <f>IF(AM1730&lt;&gt;"",+VLOOKUP(AM1730,NIVELES!$A$1652:$B$2466,2,0),"")</f>
        <v>Remuneraciones Unificadas</v>
      </c>
      <c r="AO1730" s="87">
        <v>404100</v>
      </c>
      <c r="AP1730" s="88">
        <v>33675</v>
      </c>
      <c r="AQ1730" s="88">
        <v>33675</v>
      </c>
      <c r="AR1730" s="88">
        <v>33675</v>
      </c>
      <c r="AS1730" s="88">
        <v>33675</v>
      </c>
      <c r="AT1730" s="88">
        <v>33675</v>
      </c>
      <c r="AU1730" s="88">
        <v>33675</v>
      </c>
      <c r="AV1730" s="88">
        <v>33675</v>
      </c>
      <c r="AW1730" s="88">
        <v>33675</v>
      </c>
      <c r="AX1730" s="88">
        <v>33675</v>
      </c>
      <c r="AY1730" s="88">
        <v>33675</v>
      </c>
      <c r="AZ1730" s="88">
        <v>33675</v>
      </c>
      <c r="BA1730" s="88">
        <v>33675</v>
      </c>
      <c r="BB1730" s="89">
        <f t="shared" si="103"/>
        <v>404100</v>
      </c>
      <c r="BC1730" s="90" t="str">
        <f t="shared" si="102"/>
        <v>OK</v>
      </c>
      <c r="BD1730" s="91" t="str">
        <f t="shared" si="104"/>
        <v xml:space="preserve">                  </v>
      </c>
      <c r="BE1730" s="92">
        <f t="shared" si="105"/>
        <v>12</v>
      </c>
    </row>
    <row r="1731" spans="1:57" s="74" customFormat="1" ht="50.1" customHeight="1" x14ac:dyDescent="0.2">
      <c r="A1731" s="78" t="s">
        <v>55</v>
      </c>
      <c r="B1731" s="78" t="s">
        <v>59</v>
      </c>
      <c r="C1731" s="78" t="s">
        <v>16</v>
      </c>
      <c r="D1731" s="78" t="s">
        <v>605</v>
      </c>
      <c r="E1731" s="79" t="str">
        <f>+IF(C1731&lt;&gt;"",VLOOKUP(MID(C1731,18,5),NIVELES!$A$133:$B$213,2,0),"")</f>
        <v>MANABÍ</v>
      </c>
      <c r="F1731" s="80" t="s">
        <v>136</v>
      </c>
      <c r="G1731" s="81" t="str">
        <f>+IF(F1731&lt;&gt;"",VLOOKUP(F1731,NIVELES!$A$246:$C$464,3,0),"")</f>
        <v xml:space="preserve"> </v>
      </c>
      <c r="H1731" s="82" t="s">
        <v>1024</v>
      </c>
      <c r="I1731" s="78" t="s">
        <v>2201</v>
      </c>
      <c r="J1731" s="78" t="s">
        <v>2184</v>
      </c>
      <c r="K1731" s="78" t="s">
        <v>2185</v>
      </c>
      <c r="L1731" s="78" t="s">
        <v>2752</v>
      </c>
      <c r="M1731" s="78">
        <v>240</v>
      </c>
      <c r="N1731" s="78" t="s">
        <v>2753</v>
      </c>
      <c r="O1731" s="78" t="s">
        <v>2167</v>
      </c>
      <c r="P1731" s="82">
        <v>1</v>
      </c>
      <c r="Q1731" s="78" t="s">
        <v>2204</v>
      </c>
      <c r="R1731" s="82"/>
      <c r="S1731" s="82"/>
      <c r="T1731" s="82"/>
      <c r="U1731" s="82"/>
      <c r="V1731" s="82"/>
      <c r="W1731" s="82"/>
      <c r="X1731" s="82"/>
      <c r="Y1731" s="82"/>
      <c r="Z1731" s="82"/>
      <c r="AA1731" s="82"/>
      <c r="AB1731" s="82"/>
      <c r="AC1731" s="82">
        <v>1</v>
      </c>
      <c r="AD1731" s="85" t="str">
        <f>IF(A1731&lt;&gt;"",IF(D1731="DIRECCIÓN_DE_TRANSFERENCIAS","280 0031",VLOOKUP(C1731,NIVELES!$A$14:$B$105,2,0)),"")</f>
        <v>280 4130</v>
      </c>
      <c r="AE1731" s="86" t="s">
        <v>322</v>
      </c>
      <c r="AF1731" s="86" t="s">
        <v>543</v>
      </c>
      <c r="AG1731" s="79" t="str">
        <f>+IF(AF1731&lt;&gt;"",VLOOKUP(AF1731,NIVELES!$A$666:$B$673,2,0),"")</f>
        <v>DESARROLLO_INFANTIL</v>
      </c>
      <c r="AH1731" s="78" t="s">
        <v>322</v>
      </c>
      <c r="AI1731" s="79" t="str">
        <f>IF(AH1731&lt;&gt;"",VLOOKUP(CONCATENATE(AG1731,AH1731),NIVELES!$B$676:$C$745,2,0),"")</f>
        <v>Centros Infantiles Del Buen Vivir Atencion Directa -Funcionamiento Operación Y Atencion De Unidades</v>
      </c>
      <c r="AJ1731" s="78" t="s">
        <v>517</v>
      </c>
      <c r="AK1731" s="79" t="str">
        <f>+IF(AJ1731&lt;&gt;"",VLOOKUP(AJ1731,NIVELES!$A$816:$B$892,2,0),"")</f>
        <v>NO APLICA</v>
      </c>
      <c r="AL1731" s="78" t="s">
        <v>553</v>
      </c>
      <c r="AM1731" s="78">
        <v>510203</v>
      </c>
      <c r="AN1731" s="79" t="str">
        <f>IF(AM1731&lt;&gt;"",+VLOOKUP(AM1731,NIVELES!$A$1652:$B$2466,2,0),"")</f>
        <v>Decimotercer Sueldo</v>
      </c>
      <c r="AO1731" s="87">
        <v>30868.75</v>
      </c>
      <c r="AP1731" s="88">
        <v>2572.4</v>
      </c>
      <c r="AQ1731" s="88">
        <v>2572.4</v>
      </c>
      <c r="AR1731" s="88">
        <v>2572.4</v>
      </c>
      <c r="AS1731" s="88">
        <v>2572.4</v>
      </c>
      <c r="AT1731" s="88">
        <v>2572.4</v>
      </c>
      <c r="AU1731" s="88">
        <v>2572.4</v>
      </c>
      <c r="AV1731" s="88">
        <v>2572.4</v>
      </c>
      <c r="AW1731" s="88">
        <v>2572.4</v>
      </c>
      <c r="AX1731" s="88">
        <v>2572.4</v>
      </c>
      <c r="AY1731" s="88">
        <v>2572.4</v>
      </c>
      <c r="AZ1731" s="88">
        <v>2572.4</v>
      </c>
      <c r="BA1731" s="88">
        <v>2572.35</v>
      </c>
      <c r="BB1731" s="89">
        <f t="shared" si="103"/>
        <v>30868.750000000004</v>
      </c>
      <c r="BC1731" s="90" t="str">
        <f t="shared" si="102"/>
        <v>OK</v>
      </c>
      <c r="BD1731" s="91" t="str">
        <f t="shared" si="104"/>
        <v xml:space="preserve">                  </v>
      </c>
      <c r="BE1731" s="92">
        <f t="shared" si="105"/>
        <v>1</v>
      </c>
    </row>
    <row r="1732" spans="1:57" s="74" customFormat="1" ht="50.1" customHeight="1" x14ac:dyDescent="0.2">
      <c r="A1732" s="78" t="s">
        <v>55</v>
      </c>
      <c r="B1732" s="78" t="s">
        <v>59</v>
      </c>
      <c r="C1732" s="78" t="s">
        <v>16</v>
      </c>
      <c r="D1732" s="78" t="s">
        <v>605</v>
      </c>
      <c r="E1732" s="79" t="str">
        <f>+IF(C1732&lt;&gt;"",VLOOKUP(MID(C1732,18,5),NIVELES!$A$133:$B$213,2,0),"")</f>
        <v>MANABÍ</v>
      </c>
      <c r="F1732" s="80" t="s">
        <v>136</v>
      </c>
      <c r="G1732" s="81" t="str">
        <f>+IF(F1732&lt;&gt;"",VLOOKUP(F1732,NIVELES!$A$246:$C$464,3,0),"")</f>
        <v xml:space="preserve"> </v>
      </c>
      <c r="H1732" s="82" t="s">
        <v>1024</v>
      </c>
      <c r="I1732" s="78" t="s">
        <v>2201</v>
      </c>
      <c r="J1732" s="78" t="s">
        <v>2184</v>
      </c>
      <c r="K1732" s="78" t="s">
        <v>2185</v>
      </c>
      <c r="L1732" s="78" t="s">
        <v>2752</v>
      </c>
      <c r="M1732" s="78">
        <v>240</v>
      </c>
      <c r="N1732" s="78" t="s">
        <v>2753</v>
      </c>
      <c r="O1732" s="78" t="s">
        <v>2167</v>
      </c>
      <c r="P1732" s="82">
        <v>1</v>
      </c>
      <c r="Q1732" s="78" t="s">
        <v>2204</v>
      </c>
      <c r="R1732" s="82"/>
      <c r="S1732" s="82"/>
      <c r="T1732" s="82">
        <v>1</v>
      </c>
      <c r="U1732" s="82"/>
      <c r="V1732" s="82"/>
      <c r="W1732" s="82"/>
      <c r="X1732" s="82"/>
      <c r="Y1732" s="82"/>
      <c r="Z1732" s="82"/>
      <c r="AA1732" s="82"/>
      <c r="AB1732" s="82"/>
      <c r="AC1732" s="82"/>
      <c r="AD1732" s="85" t="str">
        <f>IF(A1732&lt;&gt;"",IF(D1732="DIRECCIÓN_DE_TRANSFERENCIAS","280 0031",VLOOKUP(C1732,NIVELES!$A$14:$B$105,2,0)),"")</f>
        <v>280 4130</v>
      </c>
      <c r="AE1732" s="86" t="s">
        <v>322</v>
      </c>
      <c r="AF1732" s="86" t="s">
        <v>543</v>
      </c>
      <c r="AG1732" s="79" t="str">
        <f>+IF(AF1732&lt;&gt;"",VLOOKUP(AF1732,NIVELES!$A$666:$B$673,2,0),"")</f>
        <v>DESARROLLO_INFANTIL</v>
      </c>
      <c r="AH1732" s="78" t="s">
        <v>322</v>
      </c>
      <c r="AI1732" s="79" t="str">
        <f>IF(AH1732&lt;&gt;"",VLOOKUP(CONCATENATE(AG1732,AH1732),NIVELES!$B$676:$C$745,2,0),"")</f>
        <v>Centros Infantiles Del Buen Vivir Atencion Directa -Funcionamiento Operación Y Atencion De Unidades</v>
      </c>
      <c r="AJ1732" s="78" t="s">
        <v>517</v>
      </c>
      <c r="AK1732" s="79" t="str">
        <f>+IF(AJ1732&lt;&gt;"",VLOOKUP(AJ1732,NIVELES!$A$816:$B$892,2,0),"")</f>
        <v>NO APLICA</v>
      </c>
      <c r="AL1732" s="78" t="s">
        <v>553</v>
      </c>
      <c r="AM1732" s="78">
        <v>510204</v>
      </c>
      <c r="AN1732" s="79" t="str">
        <f>IF(AM1732&lt;&gt;"",+VLOOKUP(AM1732,NIVELES!$A$1652:$B$2466,2,0),"")</f>
        <v>Decimocuarto Sueldo</v>
      </c>
      <c r="AO1732" s="87">
        <v>16974.830000000002</v>
      </c>
      <c r="AP1732" s="88">
        <v>1414.57</v>
      </c>
      <c r="AQ1732" s="88">
        <v>1414.57</v>
      </c>
      <c r="AR1732" s="88">
        <v>1414.57</v>
      </c>
      <c r="AS1732" s="88">
        <v>1414.57</v>
      </c>
      <c r="AT1732" s="88">
        <v>1414.57</v>
      </c>
      <c r="AU1732" s="88">
        <v>1414.57</v>
      </c>
      <c r="AV1732" s="88">
        <v>1414.57</v>
      </c>
      <c r="AW1732" s="88">
        <v>1414.57</v>
      </c>
      <c r="AX1732" s="88">
        <v>1414.57</v>
      </c>
      <c r="AY1732" s="88">
        <v>1414.57</v>
      </c>
      <c r="AZ1732" s="88">
        <v>1414.57</v>
      </c>
      <c r="BA1732" s="88">
        <v>1414.56</v>
      </c>
      <c r="BB1732" s="89">
        <f t="shared" si="103"/>
        <v>16974.829999999998</v>
      </c>
      <c r="BC1732" s="90" t="str">
        <f t="shared" si="102"/>
        <v>OK</v>
      </c>
      <c r="BD1732" s="91" t="str">
        <f t="shared" si="104"/>
        <v xml:space="preserve">                  </v>
      </c>
      <c r="BE1732" s="92">
        <f t="shared" si="105"/>
        <v>1</v>
      </c>
    </row>
    <row r="1733" spans="1:57" s="74" customFormat="1" ht="50.1" customHeight="1" x14ac:dyDescent="0.2">
      <c r="A1733" s="78" t="s">
        <v>55</v>
      </c>
      <c r="B1733" s="78" t="s">
        <v>59</v>
      </c>
      <c r="C1733" s="78" t="s">
        <v>16</v>
      </c>
      <c r="D1733" s="78" t="s">
        <v>605</v>
      </c>
      <c r="E1733" s="79" t="str">
        <f>+IF(C1733&lt;&gt;"",VLOOKUP(MID(C1733,18,5),NIVELES!$A$133:$B$213,2,0),"")</f>
        <v>MANABÍ</v>
      </c>
      <c r="F1733" s="80" t="s">
        <v>136</v>
      </c>
      <c r="G1733" s="81" t="str">
        <f>+IF(F1733&lt;&gt;"",VLOOKUP(F1733,NIVELES!$A$246:$C$464,3,0),"")</f>
        <v xml:space="preserve"> </v>
      </c>
      <c r="H1733" s="82" t="s">
        <v>1024</v>
      </c>
      <c r="I1733" s="78" t="s">
        <v>2201</v>
      </c>
      <c r="J1733" s="78" t="s">
        <v>2184</v>
      </c>
      <c r="K1733" s="78" t="s">
        <v>2185</v>
      </c>
      <c r="L1733" s="78" t="s">
        <v>2752</v>
      </c>
      <c r="M1733" s="78">
        <v>240</v>
      </c>
      <c r="N1733" s="78" t="s">
        <v>2753</v>
      </c>
      <c r="O1733" s="78" t="s">
        <v>2167</v>
      </c>
      <c r="P1733" s="82">
        <v>12</v>
      </c>
      <c r="Q1733" s="78" t="s">
        <v>2204</v>
      </c>
      <c r="R1733" s="82">
        <v>1</v>
      </c>
      <c r="S1733" s="82">
        <v>1</v>
      </c>
      <c r="T1733" s="82">
        <v>1</v>
      </c>
      <c r="U1733" s="82">
        <v>1</v>
      </c>
      <c r="V1733" s="82">
        <v>1</v>
      </c>
      <c r="W1733" s="82">
        <v>1</v>
      </c>
      <c r="X1733" s="82">
        <v>1</v>
      </c>
      <c r="Y1733" s="82">
        <v>1</v>
      </c>
      <c r="Z1733" s="82">
        <v>1</v>
      </c>
      <c r="AA1733" s="82">
        <v>1</v>
      </c>
      <c r="AB1733" s="82">
        <v>1</v>
      </c>
      <c r="AC1733" s="82">
        <v>1</v>
      </c>
      <c r="AD1733" s="85" t="str">
        <f>IF(A1733&lt;&gt;"",IF(D1733="DIRECCIÓN_DE_TRANSFERENCIAS","280 0031",VLOOKUP(C1733,NIVELES!$A$14:$B$105,2,0)),"")</f>
        <v>280 4130</v>
      </c>
      <c r="AE1733" s="86" t="s">
        <v>322</v>
      </c>
      <c r="AF1733" s="86" t="s">
        <v>543</v>
      </c>
      <c r="AG1733" s="79" t="str">
        <f>+IF(AF1733&lt;&gt;"",VLOOKUP(AF1733,NIVELES!$A$666:$B$673,2,0),"")</f>
        <v>DESARROLLO_INFANTIL</v>
      </c>
      <c r="AH1733" s="78" t="s">
        <v>322</v>
      </c>
      <c r="AI1733" s="79" t="str">
        <f>IF(AH1733&lt;&gt;"",VLOOKUP(CONCATENATE(AG1733,AH1733),NIVELES!$B$676:$C$745,2,0),"")</f>
        <v>Centros Infantiles Del Buen Vivir Atencion Directa -Funcionamiento Operación Y Atencion De Unidades</v>
      </c>
      <c r="AJ1733" s="78" t="s">
        <v>517</v>
      </c>
      <c r="AK1733" s="79" t="str">
        <f>+IF(AJ1733&lt;&gt;"",VLOOKUP(AJ1733,NIVELES!$A$816:$B$892,2,0),"")</f>
        <v>NO APLICA</v>
      </c>
      <c r="AL1733" s="78" t="s">
        <v>553</v>
      </c>
      <c r="AM1733" s="78">
        <v>510601</v>
      </c>
      <c r="AN1733" s="79" t="str">
        <f>IF(AM1733&lt;&gt;"",+VLOOKUP(AM1733,NIVELES!$A$1652:$B$2466,2,0),"")</f>
        <v>Aporte Patronal</v>
      </c>
      <c r="AO1733" s="87">
        <v>35746.01</v>
      </c>
      <c r="AP1733" s="88">
        <v>2978.83</v>
      </c>
      <c r="AQ1733" s="88">
        <v>2978.83</v>
      </c>
      <c r="AR1733" s="88">
        <v>2978.83</v>
      </c>
      <c r="AS1733" s="88">
        <v>2978.83</v>
      </c>
      <c r="AT1733" s="88">
        <v>2978.83</v>
      </c>
      <c r="AU1733" s="88">
        <v>2978.83</v>
      </c>
      <c r="AV1733" s="88">
        <v>2978.83</v>
      </c>
      <c r="AW1733" s="88">
        <v>2978.83</v>
      </c>
      <c r="AX1733" s="88">
        <v>2978.83</v>
      </c>
      <c r="AY1733" s="88">
        <v>2978.83</v>
      </c>
      <c r="AZ1733" s="88">
        <v>2978.83</v>
      </c>
      <c r="BA1733" s="88">
        <v>2978.88</v>
      </c>
      <c r="BB1733" s="89">
        <f t="shared" si="103"/>
        <v>35746.01</v>
      </c>
      <c r="BC1733" s="90" t="str">
        <f t="shared" si="102"/>
        <v>OK</v>
      </c>
      <c r="BD1733" s="91" t="str">
        <f t="shared" si="104"/>
        <v xml:space="preserve">                  </v>
      </c>
      <c r="BE1733" s="92">
        <f t="shared" si="105"/>
        <v>12</v>
      </c>
    </row>
    <row r="1734" spans="1:57" s="74" customFormat="1" ht="50.1" customHeight="1" x14ac:dyDescent="0.2">
      <c r="A1734" s="78" t="s">
        <v>55</v>
      </c>
      <c r="B1734" s="78" t="s">
        <v>59</v>
      </c>
      <c r="C1734" s="78" t="s">
        <v>16</v>
      </c>
      <c r="D1734" s="78" t="s">
        <v>605</v>
      </c>
      <c r="E1734" s="79" t="str">
        <f>+IF(C1734&lt;&gt;"",VLOOKUP(MID(C1734,18,5),NIVELES!$A$133:$B$213,2,0),"")</f>
        <v>MANABÍ</v>
      </c>
      <c r="F1734" s="80" t="s">
        <v>136</v>
      </c>
      <c r="G1734" s="81" t="str">
        <f>+IF(F1734&lt;&gt;"",VLOOKUP(F1734,NIVELES!$A$246:$C$464,3,0),"")</f>
        <v xml:space="preserve"> </v>
      </c>
      <c r="H1734" s="82" t="s">
        <v>1024</v>
      </c>
      <c r="I1734" s="78" t="s">
        <v>2201</v>
      </c>
      <c r="J1734" s="78" t="s">
        <v>2184</v>
      </c>
      <c r="K1734" s="78" t="s">
        <v>2185</v>
      </c>
      <c r="L1734" s="78" t="s">
        <v>2752</v>
      </c>
      <c r="M1734" s="78">
        <v>240</v>
      </c>
      <c r="N1734" s="78" t="s">
        <v>2753</v>
      </c>
      <c r="O1734" s="78" t="s">
        <v>2167</v>
      </c>
      <c r="P1734" s="82">
        <v>12</v>
      </c>
      <c r="Q1734" s="78" t="s">
        <v>2204</v>
      </c>
      <c r="R1734" s="82">
        <v>1</v>
      </c>
      <c r="S1734" s="82">
        <v>1</v>
      </c>
      <c r="T1734" s="82">
        <v>1</v>
      </c>
      <c r="U1734" s="82">
        <v>1</v>
      </c>
      <c r="V1734" s="82">
        <v>1</v>
      </c>
      <c r="W1734" s="82">
        <v>1</v>
      </c>
      <c r="X1734" s="82">
        <v>1</v>
      </c>
      <c r="Y1734" s="82">
        <v>1</v>
      </c>
      <c r="Z1734" s="82">
        <v>1</v>
      </c>
      <c r="AA1734" s="82">
        <v>1</v>
      </c>
      <c r="AB1734" s="82">
        <v>1</v>
      </c>
      <c r="AC1734" s="82">
        <v>1</v>
      </c>
      <c r="AD1734" s="85" t="str">
        <f>IF(A1734&lt;&gt;"",IF(D1734="DIRECCIÓN_DE_TRANSFERENCIAS","280 0031",VLOOKUP(C1734,NIVELES!$A$14:$B$105,2,0)),"")</f>
        <v>280 4130</v>
      </c>
      <c r="AE1734" s="86" t="s">
        <v>322</v>
      </c>
      <c r="AF1734" s="86" t="s">
        <v>543</v>
      </c>
      <c r="AG1734" s="79" t="str">
        <f>+IF(AF1734&lt;&gt;"",VLOOKUP(AF1734,NIVELES!$A$666:$B$673,2,0),"")</f>
        <v>DESARROLLO_INFANTIL</v>
      </c>
      <c r="AH1734" s="78" t="s">
        <v>322</v>
      </c>
      <c r="AI1734" s="79" t="str">
        <f>IF(AH1734&lt;&gt;"",VLOOKUP(CONCATENATE(AG1734,AH1734),NIVELES!$B$676:$C$745,2,0),"")</f>
        <v>Centros Infantiles Del Buen Vivir Atencion Directa -Funcionamiento Operación Y Atencion De Unidades</v>
      </c>
      <c r="AJ1734" s="78" t="s">
        <v>517</v>
      </c>
      <c r="AK1734" s="79" t="str">
        <f>+IF(AJ1734&lt;&gt;"",VLOOKUP(AJ1734,NIVELES!$A$816:$B$892,2,0),"")</f>
        <v>NO APLICA</v>
      </c>
      <c r="AL1734" s="78" t="s">
        <v>553</v>
      </c>
      <c r="AM1734" s="78">
        <v>510602</v>
      </c>
      <c r="AN1734" s="79" t="str">
        <f>IF(AM1734&lt;&gt;"",+VLOOKUP(AM1734,NIVELES!$A$1652:$B$2466,2,0),"")</f>
        <v>Fondo de Reserva</v>
      </c>
      <c r="AO1734" s="87">
        <v>30868.75</v>
      </c>
      <c r="AP1734" s="88">
        <v>2572.4</v>
      </c>
      <c r="AQ1734" s="88">
        <v>2572.4</v>
      </c>
      <c r="AR1734" s="88">
        <v>2572.4</v>
      </c>
      <c r="AS1734" s="88">
        <v>2572.4</v>
      </c>
      <c r="AT1734" s="88">
        <v>2572.4</v>
      </c>
      <c r="AU1734" s="88">
        <v>2572.4</v>
      </c>
      <c r="AV1734" s="88">
        <v>2572.4</v>
      </c>
      <c r="AW1734" s="88">
        <v>2572.4</v>
      </c>
      <c r="AX1734" s="88">
        <v>2572.4</v>
      </c>
      <c r="AY1734" s="88">
        <v>2572.4</v>
      </c>
      <c r="AZ1734" s="88">
        <v>2572.4</v>
      </c>
      <c r="BA1734" s="88">
        <v>2572.35</v>
      </c>
      <c r="BB1734" s="89">
        <f t="shared" si="103"/>
        <v>30868.750000000004</v>
      </c>
      <c r="BC1734" s="90" t="str">
        <f t="shared" si="102"/>
        <v>OK</v>
      </c>
      <c r="BD1734" s="91" t="str">
        <f t="shared" si="104"/>
        <v xml:space="preserve">                  </v>
      </c>
      <c r="BE1734" s="92">
        <f t="shared" si="105"/>
        <v>12</v>
      </c>
    </row>
    <row r="1735" spans="1:57" s="74" customFormat="1" ht="50.1" customHeight="1" x14ac:dyDescent="0.2">
      <c r="A1735" s="78" t="s">
        <v>55</v>
      </c>
      <c r="B1735" s="78" t="s">
        <v>59</v>
      </c>
      <c r="C1735" s="78" t="s">
        <v>16</v>
      </c>
      <c r="D1735" s="78" t="s">
        <v>605</v>
      </c>
      <c r="E1735" s="79" t="str">
        <f>+IF(C1735&lt;&gt;"",VLOOKUP(MID(C1735,18,5),NIVELES!$A$133:$B$213,2,0),"")</f>
        <v>MANABÍ</v>
      </c>
      <c r="F1735" s="80" t="s">
        <v>136</v>
      </c>
      <c r="G1735" s="81" t="str">
        <f>+IF(F1735&lt;&gt;"",VLOOKUP(F1735,NIVELES!$A$246:$C$464,3,0),"")</f>
        <v xml:space="preserve"> </v>
      </c>
      <c r="H1735" s="82" t="s">
        <v>1024</v>
      </c>
      <c r="I1735" s="78" t="s">
        <v>2201</v>
      </c>
      <c r="J1735" s="78" t="s">
        <v>2184</v>
      </c>
      <c r="K1735" s="78" t="s">
        <v>2185</v>
      </c>
      <c r="L1735" s="78" t="s">
        <v>2752</v>
      </c>
      <c r="M1735" s="78">
        <v>240</v>
      </c>
      <c r="N1735" s="78" t="s">
        <v>2753</v>
      </c>
      <c r="O1735" s="78" t="s">
        <v>2174</v>
      </c>
      <c r="P1735" s="82">
        <v>12</v>
      </c>
      <c r="Q1735" s="78" t="s">
        <v>2685</v>
      </c>
      <c r="R1735" s="82">
        <v>1</v>
      </c>
      <c r="S1735" s="82">
        <v>1</v>
      </c>
      <c r="T1735" s="82">
        <v>1</v>
      </c>
      <c r="U1735" s="82">
        <v>1</v>
      </c>
      <c r="V1735" s="82">
        <v>1</v>
      </c>
      <c r="W1735" s="82">
        <v>1</v>
      </c>
      <c r="X1735" s="82">
        <v>1</v>
      </c>
      <c r="Y1735" s="82">
        <v>1</v>
      </c>
      <c r="Z1735" s="82">
        <v>1</v>
      </c>
      <c r="AA1735" s="82">
        <v>1</v>
      </c>
      <c r="AB1735" s="82">
        <v>1</v>
      </c>
      <c r="AC1735" s="82">
        <v>1</v>
      </c>
      <c r="AD1735" s="85" t="str">
        <f>IF(A1735&lt;&gt;"",IF(D1735="DIRECCIÓN_DE_TRANSFERENCIAS","280 0031",VLOOKUP(C1735,NIVELES!$A$14:$B$105,2,0)),"")</f>
        <v>280 4130</v>
      </c>
      <c r="AE1735" s="86" t="s">
        <v>322</v>
      </c>
      <c r="AF1735" s="86" t="s">
        <v>543</v>
      </c>
      <c r="AG1735" s="79" t="str">
        <f>+IF(AF1735&lt;&gt;"",VLOOKUP(AF1735,NIVELES!$A$666:$B$673,2,0),"")</f>
        <v>DESARROLLO_INFANTIL</v>
      </c>
      <c r="AH1735" s="78" t="s">
        <v>322</v>
      </c>
      <c r="AI1735" s="79" t="str">
        <f>IF(AH1735&lt;&gt;"",VLOOKUP(CONCATENATE(AG1735,AH1735),NIVELES!$B$676:$C$745,2,0),"")</f>
        <v>Centros Infantiles Del Buen Vivir Atencion Directa -Funcionamiento Operación Y Atencion De Unidades</v>
      </c>
      <c r="AJ1735" s="78" t="s">
        <v>517</v>
      </c>
      <c r="AK1735" s="79" t="str">
        <f>+IF(AJ1735&lt;&gt;"",VLOOKUP(AJ1735,NIVELES!$A$816:$B$892,2,0),"")</f>
        <v>NO APLICA</v>
      </c>
      <c r="AL1735" s="78" t="s">
        <v>554</v>
      </c>
      <c r="AM1735" s="78">
        <v>530101</v>
      </c>
      <c r="AN1735" s="79" t="str">
        <f>IF(AM1735&lt;&gt;"",+VLOOKUP(AM1735,NIVELES!$A$1652:$B$2466,2,0),"")</f>
        <v>Agua Potable</v>
      </c>
      <c r="AO1735" s="87">
        <v>5200</v>
      </c>
      <c r="AP1735" s="88">
        <v>250</v>
      </c>
      <c r="AQ1735" s="88">
        <v>450</v>
      </c>
      <c r="AR1735" s="88">
        <v>450</v>
      </c>
      <c r="AS1735" s="88">
        <v>450</v>
      </c>
      <c r="AT1735" s="88">
        <v>450</v>
      </c>
      <c r="AU1735" s="88">
        <v>450</v>
      </c>
      <c r="AV1735" s="88">
        <v>450</v>
      </c>
      <c r="AW1735" s="88">
        <v>450</v>
      </c>
      <c r="AX1735" s="88">
        <v>450</v>
      </c>
      <c r="AY1735" s="88">
        <v>450</v>
      </c>
      <c r="AZ1735" s="88">
        <v>450</v>
      </c>
      <c r="BA1735" s="88">
        <v>450</v>
      </c>
      <c r="BB1735" s="89">
        <f t="shared" si="103"/>
        <v>5200</v>
      </c>
      <c r="BC1735" s="90" t="str">
        <f t="shared" ref="BC1735:BC1798" si="106">IF(A1735&lt;&gt;"",IF(AO1735&lt;&gt;"",IF(AO1735=BB1735,"OK",AO1735-BB1735),IF(AND(AO1735="",BB1735=""),"",AO1735-BB1735))," ")</f>
        <v>OK</v>
      </c>
      <c r="BD1735" s="91" t="str">
        <f t="shared" si="104"/>
        <v xml:space="preserve">                  </v>
      </c>
      <c r="BE1735" s="92">
        <f t="shared" si="105"/>
        <v>12</v>
      </c>
    </row>
    <row r="1736" spans="1:57" s="74" customFormat="1" ht="50.1" customHeight="1" x14ac:dyDescent="0.2">
      <c r="A1736" s="78" t="s">
        <v>55</v>
      </c>
      <c r="B1736" s="78" t="s">
        <v>59</v>
      </c>
      <c r="C1736" s="78" t="s">
        <v>16</v>
      </c>
      <c r="D1736" s="78" t="s">
        <v>605</v>
      </c>
      <c r="E1736" s="79" t="str">
        <f>+IF(C1736&lt;&gt;"",VLOOKUP(MID(C1736,18,5),NIVELES!$A$133:$B$213,2,0),"")</f>
        <v>MANABÍ</v>
      </c>
      <c r="F1736" s="80" t="s">
        <v>136</v>
      </c>
      <c r="G1736" s="81" t="str">
        <f>+IF(F1736&lt;&gt;"",VLOOKUP(F1736,NIVELES!$A$246:$C$464,3,0),"")</f>
        <v xml:space="preserve"> </v>
      </c>
      <c r="H1736" s="82" t="s">
        <v>1024</v>
      </c>
      <c r="I1736" s="78" t="s">
        <v>2201</v>
      </c>
      <c r="J1736" s="78" t="s">
        <v>2184</v>
      </c>
      <c r="K1736" s="78" t="s">
        <v>2185</v>
      </c>
      <c r="L1736" s="78" t="s">
        <v>2752</v>
      </c>
      <c r="M1736" s="78">
        <v>240</v>
      </c>
      <c r="N1736" s="78" t="s">
        <v>2753</v>
      </c>
      <c r="O1736" s="78" t="s">
        <v>2174</v>
      </c>
      <c r="P1736" s="82">
        <v>12</v>
      </c>
      <c r="Q1736" s="78" t="s">
        <v>2686</v>
      </c>
      <c r="R1736" s="82">
        <v>1</v>
      </c>
      <c r="S1736" s="82">
        <v>1</v>
      </c>
      <c r="T1736" s="82">
        <v>1</v>
      </c>
      <c r="U1736" s="82">
        <v>1</v>
      </c>
      <c r="V1736" s="82">
        <v>1</v>
      </c>
      <c r="W1736" s="82">
        <v>1</v>
      </c>
      <c r="X1736" s="82">
        <v>1</v>
      </c>
      <c r="Y1736" s="82">
        <v>1</v>
      </c>
      <c r="Z1736" s="82">
        <v>1</v>
      </c>
      <c r="AA1736" s="82">
        <v>1</v>
      </c>
      <c r="AB1736" s="82">
        <v>1</v>
      </c>
      <c r="AC1736" s="82">
        <v>1</v>
      </c>
      <c r="AD1736" s="85" t="str">
        <f>IF(A1736&lt;&gt;"",IF(D1736="DIRECCIÓN_DE_TRANSFERENCIAS","280 0031",VLOOKUP(C1736,NIVELES!$A$14:$B$105,2,0)),"")</f>
        <v>280 4130</v>
      </c>
      <c r="AE1736" s="86" t="s">
        <v>322</v>
      </c>
      <c r="AF1736" s="86" t="s">
        <v>543</v>
      </c>
      <c r="AG1736" s="79" t="str">
        <f>+IF(AF1736&lt;&gt;"",VLOOKUP(AF1736,NIVELES!$A$666:$B$673,2,0),"")</f>
        <v>DESARROLLO_INFANTIL</v>
      </c>
      <c r="AH1736" s="78" t="s">
        <v>322</v>
      </c>
      <c r="AI1736" s="79" t="str">
        <f>IF(AH1736&lt;&gt;"",VLOOKUP(CONCATENATE(AG1736,AH1736),NIVELES!$B$676:$C$745,2,0),"")</f>
        <v>Centros Infantiles Del Buen Vivir Atencion Directa -Funcionamiento Operación Y Atencion De Unidades</v>
      </c>
      <c r="AJ1736" s="78" t="s">
        <v>517</v>
      </c>
      <c r="AK1736" s="79" t="str">
        <f>+IF(AJ1736&lt;&gt;"",VLOOKUP(AJ1736,NIVELES!$A$816:$B$892,2,0),"")</f>
        <v>NO APLICA</v>
      </c>
      <c r="AL1736" s="78" t="s">
        <v>554</v>
      </c>
      <c r="AM1736" s="78">
        <v>530104</v>
      </c>
      <c r="AN1736" s="79" t="str">
        <f>IF(AM1736&lt;&gt;"",+VLOOKUP(AM1736,NIVELES!$A$1652:$B$2466,2,0),"")</f>
        <v>Energía Eléctrica</v>
      </c>
      <c r="AO1736" s="87">
        <v>4000</v>
      </c>
      <c r="AP1736" s="88">
        <v>333.33</v>
      </c>
      <c r="AQ1736" s="88">
        <v>333.33</v>
      </c>
      <c r="AR1736" s="88">
        <v>333.33</v>
      </c>
      <c r="AS1736" s="88">
        <v>333.33</v>
      </c>
      <c r="AT1736" s="88">
        <v>333.33</v>
      </c>
      <c r="AU1736" s="88">
        <v>333.33</v>
      </c>
      <c r="AV1736" s="88">
        <v>333.33</v>
      </c>
      <c r="AW1736" s="88">
        <v>333.33</v>
      </c>
      <c r="AX1736" s="88">
        <v>333.33</v>
      </c>
      <c r="AY1736" s="88">
        <v>333.33</v>
      </c>
      <c r="AZ1736" s="88">
        <v>333.34</v>
      </c>
      <c r="BA1736" s="88">
        <v>333.36</v>
      </c>
      <c r="BB1736" s="89">
        <f t="shared" ref="BB1736:BB1799" si="107">SUBTOTAL(9,AP1736:BA1736)</f>
        <v>4000</v>
      </c>
      <c r="BC1736" s="90" t="str">
        <f t="shared" si="106"/>
        <v>OK</v>
      </c>
      <c r="BD1736" s="91" t="str">
        <f t="shared" ref="BD1736:BD1799" si="108">IF(A1736&lt;&gt;"",IF(A1736="","Escoger Nivel 0",)&amp;" "&amp;(IF(B1736="","Escoger Nivel  1",)&amp;" "&amp;(IF(C1736="","Escoger Nivel 2",)&amp;" "&amp;(IF(D1736="","Escoger Nivel 3",)&amp;" "&amp;(IF(F1736="","Escoger Cantón",)&amp;" "&amp;(IF(I1736="","Escoger Obj. Estratégico Institucional N1",)&amp;" "&amp;(IF(J1736="","Escoger Obj. Especifico N2",)&amp;" "&amp;(IF(K1736="","Escoger Obj. Operativo N4",)&amp;" "&amp;(IF(L1736=""," Llenar Modalidad de Servicio ",)&amp;""&amp;(IF(M1736=""," Llenar Meta de Cobertura ",)&amp;" "&amp;(IF(N1736="","Llenar Indicador",)&amp;" "&amp;(IF(O1736="","Llenar Actividad PAPP",)&amp;" "&amp;(IF(P1736="","Llenar Metas",)&amp;" "&amp;(IF(Q1736="","Llenar Indicador",)&amp;" "&amp;(IF(AF1736="","Escoger Nro. programa",)&amp;" "&amp;(IF(AH1736="","Escoger Nro. Actividad e-Sigef",)&amp;" "&amp;(IF(AK1736="","Escoger direccionamiento de gasto",)&amp;" "&amp;(IF(AL1736="","Escoger Grupo de Gasto",)&amp;" "&amp;(IF(AM1736="","Escoger Item Presupuestario",)&amp;" "&amp;(IF(AO1736="","Llenar valor de actividad",))))))))))))))))))))," ")</f>
        <v xml:space="preserve">                  </v>
      </c>
      <c r="BE1736" s="92">
        <f t="shared" si="105"/>
        <v>12</v>
      </c>
    </row>
    <row r="1737" spans="1:57" s="74" customFormat="1" ht="50.1" customHeight="1" x14ac:dyDescent="0.2">
      <c r="A1737" s="78" t="s">
        <v>55</v>
      </c>
      <c r="B1737" s="78" t="s">
        <v>59</v>
      </c>
      <c r="C1737" s="78" t="s">
        <v>16</v>
      </c>
      <c r="D1737" s="78" t="s">
        <v>605</v>
      </c>
      <c r="E1737" s="79" t="str">
        <f>+IF(C1737&lt;&gt;"",VLOOKUP(MID(C1737,18,5),NIVELES!$A$133:$B$213,2,0),"")</f>
        <v>MANABÍ</v>
      </c>
      <c r="F1737" s="80" t="s">
        <v>136</v>
      </c>
      <c r="G1737" s="81" t="str">
        <f>+IF(F1737&lt;&gt;"",VLOOKUP(F1737,NIVELES!$A$246:$C$464,3,0),"")</f>
        <v xml:space="preserve"> </v>
      </c>
      <c r="H1737" s="82" t="s">
        <v>1024</v>
      </c>
      <c r="I1737" s="78" t="s">
        <v>2201</v>
      </c>
      <c r="J1737" s="78" t="s">
        <v>2184</v>
      </c>
      <c r="K1737" s="78" t="s">
        <v>2185</v>
      </c>
      <c r="L1737" s="78" t="s">
        <v>2752</v>
      </c>
      <c r="M1737" s="78">
        <v>240</v>
      </c>
      <c r="N1737" s="78" t="s">
        <v>2753</v>
      </c>
      <c r="O1737" s="78" t="s">
        <v>2174</v>
      </c>
      <c r="P1737" s="82">
        <v>12</v>
      </c>
      <c r="Q1737" s="78" t="s">
        <v>2687</v>
      </c>
      <c r="R1737" s="82">
        <v>1</v>
      </c>
      <c r="S1737" s="82">
        <v>1</v>
      </c>
      <c r="T1737" s="82">
        <v>1</v>
      </c>
      <c r="U1737" s="82">
        <v>1</v>
      </c>
      <c r="V1737" s="82">
        <v>1</v>
      </c>
      <c r="W1737" s="82">
        <v>1</v>
      </c>
      <c r="X1737" s="82">
        <v>1</v>
      </c>
      <c r="Y1737" s="82">
        <v>1</v>
      </c>
      <c r="Z1737" s="82">
        <v>1</v>
      </c>
      <c r="AA1737" s="82">
        <v>1</v>
      </c>
      <c r="AB1737" s="82">
        <v>1</v>
      </c>
      <c r="AC1737" s="82">
        <v>1</v>
      </c>
      <c r="AD1737" s="85" t="str">
        <f>IF(A1737&lt;&gt;"",IF(D1737="DIRECCIÓN_DE_TRANSFERENCIAS","280 0031",VLOOKUP(C1737,NIVELES!$A$14:$B$105,2,0)),"")</f>
        <v>280 4130</v>
      </c>
      <c r="AE1737" s="86" t="s">
        <v>322</v>
      </c>
      <c r="AF1737" s="86" t="s">
        <v>543</v>
      </c>
      <c r="AG1737" s="79" t="str">
        <f>+IF(AF1737&lt;&gt;"",VLOOKUP(AF1737,NIVELES!$A$666:$B$673,2,0),"")</f>
        <v>DESARROLLO_INFANTIL</v>
      </c>
      <c r="AH1737" s="78" t="s">
        <v>322</v>
      </c>
      <c r="AI1737" s="79" t="str">
        <f>IF(AH1737&lt;&gt;"",VLOOKUP(CONCATENATE(AG1737,AH1737),NIVELES!$B$676:$C$745,2,0),"")</f>
        <v>Centros Infantiles Del Buen Vivir Atencion Directa -Funcionamiento Operación Y Atencion De Unidades</v>
      </c>
      <c r="AJ1737" s="78" t="s">
        <v>517</v>
      </c>
      <c r="AK1737" s="79" t="str">
        <f>+IF(AJ1737&lt;&gt;"",VLOOKUP(AJ1737,NIVELES!$A$816:$B$892,2,0),"")</f>
        <v>NO APLICA</v>
      </c>
      <c r="AL1737" s="78" t="s">
        <v>554</v>
      </c>
      <c r="AM1737" s="78">
        <v>530105</v>
      </c>
      <c r="AN1737" s="79" t="str">
        <f>IF(AM1737&lt;&gt;"",+VLOOKUP(AM1737,NIVELES!$A$1652:$B$2466,2,0),"")</f>
        <v>Telecomunicaciones</v>
      </c>
      <c r="AO1737" s="87">
        <v>3120</v>
      </c>
      <c r="AP1737" s="88">
        <v>260</v>
      </c>
      <c r="AQ1737" s="88">
        <v>260</v>
      </c>
      <c r="AR1737" s="88">
        <v>260</v>
      </c>
      <c r="AS1737" s="88">
        <v>260</v>
      </c>
      <c r="AT1737" s="88">
        <v>260</v>
      </c>
      <c r="AU1737" s="88">
        <v>260</v>
      </c>
      <c r="AV1737" s="88">
        <v>260</v>
      </c>
      <c r="AW1737" s="88">
        <v>260</v>
      </c>
      <c r="AX1737" s="88">
        <v>260</v>
      </c>
      <c r="AY1737" s="88">
        <v>260</v>
      </c>
      <c r="AZ1737" s="88">
        <v>260</v>
      </c>
      <c r="BA1737" s="88">
        <v>260</v>
      </c>
      <c r="BB1737" s="89">
        <f t="shared" si="107"/>
        <v>3120</v>
      </c>
      <c r="BC1737" s="90" t="str">
        <f t="shared" si="106"/>
        <v>OK</v>
      </c>
      <c r="BD1737" s="91" t="str">
        <f t="shared" si="108"/>
        <v xml:space="preserve">                  </v>
      </c>
      <c r="BE1737" s="92">
        <f t="shared" ref="BE1737:BE1800" si="109">SUBTOTAL(9,R1737:AC1737)</f>
        <v>12</v>
      </c>
    </row>
    <row r="1738" spans="1:57" s="74" customFormat="1" ht="50.1" customHeight="1" x14ac:dyDescent="0.2">
      <c r="A1738" s="78" t="s">
        <v>55</v>
      </c>
      <c r="B1738" s="78" t="s">
        <v>59</v>
      </c>
      <c r="C1738" s="78" t="s">
        <v>16</v>
      </c>
      <c r="D1738" s="78" t="s">
        <v>605</v>
      </c>
      <c r="E1738" s="79" t="str">
        <f>+IF(C1738&lt;&gt;"",VLOOKUP(MID(C1738,18,5),NIVELES!$A$133:$B$213,2,0),"")</f>
        <v>MANABÍ</v>
      </c>
      <c r="F1738" s="80" t="s">
        <v>136</v>
      </c>
      <c r="G1738" s="81" t="str">
        <f>+IF(F1738&lt;&gt;"",VLOOKUP(F1738,NIVELES!$A$246:$C$464,3,0),"")</f>
        <v xml:space="preserve"> </v>
      </c>
      <c r="H1738" s="82" t="s">
        <v>1024</v>
      </c>
      <c r="I1738" s="78" t="s">
        <v>2201</v>
      </c>
      <c r="J1738" s="78" t="s">
        <v>2184</v>
      </c>
      <c r="K1738" s="78" t="s">
        <v>2185</v>
      </c>
      <c r="L1738" s="78" t="s">
        <v>2752</v>
      </c>
      <c r="M1738" s="78">
        <v>240</v>
      </c>
      <c r="N1738" s="78" t="s">
        <v>2753</v>
      </c>
      <c r="O1738" s="78" t="s">
        <v>2688</v>
      </c>
      <c r="P1738" s="82">
        <v>0</v>
      </c>
      <c r="Q1738" s="78" t="s">
        <v>2754</v>
      </c>
      <c r="R1738" s="82"/>
      <c r="S1738" s="82"/>
      <c r="T1738" s="82"/>
      <c r="U1738" s="82"/>
      <c r="V1738" s="82"/>
      <c r="W1738" s="82"/>
      <c r="X1738" s="82"/>
      <c r="Y1738" s="82"/>
      <c r="Z1738" s="82"/>
      <c r="AA1738" s="82"/>
      <c r="AB1738" s="82"/>
      <c r="AC1738" s="82"/>
      <c r="AD1738" s="85" t="str">
        <f>IF(A1738&lt;&gt;"",IF(D1738="DIRECCIÓN_DE_TRANSFERENCIAS","280 0031",VLOOKUP(C1738,NIVELES!$A$14:$B$105,2,0)),"")</f>
        <v>280 4130</v>
      </c>
      <c r="AE1738" s="86" t="s">
        <v>322</v>
      </c>
      <c r="AF1738" s="86" t="s">
        <v>543</v>
      </c>
      <c r="AG1738" s="79" t="str">
        <f>+IF(AF1738&lt;&gt;"",VLOOKUP(AF1738,NIVELES!$A$666:$B$673,2,0),"")</f>
        <v>DESARROLLO_INFANTIL</v>
      </c>
      <c r="AH1738" s="78" t="s">
        <v>322</v>
      </c>
      <c r="AI1738" s="79" t="str">
        <f>IF(AH1738&lt;&gt;"",VLOOKUP(CONCATENATE(AG1738,AH1738),NIVELES!$B$676:$C$745,2,0),"")</f>
        <v>Centros Infantiles Del Buen Vivir Atencion Directa -Funcionamiento Operación Y Atencion De Unidades</v>
      </c>
      <c r="AJ1738" s="78" t="s">
        <v>517</v>
      </c>
      <c r="AK1738" s="79" t="str">
        <f>+IF(AJ1738&lt;&gt;"",VLOOKUP(AJ1738,NIVELES!$A$816:$B$892,2,0),"")</f>
        <v>NO APLICA</v>
      </c>
      <c r="AL1738" s="78" t="s">
        <v>554</v>
      </c>
      <c r="AM1738" s="78">
        <v>530208</v>
      </c>
      <c r="AN1738" s="79" t="str">
        <f>IF(AM1738&lt;&gt;"",+VLOOKUP(AM1738,NIVELES!$A$1652:$B$2466,2,0),"")</f>
        <v>Servicio de Seguridad y Vigilancia</v>
      </c>
      <c r="AO1738" s="87">
        <v>0</v>
      </c>
      <c r="AP1738" s="88">
        <v>0</v>
      </c>
      <c r="AQ1738" s="88">
        <v>0</v>
      </c>
      <c r="AR1738" s="88">
        <v>0</v>
      </c>
      <c r="AS1738" s="88">
        <v>0</v>
      </c>
      <c r="AT1738" s="88">
        <v>0</v>
      </c>
      <c r="AU1738" s="88">
        <v>0</v>
      </c>
      <c r="AV1738" s="88">
        <v>0</v>
      </c>
      <c r="AW1738" s="88">
        <v>0</v>
      </c>
      <c r="AX1738" s="88">
        <v>0</v>
      </c>
      <c r="AY1738" s="88">
        <v>0</v>
      </c>
      <c r="AZ1738" s="88">
        <v>0</v>
      </c>
      <c r="BA1738" s="88">
        <v>0</v>
      </c>
      <c r="BB1738" s="89">
        <f t="shared" si="107"/>
        <v>0</v>
      </c>
      <c r="BC1738" s="90" t="str">
        <f t="shared" si="106"/>
        <v>OK</v>
      </c>
      <c r="BD1738" s="91" t="str">
        <f t="shared" si="108"/>
        <v xml:space="preserve">                  </v>
      </c>
      <c r="BE1738" s="92">
        <f t="shared" si="109"/>
        <v>0</v>
      </c>
    </row>
    <row r="1739" spans="1:57" s="74" customFormat="1" ht="50.1" customHeight="1" x14ac:dyDescent="0.2">
      <c r="A1739" s="78" t="s">
        <v>55</v>
      </c>
      <c r="B1739" s="78" t="s">
        <v>59</v>
      </c>
      <c r="C1739" s="78" t="s">
        <v>16</v>
      </c>
      <c r="D1739" s="78" t="s">
        <v>605</v>
      </c>
      <c r="E1739" s="79" t="str">
        <f>+IF(C1739&lt;&gt;"",VLOOKUP(MID(C1739,18,5),NIVELES!$A$133:$B$213,2,0),"")</f>
        <v>MANABÍ</v>
      </c>
      <c r="F1739" s="80" t="s">
        <v>136</v>
      </c>
      <c r="G1739" s="81" t="str">
        <f>+IF(F1739&lt;&gt;"",VLOOKUP(F1739,NIVELES!$A$246:$C$464,3,0),"")</f>
        <v xml:space="preserve"> </v>
      </c>
      <c r="H1739" s="82" t="s">
        <v>1024</v>
      </c>
      <c r="I1739" s="78" t="s">
        <v>2201</v>
      </c>
      <c r="J1739" s="78" t="s">
        <v>2184</v>
      </c>
      <c r="K1739" s="78" t="s">
        <v>2185</v>
      </c>
      <c r="L1739" s="78" t="s">
        <v>2752</v>
      </c>
      <c r="M1739" s="78">
        <v>240</v>
      </c>
      <c r="N1739" s="78" t="s">
        <v>2753</v>
      </c>
      <c r="O1739" s="78" t="s">
        <v>2690</v>
      </c>
      <c r="P1739" s="82">
        <v>0</v>
      </c>
      <c r="Q1739" s="78" t="s">
        <v>2755</v>
      </c>
      <c r="R1739" s="82"/>
      <c r="S1739" s="82"/>
      <c r="T1739" s="82"/>
      <c r="U1739" s="82"/>
      <c r="V1739" s="82"/>
      <c r="W1739" s="82"/>
      <c r="X1739" s="82"/>
      <c r="Y1739" s="82"/>
      <c r="Z1739" s="82"/>
      <c r="AA1739" s="82"/>
      <c r="AB1739" s="82"/>
      <c r="AC1739" s="82"/>
      <c r="AD1739" s="85" t="str">
        <f>IF(A1739&lt;&gt;"",IF(D1739="DIRECCIÓN_DE_TRANSFERENCIAS","280 0031",VLOOKUP(C1739,NIVELES!$A$14:$B$105,2,0)),"")</f>
        <v>280 4130</v>
      </c>
      <c r="AE1739" s="86" t="s">
        <v>322</v>
      </c>
      <c r="AF1739" s="86" t="s">
        <v>543</v>
      </c>
      <c r="AG1739" s="79" t="str">
        <f>+IF(AF1739&lt;&gt;"",VLOOKUP(AF1739,NIVELES!$A$666:$B$673,2,0),"")</f>
        <v>DESARROLLO_INFANTIL</v>
      </c>
      <c r="AH1739" s="78" t="s">
        <v>322</v>
      </c>
      <c r="AI1739" s="79" t="str">
        <f>IF(AH1739&lt;&gt;"",VLOOKUP(CONCATENATE(AG1739,AH1739),NIVELES!$B$676:$C$745,2,0),"")</f>
        <v>Centros Infantiles Del Buen Vivir Atencion Directa -Funcionamiento Operación Y Atencion De Unidades</v>
      </c>
      <c r="AJ1739" s="78" t="s">
        <v>517</v>
      </c>
      <c r="AK1739" s="79" t="str">
        <f>+IF(AJ1739&lt;&gt;"",VLOOKUP(AJ1739,NIVELES!$A$816:$B$892,2,0),"")</f>
        <v>NO APLICA</v>
      </c>
      <c r="AL1739" s="78" t="s">
        <v>554</v>
      </c>
      <c r="AM1739" s="78">
        <v>530209</v>
      </c>
      <c r="AN1739" s="79" t="str">
        <f>IF(AM1739&lt;&gt;"",+VLOOKUP(AM1739,NIVELES!$A$1652:$B$2466,2,0),"")</f>
        <v>Servicios de Aseo; Lavado de Vestimenta de Trabajo; Fumigación, Desinfección y Limpieza de Instalaciones</v>
      </c>
      <c r="AO1739" s="87">
        <v>0</v>
      </c>
      <c r="AP1739" s="88">
        <v>0</v>
      </c>
      <c r="AQ1739" s="88">
        <v>0</v>
      </c>
      <c r="AR1739" s="88">
        <v>0</v>
      </c>
      <c r="AS1739" s="88">
        <v>0</v>
      </c>
      <c r="AT1739" s="88">
        <v>0</v>
      </c>
      <c r="AU1739" s="88">
        <v>0</v>
      </c>
      <c r="AV1739" s="88">
        <v>0</v>
      </c>
      <c r="AW1739" s="88">
        <v>0</v>
      </c>
      <c r="AX1739" s="88">
        <v>0</v>
      </c>
      <c r="AY1739" s="88">
        <v>0</v>
      </c>
      <c r="AZ1739" s="88">
        <v>0</v>
      </c>
      <c r="BA1739" s="88">
        <v>0</v>
      </c>
      <c r="BB1739" s="89">
        <f t="shared" si="107"/>
        <v>0</v>
      </c>
      <c r="BC1739" s="90" t="str">
        <f t="shared" si="106"/>
        <v>OK</v>
      </c>
      <c r="BD1739" s="91" t="str">
        <f t="shared" si="108"/>
        <v xml:space="preserve">                  </v>
      </c>
      <c r="BE1739" s="92">
        <f t="shared" si="109"/>
        <v>0</v>
      </c>
    </row>
    <row r="1740" spans="1:57" s="74" customFormat="1" ht="50.1" customHeight="1" x14ac:dyDescent="0.2">
      <c r="A1740" s="78" t="s">
        <v>55</v>
      </c>
      <c r="B1740" s="78" t="s">
        <v>59</v>
      </c>
      <c r="C1740" s="78" t="s">
        <v>16</v>
      </c>
      <c r="D1740" s="78" t="s">
        <v>605</v>
      </c>
      <c r="E1740" s="79" t="str">
        <f>+IF(C1740&lt;&gt;"",VLOOKUP(MID(C1740,18,5),NIVELES!$A$133:$B$213,2,0),"")</f>
        <v>MANABÍ</v>
      </c>
      <c r="F1740" s="80" t="s">
        <v>136</v>
      </c>
      <c r="G1740" s="81" t="str">
        <f>+IF(F1740&lt;&gt;"",VLOOKUP(F1740,NIVELES!$A$246:$C$464,3,0),"")</f>
        <v xml:space="preserve"> </v>
      </c>
      <c r="H1740" s="82" t="s">
        <v>1024</v>
      </c>
      <c r="I1740" s="78" t="s">
        <v>2201</v>
      </c>
      <c r="J1740" s="78" t="s">
        <v>2184</v>
      </c>
      <c r="K1740" s="78" t="s">
        <v>2185</v>
      </c>
      <c r="L1740" s="78" t="s">
        <v>2752</v>
      </c>
      <c r="M1740" s="78">
        <v>240</v>
      </c>
      <c r="N1740" s="78" t="s">
        <v>2753</v>
      </c>
      <c r="O1740" s="78" t="s">
        <v>2692</v>
      </c>
      <c r="P1740" s="82">
        <v>12</v>
      </c>
      <c r="Q1740" s="78" t="s">
        <v>2756</v>
      </c>
      <c r="R1740" s="82">
        <v>1</v>
      </c>
      <c r="S1740" s="82">
        <v>1</v>
      </c>
      <c r="T1740" s="82">
        <v>1</v>
      </c>
      <c r="U1740" s="82">
        <v>1</v>
      </c>
      <c r="V1740" s="82">
        <v>1</v>
      </c>
      <c r="W1740" s="82">
        <v>1</v>
      </c>
      <c r="X1740" s="82">
        <v>1</v>
      </c>
      <c r="Y1740" s="82">
        <v>1</v>
      </c>
      <c r="Z1740" s="82">
        <v>1</v>
      </c>
      <c r="AA1740" s="82">
        <v>1</v>
      </c>
      <c r="AB1740" s="82">
        <v>1</v>
      </c>
      <c r="AC1740" s="82">
        <v>1</v>
      </c>
      <c r="AD1740" s="85" t="str">
        <f>IF(A1740&lt;&gt;"",IF(D1740="DIRECCIÓN_DE_TRANSFERENCIAS","280 0031",VLOOKUP(C1740,NIVELES!$A$14:$B$105,2,0)),"")</f>
        <v>280 4130</v>
      </c>
      <c r="AE1740" s="86" t="s">
        <v>322</v>
      </c>
      <c r="AF1740" s="86" t="s">
        <v>543</v>
      </c>
      <c r="AG1740" s="79" t="str">
        <f>+IF(AF1740&lt;&gt;"",VLOOKUP(AF1740,NIVELES!$A$666:$B$673,2,0),"")</f>
        <v>DESARROLLO_INFANTIL</v>
      </c>
      <c r="AH1740" s="78" t="s">
        <v>322</v>
      </c>
      <c r="AI1740" s="79" t="str">
        <f>IF(AH1740&lt;&gt;"",VLOOKUP(CONCATENATE(AG1740,AH1740),NIVELES!$B$676:$C$745,2,0),"")</f>
        <v>Centros Infantiles Del Buen Vivir Atencion Directa -Funcionamiento Operación Y Atencion De Unidades</v>
      </c>
      <c r="AJ1740" s="78" t="s">
        <v>517</v>
      </c>
      <c r="AK1740" s="79" t="str">
        <f>+IF(AJ1740&lt;&gt;"",VLOOKUP(AJ1740,NIVELES!$A$816:$B$892,2,0),"")</f>
        <v>NO APLICA</v>
      </c>
      <c r="AL1740" s="78" t="s">
        <v>554</v>
      </c>
      <c r="AM1740" s="78">
        <v>530235</v>
      </c>
      <c r="AN1740" s="79" t="str">
        <f>IF(AM1740&lt;&gt;"",+VLOOKUP(AM1740,NIVELES!$A$1652:$B$2466,2,0),"")</f>
        <v>Servicio de Alimentación</v>
      </c>
      <c r="AO1740" s="87">
        <v>160575.7421</v>
      </c>
      <c r="AP1740" s="88">
        <v>13600</v>
      </c>
      <c r="AQ1740" s="88">
        <v>13600</v>
      </c>
      <c r="AR1740" s="88">
        <v>13600</v>
      </c>
      <c r="AS1740" s="88">
        <v>13600</v>
      </c>
      <c r="AT1740" s="88">
        <v>13600</v>
      </c>
      <c r="AU1740" s="88">
        <v>13600</v>
      </c>
      <c r="AV1740" s="88">
        <v>13600</v>
      </c>
      <c r="AW1740" s="88">
        <v>13600</v>
      </c>
      <c r="AX1740" s="88">
        <v>13600</v>
      </c>
      <c r="AY1740" s="88">
        <v>13600</v>
      </c>
      <c r="AZ1740" s="88">
        <v>13600</v>
      </c>
      <c r="BA1740" s="88">
        <v>10975.742099999999</v>
      </c>
      <c r="BB1740" s="89">
        <f t="shared" si="107"/>
        <v>160575.7421</v>
      </c>
      <c r="BC1740" s="90" t="str">
        <f t="shared" si="106"/>
        <v>OK</v>
      </c>
      <c r="BD1740" s="91" t="str">
        <f t="shared" si="108"/>
        <v xml:space="preserve">                  </v>
      </c>
      <c r="BE1740" s="92">
        <f t="shared" si="109"/>
        <v>12</v>
      </c>
    </row>
    <row r="1741" spans="1:57" s="74" customFormat="1" ht="50.1" customHeight="1" x14ac:dyDescent="0.2">
      <c r="A1741" s="78" t="s">
        <v>55</v>
      </c>
      <c r="B1741" s="78" t="s">
        <v>59</v>
      </c>
      <c r="C1741" s="78" t="s">
        <v>16</v>
      </c>
      <c r="D1741" s="78" t="s">
        <v>605</v>
      </c>
      <c r="E1741" s="79" t="str">
        <f>+IF(C1741&lt;&gt;"",VLOOKUP(MID(C1741,18,5),NIVELES!$A$133:$B$213,2,0),"")</f>
        <v>MANABÍ</v>
      </c>
      <c r="F1741" s="80" t="s">
        <v>136</v>
      </c>
      <c r="G1741" s="81" t="str">
        <f>+IF(F1741&lt;&gt;"",VLOOKUP(F1741,NIVELES!$A$246:$C$464,3,0),"")</f>
        <v xml:space="preserve"> </v>
      </c>
      <c r="H1741" s="82" t="s">
        <v>1024</v>
      </c>
      <c r="I1741" s="78" t="s">
        <v>2201</v>
      </c>
      <c r="J1741" s="78" t="s">
        <v>2184</v>
      </c>
      <c r="K1741" s="78" t="s">
        <v>2185</v>
      </c>
      <c r="L1741" s="78" t="s">
        <v>2752</v>
      </c>
      <c r="M1741" s="78">
        <v>240</v>
      </c>
      <c r="N1741" s="78" t="s">
        <v>2753</v>
      </c>
      <c r="O1741" s="78" t="s">
        <v>2577</v>
      </c>
      <c r="P1741" s="82">
        <v>0</v>
      </c>
      <c r="Q1741" s="78" t="s">
        <v>2694</v>
      </c>
      <c r="R1741" s="82"/>
      <c r="S1741" s="82"/>
      <c r="T1741" s="82"/>
      <c r="U1741" s="82"/>
      <c r="V1741" s="82"/>
      <c r="W1741" s="82"/>
      <c r="X1741" s="82"/>
      <c r="Y1741" s="82"/>
      <c r="Z1741" s="82"/>
      <c r="AA1741" s="82"/>
      <c r="AB1741" s="82"/>
      <c r="AC1741" s="82"/>
      <c r="AD1741" s="85" t="str">
        <f>IF(A1741&lt;&gt;"",IF(D1741="DIRECCIÓN_DE_TRANSFERENCIAS","280 0031",VLOOKUP(C1741,NIVELES!$A$14:$B$105,2,0)),"")</f>
        <v>280 4130</v>
      </c>
      <c r="AE1741" s="86" t="s">
        <v>322</v>
      </c>
      <c r="AF1741" s="86" t="s">
        <v>543</v>
      </c>
      <c r="AG1741" s="79" t="str">
        <f>+IF(AF1741&lt;&gt;"",VLOOKUP(AF1741,NIVELES!$A$666:$B$673,2,0),"")</f>
        <v>DESARROLLO_INFANTIL</v>
      </c>
      <c r="AH1741" s="78" t="s">
        <v>322</v>
      </c>
      <c r="AI1741" s="79" t="str">
        <f>IF(AH1741&lt;&gt;"",VLOOKUP(CONCATENATE(AG1741,AH1741),NIVELES!$B$676:$C$745,2,0),"")</f>
        <v>Centros Infantiles Del Buen Vivir Atencion Directa -Funcionamiento Operación Y Atencion De Unidades</v>
      </c>
      <c r="AJ1741" s="78" t="s">
        <v>517</v>
      </c>
      <c r="AK1741" s="79" t="str">
        <f>+IF(AJ1741&lt;&gt;"",VLOOKUP(AJ1741,NIVELES!$A$816:$B$892,2,0),"")</f>
        <v>NO APLICA</v>
      </c>
      <c r="AL1741" s="78" t="s">
        <v>554</v>
      </c>
      <c r="AM1741" s="78">
        <v>530802</v>
      </c>
      <c r="AN1741" s="79" t="str">
        <f>IF(AM1741&lt;&gt;"",+VLOOKUP(AM1741,NIVELES!$A$1652:$B$2466,2,0),"")</f>
        <v>Vestuario, Lencería, Prendas de Protección; y, Accesorios para Uniformes Militares y Policiales; y, Carpas</v>
      </c>
      <c r="AO1741" s="87">
        <v>0</v>
      </c>
      <c r="AP1741" s="88">
        <v>0</v>
      </c>
      <c r="AQ1741" s="88">
        <v>0</v>
      </c>
      <c r="AR1741" s="88">
        <v>0</v>
      </c>
      <c r="AS1741" s="88">
        <v>0</v>
      </c>
      <c r="AT1741" s="88">
        <v>0</v>
      </c>
      <c r="AU1741" s="88">
        <v>0</v>
      </c>
      <c r="AV1741" s="88">
        <v>0</v>
      </c>
      <c r="AW1741" s="88">
        <v>0</v>
      </c>
      <c r="AX1741" s="88">
        <v>0</v>
      </c>
      <c r="AY1741" s="88">
        <v>0</v>
      </c>
      <c r="AZ1741" s="88">
        <v>0</v>
      </c>
      <c r="BA1741" s="88">
        <v>0</v>
      </c>
      <c r="BB1741" s="89">
        <f t="shared" si="107"/>
        <v>0</v>
      </c>
      <c r="BC1741" s="90" t="str">
        <f t="shared" si="106"/>
        <v>OK</v>
      </c>
      <c r="BD1741" s="91" t="str">
        <f t="shared" si="108"/>
        <v xml:space="preserve">                  </v>
      </c>
      <c r="BE1741" s="92">
        <f t="shared" si="109"/>
        <v>0</v>
      </c>
    </row>
    <row r="1742" spans="1:57" s="74" customFormat="1" ht="50.1" customHeight="1" x14ac:dyDescent="0.2">
      <c r="A1742" s="78" t="s">
        <v>55</v>
      </c>
      <c r="B1742" s="78" t="s">
        <v>59</v>
      </c>
      <c r="C1742" s="78" t="s">
        <v>16</v>
      </c>
      <c r="D1742" s="78" t="s">
        <v>605</v>
      </c>
      <c r="E1742" s="79" t="str">
        <f>+IF(C1742&lt;&gt;"",VLOOKUP(MID(C1742,18,5),NIVELES!$A$133:$B$213,2,0),"")</f>
        <v>MANABÍ</v>
      </c>
      <c r="F1742" s="80" t="s">
        <v>136</v>
      </c>
      <c r="G1742" s="81" t="str">
        <f>+IF(F1742&lt;&gt;"",VLOOKUP(F1742,NIVELES!$A$246:$C$464,3,0),"")</f>
        <v xml:space="preserve"> </v>
      </c>
      <c r="H1742" s="82" t="s">
        <v>1024</v>
      </c>
      <c r="I1742" s="78" t="s">
        <v>2201</v>
      </c>
      <c r="J1742" s="78" t="s">
        <v>2184</v>
      </c>
      <c r="K1742" s="78" t="s">
        <v>2185</v>
      </c>
      <c r="L1742" s="78" t="s">
        <v>2752</v>
      </c>
      <c r="M1742" s="78">
        <v>240</v>
      </c>
      <c r="N1742" s="78" t="s">
        <v>2753</v>
      </c>
      <c r="O1742" s="78" t="s">
        <v>2210</v>
      </c>
      <c r="P1742" s="82">
        <v>0</v>
      </c>
      <c r="Q1742" s="78" t="s">
        <v>2757</v>
      </c>
      <c r="R1742" s="82"/>
      <c r="S1742" s="82"/>
      <c r="T1742" s="82"/>
      <c r="U1742" s="82"/>
      <c r="V1742" s="82"/>
      <c r="W1742" s="82"/>
      <c r="X1742" s="82"/>
      <c r="Y1742" s="82"/>
      <c r="Z1742" s="82"/>
      <c r="AA1742" s="82"/>
      <c r="AB1742" s="82"/>
      <c r="AC1742" s="82"/>
      <c r="AD1742" s="85" t="str">
        <f>IF(A1742&lt;&gt;"",IF(D1742="DIRECCIÓN_DE_TRANSFERENCIAS","280 0031",VLOOKUP(C1742,NIVELES!$A$14:$B$105,2,0)),"")</f>
        <v>280 4130</v>
      </c>
      <c r="AE1742" s="86" t="s">
        <v>322</v>
      </c>
      <c r="AF1742" s="86" t="s">
        <v>543</v>
      </c>
      <c r="AG1742" s="79" t="str">
        <f>+IF(AF1742&lt;&gt;"",VLOOKUP(AF1742,NIVELES!$A$666:$B$673,2,0),"")</f>
        <v>DESARROLLO_INFANTIL</v>
      </c>
      <c r="AH1742" s="78" t="s">
        <v>322</v>
      </c>
      <c r="AI1742" s="79" t="str">
        <f>IF(AH1742&lt;&gt;"",VLOOKUP(CONCATENATE(AG1742,AH1742),NIVELES!$B$676:$C$745,2,0),"")</f>
        <v>Centros Infantiles Del Buen Vivir Atencion Directa -Funcionamiento Operación Y Atencion De Unidades</v>
      </c>
      <c r="AJ1742" s="78" t="s">
        <v>517</v>
      </c>
      <c r="AK1742" s="79" t="str">
        <f>+IF(AJ1742&lt;&gt;"",VLOOKUP(AJ1742,NIVELES!$A$816:$B$892,2,0),"")</f>
        <v>NO APLICA</v>
      </c>
      <c r="AL1742" s="78" t="s">
        <v>554</v>
      </c>
      <c r="AM1742" s="78">
        <v>530804</v>
      </c>
      <c r="AN1742" s="79" t="str">
        <f>IF(AM1742&lt;&gt;"",+VLOOKUP(AM1742,NIVELES!$A$1652:$B$2466,2,0),"")</f>
        <v>Materiales de Oficina</v>
      </c>
      <c r="AO1742" s="87">
        <v>0</v>
      </c>
      <c r="AP1742" s="88">
        <v>0</v>
      </c>
      <c r="AQ1742" s="88">
        <v>0</v>
      </c>
      <c r="AR1742" s="88">
        <v>0</v>
      </c>
      <c r="AS1742" s="88">
        <v>0</v>
      </c>
      <c r="AT1742" s="88">
        <v>0</v>
      </c>
      <c r="AU1742" s="88">
        <v>0</v>
      </c>
      <c r="AV1742" s="88">
        <v>0</v>
      </c>
      <c r="AW1742" s="88">
        <v>0</v>
      </c>
      <c r="AX1742" s="88">
        <v>0</v>
      </c>
      <c r="AY1742" s="88">
        <v>0</v>
      </c>
      <c r="AZ1742" s="88">
        <v>0</v>
      </c>
      <c r="BA1742" s="88">
        <v>0</v>
      </c>
      <c r="BB1742" s="89">
        <f t="shared" si="107"/>
        <v>0</v>
      </c>
      <c r="BC1742" s="90" t="str">
        <f t="shared" si="106"/>
        <v>OK</v>
      </c>
      <c r="BD1742" s="91" t="str">
        <f t="shared" si="108"/>
        <v xml:space="preserve">                  </v>
      </c>
      <c r="BE1742" s="92">
        <f t="shared" si="109"/>
        <v>0</v>
      </c>
    </row>
    <row r="1743" spans="1:57" s="74" customFormat="1" ht="50.1" customHeight="1" x14ac:dyDescent="0.2">
      <c r="A1743" s="78" t="s">
        <v>55</v>
      </c>
      <c r="B1743" s="78" t="s">
        <v>59</v>
      </c>
      <c r="C1743" s="78" t="s">
        <v>16</v>
      </c>
      <c r="D1743" s="78" t="s">
        <v>605</v>
      </c>
      <c r="E1743" s="79" t="str">
        <f>+IF(C1743&lt;&gt;"",VLOOKUP(MID(C1743,18,5),NIVELES!$A$133:$B$213,2,0),"")</f>
        <v>MANABÍ</v>
      </c>
      <c r="F1743" s="80" t="s">
        <v>136</v>
      </c>
      <c r="G1743" s="81" t="str">
        <f>+IF(F1743&lt;&gt;"",VLOOKUP(F1743,NIVELES!$A$246:$C$464,3,0),"")</f>
        <v xml:space="preserve"> </v>
      </c>
      <c r="H1743" s="82" t="s">
        <v>1024</v>
      </c>
      <c r="I1743" s="78" t="s">
        <v>2201</v>
      </c>
      <c r="J1743" s="78" t="s">
        <v>2184</v>
      </c>
      <c r="K1743" s="78" t="s">
        <v>2185</v>
      </c>
      <c r="L1743" s="78" t="s">
        <v>2752</v>
      </c>
      <c r="M1743" s="78">
        <v>240</v>
      </c>
      <c r="N1743" s="78" t="s">
        <v>2753</v>
      </c>
      <c r="O1743" s="78" t="s">
        <v>2208</v>
      </c>
      <c r="P1743" s="82">
        <v>1</v>
      </c>
      <c r="Q1743" s="78" t="s">
        <v>2758</v>
      </c>
      <c r="R1743" s="82"/>
      <c r="S1743" s="82"/>
      <c r="T1743" s="82"/>
      <c r="U1743" s="82">
        <v>1</v>
      </c>
      <c r="V1743" s="82"/>
      <c r="W1743" s="82"/>
      <c r="X1743" s="82"/>
      <c r="Y1743" s="82"/>
      <c r="Z1743" s="82"/>
      <c r="AA1743" s="82"/>
      <c r="AB1743" s="82"/>
      <c r="AC1743" s="82"/>
      <c r="AD1743" s="85" t="str">
        <f>IF(A1743&lt;&gt;"",IF(D1743="DIRECCIÓN_DE_TRANSFERENCIAS","280 0031",VLOOKUP(C1743,NIVELES!$A$14:$B$105,2,0)),"")</f>
        <v>280 4130</v>
      </c>
      <c r="AE1743" s="86" t="s">
        <v>322</v>
      </c>
      <c r="AF1743" s="86" t="s">
        <v>543</v>
      </c>
      <c r="AG1743" s="79" t="str">
        <f>+IF(AF1743&lt;&gt;"",VLOOKUP(AF1743,NIVELES!$A$666:$B$673,2,0),"")</f>
        <v>DESARROLLO_INFANTIL</v>
      </c>
      <c r="AH1743" s="78" t="s">
        <v>322</v>
      </c>
      <c r="AI1743" s="79" t="str">
        <f>IF(AH1743&lt;&gt;"",VLOOKUP(CONCATENATE(AG1743,AH1743),NIVELES!$B$676:$C$745,2,0),"")</f>
        <v>Centros Infantiles Del Buen Vivir Atencion Directa -Funcionamiento Operación Y Atencion De Unidades</v>
      </c>
      <c r="AJ1743" s="78" t="s">
        <v>517</v>
      </c>
      <c r="AK1743" s="79" t="str">
        <f>+IF(AJ1743&lt;&gt;"",VLOOKUP(AJ1743,NIVELES!$A$816:$B$892,2,0),"")</f>
        <v>NO APLICA</v>
      </c>
      <c r="AL1743" s="78" t="s">
        <v>554</v>
      </c>
      <c r="AM1743" s="78">
        <v>530805</v>
      </c>
      <c r="AN1743" s="79" t="str">
        <f>IF(AM1743&lt;&gt;"",+VLOOKUP(AM1743,NIVELES!$A$1652:$B$2466,2,0),"")</f>
        <v>Materiales de Aseo</v>
      </c>
      <c r="AO1743" s="87">
        <v>4000</v>
      </c>
      <c r="AP1743" s="88">
        <v>0</v>
      </c>
      <c r="AQ1743" s="88">
        <v>0</v>
      </c>
      <c r="AR1743" s="88">
        <v>0</v>
      </c>
      <c r="AS1743" s="88">
        <v>4000</v>
      </c>
      <c r="AT1743" s="88">
        <v>0</v>
      </c>
      <c r="AU1743" s="88">
        <v>0</v>
      </c>
      <c r="AV1743" s="88">
        <v>0</v>
      </c>
      <c r="AW1743" s="88">
        <v>0</v>
      </c>
      <c r="AX1743" s="88">
        <v>0</v>
      </c>
      <c r="AY1743" s="88">
        <v>0</v>
      </c>
      <c r="AZ1743" s="88">
        <v>0</v>
      </c>
      <c r="BA1743" s="88">
        <v>0</v>
      </c>
      <c r="BB1743" s="89">
        <f t="shared" si="107"/>
        <v>4000</v>
      </c>
      <c r="BC1743" s="90" t="str">
        <f t="shared" si="106"/>
        <v>OK</v>
      </c>
      <c r="BD1743" s="91" t="str">
        <f t="shared" si="108"/>
        <v xml:space="preserve">                  </v>
      </c>
      <c r="BE1743" s="92">
        <f t="shared" si="109"/>
        <v>1</v>
      </c>
    </row>
    <row r="1744" spans="1:57" s="74" customFormat="1" ht="50.1" customHeight="1" x14ac:dyDescent="0.2">
      <c r="A1744" s="78" t="s">
        <v>55</v>
      </c>
      <c r="B1744" s="78" t="s">
        <v>59</v>
      </c>
      <c r="C1744" s="78" t="s">
        <v>16</v>
      </c>
      <c r="D1744" s="78" t="s">
        <v>605</v>
      </c>
      <c r="E1744" s="79" t="str">
        <f>+IF(C1744&lt;&gt;"",VLOOKUP(MID(C1744,18,5),NIVELES!$A$133:$B$213,2,0),"")</f>
        <v>MANABÍ</v>
      </c>
      <c r="F1744" s="80" t="s">
        <v>136</v>
      </c>
      <c r="G1744" s="81" t="str">
        <f>+IF(F1744&lt;&gt;"",VLOOKUP(F1744,NIVELES!$A$246:$C$464,3,0),"")</f>
        <v xml:space="preserve"> </v>
      </c>
      <c r="H1744" s="82" t="s">
        <v>1024</v>
      </c>
      <c r="I1744" s="78" t="s">
        <v>2201</v>
      </c>
      <c r="J1744" s="78" t="s">
        <v>2184</v>
      </c>
      <c r="K1744" s="78" t="s">
        <v>2185</v>
      </c>
      <c r="L1744" s="78" t="s">
        <v>2752</v>
      </c>
      <c r="M1744" s="78">
        <v>240</v>
      </c>
      <c r="N1744" s="78" t="s">
        <v>2753</v>
      </c>
      <c r="O1744" s="78" t="s">
        <v>2697</v>
      </c>
      <c r="P1744" s="82">
        <v>1</v>
      </c>
      <c r="Q1744" s="78" t="s">
        <v>2698</v>
      </c>
      <c r="R1744" s="82">
        <v>0</v>
      </c>
      <c r="S1744" s="82">
        <v>0</v>
      </c>
      <c r="T1744" s="82">
        <v>0</v>
      </c>
      <c r="U1744" s="82">
        <v>1</v>
      </c>
      <c r="V1744" s="82">
        <v>0</v>
      </c>
      <c r="W1744" s="82">
        <v>0</v>
      </c>
      <c r="X1744" s="82">
        <v>0</v>
      </c>
      <c r="Y1744" s="82">
        <v>0</v>
      </c>
      <c r="Z1744" s="82">
        <v>0</v>
      </c>
      <c r="AA1744" s="82">
        <v>0</v>
      </c>
      <c r="AB1744" s="82">
        <v>0</v>
      </c>
      <c r="AC1744" s="82">
        <v>0</v>
      </c>
      <c r="AD1744" s="85" t="str">
        <f>IF(A1744&lt;&gt;"",IF(D1744="DIRECCIÓN_DE_TRANSFERENCIAS","280 0031",VLOOKUP(C1744,NIVELES!$A$14:$B$105,2,0)),"")</f>
        <v>280 4130</v>
      </c>
      <c r="AE1744" s="86" t="s">
        <v>322</v>
      </c>
      <c r="AF1744" s="86" t="s">
        <v>543</v>
      </c>
      <c r="AG1744" s="79" t="str">
        <f>+IF(AF1744&lt;&gt;"",VLOOKUP(AF1744,NIVELES!$A$666:$B$673,2,0),"")</f>
        <v>DESARROLLO_INFANTIL</v>
      </c>
      <c r="AH1744" s="78" t="s">
        <v>322</v>
      </c>
      <c r="AI1744" s="79" t="str">
        <f>IF(AH1744&lt;&gt;"",VLOOKUP(CONCATENATE(AG1744,AH1744),NIVELES!$B$676:$C$745,2,0),"")</f>
        <v>Centros Infantiles Del Buen Vivir Atencion Directa -Funcionamiento Operación Y Atencion De Unidades</v>
      </c>
      <c r="AJ1744" s="78" t="s">
        <v>517</v>
      </c>
      <c r="AK1744" s="79" t="str">
        <f>+IF(AJ1744&lt;&gt;"",VLOOKUP(AJ1744,NIVELES!$A$816:$B$892,2,0),"")</f>
        <v>NO APLICA</v>
      </c>
      <c r="AL1744" s="78" t="s">
        <v>554</v>
      </c>
      <c r="AM1744" s="78">
        <v>530812</v>
      </c>
      <c r="AN1744" s="79" t="str">
        <f>IF(AM1744&lt;&gt;"",+VLOOKUP(AM1744,NIVELES!$A$1652:$B$2466,2,0),"")</f>
        <v>Materiales Didácticos</v>
      </c>
      <c r="AO1744" s="87">
        <v>5103.95</v>
      </c>
      <c r="AP1744" s="88">
        <v>0</v>
      </c>
      <c r="AQ1744" s="88">
        <v>0</v>
      </c>
      <c r="AR1744" s="88">
        <v>0</v>
      </c>
      <c r="AS1744" s="88">
        <v>5103.95</v>
      </c>
      <c r="AT1744" s="88">
        <v>0</v>
      </c>
      <c r="AU1744" s="88">
        <v>0</v>
      </c>
      <c r="AV1744" s="88">
        <v>0</v>
      </c>
      <c r="AW1744" s="88">
        <v>0</v>
      </c>
      <c r="AX1744" s="88">
        <v>0</v>
      </c>
      <c r="AY1744" s="88">
        <v>0</v>
      </c>
      <c r="AZ1744" s="88">
        <v>0</v>
      </c>
      <c r="BA1744" s="88">
        <v>0</v>
      </c>
      <c r="BB1744" s="89">
        <f t="shared" si="107"/>
        <v>5103.95</v>
      </c>
      <c r="BC1744" s="90" t="str">
        <f t="shared" si="106"/>
        <v>OK</v>
      </c>
      <c r="BD1744" s="91" t="str">
        <f t="shared" si="108"/>
        <v xml:space="preserve">                  </v>
      </c>
      <c r="BE1744" s="92">
        <f t="shared" si="109"/>
        <v>1</v>
      </c>
    </row>
    <row r="1745" spans="1:57" s="74" customFormat="1" ht="50.1" customHeight="1" x14ac:dyDescent="0.2">
      <c r="A1745" s="78" t="s">
        <v>55</v>
      </c>
      <c r="B1745" s="78" t="s">
        <v>59</v>
      </c>
      <c r="C1745" s="78" t="s">
        <v>16</v>
      </c>
      <c r="D1745" s="78" t="s">
        <v>605</v>
      </c>
      <c r="E1745" s="79" t="str">
        <f>+IF(C1745&lt;&gt;"",VLOOKUP(MID(C1745,18,5),NIVELES!$A$133:$B$213,2,0),"")</f>
        <v>MANABÍ</v>
      </c>
      <c r="F1745" s="80" t="s">
        <v>136</v>
      </c>
      <c r="G1745" s="81" t="str">
        <f>+IF(F1745&lt;&gt;"",VLOOKUP(F1745,NIVELES!$A$246:$C$464,3,0),"")</f>
        <v xml:space="preserve"> </v>
      </c>
      <c r="H1745" s="82" t="s">
        <v>1024</v>
      </c>
      <c r="I1745" s="78" t="s">
        <v>2201</v>
      </c>
      <c r="J1745" s="78" t="s">
        <v>2184</v>
      </c>
      <c r="K1745" s="78" t="s">
        <v>2185</v>
      </c>
      <c r="L1745" s="78" t="s">
        <v>2752</v>
      </c>
      <c r="M1745" s="78">
        <v>240</v>
      </c>
      <c r="N1745" s="78" t="s">
        <v>2753</v>
      </c>
      <c r="O1745" s="78" t="s">
        <v>2759</v>
      </c>
      <c r="P1745" s="82">
        <v>0</v>
      </c>
      <c r="Q1745" s="78" t="s">
        <v>2760</v>
      </c>
      <c r="R1745" s="82">
        <v>0</v>
      </c>
      <c r="S1745" s="82">
        <v>0</v>
      </c>
      <c r="T1745" s="82">
        <v>0</v>
      </c>
      <c r="U1745" s="82">
        <v>0</v>
      </c>
      <c r="V1745" s="82">
        <v>0</v>
      </c>
      <c r="W1745" s="82">
        <v>0</v>
      </c>
      <c r="X1745" s="82">
        <v>0</v>
      </c>
      <c r="Y1745" s="82">
        <v>0</v>
      </c>
      <c r="Z1745" s="82">
        <v>0</v>
      </c>
      <c r="AA1745" s="82">
        <v>0</v>
      </c>
      <c r="AB1745" s="82">
        <v>0</v>
      </c>
      <c r="AC1745" s="82">
        <v>0</v>
      </c>
      <c r="AD1745" s="85" t="str">
        <f>IF(A1745&lt;&gt;"",IF(D1745="DIRECCIÓN_DE_TRANSFERENCIAS","280 0031",VLOOKUP(C1745,NIVELES!$A$14:$B$105,2,0)),"")</f>
        <v>280 4130</v>
      </c>
      <c r="AE1745" s="86" t="s">
        <v>322</v>
      </c>
      <c r="AF1745" s="86" t="s">
        <v>543</v>
      </c>
      <c r="AG1745" s="79" t="str">
        <f>+IF(AF1745&lt;&gt;"",VLOOKUP(AF1745,NIVELES!$A$666:$B$673,2,0),"")</f>
        <v>DESARROLLO_INFANTIL</v>
      </c>
      <c r="AH1745" s="78" t="s">
        <v>322</v>
      </c>
      <c r="AI1745" s="79" t="str">
        <f>IF(AH1745&lt;&gt;"",VLOOKUP(CONCATENATE(AG1745,AH1745),NIVELES!$B$676:$C$745,2,0),"")</f>
        <v>Centros Infantiles Del Buen Vivir Atencion Directa -Funcionamiento Operación Y Atencion De Unidades</v>
      </c>
      <c r="AJ1745" s="78" t="s">
        <v>517</v>
      </c>
      <c r="AK1745" s="79" t="str">
        <f>+IF(AJ1745&lt;&gt;"",VLOOKUP(AJ1745,NIVELES!$A$816:$B$892,2,0),"")</f>
        <v>NO APLICA</v>
      </c>
      <c r="AL1745" s="78" t="s">
        <v>555</v>
      </c>
      <c r="AM1745" s="78">
        <v>570102</v>
      </c>
      <c r="AN1745" s="79" t="str">
        <f>IF(AM1745&lt;&gt;"",+VLOOKUP(AM1745,NIVELES!$A$1652:$B$2466,2,0),"")</f>
        <v>Tasas Generales, Impuestos, Contribuciones, Permisos, Licencias y Patentes.</v>
      </c>
      <c r="AO1745" s="87">
        <v>0</v>
      </c>
      <c r="AP1745" s="88">
        <v>0</v>
      </c>
      <c r="AQ1745" s="88">
        <v>0</v>
      </c>
      <c r="AR1745" s="88">
        <v>0</v>
      </c>
      <c r="AS1745" s="88">
        <v>0</v>
      </c>
      <c r="AT1745" s="88">
        <v>0</v>
      </c>
      <c r="AU1745" s="88">
        <v>0</v>
      </c>
      <c r="AV1745" s="88">
        <v>0</v>
      </c>
      <c r="AW1745" s="88">
        <v>0</v>
      </c>
      <c r="AX1745" s="88">
        <v>0</v>
      </c>
      <c r="AY1745" s="88">
        <v>0</v>
      </c>
      <c r="AZ1745" s="88">
        <v>0</v>
      </c>
      <c r="BA1745" s="88">
        <v>0</v>
      </c>
      <c r="BB1745" s="89">
        <f t="shared" si="107"/>
        <v>0</v>
      </c>
      <c r="BC1745" s="90" t="str">
        <f t="shared" si="106"/>
        <v>OK</v>
      </c>
      <c r="BD1745" s="91" t="str">
        <f t="shared" si="108"/>
        <v xml:space="preserve">                  </v>
      </c>
      <c r="BE1745" s="92">
        <f t="shared" si="109"/>
        <v>0</v>
      </c>
    </row>
    <row r="1746" spans="1:57" s="74" customFormat="1" ht="50.1" customHeight="1" x14ac:dyDescent="0.2">
      <c r="A1746" s="78" t="s">
        <v>55</v>
      </c>
      <c r="B1746" s="78" t="s">
        <v>59</v>
      </c>
      <c r="C1746" s="78" t="s">
        <v>16</v>
      </c>
      <c r="D1746" s="78" t="s">
        <v>605</v>
      </c>
      <c r="E1746" s="79" t="str">
        <f>+IF(C1746&lt;&gt;"",VLOOKUP(MID(C1746,18,5),NIVELES!$A$133:$B$213,2,0),"")</f>
        <v>MANABÍ</v>
      </c>
      <c r="F1746" s="80" t="s">
        <v>136</v>
      </c>
      <c r="G1746" s="81" t="str">
        <f>+IF(F1746&lt;&gt;"",VLOOKUP(F1746,NIVELES!$A$246:$C$464,3,0),"")</f>
        <v xml:space="preserve"> </v>
      </c>
      <c r="H1746" s="82" t="s">
        <v>1024</v>
      </c>
      <c r="I1746" s="78" t="s">
        <v>2201</v>
      </c>
      <c r="J1746" s="78" t="s">
        <v>2184</v>
      </c>
      <c r="K1746" s="78" t="s">
        <v>2185</v>
      </c>
      <c r="L1746" s="78" t="s">
        <v>1791</v>
      </c>
      <c r="M1746" s="78" t="s">
        <v>1791</v>
      </c>
      <c r="N1746" s="78" t="s">
        <v>1791</v>
      </c>
      <c r="O1746" s="78" t="s">
        <v>2167</v>
      </c>
      <c r="P1746" s="82">
        <v>0</v>
      </c>
      <c r="Q1746" s="78" t="s">
        <v>2204</v>
      </c>
      <c r="R1746" s="82"/>
      <c r="S1746" s="82"/>
      <c r="T1746" s="82"/>
      <c r="U1746" s="82"/>
      <c r="V1746" s="82"/>
      <c r="W1746" s="82"/>
      <c r="X1746" s="82"/>
      <c r="Y1746" s="82"/>
      <c r="Z1746" s="82"/>
      <c r="AA1746" s="82"/>
      <c r="AB1746" s="82"/>
      <c r="AC1746" s="82"/>
      <c r="AD1746" s="85" t="str">
        <f>IF(A1746&lt;&gt;"",IF(D1746="DIRECCIÓN_DE_TRANSFERENCIAS","280 0031",VLOOKUP(C1746,NIVELES!$A$14:$B$105,2,0)),"")</f>
        <v>280 4130</v>
      </c>
      <c r="AE1746" s="86" t="s">
        <v>322</v>
      </c>
      <c r="AF1746" s="86" t="s">
        <v>543</v>
      </c>
      <c r="AG1746" s="79" t="str">
        <f>+IF(AF1746&lt;&gt;"",VLOOKUP(AF1746,NIVELES!$A$666:$B$673,2,0),"")</f>
        <v>DESARROLLO_INFANTIL</v>
      </c>
      <c r="AH1746" s="78" t="s">
        <v>321</v>
      </c>
      <c r="AI1746" s="79" t="str">
        <f>IF(AH1746&lt;&gt;"",VLOOKUP(CONCATENATE(AG1746,AH1746),NIVELES!$B$676:$C$745,2,0),"")</f>
        <v>Centros Infantiles Del Buen Vivir Operados Por Terceros -Funcionamiento Operación Y Atencion De Unidades</v>
      </c>
      <c r="AJ1746" s="78" t="s">
        <v>517</v>
      </c>
      <c r="AK1746" s="79" t="str">
        <f>+IF(AJ1746&lt;&gt;"",VLOOKUP(AJ1746,NIVELES!$A$816:$B$892,2,0),"")</f>
        <v>NO APLICA</v>
      </c>
      <c r="AL1746" s="78" t="s">
        <v>553</v>
      </c>
      <c r="AM1746" s="78">
        <v>510105</v>
      </c>
      <c r="AN1746" s="79" t="str">
        <f>IF(AM1746&lt;&gt;"",+VLOOKUP(AM1746,NIVELES!$A$1652:$B$2466,2,0),"")</f>
        <v>Remuneraciones Unificadas</v>
      </c>
      <c r="AO1746" s="87">
        <v>0</v>
      </c>
      <c r="AP1746" s="88">
        <v>0</v>
      </c>
      <c r="AQ1746" s="88">
        <v>0</v>
      </c>
      <c r="AR1746" s="88">
        <v>0</v>
      </c>
      <c r="AS1746" s="88">
        <v>0</v>
      </c>
      <c r="AT1746" s="88">
        <v>0</v>
      </c>
      <c r="AU1746" s="88">
        <v>0</v>
      </c>
      <c r="AV1746" s="88">
        <v>0</v>
      </c>
      <c r="AW1746" s="88">
        <v>0</v>
      </c>
      <c r="AX1746" s="88">
        <v>0</v>
      </c>
      <c r="AY1746" s="88">
        <v>0</v>
      </c>
      <c r="AZ1746" s="88">
        <v>0</v>
      </c>
      <c r="BA1746" s="88">
        <v>0</v>
      </c>
      <c r="BB1746" s="89">
        <f t="shared" si="107"/>
        <v>0</v>
      </c>
      <c r="BC1746" s="90" t="str">
        <f t="shared" si="106"/>
        <v>OK</v>
      </c>
      <c r="BD1746" s="91" t="str">
        <f t="shared" si="108"/>
        <v xml:space="preserve">                  </v>
      </c>
      <c r="BE1746" s="92">
        <f t="shared" si="109"/>
        <v>0</v>
      </c>
    </row>
    <row r="1747" spans="1:57" s="74" customFormat="1" ht="50.1" customHeight="1" x14ac:dyDescent="0.2">
      <c r="A1747" s="78" t="s">
        <v>55</v>
      </c>
      <c r="B1747" s="78" t="s">
        <v>59</v>
      </c>
      <c r="C1747" s="78" t="s">
        <v>16</v>
      </c>
      <c r="D1747" s="78" t="s">
        <v>605</v>
      </c>
      <c r="E1747" s="79" t="str">
        <f>+IF(C1747&lt;&gt;"",VLOOKUP(MID(C1747,18,5),NIVELES!$A$133:$B$213,2,0),"")</f>
        <v>MANABÍ</v>
      </c>
      <c r="F1747" s="80" t="s">
        <v>136</v>
      </c>
      <c r="G1747" s="81" t="str">
        <f>+IF(F1747&lt;&gt;"",VLOOKUP(F1747,NIVELES!$A$246:$C$464,3,0),"")</f>
        <v xml:space="preserve"> </v>
      </c>
      <c r="H1747" s="82" t="s">
        <v>1024</v>
      </c>
      <c r="I1747" s="78" t="s">
        <v>2201</v>
      </c>
      <c r="J1747" s="78" t="s">
        <v>2184</v>
      </c>
      <c r="K1747" s="78" t="s">
        <v>2185</v>
      </c>
      <c r="L1747" s="78" t="s">
        <v>1791</v>
      </c>
      <c r="M1747" s="78" t="s">
        <v>1791</v>
      </c>
      <c r="N1747" s="78" t="s">
        <v>1791</v>
      </c>
      <c r="O1747" s="78" t="s">
        <v>2167</v>
      </c>
      <c r="P1747" s="82">
        <v>0</v>
      </c>
      <c r="Q1747" s="78" t="s">
        <v>2204</v>
      </c>
      <c r="R1747" s="82"/>
      <c r="S1747" s="82"/>
      <c r="T1747" s="82"/>
      <c r="U1747" s="82"/>
      <c r="V1747" s="82"/>
      <c r="W1747" s="82"/>
      <c r="X1747" s="82"/>
      <c r="Y1747" s="82"/>
      <c r="Z1747" s="82"/>
      <c r="AA1747" s="82"/>
      <c r="AB1747" s="82"/>
      <c r="AC1747" s="82"/>
      <c r="AD1747" s="85" t="str">
        <f>IF(A1747&lt;&gt;"",IF(D1747="DIRECCIÓN_DE_TRANSFERENCIAS","280 0031",VLOOKUP(C1747,NIVELES!$A$14:$B$105,2,0)),"")</f>
        <v>280 4130</v>
      </c>
      <c r="AE1747" s="86" t="s">
        <v>322</v>
      </c>
      <c r="AF1747" s="86" t="s">
        <v>543</v>
      </c>
      <c r="AG1747" s="79" t="str">
        <f>+IF(AF1747&lt;&gt;"",VLOOKUP(AF1747,NIVELES!$A$666:$B$673,2,0),"")</f>
        <v>DESARROLLO_INFANTIL</v>
      </c>
      <c r="AH1747" s="78" t="s">
        <v>321</v>
      </c>
      <c r="AI1747" s="79" t="str">
        <f>IF(AH1747&lt;&gt;"",VLOOKUP(CONCATENATE(AG1747,AH1747),NIVELES!$B$676:$C$745,2,0),"")</f>
        <v>Centros Infantiles Del Buen Vivir Operados Por Terceros -Funcionamiento Operación Y Atencion De Unidades</v>
      </c>
      <c r="AJ1747" s="78" t="s">
        <v>517</v>
      </c>
      <c r="AK1747" s="79" t="str">
        <f>+IF(AJ1747&lt;&gt;"",VLOOKUP(AJ1747,NIVELES!$A$816:$B$892,2,0),"")</f>
        <v>NO APLICA</v>
      </c>
      <c r="AL1747" s="78" t="s">
        <v>553</v>
      </c>
      <c r="AM1747" s="78">
        <v>510203</v>
      </c>
      <c r="AN1747" s="79" t="str">
        <f>IF(AM1747&lt;&gt;"",+VLOOKUP(AM1747,NIVELES!$A$1652:$B$2466,2,0),"")</f>
        <v>Decimotercer Sueldo</v>
      </c>
      <c r="AO1747" s="87">
        <v>0</v>
      </c>
      <c r="AP1747" s="88">
        <v>0</v>
      </c>
      <c r="AQ1747" s="88">
        <v>0</v>
      </c>
      <c r="AR1747" s="88">
        <v>0</v>
      </c>
      <c r="AS1747" s="88">
        <v>0</v>
      </c>
      <c r="AT1747" s="88">
        <v>0</v>
      </c>
      <c r="AU1747" s="88">
        <v>0</v>
      </c>
      <c r="AV1747" s="88">
        <v>0</v>
      </c>
      <c r="AW1747" s="88">
        <v>0</v>
      </c>
      <c r="AX1747" s="88">
        <v>0</v>
      </c>
      <c r="AY1747" s="88">
        <v>0</v>
      </c>
      <c r="AZ1747" s="88">
        <v>0</v>
      </c>
      <c r="BA1747" s="88">
        <v>0</v>
      </c>
      <c r="BB1747" s="89">
        <f t="shared" si="107"/>
        <v>0</v>
      </c>
      <c r="BC1747" s="90" t="str">
        <f t="shared" si="106"/>
        <v>OK</v>
      </c>
      <c r="BD1747" s="91" t="str">
        <f t="shared" si="108"/>
        <v xml:space="preserve">                  </v>
      </c>
      <c r="BE1747" s="92">
        <f t="shared" si="109"/>
        <v>0</v>
      </c>
    </row>
    <row r="1748" spans="1:57" s="74" customFormat="1" ht="50.1" customHeight="1" x14ac:dyDescent="0.2">
      <c r="A1748" s="78" t="s">
        <v>55</v>
      </c>
      <c r="B1748" s="78" t="s">
        <v>59</v>
      </c>
      <c r="C1748" s="78" t="s">
        <v>16</v>
      </c>
      <c r="D1748" s="78" t="s">
        <v>605</v>
      </c>
      <c r="E1748" s="79" t="str">
        <f>+IF(C1748&lt;&gt;"",VLOOKUP(MID(C1748,18,5),NIVELES!$A$133:$B$213,2,0),"")</f>
        <v>MANABÍ</v>
      </c>
      <c r="F1748" s="80" t="s">
        <v>136</v>
      </c>
      <c r="G1748" s="81" t="str">
        <f>+IF(F1748&lt;&gt;"",VLOOKUP(F1748,NIVELES!$A$246:$C$464,3,0),"")</f>
        <v xml:space="preserve"> </v>
      </c>
      <c r="H1748" s="82" t="s">
        <v>1024</v>
      </c>
      <c r="I1748" s="78" t="s">
        <v>2201</v>
      </c>
      <c r="J1748" s="78" t="s">
        <v>2184</v>
      </c>
      <c r="K1748" s="78" t="s">
        <v>2185</v>
      </c>
      <c r="L1748" s="78" t="s">
        <v>1791</v>
      </c>
      <c r="M1748" s="78" t="s">
        <v>1791</v>
      </c>
      <c r="N1748" s="78" t="s">
        <v>1791</v>
      </c>
      <c r="O1748" s="78" t="s">
        <v>2167</v>
      </c>
      <c r="P1748" s="82">
        <v>0</v>
      </c>
      <c r="Q1748" s="78" t="s">
        <v>2204</v>
      </c>
      <c r="R1748" s="82"/>
      <c r="S1748" s="82"/>
      <c r="T1748" s="82"/>
      <c r="U1748" s="82"/>
      <c r="V1748" s="82"/>
      <c r="W1748" s="82"/>
      <c r="X1748" s="82"/>
      <c r="Y1748" s="82"/>
      <c r="Z1748" s="82"/>
      <c r="AA1748" s="82"/>
      <c r="AB1748" s="82"/>
      <c r="AC1748" s="82"/>
      <c r="AD1748" s="85" t="str">
        <f>IF(A1748&lt;&gt;"",IF(D1748="DIRECCIÓN_DE_TRANSFERENCIAS","280 0031",VLOOKUP(C1748,NIVELES!$A$14:$B$105,2,0)),"")</f>
        <v>280 4130</v>
      </c>
      <c r="AE1748" s="86" t="s">
        <v>322</v>
      </c>
      <c r="AF1748" s="86" t="s">
        <v>543</v>
      </c>
      <c r="AG1748" s="79" t="str">
        <f>+IF(AF1748&lt;&gt;"",VLOOKUP(AF1748,NIVELES!$A$666:$B$673,2,0),"")</f>
        <v>DESARROLLO_INFANTIL</v>
      </c>
      <c r="AH1748" s="78" t="s">
        <v>321</v>
      </c>
      <c r="AI1748" s="79" t="str">
        <f>IF(AH1748&lt;&gt;"",VLOOKUP(CONCATENATE(AG1748,AH1748),NIVELES!$B$676:$C$745,2,0),"")</f>
        <v>Centros Infantiles Del Buen Vivir Operados Por Terceros -Funcionamiento Operación Y Atencion De Unidades</v>
      </c>
      <c r="AJ1748" s="78" t="s">
        <v>517</v>
      </c>
      <c r="AK1748" s="79" t="str">
        <f>+IF(AJ1748&lt;&gt;"",VLOOKUP(AJ1748,NIVELES!$A$816:$B$892,2,0),"")</f>
        <v>NO APLICA</v>
      </c>
      <c r="AL1748" s="78" t="s">
        <v>553</v>
      </c>
      <c r="AM1748" s="78">
        <v>510204</v>
      </c>
      <c r="AN1748" s="79" t="str">
        <f>IF(AM1748&lt;&gt;"",+VLOOKUP(AM1748,NIVELES!$A$1652:$B$2466,2,0),"")</f>
        <v>Decimocuarto Sueldo</v>
      </c>
      <c r="AO1748" s="87">
        <v>0</v>
      </c>
      <c r="AP1748" s="88">
        <v>0</v>
      </c>
      <c r="AQ1748" s="88">
        <v>0</v>
      </c>
      <c r="AR1748" s="88">
        <v>0</v>
      </c>
      <c r="AS1748" s="88">
        <v>0</v>
      </c>
      <c r="AT1748" s="88">
        <v>0</v>
      </c>
      <c r="AU1748" s="88">
        <v>0</v>
      </c>
      <c r="AV1748" s="88">
        <v>0</v>
      </c>
      <c r="AW1748" s="88">
        <v>0</v>
      </c>
      <c r="AX1748" s="88">
        <v>0</v>
      </c>
      <c r="AY1748" s="88">
        <v>0</v>
      </c>
      <c r="AZ1748" s="88">
        <v>0</v>
      </c>
      <c r="BA1748" s="88">
        <v>0</v>
      </c>
      <c r="BB1748" s="89">
        <f t="shared" si="107"/>
        <v>0</v>
      </c>
      <c r="BC1748" s="90" t="str">
        <f t="shared" si="106"/>
        <v>OK</v>
      </c>
      <c r="BD1748" s="91" t="str">
        <f t="shared" si="108"/>
        <v xml:space="preserve">                  </v>
      </c>
      <c r="BE1748" s="92">
        <f t="shared" si="109"/>
        <v>0</v>
      </c>
    </row>
    <row r="1749" spans="1:57" s="74" customFormat="1" ht="50.1" customHeight="1" x14ac:dyDescent="0.2">
      <c r="A1749" s="78" t="s">
        <v>55</v>
      </c>
      <c r="B1749" s="78" t="s">
        <v>59</v>
      </c>
      <c r="C1749" s="78" t="s">
        <v>16</v>
      </c>
      <c r="D1749" s="78" t="s">
        <v>605</v>
      </c>
      <c r="E1749" s="79" t="str">
        <f>+IF(C1749&lt;&gt;"",VLOOKUP(MID(C1749,18,5),NIVELES!$A$133:$B$213,2,0),"")</f>
        <v>MANABÍ</v>
      </c>
      <c r="F1749" s="80" t="s">
        <v>136</v>
      </c>
      <c r="G1749" s="81" t="str">
        <f>+IF(F1749&lt;&gt;"",VLOOKUP(F1749,NIVELES!$A$246:$C$464,3,0),"")</f>
        <v xml:space="preserve"> </v>
      </c>
      <c r="H1749" s="82" t="s">
        <v>1024</v>
      </c>
      <c r="I1749" s="78" t="s">
        <v>2201</v>
      </c>
      <c r="J1749" s="78" t="s">
        <v>2184</v>
      </c>
      <c r="K1749" s="78" t="s">
        <v>2185</v>
      </c>
      <c r="L1749" s="78" t="s">
        <v>1791</v>
      </c>
      <c r="M1749" s="78" t="s">
        <v>1791</v>
      </c>
      <c r="N1749" s="78" t="s">
        <v>1791</v>
      </c>
      <c r="O1749" s="78" t="s">
        <v>2167</v>
      </c>
      <c r="P1749" s="82">
        <v>0</v>
      </c>
      <c r="Q1749" s="78" t="s">
        <v>2204</v>
      </c>
      <c r="R1749" s="82"/>
      <c r="S1749" s="82"/>
      <c r="T1749" s="82"/>
      <c r="U1749" s="82"/>
      <c r="V1749" s="82"/>
      <c r="W1749" s="82"/>
      <c r="X1749" s="82"/>
      <c r="Y1749" s="82"/>
      <c r="Z1749" s="82"/>
      <c r="AA1749" s="82"/>
      <c r="AB1749" s="82"/>
      <c r="AC1749" s="82"/>
      <c r="AD1749" s="85" t="str">
        <f>IF(A1749&lt;&gt;"",IF(D1749="DIRECCIÓN_DE_TRANSFERENCIAS","280 0031",VLOOKUP(C1749,NIVELES!$A$14:$B$105,2,0)),"")</f>
        <v>280 4130</v>
      </c>
      <c r="AE1749" s="86" t="s">
        <v>322</v>
      </c>
      <c r="AF1749" s="86" t="s">
        <v>543</v>
      </c>
      <c r="AG1749" s="79" t="str">
        <f>+IF(AF1749&lt;&gt;"",VLOOKUP(AF1749,NIVELES!$A$666:$B$673,2,0),"")</f>
        <v>DESARROLLO_INFANTIL</v>
      </c>
      <c r="AH1749" s="78" t="s">
        <v>321</v>
      </c>
      <c r="AI1749" s="79" t="str">
        <f>IF(AH1749&lt;&gt;"",VLOOKUP(CONCATENATE(AG1749,AH1749),NIVELES!$B$676:$C$745,2,0),"")</f>
        <v>Centros Infantiles Del Buen Vivir Operados Por Terceros -Funcionamiento Operación Y Atencion De Unidades</v>
      </c>
      <c r="AJ1749" s="78" t="s">
        <v>517</v>
      </c>
      <c r="AK1749" s="79" t="str">
        <f>+IF(AJ1749&lt;&gt;"",VLOOKUP(AJ1749,NIVELES!$A$816:$B$892,2,0),"")</f>
        <v>NO APLICA</v>
      </c>
      <c r="AL1749" s="78" t="s">
        <v>553</v>
      </c>
      <c r="AM1749" s="78">
        <v>510510</v>
      </c>
      <c r="AN1749" s="79" t="str">
        <f>IF(AM1749&lt;&gt;"",+VLOOKUP(AM1749,NIVELES!$A$1652:$B$2466,2,0),"")</f>
        <v>Servicios Personales por Contrato</v>
      </c>
      <c r="AO1749" s="87">
        <v>0</v>
      </c>
      <c r="AP1749" s="88">
        <v>0</v>
      </c>
      <c r="AQ1749" s="88">
        <v>0</v>
      </c>
      <c r="AR1749" s="88">
        <v>0</v>
      </c>
      <c r="AS1749" s="88">
        <v>0</v>
      </c>
      <c r="AT1749" s="88">
        <v>0</v>
      </c>
      <c r="AU1749" s="88">
        <v>0</v>
      </c>
      <c r="AV1749" s="88">
        <v>0</v>
      </c>
      <c r="AW1749" s="88">
        <v>0</v>
      </c>
      <c r="AX1749" s="88">
        <v>0</v>
      </c>
      <c r="AY1749" s="88">
        <v>0</v>
      </c>
      <c r="AZ1749" s="88">
        <v>0</v>
      </c>
      <c r="BA1749" s="88">
        <v>0</v>
      </c>
      <c r="BB1749" s="89">
        <f t="shared" si="107"/>
        <v>0</v>
      </c>
      <c r="BC1749" s="90" t="str">
        <f t="shared" si="106"/>
        <v>OK</v>
      </c>
      <c r="BD1749" s="91" t="str">
        <f t="shared" si="108"/>
        <v xml:space="preserve">                  </v>
      </c>
      <c r="BE1749" s="92">
        <f t="shared" si="109"/>
        <v>0</v>
      </c>
    </row>
    <row r="1750" spans="1:57" s="74" customFormat="1" ht="50.1" customHeight="1" x14ac:dyDescent="0.2">
      <c r="A1750" s="78" t="s">
        <v>55</v>
      </c>
      <c r="B1750" s="78" t="s">
        <v>59</v>
      </c>
      <c r="C1750" s="78" t="s">
        <v>16</v>
      </c>
      <c r="D1750" s="78" t="s">
        <v>605</v>
      </c>
      <c r="E1750" s="79" t="str">
        <f>+IF(C1750&lt;&gt;"",VLOOKUP(MID(C1750,18,5),NIVELES!$A$133:$B$213,2,0),"")</f>
        <v>MANABÍ</v>
      </c>
      <c r="F1750" s="80" t="s">
        <v>136</v>
      </c>
      <c r="G1750" s="81" t="str">
        <f>+IF(F1750&lt;&gt;"",VLOOKUP(F1750,NIVELES!$A$246:$C$464,3,0),"")</f>
        <v xml:space="preserve"> </v>
      </c>
      <c r="H1750" s="82" t="s">
        <v>1024</v>
      </c>
      <c r="I1750" s="78" t="s">
        <v>2201</v>
      </c>
      <c r="J1750" s="78" t="s">
        <v>2184</v>
      </c>
      <c r="K1750" s="78" t="s">
        <v>2185</v>
      </c>
      <c r="L1750" s="78" t="s">
        <v>1791</v>
      </c>
      <c r="M1750" s="78" t="s">
        <v>1791</v>
      </c>
      <c r="N1750" s="78" t="s">
        <v>1791</v>
      </c>
      <c r="O1750" s="78" t="s">
        <v>2167</v>
      </c>
      <c r="P1750" s="82">
        <v>0</v>
      </c>
      <c r="Q1750" s="78" t="s">
        <v>2204</v>
      </c>
      <c r="R1750" s="82"/>
      <c r="S1750" s="82"/>
      <c r="T1750" s="82"/>
      <c r="U1750" s="82"/>
      <c r="V1750" s="82"/>
      <c r="W1750" s="82"/>
      <c r="X1750" s="82"/>
      <c r="Y1750" s="82"/>
      <c r="Z1750" s="82"/>
      <c r="AA1750" s="82"/>
      <c r="AB1750" s="82"/>
      <c r="AC1750" s="82"/>
      <c r="AD1750" s="85" t="str">
        <f>IF(A1750&lt;&gt;"",IF(D1750="DIRECCIÓN_DE_TRANSFERENCIAS","280 0031",VLOOKUP(C1750,NIVELES!$A$14:$B$105,2,0)),"")</f>
        <v>280 4130</v>
      </c>
      <c r="AE1750" s="86" t="s">
        <v>322</v>
      </c>
      <c r="AF1750" s="86" t="s">
        <v>543</v>
      </c>
      <c r="AG1750" s="79" t="str">
        <f>+IF(AF1750&lt;&gt;"",VLOOKUP(AF1750,NIVELES!$A$666:$B$673,2,0),"")</f>
        <v>DESARROLLO_INFANTIL</v>
      </c>
      <c r="AH1750" s="78" t="s">
        <v>321</v>
      </c>
      <c r="AI1750" s="79" t="str">
        <f>IF(AH1750&lt;&gt;"",VLOOKUP(CONCATENATE(AG1750,AH1750),NIVELES!$B$676:$C$745,2,0),"")</f>
        <v>Centros Infantiles Del Buen Vivir Operados Por Terceros -Funcionamiento Operación Y Atencion De Unidades</v>
      </c>
      <c r="AJ1750" s="78" t="s">
        <v>517</v>
      </c>
      <c r="AK1750" s="79" t="str">
        <f>+IF(AJ1750&lt;&gt;"",VLOOKUP(AJ1750,NIVELES!$A$816:$B$892,2,0),"")</f>
        <v>NO APLICA</v>
      </c>
      <c r="AL1750" s="78" t="s">
        <v>553</v>
      </c>
      <c r="AM1750" s="78">
        <v>510601</v>
      </c>
      <c r="AN1750" s="79" t="str">
        <f>IF(AM1750&lt;&gt;"",+VLOOKUP(AM1750,NIVELES!$A$1652:$B$2466,2,0),"")</f>
        <v>Aporte Patronal</v>
      </c>
      <c r="AO1750" s="87">
        <v>0</v>
      </c>
      <c r="AP1750" s="88">
        <v>0</v>
      </c>
      <c r="AQ1750" s="88">
        <v>0</v>
      </c>
      <c r="AR1750" s="88">
        <v>0</v>
      </c>
      <c r="AS1750" s="88">
        <v>0</v>
      </c>
      <c r="AT1750" s="88">
        <v>0</v>
      </c>
      <c r="AU1750" s="88">
        <v>0</v>
      </c>
      <c r="AV1750" s="88">
        <v>0</v>
      </c>
      <c r="AW1750" s="88">
        <v>0</v>
      </c>
      <c r="AX1750" s="88">
        <v>0</v>
      </c>
      <c r="AY1750" s="88">
        <v>0</v>
      </c>
      <c r="AZ1750" s="88">
        <v>0</v>
      </c>
      <c r="BA1750" s="88">
        <v>0</v>
      </c>
      <c r="BB1750" s="89">
        <f t="shared" si="107"/>
        <v>0</v>
      </c>
      <c r="BC1750" s="90" t="str">
        <f t="shared" si="106"/>
        <v>OK</v>
      </c>
      <c r="BD1750" s="91" t="str">
        <f t="shared" si="108"/>
        <v xml:space="preserve">                  </v>
      </c>
      <c r="BE1750" s="92">
        <f t="shared" si="109"/>
        <v>0</v>
      </c>
    </row>
    <row r="1751" spans="1:57" s="74" customFormat="1" ht="50.1" customHeight="1" x14ac:dyDescent="0.2">
      <c r="A1751" s="78" t="s">
        <v>55</v>
      </c>
      <c r="B1751" s="78" t="s">
        <v>59</v>
      </c>
      <c r="C1751" s="78" t="s">
        <v>16</v>
      </c>
      <c r="D1751" s="78" t="s">
        <v>605</v>
      </c>
      <c r="E1751" s="79" t="str">
        <f>+IF(C1751&lt;&gt;"",VLOOKUP(MID(C1751,18,5),NIVELES!$A$133:$B$213,2,0),"")</f>
        <v>MANABÍ</v>
      </c>
      <c r="F1751" s="80" t="s">
        <v>136</v>
      </c>
      <c r="G1751" s="81" t="str">
        <f>+IF(F1751&lt;&gt;"",VLOOKUP(F1751,NIVELES!$A$246:$C$464,3,0),"")</f>
        <v xml:space="preserve"> </v>
      </c>
      <c r="H1751" s="82" t="s">
        <v>1024</v>
      </c>
      <c r="I1751" s="78" t="s">
        <v>2201</v>
      </c>
      <c r="J1751" s="78" t="s">
        <v>2184</v>
      </c>
      <c r="K1751" s="78" t="s">
        <v>2185</v>
      </c>
      <c r="L1751" s="78" t="s">
        <v>1791</v>
      </c>
      <c r="M1751" s="78" t="s">
        <v>1791</v>
      </c>
      <c r="N1751" s="78" t="s">
        <v>1791</v>
      </c>
      <c r="O1751" s="78" t="s">
        <v>2167</v>
      </c>
      <c r="P1751" s="82">
        <v>0</v>
      </c>
      <c r="Q1751" s="78" t="s">
        <v>2204</v>
      </c>
      <c r="R1751" s="82"/>
      <c r="S1751" s="82"/>
      <c r="T1751" s="82"/>
      <c r="U1751" s="82"/>
      <c r="V1751" s="82"/>
      <c r="W1751" s="82"/>
      <c r="X1751" s="82"/>
      <c r="Y1751" s="82"/>
      <c r="Z1751" s="82"/>
      <c r="AA1751" s="82"/>
      <c r="AB1751" s="82"/>
      <c r="AC1751" s="82"/>
      <c r="AD1751" s="85" t="str">
        <f>IF(A1751&lt;&gt;"",IF(D1751="DIRECCIÓN_DE_TRANSFERENCIAS","280 0031",VLOOKUP(C1751,NIVELES!$A$14:$B$105,2,0)),"")</f>
        <v>280 4130</v>
      </c>
      <c r="AE1751" s="86" t="s">
        <v>322</v>
      </c>
      <c r="AF1751" s="86" t="s">
        <v>543</v>
      </c>
      <c r="AG1751" s="79" t="str">
        <f>+IF(AF1751&lt;&gt;"",VLOOKUP(AF1751,NIVELES!$A$666:$B$673,2,0),"")</f>
        <v>DESARROLLO_INFANTIL</v>
      </c>
      <c r="AH1751" s="78" t="s">
        <v>321</v>
      </c>
      <c r="AI1751" s="79" t="str">
        <f>IF(AH1751&lt;&gt;"",VLOOKUP(CONCATENATE(AG1751,AH1751),NIVELES!$B$676:$C$745,2,0),"")</f>
        <v>Centros Infantiles Del Buen Vivir Operados Por Terceros -Funcionamiento Operación Y Atencion De Unidades</v>
      </c>
      <c r="AJ1751" s="78" t="s">
        <v>517</v>
      </c>
      <c r="AK1751" s="79" t="str">
        <f>+IF(AJ1751&lt;&gt;"",VLOOKUP(AJ1751,NIVELES!$A$816:$B$892,2,0),"")</f>
        <v>NO APLICA</v>
      </c>
      <c r="AL1751" s="78" t="s">
        <v>553</v>
      </c>
      <c r="AM1751" s="78">
        <v>510602</v>
      </c>
      <c r="AN1751" s="79" t="str">
        <f>IF(AM1751&lt;&gt;"",+VLOOKUP(AM1751,NIVELES!$A$1652:$B$2466,2,0),"")</f>
        <v>Fondo de Reserva</v>
      </c>
      <c r="AO1751" s="87">
        <v>0</v>
      </c>
      <c r="AP1751" s="88">
        <v>0</v>
      </c>
      <c r="AQ1751" s="88">
        <v>0</v>
      </c>
      <c r="AR1751" s="88">
        <v>0</v>
      </c>
      <c r="AS1751" s="88">
        <v>0</v>
      </c>
      <c r="AT1751" s="88">
        <v>0</v>
      </c>
      <c r="AU1751" s="88">
        <v>0</v>
      </c>
      <c r="AV1751" s="88">
        <v>0</v>
      </c>
      <c r="AW1751" s="88">
        <v>0</v>
      </c>
      <c r="AX1751" s="88">
        <v>0</v>
      </c>
      <c r="AY1751" s="88">
        <v>0</v>
      </c>
      <c r="AZ1751" s="88">
        <v>0</v>
      </c>
      <c r="BA1751" s="88">
        <v>0</v>
      </c>
      <c r="BB1751" s="89">
        <f t="shared" si="107"/>
        <v>0</v>
      </c>
      <c r="BC1751" s="90" t="str">
        <f t="shared" si="106"/>
        <v>OK</v>
      </c>
      <c r="BD1751" s="91" t="str">
        <f t="shared" si="108"/>
        <v xml:space="preserve">                  </v>
      </c>
      <c r="BE1751" s="92">
        <f t="shared" si="109"/>
        <v>0</v>
      </c>
    </row>
    <row r="1752" spans="1:57" s="74" customFormat="1" ht="50.1" customHeight="1" x14ac:dyDescent="0.2">
      <c r="A1752" s="78" t="s">
        <v>55</v>
      </c>
      <c r="B1752" s="78" t="s">
        <v>59</v>
      </c>
      <c r="C1752" s="78" t="s">
        <v>16</v>
      </c>
      <c r="D1752" s="78" t="s">
        <v>605</v>
      </c>
      <c r="E1752" s="79" t="str">
        <f>+IF(C1752&lt;&gt;"",VLOOKUP(MID(C1752,18,5),NIVELES!$A$133:$B$213,2,0),"")</f>
        <v>MANABÍ</v>
      </c>
      <c r="F1752" s="80" t="s">
        <v>136</v>
      </c>
      <c r="G1752" s="81" t="str">
        <f>+IF(F1752&lt;&gt;"",VLOOKUP(F1752,NIVELES!$A$246:$C$464,3,0),"")</f>
        <v xml:space="preserve"> </v>
      </c>
      <c r="H1752" s="82" t="s">
        <v>1024</v>
      </c>
      <c r="I1752" s="78" t="s">
        <v>2201</v>
      </c>
      <c r="J1752" s="78" t="s">
        <v>2184</v>
      </c>
      <c r="K1752" s="78" t="s">
        <v>2185</v>
      </c>
      <c r="L1752" s="78" t="s">
        <v>2318</v>
      </c>
      <c r="M1752" s="78">
        <v>1112</v>
      </c>
      <c r="N1752" s="78" t="s">
        <v>2699</v>
      </c>
      <c r="O1752" s="78" t="s">
        <v>2700</v>
      </c>
      <c r="P1752" s="82">
        <v>1</v>
      </c>
      <c r="Q1752" s="78" t="s">
        <v>2761</v>
      </c>
      <c r="R1752" s="82"/>
      <c r="S1752" s="82"/>
      <c r="T1752" s="82">
        <v>1</v>
      </c>
      <c r="U1752" s="82"/>
      <c r="V1752" s="82"/>
      <c r="W1752" s="82"/>
      <c r="X1752" s="82"/>
      <c r="Y1752" s="82"/>
      <c r="Z1752" s="82"/>
      <c r="AA1752" s="82"/>
      <c r="AB1752" s="82"/>
      <c r="AC1752" s="82"/>
      <c r="AD1752" s="85" t="str">
        <f>IF(A1752&lt;&gt;"",IF(D1752="DIRECCIÓN_DE_TRANSFERENCIAS","280 0031",VLOOKUP(C1752,NIVELES!$A$14:$B$105,2,0)),"")</f>
        <v>280 4130</v>
      </c>
      <c r="AE1752" s="86" t="s">
        <v>322</v>
      </c>
      <c r="AF1752" s="86" t="s">
        <v>543</v>
      </c>
      <c r="AG1752" s="79" t="str">
        <f>+IF(AF1752&lt;&gt;"",VLOOKUP(AF1752,NIVELES!$A$666:$B$673,2,0),"")</f>
        <v>DESARROLLO_INFANTIL</v>
      </c>
      <c r="AH1752" s="78" t="s">
        <v>321</v>
      </c>
      <c r="AI1752" s="79" t="str">
        <f>IF(AH1752&lt;&gt;"",VLOOKUP(CONCATENATE(AG1752,AH1752),NIVELES!$B$676:$C$745,2,0),"")</f>
        <v>Centros Infantiles Del Buen Vivir Operados Por Terceros -Funcionamiento Operación Y Atencion De Unidades</v>
      </c>
      <c r="AJ1752" s="78" t="s">
        <v>517</v>
      </c>
      <c r="AK1752" s="79" t="str">
        <f>+IF(AJ1752&lt;&gt;"",VLOOKUP(AJ1752,NIVELES!$A$816:$B$892,2,0),"")</f>
        <v>NO APLICA</v>
      </c>
      <c r="AL1752" s="78" t="s">
        <v>554</v>
      </c>
      <c r="AM1752" s="78">
        <v>530802</v>
      </c>
      <c r="AN1752" s="79" t="str">
        <f>IF(AM1752&lt;&gt;"",+VLOOKUP(AM1752,NIVELES!$A$1652:$B$2466,2,0),"")</f>
        <v>Vestuario, Lencería, Prendas de Protección; y, Accesorios para Uniformes Militares y Policiales; y, Carpas</v>
      </c>
      <c r="AO1752" s="87">
        <v>151.80000000000001</v>
      </c>
      <c r="AP1752" s="88">
        <v>0</v>
      </c>
      <c r="AQ1752" s="88">
        <v>0</v>
      </c>
      <c r="AR1752" s="88">
        <v>151.80000000000001</v>
      </c>
      <c r="AS1752" s="88">
        <v>0</v>
      </c>
      <c r="AT1752" s="88">
        <v>0</v>
      </c>
      <c r="AU1752" s="88">
        <v>0</v>
      </c>
      <c r="AV1752" s="88">
        <v>0</v>
      </c>
      <c r="AW1752" s="88">
        <v>0</v>
      </c>
      <c r="AX1752" s="88">
        <v>0</v>
      </c>
      <c r="AY1752" s="88">
        <v>0</v>
      </c>
      <c r="AZ1752" s="88">
        <v>0</v>
      </c>
      <c r="BA1752" s="88">
        <v>0</v>
      </c>
      <c r="BB1752" s="89">
        <f t="shared" si="107"/>
        <v>151.80000000000001</v>
      </c>
      <c r="BC1752" s="90" t="str">
        <f t="shared" si="106"/>
        <v>OK</v>
      </c>
      <c r="BD1752" s="91" t="str">
        <f t="shared" si="108"/>
        <v xml:space="preserve">                  </v>
      </c>
      <c r="BE1752" s="92">
        <f t="shared" si="109"/>
        <v>1</v>
      </c>
    </row>
    <row r="1753" spans="1:57" s="74" customFormat="1" ht="50.1" customHeight="1" x14ac:dyDescent="0.2">
      <c r="A1753" s="78" t="s">
        <v>55</v>
      </c>
      <c r="B1753" s="78" t="s">
        <v>59</v>
      </c>
      <c r="C1753" s="78" t="s">
        <v>16</v>
      </c>
      <c r="D1753" s="78" t="s">
        <v>605</v>
      </c>
      <c r="E1753" s="79" t="str">
        <f>+IF(C1753&lt;&gt;"",VLOOKUP(MID(C1753,18,5),NIVELES!$A$133:$B$213,2,0),"")</f>
        <v>MANABÍ</v>
      </c>
      <c r="F1753" s="80" t="s">
        <v>136</v>
      </c>
      <c r="G1753" s="81" t="str">
        <f>+IF(F1753&lt;&gt;"",VLOOKUP(F1753,NIVELES!$A$246:$C$464,3,0),"")</f>
        <v xml:space="preserve"> </v>
      </c>
      <c r="H1753" s="82" t="s">
        <v>1024</v>
      </c>
      <c r="I1753" s="78" t="s">
        <v>2201</v>
      </c>
      <c r="J1753" s="78" t="s">
        <v>2184</v>
      </c>
      <c r="K1753" s="78" t="s">
        <v>2185</v>
      </c>
      <c r="L1753" s="78" t="s">
        <v>2762</v>
      </c>
      <c r="M1753" s="78">
        <v>4665</v>
      </c>
      <c r="N1753" s="78" t="s">
        <v>2763</v>
      </c>
      <c r="O1753" s="78" t="s">
        <v>2167</v>
      </c>
      <c r="P1753" s="82">
        <v>12</v>
      </c>
      <c r="Q1753" s="78" t="s">
        <v>2204</v>
      </c>
      <c r="R1753" s="82">
        <v>1</v>
      </c>
      <c r="S1753" s="82">
        <v>1</v>
      </c>
      <c r="T1753" s="82">
        <v>1</v>
      </c>
      <c r="U1753" s="82">
        <v>1</v>
      </c>
      <c r="V1753" s="82">
        <v>1</v>
      </c>
      <c r="W1753" s="82">
        <v>1</v>
      </c>
      <c r="X1753" s="82">
        <v>1</v>
      </c>
      <c r="Y1753" s="82">
        <v>1</v>
      </c>
      <c r="Z1753" s="82">
        <v>1</v>
      </c>
      <c r="AA1753" s="82">
        <v>1</v>
      </c>
      <c r="AB1753" s="82">
        <v>1</v>
      </c>
      <c r="AC1753" s="82">
        <v>1</v>
      </c>
      <c r="AD1753" s="85" t="str">
        <f>IF(A1753&lt;&gt;"",IF(D1753="DIRECCIÓN_DE_TRANSFERENCIAS","280 0031",VLOOKUP(C1753,NIVELES!$A$14:$B$105,2,0)),"")</f>
        <v>280 4130</v>
      </c>
      <c r="AE1753" s="86" t="s">
        <v>322</v>
      </c>
      <c r="AF1753" s="86" t="s">
        <v>543</v>
      </c>
      <c r="AG1753" s="79" t="str">
        <f>+IF(AF1753&lt;&gt;"",VLOOKUP(AF1753,NIVELES!$A$666:$B$673,2,0),"")</f>
        <v>DESARROLLO_INFANTIL</v>
      </c>
      <c r="AH1753" s="78" t="s">
        <v>452</v>
      </c>
      <c r="AI1753" s="79" t="str">
        <f>IF(AH1753&lt;&gt;"",VLOOKUP(CONCATENATE(AG1753,AH1753),NIVELES!$B$676:$C$745,2,0),"")</f>
        <v>Creciendo Con Nuestros Hijos De Atención Directa Funcionamiento, Operación Y Atención Domiciliar</v>
      </c>
      <c r="AJ1753" s="78" t="s">
        <v>517</v>
      </c>
      <c r="AK1753" s="79" t="str">
        <f>+IF(AJ1753&lt;&gt;"",VLOOKUP(AJ1753,NIVELES!$A$816:$B$892,2,0),"")</f>
        <v>NO APLICA</v>
      </c>
      <c r="AL1753" s="78" t="s">
        <v>553</v>
      </c>
      <c r="AM1753" s="78">
        <v>510105</v>
      </c>
      <c r="AN1753" s="79" t="str">
        <f>IF(AM1753&lt;&gt;"",+VLOOKUP(AM1753,NIVELES!$A$1652:$B$2466,2,0),"")</f>
        <v>Remuneraciones Unificadas</v>
      </c>
      <c r="AO1753" s="87">
        <v>610740</v>
      </c>
      <c r="AP1753" s="88">
        <v>50895</v>
      </c>
      <c r="AQ1753" s="88">
        <v>50895</v>
      </c>
      <c r="AR1753" s="88">
        <v>50895</v>
      </c>
      <c r="AS1753" s="88">
        <v>50895</v>
      </c>
      <c r="AT1753" s="88">
        <v>50895</v>
      </c>
      <c r="AU1753" s="88">
        <v>50895</v>
      </c>
      <c r="AV1753" s="88">
        <v>50895</v>
      </c>
      <c r="AW1753" s="88">
        <v>50895</v>
      </c>
      <c r="AX1753" s="88">
        <v>50895</v>
      </c>
      <c r="AY1753" s="88">
        <v>50895</v>
      </c>
      <c r="AZ1753" s="88">
        <v>50895</v>
      </c>
      <c r="BA1753" s="88">
        <v>50895</v>
      </c>
      <c r="BB1753" s="89">
        <f t="shared" si="107"/>
        <v>610740</v>
      </c>
      <c r="BC1753" s="90" t="str">
        <f t="shared" si="106"/>
        <v>OK</v>
      </c>
      <c r="BD1753" s="91" t="str">
        <f t="shared" si="108"/>
        <v xml:space="preserve">                  </v>
      </c>
      <c r="BE1753" s="92">
        <f t="shared" si="109"/>
        <v>12</v>
      </c>
    </row>
    <row r="1754" spans="1:57" s="74" customFormat="1" ht="50.1" customHeight="1" x14ac:dyDescent="0.2">
      <c r="A1754" s="78" t="s">
        <v>55</v>
      </c>
      <c r="B1754" s="78" t="s">
        <v>59</v>
      </c>
      <c r="C1754" s="78" t="s">
        <v>16</v>
      </c>
      <c r="D1754" s="78" t="s">
        <v>605</v>
      </c>
      <c r="E1754" s="79" t="str">
        <f>+IF(C1754&lt;&gt;"",VLOOKUP(MID(C1754,18,5),NIVELES!$A$133:$B$213,2,0),"")</f>
        <v>MANABÍ</v>
      </c>
      <c r="F1754" s="80" t="s">
        <v>136</v>
      </c>
      <c r="G1754" s="81" t="str">
        <f>+IF(F1754&lt;&gt;"",VLOOKUP(F1754,NIVELES!$A$246:$C$464,3,0),"")</f>
        <v xml:space="preserve"> </v>
      </c>
      <c r="H1754" s="82" t="s">
        <v>1024</v>
      </c>
      <c r="I1754" s="78" t="s">
        <v>2201</v>
      </c>
      <c r="J1754" s="78" t="s">
        <v>2184</v>
      </c>
      <c r="K1754" s="78" t="s">
        <v>2185</v>
      </c>
      <c r="L1754" s="78" t="s">
        <v>2762</v>
      </c>
      <c r="M1754" s="78">
        <v>4665</v>
      </c>
      <c r="N1754" s="78" t="s">
        <v>2763</v>
      </c>
      <c r="O1754" s="78" t="s">
        <v>2167</v>
      </c>
      <c r="P1754" s="82">
        <v>1</v>
      </c>
      <c r="Q1754" s="78" t="s">
        <v>2204</v>
      </c>
      <c r="R1754" s="82"/>
      <c r="S1754" s="82"/>
      <c r="T1754" s="82"/>
      <c r="U1754" s="82"/>
      <c r="V1754" s="82"/>
      <c r="W1754" s="82"/>
      <c r="X1754" s="82"/>
      <c r="Y1754" s="82"/>
      <c r="Z1754" s="82"/>
      <c r="AA1754" s="82"/>
      <c r="AB1754" s="82"/>
      <c r="AC1754" s="82">
        <v>1</v>
      </c>
      <c r="AD1754" s="85" t="str">
        <f>IF(A1754&lt;&gt;"",IF(D1754="DIRECCIÓN_DE_TRANSFERENCIAS","280 0031",VLOOKUP(C1754,NIVELES!$A$14:$B$105,2,0)),"")</f>
        <v>280 4130</v>
      </c>
      <c r="AE1754" s="86" t="s">
        <v>322</v>
      </c>
      <c r="AF1754" s="86" t="s">
        <v>543</v>
      </c>
      <c r="AG1754" s="79" t="str">
        <f>+IF(AF1754&lt;&gt;"",VLOOKUP(AF1754,NIVELES!$A$666:$B$673,2,0),"")</f>
        <v>DESARROLLO_INFANTIL</v>
      </c>
      <c r="AH1754" s="78" t="s">
        <v>452</v>
      </c>
      <c r="AI1754" s="79" t="str">
        <f>IF(AH1754&lt;&gt;"",VLOOKUP(CONCATENATE(AG1754,AH1754),NIVELES!$B$676:$C$745,2,0),"")</f>
        <v>Creciendo Con Nuestros Hijos De Atención Directa Funcionamiento, Operación Y Atención Domiciliar</v>
      </c>
      <c r="AJ1754" s="78" t="s">
        <v>517</v>
      </c>
      <c r="AK1754" s="79" t="str">
        <f>+IF(AJ1754&lt;&gt;"",VLOOKUP(AJ1754,NIVELES!$A$816:$B$892,2,0),"")</f>
        <v>NO APLICA</v>
      </c>
      <c r="AL1754" s="78" t="s">
        <v>553</v>
      </c>
      <c r="AM1754" s="78">
        <v>510203</v>
      </c>
      <c r="AN1754" s="79" t="str">
        <f>IF(AM1754&lt;&gt;"",+VLOOKUP(AM1754,NIVELES!$A$1652:$B$2466,2,0),"")</f>
        <v>Decimotercer Sueldo</v>
      </c>
      <c r="AO1754" s="87">
        <v>46653.75</v>
      </c>
      <c r="AP1754" s="88">
        <v>3887.8125</v>
      </c>
      <c r="AQ1754" s="88">
        <v>3887.81</v>
      </c>
      <c r="AR1754" s="88">
        <v>3887.81</v>
      </c>
      <c r="AS1754" s="88">
        <v>3887.81</v>
      </c>
      <c r="AT1754" s="88">
        <v>3887.81</v>
      </c>
      <c r="AU1754" s="88">
        <v>3887.81</v>
      </c>
      <c r="AV1754" s="88">
        <v>3887.81</v>
      </c>
      <c r="AW1754" s="88">
        <v>3887.81</v>
      </c>
      <c r="AX1754" s="88">
        <v>3887.81</v>
      </c>
      <c r="AY1754" s="88">
        <v>3887.81</v>
      </c>
      <c r="AZ1754" s="88">
        <v>3887.81</v>
      </c>
      <c r="BA1754" s="88">
        <v>3887.8375000000001</v>
      </c>
      <c r="BB1754" s="89">
        <f t="shared" si="107"/>
        <v>46653.75</v>
      </c>
      <c r="BC1754" s="90" t="str">
        <f t="shared" si="106"/>
        <v>OK</v>
      </c>
      <c r="BD1754" s="91" t="str">
        <f t="shared" si="108"/>
        <v xml:space="preserve">                  </v>
      </c>
      <c r="BE1754" s="92">
        <f t="shared" si="109"/>
        <v>1</v>
      </c>
    </row>
    <row r="1755" spans="1:57" s="74" customFormat="1" ht="50.1" customHeight="1" x14ac:dyDescent="0.2">
      <c r="A1755" s="78" t="s">
        <v>55</v>
      </c>
      <c r="B1755" s="78" t="s">
        <v>59</v>
      </c>
      <c r="C1755" s="78" t="s">
        <v>16</v>
      </c>
      <c r="D1755" s="78" t="s">
        <v>605</v>
      </c>
      <c r="E1755" s="79" t="str">
        <f>+IF(C1755&lt;&gt;"",VLOOKUP(MID(C1755,18,5),NIVELES!$A$133:$B$213,2,0),"")</f>
        <v>MANABÍ</v>
      </c>
      <c r="F1755" s="80" t="s">
        <v>136</v>
      </c>
      <c r="G1755" s="81" t="str">
        <f>+IF(F1755&lt;&gt;"",VLOOKUP(F1755,NIVELES!$A$246:$C$464,3,0),"")</f>
        <v xml:space="preserve"> </v>
      </c>
      <c r="H1755" s="82" t="s">
        <v>1024</v>
      </c>
      <c r="I1755" s="78" t="s">
        <v>2201</v>
      </c>
      <c r="J1755" s="78" t="s">
        <v>2184</v>
      </c>
      <c r="K1755" s="78" t="s">
        <v>2185</v>
      </c>
      <c r="L1755" s="78" t="s">
        <v>2762</v>
      </c>
      <c r="M1755" s="78">
        <v>4665</v>
      </c>
      <c r="N1755" s="78" t="s">
        <v>2763</v>
      </c>
      <c r="O1755" s="78" t="s">
        <v>2167</v>
      </c>
      <c r="P1755" s="82">
        <v>1</v>
      </c>
      <c r="Q1755" s="78" t="s">
        <v>2204</v>
      </c>
      <c r="R1755" s="82"/>
      <c r="S1755" s="82"/>
      <c r="T1755" s="82">
        <v>1</v>
      </c>
      <c r="U1755" s="82"/>
      <c r="V1755" s="82"/>
      <c r="W1755" s="82"/>
      <c r="X1755" s="82"/>
      <c r="Y1755" s="82"/>
      <c r="Z1755" s="82"/>
      <c r="AA1755" s="82"/>
      <c r="AB1755" s="82"/>
      <c r="AC1755" s="82"/>
      <c r="AD1755" s="85" t="str">
        <f>IF(A1755&lt;&gt;"",IF(D1755="DIRECCIÓN_DE_TRANSFERENCIAS","280 0031",VLOOKUP(C1755,NIVELES!$A$14:$B$105,2,0)),"")</f>
        <v>280 4130</v>
      </c>
      <c r="AE1755" s="86" t="s">
        <v>322</v>
      </c>
      <c r="AF1755" s="86" t="s">
        <v>543</v>
      </c>
      <c r="AG1755" s="79" t="str">
        <f>+IF(AF1755&lt;&gt;"",VLOOKUP(AF1755,NIVELES!$A$666:$B$673,2,0),"")</f>
        <v>DESARROLLO_INFANTIL</v>
      </c>
      <c r="AH1755" s="78" t="s">
        <v>452</v>
      </c>
      <c r="AI1755" s="79" t="str">
        <f>IF(AH1755&lt;&gt;"",VLOOKUP(CONCATENATE(AG1755,AH1755),NIVELES!$B$676:$C$745,2,0),"")</f>
        <v>Creciendo Con Nuestros Hijos De Atención Directa Funcionamiento, Operación Y Atención Domiciliar</v>
      </c>
      <c r="AJ1755" s="78" t="s">
        <v>517</v>
      </c>
      <c r="AK1755" s="79" t="str">
        <f>+IF(AJ1755&lt;&gt;"",VLOOKUP(AJ1755,NIVELES!$A$816:$B$892,2,0),"")</f>
        <v>NO APLICA</v>
      </c>
      <c r="AL1755" s="78" t="s">
        <v>553</v>
      </c>
      <c r="AM1755" s="78">
        <v>510204</v>
      </c>
      <c r="AN1755" s="79" t="str">
        <f>IF(AM1755&lt;&gt;"",+VLOOKUP(AM1755,NIVELES!$A$1652:$B$2466,2,0),"")</f>
        <v>Decimocuarto Sueldo</v>
      </c>
      <c r="AO1755" s="87">
        <v>31421.5</v>
      </c>
      <c r="AP1755" s="88">
        <v>2618.4499999999998</v>
      </c>
      <c r="AQ1755" s="88">
        <v>2618.4499999999998</v>
      </c>
      <c r="AR1755" s="88">
        <v>2618.4499999999998</v>
      </c>
      <c r="AS1755" s="88">
        <v>2618.4499999999998</v>
      </c>
      <c r="AT1755" s="88">
        <v>2618.4499999999998</v>
      </c>
      <c r="AU1755" s="88">
        <v>2618.4499999999998</v>
      </c>
      <c r="AV1755" s="88">
        <v>2618.4499999999998</v>
      </c>
      <c r="AW1755" s="88">
        <v>2618.4499999999998</v>
      </c>
      <c r="AX1755" s="88">
        <v>2618.4499999999998</v>
      </c>
      <c r="AY1755" s="88">
        <v>2618.4499999999998</v>
      </c>
      <c r="AZ1755" s="88">
        <v>2618.4499999999998</v>
      </c>
      <c r="BA1755" s="88">
        <v>2618.5500000000002</v>
      </c>
      <c r="BB1755" s="89">
        <f t="shared" si="107"/>
        <v>31421.500000000004</v>
      </c>
      <c r="BC1755" s="90" t="str">
        <f t="shared" si="106"/>
        <v>OK</v>
      </c>
      <c r="BD1755" s="91" t="str">
        <f t="shared" si="108"/>
        <v xml:space="preserve">                  </v>
      </c>
      <c r="BE1755" s="92">
        <f t="shared" si="109"/>
        <v>1</v>
      </c>
    </row>
    <row r="1756" spans="1:57" s="74" customFormat="1" ht="50.1" customHeight="1" x14ac:dyDescent="0.2">
      <c r="A1756" s="78" t="s">
        <v>55</v>
      </c>
      <c r="B1756" s="78" t="s">
        <v>59</v>
      </c>
      <c r="C1756" s="78" t="s">
        <v>16</v>
      </c>
      <c r="D1756" s="78" t="s">
        <v>605</v>
      </c>
      <c r="E1756" s="79" t="str">
        <f>+IF(C1756&lt;&gt;"",VLOOKUP(MID(C1756,18,5),NIVELES!$A$133:$B$213,2,0),"")</f>
        <v>MANABÍ</v>
      </c>
      <c r="F1756" s="80" t="s">
        <v>136</v>
      </c>
      <c r="G1756" s="81" t="str">
        <f>+IF(F1756&lt;&gt;"",VLOOKUP(F1756,NIVELES!$A$246:$C$464,3,0),"")</f>
        <v xml:space="preserve"> </v>
      </c>
      <c r="H1756" s="82" t="s">
        <v>1024</v>
      </c>
      <c r="I1756" s="78" t="s">
        <v>2201</v>
      </c>
      <c r="J1756" s="78" t="s">
        <v>2184</v>
      </c>
      <c r="K1756" s="78" t="s">
        <v>2185</v>
      </c>
      <c r="L1756" s="78" t="s">
        <v>1791</v>
      </c>
      <c r="M1756" s="78" t="s">
        <v>1791</v>
      </c>
      <c r="N1756" s="78" t="s">
        <v>1791</v>
      </c>
      <c r="O1756" s="78" t="s">
        <v>2167</v>
      </c>
      <c r="P1756" s="82">
        <v>12</v>
      </c>
      <c r="Q1756" s="78" t="s">
        <v>2204</v>
      </c>
      <c r="R1756" s="82">
        <v>1</v>
      </c>
      <c r="S1756" s="82">
        <v>1</v>
      </c>
      <c r="T1756" s="82">
        <v>1</v>
      </c>
      <c r="U1756" s="82">
        <v>1</v>
      </c>
      <c r="V1756" s="82">
        <v>1</v>
      </c>
      <c r="W1756" s="82">
        <v>1</v>
      </c>
      <c r="X1756" s="82">
        <v>1</v>
      </c>
      <c r="Y1756" s="82">
        <v>1</v>
      </c>
      <c r="Z1756" s="82">
        <v>1</v>
      </c>
      <c r="AA1756" s="82">
        <v>1</v>
      </c>
      <c r="AB1756" s="82">
        <v>1</v>
      </c>
      <c r="AC1756" s="82">
        <v>1</v>
      </c>
      <c r="AD1756" s="85" t="str">
        <f>IF(A1756&lt;&gt;"",IF(D1756="DIRECCIÓN_DE_TRANSFERENCIAS","280 0031",VLOOKUP(C1756,NIVELES!$A$14:$B$105,2,0)),"")</f>
        <v>280 4130</v>
      </c>
      <c r="AE1756" s="86" t="s">
        <v>322</v>
      </c>
      <c r="AF1756" s="86" t="s">
        <v>543</v>
      </c>
      <c r="AG1756" s="79" t="str">
        <f>+IF(AF1756&lt;&gt;"",VLOOKUP(AF1756,NIVELES!$A$666:$B$673,2,0),"")</f>
        <v>DESARROLLO_INFANTIL</v>
      </c>
      <c r="AH1756" s="78" t="s">
        <v>452</v>
      </c>
      <c r="AI1756" s="79" t="str">
        <f>IF(AH1756&lt;&gt;"",VLOOKUP(CONCATENATE(AG1756,AH1756),NIVELES!$B$676:$C$745,2,0),"")</f>
        <v>Creciendo Con Nuestros Hijos De Atención Directa Funcionamiento, Operación Y Atención Domiciliar</v>
      </c>
      <c r="AJ1756" s="78" t="s">
        <v>517</v>
      </c>
      <c r="AK1756" s="79" t="str">
        <f>+IF(AJ1756&lt;&gt;"",VLOOKUP(AJ1756,NIVELES!$A$816:$B$892,2,0),"")</f>
        <v>NO APLICA</v>
      </c>
      <c r="AL1756" s="78" t="s">
        <v>553</v>
      </c>
      <c r="AM1756" s="78">
        <v>510510</v>
      </c>
      <c r="AN1756" s="79" t="str">
        <f>IF(AM1756&lt;&gt;"",+VLOOKUP(AM1756,NIVELES!$A$1652:$B$2466,2,0),"")</f>
        <v>Servicios Personales por Contrato</v>
      </c>
      <c r="AO1756" s="87">
        <v>0</v>
      </c>
      <c r="AP1756" s="88">
        <v>0</v>
      </c>
      <c r="AQ1756" s="88">
        <v>0</v>
      </c>
      <c r="AR1756" s="88">
        <v>0</v>
      </c>
      <c r="AS1756" s="88">
        <v>0</v>
      </c>
      <c r="AT1756" s="88">
        <v>0</v>
      </c>
      <c r="AU1756" s="88">
        <v>0</v>
      </c>
      <c r="AV1756" s="88">
        <v>0</v>
      </c>
      <c r="AW1756" s="88">
        <v>0</v>
      </c>
      <c r="AX1756" s="88">
        <v>0</v>
      </c>
      <c r="AY1756" s="88">
        <v>0</v>
      </c>
      <c r="AZ1756" s="88">
        <v>0</v>
      </c>
      <c r="BA1756" s="88">
        <v>0</v>
      </c>
      <c r="BB1756" s="89">
        <f t="shared" si="107"/>
        <v>0</v>
      </c>
      <c r="BC1756" s="90" t="str">
        <f t="shared" si="106"/>
        <v>OK</v>
      </c>
      <c r="BD1756" s="91" t="str">
        <f t="shared" si="108"/>
        <v xml:space="preserve">                  </v>
      </c>
      <c r="BE1756" s="92">
        <f t="shared" si="109"/>
        <v>12</v>
      </c>
    </row>
    <row r="1757" spans="1:57" s="74" customFormat="1" ht="50.1" customHeight="1" x14ac:dyDescent="0.2">
      <c r="A1757" s="78" t="s">
        <v>55</v>
      </c>
      <c r="B1757" s="78" t="s">
        <v>59</v>
      </c>
      <c r="C1757" s="78" t="s">
        <v>16</v>
      </c>
      <c r="D1757" s="78" t="s">
        <v>605</v>
      </c>
      <c r="E1757" s="79" t="str">
        <f>+IF(C1757&lt;&gt;"",VLOOKUP(MID(C1757,18,5),NIVELES!$A$133:$B$213,2,0),"")</f>
        <v>MANABÍ</v>
      </c>
      <c r="F1757" s="80" t="s">
        <v>136</v>
      </c>
      <c r="G1757" s="81" t="str">
        <f>+IF(F1757&lt;&gt;"",VLOOKUP(F1757,NIVELES!$A$246:$C$464,3,0),"")</f>
        <v xml:space="preserve"> </v>
      </c>
      <c r="H1757" s="82" t="s">
        <v>1024</v>
      </c>
      <c r="I1757" s="78" t="s">
        <v>2201</v>
      </c>
      <c r="J1757" s="78" t="s">
        <v>2184</v>
      </c>
      <c r="K1757" s="78" t="s">
        <v>2185</v>
      </c>
      <c r="L1757" s="78" t="s">
        <v>2762</v>
      </c>
      <c r="M1757" s="78">
        <v>4665</v>
      </c>
      <c r="N1757" s="78" t="s">
        <v>2763</v>
      </c>
      <c r="O1757" s="78" t="s">
        <v>2167</v>
      </c>
      <c r="P1757" s="82">
        <v>12</v>
      </c>
      <c r="Q1757" s="78" t="s">
        <v>2204</v>
      </c>
      <c r="R1757" s="82">
        <v>1</v>
      </c>
      <c r="S1757" s="82">
        <v>1</v>
      </c>
      <c r="T1757" s="82">
        <v>1</v>
      </c>
      <c r="U1757" s="82">
        <v>1</v>
      </c>
      <c r="V1757" s="82">
        <v>1</v>
      </c>
      <c r="W1757" s="82">
        <v>1</v>
      </c>
      <c r="X1757" s="82">
        <v>1</v>
      </c>
      <c r="Y1757" s="82">
        <v>1</v>
      </c>
      <c r="Z1757" s="82">
        <v>1</v>
      </c>
      <c r="AA1757" s="82">
        <v>1</v>
      </c>
      <c r="AB1757" s="82">
        <v>1</v>
      </c>
      <c r="AC1757" s="82">
        <v>1</v>
      </c>
      <c r="AD1757" s="85" t="str">
        <f>IF(A1757&lt;&gt;"",IF(D1757="DIRECCIÓN_DE_TRANSFERENCIAS","280 0031",VLOOKUP(C1757,NIVELES!$A$14:$B$105,2,0)),"")</f>
        <v>280 4130</v>
      </c>
      <c r="AE1757" s="86" t="s">
        <v>322</v>
      </c>
      <c r="AF1757" s="86" t="s">
        <v>543</v>
      </c>
      <c r="AG1757" s="79" t="str">
        <f>+IF(AF1757&lt;&gt;"",VLOOKUP(AF1757,NIVELES!$A$666:$B$673,2,0),"")</f>
        <v>DESARROLLO_INFANTIL</v>
      </c>
      <c r="AH1757" s="78" t="s">
        <v>452</v>
      </c>
      <c r="AI1757" s="79" t="str">
        <f>IF(AH1757&lt;&gt;"",VLOOKUP(CONCATENATE(AG1757,AH1757),NIVELES!$B$676:$C$745,2,0),"")</f>
        <v>Creciendo Con Nuestros Hijos De Atención Directa Funcionamiento, Operación Y Atención Domiciliar</v>
      </c>
      <c r="AJ1757" s="78" t="s">
        <v>517</v>
      </c>
      <c r="AK1757" s="79" t="str">
        <f>+IF(AJ1757&lt;&gt;"",VLOOKUP(AJ1757,NIVELES!$A$816:$B$892,2,0),"")</f>
        <v>NO APLICA</v>
      </c>
      <c r="AL1757" s="78" t="s">
        <v>553</v>
      </c>
      <c r="AM1757" s="78">
        <v>510601</v>
      </c>
      <c r="AN1757" s="79" t="str">
        <f>IF(AM1757&lt;&gt;"",+VLOOKUP(AM1757,NIVELES!$A$1652:$B$2466,2,0),"")</f>
        <v>Aporte Patronal</v>
      </c>
      <c r="AO1757" s="87">
        <v>54025.04</v>
      </c>
      <c r="AP1757" s="88">
        <v>4502.09</v>
      </c>
      <c r="AQ1757" s="88">
        <v>4502.09</v>
      </c>
      <c r="AR1757" s="88">
        <v>4502.09</v>
      </c>
      <c r="AS1757" s="88">
        <v>4502.09</v>
      </c>
      <c r="AT1757" s="88">
        <v>4502.09</v>
      </c>
      <c r="AU1757" s="88">
        <v>4502.09</v>
      </c>
      <c r="AV1757" s="88">
        <v>4502.09</v>
      </c>
      <c r="AW1757" s="88">
        <v>4502.09</v>
      </c>
      <c r="AX1757" s="88">
        <v>4502.09</v>
      </c>
      <c r="AY1757" s="88">
        <v>4502.09</v>
      </c>
      <c r="AZ1757" s="88">
        <v>4502.09</v>
      </c>
      <c r="BA1757" s="88">
        <v>4502.05</v>
      </c>
      <c r="BB1757" s="89">
        <f t="shared" si="107"/>
        <v>54025.039999999994</v>
      </c>
      <c r="BC1757" s="90" t="str">
        <f t="shared" si="106"/>
        <v>OK</v>
      </c>
      <c r="BD1757" s="91" t="str">
        <f t="shared" si="108"/>
        <v xml:space="preserve">                  </v>
      </c>
      <c r="BE1757" s="92">
        <f t="shared" si="109"/>
        <v>12</v>
      </c>
    </row>
    <row r="1758" spans="1:57" s="74" customFormat="1" ht="50.1" customHeight="1" x14ac:dyDescent="0.2">
      <c r="A1758" s="78" t="s">
        <v>55</v>
      </c>
      <c r="B1758" s="78" t="s">
        <v>59</v>
      </c>
      <c r="C1758" s="78" t="s">
        <v>16</v>
      </c>
      <c r="D1758" s="78" t="s">
        <v>605</v>
      </c>
      <c r="E1758" s="79" t="str">
        <f>+IF(C1758&lt;&gt;"",VLOOKUP(MID(C1758,18,5),NIVELES!$A$133:$B$213,2,0),"")</f>
        <v>MANABÍ</v>
      </c>
      <c r="F1758" s="80" t="s">
        <v>136</v>
      </c>
      <c r="G1758" s="81" t="str">
        <f>+IF(F1758&lt;&gt;"",VLOOKUP(F1758,NIVELES!$A$246:$C$464,3,0),"")</f>
        <v xml:space="preserve"> </v>
      </c>
      <c r="H1758" s="82" t="s">
        <v>1024</v>
      </c>
      <c r="I1758" s="78" t="s">
        <v>2201</v>
      </c>
      <c r="J1758" s="78" t="s">
        <v>2184</v>
      </c>
      <c r="K1758" s="78" t="s">
        <v>2185</v>
      </c>
      <c r="L1758" s="78" t="s">
        <v>2762</v>
      </c>
      <c r="M1758" s="78">
        <v>4665</v>
      </c>
      <c r="N1758" s="78" t="s">
        <v>2763</v>
      </c>
      <c r="O1758" s="78" t="s">
        <v>2167</v>
      </c>
      <c r="P1758" s="82">
        <v>12</v>
      </c>
      <c r="Q1758" s="78" t="s">
        <v>2204</v>
      </c>
      <c r="R1758" s="82">
        <v>1</v>
      </c>
      <c r="S1758" s="82">
        <v>1</v>
      </c>
      <c r="T1758" s="82">
        <v>1</v>
      </c>
      <c r="U1758" s="82">
        <v>1</v>
      </c>
      <c r="V1758" s="82">
        <v>1</v>
      </c>
      <c r="W1758" s="82">
        <v>1</v>
      </c>
      <c r="X1758" s="82">
        <v>1</v>
      </c>
      <c r="Y1758" s="82">
        <v>1</v>
      </c>
      <c r="Z1758" s="82">
        <v>1</v>
      </c>
      <c r="AA1758" s="82">
        <v>1</v>
      </c>
      <c r="AB1758" s="82">
        <v>1</v>
      </c>
      <c r="AC1758" s="82">
        <v>1</v>
      </c>
      <c r="AD1758" s="85" t="str">
        <f>IF(A1758&lt;&gt;"",IF(D1758="DIRECCIÓN_DE_TRANSFERENCIAS","280 0031",VLOOKUP(C1758,NIVELES!$A$14:$B$105,2,0)),"")</f>
        <v>280 4130</v>
      </c>
      <c r="AE1758" s="86" t="s">
        <v>322</v>
      </c>
      <c r="AF1758" s="86" t="s">
        <v>543</v>
      </c>
      <c r="AG1758" s="79" t="str">
        <f>+IF(AF1758&lt;&gt;"",VLOOKUP(AF1758,NIVELES!$A$666:$B$673,2,0),"")</f>
        <v>DESARROLLO_INFANTIL</v>
      </c>
      <c r="AH1758" s="78" t="s">
        <v>452</v>
      </c>
      <c r="AI1758" s="79" t="str">
        <f>IF(AH1758&lt;&gt;"",VLOOKUP(CONCATENATE(AG1758,AH1758),NIVELES!$B$676:$C$745,2,0),"")</f>
        <v>Creciendo Con Nuestros Hijos De Atención Directa Funcionamiento, Operación Y Atención Domiciliar</v>
      </c>
      <c r="AJ1758" s="78" t="s">
        <v>517</v>
      </c>
      <c r="AK1758" s="79" t="str">
        <f>+IF(AJ1758&lt;&gt;"",VLOOKUP(AJ1758,NIVELES!$A$816:$B$892,2,0),"")</f>
        <v>NO APLICA</v>
      </c>
      <c r="AL1758" s="78" t="s">
        <v>553</v>
      </c>
      <c r="AM1758" s="78">
        <v>510602</v>
      </c>
      <c r="AN1758" s="79" t="str">
        <f>IF(AM1758&lt;&gt;"",+VLOOKUP(AM1758,NIVELES!$A$1652:$B$2466,2,0),"")</f>
        <v>Fondo de Reserva</v>
      </c>
      <c r="AO1758" s="87">
        <v>46653.75</v>
      </c>
      <c r="AP1758" s="88">
        <v>3887.81</v>
      </c>
      <c r="AQ1758" s="88">
        <v>3887.81</v>
      </c>
      <c r="AR1758" s="88">
        <v>3887.81</v>
      </c>
      <c r="AS1758" s="88">
        <v>3887.81</v>
      </c>
      <c r="AT1758" s="88">
        <v>3887.81</v>
      </c>
      <c r="AU1758" s="88">
        <v>3887.81</v>
      </c>
      <c r="AV1758" s="88">
        <v>3887.81</v>
      </c>
      <c r="AW1758" s="88">
        <v>3887.81</v>
      </c>
      <c r="AX1758" s="88">
        <v>3887.81</v>
      </c>
      <c r="AY1758" s="88">
        <v>3887.81</v>
      </c>
      <c r="AZ1758" s="88">
        <v>3887.81</v>
      </c>
      <c r="BA1758" s="88">
        <v>3887.84</v>
      </c>
      <c r="BB1758" s="89">
        <f t="shared" si="107"/>
        <v>46653.75</v>
      </c>
      <c r="BC1758" s="90" t="str">
        <f t="shared" si="106"/>
        <v>OK</v>
      </c>
      <c r="BD1758" s="91" t="str">
        <f t="shared" si="108"/>
        <v xml:space="preserve">                  </v>
      </c>
      <c r="BE1758" s="92">
        <f t="shared" si="109"/>
        <v>12</v>
      </c>
    </row>
    <row r="1759" spans="1:57" s="74" customFormat="1" ht="50.1" customHeight="1" x14ac:dyDescent="0.2">
      <c r="A1759" s="78" t="s">
        <v>55</v>
      </c>
      <c r="B1759" s="78" t="s">
        <v>59</v>
      </c>
      <c r="C1759" s="78" t="s">
        <v>16</v>
      </c>
      <c r="D1759" s="78" t="s">
        <v>605</v>
      </c>
      <c r="E1759" s="79" t="str">
        <f>+IF(C1759&lt;&gt;"",VLOOKUP(MID(C1759,18,5),NIVELES!$A$133:$B$213,2,0),"")</f>
        <v>MANABÍ</v>
      </c>
      <c r="F1759" s="80" t="s">
        <v>136</v>
      </c>
      <c r="G1759" s="81" t="str">
        <f>+IF(F1759&lt;&gt;"",VLOOKUP(F1759,NIVELES!$A$246:$C$464,3,0),"")</f>
        <v xml:space="preserve"> </v>
      </c>
      <c r="H1759" s="82" t="s">
        <v>1024</v>
      </c>
      <c r="I1759" s="78" t="s">
        <v>2201</v>
      </c>
      <c r="J1759" s="78" t="s">
        <v>2184</v>
      </c>
      <c r="K1759" s="78" t="s">
        <v>2185</v>
      </c>
      <c r="L1759" s="78" t="s">
        <v>2762</v>
      </c>
      <c r="M1759" s="78">
        <v>4665</v>
      </c>
      <c r="N1759" s="78" t="s">
        <v>2763</v>
      </c>
      <c r="O1759" s="78" t="s">
        <v>2702</v>
      </c>
      <c r="P1759" s="82">
        <v>0</v>
      </c>
      <c r="Q1759" s="78" t="s">
        <v>2764</v>
      </c>
      <c r="R1759" s="82"/>
      <c r="S1759" s="82"/>
      <c r="T1759" s="82"/>
      <c r="U1759" s="82"/>
      <c r="V1759" s="82"/>
      <c r="W1759" s="82"/>
      <c r="X1759" s="82"/>
      <c r="Y1759" s="82"/>
      <c r="Z1759" s="82"/>
      <c r="AA1759" s="82"/>
      <c r="AB1759" s="82"/>
      <c r="AC1759" s="82"/>
      <c r="AD1759" s="85" t="str">
        <f>IF(A1759&lt;&gt;"",IF(D1759="DIRECCIÓN_DE_TRANSFERENCIAS","280 0031",VLOOKUP(C1759,NIVELES!$A$14:$B$105,2,0)),"")</f>
        <v>280 4130</v>
      </c>
      <c r="AE1759" s="86" t="s">
        <v>322</v>
      </c>
      <c r="AF1759" s="86" t="s">
        <v>543</v>
      </c>
      <c r="AG1759" s="79" t="str">
        <f>+IF(AF1759&lt;&gt;"",VLOOKUP(AF1759,NIVELES!$A$666:$B$673,2,0),"")</f>
        <v>DESARROLLO_INFANTIL</v>
      </c>
      <c r="AH1759" s="78" t="s">
        <v>452</v>
      </c>
      <c r="AI1759" s="79" t="str">
        <f>IF(AH1759&lt;&gt;"",VLOOKUP(CONCATENATE(AG1759,AH1759),NIVELES!$B$676:$C$745,2,0),"")</f>
        <v>Creciendo Con Nuestros Hijos De Atención Directa Funcionamiento, Operación Y Atención Domiciliar</v>
      </c>
      <c r="AJ1759" s="78" t="s">
        <v>517</v>
      </c>
      <c r="AK1759" s="79" t="str">
        <f>+IF(AJ1759&lt;&gt;"",VLOOKUP(AJ1759,NIVELES!$A$816:$B$892,2,0),"")</f>
        <v>NO APLICA</v>
      </c>
      <c r="AL1759" s="78" t="s">
        <v>554</v>
      </c>
      <c r="AM1759" s="78">
        <v>530105</v>
      </c>
      <c r="AN1759" s="79" t="str">
        <f>IF(AM1759&lt;&gt;"",+VLOOKUP(AM1759,NIVELES!$A$1652:$B$2466,2,0),"")</f>
        <v>Telecomunicaciones</v>
      </c>
      <c r="AO1759" s="87">
        <v>0</v>
      </c>
      <c r="AP1759" s="88">
        <v>0</v>
      </c>
      <c r="AQ1759" s="88">
        <v>0</v>
      </c>
      <c r="AR1759" s="88">
        <v>0</v>
      </c>
      <c r="AS1759" s="88">
        <v>0</v>
      </c>
      <c r="AT1759" s="88">
        <v>0</v>
      </c>
      <c r="AU1759" s="88">
        <v>0</v>
      </c>
      <c r="AV1759" s="88">
        <v>0</v>
      </c>
      <c r="AW1759" s="88">
        <v>0</v>
      </c>
      <c r="AX1759" s="88">
        <v>0</v>
      </c>
      <c r="AY1759" s="88">
        <v>0</v>
      </c>
      <c r="AZ1759" s="88">
        <v>0</v>
      </c>
      <c r="BA1759" s="88">
        <v>0</v>
      </c>
      <c r="BB1759" s="89">
        <f t="shared" si="107"/>
        <v>0</v>
      </c>
      <c r="BC1759" s="90" t="str">
        <f t="shared" si="106"/>
        <v>OK</v>
      </c>
      <c r="BD1759" s="91" t="str">
        <f t="shared" si="108"/>
        <v xml:space="preserve">                  </v>
      </c>
      <c r="BE1759" s="92">
        <f t="shared" si="109"/>
        <v>0</v>
      </c>
    </row>
    <row r="1760" spans="1:57" s="74" customFormat="1" ht="50.1" customHeight="1" x14ac:dyDescent="0.2">
      <c r="A1760" s="78" t="s">
        <v>55</v>
      </c>
      <c r="B1760" s="78" t="s">
        <v>59</v>
      </c>
      <c r="C1760" s="78" t="s">
        <v>16</v>
      </c>
      <c r="D1760" s="78" t="s">
        <v>605</v>
      </c>
      <c r="E1760" s="79" t="str">
        <f>+IF(C1760&lt;&gt;"",VLOOKUP(MID(C1760,18,5),NIVELES!$A$133:$B$213,2,0),"")</f>
        <v>MANABÍ</v>
      </c>
      <c r="F1760" s="80" t="s">
        <v>136</v>
      </c>
      <c r="G1760" s="81" t="str">
        <f>+IF(F1760&lt;&gt;"",VLOOKUP(F1760,NIVELES!$A$246:$C$464,3,0),"")</f>
        <v xml:space="preserve"> </v>
      </c>
      <c r="H1760" s="82" t="s">
        <v>1024</v>
      </c>
      <c r="I1760" s="78" t="s">
        <v>2201</v>
      </c>
      <c r="J1760" s="78" t="s">
        <v>2184</v>
      </c>
      <c r="K1760" s="78" t="s">
        <v>2185</v>
      </c>
      <c r="L1760" s="78" t="s">
        <v>2762</v>
      </c>
      <c r="M1760" s="78">
        <v>4665</v>
      </c>
      <c r="N1760" s="78" t="s">
        <v>2763</v>
      </c>
      <c r="O1760" s="78" t="s">
        <v>2704</v>
      </c>
      <c r="P1760" s="82">
        <v>0</v>
      </c>
      <c r="Q1760" s="78" t="s">
        <v>2701</v>
      </c>
      <c r="R1760" s="82"/>
      <c r="S1760" s="82"/>
      <c r="T1760" s="82"/>
      <c r="U1760" s="82"/>
      <c r="V1760" s="82"/>
      <c r="W1760" s="82"/>
      <c r="X1760" s="82"/>
      <c r="Y1760" s="82"/>
      <c r="Z1760" s="82"/>
      <c r="AA1760" s="82"/>
      <c r="AB1760" s="82"/>
      <c r="AC1760" s="82"/>
      <c r="AD1760" s="85" t="str">
        <f>IF(A1760&lt;&gt;"",IF(D1760="DIRECCIÓN_DE_TRANSFERENCIAS","280 0031",VLOOKUP(C1760,NIVELES!$A$14:$B$105,2,0)),"")</f>
        <v>280 4130</v>
      </c>
      <c r="AE1760" s="86" t="s">
        <v>322</v>
      </c>
      <c r="AF1760" s="86" t="s">
        <v>543</v>
      </c>
      <c r="AG1760" s="79" t="str">
        <f>+IF(AF1760&lt;&gt;"",VLOOKUP(AF1760,NIVELES!$A$666:$B$673,2,0),"")</f>
        <v>DESARROLLO_INFANTIL</v>
      </c>
      <c r="AH1760" s="78" t="s">
        <v>452</v>
      </c>
      <c r="AI1760" s="79" t="str">
        <f>IF(AH1760&lt;&gt;"",VLOOKUP(CONCATENATE(AG1760,AH1760),NIVELES!$B$676:$C$745,2,0),"")</f>
        <v>Creciendo Con Nuestros Hijos De Atención Directa Funcionamiento, Operación Y Atención Domiciliar</v>
      </c>
      <c r="AJ1760" s="78" t="s">
        <v>517</v>
      </c>
      <c r="AK1760" s="79" t="str">
        <f>+IF(AJ1760&lt;&gt;"",VLOOKUP(AJ1760,NIVELES!$A$816:$B$892,2,0),"")</f>
        <v>NO APLICA</v>
      </c>
      <c r="AL1760" s="78" t="s">
        <v>554</v>
      </c>
      <c r="AM1760" s="78">
        <v>530802</v>
      </c>
      <c r="AN1760" s="79" t="str">
        <f>IF(AM1760&lt;&gt;"",+VLOOKUP(AM1760,NIVELES!$A$1652:$B$2466,2,0),"")</f>
        <v>Vestuario, Lencería, Prendas de Protección; y, Accesorios para Uniformes Militares y Policiales; y, Carpas</v>
      </c>
      <c r="AO1760" s="87">
        <v>0</v>
      </c>
      <c r="AP1760" s="88">
        <v>0</v>
      </c>
      <c r="AQ1760" s="88">
        <v>0</v>
      </c>
      <c r="AR1760" s="88">
        <v>0</v>
      </c>
      <c r="AS1760" s="88">
        <v>0</v>
      </c>
      <c r="AT1760" s="88">
        <v>0</v>
      </c>
      <c r="AU1760" s="88">
        <v>0</v>
      </c>
      <c r="AV1760" s="88">
        <v>0</v>
      </c>
      <c r="AW1760" s="88">
        <v>0</v>
      </c>
      <c r="AX1760" s="88">
        <v>0</v>
      </c>
      <c r="AY1760" s="88">
        <v>0</v>
      </c>
      <c r="AZ1760" s="88">
        <v>0</v>
      </c>
      <c r="BA1760" s="88">
        <v>0</v>
      </c>
      <c r="BB1760" s="89">
        <f t="shared" si="107"/>
        <v>0</v>
      </c>
      <c r="BC1760" s="90" t="str">
        <f t="shared" si="106"/>
        <v>OK</v>
      </c>
      <c r="BD1760" s="91" t="str">
        <f t="shared" si="108"/>
        <v xml:space="preserve">                  </v>
      </c>
      <c r="BE1760" s="92">
        <f t="shared" si="109"/>
        <v>0</v>
      </c>
    </row>
    <row r="1761" spans="1:57" s="74" customFormat="1" ht="50.1" customHeight="1" x14ac:dyDescent="0.2">
      <c r="A1761" s="78" t="s">
        <v>55</v>
      </c>
      <c r="B1761" s="78" t="s">
        <v>59</v>
      </c>
      <c r="C1761" s="78" t="s">
        <v>16</v>
      </c>
      <c r="D1761" s="78" t="s">
        <v>605</v>
      </c>
      <c r="E1761" s="79" t="str">
        <f>+IF(C1761&lt;&gt;"",VLOOKUP(MID(C1761,18,5),NIVELES!$A$133:$B$213,2,0),"")</f>
        <v>MANABÍ</v>
      </c>
      <c r="F1761" s="80" t="s">
        <v>136</v>
      </c>
      <c r="G1761" s="81" t="str">
        <f>+IF(F1761&lt;&gt;"",VLOOKUP(F1761,NIVELES!$A$246:$C$464,3,0),"")</f>
        <v xml:space="preserve"> </v>
      </c>
      <c r="H1761" s="82" t="s">
        <v>1024</v>
      </c>
      <c r="I1761" s="78" t="s">
        <v>2201</v>
      </c>
      <c r="J1761" s="78" t="s">
        <v>2184</v>
      </c>
      <c r="K1761" s="78" t="s">
        <v>2185</v>
      </c>
      <c r="L1761" s="78" t="s">
        <v>2762</v>
      </c>
      <c r="M1761" s="78">
        <v>4665</v>
      </c>
      <c r="N1761" s="78" t="s">
        <v>2763</v>
      </c>
      <c r="O1761" s="78" t="s">
        <v>2706</v>
      </c>
      <c r="P1761" s="82">
        <v>1</v>
      </c>
      <c r="Q1761" s="78" t="s">
        <v>2698</v>
      </c>
      <c r="R1761" s="82"/>
      <c r="S1761" s="82"/>
      <c r="T1761" s="82">
        <v>1</v>
      </c>
      <c r="U1761" s="82"/>
      <c r="V1761" s="82"/>
      <c r="W1761" s="82"/>
      <c r="X1761" s="82"/>
      <c r="Y1761" s="82"/>
      <c r="Z1761" s="82"/>
      <c r="AA1761" s="82"/>
      <c r="AB1761" s="82"/>
      <c r="AC1761" s="82"/>
      <c r="AD1761" s="85" t="str">
        <f>IF(A1761&lt;&gt;"",IF(D1761="DIRECCIÓN_DE_TRANSFERENCIAS","280 0031",VLOOKUP(C1761,NIVELES!$A$14:$B$105,2,0)),"")</f>
        <v>280 4130</v>
      </c>
      <c r="AE1761" s="86" t="s">
        <v>322</v>
      </c>
      <c r="AF1761" s="86" t="s">
        <v>543</v>
      </c>
      <c r="AG1761" s="79" t="str">
        <f>+IF(AF1761&lt;&gt;"",VLOOKUP(AF1761,NIVELES!$A$666:$B$673,2,0),"")</f>
        <v>DESARROLLO_INFANTIL</v>
      </c>
      <c r="AH1761" s="78" t="s">
        <v>452</v>
      </c>
      <c r="AI1761" s="79" t="str">
        <f>IF(AH1761&lt;&gt;"",VLOOKUP(CONCATENATE(AG1761,AH1761),NIVELES!$B$676:$C$745,2,0),"")</f>
        <v>Creciendo Con Nuestros Hijos De Atención Directa Funcionamiento, Operación Y Atención Domiciliar</v>
      </c>
      <c r="AJ1761" s="78" t="s">
        <v>517</v>
      </c>
      <c r="AK1761" s="79" t="str">
        <f>+IF(AJ1761&lt;&gt;"",VLOOKUP(AJ1761,NIVELES!$A$816:$B$892,2,0),"")</f>
        <v>NO APLICA</v>
      </c>
      <c r="AL1761" s="78" t="s">
        <v>554</v>
      </c>
      <c r="AM1761" s="78">
        <v>530812</v>
      </c>
      <c r="AN1761" s="79" t="str">
        <f>IF(AM1761&lt;&gt;"",+VLOOKUP(AM1761,NIVELES!$A$1652:$B$2466,2,0),"")</f>
        <v>Materiales Didácticos</v>
      </c>
      <c r="AO1761" s="87">
        <v>189.28</v>
      </c>
      <c r="AP1761" s="88">
        <v>0</v>
      </c>
      <c r="AQ1761" s="88">
        <v>0</v>
      </c>
      <c r="AR1761" s="88">
        <v>189.28</v>
      </c>
      <c r="AS1761" s="88">
        <v>0</v>
      </c>
      <c r="AT1761" s="88">
        <v>0</v>
      </c>
      <c r="AU1761" s="88">
        <v>0</v>
      </c>
      <c r="AV1761" s="88">
        <v>0</v>
      </c>
      <c r="AW1761" s="88">
        <v>0</v>
      </c>
      <c r="AX1761" s="88">
        <v>0</v>
      </c>
      <c r="AY1761" s="88">
        <v>0</v>
      </c>
      <c r="AZ1761" s="88">
        <v>0</v>
      </c>
      <c r="BA1761" s="88">
        <v>0</v>
      </c>
      <c r="BB1761" s="89">
        <f t="shared" si="107"/>
        <v>189.28</v>
      </c>
      <c r="BC1761" s="90" t="str">
        <f t="shared" si="106"/>
        <v>OK</v>
      </c>
      <c r="BD1761" s="91" t="str">
        <f t="shared" si="108"/>
        <v xml:space="preserve">                  </v>
      </c>
      <c r="BE1761" s="92">
        <f t="shared" si="109"/>
        <v>1</v>
      </c>
    </row>
    <row r="1762" spans="1:57" s="74" customFormat="1" ht="50.1" customHeight="1" x14ac:dyDescent="0.2">
      <c r="A1762" s="78" t="s">
        <v>55</v>
      </c>
      <c r="B1762" s="78" t="s">
        <v>59</v>
      </c>
      <c r="C1762" s="78" t="s">
        <v>16</v>
      </c>
      <c r="D1762" s="78" t="s">
        <v>605</v>
      </c>
      <c r="E1762" s="79" t="str">
        <f>+IF(C1762&lt;&gt;"",VLOOKUP(MID(C1762,18,5),NIVELES!$A$133:$B$213,2,0),"")</f>
        <v>MANABÍ</v>
      </c>
      <c r="F1762" s="80" t="s">
        <v>136</v>
      </c>
      <c r="G1762" s="81" t="str">
        <f>+IF(F1762&lt;&gt;"",VLOOKUP(F1762,NIVELES!$A$246:$C$464,3,0),"")</f>
        <v xml:space="preserve"> </v>
      </c>
      <c r="H1762" s="82" t="s">
        <v>1024</v>
      </c>
      <c r="I1762" s="78" t="s">
        <v>2201</v>
      </c>
      <c r="J1762" s="78" t="s">
        <v>2184</v>
      </c>
      <c r="K1762" s="78" t="s">
        <v>2185</v>
      </c>
      <c r="L1762" s="78" t="s">
        <v>2318</v>
      </c>
      <c r="M1762" s="78">
        <v>738</v>
      </c>
      <c r="N1762" s="78" t="s">
        <v>2765</v>
      </c>
      <c r="O1762" s="78" t="s">
        <v>2222</v>
      </c>
      <c r="P1762" s="82">
        <v>4</v>
      </c>
      <c r="Q1762" s="78" t="s">
        <v>2708</v>
      </c>
      <c r="R1762" s="82">
        <v>1</v>
      </c>
      <c r="S1762" s="82">
        <v>0</v>
      </c>
      <c r="T1762" s="82">
        <v>0</v>
      </c>
      <c r="U1762" s="82">
        <v>1</v>
      </c>
      <c r="V1762" s="82">
        <v>0</v>
      </c>
      <c r="W1762" s="82">
        <v>0</v>
      </c>
      <c r="X1762" s="82">
        <v>1</v>
      </c>
      <c r="Y1762" s="82">
        <v>0</v>
      </c>
      <c r="Z1762" s="82">
        <v>0</v>
      </c>
      <c r="AA1762" s="82">
        <v>1</v>
      </c>
      <c r="AB1762" s="82">
        <v>0</v>
      </c>
      <c r="AC1762" s="82">
        <v>0</v>
      </c>
      <c r="AD1762" s="85" t="str">
        <f>IF(A1762&lt;&gt;"",IF(D1762="DIRECCIÓN_DE_TRANSFERENCIAS","280 0031",VLOOKUP(C1762,NIVELES!$A$14:$B$105,2,0)),"")</f>
        <v>280 4130</v>
      </c>
      <c r="AE1762" s="86" t="s">
        <v>322</v>
      </c>
      <c r="AF1762" s="86" t="s">
        <v>543</v>
      </c>
      <c r="AG1762" s="79" t="str">
        <f>+IF(AF1762&lt;&gt;"",VLOOKUP(AF1762,NIVELES!$A$666:$B$673,2,0),"")</f>
        <v>DESARROLLO_INFANTIL</v>
      </c>
      <c r="AH1762" s="78" t="s">
        <v>320</v>
      </c>
      <c r="AI1762" s="79" t="str">
        <f>IF(AH1762&lt;&gt;"",VLOOKUP(CONCATENATE(AG1762,AH1762),NIVELES!$B$676:$C$745,2,0),"")</f>
        <v>Asegurar La Operacion Y Atencion De Cibv  Administrados Por Prestacion De Servicios A Traves De Cooperantes  Para Contribuir Al Desarrollo Integral De Niñas Y Niños</v>
      </c>
      <c r="AJ1762" s="78" t="s">
        <v>387</v>
      </c>
      <c r="AK1762" s="79" t="str">
        <f>+IF(AJ1762&lt;&gt;"",VLOOKUP(AJ1762,NIVELES!$A$816:$B$892,2,0),"")</f>
        <v>ASEGURAR EL DESARROLLO INFANTIL Y LA EDUCACIÓN INTEGRAL, CON CALIDAD Y CALIDEZ PARA TODOS LOS NIÑOS, NIÑAS Y ADOLESCENTES</v>
      </c>
      <c r="AL1762" s="78" t="s">
        <v>556</v>
      </c>
      <c r="AM1762" s="78">
        <v>580104</v>
      </c>
      <c r="AN1762" s="79" t="str">
        <f>IF(AM1762&lt;&gt;"",+VLOOKUP(AM1762,NIVELES!$A$1652:$B$2466,2,0),"")</f>
        <v>A Gobiernos Autónomos Descentralizados</v>
      </c>
      <c r="AO1762" s="87">
        <v>784266.78</v>
      </c>
      <c r="AP1762" s="88">
        <v>0</v>
      </c>
      <c r="AQ1762" s="88">
        <v>196066.69</v>
      </c>
      <c r="AR1762" s="88">
        <v>0</v>
      </c>
      <c r="AS1762" s="88">
        <v>196066.69</v>
      </c>
      <c r="AT1762" s="88">
        <v>0</v>
      </c>
      <c r="AU1762" s="88">
        <v>0</v>
      </c>
      <c r="AV1762" s="88">
        <v>196066.69</v>
      </c>
      <c r="AW1762" s="88">
        <v>0</v>
      </c>
      <c r="AX1762" s="88">
        <v>0</v>
      </c>
      <c r="AY1762" s="88">
        <v>196066.71</v>
      </c>
      <c r="AZ1762" s="88">
        <v>0</v>
      </c>
      <c r="BA1762" s="88">
        <v>0</v>
      </c>
      <c r="BB1762" s="89">
        <f t="shared" si="107"/>
        <v>784266.78</v>
      </c>
      <c r="BC1762" s="90" t="str">
        <f t="shared" si="106"/>
        <v>OK</v>
      </c>
      <c r="BD1762" s="91" t="str">
        <f t="shared" si="108"/>
        <v xml:space="preserve">                  </v>
      </c>
      <c r="BE1762" s="92">
        <f t="shared" si="109"/>
        <v>4</v>
      </c>
    </row>
    <row r="1763" spans="1:57" s="74" customFormat="1" ht="50.1" customHeight="1" x14ac:dyDescent="0.2">
      <c r="A1763" s="78" t="s">
        <v>55</v>
      </c>
      <c r="B1763" s="78" t="s">
        <v>59</v>
      </c>
      <c r="C1763" s="78" t="s">
        <v>16</v>
      </c>
      <c r="D1763" s="78" t="s">
        <v>605</v>
      </c>
      <c r="E1763" s="79" t="str">
        <f>+IF(C1763&lt;&gt;"",VLOOKUP(MID(C1763,18,5),NIVELES!$A$133:$B$213,2,0),"")</f>
        <v>MANABÍ</v>
      </c>
      <c r="F1763" s="80" t="s">
        <v>136</v>
      </c>
      <c r="G1763" s="81" t="str">
        <f>+IF(F1763&lt;&gt;"",VLOOKUP(F1763,NIVELES!$A$246:$C$464,3,0),"")</f>
        <v xml:space="preserve"> </v>
      </c>
      <c r="H1763" s="82" t="s">
        <v>1024</v>
      </c>
      <c r="I1763" s="78" t="s">
        <v>2201</v>
      </c>
      <c r="J1763" s="78" t="s">
        <v>2184</v>
      </c>
      <c r="K1763" s="78" t="s">
        <v>2185</v>
      </c>
      <c r="L1763" s="78" t="s">
        <v>2318</v>
      </c>
      <c r="M1763" s="78">
        <v>369</v>
      </c>
      <c r="N1763" s="78" t="s">
        <v>2766</v>
      </c>
      <c r="O1763" s="78" t="s">
        <v>2222</v>
      </c>
      <c r="P1763" s="82">
        <v>1</v>
      </c>
      <c r="Q1763" s="78" t="s">
        <v>2767</v>
      </c>
      <c r="R1763" s="82">
        <v>0</v>
      </c>
      <c r="S1763" s="82">
        <v>1</v>
      </c>
      <c r="T1763" s="82"/>
      <c r="U1763" s="82"/>
      <c r="V1763" s="82"/>
      <c r="W1763" s="82"/>
      <c r="X1763" s="82"/>
      <c r="Y1763" s="82"/>
      <c r="Z1763" s="82"/>
      <c r="AA1763" s="82"/>
      <c r="AB1763" s="82"/>
      <c r="AC1763" s="82"/>
      <c r="AD1763" s="85" t="str">
        <f>IF(A1763&lt;&gt;"",IF(D1763="DIRECCIÓN_DE_TRANSFERENCIAS","280 0031",VLOOKUP(C1763,NIVELES!$A$14:$B$105,2,0)),"")</f>
        <v>280 4130</v>
      </c>
      <c r="AE1763" s="86" t="s">
        <v>322</v>
      </c>
      <c r="AF1763" s="86" t="s">
        <v>543</v>
      </c>
      <c r="AG1763" s="79" t="str">
        <f>+IF(AF1763&lt;&gt;"",VLOOKUP(AF1763,NIVELES!$A$666:$B$673,2,0),"")</f>
        <v>DESARROLLO_INFANTIL</v>
      </c>
      <c r="AH1763" s="78" t="s">
        <v>320</v>
      </c>
      <c r="AI1763" s="79" t="str">
        <f>IF(AH1763&lt;&gt;"",VLOOKUP(CONCATENATE(AG1763,AH1763),NIVELES!$B$676:$C$745,2,0),"")</f>
        <v>Asegurar La Operacion Y Atencion De Cibv  Administrados Por Prestacion De Servicios A Traves De Cooperantes  Para Contribuir Al Desarrollo Integral De Niñas Y Niños</v>
      </c>
      <c r="AJ1763" s="78" t="s">
        <v>387</v>
      </c>
      <c r="AK1763" s="79" t="str">
        <f>+IF(AJ1763&lt;&gt;"",VLOOKUP(AJ1763,NIVELES!$A$816:$B$892,2,0),"")</f>
        <v>ASEGURAR EL DESARROLLO INFANTIL Y LA EDUCACIÓN INTEGRAL, CON CALIDAD Y CALIDEZ PARA TODOS LOS NIÑOS, NIÑAS Y ADOLESCENTES</v>
      </c>
      <c r="AL1763" s="78" t="s">
        <v>556</v>
      </c>
      <c r="AM1763" s="78">
        <v>580204</v>
      </c>
      <c r="AN1763" s="79" t="str">
        <f>IF(AM1763&lt;&gt;"",+VLOOKUP(AM1763,NIVELES!$A$1652:$B$2466,2,0),"")</f>
        <v>Al Sector Privado no Financiero</v>
      </c>
      <c r="AO1763" s="87">
        <v>381744.31</v>
      </c>
      <c r="AP1763" s="88">
        <v>0</v>
      </c>
      <c r="AQ1763" s="88">
        <v>190872.16</v>
      </c>
      <c r="AR1763" s="88">
        <v>0</v>
      </c>
      <c r="AS1763" s="88">
        <v>190872.15</v>
      </c>
      <c r="AT1763" s="88">
        <v>0</v>
      </c>
      <c r="AU1763" s="88">
        <v>0</v>
      </c>
      <c r="AV1763" s="88">
        <v>0</v>
      </c>
      <c r="AW1763" s="88">
        <v>0</v>
      </c>
      <c r="AX1763" s="88">
        <v>0</v>
      </c>
      <c r="AY1763" s="88">
        <v>0</v>
      </c>
      <c r="AZ1763" s="88">
        <v>0</v>
      </c>
      <c r="BA1763" s="88">
        <v>0</v>
      </c>
      <c r="BB1763" s="89">
        <f t="shared" si="107"/>
        <v>381744.31</v>
      </c>
      <c r="BC1763" s="90" t="str">
        <f t="shared" si="106"/>
        <v>OK</v>
      </c>
      <c r="BD1763" s="91" t="str">
        <f t="shared" si="108"/>
        <v xml:space="preserve">                  </v>
      </c>
      <c r="BE1763" s="92">
        <f t="shared" si="109"/>
        <v>1</v>
      </c>
    </row>
    <row r="1764" spans="1:57" s="74" customFormat="1" ht="50.1" customHeight="1" x14ac:dyDescent="0.2">
      <c r="A1764" s="78" t="s">
        <v>55</v>
      </c>
      <c r="B1764" s="78" t="s">
        <v>59</v>
      </c>
      <c r="C1764" s="78" t="s">
        <v>16</v>
      </c>
      <c r="D1764" s="78" t="s">
        <v>605</v>
      </c>
      <c r="E1764" s="79" t="str">
        <f>+IF(C1764&lt;&gt;"",VLOOKUP(MID(C1764,18,5),NIVELES!$A$133:$B$213,2,0),"")</f>
        <v>MANABÍ</v>
      </c>
      <c r="F1764" s="80" t="s">
        <v>136</v>
      </c>
      <c r="G1764" s="81" t="str">
        <f>+IF(F1764&lt;&gt;"",VLOOKUP(F1764,NIVELES!$A$246:$C$464,3,0),"")</f>
        <v xml:space="preserve"> </v>
      </c>
      <c r="H1764" s="82" t="s">
        <v>1024</v>
      </c>
      <c r="I1764" s="78" t="s">
        <v>2201</v>
      </c>
      <c r="J1764" s="78" t="s">
        <v>2184</v>
      </c>
      <c r="K1764" s="78" t="s">
        <v>2185</v>
      </c>
      <c r="L1764" s="78" t="s">
        <v>2709</v>
      </c>
      <c r="M1764" s="78">
        <v>40</v>
      </c>
      <c r="N1764" s="78" t="s">
        <v>2710</v>
      </c>
      <c r="O1764" s="78" t="s">
        <v>2711</v>
      </c>
      <c r="P1764" s="82">
        <v>11</v>
      </c>
      <c r="Q1764" s="78" t="s">
        <v>2768</v>
      </c>
      <c r="R1764" s="82"/>
      <c r="S1764" s="82">
        <v>1</v>
      </c>
      <c r="T1764" s="82">
        <v>1</v>
      </c>
      <c r="U1764" s="82">
        <v>1</v>
      </c>
      <c r="V1764" s="82">
        <v>1</v>
      </c>
      <c r="W1764" s="82">
        <v>1</v>
      </c>
      <c r="X1764" s="82">
        <v>1</v>
      </c>
      <c r="Y1764" s="82">
        <v>1</v>
      </c>
      <c r="Z1764" s="82">
        <v>1</v>
      </c>
      <c r="AA1764" s="82">
        <v>1</v>
      </c>
      <c r="AB1764" s="82">
        <v>1</v>
      </c>
      <c r="AC1764" s="82">
        <v>1</v>
      </c>
      <c r="AD1764" s="85" t="str">
        <f>IF(A1764&lt;&gt;"",IF(D1764="DIRECCIÓN_DE_TRANSFERENCIAS","280 0031",VLOOKUP(C1764,NIVELES!$A$14:$B$105,2,0)),"")</f>
        <v>280 4130</v>
      </c>
      <c r="AE1764" s="86" t="s">
        <v>322</v>
      </c>
      <c r="AF1764" s="86" t="s">
        <v>543</v>
      </c>
      <c r="AG1764" s="79" t="str">
        <f>+IF(AF1764&lt;&gt;"",VLOOKUP(AF1764,NIVELES!$A$666:$B$673,2,0),"")</f>
        <v>DESARROLLO_INFANTIL</v>
      </c>
      <c r="AH1764" s="78" t="s">
        <v>512</v>
      </c>
      <c r="AI1764" s="79" t="str">
        <f>IF(AH1764&lt;&gt;"",VLOOKUP(CONCATENATE(AG1764,AH1764),NIVELES!$B$676:$C$745,2,0),"")</f>
        <v>Centros Circulos De Cuidado Recreacion Y Aprendizaje CRA Creciendo Con Nuestros Hijos CNH</v>
      </c>
      <c r="AJ1764" s="78" t="s">
        <v>517</v>
      </c>
      <c r="AK1764" s="79" t="str">
        <f>+IF(AJ1764&lt;&gt;"",VLOOKUP(AJ1764,NIVELES!$A$816:$B$892,2,0),"")</f>
        <v>NO APLICA</v>
      </c>
      <c r="AL1764" s="78" t="s">
        <v>554</v>
      </c>
      <c r="AM1764" s="78">
        <v>530105</v>
      </c>
      <c r="AN1764" s="79" t="str">
        <f>IF(AM1764&lt;&gt;"",+VLOOKUP(AM1764,NIVELES!$A$1652:$B$2466,2,0),"")</f>
        <v>Telecomunicaciones</v>
      </c>
      <c r="AO1764" s="87">
        <v>189.28</v>
      </c>
      <c r="AP1764" s="88">
        <v>0</v>
      </c>
      <c r="AQ1764" s="88">
        <v>17.2</v>
      </c>
      <c r="AR1764" s="88">
        <v>17.2</v>
      </c>
      <c r="AS1764" s="88">
        <v>17.2</v>
      </c>
      <c r="AT1764" s="88">
        <v>17.2</v>
      </c>
      <c r="AU1764" s="88">
        <v>17.2</v>
      </c>
      <c r="AV1764" s="88">
        <v>17.2</v>
      </c>
      <c r="AW1764" s="88">
        <v>17.2</v>
      </c>
      <c r="AX1764" s="88">
        <v>17.2</v>
      </c>
      <c r="AY1764" s="88">
        <v>17.2</v>
      </c>
      <c r="AZ1764" s="88">
        <v>17.2</v>
      </c>
      <c r="BA1764" s="88">
        <v>17.28</v>
      </c>
      <c r="BB1764" s="89">
        <f t="shared" si="107"/>
        <v>189.27999999999997</v>
      </c>
      <c r="BC1764" s="90" t="str">
        <f t="shared" si="106"/>
        <v>OK</v>
      </c>
      <c r="BD1764" s="91" t="str">
        <f t="shared" si="108"/>
        <v xml:space="preserve">                  </v>
      </c>
      <c r="BE1764" s="92">
        <f t="shared" si="109"/>
        <v>11</v>
      </c>
    </row>
    <row r="1765" spans="1:57" s="74" customFormat="1" ht="50.1" customHeight="1" x14ac:dyDescent="0.2">
      <c r="A1765" s="78" t="s">
        <v>55</v>
      </c>
      <c r="B1765" s="78" t="s">
        <v>59</v>
      </c>
      <c r="C1765" s="78" t="s">
        <v>16</v>
      </c>
      <c r="D1765" s="78" t="s">
        <v>605</v>
      </c>
      <c r="E1765" s="79" t="str">
        <f>+IF(C1765&lt;&gt;"",VLOOKUP(MID(C1765,18,5),NIVELES!$A$133:$B$213,2,0),"")</f>
        <v>MANABÍ</v>
      </c>
      <c r="F1765" s="80" t="s">
        <v>136</v>
      </c>
      <c r="G1765" s="81" t="str">
        <f>+IF(F1765&lt;&gt;"",VLOOKUP(F1765,NIVELES!$A$246:$C$464,3,0),"")</f>
        <v xml:space="preserve"> </v>
      </c>
      <c r="H1765" s="82" t="s">
        <v>1024</v>
      </c>
      <c r="I1765" s="78" t="s">
        <v>2201</v>
      </c>
      <c r="J1765" s="78" t="s">
        <v>2184</v>
      </c>
      <c r="K1765" s="78" t="s">
        <v>2185</v>
      </c>
      <c r="L1765" s="78" t="s">
        <v>2709</v>
      </c>
      <c r="M1765" s="78">
        <v>40</v>
      </c>
      <c r="N1765" s="78" t="s">
        <v>2710</v>
      </c>
      <c r="O1765" s="78" t="s">
        <v>2225</v>
      </c>
      <c r="P1765" s="82">
        <v>11</v>
      </c>
      <c r="Q1765" s="78" t="s">
        <v>2769</v>
      </c>
      <c r="R1765" s="82"/>
      <c r="S1765" s="82">
        <v>1</v>
      </c>
      <c r="T1765" s="82">
        <v>1</v>
      </c>
      <c r="U1765" s="82">
        <v>1</v>
      </c>
      <c r="V1765" s="82">
        <v>1</v>
      </c>
      <c r="W1765" s="82">
        <v>1</v>
      </c>
      <c r="X1765" s="82">
        <v>1</v>
      </c>
      <c r="Y1765" s="82">
        <v>1</v>
      </c>
      <c r="Z1765" s="82">
        <v>1</v>
      </c>
      <c r="AA1765" s="82">
        <v>1</v>
      </c>
      <c r="AB1765" s="82">
        <v>1</v>
      </c>
      <c r="AC1765" s="82">
        <v>1</v>
      </c>
      <c r="AD1765" s="85" t="str">
        <f>IF(A1765&lt;&gt;"",IF(D1765="DIRECCIÓN_DE_TRANSFERENCIAS","280 0031",VLOOKUP(C1765,NIVELES!$A$14:$B$105,2,0)),"")</f>
        <v>280 4130</v>
      </c>
      <c r="AE1765" s="86" t="s">
        <v>322</v>
      </c>
      <c r="AF1765" s="86" t="s">
        <v>543</v>
      </c>
      <c r="AG1765" s="79" t="str">
        <f>+IF(AF1765&lt;&gt;"",VLOOKUP(AF1765,NIVELES!$A$666:$B$673,2,0),"")</f>
        <v>DESARROLLO_INFANTIL</v>
      </c>
      <c r="AH1765" s="78" t="s">
        <v>512</v>
      </c>
      <c r="AI1765" s="79" t="str">
        <f>IF(AH1765&lt;&gt;"",VLOOKUP(CONCATENATE(AG1765,AH1765),NIVELES!$B$676:$C$745,2,0),"")</f>
        <v>Centros Circulos De Cuidado Recreacion Y Aprendizaje CRA Creciendo Con Nuestros Hijos CNH</v>
      </c>
      <c r="AJ1765" s="78" t="s">
        <v>517</v>
      </c>
      <c r="AK1765" s="79" t="str">
        <f>+IF(AJ1765&lt;&gt;"",VLOOKUP(AJ1765,NIVELES!$A$816:$B$892,2,0),"")</f>
        <v>NO APLICA</v>
      </c>
      <c r="AL1765" s="78" t="s">
        <v>554</v>
      </c>
      <c r="AM1765" s="78">
        <v>530801</v>
      </c>
      <c r="AN1765" s="79" t="str">
        <f>IF(AM1765&lt;&gt;"",+VLOOKUP(AM1765,NIVELES!$A$1652:$B$2466,2,0),"")</f>
        <v>Alimentos y Bebidas</v>
      </c>
      <c r="AO1765" s="87">
        <v>4646.3999999999996</v>
      </c>
      <c r="AP1765" s="88">
        <v>0</v>
      </c>
      <c r="AQ1765" s="88">
        <v>422.4</v>
      </c>
      <c r="AR1765" s="88">
        <v>422.4</v>
      </c>
      <c r="AS1765" s="88">
        <v>422.4</v>
      </c>
      <c r="AT1765" s="88">
        <v>422.4</v>
      </c>
      <c r="AU1765" s="88">
        <v>422.4</v>
      </c>
      <c r="AV1765" s="88">
        <v>422.4</v>
      </c>
      <c r="AW1765" s="88">
        <v>422.4</v>
      </c>
      <c r="AX1765" s="88">
        <v>422.4</v>
      </c>
      <c r="AY1765" s="88">
        <v>422.4</v>
      </c>
      <c r="AZ1765" s="88">
        <v>422.4</v>
      </c>
      <c r="BA1765" s="88">
        <v>422.4</v>
      </c>
      <c r="BB1765" s="89">
        <f t="shared" si="107"/>
        <v>4646.3999999999996</v>
      </c>
      <c r="BC1765" s="90" t="str">
        <f t="shared" si="106"/>
        <v>OK</v>
      </c>
      <c r="BD1765" s="91" t="str">
        <f t="shared" si="108"/>
        <v xml:space="preserve">                  </v>
      </c>
      <c r="BE1765" s="92">
        <f t="shared" si="109"/>
        <v>11</v>
      </c>
    </row>
    <row r="1766" spans="1:57" s="74" customFormat="1" ht="50.1" customHeight="1" x14ac:dyDescent="0.2">
      <c r="A1766" s="78" t="s">
        <v>55</v>
      </c>
      <c r="B1766" s="78" t="s">
        <v>59</v>
      </c>
      <c r="C1766" s="78" t="s">
        <v>16</v>
      </c>
      <c r="D1766" s="78" t="s">
        <v>605</v>
      </c>
      <c r="E1766" s="79" t="str">
        <f>+IF(C1766&lt;&gt;"",VLOOKUP(MID(C1766,18,5),NIVELES!$A$133:$B$213,2,0),"")</f>
        <v>MANABÍ</v>
      </c>
      <c r="F1766" s="80" t="s">
        <v>136</v>
      </c>
      <c r="G1766" s="81" t="str">
        <f>+IF(F1766&lt;&gt;"",VLOOKUP(F1766,NIVELES!$A$246:$C$464,3,0),"")</f>
        <v xml:space="preserve"> </v>
      </c>
      <c r="H1766" s="82" t="s">
        <v>1024</v>
      </c>
      <c r="I1766" s="78" t="s">
        <v>2201</v>
      </c>
      <c r="J1766" s="78" t="s">
        <v>2184</v>
      </c>
      <c r="K1766" s="78" t="s">
        <v>2185</v>
      </c>
      <c r="L1766" s="78" t="s">
        <v>2709</v>
      </c>
      <c r="M1766" s="78">
        <v>40</v>
      </c>
      <c r="N1766" s="78" t="s">
        <v>2710</v>
      </c>
      <c r="O1766" s="78" t="s">
        <v>2238</v>
      </c>
      <c r="P1766" s="82">
        <v>1</v>
      </c>
      <c r="Q1766" s="78" t="s">
        <v>2770</v>
      </c>
      <c r="R1766" s="82"/>
      <c r="S1766" s="82"/>
      <c r="T1766" s="82">
        <v>1</v>
      </c>
      <c r="U1766" s="82"/>
      <c r="V1766" s="82"/>
      <c r="W1766" s="82"/>
      <c r="X1766" s="82"/>
      <c r="Y1766" s="82"/>
      <c r="Z1766" s="82"/>
      <c r="AA1766" s="82"/>
      <c r="AB1766" s="82"/>
      <c r="AC1766" s="82"/>
      <c r="AD1766" s="85" t="str">
        <f>IF(A1766&lt;&gt;"",IF(D1766="DIRECCIÓN_DE_TRANSFERENCIAS","280 0031",VLOOKUP(C1766,NIVELES!$A$14:$B$105,2,0)),"")</f>
        <v>280 4130</v>
      </c>
      <c r="AE1766" s="86" t="s">
        <v>322</v>
      </c>
      <c r="AF1766" s="86" t="s">
        <v>543</v>
      </c>
      <c r="AG1766" s="79" t="str">
        <f>+IF(AF1766&lt;&gt;"",VLOOKUP(AF1766,NIVELES!$A$666:$B$673,2,0),"")</f>
        <v>DESARROLLO_INFANTIL</v>
      </c>
      <c r="AH1766" s="78" t="s">
        <v>512</v>
      </c>
      <c r="AI1766" s="79" t="str">
        <f>IF(AH1766&lt;&gt;"",VLOOKUP(CONCATENATE(AG1766,AH1766),NIVELES!$B$676:$C$745,2,0),"")</f>
        <v>Centros Circulos De Cuidado Recreacion Y Aprendizaje CRA Creciendo Con Nuestros Hijos CNH</v>
      </c>
      <c r="AJ1766" s="78" t="s">
        <v>517</v>
      </c>
      <c r="AK1766" s="79" t="str">
        <f>+IF(AJ1766&lt;&gt;"",VLOOKUP(AJ1766,NIVELES!$A$816:$B$892,2,0),"")</f>
        <v>NO APLICA</v>
      </c>
      <c r="AL1766" s="78" t="s">
        <v>554</v>
      </c>
      <c r="AM1766" s="78">
        <v>530802</v>
      </c>
      <c r="AN1766" s="79" t="str">
        <f>IF(AM1766&lt;&gt;"",+VLOOKUP(AM1766,NIVELES!$A$1652:$B$2466,2,0),"")</f>
        <v>Vestuario, Lencería, Prendas de Protección; y, Accesorios para Uniformes Militares y Policiales; y, Carpas</v>
      </c>
      <c r="AO1766" s="87">
        <v>135.76</v>
      </c>
      <c r="AP1766" s="88">
        <v>0</v>
      </c>
      <c r="AQ1766" s="88">
        <v>0</v>
      </c>
      <c r="AR1766" s="88">
        <v>135.76</v>
      </c>
      <c r="AS1766" s="88">
        <v>0</v>
      </c>
      <c r="AT1766" s="88">
        <v>0</v>
      </c>
      <c r="AU1766" s="88">
        <v>0</v>
      </c>
      <c r="AV1766" s="88">
        <v>0</v>
      </c>
      <c r="AW1766" s="88">
        <v>0</v>
      </c>
      <c r="AX1766" s="88">
        <v>0</v>
      </c>
      <c r="AY1766" s="88">
        <v>0</v>
      </c>
      <c r="AZ1766" s="88">
        <v>0</v>
      </c>
      <c r="BA1766" s="88">
        <v>0</v>
      </c>
      <c r="BB1766" s="89">
        <f t="shared" si="107"/>
        <v>135.76</v>
      </c>
      <c r="BC1766" s="90" t="str">
        <f t="shared" si="106"/>
        <v>OK</v>
      </c>
      <c r="BD1766" s="91" t="str">
        <f t="shared" si="108"/>
        <v xml:space="preserve">                  </v>
      </c>
      <c r="BE1766" s="92">
        <f t="shared" si="109"/>
        <v>1</v>
      </c>
    </row>
    <row r="1767" spans="1:57" s="74" customFormat="1" ht="50.1" customHeight="1" x14ac:dyDescent="0.2">
      <c r="A1767" s="78" t="s">
        <v>55</v>
      </c>
      <c r="B1767" s="78" t="s">
        <v>59</v>
      </c>
      <c r="C1767" s="78" t="s">
        <v>16</v>
      </c>
      <c r="D1767" s="78" t="s">
        <v>605</v>
      </c>
      <c r="E1767" s="79" t="str">
        <f>+IF(C1767&lt;&gt;"",VLOOKUP(MID(C1767,18,5),NIVELES!$A$133:$B$213,2,0),"")</f>
        <v>MANABÍ</v>
      </c>
      <c r="F1767" s="80" t="s">
        <v>136</v>
      </c>
      <c r="G1767" s="81" t="str">
        <f>+IF(F1767&lt;&gt;"",VLOOKUP(F1767,NIVELES!$A$246:$C$464,3,0),"")</f>
        <v xml:space="preserve"> </v>
      </c>
      <c r="H1767" s="82" t="s">
        <v>1024</v>
      </c>
      <c r="I1767" s="78" t="s">
        <v>2201</v>
      </c>
      <c r="J1767" s="78" t="s">
        <v>2184</v>
      </c>
      <c r="K1767" s="78" t="s">
        <v>2185</v>
      </c>
      <c r="L1767" s="78" t="s">
        <v>2709</v>
      </c>
      <c r="M1767" s="78">
        <v>40</v>
      </c>
      <c r="N1767" s="78" t="s">
        <v>2710</v>
      </c>
      <c r="O1767" s="78" t="s">
        <v>2229</v>
      </c>
      <c r="P1767" s="82">
        <v>1</v>
      </c>
      <c r="Q1767" s="78" t="s">
        <v>2771</v>
      </c>
      <c r="R1767" s="82"/>
      <c r="S1767" s="82"/>
      <c r="T1767" s="82">
        <v>1</v>
      </c>
      <c r="U1767" s="82"/>
      <c r="V1767" s="82"/>
      <c r="W1767" s="82"/>
      <c r="X1767" s="82"/>
      <c r="Y1767" s="82"/>
      <c r="Z1767" s="82"/>
      <c r="AA1767" s="82"/>
      <c r="AB1767" s="82"/>
      <c r="AC1767" s="82"/>
      <c r="AD1767" s="85" t="str">
        <f>IF(A1767&lt;&gt;"",IF(D1767="DIRECCIÓN_DE_TRANSFERENCIAS","280 0031",VLOOKUP(C1767,NIVELES!$A$14:$B$105,2,0)),"")</f>
        <v>280 4130</v>
      </c>
      <c r="AE1767" s="86" t="s">
        <v>322</v>
      </c>
      <c r="AF1767" s="86" t="s">
        <v>543</v>
      </c>
      <c r="AG1767" s="79" t="str">
        <f>+IF(AF1767&lt;&gt;"",VLOOKUP(AF1767,NIVELES!$A$666:$B$673,2,0),"")</f>
        <v>DESARROLLO_INFANTIL</v>
      </c>
      <c r="AH1767" s="78" t="s">
        <v>512</v>
      </c>
      <c r="AI1767" s="79" t="str">
        <f>IF(AH1767&lt;&gt;"",VLOOKUP(CONCATENATE(AG1767,AH1767),NIVELES!$B$676:$C$745,2,0),"")</f>
        <v>Centros Circulos De Cuidado Recreacion Y Aprendizaje CRA Creciendo Con Nuestros Hijos CNH</v>
      </c>
      <c r="AJ1767" s="78" t="s">
        <v>517</v>
      </c>
      <c r="AK1767" s="79" t="str">
        <f>+IF(AJ1767&lt;&gt;"",VLOOKUP(AJ1767,NIVELES!$A$816:$B$892,2,0),"")</f>
        <v>NO APLICA</v>
      </c>
      <c r="AL1767" s="78" t="s">
        <v>554</v>
      </c>
      <c r="AM1767" s="78">
        <v>530805</v>
      </c>
      <c r="AN1767" s="79" t="str">
        <f>IF(AM1767&lt;&gt;"",+VLOOKUP(AM1767,NIVELES!$A$1652:$B$2466,2,0),"")</f>
        <v>Materiales de Aseo</v>
      </c>
      <c r="AO1767" s="87">
        <v>214</v>
      </c>
      <c r="AP1767" s="88">
        <v>0</v>
      </c>
      <c r="AQ1767" s="88">
        <v>0</v>
      </c>
      <c r="AR1767" s="88">
        <v>214</v>
      </c>
      <c r="AS1767" s="88">
        <v>0</v>
      </c>
      <c r="AT1767" s="88">
        <v>0</v>
      </c>
      <c r="AU1767" s="88">
        <v>0</v>
      </c>
      <c r="AV1767" s="88">
        <v>0</v>
      </c>
      <c r="AW1767" s="88">
        <v>0</v>
      </c>
      <c r="AX1767" s="88">
        <v>0</v>
      </c>
      <c r="AY1767" s="88">
        <v>0</v>
      </c>
      <c r="AZ1767" s="88">
        <v>0</v>
      </c>
      <c r="BA1767" s="88">
        <v>0</v>
      </c>
      <c r="BB1767" s="89">
        <f t="shared" si="107"/>
        <v>214</v>
      </c>
      <c r="BC1767" s="90" t="str">
        <f t="shared" si="106"/>
        <v>OK</v>
      </c>
      <c r="BD1767" s="91" t="str">
        <f t="shared" si="108"/>
        <v xml:space="preserve">                  </v>
      </c>
      <c r="BE1767" s="92">
        <f t="shared" si="109"/>
        <v>1</v>
      </c>
    </row>
    <row r="1768" spans="1:57" s="74" customFormat="1" ht="50.1" customHeight="1" x14ac:dyDescent="0.2">
      <c r="A1768" s="78" t="s">
        <v>55</v>
      </c>
      <c r="B1768" s="78" t="s">
        <v>59</v>
      </c>
      <c r="C1768" s="78" t="s">
        <v>16</v>
      </c>
      <c r="D1768" s="78" t="s">
        <v>605</v>
      </c>
      <c r="E1768" s="79" t="str">
        <f>+IF(C1768&lt;&gt;"",VLOOKUP(MID(C1768,18,5),NIVELES!$A$133:$B$213,2,0),"")</f>
        <v>MANABÍ</v>
      </c>
      <c r="F1768" s="80" t="s">
        <v>136</v>
      </c>
      <c r="G1768" s="81" t="str">
        <f>+IF(F1768&lt;&gt;"",VLOOKUP(F1768,NIVELES!$A$246:$C$464,3,0),"")</f>
        <v xml:space="preserve"> </v>
      </c>
      <c r="H1768" s="82" t="s">
        <v>1024</v>
      </c>
      <c r="I1768" s="78" t="s">
        <v>2201</v>
      </c>
      <c r="J1768" s="78" t="s">
        <v>2184</v>
      </c>
      <c r="K1768" s="78" t="s">
        <v>2185</v>
      </c>
      <c r="L1768" s="78" t="s">
        <v>2772</v>
      </c>
      <c r="M1768" s="78">
        <v>0</v>
      </c>
      <c r="N1768" s="78" t="s">
        <v>2773</v>
      </c>
      <c r="O1768" s="78" t="s">
        <v>2222</v>
      </c>
      <c r="P1768" s="82">
        <v>0</v>
      </c>
      <c r="Q1768" s="78" t="s">
        <v>2774</v>
      </c>
      <c r="R1768" s="82"/>
      <c r="S1768" s="82"/>
      <c r="T1768" s="82"/>
      <c r="U1768" s="82"/>
      <c r="V1768" s="82"/>
      <c r="W1768" s="82"/>
      <c r="X1768" s="82"/>
      <c r="Y1768" s="82"/>
      <c r="Z1768" s="82"/>
      <c r="AA1768" s="82"/>
      <c r="AB1768" s="82"/>
      <c r="AC1768" s="82"/>
      <c r="AD1768" s="85" t="str">
        <f>IF(A1768&lt;&gt;"",IF(D1768="DIRECCIÓN_DE_TRANSFERENCIAS","280 0031",VLOOKUP(C1768,NIVELES!$A$14:$B$105,2,0)),"")</f>
        <v>280 4130</v>
      </c>
      <c r="AE1768" s="86" t="s">
        <v>322</v>
      </c>
      <c r="AF1768" s="86" t="s">
        <v>543</v>
      </c>
      <c r="AG1768" s="79" t="str">
        <f>+IF(AF1768&lt;&gt;"",VLOOKUP(AF1768,NIVELES!$A$666:$B$673,2,0),"")</f>
        <v>DESARROLLO_INFANTIL</v>
      </c>
      <c r="AH1768" s="78" t="s">
        <v>512</v>
      </c>
      <c r="AI1768" s="79" t="str">
        <f>IF(AH1768&lt;&gt;"",VLOOKUP(CONCATENATE(AG1768,AH1768),NIVELES!$B$676:$C$745,2,0),"")</f>
        <v>Centros Circulos De Cuidado Recreacion Y Aprendizaje CRA Creciendo Con Nuestros Hijos CNH</v>
      </c>
      <c r="AJ1768" s="78" t="s">
        <v>387</v>
      </c>
      <c r="AK1768" s="79" t="str">
        <f>+IF(AJ1768&lt;&gt;"",VLOOKUP(AJ1768,NIVELES!$A$816:$B$892,2,0),"")</f>
        <v>ASEGURAR EL DESARROLLO INFANTIL Y LA EDUCACIÓN INTEGRAL, CON CALIDAD Y CALIDEZ PARA TODOS LOS NIÑOS, NIÑAS Y ADOLESCENTES</v>
      </c>
      <c r="AL1768" s="78" t="s">
        <v>556</v>
      </c>
      <c r="AM1768" s="78">
        <v>580104</v>
      </c>
      <c r="AN1768" s="79" t="str">
        <f>IF(AM1768&lt;&gt;"",+VLOOKUP(AM1768,NIVELES!$A$1652:$B$2466,2,0),"")</f>
        <v>A Gobiernos Autónomos Descentralizados</v>
      </c>
      <c r="AO1768" s="87">
        <v>0</v>
      </c>
      <c r="AP1768" s="88">
        <v>0</v>
      </c>
      <c r="AQ1768" s="88">
        <v>0</v>
      </c>
      <c r="AR1768" s="88">
        <v>0</v>
      </c>
      <c r="AS1768" s="88">
        <v>0</v>
      </c>
      <c r="AT1768" s="88">
        <v>0</v>
      </c>
      <c r="AU1768" s="88">
        <v>0</v>
      </c>
      <c r="AV1768" s="88">
        <v>0</v>
      </c>
      <c r="AW1768" s="88">
        <v>0</v>
      </c>
      <c r="AX1768" s="88">
        <v>0</v>
      </c>
      <c r="AY1768" s="88">
        <v>0</v>
      </c>
      <c r="AZ1768" s="88">
        <v>0</v>
      </c>
      <c r="BA1768" s="88">
        <v>0</v>
      </c>
      <c r="BB1768" s="89">
        <f t="shared" si="107"/>
        <v>0</v>
      </c>
      <c r="BC1768" s="90" t="str">
        <f t="shared" si="106"/>
        <v>OK</v>
      </c>
      <c r="BD1768" s="91" t="str">
        <f t="shared" si="108"/>
        <v xml:space="preserve">                  </v>
      </c>
      <c r="BE1768" s="92">
        <f t="shared" si="109"/>
        <v>0</v>
      </c>
    </row>
    <row r="1769" spans="1:57" s="74" customFormat="1" ht="50.1" customHeight="1" x14ac:dyDescent="0.2">
      <c r="A1769" s="78" t="s">
        <v>55</v>
      </c>
      <c r="B1769" s="78" t="s">
        <v>59</v>
      </c>
      <c r="C1769" s="78" t="s">
        <v>16</v>
      </c>
      <c r="D1769" s="78" t="s">
        <v>792</v>
      </c>
      <c r="E1769" s="79" t="str">
        <f>+IF(C1769&lt;&gt;"",VLOOKUP(MID(C1769,18,5),NIVELES!$A$133:$B$213,2,0),"")</f>
        <v>MANABÍ</v>
      </c>
      <c r="F1769" s="80" t="s">
        <v>136</v>
      </c>
      <c r="G1769" s="81" t="str">
        <f>+IF(F1769&lt;&gt;"",VLOOKUP(F1769,NIVELES!$A$246:$C$464,3,0),"")</f>
        <v xml:space="preserve"> </v>
      </c>
      <c r="H1769" s="82" t="s">
        <v>1024</v>
      </c>
      <c r="I1769" s="78" t="s">
        <v>2189</v>
      </c>
      <c r="J1769" s="78" t="s">
        <v>2184</v>
      </c>
      <c r="K1769" s="78" t="s">
        <v>2185</v>
      </c>
      <c r="L1769" s="78" t="s">
        <v>1791</v>
      </c>
      <c r="M1769" s="78" t="s">
        <v>1791</v>
      </c>
      <c r="N1769" s="78" t="s">
        <v>1791</v>
      </c>
      <c r="O1769" s="78" t="s">
        <v>2167</v>
      </c>
      <c r="P1769" s="82">
        <v>12</v>
      </c>
      <c r="Q1769" s="78" t="s">
        <v>2204</v>
      </c>
      <c r="R1769" s="82">
        <v>1</v>
      </c>
      <c r="S1769" s="82">
        <v>1</v>
      </c>
      <c r="T1769" s="82">
        <v>1</v>
      </c>
      <c r="U1769" s="82">
        <v>1</v>
      </c>
      <c r="V1769" s="82">
        <v>1</v>
      </c>
      <c r="W1769" s="82">
        <v>1</v>
      </c>
      <c r="X1769" s="82">
        <v>1</v>
      </c>
      <c r="Y1769" s="82">
        <v>1</v>
      </c>
      <c r="Z1769" s="82">
        <v>1</v>
      </c>
      <c r="AA1769" s="82">
        <v>1</v>
      </c>
      <c r="AB1769" s="82">
        <v>1</v>
      </c>
      <c r="AC1769" s="82">
        <v>1</v>
      </c>
      <c r="AD1769" s="85" t="str">
        <f>IF(A1769&lt;&gt;"",IF(D1769="DIRECCIÓN_DE_TRANSFERENCIAS","280 0031",VLOOKUP(C1769,NIVELES!$A$14:$B$105,2,0)),"")</f>
        <v>280 4130</v>
      </c>
      <c r="AE1769" s="86" t="s">
        <v>322</v>
      </c>
      <c r="AF1769" s="86" t="s">
        <v>544</v>
      </c>
      <c r="AG1769" s="79" t="str">
        <f>+IF(AF1769&lt;&gt;"",VLOOKUP(AF1769,NIVELES!$A$666:$B$673,2,0),"")</f>
        <v>PROTECCIÓN_SOCIAL_A_LA_FAMILIA._ASEGURAMIENTO_NO_CONTRIBUTIVO_E_INCLUSIÓN_ECONÓMICA_Y_MOVILIDAD_SOCIAL</v>
      </c>
      <c r="AH1769" s="78" t="s">
        <v>513</v>
      </c>
      <c r="AI1769" s="79" t="str">
        <f>IF(AH1769&lt;&gt;"",VLOOKUP(CONCATENATE(AG1769,AH1769),NIVELES!$B$676:$C$745,2,0),"")</f>
        <v>Acompañamiento Familiar</v>
      </c>
      <c r="AJ1769" s="78" t="s">
        <v>517</v>
      </c>
      <c r="AK1769" s="79" t="str">
        <f>+IF(AJ1769&lt;&gt;"",VLOOKUP(AJ1769,NIVELES!$A$816:$B$892,2,0),"")</f>
        <v>NO APLICA</v>
      </c>
      <c r="AL1769" s="78" t="s">
        <v>553</v>
      </c>
      <c r="AM1769" s="78">
        <v>510203</v>
      </c>
      <c r="AN1769" s="79" t="str">
        <f>IF(AM1769&lt;&gt;"",+VLOOKUP(AM1769,NIVELES!$A$1652:$B$2466,2,0),"")</f>
        <v>Decimotercer Sueldo</v>
      </c>
      <c r="AO1769" s="87">
        <v>3150.58</v>
      </c>
      <c r="AP1769" s="88">
        <v>262.55</v>
      </c>
      <c r="AQ1769" s="88">
        <v>262.55</v>
      </c>
      <c r="AR1769" s="88">
        <v>262.55</v>
      </c>
      <c r="AS1769" s="88">
        <v>262.55</v>
      </c>
      <c r="AT1769" s="88">
        <v>262.55</v>
      </c>
      <c r="AU1769" s="88">
        <v>262.55</v>
      </c>
      <c r="AV1769" s="88">
        <v>262.55</v>
      </c>
      <c r="AW1769" s="88">
        <v>262.55</v>
      </c>
      <c r="AX1769" s="88">
        <v>262.55</v>
      </c>
      <c r="AY1769" s="88">
        <v>262.55</v>
      </c>
      <c r="AZ1769" s="88">
        <v>262.55</v>
      </c>
      <c r="BA1769" s="88">
        <v>262.52999999999997</v>
      </c>
      <c r="BB1769" s="89">
        <f t="shared" si="107"/>
        <v>3150.5800000000008</v>
      </c>
      <c r="BC1769" s="90" t="str">
        <f t="shared" si="106"/>
        <v>OK</v>
      </c>
      <c r="BD1769" s="91" t="str">
        <f t="shared" si="108"/>
        <v xml:space="preserve">                  </v>
      </c>
      <c r="BE1769" s="92">
        <f t="shared" si="109"/>
        <v>12</v>
      </c>
    </row>
    <row r="1770" spans="1:57" s="74" customFormat="1" ht="50.1" customHeight="1" x14ac:dyDescent="0.2">
      <c r="A1770" s="78" t="s">
        <v>55</v>
      </c>
      <c r="B1770" s="78" t="s">
        <v>59</v>
      </c>
      <c r="C1770" s="78" t="s">
        <v>16</v>
      </c>
      <c r="D1770" s="78" t="s">
        <v>792</v>
      </c>
      <c r="E1770" s="79" t="str">
        <f>+IF(C1770&lt;&gt;"",VLOOKUP(MID(C1770,18,5),NIVELES!$A$133:$B$213,2,0),"")</f>
        <v>MANABÍ</v>
      </c>
      <c r="F1770" s="80" t="s">
        <v>136</v>
      </c>
      <c r="G1770" s="81" t="str">
        <f>+IF(F1770&lt;&gt;"",VLOOKUP(F1770,NIVELES!$A$246:$C$464,3,0),"")</f>
        <v xml:space="preserve"> </v>
      </c>
      <c r="H1770" s="82" t="s">
        <v>1024</v>
      </c>
      <c r="I1770" s="78" t="s">
        <v>2189</v>
      </c>
      <c r="J1770" s="78" t="s">
        <v>2184</v>
      </c>
      <c r="K1770" s="78" t="s">
        <v>2185</v>
      </c>
      <c r="L1770" s="78" t="s">
        <v>1791</v>
      </c>
      <c r="M1770" s="78" t="s">
        <v>1791</v>
      </c>
      <c r="N1770" s="78" t="s">
        <v>1791</v>
      </c>
      <c r="O1770" s="78" t="s">
        <v>2167</v>
      </c>
      <c r="P1770" s="82">
        <v>12</v>
      </c>
      <c r="Q1770" s="78" t="s">
        <v>2204</v>
      </c>
      <c r="R1770" s="82">
        <v>1</v>
      </c>
      <c r="S1770" s="82">
        <v>1</v>
      </c>
      <c r="T1770" s="82">
        <v>1</v>
      </c>
      <c r="U1770" s="82">
        <v>1</v>
      </c>
      <c r="V1770" s="82">
        <v>1</v>
      </c>
      <c r="W1770" s="82">
        <v>1</v>
      </c>
      <c r="X1770" s="82">
        <v>1</v>
      </c>
      <c r="Y1770" s="82">
        <v>1</v>
      </c>
      <c r="Z1770" s="82">
        <v>1</v>
      </c>
      <c r="AA1770" s="82">
        <v>1</v>
      </c>
      <c r="AB1770" s="82">
        <v>1</v>
      </c>
      <c r="AC1770" s="82">
        <v>1</v>
      </c>
      <c r="AD1770" s="85" t="str">
        <f>IF(A1770&lt;&gt;"",IF(D1770="DIRECCIÓN_DE_TRANSFERENCIAS","280 0031",VLOOKUP(C1770,NIVELES!$A$14:$B$105,2,0)),"")</f>
        <v>280 4130</v>
      </c>
      <c r="AE1770" s="86" t="s">
        <v>322</v>
      </c>
      <c r="AF1770" s="86" t="s">
        <v>544</v>
      </c>
      <c r="AG1770" s="79" t="str">
        <f>+IF(AF1770&lt;&gt;"",VLOOKUP(AF1770,NIVELES!$A$666:$B$673,2,0),"")</f>
        <v>PROTECCIÓN_SOCIAL_A_LA_FAMILIA._ASEGURAMIENTO_NO_CONTRIBUTIVO_E_INCLUSIÓN_ECONÓMICA_Y_MOVILIDAD_SOCIAL</v>
      </c>
      <c r="AH1770" s="78" t="s">
        <v>513</v>
      </c>
      <c r="AI1770" s="79" t="str">
        <f>IF(AH1770&lt;&gt;"",VLOOKUP(CONCATENATE(AG1770,AH1770),NIVELES!$B$676:$C$745,2,0),"")</f>
        <v>Acompañamiento Familiar</v>
      </c>
      <c r="AJ1770" s="78" t="s">
        <v>517</v>
      </c>
      <c r="AK1770" s="79" t="str">
        <f>+IF(AJ1770&lt;&gt;"",VLOOKUP(AJ1770,NIVELES!$A$816:$B$892,2,0),"")</f>
        <v>NO APLICA</v>
      </c>
      <c r="AL1770" s="78" t="s">
        <v>553</v>
      </c>
      <c r="AM1770" s="78">
        <v>510204</v>
      </c>
      <c r="AN1770" s="79" t="str">
        <f>IF(AM1770&lt;&gt;"",+VLOOKUP(AM1770,NIVELES!$A$1652:$B$2466,2,0),"")</f>
        <v>Decimocuarto Sueldo</v>
      </c>
      <c r="AO1770" s="87">
        <v>1444.67</v>
      </c>
      <c r="AP1770" s="88">
        <v>120.39</v>
      </c>
      <c r="AQ1770" s="88">
        <v>120.39</v>
      </c>
      <c r="AR1770" s="88">
        <v>120.39</v>
      </c>
      <c r="AS1770" s="88">
        <v>120.39</v>
      </c>
      <c r="AT1770" s="88">
        <v>120.39</v>
      </c>
      <c r="AU1770" s="88">
        <v>120.39</v>
      </c>
      <c r="AV1770" s="88">
        <v>120.39</v>
      </c>
      <c r="AW1770" s="88">
        <v>120.39</v>
      </c>
      <c r="AX1770" s="88">
        <v>120.39</v>
      </c>
      <c r="AY1770" s="88">
        <v>120.39</v>
      </c>
      <c r="AZ1770" s="88">
        <v>120.39</v>
      </c>
      <c r="BA1770" s="88">
        <v>120.38</v>
      </c>
      <c r="BB1770" s="89">
        <f t="shared" si="107"/>
        <v>1444.67</v>
      </c>
      <c r="BC1770" s="90" t="str">
        <f t="shared" si="106"/>
        <v>OK</v>
      </c>
      <c r="BD1770" s="91" t="str">
        <f t="shared" si="108"/>
        <v xml:space="preserve">                  </v>
      </c>
      <c r="BE1770" s="92">
        <f t="shared" si="109"/>
        <v>12</v>
      </c>
    </row>
    <row r="1771" spans="1:57" s="74" customFormat="1" ht="50.1" customHeight="1" x14ac:dyDescent="0.2">
      <c r="A1771" s="78" t="s">
        <v>55</v>
      </c>
      <c r="B1771" s="78" t="s">
        <v>59</v>
      </c>
      <c r="C1771" s="78" t="s">
        <v>16</v>
      </c>
      <c r="D1771" s="78" t="s">
        <v>792</v>
      </c>
      <c r="E1771" s="79" t="str">
        <f>+IF(C1771&lt;&gt;"",VLOOKUP(MID(C1771,18,5),NIVELES!$A$133:$B$213,2,0),"")</f>
        <v>MANABÍ</v>
      </c>
      <c r="F1771" s="80" t="s">
        <v>136</v>
      </c>
      <c r="G1771" s="81" t="str">
        <f>+IF(F1771&lt;&gt;"",VLOOKUP(F1771,NIVELES!$A$246:$C$464,3,0),"")</f>
        <v xml:space="preserve"> </v>
      </c>
      <c r="H1771" s="82" t="s">
        <v>1024</v>
      </c>
      <c r="I1771" s="78" t="s">
        <v>2189</v>
      </c>
      <c r="J1771" s="78" t="s">
        <v>2184</v>
      </c>
      <c r="K1771" s="78" t="s">
        <v>2185</v>
      </c>
      <c r="L1771" s="78" t="s">
        <v>1791</v>
      </c>
      <c r="M1771" s="78" t="s">
        <v>1791</v>
      </c>
      <c r="N1771" s="78" t="s">
        <v>1791</v>
      </c>
      <c r="O1771" s="78" t="s">
        <v>2167</v>
      </c>
      <c r="P1771" s="82">
        <v>12</v>
      </c>
      <c r="Q1771" s="78" t="s">
        <v>2204</v>
      </c>
      <c r="R1771" s="82">
        <v>1</v>
      </c>
      <c r="S1771" s="82">
        <v>1</v>
      </c>
      <c r="T1771" s="82">
        <v>1</v>
      </c>
      <c r="U1771" s="82">
        <v>1</v>
      </c>
      <c r="V1771" s="82">
        <v>1</v>
      </c>
      <c r="W1771" s="82">
        <v>1</v>
      </c>
      <c r="X1771" s="82">
        <v>1</v>
      </c>
      <c r="Y1771" s="82">
        <v>1</v>
      </c>
      <c r="Z1771" s="82">
        <v>1</v>
      </c>
      <c r="AA1771" s="82">
        <v>1</v>
      </c>
      <c r="AB1771" s="82">
        <v>1</v>
      </c>
      <c r="AC1771" s="82">
        <v>1</v>
      </c>
      <c r="AD1771" s="85" t="str">
        <f>IF(A1771&lt;&gt;"",IF(D1771="DIRECCIÓN_DE_TRANSFERENCIAS","280 0031",VLOOKUP(C1771,NIVELES!$A$14:$B$105,2,0)),"")</f>
        <v>280 4130</v>
      </c>
      <c r="AE1771" s="86" t="s">
        <v>322</v>
      </c>
      <c r="AF1771" s="86" t="s">
        <v>544</v>
      </c>
      <c r="AG1771" s="79" t="str">
        <f>+IF(AF1771&lt;&gt;"",VLOOKUP(AF1771,NIVELES!$A$666:$B$673,2,0),"")</f>
        <v>PROTECCIÓN_SOCIAL_A_LA_FAMILIA._ASEGURAMIENTO_NO_CONTRIBUTIVO_E_INCLUSIÓN_ECONÓMICA_Y_MOVILIDAD_SOCIAL</v>
      </c>
      <c r="AH1771" s="78" t="s">
        <v>513</v>
      </c>
      <c r="AI1771" s="79" t="str">
        <f>IF(AH1771&lt;&gt;"",VLOOKUP(CONCATENATE(AG1771,AH1771),NIVELES!$B$676:$C$745,2,0),"")</f>
        <v>Acompañamiento Familiar</v>
      </c>
      <c r="AJ1771" s="78" t="s">
        <v>517</v>
      </c>
      <c r="AK1771" s="79" t="str">
        <f>+IF(AJ1771&lt;&gt;"",VLOOKUP(AJ1771,NIVELES!$A$816:$B$892,2,0),"")</f>
        <v>NO APLICA</v>
      </c>
      <c r="AL1771" s="78" t="s">
        <v>553</v>
      </c>
      <c r="AM1771" s="78">
        <v>510510</v>
      </c>
      <c r="AN1771" s="79" t="str">
        <f>IF(AM1771&lt;&gt;"",+VLOOKUP(AM1771,NIVELES!$A$1652:$B$2466,2,0),"")</f>
        <v>Servicios Personales por Contrato</v>
      </c>
      <c r="AO1771" s="87">
        <v>37807</v>
      </c>
      <c r="AP1771" s="88">
        <v>3150.58</v>
      </c>
      <c r="AQ1771" s="88">
        <v>3150.58</v>
      </c>
      <c r="AR1771" s="88">
        <v>3150.58</v>
      </c>
      <c r="AS1771" s="88">
        <v>3150.58</v>
      </c>
      <c r="AT1771" s="88">
        <v>3150.58</v>
      </c>
      <c r="AU1771" s="88">
        <v>3150.58</v>
      </c>
      <c r="AV1771" s="88">
        <v>3150.58</v>
      </c>
      <c r="AW1771" s="88">
        <v>3150.59</v>
      </c>
      <c r="AX1771" s="88">
        <v>3150.59</v>
      </c>
      <c r="AY1771" s="88">
        <v>3150.59</v>
      </c>
      <c r="AZ1771" s="88">
        <v>3150.58</v>
      </c>
      <c r="BA1771" s="88">
        <v>3150.59</v>
      </c>
      <c r="BB1771" s="89">
        <f t="shared" si="107"/>
        <v>37807</v>
      </c>
      <c r="BC1771" s="90" t="str">
        <f t="shared" si="106"/>
        <v>OK</v>
      </c>
      <c r="BD1771" s="91" t="str">
        <f t="shared" si="108"/>
        <v xml:space="preserve">                  </v>
      </c>
      <c r="BE1771" s="92">
        <f t="shared" si="109"/>
        <v>12</v>
      </c>
    </row>
    <row r="1772" spans="1:57" s="74" customFormat="1" ht="50.1" customHeight="1" x14ac:dyDescent="0.2">
      <c r="A1772" s="78" t="s">
        <v>55</v>
      </c>
      <c r="B1772" s="78" t="s">
        <v>59</v>
      </c>
      <c r="C1772" s="78" t="s">
        <v>16</v>
      </c>
      <c r="D1772" s="78" t="s">
        <v>792</v>
      </c>
      <c r="E1772" s="79" t="str">
        <f>+IF(C1772&lt;&gt;"",VLOOKUP(MID(C1772,18,5),NIVELES!$A$133:$B$213,2,0),"")</f>
        <v>MANABÍ</v>
      </c>
      <c r="F1772" s="80" t="s">
        <v>136</v>
      </c>
      <c r="G1772" s="81" t="str">
        <f>+IF(F1772&lt;&gt;"",VLOOKUP(F1772,NIVELES!$A$246:$C$464,3,0),"")</f>
        <v xml:space="preserve"> </v>
      </c>
      <c r="H1772" s="82" t="s">
        <v>1024</v>
      </c>
      <c r="I1772" s="78" t="s">
        <v>2189</v>
      </c>
      <c r="J1772" s="78" t="s">
        <v>2184</v>
      </c>
      <c r="K1772" s="78" t="s">
        <v>2185</v>
      </c>
      <c r="L1772" s="78" t="s">
        <v>1791</v>
      </c>
      <c r="M1772" s="78" t="s">
        <v>1791</v>
      </c>
      <c r="N1772" s="78" t="s">
        <v>1791</v>
      </c>
      <c r="O1772" s="78" t="s">
        <v>2167</v>
      </c>
      <c r="P1772" s="82">
        <v>12</v>
      </c>
      <c r="Q1772" s="78" t="s">
        <v>2204</v>
      </c>
      <c r="R1772" s="82">
        <v>1</v>
      </c>
      <c r="S1772" s="82">
        <v>1</v>
      </c>
      <c r="T1772" s="82">
        <v>1</v>
      </c>
      <c r="U1772" s="82">
        <v>1</v>
      </c>
      <c r="V1772" s="82">
        <v>1</v>
      </c>
      <c r="W1772" s="82">
        <v>1</v>
      </c>
      <c r="X1772" s="82">
        <v>1</v>
      </c>
      <c r="Y1772" s="82">
        <v>1</v>
      </c>
      <c r="Z1772" s="82">
        <v>1</v>
      </c>
      <c r="AA1772" s="82">
        <v>1</v>
      </c>
      <c r="AB1772" s="82">
        <v>1</v>
      </c>
      <c r="AC1772" s="82">
        <v>1</v>
      </c>
      <c r="AD1772" s="85" t="str">
        <f>IF(A1772&lt;&gt;"",IF(D1772="DIRECCIÓN_DE_TRANSFERENCIAS","280 0031",VLOOKUP(C1772,NIVELES!$A$14:$B$105,2,0)),"")</f>
        <v>280 4130</v>
      </c>
      <c r="AE1772" s="86" t="s">
        <v>322</v>
      </c>
      <c r="AF1772" s="86" t="s">
        <v>544</v>
      </c>
      <c r="AG1772" s="79" t="str">
        <f>+IF(AF1772&lt;&gt;"",VLOOKUP(AF1772,NIVELES!$A$666:$B$673,2,0),"")</f>
        <v>PROTECCIÓN_SOCIAL_A_LA_FAMILIA._ASEGURAMIENTO_NO_CONTRIBUTIVO_E_INCLUSIÓN_ECONÓMICA_Y_MOVILIDAD_SOCIAL</v>
      </c>
      <c r="AH1772" s="78" t="s">
        <v>513</v>
      </c>
      <c r="AI1772" s="79" t="str">
        <f>IF(AH1772&lt;&gt;"",VLOOKUP(CONCATENATE(AG1772,AH1772),NIVELES!$B$676:$C$745,2,0),"")</f>
        <v>Acompañamiento Familiar</v>
      </c>
      <c r="AJ1772" s="78" t="s">
        <v>517</v>
      </c>
      <c r="AK1772" s="79" t="str">
        <f>+IF(AJ1772&lt;&gt;"",VLOOKUP(AJ1772,NIVELES!$A$816:$B$892,2,0),"")</f>
        <v>NO APLICA</v>
      </c>
      <c r="AL1772" s="78" t="s">
        <v>553</v>
      </c>
      <c r="AM1772" s="78">
        <v>510601</v>
      </c>
      <c r="AN1772" s="79" t="str">
        <f>IF(AM1772&lt;&gt;"",+VLOOKUP(AM1772,NIVELES!$A$1652:$B$2466,2,0),"")</f>
        <v>Aporte Patronal</v>
      </c>
      <c r="AO1772" s="87">
        <v>3648.38</v>
      </c>
      <c r="AP1772" s="88">
        <v>304.02999999999997</v>
      </c>
      <c r="AQ1772" s="88">
        <v>304.02999999999997</v>
      </c>
      <c r="AR1772" s="88">
        <v>304.02999999999997</v>
      </c>
      <c r="AS1772" s="88">
        <v>304.02999999999997</v>
      </c>
      <c r="AT1772" s="88">
        <v>304.02999999999997</v>
      </c>
      <c r="AU1772" s="88">
        <v>304.02999999999997</v>
      </c>
      <c r="AV1772" s="88">
        <v>304.02999999999997</v>
      </c>
      <c r="AW1772" s="88">
        <v>304.02999999999997</v>
      </c>
      <c r="AX1772" s="88">
        <v>304.02999999999997</v>
      </c>
      <c r="AY1772" s="88">
        <v>304.02999999999997</v>
      </c>
      <c r="AZ1772" s="88">
        <v>304.04000000000002</v>
      </c>
      <c r="BA1772" s="88">
        <v>304.04000000000002</v>
      </c>
      <c r="BB1772" s="89">
        <f t="shared" si="107"/>
        <v>3648.3799999999992</v>
      </c>
      <c r="BC1772" s="90" t="str">
        <f t="shared" si="106"/>
        <v>OK</v>
      </c>
      <c r="BD1772" s="91" t="str">
        <f t="shared" si="108"/>
        <v xml:space="preserve">                  </v>
      </c>
      <c r="BE1772" s="92">
        <f t="shared" si="109"/>
        <v>12</v>
      </c>
    </row>
    <row r="1773" spans="1:57" s="74" customFormat="1" ht="50.1" customHeight="1" x14ac:dyDescent="0.2">
      <c r="A1773" s="78" t="s">
        <v>55</v>
      </c>
      <c r="B1773" s="78" t="s">
        <v>59</v>
      </c>
      <c r="C1773" s="78" t="s">
        <v>16</v>
      </c>
      <c r="D1773" s="78" t="s">
        <v>792</v>
      </c>
      <c r="E1773" s="79" t="str">
        <f>+IF(C1773&lt;&gt;"",VLOOKUP(MID(C1773,18,5),NIVELES!$A$133:$B$213,2,0),"")</f>
        <v>MANABÍ</v>
      </c>
      <c r="F1773" s="80" t="s">
        <v>136</v>
      </c>
      <c r="G1773" s="81" t="str">
        <f>+IF(F1773&lt;&gt;"",VLOOKUP(F1773,NIVELES!$A$246:$C$464,3,0),"")</f>
        <v xml:space="preserve"> </v>
      </c>
      <c r="H1773" s="82" t="s">
        <v>1024</v>
      </c>
      <c r="I1773" s="78" t="s">
        <v>2189</v>
      </c>
      <c r="J1773" s="78" t="s">
        <v>2184</v>
      </c>
      <c r="K1773" s="78" t="s">
        <v>2185</v>
      </c>
      <c r="L1773" s="78" t="s">
        <v>1791</v>
      </c>
      <c r="M1773" s="78" t="s">
        <v>1791</v>
      </c>
      <c r="N1773" s="78" t="s">
        <v>1791</v>
      </c>
      <c r="O1773" s="78" t="s">
        <v>2167</v>
      </c>
      <c r="P1773" s="82">
        <v>12</v>
      </c>
      <c r="Q1773" s="78" t="s">
        <v>2204</v>
      </c>
      <c r="R1773" s="82">
        <v>1</v>
      </c>
      <c r="S1773" s="82">
        <v>1</v>
      </c>
      <c r="T1773" s="82">
        <v>1</v>
      </c>
      <c r="U1773" s="82">
        <v>1</v>
      </c>
      <c r="V1773" s="82">
        <v>1</v>
      </c>
      <c r="W1773" s="82">
        <v>1</v>
      </c>
      <c r="X1773" s="82">
        <v>1</v>
      </c>
      <c r="Y1773" s="82">
        <v>1</v>
      </c>
      <c r="Z1773" s="82">
        <v>1</v>
      </c>
      <c r="AA1773" s="82">
        <v>1</v>
      </c>
      <c r="AB1773" s="82">
        <v>1</v>
      </c>
      <c r="AC1773" s="82">
        <v>1</v>
      </c>
      <c r="AD1773" s="85" t="str">
        <f>IF(A1773&lt;&gt;"",IF(D1773="DIRECCIÓN_DE_TRANSFERENCIAS","280 0031",VLOOKUP(C1773,NIVELES!$A$14:$B$105,2,0)),"")</f>
        <v>280 4130</v>
      </c>
      <c r="AE1773" s="86" t="s">
        <v>322</v>
      </c>
      <c r="AF1773" s="86" t="s">
        <v>544</v>
      </c>
      <c r="AG1773" s="79" t="str">
        <f>+IF(AF1773&lt;&gt;"",VLOOKUP(AF1773,NIVELES!$A$666:$B$673,2,0),"")</f>
        <v>PROTECCIÓN_SOCIAL_A_LA_FAMILIA._ASEGURAMIENTO_NO_CONTRIBUTIVO_E_INCLUSIÓN_ECONÓMICA_Y_MOVILIDAD_SOCIAL</v>
      </c>
      <c r="AH1773" s="78" t="s">
        <v>513</v>
      </c>
      <c r="AI1773" s="79" t="str">
        <f>IF(AH1773&lt;&gt;"",VLOOKUP(CONCATENATE(AG1773,AH1773),NIVELES!$B$676:$C$745,2,0),"")</f>
        <v>Acompañamiento Familiar</v>
      </c>
      <c r="AJ1773" s="78" t="s">
        <v>517</v>
      </c>
      <c r="AK1773" s="79" t="str">
        <f>+IF(AJ1773&lt;&gt;"",VLOOKUP(AJ1773,NIVELES!$A$816:$B$892,2,0),"")</f>
        <v>NO APLICA</v>
      </c>
      <c r="AL1773" s="78" t="s">
        <v>553</v>
      </c>
      <c r="AM1773" s="78">
        <v>510602</v>
      </c>
      <c r="AN1773" s="79" t="str">
        <f>IF(AM1773&lt;&gt;"",+VLOOKUP(AM1773,NIVELES!$A$1652:$B$2466,2,0),"")</f>
        <v>Fondo de Reserva</v>
      </c>
      <c r="AO1773" s="87">
        <v>3150.58</v>
      </c>
      <c r="AP1773" s="88">
        <v>262.55</v>
      </c>
      <c r="AQ1773" s="88">
        <v>262.55</v>
      </c>
      <c r="AR1773" s="88">
        <v>262.55</v>
      </c>
      <c r="AS1773" s="88">
        <v>262.55</v>
      </c>
      <c r="AT1773" s="88">
        <v>262.55</v>
      </c>
      <c r="AU1773" s="88">
        <v>262.55</v>
      </c>
      <c r="AV1773" s="88">
        <v>262.55</v>
      </c>
      <c r="AW1773" s="88">
        <v>262.55</v>
      </c>
      <c r="AX1773" s="88">
        <v>262.55</v>
      </c>
      <c r="AY1773" s="88">
        <v>262.55</v>
      </c>
      <c r="AZ1773" s="88">
        <v>262.54000000000002</v>
      </c>
      <c r="BA1773" s="88">
        <v>262.54000000000002</v>
      </c>
      <c r="BB1773" s="89">
        <f t="shared" si="107"/>
        <v>3150.5800000000004</v>
      </c>
      <c r="BC1773" s="90" t="str">
        <f t="shared" si="106"/>
        <v>OK</v>
      </c>
      <c r="BD1773" s="91" t="str">
        <f t="shared" si="108"/>
        <v xml:space="preserve">                  </v>
      </c>
      <c r="BE1773" s="92">
        <f t="shared" si="109"/>
        <v>12</v>
      </c>
    </row>
    <row r="1774" spans="1:57" s="74" customFormat="1" ht="50.1" customHeight="1" x14ac:dyDescent="0.2">
      <c r="A1774" s="78" t="s">
        <v>55</v>
      </c>
      <c r="B1774" s="78" t="s">
        <v>59</v>
      </c>
      <c r="C1774" s="78" t="s">
        <v>16</v>
      </c>
      <c r="D1774" s="78" t="s">
        <v>792</v>
      </c>
      <c r="E1774" s="79" t="str">
        <f>+IF(C1774&lt;&gt;"",VLOOKUP(MID(C1774,18,5),NIVELES!$A$133:$B$213,2,0),"")</f>
        <v>MANABÍ</v>
      </c>
      <c r="F1774" s="80" t="s">
        <v>136</v>
      </c>
      <c r="G1774" s="81" t="str">
        <f>+IF(F1774&lt;&gt;"",VLOOKUP(F1774,NIVELES!$A$246:$C$464,3,0),"")</f>
        <v xml:space="preserve"> </v>
      </c>
      <c r="H1774" s="82" t="s">
        <v>1024</v>
      </c>
      <c r="I1774" s="78" t="s">
        <v>2189</v>
      </c>
      <c r="J1774" s="78" t="s">
        <v>2184</v>
      </c>
      <c r="K1774" s="78" t="s">
        <v>2185</v>
      </c>
      <c r="L1774" s="78" t="s">
        <v>1791</v>
      </c>
      <c r="M1774" s="78">
        <v>4</v>
      </c>
      <c r="N1774" s="78" t="s">
        <v>2775</v>
      </c>
      <c r="O1774" s="78" t="s">
        <v>2671</v>
      </c>
      <c r="P1774" s="82">
        <v>3</v>
      </c>
      <c r="Q1774" s="78" t="s">
        <v>2743</v>
      </c>
      <c r="R1774" s="82">
        <v>0</v>
      </c>
      <c r="S1774" s="82">
        <v>0</v>
      </c>
      <c r="T1774" s="82">
        <v>1</v>
      </c>
      <c r="U1774" s="82">
        <v>0</v>
      </c>
      <c r="V1774" s="82">
        <v>1</v>
      </c>
      <c r="W1774" s="82">
        <v>0</v>
      </c>
      <c r="X1774" s="82">
        <v>0</v>
      </c>
      <c r="Y1774" s="82">
        <v>1</v>
      </c>
      <c r="Z1774" s="82">
        <v>0</v>
      </c>
      <c r="AA1774" s="82">
        <v>0</v>
      </c>
      <c r="AB1774" s="82">
        <v>0</v>
      </c>
      <c r="AC1774" s="82">
        <v>0</v>
      </c>
      <c r="AD1774" s="85" t="str">
        <f>IF(A1774&lt;&gt;"",IF(D1774="DIRECCIÓN_DE_TRANSFERENCIAS","280 0031",VLOOKUP(C1774,NIVELES!$A$14:$B$105,2,0)),"")</f>
        <v>280 4130</v>
      </c>
      <c r="AE1774" s="86" t="s">
        <v>322</v>
      </c>
      <c r="AF1774" s="86" t="s">
        <v>544</v>
      </c>
      <c r="AG1774" s="79" t="str">
        <f>+IF(AF1774&lt;&gt;"",VLOOKUP(AF1774,NIVELES!$A$666:$B$673,2,0),"")</f>
        <v>PROTECCIÓN_SOCIAL_A_LA_FAMILIA._ASEGURAMIENTO_NO_CONTRIBUTIVO_E_INCLUSIÓN_ECONÓMICA_Y_MOVILIDAD_SOCIAL</v>
      </c>
      <c r="AH1774" s="78" t="s">
        <v>513</v>
      </c>
      <c r="AI1774" s="79" t="str">
        <f>IF(AH1774&lt;&gt;"",VLOOKUP(CONCATENATE(AG1774,AH1774),NIVELES!$B$676:$C$745,2,0),"")</f>
        <v>Acompañamiento Familiar</v>
      </c>
      <c r="AJ1774" s="78" t="s">
        <v>517</v>
      </c>
      <c r="AK1774" s="79" t="str">
        <f>+IF(AJ1774&lt;&gt;"",VLOOKUP(AJ1774,NIVELES!$A$816:$B$892,2,0),"")</f>
        <v>NO APLICA</v>
      </c>
      <c r="AL1774" s="78" t="s">
        <v>554</v>
      </c>
      <c r="AM1774" s="78">
        <v>530301</v>
      </c>
      <c r="AN1774" s="79" t="str">
        <f>IF(AM1774&lt;&gt;"",+VLOOKUP(AM1774,NIVELES!$A$1652:$B$2466,2,0),"")</f>
        <v>Pasajes al Interior</v>
      </c>
      <c r="AO1774" s="87">
        <v>489</v>
      </c>
      <c r="AP1774" s="88">
        <v>0</v>
      </c>
      <c r="AQ1774" s="88">
        <v>0</v>
      </c>
      <c r="AR1774" s="88">
        <v>150</v>
      </c>
      <c r="AS1774" s="88">
        <v>0</v>
      </c>
      <c r="AT1774" s="88">
        <v>150</v>
      </c>
      <c r="AU1774" s="88">
        <v>0</v>
      </c>
      <c r="AV1774" s="88">
        <v>0</v>
      </c>
      <c r="AW1774" s="88">
        <v>189</v>
      </c>
      <c r="AX1774" s="88">
        <v>0</v>
      </c>
      <c r="AY1774" s="88">
        <v>0</v>
      </c>
      <c r="AZ1774" s="88">
        <v>0</v>
      </c>
      <c r="BA1774" s="88">
        <v>0</v>
      </c>
      <c r="BB1774" s="89">
        <f t="shared" si="107"/>
        <v>489</v>
      </c>
      <c r="BC1774" s="90" t="str">
        <f t="shared" si="106"/>
        <v>OK</v>
      </c>
      <c r="BD1774" s="91" t="str">
        <f t="shared" si="108"/>
        <v xml:space="preserve">                  </v>
      </c>
      <c r="BE1774" s="92">
        <f t="shared" si="109"/>
        <v>3</v>
      </c>
    </row>
    <row r="1775" spans="1:57" s="74" customFormat="1" ht="50.1" customHeight="1" x14ac:dyDescent="0.2">
      <c r="A1775" s="78" t="s">
        <v>55</v>
      </c>
      <c r="B1775" s="78" t="s">
        <v>59</v>
      </c>
      <c r="C1775" s="78" t="s">
        <v>16</v>
      </c>
      <c r="D1775" s="78" t="s">
        <v>792</v>
      </c>
      <c r="E1775" s="79" t="str">
        <f>+IF(C1775&lt;&gt;"",VLOOKUP(MID(C1775,18,5),NIVELES!$A$133:$B$213,2,0),"")</f>
        <v>MANABÍ</v>
      </c>
      <c r="F1775" s="80" t="s">
        <v>136</v>
      </c>
      <c r="G1775" s="81" t="str">
        <f>+IF(F1775&lt;&gt;"",VLOOKUP(F1775,NIVELES!$A$246:$C$464,3,0),"")</f>
        <v xml:space="preserve"> </v>
      </c>
      <c r="H1775" s="82" t="s">
        <v>1024</v>
      </c>
      <c r="I1775" s="78" t="s">
        <v>2189</v>
      </c>
      <c r="J1775" s="78" t="s">
        <v>2184</v>
      </c>
      <c r="K1775" s="78" t="s">
        <v>2185</v>
      </c>
      <c r="L1775" s="78" t="s">
        <v>1791</v>
      </c>
      <c r="M1775" s="78">
        <v>4</v>
      </c>
      <c r="N1775" s="78" t="s">
        <v>2775</v>
      </c>
      <c r="O1775" s="78" t="s">
        <v>2776</v>
      </c>
      <c r="P1775" s="82">
        <v>3</v>
      </c>
      <c r="Q1775" s="78" t="s">
        <v>2743</v>
      </c>
      <c r="R1775" s="82">
        <v>0</v>
      </c>
      <c r="S1775" s="82">
        <v>0</v>
      </c>
      <c r="T1775" s="82">
        <v>1</v>
      </c>
      <c r="U1775" s="82">
        <v>0</v>
      </c>
      <c r="V1775" s="82">
        <v>1</v>
      </c>
      <c r="W1775" s="82">
        <v>0</v>
      </c>
      <c r="X1775" s="82">
        <v>0</v>
      </c>
      <c r="Y1775" s="82">
        <v>1</v>
      </c>
      <c r="Z1775" s="82">
        <v>0</v>
      </c>
      <c r="AA1775" s="82">
        <v>0</v>
      </c>
      <c r="AB1775" s="82">
        <v>0</v>
      </c>
      <c r="AC1775" s="82">
        <v>0</v>
      </c>
      <c r="AD1775" s="85" t="str">
        <f>IF(A1775&lt;&gt;"",IF(D1775="DIRECCIÓN_DE_TRANSFERENCIAS","280 0031",VLOOKUP(C1775,NIVELES!$A$14:$B$105,2,0)),"")</f>
        <v>280 4130</v>
      </c>
      <c r="AE1775" s="86" t="s">
        <v>322</v>
      </c>
      <c r="AF1775" s="86" t="s">
        <v>544</v>
      </c>
      <c r="AG1775" s="79" t="str">
        <f>+IF(AF1775&lt;&gt;"",VLOOKUP(AF1775,NIVELES!$A$666:$B$673,2,0),"")</f>
        <v>PROTECCIÓN_SOCIAL_A_LA_FAMILIA._ASEGURAMIENTO_NO_CONTRIBUTIVO_E_INCLUSIÓN_ECONÓMICA_Y_MOVILIDAD_SOCIAL</v>
      </c>
      <c r="AH1775" s="78" t="s">
        <v>513</v>
      </c>
      <c r="AI1775" s="79" t="str">
        <f>IF(AH1775&lt;&gt;"",VLOOKUP(CONCATENATE(AG1775,AH1775),NIVELES!$B$676:$C$745,2,0),"")</f>
        <v>Acompañamiento Familiar</v>
      </c>
      <c r="AJ1775" s="78" t="s">
        <v>517</v>
      </c>
      <c r="AK1775" s="79" t="str">
        <f>+IF(AJ1775&lt;&gt;"",VLOOKUP(AJ1775,NIVELES!$A$816:$B$892,2,0),"")</f>
        <v>NO APLICA</v>
      </c>
      <c r="AL1775" s="78" t="s">
        <v>554</v>
      </c>
      <c r="AM1775" s="78">
        <v>530303</v>
      </c>
      <c r="AN1775" s="79" t="str">
        <f>IF(AM1775&lt;&gt;"",+VLOOKUP(AM1775,NIVELES!$A$1652:$B$2466,2,0),"")</f>
        <v>Viáticos y Subsistencias en el Interior</v>
      </c>
      <c r="AO1775" s="87">
        <v>1852</v>
      </c>
      <c r="AP1775" s="88">
        <v>0</v>
      </c>
      <c r="AQ1775" s="88">
        <v>0</v>
      </c>
      <c r="AR1775" s="88">
        <v>700</v>
      </c>
      <c r="AS1775" s="88">
        <v>0</v>
      </c>
      <c r="AT1775" s="88">
        <v>700</v>
      </c>
      <c r="AU1775" s="88">
        <v>0</v>
      </c>
      <c r="AV1775" s="88">
        <v>0</v>
      </c>
      <c r="AW1775" s="88">
        <v>452</v>
      </c>
      <c r="AX1775" s="88">
        <v>0</v>
      </c>
      <c r="AY1775" s="88">
        <v>0</v>
      </c>
      <c r="AZ1775" s="88">
        <v>0</v>
      </c>
      <c r="BA1775" s="88">
        <v>0</v>
      </c>
      <c r="BB1775" s="89">
        <f t="shared" si="107"/>
        <v>1852</v>
      </c>
      <c r="BC1775" s="90" t="str">
        <f t="shared" si="106"/>
        <v>OK</v>
      </c>
      <c r="BD1775" s="91" t="str">
        <f t="shared" si="108"/>
        <v xml:space="preserve">                  </v>
      </c>
      <c r="BE1775" s="92">
        <f t="shared" si="109"/>
        <v>3</v>
      </c>
    </row>
    <row r="1776" spans="1:57" s="74" customFormat="1" ht="50.1" customHeight="1" x14ac:dyDescent="0.2">
      <c r="A1776" s="78" t="s">
        <v>55</v>
      </c>
      <c r="B1776" s="78" t="s">
        <v>59</v>
      </c>
      <c r="C1776" s="78" t="s">
        <v>16</v>
      </c>
      <c r="D1776" s="78" t="s">
        <v>792</v>
      </c>
      <c r="E1776" s="79" t="str">
        <f>+IF(C1776&lt;&gt;"",VLOOKUP(MID(C1776,18,5),NIVELES!$A$133:$B$213,2,0),"")</f>
        <v>MANABÍ</v>
      </c>
      <c r="F1776" s="80" t="s">
        <v>136</v>
      </c>
      <c r="G1776" s="81" t="str">
        <f>+IF(F1776&lt;&gt;"",VLOOKUP(F1776,NIVELES!$A$246:$C$464,3,0),"")</f>
        <v xml:space="preserve"> </v>
      </c>
      <c r="H1776" s="82" t="s">
        <v>1024</v>
      </c>
      <c r="I1776" s="78" t="s">
        <v>2189</v>
      </c>
      <c r="J1776" s="78" t="s">
        <v>2184</v>
      </c>
      <c r="K1776" s="78" t="s">
        <v>2185</v>
      </c>
      <c r="L1776" s="78" t="s">
        <v>1791</v>
      </c>
      <c r="M1776" s="78">
        <v>379</v>
      </c>
      <c r="N1776" s="78" t="s">
        <v>2777</v>
      </c>
      <c r="O1776" s="78" t="s">
        <v>2778</v>
      </c>
      <c r="P1776" s="82">
        <v>5</v>
      </c>
      <c r="Q1776" s="78" t="s">
        <v>2718</v>
      </c>
      <c r="R1776" s="82">
        <v>0</v>
      </c>
      <c r="S1776" s="82">
        <v>1</v>
      </c>
      <c r="T1776" s="82">
        <v>1</v>
      </c>
      <c r="U1776" s="82">
        <v>1</v>
      </c>
      <c r="V1776" s="82">
        <v>1</v>
      </c>
      <c r="W1776" s="82">
        <v>1</v>
      </c>
      <c r="X1776" s="82">
        <v>0</v>
      </c>
      <c r="Y1776" s="82">
        <v>0</v>
      </c>
      <c r="Z1776" s="82">
        <v>0</v>
      </c>
      <c r="AA1776" s="82">
        <v>0</v>
      </c>
      <c r="AB1776" s="82">
        <v>0</v>
      </c>
      <c r="AC1776" s="82">
        <v>0</v>
      </c>
      <c r="AD1776" s="85" t="str">
        <f>IF(A1776&lt;&gt;"",IF(D1776="DIRECCIÓN_DE_TRANSFERENCIAS","280 0031",VLOOKUP(C1776,NIVELES!$A$14:$B$105,2,0)),"")</f>
        <v>280 4130</v>
      </c>
      <c r="AE1776" s="86" t="s">
        <v>322</v>
      </c>
      <c r="AF1776" s="86" t="s">
        <v>544</v>
      </c>
      <c r="AG1776" s="79" t="str">
        <f>+IF(AF1776&lt;&gt;"",VLOOKUP(AF1776,NIVELES!$A$666:$B$673,2,0),"")</f>
        <v>PROTECCIÓN_SOCIAL_A_LA_FAMILIA._ASEGURAMIENTO_NO_CONTRIBUTIVO_E_INCLUSIÓN_ECONÓMICA_Y_MOVILIDAD_SOCIAL</v>
      </c>
      <c r="AH1776" s="78" t="s">
        <v>513</v>
      </c>
      <c r="AI1776" s="79" t="str">
        <f>IF(AH1776&lt;&gt;"",VLOOKUP(CONCATENATE(AG1776,AH1776),NIVELES!$B$676:$C$745,2,0),"")</f>
        <v>Acompañamiento Familiar</v>
      </c>
      <c r="AJ1776" s="78" t="s">
        <v>517</v>
      </c>
      <c r="AK1776" s="79" t="str">
        <f>+IF(AJ1776&lt;&gt;"",VLOOKUP(AJ1776,NIVELES!$A$816:$B$892,2,0),"")</f>
        <v>NO APLICA</v>
      </c>
      <c r="AL1776" s="78" t="s">
        <v>554</v>
      </c>
      <c r="AM1776" s="78">
        <v>530505</v>
      </c>
      <c r="AN1776" s="79" t="str">
        <f>IF(AM1776&lt;&gt;"",+VLOOKUP(AM1776,NIVELES!$A$1652:$B$2466,2,0),"")</f>
        <v>Vehículos (Arrendamiento)</v>
      </c>
      <c r="AO1776" s="87">
        <v>7549.08</v>
      </c>
      <c r="AP1776" s="88">
        <v>0</v>
      </c>
      <c r="AQ1776" s="88">
        <v>1569.39</v>
      </c>
      <c r="AR1776" s="88">
        <v>1569.39</v>
      </c>
      <c r="AS1776" s="88">
        <v>1569.39</v>
      </c>
      <c r="AT1776" s="88">
        <v>1569.39</v>
      </c>
      <c r="AU1776" s="88">
        <v>1271.52</v>
      </c>
      <c r="AV1776" s="88">
        <v>0</v>
      </c>
      <c r="AW1776" s="88">
        <v>0</v>
      </c>
      <c r="AX1776" s="88">
        <v>0</v>
      </c>
      <c r="AY1776" s="88">
        <v>0</v>
      </c>
      <c r="AZ1776" s="88">
        <v>0</v>
      </c>
      <c r="BA1776" s="88">
        <v>0</v>
      </c>
      <c r="BB1776" s="89">
        <f t="shared" si="107"/>
        <v>7549.08</v>
      </c>
      <c r="BC1776" s="90" t="str">
        <f t="shared" si="106"/>
        <v>OK</v>
      </c>
      <c r="BD1776" s="91" t="str">
        <f t="shared" si="108"/>
        <v xml:space="preserve">                  </v>
      </c>
      <c r="BE1776" s="92">
        <f t="shared" si="109"/>
        <v>5</v>
      </c>
    </row>
    <row r="1777" spans="1:57" s="74" customFormat="1" ht="50.1" customHeight="1" x14ac:dyDescent="0.2">
      <c r="A1777" s="78" t="s">
        <v>55</v>
      </c>
      <c r="B1777" s="78" t="s">
        <v>59</v>
      </c>
      <c r="C1777" s="78" t="s">
        <v>16</v>
      </c>
      <c r="D1777" s="78" t="s">
        <v>792</v>
      </c>
      <c r="E1777" s="79" t="str">
        <f>+IF(C1777&lt;&gt;"",VLOOKUP(MID(C1777,18,5),NIVELES!$A$133:$B$213,2,0),"")</f>
        <v>MANABÍ</v>
      </c>
      <c r="F1777" s="80" t="s">
        <v>136</v>
      </c>
      <c r="G1777" s="81" t="str">
        <f>+IF(F1777&lt;&gt;"",VLOOKUP(F1777,NIVELES!$A$246:$C$464,3,0),"")</f>
        <v xml:space="preserve"> </v>
      </c>
      <c r="H1777" s="82" t="s">
        <v>1024</v>
      </c>
      <c r="I1777" s="78" t="s">
        <v>2189</v>
      </c>
      <c r="J1777" s="78" t="s">
        <v>2184</v>
      </c>
      <c r="K1777" s="78" t="s">
        <v>2185</v>
      </c>
      <c r="L1777" s="78" t="s">
        <v>1791</v>
      </c>
      <c r="M1777" s="78" t="s">
        <v>1791</v>
      </c>
      <c r="N1777" s="78" t="s">
        <v>1791</v>
      </c>
      <c r="O1777" s="78" t="s">
        <v>2779</v>
      </c>
      <c r="P1777" s="82">
        <v>1</v>
      </c>
      <c r="Q1777" s="78" t="s">
        <v>2780</v>
      </c>
      <c r="R1777" s="82">
        <v>0</v>
      </c>
      <c r="S1777" s="82">
        <v>0</v>
      </c>
      <c r="T1777" s="82">
        <v>1</v>
      </c>
      <c r="U1777" s="82">
        <v>0</v>
      </c>
      <c r="V1777" s="82">
        <v>0</v>
      </c>
      <c r="W1777" s="82">
        <v>0</v>
      </c>
      <c r="X1777" s="82">
        <v>0</v>
      </c>
      <c r="Y1777" s="82">
        <v>0</v>
      </c>
      <c r="Z1777" s="82">
        <v>0</v>
      </c>
      <c r="AA1777" s="82">
        <v>0</v>
      </c>
      <c r="AB1777" s="82">
        <v>0</v>
      </c>
      <c r="AC1777" s="82">
        <v>0</v>
      </c>
      <c r="AD1777" s="85" t="str">
        <f>IF(A1777&lt;&gt;"",IF(D1777="DIRECCIÓN_DE_TRANSFERENCIAS","280 0031",VLOOKUP(C1777,NIVELES!$A$14:$B$105,2,0)),"")</f>
        <v>280 4130</v>
      </c>
      <c r="AE1777" s="86" t="s">
        <v>322</v>
      </c>
      <c r="AF1777" s="86" t="s">
        <v>544</v>
      </c>
      <c r="AG1777" s="79" t="str">
        <f>+IF(AF1777&lt;&gt;"",VLOOKUP(AF1777,NIVELES!$A$666:$B$673,2,0),"")</f>
        <v>PROTECCIÓN_SOCIAL_A_LA_FAMILIA._ASEGURAMIENTO_NO_CONTRIBUTIVO_E_INCLUSIÓN_ECONÓMICA_Y_MOVILIDAD_SOCIAL</v>
      </c>
      <c r="AH1777" s="78" t="s">
        <v>513</v>
      </c>
      <c r="AI1777" s="79" t="str">
        <f>IF(AH1777&lt;&gt;"",VLOOKUP(CONCATENATE(AG1777,AH1777),NIVELES!$B$676:$C$745,2,0),"")</f>
        <v>Acompañamiento Familiar</v>
      </c>
      <c r="AJ1777" s="78" t="s">
        <v>517</v>
      </c>
      <c r="AK1777" s="79" t="str">
        <f>+IF(AJ1777&lt;&gt;"",VLOOKUP(AJ1777,NIVELES!$A$816:$B$892,2,0),"")</f>
        <v>NO APLICA</v>
      </c>
      <c r="AL1777" s="78" t="s">
        <v>554</v>
      </c>
      <c r="AM1777" s="78">
        <v>530804</v>
      </c>
      <c r="AN1777" s="79" t="str">
        <f>IF(AM1777&lt;&gt;"",+VLOOKUP(AM1777,NIVELES!$A$1652:$B$2466,2,0),"")</f>
        <v>Materiales de Oficina</v>
      </c>
      <c r="AO1777" s="87">
        <v>313</v>
      </c>
      <c r="AP1777" s="88">
        <v>0</v>
      </c>
      <c r="AQ1777" s="88">
        <v>0</v>
      </c>
      <c r="AR1777" s="88">
        <v>313</v>
      </c>
      <c r="AS1777" s="88">
        <v>0</v>
      </c>
      <c r="AT1777" s="88">
        <v>0</v>
      </c>
      <c r="AU1777" s="88">
        <v>0</v>
      </c>
      <c r="AV1777" s="88">
        <v>0</v>
      </c>
      <c r="AW1777" s="88">
        <v>0</v>
      </c>
      <c r="AX1777" s="88">
        <v>0</v>
      </c>
      <c r="AY1777" s="88">
        <v>0</v>
      </c>
      <c r="AZ1777" s="88">
        <v>0</v>
      </c>
      <c r="BA1777" s="88">
        <v>0</v>
      </c>
      <c r="BB1777" s="89">
        <f t="shared" si="107"/>
        <v>313</v>
      </c>
      <c r="BC1777" s="90" t="str">
        <f t="shared" si="106"/>
        <v>OK</v>
      </c>
      <c r="BD1777" s="91" t="str">
        <f t="shared" si="108"/>
        <v xml:space="preserve">                  </v>
      </c>
      <c r="BE1777" s="92">
        <f t="shared" si="109"/>
        <v>1</v>
      </c>
    </row>
    <row r="1778" spans="1:57" s="74" customFormat="1" ht="50.1" customHeight="1" x14ac:dyDescent="0.2">
      <c r="A1778" s="78" t="s">
        <v>55</v>
      </c>
      <c r="B1778" s="78" t="s">
        <v>59</v>
      </c>
      <c r="C1778" s="78" t="s">
        <v>16</v>
      </c>
      <c r="D1778" s="78" t="s">
        <v>606</v>
      </c>
      <c r="E1778" s="79" t="str">
        <f>+IF(C1778&lt;&gt;"",VLOOKUP(MID(C1778,18,5),NIVELES!$A$133:$B$213,2,0),"")</f>
        <v>MANABÍ</v>
      </c>
      <c r="F1778" s="80" t="s">
        <v>136</v>
      </c>
      <c r="G1778" s="81" t="str">
        <f>+IF(F1778&lt;&gt;"",VLOOKUP(F1778,NIVELES!$A$246:$C$464,3,0),"")</f>
        <v xml:space="preserve"> </v>
      </c>
      <c r="H1778" s="82" t="s">
        <v>1024</v>
      </c>
      <c r="I1778" s="78" t="s">
        <v>2188</v>
      </c>
      <c r="J1778" s="78" t="s">
        <v>2184</v>
      </c>
      <c r="K1778" s="78" t="s">
        <v>2185</v>
      </c>
      <c r="L1778" s="78" t="s">
        <v>1791</v>
      </c>
      <c r="M1778" s="78" t="s">
        <v>1791</v>
      </c>
      <c r="N1778" s="78" t="s">
        <v>1791</v>
      </c>
      <c r="O1778" s="78" t="s">
        <v>2167</v>
      </c>
      <c r="P1778" s="82">
        <v>12</v>
      </c>
      <c r="Q1778" s="78" t="s">
        <v>2204</v>
      </c>
      <c r="R1778" s="82">
        <v>1</v>
      </c>
      <c r="S1778" s="82">
        <v>1</v>
      </c>
      <c r="T1778" s="82">
        <v>1</v>
      </c>
      <c r="U1778" s="82">
        <v>1</v>
      </c>
      <c r="V1778" s="82">
        <v>1</v>
      </c>
      <c r="W1778" s="82">
        <v>1</v>
      </c>
      <c r="X1778" s="82">
        <v>1</v>
      </c>
      <c r="Y1778" s="82">
        <v>1</v>
      </c>
      <c r="Z1778" s="82">
        <v>1</v>
      </c>
      <c r="AA1778" s="82">
        <v>1</v>
      </c>
      <c r="AB1778" s="82">
        <v>1</v>
      </c>
      <c r="AC1778" s="82">
        <v>1</v>
      </c>
      <c r="AD1778" s="85" t="str">
        <f>IF(A1778&lt;&gt;"",IF(D1778="DIRECCIÓN_DE_TRANSFERENCIAS","280 0031",VLOOKUP(C1778,NIVELES!$A$14:$B$105,2,0)),"")</f>
        <v>280 4130</v>
      </c>
      <c r="AE1778" s="86" t="s">
        <v>322</v>
      </c>
      <c r="AF1778" s="86" t="s">
        <v>544</v>
      </c>
      <c r="AG1778" s="79" t="str">
        <f>+IF(AF1778&lt;&gt;"",VLOOKUP(AF1778,NIVELES!$A$666:$B$673,2,0),"")</f>
        <v>PROTECCIÓN_SOCIAL_A_LA_FAMILIA._ASEGURAMIENTO_NO_CONTRIBUTIVO_E_INCLUSIÓN_ECONÓMICA_Y_MOVILIDAD_SOCIAL</v>
      </c>
      <c r="AH1778" s="78" t="s">
        <v>514</v>
      </c>
      <c r="AI1778" s="79" t="str">
        <f>IF(AH1778&lt;&gt;"",VLOOKUP(CONCATENATE(AG1778,AH1778),NIVELES!$B$676:$C$745,2,0),"")</f>
        <v>Inclusión Económica Y Movilidad Social</v>
      </c>
      <c r="AJ1778" s="78" t="s">
        <v>517</v>
      </c>
      <c r="AK1778" s="79" t="str">
        <f>+IF(AJ1778&lt;&gt;"",VLOOKUP(AJ1778,NIVELES!$A$816:$B$892,2,0),"")</f>
        <v>NO APLICA</v>
      </c>
      <c r="AL1778" s="78" t="s">
        <v>553</v>
      </c>
      <c r="AM1778" s="78">
        <v>510105</v>
      </c>
      <c r="AN1778" s="79" t="str">
        <f>IF(AM1778&lt;&gt;"",+VLOOKUP(AM1778,NIVELES!$A$1652:$B$2466,2,0),"")</f>
        <v>Remuneraciones Unificadas</v>
      </c>
      <c r="AO1778" s="87">
        <v>11832</v>
      </c>
      <c r="AP1778" s="88">
        <v>986</v>
      </c>
      <c r="AQ1778" s="88">
        <v>986</v>
      </c>
      <c r="AR1778" s="88">
        <v>986</v>
      </c>
      <c r="AS1778" s="88">
        <v>986</v>
      </c>
      <c r="AT1778" s="88">
        <v>986</v>
      </c>
      <c r="AU1778" s="88">
        <v>986</v>
      </c>
      <c r="AV1778" s="88">
        <v>986</v>
      </c>
      <c r="AW1778" s="88">
        <v>986</v>
      </c>
      <c r="AX1778" s="88">
        <v>986</v>
      </c>
      <c r="AY1778" s="88">
        <v>986</v>
      </c>
      <c r="AZ1778" s="88">
        <v>986</v>
      </c>
      <c r="BA1778" s="88">
        <v>986</v>
      </c>
      <c r="BB1778" s="89">
        <f t="shared" si="107"/>
        <v>11832</v>
      </c>
      <c r="BC1778" s="90" t="str">
        <f t="shared" si="106"/>
        <v>OK</v>
      </c>
      <c r="BD1778" s="91" t="str">
        <f t="shared" si="108"/>
        <v xml:space="preserve">                  </v>
      </c>
      <c r="BE1778" s="92">
        <f t="shared" si="109"/>
        <v>12</v>
      </c>
    </row>
    <row r="1779" spans="1:57" s="74" customFormat="1" ht="50.1" customHeight="1" x14ac:dyDescent="0.2">
      <c r="A1779" s="78" t="s">
        <v>55</v>
      </c>
      <c r="B1779" s="78" t="s">
        <v>59</v>
      </c>
      <c r="C1779" s="78" t="s">
        <v>16</v>
      </c>
      <c r="D1779" s="78" t="s">
        <v>606</v>
      </c>
      <c r="E1779" s="79" t="str">
        <f>+IF(C1779&lt;&gt;"",VLOOKUP(MID(C1779,18,5),NIVELES!$A$133:$B$213,2,0),"")</f>
        <v>MANABÍ</v>
      </c>
      <c r="F1779" s="80" t="s">
        <v>136</v>
      </c>
      <c r="G1779" s="81" t="str">
        <f>+IF(F1779&lt;&gt;"",VLOOKUP(F1779,NIVELES!$A$246:$C$464,3,0),"")</f>
        <v xml:space="preserve"> </v>
      </c>
      <c r="H1779" s="82" t="s">
        <v>1024</v>
      </c>
      <c r="I1779" s="78" t="s">
        <v>2188</v>
      </c>
      <c r="J1779" s="78" t="s">
        <v>2184</v>
      </c>
      <c r="K1779" s="78" t="s">
        <v>2185</v>
      </c>
      <c r="L1779" s="78" t="s">
        <v>1791</v>
      </c>
      <c r="M1779" s="78" t="s">
        <v>1791</v>
      </c>
      <c r="N1779" s="78" t="s">
        <v>1791</v>
      </c>
      <c r="O1779" s="78" t="s">
        <v>2167</v>
      </c>
      <c r="P1779" s="82">
        <v>12</v>
      </c>
      <c r="Q1779" s="78" t="s">
        <v>2204</v>
      </c>
      <c r="R1779" s="82">
        <v>1</v>
      </c>
      <c r="S1779" s="82">
        <v>1</v>
      </c>
      <c r="T1779" s="82">
        <v>1</v>
      </c>
      <c r="U1779" s="82">
        <v>1</v>
      </c>
      <c r="V1779" s="82">
        <v>1</v>
      </c>
      <c r="W1779" s="82">
        <v>1</v>
      </c>
      <c r="X1779" s="82">
        <v>1</v>
      </c>
      <c r="Y1779" s="82">
        <v>1</v>
      </c>
      <c r="Z1779" s="82">
        <v>1</v>
      </c>
      <c r="AA1779" s="82">
        <v>1</v>
      </c>
      <c r="AB1779" s="82">
        <v>1</v>
      </c>
      <c r="AC1779" s="82">
        <v>1</v>
      </c>
      <c r="AD1779" s="85" t="str">
        <f>IF(A1779&lt;&gt;"",IF(D1779="DIRECCIÓN_DE_TRANSFERENCIAS","280 0031",VLOOKUP(C1779,NIVELES!$A$14:$B$105,2,0)),"")</f>
        <v>280 4130</v>
      </c>
      <c r="AE1779" s="86" t="s">
        <v>322</v>
      </c>
      <c r="AF1779" s="86" t="s">
        <v>544</v>
      </c>
      <c r="AG1779" s="79" t="str">
        <f>+IF(AF1779&lt;&gt;"",VLOOKUP(AF1779,NIVELES!$A$666:$B$673,2,0),"")</f>
        <v>PROTECCIÓN_SOCIAL_A_LA_FAMILIA._ASEGURAMIENTO_NO_CONTRIBUTIVO_E_INCLUSIÓN_ECONÓMICA_Y_MOVILIDAD_SOCIAL</v>
      </c>
      <c r="AH1779" s="78" t="s">
        <v>514</v>
      </c>
      <c r="AI1779" s="79" t="str">
        <f>IF(AH1779&lt;&gt;"",VLOOKUP(CONCATENATE(AG1779,AH1779),NIVELES!$B$676:$C$745,2,0),"")</f>
        <v>Inclusión Económica Y Movilidad Social</v>
      </c>
      <c r="AJ1779" s="78" t="s">
        <v>517</v>
      </c>
      <c r="AK1779" s="79" t="str">
        <f>+IF(AJ1779&lt;&gt;"",VLOOKUP(AJ1779,NIVELES!$A$816:$B$892,2,0),"")</f>
        <v>NO APLICA</v>
      </c>
      <c r="AL1779" s="78" t="s">
        <v>553</v>
      </c>
      <c r="AM1779" s="78">
        <v>510203</v>
      </c>
      <c r="AN1779" s="79" t="str">
        <f>IF(AM1779&lt;&gt;"",+VLOOKUP(AM1779,NIVELES!$A$1652:$B$2466,2,0),"")</f>
        <v>Decimotercer Sueldo</v>
      </c>
      <c r="AO1779" s="87">
        <v>903.83</v>
      </c>
      <c r="AP1779" s="88">
        <v>75.319999999999993</v>
      </c>
      <c r="AQ1779" s="88">
        <v>75.319999999999993</v>
      </c>
      <c r="AR1779" s="88">
        <v>75.319999999999993</v>
      </c>
      <c r="AS1779" s="88">
        <v>75.319999999999993</v>
      </c>
      <c r="AT1779" s="88">
        <v>75.319999999999993</v>
      </c>
      <c r="AU1779" s="88">
        <v>75.319999999999993</v>
      </c>
      <c r="AV1779" s="88">
        <v>75.319999999999993</v>
      </c>
      <c r="AW1779" s="88">
        <v>75.319999999999993</v>
      </c>
      <c r="AX1779" s="88">
        <v>75.319999999999993</v>
      </c>
      <c r="AY1779" s="88">
        <v>75.319999999999993</v>
      </c>
      <c r="AZ1779" s="88">
        <v>75.319999999999993</v>
      </c>
      <c r="BA1779" s="88">
        <v>75.31</v>
      </c>
      <c r="BB1779" s="89">
        <f t="shared" si="107"/>
        <v>903.8299999999997</v>
      </c>
      <c r="BC1779" s="90" t="str">
        <f t="shared" si="106"/>
        <v>OK</v>
      </c>
      <c r="BD1779" s="91" t="str">
        <f t="shared" si="108"/>
        <v xml:space="preserve">                  </v>
      </c>
      <c r="BE1779" s="92">
        <f t="shared" si="109"/>
        <v>12</v>
      </c>
    </row>
    <row r="1780" spans="1:57" s="74" customFormat="1" ht="50.1" customHeight="1" x14ac:dyDescent="0.2">
      <c r="A1780" s="78" t="s">
        <v>55</v>
      </c>
      <c r="B1780" s="78" t="s">
        <v>59</v>
      </c>
      <c r="C1780" s="78" t="s">
        <v>16</v>
      </c>
      <c r="D1780" s="78" t="s">
        <v>606</v>
      </c>
      <c r="E1780" s="79" t="str">
        <f>+IF(C1780&lt;&gt;"",VLOOKUP(MID(C1780,18,5),NIVELES!$A$133:$B$213,2,0),"")</f>
        <v>MANABÍ</v>
      </c>
      <c r="F1780" s="80" t="s">
        <v>136</v>
      </c>
      <c r="G1780" s="81" t="str">
        <f>+IF(F1780&lt;&gt;"",VLOOKUP(F1780,NIVELES!$A$246:$C$464,3,0),"")</f>
        <v xml:space="preserve"> </v>
      </c>
      <c r="H1780" s="82" t="s">
        <v>1024</v>
      </c>
      <c r="I1780" s="78" t="s">
        <v>2188</v>
      </c>
      <c r="J1780" s="78" t="s">
        <v>2184</v>
      </c>
      <c r="K1780" s="78" t="s">
        <v>2185</v>
      </c>
      <c r="L1780" s="78" t="s">
        <v>1791</v>
      </c>
      <c r="M1780" s="78" t="s">
        <v>1791</v>
      </c>
      <c r="N1780" s="78" t="s">
        <v>1791</v>
      </c>
      <c r="O1780" s="78" t="s">
        <v>2167</v>
      </c>
      <c r="P1780" s="82">
        <v>12</v>
      </c>
      <c r="Q1780" s="78" t="s">
        <v>2204</v>
      </c>
      <c r="R1780" s="82">
        <v>1</v>
      </c>
      <c r="S1780" s="82">
        <v>1</v>
      </c>
      <c r="T1780" s="82">
        <v>1</v>
      </c>
      <c r="U1780" s="82">
        <v>1</v>
      </c>
      <c r="V1780" s="82">
        <v>1</v>
      </c>
      <c r="W1780" s="82">
        <v>1</v>
      </c>
      <c r="X1780" s="82">
        <v>1</v>
      </c>
      <c r="Y1780" s="82">
        <v>1</v>
      </c>
      <c r="Z1780" s="82">
        <v>1</v>
      </c>
      <c r="AA1780" s="82">
        <v>1</v>
      </c>
      <c r="AB1780" s="82">
        <v>1</v>
      </c>
      <c r="AC1780" s="82">
        <v>1</v>
      </c>
      <c r="AD1780" s="85" t="str">
        <f>IF(A1780&lt;&gt;"",IF(D1780="DIRECCIÓN_DE_TRANSFERENCIAS","280 0031",VLOOKUP(C1780,NIVELES!$A$14:$B$105,2,0)),"")</f>
        <v>280 4130</v>
      </c>
      <c r="AE1780" s="86" t="s">
        <v>322</v>
      </c>
      <c r="AF1780" s="86" t="s">
        <v>544</v>
      </c>
      <c r="AG1780" s="79" t="str">
        <f>+IF(AF1780&lt;&gt;"",VLOOKUP(AF1780,NIVELES!$A$666:$B$673,2,0),"")</f>
        <v>PROTECCIÓN_SOCIAL_A_LA_FAMILIA._ASEGURAMIENTO_NO_CONTRIBUTIVO_E_INCLUSIÓN_ECONÓMICA_Y_MOVILIDAD_SOCIAL</v>
      </c>
      <c r="AH1780" s="78" t="s">
        <v>514</v>
      </c>
      <c r="AI1780" s="79" t="str">
        <f>IF(AH1780&lt;&gt;"",VLOOKUP(CONCATENATE(AG1780,AH1780),NIVELES!$B$676:$C$745,2,0),"")</f>
        <v>Inclusión Económica Y Movilidad Social</v>
      </c>
      <c r="AJ1780" s="78" t="s">
        <v>517</v>
      </c>
      <c r="AK1780" s="79" t="str">
        <f>+IF(AJ1780&lt;&gt;"",VLOOKUP(AJ1780,NIVELES!$A$816:$B$892,2,0),"")</f>
        <v>NO APLICA</v>
      </c>
      <c r="AL1780" s="78" t="s">
        <v>553</v>
      </c>
      <c r="AM1780" s="78">
        <v>510204</v>
      </c>
      <c r="AN1780" s="79" t="str">
        <f>IF(AM1780&lt;&gt;"",+VLOOKUP(AM1780,NIVELES!$A$1652:$B$2466,2,0),"")</f>
        <v>Decimocuarto Sueldo</v>
      </c>
      <c r="AO1780" s="87">
        <v>361.17</v>
      </c>
      <c r="AP1780" s="88">
        <v>30.1</v>
      </c>
      <c r="AQ1780" s="88">
        <v>30.1</v>
      </c>
      <c r="AR1780" s="88">
        <v>30.1</v>
      </c>
      <c r="AS1780" s="88">
        <v>30.1</v>
      </c>
      <c r="AT1780" s="88">
        <v>30.1</v>
      </c>
      <c r="AU1780" s="88">
        <v>30.1</v>
      </c>
      <c r="AV1780" s="88">
        <v>30.1</v>
      </c>
      <c r="AW1780" s="88">
        <v>30.1</v>
      </c>
      <c r="AX1780" s="88">
        <v>30.1</v>
      </c>
      <c r="AY1780" s="88">
        <v>30.09</v>
      </c>
      <c r="AZ1780" s="88">
        <v>30.09</v>
      </c>
      <c r="BA1780" s="88">
        <v>30.09</v>
      </c>
      <c r="BB1780" s="89">
        <f t="shared" si="107"/>
        <v>361.1699999999999</v>
      </c>
      <c r="BC1780" s="90" t="str">
        <f t="shared" si="106"/>
        <v>OK</v>
      </c>
      <c r="BD1780" s="91" t="str">
        <f t="shared" si="108"/>
        <v xml:space="preserve">                  </v>
      </c>
      <c r="BE1780" s="92">
        <f t="shared" si="109"/>
        <v>12</v>
      </c>
    </row>
    <row r="1781" spans="1:57" s="74" customFormat="1" ht="50.1" customHeight="1" x14ac:dyDescent="0.2">
      <c r="A1781" s="78" t="s">
        <v>55</v>
      </c>
      <c r="B1781" s="78" t="s">
        <v>59</v>
      </c>
      <c r="C1781" s="78" t="s">
        <v>16</v>
      </c>
      <c r="D1781" s="78" t="s">
        <v>606</v>
      </c>
      <c r="E1781" s="79" t="str">
        <f>+IF(C1781&lt;&gt;"",VLOOKUP(MID(C1781,18,5),NIVELES!$A$133:$B$213,2,0),"")</f>
        <v>MANABÍ</v>
      </c>
      <c r="F1781" s="80" t="s">
        <v>136</v>
      </c>
      <c r="G1781" s="81" t="str">
        <f>+IF(F1781&lt;&gt;"",VLOOKUP(F1781,NIVELES!$A$246:$C$464,3,0),"")</f>
        <v xml:space="preserve"> </v>
      </c>
      <c r="H1781" s="82" t="s">
        <v>1024</v>
      </c>
      <c r="I1781" s="78" t="s">
        <v>2188</v>
      </c>
      <c r="J1781" s="78" t="s">
        <v>2184</v>
      </c>
      <c r="K1781" s="78" t="s">
        <v>2185</v>
      </c>
      <c r="L1781" s="78" t="s">
        <v>1791</v>
      </c>
      <c r="M1781" s="78" t="s">
        <v>1791</v>
      </c>
      <c r="N1781" s="78" t="s">
        <v>1791</v>
      </c>
      <c r="O1781" s="78" t="s">
        <v>2167</v>
      </c>
      <c r="P1781" s="82">
        <v>12</v>
      </c>
      <c r="Q1781" s="78" t="s">
        <v>2204</v>
      </c>
      <c r="R1781" s="82">
        <v>1</v>
      </c>
      <c r="S1781" s="82">
        <v>1</v>
      </c>
      <c r="T1781" s="82">
        <v>1</v>
      </c>
      <c r="U1781" s="82">
        <v>1</v>
      </c>
      <c r="V1781" s="82">
        <v>1</v>
      </c>
      <c r="W1781" s="82">
        <v>1</v>
      </c>
      <c r="X1781" s="82">
        <v>1</v>
      </c>
      <c r="Y1781" s="82">
        <v>1</v>
      </c>
      <c r="Z1781" s="82">
        <v>1</v>
      </c>
      <c r="AA1781" s="82">
        <v>1</v>
      </c>
      <c r="AB1781" s="82">
        <v>1</v>
      </c>
      <c r="AC1781" s="82">
        <v>1</v>
      </c>
      <c r="AD1781" s="85" t="str">
        <f>IF(A1781&lt;&gt;"",IF(D1781="DIRECCIÓN_DE_TRANSFERENCIAS","280 0031",VLOOKUP(C1781,NIVELES!$A$14:$B$105,2,0)),"")</f>
        <v>280 4130</v>
      </c>
      <c r="AE1781" s="86" t="s">
        <v>322</v>
      </c>
      <c r="AF1781" s="86" t="s">
        <v>544</v>
      </c>
      <c r="AG1781" s="79" t="str">
        <f>+IF(AF1781&lt;&gt;"",VLOOKUP(AF1781,NIVELES!$A$666:$B$673,2,0),"")</f>
        <v>PROTECCIÓN_SOCIAL_A_LA_FAMILIA._ASEGURAMIENTO_NO_CONTRIBUTIVO_E_INCLUSIÓN_ECONÓMICA_Y_MOVILIDAD_SOCIAL</v>
      </c>
      <c r="AH1781" s="78" t="s">
        <v>514</v>
      </c>
      <c r="AI1781" s="79" t="str">
        <f>IF(AH1781&lt;&gt;"",VLOOKUP(CONCATENATE(AG1781,AH1781),NIVELES!$B$676:$C$745,2,0),"")</f>
        <v>Inclusión Económica Y Movilidad Social</v>
      </c>
      <c r="AJ1781" s="78" t="s">
        <v>517</v>
      </c>
      <c r="AK1781" s="79" t="str">
        <f>+IF(AJ1781&lt;&gt;"",VLOOKUP(AJ1781,NIVELES!$A$816:$B$892,2,0),"")</f>
        <v>NO APLICA</v>
      </c>
      <c r="AL1781" s="78" t="s">
        <v>553</v>
      </c>
      <c r="AM1781" s="78">
        <v>510601</v>
      </c>
      <c r="AN1781" s="79" t="str">
        <f>IF(AM1781&lt;&gt;"",+VLOOKUP(AM1781,NIVELES!$A$1652:$B$2466,2,0),"")</f>
        <v>Aporte Patronal</v>
      </c>
      <c r="AO1781" s="87">
        <v>1046.6400000000001</v>
      </c>
      <c r="AP1781" s="88">
        <v>87.22</v>
      </c>
      <c r="AQ1781" s="88">
        <v>87.22</v>
      </c>
      <c r="AR1781" s="88">
        <v>87.22</v>
      </c>
      <c r="AS1781" s="88">
        <v>87.22</v>
      </c>
      <c r="AT1781" s="88">
        <v>87.22</v>
      </c>
      <c r="AU1781" s="88">
        <v>87.22</v>
      </c>
      <c r="AV1781" s="88">
        <v>87.22</v>
      </c>
      <c r="AW1781" s="88">
        <v>87.22</v>
      </c>
      <c r="AX1781" s="88">
        <v>87.22</v>
      </c>
      <c r="AY1781" s="88">
        <v>87.22</v>
      </c>
      <c r="AZ1781" s="88">
        <v>87.22</v>
      </c>
      <c r="BA1781" s="88">
        <v>87.22</v>
      </c>
      <c r="BB1781" s="89">
        <f t="shared" si="107"/>
        <v>1046.6400000000001</v>
      </c>
      <c r="BC1781" s="90" t="str">
        <f t="shared" si="106"/>
        <v>OK</v>
      </c>
      <c r="BD1781" s="91" t="str">
        <f t="shared" si="108"/>
        <v xml:space="preserve">                  </v>
      </c>
      <c r="BE1781" s="92">
        <f t="shared" si="109"/>
        <v>12</v>
      </c>
    </row>
    <row r="1782" spans="1:57" s="74" customFormat="1" ht="50.1" customHeight="1" x14ac:dyDescent="0.2">
      <c r="A1782" s="78" t="s">
        <v>55</v>
      </c>
      <c r="B1782" s="78" t="s">
        <v>59</v>
      </c>
      <c r="C1782" s="78" t="s">
        <v>16</v>
      </c>
      <c r="D1782" s="78" t="s">
        <v>606</v>
      </c>
      <c r="E1782" s="79" t="str">
        <f>+IF(C1782&lt;&gt;"",VLOOKUP(MID(C1782,18,5),NIVELES!$A$133:$B$213,2,0),"")</f>
        <v>MANABÍ</v>
      </c>
      <c r="F1782" s="80" t="s">
        <v>136</v>
      </c>
      <c r="G1782" s="81" t="str">
        <f>+IF(F1782&lt;&gt;"",VLOOKUP(F1782,NIVELES!$A$246:$C$464,3,0),"")</f>
        <v xml:space="preserve"> </v>
      </c>
      <c r="H1782" s="82" t="s">
        <v>1024</v>
      </c>
      <c r="I1782" s="78" t="s">
        <v>2188</v>
      </c>
      <c r="J1782" s="78" t="s">
        <v>2184</v>
      </c>
      <c r="K1782" s="78" t="s">
        <v>2185</v>
      </c>
      <c r="L1782" s="78" t="s">
        <v>1791</v>
      </c>
      <c r="M1782" s="78" t="s">
        <v>1791</v>
      </c>
      <c r="N1782" s="78" t="s">
        <v>1791</v>
      </c>
      <c r="O1782" s="78" t="s">
        <v>2167</v>
      </c>
      <c r="P1782" s="82">
        <v>12</v>
      </c>
      <c r="Q1782" s="78" t="s">
        <v>2204</v>
      </c>
      <c r="R1782" s="82">
        <v>1</v>
      </c>
      <c r="S1782" s="82">
        <v>1</v>
      </c>
      <c r="T1782" s="82">
        <v>1</v>
      </c>
      <c r="U1782" s="82">
        <v>1</v>
      </c>
      <c r="V1782" s="82">
        <v>1</v>
      </c>
      <c r="W1782" s="82">
        <v>1</v>
      </c>
      <c r="X1782" s="82">
        <v>1</v>
      </c>
      <c r="Y1782" s="82">
        <v>1</v>
      </c>
      <c r="Z1782" s="82">
        <v>1</v>
      </c>
      <c r="AA1782" s="82">
        <v>1</v>
      </c>
      <c r="AB1782" s="82">
        <v>1</v>
      </c>
      <c r="AC1782" s="82">
        <v>1</v>
      </c>
      <c r="AD1782" s="85" t="str">
        <f>IF(A1782&lt;&gt;"",IF(D1782="DIRECCIÓN_DE_TRANSFERENCIAS","280 0031",VLOOKUP(C1782,NIVELES!$A$14:$B$105,2,0)),"")</f>
        <v>280 4130</v>
      </c>
      <c r="AE1782" s="86" t="s">
        <v>322</v>
      </c>
      <c r="AF1782" s="86" t="s">
        <v>544</v>
      </c>
      <c r="AG1782" s="79" t="str">
        <f>+IF(AF1782&lt;&gt;"",VLOOKUP(AF1782,NIVELES!$A$666:$B$673,2,0),"")</f>
        <v>PROTECCIÓN_SOCIAL_A_LA_FAMILIA._ASEGURAMIENTO_NO_CONTRIBUTIVO_E_INCLUSIÓN_ECONÓMICA_Y_MOVILIDAD_SOCIAL</v>
      </c>
      <c r="AH1782" s="78" t="s">
        <v>514</v>
      </c>
      <c r="AI1782" s="79" t="str">
        <f>IF(AH1782&lt;&gt;"",VLOOKUP(CONCATENATE(AG1782,AH1782),NIVELES!$B$676:$C$745,2,0),"")</f>
        <v>Inclusión Económica Y Movilidad Social</v>
      </c>
      <c r="AJ1782" s="78" t="s">
        <v>517</v>
      </c>
      <c r="AK1782" s="79" t="str">
        <f>+IF(AJ1782&lt;&gt;"",VLOOKUP(AJ1782,NIVELES!$A$816:$B$892,2,0),"")</f>
        <v>NO APLICA</v>
      </c>
      <c r="AL1782" s="78" t="s">
        <v>553</v>
      </c>
      <c r="AM1782" s="78">
        <v>510602</v>
      </c>
      <c r="AN1782" s="79" t="str">
        <f>IF(AM1782&lt;&gt;"",+VLOOKUP(AM1782,NIVELES!$A$1652:$B$2466,2,0),"")</f>
        <v>Fondo de Reserva</v>
      </c>
      <c r="AO1782" s="87">
        <v>903.83</v>
      </c>
      <c r="AP1782" s="88">
        <v>75.319999999999993</v>
      </c>
      <c r="AQ1782" s="88">
        <v>75.319999999999993</v>
      </c>
      <c r="AR1782" s="88">
        <v>75.319999999999993</v>
      </c>
      <c r="AS1782" s="88">
        <v>75.319999999999993</v>
      </c>
      <c r="AT1782" s="88">
        <v>75.319999999999993</v>
      </c>
      <c r="AU1782" s="88">
        <v>75.319999999999993</v>
      </c>
      <c r="AV1782" s="88">
        <v>75.319999999999993</v>
      </c>
      <c r="AW1782" s="88">
        <v>75.319999999999993</v>
      </c>
      <c r="AX1782" s="88">
        <v>75.319999999999993</v>
      </c>
      <c r="AY1782" s="88">
        <v>75.319999999999993</v>
      </c>
      <c r="AZ1782" s="88">
        <v>75.319999999999993</v>
      </c>
      <c r="BA1782" s="88">
        <v>75.31</v>
      </c>
      <c r="BB1782" s="89">
        <f t="shared" si="107"/>
        <v>903.8299999999997</v>
      </c>
      <c r="BC1782" s="90" t="str">
        <f t="shared" si="106"/>
        <v>OK</v>
      </c>
      <c r="BD1782" s="91" t="str">
        <f t="shared" si="108"/>
        <v xml:space="preserve">                  </v>
      </c>
      <c r="BE1782" s="92">
        <f t="shared" si="109"/>
        <v>12</v>
      </c>
    </row>
    <row r="1783" spans="1:57" s="74" customFormat="1" ht="50.1" customHeight="1" x14ac:dyDescent="0.2">
      <c r="A1783" s="78" t="s">
        <v>55</v>
      </c>
      <c r="B1783" s="78" t="s">
        <v>59</v>
      </c>
      <c r="C1783" s="78" t="s">
        <v>16</v>
      </c>
      <c r="D1783" s="78" t="s">
        <v>605</v>
      </c>
      <c r="E1783" s="79" t="str">
        <f>+IF(C1783&lt;&gt;"",VLOOKUP(MID(C1783,18,5),NIVELES!$A$133:$B$213,2,0),"")</f>
        <v>MANABÍ</v>
      </c>
      <c r="F1783" s="80" t="s">
        <v>136</v>
      </c>
      <c r="G1783" s="81" t="str">
        <f>+IF(F1783&lt;&gt;"",VLOOKUP(F1783,NIVELES!$A$246:$C$464,3,0),"")</f>
        <v xml:space="preserve"> </v>
      </c>
      <c r="H1783" s="82" t="s">
        <v>1024</v>
      </c>
      <c r="I1783" s="78" t="s">
        <v>2201</v>
      </c>
      <c r="J1783" s="78" t="s">
        <v>2184</v>
      </c>
      <c r="K1783" s="78" t="s">
        <v>2185</v>
      </c>
      <c r="L1783" s="78" t="s">
        <v>1791</v>
      </c>
      <c r="M1783" s="78" t="s">
        <v>1791</v>
      </c>
      <c r="N1783" s="78" t="s">
        <v>1791</v>
      </c>
      <c r="O1783" s="78" t="s">
        <v>2272</v>
      </c>
      <c r="P1783" s="82">
        <v>4</v>
      </c>
      <c r="Q1783" s="78" t="s">
        <v>2273</v>
      </c>
      <c r="R1783" s="82">
        <v>0</v>
      </c>
      <c r="S1783" s="82">
        <v>1</v>
      </c>
      <c r="T1783" s="82">
        <v>0</v>
      </c>
      <c r="U1783" s="82">
        <v>1</v>
      </c>
      <c r="V1783" s="82">
        <v>0</v>
      </c>
      <c r="W1783" s="82">
        <v>0</v>
      </c>
      <c r="X1783" s="82">
        <v>1</v>
      </c>
      <c r="Y1783" s="82">
        <v>0</v>
      </c>
      <c r="Z1783" s="82">
        <v>0</v>
      </c>
      <c r="AA1783" s="82">
        <v>1</v>
      </c>
      <c r="AB1783" s="82">
        <v>0</v>
      </c>
      <c r="AC1783" s="82">
        <v>0</v>
      </c>
      <c r="AD1783" s="85" t="str">
        <f>IF(A1783&lt;&gt;"",IF(D1783="DIRECCIÓN_DE_TRANSFERENCIAS","280 0031",VLOOKUP(C1783,NIVELES!$A$14:$B$105,2,0)),"")</f>
        <v>280 4130</v>
      </c>
      <c r="AE1783" s="86" t="s">
        <v>322</v>
      </c>
      <c r="AF1783" s="86" t="s">
        <v>545</v>
      </c>
      <c r="AG1783" s="79" t="str">
        <f>+IF(AF1783&lt;&gt;"",VLOOKUP(AF1783,NIVELES!$A$666:$B$673,2,0),"")</f>
        <v>SERVICIOS_DE_ATENCIÓN_GERONTOLÓGICA</v>
      </c>
      <c r="AH1783" s="78" t="s">
        <v>453</v>
      </c>
      <c r="AI1783" s="79" t="str">
        <f>IF(AH1783&lt;&gt;"",VLOOKUP(CONCATENATE(AG1783,AH1783),NIVELES!$B$676:$C$745,2,0),"")</f>
        <v xml:space="preserve">Subvenciones Para Contribuir El Cuidado De Las Personas Adultas Mayores  Atendidos  A Traves De  Terceros Sean Públicos O Privados </v>
      </c>
      <c r="AJ1783" s="78" t="s">
        <v>380</v>
      </c>
      <c r="AK1783" s="79" t="str">
        <f>+IF(AJ1783&lt;&gt;"",VLOOKUP(AJ1783,NIVELES!$A$816:$B$892,2,0),"")</f>
        <v>PROMOVER PRÁCTICAS DE CUIDADO A LAS PERSONAS ADULTAS MAYORES BAJO PARÁMETROS DE CALIDAD Y CALIDEZ</v>
      </c>
      <c r="AL1783" s="78" t="s">
        <v>556</v>
      </c>
      <c r="AM1783" s="78">
        <v>580104</v>
      </c>
      <c r="AN1783" s="79" t="str">
        <f>IF(AM1783&lt;&gt;"",+VLOOKUP(AM1783,NIVELES!$A$1652:$B$2466,2,0),"")</f>
        <v>A Gobiernos Autónomos Descentralizados</v>
      </c>
      <c r="AO1783" s="87">
        <v>87696</v>
      </c>
      <c r="AP1783" s="88">
        <v>0</v>
      </c>
      <c r="AQ1783" s="88">
        <v>21924</v>
      </c>
      <c r="AR1783" s="88">
        <v>0</v>
      </c>
      <c r="AS1783" s="88">
        <v>21924</v>
      </c>
      <c r="AT1783" s="88">
        <v>0</v>
      </c>
      <c r="AU1783" s="88">
        <v>0</v>
      </c>
      <c r="AV1783" s="88">
        <v>21924</v>
      </c>
      <c r="AW1783" s="88">
        <v>0</v>
      </c>
      <c r="AX1783" s="88">
        <v>0</v>
      </c>
      <c r="AY1783" s="88">
        <v>21924</v>
      </c>
      <c r="AZ1783" s="88">
        <v>0</v>
      </c>
      <c r="BA1783" s="88">
        <v>0</v>
      </c>
      <c r="BB1783" s="89">
        <f t="shared" si="107"/>
        <v>87696</v>
      </c>
      <c r="BC1783" s="90" t="str">
        <f t="shared" si="106"/>
        <v>OK</v>
      </c>
      <c r="BD1783" s="91" t="str">
        <f t="shared" si="108"/>
        <v xml:space="preserve">                  </v>
      </c>
      <c r="BE1783" s="92">
        <f t="shared" si="109"/>
        <v>4</v>
      </c>
    </row>
    <row r="1784" spans="1:57" s="74" customFormat="1" ht="50.1" customHeight="1" x14ac:dyDescent="0.2">
      <c r="A1784" s="78" t="s">
        <v>55</v>
      </c>
      <c r="B1784" s="78" t="s">
        <v>59</v>
      </c>
      <c r="C1784" s="78" t="s">
        <v>16</v>
      </c>
      <c r="D1784" s="78" t="s">
        <v>605</v>
      </c>
      <c r="E1784" s="79" t="str">
        <f>+IF(C1784&lt;&gt;"",VLOOKUP(MID(C1784,18,5),NIVELES!$A$133:$B$213,2,0),"")</f>
        <v>MANABÍ</v>
      </c>
      <c r="F1784" s="80" t="s">
        <v>136</v>
      </c>
      <c r="G1784" s="81" t="str">
        <f>+IF(F1784&lt;&gt;"",VLOOKUP(F1784,NIVELES!$A$246:$C$464,3,0),"")</f>
        <v xml:space="preserve"> </v>
      </c>
      <c r="H1784" s="82" t="s">
        <v>1024</v>
      </c>
      <c r="I1784" s="78" t="s">
        <v>2201</v>
      </c>
      <c r="J1784" s="78" t="s">
        <v>2184</v>
      </c>
      <c r="K1784" s="78" t="s">
        <v>2185</v>
      </c>
      <c r="L1784" s="78" t="s">
        <v>1791</v>
      </c>
      <c r="M1784" s="78">
        <v>1</v>
      </c>
      <c r="N1784" s="78" t="s">
        <v>2781</v>
      </c>
      <c r="O1784" s="78" t="s">
        <v>2167</v>
      </c>
      <c r="P1784" s="82">
        <v>12</v>
      </c>
      <c r="Q1784" s="78" t="s">
        <v>2204</v>
      </c>
      <c r="R1784" s="82">
        <v>1</v>
      </c>
      <c r="S1784" s="82">
        <v>1</v>
      </c>
      <c r="T1784" s="82">
        <v>1</v>
      </c>
      <c r="U1784" s="82">
        <v>1</v>
      </c>
      <c r="V1784" s="82">
        <v>1</v>
      </c>
      <c r="W1784" s="82">
        <v>1</v>
      </c>
      <c r="X1784" s="82">
        <v>1</v>
      </c>
      <c r="Y1784" s="82">
        <v>1</v>
      </c>
      <c r="Z1784" s="82">
        <v>1</v>
      </c>
      <c r="AA1784" s="82">
        <v>1</v>
      </c>
      <c r="AB1784" s="82">
        <v>1</v>
      </c>
      <c r="AC1784" s="82">
        <v>1</v>
      </c>
      <c r="AD1784" s="85" t="str">
        <f>IF(A1784&lt;&gt;"",IF(D1784="DIRECCIÓN_DE_TRANSFERENCIAS","280 0031",VLOOKUP(C1784,NIVELES!$A$14:$B$105,2,0)),"")</f>
        <v>280 4130</v>
      </c>
      <c r="AE1784" s="86" t="s">
        <v>322</v>
      </c>
      <c r="AF1784" s="86" t="s">
        <v>546</v>
      </c>
      <c r="AG1784" s="79" t="str">
        <f>+IF(AF1784&lt;&gt;"",VLOOKUP(AF1784,NIVELES!$A$666:$B$673,2,0),"")</f>
        <v>ATENCIÓN_INTEGRAL_A_PERSONAS_CON_DISCAPACIDAD</v>
      </c>
      <c r="AH1784" s="78" t="s">
        <v>453</v>
      </c>
      <c r="AI1784" s="79" t="str">
        <f>IF(AH1784&lt;&gt;"",VLOOKUP(CONCATENATE(AG1784,AH1784),NIVELES!$B$676:$C$745,2,0),"")</f>
        <v>Rectoría Inclusión Social</v>
      </c>
      <c r="AJ1784" s="78" t="s">
        <v>517</v>
      </c>
      <c r="AK1784" s="79" t="str">
        <f>+IF(AJ1784&lt;&gt;"",VLOOKUP(AJ1784,NIVELES!$A$816:$B$892,2,0),"")</f>
        <v>NO APLICA</v>
      </c>
      <c r="AL1784" s="78" t="s">
        <v>553</v>
      </c>
      <c r="AM1784" s="78">
        <v>510203</v>
      </c>
      <c r="AN1784" s="79" t="str">
        <f>IF(AM1784&lt;&gt;"",+VLOOKUP(AM1784,NIVELES!$A$1652:$B$2466,2,0),"")</f>
        <v>Decimotercer Sueldo</v>
      </c>
      <c r="AO1784" s="87">
        <v>2222</v>
      </c>
      <c r="AP1784" s="88">
        <v>185.17</v>
      </c>
      <c r="AQ1784" s="88">
        <v>185.17</v>
      </c>
      <c r="AR1784" s="88">
        <v>185.17</v>
      </c>
      <c r="AS1784" s="88">
        <v>185.17</v>
      </c>
      <c r="AT1784" s="88">
        <v>185.17</v>
      </c>
      <c r="AU1784" s="88">
        <v>185.17</v>
      </c>
      <c r="AV1784" s="88">
        <v>185.17</v>
      </c>
      <c r="AW1784" s="88">
        <v>185.17</v>
      </c>
      <c r="AX1784" s="88">
        <v>185.16</v>
      </c>
      <c r="AY1784" s="88">
        <v>185.16</v>
      </c>
      <c r="AZ1784" s="88">
        <v>185.16</v>
      </c>
      <c r="BA1784" s="88">
        <v>185.16</v>
      </c>
      <c r="BB1784" s="89">
        <f t="shared" si="107"/>
        <v>2222.0000000000005</v>
      </c>
      <c r="BC1784" s="90" t="str">
        <f t="shared" si="106"/>
        <v>OK</v>
      </c>
      <c r="BD1784" s="91" t="str">
        <f t="shared" si="108"/>
        <v xml:space="preserve">                  </v>
      </c>
      <c r="BE1784" s="92">
        <f t="shared" si="109"/>
        <v>12</v>
      </c>
    </row>
    <row r="1785" spans="1:57" s="74" customFormat="1" ht="50.1" customHeight="1" x14ac:dyDescent="0.2">
      <c r="A1785" s="78" t="s">
        <v>55</v>
      </c>
      <c r="B1785" s="78" t="s">
        <v>59</v>
      </c>
      <c r="C1785" s="78" t="s">
        <v>16</v>
      </c>
      <c r="D1785" s="78" t="s">
        <v>605</v>
      </c>
      <c r="E1785" s="79" t="str">
        <f>+IF(C1785&lt;&gt;"",VLOOKUP(MID(C1785,18,5),NIVELES!$A$133:$B$213,2,0),"")</f>
        <v>MANABÍ</v>
      </c>
      <c r="F1785" s="80" t="s">
        <v>136</v>
      </c>
      <c r="G1785" s="81" t="str">
        <f>+IF(F1785&lt;&gt;"",VLOOKUP(F1785,NIVELES!$A$246:$C$464,3,0),"")</f>
        <v xml:space="preserve"> </v>
      </c>
      <c r="H1785" s="82" t="s">
        <v>1024</v>
      </c>
      <c r="I1785" s="78" t="s">
        <v>2201</v>
      </c>
      <c r="J1785" s="78" t="s">
        <v>2184</v>
      </c>
      <c r="K1785" s="78" t="s">
        <v>2185</v>
      </c>
      <c r="L1785" s="78" t="s">
        <v>1791</v>
      </c>
      <c r="M1785" s="78">
        <v>1</v>
      </c>
      <c r="N1785" s="78" t="s">
        <v>2781</v>
      </c>
      <c r="O1785" s="78" t="s">
        <v>2167</v>
      </c>
      <c r="P1785" s="82">
        <v>12</v>
      </c>
      <c r="Q1785" s="78" t="s">
        <v>2204</v>
      </c>
      <c r="R1785" s="82">
        <v>1</v>
      </c>
      <c r="S1785" s="82">
        <v>1</v>
      </c>
      <c r="T1785" s="82">
        <v>1</v>
      </c>
      <c r="U1785" s="82">
        <v>1</v>
      </c>
      <c r="V1785" s="82">
        <v>1</v>
      </c>
      <c r="W1785" s="82">
        <v>1</v>
      </c>
      <c r="X1785" s="82">
        <v>1</v>
      </c>
      <c r="Y1785" s="82">
        <v>1</v>
      </c>
      <c r="Z1785" s="82">
        <v>1</v>
      </c>
      <c r="AA1785" s="82">
        <v>1</v>
      </c>
      <c r="AB1785" s="82">
        <v>1</v>
      </c>
      <c r="AC1785" s="82">
        <v>1</v>
      </c>
      <c r="AD1785" s="85" t="str">
        <f>IF(A1785&lt;&gt;"",IF(D1785="DIRECCIÓN_DE_TRANSFERENCIAS","280 0031",VLOOKUP(C1785,NIVELES!$A$14:$B$105,2,0)),"")</f>
        <v>280 4130</v>
      </c>
      <c r="AE1785" s="86" t="s">
        <v>322</v>
      </c>
      <c r="AF1785" s="86" t="s">
        <v>546</v>
      </c>
      <c r="AG1785" s="79" t="str">
        <f>+IF(AF1785&lt;&gt;"",VLOOKUP(AF1785,NIVELES!$A$666:$B$673,2,0),"")</f>
        <v>ATENCIÓN_INTEGRAL_A_PERSONAS_CON_DISCAPACIDAD</v>
      </c>
      <c r="AH1785" s="78" t="s">
        <v>453</v>
      </c>
      <c r="AI1785" s="79" t="str">
        <f>IF(AH1785&lt;&gt;"",VLOOKUP(CONCATENATE(AG1785,AH1785),NIVELES!$B$676:$C$745,2,0),"")</f>
        <v>Rectoría Inclusión Social</v>
      </c>
      <c r="AJ1785" s="78" t="s">
        <v>517</v>
      </c>
      <c r="AK1785" s="79" t="str">
        <f>+IF(AJ1785&lt;&gt;"",VLOOKUP(AJ1785,NIVELES!$A$816:$B$892,2,0),"")</f>
        <v>NO APLICA</v>
      </c>
      <c r="AL1785" s="78" t="s">
        <v>553</v>
      </c>
      <c r="AM1785" s="78">
        <v>510204</v>
      </c>
      <c r="AN1785" s="79" t="str">
        <f>IF(AM1785&lt;&gt;"",+VLOOKUP(AM1785,NIVELES!$A$1652:$B$2466,2,0),"")</f>
        <v>Decimocuarto Sueldo</v>
      </c>
      <c r="AO1785" s="87">
        <v>722.33</v>
      </c>
      <c r="AP1785" s="88">
        <v>60.19</v>
      </c>
      <c r="AQ1785" s="88">
        <v>60.19</v>
      </c>
      <c r="AR1785" s="88">
        <v>60.19</v>
      </c>
      <c r="AS1785" s="88">
        <v>60.19</v>
      </c>
      <c r="AT1785" s="88">
        <v>60.19</v>
      </c>
      <c r="AU1785" s="88">
        <v>60.19</v>
      </c>
      <c r="AV1785" s="88">
        <v>60.19</v>
      </c>
      <c r="AW1785" s="88">
        <v>60.2</v>
      </c>
      <c r="AX1785" s="88">
        <v>60.2</v>
      </c>
      <c r="AY1785" s="88">
        <v>60.2</v>
      </c>
      <c r="AZ1785" s="88">
        <v>60.2</v>
      </c>
      <c r="BA1785" s="88">
        <v>60.2</v>
      </c>
      <c r="BB1785" s="89">
        <f t="shared" si="107"/>
        <v>722.33000000000015</v>
      </c>
      <c r="BC1785" s="90" t="str">
        <f t="shared" si="106"/>
        <v>OK</v>
      </c>
      <c r="BD1785" s="91" t="str">
        <f t="shared" si="108"/>
        <v xml:space="preserve">                  </v>
      </c>
      <c r="BE1785" s="92">
        <f t="shared" si="109"/>
        <v>12</v>
      </c>
    </row>
    <row r="1786" spans="1:57" s="74" customFormat="1" ht="50.1" customHeight="1" x14ac:dyDescent="0.2">
      <c r="A1786" s="78" t="s">
        <v>55</v>
      </c>
      <c r="B1786" s="78" t="s">
        <v>59</v>
      </c>
      <c r="C1786" s="78" t="s">
        <v>16</v>
      </c>
      <c r="D1786" s="78" t="s">
        <v>605</v>
      </c>
      <c r="E1786" s="79" t="str">
        <f>+IF(C1786&lt;&gt;"",VLOOKUP(MID(C1786,18,5),NIVELES!$A$133:$B$213,2,0),"")</f>
        <v>MANABÍ</v>
      </c>
      <c r="F1786" s="80" t="s">
        <v>136</v>
      </c>
      <c r="G1786" s="81" t="str">
        <f>+IF(F1786&lt;&gt;"",VLOOKUP(F1786,NIVELES!$A$246:$C$464,3,0),"")</f>
        <v xml:space="preserve"> </v>
      </c>
      <c r="H1786" s="82" t="s">
        <v>1024</v>
      </c>
      <c r="I1786" s="78" t="s">
        <v>2201</v>
      </c>
      <c r="J1786" s="78" t="s">
        <v>2184</v>
      </c>
      <c r="K1786" s="78" t="s">
        <v>2185</v>
      </c>
      <c r="L1786" s="78" t="s">
        <v>1791</v>
      </c>
      <c r="M1786" s="78">
        <v>1</v>
      </c>
      <c r="N1786" s="78" t="s">
        <v>2781</v>
      </c>
      <c r="O1786" s="78" t="s">
        <v>2167</v>
      </c>
      <c r="P1786" s="82">
        <v>12</v>
      </c>
      <c r="Q1786" s="78" t="s">
        <v>2204</v>
      </c>
      <c r="R1786" s="82">
        <v>1</v>
      </c>
      <c r="S1786" s="82">
        <v>1</v>
      </c>
      <c r="T1786" s="82">
        <v>1</v>
      </c>
      <c r="U1786" s="82">
        <v>1</v>
      </c>
      <c r="V1786" s="82">
        <v>1</v>
      </c>
      <c r="W1786" s="82">
        <v>1</v>
      </c>
      <c r="X1786" s="82">
        <v>1</v>
      </c>
      <c r="Y1786" s="82">
        <v>1</v>
      </c>
      <c r="Z1786" s="82">
        <v>1</v>
      </c>
      <c r="AA1786" s="82">
        <v>1</v>
      </c>
      <c r="AB1786" s="82">
        <v>1</v>
      </c>
      <c r="AC1786" s="82">
        <v>1</v>
      </c>
      <c r="AD1786" s="85" t="str">
        <f>IF(A1786&lt;&gt;"",IF(D1786="DIRECCIÓN_DE_TRANSFERENCIAS","280 0031",VLOOKUP(C1786,NIVELES!$A$14:$B$105,2,0)),"")</f>
        <v>280 4130</v>
      </c>
      <c r="AE1786" s="86" t="s">
        <v>322</v>
      </c>
      <c r="AF1786" s="86" t="s">
        <v>546</v>
      </c>
      <c r="AG1786" s="79" t="str">
        <f>+IF(AF1786&lt;&gt;"",VLOOKUP(AF1786,NIVELES!$A$666:$B$673,2,0),"")</f>
        <v>ATENCIÓN_INTEGRAL_A_PERSONAS_CON_DISCAPACIDAD</v>
      </c>
      <c r="AH1786" s="78" t="s">
        <v>453</v>
      </c>
      <c r="AI1786" s="79" t="str">
        <f>IF(AH1786&lt;&gt;"",VLOOKUP(CONCATENATE(AG1786,AH1786),NIVELES!$B$676:$C$745,2,0),"")</f>
        <v>Rectoría Inclusión Social</v>
      </c>
      <c r="AJ1786" s="78" t="s">
        <v>517</v>
      </c>
      <c r="AK1786" s="79" t="str">
        <f>+IF(AJ1786&lt;&gt;"",VLOOKUP(AJ1786,NIVELES!$A$816:$B$892,2,0),"")</f>
        <v>NO APLICA</v>
      </c>
      <c r="AL1786" s="78" t="s">
        <v>553</v>
      </c>
      <c r="AM1786" s="78">
        <v>510510</v>
      </c>
      <c r="AN1786" s="79" t="str">
        <f>IF(AM1786&lt;&gt;"",+VLOOKUP(AM1786,NIVELES!$A$1652:$B$2466,2,0),"")</f>
        <v>Servicios Personales por Contrato</v>
      </c>
      <c r="AO1786" s="87">
        <v>26664</v>
      </c>
      <c r="AP1786" s="88">
        <v>2222</v>
      </c>
      <c r="AQ1786" s="88">
        <v>2222</v>
      </c>
      <c r="AR1786" s="88">
        <v>2222</v>
      </c>
      <c r="AS1786" s="88">
        <v>2222</v>
      </c>
      <c r="AT1786" s="88">
        <v>2222</v>
      </c>
      <c r="AU1786" s="88">
        <v>2222</v>
      </c>
      <c r="AV1786" s="88">
        <v>2222</v>
      </c>
      <c r="AW1786" s="88">
        <v>2222</v>
      </c>
      <c r="AX1786" s="88">
        <v>2222</v>
      </c>
      <c r="AY1786" s="88">
        <v>2222</v>
      </c>
      <c r="AZ1786" s="88">
        <v>2222</v>
      </c>
      <c r="BA1786" s="88">
        <v>2222</v>
      </c>
      <c r="BB1786" s="89">
        <f t="shared" si="107"/>
        <v>26664</v>
      </c>
      <c r="BC1786" s="90" t="str">
        <f t="shared" si="106"/>
        <v>OK</v>
      </c>
      <c r="BD1786" s="91" t="str">
        <f t="shared" si="108"/>
        <v xml:space="preserve">                  </v>
      </c>
      <c r="BE1786" s="92">
        <f t="shared" si="109"/>
        <v>12</v>
      </c>
    </row>
    <row r="1787" spans="1:57" s="74" customFormat="1" ht="50.1" customHeight="1" x14ac:dyDescent="0.2">
      <c r="A1787" s="78" t="s">
        <v>55</v>
      </c>
      <c r="B1787" s="78" t="s">
        <v>59</v>
      </c>
      <c r="C1787" s="78" t="s">
        <v>16</v>
      </c>
      <c r="D1787" s="78" t="s">
        <v>605</v>
      </c>
      <c r="E1787" s="79" t="str">
        <f>+IF(C1787&lt;&gt;"",VLOOKUP(MID(C1787,18,5),NIVELES!$A$133:$B$213,2,0),"")</f>
        <v>MANABÍ</v>
      </c>
      <c r="F1787" s="80" t="s">
        <v>136</v>
      </c>
      <c r="G1787" s="81" t="str">
        <f>+IF(F1787&lt;&gt;"",VLOOKUP(F1787,NIVELES!$A$246:$C$464,3,0),"")</f>
        <v xml:space="preserve"> </v>
      </c>
      <c r="H1787" s="82" t="s">
        <v>1024</v>
      </c>
      <c r="I1787" s="78" t="s">
        <v>2201</v>
      </c>
      <c r="J1787" s="78" t="s">
        <v>2184</v>
      </c>
      <c r="K1787" s="78" t="s">
        <v>2185</v>
      </c>
      <c r="L1787" s="78" t="s">
        <v>1791</v>
      </c>
      <c r="M1787" s="78">
        <v>1</v>
      </c>
      <c r="N1787" s="78" t="s">
        <v>2781</v>
      </c>
      <c r="O1787" s="78" t="s">
        <v>2167</v>
      </c>
      <c r="P1787" s="82">
        <v>12</v>
      </c>
      <c r="Q1787" s="78" t="s">
        <v>2204</v>
      </c>
      <c r="R1787" s="82">
        <v>1</v>
      </c>
      <c r="S1787" s="82">
        <v>1</v>
      </c>
      <c r="T1787" s="82">
        <v>1</v>
      </c>
      <c r="U1787" s="82">
        <v>1</v>
      </c>
      <c r="V1787" s="82">
        <v>1</v>
      </c>
      <c r="W1787" s="82">
        <v>1</v>
      </c>
      <c r="X1787" s="82">
        <v>1</v>
      </c>
      <c r="Y1787" s="82">
        <v>1</v>
      </c>
      <c r="Z1787" s="82">
        <v>1</v>
      </c>
      <c r="AA1787" s="82">
        <v>1</v>
      </c>
      <c r="AB1787" s="82">
        <v>1</v>
      </c>
      <c r="AC1787" s="82">
        <v>1</v>
      </c>
      <c r="AD1787" s="85" t="str">
        <f>IF(A1787&lt;&gt;"",IF(D1787="DIRECCIÓN_DE_TRANSFERENCIAS","280 0031",VLOOKUP(C1787,NIVELES!$A$14:$B$105,2,0)),"")</f>
        <v>280 4130</v>
      </c>
      <c r="AE1787" s="86" t="s">
        <v>322</v>
      </c>
      <c r="AF1787" s="86" t="s">
        <v>546</v>
      </c>
      <c r="AG1787" s="79" t="str">
        <f>+IF(AF1787&lt;&gt;"",VLOOKUP(AF1787,NIVELES!$A$666:$B$673,2,0),"")</f>
        <v>ATENCIÓN_INTEGRAL_A_PERSONAS_CON_DISCAPACIDAD</v>
      </c>
      <c r="AH1787" s="78" t="s">
        <v>453</v>
      </c>
      <c r="AI1787" s="79" t="str">
        <f>IF(AH1787&lt;&gt;"",VLOOKUP(CONCATENATE(AG1787,AH1787),NIVELES!$B$676:$C$745,2,0),"")</f>
        <v>Rectoría Inclusión Social</v>
      </c>
      <c r="AJ1787" s="78" t="s">
        <v>517</v>
      </c>
      <c r="AK1787" s="79" t="str">
        <f>+IF(AJ1787&lt;&gt;"",VLOOKUP(AJ1787,NIVELES!$A$816:$B$892,2,0),"")</f>
        <v>NO APLICA</v>
      </c>
      <c r="AL1787" s="78" t="s">
        <v>553</v>
      </c>
      <c r="AM1787" s="78">
        <v>510601</v>
      </c>
      <c r="AN1787" s="79" t="str">
        <f>IF(AM1787&lt;&gt;"",+VLOOKUP(AM1787,NIVELES!$A$1652:$B$2466,2,0),"")</f>
        <v>Aporte Patronal</v>
      </c>
      <c r="AO1787" s="87">
        <v>2573.08</v>
      </c>
      <c r="AP1787" s="88">
        <v>214.42</v>
      </c>
      <c r="AQ1787" s="88">
        <v>214.42</v>
      </c>
      <c r="AR1787" s="88">
        <v>214.42</v>
      </c>
      <c r="AS1787" s="88">
        <v>214.42</v>
      </c>
      <c r="AT1787" s="88">
        <v>214.42</v>
      </c>
      <c r="AU1787" s="88">
        <v>214.42</v>
      </c>
      <c r="AV1787" s="88">
        <v>214.42</v>
      </c>
      <c r="AW1787" s="88">
        <v>214.42</v>
      </c>
      <c r="AX1787" s="88">
        <v>214.43</v>
      </c>
      <c r="AY1787" s="88">
        <v>214.43</v>
      </c>
      <c r="AZ1787" s="88">
        <v>214.43</v>
      </c>
      <c r="BA1787" s="88">
        <v>214.43</v>
      </c>
      <c r="BB1787" s="89">
        <f t="shared" si="107"/>
        <v>2573.08</v>
      </c>
      <c r="BC1787" s="90" t="str">
        <f t="shared" si="106"/>
        <v>OK</v>
      </c>
      <c r="BD1787" s="91" t="str">
        <f t="shared" si="108"/>
        <v xml:space="preserve">                  </v>
      </c>
      <c r="BE1787" s="92">
        <f t="shared" si="109"/>
        <v>12</v>
      </c>
    </row>
    <row r="1788" spans="1:57" s="74" customFormat="1" ht="50.1" customHeight="1" x14ac:dyDescent="0.2">
      <c r="A1788" s="78" t="s">
        <v>55</v>
      </c>
      <c r="B1788" s="78" t="s">
        <v>59</v>
      </c>
      <c r="C1788" s="78" t="s">
        <v>16</v>
      </c>
      <c r="D1788" s="78" t="s">
        <v>605</v>
      </c>
      <c r="E1788" s="79" t="str">
        <f>+IF(C1788&lt;&gt;"",VLOOKUP(MID(C1788,18,5),NIVELES!$A$133:$B$213,2,0),"")</f>
        <v>MANABÍ</v>
      </c>
      <c r="F1788" s="80" t="s">
        <v>136</v>
      </c>
      <c r="G1788" s="81" t="str">
        <f>+IF(F1788&lt;&gt;"",VLOOKUP(F1788,NIVELES!$A$246:$C$464,3,0),"")</f>
        <v xml:space="preserve"> </v>
      </c>
      <c r="H1788" s="82" t="s">
        <v>1024</v>
      </c>
      <c r="I1788" s="78" t="s">
        <v>2201</v>
      </c>
      <c r="J1788" s="78" t="s">
        <v>2184</v>
      </c>
      <c r="K1788" s="78" t="s">
        <v>2185</v>
      </c>
      <c r="L1788" s="78" t="s">
        <v>1791</v>
      </c>
      <c r="M1788" s="78">
        <v>1</v>
      </c>
      <c r="N1788" s="78" t="s">
        <v>2781</v>
      </c>
      <c r="O1788" s="78" t="s">
        <v>2167</v>
      </c>
      <c r="P1788" s="82">
        <v>12</v>
      </c>
      <c r="Q1788" s="78" t="s">
        <v>2204</v>
      </c>
      <c r="R1788" s="82">
        <v>1</v>
      </c>
      <c r="S1788" s="82">
        <v>1</v>
      </c>
      <c r="T1788" s="82">
        <v>1</v>
      </c>
      <c r="U1788" s="82">
        <v>1</v>
      </c>
      <c r="V1788" s="82">
        <v>1</v>
      </c>
      <c r="W1788" s="82">
        <v>1</v>
      </c>
      <c r="X1788" s="82">
        <v>1</v>
      </c>
      <c r="Y1788" s="82">
        <v>1</v>
      </c>
      <c r="Z1788" s="82">
        <v>1</v>
      </c>
      <c r="AA1788" s="82">
        <v>1</v>
      </c>
      <c r="AB1788" s="82">
        <v>1</v>
      </c>
      <c r="AC1788" s="82">
        <v>1</v>
      </c>
      <c r="AD1788" s="85" t="str">
        <f>IF(A1788&lt;&gt;"",IF(D1788="DIRECCIÓN_DE_TRANSFERENCIAS","280 0031",VLOOKUP(C1788,NIVELES!$A$14:$B$105,2,0)),"")</f>
        <v>280 4130</v>
      </c>
      <c r="AE1788" s="86" t="s">
        <v>322</v>
      </c>
      <c r="AF1788" s="86" t="s">
        <v>546</v>
      </c>
      <c r="AG1788" s="79" t="str">
        <f>+IF(AF1788&lt;&gt;"",VLOOKUP(AF1788,NIVELES!$A$666:$B$673,2,0),"")</f>
        <v>ATENCIÓN_INTEGRAL_A_PERSONAS_CON_DISCAPACIDAD</v>
      </c>
      <c r="AH1788" s="78" t="s">
        <v>453</v>
      </c>
      <c r="AI1788" s="79" t="str">
        <f>IF(AH1788&lt;&gt;"",VLOOKUP(CONCATENATE(AG1788,AH1788),NIVELES!$B$676:$C$745,2,0),"")</f>
        <v>Rectoría Inclusión Social</v>
      </c>
      <c r="AJ1788" s="78" t="s">
        <v>517</v>
      </c>
      <c r="AK1788" s="79" t="str">
        <f>+IF(AJ1788&lt;&gt;"",VLOOKUP(AJ1788,NIVELES!$A$816:$B$892,2,0),"")</f>
        <v>NO APLICA</v>
      </c>
      <c r="AL1788" s="78" t="s">
        <v>553</v>
      </c>
      <c r="AM1788" s="78">
        <v>510602</v>
      </c>
      <c r="AN1788" s="79" t="str">
        <f>IF(AM1788&lt;&gt;"",+VLOOKUP(AM1788,NIVELES!$A$1652:$B$2466,2,0),"")</f>
        <v>Fondo de Reserva</v>
      </c>
      <c r="AO1788" s="87">
        <v>2222</v>
      </c>
      <c r="AP1788" s="88">
        <v>185.17</v>
      </c>
      <c r="AQ1788" s="88">
        <v>185.17</v>
      </c>
      <c r="AR1788" s="88">
        <v>185.17</v>
      </c>
      <c r="AS1788" s="88">
        <v>185.17</v>
      </c>
      <c r="AT1788" s="88">
        <v>185.17</v>
      </c>
      <c r="AU1788" s="88">
        <v>185.17</v>
      </c>
      <c r="AV1788" s="88">
        <v>185.17</v>
      </c>
      <c r="AW1788" s="88">
        <v>185.17</v>
      </c>
      <c r="AX1788" s="88">
        <v>185.16</v>
      </c>
      <c r="AY1788" s="88">
        <v>185.16</v>
      </c>
      <c r="AZ1788" s="88">
        <v>185.16</v>
      </c>
      <c r="BA1788" s="88">
        <v>185.16</v>
      </c>
      <c r="BB1788" s="89">
        <f t="shared" si="107"/>
        <v>2222.0000000000005</v>
      </c>
      <c r="BC1788" s="90" t="str">
        <f t="shared" si="106"/>
        <v>OK</v>
      </c>
      <c r="BD1788" s="91" t="str">
        <f t="shared" si="108"/>
        <v xml:space="preserve">                  </v>
      </c>
      <c r="BE1788" s="92">
        <f t="shared" si="109"/>
        <v>12</v>
      </c>
    </row>
    <row r="1789" spans="1:57" s="74" customFormat="1" ht="50.1" customHeight="1" x14ac:dyDescent="0.2">
      <c r="A1789" s="78" t="s">
        <v>55</v>
      </c>
      <c r="B1789" s="78" t="s">
        <v>59</v>
      </c>
      <c r="C1789" s="78" t="s">
        <v>16</v>
      </c>
      <c r="D1789" s="78" t="s">
        <v>605</v>
      </c>
      <c r="E1789" s="79" t="str">
        <f>+IF(C1789&lt;&gt;"",VLOOKUP(MID(C1789,18,5),NIVELES!$A$133:$B$213,2,0),"")</f>
        <v>MANABÍ</v>
      </c>
      <c r="F1789" s="80" t="s">
        <v>136</v>
      </c>
      <c r="G1789" s="81" t="str">
        <f>+IF(F1789&lt;&gt;"",VLOOKUP(F1789,NIVELES!$A$246:$C$464,3,0),"")</f>
        <v xml:space="preserve"> </v>
      </c>
      <c r="H1789" s="82" t="s">
        <v>1024</v>
      </c>
      <c r="I1789" s="78" t="s">
        <v>2201</v>
      </c>
      <c r="J1789" s="78" t="s">
        <v>2184</v>
      </c>
      <c r="K1789" s="78" t="s">
        <v>2185</v>
      </c>
      <c r="L1789" s="78" t="s">
        <v>1791</v>
      </c>
      <c r="M1789" s="78" t="s">
        <v>1791</v>
      </c>
      <c r="N1789" s="78" t="s">
        <v>1791</v>
      </c>
      <c r="O1789" s="78" t="s">
        <v>2723</v>
      </c>
      <c r="P1789" s="82">
        <v>1</v>
      </c>
      <c r="Q1789" s="78" t="s">
        <v>2782</v>
      </c>
      <c r="R1789" s="82">
        <v>0</v>
      </c>
      <c r="S1789" s="82">
        <v>0</v>
      </c>
      <c r="T1789" s="82">
        <v>0</v>
      </c>
      <c r="U1789" s="82">
        <v>0</v>
      </c>
      <c r="V1789" s="82">
        <v>0</v>
      </c>
      <c r="W1789" s="82">
        <v>0</v>
      </c>
      <c r="X1789" s="82">
        <v>0</v>
      </c>
      <c r="Y1789" s="82">
        <v>0</v>
      </c>
      <c r="Z1789" s="82">
        <v>0</v>
      </c>
      <c r="AA1789" s="82">
        <v>0</v>
      </c>
      <c r="AB1789" s="82">
        <v>1</v>
      </c>
      <c r="AC1789" s="82">
        <v>0</v>
      </c>
      <c r="AD1789" s="85" t="str">
        <f>IF(A1789&lt;&gt;"",IF(D1789="DIRECCIÓN_DE_TRANSFERENCIAS","280 0031",VLOOKUP(C1789,NIVELES!$A$14:$B$105,2,0)),"")</f>
        <v>280 4130</v>
      </c>
      <c r="AE1789" s="86" t="s">
        <v>322</v>
      </c>
      <c r="AF1789" s="86" t="s">
        <v>546</v>
      </c>
      <c r="AG1789" s="79" t="str">
        <f>+IF(AF1789&lt;&gt;"",VLOOKUP(AF1789,NIVELES!$A$666:$B$673,2,0),"")</f>
        <v>ATENCIÓN_INTEGRAL_A_PERSONAS_CON_DISCAPACIDAD</v>
      </c>
      <c r="AH1789" s="78" t="s">
        <v>453</v>
      </c>
      <c r="AI1789" s="79" t="str">
        <f>IF(AH1789&lt;&gt;"",VLOOKUP(CONCATENATE(AG1789,AH1789),NIVELES!$B$676:$C$745,2,0),"")</f>
        <v>Rectoría Inclusión Social</v>
      </c>
      <c r="AJ1789" s="78" t="s">
        <v>517</v>
      </c>
      <c r="AK1789" s="79" t="str">
        <f>+IF(AJ1789&lt;&gt;"",VLOOKUP(AJ1789,NIVELES!$A$816:$B$892,2,0),"")</f>
        <v>NO APLICA</v>
      </c>
      <c r="AL1789" s="78" t="s">
        <v>554</v>
      </c>
      <c r="AM1789" s="78">
        <v>530249</v>
      </c>
      <c r="AN1789" s="79" t="str">
        <f>IF(AM1789&lt;&gt;"",+VLOOKUP(AM1789,NIVELES!$A$1652:$B$2466,2,0),"")</f>
        <v>Eventos Públicos Promocionales</v>
      </c>
      <c r="AO1789" s="87">
        <v>1000</v>
      </c>
      <c r="AP1789" s="88">
        <v>0</v>
      </c>
      <c r="AQ1789" s="88">
        <v>0</v>
      </c>
      <c r="AR1789" s="88">
        <v>0</v>
      </c>
      <c r="AS1789" s="88">
        <v>0</v>
      </c>
      <c r="AT1789" s="88">
        <v>0</v>
      </c>
      <c r="AU1789" s="88">
        <v>0</v>
      </c>
      <c r="AV1789" s="88">
        <v>0</v>
      </c>
      <c r="AW1789" s="88">
        <v>0</v>
      </c>
      <c r="AX1789" s="88">
        <v>0</v>
      </c>
      <c r="AY1789" s="88">
        <v>0</v>
      </c>
      <c r="AZ1789" s="88">
        <v>1000</v>
      </c>
      <c r="BA1789" s="88">
        <v>0</v>
      </c>
      <c r="BB1789" s="89">
        <f t="shared" si="107"/>
        <v>1000</v>
      </c>
      <c r="BC1789" s="90" t="str">
        <f t="shared" si="106"/>
        <v>OK</v>
      </c>
      <c r="BD1789" s="91" t="str">
        <f t="shared" si="108"/>
        <v xml:space="preserve">                  </v>
      </c>
      <c r="BE1789" s="92">
        <f t="shared" si="109"/>
        <v>1</v>
      </c>
    </row>
    <row r="1790" spans="1:57" s="74" customFormat="1" ht="50.1" customHeight="1" x14ac:dyDescent="0.2">
      <c r="A1790" s="78" t="s">
        <v>55</v>
      </c>
      <c r="B1790" s="78" t="s">
        <v>59</v>
      </c>
      <c r="C1790" s="78" t="s">
        <v>16</v>
      </c>
      <c r="D1790" s="78" t="s">
        <v>605</v>
      </c>
      <c r="E1790" s="79" t="str">
        <f>+IF(C1790&lt;&gt;"",VLOOKUP(MID(C1790,18,5),NIVELES!$A$133:$B$213,2,0),"")</f>
        <v>MANABÍ</v>
      </c>
      <c r="F1790" s="80" t="s">
        <v>136</v>
      </c>
      <c r="G1790" s="81" t="str">
        <f>+IF(F1790&lt;&gt;"",VLOOKUP(F1790,NIVELES!$A$246:$C$464,3,0),"")</f>
        <v xml:space="preserve"> </v>
      </c>
      <c r="H1790" s="82" t="s">
        <v>1024</v>
      </c>
      <c r="I1790" s="78" t="s">
        <v>2201</v>
      </c>
      <c r="J1790" s="78" t="s">
        <v>2184</v>
      </c>
      <c r="K1790" s="78" t="s">
        <v>2185</v>
      </c>
      <c r="L1790" s="78" t="s">
        <v>1791</v>
      </c>
      <c r="M1790" s="78">
        <v>2</v>
      </c>
      <c r="N1790" s="78" t="s">
        <v>2781</v>
      </c>
      <c r="O1790" s="78" t="s">
        <v>2671</v>
      </c>
      <c r="P1790" s="82">
        <v>2</v>
      </c>
      <c r="Q1790" s="78" t="s">
        <v>2743</v>
      </c>
      <c r="R1790" s="82">
        <v>0</v>
      </c>
      <c r="S1790" s="82">
        <v>0</v>
      </c>
      <c r="T1790" s="82">
        <v>1</v>
      </c>
      <c r="U1790" s="82">
        <v>0</v>
      </c>
      <c r="V1790" s="82">
        <v>0</v>
      </c>
      <c r="W1790" s="82">
        <v>0</v>
      </c>
      <c r="X1790" s="82">
        <v>1</v>
      </c>
      <c r="Y1790" s="82">
        <v>0</v>
      </c>
      <c r="Z1790" s="82">
        <v>0</v>
      </c>
      <c r="AA1790" s="82">
        <v>0</v>
      </c>
      <c r="AB1790" s="82">
        <v>0</v>
      </c>
      <c r="AC1790" s="82">
        <v>0</v>
      </c>
      <c r="AD1790" s="85" t="str">
        <f>IF(A1790&lt;&gt;"",IF(D1790="DIRECCIÓN_DE_TRANSFERENCIAS","280 0031",VLOOKUP(C1790,NIVELES!$A$14:$B$105,2,0)),"")</f>
        <v>280 4130</v>
      </c>
      <c r="AE1790" s="86" t="s">
        <v>322</v>
      </c>
      <c r="AF1790" s="86" t="s">
        <v>546</v>
      </c>
      <c r="AG1790" s="79" t="str">
        <f>+IF(AF1790&lt;&gt;"",VLOOKUP(AF1790,NIVELES!$A$666:$B$673,2,0),"")</f>
        <v>ATENCIÓN_INTEGRAL_A_PERSONAS_CON_DISCAPACIDAD</v>
      </c>
      <c r="AH1790" s="78" t="s">
        <v>453</v>
      </c>
      <c r="AI1790" s="79" t="str">
        <f>IF(AH1790&lt;&gt;"",VLOOKUP(CONCATENATE(AG1790,AH1790),NIVELES!$B$676:$C$745,2,0),"")</f>
        <v>Rectoría Inclusión Social</v>
      </c>
      <c r="AJ1790" s="78" t="s">
        <v>517</v>
      </c>
      <c r="AK1790" s="79" t="str">
        <f>+IF(AJ1790&lt;&gt;"",VLOOKUP(AJ1790,NIVELES!$A$816:$B$892,2,0),"")</f>
        <v>NO APLICA</v>
      </c>
      <c r="AL1790" s="78" t="s">
        <v>554</v>
      </c>
      <c r="AM1790" s="78">
        <v>530301</v>
      </c>
      <c r="AN1790" s="79" t="str">
        <f>IF(AM1790&lt;&gt;"",+VLOOKUP(AM1790,NIVELES!$A$1652:$B$2466,2,0),"")</f>
        <v>Pasajes al Interior</v>
      </c>
      <c r="AO1790" s="87">
        <v>300</v>
      </c>
      <c r="AP1790" s="88">
        <v>0</v>
      </c>
      <c r="AQ1790" s="88">
        <v>0</v>
      </c>
      <c r="AR1790" s="88">
        <v>150</v>
      </c>
      <c r="AS1790" s="88">
        <v>0</v>
      </c>
      <c r="AT1790" s="88">
        <v>0</v>
      </c>
      <c r="AU1790" s="88">
        <v>0</v>
      </c>
      <c r="AV1790" s="88">
        <v>150</v>
      </c>
      <c r="AW1790" s="88">
        <v>0</v>
      </c>
      <c r="AX1790" s="88">
        <v>0</v>
      </c>
      <c r="AY1790" s="88">
        <v>0</v>
      </c>
      <c r="AZ1790" s="88">
        <v>0</v>
      </c>
      <c r="BA1790" s="88">
        <v>0</v>
      </c>
      <c r="BB1790" s="89">
        <f t="shared" si="107"/>
        <v>300</v>
      </c>
      <c r="BC1790" s="90" t="str">
        <f t="shared" si="106"/>
        <v>OK</v>
      </c>
      <c r="BD1790" s="91" t="str">
        <f t="shared" si="108"/>
        <v xml:space="preserve">                  </v>
      </c>
      <c r="BE1790" s="92">
        <f t="shared" si="109"/>
        <v>2</v>
      </c>
    </row>
    <row r="1791" spans="1:57" s="74" customFormat="1" ht="50.1" customHeight="1" x14ac:dyDescent="0.2">
      <c r="A1791" s="78" t="s">
        <v>55</v>
      </c>
      <c r="B1791" s="78" t="s">
        <v>59</v>
      </c>
      <c r="C1791" s="78" t="s">
        <v>16</v>
      </c>
      <c r="D1791" s="78" t="s">
        <v>605</v>
      </c>
      <c r="E1791" s="79" t="str">
        <f>+IF(C1791&lt;&gt;"",VLOOKUP(MID(C1791,18,5),NIVELES!$A$133:$B$213,2,0),"")</f>
        <v>MANABÍ</v>
      </c>
      <c r="F1791" s="80" t="s">
        <v>136</v>
      </c>
      <c r="G1791" s="81" t="str">
        <f>+IF(F1791&lt;&gt;"",VLOOKUP(F1791,NIVELES!$A$246:$C$464,3,0),"")</f>
        <v xml:space="preserve"> </v>
      </c>
      <c r="H1791" s="82" t="s">
        <v>1024</v>
      </c>
      <c r="I1791" s="78" t="s">
        <v>2201</v>
      </c>
      <c r="J1791" s="78" t="s">
        <v>2184</v>
      </c>
      <c r="K1791" s="78" t="s">
        <v>2185</v>
      </c>
      <c r="L1791" s="78" t="s">
        <v>1791</v>
      </c>
      <c r="M1791" s="78">
        <v>2</v>
      </c>
      <c r="N1791" s="78" t="s">
        <v>2781</v>
      </c>
      <c r="O1791" s="78" t="s">
        <v>2744</v>
      </c>
      <c r="P1791" s="82">
        <v>1</v>
      </c>
      <c r="Q1791" s="78" t="s">
        <v>2783</v>
      </c>
      <c r="R1791" s="82">
        <v>0</v>
      </c>
      <c r="S1791" s="82">
        <v>0</v>
      </c>
      <c r="T1791" s="82">
        <v>1</v>
      </c>
      <c r="U1791" s="82">
        <v>0</v>
      </c>
      <c r="V1791" s="82">
        <v>0</v>
      </c>
      <c r="W1791" s="82">
        <v>0</v>
      </c>
      <c r="X1791" s="82">
        <v>0</v>
      </c>
      <c r="Y1791" s="82">
        <v>0</v>
      </c>
      <c r="Z1791" s="82">
        <v>0</v>
      </c>
      <c r="AA1791" s="82">
        <v>0</v>
      </c>
      <c r="AB1791" s="82">
        <v>0</v>
      </c>
      <c r="AC1791" s="82">
        <v>0</v>
      </c>
      <c r="AD1791" s="85" t="str">
        <f>IF(A1791&lt;&gt;"",IF(D1791="DIRECCIÓN_DE_TRANSFERENCIAS","280 0031",VLOOKUP(C1791,NIVELES!$A$14:$B$105,2,0)),"")</f>
        <v>280 4130</v>
      </c>
      <c r="AE1791" s="86" t="s">
        <v>322</v>
      </c>
      <c r="AF1791" s="86" t="s">
        <v>546</v>
      </c>
      <c r="AG1791" s="79" t="str">
        <f>+IF(AF1791&lt;&gt;"",VLOOKUP(AF1791,NIVELES!$A$666:$B$673,2,0),"")</f>
        <v>ATENCIÓN_INTEGRAL_A_PERSONAS_CON_DISCAPACIDAD</v>
      </c>
      <c r="AH1791" s="78" t="s">
        <v>453</v>
      </c>
      <c r="AI1791" s="79" t="str">
        <f>IF(AH1791&lt;&gt;"",VLOOKUP(CONCATENATE(AG1791,AH1791),NIVELES!$B$676:$C$745,2,0),"")</f>
        <v>Rectoría Inclusión Social</v>
      </c>
      <c r="AJ1791" s="78" t="s">
        <v>517</v>
      </c>
      <c r="AK1791" s="79" t="str">
        <f>+IF(AJ1791&lt;&gt;"",VLOOKUP(AJ1791,NIVELES!$A$816:$B$892,2,0),"")</f>
        <v>NO APLICA</v>
      </c>
      <c r="AL1791" s="78" t="s">
        <v>554</v>
      </c>
      <c r="AM1791" s="78">
        <v>530303</v>
      </c>
      <c r="AN1791" s="79" t="str">
        <f>IF(AM1791&lt;&gt;"",+VLOOKUP(AM1791,NIVELES!$A$1652:$B$2466,2,0),"")</f>
        <v>Viáticos y Subsistencias en el Interior</v>
      </c>
      <c r="AO1791" s="87">
        <v>800</v>
      </c>
      <c r="AP1791" s="88">
        <v>0</v>
      </c>
      <c r="AQ1791" s="88">
        <v>0</v>
      </c>
      <c r="AR1791" s="88">
        <v>800</v>
      </c>
      <c r="AS1791" s="88">
        <v>0</v>
      </c>
      <c r="AT1791" s="88">
        <v>0</v>
      </c>
      <c r="AU1791" s="88">
        <v>0</v>
      </c>
      <c r="AV1791" s="88">
        <v>0</v>
      </c>
      <c r="AW1791" s="88">
        <v>0</v>
      </c>
      <c r="AX1791" s="88">
        <v>0</v>
      </c>
      <c r="AY1791" s="88">
        <v>0</v>
      </c>
      <c r="AZ1791" s="88">
        <v>0</v>
      </c>
      <c r="BA1791" s="88">
        <v>0</v>
      </c>
      <c r="BB1791" s="89">
        <f t="shared" si="107"/>
        <v>800</v>
      </c>
      <c r="BC1791" s="90" t="str">
        <f t="shared" si="106"/>
        <v>OK</v>
      </c>
      <c r="BD1791" s="91" t="str">
        <f t="shared" si="108"/>
        <v xml:space="preserve">                  </v>
      </c>
      <c r="BE1791" s="92">
        <f t="shared" si="109"/>
        <v>1</v>
      </c>
    </row>
    <row r="1792" spans="1:57" s="74" customFormat="1" ht="50.1" customHeight="1" x14ac:dyDescent="0.2">
      <c r="A1792" s="78" t="s">
        <v>55</v>
      </c>
      <c r="B1792" s="78" t="s">
        <v>59</v>
      </c>
      <c r="C1792" s="78" t="s">
        <v>16</v>
      </c>
      <c r="D1792" s="78" t="s">
        <v>605</v>
      </c>
      <c r="E1792" s="79" t="str">
        <f>+IF(C1792&lt;&gt;"",VLOOKUP(MID(C1792,18,5),NIVELES!$A$133:$B$213,2,0),"")</f>
        <v>MANABÍ</v>
      </c>
      <c r="F1792" s="80" t="s">
        <v>136</v>
      </c>
      <c r="G1792" s="81" t="str">
        <f>+IF(F1792&lt;&gt;"",VLOOKUP(F1792,NIVELES!$A$246:$C$464,3,0),"")</f>
        <v xml:space="preserve"> </v>
      </c>
      <c r="H1792" s="82" t="s">
        <v>1024</v>
      </c>
      <c r="I1792" s="78" t="s">
        <v>2201</v>
      </c>
      <c r="J1792" s="78" t="s">
        <v>2184</v>
      </c>
      <c r="K1792" s="78" t="s">
        <v>2185</v>
      </c>
      <c r="L1792" s="78" t="s">
        <v>1791</v>
      </c>
      <c r="M1792" s="78">
        <v>683</v>
      </c>
      <c r="N1792" s="78" t="s">
        <v>2777</v>
      </c>
      <c r="O1792" s="78" t="s">
        <v>2784</v>
      </c>
      <c r="P1792" s="82">
        <v>11</v>
      </c>
      <c r="Q1792" s="78" t="s">
        <v>2175</v>
      </c>
      <c r="R1792" s="82">
        <v>0</v>
      </c>
      <c r="S1792" s="82">
        <v>1</v>
      </c>
      <c r="T1792" s="82">
        <v>1</v>
      </c>
      <c r="U1792" s="82">
        <v>1</v>
      </c>
      <c r="V1792" s="82">
        <v>1</v>
      </c>
      <c r="W1792" s="82">
        <v>1</v>
      </c>
      <c r="X1792" s="82">
        <v>1</v>
      </c>
      <c r="Y1792" s="82">
        <v>1</v>
      </c>
      <c r="Z1792" s="82">
        <v>1</v>
      </c>
      <c r="AA1792" s="82">
        <v>1</v>
      </c>
      <c r="AB1792" s="82">
        <v>1</v>
      </c>
      <c r="AC1792" s="82">
        <v>1</v>
      </c>
      <c r="AD1792" s="85" t="str">
        <f>IF(A1792&lt;&gt;"",IF(D1792="DIRECCIÓN_DE_TRANSFERENCIAS","280 0031",VLOOKUP(C1792,NIVELES!$A$14:$B$105,2,0)),"")</f>
        <v>280 4130</v>
      </c>
      <c r="AE1792" s="86" t="s">
        <v>322</v>
      </c>
      <c r="AF1792" s="86" t="s">
        <v>546</v>
      </c>
      <c r="AG1792" s="79" t="str">
        <f>+IF(AF1792&lt;&gt;"",VLOOKUP(AF1792,NIVELES!$A$666:$B$673,2,0),"")</f>
        <v>ATENCIÓN_INTEGRAL_A_PERSONAS_CON_DISCAPACIDAD</v>
      </c>
      <c r="AH1792" s="78" t="s">
        <v>453</v>
      </c>
      <c r="AI1792" s="79" t="str">
        <f>IF(AH1792&lt;&gt;"",VLOOKUP(CONCATENATE(AG1792,AH1792),NIVELES!$B$676:$C$745,2,0),"")</f>
        <v>Rectoría Inclusión Social</v>
      </c>
      <c r="AJ1792" s="78" t="s">
        <v>517</v>
      </c>
      <c r="AK1792" s="79" t="str">
        <f>+IF(AJ1792&lt;&gt;"",VLOOKUP(AJ1792,NIVELES!$A$816:$B$892,2,0),"")</f>
        <v>NO APLICA</v>
      </c>
      <c r="AL1792" s="78" t="s">
        <v>554</v>
      </c>
      <c r="AM1792" s="78">
        <v>530505</v>
      </c>
      <c r="AN1792" s="79" t="str">
        <f>IF(AM1792&lt;&gt;"",+VLOOKUP(AM1792,NIVELES!$A$1652:$B$2466,2,0),"")</f>
        <v>Vehículos (Arrendamiento)</v>
      </c>
      <c r="AO1792" s="87">
        <v>28029.759999999998</v>
      </c>
      <c r="AP1792" s="88">
        <v>0</v>
      </c>
      <c r="AQ1792" s="88">
        <v>1600</v>
      </c>
      <c r="AR1792" s="88">
        <v>3200</v>
      </c>
      <c r="AS1792" s="88">
        <v>3200</v>
      </c>
      <c r="AT1792" s="88">
        <v>3200</v>
      </c>
      <c r="AU1792" s="88">
        <v>3200</v>
      </c>
      <c r="AV1792" s="88">
        <v>3200</v>
      </c>
      <c r="AW1792" s="88">
        <v>1600</v>
      </c>
      <c r="AX1792" s="88">
        <v>1600</v>
      </c>
      <c r="AY1792" s="88">
        <v>1600</v>
      </c>
      <c r="AZ1792" s="88">
        <v>1600</v>
      </c>
      <c r="BA1792" s="88">
        <v>4029.76</v>
      </c>
      <c r="BB1792" s="89">
        <f t="shared" si="107"/>
        <v>28029.760000000002</v>
      </c>
      <c r="BC1792" s="90" t="str">
        <f t="shared" si="106"/>
        <v>OK</v>
      </c>
      <c r="BD1792" s="91" t="str">
        <f t="shared" si="108"/>
        <v xml:space="preserve">                  </v>
      </c>
      <c r="BE1792" s="92">
        <f t="shared" si="109"/>
        <v>11</v>
      </c>
    </row>
    <row r="1793" spans="1:57" s="74" customFormat="1" ht="50.1" customHeight="1" x14ac:dyDescent="0.2">
      <c r="A1793" s="78" t="s">
        <v>55</v>
      </c>
      <c r="B1793" s="78" t="s">
        <v>59</v>
      </c>
      <c r="C1793" s="78" t="s">
        <v>16</v>
      </c>
      <c r="D1793" s="78" t="s">
        <v>605</v>
      </c>
      <c r="E1793" s="79" t="str">
        <f>+IF(C1793&lt;&gt;"",VLOOKUP(MID(C1793,18,5),NIVELES!$A$133:$B$213,2,0),"")</f>
        <v>MANABÍ</v>
      </c>
      <c r="F1793" s="80" t="s">
        <v>136</v>
      </c>
      <c r="G1793" s="81" t="str">
        <f>+IF(F1793&lt;&gt;"",VLOOKUP(F1793,NIVELES!$A$246:$C$464,3,0),"")</f>
        <v xml:space="preserve"> </v>
      </c>
      <c r="H1793" s="82" t="s">
        <v>1024</v>
      </c>
      <c r="I1793" s="78" t="s">
        <v>2201</v>
      </c>
      <c r="J1793" s="78" t="s">
        <v>2184</v>
      </c>
      <c r="K1793" s="78" t="s">
        <v>2185</v>
      </c>
      <c r="L1793" s="78" t="s">
        <v>2785</v>
      </c>
      <c r="M1793" s="78">
        <v>600</v>
      </c>
      <c r="N1793" s="78" t="s">
        <v>2777</v>
      </c>
      <c r="O1793" s="78" t="s">
        <v>2732</v>
      </c>
      <c r="P1793" s="82">
        <v>2</v>
      </c>
      <c r="Q1793" s="78" t="s">
        <v>2733</v>
      </c>
      <c r="R1793" s="82">
        <v>0</v>
      </c>
      <c r="S1793" s="82">
        <v>1</v>
      </c>
      <c r="T1793" s="82">
        <v>0</v>
      </c>
      <c r="U1793" s="82">
        <v>1</v>
      </c>
      <c r="V1793" s="82">
        <v>0</v>
      </c>
      <c r="W1793" s="82">
        <v>0</v>
      </c>
      <c r="X1793" s="82">
        <v>0</v>
      </c>
      <c r="Y1793" s="82">
        <v>0</v>
      </c>
      <c r="Z1793" s="82">
        <v>0</v>
      </c>
      <c r="AA1793" s="82">
        <v>0</v>
      </c>
      <c r="AB1793" s="82">
        <v>0</v>
      </c>
      <c r="AC1793" s="82">
        <v>0</v>
      </c>
      <c r="AD1793" s="85" t="str">
        <f>IF(A1793&lt;&gt;"",IF(D1793="DIRECCIÓN_DE_TRANSFERENCIAS","280 0031",VLOOKUP(C1793,NIVELES!$A$14:$B$105,2,0)),"")</f>
        <v>280 4130</v>
      </c>
      <c r="AE1793" s="86" t="s">
        <v>322</v>
      </c>
      <c r="AF1793" s="86" t="s">
        <v>546</v>
      </c>
      <c r="AG1793" s="79" t="str">
        <f>+IF(AF1793&lt;&gt;"",VLOOKUP(AF1793,NIVELES!$A$666:$B$673,2,0),"")</f>
        <v>ATENCIÓN_INTEGRAL_A_PERSONAS_CON_DISCAPACIDAD</v>
      </c>
      <c r="AH1793" s="78" t="s">
        <v>511</v>
      </c>
      <c r="AI1793" s="79" t="str">
        <f>IF(AH1793&lt;&gt;"",VLOOKUP(CONCATENATE(AG1793,AH1793),NIVELES!$B$676:$C$745,2,0),"")</f>
        <v xml:space="preserve"> Prestacion  De  Servicios   Extramurales  - Atención  En  Hogar  Y  Comunidad</v>
      </c>
      <c r="AJ1793" s="78" t="s">
        <v>517</v>
      </c>
      <c r="AK1793" s="79" t="str">
        <f>+IF(AJ1793&lt;&gt;"",VLOOKUP(AJ1793,NIVELES!$A$816:$B$892,2,0),"")</f>
        <v>NO APLICA</v>
      </c>
      <c r="AL1793" s="78" t="s">
        <v>556</v>
      </c>
      <c r="AM1793" s="78">
        <v>580104</v>
      </c>
      <c r="AN1793" s="79" t="str">
        <f>IF(AM1793&lt;&gt;"",+VLOOKUP(AM1793,NIVELES!$A$1652:$B$2466,2,0),"")</f>
        <v>A Gobiernos Autónomos Descentralizados</v>
      </c>
      <c r="AO1793" s="87">
        <v>124823.4</v>
      </c>
      <c r="AP1793" s="88">
        <v>0</v>
      </c>
      <c r="AQ1793" s="88">
        <v>31603.599999999999</v>
      </c>
      <c r="AR1793" s="88">
        <v>0</v>
      </c>
      <c r="AS1793" s="88">
        <v>31603.599999999999</v>
      </c>
      <c r="AT1793" s="88">
        <v>0</v>
      </c>
      <c r="AU1793" s="88">
        <v>0</v>
      </c>
      <c r="AV1793" s="88">
        <v>31603.599999999999</v>
      </c>
      <c r="AW1793" s="88">
        <v>0</v>
      </c>
      <c r="AX1793" s="88">
        <v>0</v>
      </c>
      <c r="AY1793" s="88">
        <v>30012.6</v>
      </c>
      <c r="AZ1793" s="88">
        <v>0</v>
      </c>
      <c r="BA1793" s="88">
        <v>0</v>
      </c>
      <c r="BB1793" s="89">
        <f t="shared" si="107"/>
        <v>124823.4</v>
      </c>
      <c r="BC1793" s="90" t="str">
        <f t="shared" si="106"/>
        <v>OK</v>
      </c>
      <c r="BD1793" s="91" t="str">
        <f t="shared" si="108"/>
        <v xml:space="preserve">                  </v>
      </c>
      <c r="BE1793" s="92">
        <f t="shared" si="109"/>
        <v>2</v>
      </c>
    </row>
    <row r="1794" spans="1:57" s="74" customFormat="1" ht="50.1" customHeight="1" x14ac:dyDescent="0.2">
      <c r="A1794" s="78" t="s">
        <v>55</v>
      </c>
      <c r="B1794" s="78" t="s">
        <v>59</v>
      </c>
      <c r="C1794" s="78" t="s">
        <v>16</v>
      </c>
      <c r="D1794" s="78" t="s">
        <v>605</v>
      </c>
      <c r="E1794" s="79" t="str">
        <f>+IF(C1794&lt;&gt;"",VLOOKUP(MID(C1794,18,5),NIVELES!$A$133:$B$213,2,0),"")</f>
        <v>MANABÍ</v>
      </c>
      <c r="F1794" s="80" t="s">
        <v>136</v>
      </c>
      <c r="G1794" s="81" t="str">
        <f>+IF(F1794&lt;&gt;"",VLOOKUP(F1794,NIVELES!$A$246:$C$464,3,0),"")</f>
        <v xml:space="preserve"> </v>
      </c>
      <c r="H1794" s="82" t="s">
        <v>1024</v>
      </c>
      <c r="I1794" s="78" t="s">
        <v>2201</v>
      </c>
      <c r="J1794" s="78" t="s">
        <v>2184</v>
      </c>
      <c r="K1794" s="78" t="s">
        <v>2185</v>
      </c>
      <c r="L1794" s="78" t="s">
        <v>2785</v>
      </c>
      <c r="M1794" s="78">
        <v>180</v>
      </c>
      <c r="N1794" s="78" t="s">
        <v>2777</v>
      </c>
      <c r="O1794" s="78" t="s">
        <v>2732</v>
      </c>
      <c r="P1794" s="82">
        <v>2</v>
      </c>
      <c r="Q1794" s="78" t="s">
        <v>2733</v>
      </c>
      <c r="R1794" s="82">
        <v>0</v>
      </c>
      <c r="S1794" s="82">
        <v>1</v>
      </c>
      <c r="T1794" s="82">
        <v>0</v>
      </c>
      <c r="U1794" s="82">
        <v>1</v>
      </c>
      <c r="V1794" s="82">
        <v>0</v>
      </c>
      <c r="W1794" s="82">
        <v>0</v>
      </c>
      <c r="X1794" s="82">
        <v>0</v>
      </c>
      <c r="Y1794" s="82">
        <v>0</v>
      </c>
      <c r="Z1794" s="82">
        <v>0</v>
      </c>
      <c r="AA1794" s="82">
        <v>0</v>
      </c>
      <c r="AB1794" s="82">
        <v>0</v>
      </c>
      <c r="AC1794" s="82">
        <v>0</v>
      </c>
      <c r="AD1794" s="85" t="str">
        <f>IF(A1794&lt;&gt;"",IF(D1794="DIRECCIÓN_DE_TRANSFERENCIAS","280 0031",VLOOKUP(C1794,NIVELES!$A$14:$B$105,2,0)),"")</f>
        <v>280 4130</v>
      </c>
      <c r="AE1794" s="86" t="s">
        <v>322</v>
      </c>
      <c r="AF1794" s="86" t="s">
        <v>546</v>
      </c>
      <c r="AG1794" s="79" t="str">
        <f>+IF(AF1794&lt;&gt;"",VLOOKUP(AF1794,NIVELES!$A$666:$B$673,2,0),"")</f>
        <v>ATENCIÓN_INTEGRAL_A_PERSONAS_CON_DISCAPACIDAD</v>
      </c>
      <c r="AH1794" s="78" t="s">
        <v>511</v>
      </c>
      <c r="AI1794" s="79" t="str">
        <f>IF(AH1794&lt;&gt;"",VLOOKUP(CONCATENATE(AG1794,AH1794),NIVELES!$B$676:$C$745,2,0),"")</f>
        <v xml:space="preserve"> Prestacion  De  Servicios   Extramurales  - Atención  En  Hogar  Y  Comunidad</v>
      </c>
      <c r="AJ1794" s="78" t="s">
        <v>517</v>
      </c>
      <c r="AK1794" s="79" t="str">
        <f>+IF(AJ1794&lt;&gt;"",VLOOKUP(AJ1794,NIVELES!$A$816:$B$892,2,0),"")</f>
        <v>NO APLICA</v>
      </c>
      <c r="AL1794" s="78" t="s">
        <v>556</v>
      </c>
      <c r="AM1794" s="78">
        <v>580204</v>
      </c>
      <c r="AN1794" s="79" t="str">
        <f>IF(AM1794&lt;&gt;"",+VLOOKUP(AM1794,NIVELES!$A$1652:$B$2466,2,0),"")</f>
        <v>Al Sector Privado no Financiero</v>
      </c>
      <c r="AO1794" s="87">
        <v>35836.199999999997</v>
      </c>
      <c r="AP1794" s="88">
        <v>0</v>
      </c>
      <c r="AQ1794" s="88">
        <v>18183.46</v>
      </c>
      <c r="AR1794" s="88">
        <v>0</v>
      </c>
      <c r="AS1794" s="88">
        <v>17652.740000000002</v>
      </c>
      <c r="AT1794" s="88">
        <v>0</v>
      </c>
      <c r="AU1794" s="88">
        <v>0</v>
      </c>
      <c r="AV1794" s="88">
        <v>0</v>
      </c>
      <c r="AW1794" s="88">
        <v>0</v>
      </c>
      <c r="AX1794" s="88">
        <v>0</v>
      </c>
      <c r="AY1794" s="88">
        <v>0</v>
      </c>
      <c r="AZ1794" s="88">
        <v>0</v>
      </c>
      <c r="BA1794" s="88">
        <v>0</v>
      </c>
      <c r="BB1794" s="89">
        <f t="shared" si="107"/>
        <v>35836.199999999997</v>
      </c>
      <c r="BC1794" s="90" t="str">
        <f t="shared" si="106"/>
        <v>OK</v>
      </c>
      <c r="BD1794" s="91" t="str">
        <f t="shared" si="108"/>
        <v xml:space="preserve">                  </v>
      </c>
      <c r="BE1794" s="92">
        <f t="shared" si="109"/>
        <v>2</v>
      </c>
    </row>
    <row r="1795" spans="1:57" s="74" customFormat="1" ht="50.1" customHeight="1" x14ac:dyDescent="0.2">
      <c r="A1795" s="78" t="s">
        <v>55</v>
      </c>
      <c r="B1795" s="78" t="s">
        <v>59</v>
      </c>
      <c r="C1795" s="78" t="s">
        <v>17</v>
      </c>
      <c r="D1795" s="78" t="s">
        <v>575</v>
      </c>
      <c r="E1795" s="79" t="str">
        <f>+IF(C1795&lt;&gt;"",VLOOKUP(MID(C1795,18,5),NIVELES!$A$133:$B$213,2,0),"")</f>
        <v>MANABÍ</v>
      </c>
      <c r="F1795" s="80" t="s">
        <v>98</v>
      </c>
      <c r="G1795" s="81" t="str">
        <f>+IF(F1795&lt;&gt;"",VLOOKUP(F1795,NIVELES!$A$246:$C$464,3,0),"")</f>
        <v xml:space="preserve"> </v>
      </c>
      <c r="H1795" s="82" t="s">
        <v>1023</v>
      </c>
      <c r="I1795" s="78" t="s">
        <v>2164</v>
      </c>
      <c r="J1795" s="78" t="s">
        <v>2165</v>
      </c>
      <c r="K1795" s="78" t="s">
        <v>2166</v>
      </c>
      <c r="L1795" s="78" t="s">
        <v>1791</v>
      </c>
      <c r="M1795" s="78" t="s">
        <v>1791</v>
      </c>
      <c r="N1795" s="78" t="s">
        <v>1791</v>
      </c>
      <c r="O1795" s="78" t="s">
        <v>2167</v>
      </c>
      <c r="P1795" s="82">
        <v>12</v>
      </c>
      <c r="Q1795" s="78" t="s">
        <v>2204</v>
      </c>
      <c r="R1795" s="82">
        <v>1</v>
      </c>
      <c r="S1795" s="82">
        <v>1</v>
      </c>
      <c r="T1795" s="82">
        <v>1</v>
      </c>
      <c r="U1795" s="82">
        <v>1</v>
      </c>
      <c r="V1795" s="82">
        <v>1</v>
      </c>
      <c r="W1795" s="82">
        <v>1</v>
      </c>
      <c r="X1795" s="82">
        <v>1</v>
      </c>
      <c r="Y1795" s="82">
        <v>1</v>
      </c>
      <c r="Z1795" s="82">
        <v>1</v>
      </c>
      <c r="AA1795" s="82">
        <v>1</v>
      </c>
      <c r="AB1795" s="82">
        <v>1</v>
      </c>
      <c r="AC1795" s="82">
        <v>1</v>
      </c>
      <c r="AD1795" s="85" t="str">
        <f>IF(A1795&lt;&gt;"",IF(D1795="DIRECCIÓN_DE_TRANSFERENCIAS","280 0031",VLOOKUP(C1795,NIVELES!$A$14:$B$105,2,0)),"")</f>
        <v>280 4250</v>
      </c>
      <c r="AE1795" s="86" t="s">
        <v>322</v>
      </c>
      <c r="AF1795" s="86" t="s">
        <v>369</v>
      </c>
      <c r="AG1795" s="79" t="str">
        <f>+IF(AF1795&lt;&gt;"",VLOOKUP(AF1795,NIVELES!$A$666:$B$673,2,0),"")</f>
        <v>ADMINISTRACIÓN_CENTRAL</v>
      </c>
      <c r="AH1795" s="78" t="s">
        <v>322</v>
      </c>
      <c r="AI1795" s="79" t="str">
        <f>IF(AH1795&lt;&gt;"",VLOOKUP(CONCATENATE(AG1795,AH1795),NIVELES!$B$676:$C$745,2,0),"")</f>
        <v>Administración De La Gestión Administrativa Financiera</v>
      </c>
      <c r="AJ1795" s="78" t="s">
        <v>517</v>
      </c>
      <c r="AK1795" s="79" t="str">
        <f>+IF(AJ1795&lt;&gt;"",VLOOKUP(AJ1795,NIVELES!$A$816:$B$892,2,0),"")</f>
        <v>NO APLICA</v>
      </c>
      <c r="AL1795" s="78" t="s">
        <v>553</v>
      </c>
      <c r="AM1795" s="78">
        <v>510105</v>
      </c>
      <c r="AN1795" s="79" t="str">
        <f>IF(AM1795&lt;&gt;"",+VLOOKUP(AM1795,NIVELES!$A$1652:$B$2466,2,0),"")</f>
        <v>Remuneraciones Unificadas</v>
      </c>
      <c r="AO1795" s="87">
        <v>132024</v>
      </c>
      <c r="AP1795" s="88">
        <v>11002</v>
      </c>
      <c r="AQ1795" s="88">
        <v>11002</v>
      </c>
      <c r="AR1795" s="88">
        <v>11002</v>
      </c>
      <c r="AS1795" s="88">
        <v>11002</v>
      </c>
      <c r="AT1795" s="88">
        <v>11002</v>
      </c>
      <c r="AU1795" s="88">
        <v>11002</v>
      </c>
      <c r="AV1795" s="88">
        <v>11002</v>
      </c>
      <c r="AW1795" s="88">
        <v>11002</v>
      </c>
      <c r="AX1795" s="88">
        <v>11002</v>
      </c>
      <c r="AY1795" s="88">
        <v>11002</v>
      </c>
      <c r="AZ1795" s="88">
        <v>11002</v>
      </c>
      <c r="BA1795" s="88">
        <v>11002</v>
      </c>
      <c r="BB1795" s="89">
        <f t="shared" si="107"/>
        <v>132024</v>
      </c>
      <c r="BC1795" s="90" t="str">
        <f t="shared" si="106"/>
        <v>OK</v>
      </c>
      <c r="BD1795" s="91" t="str">
        <f t="shared" si="108"/>
        <v xml:space="preserve">                  </v>
      </c>
      <c r="BE1795" s="92">
        <f t="shared" si="109"/>
        <v>12</v>
      </c>
    </row>
    <row r="1796" spans="1:57" s="74" customFormat="1" ht="50.1" customHeight="1" x14ac:dyDescent="0.2">
      <c r="A1796" s="78" t="s">
        <v>55</v>
      </c>
      <c r="B1796" s="78" t="s">
        <v>59</v>
      </c>
      <c r="C1796" s="78" t="s">
        <v>17</v>
      </c>
      <c r="D1796" s="78" t="s">
        <v>575</v>
      </c>
      <c r="E1796" s="79" t="str">
        <f>+IF(C1796&lt;&gt;"",VLOOKUP(MID(C1796,18,5),NIVELES!$A$133:$B$213,2,0),"")</f>
        <v>MANABÍ</v>
      </c>
      <c r="F1796" s="80" t="s">
        <v>98</v>
      </c>
      <c r="G1796" s="81" t="str">
        <f>+IF(F1796&lt;&gt;"",VLOOKUP(F1796,NIVELES!$A$246:$C$464,3,0),"")</f>
        <v xml:space="preserve"> </v>
      </c>
      <c r="H1796" s="82" t="s">
        <v>1023</v>
      </c>
      <c r="I1796" s="78" t="s">
        <v>2164</v>
      </c>
      <c r="J1796" s="78" t="s">
        <v>2165</v>
      </c>
      <c r="K1796" s="78" t="s">
        <v>2166</v>
      </c>
      <c r="L1796" s="78" t="s">
        <v>1791</v>
      </c>
      <c r="M1796" s="78" t="s">
        <v>1791</v>
      </c>
      <c r="N1796" s="78" t="s">
        <v>1791</v>
      </c>
      <c r="O1796" s="78" t="s">
        <v>2167</v>
      </c>
      <c r="P1796" s="82">
        <v>12</v>
      </c>
      <c r="Q1796" s="78" t="s">
        <v>2204</v>
      </c>
      <c r="R1796" s="82">
        <v>1</v>
      </c>
      <c r="S1796" s="82">
        <v>1</v>
      </c>
      <c r="T1796" s="82">
        <v>1</v>
      </c>
      <c r="U1796" s="82">
        <v>1</v>
      </c>
      <c r="V1796" s="82">
        <v>1</v>
      </c>
      <c r="W1796" s="82">
        <v>1</v>
      </c>
      <c r="X1796" s="82">
        <v>1</v>
      </c>
      <c r="Y1796" s="82">
        <v>1</v>
      </c>
      <c r="Z1796" s="82">
        <v>1</v>
      </c>
      <c r="AA1796" s="82">
        <v>1</v>
      </c>
      <c r="AB1796" s="82">
        <v>1</v>
      </c>
      <c r="AC1796" s="82">
        <v>1</v>
      </c>
      <c r="AD1796" s="85" t="str">
        <f>IF(A1796&lt;&gt;"",IF(D1796="DIRECCIÓN_DE_TRANSFERENCIAS","280 0031",VLOOKUP(C1796,NIVELES!$A$14:$B$105,2,0)),"")</f>
        <v>280 4250</v>
      </c>
      <c r="AE1796" s="86" t="s">
        <v>322</v>
      </c>
      <c r="AF1796" s="86" t="s">
        <v>369</v>
      </c>
      <c r="AG1796" s="79" t="str">
        <f>+IF(AF1796&lt;&gt;"",VLOOKUP(AF1796,NIVELES!$A$666:$B$673,2,0),"")</f>
        <v>ADMINISTRACIÓN_CENTRAL</v>
      </c>
      <c r="AH1796" s="78" t="s">
        <v>322</v>
      </c>
      <c r="AI1796" s="79" t="str">
        <f>IF(AH1796&lt;&gt;"",VLOOKUP(CONCATENATE(AG1796,AH1796),NIVELES!$B$676:$C$745,2,0),"")</f>
        <v>Administración De La Gestión Administrativa Financiera</v>
      </c>
      <c r="AJ1796" s="78" t="s">
        <v>517</v>
      </c>
      <c r="AK1796" s="79" t="str">
        <f>+IF(AJ1796&lt;&gt;"",VLOOKUP(AJ1796,NIVELES!$A$816:$B$892,2,0),"")</f>
        <v>NO APLICA</v>
      </c>
      <c r="AL1796" s="78" t="s">
        <v>553</v>
      </c>
      <c r="AM1796" s="78">
        <v>510106</v>
      </c>
      <c r="AN1796" s="79" t="str">
        <f>IF(AM1796&lt;&gt;"",+VLOOKUP(AM1796,NIVELES!$A$1652:$B$2466,2,0),"")</f>
        <v>Salarios Unificados</v>
      </c>
      <c r="AO1796" s="87">
        <v>42492</v>
      </c>
      <c r="AP1796" s="88">
        <v>3541</v>
      </c>
      <c r="AQ1796" s="88">
        <v>3541</v>
      </c>
      <c r="AR1796" s="88">
        <v>3541</v>
      </c>
      <c r="AS1796" s="88">
        <v>3541</v>
      </c>
      <c r="AT1796" s="88">
        <v>3541</v>
      </c>
      <c r="AU1796" s="88">
        <v>3541</v>
      </c>
      <c r="AV1796" s="88">
        <v>3541</v>
      </c>
      <c r="AW1796" s="88">
        <v>3541</v>
      </c>
      <c r="AX1796" s="88">
        <v>3541</v>
      </c>
      <c r="AY1796" s="88">
        <v>3541</v>
      </c>
      <c r="AZ1796" s="88">
        <v>3541</v>
      </c>
      <c r="BA1796" s="88">
        <v>3541</v>
      </c>
      <c r="BB1796" s="89">
        <f t="shared" si="107"/>
        <v>42492</v>
      </c>
      <c r="BC1796" s="90" t="str">
        <f t="shared" si="106"/>
        <v>OK</v>
      </c>
      <c r="BD1796" s="91" t="str">
        <f t="shared" si="108"/>
        <v xml:space="preserve">                  </v>
      </c>
      <c r="BE1796" s="92">
        <f t="shared" si="109"/>
        <v>12</v>
      </c>
    </row>
    <row r="1797" spans="1:57" s="74" customFormat="1" ht="50.1" customHeight="1" x14ac:dyDescent="0.2">
      <c r="A1797" s="78" t="s">
        <v>55</v>
      </c>
      <c r="B1797" s="78" t="s">
        <v>59</v>
      </c>
      <c r="C1797" s="78" t="s">
        <v>17</v>
      </c>
      <c r="D1797" s="78" t="s">
        <v>575</v>
      </c>
      <c r="E1797" s="79" t="str">
        <f>+IF(C1797&lt;&gt;"",VLOOKUP(MID(C1797,18,5),NIVELES!$A$133:$B$213,2,0),"")</f>
        <v>MANABÍ</v>
      </c>
      <c r="F1797" s="80" t="s">
        <v>98</v>
      </c>
      <c r="G1797" s="81" t="str">
        <f>+IF(F1797&lt;&gt;"",VLOOKUP(F1797,NIVELES!$A$246:$C$464,3,0),"")</f>
        <v xml:space="preserve"> </v>
      </c>
      <c r="H1797" s="82" t="s">
        <v>1023</v>
      </c>
      <c r="I1797" s="78" t="s">
        <v>2164</v>
      </c>
      <c r="J1797" s="78" t="s">
        <v>2165</v>
      </c>
      <c r="K1797" s="78" t="s">
        <v>2166</v>
      </c>
      <c r="L1797" s="78" t="s">
        <v>1791</v>
      </c>
      <c r="M1797" s="78" t="s">
        <v>1791</v>
      </c>
      <c r="N1797" s="78" t="s">
        <v>1791</v>
      </c>
      <c r="O1797" s="78" t="s">
        <v>2167</v>
      </c>
      <c r="P1797" s="82">
        <v>11</v>
      </c>
      <c r="Q1797" s="78" t="s">
        <v>2204</v>
      </c>
      <c r="R1797" s="82">
        <v>1</v>
      </c>
      <c r="S1797" s="82">
        <v>1</v>
      </c>
      <c r="T1797" s="82">
        <v>1</v>
      </c>
      <c r="U1797" s="82">
        <v>1</v>
      </c>
      <c r="V1797" s="82">
        <v>1</v>
      </c>
      <c r="W1797" s="82">
        <v>1</v>
      </c>
      <c r="X1797" s="82">
        <v>1</v>
      </c>
      <c r="Y1797" s="82">
        <v>1</v>
      </c>
      <c r="Z1797" s="82">
        <v>1</v>
      </c>
      <c r="AA1797" s="82">
        <v>1</v>
      </c>
      <c r="AB1797" s="82">
        <v>1</v>
      </c>
      <c r="AC1797" s="82"/>
      <c r="AD1797" s="85" t="str">
        <f>IF(A1797&lt;&gt;"",IF(D1797="DIRECCIÓN_DE_TRANSFERENCIAS","280 0031",VLOOKUP(C1797,NIVELES!$A$14:$B$105,2,0)),"")</f>
        <v>280 4250</v>
      </c>
      <c r="AE1797" s="86" t="s">
        <v>322</v>
      </c>
      <c r="AF1797" s="86" t="s">
        <v>369</v>
      </c>
      <c r="AG1797" s="79" t="str">
        <f>+IF(AF1797&lt;&gt;"",VLOOKUP(AF1797,NIVELES!$A$666:$B$673,2,0),"")</f>
        <v>ADMINISTRACIÓN_CENTRAL</v>
      </c>
      <c r="AH1797" s="78" t="s">
        <v>322</v>
      </c>
      <c r="AI1797" s="79" t="str">
        <f>IF(AH1797&lt;&gt;"",VLOOKUP(CONCATENATE(AG1797,AH1797),NIVELES!$B$676:$C$745,2,0),"")</f>
        <v>Administración De La Gestión Administrativa Financiera</v>
      </c>
      <c r="AJ1797" s="78" t="s">
        <v>517</v>
      </c>
      <c r="AK1797" s="79" t="str">
        <f>+IF(AJ1797&lt;&gt;"",VLOOKUP(AJ1797,NIVELES!$A$816:$B$892,2,0),"")</f>
        <v>NO APLICA</v>
      </c>
      <c r="AL1797" s="78" t="s">
        <v>553</v>
      </c>
      <c r="AM1797" s="78">
        <v>510203</v>
      </c>
      <c r="AN1797" s="79" t="str">
        <f>IF(AM1797&lt;&gt;"",+VLOOKUP(AM1797,NIVELES!$A$1652:$B$2466,2,0),"")</f>
        <v>Decimotercer Sueldo</v>
      </c>
      <c r="AO1797" s="87">
        <v>25201</v>
      </c>
      <c r="AP1797" s="88">
        <v>2291</v>
      </c>
      <c r="AQ1797" s="88">
        <v>2291</v>
      </c>
      <c r="AR1797" s="88">
        <v>2291</v>
      </c>
      <c r="AS1797" s="88">
        <v>2291</v>
      </c>
      <c r="AT1797" s="88">
        <v>2291</v>
      </c>
      <c r="AU1797" s="88">
        <v>2291</v>
      </c>
      <c r="AV1797" s="88">
        <v>2291</v>
      </c>
      <c r="AW1797" s="88">
        <v>2291</v>
      </c>
      <c r="AX1797" s="88">
        <v>2291</v>
      </c>
      <c r="AY1797" s="88">
        <v>2291</v>
      </c>
      <c r="AZ1797" s="88">
        <v>2291</v>
      </c>
      <c r="BA1797" s="88">
        <v>0</v>
      </c>
      <c r="BB1797" s="89">
        <f t="shared" si="107"/>
        <v>25201</v>
      </c>
      <c r="BC1797" s="90" t="str">
        <f t="shared" si="106"/>
        <v>OK</v>
      </c>
      <c r="BD1797" s="91" t="str">
        <f t="shared" si="108"/>
        <v xml:space="preserve">                  </v>
      </c>
      <c r="BE1797" s="92">
        <f t="shared" si="109"/>
        <v>11</v>
      </c>
    </row>
    <row r="1798" spans="1:57" s="74" customFormat="1" ht="50.1" customHeight="1" x14ac:dyDescent="0.2">
      <c r="A1798" s="78" t="s">
        <v>55</v>
      </c>
      <c r="B1798" s="78" t="s">
        <v>59</v>
      </c>
      <c r="C1798" s="78" t="s">
        <v>17</v>
      </c>
      <c r="D1798" s="78" t="s">
        <v>575</v>
      </c>
      <c r="E1798" s="79" t="str">
        <f>+IF(C1798&lt;&gt;"",VLOOKUP(MID(C1798,18,5),NIVELES!$A$133:$B$213,2,0),"")</f>
        <v>MANABÍ</v>
      </c>
      <c r="F1798" s="80" t="s">
        <v>98</v>
      </c>
      <c r="G1798" s="81" t="str">
        <f>+IF(F1798&lt;&gt;"",VLOOKUP(F1798,NIVELES!$A$246:$C$464,3,0),"")</f>
        <v xml:space="preserve"> </v>
      </c>
      <c r="H1798" s="82" t="s">
        <v>1023</v>
      </c>
      <c r="I1798" s="78" t="s">
        <v>2164</v>
      </c>
      <c r="J1798" s="78" t="s">
        <v>2165</v>
      </c>
      <c r="K1798" s="78" t="s">
        <v>2166</v>
      </c>
      <c r="L1798" s="78" t="s">
        <v>1791</v>
      </c>
      <c r="M1798" s="78" t="s">
        <v>1791</v>
      </c>
      <c r="N1798" s="78" t="s">
        <v>1791</v>
      </c>
      <c r="O1798" s="78" t="s">
        <v>2167</v>
      </c>
      <c r="P1798" s="82">
        <v>11</v>
      </c>
      <c r="Q1798" s="78" t="s">
        <v>2204</v>
      </c>
      <c r="R1798" s="82">
        <v>1</v>
      </c>
      <c r="S1798" s="82">
        <v>1</v>
      </c>
      <c r="T1798" s="82">
        <v>1</v>
      </c>
      <c r="U1798" s="82">
        <v>1</v>
      </c>
      <c r="V1798" s="82">
        <v>1</v>
      </c>
      <c r="W1798" s="82">
        <v>1</v>
      </c>
      <c r="X1798" s="82">
        <v>1</v>
      </c>
      <c r="Y1798" s="82">
        <v>1</v>
      </c>
      <c r="Z1798" s="82">
        <v>1</v>
      </c>
      <c r="AA1798" s="82">
        <v>1</v>
      </c>
      <c r="AB1798" s="82">
        <v>1</v>
      </c>
      <c r="AC1798" s="82"/>
      <c r="AD1798" s="85" t="str">
        <f>IF(A1798&lt;&gt;"",IF(D1798="DIRECCIÓN_DE_TRANSFERENCIAS","280 0031",VLOOKUP(C1798,NIVELES!$A$14:$B$105,2,0)),"")</f>
        <v>280 4250</v>
      </c>
      <c r="AE1798" s="86" t="s">
        <v>322</v>
      </c>
      <c r="AF1798" s="86" t="s">
        <v>369</v>
      </c>
      <c r="AG1798" s="79" t="str">
        <f>+IF(AF1798&lt;&gt;"",VLOOKUP(AF1798,NIVELES!$A$666:$B$673,2,0),"")</f>
        <v>ADMINISTRACIÓN_CENTRAL</v>
      </c>
      <c r="AH1798" s="78" t="s">
        <v>322</v>
      </c>
      <c r="AI1798" s="79" t="str">
        <f>IF(AH1798&lt;&gt;"",VLOOKUP(CONCATENATE(AG1798,AH1798),NIVELES!$B$676:$C$745,2,0),"")</f>
        <v>Administración De La Gestión Administrativa Financiera</v>
      </c>
      <c r="AJ1798" s="78" t="s">
        <v>517</v>
      </c>
      <c r="AK1798" s="79" t="str">
        <f>+IF(AJ1798&lt;&gt;"",VLOOKUP(AJ1798,NIVELES!$A$816:$B$892,2,0),"")</f>
        <v>NO APLICA</v>
      </c>
      <c r="AL1798" s="78" t="s">
        <v>553</v>
      </c>
      <c r="AM1798" s="78">
        <v>510204</v>
      </c>
      <c r="AN1798" s="79" t="str">
        <f>IF(AM1798&lt;&gt;"",+VLOOKUP(AM1798,NIVELES!$A$1652:$B$2466,2,0),"")</f>
        <v>Decimocuarto Sueldo</v>
      </c>
      <c r="AO1798" s="87">
        <v>9751.5</v>
      </c>
      <c r="AP1798" s="88">
        <v>886.5</v>
      </c>
      <c r="AQ1798" s="88">
        <v>886.5</v>
      </c>
      <c r="AR1798" s="88">
        <v>886.5</v>
      </c>
      <c r="AS1798" s="88">
        <v>886.5</v>
      </c>
      <c r="AT1798" s="88">
        <v>886.5</v>
      </c>
      <c r="AU1798" s="88">
        <v>886.5</v>
      </c>
      <c r="AV1798" s="88">
        <v>886.5</v>
      </c>
      <c r="AW1798" s="88">
        <v>886.5</v>
      </c>
      <c r="AX1798" s="88">
        <v>886.5</v>
      </c>
      <c r="AY1798" s="88">
        <v>886.5</v>
      </c>
      <c r="AZ1798" s="88">
        <v>886.5</v>
      </c>
      <c r="BA1798" s="88">
        <v>0</v>
      </c>
      <c r="BB1798" s="89">
        <f t="shared" si="107"/>
        <v>9751.5</v>
      </c>
      <c r="BC1798" s="90" t="str">
        <f t="shared" si="106"/>
        <v>OK</v>
      </c>
      <c r="BD1798" s="91" t="str">
        <f t="shared" si="108"/>
        <v xml:space="preserve">                  </v>
      </c>
      <c r="BE1798" s="92">
        <f t="shared" si="109"/>
        <v>11</v>
      </c>
    </row>
    <row r="1799" spans="1:57" s="74" customFormat="1" ht="50.1" customHeight="1" x14ac:dyDescent="0.2">
      <c r="A1799" s="78" t="s">
        <v>55</v>
      </c>
      <c r="B1799" s="78" t="s">
        <v>59</v>
      </c>
      <c r="C1799" s="78" t="s">
        <v>17</v>
      </c>
      <c r="D1799" s="78" t="s">
        <v>575</v>
      </c>
      <c r="E1799" s="79" t="str">
        <f>+IF(C1799&lt;&gt;"",VLOOKUP(MID(C1799,18,5),NIVELES!$A$133:$B$213,2,0),"")</f>
        <v>MANABÍ</v>
      </c>
      <c r="F1799" s="80" t="s">
        <v>98</v>
      </c>
      <c r="G1799" s="81" t="str">
        <f>+IF(F1799&lt;&gt;"",VLOOKUP(F1799,NIVELES!$A$246:$C$464,3,0),"")</f>
        <v xml:space="preserve"> </v>
      </c>
      <c r="H1799" s="82" t="s">
        <v>1023</v>
      </c>
      <c r="I1799" s="78" t="s">
        <v>2164</v>
      </c>
      <c r="J1799" s="78" t="s">
        <v>2165</v>
      </c>
      <c r="K1799" s="78" t="s">
        <v>2166</v>
      </c>
      <c r="L1799" s="78" t="s">
        <v>1791</v>
      </c>
      <c r="M1799" s="78" t="s">
        <v>1791</v>
      </c>
      <c r="N1799" s="78" t="s">
        <v>1791</v>
      </c>
      <c r="O1799" s="78" t="s">
        <v>2664</v>
      </c>
      <c r="P1799" s="82">
        <v>12</v>
      </c>
      <c r="Q1799" s="78" t="s">
        <v>2639</v>
      </c>
      <c r="R1799" s="82">
        <v>1</v>
      </c>
      <c r="S1799" s="82">
        <v>1</v>
      </c>
      <c r="T1799" s="82">
        <v>1</v>
      </c>
      <c r="U1799" s="82">
        <v>1</v>
      </c>
      <c r="V1799" s="82">
        <v>1</v>
      </c>
      <c r="W1799" s="82">
        <v>1</v>
      </c>
      <c r="X1799" s="82">
        <v>1</v>
      </c>
      <c r="Y1799" s="82">
        <v>1</v>
      </c>
      <c r="Z1799" s="82">
        <v>1</v>
      </c>
      <c r="AA1799" s="82">
        <v>1</v>
      </c>
      <c r="AB1799" s="82">
        <v>1</v>
      </c>
      <c r="AC1799" s="82">
        <v>1</v>
      </c>
      <c r="AD1799" s="85" t="str">
        <f>IF(A1799&lt;&gt;"",IF(D1799="DIRECCIÓN_DE_TRANSFERENCIAS","280 0031",VLOOKUP(C1799,NIVELES!$A$14:$B$105,2,0)),"")</f>
        <v>280 4250</v>
      </c>
      <c r="AE1799" s="86" t="s">
        <v>322</v>
      </c>
      <c r="AF1799" s="86" t="s">
        <v>369</v>
      </c>
      <c r="AG1799" s="79" t="str">
        <f>+IF(AF1799&lt;&gt;"",VLOOKUP(AF1799,NIVELES!$A$666:$B$673,2,0),"")</f>
        <v>ADMINISTRACIÓN_CENTRAL</v>
      </c>
      <c r="AH1799" s="78" t="s">
        <v>322</v>
      </c>
      <c r="AI1799" s="79" t="str">
        <f>IF(AH1799&lt;&gt;"",VLOOKUP(CONCATENATE(AG1799,AH1799),NIVELES!$B$676:$C$745,2,0),"")</f>
        <v>Administración De La Gestión Administrativa Financiera</v>
      </c>
      <c r="AJ1799" s="78" t="s">
        <v>517</v>
      </c>
      <c r="AK1799" s="79" t="str">
        <f>+IF(AJ1799&lt;&gt;"",VLOOKUP(AJ1799,NIVELES!$A$816:$B$892,2,0),"")</f>
        <v>NO APLICA</v>
      </c>
      <c r="AL1799" s="78" t="s">
        <v>553</v>
      </c>
      <c r="AM1799" s="78">
        <v>510304</v>
      </c>
      <c r="AN1799" s="79" t="str">
        <f>IF(AM1799&lt;&gt;"",+VLOOKUP(AM1799,NIVELES!$A$1652:$B$2466,2,0),"")</f>
        <v>Compensación por Transporte</v>
      </c>
      <c r="AO1799" s="87">
        <v>720</v>
      </c>
      <c r="AP1799" s="88"/>
      <c r="AQ1799" s="88"/>
      <c r="AR1799" s="88">
        <v>72</v>
      </c>
      <c r="AS1799" s="88">
        <v>72</v>
      </c>
      <c r="AT1799" s="88">
        <v>72</v>
      </c>
      <c r="AU1799" s="88">
        <v>72</v>
      </c>
      <c r="AV1799" s="88">
        <v>72</v>
      </c>
      <c r="AW1799" s="88">
        <v>72</v>
      </c>
      <c r="AX1799" s="88">
        <v>72</v>
      </c>
      <c r="AY1799" s="88">
        <v>72</v>
      </c>
      <c r="AZ1799" s="88">
        <v>72</v>
      </c>
      <c r="BA1799" s="88">
        <v>72</v>
      </c>
      <c r="BB1799" s="89">
        <f t="shared" si="107"/>
        <v>720</v>
      </c>
      <c r="BC1799" s="90" t="str">
        <f t="shared" ref="BC1799:BC1862" si="110">IF(A1799&lt;&gt;"",IF(AO1799&lt;&gt;"",IF(AO1799=BB1799,"OK",AO1799-BB1799),IF(AND(AO1799="",BB1799=""),"",AO1799-BB1799))," ")</f>
        <v>OK</v>
      </c>
      <c r="BD1799" s="91" t="str">
        <f t="shared" si="108"/>
        <v xml:space="preserve">                  </v>
      </c>
      <c r="BE1799" s="92">
        <f t="shared" si="109"/>
        <v>12</v>
      </c>
    </row>
    <row r="1800" spans="1:57" s="74" customFormat="1" ht="50.1" customHeight="1" x14ac:dyDescent="0.2">
      <c r="A1800" s="78" t="s">
        <v>55</v>
      </c>
      <c r="B1800" s="78" t="s">
        <v>59</v>
      </c>
      <c r="C1800" s="78" t="s">
        <v>17</v>
      </c>
      <c r="D1800" s="78" t="s">
        <v>575</v>
      </c>
      <c r="E1800" s="79" t="str">
        <f>+IF(C1800&lt;&gt;"",VLOOKUP(MID(C1800,18,5),NIVELES!$A$133:$B$213,2,0),"")</f>
        <v>MANABÍ</v>
      </c>
      <c r="F1800" s="80" t="s">
        <v>98</v>
      </c>
      <c r="G1800" s="81" t="str">
        <f>+IF(F1800&lt;&gt;"",VLOOKUP(F1800,NIVELES!$A$246:$C$464,3,0),"")</f>
        <v xml:space="preserve"> </v>
      </c>
      <c r="H1800" s="82" t="s">
        <v>1023</v>
      </c>
      <c r="I1800" s="78" t="s">
        <v>2164</v>
      </c>
      <c r="J1800" s="78" t="s">
        <v>2165</v>
      </c>
      <c r="K1800" s="78" t="s">
        <v>2166</v>
      </c>
      <c r="L1800" s="78" t="s">
        <v>1791</v>
      </c>
      <c r="M1800" s="78" t="s">
        <v>1791</v>
      </c>
      <c r="N1800" s="78" t="s">
        <v>1791</v>
      </c>
      <c r="O1800" s="78" t="s">
        <v>2664</v>
      </c>
      <c r="P1800" s="82">
        <v>12</v>
      </c>
      <c r="Q1800" s="78" t="s">
        <v>2639</v>
      </c>
      <c r="R1800" s="82">
        <v>1</v>
      </c>
      <c r="S1800" s="82">
        <v>1</v>
      </c>
      <c r="T1800" s="82">
        <v>1</v>
      </c>
      <c r="U1800" s="82">
        <v>1</v>
      </c>
      <c r="V1800" s="82">
        <v>1</v>
      </c>
      <c r="W1800" s="82">
        <v>1</v>
      </c>
      <c r="X1800" s="82">
        <v>1</v>
      </c>
      <c r="Y1800" s="82">
        <v>1</v>
      </c>
      <c r="Z1800" s="82">
        <v>1</v>
      </c>
      <c r="AA1800" s="82">
        <v>1</v>
      </c>
      <c r="AB1800" s="82">
        <v>1</v>
      </c>
      <c r="AC1800" s="82">
        <v>1</v>
      </c>
      <c r="AD1800" s="85" t="str">
        <f>IF(A1800&lt;&gt;"",IF(D1800="DIRECCIÓN_DE_TRANSFERENCIAS","280 0031",VLOOKUP(C1800,NIVELES!$A$14:$B$105,2,0)),"")</f>
        <v>280 4250</v>
      </c>
      <c r="AE1800" s="86" t="s">
        <v>322</v>
      </c>
      <c r="AF1800" s="86" t="s">
        <v>369</v>
      </c>
      <c r="AG1800" s="79" t="str">
        <f>+IF(AF1800&lt;&gt;"",VLOOKUP(AF1800,NIVELES!$A$666:$B$673,2,0),"")</f>
        <v>ADMINISTRACIÓN_CENTRAL</v>
      </c>
      <c r="AH1800" s="78" t="s">
        <v>322</v>
      </c>
      <c r="AI1800" s="79" t="str">
        <f>IF(AH1800&lt;&gt;"",VLOOKUP(CONCATENATE(AG1800,AH1800),NIVELES!$B$676:$C$745,2,0),"")</f>
        <v>Administración De La Gestión Administrativa Financiera</v>
      </c>
      <c r="AJ1800" s="78" t="s">
        <v>517</v>
      </c>
      <c r="AK1800" s="79" t="str">
        <f>+IF(AJ1800&lt;&gt;"",VLOOKUP(AJ1800,NIVELES!$A$816:$B$892,2,0),"")</f>
        <v>NO APLICA</v>
      </c>
      <c r="AL1800" s="78" t="s">
        <v>553</v>
      </c>
      <c r="AM1800" s="78">
        <v>510306</v>
      </c>
      <c r="AN1800" s="79" t="str">
        <f>IF(AM1800&lt;&gt;"",+VLOOKUP(AM1800,NIVELES!$A$1652:$B$2466,2,0),"")</f>
        <v>Alimentación</v>
      </c>
      <c r="AO1800" s="87">
        <v>5040</v>
      </c>
      <c r="AP1800" s="88"/>
      <c r="AQ1800" s="88"/>
      <c r="AR1800" s="88">
        <v>504</v>
      </c>
      <c r="AS1800" s="88">
        <v>504</v>
      </c>
      <c r="AT1800" s="88">
        <v>504</v>
      </c>
      <c r="AU1800" s="88">
        <v>504</v>
      </c>
      <c r="AV1800" s="88">
        <v>504</v>
      </c>
      <c r="AW1800" s="88">
        <v>504</v>
      </c>
      <c r="AX1800" s="88">
        <v>504</v>
      </c>
      <c r="AY1800" s="88">
        <v>504</v>
      </c>
      <c r="AZ1800" s="88">
        <v>504</v>
      </c>
      <c r="BA1800" s="88">
        <v>504</v>
      </c>
      <c r="BB1800" s="89">
        <f t="shared" ref="BB1800:BB1863" si="111">SUBTOTAL(9,AP1800:BA1800)</f>
        <v>5040</v>
      </c>
      <c r="BC1800" s="90" t="str">
        <f t="shared" si="110"/>
        <v>OK</v>
      </c>
      <c r="BD1800" s="91" t="str">
        <f t="shared" ref="BD1800:BD1863" si="112">IF(A1800&lt;&gt;"",IF(A1800="","Escoger Nivel 0",)&amp;" "&amp;(IF(B1800="","Escoger Nivel  1",)&amp;" "&amp;(IF(C1800="","Escoger Nivel 2",)&amp;" "&amp;(IF(D1800="","Escoger Nivel 3",)&amp;" "&amp;(IF(F1800="","Escoger Cantón",)&amp;" "&amp;(IF(I1800="","Escoger Obj. Estratégico Institucional N1",)&amp;" "&amp;(IF(J1800="","Escoger Obj. Especifico N2",)&amp;" "&amp;(IF(K1800="","Escoger Obj. Operativo N4",)&amp;" "&amp;(IF(L1800=""," Llenar Modalidad de Servicio ",)&amp;""&amp;(IF(M1800=""," Llenar Meta de Cobertura ",)&amp;" "&amp;(IF(N1800="","Llenar Indicador",)&amp;" "&amp;(IF(O1800="","Llenar Actividad PAPP",)&amp;" "&amp;(IF(P1800="","Llenar Metas",)&amp;" "&amp;(IF(Q1800="","Llenar Indicador",)&amp;" "&amp;(IF(AF1800="","Escoger Nro. programa",)&amp;" "&amp;(IF(AH1800="","Escoger Nro. Actividad e-Sigef",)&amp;" "&amp;(IF(AK1800="","Escoger direccionamiento de gasto",)&amp;" "&amp;(IF(AL1800="","Escoger Grupo de Gasto",)&amp;" "&amp;(IF(AM1800="","Escoger Item Presupuestario",)&amp;" "&amp;(IF(AO1800="","Llenar valor de actividad",))))))))))))))))))))," ")</f>
        <v xml:space="preserve">                  </v>
      </c>
      <c r="BE1800" s="92">
        <f t="shared" si="109"/>
        <v>12</v>
      </c>
    </row>
    <row r="1801" spans="1:57" s="74" customFormat="1" ht="50.1" customHeight="1" x14ac:dyDescent="0.2">
      <c r="A1801" s="78" t="s">
        <v>55</v>
      </c>
      <c r="B1801" s="78" t="s">
        <v>59</v>
      </c>
      <c r="C1801" s="78" t="s">
        <v>17</v>
      </c>
      <c r="D1801" s="78" t="s">
        <v>575</v>
      </c>
      <c r="E1801" s="79" t="str">
        <f>+IF(C1801&lt;&gt;"",VLOOKUP(MID(C1801,18,5),NIVELES!$A$133:$B$213,2,0),"")</f>
        <v>MANABÍ</v>
      </c>
      <c r="F1801" s="80" t="s">
        <v>98</v>
      </c>
      <c r="G1801" s="81" t="str">
        <f>+IF(F1801&lt;&gt;"",VLOOKUP(F1801,NIVELES!$A$246:$C$464,3,0),"")</f>
        <v xml:space="preserve"> </v>
      </c>
      <c r="H1801" s="82" t="s">
        <v>1023</v>
      </c>
      <c r="I1801" s="78" t="s">
        <v>2164</v>
      </c>
      <c r="J1801" s="78" t="s">
        <v>2165</v>
      </c>
      <c r="K1801" s="78" t="s">
        <v>2166</v>
      </c>
      <c r="L1801" s="78" t="s">
        <v>1791</v>
      </c>
      <c r="M1801" s="78" t="s">
        <v>1791</v>
      </c>
      <c r="N1801" s="78" t="s">
        <v>1791</v>
      </c>
      <c r="O1801" s="78" t="s">
        <v>2664</v>
      </c>
      <c r="P1801" s="82">
        <v>12</v>
      </c>
      <c r="Q1801" s="78" t="s">
        <v>2639</v>
      </c>
      <c r="R1801" s="82">
        <v>1</v>
      </c>
      <c r="S1801" s="82">
        <v>1</v>
      </c>
      <c r="T1801" s="82">
        <v>1</v>
      </c>
      <c r="U1801" s="82">
        <v>1</v>
      </c>
      <c r="V1801" s="82">
        <v>1</v>
      </c>
      <c r="W1801" s="82">
        <v>1</v>
      </c>
      <c r="X1801" s="82">
        <v>1</v>
      </c>
      <c r="Y1801" s="82">
        <v>1</v>
      </c>
      <c r="Z1801" s="82">
        <v>1</v>
      </c>
      <c r="AA1801" s="82">
        <v>1</v>
      </c>
      <c r="AB1801" s="82">
        <v>1</v>
      </c>
      <c r="AC1801" s="82">
        <v>1</v>
      </c>
      <c r="AD1801" s="85" t="str">
        <f>IF(A1801&lt;&gt;"",IF(D1801="DIRECCIÓN_DE_TRANSFERENCIAS","280 0031",VLOOKUP(C1801,NIVELES!$A$14:$B$105,2,0)),"")</f>
        <v>280 4250</v>
      </c>
      <c r="AE1801" s="86" t="s">
        <v>322</v>
      </c>
      <c r="AF1801" s="86" t="s">
        <v>369</v>
      </c>
      <c r="AG1801" s="79" t="str">
        <f>+IF(AF1801&lt;&gt;"",VLOOKUP(AF1801,NIVELES!$A$666:$B$673,2,0),"")</f>
        <v>ADMINISTRACIÓN_CENTRAL</v>
      </c>
      <c r="AH1801" s="78" t="s">
        <v>322</v>
      </c>
      <c r="AI1801" s="79" t="str">
        <f>IF(AH1801&lt;&gt;"",VLOOKUP(CONCATENATE(AG1801,AH1801),NIVELES!$B$676:$C$745,2,0),"")</f>
        <v>Administración De La Gestión Administrativa Financiera</v>
      </c>
      <c r="AJ1801" s="78" t="s">
        <v>517</v>
      </c>
      <c r="AK1801" s="79" t="str">
        <f>+IF(AJ1801&lt;&gt;"",VLOOKUP(AJ1801,NIVELES!$A$816:$B$892,2,0),"")</f>
        <v>NO APLICA</v>
      </c>
      <c r="AL1801" s="78" t="s">
        <v>553</v>
      </c>
      <c r="AM1801" s="78">
        <v>510401</v>
      </c>
      <c r="AN1801" s="79" t="str">
        <f>IF(AM1801&lt;&gt;"",+VLOOKUP(AM1801,NIVELES!$A$1652:$B$2466,2,0),"")</f>
        <v>Por Cargas Familiares</v>
      </c>
      <c r="AO1801" s="87">
        <v>385.95</v>
      </c>
      <c r="AP1801" s="88"/>
      <c r="AQ1801" s="88"/>
      <c r="AR1801" s="88">
        <v>38.6</v>
      </c>
      <c r="AS1801" s="88">
        <v>38.6</v>
      </c>
      <c r="AT1801" s="88">
        <v>38.6</v>
      </c>
      <c r="AU1801" s="88">
        <v>38.6</v>
      </c>
      <c r="AV1801" s="88">
        <v>38.6</v>
      </c>
      <c r="AW1801" s="88">
        <v>38.6</v>
      </c>
      <c r="AX1801" s="88">
        <v>38.6</v>
      </c>
      <c r="AY1801" s="88">
        <v>38.6</v>
      </c>
      <c r="AZ1801" s="88">
        <v>38.6</v>
      </c>
      <c r="BA1801" s="88">
        <v>38.549999999999997</v>
      </c>
      <c r="BB1801" s="89">
        <f t="shared" si="111"/>
        <v>385.95000000000005</v>
      </c>
      <c r="BC1801" s="90" t="str">
        <f t="shared" si="110"/>
        <v>OK</v>
      </c>
      <c r="BD1801" s="91" t="str">
        <f t="shared" si="112"/>
        <v xml:space="preserve">                  </v>
      </c>
      <c r="BE1801" s="92">
        <f t="shared" ref="BE1801:BE1864" si="113">SUBTOTAL(9,R1801:AC1801)</f>
        <v>12</v>
      </c>
    </row>
    <row r="1802" spans="1:57" s="74" customFormat="1" ht="50.1" customHeight="1" x14ac:dyDescent="0.2">
      <c r="A1802" s="78" t="s">
        <v>55</v>
      </c>
      <c r="B1802" s="78" t="s">
        <v>59</v>
      </c>
      <c r="C1802" s="78" t="s">
        <v>17</v>
      </c>
      <c r="D1802" s="78" t="s">
        <v>575</v>
      </c>
      <c r="E1802" s="79" t="str">
        <f>+IF(C1802&lt;&gt;"",VLOOKUP(MID(C1802,18,5),NIVELES!$A$133:$B$213,2,0),"")</f>
        <v>MANABÍ</v>
      </c>
      <c r="F1802" s="80" t="s">
        <v>98</v>
      </c>
      <c r="G1802" s="81" t="str">
        <f>+IF(F1802&lt;&gt;"",VLOOKUP(F1802,NIVELES!$A$246:$C$464,3,0),"")</f>
        <v xml:space="preserve"> </v>
      </c>
      <c r="H1802" s="82" t="s">
        <v>1023</v>
      </c>
      <c r="I1802" s="78" t="s">
        <v>2164</v>
      </c>
      <c r="J1802" s="78" t="s">
        <v>2165</v>
      </c>
      <c r="K1802" s="78" t="s">
        <v>2166</v>
      </c>
      <c r="L1802" s="78" t="s">
        <v>1791</v>
      </c>
      <c r="M1802" s="78" t="s">
        <v>1791</v>
      </c>
      <c r="N1802" s="78" t="s">
        <v>1791</v>
      </c>
      <c r="O1802" s="78" t="s">
        <v>2664</v>
      </c>
      <c r="P1802" s="82">
        <v>12</v>
      </c>
      <c r="Q1802" s="78" t="s">
        <v>2639</v>
      </c>
      <c r="R1802" s="82">
        <v>1</v>
      </c>
      <c r="S1802" s="82">
        <v>1</v>
      </c>
      <c r="T1802" s="82">
        <v>1</v>
      </c>
      <c r="U1802" s="82">
        <v>1</v>
      </c>
      <c r="V1802" s="82">
        <v>1</v>
      </c>
      <c r="W1802" s="82">
        <v>1</v>
      </c>
      <c r="X1802" s="82">
        <v>1</v>
      </c>
      <c r="Y1802" s="82">
        <v>1</v>
      </c>
      <c r="Z1802" s="82">
        <v>1</v>
      </c>
      <c r="AA1802" s="82">
        <v>1</v>
      </c>
      <c r="AB1802" s="82">
        <v>1</v>
      </c>
      <c r="AC1802" s="82">
        <v>1</v>
      </c>
      <c r="AD1802" s="85" t="str">
        <f>IF(A1802&lt;&gt;"",IF(D1802="DIRECCIÓN_DE_TRANSFERENCIAS","280 0031",VLOOKUP(C1802,NIVELES!$A$14:$B$105,2,0)),"")</f>
        <v>280 4250</v>
      </c>
      <c r="AE1802" s="86" t="s">
        <v>322</v>
      </c>
      <c r="AF1802" s="86" t="s">
        <v>369</v>
      </c>
      <c r="AG1802" s="79" t="str">
        <f>+IF(AF1802&lt;&gt;"",VLOOKUP(AF1802,NIVELES!$A$666:$B$673,2,0),"")</f>
        <v>ADMINISTRACIÓN_CENTRAL</v>
      </c>
      <c r="AH1802" s="78" t="s">
        <v>322</v>
      </c>
      <c r="AI1802" s="79" t="str">
        <f>IF(AH1802&lt;&gt;"",VLOOKUP(CONCATENATE(AG1802,AH1802),NIVELES!$B$676:$C$745,2,0),"")</f>
        <v>Administración De La Gestión Administrativa Financiera</v>
      </c>
      <c r="AJ1802" s="78" t="s">
        <v>517</v>
      </c>
      <c r="AK1802" s="79" t="str">
        <f>+IF(AJ1802&lt;&gt;"",VLOOKUP(AJ1802,NIVELES!$A$816:$B$892,2,0),"")</f>
        <v>NO APLICA</v>
      </c>
      <c r="AL1802" s="78" t="s">
        <v>553</v>
      </c>
      <c r="AM1802" s="78">
        <v>510408</v>
      </c>
      <c r="AN1802" s="79" t="str">
        <f>IF(AM1802&lt;&gt;"",+VLOOKUP(AM1802,NIVELES!$A$1652:$B$2466,2,0),"")</f>
        <v>Subsidio de Antigüedad</v>
      </c>
      <c r="AO1802" s="87">
        <v>1123.47</v>
      </c>
      <c r="AP1802" s="88"/>
      <c r="AQ1802" s="88"/>
      <c r="AR1802" s="88">
        <v>112.35</v>
      </c>
      <c r="AS1802" s="88">
        <v>112.35</v>
      </c>
      <c r="AT1802" s="88">
        <v>112.35</v>
      </c>
      <c r="AU1802" s="88">
        <v>112.35</v>
      </c>
      <c r="AV1802" s="88">
        <v>112.35</v>
      </c>
      <c r="AW1802" s="88">
        <v>112.35</v>
      </c>
      <c r="AX1802" s="88">
        <v>112.35</v>
      </c>
      <c r="AY1802" s="88">
        <v>112.35</v>
      </c>
      <c r="AZ1802" s="88">
        <v>112.35</v>
      </c>
      <c r="BA1802" s="88">
        <v>112.32</v>
      </c>
      <c r="BB1802" s="89">
        <f t="shared" si="111"/>
        <v>1123.47</v>
      </c>
      <c r="BC1802" s="90" t="str">
        <f t="shared" si="110"/>
        <v>OK</v>
      </c>
      <c r="BD1802" s="91" t="str">
        <f t="shared" si="112"/>
        <v xml:space="preserve">                  </v>
      </c>
      <c r="BE1802" s="92">
        <f t="shared" si="113"/>
        <v>12</v>
      </c>
    </row>
    <row r="1803" spans="1:57" s="74" customFormat="1" ht="50.1" customHeight="1" x14ac:dyDescent="0.2">
      <c r="A1803" s="78" t="s">
        <v>55</v>
      </c>
      <c r="B1803" s="78" t="s">
        <v>59</v>
      </c>
      <c r="C1803" s="78" t="s">
        <v>17</v>
      </c>
      <c r="D1803" s="78" t="s">
        <v>575</v>
      </c>
      <c r="E1803" s="79" t="str">
        <f>+IF(C1803&lt;&gt;"",VLOOKUP(MID(C1803,18,5),NIVELES!$A$133:$B$213,2,0),"")</f>
        <v>MANABÍ</v>
      </c>
      <c r="F1803" s="80" t="s">
        <v>98</v>
      </c>
      <c r="G1803" s="81" t="str">
        <f>+IF(F1803&lt;&gt;"",VLOOKUP(F1803,NIVELES!$A$246:$C$464,3,0),"")</f>
        <v xml:space="preserve"> </v>
      </c>
      <c r="H1803" s="82" t="s">
        <v>1023</v>
      </c>
      <c r="I1803" s="78" t="s">
        <v>2164</v>
      </c>
      <c r="J1803" s="78" t="s">
        <v>2165</v>
      </c>
      <c r="K1803" s="78" t="s">
        <v>2166</v>
      </c>
      <c r="L1803" s="78" t="s">
        <v>1791</v>
      </c>
      <c r="M1803" s="78" t="s">
        <v>1791</v>
      </c>
      <c r="N1803" s="78" t="s">
        <v>1791</v>
      </c>
      <c r="O1803" s="78" t="s">
        <v>2167</v>
      </c>
      <c r="P1803" s="82">
        <v>11</v>
      </c>
      <c r="Q1803" s="78" t="s">
        <v>2204</v>
      </c>
      <c r="R1803" s="82">
        <v>1</v>
      </c>
      <c r="S1803" s="82">
        <v>1</v>
      </c>
      <c r="T1803" s="82">
        <v>1</v>
      </c>
      <c r="U1803" s="82">
        <v>1</v>
      </c>
      <c r="V1803" s="82">
        <v>1</v>
      </c>
      <c r="W1803" s="82">
        <v>1</v>
      </c>
      <c r="X1803" s="82">
        <v>1</v>
      </c>
      <c r="Y1803" s="82">
        <v>1</v>
      </c>
      <c r="Z1803" s="82">
        <v>1</v>
      </c>
      <c r="AA1803" s="82">
        <v>1</v>
      </c>
      <c r="AB1803" s="82">
        <v>1</v>
      </c>
      <c r="AC1803" s="82"/>
      <c r="AD1803" s="85" t="str">
        <f>IF(A1803&lt;&gt;"",IF(D1803="DIRECCIÓN_DE_TRANSFERENCIAS","280 0031",VLOOKUP(C1803,NIVELES!$A$14:$B$105,2,0)),"")</f>
        <v>280 4250</v>
      </c>
      <c r="AE1803" s="86" t="s">
        <v>322</v>
      </c>
      <c r="AF1803" s="86" t="s">
        <v>369</v>
      </c>
      <c r="AG1803" s="79" t="str">
        <f>+IF(AF1803&lt;&gt;"",VLOOKUP(AF1803,NIVELES!$A$666:$B$673,2,0),"")</f>
        <v>ADMINISTRACIÓN_CENTRAL</v>
      </c>
      <c r="AH1803" s="78" t="s">
        <v>322</v>
      </c>
      <c r="AI1803" s="79" t="str">
        <f>IF(AH1803&lt;&gt;"",VLOOKUP(CONCATENATE(AG1803,AH1803),NIVELES!$B$676:$C$745,2,0),"")</f>
        <v>Administración De La Gestión Administrativa Financiera</v>
      </c>
      <c r="AJ1803" s="78" t="s">
        <v>517</v>
      </c>
      <c r="AK1803" s="79" t="str">
        <f>+IF(AJ1803&lt;&gt;"",VLOOKUP(AJ1803,NIVELES!$A$816:$B$892,2,0),"")</f>
        <v>NO APLICA</v>
      </c>
      <c r="AL1803" s="78" t="s">
        <v>553</v>
      </c>
      <c r="AM1803" s="78">
        <v>510510</v>
      </c>
      <c r="AN1803" s="79" t="str">
        <f>IF(AM1803&lt;&gt;"",+VLOOKUP(AM1803,NIVELES!$A$1652:$B$2466,2,0),"")</f>
        <v>Servicios Personales por Contrato</v>
      </c>
      <c r="AO1803" s="87">
        <v>142439</v>
      </c>
      <c r="AP1803" s="88">
        <v>12949</v>
      </c>
      <c r="AQ1803" s="88">
        <v>12949</v>
      </c>
      <c r="AR1803" s="88">
        <v>12949</v>
      </c>
      <c r="AS1803" s="88">
        <v>12949</v>
      </c>
      <c r="AT1803" s="88">
        <v>12949</v>
      </c>
      <c r="AU1803" s="88">
        <v>12949</v>
      </c>
      <c r="AV1803" s="88">
        <v>12949</v>
      </c>
      <c r="AW1803" s="88">
        <v>12949</v>
      </c>
      <c r="AX1803" s="88">
        <v>12949</v>
      </c>
      <c r="AY1803" s="88">
        <v>12949</v>
      </c>
      <c r="AZ1803" s="88">
        <v>12949</v>
      </c>
      <c r="BA1803" s="88">
        <v>0</v>
      </c>
      <c r="BB1803" s="89">
        <f t="shared" si="111"/>
        <v>142439</v>
      </c>
      <c r="BC1803" s="90" t="str">
        <f t="shared" si="110"/>
        <v>OK</v>
      </c>
      <c r="BD1803" s="91" t="str">
        <f t="shared" si="112"/>
        <v xml:space="preserve">                  </v>
      </c>
      <c r="BE1803" s="92">
        <f t="shared" si="113"/>
        <v>11</v>
      </c>
    </row>
    <row r="1804" spans="1:57" s="74" customFormat="1" ht="50.1" customHeight="1" x14ac:dyDescent="0.2">
      <c r="A1804" s="78" t="s">
        <v>55</v>
      </c>
      <c r="B1804" s="78" t="s">
        <v>59</v>
      </c>
      <c r="C1804" s="78" t="s">
        <v>17</v>
      </c>
      <c r="D1804" s="78" t="s">
        <v>575</v>
      </c>
      <c r="E1804" s="79" t="str">
        <f>+IF(C1804&lt;&gt;"",VLOOKUP(MID(C1804,18,5),NIVELES!$A$133:$B$213,2,0),"")</f>
        <v>MANABÍ</v>
      </c>
      <c r="F1804" s="80" t="s">
        <v>98</v>
      </c>
      <c r="G1804" s="81" t="str">
        <f>+IF(F1804&lt;&gt;"",VLOOKUP(F1804,NIVELES!$A$246:$C$464,3,0),"")</f>
        <v xml:space="preserve"> </v>
      </c>
      <c r="H1804" s="82" t="s">
        <v>1023</v>
      </c>
      <c r="I1804" s="78" t="s">
        <v>2164</v>
      </c>
      <c r="J1804" s="78" t="s">
        <v>2165</v>
      </c>
      <c r="K1804" s="78" t="s">
        <v>2166</v>
      </c>
      <c r="L1804" s="78" t="s">
        <v>1791</v>
      </c>
      <c r="M1804" s="78" t="s">
        <v>1791</v>
      </c>
      <c r="N1804" s="78" t="s">
        <v>1791</v>
      </c>
      <c r="O1804" s="78" t="s">
        <v>2167</v>
      </c>
      <c r="P1804" s="82">
        <v>11</v>
      </c>
      <c r="Q1804" s="78" t="s">
        <v>2204</v>
      </c>
      <c r="R1804" s="82">
        <v>1</v>
      </c>
      <c r="S1804" s="82">
        <v>1</v>
      </c>
      <c r="T1804" s="82">
        <v>1</v>
      </c>
      <c r="U1804" s="82">
        <v>1</v>
      </c>
      <c r="V1804" s="82">
        <v>1</v>
      </c>
      <c r="W1804" s="82">
        <v>1</v>
      </c>
      <c r="X1804" s="82">
        <v>1</v>
      </c>
      <c r="Y1804" s="82">
        <v>1</v>
      </c>
      <c r="Z1804" s="82">
        <v>1</v>
      </c>
      <c r="AA1804" s="82">
        <v>1</v>
      </c>
      <c r="AB1804" s="82">
        <v>1</v>
      </c>
      <c r="AC1804" s="82"/>
      <c r="AD1804" s="85" t="str">
        <f>IF(A1804&lt;&gt;"",IF(D1804="DIRECCIÓN_DE_TRANSFERENCIAS","280 0031",VLOOKUP(C1804,NIVELES!$A$14:$B$105,2,0)),"")</f>
        <v>280 4250</v>
      </c>
      <c r="AE1804" s="86" t="s">
        <v>322</v>
      </c>
      <c r="AF1804" s="86" t="s">
        <v>369</v>
      </c>
      <c r="AG1804" s="79" t="str">
        <f>+IF(AF1804&lt;&gt;"",VLOOKUP(AF1804,NIVELES!$A$666:$B$673,2,0),"")</f>
        <v>ADMINISTRACIÓN_CENTRAL</v>
      </c>
      <c r="AH1804" s="78" t="s">
        <v>322</v>
      </c>
      <c r="AI1804" s="79" t="str">
        <f>IF(AH1804&lt;&gt;"",VLOOKUP(CONCATENATE(AG1804,AH1804),NIVELES!$B$676:$C$745,2,0),"")</f>
        <v>Administración De La Gestión Administrativa Financiera</v>
      </c>
      <c r="AJ1804" s="78" t="s">
        <v>517</v>
      </c>
      <c r="AK1804" s="79" t="str">
        <f>+IF(AJ1804&lt;&gt;"",VLOOKUP(AJ1804,NIVELES!$A$816:$B$892,2,0),"")</f>
        <v>NO APLICA</v>
      </c>
      <c r="AL1804" s="78" t="s">
        <v>553</v>
      </c>
      <c r="AM1804" s="78">
        <v>510601</v>
      </c>
      <c r="AN1804" s="79" t="str">
        <f>IF(AM1804&lt;&gt;"",+VLOOKUP(AM1804,NIVELES!$A$1652:$B$2466,2,0),"")</f>
        <v>Aporte Patronal</v>
      </c>
      <c r="AO1804" s="87">
        <v>30156.53</v>
      </c>
      <c r="AP1804" s="88">
        <v>2741.5</v>
      </c>
      <c r="AQ1804" s="88">
        <v>2741.5</v>
      </c>
      <c r="AR1804" s="88">
        <v>2741.5</v>
      </c>
      <c r="AS1804" s="88">
        <v>2741.5</v>
      </c>
      <c r="AT1804" s="88">
        <v>2741.5</v>
      </c>
      <c r="AU1804" s="88">
        <v>2741.5</v>
      </c>
      <c r="AV1804" s="88">
        <v>2741.5</v>
      </c>
      <c r="AW1804" s="88">
        <v>2741.5</v>
      </c>
      <c r="AX1804" s="88">
        <v>2741.5</v>
      </c>
      <c r="AY1804" s="88">
        <v>2741.5</v>
      </c>
      <c r="AZ1804" s="88">
        <v>2741.53</v>
      </c>
      <c r="BA1804" s="88">
        <v>0</v>
      </c>
      <c r="BB1804" s="89">
        <f t="shared" si="111"/>
        <v>30156.53</v>
      </c>
      <c r="BC1804" s="90" t="str">
        <f t="shared" si="110"/>
        <v>OK</v>
      </c>
      <c r="BD1804" s="91" t="str">
        <f t="shared" si="112"/>
        <v xml:space="preserve">                  </v>
      </c>
      <c r="BE1804" s="92">
        <f t="shared" si="113"/>
        <v>11</v>
      </c>
    </row>
    <row r="1805" spans="1:57" s="74" customFormat="1" ht="50.1" customHeight="1" x14ac:dyDescent="0.2">
      <c r="A1805" s="78" t="s">
        <v>55</v>
      </c>
      <c r="B1805" s="78" t="s">
        <v>59</v>
      </c>
      <c r="C1805" s="78" t="s">
        <v>17</v>
      </c>
      <c r="D1805" s="78" t="s">
        <v>575</v>
      </c>
      <c r="E1805" s="79" t="str">
        <f>+IF(C1805&lt;&gt;"",VLOOKUP(MID(C1805,18,5),NIVELES!$A$133:$B$213,2,0),"")</f>
        <v>MANABÍ</v>
      </c>
      <c r="F1805" s="80" t="s">
        <v>98</v>
      </c>
      <c r="G1805" s="81" t="str">
        <f>+IF(F1805&lt;&gt;"",VLOOKUP(F1805,NIVELES!$A$246:$C$464,3,0),"")</f>
        <v xml:space="preserve"> </v>
      </c>
      <c r="H1805" s="82" t="s">
        <v>1023</v>
      </c>
      <c r="I1805" s="78" t="s">
        <v>2164</v>
      </c>
      <c r="J1805" s="78" t="s">
        <v>2165</v>
      </c>
      <c r="K1805" s="78" t="s">
        <v>2166</v>
      </c>
      <c r="L1805" s="78" t="s">
        <v>1791</v>
      </c>
      <c r="M1805" s="78" t="s">
        <v>1791</v>
      </c>
      <c r="N1805" s="78" t="s">
        <v>1791</v>
      </c>
      <c r="O1805" s="78" t="s">
        <v>2167</v>
      </c>
      <c r="P1805" s="82">
        <v>11</v>
      </c>
      <c r="Q1805" s="78" t="s">
        <v>2204</v>
      </c>
      <c r="R1805" s="82">
        <v>1</v>
      </c>
      <c r="S1805" s="82">
        <v>1</v>
      </c>
      <c r="T1805" s="82">
        <v>1</v>
      </c>
      <c r="U1805" s="82">
        <v>1</v>
      </c>
      <c r="V1805" s="82">
        <v>1</v>
      </c>
      <c r="W1805" s="82">
        <v>1</v>
      </c>
      <c r="X1805" s="82">
        <v>1</v>
      </c>
      <c r="Y1805" s="82">
        <v>1</v>
      </c>
      <c r="Z1805" s="82">
        <v>1</v>
      </c>
      <c r="AA1805" s="82">
        <v>1</v>
      </c>
      <c r="AB1805" s="82">
        <v>1</v>
      </c>
      <c r="AC1805" s="82"/>
      <c r="AD1805" s="85" t="str">
        <f>IF(A1805&lt;&gt;"",IF(D1805="DIRECCIÓN_DE_TRANSFERENCIAS","280 0031",VLOOKUP(C1805,NIVELES!$A$14:$B$105,2,0)),"")</f>
        <v>280 4250</v>
      </c>
      <c r="AE1805" s="86" t="s">
        <v>322</v>
      </c>
      <c r="AF1805" s="86" t="s">
        <v>369</v>
      </c>
      <c r="AG1805" s="79" t="str">
        <f>+IF(AF1805&lt;&gt;"",VLOOKUP(AF1805,NIVELES!$A$666:$B$673,2,0),"")</f>
        <v>ADMINISTRACIÓN_CENTRAL</v>
      </c>
      <c r="AH1805" s="78" t="s">
        <v>322</v>
      </c>
      <c r="AI1805" s="79" t="str">
        <f>IF(AH1805&lt;&gt;"",VLOOKUP(CONCATENATE(AG1805,AH1805),NIVELES!$B$676:$C$745,2,0),"")</f>
        <v>Administración De La Gestión Administrativa Financiera</v>
      </c>
      <c r="AJ1805" s="78" t="s">
        <v>517</v>
      </c>
      <c r="AK1805" s="79" t="str">
        <f>+IF(AJ1805&lt;&gt;"",VLOOKUP(AJ1805,NIVELES!$A$816:$B$892,2,0),"")</f>
        <v>NO APLICA</v>
      </c>
      <c r="AL1805" s="78" t="s">
        <v>553</v>
      </c>
      <c r="AM1805" s="78">
        <v>510602</v>
      </c>
      <c r="AN1805" s="79" t="str">
        <f>IF(AM1805&lt;&gt;"",+VLOOKUP(AM1805,NIVELES!$A$1652:$B$2466,2,0),"")</f>
        <v>Fondo de Reserva</v>
      </c>
      <c r="AO1805" s="87">
        <v>25201</v>
      </c>
      <c r="AP1805" s="88">
        <v>2291</v>
      </c>
      <c r="AQ1805" s="88">
        <v>2291</v>
      </c>
      <c r="AR1805" s="88">
        <v>2291</v>
      </c>
      <c r="AS1805" s="88">
        <v>2291</v>
      </c>
      <c r="AT1805" s="88">
        <v>2291</v>
      </c>
      <c r="AU1805" s="88">
        <v>2291</v>
      </c>
      <c r="AV1805" s="88">
        <v>2291</v>
      </c>
      <c r="AW1805" s="88">
        <v>2291</v>
      </c>
      <c r="AX1805" s="88">
        <v>2291</v>
      </c>
      <c r="AY1805" s="88">
        <v>2291</v>
      </c>
      <c r="AZ1805" s="88">
        <v>2291</v>
      </c>
      <c r="BA1805" s="88">
        <v>0</v>
      </c>
      <c r="BB1805" s="89">
        <f t="shared" si="111"/>
        <v>25201</v>
      </c>
      <c r="BC1805" s="90" t="str">
        <f t="shared" si="110"/>
        <v>OK</v>
      </c>
      <c r="BD1805" s="91" t="str">
        <f t="shared" si="112"/>
        <v xml:space="preserve">                  </v>
      </c>
      <c r="BE1805" s="92">
        <f t="shared" si="113"/>
        <v>11</v>
      </c>
    </row>
    <row r="1806" spans="1:57" s="74" customFormat="1" ht="50.1" customHeight="1" x14ac:dyDescent="0.2">
      <c r="A1806" s="78" t="s">
        <v>55</v>
      </c>
      <c r="B1806" s="78" t="s">
        <v>59</v>
      </c>
      <c r="C1806" s="78" t="s">
        <v>17</v>
      </c>
      <c r="D1806" s="78" t="s">
        <v>575</v>
      </c>
      <c r="E1806" s="79" t="str">
        <f>+IF(C1806&lt;&gt;"",VLOOKUP(MID(C1806,18,5),NIVELES!$A$133:$B$213,2,0),"")</f>
        <v>MANABÍ</v>
      </c>
      <c r="F1806" s="80" t="s">
        <v>98</v>
      </c>
      <c r="G1806" s="81" t="str">
        <f>+IF(F1806&lt;&gt;"",VLOOKUP(F1806,NIVELES!$A$246:$C$464,3,0),"")</f>
        <v xml:space="preserve"> </v>
      </c>
      <c r="H1806" s="82" t="s">
        <v>1023</v>
      </c>
      <c r="I1806" s="78" t="s">
        <v>2173</v>
      </c>
      <c r="J1806" s="78" t="s">
        <v>2165</v>
      </c>
      <c r="K1806" s="78" t="s">
        <v>2166</v>
      </c>
      <c r="L1806" s="78" t="s">
        <v>1791</v>
      </c>
      <c r="M1806" s="78" t="s">
        <v>1791</v>
      </c>
      <c r="N1806" s="78" t="s">
        <v>1791</v>
      </c>
      <c r="O1806" s="78" t="s">
        <v>2174</v>
      </c>
      <c r="P1806" s="82">
        <v>24</v>
      </c>
      <c r="Q1806" s="78" t="s">
        <v>2175</v>
      </c>
      <c r="R1806" s="82">
        <v>2</v>
      </c>
      <c r="S1806" s="82">
        <v>2</v>
      </c>
      <c r="T1806" s="82">
        <v>2</v>
      </c>
      <c r="U1806" s="82">
        <v>2</v>
      </c>
      <c r="V1806" s="82">
        <v>2</v>
      </c>
      <c r="W1806" s="82">
        <v>2</v>
      </c>
      <c r="X1806" s="82">
        <v>2</v>
      </c>
      <c r="Y1806" s="82">
        <v>2</v>
      </c>
      <c r="Z1806" s="82">
        <v>2</v>
      </c>
      <c r="AA1806" s="82">
        <v>2</v>
      </c>
      <c r="AB1806" s="82">
        <v>2</v>
      </c>
      <c r="AC1806" s="82">
        <v>2</v>
      </c>
      <c r="AD1806" s="85" t="str">
        <f>IF(A1806&lt;&gt;"",IF(D1806="DIRECCIÓN_DE_TRANSFERENCIAS","280 0031",VLOOKUP(C1806,NIVELES!$A$14:$B$105,2,0)),"")</f>
        <v>280 4250</v>
      </c>
      <c r="AE1806" s="86" t="s">
        <v>322</v>
      </c>
      <c r="AF1806" s="86" t="s">
        <v>369</v>
      </c>
      <c r="AG1806" s="79" t="str">
        <f>+IF(AF1806&lt;&gt;"",VLOOKUP(AF1806,NIVELES!$A$666:$B$673,2,0),"")</f>
        <v>ADMINISTRACIÓN_CENTRAL</v>
      </c>
      <c r="AH1806" s="78" t="s">
        <v>322</v>
      </c>
      <c r="AI1806" s="79" t="str">
        <f>IF(AH1806&lt;&gt;"",VLOOKUP(CONCATENATE(AG1806,AH1806),NIVELES!$B$676:$C$745,2,0),"")</f>
        <v>Administración De La Gestión Administrativa Financiera</v>
      </c>
      <c r="AJ1806" s="78" t="s">
        <v>517</v>
      </c>
      <c r="AK1806" s="79" t="str">
        <f>+IF(AJ1806&lt;&gt;"",VLOOKUP(AJ1806,NIVELES!$A$816:$B$892,2,0),"")</f>
        <v>NO APLICA</v>
      </c>
      <c r="AL1806" s="78" t="s">
        <v>554</v>
      </c>
      <c r="AM1806" s="78">
        <v>530101</v>
      </c>
      <c r="AN1806" s="79" t="str">
        <f>IF(AM1806&lt;&gt;"",+VLOOKUP(AM1806,NIVELES!$A$1652:$B$2466,2,0),"")</f>
        <v>Agua Potable</v>
      </c>
      <c r="AO1806" s="87">
        <v>3000</v>
      </c>
      <c r="AP1806" s="88">
        <v>250</v>
      </c>
      <c r="AQ1806" s="88">
        <v>250</v>
      </c>
      <c r="AR1806" s="88">
        <v>250</v>
      </c>
      <c r="AS1806" s="88">
        <v>250</v>
      </c>
      <c r="AT1806" s="88">
        <v>250</v>
      </c>
      <c r="AU1806" s="88">
        <v>250</v>
      </c>
      <c r="AV1806" s="88">
        <v>250</v>
      </c>
      <c r="AW1806" s="88">
        <v>250</v>
      </c>
      <c r="AX1806" s="88">
        <v>250</v>
      </c>
      <c r="AY1806" s="88">
        <v>250</v>
      </c>
      <c r="AZ1806" s="88">
        <v>250</v>
      </c>
      <c r="BA1806" s="88">
        <v>250</v>
      </c>
      <c r="BB1806" s="89">
        <f t="shared" si="111"/>
        <v>3000</v>
      </c>
      <c r="BC1806" s="90" t="str">
        <f t="shared" si="110"/>
        <v>OK</v>
      </c>
      <c r="BD1806" s="91" t="str">
        <f t="shared" si="112"/>
        <v xml:space="preserve">                  </v>
      </c>
      <c r="BE1806" s="92">
        <f t="shared" si="113"/>
        <v>24</v>
      </c>
    </row>
    <row r="1807" spans="1:57" s="74" customFormat="1" ht="50.1" customHeight="1" x14ac:dyDescent="0.2">
      <c r="A1807" s="78" t="s">
        <v>55</v>
      </c>
      <c r="B1807" s="78" t="s">
        <v>59</v>
      </c>
      <c r="C1807" s="78" t="s">
        <v>17</v>
      </c>
      <c r="D1807" s="78" t="s">
        <v>575</v>
      </c>
      <c r="E1807" s="79" t="str">
        <f>+IF(C1807&lt;&gt;"",VLOOKUP(MID(C1807,18,5),NIVELES!$A$133:$B$213,2,0),"")</f>
        <v>MANABÍ</v>
      </c>
      <c r="F1807" s="80" t="s">
        <v>98</v>
      </c>
      <c r="G1807" s="81" t="str">
        <f>+IF(F1807&lt;&gt;"",VLOOKUP(F1807,NIVELES!$A$246:$C$464,3,0),"")</f>
        <v xml:space="preserve"> </v>
      </c>
      <c r="H1807" s="82" t="s">
        <v>1023</v>
      </c>
      <c r="I1807" s="78" t="s">
        <v>2173</v>
      </c>
      <c r="J1807" s="78" t="s">
        <v>2165</v>
      </c>
      <c r="K1807" s="78" t="s">
        <v>2166</v>
      </c>
      <c r="L1807" s="78" t="s">
        <v>1791</v>
      </c>
      <c r="M1807" s="78" t="s">
        <v>1791</v>
      </c>
      <c r="N1807" s="78" t="s">
        <v>1791</v>
      </c>
      <c r="O1807" s="78" t="s">
        <v>2174</v>
      </c>
      <c r="P1807" s="82">
        <v>24</v>
      </c>
      <c r="Q1807" s="78" t="s">
        <v>2175</v>
      </c>
      <c r="R1807" s="82">
        <v>2</v>
      </c>
      <c r="S1807" s="82">
        <v>2</v>
      </c>
      <c r="T1807" s="82">
        <v>2</v>
      </c>
      <c r="U1807" s="82">
        <v>2</v>
      </c>
      <c r="V1807" s="82">
        <v>2</v>
      </c>
      <c r="W1807" s="82">
        <v>2</v>
      </c>
      <c r="X1807" s="82">
        <v>2</v>
      </c>
      <c r="Y1807" s="82">
        <v>2</v>
      </c>
      <c r="Z1807" s="82">
        <v>2</v>
      </c>
      <c r="AA1807" s="82">
        <v>2</v>
      </c>
      <c r="AB1807" s="82">
        <v>2</v>
      </c>
      <c r="AC1807" s="82">
        <v>2</v>
      </c>
      <c r="AD1807" s="85" t="str">
        <f>IF(A1807&lt;&gt;"",IF(D1807="DIRECCIÓN_DE_TRANSFERENCIAS","280 0031",VLOOKUP(C1807,NIVELES!$A$14:$B$105,2,0)),"")</f>
        <v>280 4250</v>
      </c>
      <c r="AE1807" s="86" t="s">
        <v>322</v>
      </c>
      <c r="AF1807" s="86" t="s">
        <v>369</v>
      </c>
      <c r="AG1807" s="79" t="str">
        <f>+IF(AF1807&lt;&gt;"",VLOOKUP(AF1807,NIVELES!$A$666:$B$673,2,0),"")</f>
        <v>ADMINISTRACIÓN_CENTRAL</v>
      </c>
      <c r="AH1807" s="78" t="s">
        <v>322</v>
      </c>
      <c r="AI1807" s="79" t="str">
        <f>IF(AH1807&lt;&gt;"",VLOOKUP(CONCATENATE(AG1807,AH1807),NIVELES!$B$676:$C$745,2,0),"")</f>
        <v>Administración De La Gestión Administrativa Financiera</v>
      </c>
      <c r="AJ1807" s="78" t="s">
        <v>517</v>
      </c>
      <c r="AK1807" s="79" t="str">
        <f>+IF(AJ1807&lt;&gt;"",VLOOKUP(AJ1807,NIVELES!$A$816:$B$892,2,0),"")</f>
        <v>NO APLICA</v>
      </c>
      <c r="AL1807" s="78" t="s">
        <v>554</v>
      </c>
      <c r="AM1807" s="78">
        <v>530104</v>
      </c>
      <c r="AN1807" s="79" t="str">
        <f>IF(AM1807&lt;&gt;"",+VLOOKUP(AM1807,NIVELES!$A$1652:$B$2466,2,0),"")</f>
        <v>Energía Eléctrica</v>
      </c>
      <c r="AO1807" s="87">
        <v>6600</v>
      </c>
      <c r="AP1807" s="88">
        <v>550</v>
      </c>
      <c r="AQ1807" s="88">
        <v>550</v>
      </c>
      <c r="AR1807" s="88">
        <v>550</v>
      </c>
      <c r="AS1807" s="88">
        <v>550</v>
      </c>
      <c r="AT1807" s="88">
        <v>550</v>
      </c>
      <c r="AU1807" s="88">
        <v>550</v>
      </c>
      <c r="AV1807" s="88">
        <v>550</v>
      </c>
      <c r="AW1807" s="88">
        <v>550</v>
      </c>
      <c r="AX1807" s="88">
        <v>550</v>
      </c>
      <c r="AY1807" s="88">
        <v>550</v>
      </c>
      <c r="AZ1807" s="88">
        <v>550</v>
      </c>
      <c r="BA1807" s="88">
        <v>550</v>
      </c>
      <c r="BB1807" s="89">
        <f t="shared" si="111"/>
        <v>6600</v>
      </c>
      <c r="BC1807" s="90" t="str">
        <f t="shared" si="110"/>
        <v>OK</v>
      </c>
      <c r="BD1807" s="91" t="str">
        <f t="shared" si="112"/>
        <v xml:space="preserve">                  </v>
      </c>
      <c r="BE1807" s="92">
        <f t="shared" si="113"/>
        <v>24</v>
      </c>
    </row>
    <row r="1808" spans="1:57" s="74" customFormat="1" ht="50.1" customHeight="1" x14ac:dyDescent="0.2">
      <c r="A1808" s="78" t="s">
        <v>55</v>
      </c>
      <c r="B1808" s="78" t="s">
        <v>59</v>
      </c>
      <c r="C1808" s="78" t="s">
        <v>17</v>
      </c>
      <c r="D1808" s="78" t="s">
        <v>575</v>
      </c>
      <c r="E1808" s="79" t="str">
        <f>+IF(C1808&lt;&gt;"",VLOOKUP(MID(C1808,18,5),NIVELES!$A$133:$B$213,2,0),"")</f>
        <v>MANABÍ</v>
      </c>
      <c r="F1808" s="80" t="s">
        <v>98</v>
      </c>
      <c r="G1808" s="81" t="str">
        <f>+IF(F1808&lt;&gt;"",VLOOKUP(F1808,NIVELES!$A$246:$C$464,3,0),"")</f>
        <v xml:space="preserve"> </v>
      </c>
      <c r="H1808" s="82" t="s">
        <v>1023</v>
      </c>
      <c r="I1808" s="78" t="s">
        <v>2173</v>
      </c>
      <c r="J1808" s="78" t="s">
        <v>2165</v>
      </c>
      <c r="K1808" s="78" t="s">
        <v>2166</v>
      </c>
      <c r="L1808" s="78" t="s">
        <v>1791</v>
      </c>
      <c r="M1808" s="78" t="s">
        <v>1791</v>
      </c>
      <c r="N1808" s="78" t="s">
        <v>1791</v>
      </c>
      <c r="O1808" s="78" t="s">
        <v>2174</v>
      </c>
      <c r="P1808" s="82">
        <v>24</v>
      </c>
      <c r="Q1808" s="78" t="s">
        <v>2175</v>
      </c>
      <c r="R1808" s="82">
        <v>2</v>
      </c>
      <c r="S1808" s="82">
        <v>2</v>
      </c>
      <c r="T1808" s="82">
        <v>2</v>
      </c>
      <c r="U1808" s="82">
        <v>2</v>
      </c>
      <c r="V1808" s="82">
        <v>2</v>
      </c>
      <c r="W1808" s="82">
        <v>2</v>
      </c>
      <c r="X1808" s="82">
        <v>2</v>
      </c>
      <c r="Y1808" s="82">
        <v>2</v>
      </c>
      <c r="Z1808" s="82">
        <v>2</v>
      </c>
      <c r="AA1808" s="82">
        <v>2</v>
      </c>
      <c r="AB1808" s="82">
        <v>2</v>
      </c>
      <c r="AC1808" s="82">
        <v>2</v>
      </c>
      <c r="AD1808" s="85" t="str">
        <f>IF(A1808&lt;&gt;"",IF(D1808="DIRECCIÓN_DE_TRANSFERENCIAS","280 0031",VLOOKUP(C1808,NIVELES!$A$14:$B$105,2,0)),"")</f>
        <v>280 4250</v>
      </c>
      <c r="AE1808" s="86" t="s">
        <v>322</v>
      </c>
      <c r="AF1808" s="86" t="s">
        <v>369</v>
      </c>
      <c r="AG1808" s="79" t="str">
        <f>+IF(AF1808&lt;&gt;"",VLOOKUP(AF1808,NIVELES!$A$666:$B$673,2,0),"")</f>
        <v>ADMINISTRACIÓN_CENTRAL</v>
      </c>
      <c r="AH1808" s="78" t="s">
        <v>322</v>
      </c>
      <c r="AI1808" s="79" t="str">
        <f>IF(AH1808&lt;&gt;"",VLOOKUP(CONCATENATE(AG1808,AH1808),NIVELES!$B$676:$C$745,2,0),"")</f>
        <v>Administración De La Gestión Administrativa Financiera</v>
      </c>
      <c r="AJ1808" s="78" t="s">
        <v>517</v>
      </c>
      <c r="AK1808" s="79" t="str">
        <f>+IF(AJ1808&lt;&gt;"",VLOOKUP(AJ1808,NIVELES!$A$816:$B$892,2,0),"")</f>
        <v>NO APLICA</v>
      </c>
      <c r="AL1808" s="78" t="s">
        <v>554</v>
      </c>
      <c r="AM1808" s="78">
        <v>530105</v>
      </c>
      <c r="AN1808" s="79" t="str">
        <f>IF(AM1808&lt;&gt;"",+VLOOKUP(AM1808,NIVELES!$A$1652:$B$2466,2,0),"")</f>
        <v>Telecomunicaciones</v>
      </c>
      <c r="AO1808" s="87">
        <v>420</v>
      </c>
      <c r="AP1808" s="88">
        <v>35</v>
      </c>
      <c r="AQ1808" s="88">
        <v>35</v>
      </c>
      <c r="AR1808" s="88">
        <v>35</v>
      </c>
      <c r="AS1808" s="88">
        <v>35</v>
      </c>
      <c r="AT1808" s="88">
        <v>35</v>
      </c>
      <c r="AU1808" s="88">
        <v>35</v>
      </c>
      <c r="AV1808" s="88">
        <v>35</v>
      </c>
      <c r="AW1808" s="88">
        <v>35</v>
      </c>
      <c r="AX1808" s="88">
        <v>35</v>
      </c>
      <c r="AY1808" s="88">
        <v>35</v>
      </c>
      <c r="AZ1808" s="88">
        <v>35</v>
      </c>
      <c r="BA1808" s="88">
        <v>35</v>
      </c>
      <c r="BB1808" s="89">
        <f t="shared" si="111"/>
        <v>420</v>
      </c>
      <c r="BC1808" s="90" t="str">
        <f t="shared" si="110"/>
        <v>OK</v>
      </c>
      <c r="BD1808" s="91" t="str">
        <f t="shared" si="112"/>
        <v xml:space="preserve">                  </v>
      </c>
      <c r="BE1808" s="92">
        <f t="shared" si="113"/>
        <v>24</v>
      </c>
    </row>
    <row r="1809" spans="1:57" s="74" customFormat="1" ht="50.1" customHeight="1" x14ac:dyDescent="0.2">
      <c r="A1809" s="78" t="s">
        <v>55</v>
      </c>
      <c r="B1809" s="78" t="s">
        <v>59</v>
      </c>
      <c r="C1809" s="78" t="s">
        <v>17</v>
      </c>
      <c r="D1809" s="78" t="s">
        <v>575</v>
      </c>
      <c r="E1809" s="79" t="str">
        <f>+IF(C1809&lt;&gt;"",VLOOKUP(MID(C1809,18,5),NIVELES!$A$133:$B$213,2,0),"")</f>
        <v>MANABÍ</v>
      </c>
      <c r="F1809" s="80" t="s">
        <v>98</v>
      </c>
      <c r="G1809" s="81" t="str">
        <f>+IF(F1809&lt;&gt;"",VLOOKUP(F1809,NIVELES!$A$246:$C$464,3,0),"")</f>
        <v xml:space="preserve"> </v>
      </c>
      <c r="H1809" s="82" t="s">
        <v>1023</v>
      </c>
      <c r="I1809" s="78" t="s">
        <v>2173</v>
      </c>
      <c r="J1809" s="78" t="s">
        <v>2165</v>
      </c>
      <c r="K1809" s="78" t="s">
        <v>2166</v>
      </c>
      <c r="L1809" s="78" t="s">
        <v>1791</v>
      </c>
      <c r="M1809" s="78" t="s">
        <v>1791</v>
      </c>
      <c r="N1809" s="78" t="s">
        <v>1791</v>
      </c>
      <c r="O1809" s="78" t="s">
        <v>2174</v>
      </c>
      <c r="P1809" s="82">
        <v>11</v>
      </c>
      <c r="Q1809" s="78" t="s">
        <v>2175</v>
      </c>
      <c r="R1809" s="82"/>
      <c r="S1809" s="82">
        <v>1</v>
      </c>
      <c r="T1809" s="82">
        <v>1</v>
      </c>
      <c r="U1809" s="82">
        <v>1</v>
      </c>
      <c r="V1809" s="82">
        <v>1</v>
      </c>
      <c r="W1809" s="82">
        <v>1</v>
      </c>
      <c r="X1809" s="82">
        <v>1</v>
      </c>
      <c r="Y1809" s="82">
        <v>1</v>
      </c>
      <c r="Z1809" s="82">
        <v>1</v>
      </c>
      <c r="AA1809" s="82">
        <v>1</v>
      </c>
      <c r="AB1809" s="82">
        <v>1</v>
      </c>
      <c r="AC1809" s="82">
        <v>1</v>
      </c>
      <c r="AD1809" s="85" t="str">
        <f>IF(A1809&lt;&gt;"",IF(D1809="DIRECCIÓN_DE_TRANSFERENCIAS","280 0031",VLOOKUP(C1809,NIVELES!$A$14:$B$105,2,0)),"")</f>
        <v>280 4250</v>
      </c>
      <c r="AE1809" s="86" t="s">
        <v>322</v>
      </c>
      <c r="AF1809" s="86" t="s">
        <v>369</v>
      </c>
      <c r="AG1809" s="79" t="str">
        <f>+IF(AF1809&lt;&gt;"",VLOOKUP(AF1809,NIVELES!$A$666:$B$673,2,0),"")</f>
        <v>ADMINISTRACIÓN_CENTRAL</v>
      </c>
      <c r="AH1809" s="78" t="s">
        <v>322</v>
      </c>
      <c r="AI1809" s="79" t="str">
        <f>IF(AH1809&lt;&gt;"",VLOOKUP(CONCATENATE(AG1809,AH1809),NIVELES!$B$676:$C$745,2,0),"")</f>
        <v>Administración De La Gestión Administrativa Financiera</v>
      </c>
      <c r="AJ1809" s="78" t="s">
        <v>517</v>
      </c>
      <c r="AK1809" s="79" t="str">
        <f>+IF(AJ1809&lt;&gt;"",VLOOKUP(AJ1809,NIVELES!$A$816:$B$892,2,0),"")</f>
        <v>NO APLICA</v>
      </c>
      <c r="AL1809" s="78" t="s">
        <v>554</v>
      </c>
      <c r="AM1809" s="78">
        <v>530106</v>
      </c>
      <c r="AN1809" s="79" t="str">
        <f>IF(AM1809&lt;&gt;"",+VLOOKUP(AM1809,NIVELES!$A$1652:$B$2466,2,0),"")</f>
        <v>Servicio de Correo</v>
      </c>
      <c r="AO1809" s="87">
        <v>550</v>
      </c>
      <c r="AP1809" s="88">
        <v>0</v>
      </c>
      <c r="AQ1809" s="88">
        <v>50</v>
      </c>
      <c r="AR1809" s="88">
        <v>50</v>
      </c>
      <c r="AS1809" s="88">
        <v>50</v>
      </c>
      <c r="AT1809" s="88">
        <v>50</v>
      </c>
      <c r="AU1809" s="88">
        <v>50</v>
      </c>
      <c r="AV1809" s="88">
        <v>50</v>
      </c>
      <c r="AW1809" s="88">
        <v>50</v>
      </c>
      <c r="AX1809" s="88">
        <v>50</v>
      </c>
      <c r="AY1809" s="88">
        <v>50</v>
      </c>
      <c r="AZ1809" s="88">
        <v>50</v>
      </c>
      <c r="BA1809" s="88">
        <v>50</v>
      </c>
      <c r="BB1809" s="89">
        <f t="shared" si="111"/>
        <v>550</v>
      </c>
      <c r="BC1809" s="90" t="str">
        <f t="shared" si="110"/>
        <v>OK</v>
      </c>
      <c r="BD1809" s="91" t="str">
        <f t="shared" si="112"/>
        <v xml:space="preserve">                  </v>
      </c>
      <c r="BE1809" s="92">
        <f t="shared" si="113"/>
        <v>11</v>
      </c>
    </row>
    <row r="1810" spans="1:57" s="74" customFormat="1" ht="50.1" customHeight="1" x14ac:dyDescent="0.2">
      <c r="A1810" s="78" t="s">
        <v>55</v>
      </c>
      <c r="B1810" s="78" t="s">
        <v>59</v>
      </c>
      <c r="C1810" s="78" t="s">
        <v>17</v>
      </c>
      <c r="D1810" s="78" t="s">
        <v>575</v>
      </c>
      <c r="E1810" s="79" t="str">
        <f>+IF(C1810&lt;&gt;"",VLOOKUP(MID(C1810,18,5),NIVELES!$A$133:$B$213,2,0),"")</f>
        <v>MANABÍ</v>
      </c>
      <c r="F1810" s="80" t="s">
        <v>98</v>
      </c>
      <c r="G1810" s="81" t="str">
        <f>+IF(F1810&lt;&gt;"",VLOOKUP(F1810,NIVELES!$A$246:$C$464,3,0),"")</f>
        <v xml:space="preserve"> </v>
      </c>
      <c r="H1810" s="82" t="s">
        <v>1023</v>
      </c>
      <c r="I1810" s="78" t="s">
        <v>2173</v>
      </c>
      <c r="J1810" s="78" t="s">
        <v>2165</v>
      </c>
      <c r="K1810" s="78" t="s">
        <v>2166</v>
      </c>
      <c r="L1810" s="78" t="s">
        <v>1791</v>
      </c>
      <c r="M1810" s="78" t="s">
        <v>1791</v>
      </c>
      <c r="N1810" s="78" t="s">
        <v>1791</v>
      </c>
      <c r="O1810" s="78" t="s">
        <v>2786</v>
      </c>
      <c r="P1810" s="82">
        <v>1</v>
      </c>
      <c r="Q1810" s="78" t="s">
        <v>2175</v>
      </c>
      <c r="R1810" s="82"/>
      <c r="S1810" s="82"/>
      <c r="T1810" s="82">
        <v>1</v>
      </c>
      <c r="U1810" s="82"/>
      <c r="V1810" s="82"/>
      <c r="W1810" s="82"/>
      <c r="X1810" s="82"/>
      <c r="Y1810" s="82"/>
      <c r="Z1810" s="82"/>
      <c r="AA1810" s="82"/>
      <c r="AB1810" s="82"/>
      <c r="AC1810" s="82"/>
      <c r="AD1810" s="85" t="str">
        <f>IF(A1810&lt;&gt;"",IF(D1810="DIRECCIÓN_DE_TRANSFERENCIAS","280 0031",VLOOKUP(C1810,NIVELES!$A$14:$B$105,2,0)),"")</f>
        <v>280 4250</v>
      </c>
      <c r="AE1810" s="86" t="s">
        <v>322</v>
      </c>
      <c r="AF1810" s="86" t="s">
        <v>369</v>
      </c>
      <c r="AG1810" s="79" t="str">
        <f>+IF(AF1810&lt;&gt;"",VLOOKUP(AF1810,NIVELES!$A$666:$B$673,2,0),"")</f>
        <v>ADMINISTRACIÓN_CENTRAL</v>
      </c>
      <c r="AH1810" s="78" t="s">
        <v>322</v>
      </c>
      <c r="AI1810" s="79" t="str">
        <f>IF(AH1810&lt;&gt;"",VLOOKUP(CONCATENATE(AG1810,AH1810),NIVELES!$B$676:$C$745,2,0),"")</f>
        <v>Administración De La Gestión Administrativa Financiera</v>
      </c>
      <c r="AJ1810" s="78" t="s">
        <v>517</v>
      </c>
      <c r="AK1810" s="79" t="str">
        <f>+IF(AJ1810&lt;&gt;"",VLOOKUP(AJ1810,NIVELES!$A$816:$B$892,2,0),"")</f>
        <v>NO APLICA</v>
      </c>
      <c r="AL1810" s="78" t="s">
        <v>554</v>
      </c>
      <c r="AM1810" s="78">
        <v>530203</v>
      </c>
      <c r="AN1810" s="79" t="str">
        <f>IF(AM1810&lt;&gt;"",+VLOOKUP(AM1810,NIVELES!$A$1652:$B$2466,2,0),"")</f>
        <v>Almacenamiento, Embalaje, Envase y Recarga de Extintores</v>
      </c>
      <c r="AO1810" s="87">
        <v>1000</v>
      </c>
      <c r="AP1810" s="88">
        <v>0</v>
      </c>
      <c r="AQ1810" s="88">
        <v>0</v>
      </c>
      <c r="AR1810" s="88">
        <v>1000</v>
      </c>
      <c r="AS1810" s="88">
        <v>0</v>
      </c>
      <c r="AT1810" s="88">
        <v>0</v>
      </c>
      <c r="AU1810" s="88">
        <v>0</v>
      </c>
      <c r="AV1810" s="88">
        <v>0</v>
      </c>
      <c r="AW1810" s="88">
        <v>0</v>
      </c>
      <c r="AX1810" s="88">
        <v>0</v>
      </c>
      <c r="AY1810" s="88">
        <v>0</v>
      </c>
      <c r="AZ1810" s="88">
        <v>0</v>
      </c>
      <c r="BA1810" s="88">
        <v>0</v>
      </c>
      <c r="BB1810" s="89">
        <f t="shared" si="111"/>
        <v>1000</v>
      </c>
      <c r="BC1810" s="90" t="str">
        <f t="shared" si="110"/>
        <v>OK</v>
      </c>
      <c r="BD1810" s="91" t="str">
        <f t="shared" si="112"/>
        <v xml:space="preserve">                  </v>
      </c>
      <c r="BE1810" s="92">
        <f t="shared" si="113"/>
        <v>1</v>
      </c>
    </row>
    <row r="1811" spans="1:57" s="74" customFormat="1" ht="50.1" customHeight="1" x14ac:dyDescent="0.2">
      <c r="A1811" s="78" t="s">
        <v>55</v>
      </c>
      <c r="B1811" s="78" t="s">
        <v>59</v>
      </c>
      <c r="C1811" s="78" t="s">
        <v>17</v>
      </c>
      <c r="D1811" s="78" t="s">
        <v>575</v>
      </c>
      <c r="E1811" s="79" t="str">
        <f>+IF(C1811&lt;&gt;"",VLOOKUP(MID(C1811,18,5),NIVELES!$A$133:$B$213,2,0),"")</f>
        <v>MANABÍ</v>
      </c>
      <c r="F1811" s="80" t="s">
        <v>98</v>
      </c>
      <c r="G1811" s="81" t="str">
        <f>+IF(F1811&lt;&gt;"",VLOOKUP(F1811,NIVELES!$A$246:$C$464,3,0),"")</f>
        <v xml:space="preserve"> </v>
      </c>
      <c r="H1811" s="82" t="s">
        <v>1023</v>
      </c>
      <c r="I1811" s="78" t="s">
        <v>2173</v>
      </c>
      <c r="J1811" s="78" t="s">
        <v>2165</v>
      </c>
      <c r="K1811" s="78" t="s">
        <v>2166</v>
      </c>
      <c r="L1811" s="78" t="s">
        <v>1791</v>
      </c>
      <c r="M1811" s="78" t="s">
        <v>1791</v>
      </c>
      <c r="N1811" s="78" t="s">
        <v>1791</v>
      </c>
      <c r="O1811" s="78" t="s">
        <v>2787</v>
      </c>
      <c r="P1811" s="82">
        <v>1</v>
      </c>
      <c r="Q1811" s="78" t="s">
        <v>2175</v>
      </c>
      <c r="R1811" s="82"/>
      <c r="S1811" s="82"/>
      <c r="T1811" s="82"/>
      <c r="U1811" s="82"/>
      <c r="V1811" s="82">
        <v>1</v>
      </c>
      <c r="W1811" s="82"/>
      <c r="X1811" s="82"/>
      <c r="Y1811" s="82"/>
      <c r="Z1811" s="82"/>
      <c r="AA1811" s="82"/>
      <c r="AB1811" s="82"/>
      <c r="AC1811" s="82"/>
      <c r="AD1811" s="85" t="str">
        <f>IF(A1811&lt;&gt;"",IF(D1811="DIRECCIÓN_DE_TRANSFERENCIAS","280 0031",VLOOKUP(C1811,NIVELES!$A$14:$B$105,2,0)),"")</f>
        <v>280 4250</v>
      </c>
      <c r="AE1811" s="86" t="s">
        <v>322</v>
      </c>
      <c r="AF1811" s="86" t="s">
        <v>369</v>
      </c>
      <c r="AG1811" s="79" t="str">
        <f>+IF(AF1811&lt;&gt;"",VLOOKUP(AF1811,NIVELES!$A$666:$B$673,2,0),"")</f>
        <v>ADMINISTRACIÓN_CENTRAL</v>
      </c>
      <c r="AH1811" s="78" t="s">
        <v>322</v>
      </c>
      <c r="AI1811" s="79" t="str">
        <f>IF(AH1811&lt;&gt;"",VLOOKUP(CONCATENATE(AG1811,AH1811),NIVELES!$B$676:$C$745,2,0),"")</f>
        <v>Administración De La Gestión Administrativa Financiera</v>
      </c>
      <c r="AJ1811" s="78" t="s">
        <v>517</v>
      </c>
      <c r="AK1811" s="79" t="str">
        <f>+IF(AJ1811&lt;&gt;"",VLOOKUP(AJ1811,NIVELES!$A$816:$B$892,2,0),"")</f>
        <v>NO APLICA</v>
      </c>
      <c r="AL1811" s="78" t="s">
        <v>554</v>
      </c>
      <c r="AM1811" s="78">
        <v>530204</v>
      </c>
      <c r="AN1811" s="79" t="str">
        <f>IF(AM1811&lt;&gt;"",+VLOOKUP(AM1811,NIVELES!$A$1652:$B$2466,2,0),"")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1811" s="87">
        <v>2800</v>
      </c>
      <c r="AP1811" s="88">
        <v>0</v>
      </c>
      <c r="AQ1811" s="88">
        <v>0</v>
      </c>
      <c r="AR1811" s="88">
        <v>0</v>
      </c>
      <c r="AS1811" s="88">
        <v>0</v>
      </c>
      <c r="AT1811" s="88">
        <v>2800</v>
      </c>
      <c r="AU1811" s="88">
        <v>0</v>
      </c>
      <c r="AV1811" s="88">
        <v>0</v>
      </c>
      <c r="AW1811" s="88">
        <v>0</v>
      </c>
      <c r="AX1811" s="88">
        <v>0</v>
      </c>
      <c r="AY1811" s="88">
        <v>0</v>
      </c>
      <c r="AZ1811" s="88">
        <v>0</v>
      </c>
      <c r="BA1811" s="88">
        <v>0</v>
      </c>
      <c r="BB1811" s="89">
        <f t="shared" si="111"/>
        <v>2800</v>
      </c>
      <c r="BC1811" s="90" t="str">
        <f t="shared" si="110"/>
        <v>OK</v>
      </c>
      <c r="BD1811" s="91" t="str">
        <f t="shared" si="112"/>
        <v xml:space="preserve">                  </v>
      </c>
      <c r="BE1811" s="92">
        <f t="shared" si="113"/>
        <v>1</v>
      </c>
    </row>
    <row r="1812" spans="1:57" s="74" customFormat="1" ht="50.1" customHeight="1" x14ac:dyDescent="0.2">
      <c r="A1812" s="78" t="s">
        <v>55</v>
      </c>
      <c r="B1812" s="78" t="s">
        <v>59</v>
      </c>
      <c r="C1812" s="78" t="s">
        <v>17</v>
      </c>
      <c r="D1812" s="78" t="s">
        <v>575</v>
      </c>
      <c r="E1812" s="79" t="str">
        <f>+IF(C1812&lt;&gt;"",VLOOKUP(MID(C1812,18,5),NIVELES!$A$133:$B$213,2,0),"")</f>
        <v>MANABÍ</v>
      </c>
      <c r="F1812" s="80" t="s">
        <v>98</v>
      </c>
      <c r="G1812" s="81" t="str">
        <f>+IF(F1812&lt;&gt;"",VLOOKUP(F1812,NIVELES!$A$246:$C$464,3,0),"")</f>
        <v xml:space="preserve"> </v>
      </c>
      <c r="H1812" s="82" t="s">
        <v>1023</v>
      </c>
      <c r="I1812" s="78" t="s">
        <v>2173</v>
      </c>
      <c r="J1812" s="78" t="s">
        <v>2165</v>
      </c>
      <c r="K1812" s="78" t="s">
        <v>2166</v>
      </c>
      <c r="L1812" s="78" t="s">
        <v>1791</v>
      </c>
      <c r="M1812" s="78" t="s">
        <v>1791</v>
      </c>
      <c r="N1812" s="78" t="s">
        <v>1791</v>
      </c>
      <c r="O1812" s="78" t="s">
        <v>2788</v>
      </c>
      <c r="P1812" s="82">
        <v>11</v>
      </c>
      <c r="Q1812" s="78" t="s">
        <v>2175</v>
      </c>
      <c r="R1812" s="82"/>
      <c r="S1812" s="82">
        <v>1</v>
      </c>
      <c r="T1812" s="82">
        <v>1</v>
      </c>
      <c r="U1812" s="82">
        <v>1</v>
      </c>
      <c r="V1812" s="82">
        <v>1</v>
      </c>
      <c r="W1812" s="82">
        <v>1</v>
      </c>
      <c r="X1812" s="82">
        <v>1</v>
      </c>
      <c r="Y1812" s="82">
        <v>1</v>
      </c>
      <c r="Z1812" s="82">
        <v>1</v>
      </c>
      <c r="AA1812" s="82">
        <v>1</v>
      </c>
      <c r="AB1812" s="82">
        <v>1</v>
      </c>
      <c r="AC1812" s="82">
        <v>1</v>
      </c>
      <c r="AD1812" s="85" t="str">
        <f>IF(A1812&lt;&gt;"",IF(D1812="DIRECCIÓN_DE_TRANSFERENCIAS","280 0031",VLOOKUP(C1812,NIVELES!$A$14:$B$105,2,0)),"")</f>
        <v>280 4250</v>
      </c>
      <c r="AE1812" s="86" t="s">
        <v>322</v>
      </c>
      <c r="AF1812" s="86" t="s">
        <v>369</v>
      </c>
      <c r="AG1812" s="79" t="str">
        <f>+IF(AF1812&lt;&gt;"",VLOOKUP(AF1812,NIVELES!$A$666:$B$673,2,0),"")</f>
        <v>ADMINISTRACIÓN_CENTRAL</v>
      </c>
      <c r="AH1812" s="78" t="s">
        <v>322</v>
      </c>
      <c r="AI1812" s="79" t="str">
        <f>IF(AH1812&lt;&gt;"",VLOOKUP(CONCATENATE(AG1812,AH1812),NIVELES!$B$676:$C$745,2,0),"")</f>
        <v>Administración De La Gestión Administrativa Financiera</v>
      </c>
      <c r="AJ1812" s="78" t="s">
        <v>517</v>
      </c>
      <c r="AK1812" s="79" t="str">
        <f>+IF(AJ1812&lt;&gt;"",VLOOKUP(AJ1812,NIVELES!$A$816:$B$892,2,0),"")</f>
        <v>NO APLICA</v>
      </c>
      <c r="AL1812" s="78" t="s">
        <v>554</v>
      </c>
      <c r="AM1812" s="78">
        <v>530208</v>
      </c>
      <c r="AN1812" s="79" t="str">
        <f>IF(AM1812&lt;&gt;"",+VLOOKUP(AM1812,NIVELES!$A$1652:$B$2466,2,0),"")</f>
        <v>Servicio de Seguridad y Vigilancia</v>
      </c>
      <c r="AO1812" s="87">
        <v>40700</v>
      </c>
      <c r="AP1812" s="88">
        <v>0</v>
      </c>
      <c r="AQ1812" s="88">
        <v>3700</v>
      </c>
      <c r="AR1812" s="88">
        <v>3700</v>
      </c>
      <c r="AS1812" s="88">
        <v>3700</v>
      </c>
      <c r="AT1812" s="88">
        <v>3700</v>
      </c>
      <c r="AU1812" s="88">
        <v>3700</v>
      </c>
      <c r="AV1812" s="88">
        <v>3700</v>
      </c>
      <c r="AW1812" s="88">
        <v>3700</v>
      </c>
      <c r="AX1812" s="88">
        <v>3700</v>
      </c>
      <c r="AY1812" s="88">
        <v>3700</v>
      </c>
      <c r="AZ1812" s="88">
        <v>3700</v>
      </c>
      <c r="BA1812" s="88">
        <v>3700</v>
      </c>
      <c r="BB1812" s="89">
        <f t="shared" si="111"/>
        <v>40700</v>
      </c>
      <c r="BC1812" s="90" t="str">
        <f t="shared" si="110"/>
        <v>OK</v>
      </c>
      <c r="BD1812" s="91" t="str">
        <f t="shared" si="112"/>
        <v xml:space="preserve">                  </v>
      </c>
      <c r="BE1812" s="92">
        <f t="shared" si="113"/>
        <v>11</v>
      </c>
    </row>
    <row r="1813" spans="1:57" s="74" customFormat="1" ht="50.1" customHeight="1" x14ac:dyDescent="0.2">
      <c r="A1813" s="78" t="s">
        <v>55</v>
      </c>
      <c r="B1813" s="78" t="s">
        <v>59</v>
      </c>
      <c r="C1813" s="78" t="s">
        <v>17</v>
      </c>
      <c r="D1813" s="78" t="s">
        <v>575</v>
      </c>
      <c r="E1813" s="79" t="str">
        <f>+IF(C1813&lt;&gt;"",VLOOKUP(MID(C1813,18,5),NIVELES!$A$133:$B$213,2,0),"")</f>
        <v>MANABÍ</v>
      </c>
      <c r="F1813" s="80" t="s">
        <v>98</v>
      </c>
      <c r="G1813" s="81" t="str">
        <f>+IF(F1813&lt;&gt;"",VLOOKUP(F1813,NIVELES!$A$246:$C$464,3,0),"")</f>
        <v xml:space="preserve"> </v>
      </c>
      <c r="H1813" s="82" t="s">
        <v>1023</v>
      </c>
      <c r="I1813" s="78" t="s">
        <v>2173</v>
      </c>
      <c r="J1813" s="78" t="s">
        <v>2165</v>
      </c>
      <c r="K1813" s="78" t="s">
        <v>2166</v>
      </c>
      <c r="L1813" s="78" t="s">
        <v>1791</v>
      </c>
      <c r="M1813" s="78" t="s">
        <v>1791</v>
      </c>
      <c r="N1813" s="78" t="s">
        <v>1791</v>
      </c>
      <c r="O1813" s="78" t="s">
        <v>2789</v>
      </c>
      <c r="P1813" s="82">
        <v>11</v>
      </c>
      <c r="Q1813" s="78" t="s">
        <v>2175</v>
      </c>
      <c r="R1813" s="82"/>
      <c r="S1813" s="82">
        <v>1</v>
      </c>
      <c r="T1813" s="82">
        <v>1</v>
      </c>
      <c r="U1813" s="82">
        <v>1</v>
      </c>
      <c r="V1813" s="82">
        <v>1</v>
      </c>
      <c r="W1813" s="82">
        <v>1</v>
      </c>
      <c r="X1813" s="82">
        <v>1</v>
      </c>
      <c r="Y1813" s="82">
        <v>1</v>
      </c>
      <c r="Z1813" s="82">
        <v>1</v>
      </c>
      <c r="AA1813" s="82">
        <v>1</v>
      </c>
      <c r="AB1813" s="82">
        <v>1</v>
      </c>
      <c r="AC1813" s="82">
        <v>1</v>
      </c>
      <c r="AD1813" s="85" t="str">
        <f>IF(A1813&lt;&gt;"",IF(D1813="DIRECCIÓN_DE_TRANSFERENCIAS","280 0031",VLOOKUP(C1813,NIVELES!$A$14:$B$105,2,0)),"")</f>
        <v>280 4250</v>
      </c>
      <c r="AE1813" s="86" t="s">
        <v>322</v>
      </c>
      <c r="AF1813" s="86" t="s">
        <v>369</v>
      </c>
      <c r="AG1813" s="79" t="str">
        <f>+IF(AF1813&lt;&gt;"",VLOOKUP(AF1813,NIVELES!$A$666:$B$673,2,0),"")</f>
        <v>ADMINISTRACIÓN_CENTRAL</v>
      </c>
      <c r="AH1813" s="78" t="s">
        <v>322</v>
      </c>
      <c r="AI1813" s="79" t="str">
        <f>IF(AH1813&lt;&gt;"",VLOOKUP(CONCATENATE(AG1813,AH1813),NIVELES!$B$676:$C$745,2,0),"")</f>
        <v>Administración De La Gestión Administrativa Financiera</v>
      </c>
      <c r="AJ1813" s="78" t="s">
        <v>517</v>
      </c>
      <c r="AK1813" s="79" t="str">
        <f>+IF(AJ1813&lt;&gt;"",VLOOKUP(AJ1813,NIVELES!$A$816:$B$892,2,0),"")</f>
        <v>NO APLICA</v>
      </c>
      <c r="AL1813" s="78" t="s">
        <v>554</v>
      </c>
      <c r="AM1813" s="78">
        <v>530209</v>
      </c>
      <c r="AN1813" s="79" t="str">
        <f>IF(AM1813&lt;&gt;"",+VLOOKUP(AM1813,NIVELES!$A$1652:$B$2466,2,0),"")</f>
        <v>Servicios de Aseo; Lavado de Vestimenta de Trabajo; Fumigación, Desinfección y Limpieza de Instalaciones</v>
      </c>
      <c r="AO1813" s="87">
        <v>8770.6299999999992</v>
      </c>
      <c r="AP1813" s="88">
        <v>0</v>
      </c>
      <c r="AQ1813" s="88">
        <v>797.33</v>
      </c>
      <c r="AR1813" s="88">
        <v>797.33</v>
      </c>
      <c r="AS1813" s="88">
        <v>797.33</v>
      </c>
      <c r="AT1813" s="88">
        <v>797.33</v>
      </c>
      <c r="AU1813" s="88">
        <v>797.33</v>
      </c>
      <c r="AV1813" s="88">
        <v>797.33</v>
      </c>
      <c r="AW1813" s="88">
        <v>797.33</v>
      </c>
      <c r="AX1813" s="88">
        <v>797.33</v>
      </c>
      <c r="AY1813" s="88">
        <v>797.33</v>
      </c>
      <c r="AZ1813" s="88">
        <v>797.33</v>
      </c>
      <c r="BA1813" s="88">
        <v>797.33</v>
      </c>
      <c r="BB1813" s="89">
        <f t="shared" si="111"/>
        <v>8770.630000000001</v>
      </c>
      <c r="BC1813" s="90" t="str">
        <f t="shared" si="110"/>
        <v>OK</v>
      </c>
      <c r="BD1813" s="91" t="str">
        <f t="shared" si="112"/>
        <v xml:space="preserve">                  </v>
      </c>
      <c r="BE1813" s="92">
        <f t="shared" si="113"/>
        <v>11</v>
      </c>
    </row>
    <row r="1814" spans="1:57" s="74" customFormat="1" ht="50.1" customHeight="1" x14ac:dyDescent="0.2">
      <c r="A1814" s="78" t="s">
        <v>55</v>
      </c>
      <c r="B1814" s="78" t="s">
        <v>59</v>
      </c>
      <c r="C1814" s="78" t="s">
        <v>17</v>
      </c>
      <c r="D1814" s="78" t="s">
        <v>575</v>
      </c>
      <c r="E1814" s="79" t="str">
        <f>+IF(C1814&lt;&gt;"",VLOOKUP(MID(C1814,18,5),NIVELES!$A$133:$B$213,2,0),"")</f>
        <v>MANABÍ</v>
      </c>
      <c r="F1814" s="80" t="s">
        <v>98</v>
      </c>
      <c r="G1814" s="81" t="str">
        <f>+IF(F1814&lt;&gt;"",VLOOKUP(F1814,NIVELES!$A$246:$C$464,3,0),"")</f>
        <v xml:space="preserve"> </v>
      </c>
      <c r="H1814" s="82" t="s">
        <v>1023</v>
      </c>
      <c r="I1814" s="78" t="s">
        <v>2173</v>
      </c>
      <c r="J1814" s="78" t="s">
        <v>2165</v>
      </c>
      <c r="K1814" s="78" t="s">
        <v>2166</v>
      </c>
      <c r="L1814" s="78" t="s">
        <v>1791</v>
      </c>
      <c r="M1814" s="78" t="s">
        <v>1791</v>
      </c>
      <c r="N1814" s="78" t="s">
        <v>1791</v>
      </c>
      <c r="O1814" s="78" t="s">
        <v>2645</v>
      </c>
      <c r="P1814" s="82">
        <v>11</v>
      </c>
      <c r="Q1814" s="78" t="s">
        <v>2790</v>
      </c>
      <c r="R1814" s="82"/>
      <c r="S1814" s="82">
        <v>1</v>
      </c>
      <c r="T1814" s="82">
        <v>1</v>
      </c>
      <c r="U1814" s="82">
        <v>1</v>
      </c>
      <c r="V1814" s="82">
        <v>1</v>
      </c>
      <c r="W1814" s="82">
        <v>1</v>
      </c>
      <c r="X1814" s="82">
        <v>1</v>
      </c>
      <c r="Y1814" s="82">
        <v>1</v>
      </c>
      <c r="Z1814" s="82">
        <v>1</v>
      </c>
      <c r="AA1814" s="82">
        <v>1</v>
      </c>
      <c r="AB1814" s="82">
        <v>1</v>
      </c>
      <c r="AC1814" s="82">
        <v>1</v>
      </c>
      <c r="AD1814" s="85" t="str">
        <f>IF(A1814&lt;&gt;"",IF(D1814="DIRECCIÓN_DE_TRANSFERENCIAS","280 0031",VLOOKUP(C1814,NIVELES!$A$14:$B$105,2,0)),"")</f>
        <v>280 4250</v>
      </c>
      <c r="AE1814" s="86" t="s">
        <v>322</v>
      </c>
      <c r="AF1814" s="86" t="s">
        <v>369</v>
      </c>
      <c r="AG1814" s="79" t="str">
        <f>+IF(AF1814&lt;&gt;"",VLOOKUP(AF1814,NIVELES!$A$666:$B$673,2,0),"")</f>
        <v>ADMINISTRACIÓN_CENTRAL</v>
      </c>
      <c r="AH1814" s="78" t="s">
        <v>322</v>
      </c>
      <c r="AI1814" s="79" t="str">
        <f>IF(AH1814&lt;&gt;"",VLOOKUP(CONCATENATE(AG1814,AH1814),NIVELES!$B$676:$C$745,2,0),"")</f>
        <v>Administración De La Gestión Administrativa Financiera</v>
      </c>
      <c r="AJ1814" s="78" t="s">
        <v>517</v>
      </c>
      <c r="AK1814" s="79" t="str">
        <f>+IF(AJ1814&lt;&gt;"",VLOOKUP(AJ1814,NIVELES!$A$816:$B$892,2,0),"")</f>
        <v>NO APLICA</v>
      </c>
      <c r="AL1814" s="78" t="s">
        <v>554</v>
      </c>
      <c r="AM1814" s="78">
        <v>530301</v>
      </c>
      <c r="AN1814" s="79" t="str">
        <f>IF(AM1814&lt;&gt;"",+VLOOKUP(AM1814,NIVELES!$A$1652:$B$2466,2,0),"")</f>
        <v>Pasajes al Interior</v>
      </c>
      <c r="AO1814" s="87">
        <v>1650</v>
      </c>
      <c r="AP1814" s="88">
        <v>0</v>
      </c>
      <c r="AQ1814" s="88">
        <v>275</v>
      </c>
      <c r="AR1814" s="88">
        <v>275</v>
      </c>
      <c r="AS1814" s="88">
        <v>275</v>
      </c>
      <c r="AT1814" s="88">
        <v>275</v>
      </c>
      <c r="AU1814" s="88">
        <v>275</v>
      </c>
      <c r="AV1814" s="88">
        <v>275</v>
      </c>
      <c r="AW1814" s="88">
        <v>0</v>
      </c>
      <c r="AX1814" s="88">
        <v>0</v>
      </c>
      <c r="AY1814" s="88">
        <v>0</v>
      </c>
      <c r="AZ1814" s="88">
        <v>0</v>
      </c>
      <c r="BA1814" s="88">
        <v>0</v>
      </c>
      <c r="BB1814" s="89">
        <f t="shared" si="111"/>
        <v>1650</v>
      </c>
      <c r="BC1814" s="90" t="str">
        <f t="shared" si="110"/>
        <v>OK</v>
      </c>
      <c r="BD1814" s="91" t="str">
        <f t="shared" si="112"/>
        <v xml:space="preserve">                  </v>
      </c>
      <c r="BE1814" s="92">
        <f t="shared" si="113"/>
        <v>11</v>
      </c>
    </row>
    <row r="1815" spans="1:57" s="74" customFormat="1" ht="50.1" customHeight="1" x14ac:dyDescent="0.2">
      <c r="A1815" s="78" t="s">
        <v>55</v>
      </c>
      <c r="B1815" s="78" t="s">
        <v>59</v>
      </c>
      <c r="C1815" s="78" t="s">
        <v>17</v>
      </c>
      <c r="D1815" s="78" t="s">
        <v>575</v>
      </c>
      <c r="E1815" s="79" t="str">
        <f>+IF(C1815&lt;&gt;"",VLOOKUP(MID(C1815,18,5),NIVELES!$A$133:$B$213,2,0),"")</f>
        <v>MANABÍ</v>
      </c>
      <c r="F1815" s="80" t="s">
        <v>98</v>
      </c>
      <c r="G1815" s="81" t="str">
        <f>+IF(F1815&lt;&gt;"",VLOOKUP(F1815,NIVELES!$A$246:$C$464,3,0),"")</f>
        <v xml:space="preserve"> </v>
      </c>
      <c r="H1815" s="82" t="s">
        <v>1023</v>
      </c>
      <c r="I1815" s="78" t="s">
        <v>2173</v>
      </c>
      <c r="J1815" s="78" t="s">
        <v>2165</v>
      </c>
      <c r="K1815" s="78" t="s">
        <v>2166</v>
      </c>
      <c r="L1815" s="78" t="s">
        <v>1791</v>
      </c>
      <c r="M1815" s="78" t="s">
        <v>1791</v>
      </c>
      <c r="N1815" s="78" t="s">
        <v>1791</v>
      </c>
      <c r="O1815" s="78" t="s">
        <v>2791</v>
      </c>
      <c r="P1815" s="82">
        <v>11</v>
      </c>
      <c r="Q1815" s="78" t="s">
        <v>2790</v>
      </c>
      <c r="R1815" s="82"/>
      <c r="S1815" s="82">
        <v>1</v>
      </c>
      <c r="T1815" s="82">
        <v>1</v>
      </c>
      <c r="U1815" s="82">
        <v>1</v>
      </c>
      <c r="V1815" s="82">
        <v>1</v>
      </c>
      <c r="W1815" s="82">
        <v>1</v>
      </c>
      <c r="X1815" s="82">
        <v>1</v>
      </c>
      <c r="Y1815" s="82">
        <v>1</v>
      </c>
      <c r="Z1815" s="82">
        <v>1</v>
      </c>
      <c r="AA1815" s="82">
        <v>1</v>
      </c>
      <c r="AB1815" s="82">
        <v>1</v>
      </c>
      <c r="AC1815" s="82">
        <v>1</v>
      </c>
      <c r="AD1815" s="85" t="str">
        <f>IF(A1815&lt;&gt;"",IF(D1815="DIRECCIÓN_DE_TRANSFERENCIAS","280 0031",VLOOKUP(C1815,NIVELES!$A$14:$B$105,2,0)),"")</f>
        <v>280 4250</v>
      </c>
      <c r="AE1815" s="86" t="s">
        <v>322</v>
      </c>
      <c r="AF1815" s="86" t="s">
        <v>369</v>
      </c>
      <c r="AG1815" s="79" t="str">
        <f>+IF(AF1815&lt;&gt;"",VLOOKUP(AF1815,NIVELES!$A$666:$B$673,2,0),"")</f>
        <v>ADMINISTRACIÓN_CENTRAL</v>
      </c>
      <c r="AH1815" s="78" t="s">
        <v>322</v>
      </c>
      <c r="AI1815" s="79" t="str">
        <f>IF(AH1815&lt;&gt;"",VLOOKUP(CONCATENATE(AG1815,AH1815),NIVELES!$B$676:$C$745,2,0),"")</f>
        <v>Administración De La Gestión Administrativa Financiera</v>
      </c>
      <c r="AJ1815" s="78" t="s">
        <v>517</v>
      </c>
      <c r="AK1815" s="79" t="str">
        <f>+IF(AJ1815&lt;&gt;"",VLOOKUP(AJ1815,NIVELES!$A$816:$B$892,2,0),"")</f>
        <v>NO APLICA</v>
      </c>
      <c r="AL1815" s="78" t="s">
        <v>554</v>
      </c>
      <c r="AM1815" s="78">
        <v>530303</v>
      </c>
      <c r="AN1815" s="79" t="str">
        <f>IF(AM1815&lt;&gt;"",+VLOOKUP(AM1815,NIVELES!$A$1652:$B$2466,2,0),"")</f>
        <v>Viáticos y Subsistencias en el Interior</v>
      </c>
      <c r="AO1815" s="87">
        <v>3000</v>
      </c>
      <c r="AP1815" s="88">
        <v>0</v>
      </c>
      <c r="AQ1815" s="88">
        <v>500</v>
      </c>
      <c r="AR1815" s="88">
        <v>500</v>
      </c>
      <c r="AS1815" s="88">
        <v>500</v>
      </c>
      <c r="AT1815" s="88">
        <v>500</v>
      </c>
      <c r="AU1815" s="88">
        <v>500</v>
      </c>
      <c r="AV1815" s="88">
        <v>500</v>
      </c>
      <c r="AW1815" s="88">
        <v>0</v>
      </c>
      <c r="AX1815" s="88">
        <v>0</v>
      </c>
      <c r="AY1815" s="88">
        <v>0</v>
      </c>
      <c r="AZ1815" s="88">
        <v>0</v>
      </c>
      <c r="BA1815" s="88">
        <v>0</v>
      </c>
      <c r="BB1815" s="89">
        <f t="shared" si="111"/>
        <v>3000</v>
      </c>
      <c r="BC1815" s="90" t="str">
        <f t="shared" si="110"/>
        <v>OK</v>
      </c>
      <c r="BD1815" s="91" t="str">
        <f t="shared" si="112"/>
        <v xml:space="preserve">                  </v>
      </c>
      <c r="BE1815" s="92">
        <f t="shared" si="113"/>
        <v>11</v>
      </c>
    </row>
    <row r="1816" spans="1:57" s="74" customFormat="1" ht="50.1" customHeight="1" x14ac:dyDescent="0.2">
      <c r="A1816" s="78" t="s">
        <v>55</v>
      </c>
      <c r="B1816" s="78" t="s">
        <v>59</v>
      </c>
      <c r="C1816" s="78" t="s">
        <v>17</v>
      </c>
      <c r="D1816" s="78" t="s">
        <v>575</v>
      </c>
      <c r="E1816" s="79" t="str">
        <f>+IF(C1816&lt;&gt;"",VLOOKUP(MID(C1816,18,5),NIVELES!$A$133:$B$213,2,0),"")</f>
        <v>MANABÍ</v>
      </c>
      <c r="F1816" s="80" t="s">
        <v>98</v>
      </c>
      <c r="G1816" s="81" t="str">
        <f>+IF(F1816&lt;&gt;"",VLOOKUP(F1816,NIVELES!$A$246:$C$464,3,0),"")</f>
        <v xml:space="preserve"> </v>
      </c>
      <c r="H1816" s="82" t="s">
        <v>1023</v>
      </c>
      <c r="I1816" s="78" t="s">
        <v>2173</v>
      </c>
      <c r="J1816" s="78" t="s">
        <v>2165</v>
      </c>
      <c r="K1816" s="78" t="s">
        <v>2166</v>
      </c>
      <c r="L1816" s="78" t="s">
        <v>1791</v>
      </c>
      <c r="M1816" s="78" t="s">
        <v>1791</v>
      </c>
      <c r="N1816" s="78" t="s">
        <v>1791</v>
      </c>
      <c r="O1816" s="78" t="s">
        <v>2792</v>
      </c>
      <c r="P1816" s="82">
        <v>1</v>
      </c>
      <c r="Q1816" s="78" t="s">
        <v>2175</v>
      </c>
      <c r="R1816" s="82"/>
      <c r="S1816" s="82"/>
      <c r="T1816" s="82"/>
      <c r="U1816" s="82"/>
      <c r="V1816" s="82"/>
      <c r="W1816" s="82"/>
      <c r="X1816" s="82">
        <v>1</v>
      </c>
      <c r="Y1816" s="82"/>
      <c r="Z1816" s="82"/>
      <c r="AA1816" s="82"/>
      <c r="AB1816" s="82"/>
      <c r="AC1816" s="82"/>
      <c r="AD1816" s="85" t="str">
        <f>IF(A1816&lt;&gt;"",IF(D1816="DIRECCIÓN_DE_TRANSFERENCIAS","280 0031",VLOOKUP(C1816,NIVELES!$A$14:$B$105,2,0)),"")</f>
        <v>280 4250</v>
      </c>
      <c r="AE1816" s="86" t="s">
        <v>322</v>
      </c>
      <c r="AF1816" s="86" t="s">
        <v>369</v>
      </c>
      <c r="AG1816" s="79" t="str">
        <f>+IF(AF1816&lt;&gt;"",VLOOKUP(AF1816,NIVELES!$A$666:$B$673,2,0),"")</f>
        <v>ADMINISTRACIÓN_CENTRAL</v>
      </c>
      <c r="AH1816" s="78" t="s">
        <v>322</v>
      </c>
      <c r="AI1816" s="79" t="str">
        <f>IF(AH1816&lt;&gt;"",VLOOKUP(CONCATENATE(AG1816,AH1816),NIVELES!$B$676:$C$745,2,0),"")</f>
        <v>Administración De La Gestión Administrativa Financiera</v>
      </c>
      <c r="AJ1816" s="78" t="s">
        <v>517</v>
      </c>
      <c r="AK1816" s="79" t="str">
        <f>+IF(AJ1816&lt;&gt;"",VLOOKUP(AJ1816,NIVELES!$A$816:$B$892,2,0),"")</f>
        <v>NO APLICA</v>
      </c>
      <c r="AL1816" s="78" t="s">
        <v>554</v>
      </c>
      <c r="AM1816" s="78">
        <v>530402</v>
      </c>
      <c r="AN1816" s="79" t="str">
        <f>IF(AM1816&lt;&gt;"",+VLOOKUP(AM1816,NIVELES!$A$1652:$B$2466,2,0),"")</f>
        <v>Edificios, Locales, Residencias y Cableado Estructurado (Instalación, Mantenimiento y Reparación)</v>
      </c>
      <c r="AO1816" s="87">
        <v>5000</v>
      </c>
      <c r="AP1816" s="88">
        <v>0</v>
      </c>
      <c r="AQ1816" s="88">
        <v>0</v>
      </c>
      <c r="AR1816" s="88">
        <v>0</v>
      </c>
      <c r="AS1816" s="88">
        <v>0</v>
      </c>
      <c r="AT1816" s="88">
        <v>0</v>
      </c>
      <c r="AU1816" s="88">
        <v>0</v>
      </c>
      <c r="AV1816" s="88">
        <v>5000</v>
      </c>
      <c r="AW1816" s="88">
        <v>0</v>
      </c>
      <c r="AX1816" s="88">
        <v>0</v>
      </c>
      <c r="AY1816" s="88">
        <v>0</v>
      </c>
      <c r="AZ1816" s="88">
        <v>0</v>
      </c>
      <c r="BA1816" s="88">
        <v>0</v>
      </c>
      <c r="BB1816" s="89">
        <f t="shared" si="111"/>
        <v>5000</v>
      </c>
      <c r="BC1816" s="90" t="str">
        <f t="shared" si="110"/>
        <v>OK</v>
      </c>
      <c r="BD1816" s="91" t="str">
        <f t="shared" si="112"/>
        <v xml:space="preserve">                  </v>
      </c>
      <c r="BE1816" s="92">
        <f t="shared" si="113"/>
        <v>1</v>
      </c>
    </row>
    <row r="1817" spans="1:57" s="74" customFormat="1" ht="50.1" customHeight="1" x14ac:dyDescent="0.2">
      <c r="A1817" s="78" t="s">
        <v>55</v>
      </c>
      <c r="B1817" s="78" t="s">
        <v>59</v>
      </c>
      <c r="C1817" s="78" t="s">
        <v>17</v>
      </c>
      <c r="D1817" s="78" t="s">
        <v>575</v>
      </c>
      <c r="E1817" s="79" t="str">
        <f>+IF(C1817&lt;&gt;"",VLOOKUP(MID(C1817,18,5),NIVELES!$A$133:$B$213,2,0),"")</f>
        <v>MANABÍ</v>
      </c>
      <c r="F1817" s="80" t="s">
        <v>98</v>
      </c>
      <c r="G1817" s="81" t="str">
        <f>+IF(F1817&lt;&gt;"",VLOOKUP(F1817,NIVELES!$A$246:$C$464,3,0),"")</f>
        <v xml:space="preserve"> </v>
      </c>
      <c r="H1817" s="82" t="s">
        <v>1023</v>
      </c>
      <c r="I1817" s="78" t="s">
        <v>2173</v>
      </c>
      <c r="J1817" s="78" t="s">
        <v>2165</v>
      </c>
      <c r="K1817" s="78" t="s">
        <v>2166</v>
      </c>
      <c r="L1817" s="78" t="s">
        <v>1791</v>
      </c>
      <c r="M1817" s="78" t="s">
        <v>1791</v>
      </c>
      <c r="N1817" s="78" t="s">
        <v>1791</v>
      </c>
      <c r="O1817" s="78" t="s">
        <v>2793</v>
      </c>
      <c r="P1817" s="82">
        <v>2</v>
      </c>
      <c r="Q1817" s="78" t="s">
        <v>2175</v>
      </c>
      <c r="R1817" s="82"/>
      <c r="S1817" s="82"/>
      <c r="T1817" s="82">
        <v>1</v>
      </c>
      <c r="U1817" s="82"/>
      <c r="V1817" s="82"/>
      <c r="W1817" s="82"/>
      <c r="X1817" s="82"/>
      <c r="Y1817" s="82"/>
      <c r="Z1817" s="82"/>
      <c r="AA1817" s="82">
        <v>1</v>
      </c>
      <c r="AB1817" s="82"/>
      <c r="AC1817" s="82"/>
      <c r="AD1817" s="85" t="str">
        <f>IF(A1817&lt;&gt;"",IF(D1817="DIRECCIÓN_DE_TRANSFERENCIAS","280 0031",VLOOKUP(C1817,NIVELES!$A$14:$B$105,2,0)),"")</f>
        <v>280 4250</v>
      </c>
      <c r="AE1817" s="86" t="s">
        <v>322</v>
      </c>
      <c r="AF1817" s="86" t="s">
        <v>369</v>
      </c>
      <c r="AG1817" s="79" t="str">
        <f>+IF(AF1817&lt;&gt;"",VLOOKUP(AF1817,NIVELES!$A$666:$B$673,2,0),"")</f>
        <v>ADMINISTRACIÓN_CENTRAL</v>
      </c>
      <c r="AH1817" s="78" t="s">
        <v>322</v>
      </c>
      <c r="AI1817" s="79" t="str">
        <f>IF(AH1817&lt;&gt;"",VLOOKUP(CONCATENATE(AG1817,AH1817),NIVELES!$B$676:$C$745,2,0),"")</f>
        <v>Administración De La Gestión Administrativa Financiera</v>
      </c>
      <c r="AJ1817" s="78" t="s">
        <v>517</v>
      </c>
      <c r="AK1817" s="79" t="str">
        <f>+IF(AJ1817&lt;&gt;"",VLOOKUP(AJ1817,NIVELES!$A$816:$B$892,2,0),"")</f>
        <v>NO APLICA</v>
      </c>
      <c r="AL1817" s="78" t="s">
        <v>554</v>
      </c>
      <c r="AM1817" s="78">
        <v>530404</v>
      </c>
      <c r="AN1817" s="79" t="str">
        <f>IF(AM1817&lt;&gt;"",+VLOOKUP(AM1817,NIVELES!$A$1652:$B$2466,2,0),"")</f>
        <v>Maquinarias y Equipos (Instalación, Mantenimiento y Reparación)</v>
      </c>
      <c r="AO1817" s="87">
        <v>5000</v>
      </c>
      <c r="AP1817" s="88">
        <v>0</v>
      </c>
      <c r="AQ1817" s="88">
        <v>0</v>
      </c>
      <c r="AR1817" s="88">
        <v>2500</v>
      </c>
      <c r="AS1817" s="88">
        <v>0</v>
      </c>
      <c r="AT1817" s="88">
        <v>0</v>
      </c>
      <c r="AU1817" s="88">
        <v>0</v>
      </c>
      <c r="AV1817" s="88">
        <v>0</v>
      </c>
      <c r="AW1817" s="88">
        <v>0</v>
      </c>
      <c r="AX1817" s="88">
        <v>0</v>
      </c>
      <c r="AY1817" s="88">
        <v>2500</v>
      </c>
      <c r="AZ1817" s="88">
        <v>0</v>
      </c>
      <c r="BA1817" s="88">
        <v>0</v>
      </c>
      <c r="BB1817" s="89">
        <f t="shared" si="111"/>
        <v>5000</v>
      </c>
      <c r="BC1817" s="90" t="str">
        <f t="shared" si="110"/>
        <v>OK</v>
      </c>
      <c r="BD1817" s="91" t="str">
        <f t="shared" si="112"/>
        <v xml:space="preserve">                  </v>
      </c>
      <c r="BE1817" s="92">
        <f t="shared" si="113"/>
        <v>2</v>
      </c>
    </row>
    <row r="1818" spans="1:57" s="74" customFormat="1" ht="50.1" customHeight="1" x14ac:dyDescent="0.2">
      <c r="A1818" s="78" t="s">
        <v>55</v>
      </c>
      <c r="B1818" s="78" t="s">
        <v>59</v>
      </c>
      <c r="C1818" s="78" t="s">
        <v>17</v>
      </c>
      <c r="D1818" s="78" t="s">
        <v>575</v>
      </c>
      <c r="E1818" s="79" t="str">
        <f>+IF(C1818&lt;&gt;"",VLOOKUP(MID(C1818,18,5),NIVELES!$A$133:$B$213,2,0),"")</f>
        <v>MANABÍ</v>
      </c>
      <c r="F1818" s="80" t="s">
        <v>98</v>
      </c>
      <c r="G1818" s="81" t="str">
        <f>+IF(F1818&lt;&gt;"",VLOOKUP(F1818,NIVELES!$A$246:$C$464,3,0),"")</f>
        <v xml:space="preserve"> </v>
      </c>
      <c r="H1818" s="82" t="s">
        <v>1023</v>
      </c>
      <c r="I1818" s="78" t="s">
        <v>2173</v>
      </c>
      <c r="J1818" s="78" t="s">
        <v>2165</v>
      </c>
      <c r="K1818" s="78" t="s">
        <v>2166</v>
      </c>
      <c r="L1818" s="78" t="s">
        <v>1791</v>
      </c>
      <c r="M1818" s="78" t="s">
        <v>1791</v>
      </c>
      <c r="N1818" s="78" t="s">
        <v>1791</v>
      </c>
      <c r="O1818" s="78" t="s">
        <v>2794</v>
      </c>
      <c r="P1818" s="82">
        <v>1</v>
      </c>
      <c r="Q1818" s="78" t="s">
        <v>2175</v>
      </c>
      <c r="R1818" s="82"/>
      <c r="S1818" s="82">
        <v>1</v>
      </c>
      <c r="T1818" s="82"/>
      <c r="U1818" s="82"/>
      <c r="V1818" s="82"/>
      <c r="W1818" s="82"/>
      <c r="X1818" s="82"/>
      <c r="Y1818" s="82"/>
      <c r="Z1818" s="82"/>
      <c r="AA1818" s="82"/>
      <c r="AB1818" s="82"/>
      <c r="AC1818" s="82"/>
      <c r="AD1818" s="85" t="str">
        <f>IF(A1818&lt;&gt;"",IF(D1818="DIRECCIÓN_DE_TRANSFERENCIAS","280 0031",VLOOKUP(C1818,NIVELES!$A$14:$B$105,2,0)),"")</f>
        <v>280 4250</v>
      </c>
      <c r="AE1818" s="86" t="s">
        <v>322</v>
      </c>
      <c r="AF1818" s="86" t="s">
        <v>369</v>
      </c>
      <c r="AG1818" s="79" t="str">
        <f>+IF(AF1818&lt;&gt;"",VLOOKUP(AF1818,NIVELES!$A$666:$B$673,2,0),"")</f>
        <v>ADMINISTRACIÓN_CENTRAL</v>
      </c>
      <c r="AH1818" s="78" t="s">
        <v>322</v>
      </c>
      <c r="AI1818" s="79" t="str">
        <f>IF(AH1818&lt;&gt;"",VLOOKUP(CONCATENATE(AG1818,AH1818),NIVELES!$B$676:$C$745,2,0),"")</f>
        <v>Administración De La Gestión Administrativa Financiera</v>
      </c>
      <c r="AJ1818" s="78" t="s">
        <v>517</v>
      </c>
      <c r="AK1818" s="79" t="str">
        <f>+IF(AJ1818&lt;&gt;"",VLOOKUP(AJ1818,NIVELES!$A$816:$B$892,2,0),"")</f>
        <v>NO APLICA</v>
      </c>
      <c r="AL1818" s="78" t="s">
        <v>554</v>
      </c>
      <c r="AM1818" s="78">
        <v>530405</v>
      </c>
      <c r="AN1818" s="79" t="str">
        <f>IF(AM1818&lt;&gt;"",+VLOOKUP(AM1818,NIVELES!$A$1652:$B$2466,2,0),"")</f>
        <v>Vehículos (Mantenimiento y Reparación)</v>
      </c>
      <c r="AO1818" s="87">
        <v>5500</v>
      </c>
      <c r="AP1818" s="88">
        <v>0</v>
      </c>
      <c r="AQ1818" s="88">
        <v>920</v>
      </c>
      <c r="AR1818" s="88">
        <v>916</v>
      </c>
      <c r="AS1818" s="88">
        <v>916</v>
      </c>
      <c r="AT1818" s="88">
        <v>916</v>
      </c>
      <c r="AU1818" s="88">
        <v>916</v>
      </c>
      <c r="AV1818" s="88">
        <v>916</v>
      </c>
      <c r="AW1818" s="88">
        <v>0</v>
      </c>
      <c r="AX1818" s="88">
        <v>0</v>
      </c>
      <c r="AY1818" s="88">
        <v>0</v>
      </c>
      <c r="AZ1818" s="88">
        <v>0</v>
      </c>
      <c r="BA1818" s="88">
        <v>0</v>
      </c>
      <c r="BB1818" s="89">
        <f t="shared" si="111"/>
        <v>5500</v>
      </c>
      <c r="BC1818" s="90" t="str">
        <f t="shared" si="110"/>
        <v>OK</v>
      </c>
      <c r="BD1818" s="91" t="str">
        <f t="shared" si="112"/>
        <v xml:space="preserve">                  </v>
      </c>
      <c r="BE1818" s="92">
        <f t="shared" si="113"/>
        <v>1</v>
      </c>
    </row>
    <row r="1819" spans="1:57" s="74" customFormat="1" ht="50.1" customHeight="1" x14ac:dyDescent="0.2">
      <c r="A1819" s="78" t="s">
        <v>55</v>
      </c>
      <c r="B1819" s="78" t="s">
        <v>59</v>
      </c>
      <c r="C1819" s="78" t="s">
        <v>17</v>
      </c>
      <c r="D1819" s="78" t="s">
        <v>575</v>
      </c>
      <c r="E1819" s="79" t="str">
        <f>+IF(C1819&lt;&gt;"",VLOOKUP(MID(C1819,18,5),NIVELES!$A$133:$B$213,2,0),"")</f>
        <v>MANABÍ</v>
      </c>
      <c r="F1819" s="80" t="s">
        <v>98</v>
      </c>
      <c r="G1819" s="81" t="str">
        <f>+IF(F1819&lt;&gt;"",VLOOKUP(F1819,NIVELES!$A$246:$C$464,3,0),"")</f>
        <v xml:space="preserve"> </v>
      </c>
      <c r="H1819" s="82" t="s">
        <v>1023</v>
      </c>
      <c r="I1819" s="78" t="s">
        <v>2173</v>
      </c>
      <c r="J1819" s="78" t="s">
        <v>2165</v>
      </c>
      <c r="K1819" s="78" t="s">
        <v>2166</v>
      </c>
      <c r="L1819" s="78" t="s">
        <v>1791</v>
      </c>
      <c r="M1819" s="78" t="s">
        <v>1791</v>
      </c>
      <c r="N1819" s="78" t="s">
        <v>1791</v>
      </c>
      <c r="O1819" s="78" t="s">
        <v>2795</v>
      </c>
      <c r="P1819" s="82">
        <v>6</v>
      </c>
      <c r="Q1819" s="78" t="s">
        <v>2175</v>
      </c>
      <c r="R1819" s="82"/>
      <c r="S1819" s="82">
        <v>1</v>
      </c>
      <c r="T1819" s="82"/>
      <c r="U1819" s="82">
        <v>1</v>
      </c>
      <c r="V1819" s="82"/>
      <c r="W1819" s="82">
        <v>1</v>
      </c>
      <c r="X1819" s="82"/>
      <c r="Y1819" s="82">
        <v>1</v>
      </c>
      <c r="Z1819" s="82"/>
      <c r="AA1819" s="82">
        <v>1</v>
      </c>
      <c r="AB1819" s="82"/>
      <c r="AC1819" s="82">
        <v>1</v>
      </c>
      <c r="AD1819" s="85" t="str">
        <f>IF(A1819&lt;&gt;"",IF(D1819="DIRECCIÓN_DE_TRANSFERENCIAS","280 0031",VLOOKUP(C1819,NIVELES!$A$14:$B$105,2,0)),"")</f>
        <v>280 4250</v>
      </c>
      <c r="AE1819" s="86" t="s">
        <v>322</v>
      </c>
      <c r="AF1819" s="86" t="s">
        <v>369</v>
      </c>
      <c r="AG1819" s="79" t="str">
        <f>+IF(AF1819&lt;&gt;"",VLOOKUP(AF1819,NIVELES!$A$666:$B$673,2,0),"")</f>
        <v>ADMINISTRACIÓN_CENTRAL</v>
      </c>
      <c r="AH1819" s="78" t="s">
        <v>322</v>
      </c>
      <c r="AI1819" s="79" t="str">
        <f>IF(AH1819&lt;&gt;"",VLOOKUP(CONCATENATE(AG1819,AH1819),NIVELES!$B$676:$C$745,2,0),"")</f>
        <v>Administración De La Gestión Administrativa Financiera</v>
      </c>
      <c r="AJ1819" s="78" t="s">
        <v>517</v>
      </c>
      <c r="AK1819" s="79" t="str">
        <f>+IF(AJ1819&lt;&gt;"",VLOOKUP(AJ1819,NIVELES!$A$816:$B$892,2,0),"")</f>
        <v>NO APLICA</v>
      </c>
      <c r="AL1819" s="78" t="s">
        <v>554</v>
      </c>
      <c r="AM1819" s="78">
        <v>530418</v>
      </c>
      <c r="AN1819" s="79" t="str">
        <f>IF(AM1819&lt;&gt;"",+VLOOKUP(AM1819,NIVELES!$A$1652:$B$2466,2,0),"")</f>
        <v>Mantenimiento de Áreas Verdes y Arreglo de Vías Internas</v>
      </c>
      <c r="AO1819" s="87">
        <v>1500</v>
      </c>
      <c r="AP1819" s="88">
        <v>0</v>
      </c>
      <c r="AQ1819" s="88">
        <v>250</v>
      </c>
      <c r="AR1819" s="88">
        <v>0</v>
      </c>
      <c r="AS1819" s="88">
        <v>250</v>
      </c>
      <c r="AT1819" s="88">
        <v>0</v>
      </c>
      <c r="AU1819" s="88">
        <v>250</v>
      </c>
      <c r="AV1819" s="88">
        <v>0</v>
      </c>
      <c r="AW1819" s="88">
        <v>250</v>
      </c>
      <c r="AX1819" s="88">
        <v>0</v>
      </c>
      <c r="AY1819" s="88">
        <v>250</v>
      </c>
      <c r="AZ1819" s="88">
        <v>0</v>
      </c>
      <c r="BA1819" s="88">
        <v>250</v>
      </c>
      <c r="BB1819" s="89">
        <f t="shared" si="111"/>
        <v>1500</v>
      </c>
      <c r="BC1819" s="90" t="str">
        <f t="shared" si="110"/>
        <v>OK</v>
      </c>
      <c r="BD1819" s="91" t="str">
        <f t="shared" si="112"/>
        <v xml:space="preserve">                  </v>
      </c>
      <c r="BE1819" s="92">
        <f t="shared" si="113"/>
        <v>6</v>
      </c>
    </row>
    <row r="1820" spans="1:57" s="74" customFormat="1" ht="50.1" customHeight="1" x14ac:dyDescent="0.2">
      <c r="A1820" s="78" t="s">
        <v>55</v>
      </c>
      <c r="B1820" s="78" t="s">
        <v>59</v>
      </c>
      <c r="C1820" s="78" t="s">
        <v>17</v>
      </c>
      <c r="D1820" s="78" t="s">
        <v>575</v>
      </c>
      <c r="E1820" s="79" t="str">
        <f>+IF(C1820&lt;&gt;"",VLOOKUP(MID(C1820,18,5),NIVELES!$A$133:$B$213,2,0),"")</f>
        <v>MANABÍ</v>
      </c>
      <c r="F1820" s="80" t="s">
        <v>98</v>
      </c>
      <c r="G1820" s="81" t="str">
        <f>+IF(F1820&lt;&gt;"",VLOOKUP(F1820,NIVELES!$A$246:$C$464,3,0),"")</f>
        <v xml:space="preserve"> </v>
      </c>
      <c r="H1820" s="82" t="s">
        <v>1023</v>
      </c>
      <c r="I1820" s="78" t="s">
        <v>2173</v>
      </c>
      <c r="J1820" s="78" t="s">
        <v>2165</v>
      </c>
      <c r="K1820" s="78" t="s">
        <v>2166</v>
      </c>
      <c r="L1820" s="78" t="s">
        <v>1791</v>
      </c>
      <c r="M1820" s="78" t="s">
        <v>1791</v>
      </c>
      <c r="N1820" s="78" t="s">
        <v>1791</v>
      </c>
      <c r="O1820" s="78" t="s">
        <v>2796</v>
      </c>
      <c r="P1820" s="82">
        <v>1</v>
      </c>
      <c r="Q1820" s="78" t="s">
        <v>2175</v>
      </c>
      <c r="R1820" s="82"/>
      <c r="S1820" s="82">
        <v>1</v>
      </c>
      <c r="T1820" s="82"/>
      <c r="U1820" s="82"/>
      <c r="V1820" s="82"/>
      <c r="W1820" s="82"/>
      <c r="X1820" s="82"/>
      <c r="Y1820" s="82"/>
      <c r="Z1820" s="82"/>
      <c r="AA1820" s="82"/>
      <c r="AB1820" s="82"/>
      <c r="AC1820" s="82"/>
      <c r="AD1820" s="85" t="str">
        <f>IF(A1820&lt;&gt;"",IF(D1820="DIRECCIÓN_DE_TRANSFERENCIAS","280 0031",VLOOKUP(C1820,NIVELES!$A$14:$B$105,2,0)),"")</f>
        <v>280 4250</v>
      </c>
      <c r="AE1820" s="86" t="s">
        <v>322</v>
      </c>
      <c r="AF1820" s="86" t="s">
        <v>369</v>
      </c>
      <c r="AG1820" s="79" t="str">
        <f>+IF(AF1820&lt;&gt;"",VLOOKUP(AF1820,NIVELES!$A$666:$B$673,2,0),"")</f>
        <v>ADMINISTRACIÓN_CENTRAL</v>
      </c>
      <c r="AH1820" s="78" t="s">
        <v>322</v>
      </c>
      <c r="AI1820" s="79" t="str">
        <f>IF(AH1820&lt;&gt;"",VLOOKUP(CONCATENATE(AG1820,AH1820),NIVELES!$B$676:$C$745,2,0),"")</f>
        <v>Administración De La Gestión Administrativa Financiera</v>
      </c>
      <c r="AJ1820" s="78" t="s">
        <v>517</v>
      </c>
      <c r="AK1820" s="79" t="str">
        <f>+IF(AJ1820&lt;&gt;"",VLOOKUP(AJ1820,NIVELES!$A$816:$B$892,2,0),"")</f>
        <v>NO APLICA</v>
      </c>
      <c r="AL1820" s="78" t="s">
        <v>554</v>
      </c>
      <c r="AM1820" s="78">
        <v>530505</v>
      </c>
      <c r="AN1820" s="79" t="str">
        <f>IF(AM1820&lt;&gt;"",+VLOOKUP(AM1820,NIVELES!$A$1652:$B$2466,2,0),"")</f>
        <v>Vehículos (Arrendamiento)</v>
      </c>
      <c r="AO1820" s="87">
        <v>16755.09</v>
      </c>
      <c r="AP1820" s="88">
        <v>0</v>
      </c>
      <c r="AQ1820" s="88">
        <v>3138.78</v>
      </c>
      <c r="AR1820" s="88">
        <v>3138.78</v>
      </c>
      <c r="AS1820" s="88">
        <v>3138.78</v>
      </c>
      <c r="AT1820" s="88">
        <v>3138.78</v>
      </c>
      <c r="AU1820" s="88">
        <v>3138.78</v>
      </c>
      <c r="AV1820" s="88">
        <v>1061.19</v>
      </c>
      <c r="AW1820" s="88">
        <v>0</v>
      </c>
      <c r="AX1820" s="88">
        <v>0</v>
      </c>
      <c r="AY1820" s="88">
        <v>0</v>
      </c>
      <c r="AZ1820" s="88">
        <v>0</v>
      </c>
      <c r="BA1820" s="88">
        <v>0</v>
      </c>
      <c r="BB1820" s="89">
        <f t="shared" si="111"/>
        <v>16755.09</v>
      </c>
      <c r="BC1820" s="90" t="str">
        <f t="shared" si="110"/>
        <v>OK</v>
      </c>
      <c r="BD1820" s="91" t="str">
        <f t="shared" si="112"/>
        <v xml:space="preserve">                  </v>
      </c>
      <c r="BE1820" s="92">
        <f t="shared" si="113"/>
        <v>1</v>
      </c>
    </row>
    <row r="1821" spans="1:57" s="74" customFormat="1" ht="50.1" customHeight="1" x14ac:dyDescent="0.2">
      <c r="A1821" s="78" t="s">
        <v>55</v>
      </c>
      <c r="B1821" s="78" t="s">
        <v>59</v>
      </c>
      <c r="C1821" s="78" t="s">
        <v>17</v>
      </c>
      <c r="D1821" s="78" t="s">
        <v>575</v>
      </c>
      <c r="E1821" s="79" t="str">
        <f>+IF(C1821&lt;&gt;"",VLOOKUP(MID(C1821,18,5),NIVELES!$A$133:$B$213,2,0),"")</f>
        <v>MANABÍ</v>
      </c>
      <c r="F1821" s="80" t="s">
        <v>98</v>
      </c>
      <c r="G1821" s="81" t="str">
        <f>+IF(F1821&lt;&gt;"",VLOOKUP(F1821,NIVELES!$A$246:$C$464,3,0),"")</f>
        <v xml:space="preserve"> </v>
      </c>
      <c r="H1821" s="82" t="s">
        <v>1023</v>
      </c>
      <c r="I1821" s="78" t="s">
        <v>2173</v>
      </c>
      <c r="J1821" s="78" t="s">
        <v>2165</v>
      </c>
      <c r="K1821" s="78" t="s">
        <v>2166</v>
      </c>
      <c r="L1821" s="78" t="s">
        <v>1791</v>
      </c>
      <c r="M1821" s="78" t="s">
        <v>1791</v>
      </c>
      <c r="N1821" s="78" t="s">
        <v>1791</v>
      </c>
      <c r="O1821" s="78" t="s">
        <v>2797</v>
      </c>
      <c r="P1821" s="82">
        <v>3</v>
      </c>
      <c r="Q1821" s="78" t="s">
        <v>2175</v>
      </c>
      <c r="R1821" s="82"/>
      <c r="S1821" s="82">
        <v>1</v>
      </c>
      <c r="T1821" s="82"/>
      <c r="U1821" s="82"/>
      <c r="V1821" s="82"/>
      <c r="W1821" s="82">
        <v>1</v>
      </c>
      <c r="X1821" s="82"/>
      <c r="Y1821" s="82"/>
      <c r="Z1821" s="82"/>
      <c r="AA1821" s="82">
        <v>1</v>
      </c>
      <c r="AB1821" s="82"/>
      <c r="AC1821" s="82"/>
      <c r="AD1821" s="85" t="str">
        <f>IF(A1821&lt;&gt;"",IF(D1821="DIRECCIÓN_DE_TRANSFERENCIAS","280 0031",VLOOKUP(C1821,NIVELES!$A$14:$B$105,2,0)),"")</f>
        <v>280 4250</v>
      </c>
      <c r="AE1821" s="86" t="s">
        <v>322</v>
      </c>
      <c r="AF1821" s="86" t="s">
        <v>369</v>
      </c>
      <c r="AG1821" s="79" t="str">
        <f>+IF(AF1821&lt;&gt;"",VLOOKUP(AF1821,NIVELES!$A$666:$B$673,2,0),"")</f>
        <v>ADMINISTRACIÓN_CENTRAL</v>
      </c>
      <c r="AH1821" s="78" t="s">
        <v>322</v>
      </c>
      <c r="AI1821" s="79" t="str">
        <f>IF(AH1821&lt;&gt;"",VLOOKUP(CONCATENATE(AG1821,AH1821),NIVELES!$B$676:$C$745,2,0),"")</f>
        <v>Administración De La Gestión Administrativa Financiera</v>
      </c>
      <c r="AJ1821" s="78" t="s">
        <v>517</v>
      </c>
      <c r="AK1821" s="79" t="str">
        <f>+IF(AJ1821&lt;&gt;"",VLOOKUP(AJ1821,NIVELES!$A$816:$B$892,2,0),"")</f>
        <v>NO APLICA</v>
      </c>
      <c r="AL1821" s="78" t="s">
        <v>554</v>
      </c>
      <c r="AM1821" s="78">
        <v>530803</v>
      </c>
      <c r="AN1821" s="79" t="str">
        <f>IF(AM1821&lt;&gt;"",+VLOOKUP(AM1821,NIVELES!$A$1652:$B$2466,2,0),"")</f>
        <v>Combustibles y Lubricantes</v>
      </c>
      <c r="AO1821" s="87">
        <v>19800</v>
      </c>
      <c r="AP1821" s="88">
        <v>0</v>
      </c>
      <c r="AQ1821" s="88">
        <v>1800</v>
      </c>
      <c r="AR1821" s="88">
        <v>1800</v>
      </c>
      <c r="AS1821" s="88">
        <v>1800</v>
      </c>
      <c r="AT1821" s="88">
        <v>1800</v>
      </c>
      <c r="AU1821" s="88">
        <v>1800</v>
      </c>
      <c r="AV1821" s="88">
        <v>1800</v>
      </c>
      <c r="AW1821" s="88">
        <v>1800</v>
      </c>
      <c r="AX1821" s="88">
        <v>1800</v>
      </c>
      <c r="AY1821" s="88">
        <v>1800</v>
      </c>
      <c r="AZ1821" s="88">
        <v>1800</v>
      </c>
      <c r="BA1821" s="88">
        <v>1800</v>
      </c>
      <c r="BB1821" s="89">
        <f t="shared" si="111"/>
        <v>19800</v>
      </c>
      <c r="BC1821" s="90" t="str">
        <f t="shared" si="110"/>
        <v>OK</v>
      </c>
      <c r="BD1821" s="91" t="str">
        <f t="shared" si="112"/>
        <v xml:space="preserve">                  </v>
      </c>
      <c r="BE1821" s="92">
        <f t="shared" si="113"/>
        <v>3</v>
      </c>
    </row>
    <row r="1822" spans="1:57" s="74" customFormat="1" ht="50.1" customHeight="1" x14ac:dyDescent="0.2">
      <c r="A1822" s="78" t="s">
        <v>55</v>
      </c>
      <c r="B1822" s="78" t="s">
        <v>59</v>
      </c>
      <c r="C1822" s="78" t="s">
        <v>17</v>
      </c>
      <c r="D1822" s="78" t="s">
        <v>575</v>
      </c>
      <c r="E1822" s="79" t="str">
        <f>+IF(C1822&lt;&gt;"",VLOOKUP(MID(C1822,18,5),NIVELES!$A$133:$B$213,2,0),"")</f>
        <v>MANABÍ</v>
      </c>
      <c r="F1822" s="80" t="s">
        <v>98</v>
      </c>
      <c r="G1822" s="81" t="str">
        <f>+IF(F1822&lt;&gt;"",VLOOKUP(F1822,NIVELES!$A$246:$C$464,3,0),"")</f>
        <v xml:space="preserve"> </v>
      </c>
      <c r="H1822" s="82" t="s">
        <v>1023</v>
      </c>
      <c r="I1822" s="78" t="s">
        <v>2173</v>
      </c>
      <c r="J1822" s="78" t="s">
        <v>2165</v>
      </c>
      <c r="K1822" s="78" t="s">
        <v>2166</v>
      </c>
      <c r="L1822" s="78" t="s">
        <v>1791</v>
      </c>
      <c r="M1822" s="78" t="s">
        <v>1791</v>
      </c>
      <c r="N1822" s="78" t="s">
        <v>1791</v>
      </c>
      <c r="O1822" s="78" t="s">
        <v>2798</v>
      </c>
      <c r="P1822" s="82">
        <v>1</v>
      </c>
      <c r="Q1822" s="78" t="s">
        <v>2175</v>
      </c>
      <c r="R1822" s="82"/>
      <c r="S1822" s="82"/>
      <c r="T1822" s="82">
        <v>1</v>
      </c>
      <c r="U1822" s="82"/>
      <c r="V1822" s="82"/>
      <c r="W1822" s="82"/>
      <c r="X1822" s="82"/>
      <c r="Y1822" s="82"/>
      <c r="Z1822" s="82"/>
      <c r="AA1822" s="82"/>
      <c r="AB1822" s="82"/>
      <c r="AC1822" s="82"/>
      <c r="AD1822" s="85" t="str">
        <f>IF(A1822&lt;&gt;"",IF(D1822="DIRECCIÓN_DE_TRANSFERENCIAS","280 0031",VLOOKUP(C1822,NIVELES!$A$14:$B$105,2,0)),"")</f>
        <v>280 4250</v>
      </c>
      <c r="AE1822" s="86" t="s">
        <v>322</v>
      </c>
      <c r="AF1822" s="86" t="s">
        <v>369</v>
      </c>
      <c r="AG1822" s="79" t="str">
        <f>+IF(AF1822&lt;&gt;"",VLOOKUP(AF1822,NIVELES!$A$666:$B$673,2,0),"")</f>
        <v>ADMINISTRACIÓN_CENTRAL</v>
      </c>
      <c r="AH1822" s="78" t="s">
        <v>322</v>
      </c>
      <c r="AI1822" s="79" t="str">
        <f>IF(AH1822&lt;&gt;"",VLOOKUP(CONCATENATE(AG1822,AH1822),NIVELES!$B$676:$C$745,2,0),"")</f>
        <v>Administración De La Gestión Administrativa Financiera</v>
      </c>
      <c r="AJ1822" s="78" t="s">
        <v>517</v>
      </c>
      <c r="AK1822" s="79" t="str">
        <f>+IF(AJ1822&lt;&gt;"",VLOOKUP(AJ1822,NIVELES!$A$816:$B$892,2,0),"")</f>
        <v>NO APLICA</v>
      </c>
      <c r="AL1822" s="78" t="s">
        <v>554</v>
      </c>
      <c r="AM1822" s="78">
        <v>530804</v>
      </c>
      <c r="AN1822" s="79" t="str">
        <f>IF(AM1822&lt;&gt;"",+VLOOKUP(AM1822,NIVELES!$A$1652:$B$2466,2,0),"")</f>
        <v>Materiales de Oficina</v>
      </c>
      <c r="AO1822" s="87">
        <v>3000</v>
      </c>
      <c r="AP1822" s="88">
        <v>0</v>
      </c>
      <c r="AQ1822" s="88">
        <v>0</v>
      </c>
      <c r="AR1822" s="88">
        <v>3000</v>
      </c>
      <c r="AS1822" s="88">
        <v>0</v>
      </c>
      <c r="AT1822" s="88">
        <v>0</v>
      </c>
      <c r="AU1822" s="88">
        <v>0</v>
      </c>
      <c r="AV1822" s="88">
        <v>0</v>
      </c>
      <c r="AW1822" s="88">
        <v>0</v>
      </c>
      <c r="AX1822" s="88">
        <v>0</v>
      </c>
      <c r="AY1822" s="88">
        <v>0</v>
      </c>
      <c r="AZ1822" s="88">
        <v>0</v>
      </c>
      <c r="BA1822" s="88">
        <v>0</v>
      </c>
      <c r="BB1822" s="89">
        <f t="shared" si="111"/>
        <v>3000</v>
      </c>
      <c r="BC1822" s="90" t="str">
        <f t="shared" si="110"/>
        <v>OK</v>
      </c>
      <c r="BD1822" s="91" t="str">
        <f t="shared" si="112"/>
        <v xml:space="preserve">                  </v>
      </c>
      <c r="BE1822" s="92">
        <f t="shared" si="113"/>
        <v>1</v>
      </c>
    </row>
    <row r="1823" spans="1:57" s="74" customFormat="1" ht="50.1" customHeight="1" x14ac:dyDescent="0.2">
      <c r="A1823" s="78" t="s">
        <v>55</v>
      </c>
      <c r="B1823" s="78" t="s">
        <v>59</v>
      </c>
      <c r="C1823" s="78" t="s">
        <v>17</v>
      </c>
      <c r="D1823" s="78" t="s">
        <v>575</v>
      </c>
      <c r="E1823" s="79" t="str">
        <f>+IF(C1823&lt;&gt;"",VLOOKUP(MID(C1823,18,5),NIVELES!$A$133:$B$213,2,0),"")</f>
        <v>MANABÍ</v>
      </c>
      <c r="F1823" s="80" t="s">
        <v>98</v>
      </c>
      <c r="G1823" s="81" t="str">
        <f>+IF(F1823&lt;&gt;"",VLOOKUP(F1823,NIVELES!$A$246:$C$464,3,0),"")</f>
        <v xml:space="preserve"> </v>
      </c>
      <c r="H1823" s="82" t="s">
        <v>1023</v>
      </c>
      <c r="I1823" s="78" t="s">
        <v>2173</v>
      </c>
      <c r="J1823" s="78" t="s">
        <v>2165</v>
      </c>
      <c r="K1823" s="78" t="s">
        <v>2166</v>
      </c>
      <c r="L1823" s="78" t="s">
        <v>1791</v>
      </c>
      <c r="M1823" s="78" t="s">
        <v>1791</v>
      </c>
      <c r="N1823" s="78" t="s">
        <v>1791</v>
      </c>
      <c r="O1823" s="78" t="s">
        <v>2799</v>
      </c>
      <c r="P1823" s="82">
        <v>1</v>
      </c>
      <c r="Q1823" s="78" t="s">
        <v>2175</v>
      </c>
      <c r="R1823" s="82"/>
      <c r="S1823" s="82"/>
      <c r="T1823" s="82">
        <v>1</v>
      </c>
      <c r="U1823" s="82"/>
      <c r="V1823" s="82"/>
      <c r="W1823" s="82"/>
      <c r="X1823" s="82"/>
      <c r="Y1823" s="82"/>
      <c r="Z1823" s="82"/>
      <c r="AA1823" s="82"/>
      <c r="AB1823" s="82"/>
      <c r="AC1823" s="82"/>
      <c r="AD1823" s="85" t="str">
        <f>IF(A1823&lt;&gt;"",IF(D1823="DIRECCIÓN_DE_TRANSFERENCIAS","280 0031",VLOOKUP(C1823,NIVELES!$A$14:$B$105,2,0)),"")</f>
        <v>280 4250</v>
      </c>
      <c r="AE1823" s="86" t="s">
        <v>322</v>
      </c>
      <c r="AF1823" s="86" t="s">
        <v>369</v>
      </c>
      <c r="AG1823" s="79" t="str">
        <f>+IF(AF1823&lt;&gt;"",VLOOKUP(AF1823,NIVELES!$A$666:$B$673,2,0),"")</f>
        <v>ADMINISTRACIÓN_CENTRAL</v>
      </c>
      <c r="AH1823" s="78" t="s">
        <v>322</v>
      </c>
      <c r="AI1823" s="79" t="str">
        <f>IF(AH1823&lt;&gt;"",VLOOKUP(CONCATENATE(AG1823,AH1823),NIVELES!$B$676:$C$745,2,0),"")</f>
        <v>Administración De La Gestión Administrativa Financiera</v>
      </c>
      <c r="AJ1823" s="78" t="s">
        <v>517</v>
      </c>
      <c r="AK1823" s="79" t="str">
        <f>+IF(AJ1823&lt;&gt;"",VLOOKUP(AJ1823,NIVELES!$A$816:$B$892,2,0),"")</f>
        <v>NO APLICA</v>
      </c>
      <c r="AL1823" s="78" t="s">
        <v>554</v>
      </c>
      <c r="AM1823" s="78">
        <v>530805</v>
      </c>
      <c r="AN1823" s="79" t="str">
        <f>IF(AM1823&lt;&gt;"",+VLOOKUP(AM1823,NIVELES!$A$1652:$B$2466,2,0),"")</f>
        <v>Materiales de Aseo</v>
      </c>
      <c r="AO1823" s="87">
        <v>2000</v>
      </c>
      <c r="AP1823" s="88">
        <v>0</v>
      </c>
      <c r="AQ1823" s="88">
        <v>0</v>
      </c>
      <c r="AR1823" s="88">
        <v>2000</v>
      </c>
      <c r="AS1823" s="88">
        <v>0</v>
      </c>
      <c r="AT1823" s="88">
        <v>0</v>
      </c>
      <c r="AU1823" s="88">
        <v>0</v>
      </c>
      <c r="AV1823" s="88">
        <v>0</v>
      </c>
      <c r="AW1823" s="88">
        <v>0</v>
      </c>
      <c r="AX1823" s="88">
        <v>0</v>
      </c>
      <c r="AY1823" s="88">
        <v>0</v>
      </c>
      <c r="AZ1823" s="88">
        <v>0</v>
      </c>
      <c r="BA1823" s="88">
        <v>0</v>
      </c>
      <c r="BB1823" s="89">
        <f t="shared" si="111"/>
        <v>2000</v>
      </c>
      <c r="BC1823" s="90" t="str">
        <f t="shared" si="110"/>
        <v>OK</v>
      </c>
      <c r="BD1823" s="91" t="str">
        <f t="shared" si="112"/>
        <v xml:space="preserve">                  </v>
      </c>
      <c r="BE1823" s="92">
        <f t="shared" si="113"/>
        <v>1</v>
      </c>
    </row>
    <row r="1824" spans="1:57" s="74" customFormat="1" ht="50.1" customHeight="1" x14ac:dyDescent="0.2">
      <c r="A1824" s="78" t="s">
        <v>55</v>
      </c>
      <c r="B1824" s="78" t="s">
        <v>59</v>
      </c>
      <c r="C1824" s="78" t="s">
        <v>17</v>
      </c>
      <c r="D1824" s="78" t="s">
        <v>575</v>
      </c>
      <c r="E1824" s="79" t="str">
        <f>+IF(C1824&lt;&gt;"",VLOOKUP(MID(C1824,18,5),NIVELES!$A$133:$B$213,2,0),"")</f>
        <v>MANABÍ</v>
      </c>
      <c r="F1824" s="80" t="s">
        <v>98</v>
      </c>
      <c r="G1824" s="81" t="str">
        <f>+IF(F1824&lt;&gt;"",VLOOKUP(F1824,NIVELES!$A$246:$C$464,3,0),"")</f>
        <v xml:space="preserve"> </v>
      </c>
      <c r="H1824" s="82" t="s">
        <v>1023</v>
      </c>
      <c r="I1824" s="78" t="s">
        <v>2173</v>
      </c>
      <c r="J1824" s="78" t="s">
        <v>2165</v>
      </c>
      <c r="K1824" s="78" t="s">
        <v>2166</v>
      </c>
      <c r="L1824" s="78" t="s">
        <v>1791</v>
      </c>
      <c r="M1824" s="78" t="s">
        <v>1791</v>
      </c>
      <c r="N1824" s="78" t="s">
        <v>1791</v>
      </c>
      <c r="O1824" s="78" t="s">
        <v>2800</v>
      </c>
      <c r="P1824" s="82">
        <v>1</v>
      </c>
      <c r="Q1824" s="78" t="s">
        <v>2801</v>
      </c>
      <c r="R1824" s="82"/>
      <c r="S1824" s="82">
        <v>1</v>
      </c>
      <c r="T1824" s="82"/>
      <c r="U1824" s="82"/>
      <c r="V1824" s="82"/>
      <c r="W1824" s="82"/>
      <c r="X1824" s="82"/>
      <c r="Y1824" s="82"/>
      <c r="Z1824" s="82"/>
      <c r="AA1824" s="82"/>
      <c r="AB1824" s="82"/>
      <c r="AC1824" s="82"/>
      <c r="AD1824" s="85" t="str">
        <f>IF(A1824&lt;&gt;"",IF(D1824="DIRECCIÓN_DE_TRANSFERENCIAS","280 0031",VLOOKUP(C1824,NIVELES!$A$14:$B$105,2,0)),"")</f>
        <v>280 4250</v>
      </c>
      <c r="AE1824" s="86" t="s">
        <v>322</v>
      </c>
      <c r="AF1824" s="86" t="s">
        <v>369</v>
      </c>
      <c r="AG1824" s="79" t="str">
        <f>+IF(AF1824&lt;&gt;"",VLOOKUP(AF1824,NIVELES!$A$666:$B$673,2,0),"")</f>
        <v>ADMINISTRACIÓN_CENTRAL</v>
      </c>
      <c r="AH1824" s="78" t="s">
        <v>322</v>
      </c>
      <c r="AI1824" s="79" t="str">
        <f>IF(AH1824&lt;&gt;"",VLOOKUP(CONCATENATE(AG1824,AH1824),NIVELES!$B$676:$C$745,2,0),"")</f>
        <v>Administración De La Gestión Administrativa Financiera</v>
      </c>
      <c r="AJ1824" s="78" t="s">
        <v>517</v>
      </c>
      <c r="AK1824" s="79" t="str">
        <f>+IF(AJ1824&lt;&gt;"",VLOOKUP(AJ1824,NIVELES!$A$816:$B$892,2,0),"")</f>
        <v>NO APLICA</v>
      </c>
      <c r="AL1824" s="78" t="s">
        <v>554</v>
      </c>
      <c r="AM1824" s="78">
        <v>530813</v>
      </c>
      <c r="AN1824" s="79" t="str">
        <f>IF(AM1824&lt;&gt;"",+VLOOKUP(AM1824,NIVELES!$A$1652:$B$2466,2,0),"")</f>
        <v>Repuestos y Accesorios</v>
      </c>
      <c r="AO1824" s="87">
        <v>15000</v>
      </c>
      <c r="AP1824" s="88">
        <v>0</v>
      </c>
      <c r="AQ1824" s="88">
        <v>2500</v>
      </c>
      <c r="AR1824" s="88">
        <v>2500</v>
      </c>
      <c r="AS1824" s="88">
        <v>2500</v>
      </c>
      <c r="AT1824" s="88">
        <v>2500</v>
      </c>
      <c r="AU1824" s="88">
        <v>2500</v>
      </c>
      <c r="AV1824" s="88">
        <v>2500</v>
      </c>
      <c r="AW1824" s="88">
        <v>0</v>
      </c>
      <c r="AX1824" s="88">
        <v>0</v>
      </c>
      <c r="AY1824" s="88">
        <v>0</v>
      </c>
      <c r="AZ1824" s="88">
        <v>0</v>
      </c>
      <c r="BA1824" s="88">
        <v>0</v>
      </c>
      <c r="BB1824" s="89">
        <f t="shared" si="111"/>
        <v>15000</v>
      </c>
      <c r="BC1824" s="90" t="str">
        <f t="shared" si="110"/>
        <v>OK</v>
      </c>
      <c r="BD1824" s="91" t="str">
        <f t="shared" si="112"/>
        <v xml:space="preserve">                  </v>
      </c>
      <c r="BE1824" s="92">
        <f t="shared" si="113"/>
        <v>1</v>
      </c>
    </row>
    <row r="1825" spans="1:57" s="74" customFormat="1" ht="50.1" customHeight="1" x14ac:dyDescent="0.2">
      <c r="A1825" s="78" t="s">
        <v>55</v>
      </c>
      <c r="B1825" s="78" t="s">
        <v>59</v>
      </c>
      <c r="C1825" s="78" t="s">
        <v>17</v>
      </c>
      <c r="D1825" s="78" t="s">
        <v>575</v>
      </c>
      <c r="E1825" s="79" t="str">
        <f>+IF(C1825&lt;&gt;"",VLOOKUP(MID(C1825,18,5),NIVELES!$A$133:$B$213,2,0),"")</f>
        <v>MANABÍ</v>
      </c>
      <c r="F1825" s="80" t="s">
        <v>98</v>
      </c>
      <c r="G1825" s="81" t="str">
        <f>+IF(F1825&lt;&gt;"",VLOOKUP(F1825,NIVELES!$A$246:$C$464,3,0),"")</f>
        <v xml:space="preserve"> </v>
      </c>
      <c r="H1825" s="82" t="s">
        <v>1023</v>
      </c>
      <c r="I1825" s="78" t="s">
        <v>2173</v>
      </c>
      <c r="J1825" s="78" t="s">
        <v>2165</v>
      </c>
      <c r="K1825" s="78" t="s">
        <v>2166</v>
      </c>
      <c r="L1825" s="78" t="s">
        <v>1791</v>
      </c>
      <c r="M1825" s="78" t="s">
        <v>1791</v>
      </c>
      <c r="N1825" s="78" t="s">
        <v>1791</v>
      </c>
      <c r="O1825" s="78" t="s">
        <v>2802</v>
      </c>
      <c r="P1825" s="82">
        <v>1</v>
      </c>
      <c r="Q1825" s="78" t="s">
        <v>2803</v>
      </c>
      <c r="R1825" s="82"/>
      <c r="S1825" s="82">
        <v>1</v>
      </c>
      <c r="T1825" s="82"/>
      <c r="U1825" s="82"/>
      <c r="V1825" s="82"/>
      <c r="W1825" s="82"/>
      <c r="X1825" s="82"/>
      <c r="Y1825" s="82"/>
      <c r="Z1825" s="82"/>
      <c r="AA1825" s="82"/>
      <c r="AB1825" s="82"/>
      <c r="AC1825" s="82"/>
      <c r="AD1825" s="85" t="str">
        <f>IF(A1825&lt;&gt;"",IF(D1825="DIRECCIÓN_DE_TRANSFERENCIAS","280 0031",VLOOKUP(C1825,NIVELES!$A$14:$B$105,2,0)),"")</f>
        <v>280 4250</v>
      </c>
      <c r="AE1825" s="86" t="s">
        <v>322</v>
      </c>
      <c r="AF1825" s="86" t="s">
        <v>369</v>
      </c>
      <c r="AG1825" s="79" t="str">
        <f>+IF(AF1825&lt;&gt;"",VLOOKUP(AF1825,NIVELES!$A$666:$B$673,2,0),"")</f>
        <v>ADMINISTRACIÓN_CENTRAL</v>
      </c>
      <c r="AH1825" s="78" t="s">
        <v>322</v>
      </c>
      <c r="AI1825" s="79" t="str">
        <f>IF(AH1825&lt;&gt;"",VLOOKUP(CONCATENATE(AG1825,AH1825),NIVELES!$B$676:$C$745,2,0),"")</f>
        <v>Administración De La Gestión Administrativa Financiera</v>
      </c>
      <c r="AJ1825" s="78" t="s">
        <v>517</v>
      </c>
      <c r="AK1825" s="79" t="str">
        <f>+IF(AJ1825&lt;&gt;"",VLOOKUP(AJ1825,NIVELES!$A$816:$B$892,2,0),"")</f>
        <v>NO APLICA</v>
      </c>
      <c r="AL1825" s="78" t="s">
        <v>554</v>
      </c>
      <c r="AM1825" s="78">
        <v>531411</v>
      </c>
      <c r="AN1825" s="79" t="str">
        <f>IF(AM1825&lt;&gt;"",+VLOOKUP(AM1825,NIVELES!$A$1652:$B$2466,2,0),"")</f>
        <v>Partes y Repuestos</v>
      </c>
      <c r="AO1825" s="87">
        <v>2200</v>
      </c>
      <c r="AP1825" s="88">
        <v>0</v>
      </c>
      <c r="AQ1825" s="88">
        <v>200</v>
      </c>
      <c r="AR1825" s="88">
        <v>200</v>
      </c>
      <c r="AS1825" s="88">
        <v>200</v>
      </c>
      <c r="AT1825" s="88">
        <v>200</v>
      </c>
      <c r="AU1825" s="88">
        <v>200</v>
      </c>
      <c r="AV1825" s="88">
        <v>200</v>
      </c>
      <c r="AW1825" s="88">
        <v>200</v>
      </c>
      <c r="AX1825" s="88">
        <v>200</v>
      </c>
      <c r="AY1825" s="88">
        <v>200</v>
      </c>
      <c r="AZ1825" s="88">
        <v>200</v>
      </c>
      <c r="BA1825" s="88">
        <v>200</v>
      </c>
      <c r="BB1825" s="89">
        <f t="shared" si="111"/>
        <v>2200</v>
      </c>
      <c r="BC1825" s="90" t="str">
        <f t="shared" si="110"/>
        <v>OK</v>
      </c>
      <c r="BD1825" s="91" t="str">
        <f t="shared" si="112"/>
        <v xml:space="preserve">                  </v>
      </c>
      <c r="BE1825" s="92">
        <f t="shared" si="113"/>
        <v>1</v>
      </c>
    </row>
    <row r="1826" spans="1:57" s="74" customFormat="1" ht="50.1" customHeight="1" x14ac:dyDescent="0.2">
      <c r="A1826" s="78" t="s">
        <v>55</v>
      </c>
      <c r="B1826" s="78" t="s">
        <v>59</v>
      </c>
      <c r="C1826" s="78" t="s">
        <v>17</v>
      </c>
      <c r="D1826" s="78" t="s">
        <v>575</v>
      </c>
      <c r="E1826" s="79" t="str">
        <f>+IF(C1826&lt;&gt;"",VLOOKUP(MID(C1826,18,5),NIVELES!$A$133:$B$213,2,0),"")</f>
        <v>MANABÍ</v>
      </c>
      <c r="F1826" s="80" t="s">
        <v>98</v>
      </c>
      <c r="G1826" s="81" t="str">
        <f>+IF(F1826&lt;&gt;"",VLOOKUP(F1826,NIVELES!$A$246:$C$464,3,0),"")</f>
        <v xml:space="preserve"> </v>
      </c>
      <c r="H1826" s="82" t="s">
        <v>1023</v>
      </c>
      <c r="I1826" s="78" t="s">
        <v>2173</v>
      </c>
      <c r="J1826" s="78" t="s">
        <v>2165</v>
      </c>
      <c r="K1826" s="78" t="s">
        <v>2166</v>
      </c>
      <c r="L1826" s="78" t="s">
        <v>1791</v>
      </c>
      <c r="M1826" s="78" t="s">
        <v>1791</v>
      </c>
      <c r="N1826" s="78" t="s">
        <v>1791</v>
      </c>
      <c r="O1826" s="78" t="s">
        <v>2804</v>
      </c>
      <c r="P1826" s="82">
        <v>3</v>
      </c>
      <c r="Q1826" s="78" t="s">
        <v>2175</v>
      </c>
      <c r="R1826" s="82"/>
      <c r="S1826" s="82"/>
      <c r="T1826" s="82">
        <v>3</v>
      </c>
      <c r="U1826" s="82"/>
      <c r="V1826" s="82"/>
      <c r="W1826" s="82"/>
      <c r="X1826" s="82"/>
      <c r="Y1826" s="82"/>
      <c r="Z1826" s="82"/>
      <c r="AA1826" s="82"/>
      <c r="AB1826" s="82"/>
      <c r="AC1826" s="82"/>
      <c r="AD1826" s="85" t="str">
        <f>IF(A1826&lt;&gt;"",IF(D1826="DIRECCIÓN_DE_TRANSFERENCIAS","280 0031",VLOOKUP(C1826,NIVELES!$A$14:$B$105,2,0)),"")</f>
        <v>280 4250</v>
      </c>
      <c r="AE1826" s="86" t="s">
        <v>322</v>
      </c>
      <c r="AF1826" s="86" t="s">
        <v>369</v>
      </c>
      <c r="AG1826" s="79" t="str">
        <f>+IF(AF1826&lt;&gt;"",VLOOKUP(AF1826,NIVELES!$A$666:$B$673,2,0),"")</f>
        <v>ADMINISTRACIÓN_CENTRAL</v>
      </c>
      <c r="AH1826" s="78" t="s">
        <v>322</v>
      </c>
      <c r="AI1826" s="79" t="str">
        <f>IF(AH1826&lt;&gt;"",VLOOKUP(CONCATENATE(AG1826,AH1826),NIVELES!$B$676:$C$745,2,0),"")</f>
        <v>Administración De La Gestión Administrativa Financiera</v>
      </c>
      <c r="AJ1826" s="78" t="s">
        <v>517</v>
      </c>
      <c r="AK1826" s="79" t="str">
        <f>+IF(AJ1826&lt;&gt;"",VLOOKUP(AJ1826,NIVELES!$A$816:$B$892,2,0),"")</f>
        <v>NO APLICA</v>
      </c>
      <c r="AL1826" s="78" t="s">
        <v>555</v>
      </c>
      <c r="AM1826" s="78">
        <v>570102</v>
      </c>
      <c r="AN1826" s="79" t="str">
        <f>IF(AM1826&lt;&gt;"",+VLOOKUP(AM1826,NIVELES!$A$1652:$B$2466,2,0),"")</f>
        <v>Tasas Generales, Impuestos, Contribuciones, Permisos, Licencias y Patentes.</v>
      </c>
      <c r="AO1826" s="87">
        <v>2940.2</v>
      </c>
      <c r="AP1826" s="88">
        <v>0</v>
      </c>
      <c r="AQ1826" s="88">
        <v>0</v>
      </c>
      <c r="AR1826" s="88">
        <v>2940.2</v>
      </c>
      <c r="AS1826" s="88">
        <v>0</v>
      </c>
      <c r="AT1826" s="88">
        <v>0</v>
      </c>
      <c r="AU1826" s="88">
        <v>0</v>
      </c>
      <c r="AV1826" s="88">
        <v>0</v>
      </c>
      <c r="AW1826" s="88">
        <v>0</v>
      </c>
      <c r="AX1826" s="88">
        <v>0</v>
      </c>
      <c r="AY1826" s="88">
        <v>0</v>
      </c>
      <c r="AZ1826" s="88">
        <v>0</v>
      </c>
      <c r="BA1826" s="88">
        <v>0</v>
      </c>
      <c r="BB1826" s="89">
        <f t="shared" si="111"/>
        <v>2940.2</v>
      </c>
      <c r="BC1826" s="90" t="str">
        <f t="shared" si="110"/>
        <v>OK</v>
      </c>
      <c r="BD1826" s="91" t="str">
        <f t="shared" si="112"/>
        <v xml:space="preserve">                  </v>
      </c>
      <c r="BE1826" s="92">
        <f t="shared" si="113"/>
        <v>3</v>
      </c>
    </row>
    <row r="1827" spans="1:57" s="74" customFormat="1" ht="50.1" customHeight="1" x14ac:dyDescent="0.2">
      <c r="A1827" s="78" t="s">
        <v>55</v>
      </c>
      <c r="B1827" s="78" t="s">
        <v>59</v>
      </c>
      <c r="C1827" s="78" t="s">
        <v>17</v>
      </c>
      <c r="D1827" s="78" t="s">
        <v>605</v>
      </c>
      <c r="E1827" s="79" t="str">
        <f>+IF(C1827&lt;&gt;"",VLOOKUP(MID(C1827,18,5),NIVELES!$A$133:$B$213,2,0),"")</f>
        <v>MANABÍ</v>
      </c>
      <c r="F1827" s="80" t="s">
        <v>98</v>
      </c>
      <c r="G1827" s="81" t="str">
        <f>+IF(F1827&lt;&gt;"",VLOOKUP(F1827,NIVELES!$A$246:$C$464,3,0),"")</f>
        <v xml:space="preserve"> </v>
      </c>
      <c r="H1827" s="82" t="s">
        <v>1024</v>
      </c>
      <c r="I1827" s="78" t="s">
        <v>2201</v>
      </c>
      <c r="J1827" s="78" t="s">
        <v>2184</v>
      </c>
      <c r="K1827" s="78" t="s">
        <v>2185</v>
      </c>
      <c r="L1827" s="78" t="s">
        <v>2805</v>
      </c>
      <c r="M1827" s="78">
        <v>117</v>
      </c>
      <c r="N1827" s="78" t="s">
        <v>2806</v>
      </c>
      <c r="O1827" s="78" t="s">
        <v>2167</v>
      </c>
      <c r="P1827" s="82">
        <v>12</v>
      </c>
      <c r="Q1827" s="78" t="s">
        <v>2204</v>
      </c>
      <c r="R1827" s="82">
        <v>1</v>
      </c>
      <c r="S1827" s="82">
        <v>1</v>
      </c>
      <c r="T1827" s="82">
        <v>1</v>
      </c>
      <c r="U1827" s="82">
        <v>1</v>
      </c>
      <c r="V1827" s="82">
        <v>1</v>
      </c>
      <c r="W1827" s="82">
        <v>1</v>
      </c>
      <c r="X1827" s="82">
        <v>1</v>
      </c>
      <c r="Y1827" s="82">
        <v>1</v>
      </c>
      <c r="Z1827" s="82">
        <v>1</v>
      </c>
      <c r="AA1827" s="82">
        <v>1</v>
      </c>
      <c r="AB1827" s="82">
        <v>1</v>
      </c>
      <c r="AC1827" s="82">
        <v>1</v>
      </c>
      <c r="AD1827" s="85" t="str">
        <f>IF(A1827&lt;&gt;"",IF(D1827="DIRECCIÓN_DE_TRANSFERENCIAS","280 0031",VLOOKUP(C1827,NIVELES!$A$14:$B$105,2,0)),"")</f>
        <v>280 4250</v>
      </c>
      <c r="AE1827" s="86" t="s">
        <v>322</v>
      </c>
      <c r="AF1827" s="86" t="s">
        <v>543</v>
      </c>
      <c r="AG1827" s="79" t="str">
        <f>+IF(AF1827&lt;&gt;"",VLOOKUP(AF1827,NIVELES!$A$666:$B$673,2,0),"")</f>
        <v>DESARROLLO_INFANTIL</v>
      </c>
      <c r="AH1827" s="78" t="s">
        <v>322</v>
      </c>
      <c r="AI1827" s="79" t="str">
        <f>IF(AH1827&lt;&gt;"",VLOOKUP(CONCATENATE(AG1827,AH1827),NIVELES!$B$676:$C$745,2,0),"")</f>
        <v>Centros Infantiles Del Buen Vivir Atencion Directa -Funcionamiento Operación Y Atencion De Unidades</v>
      </c>
      <c r="AJ1827" s="78" t="s">
        <v>517</v>
      </c>
      <c r="AK1827" s="79" t="str">
        <f>+IF(AJ1827&lt;&gt;"",VLOOKUP(AJ1827,NIVELES!$A$816:$B$892,2,0),"")</f>
        <v>NO APLICA</v>
      </c>
      <c r="AL1827" s="78" t="s">
        <v>553</v>
      </c>
      <c r="AM1827" s="78">
        <v>510105</v>
      </c>
      <c r="AN1827" s="79" t="str">
        <f>IF(AM1827&lt;&gt;"",+VLOOKUP(AM1827,NIVELES!$A$1652:$B$2466,2,0),"")</f>
        <v>Remuneraciones Unificadas</v>
      </c>
      <c r="AO1827" s="87">
        <v>68748</v>
      </c>
      <c r="AP1827" s="88">
        <v>5729</v>
      </c>
      <c r="AQ1827" s="88">
        <v>5729</v>
      </c>
      <c r="AR1827" s="88">
        <v>5729</v>
      </c>
      <c r="AS1827" s="88">
        <v>5729</v>
      </c>
      <c r="AT1827" s="88">
        <v>5729</v>
      </c>
      <c r="AU1827" s="88">
        <v>5729</v>
      </c>
      <c r="AV1827" s="88">
        <v>5729</v>
      </c>
      <c r="AW1827" s="88">
        <v>5729</v>
      </c>
      <c r="AX1827" s="88">
        <v>5729</v>
      </c>
      <c r="AY1827" s="88">
        <v>5729</v>
      </c>
      <c r="AZ1827" s="88">
        <v>5729</v>
      </c>
      <c r="BA1827" s="88">
        <v>5729</v>
      </c>
      <c r="BB1827" s="89">
        <f t="shared" si="111"/>
        <v>68748</v>
      </c>
      <c r="BC1827" s="90" t="str">
        <f t="shared" si="110"/>
        <v>OK</v>
      </c>
      <c r="BD1827" s="91" t="str">
        <f t="shared" si="112"/>
        <v xml:space="preserve">                  </v>
      </c>
      <c r="BE1827" s="92">
        <f t="shared" si="113"/>
        <v>12</v>
      </c>
    </row>
    <row r="1828" spans="1:57" s="74" customFormat="1" ht="50.1" customHeight="1" x14ac:dyDescent="0.2">
      <c r="A1828" s="78" t="s">
        <v>55</v>
      </c>
      <c r="B1828" s="78" t="s">
        <v>59</v>
      </c>
      <c r="C1828" s="78" t="s">
        <v>17</v>
      </c>
      <c r="D1828" s="78" t="s">
        <v>605</v>
      </c>
      <c r="E1828" s="79" t="str">
        <f>+IF(C1828&lt;&gt;"",VLOOKUP(MID(C1828,18,5),NIVELES!$A$133:$B$213,2,0),"")</f>
        <v>MANABÍ</v>
      </c>
      <c r="F1828" s="80" t="s">
        <v>98</v>
      </c>
      <c r="G1828" s="81" t="str">
        <f>+IF(F1828&lt;&gt;"",VLOOKUP(F1828,NIVELES!$A$246:$C$464,3,0),"")</f>
        <v xml:space="preserve"> </v>
      </c>
      <c r="H1828" s="82" t="s">
        <v>1024</v>
      </c>
      <c r="I1828" s="78" t="s">
        <v>2201</v>
      </c>
      <c r="J1828" s="78" t="s">
        <v>2184</v>
      </c>
      <c r="K1828" s="78" t="s">
        <v>2185</v>
      </c>
      <c r="L1828" s="78" t="s">
        <v>2805</v>
      </c>
      <c r="M1828" s="78">
        <v>117</v>
      </c>
      <c r="N1828" s="78" t="s">
        <v>2806</v>
      </c>
      <c r="O1828" s="78" t="s">
        <v>2167</v>
      </c>
      <c r="P1828" s="82">
        <v>1</v>
      </c>
      <c r="Q1828" s="78" t="s">
        <v>2204</v>
      </c>
      <c r="R1828" s="82"/>
      <c r="S1828" s="82"/>
      <c r="T1828" s="82"/>
      <c r="U1828" s="82"/>
      <c r="V1828" s="82"/>
      <c r="W1828" s="82"/>
      <c r="X1828" s="82"/>
      <c r="Y1828" s="82"/>
      <c r="Z1828" s="82"/>
      <c r="AA1828" s="82"/>
      <c r="AB1828" s="82"/>
      <c r="AC1828" s="82">
        <v>1</v>
      </c>
      <c r="AD1828" s="85" t="str">
        <f>IF(A1828&lt;&gt;"",IF(D1828="DIRECCIÓN_DE_TRANSFERENCIAS","280 0031",VLOOKUP(C1828,NIVELES!$A$14:$B$105,2,0)),"")</f>
        <v>280 4250</v>
      </c>
      <c r="AE1828" s="86" t="s">
        <v>322</v>
      </c>
      <c r="AF1828" s="86" t="s">
        <v>543</v>
      </c>
      <c r="AG1828" s="79" t="str">
        <f>+IF(AF1828&lt;&gt;"",VLOOKUP(AF1828,NIVELES!$A$666:$B$673,2,0),"")</f>
        <v>DESARROLLO_INFANTIL</v>
      </c>
      <c r="AH1828" s="78" t="s">
        <v>322</v>
      </c>
      <c r="AI1828" s="79" t="str">
        <f>IF(AH1828&lt;&gt;"",VLOOKUP(CONCATENATE(AG1828,AH1828),NIVELES!$B$676:$C$745,2,0),"")</f>
        <v>Centros Infantiles Del Buen Vivir Atencion Directa -Funcionamiento Operación Y Atencion De Unidades</v>
      </c>
      <c r="AJ1828" s="78" t="s">
        <v>517</v>
      </c>
      <c r="AK1828" s="79" t="str">
        <f>+IF(AJ1828&lt;&gt;"",VLOOKUP(AJ1828,NIVELES!$A$816:$B$892,2,0),"")</f>
        <v>NO APLICA</v>
      </c>
      <c r="AL1828" s="78" t="s">
        <v>553</v>
      </c>
      <c r="AM1828" s="78">
        <v>510203</v>
      </c>
      <c r="AN1828" s="79" t="str">
        <f>IF(AM1828&lt;&gt;"",+VLOOKUP(AM1828,NIVELES!$A$1652:$B$2466,2,0),"")</f>
        <v>Decimotercer Sueldo</v>
      </c>
      <c r="AO1828" s="87">
        <v>9754.25</v>
      </c>
      <c r="AP1828" s="88">
        <v>886.75</v>
      </c>
      <c r="AQ1828" s="88">
        <v>886.75</v>
      </c>
      <c r="AR1828" s="88">
        <v>886.75</v>
      </c>
      <c r="AS1828" s="88">
        <v>886.75</v>
      </c>
      <c r="AT1828" s="88">
        <v>886.75</v>
      </c>
      <c r="AU1828" s="88">
        <v>886.75</v>
      </c>
      <c r="AV1828" s="88">
        <v>886.75</v>
      </c>
      <c r="AW1828" s="88">
        <v>886.75</v>
      </c>
      <c r="AX1828" s="88">
        <v>886.75</v>
      </c>
      <c r="AY1828" s="88">
        <v>886.75</v>
      </c>
      <c r="AZ1828" s="88">
        <v>886.75</v>
      </c>
      <c r="BA1828" s="88">
        <v>0</v>
      </c>
      <c r="BB1828" s="89">
        <f t="shared" si="111"/>
        <v>9754.25</v>
      </c>
      <c r="BC1828" s="90" t="str">
        <f t="shared" si="110"/>
        <v>OK</v>
      </c>
      <c r="BD1828" s="91" t="str">
        <f t="shared" si="112"/>
        <v xml:space="preserve">                  </v>
      </c>
      <c r="BE1828" s="92">
        <f t="shared" si="113"/>
        <v>1</v>
      </c>
    </row>
    <row r="1829" spans="1:57" s="74" customFormat="1" ht="50.1" customHeight="1" x14ac:dyDescent="0.2">
      <c r="A1829" s="78" t="s">
        <v>55</v>
      </c>
      <c r="B1829" s="78" t="s">
        <v>59</v>
      </c>
      <c r="C1829" s="78" t="s">
        <v>17</v>
      </c>
      <c r="D1829" s="78" t="s">
        <v>605</v>
      </c>
      <c r="E1829" s="79" t="str">
        <f>+IF(C1829&lt;&gt;"",VLOOKUP(MID(C1829,18,5),NIVELES!$A$133:$B$213,2,0),"")</f>
        <v>MANABÍ</v>
      </c>
      <c r="F1829" s="80" t="s">
        <v>98</v>
      </c>
      <c r="G1829" s="81" t="str">
        <f>+IF(F1829&lt;&gt;"",VLOOKUP(F1829,NIVELES!$A$246:$C$464,3,0),"")</f>
        <v xml:space="preserve"> </v>
      </c>
      <c r="H1829" s="82" t="s">
        <v>1024</v>
      </c>
      <c r="I1829" s="78" t="s">
        <v>2201</v>
      </c>
      <c r="J1829" s="78" t="s">
        <v>2184</v>
      </c>
      <c r="K1829" s="78" t="s">
        <v>2185</v>
      </c>
      <c r="L1829" s="78" t="s">
        <v>2805</v>
      </c>
      <c r="M1829" s="78">
        <v>117</v>
      </c>
      <c r="N1829" s="78" t="s">
        <v>2806</v>
      </c>
      <c r="O1829" s="78" t="s">
        <v>2167</v>
      </c>
      <c r="P1829" s="82">
        <v>1</v>
      </c>
      <c r="Q1829" s="78" t="s">
        <v>2204</v>
      </c>
      <c r="R1829" s="82"/>
      <c r="S1829" s="82"/>
      <c r="T1829" s="82">
        <v>1</v>
      </c>
      <c r="U1829" s="82"/>
      <c r="V1829" s="82"/>
      <c r="W1829" s="82"/>
      <c r="X1829" s="82"/>
      <c r="Y1829" s="82"/>
      <c r="Z1829" s="82"/>
      <c r="AA1829" s="82"/>
      <c r="AB1829" s="82"/>
      <c r="AC1829" s="82"/>
      <c r="AD1829" s="85" t="str">
        <f>IF(A1829&lt;&gt;"",IF(D1829="DIRECCIÓN_DE_TRANSFERENCIAS","280 0031",VLOOKUP(C1829,NIVELES!$A$14:$B$105,2,0)),"")</f>
        <v>280 4250</v>
      </c>
      <c r="AE1829" s="86" t="s">
        <v>322</v>
      </c>
      <c r="AF1829" s="86" t="s">
        <v>543</v>
      </c>
      <c r="AG1829" s="79" t="str">
        <f>+IF(AF1829&lt;&gt;"",VLOOKUP(AF1829,NIVELES!$A$666:$B$673,2,0),"")</f>
        <v>DESARROLLO_INFANTIL</v>
      </c>
      <c r="AH1829" s="78" t="s">
        <v>322</v>
      </c>
      <c r="AI1829" s="79" t="str">
        <f>IF(AH1829&lt;&gt;"",VLOOKUP(CONCATENATE(AG1829,AH1829),NIVELES!$B$676:$C$745,2,0),"")</f>
        <v>Centros Infantiles Del Buen Vivir Atencion Directa -Funcionamiento Operación Y Atencion De Unidades</v>
      </c>
      <c r="AJ1829" s="78" t="s">
        <v>517</v>
      </c>
      <c r="AK1829" s="79" t="str">
        <f>+IF(AJ1829&lt;&gt;"",VLOOKUP(AJ1829,NIVELES!$A$816:$B$892,2,0),"")</f>
        <v>NO APLICA</v>
      </c>
      <c r="AL1829" s="78" t="s">
        <v>553</v>
      </c>
      <c r="AM1829" s="78">
        <v>510204</v>
      </c>
      <c r="AN1829" s="79" t="str">
        <f>IF(AM1829&lt;&gt;"",+VLOOKUP(AM1829,NIVELES!$A$1652:$B$2466,2,0),"")</f>
        <v>Decimocuarto Sueldo</v>
      </c>
      <c r="AO1829" s="87">
        <v>6139.83</v>
      </c>
      <c r="AP1829" s="88">
        <v>558.16999999999996</v>
      </c>
      <c r="AQ1829" s="88">
        <v>558.16999999999996</v>
      </c>
      <c r="AR1829" s="88">
        <v>558.16999999999996</v>
      </c>
      <c r="AS1829" s="88">
        <v>558.16999999999996</v>
      </c>
      <c r="AT1829" s="88">
        <v>558.16999999999996</v>
      </c>
      <c r="AU1829" s="88">
        <v>558.16999999999996</v>
      </c>
      <c r="AV1829" s="88">
        <v>558.16999999999996</v>
      </c>
      <c r="AW1829" s="88">
        <v>558.16999999999996</v>
      </c>
      <c r="AX1829" s="88">
        <v>558.16999999999996</v>
      </c>
      <c r="AY1829" s="88">
        <v>558.16999999999996</v>
      </c>
      <c r="AZ1829" s="88">
        <v>558.13</v>
      </c>
      <c r="BA1829" s="88">
        <v>0</v>
      </c>
      <c r="BB1829" s="89">
        <f t="shared" si="111"/>
        <v>6139.83</v>
      </c>
      <c r="BC1829" s="90" t="str">
        <f t="shared" si="110"/>
        <v>OK</v>
      </c>
      <c r="BD1829" s="91" t="str">
        <f t="shared" si="112"/>
        <v xml:space="preserve">                  </v>
      </c>
      <c r="BE1829" s="92">
        <f t="shared" si="113"/>
        <v>1</v>
      </c>
    </row>
    <row r="1830" spans="1:57" s="74" customFormat="1" ht="50.1" customHeight="1" x14ac:dyDescent="0.2">
      <c r="A1830" s="78" t="s">
        <v>55</v>
      </c>
      <c r="B1830" s="78" t="s">
        <v>59</v>
      </c>
      <c r="C1830" s="78" t="s">
        <v>17</v>
      </c>
      <c r="D1830" s="78" t="s">
        <v>605</v>
      </c>
      <c r="E1830" s="79" t="str">
        <f>+IF(C1830&lt;&gt;"",VLOOKUP(MID(C1830,18,5),NIVELES!$A$133:$B$213,2,0),"")</f>
        <v>MANABÍ</v>
      </c>
      <c r="F1830" s="80" t="s">
        <v>98</v>
      </c>
      <c r="G1830" s="81" t="str">
        <f>+IF(F1830&lt;&gt;"",VLOOKUP(F1830,NIVELES!$A$246:$C$464,3,0),"")</f>
        <v xml:space="preserve"> </v>
      </c>
      <c r="H1830" s="82" t="s">
        <v>1024</v>
      </c>
      <c r="I1830" s="78" t="s">
        <v>2201</v>
      </c>
      <c r="J1830" s="78" t="s">
        <v>2184</v>
      </c>
      <c r="K1830" s="78" t="s">
        <v>2185</v>
      </c>
      <c r="L1830" s="78" t="s">
        <v>2805</v>
      </c>
      <c r="M1830" s="78">
        <v>117</v>
      </c>
      <c r="N1830" s="78" t="s">
        <v>2806</v>
      </c>
      <c r="O1830" s="78" t="s">
        <v>2167</v>
      </c>
      <c r="P1830" s="82">
        <v>12</v>
      </c>
      <c r="Q1830" s="78" t="s">
        <v>2204</v>
      </c>
      <c r="R1830" s="82">
        <v>1</v>
      </c>
      <c r="S1830" s="82">
        <v>1</v>
      </c>
      <c r="T1830" s="82">
        <v>1</v>
      </c>
      <c r="U1830" s="82">
        <v>1</v>
      </c>
      <c r="V1830" s="82">
        <v>1</v>
      </c>
      <c r="W1830" s="82">
        <v>1</v>
      </c>
      <c r="X1830" s="82">
        <v>1</v>
      </c>
      <c r="Y1830" s="82">
        <v>1</v>
      </c>
      <c r="Z1830" s="82">
        <v>1</v>
      </c>
      <c r="AA1830" s="82">
        <v>1</v>
      </c>
      <c r="AB1830" s="82">
        <v>1</v>
      </c>
      <c r="AC1830" s="82">
        <v>1</v>
      </c>
      <c r="AD1830" s="85" t="str">
        <f>IF(A1830&lt;&gt;"",IF(D1830="DIRECCIÓN_DE_TRANSFERENCIAS","280 0031",VLOOKUP(C1830,NIVELES!$A$14:$B$105,2,0)),"")</f>
        <v>280 4250</v>
      </c>
      <c r="AE1830" s="86" t="s">
        <v>322</v>
      </c>
      <c r="AF1830" s="86" t="s">
        <v>543</v>
      </c>
      <c r="AG1830" s="79" t="str">
        <f>+IF(AF1830&lt;&gt;"",VLOOKUP(AF1830,NIVELES!$A$666:$B$673,2,0),"")</f>
        <v>DESARROLLO_INFANTIL</v>
      </c>
      <c r="AH1830" s="78" t="s">
        <v>322</v>
      </c>
      <c r="AI1830" s="79" t="str">
        <f>IF(AH1830&lt;&gt;"",VLOOKUP(CONCATENATE(AG1830,AH1830),NIVELES!$B$676:$C$745,2,0),"")</f>
        <v>Centros Infantiles Del Buen Vivir Atencion Directa -Funcionamiento Operación Y Atencion De Unidades</v>
      </c>
      <c r="AJ1830" s="78" t="s">
        <v>517</v>
      </c>
      <c r="AK1830" s="79" t="str">
        <f>+IF(AJ1830&lt;&gt;"",VLOOKUP(AJ1830,NIVELES!$A$816:$B$892,2,0),"")</f>
        <v>NO APLICA</v>
      </c>
      <c r="AL1830" s="78" t="s">
        <v>553</v>
      </c>
      <c r="AM1830" s="78">
        <v>510510</v>
      </c>
      <c r="AN1830" s="79" t="str">
        <f>IF(AM1830&lt;&gt;"",+VLOOKUP(AM1830,NIVELES!$A$1652:$B$2466,2,0),"")</f>
        <v>Servicios Personales por Contrato</v>
      </c>
      <c r="AO1830" s="87">
        <v>54032</v>
      </c>
      <c r="AP1830" s="88">
        <v>4912</v>
      </c>
      <c r="AQ1830" s="88">
        <v>4912</v>
      </c>
      <c r="AR1830" s="88">
        <v>4912</v>
      </c>
      <c r="AS1830" s="88">
        <v>4912</v>
      </c>
      <c r="AT1830" s="88">
        <v>4912</v>
      </c>
      <c r="AU1830" s="88">
        <v>4912</v>
      </c>
      <c r="AV1830" s="88">
        <v>4912</v>
      </c>
      <c r="AW1830" s="88">
        <v>4912</v>
      </c>
      <c r="AX1830" s="88">
        <v>4912</v>
      </c>
      <c r="AY1830" s="88">
        <v>4912</v>
      </c>
      <c r="AZ1830" s="88">
        <v>4912</v>
      </c>
      <c r="BA1830" s="88">
        <v>0</v>
      </c>
      <c r="BB1830" s="89">
        <f t="shared" si="111"/>
        <v>54032</v>
      </c>
      <c r="BC1830" s="90" t="str">
        <f t="shared" si="110"/>
        <v>OK</v>
      </c>
      <c r="BD1830" s="91" t="str">
        <f t="shared" si="112"/>
        <v xml:space="preserve">                  </v>
      </c>
      <c r="BE1830" s="92">
        <f t="shared" si="113"/>
        <v>12</v>
      </c>
    </row>
    <row r="1831" spans="1:57" s="74" customFormat="1" ht="50.1" customHeight="1" x14ac:dyDescent="0.2">
      <c r="A1831" s="78" t="s">
        <v>55</v>
      </c>
      <c r="B1831" s="78" t="s">
        <v>59</v>
      </c>
      <c r="C1831" s="78" t="s">
        <v>17</v>
      </c>
      <c r="D1831" s="78" t="s">
        <v>605</v>
      </c>
      <c r="E1831" s="79" t="str">
        <f>+IF(C1831&lt;&gt;"",VLOOKUP(MID(C1831,18,5),NIVELES!$A$133:$B$213,2,0),"")</f>
        <v>MANABÍ</v>
      </c>
      <c r="F1831" s="80" t="s">
        <v>98</v>
      </c>
      <c r="G1831" s="81" t="str">
        <f>+IF(F1831&lt;&gt;"",VLOOKUP(F1831,NIVELES!$A$246:$C$464,3,0),"")</f>
        <v xml:space="preserve"> </v>
      </c>
      <c r="H1831" s="82" t="s">
        <v>1024</v>
      </c>
      <c r="I1831" s="78" t="s">
        <v>2201</v>
      </c>
      <c r="J1831" s="78" t="s">
        <v>2184</v>
      </c>
      <c r="K1831" s="78" t="s">
        <v>2185</v>
      </c>
      <c r="L1831" s="78" t="s">
        <v>2805</v>
      </c>
      <c r="M1831" s="78">
        <v>117</v>
      </c>
      <c r="N1831" s="78" t="s">
        <v>2806</v>
      </c>
      <c r="O1831" s="78" t="s">
        <v>2167</v>
      </c>
      <c r="P1831" s="82">
        <v>12</v>
      </c>
      <c r="Q1831" s="78" t="s">
        <v>2204</v>
      </c>
      <c r="R1831" s="82">
        <v>1</v>
      </c>
      <c r="S1831" s="82">
        <v>1</v>
      </c>
      <c r="T1831" s="82">
        <v>1</v>
      </c>
      <c r="U1831" s="82">
        <v>1</v>
      </c>
      <c r="V1831" s="82">
        <v>1</v>
      </c>
      <c r="W1831" s="82">
        <v>1</v>
      </c>
      <c r="X1831" s="82">
        <v>1</v>
      </c>
      <c r="Y1831" s="82">
        <v>1</v>
      </c>
      <c r="Z1831" s="82">
        <v>1</v>
      </c>
      <c r="AA1831" s="82">
        <v>1</v>
      </c>
      <c r="AB1831" s="82">
        <v>1</v>
      </c>
      <c r="AC1831" s="82">
        <v>1</v>
      </c>
      <c r="AD1831" s="85" t="str">
        <f>IF(A1831&lt;&gt;"",IF(D1831="DIRECCIÓN_DE_TRANSFERENCIAS","280 0031",VLOOKUP(C1831,NIVELES!$A$14:$B$105,2,0)),"")</f>
        <v>280 4250</v>
      </c>
      <c r="AE1831" s="86" t="s">
        <v>322</v>
      </c>
      <c r="AF1831" s="86" t="s">
        <v>543</v>
      </c>
      <c r="AG1831" s="79" t="str">
        <f>+IF(AF1831&lt;&gt;"",VLOOKUP(AF1831,NIVELES!$A$666:$B$673,2,0),"")</f>
        <v>DESARROLLO_INFANTIL</v>
      </c>
      <c r="AH1831" s="78" t="s">
        <v>322</v>
      </c>
      <c r="AI1831" s="79" t="str">
        <f>IF(AH1831&lt;&gt;"",VLOOKUP(CONCATENATE(AG1831,AH1831),NIVELES!$B$676:$C$745,2,0),"")</f>
        <v>Centros Infantiles Del Buen Vivir Atencion Directa -Funcionamiento Operación Y Atencion De Unidades</v>
      </c>
      <c r="AJ1831" s="78" t="s">
        <v>517</v>
      </c>
      <c r="AK1831" s="79" t="str">
        <f>+IF(AJ1831&lt;&gt;"",VLOOKUP(AJ1831,NIVELES!$A$816:$B$892,2,0),"")</f>
        <v>NO APLICA</v>
      </c>
      <c r="AL1831" s="78" t="s">
        <v>553</v>
      </c>
      <c r="AM1831" s="78">
        <v>510601</v>
      </c>
      <c r="AN1831" s="79" t="str">
        <f>IF(AM1831&lt;&gt;"",+VLOOKUP(AM1831,NIVELES!$A$1652:$B$2466,2,0),"")</f>
        <v>Aporte Patronal</v>
      </c>
      <c r="AO1831" s="87">
        <v>11295.42</v>
      </c>
      <c r="AP1831" s="88">
        <v>1026.8599999999999</v>
      </c>
      <c r="AQ1831" s="88">
        <v>1026.8599999999999</v>
      </c>
      <c r="AR1831" s="88">
        <v>1026.8599999999999</v>
      </c>
      <c r="AS1831" s="88">
        <v>1026.8599999999999</v>
      </c>
      <c r="AT1831" s="88">
        <v>1026.8599999999999</v>
      </c>
      <c r="AU1831" s="88">
        <v>1026.8599999999999</v>
      </c>
      <c r="AV1831" s="88">
        <v>1026.8599999999999</v>
      </c>
      <c r="AW1831" s="88">
        <v>1026.8599999999999</v>
      </c>
      <c r="AX1831" s="88">
        <v>1026.8599999999999</v>
      </c>
      <c r="AY1831" s="88">
        <v>1020.73</v>
      </c>
      <c r="AZ1831" s="88">
        <v>1032.95</v>
      </c>
      <c r="BA1831" s="88">
        <v>0</v>
      </c>
      <c r="BB1831" s="89">
        <f t="shared" si="111"/>
        <v>11295.42</v>
      </c>
      <c r="BC1831" s="90" t="str">
        <f t="shared" si="110"/>
        <v>OK</v>
      </c>
      <c r="BD1831" s="91" t="str">
        <f t="shared" si="112"/>
        <v xml:space="preserve">                  </v>
      </c>
      <c r="BE1831" s="92">
        <f t="shared" si="113"/>
        <v>12</v>
      </c>
    </row>
    <row r="1832" spans="1:57" s="74" customFormat="1" ht="50.1" customHeight="1" x14ac:dyDescent="0.2">
      <c r="A1832" s="78" t="s">
        <v>55</v>
      </c>
      <c r="B1832" s="78" t="s">
        <v>59</v>
      </c>
      <c r="C1832" s="78" t="s">
        <v>17</v>
      </c>
      <c r="D1832" s="78" t="s">
        <v>605</v>
      </c>
      <c r="E1832" s="79" t="str">
        <f>+IF(C1832&lt;&gt;"",VLOOKUP(MID(C1832,18,5),NIVELES!$A$133:$B$213,2,0),"")</f>
        <v>MANABÍ</v>
      </c>
      <c r="F1832" s="80" t="s">
        <v>98</v>
      </c>
      <c r="G1832" s="81" t="str">
        <f>+IF(F1832&lt;&gt;"",VLOOKUP(F1832,NIVELES!$A$246:$C$464,3,0),"")</f>
        <v xml:space="preserve"> </v>
      </c>
      <c r="H1832" s="82" t="s">
        <v>1024</v>
      </c>
      <c r="I1832" s="78" t="s">
        <v>2201</v>
      </c>
      <c r="J1832" s="78" t="s">
        <v>2184</v>
      </c>
      <c r="K1832" s="78" t="s">
        <v>2185</v>
      </c>
      <c r="L1832" s="78" t="s">
        <v>2805</v>
      </c>
      <c r="M1832" s="78">
        <v>117</v>
      </c>
      <c r="N1832" s="78" t="s">
        <v>2806</v>
      </c>
      <c r="O1832" s="78" t="s">
        <v>2167</v>
      </c>
      <c r="P1832" s="82">
        <v>12</v>
      </c>
      <c r="Q1832" s="78" t="s">
        <v>2204</v>
      </c>
      <c r="R1832" s="82">
        <v>1</v>
      </c>
      <c r="S1832" s="82">
        <v>1</v>
      </c>
      <c r="T1832" s="82">
        <v>1</v>
      </c>
      <c r="U1832" s="82">
        <v>1</v>
      </c>
      <c r="V1832" s="82">
        <v>1</v>
      </c>
      <c r="W1832" s="82">
        <v>1</v>
      </c>
      <c r="X1832" s="82">
        <v>1</v>
      </c>
      <c r="Y1832" s="82">
        <v>1</v>
      </c>
      <c r="Z1832" s="82">
        <v>1</v>
      </c>
      <c r="AA1832" s="82">
        <v>1</v>
      </c>
      <c r="AB1832" s="82">
        <v>1</v>
      </c>
      <c r="AC1832" s="82">
        <v>1</v>
      </c>
      <c r="AD1832" s="85" t="str">
        <f>IF(A1832&lt;&gt;"",IF(D1832="DIRECCIÓN_DE_TRANSFERENCIAS","280 0031",VLOOKUP(C1832,NIVELES!$A$14:$B$105,2,0)),"")</f>
        <v>280 4250</v>
      </c>
      <c r="AE1832" s="86" t="s">
        <v>322</v>
      </c>
      <c r="AF1832" s="86" t="s">
        <v>543</v>
      </c>
      <c r="AG1832" s="79" t="str">
        <f>+IF(AF1832&lt;&gt;"",VLOOKUP(AF1832,NIVELES!$A$666:$B$673,2,0),"")</f>
        <v>DESARROLLO_INFANTIL</v>
      </c>
      <c r="AH1832" s="78" t="s">
        <v>322</v>
      </c>
      <c r="AI1832" s="79" t="str">
        <f>IF(AH1832&lt;&gt;"",VLOOKUP(CONCATENATE(AG1832,AH1832),NIVELES!$B$676:$C$745,2,0),"")</f>
        <v>Centros Infantiles Del Buen Vivir Atencion Directa -Funcionamiento Operación Y Atencion De Unidades</v>
      </c>
      <c r="AJ1832" s="78" t="s">
        <v>517</v>
      </c>
      <c r="AK1832" s="79" t="str">
        <f>+IF(AJ1832&lt;&gt;"",VLOOKUP(AJ1832,NIVELES!$A$816:$B$892,2,0),"")</f>
        <v>NO APLICA</v>
      </c>
      <c r="AL1832" s="78" t="s">
        <v>553</v>
      </c>
      <c r="AM1832" s="78">
        <v>510602</v>
      </c>
      <c r="AN1832" s="79" t="str">
        <f>IF(AM1832&lt;&gt;"",+VLOOKUP(AM1832,NIVELES!$A$1652:$B$2466,2,0),"")</f>
        <v>Fondo de Reserva</v>
      </c>
      <c r="AO1832" s="87">
        <v>9754.25</v>
      </c>
      <c r="AP1832" s="88">
        <v>886.75</v>
      </c>
      <c r="AQ1832" s="88">
        <v>886.75</v>
      </c>
      <c r="AR1832" s="88">
        <v>886.75</v>
      </c>
      <c r="AS1832" s="88">
        <v>886.75</v>
      </c>
      <c r="AT1832" s="88">
        <v>886.75</v>
      </c>
      <c r="AU1832" s="88">
        <v>886.75</v>
      </c>
      <c r="AV1832" s="88">
        <v>886.75</v>
      </c>
      <c r="AW1832" s="88">
        <v>886.75</v>
      </c>
      <c r="AX1832" s="88">
        <v>886.75</v>
      </c>
      <c r="AY1832" s="88">
        <v>886.75</v>
      </c>
      <c r="AZ1832" s="88">
        <v>886.75</v>
      </c>
      <c r="BA1832" s="88">
        <v>0</v>
      </c>
      <c r="BB1832" s="89">
        <f t="shared" si="111"/>
        <v>9754.25</v>
      </c>
      <c r="BC1832" s="90" t="str">
        <f t="shared" si="110"/>
        <v>OK</v>
      </c>
      <c r="BD1832" s="91" t="str">
        <f t="shared" si="112"/>
        <v xml:space="preserve">                  </v>
      </c>
      <c r="BE1832" s="92">
        <f t="shared" si="113"/>
        <v>12</v>
      </c>
    </row>
    <row r="1833" spans="1:57" s="74" customFormat="1" ht="50.1" customHeight="1" x14ac:dyDescent="0.2">
      <c r="A1833" s="78" t="s">
        <v>55</v>
      </c>
      <c r="B1833" s="78" t="s">
        <v>59</v>
      </c>
      <c r="C1833" s="78" t="s">
        <v>17</v>
      </c>
      <c r="D1833" s="78" t="s">
        <v>605</v>
      </c>
      <c r="E1833" s="79" t="str">
        <f>+IF(C1833&lt;&gt;"",VLOOKUP(MID(C1833,18,5),NIVELES!$A$133:$B$213,2,0),"")</f>
        <v>MANABÍ</v>
      </c>
      <c r="F1833" s="80" t="s">
        <v>98</v>
      </c>
      <c r="G1833" s="81" t="str">
        <f>+IF(F1833&lt;&gt;"",VLOOKUP(F1833,NIVELES!$A$246:$C$464,3,0),"")</f>
        <v xml:space="preserve"> </v>
      </c>
      <c r="H1833" s="82" t="s">
        <v>1024</v>
      </c>
      <c r="I1833" s="78" t="s">
        <v>2201</v>
      </c>
      <c r="J1833" s="78" t="s">
        <v>2184</v>
      </c>
      <c r="K1833" s="78" t="s">
        <v>2185</v>
      </c>
      <c r="L1833" s="78" t="s">
        <v>2805</v>
      </c>
      <c r="M1833" s="78">
        <v>117</v>
      </c>
      <c r="N1833" s="78" t="s">
        <v>2806</v>
      </c>
      <c r="O1833" s="78" t="s">
        <v>2174</v>
      </c>
      <c r="P1833" s="82">
        <v>12</v>
      </c>
      <c r="Q1833" s="78" t="s">
        <v>2685</v>
      </c>
      <c r="R1833" s="82">
        <v>1</v>
      </c>
      <c r="S1833" s="82">
        <v>1</v>
      </c>
      <c r="T1833" s="82">
        <v>1</v>
      </c>
      <c r="U1833" s="82">
        <v>1</v>
      </c>
      <c r="V1833" s="82">
        <v>1</v>
      </c>
      <c r="W1833" s="82">
        <v>1</v>
      </c>
      <c r="X1833" s="82">
        <v>1</v>
      </c>
      <c r="Y1833" s="82">
        <v>1</v>
      </c>
      <c r="Z1833" s="82">
        <v>1</v>
      </c>
      <c r="AA1833" s="82">
        <v>1</v>
      </c>
      <c r="AB1833" s="82">
        <v>1</v>
      </c>
      <c r="AC1833" s="82">
        <v>1</v>
      </c>
      <c r="AD1833" s="85" t="str">
        <f>IF(A1833&lt;&gt;"",IF(D1833="DIRECCIÓN_DE_TRANSFERENCIAS","280 0031",VLOOKUP(C1833,NIVELES!$A$14:$B$105,2,0)),"")</f>
        <v>280 4250</v>
      </c>
      <c r="AE1833" s="86" t="s">
        <v>322</v>
      </c>
      <c r="AF1833" s="86" t="s">
        <v>543</v>
      </c>
      <c r="AG1833" s="79" t="str">
        <f>+IF(AF1833&lt;&gt;"",VLOOKUP(AF1833,NIVELES!$A$666:$B$673,2,0),"")</f>
        <v>DESARROLLO_INFANTIL</v>
      </c>
      <c r="AH1833" s="78" t="s">
        <v>322</v>
      </c>
      <c r="AI1833" s="79" t="str">
        <f>IF(AH1833&lt;&gt;"",VLOOKUP(CONCATENATE(AG1833,AH1833),NIVELES!$B$676:$C$745,2,0),"")</f>
        <v>Centros Infantiles Del Buen Vivir Atencion Directa -Funcionamiento Operación Y Atencion De Unidades</v>
      </c>
      <c r="AJ1833" s="78" t="s">
        <v>517</v>
      </c>
      <c r="AK1833" s="79" t="str">
        <f>+IF(AJ1833&lt;&gt;"",VLOOKUP(AJ1833,NIVELES!$A$816:$B$892,2,0),"")</f>
        <v>NO APLICA</v>
      </c>
      <c r="AL1833" s="78" t="s">
        <v>554</v>
      </c>
      <c r="AM1833" s="78">
        <v>530101</v>
      </c>
      <c r="AN1833" s="79" t="str">
        <f>IF(AM1833&lt;&gt;"",+VLOOKUP(AM1833,NIVELES!$A$1652:$B$2466,2,0),"")</f>
        <v>Agua Potable</v>
      </c>
      <c r="AO1833" s="87">
        <v>3000</v>
      </c>
      <c r="AP1833" s="88">
        <v>250</v>
      </c>
      <c r="AQ1833" s="88">
        <v>250</v>
      </c>
      <c r="AR1833" s="88">
        <v>250</v>
      </c>
      <c r="AS1833" s="88">
        <v>250</v>
      </c>
      <c r="AT1833" s="88">
        <v>250</v>
      </c>
      <c r="AU1833" s="88">
        <v>250</v>
      </c>
      <c r="AV1833" s="88">
        <v>250</v>
      </c>
      <c r="AW1833" s="88">
        <v>250</v>
      </c>
      <c r="AX1833" s="88">
        <v>250</v>
      </c>
      <c r="AY1833" s="88">
        <v>250</v>
      </c>
      <c r="AZ1833" s="88">
        <v>250</v>
      </c>
      <c r="BA1833" s="88">
        <v>250</v>
      </c>
      <c r="BB1833" s="89">
        <f t="shared" si="111"/>
        <v>3000</v>
      </c>
      <c r="BC1833" s="90" t="str">
        <f t="shared" si="110"/>
        <v>OK</v>
      </c>
      <c r="BD1833" s="91" t="str">
        <f t="shared" si="112"/>
        <v xml:space="preserve">                  </v>
      </c>
      <c r="BE1833" s="92">
        <f t="shared" si="113"/>
        <v>12</v>
      </c>
    </row>
    <row r="1834" spans="1:57" s="74" customFormat="1" ht="50.1" customHeight="1" x14ac:dyDescent="0.2">
      <c r="A1834" s="78" t="s">
        <v>55</v>
      </c>
      <c r="B1834" s="78" t="s">
        <v>59</v>
      </c>
      <c r="C1834" s="78" t="s">
        <v>17</v>
      </c>
      <c r="D1834" s="78" t="s">
        <v>605</v>
      </c>
      <c r="E1834" s="79" t="str">
        <f>+IF(C1834&lt;&gt;"",VLOOKUP(MID(C1834,18,5),NIVELES!$A$133:$B$213,2,0),"")</f>
        <v>MANABÍ</v>
      </c>
      <c r="F1834" s="80" t="s">
        <v>98</v>
      </c>
      <c r="G1834" s="81" t="str">
        <f>+IF(F1834&lt;&gt;"",VLOOKUP(F1834,NIVELES!$A$246:$C$464,3,0),"")</f>
        <v xml:space="preserve"> </v>
      </c>
      <c r="H1834" s="82" t="s">
        <v>1024</v>
      </c>
      <c r="I1834" s="78" t="s">
        <v>2201</v>
      </c>
      <c r="J1834" s="78" t="s">
        <v>2184</v>
      </c>
      <c r="K1834" s="78" t="s">
        <v>2185</v>
      </c>
      <c r="L1834" s="78" t="s">
        <v>2805</v>
      </c>
      <c r="M1834" s="78">
        <v>117</v>
      </c>
      <c r="N1834" s="78" t="s">
        <v>2806</v>
      </c>
      <c r="O1834" s="78" t="s">
        <v>2174</v>
      </c>
      <c r="P1834" s="82">
        <v>12</v>
      </c>
      <c r="Q1834" s="78" t="s">
        <v>2686</v>
      </c>
      <c r="R1834" s="82">
        <v>1</v>
      </c>
      <c r="S1834" s="82">
        <v>1</v>
      </c>
      <c r="T1834" s="82">
        <v>1</v>
      </c>
      <c r="U1834" s="82">
        <v>1</v>
      </c>
      <c r="V1834" s="82">
        <v>1</v>
      </c>
      <c r="W1834" s="82">
        <v>1</v>
      </c>
      <c r="X1834" s="82">
        <v>1</v>
      </c>
      <c r="Y1834" s="82">
        <v>1</v>
      </c>
      <c r="Z1834" s="82">
        <v>1</v>
      </c>
      <c r="AA1834" s="82">
        <v>1</v>
      </c>
      <c r="AB1834" s="82">
        <v>1</v>
      </c>
      <c r="AC1834" s="82">
        <v>1</v>
      </c>
      <c r="AD1834" s="85" t="str">
        <f>IF(A1834&lt;&gt;"",IF(D1834="DIRECCIÓN_DE_TRANSFERENCIAS","280 0031",VLOOKUP(C1834,NIVELES!$A$14:$B$105,2,0)),"")</f>
        <v>280 4250</v>
      </c>
      <c r="AE1834" s="86" t="s">
        <v>322</v>
      </c>
      <c r="AF1834" s="86" t="s">
        <v>543</v>
      </c>
      <c r="AG1834" s="79" t="str">
        <f>+IF(AF1834&lt;&gt;"",VLOOKUP(AF1834,NIVELES!$A$666:$B$673,2,0),"")</f>
        <v>DESARROLLO_INFANTIL</v>
      </c>
      <c r="AH1834" s="78" t="s">
        <v>322</v>
      </c>
      <c r="AI1834" s="79" t="str">
        <f>IF(AH1834&lt;&gt;"",VLOOKUP(CONCATENATE(AG1834,AH1834),NIVELES!$B$676:$C$745,2,0),"")</f>
        <v>Centros Infantiles Del Buen Vivir Atencion Directa -Funcionamiento Operación Y Atencion De Unidades</v>
      </c>
      <c r="AJ1834" s="78" t="s">
        <v>517</v>
      </c>
      <c r="AK1834" s="79" t="str">
        <f>+IF(AJ1834&lt;&gt;"",VLOOKUP(AJ1834,NIVELES!$A$816:$B$892,2,0),"")</f>
        <v>NO APLICA</v>
      </c>
      <c r="AL1834" s="78" t="s">
        <v>554</v>
      </c>
      <c r="AM1834" s="78">
        <v>530104</v>
      </c>
      <c r="AN1834" s="79" t="str">
        <f>IF(AM1834&lt;&gt;"",+VLOOKUP(AM1834,NIVELES!$A$1652:$B$2466,2,0),"")</f>
        <v>Energía Eléctrica</v>
      </c>
      <c r="AO1834" s="87">
        <v>1800</v>
      </c>
      <c r="AP1834" s="88">
        <v>150</v>
      </c>
      <c r="AQ1834" s="88">
        <v>150</v>
      </c>
      <c r="AR1834" s="88">
        <v>150</v>
      </c>
      <c r="AS1834" s="88">
        <v>150</v>
      </c>
      <c r="AT1834" s="88">
        <v>150</v>
      </c>
      <c r="AU1834" s="88">
        <v>150</v>
      </c>
      <c r="AV1834" s="88">
        <v>150</v>
      </c>
      <c r="AW1834" s="88">
        <v>150</v>
      </c>
      <c r="AX1834" s="88">
        <v>150</v>
      </c>
      <c r="AY1834" s="88">
        <v>150</v>
      </c>
      <c r="AZ1834" s="88">
        <v>150</v>
      </c>
      <c r="BA1834" s="88">
        <v>150</v>
      </c>
      <c r="BB1834" s="89">
        <f t="shared" si="111"/>
        <v>1800</v>
      </c>
      <c r="BC1834" s="90" t="str">
        <f t="shared" si="110"/>
        <v>OK</v>
      </c>
      <c r="BD1834" s="91" t="str">
        <f t="shared" si="112"/>
        <v xml:space="preserve">                  </v>
      </c>
      <c r="BE1834" s="92">
        <f t="shared" si="113"/>
        <v>12</v>
      </c>
    </row>
    <row r="1835" spans="1:57" s="74" customFormat="1" ht="50.1" customHeight="1" x14ac:dyDescent="0.2">
      <c r="A1835" s="78" t="s">
        <v>55</v>
      </c>
      <c r="B1835" s="78" t="s">
        <v>59</v>
      </c>
      <c r="C1835" s="78" t="s">
        <v>17</v>
      </c>
      <c r="D1835" s="78" t="s">
        <v>605</v>
      </c>
      <c r="E1835" s="79" t="str">
        <f>+IF(C1835&lt;&gt;"",VLOOKUP(MID(C1835,18,5),NIVELES!$A$133:$B$213,2,0),"")</f>
        <v>MANABÍ</v>
      </c>
      <c r="F1835" s="80" t="s">
        <v>98</v>
      </c>
      <c r="G1835" s="81" t="str">
        <f>+IF(F1835&lt;&gt;"",VLOOKUP(F1835,NIVELES!$A$246:$C$464,3,0),"")</f>
        <v xml:space="preserve"> </v>
      </c>
      <c r="H1835" s="82" t="s">
        <v>1024</v>
      </c>
      <c r="I1835" s="78" t="s">
        <v>2201</v>
      </c>
      <c r="J1835" s="78" t="s">
        <v>2184</v>
      </c>
      <c r="K1835" s="78" t="s">
        <v>2185</v>
      </c>
      <c r="L1835" s="78" t="s">
        <v>2805</v>
      </c>
      <c r="M1835" s="78">
        <v>117</v>
      </c>
      <c r="N1835" s="78" t="s">
        <v>2806</v>
      </c>
      <c r="O1835" s="78" t="s">
        <v>2174</v>
      </c>
      <c r="P1835" s="82">
        <v>12</v>
      </c>
      <c r="Q1835" s="78" t="s">
        <v>2687</v>
      </c>
      <c r="R1835" s="82">
        <v>1</v>
      </c>
      <c r="S1835" s="82">
        <v>1</v>
      </c>
      <c r="T1835" s="82">
        <v>1</v>
      </c>
      <c r="U1835" s="82">
        <v>1</v>
      </c>
      <c r="V1835" s="82">
        <v>1</v>
      </c>
      <c r="W1835" s="82">
        <v>1</v>
      </c>
      <c r="X1835" s="82">
        <v>1</v>
      </c>
      <c r="Y1835" s="82">
        <v>1</v>
      </c>
      <c r="Z1835" s="82">
        <v>1</v>
      </c>
      <c r="AA1835" s="82">
        <v>1</v>
      </c>
      <c r="AB1835" s="82">
        <v>1</v>
      </c>
      <c r="AC1835" s="82">
        <v>1</v>
      </c>
      <c r="AD1835" s="85" t="str">
        <f>IF(A1835&lt;&gt;"",IF(D1835="DIRECCIÓN_DE_TRANSFERENCIAS","280 0031",VLOOKUP(C1835,NIVELES!$A$14:$B$105,2,0)),"")</f>
        <v>280 4250</v>
      </c>
      <c r="AE1835" s="86" t="s">
        <v>322</v>
      </c>
      <c r="AF1835" s="86" t="s">
        <v>543</v>
      </c>
      <c r="AG1835" s="79" t="str">
        <f>+IF(AF1835&lt;&gt;"",VLOOKUP(AF1835,NIVELES!$A$666:$B$673,2,0),"")</f>
        <v>DESARROLLO_INFANTIL</v>
      </c>
      <c r="AH1835" s="78" t="s">
        <v>322</v>
      </c>
      <c r="AI1835" s="79" t="str">
        <f>IF(AH1835&lt;&gt;"",VLOOKUP(CONCATENATE(AG1835,AH1835),NIVELES!$B$676:$C$745,2,0),"")</f>
        <v>Centros Infantiles Del Buen Vivir Atencion Directa -Funcionamiento Operación Y Atencion De Unidades</v>
      </c>
      <c r="AJ1835" s="78" t="s">
        <v>517</v>
      </c>
      <c r="AK1835" s="79" t="str">
        <f>+IF(AJ1835&lt;&gt;"",VLOOKUP(AJ1835,NIVELES!$A$816:$B$892,2,0),"")</f>
        <v>NO APLICA</v>
      </c>
      <c r="AL1835" s="78" t="s">
        <v>554</v>
      </c>
      <c r="AM1835" s="78">
        <v>530105</v>
      </c>
      <c r="AN1835" s="79" t="str">
        <f>IF(AM1835&lt;&gt;"",+VLOOKUP(AM1835,NIVELES!$A$1652:$B$2466,2,0),"")</f>
        <v>Telecomunicaciones</v>
      </c>
      <c r="AO1835" s="87">
        <v>420</v>
      </c>
      <c r="AP1835" s="88">
        <v>35</v>
      </c>
      <c r="AQ1835" s="88">
        <v>35</v>
      </c>
      <c r="AR1835" s="88">
        <v>35</v>
      </c>
      <c r="AS1835" s="88">
        <v>35</v>
      </c>
      <c r="AT1835" s="88">
        <v>35</v>
      </c>
      <c r="AU1835" s="88">
        <v>35</v>
      </c>
      <c r="AV1835" s="88">
        <v>35</v>
      </c>
      <c r="AW1835" s="88">
        <v>35</v>
      </c>
      <c r="AX1835" s="88">
        <v>35</v>
      </c>
      <c r="AY1835" s="88">
        <v>35</v>
      </c>
      <c r="AZ1835" s="88">
        <v>35</v>
      </c>
      <c r="BA1835" s="88">
        <v>35</v>
      </c>
      <c r="BB1835" s="89">
        <f t="shared" si="111"/>
        <v>420</v>
      </c>
      <c r="BC1835" s="90" t="str">
        <f t="shared" si="110"/>
        <v>OK</v>
      </c>
      <c r="BD1835" s="91" t="str">
        <f t="shared" si="112"/>
        <v xml:space="preserve">                  </v>
      </c>
      <c r="BE1835" s="92">
        <f t="shared" si="113"/>
        <v>12</v>
      </c>
    </row>
    <row r="1836" spans="1:57" s="74" customFormat="1" ht="50.1" customHeight="1" x14ac:dyDescent="0.2">
      <c r="A1836" s="78" t="s">
        <v>55</v>
      </c>
      <c r="B1836" s="78" t="s">
        <v>59</v>
      </c>
      <c r="C1836" s="78" t="s">
        <v>17</v>
      </c>
      <c r="D1836" s="78" t="s">
        <v>605</v>
      </c>
      <c r="E1836" s="79" t="str">
        <f>+IF(C1836&lt;&gt;"",VLOOKUP(MID(C1836,18,5),NIVELES!$A$133:$B$213,2,0),"")</f>
        <v>MANABÍ</v>
      </c>
      <c r="F1836" s="80" t="s">
        <v>98</v>
      </c>
      <c r="G1836" s="81" t="str">
        <f>+IF(F1836&lt;&gt;"",VLOOKUP(F1836,NIVELES!$A$246:$C$464,3,0),"")</f>
        <v xml:space="preserve"> </v>
      </c>
      <c r="H1836" s="82" t="s">
        <v>1024</v>
      </c>
      <c r="I1836" s="78" t="s">
        <v>2201</v>
      </c>
      <c r="J1836" s="78" t="s">
        <v>2184</v>
      </c>
      <c r="K1836" s="78" t="s">
        <v>2185</v>
      </c>
      <c r="L1836" s="78" t="s">
        <v>2805</v>
      </c>
      <c r="M1836" s="78">
        <v>117</v>
      </c>
      <c r="N1836" s="78" t="s">
        <v>2806</v>
      </c>
      <c r="O1836" s="78" t="s">
        <v>2688</v>
      </c>
      <c r="P1836" s="82">
        <v>0</v>
      </c>
      <c r="Q1836" s="78" t="s">
        <v>2754</v>
      </c>
      <c r="R1836" s="82"/>
      <c r="S1836" s="82"/>
      <c r="T1836" s="82"/>
      <c r="U1836" s="82"/>
      <c r="V1836" s="82"/>
      <c r="W1836" s="82"/>
      <c r="X1836" s="82"/>
      <c r="Y1836" s="82"/>
      <c r="Z1836" s="82"/>
      <c r="AA1836" s="82"/>
      <c r="AB1836" s="82"/>
      <c r="AC1836" s="82"/>
      <c r="AD1836" s="85" t="str">
        <f>IF(A1836&lt;&gt;"",IF(D1836="DIRECCIÓN_DE_TRANSFERENCIAS","280 0031",VLOOKUP(C1836,NIVELES!$A$14:$B$105,2,0)),"")</f>
        <v>280 4250</v>
      </c>
      <c r="AE1836" s="86" t="s">
        <v>322</v>
      </c>
      <c r="AF1836" s="86" t="s">
        <v>543</v>
      </c>
      <c r="AG1836" s="79" t="str">
        <f>+IF(AF1836&lt;&gt;"",VLOOKUP(AF1836,NIVELES!$A$666:$B$673,2,0),"")</f>
        <v>DESARROLLO_INFANTIL</v>
      </c>
      <c r="AH1836" s="78" t="s">
        <v>322</v>
      </c>
      <c r="AI1836" s="79" t="str">
        <f>IF(AH1836&lt;&gt;"",VLOOKUP(CONCATENATE(AG1836,AH1836),NIVELES!$B$676:$C$745,2,0),"")</f>
        <v>Centros Infantiles Del Buen Vivir Atencion Directa -Funcionamiento Operación Y Atencion De Unidades</v>
      </c>
      <c r="AJ1836" s="78" t="s">
        <v>517</v>
      </c>
      <c r="AK1836" s="79" t="str">
        <f>+IF(AJ1836&lt;&gt;"",VLOOKUP(AJ1836,NIVELES!$A$816:$B$892,2,0),"")</f>
        <v>NO APLICA</v>
      </c>
      <c r="AL1836" s="78" t="s">
        <v>554</v>
      </c>
      <c r="AM1836" s="78">
        <v>530208</v>
      </c>
      <c r="AN1836" s="79" t="str">
        <f>IF(AM1836&lt;&gt;"",+VLOOKUP(AM1836,NIVELES!$A$1652:$B$2466,2,0),"")</f>
        <v>Servicio de Seguridad y Vigilancia</v>
      </c>
      <c r="AO1836" s="87">
        <v>0</v>
      </c>
      <c r="AP1836" s="88">
        <v>0</v>
      </c>
      <c r="AQ1836" s="88">
        <v>0</v>
      </c>
      <c r="AR1836" s="88">
        <v>0</v>
      </c>
      <c r="AS1836" s="88">
        <v>0</v>
      </c>
      <c r="AT1836" s="88">
        <v>0</v>
      </c>
      <c r="AU1836" s="88">
        <v>0</v>
      </c>
      <c r="AV1836" s="88">
        <v>0</v>
      </c>
      <c r="AW1836" s="88">
        <v>0</v>
      </c>
      <c r="AX1836" s="88">
        <v>0</v>
      </c>
      <c r="AY1836" s="88">
        <v>0</v>
      </c>
      <c r="AZ1836" s="88">
        <v>0</v>
      </c>
      <c r="BA1836" s="88">
        <v>0</v>
      </c>
      <c r="BB1836" s="89">
        <f t="shared" si="111"/>
        <v>0</v>
      </c>
      <c r="BC1836" s="90" t="str">
        <f t="shared" si="110"/>
        <v>OK</v>
      </c>
      <c r="BD1836" s="91" t="str">
        <f t="shared" si="112"/>
        <v xml:space="preserve">                  </v>
      </c>
      <c r="BE1836" s="92">
        <f t="shared" si="113"/>
        <v>0</v>
      </c>
    </row>
    <row r="1837" spans="1:57" s="74" customFormat="1" ht="50.1" customHeight="1" x14ac:dyDescent="0.2">
      <c r="A1837" s="78" t="s">
        <v>55</v>
      </c>
      <c r="B1837" s="78" t="s">
        <v>59</v>
      </c>
      <c r="C1837" s="78" t="s">
        <v>17</v>
      </c>
      <c r="D1837" s="78" t="s">
        <v>605</v>
      </c>
      <c r="E1837" s="79" t="str">
        <f>+IF(C1837&lt;&gt;"",VLOOKUP(MID(C1837,18,5),NIVELES!$A$133:$B$213,2,0),"")</f>
        <v>MANABÍ</v>
      </c>
      <c r="F1837" s="80" t="s">
        <v>98</v>
      </c>
      <c r="G1837" s="81" t="str">
        <f>+IF(F1837&lt;&gt;"",VLOOKUP(F1837,NIVELES!$A$246:$C$464,3,0),"")</f>
        <v xml:space="preserve"> </v>
      </c>
      <c r="H1837" s="82" t="s">
        <v>1024</v>
      </c>
      <c r="I1837" s="78" t="s">
        <v>2201</v>
      </c>
      <c r="J1837" s="78" t="s">
        <v>2184</v>
      </c>
      <c r="K1837" s="78" t="s">
        <v>2185</v>
      </c>
      <c r="L1837" s="78" t="s">
        <v>2805</v>
      </c>
      <c r="M1837" s="78">
        <v>117</v>
      </c>
      <c r="N1837" s="78" t="s">
        <v>2806</v>
      </c>
      <c r="O1837" s="78" t="s">
        <v>2690</v>
      </c>
      <c r="P1837" s="82">
        <v>0</v>
      </c>
      <c r="Q1837" s="78" t="s">
        <v>2807</v>
      </c>
      <c r="R1837" s="82"/>
      <c r="S1837" s="82"/>
      <c r="T1837" s="82"/>
      <c r="U1837" s="82"/>
      <c r="V1837" s="82"/>
      <c r="W1837" s="82"/>
      <c r="X1837" s="82"/>
      <c r="Y1837" s="82"/>
      <c r="Z1837" s="82"/>
      <c r="AA1837" s="82"/>
      <c r="AB1837" s="82"/>
      <c r="AC1837" s="82"/>
      <c r="AD1837" s="85" t="str">
        <f>IF(A1837&lt;&gt;"",IF(D1837="DIRECCIÓN_DE_TRANSFERENCIAS","280 0031",VLOOKUP(C1837,NIVELES!$A$14:$B$105,2,0)),"")</f>
        <v>280 4250</v>
      </c>
      <c r="AE1837" s="86" t="s">
        <v>322</v>
      </c>
      <c r="AF1837" s="86" t="s">
        <v>543</v>
      </c>
      <c r="AG1837" s="79" t="str">
        <f>+IF(AF1837&lt;&gt;"",VLOOKUP(AF1837,NIVELES!$A$666:$B$673,2,0),"")</f>
        <v>DESARROLLO_INFANTIL</v>
      </c>
      <c r="AH1837" s="78" t="s">
        <v>322</v>
      </c>
      <c r="AI1837" s="79" t="str">
        <f>IF(AH1837&lt;&gt;"",VLOOKUP(CONCATENATE(AG1837,AH1837),NIVELES!$B$676:$C$745,2,0),"")</f>
        <v>Centros Infantiles Del Buen Vivir Atencion Directa -Funcionamiento Operación Y Atencion De Unidades</v>
      </c>
      <c r="AJ1837" s="78" t="s">
        <v>517</v>
      </c>
      <c r="AK1837" s="79" t="str">
        <f>+IF(AJ1837&lt;&gt;"",VLOOKUP(AJ1837,NIVELES!$A$816:$B$892,2,0),"")</f>
        <v>NO APLICA</v>
      </c>
      <c r="AL1837" s="78" t="s">
        <v>554</v>
      </c>
      <c r="AM1837" s="78">
        <v>530209</v>
      </c>
      <c r="AN1837" s="79" t="str">
        <f>IF(AM1837&lt;&gt;"",+VLOOKUP(AM1837,NIVELES!$A$1652:$B$2466,2,0),"")</f>
        <v>Servicios de Aseo; Lavado de Vestimenta de Trabajo; Fumigación, Desinfección y Limpieza de Instalaciones</v>
      </c>
      <c r="AO1837" s="87">
        <v>0</v>
      </c>
      <c r="AP1837" s="88">
        <v>0</v>
      </c>
      <c r="AQ1837" s="88">
        <v>0</v>
      </c>
      <c r="AR1837" s="88">
        <v>0</v>
      </c>
      <c r="AS1837" s="88">
        <v>0</v>
      </c>
      <c r="AT1837" s="88">
        <v>0</v>
      </c>
      <c r="AU1837" s="88">
        <v>0</v>
      </c>
      <c r="AV1837" s="88">
        <v>0</v>
      </c>
      <c r="AW1837" s="88">
        <v>0</v>
      </c>
      <c r="AX1837" s="88">
        <v>0</v>
      </c>
      <c r="AY1837" s="88">
        <v>0</v>
      </c>
      <c r="AZ1837" s="88">
        <v>0</v>
      </c>
      <c r="BA1837" s="88">
        <v>0</v>
      </c>
      <c r="BB1837" s="89">
        <f t="shared" si="111"/>
        <v>0</v>
      </c>
      <c r="BC1837" s="90" t="str">
        <f t="shared" si="110"/>
        <v>OK</v>
      </c>
      <c r="BD1837" s="91" t="str">
        <f t="shared" si="112"/>
        <v xml:space="preserve">                  </v>
      </c>
      <c r="BE1837" s="92">
        <f t="shared" si="113"/>
        <v>0</v>
      </c>
    </row>
    <row r="1838" spans="1:57" s="74" customFormat="1" ht="50.1" customHeight="1" x14ac:dyDescent="0.2">
      <c r="A1838" s="78" t="s">
        <v>55</v>
      </c>
      <c r="B1838" s="78" t="s">
        <v>59</v>
      </c>
      <c r="C1838" s="78" t="s">
        <v>17</v>
      </c>
      <c r="D1838" s="78" t="s">
        <v>605</v>
      </c>
      <c r="E1838" s="79" t="str">
        <f>+IF(C1838&lt;&gt;"",VLOOKUP(MID(C1838,18,5),NIVELES!$A$133:$B$213,2,0),"")</f>
        <v>MANABÍ</v>
      </c>
      <c r="F1838" s="80" t="s">
        <v>98</v>
      </c>
      <c r="G1838" s="81" t="str">
        <f>+IF(F1838&lt;&gt;"",VLOOKUP(F1838,NIVELES!$A$246:$C$464,3,0),"")</f>
        <v xml:space="preserve"> </v>
      </c>
      <c r="H1838" s="82" t="s">
        <v>1024</v>
      </c>
      <c r="I1838" s="78" t="s">
        <v>2201</v>
      </c>
      <c r="J1838" s="78" t="s">
        <v>2184</v>
      </c>
      <c r="K1838" s="78" t="s">
        <v>2185</v>
      </c>
      <c r="L1838" s="78" t="s">
        <v>2805</v>
      </c>
      <c r="M1838" s="78">
        <v>117</v>
      </c>
      <c r="N1838" s="78" t="s">
        <v>2806</v>
      </c>
      <c r="O1838" s="78" t="s">
        <v>2692</v>
      </c>
      <c r="P1838" s="82">
        <v>11</v>
      </c>
      <c r="Q1838" s="78" t="s">
        <v>2756</v>
      </c>
      <c r="R1838" s="82"/>
      <c r="S1838" s="82">
        <v>1</v>
      </c>
      <c r="T1838" s="82">
        <v>1</v>
      </c>
      <c r="U1838" s="82">
        <v>1</v>
      </c>
      <c r="V1838" s="82">
        <v>1</v>
      </c>
      <c r="W1838" s="82">
        <v>1</v>
      </c>
      <c r="X1838" s="82">
        <v>1</v>
      </c>
      <c r="Y1838" s="82">
        <v>1</v>
      </c>
      <c r="Z1838" s="82">
        <v>1</v>
      </c>
      <c r="AA1838" s="82">
        <v>1</v>
      </c>
      <c r="AB1838" s="82">
        <v>1</v>
      </c>
      <c r="AC1838" s="82">
        <v>1</v>
      </c>
      <c r="AD1838" s="85" t="str">
        <f>IF(A1838&lt;&gt;"",IF(D1838="DIRECCIÓN_DE_TRANSFERENCIAS","280 0031",VLOOKUP(C1838,NIVELES!$A$14:$B$105,2,0)),"")</f>
        <v>280 4250</v>
      </c>
      <c r="AE1838" s="86" t="s">
        <v>322</v>
      </c>
      <c r="AF1838" s="86" t="s">
        <v>543</v>
      </c>
      <c r="AG1838" s="79" t="str">
        <f>+IF(AF1838&lt;&gt;"",VLOOKUP(AF1838,NIVELES!$A$666:$B$673,2,0),"")</f>
        <v>DESARROLLO_INFANTIL</v>
      </c>
      <c r="AH1838" s="78" t="s">
        <v>322</v>
      </c>
      <c r="AI1838" s="79" t="str">
        <f>IF(AH1838&lt;&gt;"",VLOOKUP(CONCATENATE(AG1838,AH1838),NIVELES!$B$676:$C$745,2,0),"")</f>
        <v>Centros Infantiles Del Buen Vivir Atencion Directa -Funcionamiento Operación Y Atencion De Unidades</v>
      </c>
      <c r="AJ1838" s="78" t="s">
        <v>517</v>
      </c>
      <c r="AK1838" s="79" t="str">
        <f>+IF(AJ1838&lt;&gt;"",VLOOKUP(AJ1838,NIVELES!$A$816:$B$892,2,0),"")</f>
        <v>NO APLICA</v>
      </c>
      <c r="AL1838" s="78" t="s">
        <v>554</v>
      </c>
      <c r="AM1838" s="78">
        <v>530235</v>
      </c>
      <c r="AN1838" s="79" t="str">
        <f>IF(AM1838&lt;&gt;"",+VLOOKUP(AM1838,NIVELES!$A$1652:$B$2466,2,0),"")</f>
        <v>Servicio de Alimentación</v>
      </c>
      <c r="AO1838" s="87">
        <v>78280.679999999993</v>
      </c>
      <c r="AP1838" s="88">
        <v>0</v>
      </c>
      <c r="AQ1838" s="88">
        <v>7116.42</v>
      </c>
      <c r="AR1838" s="88">
        <v>7116.42</v>
      </c>
      <c r="AS1838" s="88">
        <v>7116.42</v>
      </c>
      <c r="AT1838" s="88">
        <v>7116.42</v>
      </c>
      <c r="AU1838" s="88">
        <v>7116.42</v>
      </c>
      <c r="AV1838" s="88">
        <v>7116.42</v>
      </c>
      <c r="AW1838" s="88">
        <v>7116.42</v>
      </c>
      <c r="AX1838" s="88">
        <v>7116.42</v>
      </c>
      <c r="AY1838" s="88">
        <v>7116.42</v>
      </c>
      <c r="AZ1838" s="88">
        <v>7116.42</v>
      </c>
      <c r="BA1838" s="88">
        <v>7116.48</v>
      </c>
      <c r="BB1838" s="89">
        <f t="shared" si="111"/>
        <v>78280.679999999993</v>
      </c>
      <c r="BC1838" s="90" t="str">
        <f t="shared" si="110"/>
        <v>OK</v>
      </c>
      <c r="BD1838" s="91" t="str">
        <f t="shared" si="112"/>
        <v xml:space="preserve">                  </v>
      </c>
      <c r="BE1838" s="92">
        <f t="shared" si="113"/>
        <v>11</v>
      </c>
    </row>
    <row r="1839" spans="1:57" s="74" customFormat="1" ht="50.1" customHeight="1" x14ac:dyDescent="0.2">
      <c r="A1839" s="78" t="s">
        <v>55</v>
      </c>
      <c r="B1839" s="78" t="s">
        <v>59</v>
      </c>
      <c r="C1839" s="78" t="s">
        <v>17</v>
      </c>
      <c r="D1839" s="78" t="s">
        <v>605</v>
      </c>
      <c r="E1839" s="79" t="str">
        <f>+IF(C1839&lt;&gt;"",VLOOKUP(MID(C1839,18,5),NIVELES!$A$133:$B$213,2,0),"")</f>
        <v>MANABÍ</v>
      </c>
      <c r="F1839" s="80" t="s">
        <v>98</v>
      </c>
      <c r="G1839" s="81" t="str">
        <f>+IF(F1839&lt;&gt;"",VLOOKUP(F1839,NIVELES!$A$246:$C$464,3,0),"")</f>
        <v xml:space="preserve"> </v>
      </c>
      <c r="H1839" s="82" t="s">
        <v>1024</v>
      </c>
      <c r="I1839" s="78" t="s">
        <v>2201</v>
      </c>
      <c r="J1839" s="78" t="s">
        <v>2184</v>
      </c>
      <c r="K1839" s="78" t="s">
        <v>2185</v>
      </c>
      <c r="L1839" s="78" t="s">
        <v>2805</v>
      </c>
      <c r="M1839" s="78">
        <v>117</v>
      </c>
      <c r="N1839" s="78" t="s">
        <v>2806</v>
      </c>
      <c r="O1839" s="78" t="s">
        <v>2577</v>
      </c>
      <c r="P1839" s="82">
        <v>0</v>
      </c>
      <c r="Q1839" s="78" t="s">
        <v>2808</v>
      </c>
      <c r="R1839" s="82"/>
      <c r="S1839" s="82"/>
      <c r="T1839" s="82"/>
      <c r="U1839" s="82"/>
      <c r="V1839" s="82"/>
      <c r="W1839" s="82"/>
      <c r="X1839" s="82"/>
      <c r="Y1839" s="82"/>
      <c r="Z1839" s="82"/>
      <c r="AA1839" s="82"/>
      <c r="AB1839" s="82"/>
      <c r="AC1839" s="82"/>
      <c r="AD1839" s="85" t="str">
        <f>IF(A1839&lt;&gt;"",IF(D1839="DIRECCIÓN_DE_TRANSFERENCIAS","280 0031",VLOOKUP(C1839,NIVELES!$A$14:$B$105,2,0)),"")</f>
        <v>280 4250</v>
      </c>
      <c r="AE1839" s="86" t="s">
        <v>322</v>
      </c>
      <c r="AF1839" s="86" t="s">
        <v>543</v>
      </c>
      <c r="AG1839" s="79" t="str">
        <f>+IF(AF1839&lt;&gt;"",VLOOKUP(AF1839,NIVELES!$A$666:$B$673,2,0),"")</f>
        <v>DESARROLLO_INFANTIL</v>
      </c>
      <c r="AH1839" s="78" t="s">
        <v>322</v>
      </c>
      <c r="AI1839" s="79" t="str">
        <f>IF(AH1839&lt;&gt;"",VLOOKUP(CONCATENATE(AG1839,AH1839),NIVELES!$B$676:$C$745,2,0),"")</f>
        <v>Centros Infantiles Del Buen Vivir Atencion Directa -Funcionamiento Operación Y Atencion De Unidades</v>
      </c>
      <c r="AJ1839" s="78" t="s">
        <v>517</v>
      </c>
      <c r="AK1839" s="79" t="str">
        <f>+IF(AJ1839&lt;&gt;"",VLOOKUP(AJ1839,NIVELES!$A$816:$B$892,2,0),"")</f>
        <v>NO APLICA</v>
      </c>
      <c r="AL1839" s="78" t="s">
        <v>554</v>
      </c>
      <c r="AM1839" s="78">
        <v>530802</v>
      </c>
      <c r="AN1839" s="79" t="str">
        <f>IF(AM1839&lt;&gt;"",+VLOOKUP(AM1839,NIVELES!$A$1652:$B$2466,2,0),"")</f>
        <v>Vestuario, Lencería, Prendas de Protección; y, Accesorios para Uniformes Militares y Policiales; y, Carpas</v>
      </c>
      <c r="AO1839" s="87">
        <v>0</v>
      </c>
      <c r="AP1839" s="88">
        <v>0</v>
      </c>
      <c r="AQ1839" s="88">
        <v>0</v>
      </c>
      <c r="AR1839" s="88">
        <v>0</v>
      </c>
      <c r="AS1839" s="88">
        <v>0</v>
      </c>
      <c r="AT1839" s="88">
        <v>0</v>
      </c>
      <c r="AU1839" s="88">
        <v>0</v>
      </c>
      <c r="AV1839" s="88">
        <v>0</v>
      </c>
      <c r="AW1839" s="88">
        <v>0</v>
      </c>
      <c r="AX1839" s="88">
        <v>0</v>
      </c>
      <c r="AY1839" s="88">
        <v>0</v>
      </c>
      <c r="AZ1839" s="88">
        <v>0</v>
      </c>
      <c r="BA1839" s="88">
        <v>0</v>
      </c>
      <c r="BB1839" s="89">
        <f t="shared" si="111"/>
        <v>0</v>
      </c>
      <c r="BC1839" s="90" t="str">
        <f t="shared" si="110"/>
        <v>OK</v>
      </c>
      <c r="BD1839" s="91" t="str">
        <f t="shared" si="112"/>
        <v xml:space="preserve">                  </v>
      </c>
      <c r="BE1839" s="92">
        <f t="shared" si="113"/>
        <v>0</v>
      </c>
    </row>
    <row r="1840" spans="1:57" s="74" customFormat="1" ht="50.1" customHeight="1" x14ac:dyDescent="0.2">
      <c r="A1840" s="78" t="s">
        <v>55</v>
      </c>
      <c r="B1840" s="78" t="s">
        <v>59</v>
      </c>
      <c r="C1840" s="78" t="s">
        <v>17</v>
      </c>
      <c r="D1840" s="78" t="s">
        <v>605</v>
      </c>
      <c r="E1840" s="79" t="str">
        <f>+IF(C1840&lt;&gt;"",VLOOKUP(MID(C1840,18,5),NIVELES!$A$133:$B$213,2,0),"")</f>
        <v>MANABÍ</v>
      </c>
      <c r="F1840" s="80" t="s">
        <v>98</v>
      </c>
      <c r="G1840" s="81" t="str">
        <f>+IF(F1840&lt;&gt;"",VLOOKUP(F1840,NIVELES!$A$246:$C$464,3,0),"")</f>
        <v xml:space="preserve"> </v>
      </c>
      <c r="H1840" s="82" t="s">
        <v>1024</v>
      </c>
      <c r="I1840" s="78" t="s">
        <v>2201</v>
      </c>
      <c r="J1840" s="78" t="s">
        <v>2184</v>
      </c>
      <c r="K1840" s="78" t="s">
        <v>2185</v>
      </c>
      <c r="L1840" s="78" t="s">
        <v>2805</v>
      </c>
      <c r="M1840" s="78">
        <v>117</v>
      </c>
      <c r="N1840" s="78" t="s">
        <v>2806</v>
      </c>
      <c r="O1840" s="78" t="s">
        <v>2210</v>
      </c>
      <c r="P1840" s="82">
        <v>0</v>
      </c>
      <c r="Q1840" s="78" t="s">
        <v>2211</v>
      </c>
      <c r="R1840" s="82"/>
      <c r="S1840" s="82"/>
      <c r="T1840" s="82"/>
      <c r="U1840" s="82"/>
      <c r="V1840" s="82"/>
      <c r="W1840" s="82"/>
      <c r="X1840" s="82"/>
      <c r="Y1840" s="82"/>
      <c r="Z1840" s="82"/>
      <c r="AA1840" s="82"/>
      <c r="AB1840" s="82"/>
      <c r="AC1840" s="82"/>
      <c r="AD1840" s="85" t="str">
        <f>IF(A1840&lt;&gt;"",IF(D1840="DIRECCIÓN_DE_TRANSFERENCIAS","280 0031",VLOOKUP(C1840,NIVELES!$A$14:$B$105,2,0)),"")</f>
        <v>280 4250</v>
      </c>
      <c r="AE1840" s="86" t="s">
        <v>322</v>
      </c>
      <c r="AF1840" s="86" t="s">
        <v>543</v>
      </c>
      <c r="AG1840" s="79" t="str">
        <f>+IF(AF1840&lt;&gt;"",VLOOKUP(AF1840,NIVELES!$A$666:$B$673,2,0),"")</f>
        <v>DESARROLLO_INFANTIL</v>
      </c>
      <c r="AH1840" s="78" t="s">
        <v>322</v>
      </c>
      <c r="AI1840" s="79" t="str">
        <f>IF(AH1840&lt;&gt;"",VLOOKUP(CONCATENATE(AG1840,AH1840),NIVELES!$B$676:$C$745,2,0),"")</f>
        <v>Centros Infantiles Del Buen Vivir Atencion Directa -Funcionamiento Operación Y Atencion De Unidades</v>
      </c>
      <c r="AJ1840" s="78" t="s">
        <v>517</v>
      </c>
      <c r="AK1840" s="79" t="str">
        <f>+IF(AJ1840&lt;&gt;"",VLOOKUP(AJ1840,NIVELES!$A$816:$B$892,2,0),"")</f>
        <v>NO APLICA</v>
      </c>
      <c r="AL1840" s="78" t="s">
        <v>554</v>
      </c>
      <c r="AM1840" s="78">
        <v>530804</v>
      </c>
      <c r="AN1840" s="79" t="str">
        <f>IF(AM1840&lt;&gt;"",+VLOOKUP(AM1840,NIVELES!$A$1652:$B$2466,2,0),"")</f>
        <v>Materiales de Oficina</v>
      </c>
      <c r="AO1840" s="87">
        <v>0</v>
      </c>
      <c r="AP1840" s="88">
        <v>0</v>
      </c>
      <c r="AQ1840" s="88">
        <v>0</v>
      </c>
      <c r="AR1840" s="88">
        <v>0</v>
      </c>
      <c r="AS1840" s="88">
        <v>0</v>
      </c>
      <c r="AT1840" s="88">
        <v>0</v>
      </c>
      <c r="AU1840" s="88">
        <v>0</v>
      </c>
      <c r="AV1840" s="88">
        <v>0</v>
      </c>
      <c r="AW1840" s="88">
        <v>0</v>
      </c>
      <c r="AX1840" s="88">
        <v>0</v>
      </c>
      <c r="AY1840" s="88">
        <v>0</v>
      </c>
      <c r="AZ1840" s="88">
        <v>0</v>
      </c>
      <c r="BA1840" s="88">
        <v>0</v>
      </c>
      <c r="BB1840" s="89">
        <f t="shared" si="111"/>
        <v>0</v>
      </c>
      <c r="BC1840" s="90" t="str">
        <f t="shared" si="110"/>
        <v>OK</v>
      </c>
      <c r="BD1840" s="91" t="str">
        <f t="shared" si="112"/>
        <v xml:space="preserve">                  </v>
      </c>
      <c r="BE1840" s="92">
        <f t="shared" si="113"/>
        <v>0</v>
      </c>
    </row>
    <row r="1841" spans="1:57" s="74" customFormat="1" ht="50.1" customHeight="1" x14ac:dyDescent="0.2">
      <c r="A1841" s="78" t="s">
        <v>55</v>
      </c>
      <c r="B1841" s="78" t="s">
        <v>59</v>
      </c>
      <c r="C1841" s="78" t="s">
        <v>17</v>
      </c>
      <c r="D1841" s="78" t="s">
        <v>605</v>
      </c>
      <c r="E1841" s="79" t="str">
        <f>+IF(C1841&lt;&gt;"",VLOOKUP(MID(C1841,18,5),NIVELES!$A$133:$B$213,2,0),"")</f>
        <v>MANABÍ</v>
      </c>
      <c r="F1841" s="80" t="s">
        <v>98</v>
      </c>
      <c r="G1841" s="81" t="str">
        <f>+IF(F1841&lt;&gt;"",VLOOKUP(F1841,NIVELES!$A$246:$C$464,3,0),"")</f>
        <v xml:space="preserve"> </v>
      </c>
      <c r="H1841" s="82" t="s">
        <v>1024</v>
      </c>
      <c r="I1841" s="78" t="s">
        <v>2201</v>
      </c>
      <c r="J1841" s="78" t="s">
        <v>2184</v>
      </c>
      <c r="K1841" s="78" t="s">
        <v>2185</v>
      </c>
      <c r="L1841" s="78" t="s">
        <v>2805</v>
      </c>
      <c r="M1841" s="78">
        <v>117</v>
      </c>
      <c r="N1841" s="78" t="s">
        <v>2806</v>
      </c>
      <c r="O1841" s="78" t="s">
        <v>2208</v>
      </c>
      <c r="P1841" s="82">
        <v>1</v>
      </c>
      <c r="Q1841" s="78" t="s">
        <v>2809</v>
      </c>
      <c r="R1841" s="82"/>
      <c r="S1841" s="82"/>
      <c r="T1841" s="82"/>
      <c r="U1841" s="82">
        <v>1</v>
      </c>
      <c r="V1841" s="82"/>
      <c r="W1841" s="82"/>
      <c r="X1841" s="82"/>
      <c r="Y1841" s="82"/>
      <c r="Z1841" s="82"/>
      <c r="AA1841" s="82"/>
      <c r="AB1841" s="82"/>
      <c r="AC1841" s="82"/>
      <c r="AD1841" s="85" t="str">
        <f>IF(A1841&lt;&gt;"",IF(D1841="DIRECCIÓN_DE_TRANSFERENCIAS","280 0031",VLOOKUP(C1841,NIVELES!$A$14:$B$105,2,0)),"")</f>
        <v>280 4250</v>
      </c>
      <c r="AE1841" s="86" t="s">
        <v>322</v>
      </c>
      <c r="AF1841" s="86" t="s">
        <v>543</v>
      </c>
      <c r="AG1841" s="79" t="str">
        <f>+IF(AF1841&lt;&gt;"",VLOOKUP(AF1841,NIVELES!$A$666:$B$673,2,0),"")</f>
        <v>DESARROLLO_INFANTIL</v>
      </c>
      <c r="AH1841" s="78" t="s">
        <v>322</v>
      </c>
      <c r="AI1841" s="79" t="str">
        <f>IF(AH1841&lt;&gt;"",VLOOKUP(CONCATENATE(AG1841,AH1841),NIVELES!$B$676:$C$745,2,0),"")</f>
        <v>Centros Infantiles Del Buen Vivir Atencion Directa -Funcionamiento Operación Y Atencion De Unidades</v>
      </c>
      <c r="AJ1841" s="78" t="s">
        <v>517</v>
      </c>
      <c r="AK1841" s="79" t="str">
        <f>+IF(AJ1841&lt;&gt;"",VLOOKUP(AJ1841,NIVELES!$A$816:$B$892,2,0),"")</f>
        <v>NO APLICA</v>
      </c>
      <c r="AL1841" s="78" t="s">
        <v>554</v>
      </c>
      <c r="AM1841" s="78">
        <v>530805</v>
      </c>
      <c r="AN1841" s="79" t="str">
        <f>IF(AM1841&lt;&gt;"",+VLOOKUP(AM1841,NIVELES!$A$1652:$B$2466,2,0),"")</f>
        <v>Materiales de Aseo</v>
      </c>
      <c r="AO1841" s="87">
        <v>2500</v>
      </c>
      <c r="AP1841" s="88">
        <v>0</v>
      </c>
      <c r="AQ1841" s="88">
        <v>0</v>
      </c>
      <c r="AR1841" s="88">
        <v>0</v>
      </c>
      <c r="AS1841" s="88">
        <v>2500</v>
      </c>
      <c r="AT1841" s="88">
        <v>0</v>
      </c>
      <c r="AU1841" s="88">
        <v>0</v>
      </c>
      <c r="AV1841" s="88">
        <v>0</v>
      </c>
      <c r="AW1841" s="88">
        <v>0</v>
      </c>
      <c r="AX1841" s="88">
        <v>0</v>
      </c>
      <c r="AY1841" s="88">
        <v>0</v>
      </c>
      <c r="AZ1841" s="88">
        <v>0</v>
      </c>
      <c r="BA1841" s="88">
        <v>0</v>
      </c>
      <c r="BB1841" s="89">
        <f t="shared" si="111"/>
        <v>2500</v>
      </c>
      <c r="BC1841" s="90" t="str">
        <f t="shared" si="110"/>
        <v>OK</v>
      </c>
      <c r="BD1841" s="91" t="str">
        <f t="shared" si="112"/>
        <v xml:space="preserve">                  </v>
      </c>
      <c r="BE1841" s="92">
        <f t="shared" si="113"/>
        <v>1</v>
      </c>
    </row>
    <row r="1842" spans="1:57" s="74" customFormat="1" ht="50.1" customHeight="1" x14ac:dyDescent="0.2">
      <c r="A1842" s="78" t="s">
        <v>55</v>
      </c>
      <c r="B1842" s="78" t="s">
        <v>59</v>
      </c>
      <c r="C1842" s="78" t="s">
        <v>17</v>
      </c>
      <c r="D1842" s="78" t="s">
        <v>605</v>
      </c>
      <c r="E1842" s="79" t="str">
        <f>+IF(C1842&lt;&gt;"",VLOOKUP(MID(C1842,18,5),NIVELES!$A$133:$B$213,2,0),"")</f>
        <v>MANABÍ</v>
      </c>
      <c r="F1842" s="80" t="s">
        <v>98</v>
      </c>
      <c r="G1842" s="81" t="str">
        <f>+IF(F1842&lt;&gt;"",VLOOKUP(F1842,NIVELES!$A$246:$C$464,3,0),"")</f>
        <v xml:space="preserve"> </v>
      </c>
      <c r="H1842" s="82" t="s">
        <v>1024</v>
      </c>
      <c r="I1842" s="78" t="s">
        <v>2201</v>
      </c>
      <c r="J1842" s="78" t="s">
        <v>2184</v>
      </c>
      <c r="K1842" s="78" t="s">
        <v>2185</v>
      </c>
      <c r="L1842" s="78" t="s">
        <v>2805</v>
      </c>
      <c r="M1842" s="78">
        <v>117</v>
      </c>
      <c r="N1842" s="78" t="s">
        <v>2806</v>
      </c>
      <c r="O1842" s="78" t="s">
        <v>2697</v>
      </c>
      <c r="P1842" s="82">
        <v>1</v>
      </c>
      <c r="Q1842" s="78" t="s">
        <v>2810</v>
      </c>
      <c r="R1842" s="82"/>
      <c r="S1842" s="82"/>
      <c r="T1842" s="82"/>
      <c r="U1842" s="82">
        <v>1</v>
      </c>
      <c r="V1842" s="82"/>
      <c r="W1842" s="82"/>
      <c r="X1842" s="82"/>
      <c r="Y1842" s="82"/>
      <c r="Z1842" s="82"/>
      <c r="AA1842" s="82"/>
      <c r="AB1842" s="82"/>
      <c r="AC1842" s="82"/>
      <c r="AD1842" s="85" t="str">
        <f>IF(A1842&lt;&gt;"",IF(D1842="DIRECCIÓN_DE_TRANSFERENCIAS","280 0031",VLOOKUP(C1842,NIVELES!$A$14:$B$105,2,0)),"")</f>
        <v>280 4250</v>
      </c>
      <c r="AE1842" s="86" t="s">
        <v>322</v>
      </c>
      <c r="AF1842" s="86" t="s">
        <v>543</v>
      </c>
      <c r="AG1842" s="79" t="str">
        <f>+IF(AF1842&lt;&gt;"",VLOOKUP(AF1842,NIVELES!$A$666:$B$673,2,0),"")</f>
        <v>DESARROLLO_INFANTIL</v>
      </c>
      <c r="AH1842" s="78" t="s">
        <v>322</v>
      </c>
      <c r="AI1842" s="79" t="str">
        <f>IF(AH1842&lt;&gt;"",VLOOKUP(CONCATENATE(AG1842,AH1842),NIVELES!$B$676:$C$745,2,0),"")</f>
        <v>Centros Infantiles Del Buen Vivir Atencion Directa -Funcionamiento Operación Y Atencion De Unidades</v>
      </c>
      <c r="AJ1842" s="78" t="s">
        <v>517</v>
      </c>
      <c r="AK1842" s="79" t="str">
        <f>+IF(AJ1842&lt;&gt;"",VLOOKUP(AJ1842,NIVELES!$A$816:$B$892,2,0),"")</f>
        <v>NO APLICA</v>
      </c>
      <c r="AL1842" s="78" t="s">
        <v>554</v>
      </c>
      <c r="AM1842" s="78">
        <v>530812</v>
      </c>
      <c r="AN1842" s="79" t="str">
        <f>IF(AM1842&lt;&gt;"",+VLOOKUP(AM1842,NIVELES!$A$1652:$B$2466,2,0),"")</f>
        <v>Materiales Didácticos</v>
      </c>
      <c r="AO1842" s="87">
        <v>2768.8445000000002</v>
      </c>
      <c r="AP1842" s="88">
        <v>0</v>
      </c>
      <c r="AQ1842" s="88">
        <v>0</v>
      </c>
      <c r="AR1842" s="88">
        <v>0</v>
      </c>
      <c r="AS1842" s="88">
        <v>2768.8445000000002</v>
      </c>
      <c r="AT1842" s="88">
        <v>0</v>
      </c>
      <c r="AU1842" s="88">
        <v>0</v>
      </c>
      <c r="AV1842" s="88">
        <v>0</v>
      </c>
      <c r="AW1842" s="88">
        <v>0</v>
      </c>
      <c r="AX1842" s="88">
        <v>0</v>
      </c>
      <c r="AY1842" s="88">
        <v>0</v>
      </c>
      <c r="AZ1842" s="88">
        <v>0</v>
      </c>
      <c r="BA1842" s="88">
        <v>0</v>
      </c>
      <c r="BB1842" s="89">
        <f t="shared" si="111"/>
        <v>2768.8445000000002</v>
      </c>
      <c r="BC1842" s="90" t="str">
        <f t="shared" si="110"/>
        <v>OK</v>
      </c>
      <c r="BD1842" s="91" t="str">
        <f t="shared" si="112"/>
        <v xml:space="preserve">                  </v>
      </c>
      <c r="BE1842" s="92">
        <f t="shared" si="113"/>
        <v>1</v>
      </c>
    </row>
    <row r="1843" spans="1:57" s="74" customFormat="1" ht="50.1" customHeight="1" x14ac:dyDescent="0.2">
      <c r="A1843" s="78" t="s">
        <v>55</v>
      </c>
      <c r="B1843" s="78" t="s">
        <v>59</v>
      </c>
      <c r="C1843" s="78" t="s">
        <v>17</v>
      </c>
      <c r="D1843" s="78" t="s">
        <v>605</v>
      </c>
      <c r="E1843" s="79" t="str">
        <f>+IF(C1843&lt;&gt;"",VLOOKUP(MID(C1843,18,5),NIVELES!$A$133:$B$213,2,0),"")</f>
        <v>MANABÍ</v>
      </c>
      <c r="F1843" s="80" t="s">
        <v>98</v>
      </c>
      <c r="G1843" s="81" t="str">
        <f>+IF(F1843&lt;&gt;"",VLOOKUP(F1843,NIVELES!$A$246:$C$464,3,0),"")</f>
        <v xml:space="preserve"> </v>
      </c>
      <c r="H1843" s="82" t="s">
        <v>1024</v>
      </c>
      <c r="I1843" s="78" t="s">
        <v>2201</v>
      </c>
      <c r="J1843" s="78" t="s">
        <v>2184</v>
      </c>
      <c r="K1843" s="78" t="s">
        <v>2185</v>
      </c>
      <c r="L1843" s="78" t="s">
        <v>2805</v>
      </c>
      <c r="M1843" s="78">
        <v>117</v>
      </c>
      <c r="N1843" s="78" t="s">
        <v>2806</v>
      </c>
      <c r="O1843" s="78" t="s">
        <v>2811</v>
      </c>
      <c r="P1843" s="82">
        <v>0</v>
      </c>
      <c r="Q1843" s="78" t="s">
        <v>2665</v>
      </c>
      <c r="R1843" s="82"/>
      <c r="S1843" s="82"/>
      <c r="T1843" s="82">
        <v>0</v>
      </c>
      <c r="U1843" s="82"/>
      <c r="V1843" s="82"/>
      <c r="W1843" s="82"/>
      <c r="X1843" s="82"/>
      <c r="Y1843" s="82"/>
      <c r="Z1843" s="82"/>
      <c r="AA1843" s="82"/>
      <c r="AB1843" s="82"/>
      <c r="AC1843" s="82"/>
      <c r="AD1843" s="85" t="str">
        <f>IF(A1843&lt;&gt;"",IF(D1843="DIRECCIÓN_DE_TRANSFERENCIAS","280 0031",VLOOKUP(C1843,NIVELES!$A$14:$B$105,2,0)),"")</f>
        <v>280 4250</v>
      </c>
      <c r="AE1843" s="86" t="s">
        <v>322</v>
      </c>
      <c r="AF1843" s="86" t="s">
        <v>543</v>
      </c>
      <c r="AG1843" s="79" t="str">
        <f>+IF(AF1843&lt;&gt;"",VLOOKUP(AF1843,NIVELES!$A$666:$B$673,2,0),"")</f>
        <v>DESARROLLO_INFANTIL</v>
      </c>
      <c r="AH1843" s="78" t="s">
        <v>322</v>
      </c>
      <c r="AI1843" s="79" t="str">
        <f>IF(AH1843&lt;&gt;"",VLOOKUP(CONCATENATE(AG1843,AH1843),NIVELES!$B$676:$C$745,2,0),"")</f>
        <v>Centros Infantiles Del Buen Vivir Atencion Directa -Funcionamiento Operación Y Atencion De Unidades</v>
      </c>
      <c r="AJ1843" s="78" t="s">
        <v>517</v>
      </c>
      <c r="AK1843" s="79" t="str">
        <f>+IF(AJ1843&lt;&gt;"",VLOOKUP(AJ1843,NIVELES!$A$816:$B$892,2,0),"")</f>
        <v>NO APLICA</v>
      </c>
      <c r="AL1843" s="78" t="s">
        <v>555</v>
      </c>
      <c r="AM1843" s="78">
        <v>570102</v>
      </c>
      <c r="AN1843" s="79" t="str">
        <f>IF(AM1843&lt;&gt;"",+VLOOKUP(AM1843,NIVELES!$A$1652:$B$2466,2,0),"")</f>
        <v>Tasas Generales, Impuestos, Contribuciones, Permisos, Licencias y Patentes.</v>
      </c>
      <c r="AO1843" s="87">
        <v>0</v>
      </c>
      <c r="AP1843" s="88">
        <v>0</v>
      </c>
      <c r="AQ1843" s="88">
        <v>0</v>
      </c>
      <c r="AR1843" s="88">
        <v>0</v>
      </c>
      <c r="AS1843" s="88">
        <v>0</v>
      </c>
      <c r="AT1843" s="88">
        <v>0</v>
      </c>
      <c r="AU1843" s="88">
        <v>0</v>
      </c>
      <c r="AV1843" s="88">
        <v>0</v>
      </c>
      <c r="AW1843" s="88">
        <v>0</v>
      </c>
      <c r="AX1843" s="88">
        <v>0</v>
      </c>
      <c r="AY1843" s="88">
        <v>0</v>
      </c>
      <c r="AZ1843" s="88">
        <v>0</v>
      </c>
      <c r="BA1843" s="88">
        <v>0</v>
      </c>
      <c r="BB1843" s="89">
        <f t="shared" si="111"/>
        <v>0</v>
      </c>
      <c r="BC1843" s="90" t="str">
        <f t="shared" si="110"/>
        <v>OK</v>
      </c>
      <c r="BD1843" s="91" t="str">
        <f t="shared" si="112"/>
        <v xml:space="preserve">                  </v>
      </c>
      <c r="BE1843" s="92">
        <f t="shared" si="113"/>
        <v>0</v>
      </c>
    </row>
    <row r="1844" spans="1:57" s="74" customFormat="1" ht="50.1" customHeight="1" x14ac:dyDescent="0.2">
      <c r="A1844" s="78" t="s">
        <v>55</v>
      </c>
      <c r="B1844" s="78" t="s">
        <v>59</v>
      </c>
      <c r="C1844" s="78" t="s">
        <v>17</v>
      </c>
      <c r="D1844" s="78" t="s">
        <v>605</v>
      </c>
      <c r="E1844" s="79" t="str">
        <f>+IF(C1844&lt;&gt;"",VLOOKUP(MID(C1844,18,5),NIVELES!$A$133:$B$213,2,0),"")</f>
        <v>MANABÍ</v>
      </c>
      <c r="F1844" s="80" t="s">
        <v>98</v>
      </c>
      <c r="G1844" s="81" t="str">
        <f>+IF(F1844&lt;&gt;"",VLOOKUP(F1844,NIVELES!$A$246:$C$464,3,0),"")</f>
        <v xml:space="preserve"> </v>
      </c>
      <c r="H1844" s="82" t="s">
        <v>1024</v>
      </c>
      <c r="I1844" s="78" t="s">
        <v>2201</v>
      </c>
      <c r="J1844" s="78" t="s">
        <v>2184</v>
      </c>
      <c r="K1844" s="78" t="s">
        <v>2185</v>
      </c>
      <c r="L1844" s="78" t="s">
        <v>1791</v>
      </c>
      <c r="M1844" s="78" t="s">
        <v>1791</v>
      </c>
      <c r="N1844" s="78" t="s">
        <v>1791</v>
      </c>
      <c r="O1844" s="78" t="s">
        <v>2167</v>
      </c>
      <c r="P1844" s="82">
        <v>12</v>
      </c>
      <c r="Q1844" s="78" t="s">
        <v>2204</v>
      </c>
      <c r="R1844" s="82">
        <v>1</v>
      </c>
      <c r="S1844" s="82">
        <v>1</v>
      </c>
      <c r="T1844" s="82">
        <v>1</v>
      </c>
      <c r="U1844" s="82">
        <v>1</v>
      </c>
      <c r="V1844" s="82">
        <v>1</v>
      </c>
      <c r="W1844" s="82">
        <v>1</v>
      </c>
      <c r="X1844" s="82">
        <v>1</v>
      </c>
      <c r="Y1844" s="82">
        <v>1</v>
      </c>
      <c r="Z1844" s="82">
        <v>1</v>
      </c>
      <c r="AA1844" s="82">
        <v>1</v>
      </c>
      <c r="AB1844" s="82">
        <v>1</v>
      </c>
      <c r="AC1844" s="82">
        <v>1</v>
      </c>
      <c r="AD1844" s="85" t="str">
        <f>IF(A1844&lt;&gt;"",IF(D1844="DIRECCIÓN_DE_TRANSFERENCIAS","280 0031",VLOOKUP(C1844,NIVELES!$A$14:$B$105,2,0)),"")</f>
        <v>280 4250</v>
      </c>
      <c r="AE1844" s="86" t="s">
        <v>322</v>
      </c>
      <c r="AF1844" s="86" t="s">
        <v>543</v>
      </c>
      <c r="AG1844" s="79" t="str">
        <f>+IF(AF1844&lt;&gt;"",VLOOKUP(AF1844,NIVELES!$A$666:$B$673,2,0),"")</f>
        <v>DESARROLLO_INFANTIL</v>
      </c>
      <c r="AH1844" s="78" t="s">
        <v>321</v>
      </c>
      <c r="AI1844" s="79" t="str">
        <f>IF(AH1844&lt;&gt;"",VLOOKUP(CONCATENATE(AG1844,AH1844),NIVELES!$B$676:$C$745,2,0),"")</f>
        <v>Centros Infantiles Del Buen Vivir Operados Por Terceros -Funcionamiento Operación Y Atencion De Unidades</v>
      </c>
      <c r="AJ1844" s="78" t="s">
        <v>517</v>
      </c>
      <c r="AK1844" s="79" t="str">
        <f>+IF(AJ1844&lt;&gt;"",VLOOKUP(AJ1844,NIVELES!$A$816:$B$892,2,0),"")</f>
        <v>NO APLICA</v>
      </c>
      <c r="AL1844" s="78" t="s">
        <v>553</v>
      </c>
      <c r="AM1844" s="78">
        <v>510105</v>
      </c>
      <c r="AN1844" s="79" t="str">
        <f>IF(AM1844&lt;&gt;"",+VLOOKUP(AM1844,NIVELES!$A$1652:$B$2466,2,0),"")</f>
        <v>Remuneraciones Unificadas</v>
      </c>
      <c r="AO1844" s="87">
        <v>352944</v>
      </c>
      <c r="AP1844" s="88">
        <v>29412</v>
      </c>
      <c r="AQ1844" s="88">
        <v>29412</v>
      </c>
      <c r="AR1844" s="88">
        <v>29412</v>
      </c>
      <c r="AS1844" s="88">
        <v>29412</v>
      </c>
      <c r="AT1844" s="88">
        <v>29412</v>
      </c>
      <c r="AU1844" s="88">
        <v>29412</v>
      </c>
      <c r="AV1844" s="88">
        <v>29412</v>
      </c>
      <c r="AW1844" s="88">
        <v>29412</v>
      </c>
      <c r="AX1844" s="88">
        <v>29412</v>
      </c>
      <c r="AY1844" s="88">
        <v>29412</v>
      </c>
      <c r="AZ1844" s="88">
        <v>29412</v>
      </c>
      <c r="BA1844" s="88">
        <v>29412</v>
      </c>
      <c r="BB1844" s="89">
        <f t="shared" si="111"/>
        <v>352944</v>
      </c>
      <c r="BC1844" s="90" t="str">
        <f t="shared" si="110"/>
        <v>OK</v>
      </c>
      <c r="BD1844" s="91" t="str">
        <f t="shared" si="112"/>
        <v xml:space="preserve">                  </v>
      </c>
      <c r="BE1844" s="92">
        <f t="shared" si="113"/>
        <v>12</v>
      </c>
    </row>
    <row r="1845" spans="1:57" s="74" customFormat="1" ht="50.1" customHeight="1" x14ac:dyDescent="0.2">
      <c r="A1845" s="78" t="s">
        <v>55</v>
      </c>
      <c r="B1845" s="78" t="s">
        <v>59</v>
      </c>
      <c r="C1845" s="78" t="s">
        <v>17</v>
      </c>
      <c r="D1845" s="78" t="s">
        <v>605</v>
      </c>
      <c r="E1845" s="79" t="str">
        <f>+IF(C1845&lt;&gt;"",VLOOKUP(MID(C1845,18,5),NIVELES!$A$133:$B$213,2,0),"")</f>
        <v>MANABÍ</v>
      </c>
      <c r="F1845" s="80" t="s">
        <v>98</v>
      </c>
      <c r="G1845" s="81" t="str">
        <f>+IF(F1845&lt;&gt;"",VLOOKUP(F1845,NIVELES!$A$246:$C$464,3,0),"")</f>
        <v xml:space="preserve"> </v>
      </c>
      <c r="H1845" s="82" t="s">
        <v>1024</v>
      </c>
      <c r="I1845" s="78" t="s">
        <v>2201</v>
      </c>
      <c r="J1845" s="78" t="s">
        <v>2184</v>
      </c>
      <c r="K1845" s="78" t="s">
        <v>2185</v>
      </c>
      <c r="L1845" s="78" t="s">
        <v>1791</v>
      </c>
      <c r="M1845" s="78" t="s">
        <v>1791</v>
      </c>
      <c r="N1845" s="78" t="s">
        <v>1791</v>
      </c>
      <c r="O1845" s="78" t="s">
        <v>2167</v>
      </c>
      <c r="P1845" s="82">
        <v>12</v>
      </c>
      <c r="Q1845" s="78" t="s">
        <v>2204</v>
      </c>
      <c r="R1845" s="82">
        <v>1</v>
      </c>
      <c r="S1845" s="82">
        <v>1</v>
      </c>
      <c r="T1845" s="82">
        <v>1</v>
      </c>
      <c r="U1845" s="82">
        <v>1</v>
      </c>
      <c r="V1845" s="82">
        <v>1</v>
      </c>
      <c r="W1845" s="82">
        <v>1</v>
      </c>
      <c r="X1845" s="82">
        <v>1</v>
      </c>
      <c r="Y1845" s="82">
        <v>1</v>
      </c>
      <c r="Z1845" s="82">
        <v>1</v>
      </c>
      <c r="AA1845" s="82">
        <v>1</v>
      </c>
      <c r="AB1845" s="82">
        <v>1</v>
      </c>
      <c r="AC1845" s="82">
        <v>1</v>
      </c>
      <c r="AD1845" s="85" t="str">
        <f>IF(A1845&lt;&gt;"",IF(D1845="DIRECCIÓN_DE_TRANSFERENCIAS","280 0031",VLOOKUP(C1845,NIVELES!$A$14:$B$105,2,0)),"")</f>
        <v>280 4250</v>
      </c>
      <c r="AE1845" s="86" t="s">
        <v>322</v>
      </c>
      <c r="AF1845" s="86" t="s">
        <v>543</v>
      </c>
      <c r="AG1845" s="79" t="str">
        <f>+IF(AF1845&lt;&gt;"",VLOOKUP(AF1845,NIVELES!$A$666:$B$673,2,0),"")</f>
        <v>DESARROLLO_INFANTIL</v>
      </c>
      <c r="AH1845" s="78" t="s">
        <v>321</v>
      </c>
      <c r="AI1845" s="79" t="str">
        <f>IF(AH1845&lt;&gt;"",VLOOKUP(CONCATENATE(AG1845,AH1845),NIVELES!$B$676:$C$745,2,0),"")</f>
        <v>Centros Infantiles Del Buen Vivir Operados Por Terceros -Funcionamiento Operación Y Atencion De Unidades</v>
      </c>
      <c r="AJ1845" s="78" t="s">
        <v>517</v>
      </c>
      <c r="AK1845" s="79" t="str">
        <f>+IF(AJ1845&lt;&gt;"",VLOOKUP(AJ1845,NIVELES!$A$816:$B$892,2,0),"")</f>
        <v>NO APLICA</v>
      </c>
      <c r="AL1845" s="78" t="s">
        <v>553</v>
      </c>
      <c r="AM1845" s="78">
        <v>510203</v>
      </c>
      <c r="AN1845" s="79" t="str">
        <f>IF(AM1845&lt;&gt;"",+VLOOKUP(AM1845,NIVELES!$A$1652:$B$2466,2,0),"")</f>
        <v>Decimotercer Sueldo</v>
      </c>
      <c r="AO1845" s="87">
        <v>26961</v>
      </c>
      <c r="AP1845" s="88">
        <v>2246.75</v>
      </c>
      <c r="AQ1845" s="88">
        <v>2246.75</v>
      </c>
      <c r="AR1845" s="88">
        <v>2246.75</v>
      </c>
      <c r="AS1845" s="88">
        <v>2246.75</v>
      </c>
      <c r="AT1845" s="88">
        <v>2246.75</v>
      </c>
      <c r="AU1845" s="88">
        <v>2246.75</v>
      </c>
      <c r="AV1845" s="88">
        <v>2246.75</v>
      </c>
      <c r="AW1845" s="88">
        <v>2246.75</v>
      </c>
      <c r="AX1845" s="88">
        <v>2246.75</v>
      </c>
      <c r="AY1845" s="88">
        <v>2246.75</v>
      </c>
      <c r="AZ1845" s="88">
        <v>2246.75</v>
      </c>
      <c r="BA1845" s="88">
        <v>2246.75</v>
      </c>
      <c r="BB1845" s="89">
        <f t="shared" si="111"/>
        <v>26961</v>
      </c>
      <c r="BC1845" s="90" t="str">
        <f t="shared" si="110"/>
        <v>OK</v>
      </c>
      <c r="BD1845" s="91" t="str">
        <f t="shared" si="112"/>
        <v xml:space="preserve">                  </v>
      </c>
      <c r="BE1845" s="92">
        <f t="shared" si="113"/>
        <v>12</v>
      </c>
    </row>
    <row r="1846" spans="1:57" s="74" customFormat="1" ht="50.1" customHeight="1" x14ac:dyDescent="0.2">
      <c r="A1846" s="78" t="s">
        <v>55</v>
      </c>
      <c r="B1846" s="78" t="s">
        <v>59</v>
      </c>
      <c r="C1846" s="78" t="s">
        <v>17</v>
      </c>
      <c r="D1846" s="78" t="s">
        <v>605</v>
      </c>
      <c r="E1846" s="79" t="str">
        <f>+IF(C1846&lt;&gt;"",VLOOKUP(MID(C1846,18,5),NIVELES!$A$133:$B$213,2,0),"")</f>
        <v>MANABÍ</v>
      </c>
      <c r="F1846" s="80" t="s">
        <v>98</v>
      </c>
      <c r="G1846" s="81" t="str">
        <f>+IF(F1846&lt;&gt;"",VLOOKUP(F1846,NIVELES!$A$246:$C$464,3,0),"")</f>
        <v xml:space="preserve"> </v>
      </c>
      <c r="H1846" s="82" t="s">
        <v>1024</v>
      </c>
      <c r="I1846" s="78" t="s">
        <v>2201</v>
      </c>
      <c r="J1846" s="78" t="s">
        <v>2184</v>
      </c>
      <c r="K1846" s="78" t="s">
        <v>2185</v>
      </c>
      <c r="L1846" s="78" t="s">
        <v>1791</v>
      </c>
      <c r="M1846" s="78" t="s">
        <v>1791</v>
      </c>
      <c r="N1846" s="78" t="s">
        <v>1791</v>
      </c>
      <c r="O1846" s="78" t="s">
        <v>2167</v>
      </c>
      <c r="P1846" s="82">
        <v>12</v>
      </c>
      <c r="Q1846" s="78" t="s">
        <v>2204</v>
      </c>
      <c r="R1846" s="82">
        <v>1</v>
      </c>
      <c r="S1846" s="82">
        <v>1</v>
      </c>
      <c r="T1846" s="82">
        <v>1</v>
      </c>
      <c r="U1846" s="82">
        <v>1</v>
      </c>
      <c r="V1846" s="82">
        <v>1</v>
      </c>
      <c r="W1846" s="82">
        <v>1</v>
      </c>
      <c r="X1846" s="82">
        <v>1</v>
      </c>
      <c r="Y1846" s="82">
        <v>1</v>
      </c>
      <c r="Z1846" s="82">
        <v>1</v>
      </c>
      <c r="AA1846" s="82">
        <v>1</v>
      </c>
      <c r="AB1846" s="82">
        <v>1</v>
      </c>
      <c r="AC1846" s="82">
        <v>1</v>
      </c>
      <c r="AD1846" s="85" t="str">
        <f>IF(A1846&lt;&gt;"",IF(D1846="DIRECCIÓN_DE_TRANSFERENCIAS","280 0031",VLOOKUP(C1846,NIVELES!$A$14:$B$105,2,0)),"")</f>
        <v>280 4250</v>
      </c>
      <c r="AE1846" s="86" t="s">
        <v>322</v>
      </c>
      <c r="AF1846" s="86" t="s">
        <v>543</v>
      </c>
      <c r="AG1846" s="79" t="str">
        <f>+IF(AF1846&lt;&gt;"",VLOOKUP(AF1846,NIVELES!$A$666:$B$673,2,0),"")</f>
        <v>DESARROLLO_INFANTIL</v>
      </c>
      <c r="AH1846" s="78" t="s">
        <v>321</v>
      </c>
      <c r="AI1846" s="79" t="str">
        <f>IF(AH1846&lt;&gt;"",VLOOKUP(CONCATENATE(AG1846,AH1846),NIVELES!$B$676:$C$745,2,0),"")</f>
        <v>Centros Infantiles Del Buen Vivir Operados Por Terceros -Funcionamiento Operación Y Atencion De Unidades</v>
      </c>
      <c r="AJ1846" s="78" t="s">
        <v>517</v>
      </c>
      <c r="AK1846" s="79" t="str">
        <f>+IF(AJ1846&lt;&gt;"",VLOOKUP(AJ1846,NIVELES!$A$816:$B$892,2,0),"")</f>
        <v>NO APLICA</v>
      </c>
      <c r="AL1846" s="78" t="s">
        <v>553</v>
      </c>
      <c r="AM1846" s="78">
        <v>510204</v>
      </c>
      <c r="AN1846" s="79" t="str">
        <f>IF(AM1846&lt;&gt;"",+VLOOKUP(AM1846,NIVELES!$A$1652:$B$2466,2,0),"")</f>
        <v>Decimocuarto Sueldo</v>
      </c>
      <c r="AO1846" s="87">
        <v>13002</v>
      </c>
      <c r="AP1846" s="88">
        <v>1083.5</v>
      </c>
      <c r="AQ1846" s="88">
        <v>1083.5</v>
      </c>
      <c r="AR1846" s="88">
        <v>1083.5</v>
      </c>
      <c r="AS1846" s="88">
        <v>1083.5</v>
      </c>
      <c r="AT1846" s="88">
        <v>1083.5</v>
      </c>
      <c r="AU1846" s="88">
        <v>1083.5</v>
      </c>
      <c r="AV1846" s="88">
        <v>1083.5</v>
      </c>
      <c r="AW1846" s="88">
        <v>1083.5</v>
      </c>
      <c r="AX1846" s="88">
        <v>1083.5</v>
      </c>
      <c r="AY1846" s="88">
        <v>1083.5</v>
      </c>
      <c r="AZ1846" s="88">
        <v>1083.5</v>
      </c>
      <c r="BA1846" s="88">
        <v>1083.5</v>
      </c>
      <c r="BB1846" s="89">
        <f t="shared" si="111"/>
        <v>13002</v>
      </c>
      <c r="BC1846" s="90" t="str">
        <f t="shared" si="110"/>
        <v>OK</v>
      </c>
      <c r="BD1846" s="91" t="str">
        <f t="shared" si="112"/>
        <v xml:space="preserve">                  </v>
      </c>
      <c r="BE1846" s="92">
        <f t="shared" si="113"/>
        <v>12</v>
      </c>
    </row>
    <row r="1847" spans="1:57" s="74" customFormat="1" ht="50.1" customHeight="1" x14ac:dyDescent="0.2">
      <c r="A1847" s="78" t="s">
        <v>55</v>
      </c>
      <c r="B1847" s="78" t="s">
        <v>59</v>
      </c>
      <c r="C1847" s="78" t="s">
        <v>17</v>
      </c>
      <c r="D1847" s="78" t="s">
        <v>605</v>
      </c>
      <c r="E1847" s="79" t="str">
        <f>+IF(C1847&lt;&gt;"",VLOOKUP(MID(C1847,18,5),NIVELES!$A$133:$B$213,2,0),"")</f>
        <v>MANABÍ</v>
      </c>
      <c r="F1847" s="80" t="s">
        <v>98</v>
      </c>
      <c r="G1847" s="81" t="str">
        <f>+IF(F1847&lt;&gt;"",VLOOKUP(F1847,NIVELES!$A$246:$C$464,3,0),"")</f>
        <v xml:space="preserve"> </v>
      </c>
      <c r="H1847" s="82" t="s">
        <v>1024</v>
      </c>
      <c r="I1847" s="78" t="s">
        <v>2201</v>
      </c>
      <c r="J1847" s="78" t="s">
        <v>2184</v>
      </c>
      <c r="K1847" s="78" t="s">
        <v>2185</v>
      </c>
      <c r="L1847" s="78" t="s">
        <v>1791</v>
      </c>
      <c r="M1847" s="78" t="s">
        <v>1791</v>
      </c>
      <c r="N1847" s="78" t="s">
        <v>1791</v>
      </c>
      <c r="O1847" s="78" t="s">
        <v>2167</v>
      </c>
      <c r="P1847" s="82">
        <v>12</v>
      </c>
      <c r="Q1847" s="78" t="s">
        <v>2204</v>
      </c>
      <c r="R1847" s="82">
        <v>1</v>
      </c>
      <c r="S1847" s="82">
        <v>1</v>
      </c>
      <c r="T1847" s="82">
        <v>1</v>
      </c>
      <c r="U1847" s="82">
        <v>1</v>
      </c>
      <c r="V1847" s="82">
        <v>1</v>
      </c>
      <c r="W1847" s="82">
        <v>1</v>
      </c>
      <c r="X1847" s="82">
        <v>1</v>
      </c>
      <c r="Y1847" s="82">
        <v>1</v>
      </c>
      <c r="Z1847" s="82">
        <v>1</v>
      </c>
      <c r="AA1847" s="82">
        <v>1</v>
      </c>
      <c r="AB1847" s="82">
        <v>1</v>
      </c>
      <c r="AC1847" s="82">
        <v>1</v>
      </c>
      <c r="AD1847" s="85" t="str">
        <f>IF(A1847&lt;&gt;"",IF(D1847="DIRECCIÓN_DE_TRANSFERENCIAS","280 0031",VLOOKUP(C1847,NIVELES!$A$14:$B$105,2,0)),"")</f>
        <v>280 4250</v>
      </c>
      <c r="AE1847" s="86" t="s">
        <v>322</v>
      </c>
      <c r="AF1847" s="86" t="s">
        <v>543</v>
      </c>
      <c r="AG1847" s="79" t="str">
        <f>+IF(AF1847&lt;&gt;"",VLOOKUP(AF1847,NIVELES!$A$666:$B$673,2,0),"")</f>
        <v>DESARROLLO_INFANTIL</v>
      </c>
      <c r="AH1847" s="78" t="s">
        <v>321</v>
      </c>
      <c r="AI1847" s="79" t="str">
        <f>IF(AH1847&lt;&gt;"",VLOOKUP(CONCATENATE(AG1847,AH1847),NIVELES!$B$676:$C$745,2,0),"")</f>
        <v>Centros Infantiles Del Buen Vivir Operados Por Terceros -Funcionamiento Operación Y Atencion De Unidades</v>
      </c>
      <c r="AJ1847" s="78" t="s">
        <v>517</v>
      </c>
      <c r="AK1847" s="79" t="str">
        <f>+IF(AJ1847&lt;&gt;"",VLOOKUP(AJ1847,NIVELES!$A$816:$B$892,2,0),"")</f>
        <v>NO APLICA</v>
      </c>
      <c r="AL1847" s="78" t="s">
        <v>553</v>
      </c>
      <c r="AM1847" s="78">
        <v>510601</v>
      </c>
      <c r="AN1847" s="79" t="str">
        <f>IF(AM1847&lt;&gt;"",+VLOOKUP(AM1847,NIVELES!$A$1652:$B$2466,2,0),"")</f>
        <v>Aporte Patronal</v>
      </c>
      <c r="AO1847" s="87">
        <v>31220.84</v>
      </c>
      <c r="AP1847" s="88">
        <v>2601.7399999999998</v>
      </c>
      <c r="AQ1847" s="88">
        <v>2601.7399999999998</v>
      </c>
      <c r="AR1847" s="88">
        <v>2601.7399999999998</v>
      </c>
      <c r="AS1847" s="88">
        <v>2601.7399999999998</v>
      </c>
      <c r="AT1847" s="88">
        <v>2601.7399999999998</v>
      </c>
      <c r="AU1847" s="88">
        <v>2601.7399999999998</v>
      </c>
      <c r="AV1847" s="88">
        <v>2601.7399999999998</v>
      </c>
      <c r="AW1847" s="88">
        <v>2601.7399999999998</v>
      </c>
      <c r="AX1847" s="88">
        <v>2601.7399999999998</v>
      </c>
      <c r="AY1847" s="88">
        <v>2601.7399999999998</v>
      </c>
      <c r="AZ1847" s="88">
        <v>2601.7399999999998</v>
      </c>
      <c r="BA1847" s="88">
        <v>2601.6999999999998</v>
      </c>
      <c r="BB1847" s="89">
        <f t="shared" si="111"/>
        <v>31220.839999999993</v>
      </c>
      <c r="BC1847" s="90" t="str">
        <f t="shared" si="110"/>
        <v>OK</v>
      </c>
      <c r="BD1847" s="91" t="str">
        <f t="shared" si="112"/>
        <v xml:space="preserve">                  </v>
      </c>
      <c r="BE1847" s="92">
        <f t="shared" si="113"/>
        <v>12</v>
      </c>
    </row>
    <row r="1848" spans="1:57" s="74" customFormat="1" ht="50.1" customHeight="1" x14ac:dyDescent="0.2">
      <c r="A1848" s="78" t="s">
        <v>55</v>
      </c>
      <c r="B1848" s="78" t="s">
        <v>59</v>
      </c>
      <c r="C1848" s="78" t="s">
        <v>17</v>
      </c>
      <c r="D1848" s="78" t="s">
        <v>605</v>
      </c>
      <c r="E1848" s="79" t="str">
        <f>+IF(C1848&lt;&gt;"",VLOOKUP(MID(C1848,18,5),NIVELES!$A$133:$B$213,2,0),"")</f>
        <v>MANABÍ</v>
      </c>
      <c r="F1848" s="80" t="s">
        <v>98</v>
      </c>
      <c r="G1848" s="81" t="str">
        <f>+IF(F1848&lt;&gt;"",VLOOKUP(F1848,NIVELES!$A$246:$C$464,3,0),"")</f>
        <v xml:space="preserve"> </v>
      </c>
      <c r="H1848" s="82" t="s">
        <v>1024</v>
      </c>
      <c r="I1848" s="78" t="s">
        <v>2201</v>
      </c>
      <c r="J1848" s="78" t="s">
        <v>2184</v>
      </c>
      <c r="K1848" s="78" t="s">
        <v>2185</v>
      </c>
      <c r="L1848" s="78" t="s">
        <v>1791</v>
      </c>
      <c r="M1848" s="78" t="s">
        <v>1791</v>
      </c>
      <c r="N1848" s="78" t="s">
        <v>1791</v>
      </c>
      <c r="O1848" s="78" t="s">
        <v>2167</v>
      </c>
      <c r="P1848" s="82">
        <v>12</v>
      </c>
      <c r="Q1848" s="78" t="s">
        <v>2204</v>
      </c>
      <c r="R1848" s="82">
        <v>1</v>
      </c>
      <c r="S1848" s="82">
        <v>1</v>
      </c>
      <c r="T1848" s="82">
        <v>1</v>
      </c>
      <c r="U1848" s="82">
        <v>1</v>
      </c>
      <c r="V1848" s="82">
        <v>1</v>
      </c>
      <c r="W1848" s="82">
        <v>1</v>
      </c>
      <c r="X1848" s="82">
        <v>1</v>
      </c>
      <c r="Y1848" s="82">
        <v>1</v>
      </c>
      <c r="Z1848" s="82">
        <v>1</v>
      </c>
      <c r="AA1848" s="82">
        <v>1</v>
      </c>
      <c r="AB1848" s="82">
        <v>1</v>
      </c>
      <c r="AC1848" s="82">
        <v>1</v>
      </c>
      <c r="AD1848" s="85" t="str">
        <f>IF(A1848&lt;&gt;"",IF(D1848="DIRECCIÓN_DE_TRANSFERENCIAS","280 0031",VLOOKUP(C1848,NIVELES!$A$14:$B$105,2,0)),"")</f>
        <v>280 4250</v>
      </c>
      <c r="AE1848" s="86" t="s">
        <v>322</v>
      </c>
      <c r="AF1848" s="86" t="s">
        <v>543</v>
      </c>
      <c r="AG1848" s="79" t="str">
        <f>+IF(AF1848&lt;&gt;"",VLOOKUP(AF1848,NIVELES!$A$666:$B$673,2,0),"")</f>
        <v>DESARROLLO_INFANTIL</v>
      </c>
      <c r="AH1848" s="78" t="s">
        <v>321</v>
      </c>
      <c r="AI1848" s="79" t="str">
        <f>IF(AH1848&lt;&gt;"",VLOOKUP(CONCATENATE(AG1848,AH1848),NIVELES!$B$676:$C$745,2,0),"")</f>
        <v>Centros Infantiles Del Buen Vivir Operados Por Terceros -Funcionamiento Operación Y Atencion De Unidades</v>
      </c>
      <c r="AJ1848" s="78" t="s">
        <v>517</v>
      </c>
      <c r="AK1848" s="79" t="str">
        <f>+IF(AJ1848&lt;&gt;"",VLOOKUP(AJ1848,NIVELES!$A$816:$B$892,2,0),"")</f>
        <v>NO APLICA</v>
      </c>
      <c r="AL1848" s="78" t="s">
        <v>553</v>
      </c>
      <c r="AM1848" s="78">
        <v>510602</v>
      </c>
      <c r="AN1848" s="79" t="str">
        <f>IF(AM1848&lt;&gt;"",+VLOOKUP(AM1848,NIVELES!$A$1652:$B$2466,2,0),"")</f>
        <v>Fondo de Reserva</v>
      </c>
      <c r="AO1848" s="87">
        <v>26961</v>
      </c>
      <c r="AP1848" s="88">
        <v>2246.75</v>
      </c>
      <c r="AQ1848" s="88">
        <v>2246.75</v>
      </c>
      <c r="AR1848" s="88">
        <v>2246.75</v>
      </c>
      <c r="AS1848" s="88">
        <v>2246.75</v>
      </c>
      <c r="AT1848" s="88">
        <v>2246.75</v>
      </c>
      <c r="AU1848" s="88">
        <v>2246.75</v>
      </c>
      <c r="AV1848" s="88">
        <v>2246.75</v>
      </c>
      <c r="AW1848" s="88">
        <v>2246.75</v>
      </c>
      <c r="AX1848" s="88">
        <v>2246.75</v>
      </c>
      <c r="AY1848" s="88">
        <v>2246.75</v>
      </c>
      <c r="AZ1848" s="88">
        <v>2246.75</v>
      </c>
      <c r="BA1848" s="88">
        <v>2246.75</v>
      </c>
      <c r="BB1848" s="89">
        <f t="shared" si="111"/>
        <v>26961</v>
      </c>
      <c r="BC1848" s="90" t="str">
        <f t="shared" si="110"/>
        <v>OK</v>
      </c>
      <c r="BD1848" s="91" t="str">
        <f t="shared" si="112"/>
        <v xml:space="preserve">                  </v>
      </c>
      <c r="BE1848" s="92">
        <f t="shared" si="113"/>
        <v>12</v>
      </c>
    </row>
    <row r="1849" spans="1:57" s="74" customFormat="1" ht="50.1" customHeight="1" x14ac:dyDescent="0.2">
      <c r="A1849" s="78" t="s">
        <v>55</v>
      </c>
      <c r="B1849" s="78" t="s">
        <v>59</v>
      </c>
      <c r="C1849" s="78" t="s">
        <v>17</v>
      </c>
      <c r="D1849" s="78" t="s">
        <v>605</v>
      </c>
      <c r="E1849" s="79" t="str">
        <f>+IF(C1849&lt;&gt;"",VLOOKUP(MID(C1849,18,5),NIVELES!$A$133:$B$213,2,0),"")</f>
        <v>MANABÍ</v>
      </c>
      <c r="F1849" s="80" t="s">
        <v>98</v>
      </c>
      <c r="G1849" s="81" t="str">
        <f>+IF(F1849&lt;&gt;"",VLOOKUP(F1849,NIVELES!$A$246:$C$464,3,0),"")</f>
        <v xml:space="preserve"> </v>
      </c>
      <c r="H1849" s="82" t="s">
        <v>1024</v>
      </c>
      <c r="I1849" s="78" t="s">
        <v>2201</v>
      </c>
      <c r="J1849" s="78" t="s">
        <v>2184</v>
      </c>
      <c r="K1849" s="78" t="s">
        <v>2185</v>
      </c>
      <c r="L1849" s="78" t="s">
        <v>2318</v>
      </c>
      <c r="M1849" s="78">
        <v>1238</v>
      </c>
      <c r="N1849" s="78" t="s">
        <v>2699</v>
      </c>
      <c r="O1849" s="78" t="s">
        <v>2700</v>
      </c>
      <c r="P1849" s="82">
        <v>1</v>
      </c>
      <c r="Q1849" s="78" t="s">
        <v>2812</v>
      </c>
      <c r="R1849" s="82"/>
      <c r="S1849" s="82"/>
      <c r="T1849" s="82">
        <v>1</v>
      </c>
      <c r="U1849" s="82"/>
      <c r="V1849" s="82"/>
      <c r="W1849" s="82"/>
      <c r="X1849" s="82"/>
      <c r="Y1849" s="82"/>
      <c r="Z1849" s="82"/>
      <c r="AA1849" s="82"/>
      <c r="AB1849" s="82"/>
      <c r="AC1849" s="82"/>
      <c r="AD1849" s="85" t="str">
        <f>IF(A1849&lt;&gt;"",IF(D1849="DIRECCIÓN_DE_TRANSFERENCIAS","280 0031",VLOOKUP(C1849,NIVELES!$A$14:$B$105,2,0)),"")</f>
        <v>280 4250</v>
      </c>
      <c r="AE1849" s="86" t="s">
        <v>322</v>
      </c>
      <c r="AF1849" s="86" t="s">
        <v>543</v>
      </c>
      <c r="AG1849" s="79" t="str">
        <f>+IF(AF1849&lt;&gt;"",VLOOKUP(AF1849,NIVELES!$A$666:$B$673,2,0),"")</f>
        <v>DESARROLLO_INFANTIL</v>
      </c>
      <c r="AH1849" s="78" t="s">
        <v>321</v>
      </c>
      <c r="AI1849" s="79" t="str">
        <f>IF(AH1849&lt;&gt;"",VLOOKUP(CONCATENATE(AG1849,AH1849),NIVELES!$B$676:$C$745,2,0),"")</f>
        <v>Centros Infantiles Del Buen Vivir Operados Por Terceros -Funcionamiento Operación Y Atencion De Unidades</v>
      </c>
      <c r="AJ1849" s="78" t="s">
        <v>517</v>
      </c>
      <c r="AK1849" s="79" t="str">
        <f>+IF(AJ1849&lt;&gt;"",VLOOKUP(AJ1849,NIVELES!$A$816:$B$892,2,0),"")</f>
        <v>NO APLICA</v>
      </c>
      <c r="AL1849" s="78" t="s">
        <v>554</v>
      </c>
      <c r="AM1849" s="78">
        <v>530802</v>
      </c>
      <c r="AN1849" s="79" t="str">
        <f>IF(AM1849&lt;&gt;"",+VLOOKUP(AM1849,NIVELES!$A$1652:$B$2466,2,0),"")</f>
        <v>Vestuario, Lencería, Prendas de Protección; y, Accesorios para Uniformes Militares y Policiales; y, Carpas</v>
      </c>
      <c r="AO1849" s="87">
        <v>241.5</v>
      </c>
      <c r="AP1849" s="88">
        <v>0</v>
      </c>
      <c r="AQ1849" s="88">
        <v>0</v>
      </c>
      <c r="AR1849" s="88">
        <v>241.5</v>
      </c>
      <c r="AS1849" s="88">
        <v>0</v>
      </c>
      <c r="AT1849" s="88">
        <v>0</v>
      </c>
      <c r="AU1849" s="88">
        <v>0</v>
      </c>
      <c r="AV1849" s="88">
        <v>0</v>
      </c>
      <c r="AW1849" s="88">
        <v>0</v>
      </c>
      <c r="AX1849" s="88">
        <v>0</v>
      </c>
      <c r="AY1849" s="88">
        <v>0</v>
      </c>
      <c r="AZ1849" s="88">
        <v>0</v>
      </c>
      <c r="BA1849" s="88">
        <v>0</v>
      </c>
      <c r="BB1849" s="89">
        <f t="shared" si="111"/>
        <v>241.5</v>
      </c>
      <c r="BC1849" s="90" t="str">
        <f t="shared" si="110"/>
        <v>OK</v>
      </c>
      <c r="BD1849" s="91" t="str">
        <f t="shared" si="112"/>
        <v xml:space="preserve">                  </v>
      </c>
      <c r="BE1849" s="92">
        <f t="shared" si="113"/>
        <v>1</v>
      </c>
    </row>
    <row r="1850" spans="1:57" s="74" customFormat="1" ht="50.1" customHeight="1" x14ac:dyDescent="0.2">
      <c r="A1850" s="78" t="s">
        <v>55</v>
      </c>
      <c r="B1850" s="78" t="s">
        <v>59</v>
      </c>
      <c r="C1850" s="78" t="s">
        <v>17</v>
      </c>
      <c r="D1850" s="78" t="s">
        <v>605</v>
      </c>
      <c r="E1850" s="79" t="str">
        <f>+IF(C1850&lt;&gt;"",VLOOKUP(MID(C1850,18,5),NIVELES!$A$133:$B$213,2,0),"")</f>
        <v>MANABÍ</v>
      </c>
      <c r="F1850" s="80" t="s">
        <v>98</v>
      </c>
      <c r="G1850" s="81" t="str">
        <f>+IF(F1850&lt;&gt;"",VLOOKUP(F1850,NIVELES!$A$246:$C$464,3,0),"")</f>
        <v xml:space="preserve"> </v>
      </c>
      <c r="H1850" s="82" t="s">
        <v>1024</v>
      </c>
      <c r="I1850" s="78" t="s">
        <v>2201</v>
      </c>
      <c r="J1850" s="78" t="s">
        <v>2184</v>
      </c>
      <c r="K1850" s="78" t="s">
        <v>2185</v>
      </c>
      <c r="L1850" s="78" t="s">
        <v>2805</v>
      </c>
      <c r="M1850" s="78">
        <v>117</v>
      </c>
      <c r="N1850" s="78" t="s">
        <v>2806</v>
      </c>
      <c r="O1850" s="78" t="s">
        <v>2167</v>
      </c>
      <c r="P1850" s="82">
        <v>12</v>
      </c>
      <c r="Q1850" s="78" t="s">
        <v>2204</v>
      </c>
      <c r="R1850" s="82">
        <v>1</v>
      </c>
      <c r="S1850" s="82">
        <v>1</v>
      </c>
      <c r="T1850" s="82">
        <v>1</v>
      </c>
      <c r="U1850" s="82">
        <v>1</v>
      </c>
      <c r="V1850" s="82">
        <v>1</v>
      </c>
      <c r="W1850" s="82">
        <v>1</v>
      </c>
      <c r="X1850" s="82">
        <v>1</v>
      </c>
      <c r="Y1850" s="82">
        <v>1</v>
      </c>
      <c r="Z1850" s="82">
        <v>1</v>
      </c>
      <c r="AA1850" s="82">
        <v>1</v>
      </c>
      <c r="AB1850" s="82">
        <v>1</v>
      </c>
      <c r="AC1850" s="82">
        <v>1</v>
      </c>
      <c r="AD1850" s="85" t="str">
        <f>IF(A1850&lt;&gt;"",IF(D1850="DIRECCIÓN_DE_TRANSFERENCIAS","280 0031",VLOOKUP(C1850,NIVELES!$A$14:$B$105,2,0)),"")</f>
        <v>280 4250</v>
      </c>
      <c r="AE1850" s="86" t="s">
        <v>322</v>
      </c>
      <c r="AF1850" s="86" t="s">
        <v>543</v>
      </c>
      <c r="AG1850" s="79" t="str">
        <f>+IF(AF1850&lt;&gt;"",VLOOKUP(AF1850,NIVELES!$A$666:$B$673,2,0),"")</f>
        <v>DESARROLLO_INFANTIL</v>
      </c>
      <c r="AH1850" s="78" t="s">
        <v>452</v>
      </c>
      <c r="AI1850" s="79" t="str">
        <f>IF(AH1850&lt;&gt;"",VLOOKUP(CONCATENATE(AG1850,AH1850),NIVELES!$B$676:$C$745,2,0),"")</f>
        <v>Creciendo Con Nuestros Hijos De Atención Directa Funcionamiento, Operación Y Atención Domiciliar</v>
      </c>
      <c r="AJ1850" s="78" t="s">
        <v>517</v>
      </c>
      <c r="AK1850" s="79" t="str">
        <f>+IF(AJ1850&lt;&gt;"",VLOOKUP(AJ1850,NIVELES!$A$816:$B$892,2,0),"")</f>
        <v>NO APLICA</v>
      </c>
      <c r="AL1850" s="78" t="s">
        <v>553</v>
      </c>
      <c r="AM1850" s="78">
        <v>510105</v>
      </c>
      <c r="AN1850" s="79" t="str">
        <f>IF(AM1850&lt;&gt;"",+VLOOKUP(AM1850,NIVELES!$A$1652:$B$2466,2,0),"")</f>
        <v>Remuneraciones Unificadas</v>
      </c>
      <c r="AO1850" s="87">
        <v>1235520</v>
      </c>
      <c r="AP1850" s="88">
        <v>102960</v>
      </c>
      <c r="AQ1850" s="88">
        <v>102960</v>
      </c>
      <c r="AR1850" s="88">
        <v>102960</v>
      </c>
      <c r="AS1850" s="88">
        <v>102960</v>
      </c>
      <c r="AT1850" s="88">
        <v>102960</v>
      </c>
      <c r="AU1850" s="88">
        <v>102960</v>
      </c>
      <c r="AV1850" s="88">
        <v>102960</v>
      </c>
      <c r="AW1850" s="88">
        <v>102960</v>
      </c>
      <c r="AX1850" s="88">
        <v>102960</v>
      </c>
      <c r="AY1850" s="88">
        <v>102960</v>
      </c>
      <c r="AZ1850" s="88">
        <v>102960</v>
      </c>
      <c r="BA1850" s="88">
        <v>102960</v>
      </c>
      <c r="BB1850" s="89">
        <f t="shared" si="111"/>
        <v>1235520</v>
      </c>
      <c r="BC1850" s="90" t="str">
        <f t="shared" si="110"/>
        <v>OK</v>
      </c>
      <c r="BD1850" s="91" t="str">
        <f t="shared" si="112"/>
        <v xml:space="preserve">                  </v>
      </c>
      <c r="BE1850" s="92">
        <f t="shared" si="113"/>
        <v>12</v>
      </c>
    </row>
    <row r="1851" spans="1:57" s="74" customFormat="1" ht="50.1" customHeight="1" x14ac:dyDescent="0.2">
      <c r="A1851" s="78" t="s">
        <v>55</v>
      </c>
      <c r="B1851" s="78" t="s">
        <v>59</v>
      </c>
      <c r="C1851" s="78" t="s">
        <v>17</v>
      </c>
      <c r="D1851" s="78" t="s">
        <v>605</v>
      </c>
      <c r="E1851" s="79" t="str">
        <f>+IF(C1851&lt;&gt;"",VLOOKUP(MID(C1851,18,5),NIVELES!$A$133:$B$213,2,0),"")</f>
        <v>MANABÍ</v>
      </c>
      <c r="F1851" s="80" t="s">
        <v>98</v>
      </c>
      <c r="G1851" s="81" t="str">
        <f>+IF(F1851&lt;&gt;"",VLOOKUP(F1851,NIVELES!$A$246:$C$464,3,0),"")</f>
        <v xml:space="preserve"> </v>
      </c>
      <c r="H1851" s="82" t="s">
        <v>1024</v>
      </c>
      <c r="I1851" s="78" t="s">
        <v>2201</v>
      </c>
      <c r="J1851" s="78" t="s">
        <v>2184</v>
      </c>
      <c r="K1851" s="78" t="s">
        <v>2185</v>
      </c>
      <c r="L1851" s="78" t="s">
        <v>2805</v>
      </c>
      <c r="M1851" s="78">
        <v>117</v>
      </c>
      <c r="N1851" s="78" t="s">
        <v>2806</v>
      </c>
      <c r="O1851" s="78" t="s">
        <v>2167</v>
      </c>
      <c r="P1851" s="82">
        <v>1</v>
      </c>
      <c r="Q1851" s="78" t="s">
        <v>2204</v>
      </c>
      <c r="R1851" s="82"/>
      <c r="S1851" s="82"/>
      <c r="T1851" s="82"/>
      <c r="U1851" s="82"/>
      <c r="V1851" s="82"/>
      <c r="W1851" s="82"/>
      <c r="X1851" s="82"/>
      <c r="Y1851" s="82"/>
      <c r="Z1851" s="82"/>
      <c r="AA1851" s="82"/>
      <c r="AB1851" s="82"/>
      <c r="AC1851" s="82">
        <v>1</v>
      </c>
      <c r="AD1851" s="85" t="str">
        <f>IF(A1851&lt;&gt;"",IF(D1851="DIRECCIÓN_DE_TRANSFERENCIAS","280 0031",VLOOKUP(C1851,NIVELES!$A$14:$B$105,2,0)),"")</f>
        <v>280 4250</v>
      </c>
      <c r="AE1851" s="86" t="s">
        <v>322</v>
      </c>
      <c r="AF1851" s="86" t="s">
        <v>543</v>
      </c>
      <c r="AG1851" s="79" t="str">
        <f>+IF(AF1851&lt;&gt;"",VLOOKUP(AF1851,NIVELES!$A$666:$B$673,2,0),"")</f>
        <v>DESARROLLO_INFANTIL</v>
      </c>
      <c r="AH1851" s="78" t="s">
        <v>452</v>
      </c>
      <c r="AI1851" s="79" t="str">
        <f>IF(AH1851&lt;&gt;"",VLOOKUP(CONCATENATE(AG1851,AH1851),NIVELES!$B$676:$C$745,2,0),"")</f>
        <v>Creciendo Con Nuestros Hijos De Atención Directa Funcionamiento, Operación Y Atención Domiciliar</v>
      </c>
      <c r="AJ1851" s="78" t="s">
        <v>517</v>
      </c>
      <c r="AK1851" s="79" t="str">
        <f>+IF(AJ1851&lt;&gt;"",VLOOKUP(AJ1851,NIVELES!$A$816:$B$892,2,0),"")</f>
        <v>NO APLICA</v>
      </c>
      <c r="AL1851" s="78" t="s">
        <v>553</v>
      </c>
      <c r="AM1851" s="78">
        <v>510203</v>
      </c>
      <c r="AN1851" s="79" t="str">
        <f>IF(AM1851&lt;&gt;"",+VLOOKUP(AM1851,NIVELES!$A$1652:$B$2466,2,0),"")</f>
        <v>Decimotercer Sueldo</v>
      </c>
      <c r="AO1851" s="87">
        <v>94380</v>
      </c>
      <c r="AP1851" s="88">
        <v>7865</v>
      </c>
      <c r="AQ1851" s="88">
        <v>7865</v>
      </c>
      <c r="AR1851" s="88">
        <v>7865</v>
      </c>
      <c r="AS1851" s="88">
        <v>7865</v>
      </c>
      <c r="AT1851" s="88">
        <v>7865</v>
      </c>
      <c r="AU1851" s="88">
        <v>7865</v>
      </c>
      <c r="AV1851" s="88">
        <v>7865</v>
      </c>
      <c r="AW1851" s="88">
        <v>7865</v>
      </c>
      <c r="AX1851" s="88">
        <v>7865</v>
      </c>
      <c r="AY1851" s="88">
        <v>7865</v>
      </c>
      <c r="AZ1851" s="88">
        <v>7865</v>
      </c>
      <c r="BA1851" s="88">
        <v>7865</v>
      </c>
      <c r="BB1851" s="89">
        <f t="shared" si="111"/>
        <v>94380</v>
      </c>
      <c r="BC1851" s="90" t="str">
        <f t="shared" si="110"/>
        <v>OK</v>
      </c>
      <c r="BD1851" s="91" t="str">
        <f t="shared" si="112"/>
        <v xml:space="preserve">                  </v>
      </c>
      <c r="BE1851" s="92">
        <f t="shared" si="113"/>
        <v>1</v>
      </c>
    </row>
    <row r="1852" spans="1:57" s="74" customFormat="1" ht="50.1" customHeight="1" x14ac:dyDescent="0.2">
      <c r="A1852" s="78" t="s">
        <v>55</v>
      </c>
      <c r="B1852" s="78" t="s">
        <v>59</v>
      </c>
      <c r="C1852" s="78" t="s">
        <v>17</v>
      </c>
      <c r="D1852" s="78" t="s">
        <v>605</v>
      </c>
      <c r="E1852" s="79" t="str">
        <f>+IF(C1852&lt;&gt;"",VLOOKUP(MID(C1852,18,5),NIVELES!$A$133:$B$213,2,0),"")</f>
        <v>MANABÍ</v>
      </c>
      <c r="F1852" s="80" t="s">
        <v>98</v>
      </c>
      <c r="G1852" s="81" t="str">
        <f>+IF(F1852&lt;&gt;"",VLOOKUP(F1852,NIVELES!$A$246:$C$464,3,0),"")</f>
        <v xml:space="preserve"> </v>
      </c>
      <c r="H1852" s="82" t="s">
        <v>1024</v>
      </c>
      <c r="I1852" s="78" t="s">
        <v>2201</v>
      </c>
      <c r="J1852" s="78" t="s">
        <v>2184</v>
      </c>
      <c r="K1852" s="78" t="s">
        <v>2185</v>
      </c>
      <c r="L1852" s="78" t="s">
        <v>2805</v>
      </c>
      <c r="M1852" s="78">
        <v>117</v>
      </c>
      <c r="N1852" s="78" t="s">
        <v>2806</v>
      </c>
      <c r="O1852" s="78" t="s">
        <v>2167</v>
      </c>
      <c r="P1852" s="82">
        <v>1</v>
      </c>
      <c r="Q1852" s="78" t="s">
        <v>2204</v>
      </c>
      <c r="R1852" s="82"/>
      <c r="S1852" s="82"/>
      <c r="T1852" s="82">
        <v>1</v>
      </c>
      <c r="U1852" s="82"/>
      <c r="V1852" s="82"/>
      <c r="W1852" s="82"/>
      <c r="X1852" s="82"/>
      <c r="Y1852" s="82"/>
      <c r="Z1852" s="82"/>
      <c r="AA1852" s="82"/>
      <c r="AB1852" s="82"/>
      <c r="AC1852" s="82"/>
      <c r="AD1852" s="85" t="str">
        <f>IF(A1852&lt;&gt;"",IF(D1852="DIRECCIÓN_DE_TRANSFERENCIAS","280 0031",VLOOKUP(C1852,NIVELES!$A$14:$B$105,2,0)),"")</f>
        <v>280 4250</v>
      </c>
      <c r="AE1852" s="86" t="s">
        <v>322</v>
      </c>
      <c r="AF1852" s="86" t="s">
        <v>543</v>
      </c>
      <c r="AG1852" s="79" t="str">
        <f>+IF(AF1852&lt;&gt;"",VLOOKUP(AF1852,NIVELES!$A$666:$B$673,2,0),"")</f>
        <v>DESARROLLO_INFANTIL</v>
      </c>
      <c r="AH1852" s="78" t="s">
        <v>452</v>
      </c>
      <c r="AI1852" s="79" t="str">
        <f>IF(AH1852&lt;&gt;"",VLOOKUP(CONCATENATE(AG1852,AH1852),NIVELES!$B$676:$C$745,2,0),"")</f>
        <v>Creciendo Con Nuestros Hijos De Atención Directa Funcionamiento, Operación Y Atención Domiciliar</v>
      </c>
      <c r="AJ1852" s="78" t="s">
        <v>517</v>
      </c>
      <c r="AK1852" s="79" t="str">
        <f>+IF(AJ1852&lt;&gt;"",VLOOKUP(AJ1852,NIVELES!$A$816:$B$892,2,0),"")</f>
        <v>NO APLICA</v>
      </c>
      <c r="AL1852" s="78" t="s">
        <v>553</v>
      </c>
      <c r="AM1852" s="78">
        <v>510204</v>
      </c>
      <c r="AN1852" s="79" t="str">
        <f>IF(AM1852&lt;&gt;"",+VLOOKUP(AM1852,NIVELES!$A$1652:$B$2466,2,0),"")</f>
        <v>Decimocuarto Sueldo</v>
      </c>
      <c r="AO1852" s="87">
        <v>63565.33</v>
      </c>
      <c r="AP1852" s="88">
        <v>5297.11</v>
      </c>
      <c r="AQ1852" s="88">
        <v>5297.11</v>
      </c>
      <c r="AR1852" s="88">
        <v>5297.11</v>
      </c>
      <c r="AS1852" s="88">
        <v>5297.11</v>
      </c>
      <c r="AT1852" s="88">
        <v>5297.11</v>
      </c>
      <c r="AU1852" s="88">
        <v>5297.11</v>
      </c>
      <c r="AV1852" s="88">
        <v>5297.11</v>
      </c>
      <c r="AW1852" s="88">
        <v>5297.11</v>
      </c>
      <c r="AX1852" s="88">
        <v>5297.11</v>
      </c>
      <c r="AY1852" s="88">
        <v>5297.11</v>
      </c>
      <c r="AZ1852" s="88">
        <v>5297.11</v>
      </c>
      <c r="BA1852" s="88">
        <v>5297.12</v>
      </c>
      <c r="BB1852" s="89">
        <f t="shared" si="111"/>
        <v>63565.33</v>
      </c>
      <c r="BC1852" s="90" t="str">
        <f t="shared" si="110"/>
        <v>OK</v>
      </c>
      <c r="BD1852" s="91" t="str">
        <f t="shared" si="112"/>
        <v xml:space="preserve">                  </v>
      </c>
      <c r="BE1852" s="92">
        <f t="shared" si="113"/>
        <v>1</v>
      </c>
    </row>
    <row r="1853" spans="1:57" s="74" customFormat="1" ht="50.1" customHeight="1" x14ac:dyDescent="0.2">
      <c r="A1853" s="78" t="s">
        <v>55</v>
      </c>
      <c r="B1853" s="78" t="s">
        <v>59</v>
      </c>
      <c r="C1853" s="78" t="s">
        <v>17</v>
      </c>
      <c r="D1853" s="78" t="s">
        <v>605</v>
      </c>
      <c r="E1853" s="79" t="str">
        <f>+IF(C1853&lt;&gt;"",VLOOKUP(MID(C1853,18,5),NIVELES!$A$133:$B$213,2,0),"")</f>
        <v>MANABÍ</v>
      </c>
      <c r="F1853" s="80" t="s">
        <v>98</v>
      </c>
      <c r="G1853" s="81" t="str">
        <f>+IF(F1853&lt;&gt;"",VLOOKUP(F1853,NIVELES!$A$246:$C$464,3,0),"")</f>
        <v xml:space="preserve"> </v>
      </c>
      <c r="H1853" s="82" t="s">
        <v>1024</v>
      </c>
      <c r="I1853" s="78" t="s">
        <v>2201</v>
      </c>
      <c r="J1853" s="78" t="s">
        <v>2184</v>
      </c>
      <c r="K1853" s="78" t="s">
        <v>2185</v>
      </c>
      <c r="L1853" s="78" t="s">
        <v>2805</v>
      </c>
      <c r="M1853" s="78">
        <v>117</v>
      </c>
      <c r="N1853" s="78" t="s">
        <v>2806</v>
      </c>
      <c r="O1853" s="78" t="s">
        <v>2167</v>
      </c>
      <c r="P1853" s="82">
        <v>12</v>
      </c>
      <c r="Q1853" s="78" t="s">
        <v>2204</v>
      </c>
      <c r="R1853" s="82">
        <v>1</v>
      </c>
      <c r="S1853" s="82">
        <v>1</v>
      </c>
      <c r="T1853" s="82">
        <v>1</v>
      </c>
      <c r="U1853" s="82">
        <v>1</v>
      </c>
      <c r="V1853" s="82">
        <v>1</v>
      </c>
      <c r="W1853" s="82">
        <v>1</v>
      </c>
      <c r="X1853" s="82">
        <v>1</v>
      </c>
      <c r="Y1853" s="82">
        <v>1</v>
      </c>
      <c r="Z1853" s="82">
        <v>1</v>
      </c>
      <c r="AA1853" s="82">
        <v>1</v>
      </c>
      <c r="AB1853" s="82">
        <v>1</v>
      </c>
      <c r="AC1853" s="82">
        <v>1</v>
      </c>
      <c r="AD1853" s="85" t="str">
        <f>IF(A1853&lt;&gt;"",IF(D1853="DIRECCIÓN_DE_TRANSFERENCIAS","280 0031",VLOOKUP(C1853,NIVELES!$A$14:$B$105,2,0)),"")</f>
        <v>280 4250</v>
      </c>
      <c r="AE1853" s="86" t="s">
        <v>322</v>
      </c>
      <c r="AF1853" s="86" t="s">
        <v>543</v>
      </c>
      <c r="AG1853" s="79" t="str">
        <f>+IF(AF1853&lt;&gt;"",VLOOKUP(AF1853,NIVELES!$A$666:$B$673,2,0),"")</f>
        <v>DESARROLLO_INFANTIL</v>
      </c>
      <c r="AH1853" s="78" t="s">
        <v>452</v>
      </c>
      <c r="AI1853" s="79" t="str">
        <f>IF(AH1853&lt;&gt;"",VLOOKUP(CONCATENATE(AG1853,AH1853),NIVELES!$B$676:$C$745,2,0),"")</f>
        <v>Creciendo Con Nuestros Hijos De Atención Directa Funcionamiento, Operación Y Atención Domiciliar</v>
      </c>
      <c r="AJ1853" s="78" t="s">
        <v>517</v>
      </c>
      <c r="AK1853" s="79" t="str">
        <f>+IF(AJ1853&lt;&gt;"",VLOOKUP(AJ1853,NIVELES!$A$816:$B$892,2,0),"")</f>
        <v>NO APLICA</v>
      </c>
      <c r="AL1853" s="78" t="s">
        <v>553</v>
      </c>
      <c r="AM1853" s="78">
        <v>510601</v>
      </c>
      <c r="AN1853" s="79" t="str">
        <f>IF(AM1853&lt;&gt;"",+VLOOKUP(AM1853,NIVELES!$A$1652:$B$2466,2,0),"")</f>
        <v>Aporte Patronal</v>
      </c>
      <c r="AO1853" s="87">
        <v>109292.04</v>
      </c>
      <c r="AP1853" s="88">
        <v>9107.67</v>
      </c>
      <c r="AQ1853" s="88">
        <v>9107.67</v>
      </c>
      <c r="AR1853" s="88">
        <v>9107.67</v>
      </c>
      <c r="AS1853" s="88">
        <v>9107.67</v>
      </c>
      <c r="AT1853" s="88">
        <v>9107.67</v>
      </c>
      <c r="AU1853" s="88">
        <v>9107.67</v>
      </c>
      <c r="AV1853" s="88">
        <v>9107.67</v>
      </c>
      <c r="AW1853" s="88">
        <v>9107.67</v>
      </c>
      <c r="AX1853" s="88">
        <v>9107.67</v>
      </c>
      <c r="AY1853" s="88">
        <v>9107.67</v>
      </c>
      <c r="AZ1853" s="88">
        <v>9107.67</v>
      </c>
      <c r="BA1853" s="88">
        <v>9107.67</v>
      </c>
      <c r="BB1853" s="89">
        <f t="shared" si="111"/>
        <v>109292.04</v>
      </c>
      <c r="BC1853" s="90" t="str">
        <f t="shared" si="110"/>
        <v>OK</v>
      </c>
      <c r="BD1853" s="91" t="str">
        <f t="shared" si="112"/>
        <v xml:space="preserve">                  </v>
      </c>
      <c r="BE1853" s="92">
        <f t="shared" si="113"/>
        <v>12</v>
      </c>
    </row>
    <row r="1854" spans="1:57" s="74" customFormat="1" ht="50.1" customHeight="1" x14ac:dyDescent="0.2">
      <c r="A1854" s="78" t="s">
        <v>55</v>
      </c>
      <c r="B1854" s="78" t="s">
        <v>59</v>
      </c>
      <c r="C1854" s="78" t="s">
        <v>17</v>
      </c>
      <c r="D1854" s="78" t="s">
        <v>605</v>
      </c>
      <c r="E1854" s="79" t="str">
        <f>+IF(C1854&lt;&gt;"",VLOOKUP(MID(C1854,18,5),NIVELES!$A$133:$B$213,2,0),"")</f>
        <v>MANABÍ</v>
      </c>
      <c r="F1854" s="80" t="s">
        <v>98</v>
      </c>
      <c r="G1854" s="81" t="str">
        <f>+IF(F1854&lt;&gt;"",VLOOKUP(F1854,NIVELES!$A$246:$C$464,3,0),"")</f>
        <v xml:space="preserve"> </v>
      </c>
      <c r="H1854" s="82" t="s">
        <v>1024</v>
      </c>
      <c r="I1854" s="78" t="s">
        <v>2201</v>
      </c>
      <c r="J1854" s="78" t="s">
        <v>2184</v>
      </c>
      <c r="K1854" s="78" t="s">
        <v>2185</v>
      </c>
      <c r="L1854" s="78" t="s">
        <v>2805</v>
      </c>
      <c r="M1854" s="78">
        <v>117</v>
      </c>
      <c r="N1854" s="78" t="s">
        <v>2806</v>
      </c>
      <c r="O1854" s="78" t="s">
        <v>2167</v>
      </c>
      <c r="P1854" s="82">
        <v>12</v>
      </c>
      <c r="Q1854" s="78" t="s">
        <v>2204</v>
      </c>
      <c r="R1854" s="82">
        <v>1</v>
      </c>
      <c r="S1854" s="82">
        <v>1</v>
      </c>
      <c r="T1854" s="82">
        <v>1</v>
      </c>
      <c r="U1854" s="82">
        <v>1</v>
      </c>
      <c r="V1854" s="82">
        <v>1</v>
      </c>
      <c r="W1854" s="82">
        <v>1</v>
      </c>
      <c r="X1854" s="82">
        <v>1</v>
      </c>
      <c r="Y1854" s="82">
        <v>1</v>
      </c>
      <c r="Z1854" s="82">
        <v>1</v>
      </c>
      <c r="AA1854" s="82">
        <v>1</v>
      </c>
      <c r="AB1854" s="82">
        <v>1</v>
      </c>
      <c r="AC1854" s="82">
        <v>1</v>
      </c>
      <c r="AD1854" s="85" t="str">
        <f>IF(A1854&lt;&gt;"",IF(D1854="DIRECCIÓN_DE_TRANSFERENCIAS","280 0031",VLOOKUP(C1854,NIVELES!$A$14:$B$105,2,0)),"")</f>
        <v>280 4250</v>
      </c>
      <c r="AE1854" s="86" t="s">
        <v>322</v>
      </c>
      <c r="AF1854" s="86" t="s">
        <v>543</v>
      </c>
      <c r="AG1854" s="79" t="str">
        <f>+IF(AF1854&lt;&gt;"",VLOOKUP(AF1854,NIVELES!$A$666:$B$673,2,0),"")</f>
        <v>DESARROLLO_INFANTIL</v>
      </c>
      <c r="AH1854" s="78" t="s">
        <v>452</v>
      </c>
      <c r="AI1854" s="79" t="str">
        <f>IF(AH1854&lt;&gt;"",VLOOKUP(CONCATENATE(AG1854,AH1854),NIVELES!$B$676:$C$745,2,0),"")</f>
        <v>Creciendo Con Nuestros Hijos De Atención Directa Funcionamiento, Operación Y Atención Domiciliar</v>
      </c>
      <c r="AJ1854" s="78" t="s">
        <v>517</v>
      </c>
      <c r="AK1854" s="79" t="str">
        <f>+IF(AJ1854&lt;&gt;"",VLOOKUP(AJ1854,NIVELES!$A$816:$B$892,2,0),"")</f>
        <v>NO APLICA</v>
      </c>
      <c r="AL1854" s="78" t="s">
        <v>553</v>
      </c>
      <c r="AM1854" s="78">
        <v>510602</v>
      </c>
      <c r="AN1854" s="79" t="str">
        <f>IF(AM1854&lt;&gt;"",+VLOOKUP(AM1854,NIVELES!$A$1652:$B$2466,2,0),"")</f>
        <v>Fondo de Reserva</v>
      </c>
      <c r="AO1854" s="87">
        <v>94380</v>
      </c>
      <c r="AP1854" s="88">
        <v>7865</v>
      </c>
      <c r="AQ1854" s="88">
        <v>7865</v>
      </c>
      <c r="AR1854" s="88">
        <v>7865</v>
      </c>
      <c r="AS1854" s="88">
        <v>7865</v>
      </c>
      <c r="AT1854" s="88">
        <v>7865</v>
      </c>
      <c r="AU1854" s="88">
        <v>7865</v>
      </c>
      <c r="AV1854" s="88">
        <v>7865</v>
      </c>
      <c r="AW1854" s="88">
        <v>7865</v>
      </c>
      <c r="AX1854" s="88">
        <v>7865</v>
      </c>
      <c r="AY1854" s="88">
        <v>7865</v>
      </c>
      <c r="AZ1854" s="88">
        <v>7865</v>
      </c>
      <c r="BA1854" s="88">
        <v>7865</v>
      </c>
      <c r="BB1854" s="89">
        <f t="shared" si="111"/>
        <v>94380</v>
      </c>
      <c r="BC1854" s="90" t="str">
        <f t="shared" si="110"/>
        <v>OK</v>
      </c>
      <c r="BD1854" s="91" t="str">
        <f t="shared" si="112"/>
        <v xml:space="preserve">                  </v>
      </c>
      <c r="BE1854" s="92">
        <f t="shared" si="113"/>
        <v>12</v>
      </c>
    </row>
    <row r="1855" spans="1:57" s="74" customFormat="1" ht="50.1" customHeight="1" x14ac:dyDescent="0.2">
      <c r="A1855" s="78" t="s">
        <v>55</v>
      </c>
      <c r="B1855" s="78" t="s">
        <v>59</v>
      </c>
      <c r="C1855" s="78" t="s">
        <v>17</v>
      </c>
      <c r="D1855" s="78" t="s">
        <v>605</v>
      </c>
      <c r="E1855" s="79" t="str">
        <f>+IF(C1855&lt;&gt;"",VLOOKUP(MID(C1855,18,5),NIVELES!$A$133:$B$213,2,0),"")</f>
        <v>MANABÍ</v>
      </c>
      <c r="F1855" s="80" t="s">
        <v>98</v>
      </c>
      <c r="G1855" s="81" t="str">
        <f>+IF(F1855&lt;&gt;"",VLOOKUP(F1855,NIVELES!$A$246:$C$464,3,0),"")</f>
        <v xml:space="preserve"> </v>
      </c>
      <c r="H1855" s="82" t="s">
        <v>1024</v>
      </c>
      <c r="I1855" s="78" t="s">
        <v>2201</v>
      </c>
      <c r="J1855" s="78" t="s">
        <v>2184</v>
      </c>
      <c r="K1855" s="78" t="s">
        <v>2185</v>
      </c>
      <c r="L1855" s="78" t="s">
        <v>1791</v>
      </c>
      <c r="M1855" s="78" t="s">
        <v>1791</v>
      </c>
      <c r="N1855" s="78" t="s">
        <v>1791</v>
      </c>
      <c r="O1855" s="78" t="s">
        <v>2702</v>
      </c>
      <c r="P1855" s="82">
        <v>1</v>
      </c>
      <c r="Q1855" s="78" t="s">
        <v>2764</v>
      </c>
      <c r="R1855" s="82"/>
      <c r="S1855" s="82"/>
      <c r="T1855" s="82">
        <v>1</v>
      </c>
      <c r="U1855" s="82"/>
      <c r="V1855" s="82"/>
      <c r="W1855" s="82"/>
      <c r="X1855" s="82"/>
      <c r="Y1855" s="82"/>
      <c r="Z1855" s="82"/>
      <c r="AA1855" s="82"/>
      <c r="AB1855" s="82"/>
      <c r="AC1855" s="82"/>
      <c r="AD1855" s="85" t="str">
        <f>IF(A1855&lt;&gt;"",IF(D1855="DIRECCIÓN_DE_TRANSFERENCIAS","280 0031",VLOOKUP(C1855,NIVELES!$A$14:$B$105,2,0)),"")</f>
        <v>280 4250</v>
      </c>
      <c r="AE1855" s="86" t="s">
        <v>322</v>
      </c>
      <c r="AF1855" s="86" t="s">
        <v>543</v>
      </c>
      <c r="AG1855" s="79" t="str">
        <f>+IF(AF1855&lt;&gt;"",VLOOKUP(AF1855,NIVELES!$A$666:$B$673,2,0),"")</f>
        <v>DESARROLLO_INFANTIL</v>
      </c>
      <c r="AH1855" s="78" t="s">
        <v>452</v>
      </c>
      <c r="AI1855" s="79" t="str">
        <f>IF(AH1855&lt;&gt;"",VLOOKUP(CONCATENATE(AG1855,AH1855),NIVELES!$B$676:$C$745,2,0),"")</f>
        <v>Creciendo Con Nuestros Hijos De Atención Directa Funcionamiento, Operación Y Atención Domiciliar</v>
      </c>
      <c r="AJ1855" s="78" t="s">
        <v>517</v>
      </c>
      <c r="AK1855" s="79" t="str">
        <f>+IF(AJ1855&lt;&gt;"",VLOOKUP(AJ1855,NIVELES!$A$816:$B$892,2,0),"")</f>
        <v>NO APLICA</v>
      </c>
      <c r="AL1855" s="78" t="s">
        <v>554</v>
      </c>
      <c r="AM1855" s="78">
        <v>530105</v>
      </c>
      <c r="AN1855" s="79" t="str">
        <f>IF(AM1855&lt;&gt;"",+VLOOKUP(AM1855,NIVELES!$A$1652:$B$2466,2,0),"")</f>
        <v>Telecomunicaciones</v>
      </c>
      <c r="AO1855" s="87">
        <v>1624.8</v>
      </c>
      <c r="AP1855" s="88">
        <v>0</v>
      </c>
      <c r="AQ1855" s="88">
        <v>0</v>
      </c>
      <c r="AR1855" s="88">
        <v>1624.8</v>
      </c>
      <c r="AS1855" s="88">
        <v>0</v>
      </c>
      <c r="AT1855" s="88">
        <v>0</v>
      </c>
      <c r="AU1855" s="88">
        <v>0</v>
      </c>
      <c r="AV1855" s="88">
        <v>0</v>
      </c>
      <c r="AW1855" s="88">
        <v>0</v>
      </c>
      <c r="AX1855" s="88">
        <v>0</v>
      </c>
      <c r="AY1855" s="88">
        <v>0</v>
      </c>
      <c r="AZ1855" s="88">
        <v>0</v>
      </c>
      <c r="BA1855" s="88">
        <v>0</v>
      </c>
      <c r="BB1855" s="89">
        <f t="shared" si="111"/>
        <v>1624.8</v>
      </c>
      <c r="BC1855" s="90" t="str">
        <f t="shared" si="110"/>
        <v>OK</v>
      </c>
      <c r="BD1855" s="91" t="str">
        <f t="shared" si="112"/>
        <v xml:space="preserve">                  </v>
      </c>
      <c r="BE1855" s="92">
        <f t="shared" si="113"/>
        <v>1</v>
      </c>
    </row>
    <row r="1856" spans="1:57" s="74" customFormat="1" ht="50.1" customHeight="1" x14ac:dyDescent="0.2">
      <c r="A1856" s="78" t="s">
        <v>55</v>
      </c>
      <c r="B1856" s="78" t="s">
        <v>59</v>
      </c>
      <c r="C1856" s="78" t="s">
        <v>17</v>
      </c>
      <c r="D1856" s="78" t="s">
        <v>605</v>
      </c>
      <c r="E1856" s="79" t="str">
        <f>+IF(C1856&lt;&gt;"",VLOOKUP(MID(C1856,18,5),NIVELES!$A$133:$B$213,2,0),"")</f>
        <v>MANABÍ</v>
      </c>
      <c r="F1856" s="80" t="s">
        <v>98</v>
      </c>
      <c r="G1856" s="81" t="str">
        <f>+IF(F1856&lt;&gt;"",VLOOKUP(F1856,NIVELES!$A$246:$C$464,3,0),"")</f>
        <v xml:space="preserve"> </v>
      </c>
      <c r="H1856" s="82" t="s">
        <v>1024</v>
      </c>
      <c r="I1856" s="78" t="s">
        <v>2201</v>
      </c>
      <c r="J1856" s="78" t="s">
        <v>2184</v>
      </c>
      <c r="K1856" s="78" t="s">
        <v>2185</v>
      </c>
      <c r="L1856" s="78" t="s">
        <v>1791</v>
      </c>
      <c r="M1856" s="78" t="s">
        <v>1791</v>
      </c>
      <c r="N1856" s="78" t="s">
        <v>1791</v>
      </c>
      <c r="O1856" s="78" t="s">
        <v>2704</v>
      </c>
      <c r="P1856" s="82">
        <v>1</v>
      </c>
      <c r="Q1856" s="78" t="s">
        <v>2812</v>
      </c>
      <c r="R1856" s="82"/>
      <c r="S1856" s="82"/>
      <c r="T1856" s="82">
        <v>1</v>
      </c>
      <c r="U1856" s="82"/>
      <c r="V1856" s="82"/>
      <c r="W1856" s="82"/>
      <c r="X1856" s="82"/>
      <c r="Y1856" s="82"/>
      <c r="Z1856" s="82"/>
      <c r="AA1856" s="82"/>
      <c r="AB1856" s="82"/>
      <c r="AC1856" s="82"/>
      <c r="AD1856" s="85" t="str">
        <f>IF(A1856&lt;&gt;"",IF(D1856="DIRECCIÓN_DE_TRANSFERENCIAS","280 0031",VLOOKUP(C1856,NIVELES!$A$14:$B$105,2,0)),"")</f>
        <v>280 4250</v>
      </c>
      <c r="AE1856" s="86" t="s">
        <v>322</v>
      </c>
      <c r="AF1856" s="86" t="s">
        <v>543</v>
      </c>
      <c r="AG1856" s="79" t="str">
        <f>+IF(AF1856&lt;&gt;"",VLOOKUP(AF1856,NIVELES!$A$666:$B$673,2,0),"")</f>
        <v>DESARROLLO_INFANTIL</v>
      </c>
      <c r="AH1856" s="78" t="s">
        <v>452</v>
      </c>
      <c r="AI1856" s="79" t="str">
        <f>IF(AH1856&lt;&gt;"",VLOOKUP(CONCATENATE(AG1856,AH1856),NIVELES!$B$676:$C$745,2,0),"")</f>
        <v>Creciendo Con Nuestros Hijos De Atención Directa Funcionamiento, Operación Y Atención Domiciliar</v>
      </c>
      <c r="AJ1856" s="78" t="s">
        <v>517</v>
      </c>
      <c r="AK1856" s="79" t="str">
        <f>+IF(AJ1856&lt;&gt;"",VLOOKUP(AJ1856,NIVELES!$A$816:$B$892,2,0),"")</f>
        <v>NO APLICA</v>
      </c>
      <c r="AL1856" s="78" t="s">
        <v>554</v>
      </c>
      <c r="AM1856" s="78">
        <v>530802</v>
      </c>
      <c r="AN1856" s="79" t="str">
        <f>IF(AM1856&lt;&gt;"",+VLOOKUP(AM1856,NIVELES!$A$1652:$B$2466,2,0),"")</f>
        <v>Vestuario, Lencería, Prendas de Protección; y, Accesorios para Uniformes Militares y Policiales; y, Carpas</v>
      </c>
      <c r="AO1856" s="87">
        <v>4000</v>
      </c>
      <c r="AP1856" s="88">
        <v>0</v>
      </c>
      <c r="AQ1856" s="88">
        <v>0</v>
      </c>
      <c r="AR1856" s="88">
        <v>4000</v>
      </c>
      <c r="AS1856" s="88">
        <v>0</v>
      </c>
      <c r="AT1856" s="88">
        <v>0</v>
      </c>
      <c r="AU1856" s="88">
        <v>0</v>
      </c>
      <c r="AV1856" s="88">
        <v>0</v>
      </c>
      <c r="AW1856" s="88">
        <v>0</v>
      </c>
      <c r="AX1856" s="88">
        <v>0</v>
      </c>
      <c r="AY1856" s="88">
        <v>0</v>
      </c>
      <c r="AZ1856" s="88">
        <v>0</v>
      </c>
      <c r="BA1856" s="88">
        <v>0</v>
      </c>
      <c r="BB1856" s="89">
        <f t="shared" si="111"/>
        <v>4000</v>
      </c>
      <c r="BC1856" s="90" t="str">
        <f t="shared" si="110"/>
        <v>OK</v>
      </c>
      <c r="BD1856" s="91" t="str">
        <f t="shared" si="112"/>
        <v xml:space="preserve">                  </v>
      </c>
      <c r="BE1856" s="92">
        <f t="shared" si="113"/>
        <v>1</v>
      </c>
    </row>
    <row r="1857" spans="1:57" s="74" customFormat="1" ht="50.1" customHeight="1" x14ac:dyDescent="0.2">
      <c r="A1857" s="78" t="s">
        <v>55</v>
      </c>
      <c r="B1857" s="78" t="s">
        <v>59</v>
      </c>
      <c r="C1857" s="78" t="s">
        <v>17</v>
      </c>
      <c r="D1857" s="78" t="s">
        <v>605</v>
      </c>
      <c r="E1857" s="79" t="str">
        <f>+IF(C1857&lt;&gt;"",VLOOKUP(MID(C1857,18,5),NIVELES!$A$133:$B$213,2,0),"")</f>
        <v>MANABÍ</v>
      </c>
      <c r="F1857" s="80" t="s">
        <v>98</v>
      </c>
      <c r="G1857" s="81" t="str">
        <f>+IF(F1857&lt;&gt;"",VLOOKUP(F1857,NIVELES!$A$246:$C$464,3,0),"")</f>
        <v xml:space="preserve"> </v>
      </c>
      <c r="H1857" s="82" t="s">
        <v>1024</v>
      </c>
      <c r="I1857" s="78" t="s">
        <v>2201</v>
      </c>
      <c r="J1857" s="78" t="s">
        <v>2184</v>
      </c>
      <c r="K1857" s="78" t="s">
        <v>2185</v>
      </c>
      <c r="L1857" s="78" t="s">
        <v>1791</v>
      </c>
      <c r="M1857" s="78" t="s">
        <v>1791</v>
      </c>
      <c r="N1857" s="78" t="s">
        <v>1791</v>
      </c>
      <c r="O1857" s="78" t="s">
        <v>2706</v>
      </c>
      <c r="P1857" s="82">
        <v>1</v>
      </c>
      <c r="Q1857" s="78" t="s">
        <v>2698</v>
      </c>
      <c r="R1857" s="82"/>
      <c r="S1857" s="82"/>
      <c r="T1857" s="82">
        <v>1</v>
      </c>
      <c r="U1857" s="82"/>
      <c r="V1857" s="82"/>
      <c r="W1857" s="82"/>
      <c r="X1857" s="82"/>
      <c r="Y1857" s="82"/>
      <c r="Z1857" s="82"/>
      <c r="AA1857" s="82"/>
      <c r="AB1857" s="82"/>
      <c r="AC1857" s="82"/>
      <c r="AD1857" s="85" t="str">
        <f>IF(A1857&lt;&gt;"",IF(D1857="DIRECCIÓN_DE_TRANSFERENCIAS","280 0031",VLOOKUP(C1857,NIVELES!$A$14:$B$105,2,0)),"")</f>
        <v>280 4250</v>
      </c>
      <c r="AE1857" s="86" t="s">
        <v>322</v>
      </c>
      <c r="AF1857" s="86" t="s">
        <v>543</v>
      </c>
      <c r="AG1857" s="79" t="str">
        <f>+IF(AF1857&lt;&gt;"",VLOOKUP(AF1857,NIVELES!$A$666:$B$673,2,0),"")</f>
        <v>DESARROLLO_INFANTIL</v>
      </c>
      <c r="AH1857" s="78" t="s">
        <v>452</v>
      </c>
      <c r="AI1857" s="79" t="str">
        <f>IF(AH1857&lt;&gt;"",VLOOKUP(CONCATENATE(AG1857,AH1857),NIVELES!$B$676:$C$745,2,0),"")</f>
        <v>Creciendo Con Nuestros Hijos De Atención Directa Funcionamiento, Operación Y Atención Domiciliar</v>
      </c>
      <c r="AJ1857" s="78" t="s">
        <v>517</v>
      </c>
      <c r="AK1857" s="79" t="str">
        <f>+IF(AJ1857&lt;&gt;"",VLOOKUP(AJ1857,NIVELES!$A$816:$B$892,2,0),"")</f>
        <v>NO APLICA</v>
      </c>
      <c r="AL1857" s="78" t="s">
        <v>554</v>
      </c>
      <c r="AM1857" s="78">
        <v>530812</v>
      </c>
      <c r="AN1857" s="79" t="str">
        <f>IF(AM1857&lt;&gt;"",+VLOOKUP(AM1857,NIVELES!$A$1652:$B$2466,2,0),"")</f>
        <v>Materiales Didácticos</v>
      </c>
      <c r="AO1857" s="87">
        <v>1000</v>
      </c>
      <c r="AP1857" s="88">
        <v>0</v>
      </c>
      <c r="AQ1857" s="88">
        <v>0</v>
      </c>
      <c r="AR1857" s="88">
        <v>1000</v>
      </c>
      <c r="AS1857" s="88">
        <v>0</v>
      </c>
      <c r="AT1857" s="88">
        <v>0</v>
      </c>
      <c r="AU1857" s="88">
        <v>0</v>
      </c>
      <c r="AV1857" s="88">
        <v>0</v>
      </c>
      <c r="AW1857" s="88">
        <v>0</v>
      </c>
      <c r="AX1857" s="88">
        <v>0</v>
      </c>
      <c r="AY1857" s="88">
        <v>0</v>
      </c>
      <c r="AZ1857" s="88">
        <v>0</v>
      </c>
      <c r="BA1857" s="88">
        <v>0</v>
      </c>
      <c r="BB1857" s="89">
        <f t="shared" si="111"/>
        <v>1000</v>
      </c>
      <c r="BC1857" s="90" t="str">
        <f t="shared" si="110"/>
        <v>OK</v>
      </c>
      <c r="BD1857" s="91" t="str">
        <f t="shared" si="112"/>
        <v xml:space="preserve">                  </v>
      </c>
      <c r="BE1857" s="92">
        <f t="shared" si="113"/>
        <v>1</v>
      </c>
    </row>
    <row r="1858" spans="1:57" s="74" customFormat="1" ht="50.1" customHeight="1" x14ac:dyDescent="0.2">
      <c r="A1858" s="78" t="s">
        <v>55</v>
      </c>
      <c r="B1858" s="78" t="s">
        <v>59</v>
      </c>
      <c r="C1858" s="78" t="s">
        <v>17</v>
      </c>
      <c r="D1858" s="78" t="s">
        <v>605</v>
      </c>
      <c r="E1858" s="79" t="str">
        <f>+IF(C1858&lt;&gt;"",VLOOKUP(MID(C1858,18,5),NIVELES!$A$133:$B$213,2,0),"")</f>
        <v>MANABÍ</v>
      </c>
      <c r="F1858" s="80" t="s">
        <v>98</v>
      </c>
      <c r="G1858" s="81" t="str">
        <f>+IF(F1858&lt;&gt;"",VLOOKUP(F1858,NIVELES!$A$246:$C$464,3,0),"")</f>
        <v xml:space="preserve"> </v>
      </c>
      <c r="H1858" s="82" t="s">
        <v>1024</v>
      </c>
      <c r="I1858" s="78" t="s">
        <v>2201</v>
      </c>
      <c r="J1858" s="78" t="s">
        <v>2184</v>
      </c>
      <c r="K1858" s="78" t="s">
        <v>2185</v>
      </c>
      <c r="L1858" s="78" t="s">
        <v>2813</v>
      </c>
      <c r="M1858" s="78">
        <v>1238</v>
      </c>
      <c r="N1858" s="78" t="s">
        <v>2814</v>
      </c>
      <c r="O1858" s="78" t="s">
        <v>2222</v>
      </c>
      <c r="P1858" s="82">
        <v>4</v>
      </c>
      <c r="Q1858" s="78" t="s">
        <v>2767</v>
      </c>
      <c r="R1858" s="82">
        <v>0</v>
      </c>
      <c r="S1858" s="82">
        <v>1</v>
      </c>
      <c r="T1858" s="82">
        <v>0</v>
      </c>
      <c r="U1858" s="82">
        <v>1</v>
      </c>
      <c r="V1858" s="82">
        <v>0</v>
      </c>
      <c r="W1858" s="82">
        <v>0</v>
      </c>
      <c r="X1858" s="82">
        <v>1</v>
      </c>
      <c r="Y1858" s="82">
        <v>0</v>
      </c>
      <c r="Z1858" s="82">
        <v>0</v>
      </c>
      <c r="AA1858" s="82">
        <v>1</v>
      </c>
      <c r="AB1858" s="82">
        <v>0</v>
      </c>
      <c r="AC1858" s="82">
        <v>0</v>
      </c>
      <c r="AD1858" s="85" t="str">
        <f>IF(A1858&lt;&gt;"",IF(D1858="DIRECCIÓN_DE_TRANSFERENCIAS","280 0031",VLOOKUP(C1858,NIVELES!$A$14:$B$105,2,0)),"")</f>
        <v>280 4250</v>
      </c>
      <c r="AE1858" s="86" t="s">
        <v>322</v>
      </c>
      <c r="AF1858" s="86" t="s">
        <v>543</v>
      </c>
      <c r="AG1858" s="79" t="str">
        <f>+IF(AF1858&lt;&gt;"",VLOOKUP(AF1858,NIVELES!$A$666:$B$673,2,0),"")</f>
        <v>DESARROLLO_INFANTIL</v>
      </c>
      <c r="AH1858" s="78" t="s">
        <v>320</v>
      </c>
      <c r="AI1858" s="79" t="str">
        <f>IF(AH1858&lt;&gt;"",VLOOKUP(CONCATENATE(AG1858,AH1858),NIVELES!$B$676:$C$745,2,0),"")</f>
        <v>Asegurar La Operacion Y Atencion De Cibv  Administrados Por Prestacion De Servicios A Traves De Cooperantes  Para Contribuir Al Desarrollo Integral De Niñas Y Niños</v>
      </c>
      <c r="AJ1858" s="78" t="s">
        <v>387</v>
      </c>
      <c r="AK1858" s="79" t="str">
        <f>+IF(AJ1858&lt;&gt;"",VLOOKUP(AJ1858,NIVELES!$A$816:$B$892,2,0),"")</f>
        <v>ASEGURAR EL DESARROLLO INFANTIL Y LA EDUCACIÓN INTEGRAL, CON CALIDAD Y CALIDEZ PARA TODOS LOS NIÑOS, NIÑAS Y ADOLESCENTES</v>
      </c>
      <c r="AL1858" s="78" t="s">
        <v>556</v>
      </c>
      <c r="AM1858" s="78">
        <v>580104</v>
      </c>
      <c r="AN1858" s="79" t="str">
        <f>IF(AM1858&lt;&gt;"",+VLOOKUP(AM1858,NIVELES!$A$1652:$B$2466,2,0),"")</f>
        <v>A Gobiernos Autónomos Descentralizados</v>
      </c>
      <c r="AO1858" s="87">
        <v>1631146.25</v>
      </c>
      <c r="AP1858" s="88">
        <v>0</v>
      </c>
      <c r="AQ1858" s="88">
        <v>407786.56</v>
      </c>
      <c r="AR1858" s="88">
        <v>0</v>
      </c>
      <c r="AS1858" s="88">
        <v>407786.56</v>
      </c>
      <c r="AT1858" s="88">
        <v>0</v>
      </c>
      <c r="AU1858" s="88">
        <v>0</v>
      </c>
      <c r="AV1858" s="88">
        <v>407786.56</v>
      </c>
      <c r="AW1858" s="88">
        <v>0</v>
      </c>
      <c r="AX1858" s="88">
        <v>0</v>
      </c>
      <c r="AY1858" s="88">
        <v>407786.57</v>
      </c>
      <c r="AZ1858" s="88">
        <v>0</v>
      </c>
      <c r="BA1858" s="88">
        <v>0</v>
      </c>
      <c r="BB1858" s="89">
        <f t="shared" si="111"/>
        <v>1631146.25</v>
      </c>
      <c r="BC1858" s="90" t="str">
        <f t="shared" si="110"/>
        <v>OK</v>
      </c>
      <c r="BD1858" s="91" t="str">
        <f t="shared" si="112"/>
        <v xml:space="preserve">                  </v>
      </c>
      <c r="BE1858" s="92">
        <f t="shared" si="113"/>
        <v>4</v>
      </c>
    </row>
    <row r="1859" spans="1:57" s="74" customFormat="1" ht="50.1" customHeight="1" x14ac:dyDescent="0.2">
      <c r="A1859" s="78" t="s">
        <v>55</v>
      </c>
      <c r="B1859" s="78" t="s">
        <v>59</v>
      </c>
      <c r="C1859" s="78" t="s">
        <v>17</v>
      </c>
      <c r="D1859" s="78" t="s">
        <v>605</v>
      </c>
      <c r="E1859" s="79" t="str">
        <f>+IF(C1859&lt;&gt;"",VLOOKUP(MID(C1859,18,5),NIVELES!$A$133:$B$213,2,0),"")</f>
        <v>MANABÍ</v>
      </c>
      <c r="F1859" s="80" t="s">
        <v>98</v>
      </c>
      <c r="G1859" s="81" t="str">
        <f>+IF(F1859&lt;&gt;"",VLOOKUP(F1859,NIVELES!$A$246:$C$464,3,0),"")</f>
        <v xml:space="preserve"> </v>
      </c>
      <c r="H1859" s="82" t="s">
        <v>1024</v>
      </c>
      <c r="I1859" s="78" t="s">
        <v>2201</v>
      </c>
      <c r="J1859" s="78" t="s">
        <v>2184</v>
      </c>
      <c r="K1859" s="78" t="s">
        <v>2185</v>
      </c>
      <c r="L1859" s="78" t="s">
        <v>2813</v>
      </c>
      <c r="M1859" s="78">
        <v>0</v>
      </c>
      <c r="N1859" s="78" t="s">
        <v>2814</v>
      </c>
      <c r="O1859" s="78" t="s">
        <v>2222</v>
      </c>
      <c r="P1859" s="82">
        <v>2</v>
      </c>
      <c r="Q1859" s="78" t="s">
        <v>2815</v>
      </c>
      <c r="R1859" s="82"/>
      <c r="S1859" s="82">
        <v>1</v>
      </c>
      <c r="T1859" s="82"/>
      <c r="U1859" s="82">
        <v>1</v>
      </c>
      <c r="V1859" s="82"/>
      <c r="W1859" s="82"/>
      <c r="X1859" s="82"/>
      <c r="Y1859" s="82"/>
      <c r="Z1859" s="82"/>
      <c r="AA1859" s="82"/>
      <c r="AB1859" s="82"/>
      <c r="AC1859" s="82"/>
      <c r="AD1859" s="85" t="str">
        <f>IF(A1859&lt;&gt;"",IF(D1859="DIRECCIÓN_DE_TRANSFERENCIAS","280 0031",VLOOKUP(C1859,NIVELES!$A$14:$B$105,2,0)),"")</f>
        <v>280 4250</v>
      </c>
      <c r="AE1859" s="86" t="s">
        <v>322</v>
      </c>
      <c r="AF1859" s="86" t="s">
        <v>543</v>
      </c>
      <c r="AG1859" s="79" t="str">
        <f>+IF(AF1859&lt;&gt;"",VLOOKUP(AF1859,NIVELES!$A$666:$B$673,2,0),"")</f>
        <v>DESARROLLO_INFANTIL</v>
      </c>
      <c r="AH1859" s="78" t="s">
        <v>320</v>
      </c>
      <c r="AI1859" s="79" t="str">
        <f>IF(AH1859&lt;&gt;"",VLOOKUP(CONCATENATE(AG1859,AH1859),NIVELES!$B$676:$C$745,2,0),"")</f>
        <v>Asegurar La Operacion Y Atencion De Cibv  Administrados Por Prestacion De Servicios A Traves De Cooperantes  Para Contribuir Al Desarrollo Integral De Niñas Y Niños</v>
      </c>
      <c r="AJ1859" s="78" t="s">
        <v>387</v>
      </c>
      <c r="AK1859" s="79" t="str">
        <f>+IF(AJ1859&lt;&gt;"",VLOOKUP(AJ1859,NIVELES!$A$816:$B$892,2,0),"")</f>
        <v>ASEGURAR EL DESARROLLO INFANTIL Y LA EDUCACIÓN INTEGRAL, CON CALIDAD Y CALIDEZ PARA TODOS LOS NIÑOS, NIÑAS Y ADOLESCENTES</v>
      </c>
      <c r="AL1859" s="78" t="s">
        <v>556</v>
      </c>
      <c r="AM1859" s="78">
        <v>580204</v>
      </c>
      <c r="AN1859" s="79" t="str">
        <f>IF(AM1859&lt;&gt;"",+VLOOKUP(AM1859,NIVELES!$A$1652:$B$2466,2,0),"")</f>
        <v>Al Sector Privado no Financiero</v>
      </c>
      <c r="AO1859" s="87">
        <v>45828.88</v>
      </c>
      <c r="AP1859" s="88">
        <v>0</v>
      </c>
      <c r="AQ1859" s="88">
        <v>22914.44</v>
      </c>
      <c r="AR1859" s="88">
        <v>0</v>
      </c>
      <c r="AS1859" s="88">
        <v>22914.44</v>
      </c>
      <c r="AT1859" s="88">
        <v>0</v>
      </c>
      <c r="AU1859" s="88">
        <v>0</v>
      </c>
      <c r="AV1859" s="88">
        <v>0</v>
      </c>
      <c r="AW1859" s="88">
        <v>0</v>
      </c>
      <c r="AX1859" s="88">
        <v>0</v>
      </c>
      <c r="AY1859" s="88">
        <v>0</v>
      </c>
      <c r="AZ1859" s="88">
        <v>0</v>
      </c>
      <c r="BA1859" s="88">
        <v>0</v>
      </c>
      <c r="BB1859" s="89">
        <f t="shared" si="111"/>
        <v>45828.88</v>
      </c>
      <c r="BC1859" s="90" t="str">
        <f t="shared" si="110"/>
        <v>OK</v>
      </c>
      <c r="BD1859" s="91" t="str">
        <f t="shared" si="112"/>
        <v xml:space="preserve">                  </v>
      </c>
      <c r="BE1859" s="92">
        <f t="shared" si="113"/>
        <v>2</v>
      </c>
    </row>
    <row r="1860" spans="1:57" s="74" customFormat="1" ht="50.1" customHeight="1" x14ac:dyDescent="0.2">
      <c r="A1860" s="78" t="s">
        <v>55</v>
      </c>
      <c r="B1860" s="78" t="s">
        <v>59</v>
      </c>
      <c r="C1860" s="78" t="s">
        <v>17</v>
      </c>
      <c r="D1860" s="78" t="s">
        <v>605</v>
      </c>
      <c r="E1860" s="79" t="str">
        <f>+IF(C1860&lt;&gt;"",VLOOKUP(MID(C1860,18,5),NIVELES!$A$133:$B$213,2,0),"")</f>
        <v>MANABÍ</v>
      </c>
      <c r="F1860" s="80" t="s">
        <v>98</v>
      </c>
      <c r="G1860" s="81" t="str">
        <f>+IF(F1860&lt;&gt;"",VLOOKUP(F1860,NIVELES!$A$246:$C$464,3,0),"")</f>
        <v xml:space="preserve"> </v>
      </c>
      <c r="H1860" s="82" t="s">
        <v>1024</v>
      </c>
      <c r="I1860" s="78" t="s">
        <v>2201</v>
      </c>
      <c r="J1860" s="78" t="s">
        <v>2184</v>
      </c>
      <c r="K1860" s="78" t="s">
        <v>2185</v>
      </c>
      <c r="L1860" s="78" t="s">
        <v>2709</v>
      </c>
      <c r="M1860" s="78">
        <v>40</v>
      </c>
      <c r="N1860" s="78" t="s">
        <v>2710</v>
      </c>
      <c r="O1860" s="78" t="s">
        <v>2711</v>
      </c>
      <c r="P1860" s="82">
        <v>11</v>
      </c>
      <c r="Q1860" s="78" t="s">
        <v>2816</v>
      </c>
      <c r="R1860" s="82"/>
      <c r="S1860" s="82">
        <v>1</v>
      </c>
      <c r="T1860" s="82">
        <v>1</v>
      </c>
      <c r="U1860" s="82">
        <v>1</v>
      </c>
      <c r="V1860" s="82">
        <v>1</v>
      </c>
      <c r="W1860" s="82">
        <v>1</v>
      </c>
      <c r="X1860" s="82">
        <v>1</v>
      </c>
      <c r="Y1860" s="82">
        <v>1</v>
      </c>
      <c r="Z1860" s="82">
        <v>1</v>
      </c>
      <c r="AA1860" s="82">
        <v>1</v>
      </c>
      <c r="AB1860" s="82">
        <v>1</v>
      </c>
      <c r="AC1860" s="82">
        <v>1</v>
      </c>
      <c r="AD1860" s="85" t="str">
        <f>IF(A1860&lt;&gt;"",IF(D1860="DIRECCIÓN_DE_TRANSFERENCIAS","280 0031",VLOOKUP(C1860,NIVELES!$A$14:$B$105,2,0)),"")</f>
        <v>280 4250</v>
      </c>
      <c r="AE1860" s="86" t="s">
        <v>322</v>
      </c>
      <c r="AF1860" s="86" t="s">
        <v>543</v>
      </c>
      <c r="AG1860" s="79" t="str">
        <f>+IF(AF1860&lt;&gt;"",VLOOKUP(AF1860,NIVELES!$A$666:$B$673,2,0),"")</f>
        <v>DESARROLLO_INFANTIL</v>
      </c>
      <c r="AH1860" s="78" t="s">
        <v>512</v>
      </c>
      <c r="AI1860" s="79" t="str">
        <f>IF(AH1860&lt;&gt;"",VLOOKUP(CONCATENATE(AG1860,AH1860),NIVELES!$B$676:$C$745,2,0),"")</f>
        <v>Centros Circulos De Cuidado Recreacion Y Aprendizaje CRA Creciendo Con Nuestros Hijos CNH</v>
      </c>
      <c r="AJ1860" s="78" t="s">
        <v>517</v>
      </c>
      <c r="AK1860" s="79" t="str">
        <f>+IF(AJ1860&lt;&gt;"",VLOOKUP(AJ1860,NIVELES!$A$816:$B$892,2,0),"")</f>
        <v>NO APLICA</v>
      </c>
      <c r="AL1860" s="78" t="s">
        <v>554</v>
      </c>
      <c r="AM1860" s="78">
        <v>530105</v>
      </c>
      <c r="AN1860" s="79" t="str">
        <f>IF(AM1860&lt;&gt;"",+VLOOKUP(AM1860,NIVELES!$A$1652:$B$2466,2,0),"")</f>
        <v>Telecomunicaciones</v>
      </c>
      <c r="AO1860" s="87">
        <v>189.28</v>
      </c>
      <c r="AP1860" s="88">
        <v>0</v>
      </c>
      <c r="AQ1860" s="88">
        <v>17.2</v>
      </c>
      <c r="AR1860" s="88">
        <v>17.2</v>
      </c>
      <c r="AS1860" s="88">
        <v>17.2</v>
      </c>
      <c r="AT1860" s="88">
        <v>17.2</v>
      </c>
      <c r="AU1860" s="88">
        <v>17.2</v>
      </c>
      <c r="AV1860" s="88">
        <v>17.2</v>
      </c>
      <c r="AW1860" s="88">
        <v>17.2</v>
      </c>
      <c r="AX1860" s="88">
        <v>17.2</v>
      </c>
      <c r="AY1860" s="88">
        <v>17.2</v>
      </c>
      <c r="AZ1860" s="88">
        <v>17.2</v>
      </c>
      <c r="BA1860" s="88">
        <v>17.28</v>
      </c>
      <c r="BB1860" s="89">
        <f t="shared" si="111"/>
        <v>189.27999999999997</v>
      </c>
      <c r="BC1860" s="90" t="str">
        <f t="shared" si="110"/>
        <v>OK</v>
      </c>
      <c r="BD1860" s="91" t="str">
        <f t="shared" si="112"/>
        <v xml:space="preserve">                  </v>
      </c>
      <c r="BE1860" s="92">
        <f t="shared" si="113"/>
        <v>11</v>
      </c>
    </row>
    <row r="1861" spans="1:57" s="74" customFormat="1" ht="50.1" customHeight="1" x14ac:dyDescent="0.2">
      <c r="A1861" s="78" t="s">
        <v>55</v>
      </c>
      <c r="B1861" s="78" t="s">
        <v>59</v>
      </c>
      <c r="C1861" s="78" t="s">
        <v>17</v>
      </c>
      <c r="D1861" s="78" t="s">
        <v>605</v>
      </c>
      <c r="E1861" s="79" t="str">
        <f>+IF(C1861&lt;&gt;"",VLOOKUP(MID(C1861,18,5),NIVELES!$A$133:$B$213,2,0),"")</f>
        <v>MANABÍ</v>
      </c>
      <c r="F1861" s="80" t="s">
        <v>98</v>
      </c>
      <c r="G1861" s="81" t="str">
        <f>+IF(F1861&lt;&gt;"",VLOOKUP(F1861,NIVELES!$A$246:$C$464,3,0),"")</f>
        <v xml:space="preserve"> </v>
      </c>
      <c r="H1861" s="82" t="s">
        <v>1024</v>
      </c>
      <c r="I1861" s="78" t="s">
        <v>2201</v>
      </c>
      <c r="J1861" s="78" t="s">
        <v>2184</v>
      </c>
      <c r="K1861" s="78" t="s">
        <v>2185</v>
      </c>
      <c r="L1861" s="78" t="s">
        <v>2709</v>
      </c>
      <c r="M1861" s="78">
        <v>40</v>
      </c>
      <c r="N1861" s="78" t="s">
        <v>2710</v>
      </c>
      <c r="O1861" s="78" t="s">
        <v>2225</v>
      </c>
      <c r="P1861" s="82">
        <v>11</v>
      </c>
      <c r="Q1861" s="78" t="s">
        <v>2769</v>
      </c>
      <c r="R1861" s="82"/>
      <c r="S1861" s="82">
        <v>1</v>
      </c>
      <c r="T1861" s="82">
        <v>1</v>
      </c>
      <c r="U1861" s="82">
        <v>1</v>
      </c>
      <c r="V1861" s="82">
        <v>1</v>
      </c>
      <c r="W1861" s="82">
        <v>1</v>
      </c>
      <c r="X1861" s="82">
        <v>1</v>
      </c>
      <c r="Y1861" s="82">
        <v>1</v>
      </c>
      <c r="Z1861" s="82">
        <v>1</v>
      </c>
      <c r="AA1861" s="82">
        <v>1</v>
      </c>
      <c r="AB1861" s="82">
        <v>1</v>
      </c>
      <c r="AC1861" s="82">
        <v>1</v>
      </c>
      <c r="AD1861" s="85" t="str">
        <f>IF(A1861&lt;&gt;"",IF(D1861="DIRECCIÓN_DE_TRANSFERENCIAS","280 0031",VLOOKUP(C1861,NIVELES!$A$14:$B$105,2,0)),"")</f>
        <v>280 4250</v>
      </c>
      <c r="AE1861" s="86" t="s">
        <v>322</v>
      </c>
      <c r="AF1861" s="86" t="s">
        <v>543</v>
      </c>
      <c r="AG1861" s="79" t="str">
        <f>+IF(AF1861&lt;&gt;"",VLOOKUP(AF1861,NIVELES!$A$666:$B$673,2,0),"")</f>
        <v>DESARROLLO_INFANTIL</v>
      </c>
      <c r="AH1861" s="78" t="s">
        <v>512</v>
      </c>
      <c r="AI1861" s="79" t="str">
        <f>IF(AH1861&lt;&gt;"",VLOOKUP(CONCATENATE(AG1861,AH1861),NIVELES!$B$676:$C$745,2,0),"")</f>
        <v>Centros Circulos De Cuidado Recreacion Y Aprendizaje CRA Creciendo Con Nuestros Hijos CNH</v>
      </c>
      <c r="AJ1861" s="78" t="s">
        <v>517</v>
      </c>
      <c r="AK1861" s="79" t="str">
        <f>+IF(AJ1861&lt;&gt;"",VLOOKUP(AJ1861,NIVELES!$A$816:$B$892,2,0),"")</f>
        <v>NO APLICA</v>
      </c>
      <c r="AL1861" s="78" t="s">
        <v>554</v>
      </c>
      <c r="AM1861" s="78">
        <v>530801</v>
      </c>
      <c r="AN1861" s="79" t="str">
        <f>IF(AM1861&lt;&gt;"",+VLOOKUP(AM1861,NIVELES!$A$1652:$B$2466,2,0),"")</f>
        <v>Alimentos y Bebidas</v>
      </c>
      <c r="AO1861" s="87">
        <v>4646.3999999999996</v>
      </c>
      <c r="AP1861" s="88">
        <v>0</v>
      </c>
      <c r="AQ1861" s="88">
        <v>422.4</v>
      </c>
      <c r="AR1861" s="88">
        <v>422.4</v>
      </c>
      <c r="AS1861" s="88">
        <v>422.4</v>
      </c>
      <c r="AT1861" s="88">
        <v>422.4</v>
      </c>
      <c r="AU1861" s="88">
        <v>422.4</v>
      </c>
      <c r="AV1861" s="88">
        <v>422.4</v>
      </c>
      <c r="AW1861" s="88">
        <v>422.4</v>
      </c>
      <c r="AX1861" s="88">
        <v>422.4</v>
      </c>
      <c r="AY1861" s="88">
        <v>422.4</v>
      </c>
      <c r="AZ1861" s="88">
        <v>422.4</v>
      </c>
      <c r="BA1861" s="88">
        <v>422.4</v>
      </c>
      <c r="BB1861" s="89">
        <f t="shared" si="111"/>
        <v>4646.3999999999996</v>
      </c>
      <c r="BC1861" s="90" t="str">
        <f t="shared" si="110"/>
        <v>OK</v>
      </c>
      <c r="BD1861" s="91" t="str">
        <f t="shared" si="112"/>
        <v xml:space="preserve">                  </v>
      </c>
      <c r="BE1861" s="92">
        <f t="shared" si="113"/>
        <v>11</v>
      </c>
    </row>
    <row r="1862" spans="1:57" s="74" customFormat="1" ht="50.1" customHeight="1" x14ac:dyDescent="0.2">
      <c r="A1862" s="78" t="s">
        <v>55</v>
      </c>
      <c r="B1862" s="78" t="s">
        <v>59</v>
      </c>
      <c r="C1862" s="78" t="s">
        <v>17</v>
      </c>
      <c r="D1862" s="78" t="s">
        <v>605</v>
      </c>
      <c r="E1862" s="79" t="str">
        <f>+IF(C1862&lt;&gt;"",VLOOKUP(MID(C1862,18,5),NIVELES!$A$133:$B$213,2,0),"")</f>
        <v>MANABÍ</v>
      </c>
      <c r="F1862" s="80" t="s">
        <v>98</v>
      </c>
      <c r="G1862" s="81" t="str">
        <f>+IF(F1862&lt;&gt;"",VLOOKUP(F1862,NIVELES!$A$246:$C$464,3,0),"")</f>
        <v xml:space="preserve"> </v>
      </c>
      <c r="H1862" s="82" t="s">
        <v>1024</v>
      </c>
      <c r="I1862" s="78" t="s">
        <v>2201</v>
      </c>
      <c r="J1862" s="78" t="s">
        <v>2184</v>
      </c>
      <c r="K1862" s="78" t="s">
        <v>2185</v>
      </c>
      <c r="L1862" s="78" t="s">
        <v>2709</v>
      </c>
      <c r="M1862" s="78">
        <v>40</v>
      </c>
      <c r="N1862" s="78" t="s">
        <v>2710</v>
      </c>
      <c r="O1862" s="78" t="s">
        <v>2238</v>
      </c>
      <c r="P1862" s="82">
        <v>1</v>
      </c>
      <c r="Q1862" s="78" t="s">
        <v>2770</v>
      </c>
      <c r="R1862" s="82"/>
      <c r="S1862" s="82"/>
      <c r="T1862" s="82">
        <v>1</v>
      </c>
      <c r="U1862" s="82"/>
      <c r="V1862" s="82"/>
      <c r="W1862" s="82"/>
      <c r="X1862" s="82"/>
      <c r="Y1862" s="82"/>
      <c r="Z1862" s="82"/>
      <c r="AA1862" s="82"/>
      <c r="AB1862" s="82"/>
      <c r="AC1862" s="82"/>
      <c r="AD1862" s="85" t="str">
        <f>IF(A1862&lt;&gt;"",IF(D1862="DIRECCIÓN_DE_TRANSFERENCIAS","280 0031",VLOOKUP(C1862,NIVELES!$A$14:$B$105,2,0)),"")</f>
        <v>280 4250</v>
      </c>
      <c r="AE1862" s="86" t="s">
        <v>322</v>
      </c>
      <c r="AF1862" s="86" t="s">
        <v>543</v>
      </c>
      <c r="AG1862" s="79" t="str">
        <f>+IF(AF1862&lt;&gt;"",VLOOKUP(AF1862,NIVELES!$A$666:$B$673,2,0),"")</f>
        <v>DESARROLLO_INFANTIL</v>
      </c>
      <c r="AH1862" s="78" t="s">
        <v>512</v>
      </c>
      <c r="AI1862" s="79" t="str">
        <f>IF(AH1862&lt;&gt;"",VLOOKUP(CONCATENATE(AG1862,AH1862),NIVELES!$B$676:$C$745,2,0),"")</f>
        <v>Centros Circulos De Cuidado Recreacion Y Aprendizaje CRA Creciendo Con Nuestros Hijos CNH</v>
      </c>
      <c r="AJ1862" s="78" t="s">
        <v>517</v>
      </c>
      <c r="AK1862" s="79" t="str">
        <f>+IF(AJ1862&lt;&gt;"",VLOOKUP(AJ1862,NIVELES!$A$816:$B$892,2,0),"")</f>
        <v>NO APLICA</v>
      </c>
      <c r="AL1862" s="78" t="s">
        <v>554</v>
      </c>
      <c r="AM1862" s="78">
        <v>530802</v>
      </c>
      <c r="AN1862" s="79" t="str">
        <f>IF(AM1862&lt;&gt;"",+VLOOKUP(AM1862,NIVELES!$A$1652:$B$2466,2,0),"")</f>
        <v>Vestuario, Lencería, Prendas de Protección; y, Accesorios para Uniformes Militares y Policiales; y, Carpas</v>
      </c>
      <c r="AO1862" s="87">
        <v>135.76</v>
      </c>
      <c r="AP1862" s="88">
        <v>0</v>
      </c>
      <c r="AQ1862" s="88">
        <v>0</v>
      </c>
      <c r="AR1862" s="88">
        <v>135.76</v>
      </c>
      <c r="AS1862" s="88">
        <v>0</v>
      </c>
      <c r="AT1862" s="88">
        <v>0</v>
      </c>
      <c r="AU1862" s="88">
        <v>0</v>
      </c>
      <c r="AV1862" s="88">
        <v>0</v>
      </c>
      <c r="AW1862" s="88">
        <v>0</v>
      </c>
      <c r="AX1862" s="88">
        <v>0</v>
      </c>
      <c r="AY1862" s="88">
        <v>0</v>
      </c>
      <c r="AZ1862" s="88">
        <v>0</v>
      </c>
      <c r="BA1862" s="88">
        <v>0</v>
      </c>
      <c r="BB1862" s="89">
        <f t="shared" si="111"/>
        <v>135.76</v>
      </c>
      <c r="BC1862" s="90" t="str">
        <f t="shared" si="110"/>
        <v>OK</v>
      </c>
      <c r="BD1862" s="91" t="str">
        <f t="shared" si="112"/>
        <v xml:space="preserve">                  </v>
      </c>
      <c r="BE1862" s="92">
        <f t="shared" si="113"/>
        <v>1</v>
      </c>
    </row>
    <row r="1863" spans="1:57" s="74" customFormat="1" ht="50.1" customHeight="1" x14ac:dyDescent="0.2">
      <c r="A1863" s="78" t="s">
        <v>55</v>
      </c>
      <c r="B1863" s="78" t="s">
        <v>59</v>
      </c>
      <c r="C1863" s="78" t="s">
        <v>17</v>
      </c>
      <c r="D1863" s="78" t="s">
        <v>605</v>
      </c>
      <c r="E1863" s="79" t="str">
        <f>+IF(C1863&lt;&gt;"",VLOOKUP(MID(C1863,18,5),NIVELES!$A$133:$B$213,2,0),"")</f>
        <v>MANABÍ</v>
      </c>
      <c r="F1863" s="80" t="s">
        <v>98</v>
      </c>
      <c r="G1863" s="81" t="str">
        <f>+IF(F1863&lt;&gt;"",VLOOKUP(F1863,NIVELES!$A$246:$C$464,3,0),"")</f>
        <v xml:space="preserve"> </v>
      </c>
      <c r="H1863" s="82" t="s">
        <v>1024</v>
      </c>
      <c r="I1863" s="78" t="s">
        <v>2201</v>
      </c>
      <c r="J1863" s="78" t="s">
        <v>2184</v>
      </c>
      <c r="K1863" s="78" t="s">
        <v>2185</v>
      </c>
      <c r="L1863" s="78" t="s">
        <v>2709</v>
      </c>
      <c r="M1863" s="78">
        <v>40</v>
      </c>
      <c r="N1863" s="78" t="s">
        <v>2710</v>
      </c>
      <c r="O1863" s="78" t="s">
        <v>2229</v>
      </c>
      <c r="P1863" s="82">
        <v>1</v>
      </c>
      <c r="Q1863" s="78" t="s">
        <v>2771</v>
      </c>
      <c r="R1863" s="82"/>
      <c r="S1863" s="82"/>
      <c r="T1863" s="82">
        <v>1</v>
      </c>
      <c r="U1863" s="82"/>
      <c r="V1863" s="82"/>
      <c r="W1863" s="82"/>
      <c r="X1863" s="82"/>
      <c r="Y1863" s="82"/>
      <c r="Z1863" s="82"/>
      <c r="AA1863" s="82"/>
      <c r="AB1863" s="82"/>
      <c r="AC1863" s="82"/>
      <c r="AD1863" s="85" t="str">
        <f>IF(A1863&lt;&gt;"",IF(D1863="DIRECCIÓN_DE_TRANSFERENCIAS","280 0031",VLOOKUP(C1863,NIVELES!$A$14:$B$105,2,0)),"")</f>
        <v>280 4250</v>
      </c>
      <c r="AE1863" s="86" t="s">
        <v>322</v>
      </c>
      <c r="AF1863" s="86" t="s">
        <v>543</v>
      </c>
      <c r="AG1863" s="79" t="str">
        <f>+IF(AF1863&lt;&gt;"",VLOOKUP(AF1863,NIVELES!$A$666:$B$673,2,0),"")</f>
        <v>DESARROLLO_INFANTIL</v>
      </c>
      <c r="AH1863" s="78" t="s">
        <v>512</v>
      </c>
      <c r="AI1863" s="79" t="str">
        <f>IF(AH1863&lt;&gt;"",VLOOKUP(CONCATENATE(AG1863,AH1863),NIVELES!$B$676:$C$745,2,0),"")</f>
        <v>Centros Circulos De Cuidado Recreacion Y Aprendizaje CRA Creciendo Con Nuestros Hijos CNH</v>
      </c>
      <c r="AJ1863" s="78" t="s">
        <v>517</v>
      </c>
      <c r="AK1863" s="79" t="str">
        <f>+IF(AJ1863&lt;&gt;"",VLOOKUP(AJ1863,NIVELES!$A$816:$B$892,2,0),"")</f>
        <v>NO APLICA</v>
      </c>
      <c r="AL1863" s="78" t="s">
        <v>554</v>
      </c>
      <c r="AM1863" s="78">
        <v>530805</v>
      </c>
      <c r="AN1863" s="79" t="str">
        <f>IF(AM1863&lt;&gt;"",+VLOOKUP(AM1863,NIVELES!$A$1652:$B$2466,2,0),"")</f>
        <v>Materiales de Aseo</v>
      </c>
      <c r="AO1863" s="87">
        <v>214</v>
      </c>
      <c r="AP1863" s="88">
        <v>0</v>
      </c>
      <c r="AQ1863" s="88">
        <v>0</v>
      </c>
      <c r="AR1863" s="88">
        <v>214</v>
      </c>
      <c r="AS1863" s="88">
        <v>0</v>
      </c>
      <c r="AT1863" s="88">
        <v>0</v>
      </c>
      <c r="AU1863" s="88">
        <v>0</v>
      </c>
      <c r="AV1863" s="88">
        <v>0</v>
      </c>
      <c r="AW1863" s="88">
        <v>0</v>
      </c>
      <c r="AX1863" s="88">
        <v>0</v>
      </c>
      <c r="AY1863" s="88">
        <v>0</v>
      </c>
      <c r="AZ1863" s="88">
        <v>0</v>
      </c>
      <c r="BA1863" s="88">
        <v>0</v>
      </c>
      <c r="BB1863" s="89">
        <f t="shared" si="111"/>
        <v>214</v>
      </c>
      <c r="BC1863" s="90" t="str">
        <f t="shared" ref="BC1863:BC1926" si="114">IF(A1863&lt;&gt;"",IF(AO1863&lt;&gt;"",IF(AO1863=BB1863,"OK",AO1863-BB1863),IF(AND(AO1863="",BB1863=""),"",AO1863-BB1863))," ")</f>
        <v>OK</v>
      </c>
      <c r="BD1863" s="91" t="str">
        <f t="shared" si="112"/>
        <v xml:space="preserve">                  </v>
      </c>
      <c r="BE1863" s="92">
        <f t="shared" si="113"/>
        <v>1</v>
      </c>
    </row>
    <row r="1864" spans="1:57" s="74" customFormat="1" ht="50.1" customHeight="1" x14ac:dyDescent="0.2">
      <c r="A1864" s="78" t="s">
        <v>55</v>
      </c>
      <c r="B1864" s="78" t="s">
        <v>59</v>
      </c>
      <c r="C1864" s="78" t="s">
        <v>17</v>
      </c>
      <c r="D1864" s="78" t="s">
        <v>792</v>
      </c>
      <c r="E1864" s="79" t="str">
        <f>+IF(C1864&lt;&gt;"",VLOOKUP(MID(C1864,18,5),NIVELES!$A$133:$B$213,2,0),"")</f>
        <v>MANABÍ</v>
      </c>
      <c r="F1864" s="80" t="s">
        <v>98</v>
      </c>
      <c r="G1864" s="81" t="str">
        <f>+IF(F1864&lt;&gt;"",VLOOKUP(F1864,NIVELES!$A$246:$C$464,3,0),"")</f>
        <v xml:space="preserve"> </v>
      </c>
      <c r="H1864" s="82" t="s">
        <v>1024</v>
      </c>
      <c r="I1864" s="78" t="s">
        <v>2189</v>
      </c>
      <c r="J1864" s="78" t="s">
        <v>2184</v>
      </c>
      <c r="K1864" s="78" t="s">
        <v>2185</v>
      </c>
      <c r="L1864" s="78" t="s">
        <v>1791</v>
      </c>
      <c r="M1864" s="78" t="s">
        <v>1791</v>
      </c>
      <c r="N1864" s="78" t="s">
        <v>1791</v>
      </c>
      <c r="O1864" s="78" t="s">
        <v>2167</v>
      </c>
      <c r="P1864" s="82">
        <v>12</v>
      </c>
      <c r="Q1864" s="78" t="s">
        <v>2204</v>
      </c>
      <c r="R1864" s="82">
        <v>1</v>
      </c>
      <c r="S1864" s="82">
        <v>1</v>
      </c>
      <c r="T1864" s="82">
        <v>1</v>
      </c>
      <c r="U1864" s="82">
        <v>1</v>
      </c>
      <c r="V1864" s="82">
        <v>1</v>
      </c>
      <c r="W1864" s="82">
        <v>1</v>
      </c>
      <c r="X1864" s="82">
        <v>1</v>
      </c>
      <c r="Y1864" s="82">
        <v>1</v>
      </c>
      <c r="Z1864" s="82">
        <v>1</v>
      </c>
      <c r="AA1864" s="82">
        <v>1</v>
      </c>
      <c r="AB1864" s="82">
        <v>1</v>
      </c>
      <c r="AC1864" s="82">
        <v>1</v>
      </c>
      <c r="AD1864" s="85" t="str">
        <f>IF(A1864&lt;&gt;"",IF(D1864="DIRECCIÓN_DE_TRANSFERENCIAS","280 0031",VLOOKUP(C1864,NIVELES!$A$14:$B$105,2,0)),"")</f>
        <v>280 4250</v>
      </c>
      <c r="AE1864" s="86" t="s">
        <v>322</v>
      </c>
      <c r="AF1864" s="86" t="s">
        <v>544</v>
      </c>
      <c r="AG1864" s="79" t="str">
        <f>+IF(AF1864&lt;&gt;"",VLOOKUP(AF1864,NIVELES!$A$666:$B$673,2,0),"")</f>
        <v>PROTECCIÓN_SOCIAL_A_LA_FAMILIA._ASEGURAMIENTO_NO_CONTRIBUTIVO_E_INCLUSIÓN_ECONÓMICA_Y_MOVILIDAD_SOCIAL</v>
      </c>
      <c r="AH1864" s="78" t="s">
        <v>513</v>
      </c>
      <c r="AI1864" s="79" t="str">
        <f>IF(AH1864&lt;&gt;"",VLOOKUP(CONCATENATE(AG1864,AH1864),NIVELES!$B$676:$C$745,2,0),"")</f>
        <v>Acompañamiento Familiar</v>
      </c>
      <c r="AJ1864" s="78" t="s">
        <v>517</v>
      </c>
      <c r="AK1864" s="79" t="str">
        <f>+IF(AJ1864&lt;&gt;"",VLOOKUP(AJ1864,NIVELES!$A$816:$B$892,2,0),"")</f>
        <v>NO APLICA</v>
      </c>
      <c r="AL1864" s="78" t="s">
        <v>553</v>
      </c>
      <c r="AM1864" s="78">
        <v>510203</v>
      </c>
      <c r="AN1864" s="79" t="str">
        <f>IF(AM1864&lt;&gt;"",+VLOOKUP(AM1864,NIVELES!$A$1652:$B$2466,2,0),"")</f>
        <v>Decimotercer Sueldo</v>
      </c>
      <c r="AO1864" s="87">
        <v>21279.5</v>
      </c>
      <c r="AP1864" s="88">
        <v>1934.5</v>
      </c>
      <c r="AQ1864" s="88">
        <v>1934.5</v>
      </c>
      <c r="AR1864" s="88">
        <v>1934.5</v>
      </c>
      <c r="AS1864" s="88">
        <v>1934.5</v>
      </c>
      <c r="AT1864" s="88">
        <v>1934.5</v>
      </c>
      <c r="AU1864" s="88">
        <v>1934.5</v>
      </c>
      <c r="AV1864" s="88">
        <v>1934.5</v>
      </c>
      <c r="AW1864" s="88">
        <v>1934.5</v>
      </c>
      <c r="AX1864" s="88">
        <v>1934.5</v>
      </c>
      <c r="AY1864" s="88">
        <v>1934.5</v>
      </c>
      <c r="AZ1864" s="88">
        <v>1934.5</v>
      </c>
      <c r="BA1864" s="88">
        <v>0</v>
      </c>
      <c r="BB1864" s="89">
        <f t="shared" ref="BB1864:BB1927" si="115">SUBTOTAL(9,AP1864:BA1864)</f>
        <v>21279.5</v>
      </c>
      <c r="BC1864" s="90" t="str">
        <f t="shared" si="114"/>
        <v>OK</v>
      </c>
      <c r="BD1864" s="91" t="str">
        <f t="shared" ref="BD1864:BD1927" si="116">IF(A1864&lt;&gt;"",IF(A1864="","Escoger Nivel 0",)&amp;" "&amp;(IF(B1864="","Escoger Nivel  1",)&amp;" "&amp;(IF(C1864="","Escoger Nivel 2",)&amp;" "&amp;(IF(D1864="","Escoger Nivel 3",)&amp;" "&amp;(IF(F1864="","Escoger Cantón",)&amp;" "&amp;(IF(I1864="","Escoger Obj. Estratégico Institucional N1",)&amp;" "&amp;(IF(J1864="","Escoger Obj. Especifico N2",)&amp;" "&amp;(IF(K1864="","Escoger Obj. Operativo N4",)&amp;" "&amp;(IF(L1864=""," Llenar Modalidad de Servicio ",)&amp;""&amp;(IF(M1864=""," Llenar Meta de Cobertura ",)&amp;" "&amp;(IF(N1864="","Llenar Indicador",)&amp;" "&amp;(IF(O1864="","Llenar Actividad PAPP",)&amp;" "&amp;(IF(P1864="","Llenar Metas",)&amp;" "&amp;(IF(Q1864="","Llenar Indicador",)&amp;" "&amp;(IF(AF1864="","Escoger Nro. programa",)&amp;" "&amp;(IF(AH1864="","Escoger Nro. Actividad e-Sigef",)&amp;" "&amp;(IF(AK1864="","Escoger direccionamiento de gasto",)&amp;" "&amp;(IF(AL1864="","Escoger Grupo de Gasto",)&amp;" "&amp;(IF(AM1864="","Escoger Item Presupuestario",)&amp;" "&amp;(IF(AO1864="","Llenar valor de actividad",))))))))))))))))))))," ")</f>
        <v xml:space="preserve">                  </v>
      </c>
      <c r="BE1864" s="92">
        <f t="shared" si="113"/>
        <v>12</v>
      </c>
    </row>
    <row r="1865" spans="1:57" s="74" customFormat="1" ht="50.1" customHeight="1" x14ac:dyDescent="0.2">
      <c r="A1865" s="78" t="s">
        <v>55</v>
      </c>
      <c r="B1865" s="78" t="s">
        <v>59</v>
      </c>
      <c r="C1865" s="78" t="s">
        <v>17</v>
      </c>
      <c r="D1865" s="78" t="s">
        <v>792</v>
      </c>
      <c r="E1865" s="79" t="str">
        <f>+IF(C1865&lt;&gt;"",VLOOKUP(MID(C1865,18,5),NIVELES!$A$133:$B$213,2,0),"")</f>
        <v>MANABÍ</v>
      </c>
      <c r="F1865" s="80" t="s">
        <v>98</v>
      </c>
      <c r="G1865" s="81" t="str">
        <f>+IF(F1865&lt;&gt;"",VLOOKUP(F1865,NIVELES!$A$246:$C$464,3,0),"")</f>
        <v xml:space="preserve"> </v>
      </c>
      <c r="H1865" s="82" t="s">
        <v>1024</v>
      </c>
      <c r="I1865" s="78" t="s">
        <v>2189</v>
      </c>
      <c r="J1865" s="78" t="s">
        <v>2184</v>
      </c>
      <c r="K1865" s="78" t="s">
        <v>2185</v>
      </c>
      <c r="L1865" s="78" t="s">
        <v>1791</v>
      </c>
      <c r="M1865" s="78" t="s">
        <v>1791</v>
      </c>
      <c r="N1865" s="78" t="s">
        <v>1791</v>
      </c>
      <c r="O1865" s="78" t="s">
        <v>2167</v>
      </c>
      <c r="P1865" s="82">
        <v>12</v>
      </c>
      <c r="Q1865" s="78" t="s">
        <v>2204</v>
      </c>
      <c r="R1865" s="82">
        <v>1</v>
      </c>
      <c r="S1865" s="82">
        <v>1</v>
      </c>
      <c r="T1865" s="82">
        <v>1</v>
      </c>
      <c r="U1865" s="82">
        <v>1</v>
      </c>
      <c r="V1865" s="82">
        <v>1</v>
      </c>
      <c r="W1865" s="82">
        <v>1</v>
      </c>
      <c r="X1865" s="82">
        <v>1</v>
      </c>
      <c r="Y1865" s="82">
        <v>1</v>
      </c>
      <c r="Z1865" s="82">
        <v>1</v>
      </c>
      <c r="AA1865" s="82">
        <v>1</v>
      </c>
      <c r="AB1865" s="82">
        <v>1</v>
      </c>
      <c r="AC1865" s="82">
        <v>1</v>
      </c>
      <c r="AD1865" s="85" t="str">
        <f>IF(A1865&lt;&gt;"",IF(D1865="DIRECCIÓN_DE_TRANSFERENCIAS","280 0031",VLOOKUP(C1865,NIVELES!$A$14:$B$105,2,0)),"")</f>
        <v>280 4250</v>
      </c>
      <c r="AE1865" s="86" t="s">
        <v>322</v>
      </c>
      <c r="AF1865" s="86" t="s">
        <v>544</v>
      </c>
      <c r="AG1865" s="79" t="str">
        <f>+IF(AF1865&lt;&gt;"",VLOOKUP(AF1865,NIVELES!$A$666:$B$673,2,0),"")</f>
        <v>PROTECCIÓN_SOCIAL_A_LA_FAMILIA._ASEGURAMIENTO_NO_CONTRIBUTIVO_E_INCLUSIÓN_ECONÓMICA_Y_MOVILIDAD_SOCIAL</v>
      </c>
      <c r="AH1865" s="78" t="s">
        <v>513</v>
      </c>
      <c r="AI1865" s="79" t="str">
        <f>IF(AH1865&lt;&gt;"",VLOOKUP(CONCATENATE(AG1865,AH1865),NIVELES!$B$676:$C$745,2,0),"")</f>
        <v>Acompañamiento Familiar</v>
      </c>
      <c r="AJ1865" s="78" t="s">
        <v>517</v>
      </c>
      <c r="AK1865" s="79" t="str">
        <f>+IF(AJ1865&lt;&gt;"",VLOOKUP(AJ1865,NIVELES!$A$816:$B$892,2,0),"")</f>
        <v>NO APLICA</v>
      </c>
      <c r="AL1865" s="78" t="s">
        <v>553</v>
      </c>
      <c r="AM1865" s="78">
        <v>510204</v>
      </c>
      <c r="AN1865" s="79" t="str">
        <f>IF(AM1865&lt;&gt;"",+VLOOKUP(AM1865,NIVELES!$A$1652:$B$2466,2,0),"")</f>
        <v>Decimocuarto Sueldo</v>
      </c>
      <c r="AO1865" s="87">
        <v>10112.67</v>
      </c>
      <c r="AP1865" s="88">
        <v>919.33</v>
      </c>
      <c r="AQ1865" s="88">
        <v>919.33</v>
      </c>
      <c r="AR1865" s="88">
        <v>919.33</v>
      </c>
      <c r="AS1865" s="88">
        <v>919.33</v>
      </c>
      <c r="AT1865" s="88">
        <v>919.33</v>
      </c>
      <c r="AU1865" s="88">
        <v>919.33</v>
      </c>
      <c r="AV1865" s="88">
        <v>919.33</v>
      </c>
      <c r="AW1865" s="88">
        <v>919.33</v>
      </c>
      <c r="AX1865" s="88">
        <v>919.33</v>
      </c>
      <c r="AY1865" s="88">
        <v>919.33</v>
      </c>
      <c r="AZ1865" s="88">
        <v>919.37</v>
      </c>
      <c r="BA1865" s="88">
        <v>0</v>
      </c>
      <c r="BB1865" s="89">
        <f t="shared" si="115"/>
        <v>10112.670000000002</v>
      </c>
      <c r="BC1865" s="90" t="str">
        <f t="shared" si="114"/>
        <v>OK</v>
      </c>
      <c r="BD1865" s="91" t="str">
        <f t="shared" si="116"/>
        <v xml:space="preserve">                  </v>
      </c>
      <c r="BE1865" s="92">
        <f t="shared" ref="BE1865:BE1928" si="117">SUBTOTAL(9,R1865:AC1865)</f>
        <v>12</v>
      </c>
    </row>
    <row r="1866" spans="1:57" s="74" customFormat="1" ht="50.1" customHeight="1" x14ac:dyDescent="0.2">
      <c r="A1866" s="78" t="s">
        <v>55</v>
      </c>
      <c r="B1866" s="78" t="s">
        <v>59</v>
      </c>
      <c r="C1866" s="78" t="s">
        <v>17</v>
      </c>
      <c r="D1866" s="78" t="s">
        <v>792</v>
      </c>
      <c r="E1866" s="79" t="str">
        <f>+IF(C1866&lt;&gt;"",VLOOKUP(MID(C1866,18,5),NIVELES!$A$133:$B$213,2,0),"")</f>
        <v>MANABÍ</v>
      </c>
      <c r="F1866" s="80" t="s">
        <v>98</v>
      </c>
      <c r="G1866" s="81" t="str">
        <f>+IF(F1866&lt;&gt;"",VLOOKUP(F1866,NIVELES!$A$246:$C$464,3,0),"")</f>
        <v xml:space="preserve"> </v>
      </c>
      <c r="H1866" s="82" t="s">
        <v>1024</v>
      </c>
      <c r="I1866" s="78" t="s">
        <v>2189</v>
      </c>
      <c r="J1866" s="78" t="s">
        <v>2184</v>
      </c>
      <c r="K1866" s="78" t="s">
        <v>2185</v>
      </c>
      <c r="L1866" s="78" t="s">
        <v>1791</v>
      </c>
      <c r="M1866" s="78" t="s">
        <v>1791</v>
      </c>
      <c r="N1866" s="78" t="s">
        <v>1791</v>
      </c>
      <c r="O1866" s="78" t="s">
        <v>2167</v>
      </c>
      <c r="P1866" s="82">
        <v>12</v>
      </c>
      <c r="Q1866" s="78" t="s">
        <v>2204</v>
      </c>
      <c r="R1866" s="82">
        <v>1</v>
      </c>
      <c r="S1866" s="82">
        <v>1</v>
      </c>
      <c r="T1866" s="82">
        <v>1</v>
      </c>
      <c r="U1866" s="82">
        <v>1</v>
      </c>
      <c r="V1866" s="82">
        <v>1</v>
      </c>
      <c r="W1866" s="82">
        <v>1</v>
      </c>
      <c r="X1866" s="82">
        <v>1</v>
      </c>
      <c r="Y1866" s="82">
        <v>1</v>
      </c>
      <c r="Z1866" s="82">
        <v>1</v>
      </c>
      <c r="AA1866" s="82">
        <v>1</v>
      </c>
      <c r="AB1866" s="82">
        <v>1</v>
      </c>
      <c r="AC1866" s="82">
        <v>1</v>
      </c>
      <c r="AD1866" s="85" t="str">
        <f>IF(A1866&lt;&gt;"",IF(D1866="DIRECCIÓN_DE_TRANSFERENCIAS","280 0031",VLOOKUP(C1866,NIVELES!$A$14:$B$105,2,0)),"")</f>
        <v>280 4250</v>
      </c>
      <c r="AE1866" s="86" t="s">
        <v>322</v>
      </c>
      <c r="AF1866" s="86" t="s">
        <v>544</v>
      </c>
      <c r="AG1866" s="79" t="str">
        <f>+IF(AF1866&lt;&gt;"",VLOOKUP(AF1866,NIVELES!$A$666:$B$673,2,0),"")</f>
        <v>PROTECCIÓN_SOCIAL_A_LA_FAMILIA._ASEGURAMIENTO_NO_CONTRIBUTIVO_E_INCLUSIÓN_ECONÓMICA_Y_MOVILIDAD_SOCIAL</v>
      </c>
      <c r="AH1866" s="78" t="s">
        <v>513</v>
      </c>
      <c r="AI1866" s="79" t="str">
        <f>IF(AH1866&lt;&gt;"",VLOOKUP(CONCATENATE(AG1866,AH1866),NIVELES!$B$676:$C$745,2,0),"")</f>
        <v>Acompañamiento Familiar</v>
      </c>
      <c r="AJ1866" s="78" t="s">
        <v>517</v>
      </c>
      <c r="AK1866" s="79" t="str">
        <f>+IF(AJ1866&lt;&gt;"",VLOOKUP(AJ1866,NIVELES!$A$816:$B$892,2,0),"")</f>
        <v>NO APLICA</v>
      </c>
      <c r="AL1866" s="78" t="s">
        <v>553</v>
      </c>
      <c r="AM1866" s="78">
        <v>510510</v>
      </c>
      <c r="AN1866" s="79" t="str">
        <f>IF(AM1866&lt;&gt;"",+VLOOKUP(AM1866,NIVELES!$A$1652:$B$2466,2,0),"")</f>
        <v>Servicios Personales por Contrato</v>
      </c>
      <c r="AO1866" s="87">
        <v>255354</v>
      </c>
      <c r="AP1866" s="88">
        <v>23214</v>
      </c>
      <c r="AQ1866" s="88">
        <v>23214</v>
      </c>
      <c r="AR1866" s="88">
        <v>23214</v>
      </c>
      <c r="AS1866" s="88">
        <v>23214</v>
      </c>
      <c r="AT1866" s="88">
        <v>23214</v>
      </c>
      <c r="AU1866" s="88">
        <v>23214</v>
      </c>
      <c r="AV1866" s="88">
        <v>23214</v>
      </c>
      <c r="AW1866" s="88">
        <v>23214</v>
      </c>
      <c r="AX1866" s="88">
        <v>23214</v>
      </c>
      <c r="AY1866" s="88">
        <v>23214</v>
      </c>
      <c r="AZ1866" s="88">
        <v>23214</v>
      </c>
      <c r="BA1866" s="88">
        <v>0</v>
      </c>
      <c r="BB1866" s="89">
        <f t="shared" si="115"/>
        <v>255354</v>
      </c>
      <c r="BC1866" s="90" t="str">
        <f t="shared" si="114"/>
        <v>OK</v>
      </c>
      <c r="BD1866" s="91" t="str">
        <f t="shared" si="116"/>
        <v xml:space="preserve">                  </v>
      </c>
      <c r="BE1866" s="92">
        <f t="shared" si="117"/>
        <v>12</v>
      </c>
    </row>
    <row r="1867" spans="1:57" s="74" customFormat="1" ht="50.1" customHeight="1" x14ac:dyDescent="0.2">
      <c r="A1867" s="78" t="s">
        <v>55</v>
      </c>
      <c r="B1867" s="78" t="s">
        <v>59</v>
      </c>
      <c r="C1867" s="78" t="s">
        <v>17</v>
      </c>
      <c r="D1867" s="78" t="s">
        <v>792</v>
      </c>
      <c r="E1867" s="79" t="str">
        <f>+IF(C1867&lt;&gt;"",VLOOKUP(MID(C1867,18,5),NIVELES!$A$133:$B$213,2,0),"")</f>
        <v>MANABÍ</v>
      </c>
      <c r="F1867" s="80" t="s">
        <v>98</v>
      </c>
      <c r="G1867" s="81" t="str">
        <f>+IF(F1867&lt;&gt;"",VLOOKUP(F1867,NIVELES!$A$246:$C$464,3,0),"")</f>
        <v xml:space="preserve"> </v>
      </c>
      <c r="H1867" s="82" t="s">
        <v>1024</v>
      </c>
      <c r="I1867" s="78" t="s">
        <v>2189</v>
      </c>
      <c r="J1867" s="78" t="s">
        <v>2184</v>
      </c>
      <c r="K1867" s="78" t="s">
        <v>2185</v>
      </c>
      <c r="L1867" s="78" t="s">
        <v>1791</v>
      </c>
      <c r="M1867" s="78" t="s">
        <v>1791</v>
      </c>
      <c r="N1867" s="78" t="s">
        <v>1791</v>
      </c>
      <c r="O1867" s="78" t="s">
        <v>2167</v>
      </c>
      <c r="P1867" s="82">
        <v>12</v>
      </c>
      <c r="Q1867" s="78" t="s">
        <v>2204</v>
      </c>
      <c r="R1867" s="82">
        <v>1</v>
      </c>
      <c r="S1867" s="82">
        <v>1</v>
      </c>
      <c r="T1867" s="82">
        <v>1</v>
      </c>
      <c r="U1867" s="82">
        <v>1</v>
      </c>
      <c r="V1867" s="82">
        <v>1</v>
      </c>
      <c r="W1867" s="82">
        <v>1</v>
      </c>
      <c r="X1867" s="82">
        <v>1</v>
      </c>
      <c r="Y1867" s="82">
        <v>1</v>
      </c>
      <c r="Z1867" s="82">
        <v>1</v>
      </c>
      <c r="AA1867" s="82">
        <v>1</v>
      </c>
      <c r="AB1867" s="82">
        <v>1</v>
      </c>
      <c r="AC1867" s="82">
        <v>1</v>
      </c>
      <c r="AD1867" s="85" t="str">
        <f>IF(A1867&lt;&gt;"",IF(D1867="DIRECCIÓN_DE_TRANSFERENCIAS","280 0031",VLOOKUP(C1867,NIVELES!$A$14:$B$105,2,0)),"")</f>
        <v>280 4250</v>
      </c>
      <c r="AE1867" s="86" t="s">
        <v>322</v>
      </c>
      <c r="AF1867" s="86" t="s">
        <v>544</v>
      </c>
      <c r="AG1867" s="79" t="str">
        <f>+IF(AF1867&lt;&gt;"",VLOOKUP(AF1867,NIVELES!$A$666:$B$673,2,0),"")</f>
        <v>PROTECCIÓN_SOCIAL_A_LA_FAMILIA._ASEGURAMIENTO_NO_CONTRIBUTIVO_E_INCLUSIÓN_ECONÓMICA_Y_MOVILIDAD_SOCIAL</v>
      </c>
      <c r="AH1867" s="78" t="s">
        <v>513</v>
      </c>
      <c r="AI1867" s="79" t="str">
        <f>IF(AH1867&lt;&gt;"",VLOOKUP(CONCATENATE(AG1867,AH1867),NIVELES!$B$676:$C$745,2,0),"")</f>
        <v>Acompañamiento Familiar</v>
      </c>
      <c r="AJ1867" s="78" t="s">
        <v>517</v>
      </c>
      <c r="AK1867" s="79" t="str">
        <f>+IF(AJ1867&lt;&gt;"",VLOOKUP(AJ1867,NIVELES!$A$816:$B$892,2,0),"")</f>
        <v>NO APLICA</v>
      </c>
      <c r="AL1867" s="78" t="s">
        <v>553</v>
      </c>
      <c r="AM1867" s="78">
        <v>510601</v>
      </c>
      <c r="AN1867" s="79" t="str">
        <f>IF(AM1867&lt;&gt;"",+VLOOKUP(AM1867,NIVELES!$A$1652:$B$2466,2,0),"")</f>
        <v>Aporte Patronal</v>
      </c>
      <c r="AO1867" s="87">
        <v>24641.66</v>
      </c>
      <c r="AP1867" s="88">
        <v>2240.16</v>
      </c>
      <c r="AQ1867" s="88">
        <v>2240.16</v>
      </c>
      <c r="AR1867" s="88">
        <v>2240.16</v>
      </c>
      <c r="AS1867" s="88">
        <v>2240.16</v>
      </c>
      <c r="AT1867" s="88">
        <v>2240.16</v>
      </c>
      <c r="AU1867" s="88">
        <v>2240.16</v>
      </c>
      <c r="AV1867" s="88">
        <v>2240.16</v>
      </c>
      <c r="AW1867" s="88">
        <v>2240.16</v>
      </c>
      <c r="AX1867" s="88">
        <v>2240.16</v>
      </c>
      <c r="AY1867" s="88">
        <v>2240.16</v>
      </c>
      <c r="AZ1867" s="88">
        <v>2240.06</v>
      </c>
      <c r="BA1867" s="88">
        <v>0</v>
      </c>
      <c r="BB1867" s="89">
        <f t="shared" si="115"/>
        <v>24641.66</v>
      </c>
      <c r="BC1867" s="90" t="str">
        <f t="shared" si="114"/>
        <v>OK</v>
      </c>
      <c r="BD1867" s="91" t="str">
        <f t="shared" si="116"/>
        <v xml:space="preserve">                  </v>
      </c>
      <c r="BE1867" s="92">
        <f t="shared" si="117"/>
        <v>12</v>
      </c>
    </row>
    <row r="1868" spans="1:57" s="74" customFormat="1" ht="50.1" customHeight="1" x14ac:dyDescent="0.2">
      <c r="A1868" s="78" t="s">
        <v>55</v>
      </c>
      <c r="B1868" s="78" t="s">
        <v>59</v>
      </c>
      <c r="C1868" s="78" t="s">
        <v>17</v>
      </c>
      <c r="D1868" s="78" t="s">
        <v>792</v>
      </c>
      <c r="E1868" s="79" t="str">
        <f>+IF(C1868&lt;&gt;"",VLOOKUP(MID(C1868,18,5),NIVELES!$A$133:$B$213,2,0),"")</f>
        <v>MANABÍ</v>
      </c>
      <c r="F1868" s="80" t="s">
        <v>98</v>
      </c>
      <c r="G1868" s="81" t="str">
        <f>+IF(F1868&lt;&gt;"",VLOOKUP(F1868,NIVELES!$A$246:$C$464,3,0),"")</f>
        <v xml:space="preserve"> </v>
      </c>
      <c r="H1868" s="82" t="s">
        <v>1024</v>
      </c>
      <c r="I1868" s="78" t="s">
        <v>2189</v>
      </c>
      <c r="J1868" s="78" t="s">
        <v>2184</v>
      </c>
      <c r="K1868" s="78" t="s">
        <v>2185</v>
      </c>
      <c r="L1868" s="78" t="s">
        <v>1791</v>
      </c>
      <c r="M1868" s="78" t="s">
        <v>1791</v>
      </c>
      <c r="N1868" s="78" t="s">
        <v>1791</v>
      </c>
      <c r="O1868" s="78" t="s">
        <v>2167</v>
      </c>
      <c r="P1868" s="82">
        <v>12</v>
      </c>
      <c r="Q1868" s="78" t="s">
        <v>2204</v>
      </c>
      <c r="R1868" s="82">
        <v>1</v>
      </c>
      <c r="S1868" s="82">
        <v>1</v>
      </c>
      <c r="T1868" s="82">
        <v>1</v>
      </c>
      <c r="U1868" s="82">
        <v>1</v>
      </c>
      <c r="V1868" s="82">
        <v>1</v>
      </c>
      <c r="W1868" s="82">
        <v>1</v>
      </c>
      <c r="X1868" s="82">
        <v>1</v>
      </c>
      <c r="Y1868" s="82">
        <v>1</v>
      </c>
      <c r="Z1868" s="82">
        <v>1</v>
      </c>
      <c r="AA1868" s="82">
        <v>1</v>
      </c>
      <c r="AB1868" s="82">
        <v>1</v>
      </c>
      <c r="AC1868" s="82">
        <v>1</v>
      </c>
      <c r="AD1868" s="85" t="str">
        <f>IF(A1868&lt;&gt;"",IF(D1868="DIRECCIÓN_DE_TRANSFERENCIAS","280 0031",VLOOKUP(C1868,NIVELES!$A$14:$B$105,2,0)),"")</f>
        <v>280 4250</v>
      </c>
      <c r="AE1868" s="86" t="s">
        <v>322</v>
      </c>
      <c r="AF1868" s="86" t="s">
        <v>544</v>
      </c>
      <c r="AG1868" s="79" t="str">
        <f>+IF(AF1868&lt;&gt;"",VLOOKUP(AF1868,NIVELES!$A$666:$B$673,2,0),"")</f>
        <v>PROTECCIÓN_SOCIAL_A_LA_FAMILIA._ASEGURAMIENTO_NO_CONTRIBUTIVO_E_INCLUSIÓN_ECONÓMICA_Y_MOVILIDAD_SOCIAL</v>
      </c>
      <c r="AH1868" s="78" t="s">
        <v>513</v>
      </c>
      <c r="AI1868" s="79" t="str">
        <f>IF(AH1868&lt;&gt;"",VLOOKUP(CONCATENATE(AG1868,AH1868),NIVELES!$B$676:$C$745,2,0),"")</f>
        <v>Acompañamiento Familiar</v>
      </c>
      <c r="AJ1868" s="78" t="s">
        <v>517</v>
      </c>
      <c r="AK1868" s="79" t="str">
        <f>+IF(AJ1868&lt;&gt;"",VLOOKUP(AJ1868,NIVELES!$A$816:$B$892,2,0),"")</f>
        <v>NO APLICA</v>
      </c>
      <c r="AL1868" s="78" t="s">
        <v>553</v>
      </c>
      <c r="AM1868" s="78">
        <v>510602</v>
      </c>
      <c r="AN1868" s="79" t="str">
        <f>IF(AM1868&lt;&gt;"",+VLOOKUP(AM1868,NIVELES!$A$1652:$B$2466,2,0),"")</f>
        <v>Fondo de Reserva</v>
      </c>
      <c r="AO1868" s="87">
        <v>21279.5</v>
      </c>
      <c r="AP1868" s="88">
        <v>1934.5</v>
      </c>
      <c r="AQ1868" s="88">
        <v>1934.5</v>
      </c>
      <c r="AR1868" s="88">
        <v>1934.5</v>
      </c>
      <c r="AS1868" s="88">
        <v>1934.5</v>
      </c>
      <c r="AT1868" s="88">
        <v>1934.5</v>
      </c>
      <c r="AU1868" s="88">
        <v>1934.5</v>
      </c>
      <c r="AV1868" s="88">
        <v>1934.5</v>
      </c>
      <c r="AW1868" s="88">
        <v>1934.5</v>
      </c>
      <c r="AX1868" s="88">
        <v>1934.5</v>
      </c>
      <c r="AY1868" s="88">
        <v>1934.5</v>
      </c>
      <c r="AZ1868" s="88">
        <v>1934.5</v>
      </c>
      <c r="BA1868" s="88">
        <v>0</v>
      </c>
      <c r="BB1868" s="89">
        <f t="shared" si="115"/>
        <v>21279.5</v>
      </c>
      <c r="BC1868" s="90" t="str">
        <f t="shared" si="114"/>
        <v>OK</v>
      </c>
      <c r="BD1868" s="91" t="str">
        <f t="shared" si="116"/>
        <v xml:space="preserve">                  </v>
      </c>
      <c r="BE1868" s="92">
        <f t="shared" si="117"/>
        <v>12</v>
      </c>
    </row>
    <row r="1869" spans="1:57" s="74" customFormat="1" ht="50.1" customHeight="1" x14ac:dyDescent="0.2">
      <c r="A1869" s="78" t="s">
        <v>55</v>
      </c>
      <c r="B1869" s="78" t="s">
        <v>59</v>
      </c>
      <c r="C1869" s="78" t="s">
        <v>17</v>
      </c>
      <c r="D1869" s="78" t="s">
        <v>792</v>
      </c>
      <c r="E1869" s="79" t="str">
        <f>+IF(C1869&lt;&gt;"",VLOOKUP(MID(C1869,18,5),NIVELES!$A$133:$B$213,2,0),"")</f>
        <v>MANABÍ</v>
      </c>
      <c r="F1869" s="80" t="s">
        <v>98</v>
      </c>
      <c r="G1869" s="81" t="str">
        <f>+IF(F1869&lt;&gt;"",VLOOKUP(F1869,NIVELES!$A$246:$C$464,3,0),"")</f>
        <v xml:space="preserve"> </v>
      </c>
      <c r="H1869" s="82" t="s">
        <v>1024</v>
      </c>
      <c r="I1869" s="78" t="s">
        <v>2189</v>
      </c>
      <c r="J1869" s="78" t="s">
        <v>2184</v>
      </c>
      <c r="K1869" s="78" t="s">
        <v>2185</v>
      </c>
      <c r="L1869" s="78" t="s">
        <v>2817</v>
      </c>
      <c r="M1869" s="78">
        <v>9216</v>
      </c>
      <c r="N1869" s="78" t="s">
        <v>2818</v>
      </c>
      <c r="O1869" s="78" t="s">
        <v>2819</v>
      </c>
      <c r="P1869" s="82">
        <v>1</v>
      </c>
      <c r="Q1869" s="78" t="s">
        <v>2790</v>
      </c>
      <c r="R1869" s="82"/>
      <c r="S1869" s="82"/>
      <c r="T1869" s="82">
        <v>1</v>
      </c>
      <c r="U1869" s="82"/>
      <c r="V1869" s="82"/>
      <c r="W1869" s="82"/>
      <c r="X1869" s="82"/>
      <c r="Y1869" s="82"/>
      <c r="Z1869" s="82"/>
      <c r="AA1869" s="82"/>
      <c r="AB1869" s="82"/>
      <c r="AC1869" s="82"/>
      <c r="AD1869" s="85" t="str">
        <f>IF(A1869&lt;&gt;"",IF(D1869="DIRECCIÓN_DE_TRANSFERENCIAS","280 0031",VLOOKUP(C1869,NIVELES!$A$14:$B$105,2,0)),"")</f>
        <v>280 4250</v>
      </c>
      <c r="AE1869" s="86" t="s">
        <v>322</v>
      </c>
      <c r="AF1869" s="86" t="s">
        <v>544</v>
      </c>
      <c r="AG1869" s="79" t="str">
        <f>+IF(AF1869&lt;&gt;"",VLOOKUP(AF1869,NIVELES!$A$666:$B$673,2,0),"")</f>
        <v>PROTECCIÓN_SOCIAL_A_LA_FAMILIA._ASEGURAMIENTO_NO_CONTRIBUTIVO_E_INCLUSIÓN_ECONÓMICA_Y_MOVILIDAD_SOCIAL</v>
      </c>
      <c r="AH1869" s="78" t="s">
        <v>513</v>
      </c>
      <c r="AI1869" s="79" t="str">
        <f>IF(AH1869&lt;&gt;"",VLOOKUP(CONCATENATE(AG1869,AH1869),NIVELES!$B$676:$C$745,2,0),"")</f>
        <v>Acompañamiento Familiar</v>
      </c>
      <c r="AJ1869" s="78" t="s">
        <v>517</v>
      </c>
      <c r="AK1869" s="79" t="str">
        <f>+IF(AJ1869&lt;&gt;"",VLOOKUP(AJ1869,NIVELES!$A$816:$B$892,2,0),"")</f>
        <v>NO APLICA</v>
      </c>
      <c r="AL1869" s="78" t="s">
        <v>554</v>
      </c>
      <c r="AM1869" s="78">
        <v>530301</v>
      </c>
      <c r="AN1869" s="79" t="str">
        <f>IF(AM1869&lt;&gt;"",+VLOOKUP(AM1869,NIVELES!$A$1652:$B$2466,2,0),"")</f>
        <v>Pasajes al Interior</v>
      </c>
      <c r="AO1869" s="87">
        <v>100</v>
      </c>
      <c r="AP1869" s="88">
        <v>0</v>
      </c>
      <c r="AQ1869" s="88">
        <v>0</v>
      </c>
      <c r="AR1869" s="88">
        <v>100</v>
      </c>
      <c r="AS1869" s="88">
        <v>0</v>
      </c>
      <c r="AT1869" s="88">
        <v>0</v>
      </c>
      <c r="AU1869" s="88">
        <v>0</v>
      </c>
      <c r="AV1869" s="88">
        <v>0</v>
      </c>
      <c r="AW1869" s="88">
        <v>0</v>
      </c>
      <c r="AX1869" s="88">
        <v>0</v>
      </c>
      <c r="AY1869" s="88">
        <v>0</v>
      </c>
      <c r="AZ1869" s="88">
        <v>0</v>
      </c>
      <c r="BA1869" s="88">
        <v>0</v>
      </c>
      <c r="BB1869" s="89">
        <f t="shared" si="115"/>
        <v>100</v>
      </c>
      <c r="BC1869" s="90" t="str">
        <f t="shared" si="114"/>
        <v>OK</v>
      </c>
      <c r="BD1869" s="91" t="str">
        <f t="shared" si="116"/>
        <v xml:space="preserve">                  </v>
      </c>
      <c r="BE1869" s="92">
        <f t="shared" si="117"/>
        <v>1</v>
      </c>
    </row>
    <row r="1870" spans="1:57" s="74" customFormat="1" ht="50.1" customHeight="1" x14ac:dyDescent="0.2">
      <c r="A1870" s="78" t="s">
        <v>55</v>
      </c>
      <c r="B1870" s="78" t="s">
        <v>59</v>
      </c>
      <c r="C1870" s="78" t="s">
        <v>17</v>
      </c>
      <c r="D1870" s="78" t="s">
        <v>792</v>
      </c>
      <c r="E1870" s="79" t="str">
        <f>+IF(C1870&lt;&gt;"",VLOOKUP(MID(C1870,18,5),NIVELES!$A$133:$B$213,2,0),"")</f>
        <v>MANABÍ</v>
      </c>
      <c r="F1870" s="80" t="s">
        <v>98</v>
      </c>
      <c r="G1870" s="81" t="str">
        <f>+IF(F1870&lt;&gt;"",VLOOKUP(F1870,NIVELES!$A$246:$C$464,3,0),"")</f>
        <v xml:space="preserve"> </v>
      </c>
      <c r="H1870" s="82" t="s">
        <v>1024</v>
      </c>
      <c r="I1870" s="78" t="s">
        <v>2189</v>
      </c>
      <c r="J1870" s="78" t="s">
        <v>2184</v>
      </c>
      <c r="K1870" s="78" t="s">
        <v>2185</v>
      </c>
      <c r="L1870" s="78" t="s">
        <v>2817</v>
      </c>
      <c r="M1870" s="78">
        <v>9216</v>
      </c>
      <c r="N1870" s="78" t="s">
        <v>2818</v>
      </c>
      <c r="O1870" s="78" t="s">
        <v>2820</v>
      </c>
      <c r="P1870" s="82">
        <v>1</v>
      </c>
      <c r="Q1870" s="78" t="s">
        <v>2790</v>
      </c>
      <c r="R1870" s="82"/>
      <c r="S1870" s="82"/>
      <c r="T1870" s="82">
        <v>1</v>
      </c>
      <c r="U1870" s="82"/>
      <c r="V1870" s="82"/>
      <c r="W1870" s="82"/>
      <c r="X1870" s="82"/>
      <c r="Y1870" s="82"/>
      <c r="Z1870" s="82"/>
      <c r="AA1870" s="82"/>
      <c r="AB1870" s="82"/>
      <c r="AC1870" s="82"/>
      <c r="AD1870" s="85" t="str">
        <f>IF(A1870&lt;&gt;"",IF(D1870="DIRECCIÓN_DE_TRANSFERENCIAS","280 0031",VLOOKUP(C1870,NIVELES!$A$14:$B$105,2,0)),"")</f>
        <v>280 4250</v>
      </c>
      <c r="AE1870" s="86" t="s">
        <v>322</v>
      </c>
      <c r="AF1870" s="86" t="s">
        <v>544</v>
      </c>
      <c r="AG1870" s="79" t="str">
        <f>+IF(AF1870&lt;&gt;"",VLOOKUP(AF1870,NIVELES!$A$666:$B$673,2,0),"")</f>
        <v>PROTECCIÓN_SOCIAL_A_LA_FAMILIA._ASEGURAMIENTO_NO_CONTRIBUTIVO_E_INCLUSIÓN_ECONÓMICA_Y_MOVILIDAD_SOCIAL</v>
      </c>
      <c r="AH1870" s="78" t="s">
        <v>513</v>
      </c>
      <c r="AI1870" s="79" t="str">
        <f>IF(AH1870&lt;&gt;"",VLOOKUP(CONCATENATE(AG1870,AH1870),NIVELES!$B$676:$C$745,2,0),"")</f>
        <v>Acompañamiento Familiar</v>
      </c>
      <c r="AJ1870" s="78" t="s">
        <v>517</v>
      </c>
      <c r="AK1870" s="79" t="str">
        <f>+IF(AJ1870&lt;&gt;"",VLOOKUP(AJ1870,NIVELES!$A$816:$B$892,2,0),"")</f>
        <v>NO APLICA</v>
      </c>
      <c r="AL1870" s="78" t="s">
        <v>554</v>
      </c>
      <c r="AM1870" s="78">
        <v>530303</v>
      </c>
      <c r="AN1870" s="79" t="str">
        <f>IF(AM1870&lt;&gt;"",+VLOOKUP(AM1870,NIVELES!$A$1652:$B$2466,2,0),"")</f>
        <v>Viáticos y Subsistencias en el Interior</v>
      </c>
      <c r="AO1870" s="87">
        <v>400</v>
      </c>
      <c r="AP1870" s="88">
        <v>0</v>
      </c>
      <c r="AQ1870" s="88">
        <v>0</v>
      </c>
      <c r="AR1870" s="88">
        <v>400</v>
      </c>
      <c r="AS1870" s="88">
        <v>0</v>
      </c>
      <c r="AT1870" s="88">
        <v>0</v>
      </c>
      <c r="AU1870" s="88">
        <v>0</v>
      </c>
      <c r="AV1870" s="88">
        <v>0</v>
      </c>
      <c r="AW1870" s="88">
        <v>0</v>
      </c>
      <c r="AX1870" s="88">
        <v>0</v>
      </c>
      <c r="AY1870" s="88">
        <v>0</v>
      </c>
      <c r="AZ1870" s="88">
        <v>0</v>
      </c>
      <c r="BA1870" s="88">
        <v>0</v>
      </c>
      <c r="BB1870" s="89">
        <f t="shared" si="115"/>
        <v>400</v>
      </c>
      <c r="BC1870" s="90" t="str">
        <f t="shared" si="114"/>
        <v>OK</v>
      </c>
      <c r="BD1870" s="91" t="str">
        <f t="shared" si="116"/>
        <v xml:space="preserve">                  </v>
      </c>
      <c r="BE1870" s="92">
        <f t="shared" si="117"/>
        <v>1</v>
      </c>
    </row>
    <row r="1871" spans="1:57" s="74" customFormat="1" ht="50.1" customHeight="1" x14ac:dyDescent="0.2">
      <c r="A1871" s="78" t="s">
        <v>55</v>
      </c>
      <c r="B1871" s="78" t="s">
        <v>59</v>
      </c>
      <c r="C1871" s="78" t="s">
        <v>17</v>
      </c>
      <c r="D1871" s="78" t="s">
        <v>792</v>
      </c>
      <c r="E1871" s="79" t="str">
        <f>+IF(C1871&lt;&gt;"",VLOOKUP(MID(C1871,18,5),NIVELES!$A$133:$B$213,2,0),"")</f>
        <v>MANABÍ</v>
      </c>
      <c r="F1871" s="80" t="s">
        <v>98</v>
      </c>
      <c r="G1871" s="81" t="str">
        <f>+IF(F1871&lt;&gt;"",VLOOKUP(F1871,NIVELES!$A$246:$C$464,3,0),"")</f>
        <v xml:space="preserve"> </v>
      </c>
      <c r="H1871" s="82" t="s">
        <v>1024</v>
      </c>
      <c r="I1871" s="78" t="s">
        <v>2189</v>
      </c>
      <c r="J1871" s="78" t="s">
        <v>2184</v>
      </c>
      <c r="K1871" s="78" t="s">
        <v>2185</v>
      </c>
      <c r="L1871" s="78" t="s">
        <v>2817</v>
      </c>
      <c r="M1871" s="78">
        <v>9216</v>
      </c>
      <c r="N1871" s="78" t="s">
        <v>2818</v>
      </c>
      <c r="O1871" s="78" t="s">
        <v>2821</v>
      </c>
      <c r="P1871" s="82">
        <v>6</v>
      </c>
      <c r="Q1871" s="78" t="s">
        <v>2175</v>
      </c>
      <c r="R1871" s="82"/>
      <c r="S1871" s="82"/>
      <c r="T1871" s="82">
        <v>1</v>
      </c>
      <c r="U1871" s="82">
        <v>1</v>
      </c>
      <c r="V1871" s="82">
        <v>1</v>
      </c>
      <c r="W1871" s="82">
        <v>1</v>
      </c>
      <c r="X1871" s="82">
        <v>1</v>
      </c>
      <c r="Y1871" s="82">
        <v>1</v>
      </c>
      <c r="Z1871" s="82"/>
      <c r="AA1871" s="82"/>
      <c r="AB1871" s="82"/>
      <c r="AC1871" s="82"/>
      <c r="AD1871" s="85" t="str">
        <f>IF(A1871&lt;&gt;"",IF(D1871="DIRECCIÓN_DE_TRANSFERENCIAS","280 0031",VLOOKUP(C1871,NIVELES!$A$14:$B$105,2,0)),"")</f>
        <v>280 4250</v>
      </c>
      <c r="AE1871" s="86" t="s">
        <v>322</v>
      </c>
      <c r="AF1871" s="86" t="s">
        <v>544</v>
      </c>
      <c r="AG1871" s="79" t="str">
        <f>+IF(AF1871&lt;&gt;"",VLOOKUP(AF1871,NIVELES!$A$666:$B$673,2,0),"")</f>
        <v>PROTECCIÓN_SOCIAL_A_LA_FAMILIA._ASEGURAMIENTO_NO_CONTRIBUTIVO_E_INCLUSIÓN_ECONÓMICA_Y_MOVILIDAD_SOCIAL</v>
      </c>
      <c r="AH1871" s="78" t="s">
        <v>513</v>
      </c>
      <c r="AI1871" s="79" t="str">
        <f>IF(AH1871&lt;&gt;"",VLOOKUP(CONCATENATE(AG1871,AH1871),NIVELES!$B$676:$C$745,2,0),"")</f>
        <v>Acompañamiento Familiar</v>
      </c>
      <c r="AJ1871" s="78" t="s">
        <v>517</v>
      </c>
      <c r="AK1871" s="79" t="str">
        <f>+IF(AJ1871&lt;&gt;"",VLOOKUP(AJ1871,NIVELES!$A$816:$B$892,2,0),"")</f>
        <v>NO APLICA</v>
      </c>
      <c r="AL1871" s="78" t="s">
        <v>554</v>
      </c>
      <c r="AM1871" s="78">
        <v>530505</v>
      </c>
      <c r="AN1871" s="79" t="str">
        <f>IF(AM1871&lt;&gt;"",+VLOOKUP(AM1871,NIVELES!$A$1652:$B$2466,2,0),"")</f>
        <v>Vehículos (Arrendamiento)</v>
      </c>
      <c r="AO1871" s="87">
        <v>9416.34</v>
      </c>
      <c r="AP1871" s="88">
        <v>0</v>
      </c>
      <c r="AQ1871" s="88">
        <v>0</v>
      </c>
      <c r="AR1871" s="88">
        <v>1569.39</v>
      </c>
      <c r="AS1871" s="88">
        <v>1569.39</v>
      </c>
      <c r="AT1871" s="88">
        <v>1569.39</v>
      </c>
      <c r="AU1871" s="88">
        <v>1569.39</v>
      </c>
      <c r="AV1871" s="88">
        <v>1569.39</v>
      </c>
      <c r="AW1871" s="88">
        <v>1569.39</v>
      </c>
      <c r="AX1871" s="88">
        <v>0</v>
      </c>
      <c r="AY1871" s="88">
        <v>0</v>
      </c>
      <c r="AZ1871" s="88">
        <v>0</v>
      </c>
      <c r="BA1871" s="88">
        <v>0</v>
      </c>
      <c r="BB1871" s="89">
        <f t="shared" si="115"/>
        <v>9416.34</v>
      </c>
      <c r="BC1871" s="90" t="str">
        <f t="shared" si="114"/>
        <v>OK</v>
      </c>
      <c r="BD1871" s="91" t="str">
        <f t="shared" si="116"/>
        <v xml:space="preserve">                  </v>
      </c>
      <c r="BE1871" s="92">
        <f t="shared" si="117"/>
        <v>6</v>
      </c>
    </row>
    <row r="1872" spans="1:57" s="74" customFormat="1" ht="50.1" customHeight="1" x14ac:dyDescent="0.2">
      <c r="A1872" s="78" t="s">
        <v>55</v>
      </c>
      <c r="B1872" s="78" t="s">
        <v>59</v>
      </c>
      <c r="C1872" s="78" t="s">
        <v>17</v>
      </c>
      <c r="D1872" s="78" t="s">
        <v>792</v>
      </c>
      <c r="E1872" s="79" t="str">
        <f>+IF(C1872&lt;&gt;"",VLOOKUP(MID(C1872,18,5),NIVELES!$A$133:$B$213,2,0),"")</f>
        <v>MANABÍ</v>
      </c>
      <c r="F1872" s="80" t="s">
        <v>98</v>
      </c>
      <c r="G1872" s="81" t="str">
        <f>+IF(F1872&lt;&gt;"",VLOOKUP(F1872,NIVELES!$A$246:$C$464,3,0),"")</f>
        <v xml:space="preserve"> </v>
      </c>
      <c r="H1872" s="82" t="s">
        <v>1024</v>
      </c>
      <c r="I1872" s="78" t="s">
        <v>2189</v>
      </c>
      <c r="J1872" s="78" t="s">
        <v>2184</v>
      </c>
      <c r="K1872" s="78" t="s">
        <v>2185</v>
      </c>
      <c r="L1872" s="78" t="s">
        <v>2817</v>
      </c>
      <c r="M1872" s="78">
        <v>9216</v>
      </c>
      <c r="N1872" s="78" t="s">
        <v>2818</v>
      </c>
      <c r="O1872" s="78" t="s">
        <v>2798</v>
      </c>
      <c r="P1872" s="82">
        <v>1</v>
      </c>
      <c r="Q1872" s="78" t="s">
        <v>2665</v>
      </c>
      <c r="R1872" s="82"/>
      <c r="S1872" s="82"/>
      <c r="T1872" s="82">
        <v>1</v>
      </c>
      <c r="U1872" s="82"/>
      <c r="V1872" s="82"/>
      <c r="W1872" s="82"/>
      <c r="X1872" s="82"/>
      <c r="Y1872" s="82"/>
      <c r="Z1872" s="82"/>
      <c r="AA1872" s="82"/>
      <c r="AB1872" s="82"/>
      <c r="AC1872" s="82"/>
      <c r="AD1872" s="85" t="str">
        <f>IF(A1872&lt;&gt;"",IF(D1872="DIRECCIÓN_DE_TRANSFERENCIAS","280 0031",VLOOKUP(C1872,NIVELES!$A$14:$B$105,2,0)),"")</f>
        <v>280 4250</v>
      </c>
      <c r="AE1872" s="86" t="s">
        <v>322</v>
      </c>
      <c r="AF1872" s="86" t="s">
        <v>544</v>
      </c>
      <c r="AG1872" s="79" t="str">
        <f>+IF(AF1872&lt;&gt;"",VLOOKUP(AF1872,NIVELES!$A$666:$B$673,2,0),"")</f>
        <v>PROTECCIÓN_SOCIAL_A_LA_FAMILIA._ASEGURAMIENTO_NO_CONTRIBUTIVO_E_INCLUSIÓN_ECONÓMICA_Y_MOVILIDAD_SOCIAL</v>
      </c>
      <c r="AH1872" s="78" t="s">
        <v>513</v>
      </c>
      <c r="AI1872" s="79" t="str">
        <f>IF(AH1872&lt;&gt;"",VLOOKUP(CONCATENATE(AG1872,AH1872),NIVELES!$B$676:$C$745,2,0),"")</f>
        <v>Acompañamiento Familiar</v>
      </c>
      <c r="AJ1872" s="78" t="s">
        <v>517</v>
      </c>
      <c r="AK1872" s="79" t="str">
        <f>+IF(AJ1872&lt;&gt;"",VLOOKUP(AJ1872,NIVELES!$A$816:$B$892,2,0),"")</f>
        <v>NO APLICA</v>
      </c>
      <c r="AL1872" s="78" t="s">
        <v>554</v>
      </c>
      <c r="AM1872" s="78">
        <v>530804</v>
      </c>
      <c r="AN1872" s="79" t="str">
        <f>IF(AM1872&lt;&gt;"",+VLOOKUP(AM1872,NIVELES!$A$1652:$B$2466,2,0),"")</f>
        <v>Materiales de Oficina</v>
      </c>
      <c r="AO1872" s="87">
        <v>286.74</v>
      </c>
      <c r="AP1872" s="88">
        <v>0</v>
      </c>
      <c r="AQ1872" s="88">
        <v>0</v>
      </c>
      <c r="AR1872" s="88">
        <v>286.74</v>
      </c>
      <c r="AS1872" s="88">
        <v>0</v>
      </c>
      <c r="AT1872" s="88">
        <v>0</v>
      </c>
      <c r="AU1872" s="88">
        <v>0</v>
      </c>
      <c r="AV1872" s="88">
        <v>0</v>
      </c>
      <c r="AW1872" s="88">
        <v>0</v>
      </c>
      <c r="AX1872" s="88">
        <v>0</v>
      </c>
      <c r="AY1872" s="88">
        <v>0</v>
      </c>
      <c r="AZ1872" s="88">
        <v>0</v>
      </c>
      <c r="BA1872" s="88">
        <v>0</v>
      </c>
      <c r="BB1872" s="89">
        <f t="shared" si="115"/>
        <v>286.74</v>
      </c>
      <c r="BC1872" s="90" t="str">
        <f t="shared" si="114"/>
        <v>OK</v>
      </c>
      <c r="BD1872" s="91" t="str">
        <f t="shared" si="116"/>
        <v xml:space="preserve">                  </v>
      </c>
      <c r="BE1872" s="92">
        <f t="shared" si="117"/>
        <v>1</v>
      </c>
    </row>
    <row r="1873" spans="1:57" s="74" customFormat="1" ht="50.1" customHeight="1" x14ac:dyDescent="0.2">
      <c r="A1873" s="78" t="s">
        <v>55</v>
      </c>
      <c r="B1873" s="78" t="s">
        <v>59</v>
      </c>
      <c r="C1873" s="78" t="s">
        <v>17</v>
      </c>
      <c r="D1873" s="78" t="s">
        <v>606</v>
      </c>
      <c r="E1873" s="79" t="str">
        <f>+IF(C1873&lt;&gt;"",VLOOKUP(MID(C1873,18,5),NIVELES!$A$133:$B$213,2,0),"")</f>
        <v>MANABÍ</v>
      </c>
      <c r="F1873" s="80" t="s">
        <v>98</v>
      </c>
      <c r="G1873" s="81" t="str">
        <f>+IF(F1873&lt;&gt;"",VLOOKUP(F1873,NIVELES!$A$246:$C$464,3,0),"")</f>
        <v xml:space="preserve"> </v>
      </c>
      <c r="H1873" s="82" t="s">
        <v>1024</v>
      </c>
      <c r="I1873" s="78" t="s">
        <v>2188</v>
      </c>
      <c r="J1873" s="78" t="s">
        <v>2184</v>
      </c>
      <c r="K1873" s="78" t="s">
        <v>2185</v>
      </c>
      <c r="L1873" s="78" t="s">
        <v>1791</v>
      </c>
      <c r="M1873" s="78" t="s">
        <v>1791</v>
      </c>
      <c r="N1873" s="78" t="s">
        <v>1791</v>
      </c>
      <c r="O1873" s="78" t="s">
        <v>2167</v>
      </c>
      <c r="P1873" s="82">
        <v>12</v>
      </c>
      <c r="Q1873" s="78" t="s">
        <v>2204</v>
      </c>
      <c r="R1873" s="82">
        <v>1</v>
      </c>
      <c r="S1873" s="82">
        <v>1</v>
      </c>
      <c r="T1873" s="82">
        <v>1</v>
      </c>
      <c r="U1873" s="82">
        <v>1</v>
      </c>
      <c r="V1873" s="82">
        <v>1</v>
      </c>
      <c r="W1873" s="82">
        <v>1</v>
      </c>
      <c r="X1873" s="82">
        <v>1</v>
      </c>
      <c r="Y1873" s="82">
        <v>1</v>
      </c>
      <c r="Z1873" s="82">
        <v>1</v>
      </c>
      <c r="AA1873" s="82">
        <v>1</v>
      </c>
      <c r="AB1873" s="82">
        <v>1</v>
      </c>
      <c r="AC1873" s="82">
        <v>1</v>
      </c>
      <c r="AD1873" s="85" t="str">
        <f>IF(A1873&lt;&gt;"",IF(D1873="DIRECCIÓN_DE_TRANSFERENCIAS","280 0031",VLOOKUP(C1873,NIVELES!$A$14:$B$105,2,0)),"")</f>
        <v>280 4250</v>
      </c>
      <c r="AE1873" s="86" t="s">
        <v>322</v>
      </c>
      <c r="AF1873" s="86" t="s">
        <v>544</v>
      </c>
      <c r="AG1873" s="79" t="str">
        <f>+IF(AF1873&lt;&gt;"",VLOOKUP(AF1873,NIVELES!$A$666:$B$673,2,0),"")</f>
        <v>PROTECCIÓN_SOCIAL_A_LA_FAMILIA._ASEGURAMIENTO_NO_CONTRIBUTIVO_E_INCLUSIÓN_ECONÓMICA_Y_MOVILIDAD_SOCIAL</v>
      </c>
      <c r="AH1873" s="78" t="s">
        <v>514</v>
      </c>
      <c r="AI1873" s="79" t="str">
        <f>IF(AH1873&lt;&gt;"",VLOOKUP(CONCATENATE(AG1873,AH1873),NIVELES!$B$676:$C$745,2,0),"")</f>
        <v>Inclusión Económica Y Movilidad Social</v>
      </c>
      <c r="AJ1873" s="78" t="s">
        <v>517</v>
      </c>
      <c r="AK1873" s="79" t="str">
        <f>+IF(AJ1873&lt;&gt;"",VLOOKUP(AJ1873,NIVELES!$A$816:$B$892,2,0),"")</f>
        <v>NO APLICA</v>
      </c>
      <c r="AL1873" s="78" t="s">
        <v>553</v>
      </c>
      <c r="AM1873" s="78">
        <v>510105</v>
      </c>
      <c r="AN1873" s="79" t="str">
        <f>IF(AM1873&lt;&gt;"",+VLOOKUP(AM1873,NIVELES!$A$1652:$B$2466,2,0),"")</f>
        <v>Remuneraciones Unificadas</v>
      </c>
      <c r="AO1873" s="87">
        <v>35496</v>
      </c>
      <c r="AP1873" s="88">
        <v>2958</v>
      </c>
      <c r="AQ1873" s="88">
        <v>2958</v>
      </c>
      <c r="AR1873" s="88">
        <v>2958</v>
      </c>
      <c r="AS1873" s="88">
        <v>2958</v>
      </c>
      <c r="AT1873" s="88">
        <v>2958</v>
      </c>
      <c r="AU1873" s="88">
        <v>2958</v>
      </c>
      <c r="AV1873" s="88">
        <v>2958</v>
      </c>
      <c r="AW1873" s="88">
        <v>2958</v>
      </c>
      <c r="AX1873" s="88">
        <v>2958</v>
      </c>
      <c r="AY1873" s="88">
        <v>2958</v>
      </c>
      <c r="AZ1873" s="88">
        <v>2958</v>
      </c>
      <c r="BA1873" s="88">
        <v>2958</v>
      </c>
      <c r="BB1873" s="89">
        <f t="shared" si="115"/>
        <v>35496</v>
      </c>
      <c r="BC1873" s="90" t="str">
        <f t="shared" si="114"/>
        <v>OK</v>
      </c>
      <c r="BD1873" s="91" t="str">
        <f t="shared" si="116"/>
        <v xml:space="preserve">                  </v>
      </c>
      <c r="BE1873" s="92">
        <f t="shared" si="117"/>
        <v>12</v>
      </c>
    </row>
    <row r="1874" spans="1:57" s="74" customFormat="1" ht="50.1" customHeight="1" x14ac:dyDescent="0.2">
      <c r="A1874" s="78" t="s">
        <v>55</v>
      </c>
      <c r="B1874" s="78" t="s">
        <v>59</v>
      </c>
      <c r="C1874" s="78" t="s">
        <v>17</v>
      </c>
      <c r="D1874" s="78" t="s">
        <v>606</v>
      </c>
      <c r="E1874" s="79" t="str">
        <f>+IF(C1874&lt;&gt;"",VLOOKUP(MID(C1874,18,5),NIVELES!$A$133:$B$213,2,0),"")</f>
        <v>MANABÍ</v>
      </c>
      <c r="F1874" s="80" t="s">
        <v>98</v>
      </c>
      <c r="G1874" s="81" t="str">
        <f>+IF(F1874&lt;&gt;"",VLOOKUP(F1874,NIVELES!$A$246:$C$464,3,0),"")</f>
        <v xml:space="preserve"> </v>
      </c>
      <c r="H1874" s="82" t="s">
        <v>1024</v>
      </c>
      <c r="I1874" s="78" t="s">
        <v>2188</v>
      </c>
      <c r="J1874" s="78" t="s">
        <v>2184</v>
      </c>
      <c r="K1874" s="78" t="s">
        <v>2185</v>
      </c>
      <c r="L1874" s="78" t="s">
        <v>1791</v>
      </c>
      <c r="M1874" s="78" t="s">
        <v>1791</v>
      </c>
      <c r="N1874" s="78" t="s">
        <v>1791</v>
      </c>
      <c r="O1874" s="78" t="s">
        <v>2167</v>
      </c>
      <c r="P1874" s="82">
        <v>11</v>
      </c>
      <c r="Q1874" s="78" t="s">
        <v>2204</v>
      </c>
      <c r="R1874" s="82">
        <v>1</v>
      </c>
      <c r="S1874" s="82">
        <v>1</v>
      </c>
      <c r="T1874" s="82">
        <v>1</v>
      </c>
      <c r="U1874" s="82">
        <v>1</v>
      </c>
      <c r="V1874" s="82">
        <v>1</v>
      </c>
      <c r="W1874" s="82">
        <v>1</v>
      </c>
      <c r="X1874" s="82">
        <v>1</v>
      </c>
      <c r="Y1874" s="82">
        <v>1</v>
      </c>
      <c r="Z1874" s="82">
        <v>1</v>
      </c>
      <c r="AA1874" s="82">
        <v>1</v>
      </c>
      <c r="AB1874" s="82">
        <v>1</v>
      </c>
      <c r="AC1874" s="82"/>
      <c r="AD1874" s="85" t="str">
        <f>IF(A1874&lt;&gt;"",IF(D1874="DIRECCIÓN_DE_TRANSFERENCIAS","280 0031",VLOOKUP(C1874,NIVELES!$A$14:$B$105,2,0)),"")</f>
        <v>280 4250</v>
      </c>
      <c r="AE1874" s="86" t="s">
        <v>322</v>
      </c>
      <c r="AF1874" s="86" t="s">
        <v>544</v>
      </c>
      <c r="AG1874" s="79" t="str">
        <f>+IF(AF1874&lt;&gt;"",VLOOKUP(AF1874,NIVELES!$A$666:$B$673,2,0),"")</f>
        <v>PROTECCIÓN_SOCIAL_A_LA_FAMILIA._ASEGURAMIENTO_NO_CONTRIBUTIVO_E_INCLUSIÓN_ECONÓMICA_Y_MOVILIDAD_SOCIAL</v>
      </c>
      <c r="AH1874" s="78" t="s">
        <v>514</v>
      </c>
      <c r="AI1874" s="79" t="str">
        <f>IF(AH1874&lt;&gt;"",VLOOKUP(CONCATENATE(AG1874,AH1874),NIVELES!$B$676:$C$745,2,0),"")</f>
        <v>Inclusión Económica Y Movilidad Social</v>
      </c>
      <c r="AJ1874" s="78" t="s">
        <v>517</v>
      </c>
      <c r="AK1874" s="79" t="str">
        <f>+IF(AJ1874&lt;&gt;"",VLOOKUP(AJ1874,NIVELES!$A$816:$B$892,2,0),"")</f>
        <v>NO APLICA</v>
      </c>
      <c r="AL1874" s="78" t="s">
        <v>553</v>
      </c>
      <c r="AM1874" s="78">
        <v>510203</v>
      </c>
      <c r="AN1874" s="79" t="str">
        <f>IF(AM1874&lt;&gt;"",+VLOOKUP(AM1874,NIVELES!$A$1652:$B$2466,2,0),"")</f>
        <v>Decimotercer Sueldo</v>
      </c>
      <c r="AO1874" s="87">
        <v>4247.83</v>
      </c>
      <c r="AP1874" s="88">
        <v>386.17</v>
      </c>
      <c r="AQ1874" s="88">
        <v>386.17</v>
      </c>
      <c r="AR1874" s="88">
        <v>386.17</v>
      </c>
      <c r="AS1874" s="88">
        <v>386.17</v>
      </c>
      <c r="AT1874" s="88">
        <v>386.17</v>
      </c>
      <c r="AU1874" s="88">
        <v>386.17</v>
      </c>
      <c r="AV1874" s="88">
        <v>386.17</v>
      </c>
      <c r="AW1874" s="88">
        <v>386.17</v>
      </c>
      <c r="AX1874" s="88">
        <v>386.17</v>
      </c>
      <c r="AY1874" s="88">
        <v>386.17</v>
      </c>
      <c r="AZ1874" s="88">
        <v>386.13</v>
      </c>
      <c r="BA1874" s="88">
        <v>0</v>
      </c>
      <c r="BB1874" s="89">
        <f t="shared" si="115"/>
        <v>4247.83</v>
      </c>
      <c r="BC1874" s="90" t="str">
        <f t="shared" si="114"/>
        <v>OK</v>
      </c>
      <c r="BD1874" s="91" t="str">
        <f t="shared" si="116"/>
        <v xml:space="preserve">                  </v>
      </c>
      <c r="BE1874" s="92">
        <f t="shared" si="117"/>
        <v>11</v>
      </c>
    </row>
    <row r="1875" spans="1:57" s="74" customFormat="1" ht="50.1" customHeight="1" x14ac:dyDescent="0.2">
      <c r="A1875" s="78" t="s">
        <v>55</v>
      </c>
      <c r="B1875" s="78" t="s">
        <v>59</v>
      </c>
      <c r="C1875" s="78" t="s">
        <v>17</v>
      </c>
      <c r="D1875" s="78" t="s">
        <v>606</v>
      </c>
      <c r="E1875" s="79" t="str">
        <f>+IF(C1875&lt;&gt;"",VLOOKUP(MID(C1875,18,5),NIVELES!$A$133:$B$213,2,0),"")</f>
        <v>MANABÍ</v>
      </c>
      <c r="F1875" s="80" t="s">
        <v>98</v>
      </c>
      <c r="G1875" s="81" t="str">
        <f>+IF(F1875&lt;&gt;"",VLOOKUP(F1875,NIVELES!$A$246:$C$464,3,0),"")</f>
        <v xml:space="preserve"> </v>
      </c>
      <c r="H1875" s="82" t="s">
        <v>1024</v>
      </c>
      <c r="I1875" s="78" t="s">
        <v>2188</v>
      </c>
      <c r="J1875" s="78" t="s">
        <v>2184</v>
      </c>
      <c r="K1875" s="78" t="s">
        <v>2185</v>
      </c>
      <c r="L1875" s="78" t="s">
        <v>1791</v>
      </c>
      <c r="M1875" s="78" t="s">
        <v>1791</v>
      </c>
      <c r="N1875" s="78" t="s">
        <v>1791</v>
      </c>
      <c r="O1875" s="78" t="s">
        <v>2167</v>
      </c>
      <c r="P1875" s="82">
        <v>11</v>
      </c>
      <c r="Q1875" s="78" t="s">
        <v>2204</v>
      </c>
      <c r="R1875" s="82">
        <v>1</v>
      </c>
      <c r="S1875" s="82">
        <v>1</v>
      </c>
      <c r="T1875" s="82">
        <v>1</v>
      </c>
      <c r="U1875" s="82">
        <v>1</v>
      </c>
      <c r="V1875" s="82">
        <v>1</v>
      </c>
      <c r="W1875" s="82">
        <v>1</v>
      </c>
      <c r="X1875" s="82">
        <v>1</v>
      </c>
      <c r="Y1875" s="82">
        <v>1</v>
      </c>
      <c r="Z1875" s="82">
        <v>1</v>
      </c>
      <c r="AA1875" s="82">
        <v>1</v>
      </c>
      <c r="AB1875" s="82">
        <v>1</v>
      </c>
      <c r="AC1875" s="82"/>
      <c r="AD1875" s="85" t="str">
        <f>IF(A1875&lt;&gt;"",IF(D1875="DIRECCIÓN_DE_TRANSFERENCIAS","280 0031",VLOOKUP(C1875,NIVELES!$A$14:$B$105,2,0)),"")</f>
        <v>280 4250</v>
      </c>
      <c r="AE1875" s="86" t="s">
        <v>322</v>
      </c>
      <c r="AF1875" s="86" t="s">
        <v>544</v>
      </c>
      <c r="AG1875" s="79" t="str">
        <f>+IF(AF1875&lt;&gt;"",VLOOKUP(AF1875,NIVELES!$A$666:$B$673,2,0),"")</f>
        <v>PROTECCIÓN_SOCIAL_A_LA_FAMILIA._ASEGURAMIENTO_NO_CONTRIBUTIVO_E_INCLUSIÓN_ECONÓMICA_Y_MOVILIDAD_SOCIAL</v>
      </c>
      <c r="AH1875" s="78" t="s">
        <v>514</v>
      </c>
      <c r="AI1875" s="79" t="str">
        <f>IF(AH1875&lt;&gt;"",VLOOKUP(CONCATENATE(AG1875,AH1875),NIVELES!$B$676:$C$745,2,0),"")</f>
        <v>Inclusión Económica Y Movilidad Social</v>
      </c>
      <c r="AJ1875" s="78" t="s">
        <v>517</v>
      </c>
      <c r="AK1875" s="79" t="str">
        <f>+IF(AJ1875&lt;&gt;"",VLOOKUP(AJ1875,NIVELES!$A$816:$B$892,2,0),"")</f>
        <v>NO APLICA</v>
      </c>
      <c r="AL1875" s="78" t="s">
        <v>553</v>
      </c>
      <c r="AM1875" s="78">
        <v>510204</v>
      </c>
      <c r="AN1875" s="79" t="str">
        <f>IF(AM1875&lt;&gt;"",+VLOOKUP(AM1875,NIVELES!$A$1652:$B$2466,2,0),"")</f>
        <v>Decimocuarto Sueldo</v>
      </c>
      <c r="AO1875" s="87">
        <v>1444.67</v>
      </c>
      <c r="AP1875" s="88">
        <v>131.33000000000001</v>
      </c>
      <c r="AQ1875" s="88">
        <v>131.33000000000001</v>
      </c>
      <c r="AR1875" s="88">
        <v>131.33000000000001</v>
      </c>
      <c r="AS1875" s="88">
        <v>131.33000000000001</v>
      </c>
      <c r="AT1875" s="88">
        <v>131.33000000000001</v>
      </c>
      <c r="AU1875" s="88">
        <v>131.33000000000001</v>
      </c>
      <c r="AV1875" s="88">
        <v>131.33000000000001</v>
      </c>
      <c r="AW1875" s="88">
        <v>131.33000000000001</v>
      </c>
      <c r="AX1875" s="88">
        <v>131.33000000000001</v>
      </c>
      <c r="AY1875" s="88">
        <v>131.33000000000001</v>
      </c>
      <c r="AZ1875" s="88">
        <v>131.37</v>
      </c>
      <c r="BA1875" s="88">
        <v>0</v>
      </c>
      <c r="BB1875" s="89">
        <f t="shared" si="115"/>
        <v>1444.67</v>
      </c>
      <c r="BC1875" s="90" t="str">
        <f t="shared" si="114"/>
        <v>OK</v>
      </c>
      <c r="BD1875" s="91" t="str">
        <f t="shared" si="116"/>
        <v xml:space="preserve">                  </v>
      </c>
      <c r="BE1875" s="92">
        <f t="shared" si="117"/>
        <v>11</v>
      </c>
    </row>
    <row r="1876" spans="1:57" s="74" customFormat="1" ht="50.1" customHeight="1" x14ac:dyDescent="0.2">
      <c r="A1876" s="78" t="s">
        <v>55</v>
      </c>
      <c r="B1876" s="78" t="s">
        <v>59</v>
      </c>
      <c r="C1876" s="78" t="s">
        <v>17</v>
      </c>
      <c r="D1876" s="78" t="s">
        <v>606</v>
      </c>
      <c r="E1876" s="79" t="str">
        <f>+IF(C1876&lt;&gt;"",VLOOKUP(MID(C1876,18,5),NIVELES!$A$133:$B$213,2,0),"")</f>
        <v>MANABÍ</v>
      </c>
      <c r="F1876" s="80" t="s">
        <v>98</v>
      </c>
      <c r="G1876" s="81" t="str">
        <f>+IF(F1876&lt;&gt;"",VLOOKUP(F1876,NIVELES!$A$246:$C$464,3,0),"")</f>
        <v xml:space="preserve"> </v>
      </c>
      <c r="H1876" s="82" t="s">
        <v>1024</v>
      </c>
      <c r="I1876" s="78" t="s">
        <v>2188</v>
      </c>
      <c r="J1876" s="78" t="s">
        <v>2184</v>
      </c>
      <c r="K1876" s="78" t="s">
        <v>2185</v>
      </c>
      <c r="L1876" s="78" t="s">
        <v>1791</v>
      </c>
      <c r="M1876" s="78" t="s">
        <v>1791</v>
      </c>
      <c r="N1876" s="78" t="s">
        <v>1791</v>
      </c>
      <c r="O1876" s="78" t="s">
        <v>2167</v>
      </c>
      <c r="P1876" s="82">
        <v>11</v>
      </c>
      <c r="Q1876" s="78" t="s">
        <v>2204</v>
      </c>
      <c r="R1876" s="82">
        <v>1</v>
      </c>
      <c r="S1876" s="82">
        <v>1</v>
      </c>
      <c r="T1876" s="82">
        <v>1</v>
      </c>
      <c r="U1876" s="82">
        <v>1</v>
      </c>
      <c r="V1876" s="82">
        <v>1</v>
      </c>
      <c r="W1876" s="82">
        <v>1</v>
      </c>
      <c r="X1876" s="82">
        <v>1</v>
      </c>
      <c r="Y1876" s="82">
        <v>1</v>
      </c>
      <c r="Z1876" s="82">
        <v>1</v>
      </c>
      <c r="AA1876" s="82">
        <v>1</v>
      </c>
      <c r="AB1876" s="82">
        <v>1</v>
      </c>
      <c r="AC1876" s="82"/>
      <c r="AD1876" s="85" t="str">
        <f>IF(A1876&lt;&gt;"",IF(D1876="DIRECCIÓN_DE_TRANSFERENCIAS","280 0031",VLOOKUP(C1876,NIVELES!$A$14:$B$105,2,0)),"")</f>
        <v>280 4250</v>
      </c>
      <c r="AE1876" s="86" t="s">
        <v>322</v>
      </c>
      <c r="AF1876" s="86" t="s">
        <v>544</v>
      </c>
      <c r="AG1876" s="79" t="str">
        <f>+IF(AF1876&lt;&gt;"",VLOOKUP(AF1876,NIVELES!$A$666:$B$673,2,0),"")</f>
        <v>PROTECCIÓN_SOCIAL_A_LA_FAMILIA._ASEGURAMIENTO_NO_CONTRIBUTIVO_E_INCLUSIÓN_ECONÓMICA_Y_MOVILIDAD_SOCIAL</v>
      </c>
      <c r="AH1876" s="78" t="s">
        <v>514</v>
      </c>
      <c r="AI1876" s="79" t="str">
        <f>IF(AH1876&lt;&gt;"",VLOOKUP(CONCATENATE(AG1876,AH1876),NIVELES!$B$676:$C$745,2,0),"")</f>
        <v>Inclusión Económica Y Movilidad Social</v>
      </c>
      <c r="AJ1876" s="78" t="s">
        <v>517</v>
      </c>
      <c r="AK1876" s="79" t="str">
        <f>+IF(AJ1876&lt;&gt;"",VLOOKUP(AJ1876,NIVELES!$A$816:$B$892,2,0),"")</f>
        <v>NO APLICA</v>
      </c>
      <c r="AL1876" s="78" t="s">
        <v>553</v>
      </c>
      <c r="AM1876" s="78">
        <v>510510</v>
      </c>
      <c r="AN1876" s="79" t="str">
        <f>IF(AM1876&lt;&gt;"",+VLOOKUP(AM1876,NIVELES!$A$1652:$B$2466,2,0),"")</f>
        <v>Servicios Personales por Contrato</v>
      </c>
      <c r="AO1876" s="87">
        <v>18436</v>
      </c>
      <c r="AP1876" s="88">
        <v>1676</v>
      </c>
      <c r="AQ1876" s="88">
        <v>1676</v>
      </c>
      <c r="AR1876" s="88">
        <v>1676</v>
      </c>
      <c r="AS1876" s="88">
        <v>1676</v>
      </c>
      <c r="AT1876" s="88">
        <v>1676</v>
      </c>
      <c r="AU1876" s="88">
        <v>1676</v>
      </c>
      <c r="AV1876" s="88">
        <v>1676</v>
      </c>
      <c r="AW1876" s="88">
        <v>1676</v>
      </c>
      <c r="AX1876" s="88">
        <v>1676</v>
      </c>
      <c r="AY1876" s="88">
        <v>1676</v>
      </c>
      <c r="AZ1876" s="88">
        <v>1676</v>
      </c>
      <c r="BA1876" s="88">
        <v>0</v>
      </c>
      <c r="BB1876" s="89">
        <f t="shared" si="115"/>
        <v>18436</v>
      </c>
      <c r="BC1876" s="90" t="str">
        <f t="shared" si="114"/>
        <v>OK</v>
      </c>
      <c r="BD1876" s="91" t="str">
        <f t="shared" si="116"/>
        <v xml:space="preserve">                  </v>
      </c>
      <c r="BE1876" s="92">
        <f t="shared" si="117"/>
        <v>11</v>
      </c>
    </row>
    <row r="1877" spans="1:57" s="74" customFormat="1" ht="50.1" customHeight="1" x14ac:dyDescent="0.2">
      <c r="A1877" s="78" t="s">
        <v>55</v>
      </c>
      <c r="B1877" s="78" t="s">
        <v>59</v>
      </c>
      <c r="C1877" s="78" t="s">
        <v>17</v>
      </c>
      <c r="D1877" s="78" t="s">
        <v>606</v>
      </c>
      <c r="E1877" s="79" t="str">
        <f>+IF(C1877&lt;&gt;"",VLOOKUP(MID(C1877,18,5),NIVELES!$A$133:$B$213,2,0),"")</f>
        <v>MANABÍ</v>
      </c>
      <c r="F1877" s="80" t="s">
        <v>98</v>
      </c>
      <c r="G1877" s="81" t="str">
        <f>+IF(F1877&lt;&gt;"",VLOOKUP(F1877,NIVELES!$A$246:$C$464,3,0),"")</f>
        <v xml:space="preserve"> </v>
      </c>
      <c r="H1877" s="82" t="s">
        <v>1024</v>
      </c>
      <c r="I1877" s="78" t="s">
        <v>2188</v>
      </c>
      <c r="J1877" s="78" t="s">
        <v>2184</v>
      </c>
      <c r="K1877" s="78" t="s">
        <v>2185</v>
      </c>
      <c r="L1877" s="78" t="s">
        <v>1791</v>
      </c>
      <c r="M1877" s="78" t="s">
        <v>1791</v>
      </c>
      <c r="N1877" s="78" t="s">
        <v>1791</v>
      </c>
      <c r="O1877" s="78" t="s">
        <v>2167</v>
      </c>
      <c r="P1877" s="82">
        <v>11</v>
      </c>
      <c r="Q1877" s="78" t="s">
        <v>2204</v>
      </c>
      <c r="R1877" s="82">
        <v>1</v>
      </c>
      <c r="S1877" s="82">
        <v>1</v>
      </c>
      <c r="T1877" s="82">
        <v>1</v>
      </c>
      <c r="U1877" s="82">
        <v>1</v>
      </c>
      <c r="V1877" s="82">
        <v>1</v>
      </c>
      <c r="W1877" s="82">
        <v>1</v>
      </c>
      <c r="X1877" s="82">
        <v>1</v>
      </c>
      <c r="Y1877" s="82">
        <v>1</v>
      </c>
      <c r="Z1877" s="82">
        <v>1</v>
      </c>
      <c r="AA1877" s="82">
        <v>1</v>
      </c>
      <c r="AB1877" s="82">
        <v>1</v>
      </c>
      <c r="AC1877" s="82"/>
      <c r="AD1877" s="85" t="str">
        <f>IF(A1877&lt;&gt;"",IF(D1877="DIRECCIÓN_DE_TRANSFERENCIAS","280 0031",VLOOKUP(C1877,NIVELES!$A$14:$B$105,2,0)),"")</f>
        <v>280 4250</v>
      </c>
      <c r="AE1877" s="86" t="s">
        <v>322</v>
      </c>
      <c r="AF1877" s="86" t="s">
        <v>544</v>
      </c>
      <c r="AG1877" s="79" t="str">
        <f>+IF(AF1877&lt;&gt;"",VLOOKUP(AF1877,NIVELES!$A$666:$B$673,2,0),"")</f>
        <v>PROTECCIÓN_SOCIAL_A_LA_FAMILIA._ASEGURAMIENTO_NO_CONTRIBUTIVO_E_INCLUSIÓN_ECONÓMICA_Y_MOVILIDAD_SOCIAL</v>
      </c>
      <c r="AH1877" s="78" t="s">
        <v>514</v>
      </c>
      <c r="AI1877" s="79" t="str">
        <f>IF(AH1877&lt;&gt;"",VLOOKUP(CONCATENATE(AG1877,AH1877),NIVELES!$B$676:$C$745,2,0),"")</f>
        <v>Inclusión Económica Y Movilidad Social</v>
      </c>
      <c r="AJ1877" s="78" t="s">
        <v>517</v>
      </c>
      <c r="AK1877" s="79" t="str">
        <f>+IF(AJ1877&lt;&gt;"",VLOOKUP(AJ1877,NIVELES!$A$816:$B$892,2,0),"")</f>
        <v>NO APLICA</v>
      </c>
      <c r="AL1877" s="78" t="s">
        <v>553</v>
      </c>
      <c r="AM1877" s="78">
        <v>510601</v>
      </c>
      <c r="AN1877" s="79" t="str">
        <f>IF(AM1877&lt;&gt;"",+VLOOKUP(AM1877,NIVELES!$A$1652:$B$2466,2,0),"")</f>
        <v>Aporte Patronal</v>
      </c>
      <c r="AO1877" s="87">
        <v>4918.99</v>
      </c>
      <c r="AP1877" s="88">
        <v>447.18</v>
      </c>
      <c r="AQ1877" s="88">
        <v>447.18</v>
      </c>
      <c r="AR1877" s="88">
        <v>447.18</v>
      </c>
      <c r="AS1877" s="88">
        <v>447.18</v>
      </c>
      <c r="AT1877" s="88">
        <v>447.18</v>
      </c>
      <c r="AU1877" s="88">
        <v>447.18</v>
      </c>
      <c r="AV1877" s="88">
        <v>447.18</v>
      </c>
      <c r="AW1877" s="88">
        <v>447.18</v>
      </c>
      <c r="AX1877" s="88">
        <v>447.18</v>
      </c>
      <c r="AY1877" s="88">
        <v>447.18</v>
      </c>
      <c r="AZ1877" s="88">
        <v>447.19</v>
      </c>
      <c r="BA1877" s="88">
        <v>0</v>
      </c>
      <c r="BB1877" s="89">
        <f t="shared" si="115"/>
        <v>4918.9899999999989</v>
      </c>
      <c r="BC1877" s="90" t="str">
        <f t="shared" si="114"/>
        <v>OK</v>
      </c>
      <c r="BD1877" s="91" t="str">
        <f t="shared" si="116"/>
        <v xml:space="preserve">                  </v>
      </c>
      <c r="BE1877" s="92">
        <f t="shared" si="117"/>
        <v>11</v>
      </c>
    </row>
    <row r="1878" spans="1:57" s="74" customFormat="1" ht="50.1" customHeight="1" x14ac:dyDescent="0.2">
      <c r="A1878" s="78" t="s">
        <v>55</v>
      </c>
      <c r="B1878" s="78" t="s">
        <v>59</v>
      </c>
      <c r="C1878" s="78" t="s">
        <v>17</v>
      </c>
      <c r="D1878" s="78" t="s">
        <v>606</v>
      </c>
      <c r="E1878" s="79" t="str">
        <f>+IF(C1878&lt;&gt;"",VLOOKUP(MID(C1878,18,5),NIVELES!$A$133:$B$213,2,0),"")</f>
        <v>MANABÍ</v>
      </c>
      <c r="F1878" s="80" t="s">
        <v>98</v>
      </c>
      <c r="G1878" s="81" t="str">
        <f>+IF(F1878&lt;&gt;"",VLOOKUP(F1878,NIVELES!$A$246:$C$464,3,0),"")</f>
        <v xml:space="preserve"> </v>
      </c>
      <c r="H1878" s="82" t="s">
        <v>1024</v>
      </c>
      <c r="I1878" s="78" t="s">
        <v>2188</v>
      </c>
      <c r="J1878" s="78" t="s">
        <v>2184</v>
      </c>
      <c r="K1878" s="78" t="s">
        <v>2185</v>
      </c>
      <c r="L1878" s="78" t="s">
        <v>1791</v>
      </c>
      <c r="M1878" s="78" t="s">
        <v>1791</v>
      </c>
      <c r="N1878" s="78" t="s">
        <v>1791</v>
      </c>
      <c r="O1878" s="78" t="s">
        <v>2167</v>
      </c>
      <c r="P1878" s="82">
        <v>11</v>
      </c>
      <c r="Q1878" s="78" t="s">
        <v>2204</v>
      </c>
      <c r="R1878" s="82">
        <v>1</v>
      </c>
      <c r="S1878" s="82">
        <v>1</v>
      </c>
      <c r="T1878" s="82">
        <v>1</v>
      </c>
      <c r="U1878" s="82">
        <v>1</v>
      </c>
      <c r="V1878" s="82">
        <v>1</v>
      </c>
      <c r="W1878" s="82">
        <v>1</v>
      </c>
      <c r="X1878" s="82">
        <v>1</v>
      </c>
      <c r="Y1878" s="82">
        <v>1</v>
      </c>
      <c r="Z1878" s="82">
        <v>1</v>
      </c>
      <c r="AA1878" s="82">
        <v>1</v>
      </c>
      <c r="AB1878" s="82">
        <v>1</v>
      </c>
      <c r="AC1878" s="82"/>
      <c r="AD1878" s="85" t="str">
        <f>IF(A1878&lt;&gt;"",IF(D1878="DIRECCIÓN_DE_TRANSFERENCIAS","280 0031",VLOOKUP(C1878,NIVELES!$A$14:$B$105,2,0)),"")</f>
        <v>280 4250</v>
      </c>
      <c r="AE1878" s="86" t="s">
        <v>322</v>
      </c>
      <c r="AF1878" s="86" t="s">
        <v>544</v>
      </c>
      <c r="AG1878" s="79" t="str">
        <f>+IF(AF1878&lt;&gt;"",VLOOKUP(AF1878,NIVELES!$A$666:$B$673,2,0),"")</f>
        <v>PROTECCIÓN_SOCIAL_A_LA_FAMILIA._ASEGURAMIENTO_NO_CONTRIBUTIVO_E_INCLUSIÓN_ECONÓMICA_Y_MOVILIDAD_SOCIAL</v>
      </c>
      <c r="AH1878" s="78" t="s">
        <v>514</v>
      </c>
      <c r="AI1878" s="79" t="str">
        <f>IF(AH1878&lt;&gt;"",VLOOKUP(CONCATENATE(AG1878,AH1878),NIVELES!$B$676:$C$745,2,0),"")</f>
        <v>Inclusión Económica Y Movilidad Social</v>
      </c>
      <c r="AJ1878" s="78" t="s">
        <v>517</v>
      </c>
      <c r="AK1878" s="79" t="str">
        <f>+IF(AJ1878&lt;&gt;"",VLOOKUP(AJ1878,NIVELES!$A$816:$B$892,2,0),"")</f>
        <v>NO APLICA</v>
      </c>
      <c r="AL1878" s="78" t="s">
        <v>553</v>
      </c>
      <c r="AM1878" s="78">
        <v>510602</v>
      </c>
      <c r="AN1878" s="79" t="str">
        <f>IF(AM1878&lt;&gt;"",+VLOOKUP(AM1878,NIVELES!$A$1652:$B$2466,2,0),"")</f>
        <v>Fondo de Reserva</v>
      </c>
      <c r="AO1878" s="87">
        <v>4247.83</v>
      </c>
      <c r="AP1878" s="88">
        <v>386.17</v>
      </c>
      <c r="AQ1878" s="88">
        <v>386.17</v>
      </c>
      <c r="AR1878" s="88">
        <v>386.17</v>
      </c>
      <c r="AS1878" s="88">
        <v>386.17</v>
      </c>
      <c r="AT1878" s="88">
        <v>386.17</v>
      </c>
      <c r="AU1878" s="88">
        <v>386.17</v>
      </c>
      <c r="AV1878" s="88">
        <v>386.17</v>
      </c>
      <c r="AW1878" s="88">
        <v>386.17</v>
      </c>
      <c r="AX1878" s="88">
        <v>386.17</v>
      </c>
      <c r="AY1878" s="88">
        <v>386.17</v>
      </c>
      <c r="AZ1878" s="88">
        <v>386.13</v>
      </c>
      <c r="BA1878" s="88">
        <v>0</v>
      </c>
      <c r="BB1878" s="89">
        <f t="shared" si="115"/>
        <v>4247.83</v>
      </c>
      <c r="BC1878" s="90" t="str">
        <f t="shared" si="114"/>
        <v>OK</v>
      </c>
      <c r="BD1878" s="91" t="str">
        <f t="shared" si="116"/>
        <v xml:space="preserve">                  </v>
      </c>
      <c r="BE1878" s="92">
        <f t="shared" si="117"/>
        <v>11</v>
      </c>
    </row>
    <row r="1879" spans="1:57" s="74" customFormat="1" ht="50.1" customHeight="1" x14ac:dyDescent="0.2">
      <c r="A1879" s="78" t="s">
        <v>55</v>
      </c>
      <c r="B1879" s="78" t="s">
        <v>59</v>
      </c>
      <c r="C1879" s="78" t="s">
        <v>17</v>
      </c>
      <c r="D1879" s="78" t="s">
        <v>605</v>
      </c>
      <c r="E1879" s="79" t="str">
        <f>+IF(C1879&lt;&gt;"",VLOOKUP(MID(C1879,18,5),NIVELES!$A$133:$B$213,2,0),"")</f>
        <v>MANABÍ</v>
      </c>
      <c r="F1879" s="80" t="s">
        <v>98</v>
      </c>
      <c r="G1879" s="81" t="str">
        <f>+IF(F1879&lt;&gt;"",VLOOKUP(F1879,NIVELES!$A$246:$C$464,3,0),"")</f>
        <v xml:space="preserve"> </v>
      </c>
      <c r="H1879" s="82" t="s">
        <v>1024</v>
      </c>
      <c r="I1879" s="78" t="s">
        <v>2201</v>
      </c>
      <c r="J1879" s="78" t="s">
        <v>2184</v>
      </c>
      <c r="K1879" s="78" t="s">
        <v>2185</v>
      </c>
      <c r="L1879" s="78" t="s">
        <v>1791</v>
      </c>
      <c r="M1879" s="78" t="s">
        <v>1791</v>
      </c>
      <c r="N1879" s="78" t="s">
        <v>1791</v>
      </c>
      <c r="O1879" s="78" t="s">
        <v>2269</v>
      </c>
      <c r="P1879" s="82">
        <v>12</v>
      </c>
      <c r="Q1879" s="78" t="s">
        <v>2270</v>
      </c>
      <c r="R1879" s="82">
        <v>1</v>
      </c>
      <c r="S1879" s="82">
        <v>1</v>
      </c>
      <c r="T1879" s="82">
        <v>1</v>
      </c>
      <c r="U1879" s="82">
        <v>1</v>
      </c>
      <c r="V1879" s="82">
        <v>1</v>
      </c>
      <c r="W1879" s="82">
        <v>1</v>
      </c>
      <c r="X1879" s="82">
        <v>1</v>
      </c>
      <c r="Y1879" s="82">
        <v>1</v>
      </c>
      <c r="Z1879" s="82">
        <v>1</v>
      </c>
      <c r="AA1879" s="82">
        <v>1</v>
      </c>
      <c r="AB1879" s="82">
        <v>1</v>
      </c>
      <c r="AC1879" s="82">
        <v>1</v>
      </c>
      <c r="AD1879" s="85" t="str">
        <f>IF(A1879&lt;&gt;"",IF(D1879="DIRECCIÓN_DE_TRANSFERENCIAS","280 0031",VLOOKUP(C1879,NIVELES!$A$14:$B$105,2,0)),"")</f>
        <v>280 4250</v>
      </c>
      <c r="AE1879" s="86" t="s">
        <v>322</v>
      </c>
      <c r="AF1879" s="86" t="s">
        <v>545</v>
      </c>
      <c r="AG1879" s="79" t="str">
        <f>+IF(AF1879&lt;&gt;"",VLOOKUP(AF1879,NIVELES!$A$666:$B$673,2,0),"")</f>
        <v>SERVICIOS_DE_ATENCIÓN_GERONTOLÓGICA</v>
      </c>
      <c r="AH1879" s="78" t="s">
        <v>322</v>
      </c>
      <c r="AI1879" s="79" t="str">
        <f>IF(AH1879&lt;&gt;"",VLOOKUP(CONCATENATE(AG1879,AH1879),NIVELES!$B$676:$C$745,2,0),"")</f>
        <v>Administracion De La Atencion Gerontologica</v>
      </c>
      <c r="AJ1879" s="78" t="s">
        <v>517</v>
      </c>
      <c r="AK1879" s="79" t="str">
        <f>+IF(AJ1879&lt;&gt;"",VLOOKUP(AJ1879,NIVELES!$A$816:$B$892,2,0),"")</f>
        <v>NO APLICA</v>
      </c>
      <c r="AL1879" s="78" t="s">
        <v>553</v>
      </c>
      <c r="AM1879" s="78">
        <v>510105</v>
      </c>
      <c r="AN1879" s="79" t="str">
        <f>IF(AM1879&lt;&gt;"",+VLOOKUP(AM1879,NIVELES!$A$1652:$B$2466,2,0),"")</f>
        <v>Remuneraciones Unificadas</v>
      </c>
      <c r="AO1879" s="87">
        <v>23664</v>
      </c>
      <c r="AP1879" s="88">
        <v>1972</v>
      </c>
      <c r="AQ1879" s="88">
        <v>1972</v>
      </c>
      <c r="AR1879" s="88">
        <v>1972</v>
      </c>
      <c r="AS1879" s="88">
        <v>1972</v>
      </c>
      <c r="AT1879" s="88">
        <v>1972</v>
      </c>
      <c r="AU1879" s="88">
        <v>1972</v>
      </c>
      <c r="AV1879" s="88">
        <v>1972</v>
      </c>
      <c r="AW1879" s="88">
        <v>1972</v>
      </c>
      <c r="AX1879" s="88">
        <v>1972</v>
      </c>
      <c r="AY1879" s="88">
        <v>1972</v>
      </c>
      <c r="AZ1879" s="88">
        <v>1972</v>
      </c>
      <c r="BA1879" s="88">
        <v>1972</v>
      </c>
      <c r="BB1879" s="89">
        <f t="shared" si="115"/>
        <v>23664</v>
      </c>
      <c r="BC1879" s="90" t="str">
        <f t="shared" si="114"/>
        <v>OK</v>
      </c>
      <c r="BD1879" s="91" t="str">
        <f t="shared" si="116"/>
        <v xml:space="preserve">                  </v>
      </c>
      <c r="BE1879" s="92">
        <f t="shared" si="117"/>
        <v>12</v>
      </c>
    </row>
    <row r="1880" spans="1:57" s="74" customFormat="1" ht="50.1" customHeight="1" x14ac:dyDescent="0.2">
      <c r="A1880" s="78" t="s">
        <v>55</v>
      </c>
      <c r="B1880" s="78" t="s">
        <v>59</v>
      </c>
      <c r="C1880" s="78" t="s">
        <v>17</v>
      </c>
      <c r="D1880" s="78" t="s">
        <v>605</v>
      </c>
      <c r="E1880" s="79" t="str">
        <f>+IF(C1880&lt;&gt;"",VLOOKUP(MID(C1880,18,5),NIVELES!$A$133:$B$213,2,0),"")</f>
        <v>MANABÍ</v>
      </c>
      <c r="F1880" s="80" t="s">
        <v>98</v>
      </c>
      <c r="G1880" s="81" t="str">
        <f>+IF(F1880&lt;&gt;"",VLOOKUP(F1880,NIVELES!$A$246:$C$464,3,0),"")</f>
        <v xml:space="preserve"> </v>
      </c>
      <c r="H1880" s="82" t="s">
        <v>1024</v>
      </c>
      <c r="I1880" s="78" t="s">
        <v>2201</v>
      </c>
      <c r="J1880" s="78" t="s">
        <v>2184</v>
      </c>
      <c r="K1880" s="78" t="s">
        <v>2185</v>
      </c>
      <c r="L1880" s="78" t="s">
        <v>1791</v>
      </c>
      <c r="M1880" s="78" t="s">
        <v>1791</v>
      </c>
      <c r="N1880" s="78" t="s">
        <v>1791</v>
      </c>
      <c r="O1880" s="78" t="s">
        <v>2269</v>
      </c>
      <c r="P1880" s="82">
        <v>11</v>
      </c>
      <c r="Q1880" s="78" t="s">
        <v>2270</v>
      </c>
      <c r="R1880" s="82">
        <v>1</v>
      </c>
      <c r="S1880" s="82">
        <v>1</v>
      </c>
      <c r="T1880" s="82">
        <v>1</v>
      </c>
      <c r="U1880" s="82">
        <v>1</v>
      </c>
      <c r="V1880" s="82">
        <v>1</v>
      </c>
      <c r="W1880" s="82">
        <v>1</v>
      </c>
      <c r="X1880" s="82">
        <v>1</v>
      </c>
      <c r="Y1880" s="82">
        <v>1</v>
      </c>
      <c r="Z1880" s="82">
        <v>1</v>
      </c>
      <c r="AA1880" s="82">
        <v>1</v>
      </c>
      <c r="AB1880" s="82">
        <v>1</v>
      </c>
      <c r="AC1880" s="82"/>
      <c r="AD1880" s="85" t="str">
        <f>IF(A1880&lt;&gt;"",IF(D1880="DIRECCIÓN_DE_TRANSFERENCIAS","280 0031",VLOOKUP(C1880,NIVELES!$A$14:$B$105,2,0)),"")</f>
        <v>280 4250</v>
      </c>
      <c r="AE1880" s="86" t="s">
        <v>322</v>
      </c>
      <c r="AF1880" s="86" t="s">
        <v>545</v>
      </c>
      <c r="AG1880" s="79" t="str">
        <f>+IF(AF1880&lt;&gt;"",VLOOKUP(AF1880,NIVELES!$A$666:$B$673,2,0),"")</f>
        <v>SERVICIOS_DE_ATENCIÓN_GERONTOLÓGICA</v>
      </c>
      <c r="AH1880" s="78" t="s">
        <v>322</v>
      </c>
      <c r="AI1880" s="79" t="str">
        <f>IF(AH1880&lt;&gt;"",VLOOKUP(CONCATENATE(AG1880,AH1880),NIVELES!$B$676:$C$745,2,0),"")</f>
        <v>Administracion De La Atencion Gerontologica</v>
      </c>
      <c r="AJ1880" s="78" t="s">
        <v>517</v>
      </c>
      <c r="AK1880" s="79" t="str">
        <f>+IF(AJ1880&lt;&gt;"",VLOOKUP(AJ1880,NIVELES!$A$816:$B$892,2,0),"")</f>
        <v>NO APLICA</v>
      </c>
      <c r="AL1880" s="78" t="s">
        <v>553</v>
      </c>
      <c r="AM1880" s="78">
        <v>510203</v>
      </c>
      <c r="AN1880" s="79" t="str">
        <f>IF(AM1880&lt;&gt;"",+VLOOKUP(AM1880,NIVELES!$A$1652:$B$2466,2,0),"")</f>
        <v>Decimotercer Sueldo</v>
      </c>
      <c r="AO1880" s="87">
        <v>1807.67</v>
      </c>
      <c r="AP1880" s="88">
        <v>164.33</v>
      </c>
      <c r="AQ1880" s="88">
        <v>164.33</v>
      </c>
      <c r="AR1880" s="88">
        <v>164.33</v>
      </c>
      <c r="AS1880" s="88">
        <v>164.33</v>
      </c>
      <c r="AT1880" s="88">
        <v>164.33</v>
      </c>
      <c r="AU1880" s="88">
        <v>164.33</v>
      </c>
      <c r="AV1880" s="88">
        <v>164.33</v>
      </c>
      <c r="AW1880" s="88">
        <v>164.33</v>
      </c>
      <c r="AX1880" s="88">
        <v>164.33</v>
      </c>
      <c r="AY1880" s="88">
        <v>164.33</v>
      </c>
      <c r="AZ1880" s="88">
        <v>164.37</v>
      </c>
      <c r="BA1880" s="88">
        <v>0</v>
      </c>
      <c r="BB1880" s="89">
        <f t="shared" si="115"/>
        <v>1807.67</v>
      </c>
      <c r="BC1880" s="90" t="str">
        <f t="shared" si="114"/>
        <v>OK</v>
      </c>
      <c r="BD1880" s="91" t="str">
        <f t="shared" si="116"/>
        <v xml:space="preserve">                  </v>
      </c>
      <c r="BE1880" s="92">
        <f t="shared" si="117"/>
        <v>11</v>
      </c>
    </row>
    <row r="1881" spans="1:57" s="74" customFormat="1" ht="50.1" customHeight="1" x14ac:dyDescent="0.2">
      <c r="A1881" s="78" t="s">
        <v>55</v>
      </c>
      <c r="B1881" s="78" t="s">
        <v>59</v>
      </c>
      <c r="C1881" s="78" t="s">
        <v>17</v>
      </c>
      <c r="D1881" s="78" t="s">
        <v>605</v>
      </c>
      <c r="E1881" s="79" t="str">
        <f>+IF(C1881&lt;&gt;"",VLOOKUP(MID(C1881,18,5),NIVELES!$A$133:$B$213,2,0),"")</f>
        <v>MANABÍ</v>
      </c>
      <c r="F1881" s="80" t="s">
        <v>98</v>
      </c>
      <c r="G1881" s="81" t="str">
        <f>+IF(F1881&lt;&gt;"",VLOOKUP(F1881,NIVELES!$A$246:$C$464,3,0),"")</f>
        <v xml:space="preserve"> </v>
      </c>
      <c r="H1881" s="82" t="s">
        <v>1024</v>
      </c>
      <c r="I1881" s="78" t="s">
        <v>2201</v>
      </c>
      <c r="J1881" s="78" t="s">
        <v>2184</v>
      </c>
      <c r="K1881" s="78" t="s">
        <v>2185</v>
      </c>
      <c r="L1881" s="78" t="s">
        <v>1791</v>
      </c>
      <c r="M1881" s="78" t="s">
        <v>1791</v>
      </c>
      <c r="N1881" s="78" t="s">
        <v>1791</v>
      </c>
      <c r="O1881" s="78" t="s">
        <v>2269</v>
      </c>
      <c r="P1881" s="82">
        <v>11</v>
      </c>
      <c r="Q1881" s="78" t="s">
        <v>2270</v>
      </c>
      <c r="R1881" s="82">
        <v>1</v>
      </c>
      <c r="S1881" s="82">
        <v>1</v>
      </c>
      <c r="T1881" s="82">
        <v>1</v>
      </c>
      <c r="U1881" s="82">
        <v>1</v>
      </c>
      <c r="V1881" s="82">
        <v>1</v>
      </c>
      <c r="W1881" s="82">
        <v>1</v>
      </c>
      <c r="X1881" s="82">
        <v>1</v>
      </c>
      <c r="Y1881" s="82">
        <v>1</v>
      </c>
      <c r="Z1881" s="82">
        <v>1</v>
      </c>
      <c r="AA1881" s="82">
        <v>1</v>
      </c>
      <c r="AB1881" s="82">
        <v>1</v>
      </c>
      <c r="AC1881" s="82"/>
      <c r="AD1881" s="85" t="str">
        <f>IF(A1881&lt;&gt;"",IF(D1881="DIRECCIÓN_DE_TRANSFERENCIAS","280 0031",VLOOKUP(C1881,NIVELES!$A$14:$B$105,2,0)),"")</f>
        <v>280 4250</v>
      </c>
      <c r="AE1881" s="86" t="s">
        <v>322</v>
      </c>
      <c r="AF1881" s="86" t="s">
        <v>545</v>
      </c>
      <c r="AG1881" s="79" t="str">
        <f>+IF(AF1881&lt;&gt;"",VLOOKUP(AF1881,NIVELES!$A$666:$B$673,2,0),"")</f>
        <v>SERVICIOS_DE_ATENCIÓN_GERONTOLÓGICA</v>
      </c>
      <c r="AH1881" s="78" t="s">
        <v>322</v>
      </c>
      <c r="AI1881" s="79" t="str">
        <f>IF(AH1881&lt;&gt;"",VLOOKUP(CONCATENATE(AG1881,AH1881),NIVELES!$B$676:$C$745,2,0),"")</f>
        <v>Administracion De La Atencion Gerontologica</v>
      </c>
      <c r="AJ1881" s="78" t="s">
        <v>517</v>
      </c>
      <c r="AK1881" s="79" t="str">
        <f>+IF(AJ1881&lt;&gt;"",VLOOKUP(AJ1881,NIVELES!$A$816:$B$892,2,0),"")</f>
        <v>NO APLICA</v>
      </c>
      <c r="AL1881" s="78" t="s">
        <v>553</v>
      </c>
      <c r="AM1881" s="78">
        <v>510204</v>
      </c>
      <c r="AN1881" s="79" t="str">
        <f>IF(AM1881&lt;&gt;"",+VLOOKUP(AM1881,NIVELES!$A$1652:$B$2466,2,0),"")</f>
        <v>Decimocuarto Sueldo</v>
      </c>
      <c r="AO1881" s="87">
        <v>722.33</v>
      </c>
      <c r="AP1881" s="88">
        <v>65.67</v>
      </c>
      <c r="AQ1881" s="88">
        <v>65.67</v>
      </c>
      <c r="AR1881" s="88">
        <v>65.67</v>
      </c>
      <c r="AS1881" s="88">
        <v>65.67</v>
      </c>
      <c r="AT1881" s="88">
        <v>65.67</v>
      </c>
      <c r="AU1881" s="88">
        <v>65.67</v>
      </c>
      <c r="AV1881" s="88">
        <v>65.67</v>
      </c>
      <c r="AW1881" s="88">
        <v>65.67</v>
      </c>
      <c r="AX1881" s="88">
        <v>65.67</v>
      </c>
      <c r="AY1881" s="88">
        <v>65.67</v>
      </c>
      <c r="AZ1881" s="88">
        <v>65.63</v>
      </c>
      <c r="BA1881" s="88">
        <v>0</v>
      </c>
      <c r="BB1881" s="89">
        <f t="shared" si="115"/>
        <v>722.32999999999993</v>
      </c>
      <c r="BC1881" s="90" t="str">
        <f t="shared" si="114"/>
        <v>OK</v>
      </c>
      <c r="BD1881" s="91" t="str">
        <f t="shared" si="116"/>
        <v xml:space="preserve">                  </v>
      </c>
      <c r="BE1881" s="92">
        <f t="shared" si="117"/>
        <v>11</v>
      </c>
    </row>
    <row r="1882" spans="1:57" s="74" customFormat="1" ht="50.1" customHeight="1" x14ac:dyDescent="0.2">
      <c r="A1882" s="78" t="s">
        <v>55</v>
      </c>
      <c r="B1882" s="78" t="s">
        <v>59</v>
      </c>
      <c r="C1882" s="78" t="s">
        <v>17</v>
      </c>
      <c r="D1882" s="78" t="s">
        <v>605</v>
      </c>
      <c r="E1882" s="79" t="str">
        <f>+IF(C1882&lt;&gt;"",VLOOKUP(MID(C1882,18,5),NIVELES!$A$133:$B$213,2,0),"")</f>
        <v>MANABÍ</v>
      </c>
      <c r="F1882" s="80" t="s">
        <v>98</v>
      </c>
      <c r="G1882" s="81" t="str">
        <f>+IF(F1882&lt;&gt;"",VLOOKUP(F1882,NIVELES!$A$246:$C$464,3,0),"")</f>
        <v xml:space="preserve"> </v>
      </c>
      <c r="H1882" s="82" t="s">
        <v>1024</v>
      </c>
      <c r="I1882" s="78" t="s">
        <v>2201</v>
      </c>
      <c r="J1882" s="78" t="s">
        <v>2184</v>
      </c>
      <c r="K1882" s="78" t="s">
        <v>2185</v>
      </c>
      <c r="L1882" s="78" t="s">
        <v>1791</v>
      </c>
      <c r="M1882" s="78" t="s">
        <v>1791</v>
      </c>
      <c r="N1882" s="78" t="s">
        <v>1791</v>
      </c>
      <c r="O1882" s="78" t="s">
        <v>2269</v>
      </c>
      <c r="P1882" s="82">
        <v>11</v>
      </c>
      <c r="Q1882" s="78" t="s">
        <v>2270</v>
      </c>
      <c r="R1882" s="82">
        <v>1</v>
      </c>
      <c r="S1882" s="82">
        <v>1</v>
      </c>
      <c r="T1882" s="82">
        <v>1</v>
      </c>
      <c r="U1882" s="82">
        <v>1</v>
      </c>
      <c r="V1882" s="82">
        <v>1</v>
      </c>
      <c r="W1882" s="82">
        <v>1</v>
      </c>
      <c r="X1882" s="82">
        <v>1</v>
      </c>
      <c r="Y1882" s="82">
        <v>1</v>
      </c>
      <c r="Z1882" s="82">
        <v>1</v>
      </c>
      <c r="AA1882" s="82">
        <v>1</v>
      </c>
      <c r="AB1882" s="82">
        <v>1</v>
      </c>
      <c r="AC1882" s="82"/>
      <c r="AD1882" s="85" t="str">
        <f>IF(A1882&lt;&gt;"",IF(D1882="DIRECCIÓN_DE_TRANSFERENCIAS","280 0031",VLOOKUP(C1882,NIVELES!$A$14:$B$105,2,0)),"")</f>
        <v>280 4250</v>
      </c>
      <c r="AE1882" s="86" t="s">
        <v>322</v>
      </c>
      <c r="AF1882" s="86" t="s">
        <v>545</v>
      </c>
      <c r="AG1882" s="79" t="str">
        <f>+IF(AF1882&lt;&gt;"",VLOOKUP(AF1882,NIVELES!$A$666:$B$673,2,0),"")</f>
        <v>SERVICIOS_DE_ATENCIÓN_GERONTOLÓGICA</v>
      </c>
      <c r="AH1882" s="78" t="s">
        <v>322</v>
      </c>
      <c r="AI1882" s="79" t="str">
        <f>IF(AH1882&lt;&gt;"",VLOOKUP(CONCATENATE(AG1882,AH1882),NIVELES!$B$676:$C$745,2,0),"")</f>
        <v>Administracion De La Atencion Gerontologica</v>
      </c>
      <c r="AJ1882" s="78" t="s">
        <v>517</v>
      </c>
      <c r="AK1882" s="79" t="str">
        <f>+IF(AJ1882&lt;&gt;"",VLOOKUP(AJ1882,NIVELES!$A$816:$B$892,2,0),"")</f>
        <v>NO APLICA</v>
      </c>
      <c r="AL1882" s="78" t="s">
        <v>553</v>
      </c>
      <c r="AM1882" s="78">
        <v>510601</v>
      </c>
      <c r="AN1882" s="79" t="str">
        <f>IF(AM1882&lt;&gt;"",+VLOOKUP(AM1882,NIVELES!$A$1652:$B$2466,2,0),"")</f>
        <v>Aporte Patronal</v>
      </c>
      <c r="AO1882" s="87">
        <v>2093.2800000000002</v>
      </c>
      <c r="AP1882" s="88">
        <v>190.3</v>
      </c>
      <c r="AQ1882" s="88">
        <v>190.3</v>
      </c>
      <c r="AR1882" s="88">
        <v>190.3</v>
      </c>
      <c r="AS1882" s="88">
        <v>190.3</v>
      </c>
      <c r="AT1882" s="88">
        <v>190.3</v>
      </c>
      <c r="AU1882" s="88">
        <v>190.3</v>
      </c>
      <c r="AV1882" s="88">
        <v>190.3</v>
      </c>
      <c r="AW1882" s="88">
        <v>190.3</v>
      </c>
      <c r="AX1882" s="88">
        <v>190.3</v>
      </c>
      <c r="AY1882" s="88">
        <v>190.3</v>
      </c>
      <c r="AZ1882" s="88">
        <v>190.28</v>
      </c>
      <c r="BA1882" s="88">
        <v>0</v>
      </c>
      <c r="BB1882" s="89">
        <f t="shared" si="115"/>
        <v>2093.2799999999997</v>
      </c>
      <c r="BC1882" s="90" t="str">
        <f t="shared" si="114"/>
        <v>OK</v>
      </c>
      <c r="BD1882" s="91" t="str">
        <f t="shared" si="116"/>
        <v xml:space="preserve">                  </v>
      </c>
      <c r="BE1882" s="92">
        <f t="shared" si="117"/>
        <v>11</v>
      </c>
    </row>
    <row r="1883" spans="1:57" s="74" customFormat="1" ht="50.1" customHeight="1" x14ac:dyDescent="0.2">
      <c r="A1883" s="78" t="s">
        <v>55</v>
      </c>
      <c r="B1883" s="78" t="s">
        <v>59</v>
      </c>
      <c r="C1883" s="78" t="s">
        <v>17</v>
      </c>
      <c r="D1883" s="78" t="s">
        <v>605</v>
      </c>
      <c r="E1883" s="79" t="str">
        <f>+IF(C1883&lt;&gt;"",VLOOKUP(MID(C1883,18,5),NIVELES!$A$133:$B$213,2,0),"")</f>
        <v>MANABÍ</v>
      </c>
      <c r="F1883" s="80" t="s">
        <v>98</v>
      </c>
      <c r="G1883" s="81" t="str">
        <f>+IF(F1883&lt;&gt;"",VLOOKUP(F1883,NIVELES!$A$246:$C$464,3,0),"")</f>
        <v xml:space="preserve"> </v>
      </c>
      <c r="H1883" s="82" t="s">
        <v>1024</v>
      </c>
      <c r="I1883" s="78" t="s">
        <v>2201</v>
      </c>
      <c r="J1883" s="78" t="s">
        <v>2184</v>
      </c>
      <c r="K1883" s="78" t="s">
        <v>2185</v>
      </c>
      <c r="L1883" s="78" t="s">
        <v>1791</v>
      </c>
      <c r="M1883" s="78" t="s">
        <v>1791</v>
      </c>
      <c r="N1883" s="78" t="s">
        <v>1791</v>
      </c>
      <c r="O1883" s="78" t="s">
        <v>2269</v>
      </c>
      <c r="P1883" s="82">
        <v>11</v>
      </c>
      <c r="Q1883" s="78" t="s">
        <v>2270</v>
      </c>
      <c r="R1883" s="82">
        <v>1</v>
      </c>
      <c r="S1883" s="82">
        <v>1</v>
      </c>
      <c r="T1883" s="82">
        <v>1</v>
      </c>
      <c r="U1883" s="82">
        <v>1</v>
      </c>
      <c r="V1883" s="82">
        <v>1</v>
      </c>
      <c r="W1883" s="82">
        <v>1</v>
      </c>
      <c r="X1883" s="82">
        <v>1</v>
      </c>
      <c r="Y1883" s="82">
        <v>1</v>
      </c>
      <c r="Z1883" s="82">
        <v>1</v>
      </c>
      <c r="AA1883" s="82">
        <v>1</v>
      </c>
      <c r="AB1883" s="82">
        <v>1</v>
      </c>
      <c r="AC1883" s="82"/>
      <c r="AD1883" s="85" t="str">
        <f>IF(A1883&lt;&gt;"",IF(D1883="DIRECCIÓN_DE_TRANSFERENCIAS","280 0031",VLOOKUP(C1883,NIVELES!$A$14:$B$105,2,0)),"")</f>
        <v>280 4250</v>
      </c>
      <c r="AE1883" s="86" t="s">
        <v>322</v>
      </c>
      <c r="AF1883" s="86" t="s">
        <v>545</v>
      </c>
      <c r="AG1883" s="79" t="str">
        <f>+IF(AF1883&lt;&gt;"",VLOOKUP(AF1883,NIVELES!$A$666:$B$673,2,0),"")</f>
        <v>SERVICIOS_DE_ATENCIÓN_GERONTOLÓGICA</v>
      </c>
      <c r="AH1883" s="78" t="s">
        <v>322</v>
      </c>
      <c r="AI1883" s="79" t="str">
        <f>IF(AH1883&lt;&gt;"",VLOOKUP(CONCATENATE(AG1883,AH1883),NIVELES!$B$676:$C$745,2,0),"")</f>
        <v>Administracion De La Atencion Gerontologica</v>
      </c>
      <c r="AJ1883" s="78" t="s">
        <v>517</v>
      </c>
      <c r="AK1883" s="79" t="str">
        <f>+IF(AJ1883&lt;&gt;"",VLOOKUP(AJ1883,NIVELES!$A$816:$B$892,2,0),"")</f>
        <v>NO APLICA</v>
      </c>
      <c r="AL1883" s="78" t="s">
        <v>553</v>
      </c>
      <c r="AM1883" s="78">
        <v>510602</v>
      </c>
      <c r="AN1883" s="79" t="str">
        <f>IF(AM1883&lt;&gt;"",+VLOOKUP(AM1883,NIVELES!$A$1652:$B$2466,2,0),"")</f>
        <v>Fondo de Reserva</v>
      </c>
      <c r="AO1883" s="87">
        <v>1807.67</v>
      </c>
      <c r="AP1883" s="88">
        <v>164.33</v>
      </c>
      <c r="AQ1883" s="88">
        <v>164.33</v>
      </c>
      <c r="AR1883" s="88">
        <v>164.33</v>
      </c>
      <c r="AS1883" s="88">
        <v>164.33</v>
      </c>
      <c r="AT1883" s="88">
        <v>164.33</v>
      </c>
      <c r="AU1883" s="88">
        <v>164.33</v>
      </c>
      <c r="AV1883" s="88">
        <v>164.33</v>
      </c>
      <c r="AW1883" s="88">
        <v>164.33</v>
      </c>
      <c r="AX1883" s="88">
        <v>164.33</v>
      </c>
      <c r="AY1883" s="88">
        <v>164.33</v>
      </c>
      <c r="AZ1883" s="88">
        <v>164.37</v>
      </c>
      <c r="BA1883" s="88">
        <v>0</v>
      </c>
      <c r="BB1883" s="89">
        <f t="shared" si="115"/>
        <v>1807.67</v>
      </c>
      <c r="BC1883" s="90" t="str">
        <f t="shared" si="114"/>
        <v>OK</v>
      </c>
      <c r="BD1883" s="91" t="str">
        <f t="shared" si="116"/>
        <v xml:space="preserve">                  </v>
      </c>
      <c r="BE1883" s="92">
        <f t="shared" si="117"/>
        <v>11</v>
      </c>
    </row>
    <row r="1884" spans="1:57" s="74" customFormat="1" ht="50.1" customHeight="1" x14ac:dyDescent="0.2">
      <c r="A1884" s="78" t="s">
        <v>55</v>
      </c>
      <c r="B1884" s="78" t="s">
        <v>59</v>
      </c>
      <c r="C1884" s="78" t="s">
        <v>17</v>
      </c>
      <c r="D1884" s="78" t="s">
        <v>605</v>
      </c>
      <c r="E1884" s="79" t="str">
        <f>+IF(C1884&lt;&gt;"",VLOOKUP(MID(C1884,18,5),NIVELES!$A$133:$B$213,2,0),"")</f>
        <v>MANABÍ</v>
      </c>
      <c r="F1884" s="80" t="s">
        <v>98</v>
      </c>
      <c r="G1884" s="81" t="str">
        <f>+IF(F1884&lt;&gt;"",VLOOKUP(F1884,NIVELES!$A$246:$C$464,3,0),"")</f>
        <v xml:space="preserve"> </v>
      </c>
      <c r="H1884" s="82" t="s">
        <v>1024</v>
      </c>
      <c r="I1884" s="78" t="s">
        <v>2201</v>
      </c>
      <c r="J1884" s="78" t="s">
        <v>2184</v>
      </c>
      <c r="K1884" s="78" t="s">
        <v>2185</v>
      </c>
      <c r="L1884" s="78" t="s">
        <v>1791</v>
      </c>
      <c r="M1884" s="78" t="s">
        <v>1791</v>
      </c>
      <c r="N1884" s="78" t="s">
        <v>1791</v>
      </c>
      <c r="O1884" s="78" t="s">
        <v>2272</v>
      </c>
      <c r="P1884" s="82">
        <v>4</v>
      </c>
      <c r="Q1884" s="78" t="s">
        <v>2273</v>
      </c>
      <c r="R1884" s="82">
        <v>0</v>
      </c>
      <c r="S1884" s="82">
        <v>1</v>
      </c>
      <c r="T1884" s="82">
        <v>0</v>
      </c>
      <c r="U1884" s="82">
        <v>1</v>
      </c>
      <c r="V1884" s="82">
        <v>0</v>
      </c>
      <c r="W1884" s="82">
        <v>0</v>
      </c>
      <c r="X1884" s="82">
        <v>1</v>
      </c>
      <c r="Y1884" s="82">
        <v>0</v>
      </c>
      <c r="Z1884" s="82">
        <v>0</v>
      </c>
      <c r="AA1884" s="82">
        <v>1</v>
      </c>
      <c r="AB1884" s="82">
        <v>0</v>
      </c>
      <c r="AC1884" s="82">
        <v>0</v>
      </c>
      <c r="AD1884" s="85" t="str">
        <f>IF(A1884&lt;&gt;"",IF(D1884="DIRECCIÓN_DE_TRANSFERENCIAS","280 0031",VLOOKUP(C1884,NIVELES!$A$14:$B$105,2,0)),"")</f>
        <v>280 4250</v>
      </c>
      <c r="AE1884" s="86" t="s">
        <v>322</v>
      </c>
      <c r="AF1884" s="86" t="s">
        <v>545</v>
      </c>
      <c r="AG1884" s="79" t="str">
        <f>+IF(AF1884&lt;&gt;"",VLOOKUP(AF1884,NIVELES!$A$666:$B$673,2,0),"")</f>
        <v>SERVICIOS_DE_ATENCIÓN_GERONTOLÓGICA</v>
      </c>
      <c r="AH1884" s="78" t="s">
        <v>453</v>
      </c>
      <c r="AI1884" s="79" t="str">
        <f>IF(AH1884&lt;&gt;"",VLOOKUP(CONCATENATE(AG1884,AH1884),NIVELES!$B$676:$C$745,2,0),"")</f>
        <v xml:space="preserve">Subvenciones Para Contribuir El Cuidado De Las Personas Adultas Mayores  Atendidos  A Traves De  Terceros Sean Públicos O Privados </v>
      </c>
      <c r="AJ1884" s="78" t="s">
        <v>380</v>
      </c>
      <c r="AK1884" s="79" t="str">
        <f>+IF(AJ1884&lt;&gt;"",VLOOKUP(AJ1884,NIVELES!$A$816:$B$892,2,0),"")</f>
        <v>PROMOVER PRÁCTICAS DE CUIDADO A LAS PERSONAS ADULTAS MAYORES BAJO PARÁMETROS DE CALIDAD Y CALIDEZ</v>
      </c>
      <c r="AL1884" s="78" t="s">
        <v>556</v>
      </c>
      <c r="AM1884" s="78">
        <v>580104</v>
      </c>
      <c r="AN1884" s="79" t="str">
        <f>IF(AM1884&lt;&gt;"",+VLOOKUP(AM1884,NIVELES!$A$1652:$B$2466,2,0),"")</f>
        <v>A Gobiernos Autónomos Descentralizados</v>
      </c>
      <c r="AO1884" s="87">
        <v>31411.247200000009</v>
      </c>
      <c r="AP1884" s="88">
        <v>0</v>
      </c>
      <c r="AQ1884" s="88">
        <v>7852.8118000000022</v>
      </c>
      <c r="AR1884" s="88">
        <v>0</v>
      </c>
      <c r="AS1884" s="88">
        <v>7852.8118000000022</v>
      </c>
      <c r="AT1884" s="88">
        <v>0</v>
      </c>
      <c r="AU1884" s="88">
        <v>0</v>
      </c>
      <c r="AV1884" s="88">
        <v>7852.8118000000022</v>
      </c>
      <c r="AW1884" s="88">
        <v>0</v>
      </c>
      <c r="AX1884" s="88">
        <v>0</v>
      </c>
      <c r="AY1884" s="88">
        <v>7852.8118000000022</v>
      </c>
      <c r="AZ1884" s="88">
        <v>0</v>
      </c>
      <c r="BA1884" s="88">
        <v>0</v>
      </c>
      <c r="BB1884" s="89">
        <f t="shared" si="115"/>
        <v>31411.247200000009</v>
      </c>
      <c r="BC1884" s="90" t="str">
        <f t="shared" si="114"/>
        <v>OK</v>
      </c>
      <c r="BD1884" s="91" t="str">
        <f t="shared" si="116"/>
        <v xml:space="preserve">                  </v>
      </c>
      <c r="BE1884" s="92">
        <f t="shared" si="117"/>
        <v>4</v>
      </c>
    </row>
    <row r="1885" spans="1:57" s="74" customFormat="1" ht="50.1" customHeight="1" x14ac:dyDescent="0.2">
      <c r="A1885" s="78" t="s">
        <v>55</v>
      </c>
      <c r="B1885" s="78" t="s">
        <v>59</v>
      </c>
      <c r="C1885" s="78" t="s">
        <v>17</v>
      </c>
      <c r="D1885" s="78" t="s">
        <v>605</v>
      </c>
      <c r="E1885" s="79" t="str">
        <f>+IF(C1885&lt;&gt;"",VLOOKUP(MID(C1885,18,5),NIVELES!$A$133:$B$213,2,0),"")</f>
        <v>MANABÍ</v>
      </c>
      <c r="F1885" s="80" t="s">
        <v>98</v>
      </c>
      <c r="G1885" s="81" t="str">
        <f>+IF(F1885&lt;&gt;"",VLOOKUP(F1885,NIVELES!$A$246:$C$464,3,0),"")</f>
        <v xml:space="preserve"> </v>
      </c>
      <c r="H1885" s="82" t="s">
        <v>1024</v>
      </c>
      <c r="I1885" s="78" t="s">
        <v>2201</v>
      </c>
      <c r="J1885" s="78" t="s">
        <v>2184</v>
      </c>
      <c r="K1885" s="78" t="s">
        <v>2185</v>
      </c>
      <c r="L1885" s="78" t="s">
        <v>1791</v>
      </c>
      <c r="M1885" s="78" t="s">
        <v>1791</v>
      </c>
      <c r="N1885" s="78" t="s">
        <v>1791</v>
      </c>
      <c r="O1885" s="78" t="s">
        <v>2167</v>
      </c>
      <c r="P1885" s="82">
        <v>12</v>
      </c>
      <c r="Q1885" s="78" t="s">
        <v>2204</v>
      </c>
      <c r="R1885" s="82">
        <v>1</v>
      </c>
      <c r="S1885" s="82">
        <v>1</v>
      </c>
      <c r="T1885" s="82">
        <v>1</v>
      </c>
      <c r="U1885" s="82">
        <v>1</v>
      </c>
      <c r="V1885" s="82">
        <v>1</v>
      </c>
      <c r="W1885" s="82">
        <v>1</v>
      </c>
      <c r="X1885" s="82">
        <v>1</v>
      </c>
      <c r="Y1885" s="82">
        <v>1</v>
      </c>
      <c r="Z1885" s="82">
        <v>1</v>
      </c>
      <c r="AA1885" s="82">
        <v>1</v>
      </c>
      <c r="AB1885" s="82">
        <v>1</v>
      </c>
      <c r="AC1885" s="82">
        <v>1</v>
      </c>
      <c r="AD1885" s="85" t="str">
        <f>IF(A1885&lt;&gt;"",IF(D1885="DIRECCIÓN_DE_TRANSFERENCIAS","280 0031",VLOOKUP(C1885,NIVELES!$A$14:$B$105,2,0)),"")</f>
        <v>280 4250</v>
      </c>
      <c r="AE1885" s="86" t="s">
        <v>322</v>
      </c>
      <c r="AF1885" s="86" t="s">
        <v>546</v>
      </c>
      <c r="AG1885" s="79" t="str">
        <f>+IF(AF1885&lt;&gt;"",VLOOKUP(AF1885,NIVELES!$A$666:$B$673,2,0),"")</f>
        <v>ATENCIÓN_INTEGRAL_A_PERSONAS_CON_DISCAPACIDAD</v>
      </c>
      <c r="AH1885" s="78" t="s">
        <v>453</v>
      </c>
      <c r="AI1885" s="79" t="str">
        <f>IF(AH1885&lt;&gt;"",VLOOKUP(CONCATENATE(AG1885,AH1885),NIVELES!$B$676:$C$745,2,0),"")</f>
        <v>Rectoría Inclusión Social</v>
      </c>
      <c r="AJ1885" s="78" t="s">
        <v>517</v>
      </c>
      <c r="AK1885" s="79" t="str">
        <f>+IF(AJ1885&lt;&gt;"",VLOOKUP(AJ1885,NIVELES!$A$816:$B$892,2,0),"")</f>
        <v>NO APLICA</v>
      </c>
      <c r="AL1885" s="78" t="s">
        <v>553</v>
      </c>
      <c r="AM1885" s="78">
        <v>510203</v>
      </c>
      <c r="AN1885" s="79" t="str">
        <f>IF(AM1885&lt;&gt;"",+VLOOKUP(AM1885,NIVELES!$A$1652:$B$2466,2,0),"")</f>
        <v>Decimotercer Sueldo</v>
      </c>
      <c r="AO1885" s="87">
        <v>4444</v>
      </c>
      <c r="AP1885" s="88">
        <v>404</v>
      </c>
      <c r="AQ1885" s="88">
        <v>404</v>
      </c>
      <c r="AR1885" s="88">
        <v>404</v>
      </c>
      <c r="AS1885" s="88">
        <v>404</v>
      </c>
      <c r="AT1885" s="88">
        <v>404</v>
      </c>
      <c r="AU1885" s="88">
        <v>404</v>
      </c>
      <c r="AV1885" s="88">
        <v>404</v>
      </c>
      <c r="AW1885" s="88">
        <v>404</v>
      </c>
      <c r="AX1885" s="88">
        <v>404</v>
      </c>
      <c r="AY1885" s="88">
        <v>404</v>
      </c>
      <c r="AZ1885" s="88">
        <v>404</v>
      </c>
      <c r="BA1885" s="88">
        <v>0</v>
      </c>
      <c r="BB1885" s="89">
        <f t="shared" si="115"/>
        <v>4444</v>
      </c>
      <c r="BC1885" s="90" t="str">
        <f t="shared" si="114"/>
        <v>OK</v>
      </c>
      <c r="BD1885" s="91" t="str">
        <f t="shared" si="116"/>
        <v xml:space="preserve">                  </v>
      </c>
      <c r="BE1885" s="92">
        <f t="shared" si="117"/>
        <v>12</v>
      </c>
    </row>
    <row r="1886" spans="1:57" s="74" customFormat="1" ht="50.1" customHeight="1" x14ac:dyDescent="0.2">
      <c r="A1886" s="78" t="s">
        <v>55</v>
      </c>
      <c r="B1886" s="78" t="s">
        <v>59</v>
      </c>
      <c r="C1886" s="78" t="s">
        <v>17</v>
      </c>
      <c r="D1886" s="78" t="s">
        <v>605</v>
      </c>
      <c r="E1886" s="79" t="str">
        <f>+IF(C1886&lt;&gt;"",VLOOKUP(MID(C1886,18,5),NIVELES!$A$133:$B$213,2,0),"")</f>
        <v>MANABÍ</v>
      </c>
      <c r="F1886" s="80" t="s">
        <v>98</v>
      </c>
      <c r="G1886" s="81" t="str">
        <f>+IF(F1886&lt;&gt;"",VLOOKUP(F1886,NIVELES!$A$246:$C$464,3,0),"")</f>
        <v xml:space="preserve"> </v>
      </c>
      <c r="H1886" s="82" t="s">
        <v>1024</v>
      </c>
      <c r="I1886" s="78" t="s">
        <v>2201</v>
      </c>
      <c r="J1886" s="78" t="s">
        <v>2184</v>
      </c>
      <c r="K1886" s="78" t="s">
        <v>2185</v>
      </c>
      <c r="L1886" s="78" t="s">
        <v>1791</v>
      </c>
      <c r="M1886" s="78" t="s">
        <v>1791</v>
      </c>
      <c r="N1886" s="78" t="s">
        <v>1791</v>
      </c>
      <c r="O1886" s="78" t="s">
        <v>2167</v>
      </c>
      <c r="P1886" s="82">
        <v>12</v>
      </c>
      <c r="Q1886" s="78" t="s">
        <v>2204</v>
      </c>
      <c r="R1886" s="82">
        <v>1</v>
      </c>
      <c r="S1886" s="82">
        <v>1</v>
      </c>
      <c r="T1886" s="82">
        <v>1</v>
      </c>
      <c r="U1886" s="82">
        <v>1</v>
      </c>
      <c r="V1886" s="82">
        <v>1</v>
      </c>
      <c r="W1886" s="82">
        <v>1</v>
      </c>
      <c r="X1886" s="82">
        <v>1</v>
      </c>
      <c r="Y1886" s="82">
        <v>1</v>
      </c>
      <c r="Z1886" s="82">
        <v>1</v>
      </c>
      <c r="AA1886" s="82">
        <v>1</v>
      </c>
      <c r="AB1886" s="82">
        <v>1</v>
      </c>
      <c r="AC1886" s="82">
        <v>1</v>
      </c>
      <c r="AD1886" s="85" t="str">
        <f>IF(A1886&lt;&gt;"",IF(D1886="DIRECCIÓN_DE_TRANSFERENCIAS","280 0031",VLOOKUP(C1886,NIVELES!$A$14:$B$105,2,0)),"")</f>
        <v>280 4250</v>
      </c>
      <c r="AE1886" s="86" t="s">
        <v>322</v>
      </c>
      <c r="AF1886" s="86" t="s">
        <v>546</v>
      </c>
      <c r="AG1886" s="79" t="str">
        <f>+IF(AF1886&lt;&gt;"",VLOOKUP(AF1886,NIVELES!$A$666:$B$673,2,0),"")</f>
        <v>ATENCIÓN_INTEGRAL_A_PERSONAS_CON_DISCAPACIDAD</v>
      </c>
      <c r="AH1886" s="78" t="s">
        <v>453</v>
      </c>
      <c r="AI1886" s="79" t="str">
        <f>IF(AH1886&lt;&gt;"",VLOOKUP(CONCATENATE(AG1886,AH1886),NIVELES!$B$676:$C$745,2,0),"")</f>
        <v>Rectoría Inclusión Social</v>
      </c>
      <c r="AJ1886" s="78" t="s">
        <v>517</v>
      </c>
      <c r="AK1886" s="79" t="str">
        <f>+IF(AJ1886&lt;&gt;"",VLOOKUP(AJ1886,NIVELES!$A$816:$B$892,2,0),"")</f>
        <v>NO APLICA</v>
      </c>
      <c r="AL1886" s="78" t="s">
        <v>553</v>
      </c>
      <c r="AM1886" s="78">
        <v>510204</v>
      </c>
      <c r="AN1886" s="79" t="str">
        <f>IF(AM1886&lt;&gt;"",+VLOOKUP(AM1886,NIVELES!$A$1652:$B$2466,2,0),"")</f>
        <v>Decimocuarto Sueldo</v>
      </c>
      <c r="AO1886" s="87">
        <v>1444.67</v>
      </c>
      <c r="AP1886" s="88">
        <v>131.33000000000001</v>
      </c>
      <c r="AQ1886" s="88">
        <v>131.33000000000001</v>
      </c>
      <c r="AR1886" s="88">
        <v>131.33000000000001</v>
      </c>
      <c r="AS1886" s="88">
        <v>131.33000000000001</v>
      </c>
      <c r="AT1886" s="88">
        <v>131.33000000000001</v>
      </c>
      <c r="AU1886" s="88">
        <v>131.33000000000001</v>
      </c>
      <c r="AV1886" s="88">
        <v>131.33000000000001</v>
      </c>
      <c r="AW1886" s="88">
        <v>131.33000000000001</v>
      </c>
      <c r="AX1886" s="88">
        <v>131.33000000000001</v>
      </c>
      <c r="AY1886" s="88">
        <v>131.33000000000001</v>
      </c>
      <c r="AZ1886" s="88">
        <v>131.37</v>
      </c>
      <c r="BA1886" s="88">
        <v>0</v>
      </c>
      <c r="BB1886" s="89">
        <f t="shared" si="115"/>
        <v>1444.67</v>
      </c>
      <c r="BC1886" s="90" t="str">
        <f t="shared" si="114"/>
        <v>OK</v>
      </c>
      <c r="BD1886" s="91" t="str">
        <f t="shared" si="116"/>
        <v xml:space="preserve">                  </v>
      </c>
      <c r="BE1886" s="92">
        <f t="shared" si="117"/>
        <v>12</v>
      </c>
    </row>
    <row r="1887" spans="1:57" s="74" customFormat="1" ht="50.1" customHeight="1" x14ac:dyDescent="0.2">
      <c r="A1887" s="78" t="s">
        <v>55</v>
      </c>
      <c r="B1887" s="78" t="s">
        <v>59</v>
      </c>
      <c r="C1887" s="78" t="s">
        <v>17</v>
      </c>
      <c r="D1887" s="78" t="s">
        <v>605</v>
      </c>
      <c r="E1887" s="79" t="str">
        <f>+IF(C1887&lt;&gt;"",VLOOKUP(MID(C1887,18,5),NIVELES!$A$133:$B$213,2,0),"")</f>
        <v>MANABÍ</v>
      </c>
      <c r="F1887" s="80" t="s">
        <v>98</v>
      </c>
      <c r="G1887" s="81" t="str">
        <f>+IF(F1887&lt;&gt;"",VLOOKUP(F1887,NIVELES!$A$246:$C$464,3,0),"")</f>
        <v xml:space="preserve"> </v>
      </c>
      <c r="H1887" s="82" t="s">
        <v>1024</v>
      </c>
      <c r="I1887" s="78" t="s">
        <v>2201</v>
      </c>
      <c r="J1887" s="78" t="s">
        <v>2184</v>
      </c>
      <c r="K1887" s="78" t="s">
        <v>2185</v>
      </c>
      <c r="L1887" s="78" t="s">
        <v>1791</v>
      </c>
      <c r="M1887" s="78" t="s">
        <v>1791</v>
      </c>
      <c r="N1887" s="78" t="s">
        <v>1791</v>
      </c>
      <c r="O1887" s="78" t="s">
        <v>2167</v>
      </c>
      <c r="P1887" s="82">
        <v>12</v>
      </c>
      <c r="Q1887" s="78" t="s">
        <v>2204</v>
      </c>
      <c r="R1887" s="82">
        <v>1</v>
      </c>
      <c r="S1887" s="82">
        <v>1</v>
      </c>
      <c r="T1887" s="82">
        <v>1</v>
      </c>
      <c r="U1887" s="82">
        <v>1</v>
      </c>
      <c r="V1887" s="82">
        <v>1</v>
      </c>
      <c r="W1887" s="82">
        <v>1</v>
      </c>
      <c r="X1887" s="82">
        <v>1</v>
      </c>
      <c r="Y1887" s="82">
        <v>1</v>
      </c>
      <c r="Z1887" s="82">
        <v>1</v>
      </c>
      <c r="AA1887" s="82">
        <v>1</v>
      </c>
      <c r="AB1887" s="82">
        <v>1</v>
      </c>
      <c r="AC1887" s="82">
        <v>1</v>
      </c>
      <c r="AD1887" s="85" t="str">
        <f>IF(A1887&lt;&gt;"",IF(D1887="DIRECCIÓN_DE_TRANSFERENCIAS","280 0031",VLOOKUP(C1887,NIVELES!$A$14:$B$105,2,0)),"")</f>
        <v>280 4250</v>
      </c>
      <c r="AE1887" s="86" t="s">
        <v>322</v>
      </c>
      <c r="AF1887" s="86" t="s">
        <v>546</v>
      </c>
      <c r="AG1887" s="79" t="str">
        <f>+IF(AF1887&lt;&gt;"",VLOOKUP(AF1887,NIVELES!$A$666:$B$673,2,0),"")</f>
        <v>ATENCIÓN_INTEGRAL_A_PERSONAS_CON_DISCAPACIDAD</v>
      </c>
      <c r="AH1887" s="78" t="s">
        <v>453</v>
      </c>
      <c r="AI1887" s="79" t="str">
        <f>IF(AH1887&lt;&gt;"",VLOOKUP(CONCATENATE(AG1887,AH1887),NIVELES!$B$676:$C$745,2,0),"")</f>
        <v>Rectoría Inclusión Social</v>
      </c>
      <c r="AJ1887" s="78" t="s">
        <v>517</v>
      </c>
      <c r="AK1887" s="79" t="str">
        <f>+IF(AJ1887&lt;&gt;"",VLOOKUP(AJ1887,NIVELES!$A$816:$B$892,2,0),"")</f>
        <v>NO APLICA</v>
      </c>
      <c r="AL1887" s="78" t="s">
        <v>553</v>
      </c>
      <c r="AM1887" s="78">
        <v>510510</v>
      </c>
      <c r="AN1887" s="79" t="str">
        <f>IF(AM1887&lt;&gt;"",+VLOOKUP(AM1887,NIVELES!$A$1652:$B$2466,2,0),"")</f>
        <v>Servicios Personales por Contrato</v>
      </c>
      <c r="AO1887" s="87">
        <v>53328</v>
      </c>
      <c r="AP1887" s="88">
        <v>4848</v>
      </c>
      <c r="AQ1887" s="88">
        <v>4848</v>
      </c>
      <c r="AR1887" s="88">
        <v>4848</v>
      </c>
      <c r="AS1887" s="88">
        <v>4848</v>
      </c>
      <c r="AT1887" s="88">
        <v>4848</v>
      </c>
      <c r="AU1887" s="88">
        <v>4848</v>
      </c>
      <c r="AV1887" s="88">
        <v>4848</v>
      </c>
      <c r="AW1887" s="88">
        <v>4848</v>
      </c>
      <c r="AX1887" s="88">
        <v>4848</v>
      </c>
      <c r="AY1887" s="88">
        <v>4848</v>
      </c>
      <c r="AZ1887" s="88">
        <v>4848</v>
      </c>
      <c r="BA1887" s="88">
        <v>0</v>
      </c>
      <c r="BB1887" s="89">
        <f t="shared" si="115"/>
        <v>53328</v>
      </c>
      <c r="BC1887" s="90" t="str">
        <f t="shared" si="114"/>
        <v>OK</v>
      </c>
      <c r="BD1887" s="91" t="str">
        <f t="shared" si="116"/>
        <v xml:space="preserve">                  </v>
      </c>
      <c r="BE1887" s="92">
        <f t="shared" si="117"/>
        <v>12</v>
      </c>
    </row>
    <row r="1888" spans="1:57" s="74" customFormat="1" ht="50.1" customHeight="1" x14ac:dyDescent="0.2">
      <c r="A1888" s="78" t="s">
        <v>55</v>
      </c>
      <c r="B1888" s="78" t="s">
        <v>59</v>
      </c>
      <c r="C1888" s="78" t="s">
        <v>17</v>
      </c>
      <c r="D1888" s="78" t="s">
        <v>605</v>
      </c>
      <c r="E1888" s="79" t="str">
        <f>+IF(C1888&lt;&gt;"",VLOOKUP(MID(C1888,18,5),NIVELES!$A$133:$B$213,2,0),"")</f>
        <v>MANABÍ</v>
      </c>
      <c r="F1888" s="80" t="s">
        <v>98</v>
      </c>
      <c r="G1888" s="81" t="str">
        <f>+IF(F1888&lt;&gt;"",VLOOKUP(F1888,NIVELES!$A$246:$C$464,3,0),"")</f>
        <v xml:space="preserve"> </v>
      </c>
      <c r="H1888" s="82" t="s">
        <v>1024</v>
      </c>
      <c r="I1888" s="78" t="s">
        <v>2201</v>
      </c>
      <c r="J1888" s="78" t="s">
        <v>2184</v>
      </c>
      <c r="K1888" s="78" t="s">
        <v>2185</v>
      </c>
      <c r="L1888" s="78" t="s">
        <v>1791</v>
      </c>
      <c r="M1888" s="78" t="s">
        <v>1791</v>
      </c>
      <c r="N1888" s="78" t="s">
        <v>1791</v>
      </c>
      <c r="O1888" s="78" t="s">
        <v>2167</v>
      </c>
      <c r="P1888" s="82">
        <v>12</v>
      </c>
      <c r="Q1888" s="78" t="s">
        <v>2204</v>
      </c>
      <c r="R1888" s="82">
        <v>1</v>
      </c>
      <c r="S1888" s="82">
        <v>1</v>
      </c>
      <c r="T1888" s="82">
        <v>1</v>
      </c>
      <c r="U1888" s="82">
        <v>1</v>
      </c>
      <c r="V1888" s="82">
        <v>1</v>
      </c>
      <c r="W1888" s="82">
        <v>1</v>
      </c>
      <c r="X1888" s="82">
        <v>1</v>
      </c>
      <c r="Y1888" s="82">
        <v>1</v>
      </c>
      <c r="Z1888" s="82">
        <v>1</v>
      </c>
      <c r="AA1888" s="82">
        <v>1</v>
      </c>
      <c r="AB1888" s="82">
        <v>1</v>
      </c>
      <c r="AC1888" s="82">
        <v>1</v>
      </c>
      <c r="AD1888" s="85" t="str">
        <f>IF(A1888&lt;&gt;"",IF(D1888="DIRECCIÓN_DE_TRANSFERENCIAS","280 0031",VLOOKUP(C1888,NIVELES!$A$14:$B$105,2,0)),"")</f>
        <v>280 4250</v>
      </c>
      <c r="AE1888" s="86" t="s">
        <v>322</v>
      </c>
      <c r="AF1888" s="86" t="s">
        <v>546</v>
      </c>
      <c r="AG1888" s="79" t="str">
        <f>+IF(AF1888&lt;&gt;"",VLOOKUP(AF1888,NIVELES!$A$666:$B$673,2,0),"")</f>
        <v>ATENCIÓN_INTEGRAL_A_PERSONAS_CON_DISCAPACIDAD</v>
      </c>
      <c r="AH1888" s="78" t="s">
        <v>453</v>
      </c>
      <c r="AI1888" s="79" t="str">
        <f>IF(AH1888&lt;&gt;"",VLOOKUP(CONCATENATE(AG1888,AH1888),NIVELES!$B$676:$C$745,2,0),"")</f>
        <v>Rectoría Inclusión Social</v>
      </c>
      <c r="AJ1888" s="78" t="s">
        <v>517</v>
      </c>
      <c r="AK1888" s="79" t="str">
        <f>+IF(AJ1888&lt;&gt;"",VLOOKUP(AJ1888,NIVELES!$A$816:$B$892,2,0),"")</f>
        <v>NO APLICA</v>
      </c>
      <c r="AL1888" s="78" t="s">
        <v>553</v>
      </c>
      <c r="AM1888" s="78">
        <v>510601</v>
      </c>
      <c r="AN1888" s="79" t="str">
        <f>IF(AM1888&lt;&gt;"",+VLOOKUP(AM1888,NIVELES!$A$1652:$B$2466,2,0),"")</f>
        <v>Aporte Patronal</v>
      </c>
      <c r="AO1888" s="87">
        <v>5146.1499999999996</v>
      </c>
      <c r="AP1888" s="88">
        <v>467.83</v>
      </c>
      <c r="AQ1888" s="88">
        <v>467.83</v>
      </c>
      <c r="AR1888" s="88">
        <v>467.83</v>
      </c>
      <c r="AS1888" s="88">
        <v>467.83</v>
      </c>
      <c r="AT1888" s="88">
        <v>467.83</v>
      </c>
      <c r="AU1888" s="88">
        <v>467.83</v>
      </c>
      <c r="AV1888" s="88">
        <v>467.83</v>
      </c>
      <c r="AW1888" s="88">
        <v>467.83</v>
      </c>
      <c r="AX1888" s="88">
        <v>467.83</v>
      </c>
      <c r="AY1888" s="88">
        <v>467.83</v>
      </c>
      <c r="AZ1888" s="88">
        <v>467.85</v>
      </c>
      <c r="BA1888" s="88">
        <v>0</v>
      </c>
      <c r="BB1888" s="89">
        <f t="shared" si="115"/>
        <v>5146.1500000000005</v>
      </c>
      <c r="BC1888" s="90" t="str">
        <f t="shared" si="114"/>
        <v>OK</v>
      </c>
      <c r="BD1888" s="91" t="str">
        <f t="shared" si="116"/>
        <v xml:space="preserve">                  </v>
      </c>
      <c r="BE1888" s="92">
        <f t="shared" si="117"/>
        <v>12</v>
      </c>
    </row>
    <row r="1889" spans="1:57" s="74" customFormat="1" ht="50.1" customHeight="1" x14ac:dyDescent="0.2">
      <c r="A1889" s="78" t="s">
        <v>55</v>
      </c>
      <c r="B1889" s="78" t="s">
        <v>59</v>
      </c>
      <c r="C1889" s="78" t="s">
        <v>17</v>
      </c>
      <c r="D1889" s="78" t="s">
        <v>605</v>
      </c>
      <c r="E1889" s="79" t="str">
        <f>+IF(C1889&lt;&gt;"",VLOOKUP(MID(C1889,18,5),NIVELES!$A$133:$B$213,2,0),"")</f>
        <v>MANABÍ</v>
      </c>
      <c r="F1889" s="80" t="s">
        <v>98</v>
      </c>
      <c r="G1889" s="81" t="str">
        <f>+IF(F1889&lt;&gt;"",VLOOKUP(F1889,NIVELES!$A$246:$C$464,3,0),"")</f>
        <v xml:space="preserve"> </v>
      </c>
      <c r="H1889" s="82" t="s">
        <v>1024</v>
      </c>
      <c r="I1889" s="78" t="s">
        <v>2201</v>
      </c>
      <c r="J1889" s="78" t="s">
        <v>2184</v>
      </c>
      <c r="K1889" s="78" t="s">
        <v>2185</v>
      </c>
      <c r="L1889" s="78" t="s">
        <v>1791</v>
      </c>
      <c r="M1889" s="78" t="s">
        <v>1791</v>
      </c>
      <c r="N1889" s="78" t="s">
        <v>1791</v>
      </c>
      <c r="O1889" s="78" t="s">
        <v>2167</v>
      </c>
      <c r="P1889" s="82">
        <v>12</v>
      </c>
      <c r="Q1889" s="78" t="s">
        <v>2204</v>
      </c>
      <c r="R1889" s="82">
        <v>1</v>
      </c>
      <c r="S1889" s="82">
        <v>1</v>
      </c>
      <c r="T1889" s="82">
        <v>1</v>
      </c>
      <c r="U1889" s="82">
        <v>1</v>
      </c>
      <c r="V1889" s="82">
        <v>1</v>
      </c>
      <c r="W1889" s="82">
        <v>1</v>
      </c>
      <c r="X1889" s="82">
        <v>1</v>
      </c>
      <c r="Y1889" s="82">
        <v>1</v>
      </c>
      <c r="Z1889" s="82">
        <v>1</v>
      </c>
      <c r="AA1889" s="82">
        <v>1</v>
      </c>
      <c r="AB1889" s="82">
        <v>1</v>
      </c>
      <c r="AC1889" s="82">
        <v>1</v>
      </c>
      <c r="AD1889" s="85" t="str">
        <f>IF(A1889&lt;&gt;"",IF(D1889="DIRECCIÓN_DE_TRANSFERENCIAS","280 0031",VLOOKUP(C1889,NIVELES!$A$14:$B$105,2,0)),"")</f>
        <v>280 4250</v>
      </c>
      <c r="AE1889" s="86" t="s">
        <v>322</v>
      </c>
      <c r="AF1889" s="86" t="s">
        <v>546</v>
      </c>
      <c r="AG1889" s="79" t="str">
        <f>+IF(AF1889&lt;&gt;"",VLOOKUP(AF1889,NIVELES!$A$666:$B$673,2,0),"")</f>
        <v>ATENCIÓN_INTEGRAL_A_PERSONAS_CON_DISCAPACIDAD</v>
      </c>
      <c r="AH1889" s="78" t="s">
        <v>453</v>
      </c>
      <c r="AI1889" s="79" t="str">
        <f>IF(AH1889&lt;&gt;"",VLOOKUP(CONCATENATE(AG1889,AH1889),NIVELES!$B$676:$C$745,2,0),"")</f>
        <v>Rectoría Inclusión Social</v>
      </c>
      <c r="AJ1889" s="78" t="s">
        <v>517</v>
      </c>
      <c r="AK1889" s="79" t="str">
        <f>+IF(AJ1889&lt;&gt;"",VLOOKUP(AJ1889,NIVELES!$A$816:$B$892,2,0),"")</f>
        <v>NO APLICA</v>
      </c>
      <c r="AL1889" s="78" t="s">
        <v>553</v>
      </c>
      <c r="AM1889" s="78">
        <v>510602</v>
      </c>
      <c r="AN1889" s="79" t="str">
        <f>IF(AM1889&lt;&gt;"",+VLOOKUP(AM1889,NIVELES!$A$1652:$B$2466,2,0),"")</f>
        <v>Fondo de Reserva</v>
      </c>
      <c r="AO1889" s="87">
        <v>4444</v>
      </c>
      <c r="AP1889" s="88">
        <v>404</v>
      </c>
      <c r="AQ1889" s="88">
        <v>404</v>
      </c>
      <c r="AR1889" s="88">
        <v>404</v>
      </c>
      <c r="AS1889" s="88">
        <v>404</v>
      </c>
      <c r="AT1889" s="88">
        <v>404</v>
      </c>
      <c r="AU1889" s="88">
        <v>404</v>
      </c>
      <c r="AV1889" s="88">
        <v>404</v>
      </c>
      <c r="AW1889" s="88">
        <v>404</v>
      </c>
      <c r="AX1889" s="88">
        <v>404</v>
      </c>
      <c r="AY1889" s="88">
        <v>404</v>
      </c>
      <c r="AZ1889" s="88">
        <v>404</v>
      </c>
      <c r="BA1889" s="88">
        <v>0</v>
      </c>
      <c r="BB1889" s="89">
        <f t="shared" si="115"/>
        <v>4444</v>
      </c>
      <c r="BC1889" s="90" t="str">
        <f t="shared" si="114"/>
        <v>OK</v>
      </c>
      <c r="BD1889" s="91" t="str">
        <f t="shared" si="116"/>
        <v xml:space="preserve">                  </v>
      </c>
      <c r="BE1889" s="92">
        <f t="shared" si="117"/>
        <v>12</v>
      </c>
    </row>
    <row r="1890" spans="1:57" s="74" customFormat="1" ht="50.1" customHeight="1" x14ac:dyDescent="0.2">
      <c r="A1890" s="78" t="s">
        <v>55</v>
      </c>
      <c r="B1890" s="78" t="s">
        <v>59</v>
      </c>
      <c r="C1890" s="78" t="s">
        <v>17</v>
      </c>
      <c r="D1890" s="78" t="s">
        <v>605</v>
      </c>
      <c r="E1890" s="79" t="str">
        <f>+IF(C1890&lt;&gt;"",VLOOKUP(MID(C1890,18,5),NIVELES!$A$133:$B$213,2,0),"")</f>
        <v>MANABÍ</v>
      </c>
      <c r="F1890" s="80" t="s">
        <v>98</v>
      </c>
      <c r="G1890" s="81" t="str">
        <f>+IF(F1890&lt;&gt;"",VLOOKUP(F1890,NIVELES!$A$246:$C$464,3,0),"")</f>
        <v xml:space="preserve"> </v>
      </c>
      <c r="H1890" s="82" t="s">
        <v>1024</v>
      </c>
      <c r="I1890" s="78" t="s">
        <v>2201</v>
      </c>
      <c r="J1890" s="78" t="s">
        <v>2184</v>
      </c>
      <c r="K1890" s="78" t="s">
        <v>2185</v>
      </c>
      <c r="L1890" s="78" t="s">
        <v>1791</v>
      </c>
      <c r="M1890" s="78" t="s">
        <v>1791</v>
      </c>
      <c r="N1890" s="78" t="s">
        <v>1791</v>
      </c>
      <c r="O1890" s="78" t="s">
        <v>2723</v>
      </c>
      <c r="P1890" s="82">
        <v>1</v>
      </c>
      <c r="Q1890" s="78" t="s">
        <v>2175</v>
      </c>
      <c r="R1890" s="82"/>
      <c r="S1890" s="82"/>
      <c r="T1890" s="82"/>
      <c r="U1890" s="82"/>
      <c r="V1890" s="82"/>
      <c r="W1890" s="82"/>
      <c r="X1890" s="82"/>
      <c r="Y1890" s="82"/>
      <c r="Z1890" s="82"/>
      <c r="AA1890" s="82"/>
      <c r="AB1890" s="82">
        <v>1</v>
      </c>
      <c r="AC1890" s="82"/>
      <c r="AD1890" s="85" t="str">
        <f>IF(A1890&lt;&gt;"",IF(D1890="DIRECCIÓN_DE_TRANSFERENCIAS","280 0031",VLOOKUP(C1890,NIVELES!$A$14:$B$105,2,0)),"")</f>
        <v>280 4250</v>
      </c>
      <c r="AE1890" s="86" t="s">
        <v>322</v>
      </c>
      <c r="AF1890" s="86" t="s">
        <v>546</v>
      </c>
      <c r="AG1890" s="79" t="str">
        <f>+IF(AF1890&lt;&gt;"",VLOOKUP(AF1890,NIVELES!$A$666:$B$673,2,0),"")</f>
        <v>ATENCIÓN_INTEGRAL_A_PERSONAS_CON_DISCAPACIDAD</v>
      </c>
      <c r="AH1890" s="78" t="s">
        <v>453</v>
      </c>
      <c r="AI1890" s="79" t="str">
        <f>IF(AH1890&lt;&gt;"",VLOOKUP(CONCATENATE(AG1890,AH1890),NIVELES!$B$676:$C$745,2,0),"")</f>
        <v>Rectoría Inclusión Social</v>
      </c>
      <c r="AJ1890" s="78" t="s">
        <v>517</v>
      </c>
      <c r="AK1890" s="79" t="str">
        <f>+IF(AJ1890&lt;&gt;"",VLOOKUP(AJ1890,NIVELES!$A$816:$B$892,2,0),"")</f>
        <v>NO APLICA</v>
      </c>
      <c r="AL1890" s="78" t="s">
        <v>554</v>
      </c>
      <c r="AM1890" s="78">
        <v>530249</v>
      </c>
      <c r="AN1890" s="79" t="str">
        <f>IF(AM1890&lt;&gt;"",+VLOOKUP(AM1890,NIVELES!$A$1652:$B$2466,2,0),"")</f>
        <v>Eventos Públicos Promocionales</v>
      </c>
      <c r="AO1890" s="87">
        <v>1000</v>
      </c>
      <c r="AP1890" s="88">
        <v>0</v>
      </c>
      <c r="AQ1890" s="88">
        <v>0</v>
      </c>
      <c r="AR1890" s="88">
        <v>0</v>
      </c>
      <c r="AS1890" s="88">
        <v>0</v>
      </c>
      <c r="AT1890" s="88">
        <v>0</v>
      </c>
      <c r="AU1890" s="88">
        <v>0</v>
      </c>
      <c r="AV1890" s="88">
        <v>0</v>
      </c>
      <c r="AW1890" s="88">
        <v>0</v>
      </c>
      <c r="AX1890" s="88">
        <v>0</v>
      </c>
      <c r="AY1890" s="88">
        <v>0</v>
      </c>
      <c r="AZ1890" s="88">
        <v>0</v>
      </c>
      <c r="BA1890" s="88">
        <v>1000</v>
      </c>
      <c r="BB1890" s="89">
        <f t="shared" si="115"/>
        <v>1000</v>
      </c>
      <c r="BC1890" s="90" t="str">
        <f t="shared" si="114"/>
        <v>OK</v>
      </c>
      <c r="BD1890" s="91" t="str">
        <f t="shared" si="116"/>
        <v xml:space="preserve">                  </v>
      </c>
      <c r="BE1890" s="92">
        <f t="shared" si="117"/>
        <v>1</v>
      </c>
    </row>
    <row r="1891" spans="1:57" s="74" customFormat="1" ht="50.1" customHeight="1" x14ac:dyDescent="0.2">
      <c r="A1891" s="78" t="s">
        <v>55</v>
      </c>
      <c r="B1891" s="78" t="s">
        <v>59</v>
      </c>
      <c r="C1891" s="78" t="s">
        <v>17</v>
      </c>
      <c r="D1891" s="78" t="s">
        <v>605</v>
      </c>
      <c r="E1891" s="79" t="str">
        <f>+IF(C1891&lt;&gt;"",VLOOKUP(MID(C1891,18,5),NIVELES!$A$133:$B$213,2,0),"")</f>
        <v>MANABÍ</v>
      </c>
      <c r="F1891" s="80" t="s">
        <v>98</v>
      </c>
      <c r="G1891" s="81" t="str">
        <f>+IF(F1891&lt;&gt;"",VLOOKUP(F1891,NIVELES!$A$246:$C$464,3,0),"")</f>
        <v xml:space="preserve"> </v>
      </c>
      <c r="H1891" s="82" t="s">
        <v>1024</v>
      </c>
      <c r="I1891" s="78" t="s">
        <v>2201</v>
      </c>
      <c r="J1891" s="78" t="s">
        <v>2184</v>
      </c>
      <c r="K1891" s="78" t="s">
        <v>2185</v>
      </c>
      <c r="L1891" s="78" t="s">
        <v>1791</v>
      </c>
      <c r="M1891" s="78" t="s">
        <v>1791</v>
      </c>
      <c r="N1891" s="78" t="s">
        <v>1791</v>
      </c>
      <c r="O1891" s="78" t="s">
        <v>2822</v>
      </c>
      <c r="P1891" s="82">
        <v>10</v>
      </c>
      <c r="Q1891" s="78" t="s">
        <v>1989</v>
      </c>
      <c r="R1891" s="82"/>
      <c r="S1891" s="82"/>
      <c r="T1891" s="82">
        <v>1</v>
      </c>
      <c r="U1891" s="82">
        <v>1</v>
      </c>
      <c r="V1891" s="82">
        <v>1</v>
      </c>
      <c r="W1891" s="82">
        <v>1</v>
      </c>
      <c r="X1891" s="82">
        <v>1</v>
      </c>
      <c r="Y1891" s="82">
        <v>1</v>
      </c>
      <c r="Z1891" s="82">
        <v>1</v>
      </c>
      <c r="AA1891" s="82">
        <v>1</v>
      </c>
      <c r="AB1891" s="82">
        <v>1</v>
      </c>
      <c r="AC1891" s="82">
        <v>1</v>
      </c>
      <c r="AD1891" s="85" t="str">
        <f>IF(A1891&lt;&gt;"",IF(D1891="DIRECCIÓN_DE_TRANSFERENCIAS","280 0031",VLOOKUP(C1891,NIVELES!$A$14:$B$105,2,0)),"")</f>
        <v>280 4250</v>
      </c>
      <c r="AE1891" s="86" t="s">
        <v>322</v>
      </c>
      <c r="AF1891" s="86" t="s">
        <v>546</v>
      </c>
      <c r="AG1891" s="79" t="str">
        <f>+IF(AF1891&lt;&gt;"",VLOOKUP(AF1891,NIVELES!$A$666:$B$673,2,0),"")</f>
        <v>ATENCIÓN_INTEGRAL_A_PERSONAS_CON_DISCAPACIDAD</v>
      </c>
      <c r="AH1891" s="78" t="s">
        <v>453</v>
      </c>
      <c r="AI1891" s="79" t="str">
        <f>IF(AH1891&lt;&gt;"",VLOOKUP(CONCATENATE(AG1891,AH1891),NIVELES!$B$676:$C$745,2,0),"")</f>
        <v>Rectoría Inclusión Social</v>
      </c>
      <c r="AJ1891" s="78" t="s">
        <v>517</v>
      </c>
      <c r="AK1891" s="79" t="str">
        <f>+IF(AJ1891&lt;&gt;"",VLOOKUP(AJ1891,NIVELES!$A$816:$B$892,2,0),"")</f>
        <v>NO APLICA</v>
      </c>
      <c r="AL1891" s="78" t="s">
        <v>554</v>
      </c>
      <c r="AM1891" s="78">
        <v>530301</v>
      </c>
      <c r="AN1891" s="79" t="str">
        <f>IF(AM1891&lt;&gt;"",+VLOOKUP(AM1891,NIVELES!$A$1652:$B$2466,2,0),"")</f>
        <v>Pasajes al Interior</v>
      </c>
      <c r="AO1891" s="87">
        <v>540</v>
      </c>
      <c r="AP1891" s="88">
        <v>0</v>
      </c>
      <c r="AQ1891" s="88">
        <v>0</v>
      </c>
      <c r="AR1891" s="88">
        <v>54</v>
      </c>
      <c r="AS1891" s="88">
        <v>54</v>
      </c>
      <c r="AT1891" s="88">
        <v>54</v>
      </c>
      <c r="AU1891" s="88">
        <v>54</v>
      </c>
      <c r="AV1891" s="88">
        <v>54</v>
      </c>
      <c r="AW1891" s="88">
        <v>54</v>
      </c>
      <c r="AX1891" s="88">
        <v>54</v>
      </c>
      <c r="AY1891" s="88">
        <v>54</v>
      </c>
      <c r="AZ1891" s="88">
        <v>54</v>
      </c>
      <c r="BA1891" s="88">
        <v>54</v>
      </c>
      <c r="BB1891" s="89">
        <f t="shared" si="115"/>
        <v>540</v>
      </c>
      <c r="BC1891" s="90" t="str">
        <f t="shared" si="114"/>
        <v>OK</v>
      </c>
      <c r="BD1891" s="91" t="str">
        <f t="shared" si="116"/>
        <v xml:space="preserve">                  </v>
      </c>
      <c r="BE1891" s="92">
        <f t="shared" si="117"/>
        <v>10</v>
      </c>
    </row>
    <row r="1892" spans="1:57" s="74" customFormat="1" ht="50.1" customHeight="1" x14ac:dyDescent="0.2">
      <c r="A1892" s="78" t="s">
        <v>55</v>
      </c>
      <c r="B1892" s="78" t="s">
        <v>59</v>
      </c>
      <c r="C1892" s="78" t="s">
        <v>17</v>
      </c>
      <c r="D1892" s="78" t="s">
        <v>605</v>
      </c>
      <c r="E1892" s="79" t="str">
        <f>+IF(C1892&lt;&gt;"",VLOOKUP(MID(C1892,18,5),NIVELES!$A$133:$B$213,2,0),"")</f>
        <v>MANABÍ</v>
      </c>
      <c r="F1892" s="80" t="s">
        <v>98</v>
      </c>
      <c r="G1892" s="81" t="str">
        <f>+IF(F1892&lt;&gt;"",VLOOKUP(F1892,NIVELES!$A$246:$C$464,3,0),"")</f>
        <v xml:space="preserve"> </v>
      </c>
      <c r="H1892" s="82" t="s">
        <v>1024</v>
      </c>
      <c r="I1892" s="78" t="s">
        <v>2201</v>
      </c>
      <c r="J1892" s="78" t="s">
        <v>2184</v>
      </c>
      <c r="K1892" s="78" t="s">
        <v>2185</v>
      </c>
      <c r="L1892" s="78" t="s">
        <v>1791</v>
      </c>
      <c r="M1892" s="78" t="s">
        <v>1791</v>
      </c>
      <c r="N1892" s="78" t="s">
        <v>1791</v>
      </c>
      <c r="O1892" s="78" t="s">
        <v>2823</v>
      </c>
      <c r="P1892" s="82">
        <v>10</v>
      </c>
      <c r="Q1892" s="78" t="s">
        <v>1989</v>
      </c>
      <c r="R1892" s="82"/>
      <c r="S1892" s="82"/>
      <c r="T1892" s="82">
        <v>1</v>
      </c>
      <c r="U1892" s="82">
        <v>1</v>
      </c>
      <c r="V1892" s="82">
        <v>1</v>
      </c>
      <c r="W1892" s="82">
        <v>1</v>
      </c>
      <c r="X1892" s="82">
        <v>1</v>
      </c>
      <c r="Y1892" s="82">
        <v>1</v>
      </c>
      <c r="Z1892" s="82">
        <v>1</v>
      </c>
      <c r="AA1892" s="82">
        <v>1</v>
      </c>
      <c r="AB1892" s="82">
        <v>1</v>
      </c>
      <c r="AC1892" s="82">
        <v>1</v>
      </c>
      <c r="AD1892" s="85" t="str">
        <f>IF(A1892&lt;&gt;"",IF(D1892="DIRECCIÓN_DE_TRANSFERENCIAS","280 0031",VLOOKUP(C1892,NIVELES!$A$14:$B$105,2,0)),"")</f>
        <v>280 4250</v>
      </c>
      <c r="AE1892" s="86" t="s">
        <v>322</v>
      </c>
      <c r="AF1892" s="86" t="s">
        <v>546</v>
      </c>
      <c r="AG1892" s="79" t="str">
        <f>+IF(AF1892&lt;&gt;"",VLOOKUP(AF1892,NIVELES!$A$666:$B$673,2,0),"")</f>
        <v>ATENCIÓN_INTEGRAL_A_PERSONAS_CON_DISCAPACIDAD</v>
      </c>
      <c r="AH1892" s="78" t="s">
        <v>453</v>
      </c>
      <c r="AI1892" s="79" t="str">
        <f>IF(AH1892&lt;&gt;"",VLOOKUP(CONCATENATE(AG1892,AH1892),NIVELES!$B$676:$C$745,2,0),"")</f>
        <v>Rectoría Inclusión Social</v>
      </c>
      <c r="AJ1892" s="78" t="s">
        <v>517</v>
      </c>
      <c r="AK1892" s="79" t="str">
        <f>+IF(AJ1892&lt;&gt;"",VLOOKUP(AJ1892,NIVELES!$A$816:$B$892,2,0),"")</f>
        <v>NO APLICA</v>
      </c>
      <c r="AL1892" s="78" t="s">
        <v>554</v>
      </c>
      <c r="AM1892" s="78">
        <v>530303</v>
      </c>
      <c r="AN1892" s="79" t="str">
        <f>IF(AM1892&lt;&gt;"",+VLOOKUP(AM1892,NIVELES!$A$1652:$B$2466,2,0),"")</f>
        <v>Viáticos y Subsistencias en el Interior</v>
      </c>
      <c r="AO1892" s="87">
        <v>1440</v>
      </c>
      <c r="AP1892" s="88">
        <v>0</v>
      </c>
      <c r="AQ1892" s="88">
        <v>0</v>
      </c>
      <c r="AR1892" s="88">
        <v>144</v>
      </c>
      <c r="AS1892" s="88">
        <v>144</v>
      </c>
      <c r="AT1892" s="88">
        <v>144</v>
      </c>
      <c r="AU1892" s="88">
        <v>144</v>
      </c>
      <c r="AV1892" s="88">
        <v>144</v>
      </c>
      <c r="AW1892" s="88">
        <v>144</v>
      </c>
      <c r="AX1892" s="88">
        <v>144</v>
      </c>
      <c r="AY1892" s="88">
        <v>144</v>
      </c>
      <c r="AZ1892" s="88">
        <v>144</v>
      </c>
      <c r="BA1892" s="88">
        <v>144</v>
      </c>
      <c r="BB1892" s="89">
        <f t="shared" si="115"/>
        <v>1440</v>
      </c>
      <c r="BC1892" s="90" t="str">
        <f t="shared" si="114"/>
        <v>OK</v>
      </c>
      <c r="BD1892" s="91" t="str">
        <f t="shared" si="116"/>
        <v xml:space="preserve">                  </v>
      </c>
      <c r="BE1892" s="92">
        <f t="shared" si="117"/>
        <v>10</v>
      </c>
    </row>
    <row r="1893" spans="1:57" s="74" customFormat="1" ht="50.1" customHeight="1" x14ac:dyDescent="0.2">
      <c r="A1893" s="78" t="s">
        <v>55</v>
      </c>
      <c r="B1893" s="78" t="s">
        <v>59</v>
      </c>
      <c r="C1893" s="78" t="s">
        <v>17</v>
      </c>
      <c r="D1893" s="78" t="s">
        <v>605</v>
      </c>
      <c r="E1893" s="79" t="str">
        <f>+IF(C1893&lt;&gt;"",VLOOKUP(MID(C1893,18,5),NIVELES!$A$133:$B$213,2,0),"")</f>
        <v>MANABÍ</v>
      </c>
      <c r="F1893" s="80" t="s">
        <v>98</v>
      </c>
      <c r="G1893" s="81" t="str">
        <f>+IF(F1893&lt;&gt;"",VLOOKUP(F1893,NIVELES!$A$246:$C$464,3,0),"")</f>
        <v xml:space="preserve"> </v>
      </c>
      <c r="H1893" s="82" t="s">
        <v>1024</v>
      </c>
      <c r="I1893" s="78" t="s">
        <v>2201</v>
      </c>
      <c r="J1893" s="78" t="s">
        <v>2184</v>
      </c>
      <c r="K1893" s="78" t="s">
        <v>2185</v>
      </c>
      <c r="L1893" s="78" t="s">
        <v>1791</v>
      </c>
      <c r="M1893" s="78" t="s">
        <v>1791</v>
      </c>
      <c r="N1893" s="78" t="s">
        <v>1791</v>
      </c>
      <c r="O1893" s="78" t="s">
        <v>2824</v>
      </c>
      <c r="P1893" s="82">
        <v>9</v>
      </c>
      <c r="Q1893" s="78" t="s">
        <v>2175</v>
      </c>
      <c r="R1893" s="82"/>
      <c r="S1893" s="82"/>
      <c r="T1893" s="82">
        <v>1</v>
      </c>
      <c r="U1893" s="82">
        <v>1</v>
      </c>
      <c r="V1893" s="82">
        <v>1</v>
      </c>
      <c r="W1893" s="82">
        <v>1</v>
      </c>
      <c r="X1893" s="82">
        <v>1</v>
      </c>
      <c r="Y1893" s="82">
        <v>1</v>
      </c>
      <c r="Z1893" s="82">
        <v>1</v>
      </c>
      <c r="AA1893" s="82">
        <v>1</v>
      </c>
      <c r="AB1893" s="82">
        <v>1</v>
      </c>
      <c r="AC1893" s="82"/>
      <c r="AD1893" s="85" t="str">
        <f>IF(A1893&lt;&gt;"",IF(D1893="DIRECCIÓN_DE_TRANSFERENCIAS","280 0031",VLOOKUP(C1893,NIVELES!$A$14:$B$105,2,0)),"")</f>
        <v>280 4250</v>
      </c>
      <c r="AE1893" s="86" t="s">
        <v>322</v>
      </c>
      <c r="AF1893" s="86" t="s">
        <v>546</v>
      </c>
      <c r="AG1893" s="79" t="str">
        <f>+IF(AF1893&lt;&gt;"",VLOOKUP(AF1893,NIVELES!$A$666:$B$673,2,0),"")</f>
        <v>ATENCIÓN_INTEGRAL_A_PERSONAS_CON_DISCAPACIDAD</v>
      </c>
      <c r="AH1893" s="78" t="s">
        <v>453</v>
      </c>
      <c r="AI1893" s="79" t="str">
        <f>IF(AH1893&lt;&gt;"",VLOOKUP(CONCATENATE(AG1893,AH1893),NIVELES!$B$676:$C$745,2,0),"")</f>
        <v>Rectoría Inclusión Social</v>
      </c>
      <c r="AJ1893" s="78" t="s">
        <v>517</v>
      </c>
      <c r="AK1893" s="79" t="str">
        <f>+IF(AJ1893&lt;&gt;"",VLOOKUP(AJ1893,NIVELES!$A$816:$B$892,2,0),"")</f>
        <v>NO APLICA</v>
      </c>
      <c r="AL1893" s="78" t="s">
        <v>554</v>
      </c>
      <c r="AM1893" s="78">
        <v>530505</v>
      </c>
      <c r="AN1893" s="79" t="str">
        <f>IF(AM1893&lt;&gt;"",+VLOOKUP(AM1893,NIVELES!$A$1652:$B$2466,2,0),"")</f>
        <v>Vehículos (Arrendamiento)</v>
      </c>
      <c r="AO1893" s="87">
        <v>56059.519999999997</v>
      </c>
      <c r="AP1893" s="88">
        <v>0</v>
      </c>
      <c r="AQ1893" s="88">
        <v>0</v>
      </c>
      <c r="AR1893" s="88">
        <v>6277.56</v>
      </c>
      <c r="AS1893" s="88">
        <v>6277.56</v>
      </c>
      <c r="AT1893" s="88">
        <v>6277.56</v>
      </c>
      <c r="AU1893" s="88">
        <v>6277.56</v>
      </c>
      <c r="AV1893" s="88">
        <v>6277.56</v>
      </c>
      <c r="AW1893" s="88">
        <v>6277.56</v>
      </c>
      <c r="AX1893" s="88">
        <v>6277.56</v>
      </c>
      <c r="AY1893" s="88">
        <v>6277.56</v>
      </c>
      <c r="AZ1893" s="88">
        <v>5839.04</v>
      </c>
      <c r="BA1893" s="88">
        <v>0</v>
      </c>
      <c r="BB1893" s="89">
        <f t="shared" si="115"/>
        <v>56059.519999999997</v>
      </c>
      <c r="BC1893" s="90" t="str">
        <f t="shared" si="114"/>
        <v>OK</v>
      </c>
      <c r="BD1893" s="91" t="str">
        <f t="shared" si="116"/>
        <v xml:space="preserve">                  </v>
      </c>
      <c r="BE1893" s="92">
        <f t="shared" si="117"/>
        <v>9</v>
      </c>
    </row>
    <row r="1894" spans="1:57" s="74" customFormat="1" ht="50.1" customHeight="1" x14ac:dyDescent="0.2">
      <c r="A1894" s="78" t="s">
        <v>55</v>
      </c>
      <c r="B1894" s="78" t="s">
        <v>59</v>
      </c>
      <c r="C1894" s="78" t="s">
        <v>17</v>
      </c>
      <c r="D1894" s="78" t="s">
        <v>605</v>
      </c>
      <c r="E1894" s="79" t="str">
        <f>+IF(C1894&lt;&gt;"",VLOOKUP(MID(C1894,18,5),NIVELES!$A$133:$B$213,2,0),"")</f>
        <v>MANABÍ</v>
      </c>
      <c r="F1894" s="80" t="s">
        <v>98</v>
      </c>
      <c r="G1894" s="81" t="str">
        <f>+IF(F1894&lt;&gt;"",VLOOKUP(F1894,NIVELES!$A$246:$C$464,3,0),"")</f>
        <v xml:space="preserve"> </v>
      </c>
      <c r="H1894" s="82" t="s">
        <v>1024</v>
      </c>
      <c r="I1894" s="78" t="s">
        <v>2201</v>
      </c>
      <c r="J1894" s="78" t="s">
        <v>2184</v>
      </c>
      <c r="K1894" s="78" t="s">
        <v>2185</v>
      </c>
      <c r="L1894" s="78" t="s">
        <v>2730</v>
      </c>
      <c r="M1894" s="78">
        <v>120</v>
      </c>
      <c r="N1894" s="78" t="s">
        <v>2825</v>
      </c>
      <c r="O1894" s="78" t="s">
        <v>2826</v>
      </c>
      <c r="P1894" s="82">
        <v>2</v>
      </c>
      <c r="Q1894" s="78" t="s">
        <v>2827</v>
      </c>
      <c r="R1894" s="82"/>
      <c r="S1894" s="82">
        <v>1</v>
      </c>
      <c r="T1894" s="82"/>
      <c r="U1894" s="82">
        <v>1</v>
      </c>
      <c r="V1894" s="82"/>
      <c r="W1894" s="82"/>
      <c r="X1894" s="82"/>
      <c r="Y1894" s="82"/>
      <c r="Z1894" s="82"/>
      <c r="AA1894" s="82"/>
      <c r="AB1894" s="82"/>
      <c r="AC1894" s="82"/>
      <c r="AD1894" s="85" t="str">
        <f>IF(A1894&lt;&gt;"",IF(D1894="DIRECCIÓN_DE_TRANSFERENCIAS","280 0031",VLOOKUP(C1894,NIVELES!$A$14:$B$105,2,0)),"")</f>
        <v>280 4250</v>
      </c>
      <c r="AE1894" s="86" t="s">
        <v>322</v>
      </c>
      <c r="AF1894" s="86" t="s">
        <v>546</v>
      </c>
      <c r="AG1894" s="79" t="str">
        <f>+IF(AF1894&lt;&gt;"",VLOOKUP(AF1894,NIVELES!$A$666:$B$673,2,0),"")</f>
        <v>ATENCIÓN_INTEGRAL_A_PERSONAS_CON_DISCAPACIDAD</v>
      </c>
      <c r="AH1894" s="78" t="s">
        <v>511</v>
      </c>
      <c r="AI1894" s="79" t="str">
        <f>IF(AH1894&lt;&gt;"",VLOOKUP(CONCATENATE(AG1894,AH1894),NIVELES!$B$676:$C$745,2,0),"")</f>
        <v xml:space="preserve"> Prestacion  De  Servicios   Extramurales  - Atención  En  Hogar  Y  Comunidad</v>
      </c>
      <c r="AJ1894" s="78" t="s">
        <v>517</v>
      </c>
      <c r="AK1894" s="79" t="str">
        <f>+IF(AJ1894&lt;&gt;"",VLOOKUP(AJ1894,NIVELES!$A$816:$B$892,2,0),"")</f>
        <v>NO APLICA</v>
      </c>
      <c r="AL1894" s="78" t="s">
        <v>556</v>
      </c>
      <c r="AM1894" s="78">
        <v>580104</v>
      </c>
      <c r="AN1894" s="79" t="str">
        <f>IF(AM1894&lt;&gt;"",+VLOOKUP(AM1894,NIVELES!$A$1652:$B$2466,2,0),"")</f>
        <v>A Gobiernos Autónomos Descentralizados</v>
      </c>
      <c r="AO1894" s="87">
        <v>23890.799999999999</v>
      </c>
      <c r="AP1894" s="88">
        <v>0</v>
      </c>
      <c r="AQ1894" s="88">
        <v>11945.4</v>
      </c>
      <c r="AR1894" s="88">
        <v>0</v>
      </c>
      <c r="AS1894" s="88">
        <v>11945.4</v>
      </c>
      <c r="AT1894" s="88">
        <v>0</v>
      </c>
      <c r="AU1894" s="88">
        <v>0</v>
      </c>
      <c r="AV1894" s="88">
        <v>0</v>
      </c>
      <c r="AW1894" s="88">
        <v>0</v>
      </c>
      <c r="AX1894" s="88">
        <v>0</v>
      </c>
      <c r="AY1894" s="88">
        <v>0</v>
      </c>
      <c r="AZ1894" s="88">
        <v>0</v>
      </c>
      <c r="BA1894" s="88">
        <v>0</v>
      </c>
      <c r="BB1894" s="89">
        <f t="shared" si="115"/>
        <v>23890.799999999999</v>
      </c>
      <c r="BC1894" s="90" t="str">
        <f t="shared" si="114"/>
        <v>OK</v>
      </c>
      <c r="BD1894" s="91" t="str">
        <f t="shared" si="116"/>
        <v xml:space="preserve">                  </v>
      </c>
      <c r="BE1894" s="92">
        <f t="shared" si="117"/>
        <v>2</v>
      </c>
    </row>
    <row r="1895" spans="1:57" s="74" customFormat="1" ht="50.1" customHeight="1" x14ac:dyDescent="0.2">
      <c r="A1895" s="78" t="s">
        <v>55</v>
      </c>
      <c r="B1895" s="78" t="s">
        <v>59</v>
      </c>
      <c r="C1895" s="78" t="s">
        <v>1034</v>
      </c>
      <c r="D1895" s="78" t="s">
        <v>575</v>
      </c>
      <c r="E1895" s="79" t="str">
        <f>+IF(C1895&lt;&gt;"",VLOOKUP(MID(C1895,18,5),NIVELES!$A$133:$B$213,2,0),"")</f>
        <v>MANABÍ</v>
      </c>
      <c r="F1895" s="80" t="s">
        <v>217</v>
      </c>
      <c r="G1895" s="81" t="str">
        <f>+IF(F1895&lt;&gt;"",VLOOKUP(F1895,NIVELES!$A$246:$C$464,3,0),"")</f>
        <v xml:space="preserve"> </v>
      </c>
      <c r="H1895" s="82" t="s">
        <v>1023</v>
      </c>
      <c r="I1895" s="78" t="s">
        <v>2164</v>
      </c>
      <c r="J1895" s="78" t="s">
        <v>2165</v>
      </c>
      <c r="K1895" s="78" t="s">
        <v>2166</v>
      </c>
      <c r="L1895" s="78" t="s">
        <v>1791</v>
      </c>
      <c r="M1895" s="78" t="s">
        <v>1791</v>
      </c>
      <c r="N1895" s="78" t="s">
        <v>1791</v>
      </c>
      <c r="O1895" s="78" t="s">
        <v>2828</v>
      </c>
      <c r="P1895" s="82">
        <v>12</v>
      </c>
      <c r="Q1895" s="78" t="s">
        <v>2829</v>
      </c>
      <c r="R1895" s="82">
        <v>1</v>
      </c>
      <c r="S1895" s="82">
        <v>1</v>
      </c>
      <c r="T1895" s="82">
        <v>1</v>
      </c>
      <c r="U1895" s="82">
        <v>1</v>
      </c>
      <c r="V1895" s="82">
        <v>1</v>
      </c>
      <c r="W1895" s="82">
        <v>1</v>
      </c>
      <c r="X1895" s="82">
        <v>1</v>
      </c>
      <c r="Y1895" s="82">
        <v>1</v>
      </c>
      <c r="Z1895" s="82">
        <v>1</v>
      </c>
      <c r="AA1895" s="82">
        <v>1</v>
      </c>
      <c r="AB1895" s="82">
        <v>1</v>
      </c>
      <c r="AC1895" s="82">
        <v>1</v>
      </c>
      <c r="AD1895" s="85" t="str">
        <f>IF(A1895&lt;&gt;"",IF(D1895="DIRECCIÓN_DE_TRANSFERENCIAS","280 0031",VLOOKUP(C1895,NIVELES!$A$14:$B$105,2,0)),"")</f>
        <v>280 4330</v>
      </c>
      <c r="AE1895" s="86" t="s">
        <v>322</v>
      </c>
      <c r="AF1895" s="86" t="s">
        <v>369</v>
      </c>
      <c r="AG1895" s="79" t="str">
        <f>+IF(AF1895&lt;&gt;"",VLOOKUP(AF1895,NIVELES!$A$666:$B$673,2,0),"")</f>
        <v>ADMINISTRACIÓN_CENTRAL</v>
      </c>
      <c r="AH1895" s="78" t="s">
        <v>322</v>
      </c>
      <c r="AI1895" s="79" t="str">
        <f>IF(AH1895&lt;&gt;"",VLOOKUP(CONCATENATE(AG1895,AH1895),NIVELES!$B$676:$C$745,2,0),"")</f>
        <v>Administración De La Gestión Administrativa Financiera</v>
      </c>
      <c r="AJ1895" s="78" t="s">
        <v>517</v>
      </c>
      <c r="AK1895" s="79" t="str">
        <f>+IF(AJ1895&lt;&gt;"",VLOOKUP(AJ1895,NIVELES!$A$816:$B$892,2,0),"")</f>
        <v>NO APLICA</v>
      </c>
      <c r="AL1895" s="78" t="s">
        <v>553</v>
      </c>
      <c r="AM1895" s="78">
        <v>510105</v>
      </c>
      <c r="AN1895" s="79" t="str">
        <f>IF(AM1895&lt;&gt;"",+VLOOKUP(AM1895,NIVELES!$A$1652:$B$2466,2,0),"")</f>
        <v>Remuneraciones Unificadas</v>
      </c>
      <c r="AO1895" s="87">
        <v>96552</v>
      </c>
      <c r="AP1895" s="88">
        <v>8046</v>
      </c>
      <c r="AQ1895" s="88">
        <v>8046</v>
      </c>
      <c r="AR1895" s="88">
        <v>8046</v>
      </c>
      <c r="AS1895" s="88">
        <v>8046</v>
      </c>
      <c r="AT1895" s="88">
        <v>8046</v>
      </c>
      <c r="AU1895" s="88">
        <v>8046</v>
      </c>
      <c r="AV1895" s="88">
        <v>8046</v>
      </c>
      <c r="AW1895" s="88">
        <v>8046</v>
      </c>
      <c r="AX1895" s="88">
        <v>8046</v>
      </c>
      <c r="AY1895" s="88">
        <v>8046</v>
      </c>
      <c r="AZ1895" s="88">
        <v>8046</v>
      </c>
      <c r="BA1895" s="88">
        <v>8046</v>
      </c>
      <c r="BB1895" s="89">
        <f t="shared" si="115"/>
        <v>96552</v>
      </c>
      <c r="BC1895" s="90" t="str">
        <f t="shared" si="114"/>
        <v>OK</v>
      </c>
      <c r="BD1895" s="91" t="str">
        <f t="shared" si="116"/>
        <v xml:space="preserve">                  </v>
      </c>
      <c r="BE1895" s="92">
        <f t="shared" si="117"/>
        <v>12</v>
      </c>
    </row>
    <row r="1896" spans="1:57" s="74" customFormat="1" ht="50.1" customHeight="1" x14ac:dyDescent="0.2">
      <c r="A1896" s="78" t="s">
        <v>55</v>
      </c>
      <c r="B1896" s="78" t="s">
        <v>59</v>
      </c>
      <c r="C1896" s="78" t="s">
        <v>1034</v>
      </c>
      <c r="D1896" s="78" t="s">
        <v>575</v>
      </c>
      <c r="E1896" s="79" t="str">
        <f>+IF(C1896&lt;&gt;"",VLOOKUP(MID(C1896,18,5),NIVELES!$A$133:$B$213,2,0),"")</f>
        <v>MANABÍ</v>
      </c>
      <c r="F1896" s="80" t="s">
        <v>217</v>
      </c>
      <c r="G1896" s="81" t="str">
        <f>+IF(F1896&lt;&gt;"",VLOOKUP(F1896,NIVELES!$A$246:$C$464,3,0),"")</f>
        <v xml:space="preserve"> </v>
      </c>
      <c r="H1896" s="82" t="s">
        <v>1023</v>
      </c>
      <c r="I1896" s="78" t="s">
        <v>2164</v>
      </c>
      <c r="J1896" s="78" t="s">
        <v>2165</v>
      </c>
      <c r="K1896" s="78" t="s">
        <v>2166</v>
      </c>
      <c r="L1896" s="78" t="s">
        <v>1791</v>
      </c>
      <c r="M1896" s="78" t="s">
        <v>1791</v>
      </c>
      <c r="N1896" s="78" t="s">
        <v>1791</v>
      </c>
      <c r="O1896" s="78" t="s">
        <v>2828</v>
      </c>
      <c r="P1896" s="82">
        <v>12</v>
      </c>
      <c r="Q1896" s="78" t="s">
        <v>2829</v>
      </c>
      <c r="R1896" s="82">
        <v>1</v>
      </c>
      <c r="S1896" s="82">
        <v>1</v>
      </c>
      <c r="T1896" s="82">
        <v>1</v>
      </c>
      <c r="U1896" s="82">
        <v>1</v>
      </c>
      <c r="V1896" s="82">
        <v>1</v>
      </c>
      <c r="W1896" s="82">
        <v>1</v>
      </c>
      <c r="X1896" s="82">
        <v>1</v>
      </c>
      <c r="Y1896" s="82">
        <v>1</v>
      </c>
      <c r="Z1896" s="82">
        <v>1</v>
      </c>
      <c r="AA1896" s="82">
        <v>1</v>
      </c>
      <c r="AB1896" s="82">
        <v>1</v>
      </c>
      <c r="AC1896" s="82">
        <v>1</v>
      </c>
      <c r="AD1896" s="85" t="str">
        <f>IF(A1896&lt;&gt;"",IF(D1896="DIRECCIÓN_DE_TRANSFERENCIAS","280 0031",VLOOKUP(C1896,NIVELES!$A$14:$B$105,2,0)),"")</f>
        <v>280 4330</v>
      </c>
      <c r="AE1896" s="86" t="s">
        <v>322</v>
      </c>
      <c r="AF1896" s="86" t="s">
        <v>369</v>
      </c>
      <c r="AG1896" s="79" t="str">
        <f>+IF(AF1896&lt;&gt;"",VLOOKUP(AF1896,NIVELES!$A$666:$B$673,2,0),"")</f>
        <v>ADMINISTRACIÓN_CENTRAL</v>
      </c>
      <c r="AH1896" s="78" t="s">
        <v>322</v>
      </c>
      <c r="AI1896" s="79" t="str">
        <f>IF(AH1896&lt;&gt;"",VLOOKUP(CONCATENATE(AG1896,AH1896),NIVELES!$B$676:$C$745,2,0),"")</f>
        <v>Administración De La Gestión Administrativa Financiera</v>
      </c>
      <c r="AJ1896" s="78" t="s">
        <v>517</v>
      </c>
      <c r="AK1896" s="79" t="str">
        <f>+IF(AJ1896&lt;&gt;"",VLOOKUP(AJ1896,NIVELES!$A$816:$B$892,2,0),"")</f>
        <v>NO APLICA</v>
      </c>
      <c r="AL1896" s="78" t="s">
        <v>553</v>
      </c>
      <c r="AM1896" s="78">
        <v>510106</v>
      </c>
      <c r="AN1896" s="79" t="str">
        <f>IF(AM1896&lt;&gt;"",+VLOOKUP(AM1896,NIVELES!$A$1652:$B$2466,2,0),"")</f>
        <v>Salarios Unificados</v>
      </c>
      <c r="AO1896" s="87">
        <v>35340</v>
      </c>
      <c r="AP1896" s="88">
        <v>2945</v>
      </c>
      <c r="AQ1896" s="88">
        <v>2945</v>
      </c>
      <c r="AR1896" s="88">
        <v>2945</v>
      </c>
      <c r="AS1896" s="88">
        <v>2945</v>
      </c>
      <c r="AT1896" s="88">
        <v>2945</v>
      </c>
      <c r="AU1896" s="88">
        <v>2945</v>
      </c>
      <c r="AV1896" s="88">
        <v>2945</v>
      </c>
      <c r="AW1896" s="88">
        <v>2945</v>
      </c>
      <c r="AX1896" s="88">
        <v>2945</v>
      </c>
      <c r="AY1896" s="88">
        <v>2945</v>
      </c>
      <c r="AZ1896" s="88">
        <v>2945</v>
      </c>
      <c r="BA1896" s="88">
        <v>2945</v>
      </c>
      <c r="BB1896" s="89">
        <f t="shared" si="115"/>
        <v>35340</v>
      </c>
      <c r="BC1896" s="90" t="str">
        <f t="shared" si="114"/>
        <v>OK</v>
      </c>
      <c r="BD1896" s="91" t="str">
        <f t="shared" si="116"/>
        <v xml:space="preserve">                  </v>
      </c>
      <c r="BE1896" s="92">
        <f t="shared" si="117"/>
        <v>12</v>
      </c>
    </row>
    <row r="1897" spans="1:57" s="74" customFormat="1" ht="50.1" customHeight="1" x14ac:dyDescent="0.2">
      <c r="A1897" s="78" t="s">
        <v>55</v>
      </c>
      <c r="B1897" s="78" t="s">
        <v>59</v>
      </c>
      <c r="C1897" s="78" t="s">
        <v>1034</v>
      </c>
      <c r="D1897" s="78" t="s">
        <v>575</v>
      </c>
      <c r="E1897" s="79" t="str">
        <f>+IF(C1897&lt;&gt;"",VLOOKUP(MID(C1897,18,5),NIVELES!$A$133:$B$213,2,0),"")</f>
        <v>MANABÍ</v>
      </c>
      <c r="F1897" s="80" t="s">
        <v>217</v>
      </c>
      <c r="G1897" s="81" t="str">
        <f>+IF(F1897&lt;&gt;"",VLOOKUP(F1897,NIVELES!$A$246:$C$464,3,0),"")</f>
        <v xml:space="preserve"> </v>
      </c>
      <c r="H1897" s="82" t="s">
        <v>1023</v>
      </c>
      <c r="I1897" s="78" t="s">
        <v>2164</v>
      </c>
      <c r="J1897" s="78" t="s">
        <v>2165</v>
      </c>
      <c r="K1897" s="78" t="s">
        <v>2166</v>
      </c>
      <c r="L1897" s="78" t="s">
        <v>1791</v>
      </c>
      <c r="M1897" s="78" t="s">
        <v>1791</v>
      </c>
      <c r="N1897" s="78" t="s">
        <v>1791</v>
      </c>
      <c r="O1897" s="78" t="s">
        <v>2828</v>
      </c>
      <c r="P1897" s="82">
        <v>1</v>
      </c>
      <c r="Q1897" s="78" t="s">
        <v>2829</v>
      </c>
      <c r="R1897" s="82"/>
      <c r="S1897" s="82"/>
      <c r="T1897" s="82"/>
      <c r="U1897" s="82"/>
      <c r="V1897" s="82"/>
      <c r="W1897" s="82"/>
      <c r="X1897" s="82"/>
      <c r="Y1897" s="82"/>
      <c r="Z1897" s="82"/>
      <c r="AA1897" s="82"/>
      <c r="AB1897" s="82"/>
      <c r="AC1897" s="82">
        <v>1</v>
      </c>
      <c r="AD1897" s="85" t="str">
        <f>IF(A1897&lt;&gt;"",IF(D1897="DIRECCIÓN_DE_TRANSFERENCIAS","280 0031",VLOOKUP(C1897,NIVELES!$A$14:$B$105,2,0)),"")</f>
        <v>280 4330</v>
      </c>
      <c r="AE1897" s="86" t="s">
        <v>322</v>
      </c>
      <c r="AF1897" s="86" t="s">
        <v>369</v>
      </c>
      <c r="AG1897" s="79" t="str">
        <f>+IF(AF1897&lt;&gt;"",VLOOKUP(AF1897,NIVELES!$A$666:$B$673,2,0),"")</f>
        <v>ADMINISTRACIÓN_CENTRAL</v>
      </c>
      <c r="AH1897" s="78" t="s">
        <v>322</v>
      </c>
      <c r="AI1897" s="79" t="str">
        <f>IF(AH1897&lt;&gt;"",VLOOKUP(CONCATENATE(AG1897,AH1897),NIVELES!$B$676:$C$745,2,0),"")</f>
        <v>Administración De La Gestión Administrativa Financiera</v>
      </c>
      <c r="AJ1897" s="78" t="s">
        <v>517</v>
      </c>
      <c r="AK1897" s="79" t="str">
        <f>+IF(AJ1897&lt;&gt;"",VLOOKUP(AJ1897,NIVELES!$A$816:$B$892,2,0),"")</f>
        <v>NO APLICA</v>
      </c>
      <c r="AL1897" s="78" t="s">
        <v>553</v>
      </c>
      <c r="AM1897" s="78">
        <v>510203</v>
      </c>
      <c r="AN1897" s="79" t="str">
        <f>IF(AM1897&lt;&gt;"",+VLOOKUP(AM1897,NIVELES!$A$1652:$B$2466,2,0),"")</f>
        <v>Decimotercer Sueldo</v>
      </c>
      <c r="AO1897" s="87">
        <v>23017.5</v>
      </c>
      <c r="AP1897" s="88">
        <v>0</v>
      </c>
      <c r="AQ1897" s="88">
        <v>0</v>
      </c>
      <c r="AR1897" s="88">
        <v>0</v>
      </c>
      <c r="AS1897" s="88">
        <v>0</v>
      </c>
      <c r="AT1897" s="88">
        <v>0</v>
      </c>
      <c r="AU1897" s="88">
        <v>0</v>
      </c>
      <c r="AV1897" s="88">
        <v>0</v>
      </c>
      <c r="AW1897" s="88">
        <v>0</v>
      </c>
      <c r="AX1897" s="88">
        <v>0</v>
      </c>
      <c r="AY1897" s="88">
        <v>0</v>
      </c>
      <c r="AZ1897" s="88">
        <v>0</v>
      </c>
      <c r="BA1897" s="88">
        <v>23017.5</v>
      </c>
      <c r="BB1897" s="89">
        <f t="shared" si="115"/>
        <v>23017.5</v>
      </c>
      <c r="BC1897" s="90" t="str">
        <f t="shared" si="114"/>
        <v>OK</v>
      </c>
      <c r="BD1897" s="91" t="str">
        <f t="shared" si="116"/>
        <v xml:space="preserve">                  </v>
      </c>
      <c r="BE1897" s="92">
        <f t="shared" si="117"/>
        <v>1</v>
      </c>
    </row>
    <row r="1898" spans="1:57" s="74" customFormat="1" ht="50.1" customHeight="1" x14ac:dyDescent="0.2">
      <c r="A1898" s="78" t="s">
        <v>55</v>
      </c>
      <c r="B1898" s="78" t="s">
        <v>59</v>
      </c>
      <c r="C1898" s="78" t="s">
        <v>1034</v>
      </c>
      <c r="D1898" s="78" t="s">
        <v>575</v>
      </c>
      <c r="E1898" s="79" t="str">
        <f>+IF(C1898&lt;&gt;"",VLOOKUP(MID(C1898,18,5),NIVELES!$A$133:$B$213,2,0),"")</f>
        <v>MANABÍ</v>
      </c>
      <c r="F1898" s="80" t="s">
        <v>217</v>
      </c>
      <c r="G1898" s="81" t="str">
        <f>+IF(F1898&lt;&gt;"",VLOOKUP(F1898,NIVELES!$A$246:$C$464,3,0),"")</f>
        <v xml:space="preserve"> </v>
      </c>
      <c r="H1898" s="82" t="s">
        <v>1023</v>
      </c>
      <c r="I1898" s="78" t="s">
        <v>2164</v>
      </c>
      <c r="J1898" s="78" t="s">
        <v>2165</v>
      </c>
      <c r="K1898" s="78" t="s">
        <v>2166</v>
      </c>
      <c r="L1898" s="78" t="s">
        <v>1791</v>
      </c>
      <c r="M1898" s="78" t="s">
        <v>1791</v>
      </c>
      <c r="N1898" s="78" t="s">
        <v>1791</v>
      </c>
      <c r="O1898" s="78" t="s">
        <v>2828</v>
      </c>
      <c r="P1898" s="82">
        <v>1</v>
      </c>
      <c r="Q1898" s="78" t="s">
        <v>2829</v>
      </c>
      <c r="R1898" s="82"/>
      <c r="S1898" s="82"/>
      <c r="T1898" s="82">
        <v>1</v>
      </c>
      <c r="U1898" s="82"/>
      <c r="V1898" s="82"/>
      <c r="W1898" s="82"/>
      <c r="X1898" s="82"/>
      <c r="Y1898" s="82"/>
      <c r="Z1898" s="82"/>
      <c r="AA1898" s="82"/>
      <c r="AB1898" s="82"/>
      <c r="AC1898" s="82"/>
      <c r="AD1898" s="85" t="str">
        <f>IF(A1898&lt;&gt;"",IF(D1898="DIRECCIÓN_DE_TRANSFERENCIAS","280 0031",VLOOKUP(C1898,NIVELES!$A$14:$B$105,2,0)),"")</f>
        <v>280 4330</v>
      </c>
      <c r="AE1898" s="86" t="s">
        <v>322</v>
      </c>
      <c r="AF1898" s="86" t="s">
        <v>369</v>
      </c>
      <c r="AG1898" s="79" t="str">
        <f>+IF(AF1898&lt;&gt;"",VLOOKUP(AF1898,NIVELES!$A$666:$B$673,2,0),"")</f>
        <v>ADMINISTRACIÓN_CENTRAL</v>
      </c>
      <c r="AH1898" s="78" t="s">
        <v>322</v>
      </c>
      <c r="AI1898" s="79" t="str">
        <f>IF(AH1898&lt;&gt;"",VLOOKUP(CONCATENATE(AG1898,AH1898),NIVELES!$B$676:$C$745,2,0),"")</f>
        <v>Administración De La Gestión Administrativa Financiera</v>
      </c>
      <c r="AJ1898" s="78" t="s">
        <v>517</v>
      </c>
      <c r="AK1898" s="79" t="str">
        <f>+IF(AJ1898&lt;&gt;"",VLOOKUP(AJ1898,NIVELES!$A$816:$B$892,2,0),"")</f>
        <v>NO APLICA</v>
      </c>
      <c r="AL1898" s="78" t="s">
        <v>553</v>
      </c>
      <c r="AM1898" s="78">
        <v>510204</v>
      </c>
      <c r="AN1898" s="79" t="str">
        <f>IF(AM1898&lt;&gt;"",+VLOOKUP(AM1898,NIVELES!$A$1652:$B$2466,2,0),"")</f>
        <v>Decimocuarto Sueldo</v>
      </c>
      <c r="AO1898" s="87">
        <v>8306.83</v>
      </c>
      <c r="AP1898" s="88">
        <v>0</v>
      </c>
      <c r="AQ1898" s="88">
        <v>0</v>
      </c>
      <c r="AR1898" s="88">
        <v>8306.83</v>
      </c>
      <c r="AS1898" s="88">
        <v>0</v>
      </c>
      <c r="AT1898" s="88">
        <v>0</v>
      </c>
      <c r="AU1898" s="88">
        <v>0</v>
      </c>
      <c r="AV1898" s="88">
        <v>0</v>
      </c>
      <c r="AW1898" s="88">
        <v>0</v>
      </c>
      <c r="AX1898" s="88">
        <v>0</v>
      </c>
      <c r="AY1898" s="88">
        <v>0</v>
      </c>
      <c r="AZ1898" s="88">
        <v>0</v>
      </c>
      <c r="BA1898" s="88">
        <v>0</v>
      </c>
      <c r="BB1898" s="89">
        <f t="shared" si="115"/>
        <v>8306.83</v>
      </c>
      <c r="BC1898" s="90" t="str">
        <f t="shared" si="114"/>
        <v>OK</v>
      </c>
      <c r="BD1898" s="91" t="str">
        <f t="shared" si="116"/>
        <v xml:space="preserve">                  </v>
      </c>
      <c r="BE1898" s="92">
        <f t="shared" si="117"/>
        <v>1</v>
      </c>
    </row>
    <row r="1899" spans="1:57" s="74" customFormat="1" ht="50.1" customHeight="1" x14ac:dyDescent="0.2">
      <c r="A1899" s="78" t="s">
        <v>55</v>
      </c>
      <c r="B1899" s="78" t="s">
        <v>59</v>
      </c>
      <c r="C1899" s="78" t="s">
        <v>1034</v>
      </c>
      <c r="D1899" s="78" t="s">
        <v>575</v>
      </c>
      <c r="E1899" s="79" t="str">
        <f>+IF(C1899&lt;&gt;"",VLOOKUP(MID(C1899,18,5),NIVELES!$A$133:$B$213,2,0),"")</f>
        <v>MANABÍ</v>
      </c>
      <c r="F1899" s="80" t="s">
        <v>217</v>
      </c>
      <c r="G1899" s="81" t="str">
        <f>+IF(F1899&lt;&gt;"",VLOOKUP(F1899,NIVELES!$A$246:$C$464,3,0),"")</f>
        <v xml:space="preserve"> </v>
      </c>
      <c r="H1899" s="82" t="s">
        <v>1023</v>
      </c>
      <c r="I1899" s="78" t="s">
        <v>2164</v>
      </c>
      <c r="J1899" s="78" t="s">
        <v>2165</v>
      </c>
      <c r="K1899" s="78" t="s">
        <v>2166</v>
      </c>
      <c r="L1899" s="78" t="s">
        <v>1791</v>
      </c>
      <c r="M1899" s="78" t="s">
        <v>1791</v>
      </c>
      <c r="N1899" s="78" t="s">
        <v>1791</v>
      </c>
      <c r="O1899" s="78" t="s">
        <v>2664</v>
      </c>
      <c r="P1899" s="82">
        <v>12</v>
      </c>
      <c r="Q1899" s="78" t="s">
        <v>2829</v>
      </c>
      <c r="R1899" s="82">
        <v>1</v>
      </c>
      <c r="S1899" s="82">
        <v>1</v>
      </c>
      <c r="T1899" s="82">
        <v>1</v>
      </c>
      <c r="U1899" s="82">
        <v>1</v>
      </c>
      <c r="V1899" s="82">
        <v>1</v>
      </c>
      <c r="W1899" s="82">
        <v>1</v>
      </c>
      <c r="X1899" s="82">
        <v>1</v>
      </c>
      <c r="Y1899" s="82">
        <v>1</v>
      </c>
      <c r="Z1899" s="82">
        <v>1</v>
      </c>
      <c r="AA1899" s="82">
        <v>1</v>
      </c>
      <c r="AB1899" s="82">
        <v>1</v>
      </c>
      <c r="AC1899" s="82">
        <v>1</v>
      </c>
      <c r="AD1899" s="85" t="str">
        <f>IF(A1899&lt;&gt;"",IF(D1899="DIRECCIÓN_DE_TRANSFERENCIAS","280 0031",VLOOKUP(C1899,NIVELES!$A$14:$B$105,2,0)),"")</f>
        <v>280 4330</v>
      </c>
      <c r="AE1899" s="86" t="s">
        <v>322</v>
      </c>
      <c r="AF1899" s="86" t="s">
        <v>369</v>
      </c>
      <c r="AG1899" s="79" t="str">
        <f>+IF(AF1899&lt;&gt;"",VLOOKUP(AF1899,NIVELES!$A$666:$B$673,2,0),"")</f>
        <v>ADMINISTRACIÓN_CENTRAL</v>
      </c>
      <c r="AH1899" s="78" t="s">
        <v>322</v>
      </c>
      <c r="AI1899" s="79" t="str">
        <f>IF(AH1899&lt;&gt;"",VLOOKUP(CONCATENATE(AG1899,AH1899),NIVELES!$B$676:$C$745,2,0),"")</f>
        <v>Administración De La Gestión Administrativa Financiera</v>
      </c>
      <c r="AJ1899" s="78" t="s">
        <v>517</v>
      </c>
      <c r="AK1899" s="79" t="str">
        <f>+IF(AJ1899&lt;&gt;"",VLOOKUP(AJ1899,NIVELES!$A$816:$B$892,2,0),"")</f>
        <v>NO APLICA</v>
      </c>
      <c r="AL1899" s="78" t="s">
        <v>553</v>
      </c>
      <c r="AM1899" s="78">
        <v>510304</v>
      </c>
      <c r="AN1899" s="79" t="str">
        <f>IF(AM1899&lt;&gt;"",+VLOOKUP(AM1899,NIVELES!$A$1652:$B$2466,2,0),"")</f>
        <v>Compensación por Transporte</v>
      </c>
      <c r="AO1899" s="87">
        <v>720</v>
      </c>
      <c r="AP1899" s="88"/>
      <c r="AQ1899" s="88"/>
      <c r="AR1899" s="88">
        <v>72</v>
      </c>
      <c r="AS1899" s="88">
        <v>72</v>
      </c>
      <c r="AT1899" s="88">
        <v>72</v>
      </c>
      <c r="AU1899" s="88">
        <v>72</v>
      </c>
      <c r="AV1899" s="88">
        <v>72</v>
      </c>
      <c r="AW1899" s="88">
        <v>72</v>
      </c>
      <c r="AX1899" s="88">
        <v>72</v>
      </c>
      <c r="AY1899" s="88">
        <v>72</v>
      </c>
      <c r="AZ1899" s="88">
        <v>72</v>
      </c>
      <c r="BA1899" s="88">
        <v>72</v>
      </c>
      <c r="BB1899" s="89">
        <f t="shared" si="115"/>
        <v>720</v>
      </c>
      <c r="BC1899" s="90" t="str">
        <f t="shared" si="114"/>
        <v>OK</v>
      </c>
      <c r="BD1899" s="91" t="str">
        <f t="shared" si="116"/>
        <v xml:space="preserve">                  </v>
      </c>
      <c r="BE1899" s="92">
        <f t="shared" si="117"/>
        <v>12</v>
      </c>
    </row>
    <row r="1900" spans="1:57" s="74" customFormat="1" ht="50.1" customHeight="1" x14ac:dyDescent="0.2">
      <c r="A1900" s="78" t="s">
        <v>55</v>
      </c>
      <c r="B1900" s="78" t="s">
        <v>59</v>
      </c>
      <c r="C1900" s="78" t="s">
        <v>1034</v>
      </c>
      <c r="D1900" s="78" t="s">
        <v>575</v>
      </c>
      <c r="E1900" s="79" t="str">
        <f>+IF(C1900&lt;&gt;"",VLOOKUP(MID(C1900,18,5),NIVELES!$A$133:$B$213,2,0),"")</f>
        <v>MANABÍ</v>
      </c>
      <c r="F1900" s="80" t="s">
        <v>217</v>
      </c>
      <c r="G1900" s="81" t="str">
        <f>+IF(F1900&lt;&gt;"",VLOOKUP(F1900,NIVELES!$A$246:$C$464,3,0),"")</f>
        <v xml:space="preserve"> </v>
      </c>
      <c r="H1900" s="82" t="s">
        <v>1023</v>
      </c>
      <c r="I1900" s="78" t="s">
        <v>2164</v>
      </c>
      <c r="J1900" s="78" t="s">
        <v>2165</v>
      </c>
      <c r="K1900" s="78" t="s">
        <v>2166</v>
      </c>
      <c r="L1900" s="78" t="s">
        <v>1791</v>
      </c>
      <c r="M1900" s="78" t="s">
        <v>1791</v>
      </c>
      <c r="N1900" s="78" t="s">
        <v>1791</v>
      </c>
      <c r="O1900" s="78" t="s">
        <v>2664</v>
      </c>
      <c r="P1900" s="82">
        <v>12</v>
      </c>
      <c r="Q1900" s="78" t="s">
        <v>2829</v>
      </c>
      <c r="R1900" s="82">
        <v>1</v>
      </c>
      <c r="S1900" s="82">
        <v>1</v>
      </c>
      <c r="T1900" s="82">
        <v>1</v>
      </c>
      <c r="U1900" s="82">
        <v>1</v>
      </c>
      <c r="V1900" s="82">
        <v>1</v>
      </c>
      <c r="W1900" s="82">
        <v>1</v>
      </c>
      <c r="X1900" s="82">
        <v>1</v>
      </c>
      <c r="Y1900" s="82">
        <v>1</v>
      </c>
      <c r="Z1900" s="82">
        <v>1</v>
      </c>
      <c r="AA1900" s="82">
        <v>1</v>
      </c>
      <c r="AB1900" s="82">
        <v>1</v>
      </c>
      <c r="AC1900" s="82">
        <v>1</v>
      </c>
      <c r="AD1900" s="85" t="str">
        <f>IF(A1900&lt;&gt;"",IF(D1900="DIRECCIÓN_DE_TRANSFERENCIAS","280 0031",VLOOKUP(C1900,NIVELES!$A$14:$B$105,2,0)),"")</f>
        <v>280 4330</v>
      </c>
      <c r="AE1900" s="86" t="s">
        <v>322</v>
      </c>
      <c r="AF1900" s="86" t="s">
        <v>369</v>
      </c>
      <c r="AG1900" s="79" t="str">
        <f>+IF(AF1900&lt;&gt;"",VLOOKUP(AF1900,NIVELES!$A$666:$B$673,2,0),"")</f>
        <v>ADMINISTRACIÓN_CENTRAL</v>
      </c>
      <c r="AH1900" s="78" t="s">
        <v>322</v>
      </c>
      <c r="AI1900" s="79" t="str">
        <f>IF(AH1900&lt;&gt;"",VLOOKUP(CONCATENATE(AG1900,AH1900),NIVELES!$B$676:$C$745,2,0),"")</f>
        <v>Administración De La Gestión Administrativa Financiera</v>
      </c>
      <c r="AJ1900" s="78" t="s">
        <v>517</v>
      </c>
      <c r="AK1900" s="79" t="str">
        <f>+IF(AJ1900&lt;&gt;"",VLOOKUP(AJ1900,NIVELES!$A$816:$B$892,2,0),"")</f>
        <v>NO APLICA</v>
      </c>
      <c r="AL1900" s="78" t="s">
        <v>553</v>
      </c>
      <c r="AM1900" s="78">
        <v>510306</v>
      </c>
      <c r="AN1900" s="79" t="str">
        <f>IF(AM1900&lt;&gt;"",+VLOOKUP(AM1900,NIVELES!$A$1652:$B$2466,2,0),"")</f>
        <v>Alimentación</v>
      </c>
      <c r="AO1900" s="87">
        <v>5040</v>
      </c>
      <c r="AP1900" s="88"/>
      <c r="AQ1900" s="88"/>
      <c r="AR1900" s="88">
        <v>504</v>
      </c>
      <c r="AS1900" s="88">
        <v>504</v>
      </c>
      <c r="AT1900" s="88">
        <v>504</v>
      </c>
      <c r="AU1900" s="88">
        <v>504</v>
      </c>
      <c r="AV1900" s="88">
        <v>504</v>
      </c>
      <c r="AW1900" s="88">
        <v>504</v>
      </c>
      <c r="AX1900" s="88">
        <v>504</v>
      </c>
      <c r="AY1900" s="88">
        <v>504</v>
      </c>
      <c r="AZ1900" s="88">
        <v>504</v>
      </c>
      <c r="BA1900" s="88">
        <v>504</v>
      </c>
      <c r="BB1900" s="89">
        <f t="shared" si="115"/>
        <v>5040</v>
      </c>
      <c r="BC1900" s="90" t="str">
        <f t="shared" si="114"/>
        <v>OK</v>
      </c>
      <c r="BD1900" s="91" t="str">
        <f t="shared" si="116"/>
        <v xml:space="preserve">                  </v>
      </c>
      <c r="BE1900" s="92">
        <f t="shared" si="117"/>
        <v>12</v>
      </c>
    </row>
    <row r="1901" spans="1:57" s="74" customFormat="1" ht="50.1" customHeight="1" x14ac:dyDescent="0.2">
      <c r="A1901" s="78" t="s">
        <v>55</v>
      </c>
      <c r="B1901" s="78" t="s">
        <v>59</v>
      </c>
      <c r="C1901" s="78" t="s">
        <v>1034</v>
      </c>
      <c r="D1901" s="78" t="s">
        <v>575</v>
      </c>
      <c r="E1901" s="79" t="str">
        <f>+IF(C1901&lt;&gt;"",VLOOKUP(MID(C1901,18,5),NIVELES!$A$133:$B$213,2,0),"")</f>
        <v>MANABÍ</v>
      </c>
      <c r="F1901" s="80" t="s">
        <v>217</v>
      </c>
      <c r="G1901" s="81" t="str">
        <f>+IF(F1901&lt;&gt;"",VLOOKUP(F1901,NIVELES!$A$246:$C$464,3,0),"")</f>
        <v xml:space="preserve"> </v>
      </c>
      <c r="H1901" s="82" t="s">
        <v>1023</v>
      </c>
      <c r="I1901" s="78" t="s">
        <v>2164</v>
      </c>
      <c r="J1901" s="78" t="s">
        <v>2165</v>
      </c>
      <c r="K1901" s="78" t="s">
        <v>2166</v>
      </c>
      <c r="L1901" s="78" t="s">
        <v>1791</v>
      </c>
      <c r="M1901" s="78" t="s">
        <v>1791</v>
      </c>
      <c r="N1901" s="78" t="s">
        <v>1791</v>
      </c>
      <c r="O1901" s="78" t="s">
        <v>2664</v>
      </c>
      <c r="P1901" s="82">
        <v>12</v>
      </c>
      <c r="Q1901" s="78" t="s">
        <v>2829</v>
      </c>
      <c r="R1901" s="82">
        <v>1</v>
      </c>
      <c r="S1901" s="82">
        <v>1</v>
      </c>
      <c r="T1901" s="82">
        <v>1</v>
      </c>
      <c r="U1901" s="82">
        <v>1</v>
      </c>
      <c r="V1901" s="82">
        <v>1</v>
      </c>
      <c r="W1901" s="82">
        <v>1</v>
      </c>
      <c r="X1901" s="82">
        <v>1</v>
      </c>
      <c r="Y1901" s="82">
        <v>1</v>
      </c>
      <c r="Z1901" s="82">
        <v>1</v>
      </c>
      <c r="AA1901" s="82">
        <v>1</v>
      </c>
      <c r="AB1901" s="82">
        <v>1</v>
      </c>
      <c r="AC1901" s="82">
        <v>1</v>
      </c>
      <c r="AD1901" s="85" t="str">
        <f>IF(A1901&lt;&gt;"",IF(D1901="DIRECCIÓN_DE_TRANSFERENCIAS","280 0031",VLOOKUP(C1901,NIVELES!$A$14:$B$105,2,0)),"")</f>
        <v>280 4330</v>
      </c>
      <c r="AE1901" s="86" t="s">
        <v>322</v>
      </c>
      <c r="AF1901" s="86" t="s">
        <v>369</v>
      </c>
      <c r="AG1901" s="79" t="str">
        <f>+IF(AF1901&lt;&gt;"",VLOOKUP(AF1901,NIVELES!$A$666:$B$673,2,0),"")</f>
        <v>ADMINISTRACIÓN_CENTRAL</v>
      </c>
      <c r="AH1901" s="78" t="s">
        <v>322</v>
      </c>
      <c r="AI1901" s="79" t="str">
        <f>IF(AH1901&lt;&gt;"",VLOOKUP(CONCATENATE(AG1901,AH1901),NIVELES!$B$676:$C$745,2,0),"")</f>
        <v>Administración De La Gestión Administrativa Financiera</v>
      </c>
      <c r="AJ1901" s="78" t="s">
        <v>517</v>
      </c>
      <c r="AK1901" s="79" t="str">
        <f>+IF(AJ1901&lt;&gt;"",VLOOKUP(AJ1901,NIVELES!$A$816:$B$892,2,0),"")</f>
        <v>NO APLICA</v>
      </c>
      <c r="AL1901" s="78" t="s">
        <v>553</v>
      </c>
      <c r="AM1901" s="78">
        <v>510401</v>
      </c>
      <c r="AN1901" s="79" t="str">
        <f>IF(AM1901&lt;&gt;"",+VLOOKUP(AM1901,NIVELES!$A$1652:$B$2466,2,0),"")</f>
        <v>Por Cargas Familiares</v>
      </c>
      <c r="AO1901" s="87">
        <v>463.14</v>
      </c>
      <c r="AP1901" s="88"/>
      <c r="AQ1901" s="88"/>
      <c r="AR1901" s="88">
        <v>46.31</v>
      </c>
      <c r="AS1901" s="88">
        <v>46.31</v>
      </c>
      <c r="AT1901" s="88">
        <v>46.31</v>
      </c>
      <c r="AU1901" s="88">
        <v>46.31</v>
      </c>
      <c r="AV1901" s="88">
        <v>46.31</v>
      </c>
      <c r="AW1901" s="88">
        <v>46.31</v>
      </c>
      <c r="AX1901" s="88">
        <v>46.32</v>
      </c>
      <c r="AY1901" s="88">
        <v>46.32</v>
      </c>
      <c r="AZ1901" s="88">
        <v>46.32</v>
      </c>
      <c r="BA1901" s="88">
        <v>46.32</v>
      </c>
      <c r="BB1901" s="89">
        <f t="shared" si="115"/>
        <v>463.14</v>
      </c>
      <c r="BC1901" s="90" t="str">
        <f t="shared" si="114"/>
        <v>OK</v>
      </c>
      <c r="BD1901" s="91" t="str">
        <f t="shared" si="116"/>
        <v xml:space="preserve">                  </v>
      </c>
      <c r="BE1901" s="92">
        <f t="shared" si="117"/>
        <v>12</v>
      </c>
    </row>
    <row r="1902" spans="1:57" s="74" customFormat="1" ht="50.1" customHeight="1" x14ac:dyDescent="0.2">
      <c r="A1902" s="78" t="s">
        <v>55</v>
      </c>
      <c r="B1902" s="78" t="s">
        <v>59</v>
      </c>
      <c r="C1902" s="78" t="s">
        <v>1034</v>
      </c>
      <c r="D1902" s="78" t="s">
        <v>575</v>
      </c>
      <c r="E1902" s="79" t="str">
        <f>+IF(C1902&lt;&gt;"",VLOOKUP(MID(C1902,18,5),NIVELES!$A$133:$B$213,2,0),"")</f>
        <v>MANABÍ</v>
      </c>
      <c r="F1902" s="80" t="s">
        <v>217</v>
      </c>
      <c r="G1902" s="81" t="str">
        <f>+IF(F1902&lt;&gt;"",VLOOKUP(F1902,NIVELES!$A$246:$C$464,3,0),"")</f>
        <v xml:space="preserve"> </v>
      </c>
      <c r="H1902" s="82" t="s">
        <v>1023</v>
      </c>
      <c r="I1902" s="78" t="s">
        <v>2164</v>
      </c>
      <c r="J1902" s="78" t="s">
        <v>2165</v>
      </c>
      <c r="K1902" s="78" t="s">
        <v>2166</v>
      </c>
      <c r="L1902" s="78" t="s">
        <v>1791</v>
      </c>
      <c r="M1902" s="78" t="s">
        <v>1791</v>
      </c>
      <c r="N1902" s="78" t="s">
        <v>1791</v>
      </c>
      <c r="O1902" s="78" t="s">
        <v>2664</v>
      </c>
      <c r="P1902" s="82">
        <v>12</v>
      </c>
      <c r="Q1902" s="78" t="s">
        <v>2829</v>
      </c>
      <c r="R1902" s="82">
        <v>1</v>
      </c>
      <c r="S1902" s="82">
        <v>1</v>
      </c>
      <c r="T1902" s="82">
        <v>1</v>
      </c>
      <c r="U1902" s="82">
        <v>1</v>
      </c>
      <c r="V1902" s="82">
        <v>1</v>
      </c>
      <c r="W1902" s="82">
        <v>1</v>
      </c>
      <c r="X1902" s="82">
        <v>1</v>
      </c>
      <c r="Y1902" s="82">
        <v>1</v>
      </c>
      <c r="Z1902" s="82">
        <v>1</v>
      </c>
      <c r="AA1902" s="82">
        <v>1</v>
      </c>
      <c r="AB1902" s="82">
        <v>1</v>
      </c>
      <c r="AC1902" s="82">
        <v>1</v>
      </c>
      <c r="AD1902" s="85" t="str">
        <f>IF(A1902&lt;&gt;"",IF(D1902="DIRECCIÓN_DE_TRANSFERENCIAS","280 0031",VLOOKUP(C1902,NIVELES!$A$14:$B$105,2,0)),"")</f>
        <v>280 4330</v>
      </c>
      <c r="AE1902" s="86" t="s">
        <v>322</v>
      </c>
      <c r="AF1902" s="86" t="s">
        <v>369</v>
      </c>
      <c r="AG1902" s="79" t="str">
        <f>+IF(AF1902&lt;&gt;"",VLOOKUP(AF1902,NIVELES!$A$666:$B$673,2,0),"")</f>
        <v>ADMINISTRACIÓN_CENTRAL</v>
      </c>
      <c r="AH1902" s="78" t="s">
        <v>322</v>
      </c>
      <c r="AI1902" s="79" t="str">
        <f>IF(AH1902&lt;&gt;"",VLOOKUP(CONCATENATE(AG1902,AH1902),NIVELES!$B$676:$C$745,2,0),"")</f>
        <v>Administración De La Gestión Administrativa Financiera</v>
      </c>
      <c r="AJ1902" s="78" t="s">
        <v>517</v>
      </c>
      <c r="AK1902" s="79" t="str">
        <f>+IF(AJ1902&lt;&gt;"",VLOOKUP(AJ1902,NIVELES!$A$816:$B$892,2,0),"")</f>
        <v>NO APLICA</v>
      </c>
      <c r="AL1902" s="78" t="s">
        <v>553</v>
      </c>
      <c r="AM1902" s="78">
        <v>510408</v>
      </c>
      <c r="AN1902" s="79" t="str">
        <f>IF(AM1902&lt;&gt;"",+VLOOKUP(AM1902,NIVELES!$A$1652:$B$2466,2,0),"")</f>
        <v>Subsidio de Antigüedad</v>
      </c>
      <c r="AO1902" s="87">
        <v>1019.58</v>
      </c>
      <c r="AP1902" s="88"/>
      <c r="AQ1902" s="88"/>
      <c r="AR1902" s="88">
        <v>101.95</v>
      </c>
      <c r="AS1902" s="88">
        <v>101.95</v>
      </c>
      <c r="AT1902" s="88">
        <v>101.95</v>
      </c>
      <c r="AU1902" s="88">
        <v>101.95</v>
      </c>
      <c r="AV1902" s="88">
        <v>101.95</v>
      </c>
      <c r="AW1902" s="88">
        <v>101.95</v>
      </c>
      <c r="AX1902" s="88">
        <v>101.97</v>
      </c>
      <c r="AY1902" s="88">
        <v>101.97</v>
      </c>
      <c r="AZ1902" s="88">
        <v>101.97</v>
      </c>
      <c r="BA1902" s="88">
        <v>101.97</v>
      </c>
      <c r="BB1902" s="89">
        <f t="shared" si="115"/>
        <v>1019.5800000000002</v>
      </c>
      <c r="BC1902" s="90" t="str">
        <f t="shared" si="114"/>
        <v>OK</v>
      </c>
      <c r="BD1902" s="91" t="str">
        <f t="shared" si="116"/>
        <v xml:space="preserve">                  </v>
      </c>
      <c r="BE1902" s="92">
        <f t="shared" si="117"/>
        <v>12</v>
      </c>
    </row>
    <row r="1903" spans="1:57" s="74" customFormat="1" ht="50.1" customHeight="1" x14ac:dyDescent="0.2">
      <c r="A1903" s="78" t="s">
        <v>55</v>
      </c>
      <c r="B1903" s="78" t="s">
        <v>59</v>
      </c>
      <c r="C1903" s="78" t="s">
        <v>1034</v>
      </c>
      <c r="D1903" s="78" t="s">
        <v>575</v>
      </c>
      <c r="E1903" s="79" t="str">
        <f>+IF(C1903&lt;&gt;"",VLOOKUP(MID(C1903,18,5),NIVELES!$A$133:$B$213,2,0),"")</f>
        <v>MANABÍ</v>
      </c>
      <c r="F1903" s="80" t="s">
        <v>217</v>
      </c>
      <c r="G1903" s="81" t="str">
        <f>+IF(F1903&lt;&gt;"",VLOOKUP(F1903,NIVELES!$A$246:$C$464,3,0),"")</f>
        <v xml:space="preserve"> </v>
      </c>
      <c r="H1903" s="82" t="s">
        <v>1023</v>
      </c>
      <c r="I1903" s="78" t="s">
        <v>2164</v>
      </c>
      <c r="J1903" s="78" t="s">
        <v>2165</v>
      </c>
      <c r="K1903" s="78" t="s">
        <v>2166</v>
      </c>
      <c r="L1903" s="78" t="s">
        <v>1791</v>
      </c>
      <c r="M1903" s="78" t="s">
        <v>1791</v>
      </c>
      <c r="N1903" s="78" t="s">
        <v>1791</v>
      </c>
      <c r="O1903" s="78" t="s">
        <v>2828</v>
      </c>
      <c r="P1903" s="82">
        <v>12</v>
      </c>
      <c r="Q1903" s="78" t="s">
        <v>2829</v>
      </c>
      <c r="R1903" s="82">
        <v>1</v>
      </c>
      <c r="S1903" s="82">
        <v>1</v>
      </c>
      <c r="T1903" s="82">
        <v>1</v>
      </c>
      <c r="U1903" s="82">
        <v>1</v>
      </c>
      <c r="V1903" s="82">
        <v>1</v>
      </c>
      <c r="W1903" s="82">
        <v>1</v>
      </c>
      <c r="X1903" s="82">
        <v>1</v>
      </c>
      <c r="Y1903" s="82">
        <v>1</v>
      </c>
      <c r="Z1903" s="82">
        <v>1</v>
      </c>
      <c r="AA1903" s="82">
        <v>1</v>
      </c>
      <c r="AB1903" s="82">
        <v>1</v>
      </c>
      <c r="AC1903" s="82">
        <v>1</v>
      </c>
      <c r="AD1903" s="85" t="str">
        <f>IF(A1903&lt;&gt;"",IF(D1903="DIRECCIÓN_DE_TRANSFERENCIAS","280 0031",VLOOKUP(C1903,NIVELES!$A$14:$B$105,2,0)),"")</f>
        <v>280 4330</v>
      </c>
      <c r="AE1903" s="86" t="s">
        <v>322</v>
      </c>
      <c r="AF1903" s="86" t="s">
        <v>369</v>
      </c>
      <c r="AG1903" s="79" t="str">
        <f>+IF(AF1903&lt;&gt;"",VLOOKUP(AF1903,NIVELES!$A$666:$B$673,2,0),"")</f>
        <v>ADMINISTRACIÓN_CENTRAL</v>
      </c>
      <c r="AH1903" s="78" t="s">
        <v>322</v>
      </c>
      <c r="AI1903" s="79" t="str">
        <f>IF(AH1903&lt;&gt;"",VLOOKUP(CONCATENATE(AG1903,AH1903),NIVELES!$B$676:$C$745,2,0),"")</f>
        <v>Administración De La Gestión Administrativa Financiera</v>
      </c>
      <c r="AJ1903" s="78" t="s">
        <v>517</v>
      </c>
      <c r="AK1903" s="79" t="str">
        <f>+IF(AJ1903&lt;&gt;"",VLOOKUP(AJ1903,NIVELES!$A$816:$B$892,2,0),"")</f>
        <v>NO APLICA</v>
      </c>
      <c r="AL1903" s="78" t="s">
        <v>553</v>
      </c>
      <c r="AM1903" s="78">
        <v>510510</v>
      </c>
      <c r="AN1903" s="79" t="str">
        <f>IF(AM1903&lt;&gt;"",+VLOOKUP(AM1903,NIVELES!$A$1652:$B$2466,2,0),"")</f>
        <v>Servicios Personales por Contrato</v>
      </c>
      <c r="AO1903" s="87">
        <v>155309</v>
      </c>
      <c r="AP1903" s="88">
        <v>12942.41</v>
      </c>
      <c r="AQ1903" s="88">
        <v>12942.41</v>
      </c>
      <c r="AR1903" s="88">
        <v>12942.41</v>
      </c>
      <c r="AS1903" s="88">
        <v>12942.41</v>
      </c>
      <c r="AT1903" s="88">
        <v>12942.42</v>
      </c>
      <c r="AU1903" s="88">
        <v>12942.42</v>
      </c>
      <c r="AV1903" s="88">
        <v>12942.42</v>
      </c>
      <c r="AW1903" s="88">
        <v>12942.42</v>
      </c>
      <c r="AX1903" s="88">
        <v>12942.42</v>
      </c>
      <c r="AY1903" s="88">
        <v>12942.42</v>
      </c>
      <c r="AZ1903" s="88">
        <v>12942.42</v>
      </c>
      <c r="BA1903" s="88">
        <v>12942.42</v>
      </c>
      <c r="BB1903" s="89">
        <f t="shared" si="115"/>
        <v>155309</v>
      </c>
      <c r="BC1903" s="90" t="str">
        <f t="shared" si="114"/>
        <v>OK</v>
      </c>
      <c r="BD1903" s="91" t="str">
        <f t="shared" si="116"/>
        <v xml:space="preserve">                  </v>
      </c>
      <c r="BE1903" s="92">
        <f t="shared" si="117"/>
        <v>12</v>
      </c>
    </row>
    <row r="1904" spans="1:57" s="74" customFormat="1" ht="50.1" customHeight="1" x14ac:dyDescent="0.2">
      <c r="A1904" s="78" t="s">
        <v>55</v>
      </c>
      <c r="B1904" s="78" t="s">
        <v>59</v>
      </c>
      <c r="C1904" s="78" t="s">
        <v>1034</v>
      </c>
      <c r="D1904" s="78" t="s">
        <v>575</v>
      </c>
      <c r="E1904" s="79" t="str">
        <f>+IF(C1904&lt;&gt;"",VLOOKUP(MID(C1904,18,5),NIVELES!$A$133:$B$213,2,0),"")</f>
        <v>MANABÍ</v>
      </c>
      <c r="F1904" s="80" t="s">
        <v>217</v>
      </c>
      <c r="G1904" s="81" t="str">
        <f>+IF(F1904&lt;&gt;"",VLOOKUP(F1904,NIVELES!$A$246:$C$464,3,0),"")</f>
        <v xml:space="preserve"> </v>
      </c>
      <c r="H1904" s="82" t="s">
        <v>1023</v>
      </c>
      <c r="I1904" s="78" t="s">
        <v>2164</v>
      </c>
      <c r="J1904" s="78" t="s">
        <v>2165</v>
      </c>
      <c r="K1904" s="78" t="s">
        <v>2166</v>
      </c>
      <c r="L1904" s="78" t="s">
        <v>1791</v>
      </c>
      <c r="M1904" s="78" t="s">
        <v>1791</v>
      </c>
      <c r="N1904" s="78" t="s">
        <v>1791</v>
      </c>
      <c r="O1904" s="78" t="s">
        <v>2828</v>
      </c>
      <c r="P1904" s="82">
        <v>12</v>
      </c>
      <c r="Q1904" s="78" t="s">
        <v>2829</v>
      </c>
      <c r="R1904" s="82">
        <v>1</v>
      </c>
      <c r="S1904" s="82">
        <v>1</v>
      </c>
      <c r="T1904" s="82">
        <v>1</v>
      </c>
      <c r="U1904" s="82">
        <v>1</v>
      </c>
      <c r="V1904" s="82">
        <v>1</v>
      </c>
      <c r="W1904" s="82">
        <v>1</v>
      </c>
      <c r="X1904" s="82">
        <v>1</v>
      </c>
      <c r="Y1904" s="82">
        <v>1</v>
      </c>
      <c r="Z1904" s="82">
        <v>1</v>
      </c>
      <c r="AA1904" s="82">
        <v>1</v>
      </c>
      <c r="AB1904" s="82">
        <v>1</v>
      </c>
      <c r="AC1904" s="82">
        <v>1</v>
      </c>
      <c r="AD1904" s="85" t="str">
        <f>IF(A1904&lt;&gt;"",IF(D1904="DIRECCIÓN_DE_TRANSFERENCIAS","280 0031",VLOOKUP(C1904,NIVELES!$A$14:$B$105,2,0)),"")</f>
        <v>280 4330</v>
      </c>
      <c r="AE1904" s="86" t="s">
        <v>322</v>
      </c>
      <c r="AF1904" s="86" t="s">
        <v>369</v>
      </c>
      <c r="AG1904" s="79" t="str">
        <f>+IF(AF1904&lt;&gt;"",VLOOKUP(AF1904,NIVELES!$A$666:$B$673,2,0),"")</f>
        <v>ADMINISTRACIÓN_CENTRAL</v>
      </c>
      <c r="AH1904" s="78" t="s">
        <v>322</v>
      </c>
      <c r="AI1904" s="79" t="str">
        <f>IF(AH1904&lt;&gt;"",VLOOKUP(CONCATENATE(AG1904,AH1904),NIVELES!$B$676:$C$745,2,0),"")</f>
        <v>Administración De La Gestión Administrativa Financiera</v>
      </c>
      <c r="AJ1904" s="78" t="s">
        <v>517</v>
      </c>
      <c r="AK1904" s="79" t="str">
        <f>+IF(AJ1904&lt;&gt;"",VLOOKUP(AJ1904,NIVELES!$A$816:$B$892,2,0),"")</f>
        <v>NO APLICA</v>
      </c>
      <c r="AL1904" s="78" t="s">
        <v>553</v>
      </c>
      <c r="AM1904" s="78">
        <v>510601</v>
      </c>
      <c r="AN1904" s="79" t="str">
        <f>IF(AM1904&lt;&gt;"",+VLOOKUP(AM1904,NIVELES!$A$1652:$B$2466,2,0),"")</f>
        <v>Aporte Patronal</v>
      </c>
      <c r="AO1904" s="87">
        <v>27464.14</v>
      </c>
      <c r="AP1904" s="88">
        <v>2288.6799999999998</v>
      </c>
      <c r="AQ1904" s="88">
        <v>2288.6799999999998</v>
      </c>
      <c r="AR1904" s="88">
        <v>2288.6799999999998</v>
      </c>
      <c r="AS1904" s="88">
        <v>2288.6799999999998</v>
      </c>
      <c r="AT1904" s="88">
        <v>2288.6799999999998</v>
      </c>
      <c r="AU1904" s="88">
        <v>2288.6799999999998</v>
      </c>
      <c r="AV1904" s="88">
        <v>2288.6799999999998</v>
      </c>
      <c r="AW1904" s="88">
        <v>2288.6799999999998</v>
      </c>
      <c r="AX1904" s="88">
        <v>2288.6799999999998</v>
      </c>
      <c r="AY1904" s="88">
        <v>2288.6799999999998</v>
      </c>
      <c r="AZ1904" s="88">
        <v>2288.67</v>
      </c>
      <c r="BA1904" s="88">
        <v>2288.67</v>
      </c>
      <c r="BB1904" s="89">
        <f t="shared" si="115"/>
        <v>27464.14</v>
      </c>
      <c r="BC1904" s="90" t="str">
        <f t="shared" si="114"/>
        <v>OK</v>
      </c>
      <c r="BD1904" s="91" t="str">
        <f t="shared" si="116"/>
        <v xml:space="preserve">                  </v>
      </c>
      <c r="BE1904" s="92">
        <f t="shared" si="117"/>
        <v>12</v>
      </c>
    </row>
    <row r="1905" spans="1:57" s="74" customFormat="1" ht="50.1" customHeight="1" x14ac:dyDescent="0.2">
      <c r="A1905" s="78" t="s">
        <v>55</v>
      </c>
      <c r="B1905" s="78" t="s">
        <v>59</v>
      </c>
      <c r="C1905" s="78" t="s">
        <v>1034</v>
      </c>
      <c r="D1905" s="78" t="s">
        <v>575</v>
      </c>
      <c r="E1905" s="79" t="str">
        <f>+IF(C1905&lt;&gt;"",VLOOKUP(MID(C1905,18,5),NIVELES!$A$133:$B$213,2,0),"")</f>
        <v>MANABÍ</v>
      </c>
      <c r="F1905" s="80" t="s">
        <v>217</v>
      </c>
      <c r="G1905" s="81" t="str">
        <f>+IF(F1905&lt;&gt;"",VLOOKUP(F1905,NIVELES!$A$246:$C$464,3,0),"")</f>
        <v xml:space="preserve"> </v>
      </c>
      <c r="H1905" s="82" t="s">
        <v>1023</v>
      </c>
      <c r="I1905" s="78" t="s">
        <v>2164</v>
      </c>
      <c r="J1905" s="78" t="s">
        <v>2165</v>
      </c>
      <c r="K1905" s="78" t="s">
        <v>2166</v>
      </c>
      <c r="L1905" s="78" t="s">
        <v>1791</v>
      </c>
      <c r="M1905" s="78" t="s">
        <v>1791</v>
      </c>
      <c r="N1905" s="78" t="s">
        <v>1791</v>
      </c>
      <c r="O1905" s="78" t="s">
        <v>2828</v>
      </c>
      <c r="P1905" s="82">
        <v>12</v>
      </c>
      <c r="Q1905" s="78" t="s">
        <v>2829</v>
      </c>
      <c r="R1905" s="82">
        <v>1</v>
      </c>
      <c r="S1905" s="82">
        <v>1</v>
      </c>
      <c r="T1905" s="82">
        <v>1</v>
      </c>
      <c r="U1905" s="82">
        <v>1</v>
      </c>
      <c r="V1905" s="82">
        <v>1</v>
      </c>
      <c r="W1905" s="82">
        <v>1</v>
      </c>
      <c r="X1905" s="82">
        <v>1</v>
      </c>
      <c r="Y1905" s="82">
        <v>1</v>
      </c>
      <c r="Z1905" s="82">
        <v>1</v>
      </c>
      <c r="AA1905" s="82">
        <v>1</v>
      </c>
      <c r="AB1905" s="82">
        <v>1</v>
      </c>
      <c r="AC1905" s="82">
        <v>1</v>
      </c>
      <c r="AD1905" s="85" t="str">
        <f>IF(A1905&lt;&gt;"",IF(D1905="DIRECCIÓN_DE_TRANSFERENCIAS","280 0031",VLOOKUP(C1905,NIVELES!$A$14:$B$105,2,0)),"")</f>
        <v>280 4330</v>
      </c>
      <c r="AE1905" s="86" t="s">
        <v>322</v>
      </c>
      <c r="AF1905" s="86" t="s">
        <v>369</v>
      </c>
      <c r="AG1905" s="79" t="str">
        <f>+IF(AF1905&lt;&gt;"",VLOOKUP(AF1905,NIVELES!$A$666:$B$673,2,0),"")</f>
        <v>ADMINISTRACIÓN_CENTRAL</v>
      </c>
      <c r="AH1905" s="78" t="s">
        <v>322</v>
      </c>
      <c r="AI1905" s="79" t="str">
        <f>IF(AH1905&lt;&gt;"",VLOOKUP(CONCATENATE(AG1905,AH1905),NIVELES!$B$676:$C$745,2,0),"")</f>
        <v>Administración De La Gestión Administrativa Financiera</v>
      </c>
      <c r="AJ1905" s="78" t="s">
        <v>517</v>
      </c>
      <c r="AK1905" s="79" t="str">
        <f>+IF(AJ1905&lt;&gt;"",VLOOKUP(AJ1905,NIVELES!$A$816:$B$892,2,0),"")</f>
        <v>NO APLICA</v>
      </c>
      <c r="AL1905" s="78" t="s">
        <v>553</v>
      </c>
      <c r="AM1905" s="78">
        <v>510602</v>
      </c>
      <c r="AN1905" s="79" t="str">
        <f>IF(AM1905&lt;&gt;"",+VLOOKUP(AM1905,NIVELES!$A$1652:$B$2466,2,0),"")</f>
        <v>Fondo de Reserva</v>
      </c>
      <c r="AO1905" s="87">
        <v>23017.5</v>
      </c>
      <c r="AP1905" s="88">
        <v>1918.13</v>
      </c>
      <c r="AQ1905" s="88">
        <v>1918.13</v>
      </c>
      <c r="AR1905" s="88">
        <v>1918.13</v>
      </c>
      <c r="AS1905" s="88">
        <v>1918.13</v>
      </c>
      <c r="AT1905" s="88">
        <v>1918.13</v>
      </c>
      <c r="AU1905" s="88">
        <v>1918.13</v>
      </c>
      <c r="AV1905" s="88">
        <v>1918.12</v>
      </c>
      <c r="AW1905" s="88">
        <v>1918.12</v>
      </c>
      <c r="AX1905" s="88">
        <v>1918.12</v>
      </c>
      <c r="AY1905" s="88">
        <v>1918.12</v>
      </c>
      <c r="AZ1905" s="88">
        <v>1918.12</v>
      </c>
      <c r="BA1905" s="88">
        <v>1918.12</v>
      </c>
      <c r="BB1905" s="89">
        <f t="shared" si="115"/>
        <v>23017.499999999996</v>
      </c>
      <c r="BC1905" s="90" t="str">
        <f t="shared" si="114"/>
        <v>OK</v>
      </c>
      <c r="BD1905" s="91" t="str">
        <f t="shared" si="116"/>
        <v xml:space="preserve">                  </v>
      </c>
      <c r="BE1905" s="92">
        <f t="shared" si="117"/>
        <v>12</v>
      </c>
    </row>
    <row r="1906" spans="1:57" s="74" customFormat="1" ht="50.1" customHeight="1" x14ac:dyDescent="0.2">
      <c r="A1906" s="78" t="s">
        <v>55</v>
      </c>
      <c r="B1906" s="78" t="s">
        <v>59</v>
      </c>
      <c r="C1906" s="78" t="s">
        <v>1034</v>
      </c>
      <c r="D1906" s="78" t="s">
        <v>575</v>
      </c>
      <c r="E1906" s="79" t="str">
        <f>+IF(C1906&lt;&gt;"",VLOOKUP(MID(C1906,18,5),NIVELES!$A$133:$B$213,2,0),"")</f>
        <v>MANABÍ</v>
      </c>
      <c r="F1906" s="80" t="s">
        <v>217</v>
      </c>
      <c r="G1906" s="81" t="str">
        <f>+IF(F1906&lt;&gt;"",VLOOKUP(F1906,NIVELES!$A$246:$C$464,3,0),"")</f>
        <v xml:space="preserve"> </v>
      </c>
      <c r="H1906" s="82" t="s">
        <v>1023</v>
      </c>
      <c r="I1906" s="78" t="s">
        <v>2173</v>
      </c>
      <c r="J1906" s="78" t="s">
        <v>2165</v>
      </c>
      <c r="K1906" s="78" t="s">
        <v>2166</v>
      </c>
      <c r="L1906" s="78" t="s">
        <v>1791</v>
      </c>
      <c r="M1906" s="78" t="s">
        <v>1791</v>
      </c>
      <c r="N1906" s="78" t="s">
        <v>1791</v>
      </c>
      <c r="O1906" s="78" t="s">
        <v>2174</v>
      </c>
      <c r="P1906" s="82">
        <v>12</v>
      </c>
      <c r="Q1906" s="78" t="s">
        <v>2175</v>
      </c>
      <c r="R1906" s="82">
        <v>1</v>
      </c>
      <c r="S1906" s="82">
        <v>1</v>
      </c>
      <c r="T1906" s="82">
        <v>1</v>
      </c>
      <c r="U1906" s="82">
        <v>1</v>
      </c>
      <c r="V1906" s="82">
        <v>1</v>
      </c>
      <c r="W1906" s="82">
        <v>1</v>
      </c>
      <c r="X1906" s="82">
        <v>1</v>
      </c>
      <c r="Y1906" s="82">
        <v>1</v>
      </c>
      <c r="Z1906" s="82">
        <v>1</v>
      </c>
      <c r="AA1906" s="82">
        <v>1</v>
      </c>
      <c r="AB1906" s="82">
        <v>1</v>
      </c>
      <c r="AC1906" s="82">
        <v>1</v>
      </c>
      <c r="AD1906" s="85" t="str">
        <f>IF(A1906&lt;&gt;"",IF(D1906="DIRECCIÓN_DE_TRANSFERENCIAS","280 0031",VLOOKUP(C1906,NIVELES!$A$14:$B$105,2,0)),"")</f>
        <v>280 4330</v>
      </c>
      <c r="AE1906" s="86" t="s">
        <v>322</v>
      </c>
      <c r="AF1906" s="86" t="s">
        <v>369</v>
      </c>
      <c r="AG1906" s="79" t="str">
        <f>+IF(AF1906&lt;&gt;"",VLOOKUP(AF1906,NIVELES!$A$666:$B$673,2,0),"")</f>
        <v>ADMINISTRACIÓN_CENTRAL</v>
      </c>
      <c r="AH1906" s="78" t="s">
        <v>322</v>
      </c>
      <c r="AI1906" s="79" t="str">
        <f>IF(AH1906&lt;&gt;"",VLOOKUP(CONCATENATE(AG1906,AH1906),NIVELES!$B$676:$C$745,2,0),"")</f>
        <v>Administración De La Gestión Administrativa Financiera</v>
      </c>
      <c r="AJ1906" s="78" t="s">
        <v>517</v>
      </c>
      <c r="AK1906" s="79" t="str">
        <f>+IF(AJ1906&lt;&gt;"",VLOOKUP(AJ1906,NIVELES!$A$816:$B$892,2,0),"")</f>
        <v>NO APLICA</v>
      </c>
      <c r="AL1906" s="78" t="s">
        <v>554</v>
      </c>
      <c r="AM1906" s="78">
        <v>530101</v>
      </c>
      <c r="AN1906" s="79" t="str">
        <f>IF(AM1906&lt;&gt;"",+VLOOKUP(AM1906,NIVELES!$A$1652:$B$2466,2,0),"")</f>
        <v>Agua Potable</v>
      </c>
      <c r="AO1906" s="87">
        <v>150</v>
      </c>
      <c r="AP1906" s="88">
        <v>12.5</v>
      </c>
      <c r="AQ1906" s="88">
        <v>12.5</v>
      </c>
      <c r="AR1906" s="88">
        <v>12.5</v>
      </c>
      <c r="AS1906" s="88">
        <v>12.5</v>
      </c>
      <c r="AT1906" s="88">
        <v>12.5</v>
      </c>
      <c r="AU1906" s="88">
        <v>12.5</v>
      </c>
      <c r="AV1906" s="88">
        <v>12.5</v>
      </c>
      <c r="AW1906" s="88">
        <v>12.5</v>
      </c>
      <c r="AX1906" s="88">
        <v>12.5</v>
      </c>
      <c r="AY1906" s="88">
        <v>12.5</v>
      </c>
      <c r="AZ1906" s="88">
        <v>12.5</v>
      </c>
      <c r="BA1906" s="88">
        <v>12.5</v>
      </c>
      <c r="BB1906" s="89">
        <f t="shared" si="115"/>
        <v>150</v>
      </c>
      <c r="BC1906" s="90" t="str">
        <f t="shared" si="114"/>
        <v>OK</v>
      </c>
      <c r="BD1906" s="91" t="str">
        <f t="shared" si="116"/>
        <v xml:space="preserve">                  </v>
      </c>
      <c r="BE1906" s="92">
        <f t="shared" si="117"/>
        <v>12</v>
      </c>
    </row>
    <row r="1907" spans="1:57" s="74" customFormat="1" ht="50.1" customHeight="1" x14ac:dyDescent="0.2">
      <c r="A1907" s="78" t="s">
        <v>55</v>
      </c>
      <c r="B1907" s="78" t="s">
        <v>59</v>
      </c>
      <c r="C1907" s="78" t="s">
        <v>1034</v>
      </c>
      <c r="D1907" s="78" t="s">
        <v>575</v>
      </c>
      <c r="E1907" s="79" t="str">
        <f>+IF(C1907&lt;&gt;"",VLOOKUP(MID(C1907,18,5),NIVELES!$A$133:$B$213,2,0),"")</f>
        <v>MANABÍ</v>
      </c>
      <c r="F1907" s="80" t="s">
        <v>217</v>
      </c>
      <c r="G1907" s="81" t="str">
        <f>+IF(F1907&lt;&gt;"",VLOOKUP(F1907,NIVELES!$A$246:$C$464,3,0),"")</f>
        <v xml:space="preserve"> </v>
      </c>
      <c r="H1907" s="82" t="s">
        <v>1023</v>
      </c>
      <c r="I1907" s="78" t="s">
        <v>2173</v>
      </c>
      <c r="J1907" s="78" t="s">
        <v>2165</v>
      </c>
      <c r="K1907" s="78" t="s">
        <v>2166</v>
      </c>
      <c r="L1907" s="78" t="s">
        <v>1791</v>
      </c>
      <c r="M1907" s="78" t="s">
        <v>1791</v>
      </c>
      <c r="N1907" s="78" t="s">
        <v>1791</v>
      </c>
      <c r="O1907" s="78" t="s">
        <v>2174</v>
      </c>
      <c r="P1907" s="82">
        <v>12</v>
      </c>
      <c r="Q1907" s="78" t="s">
        <v>2175</v>
      </c>
      <c r="R1907" s="82">
        <v>1</v>
      </c>
      <c r="S1907" s="82">
        <v>1</v>
      </c>
      <c r="T1907" s="82">
        <v>1</v>
      </c>
      <c r="U1907" s="82">
        <v>1</v>
      </c>
      <c r="V1907" s="82">
        <v>1</v>
      </c>
      <c r="W1907" s="82">
        <v>1</v>
      </c>
      <c r="X1907" s="82">
        <v>1</v>
      </c>
      <c r="Y1907" s="82">
        <v>1</v>
      </c>
      <c r="Z1907" s="82">
        <v>1</v>
      </c>
      <c r="AA1907" s="82">
        <v>1</v>
      </c>
      <c r="AB1907" s="82">
        <v>1</v>
      </c>
      <c r="AC1907" s="82">
        <v>1</v>
      </c>
      <c r="AD1907" s="85" t="str">
        <f>IF(A1907&lt;&gt;"",IF(D1907="DIRECCIÓN_DE_TRANSFERENCIAS","280 0031",VLOOKUP(C1907,NIVELES!$A$14:$B$105,2,0)),"")</f>
        <v>280 4330</v>
      </c>
      <c r="AE1907" s="86" t="s">
        <v>322</v>
      </c>
      <c r="AF1907" s="86" t="s">
        <v>369</v>
      </c>
      <c r="AG1907" s="79" t="str">
        <f>+IF(AF1907&lt;&gt;"",VLOOKUP(AF1907,NIVELES!$A$666:$B$673,2,0),"")</f>
        <v>ADMINISTRACIÓN_CENTRAL</v>
      </c>
      <c r="AH1907" s="78" t="s">
        <v>322</v>
      </c>
      <c r="AI1907" s="79" t="str">
        <f>IF(AH1907&lt;&gt;"",VLOOKUP(CONCATENATE(AG1907,AH1907),NIVELES!$B$676:$C$745,2,0),"")</f>
        <v>Administración De La Gestión Administrativa Financiera</v>
      </c>
      <c r="AJ1907" s="78" t="s">
        <v>517</v>
      </c>
      <c r="AK1907" s="79" t="str">
        <f>+IF(AJ1907&lt;&gt;"",VLOOKUP(AJ1907,NIVELES!$A$816:$B$892,2,0),"")</f>
        <v>NO APLICA</v>
      </c>
      <c r="AL1907" s="78" t="s">
        <v>554</v>
      </c>
      <c r="AM1907" s="78">
        <v>530104</v>
      </c>
      <c r="AN1907" s="79" t="str">
        <f>IF(AM1907&lt;&gt;"",+VLOOKUP(AM1907,NIVELES!$A$1652:$B$2466,2,0),"")</f>
        <v>Energía Eléctrica</v>
      </c>
      <c r="AO1907" s="87">
        <v>1380</v>
      </c>
      <c r="AP1907" s="88">
        <v>115</v>
      </c>
      <c r="AQ1907" s="88">
        <v>115</v>
      </c>
      <c r="AR1907" s="88">
        <v>115</v>
      </c>
      <c r="AS1907" s="88">
        <v>115</v>
      </c>
      <c r="AT1907" s="88">
        <v>115</v>
      </c>
      <c r="AU1907" s="88">
        <v>115</v>
      </c>
      <c r="AV1907" s="88">
        <v>115</v>
      </c>
      <c r="AW1907" s="88">
        <v>115</v>
      </c>
      <c r="AX1907" s="88">
        <v>115</v>
      </c>
      <c r="AY1907" s="88">
        <v>115</v>
      </c>
      <c r="AZ1907" s="88">
        <v>115</v>
      </c>
      <c r="BA1907" s="88">
        <v>115</v>
      </c>
      <c r="BB1907" s="89">
        <f t="shared" si="115"/>
        <v>1380</v>
      </c>
      <c r="BC1907" s="90" t="str">
        <f t="shared" si="114"/>
        <v>OK</v>
      </c>
      <c r="BD1907" s="91" t="str">
        <f t="shared" si="116"/>
        <v xml:space="preserve">                  </v>
      </c>
      <c r="BE1907" s="92">
        <f t="shared" si="117"/>
        <v>12</v>
      </c>
    </row>
    <row r="1908" spans="1:57" s="74" customFormat="1" ht="50.1" customHeight="1" x14ac:dyDescent="0.2">
      <c r="A1908" s="78" t="s">
        <v>55</v>
      </c>
      <c r="B1908" s="78" t="s">
        <v>59</v>
      </c>
      <c r="C1908" s="78" t="s">
        <v>1034</v>
      </c>
      <c r="D1908" s="78" t="s">
        <v>575</v>
      </c>
      <c r="E1908" s="79" t="str">
        <f>+IF(C1908&lt;&gt;"",VLOOKUP(MID(C1908,18,5),NIVELES!$A$133:$B$213,2,0),"")</f>
        <v>MANABÍ</v>
      </c>
      <c r="F1908" s="80" t="s">
        <v>217</v>
      </c>
      <c r="G1908" s="81" t="str">
        <f>+IF(F1908&lt;&gt;"",VLOOKUP(F1908,NIVELES!$A$246:$C$464,3,0),"")</f>
        <v xml:space="preserve"> </v>
      </c>
      <c r="H1908" s="82" t="s">
        <v>1023</v>
      </c>
      <c r="I1908" s="78" t="s">
        <v>2173</v>
      </c>
      <c r="J1908" s="78" t="s">
        <v>2165</v>
      </c>
      <c r="K1908" s="78" t="s">
        <v>2166</v>
      </c>
      <c r="L1908" s="78" t="s">
        <v>1791</v>
      </c>
      <c r="M1908" s="78" t="s">
        <v>1791</v>
      </c>
      <c r="N1908" s="78" t="s">
        <v>1791</v>
      </c>
      <c r="O1908" s="78" t="s">
        <v>2174</v>
      </c>
      <c r="P1908" s="82">
        <v>12</v>
      </c>
      <c r="Q1908" s="78" t="s">
        <v>2175</v>
      </c>
      <c r="R1908" s="82">
        <v>1</v>
      </c>
      <c r="S1908" s="82">
        <v>1</v>
      </c>
      <c r="T1908" s="82">
        <v>1</v>
      </c>
      <c r="U1908" s="82">
        <v>1</v>
      </c>
      <c r="V1908" s="82">
        <v>1</v>
      </c>
      <c r="W1908" s="82">
        <v>1</v>
      </c>
      <c r="X1908" s="82">
        <v>1</v>
      </c>
      <c r="Y1908" s="82">
        <v>1</v>
      </c>
      <c r="Z1908" s="82">
        <v>1</v>
      </c>
      <c r="AA1908" s="82">
        <v>1</v>
      </c>
      <c r="AB1908" s="82">
        <v>1</v>
      </c>
      <c r="AC1908" s="82">
        <v>1</v>
      </c>
      <c r="AD1908" s="85" t="str">
        <f>IF(A1908&lt;&gt;"",IF(D1908="DIRECCIÓN_DE_TRANSFERENCIAS","280 0031",VLOOKUP(C1908,NIVELES!$A$14:$B$105,2,0)),"")</f>
        <v>280 4330</v>
      </c>
      <c r="AE1908" s="86" t="s">
        <v>322</v>
      </c>
      <c r="AF1908" s="86" t="s">
        <v>369</v>
      </c>
      <c r="AG1908" s="79" t="str">
        <f>+IF(AF1908&lt;&gt;"",VLOOKUP(AF1908,NIVELES!$A$666:$B$673,2,0),"")</f>
        <v>ADMINISTRACIÓN_CENTRAL</v>
      </c>
      <c r="AH1908" s="78" t="s">
        <v>322</v>
      </c>
      <c r="AI1908" s="79" t="str">
        <f>IF(AH1908&lt;&gt;"",VLOOKUP(CONCATENATE(AG1908,AH1908),NIVELES!$B$676:$C$745,2,0),"")</f>
        <v>Administración De La Gestión Administrativa Financiera</v>
      </c>
      <c r="AJ1908" s="78" t="s">
        <v>517</v>
      </c>
      <c r="AK1908" s="79" t="str">
        <f>+IF(AJ1908&lt;&gt;"",VLOOKUP(AJ1908,NIVELES!$A$816:$B$892,2,0),"")</f>
        <v>NO APLICA</v>
      </c>
      <c r="AL1908" s="78" t="s">
        <v>554</v>
      </c>
      <c r="AM1908" s="78">
        <v>530105</v>
      </c>
      <c r="AN1908" s="79" t="str">
        <f>IF(AM1908&lt;&gt;"",+VLOOKUP(AM1908,NIVELES!$A$1652:$B$2466,2,0),"")</f>
        <v>Telecomunicaciones</v>
      </c>
      <c r="AO1908" s="87">
        <v>2400</v>
      </c>
      <c r="AP1908" s="88">
        <v>200</v>
      </c>
      <c r="AQ1908" s="88">
        <v>200</v>
      </c>
      <c r="AR1908" s="88">
        <v>200</v>
      </c>
      <c r="AS1908" s="88">
        <v>200</v>
      </c>
      <c r="AT1908" s="88">
        <v>200</v>
      </c>
      <c r="AU1908" s="88">
        <v>200</v>
      </c>
      <c r="AV1908" s="88">
        <v>200</v>
      </c>
      <c r="AW1908" s="88">
        <v>200</v>
      </c>
      <c r="AX1908" s="88">
        <v>200</v>
      </c>
      <c r="AY1908" s="88">
        <v>200</v>
      </c>
      <c r="AZ1908" s="88">
        <v>200</v>
      </c>
      <c r="BA1908" s="88">
        <v>200</v>
      </c>
      <c r="BB1908" s="89">
        <f t="shared" si="115"/>
        <v>2400</v>
      </c>
      <c r="BC1908" s="90" t="str">
        <f t="shared" si="114"/>
        <v>OK</v>
      </c>
      <c r="BD1908" s="91" t="str">
        <f t="shared" si="116"/>
        <v xml:space="preserve">                  </v>
      </c>
      <c r="BE1908" s="92">
        <f t="shared" si="117"/>
        <v>12</v>
      </c>
    </row>
    <row r="1909" spans="1:57" s="74" customFormat="1" ht="50.1" customHeight="1" x14ac:dyDescent="0.2">
      <c r="A1909" s="78" t="s">
        <v>55</v>
      </c>
      <c r="B1909" s="78" t="s">
        <v>59</v>
      </c>
      <c r="C1909" s="78" t="s">
        <v>1034</v>
      </c>
      <c r="D1909" s="78" t="s">
        <v>575</v>
      </c>
      <c r="E1909" s="79" t="str">
        <f>+IF(C1909&lt;&gt;"",VLOOKUP(MID(C1909,18,5),NIVELES!$A$133:$B$213,2,0),"")</f>
        <v>MANABÍ</v>
      </c>
      <c r="F1909" s="80" t="s">
        <v>217</v>
      </c>
      <c r="G1909" s="81" t="str">
        <f>+IF(F1909&lt;&gt;"",VLOOKUP(F1909,NIVELES!$A$246:$C$464,3,0),"")</f>
        <v xml:space="preserve"> </v>
      </c>
      <c r="H1909" s="82" t="s">
        <v>1023</v>
      </c>
      <c r="I1909" s="78" t="s">
        <v>2173</v>
      </c>
      <c r="J1909" s="78" t="s">
        <v>2165</v>
      </c>
      <c r="K1909" s="78" t="s">
        <v>2166</v>
      </c>
      <c r="L1909" s="78" t="s">
        <v>1791</v>
      </c>
      <c r="M1909" s="78" t="s">
        <v>1791</v>
      </c>
      <c r="N1909" s="78" t="s">
        <v>1791</v>
      </c>
      <c r="O1909" s="78" t="s">
        <v>2830</v>
      </c>
      <c r="P1909" s="82">
        <v>12</v>
      </c>
      <c r="Q1909" s="78" t="s">
        <v>2175</v>
      </c>
      <c r="R1909" s="82">
        <v>1</v>
      </c>
      <c r="S1909" s="82">
        <v>1</v>
      </c>
      <c r="T1909" s="82">
        <v>1</v>
      </c>
      <c r="U1909" s="82">
        <v>1</v>
      </c>
      <c r="V1909" s="82">
        <v>1</v>
      </c>
      <c r="W1909" s="82">
        <v>1</v>
      </c>
      <c r="X1909" s="82">
        <v>1</v>
      </c>
      <c r="Y1909" s="82">
        <v>1</v>
      </c>
      <c r="Z1909" s="82">
        <v>1</v>
      </c>
      <c r="AA1909" s="82">
        <v>1</v>
      </c>
      <c r="AB1909" s="82">
        <v>1</v>
      </c>
      <c r="AC1909" s="82">
        <v>1</v>
      </c>
      <c r="AD1909" s="85" t="str">
        <f>IF(A1909&lt;&gt;"",IF(D1909="DIRECCIÓN_DE_TRANSFERENCIAS","280 0031",VLOOKUP(C1909,NIVELES!$A$14:$B$105,2,0)),"")</f>
        <v>280 4330</v>
      </c>
      <c r="AE1909" s="86" t="s">
        <v>322</v>
      </c>
      <c r="AF1909" s="86" t="s">
        <v>369</v>
      </c>
      <c r="AG1909" s="79" t="str">
        <f>+IF(AF1909&lt;&gt;"",VLOOKUP(AF1909,NIVELES!$A$666:$B$673,2,0),"")</f>
        <v>ADMINISTRACIÓN_CENTRAL</v>
      </c>
      <c r="AH1909" s="78" t="s">
        <v>322</v>
      </c>
      <c r="AI1909" s="79" t="str">
        <f>IF(AH1909&lt;&gt;"",VLOOKUP(CONCATENATE(AG1909,AH1909),NIVELES!$B$676:$C$745,2,0),"")</f>
        <v>Administración De La Gestión Administrativa Financiera</v>
      </c>
      <c r="AJ1909" s="78" t="s">
        <v>517</v>
      </c>
      <c r="AK1909" s="79" t="str">
        <f>+IF(AJ1909&lt;&gt;"",VLOOKUP(AJ1909,NIVELES!$A$816:$B$892,2,0),"")</f>
        <v>NO APLICA</v>
      </c>
      <c r="AL1909" s="78" t="s">
        <v>554</v>
      </c>
      <c r="AM1909" s="78">
        <v>530106</v>
      </c>
      <c r="AN1909" s="79" t="str">
        <f>IF(AM1909&lt;&gt;"",+VLOOKUP(AM1909,NIVELES!$A$1652:$B$2466,2,0),"")</f>
        <v>Servicio de Correo</v>
      </c>
      <c r="AO1909" s="87">
        <v>100</v>
      </c>
      <c r="AP1909" s="88">
        <v>8.33</v>
      </c>
      <c r="AQ1909" s="88">
        <v>8.33</v>
      </c>
      <c r="AR1909" s="88">
        <v>8.33</v>
      </c>
      <c r="AS1909" s="88">
        <v>8.33</v>
      </c>
      <c r="AT1909" s="88">
        <v>8.33</v>
      </c>
      <c r="AU1909" s="88">
        <v>8.33</v>
      </c>
      <c r="AV1909" s="88">
        <v>8.33</v>
      </c>
      <c r="AW1909" s="88">
        <v>8.33</v>
      </c>
      <c r="AX1909" s="88">
        <v>8.33</v>
      </c>
      <c r="AY1909" s="88">
        <v>8.33</v>
      </c>
      <c r="AZ1909" s="88">
        <v>8.33</v>
      </c>
      <c r="BA1909" s="88">
        <v>8.3699999999999992</v>
      </c>
      <c r="BB1909" s="89">
        <f t="shared" si="115"/>
        <v>100</v>
      </c>
      <c r="BC1909" s="90" t="str">
        <f t="shared" si="114"/>
        <v>OK</v>
      </c>
      <c r="BD1909" s="91" t="str">
        <f t="shared" si="116"/>
        <v xml:space="preserve">                  </v>
      </c>
      <c r="BE1909" s="92">
        <f t="shared" si="117"/>
        <v>12</v>
      </c>
    </row>
    <row r="1910" spans="1:57" s="74" customFormat="1" ht="50.1" customHeight="1" x14ac:dyDescent="0.2">
      <c r="A1910" s="78" t="s">
        <v>55</v>
      </c>
      <c r="B1910" s="78" t="s">
        <v>59</v>
      </c>
      <c r="C1910" s="78" t="s">
        <v>1034</v>
      </c>
      <c r="D1910" s="78" t="s">
        <v>575</v>
      </c>
      <c r="E1910" s="79" t="str">
        <f>+IF(C1910&lt;&gt;"",VLOOKUP(MID(C1910,18,5),NIVELES!$A$133:$B$213,2,0),"")</f>
        <v>MANABÍ</v>
      </c>
      <c r="F1910" s="80" t="s">
        <v>217</v>
      </c>
      <c r="G1910" s="81" t="str">
        <f>+IF(F1910&lt;&gt;"",VLOOKUP(F1910,NIVELES!$A$246:$C$464,3,0),"")</f>
        <v xml:space="preserve"> </v>
      </c>
      <c r="H1910" s="82" t="s">
        <v>1023</v>
      </c>
      <c r="I1910" s="78" t="s">
        <v>2173</v>
      </c>
      <c r="J1910" s="78" t="s">
        <v>2165</v>
      </c>
      <c r="K1910" s="78" t="s">
        <v>2166</v>
      </c>
      <c r="L1910" s="78" t="s">
        <v>1791</v>
      </c>
      <c r="M1910" s="78" t="s">
        <v>1791</v>
      </c>
      <c r="N1910" s="78" t="s">
        <v>1791</v>
      </c>
      <c r="O1910" s="78" t="s">
        <v>2831</v>
      </c>
      <c r="P1910" s="82">
        <v>1</v>
      </c>
      <c r="Q1910" s="78" t="s">
        <v>2175</v>
      </c>
      <c r="R1910" s="82"/>
      <c r="S1910" s="82"/>
      <c r="T1910" s="82"/>
      <c r="U1910" s="82">
        <v>1</v>
      </c>
      <c r="V1910" s="82"/>
      <c r="W1910" s="82"/>
      <c r="X1910" s="82"/>
      <c r="Y1910" s="82"/>
      <c r="Z1910" s="82"/>
      <c r="AA1910" s="82"/>
      <c r="AB1910" s="82"/>
      <c r="AC1910" s="82"/>
      <c r="AD1910" s="85" t="str">
        <f>IF(A1910&lt;&gt;"",IF(D1910="DIRECCIÓN_DE_TRANSFERENCIAS","280 0031",VLOOKUP(C1910,NIVELES!$A$14:$B$105,2,0)),"")</f>
        <v>280 4330</v>
      </c>
      <c r="AE1910" s="86" t="s">
        <v>322</v>
      </c>
      <c r="AF1910" s="86" t="s">
        <v>369</v>
      </c>
      <c r="AG1910" s="79" t="str">
        <f>+IF(AF1910&lt;&gt;"",VLOOKUP(AF1910,NIVELES!$A$666:$B$673,2,0),"")</f>
        <v>ADMINISTRACIÓN_CENTRAL</v>
      </c>
      <c r="AH1910" s="78" t="s">
        <v>322</v>
      </c>
      <c r="AI1910" s="79" t="str">
        <f>IF(AH1910&lt;&gt;"",VLOOKUP(CONCATENATE(AG1910,AH1910),NIVELES!$B$676:$C$745,2,0),"")</f>
        <v>Administración De La Gestión Administrativa Financiera</v>
      </c>
      <c r="AJ1910" s="78" t="s">
        <v>517</v>
      </c>
      <c r="AK1910" s="79" t="str">
        <f>+IF(AJ1910&lt;&gt;"",VLOOKUP(AJ1910,NIVELES!$A$816:$B$892,2,0),"")</f>
        <v>NO APLICA</v>
      </c>
      <c r="AL1910" s="78" t="s">
        <v>554</v>
      </c>
      <c r="AM1910" s="78">
        <v>530204</v>
      </c>
      <c r="AN1910" s="79" t="str">
        <f>IF(AM1910&lt;&gt;"",+VLOOKUP(AM1910,NIVELES!$A$1652:$B$2466,2,0),"")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1910" s="87">
        <v>1500</v>
      </c>
      <c r="AP1910" s="88">
        <v>0</v>
      </c>
      <c r="AQ1910" s="88">
        <v>0</v>
      </c>
      <c r="AR1910" s="88">
        <v>0</v>
      </c>
      <c r="AS1910" s="88">
        <v>1500</v>
      </c>
      <c r="AT1910" s="88">
        <v>0</v>
      </c>
      <c r="AU1910" s="88">
        <v>0</v>
      </c>
      <c r="AV1910" s="88">
        <v>0</v>
      </c>
      <c r="AW1910" s="88">
        <v>0</v>
      </c>
      <c r="AX1910" s="88">
        <v>0</v>
      </c>
      <c r="AY1910" s="88">
        <v>0</v>
      </c>
      <c r="AZ1910" s="88">
        <v>0</v>
      </c>
      <c r="BA1910" s="88">
        <v>0</v>
      </c>
      <c r="BB1910" s="89">
        <f t="shared" si="115"/>
        <v>1500</v>
      </c>
      <c r="BC1910" s="90" t="str">
        <f t="shared" si="114"/>
        <v>OK</v>
      </c>
      <c r="BD1910" s="91" t="str">
        <f t="shared" si="116"/>
        <v xml:space="preserve">                  </v>
      </c>
      <c r="BE1910" s="92">
        <f t="shared" si="117"/>
        <v>1</v>
      </c>
    </row>
    <row r="1911" spans="1:57" s="74" customFormat="1" ht="50.1" customHeight="1" x14ac:dyDescent="0.2">
      <c r="A1911" s="78" t="s">
        <v>55</v>
      </c>
      <c r="B1911" s="78" t="s">
        <v>59</v>
      </c>
      <c r="C1911" s="78" t="s">
        <v>1034</v>
      </c>
      <c r="D1911" s="78" t="s">
        <v>575</v>
      </c>
      <c r="E1911" s="79" t="str">
        <f>+IF(C1911&lt;&gt;"",VLOOKUP(MID(C1911,18,5),NIVELES!$A$133:$B$213,2,0),"")</f>
        <v>MANABÍ</v>
      </c>
      <c r="F1911" s="80" t="s">
        <v>217</v>
      </c>
      <c r="G1911" s="81" t="str">
        <f>+IF(F1911&lt;&gt;"",VLOOKUP(F1911,NIVELES!$A$246:$C$464,3,0),"")</f>
        <v xml:space="preserve"> </v>
      </c>
      <c r="H1911" s="82" t="s">
        <v>1023</v>
      </c>
      <c r="I1911" s="78" t="s">
        <v>2173</v>
      </c>
      <c r="J1911" s="78" t="s">
        <v>2165</v>
      </c>
      <c r="K1911" s="78" t="s">
        <v>2166</v>
      </c>
      <c r="L1911" s="78" t="s">
        <v>1791</v>
      </c>
      <c r="M1911" s="78" t="s">
        <v>1791</v>
      </c>
      <c r="N1911" s="78" t="s">
        <v>1791</v>
      </c>
      <c r="O1911" s="78" t="s">
        <v>2832</v>
      </c>
      <c r="P1911" s="82">
        <v>10</v>
      </c>
      <c r="Q1911" s="78" t="s">
        <v>2175</v>
      </c>
      <c r="R1911" s="82"/>
      <c r="S1911" s="82"/>
      <c r="T1911" s="82">
        <v>1</v>
      </c>
      <c r="U1911" s="82">
        <v>1</v>
      </c>
      <c r="V1911" s="82">
        <v>1</v>
      </c>
      <c r="W1911" s="82">
        <v>1</v>
      </c>
      <c r="X1911" s="82">
        <v>1</v>
      </c>
      <c r="Y1911" s="82">
        <v>1</v>
      </c>
      <c r="Z1911" s="82">
        <v>1</v>
      </c>
      <c r="AA1911" s="82">
        <v>1</v>
      </c>
      <c r="AB1911" s="82">
        <v>1</v>
      </c>
      <c r="AC1911" s="82">
        <v>1</v>
      </c>
      <c r="AD1911" s="85" t="str">
        <f>IF(A1911&lt;&gt;"",IF(D1911="DIRECCIÓN_DE_TRANSFERENCIAS","280 0031",VLOOKUP(C1911,NIVELES!$A$14:$B$105,2,0)),"")</f>
        <v>280 4330</v>
      </c>
      <c r="AE1911" s="86" t="s">
        <v>322</v>
      </c>
      <c r="AF1911" s="86" t="s">
        <v>369</v>
      </c>
      <c r="AG1911" s="79" t="str">
        <f>+IF(AF1911&lt;&gt;"",VLOOKUP(AF1911,NIVELES!$A$666:$B$673,2,0),"")</f>
        <v>ADMINISTRACIÓN_CENTRAL</v>
      </c>
      <c r="AH1911" s="78" t="s">
        <v>322</v>
      </c>
      <c r="AI1911" s="79" t="str">
        <f>IF(AH1911&lt;&gt;"",VLOOKUP(CONCATENATE(AG1911,AH1911),NIVELES!$B$676:$C$745,2,0),"")</f>
        <v>Administración De La Gestión Administrativa Financiera</v>
      </c>
      <c r="AJ1911" s="78" t="s">
        <v>517</v>
      </c>
      <c r="AK1911" s="79" t="str">
        <f>+IF(AJ1911&lt;&gt;"",VLOOKUP(AJ1911,NIVELES!$A$816:$B$892,2,0),"")</f>
        <v>NO APLICA</v>
      </c>
      <c r="AL1911" s="78" t="s">
        <v>554</v>
      </c>
      <c r="AM1911" s="78">
        <v>530208</v>
      </c>
      <c r="AN1911" s="79" t="str">
        <f>IF(AM1911&lt;&gt;"",+VLOOKUP(AM1911,NIVELES!$A$1652:$B$2466,2,0),"")</f>
        <v>Servicio de Seguridad y Vigilancia</v>
      </c>
      <c r="AO1911" s="87">
        <v>14656</v>
      </c>
      <c r="AP1911" s="88">
        <v>0</v>
      </c>
      <c r="AQ1911" s="88">
        <v>0</v>
      </c>
      <c r="AR1911" s="88">
        <v>1465.6</v>
      </c>
      <c r="AS1911" s="88">
        <v>1465.6</v>
      </c>
      <c r="AT1911" s="88">
        <v>1465.6</v>
      </c>
      <c r="AU1911" s="88">
        <v>1465.6</v>
      </c>
      <c r="AV1911" s="88">
        <v>1465.6</v>
      </c>
      <c r="AW1911" s="88">
        <v>1465.6</v>
      </c>
      <c r="AX1911" s="88">
        <v>1465.6</v>
      </c>
      <c r="AY1911" s="88">
        <v>1465.6</v>
      </c>
      <c r="AZ1911" s="88">
        <v>1465.6</v>
      </c>
      <c r="BA1911" s="88">
        <v>1465.6</v>
      </c>
      <c r="BB1911" s="89">
        <f t="shared" si="115"/>
        <v>14656.000000000002</v>
      </c>
      <c r="BC1911" s="90" t="str">
        <f t="shared" si="114"/>
        <v>OK</v>
      </c>
      <c r="BD1911" s="91" t="str">
        <f t="shared" si="116"/>
        <v xml:space="preserve">                  </v>
      </c>
      <c r="BE1911" s="92">
        <f t="shared" si="117"/>
        <v>10</v>
      </c>
    </row>
    <row r="1912" spans="1:57" s="74" customFormat="1" ht="50.1" customHeight="1" x14ac:dyDescent="0.2">
      <c r="A1912" s="78" t="s">
        <v>55</v>
      </c>
      <c r="B1912" s="78" t="s">
        <v>59</v>
      </c>
      <c r="C1912" s="78" t="s">
        <v>1034</v>
      </c>
      <c r="D1912" s="78" t="s">
        <v>575</v>
      </c>
      <c r="E1912" s="79" t="str">
        <f>+IF(C1912&lt;&gt;"",VLOOKUP(MID(C1912,18,5),NIVELES!$A$133:$B$213,2,0),"")</f>
        <v>MANABÍ</v>
      </c>
      <c r="F1912" s="80" t="s">
        <v>217</v>
      </c>
      <c r="G1912" s="81" t="str">
        <f>+IF(F1912&lt;&gt;"",VLOOKUP(F1912,NIVELES!$A$246:$C$464,3,0),"")</f>
        <v xml:space="preserve"> </v>
      </c>
      <c r="H1912" s="82" t="s">
        <v>1023</v>
      </c>
      <c r="I1912" s="78" t="s">
        <v>2173</v>
      </c>
      <c r="J1912" s="78" t="s">
        <v>2165</v>
      </c>
      <c r="K1912" s="78" t="s">
        <v>2166</v>
      </c>
      <c r="L1912" s="78" t="s">
        <v>1791</v>
      </c>
      <c r="M1912" s="78" t="s">
        <v>1791</v>
      </c>
      <c r="N1912" s="78" t="s">
        <v>1791</v>
      </c>
      <c r="O1912" s="78" t="s">
        <v>2833</v>
      </c>
      <c r="P1912" s="82">
        <v>10</v>
      </c>
      <c r="Q1912" s="78" t="s">
        <v>2175</v>
      </c>
      <c r="R1912" s="82"/>
      <c r="S1912" s="82"/>
      <c r="T1912" s="82">
        <v>1</v>
      </c>
      <c r="U1912" s="82">
        <v>1</v>
      </c>
      <c r="V1912" s="82">
        <v>1</v>
      </c>
      <c r="W1912" s="82">
        <v>1</v>
      </c>
      <c r="X1912" s="82">
        <v>1</v>
      </c>
      <c r="Y1912" s="82">
        <v>1</v>
      </c>
      <c r="Z1912" s="82">
        <v>1</v>
      </c>
      <c r="AA1912" s="82">
        <v>1</v>
      </c>
      <c r="AB1912" s="82">
        <v>1</v>
      </c>
      <c r="AC1912" s="82">
        <v>1</v>
      </c>
      <c r="AD1912" s="85" t="str">
        <f>IF(A1912&lt;&gt;"",IF(D1912="DIRECCIÓN_DE_TRANSFERENCIAS","280 0031",VLOOKUP(C1912,NIVELES!$A$14:$B$105,2,0)),"")</f>
        <v>280 4330</v>
      </c>
      <c r="AE1912" s="86" t="s">
        <v>322</v>
      </c>
      <c r="AF1912" s="86" t="s">
        <v>369</v>
      </c>
      <c r="AG1912" s="79" t="str">
        <f>+IF(AF1912&lt;&gt;"",VLOOKUP(AF1912,NIVELES!$A$666:$B$673,2,0),"")</f>
        <v>ADMINISTRACIÓN_CENTRAL</v>
      </c>
      <c r="AH1912" s="78" t="s">
        <v>322</v>
      </c>
      <c r="AI1912" s="79" t="str">
        <f>IF(AH1912&lt;&gt;"",VLOOKUP(CONCATENATE(AG1912,AH1912),NIVELES!$B$676:$C$745,2,0),"")</f>
        <v>Administración De La Gestión Administrativa Financiera</v>
      </c>
      <c r="AJ1912" s="78" t="s">
        <v>517</v>
      </c>
      <c r="AK1912" s="79" t="str">
        <f>+IF(AJ1912&lt;&gt;"",VLOOKUP(AJ1912,NIVELES!$A$816:$B$892,2,0),"")</f>
        <v>NO APLICA</v>
      </c>
      <c r="AL1912" s="78" t="s">
        <v>554</v>
      </c>
      <c r="AM1912" s="78">
        <v>530209</v>
      </c>
      <c r="AN1912" s="79" t="str">
        <f>IF(AM1912&lt;&gt;"",+VLOOKUP(AM1912,NIVELES!$A$1652:$B$2466,2,0),"")</f>
        <v>Servicios de Aseo; Lavado de Vestimenta de Trabajo; Fumigación, Desinfección y Limpieza de Instalaciones</v>
      </c>
      <c r="AO1912" s="87">
        <v>8808</v>
      </c>
      <c r="AP1912" s="88">
        <v>0</v>
      </c>
      <c r="AQ1912" s="88">
        <v>0</v>
      </c>
      <c r="AR1912" s="88">
        <v>880.8</v>
      </c>
      <c r="AS1912" s="88">
        <v>880.8</v>
      </c>
      <c r="AT1912" s="88">
        <v>880.8</v>
      </c>
      <c r="AU1912" s="88">
        <v>880.8</v>
      </c>
      <c r="AV1912" s="88">
        <v>880.8</v>
      </c>
      <c r="AW1912" s="88">
        <v>880.8</v>
      </c>
      <c r="AX1912" s="88">
        <v>880.8</v>
      </c>
      <c r="AY1912" s="88">
        <v>880.8</v>
      </c>
      <c r="AZ1912" s="88">
        <v>880.8</v>
      </c>
      <c r="BA1912" s="88">
        <v>880.8</v>
      </c>
      <c r="BB1912" s="89">
        <f t="shared" si="115"/>
        <v>8808</v>
      </c>
      <c r="BC1912" s="90" t="str">
        <f t="shared" si="114"/>
        <v>OK</v>
      </c>
      <c r="BD1912" s="91" t="str">
        <f t="shared" si="116"/>
        <v xml:space="preserve">                  </v>
      </c>
      <c r="BE1912" s="92">
        <f t="shared" si="117"/>
        <v>10</v>
      </c>
    </row>
    <row r="1913" spans="1:57" s="74" customFormat="1" ht="50.1" customHeight="1" x14ac:dyDescent="0.2">
      <c r="A1913" s="78" t="s">
        <v>55</v>
      </c>
      <c r="B1913" s="78" t="s">
        <v>59</v>
      </c>
      <c r="C1913" s="78" t="s">
        <v>1034</v>
      </c>
      <c r="D1913" s="78" t="s">
        <v>575</v>
      </c>
      <c r="E1913" s="79" t="str">
        <f>+IF(C1913&lt;&gt;"",VLOOKUP(MID(C1913,18,5),NIVELES!$A$133:$B$213,2,0),"")</f>
        <v>MANABÍ</v>
      </c>
      <c r="F1913" s="80" t="s">
        <v>217</v>
      </c>
      <c r="G1913" s="81" t="str">
        <f>+IF(F1913&lt;&gt;"",VLOOKUP(F1913,NIVELES!$A$246:$C$464,3,0),"")</f>
        <v xml:space="preserve"> </v>
      </c>
      <c r="H1913" s="82" t="s">
        <v>1023</v>
      </c>
      <c r="I1913" s="78" t="s">
        <v>2173</v>
      </c>
      <c r="J1913" s="78" t="s">
        <v>2165</v>
      </c>
      <c r="K1913" s="78" t="s">
        <v>2166</v>
      </c>
      <c r="L1913" s="78" t="s">
        <v>1791</v>
      </c>
      <c r="M1913" s="78" t="s">
        <v>1791</v>
      </c>
      <c r="N1913" s="78" t="s">
        <v>1791</v>
      </c>
      <c r="O1913" s="78" t="s">
        <v>2834</v>
      </c>
      <c r="P1913" s="82">
        <v>4</v>
      </c>
      <c r="Q1913" s="78" t="s">
        <v>2175</v>
      </c>
      <c r="R1913" s="82"/>
      <c r="S1913" s="82">
        <v>1</v>
      </c>
      <c r="T1913" s="82"/>
      <c r="U1913" s="82"/>
      <c r="V1913" s="82">
        <v>1</v>
      </c>
      <c r="W1913" s="82"/>
      <c r="X1913" s="82"/>
      <c r="Y1913" s="82">
        <v>1</v>
      </c>
      <c r="Z1913" s="82"/>
      <c r="AA1913" s="82"/>
      <c r="AB1913" s="82">
        <v>1</v>
      </c>
      <c r="AC1913" s="82"/>
      <c r="AD1913" s="85" t="str">
        <f>IF(A1913&lt;&gt;"",IF(D1913="DIRECCIÓN_DE_TRANSFERENCIAS","280 0031",VLOOKUP(C1913,NIVELES!$A$14:$B$105,2,0)),"")</f>
        <v>280 4330</v>
      </c>
      <c r="AE1913" s="86" t="s">
        <v>322</v>
      </c>
      <c r="AF1913" s="86" t="s">
        <v>369</v>
      </c>
      <c r="AG1913" s="79" t="str">
        <f>+IF(AF1913&lt;&gt;"",VLOOKUP(AF1913,NIVELES!$A$666:$B$673,2,0),"")</f>
        <v>ADMINISTRACIÓN_CENTRAL</v>
      </c>
      <c r="AH1913" s="78" t="s">
        <v>322</v>
      </c>
      <c r="AI1913" s="79" t="str">
        <f>IF(AH1913&lt;&gt;"",VLOOKUP(CONCATENATE(AG1913,AH1913),NIVELES!$B$676:$C$745,2,0),"")</f>
        <v>Administración De La Gestión Administrativa Financiera</v>
      </c>
      <c r="AJ1913" s="78" t="s">
        <v>517</v>
      </c>
      <c r="AK1913" s="79" t="str">
        <f>+IF(AJ1913&lt;&gt;"",VLOOKUP(AJ1913,NIVELES!$A$816:$B$892,2,0),"")</f>
        <v>NO APLICA</v>
      </c>
      <c r="AL1913" s="78" t="s">
        <v>554</v>
      </c>
      <c r="AM1913" s="78">
        <v>530301</v>
      </c>
      <c r="AN1913" s="79" t="str">
        <f>IF(AM1913&lt;&gt;"",+VLOOKUP(AM1913,NIVELES!$A$1652:$B$2466,2,0),"")</f>
        <v>Pasajes al Interior</v>
      </c>
      <c r="AO1913" s="87">
        <v>150</v>
      </c>
      <c r="AP1913" s="88">
        <v>0</v>
      </c>
      <c r="AQ1913" s="88">
        <v>37.5</v>
      </c>
      <c r="AR1913" s="88">
        <v>0</v>
      </c>
      <c r="AS1913" s="88">
        <v>0</v>
      </c>
      <c r="AT1913" s="88">
        <v>37.5</v>
      </c>
      <c r="AU1913" s="88">
        <v>0</v>
      </c>
      <c r="AV1913" s="88">
        <v>0</v>
      </c>
      <c r="AW1913" s="88">
        <v>37.5</v>
      </c>
      <c r="AX1913" s="88">
        <v>0</v>
      </c>
      <c r="AY1913" s="88">
        <v>0</v>
      </c>
      <c r="AZ1913" s="88">
        <v>37.5</v>
      </c>
      <c r="BA1913" s="88">
        <v>0</v>
      </c>
      <c r="BB1913" s="89">
        <f t="shared" si="115"/>
        <v>150</v>
      </c>
      <c r="BC1913" s="90" t="str">
        <f t="shared" si="114"/>
        <v>OK</v>
      </c>
      <c r="BD1913" s="91" t="str">
        <f t="shared" si="116"/>
        <v xml:space="preserve">                  </v>
      </c>
      <c r="BE1913" s="92">
        <f t="shared" si="117"/>
        <v>4</v>
      </c>
    </row>
    <row r="1914" spans="1:57" s="74" customFormat="1" ht="50.1" customHeight="1" x14ac:dyDescent="0.2">
      <c r="A1914" s="78" t="s">
        <v>55</v>
      </c>
      <c r="B1914" s="78" t="s">
        <v>59</v>
      </c>
      <c r="C1914" s="78" t="s">
        <v>1034</v>
      </c>
      <c r="D1914" s="78" t="s">
        <v>575</v>
      </c>
      <c r="E1914" s="79" t="str">
        <f>+IF(C1914&lt;&gt;"",VLOOKUP(MID(C1914,18,5),NIVELES!$A$133:$B$213,2,0),"")</f>
        <v>MANABÍ</v>
      </c>
      <c r="F1914" s="80" t="s">
        <v>217</v>
      </c>
      <c r="G1914" s="81" t="str">
        <f>+IF(F1914&lt;&gt;"",VLOOKUP(F1914,NIVELES!$A$246:$C$464,3,0),"")</f>
        <v xml:space="preserve"> </v>
      </c>
      <c r="H1914" s="82" t="s">
        <v>1023</v>
      </c>
      <c r="I1914" s="78" t="s">
        <v>2173</v>
      </c>
      <c r="J1914" s="78" t="s">
        <v>2165</v>
      </c>
      <c r="K1914" s="78" t="s">
        <v>2166</v>
      </c>
      <c r="L1914" s="78" t="s">
        <v>1791</v>
      </c>
      <c r="M1914" s="78" t="s">
        <v>1791</v>
      </c>
      <c r="N1914" s="78" t="s">
        <v>1791</v>
      </c>
      <c r="O1914" s="78" t="s">
        <v>2835</v>
      </c>
      <c r="P1914" s="82">
        <v>4</v>
      </c>
      <c r="Q1914" s="78" t="s">
        <v>2175</v>
      </c>
      <c r="R1914" s="82"/>
      <c r="S1914" s="82">
        <v>1</v>
      </c>
      <c r="T1914" s="82"/>
      <c r="U1914" s="82"/>
      <c r="V1914" s="82">
        <v>1</v>
      </c>
      <c r="W1914" s="82"/>
      <c r="X1914" s="82"/>
      <c r="Y1914" s="82">
        <v>1</v>
      </c>
      <c r="Z1914" s="82"/>
      <c r="AA1914" s="82"/>
      <c r="AB1914" s="82">
        <v>1</v>
      </c>
      <c r="AC1914" s="82"/>
      <c r="AD1914" s="85" t="str">
        <f>IF(A1914&lt;&gt;"",IF(D1914="DIRECCIÓN_DE_TRANSFERENCIAS","280 0031",VLOOKUP(C1914,NIVELES!$A$14:$B$105,2,0)),"")</f>
        <v>280 4330</v>
      </c>
      <c r="AE1914" s="86" t="s">
        <v>322</v>
      </c>
      <c r="AF1914" s="86" t="s">
        <v>369</v>
      </c>
      <c r="AG1914" s="79" t="str">
        <f>+IF(AF1914&lt;&gt;"",VLOOKUP(AF1914,NIVELES!$A$666:$B$673,2,0),"")</f>
        <v>ADMINISTRACIÓN_CENTRAL</v>
      </c>
      <c r="AH1914" s="78" t="s">
        <v>322</v>
      </c>
      <c r="AI1914" s="79" t="str">
        <f>IF(AH1914&lt;&gt;"",VLOOKUP(CONCATENATE(AG1914,AH1914),NIVELES!$B$676:$C$745,2,0),"")</f>
        <v>Administración De La Gestión Administrativa Financiera</v>
      </c>
      <c r="AJ1914" s="78" t="s">
        <v>517</v>
      </c>
      <c r="AK1914" s="79" t="str">
        <f>+IF(AJ1914&lt;&gt;"",VLOOKUP(AJ1914,NIVELES!$A$816:$B$892,2,0),"")</f>
        <v>NO APLICA</v>
      </c>
      <c r="AL1914" s="78" t="s">
        <v>554</v>
      </c>
      <c r="AM1914" s="78">
        <v>530303</v>
      </c>
      <c r="AN1914" s="79" t="str">
        <f>IF(AM1914&lt;&gt;"",+VLOOKUP(AM1914,NIVELES!$A$1652:$B$2466,2,0),"")</f>
        <v>Viáticos y Subsistencias en el Interior</v>
      </c>
      <c r="AO1914" s="87">
        <v>2903</v>
      </c>
      <c r="AP1914" s="88">
        <v>0</v>
      </c>
      <c r="AQ1914" s="88">
        <v>725.75</v>
      </c>
      <c r="AR1914" s="88">
        <v>0</v>
      </c>
      <c r="AS1914" s="88">
        <v>0</v>
      </c>
      <c r="AT1914" s="88">
        <v>725.75</v>
      </c>
      <c r="AU1914" s="88">
        <v>0</v>
      </c>
      <c r="AV1914" s="88">
        <v>0</v>
      </c>
      <c r="AW1914" s="88">
        <v>725.75</v>
      </c>
      <c r="AX1914" s="88">
        <v>0</v>
      </c>
      <c r="AY1914" s="88">
        <v>0</v>
      </c>
      <c r="AZ1914" s="88">
        <v>725.75</v>
      </c>
      <c r="BA1914" s="88">
        <v>0</v>
      </c>
      <c r="BB1914" s="89">
        <f t="shared" si="115"/>
        <v>2903</v>
      </c>
      <c r="BC1914" s="90" t="str">
        <f t="shared" si="114"/>
        <v>OK</v>
      </c>
      <c r="BD1914" s="91" t="str">
        <f t="shared" si="116"/>
        <v xml:space="preserve">                  </v>
      </c>
      <c r="BE1914" s="92">
        <f t="shared" si="117"/>
        <v>4</v>
      </c>
    </row>
    <row r="1915" spans="1:57" s="74" customFormat="1" ht="50.1" customHeight="1" x14ac:dyDescent="0.2">
      <c r="A1915" s="78" t="s">
        <v>55</v>
      </c>
      <c r="B1915" s="78" t="s">
        <v>59</v>
      </c>
      <c r="C1915" s="78" t="s">
        <v>1034</v>
      </c>
      <c r="D1915" s="78" t="s">
        <v>575</v>
      </c>
      <c r="E1915" s="79" t="str">
        <f>+IF(C1915&lt;&gt;"",VLOOKUP(MID(C1915,18,5),NIVELES!$A$133:$B$213,2,0),"")</f>
        <v>MANABÍ</v>
      </c>
      <c r="F1915" s="80" t="s">
        <v>217</v>
      </c>
      <c r="G1915" s="81" t="str">
        <f>+IF(F1915&lt;&gt;"",VLOOKUP(F1915,NIVELES!$A$246:$C$464,3,0),"")</f>
        <v xml:space="preserve"> </v>
      </c>
      <c r="H1915" s="82" t="s">
        <v>1023</v>
      </c>
      <c r="I1915" s="78" t="s">
        <v>2173</v>
      </c>
      <c r="J1915" s="78" t="s">
        <v>2165</v>
      </c>
      <c r="K1915" s="78" t="s">
        <v>2166</v>
      </c>
      <c r="L1915" s="78" t="s">
        <v>1791</v>
      </c>
      <c r="M1915" s="78" t="s">
        <v>1791</v>
      </c>
      <c r="N1915" s="78" t="s">
        <v>1791</v>
      </c>
      <c r="O1915" s="78" t="s">
        <v>2836</v>
      </c>
      <c r="P1915" s="82">
        <v>3</v>
      </c>
      <c r="Q1915" s="78" t="s">
        <v>2175</v>
      </c>
      <c r="R1915" s="82"/>
      <c r="S1915" s="82">
        <v>1</v>
      </c>
      <c r="T1915" s="82"/>
      <c r="U1915" s="82"/>
      <c r="V1915" s="82"/>
      <c r="W1915" s="82">
        <v>1</v>
      </c>
      <c r="X1915" s="82"/>
      <c r="Y1915" s="82"/>
      <c r="Z1915" s="82"/>
      <c r="AA1915" s="82">
        <v>1</v>
      </c>
      <c r="AB1915" s="82"/>
      <c r="AC1915" s="82"/>
      <c r="AD1915" s="85" t="str">
        <f>IF(A1915&lt;&gt;"",IF(D1915="DIRECCIÓN_DE_TRANSFERENCIAS","280 0031",VLOOKUP(C1915,NIVELES!$A$14:$B$105,2,0)),"")</f>
        <v>280 4330</v>
      </c>
      <c r="AE1915" s="86" t="s">
        <v>322</v>
      </c>
      <c r="AF1915" s="86" t="s">
        <v>369</v>
      </c>
      <c r="AG1915" s="79" t="str">
        <f>+IF(AF1915&lt;&gt;"",VLOOKUP(AF1915,NIVELES!$A$666:$B$673,2,0),"")</f>
        <v>ADMINISTRACIÓN_CENTRAL</v>
      </c>
      <c r="AH1915" s="78" t="s">
        <v>322</v>
      </c>
      <c r="AI1915" s="79" t="str">
        <f>IF(AH1915&lt;&gt;"",VLOOKUP(CONCATENATE(AG1915,AH1915),NIVELES!$B$676:$C$745,2,0),"")</f>
        <v>Administración De La Gestión Administrativa Financiera</v>
      </c>
      <c r="AJ1915" s="78" t="s">
        <v>517</v>
      </c>
      <c r="AK1915" s="79" t="str">
        <f>+IF(AJ1915&lt;&gt;"",VLOOKUP(AJ1915,NIVELES!$A$816:$B$892,2,0),"")</f>
        <v>NO APLICA</v>
      </c>
      <c r="AL1915" s="78" t="s">
        <v>554</v>
      </c>
      <c r="AM1915" s="78">
        <v>530405</v>
      </c>
      <c r="AN1915" s="79" t="str">
        <f>IF(AM1915&lt;&gt;"",+VLOOKUP(AM1915,NIVELES!$A$1652:$B$2466,2,0),"")</f>
        <v>Vehículos (Mantenimiento y Reparación)</v>
      </c>
      <c r="AO1915" s="87">
        <v>19747.099999999999</v>
      </c>
      <c r="AP1915" s="88">
        <v>0</v>
      </c>
      <c r="AQ1915" s="88">
        <v>6582.36</v>
      </c>
      <c r="AR1915" s="88">
        <v>0</v>
      </c>
      <c r="AS1915" s="88">
        <v>0</v>
      </c>
      <c r="AT1915" s="88">
        <v>0</v>
      </c>
      <c r="AU1915" s="88">
        <v>6582.37</v>
      </c>
      <c r="AV1915" s="88">
        <v>0</v>
      </c>
      <c r="AW1915" s="88">
        <v>0</v>
      </c>
      <c r="AX1915" s="88">
        <v>0</v>
      </c>
      <c r="AY1915" s="88">
        <v>6582.37</v>
      </c>
      <c r="AZ1915" s="88">
        <v>0</v>
      </c>
      <c r="BA1915" s="88">
        <v>0</v>
      </c>
      <c r="BB1915" s="89">
        <f t="shared" si="115"/>
        <v>19747.099999999999</v>
      </c>
      <c r="BC1915" s="90" t="str">
        <f t="shared" si="114"/>
        <v>OK</v>
      </c>
      <c r="BD1915" s="91" t="str">
        <f t="shared" si="116"/>
        <v xml:space="preserve">                  </v>
      </c>
      <c r="BE1915" s="92">
        <f t="shared" si="117"/>
        <v>3</v>
      </c>
    </row>
    <row r="1916" spans="1:57" s="74" customFormat="1" ht="50.1" customHeight="1" x14ac:dyDescent="0.2">
      <c r="A1916" s="78" t="s">
        <v>55</v>
      </c>
      <c r="B1916" s="78" t="s">
        <v>59</v>
      </c>
      <c r="C1916" s="78" t="s">
        <v>1034</v>
      </c>
      <c r="D1916" s="78" t="s">
        <v>575</v>
      </c>
      <c r="E1916" s="79" t="str">
        <f>+IF(C1916&lt;&gt;"",VLOOKUP(MID(C1916,18,5),NIVELES!$A$133:$B$213,2,0),"")</f>
        <v>MANABÍ</v>
      </c>
      <c r="F1916" s="80" t="s">
        <v>217</v>
      </c>
      <c r="G1916" s="81" t="str">
        <f>+IF(F1916&lt;&gt;"",VLOOKUP(F1916,NIVELES!$A$246:$C$464,3,0),"")</f>
        <v xml:space="preserve"> </v>
      </c>
      <c r="H1916" s="82" t="s">
        <v>1023</v>
      </c>
      <c r="I1916" s="78" t="s">
        <v>2173</v>
      </c>
      <c r="J1916" s="78" t="s">
        <v>2165</v>
      </c>
      <c r="K1916" s="78" t="s">
        <v>2166</v>
      </c>
      <c r="L1916" s="78" t="s">
        <v>1791</v>
      </c>
      <c r="M1916" s="78" t="s">
        <v>1791</v>
      </c>
      <c r="N1916" s="78" t="s">
        <v>1791</v>
      </c>
      <c r="O1916" s="78" t="s">
        <v>2837</v>
      </c>
      <c r="P1916" s="82">
        <v>1</v>
      </c>
      <c r="Q1916" s="78" t="s">
        <v>2175</v>
      </c>
      <c r="R1916" s="82"/>
      <c r="S1916" s="82"/>
      <c r="T1916" s="82">
        <v>1</v>
      </c>
      <c r="U1916" s="82"/>
      <c r="V1916" s="82"/>
      <c r="W1916" s="82"/>
      <c r="X1916" s="82"/>
      <c r="Y1916" s="82"/>
      <c r="Z1916" s="82"/>
      <c r="AA1916" s="82"/>
      <c r="AB1916" s="82"/>
      <c r="AC1916" s="82"/>
      <c r="AD1916" s="85" t="str">
        <f>IF(A1916&lt;&gt;"",IF(D1916="DIRECCIÓN_DE_TRANSFERENCIAS","280 0031",VLOOKUP(C1916,NIVELES!$A$14:$B$105,2,0)),"")</f>
        <v>280 4330</v>
      </c>
      <c r="AE1916" s="86" t="s">
        <v>322</v>
      </c>
      <c r="AF1916" s="86" t="s">
        <v>369</v>
      </c>
      <c r="AG1916" s="79" t="str">
        <f>+IF(AF1916&lt;&gt;"",VLOOKUP(AF1916,NIVELES!$A$666:$B$673,2,0),"")</f>
        <v>ADMINISTRACIÓN_CENTRAL</v>
      </c>
      <c r="AH1916" s="78" t="s">
        <v>322</v>
      </c>
      <c r="AI1916" s="79" t="str">
        <f>IF(AH1916&lt;&gt;"",VLOOKUP(CONCATENATE(AG1916,AH1916),NIVELES!$B$676:$C$745,2,0),"")</f>
        <v>Administración De La Gestión Administrativa Financiera</v>
      </c>
      <c r="AJ1916" s="78" t="s">
        <v>517</v>
      </c>
      <c r="AK1916" s="79" t="str">
        <f>+IF(AJ1916&lt;&gt;"",VLOOKUP(AJ1916,NIVELES!$A$816:$B$892,2,0),"")</f>
        <v>NO APLICA</v>
      </c>
      <c r="AL1916" s="78" t="s">
        <v>554</v>
      </c>
      <c r="AM1916" s="78">
        <v>530801</v>
      </c>
      <c r="AN1916" s="79" t="str">
        <f>IF(AM1916&lt;&gt;"",+VLOOKUP(AM1916,NIVELES!$A$1652:$B$2466,2,0),"")</f>
        <v>Alimentos y Bebidas</v>
      </c>
      <c r="AO1916" s="87">
        <v>467</v>
      </c>
      <c r="AP1916" s="88">
        <v>0</v>
      </c>
      <c r="AQ1916" s="88">
        <v>0</v>
      </c>
      <c r="AR1916" s="88">
        <v>467</v>
      </c>
      <c r="AS1916" s="88">
        <v>0</v>
      </c>
      <c r="AT1916" s="88">
        <v>0</v>
      </c>
      <c r="AU1916" s="88">
        <v>0</v>
      </c>
      <c r="AV1916" s="88">
        <v>0</v>
      </c>
      <c r="AW1916" s="88">
        <v>0</v>
      </c>
      <c r="AX1916" s="88">
        <v>0</v>
      </c>
      <c r="AY1916" s="88">
        <v>0</v>
      </c>
      <c r="AZ1916" s="88">
        <v>0</v>
      </c>
      <c r="BA1916" s="88">
        <v>0</v>
      </c>
      <c r="BB1916" s="89">
        <f t="shared" si="115"/>
        <v>467</v>
      </c>
      <c r="BC1916" s="90" t="str">
        <f t="shared" si="114"/>
        <v>OK</v>
      </c>
      <c r="BD1916" s="91" t="str">
        <f t="shared" si="116"/>
        <v xml:space="preserve">                  </v>
      </c>
      <c r="BE1916" s="92">
        <f t="shared" si="117"/>
        <v>1</v>
      </c>
    </row>
    <row r="1917" spans="1:57" s="74" customFormat="1" ht="50.1" customHeight="1" x14ac:dyDescent="0.2">
      <c r="A1917" s="78" t="s">
        <v>55</v>
      </c>
      <c r="B1917" s="78" t="s">
        <v>59</v>
      </c>
      <c r="C1917" s="78" t="s">
        <v>1034</v>
      </c>
      <c r="D1917" s="78" t="s">
        <v>575</v>
      </c>
      <c r="E1917" s="79" t="str">
        <f>+IF(C1917&lt;&gt;"",VLOOKUP(MID(C1917,18,5),NIVELES!$A$133:$B$213,2,0),"")</f>
        <v>MANABÍ</v>
      </c>
      <c r="F1917" s="80" t="s">
        <v>217</v>
      </c>
      <c r="G1917" s="81" t="str">
        <f>+IF(F1917&lt;&gt;"",VLOOKUP(F1917,NIVELES!$A$246:$C$464,3,0),"")</f>
        <v xml:space="preserve"> </v>
      </c>
      <c r="H1917" s="82" t="s">
        <v>1023</v>
      </c>
      <c r="I1917" s="78" t="s">
        <v>2173</v>
      </c>
      <c r="J1917" s="78" t="s">
        <v>2165</v>
      </c>
      <c r="K1917" s="78" t="s">
        <v>2166</v>
      </c>
      <c r="L1917" s="78" t="s">
        <v>1791</v>
      </c>
      <c r="M1917" s="78" t="s">
        <v>1791</v>
      </c>
      <c r="N1917" s="78" t="s">
        <v>1791</v>
      </c>
      <c r="O1917" s="78" t="s">
        <v>2838</v>
      </c>
      <c r="P1917" s="82">
        <v>12</v>
      </c>
      <c r="Q1917" s="78" t="s">
        <v>2175</v>
      </c>
      <c r="R1917" s="82">
        <v>1</v>
      </c>
      <c r="S1917" s="82">
        <v>1</v>
      </c>
      <c r="T1917" s="82">
        <v>1</v>
      </c>
      <c r="U1917" s="82">
        <v>1</v>
      </c>
      <c r="V1917" s="82">
        <v>1</v>
      </c>
      <c r="W1917" s="82">
        <v>1</v>
      </c>
      <c r="X1917" s="82">
        <v>1</v>
      </c>
      <c r="Y1917" s="82">
        <v>1</v>
      </c>
      <c r="Z1917" s="82">
        <v>1</v>
      </c>
      <c r="AA1917" s="82">
        <v>1</v>
      </c>
      <c r="AB1917" s="82">
        <v>1</v>
      </c>
      <c r="AC1917" s="82">
        <v>1</v>
      </c>
      <c r="AD1917" s="85" t="str">
        <f>IF(A1917&lt;&gt;"",IF(D1917="DIRECCIÓN_DE_TRANSFERENCIAS","280 0031",VLOOKUP(C1917,NIVELES!$A$14:$B$105,2,0)),"")</f>
        <v>280 4330</v>
      </c>
      <c r="AE1917" s="86" t="s">
        <v>322</v>
      </c>
      <c r="AF1917" s="86" t="s">
        <v>369</v>
      </c>
      <c r="AG1917" s="79" t="str">
        <f>+IF(AF1917&lt;&gt;"",VLOOKUP(AF1917,NIVELES!$A$666:$B$673,2,0),"")</f>
        <v>ADMINISTRACIÓN_CENTRAL</v>
      </c>
      <c r="AH1917" s="78" t="s">
        <v>322</v>
      </c>
      <c r="AI1917" s="79" t="str">
        <f>IF(AH1917&lt;&gt;"",VLOOKUP(CONCATENATE(AG1917,AH1917),NIVELES!$B$676:$C$745,2,0),"")</f>
        <v>Administración De La Gestión Administrativa Financiera</v>
      </c>
      <c r="AJ1917" s="78" t="s">
        <v>517</v>
      </c>
      <c r="AK1917" s="79" t="str">
        <f>+IF(AJ1917&lt;&gt;"",VLOOKUP(AJ1917,NIVELES!$A$816:$B$892,2,0),"")</f>
        <v>NO APLICA</v>
      </c>
      <c r="AL1917" s="78" t="s">
        <v>554</v>
      </c>
      <c r="AM1917" s="78">
        <v>530803</v>
      </c>
      <c r="AN1917" s="79" t="str">
        <f>IF(AM1917&lt;&gt;"",+VLOOKUP(AM1917,NIVELES!$A$1652:$B$2466,2,0),"")</f>
        <v>Combustibles y Lubricantes</v>
      </c>
      <c r="AO1917" s="87">
        <v>18000</v>
      </c>
      <c r="AP1917" s="88">
        <v>1500</v>
      </c>
      <c r="AQ1917" s="88">
        <v>1500</v>
      </c>
      <c r="AR1917" s="88">
        <v>1500</v>
      </c>
      <c r="AS1917" s="88">
        <v>1500</v>
      </c>
      <c r="AT1917" s="88">
        <v>1500</v>
      </c>
      <c r="AU1917" s="88">
        <v>1500</v>
      </c>
      <c r="AV1917" s="88">
        <v>1500</v>
      </c>
      <c r="AW1917" s="88">
        <v>1500</v>
      </c>
      <c r="AX1917" s="88">
        <v>1500</v>
      </c>
      <c r="AY1917" s="88">
        <v>1500</v>
      </c>
      <c r="AZ1917" s="88">
        <v>1500</v>
      </c>
      <c r="BA1917" s="88">
        <v>1500</v>
      </c>
      <c r="BB1917" s="89">
        <f t="shared" si="115"/>
        <v>18000</v>
      </c>
      <c r="BC1917" s="90" t="str">
        <f t="shared" si="114"/>
        <v>OK</v>
      </c>
      <c r="BD1917" s="91" t="str">
        <f t="shared" si="116"/>
        <v xml:space="preserve">                  </v>
      </c>
      <c r="BE1917" s="92">
        <f t="shared" si="117"/>
        <v>12</v>
      </c>
    </row>
    <row r="1918" spans="1:57" s="74" customFormat="1" ht="50.1" customHeight="1" x14ac:dyDescent="0.2">
      <c r="A1918" s="78" t="s">
        <v>55</v>
      </c>
      <c r="B1918" s="78" t="s">
        <v>59</v>
      </c>
      <c r="C1918" s="78" t="s">
        <v>1034</v>
      </c>
      <c r="D1918" s="78" t="s">
        <v>575</v>
      </c>
      <c r="E1918" s="79" t="str">
        <f>+IF(C1918&lt;&gt;"",VLOOKUP(MID(C1918,18,5),NIVELES!$A$133:$B$213,2,0),"")</f>
        <v>MANABÍ</v>
      </c>
      <c r="F1918" s="80" t="s">
        <v>217</v>
      </c>
      <c r="G1918" s="81" t="str">
        <f>+IF(F1918&lt;&gt;"",VLOOKUP(F1918,NIVELES!$A$246:$C$464,3,0),"")</f>
        <v xml:space="preserve"> </v>
      </c>
      <c r="H1918" s="82" t="s">
        <v>1023</v>
      </c>
      <c r="I1918" s="78" t="s">
        <v>2173</v>
      </c>
      <c r="J1918" s="78" t="s">
        <v>2165</v>
      </c>
      <c r="K1918" s="78" t="s">
        <v>2166</v>
      </c>
      <c r="L1918" s="78" t="s">
        <v>1791</v>
      </c>
      <c r="M1918" s="78" t="s">
        <v>1791</v>
      </c>
      <c r="N1918" s="78" t="s">
        <v>1791</v>
      </c>
      <c r="O1918" s="78" t="s">
        <v>2798</v>
      </c>
      <c r="P1918" s="82">
        <v>2</v>
      </c>
      <c r="Q1918" s="78" t="s">
        <v>2175</v>
      </c>
      <c r="R1918" s="82"/>
      <c r="S1918" s="82"/>
      <c r="T1918" s="82">
        <v>1</v>
      </c>
      <c r="U1918" s="82">
        <v>1</v>
      </c>
      <c r="V1918" s="82"/>
      <c r="W1918" s="82"/>
      <c r="X1918" s="82"/>
      <c r="Y1918" s="82"/>
      <c r="Z1918" s="82"/>
      <c r="AA1918" s="82"/>
      <c r="AB1918" s="82"/>
      <c r="AC1918" s="82"/>
      <c r="AD1918" s="85" t="str">
        <f>IF(A1918&lt;&gt;"",IF(D1918="DIRECCIÓN_DE_TRANSFERENCIAS","280 0031",VLOOKUP(C1918,NIVELES!$A$14:$B$105,2,0)),"")</f>
        <v>280 4330</v>
      </c>
      <c r="AE1918" s="86" t="s">
        <v>322</v>
      </c>
      <c r="AF1918" s="86" t="s">
        <v>369</v>
      </c>
      <c r="AG1918" s="79" t="str">
        <f>+IF(AF1918&lt;&gt;"",VLOOKUP(AF1918,NIVELES!$A$666:$B$673,2,0),"")</f>
        <v>ADMINISTRACIÓN_CENTRAL</v>
      </c>
      <c r="AH1918" s="78" t="s">
        <v>322</v>
      </c>
      <c r="AI1918" s="79" t="str">
        <f>IF(AH1918&lt;&gt;"",VLOOKUP(CONCATENATE(AG1918,AH1918),NIVELES!$B$676:$C$745,2,0),"")</f>
        <v>Administración De La Gestión Administrativa Financiera</v>
      </c>
      <c r="AJ1918" s="78" t="s">
        <v>517</v>
      </c>
      <c r="AK1918" s="79" t="str">
        <f>+IF(AJ1918&lt;&gt;"",VLOOKUP(AJ1918,NIVELES!$A$816:$B$892,2,0),"")</f>
        <v>NO APLICA</v>
      </c>
      <c r="AL1918" s="78" t="s">
        <v>554</v>
      </c>
      <c r="AM1918" s="78">
        <v>530804</v>
      </c>
      <c r="AN1918" s="79" t="str">
        <f>IF(AM1918&lt;&gt;"",+VLOOKUP(AM1918,NIVELES!$A$1652:$B$2466,2,0),"")</f>
        <v>Materiales de Oficina</v>
      </c>
      <c r="AO1918" s="87">
        <v>4151</v>
      </c>
      <c r="AP1918" s="88">
        <v>0</v>
      </c>
      <c r="AQ1918" s="88">
        <v>0</v>
      </c>
      <c r="AR1918" s="88">
        <v>2075.5</v>
      </c>
      <c r="AS1918" s="88">
        <v>2075.5</v>
      </c>
      <c r="AT1918" s="88">
        <v>0</v>
      </c>
      <c r="AU1918" s="88">
        <v>0</v>
      </c>
      <c r="AV1918" s="88">
        <v>0</v>
      </c>
      <c r="AW1918" s="88">
        <v>0</v>
      </c>
      <c r="AX1918" s="88">
        <v>0</v>
      </c>
      <c r="AY1918" s="88">
        <v>0</v>
      </c>
      <c r="AZ1918" s="88">
        <v>0</v>
      </c>
      <c r="BA1918" s="88">
        <v>0</v>
      </c>
      <c r="BB1918" s="89">
        <f t="shared" si="115"/>
        <v>4151</v>
      </c>
      <c r="BC1918" s="90" t="str">
        <f t="shared" si="114"/>
        <v>OK</v>
      </c>
      <c r="BD1918" s="91" t="str">
        <f t="shared" si="116"/>
        <v xml:space="preserve">                  </v>
      </c>
      <c r="BE1918" s="92">
        <f t="shared" si="117"/>
        <v>2</v>
      </c>
    </row>
    <row r="1919" spans="1:57" s="74" customFormat="1" ht="50.1" customHeight="1" x14ac:dyDescent="0.2">
      <c r="A1919" s="78" t="s">
        <v>55</v>
      </c>
      <c r="B1919" s="78" t="s">
        <v>59</v>
      </c>
      <c r="C1919" s="78" t="s">
        <v>1034</v>
      </c>
      <c r="D1919" s="78" t="s">
        <v>575</v>
      </c>
      <c r="E1919" s="79" t="str">
        <f>+IF(C1919&lt;&gt;"",VLOOKUP(MID(C1919,18,5),NIVELES!$A$133:$B$213,2,0),"")</f>
        <v>MANABÍ</v>
      </c>
      <c r="F1919" s="80" t="s">
        <v>217</v>
      </c>
      <c r="G1919" s="81" t="str">
        <f>+IF(F1919&lt;&gt;"",VLOOKUP(F1919,NIVELES!$A$246:$C$464,3,0),"")</f>
        <v xml:space="preserve"> </v>
      </c>
      <c r="H1919" s="82" t="s">
        <v>1023</v>
      </c>
      <c r="I1919" s="78" t="s">
        <v>2173</v>
      </c>
      <c r="J1919" s="78" t="s">
        <v>2165</v>
      </c>
      <c r="K1919" s="78" t="s">
        <v>2166</v>
      </c>
      <c r="L1919" s="78" t="s">
        <v>1791</v>
      </c>
      <c r="M1919" s="78" t="s">
        <v>1791</v>
      </c>
      <c r="N1919" s="78" t="s">
        <v>1791</v>
      </c>
      <c r="O1919" s="78" t="s">
        <v>2839</v>
      </c>
      <c r="P1919" s="82">
        <v>2</v>
      </c>
      <c r="Q1919" s="78" t="s">
        <v>2175</v>
      </c>
      <c r="R1919" s="82"/>
      <c r="S1919" s="82"/>
      <c r="T1919" s="82">
        <v>1</v>
      </c>
      <c r="U1919" s="82">
        <v>1</v>
      </c>
      <c r="V1919" s="82"/>
      <c r="W1919" s="82"/>
      <c r="X1919" s="82"/>
      <c r="Y1919" s="82"/>
      <c r="Z1919" s="82"/>
      <c r="AA1919" s="82"/>
      <c r="AB1919" s="82"/>
      <c r="AC1919" s="82"/>
      <c r="AD1919" s="85" t="str">
        <f>IF(A1919&lt;&gt;"",IF(D1919="DIRECCIÓN_DE_TRANSFERENCIAS","280 0031",VLOOKUP(C1919,NIVELES!$A$14:$B$105,2,0)),"")</f>
        <v>280 4330</v>
      </c>
      <c r="AE1919" s="86" t="s">
        <v>322</v>
      </c>
      <c r="AF1919" s="86" t="s">
        <v>369</v>
      </c>
      <c r="AG1919" s="79" t="str">
        <f>+IF(AF1919&lt;&gt;"",VLOOKUP(AF1919,NIVELES!$A$666:$B$673,2,0),"")</f>
        <v>ADMINISTRACIÓN_CENTRAL</v>
      </c>
      <c r="AH1919" s="78" t="s">
        <v>322</v>
      </c>
      <c r="AI1919" s="79" t="str">
        <f>IF(AH1919&lt;&gt;"",VLOOKUP(CONCATENATE(AG1919,AH1919),NIVELES!$B$676:$C$745,2,0),"")</f>
        <v>Administración De La Gestión Administrativa Financiera</v>
      </c>
      <c r="AJ1919" s="78" t="s">
        <v>517</v>
      </c>
      <c r="AK1919" s="79" t="str">
        <f>+IF(AJ1919&lt;&gt;"",VLOOKUP(AJ1919,NIVELES!$A$816:$B$892,2,0),"")</f>
        <v>NO APLICA</v>
      </c>
      <c r="AL1919" s="78" t="s">
        <v>554</v>
      </c>
      <c r="AM1919" s="78">
        <v>530805</v>
      </c>
      <c r="AN1919" s="79" t="str">
        <f>IF(AM1919&lt;&gt;"",+VLOOKUP(AM1919,NIVELES!$A$1652:$B$2466,2,0),"")</f>
        <v>Materiales de Aseo</v>
      </c>
      <c r="AO1919" s="87">
        <v>3000</v>
      </c>
      <c r="AP1919" s="88">
        <v>0</v>
      </c>
      <c r="AQ1919" s="88">
        <v>0</v>
      </c>
      <c r="AR1919" s="88">
        <v>1500</v>
      </c>
      <c r="AS1919" s="88">
        <v>1500</v>
      </c>
      <c r="AT1919" s="88">
        <v>0</v>
      </c>
      <c r="AU1919" s="88">
        <v>0</v>
      </c>
      <c r="AV1919" s="88">
        <v>0</v>
      </c>
      <c r="AW1919" s="88">
        <v>0</v>
      </c>
      <c r="AX1919" s="88">
        <v>0</v>
      </c>
      <c r="AY1919" s="88">
        <v>0</v>
      </c>
      <c r="AZ1919" s="88">
        <v>0</v>
      </c>
      <c r="BA1919" s="88">
        <v>0</v>
      </c>
      <c r="BB1919" s="89">
        <f t="shared" si="115"/>
        <v>3000</v>
      </c>
      <c r="BC1919" s="90" t="str">
        <f t="shared" si="114"/>
        <v>OK</v>
      </c>
      <c r="BD1919" s="91" t="str">
        <f t="shared" si="116"/>
        <v xml:space="preserve">                  </v>
      </c>
      <c r="BE1919" s="92">
        <f t="shared" si="117"/>
        <v>2</v>
      </c>
    </row>
    <row r="1920" spans="1:57" s="74" customFormat="1" ht="50.1" customHeight="1" x14ac:dyDescent="0.2">
      <c r="A1920" s="78" t="s">
        <v>55</v>
      </c>
      <c r="B1920" s="78" t="s">
        <v>59</v>
      </c>
      <c r="C1920" s="78" t="s">
        <v>1034</v>
      </c>
      <c r="D1920" s="78" t="s">
        <v>575</v>
      </c>
      <c r="E1920" s="79" t="str">
        <f>+IF(C1920&lt;&gt;"",VLOOKUP(MID(C1920,18,5),NIVELES!$A$133:$B$213,2,0),"")</f>
        <v>MANABÍ</v>
      </c>
      <c r="F1920" s="80" t="s">
        <v>217</v>
      </c>
      <c r="G1920" s="81" t="str">
        <f>+IF(F1920&lt;&gt;"",VLOOKUP(F1920,NIVELES!$A$246:$C$464,3,0),"")</f>
        <v xml:space="preserve"> </v>
      </c>
      <c r="H1920" s="82" t="s">
        <v>1023</v>
      </c>
      <c r="I1920" s="78" t="s">
        <v>2173</v>
      </c>
      <c r="J1920" s="78" t="s">
        <v>2165</v>
      </c>
      <c r="K1920" s="78" t="s">
        <v>2166</v>
      </c>
      <c r="L1920" s="78" t="s">
        <v>1791</v>
      </c>
      <c r="M1920" s="78" t="s">
        <v>1791</v>
      </c>
      <c r="N1920" s="78" t="s">
        <v>1791</v>
      </c>
      <c r="O1920" s="78" t="s">
        <v>2840</v>
      </c>
      <c r="P1920" s="82">
        <v>3</v>
      </c>
      <c r="Q1920" s="78" t="s">
        <v>2175</v>
      </c>
      <c r="R1920" s="82"/>
      <c r="S1920" s="82"/>
      <c r="T1920" s="82">
        <v>1</v>
      </c>
      <c r="U1920" s="82"/>
      <c r="V1920" s="82"/>
      <c r="W1920" s="82">
        <v>1</v>
      </c>
      <c r="X1920" s="82"/>
      <c r="Y1920" s="82"/>
      <c r="Z1920" s="82">
        <v>1</v>
      </c>
      <c r="AA1920" s="82"/>
      <c r="AB1920" s="82"/>
      <c r="AC1920" s="82"/>
      <c r="AD1920" s="85" t="str">
        <f>IF(A1920&lt;&gt;"",IF(D1920="DIRECCIÓN_DE_TRANSFERENCIAS","280 0031",VLOOKUP(C1920,NIVELES!$A$14:$B$105,2,0)),"")</f>
        <v>280 4330</v>
      </c>
      <c r="AE1920" s="86" t="s">
        <v>322</v>
      </c>
      <c r="AF1920" s="86" t="s">
        <v>369</v>
      </c>
      <c r="AG1920" s="79" t="str">
        <f>+IF(AF1920&lt;&gt;"",VLOOKUP(AF1920,NIVELES!$A$666:$B$673,2,0),"")</f>
        <v>ADMINISTRACIÓN_CENTRAL</v>
      </c>
      <c r="AH1920" s="78" t="s">
        <v>322</v>
      </c>
      <c r="AI1920" s="79" t="str">
        <f>IF(AH1920&lt;&gt;"",VLOOKUP(CONCATENATE(AG1920,AH1920),NIVELES!$B$676:$C$745,2,0),"")</f>
        <v>Administración De La Gestión Administrativa Financiera</v>
      </c>
      <c r="AJ1920" s="78" t="s">
        <v>517</v>
      </c>
      <c r="AK1920" s="79" t="str">
        <f>+IF(AJ1920&lt;&gt;"",VLOOKUP(AJ1920,NIVELES!$A$816:$B$892,2,0),"")</f>
        <v>NO APLICA</v>
      </c>
      <c r="AL1920" s="78" t="s">
        <v>554</v>
      </c>
      <c r="AM1920" s="78">
        <v>530813</v>
      </c>
      <c r="AN1920" s="79" t="str">
        <f>IF(AM1920&lt;&gt;"",+VLOOKUP(AM1920,NIVELES!$A$1652:$B$2466,2,0),"")</f>
        <v>Repuestos y Accesorios</v>
      </c>
      <c r="AO1920" s="87">
        <v>5000</v>
      </c>
      <c r="AP1920" s="88">
        <v>0</v>
      </c>
      <c r="AQ1920" s="88">
        <v>0</v>
      </c>
      <c r="AR1920" s="88">
        <v>1666.66</v>
      </c>
      <c r="AS1920" s="88">
        <v>0</v>
      </c>
      <c r="AT1920" s="88">
        <v>0</v>
      </c>
      <c r="AU1920" s="88">
        <v>1666.66</v>
      </c>
      <c r="AV1920" s="88">
        <v>0</v>
      </c>
      <c r="AW1920" s="88">
        <v>0</v>
      </c>
      <c r="AX1920" s="88">
        <v>0</v>
      </c>
      <c r="AY1920" s="88">
        <v>1666.68</v>
      </c>
      <c r="AZ1920" s="88">
        <v>0</v>
      </c>
      <c r="BA1920" s="88">
        <v>0</v>
      </c>
      <c r="BB1920" s="89">
        <f t="shared" si="115"/>
        <v>5000</v>
      </c>
      <c r="BC1920" s="90" t="str">
        <f t="shared" si="114"/>
        <v>OK</v>
      </c>
      <c r="BD1920" s="91" t="str">
        <f t="shared" si="116"/>
        <v xml:space="preserve">                  </v>
      </c>
      <c r="BE1920" s="92">
        <f t="shared" si="117"/>
        <v>3</v>
      </c>
    </row>
    <row r="1921" spans="1:57" s="74" customFormat="1" ht="50.1" customHeight="1" x14ac:dyDescent="0.2">
      <c r="A1921" s="78" t="s">
        <v>55</v>
      </c>
      <c r="B1921" s="78" t="s">
        <v>59</v>
      </c>
      <c r="C1921" s="78" t="s">
        <v>1034</v>
      </c>
      <c r="D1921" s="78" t="s">
        <v>575</v>
      </c>
      <c r="E1921" s="79" t="str">
        <f>+IF(C1921&lt;&gt;"",VLOOKUP(MID(C1921,18,5),NIVELES!$A$133:$B$213,2,0),"")</f>
        <v>MANABÍ</v>
      </c>
      <c r="F1921" s="80" t="s">
        <v>217</v>
      </c>
      <c r="G1921" s="81" t="str">
        <f>+IF(F1921&lt;&gt;"",VLOOKUP(F1921,NIVELES!$A$246:$C$464,3,0),"")</f>
        <v xml:space="preserve"> </v>
      </c>
      <c r="H1921" s="82" t="s">
        <v>1023</v>
      </c>
      <c r="I1921" s="78" t="s">
        <v>2173</v>
      </c>
      <c r="J1921" s="78" t="s">
        <v>2165</v>
      </c>
      <c r="K1921" s="78" t="s">
        <v>2166</v>
      </c>
      <c r="L1921" s="78" t="s">
        <v>1791</v>
      </c>
      <c r="M1921" s="78" t="s">
        <v>1791</v>
      </c>
      <c r="N1921" s="78" t="s">
        <v>1791</v>
      </c>
      <c r="O1921" s="78" t="s">
        <v>2841</v>
      </c>
      <c r="P1921" s="82">
        <v>2</v>
      </c>
      <c r="Q1921" s="78" t="s">
        <v>2175</v>
      </c>
      <c r="R1921" s="82"/>
      <c r="S1921" s="82"/>
      <c r="T1921" s="82">
        <v>1</v>
      </c>
      <c r="U1921" s="82"/>
      <c r="V1921" s="82">
        <v>1</v>
      </c>
      <c r="W1921" s="82"/>
      <c r="X1921" s="82"/>
      <c r="Y1921" s="82"/>
      <c r="Z1921" s="82"/>
      <c r="AA1921" s="82"/>
      <c r="AB1921" s="82"/>
      <c r="AC1921" s="82"/>
      <c r="AD1921" s="85" t="str">
        <f>IF(A1921&lt;&gt;"",IF(D1921="DIRECCIÓN_DE_TRANSFERENCIAS","280 0031",VLOOKUP(C1921,NIVELES!$A$14:$B$105,2,0)),"")</f>
        <v>280 4330</v>
      </c>
      <c r="AE1921" s="86" t="s">
        <v>322</v>
      </c>
      <c r="AF1921" s="86" t="s">
        <v>369</v>
      </c>
      <c r="AG1921" s="79" t="str">
        <f>+IF(AF1921&lt;&gt;"",VLOOKUP(AF1921,NIVELES!$A$666:$B$673,2,0),"")</f>
        <v>ADMINISTRACIÓN_CENTRAL</v>
      </c>
      <c r="AH1921" s="78" t="s">
        <v>322</v>
      </c>
      <c r="AI1921" s="79" t="str">
        <f>IF(AH1921&lt;&gt;"",VLOOKUP(CONCATENATE(AG1921,AH1921),NIVELES!$B$676:$C$745,2,0),"")</f>
        <v>Administración De La Gestión Administrativa Financiera</v>
      </c>
      <c r="AJ1921" s="78" t="s">
        <v>517</v>
      </c>
      <c r="AK1921" s="79" t="str">
        <f>+IF(AJ1921&lt;&gt;"",VLOOKUP(AJ1921,NIVELES!$A$816:$B$892,2,0),"")</f>
        <v>NO APLICA</v>
      </c>
      <c r="AL1921" s="78" t="s">
        <v>555</v>
      </c>
      <c r="AM1921" s="78">
        <v>570102</v>
      </c>
      <c r="AN1921" s="79" t="str">
        <f>IF(AM1921&lt;&gt;"",+VLOOKUP(AM1921,NIVELES!$A$1652:$B$2466,2,0),"")</f>
        <v>Tasas Generales, Impuestos, Contribuciones, Permisos, Licencias y Patentes.</v>
      </c>
      <c r="AO1921" s="87">
        <v>1702.67</v>
      </c>
      <c r="AP1921" s="88">
        <v>0</v>
      </c>
      <c r="AQ1921" s="88">
        <v>0</v>
      </c>
      <c r="AR1921" s="88">
        <v>851.34</v>
      </c>
      <c r="AS1921" s="88">
        <v>0</v>
      </c>
      <c r="AT1921" s="88">
        <v>851.33</v>
      </c>
      <c r="AU1921" s="88">
        <v>0</v>
      </c>
      <c r="AV1921" s="88">
        <v>0</v>
      </c>
      <c r="AW1921" s="88">
        <v>0</v>
      </c>
      <c r="AX1921" s="88">
        <v>0</v>
      </c>
      <c r="AY1921" s="88">
        <v>0</v>
      </c>
      <c r="AZ1921" s="88">
        <v>0</v>
      </c>
      <c r="BA1921" s="88">
        <v>0</v>
      </c>
      <c r="BB1921" s="89">
        <f t="shared" si="115"/>
        <v>1702.67</v>
      </c>
      <c r="BC1921" s="90" t="str">
        <f t="shared" si="114"/>
        <v>OK</v>
      </c>
      <c r="BD1921" s="91" t="str">
        <f t="shared" si="116"/>
        <v xml:space="preserve">                  </v>
      </c>
      <c r="BE1921" s="92">
        <f t="shared" si="117"/>
        <v>2</v>
      </c>
    </row>
    <row r="1922" spans="1:57" s="74" customFormat="1" ht="50.1" customHeight="1" x14ac:dyDescent="0.2">
      <c r="A1922" s="78" t="s">
        <v>55</v>
      </c>
      <c r="B1922" s="78" t="s">
        <v>59</v>
      </c>
      <c r="C1922" s="78" t="s">
        <v>1034</v>
      </c>
      <c r="D1922" s="78" t="s">
        <v>605</v>
      </c>
      <c r="E1922" s="79" t="str">
        <f>+IF(C1922&lt;&gt;"",VLOOKUP(MID(C1922,18,5),NIVELES!$A$133:$B$213,2,0),"")</f>
        <v>MANABÍ</v>
      </c>
      <c r="F1922" s="80" t="s">
        <v>217</v>
      </c>
      <c r="G1922" s="81" t="str">
        <f>+IF(F1922&lt;&gt;"",VLOOKUP(F1922,NIVELES!$A$246:$C$464,3,0),"")</f>
        <v xml:space="preserve"> </v>
      </c>
      <c r="H1922" s="82" t="s">
        <v>1024</v>
      </c>
      <c r="I1922" s="78" t="s">
        <v>2201</v>
      </c>
      <c r="J1922" s="78" t="s">
        <v>2184</v>
      </c>
      <c r="K1922" s="78" t="s">
        <v>2185</v>
      </c>
      <c r="L1922" s="78" t="s">
        <v>2805</v>
      </c>
      <c r="M1922" s="78">
        <v>225</v>
      </c>
      <c r="N1922" s="78" t="s">
        <v>2842</v>
      </c>
      <c r="O1922" s="78" t="s">
        <v>2167</v>
      </c>
      <c r="P1922" s="82">
        <v>12</v>
      </c>
      <c r="Q1922" s="78" t="s">
        <v>2204</v>
      </c>
      <c r="R1922" s="82">
        <v>1</v>
      </c>
      <c r="S1922" s="82">
        <v>1</v>
      </c>
      <c r="T1922" s="82">
        <v>1</v>
      </c>
      <c r="U1922" s="82">
        <v>1</v>
      </c>
      <c r="V1922" s="82">
        <v>1</v>
      </c>
      <c r="W1922" s="82">
        <v>1</v>
      </c>
      <c r="X1922" s="82">
        <v>1</v>
      </c>
      <c r="Y1922" s="82">
        <v>1</v>
      </c>
      <c r="Z1922" s="82">
        <v>1</v>
      </c>
      <c r="AA1922" s="82">
        <v>1</v>
      </c>
      <c r="AB1922" s="82">
        <v>1</v>
      </c>
      <c r="AC1922" s="82">
        <v>1</v>
      </c>
      <c r="AD1922" s="85" t="str">
        <f>IF(A1922&lt;&gt;"",IF(D1922="DIRECCIÓN_DE_TRANSFERENCIAS","280 0031",VLOOKUP(C1922,NIVELES!$A$14:$B$105,2,0)),"")</f>
        <v>280 4330</v>
      </c>
      <c r="AE1922" s="86" t="s">
        <v>322</v>
      </c>
      <c r="AF1922" s="86" t="s">
        <v>543</v>
      </c>
      <c r="AG1922" s="79" t="str">
        <f>+IF(AF1922&lt;&gt;"",VLOOKUP(AF1922,NIVELES!$A$666:$B$673,2,0),"")</f>
        <v>DESARROLLO_INFANTIL</v>
      </c>
      <c r="AH1922" s="78" t="s">
        <v>322</v>
      </c>
      <c r="AI1922" s="79" t="str">
        <f>IF(AH1922&lt;&gt;"",VLOOKUP(CONCATENATE(AG1922,AH1922),NIVELES!$B$676:$C$745,2,0),"")</f>
        <v>Centros Infantiles Del Buen Vivir Atencion Directa -Funcionamiento Operación Y Atencion De Unidades</v>
      </c>
      <c r="AJ1922" s="78" t="s">
        <v>517</v>
      </c>
      <c r="AK1922" s="79" t="str">
        <f>+IF(AJ1922&lt;&gt;"",VLOOKUP(AJ1922,NIVELES!$A$816:$B$892,2,0),"")</f>
        <v>NO APLICA</v>
      </c>
      <c r="AL1922" s="78" t="s">
        <v>553</v>
      </c>
      <c r="AM1922" s="78">
        <v>510105</v>
      </c>
      <c r="AN1922" s="79" t="str">
        <f>IF(AM1922&lt;&gt;"",+VLOOKUP(AM1922,NIVELES!$A$1652:$B$2466,2,0),"")</f>
        <v>Remuneraciones Unificadas</v>
      </c>
      <c r="AO1922" s="87">
        <v>186396</v>
      </c>
      <c r="AP1922" s="88">
        <v>15533</v>
      </c>
      <c r="AQ1922" s="88">
        <v>15533</v>
      </c>
      <c r="AR1922" s="88">
        <v>15533</v>
      </c>
      <c r="AS1922" s="88">
        <v>15533</v>
      </c>
      <c r="AT1922" s="88">
        <v>15533</v>
      </c>
      <c r="AU1922" s="88">
        <v>15533</v>
      </c>
      <c r="AV1922" s="88">
        <v>15533</v>
      </c>
      <c r="AW1922" s="88">
        <v>15533</v>
      </c>
      <c r="AX1922" s="88">
        <v>15533</v>
      </c>
      <c r="AY1922" s="88">
        <v>15533</v>
      </c>
      <c r="AZ1922" s="88">
        <v>15533</v>
      </c>
      <c r="BA1922" s="88">
        <v>15533</v>
      </c>
      <c r="BB1922" s="89">
        <f t="shared" si="115"/>
        <v>186396</v>
      </c>
      <c r="BC1922" s="90" t="str">
        <f t="shared" si="114"/>
        <v>OK</v>
      </c>
      <c r="BD1922" s="91" t="str">
        <f t="shared" si="116"/>
        <v xml:space="preserve">                  </v>
      </c>
      <c r="BE1922" s="92">
        <f t="shared" si="117"/>
        <v>12</v>
      </c>
    </row>
    <row r="1923" spans="1:57" s="74" customFormat="1" ht="50.1" customHeight="1" x14ac:dyDescent="0.2">
      <c r="A1923" s="78" t="s">
        <v>55</v>
      </c>
      <c r="B1923" s="78" t="s">
        <v>59</v>
      </c>
      <c r="C1923" s="78" t="s">
        <v>1034</v>
      </c>
      <c r="D1923" s="78" t="s">
        <v>605</v>
      </c>
      <c r="E1923" s="79" t="str">
        <f>+IF(C1923&lt;&gt;"",VLOOKUP(MID(C1923,18,5),NIVELES!$A$133:$B$213,2,0),"")</f>
        <v>MANABÍ</v>
      </c>
      <c r="F1923" s="80" t="s">
        <v>217</v>
      </c>
      <c r="G1923" s="81" t="str">
        <f>+IF(F1923&lt;&gt;"",VLOOKUP(F1923,NIVELES!$A$246:$C$464,3,0),"")</f>
        <v xml:space="preserve"> </v>
      </c>
      <c r="H1923" s="82" t="s">
        <v>1024</v>
      </c>
      <c r="I1923" s="78" t="s">
        <v>2201</v>
      </c>
      <c r="J1923" s="78" t="s">
        <v>2184</v>
      </c>
      <c r="K1923" s="78" t="s">
        <v>2185</v>
      </c>
      <c r="L1923" s="78" t="s">
        <v>2805</v>
      </c>
      <c r="M1923" s="78">
        <v>225</v>
      </c>
      <c r="N1923" s="78" t="s">
        <v>2842</v>
      </c>
      <c r="O1923" s="78" t="s">
        <v>2167</v>
      </c>
      <c r="P1923" s="82">
        <v>1</v>
      </c>
      <c r="Q1923" s="78" t="s">
        <v>2204</v>
      </c>
      <c r="R1923" s="82"/>
      <c r="S1923" s="82"/>
      <c r="T1923" s="82"/>
      <c r="U1923" s="82"/>
      <c r="V1923" s="82"/>
      <c r="W1923" s="82"/>
      <c r="X1923" s="82"/>
      <c r="Y1923" s="82"/>
      <c r="Z1923" s="82"/>
      <c r="AA1923" s="82"/>
      <c r="AB1923" s="82"/>
      <c r="AC1923" s="82">
        <v>1</v>
      </c>
      <c r="AD1923" s="85" t="str">
        <f>IF(A1923&lt;&gt;"",IF(D1923="DIRECCIÓN_DE_TRANSFERENCIAS","280 0031",VLOOKUP(C1923,NIVELES!$A$14:$B$105,2,0)),"")</f>
        <v>280 4330</v>
      </c>
      <c r="AE1923" s="86" t="s">
        <v>322</v>
      </c>
      <c r="AF1923" s="86" t="s">
        <v>543</v>
      </c>
      <c r="AG1923" s="79" t="str">
        <f>+IF(AF1923&lt;&gt;"",VLOOKUP(AF1923,NIVELES!$A$666:$B$673,2,0),"")</f>
        <v>DESARROLLO_INFANTIL</v>
      </c>
      <c r="AH1923" s="78" t="s">
        <v>322</v>
      </c>
      <c r="AI1923" s="79" t="str">
        <f>IF(AH1923&lt;&gt;"",VLOOKUP(CONCATENATE(AG1923,AH1923),NIVELES!$B$676:$C$745,2,0),"")</f>
        <v>Centros Infantiles Del Buen Vivir Atencion Directa -Funcionamiento Operación Y Atencion De Unidades</v>
      </c>
      <c r="AJ1923" s="78" t="s">
        <v>517</v>
      </c>
      <c r="AK1923" s="79" t="str">
        <f>+IF(AJ1923&lt;&gt;"",VLOOKUP(AJ1923,NIVELES!$A$816:$B$892,2,0),"")</f>
        <v>NO APLICA</v>
      </c>
      <c r="AL1923" s="78" t="s">
        <v>553</v>
      </c>
      <c r="AM1923" s="78">
        <v>510203</v>
      </c>
      <c r="AN1923" s="79" t="str">
        <f>IF(AM1923&lt;&gt;"",+VLOOKUP(AM1923,NIVELES!$A$1652:$B$2466,2,0),"")</f>
        <v>Decimotercer Sueldo</v>
      </c>
      <c r="AO1923" s="87">
        <v>24316.42</v>
      </c>
      <c r="AP1923" s="88">
        <v>0</v>
      </c>
      <c r="AQ1923" s="88">
        <v>0</v>
      </c>
      <c r="AR1923" s="88">
        <v>0</v>
      </c>
      <c r="AS1923" s="88">
        <v>0</v>
      </c>
      <c r="AT1923" s="88">
        <v>0</v>
      </c>
      <c r="AU1923" s="88">
        <v>0</v>
      </c>
      <c r="AV1923" s="88">
        <v>0</v>
      </c>
      <c r="AW1923" s="88">
        <v>0</v>
      </c>
      <c r="AX1923" s="88">
        <v>0</v>
      </c>
      <c r="AY1923" s="88">
        <v>0</v>
      </c>
      <c r="AZ1923" s="88">
        <v>0</v>
      </c>
      <c r="BA1923" s="88">
        <v>24316.42</v>
      </c>
      <c r="BB1923" s="89">
        <f t="shared" si="115"/>
        <v>24316.42</v>
      </c>
      <c r="BC1923" s="90" t="str">
        <f t="shared" si="114"/>
        <v>OK</v>
      </c>
      <c r="BD1923" s="91" t="str">
        <f t="shared" si="116"/>
        <v xml:space="preserve">                  </v>
      </c>
      <c r="BE1923" s="92">
        <f t="shared" si="117"/>
        <v>1</v>
      </c>
    </row>
    <row r="1924" spans="1:57" s="74" customFormat="1" ht="50.1" customHeight="1" x14ac:dyDescent="0.2">
      <c r="A1924" s="78" t="s">
        <v>55</v>
      </c>
      <c r="B1924" s="78" t="s">
        <v>59</v>
      </c>
      <c r="C1924" s="78" t="s">
        <v>1034</v>
      </c>
      <c r="D1924" s="78" t="s">
        <v>605</v>
      </c>
      <c r="E1924" s="79" t="str">
        <f>+IF(C1924&lt;&gt;"",VLOOKUP(MID(C1924,18,5),NIVELES!$A$133:$B$213,2,0),"")</f>
        <v>MANABÍ</v>
      </c>
      <c r="F1924" s="80" t="s">
        <v>217</v>
      </c>
      <c r="G1924" s="81" t="str">
        <f>+IF(F1924&lt;&gt;"",VLOOKUP(F1924,NIVELES!$A$246:$C$464,3,0),"")</f>
        <v xml:space="preserve"> </v>
      </c>
      <c r="H1924" s="82" t="s">
        <v>1024</v>
      </c>
      <c r="I1924" s="78" t="s">
        <v>2201</v>
      </c>
      <c r="J1924" s="78" t="s">
        <v>2184</v>
      </c>
      <c r="K1924" s="78" t="s">
        <v>2185</v>
      </c>
      <c r="L1924" s="78" t="s">
        <v>2805</v>
      </c>
      <c r="M1924" s="78">
        <v>225</v>
      </c>
      <c r="N1924" s="78" t="s">
        <v>2842</v>
      </c>
      <c r="O1924" s="78" t="s">
        <v>2167</v>
      </c>
      <c r="P1924" s="82">
        <v>1</v>
      </c>
      <c r="Q1924" s="78" t="s">
        <v>2204</v>
      </c>
      <c r="R1924" s="82"/>
      <c r="S1924" s="82"/>
      <c r="T1924" s="82">
        <v>1</v>
      </c>
      <c r="U1924" s="82"/>
      <c r="V1924" s="82"/>
      <c r="W1924" s="82"/>
      <c r="X1924" s="82"/>
      <c r="Y1924" s="82"/>
      <c r="Z1924" s="82"/>
      <c r="AA1924" s="82"/>
      <c r="AB1924" s="82"/>
      <c r="AC1924" s="82"/>
      <c r="AD1924" s="85" t="str">
        <f>IF(A1924&lt;&gt;"",IF(D1924="DIRECCIÓN_DE_TRANSFERENCIAS","280 0031",VLOOKUP(C1924,NIVELES!$A$14:$B$105,2,0)),"")</f>
        <v>280 4330</v>
      </c>
      <c r="AE1924" s="86" t="s">
        <v>322</v>
      </c>
      <c r="AF1924" s="86" t="s">
        <v>543</v>
      </c>
      <c r="AG1924" s="79" t="str">
        <f>+IF(AF1924&lt;&gt;"",VLOOKUP(AF1924,NIVELES!$A$666:$B$673,2,0),"")</f>
        <v>DESARROLLO_INFANTIL</v>
      </c>
      <c r="AH1924" s="78" t="s">
        <v>322</v>
      </c>
      <c r="AI1924" s="79" t="str">
        <f>IF(AH1924&lt;&gt;"",VLOOKUP(CONCATENATE(AG1924,AH1924),NIVELES!$B$676:$C$745,2,0),"")</f>
        <v>Centros Infantiles Del Buen Vivir Atencion Directa -Funcionamiento Operación Y Atencion De Unidades</v>
      </c>
      <c r="AJ1924" s="78" t="s">
        <v>517</v>
      </c>
      <c r="AK1924" s="79" t="str">
        <f>+IF(AJ1924&lt;&gt;"",VLOOKUP(AJ1924,NIVELES!$A$816:$B$892,2,0),"")</f>
        <v>NO APLICA</v>
      </c>
      <c r="AL1924" s="78" t="s">
        <v>553</v>
      </c>
      <c r="AM1924" s="78">
        <v>510204</v>
      </c>
      <c r="AN1924" s="79" t="str">
        <f>IF(AM1924&lt;&gt;"",+VLOOKUP(AM1924,NIVELES!$A$1652:$B$2466,2,0),"")</f>
        <v>Decimocuarto Sueldo</v>
      </c>
      <c r="AO1924" s="87">
        <v>14085.5</v>
      </c>
      <c r="AP1924" s="88">
        <v>0</v>
      </c>
      <c r="AQ1924" s="88">
        <v>0</v>
      </c>
      <c r="AR1924" s="88">
        <v>14085.5</v>
      </c>
      <c r="AS1924" s="88">
        <v>0</v>
      </c>
      <c r="AT1924" s="88">
        <v>0</v>
      </c>
      <c r="AU1924" s="88">
        <v>0</v>
      </c>
      <c r="AV1924" s="88">
        <v>0</v>
      </c>
      <c r="AW1924" s="88">
        <v>0</v>
      </c>
      <c r="AX1924" s="88">
        <v>0</v>
      </c>
      <c r="AY1924" s="88">
        <v>0</v>
      </c>
      <c r="AZ1924" s="88">
        <v>0</v>
      </c>
      <c r="BA1924" s="88">
        <v>0</v>
      </c>
      <c r="BB1924" s="89">
        <f t="shared" si="115"/>
        <v>14085.5</v>
      </c>
      <c r="BC1924" s="90" t="str">
        <f t="shared" si="114"/>
        <v>OK</v>
      </c>
      <c r="BD1924" s="91" t="str">
        <f t="shared" si="116"/>
        <v xml:space="preserve">                  </v>
      </c>
      <c r="BE1924" s="92">
        <f t="shared" si="117"/>
        <v>1</v>
      </c>
    </row>
    <row r="1925" spans="1:57" s="74" customFormat="1" ht="50.1" customHeight="1" x14ac:dyDescent="0.2">
      <c r="A1925" s="78" t="s">
        <v>55</v>
      </c>
      <c r="B1925" s="78" t="s">
        <v>59</v>
      </c>
      <c r="C1925" s="78" t="s">
        <v>1034</v>
      </c>
      <c r="D1925" s="78" t="s">
        <v>605</v>
      </c>
      <c r="E1925" s="79" t="str">
        <f>+IF(C1925&lt;&gt;"",VLOOKUP(MID(C1925,18,5),NIVELES!$A$133:$B$213,2,0),"")</f>
        <v>MANABÍ</v>
      </c>
      <c r="F1925" s="80" t="s">
        <v>217</v>
      </c>
      <c r="G1925" s="81" t="str">
        <f>+IF(F1925&lt;&gt;"",VLOOKUP(F1925,NIVELES!$A$246:$C$464,3,0),"")</f>
        <v xml:space="preserve"> </v>
      </c>
      <c r="H1925" s="82" t="s">
        <v>1024</v>
      </c>
      <c r="I1925" s="78" t="s">
        <v>2201</v>
      </c>
      <c r="J1925" s="78" t="s">
        <v>2184</v>
      </c>
      <c r="K1925" s="78" t="s">
        <v>2185</v>
      </c>
      <c r="L1925" s="78" t="s">
        <v>2805</v>
      </c>
      <c r="M1925" s="78">
        <v>225</v>
      </c>
      <c r="N1925" s="78" t="s">
        <v>2842</v>
      </c>
      <c r="O1925" s="78" t="s">
        <v>2167</v>
      </c>
      <c r="P1925" s="82">
        <v>12</v>
      </c>
      <c r="Q1925" s="78" t="s">
        <v>2204</v>
      </c>
      <c r="R1925" s="82">
        <v>1</v>
      </c>
      <c r="S1925" s="82">
        <v>1</v>
      </c>
      <c r="T1925" s="82">
        <v>1</v>
      </c>
      <c r="U1925" s="82">
        <v>1</v>
      </c>
      <c r="V1925" s="82">
        <v>1</v>
      </c>
      <c r="W1925" s="82">
        <v>1</v>
      </c>
      <c r="X1925" s="82">
        <v>1</v>
      </c>
      <c r="Y1925" s="82">
        <v>1</v>
      </c>
      <c r="Z1925" s="82">
        <v>1</v>
      </c>
      <c r="AA1925" s="82">
        <v>1</v>
      </c>
      <c r="AB1925" s="82">
        <v>1</v>
      </c>
      <c r="AC1925" s="82">
        <v>1</v>
      </c>
      <c r="AD1925" s="85" t="str">
        <f>IF(A1925&lt;&gt;"",IF(D1925="DIRECCIÓN_DE_TRANSFERENCIAS","280 0031",VLOOKUP(C1925,NIVELES!$A$14:$B$105,2,0)),"")</f>
        <v>280 4330</v>
      </c>
      <c r="AE1925" s="86" t="s">
        <v>322</v>
      </c>
      <c r="AF1925" s="86" t="s">
        <v>543</v>
      </c>
      <c r="AG1925" s="79" t="str">
        <f>+IF(AF1925&lt;&gt;"",VLOOKUP(AF1925,NIVELES!$A$666:$B$673,2,0),"")</f>
        <v>DESARROLLO_INFANTIL</v>
      </c>
      <c r="AH1925" s="78" t="s">
        <v>322</v>
      </c>
      <c r="AI1925" s="79" t="str">
        <f>IF(AH1925&lt;&gt;"",VLOOKUP(CONCATENATE(AG1925,AH1925),NIVELES!$B$676:$C$745,2,0),"")</f>
        <v>Centros Infantiles Del Buen Vivir Atencion Directa -Funcionamiento Operación Y Atencion De Unidades</v>
      </c>
      <c r="AJ1925" s="78" t="s">
        <v>517</v>
      </c>
      <c r="AK1925" s="79" t="str">
        <f>+IF(AJ1925&lt;&gt;"",VLOOKUP(AJ1925,NIVELES!$A$816:$B$892,2,0),"")</f>
        <v>NO APLICA</v>
      </c>
      <c r="AL1925" s="78" t="s">
        <v>553</v>
      </c>
      <c r="AM1925" s="78">
        <v>510510</v>
      </c>
      <c r="AN1925" s="79" t="str">
        <f>IF(AM1925&lt;&gt;"",+VLOOKUP(AM1925,NIVELES!$A$1652:$B$2466,2,0),"")</f>
        <v>Servicios Personales por Contrato</v>
      </c>
      <c r="AO1925" s="87">
        <v>120934</v>
      </c>
      <c r="AP1925" s="88">
        <v>10077.83</v>
      </c>
      <c r="AQ1925" s="88">
        <v>10077.83</v>
      </c>
      <c r="AR1925" s="88">
        <v>10077.83</v>
      </c>
      <c r="AS1925" s="88">
        <v>10077.83</v>
      </c>
      <c r="AT1925" s="88">
        <v>10077.83</v>
      </c>
      <c r="AU1925" s="88">
        <v>10077.83</v>
      </c>
      <c r="AV1925" s="88">
        <v>10077.83</v>
      </c>
      <c r="AW1925" s="88">
        <v>10077.83</v>
      </c>
      <c r="AX1925" s="88">
        <v>10077.83</v>
      </c>
      <c r="AY1925" s="88">
        <v>10077.83</v>
      </c>
      <c r="AZ1925" s="88">
        <v>10077.83</v>
      </c>
      <c r="BA1925" s="88">
        <v>10077.870000000001</v>
      </c>
      <c r="BB1925" s="89">
        <f t="shared" si="115"/>
        <v>120934</v>
      </c>
      <c r="BC1925" s="90" t="str">
        <f t="shared" si="114"/>
        <v>OK</v>
      </c>
      <c r="BD1925" s="91" t="str">
        <f t="shared" si="116"/>
        <v xml:space="preserve">                  </v>
      </c>
      <c r="BE1925" s="92">
        <f t="shared" si="117"/>
        <v>12</v>
      </c>
    </row>
    <row r="1926" spans="1:57" s="74" customFormat="1" ht="50.1" customHeight="1" x14ac:dyDescent="0.2">
      <c r="A1926" s="78" t="s">
        <v>55</v>
      </c>
      <c r="B1926" s="78" t="s">
        <v>59</v>
      </c>
      <c r="C1926" s="78" t="s">
        <v>1034</v>
      </c>
      <c r="D1926" s="78" t="s">
        <v>605</v>
      </c>
      <c r="E1926" s="79" t="str">
        <f>+IF(C1926&lt;&gt;"",VLOOKUP(MID(C1926,18,5),NIVELES!$A$133:$B$213,2,0),"")</f>
        <v>MANABÍ</v>
      </c>
      <c r="F1926" s="80" t="s">
        <v>217</v>
      </c>
      <c r="G1926" s="81" t="str">
        <f>+IF(F1926&lt;&gt;"",VLOOKUP(F1926,NIVELES!$A$246:$C$464,3,0),"")</f>
        <v xml:space="preserve"> </v>
      </c>
      <c r="H1926" s="82" t="s">
        <v>1024</v>
      </c>
      <c r="I1926" s="78" t="s">
        <v>2201</v>
      </c>
      <c r="J1926" s="78" t="s">
        <v>2184</v>
      </c>
      <c r="K1926" s="78" t="s">
        <v>2185</v>
      </c>
      <c r="L1926" s="78" t="s">
        <v>2805</v>
      </c>
      <c r="M1926" s="78">
        <v>225</v>
      </c>
      <c r="N1926" s="78" t="s">
        <v>2842</v>
      </c>
      <c r="O1926" s="78" t="s">
        <v>2167</v>
      </c>
      <c r="P1926" s="82">
        <v>12</v>
      </c>
      <c r="Q1926" s="78" t="s">
        <v>2204</v>
      </c>
      <c r="R1926" s="82">
        <v>1</v>
      </c>
      <c r="S1926" s="82">
        <v>1</v>
      </c>
      <c r="T1926" s="82">
        <v>1</v>
      </c>
      <c r="U1926" s="82">
        <v>1</v>
      </c>
      <c r="V1926" s="82">
        <v>1</v>
      </c>
      <c r="W1926" s="82">
        <v>1</v>
      </c>
      <c r="X1926" s="82">
        <v>1</v>
      </c>
      <c r="Y1926" s="82">
        <v>1</v>
      </c>
      <c r="Z1926" s="82">
        <v>1</v>
      </c>
      <c r="AA1926" s="82">
        <v>1</v>
      </c>
      <c r="AB1926" s="82">
        <v>1</v>
      </c>
      <c r="AC1926" s="82">
        <v>1</v>
      </c>
      <c r="AD1926" s="85" t="str">
        <f>IF(A1926&lt;&gt;"",IF(D1926="DIRECCIÓN_DE_TRANSFERENCIAS","280 0031",VLOOKUP(C1926,NIVELES!$A$14:$B$105,2,0)),"")</f>
        <v>280 4330</v>
      </c>
      <c r="AE1926" s="86" t="s">
        <v>322</v>
      </c>
      <c r="AF1926" s="86" t="s">
        <v>543</v>
      </c>
      <c r="AG1926" s="79" t="str">
        <f>+IF(AF1926&lt;&gt;"",VLOOKUP(AF1926,NIVELES!$A$666:$B$673,2,0),"")</f>
        <v>DESARROLLO_INFANTIL</v>
      </c>
      <c r="AH1926" s="78" t="s">
        <v>322</v>
      </c>
      <c r="AI1926" s="79" t="str">
        <f>IF(AH1926&lt;&gt;"",VLOOKUP(CONCATENATE(AG1926,AH1926),NIVELES!$B$676:$C$745,2,0),"")</f>
        <v>Centros Infantiles Del Buen Vivir Atencion Directa -Funcionamiento Operación Y Atencion De Unidades</v>
      </c>
      <c r="AJ1926" s="78" t="s">
        <v>517</v>
      </c>
      <c r="AK1926" s="79" t="str">
        <f>+IF(AJ1926&lt;&gt;"",VLOOKUP(AJ1926,NIVELES!$A$816:$B$892,2,0),"")</f>
        <v>NO APLICA</v>
      </c>
      <c r="AL1926" s="78" t="s">
        <v>553</v>
      </c>
      <c r="AM1926" s="78">
        <v>510601</v>
      </c>
      <c r="AN1926" s="79" t="str">
        <f>IF(AM1926&lt;&gt;"",+VLOOKUP(AM1926,NIVELES!$A$1652:$B$2466,2,0),"")</f>
        <v>Aporte Patronal</v>
      </c>
      <c r="AO1926" s="87">
        <v>28158.41</v>
      </c>
      <c r="AP1926" s="88">
        <v>2346.5300000000002</v>
      </c>
      <c r="AQ1926" s="88">
        <v>2346.5300000000002</v>
      </c>
      <c r="AR1926" s="88">
        <v>2346.5300000000002</v>
      </c>
      <c r="AS1926" s="88">
        <v>2346.5300000000002</v>
      </c>
      <c r="AT1926" s="88">
        <v>2346.5300000000002</v>
      </c>
      <c r="AU1926" s="88">
        <v>2346.5300000000002</v>
      </c>
      <c r="AV1926" s="88">
        <v>2346.5300000000002</v>
      </c>
      <c r="AW1926" s="88">
        <v>2346.5300000000002</v>
      </c>
      <c r="AX1926" s="88">
        <v>2346.5300000000002</v>
      </c>
      <c r="AY1926" s="88">
        <v>2346.5300000000002</v>
      </c>
      <c r="AZ1926" s="88">
        <v>2346.5300000000002</v>
      </c>
      <c r="BA1926" s="88">
        <v>2346.58</v>
      </c>
      <c r="BB1926" s="89">
        <f t="shared" si="115"/>
        <v>28158.409999999996</v>
      </c>
      <c r="BC1926" s="90" t="str">
        <f t="shared" si="114"/>
        <v>OK</v>
      </c>
      <c r="BD1926" s="91" t="str">
        <f t="shared" si="116"/>
        <v xml:space="preserve">                  </v>
      </c>
      <c r="BE1926" s="92">
        <f t="shared" si="117"/>
        <v>12</v>
      </c>
    </row>
    <row r="1927" spans="1:57" s="74" customFormat="1" ht="50.1" customHeight="1" x14ac:dyDescent="0.2">
      <c r="A1927" s="78" t="s">
        <v>55</v>
      </c>
      <c r="B1927" s="78" t="s">
        <v>59</v>
      </c>
      <c r="C1927" s="78" t="s">
        <v>1034</v>
      </c>
      <c r="D1927" s="78" t="s">
        <v>605</v>
      </c>
      <c r="E1927" s="79" t="str">
        <f>+IF(C1927&lt;&gt;"",VLOOKUP(MID(C1927,18,5),NIVELES!$A$133:$B$213,2,0),"")</f>
        <v>MANABÍ</v>
      </c>
      <c r="F1927" s="80" t="s">
        <v>217</v>
      </c>
      <c r="G1927" s="81" t="str">
        <f>+IF(F1927&lt;&gt;"",VLOOKUP(F1927,NIVELES!$A$246:$C$464,3,0),"")</f>
        <v xml:space="preserve"> </v>
      </c>
      <c r="H1927" s="82" t="s">
        <v>1024</v>
      </c>
      <c r="I1927" s="78" t="s">
        <v>2201</v>
      </c>
      <c r="J1927" s="78" t="s">
        <v>2184</v>
      </c>
      <c r="K1927" s="78" t="s">
        <v>2185</v>
      </c>
      <c r="L1927" s="78" t="s">
        <v>2805</v>
      </c>
      <c r="M1927" s="78">
        <v>225</v>
      </c>
      <c r="N1927" s="78" t="s">
        <v>2842</v>
      </c>
      <c r="O1927" s="78" t="s">
        <v>2167</v>
      </c>
      <c r="P1927" s="82">
        <v>12</v>
      </c>
      <c r="Q1927" s="78" t="s">
        <v>2204</v>
      </c>
      <c r="R1927" s="82">
        <v>1</v>
      </c>
      <c r="S1927" s="82">
        <v>1</v>
      </c>
      <c r="T1927" s="82">
        <v>1</v>
      </c>
      <c r="U1927" s="82">
        <v>1</v>
      </c>
      <c r="V1927" s="82">
        <v>1</v>
      </c>
      <c r="W1927" s="82">
        <v>1</v>
      </c>
      <c r="X1927" s="82">
        <v>1</v>
      </c>
      <c r="Y1927" s="82">
        <v>1</v>
      </c>
      <c r="Z1927" s="82">
        <v>1</v>
      </c>
      <c r="AA1927" s="82">
        <v>1</v>
      </c>
      <c r="AB1927" s="82">
        <v>1</v>
      </c>
      <c r="AC1927" s="82">
        <v>1</v>
      </c>
      <c r="AD1927" s="85" t="str">
        <f>IF(A1927&lt;&gt;"",IF(D1927="DIRECCIÓN_DE_TRANSFERENCIAS","280 0031",VLOOKUP(C1927,NIVELES!$A$14:$B$105,2,0)),"")</f>
        <v>280 4330</v>
      </c>
      <c r="AE1927" s="86" t="s">
        <v>322</v>
      </c>
      <c r="AF1927" s="86" t="s">
        <v>543</v>
      </c>
      <c r="AG1927" s="79" t="str">
        <f>+IF(AF1927&lt;&gt;"",VLOOKUP(AF1927,NIVELES!$A$666:$B$673,2,0),"")</f>
        <v>DESARROLLO_INFANTIL</v>
      </c>
      <c r="AH1927" s="78" t="s">
        <v>322</v>
      </c>
      <c r="AI1927" s="79" t="str">
        <f>IF(AH1927&lt;&gt;"",VLOOKUP(CONCATENATE(AG1927,AH1927),NIVELES!$B$676:$C$745,2,0),"")</f>
        <v>Centros Infantiles Del Buen Vivir Atencion Directa -Funcionamiento Operación Y Atencion De Unidades</v>
      </c>
      <c r="AJ1927" s="78" t="s">
        <v>517</v>
      </c>
      <c r="AK1927" s="79" t="str">
        <f>+IF(AJ1927&lt;&gt;"",VLOOKUP(AJ1927,NIVELES!$A$816:$B$892,2,0),"")</f>
        <v>NO APLICA</v>
      </c>
      <c r="AL1927" s="78" t="s">
        <v>553</v>
      </c>
      <c r="AM1927" s="78">
        <v>510602</v>
      </c>
      <c r="AN1927" s="79" t="str">
        <f>IF(AM1927&lt;&gt;"",+VLOOKUP(AM1927,NIVELES!$A$1652:$B$2466,2,0),"")</f>
        <v>Fondo de Reserva</v>
      </c>
      <c r="AO1927" s="87">
        <v>24316.42</v>
      </c>
      <c r="AP1927" s="88">
        <v>2026.37</v>
      </c>
      <c r="AQ1927" s="88">
        <v>2026.37</v>
      </c>
      <c r="AR1927" s="88">
        <v>2026.37</v>
      </c>
      <c r="AS1927" s="88">
        <v>2026.37</v>
      </c>
      <c r="AT1927" s="88">
        <v>2026.37</v>
      </c>
      <c r="AU1927" s="88">
        <v>2026.37</v>
      </c>
      <c r="AV1927" s="88">
        <v>2026.37</v>
      </c>
      <c r="AW1927" s="88">
        <v>2026.37</v>
      </c>
      <c r="AX1927" s="88">
        <v>2026.37</v>
      </c>
      <c r="AY1927" s="88">
        <v>2026.37</v>
      </c>
      <c r="AZ1927" s="88">
        <v>2026.37</v>
      </c>
      <c r="BA1927" s="88">
        <v>2026.35</v>
      </c>
      <c r="BB1927" s="89">
        <f t="shared" si="115"/>
        <v>24316.419999999991</v>
      </c>
      <c r="BC1927" s="90" t="str">
        <f t="shared" ref="BC1927:BC1990" si="118">IF(A1927&lt;&gt;"",IF(AO1927&lt;&gt;"",IF(AO1927=BB1927,"OK",AO1927-BB1927),IF(AND(AO1927="",BB1927=""),"",AO1927-BB1927))," ")</f>
        <v>OK</v>
      </c>
      <c r="BD1927" s="91" t="str">
        <f t="shared" si="116"/>
        <v xml:space="preserve">                  </v>
      </c>
      <c r="BE1927" s="92">
        <f t="shared" si="117"/>
        <v>12</v>
      </c>
    </row>
    <row r="1928" spans="1:57" s="74" customFormat="1" ht="50.1" customHeight="1" x14ac:dyDescent="0.2">
      <c r="A1928" s="78" t="s">
        <v>55</v>
      </c>
      <c r="B1928" s="78" t="s">
        <v>59</v>
      </c>
      <c r="C1928" s="78" t="s">
        <v>1034</v>
      </c>
      <c r="D1928" s="78" t="s">
        <v>605</v>
      </c>
      <c r="E1928" s="79" t="str">
        <f>+IF(C1928&lt;&gt;"",VLOOKUP(MID(C1928,18,5),NIVELES!$A$133:$B$213,2,0),"")</f>
        <v>MANABÍ</v>
      </c>
      <c r="F1928" s="80" t="s">
        <v>217</v>
      </c>
      <c r="G1928" s="81" t="str">
        <f>+IF(F1928&lt;&gt;"",VLOOKUP(F1928,NIVELES!$A$246:$C$464,3,0),"")</f>
        <v xml:space="preserve"> </v>
      </c>
      <c r="H1928" s="82" t="s">
        <v>1024</v>
      </c>
      <c r="I1928" s="78" t="s">
        <v>2201</v>
      </c>
      <c r="J1928" s="78" t="s">
        <v>2184</v>
      </c>
      <c r="K1928" s="78" t="s">
        <v>2185</v>
      </c>
      <c r="L1928" s="78" t="s">
        <v>2805</v>
      </c>
      <c r="M1928" s="78">
        <v>225</v>
      </c>
      <c r="N1928" s="78" t="s">
        <v>2842</v>
      </c>
      <c r="O1928" s="78" t="s">
        <v>2174</v>
      </c>
      <c r="P1928" s="82">
        <v>12</v>
      </c>
      <c r="Q1928" s="78" t="s">
        <v>2685</v>
      </c>
      <c r="R1928" s="82">
        <v>1</v>
      </c>
      <c r="S1928" s="82">
        <v>1</v>
      </c>
      <c r="T1928" s="82">
        <v>1</v>
      </c>
      <c r="U1928" s="82">
        <v>1</v>
      </c>
      <c r="V1928" s="82">
        <v>1</v>
      </c>
      <c r="W1928" s="82">
        <v>1</v>
      </c>
      <c r="X1928" s="82">
        <v>1</v>
      </c>
      <c r="Y1928" s="82">
        <v>1</v>
      </c>
      <c r="Z1928" s="82">
        <v>1</v>
      </c>
      <c r="AA1928" s="82">
        <v>1</v>
      </c>
      <c r="AB1928" s="82">
        <v>1</v>
      </c>
      <c r="AC1928" s="82">
        <v>1</v>
      </c>
      <c r="AD1928" s="85" t="str">
        <f>IF(A1928&lt;&gt;"",IF(D1928="DIRECCIÓN_DE_TRANSFERENCIAS","280 0031",VLOOKUP(C1928,NIVELES!$A$14:$B$105,2,0)),"")</f>
        <v>280 4330</v>
      </c>
      <c r="AE1928" s="86" t="s">
        <v>322</v>
      </c>
      <c r="AF1928" s="86" t="s">
        <v>543</v>
      </c>
      <c r="AG1928" s="79" t="str">
        <f>+IF(AF1928&lt;&gt;"",VLOOKUP(AF1928,NIVELES!$A$666:$B$673,2,0),"")</f>
        <v>DESARROLLO_INFANTIL</v>
      </c>
      <c r="AH1928" s="78" t="s">
        <v>322</v>
      </c>
      <c r="AI1928" s="79" t="str">
        <f>IF(AH1928&lt;&gt;"",VLOOKUP(CONCATENATE(AG1928,AH1928),NIVELES!$B$676:$C$745,2,0),"")</f>
        <v>Centros Infantiles Del Buen Vivir Atencion Directa -Funcionamiento Operación Y Atencion De Unidades</v>
      </c>
      <c r="AJ1928" s="78" t="s">
        <v>517</v>
      </c>
      <c r="AK1928" s="79" t="str">
        <f>+IF(AJ1928&lt;&gt;"",VLOOKUP(AJ1928,NIVELES!$A$816:$B$892,2,0),"")</f>
        <v>NO APLICA</v>
      </c>
      <c r="AL1928" s="78" t="s">
        <v>554</v>
      </c>
      <c r="AM1928" s="78">
        <v>530101</v>
      </c>
      <c r="AN1928" s="79" t="str">
        <f>IF(AM1928&lt;&gt;"",+VLOOKUP(AM1928,NIVELES!$A$1652:$B$2466,2,0),"")</f>
        <v>Agua Potable</v>
      </c>
      <c r="AO1928" s="87">
        <v>2400</v>
      </c>
      <c r="AP1928" s="88">
        <v>200</v>
      </c>
      <c r="AQ1928" s="88">
        <v>200</v>
      </c>
      <c r="AR1928" s="88">
        <v>200</v>
      </c>
      <c r="AS1928" s="88">
        <v>200</v>
      </c>
      <c r="AT1928" s="88">
        <v>200</v>
      </c>
      <c r="AU1928" s="88">
        <v>200</v>
      </c>
      <c r="AV1928" s="88">
        <v>200</v>
      </c>
      <c r="AW1928" s="88">
        <v>200</v>
      </c>
      <c r="AX1928" s="88">
        <v>200</v>
      </c>
      <c r="AY1928" s="88">
        <v>200</v>
      </c>
      <c r="AZ1928" s="88">
        <v>200</v>
      </c>
      <c r="BA1928" s="88">
        <v>200</v>
      </c>
      <c r="BB1928" s="89">
        <f t="shared" ref="BB1928:BB1991" si="119">SUBTOTAL(9,AP1928:BA1928)</f>
        <v>2400</v>
      </c>
      <c r="BC1928" s="90" t="str">
        <f t="shared" si="118"/>
        <v>OK</v>
      </c>
      <c r="BD1928" s="91" t="str">
        <f t="shared" ref="BD1928:BD1991" si="120">IF(A1928&lt;&gt;"",IF(A1928="","Escoger Nivel 0",)&amp;" "&amp;(IF(B1928="","Escoger Nivel  1",)&amp;" "&amp;(IF(C1928="","Escoger Nivel 2",)&amp;" "&amp;(IF(D1928="","Escoger Nivel 3",)&amp;" "&amp;(IF(F1928="","Escoger Cantón",)&amp;" "&amp;(IF(I1928="","Escoger Obj. Estratégico Institucional N1",)&amp;" "&amp;(IF(J1928="","Escoger Obj. Especifico N2",)&amp;" "&amp;(IF(K1928="","Escoger Obj. Operativo N4",)&amp;" "&amp;(IF(L1928=""," Llenar Modalidad de Servicio ",)&amp;""&amp;(IF(M1928=""," Llenar Meta de Cobertura ",)&amp;" "&amp;(IF(N1928="","Llenar Indicador",)&amp;" "&amp;(IF(O1928="","Llenar Actividad PAPP",)&amp;" "&amp;(IF(P1928="","Llenar Metas",)&amp;" "&amp;(IF(Q1928="","Llenar Indicador",)&amp;" "&amp;(IF(AF1928="","Escoger Nro. programa",)&amp;" "&amp;(IF(AH1928="","Escoger Nro. Actividad e-Sigef",)&amp;" "&amp;(IF(AK1928="","Escoger direccionamiento de gasto",)&amp;" "&amp;(IF(AL1928="","Escoger Grupo de Gasto",)&amp;" "&amp;(IF(AM1928="","Escoger Item Presupuestario",)&amp;" "&amp;(IF(AO1928="","Llenar valor de actividad",))))))))))))))))))))," ")</f>
        <v xml:space="preserve">                  </v>
      </c>
      <c r="BE1928" s="92">
        <f t="shared" si="117"/>
        <v>12</v>
      </c>
    </row>
    <row r="1929" spans="1:57" s="74" customFormat="1" ht="50.1" customHeight="1" x14ac:dyDescent="0.2">
      <c r="A1929" s="78" t="s">
        <v>55</v>
      </c>
      <c r="B1929" s="78" t="s">
        <v>59</v>
      </c>
      <c r="C1929" s="78" t="s">
        <v>1034</v>
      </c>
      <c r="D1929" s="78" t="s">
        <v>605</v>
      </c>
      <c r="E1929" s="79" t="str">
        <f>+IF(C1929&lt;&gt;"",VLOOKUP(MID(C1929,18,5),NIVELES!$A$133:$B$213,2,0),"")</f>
        <v>MANABÍ</v>
      </c>
      <c r="F1929" s="80" t="s">
        <v>217</v>
      </c>
      <c r="G1929" s="81" t="str">
        <f>+IF(F1929&lt;&gt;"",VLOOKUP(F1929,NIVELES!$A$246:$C$464,3,0),"")</f>
        <v xml:space="preserve"> </v>
      </c>
      <c r="H1929" s="82" t="s">
        <v>1024</v>
      </c>
      <c r="I1929" s="78" t="s">
        <v>2201</v>
      </c>
      <c r="J1929" s="78" t="s">
        <v>2184</v>
      </c>
      <c r="K1929" s="78" t="s">
        <v>2185</v>
      </c>
      <c r="L1929" s="78" t="s">
        <v>2805</v>
      </c>
      <c r="M1929" s="78">
        <v>225</v>
      </c>
      <c r="N1929" s="78" t="s">
        <v>2842</v>
      </c>
      <c r="O1929" s="78" t="s">
        <v>2174</v>
      </c>
      <c r="P1929" s="82">
        <v>12</v>
      </c>
      <c r="Q1929" s="78" t="s">
        <v>2686</v>
      </c>
      <c r="R1929" s="82">
        <v>1</v>
      </c>
      <c r="S1929" s="82">
        <v>1</v>
      </c>
      <c r="T1929" s="82">
        <v>1</v>
      </c>
      <c r="U1929" s="82">
        <v>1</v>
      </c>
      <c r="V1929" s="82">
        <v>1</v>
      </c>
      <c r="W1929" s="82">
        <v>1</v>
      </c>
      <c r="X1929" s="82">
        <v>1</v>
      </c>
      <c r="Y1929" s="82">
        <v>1</v>
      </c>
      <c r="Z1929" s="82">
        <v>1</v>
      </c>
      <c r="AA1929" s="82">
        <v>1</v>
      </c>
      <c r="AB1929" s="82">
        <v>1</v>
      </c>
      <c r="AC1929" s="82">
        <v>1</v>
      </c>
      <c r="AD1929" s="85" t="str">
        <f>IF(A1929&lt;&gt;"",IF(D1929="DIRECCIÓN_DE_TRANSFERENCIAS","280 0031",VLOOKUP(C1929,NIVELES!$A$14:$B$105,2,0)),"")</f>
        <v>280 4330</v>
      </c>
      <c r="AE1929" s="86" t="s">
        <v>322</v>
      </c>
      <c r="AF1929" s="86" t="s">
        <v>543</v>
      </c>
      <c r="AG1929" s="79" t="str">
        <f>+IF(AF1929&lt;&gt;"",VLOOKUP(AF1929,NIVELES!$A$666:$B$673,2,0),"")</f>
        <v>DESARROLLO_INFANTIL</v>
      </c>
      <c r="AH1929" s="78" t="s">
        <v>322</v>
      </c>
      <c r="AI1929" s="79" t="str">
        <f>IF(AH1929&lt;&gt;"",VLOOKUP(CONCATENATE(AG1929,AH1929),NIVELES!$B$676:$C$745,2,0),"")</f>
        <v>Centros Infantiles Del Buen Vivir Atencion Directa -Funcionamiento Operación Y Atencion De Unidades</v>
      </c>
      <c r="AJ1929" s="78" t="s">
        <v>517</v>
      </c>
      <c r="AK1929" s="79" t="str">
        <f>+IF(AJ1929&lt;&gt;"",VLOOKUP(AJ1929,NIVELES!$A$816:$B$892,2,0),"")</f>
        <v>NO APLICA</v>
      </c>
      <c r="AL1929" s="78" t="s">
        <v>554</v>
      </c>
      <c r="AM1929" s="78">
        <v>530104</v>
      </c>
      <c r="AN1929" s="79" t="str">
        <f>IF(AM1929&lt;&gt;"",+VLOOKUP(AM1929,NIVELES!$A$1652:$B$2466,2,0),"")</f>
        <v>Energía Eléctrica</v>
      </c>
      <c r="AO1929" s="87">
        <v>5134.5600000000004</v>
      </c>
      <c r="AP1929" s="88">
        <v>427.88</v>
      </c>
      <c r="AQ1929" s="88">
        <v>427.88</v>
      </c>
      <c r="AR1929" s="88">
        <v>427.88</v>
      </c>
      <c r="AS1929" s="88">
        <v>427.88</v>
      </c>
      <c r="AT1929" s="88">
        <v>427.88</v>
      </c>
      <c r="AU1929" s="88">
        <v>427.88</v>
      </c>
      <c r="AV1929" s="88">
        <v>427.88</v>
      </c>
      <c r="AW1929" s="88">
        <v>427.88</v>
      </c>
      <c r="AX1929" s="88">
        <v>427.88</v>
      </c>
      <c r="AY1929" s="88">
        <v>427.88</v>
      </c>
      <c r="AZ1929" s="88">
        <v>427.88</v>
      </c>
      <c r="BA1929" s="88">
        <v>427.88</v>
      </c>
      <c r="BB1929" s="89">
        <f t="shared" si="119"/>
        <v>5134.5600000000004</v>
      </c>
      <c r="BC1929" s="90" t="str">
        <f t="shared" si="118"/>
        <v>OK</v>
      </c>
      <c r="BD1929" s="91" t="str">
        <f t="shared" si="120"/>
        <v xml:space="preserve">                  </v>
      </c>
      <c r="BE1929" s="92">
        <f t="shared" ref="BE1929:BE1992" si="121">SUBTOTAL(9,R1929:AC1929)</f>
        <v>12</v>
      </c>
    </row>
    <row r="1930" spans="1:57" s="74" customFormat="1" ht="50.1" customHeight="1" x14ac:dyDescent="0.2">
      <c r="A1930" s="78" t="s">
        <v>55</v>
      </c>
      <c r="B1930" s="78" t="s">
        <v>59</v>
      </c>
      <c r="C1930" s="78" t="s">
        <v>1034</v>
      </c>
      <c r="D1930" s="78" t="s">
        <v>605</v>
      </c>
      <c r="E1930" s="79" t="str">
        <f>+IF(C1930&lt;&gt;"",VLOOKUP(MID(C1930,18,5),NIVELES!$A$133:$B$213,2,0),"")</f>
        <v>MANABÍ</v>
      </c>
      <c r="F1930" s="80" t="s">
        <v>217</v>
      </c>
      <c r="G1930" s="81" t="str">
        <f>+IF(F1930&lt;&gt;"",VLOOKUP(F1930,NIVELES!$A$246:$C$464,3,0),"")</f>
        <v xml:space="preserve"> </v>
      </c>
      <c r="H1930" s="82" t="s">
        <v>1024</v>
      </c>
      <c r="I1930" s="78" t="s">
        <v>2201</v>
      </c>
      <c r="J1930" s="78" t="s">
        <v>2184</v>
      </c>
      <c r="K1930" s="78" t="s">
        <v>2185</v>
      </c>
      <c r="L1930" s="78" t="s">
        <v>2805</v>
      </c>
      <c r="M1930" s="78">
        <v>225</v>
      </c>
      <c r="N1930" s="78" t="s">
        <v>2842</v>
      </c>
      <c r="O1930" s="78" t="s">
        <v>2174</v>
      </c>
      <c r="P1930" s="82">
        <v>12</v>
      </c>
      <c r="Q1930" s="78" t="s">
        <v>2687</v>
      </c>
      <c r="R1930" s="82">
        <v>1</v>
      </c>
      <c r="S1930" s="82">
        <v>1</v>
      </c>
      <c r="T1930" s="82">
        <v>1</v>
      </c>
      <c r="U1930" s="82">
        <v>1</v>
      </c>
      <c r="V1930" s="82">
        <v>1</v>
      </c>
      <c r="W1930" s="82">
        <v>1</v>
      </c>
      <c r="X1930" s="82">
        <v>1</v>
      </c>
      <c r="Y1930" s="82">
        <v>1</v>
      </c>
      <c r="Z1930" s="82">
        <v>1</v>
      </c>
      <c r="AA1930" s="82">
        <v>1</v>
      </c>
      <c r="AB1930" s="82">
        <v>1</v>
      </c>
      <c r="AC1930" s="82">
        <v>1</v>
      </c>
      <c r="AD1930" s="85" t="str">
        <f>IF(A1930&lt;&gt;"",IF(D1930="DIRECCIÓN_DE_TRANSFERENCIAS","280 0031",VLOOKUP(C1930,NIVELES!$A$14:$B$105,2,0)),"")</f>
        <v>280 4330</v>
      </c>
      <c r="AE1930" s="86" t="s">
        <v>322</v>
      </c>
      <c r="AF1930" s="86" t="s">
        <v>543</v>
      </c>
      <c r="AG1930" s="79" t="str">
        <f>+IF(AF1930&lt;&gt;"",VLOOKUP(AF1930,NIVELES!$A$666:$B$673,2,0),"")</f>
        <v>DESARROLLO_INFANTIL</v>
      </c>
      <c r="AH1930" s="78" t="s">
        <v>322</v>
      </c>
      <c r="AI1930" s="79" t="str">
        <f>IF(AH1930&lt;&gt;"",VLOOKUP(CONCATENATE(AG1930,AH1930),NIVELES!$B$676:$C$745,2,0),"")</f>
        <v>Centros Infantiles Del Buen Vivir Atencion Directa -Funcionamiento Operación Y Atencion De Unidades</v>
      </c>
      <c r="AJ1930" s="78" t="s">
        <v>517</v>
      </c>
      <c r="AK1930" s="79" t="str">
        <f>+IF(AJ1930&lt;&gt;"",VLOOKUP(AJ1930,NIVELES!$A$816:$B$892,2,0),"")</f>
        <v>NO APLICA</v>
      </c>
      <c r="AL1930" s="78" t="s">
        <v>554</v>
      </c>
      <c r="AM1930" s="78">
        <v>530105</v>
      </c>
      <c r="AN1930" s="79" t="str">
        <f>IF(AM1930&lt;&gt;"",+VLOOKUP(AM1930,NIVELES!$A$1652:$B$2466,2,0),"")</f>
        <v>Telecomunicaciones</v>
      </c>
      <c r="AO1930" s="87">
        <v>6103.2</v>
      </c>
      <c r="AP1930" s="88">
        <v>508.6</v>
      </c>
      <c r="AQ1930" s="88">
        <v>508.6</v>
      </c>
      <c r="AR1930" s="88">
        <v>508.6</v>
      </c>
      <c r="AS1930" s="88">
        <v>508.6</v>
      </c>
      <c r="AT1930" s="88">
        <v>508.6</v>
      </c>
      <c r="AU1930" s="88">
        <v>508.6</v>
      </c>
      <c r="AV1930" s="88">
        <v>508.6</v>
      </c>
      <c r="AW1930" s="88">
        <v>508.6</v>
      </c>
      <c r="AX1930" s="88">
        <v>508.6</v>
      </c>
      <c r="AY1930" s="88">
        <v>508.6</v>
      </c>
      <c r="AZ1930" s="88">
        <v>508.6</v>
      </c>
      <c r="BA1930" s="88">
        <v>508.6</v>
      </c>
      <c r="BB1930" s="89">
        <f t="shared" si="119"/>
        <v>6103.2000000000007</v>
      </c>
      <c r="BC1930" s="90" t="str">
        <f t="shared" si="118"/>
        <v>OK</v>
      </c>
      <c r="BD1930" s="91" t="str">
        <f t="shared" si="120"/>
        <v xml:space="preserve">                  </v>
      </c>
      <c r="BE1930" s="92">
        <f t="shared" si="121"/>
        <v>12</v>
      </c>
    </row>
    <row r="1931" spans="1:57" s="74" customFormat="1" ht="50.1" customHeight="1" x14ac:dyDescent="0.2">
      <c r="A1931" s="78" t="s">
        <v>55</v>
      </c>
      <c r="B1931" s="78" t="s">
        <v>59</v>
      </c>
      <c r="C1931" s="78" t="s">
        <v>1034</v>
      </c>
      <c r="D1931" s="78" t="s">
        <v>605</v>
      </c>
      <c r="E1931" s="79" t="str">
        <f>+IF(C1931&lt;&gt;"",VLOOKUP(MID(C1931,18,5),NIVELES!$A$133:$B$213,2,0),"")</f>
        <v>MANABÍ</v>
      </c>
      <c r="F1931" s="80" t="s">
        <v>217</v>
      </c>
      <c r="G1931" s="81" t="str">
        <f>+IF(F1931&lt;&gt;"",VLOOKUP(F1931,NIVELES!$A$246:$C$464,3,0),"")</f>
        <v xml:space="preserve"> </v>
      </c>
      <c r="H1931" s="82" t="s">
        <v>1024</v>
      </c>
      <c r="I1931" s="78" t="s">
        <v>2201</v>
      </c>
      <c r="J1931" s="78" t="s">
        <v>2184</v>
      </c>
      <c r="K1931" s="78" t="s">
        <v>2185</v>
      </c>
      <c r="L1931" s="78" t="s">
        <v>2805</v>
      </c>
      <c r="M1931" s="78">
        <v>225</v>
      </c>
      <c r="N1931" s="78" t="s">
        <v>2842</v>
      </c>
      <c r="O1931" s="78" t="s">
        <v>2688</v>
      </c>
      <c r="P1931" s="82">
        <v>0</v>
      </c>
      <c r="Q1931" s="78" t="s">
        <v>2754</v>
      </c>
      <c r="R1931" s="82"/>
      <c r="S1931" s="82"/>
      <c r="T1931" s="82"/>
      <c r="U1931" s="82"/>
      <c r="V1931" s="82"/>
      <c r="W1931" s="82"/>
      <c r="X1931" s="82"/>
      <c r="Y1931" s="82"/>
      <c r="Z1931" s="82"/>
      <c r="AA1931" s="82"/>
      <c r="AB1931" s="82"/>
      <c r="AC1931" s="82"/>
      <c r="AD1931" s="85" t="str">
        <f>IF(A1931&lt;&gt;"",IF(D1931="DIRECCIÓN_DE_TRANSFERENCIAS","280 0031",VLOOKUP(C1931,NIVELES!$A$14:$B$105,2,0)),"")</f>
        <v>280 4330</v>
      </c>
      <c r="AE1931" s="86" t="s">
        <v>322</v>
      </c>
      <c r="AF1931" s="86" t="s">
        <v>543</v>
      </c>
      <c r="AG1931" s="79" t="str">
        <f>+IF(AF1931&lt;&gt;"",VLOOKUP(AF1931,NIVELES!$A$666:$B$673,2,0),"")</f>
        <v>DESARROLLO_INFANTIL</v>
      </c>
      <c r="AH1931" s="78" t="s">
        <v>322</v>
      </c>
      <c r="AI1931" s="79" t="str">
        <f>IF(AH1931&lt;&gt;"",VLOOKUP(CONCATENATE(AG1931,AH1931),NIVELES!$B$676:$C$745,2,0),"")</f>
        <v>Centros Infantiles Del Buen Vivir Atencion Directa -Funcionamiento Operación Y Atencion De Unidades</v>
      </c>
      <c r="AJ1931" s="78" t="s">
        <v>517</v>
      </c>
      <c r="AK1931" s="79" t="str">
        <f>+IF(AJ1931&lt;&gt;"",VLOOKUP(AJ1931,NIVELES!$A$816:$B$892,2,0),"")</f>
        <v>NO APLICA</v>
      </c>
      <c r="AL1931" s="78" t="s">
        <v>554</v>
      </c>
      <c r="AM1931" s="78">
        <v>530208</v>
      </c>
      <c r="AN1931" s="79" t="str">
        <f>IF(AM1931&lt;&gt;"",+VLOOKUP(AM1931,NIVELES!$A$1652:$B$2466,2,0),"")</f>
        <v>Servicio de Seguridad y Vigilancia</v>
      </c>
      <c r="AO1931" s="87">
        <v>0</v>
      </c>
      <c r="AP1931" s="88">
        <v>0</v>
      </c>
      <c r="AQ1931" s="88">
        <v>0</v>
      </c>
      <c r="AR1931" s="88">
        <v>0</v>
      </c>
      <c r="AS1931" s="88">
        <v>0</v>
      </c>
      <c r="AT1931" s="88">
        <v>0</v>
      </c>
      <c r="AU1931" s="88">
        <v>0</v>
      </c>
      <c r="AV1931" s="88">
        <v>0</v>
      </c>
      <c r="AW1931" s="88">
        <v>0</v>
      </c>
      <c r="AX1931" s="88">
        <v>0</v>
      </c>
      <c r="AY1931" s="88">
        <v>0</v>
      </c>
      <c r="AZ1931" s="88">
        <v>0</v>
      </c>
      <c r="BA1931" s="88">
        <v>0</v>
      </c>
      <c r="BB1931" s="89">
        <f t="shared" si="119"/>
        <v>0</v>
      </c>
      <c r="BC1931" s="90" t="str">
        <f t="shared" si="118"/>
        <v>OK</v>
      </c>
      <c r="BD1931" s="91" t="str">
        <f t="shared" si="120"/>
        <v xml:space="preserve">                  </v>
      </c>
      <c r="BE1931" s="92">
        <f t="shared" si="121"/>
        <v>0</v>
      </c>
    </row>
    <row r="1932" spans="1:57" s="74" customFormat="1" ht="50.1" customHeight="1" x14ac:dyDescent="0.2">
      <c r="A1932" s="78" t="s">
        <v>55</v>
      </c>
      <c r="B1932" s="78" t="s">
        <v>59</v>
      </c>
      <c r="C1932" s="78" t="s">
        <v>1034</v>
      </c>
      <c r="D1932" s="78" t="s">
        <v>605</v>
      </c>
      <c r="E1932" s="79" t="str">
        <f>+IF(C1932&lt;&gt;"",VLOOKUP(MID(C1932,18,5),NIVELES!$A$133:$B$213,2,0),"")</f>
        <v>MANABÍ</v>
      </c>
      <c r="F1932" s="80" t="s">
        <v>217</v>
      </c>
      <c r="G1932" s="81" t="str">
        <f>+IF(F1932&lt;&gt;"",VLOOKUP(F1932,NIVELES!$A$246:$C$464,3,0),"")</f>
        <v xml:space="preserve"> </v>
      </c>
      <c r="H1932" s="82" t="s">
        <v>1024</v>
      </c>
      <c r="I1932" s="78" t="s">
        <v>2201</v>
      </c>
      <c r="J1932" s="78" t="s">
        <v>2184</v>
      </c>
      <c r="K1932" s="78" t="s">
        <v>2185</v>
      </c>
      <c r="L1932" s="78" t="s">
        <v>2805</v>
      </c>
      <c r="M1932" s="78">
        <v>225</v>
      </c>
      <c r="N1932" s="78" t="s">
        <v>2842</v>
      </c>
      <c r="O1932" s="78" t="s">
        <v>2690</v>
      </c>
      <c r="P1932" s="82">
        <v>0</v>
      </c>
      <c r="Q1932" s="78" t="s">
        <v>2807</v>
      </c>
      <c r="R1932" s="82"/>
      <c r="S1932" s="82"/>
      <c r="T1932" s="82"/>
      <c r="U1932" s="82"/>
      <c r="V1932" s="82"/>
      <c r="W1932" s="82"/>
      <c r="X1932" s="82"/>
      <c r="Y1932" s="82"/>
      <c r="Z1932" s="82"/>
      <c r="AA1932" s="82"/>
      <c r="AB1932" s="82"/>
      <c r="AC1932" s="82"/>
      <c r="AD1932" s="85" t="str">
        <f>IF(A1932&lt;&gt;"",IF(D1932="DIRECCIÓN_DE_TRANSFERENCIAS","280 0031",VLOOKUP(C1932,NIVELES!$A$14:$B$105,2,0)),"")</f>
        <v>280 4330</v>
      </c>
      <c r="AE1932" s="86" t="s">
        <v>322</v>
      </c>
      <c r="AF1932" s="86" t="s">
        <v>543</v>
      </c>
      <c r="AG1932" s="79" t="str">
        <f>+IF(AF1932&lt;&gt;"",VLOOKUP(AF1932,NIVELES!$A$666:$B$673,2,0),"")</f>
        <v>DESARROLLO_INFANTIL</v>
      </c>
      <c r="AH1932" s="78" t="s">
        <v>322</v>
      </c>
      <c r="AI1932" s="79" t="str">
        <f>IF(AH1932&lt;&gt;"",VLOOKUP(CONCATENATE(AG1932,AH1932),NIVELES!$B$676:$C$745,2,0),"")</f>
        <v>Centros Infantiles Del Buen Vivir Atencion Directa -Funcionamiento Operación Y Atencion De Unidades</v>
      </c>
      <c r="AJ1932" s="78" t="s">
        <v>517</v>
      </c>
      <c r="AK1932" s="79" t="str">
        <f>+IF(AJ1932&lt;&gt;"",VLOOKUP(AJ1932,NIVELES!$A$816:$B$892,2,0),"")</f>
        <v>NO APLICA</v>
      </c>
      <c r="AL1932" s="78" t="s">
        <v>554</v>
      </c>
      <c r="AM1932" s="78">
        <v>530209</v>
      </c>
      <c r="AN1932" s="79" t="str">
        <f>IF(AM1932&lt;&gt;"",+VLOOKUP(AM1932,NIVELES!$A$1652:$B$2466,2,0),"")</f>
        <v>Servicios de Aseo; Lavado de Vestimenta de Trabajo; Fumigación, Desinfección y Limpieza de Instalaciones</v>
      </c>
      <c r="AO1932" s="87">
        <v>0</v>
      </c>
      <c r="AP1932" s="88">
        <v>0</v>
      </c>
      <c r="AQ1932" s="88">
        <v>0</v>
      </c>
      <c r="AR1932" s="88">
        <v>0</v>
      </c>
      <c r="AS1932" s="88">
        <v>0</v>
      </c>
      <c r="AT1932" s="88">
        <v>0</v>
      </c>
      <c r="AU1932" s="88">
        <v>0</v>
      </c>
      <c r="AV1932" s="88">
        <v>0</v>
      </c>
      <c r="AW1932" s="88">
        <v>0</v>
      </c>
      <c r="AX1932" s="88">
        <v>0</v>
      </c>
      <c r="AY1932" s="88">
        <v>0</v>
      </c>
      <c r="AZ1932" s="88">
        <v>0</v>
      </c>
      <c r="BA1932" s="88">
        <v>0</v>
      </c>
      <c r="BB1932" s="89">
        <f t="shared" si="119"/>
        <v>0</v>
      </c>
      <c r="BC1932" s="90" t="str">
        <f t="shared" si="118"/>
        <v>OK</v>
      </c>
      <c r="BD1932" s="91" t="str">
        <f t="shared" si="120"/>
        <v xml:space="preserve">                  </v>
      </c>
      <c r="BE1932" s="92">
        <f t="shared" si="121"/>
        <v>0</v>
      </c>
    </row>
    <row r="1933" spans="1:57" s="74" customFormat="1" ht="50.1" customHeight="1" x14ac:dyDescent="0.2">
      <c r="A1933" s="78" t="s">
        <v>55</v>
      </c>
      <c r="B1933" s="78" t="s">
        <v>59</v>
      </c>
      <c r="C1933" s="78" t="s">
        <v>1034</v>
      </c>
      <c r="D1933" s="78" t="s">
        <v>605</v>
      </c>
      <c r="E1933" s="79" t="str">
        <f>+IF(C1933&lt;&gt;"",VLOOKUP(MID(C1933,18,5),NIVELES!$A$133:$B$213,2,0),"")</f>
        <v>MANABÍ</v>
      </c>
      <c r="F1933" s="80" t="s">
        <v>217</v>
      </c>
      <c r="G1933" s="81" t="str">
        <f>+IF(F1933&lt;&gt;"",VLOOKUP(F1933,NIVELES!$A$246:$C$464,3,0),"")</f>
        <v xml:space="preserve"> </v>
      </c>
      <c r="H1933" s="82" t="s">
        <v>1024</v>
      </c>
      <c r="I1933" s="78" t="s">
        <v>2201</v>
      </c>
      <c r="J1933" s="78" t="s">
        <v>2184</v>
      </c>
      <c r="K1933" s="78" t="s">
        <v>2185</v>
      </c>
      <c r="L1933" s="78" t="s">
        <v>2805</v>
      </c>
      <c r="M1933" s="78">
        <v>225</v>
      </c>
      <c r="N1933" s="78" t="s">
        <v>2842</v>
      </c>
      <c r="O1933" s="78" t="s">
        <v>2692</v>
      </c>
      <c r="P1933" s="82">
        <v>12</v>
      </c>
      <c r="Q1933" s="78" t="s">
        <v>2756</v>
      </c>
      <c r="R1933" s="82">
        <v>1</v>
      </c>
      <c r="S1933" s="82">
        <v>1</v>
      </c>
      <c r="T1933" s="82">
        <v>1</v>
      </c>
      <c r="U1933" s="82">
        <v>1</v>
      </c>
      <c r="V1933" s="82">
        <v>1</v>
      </c>
      <c r="W1933" s="82">
        <v>1</v>
      </c>
      <c r="X1933" s="82">
        <v>1</v>
      </c>
      <c r="Y1933" s="82">
        <v>1</v>
      </c>
      <c r="Z1933" s="82">
        <v>1</v>
      </c>
      <c r="AA1933" s="82">
        <v>1</v>
      </c>
      <c r="AB1933" s="82">
        <v>1</v>
      </c>
      <c r="AC1933" s="82">
        <v>1</v>
      </c>
      <c r="AD1933" s="85" t="str">
        <f>IF(A1933&lt;&gt;"",IF(D1933="DIRECCIÓN_DE_TRANSFERENCIAS","280 0031",VLOOKUP(C1933,NIVELES!$A$14:$B$105,2,0)),"")</f>
        <v>280 4330</v>
      </c>
      <c r="AE1933" s="86" t="s">
        <v>322</v>
      </c>
      <c r="AF1933" s="86" t="s">
        <v>543</v>
      </c>
      <c r="AG1933" s="79" t="str">
        <f>+IF(AF1933&lt;&gt;"",VLOOKUP(AF1933,NIVELES!$A$666:$B$673,2,0),"")</f>
        <v>DESARROLLO_INFANTIL</v>
      </c>
      <c r="AH1933" s="78" t="s">
        <v>322</v>
      </c>
      <c r="AI1933" s="79" t="str">
        <f>IF(AH1933&lt;&gt;"",VLOOKUP(CONCATENATE(AG1933,AH1933),NIVELES!$B$676:$C$745,2,0),"")</f>
        <v>Centros Infantiles Del Buen Vivir Atencion Directa -Funcionamiento Operación Y Atencion De Unidades</v>
      </c>
      <c r="AJ1933" s="78" t="s">
        <v>517</v>
      </c>
      <c r="AK1933" s="79" t="str">
        <f>+IF(AJ1933&lt;&gt;"",VLOOKUP(AJ1933,NIVELES!$A$816:$B$892,2,0),"")</f>
        <v>NO APLICA</v>
      </c>
      <c r="AL1933" s="78" t="s">
        <v>554</v>
      </c>
      <c r="AM1933" s="78">
        <v>530235</v>
      </c>
      <c r="AN1933" s="79" t="str">
        <f>IF(AM1933&lt;&gt;"",+VLOOKUP(AM1933,NIVELES!$A$1652:$B$2466,2,0),"")</f>
        <v>Servicio de Alimentación</v>
      </c>
      <c r="AO1933" s="87">
        <v>150539.76</v>
      </c>
      <c r="AP1933" s="88">
        <v>12544.98</v>
      </c>
      <c r="AQ1933" s="88">
        <v>12544.98</v>
      </c>
      <c r="AR1933" s="88">
        <v>12544.98</v>
      </c>
      <c r="AS1933" s="88">
        <v>12544.98</v>
      </c>
      <c r="AT1933" s="88">
        <v>12544.98</v>
      </c>
      <c r="AU1933" s="88">
        <v>12544.98</v>
      </c>
      <c r="AV1933" s="88">
        <v>12544.98</v>
      </c>
      <c r="AW1933" s="88">
        <v>12544.98</v>
      </c>
      <c r="AX1933" s="88">
        <v>12544.98</v>
      </c>
      <c r="AY1933" s="88">
        <v>12544.98</v>
      </c>
      <c r="AZ1933" s="88">
        <v>12544.98</v>
      </c>
      <c r="BA1933" s="88">
        <v>12544.98</v>
      </c>
      <c r="BB1933" s="89">
        <f t="shared" si="119"/>
        <v>150539.75999999998</v>
      </c>
      <c r="BC1933" s="90" t="str">
        <f t="shared" si="118"/>
        <v>OK</v>
      </c>
      <c r="BD1933" s="91" t="str">
        <f t="shared" si="120"/>
        <v xml:space="preserve">                  </v>
      </c>
      <c r="BE1933" s="92">
        <f t="shared" si="121"/>
        <v>12</v>
      </c>
    </row>
    <row r="1934" spans="1:57" s="74" customFormat="1" ht="50.1" customHeight="1" x14ac:dyDescent="0.2">
      <c r="A1934" s="78" t="s">
        <v>55</v>
      </c>
      <c r="B1934" s="78" t="s">
        <v>59</v>
      </c>
      <c r="C1934" s="78" t="s">
        <v>1034</v>
      </c>
      <c r="D1934" s="78" t="s">
        <v>605</v>
      </c>
      <c r="E1934" s="79" t="str">
        <f>+IF(C1934&lt;&gt;"",VLOOKUP(MID(C1934,18,5),NIVELES!$A$133:$B$213,2,0),"")</f>
        <v>MANABÍ</v>
      </c>
      <c r="F1934" s="80" t="s">
        <v>217</v>
      </c>
      <c r="G1934" s="81" t="str">
        <f>+IF(F1934&lt;&gt;"",VLOOKUP(F1934,NIVELES!$A$246:$C$464,3,0),"")</f>
        <v xml:space="preserve"> </v>
      </c>
      <c r="H1934" s="82" t="s">
        <v>1024</v>
      </c>
      <c r="I1934" s="78" t="s">
        <v>2201</v>
      </c>
      <c r="J1934" s="78" t="s">
        <v>2184</v>
      </c>
      <c r="K1934" s="78" t="s">
        <v>2185</v>
      </c>
      <c r="L1934" s="78" t="s">
        <v>2805</v>
      </c>
      <c r="M1934" s="78">
        <v>225</v>
      </c>
      <c r="N1934" s="78" t="s">
        <v>2842</v>
      </c>
      <c r="O1934" s="78" t="s">
        <v>2577</v>
      </c>
      <c r="P1934" s="82">
        <v>0</v>
      </c>
      <c r="Q1934" s="78" t="s">
        <v>2812</v>
      </c>
      <c r="R1934" s="82"/>
      <c r="S1934" s="82"/>
      <c r="T1934" s="82"/>
      <c r="U1934" s="82"/>
      <c r="V1934" s="82"/>
      <c r="W1934" s="82"/>
      <c r="X1934" s="82"/>
      <c r="Y1934" s="82"/>
      <c r="Z1934" s="82"/>
      <c r="AA1934" s="82"/>
      <c r="AB1934" s="82"/>
      <c r="AC1934" s="82"/>
      <c r="AD1934" s="85" t="str">
        <f>IF(A1934&lt;&gt;"",IF(D1934="DIRECCIÓN_DE_TRANSFERENCIAS","280 0031",VLOOKUP(C1934,NIVELES!$A$14:$B$105,2,0)),"")</f>
        <v>280 4330</v>
      </c>
      <c r="AE1934" s="86" t="s">
        <v>322</v>
      </c>
      <c r="AF1934" s="86" t="s">
        <v>543</v>
      </c>
      <c r="AG1934" s="79" t="str">
        <f>+IF(AF1934&lt;&gt;"",VLOOKUP(AF1934,NIVELES!$A$666:$B$673,2,0),"")</f>
        <v>DESARROLLO_INFANTIL</v>
      </c>
      <c r="AH1934" s="78" t="s">
        <v>322</v>
      </c>
      <c r="AI1934" s="79" t="str">
        <f>IF(AH1934&lt;&gt;"",VLOOKUP(CONCATENATE(AG1934,AH1934),NIVELES!$B$676:$C$745,2,0),"")</f>
        <v>Centros Infantiles Del Buen Vivir Atencion Directa -Funcionamiento Operación Y Atencion De Unidades</v>
      </c>
      <c r="AJ1934" s="78" t="s">
        <v>517</v>
      </c>
      <c r="AK1934" s="79" t="str">
        <f>+IF(AJ1934&lt;&gt;"",VLOOKUP(AJ1934,NIVELES!$A$816:$B$892,2,0),"")</f>
        <v>NO APLICA</v>
      </c>
      <c r="AL1934" s="78" t="s">
        <v>554</v>
      </c>
      <c r="AM1934" s="78">
        <v>530802</v>
      </c>
      <c r="AN1934" s="79" t="str">
        <f>IF(AM1934&lt;&gt;"",+VLOOKUP(AM1934,NIVELES!$A$1652:$B$2466,2,0),"")</f>
        <v>Vestuario, Lencería, Prendas de Protección; y, Accesorios para Uniformes Militares y Policiales; y, Carpas</v>
      </c>
      <c r="AO1934" s="87">
        <v>0</v>
      </c>
      <c r="AP1934" s="88">
        <v>0</v>
      </c>
      <c r="AQ1934" s="88">
        <v>0</v>
      </c>
      <c r="AR1934" s="88">
        <v>0</v>
      </c>
      <c r="AS1934" s="88">
        <v>0</v>
      </c>
      <c r="AT1934" s="88">
        <v>0</v>
      </c>
      <c r="AU1934" s="88">
        <v>0</v>
      </c>
      <c r="AV1934" s="88">
        <v>0</v>
      </c>
      <c r="AW1934" s="88">
        <v>0</v>
      </c>
      <c r="AX1934" s="88">
        <v>0</v>
      </c>
      <c r="AY1934" s="88">
        <v>0</v>
      </c>
      <c r="AZ1934" s="88">
        <v>0</v>
      </c>
      <c r="BA1934" s="88">
        <v>0</v>
      </c>
      <c r="BB1934" s="89">
        <f t="shared" si="119"/>
        <v>0</v>
      </c>
      <c r="BC1934" s="90" t="str">
        <f t="shared" si="118"/>
        <v>OK</v>
      </c>
      <c r="BD1934" s="91" t="str">
        <f t="shared" si="120"/>
        <v xml:space="preserve">                  </v>
      </c>
      <c r="BE1934" s="92">
        <f t="shared" si="121"/>
        <v>0</v>
      </c>
    </row>
    <row r="1935" spans="1:57" s="74" customFormat="1" ht="50.1" customHeight="1" x14ac:dyDescent="0.2">
      <c r="A1935" s="78" t="s">
        <v>55</v>
      </c>
      <c r="B1935" s="78" t="s">
        <v>59</v>
      </c>
      <c r="C1935" s="78" t="s">
        <v>1034</v>
      </c>
      <c r="D1935" s="78" t="s">
        <v>605</v>
      </c>
      <c r="E1935" s="79" t="str">
        <f>+IF(C1935&lt;&gt;"",VLOOKUP(MID(C1935,18,5),NIVELES!$A$133:$B$213,2,0),"")</f>
        <v>MANABÍ</v>
      </c>
      <c r="F1935" s="80" t="s">
        <v>217</v>
      </c>
      <c r="G1935" s="81" t="str">
        <f>+IF(F1935&lt;&gt;"",VLOOKUP(F1935,NIVELES!$A$246:$C$464,3,0),"")</f>
        <v xml:space="preserve"> </v>
      </c>
      <c r="H1935" s="82" t="s">
        <v>1024</v>
      </c>
      <c r="I1935" s="78" t="s">
        <v>2201</v>
      </c>
      <c r="J1935" s="78" t="s">
        <v>2184</v>
      </c>
      <c r="K1935" s="78" t="s">
        <v>2185</v>
      </c>
      <c r="L1935" s="78" t="s">
        <v>2805</v>
      </c>
      <c r="M1935" s="78">
        <v>225</v>
      </c>
      <c r="N1935" s="78" t="s">
        <v>2842</v>
      </c>
      <c r="O1935" s="78" t="s">
        <v>2210</v>
      </c>
      <c r="P1935" s="82">
        <v>0</v>
      </c>
      <c r="Q1935" s="78" t="s">
        <v>2843</v>
      </c>
      <c r="R1935" s="82"/>
      <c r="S1935" s="82"/>
      <c r="T1935" s="82"/>
      <c r="U1935" s="82"/>
      <c r="V1935" s="82"/>
      <c r="W1935" s="82"/>
      <c r="X1935" s="82"/>
      <c r="Y1935" s="82"/>
      <c r="Z1935" s="82"/>
      <c r="AA1935" s="82"/>
      <c r="AB1935" s="82"/>
      <c r="AC1935" s="82"/>
      <c r="AD1935" s="85" t="str">
        <f>IF(A1935&lt;&gt;"",IF(D1935="DIRECCIÓN_DE_TRANSFERENCIAS","280 0031",VLOOKUP(C1935,NIVELES!$A$14:$B$105,2,0)),"")</f>
        <v>280 4330</v>
      </c>
      <c r="AE1935" s="86" t="s">
        <v>322</v>
      </c>
      <c r="AF1935" s="86" t="s">
        <v>543</v>
      </c>
      <c r="AG1935" s="79" t="str">
        <f>+IF(AF1935&lt;&gt;"",VLOOKUP(AF1935,NIVELES!$A$666:$B$673,2,0),"")</f>
        <v>DESARROLLO_INFANTIL</v>
      </c>
      <c r="AH1935" s="78" t="s">
        <v>322</v>
      </c>
      <c r="AI1935" s="79" t="str">
        <f>IF(AH1935&lt;&gt;"",VLOOKUP(CONCATENATE(AG1935,AH1935),NIVELES!$B$676:$C$745,2,0),"")</f>
        <v>Centros Infantiles Del Buen Vivir Atencion Directa -Funcionamiento Operación Y Atencion De Unidades</v>
      </c>
      <c r="AJ1935" s="78" t="s">
        <v>517</v>
      </c>
      <c r="AK1935" s="79" t="str">
        <f>+IF(AJ1935&lt;&gt;"",VLOOKUP(AJ1935,NIVELES!$A$816:$B$892,2,0),"")</f>
        <v>NO APLICA</v>
      </c>
      <c r="AL1935" s="78" t="s">
        <v>554</v>
      </c>
      <c r="AM1935" s="78">
        <v>530804</v>
      </c>
      <c r="AN1935" s="79" t="str">
        <f>IF(AM1935&lt;&gt;"",+VLOOKUP(AM1935,NIVELES!$A$1652:$B$2466,2,0),"")</f>
        <v>Materiales de Oficina</v>
      </c>
      <c r="AO1935" s="87">
        <v>0</v>
      </c>
      <c r="AP1935" s="88">
        <v>0</v>
      </c>
      <c r="AQ1935" s="88">
        <v>0</v>
      </c>
      <c r="AR1935" s="88">
        <v>0</v>
      </c>
      <c r="AS1935" s="88">
        <v>0</v>
      </c>
      <c r="AT1935" s="88">
        <v>0</v>
      </c>
      <c r="AU1935" s="88">
        <v>0</v>
      </c>
      <c r="AV1935" s="88">
        <v>0</v>
      </c>
      <c r="AW1935" s="88">
        <v>0</v>
      </c>
      <c r="AX1935" s="88">
        <v>0</v>
      </c>
      <c r="AY1935" s="88">
        <v>0</v>
      </c>
      <c r="AZ1935" s="88">
        <v>0</v>
      </c>
      <c r="BA1935" s="88">
        <v>0</v>
      </c>
      <c r="BB1935" s="89">
        <f t="shared" si="119"/>
        <v>0</v>
      </c>
      <c r="BC1935" s="90" t="str">
        <f t="shared" si="118"/>
        <v>OK</v>
      </c>
      <c r="BD1935" s="91" t="str">
        <f t="shared" si="120"/>
        <v xml:space="preserve">                  </v>
      </c>
      <c r="BE1935" s="92">
        <f t="shared" si="121"/>
        <v>0</v>
      </c>
    </row>
    <row r="1936" spans="1:57" s="74" customFormat="1" ht="50.1" customHeight="1" x14ac:dyDescent="0.2">
      <c r="A1936" s="78" t="s">
        <v>55</v>
      </c>
      <c r="B1936" s="78" t="s">
        <v>59</v>
      </c>
      <c r="C1936" s="78" t="s">
        <v>1034</v>
      </c>
      <c r="D1936" s="78" t="s">
        <v>605</v>
      </c>
      <c r="E1936" s="79" t="str">
        <f>+IF(C1936&lt;&gt;"",VLOOKUP(MID(C1936,18,5),NIVELES!$A$133:$B$213,2,0),"")</f>
        <v>MANABÍ</v>
      </c>
      <c r="F1936" s="80" t="s">
        <v>217</v>
      </c>
      <c r="G1936" s="81" t="str">
        <f>+IF(F1936&lt;&gt;"",VLOOKUP(F1936,NIVELES!$A$246:$C$464,3,0),"")</f>
        <v xml:space="preserve"> </v>
      </c>
      <c r="H1936" s="82" t="s">
        <v>1024</v>
      </c>
      <c r="I1936" s="78" t="s">
        <v>2201</v>
      </c>
      <c r="J1936" s="78" t="s">
        <v>2184</v>
      </c>
      <c r="K1936" s="78" t="s">
        <v>2185</v>
      </c>
      <c r="L1936" s="78" t="s">
        <v>2805</v>
      </c>
      <c r="M1936" s="78">
        <v>225</v>
      </c>
      <c r="N1936" s="78" t="s">
        <v>2842</v>
      </c>
      <c r="O1936" s="78" t="s">
        <v>2208</v>
      </c>
      <c r="P1936" s="82">
        <v>1</v>
      </c>
      <c r="Q1936" s="78" t="s">
        <v>2758</v>
      </c>
      <c r="R1936" s="82"/>
      <c r="S1936" s="82">
        <v>1</v>
      </c>
      <c r="T1936" s="82"/>
      <c r="U1936" s="82"/>
      <c r="V1936" s="82"/>
      <c r="W1936" s="82"/>
      <c r="X1936" s="82"/>
      <c r="Y1936" s="82"/>
      <c r="Z1936" s="82"/>
      <c r="AA1936" s="82"/>
      <c r="AB1936" s="82"/>
      <c r="AC1936" s="82"/>
      <c r="AD1936" s="85" t="str">
        <f>IF(A1936&lt;&gt;"",IF(D1936="DIRECCIÓN_DE_TRANSFERENCIAS","280 0031",VLOOKUP(C1936,NIVELES!$A$14:$B$105,2,0)),"")</f>
        <v>280 4330</v>
      </c>
      <c r="AE1936" s="86" t="s">
        <v>322</v>
      </c>
      <c r="AF1936" s="86" t="s">
        <v>543</v>
      </c>
      <c r="AG1936" s="79" t="str">
        <f>+IF(AF1936&lt;&gt;"",VLOOKUP(AF1936,NIVELES!$A$666:$B$673,2,0),"")</f>
        <v>DESARROLLO_INFANTIL</v>
      </c>
      <c r="AH1936" s="78" t="s">
        <v>322</v>
      </c>
      <c r="AI1936" s="79" t="str">
        <f>IF(AH1936&lt;&gt;"",VLOOKUP(CONCATENATE(AG1936,AH1936),NIVELES!$B$676:$C$745,2,0),"")</f>
        <v>Centros Infantiles Del Buen Vivir Atencion Directa -Funcionamiento Operación Y Atencion De Unidades</v>
      </c>
      <c r="AJ1936" s="78" t="s">
        <v>517</v>
      </c>
      <c r="AK1936" s="79" t="str">
        <f>+IF(AJ1936&lt;&gt;"",VLOOKUP(AJ1936,NIVELES!$A$816:$B$892,2,0),"")</f>
        <v>NO APLICA</v>
      </c>
      <c r="AL1936" s="78" t="s">
        <v>554</v>
      </c>
      <c r="AM1936" s="78">
        <v>530805</v>
      </c>
      <c r="AN1936" s="79" t="str">
        <f>IF(AM1936&lt;&gt;"",+VLOOKUP(AM1936,NIVELES!$A$1652:$B$2466,2,0),"")</f>
        <v>Materiales de Aseo</v>
      </c>
      <c r="AO1936" s="87">
        <v>4252.72</v>
      </c>
      <c r="AP1936" s="88">
        <v>0</v>
      </c>
      <c r="AQ1936" s="88">
        <v>4252.72</v>
      </c>
      <c r="AR1936" s="88">
        <v>0</v>
      </c>
      <c r="AS1936" s="88">
        <v>0</v>
      </c>
      <c r="AT1936" s="88">
        <v>0</v>
      </c>
      <c r="AU1936" s="88">
        <v>0</v>
      </c>
      <c r="AV1936" s="88">
        <v>0</v>
      </c>
      <c r="AW1936" s="88">
        <v>0</v>
      </c>
      <c r="AX1936" s="88">
        <v>0</v>
      </c>
      <c r="AY1936" s="88">
        <v>0</v>
      </c>
      <c r="AZ1936" s="88">
        <v>0</v>
      </c>
      <c r="BA1936" s="88">
        <v>0</v>
      </c>
      <c r="BB1936" s="89">
        <f t="shared" si="119"/>
        <v>4252.72</v>
      </c>
      <c r="BC1936" s="90" t="str">
        <f t="shared" si="118"/>
        <v>OK</v>
      </c>
      <c r="BD1936" s="91" t="str">
        <f t="shared" si="120"/>
        <v xml:space="preserve">                  </v>
      </c>
      <c r="BE1936" s="92">
        <f t="shared" si="121"/>
        <v>1</v>
      </c>
    </row>
    <row r="1937" spans="1:57" s="74" customFormat="1" ht="50.1" customHeight="1" x14ac:dyDescent="0.2">
      <c r="A1937" s="78" t="s">
        <v>55</v>
      </c>
      <c r="B1937" s="78" t="s">
        <v>59</v>
      </c>
      <c r="C1937" s="78" t="s">
        <v>1034</v>
      </c>
      <c r="D1937" s="78" t="s">
        <v>605</v>
      </c>
      <c r="E1937" s="79" t="str">
        <f>+IF(C1937&lt;&gt;"",VLOOKUP(MID(C1937,18,5),NIVELES!$A$133:$B$213,2,0),"")</f>
        <v>MANABÍ</v>
      </c>
      <c r="F1937" s="80" t="s">
        <v>217</v>
      </c>
      <c r="G1937" s="81" t="str">
        <f>+IF(F1937&lt;&gt;"",VLOOKUP(F1937,NIVELES!$A$246:$C$464,3,0),"")</f>
        <v xml:space="preserve"> </v>
      </c>
      <c r="H1937" s="82" t="s">
        <v>1024</v>
      </c>
      <c r="I1937" s="78" t="s">
        <v>2201</v>
      </c>
      <c r="J1937" s="78" t="s">
        <v>2184</v>
      </c>
      <c r="K1937" s="78" t="s">
        <v>2185</v>
      </c>
      <c r="L1937" s="78" t="s">
        <v>2805</v>
      </c>
      <c r="M1937" s="78">
        <v>225</v>
      </c>
      <c r="N1937" s="78" t="s">
        <v>2842</v>
      </c>
      <c r="O1937" s="78" t="s">
        <v>2697</v>
      </c>
      <c r="P1937" s="82">
        <v>1</v>
      </c>
      <c r="Q1937" s="78" t="s">
        <v>2844</v>
      </c>
      <c r="R1937" s="82"/>
      <c r="S1937" s="82"/>
      <c r="T1937" s="82">
        <v>1</v>
      </c>
      <c r="U1937" s="82"/>
      <c r="V1937" s="82"/>
      <c r="W1937" s="82"/>
      <c r="X1937" s="82"/>
      <c r="Y1937" s="82"/>
      <c r="Z1937" s="82"/>
      <c r="AA1937" s="82"/>
      <c r="AB1937" s="82"/>
      <c r="AC1937" s="82"/>
      <c r="AD1937" s="85" t="str">
        <f>IF(A1937&lt;&gt;"",IF(D1937="DIRECCIÓN_DE_TRANSFERENCIAS","280 0031",VLOOKUP(C1937,NIVELES!$A$14:$B$105,2,0)),"")</f>
        <v>280 4330</v>
      </c>
      <c r="AE1937" s="86" t="s">
        <v>322</v>
      </c>
      <c r="AF1937" s="86" t="s">
        <v>543</v>
      </c>
      <c r="AG1937" s="79" t="str">
        <f>+IF(AF1937&lt;&gt;"",VLOOKUP(AF1937,NIVELES!$A$666:$B$673,2,0),"")</f>
        <v>DESARROLLO_INFANTIL</v>
      </c>
      <c r="AH1937" s="78" t="s">
        <v>322</v>
      </c>
      <c r="AI1937" s="79" t="str">
        <f>IF(AH1937&lt;&gt;"",VLOOKUP(CONCATENATE(AG1937,AH1937),NIVELES!$B$676:$C$745,2,0),"")</f>
        <v>Centros Infantiles Del Buen Vivir Atencion Directa -Funcionamiento Operación Y Atencion De Unidades</v>
      </c>
      <c r="AJ1937" s="78" t="s">
        <v>517</v>
      </c>
      <c r="AK1937" s="79" t="str">
        <f>+IF(AJ1937&lt;&gt;"",VLOOKUP(AJ1937,NIVELES!$A$816:$B$892,2,0),"")</f>
        <v>NO APLICA</v>
      </c>
      <c r="AL1937" s="78" t="s">
        <v>554</v>
      </c>
      <c r="AM1937" s="78">
        <v>530812</v>
      </c>
      <c r="AN1937" s="79" t="str">
        <f>IF(AM1937&lt;&gt;"",+VLOOKUP(AM1937,NIVELES!$A$1652:$B$2466,2,0),"")</f>
        <v>Materiales Didácticos</v>
      </c>
      <c r="AO1937" s="87">
        <v>3301.05</v>
      </c>
      <c r="AP1937" s="88">
        <v>0</v>
      </c>
      <c r="AQ1937" s="88">
        <v>0</v>
      </c>
      <c r="AR1937" s="88">
        <v>3301.05</v>
      </c>
      <c r="AS1937" s="88">
        <v>0</v>
      </c>
      <c r="AT1937" s="88">
        <v>0</v>
      </c>
      <c r="AU1937" s="88">
        <v>0</v>
      </c>
      <c r="AV1937" s="88">
        <v>0</v>
      </c>
      <c r="AW1937" s="88">
        <v>0</v>
      </c>
      <c r="AX1937" s="88">
        <v>0</v>
      </c>
      <c r="AY1937" s="88">
        <v>0</v>
      </c>
      <c r="AZ1937" s="88">
        <v>0</v>
      </c>
      <c r="BA1937" s="88">
        <v>0</v>
      </c>
      <c r="BB1937" s="89">
        <f t="shared" si="119"/>
        <v>3301.05</v>
      </c>
      <c r="BC1937" s="90" t="str">
        <f t="shared" si="118"/>
        <v>OK</v>
      </c>
      <c r="BD1937" s="91" t="str">
        <f t="shared" si="120"/>
        <v xml:space="preserve">                  </v>
      </c>
      <c r="BE1937" s="92">
        <f t="shared" si="121"/>
        <v>1</v>
      </c>
    </row>
    <row r="1938" spans="1:57" s="74" customFormat="1" ht="50.1" customHeight="1" x14ac:dyDescent="0.2">
      <c r="A1938" s="78" t="s">
        <v>55</v>
      </c>
      <c r="B1938" s="78" t="s">
        <v>59</v>
      </c>
      <c r="C1938" s="78" t="s">
        <v>1034</v>
      </c>
      <c r="D1938" s="78" t="s">
        <v>605</v>
      </c>
      <c r="E1938" s="79" t="str">
        <f>+IF(C1938&lt;&gt;"",VLOOKUP(MID(C1938,18,5),NIVELES!$A$133:$B$213,2,0),"")</f>
        <v>MANABÍ</v>
      </c>
      <c r="F1938" s="80" t="s">
        <v>217</v>
      </c>
      <c r="G1938" s="81" t="str">
        <f>+IF(F1938&lt;&gt;"",VLOOKUP(F1938,NIVELES!$A$246:$C$464,3,0),"")</f>
        <v xml:space="preserve"> </v>
      </c>
      <c r="H1938" s="82" t="s">
        <v>1024</v>
      </c>
      <c r="I1938" s="78" t="s">
        <v>2201</v>
      </c>
      <c r="J1938" s="78" t="s">
        <v>2184</v>
      </c>
      <c r="K1938" s="78" t="s">
        <v>2185</v>
      </c>
      <c r="L1938" s="78" t="s">
        <v>2805</v>
      </c>
      <c r="M1938" s="78">
        <v>225</v>
      </c>
      <c r="N1938" s="78" t="s">
        <v>2842</v>
      </c>
      <c r="O1938" s="78" t="s">
        <v>2845</v>
      </c>
      <c r="P1938" s="82">
        <v>0</v>
      </c>
      <c r="Q1938" s="78" t="s">
        <v>2175</v>
      </c>
      <c r="R1938" s="82"/>
      <c r="S1938" s="82"/>
      <c r="T1938" s="82">
        <v>0</v>
      </c>
      <c r="U1938" s="82"/>
      <c r="V1938" s="82"/>
      <c r="W1938" s="82"/>
      <c r="X1938" s="82"/>
      <c r="Y1938" s="82"/>
      <c r="Z1938" s="82"/>
      <c r="AA1938" s="82"/>
      <c r="AB1938" s="82"/>
      <c r="AC1938" s="82"/>
      <c r="AD1938" s="85" t="str">
        <f>IF(A1938&lt;&gt;"",IF(D1938="DIRECCIÓN_DE_TRANSFERENCIAS","280 0031",VLOOKUP(C1938,NIVELES!$A$14:$B$105,2,0)),"")</f>
        <v>280 4330</v>
      </c>
      <c r="AE1938" s="86" t="s">
        <v>322</v>
      </c>
      <c r="AF1938" s="86" t="s">
        <v>543</v>
      </c>
      <c r="AG1938" s="79" t="str">
        <f>+IF(AF1938&lt;&gt;"",VLOOKUP(AF1938,NIVELES!$A$666:$B$673,2,0),"")</f>
        <v>DESARROLLO_INFANTIL</v>
      </c>
      <c r="AH1938" s="78" t="s">
        <v>322</v>
      </c>
      <c r="AI1938" s="79" t="str">
        <f>IF(AH1938&lt;&gt;"",VLOOKUP(CONCATENATE(AG1938,AH1938),NIVELES!$B$676:$C$745,2,0),"")</f>
        <v>Centros Infantiles Del Buen Vivir Atencion Directa -Funcionamiento Operación Y Atencion De Unidades</v>
      </c>
      <c r="AJ1938" s="78" t="s">
        <v>517</v>
      </c>
      <c r="AK1938" s="79" t="str">
        <f>+IF(AJ1938&lt;&gt;"",VLOOKUP(AJ1938,NIVELES!$A$816:$B$892,2,0),"")</f>
        <v>NO APLICA</v>
      </c>
      <c r="AL1938" s="78" t="s">
        <v>555</v>
      </c>
      <c r="AM1938" s="78">
        <v>570102</v>
      </c>
      <c r="AN1938" s="79" t="str">
        <f>IF(AM1938&lt;&gt;"",+VLOOKUP(AM1938,NIVELES!$A$1652:$B$2466,2,0),"")</f>
        <v>Tasas Generales, Impuestos, Contribuciones, Permisos, Licencias y Patentes.</v>
      </c>
      <c r="AO1938" s="87">
        <v>0</v>
      </c>
      <c r="AP1938" s="88">
        <v>0</v>
      </c>
      <c r="AQ1938" s="88">
        <v>0</v>
      </c>
      <c r="AR1938" s="88">
        <v>0</v>
      </c>
      <c r="AS1938" s="88">
        <v>0</v>
      </c>
      <c r="AT1938" s="88">
        <v>0</v>
      </c>
      <c r="AU1938" s="88">
        <v>0</v>
      </c>
      <c r="AV1938" s="88">
        <v>0</v>
      </c>
      <c r="AW1938" s="88">
        <v>0</v>
      </c>
      <c r="AX1938" s="88">
        <v>0</v>
      </c>
      <c r="AY1938" s="88">
        <v>0</v>
      </c>
      <c r="AZ1938" s="88">
        <v>0</v>
      </c>
      <c r="BA1938" s="88">
        <v>0</v>
      </c>
      <c r="BB1938" s="89">
        <f t="shared" si="119"/>
        <v>0</v>
      </c>
      <c r="BC1938" s="90" t="str">
        <f t="shared" si="118"/>
        <v>OK</v>
      </c>
      <c r="BD1938" s="91" t="str">
        <f t="shared" si="120"/>
        <v xml:space="preserve">                  </v>
      </c>
      <c r="BE1938" s="92">
        <f t="shared" si="121"/>
        <v>0</v>
      </c>
    </row>
    <row r="1939" spans="1:57" s="74" customFormat="1" ht="50.1" customHeight="1" x14ac:dyDescent="0.2">
      <c r="A1939" s="78" t="s">
        <v>55</v>
      </c>
      <c r="B1939" s="78" t="s">
        <v>59</v>
      </c>
      <c r="C1939" s="78" t="s">
        <v>1034</v>
      </c>
      <c r="D1939" s="78" t="s">
        <v>605</v>
      </c>
      <c r="E1939" s="79" t="str">
        <f>+IF(C1939&lt;&gt;"",VLOOKUP(MID(C1939,18,5),NIVELES!$A$133:$B$213,2,0),"")</f>
        <v>MANABÍ</v>
      </c>
      <c r="F1939" s="80" t="s">
        <v>217</v>
      </c>
      <c r="G1939" s="81" t="str">
        <f>+IF(F1939&lt;&gt;"",VLOOKUP(F1939,NIVELES!$A$246:$C$464,3,0),"")</f>
        <v xml:space="preserve"> </v>
      </c>
      <c r="H1939" s="82" t="s">
        <v>1024</v>
      </c>
      <c r="I1939" s="78" t="s">
        <v>2201</v>
      </c>
      <c r="J1939" s="78" t="s">
        <v>2184</v>
      </c>
      <c r="K1939" s="78" t="s">
        <v>2185</v>
      </c>
      <c r="L1939" s="78" t="s">
        <v>1791</v>
      </c>
      <c r="M1939" s="78" t="s">
        <v>1791</v>
      </c>
      <c r="N1939" s="78" t="s">
        <v>1791</v>
      </c>
      <c r="O1939" s="78" t="s">
        <v>2167</v>
      </c>
      <c r="P1939" s="82">
        <v>0</v>
      </c>
      <c r="Q1939" s="78" t="s">
        <v>2204</v>
      </c>
      <c r="R1939" s="82"/>
      <c r="S1939" s="82"/>
      <c r="T1939" s="82"/>
      <c r="U1939" s="82"/>
      <c r="V1939" s="82"/>
      <c r="W1939" s="82"/>
      <c r="X1939" s="82"/>
      <c r="Y1939" s="82"/>
      <c r="Z1939" s="82"/>
      <c r="AA1939" s="82"/>
      <c r="AB1939" s="82"/>
      <c r="AC1939" s="82"/>
      <c r="AD1939" s="85" t="str">
        <f>IF(A1939&lt;&gt;"",IF(D1939="DIRECCIÓN_DE_TRANSFERENCIAS","280 0031",VLOOKUP(C1939,NIVELES!$A$14:$B$105,2,0)),"")</f>
        <v>280 4330</v>
      </c>
      <c r="AE1939" s="86" t="s">
        <v>322</v>
      </c>
      <c r="AF1939" s="86" t="s">
        <v>543</v>
      </c>
      <c r="AG1939" s="79" t="str">
        <f>+IF(AF1939&lt;&gt;"",VLOOKUP(AF1939,NIVELES!$A$666:$B$673,2,0),"")</f>
        <v>DESARROLLO_INFANTIL</v>
      </c>
      <c r="AH1939" s="78" t="s">
        <v>321</v>
      </c>
      <c r="AI1939" s="79" t="str">
        <f>IF(AH1939&lt;&gt;"",VLOOKUP(CONCATENATE(AG1939,AH1939),NIVELES!$B$676:$C$745,2,0),"")</f>
        <v>Centros Infantiles Del Buen Vivir Operados Por Terceros -Funcionamiento Operación Y Atencion De Unidades</v>
      </c>
      <c r="AJ1939" s="78" t="s">
        <v>517</v>
      </c>
      <c r="AK1939" s="79" t="str">
        <f>+IF(AJ1939&lt;&gt;"",VLOOKUP(AJ1939,NIVELES!$A$816:$B$892,2,0),"")</f>
        <v>NO APLICA</v>
      </c>
      <c r="AL1939" s="78" t="s">
        <v>553</v>
      </c>
      <c r="AM1939" s="78">
        <v>510105</v>
      </c>
      <c r="AN1939" s="79" t="str">
        <f>IF(AM1939&lt;&gt;"",+VLOOKUP(AM1939,NIVELES!$A$1652:$B$2466,2,0),"")</f>
        <v>Remuneraciones Unificadas</v>
      </c>
      <c r="AO1939" s="87">
        <v>0</v>
      </c>
      <c r="AP1939" s="88">
        <v>0</v>
      </c>
      <c r="AQ1939" s="88">
        <v>0</v>
      </c>
      <c r="AR1939" s="88">
        <v>0</v>
      </c>
      <c r="AS1939" s="88">
        <v>0</v>
      </c>
      <c r="AT1939" s="88">
        <v>0</v>
      </c>
      <c r="AU1939" s="88">
        <v>0</v>
      </c>
      <c r="AV1939" s="88">
        <v>0</v>
      </c>
      <c r="AW1939" s="88">
        <v>0</v>
      </c>
      <c r="AX1939" s="88">
        <v>0</v>
      </c>
      <c r="AY1939" s="88">
        <v>0</v>
      </c>
      <c r="AZ1939" s="88">
        <v>0</v>
      </c>
      <c r="BA1939" s="88">
        <v>0</v>
      </c>
      <c r="BB1939" s="89">
        <f t="shared" si="119"/>
        <v>0</v>
      </c>
      <c r="BC1939" s="90" t="str">
        <f t="shared" si="118"/>
        <v>OK</v>
      </c>
      <c r="BD1939" s="91" t="str">
        <f t="shared" si="120"/>
        <v xml:space="preserve">                  </v>
      </c>
      <c r="BE1939" s="92">
        <f t="shared" si="121"/>
        <v>0</v>
      </c>
    </row>
    <row r="1940" spans="1:57" s="74" customFormat="1" ht="50.1" customHeight="1" x14ac:dyDescent="0.2">
      <c r="A1940" s="78" t="s">
        <v>55</v>
      </c>
      <c r="B1940" s="78" t="s">
        <v>59</v>
      </c>
      <c r="C1940" s="78" t="s">
        <v>1034</v>
      </c>
      <c r="D1940" s="78" t="s">
        <v>605</v>
      </c>
      <c r="E1940" s="79" t="str">
        <f>+IF(C1940&lt;&gt;"",VLOOKUP(MID(C1940,18,5),NIVELES!$A$133:$B$213,2,0),"")</f>
        <v>MANABÍ</v>
      </c>
      <c r="F1940" s="80" t="s">
        <v>217</v>
      </c>
      <c r="G1940" s="81" t="str">
        <f>+IF(F1940&lt;&gt;"",VLOOKUP(F1940,NIVELES!$A$246:$C$464,3,0),"")</f>
        <v xml:space="preserve"> </v>
      </c>
      <c r="H1940" s="82" t="s">
        <v>1024</v>
      </c>
      <c r="I1940" s="78" t="s">
        <v>2201</v>
      </c>
      <c r="J1940" s="78" t="s">
        <v>2184</v>
      </c>
      <c r="K1940" s="78" t="s">
        <v>2185</v>
      </c>
      <c r="L1940" s="78" t="s">
        <v>1791</v>
      </c>
      <c r="M1940" s="78" t="s">
        <v>1791</v>
      </c>
      <c r="N1940" s="78" t="s">
        <v>1791</v>
      </c>
      <c r="O1940" s="78" t="s">
        <v>2167</v>
      </c>
      <c r="P1940" s="82">
        <v>0</v>
      </c>
      <c r="Q1940" s="78" t="s">
        <v>2204</v>
      </c>
      <c r="R1940" s="82"/>
      <c r="S1940" s="82"/>
      <c r="T1940" s="82"/>
      <c r="U1940" s="82"/>
      <c r="V1940" s="82"/>
      <c r="W1940" s="82"/>
      <c r="X1940" s="82"/>
      <c r="Y1940" s="82"/>
      <c r="Z1940" s="82"/>
      <c r="AA1940" s="82"/>
      <c r="AB1940" s="82"/>
      <c r="AC1940" s="82"/>
      <c r="AD1940" s="85" t="str">
        <f>IF(A1940&lt;&gt;"",IF(D1940="DIRECCIÓN_DE_TRANSFERENCIAS","280 0031",VLOOKUP(C1940,NIVELES!$A$14:$B$105,2,0)),"")</f>
        <v>280 4330</v>
      </c>
      <c r="AE1940" s="86" t="s">
        <v>322</v>
      </c>
      <c r="AF1940" s="86" t="s">
        <v>543</v>
      </c>
      <c r="AG1940" s="79" t="str">
        <f>+IF(AF1940&lt;&gt;"",VLOOKUP(AF1940,NIVELES!$A$666:$B$673,2,0),"")</f>
        <v>DESARROLLO_INFANTIL</v>
      </c>
      <c r="AH1940" s="78" t="s">
        <v>321</v>
      </c>
      <c r="AI1940" s="79" t="str">
        <f>IF(AH1940&lt;&gt;"",VLOOKUP(CONCATENATE(AG1940,AH1940),NIVELES!$B$676:$C$745,2,0),"")</f>
        <v>Centros Infantiles Del Buen Vivir Operados Por Terceros -Funcionamiento Operación Y Atencion De Unidades</v>
      </c>
      <c r="AJ1940" s="78" t="s">
        <v>517</v>
      </c>
      <c r="AK1940" s="79" t="str">
        <f>+IF(AJ1940&lt;&gt;"",VLOOKUP(AJ1940,NIVELES!$A$816:$B$892,2,0),"")</f>
        <v>NO APLICA</v>
      </c>
      <c r="AL1940" s="78" t="s">
        <v>553</v>
      </c>
      <c r="AM1940" s="78">
        <v>510203</v>
      </c>
      <c r="AN1940" s="79" t="str">
        <f>IF(AM1940&lt;&gt;"",+VLOOKUP(AM1940,NIVELES!$A$1652:$B$2466,2,0),"")</f>
        <v>Decimotercer Sueldo</v>
      </c>
      <c r="AO1940" s="87">
        <v>0</v>
      </c>
      <c r="AP1940" s="88">
        <v>0</v>
      </c>
      <c r="AQ1940" s="88">
        <v>0</v>
      </c>
      <c r="AR1940" s="88">
        <v>0</v>
      </c>
      <c r="AS1940" s="88">
        <v>0</v>
      </c>
      <c r="AT1940" s="88">
        <v>0</v>
      </c>
      <c r="AU1940" s="88">
        <v>0</v>
      </c>
      <c r="AV1940" s="88">
        <v>0</v>
      </c>
      <c r="AW1940" s="88">
        <v>0</v>
      </c>
      <c r="AX1940" s="88">
        <v>0</v>
      </c>
      <c r="AY1940" s="88">
        <v>0</v>
      </c>
      <c r="AZ1940" s="88">
        <v>0</v>
      </c>
      <c r="BA1940" s="88">
        <v>0</v>
      </c>
      <c r="BB1940" s="89">
        <f t="shared" si="119"/>
        <v>0</v>
      </c>
      <c r="BC1940" s="90" t="str">
        <f t="shared" si="118"/>
        <v>OK</v>
      </c>
      <c r="BD1940" s="91" t="str">
        <f t="shared" si="120"/>
        <v xml:space="preserve">                  </v>
      </c>
      <c r="BE1940" s="92">
        <f t="shared" si="121"/>
        <v>0</v>
      </c>
    </row>
    <row r="1941" spans="1:57" s="74" customFormat="1" ht="50.1" customHeight="1" x14ac:dyDescent="0.2">
      <c r="A1941" s="78" t="s">
        <v>55</v>
      </c>
      <c r="B1941" s="78" t="s">
        <v>59</v>
      </c>
      <c r="C1941" s="78" t="s">
        <v>1034</v>
      </c>
      <c r="D1941" s="78" t="s">
        <v>605</v>
      </c>
      <c r="E1941" s="79" t="str">
        <f>+IF(C1941&lt;&gt;"",VLOOKUP(MID(C1941,18,5),NIVELES!$A$133:$B$213,2,0),"")</f>
        <v>MANABÍ</v>
      </c>
      <c r="F1941" s="80" t="s">
        <v>217</v>
      </c>
      <c r="G1941" s="81" t="str">
        <f>+IF(F1941&lt;&gt;"",VLOOKUP(F1941,NIVELES!$A$246:$C$464,3,0),"")</f>
        <v xml:space="preserve"> </v>
      </c>
      <c r="H1941" s="82" t="s">
        <v>1024</v>
      </c>
      <c r="I1941" s="78" t="s">
        <v>2201</v>
      </c>
      <c r="J1941" s="78" t="s">
        <v>2184</v>
      </c>
      <c r="K1941" s="78" t="s">
        <v>2185</v>
      </c>
      <c r="L1941" s="78" t="s">
        <v>1791</v>
      </c>
      <c r="M1941" s="78" t="s">
        <v>1791</v>
      </c>
      <c r="N1941" s="78" t="s">
        <v>1791</v>
      </c>
      <c r="O1941" s="78" t="s">
        <v>2167</v>
      </c>
      <c r="P1941" s="82">
        <v>0</v>
      </c>
      <c r="Q1941" s="78" t="s">
        <v>2204</v>
      </c>
      <c r="R1941" s="82"/>
      <c r="S1941" s="82"/>
      <c r="T1941" s="82"/>
      <c r="U1941" s="82"/>
      <c r="V1941" s="82"/>
      <c r="W1941" s="82"/>
      <c r="X1941" s="82"/>
      <c r="Y1941" s="82"/>
      <c r="Z1941" s="82"/>
      <c r="AA1941" s="82"/>
      <c r="AB1941" s="82"/>
      <c r="AC1941" s="82"/>
      <c r="AD1941" s="85" t="str">
        <f>IF(A1941&lt;&gt;"",IF(D1941="DIRECCIÓN_DE_TRANSFERENCIAS","280 0031",VLOOKUP(C1941,NIVELES!$A$14:$B$105,2,0)),"")</f>
        <v>280 4330</v>
      </c>
      <c r="AE1941" s="86" t="s">
        <v>322</v>
      </c>
      <c r="AF1941" s="86" t="s">
        <v>543</v>
      </c>
      <c r="AG1941" s="79" t="str">
        <f>+IF(AF1941&lt;&gt;"",VLOOKUP(AF1941,NIVELES!$A$666:$B$673,2,0),"")</f>
        <v>DESARROLLO_INFANTIL</v>
      </c>
      <c r="AH1941" s="78" t="s">
        <v>321</v>
      </c>
      <c r="AI1941" s="79" t="str">
        <f>IF(AH1941&lt;&gt;"",VLOOKUP(CONCATENATE(AG1941,AH1941),NIVELES!$B$676:$C$745,2,0),"")</f>
        <v>Centros Infantiles Del Buen Vivir Operados Por Terceros -Funcionamiento Operación Y Atencion De Unidades</v>
      </c>
      <c r="AJ1941" s="78" t="s">
        <v>517</v>
      </c>
      <c r="AK1941" s="79" t="str">
        <f>+IF(AJ1941&lt;&gt;"",VLOOKUP(AJ1941,NIVELES!$A$816:$B$892,2,0),"")</f>
        <v>NO APLICA</v>
      </c>
      <c r="AL1941" s="78" t="s">
        <v>553</v>
      </c>
      <c r="AM1941" s="78">
        <v>510204</v>
      </c>
      <c r="AN1941" s="79" t="str">
        <f>IF(AM1941&lt;&gt;"",+VLOOKUP(AM1941,NIVELES!$A$1652:$B$2466,2,0),"")</f>
        <v>Decimocuarto Sueldo</v>
      </c>
      <c r="AO1941" s="87">
        <v>0</v>
      </c>
      <c r="AP1941" s="88">
        <v>0</v>
      </c>
      <c r="AQ1941" s="88">
        <v>0</v>
      </c>
      <c r="AR1941" s="88">
        <v>0</v>
      </c>
      <c r="AS1941" s="88">
        <v>0</v>
      </c>
      <c r="AT1941" s="88">
        <v>0</v>
      </c>
      <c r="AU1941" s="88">
        <v>0</v>
      </c>
      <c r="AV1941" s="88">
        <v>0</v>
      </c>
      <c r="AW1941" s="88">
        <v>0</v>
      </c>
      <c r="AX1941" s="88">
        <v>0</v>
      </c>
      <c r="AY1941" s="88">
        <v>0</v>
      </c>
      <c r="AZ1941" s="88">
        <v>0</v>
      </c>
      <c r="BA1941" s="88">
        <v>0</v>
      </c>
      <c r="BB1941" s="89">
        <f t="shared" si="119"/>
        <v>0</v>
      </c>
      <c r="BC1941" s="90" t="str">
        <f t="shared" si="118"/>
        <v>OK</v>
      </c>
      <c r="BD1941" s="91" t="str">
        <f t="shared" si="120"/>
        <v xml:space="preserve">                  </v>
      </c>
      <c r="BE1941" s="92">
        <f t="shared" si="121"/>
        <v>0</v>
      </c>
    </row>
    <row r="1942" spans="1:57" s="74" customFormat="1" ht="50.1" customHeight="1" x14ac:dyDescent="0.2">
      <c r="A1942" s="78" t="s">
        <v>55</v>
      </c>
      <c r="B1942" s="78" t="s">
        <v>59</v>
      </c>
      <c r="C1942" s="78" t="s">
        <v>1034</v>
      </c>
      <c r="D1942" s="78" t="s">
        <v>605</v>
      </c>
      <c r="E1942" s="79" t="str">
        <f>+IF(C1942&lt;&gt;"",VLOOKUP(MID(C1942,18,5),NIVELES!$A$133:$B$213,2,0),"")</f>
        <v>MANABÍ</v>
      </c>
      <c r="F1942" s="80" t="s">
        <v>217</v>
      </c>
      <c r="G1942" s="81" t="str">
        <f>+IF(F1942&lt;&gt;"",VLOOKUP(F1942,NIVELES!$A$246:$C$464,3,0),"")</f>
        <v xml:space="preserve"> </v>
      </c>
      <c r="H1942" s="82" t="s">
        <v>1024</v>
      </c>
      <c r="I1942" s="78" t="s">
        <v>2201</v>
      </c>
      <c r="J1942" s="78" t="s">
        <v>2184</v>
      </c>
      <c r="K1942" s="78" t="s">
        <v>2185</v>
      </c>
      <c r="L1942" s="78" t="s">
        <v>1791</v>
      </c>
      <c r="M1942" s="78" t="s">
        <v>1791</v>
      </c>
      <c r="N1942" s="78" t="s">
        <v>1791</v>
      </c>
      <c r="O1942" s="78" t="s">
        <v>2167</v>
      </c>
      <c r="P1942" s="82">
        <v>0</v>
      </c>
      <c r="Q1942" s="78" t="s">
        <v>2204</v>
      </c>
      <c r="R1942" s="82"/>
      <c r="S1942" s="82"/>
      <c r="T1942" s="82"/>
      <c r="U1942" s="82"/>
      <c r="V1942" s="82"/>
      <c r="W1942" s="82"/>
      <c r="X1942" s="82"/>
      <c r="Y1942" s="82"/>
      <c r="Z1942" s="82"/>
      <c r="AA1942" s="82"/>
      <c r="AB1942" s="82"/>
      <c r="AC1942" s="82"/>
      <c r="AD1942" s="85" t="str">
        <f>IF(A1942&lt;&gt;"",IF(D1942="DIRECCIÓN_DE_TRANSFERENCIAS","280 0031",VLOOKUP(C1942,NIVELES!$A$14:$B$105,2,0)),"")</f>
        <v>280 4330</v>
      </c>
      <c r="AE1942" s="86" t="s">
        <v>322</v>
      </c>
      <c r="AF1942" s="86" t="s">
        <v>543</v>
      </c>
      <c r="AG1942" s="79" t="str">
        <f>+IF(AF1942&lt;&gt;"",VLOOKUP(AF1942,NIVELES!$A$666:$B$673,2,0),"")</f>
        <v>DESARROLLO_INFANTIL</v>
      </c>
      <c r="AH1942" s="78" t="s">
        <v>321</v>
      </c>
      <c r="AI1942" s="79" t="str">
        <f>IF(AH1942&lt;&gt;"",VLOOKUP(CONCATENATE(AG1942,AH1942),NIVELES!$B$676:$C$745,2,0),"")</f>
        <v>Centros Infantiles Del Buen Vivir Operados Por Terceros -Funcionamiento Operación Y Atencion De Unidades</v>
      </c>
      <c r="AJ1942" s="78" t="s">
        <v>517</v>
      </c>
      <c r="AK1942" s="79" t="str">
        <f>+IF(AJ1942&lt;&gt;"",VLOOKUP(AJ1942,NIVELES!$A$816:$B$892,2,0),"")</f>
        <v>NO APLICA</v>
      </c>
      <c r="AL1942" s="78" t="s">
        <v>553</v>
      </c>
      <c r="AM1942" s="78">
        <v>510510</v>
      </c>
      <c r="AN1942" s="79" t="str">
        <f>IF(AM1942&lt;&gt;"",+VLOOKUP(AM1942,NIVELES!$A$1652:$B$2466,2,0),"")</f>
        <v>Servicios Personales por Contrato</v>
      </c>
      <c r="AO1942" s="87">
        <v>0</v>
      </c>
      <c r="AP1942" s="88">
        <v>0</v>
      </c>
      <c r="AQ1942" s="88">
        <v>0</v>
      </c>
      <c r="AR1942" s="88">
        <v>0</v>
      </c>
      <c r="AS1942" s="88">
        <v>0</v>
      </c>
      <c r="AT1942" s="88">
        <v>0</v>
      </c>
      <c r="AU1942" s="88">
        <v>0</v>
      </c>
      <c r="AV1942" s="88">
        <v>0</v>
      </c>
      <c r="AW1942" s="88">
        <v>0</v>
      </c>
      <c r="AX1942" s="88">
        <v>0</v>
      </c>
      <c r="AY1942" s="88">
        <v>0</v>
      </c>
      <c r="AZ1942" s="88">
        <v>0</v>
      </c>
      <c r="BA1942" s="88">
        <v>0</v>
      </c>
      <c r="BB1942" s="89">
        <f t="shared" si="119"/>
        <v>0</v>
      </c>
      <c r="BC1942" s="90" t="str">
        <f t="shared" si="118"/>
        <v>OK</v>
      </c>
      <c r="BD1942" s="91" t="str">
        <f t="shared" si="120"/>
        <v xml:space="preserve">                  </v>
      </c>
      <c r="BE1942" s="92">
        <f t="shared" si="121"/>
        <v>0</v>
      </c>
    </row>
    <row r="1943" spans="1:57" s="74" customFormat="1" ht="50.1" customHeight="1" x14ac:dyDescent="0.2">
      <c r="A1943" s="78" t="s">
        <v>55</v>
      </c>
      <c r="B1943" s="78" t="s">
        <v>59</v>
      </c>
      <c r="C1943" s="78" t="s">
        <v>1034</v>
      </c>
      <c r="D1943" s="78" t="s">
        <v>605</v>
      </c>
      <c r="E1943" s="79" t="str">
        <f>+IF(C1943&lt;&gt;"",VLOOKUP(MID(C1943,18,5),NIVELES!$A$133:$B$213,2,0),"")</f>
        <v>MANABÍ</v>
      </c>
      <c r="F1943" s="80" t="s">
        <v>217</v>
      </c>
      <c r="G1943" s="81" t="str">
        <f>+IF(F1943&lt;&gt;"",VLOOKUP(F1943,NIVELES!$A$246:$C$464,3,0),"")</f>
        <v xml:space="preserve"> </v>
      </c>
      <c r="H1943" s="82" t="s">
        <v>1024</v>
      </c>
      <c r="I1943" s="78" t="s">
        <v>2201</v>
      </c>
      <c r="J1943" s="78" t="s">
        <v>2184</v>
      </c>
      <c r="K1943" s="78" t="s">
        <v>2185</v>
      </c>
      <c r="L1943" s="78" t="s">
        <v>1791</v>
      </c>
      <c r="M1943" s="78" t="s">
        <v>1791</v>
      </c>
      <c r="N1943" s="78" t="s">
        <v>1791</v>
      </c>
      <c r="O1943" s="78" t="s">
        <v>2167</v>
      </c>
      <c r="P1943" s="82">
        <v>0</v>
      </c>
      <c r="Q1943" s="78" t="s">
        <v>2204</v>
      </c>
      <c r="R1943" s="82"/>
      <c r="S1943" s="82"/>
      <c r="T1943" s="82"/>
      <c r="U1943" s="82"/>
      <c r="V1943" s="82"/>
      <c r="W1943" s="82"/>
      <c r="X1943" s="82"/>
      <c r="Y1943" s="82"/>
      <c r="Z1943" s="82"/>
      <c r="AA1943" s="82"/>
      <c r="AB1943" s="82"/>
      <c r="AC1943" s="82"/>
      <c r="AD1943" s="85" t="str">
        <f>IF(A1943&lt;&gt;"",IF(D1943="DIRECCIÓN_DE_TRANSFERENCIAS","280 0031",VLOOKUP(C1943,NIVELES!$A$14:$B$105,2,0)),"")</f>
        <v>280 4330</v>
      </c>
      <c r="AE1943" s="86" t="s">
        <v>322</v>
      </c>
      <c r="AF1943" s="86" t="s">
        <v>543</v>
      </c>
      <c r="AG1943" s="79" t="str">
        <f>+IF(AF1943&lt;&gt;"",VLOOKUP(AF1943,NIVELES!$A$666:$B$673,2,0),"")</f>
        <v>DESARROLLO_INFANTIL</v>
      </c>
      <c r="AH1943" s="78" t="s">
        <v>321</v>
      </c>
      <c r="AI1943" s="79" t="str">
        <f>IF(AH1943&lt;&gt;"",VLOOKUP(CONCATENATE(AG1943,AH1943),NIVELES!$B$676:$C$745,2,0),"")</f>
        <v>Centros Infantiles Del Buen Vivir Operados Por Terceros -Funcionamiento Operación Y Atencion De Unidades</v>
      </c>
      <c r="AJ1943" s="78" t="s">
        <v>517</v>
      </c>
      <c r="AK1943" s="79" t="str">
        <f>+IF(AJ1943&lt;&gt;"",VLOOKUP(AJ1943,NIVELES!$A$816:$B$892,2,0),"")</f>
        <v>NO APLICA</v>
      </c>
      <c r="AL1943" s="78" t="s">
        <v>553</v>
      </c>
      <c r="AM1943" s="78">
        <v>510601</v>
      </c>
      <c r="AN1943" s="79" t="str">
        <f>IF(AM1943&lt;&gt;"",+VLOOKUP(AM1943,NIVELES!$A$1652:$B$2466,2,0),"")</f>
        <v>Aporte Patronal</v>
      </c>
      <c r="AO1943" s="87">
        <v>0</v>
      </c>
      <c r="AP1943" s="88">
        <v>0</v>
      </c>
      <c r="AQ1943" s="88">
        <v>0</v>
      </c>
      <c r="AR1943" s="88">
        <v>0</v>
      </c>
      <c r="AS1943" s="88">
        <v>0</v>
      </c>
      <c r="AT1943" s="88">
        <v>0</v>
      </c>
      <c r="AU1943" s="88">
        <v>0</v>
      </c>
      <c r="AV1943" s="88">
        <v>0</v>
      </c>
      <c r="AW1943" s="88">
        <v>0</v>
      </c>
      <c r="AX1943" s="88">
        <v>0</v>
      </c>
      <c r="AY1943" s="88">
        <v>0</v>
      </c>
      <c r="AZ1943" s="88">
        <v>0</v>
      </c>
      <c r="BA1943" s="88">
        <v>0</v>
      </c>
      <c r="BB1943" s="89">
        <f t="shared" si="119"/>
        <v>0</v>
      </c>
      <c r="BC1943" s="90" t="str">
        <f t="shared" si="118"/>
        <v>OK</v>
      </c>
      <c r="BD1943" s="91" t="str">
        <f t="shared" si="120"/>
        <v xml:space="preserve">                  </v>
      </c>
      <c r="BE1943" s="92">
        <f t="shared" si="121"/>
        <v>0</v>
      </c>
    </row>
    <row r="1944" spans="1:57" s="74" customFormat="1" ht="50.1" customHeight="1" x14ac:dyDescent="0.2">
      <c r="A1944" s="78" t="s">
        <v>55</v>
      </c>
      <c r="B1944" s="78" t="s">
        <v>59</v>
      </c>
      <c r="C1944" s="78" t="s">
        <v>1034</v>
      </c>
      <c r="D1944" s="78" t="s">
        <v>605</v>
      </c>
      <c r="E1944" s="79" t="str">
        <f>+IF(C1944&lt;&gt;"",VLOOKUP(MID(C1944,18,5),NIVELES!$A$133:$B$213,2,0),"")</f>
        <v>MANABÍ</v>
      </c>
      <c r="F1944" s="80" t="s">
        <v>217</v>
      </c>
      <c r="G1944" s="81" t="str">
        <f>+IF(F1944&lt;&gt;"",VLOOKUP(F1944,NIVELES!$A$246:$C$464,3,0),"")</f>
        <v xml:space="preserve"> </v>
      </c>
      <c r="H1944" s="82" t="s">
        <v>1024</v>
      </c>
      <c r="I1944" s="78" t="s">
        <v>2201</v>
      </c>
      <c r="J1944" s="78" t="s">
        <v>2184</v>
      </c>
      <c r="K1944" s="78" t="s">
        <v>2185</v>
      </c>
      <c r="L1944" s="78" t="s">
        <v>1791</v>
      </c>
      <c r="M1944" s="78" t="s">
        <v>1791</v>
      </c>
      <c r="N1944" s="78" t="s">
        <v>1791</v>
      </c>
      <c r="O1944" s="78" t="s">
        <v>2167</v>
      </c>
      <c r="P1944" s="82">
        <v>0</v>
      </c>
      <c r="Q1944" s="78" t="s">
        <v>2204</v>
      </c>
      <c r="R1944" s="82"/>
      <c r="S1944" s="82"/>
      <c r="T1944" s="82"/>
      <c r="U1944" s="82"/>
      <c r="V1944" s="82"/>
      <c r="W1944" s="82"/>
      <c r="X1944" s="82"/>
      <c r="Y1944" s="82"/>
      <c r="Z1944" s="82"/>
      <c r="AA1944" s="82"/>
      <c r="AB1944" s="82"/>
      <c r="AC1944" s="82"/>
      <c r="AD1944" s="85" t="str">
        <f>IF(A1944&lt;&gt;"",IF(D1944="DIRECCIÓN_DE_TRANSFERENCIAS","280 0031",VLOOKUP(C1944,NIVELES!$A$14:$B$105,2,0)),"")</f>
        <v>280 4330</v>
      </c>
      <c r="AE1944" s="86" t="s">
        <v>322</v>
      </c>
      <c r="AF1944" s="86" t="s">
        <v>543</v>
      </c>
      <c r="AG1944" s="79" t="str">
        <f>+IF(AF1944&lt;&gt;"",VLOOKUP(AF1944,NIVELES!$A$666:$B$673,2,0),"")</f>
        <v>DESARROLLO_INFANTIL</v>
      </c>
      <c r="AH1944" s="78" t="s">
        <v>321</v>
      </c>
      <c r="AI1944" s="79" t="str">
        <f>IF(AH1944&lt;&gt;"",VLOOKUP(CONCATENATE(AG1944,AH1944),NIVELES!$B$676:$C$745,2,0),"")</f>
        <v>Centros Infantiles Del Buen Vivir Operados Por Terceros -Funcionamiento Operación Y Atencion De Unidades</v>
      </c>
      <c r="AJ1944" s="78" t="s">
        <v>517</v>
      </c>
      <c r="AK1944" s="79" t="str">
        <f>+IF(AJ1944&lt;&gt;"",VLOOKUP(AJ1944,NIVELES!$A$816:$B$892,2,0),"")</f>
        <v>NO APLICA</v>
      </c>
      <c r="AL1944" s="78" t="s">
        <v>553</v>
      </c>
      <c r="AM1944" s="78">
        <v>510602</v>
      </c>
      <c r="AN1944" s="79" t="str">
        <f>IF(AM1944&lt;&gt;"",+VLOOKUP(AM1944,NIVELES!$A$1652:$B$2466,2,0),"")</f>
        <v>Fondo de Reserva</v>
      </c>
      <c r="AO1944" s="87">
        <v>0</v>
      </c>
      <c r="AP1944" s="88">
        <v>0</v>
      </c>
      <c r="AQ1944" s="88">
        <v>0</v>
      </c>
      <c r="AR1944" s="88">
        <v>0</v>
      </c>
      <c r="AS1944" s="88">
        <v>0</v>
      </c>
      <c r="AT1944" s="88">
        <v>0</v>
      </c>
      <c r="AU1944" s="88">
        <v>0</v>
      </c>
      <c r="AV1944" s="88">
        <v>0</v>
      </c>
      <c r="AW1944" s="88">
        <v>0</v>
      </c>
      <c r="AX1944" s="88">
        <v>0</v>
      </c>
      <c r="AY1944" s="88">
        <v>0</v>
      </c>
      <c r="AZ1944" s="88">
        <v>0</v>
      </c>
      <c r="BA1944" s="88">
        <v>0</v>
      </c>
      <c r="BB1944" s="89">
        <f t="shared" si="119"/>
        <v>0</v>
      </c>
      <c r="BC1944" s="90" t="str">
        <f t="shared" si="118"/>
        <v>OK</v>
      </c>
      <c r="BD1944" s="91" t="str">
        <f t="shared" si="120"/>
        <v xml:space="preserve">                  </v>
      </c>
      <c r="BE1944" s="92">
        <f t="shared" si="121"/>
        <v>0</v>
      </c>
    </row>
    <row r="1945" spans="1:57" s="74" customFormat="1" ht="50.1" customHeight="1" x14ac:dyDescent="0.2">
      <c r="A1945" s="78" t="s">
        <v>55</v>
      </c>
      <c r="B1945" s="78" t="s">
        <v>59</v>
      </c>
      <c r="C1945" s="78" t="s">
        <v>1034</v>
      </c>
      <c r="D1945" s="78" t="s">
        <v>605</v>
      </c>
      <c r="E1945" s="79" t="str">
        <f>+IF(C1945&lt;&gt;"",VLOOKUP(MID(C1945,18,5),NIVELES!$A$133:$B$213,2,0),"")</f>
        <v>MANABÍ</v>
      </c>
      <c r="F1945" s="80" t="s">
        <v>217</v>
      </c>
      <c r="G1945" s="81" t="str">
        <f>+IF(F1945&lt;&gt;"",VLOOKUP(F1945,NIVELES!$A$246:$C$464,3,0),"")</f>
        <v xml:space="preserve"> </v>
      </c>
      <c r="H1945" s="82" t="s">
        <v>1024</v>
      </c>
      <c r="I1945" s="78" t="s">
        <v>2201</v>
      </c>
      <c r="J1945" s="78" t="s">
        <v>2184</v>
      </c>
      <c r="K1945" s="78" t="s">
        <v>2185</v>
      </c>
      <c r="L1945" s="78" t="s">
        <v>2318</v>
      </c>
      <c r="M1945" s="78">
        <v>468</v>
      </c>
      <c r="N1945" s="78" t="s">
        <v>2699</v>
      </c>
      <c r="O1945" s="78" t="s">
        <v>2700</v>
      </c>
      <c r="P1945" s="82">
        <v>1</v>
      </c>
      <c r="Q1945" s="78" t="s">
        <v>2846</v>
      </c>
      <c r="R1945" s="82"/>
      <c r="S1945" s="82"/>
      <c r="T1945" s="82">
        <v>1</v>
      </c>
      <c r="U1945" s="82"/>
      <c r="V1945" s="82"/>
      <c r="W1945" s="82"/>
      <c r="X1945" s="82"/>
      <c r="Y1945" s="82"/>
      <c r="Z1945" s="82"/>
      <c r="AA1945" s="82"/>
      <c r="AB1945" s="82"/>
      <c r="AC1945" s="82"/>
      <c r="AD1945" s="85" t="str">
        <f>IF(A1945&lt;&gt;"",IF(D1945="DIRECCIÓN_DE_TRANSFERENCIAS","280 0031",VLOOKUP(C1945,NIVELES!$A$14:$B$105,2,0)),"")</f>
        <v>280 4330</v>
      </c>
      <c r="AE1945" s="86" t="s">
        <v>322</v>
      </c>
      <c r="AF1945" s="86" t="s">
        <v>543</v>
      </c>
      <c r="AG1945" s="79" t="str">
        <f>+IF(AF1945&lt;&gt;"",VLOOKUP(AF1945,NIVELES!$A$666:$B$673,2,0),"")</f>
        <v>DESARROLLO_INFANTIL</v>
      </c>
      <c r="AH1945" s="78" t="s">
        <v>321</v>
      </c>
      <c r="AI1945" s="79" t="str">
        <f>IF(AH1945&lt;&gt;"",VLOOKUP(CONCATENATE(AG1945,AH1945),NIVELES!$B$676:$C$745,2,0),"")</f>
        <v>Centros Infantiles Del Buen Vivir Operados Por Terceros -Funcionamiento Operación Y Atencion De Unidades</v>
      </c>
      <c r="AJ1945" s="78" t="s">
        <v>517</v>
      </c>
      <c r="AK1945" s="79" t="str">
        <f>+IF(AJ1945&lt;&gt;"",VLOOKUP(AJ1945,NIVELES!$A$816:$B$892,2,0),"")</f>
        <v>NO APLICA</v>
      </c>
      <c r="AL1945" s="78" t="s">
        <v>554</v>
      </c>
      <c r="AM1945" s="78">
        <v>530802</v>
      </c>
      <c r="AN1945" s="79" t="str">
        <f>IF(AM1945&lt;&gt;"",+VLOOKUP(AM1945,NIVELES!$A$1652:$B$2466,2,0),"")</f>
        <v>Vestuario, Lencería, Prendas de Protección; y, Accesorios para Uniformes Militares y Policiales; y, Carpas</v>
      </c>
      <c r="AO1945" s="87">
        <v>96.6</v>
      </c>
      <c r="AP1945" s="88">
        <v>0</v>
      </c>
      <c r="AQ1945" s="88">
        <v>0</v>
      </c>
      <c r="AR1945" s="88">
        <v>96.6</v>
      </c>
      <c r="AS1945" s="88">
        <v>0</v>
      </c>
      <c r="AT1945" s="88">
        <v>0</v>
      </c>
      <c r="AU1945" s="88">
        <v>0</v>
      </c>
      <c r="AV1945" s="88">
        <v>0</v>
      </c>
      <c r="AW1945" s="88">
        <v>0</v>
      </c>
      <c r="AX1945" s="88">
        <v>0</v>
      </c>
      <c r="AY1945" s="88">
        <v>0</v>
      </c>
      <c r="AZ1945" s="88">
        <v>0</v>
      </c>
      <c r="BA1945" s="88">
        <v>0</v>
      </c>
      <c r="BB1945" s="89">
        <f t="shared" si="119"/>
        <v>96.6</v>
      </c>
      <c r="BC1945" s="90" t="str">
        <f t="shared" si="118"/>
        <v>OK</v>
      </c>
      <c r="BD1945" s="91" t="str">
        <f t="shared" si="120"/>
        <v xml:space="preserve">                  </v>
      </c>
      <c r="BE1945" s="92">
        <f t="shared" si="121"/>
        <v>1</v>
      </c>
    </row>
    <row r="1946" spans="1:57" s="74" customFormat="1" ht="50.1" customHeight="1" x14ac:dyDescent="0.2">
      <c r="A1946" s="78" t="s">
        <v>55</v>
      </c>
      <c r="B1946" s="78" t="s">
        <v>59</v>
      </c>
      <c r="C1946" s="78" t="s">
        <v>1034</v>
      </c>
      <c r="D1946" s="78" t="s">
        <v>605</v>
      </c>
      <c r="E1946" s="79" t="str">
        <f>+IF(C1946&lt;&gt;"",VLOOKUP(MID(C1946,18,5),NIVELES!$A$133:$B$213,2,0),"")</f>
        <v>MANABÍ</v>
      </c>
      <c r="F1946" s="80" t="s">
        <v>217</v>
      </c>
      <c r="G1946" s="81" t="str">
        <f>+IF(F1946&lt;&gt;"",VLOOKUP(F1946,NIVELES!$A$246:$C$464,3,0),"")</f>
        <v xml:space="preserve"> </v>
      </c>
      <c r="H1946" s="82" t="s">
        <v>1024</v>
      </c>
      <c r="I1946" s="78" t="s">
        <v>2201</v>
      </c>
      <c r="J1946" s="78" t="s">
        <v>2184</v>
      </c>
      <c r="K1946" s="78" t="s">
        <v>2185</v>
      </c>
      <c r="L1946" s="78" t="s">
        <v>2450</v>
      </c>
      <c r="M1946" s="78">
        <v>4110</v>
      </c>
      <c r="N1946" s="78" t="s">
        <v>2847</v>
      </c>
      <c r="O1946" s="78" t="s">
        <v>2167</v>
      </c>
      <c r="P1946" s="82">
        <v>12</v>
      </c>
      <c r="Q1946" s="78" t="s">
        <v>2204</v>
      </c>
      <c r="R1946" s="82">
        <v>1</v>
      </c>
      <c r="S1946" s="82">
        <v>1</v>
      </c>
      <c r="T1946" s="82">
        <v>1</v>
      </c>
      <c r="U1946" s="82">
        <v>1</v>
      </c>
      <c r="V1946" s="82">
        <v>1</v>
      </c>
      <c r="W1946" s="82">
        <v>1</v>
      </c>
      <c r="X1946" s="82">
        <v>1</v>
      </c>
      <c r="Y1946" s="82">
        <v>1</v>
      </c>
      <c r="Z1946" s="82">
        <v>1</v>
      </c>
      <c r="AA1946" s="82">
        <v>1</v>
      </c>
      <c r="AB1946" s="82">
        <v>1</v>
      </c>
      <c r="AC1946" s="82">
        <v>1</v>
      </c>
      <c r="AD1946" s="85" t="str">
        <f>IF(A1946&lt;&gt;"",IF(D1946="DIRECCIÓN_DE_TRANSFERENCIAS","280 0031",VLOOKUP(C1946,NIVELES!$A$14:$B$105,2,0)),"")</f>
        <v>280 4330</v>
      </c>
      <c r="AE1946" s="86" t="s">
        <v>322</v>
      </c>
      <c r="AF1946" s="86" t="s">
        <v>543</v>
      </c>
      <c r="AG1946" s="79" t="str">
        <f>+IF(AF1946&lt;&gt;"",VLOOKUP(AF1946,NIVELES!$A$666:$B$673,2,0),"")</f>
        <v>DESARROLLO_INFANTIL</v>
      </c>
      <c r="AH1946" s="78" t="s">
        <v>452</v>
      </c>
      <c r="AI1946" s="79" t="str">
        <f>IF(AH1946&lt;&gt;"",VLOOKUP(CONCATENATE(AG1946,AH1946),NIVELES!$B$676:$C$745,2,0),"")</f>
        <v>Creciendo Con Nuestros Hijos De Atención Directa Funcionamiento, Operación Y Atención Domiciliar</v>
      </c>
      <c r="AJ1946" s="78" t="s">
        <v>517</v>
      </c>
      <c r="AK1946" s="79" t="str">
        <f>+IF(AJ1946&lt;&gt;"",VLOOKUP(AJ1946,NIVELES!$A$816:$B$892,2,0),"")</f>
        <v>NO APLICA</v>
      </c>
      <c r="AL1946" s="78" t="s">
        <v>553</v>
      </c>
      <c r="AM1946" s="78">
        <v>510105</v>
      </c>
      <c r="AN1946" s="79" t="str">
        <f>IF(AM1946&lt;&gt;"",+VLOOKUP(AM1946,NIVELES!$A$1652:$B$2466,2,0),"")</f>
        <v>Remuneraciones Unificadas</v>
      </c>
      <c r="AO1946" s="87">
        <v>351000</v>
      </c>
      <c r="AP1946" s="88">
        <v>29250</v>
      </c>
      <c r="AQ1946" s="88">
        <v>29250</v>
      </c>
      <c r="AR1946" s="88">
        <v>29250</v>
      </c>
      <c r="AS1946" s="88">
        <v>29250</v>
      </c>
      <c r="AT1946" s="88">
        <v>29250</v>
      </c>
      <c r="AU1946" s="88">
        <v>29250</v>
      </c>
      <c r="AV1946" s="88">
        <v>29250</v>
      </c>
      <c r="AW1946" s="88">
        <v>29250</v>
      </c>
      <c r="AX1946" s="88">
        <v>29250</v>
      </c>
      <c r="AY1946" s="88">
        <v>29250</v>
      </c>
      <c r="AZ1946" s="88">
        <v>29250</v>
      </c>
      <c r="BA1946" s="88">
        <v>29250</v>
      </c>
      <c r="BB1946" s="89">
        <f t="shared" si="119"/>
        <v>351000</v>
      </c>
      <c r="BC1946" s="90" t="str">
        <f t="shared" si="118"/>
        <v>OK</v>
      </c>
      <c r="BD1946" s="91" t="str">
        <f t="shared" si="120"/>
        <v xml:space="preserve">                  </v>
      </c>
      <c r="BE1946" s="92">
        <f t="shared" si="121"/>
        <v>12</v>
      </c>
    </row>
    <row r="1947" spans="1:57" s="74" customFormat="1" ht="50.1" customHeight="1" x14ac:dyDescent="0.2">
      <c r="A1947" s="78" t="s">
        <v>55</v>
      </c>
      <c r="B1947" s="78" t="s">
        <v>59</v>
      </c>
      <c r="C1947" s="78" t="s">
        <v>1034</v>
      </c>
      <c r="D1947" s="78" t="s">
        <v>605</v>
      </c>
      <c r="E1947" s="79" t="str">
        <f>+IF(C1947&lt;&gt;"",VLOOKUP(MID(C1947,18,5),NIVELES!$A$133:$B$213,2,0),"")</f>
        <v>MANABÍ</v>
      </c>
      <c r="F1947" s="80" t="s">
        <v>217</v>
      </c>
      <c r="G1947" s="81" t="str">
        <f>+IF(F1947&lt;&gt;"",VLOOKUP(F1947,NIVELES!$A$246:$C$464,3,0),"")</f>
        <v xml:space="preserve"> </v>
      </c>
      <c r="H1947" s="82" t="s">
        <v>1024</v>
      </c>
      <c r="I1947" s="78" t="s">
        <v>2201</v>
      </c>
      <c r="J1947" s="78" t="s">
        <v>2184</v>
      </c>
      <c r="K1947" s="78" t="s">
        <v>2185</v>
      </c>
      <c r="L1947" s="78" t="s">
        <v>2450</v>
      </c>
      <c r="M1947" s="78">
        <v>4110</v>
      </c>
      <c r="N1947" s="78" t="s">
        <v>2847</v>
      </c>
      <c r="O1947" s="78" t="s">
        <v>2167</v>
      </c>
      <c r="P1947" s="82">
        <v>1</v>
      </c>
      <c r="Q1947" s="78" t="s">
        <v>2204</v>
      </c>
      <c r="R1947" s="82"/>
      <c r="S1947" s="82"/>
      <c r="T1947" s="82"/>
      <c r="U1947" s="82"/>
      <c r="V1947" s="82"/>
      <c r="W1947" s="82"/>
      <c r="X1947" s="82"/>
      <c r="Y1947" s="82"/>
      <c r="Z1947" s="82"/>
      <c r="AA1947" s="82"/>
      <c r="AB1947" s="82"/>
      <c r="AC1947" s="82">
        <v>1</v>
      </c>
      <c r="AD1947" s="85" t="str">
        <f>IF(A1947&lt;&gt;"",IF(D1947="DIRECCIÓN_DE_TRANSFERENCIAS","280 0031",VLOOKUP(C1947,NIVELES!$A$14:$B$105,2,0)),"")</f>
        <v>280 4330</v>
      </c>
      <c r="AE1947" s="86" t="s">
        <v>322</v>
      </c>
      <c r="AF1947" s="86" t="s">
        <v>543</v>
      </c>
      <c r="AG1947" s="79" t="str">
        <f>+IF(AF1947&lt;&gt;"",VLOOKUP(AF1947,NIVELES!$A$666:$B$673,2,0),"")</f>
        <v>DESARROLLO_INFANTIL</v>
      </c>
      <c r="AH1947" s="78" t="s">
        <v>452</v>
      </c>
      <c r="AI1947" s="79" t="str">
        <f>IF(AH1947&lt;&gt;"",VLOOKUP(CONCATENATE(AG1947,AH1947),NIVELES!$B$676:$C$745,2,0),"")</f>
        <v>Creciendo Con Nuestros Hijos De Atención Directa Funcionamiento, Operación Y Atención Domiciliar</v>
      </c>
      <c r="AJ1947" s="78" t="s">
        <v>517</v>
      </c>
      <c r="AK1947" s="79" t="str">
        <f>+IF(AJ1947&lt;&gt;"",VLOOKUP(AJ1947,NIVELES!$A$816:$B$892,2,0),"")</f>
        <v>NO APLICA</v>
      </c>
      <c r="AL1947" s="78" t="s">
        <v>553</v>
      </c>
      <c r="AM1947" s="78">
        <v>510203</v>
      </c>
      <c r="AN1947" s="79" t="str">
        <f>IF(AM1947&lt;&gt;"",+VLOOKUP(AM1947,NIVELES!$A$1652:$B$2466,2,0),"")</f>
        <v>Decimotercer Sueldo</v>
      </c>
      <c r="AO1947" s="87">
        <v>32711.25</v>
      </c>
      <c r="AP1947" s="88">
        <v>2725.9375</v>
      </c>
      <c r="AQ1947" s="88">
        <v>2725.9375</v>
      </c>
      <c r="AR1947" s="88">
        <v>2725.9375</v>
      </c>
      <c r="AS1947" s="88">
        <v>2725.9375</v>
      </c>
      <c r="AT1947" s="88">
        <v>2725.9375</v>
      </c>
      <c r="AU1947" s="88">
        <v>2725.9375</v>
      </c>
      <c r="AV1947" s="88">
        <v>2725.9375</v>
      </c>
      <c r="AW1947" s="88">
        <v>2725.9375</v>
      </c>
      <c r="AX1947" s="88">
        <v>2725.9375</v>
      </c>
      <c r="AY1947" s="88">
        <v>2725.9375</v>
      </c>
      <c r="AZ1947" s="88">
        <v>2725.9375</v>
      </c>
      <c r="BA1947" s="88">
        <v>2725.9375</v>
      </c>
      <c r="BB1947" s="89">
        <f t="shared" si="119"/>
        <v>32711.25</v>
      </c>
      <c r="BC1947" s="90" t="str">
        <f t="shared" si="118"/>
        <v>OK</v>
      </c>
      <c r="BD1947" s="91" t="str">
        <f t="shared" si="120"/>
        <v xml:space="preserve">                  </v>
      </c>
      <c r="BE1947" s="92">
        <f t="shared" si="121"/>
        <v>1</v>
      </c>
    </row>
    <row r="1948" spans="1:57" s="74" customFormat="1" ht="50.1" customHeight="1" x14ac:dyDescent="0.2">
      <c r="A1948" s="78" t="s">
        <v>55</v>
      </c>
      <c r="B1948" s="78" t="s">
        <v>59</v>
      </c>
      <c r="C1948" s="78" t="s">
        <v>1034</v>
      </c>
      <c r="D1948" s="78" t="s">
        <v>605</v>
      </c>
      <c r="E1948" s="79" t="str">
        <f>+IF(C1948&lt;&gt;"",VLOOKUP(MID(C1948,18,5),NIVELES!$A$133:$B$213,2,0),"")</f>
        <v>MANABÍ</v>
      </c>
      <c r="F1948" s="80" t="s">
        <v>217</v>
      </c>
      <c r="G1948" s="81" t="str">
        <f>+IF(F1948&lt;&gt;"",VLOOKUP(F1948,NIVELES!$A$246:$C$464,3,0),"")</f>
        <v xml:space="preserve"> </v>
      </c>
      <c r="H1948" s="82" t="s">
        <v>1024</v>
      </c>
      <c r="I1948" s="78" t="s">
        <v>2201</v>
      </c>
      <c r="J1948" s="78" t="s">
        <v>2184</v>
      </c>
      <c r="K1948" s="78" t="s">
        <v>2185</v>
      </c>
      <c r="L1948" s="78" t="s">
        <v>2450</v>
      </c>
      <c r="M1948" s="78">
        <v>4110</v>
      </c>
      <c r="N1948" s="78" t="s">
        <v>2847</v>
      </c>
      <c r="O1948" s="78" t="s">
        <v>2167</v>
      </c>
      <c r="P1948" s="82">
        <v>1</v>
      </c>
      <c r="Q1948" s="78" t="s">
        <v>2204</v>
      </c>
      <c r="R1948" s="82"/>
      <c r="S1948" s="82"/>
      <c r="T1948" s="82">
        <v>1</v>
      </c>
      <c r="U1948" s="82"/>
      <c r="V1948" s="82"/>
      <c r="W1948" s="82"/>
      <c r="X1948" s="82"/>
      <c r="Y1948" s="82"/>
      <c r="Z1948" s="82"/>
      <c r="AA1948" s="82"/>
      <c r="AB1948" s="82"/>
      <c r="AC1948" s="82"/>
      <c r="AD1948" s="85" t="str">
        <f>IF(A1948&lt;&gt;"",IF(D1948="DIRECCIÓN_DE_TRANSFERENCIAS","280 0031",VLOOKUP(C1948,NIVELES!$A$14:$B$105,2,0)),"")</f>
        <v>280 4330</v>
      </c>
      <c r="AE1948" s="86" t="s">
        <v>322</v>
      </c>
      <c r="AF1948" s="86" t="s">
        <v>543</v>
      </c>
      <c r="AG1948" s="79" t="str">
        <f>+IF(AF1948&lt;&gt;"",VLOOKUP(AF1948,NIVELES!$A$666:$B$673,2,0),"")</f>
        <v>DESARROLLO_INFANTIL</v>
      </c>
      <c r="AH1948" s="78" t="s">
        <v>452</v>
      </c>
      <c r="AI1948" s="79" t="str">
        <f>IF(AH1948&lt;&gt;"",VLOOKUP(CONCATENATE(AG1948,AH1948),NIVELES!$B$676:$C$745,2,0),"")</f>
        <v>Creciendo Con Nuestros Hijos De Atención Directa Funcionamiento, Operación Y Atención Domiciliar</v>
      </c>
      <c r="AJ1948" s="78" t="s">
        <v>517</v>
      </c>
      <c r="AK1948" s="79" t="str">
        <f>+IF(AJ1948&lt;&gt;"",VLOOKUP(AJ1948,NIVELES!$A$816:$B$892,2,0),"")</f>
        <v>NO APLICA</v>
      </c>
      <c r="AL1948" s="78" t="s">
        <v>553</v>
      </c>
      <c r="AM1948" s="78">
        <v>510204</v>
      </c>
      <c r="AN1948" s="79" t="str">
        <f>IF(AM1948&lt;&gt;"",+VLOOKUP(AM1948,NIVELES!$A$1652:$B$2466,2,0),"")</f>
        <v>Decimocuarto Sueldo</v>
      </c>
      <c r="AO1948" s="87">
        <v>22031.17</v>
      </c>
      <c r="AP1948" s="88">
        <v>1835.93</v>
      </c>
      <c r="AQ1948" s="88">
        <v>1835.93</v>
      </c>
      <c r="AR1948" s="88">
        <v>1835.93</v>
      </c>
      <c r="AS1948" s="88">
        <v>1835.93</v>
      </c>
      <c r="AT1948" s="88">
        <v>1835.93</v>
      </c>
      <c r="AU1948" s="88">
        <v>1835.93</v>
      </c>
      <c r="AV1948" s="88">
        <v>1835.93</v>
      </c>
      <c r="AW1948" s="88">
        <v>1835.93</v>
      </c>
      <c r="AX1948" s="88">
        <v>1835.93</v>
      </c>
      <c r="AY1948" s="88">
        <v>1835.93</v>
      </c>
      <c r="AZ1948" s="88">
        <v>1835.93</v>
      </c>
      <c r="BA1948" s="88">
        <v>1835.94</v>
      </c>
      <c r="BB1948" s="89">
        <f t="shared" si="119"/>
        <v>22031.17</v>
      </c>
      <c r="BC1948" s="90" t="str">
        <f t="shared" si="118"/>
        <v>OK</v>
      </c>
      <c r="BD1948" s="91" t="str">
        <f t="shared" si="120"/>
        <v xml:space="preserve">                  </v>
      </c>
      <c r="BE1948" s="92">
        <f t="shared" si="121"/>
        <v>1</v>
      </c>
    </row>
    <row r="1949" spans="1:57" s="74" customFormat="1" ht="50.1" customHeight="1" x14ac:dyDescent="0.2">
      <c r="A1949" s="78" t="s">
        <v>55</v>
      </c>
      <c r="B1949" s="78" t="s">
        <v>59</v>
      </c>
      <c r="C1949" s="78" t="s">
        <v>1034</v>
      </c>
      <c r="D1949" s="78" t="s">
        <v>605</v>
      </c>
      <c r="E1949" s="79" t="str">
        <f>+IF(C1949&lt;&gt;"",VLOOKUP(MID(C1949,18,5),NIVELES!$A$133:$B$213,2,0),"")</f>
        <v>MANABÍ</v>
      </c>
      <c r="F1949" s="80" t="s">
        <v>217</v>
      </c>
      <c r="G1949" s="81" t="str">
        <f>+IF(F1949&lt;&gt;"",VLOOKUP(F1949,NIVELES!$A$246:$C$464,3,0),"")</f>
        <v xml:space="preserve"> </v>
      </c>
      <c r="H1949" s="82" t="s">
        <v>1024</v>
      </c>
      <c r="I1949" s="78" t="s">
        <v>2201</v>
      </c>
      <c r="J1949" s="78" t="s">
        <v>2184</v>
      </c>
      <c r="K1949" s="78" t="s">
        <v>2185</v>
      </c>
      <c r="L1949" s="78" t="s">
        <v>2450</v>
      </c>
      <c r="M1949" s="78">
        <v>4110</v>
      </c>
      <c r="N1949" s="78" t="s">
        <v>2847</v>
      </c>
      <c r="O1949" s="78" t="s">
        <v>2167</v>
      </c>
      <c r="P1949" s="82">
        <v>12</v>
      </c>
      <c r="Q1949" s="78" t="s">
        <v>2204</v>
      </c>
      <c r="R1949" s="82">
        <v>1</v>
      </c>
      <c r="S1949" s="82">
        <v>1</v>
      </c>
      <c r="T1949" s="82">
        <v>1</v>
      </c>
      <c r="U1949" s="82">
        <v>1</v>
      </c>
      <c r="V1949" s="82">
        <v>1</v>
      </c>
      <c r="W1949" s="82">
        <v>1</v>
      </c>
      <c r="X1949" s="82">
        <v>1</v>
      </c>
      <c r="Y1949" s="82">
        <v>1</v>
      </c>
      <c r="Z1949" s="82">
        <v>1</v>
      </c>
      <c r="AA1949" s="82">
        <v>1</v>
      </c>
      <c r="AB1949" s="82">
        <v>1</v>
      </c>
      <c r="AC1949" s="82">
        <v>1</v>
      </c>
      <c r="AD1949" s="85" t="str">
        <f>IF(A1949&lt;&gt;"",IF(D1949="DIRECCIÓN_DE_TRANSFERENCIAS","280 0031",VLOOKUP(C1949,NIVELES!$A$14:$B$105,2,0)),"")</f>
        <v>280 4330</v>
      </c>
      <c r="AE1949" s="86" t="s">
        <v>322</v>
      </c>
      <c r="AF1949" s="86" t="s">
        <v>543</v>
      </c>
      <c r="AG1949" s="79" t="str">
        <f>+IF(AF1949&lt;&gt;"",VLOOKUP(AF1949,NIVELES!$A$666:$B$673,2,0),"")</f>
        <v>DESARROLLO_INFANTIL</v>
      </c>
      <c r="AH1949" s="78" t="s">
        <v>452</v>
      </c>
      <c r="AI1949" s="79" t="str">
        <f>IF(AH1949&lt;&gt;"",VLOOKUP(CONCATENATE(AG1949,AH1949),NIVELES!$B$676:$C$745,2,0),"")</f>
        <v>Creciendo Con Nuestros Hijos De Atención Directa Funcionamiento, Operación Y Atención Domiciliar</v>
      </c>
      <c r="AJ1949" s="78" t="s">
        <v>517</v>
      </c>
      <c r="AK1949" s="79" t="str">
        <f>+IF(AJ1949&lt;&gt;"",VLOOKUP(AJ1949,NIVELES!$A$816:$B$892,2,0),"")</f>
        <v>NO APLICA</v>
      </c>
      <c r="AL1949" s="78" t="s">
        <v>553</v>
      </c>
      <c r="AM1949" s="78">
        <v>510510</v>
      </c>
      <c r="AN1949" s="79" t="str">
        <f>IF(AM1949&lt;&gt;"",+VLOOKUP(AM1949,NIVELES!$A$1652:$B$2466,2,0),"")</f>
        <v>Servicios Personales por Contrato</v>
      </c>
      <c r="AO1949" s="87">
        <v>70785</v>
      </c>
      <c r="AP1949" s="88">
        <v>5898.75</v>
      </c>
      <c r="AQ1949" s="88">
        <v>5898.75</v>
      </c>
      <c r="AR1949" s="88">
        <v>5898.75</v>
      </c>
      <c r="AS1949" s="88">
        <v>5898.75</v>
      </c>
      <c r="AT1949" s="88">
        <v>5898.75</v>
      </c>
      <c r="AU1949" s="88">
        <v>5898.75</v>
      </c>
      <c r="AV1949" s="88">
        <v>5898.75</v>
      </c>
      <c r="AW1949" s="88">
        <v>5898.75</v>
      </c>
      <c r="AX1949" s="88">
        <v>5898.75</v>
      </c>
      <c r="AY1949" s="88">
        <v>5898.75</v>
      </c>
      <c r="AZ1949" s="88">
        <v>5898.75</v>
      </c>
      <c r="BA1949" s="88">
        <v>5898.75</v>
      </c>
      <c r="BB1949" s="89">
        <f t="shared" si="119"/>
        <v>70785</v>
      </c>
      <c r="BC1949" s="90" t="str">
        <f t="shared" si="118"/>
        <v>OK</v>
      </c>
      <c r="BD1949" s="91" t="str">
        <f t="shared" si="120"/>
        <v xml:space="preserve">                  </v>
      </c>
      <c r="BE1949" s="92">
        <f t="shared" si="121"/>
        <v>12</v>
      </c>
    </row>
    <row r="1950" spans="1:57" s="74" customFormat="1" ht="50.1" customHeight="1" x14ac:dyDescent="0.2">
      <c r="A1950" s="78" t="s">
        <v>55</v>
      </c>
      <c r="B1950" s="78" t="s">
        <v>59</v>
      </c>
      <c r="C1950" s="78" t="s">
        <v>1034</v>
      </c>
      <c r="D1950" s="78" t="s">
        <v>605</v>
      </c>
      <c r="E1950" s="79" t="str">
        <f>+IF(C1950&lt;&gt;"",VLOOKUP(MID(C1950,18,5),NIVELES!$A$133:$B$213,2,0),"")</f>
        <v>MANABÍ</v>
      </c>
      <c r="F1950" s="80" t="s">
        <v>217</v>
      </c>
      <c r="G1950" s="81" t="str">
        <f>+IF(F1950&lt;&gt;"",VLOOKUP(F1950,NIVELES!$A$246:$C$464,3,0),"")</f>
        <v xml:space="preserve"> </v>
      </c>
      <c r="H1950" s="82" t="s">
        <v>1024</v>
      </c>
      <c r="I1950" s="78" t="s">
        <v>2201</v>
      </c>
      <c r="J1950" s="78" t="s">
        <v>2184</v>
      </c>
      <c r="K1950" s="78" t="s">
        <v>2185</v>
      </c>
      <c r="L1950" s="78" t="s">
        <v>2450</v>
      </c>
      <c r="M1950" s="78">
        <v>4110</v>
      </c>
      <c r="N1950" s="78" t="s">
        <v>2847</v>
      </c>
      <c r="O1950" s="78" t="s">
        <v>2167</v>
      </c>
      <c r="P1950" s="82">
        <v>12</v>
      </c>
      <c r="Q1950" s="78" t="s">
        <v>2204</v>
      </c>
      <c r="R1950" s="82">
        <v>1</v>
      </c>
      <c r="S1950" s="82">
        <v>1</v>
      </c>
      <c r="T1950" s="82">
        <v>1</v>
      </c>
      <c r="U1950" s="82">
        <v>1</v>
      </c>
      <c r="V1950" s="82">
        <v>1</v>
      </c>
      <c r="W1950" s="82">
        <v>1</v>
      </c>
      <c r="X1950" s="82">
        <v>1</v>
      </c>
      <c r="Y1950" s="82">
        <v>1</v>
      </c>
      <c r="Z1950" s="82">
        <v>1</v>
      </c>
      <c r="AA1950" s="82">
        <v>1</v>
      </c>
      <c r="AB1950" s="82">
        <v>1</v>
      </c>
      <c r="AC1950" s="82">
        <v>1</v>
      </c>
      <c r="AD1950" s="85" t="str">
        <f>IF(A1950&lt;&gt;"",IF(D1950="DIRECCIÓN_DE_TRANSFERENCIAS","280 0031",VLOOKUP(C1950,NIVELES!$A$14:$B$105,2,0)),"")</f>
        <v>280 4330</v>
      </c>
      <c r="AE1950" s="86" t="s">
        <v>322</v>
      </c>
      <c r="AF1950" s="86" t="s">
        <v>543</v>
      </c>
      <c r="AG1950" s="79" t="str">
        <f>+IF(AF1950&lt;&gt;"",VLOOKUP(AF1950,NIVELES!$A$666:$B$673,2,0),"")</f>
        <v>DESARROLLO_INFANTIL</v>
      </c>
      <c r="AH1950" s="78" t="s">
        <v>452</v>
      </c>
      <c r="AI1950" s="79" t="str">
        <f>IF(AH1950&lt;&gt;"",VLOOKUP(CONCATENATE(AG1950,AH1950),NIVELES!$B$676:$C$745,2,0),"")</f>
        <v>Creciendo Con Nuestros Hijos De Atención Directa Funcionamiento, Operación Y Atención Domiciliar</v>
      </c>
      <c r="AJ1950" s="78" t="s">
        <v>517</v>
      </c>
      <c r="AK1950" s="79" t="str">
        <f>+IF(AJ1950&lt;&gt;"",VLOOKUP(AJ1950,NIVELES!$A$816:$B$892,2,0),"")</f>
        <v>NO APLICA</v>
      </c>
      <c r="AL1950" s="78" t="s">
        <v>553</v>
      </c>
      <c r="AM1950" s="78">
        <v>510601</v>
      </c>
      <c r="AN1950" s="79" t="str">
        <f>IF(AM1950&lt;&gt;"",+VLOOKUP(AM1950,NIVELES!$A$1652:$B$2466,2,0),"")</f>
        <v>Aporte Patronal</v>
      </c>
      <c r="AO1950" s="87">
        <v>37879.629999999997</v>
      </c>
      <c r="AP1950" s="88">
        <v>3156.64</v>
      </c>
      <c r="AQ1950" s="88">
        <v>3156.64</v>
      </c>
      <c r="AR1950" s="88">
        <v>3156.64</v>
      </c>
      <c r="AS1950" s="88">
        <v>3156.64</v>
      </c>
      <c r="AT1950" s="88">
        <v>3156.64</v>
      </c>
      <c r="AU1950" s="88">
        <v>3156.64</v>
      </c>
      <c r="AV1950" s="88">
        <v>3156.64</v>
      </c>
      <c r="AW1950" s="88">
        <v>3156.64</v>
      </c>
      <c r="AX1950" s="88">
        <v>3156.64</v>
      </c>
      <c r="AY1950" s="88">
        <v>3156.64</v>
      </c>
      <c r="AZ1950" s="88">
        <v>3156.64</v>
      </c>
      <c r="BA1950" s="88">
        <v>3156.59</v>
      </c>
      <c r="BB1950" s="89">
        <f t="shared" si="119"/>
        <v>37879.630000000005</v>
      </c>
      <c r="BC1950" s="90" t="str">
        <f t="shared" si="118"/>
        <v>OK</v>
      </c>
      <c r="BD1950" s="91" t="str">
        <f t="shared" si="120"/>
        <v xml:space="preserve">                  </v>
      </c>
      <c r="BE1950" s="92">
        <f t="shared" si="121"/>
        <v>12</v>
      </c>
    </row>
    <row r="1951" spans="1:57" s="74" customFormat="1" ht="50.1" customHeight="1" x14ac:dyDescent="0.2">
      <c r="A1951" s="78" t="s">
        <v>55</v>
      </c>
      <c r="B1951" s="78" t="s">
        <v>59</v>
      </c>
      <c r="C1951" s="78" t="s">
        <v>1034</v>
      </c>
      <c r="D1951" s="78" t="s">
        <v>605</v>
      </c>
      <c r="E1951" s="79" t="str">
        <f>+IF(C1951&lt;&gt;"",VLOOKUP(MID(C1951,18,5),NIVELES!$A$133:$B$213,2,0),"")</f>
        <v>MANABÍ</v>
      </c>
      <c r="F1951" s="80" t="s">
        <v>217</v>
      </c>
      <c r="G1951" s="81" t="str">
        <f>+IF(F1951&lt;&gt;"",VLOOKUP(F1951,NIVELES!$A$246:$C$464,3,0),"")</f>
        <v xml:space="preserve"> </v>
      </c>
      <c r="H1951" s="82" t="s">
        <v>1024</v>
      </c>
      <c r="I1951" s="78" t="s">
        <v>2201</v>
      </c>
      <c r="J1951" s="78" t="s">
        <v>2184</v>
      </c>
      <c r="K1951" s="78" t="s">
        <v>2185</v>
      </c>
      <c r="L1951" s="78" t="s">
        <v>2450</v>
      </c>
      <c r="M1951" s="78">
        <v>4110</v>
      </c>
      <c r="N1951" s="78" t="s">
        <v>2847</v>
      </c>
      <c r="O1951" s="78" t="s">
        <v>2167</v>
      </c>
      <c r="P1951" s="82">
        <v>12</v>
      </c>
      <c r="Q1951" s="78" t="s">
        <v>2204</v>
      </c>
      <c r="R1951" s="82">
        <v>1</v>
      </c>
      <c r="S1951" s="82">
        <v>1</v>
      </c>
      <c r="T1951" s="82">
        <v>1</v>
      </c>
      <c r="U1951" s="82">
        <v>1</v>
      </c>
      <c r="V1951" s="82">
        <v>1</v>
      </c>
      <c r="W1951" s="82">
        <v>1</v>
      </c>
      <c r="X1951" s="82">
        <v>1</v>
      </c>
      <c r="Y1951" s="82">
        <v>1</v>
      </c>
      <c r="Z1951" s="82">
        <v>1</v>
      </c>
      <c r="AA1951" s="82">
        <v>1</v>
      </c>
      <c r="AB1951" s="82">
        <v>1</v>
      </c>
      <c r="AC1951" s="82">
        <v>1</v>
      </c>
      <c r="AD1951" s="85" t="str">
        <f>IF(A1951&lt;&gt;"",IF(D1951="DIRECCIÓN_DE_TRANSFERENCIAS","280 0031",VLOOKUP(C1951,NIVELES!$A$14:$B$105,2,0)),"")</f>
        <v>280 4330</v>
      </c>
      <c r="AE1951" s="86" t="s">
        <v>322</v>
      </c>
      <c r="AF1951" s="86" t="s">
        <v>543</v>
      </c>
      <c r="AG1951" s="79" t="str">
        <f>+IF(AF1951&lt;&gt;"",VLOOKUP(AF1951,NIVELES!$A$666:$B$673,2,0),"")</f>
        <v>DESARROLLO_INFANTIL</v>
      </c>
      <c r="AH1951" s="78" t="s">
        <v>452</v>
      </c>
      <c r="AI1951" s="79" t="str">
        <f>IF(AH1951&lt;&gt;"",VLOOKUP(CONCATENATE(AG1951,AH1951),NIVELES!$B$676:$C$745,2,0),"")</f>
        <v>Creciendo Con Nuestros Hijos De Atención Directa Funcionamiento, Operación Y Atención Domiciliar</v>
      </c>
      <c r="AJ1951" s="78" t="s">
        <v>517</v>
      </c>
      <c r="AK1951" s="79" t="str">
        <f>+IF(AJ1951&lt;&gt;"",VLOOKUP(AJ1951,NIVELES!$A$816:$B$892,2,0),"")</f>
        <v>NO APLICA</v>
      </c>
      <c r="AL1951" s="78" t="s">
        <v>553</v>
      </c>
      <c r="AM1951" s="78">
        <v>510602</v>
      </c>
      <c r="AN1951" s="79" t="str">
        <f>IF(AM1951&lt;&gt;"",+VLOOKUP(AM1951,NIVELES!$A$1652:$B$2466,2,0),"")</f>
        <v>Fondo de Reserva</v>
      </c>
      <c r="AO1951" s="87">
        <v>32711.25</v>
      </c>
      <c r="AP1951" s="88">
        <v>2725.94</v>
      </c>
      <c r="AQ1951" s="88">
        <v>2725.94</v>
      </c>
      <c r="AR1951" s="88">
        <v>2725.94</v>
      </c>
      <c r="AS1951" s="88">
        <v>2725.94</v>
      </c>
      <c r="AT1951" s="88">
        <v>2725.94</v>
      </c>
      <c r="AU1951" s="88">
        <v>2725.94</v>
      </c>
      <c r="AV1951" s="88">
        <v>2725.94</v>
      </c>
      <c r="AW1951" s="88">
        <v>2725.94</v>
      </c>
      <c r="AX1951" s="88">
        <v>2725.94</v>
      </c>
      <c r="AY1951" s="88">
        <v>2725.94</v>
      </c>
      <c r="AZ1951" s="88">
        <v>2725.94</v>
      </c>
      <c r="BA1951" s="88">
        <v>2725.91</v>
      </c>
      <c r="BB1951" s="89">
        <f t="shared" si="119"/>
        <v>32711.249999999996</v>
      </c>
      <c r="BC1951" s="90" t="str">
        <f t="shared" si="118"/>
        <v>OK</v>
      </c>
      <c r="BD1951" s="91" t="str">
        <f t="shared" si="120"/>
        <v xml:space="preserve">                  </v>
      </c>
      <c r="BE1951" s="92">
        <f t="shared" si="121"/>
        <v>12</v>
      </c>
    </row>
    <row r="1952" spans="1:57" s="74" customFormat="1" ht="50.1" customHeight="1" x14ac:dyDescent="0.2">
      <c r="A1952" s="78" t="s">
        <v>55</v>
      </c>
      <c r="B1952" s="78" t="s">
        <v>59</v>
      </c>
      <c r="C1952" s="78" t="s">
        <v>1034</v>
      </c>
      <c r="D1952" s="78" t="s">
        <v>605</v>
      </c>
      <c r="E1952" s="79" t="str">
        <f>+IF(C1952&lt;&gt;"",VLOOKUP(MID(C1952,18,5),NIVELES!$A$133:$B$213,2,0),"")</f>
        <v>MANABÍ</v>
      </c>
      <c r="F1952" s="80" t="s">
        <v>217</v>
      </c>
      <c r="G1952" s="81" t="str">
        <f>+IF(F1952&lt;&gt;"",VLOOKUP(F1952,NIVELES!$A$246:$C$464,3,0),"")</f>
        <v xml:space="preserve"> </v>
      </c>
      <c r="H1952" s="82" t="s">
        <v>1024</v>
      </c>
      <c r="I1952" s="78" t="s">
        <v>2201</v>
      </c>
      <c r="J1952" s="78" t="s">
        <v>2184</v>
      </c>
      <c r="K1952" s="78" t="s">
        <v>2185</v>
      </c>
      <c r="L1952" s="78" t="s">
        <v>2450</v>
      </c>
      <c r="M1952" s="78">
        <v>4110</v>
      </c>
      <c r="N1952" s="78" t="s">
        <v>2847</v>
      </c>
      <c r="O1952" s="78" t="s">
        <v>2702</v>
      </c>
      <c r="P1952" s="82">
        <v>1</v>
      </c>
      <c r="Q1952" s="78" t="s">
        <v>2703</v>
      </c>
      <c r="R1952" s="82"/>
      <c r="S1952" s="82"/>
      <c r="T1952" s="82">
        <v>1</v>
      </c>
      <c r="U1952" s="82"/>
      <c r="V1952" s="82"/>
      <c r="W1952" s="82"/>
      <c r="X1952" s="82"/>
      <c r="Y1952" s="82"/>
      <c r="Z1952" s="82"/>
      <c r="AA1952" s="82"/>
      <c r="AB1952" s="82"/>
      <c r="AC1952" s="82"/>
      <c r="AD1952" s="85" t="str">
        <f>IF(A1952&lt;&gt;"",IF(D1952="DIRECCIÓN_DE_TRANSFERENCIAS","280 0031",VLOOKUP(C1952,NIVELES!$A$14:$B$105,2,0)),"")</f>
        <v>280 4330</v>
      </c>
      <c r="AE1952" s="86" t="s">
        <v>322</v>
      </c>
      <c r="AF1952" s="86" t="s">
        <v>543</v>
      </c>
      <c r="AG1952" s="79" t="str">
        <f>+IF(AF1952&lt;&gt;"",VLOOKUP(AF1952,NIVELES!$A$666:$B$673,2,0),"")</f>
        <v>DESARROLLO_INFANTIL</v>
      </c>
      <c r="AH1952" s="78" t="s">
        <v>452</v>
      </c>
      <c r="AI1952" s="79" t="str">
        <f>IF(AH1952&lt;&gt;"",VLOOKUP(CONCATENATE(AG1952,AH1952),NIVELES!$B$676:$C$745,2,0),"")</f>
        <v>Creciendo Con Nuestros Hijos De Atención Directa Funcionamiento, Operación Y Atención Domiciliar</v>
      </c>
      <c r="AJ1952" s="78" t="s">
        <v>517</v>
      </c>
      <c r="AK1952" s="79" t="str">
        <f>+IF(AJ1952&lt;&gt;"",VLOOKUP(AJ1952,NIVELES!$A$816:$B$892,2,0),"")</f>
        <v>NO APLICA</v>
      </c>
      <c r="AL1952" s="78" t="s">
        <v>554</v>
      </c>
      <c r="AM1952" s="78">
        <v>530105</v>
      </c>
      <c r="AN1952" s="79" t="str">
        <f>IF(AM1952&lt;&gt;"",+VLOOKUP(AM1952,NIVELES!$A$1652:$B$2466,2,0),"")</f>
        <v>Telecomunicaciones</v>
      </c>
      <c r="AO1952" s="87">
        <v>1000</v>
      </c>
      <c r="AP1952" s="88">
        <v>0</v>
      </c>
      <c r="AQ1952" s="88">
        <v>0</v>
      </c>
      <c r="AR1952" s="88">
        <v>1000</v>
      </c>
      <c r="AS1952" s="88">
        <v>0</v>
      </c>
      <c r="AT1952" s="88">
        <v>0</v>
      </c>
      <c r="AU1952" s="88">
        <v>0</v>
      </c>
      <c r="AV1952" s="88">
        <v>0</v>
      </c>
      <c r="AW1952" s="88">
        <v>0</v>
      </c>
      <c r="AX1952" s="88">
        <v>0</v>
      </c>
      <c r="AY1952" s="88">
        <v>0</v>
      </c>
      <c r="AZ1952" s="88">
        <v>0</v>
      </c>
      <c r="BA1952" s="88">
        <v>0</v>
      </c>
      <c r="BB1952" s="89">
        <f t="shared" si="119"/>
        <v>1000</v>
      </c>
      <c r="BC1952" s="90" t="str">
        <f t="shared" si="118"/>
        <v>OK</v>
      </c>
      <c r="BD1952" s="91" t="str">
        <f t="shared" si="120"/>
        <v xml:space="preserve">                  </v>
      </c>
      <c r="BE1952" s="92">
        <f t="shared" si="121"/>
        <v>1</v>
      </c>
    </row>
    <row r="1953" spans="1:57" s="74" customFormat="1" ht="50.1" customHeight="1" x14ac:dyDescent="0.2">
      <c r="A1953" s="78" t="s">
        <v>55</v>
      </c>
      <c r="B1953" s="78" t="s">
        <v>59</v>
      </c>
      <c r="C1953" s="78" t="s">
        <v>1034</v>
      </c>
      <c r="D1953" s="78" t="s">
        <v>605</v>
      </c>
      <c r="E1953" s="79" t="str">
        <f>+IF(C1953&lt;&gt;"",VLOOKUP(MID(C1953,18,5),NIVELES!$A$133:$B$213,2,0),"")</f>
        <v>MANABÍ</v>
      </c>
      <c r="F1953" s="80" t="s">
        <v>217</v>
      </c>
      <c r="G1953" s="81" t="str">
        <f>+IF(F1953&lt;&gt;"",VLOOKUP(F1953,NIVELES!$A$246:$C$464,3,0),"")</f>
        <v xml:space="preserve"> </v>
      </c>
      <c r="H1953" s="82" t="s">
        <v>1024</v>
      </c>
      <c r="I1953" s="78" t="s">
        <v>2201</v>
      </c>
      <c r="J1953" s="78" t="s">
        <v>2184</v>
      </c>
      <c r="K1953" s="78" t="s">
        <v>2185</v>
      </c>
      <c r="L1953" s="78" t="s">
        <v>2450</v>
      </c>
      <c r="M1953" s="78">
        <v>4110</v>
      </c>
      <c r="N1953" s="78" t="s">
        <v>2847</v>
      </c>
      <c r="O1953" s="78" t="s">
        <v>2704</v>
      </c>
      <c r="P1953" s="82">
        <v>1</v>
      </c>
      <c r="Q1953" s="78" t="s">
        <v>2846</v>
      </c>
      <c r="R1953" s="82"/>
      <c r="S1953" s="82"/>
      <c r="T1953" s="82">
        <v>1</v>
      </c>
      <c r="U1953" s="82"/>
      <c r="V1953" s="82"/>
      <c r="W1953" s="82"/>
      <c r="X1953" s="82"/>
      <c r="Y1953" s="82"/>
      <c r="Z1953" s="82"/>
      <c r="AA1953" s="82"/>
      <c r="AB1953" s="82"/>
      <c r="AC1953" s="82"/>
      <c r="AD1953" s="85" t="str">
        <f>IF(A1953&lt;&gt;"",IF(D1953="DIRECCIÓN_DE_TRANSFERENCIAS","280 0031",VLOOKUP(C1953,NIVELES!$A$14:$B$105,2,0)),"")</f>
        <v>280 4330</v>
      </c>
      <c r="AE1953" s="86" t="s">
        <v>322</v>
      </c>
      <c r="AF1953" s="86" t="s">
        <v>543</v>
      </c>
      <c r="AG1953" s="79" t="str">
        <f>+IF(AF1953&lt;&gt;"",VLOOKUP(AF1953,NIVELES!$A$666:$B$673,2,0),"")</f>
        <v>DESARROLLO_INFANTIL</v>
      </c>
      <c r="AH1953" s="78" t="s">
        <v>452</v>
      </c>
      <c r="AI1953" s="79" t="str">
        <f>IF(AH1953&lt;&gt;"",VLOOKUP(CONCATENATE(AG1953,AH1953),NIVELES!$B$676:$C$745,2,0),"")</f>
        <v>Creciendo Con Nuestros Hijos De Atención Directa Funcionamiento, Operación Y Atención Domiciliar</v>
      </c>
      <c r="AJ1953" s="78" t="s">
        <v>517</v>
      </c>
      <c r="AK1953" s="79" t="str">
        <f>+IF(AJ1953&lt;&gt;"",VLOOKUP(AJ1953,NIVELES!$A$816:$B$892,2,0),"")</f>
        <v>NO APLICA</v>
      </c>
      <c r="AL1953" s="78" t="s">
        <v>554</v>
      </c>
      <c r="AM1953" s="78">
        <v>530802</v>
      </c>
      <c r="AN1953" s="79" t="str">
        <f>IF(AM1953&lt;&gt;"",+VLOOKUP(AM1953,NIVELES!$A$1652:$B$2466,2,0),"")</f>
        <v>Vestuario, Lencería, Prendas de Protección; y, Accesorios para Uniformes Militares y Policiales; y, Carpas</v>
      </c>
      <c r="AO1953" s="87">
        <v>1017.76</v>
      </c>
      <c r="AP1953" s="88">
        <v>0</v>
      </c>
      <c r="AQ1953" s="88">
        <v>0</v>
      </c>
      <c r="AR1953" s="88">
        <v>1017.76</v>
      </c>
      <c r="AS1953" s="88">
        <v>0</v>
      </c>
      <c r="AT1953" s="88">
        <v>0</v>
      </c>
      <c r="AU1953" s="88">
        <v>0</v>
      </c>
      <c r="AV1953" s="88">
        <v>0</v>
      </c>
      <c r="AW1953" s="88">
        <v>0</v>
      </c>
      <c r="AX1953" s="88">
        <v>0</v>
      </c>
      <c r="AY1953" s="88">
        <v>0</v>
      </c>
      <c r="AZ1953" s="88">
        <v>0</v>
      </c>
      <c r="BA1953" s="88">
        <v>0</v>
      </c>
      <c r="BB1953" s="89">
        <f t="shared" si="119"/>
        <v>1017.76</v>
      </c>
      <c r="BC1953" s="90" t="str">
        <f t="shared" si="118"/>
        <v>OK</v>
      </c>
      <c r="BD1953" s="91" t="str">
        <f t="shared" si="120"/>
        <v xml:space="preserve">                  </v>
      </c>
      <c r="BE1953" s="92">
        <f t="shared" si="121"/>
        <v>1</v>
      </c>
    </row>
    <row r="1954" spans="1:57" s="74" customFormat="1" ht="50.1" customHeight="1" x14ac:dyDescent="0.2">
      <c r="A1954" s="78" t="s">
        <v>55</v>
      </c>
      <c r="B1954" s="78" t="s">
        <v>59</v>
      </c>
      <c r="C1954" s="78" t="s">
        <v>1034</v>
      </c>
      <c r="D1954" s="78" t="s">
        <v>605</v>
      </c>
      <c r="E1954" s="79" t="str">
        <f>+IF(C1954&lt;&gt;"",VLOOKUP(MID(C1954,18,5),NIVELES!$A$133:$B$213,2,0),"")</f>
        <v>MANABÍ</v>
      </c>
      <c r="F1954" s="80" t="s">
        <v>217</v>
      </c>
      <c r="G1954" s="81" t="str">
        <f>+IF(F1954&lt;&gt;"",VLOOKUP(F1954,NIVELES!$A$246:$C$464,3,0),"")</f>
        <v xml:space="preserve"> </v>
      </c>
      <c r="H1954" s="82" t="s">
        <v>1024</v>
      </c>
      <c r="I1954" s="78" t="s">
        <v>2201</v>
      </c>
      <c r="J1954" s="78" t="s">
        <v>2184</v>
      </c>
      <c r="K1954" s="78" t="s">
        <v>2185</v>
      </c>
      <c r="L1954" s="78" t="s">
        <v>2450</v>
      </c>
      <c r="M1954" s="78">
        <v>4110</v>
      </c>
      <c r="N1954" s="78" t="s">
        <v>2847</v>
      </c>
      <c r="O1954" s="78" t="s">
        <v>2706</v>
      </c>
      <c r="P1954" s="82">
        <v>1</v>
      </c>
      <c r="Q1954" s="78" t="s">
        <v>2848</v>
      </c>
      <c r="R1954" s="82"/>
      <c r="S1954" s="82"/>
      <c r="T1954" s="82">
        <v>1</v>
      </c>
      <c r="U1954" s="82"/>
      <c r="V1954" s="82"/>
      <c r="W1954" s="82"/>
      <c r="X1954" s="82"/>
      <c r="Y1954" s="82"/>
      <c r="Z1954" s="82"/>
      <c r="AA1954" s="82"/>
      <c r="AB1954" s="82"/>
      <c r="AC1954" s="82"/>
      <c r="AD1954" s="85" t="str">
        <f>IF(A1954&lt;&gt;"",IF(D1954="DIRECCIÓN_DE_TRANSFERENCIAS","280 0031",VLOOKUP(C1954,NIVELES!$A$14:$B$105,2,0)),"")</f>
        <v>280 4330</v>
      </c>
      <c r="AE1954" s="86" t="s">
        <v>322</v>
      </c>
      <c r="AF1954" s="86" t="s">
        <v>543</v>
      </c>
      <c r="AG1954" s="79" t="str">
        <f>+IF(AF1954&lt;&gt;"",VLOOKUP(AF1954,NIVELES!$A$666:$B$673,2,0),"")</f>
        <v>DESARROLLO_INFANTIL</v>
      </c>
      <c r="AH1954" s="78" t="s">
        <v>452</v>
      </c>
      <c r="AI1954" s="79" t="str">
        <f>IF(AH1954&lt;&gt;"",VLOOKUP(CONCATENATE(AG1954,AH1954),NIVELES!$B$676:$C$745,2,0),"")</f>
        <v>Creciendo Con Nuestros Hijos De Atención Directa Funcionamiento, Operación Y Atención Domiciliar</v>
      </c>
      <c r="AJ1954" s="78" t="s">
        <v>517</v>
      </c>
      <c r="AK1954" s="79" t="str">
        <f>+IF(AJ1954&lt;&gt;"",VLOOKUP(AJ1954,NIVELES!$A$816:$B$892,2,0),"")</f>
        <v>NO APLICA</v>
      </c>
      <c r="AL1954" s="78" t="s">
        <v>554</v>
      </c>
      <c r="AM1954" s="78">
        <v>530812</v>
      </c>
      <c r="AN1954" s="79" t="str">
        <f>IF(AM1954&lt;&gt;"",+VLOOKUP(AM1954,NIVELES!$A$1652:$B$2466,2,0),"")</f>
        <v>Materiales Didácticos</v>
      </c>
      <c r="AO1954" s="87">
        <v>1200</v>
      </c>
      <c r="AP1954" s="88">
        <v>0</v>
      </c>
      <c r="AQ1954" s="88">
        <v>0</v>
      </c>
      <c r="AR1954" s="88">
        <v>1200</v>
      </c>
      <c r="AS1954" s="88">
        <v>0</v>
      </c>
      <c r="AT1954" s="88">
        <v>0</v>
      </c>
      <c r="AU1954" s="88">
        <v>0</v>
      </c>
      <c r="AV1954" s="88">
        <v>0</v>
      </c>
      <c r="AW1954" s="88">
        <v>0</v>
      </c>
      <c r="AX1954" s="88">
        <v>0</v>
      </c>
      <c r="AY1954" s="88">
        <v>0</v>
      </c>
      <c r="AZ1954" s="88">
        <v>0</v>
      </c>
      <c r="BA1954" s="88">
        <v>0</v>
      </c>
      <c r="BB1954" s="89">
        <f t="shared" si="119"/>
        <v>1200</v>
      </c>
      <c r="BC1954" s="90" t="str">
        <f t="shared" si="118"/>
        <v>OK</v>
      </c>
      <c r="BD1954" s="91" t="str">
        <f t="shared" si="120"/>
        <v xml:space="preserve">                  </v>
      </c>
      <c r="BE1954" s="92">
        <f t="shared" si="121"/>
        <v>1</v>
      </c>
    </row>
    <row r="1955" spans="1:57" s="74" customFormat="1" ht="50.1" customHeight="1" x14ac:dyDescent="0.2">
      <c r="A1955" s="78" t="s">
        <v>55</v>
      </c>
      <c r="B1955" s="78" t="s">
        <v>59</v>
      </c>
      <c r="C1955" s="78" t="s">
        <v>1034</v>
      </c>
      <c r="D1955" s="78" t="s">
        <v>605</v>
      </c>
      <c r="E1955" s="79" t="str">
        <f>+IF(C1955&lt;&gt;"",VLOOKUP(MID(C1955,18,5),NIVELES!$A$133:$B$213,2,0),"")</f>
        <v>MANABÍ</v>
      </c>
      <c r="F1955" s="80" t="s">
        <v>217</v>
      </c>
      <c r="G1955" s="81" t="str">
        <f>+IF(F1955&lt;&gt;"",VLOOKUP(F1955,NIVELES!$A$246:$C$464,3,0),"")</f>
        <v xml:space="preserve"> </v>
      </c>
      <c r="H1955" s="82" t="s">
        <v>1024</v>
      </c>
      <c r="I1955" s="78" t="s">
        <v>2201</v>
      </c>
      <c r="J1955" s="78" t="s">
        <v>2184</v>
      </c>
      <c r="K1955" s="78" t="s">
        <v>2185</v>
      </c>
      <c r="L1955" s="78" t="s">
        <v>2318</v>
      </c>
      <c r="M1955" s="78">
        <v>234</v>
      </c>
      <c r="N1955" s="78" t="s">
        <v>2849</v>
      </c>
      <c r="O1955" s="78" t="s">
        <v>2222</v>
      </c>
      <c r="P1955" s="82">
        <v>4</v>
      </c>
      <c r="Q1955" s="78" t="s">
        <v>2767</v>
      </c>
      <c r="R1955" s="82"/>
      <c r="S1955" s="82">
        <v>1</v>
      </c>
      <c r="T1955" s="82"/>
      <c r="U1955" s="82">
        <v>1</v>
      </c>
      <c r="V1955" s="82"/>
      <c r="W1955" s="82"/>
      <c r="X1955" s="82">
        <v>1</v>
      </c>
      <c r="Y1955" s="82"/>
      <c r="Z1955" s="82"/>
      <c r="AA1955" s="82">
        <v>1</v>
      </c>
      <c r="AB1955" s="82"/>
      <c r="AC1955" s="82"/>
      <c r="AD1955" s="85" t="str">
        <f>IF(A1955&lt;&gt;"",IF(D1955="DIRECCIÓN_DE_TRANSFERENCIAS","280 0031",VLOOKUP(C1955,NIVELES!$A$14:$B$105,2,0)),"")</f>
        <v>280 4330</v>
      </c>
      <c r="AE1955" s="86" t="s">
        <v>322</v>
      </c>
      <c r="AF1955" s="86" t="s">
        <v>543</v>
      </c>
      <c r="AG1955" s="79" t="str">
        <f>+IF(AF1955&lt;&gt;"",VLOOKUP(AF1955,NIVELES!$A$666:$B$673,2,0),"")</f>
        <v>DESARROLLO_INFANTIL</v>
      </c>
      <c r="AH1955" s="78" t="s">
        <v>320</v>
      </c>
      <c r="AI1955" s="79" t="str">
        <f>IF(AH1955&lt;&gt;"",VLOOKUP(CONCATENATE(AG1955,AH1955),NIVELES!$B$676:$C$745,2,0),"")</f>
        <v>Asegurar La Operacion Y Atencion De Cibv  Administrados Por Prestacion De Servicios A Traves De Cooperantes  Para Contribuir Al Desarrollo Integral De Niñas Y Niños</v>
      </c>
      <c r="AJ1955" s="78" t="s">
        <v>387</v>
      </c>
      <c r="AK1955" s="79" t="str">
        <f>+IF(AJ1955&lt;&gt;"",VLOOKUP(AJ1955,NIVELES!$A$816:$B$892,2,0),"")</f>
        <v>ASEGURAR EL DESARROLLO INFANTIL Y LA EDUCACIÓN INTEGRAL, CON CALIDAD Y CALIDEZ PARA TODOS LOS NIÑOS, NIÑAS Y ADOLESCENTES</v>
      </c>
      <c r="AL1955" s="78" t="s">
        <v>556</v>
      </c>
      <c r="AM1955" s="78">
        <v>580104</v>
      </c>
      <c r="AN1955" s="79" t="str">
        <f>IF(AM1955&lt;&gt;"",+VLOOKUP(AM1955,NIVELES!$A$1652:$B$2466,2,0),"")</f>
        <v>A Gobiernos Autónomos Descentralizados</v>
      </c>
      <c r="AO1955" s="87">
        <v>267940.78999999998</v>
      </c>
      <c r="AP1955" s="88">
        <v>0</v>
      </c>
      <c r="AQ1955" s="88">
        <v>66985.2</v>
      </c>
      <c r="AR1955" s="88">
        <v>0</v>
      </c>
      <c r="AS1955" s="88">
        <v>66985.2</v>
      </c>
      <c r="AT1955" s="88">
        <v>0</v>
      </c>
      <c r="AU1955" s="88">
        <v>0</v>
      </c>
      <c r="AV1955" s="88">
        <v>66985.2</v>
      </c>
      <c r="AW1955" s="88">
        <v>0</v>
      </c>
      <c r="AX1955" s="88">
        <v>0</v>
      </c>
      <c r="AY1955" s="88">
        <v>66985.19</v>
      </c>
      <c r="AZ1955" s="88">
        <v>0</v>
      </c>
      <c r="BA1955" s="88">
        <v>0</v>
      </c>
      <c r="BB1955" s="89">
        <f t="shared" si="119"/>
        <v>267940.78999999998</v>
      </c>
      <c r="BC1955" s="90" t="str">
        <f t="shared" si="118"/>
        <v>OK</v>
      </c>
      <c r="BD1955" s="91" t="str">
        <f t="shared" si="120"/>
        <v xml:space="preserve">                  </v>
      </c>
      <c r="BE1955" s="92">
        <f t="shared" si="121"/>
        <v>4</v>
      </c>
    </row>
    <row r="1956" spans="1:57" s="74" customFormat="1" ht="50.1" customHeight="1" x14ac:dyDescent="0.2">
      <c r="A1956" s="78" t="s">
        <v>55</v>
      </c>
      <c r="B1956" s="78" t="s">
        <v>59</v>
      </c>
      <c r="C1956" s="78" t="s">
        <v>1034</v>
      </c>
      <c r="D1956" s="78" t="s">
        <v>605</v>
      </c>
      <c r="E1956" s="79" t="str">
        <f>+IF(C1956&lt;&gt;"",VLOOKUP(MID(C1956,18,5),NIVELES!$A$133:$B$213,2,0),"")</f>
        <v>MANABÍ</v>
      </c>
      <c r="F1956" s="80" t="s">
        <v>217</v>
      </c>
      <c r="G1956" s="81" t="str">
        <f>+IF(F1956&lt;&gt;"",VLOOKUP(F1956,NIVELES!$A$246:$C$464,3,0),"")</f>
        <v xml:space="preserve"> </v>
      </c>
      <c r="H1956" s="82" t="s">
        <v>1024</v>
      </c>
      <c r="I1956" s="78" t="s">
        <v>2201</v>
      </c>
      <c r="J1956" s="78" t="s">
        <v>2184</v>
      </c>
      <c r="K1956" s="78" t="s">
        <v>2185</v>
      </c>
      <c r="L1956" s="78" t="s">
        <v>2318</v>
      </c>
      <c r="M1956" s="78">
        <v>234</v>
      </c>
      <c r="N1956" s="78" t="s">
        <v>2850</v>
      </c>
      <c r="O1956" s="78" t="s">
        <v>2222</v>
      </c>
      <c r="P1956" s="82">
        <v>2</v>
      </c>
      <c r="Q1956" s="78" t="s">
        <v>2815</v>
      </c>
      <c r="R1956" s="82"/>
      <c r="S1956" s="82">
        <v>1</v>
      </c>
      <c r="T1956" s="82"/>
      <c r="U1956" s="82">
        <v>1</v>
      </c>
      <c r="V1956" s="82"/>
      <c r="W1956" s="82"/>
      <c r="X1956" s="82"/>
      <c r="Y1956" s="82"/>
      <c r="Z1956" s="82"/>
      <c r="AA1956" s="82"/>
      <c r="AB1956" s="82"/>
      <c r="AC1956" s="82"/>
      <c r="AD1956" s="85" t="str">
        <f>IF(A1956&lt;&gt;"",IF(D1956="DIRECCIÓN_DE_TRANSFERENCIAS","280 0031",VLOOKUP(C1956,NIVELES!$A$14:$B$105,2,0)),"")</f>
        <v>280 4330</v>
      </c>
      <c r="AE1956" s="86" t="s">
        <v>322</v>
      </c>
      <c r="AF1956" s="86" t="s">
        <v>543</v>
      </c>
      <c r="AG1956" s="79" t="str">
        <f>+IF(AF1956&lt;&gt;"",VLOOKUP(AF1956,NIVELES!$A$666:$B$673,2,0),"")</f>
        <v>DESARROLLO_INFANTIL</v>
      </c>
      <c r="AH1956" s="78" t="s">
        <v>320</v>
      </c>
      <c r="AI1956" s="79" t="str">
        <f>IF(AH1956&lt;&gt;"",VLOOKUP(CONCATENATE(AG1956,AH1956),NIVELES!$B$676:$C$745,2,0),"")</f>
        <v>Asegurar La Operacion Y Atencion De Cibv  Administrados Por Prestacion De Servicios A Traves De Cooperantes  Para Contribuir Al Desarrollo Integral De Niñas Y Niños</v>
      </c>
      <c r="AJ1956" s="78" t="s">
        <v>387</v>
      </c>
      <c r="AK1956" s="79" t="str">
        <f>+IF(AJ1956&lt;&gt;"",VLOOKUP(AJ1956,NIVELES!$A$816:$B$892,2,0),"")</f>
        <v>ASEGURAR EL DESARROLLO INFANTIL Y LA EDUCACIÓN INTEGRAL, CON CALIDAD Y CALIDEZ PARA TODOS LOS NIÑOS, NIÑAS Y ADOLESCENTES</v>
      </c>
      <c r="AL1956" s="78" t="s">
        <v>556</v>
      </c>
      <c r="AM1956" s="78">
        <v>580204</v>
      </c>
      <c r="AN1956" s="79" t="str">
        <f>IF(AM1956&lt;&gt;"",+VLOOKUP(AM1956,NIVELES!$A$1652:$B$2466,2,0),"")</f>
        <v>Al Sector Privado no Financiero</v>
      </c>
      <c r="AO1956" s="87">
        <v>192457.44</v>
      </c>
      <c r="AP1956" s="88">
        <v>0</v>
      </c>
      <c r="AQ1956" s="88">
        <v>96228.72</v>
      </c>
      <c r="AR1956" s="88">
        <v>0</v>
      </c>
      <c r="AS1956" s="88">
        <v>96228.72</v>
      </c>
      <c r="AT1956" s="88">
        <v>0</v>
      </c>
      <c r="AU1956" s="88">
        <v>0</v>
      </c>
      <c r="AV1956" s="88">
        <v>0</v>
      </c>
      <c r="AW1956" s="88">
        <v>0</v>
      </c>
      <c r="AX1956" s="88">
        <v>0</v>
      </c>
      <c r="AY1956" s="88">
        <v>0</v>
      </c>
      <c r="AZ1956" s="88">
        <v>0</v>
      </c>
      <c r="BA1956" s="88">
        <v>0</v>
      </c>
      <c r="BB1956" s="89">
        <f t="shared" si="119"/>
        <v>192457.44</v>
      </c>
      <c r="BC1956" s="90" t="str">
        <f t="shared" si="118"/>
        <v>OK</v>
      </c>
      <c r="BD1956" s="91" t="str">
        <f t="shared" si="120"/>
        <v xml:space="preserve">                  </v>
      </c>
      <c r="BE1956" s="92">
        <f t="shared" si="121"/>
        <v>2</v>
      </c>
    </row>
    <row r="1957" spans="1:57" s="74" customFormat="1" ht="50.1" customHeight="1" x14ac:dyDescent="0.2">
      <c r="A1957" s="78" t="s">
        <v>55</v>
      </c>
      <c r="B1957" s="78" t="s">
        <v>59</v>
      </c>
      <c r="C1957" s="78" t="s">
        <v>1034</v>
      </c>
      <c r="D1957" s="78" t="s">
        <v>605</v>
      </c>
      <c r="E1957" s="79" t="str">
        <f>+IF(C1957&lt;&gt;"",VLOOKUP(MID(C1957,18,5),NIVELES!$A$133:$B$213,2,0),"")</f>
        <v>MANABÍ</v>
      </c>
      <c r="F1957" s="80" t="s">
        <v>217</v>
      </c>
      <c r="G1957" s="81" t="str">
        <f>+IF(F1957&lt;&gt;"",VLOOKUP(F1957,NIVELES!$A$246:$C$464,3,0),"")</f>
        <v xml:space="preserve"> </v>
      </c>
      <c r="H1957" s="82" t="s">
        <v>1024</v>
      </c>
      <c r="I1957" s="78" t="s">
        <v>2201</v>
      </c>
      <c r="J1957" s="78" t="s">
        <v>2184</v>
      </c>
      <c r="K1957" s="78" t="s">
        <v>2185</v>
      </c>
      <c r="L1957" s="78" t="s">
        <v>2709</v>
      </c>
      <c r="M1957" s="78">
        <v>40</v>
      </c>
      <c r="N1957" s="78" t="s">
        <v>2710</v>
      </c>
      <c r="O1957" s="78" t="s">
        <v>2711</v>
      </c>
      <c r="P1957" s="82">
        <v>11</v>
      </c>
      <c r="Q1957" s="78" t="s">
        <v>2816</v>
      </c>
      <c r="R1957" s="82"/>
      <c r="S1957" s="82">
        <v>1</v>
      </c>
      <c r="T1957" s="82">
        <v>1</v>
      </c>
      <c r="U1957" s="82">
        <v>1</v>
      </c>
      <c r="V1957" s="82">
        <v>1</v>
      </c>
      <c r="W1957" s="82">
        <v>1</v>
      </c>
      <c r="X1957" s="82">
        <v>1</v>
      </c>
      <c r="Y1957" s="82">
        <v>1</v>
      </c>
      <c r="Z1957" s="82">
        <v>1</v>
      </c>
      <c r="AA1957" s="82">
        <v>1</v>
      </c>
      <c r="AB1957" s="82">
        <v>1</v>
      </c>
      <c r="AC1957" s="82">
        <v>1</v>
      </c>
      <c r="AD1957" s="85" t="str">
        <f>IF(A1957&lt;&gt;"",IF(D1957="DIRECCIÓN_DE_TRANSFERENCIAS","280 0031",VLOOKUP(C1957,NIVELES!$A$14:$B$105,2,0)),"")</f>
        <v>280 4330</v>
      </c>
      <c r="AE1957" s="86" t="s">
        <v>322</v>
      </c>
      <c r="AF1957" s="86" t="s">
        <v>543</v>
      </c>
      <c r="AG1957" s="79" t="str">
        <f>+IF(AF1957&lt;&gt;"",VLOOKUP(AF1957,NIVELES!$A$666:$B$673,2,0),"")</f>
        <v>DESARROLLO_INFANTIL</v>
      </c>
      <c r="AH1957" s="78" t="s">
        <v>512</v>
      </c>
      <c r="AI1957" s="79" t="str">
        <f>IF(AH1957&lt;&gt;"",VLOOKUP(CONCATENATE(AG1957,AH1957),NIVELES!$B$676:$C$745,2,0),"")</f>
        <v>Centros Circulos De Cuidado Recreacion Y Aprendizaje CRA Creciendo Con Nuestros Hijos CNH</v>
      </c>
      <c r="AJ1957" s="78" t="s">
        <v>517</v>
      </c>
      <c r="AK1957" s="79" t="str">
        <f>+IF(AJ1957&lt;&gt;"",VLOOKUP(AJ1957,NIVELES!$A$816:$B$892,2,0),"")</f>
        <v>NO APLICA</v>
      </c>
      <c r="AL1957" s="78" t="s">
        <v>554</v>
      </c>
      <c r="AM1957" s="78">
        <v>530105</v>
      </c>
      <c r="AN1957" s="79" t="str">
        <f>IF(AM1957&lt;&gt;"",+VLOOKUP(AM1957,NIVELES!$A$1652:$B$2466,2,0),"")</f>
        <v>Telecomunicaciones</v>
      </c>
      <c r="AO1957" s="87">
        <v>189.28</v>
      </c>
      <c r="AP1957" s="88">
        <v>0</v>
      </c>
      <c r="AQ1957" s="88">
        <v>17.2</v>
      </c>
      <c r="AR1957" s="88">
        <v>17.2</v>
      </c>
      <c r="AS1957" s="88">
        <v>17.2</v>
      </c>
      <c r="AT1957" s="88">
        <v>17.2</v>
      </c>
      <c r="AU1957" s="88">
        <v>17.2</v>
      </c>
      <c r="AV1957" s="88">
        <v>17.2</v>
      </c>
      <c r="AW1957" s="88">
        <v>17.2</v>
      </c>
      <c r="AX1957" s="88">
        <v>17.2</v>
      </c>
      <c r="AY1957" s="88">
        <v>17.2</v>
      </c>
      <c r="AZ1957" s="88">
        <v>17.2</v>
      </c>
      <c r="BA1957" s="88">
        <v>17.28</v>
      </c>
      <c r="BB1957" s="89">
        <f t="shared" si="119"/>
        <v>189.27999999999997</v>
      </c>
      <c r="BC1957" s="90" t="str">
        <f t="shared" si="118"/>
        <v>OK</v>
      </c>
      <c r="BD1957" s="91" t="str">
        <f t="shared" si="120"/>
        <v xml:space="preserve">                  </v>
      </c>
      <c r="BE1957" s="92">
        <f t="shared" si="121"/>
        <v>11</v>
      </c>
    </row>
    <row r="1958" spans="1:57" s="74" customFormat="1" ht="50.1" customHeight="1" x14ac:dyDescent="0.2">
      <c r="A1958" s="78" t="s">
        <v>55</v>
      </c>
      <c r="B1958" s="78" t="s">
        <v>59</v>
      </c>
      <c r="C1958" s="78" t="s">
        <v>1034</v>
      </c>
      <c r="D1958" s="78" t="s">
        <v>605</v>
      </c>
      <c r="E1958" s="79" t="str">
        <f>+IF(C1958&lt;&gt;"",VLOOKUP(MID(C1958,18,5),NIVELES!$A$133:$B$213,2,0),"")</f>
        <v>MANABÍ</v>
      </c>
      <c r="F1958" s="80" t="s">
        <v>217</v>
      </c>
      <c r="G1958" s="81" t="str">
        <f>+IF(F1958&lt;&gt;"",VLOOKUP(F1958,NIVELES!$A$246:$C$464,3,0),"")</f>
        <v xml:space="preserve"> </v>
      </c>
      <c r="H1958" s="82" t="s">
        <v>1024</v>
      </c>
      <c r="I1958" s="78" t="s">
        <v>2201</v>
      </c>
      <c r="J1958" s="78" t="s">
        <v>2184</v>
      </c>
      <c r="K1958" s="78" t="s">
        <v>2185</v>
      </c>
      <c r="L1958" s="78" t="s">
        <v>2709</v>
      </c>
      <c r="M1958" s="78">
        <v>40</v>
      </c>
      <c r="N1958" s="78" t="s">
        <v>2710</v>
      </c>
      <c r="O1958" s="78" t="s">
        <v>2225</v>
      </c>
      <c r="P1958" s="82">
        <v>11</v>
      </c>
      <c r="Q1958" s="78" t="s">
        <v>2769</v>
      </c>
      <c r="R1958" s="82"/>
      <c r="S1958" s="82">
        <v>1</v>
      </c>
      <c r="T1958" s="82">
        <v>1</v>
      </c>
      <c r="U1958" s="82">
        <v>1</v>
      </c>
      <c r="V1958" s="82">
        <v>1</v>
      </c>
      <c r="W1958" s="82">
        <v>1</v>
      </c>
      <c r="X1958" s="82">
        <v>1</v>
      </c>
      <c r="Y1958" s="82">
        <v>1</v>
      </c>
      <c r="Z1958" s="82">
        <v>1</v>
      </c>
      <c r="AA1958" s="82">
        <v>1</v>
      </c>
      <c r="AB1958" s="82">
        <v>1</v>
      </c>
      <c r="AC1958" s="82">
        <v>1</v>
      </c>
      <c r="AD1958" s="85" t="str">
        <f>IF(A1958&lt;&gt;"",IF(D1958="DIRECCIÓN_DE_TRANSFERENCIAS","280 0031",VLOOKUP(C1958,NIVELES!$A$14:$B$105,2,0)),"")</f>
        <v>280 4330</v>
      </c>
      <c r="AE1958" s="86" t="s">
        <v>322</v>
      </c>
      <c r="AF1958" s="86" t="s">
        <v>543</v>
      </c>
      <c r="AG1958" s="79" t="str">
        <f>+IF(AF1958&lt;&gt;"",VLOOKUP(AF1958,NIVELES!$A$666:$B$673,2,0),"")</f>
        <v>DESARROLLO_INFANTIL</v>
      </c>
      <c r="AH1958" s="78" t="s">
        <v>512</v>
      </c>
      <c r="AI1958" s="79" t="str">
        <f>IF(AH1958&lt;&gt;"",VLOOKUP(CONCATENATE(AG1958,AH1958),NIVELES!$B$676:$C$745,2,0),"")</f>
        <v>Centros Circulos De Cuidado Recreacion Y Aprendizaje CRA Creciendo Con Nuestros Hijos CNH</v>
      </c>
      <c r="AJ1958" s="78" t="s">
        <v>517</v>
      </c>
      <c r="AK1958" s="79" t="str">
        <f>+IF(AJ1958&lt;&gt;"",VLOOKUP(AJ1958,NIVELES!$A$816:$B$892,2,0),"")</f>
        <v>NO APLICA</v>
      </c>
      <c r="AL1958" s="78" t="s">
        <v>554</v>
      </c>
      <c r="AM1958" s="78">
        <v>530801</v>
      </c>
      <c r="AN1958" s="79" t="str">
        <f>IF(AM1958&lt;&gt;"",+VLOOKUP(AM1958,NIVELES!$A$1652:$B$2466,2,0),"")</f>
        <v>Alimentos y Bebidas</v>
      </c>
      <c r="AO1958" s="87">
        <v>4646.3999999999996</v>
      </c>
      <c r="AP1958" s="88">
        <v>0</v>
      </c>
      <c r="AQ1958" s="88">
        <v>422.4</v>
      </c>
      <c r="AR1958" s="88">
        <v>422.4</v>
      </c>
      <c r="AS1958" s="88">
        <v>422.4</v>
      </c>
      <c r="AT1958" s="88">
        <v>422.4</v>
      </c>
      <c r="AU1958" s="88">
        <v>422.4</v>
      </c>
      <c r="AV1958" s="88">
        <v>422.4</v>
      </c>
      <c r="AW1958" s="88">
        <v>422.4</v>
      </c>
      <c r="AX1958" s="88">
        <v>422.4</v>
      </c>
      <c r="AY1958" s="88">
        <v>422.4</v>
      </c>
      <c r="AZ1958" s="88">
        <v>422.4</v>
      </c>
      <c r="BA1958" s="88">
        <v>422.4</v>
      </c>
      <c r="BB1958" s="89">
        <f t="shared" si="119"/>
        <v>4646.3999999999996</v>
      </c>
      <c r="BC1958" s="90" t="str">
        <f t="shared" si="118"/>
        <v>OK</v>
      </c>
      <c r="BD1958" s="91" t="str">
        <f t="shared" si="120"/>
        <v xml:space="preserve">                  </v>
      </c>
      <c r="BE1958" s="92">
        <f t="shared" si="121"/>
        <v>11</v>
      </c>
    </row>
    <row r="1959" spans="1:57" s="74" customFormat="1" ht="50.1" customHeight="1" x14ac:dyDescent="0.2">
      <c r="A1959" s="78" t="s">
        <v>55</v>
      </c>
      <c r="B1959" s="78" t="s">
        <v>59</v>
      </c>
      <c r="C1959" s="78" t="s">
        <v>1034</v>
      </c>
      <c r="D1959" s="78" t="s">
        <v>605</v>
      </c>
      <c r="E1959" s="79" t="str">
        <f>+IF(C1959&lt;&gt;"",VLOOKUP(MID(C1959,18,5),NIVELES!$A$133:$B$213,2,0),"")</f>
        <v>MANABÍ</v>
      </c>
      <c r="F1959" s="80" t="s">
        <v>217</v>
      </c>
      <c r="G1959" s="81" t="str">
        <f>+IF(F1959&lt;&gt;"",VLOOKUP(F1959,NIVELES!$A$246:$C$464,3,0),"")</f>
        <v xml:space="preserve"> </v>
      </c>
      <c r="H1959" s="82" t="s">
        <v>1024</v>
      </c>
      <c r="I1959" s="78" t="s">
        <v>2201</v>
      </c>
      <c r="J1959" s="78" t="s">
        <v>2184</v>
      </c>
      <c r="K1959" s="78" t="s">
        <v>2185</v>
      </c>
      <c r="L1959" s="78" t="s">
        <v>2709</v>
      </c>
      <c r="M1959" s="78">
        <v>40</v>
      </c>
      <c r="N1959" s="78" t="s">
        <v>2710</v>
      </c>
      <c r="O1959" s="78" t="s">
        <v>2238</v>
      </c>
      <c r="P1959" s="82">
        <v>1</v>
      </c>
      <c r="Q1959" s="78" t="s">
        <v>2770</v>
      </c>
      <c r="R1959" s="82"/>
      <c r="S1959" s="82"/>
      <c r="T1959" s="82">
        <v>1</v>
      </c>
      <c r="U1959" s="82"/>
      <c r="V1959" s="82"/>
      <c r="W1959" s="82"/>
      <c r="X1959" s="82"/>
      <c r="Y1959" s="82"/>
      <c r="Z1959" s="82"/>
      <c r="AA1959" s="82"/>
      <c r="AB1959" s="82"/>
      <c r="AC1959" s="82"/>
      <c r="AD1959" s="85" t="str">
        <f>IF(A1959&lt;&gt;"",IF(D1959="DIRECCIÓN_DE_TRANSFERENCIAS","280 0031",VLOOKUP(C1959,NIVELES!$A$14:$B$105,2,0)),"")</f>
        <v>280 4330</v>
      </c>
      <c r="AE1959" s="86" t="s">
        <v>322</v>
      </c>
      <c r="AF1959" s="86" t="s">
        <v>543</v>
      </c>
      <c r="AG1959" s="79" t="str">
        <f>+IF(AF1959&lt;&gt;"",VLOOKUP(AF1959,NIVELES!$A$666:$B$673,2,0),"")</f>
        <v>DESARROLLO_INFANTIL</v>
      </c>
      <c r="AH1959" s="78" t="s">
        <v>512</v>
      </c>
      <c r="AI1959" s="79" t="str">
        <f>IF(AH1959&lt;&gt;"",VLOOKUP(CONCATENATE(AG1959,AH1959),NIVELES!$B$676:$C$745,2,0),"")</f>
        <v>Centros Circulos De Cuidado Recreacion Y Aprendizaje CRA Creciendo Con Nuestros Hijos CNH</v>
      </c>
      <c r="AJ1959" s="78" t="s">
        <v>517</v>
      </c>
      <c r="AK1959" s="79" t="str">
        <f>+IF(AJ1959&lt;&gt;"",VLOOKUP(AJ1959,NIVELES!$A$816:$B$892,2,0),"")</f>
        <v>NO APLICA</v>
      </c>
      <c r="AL1959" s="78" t="s">
        <v>554</v>
      </c>
      <c r="AM1959" s="78">
        <v>530802</v>
      </c>
      <c r="AN1959" s="79" t="str">
        <f>IF(AM1959&lt;&gt;"",+VLOOKUP(AM1959,NIVELES!$A$1652:$B$2466,2,0),"")</f>
        <v>Vestuario, Lencería, Prendas de Protección; y, Accesorios para Uniformes Militares y Policiales; y, Carpas</v>
      </c>
      <c r="AO1959" s="87">
        <v>135.76</v>
      </c>
      <c r="AP1959" s="88">
        <v>0</v>
      </c>
      <c r="AQ1959" s="88">
        <v>0</v>
      </c>
      <c r="AR1959" s="88">
        <v>135.76</v>
      </c>
      <c r="AS1959" s="88">
        <v>0</v>
      </c>
      <c r="AT1959" s="88">
        <v>0</v>
      </c>
      <c r="AU1959" s="88">
        <v>0</v>
      </c>
      <c r="AV1959" s="88">
        <v>0</v>
      </c>
      <c r="AW1959" s="88">
        <v>0</v>
      </c>
      <c r="AX1959" s="88">
        <v>0</v>
      </c>
      <c r="AY1959" s="88">
        <v>0</v>
      </c>
      <c r="AZ1959" s="88">
        <v>0</v>
      </c>
      <c r="BA1959" s="88">
        <v>0</v>
      </c>
      <c r="BB1959" s="89">
        <f t="shared" si="119"/>
        <v>135.76</v>
      </c>
      <c r="BC1959" s="90" t="str">
        <f t="shared" si="118"/>
        <v>OK</v>
      </c>
      <c r="BD1959" s="91" t="str">
        <f t="shared" si="120"/>
        <v xml:space="preserve">                  </v>
      </c>
      <c r="BE1959" s="92">
        <f t="shared" si="121"/>
        <v>1</v>
      </c>
    </row>
    <row r="1960" spans="1:57" s="74" customFormat="1" ht="50.1" customHeight="1" x14ac:dyDescent="0.2">
      <c r="A1960" s="78" t="s">
        <v>55</v>
      </c>
      <c r="B1960" s="78" t="s">
        <v>59</v>
      </c>
      <c r="C1960" s="78" t="s">
        <v>1034</v>
      </c>
      <c r="D1960" s="78" t="s">
        <v>605</v>
      </c>
      <c r="E1960" s="79" t="str">
        <f>+IF(C1960&lt;&gt;"",VLOOKUP(MID(C1960,18,5),NIVELES!$A$133:$B$213,2,0),"")</f>
        <v>MANABÍ</v>
      </c>
      <c r="F1960" s="80" t="s">
        <v>217</v>
      </c>
      <c r="G1960" s="81" t="str">
        <f>+IF(F1960&lt;&gt;"",VLOOKUP(F1960,NIVELES!$A$246:$C$464,3,0),"")</f>
        <v xml:space="preserve"> </v>
      </c>
      <c r="H1960" s="82" t="s">
        <v>1024</v>
      </c>
      <c r="I1960" s="78" t="s">
        <v>2201</v>
      </c>
      <c r="J1960" s="78" t="s">
        <v>2184</v>
      </c>
      <c r="K1960" s="78" t="s">
        <v>2185</v>
      </c>
      <c r="L1960" s="78" t="s">
        <v>2709</v>
      </c>
      <c r="M1960" s="78">
        <v>40</v>
      </c>
      <c r="N1960" s="78" t="s">
        <v>2710</v>
      </c>
      <c r="O1960" s="78" t="s">
        <v>2229</v>
      </c>
      <c r="P1960" s="82">
        <v>1</v>
      </c>
      <c r="Q1960" s="78" t="s">
        <v>2758</v>
      </c>
      <c r="R1960" s="82"/>
      <c r="S1960" s="82"/>
      <c r="T1960" s="82">
        <v>1</v>
      </c>
      <c r="U1960" s="82"/>
      <c r="V1960" s="82"/>
      <c r="W1960" s="82"/>
      <c r="X1960" s="82"/>
      <c r="Y1960" s="82"/>
      <c r="Z1960" s="82"/>
      <c r="AA1960" s="82"/>
      <c r="AB1960" s="82"/>
      <c r="AC1960" s="82"/>
      <c r="AD1960" s="85" t="str">
        <f>IF(A1960&lt;&gt;"",IF(D1960="DIRECCIÓN_DE_TRANSFERENCIAS","280 0031",VLOOKUP(C1960,NIVELES!$A$14:$B$105,2,0)),"")</f>
        <v>280 4330</v>
      </c>
      <c r="AE1960" s="86" t="s">
        <v>322</v>
      </c>
      <c r="AF1960" s="86" t="s">
        <v>543</v>
      </c>
      <c r="AG1960" s="79" t="str">
        <f>+IF(AF1960&lt;&gt;"",VLOOKUP(AF1960,NIVELES!$A$666:$B$673,2,0),"")</f>
        <v>DESARROLLO_INFANTIL</v>
      </c>
      <c r="AH1960" s="78" t="s">
        <v>512</v>
      </c>
      <c r="AI1960" s="79" t="str">
        <f>IF(AH1960&lt;&gt;"",VLOOKUP(CONCATENATE(AG1960,AH1960),NIVELES!$B$676:$C$745,2,0),"")</f>
        <v>Centros Circulos De Cuidado Recreacion Y Aprendizaje CRA Creciendo Con Nuestros Hijos CNH</v>
      </c>
      <c r="AJ1960" s="78" t="s">
        <v>517</v>
      </c>
      <c r="AK1960" s="79" t="str">
        <f>+IF(AJ1960&lt;&gt;"",VLOOKUP(AJ1960,NIVELES!$A$816:$B$892,2,0),"")</f>
        <v>NO APLICA</v>
      </c>
      <c r="AL1960" s="78" t="s">
        <v>554</v>
      </c>
      <c r="AM1960" s="78">
        <v>530805</v>
      </c>
      <c r="AN1960" s="79" t="str">
        <f>IF(AM1960&lt;&gt;"",+VLOOKUP(AM1960,NIVELES!$A$1652:$B$2466,2,0),"")</f>
        <v>Materiales de Aseo</v>
      </c>
      <c r="AO1960" s="87">
        <v>214</v>
      </c>
      <c r="AP1960" s="88">
        <v>0</v>
      </c>
      <c r="AQ1960" s="88">
        <v>0</v>
      </c>
      <c r="AR1960" s="88">
        <v>214</v>
      </c>
      <c r="AS1960" s="88">
        <v>0</v>
      </c>
      <c r="AT1960" s="88">
        <v>0</v>
      </c>
      <c r="AU1960" s="88">
        <v>0</v>
      </c>
      <c r="AV1960" s="88">
        <v>0</v>
      </c>
      <c r="AW1960" s="88">
        <v>0</v>
      </c>
      <c r="AX1960" s="88">
        <v>0</v>
      </c>
      <c r="AY1960" s="88">
        <v>0</v>
      </c>
      <c r="AZ1960" s="88">
        <v>0</v>
      </c>
      <c r="BA1960" s="88">
        <v>0</v>
      </c>
      <c r="BB1960" s="89">
        <f t="shared" si="119"/>
        <v>214</v>
      </c>
      <c r="BC1960" s="90" t="str">
        <f t="shared" si="118"/>
        <v>OK</v>
      </c>
      <c r="BD1960" s="91" t="str">
        <f t="shared" si="120"/>
        <v xml:space="preserve">                  </v>
      </c>
      <c r="BE1960" s="92">
        <f t="shared" si="121"/>
        <v>1</v>
      </c>
    </row>
    <row r="1961" spans="1:57" s="74" customFormat="1" ht="50.1" customHeight="1" x14ac:dyDescent="0.2">
      <c r="A1961" s="78" t="s">
        <v>55</v>
      </c>
      <c r="B1961" s="78" t="s">
        <v>59</v>
      </c>
      <c r="C1961" s="78" t="s">
        <v>1034</v>
      </c>
      <c r="D1961" s="78" t="s">
        <v>792</v>
      </c>
      <c r="E1961" s="79" t="str">
        <f>+IF(C1961&lt;&gt;"",VLOOKUP(MID(C1961,18,5),NIVELES!$A$133:$B$213,2,0),"")</f>
        <v>MANABÍ</v>
      </c>
      <c r="F1961" s="80" t="s">
        <v>217</v>
      </c>
      <c r="G1961" s="81" t="str">
        <f>+IF(F1961&lt;&gt;"",VLOOKUP(F1961,NIVELES!$A$246:$C$464,3,0),"")</f>
        <v xml:space="preserve"> </v>
      </c>
      <c r="H1961" s="82" t="s">
        <v>1024</v>
      </c>
      <c r="I1961" s="78" t="s">
        <v>2189</v>
      </c>
      <c r="J1961" s="78" t="s">
        <v>2184</v>
      </c>
      <c r="K1961" s="78" t="s">
        <v>2185</v>
      </c>
      <c r="L1961" s="78" t="s">
        <v>1791</v>
      </c>
      <c r="M1961" s="78" t="s">
        <v>1791</v>
      </c>
      <c r="N1961" s="78" t="s">
        <v>1791</v>
      </c>
      <c r="O1961" s="78" t="s">
        <v>2828</v>
      </c>
      <c r="P1961" s="82">
        <v>1</v>
      </c>
      <c r="Q1961" s="78" t="s">
        <v>2829</v>
      </c>
      <c r="R1961" s="82"/>
      <c r="S1961" s="82"/>
      <c r="T1961" s="82"/>
      <c r="U1961" s="82"/>
      <c r="V1961" s="82"/>
      <c r="W1961" s="82"/>
      <c r="X1961" s="82"/>
      <c r="Y1961" s="82"/>
      <c r="Z1961" s="82"/>
      <c r="AA1961" s="82"/>
      <c r="AB1961" s="82"/>
      <c r="AC1961" s="82">
        <v>1</v>
      </c>
      <c r="AD1961" s="85" t="str">
        <f>IF(A1961&lt;&gt;"",IF(D1961="DIRECCIÓN_DE_TRANSFERENCIAS","280 0031",VLOOKUP(C1961,NIVELES!$A$14:$B$105,2,0)),"")</f>
        <v>280 4330</v>
      </c>
      <c r="AE1961" s="86" t="s">
        <v>322</v>
      </c>
      <c r="AF1961" s="86" t="s">
        <v>544</v>
      </c>
      <c r="AG1961" s="79" t="str">
        <f>+IF(AF1961&lt;&gt;"",VLOOKUP(AF1961,NIVELES!$A$666:$B$673,2,0),"")</f>
        <v>PROTECCIÓN_SOCIAL_A_LA_FAMILIA._ASEGURAMIENTO_NO_CONTRIBUTIVO_E_INCLUSIÓN_ECONÓMICA_Y_MOVILIDAD_SOCIAL</v>
      </c>
      <c r="AH1961" s="78" t="s">
        <v>513</v>
      </c>
      <c r="AI1961" s="79" t="str">
        <f>IF(AH1961&lt;&gt;"",VLOOKUP(CONCATENATE(AG1961,AH1961),NIVELES!$B$676:$C$745,2,0),"")</f>
        <v>Acompañamiento Familiar</v>
      </c>
      <c r="AJ1961" s="78" t="s">
        <v>517</v>
      </c>
      <c r="AK1961" s="79" t="str">
        <f>+IF(AJ1961&lt;&gt;"",VLOOKUP(AJ1961,NIVELES!$A$816:$B$892,2,0),"")</f>
        <v>NO APLICA</v>
      </c>
      <c r="AL1961" s="78" t="s">
        <v>553</v>
      </c>
      <c r="AM1961" s="78">
        <v>510203</v>
      </c>
      <c r="AN1961" s="79" t="str">
        <f>IF(AM1961&lt;&gt;"",+VLOOKUP(AM1961,NIVELES!$A$1652:$B$2466,2,0),"")</f>
        <v>Decimotercer Sueldo</v>
      </c>
      <c r="AO1961" s="87">
        <v>15133.25</v>
      </c>
      <c r="AP1961" s="88">
        <v>0</v>
      </c>
      <c r="AQ1961" s="88">
        <v>0</v>
      </c>
      <c r="AR1961" s="88">
        <v>0</v>
      </c>
      <c r="AS1961" s="88">
        <v>0</v>
      </c>
      <c r="AT1961" s="88">
        <v>0</v>
      </c>
      <c r="AU1961" s="88">
        <v>0</v>
      </c>
      <c r="AV1961" s="88">
        <v>0</v>
      </c>
      <c r="AW1961" s="88">
        <v>0</v>
      </c>
      <c r="AX1961" s="88">
        <v>0</v>
      </c>
      <c r="AY1961" s="88">
        <v>0</v>
      </c>
      <c r="AZ1961" s="88">
        <v>0</v>
      </c>
      <c r="BA1961" s="88">
        <v>15133.25</v>
      </c>
      <c r="BB1961" s="89">
        <f t="shared" si="119"/>
        <v>15133.25</v>
      </c>
      <c r="BC1961" s="90" t="str">
        <f t="shared" si="118"/>
        <v>OK</v>
      </c>
      <c r="BD1961" s="91" t="str">
        <f t="shared" si="120"/>
        <v xml:space="preserve">                  </v>
      </c>
      <c r="BE1961" s="92">
        <f t="shared" si="121"/>
        <v>1</v>
      </c>
    </row>
    <row r="1962" spans="1:57" s="74" customFormat="1" ht="50.1" customHeight="1" x14ac:dyDescent="0.2">
      <c r="A1962" s="78" t="s">
        <v>55</v>
      </c>
      <c r="B1962" s="78" t="s">
        <v>59</v>
      </c>
      <c r="C1962" s="78" t="s">
        <v>1034</v>
      </c>
      <c r="D1962" s="78" t="s">
        <v>792</v>
      </c>
      <c r="E1962" s="79" t="str">
        <f>+IF(C1962&lt;&gt;"",VLOOKUP(MID(C1962,18,5),NIVELES!$A$133:$B$213,2,0),"")</f>
        <v>MANABÍ</v>
      </c>
      <c r="F1962" s="80" t="s">
        <v>217</v>
      </c>
      <c r="G1962" s="81" t="str">
        <f>+IF(F1962&lt;&gt;"",VLOOKUP(F1962,NIVELES!$A$246:$C$464,3,0),"")</f>
        <v xml:space="preserve"> </v>
      </c>
      <c r="H1962" s="82" t="s">
        <v>1024</v>
      </c>
      <c r="I1962" s="78" t="s">
        <v>2189</v>
      </c>
      <c r="J1962" s="78" t="s">
        <v>2184</v>
      </c>
      <c r="K1962" s="78" t="s">
        <v>2185</v>
      </c>
      <c r="L1962" s="78" t="s">
        <v>1791</v>
      </c>
      <c r="M1962" s="78" t="s">
        <v>1791</v>
      </c>
      <c r="N1962" s="78" t="s">
        <v>1791</v>
      </c>
      <c r="O1962" s="78" t="s">
        <v>2828</v>
      </c>
      <c r="P1962" s="82">
        <v>1</v>
      </c>
      <c r="Q1962" s="78" t="s">
        <v>2829</v>
      </c>
      <c r="R1962" s="82"/>
      <c r="S1962" s="82"/>
      <c r="T1962" s="82">
        <v>1</v>
      </c>
      <c r="U1962" s="82"/>
      <c r="V1962" s="82"/>
      <c r="W1962" s="82"/>
      <c r="X1962" s="82"/>
      <c r="Y1962" s="82"/>
      <c r="Z1962" s="82"/>
      <c r="AA1962" s="82"/>
      <c r="AB1962" s="82"/>
      <c r="AC1962" s="82"/>
      <c r="AD1962" s="85" t="str">
        <f>IF(A1962&lt;&gt;"",IF(D1962="DIRECCIÓN_DE_TRANSFERENCIAS","280 0031",VLOOKUP(C1962,NIVELES!$A$14:$B$105,2,0)),"")</f>
        <v>280 4330</v>
      </c>
      <c r="AE1962" s="86" t="s">
        <v>322</v>
      </c>
      <c r="AF1962" s="86" t="s">
        <v>544</v>
      </c>
      <c r="AG1962" s="79" t="str">
        <f>+IF(AF1962&lt;&gt;"",VLOOKUP(AF1962,NIVELES!$A$666:$B$673,2,0),"")</f>
        <v>PROTECCIÓN_SOCIAL_A_LA_FAMILIA._ASEGURAMIENTO_NO_CONTRIBUTIVO_E_INCLUSIÓN_ECONÓMICA_Y_MOVILIDAD_SOCIAL</v>
      </c>
      <c r="AH1962" s="78" t="s">
        <v>513</v>
      </c>
      <c r="AI1962" s="79" t="str">
        <f>IF(AH1962&lt;&gt;"",VLOOKUP(CONCATENATE(AG1962,AH1962),NIVELES!$B$676:$C$745,2,0),"")</f>
        <v>Acompañamiento Familiar</v>
      </c>
      <c r="AJ1962" s="78" t="s">
        <v>517</v>
      </c>
      <c r="AK1962" s="79" t="str">
        <f>+IF(AJ1962&lt;&gt;"",VLOOKUP(AJ1962,NIVELES!$A$816:$B$892,2,0),"")</f>
        <v>NO APLICA</v>
      </c>
      <c r="AL1962" s="78" t="s">
        <v>553</v>
      </c>
      <c r="AM1962" s="78">
        <v>510204</v>
      </c>
      <c r="AN1962" s="79" t="str">
        <f>IF(AM1962&lt;&gt;"",+VLOOKUP(AM1962,NIVELES!$A$1652:$B$2466,2,0),"")</f>
        <v>Decimocuarto Sueldo</v>
      </c>
      <c r="AO1962" s="87">
        <v>7223.33</v>
      </c>
      <c r="AP1962" s="88">
        <v>0</v>
      </c>
      <c r="AQ1962" s="88">
        <v>0</v>
      </c>
      <c r="AR1962" s="88">
        <v>7223.33</v>
      </c>
      <c r="AS1962" s="88">
        <v>0</v>
      </c>
      <c r="AT1962" s="88">
        <v>0</v>
      </c>
      <c r="AU1962" s="88">
        <v>0</v>
      </c>
      <c r="AV1962" s="88">
        <v>0</v>
      </c>
      <c r="AW1962" s="88">
        <v>0</v>
      </c>
      <c r="AX1962" s="88">
        <v>0</v>
      </c>
      <c r="AY1962" s="88">
        <v>0</v>
      </c>
      <c r="AZ1962" s="88">
        <v>0</v>
      </c>
      <c r="BA1962" s="88">
        <v>0</v>
      </c>
      <c r="BB1962" s="89">
        <f t="shared" si="119"/>
        <v>7223.33</v>
      </c>
      <c r="BC1962" s="90" t="str">
        <f t="shared" si="118"/>
        <v>OK</v>
      </c>
      <c r="BD1962" s="91" t="str">
        <f t="shared" si="120"/>
        <v xml:space="preserve">                  </v>
      </c>
      <c r="BE1962" s="92">
        <f t="shared" si="121"/>
        <v>1</v>
      </c>
    </row>
    <row r="1963" spans="1:57" s="74" customFormat="1" ht="50.1" customHeight="1" x14ac:dyDescent="0.2">
      <c r="A1963" s="78" t="s">
        <v>55</v>
      </c>
      <c r="B1963" s="78" t="s">
        <v>59</v>
      </c>
      <c r="C1963" s="78" t="s">
        <v>1034</v>
      </c>
      <c r="D1963" s="78" t="s">
        <v>792</v>
      </c>
      <c r="E1963" s="79" t="str">
        <f>+IF(C1963&lt;&gt;"",VLOOKUP(MID(C1963,18,5),NIVELES!$A$133:$B$213,2,0),"")</f>
        <v>MANABÍ</v>
      </c>
      <c r="F1963" s="80" t="s">
        <v>217</v>
      </c>
      <c r="G1963" s="81" t="str">
        <f>+IF(F1963&lt;&gt;"",VLOOKUP(F1963,NIVELES!$A$246:$C$464,3,0),"")</f>
        <v xml:space="preserve"> </v>
      </c>
      <c r="H1963" s="82" t="s">
        <v>1024</v>
      </c>
      <c r="I1963" s="78" t="s">
        <v>2189</v>
      </c>
      <c r="J1963" s="78" t="s">
        <v>2184</v>
      </c>
      <c r="K1963" s="78" t="s">
        <v>2185</v>
      </c>
      <c r="L1963" s="78" t="s">
        <v>1791</v>
      </c>
      <c r="M1963" s="78" t="s">
        <v>1791</v>
      </c>
      <c r="N1963" s="78" t="s">
        <v>1791</v>
      </c>
      <c r="O1963" s="78" t="s">
        <v>2828</v>
      </c>
      <c r="P1963" s="82">
        <v>12</v>
      </c>
      <c r="Q1963" s="78" t="s">
        <v>2829</v>
      </c>
      <c r="R1963" s="82">
        <v>1</v>
      </c>
      <c r="S1963" s="82">
        <v>1</v>
      </c>
      <c r="T1963" s="82">
        <v>1</v>
      </c>
      <c r="U1963" s="82">
        <v>1</v>
      </c>
      <c r="V1963" s="82">
        <v>1</v>
      </c>
      <c r="W1963" s="82">
        <v>1</v>
      </c>
      <c r="X1963" s="82">
        <v>1</v>
      </c>
      <c r="Y1963" s="82">
        <v>1</v>
      </c>
      <c r="Z1963" s="82">
        <v>1</v>
      </c>
      <c r="AA1963" s="82">
        <v>1</v>
      </c>
      <c r="AB1963" s="82">
        <v>1</v>
      </c>
      <c r="AC1963" s="82">
        <v>1</v>
      </c>
      <c r="AD1963" s="85" t="str">
        <f>IF(A1963&lt;&gt;"",IF(D1963="DIRECCIÓN_DE_TRANSFERENCIAS","280 0031",VLOOKUP(C1963,NIVELES!$A$14:$B$105,2,0)),"")</f>
        <v>280 4330</v>
      </c>
      <c r="AE1963" s="86" t="s">
        <v>322</v>
      </c>
      <c r="AF1963" s="86" t="s">
        <v>544</v>
      </c>
      <c r="AG1963" s="79" t="str">
        <f>+IF(AF1963&lt;&gt;"",VLOOKUP(AF1963,NIVELES!$A$666:$B$673,2,0),"")</f>
        <v>PROTECCIÓN_SOCIAL_A_LA_FAMILIA._ASEGURAMIENTO_NO_CONTRIBUTIVO_E_INCLUSIÓN_ECONÓMICA_Y_MOVILIDAD_SOCIAL</v>
      </c>
      <c r="AH1963" s="78" t="s">
        <v>513</v>
      </c>
      <c r="AI1963" s="79" t="str">
        <f>IF(AH1963&lt;&gt;"",VLOOKUP(CONCATENATE(AG1963,AH1963),NIVELES!$B$676:$C$745,2,0),"")</f>
        <v>Acompañamiento Familiar</v>
      </c>
      <c r="AJ1963" s="78" t="s">
        <v>517</v>
      </c>
      <c r="AK1963" s="79" t="str">
        <f>+IF(AJ1963&lt;&gt;"",VLOOKUP(AJ1963,NIVELES!$A$816:$B$892,2,0),"")</f>
        <v>NO APLICA</v>
      </c>
      <c r="AL1963" s="78" t="s">
        <v>553</v>
      </c>
      <c r="AM1963" s="78">
        <v>510510</v>
      </c>
      <c r="AN1963" s="79" t="str">
        <f>IF(AM1963&lt;&gt;"",+VLOOKUP(AM1963,NIVELES!$A$1652:$B$2466,2,0),"")</f>
        <v>Servicios Personales por Contrato</v>
      </c>
      <c r="AO1963" s="87">
        <v>181599</v>
      </c>
      <c r="AP1963" s="88">
        <v>15133.25</v>
      </c>
      <c r="AQ1963" s="88">
        <v>15133.25</v>
      </c>
      <c r="AR1963" s="88">
        <v>15133.25</v>
      </c>
      <c r="AS1963" s="88">
        <v>15133.25</v>
      </c>
      <c r="AT1963" s="88">
        <v>15133.25</v>
      </c>
      <c r="AU1963" s="88">
        <v>15133.25</v>
      </c>
      <c r="AV1963" s="88">
        <v>15133.25</v>
      </c>
      <c r="AW1963" s="88">
        <v>15133.25</v>
      </c>
      <c r="AX1963" s="88">
        <v>15133.25</v>
      </c>
      <c r="AY1963" s="88">
        <v>15133.25</v>
      </c>
      <c r="AZ1963" s="88">
        <v>15133.25</v>
      </c>
      <c r="BA1963" s="88">
        <v>15133.25</v>
      </c>
      <c r="BB1963" s="89">
        <f t="shared" si="119"/>
        <v>181599</v>
      </c>
      <c r="BC1963" s="90" t="str">
        <f t="shared" si="118"/>
        <v>OK</v>
      </c>
      <c r="BD1963" s="91" t="str">
        <f t="shared" si="120"/>
        <v xml:space="preserve">                  </v>
      </c>
      <c r="BE1963" s="92">
        <f t="shared" si="121"/>
        <v>12</v>
      </c>
    </row>
    <row r="1964" spans="1:57" s="74" customFormat="1" ht="50.1" customHeight="1" x14ac:dyDescent="0.2">
      <c r="A1964" s="78" t="s">
        <v>55</v>
      </c>
      <c r="B1964" s="78" t="s">
        <v>59</v>
      </c>
      <c r="C1964" s="78" t="s">
        <v>1034</v>
      </c>
      <c r="D1964" s="78" t="s">
        <v>792</v>
      </c>
      <c r="E1964" s="79" t="str">
        <f>+IF(C1964&lt;&gt;"",VLOOKUP(MID(C1964,18,5),NIVELES!$A$133:$B$213,2,0),"")</f>
        <v>MANABÍ</v>
      </c>
      <c r="F1964" s="80" t="s">
        <v>217</v>
      </c>
      <c r="G1964" s="81" t="str">
        <f>+IF(F1964&lt;&gt;"",VLOOKUP(F1964,NIVELES!$A$246:$C$464,3,0),"")</f>
        <v xml:space="preserve"> </v>
      </c>
      <c r="H1964" s="82" t="s">
        <v>1024</v>
      </c>
      <c r="I1964" s="78" t="s">
        <v>2189</v>
      </c>
      <c r="J1964" s="78" t="s">
        <v>2184</v>
      </c>
      <c r="K1964" s="78" t="s">
        <v>2185</v>
      </c>
      <c r="L1964" s="78" t="s">
        <v>1791</v>
      </c>
      <c r="M1964" s="78" t="s">
        <v>1791</v>
      </c>
      <c r="N1964" s="78" t="s">
        <v>1791</v>
      </c>
      <c r="O1964" s="78" t="s">
        <v>2828</v>
      </c>
      <c r="P1964" s="82">
        <v>12</v>
      </c>
      <c r="Q1964" s="78" t="s">
        <v>2829</v>
      </c>
      <c r="R1964" s="82">
        <v>1</v>
      </c>
      <c r="S1964" s="82">
        <v>1</v>
      </c>
      <c r="T1964" s="82">
        <v>1</v>
      </c>
      <c r="U1964" s="82">
        <v>1</v>
      </c>
      <c r="V1964" s="82">
        <v>1</v>
      </c>
      <c r="W1964" s="82">
        <v>1</v>
      </c>
      <c r="X1964" s="82">
        <v>1</v>
      </c>
      <c r="Y1964" s="82">
        <v>1</v>
      </c>
      <c r="Z1964" s="82">
        <v>1</v>
      </c>
      <c r="AA1964" s="82">
        <v>1</v>
      </c>
      <c r="AB1964" s="82">
        <v>1</v>
      </c>
      <c r="AC1964" s="82">
        <v>1</v>
      </c>
      <c r="AD1964" s="85" t="str">
        <f>IF(A1964&lt;&gt;"",IF(D1964="DIRECCIÓN_DE_TRANSFERENCIAS","280 0031",VLOOKUP(C1964,NIVELES!$A$14:$B$105,2,0)),"")</f>
        <v>280 4330</v>
      </c>
      <c r="AE1964" s="86" t="s">
        <v>322</v>
      </c>
      <c r="AF1964" s="86" t="s">
        <v>544</v>
      </c>
      <c r="AG1964" s="79" t="str">
        <f>+IF(AF1964&lt;&gt;"",VLOOKUP(AF1964,NIVELES!$A$666:$B$673,2,0),"")</f>
        <v>PROTECCIÓN_SOCIAL_A_LA_FAMILIA._ASEGURAMIENTO_NO_CONTRIBUTIVO_E_INCLUSIÓN_ECONÓMICA_Y_MOVILIDAD_SOCIAL</v>
      </c>
      <c r="AH1964" s="78" t="s">
        <v>513</v>
      </c>
      <c r="AI1964" s="79" t="str">
        <f>IF(AH1964&lt;&gt;"",VLOOKUP(CONCATENATE(AG1964,AH1964),NIVELES!$B$676:$C$745,2,0),"")</f>
        <v>Acompañamiento Familiar</v>
      </c>
      <c r="AJ1964" s="78" t="s">
        <v>517</v>
      </c>
      <c r="AK1964" s="79" t="str">
        <f>+IF(AJ1964&lt;&gt;"",VLOOKUP(AJ1964,NIVELES!$A$816:$B$892,2,0),"")</f>
        <v>NO APLICA</v>
      </c>
      <c r="AL1964" s="78" t="s">
        <v>553</v>
      </c>
      <c r="AM1964" s="78">
        <v>510601</v>
      </c>
      <c r="AN1964" s="79" t="str">
        <f>IF(AM1964&lt;&gt;"",+VLOOKUP(AM1964,NIVELES!$A$1652:$B$2466,2,0),"")</f>
        <v>Aporte Patronal</v>
      </c>
      <c r="AO1964" s="87">
        <v>17524.3</v>
      </c>
      <c r="AP1964" s="88">
        <v>1460.35</v>
      </c>
      <c r="AQ1964" s="88">
        <v>1460.35</v>
      </c>
      <c r="AR1964" s="88">
        <v>1460.36</v>
      </c>
      <c r="AS1964" s="88">
        <v>1460.36</v>
      </c>
      <c r="AT1964" s="88">
        <v>1460.36</v>
      </c>
      <c r="AU1964" s="88">
        <v>1460.36</v>
      </c>
      <c r="AV1964" s="88">
        <v>1460.36</v>
      </c>
      <c r="AW1964" s="88">
        <v>1460.36</v>
      </c>
      <c r="AX1964" s="88">
        <v>1460.36</v>
      </c>
      <c r="AY1964" s="88">
        <v>1460.36</v>
      </c>
      <c r="AZ1964" s="88">
        <v>1460.36</v>
      </c>
      <c r="BA1964" s="88">
        <v>1460.36</v>
      </c>
      <c r="BB1964" s="89">
        <f t="shared" si="119"/>
        <v>17524.300000000003</v>
      </c>
      <c r="BC1964" s="90" t="str">
        <f t="shared" si="118"/>
        <v>OK</v>
      </c>
      <c r="BD1964" s="91" t="str">
        <f t="shared" si="120"/>
        <v xml:space="preserve">                  </v>
      </c>
      <c r="BE1964" s="92">
        <f t="shared" si="121"/>
        <v>12</v>
      </c>
    </row>
    <row r="1965" spans="1:57" s="74" customFormat="1" ht="50.1" customHeight="1" x14ac:dyDescent="0.2">
      <c r="A1965" s="78" t="s">
        <v>55</v>
      </c>
      <c r="B1965" s="78" t="s">
        <v>59</v>
      </c>
      <c r="C1965" s="78" t="s">
        <v>1034</v>
      </c>
      <c r="D1965" s="78" t="s">
        <v>792</v>
      </c>
      <c r="E1965" s="79" t="str">
        <f>+IF(C1965&lt;&gt;"",VLOOKUP(MID(C1965,18,5),NIVELES!$A$133:$B$213,2,0),"")</f>
        <v>MANABÍ</v>
      </c>
      <c r="F1965" s="80" t="s">
        <v>217</v>
      </c>
      <c r="G1965" s="81" t="str">
        <f>+IF(F1965&lt;&gt;"",VLOOKUP(F1965,NIVELES!$A$246:$C$464,3,0),"")</f>
        <v xml:space="preserve"> </v>
      </c>
      <c r="H1965" s="82" t="s">
        <v>1024</v>
      </c>
      <c r="I1965" s="78" t="s">
        <v>2189</v>
      </c>
      <c r="J1965" s="78" t="s">
        <v>2184</v>
      </c>
      <c r="K1965" s="78" t="s">
        <v>2185</v>
      </c>
      <c r="L1965" s="78" t="s">
        <v>1791</v>
      </c>
      <c r="M1965" s="78" t="s">
        <v>1791</v>
      </c>
      <c r="N1965" s="78" t="s">
        <v>1791</v>
      </c>
      <c r="O1965" s="78" t="s">
        <v>2828</v>
      </c>
      <c r="P1965" s="82">
        <v>12</v>
      </c>
      <c r="Q1965" s="78" t="s">
        <v>2829</v>
      </c>
      <c r="R1965" s="82">
        <v>1</v>
      </c>
      <c r="S1965" s="82">
        <v>1</v>
      </c>
      <c r="T1965" s="82">
        <v>1</v>
      </c>
      <c r="U1965" s="82">
        <v>1</v>
      </c>
      <c r="V1965" s="82">
        <v>1</v>
      </c>
      <c r="W1965" s="82">
        <v>1</v>
      </c>
      <c r="X1965" s="82">
        <v>1</v>
      </c>
      <c r="Y1965" s="82">
        <v>1</v>
      </c>
      <c r="Z1965" s="82">
        <v>1</v>
      </c>
      <c r="AA1965" s="82">
        <v>1</v>
      </c>
      <c r="AB1965" s="82">
        <v>1</v>
      </c>
      <c r="AC1965" s="82">
        <v>1</v>
      </c>
      <c r="AD1965" s="85" t="str">
        <f>IF(A1965&lt;&gt;"",IF(D1965="DIRECCIÓN_DE_TRANSFERENCIAS","280 0031",VLOOKUP(C1965,NIVELES!$A$14:$B$105,2,0)),"")</f>
        <v>280 4330</v>
      </c>
      <c r="AE1965" s="86" t="s">
        <v>322</v>
      </c>
      <c r="AF1965" s="86" t="s">
        <v>544</v>
      </c>
      <c r="AG1965" s="79" t="str">
        <f>+IF(AF1965&lt;&gt;"",VLOOKUP(AF1965,NIVELES!$A$666:$B$673,2,0),"")</f>
        <v>PROTECCIÓN_SOCIAL_A_LA_FAMILIA._ASEGURAMIENTO_NO_CONTRIBUTIVO_E_INCLUSIÓN_ECONÓMICA_Y_MOVILIDAD_SOCIAL</v>
      </c>
      <c r="AH1965" s="78" t="s">
        <v>513</v>
      </c>
      <c r="AI1965" s="79" t="str">
        <f>IF(AH1965&lt;&gt;"",VLOOKUP(CONCATENATE(AG1965,AH1965),NIVELES!$B$676:$C$745,2,0),"")</f>
        <v>Acompañamiento Familiar</v>
      </c>
      <c r="AJ1965" s="78" t="s">
        <v>517</v>
      </c>
      <c r="AK1965" s="79" t="str">
        <f>+IF(AJ1965&lt;&gt;"",VLOOKUP(AJ1965,NIVELES!$A$816:$B$892,2,0),"")</f>
        <v>NO APLICA</v>
      </c>
      <c r="AL1965" s="78" t="s">
        <v>553</v>
      </c>
      <c r="AM1965" s="78">
        <v>510602</v>
      </c>
      <c r="AN1965" s="79" t="str">
        <f>IF(AM1965&lt;&gt;"",+VLOOKUP(AM1965,NIVELES!$A$1652:$B$2466,2,0),"")</f>
        <v>Fondo de Reserva</v>
      </c>
      <c r="AO1965" s="87">
        <v>15133.25</v>
      </c>
      <c r="AP1965" s="88">
        <v>1261.1099999999999</v>
      </c>
      <c r="AQ1965" s="88">
        <v>1261.1099999999999</v>
      </c>
      <c r="AR1965" s="88">
        <v>1261.1099999999999</v>
      </c>
      <c r="AS1965" s="88">
        <v>1261.1099999999999</v>
      </c>
      <c r="AT1965" s="88">
        <v>1261.1099999999999</v>
      </c>
      <c r="AU1965" s="88">
        <v>1261.0999999999999</v>
      </c>
      <c r="AV1965" s="88">
        <v>1261.0999999999999</v>
      </c>
      <c r="AW1965" s="88">
        <v>1261.0999999999999</v>
      </c>
      <c r="AX1965" s="88">
        <v>1261.0999999999999</v>
      </c>
      <c r="AY1965" s="88">
        <v>1261.0999999999999</v>
      </c>
      <c r="AZ1965" s="88">
        <v>1261.0999999999999</v>
      </c>
      <c r="BA1965" s="88">
        <v>1261.0999999999999</v>
      </c>
      <c r="BB1965" s="89">
        <f t="shared" si="119"/>
        <v>15133.250000000002</v>
      </c>
      <c r="BC1965" s="90" t="str">
        <f t="shared" si="118"/>
        <v>OK</v>
      </c>
      <c r="BD1965" s="91" t="str">
        <f t="shared" si="120"/>
        <v xml:space="preserve">                  </v>
      </c>
      <c r="BE1965" s="92">
        <f t="shared" si="121"/>
        <v>12</v>
      </c>
    </row>
    <row r="1966" spans="1:57" s="74" customFormat="1" ht="50.1" customHeight="1" x14ac:dyDescent="0.2">
      <c r="A1966" s="78" t="s">
        <v>55</v>
      </c>
      <c r="B1966" s="78" t="s">
        <v>59</v>
      </c>
      <c r="C1966" s="78" t="s">
        <v>1034</v>
      </c>
      <c r="D1966" s="78" t="s">
        <v>792</v>
      </c>
      <c r="E1966" s="79" t="str">
        <f>+IF(C1966&lt;&gt;"",VLOOKUP(MID(C1966,18,5),NIVELES!$A$133:$B$213,2,0),"")</f>
        <v>MANABÍ</v>
      </c>
      <c r="F1966" s="80" t="s">
        <v>217</v>
      </c>
      <c r="G1966" s="81" t="str">
        <f>+IF(F1966&lt;&gt;"",VLOOKUP(F1966,NIVELES!$A$246:$C$464,3,0),"")</f>
        <v xml:space="preserve"> </v>
      </c>
      <c r="H1966" s="82" t="s">
        <v>1024</v>
      </c>
      <c r="I1966" s="78" t="s">
        <v>2189</v>
      </c>
      <c r="J1966" s="78" t="s">
        <v>2184</v>
      </c>
      <c r="K1966" s="78" t="s">
        <v>2185</v>
      </c>
      <c r="L1966" s="78" t="s">
        <v>1791</v>
      </c>
      <c r="M1966" s="78" t="s">
        <v>1791</v>
      </c>
      <c r="N1966" s="78" t="s">
        <v>1791</v>
      </c>
      <c r="O1966" s="78" t="s">
        <v>2851</v>
      </c>
      <c r="P1966" s="82">
        <v>3</v>
      </c>
      <c r="Q1966" s="78" t="s">
        <v>2175</v>
      </c>
      <c r="R1966" s="82"/>
      <c r="S1966" s="82">
        <v>1</v>
      </c>
      <c r="T1966" s="82"/>
      <c r="U1966" s="82"/>
      <c r="V1966" s="82">
        <v>1</v>
      </c>
      <c r="W1966" s="82"/>
      <c r="X1966" s="82"/>
      <c r="Y1966" s="82">
        <v>1</v>
      </c>
      <c r="Z1966" s="82"/>
      <c r="AA1966" s="82"/>
      <c r="AB1966" s="82"/>
      <c r="AC1966" s="82"/>
      <c r="AD1966" s="85" t="str">
        <f>IF(A1966&lt;&gt;"",IF(D1966="DIRECCIÓN_DE_TRANSFERENCIAS","280 0031",VLOOKUP(C1966,NIVELES!$A$14:$B$105,2,0)),"")</f>
        <v>280 4330</v>
      </c>
      <c r="AE1966" s="86" t="s">
        <v>322</v>
      </c>
      <c r="AF1966" s="86" t="s">
        <v>544</v>
      </c>
      <c r="AG1966" s="79" t="str">
        <f>+IF(AF1966&lt;&gt;"",VLOOKUP(AF1966,NIVELES!$A$666:$B$673,2,0),"")</f>
        <v>PROTECCIÓN_SOCIAL_A_LA_FAMILIA._ASEGURAMIENTO_NO_CONTRIBUTIVO_E_INCLUSIÓN_ECONÓMICA_Y_MOVILIDAD_SOCIAL</v>
      </c>
      <c r="AH1966" s="78" t="s">
        <v>513</v>
      </c>
      <c r="AI1966" s="79" t="str">
        <f>IF(AH1966&lt;&gt;"",VLOOKUP(CONCATENATE(AG1966,AH1966),NIVELES!$B$676:$C$745,2,0),"")</f>
        <v>Acompañamiento Familiar</v>
      </c>
      <c r="AJ1966" s="78" t="s">
        <v>517</v>
      </c>
      <c r="AK1966" s="79" t="str">
        <f>+IF(AJ1966&lt;&gt;"",VLOOKUP(AJ1966,NIVELES!$A$816:$B$892,2,0),"")</f>
        <v>NO APLICA</v>
      </c>
      <c r="AL1966" s="78" t="s">
        <v>554</v>
      </c>
      <c r="AM1966" s="78">
        <v>530301</v>
      </c>
      <c r="AN1966" s="79" t="str">
        <f>IF(AM1966&lt;&gt;"",+VLOOKUP(AM1966,NIVELES!$A$1652:$B$2466,2,0),"")</f>
        <v>Pasajes al Interior</v>
      </c>
      <c r="AO1966" s="87">
        <v>200</v>
      </c>
      <c r="AP1966" s="88">
        <v>0</v>
      </c>
      <c r="AQ1966" s="88">
        <v>70</v>
      </c>
      <c r="AR1966" s="88">
        <v>0</v>
      </c>
      <c r="AS1966" s="88">
        <v>0</v>
      </c>
      <c r="AT1966" s="88">
        <v>70</v>
      </c>
      <c r="AU1966" s="88">
        <v>0</v>
      </c>
      <c r="AV1966" s="88">
        <v>0</v>
      </c>
      <c r="AW1966" s="88">
        <v>60</v>
      </c>
      <c r="AX1966" s="88">
        <v>0</v>
      </c>
      <c r="AY1966" s="88">
        <v>0</v>
      </c>
      <c r="AZ1966" s="88">
        <v>0</v>
      </c>
      <c r="BA1966" s="88">
        <v>0</v>
      </c>
      <c r="BB1966" s="89">
        <f t="shared" si="119"/>
        <v>200</v>
      </c>
      <c r="BC1966" s="90" t="str">
        <f t="shared" si="118"/>
        <v>OK</v>
      </c>
      <c r="BD1966" s="91" t="str">
        <f t="shared" si="120"/>
        <v xml:space="preserve">                  </v>
      </c>
      <c r="BE1966" s="92">
        <f t="shared" si="121"/>
        <v>3</v>
      </c>
    </row>
    <row r="1967" spans="1:57" s="74" customFormat="1" ht="50.1" customHeight="1" x14ac:dyDescent="0.2">
      <c r="A1967" s="78" t="s">
        <v>55</v>
      </c>
      <c r="B1967" s="78" t="s">
        <v>59</v>
      </c>
      <c r="C1967" s="78" t="s">
        <v>1034</v>
      </c>
      <c r="D1967" s="78" t="s">
        <v>792</v>
      </c>
      <c r="E1967" s="79" t="str">
        <f>+IF(C1967&lt;&gt;"",VLOOKUP(MID(C1967,18,5),NIVELES!$A$133:$B$213,2,0),"")</f>
        <v>MANABÍ</v>
      </c>
      <c r="F1967" s="80" t="s">
        <v>217</v>
      </c>
      <c r="G1967" s="81" t="str">
        <f>+IF(F1967&lt;&gt;"",VLOOKUP(F1967,NIVELES!$A$246:$C$464,3,0),"")</f>
        <v xml:space="preserve"> </v>
      </c>
      <c r="H1967" s="82" t="s">
        <v>1024</v>
      </c>
      <c r="I1967" s="78" t="s">
        <v>2189</v>
      </c>
      <c r="J1967" s="78" t="s">
        <v>2184</v>
      </c>
      <c r="K1967" s="78" t="s">
        <v>2185</v>
      </c>
      <c r="L1967" s="78" t="s">
        <v>1791</v>
      </c>
      <c r="M1967" s="78" t="s">
        <v>1791</v>
      </c>
      <c r="N1967" s="78" t="s">
        <v>1791</v>
      </c>
      <c r="O1967" s="78" t="s">
        <v>2852</v>
      </c>
      <c r="P1967" s="82">
        <v>2</v>
      </c>
      <c r="Q1967" s="78" t="s">
        <v>2175</v>
      </c>
      <c r="R1967" s="82"/>
      <c r="S1967" s="82">
        <v>1</v>
      </c>
      <c r="T1967" s="82"/>
      <c r="U1967" s="82"/>
      <c r="V1967" s="82">
        <v>1</v>
      </c>
      <c r="W1967" s="82"/>
      <c r="X1967" s="82"/>
      <c r="Y1967" s="82"/>
      <c r="Z1967" s="82"/>
      <c r="AA1967" s="82"/>
      <c r="AB1967" s="82"/>
      <c r="AC1967" s="82"/>
      <c r="AD1967" s="85" t="str">
        <f>IF(A1967&lt;&gt;"",IF(D1967="DIRECCIÓN_DE_TRANSFERENCIAS","280 0031",VLOOKUP(C1967,NIVELES!$A$14:$B$105,2,0)),"")</f>
        <v>280 4330</v>
      </c>
      <c r="AE1967" s="86" t="s">
        <v>322</v>
      </c>
      <c r="AF1967" s="86" t="s">
        <v>544</v>
      </c>
      <c r="AG1967" s="79" t="str">
        <f>+IF(AF1967&lt;&gt;"",VLOOKUP(AF1967,NIVELES!$A$666:$B$673,2,0),"")</f>
        <v>PROTECCIÓN_SOCIAL_A_LA_FAMILIA._ASEGURAMIENTO_NO_CONTRIBUTIVO_E_INCLUSIÓN_ECONÓMICA_Y_MOVILIDAD_SOCIAL</v>
      </c>
      <c r="AH1967" s="78" t="s">
        <v>513</v>
      </c>
      <c r="AI1967" s="79" t="str">
        <f>IF(AH1967&lt;&gt;"",VLOOKUP(CONCATENATE(AG1967,AH1967),NIVELES!$B$676:$C$745,2,0),"")</f>
        <v>Acompañamiento Familiar</v>
      </c>
      <c r="AJ1967" s="78" t="s">
        <v>517</v>
      </c>
      <c r="AK1967" s="79" t="str">
        <f>+IF(AJ1967&lt;&gt;"",VLOOKUP(AJ1967,NIVELES!$A$816:$B$892,2,0),"")</f>
        <v>NO APLICA</v>
      </c>
      <c r="AL1967" s="78" t="s">
        <v>554</v>
      </c>
      <c r="AM1967" s="78">
        <v>530303</v>
      </c>
      <c r="AN1967" s="79" t="str">
        <f>IF(AM1967&lt;&gt;"",+VLOOKUP(AM1967,NIVELES!$A$1652:$B$2466,2,0),"")</f>
        <v>Viáticos y Subsistencias en el Interior</v>
      </c>
      <c r="AO1967" s="87">
        <v>1600</v>
      </c>
      <c r="AP1967" s="88">
        <v>0</v>
      </c>
      <c r="AQ1967" s="88">
        <v>800</v>
      </c>
      <c r="AR1967" s="88">
        <v>0</v>
      </c>
      <c r="AS1967" s="88">
        <v>0</v>
      </c>
      <c r="AT1967" s="88">
        <v>800</v>
      </c>
      <c r="AU1967" s="88">
        <v>0</v>
      </c>
      <c r="AV1967" s="88">
        <v>0</v>
      </c>
      <c r="AW1967" s="88">
        <v>0</v>
      </c>
      <c r="AX1967" s="88">
        <v>0</v>
      </c>
      <c r="AY1967" s="88">
        <v>0</v>
      </c>
      <c r="AZ1967" s="88">
        <v>0</v>
      </c>
      <c r="BA1967" s="88">
        <v>0</v>
      </c>
      <c r="BB1967" s="89">
        <f t="shared" si="119"/>
        <v>1600</v>
      </c>
      <c r="BC1967" s="90" t="str">
        <f t="shared" si="118"/>
        <v>OK</v>
      </c>
      <c r="BD1967" s="91" t="str">
        <f t="shared" si="120"/>
        <v xml:space="preserve">                  </v>
      </c>
      <c r="BE1967" s="92">
        <f t="shared" si="121"/>
        <v>2</v>
      </c>
    </row>
    <row r="1968" spans="1:57" s="74" customFormat="1" ht="50.1" customHeight="1" x14ac:dyDescent="0.2">
      <c r="A1968" s="78" t="s">
        <v>55</v>
      </c>
      <c r="B1968" s="78" t="s">
        <v>59</v>
      </c>
      <c r="C1968" s="78" t="s">
        <v>1034</v>
      </c>
      <c r="D1968" s="78" t="s">
        <v>792</v>
      </c>
      <c r="E1968" s="79" t="str">
        <f>+IF(C1968&lt;&gt;"",VLOOKUP(MID(C1968,18,5),NIVELES!$A$133:$B$213,2,0),"")</f>
        <v>MANABÍ</v>
      </c>
      <c r="F1968" s="80" t="s">
        <v>217</v>
      </c>
      <c r="G1968" s="81" t="str">
        <f>+IF(F1968&lt;&gt;"",VLOOKUP(F1968,NIVELES!$A$246:$C$464,3,0),"")</f>
        <v xml:space="preserve"> </v>
      </c>
      <c r="H1968" s="82" t="s">
        <v>1024</v>
      </c>
      <c r="I1968" s="78" t="s">
        <v>2189</v>
      </c>
      <c r="J1968" s="78" t="s">
        <v>2184</v>
      </c>
      <c r="K1968" s="78" t="s">
        <v>2185</v>
      </c>
      <c r="L1968" s="78" t="s">
        <v>1791</v>
      </c>
      <c r="M1968" s="78" t="s">
        <v>1791</v>
      </c>
      <c r="N1968" s="78" t="s">
        <v>1791</v>
      </c>
      <c r="O1968" s="78" t="s">
        <v>2821</v>
      </c>
      <c r="P1968" s="82">
        <v>2</v>
      </c>
      <c r="Q1968" s="78" t="s">
        <v>2175</v>
      </c>
      <c r="R1968" s="82"/>
      <c r="S1968" s="82"/>
      <c r="T1968" s="82">
        <v>1</v>
      </c>
      <c r="U1968" s="82">
        <v>1</v>
      </c>
      <c r="V1968" s="82"/>
      <c r="W1968" s="82"/>
      <c r="X1968" s="82"/>
      <c r="Y1968" s="82"/>
      <c r="Z1968" s="82"/>
      <c r="AA1968" s="82"/>
      <c r="AB1968" s="82"/>
      <c r="AC1968" s="82"/>
      <c r="AD1968" s="85" t="str">
        <f>IF(A1968&lt;&gt;"",IF(D1968="DIRECCIÓN_DE_TRANSFERENCIAS","280 0031",VLOOKUP(C1968,NIVELES!$A$14:$B$105,2,0)),"")</f>
        <v>280 4330</v>
      </c>
      <c r="AE1968" s="86" t="s">
        <v>322</v>
      </c>
      <c r="AF1968" s="86" t="s">
        <v>544</v>
      </c>
      <c r="AG1968" s="79" t="str">
        <f>+IF(AF1968&lt;&gt;"",VLOOKUP(AF1968,NIVELES!$A$666:$B$673,2,0),"")</f>
        <v>PROTECCIÓN_SOCIAL_A_LA_FAMILIA._ASEGURAMIENTO_NO_CONTRIBUTIVO_E_INCLUSIÓN_ECONÓMICA_Y_MOVILIDAD_SOCIAL</v>
      </c>
      <c r="AH1968" s="78" t="s">
        <v>513</v>
      </c>
      <c r="AI1968" s="79" t="str">
        <f>IF(AH1968&lt;&gt;"",VLOOKUP(CONCATENATE(AG1968,AH1968),NIVELES!$B$676:$C$745,2,0),"")</f>
        <v>Acompañamiento Familiar</v>
      </c>
      <c r="AJ1968" s="78" t="s">
        <v>517</v>
      </c>
      <c r="AK1968" s="79" t="str">
        <f>+IF(AJ1968&lt;&gt;"",VLOOKUP(AJ1968,NIVELES!$A$816:$B$892,2,0),"")</f>
        <v>NO APLICA</v>
      </c>
      <c r="AL1968" s="78" t="s">
        <v>554</v>
      </c>
      <c r="AM1968" s="78">
        <v>530505</v>
      </c>
      <c r="AN1968" s="79" t="str">
        <f>IF(AM1968&lt;&gt;"",+VLOOKUP(AM1968,NIVELES!$A$1652:$B$2466,2,0),"")</f>
        <v>Vehículos (Arrendamiento)</v>
      </c>
      <c r="AO1968" s="87">
        <v>6277.56</v>
      </c>
      <c r="AP1968" s="88">
        <v>0</v>
      </c>
      <c r="AQ1968" s="88">
        <v>0</v>
      </c>
      <c r="AR1968" s="88">
        <v>3138.78</v>
      </c>
      <c r="AS1968" s="88">
        <v>3138.78</v>
      </c>
      <c r="AT1968" s="88">
        <v>0</v>
      </c>
      <c r="AU1968" s="88">
        <v>0</v>
      </c>
      <c r="AV1968" s="88">
        <v>0</v>
      </c>
      <c r="AW1968" s="88">
        <v>0</v>
      </c>
      <c r="AX1968" s="88">
        <v>0</v>
      </c>
      <c r="AY1968" s="88">
        <v>0</v>
      </c>
      <c r="AZ1968" s="88">
        <v>0</v>
      </c>
      <c r="BA1968" s="88">
        <v>0</v>
      </c>
      <c r="BB1968" s="89">
        <f t="shared" si="119"/>
        <v>6277.56</v>
      </c>
      <c r="BC1968" s="90" t="str">
        <f t="shared" si="118"/>
        <v>OK</v>
      </c>
      <c r="BD1968" s="91" t="str">
        <f t="shared" si="120"/>
        <v xml:space="preserve">                  </v>
      </c>
      <c r="BE1968" s="92">
        <f t="shared" si="121"/>
        <v>2</v>
      </c>
    </row>
    <row r="1969" spans="1:57" s="74" customFormat="1" ht="50.1" customHeight="1" x14ac:dyDescent="0.2">
      <c r="A1969" s="78" t="s">
        <v>55</v>
      </c>
      <c r="B1969" s="78" t="s">
        <v>59</v>
      </c>
      <c r="C1969" s="78" t="s">
        <v>1034</v>
      </c>
      <c r="D1969" s="78" t="s">
        <v>792</v>
      </c>
      <c r="E1969" s="79" t="str">
        <f>+IF(C1969&lt;&gt;"",VLOOKUP(MID(C1969,18,5),NIVELES!$A$133:$B$213,2,0),"")</f>
        <v>MANABÍ</v>
      </c>
      <c r="F1969" s="80" t="s">
        <v>217</v>
      </c>
      <c r="G1969" s="81" t="str">
        <f>+IF(F1969&lt;&gt;"",VLOOKUP(F1969,NIVELES!$A$246:$C$464,3,0),"")</f>
        <v xml:space="preserve"> </v>
      </c>
      <c r="H1969" s="82" t="s">
        <v>1024</v>
      </c>
      <c r="I1969" s="78" t="s">
        <v>2189</v>
      </c>
      <c r="J1969" s="78" t="s">
        <v>2184</v>
      </c>
      <c r="K1969" s="78" t="s">
        <v>2185</v>
      </c>
      <c r="L1969" s="78" t="s">
        <v>1791</v>
      </c>
      <c r="M1969" s="78" t="s">
        <v>1791</v>
      </c>
      <c r="N1969" s="78" t="s">
        <v>1791</v>
      </c>
      <c r="O1969" s="78" t="s">
        <v>2853</v>
      </c>
      <c r="P1969" s="82">
        <v>1</v>
      </c>
      <c r="Q1969" s="78" t="s">
        <v>2175</v>
      </c>
      <c r="R1969" s="82"/>
      <c r="S1969" s="82"/>
      <c r="T1969" s="82">
        <v>1</v>
      </c>
      <c r="U1969" s="82"/>
      <c r="V1969" s="82"/>
      <c r="W1969" s="82"/>
      <c r="X1969" s="82"/>
      <c r="Y1969" s="82"/>
      <c r="Z1969" s="82"/>
      <c r="AA1969" s="82"/>
      <c r="AB1969" s="82"/>
      <c r="AC1969" s="82"/>
      <c r="AD1969" s="85" t="str">
        <f>IF(A1969&lt;&gt;"",IF(D1969="DIRECCIÓN_DE_TRANSFERENCIAS","280 0031",VLOOKUP(C1969,NIVELES!$A$14:$B$105,2,0)),"")</f>
        <v>280 4330</v>
      </c>
      <c r="AE1969" s="86" t="s">
        <v>322</v>
      </c>
      <c r="AF1969" s="86" t="s">
        <v>544</v>
      </c>
      <c r="AG1969" s="79" t="str">
        <f>+IF(AF1969&lt;&gt;"",VLOOKUP(AF1969,NIVELES!$A$666:$B$673,2,0),"")</f>
        <v>PROTECCIÓN_SOCIAL_A_LA_FAMILIA._ASEGURAMIENTO_NO_CONTRIBUTIVO_E_INCLUSIÓN_ECONÓMICA_Y_MOVILIDAD_SOCIAL</v>
      </c>
      <c r="AH1969" s="78" t="s">
        <v>513</v>
      </c>
      <c r="AI1969" s="79" t="str">
        <f>IF(AH1969&lt;&gt;"",VLOOKUP(CONCATENATE(AG1969,AH1969),NIVELES!$B$676:$C$745,2,0),"")</f>
        <v>Acompañamiento Familiar</v>
      </c>
      <c r="AJ1969" s="78" t="s">
        <v>517</v>
      </c>
      <c r="AK1969" s="79" t="str">
        <f>+IF(AJ1969&lt;&gt;"",VLOOKUP(AJ1969,NIVELES!$A$816:$B$892,2,0),"")</f>
        <v>NO APLICA</v>
      </c>
      <c r="AL1969" s="78" t="s">
        <v>554</v>
      </c>
      <c r="AM1969" s="78">
        <v>530802</v>
      </c>
      <c r="AN1969" s="79" t="str">
        <f>IF(AM1969&lt;&gt;"",+VLOOKUP(AM1969,NIVELES!$A$1652:$B$2466,2,0),"")</f>
        <v>Vestuario, Lencería, Prendas de Protección; y, Accesorios para Uniformes Militares y Policiales; y, Carpas</v>
      </c>
      <c r="AO1969" s="87">
        <v>1037</v>
      </c>
      <c r="AP1969" s="88">
        <v>0</v>
      </c>
      <c r="AQ1969" s="88">
        <v>0</v>
      </c>
      <c r="AR1969" s="88">
        <v>1037</v>
      </c>
      <c r="AS1969" s="88">
        <v>0</v>
      </c>
      <c r="AT1969" s="88">
        <v>0</v>
      </c>
      <c r="AU1969" s="88">
        <v>0</v>
      </c>
      <c r="AV1969" s="88">
        <v>0</v>
      </c>
      <c r="AW1969" s="88">
        <v>0</v>
      </c>
      <c r="AX1969" s="88">
        <v>0</v>
      </c>
      <c r="AY1969" s="88">
        <v>0</v>
      </c>
      <c r="AZ1969" s="88">
        <v>0</v>
      </c>
      <c r="BA1969" s="88">
        <v>0</v>
      </c>
      <c r="BB1969" s="89">
        <f t="shared" si="119"/>
        <v>1037</v>
      </c>
      <c r="BC1969" s="90" t="str">
        <f t="shared" si="118"/>
        <v>OK</v>
      </c>
      <c r="BD1969" s="91" t="str">
        <f t="shared" si="120"/>
        <v xml:space="preserve">                  </v>
      </c>
      <c r="BE1969" s="92">
        <f t="shared" si="121"/>
        <v>1</v>
      </c>
    </row>
    <row r="1970" spans="1:57" s="74" customFormat="1" ht="50.1" customHeight="1" x14ac:dyDescent="0.2">
      <c r="A1970" s="78" t="s">
        <v>55</v>
      </c>
      <c r="B1970" s="78" t="s">
        <v>59</v>
      </c>
      <c r="C1970" s="78" t="s">
        <v>1034</v>
      </c>
      <c r="D1970" s="78" t="s">
        <v>792</v>
      </c>
      <c r="E1970" s="79" t="str">
        <f>+IF(C1970&lt;&gt;"",VLOOKUP(MID(C1970,18,5),NIVELES!$A$133:$B$213,2,0),"")</f>
        <v>MANABÍ</v>
      </c>
      <c r="F1970" s="80" t="s">
        <v>217</v>
      </c>
      <c r="G1970" s="81" t="str">
        <f>+IF(F1970&lt;&gt;"",VLOOKUP(F1970,NIVELES!$A$246:$C$464,3,0),"")</f>
        <v xml:space="preserve"> </v>
      </c>
      <c r="H1970" s="82" t="s">
        <v>1024</v>
      </c>
      <c r="I1970" s="78" t="s">
        <v>2189</v>
      </c>
      <c r="J1970" s="78" t="s">
        <v>2184</v>
      </c>
      <c r="K1970" s="78" t="s">
        <v>2185</v>
      </c>
      <c r="L1970" s="78" t="s">
        <v>1791</v>
      </c>
      <c r="M1970" s="78" t="s">
        <v>1791</v>
      </c>
      <c r="N1970" s="78" t="s">
        <v>1791</v>
      </c>
      <c r="O1970" s="78" t="s">
        <v>2854</v>
      </c>
      <c r="P1970" s="82">
        <v>1</v>
      </c>
      <c r="Q1970" s="78" t="s">
        <v>2175</v>
      </c>
      <c r="R1970" s="82"/>
      <c r="S1970" s="82"/>
      <c r="T1970" s="82">
        <v>1</v>
      </c>
      <c r="U1970" s="82"/>
      <c r="V1970" s="82"/>
      <c r="W1970" s="82"/>
      <c r="X1970" s="82"/>
      <c r="Y1970" s="82"/>
      <c r="Z1970" s="82"/>
      <c r="AA1970" s="82"/>
      <c r="AB1970" s="82"/>
      <c r="AC1970" s="82"/>
      <c r="AD1970" s="85" t="str">
        <f>IF(A1970&lt;&gt;"",IF(D1970="DIRECCIÓN_DE_TRANSFERENCIAS","280 0031",VLOOKUP(C1970,NIVELES!$A$14:$B$105,2,0)),"")</f>
        <v>280 4330</v>
      </c>
      <c r="AE1970" s="86" t="s">
        <v>322</v>
      </c>
      <c r="AF1970" s="86" t="s">
        <v>544</v>
      </c>
      <c r="AG1970" s="79" t="str">
        <f>+IF(AF1970&lt;&gt;"",VLOOKUP(AF1970,NIVELES!$A$666:$B$673,2,0),"")</f>
        <v>PROTECCIÓN_SOCIAL_A_LA_FAMILIA._ASEGURAMIENTO_NO_CONTRIBUTIVO_E_INCLUSIÓN_ECONÓMICA_Y_MOVILIDAD_SOCIAL</v>
      </c>
      <c r="AH1970" s="78" t="s">
        <v>513</v>
      </c>
      <c r="AI1970" s="79" t="str">
        <f>IF(AH1970&lt;&gt;"",VLOOKUP(CONCATENATE(AG1970,AH1970),NIVELES!$B$676:$C$745,2,0),"")</f>
        <v>Acompañamiento Familiar</v>
      </c>
      <c r="AJ1970" s="78" t="s">
        <v>517</v>
      </c>
      <c r="AK1970" s="79" t="str">
        <f>+IF(AJ1970&lt;&gt;"",VLOOKUP(AJ1970,NIVELES!$A$816:$B$892,2,0),"")</f>
        <v>NO APLICA</v>
      </c>
      <c r="AL1970" s="78" t="s">
        <v>554</v>
      </c>
      <c r="AM1970" s="78">
        <v>530804</v>
      </c>
      <c r="AN1970" s="79" t="str">
        <f>IF(AM1970&lt;&gt;"",+VLOOKUP(AM1970,NIVELES!$A$1652:$B$2466,2,0),"")</f>
        <v>Materiales de Oficina</v>
      </c>
      <c r="AO1970" s="87">
        <v>1088.52</v>
      </c>
      <c r="AP1970" s="88">
        <v>0</v>
      </c>
      <c r="AQ1970" s="88">
        <v>0</v>
      </c>
      <c r="AR1970" s="88">
        <v>1088.52</v>
      </c>
      <c r="AS1970" s="88">
        <v>0</v>
      </c>
      <c r="AT1970" s="88">
        <v>0</v>
      </c>
      <c r="AU1970" s="88">
        <v>0</v>
      </c>
      <c r="AV1970" s="88">
        <v>0</v>
      </c>
      <c r="AW1970" s="88">
        <v>0</v>
      </c>
      <c r="AX1970" s="88">
        <v>0</v>
      </c>
      <c r="AY1970" s="88">
        <v>0</v>
      </c>
      <c r="AZ1970" s="88">
        <v>0</v>
      </c>
      <c r="BA1970" s="88">
        <v>0</v>
      </c>
      <c r="BB1970" s="89">
        <f t="shared" si="119"/>
        <v>1088.52</v>
      </c>
      <c r="BC1970" s="90" t="str">
        <f t="shared" si="118"/>
        <v>OK</v>
      </c>
      <c r="BD1970" s="91" t="str">
        <f t="shared" si="120"/>
        <v xml:space="preserve">                  </v>
      </c>
      <c r="BE1970" s="92">
        <f t="shared" si="121"/>
        <v>1</v>
      </c>
    </row>
    <row r="1971" spans="1:57" s="74" customFormat="1" ht="50.1" customHeight="1" x14ac:dyDescent="0.2">
      <c r="A1971" s="78" t="s">
        <v>55</v>
      </c>
      <c r="B1971" s="78" t="s">
        <v>59</v>
      </c>
      <c r="C1971" s="78" t="s">
        <v>1034</v>
      </c>
      <c r="D1971" s="78" t="s">
        <v>606</v>
      </c>
      <c r="E1971" s="79" t="str">
        <f>+IF(C1971&lt;&gt;"",VLOOKUP(MID(C1971,18,5),NIVELES!$A$133:$B$213,2,0),"")</f>
        <v>MANABÍ</v>
      </c>
      <c r="F1971" s="80" t="s">
        <v>217</v>
      </c>
      <c r="G1971" s="81" t="str">
        <f>+IF(F1971&lt;&gt;"",VLOOKUP(F1971,NIVELES!$A$246:$C$464,3,0),"")</f>
        <v xml:space="preserve"> </v>
      </c>
      <c r="H1971" s="82" t="s">
        <v>1024</v>
      </c>
      <c r="I1971" s="78" t="s">
        <v>2188</v>
      </c>
      <c r="J1971" s="78" t="s">
        <v>2184</v>
      </c>
      <c r="K1971" s="78" t="s">
        <v>2185</v>
      </c>
      <c r="L1971" s="78" t="s">
        <v>1791</v>
      </c>
      <c r="M1971" s="78" t="s">
        <v>1791</v>
      </c>
      <c r="N1971" s="78" t="s">
        <v>1791</v>
      </c>
      <c r="O1971" s="78" t="s">
        <v>2828</v>
      </c>
      <c r="P1971" s="82">
        <v>1</v>
      </c>
      <c r="Q1971" s="78" t="s">
        <v>2829</v>
      </c>
      <c r="R1971" s="82"/>
      <c r="S1971" s="82"/>
      <c r="T1971" s="82"/>
      <c r="U1971" s="82"/>
      <c r="V1971" s="82"/>
      <c r="W1971" s="82"/>
      <c r="X1971" s="82"/>
      <c r="Y1971" s="82"/>
      <c r="Z1971" s="82"/>
      <c r="AA1971" s="82"/>
      <c r="AB1971" s="82"/>
      <c r="AC1971" s="82">
        <v>1</v>
      </c>
      <c r="AD1971" s="85" t="str">
        <f>IF(A1971&lt;&gt;"",IF(D1971="DIRECCIÓN_DE_TRANSFERENCIAS","280 0031",VLOOKUP(C1971,NIVELES!$A$14:$B$105,2,0)),"")</f>
        <v>280 4330</v>
      </c>
      <c r="AE1971" s="86" t="s">
        <v>322</v>
      </c>
      <c r="AF1971" s="86" t="s">
        <v>544</v>
      </c>
      <c r="AG1971" s="79" t="str">
        <f>+IF(AF1971&lt;&gt;"",VLOOKUP(AF1971,NIVELES!$A$666:$B$673,2,0),"")</f>
        <v>PROTECCIÓN_SOCIAL_A_LA_FAMILIA._ASEGURAMIENTO_NO_CONTRIBUTIVO_E_INCLUSIÓN_ECONÓMICA_Y_MOVILIDAD_SOCIAL</v>
      </c>
      <c r="AH1971" s="78" t="s">
        <v>514</v>
      </c>
      <c r="AI1971" s="79" t="str">
        <f>IF(AH1971&lt;&gt;"",VLOOKUP(CONCATENATE(AG1971,AH1971),NIVELES!$B$676:$C$745,2,0),"")</f>
        <v>Inclusión Económica Y Movilidad Social</v>
      </c>
      <c r="AJ1971" s="78" t="s">
        <v>517</v>
      </c>
      <c r="AK1971" s="79" t="str">
        <f>+IF(AJ1971&lt;&gt;"",VLOOKUP(AJ1971,NIVELES!$A$816:$B$892,2,0),"")</f>
        <v>NO APLICA</v>
      </c>
      <c r="AL1971" s="78" t="s">
        <v>553</v>
      </c>
      <c r="AM1971" s="78">
        <v>510203</v>
      </c>
      <c r="AN1971" s="79" t="str">
        <f>IF(AM1971&lt;&gt;"",+VLOOKUP(AM1971,NIVELES!$A$1652:$B$2466,2,0),"")</f>
        <v>Decimotercer Sueldo</v>
      </c>
      <c r="AO1971" s="87">
        <v>1536.33</v>
      </c>
      <c r="AP1971" s="88">
        <v>0</v>
      </c>
      <c r="AQ1971" s="88">
        <v>0</v>
      </c>
      <c r="AR1971" s="88">
        <v>0</v>
      </c>
      <c r="AS1971" s="88">
        <v>0</v>
      </c>
      <c r="AT1971" s="88">
        <v>0</v>
      </c>
      <c r="AU1971" s="88">
        <v>0</v>
      </c>
      <c r="AV1971" s="88">
        <v>0</v>
      </c>
      <c r="AW1971" s="88">
        <v>0</v>
      </c>
      <c r="AX1971" s="88">
        <v>0</v>
      </c>
      <c r="AY1971" s="88">
        <v>0</v>
      </c>
      <c r="AZ1971" s="88">
        <v>0</v>
      </c>
      <c r="BA1971" s="88">
        <v>1536.33</v>
      </c>
      <c r="BB1971" s="89">
        <f t="shared" si="119"/>
        <v>1536.33</v>
      </c>
      <c r="BC1971" s="90" t="str">
        <f t="shared" si="118"/>
        <v>OK</v>
      </c>
      <c r="BD1971" s="91" t="str">
        <f t="shared" si="120"/>
        <v xml:space="preserve">                  </v>
      </c>
      <c r="BE1971" s="92">
        <f t="shared" si="121"/>
        <v>1</v>
      </c>
    </row>
    <row r="1972" spans="1:57" s="74" customFormat="1" ht="50.1" customHeight="1" x14ac:dyDescent="0.2">
      <c r="A1972" s="78" t="s">
        <v>55</v>
      </c>
      <c r="B1972" s="78" t="s">
        <v>59</v>
      </c>
      <c r="C1972" s="78" t="s">
        <v>1034</v>
      </c>
      <c r="D1972" s="78" t="s">
        <v>606</v>
      </c>
      <c r="E1972" s="79" t="str">
        <f>+IF(C1972&lt;&gt;"",VLOOKUP(MID(C1972,18,5),NIVELES!$A$133:$B$213,2,0),"")</f>
        <v>MANABÍ</v>
      </c>
      <c r="F1972" s="80" t="s">
        <v>217</v>
      </c>
      <c r="G1972" s="81" t="str">
        <f>+IF(F1972&lt;&gt;"",VLOOKUP(F1972,NIVELES!$A$246:$C$464,3,0),"")</f>
        <v xml:space="preserve"> </v>
      </c>
      <c r="H1972" s="82" t="s">
        <v>1024</v>
      </c>
      <c r="I1972" s="78" t="s">
        <v>2188</v>
      </c>
      <c r="J1972" s="78" t="s">
        <v>2184</v>
      </c>
      <c r="K1972" s="78" t="s">
        <v>2185</v>
      </c>
      <c r="L1972" s="78" t="s">
        <v>1791</v>
      </c>
      <c r="M1972" s="78" t="s">
        <v>1791</v>
      </c>
      <c r="N1972" s="78" t="s">
        <v>1791</v>
      </c>
      <c r="O1972" s="78" t="s">
        <v>2828</v>
      </c>
      <c r="P1972" s="82">
        <v>1</v>
      </c>
      <c r="Q1972" s="78" t="s">
        <v>2829</v>
      </c>
      <c r="R1972" s="82"/>
      <c r="S1972" s="82"/>
      <c r="T1972" s="82">
        <v>1</v>
      </c>
      <c r="U1972" s="82"/>
      <c r="V1972" s="82"/>
      <c r="W1972" s="82"/>
      <c r="X1972" s="82"/>
      <c r="Y1972" s="82"/>
      <c r="Z1972" s="82"/>
      <c r="AA1972" s="82"/>
      <c r="AB1972" s="82"/>
      <c r="AC1972" s="82"/>
      <c r="AD1972" s="85" t="str">
        <f>IF(A1972&lt;&gt;"",IF(D1972="DIRECCIÓN_DE_TRANSFERENCIAS","280 0031",VLOOKUP(C1972,NIVELES!$A$14:$B$105,2,0)),"")</f>
        <v>280 4330</v>
      </c>
      <c r="AE1972" s="86" t="s">
        <v>322</v>
      </c>
      <c r="AF1972" s="86" t="s">
        <v>544</v>
      </c>
      <c r="AG1972" s="79" t="str">
        <f>+IF(AF1972&lt;&gt;"",VLOOKUP(AF1972,NIVELES!$A$666:$B$673,2,0),"")</f>
        <v>PROTECCIÓN_SOCIAL_A_LA_FAMILIA._ASEGURAMIENTO_NO_CONTRIBUTIVO_E_INCLUSIÓN_ECONÓMICA_Y_MOVILIDAD_SOCIAL</v>
      </c>
      <c r="AH1972" s="78" t="s">
        <v>514</v>
      </c>
      <c r="AI1972" s="79" t="str">
        <f>IF(AH1972&lt;&gt;"",VLOOKUP(CONCATENATE(AG1972,AH1972),NIVELES!$B$676:$C$745,2,0),"")</f>
        <v>Inclusión Económica Y Movilidad Social</v>
      </c>
      <c r="AJ1972" s="78" t="s">
        <v>517</v>
      </c>
      <c r="AK1972" s="79" t="str">
        <f>+IF(AJ1972&lt;&gt;"",VLOOKUP(AJ1972,NIVELES!$A$816:$B$892,2,0),"")</f>
        <v>NO APLICA</v>
      </c>
      <c r="AL1972" s="78" t="s">
        <v>553</v>
      </c>
      <c r="AM1972" s="78">
        <v>510204</v>
      </c>
      <c r="AN1972" s="79" t="str">
        <f>IF(AM1972&lt;&gt;"",+VLOOKUP(AM1972,NIVELES!$A$1652:$B$2466,2,0),"")</f>
        <v>Decimocuarto Sueldo</v>
      </c>
      <c r="AO1972" s="87">
        <v>361.17</v>
      </c>
      <c r="AP1972" s="88">
        <v>0</v>
      </c>
      <c r="AQ1972" s="88">
        <v>0</v>
      </c>
      <c r="AR1972" s="88">
        <v>361.17</v>
      </c>
      <c r="AS1972" s="88">
        <v>0</v>
      </c>
      <c r="AT1972" s="88">
        <v>0</v>
      </c>
      <c r="AU1972" s="88">
        <v>0</v>
      </c>
      <c r="AV1972" s="88">
        <v>0</v>
      </c>
      <c r="AW1972" s="88">
        <v>0</v>
      </c>
      <c r="AX1972" s="88">
        <v>0</v>
      </c>
      <c r="AY1972" s="88">
        <v>0</v>
      </c>
      <c r="AZ1972" s="88">
        <v>0</v>
      </c>
      <c r="BA1972" s="88">
        <v>0</v>
      </c>
      <c r="BB1972" s="89">
        <f t="shared" si="119"/>
        <v>361.17</v>
      </c>
      <c r="BC1972" s="90" t="str">
        <f t="shared" si="118"/>
        <v>OK</v>
      </c>
      <c r="BD1972" s="91" t="str">
        <f t="shared" si="120"/>
        <v xml:space="preserve">                  </v>
      </c>
      <c r="BE1972" s="92">
        <f t="shared" si="121"/>
        <v>1</v>
      </c>
    </row>
    <row r="1973" spans="1:57" s="74" customFormat="1" ht="50.1" customHeight="1" x14ac:dyDescent="0.2">
      <c r="A1973" s="78" t="s">
        <v>55</v>
      </c>
      <c r="B1973" s="78" t="s">
        <v>59</v>
      </c>
      <c r="C1973" s="78" t="s">
        <v>1034</v>
      </c>
      <c r="D1973" s="78" t="s">
        <v>606</v>
      </c>
      <c r="E1973" s="79" t="str">
        <f>+IF(C1973&lt;&gt;"",VLOOKUP(MID(C1973,18,5),NIVELES!$A$133:$B$213,2,0),"")</f>
        <v>MANABÍ</v>
      </c>
      <c r="F1973" s="80" t="s">
        <v>217</v>
      </c>
      <c r="G1973" s="81" t="str">
        <f>+IF(F1973&lt;&gt;"",VLOOKUP(F1973,NIVELES!$A$246:$C$464,3,0),"")</f>
        <v xml:space="preserve"> </v>
      </c>
      <c r="H1973" s="82" t="s">
        <v>1024</v>
      </c>
      <c r="I1973" s="78" t="s">
        <v>2188</v>
      </c>
      <c r="J1973" s="78" t="s">
        <v>2184</v>
      </c>
      <c r="K1973" s="78" t="s">
        <v>2185</v>
      </c>
      <c r="L1973" s="78" t="s">
        <v>1791</v>
      </c>
      <c r="M1973" s="78" t="s">
        <v>1791</v>
      </c>
      <c r="N1973" s="78" t="s">
        <v>1791</v>
      </c>
      <c r="O1973" s="78" t="s">
        <v>2828</v>
      </c>
      <c r="P1973" s="82">
        <v>11</v>
      </c>
      <c r="Q1973" s="78" t="s">
        <v>2829</v>
      </c>
      <c r="R1973" s="82">
        <v>1</v>
      </c>
      <c r="S1973" s="82">
        <v>1</v>
      </c>
      <c r="T1973" s="82">
        <v>1</v>
      </c>
      <c r="U1973" s="82">
        <v>1</v>
      </c>
      <c r="V1973" s="82">
        <v>1</v>
      </c>
      <c r="W1973" s="82">
        <v>1</v>
      </c>
      <c r="X1973" s="82">
        <v>1</v>
      </c>
      <c r="Y1973" s="82">
        <v>1</v>
      </c>
      <c r="Z1973" s="82">
        <v>1</v>
      </c>
      <c r="AA1973" s="82">
        <v>1</v>
      </c>
      <c r="AB1973" s="82">
        <v>1</v>
      </c>
      <c r="AC1973" s="82"/>
      <c r="AD1973" s="85" t="str">
        <f>IF(A1973&lt;&gt;"",IF(D1973="DIRECCIÓN_DE_TRANSFERENCIAS","280 0031",VLOOKUP(C1973,NIVELES!$A$14:$B$105,2,0)),"")</f>
        <v>280 4330</v>
      </c>
      <c r="AE1973" s="86" t="s">
        <v>322</v>
      </c>
      <c r="AF1973" s="86" t="s">
        <v>544</v>
      </c>
      <c r="AG1973" s="79" t="str">
        <f>+IF(AF1973&lt;&gt;"",VLOOKUP(AF1973,NIVELES!$A$666:$B$673,2,0),"")</f>
        <v>PROTECCIÓN_SOCIAL_A_LA_FAMILIA._ASEGURAMIENTO_NO_CONTRIBUTIVO_E_INCLUSIÓN_ECONÓMICA_Y_MOVILIDAD_SOCIAL</v>
      </c>
      <c r="AH1973" s="78" t="s">
        <v>514</v>
      </c>
      <c r="AI1973" s="79" t="str">
        <f>IF(AH1973&lt;&gt;"",VLOOKUP(CONCATENATE(AG1973,AH1973),NIVELES!$B$676:$C$745,2,0),"")</f>
        <v>Inclusión Económica Y Movilidad Social</v>
      </c>
      <c r="AJ1973" s="78" t="s">
        <v>517</v>
      </c>
      <c r="AK1973" s="79" t="str">
        <f>+IF(AJ1973&lt;&gt;"",VLOOKUP(AJ1973,NIVELES!$A$816:$B$892,2,0),"")</f>
        <v>NO APLICA</v>
      </c>
      <c r="AL1973" s="78" t="s">
        <v>553</v>
      </c>
      <c r="AM1973" s="78">
        <v>510510</v>
      </c>
      <c r="AN1973" s="79" t="str">
        <f>IF(AM1973&lt;&gt;"",+VLOOKUP(AM1973,NIVELES!$A$1652:$B$2466,2,0),"")</f>
        <v>Servicios Personales por Contrato</v>
      </c>
      <c r="AO1973" s="87">
        <v>18436</v>
      </c>
      <c r="AP1973" s="88">
        <v>1676</v>
      </c>
      <c r="AQ1973" s="88">
        <v>1676</v>
      </c>
      <c r="AR1973" s="88">
        <v>1676</v>
      </c>
      <c r="AS1973" s="88">
        <v>1676</v>
      </c>
      <c r="AT1973" s="88">
        <v>1676</v>
      </c>
      <c r="AU1973" s="88">
        <v>1676</v>
      </c>
      <c r="AV1973" s="88">
        <v>1676</v>
      </c>
      <c r="AW1973" s="88">
        <v>1676</v>
      </c>
      <c r="AX1973" s="88">
        <v>1676</v>
      </c>
      <c r="AY1973" s="88">
        <v>1676</v>
      </c>
      <c r="AZ1973" s="88">
        <v>1676</v>
      </c>
      <c r="BA1973" s="88">
        <v>0</v>
      </c>
      <c r="BB1973" s="89">
        <f t="shared" si="119"/>
        <v>18436</v>
      </c>
      <c r="BC1973" s="90" t="str">
        <f t="shared" si="118"/>
        <v>OK</v>
      </c>
      <c r="BD1973" s="91" t="str">
        <f t="shared" si="120"/>
        <v xml:space="preserve">                  </v>
      </c>
      <c r="BE1973" s="92">
        <f t="shared" si="121"/>
        <v>11</v>
      </c>
    </row>
    <row r="1974" spans="1:57" s="74" customFormat="1" ht="50.1" customHeight="1" x14ac:dyDescent="0.2">
      <c r="A1974" s="78" t="s">
        <v>55</v>
      </c>
      <c r="B1974" s="78" t="s">
        <v>59</v>
      </c>
      <c r="C1974" s="78" t="s">
        <v>1034</v>
      </c>
      <c r="D1974" s="78" t="s">
        <v>606</v>
      </c>
      <c r="E1974" s="79" t="str">
        <f>+IF(C1974&lt;&gt;"",VLOOKUP(MID(C1974,18,5),NIVELES!$A$133:$B$213,2,0),"")</f>
        <v>MANABÍ</v>
      </c>
      <c r="F1974" s="80" t="s">
        <v>217</v>
      </c>
      <c r="G1974" s="81" t="str">
        <f>+IF(F1974&lt;&gt;"",VLOOKUP(F1974,NIVELES!$A$246:$C$464,3,0),"")</f>
        <v xml:space="preserve"> </v>
      </c>
      <c r="H1974" s="82" t="s">
        <v>1024</v>
      </c>
      <c r="I1974" s="78" t="s">
        <v>2188</v>
      </c>
      <c r="J1974" s="78" t="s">
        <v>2184</v>
      </c>
      <c r="K1974" s="78" t="s">
        <v>2185</v>
      </c>
      <c r="L1974" s="78" t="s">
        <v>1791</v>
      </c>
      <c r="M1974" s="78" t="s">
        <v>1791</v>
      </c>
      <c r="N1974" s="78" t="s">
        <v>1791</v>
      </c>
      <c r="O1974" s="78" t="s">
        <v>2828</v>
      </c>
      <c r="P1974" s="82">
        <v>11</v>
      </c>
      <c r="Q1974" s="78" t="s">
        <v>2829</v>
      </c>
      <c r="R1974" s="82">
        <v>1</v>
      </c>
      <c r="S1974" s="82">
        <v>1</v>
      </c>
      <c r="T1974" s="82">
        <v>1</v>
      </c>
      <c r="U1974" s="82">
        <v>1</v>
      </c>
      <c r="V1974" s="82">
        <v>1</v>
      </c>
      <c r="W1974" s="82">
        <v>1</v>
      </c>
      <c r="X1974" s="82">
        <v>1</v>
      </c>
      <c r="Y1974" s="82">
        <v>1</v>
      </c>
      <c r="Z1974" s="82">
        <v>1</v>
      </c>
      <c r="AA1974" s="82">
        <v>1</v>
      </c>
      <c r="AB1974" s="82">
        <v>1</v>
      </c>
      <c r="AC1974" s="82"/>
      <c r="AD1974" s="85" t="str">
        <f>IF(A1974&lt;&gt;"",IF(D1974="DIRECCIÓN_DE_TRANSFERENCIAS","280 0031",VLOOKUP(C1974,NIVELES!$A$14:$B$105,2,0)),"")</f>
        <v>280 4330</v>
      </c>
      <c r="AE1974" s="86" t="s">
        <v>322</v>
      </c>
      <c r="AF1974" s="86" t="s">
        <v>544</v>
      </c>
      <c r="AG1974" s="79" t="str">
        <f>+IF(AF1974&lt;&gt;"",VLOOKUP(AF1974,NIVELES!$A$666:$B$673,2,0),"")</f>
        <v>PROTECCIÓN_SOCIAL_A_LA_FAMILIA._ASEGURAMIENTO_NO_CONTRIBUTIVO_E_INCLUSIÓN_ECONÓMICA_Y_MOVILIDAD_SOCIAL</v>
      </c>
      <c r="AH1974" s="78" t="s">
        <v>514</v>
      </c>
      <c r="AI1974" s="79" t="str">
        <f>IF(AH1974&lt;&gt;"",VLOOKUP(CONCATENATE(AG1974,AH1974),NIVELES!$B$676:$C$745,2,0),"")</f>
        <v>Inclusión Económica Y Movilidad Social</v>
      </c>
      <c r="AJ1974" s="78" t="s">
        <v>517</v>
      </c>
      <c r="AK1974" s="79" t="str">
        <f>+IF(AJ1974&lt;&gt;"",VLOOKUP(AJ1974,NIVELES!$A$816:$B$892,2,0),"")</f>
        <v>NO APLICA</v>
      </c>
      <c r="AL1974" s="78" t="s">
        <v>553</v>
      </c>
      <c r="AM1974" s="78">
        <v>510601</v>
      </c>
      <c r="AN1974" s="79" t="str">
        <f>IF(AM1974&lt;&gt;"",+VLOOKUP(AM1974,NIVELES!$A$1652:$B$2466,2,0),"")</f>
        <v>Aporte Patronal</v>
      </c>
      <c r="AO1974" s="87">
        <v>1779.07</v>
      </c>
      <c r="AP1974" s="88">
        <v>173.67</v>
      </c>
      <c r="AQ1974" s="88">
        <v>173.67</v>
      </c>
      <c r="AR1974" s="88">
        <v>173.67</v>
      </c>
      <c r="AS1974" s="88">
        <v>173.67</v>
      </c>
      <c r="AT1974" s="88">
        <v>173.67</v>
      </c>
      <c r="AU1974" s="88">
        <v>173.67</v>
      </c>
      <c r="AV1974" s="88">
        <v>173.67</v>
      </c>
      <c r="AW1974" s="88">
        <v>173.67</v>
      </c>
      <c r="AX1974" s="88">
        <v>173.67</v>
      </c>
      <c r="AY1974" s="88">
        <v>173.67</v>
      </c>
      <c r="AZ1974" s="88">
        <v>42.37</v>
      </c>
      <c r="BA1974" s="88">
        <v>0</v>
      </c>
      <c r="BB1974" s="89">
        <f t="shared" si="119"/>
        <v>1779.0700000000002</v>
      </c>
      <c r="BC1974" s="90" t="str">
        <f t="shared" si="118"/>
        <v>OK</v>
      </c>
      <c r="BD1974" s="91" t="str">
        <f t="shared" si="120"/>
        <v xml:space="preserve">                  </v>
      </c>
      <c r="BE1974" s="92">
        <f t="shared" si="121"/>
        <v>11</v>
      </c>
    </row>
    <row r="1975" spans="1:57" s="74" customFormat="1" ht="50.1" customHeight="1" x14ac:dyDescent="0.2">
      <c r="A1975" s="78" t="s">
        <v>55</v>
      </c>
      <c r="B1975" s="78" t="s">
        <v>59</v>
      </c>
      <c r="C1975" s="78" t="s">
        <v>1034</v>
      </c>
      <c r="D1975" s="78" t="s">
        <v>606</v>
      </c>
      <c r="E1975" s="79" t="str">
        <f>+IF(C1975&lt;&gt;"",VLOOKUP(MID(C1975,18,5),NIVELES!$A$133:$B$213,2,0),"")</f>
        <v>MANABÍ</v>
      </c>
      <c r="F1975" s="80" t="s">
        <v>217</v>
      </c>
      <c r="G1975" s="81" t="str">
        <f>+IF(F1975&lt;&gt;"",VLOOKUP(F1975,NIVELES!$A$246:$C$464,3,0),"")</f>
        <v xml:space="preserve"> </v>
      </c>
      <c r="H1975" s="82" t="s">
        <v>1024</v>
      </c>
      <c r="I1975" s="78" t="s">
        <v>2188</v>
      </c>
      <c r="J1975" s="78" t="s">
        <v>2184</v>
      </c>
      <c r="K1975" s="78" t="s">
        <v>2185</v>
      </c>
      <c r="L1975" s="78" t="s">
        <v>1791</v>
      </c>
      <c r="M1975" s="78" t="s">
        <v>1791</v>
      </c>
      <c r="N1975" s="78" t="s">
        <v>1791</v>
      </c>
      <c r="O1975" s="78" t="s">
        <v>2828</v>
      </c>
      <c r="P1975" s="82">
        <v>12</v>
      </c>
      <c r="Q1975" s="78" t="s">
        <v>2829</v>
      </c>
      <c r="R1975" s="82">
        <v>1</v>
      </c>
      <c r="S1975" s="82">
        <v>1</v>
      </c>
      <c r="T1975" s="82">
        <v>1</v>
      </c>
      <c r="U1975" s="82">
        <v>1</v>
      </c>
      <c r="V1975" s="82">
        <v>1</v>
      </c>
      <c r="W1975" s="82">
        <v>1</v>
      </c>
      <c r="X1975" s="82">
        <v>1</v>
      </c>
      <c r="Y1975" s="82">
        <v>1</v>
      </c>
      <c r="Z1975" s="82">
        <v>1</v>
      </c>
      <c r="AA1975" s="82">
        <v>1</v>
      </c>
      <c r="AB1975" s="82">
        <v>1</v>
      </c>
      <c r="AC1975" s="82">
        <v>1</v>
      </c>
      <c r="AD1975" s="85" t="str">
        <f>IF(A1975&lt;&gt;"",IF(D1975="DIRECCIÓN_DE_TRANSFERENCIAS","280 0031",VLOOKUP(C1975,NIVELES!$A$14:$B$105,2,0)),"")</f>
        <v>280 4330</v>
      </c>
      <c r="AE1975" s="86" t="s">
        <v>322</v>
      </c>
      <c r="AF1975" s="86" t="s">
        <v>544</v>
      </c>
      <c r="AG1975" s="79" t="str">
        <f>+IF(AF1975&lt;&gt;"",VLOOKUP(AF1975,NIVELES!$A$666:$B$673,2,0),"")</f>
        <v>PROTECCIÓN_SOCIAL_A_LA_FAMILIA._ASEGURAMIENTO_NO_CONTRIBUTIVO_E_INCLUSIÓN_ECONÓMICA_Y_MOVILIDAD_SOCIAL</v>
      </c>
      <c r="AH1975" s="78" t="s">
        <v>514</v>
      </c>
      <c r="AI1975" s="79" t="str">
        <f>IF(AH1975&lt;&gt;"",VLOOKUP(CONCATENATE(AG1975,AH1975),NIVELES!$B$676:$C$745,2,0),"")</f>
        <v>Inclusión Económica Y Movilidad Social</v>
      </c>
      <c r="AJ1975" s="78" t="s">
        <v>517</v>
      </c>
      <c r="AK1975" s="79" t="str">
        <f>+IF(AJ1975&lt;&gt;"",VLOOKUP(AJ1975,NIVELES!$A$816:$B$892,2,0),"")</f>
        <v>NO APLICA</v>
      </c>
      <c r="AL1975" s="78" t="s">
        <v>553</v>
      </c>
      <c r="AM1975" s="78">
        <v>510602</v>
      </c>
      <c r="AN1975" s="79" t="str">
        <f>IF(AM1975&lt;&gt;"",+VLOOKUP(AM1975,NIVELES!$A$1652:$B$2466,2,0),"")</f>
        <v>Fondo de Reserva</v>
      </c>
      <c r="AO1975" s="87">
        <v>1536.33</v>
      </c>
      <c r="AP1975" s="88">
        <v>139.61000000000001</v>
      </c>
      <c r="AQ1975" s="88">
        <v>139.61000000000001</v>
      </c>
      <c r="AR1975" s="88">
        <v>139.61000000000001</v>
      </c>
      <c r="AS1975" s="88">
        <v>139.61000000000001</v>
      </c>
      <c r="AT1975" s="88">
        <v>139.61000000000001</v>
      </c>
      <c r="AU1975" s="88">
        <v>139.61000000000001</v>
      </c>
      <c r="AV1975" s="88">
        <v>139.61000000000001</v>
      </c>
      <c r="AW1975" s="88">
        <v>139.61000000000001</v>
      </c>
      <c r="AX1975" s="88">
        <v>139.61000000000001</v>
      </c>
      <c r="AY1975" s="88">
        <v>139.61000000000001</v>
      </c>
      <c r="AZ1975" s="88">
        <v>139.61000000000001</v>
      </c>
      <c r="BA1975" s="88">
        <v>0.62</v>
      </c>
      <c r="BB1975" s="89">
        <f t="shared" si="119"/>
        <v>1536.3300000000004</v>
      </c>
      <c r="BC1975" s="90" t="str">
        <f t="shared" si="118"/>
        <v>OK</v>
      </c>
      <c r="BD1975" s="91" t="str">
        <f t="shared" si="120"/>
        <v xml:space="preserve">                  </v>
      </c>
      <c r="BE1975" s="92">
        <f t="shared" si="121"/>
        <v>12</v>
      </c>
    </row>
    <row r="1976" spans="1:57" s="74" customFormat="1" ht="50.1" customHeight="1" x14ac:dyDescent="0.2">
      <c r="A1976" s="78" t="s">
        <v>55</v>
      </c>
      <c r="B1976" s="78" t="s">
        <v>59</v>
      </c>
      <c r="C1976" s="78" t="s">
        <v>1034</v>
      </c>
      <c r="D1976" s="78" t="s">
        <v>605</v>
      </c>
      <c r="E1976" s="79" t="str">
        <f>+IF(C1976&lt;&gt;"",VLOOKUP(MID(C1976,18,5),NIVELES!$A$133:$B$213,2,0),"")</f>
        <v>MANABÍ</v>
      </c>
      <c r="F1976" s="80" t="s">
        <v>217</v>
      </c>
      <c r="G1976" s="81" t="str">
        <f>+IF(F1976&lt;&gt;"",VLOOKUP(F1976,NIVELES!$A$246:$C$464,3,0),"")</f>
        <v xml:space="preserve"> </v>
      </c>
      <c r="H1976" s="82" t="s">
        <v>1024</v>
      </c>
      <c r="I1976" s="78" t="s">
        <v>2201</v>
      </c>
      <c r="J1976" s="78" t="s">
        <v>2184</v>
      </c>
      <c r="K1976" s="78" t="s">
        <v>2185</v>
      </c>
      <c r="L1976" s="78" t="s">
        <v>1791</v>
      </c>
      <c r="M1976" s="78" t="s">
        <v>1791</v>
      </c>
      <c r="N1976" s="78" t="s">
        <v>1791</v>
      </c>
      <c r="O1976" s="78" t="s">
        <v>2269</v>
      </c>
      <c r="P1976" s="82">
        <v>12</v>
      </c>
      <c r="Q1976" s="78" t="s">
        <v>2270</v>
      </c>
      <c r="R1976" s="82">
        <v>1</v>
      </c>
      <c r="S1976" s="82">
        <v>1</v>
      </c>
      <c r="T1976" s="82">
        <v>1</v>
      </c>
      <c r="U1976" s="82">
        <v>1</v>
      </c>
      <c r="V1976" s="82">
        <v>1</v>
      </c>
      <c r="W1976" s="82">
        <v>1</v>
      </c>
      <c r="X1976" s="82">
        <v>1</v>
      </c>
      <c r="Y1976" s="82">
        <v>1</v>
      </c>
      <c r="Z1976" s="82">
        <v>1</v>
      </c>
      <c r="AA1976" s="82">
        <v>1</v>
      </c>
      <c r="AB1976" s="82">
        <v>1</v>
      </c>
      <c r="AC1976" s="82">
        <v>1</v>
      </c>
      <c r="AD1976" s="85" t="str">
        <f>IF(A1976&lt;&gt;"",IF(D1976="DIRECCIÓN_DE_TRANSFERENCIAS","280 0031",VLOOKUP(C1976,NIVELES!$A$14:$B$105,2,0)),"")</f>
        <v>280 4330</v>
      </c>
      <c r="AE1976" s="86" t="s">
        <v>322</v>
      </c>
      <c r="AF1976" s="86" t="s">
        <v>545</v>
      </c>
      <c r="AG1976" s="79" t="str">
        <f>+IF(AF1976&lt;&gt;"",VLOOKUP(AF1976,NIVELES!$A$666:$B$673,2,0),"")</f>
        <v>SERVICIOS_DE_ATENCIÓN_GERONTOLÓGICA</v>
      </c>
      <c r="AH1976" s="78" t="s">
        <v>322</v>
      </c>
      <c r="AI1976" s="79" t="str">
        <f>IF(AH1976&lt;&gt;"",VLOOKUP(CONCATENATE(AG1976,AH1976),NIVELES!$B$676:$C$745,2,0),"")</f>
        <v>Administracion De La Atencion Gerontologica</v>
      </c>
      <c r="AJ1976" s="78" t="s">
        <v>517</v>
      </c>
      <c r="AK1976" s="79" t="str">
        <f>+IF(AJ1976&lt;&gt;"",VLOOKUP(AJ1976,NIVELES!$A$816:$B$892,2,0),"")</f>
        <v>NO APLICA</v>
      </c>
      <c r="AL1976" s="78" t="s">
        <v>553</v>
      </c>
      <c r="AM1976" s="78">
        <v>510105</v>
      </c>
      <c r="AN1976" s="79" t="str">
        <f>IF(AM1976&lt;&gt;"",+VLOOKUP(AM1976,NIVELES!$A$1652:$B$2466,2,0),"")</f>
        <v>Remuneraciones Unificadas</v>
      </c>
      <c r="AO1976" s="87">
        <v>11832</v>
      </c>
      <c r="AP1976" s="88">
        <v>986</v>
      </c>
      <c r="AQ1976" s="88">
        <v>986</v>
      </c>
      <c r="AR1976" s="88">
        <v>986</v>
      </c>
      <c r="AS1976" s="88">
        <v>986</v>
      </c>
      <c r="AT1976" s="88">
        <v>986</v>
      </c>
      <c r="AU1976" s="88">
        <v>986</v>
      </c>
      <c r="AV1976" s="88">
        <v>986</v>
      </c>
      <c r="AW1976" s="88">
        <v>986</v>
      </c>
      <c r="AX1976" s="88">
        <v>986</v>
      </c>
      <c r="AY1976" s="88">
        <v>986</v>
      </c>
      <c r="AZ1976" s="88">
        <v>986</v>
      </c>
      <c r="BA1976" s="88">
        <v>986</v>
      </c>
      <c r="BB1976" s="89">
        <f t="shared" si="119"/>
        <v>11832</v>
      </c>
      <c r="BC1976" s="90" t="str">
        <f t="shared" si="118"/>
        <v>OK</v>
      </c>
      <c r="BD1976" s="91" t="str">
        <f t="shared" si="120"/>
        <v xml:space="preserve">                  </v>
      </c>
      <c r="BE1976" s="92">
        <f t="shared" si="121"/>
        <v>12</v>
      </c>
    </row>
    <row r="1977" spans="1:57" s="74" customFormat="1" ht="50.1" customHeight="1" x14ac:dyDescent="0.2">
      <c r="A1977" s="78" t="s">
        <v>55</v>
      </c>
      <c r="B1977" s="78" t="s">
        <v>59</v>
      </c>
      <c r="C1977" s="78" t="s">
        <v>1034</v>
      </c>
      <c r="D1977" s="78" t="s">
        <v>605</v>
      </c>
      <c r="E1977" s="79" t="str">
        <f>+IF(C1977&lt;&gt;"",VLOOKUP(MID(C1977,18,5),NIVELES!$A$133:$B$213,2,0),"")</f>
        <v>MANABÍ</v>
      </c>
      <c r="F1977" s="80" t="s">
        <v>217</v>
      </c>
      <c r="G1977" s="81" t="str">
        <f>+IF(F1977&lt;&gt;"",VLOOKUP(F1977,NIVELES!$A$246:$C$464,3,0),"")</f>
        <v xml:space="preserve"> </v>
      </c>
      <c r="H1977" s="82" t="s">
        <v>1024</v>
      </c>
      <c r="I1977" s="78" t="s">
        <v>2201</v>
      </c>
      <c r="J1977" s="78" t="s">
        <v>2184</v>
      </c>
      <c r="K1977" s="78" t="s">
        <v>2185</v>
      </c>
      <c r="L1977" s="78" t="s">
        <v>1791</v>
      </c>
      <c r="M1977" s="78" t="s">
        <v>1791</v>
      </c>
      <c r="N1977" s="78" t="s">
        <v>1791</v>
      </c>
      <c r="O1977" s="78" t="s">
        <v>2269</v>
      </c>
      <c r="P1977" s="82">
        <v>12</v>
      </c>
      <c r="Q1977" s="78" t="s">
        <v>2270</v>
      </c>
      <c r="R1977" s="82">
        <v>1</v>
      </c>
      <c r="S1977" s="82">
        <v>1</v>
      </c>
      <c r="T1977" s="82">
        <v>1</v>
      </c>
      <c r="U1977" s="82">
        <v>1</v>
      </c>
      <c r="V1977" s="82">
        <v>1</v>
      </c>
      <c r="W1977" s="82">
        <v>1</v>
      </c>
      <c r="X1977" s="82">
        <v>1</v>
      </c>
      <c r="Y1977" s="82">
        <v>1</v>
      </c>
      <c r="Z1977" s="82">
        <v>1</v>
      </c>
      <c r="AA1977" s="82">
        <v>1</v>
      </c>
      <c r="AB1977" s="82">
        <v>1</v>
      </c>
      <c r="AC1977" s="82">
        <v>1</v>
      </c>
      <c r="AD1977" s="85" t="str">
        <f>IF(A1977&lt;&gt;"",IF(D1977="DIRECCIÓN_DE_TRANSFERENCIAS","280 0031",VLOOKUP(C1977,NIVELES!$A$14:$B$105,2,0)),"")</f>
        <v>280 4330</v>
      </c>
      <c r="AE1977" s="86" t="s">
        <v>322</v>
      </c>
      <c r="AF1977" s="86" t="s">
        <v>545</v>
      </c>
      <c r="AG1977" s="79" t="str">
        <f>+IF(AF1977&lt;&gt;"",VLOOKUP(AF1977,NIVELES!$A$666:$B$673,2,0),"")</f>
        <v>SERVICIOS_DE_ATENCIÓN_GERONTOLÓGICA</v>
      </c>
      <c r="AH1977" s="78" t="s">
        <v>322</v>
      </c>
      <c r="AI1977" s="79" t="str">
        <f>IF(AH1977&lt;&gt;"",VLOOKUP(CONCATENATE(AG1977,AH1977),NIVELES!$B$676:$C$745,2,0),"")</f>
        <v>Administracion De La Atencion Gerontologica</v>
      </c>
      <c r="AJ1977" s="78" t="s">
        <v>517</v>
      </c>
      <c r="AK1977" s="79" t="str">
        <f>+IF(AJ1977&lt;&gt;"",VLOOKUP(AJ1977,NIVELES!$A$816:$B$892,2,0),"")</f>
        <v>NO APLICA</v>
      </c>
      <c r="AL1977" s="78" t="s">
        <v>553</v>
      </c>
      <c r="AM1977" s="78">
        <v>510106</v>
      </c>
      <c r="AN1977" s="79" t="str">
        <f>IF(AM1977&lt;&gt;"",+VLOOKUP(AM1977,NIVELES!$A$1652:$B$2466,2,0),"")</f>
        <v>Salarios Unificados</v>
      </c>
      <c r="AO1977" s="87">
        <v>6732</v>
      </c>
      <c r="AP1977" s="88">
        <v>561</v>
      </c>
      <c r="AQ1977" s="88">
        <v>561</v>
      </c>
      <c r="AR1977" s="88">
        <v>561</v>
      </c>
      <c r="AS1977" s="88">
        <v>561</v>
      </c>
      <c r="AT1977" s="88">
        <v>561</v>
      </c>
      <c r="AU1977" s="88">
        <v>561</v>
      </c>
      <c r="AV1977" s="88">
        <v>561</v>
      </c>
      <c r="AW1977" s="88">
        <v>561</v>
      </c>
      <c r="AX1977" s="88">
        <v>561</v>
      </c>
      <c r="AY1977" s="88">
        <v>561</v>
      </c>
      <c r="AZ1977" s="88">
        <v>561</v>
      </c>
      <c r="BA1977" s="88">
        <v>561</v>
      </c>
      <c r="BB1977" s="89">
        <f t="shared" si="119"/>
        <v>6732</v>
      </c>
      <c r="BC1977" s="90" t="str">
        <f t="shared" si="118"/>
        <v>OK</v>
      </c>
      <c r="BD1977" s="91" t="str">
        <f t="shared" si="120"/>
        <v xml:space="preserve">                  </v>
      </c>
      <c r="BE1977" s="92">
        <f t="shared" si="121"/>
        <v>12</v>
      </c>
    </row>
    <row r="1978" spans="1:57" s="74" customFormat="1" ht="50.1" customHeight="1" x14ac:dyDescent="0.2">
      <c r="A1978" s="78" t="s">
        <v>55</v>
      </c>
      <c r="B1978" s="78" t="s">
        <v>59</v>
      </c>
      <c r="C1978" s="78" t="s">
        <v>1034</v>
      </c>
      <c r="D1978" s="78" t="s">
        <v>605</v>
      </c>
      <c r="E1978" s="79" t="str">
        <f>+IF(C1978&lt;&gt;"",VLOOKUP(MID(C1978,18,5),NIVELES!$A$133:$B$213,2,0),"")</f>
        <v>MANABÍ</v>
      </c>
      <c r="F1978" s="80" t="s">
        <v>217</v>
      </c>
      <c r="G1978" s="81" t="str">
        <f>+IF(F1978&lt;&gt;"",VLOOKUP(F1978,NIVELES!$A$246:$C$464,3,0),"")</f>
        <v xml:space="preserve"> </v>
      </c>
      <c r="H1978" s="82" t="s">
        <v>1024</v>
      </c>
      <c r="I1978" s="78" t="s">
        <v>2201</v>
      </c>
      <c r="J1978" s="78" t="s">
        <v>2184</v>
      </c>
      <c r="K1978" s="78" t="s">
        <v>2185</v>
      </c>
      <c r="L1978" s="78" t="s">
        <v>1791</v>
      </c>
      <c r="M1978" s="78" t="s">
        <v>1791</v>
      </c>
      <c r="N1978" s="78" t="s">
        <v>1791</v>
      </c>
      <c r="O1978" s="78" t="s">
        <v>2269</v>
      </c>
      <c r="P1978" s="82">
        <v>1</v>
      </c>
      <c r="Q1978" s="78" t="s">
        <v>2270</v>
      </c>
      <c r="R1978" s="82"/>
      <c r="S1978" s="82"/>
      <c r="T1978" s="82"/>
      <c r="U1978" s="82"/>
      <c r="V1978" s="82"/>
      <c r="W1978" s="82"/>
      <c r="X1978" s="82"/>
      <c r="Y1978" s="82"/>
      <c r="Z1978" s="82"/>
      <c r="AA1978" s="82"/>
      <c r="AB1978" s="82"/>
      <c r="AC1978" s="82">
        <v>1</v>
      </c>
      <c r="AD1978" s="85" t="str">
        <f>IF(A1978&lt;&gt;"",IF(D1978="DIRECCIÓN_DE_TRANSFERENCIAS","280 0031",VLOOKUP(C1978,NIVELES!$A$14:$B$105,2,0)),"")</f>
        <v>280 4330</v>
      </c>
      <c r="AE1978" s="86" t="s">
        <v>322</v>
      </c>
      <c r="AF1978" s="86" t="s">
        <v>545</v>
      </c>
      <c r="AG1978" s="79" t="str">
        <f>+IF(AF1978&lt;&gt;"",VLOOKUP(AF1978,NIVELES!$A$666:$B$673,2,0),"")</f>
        <v>SERVICIOS_DE_ATENCIÓN_GERONTOLÓGICA</v>
      </c>
      <c r="AH1978" s="78" t="s">
        <v>322</v>
      </c>
      <c r="AI1978" s="79" t="str">
        <f>IF(AH1978&lt;&gt;"",VLOOKUP(CONCATENATE(AG1978,AH1978),NIVELES!$B$676:$C$745,2,0),"")</f>
        <v>Administracion De La Atencion Gerontologica</v>
      </c>
      <c r="AJ1978" s="78" t="s">
        <v>517</v>
      </c>
      <c r="AK1978" s="79" t="str">
        <f>+IF(AJ1978&lt;&gt;"",VLOOKUP(AJ1978,NIVELES!$A$816:$B$892,2,0),"")</f>
        <v>NO APLICA</v>
      </c>
      <c r="AL1978" s="78" t="s">
        <v>553</v>
      </c>
      <c r="AM1978" s="78">
        <v>510203</v>
      </c>
      <c r="AN1978" s="79" t="str">
        <f>IF(AM1978&lt;&gt;"",+VLOOKUP(AM1978,NIVELES!$A$1652:$B$2466,2,0),"")</f>
        <v>Decimotercer Sueldo</v>
      </c>
      <c r="AO1978" s="87">
        <v>4635.58</v>
      </c>
      <c r="AP1978" s="88">
        <v>0</v>
      </c>
      <c r="AQ1978" s="88">
        <v>0</v>
      </c>
      <c r="AR1978" s="88">
        <v>0</v>
      </c>
      <c r="AS1978" s="88">
        <v>0</v>
      </c>
      <c r="AT1978" s="88">
        <v>0</v>
      </c>
      <c r="AU1978" s="88">
        <v>0</v>
      </c>
      <c r="AV1978" s="88">
        <v>0</v>
      </c>
      <c r="AW1978" s="88">
        <v>0</v>
      </c>
      <c r="AX1978" s="88">
        <v>0</v>
      </c>
      <c r="AY1978" s="88">
        <v>0</v>
      </c>
      <c r="AZ1978" s="88">
        <v>0</v>
      </c>
      <c r="BA1978" s="88">
        <v>4635.58</v>
      </c>
      <c r="BB1978" s="89">
        <f t="shared" si="119"/>
        <v>4635.58</v>
      </c>
      <c r="BC1978" s="90" t="str">
        <f t="shared" si="118"/>
        <v>OK</v>
      </c>
      <c r="BD1978" s="91" t="str">
        <f t="shared" si="120"/>
        <v xml:space="preserve">                  </v>
      </c>
      <c r="BE1978" s="92">
        <f t="shared" si="121"/>
        <v>1</v>
      </c>
    </row>
    <row r="1979" spans="1:57" s="74" customFormat="1" ht="50.1" customHeight="1" x14ac:dyDescent="0.2">
      <c r="A1979" s="78" t="s">
        <v>55</v>
      </c>
      <c r="B1979" s="78" t="s">
        <v>59</v>
      </c>
      <c r="C1979" s="78" t="s">
        <v>1034</v>
      </c>
      <c r="D1979" s="78" t="s">
        <v>605</v>
      </c>
      <c r="E1979" s="79" t="str">
        <f>+IF(C1979&lt;&gt;"",VLOOKUP(MID(C1979,18,5),NIVELES!$A$133:$B$213,2,0),"")</f>
        <v>MANABÍ</v>
      </c>
      <c r="F1979" s="80" t="s">
        <v>217</v>
      </c>
      <c r="G1979" s="81" t="str">
        <f>+IF(F1979&lt;&gt;"",VLOOKUP(F1979,NIVELES!$A$246:$C$464,3,0),"")</f>
        <v xml:space="preserve"> </v>
      </c>
      <c r="H1979" s="82" t="s">
        <v>1024</v>
      </c>
      <c r="I1979" s="78" t="s">
        <v>2201</v>
      </c>
      <c r="J1979" s="78" t="s">
        <v>2184</v>
      </c>
      <c r="K1979" s="78" t="s">
        <v>2185</v>
      </c>
      <c r="L1979" s="78" t="s">
        <v>1791</v>
      </c>
      <c r="M1979" s="78" t="s">
        <v>1791</v>
      </c>
      <c r="N1979" s="78" t="s">
        <v>1791</v>
      </c>
      <c r="O1979" s="78" t="s">
        <v>2269</v>
      </c>
      <c r="P1979" s="82">
        <v>1</v>
      </c>
      <c r="Q1979" s="78" t="s">
        <v>2270</v>
      </c>
      <c r="R1979" s="82"/>
      <c r="S1979" s="82"/>
      <c r="T1979" s="82">
        <v>1</v>
      </c>
      <c r="U1979" s="82"/>
      <c r="V1979" s="82"/>
      <c r="W1979" s="82"/>
      <c r="X1979" s="82"/>
      <c r="Y1979" s="82"/>
      <c r="Z1979" s="82"/>
      <c r="AA1979" s="82"/>
      <c r="AB1979" s="82"/>
      <c r="AC1979" s="82"/>
      <c r="AD1979" s="85" t="str">
        <f>IF(A1979&lt;&gt;"",IF(D1979="DIRECCIÓN_DE_TRANSFERENCIAS","280 0031",VLOOKUP(C1979,NIVELES!$A$14:$B$105,2,0)),"")</f>
        <v>280 4330</v>
      </c>
      <c r="AE1979" s="86" t="s">
        <v>322</v>
      </c>
      <c r="AF1979" s="86" t="s">
        <v>545</v>
      </c>
      <c r="AG1979" s="79" t="str">
        <f>+IF(AF1979&lt;&gt;"",VLOOKUP(AF1979,NIVELES!$A$666:$B$673,2,0),"")</f>
        <v>SERVICIOS_DE_ATENCIÓN_GERONTOLÓGICA</v>
      </c>
      <c r="AH1979" s="78" t="s">
        <v>322</v>
      </c>
      <c r="AI1979" s="79" t="str">
        <f>IF(AH1979&lt;&gt;"",VLOOKUP(CONCATENATE(AG1979,AH1979),NIVELES!$B$676:$C$745,2,0),"")</f>
        <v>Administracion De La Atencion Gerontologica</v>
      </c>
      <c r="AJ1979" s="78" t="s">
        <v>517</v>
      </c>
      <c r="AK1979" s="79" t="str">
        <f>+IF(AJ1979&lt;&gt;"",VLOOKUP(AJ1979,NIVELES!$A$816:$B$892,2,0),"")</f>
        <v>NO APLICA</v>
      </c>
      <c r="AL1979" s="78" t="s">
        <v>553</v>
      </c>
      <c r="AM1979" s="78">
        <v>510204</v>
      </c>
      <c r="AN1979" s="79" t="str">
        <f>IF(AM1979&lt;&gt;"",+VLOOKUP(AM1979,NIVELES!$A$1652:$B$2466,2,0),"")</f>
        <v>Decimocuarto Sueldo</v>
      </c>
      <c r="AO1979" s="87">
        <v>2889.33</v>
      </c>
      <c r="AP1979" s="88">
        <v>0</v>
      </c>
      <c r="AQ1979" s="88">
        <v>0</v>
      </c>
      <c r="AR1979" s="88">
        <v>2889.33</v>
      </c>
      <c r="AS1979" s="88">
        <v>0</v>
      </c>
      <c r="AT1979" s="88">
        <v>0</v>
      </c>
      <c r="AU1979" s="88">
        <v>0</v>
      </c>
      <c r="AV1979" s="88">
        <v>0</v>
      </c>
      <c r="AW1979" s="88">
        <v>0</v>
      </c>
      <c r="AX1979" s="88">
        <v>0</v>
      </c>
      <c r="AY1979" s="88">
        <v>0</v>
      </c>
      <c r="AZ1979" s="88">
        <v>0</v>
      </c>
      <c r="BA1979" s="88">
        <v>0</v>
      </c>
      <c r="BB1979" s="89">
        <f t="shared" si="119"/>
        <v>2889.33</v>
      </c>
      <c r="BC1979" s="90" t="str">
        <f t="shared" si="118"/>
        <v>OK</v>
      </c>
      <c r="BD1979" s="91" t="str">
        <f t="shared" si="120"/>
        <v xml:space="preserve">                  </v>
      </c>
      <c r="BE1979" s="92">
        <f t="shared" si="121"/>
        <v>1</v>
      </c>
    </row>
    <row r="1980" spans="1:57" s="74" customFormat="1" ht="50.1" customHeight="1" x14ac:dyDescent="0.2">
      <c r="A1980" s="78" t="s">
        <v>55</v>
      </c>
      <c r="B1980" s="78" t="s">
        <v>59</v>
      </c>
      <c r="C1980" s="78" t="s">
        <v>1034</v>
      </c>
      <c r="D1980" s="78" t="s">
        <v>605</v>
      </c>
      <c r="E1980" s="79" t="str">
        <f>+IF(C1980&lt;&gt;"",VLOOKUP(MID(C1980,18,5),NIVELES!$A$133:$B$213,2,0),"")</f>
        <v>MANABÍ</v>
      </c>
      <c r="F1980" s="80" t="s">
        <v>217</v>
      </c>
      <c r="G1980" s="81" t="str">
        <f>+IF(F1980&lt;&gt;"",VLOOKUP(F1980,NIVELES!$A$246:$C$464,3,0),"")</f>
        <v xml:space="preserve"> </v>
      </c>
      <c r="H1980" s="82" t="s">
        <v>1024</v>
      </c>
      <c r="I1980" s="78" t="s">
        <v>2201</v>
      </c>
      <c r="J1980" s="78" t="s">
        <v>2184</v>
      </c>
      <c r="K1980" s="78" t="s">
        <v>2185</v>
      </c>
      <c r="L1980" s="78" t="s">
        <v>1791</v>
      </c>
      <c r="M1980" s="78" t="s">
        <v>1791</v>
      </c>
      <c r="N1980" s="78" t="s">
        <v>1791</v>
      </c>
      <c r="O1980" s="78" t="s">
        <v>2269</v>
      </c>
      <c r="P1980" s="82">
        <v>12</v>
      </c>
      <c r="Q1980" s="78" t="s">
        <v>2270</v>
      </c>
      <c r="R1980" s="82">
        <v>1</v>
      </c>
      <c r="S1980" s="82">
        <v>1</v>
      </c>
      <c r="T1980" s="82">
        <v>1</v>
      </c>
      <c r="U1980" s="82">
        <v>1</v>
      </c>
      <c r="V1980" s="82">
        <v>1</v>
      </c>
      <c r="W1980" s="82">
        <v>1</v>
      </c>
      <c r="X1980" s="82">
        <v>1</v>
      </c>
      <c r="Y1980" s="82">
        <v>1</v>
      </c>
      <c r="Z1980" s="82">
        <v>1</v>
      </c>
      <c r="AA1980" s="82">
        <v>1</v>
      </c>
      <c r="AB1980" s="82">
        <v>1</v>
      </c>
      <c r="AC1980" s="82">
        <v>1</v>
      </c>
      <c r="AD1980" s="85" t="str">
        <f>IF(A1980&lt;&gt;"",IF(D1980="DIRECCIÓN_DE_TRANSFERENCIAS","280 0031",VLOOKUP(C1980,NIVELES!$A$14:$B$105,2,0)),"")</f>
        <v>280 4330</v>
      </c>
      <c r="AE1980" s="86" t="s">
        <v>322</v>
      </c>
      <c r="AF1980" s="86" t="s">
        <v>545</v>
      </c>
      <c r="AG1980" s="79" t="str">
        <f>+IF(AF1980&lt;&gt;"",VLOOKUP(AF1980,NIVELES!$A$666:$B$673,2,0),"")</f>
        <v>SERVICIOS_DE_ATENCIÓN_GERONTOLÓGICA</v>
      </c>
      <c r="AH1980" s="78" t="s">
        <v>322</v>
      </c>
      <c r="AI1980" s="79" t="str">
        <f>IF(AH1980&lt;&gt;"",VLOOKUP(CONCATENATE(AG1980,AH1980),NIVELES!$B$676:$C$745,2,0),"")</f>
        <v>Administracion De La Atencion Gerontologica</v>
      </c>
      <c r="AJ1980" s="78" t="s">
        <v>517</v>
      </c>
      <c r="AK1980" s="79" t="str">
        <f>+IF(AJ1980&lt;&gt;"",VLOOKUP(AJ1980,NIVELES!$A$816:$B$892,2,0),"")</f>
        <v>NO APLICA</v>
      </c>
      <c r="AL1980" s="78" t="s">
        <v>553</v>
      </c>
      <c r="AM1980" s="78">
        <v>510510</v>
      </c>
      <c r="AN1980" s="79" t="str">
        <f>IF(AM1980&lt;&gt;"",+VLOOKUP(AM1980,NIVELES!$A$1652:$B$2466,2,0),"")</f>
        <v>Servicios Personales por Contrato</v>
      </c>
      <c r="AO1980" s="87">
        <v>38610</v>
      </c>
      <c r="AP1980" s="88">
        <v>3217.5</v>
      </c>
      <c r="AQ1980" s="88">
        <v>3217.5</v>
      </c>
      <c r="AR1980" s="88">
        <v>3217.5</v>
      </c>
      <c r="AS1980" s="88">
        <v>3217.5</v>
      </c>
      <c r="AT1980" s="88">
        <v>3217.5</v>
      </c>
      <c r="AU1980" s="88">
        <v>3217.5</v>
      </c>
      <c r="AV1980" s="88">
        <v>3217.5</v>
      </c>
      <c r="AW1980" s="88">
        <v>3217.5</v>
      </c>
      <c r="AX1980" s="88">
        <v>3217.5</v>
      </c>
      <c r="AY1980" s="88">
        <v>3217.5</v>
      </c>
      <c r="AZ1980" s="88">
        <v>3217.5</v>
      </c>
      <c r="BA1980" s="88">
        <v>3217.5</v>
      </c>
      <c r="BB1980" s="89">
        <f t="shared" si="119"/>
        <v>38610</v>
      </c>
      <c r="BC1980" s="90" t="str">
        <f t="shared" si="118"/>
        <v>OK</v>
      </c>
      <c r="BD1980" s="91" t="str">
        <f t="shared" si="120"/>
        <v xml:space="preserve">                  </v>
      </c>
      <c r="BE1980" s="92">
        <f t="shared" si="121"/>
        <v>12</v>
      </c>
    </row>
    <row r="1981" spans="1:57" s="74" customFormat="1" ht="50.1" customHeight="1" x14ac:dyDescent="0.2">
      <c r="A1981" s="78" t="s">
        <v>55</v>
      </c>
      <c r="B1981" s="78" t="s">
        <v>59</v>
      </c>
      <c r="C1981" s="78" t="s">
        <v>1034</v>
      </c>
      <c r="D1981" s="78" t="s">
        <v>605</v>
      </c>
      <c r="E1981" s="79" t="str">
        <f>+IF(C1981&lt;&gt;"",VLOOKUP(MID(C1981,18,5),NIVELES!$A$133:$B$213,2,0),"")</f>
        <v>MANABÍ</v>
      </c>
      <c r="F1981" s="80" t="s">
        <v>217</v>
      </c>
      <c r="G1981" s="81" t="str">
        <f>+IF(F1981&lt;&gt;"",VLOOKUP(F1981,NIVELES!$A$246:$C$464,3,0),"")</f>
        <v xml:space="preserve"> </v>
      </c>
      <c r="H1981" s="82" t="s">
        <v>1024</v>
      </c>
      <c r="I1981" s="78" t="s">
        <v>2201</v>
      </c>
      <c r="J1981" s="78" t="s">
        <v>2184</v>
      </c>
      <c r="K1981" s="78" t="s">
        <v>2185</v>
      </c>
      <c r="L1981" s="78" t="s">
        <v>1791</v>
      </c>
      <c r="M1981" s="78" t="s">
        <v>1791</v>
      </c>
      <c r="N1981" s="78" t="s">
        <v>1791</v>
      </c>
      <c r="O1981" s="78" t="s">
        <v>2269</v>
      </c>
      <c r="P1981" s="82">
        <v>12</v>
      </c>
      <c r="Q1981" s="78" t="s">
        <v>2270</v>
      </c>
      <c r="R1981" s="82">
        <v>1</v>
      </c>
      <c r="S1981" s="82">
        <v>1</v>
      </c>
      <c r="T1981" s="82">
        <v>1</v>
      </c>
      <c r="U1981" s="82">
        <v>1</v>
      </c>
      <c r="V1981" s="82">
        <v>1</v>
      </c>
      <c r="W1981" s="82">
        <v>1</v>
      </c>
      <c r="X1981" s="82">
        <v>1</v>
      </c>
      <c r="Y1981" s="82">
        <v>1</v>
      </c>
      <c r="Z1981" s="82">
        <v>1</v>
      </c>
      <c r="AA1981" s="82">
        <v>1</v>
      </c>
      <c r="AB1981" s="82">
        <v>1</v>
      </c>
      <c r="AC1981" s="82">
        <v>1</v>
      </c>
      <c r="AD1981" s="85" t="str">
        <f>IF(A1981&lt;&gt;"",IF(D1981="DIRECCIÓN_DE_TRANSFERENCIAS","280 0031",VLOOKUP(C1981,NIVELES!$A$14:$B$105,2,0)),"")</f>
        <v>280 4330</v>
      </c>
      <c r="AE1981" s="86" t="s">
        <v>322</v>
      </c>
      <c r="AF1981" s="86" t="s">
        <v>545</v>
      </c>
      <c r="AG1981" s="79" t="str">
        <f>+IF(AF1981&lt;&gt;"",VLOOKUP(AF1981,NIVELES!$A$666:$B$673,2,0),"")</f>
        <v>SERVICIOS_DE_ATENCIÓN_GERONTOLÓGICA</v>
      </c>
      <c r="AH1981" s="78" t="s">
        <v>322</v>
      </c>
      <c r="AI1981" s="79" t="str">
        <f>IF(AH1981&lt;&gt;"",VLOOKUP(CONCATENATE(AG1981,AH1981),NIVELES!$B$676:$C$745,2,0),"")</f>
        <v>Administracion De La Atencion Gerontologica</v>
      </c>
      <c r="AJ1981" s="78" t="s">
        <v>517</v>
      </c>
      <c r="AK1981" s="79" t="str">
        <f>+IF(AJ1981&lt;&gt;"",VLOOKUP(AJ1981,NIVELES!$A$816:$B$892,2,0),"")</f>
        <v>NO APLICA</v>
      </c>
      <c r="AL1981" s="78" t="s">
        <v>553</v>
      </c>
      <c r="AM1981" s="78">
        <v>510601</v>
      </c>
      <c r="AN1981" s="79" t="str">
        <f>IF(AM1981&lt;&gt;"",+VLOOKUP(AM1981,NIVELES!$A$1652:$B$2466,2,0),"")</f>
        <v>Aporte Patronal</v>
      </c>
      <c r="AO1981" s="87">
        <v>5522.28</v>
      </c>
      <c r="AP1981" s="88">
        <v>460.19</v>
      </c>
      <c r="AQ1981" s="88">
        <v>460.19</v>
      </c>
      <c r="AR1981" s="88">
        <v>460.19</v>
      </c>
      <c r="AS1981" s="88">
        <v>460.19</v>
      </c>
      <c r="AT1981" s="88">
        <v>460.19</v>
      </c>
      <c r="AU1981" s="88">
        <v>460.19</v>
      </c>
      <c r="AV1981" s="88">
        <v>460.19</v>
      </c>
      <c r="AW1981" s="88">
        <v>460.19</v>
      </c>
      <c r="AX1981" s="88">
        <v>460.19</v>
      </c>
      <c r="AY1981" s="88">
        <v>460.19</v>
      </c>
      <c r="AZ1981" s="88">
        <v>460.19</v>
      </c>
      <c r="BA1981" s="88">
        <v>460.19</v>
      </c>
      <c r="BB1981" s="89">
        <f t="shared" si="119"/>
        <v>5522.2799999999988</v>
      </c>
      <c r="BC1981" s="90" t="str">
        <f t="shared" si="118"/>
        <v>OK</v>
      </c>
      <c r="BD1981" s="91" t="str">
        <f t="shared" si="120"/>
        <v xml:space="preserve">                  </v>
      </c>
      <c r="BE1981" s="92">
        <f t="shared" si="121"/>
        <v>12</v>
      </c>
    </row>
    <row r="1982" spans="1:57" s="74" customFormat="1" ht="50.1" customHeight="1" x14ac:dyDescent="0.2">
      <c r="A1982" s="78" t="s">
        <v>55</v>
      </c>
      <c r="B1982" s="78" t="s">
        <v>59</v>
      </c>
      <c r="C1982" s="78" t="s">
        <v>1034</v>
      </c>
      <c r="D1982" s="78" t="s">
        <v>605</v>
      </c>
      <c r="E1982" s="79" t="str">
        <f>+IF(C1982&lt;&gt;"",VLOOKUP(MID(C1982,18,5),NIVELES!$A$133:$B$213,2,0),"")</f>
        <v>MANABÍ</v>
      </c>
      <c r="F1982" s="80" t="s">
        <v>217</v>
      </c>
      <c r="G1982" s="81" t="str">
        <f>+IF(F1982&lt;&gt;"",VLOOKUP(F1982,NIVELES!$A$246:$C$464,3,0),"")</f>
        <v xml:space="preserve"> </v>
      </c>
      <c r="H1982" s="82" t="s">
        <v>1024</v>
      </c>
      <c r="I1982" s="78" t="s">
        <v>2201</v>
      </c>
      <c r="J1982" s="78" t="s">
        <v>2184</v>
      </c>
      <c r="K1982" s="78" t="s">
        <v>2185</v>
      </c>
      <c r="L1982" s="78" t="s">
        <v>1791</v>
      </c>
      <c r="M1982" s="78" t="s">
        <v>1791</v>
      </c>
      <c r="N1982" s="78" t="s">
        <v>1791</v>
      </c>
      <c r="O1982" s="78" t="s">
        <v>2269</v>
      </c>
      <c r="P1982" s="82">
        <v>12</v>
      </c>
      <c r="Q1982" s="78" t="s">
        <v>2270</v>
      </c>
      <c r="R1982" s="82">
        <v>1</v>
      </c>
      <c r="S1982" s="82">
        <v>1</v>
      </c>
      <c r="T1982" s="82">
        <v>1</v>
      </c>
      <c r="U1982" s="82">
        <v>1</v>
      </c>
      <c r="V1982" s="82">
        <v>1</v>
      </c>
      <c r="W1982" s="82">
        <v>1</v>
      </c>
      <c r="X1982" s="82">
        <v>1</v>
      </c>
      <c r="Y1982" s="82">
        <v>1</v>
      </c>
      <c r="Z1982" s="82">
        <v>1</v>
      </c>
      <c r="AA1982" s="82">
        <v>1</v>
      </c>
      <c r="AB1982" s="82">
        <v>1</v>
      </c>
      <c r="AC1982" s="82">
        <v>1</v>
      </c>
      <c r="AD1982" s="85" t="str">
        <f>IF(A1982&lt;&gt;"",IF(D1982="DIRECCIÓN_DE_TRANSFERENCIAS","280 0031",VLOOKUP(C1982,NIVELES!$A$14:$B$105,2,0)),"")</f>
        <v>280 4330</v>
      </c>
      <c r="AE1982" s="86" t="s">
        <v>322</v>
      </c>
      <c r="AF1982" s="86" t="s">
        <v>545</v>
      </c>
      <c r="AG1982" s="79" t="str">
        <f>+IF(AF1982&lt;&gt;"",VLOOKUP(AF1982,NIVELES!$A$666:$B$673,2,0),"")</f>
        <v>SERVICIOS_DE_ATENCIÓN_GERONTOLÓGICA</v>
      </c>
      <c r="AH1982" s="78" t="s">
        <v>322</v>
      </c>
      <c r="AI1982" s="79" t="str">
        <f>IF(AH1982&lt;&gt;"",VLOOKUP(CONCATENATE(AG1982,AH1982),NIVELES!$B$676:$C$745,2,0),"")</f>
        <v>Administracion De La Atencion Gerontologica</v>
      </c>
      <c r="AJ1982" s="78" t="s">
        <v>517</v>
      </c>
      <c r="AK1982" s="79" t="str">
        <f>+IF(AJ1982&lt;&gt;"",VLOOKUP(AJ1982,NIVELES!$A$816:$B$892,2,0),"")</f>
        <v>NO APLICA</v>
      </c>
      <c r="AL1982" s="78" t="s">
        <v>553</v>
      </c>
      <c r="AM1982" s="78">
        <v>510602</v>
      </c>
      <c r="AN1982" s="79" t="str">
        <f>IF(AM1982&lt;&gt;"",+VLOOKUP(AM1982,NIVELES!$A$1652:$B$2466,2,0),"")</f>
        <v>Fondo de Reserva</v>
      </c>
      <c r="AO1982" s="87">
        <v>4635.58</v>
      </c>
      <c r="AP1982" s="88">
        <v>386.29</v>
      </c>
      <c r="AQ1982" s="88">
        <v>386.29</v>
      </c>
      <c r="AR1982" s="88">
        <v>386.3</v>
      </c>
      <c r="AS1982" s="88">
        <v>386.3</v>
      </c>
      <c r="AT1982" s="88">
        <v>386.3</v>
      </c>
      <c r="AU1982" s="88">
        <v>386.3</v>
      </c>
      <c r="AV1982" s="88">
        <v>386.3</v>
      </c>
      <c r="AW1982" s="88">
        <v>386.3</v>
      </c>
      <c r="AX1982" s="88">
        <v>386.3</v>
      </c>
      <c r="AY1982" s="88">
        <v>386.3</v>
      </c>
      <c r="AZ1982" s="88">
        <v>386.3</v>
      </c>
      <c r="BA1982" s="88">
        <v>386.3</v>
      </c>
      <c r="BB1982" s="89">
        <f t="shared" si="119"/>
        <v>4635.5800000000008</v>
      </c>
      <c r="BC1982" s="90" t="str">
        <f t="shared" si="118"/>
        <v>OK</v>
      </c>
      <c r="BD1982" s="91" t="str">
        <f t="shared" si="120"/>
        <v xml:space="preserve">                  </v>
      </c>
      <c r="BE1982" s="92">
        <f t="shared" si="121"/>
        <v>12</v>
      </c>
    </row>
    <row r="1983" spans="1:57" s="74" customFormat="1" ht="50.1" customHeight="1" x14ac:dyDescent="0.2">
      <c r="A1983" s="78" t="s">
        <v>55</v>
      </c>
      <c r="B1983" s="78" t="s">
        <v>59</v>
      </c>
      <c r="C1983" s="78" t="s">
        <v>1034</v>
      </c>
      <c r="D1983" s="78" t="s">
        <v>605</v>
      </c>
      <c r="E1983" s="79" t="str">
        <f>+IF(C1983&lt;&gt;"",VLOOKUP(MID(C1983,18,5),NIVELES!$A$133:$B$213,2,0),"")</f>
        <v>MANABÍ</v>
      </c>
      <c r="F1983" s="80" t="s">
        <v>217</v>
      </c>
      <c r="G1983" s="81" t="str">
        <f>+IF(F1983&lt;&gt;"",VLOOKUP(F1983,NIVELES!$A$246:$C$464,3,0),"")</f>
        <v xml:space="preserve"> </v>
      </c>
      <c r="H1983" s="82" t="s">
        <v>1024</v>
      </c>
      <c r="I1983" s="78" t="s">
        <v>2201</v>
      </c>
      <c r="J1983" s="78" t="s">
        <v>2184</v>
      </c>
      <c r="K1983" s="78" t="s">
        <v>2185</v>
      </c>
      <c r="L1983" s="78" t="s">
        <v>2719</v>
      </c>
      <c r="M1983" s="78">
        <v>100</v>
      </c>
      <c r="N1983" s="78" t="s">
        <v>2855</v>
      </c>
      <c r="O1983" s="78" t="s">
        <v>2274</v>
      </c>
      <c r="P1983" s="82">
        <v>12</v>
      </c>
      <c r="Q1983" s="78" t="s">
        <v>2275</v>
      </c>
      <c r="R1983" s="82">
        <v>1</v>
      </c>
      <c r="S1983" s="82">
        <v>1</v>
      </c>
      <c r="T1983" s="82">
        <v>1</v>
      </c>
      <c r="U1983" s="82">
        <v>1</v>
      </c>
      <c r="V1983" s="82">
        <v>1</v>
      </c>
      <c r="W1983" s="82">
        <v>1</v>
      </c>
      <c r="X1983" s="82">
        <v>1</v>
      </c>
      <c r="Y1983" s="82">
        <v>1</v>
      </c>
      <c r="Z1983" s="82">
        <v>1</v>
      </c>
      <c r="AA1983" s="82">
        <v>1</v>
      </c>
      <c r="AB1983" s="82">
        <v>1</v>
      </c>
      <c r="AC1983" s="82">
        <v>1</v>
      </c>
      <c r="AD1983" s="85" t="str">
        <f>IF(A1983&lt;&gt;"",IF(D1983="DIRECCIÓN_DE_TRANSFERENCIAS","280 0031",VLOOKUP(C1983,NIVELES!$A$14:$B$105,2,0)),"")</f>
        <v>280 4330</v>
      </c>
      <c r="AE1983" s="86" t="s">
        <v>322</v>
      </c>
      <c r="AF1983" s="86" t="s">
        <v>545</v>
      </c>
      <c r="AG1983" s="79" t="str">
        <f>+IF(AF1983&lt;&gt;"",VLOOKUP(AF1983,NIVELES!$A$666:$B$673,2,0),"")</f>
        <v>SERVICIOS_DE_ATENCIÓN_GERONTOLÓGICA</v>
      </c>
      <c r="AH1983" s="78" t="s">
        <v>322</v>
      </c>
      <c r="AI1983" s="79" t="str">
        <f>IF(AH1983&lt;&gt;"",VLOOKUP(CONCATENATE(AG1983,AH1983),NIVELES!$B$676:$C$745,2,0),"")</f>
        <v>Administracion De La Atencion Gerontologica</v>
      </c>
      <c r="AJ1983" s="78" t="s">
        <v>517</v>
      </c>
      <c r="AK1983" s="79" t="str">
        <f>+IF(AJ1983&lt;&gt;"",VLOOKUP(AJ1983,NIVELES!$A$816:$B$892,2,0),"")</f>
        <v>NO APLICA</v>
      </c>
      <c r="AL1983" s="78" t="s">
        <v>554</v>
      </c>
      <c r="AM1983" s="78">
        <v>530101</v>
      </c>
      <c r="AN1983" s="79" t="str">
        <f>IF(AM1983&lt;&gt;"",+VLOOKUP(AM1983,NIVELES!$A$1652:$B$2466,2,0),"")</f>
        <v>Agua Potable</v>
      </c>
      <c r="AO1983" s="87">
        <v>1525</v>
      </c>
      <c r="AP1983" s="88">
        <v>2.5</v>
      </c>
      <c r="AQ1983" s="88">
        <v>2.5</v>
      </c>
      <c r="AR1983" s="88">
        <v>152</v>
      </c>
      <c r="AS1983" s="88">
        <v>152</v>
      </c>
      <c r="AT1983" s="88">
        <v>152</v>
      </c>
      <c r="AU1983" s="88">
        <v>152</v>
      </c>
      <c r="AV1983" s="88">
        <v>152</v>
      </c>
      <c r="AW1983" s="88">
        <v>152</v>
      </c>
      <c r="AX1983" s="88">
        <v>152</v>
      </c>
      <c r="AY1983" s="88">
        <v>152</v>
      </c>
      <c r="AZ1983" s="88">
        <v>152</v>
      </c>
      <c r="BA1983" s="88">
        <v>152</v>
      </c>
      <c r="BB1983" s="89">
        <f t="shared" si="119"/>
        <v>1525</v>
      </c>
      <c r="BC1983" s="90" t="str">
        <f t="shared" si="118"/>
        <v>OK</v>
      </c>
      <c r="BD1983" s="91" t="str">
        <f t="shared" si="120"/>
        <v xml:space="preserve">                  </v>
      </c>
      <c r="BE1983" s="92">
        <f t="shared" si="121"/>
        <v>12</v>
      </c>
    </row>
    <row r="1984" spans="1:57" s="74" customFormat="1" ht="50.1" customHeight="1" x14ac:dyDescent="0.2">
      <c r="A1984" s="78" t="s">
        <v>55</v>
      </c>
      <c r="B1984" s="78" t="s">
        <v>59</v>
      </c>
      <c r="C1984" s="78" t="s">
        <v>1034</v>
      </c>
      <c r="D1984" s="78" t="s">
        <v>605</v>
      </c>
      <c r="E1984" s="79" t="str">
        <f>+IF(C1984&lt;&gt;"",VLOOKUP(MID(C1984,18,5),NIVELES!$A$133:$B$213,2,0),"")</f>
        <v>MANABÍ</v>
      </c>
      <c r="F1984" s="80" t="s">
        <v>217</v>
      </c>
      <c r="G1984" s="81" t="str">
        <f>+IF(F1984&lt;&gt;"",VLOOKUP(F1984,NIVELES!$A$246:$C$464,3,0),"")</f>
        <v xml:space="preserve"> </v>
      </c>
      <c r="H1984" s="82" t="s">
        <v>1024</v>
      </c>
      <c r="I1984" s="78" t="s">
        <v>2201</v>
      </c>
      <c r="J1984" s="78" t="s">
        <v>2184</v>
      </c>
      <c r="K1984" s="78" t="s">
        <v>2185</v>
      </c>
      <c r="L1984" s="78" t="s">
        <v>2719</v>
      </c>
      <c r="M1984" s="78">
        <v>100</v>
      </c>
      <c r="N1984" s="78" t="s">
        <v>2855</v>
      </c>
      <c r="O1984" s="78" t="s">
        <v>2274</v>
      </c>
      <c r="P1984" s="82">
        <v>12</v>
      </c>
      <c r="Q1984" s="78" t="s">
        <v>2275</v>
      </c>
      <c r="R1984" s="82">
        <v>1</v>
      </c>
      <c r="S1984" s="82">
        <v>1</v>
      </c>
      <c r="T1984" s="82">
        <v>1</v>
      </c>
      <c r="U1984" s="82">
        <v>1</v>
      </c>
      <c r="V1984" s="82">
        <v>1</v>
      </c>
      <c r="W1984" s="82">
        <v>1</v>
      </c>
      <c r="X1984" s="82">
        <v>1</v>
      </c>
      <c r="Y1984" s="82">
        <v>1</v>
      </c>
      <c r="Z1984" s="82">
        <v>1</v>
      </c>
      <c r="AA1984" s="82">
        <v>1</v>
      </c>
      <c r="AB1984" s="82">
        <v>1</v>
      </c>
      <c r="AC1984" s="82">
        <v>1</v>
      </c>
      <c r="AD1984" s="85" t="str">
        <f>IF(A1984&lt;&gt;"",IF(D1984="DIRECCIÓN_DE_TRANSFERENCIAS","280 0031",VLOOKUP(C1984,NIVELES!$A$14:$B$105,2,0)),"")</f>
        <v>280 4330</v>
      </c>
      <c r="AE1984" s="86" t="s">
        <v>322</v>
      </c>
      <c r="AF1984" s="86" t="s">
        <v>545</v>
      </c>
      <c r="AG1984" s="79" t="str">
        <f>+IF(AF1984&lt;&gt;"",VLOOKUP(AF1984,NIVELES!$A$666:$B$673,2,0),"")</f>
        <v>SERVICIOS_DE_ATENCIÓN_GERONTOLÓGICA</v>
      </c>
      <c r="AH1984" s="78" t="s">
        <v>322</v>
      </c>
      <c r="AI1984" s="79" t="str">
        <f>IF(AH1984&lt;&gt;"",VLOOKUP(CONCATENATE(AG1984,AH1984),NIVELES!$B$676:$C$745,2,0),"")</f>
        <v>Administracion De La Atencion Gerontologica</v>
      </c>
      <c r="AJ1984" s="78" t="s">
        <v>517</v>
      </c>
      <c r="AK1984" s="79" t="str">
        <f>+IF(AJ1984&lt;&gt;"",VLOOKUP(AJ1984,NIVELES!$A$816:$B$892,2,0),"")</f>
        <v>NO APLICA</v>
      </c>
      <c r="AL1984" s="78" t="s">
        <v>554</v>
      </c>
      <c r="AM1984" s="78">
        <v>530104</v>
      </c>
      <c r="AN1984" s="79" t="str">
        <f>IF(AM1984&lt;&gt;"",+VLOOKUP(AM1984,NIVELES!$A$1652:$B$2466,2,0),"")</f>
        <v>Energía Eléctrica</v>
      </c>
      <c r="AO1984" s="87">
        <v>1950</v>
      </c>
      <c r="AP1984" s="88">
        <v>162.5</v>
      </c>
      <c r="AQ1984" s="88">
        <v>162.5</v>
      </c>
      <c r="AR1984" s="88">
        <v>162.5</v>
      </c>
      <c r="AS1984" s="88">
        <v>162.5</v>
      </c>
      <c r="AT1984" s="88">
        <v>162.5</v>
      </c>
      <c r="AU1984" s="88">
        <v>162.5</v>
      </c>
      <c r="AV1984" s="88">
        <v>162.5</v>
      </c>
      <c r="AW1984" s="88">
        <v>162.5</v>
      </c>
      <c r="AX1984" s="88">
        <v>162.5</v>
      </c>
      <c r="AY1984" s="88">
        <v>162.5</v>
      </c>
      <c r="AZ1984" s="88">
        <v>162.5</v>
      </c>
      <c r="BA1984" s="88">
        <v>162.5</v>
      </c>
      <c r="BB1984" s="89">
        <f t="shared" si="119"/>
        <v>1950</v>
      </c>
      <c r="BC1984" s="90" t="str">
        <f t="shared" si="118"/>
        <v>OK</v>
      </c>
      <c r="BD1984" s="91" t="str">
        <f t="shared" si="120"/>
        <v xml:space="preserve">                  </v>
      </c>
      <c r="BE1984" s="92">
        <f t="shared" si="121"/>
        <v>12</v>
      </c>
    </row>
    <row r="1985" spans="1:57" s="74" customFormat="1" ht="50.1" customHeight="1" x14ac:dyDescent="0.2">
      <c r="A1985" s="78" t="s">
        <v>55</v>
      </c>
      <c r="B1985" s="78" t="s">
        <v>59</v>
      </c>
      <c r="C1985" s="78" t="s">
        <v>1034</v>
      </c>
      <c r="D1985" s="78" t="s">
        <v>605</v>
      </c>
      <c r="E1985" s="79" t="str">
        <f>+IF(C1985&lt;&gt;"",VLOOKUP(MID(C1985,18,5),NIVELES!$A$133:$B$213,2,0),"")</f>
        <v>MANABÍ</v>
      </c>
      <c r="F1985" s="80" t="s">
        <v>217</v>
      </c>
      <c r="G1985" s="81" t="str">
        <f>+IF(F1985&lt;&gt;"",VLOOKUP(F1985,NIVELES!$A$246:$C$464,3,0),"")</f>
        <v xml:space="preserve"> </v>
      </c>
      <c r="H1985" s="82" t="s">
        <v>1024</v>
      </c>
      <c r="I1985" s="78" t="s">
        <v>2201</v>
      </c>
      <c r="J1985" s="78" t="s">
        <v>2184</v>
      </c>
      <c r="K1985" s="78" t="s">
        <v>2185</v>
      </c>
      <c r="L1985" s="78" t="s">
        <v>2719</v>
      </c>
      <c r="M1985" s="78">
        <v>100</v>
      </c>
      <c r="N1985" s="78" t="s">
        <v>2855</v>
      </c>
      <c r="O1985" s="78" t="s">
        <v>2274</v>
      </c>
      <c r="P1985" s="82">
        <v>12</v>
      </c>
      <c r="Q1985" s="78" t="s">
        <v>2275</v>
      </c>
      <c r="R1985" s="82">
        <v>1</v>
      </c>
      <c r="S1985" s="82">
        <v>1</v>
      </c>
      <c r="T1985" s="82">
        <v>1</v>
      </c>
      <c r="U1985" s="82">
        <v>1</v>
      </c>
      <c r="V1985" s="82">
        <v>1</v>
      </c>
      <c r="W1985" s="82">
        <v>1</v>
      </c>
      <c r="X1985" s="82">
        <v>1</v>
      </c>
      <c r="Y1985" s="82">
        <v>1</v>
      </c>
      <c r="Z1985" s="82">
        <v>1</v>
      </c>
      <c r="AA1985" s="82">
        <v>1</v>
      </c>
      <c r="AB1985" s="82">
        <v>1</v>
      </c>
      <c r="AC1985" s="82">
        <v>1</v>
      </c>
      <c r="AD1985" s="85" t="str">
        <f>IF(A1985&lt;&gt;"",IF(D1985="DIRECCIÓN_DE_TRANSFERENCIAS","280 0031",VLOOKUP(C1985,NIVELES!$A$14:$B$105,2,0)),"")</f>
        <v>280 4330</v>
      </c>
      <c r="AE1985" s="86" t="s">
        <v>322</v>
      </c>
      <c r="AF1985" s="86" t="s">
        <v>545</v>
      </c>
      <c r="AG1985" s="79" t="str">
        <f>+IF(AF1985&lt;&gt;"",VLOOKUP(AF1985,NIVELES!$A$666:$B$673,2,0),"")</f>
        <v>SERVICIOS_DE_ATENCIÓN_GERONTOLÓGICA</v>
      </c>
      <c r="AH1985" s="78" t="s">
        <v>322</v>
      </c>
      <c r="AI1985" s="79" t="str">
        <f>IF(AH1985&lt;&gt;"",VLOOKUP(CONCATENATE(AG1985,AH1985),NIVELES!$B$676:$C$745,2,0),"")</f>
        <v>Administracion De La Atencion Gerontologica</v>
      </c>
      <c r="AJ1985" s="78" t="s">
        <v>517</v>
      </c>
      <c r="AK1985" s="79" t="str">
        <f>+IF(AJ1985&lt;&gt;"",VLOOKUP(AJ1985,NIVELES!$A$816:$B$892,2,0),"")</f>
        <v>NO APLICA</v>
      </c>
      <c r="AL1985" s="78" t="s">
        <v>554</v>
      </c>
      <c r="AM1985" s="78">
        <v>530105</v>
      </c>
      <c r="AN1985" s="79" t="str">
        <f>IF(AM1985&lt;&gt;"",+VLOOKUP(AM1985,NIVELES!$A$1652:$B$2466,2,0),"")</f>
        <v>Telecomunicaciones</v>
      </c>
      <c r="AO1985" s="87">
        <v>2265</v>
      </c>
      <c r="AP1985" s="88">
        <v>188.75</v>
      </c>
      <c r="AQ1985" s="88">
        <v>188.75</v>
      </c>
      <c r="AR1985" s="88">
        <v>188.75</v>
      </c>
      <c r="AS1985" s="88">
        <v>188.75</v>
      </c>
      <c r="AT1985" s="88">
        <v>188.75</v>
      </c>
      <c r="AU1985" s="88">
        <v>188.75</v>
      </c>
      <c r="AV1985" s="88">
        <v>188.75</v>
      </c>
      <c r="AW1985" s="88">
        <v>188.75</v>
      </c>
      <c r="AX1985" s="88">
        <v>188.75</v>
      </c>
      <c r="AY1985" s="88">
        <v>188.75</v>
      </c>
      <c r="AZ1985" s="88">
        <v>188.75</v>
      </c>
      <c r="BA1985" s="88">
        <v>188.75</v>
      </c>
      <c r="BB1985" s="89">
        <f t="shared" si="119"/>
        <v>2265</v>
      </c>
      <c r="BC1985" s="90" t="str">
        <f t="shared" si="118"/>
        <v>OK</v>
      </c>
      <c r="BD1985" s="91" t="str">
        <f t="shared" si="120"/>
        <v xml:space="preserve">                  </v>
      </c>
      <c r="BE1985" s="92">
        <f t="shared" si="121"/>
        <v>12</v>
      </c>
    </row>
    <row r="1986" spans="1:57" s="74" customFormat="1" ht="50.1" customHeight="1" x14ac:dyDescent="0.2">
      <c r="A1986" s="78" t="s">
        <v>55</v>
      </c>
      <c r="B1986" s="78" t="s">
        <v>59</v>
      </c>
      <c r="C1986" s="78" t="s">
        <v>1034</v>
      </c>
      <c r="D1986" s="78" t="s">
        <v>605</v>
      </c>
      <c r="E1986" s="79" t="str">
        <f>+IF(C1986&lt;&gt;"",VLOOKUP(MID(C1986,18,5),NIVELES!$A$133:$B$213,2,0),"")</f>
        <v>MANABÍ</v>
      </c>
      <c r="F1986" s="80" t="s">
        <v>217</v>
      </c>
      <c r="G1986" s="81" t="str">
        <f>+IF(F1986&lt;&gt;"",VLOOKUP(F1986,NIVELES!$A$246:$C$464,3,0),"")</f>
        <v xml:space="preserve"> </v>
      </c>
      <c r="H1986" s="82" t="s">
        <v>1024</v>
      </c>
      <c r="I1986" s="78" t="s">
        <v>2201</v>
      </c>
      <c r="J1986" s="78" t="s">
        <v>2184</v>
      </c>
      <c r="K1986" s="78" t="s">
        <v>2185</v>
      </c>
      <c r="L1986" s="78" t="s">
        <v>2719</v>
      </c>
      <c r="M1986" s="78">
        <v>100</v>
      </c>
      <c r="N1986" s="78" t="s">
        <v>2855</v>
      </c>
      <c r="O1986" s="78" t="s">
        <v>2284</v>
      </c>
      <c r="P1986" s="82">
        <v>12</v>
      </c>
      <c r="Q1986" s="78" t="s">
        <v>2275</v>
      </c>
      <c r="R1986" s="82">
        <v>1</v>
      </c>
      <c r="S1986" s="82">
        <v>1</v>
      </c>
      <c r="T1986" s="82">
        <v>1</v>
      </c>
      <c r="U1986" s="82">
        <v>1</v>
      </c>
      <c r="V1986" s="82">
        <v>1</v>
      </c>
      <c r="W1986" s="82">
        <v>1</v>
      </c>
      <c r="X1986" s="82">
        <v>1</v>
      </c>
      <c r="Y1986" s="82">
        <v>1</v>
      </c>
      <c r="Z1986" s="82">
        <v>1</v>
      </c>
      <c r="AA1986" s="82">
        <v>1</v>
      </c>
      <c r="AB1986" s="82">
        <v>1</v>
      </c>
      <c r="AC1986" s="82">
        <v>1</v>
      </c>
      <c r="AD1986" s="85" t="str">
        <f>IF(A1986&lt;&gt;"",IF(D1986="DIRECCIÓN_DE_TRANSFERENCIAS","280 0031",VLOOKUP(C1986,NIVELES!$A$14:$B$105,2,0)),"")</f>
        <v>280 4330</v>
      </c>
      <c r="AE1986" s="86" t="s">
        <v>322</v>
      </c>
      <c r="AF1986" s="86" t="s">
        <v>545</v>
      </c>
      <c r="AG1986" s="79" t="str">
        <f>+IF(AF1986&lt;&gt;"",VLOOKUP(AF1986,NIVELES!$A$666:$B$673,2,0),"")</f>
        <v>SERVICIOS_DE_ATENCIÓN_GERONTOLÓGICA</v>
      </c>
      <c r="AH1986" s="78" t="s">
        <v>322</v>
      </c>
      <c r="AI1986" s="79" t="str">
        <f>IF(AH1986&lt;&gt;"",VLOOKUP(CONCATENATE(AG1986,AH1986),NIVELES!$B$676:$C$745,2,0),"")</f>
        <v>Administracion De La Atencion Gerontologica</v>
      </c>
      <c r="AJ1986" s="78" t="s">
        <v>517</v>
      </c>
      <c r="AK1986" s="79" t="str">
        <f>+IF(AJ1986&lt;&gt;"",VLOOKUP(AJ1986,NIVELES!$A$816:$B$892,2,0),"")</f>
        <v>NO APLICA</v>
      </c>
      <c r="AL1986" s="78" t="s">
        <v>554</v>
      </c>
      <c r="AM1986" s="78">
        <v>530208</v>
      </c>
      <c r="AN1986" s="79" t="str">
        <f>IF(AM1986&lt;&gt;"",+VLOOKUP(AM1986,NIVELES!$A$1652:$B$2466,2,0),"")</f>
        <v>Servicio de Seguridad y Vigilancia</v>
      </c>
      <c r="AO1986" s="87">
        <v>19930</v>
      </c>
      <c r="AP1986" s="88">
        <v>1660.8333333333333</v>
      </c>
      <c r="AQ1986" s="88">
        <v>1660.8333333333333</v>
      </c>
      <c r="AR1986" s="88">
        <v>1660.8333333333333</v>
      </c>
      <c r="AS1986" s="88">
        <v>1660.8333333333333</v>
      </c>
      <c r="AT1986" s="88">
        <v>1660.8333333333333</v>
      </c>
      <c r="AU1986" s="88">
        <v>1660.8333333333333</v>
      </c>
      <c r="AV1986" s="88">
        <v>1660.8333333333333</v>
      </c>
      <c r="AW1986" s="88">
        <v>1660.8333333333333</v>
      </c>
      <c r="AX1986" s="88">
        <v>1660.8333333333333</v>
      </c>
      <c r="AY1986" s="88">
        <v>1660.8333333333333</v>
      </c>
      <c r="AZ1986" s="88">
        <v>1660.8333333333333</v>
      </c>
      <c r="BA1986" s="88">
        <v>1660.8333333333333</v>
      </c>
      <c r="BB1986" s="89">
        <f t="shared" si="119"/>
        <v>19930</v>
      </c>
      <c r="BC1986" s="90" t="str">
        <f t="shared" si="118"/>
        <v>OK</v>
      </c>
      <c r="BD1986" s="91" t="str">
        <f t="shared" si="120"/>
        <v xml:space="preserve">                  </v>
      </c>
      <c r="BE1986" s="92">
        <f t="shared" si="121"/>
        <v>12</v>
      </c>
    </row>
    <row r="1987" spans="1:57" s="74" customFormat="1" ht="50.1" customHeight="1" x14ac:dyDescent="0.2">
      <c r="A1987" s="78" t="s">
        <v>55</v>
      </c>
      <c r="B1987" s="78" t="s">
        <v>59</v>
      </c>
      <c r="C1987" s="78" t="s">
        <v>1034</v>
      </c>
      <c r="D1987" s="78" t="s">
        <v>605</v>
      </c>
      <c r="E1987" s="79" t="str">
        <f>+IF(C1987&lt;&gt;"",VLOOKUP(MID(C1987,18,5),NIVELES!$A$133:$B$213,2,0),"")</f>
        <v>MANABÍ</v>
      </c>
      <c r="F1987" s="80" t="s">
        <v>217</v>
      </c>
      <c r="G1987" s="81" t="str">
        <f>+IF(F1987&lt;&gt;"",VLOOKUP(F1987,NIVELES!$A$246:$C$464,3,0),"")</f>
        <v xml:space="preserve"> </v>
      </c>
      <c r="H1987" s="82" t="s">
        <v>1024</v>
      </c>
      <c r="I1987" s="78" t="s">
        <v>2201</v>
      </c>
      <c r="J1987" s="78" t="s">
        <v>2184</v>
      </c>
      <c r="K1987" s="78" t="s">
        <v>2185</v>
      </c>
      <c r="L1987" s="78" t="s">
        <v>2719</v>
      </c>
      <c r="M1987" s="78">
        <v>100</v>
      </c>
      <c r="N1987" s="78" t="s">
        <v>2855</v>
      </c>
      <c r="O1987" s="78" t="s">
        <v>2285</v>
      </c>
      <c r="P1987" s="82">
        <v>12</v>
      </c>
      <c r="Q1987" s="78" t="s">
        <v>2275</v>
      </c>
      <c r="R1987" s="82">
        <v>1</v>
      </c>
      <c r="S1987" s="82">
        <v>1</v>
      </c>
      <c r="T1987" s="82">
        <v>1</v>
      </c>
      <c r="U1987" s="82">
        <v>1</v>
      </c>
      <c r="V1987" s="82">
        <v>1</v>
      </c>
      <c r="W1987" s="82">
        <v>1</v>
      </c>
      <c r="X1987" s="82">
        <v>1</v>
      </c>
      <c r="Y1987" s="82">
        <v>1</v>
      </c>
      <c r="Z1987" s="82">
        <v>1</v>
      </c>
      <c r="AA1987" s="82">
        <v>1</v>
      </c>
      <c r="AB1987" s="82">
        <v>1</v>
      </c>
      <c r="AC1987" s="82">
        <v>1</v>
      </c>
      <c r="AD1987" s="85" t="str">
        <f>IF(A1987&lt;&gt;"",IF(D1987="DIRECCIÓN_DE_TRANSFERENCIAS","280 0031",VLOOKUP(C1987,NIVELES!$A$14:$B$105,2,0)),"")</f>
        <v>280 4330</v>
      </c>
      <c r="AE1987" s="86" t="s">
        <v>322</v>
      </c>
      <c r="AF1987" s="86" t="s">
        <v>545</v>
      </c>
      <c r="AG1987" s="79" t="str">
        <f>+IF(AF1987&lt;&gt;"",VLOOKUP(AF1987,NIVELES!$A$666:$B$673,2,0),"")</f>
        <v>SERVICIOS_DE_ATENCIÓN_GERONTOLÓGICA</v>
      </c>
      <c r="AH1987" s="78" t="s">
        <v>322</v>
      </c>
      <c r="AI1987" s="79" t="str">
        <f>IF(AH1987&lt;&gt;"",VLOOKUP(CONCATENATE(AG1987,AH1987),NIVELES!$B$676:$C$745,2,0),"")</f>
        <v>Administracion De La Atencion Gerontologica</v>
      </c>
      <c r="AJ1987" s="78" t="s">
        <v>517</v>
      </c>
      <c r="AK1987" s="79" t="str">
        <f>+IF(AJ1987&lt;&gt;"",VLOOKUP(AJ1987,NIVELES!$A$816:$B$892,2,0),"")</f>
        <v>NO APLICA</v>
      </c>
      <c r="AL1987" s="78" t="s">
        <v>554</v>
      </c>
      <c r="AM1987" s="78">
        <v>530209</v>
      </c>
      <c r="AN1987" s="79" t="str">
        <f>IF(AM1987&lt;&gt;"",+VLOOKUP(AM1987,NIVELES!$A$1652:$B$2466,2,0),"")</f>
        <v>Servicios de Aseo; Lavado de Vestimenta de Trabajo; Fumigación, Desinfección y Limpieza de Instalaciones</v>
      </c>
      <c r="AO1987" s="87">
        <v>40370</v>
      </c>
      <c r="AP1987" s="88">
        <v>3364.1666666666665</v>
      </c>
      <c r="AQ1987" s="88">
        <v>3364.1666666666665</v>
      </c>
      <c r="AR1987" s="88">
        <v>3364.1666666666665</v>
      </c>
      <c r="AS1987" s="88">
        <v>3364.1666666666665</v>
      </c>
      <c r="AT1987" s="88">
        <v>3364.1666666666665</v>
      </c>
      <c r="AU1987" s="88">
        <v>3364.1666666666665</v>
      </c>
      <c r="AV1987" s="88">
        <v>3364.1666666666665</v>
      </c>
      <c r="AW1987" s="88">
        <v>3364.1666666666665</v>
      </c>
      <c r="AX1987" s="88">
        <v>3364.1666666666665</v>
      </c>
      <c r="AY1987" s="88">
        <v>3364.1666666666665</v>
      </c>
      <c r="AZ1987" s="88">
        <v>3364.1666666666665</v>
      </c>
      <c r="BA1987" s="88">
        <v>3364.1666666666665</v>
      </c>
      <c r="BB1987" s="89">
        <f t="shared" si="119"/>
        <v>40370</v>
      </c>
      <c r="BC1987" s="90" t="str">
        <f t="shared" si="118"/>
        <v>OK</v>
      </c>
      <c r="BD1987" s="91" t="str">
        <f t="shared" si="120"/>
        <v xml:space="preserve">                  </v>
      </c>
      <c r="BE1987" s="92">
        <f t="shared" si="121"/>
        <v>12</v>
      </c>
    </row>
    <row r="1988" spans="1:57" s="74" customFormat="1" ht="50.1" customHeight="1" x14ac:dyDescent="0.2">
      <c r="A1988" s="78" t="s">
        <v>55</v>
      </c>
      <c r="B1988" s="78" t="s">
        <v>59</v>
      </c>
      <c r="C1988" s="78" t="s">
        <v>1034</v>
      </c>
      <c r="D1988" s="78" t="s">
        <v>605</v>
      </c>
      <c r="E1988" s="79" t="str">
        <f>+IF(C1988&lt;&gt;"",VLOOKUP(MID(C1988,18,5),NIVELES!$A$133:$B$213,2,0),"")</f>
        <v>MANABÍ</v>
      </c>
      <c r="F1988" s="80" t="s">
        <v>217</v>
      </c>
      <c r="G1988" s="81" t="str">
        <f>+IF(F1988&lt;&gt;"",VLOOKUP(F1988,NIVELES!$A$246:$C$464,3,0),"")</f>
        <v xml:space="preserve"> </v>
      </c>
      <c r="H1988" s="82" t="s">
        <v>1024</v>
      </c>
      <c r="I1988" s="78" t="s">
        <v>2201</v>
      </c>
      <c r="J1988" s="78" t="s">
        <v>2184</v>
      </c>
      <c r="K1988" s="78" t="s">
        <v>2185</v>
      </c>
      <c r="L1988" s="78" t="s">
        <v>2719</v>
      </c>
      <c r="M1988" s="78">
        <v>100</v>
      </c>
      <c r="N1988" s="78" t="s">
        <v>2855</v>
      </c>
      <c r="O1988" s="78" t="s">
        <v>2279</v>
      </c>
      <c r="P1988" s="82">
        <v>1</v>
      </c>
      <c r="Q1988" s="78" t="s">
        <v>2275</v>
      </c>
      <c r="R1988" s="82">
        <v>0</v>
      </c>
      <c r="S1988" s="82">
        <v>0</v>
      </c>
      <c r="T1988" s="82">
        <v>0</v>
      </c>
      <c r="U1988" s="82">
        <v>0</v>
      </c>
      <c r="V1988" s="82">
        <v>1</v>
      </c>
      <c r="W1988" s="82">
        <v>0</v>
      </c>
      <c r="X1988" s="82">
        <v>0</v>
      </c>
      <c r="Y1988" s="82">
        <v>0</v>
      </c>
      <c r="Z1988" s="82">
        <v>0</v>
      </c>
      <c r="AA1988" s="82">
        <v>0</v>
      </c>
      <c r="AB1988" s="82">
        <v>0</v>
      </c>
      <c r="AC1988" s="82">
        <v>0</v>
      </c>
      <c r="AD1988" s="85" t="str">
        <f>IF(A1988&lt;&gt;"",IF(D1988="DIRECCIÓN_DE_TRANSFERENCIAS","280 0031",VLOOKUP(C1988,NIVELES!$A$14:$B$105,2,0)),"")</f>
        <v>280 4330</v>
      </c>
      <c r="AE1988" s="86" t="s">
        <v>322</v>
      </c>
      <c r="AF1988" s="86" t="s">
        <v>545</v>
      </c>
      <c r="AG1988" s="79" t="str">
        <f>+IF(AF1988&lt;&gt;"",VLOOKUP(AF1988,NIVELES!$A$666:$B$673,2,0),"")</f>
        <v>SERVICIOS_DE_ATENCIÓN_GERONTOLÓGICA</v>
      </c>
      <c r="AH1988" s="78" t="s">
        <v>322</v>
      </c>
      <c r="AI1988" s="79" t="str">
        <f>IF(AH1988&lt;&gt;"",VLOOKUP(CONCATENATE(AG1988,AH1988),NIVELES!$B$676:$C$745,2,0),"")</f>
        <v>Administracion De La Atencion Gerontologica</v>
      </c>
      <c r="AJ1988" s="78" t="s">
        <v>517</v>
      </c>
      <c r="AK1988" s="79" t="str">
        <f>+IF(AJ1988&lt;&gt;"",VLOOKUP(AJ1988,NIVELES!$A$816:$B$892,2,0),"")</f>
        <v>NO APLICA</v>
      </c>
      <c r="AL1988" s="78" t="s">
        <v>554</v>
      </c>
      <c r="AM1988" s="78">
        <v>530404</v>
      </c>
      <c r="AN1988" s="79" t="str">
        <f>IF(AM1988&lt;&gt;"",+VLOOKUP(AM1988,NIVELES!$A$1652:$B$2466,2,0),"")</f>
        <v>Maquinarias y Equipos (Instalación, Mantenimiento y Reparación)</v>
      </c>
      <c r="AO1988" s="87">
        <v>15175</v>
      </c>
      <c r="AP1988" s="88">
        <v>0</v>
      </c>
      <c r="AQ1988" s="88">
        <v>0</v>
      </c>
      <c r="AR1988" s="88">
        <v>0</v>
      </c>
      <c r="AS1988" s="88">
        <v>0</v>
      </c>
      <c r="AT1988" s="88">
        <v>15175</v>
      </c>
      <c r="AU1988" s="88">
        <v>0</v>
      </c>
      <c r="AV1988" s="88">
        <v>0</v>
      </c>
      <c r="AW1988" s="88">
        <v>0</v>
      </c>
      <c r="AX1988" s="88">
        <v>0</v>
      </c>
      <c r="AY1988" s="88">
        <v>0</v>
      </c>
      <c r="AZ1988" s="88">
        <v>0</v>
      </c>
      <c r="BA1988" s="88">
        <v>0</v>
      </c>
      <c r="BB1988" s="89">
        <f t="shared" si="119"/>
        <v>15175</v>
      </c>
      <c r="BC1988" s="90" t="str">
        <f t="shared" si="118"/>
        <v>OK</v>
      </c>
      <c r="BD1988" s="91" t="str">
        <f t="shared" si="120"/>
        <v xml:space="preserve">                  </v>
      </c>
      <c r="BE1988" s="92">
        <f t="shared" si="121"/>
        <v>1</v>
      </c>
    </row>
    <row r="1989" spans="1:57" s="74" customFormat="1" ht="50.1" customHeight="1" x14ac:dyDescent="0.2">
      <c r="A1989" s="78" t="s">
        <v>55</v>
      </c>
      <c r="B1989" s="78" t="s">
        <v>59</v>
      </c>
      <c r="C1989" s="78" t="s">
        <v>1034</v>
      </c>
      <c r="D1989" s="78" t="s">
        <v>605</v>
      </c>
      <c r="E1989" s="79" t="str">
        <f>+IF(C1989&lt;&gt;"",VLOOKUP(MID(C1989,18,5),NIVELES!$A$133:$B$213,2,0),"")</f>
        <v>MANABÍ</v>
      </c>
      <c r="F1989" s="80" t="s">
        <v>217</v>
      </c>
      <c r="G1989" s="81" t="str">
        <f>+IF(F1989&lt;&gt;"",VLOOKUP(F1989,NIVELES!$A$246:$C$464,3,0),"")</f>
        <v xml:space="preserve"> </v>
      </c>
      <c r="H1989" s="82" t="s">
        <v>1024</v>
      </c>
      <c r="I1989" s="78" t="s">
        <v>2201</v>
      </c>
      <c r="J1989" s="78" t="s">
        <v>2184</v>
      </c>
      <c r="K1989" s="78" t="s">
        <v>2185</v>
      </c>
      <c r="L1989" s="78" t="s">
        <v>2719</v>
      </c>
      <c r="M1989" s="78">
        <v>100</v>
      </c>
      <c r="N1989" s="78" t="s">
        <v>2855</v>
      </c>
      <c r="O1989" s="78" t="s">
        <v>2276</v>
      </c>
      <c r="P1989" s="82">
        <v>12</v>
      </c>
      <c r="Q1989" s="78" t="s">
        <v>2275</v>
      </c>
      <c r="R1989" s="82">
        <v>1</v>
      </c>
      <c r="S1989" s="82">
        <v>1</v>
      </c>
      <c r="T1989" s="82">
        <v>1</v>
      </c>
      <c r="U1989" s="82">
        <v>1</v>
      </c>
      <c r="V1989" s="82">
        <v>1</v>
      </c>
      <c r="W1989" s="82">
        <v>1</v>
      </c>
      <c r="X1989" s="82">
        <v>1</v>
      </c>
      <c r="Y1989" s="82">
        <v>1</v>
      </c>
      <c r="Z1989" s="82">
        <v>1</v>
      </c>
      <c r="AA1989" s="82">
        <v>1</v>
      </c>
      <c r="AB1989" s="82">
        <v>1</v>
      </c>
      <c r="AC1989" s="82">
        <v>1</v>
      </c>
      <c r="AD1989" s="85" t="str">
        <f>IF(A1989&lt;&gt;"",IF(D1989="DIRECCIÓN_DE_TRANSFERENCIAS","280 0031",VLOOKUP(C1989,NIVELES!$A$14:$B$105,2,0)),"")</f>
        <v>280 4330</v>
      </c>
      <c r="AE1989" s="86" t="s">
        <v>322</v>
      </c>
      <c r="AF1989" s="86" t="s">
        <v>545</v>
      </c>
      <c r="AG1989" s="79" t="str">
        <f>+IF(AF1989&lt;&gt;"",VLOOKUP(AF1989,NIVELES!$A$666:$B$673,2,0),"")</f>
        <v>SERVICIOS_DE_ATENCIÓN_GERONTOLÓGICA</v>
      </c>
      <c r="AH1989" s="78" t="s">
        <v>322</v>
      </c>
      <c r="AI1989" s="79" t="str">
        <f>IF(AH1989&lt;&gt;"",VLOOKUP(CONCATENATE(AG1989,AH1989),NIVELES!$B$676:$C$745,2,0),"")</f>
        <v>Administracion De La Atencion Gerontologica</v>
      </c>
      <c r="AJ1989" s="78" t="s">
        <v>517</v>
      </c>
      <c r="AK1989" s="79" t="str">
        <f>+IF(AJ1989&lt;&gt;"",VLOOKUP(AJ1989,NIVELES!$A$816:$B$892,2,0),"")</f>
        <v>NO APLICA</v>
      </c>
      <c r="AL1989" s="78" t="s">
        <v>554</v>
      </c>
      <c r="AM1989" s="78">
        <v>530801</v>
      </c>
      <c r="AN1989" s="79" t="str">
        <f>IF(AM1989&lt;&gt;"",+VLOOKUP(AM1989,NIVELES!$A$1652:$B$2466,2,0),"")</f>
        <v>Alimentos y Bebidas</v>
      </c>
      <c r="AO1989" s="87">
        <v>67610</v>
      </c>
      <c r="AP1989" s="88">
        <v>5634.166666666667</v>
      </c>
      <c r="AQ1989" s="88">
        <v>5634.166666666667</v>
      </c>
      <c r="AR1989" s="88">
        <v>5634.166666666667</v>
      </c>
      <c r="AS1989" s="88">
        <v>5634.166666666667</v>
      </c>
      <c r="AT1989" s="88">
        <v>5634.166666666667</v>
      </c>
      <c r="AU1989" s="88">
        <v>5634.166666666667</v>
      </c>
      <c r="AV1989" s="88">
        <v>5634.166666666667</v>
      </c>
      <c r="AW1989" s="88">
        <v>5634.166666666667</v>
      </c>
      <c r="AX1989" s="88">
        <v>5634.166666666667</v>
      </c>
      <c r="AY1989" s="88">
        <v>5634.166666666667</v>
      </c>
      <c r="AZ1989" s="88">
        <v>5634.166666666667</v>
      </c>
      <c r="BA1989" s="88">
        <v>5634.166666666667</v>
      </c>
      <c r="BB1989" s="89">
        <f t="shared" si="119"/>
        <v>67609.999999999985</v>
      </c>
      <c r="BC1989" s="90" t="str">
        <f t="shared" si="118"/>
        <v>OK</v>
      </c>
      <c r="BD1989" s="91" t="str">
        <f t="shared" si="120"/>
        <v xml:space="preserve">                  </v>
      </c>
      <c r="BE1989" s="92">
        <f t="shared" si="121"/>
        <v>12</v>
      </c>
    </row>
    <row r="1990" spans="1:57" s="74" customFormat="1" ht="50.1" customHeight="1" x14ac:dyDescent="0.2">
      <c r="A1990" s="78" t="s">
        <v>55</v>
      </c>
      <c r="B1990" s="78" t="s">
        <v>59</v>
      </c>
      <c r="C1990" s="78" t="s">
        <v>1034</v>
      </c>
      <c r="D1990" s="78" t="s">
        <v>605</v>
      </c>
      <c r="E1990" s="79" t="str">
        <f>+IF(C1990&lt;&gt;"",VLOOKUP(MID(C1990,18,5),NIVELES!$A$133:$B$213,2,0),"")</f>
        <v>MANABÍ</v>
      </c>
      <c r="F1990" s="80" t="s">
        <v>217</v>
      </c>
      <c r="G1990" s="81" t="str">
        <f>+IF(F1990&lt;&gt;"",VLOOKUP(F1990,NIVELES!$A$246:$C$464,3,0),"")</f>
        <v xml:space="preserve"> </v>
      </c>
      <c r="H1990" s="82" t="s">
        <v>1024</v>
      </c>
      <c r="I1990" s="78" t="s">
        <v>2201</v>
      </c>
      <c r="J1990" s="78" t="s">
        <v>2184</v>
      </c>
      <c r="K1990" s="78" t="s">
        <v>2185</v>
      </c>
      <c r="L1990" s="78" t="s">
        <v>2719</v>
      </c>
      <c r="M1990" s="78">
        <v>100</v>
      </c>
      <c r="N1990" s="78" t="s">
        <v>2855</v>
      </c>
      <c r="O1990" s="78" t="s">
        <v>2288</v>
      </c>
      <c r="P1990" s="82">
        <v>1</v>
      </c>
      <c r="Q1990" s="78" t="s">
        <v>2275</v>
      </c>
      <c r="R1990" s="82">
        <v>0</v>
      </c>
      <c r="S1990" s="82">
        <v>0</v>
      </c>
      <c r="T1990" s="82">
        <v>0</v>
      </c>
      <c r="U1990" s="82">
        <v>1</v>
      </c>
      <c r="V1990" s="82">
        <v>0</v>
      </c>
      <c r="W1990" s="82">
        <v>0</v>
      </c>
      <c r="X1990" s="82">
        <v>0</v>
      </c>
      <c r="Y1990" s="82">
        <v>0</v>
      </c>
      <c r="Z1990" s="82">
        <v>0</v>
      </c>
      <c r="AA1990" s="82">
        <v>0</v>
      </c>
      <c r="AB1990" s="82">
        <v>0</v>
      </c>
      <c r="AC1990" s="82">
        <v>0</v>
      </c>
      <c r="AD1990" s="85" t="str">
        <f>IF(A1990&lt;&gt;"",IF(D1990="DIRECCIÓN_DE_TRANSFERENCIAS","280 0031",VLOOKUP(C1990,NIVELES!$A$14:$B$105,2,0)),"")</f>
        <v>280 4330</v>
      </c>
      <c r="AE1990" s="86" t="s">
        <v>322</v>
      </c>
      <c r="AF1990" s="86" t="s">
        <v>545</v>
      </c>
      <c r="AG1990" s="79" t="str">
        <f>+IF(AF1990&lt;&gt;"",VLOOKUP(AF1990,NIVELES!$A$666:$B$673,2,0),"")</f>
        <v>SERVICIOS_DE_ATENCIÓN_GERONTOLÓGICA</v>
      </c>
      <c r="AH1990" s="78" t="s">
        <v>322</v>
      </c>
      <c r="AI1990" s="79" t="str">
        <f>IF(AH1990&lt;&gt;"",VLOOKUP(CONCATENATE(AG1990,AH1990),NIVELES!$B$676:$C$745,2,0),"")</f>
        <v>Administracion De La Atencion Gerontologica</v>
      </c>
      <c r="AJ1990" s="78" t="s">
        <v>517</v>
      </c>
      <c r="AK1990" s="79" t="str">
        <f>+IF(AJ1990&lt;&gt;"",VLOOKUP(AJ1990,NIVELES!$A$816:$B$892,2,0),"")</f>
        <v>NO APLICA</v>
      </c>
      <c r="AL1990" s="78" t="s">
        <v>554</v>
      </c>
      <c r="AM1990" s="78">
        <v>530802</v>
      </c>
      <c r="AN1990" s="79" t="str">
        <f>IF(AM1990&lt;&gt;"",+VLOOKUP(AM1990,NIVELES!$A$1652:$B$2466,2,0),"")</f>
        <v>Vestuario, Lencería, Prendas de Protección; y, Accesorios para Uniformes Militares y Policiales; y, Carpas</v>
      </c>
      <c r="AO1990" s="87">
        <v>5000</v>
      </c>
      <c r="AP1990" s="88">
        <v>0</v>
      </c>
      <c r="AQ1990" s="88">
        <v>0</v>
      </c>
      <c r="AR1990" s="88">
        <v>0</v>
      </c>
      <c r="AS1990" s="88">
        <v>5000</v>
      </c>
      <c r="AT1990" s="88">
        <v>0</v>
      </c>
      <c r="AU1990" s="88">
        <v>0</v>
      </c>
      <c r="AV1990" s="88">
        <v>0</v>
      </c>
      <c r="AW1990" s="88">
        <v>0</v>
      </c>
      <c r="AX1990" s="88">
        <v>0</v>
      </c>
      <c r="AY1990" s="88">
        <v>0</v>
      </c>
      <c r="AZ1990" s="88">
        <v>0</v>
      </c>
      <c r="BA1990" s="88">
        <v>0</v>
      </c>
      <c r="BB1990" s="89">
        <f t="shared" si="119"/>
        <v>5000</v>
      </c>
      <c r="BC1990" s="90" t="str">
        <f t="shared" si="118"/>
        <v>OK</v>
      </c>
      <c r="BD1990" s="91" t="str">
        <f t="shared" si="120"/>
        <v xml:space="preserve">                  </v>
      </c>
      <c r="BE1990" s="92">
        <f t="shared" si="121"/>
        <v>1</v>
      </c>
    </row>
    <row r="1991" spans="1:57" s="74" customFormat="1" ht="50.1" customHeight="1" x14ac:dyDescent="0.2">
      <c r="A1991" s="78" t="s">
        <v>55</v>
      </c>
      <c r="B1991" s="78" t="s">
        <v>59</v>
      </c>
      <c r="C1991" s="78" t="s">
        <v>1034</v>
      </c>
      <c r="D1991" s="78" t="s">
        <v>605</v>
      </c>
      <c r="E1991" s="79" t="str">
        <f>+IF(C1991&lt;&gt;"",VLOOKUP(MID(C1991,18,5),NIVELES!$A$133:$B$213,2,0),"")</f>
        <v>MANABÍ</v>
      </c>
      <c r="F1991" s="80" t="s">
        <v>217</v>
      </c>
      <c r="G1991" s="81" t="str">
        <f>+IF(F1991&lt;&gt;"",VLOOKUP(F1991,NIVELES!$A$246:$C$464,3,0),"")</f>
        <v xml:space="preserve"> </v>
      </c>
      <c r="H1991" s="82" t="s">
        <v>1024</v>
      </c>
      <c r="I1991" s="78" t="s">
        <v>2201</v>
      </c>
      <c r="J1991" s="78" t="s">
        <v>2184</v>
      </c>
      <c r="K1991" s="78" t="s">
        <v>2185</v>
      </c>
      <c r="L1991" s="78" t="s">
        <v>2719</v>
      </c>
      <c r="M1991" s="78">
        <v>100</v>
      </c>
      <c r="N1991" s="78" t="s">
        <v>2855</v>
      </c>
      <c r="O1991" s="78" t="s">
        <v>2281</v>
      </c>
      <c r="P1991" s="82">
        <v>1</v>
      </c>
      <c r="Q1991" s="78" t="s">
        <v>2275</v>
      </c>
      <c r="R1991" s="82">
        <v>0</v>
      </c>
      <c r="S1991" s="82">
        <v>0</v>
      </c>
      <c r="T1991" s="82">
        <v>0</v>
      </c>
      <c r="U1991" s="82">
        <v>1</v>
      </c>
      <c r="V1991" s="82">
        <v>0</v>
      </c>
      <c r="W1991" s="82">
        <v>0</v>
      </c>
      <c r="X1991" s="82">
        <v>0</v>
      </c>
      <c r="Y1991" s="82">
        <v>0</v>
      </c>
      <c r="Z1991" s="82">
        <v>0</v>
      </c>
      <c r="AA1991" s="82">
        <v>0</v>
      </c>
      <c r="AB1991" s="82">
        <v>0</v>
      </c>
      <c r="AC1991" s="82">
        <v>0</v>
      </c>
      <c r="AD1991" s="85" t="str">
        <f>IF(A1991&lt;&gt;"",IF(D1991="DIRECCIÓN_DE_TRANSFERENCIAS","280 0031",VLOOKUP(C1991,NIVELES!$A$14:$B$105,2,0)),"")</f>
        <v>280 4330</v>
      </c>
      <c r="AE1991" s="86" t="s">
        <v>322</v>
      </c>
      <c r="AF1991" s="86" t="s">
        <v>545</v>
      </c>
      <c r="AG1991" s="79" t="str">
        <f>+IF(AF1991&lt;&gt;"",VLOOKUP(AF1991,NIVELES!$A$666:$B$673,2,0),"")</f>
        <v>SERVICIOS_DE_ATENCIÓN_GERONTOLÓGICA</v>
      </c>
      <c r="AH1991" s="78" t="s">
        <v>322</v>
      </c>
      <c r="AI1991" s="79" t="str">
        <f>IF(AH1991&lt;&gt;"",VLOOKUP(CONCATENATE(AG1991,AH1991),NIVELES!$B$676:$C$745,2,0),"")</f>
        <v>Administracion De La Atencion Gerontologica</v>
      </c>
      <c r="AJ1991" s="78" t="s">
        <v>517</v>
      </c>
      <c r="AK1991" s="79" t="str">
        <f>+IF(AJ1991&lt;&gt;"",VLOOKUP(AJ1991,NIVELES!$A$816:$B$892,2,0),"")</f>
        <v>NO APLICA</v>
      </c>
      <c r="AL1991" s="78" t="s">
        <v>554</v>
      </c>
      <c r="AM1991" s="78">
        <v>530804</v>
      </c>
      <c r="AN1991" s="79" t="str">
        <f>IF(AM1991&lt;&gt;"",+VLOOKUP(AM1991,NIVELES!$A$1652:$B$2466,2,0),"")</f>
        <v>Materiales de Oficina</v>
      </c>
      <c r="AO1991" s="87">
        <v>1500</v>
      </c>
      <c r="AP1991" s="88">
        <v>0</v>
      </c>
      <c r="AQ1991" s="88">
        <v>0</v>
      </c>
      <c r="AR1991" s="88">
        <v>0</v>
      </c>
      <c r="AS1991" s="88">
        <v>1500</v>
      </c>
      <c r="AT1991" s="88">
        <v>0</v>
      </c>
      <c r="AU1991" s="88">
        <v>0</v>
      </c>
      <c r="AV1991" s="88">
        <v>0</v>
      </c>
      <c r="AW1991" s="88">
        <v>0</v>
      </c>
      <c r="AX1991" s="88">
        <v>0</v>
      </c>
      <c r="AY1991" s="88">
        <v>0</v>
      </c>
      <c r="AZ1991" s="88">
        <v>0</v>
      </c>
      <c r="BA1991" s="88">
        <v>0</v>
      </c>
      <c r="BB1991" s="89">
        <f t="shared" si="119"/>
        <v>1500</v>
      </c>
      <c r="BC1991" s="90" t="str">
        <f t="shared" ref="BC1991:BC2054" si="122">IF(A1991&lt;&gt;"",IF(AO1991&lt;&gt;"",IF(AO1991=BB1991,"OK",AO1991-BB1991),IF(AND(AO1991="",BB1991=""),"",AO1991-BB1991))," ")</f>
        <v>OK</v>
      </c>
      <c r="BD1991" s="91" t="str">
        <f t="shared" si="120"/>
        <v xml:space="preserve">                  </v>
      </c>
      <c r="BE1991" s="92">
        <f t="shared" si="121"/>
        <v>1</v>
      </c>
    </row>
    <row r="1992" spans="1:57" s="74" customFormat="1" ht="50.1" customHeight="1" x14ac:dyDescent="0.2">
      <c r="A1992" s="78" t="s">
        <v>55</v>
      </c>
      <c r="B1992" s="78" t="s">
        <v>59</v>
      </c>
      <c r="C1992" s="78" t="s">
        <v>1034</v>
      </c>
      <c r="D1992" s="78" t="s">
        <v>605</v>
      </c>
      <c r="E1992" s="79" t="str">
        <f>+IF(C1992&lt;&gt;"",VLOOKUP(MID(C1992,18,5),NIVELES!$A$133:$B$213,2,0),"")</f>
        <v>MANABÍ</v>
      </c>
      <c r="F1992" s="80" t="s">
        <v>217</v>
      </c>
      <c r="G1992" s="81" t="str">
        <f>+IF(F1992&lt;&gt;"",VLOOKUP(F1992,NIVELES!$A$246:$C$464,3,0),"")</f>
        <v xml:space="preserve"> </v>
      </c>
      <c r="H1992" s="82" t="s">
        <v>1024</v>
      </c>
      <c r="I1992" s="78" t="s">
        <v>2201</v>
      </c>
      <c r="J1992" s="78" t="s">
        <v>2184</v>
      </c>
      <c r="K1992" s="78" t="s">
        <v>2185</v>
      </c>
      <c r="L1992" s="78" t="s">
        <v>2719</v>
      </c>
      <c r="M1992" s="78">
        <v>100</v>
      </c>
      <c r="N1992" s="78" t="s">
        <v>2855</v>
      </c>
      <c r="O1992" s="78" t="s">
        <v>2280</v>
      </c>
      <c r="P1992" s="82">
        <v>1</v>
      </c>
      <c r="Q1992" s="78" t="s">
        <v>2275</v>
      </c>
      <c r="R1992" s="82">
        <v>0</v>
      </c>
      <c r="S1992" s="82">
        <v>0</v>
      </c>
      <c r="T1992" s="82">
        <v>1</v>
      </c>
      <c r="U1992" s="82">
        <v>0</v>
      </c>
      <c r="V1992" s="82">
        <v>0</v>
      </c>
      <c r="W1992" s="82">
        <v>0</v>
      </c>
      <c r="X1992" s="82">
        <v>0</v>
      </c>
      <c r="Y1992" s="82">
        <v>0</v>
      </c>
      <c r="Z1992" s="82">
        <v>0</v>
      </c>
      <c r="AA1992" s="82">
        <v>0</v>
      </c>
      <c r="AB1992" s="82">
        <v>0</v>
      </c>
      <c r="AC1992" s="82">
        <v>0</v>
      </c>
      <c r="AD1992" s="85" t="str">
        <f>IF(A1992&lt;&gt;"",IF(D1992="DIRECCIÓN_DE_TRANSFERENCIAS","280 0031",VLOOKUP(C1992,NIVELES!$A$14:$B$105,2,0)),"")</f>
        <v>280 4330</v>
      </c>
      <c r="AE1992" s="86" t="s">
        <v>322</v>
      </c>
      <c r="AF1992" s="86" t="s">
        <v>545</v>
      </c>
      <c r="AG1992" s="79" t="str">
        <f>+IF(AF1992&lt;&gt;"",VLOOKUP(AF1992,NIVELES!$A$666:$B$673,2,0),"")</f>
        <v>SERVICIOS_DE_ATENCIÓN_GERONTOLÓGICA</v>
      </c>
      <c r="AH1992" s="78" t="s">
        <v>322</v>
      </c>
      <c r="AI1992" s="79" t="str">
        <f>IF(AH1992&lt;&gt;"",VLOOKUP(CONCATENATE(AG1992,AH1992),NIVELES!$B$676:$C$745,2,0),"")</f>
        <v>Administracion De La Atencion Gerontologica</v>
      </c>
      <c r="AJ1992" s="78" t="s">
        <v>517</v>
      </c>
      <c r="AK1992" s="79" t="str">
        <f>+IF(AJ1992&lt;&gt;"",VLOOKUP(AJ1992,NIVELES!$A$816:$B$892,2,0),"")</f>
        <v>NO APLICA</v>
      </c>
      <c r="AL1992" s="78" t="s">
        <v>554</v>
      </c>
      <c r="AM1992" s="78">
        <v>530805</v>
      </c>
      <c r="AN1992" s="79" t="str">
        <f>IF(AM1992&lt;&gt;"",+VLOOKUP(AM1992,NIVELES!$A$1652:$B$2466,2,0),"")</f>
        <v>Materiales de Aseo</v>
      </c>
      <c r="AO1992" s="87">
        <v>8825</v>
      </c>
      <c r="AP1992" s="88">
        <v>0</v>
      </c>
      <c r="AQ1992" s="88">
        <v>0</v>
      </c>
      <c r="AR1992" s="88">
        <v>8825</v>
      </c>
      <c r="AS1992" s="88">
        <v>0</v>
      </c>
      <c r="AT1992" s="88">
        <v>0</v>
      </c>
      <c r="AU1992" s="88">
        <v>0</v>
      </c>
      <c r="AV1992" s="88">
        <v>0</v>
      </c>
      <c r="AW1992" s="88">
        <v>0</v>
      </c>
      <c r="AX1992" s="88">
        <v>0</v>
      </c>
      <c r="AY1992" s="88">
        <v>0</v>
      </c>
      <c r="AZ1992" s="88">
        <v>0</v>
      </c>
      <c r="BA1992" s="88">
        <v>0</v>
      </c>
      <c r="BB1992" s="89">
        <f t="shared" ref="BB1992:BB2055" si="123">SUBTOTAL(9,AP1992:BA1992)</f>
        <v>8825</v>
      </c>
      <c r="BC1992" s="90" t="str">
        <f t="shared" si="122"/>
        <v>OK</v>
      </c>
      <c r="BD1992" s="91" t="str">
        <f t="shared" ref="BD1992:BD2055" si="124">IF(A1992&lt;&gt;"",IF(A1992="","Escoger Nivel 0",)&amp;" "&amp;(IF(B1992="","Escoger Nivel  1",)&amp;" "&amp;(IF(C1992="","Escoger Nivel 2",)&amp;" "&amp;(IF(D1992="","Escoger Nivel 3",)&amp;" "&amp;(IF(F1992="","Escoger Cantón",)&amp;" "&amp;(IF(I1992="","Escoger Obj. Estratégico Institucional N1",)&amp;" "&amp;(IF(J1992="","Escoger Obj. Especifico N2",)&amp;" "&amp;(IF(K1992="","Escoger Obj. Operativo N4",)&amp;" "&amp;(IF(L1992=""," Llenar Modalidad de Servicio ",)&amp;""&amp;(IF(M1992=""," Llenar Meta de Cobertura ",)&amp;" "&amp;(IF(N1992="","Llenar Indicador",)&amp;" "&amp;(IF(O1992="","Llenar Actividad PAPP",)&amp;" "&amp;(IF(P1992="","Llenar Metas",)&amp;" "&amp;(IF(Q1992="","Llenar Indicador",)&amp;" "&amp;(IF(AF1992="","Escoger Nro. programa",)&amp;" "&amp;(IF(AH1992="","Escoger Nro. Actividad e-Sigef",)&amp;" "&amp;(IF(AK1992="","Escoger direccionamiento de gasto",)&amp;" "&amp;(IF(AL1992="","Escoger Grupo de Gasto",)&amp;" "&amp;(IF(AM1992="","Escoger Item Presupuestario",)&amp;" "&amp;(IF(AO1992="","Llenar valor de actividad",))))))))))))))))))))," ")</f>
        <v xml:space="preserve">                  </v>
      </c>
      <c r="BE1992" s="92">
        <f t="shared" si="121"/>
        <v>1</v>
      </c>
    </row>
    <row r="1993" spans="1:57" s="74" customFormat="1" ht="50.1" customHeight="1" x14ac:dyDescent="0.2">
      <c r="A1993" s="78" t="s">
        <v>55</v>
      </c>
      <c r="B1993" s="78" t="s">
        <v>59</v>
      </c>
      <c r="C1993" s="78" t="s">
        <v>1034</v>
      </c>
      <c r="D1993" s="78" t="s">
        <v>605</v>
      </c>
      <c r="E1993" s="79" t="str">
        <f>+IF(C1993&lt;&gt;"",VLOOKUP(MID(C1993,18,5),NIVELES!$A$133:$B$213,2,0),"")</f>
        <v>MANABÍ</v>
      </c>
      <c r="F1993" s="80" t="s">
        <v>217</v>
      </c>
      <c r="G1993" s="81" t="str">
        <f>+IF(F1993&lt;&gt;"",VLOOKUP(F1993,NIVELES!$A$246:$C$464,3,0),"")</f>
        <v xml:space="preserve"> </v>
      </c>
      <c r="H1993" s="82" t="s">
        <v>1024</v>
      </c>
      <c r="I1993" s="78" t="s">
        <v>2201</v>
      </c>
      <c r="J1993" s="78" t="s">
        <v>2184</v>
      </c>
      <c r="K1993" s="78" t="s">
        <v>2185</v>
      </c>
      <c r="L1993" s="78" t="s">
        <v>2856</v>
      </c>
      <c r="M1993" s="78">
        <v>100</v>
      </c>
      <c r="N1993" s="78" t="s">
        <v>2855</v>
      </c>
      <c r="O1993" s="78" t="s">
        <v>2283</v>
      </c>
      <c r="P1993" s="82">
        <v>1</v>
      </c>
      <c r="Q1993" s="78" t="s">
        <v>2275</v>
      </c>
      <c r="R1993" s="82">
        <v>0</v>
      </c>
      <c r="S1993" s="82">
        <v>0</v>
      </c>
      <c r="T1993" s="82">
        <v>1</v>
      </c>
      <c r="U1993" s="82">
        <v>0</v>
      </c>
      <c r="V1993" s="82">
        <v>0</v>
      </c>
      <c r="W1993" s="82">
        <v>0</v>
      </c>
      <c r="X1993" s="82">
        <v>0</v>
      </c>
      <c r="Y1993" s="82">
        <v>0</v>
      </c>
      <c r="Z1993" s="82">
        <v>0</v>
      </c>
      <c r="AA1993" s="82">
        <v>0</v>
      </c>
      <c r="AB1993" s="82">
        <v>0</v>
      </c>
      <c r="AC1993" s="82">
        <v>0</v>
      </c>
      <c r="AD1993" s="85" t="str">
        <f>IF(A1993&lt;&gt;"",IF(D1993="DIRECCIÓN_DE_TRANSFERENCIAS","280 0031",VLOOKUP(C1993,NIVELES!$A$14:$B$105,2,0)),"")</f>
        <v>280 4330</v>
      </c>
      <c r="AE1993" s="86" t="s">
        <v>322</v>
      </c>
      <c r="AF1993" s="86" t="s">
        <v>545</v>
      </c>
      <c r="AG1993" s="79" t="str">
        <f>+IF(AF1993&lt;&gt;"",VLOOKUP(AF1993,NIVELES!$A$666:$B$673,2,0),"")</f>
        <v>SERVICIOS_DE_ATENCIÓN_GERONTOLÓGICA</v>
      </c>
      <c r="AH1993" s="78" t="s">
        <v>322</v>
      </c>
      <c r="AI1993" s="79" t="str">
        <f>IF(AH1993&lt;&gt;"",VLOOKUP(CONCATENATE(AG1993,AH1993),NIVELES!$B$676:$C$745,2,0),"")</f>
        <v>Administracion De La Atencion Gerontologica</v>
      </c>
      <c r="AJ1993" s="78" t="s">
        <v>517</v>
      </c>
      <c r="AK1993" s="79" t="str">
        <f>+IF(AJ1993&lt;&gt;"",VLOOKUP(AJ1993,NIVELES!$A$816:$B$892,2,0),"")</f>
        <v>NO APLICA</v>
      </c>
      <c r="AL1993" s="78" t="s">
        <v>554</v>
      </c>
      <c r="AM1993" s="78">
        <v>530809</v>
      </c>
      <c r="AN1993" s="79" t="str">
        <f>IF(AM1993&lt;&gt;"",+VLOOKUP(AM1993,NIVELES!$A$1652:$B$2466,2,0),"")</f>
        <v>Medicamentos</v>
      </c>
      <c r="AO1993" s="87">
        <v>6795</v>
      </c>
      <c r="AP1993" s="88">
        <v>0</v>
      </c>
      <c r="AQ1993" s="88">
        <v>0</v>
      </c>
      <c r="AR1993" s="88">
        <v>0</v>
      </c>
      <c r="AS1993" s="88">
        <v>6795</v>
      </c>
      <c r="AT1993" s="88">
        <v>0</v>
      </c>
      <c r="AU1993" s="88">
        <v>0</v>
      </c>
      <c r="AV1993" s="88">
        <v>0</v>
      </c>
      <c r="AW1993" s="88">
        <v>0</v>
      </c>
      <c r="AX1993" s="88">
        <v>0</v>
      </c>
      <c r="AY1993" s="88">
        <v>0</v>
      </c>
      <c r="AZ1993" s="88">
        <v>0</v>
      </c>
      <c r="BA1993" s="88">
        <v>0</v>
      </c>
      <c r="BB1993" s="89">
        <f t="shared" si="123"/>
        <v>6795</v>
      </c>
      <c r="BC1993" s="90" t="str">
        <f t="shared" si="122"/>
        <v>OK</v>
      </c>
      <c r="BD1993" s="91" t="str">
        <f t="shared" si="124"/>
        <v xml:space="preserve">                  </v>
      </c>
      <c r="BE1993" s="92">
        <f t="shared" ref="BE1993:BE2056" si="125">SUBTOTAL(9,R1993:AC1993)</f>
        <v>1</v>
      </c>
    </row>
    <row r="1994" spans="1:57" s="74" customFormat="1" ht="50.1" customHeight="1" x14ac:dyDescent="0.2">
      <c r="A1994" s="78" t="s">
        <v>55</v>
      </c>
      <c r="B1994" s="78" t="s">
        <v>59</v>
      </c>
      <c r="C1994" s="78" t="s">
        <v>1034</v>
      </c>
      <c r="D1994" s="78" t="s">
        <v>605</v>
      </c>
      <c r="E1994" s="79" t="str">
        <f>+IF(C1994&lt;&gt;"",VLOOKUP(MID(C1994,18,5),NIVELES!$A$133:$B$213,2,0),"")</f>
        <v>MANABÍ</v>
      </c>
      <c r="F1994" s="80" t="s">
        <v>217</v>
      </c>
      <c r="G1994" s="81" t="str">
        <f>+IF(F1994&lt;&gt;"",VLOOKUP(F1994,NIVELES!$A$246:$C$464,3,0),"")</f>
        <v xml:space="preserve"> </v>
      </c>
      <c r="H1994" s="82" t="s">
        <v>1024</v>
      </c>
      <c r="I1994" s="78" t="s">
        <v>2201</v>
      </c>
      <c r="J1994" s="78" t="s">
        <v>2184</v>
      </c>
      <c r="K1994" s="78" t="s">
        <v>2185</v>
      </c>
      <c r="L1994" s="78" t="s">
        <v>2856</v>
      </c>
      <c r="M1994" s="78">
        <v>100</v>
      </c>
      <c r="N1994" s="78" t="s">
        <v>2855</v>
      </c>
      <c r="O1994" s="78" t="s">
        <v>2282</v>
      </c>
      <c r="P1994" s="82">
        <v>1</v>
      </c>
      <c r="Q1994" s="78" t="s">
        <v>2275</v>
      </c>
      <c r="R1994" s="82">
        <v>0</v>
      </c>
      <c r="S1994" s="82">
        <v>0</v>
      </c>
      <c r="T1994" s="82">
        <v>1</v>
      </c>
      <c r="U1994" s="82">
        <v>0</v>
      </c>
      <c r="V1994" s="82">
        <v>0</v>
      </c>
      <c r="W1994" s="82">
        <v>0</v>
      </c>
      <c r="X1994" s="82">
        <v>0</v>
      </c>
      <c r="Y1994" s="82">
        <v>0</v>
      </c>
      <c r="Z1994" s="82">
        <v>0</v>
      </c>
      <c r="AA1994" s="82">
        <v>0</v>
      </c>
      <c r="AB1994" s="82">
        <v>0</v>
      </c>
      <c r="AC1994" s="82">
        <v>0</v>
      </c>
      <c r="AD1994" s="85" t="str">
        <f>IF(A1994&lt;&gt;"",IF(D1994="DIRECCIÓN_DE_TRANSFERENCIAS","280 0031",VLOOKUP(C1994,NIVELES!$A$14:$B$105,2,0)),"")</f>
        <v>280 4330</v>
      </c>
      <c r="AE1994" s="86" t="s">
        <v>322</v>
      </c>
      <c r="AF1994" s="86" t="s">
        <v>545</v>
      </c>
      <c r="AG1994" s="79" t="str">
        <f>+IF(AF1994&lt;&gt;"",VLOOKUP(AF1994,NIVELES!$A$666:$B$673,2,0),"")</f>
        <v>SERVICIOS_DE_ATENCIÓN_GERONTOLÓGICA</v>
      </c>
      <c r="AH1994" s="78" t="s">
        <v>322</v>
      </c>
      <c r="AI1994" s="79" t="str">
        <f>IF(AH1994&lt;&gt;"",VLOOKUP(CONCATENATE(AG1994,AH1994),NIVELES!$B$676:$C$745,2,0),"")</f>
        <v>Administracion De La Atencion Gerontologica</v>
      </c>
      <c r="AJ1994" s="78" t="s">
        <v>517</v>
      </c>
      <c r="AK1994" s="79" t="str">
        <f>+IF(AJ1994&lt;&gt;"",VLOOKUP(AJ1994,NIVELES!$A$816:$B$892,2,0),"")</f>
        <v>NO APLICA</v>
      </c>
      <c r="AL1994" s="78" t="s">
        <v>554</v>
      </c>
      <c r="AM1994" s="78">
        <v>530812</v>
      </c>
      <c r="AN1994" s="79" t="str">
        <f>IF(AM1994&lt;&gt;"",+VLOOKUP(AM1994,NIVELES!$A$1652:$B$2466,2,0),"")</f>
        <v>Materiales Didácticos</v>
      </c>
      <c r="AO1994" s="87">
        <v>4045</v>
      </c>
      <c r="AP1994" s="88">
        <v>0</v>
      </c>
      <c r="AQ1994" s="88">
        <v>0</v>
      </c>
      <c r="AR1994" s="88">
        <v>0</v>
      </c>
      <c r="AS1994" s="88">
        <v>4045</v>
      </c>
      <c r="AT1994" s="88">
        <v>0</v>
      </c>
      <c r="AU1994" s="88">
        <v>0</v>
      </c>
      <c r="AV1994" s="88">
        <v>0</v>
      </c>
      <c r="AW1994" s="88">
        <v>0</v>
      </c>
      <c r="AX1994" s="88">
        <v>0</v>
      </c>
      <c r="AY1994" s="88">
        <v>0</v>
      </c>
      <c r="AZ1994" s="88">
        <v>0</v>
      </c>
      <c r="BA1994" s="88">
        <v>0</v>
      </c>
      <c r="BB1994" s="89">
        <f t="shared" si="123"/>
        <v>4045</v>
      </c>
      <c r="BC1994" s="90" t="str">
        <f t="shared" si="122"/>
        <v>OK</v>
      </c>
      <c r="BD1994" s="91" t="str">
        <f t="shared" si="124"/>
        <v xml:space="preserve">                  </v>
      </c>
      <c r="BE1994" s="92">
        <f t="shared" si="125"/>
        <v>1</v>
      </c>
    </row>
    <row r="1995" spans="1:57" s="74" customFormat="1" ht="50.1" customHeight="1" x14ac:dyDescent="0.2">
      <c r="A1995" s="78" t="s">
        <v>55</v>
      </c>
      <c r="B1995" s="78" t="s">
        <v>59</v>
      </c>
      <c r="C1995" s="78" t="s">
        <v>1034</v>
      </c>
      <c r="D1995" s="78" t="s">
        <v>605</v>
      </c>
      <c r="E1995" s="79" t="str">
        <f>+IF(C1995&lt;&gt;"",VLOOKUP(MID(C1995,18,5),NIVELES!$A$133:$B$213,2,0),"")</f>
        <v>MANABÍ</v>
      </c>
      <c r="F1995" s="80" t="s">
        <v>217</v>
      </c>
      <c r="G1995" s="81" t="str">
        <f>+IF(F1995&lt;&gt;"",VLOOKUP(F1995,NIVELES!$A$246:$C$464,3,0),"")</f>
        <v xml:space="preserve"> </v>
      </c>
      <c r="H1995" s="82" t="s">
        <v>1024</v>
      </c>
      <c r="I1995" s="78" t="s">
        <v>2201</v>
      </c>
      <c r="J1995" s="78" t="s">
        <v>2184</v>
      </c>
      <c r="K1995" s="78" t="s">
        <v>2185</v>
      </c>
      <c r="L1995" s="78" t="s">
        <v>2856</v>
      </c>
      <c r="M1995" s="78">
        <v>100</v>
      </c>
      <c r="N1995" s="78" t="s">
        <v>2855</v>
      </c>
      <c r="O1995" s="78" t="s">
        <v>2277</v>
      </c>
      <c r="P1995" s="82">
        <v>12</v>
      </c>
      <c r="Q1995" s="78" t="s">
        <v>2275</v>
      </c>
      <c r="R1995" s="82">
        <v>1</v>
      </c>
      <c r="S1995" s="82">
        <v>1</v>
      </c>
      <c r="T1995" s="82">
        <v>1</v>
      </c>
      <c r="U1995" s="82">
        <v>1</v>
      </c>
      <c r="V1995" s="82">
        <v>1</v>
      </c>
      <c r="W1995" s="82">
        <v>1</v>
      </c>
      <c r="X1995" s="82">
        <v>1</v>
      </c>
      <c r="Y1995" s="82">
        <v>1</v>
      </c>
      <c r="Z1995" s="82">
        <v>1</v>
      </c>
      <c r="AA1995" s="82">
        <v>1</v>
      </c>
      <c r="AB1995" s="82">
        <v>1</v>
      </c>
      <c r="AC1995" s="82">
        <v>1</v>
      </c>
      <c r="AD1995" s="85" t="str">
        <f>IF(A1995&lt;&gt;"",IF(D1995="DIRECCIÓN_DE_TRANSFERENCIAS","280 0031",VLOOKUP(C1995,NIVELES!$A$14:$B$105,2,0)),"")</f>
        <v>280 4330</v>
      </c>
      <c r="AE1995" s="86" t="s">
        <v>322</v>
      </c>
      <c r="AF1995" s="86" t="s">
        <v>545</v>
      </c>
      <c r="AG1995" s="79" t="str">
        <f>+IF(AF1995&lt;&gt;"",VLOOKUP(AF1995,NIVELES!$A$666:$B$673,2,0),"")</f>
        <v>SERVICIOS_DE_ATENCIÓN_GERONTOLÓGICA</v>
      </c>
      <c r="AH1995" s="78" t="s">
        <v>322</v>
      </c>
      <c r="AI1995" s="79" t="str">
        <f>IF(AH1995&lt;&gt;"",VLOOKUP(CONCATENATE(AG1995,AH1995),NIVELES!$B$676:$C$745,2,0),"")</f>
        <v>Administracion De La Atencion Gerontologica</v>
      </c>
      <c r="AJ1995" s="78" t="s">
        <v>517</v>
      </c>
      <c r="AK1995" s="79" t="str">
        <f>+IF(AJ1995&lt;&gt;"",VLOOKUP(AJ1995,NIVELES!$A$816:$B$892,2,0),"")</f>
        <v>NO APLICA</v>
      </c>
      <c r="AL1995" s="78" t="s">
        <v>554</v>
      </c>
      <c r="AM1995" s="78">
        <v>530803</v>
      </c>
      <c r="AN1995" s="79" t="str">
        <f>IF(AM1995&lt;&gt;"",+VLOOKUP(AM1995,NIVELES!$A$1652:$B$2466,2,0),"")</f>
        <v>Combustibles y Lubricantes</v>
      </c>
      <c r="AO1995" s="87">
        <v>60</v>
      </c>
      <c r="AP1995" s="88">
        <v>5</v>
      </c>
      <c r="AQ1995" s="88">
        <v>5</v>
      </c>
      <c r="AR1995" s="88">
        <v>5</v>
      </c>
      <c r="AS1995" s="88">
        <v>5</v>
      </c>
      <c r="AT1995" s="88">
        <v>5</v>
      </c>
      <c r="AU1995" s="88">
        <v>5</v>
      </c>
      <c r="AV1995" s="88">
        <v>5</v>
      </c>
      <c r="AW1995" s="88">
        <v>5</v>
      </c>
      <c r="AX1995" s="88">
        <v>5</v>
      </c>
      <c r="AY1995" s="88">
        <v>5</v>
      </c>
      <c r="AZ1995" s="88">
        <v>5</v>
      </c>
      <c r="BA1995" s="88">
        <v>5</v>
      </c>
      <c r="BB1995" s="89">
        <f t="shared" si="123"/>
        <v>60</v>
      </c>
      <c r="BC1995" s="90" t="str">
        <f t="shared" si="122"/>
        <v>OK</v>
      </c>
      <c r="BD1995" s="91" t="str">
        <f t="shared" si="124"/>
        <v xml:space="preserve">                  </v>
      </c>
      <c r="BE1995" s="92">
        <f t="shared" si="125"/>
        <v>12</v>
      </c>
    </row>
    <row r="1996" spans="1:57" s="74" customFormat="1" ht="50.1" customHeight="1" x14ac:dyDescent="0.2">
      <c r="A1996" s="78" t="s">
        <v>55</v>
      </c>
      <c r="B1996" s="78" t="s">
        <v>59</v>
      </c>
      <c r="C1996" s="78" t="s">
        <v>1034</v>
      </c>
      <c r="D1996" s="78" t="s">
        <v>605</v>
      </c>
      <c r="E1996" s="79" t="str">
        <f>+IF(C1996&lt;&gt;"",VLOOKUP(MID(C1996,18,5),NIVELES!$A$133:$B$213,2,0),"")</f>
        <v>MANABÍ</v>
      </c>
      <c r="F1996" s="80" t="s">
        <v>217</v>
      </c>
      <c r="G1996" s="81" t="str">
        <f>+IF(F1996&lt;&gt;"",VLOOKUP(F1996,NIVELES!$A$246:$C$464,3,0),"")</f>
        <v xml:space="preserve"> </v>
      </c>
      <c r="H1996" s="82" t="s">
        <v>1024</v>
      </c>
      <c r="I1996" s="78" t="s">
        <v>2201</v>
      </c>
      <c r="J1996" s="78" t="s">
        <v>2184</v>
      </c>
      <c r="K1996" s="78" t="s">
        <v>2185</v>
      </c>
      <c r="L1996" s="78" t="s">
        <v>1791</v>
      </c>
      <c r="M1996" s="78" t="s">
        <v>1791</v>
      </c>
      <c r="N1996" s="78" t="s">
        <v>1791</v>
      </c>
      <c r="O1996" s="78" t="s">
        <v>2272</v>
      </c>
      <c r="P1996" s="82">
        <v>4</v>
      </c>
      <c r="Q1996" s="78" t="s">
        <v>2273</v>
      </c>
      <c r="R1996" s="82">
        <v>0</v>
      </c>
      <c r="S1996" s="82">
        <v>1</v>
      </c>
      <c r="T1996" s="82">
        <v>0</v>
      </c>
      <c r="U1996" s="82">
        <v>1</v>
      </c>
      <c r="V1996" s="82">
        <v>0</v>
      </c>
      <c r="W1996" s="82">
        <v>0</v>
      </c>
      <c r="X1996" s="82">
        <v>1</v>
      </c>
      <c r="Y1996" s="82">
        <v>0</v>
      </c>
      <c r="Z1996" s="82">
        <v>0</v>
      </c>
      <c r="AA1996" s="82">
        <v>1</v>
      </c>
      <c r="AB1996" s="82">
        <v>0</v>
      </c>
      <c r="AC1996" s="82">
        <v>0</v>
      </c>
      <c r="AD1996" s="85" t="str">
        <f>IF(A1996&lt;&gt;"",IF(D1996="DIRECCIÓN_DE_TRANSFERENCIAS","280 0031",VLOOKUP(C1996,NIVELES!$A$14:$B$105,2,0)),"")</f>
        <v>280 4330</v>
      </c>
      <c r="AE1996" s="86" t="s">
        <v>322</v>
      </c>
      <c r="AF1996" s="86" t="s">
        <v>545</v>
      </c>
      <c r="AG1996" s="79" t="str">
        <f>+IF(AF1996&lt;&gt;"",VLOOKUP(AF1996,NIVELES!$A$666:$B$673,2,0),"")</f>
        <v>SERVICIOS_DE_ATENCIÓN_GERONTOLÓGICA</v>
      </c>
      <c r="AH1996" s="78" t="s">
        <v>453</v>
      </c>
      <c r="AI1996" s="79" t="str">
        <f>IF(AH1996&lt;&gt;"",VLOOKUP(CONCATENATE(AG1996,AH1996),NIVELES!$B$676:$C$745,2,0),"")</f>
        <v xml:space="preserve">Subvenciones Para Contribuir El Cuidado De Las Personas Adultas Mayores  Atendidos  A Traves De  Terceros Sean Públicos O Privados </v>
      </c>
      <c r="AJ1996" s="78" t="s">
        <v>380</v>
      </c>
      <c r="AK1996" s="79" t="str">
        <f>+IF(AJ1996&lt;&gt;"",VLOOKUP(AJ1996,NIVELES!$A$816:$B$892,2,0),"")</f>
        <v>PROMOVER PRÁCTICAS DE CUIDADO A LAS PERSONAS ADULTAS MAYORES BAJO PARÁMETROS DE CALIDAD Y CALIDEZ</v>
      </c>
      <c r="AL1996" s="78" t="s">
        <v>556</v>
      </c>
      <c r="AM1996" s="78">
        <v>580104</v>
      </c>
      <c r="AN1996" s="79" t="str">
        <f>IF(AM1996&lt;&gt;"",+VLOOKUP(AM1996,NIVELES!$A$1652:$B$2466,2,0),"")</f>
        <v>A Gobiernos Autónomos Descentralizados</v>
      </c>
      <c r="AO1996" s="87">
        <v>141350.60999999999</v>
      </c>
      <c r="AP1996" s="88">
        <v>0</v>
      </c>
      <c r="AQ1996" s="88">
        <v>35337.65</v>
      </c>
      <c r="AR1996" s="88">
        <v>0</v>
      </c>
      <c r="AS1996" s="88">
        <v>35337.65</v>
      </c>
      <c r="AT1996" s="88">
        <v>0</v>
      </c>
      <c r="AU1996" s="88">
        <v>0</v>
      </c>
      <c r="AV1996" s="88">
        <v>35337.65</v>
      </c>
      <c r="AW1996" s="88">
        <v>0</v>
      </c>
      <c r="AX1996" s="88">
        <v>0</v>
      </c>
      <c r="AY1996" s="88">
        <v>35337.660000000003</v>
      </c>
      <c r="AZ1996" s="88">
        <v>0</v>
      </c>
      <c r="BA1996" s="88">
        <v>0</v>
      </c>
      <c r="BB1996" s="89">
        <f t="shared" si="123"/>
        <v>141350.61000000002</v>
      </c>
      <c r="BC1996" s="90" t="str">
        <f t="shared" si="122"/>
        <v>OK</v>
      </c>
      <c r="BD1996" s="91" t="str">
        <f t="shared" si="124"/>
        <v xml:space="preserve">                  </v>
      </c>
      <c r="BE1996" s="92">
        <f t="shared" si="125"/>
        <v>4</v>
      </c>
    </row>
    <row r="1997" spans="1:57" s="74" customFormat="1" ht="50.1" customHeight="1" x14ac:dyDescent="0.2">
      <c r="A1997" s="78" t="s">
        <v>55</v>
      </c>
      <c r="B1997" s="78" t="s">
        <v>59</v>
      </c>
      <c r="C1997" s="78" t="s">
        <v>1034</v>
      </c>
      <c r="D1997" s="78" t="s">
        <v>605</v>
      </c>
      <c r="E1997" s="79" t="str">
        <f>+IF(C1997&lt;&gt;"",VLOOKUP(MID(C1997,18,5),NIVELES!$A$133:$B$213,2,0),"")</f>
        <v>MANABÍ</v>
      </c>
      <c r="F1997" s="80" t="s">
        <v>217</v>
      </c>
      <c r="G1997" s="81" t="str">
        <f>+IF(F1997&lt;&gt;"",VLOOKUP(F1997,NIVELES!$A$246:$C$464,3,0),"")</f>
        <v xml:space="preserve"> </v>
      </c>
      <c r="H1997" s="82" t="s">
        <v>1024</v>
      </c>
      <c r="I1997" s="78" t="s">
        <v>2201</v>
      </c>
      <c r="J1997" s="78" t="s">
        <v>2184</v>
      </c>
      <c r="K1997" s="78" t="s">
        <v>2185</v>
      </c>
      <c r="L1997" s="78" t="s">
        <v>1791</v>
      </c>
      <c r="M1997" s="78" t="s">
        <v>1791</v>
      </c>
      <c r="N1997" s="78" t="s">
        <v>1791</v>
      </c>
      <c r="O1997" s="78" t="s">
        <v>2828</v>
      </c>
      <c r="P1997" s="82">
        <v>1</v>
      </c>
      <c r="Q1997" s="78" t="s">
        <v>2829</v>
      </c>
      <c r="R1997" s="82"/>
      <c r="S1997" s="82"/>
      <c r="T1997" s="82"/>
      <c r="U1997" s="82"/>
      <c r="V1997" s="82"/>
      <c r="W1997" s="82"/>
      <c r="X1997" s="82"/>
      <c r="Y1997" s="82"/>
      <c r="Z1997" s="82"/>
      <c r="AA1997" s="82"/>
      <c r="AB1997" s="82"/>
      <c r="AC1997" s="82">
        <v>1</v>
      </c>
      <c r="AD1997" s="85" t="str">
        <f>IF(A1997&lt;&gt;"",IF(D1997="DIRECCIÓN_DE_TRANSFERENCIAS","280 0031",VLOOKUP(C1997,NIVELES!$A$14:$B$105,2,0)),"")</f>
        <v>280 4330</v>
      </c>
      <c r="AE1997" s="86" t="s">
        <v>322</v>
      </c>
      <c r="AF1997" s="86" t="s">
        <v>546</v>
      </c>
      <c r="AG1997" s="79" t="str">
        <f>+IF(AF1997&lt;&gt;"",VLOOKUP(AF1997,NIVELES!$A$666:$B$673,2,0),"")</f>
        <v>ATENCIÓN_INTEGRAL_A_PERSONAS_CON_DISCAPACIDAD</v>
      </c>
      <c r="AH1997" s="78" t="s">
        <v>453</v>
      </c>
      <c r="AI1997" s="79" t="str">
        <f>IF(AH1997&lt;&gt;"",VLOOKUP(CONCATENATE(AG1997,AH1997),NIVELES!$B$676:$C$745,2,0),"")</f>
        <v>Rectoría Inclusión Social</v>
      </c>
      <c r="AJ1997" s="78" t="s">
        <v>517</v>
      </c>
      <c r="AK1997" s="79" t="str">
        <f>+IF(AJ1997&lt;&gt;"",VLOOKUP(AJ1997,NIVELES!$A$816:$B$892,2,0),"")</f>
        <v>NO APLICA</v>
      </c>
      <c r="AL1997" s="78" t="s">
        <v>553</v>
      </c>
      <c r="AM1997" s="78">
        <v>510203</v>
      </c>
      <c r="AN1997" s="79" t="str">
        <f>IF(AM1997&lt;&gt;"",+VLOOKUP(AM1997,NIVELES!$A$1652:$B$2466,2,0),"")</f>
        <v>Decimotercer Sueldo</v>
      </c>
      <c r="AO1997" s="87">
        <v>2222</v>
      </c>
      <c r="AP1997" s="88">
        <v>0</v>
      </c>
      <c r="AQ1997" s="88">
        <v>0</v>
      </c>
      <c r="AR1997" s="88">
        <v>0</v>
      </c>
      <c r="AS1997" s="88">
        <v>0</v>
      </c>
      <c r="AT1997" s="88">
        <v>0</v>
      </c>
      <c r="AU1997" s="88">
        <v>0</v>
      </c>
      <c r="AV1997" s="88">
        <v>0</v>
      </c>
      <c r="AW1997" s="88">
        <v>0</v>
      </c>
      <c r="AX1997" s="88">
        <v>0</v>
      </c>
      <c r="AY1997" s="88">
        <v>0</v>
      </c>
      <c r="AZ1997" s="88">
        <v>0</v>
      </c>
      <c r="BA1997" s="88">
        <v>2222</v>
      </c>
      <c r="BB1997" s="89">
        <f t="shared" si="123"/>
        <v>2222</v>
      </c>
      <c r="BC1997" s="90" t="str">
        <f t="shared" si="122"/>
        <v>OK</v>
      </c>
      <c r="BD1997" s="91" t="str">
        <f t="shared" si="124"/>
        <v xml:space="preserve">                  </v>
      </c>
      <c r="BE1997" s="92">
        <f t="shared" si="125"/>
        <v>1</v>
      </c>
    </row>
    <row r="1998" spans="1:57" s="74" customFormat="1" ht="50.1" customHeight="1" x14ac:dyDescent="0.2">
      <c r="A1998" s="78" t="s">
        <v>55</v>
      </c>
      <c r="B1998" s="78" t="s">
        <v>59</v>
      </c>
      <c r="C1998" s="78" t="s">
        <v>1034</v>
      </c>
      <c r="D1998" s="78" t="s">
        <v>605</v>
      </c>
      <c r="E1998" s="79" t="str">
        <f>+IF(C1998&lt;&gt;"",VLOOKUP(MID(C1998,18,5),NIVELES!$A$133:$B$213,2,0),"")</f>
        <v>MANABÍ</v>
      </c>
      <c r="F1998" s="80" t="s">
        <v>217</v>
      </c>
      <c r="G1998" s="81" t="str">
        <f>+IF(F1998&lt;&gt;"",VLOOKUP(F1998,NIVELES!$A$246:$C$464,3,0),"")</f>
        <v xml:space="preserve"> </v>
      </c>
      <c r="H1998" s="82" t="s">
        <v>1024</v>
      </c>
      <c r="I1998" s="78" t="s">
        <v>2201</v>
      </c>
      <c r="J1998" s="78" t="s">
        <v>2184</v>
      </c>
      <c r="K1998" s="78" t="s">
        <v>2185</v>
      </c>
      <c r="L1998" s="78" t="s">
        <v>1791</v>
      </c>
      <c r="M1998" s="78" t="s">
        <v>1791</v>
      </c>
      <c r="N1998" s="78" t="s">
        <v>1791</v>
      </c>
      <c r="O1998" s="78" t="s">
        <v>2828</v>
      </c>
      <c r="P1998" s="82">
        <v>1</v>
      </c>
      <c r="Q1998" s="78" t="s">
        <v>2829</v>
      </c>
      <c r="R1998" s="82"/>
      <c r="S1998" s="82"/>
      <c r="T1998" s="82">
        <v>1</v>
      </c>
      <c r="U1998" s="82"/>
      <c r="V1998" s="82"/>
      <c r="W1998" s="82"/>
      <c r="X1998" s="82"/>
      <c r="Y1998" s="82"/>
      <c r="Z1998" s="82"/>
      <c r="AA1998" s="82"/>
      <c r="AB1998" s="82"/>
      <c r="AC1998" s="82"/>
      <c r="AD1998" s="85" t="str">
        <f>IF(A1998&lt;&gt;"",IF(D1998="DIRECCIÓN_DE_TRANSFERENCIAS","280 0031",VLOOKUP(C1998,NIVELES!$A$14:$B$105,2,0)),"")</f>
        <v>280 4330</v>
      </c>
      <c r="AE1998" s="86" t="s">
        <v>322</v>
      </c>
      <c r="AF1998" s="86" t="s">
        <v>546</v>
      </c>
      <c r="AG1998" s="79" t="str">
        <f>+IF(AF1998&lt;&gt;"",VLOOKUP(AF1998,NIVELES!$A$666:$B$673,2,0),"")</f>
        <v>ATENCIÓN_INTEGRAL_A_PERSONAS_CON_DISCAPACIDAD</v>
      </c>
      <c r="AH1998" s="78" t="s">
        <v>453</v>
      </c>
      <c r="AI1998" s="79" t="str">
        <f>IF(AH1998&lt;&gt;"",VLOOKUP(CONCATENATE(AG1998,AH1998),NIVELES!$B$676:$C$745,2,0),"")</f>
        <v>Rectoría Inclusión Social</v>
      </c>
      <c r="AJ1998" s="78" t="s">
        <v>517</v>
      </c>
      <c r="AK1998" s="79" t="str">
        <f>+IF(AJ1998&lt;&gt;"",VLOOKUP(AJ1998,NIVELES!$A$816:$B$892,2,0),"")</f>
        <v>NO APLICA</v>
      </c>
      <c r="AL1998" s="78" t="s">
        <v>553</v>
      </c>
      <c r="AM1998" s="78">
        <v>510204</v>
      </c>
      <c r="AN1998" s="79" t="str">
        <f>IF(AM1998&lt;&gt;"",+VLOOKUP(AM1998,NIVELES!$A$1652:$B$2466,2,0),"")</f>
        <v>Decimocuarto Sueldo</v>
      </c>
      <c r="AO1998" s="87">
        <v>722.33</v>
      </c>
      <c r="AP1998" s="88">
        <v>0</v>
      </c>
      <c r="AQ1998" s="88">
        <v>0</v>
      </c>
      <c r="AR1998" s="88">
        <v>722.33</v>
      </c>
      <c r="AS1998" s="88">
        <v>0</v>
      </c>
      <c r="AT1998" s="88">
        <v>0</v>
      </c>
      <c r="AU1998" s="88">
        <v>0</v>
      </c>
      <c r="AV1998" s="88">
        <v>0</v>
      </c>
      <c r="AW1998" s="88">
        <v>0</v>
      </c>
      <c r="AX1998" s="88">
        <v>0</v>
      </c>
      <c r="AY1998" s="88">
        <v>0</v>
      </c>
      <c r="AZ1998" s="88">
        <v>0</v>
      </c>
      <c r="BA1998" s="88">
        <v>0</v>
      </c>
      <c r="BB1998" s="89">
        <f t="shared" si="123"/>
        <v>722.33</v>
      </c>
      <c r="BC1998" s="90" t="str">
        <f t="shared" si="122"/>
        <v>OK</v>
      </c>
      <c r="BD1998" s="91" t="str">
        <f t="shared" si="124"/>
        <v xml:space="preserve">                  </v>
      </c>
      <c r="BE1998" s="92">
        <f t="shared" si="125"/>
        <v>1</v>
      </c>
    </row>
    <row r="1999" spans="1:57" s="74" customFormat="1" ht="50.1" customHeight="1" x14ac:dyDescent="0.2">
      <c r="A1999" s="78" t="s">
        <v>55</v>
      </c>
      <c r="B1999" s="78" t="s">
        <v>59</v>
      </c>
      <c r="C1999" s="78" t="s">
        <v>1034</v>
      </c>
      <c r="D1999" s="78" t="s">
        <v>605</v>
      </c>
      <c r="E1999" s="79" t="str">
        <f>+IF(C1999&lt;&gt;"",VLOOKUP(MID(C1999,18,5),NIVELES!$A$133:$B$213,2,0),"")</f>
        <v>MANABÍ</v>
      </c>
      <c r="F1999" s="80" t="s">
        <v>217</v>
      </c>
      <c r="G1999" s="81" t="str">
        <f>+IF(F1999&lt;&gt;"",VLOOKUP(F1999,NIVELES!$A$246:$C$464,3,0),"")</f>
        <v xml:space="preserve"> </v>
      </c>
      <c r="H1999" s="82" t="s">
        <v>1024</v>
      </c>
      <c r="I1999" s="78" t="s">
        <v>2201</v>
      </c>
      <c r="J1999" s="78" t="s">
        <v>2184</v>
      </c>
      <c r="K1999" s="78" t="s">
        <v>2185</v>
      </c>
      <c r="L1999" s="78" t="s">
        <v>1791</v>
      </c>
      <c r="M1999" s="78" t="s">
        <v>1791</v>
      </c>
      <c r="N1999" s="78" t="s">
        <v>1791</v>
      </c>
      <c r="O1999" s="78" t="s">
        <v>2828</v>
      </c>
      <c r="P1999" s="82">
        <v>12</v>
      </c>
      <c r="Q1999" s="78" t="s">
        <v>2829</v>
      </c>
      <c r="R1999" s="82">
        <v>1</v>
      </c>
      <c r="S1999" s="82">
        <v>1</v>
      </c>
      <c r="T1999" s="82">
        <v>1</v>
      </c>
      <c r="U1999" s="82">
        <v>1</v>
      </c>
      <c r="V1999" s="82">
        <v>1</v>
      </c>
      <c r="W1999" s="82">
        <v>1</v>
      </c>
      <c r="X1999" s="82">
        <v>1</v>
      </c>
      <c r="Y1999" s="82">
        <v>1</v>
      </c>
      <c r="Z1999" s="82">
        <v>1</v>
      </c>
      <c r="AA1999" s="82">
        <v>1</v>
      </c>
      <c r="AB1999" s="82">
        <v>1</v>
      </c>
      <c r="AC1999" s="82">
        <v>1</v>
      </c>
      <c r="AD1999" s="85" t="str">
        <f>IF(A1999&lt;&gt;"",IF(D1999="DIRECCIÓN_DE_TRANSFERENCIAS","280 0031",VLOOKUP(C1999,NIVELES!$A$14:$B$105,2,0)),"")</f>
        <v>280 4330</v>
      </c>
      <c r="AE1999" s="86" t="s">
        <v>322</v>
      </c>
      <c r="AF1999" s="86" t="s">
        <v>546</v>
      </c>
      <c r="AG1999" s="79" t="str">
        <f>+IF(AF1999&lt;&gt;"",VLOOKUP(AF1999,NIVELES!$A$666:$B$673,2,0),"")</f>
        <v>ATENCIÓN_INTEGRAL_A_PERSONAS_CON_DISCAPACIDAD</v>
      </c>
      <c r="AH1999" s="78" t="s">
        <v>453</v>
      </c>
      <c r="AI1999" s="79" t="str">
        <f>IF(AH1999&lt;&gt;"",VLOOKUP(CONCATENATE(AG1999,AH1999),NIVELES!$B$676:$C$745,2,0),"")</f>
        <v>Rectoría Inclusión Social</v>
      </c>
      <c r="AJ1999" s="78" t="s">
        <v>517</v>
      </c>
      <c r="AK1999" s="79" t="str">
        <f>+IF(AJ1999&lt;&gt;"",VLOOKUP(AJ1999,NIVELES!$A$816:$B$892,2,0),"")</f>
        <v>NO APLICA</v>
      </c>
      <c r="AL1999" s="78" t="s">
        <v>553</v>
      </c>
      <c r="AM1999" s="78">
        <v>510510</v>
      </c>
      <c r="AN1999" s="79" t="str">
        <f>IF(AM1999&lt;&gt;"",+VLOOKUP(AM1999,NIVELES!$A$1652:$B$2466,2,0),"")</f>
        <v>Servicios Personales por Contrato</v>
      </c>
      <c r="AO1999" s="87">
        <v>26664</v>
      </c>
      <c r="AP1999" s="88">
        <v>2222</v>
      </c>
      <c r="AQ1999" s="88">
        <v>2222</v>
      </c>
      <c r="AR1999" s="88">
        <v>2222</v>
      </c>
      <c r="AS1999" s="88">
        <v>2222</v>
      </c>
      <c r="AT1999" s="88">
        <v>2222</v>
      </c>
      <c r="AU1999" s="88">
        <v>2222</v>
      </c>
      <c r="AV1999" s="88">
        <v>2222</v>
      </c>
      <c r="AW1999" s="88">
        <v>2222</v>
      </c>
      <c r="AX1999" s="88">
        <v>2222</v>
      </c>
      <c r="AY1999" s="88">
        <v>2222</v>
      </c>
      <c r="AZ1999" s="88">
        <v>2222</v>
      </c>
      <c r="BA1999" s="88">
        <v>2222</v>
      </c>
      <c r="BB1999" s="89">
        <f t="shared" si="123"/>
        <v>26664</v>
      </c>
      <c r="BC1999" s="90" t="str">
        <f t="shared" si="122"/>
        <v>OK</v>
      </c>
      <c r="BD1999" s="91" t="str">
        <f t="shared" si="124"/>
        <v xml:space="preserve">                  </v>
      </c>
      <c r="BE1999" s="92">
        <f t="shared" si="125"/>
        <v>12</v>
      </c>
    </row>
    <row r="2000" spans="1:57" s="74" customFormat="1" ht="50.1" customHeight="1" x14ac:dyDescent="0.2">
      <c r="A2000" s="78" t="s">
        <v>55</v>
      </c>
      <c r="B2000" s="78" t="s">
        <v>59</v>
      </c>
      <c r="C2000" s="78" t="s">
        <v>1034</v>
      </c>
      <c r="D2000" s="78" t="s">
        <v>605</v>
      </c>
      <c r="E2000" s="79" t="str">
        <f>+IF(C2000&lt;&gt;"",VLOOKUP(MID(C2000,18,5),NIVELES!$A$133:$B$213,2,0),"")</f>
        <v>MANABÍ</v>
      </c>
      <c r="F2000" s="80" t="s">
        <v>217</v>
      </c>
      <c r="G2000" s="81" t="str">
        <f>+IF(F2000&lt;&gt;"",VLOOKUP(F2000,NIVELES!$A$246:$C$464,3,0),"")</f>
        <v xml:space="preserve"> </v>
      </c>
      <c r="H2000" s="82" t="s">
        <v>1024</v>
      </c>
      <c r="I2000" s="78" t="s">
        <v>2201</v>
      </c>
      <c r="J2000" s="78" t="s">
        <v>2184</v>
      </c>
      <c r="K2000" s="78" t="s">
        <v>2185</v>
      </c>
      <c r="L2000" s="78" t="s">
        <v>1791</v>
      </c>
      <c r="M2000" s="78" t="s">
        <v>1791</v>
      </c>
      <c r="N2000" s="78" t="s">
        <v>1791</v>
      </c>
      <c r="O2000" s="78" t="s">
        <v>2828</v>
      </c>
      <c r="P2000" s="82">
        <v>12</v>
      </c>
      <c r="Q2000" s="78" t="s">
        <v>2829</v>
      </c>
      <c r="R2000" s="82">
        <v>1</v>
      </c>
      <c r="S2000" s="82">
        <v>1</v>
      </c>
      <c r="T2000" s="82">
        <v>1</v>
      </c>
      <c r="U2000" s="82">
        <v>1</v>
      </c>
      <c r="V2000" s="82">
        <v>1</v>
      </c>
      <c r="W2000" s="82">
        <v>1</v>
      </c>
      <c r="X2000" s="82">
        <v>1</v>
      </c>
      <c r="Y2000" s="82">
        <v>1</v>
      </c>
      <c r="Z2000" s="82">
        <v>1</v>
      </c>
      <c r="AA2000" s="82">
        <v>1</v>
      </c>
      <c r="AB2000" s="82">
        <v>1</v>
      </c>
      <c r="AC2000" s="82">
        <v>1</v>
      </c>
      <c r="AD2000" s="85" t="str">
        <f>IF(A2000&lt;&gt;"",IF(D2000="DIRECCIÓN_DE_TRANSFERENCIAS","280 0031",VLOOKUP(C2000,NIVELES!$A$14:$B$105,2,0)),"")</f>
        <v>280 4330</v>
      </c>
      <c r="AE2000" s="86" t="s">
        <v>322</v>
      </c>
      <c r="AF2000" s="86" t="s">
        <v>546</v>
      </c>
      <c r="AG2000" s="79" t="str">
        <f>+IF(AF2000&lt;&gt;"",VLOOKUP(AF2000,NIVELES!$A$666:$B$673,2,0),"")</f>
        <v>ATENCIÓN_INTEGRAL_A_PERSONAS_CON_DISCAPACIDAD</v>
      </c>
      <c r="AH2000" s="78" t="s">
        <v>453</v>
      </c>
      <c r="AI2000" s="79" t="str">
        <f>IF(AH2000&lt;&gt;"",VLOOKUP(CONCATENATE(AG2000,AH2000),NIVELES!$B$676:$C$745,2,0),"")</f>
        <v>Rectoría Inclusión Social</v>
      </c>
      <c r="AJ2000" s="78" t="s">
        <v>517</v>
      </c>
      <c r="AK2000" s="79" t="str">
        <f>+IF(AJ2000&lt;&gt;"",VLOOKUP(AJ2000,NIVELES!$A$816:$B$892,2,0),"")</f>
        <v>NO APLICA</v>
      </c>
      <c r="AL2000" s="78" t="s">
        <v>553</v>
      </c>
      <c r="AM2000" s="78">
        <v>510601</v>
      </c>
      <c r="AN2000" s="79" t="str">
        <f>IF(AM2000&lt;&gt;"",+VLOOKUP(AM2000,NIVELES!$A$1652:$B$2466,2,0),"")</f>
        <v>Aporte Patronal</v>
      </c>
      <c r="AO2000" s="87">
        <v>2573.08</v>
      </c>
      <c r="AP2000" s="88">
        <v>214.42</v>
      </c>
      <c r="AQ2000" s="88">
        <v>214.42</v>
      </c>
      <c r="AR2000" s="88">
        <v>214.42</v>
      </c>
      <c r="AS2000" s="88">
        <v>214.42</v>
      </c>
      <c r="AT2000" s="88">
        <v>214.42</v>
      </c>
      <c r="AU2000" s="88">
        <v>214.42</v>
      </c>
      <c r="AV2000" s="88">
        <v>214.42</v>
      </c>
      <c r="AW2000" s="88">
        <v>214.42</v>
      </c>
      <c r="AX2000" s="88">
        <v>214.43</v>
      </c>
      <c r="AY2000" s="88">
        <v>214.43</v>
      </c>
      <c r="AZ2000" s="88">
        <v>214.43</v>
      </c>
      <c r="BA2000" s="88">
        <v>214.43</v>
      </c>
      <c r="BB2000" s="89">
        <f t="shared" si="123"/>
        <v>2573.08</v>
      </c>
      <c r="BC2000" s="90" t="str">
        <f t="shared" si="122"/>
        <v>OK</v>
      </c>
      <c r="BD2000" s="91" t="str">
        <f t="shared" si="124"/>
        <v xml:space="preserve">                  </v>
      </c>
      <c r="BE2000" s="92">
        <f t="shared" si="125"/>
        <v>12</v>
      </c>
    </row>
    <row r="2001" spans="1:57" s="74" customFormat="1" ht="50.1" customHeight="1" x14ac:dyDescent="0.2">
      <c r="A2001" s="78" t="s">
        <v>55</v>
      </c>
      <c r="B2001" s="78" t="s">
        <v>59</v>
      </c>
      <c r="C2001" s="78" t="s">
        <v>1034</v>
      </c>
      <c r="D2001" s="78" t="s">
        <v>605</v>
      </c>
      <c r="E2001" s="79" t="str">
        <f>+IF(C2001&lt;&gt;"",VLOOKUP(MID(C2001,18,5),NIVELES!$A$133:$B$213,2,0),"")</f>
        <v>MANABÍ</v>
      </c>
      <c r="F2001" s="80" t="s">
        <v>217</v>
      </c>
      <c r="G2001" s="81" t="str">
        <f>+IF(F2001&lt;&gt;"",VLOOKUP(F2001,NIVELES!$A$246:$C$464,3,0),"")</f>
        <v xml:space="preserve"> </v>
      </c>
      <c r="H2001" s="82" t="s">
        <v>1024</v>
      </c>
      <c r="I2001" s="78" t="s">
        <v>2201</v>
      </c>
      <c r="J2001" s="78" t="s">
        <v>2184</v>
      </c>
      <c r="K2001" s="78" t="s">
        <v>2185</v>
      </c>
      <c r="L2001" s="78" t="s">
        <v>1791</v>
      </c>
      <c r="M2001" s="78" t="s">
        <v>1791</v>
      </c>
      <c r="N2001" s="78" t="s">
        <v>1791</v>
      </c>
      <c r="O2001" s="78" t="s">
        <v>2828</v>
      </c>
      <c r="P2001" s="82">
        <v>12</v>
      </c>
      <c r="Q2001" s="78" t="s">
        <v>2829</v>
      </c>
      <c r="R2001" s="82">
        <v>1</v>
      </c>
      <c r="S2001" s="82">
        <v>1</v>
      </c>
      <c r="T2001" s="82">
        <v>1</v>
      </c>
      <c r="U2001" s="82">
        <v>1</v>
      </c>
      <c r="V2001" s="82">
        <v>1</v>
      </c>
      <c r="W2001" s="82">
        <v>1</v>
      </c>
      <c r="X2001" s="82">
        <v>1</v>
      </c>
      <c r="Y2001" s="82">
        <v>1</v>
      </c>
      <c r="Z2001" s="82">
        <v>1</v>
      </c>
      <c r="AA2001" s="82">
        <v>1</v>
      </c>
      <c r="AB2001" s="82">
        <v>1</v>
      </c>
      <c r="AC2001" s="82">
        <v>1</v>
      </c>
      <c r="AD2001" s="85" t="str">
        <f>IF(A2001&lt;&gt;"",IF(D2001="DIRECCIÓN_DE_TRANSFERENCIAS","280 0031",VLOOKUP(C2001,NIVELES!$A$14:$B$105,2,0)),"")</f>
        <v>280 4330</v>
      </c>
      <c r="AE2001" s="86" t="s">
        <v>322</v>
      </c>
      <c r="AF2001" s="86" t="s">
        <v>546</v>
      </c>
      <c r="AG2001" s="79" t="str">
        <f>+IF(AF2001&lt;&gt;"",VLOOKUP(AF2001,NIVELES!$A$666:$B$673,2,0),"")</f>
        <v>ATENCIÓN_INTEGRAL_A_PERSONAS_CON_DISCAPACIDAD</v>
      </c>
      <c r="AH2001" s="78" t="s">
        <v>453</v>
      </c>
      <c r="AI2001" s="79" t="str">
        <f>IF(AH2001&lt;&gt;"",VLOOKUP(CONCATENATE(AG2001,AH2001),NIVELES!$B$676:$C$745,2,0),"")</f>
        <v>Rectoría Inclusión Social</v>
      </c>
      <c r="AJ2001" s="78" t="s">
        <v>517</v>
      </c>
      <c r="AK2001" s="79" t="str">
        <f>+IF(AJ2001&lt;&gt;"",VLOOKUP(AJ2001,NIVELES!$A$816:$B$892,2,0),"")</f>
        <v>NO APLICA</v>
      </c>
      <c r="AL2001" s="78" t="s">
        <v>553</v>
      </c>
      <c r="AM2001" s="78">
        <v>510602</v>
      </c>
      <c r="AN2001" s="79" t="str">
        <f>IF(AM2001&lt;&gt;"",+VLOOKUP(AM2001,NIVELES!$A$1652:$B$2466,2,0),"")</f>
        <v>Fondo de Reserva</v>
      </c>
      <c r="AO2001" s="87">
        <v>2222</v>
      </c>
      <c r="AP2001" s="88">
        <v>185.16</v>
      </c>
      <c r="AQ2001" s="88">
        <v>185.16</v>
      </c>
      <c r="AR2001" s="88">
        <v>185.16</v>
      </c>
      <c r="AS2001" s="88">
        <v>185.17</v>
      </c>
      <c r="AT2001" s="88">
        <v>185.17</v>
      </c>
      <c r="AU2001" s="88">
        <v>185.17</v>
      </c>
      <c r="AV2001" s="88">
        <v>185.17</v>
      </c>
      <c r="AW2001" s="88">
        <v>185.17</v>
      </c>
      <c r="AX2001" s="88">
        <v>185.17</v>
      </c>
      <c r="AY2001" s="88">
        <v>185.17</v>
      </c>
      <c r="AZ2001" s="88">
        <v>185.17</v>
      </c>
      <c r="BA2001" s="88">
        <v>185.16</v>
      </c>
      <c r="BB2001" s="89">
        <f t="shared" si="123"/>
        <v>2222.0000000000005</v>
      </c>
      <c r="BC2001" s="90" t="str">
        <f t="shared" si="122"/>
        <v>OK</v>
      </c>
      <c r="BD2001" s="91" t="str">
        <f t="shared" si="124"/>
        <v xml:space="preserve">                  </v>
      </c>
      <c r="BE2001" s="92">
        <f t="shared" si="125"/>
        <v>12</v>
      </c>
    </row>
    <row r="2002" spans="1:57" s="74" customFormat="1" ht="50.1" customHeight="1" x14ac:dyDescent="0.2">
      <c r="A2002" s="78" t="s">
        <v>55</v>
      </c>
      <c r="B2002" s="78" t="s">
        <v>59</v>
      </c>
      <c r="C2002" s="78" t="s">
        <v>1034</v>
      </c>
      <c r="D2002" s="78" t="s">
        <v>605</v>
      </c>
      <c r="E2002" s="79" t="str">
        <f>+IF(C2002&lt;&gt;"",VLOOKUP(MID(C2002,18,5),NIVELES!$A$133:$B$213,2,0),"")</f>
        <v>MANABÍ</v>
      </c>
      <c r="F2002" s="80" t="s">
        <v>217</v>
      </c>
      <c r="G2002" s="81" t="str">
        <f>+IF(F2002&lt;&gt;"",VLOOKUP(F2002,NIVELES!$A$246:$C$464,3,0),"")</f>
        <v xml:space="preserve"> </v>
      </c>
      <c r="H2002" s="82" t="s">
        <v>1024</v>
      </c>
      <c r="I2002" s="78" t="s">
        <v>2201</v>
      </c>
      <c r="J2002" s="78" t="s">
        <v>2184</v>
      </c>
      <c r="K2002" s="78" t="s">
        <v>2185</v>
      </c>
      <c r="L2002" s="78" t="s">
        <v>1791</v>
      </c>
      <c r="M2002" s="78" t="s">
        <v>1791</v>
      </c>
      <c r="N2002" s="78" t="s">
        <v>1791</v>
      </c>
      <c r="O2002" s="78" t="s">
        <v>2723</v>
      </c>
      <c r="P2002" s="82">
        <v>1</v>
      </c>
      <c r="Q2002" s="78" t="s">
        <v>1989</v>
      </c>
      <c r="R2002" s="82"/>
      <c r="S2002" s="82"/>
      <c r="T2002" s="82"/>
      <c r="U2002" s="82"/>
      <c r="V2002" s="82"/>
      <c r="W2002" s="82"/>
      <c r="X2002" s="82"/>
      <c r="Y2002" s="82"/>
      <c r="Z2002" s="82"/>
      <c r="AA2002" s="82"/>
      <c r="AB2002" s="82">
        <v>1</v>
      </c>
      <c r="AC2002" s="82"/>
      <c r="AD2002" s="85" t="str">
        <f>IF(A2002&lt;&gt;"",IF(D2002="DIRECCIÓN_DE_TRANSFERENCIAS","280 0031",VLOOKUP(C2002,NIVELES!$A$14:$B$105,2,0)),"")</f>
        <v>280 4330</v>
      </c>
      <c r="AE2002" s="86" t="s">
        <v>322</v>
      </c>
      <c r="AF2002" s="86" t="s">
        <v>546</v>
      </c>
      <c r="AG2002" s="79" t="str">
        <f>+IF(AF2002&lt;&gt;"",VLOOKUP(AF2002,NIVELES!$A$666:$B$673,2,0),"")</f>
        <v>ATENCIÓN_INTEGRAL_A_PERSONAS_CON_DISCAPACIDAD</v>
      </c>
      <c r="AH2002" s="78" t="s">
        <v>453</v>
      </c>
      <c r="AI2002" s="79" t="str">
        <f>IF(AH2002&lt;&gt;"",VLOOKUP(CONCATENATE(AG2002,AH2002),NIVELES!$B$676:$C$745,2,0),"")</f>
        <v>Rectoría Inclusión Social</v>
      </c>
      <c r="AJ2002" s="78" t="s">
        <v>517</v>
      </c>
      <c r="AK2002" s="79" t="str">
        <f>+IF(AJ2002&lt;&gt;"",VLOOKUP(AJ2002,NIVELES!$A$816:$B$892,2,0),"")</f>
        <v>NO APLICA</v>
      </c>
      <c r="AL2002" s="78" t="s">
        <v>554</v>
      </c>
      <c r="AM2002" s="78">
        <v>530249</v>
      </c>
      <c r="AN2002" s="79" t="str">
        <f>IF(AM2002&lt;&gt;"",+VLOOKUP(AM2002,NIVELES!$A$1652:$B$2466,2,0),"")</f>
        <v>Eventos Públicos Promocionales</v>
      </c>
      <c r="AO2002" s="87">
        <v>1000</v>
      </c>
      <c r="AP2002" s="88">
        <v>0</v>
      </c>
      <c r="AQ2002" s="88">
        <v>0</v>
      </c>
      <c r="AR2002" s="88">
        <v>0</v>
      </c>
      <c r="AS2002" s="88">
        <v>0</v>
      </c>
      <c r="AT2002" s="88">
        <v>0</v>
      </c>
      <c r="AU2002" s="88">
        <v>0</v>
      </c>
      <c r="AV2002" s="88">
        <v>0</v>
      </c>
      <c r="AW2002" s="88">
        <v>0</v>
      </c>
      <c r="AX2002" s="88">
        <v>0</v>
      </c>
      <c r="AY2002" s="88">
        <v>0</v>
      </c>
      <c r="AZ2002" s="88">
        <v>1000</v>
      </c>
      <c r="BA2002" s="88">
        <v>0</v>
      </c>
      <c r="BB2002" s="89">
        <f t="shared" si="123"/>
        <v>1000</v>
      </c>
      <c r="BC2002" s="90" t="str">
        <f t="shared" si="122"/>
        <v>OK</v>
      </c>
      <c r="BD2002" s="91" t="str">
        <f t="shared" si="124"/>
        <v xml:space="preserve">                  </v>
      </c>
      <c r="BE2002" s="92">
        <f t="shared" si="125"/>
        <v>1</v>
      </c>
    </row>
    <row r="2003" spans="1:57" s="74" customFormat="1" ht="50.1" customHeight="1" x14ac:dyDescent="0.2">
      <c r="A2003" s="78" t="s">
        <v>55</v>
      </c>
      <c r="B2003" s="78" t="s">
        <v>59</v>
      </c>
      <c r="C2003" s="78" t="s">
        <v>1034</v>
      </c>
      <c r="D2003" s="78" t="s">
        <v>605</v>
      </c>
      <c r="E2003" s="79" t="str">
        <f>+IF(C2003&lt;&gt;"",VLOOKUP(MID(C2003,18,5),NIVELES!$A$133:$B$213,2,0),"")</f>
        <v>MANABÍ</v>
      </c>
      <c r="F2003" s="80" t="s">
        <v>217</v>
      </c>
      <c r="G2003" s="81" t="str">
        <f>+IF(F2003&lt;&gt;"",VLOOKUP(F2003,NIVELES!$A$246:$C$464,3,0),"")</f>
        <v xml:space="preserve"> </v>
      </c>
      <c r="H2003" s="82" t="s">
        <v>1024</v>
      </c>
      <c r="I2003" s="78" t="s">
        <v>2201</v>
      </c>
      <c r="J2003" s="78" t="s">
        <v>2184</v>
      </c>
      <c r="K2003" s="78" t="s">
        <v>2185</v>
      </c>
      <c r="L2003" s="78" t="s">
        <v>1791</v>
      </c>
      <c r="M2003" s="78" t="s">
        <v>1791</v>
      </c>
      <c r="N2003" s="78" t="s">
        <v>1791</v>
      </c>
      <c r="O2003" s="78" t="s">
        <v>2857</v>
      </c>
      <c r="P2003" s="82">
        <v>5</v>
      </c>
      <c r="Q2003" s="78" t="s">
        <v>1989</v>
      </c>
      <c r="R2003" s="82"/>
      <c r="S2003" s="82"/>
      <c r="T2003" s="82">
        <v>1</v>
      </c>
      <c r="U2003" s="82"/>
      <c r="V2003" s="82">
        <v>1</v>
      </c>
      <c r="W2003" s="82">
        <v>1</v>
      </c>
      <c r="X2003" s="82"/>
      <c r="Y2003" s="82"/>
      <c r="Z2003" s="82"/>
      <c r="AA2003" s="82">
        <v>1</v>
      </c>
      <c r="AB2003" s="82">
        <v>1</v>
      </c>
      <c r="AC2003" s="82"/>
      <c r="AD2003" s="85" t="str">
        <f>IF(A2003&lt;&gt;"",IF(D2003="DIRECCIÓN_DE_TRANSFERENCIAS","280 0031",VLOOKUP(C2003,NIVELES!$A$14:$B$105,2,0)),"")</f>
        <v>280 4330</v>
      </c>
      <c r="AE2003" s="86" t="s">
        <v>322</v>
      </c>
      <c r="AF2003" s="86" t="s">
        <v>546</v>
      </c>
      <c r="AG2003" s="79" t="str">
        <f>+IF(AF2003&lt;&gt;"",VLOOKUP(AF2003,NIVELES!$A$666:$B$673,2,0),"")</f>
        <v>ATENCIÓN_INTEGRAL_A_PERSONAS_CON_DISCAPACIDAD</v>
      </c>
      <c r="AH2003" s="78" t="s">
        <v>453</v>
      </c>
      <c r="AI2003" s="79" t="str">
        <f>IF(AH2003&lt;&gt;"",VLOOKUP(CONCATENATE(AG2003,AH2003),NIVELES!$B$676:$C$745,2,0),"")</f>
        <v>Rectoría Inclusión Social</v>
      </c>
      <c r="AJ2003" s="78" t="s">
        <v>517</v>
      </c>
      <c r="AK2003" s="79" t="str">
        <f>+IF(AJ2003&lt;&gt;"",VLOOKUP(AJ2003,NIVELES!$A$816:$B$892,2,0),"")</f>
        <v>NO APLICA</v>
      </c>
      <c r="AL2003" s="78" t="s">
        <v>554</v>
      </c>
      <c r="AM2003" s="78">
        <v>530301</v>
      </c>
      <c r="AN2003" s="79" t="str">
        <f>IF(AM2003&lt;&gt;"",+VLOOKUP(AM2003,NIVELES!$A$1652:$B$2466,2,0),"")</f>
        <v>Pasajes al Interior</v>
      </c>
      <c r="AO2003" s="87">
        <v>300</v>
      </c>
      <c r="AP2003" s="88">
        <v>0</v>
      </c>
      <c r="AQ2003" s="88">
        <v>0</v>
      </c>
      <c r="AR2003" s="88">
        <v>100</v>
      </c>
      <c r="AS2003" s="88">
        <v>0</v>
      </c>
      <c r="AT2003" s="88">
        <v>50</v>
      </c>
      <c r="AU2003" s="88">
        <v>50</v>
      </c>
      <c r="AV2003" s="88">
        <v>0</v>
      </c>
      <c r="AW2003" s="88">
        <v>0</v>
      </c>
      <c r="AX2003" s="88">
        <v>0</v>
      </c>
      <c r="AY2003" s="88">
        <v>50</v>
      </c>
      <c r="AZ2003" s="88">
        <v>50</v>
      </c>
      <c r="BA2003" s="88">
        <v>0</v>
      </c>
      <c r="BB2003" s="89">
        <f t="shared" si="123"/>
        <v>300</v>
      </c>
      <c r="BC2003" s="90" t="str">
        <f t="shared" si="122"/>
        <v>OK</v>
      </c>
      <c r="BD2003" s="91" t="str">
        <f t="shared" si="124"/>
        <v xml:space="preserve">                  </v>
      </c>
      <c r="BE2003" s="92">
        <f t="shared" si="125"/>
        <v>5</v>
      </c>
    </row>
    <row r="2004" spans="1:57" s="74" customFormat="1" ht="50.1" customHeight="1" x14ac:dyDescent="0.2">
      <c r="A2004" s="78" t="s">
        <v>55</v>
      </c>
      <c r="B2004" s="78" t="s">
        <v>59</v>
      </c>
      <c r="C2004" s="78" t="s">
        <v>1034</v>
      </c>
      <c r="D2004" s="78" t="s">
        <v>605</v>
      </c>
      <c r="E2004" s="79" t="str">
        <f>+IF(C2004&lt;&gt;"",VLOOKUP(MID(C2004,18,5),NIVELES!$A$133:$B$213,2,0),"")</f>
        <v>MANABÍ</v>
      </c>
      <c r="F2004" s="80" t="s">
        <v>217</v>
      </c>
      <c r="G2004" s="81" t="str">
        <f>+IF(F2004&lt;&gt;"",VLOOKUP(F2004,NIVELES!$A$246:$C$464,3,0),"")</f>
        <v xml:space="preserve"> </v>
      </c>
      <c r="H2004" s="82" t="s">
        <v>1024</v>
      </c>
      <c r="I2004" s="78" t="s">
        <v>2201</v>
      </c>
      <c r="J2004" s="78" t="s">
        <v>2184</v>
      </c>
      <c r="K2004" s="78" t="s">
        <v>2185</v>
      </c>
      <c r="L2004" s="78" t="s">
        <v>1791</v>
      </c>
      <c r="M2004" s="78" t="s">
        <v>1791</v>
      </c>
      <c r="N2004" s="78" t="s">
        <v>1791</v>
      </c>
      <c r="O2004" s="78" t="s">
        <v>2857</v>
      </c>
      <c r="P2004" s="82">
        <v>5</v>
      </c>
      <c r="Q2004" s="78" t="s">
        <v>1989</v>
      </c>
      <c r="R2004" s="82"/>
      <c r="S2004" s="82"/>
      <c r="T2004" s="82">
        <v>1</v>
      </c>
      <c r="U2004" s="82"/>
      <c r="V2004" s="82">
        <v>1</v>
      </c>
      <c r="W2004" s="82">
        <v>1</v>
      </c>
      <c r="X2004" s="82"/>
      <c r="Y2004" s="82"/>
      <c r="Z2004" s="82"/>
      <c r="AA2004" s="82">
        <v>1</v>
      </c>
      <c r="AB2004" s="82">
        <v>1</v>
      </c>
      <c r="AC2004" s="82"/>
      <c r="AD2004" s="85" t="str">
        <f>IF(A2004&lt;&gt;"",IF(D2004="DIRECCIÓN_DE_TRANSFERENCIAS","280 0031",VLOOKUP(C2004,NIVELES!$A$14:$B$105,2,0)),"")</f>
        <v>280 4330</v>
      </c>
      <c r="AE2004" s="86" t="s">
        <v>322</v>
      </c>
      <c r="AF2004" s="86" t="s">
        <v>546</v>
      </c>
      <c r="AG2004" s="79" t="str">
        <f>+IF(AF2004&lt;&gt;"",VLOOKUP(AF2004,NIVELES!$A$666:$B$673,2,0),"")</f>
        <v>ATENCIÓN_INTEGRAL_A_PERSONAS_CON_DISCAPACIDAD</v>
      </c>
      <c r="AH2004" s="78" t="s">
        <v>453</v>
      </c>
      <c r="AI2004" s="79" t="str">
        <f>IF(AH2004&lt;&gt;"",VLOOKUP(CONCATENATE(AG2004,AH2004),NIVELES!$B$676:$C$745,2,0),"")</f>
        <v>Rectoría Inclusión Social</v>
      </c>
      <c r="AJ2004" s="78" t="s">
        <v>517</v>
      </c>
      <c r="AK2004" s="79" t="str">
        <f>+IF(AJ2004&lt;&gt;"",VLOOKUP(AJ2004,NIVELES!$A$816:$B$892,2,0),"")</f>
        <v>NO APLICA</v>
      </c>
      <c r="AL2004" s="78" t="s">
        <v>554</v>
      </c>
      <c r="AM2004" s="78">
        <v>530303</v>
      </c>
      <c r="AN2004" s="79" t="str">
        <f>IF(AM2004&lt;&gt;"",+VLOOKUP(AM2004,NIVELES!$A$1652:$B$2466,2,0),"")</f>
        <v>Viáticos y Subsistencias en el Interior</v>
      </c>
      <c r="AO2004" s="87">
        <v>800</v>
      </c>
      <c r="AP2004" s="88">
        <v>0</v>
      </c>
      <c r="AQ2004" s="88">
        <v>0</v>
      </c>
      <c r="AR2004" s="88">
        <v>160</v>
      </c>
      <c r="AS2004" s="88">
        <v>0</v>
      </c>
      <c r="AT2004" s="88">
        <v>160</v>
      </c>
      <c r="AU2004" s="88">
        <v>160</v>
      </c>
      <c r="AV2004" s="88">
        <v>0</v>
      </c>
      <c r="AW2004" s="88">
        <v>0</v>
      </c>
      <c r="AX2004" s="88">
        <v>0</v>
      </c>
      <c r="AY2004" s="88">
        <v>160</v>
      </c>
      <c r="AZ2004" s="88">
        <v>160</v>
      </c>
      <c r="BA2004" s="88">
        <v>0</v>
      </c>
      <c r="BB2004" s="89">
        <f t="shared" si="123"/>
        <v>800</v>
      </c>
      <c r="BC2004" s="90" t="str">
        <f t="shared" si="122"/>
        <v>OK</v>
      </c>
      <c r="BD2004" s="91" t="str">
        <f t="shared" si="124"/>
        <v xml:space="preserve">                  </v>
      </c>
      <c r="BE2004" s="92">
        <f t="shared" si="125"/>
        <v>5</v>
      </c>
    </row>
    <row r="2005" spans="1:57" s="74" customFormat="1" ht="50.1" customHeight="1" x14ac:dyDescent="0.2">
      <c r="A2005" s="78" t="s">
        <v>55</v>
      </c>
      <c r="B2005" s="78" t="s">
        <v>59</v>
      </c>
      <c r="C2005" s="78" t="s">
        <v>1034</v>
      </c>
      <c r="D2005" s="78" t="s">
        <v>605</v>
      </c>
      <c r="E2005" s="79" t="str">
        <f>+IF(C2005&lt;&gt;"",VLOOKUP(MID(C2005,18,5),NIVELES!$A$133:$B$213,2,0),"")</f>
        <v>MANABÍ</v>
      </c>
      <c r="F2005" s="80" t="s">
        <v>217</v>
      </c>
      <c r="G2005" s="81" t="str">
        <f>+IF(F2005&lt;&gt;"",VLOOKUP(F2005,NIVELES!$A$246:$C$464,3,0),"")</f>
        <v xml:space="preserve"> </v>
      </c>
      <c r="H2005" s="82" t="s">
        <v>1024</v>
      </c>
      <c r="I2005" s="78" t="s">
        <v>2201</v>
      </c>
      <c r="J2005" s="78" t="s">
        <v>2184</v>
      </c>
      <c r="K2005" s="78" t="s">
        <v>2185</v>
      </c>
      <c r="L2005" s="78" t="s">
        <v>1791</v>
      </c>
      <c r="M2005" s="78" t="s">
        <v>1791</v>
      </c>
      <c r="N2005" s="78" t="s">
        <v>1791</v>
      </c>
      <c r="O2005" s="78" t="s">
        <v>2824</v>
      </c>
      <c r="P2005" s="82">
        <v>8</v>
      </c>
      <c r="Q2005" s="78" t="s">
        <v>1989</v>
      </c>
      <c r="R2005" s="82"/>
      <c r="S2005" s="82">
        <v>1</v>
      </c>
      <c r="T2005" s="82">
        <v>1</v>
      </c>
      <c r="U2005" s="82">
        <v>1</v>
      </c>
      <c r="V2005" s="82">
        <v>1</v>
      </c>
      <c r="W2005" s="82">
        <v>1</v>
      </c>
      <c r="X2005" s="82">
        <v>1</v>
      </c>
      <c r="Y2005" s="82">
        <v>1</v>
      </c>
      <c r="Z2005" s="82">
        <v>1</v>
      </c>
      <c r="AA2005" s="82"/>
      <c r="AB2005" s="82"/>
      <c r="AC2005" s="82"/>
      <c r="AD2005" s="85" t="str">
        <f>IF(A2005&lt;&gt;"",IF(D2005="DIRECCIÓN_DE_TRANSFERENCIAS","280 0031",VLOOKUP(C2005,NIVELES!$A$14:$B$105,2,0)),"")</f>
        <v>280 4330</v>
      </c>
      <c r="AE2005" s="86" t="s">
        <v>322</v>
      </c>
      <c r="AF2005" s="86" t="s">
        <v>546</v>
      </c>
      <c r="AG2005" s="79" t="str">
        <f>+IF(AF2005&lt;&gt;"",VLOOKUP(AF2005,NIVELES!$A$666:$B$673,2,0),"")</f>
        <v>ATENCIÓN_INTEGRAL_A_PERSONAS_CON_DISCAPACIDAD</v>
      </c>
      <c r="AH2005" s="78" t="s">
        <v>453</v>
      </c>
      <c r="AI2005" s="79" t="str">
        <f>IF(AH2005&lt;&gt;"",VLOOKUP(CONCATENATE(AG2005,AH2005),NIVELES!$B$676:$C$745,2,0),"")</f>
        <v>Rectoría Inclusión Social</v>
      </c>
      <c r="AJ2005" s="78" t="s">
        <v>517</v>
      </c>
      <c r="AK2005" s="79" t="str">
        <f>+IF(AJ2005&lt;&gt;"",VLOOKUP(AJ2005,NIVELES!$A$816:$B$892,2,0),"")</f>
        <v>NO APLICA</v>
      </c>
      <c r="AL2005" s="78" t="s">
        <v>554</v>
      </c>
      <c r="AM2005" s="78">
        <v>530505</v>
      </c>
      <c r="AN2005" s="79" t="str">
        <f>IF(AM2005&lt;&gt;"",+VLOOKUP(AM2005,NIVELES!$A$1652:$B$2466,2,0),"")</f>
        <v>Vehículos (Arrendamiento)</v>
      </c>
      <c r="AO2005" s="87">
        <v>28029.759999999998</v>
      </c>
      <c r="AP2005" s="88">
        <v>0</v>
      </c>
      <c r="AQ2005" s="88">
        <v>3503.72</v>
      </c>
      <c r="AR2005" s="88">
        <v>3503.72</v>
      </c>
      <c r="AS2005" s="88">
        <v>3503.72</v>
      </c>
      <c r="AT2005" s="88">
        <v>3503.72</v>
      </c>
      <c r="AU2005" s="88">
        <v>3503.72</v>
      </c>
      <c r="AV2005" s="88">
        <v>3503.72</v>
      </c>
      <c r="AW2005" s="88">
        <v>3503.72</v>
      </c>
      <c r="AX2005" s="88">
        <v>3503.72</v>
      </c>
      <c r="AY2005" s="88">
        <v>0</v>
      </c>
      <c r="AZ2005" s="88">
        <v>0</v>
      </c>
      <c r="BA2005" s="88">
        <v>0</v>
      </c>
      <c r="BB2005" s="89">
        <f t="shared" si="123"/>
        <v>28029.760000000002</v>
      </c>
      <c r="BC2005" s="90" t="str">
        <f t="shared" si="122"/>
        <v>OK</v>
      </c>
      <c r="BD2005" s="91" t="str">
        <f t="shared" si="124"/>
        <v xml:space="preserve">                  </v>
      </c>
      <c r="BE2005" s="92">
        <f t="shared" si="125"/>
        <v>8</v>
      </c>
    </row>
    <row r="2006" spans="1:57" s="74" customFormat="1" ht="50.1" customHeight="1" x14ac:dyDescent="0.2">
      <c r="A2006" s="78" t="s">
        <v>55</v>
      </c>
      <c r="B2006" s="78" t="s">
        <v>59</v>
      </c>
      <c r="C2006" s="78" t="s">
        <v>1034</v>
      </c>
      <c r="D2006" s="78" t="s">
        <v>605</v>
      </c>
      <c r="E2006" s="79" t="str">
        <f>+IF(C2006&lt;&gt;"",VLOOKUP(MID(C2006,18,5),NIVELES!$A$133:$B$213,2,0),"")</f>
        <v>MANABÍ</v>
      </c>
      <c r="F2006" s="80" t="s">
        <v>217</v>
      </c>
      <c r="G2006" s="81" t="str">
        <f>+IF(F2006&lt;&gt;"",VLOOKUP(F2006,NIVELES!$A$246:$C$464,3,0),"")</f>
        <v xml:space="preserve"> </v>
      </c>
      <c r="H2006" s="82" t="s">
        <v>1024</v>
      </c>
      <c r="I2006" s="78" t="s">
        <v>2201</v>
      </c>
      <c r="J2006" s="78" t="s">
        <v>2184</v>
      </c>
      <c r="K2006" s="78" t="s">
        <v>2185</v>
      </c>
      <c r="L2006" s="78" t="s">
        <v>2730</v>
      </c>
      <c r="M2006" s="78">
        <v>390</v>
      </c>
      <c r="N2006" s="78" t="s">
        <v>2858</v>
      </c>
      <c r="O2006" s="78" t="s">
        <v>2859</v>
      </c>
      <c r="P2006" s="82">
        <v>2</v>
      </c>
      <c r="Q2006" s="78" t="s">
        <v>1989</v>
      </c>
      <c r="R2006" s="82"/>
      <c r="S2006" s="82">
        <v>1</v>
      </c>
      <c r="T2006" s="82"/>
      <c r="U2006" s="82">
        <v>1</v>
      </c>
      <c r="V2006" s="82"/>
      <c r="W2006" s="82"/>
      <c r="X2006" s="82"/>
      <c r="Y2006" s="82"/>
      <c r="Z2006" s="82"/>
      <c r="AA2006" s="82"/>
      <c r="AB2006" s="82"/>
      <c r="AC2006" s="82"/>
      <c r="AD2006" s="85" t="str">
        <f>IF(A2006&lt;&gt;"",IF(D2006="DIRECCIÓN_DE_TRANSFERENCIAS","280 0031",VLOOKUP(C2006,NIVELES!$A$14:$B$105,2,0)),"")</f>
        <v>280 4330</v>
      </c>
      <c r="AE2006" s="86" t="s">
        <v>322</v>
      </c>
      <c r="AF2006" s="86" t="s">
        <v>546</v>
      </c>
      <c r="AG2006" s="79" t="str">
        <f>+IF(AF2006&lt;&gt;"",VLOOKUP(AF2006,NIVELES!$A$666:$B$673,2,0),"")</f>
        <v>ATENCIÓN_INTEGRAL_A_PERSONAS_CON_DISCAPACIDAD</v>
      </c>
      <c r="AH2006" s="78" t="s">
        <v>511</v>
      </c>
      <c r="AI2006" s="79" t="str">
        <f>IF(AH2006&lt;&gt;"",VLOOKUP(CONCATENATE(AG2006,AH2006),NIVELES!$B$676:$C$745,2,0),"")</f>
        <v xml:space="preserve"> Prestacion  De  Servicios   Extramurales  - Atención  En  Hogar  Y  Comunidad</v>
      </c>
      <c r="AJ2006" s="78" t="s">
        <v>517</v>
      </c>
      <c r="AK2006" s="79" t="str">
        <f>+IF(AJ2006&lt;&gt;"",VLOOKUP(AJ2006,NIVELES!$A$816:$B$892,2,0),"")</f>
        <v>NO APLICA</v>
      </c>
      <c r="AL2006" s="78" t="s">
        <v>556</v>
      </c>
      <c r="AM2006" s="78">
        <v>580204</v>
      </c>
      <c r="AN2006" s="79" t="str">
        <f>IF(AM2006&lt;&gt;"",+VLOOKUP(AM2006,NIVELES!$A$1652:$B$2466,2,0),"")</f>
        <v>Al Sector Privado no Financiero</v>
      </c>
      <c r="AO2006" s="87">
        <v>77645.097500000003</v>
      </c>
      <c r="AP2006" s="88">
        <v>0</v>
      </c>
      <c r="AQ2006" s="88">
        <v>38822.550000000003</v>
      </c>
      <c r="AR2006" s="88">
        <v>0</v>
      </c>
      <c r="AS2006" s="88">
        <v>38822.547500000001</v>
      </c>
      <c r="AT2006" s="88">
        <v>0</v>
      </c>
      <c r="AU2006" s="88">
        <v>0</v>
      </c>
      <c r="AV2006" s="88">
        <v>0</v>
      </c>
      <c r="AW2006" s="88">
        <v>0</v>
      </c>
      <c r="AX2006" s="88">
        <v>0</v>
      </c>
      <c r="AY2006" s="88">
        <v>0</v>
      </c>
      <c r="AZ2006" s="88">
        <v>0</v>
      </c>
      <c r="BA2006" s="88">
        <v>0</v>
      </c>
      <c r="BB2006" s="89">
        <f t="shared" si="123"/>
        <v>77645.097500000003</v>
      </c>
      <c r="BC2006" s="90" t="str">
        <f t="shared" si="122"/>
        <v>OK</v>
      </c>
      <c r="BD2006" s="91" t="str">
        <f t="shared" si="124"/>
        <v xml:space="preserve">                  </v>
      </c>
      <c r="BE2006" s="92">
        <f t="shared" si="125"/>
        <v>2</v>
      </c>
    </row>
    <row r="2007" spans="1:57" s="74" customFormat="1" ht="50.1" customHeight="1" x14ac:dyDescent="0.2">
      <c r="A2007" s="78" t="s">
        <v>55</v>
      </c>
      <c r="B2007" s="78" t="s">
        <v>59</v>
      </c>
      <c r="C2007" s="78" t="s">
        <v>1035</v>
      </c>
      <c r="D2007" s="78" t="s">
        <v>575</v>
      </c>
      <c r="E2007" s="79" t="str">
        <f>+IF(C2007&lt;&gt;"",VLOOKUP(MID(C2007,18,5),NIVELES!$A$133:$B$213,2,0),"")</f>
        <v>SANTO_DOMINGO_DE_LOS_TSÁCHILAS</v>
      </c>
      <c r="F2007" s="80" t="s">
        <v>236</v>
      </c>
      <c r="G2007" s="81" t="str">
        <f>+IF(F2007&lt;&gt;"",VLOOKUP(F2007,NIVELES!$A$246:$C$464,3,0),"")</f>
        <v xml:space="preserve"> </v>
      </c>
      <c r="H2007" s="82" t="s">
        <v>1023</v>
      </c>
      <c r="I2007" s="78" t="s">
        <v>2164</v>
      </c>
      <c r="J2007" s="78" t="s">
        <v>2165</v>
      </c>
      <c r="K2007" s="78" t="s">
        <v>2166</v>
      </c>
      <c r="L2007" s="78" t="s">
        <v>1791</v>
      </c>
      <c r="M2007" s="78" t="s">
        <v>1791</v>
      </c>
      <c r="N2007" s="78" t="s">
        <v>1791</v>
      </c>
      <c r="O2007" s="78" t="s">
        <v>2167</v>
      </c>
      <c r="P2007" s="82">
        <v>12</v>
      </c>
      <c r="Q2007" s="78" t="s">
        <v>1989</v>
      </c>
      <c r="R2007" s="82">
        <v>1</v>
      </c>
      <c r="S2007" s="82">
        <v>1</v>
      </c>
      <c r="T2007" s="82">
        <v>1</v>
      </c>
      <c r="U2007" s="82">
        <v>1</v>
      </c>
      <c r="V2007" s="82">
        <v>1</v>
      </c>
      <c r="W2007" s="82">
        <v>1</v>
      </c>
      <c r="X2007" s="82">
        <v>1</v>
      </c>
      <c r="Y2007" s="82">
        <v>1</v>
      </c>
      <c r="Z2007" s="82">
        <v>1</v>
      </c>
      <c r="AA2007" s="82">
        <v>1</v>
      </c>
      <c r="AB2007" s="82">
        <v>1</v>
      </c>
      <c r="AC2007" s="82">
        <v>1</v>
      </c>
      <c r="AD2007" s="85" t="str">
        <f>IF(A2007&lt;&gt;"",IF(D2007="DIRECCIÓN_DE_TRANSFERENCIAS","280 0031",VLOOKUP(C2007,NIVELES!$A$14:$B$105,2,0)),"")</f>
        <v>280 4410</v>
      </c>
      <c r="AE2007" s="86" t="s">
        <v>322</v>
      </c>
      <c r="AF2007" s="86" t="s">
        <v>369</v>
      </c>
      <c r="AG2007" s="79" t="str">
        <f>+IF(AF2007&lt;&gt;"",VLOOKUP(AF2007,NIVELES!$A$666:$B$673,2,0),"")</f>
        <v>ADMINISTRACIÓN_CENTRAL</v>
      </c>
      <c r="AH2007" s="78" t="s">
        <v>322</v>
      </c>
      <c r="AI2007" s="79" t="str">
        <f>IF(AH2007&lt;&gt;"",VLOOKUP(CONCATENATE(AG2007,AH2007),NIVELES!$B$676:$C$745,2,0),"")</f>
        <v>Administración De La Gestión Administrativa Financiera</v>
      </c>
      <c r="AJ2007" s="78" t="s">
        <v>517</v>
      </c>
      <c r="AK2007" s="79" t="str">
        <f>+IF(AJ2007&lt;&gt;"",VLOOKUP(AJ2007,NIVELES!$A$816:$B$892,2,0),"")</f>
        <v>NO APLICA</v>
      </c>
      <c r="AL2007" s="78" t="s">
        <v>553</v>
      </c>
      <c r="AM2007" s="78">
        <v>510105</v>
      </c>
      <c r="AN2007" s="79" t="str">
        <f>IF(AM2007&lt;&gt;"",+VLOOKUP(AM2007,NIVELES!$A$1652:$B$2466,2,0),"")</f>
        <v>Remuneraciones Unificadas</v>
      </c>
      <c r="AO2007" s="87">
        <v>239124</v>
      </c>
      <c r="AP2007" s="88">
        <v>19927</v>
      </c>
      <c r="AQ2007" s="88">
        <v>19927</v>
      </c>
      <c r="AR2007" s="88">
        <v>19927</v>
      </c>
      <c r="AS2007" s="88">
        <v>19927</v>
      </c>
      <c r="AT2007" s="88">
        <v>19927</v>
      </c>
      <c r="AU2007" s="88">
        <v>19927</v>
      </c>
      <c r="AV2007" s="88">
        <v>19927</v>
      </c>
      <c r="AW2007" s="88">
        <v>19927</v>
      </c>
      <c r="AX2007" s="88">
        <v>19927</v>
      </c>
      <c r="AY2007" s="88">
        <v>19927</v>
      </c>
      <c r="AZ2007" s="88">
        <v>19927</v>
      </c>
      <c r="BA2007" s="88">
        <v>19927</v>
      </c>
      <c r="BB2007" s="89">
        <f t="shared" si="123"/>
        <v>239124</v>
      </c>
      <c r="BC2007" s="90" t="str">
        <f t="shared" si="122"/>
        <v>OK</v>
      </c>
      <c r="BD2007" s="91" t="str">
        <f t="shared" si="124"/>
        <v xml:space="preserve">                  </v>
      </c>
      <c r="BE2007" s="92">
        <f t="shared" si="125"/>
        <v>12</v>
      </c>
    </row>
    <row r="2008" spans="1:57" s="74" customFormat="1" ht="50.1" customHeight="1" x14ac:dyDescent="0.2">
      <c r="A2008" s="78" t="s">
        <v>55</v>
      </c>
      <c r="B2008" s="78" t="s">
        <v>59</v>
      </c>
      <c r="C2008" s="78" t="s">
        <v>1035</v>
      </c>
      <c r="D2008" s="78" t="s">
        <v>575</v>
      </c>
      <c r="E2008" s="79" t="str">
        <f>+IF(C2008&lt;&gt;"",VLOOKUP(MID(C2008,18,5),NIVELES!$A$133:$B$213,2,0),"")</f>
        <v>SANTO_DOMINGO_DE_LOS_TSÁCHILAS</v>
      </c>
      <c r="F2008" s="80" t="s">
        <v>236</v>
      </c>
      <c r="G2008" s="81" t="str">
        <f>+IF(F2008&lt;&gt;"",VLOOKUP(F2008,NIVELES!$A$246:$C$464,3,0),"")</f>
        <v xml:space="preserve"> </v>
      </c>
      <c r="H2008" s="82" t="s">
        <v>1023</v>
      </c>
      <c r="I2008" s="78" t="s">
        <v>2164</v>
      </c>
      <c r="J2008" s="78" t="s">
        <v>2165</v>
      </c>
      <c r="K2008" s="78" t="s">
        <v>2166</v>
      </c>
      <c r="L2008" s="78" t="s">
        <v>1791</v>
      </c>
      <c r="M2008" s="78" t="s">
        <v>1791</v>
      </c>
      <c r="N2008" s="78" t="s">
        <v>1791</v>
      </c>
      <c r="O2008" s="78" t="s">
        <v>2167</v>
      </c>
      <c r="P2008" s="82">
        <v>12</v>
      </c>
      <c r="Q2008" s="78" t="s">
        <v>1989</v>
      </c>
      <c r="R2008" s="82">
        <v>1</v>
      </c>
      <c r="S2008" s="82">
        <v>1</v>
      </c>
      <c r="T2008" s="82">
        <v>1</v>
      </c>
      <c r="U2008" s="82">
        <v>1</v>
      </c>
      <c r="V2008" s="82">
        <v>1</v>
      </c>
      <c r="W2008" s="82">
        <v>1</v>
      </c>
      <c r="X2008" s="82">
        <v>1</v>
      </c>
      <c r="Y2008" s="82">
        <v>1</v>
      </c>
      <c r="Z2008" s="82">
        <v>1</v>
      </c>
      <c r="AA2008" s="82">
        <v>1</v>
      </c>
      <c r="AB2008" s="82">
        <v>1</v>
      </c>
      <c r="AC2008" s="82">
        <v>1</v>
      </c>
      <c r="AD2008" s="85" t="str">
        <f>IF(A2008&lt;&gt;"",IF(D2008="DIRECCIÓN_DE_TRANSFERENCIAS","280 0031",VLOOKUP(C2008,NIVELES!$A$14:$B$105,2,0)),"")</f>
        <v>280 4410</v>
      </c>
      <c r="AE2008" s="86" t="s">
        <v>322</v>
      </c>
      <c r="AF2008" s="86" t="s">
        <v>369</v>
      </c>
      <c r="AG2008" s="79" t="str">
        <f>+IF(AF2008&lt;&gt;"",VLOOKUP(AF2008,NIVELES!$A$666:$B$673,2,0),"")</f>
        <v>ADMINISTRACIÓN_CENTRAL</v>
      </c>
      <c r="AH2008" s="78" t="s">
        <v>322</v>
      </c>
      <c r="AI2008" s="79" t="str">
        <f>IF(AH2008&lt;&gt;"",VLOOKUP(CONCATENATE(AG2008,AH2008),NIVELES!$B$676:$C$745,2,0),"")</f>
        <v>Administración De La Gestión Administrativa Financiera</v>
      </c>
      <c r="AJ2008" s="78" t="s">
        <v>517</v>
      </c>
      <c r="AK2008" s="79" t="str">
        <f>+IF(AJ2008&lt;&gt;"",VLOOKUP(AJ2008,NIVELES!$A$816:$B$892,2,0),"")</f>
        <v>NO APLICA</v>
      </c>
      <c r="AL2008" s="78" t="s">
        <v>553</v>
      </c>
      <c r="AM2008" s="78">
        <v>510106</v>
      </c>
      <c r="AN2008" s="79" t="str">
        <f>IF(AM2008&lt;&gt;"",+VLOOKUP(AM2008,NIVELES!$A$1652:$B$2466,2,0),"")</f>
        <v>Salarios Unificados</v>
      </c>
      <c r="AO2008" s="87">
        <v>55956</v>
      </c>
      <c r="AP2008" s="88">
        <v>4663</v>
      </c>
      <c r="AQ2008" s="88">
        <v>4663</v>
      </c>
      <c r="AR2008" s="88">
        <v>4663</v>
      </c>
      <c r="AS2008" s="88">
        <v>4663</v>
      </c>
      <c r="AT2008" s="88">
        <v>4663</v>
      </c>
      <c r="AU2008" s="88">
        <v>4663</v>
      </c>
      <c r="AV2008" s="88">
        <v>4663</v>
      </c>
      <c r="AW2008" s="88">
        <v>4663</v>
      </c>
      <c r="AX2008" s="88">
        <v>4663</v>
      </c>
      <c r="AY2008" s="88">
        <v>4663</v>
      </c>
      <c r="AZ2008" s="88">
        <v>4663</v>
      </c>
      <c r="BA2008" s="88">
        <v>4663</v>
      </c>
      <c r="BB2008" s="89">
        <f t="shared" si="123"/>
        <v>55956</v>
      </c>
      <c r="BC2008" s="90" t="str">
        <f t="shared" si="122"/>
        <v>OK</v>
      </c>
      <c r="BD2008" s="91" t="str">
        <f t="shared" si="124"/>
        <v xml:space="preserve">                  </v>
      </c>
      <c r="BE2008" s="92">
        <f t="shared" si="125"/>
        <v>12</v>
      </c>
    </row>
    <row r="2009" spans="1:57" s="74" customFormat="1" ht="50.1" customHeight="1" x14ac:dyDescent="0.2">
      <c r="A2009" s="78" t="s">
        <v>55</v>
      </c>
      <c r="B2009" s="78" t="s">
        <v>59</v>
      </c>
      <c r="C2009" s="78" t="s">
        <v>1035</v>
      </c>
      <c r="D2009" s="78" t="s">
        <v>575</v>
      </c>
      <c r="E2009" s="79" t="str">
        <f>+IF(C2009&lt;&gt;"",VLOOKUP(MID(C2009,18,5),NIVELES!$A$133:$B$213,2,0),"")</f>
        <v>SANTO_DOMINGO_DE_LOS_TSÁCHILAS</v>
      </c>
      <c r="F2009" s="80" t="s">
        <v>236</v>
      </c>
      <c r="G2009" s="81" t="str">
        <f>+IF(F2009&lt;&gt;"",VLOOKUP(F2009,NIVELES!$A$246:$C$464,3,0),"")</f>
        <v xml:space="preserve"> </v>
      </c>
      <c r="H2009" s="82" t="s">
        <v>1023</v>
      </c>
      <c r="I2009" s="78" t="s">
        <v>2164</v>
      </c>
      <c r="J2009" s="78" t="s">
        <v>2165</v>
      </c>
      <c r="K2009" s="78" t="s">
        <v>2166</v>
      </c>
      <c r="L2009" s="78" t="s">
        <v>1791</v>
      </c>
      <c r="M2009" s="78" t="s">
        <v>1791</v>
      </c>
      <c r="N2009" s="78" t="s">
        <v>1791</v>
      </c>
      <c r="O2009" s="78" t="s">
        <v>2167</v>
      </c>
      <c r="P2009" s="82">
        <v>12</v>
      </c>
      <c r="Q2009" s="78" t="s">
        <v>1989</v>
      </c>
      <c r="R2009" s="82">
        <v>1</v>
      </c>
      <c r="S2009" s="82">
        <v>1</v>
      </c>
      <c r="T2009" s="82">
        <v>1</v>
      </c>
      <c r="U2009" s="82">
        <v>1</v>
      </c>
      <c r="V2009" s="82">
        <v>1</v>
      </c>
      <c r="W2009" s="82">
        <v>1</v>
      </c>
      <c r="X2009" s="82">
        <v>1</v>
      </c>
      <c r="Y2009" s="82">
        <v>1</v>
      </c>
      <c r="Z2009" s="82">
        <v>1</v>
      </c>
      <c r="AA2009" s="82">
        <v>1</v>
      </c>
      <c r="AB2009" s="82">
        <v>1</v>
      </c>
      <c r="AC2009" s="82">
        <v>1</v>
      </c>
      <c r="AD2009" s="85" t="str">
        <f>IF(A2009&lt;&gt;"",IF(D2009="DIRECCIÓN_DE_TRANSFERENCIAS","280 0031",VLOOKUP(C2009,NIVELES!$A$14:$B$105,2,0)),"")</f>
        <v>280 4410</v>
      </c>
      <c r="AE2009" s="86" t="s">
        <v>322</v>
      </c>
      <c r="AF2009" s="86" t="s">
        <v>369</v>
      </c>
      <c r="AG2009" s="79" t="str">
        <f>+IF(AF2009&lt;&gt;"",VLOOKUP(AF2009,NIVELES!$A$666:$B$673,2,0),"")</f>
        <v>ADMINISTRACIÓN_CENTRAL</v>
      </c>
      <c r="AH2009" s="78" t="s">
        <v>322</v>
      </c>
      <c r="AI2009" s="79" t="str">
        <f>IF(AH2009&lt;&gt;"",VLOOKUP(CONCATENATE(AG2009,AH2009),NIVELES!$B$676:$C$745,2,0),"")</f>
        <v>Administración De La Gestión Administrativa Financiera</v>
      </c>
      <c r="AJ2009" s="78" t="s">
        <v>517</v>
      </c>
      <c r="AK2009" s="79" t="str">
        <f>+IF(AJ2009&lt;&gt;"",VLOOKUP(AJ2009,NIVELES!$A$816:$B$892,2,0),"")</f>
        <v>NO APLICA</v>
      </c>
      <c r="AL2009" s="78" t="s">
        <v>553</v>
      </c>
      <c r="AM2009" s="78">
        <v>510203</v>
      </c>
      <c r="AN2009" s="79" t="str">
        <f>IF(AM2009&lt;&gt;"",+VLOOKUP(AM2009,NIVELES!$A$1652:$B$2466,2,0),"")</f>
        <v>Decimotercer Sueldo</v>
      </c>
      <c r="AO2009" s="87">
        <v>28095.83</v>
      </c>
      <c r="AP2009" s="88">
        <v>131.83000000000001</v>
      </c>
      <c r="AQ2009" s="88">
        <v>131.83000000000001</v>
      </c>
      <c r="AR2009" s="88">
        <v>131.83000000000001</v>
      </c>
      <c r="AS2009" s="88">
        <v>131.83000000000001</v>
      </c>
      <c r="AT2009" s="88">
        <v>131.83000000000001</v>
      </c>
      <c r="AU2009" s="88">
        <v>131.83000000000001</v>
      </c>
      <c r="AV2009" s="88">
        <v>131.83000000000001</v>
      </c>
      <c r="AW2009" s="88">
        <v>131.83000000000001</v>
      </c>
      <c r="AX2009" s="88">
        <v>131.83000000000001</v>
      </c>
      <c r="AY2009" s="88">
        <v>131.83000000000001</v>
      </c>
      <c r="AZ2009" s="88">
        <v>131.83000000000001</v>
      </c>
      <c r="BA2009" s="88">
        <v>26645.7</v>
      </c>
      <c r="BB2009" s="89">
        <f t="shared" si="123"/>
        <v>28095.83</v>
      </c>
      <c r="BC2009" s="90" t="str">
        <f t="shared" si="122"/>
        <v>OK</v>
      </c>
      <c r="BD2009" s="91" t="str">
        <f t="shared" si="124"/>
        <v xml:space="preserve">                  </v>
      </c>
      <c r="BE2009" s="92">
        <f t="shared" si="125"/>
        <v>12</v>
      </c>
    </row>
    <row r="2010" spans="1:57" s="74" customFormat="1" ht="50.1" customHeight="1" x14ac:dyDescent="0.2">
      <c r="A2010" s="78" t="s">
        <v>55</v>
      </c>
      <c r="B2010" s="78" t="s">
        <v>59</v>
      </c>
      <c r="C2010" s="78" t="s">
        <v>1035</v>
      </c>
      <c r="D2010" s="78" t="s">
        <v>575</v>
      </c>
      <c r="E2010" s="79" t="str">
        <f>+IF(C2010&lt;&gt;"",VLOOKUP(MID(C2010,18,5),NIVELES!$A$133:$B$213,2,0),"")</f>
        <v>SANTO_DOMINGO_DE_LOS_TSÁCHILAS</v>
      </c>
      <c r="F2010" s="80" t="s">
        <v>236</v>
      </c>
      <c r="G2010" s="81" t="str">
        <f>+IF(F2010&lt;&gt;"",VLOOKUP(F2010,NIVELES!$A$246:$C$464,3,0),"")</f>
        <v xml:space="preserve"> </v>
      </c>
      <c r="H2010" s="82" t="s">
        <v>1023</v>
      </c>
      <c r="I2010" s="78" t="s">
        <v>2164</v>
      </c>
      <c r="J2010" s="78" t="s">
        <v>2165</v>
      </c>
      <c r="K2010" s="78" t="s">
        <v>2166</v>
      </c>
      <c r="L2010" s="78" t="s">
        <v>1791</v>
      </c>
      <c r="M2010" s="78" t="s">
        <v>1791</v>
      </c>
      <c r="N2010" s="78" t="s">
        <v>1791</v>
      </c>
      <c r="O2010" s="78" t="s">
        <v>2167</v>
      </c>
      <c r="P2010" s="82">
        <v>12</v>
      </c>
      <c r="Q2010" s="78" t="s">
        <v>1989</v>
      </c>
      <c r="R2010" s="82">
        <v>1</v>
      </c>
      <c r="S2010" s="82">
        <v>1</v>
      </c>
      <c r="T2010" s="82">
        <v>1</v>
      </c>
      <c r="U2010" s="82">
        <v>1</v>
      </c>
      <c r="V2010" s="82">
        <v>1</v>
      </c>
      <c r="W2010" s="82">
        <v>1</v>
      </c>
      <c r="X2010" s="82">
        <v>1</v>
      </c>
      <c r="Y2010" s="82">
        <v>1</v>
      </c>
      <c r="Z2010" s="82">
        <v>1</v>
      </c>
      <c r="AA2010" s="82">
        <v>1</v>
      </c>
      <c r="AB2010" s="82">
        <v>1</v>
      </c>
      <c r="AC2010" s="82">
        <v>1</v>
      </c>
      <c r="AD2010" s="85" t="str">
        <f>IF(A2010&lt;&gt;"",IF(D2010="DIRECCIÓN_DE_TRANSFERENCIAS","280 0031",VLOOKUP(C2010,NIVELES!$A$14:$B$105,2,0)),"")</f>
        <v>280 4410</v>
      </c>
      <c r="AE2010" s="86" t="s">
        <v>322</v>
      </c>
      <c r="AF2010" s="86" t="s">
        <v>369</v>
      </c>
      <c r="AG2010" s="79" t="str">
        <f>+IF(AF2010&lt;&gt;"",VLOOKUP(AF2010,NIVELES!$A$666:$B$673,2,0),"")</f>
        <v>ADMINISTRACIÓN_CENTRAL</v>
      </c>
      <c r="AH2010" s="78" t="s">
        <v>322</v>
      </c>
      <c r="AI2010" s="79" t="str">
        <f>IF(AH2010&lt;&gt;"",VLOOKUP(CONCATENATE(AG2010,AH2010),NIVELES!$B$676:$C$745,2,0),"")</f>
        <v>Administración De La Gestión Administrativa Financiera</v>
      </c>
      <c r="AJ2010" s="78" t="s">
        <v>517</v>
      </c>
      <c r="AK2010" s="79" t="str">
        <f>+IF(AJ2010&lt;&gt;"",VLOOKUP(AJ2010,NIVELES!$A$816:$B$892,2,0),"")</f>
        <v>NO APLICA</v>
      </c>
      <c r="AL2010" s="78" t="s">
        <v>553</v>
      </c>
      <c r="AM2010" s="78">
        <v>510204</v>
      </c>
      <c r="AN2010" s="79" t="str">
        <f>IF(AM2010&lt;&gt;"",+VLOOKUP(AM2010,NIVELES!$A$1652:$B$2466,2,0),"")</f>
        <v>Decimocuarto Sueldo</v>
      </c>
      <c r="AO2010" s="87">
        <v>11557.33</v>
      </c>
      <c r="AP2010" s="88">
        <v>65.66</v>
      </c>
      <c r="AQ2010" s="88">
        <v>65.66</v>
      </c>
      <c r="AR2010" s="88">
        <v>10835.07</v>
      </c>
      <c r="AS2010" s="88">
        <v>65.66</v>
      </c>
      <c r="AT2010" s="88">
        <v>65.66</v>
      </c>
      <c r="AU2010" s="88">
        <v>65.66</v>
      </c>
      <c r="AV2010" s="88">
        <v>65.66</v>
      </c>
      <c r="AW2010" s="88">
        <v>65.66</v>
      </c>
      <c r="AX2010" s="88">
        <v>65.66</v>
      </c>
      <c r="AY2010" s="88">
        <v>65.66</v>
      </c>
      <c r="AZ2010" s="88">
        <v>65.66</v>
      </c>
      <c r="BA2010" s="88">
        <v>65.66</v>
      </c>
      <c r="BB2010" s="89">
        <f t="shared" si="123"/>
        <v>11557.329999999998</v>
      </c>
      <c r="BC2010" s="90" t="str">
        <f t="shared" si="122"/>
        <v>OK</v>
      </c>
      <c r="BD2010" s="91" t="str">
        <f t="shared" si="124"/>
        <v xml:space="preserve">                  </v>
      </c>
      <c r="BE2010" s="92">
        <f t="shared" si="125"/>
        <v>12</v>
      </c>
    </row>
    <row r="2011" spans="1:57" s="74" customFormat="1" ht="50.1" customHeight="1" x14ac:dyDescent="0.2">
      <c r="A2011" s="78" t="s">
        <v>55</v>
      </c>
      <c r="B2011" s="78" t="s">
        <v>59</v>
      </c>
      <c r="C2011" s="78" t="s">
        <v>1035</v>
      </c>
      <c r="D2011" s="78" t="s">
        <v>575</v>
      </c>
      <c r="E2011" s="79" t="str">
        <f>+IF(C2011&lt;&gt;"",VLOOKUP(MID(C2011,18,5),NIVELES!$A$133:$B$213,2,0),"")</f>
        <v>SANTO_DOMINGO_DE_LOS_TSÁCHILAS</v>
      </c>
      <c r="F2011" s="80" t="s">
        <v>236</v>
      </c>
      <c r="G2011" s="81" t="str">
        <f>+IF(F2011&lt;&gt;"",VLOOKUP(F2011,NIVELES!$A$246:$C$464,3,0),"")</f>
        <v xml:space="preserve"> </v>
      </c>
      <c r="H2011" s="82" t="s">
        <v>1023</v>
      </c>
      <c r="I2011" s="78" t="s">
        <v>2164</v>
      </c>
      <c r="J2011" s="78" t="s">
        <v>2165</v>
      </c>
      <c r="K2011" s="78" t="s">
        <v>2166</v>
      </c>
      <c r="L2011" s="78" t="s">
        <v>1791</v>
      </c>
      <c r="M2011" s="78" t="s">
        <v>1791</v>
      </c>
      <c r="N2011" s="78" t="s">
        <v>1791</v>
      </c>
      <c r="O2011" s="78" t="s">
        <v>2664</v>
      </c>
      <c r="P2011" s="82">
        <v>12</v>
      </c>
      <c r="Q2011" s="78" t="s">
        <v>1989</v>
      </c>
      <c r="R2011" s="82">
        <v>1</v>
      </c>
      <c r="S2011" s="82">
        <v>1</v>
      </c>
      <c r="T2011" s="82">
        <v>1</v>
      </c>
      <c r="U2011" s="82">
        <v>1</v>
      </c>
      <c r="V2011" s="82">
        <v>1</v>
      </c>
      <c r="W2011" s="82">
        <v>1</v>
      </c>
      <c r="X2011" s="82">
        <v>1</v>
      </c>
      <c r="Y2011" s="82">
        <v>1</v>
      </c>
      <c r="Z2011" s="82">
        <v>1</v>
      </c>
      <c r="AA2011" s="82">
        <v>1</v>
      </c>
      <c r="AB2011" s="82">
        <v>1</v>
      </c>
      <c r="AC2011" s="82">
        <v>1</v>
      </c>
      <c r="AD2011" s="85" t="str">
        <f>IF(A2011&lt;&gt;"",IF(D2011="DIRECCIÓN_DE_TRANSFERENCIAS","280 0031",VLOOKUP(C2011,NIVELES!$A$14:$B$105,2,0)),"")</f>
        <v>280 4410</v>
      </c>
      <c r="AE2011" s="86" t="s">
        <v>322</v>
      </c>
      <c r="AF2011" s="86" t="s">
        <v>369</v>
      </c>
      <c r="AG2011" s="79" t="str">
        <f>+IF(AF2011&lt;&gt;"",VLOOKUP(AF2011,NIVELES!$A$666:$B$673,2,0),"")</f>
        <v>ADMINISTRACIÓN_CENTRAL</v>
      </c>
      <c r="AH2011" s="78" t="s">
        <v>322</v>
      </c>
      <c r="AI2011" s="79" t="str">
        <f>IF(AH2011&lt;&gt;"",VLOOKUP(CONCATENATE(AG2011,AH2011),NIVELES!$B$676:$C$745,2,0),"")</f>
        <v>Administración De La Gestión Administrativa Financiera</v>
      </c>
      <c r="AJ2011" s="78" t="s">
        <v>517</v>
      </c>
      <c r="AK2011" s="79" t="str">
        <f>+IF(AJ2011&lt;&gt;"",VLOOKUP(AJ2011,NIVELES!$A$816:$B$892,2,0),"")</f>
        <v>NO APLICA</v>
      </c>
      <c r="AL2011" s="78" t="s">
        <v>553</v>
      </c>
      <c r="AM2011" s="78">
        <v>510304</v>
      </c>
      <c r="AN2011" s="79" t="str">
        <f>IF(AM2011&lt;&gt;"",+VLOOKUP(AM2011,NIVELES!$A$1652:$B$2466,2,0),"")</f>
        <v>Compensación por Transporte</v>
      </c>
      <c r="AO2011" s="87">
        <v>960</v>
      </c>
      <c r="AP2011" s="88">
        <v>0</v>
      </c>
      <c r="AQ2011" s="88">
        <v>0</v>
      </c>
      <c r="AR2011" s="88">
        <v>168</v>
      </c>
      <c r="AS2011" s="88">
        <v>76</v>
      </c>
      <c r="AT2011" s="88">
        <v>84</v>
      </c>
      <c r="AU2011" s="88">
        <v>84</v>
      </c>
      <c r="AV2011" s="88">
        <v>80</v>
      </c>
      <c r="AW2011" s="88">
        <v>88</v>
      </c>
      <c r="AX2011" s="88">
        <v>84</v>
      </c>
      <c r="AY2011" s="88">
        <v>84</v>
      </c>
      <c r="AZ2011" s="88">
        <v>88</v>
      </c>
      <c r="BA2011" s="88">
        <v>124</v>
      </c>
      <c r="BB2011" s="89">
        <f t="shared" si="123"/>
        <v>960</v>
      </c>
      <c r="BC2011" s="90" t="str">
        <f t="shared" si="122"/>
        <v>OK</v>
      </c>
      <c r="BD2011" s="91" t="str">
        <f t="shared" si="124"/>
        <v xml:space="preserve">                  </v>
      </c>
      <c r="BE2011" s="92">
        <f t="shared" si="125"/>
        <v>12</v>
      </c>
    </row>
    <row r="2012" spans="1:57" s="74" customFormat="1" ht="50.1" customHeight="1" x14ac:dyDescent="0.2">
      <c r="A2012" s="78" t="s">
        <v>55</v>
      </c>
      <c r="B2012" s="78" t="s">
        <v>59</v>
      </c>
      <c r="C2012" s="78" t="s">
        <v>1035</v>
      </c>
      <c r="D2012" s="78" t="s">
        <v>575</v>
      </c>
      <c r="E2012" s="79" t="str">
        <f>+IF(C2012&lt;&gt;"",VLOOKUP(MID(C2012,18,5),NIVELES!$A$133:$B$213,2,0),"")</f>
        <v>SANTO_DOMINGO_DE_LOS_TSÁCHILAS</v>
      </c>
      <c r="F2012" s="80" t="s">
        <v>236</v>
      </c>
      <c r="G2012" s="81" t="str">
        <f>+IF(F2012&lt;&gt;"",VLOOKUP(F2012,NIVELES!$A$246:$C$464,3,0),"")</f>
        <v xml:space="preserve"> </v>
      </c>
      <c r="H2012" s="82" t="s">
        <v>1023</v>
      </c>
      <c r="I2012" s="78" t="s">
        <v>2164</v>
      </c>
      <c r="J2012" s="78" t="s">
        <v>2165</v>
      </c>
      <c r="K2012" s="78" t="s">
        <v>2166</v>
      </c>
      <c r="L2012" s="78" t="s">
        <v>1791</v>
      </c>
      <c r="M2012" s="78" t="s">
        <v>1791</v>
      </c>
      <c r="N2012" s="78" t="s">
        <v>1791</v>
      </c>
      <c r="O2012" s="78" t="s">
        <v>2664</v>
      </c>
      <c r="P2012" s="82">
        <v>12</v>
      </c>
      <c r="Q2012" s="78" t="s">
        <v>1989</v>
      </c>
      <c r="R2012" s="82">
        <v>1</v>
      </c>
      <c r="S2012" s="82">
        <v>1</v>
      </c>
      <c r="T2012" s="82">
        <v>1</v>
      </c>
      <c r="U2012" s="82">
        <v>1</v>
      </c>
      <c r="V2012" s="82">
        <v>1</v>
      </c>
      <c r="W2012" s="82">
        <v>1</v>
      </c>
      <c r="X2012" s="82">
        <v>1</v>
      </c>
      <c r="Y2012" s="82">
        <v>1</v>
      </c>
      <c r="Z2012" s="82">
        <v>1</v>
      </c>
      <c r="AA2012" s="82">
        <v>1</v>
      </c>
      <c r="AB2012" s="82">
        <v>1</v>
      </c>
      <c r="AC2012" s="82">
        <v>1</v>
      </c>
      <c r="AD2012" s="85" t="str">
        <f>IF(A2012&lt;&gt;"",IF(D2012="DIRECCIÓN_DE_TRANSFERENCIAS","280 0031",VLOOKUP(C2012,NIVELES!$A$14:$B$105,2,0)),"")</f>
        <v>280 4410</v>
      </c>
      <c r="AE2012" s="86" t="s">
        <v>322</v>
      </c>
      <c r="AF2012" s="86" t="s">
        <v>369</v>
      </c>
      <c r="AG2012" s="79" t="str">
        <f>+IF(AF2012&lt;&gt;"",VLOOKUP(AF2012,NIVELES!$A$666:$B$673,2,0),"")</f>
        <v>ADMINISTRACIÓN_CENTRAL</v>
      </c>
      <c r="AH2012" s="78" t="s">
        <v>322</v>
      </c>
      <c r="AI2012" s="79" t="str">
        <f>IF(AH2012&lt;&gt;"",VLOOKUP(CONCATENATE(AG2012,AH2012),NIVELES!$B$676:$C$745,2,0),"")</f>
        <v>Administración De La Gestión Administrativa Financiera</v>
      </c>
      <c r="AJ2012" s="78" t="s">
        <v>517</v>
      </c>
      <c r="AK2012" s="79" t="str">
        <f>+IF(AJ2012&lt;&gt;"",VLOOKUP(AJ2012,NIVELES!$A$816:$B$892,2,0),"")</f>
        <v>NO APLICA</v>
      </c>
      <c r="AL2012" s="78" t="s">
        <v>553</v>
      </c>
      <c r="AM2012" s="78">
        <v>510306</v>
      </c>
      <c r="AN2012" s="79" t="str">
        <f>IF(AM2012&lt;&gt;"",+VLOOKUP(AM2012,NIVELES!$A$1652:$B$2466,2,0),"")</f>
        <v>Alimentación</v>
      </c>
      <c r="AO2012" s="87">
        <v>6720</v>
      </c>
      <c r="AP2012" s="88">
        <v>0</v>
      </c>
      <c r="AQ2012" s="88">
        <v>0</v>
      </c>
      <c r="AR2012" s="88">
        <v>1176</v>
      </c>
      <c r="AS2012" s="88">
        <v>532</v>
      </c>
      <c r="AT2012" s="88">
        <v>588</v>
      </c>
      <c r="AU2012" s="88">
        <v>588</v>
      </c>
      <c r="AV2012" s="88">
        <v>560</v>
      </c>
      <c r="AW2012" s="88">
        <v>616</v>
      </c>
      <c r="AX2012" s="88">
        <v>588</v>
      </c>
      <c r="AY2012" s="88">
        <v>672</v>
      </c>
      <c r="AZ2012" s="88">
        <v>704</v>
      </c>
      <c r="BA2012" s="88">
        <v>696</v>
      </c>
      <c r="BB2012" s="89">
        <f t="shared" si="123"/>
        <v>6720</v>
      </c>
      <c r="BC2012" s="90" t="str">
        <f t="shared" si="122"/>
        <v>OK</v>
      </c>
      <c r="BD2012" s="91" t="str">
        <f t="shared" si="124"/>
        <v xml:space="preserve">                  </v>
      </c>
      <c r="BE2012" s="92">
        <f t="shared" si="125"/>
        <v>12</v>
      </c>
    </row>
    <row r="2013" spans="1:57" s="74" customFormat="1" ht="50.1" customHeight="1" x14ac:dyDescent="0.2">
      <c r="A2013" s="78" t="s">
        <v>55</v>
      </c>
      <c r="B2013" s="78" t="s">
        <v>59</v>
      </c>
      <c r="C2013" s="78" t="s">
        <v>1035</v>
      </c>
      <c r="D2013" s="78" t="s">
        <v>575</v>
      </c>
      <c r="E2013" s="79" t="str">
        <f>+IF(C2013&lt;&gt;"",VLOOKUP(MID(C2013,18,5),NIVELES!$A$133:$B$213,2,0),"")</f>
        <v>SANTO_DOMINGO_DE_LOS_TSÁCHILAS</v>
      </c>
      <c r="F2013" s="80" t="s">
        <v>236</v>
      </c>
      <c r="G2013" s="81" t="str">
        <f>+IF(F2013&lt;&gt;"",VLOOKUP(F2013,NIVELES!$A$246:$C$464,3,0),"")</f>
        <v xml:space="preserve"> </v>
      </c>
      <c r="H2013" s="82" t="s">
        <v>1023</v>
      </c>
      <c r="I2013" s="78" t="s">
        <v>2164</v>
      </c>
      <c r="J2013" s="78" t="s">
        <v>2165</v>
      </c>
      <c r="K2013" s="78" t="s">
        <v>2166</v>
      </c>
      <c r="L2013" s="78" t="s">
        <v>1791</v>
      </c>
      <c r="M2013" s="78" t="s">
        <v>1791</v>
      </c>
      <c r="N2013" s="78" t="s">
        <v>1791</v>
      </c>
      <c r="O2013" s="78" t="s">
        <v>2664</v>
      </c>
      <c r="P2013" s="82">
        <v>12</v>
      </c>
      <c r="Q2013" s="78" t="s">
        <v>1989</v>
      </c>
      <c r="R2013" s="82">
        <v>1</v>
      </c>
      <c r="S2013" s="82">
        <v>1</v>
      </c>
      <c r="T2013" s="82">
        <v>1</v>
      </c>
      <c r="U2013" s="82">
        <v>1</v>
      </c>
      <c r="V2013" s="82">
        <v>1</v>
      </c>
      <c r="W2013" s="82">
        <v>1</v>
      </c>
      <c r="X2013" s="82">
        <v>1</v>
      </c>
      <c r="Y2013" s="82">
        <v>1</v>
      </c>
      <c r="Z2013" s="82">
        <v>1</v>
      </c>
      <c r="AA2013" s="82">
        <v>1</v>
      </c>
      <c r="AB2013" s="82">
        <v>1</v>
      </c>
      <c r="AC2013" s="82">
        <v>1</v>
      </c>
      <c r="AD2013" s="85" t="str">
        <f>IF(A2013&lt;&gt;"",IF(D2013="DIRECCIÓN_DE_TRANSFERENCIAS","280 0031",VLOOKUP(C2013,NIVELES!$A$14:$B$105,2,0)),"")</f>
        <v>280 4410</v>
      </c>
      <c r="AE2013" s="86" t="s">
        <v>322</v>
      </c>
      <c r="AF2013" s="86" t="s">
        <v>369</v>
      </c>
      <c r="AG2013" s="79" t="str">
        <f>+IF(AF2013&lt;&gt;"",VLOOKUP(AF2013,NIVELES!$A$666:$B$673,2,0),"")</f>
        <v>ADMINISTRACIÓN_CENTRAL</v>
      </c>
      <c r="AH2013" s="78" t="s">
        <v>322</v>
      </c>
      <c r="AI2013" s="79" t="str">
        <f>IF(AH2013&lt;&gt;"",VLOOKUP(CONCATENATE(AG2013,AH2013),NIVELES!$B$676:$C$745,2,0),"")</f>
        <v>Administración De La Gestión Administrativa Financiera</v>
      </c>
      <c r="AJ2013" s="78" t="s">
        <v>517</v>
      </c>
      <c r="AK2013" s="79" t="str">
        <f>+IF(AJ2013&lt;&gt;"",VLOOKUP(AJ2013,NIVELES!$A$816:$B$892,2,0),"")</f>
        <v>NO APLICA</v>
      </c>
      <c r="AL2013" s="78" t="s">
        <v>553</v>
      </c>
      <c r="AM2013" s="78">
        <v>510401</v>
      </c>
      <c r="AN2013" s="79" t="str">
        <f>IF(AM2013&lt;&gt;"",+VLOOKUP(AM2013,NIVELES!$A$1652:$B$2466,2,0),"")</f>
        <v>Por Cargas Familiares</v>
      </c>
      <c r="AO2013" s="87">
        <v>617.52</v>
      </c>
      <c r="AP2013" s="88">
        <v>0</v>
      </c>
      <c r="AQ2013" s="88">
        <v>0</v>
      </c>
      <c r="AR2013" s="88">
        <v>69.48</v>
      </c>
      <c r="AS2013" s="88">
        <v>34.74</v>
      </c>
      <c r="AT2013" s="88">
        <v>34.74</v>
      </c>
      <c r="AU2013" s="88">
        <v>34.74</v>
      </c>
      <c r="AV2013" s="88">
        <v>34.74</v>
      </c>
      <c r="AW2013" s="88">
        <v>34.74</v>
      </c>
      <c r="AX2013" s="88">
        <v>34.74</v>
      </c>
      <c r="AY2013" s="88">
        <v>34.74</v>
      </c>
      <c r="AZ2013" s="88">
        <v>34.74</v>
      </c>
      <c r="BA2013" s="88">
        <v>270.12</v>
      </c>
      <c r="BB2013" s="89">
        <f t="shared" si="123"/>
        <v>617.52</v>
      </c>
      <c r="BC2013" s="90" t="str">
        <f t="shared" si="122"/>
        <v>OK</v>
      </c>
      <c r="BD2013" s="91" t="str">
        <f t="shared" si="124"/>
        <v xml:space="preserve">                  </v>
      </c>
      <c r="BE2013" s="92">
        <f t="shared" si="125"/>
        <v>12</v>
      </c>
    </row>
    <row r="2014" spans="1:57" s="74" customFormat="1" ht="50.1" customHeight="1" x14ac:dyDescent="0.2">
      <c r="A2014" s="78" t="s">
        <v>55</v>
      </c>
      <c r="B2014" s="78" t="s">
        <v>59</v>
      </c>
      <c r="C2014" s="78" t="s">
        <v>1035</v>
      </c>
      <c r="D2014" s="78" t="s">
        <v>575</v>
      </c>
      <c r="E2014" s="79" t="str">
        <f>+IF(C2014&lt;&gt;"",VLOOKUP(MID(C2014,18,5),NIVELES!$A$133:$B$213,2,0),"")</f>
        <v>SANTO_DOMINGO_DE_LOS_TSÁCHILAS</v>
      </c>
      <c r="F2014" s="80" t="s">
        <v>236</v>
      </c>
      <c r="G2014" s="81" t="str">
        <f>+IF(F2014&lt;&gt;"",VLOOKUP(F2014,NIVELES!$A$246:$C$464,3,0),"")</f>
        <v xml:space="preserve"> </v>
      </c>
      <c r="H2014" s="82" t="s">
        <v>1023</v>
      </c>
      <c r="I2014" s="78" t="s">
        <v>2164</v>
      </c>
      <c r="J2014" s="78" t="s">
        <v>2165</v>
      </c>
      <c r="K2014" s="78" t="s">
        <v>2166</v>
      </c>
      <c r="L2014" s="78" t="s">
        <v>1791</v>
      </c>
      <c r="M2014" s="78" t="s">
        <v>1791</v>
      </c>
      <c r="N2014" s="78" t="s">
        <v>1791</v>
      </c>
      <c r="O2014" s="78" t="s">
        <v>2664</v>
      </c>
      <c r="P2014" s="82">
        <v>12</v>
      </c>
      <c r="Q2014" s="78" t="s">
        <v>1989</v>
      </c>
      <c r="R2014" s="82">
        <v>1</v>
      </c>
      <c r="S2014" s="82">
        <v>1</v>
      </c>
      <c r="T2014" s="82">
        <v>1</v>
      </c>
      <c r="U2014" s="82">
        <v>1</v>
      </c>
      <c r="V2014" s="82">
        <v>1</v>
      </c>
      <c r="W2014" s="82">
        <v>1</v>
      </c>
      <c r="X2014" s="82">
        <v>1</v>
      </c>
      <c r="Y2014" s="82">
        <v>1</v>
      </c>
      <c r="Z2014" s="82">
        <v>1</v>
      </c>
      <c r="AA2014" s="82">
        <v>1</v>
      </c>
      <c r="AB2014" s="82">
        <v>1</v>
      </c>
      <c r="AC2014" s="82">
        <v>1</v>
      </c>
      <c r="AD2014" s="85" t="str">
        <f>IF(A2014&lt;&gt;"",IF(D2014="DIRECCIÓN_DE_TRANSFERENCIAS","280 0031",VLOOKUP(C2014,NIVELES!$A$14:$B$105,2,0)),"")</f>
        <v>280 4410</v>
      </c>
      <c r="AE2014" s="86" t="s">
        <v>322</v>
      </c>
      <c r="AF2014" s="86" t="s">
        <v>369</v>
      </c>
      <c r="AG2014" s="79" t="str">
        <f>+IF(AF2014&lt;&gt;"",VLOOKUP(AF2014,NIVELES!$A$666:$B$673,2,0),"")</f>
        <v>ADMINISTRACIÓN_CENTRAL</v>
      </c>
      <c r="AH2014" s="78" t="s">
        <v>322</v>
      </c>
      <c r="AI2014" s="79" t="str">
        <f>IF(AH2014&lt;&gt;"",VLOOKUP(CONCATENATE(AG2014,AH2014),NIVELES!$B$676:$C$745,2,0),"")</f>
        <v>Administración De La Gestión Administrativa Financiera</v>
      </c>
      <c r="AJ2014" s="78" t="s">
        <v>517</v>
      </c>
      <c r="AK2014" s="79" t="str">
        <f>+IF(AJ2014&lt;&gt;"",VLOOKUP(AJ2014,NIVELES!$A$816:$B$892,2,0),"")</f>
        <v>NO APLICA</v>
      </c>
      <c r="AL2014" s="78" t="s">
        <v>553</v>
      </c>
      <c r="AM2014" s="78">
        <v>510408</v>
      </c>
      <c r="AN2014" s="79" t="str">
        <f>IF(AM2014&lt;&gt;"",+VLOOKUP(AM2014,NIVELES!$A$1652:$B$2466,2,0),"")</f>
        <v>Subsidio de Antigüedad</v>
      </c>
      <c r="AO2014" s="87">
        <v>1359.09</v>
      </c>
      <c r="AP2014" s="88">
        <v>0</v>
      </c>
      <c r="AQ2014" s="88">
        <v>0</v>
      </c>
      <c r="AR2014" s="88">
        <v>174.7</v>
      </c>
      <c r="AS2014" s="88">
        <v>88.8</v>
      </c>
      <c r="AT2014" s="88">
        <v>88.8</v>
      </c>
      <c r="AU2014" s="88">
        <v>88.8</v>
      </c>
      <c r="AV2014" s="88">
        <v>88.8</v>
      </c>
      <c r="AW2014" s="88">
        <v>88.8</v>
      </c>
      <c r="AX2014" s="88">
        <v>88.8</v>
      </c>
      <c r="AY2014" s="88">
        <v>88.8</v>
      </c>
      <c r="AZ2014" s="88">
        <v>88.8</v>
      </c>
      <c r="BA2014" s="88">
        <v>473.99</v>
      </c>
      <c r="BB2014" s="89">
        <f t="shared" si="123"/>
        <v>1359.0899999999997</v>
      </c>
      <c r="BC2014" s="90" t="str">
        <f t="shared" si="122"/>
        <v>OK</v>
      </c>
      <c r="BD2014" s="91" t="str">
        <f t="shared" si="124"/>
        <v xml:space="preserve">                  </v>
      </c>
      <c r="BE2014" s="92">
        <f t="shared" si="125"/>
        <v>12</v>
      </c>
    </row>
    <row r="2015" spans="1:57" s="74" customFormat="1" ht="50.1" customHeight="1" x14ac:dyDescent="0.2">
      <c r="A2015" s="78" t="s">
        <v>55</v>
      </c>
      <c r="B2015" s="78" t="s">
        <v>59</v>
      </c>
      <c r="C2015" s="78" t="s">
        <v>1035</v>
      </c>
      <c r="D2015" s="78" t="s">
        <v>575</v>
      </c>
      <c r="E2015" s="79" t="str">
        <f>+IF(C2015&lt;&gt;"",VLOOKUP(MID(C2015,18,5),NIVELES!$A$133:$B$213,2,0),"")</f>
        <v>SANTO_DOMINGO_DE_LOS_TSÁCHILAS</v>
      </c>
      <c r="F2015" s="80" t="s">
        <v>236</v>
      </c>
      <c r="G2015" s="81" t="str">
        <f>+IF(F2015&lt;&gt;"",VLOOKUP(F2015,NIVELES!$A$246:$C$464,3,0),"")</f>
        <v xml:space="preserve"> </v>
      </c>
      <c r="H2015" s="82" t="s">
        <v>1023</v>
      </c>
      <c r="I2015" s="78" t="s">
        <v>2164</v>
      </c>
      <c r="J2015" s="78" t="s">
        <v>2165</v>
      </c>
      <c r="K2015" s="78" t="s">
        <v>2166</v>
      </c>
      <c r="L2015" s="78" t="s">
        <v>1791</v>
      </c>
      <c r="M2015" s="78" t="s">
        <v>1791</v>
      </c>
      <c r="N2015" s="78" t="s">
        <v>1791</v>
      </c>
      <c r="O2015" s="78" t="s">
        <v>2167</v>
      </c>
      <c r="P2015" s="82">
        <v>12</v>
      </c>
      <c r="Q2015" s="78" t="s">
        <v>1989</v>
      </c>
      <c r="R2015" s="82">
        <v>1</v>
      </c>
      <c r="S2015" s="82">
        <v>1</v>
      </c>
      <c r="T2015" s="82">
        <v>1</v>
      </c>
      <c r="U2015" s="82">
        <v>1</v>
      </c>
      <c r="V2015" s="82">
        <v>1</v>
      </c>
      <c r="W2015" s="82">
        <v>1</v>
      </c>
      <c r="X2015" s="82">
        <v>1</v>
      </c>
      <c r="Y2015" s="82">
        <v>1</v>
      </c>
      <c r="Z2015" s="82">
        <v>1</v>
      </c>
      <c r="AA2015" s="82">
        <v>1</v>
      </c>
      <c r="AB2015" s="82">
        <v>1</v>
      </c>
      <c r="AC2015" s="82">
        <v>1</v>
      </c>
      <c r="AD2015" s="85" t="str">
        <f>IF(A2015&lt;&gt;"",IF(D2015="DIRECCIÓN_DE_TRANSFERENCIAS","280 0031",VLOOKUP(C2015,NIVELES!$A$14:$B$105,2,0)),"")</f>
        <v>280 4410</v>
      </c>
      <c r="AE2015" s="86" t="s">
        <v>322</v>
      </c>
      <c r="AF2015" s="86" t="s">
        <v>369</v>
      </c>
      <c r="AG2015" s="79" t="str">
        <f>+IF(AF2015&lt;&gt;"",VLOOKUP(AF2015,NIVELES!$A$666:$B$673,2,0),"")</f>
        <v>ADMINISTRACIÓN_CENTRAL</v>
      </c>
      <c r="AH2015" s="78" t="s">
        <v>322</v>
      </c>
      <c r="AI2015" s="79" t="str">
        <f>IF(AH2015&lt;&gt;"",VLOOKUP(CONCATENATE(AG2015,AH2015),NIVELES!$B$676:$C$745,2,0),"")</f>
        <v>Administración De La Gestión Administrativa Financiera</v>
      </c>
      <c r="AJ2015" s="78" t="s">
        <v>517</v>
      </c>
      <c r="AK2015" s="79" t="str">
        <f>+IF(AJ2015&lt;&gt;"",VLOOKUP(AJ2015,NIVELES!$A$816:$B$892,2,0),"")</f>
        <v>NO APLICA</v>
      </c>
      <c r="AL2015" s="78" t="s">
        <v>553</v>
      </c>
      <c r="AM2015" s="78">
        <v>510510</v>
      </c>
      <c r="AN2015" s="79" t="str">
        <f>IF(AM2015&lt;&gt;"",+VLOOKUP(AM2015,NIVELES!$A$1652:$B$2466,2,0),"")</f>
        <v>Servicios Personales por Contrato</v>
      </c>
      <c r="AO2015" s="87">
        <v>66660</v>
      </c>
      <c r="AP2015" s="88">
        <v>3636</v>
      </c>
      <c r="AQ2015" s="88">
        <v>6060</v>
      </c>
      <c r="AR2015" s="88">
        <v>6060</v>
      </c>
      <c r="AS2015" s="88">
        <v>6060</v>
      </c>
      <c r="AT2015" s="88">
        <v>6060</v>
      </c>
      <c r="AU2015" s="88">
        <v>6060</v>
      </c>
      <c r="AV2015" s="88">
        <v>6060</v>
      </c>
      <c r="AW2015" s="88">
        <v>6060</v>
      </c>
      <c r="AX2015" s="88">
        <v>6060</v>
      </c>
      <c r="AY2015" s="88">
        <v>6060</v>
      </c>
      <c r="AZ2015" s="88">
        <v>4848</v>
      </c>
      <c r="BA2015" s="88">
        <v>3636</v>
      </c>
      <c r="BB2015" s="89">
        <f t="shared" si="123"/>
        <v>66660</v>
      </c>
      <c r="BC2015" s="90" t="str">
        <f t="shared" si="122"/>
        <v>OK</v>
      </c>
      <c r="BD2015" s="91" t="str">
        <f t="shared" si="124"/>
        <v xml:space="preserve">                  </v>
      </c>
      <c r="BE2015" s="92">
        <f t="shared" si="125"/>
        <v>12</v>
      </c>
    </row>
    <row r="2016" spans="1:57" s="74" customFormat="1" ht="50.1" customHeight="1" x14ac:dyDescent="0.2">
      <c r="A2016" s="78" t="s">
        <v>55</v>
      </c>
      <c r="B2016" s="78" t="s">
        <v>59</v>
      </c>
      <c r="C2016" s="78" t="s">
        <v>1035</v>
      </c>
      <c r="D2016" s="78" t="s">
        <v>575</v>
      </c>
      <c r="E2016" s="79" t="str">
        <f>+IF(C2016&lt;&gt;"",VLOOKUP(MID(C2016,18,5),NIVELES!$A$133:$B$213,2,0),"")</f>
        <v>SANTO_DOMINGO_DE_LOS_TSÁCHILAS</v>
      </c>
      <c r="F2016" s="80" t="s">
        <v>236</v>
      </c>
      <c r="G2016" s="81" t="str">
        <f>+IF(F2016&lt;&gt;"",VLOOKUP(F2016,NIVELES!$A$246:$C$464,3,0),"")</f>
        <v xml:space="preserve"> </v>
      </c>
      <c r="H2016" s="82" t="s">
        <v>1023</v>
      </c>
      <c r="I2016" s="78" t="s">
        <v>2164</v>
      </c>
      <c r="J2016" s="78" t="s">
        <v>2165</v>
      </c>
      <c r="K2016" s="78" t="s">
        <v>2166</v>
      </c>
      <c r="L2016" s="78" t="s">
        <v>1791</v>
      </c>
      <c r="M2016" s="78" t="s">
        <v>1791</v>
      </c>
      <c r="N2016" s="78" t="s">
        <v>1791</v>
      </c>
      <c r="O2016" s="78" t="s">
        <v>2167</v>
      </c>
      <c r="P2016" s="82">
        <v>12</v>
      </c>
      <c r="Q2016" s="78" t="s">
        <v>1989</v>
      </c>
      <c r="R2016" s="82">
        <v>1</v>
      </c>
      <c r="S2016" s="82">
        <v>1</v>
      </c>
      <c r="T2016" s="82">
        <v>1</v>
      </c>
      <c r="U2016" s="82">
        <v>1</v>
      </c>
      <c r="V2016" s="82">
        <v>1</v>
      </c>
      <c r="W2016" s="82">
        <v>1</v>
      </c>
      <c r="X2016" s="82">
        <v>1</v>
      </c>
      <c r="Y2016" s="82">
        <v>1</v>
      </c>
      <c r="Z2016" s="82">
        <v>1</v>
      </c>
      <c r="AA2016" s="82">
        <v>1</v>
      </c>
      <c r="AB2016" s="82">
        <v>1</v>
      </c>
      <c r="AC2016" s="82">
        <v>1</v>
      </c>
      <c r="AD2016" s="85" t="str">
        <f>IF(A2016&lt;&gt;"",IF(D2016="DIRECCIÓN_DE_TRANSFERENCIAS","280 0031",VLOOKUP(C2016,NIVELES!$A$14:$B$105,2,0)),"")</f>
        <v>280 4410</v>
      </c>
      <c r="AE2016" s="86" t="s">
        <v>322</v>
      </c>
      <c r="AF2016" s="86" t="s">
        <v>369</v>
      </c>
      <c r="AG2016" s="79" t="str">
        <f>+IF(AF2016&lt;&gt;"",VLOOKUP(AF2016,NIVELES!$A$666:$B$673,2,0),"")</f>
        <v>ADMINISTRACIÓN_CENTRAL</v>
      </c>
      <c r="AH2016" s="78" t="s">
        <v>322</v>
      </c>
      <c r="AI2016" s="79" t="str">
        <f>IF(AH2016&lt;&gt;"",VLOOKUP(CONCATENATE(AG2016,AH2016),NIVELES!$B$676:$C$745,2,0),"")</f>
        <v>Administración De La Gestión Administrativa Financiera</v>
      </c>
      <c r="AJ2016" s="78" t="s">
        <v>517</v>
      </c>
      <c r="AK2016" s="79" t="str">
        <f>+IF(AJ2016&lt;&gt;"",VLOOKUP(AJ2016,NIVELES!$A$816:$B$892,2,0),"")</f>
        <v>NO APLICA</v>
      </c>
      <c r="AL2016" s="78" t="s">
        <v>553</v>
      </c>
      <c r="AM2016" s="78">
        <v>510601</v>
      </c>
      <c r="AN2016" s="79" t="str">
        <f>IF(AM2016&lt;&gt;"",+VLOOKUP(AM2016,NIVELES!$A$1652:$B$2466,2,0),"")</f>
        <v>Aporte Patronal</v>
      </c>
      <c r="AO2016" s="87">
        <v>33817.300000000003</v>
      </c>
      <c r="AP2016" s="88">
        <v>2840.38</v>
      </c>
      <c r="AQ2016" s="88">
        <v>3074.3</v>
      </c>
      <c r="AR2016" s="88">
        <v>3074.3</v>
      </c>
      <c r="AS2016" s="88">
        <v>3074.3</v>
      </c>
      <c r="AT2016" s="88">
        <v>3074.3</v>
      </c>
      <c r="AU2016" s="88">
        <v>3074.3</v>
      </c>
      <c r="AV2016" s="88">
        <v>3074.3</v>
      </c>
      <c r="AW2016" s="88">
        <v>3074.3</v>
      </c>
      <c r="AX2016" s="88">
        <v>3074.3</v>
      </c>
      <c r="AY2016" s="88">
        <v>3074.3</v>
      </c>
      <c r="AZ2016" s="88">
        <v>2957.34</v>
      </c>
      <c r="BA2016" s="88">
        <v>350.88</v>
      </c>
      <c r="BB2016" s="89">
        <f t="shared" si="123"/>
        <v>33817.299999999996</v>
      </c>
      <c r="BC2016" s="90" t="str">
        <f t="shared" si="122"/>
        <v>OK</v>
      </c>
      <c r="BD2016" s="91" t="str">
        <f t="shared" si="124"/>
        <v xml:space="preserve">                  </v>
      </c>
      <c r="BE2016" s="92">
        <f t="shared" si="125"/>
        <v>12</v>
      </c>
    </row>
    <row r="2017" spans="1:57" s="74" customFormat="1" ht="50.1" customHeight="1" x14ac:dyDescent="0.2">
      <c r="A2017" s="78" t="s">
        <v>55</v>
      </c>
      <c r="B2017" s="78" t="s">
        <v>59</v>
      </c>
      <c r="C2017" s="78" t="s">
        <v>1035</v>
      </c>
      <c r="D2017" s="78" t="s">
        <v>575</v>
      </c>
      <c r="E2017" s="79" t="str">
        <f>+IF(C2017&lt;&gt;"",VLOOKUP(MID(C2017,18,5),NIVELES!$A$133:$B$213,2,0),"")</f>
        <v>SANTO_DOMINGO_DE_LOS_TSÁCHILAS</v>
      </c>
      <c r="F2017" s="80" t="s">
        <v>236</v>
      </c>
      <c r="G2017" s="81" t="str">
        <f>+IF(F2017&lt;&gt;"",VLOOKUP(F2017,NIVELES!$A$246:$C$464,3,0),"")</f>
        <v xml:space="preserve"> </v>
      </c>
      <c r="H2017" s="82" t="s">
        <v>1023</v>
      </c>
      <c r="I2017" s="78" t="s">
        <v>2164</v>
      </c>
      <c r="J2017" s="78" t="s">
        <v>2165</v>
      </c>
      <c r="K2017" s="78" t="s">
        <v>2166</v>
      </c>
      <c r="L2017" s="78" t="s">
        <v>1791</v>
      </c>
      <c r="M2017" s="78" t="s">
        <v>1791</v>
      </c>
      <c r="N2017" s="78" t="s">
        <v>1791</v>
      </c>
      <c r="O2017" s="78" t="s">
        <v>2167</v>
      </c>
      <c r="P2017" s="82">
        <v>12</v>
      </c>
      <c r="Q2017" s="78" t="s">
        <v>1989</v>
      </c>
      <c r="R2017" s="82">
        <v>1</v>
      </c>
      <c r="S2017" s="82">
        <v>1</v>
      </c>
      <c r="T2017" s="82">
        <v>1</v>
      </c>
      <c r="U2017" s="82">
        <v>1</v>
      </c>
      <c r="V2017" s="82">
        <v>1</v>
      </c>
      <c r="W2017" s="82">
        <v>1</v>
      </c>
      <c r="X2017" s="82">
        <v>1</v>
      </c>
      <c r="Y2017" s="82">
        <v>1</v>
      </c>
      <c r="Z2017" s="82">
        <v>1</v>
      </c>
      <c r="AA2017" s="82">
        <v>1</v>
      </c>
      <c r="AB2017" s="82">
        <v>1</v>
      </c>
      <c r="AC2017" s="82">
        <v>1</v>
      </c>
      <c r="AD2017" s="85" t="str">
        <f>IF(A2017&lt;&gt;"",IF(D2017="DIRECCIÓN_DE_TRANSFERENCIAS","280 0031",VLOOKUP(C2017,NIVELES!$A$14:$B$105,2,0)),"")</f>
        <v>280 4410</v>
      </c>
      <c r="AE2017" s="86" t="s">
        <v>322</v>
      </c>
      <c r="AF2017" s="86" t="s">
        <v>369</v>
      </c>
      <c r="AG2017" s="79" t="str">
        <f>+IF(AF2017&lt;&gt;"",VLOOKUP(AF2017,NIVELES!$A$666:$B$673,2,0),"")</f>
        <v>ADMINISTRACIÓN_CENTRAL</v>
      </c>
      <c r="AH2017" s="78" t="s">
        <v>322</v>
      </c>
      <c r="AI2017" s="79" t="str">
        <f>IF(AH2017&lt;&gt;"",VLOOKUP(CONCATENATE(AG2017,AH2017),NIVELES!$B$676:$C$745,2,0),"")</f>
        <v>Administración De La Gestión Administrativa Financiera</v>
      </c>
      <c r="AJ2017" s="78" t="s">
        <v>517</v>
      </c>
      <c r="AK2017" s="79" t="str">
        <f>+IF(AJ2017&lt;&gt;"",VLOOKUP(AJ2017,NIVELES!$A$816:$B$892,2,0),"")</f>
        <v>NO APLICA</v>
      </c>
      <c r="AL2017" s="78" t="s">
        <v>553</v>
      </c>
      <c r="AM2017" s="78">
        <v>510602</v>
      </c>
      <c r="AN2017" s="79" t="str">
        <f>IF(AM2017&lt;&gt;"",+VLOOKUP(AM2017,NIVELES!$A$1652:$B$2466,2,0),"")</f>
        <v>Fondo de Reserva</v>
      </c>
      <c r="AO2017" s="87">
        <v>28095.83</v>
      </c>
      <c r="AP2017" s="88">
        <v>2351.23</v>
      </c>
      <c r="AQ2017" s="88">
        <v>2553.15</v>
      </c>
      <c r="AR2017" s="88">
        <v>2553.15</v>
      </c>
      <c r="AS2017" s="88">
        <v>2553.15</v>
      </c>
      <c r="AT2017" s="88">
        <v>2553.15</v>
      </c>
      <c r="AU2017" s="88">
        <v>2553.15</v>
      </c>
      <c r="AV2017" s="88">
        <v>2553.15</v>
      </c>
      <c r="AW2017" s="88">
        <v>2553.15</v>
      </c>
      <c r="AX2017" s="88">
        <v>2553.15</v>
      </c>
      <c r="AY2017" s="88">
        <v>2553.15</v>
      </c>
      <c r="AZ2017" s="88">
        <v>2452.19</v>
      </c>
      <c r="BA2017" s="88">
        <v>314.06</v>
      </c>
      <c r="BB2017" s="89">
        <f t="shared" si="123"/>
        <v>28095.830000000005</v>
      </c>
      <c r="BC2017" s="90" t="str">
        <f t="shared" si="122"/>
        <v>OK</v>
      </c>
      <c r="BD2017" s="91" t="str">
        <f t="shared" si="124"/>
        <v xml:space="preserve">                  </v>
      </c>
      <c r="BE2017" s="92">
        <f t="shared" si="125"/>
        <v>12</v>
      </c>
    </row>
    <row r="2018" spans="1:57" s="74" customFormat="1" ht="50.1" customHeight="1" x14ac:dyDescent="0.2">
      <c r="A2018" s="78" t="s">
        <v>55</v>
      </c>
      <c r="B2018" s="78" t="s">
        <v>59</v>
      </c>
      <c r="C2018" s="78" t="s">
        <v>1035</v>
      </c>
      <c r="D2018" s="78" t="s">
        <v>575</v>
      </c>
      <c r="E2018" s="79" t="str">
        <f>+IF(C2018&lt;&gt;"",VLOOKUP(MID(C2018,18,5),NIVELES!$A$133:$B$213,2,0),"")</f>
        <v>SANTO_DOMINGO_DE_LOS_TSÁCHILAS</v>
      </c>
      <c r="F2018" s="80" t="s">
        <v>236</v>
      </c>
      <c r="G2018" s="81" t="str">
        <f>+IF(F2018&lt;&gt;"",VLOOKUP(F2018,NIVELES!$A$246:$C$464,3,0),"")</f>
        <v xml:space="preserve"> </v>
      </c>
      <c r="H2018" s="82" t="s">
        <v>1023</v>
      </c>
      <c r="I2018" s="78" t="s">
        <v>2173</v>
      </c>
      <c r="J2018" s="78" t="s">
        <v>2165</v>
      </c>
      <c r="K2018" s="78" t="s">
        <v>2166</v>
      </c>
      <c r="L2018" s="78" t="s">
        <v>1791</v>
      </c>
      <c r="M2018" s="78" t="s">
        <v>1791</v>
      </c>
      <c r="N2018" s="78" t="s">
        <v>1791</v>
      </c>
      <c r="O2018" s="78" t="s">
        <v>2174</v>
      </c>
      <c r="P2018" s="82">
        <v>12</v>
      </c>
      <c r="Q2018" s="78" t="s">
        <v>2175</v>
      </c>
      <c r="R2018" s="82">
        <v>1</v>
      </c>
      <c r="S2018" s="82">
        <v>1</v>
      </c>
      <c r="T2018" s="82">
        <v>1</v>
      </c>
      <c r="U2018" s="82">
        <v>1</v>
      </c>
      <c r="V2018" s="82">
        <v>1</v>
      </c>
      <c r="W2018" s="82">
        <v>1</v>
      </c>
      <c r="X2018" s="82">
        <v>1</v>
      </c>
      <c r="Y2018" s="82">
        <v>1</v>
      </c>
      <c r="Z2018" s="82">
        <v>1</v>
      </c>
      <c r="AA2018" s="82">
        <v>1</v>
      </c>
      <c r="AB2018" s="82">
        <v>1</v>
      </c>
      <c r="AC2018" s="82">
        <v>1</v>
      </c>
      <c r="AD2018" s="85" t="str">
        <f>IF(A2018&lt;&gt;"",IF(D2018="DIRECCIÓN_DE_TRANSFERENCIAS","280 0031",VLOOKUP(C2018,NIVELES!$A$14:$B$105,2,0)),"")</f>
        <v>280 4410</v>
      </c>
      <c r="AE2018" s="86" t="s">
        <v>322</v>
      </c>
      <c r="AF2018" s="86" t="s">
        <v>369</v>
      </c>
      <c r="AG2018" s="79" t="str">
        <f>+IF(AF2018&lt;&gt;"",VLOOKUP(AF2018,NIVELES!$A$666:$B$673,2,0),"")</f>
        <v>ADMINISTRACIÓN_CENTRAL</v>
      </c>
      <c r="AH2018" s="78" t="s">
        <v>322</v>
      </c>
      <c r="AI2018" s="79" t="str">
        <f>IF(AH2018&lt;&gt;"",VLOOKUP(CONCATENATE(AG2018,AH2018),NIVELES!$B$676:$C$745,2,0),"")</f>
        <v>Administración De La Gestión Administrativa Financiera</v>
      </c>
      <c r="AJ2018" s="78" t="s">
        <v>517</v>
      </c>
      <c r="AK2018" s="79" t="str">
        <f>+IF(AJ2018&lt;&gt;"",VLOOKUP(AJ2018,NIVELES!$A$816:$B$892,2,0),"")</f>
        <v>NO APLICA</v>
      </c>
      <c r="AL2018" s="78" t="s">
        <v>554</v>
      </c>
      <c r="AM2018" s="78">
        <v>530101</v>
      </c>
      <c r="AN2018" s="79" t="str">
        <f>IF(AM2018&lt;&gt;"",+VLOOKUP(AM2018,NIVELES!$A$1652:$B$2466,2,0),"")</f>
        <v>Agua Potable</v>
      </c>
      <c r="AO2018" s="87">
        <v>800</v>
      </c>
      <c r="AP2018" s="88">
        <v>80</v>
      </c>
      <c r="AQ2018" s="88">
        <v>80</v>
      </c>
      <c r="AR2018" s="88">
        <v>80</v>
      </c>
      <c r="AS2018" s="88">
        <v>80</v>
      </c>
      <c r="AT2018" s="88">
        <v>80</v>
      </c>
      <c r="AU2018" s="88">
        <v>80</v>
      </c>
      <c r="AV2018" s="88">
        <v>80</v>
      </c>
      <c r="AW2018" s="88">
        <v>80</v>
      </c>
      <c r="AX2018" s="88">
        <v>80</v>
      </c>
      <c r="AY2018" s="88">
        <v>80</v>
      </c>
      <c r="AZ2018" s="88">
        <v>0</v>
      </c>
      <c r="BA2018" s="88">
        <v>0</v>
      </c>
      <c r="BB2018" s="89">
        <f t="shared" si="123"/>
        <v>800</v>
      </c>
      <c r="BC2018" s="90" t="str">
        <f t="shared" si="122"/>
        <v>OK</v>
      </c>
      <c r="BD2018" s="91" t="str">
        <f t="shared" si="124"/>
        <v xml:space="preserve">                  </v>
      </c>
      <c r="BE2018" s="92">
        <f t="shared" si="125"/>
        <v>12</v>
      </c>
    </row>
    <row r="2019" spans="1:57" s="74" customFormat="1" ht="50.1" customHeight="1" x14ac:dyDescent="0.2">
      <c r="A2019" s="78" t="s">
        <v>55</v>
      </c>
      <c r="B2019" s="78" t="s">
        <v>59</v>
      </c>
      <c r="C2019" s="78" t="s">
        <v>1035</v>
      </c>
      <c r="D2019" s="78" t="s">
        <v>575</v>
      </c>
      <c r="E2019" s="79" t="str">
        <f>+IF(C2019&lt;&gt;"",VLOOKUP(MID(C2019,18,5),NIVELES!$A$133:$B$213,2,0),"")</f>
        <v>SANTO_DOMINGO_DE_LOS_TSÁCHILAS</v>
      </c>
      <c r="F2019" s="80" t="s">
        <v>236</v>
      </c>
      <c r="G2019" s="81" t="str">
        <f>+IF(F2019&lt;&gt;"",VLOOKUP(F2019,NIVELES!$A$246:$C$464,3,0),"")</f>
        <v xml:space="preserve"> </v>
      </c>
      <c r="H2019" s="82" t="s">
        <v>1023</v>
      </c>
      <c r="I2019" s="78" t="s">
        <v>2173</v>
      </c>
      <c r="J2019" s="78" t="s">
        <v>2165</v>
      </c>
      <c r="K2019" s="78" t="s">
        <v>2166</v>
      </c>
      <c r="L2019" s="78" t="s">
        <v>1791</v>
      </c>
      <c r="M2019" s="78" t="s">
        <v>1791</v>
      </c>
      <c r="N2019" s="78" t="s">
        <v>1791</v>
      </c>
      <c r="O2019" s="78" t="s">
        <v>2174</v>
      </c>
      <c r="P2019" s="82">
        <v>12</v>
      </c>
      <c r="Q2019" s="78" t="s">
        <v>2175</v>
      </c>
      <c r="R2019" s="82">
        <v>1</v>
      </c>
      <c r="S2019" s="82">
        <v>1</v>
      </c>
      <c r="T2019" s="82">
        <v>1</v>
      </c>
      <c r="U2019" s="82">
        <v>1</v>
      </c>
      <c r="V2019" s="82">
        <v>1</v>
      </c>
      <c r="W2019" s="82">
        <v>1</v>
      </c>
      <c r="X2019" s="82">
        <v>1</v>
      </c>
      <c r="Y2019" s="82">
        <v>1</v>
      </c>
      <c r="Z2019" s="82">
        <v>1</v>
      </c>
      <c r="AA2019" s="82">
        <v>1</v>
      </c>
      <c r="AB2019" s="82">
        <v>1</v>
      </c>
      <c r="AC2019" s="82">
        <v>1</v>
      </c>
      <c r="AD2019" s="85" t="str">
        <f>IF(A2019&lt;&gt;"",IF(D2019="DIRECCIÓN_DE_TRANSFERENCIAS","280 0031",VLOOKUP(C2019,NIVELES!$A$14:$B$105,2,0)),"")</f>
        <v>280 4410</v>
      </c>
      <c r="AE2019" s="86" t="s">
        <v>322</v>
      </c>
      <c r="AF2019" s="86" t="s">
        <v>369</v>
      </c>
      <c r="AG2019" s="79" t="str">
        <f>+IF(AF2019&lt;&gt;"",VLOOKUP(AF2019,NIVELES!$A$666:$B$673,2,0),"")</f>
        <v>ADMINISTRACIÓN_CENTRAL</v>
      </c>
      <c r="AH2019" s="78" t="s">
        <v>322</v>
      </c>
      <c r="AI2019" s="79" t="str">
        <f>IF(AH2019&lt;&gt;"",VLOOKUP(CONCATENATE(AG2019,AH2019),NIVELES!$B$676:$C$745,2,0),"")</f>
        <v>Administración De La Gestión Administrativa Financiera</v>
      </c>
      <c r="AJ2019" s="78" t="s">
        <v>517</v>
      </c>
      <c r="AK2019" s="79" t="str">
        <f>+IF(AJ2019&lt;&gt;"",VLOOKUP(AJ2019,NIVELES!$A$816:$B$892,2,0),"")</f>
        <v>NO APLICA</v>
      </c>
      <c r="AL2019" s="78" t="s">
        <v>554</v>
      </c>
      <c r="AM2019" s="78">
        <v>530104</v>
      </c>
      <c r="AN2019" s="79" t="str">
        <f>IF(AM2019&lt;&gt;"",+VLOOKUP(AM2019,NIVELES!$A$1652:$B$2466,2,0),"")</f>
        <v>Energía Eléctrica</v>
      </c>
      <c r="AO2019" s="87">
        <v>1050</v>
      </c>
      <c r="AP2019" s="88">
        <v>105</v>
      </c>
      <c r="AQ2019" s="88">
        <v>105</v>
      </c>
      <c r="AR2019" s="88">
        <v>105</v>
      </c>
      <c r="AS2019" s="88">
        <v>105</v>
      </c>
      <c r="AT2019" s="88">
        <v>105</v>
      </c>
      <c r="AU2019" s="88">
        <v>105</v>
      </c>
      <c r="AV2019" s="88">
        <v>105</v>
      </c>
      <c r="AW2019" s="88">
        <v>105</v>
      </c>
      <c r="AX2019" s="88">
        <v>105</v>
      </c>
      <c r="AY2019" s="88">
        <v>105</v>
      </c>
      <c r="AZ2019" s="88">
        <v>0</v>
      </c>
      <c r="BA2019" s="88">
        <v>0</v>
      </c>
      <c r="BB2019" s="89">
        <f t="shared" si="123"/>
        <v>1050</v>
      </c>
      <c r="BC2019" s="90" t="str">
        <f t="shared" si="122"/>
        <v>OK</v>
      </c>
      <c r="BD2019" s="91" t="str">
        <f t="shared" si="124"/>
        <v xml:space="preserve">                  </v>
      </c>
      <c r="BE2019" s="92">
        <f t="shared" si="125"/>
        <v>12</v>
      </c>
    </row>
    <row r="2020" spans="1:57" s="74" customFormat="1" ht="50.1" customHeight="1" x14ac:dyDescent="0.2">
      <c r="A2020" s="78" t="s">
        <v>55</v>
      </c>
      <c r="B2020" s="78" t="s">
        <v>59</v>
      </c>
      <c r="C2020" s="78" t="s">
        <v>1035</v>
      </c>
      <c r="D2020" s="78" t="s">
        <v>575</v>
      </c>
      <c r="E2020" s="79" t="str">
        <f>+IF(C2020&lt;&gt;"",VLOOKUP(MID(C2020,18,5),NIVELES!$A$133:$B$213,2,0),"")</f>
        <v>SANTO_DOMINGO_DE_LOS_TSÁCHILAS</v>
      </c>
      <c r="F2020" s="80" t="s">
        <v>236</v>
      </c>
      <c r="G2020" s="81" t="str">
        <f>+IF(F2020&lt;&gt;"",VLOOKUP(F2020,NIVELES!$A$246:$C$464,3,0),"")</f>
        <v xml:space="preserve"> </v>
      </c>
      <c r="H2020" s="82" t="s">
        <v>1023</v>
      </c>
      <c r="I2020" s="78" t="s">
        <v>2173</v>
      </c>
      <c r="J2020" s="78" t="s">
        <v>2165</v>
      </c>
      <c r="K2020" s="78" t="s">
        <v>2166</v>
      </c>
      <c r="L2020" s="78" t="s">
        <v>1791</v>
      </c>
      <c r="M2020" s="78" t="s">
        <v>1791</v>
      </c>
      <c r="N2020" s="78" t="s">
        <v>1791</v>
      </c>
      <c r="O2020" s="78" t="s">
        <v>2174</v>
      </c>
      <c r="P2020" s="82">
        <v>12</v>
      </c>
      <c r="Q2020" s="78" t="s">
        <v>2175</v>
      </c>
      <c r="R2020" s="82">
        <v>1</v>
      </c>
      <c r="S2020" s="82">
        <v>1</v>
      </c>
      <c r="T2020" s="82">
        <v>1</v>
      </c>
      <c r="U2020" s="82">
        <v>1</v>
      </c>
      <c r="V2020" s="82">
        <v>1</v>
      </c>
      <c r="W2020" s="82">
        <v>1</v>
      </c>
      <c r="X2020" s="82">
        <v>1</v>
      </c>
      <c r="Y2020" s="82">
        <v>1</v>
      </c>
      <c r="Z2020" s="82">
        <v>1</v>
      </c>
      <c r="AA2020" s="82">
        <v>1</v>
      </c>
      <c r="AB2020" s="82">
        <v>1</v>
      </c>
      <c r="AC2020" s="82">
        <v>1</v>
      </c>
      <c r="AD2020" s="85" t="str">
        <f>IF(A2020&lt;&gt;"",IF(D2020="DIRECCIÓN_DE_TRANSFERENCIAS","280 0031",VLOOKUP(C2020,NIVELES!$A$14:$B$105,2,0)),"")</f>
        <v>280 4410</v>
      </c>
      <c r="AE2020" s="86" t="s">
        <v>322</v>
      </c>
      <c r="AF2020" s="86" t="s">
        <v>369</v>
      </c>
      <c r="AG2020" s="79" t="str">
        <f>+IF(AF2020&lt;&gt;"",VLOOKUP(AF2020,NIVELES!$A$666:$B$673,2,0),"")</f>
        <v>ADMINISTRACIÓN_CENTRAL</v>
      </c>
      <c r="AH2020" s="78" t="s">
        <v>322</v>
      </c>
      <c r="AI2020" s="79" t="str">
        <f>IF(AH2020&lt;&gt;"",VLOOKUP(CONCATENATE(AG2020,AH2020),NIVELES!$B$676:$C$745,2,0),"")</f>
        <v>Administración De La Gestión Administrativa Financiera</v>
      </c>
      <c r="AJ2020" s="78" t="s">
        <v>517</v>
      </c>
      <c r="AK2020" s="79" t="str">
        <f>+IF(AJ2020&lt;&gt;"",VLOOKUP(AJ2020,NIVELES!$A$816:$B$892,2,0),"")</f>
        <v>NO APLICA</v>
      </c>
      <c r="AL2020" s="78" t="s">
        <v>554</v>
      </c>
      <c r="AM2020" s="78">
        <v>530105</v>
      </c>
      <c r="AN2020" s="79" t="str">
        <f>IF(AM2020&lt;&gt;"",+VLOOKUP(AM2020,NIVELES!$A$1652:$B$2466,2,0),"")</f>
        <v>Telecomunicaciones</v>
      </c>
      <c r="AO2020" s="87">
        <v>3600</v>
      </c>
      <c r="AP2020" s="88">
        <v>360</v>
      </c>
      <c r="AQ2020" s="88">
        <v>360</v>
      </c>
      <c r="AR2020" s="88">
        <v>360</v>
      </c>
      <c r="AS2020" s="88">
        <v>360</v>
      </c>
      <c r="AT2020" s="88">
        <v>360</v>
      </c>
      <c r="AU2020" s="88">
        <v>360</v>
      </c>
      <c r="AV2020" s="88">
        <v>360</v>
      </c>
      <c r="AW2020" s="88">
        <v>360</v>
      </c>
      <c r="AX2020" s="88">
        <v>360</v>
      </c>
      <c r="AY2020" s="88">
        <v>360</v>
      </c>
      <c r="AZ2020" s="88">
        <v>0</v>
      </c>
      <c r="BA2020" s="88">
        <v>0</v>
      </c>
      <c r="BB2020" s="89">
        <f t="shared" si="123"/>
        <v>3600</v>
      </c>
      <c r="BC2020" s="90" t="str">
        <f t="shared" si="122"/>
        <v>OK</v>
      </c>
      <c r="BD2020" s="91" t="str">
        <f t="shared" si="124"/>
        <v xml:space="preserve">                  </v>
      </c>
      <c r="BE2020" s="92">
        <f t="shared" si="125"/>
        <v>12</v>
      </c>
    </row>
    <row r="2021" spans="1:57" s="74" customFormat="1" ht="50.1" customHeight="1" x14ac:dyDescent="0.2">
      <c r="A2021" s="78" t="s">
        <v>55</v>
      </c>
      <c r="B2021" s="78" t="s">
        <v>59</v>
      </c>
      <c r="C2021" s="78" t="s">
        <v>1035</v>
      </c>
      <c r="D2021" s="78" t="s">
        <v>575</v>
      </c>
      <c r="E2021" s="79" t="str">
        <f>+IF(C2021&lt;&gt;"",VLOOKUP(MID(C2021,18,5),NIVELES!$A$133:$B$213,2,0),"")</f>
        <v>SANTO_DOMINGO_DE_LOS_TSÁCHILAS</v>
      </c>
      <c r="F2021" s="80" t="s">
        <v>236</v>
      </c>
      <c r="G2021" s="81" t="str">
        <f>+IF(F2021&lt;&gt;"",VLOOKUP(F2021,NIVELES!$A$246:$C$464,3,0),"")</f>
        <v xml:space="preserve"> </v>
      </c>
      <c r="H2021" s="82" t="s">
        <v>1023</v>
      </c>
      <c r="I2021" s="78" t="s">
        <v>2173</v>
      </c>
      <c r="J2021" s="78" t="s">
        <v>2165</v>
      </c>
      <c r="K2021" s="78" t="s">
        <v>2166</v>
      </c>
      <c r="L2021" s="78" t="s">
        <v>1791</v>
      </c>
      <c r="M2021" s="78" t="s">
        <v>1791</v>
      </c>
      <c r="N2021" s="78" t="s">
        <v>1791</v>
      </c>
      <c r="O2021" s="78" t="s">
        <v>2860</v>
      </c>
      <c r="P2021" s="82">
        <v>1</v>
      </c>
      <c r="Q2021" s="78" t="s">
        <v>2175</v>
      </c>
      <c r="R2021" s="82"/>
      <c r="S2021" s="82">
        <v>1</v>
      </c>
      <c r="T2021" s="82"/>
      <c r="U2021" s="82"/>
      <c r="V2021" s="82"/>
      <c r="W2021" s="82"/>
      <c r="X2021" s="82"/>
      <c r="Y2021" s="82"/>
      <c r="Z2021" s="82"/>
      <c r="AA2021" s="82"/>
      <c r="AB2021" s="82"/>
      <c r="AC2021" s="82"/>
      <c r="AD2021" s="85" t="str">
        <f>IF(A2021&lt;&gt;"",IF(D2021="DIRECCIÓN_DE_TRANSFERENCIAS","280 0031",VLOOKUP(C2021,NIVELES!$A$14:$B$105,2,0)),"")</f>
        <v>280 4410</v>
      </c>
      <c r="AE2021" s="86" t="s">
        <v>322</v>
      </c>
      <c r="AF2021" s="86" t="s">
        <v>369</v>
      </c>
      <c r="AG2021" s="79" t="str">
        <f>+IF(AF2021&lt;&gt;"",VLOOKUP(AF2021,NIVELES!$A$666:$B$673,2,0),"")</f>
        <v>ADMINISTRACIÓN_CENTRAL</v>
      </c>
      <c r="AH2021" s="78" t="s">
        <v>322</v>
      </c>
      <c r="AI2021" s="79" t="str">
        <f>IF(AH2021&lt;&gt;"",VLOOKUP(CONCATENATE(AG2021,AH2021),NIVELES!$B$676:$C$745,2,0),"")</f>
        <v>Administración De La Gestión Administrativa Financiera</v>
      </c>
      <c r="AJ2021" s="78" t="s">
        <v>517</v>
      </c>
      <c r="AK2021" s="79" t="str">
        <f>+IF(AJ2021&lt;&gt;"",VLOOKUP(AJ2021,NIVELES!$A$816:$B$892,2,0),"")</f>
        <v>NO APLICA</v>
      </c>
      <c r="AL2021" s="78" t="s">
        <v>554</v>
      </c>
      <c r="AM2021" s="78">
        <v>530203</v>
      </c>
      <c r="AN2021" s="79" t="str">
        <f>IF(AM2021&lt;&gt;"",+VLOOKUP(AM2021,NIVELES!$A$1652:$B$2466,2,0),"")</f>
        <v>Almacenamiento, Embalaje, Envase y Recarga de Extintores</v>
      </c>
      <c r="AO2021" s="87">
        <v>6504.52</v>
      </c>
      <c r="AP2021" s="88">
        <v>0</v>
      </c>
      <c r="AQ2021" s="88">
        <v>6504.52</v>
      </c>
      <c r="AR2021" s="88">
        <v>0</v>
      </c>
      <c r="AS2021" s="88">
        <v>0</v>
      </c>
      <c r="AT2021" s="88">
        <v>0</v>
      </c>
      <c r="AU2021" s="88">
        <v>0</v>
      </c>
      <c r="AV2021" s="88">
        <v>0</v>
      </c>
      <c r="AW2021" s="88">
        <v>0</v>
      </c>
      <c r="AX2021" s="88">
        <v>0</v>
      </c>
      <c r="AY2021" s="88">
        <v>0</v>
      </c>
      <c r="AZ2021" s="88">
        <v>0</v>
      </c>
      <c r="BA2021" s="88">
        <v>0</v>
      </c>
      <c r="BB2021" s="89">
        <f t="shared" si="123"/>
        <v>6504.52</v>
      </c>
      <c r="BC2021" s="90" t="str">
        <f t="shared" si="122"/>
        <v>OK</v>
      </c>
      <c r="BD2021" s="91" t="str">
        <f t="shared" si="124"/>
        <v xml:space="preserve">                  </v>
      </c>
      <c r="BE2021" s="92">
        <f t="shared" si="125"/>
        <v>1</v>
      </c>
    </row>
    <row r="2022" spans="1:57" s="74" customFormat="1" ht="50.1" customHeight="1" x14ac:dyDescent="0.2">
      <c r="A2022" s="78" t="s">
        <v>55</v>
      </c>
      <c r="B2022" s="78" t="s">
        <v>59</v>
      </c>
      <c r="C2022" s="78" t="s">
        <v>1035</v>
      </c>
      <c r="D2022" s="78" t="s">
        <v>575</v>
      </c>
      <c r="E2022" s="79" t="str">
        <f>+IF(C2022&lt;&gt;"",VLOOKUP(MID(C2022,18,5),NIVELES!$A$133:$B$213,2,0),"")</f>
        <v>SANTO_DOMINGO_DE_LOS_TSÁCHILAS</v>
      </c>
      <c r="F2022" s="80" t="s">
        <v>236</v>
      </c>
      <c r="G2022" s="81" t="str">
        <f>+IF(F2022&lt;&gt;"",VLOOKUP(F2022,NIVELES!$A$246:$C$464,3,0),"")</f>
        <v xml:space="preserve"> </v>
      </c>
      <c r="H2022" s="82" t="s">
        <v>1023</v>
      </c>
      <c r="I2022" s="78" t="s">
        <v>2173</v>
      </c>
      <c r="J2022" s="78" t="s">
        <v>2165</v>
      </c>
      <c r="K2022" s="78" t="s">
        <v>2166</v>
      </c>
      <c r="L2022" s="78" t="s">
        <v>1791</v>
      </c>
      <c r="M2022" s="78" t="s">
        <v>1791</v>
      </c>
      <c r="N2022" s="78" t="s">
        <v>1791</v>
      </c>
      <c r="O2022" s="78" t="s">
        <v>2416</v>
      </c>
      <c r="P2022" s="82">
        <v>12</v>
      </c>
      <c r="Q2022" s="78" t="s">
        <v>2175</v>
      </c>
      <c r="R2022" s="82">
        <v>1</v>
      </c>
      <c r="S2022" s="82">
        <v>1</v>
      </c>
      <c r="T2022" s="82">
        <v>1</v>
      </c>
      <c r="U2022" s="82">
        <v>1</v>
      </c>
      <c r="V2022" s="82">
        <v>1</v>
      </c>
      <c r="W2022" s="82">
        <v>1</v>
      </c>
      <c r="X2022" s="82">
        <v>1</v>
      </c>
      <c r="Y2022" s="82">
        <v>1</v>
      </c>
      <c r="Z2022" s="82">
        <v>1</v>
      </c>
      <c r="AA2022" s="82">
        <v>1</v>
      </c>
      <c r="AB2022" s="82">
        <v>1</v>
      </c>
      <c r="AC2022" s="82">
        <v>1</v>
      </c>
      <c r="AD2022" s="85" t="str">
        <f>IF(A2022&lt;&gt;"",IF(D2022="DIRECCIÓN_DE_TRANSFERENCIAS","280 0031",VLOOKUP(C2022,NIVELES!$A$14:$B$105,2,0)),"")</f>
        <v>280 4410</v>
      </c>
      <c r="AE2022" s="86" t="s">
        <v>322</v>
      </c>
      <c r="AF2022" s="86" t="s">
        <v>369</v>
      </c>
      <c r="AG2022" s="79" t="str">
        <f>+IF(AF2022&lt;&gt;"",VLOOKUP(AF2022,NIVELES!$A$666:$B$673,2,0),"")</f>
        <v>ADMINISTRACIÓN_CENTRAL</v>
      </c>
      <c r="AH2022" s="78" t="s">
        <v>322</v>
      </c>
      <c r="AI2022" s="79" t="str">
        <f>IF(AH2022&lt;&gt;"",VLOOKUP(CONCATENATE(AG2022,AH2022),NIVELES!$B$676:$C$745,2,0),"")</f>
        <v>Administración De La Gestión Administrativa Financiera</v>
      </c>
      <c r="AJ2022" s="78" t="s">
        <v>517</v>
      </c>
      <c r="AK2022" s="79" t="str">
        <f>+IF(AJ2022&lt;&gt;"",VLOOKUP(AJ2022,NIVELES!$A$816:$B$892,2,0),"")</f>
        <v>NO APLICA</v>
      </c>
      <c r="AL2022" s="78" t="s">
        <v>554</v>
      </c>
      <c r="AM2022" s="78">
        <v>530208</v>
      </c>
      <c r="AN2022" s="79" t="str">
        <f>IF(AM2022&lt;&gt;"",+VLOOKUP(AM2022,NIVELES!$A$1652:$B$2466,2,0),"")</f>
        <v>Servicio de Seguridad y Vigilancia</v>
      </c>
      <c r="AO2022" s="87">
        <v>34485</v>
      </c>
      <c r="AP2022" s="88">
        <v>3135</v>
      </c>
      <c r="AQ2022" s="88">
        <v>3135</v>
      </c>
      <c r="AR2022" s="88">
        <v>3135</v>
      </c>
      <c r="AS2022" s="88">
        <v>3135</v>
      </c>
      <c r="AT2022" s="88">
        <v>3135</v>
      </c>
      <c r="AU2022" s="88">
        <v>3135</v>
      </c>
      <c r="AV2022" s="88">
        <v>3135</v>
      </c>
      <c r="AW2022" s="88">
        <v>3135</v>
      </c>
      <c r="AX2022" s="88">
        <v>3135</v>
      </c>
      <c r="AY2022" s="88">
        <v>3135</v>
      </c>
      <c r="AZ2022" s="88">
        <v>3135</v>
      </c>
      <c r="BA2022" s="88">
        <v>0</v>
      </c>
      <c r="BB2022" s="89">
        <f t="shared" si="123"/>
        <v>34485</v>
      </c>
      <c r="BC2022" s="90" t="str">
        <f t="shared" si="122"/>
        <v>OK</v>
      </c>
      <c r="BD2022" s="91" t="str">
        <f t="shared" si="124"/>
        <v xml:space="preserve">                  </v>
      </c>
      <c r="BE2022" s="92">
        <f t="shared" si="125"/>
        <v>12</v>
      </c>
    </row>
    <row r="2023" spans="1:57" s="74" customFormat="1" ht="50.1" customHeight="1" x14ac:dyDescent="0.2">
      <c r="A2023" s="78" t="s">
        <v>55</v>
      </c>
      <c r="B2023" s="78" t="s">
        <v>59</v>
      </c>
      <c r="C2023" s="78" t="s">
        <v>1035</v>
      </c>
      <c r="D2023" s="78" t="s">
        <v>575</v>
      </c>
      <c r="E2023" s="79" t="str">
        <f>+IF(C2023&lt;&gt;"",VLOOKUP(MID(C2023,18,5),NIVELES!$A$133:$B$213,2,0),"")</f>
        <v>SANTO_DOMINGO_DE_LOS_TSÁCHILAS</v>
      </c>
      <c r="F2023" s="80" t="s">
        <v>236</v>
      </c>
      <c r="G2023" s="81" t="str">
        <f>+IF(F2023&lt;&gt;"",VLOOKUP(F2023,NIVELES!$A$246:$C$464,3,0),"")</f>
        <v xml:space="preserve"> </v>
      </c>
      <c r="H2023" s="82" t="s">
        <v>1023</v>
      </c>
      <c r="I2023" s="78" t="s">
        <v>2173</v>
      </c>
      <c r="J2023" s="78" t="s">
        <v>2165</v>
      </c>
      <c r="K2023" s="78" t="s">
        <v>2166</v>
      </c>
      <c r="L2023" s="78" t="s">
        <v>1791</v>
      </c>
      <c r="M2023" s="78" t="s">
        <v>1791</v>
      </c>
      <c r="N2023" s="78" t="s">
        <v>1791</v>
      </c>
      <c r="O2023" s="78" t="s">
        <v>2861</v>
      </c>
      <c r="P2023" s="82">
        <v>11</v>
      </c>
      <c r="Q2023" s="78" t="s">
        <v>2175</v>
      </c>
      <c r="R2023" s="82"/>
      <c r="S2023" s="82">
        <v>1</v>
      </c>
      <c r="T2023" s="82">
        <v>1</v>
      </c>
      <c r="U2023" s="82">
        <v>1</v>
      </c>
      <c r="V2023" s="82">
        <v>1</v>
      </c>
      <c r="W2023" s="82">
        <v>1</v>
      </c>
      <c r="X2023" s="82">
        <v>1</v>
      </c>
      <c r="Y2023" s="82">
        <v>1</v>
      </c>
      <c r="Z2023" s="82">
        <v>1</v>
      </c>
      <c r="AA2023" s="82">
        <v>1</v>
      </c>
      <c r="AB2023" s="82">
        <v>1</v>
      </c>
      <c r="AC2023" s="82">
        <v>1</v>
      </c>
      <c r="AD2023" s="85" t="str">
        <f>IF(A2023&lt;&gt;"",IF(D2023="DIRECCIÓN_DE_TRANSFERENCIAS","280 0031",VLOOKUP(C2023,NIVELES!$A$14:$B$105,2,0)),"")</f>
        <v>280 4410</v>
      </c>
      <c r="AE2023" s="86" t="s">
        <v>322</v>
      </c>
      <c r="AF2023" s="86" t="s">
        <v>369</v>
      </c>
      <c r="AG2023" s="79" t="str">
        <f>+IF(AF2023&lt;&gt;"",VLOOKUP(AF2023,NIVELES!$A$666:$B$673,2,0),"")</f>
        <v>ADMINISTRACIÓN_CENTRAL</v>
      </c>
      <c r="AH2023" s="78" t="s">
        <v>322</v>
      </c>
      <c r="AI2023" s="79" t="str">
        <f>IF(AH2023&lt;&gt;"",VLOOKUP(CONCATENATE(AG2023,AH2023),NIVELES!$B$676:$C$745,2,0),"")</f>
        <v>Administración De La Gestión Administrativa Financiera</v>
      </c>
      <c r="AJ2023" s="78" t="s">
        <v>517</v>
      </c>
      <c r="AK2023" s="79" t="str">
        <f>+IF(AJ2023&lt;&gt;"",VLOOKUP(AJ2023,NIVELES!$A$816:$B$892,2,0),"")</f>
        <v>NO APLICA</v>
      </c>
      <c r="AL2023" s="78" t="s">
        <v>554</v>
      </c>
      <c r="AM2023" s="78">
        <v>530209</v>
      </c>
      <c r="AN2023" s="79" t="str">
        <f>IF(AM2023&lt;&gt;"",+VLOOKUP(AM2023,NIVELES!$A$1652:$B$2466,2,0),"")</f>
        <v>Servicios de Aseo; Lavado de Vestimenta de Trabajo; Fumigación, Desinfección y Limpieza de Instalaciones</v>
      </c>
      <c r="AO2023" s="87">
        <v>24680</v>
      </c>
      <c r="AP2023" s="88">
        <v>0</v>
      </c>
      <c r="AQ2023" s="88">
        <v>3085</v>
      </c>
      <c r="AR2023" s="88">
        <v>3085</v>
      </c>
      <c r="AS2023" s="88">
        <v>3085</v>
      </c>
      <c r="AT2023" s="88">
        <v>3085</v>
      </c>
      <c r="AU2023" s="88">
        <v>3085</v>
      </c>
      <c r="AV2023" s="88">
        <v>3085</v>
      </c>
      <c r="AW2023" s="88">
        <v>3085</v>
      </c>
      <c r="AX2023" s="88">
        <v>3085</v>
      </c>
      <c r="AY2023" s="88">
        <v>0</v>
      </c>
      <c r="AZ2023" s="88">
        <v>0</v>
      </c>
      <c r="BA2023" s="88">
        <v>0</v>
      </c>
      <c r="BB2023" s="89">
        <f t="shared" si="123"/>
        <v>24680</v>
      </c>
      <c r="BC2023" s="90" t="str">
        <f t="shared" si="122"/>
        <v>OK</v>
      </c>
      <c r="BD2023" s="91" t="str">
        <f t="shared" si="124"/>
        <v xml:space="preserve">                  </v>
      </c>
      <c r="BE2023" s="92">
        <f t="shared" si="125"/>
        <v>11</v>
      </c>
    </row>
    <row r="2024" spans="1:57" s="74" customFormat="1" ht="50.1" customHeight="1" x14ac:dyDescent="0.2">
      <c r="A2024" s="78" t="s">
        <v>55</v>
      </c>
      <c r="B2024" s="78" t="s">
        <v>59</v>
      </c>
      <c r="C2024" s="78" t="s">
        <v>1035</v>
      </c>
      <c r="D2024" s="78" t="s">
        <v>575</v>
      </c>
      <c r="E2024" s="79" t="str">
        <f>+IF(C2024&lt;&gt;"",VLOOKUP(MID(C2024,18,5),NIVELES!$A$133:$B$213,2,0),"")</f>
        <v>SANTO_DOMINGO_DE_LOS_TSÁCHILAS</v>
      </c>
      <c r="F2024" s="80" t="s">
        <v>236</v>
      </c>
      <c r="G2024" s="81" t="str">
        <f>+IF(F2024&lt;&gt;"",VLOOKUP(F2024,NIVELES!$A$246:$C$464,3,0),"")</f>
        <v xml:space="preserve"> </v>
      </c>
      <c r="H2024" s="82" t="s">
        <v>1023</v>
      </c>
      <c r="I2024" s="78" t="s">
        <v>2173</v>
      </c>
      <c r="J2024" s="78" t="s">
        <v>2165</v>
      </c>
      <c r="K2024" s="78" t="s">
        <v>2166</v>
      </c>
      <c r="L2024" s="78" t="s">
        <v>1791</v>
      </c>
      <c r="M2024" s="78" t="s">
        <v>1791</v>
      </c>
      <c r="N2024" s="78" t="s">
        <v>1791</v>
      </c>
      <c r="O2024" s="78" t="s">
        <v>2862</v>
      </c>
      <c r="P2024" s="82">
        <v>2</v>
      </c>
      <c r="Q2024" s="78" t="s">
        <v>2175</v>
      </c>
      <c r="R2024" s="82"/>
      <c r="S2024" s="82">
        <v>1</v>
      </c>
      <c r="T2024" s="82">
        <v>1</v>
      </c>
      <c r="U2024" s="82"/>
      <c r="V2024" s="82"/>
      <c r="W2024" s="82"/>
      <c r="X2024" s="82"/>
      <c r="Y2024" s="82"/>
      <c r="Z2024" s="82"/>
      <c r="AA2024" s="82"/>
      <c r="AB2024" s="82"/>
      <c r="AC2024" s="82"/>
      <c r="AD2024" s="85" t="str">
        <f>IF(A2024&lt;&gt;"",IF(D2024="DIRECCIÓN_DE_TRANSFERENCIAS","280 0031",VLOOKUP(C2024,NIVELES!$A$14:$B$105,2,0)),"")</f>
        <v>280 4410</v>
      </c>
      <c r="AE2024" s="86" t="s">
        <v>322</v>
      </c>
      <c r="AF2024" s="86" t="s">
        <v>369</v>
      </c>
      <c r="AG2024" s="79" t="str">
        <f>+IF(AF2024&lt;&gt;"",VLOOKUP(AF2024,NIVELES!$A$666:$B$673,2,0),"")</f>
        <v>ADMINISTRACIÓN_CENTRAL</v>
      </c>
      <c r="AH2024" s="78" t="s">
        <v>322</v>
      </c>
      <c r="AI2024" s="79" t="str">
        <f>IF(AH2024&lt;&gt;"",VLOOKUP(CONCATENATE(AG2024,AH2024),NIVELES!$B$676:$C$745,2,0),"")</f>
        <v>Administración De La Gestión Administrativa Financiera</v>
      </c>
      <c r="AJ2024" s="78" t="s">
        <v>517</v>
      </c>
      <c r="AK2024" s="79" t="str">
        <f>+IF(AJ2024&lt;&gt;"",VLOOKUP(AJ2024,NIVELES!$A$816:$B$892,2,0),"")</f>
        <v>NO APLICA</v>
      </c>
      <c r="AL2024" s="78" t="s">
        <v>554</v>
      </c>
      <c r="AM2024" s="78">
        <v>530228</v>
      </c>
      <c r="AN2024" s="79" t="str">
        <f>IF(AM2024&lt;&gt;"",+VLOOKUP(AM2024,NIVELES!$A$1652:$B$2466,2,0),"")</f>
        <v>Servicios de Provisión de Dispositivos Electrónicos y Certificación para Registro de Firmas Digitales</v>
      </c>
      <c r="AO2024" s="87">
        <v>100</v>
      </c>
      <c r="AP2024" s="88">
        <v>0</v>
      </c>
      <c r="AQ2024" s="88">
        <v>50</v>
      </c>
      <c r="AR2024" s="88">
        <v>50</v>
      </c>
      <c r="AS2024" s="88">
        <v>0</v>
      </c>
      <c r="AT2024" s="88">
        <v>0</v>
      </c>
      <c r="AU2024" s="88">
        <v>0</v>
      </c>
      <c r="AV2024" s="88">
        <v>0</v>
      </c>
      <c r="AW2024" s="88">
        <v>0</v>
      </c>
      <c r="AX2024" s="88">
        <v>0</v>
      </c>
      <c r="AY2024" s="88">
        <v>0</v>
      </c>
      <c r="AZ2024" s="88">
        <v>0</v>
      </c>
      <c r="BA2024" s="88">
        <v>0</v>
      </c>
      <c r="BB2024" s="89">
        <f t="shared" si="123"/>
        <v>100</v>
      </c>
      <c r="BC2024" s="90" t="str">
        <f t="shared" si="122"/>
        <v>OK</v>
      </c>
      <c r="BD2024" s="91" t="str">
        <f t="shared" si="124"/>
        <v xml:space="preserve">                  </v>
      </c>
      <c r="BE2024" s="92">
        <f t="shared" si="125"/>
        <v>2</v>
      </c>
    </row>
    <row r="2025" spans="1:57" s="74" customFormat="1" ht="50.1" customHeight="1" x14ac:dyDescent="0.2">
      <c r="A2025" s="78" t="s">
        <v>55</v>
      </c>
      <c r="B2025" s="78" t="s">
        <v>59</v>
      </c>
      <c r="C2025" s="78" t="s">
        <v>1035</v>
      </c>
      <c r="D2025" s="78" t="s">
        <v>575</v>
      </c>
      <c r="E2025" s="79" t="str">
        <f>+IF(C2025&lt;&gt;"",VLOOKUP(MID(C2025,18,5),NIVELES!$A$133:$B$213,2,0),"")</f>
        <v>SANTO_DOMINGO_DE_LOS_TSÁCHILAS</v>
      </c>
      <c r="F2025" s="80" t="s">
        <v>236</v>
      </c>
      <c r="G2025" s="81" t="str">
        <f>+IF(F2025&lt;&gt;"",VLOOKUP(F2025,NIVELES!$A$246:$C$464,3,0),"")</f>
        <v xml:space="preserve"> </v>
      </c>
      <c r="H2025" s="82" t="s">
        <v>1023</v>
      </c>
      <c r="I2025" s="78" t="s">
        <v>2173</v>
      </c>
      <c r="J2025" s="78" t="s">
        <v>2165</v>
      </c>
      <c r="K2025" s="78" t="s">
        <v>2166</v>
      </c>
      <c r="L2025" s="78" t="s">
        <v>1791</v>
      </c>
      <c r="M2025" s="78" t="s">
        <v>1791</v>
      </c>
      <c r="N2025" s="78" t="s">
        <v>1791</v>
      </c>
      <c r="O2025" s="78" t="s">
        <v>2863</v>
      </c>
      <c r="P2025" s="82">
        <v>5</v>
      </c>
      <c r="Q2025" s="78" t="s">
        <v>2175</v>
      </c>
      <c r="R2025" s="82"/>
      <c r="S2025" s="82">
        <v>1</v>
      </c>
      <c r="T2025" s="82">
        <v>1</v>
      </c>
      <c r="U2025" s="82">
        <v>1</v>
      </c>
      <c r="V2025" s="82">
        <v>1</v>
      </c>
      <c r="W2025" s="82">
        <v>1</v>
      </c>
      <c r="X2025" s="82"/>
      <c r="Y2025" s="82"/>
      <c r="Z2025" s="82"/>
      <c r="AA2025" s="82"/>
      <c r="AB2025" s="82"/>
      <c r="AC2025" s="82"/>
      <c r="AD2025" s="85" t="str">
        <f>IF(A2025&lt;&gt;"",IF(D2025="DIRECCIÓN_DE_TRANSFERENCIAS","280 0031",VLOOKUP(C2025,NIVELES!$A$14:$B$105,2,0)),"")</f>
        <v>280 4410</v>
      </c>
      <c r="AE2025" s="86" t="s">
        <v>322</v>
      </c>
      <c r="AF2025" s="86" t="s">
        <v>369</v>
      </c>
      <c r="AG2025" s="79" t="str">
        <f>+IF(AF2025&lt;&gt;"",VLOOKUP(AF2025,NIVELES!$A$666:$B$673,2,0),"")</f>
        <v>ADMINISTRACIÓN_CENTRAL</v>
      </c>
      <c r="AH2025" s="78" t="s">
        <v>322</v>
      </c>
      <c r="AI2025" s="79" t="str">
        <f>IF(AH2025&lt;&gt;"",VLOOKUP(CONCATENATE(AG2025,AH2025),NIVELES!$B$676:$C$745,2,0),"")</f>
        <v>Administración De La Gestión Administrativa Financiera</v>
      </c>
      <c r="AJ2025" s="78" t="s">
        <v>517</v>
      </c>
      <c r="AK2025" s="79" t="str">
        <f>+IF(AJ2025&lt;&gt;"",VLOOKUP(AJ2025,NIVELES!$A$816:$B$892,2,0),"")</f>
        <v>NO APLICA</v>
      </c>
      <c r="AL2025" s="78" t="s">
        <v>554</v>
      </c>
      <c r="AM2025" s="78">
        <v>530301</v>
      </c>
      <c r="AN2025" s="79" t="str">
        <f>IF(AM2025&lt;&gt;"",+VLOOKUP(AM2025,NIVELES!$A$1652:$B$2466,2,0),"")</f>
        <v>Pasajes al Interior</v>
      </c>
      <c r="AO2025" s="87">
        <v>80</v>
      </c>
      <c r="AP2025" s="88">
        <v>0</v>
      </c>
      <c r="AQ2025" s="88">
        <v>16</v>
      </c>
      <c r="AR2025" s="88">
        <v>16</v>
      </c>
      <c r="AS2025" s="88">
        <v>16</v>
      </c>
      <c r="AT2025" s="88">
        <v>16</v>
      </c>
      <c r="AU2025" s="88">
        <v>16</v>
      </c>
      <c r="AV2025" s="88">
        <v>0</v>
      </c>
      <c r="AW2025" s="88">
        <v>0</v>
      </c>
      <c r="AX2025" s="88">
        <v>0</v>
      </c>
      <c r="AY2025" s="88">
        <v>0</v>
      </c>
      <c r="AZ2025" s="88">
        <v>0</v>
      </c>
      <c r="BA2025" s="88">
        <v>0</v>
      </c>
      <c r="BB2025" s="89">
        <f t="shared" si="123"/>
        <v>80</v>
      </c>
      <c r="BC2025" s="90" t="str">
        <f t="shared" si="122"/>
        <v>OK</v>
      </c>
      <c r="BD2025" s="91" t="str">
        <f t="shared" si="124"/>
        <v xml:space="preserve">                  </v>
      </c>
      <c r="BE2025" s="92">
        <f t="shared" si="125"/>
        <v>5</v>
      </c>
    </row>
    <row r="2026" spans="1:57" s="74" customFormat="1" ht="50.1" customHeight="1" x14ac:dyDescent="0.2">
      <c r="A2026" s="78" t="s">
        <v>55</v>
      </c>
      <c r="B2026" s="78" t="s">
        <v>59</v>
      </c>
      <c r="C2026" s="78" t="s">
        <v>1035</v>
      </c>
      <c r="D2026" s="78" t="s">
        <v>575</v>
      </c>
      <c r="E2026" s="79" t="str">
        <f>+IF(C2026&lt;&gt;"",VLOOKUP(MID(C2026,18,5),NIVELES!$A$133:$B$213,2,0),"")</f>
        <v>SANTO_DOMINGO_DE_LOS_TSÁCHILAS</v>
      </c>
      <c r="F2026" s="80" t="s">
        <v>236</v>
      </c>
      <c r="G2026" s="81" t="str">
        <f>+IF(F2026&lt;&gt;"",VLOOKUP(F2026,NIVELES!$A$246:$C$464,3,0),"")</f>
        <v xml:space="preserve"> </v>
      </c>
      <c r="H2026" s="82" t="s">
        <v>1023</v>
      </c>
      <c r="I2026" s="78" t="s">
        <v>2173</v>
      </c>
      <c r="J2026" s="78" t="s">
        <v>2165</v>
      </c>
      <c r="K2026" s="78" t="s">
        <v>2166</v>
      </c>
      <c r="L2026" s="78" t="s">
        <v>1791</v>
      </c>
      <c r="M2026" s="78" t="s">
        <v>1791</v>
      </c>
      <c r="N2026" s="78" t="s">
        <v>1791</v>
      </c>
      <c r="O2026" s="78" t="s">
        <v>2864</v>
      </c>
      <c r="P2026" s="82">
        <v>1</v>
      </c>
      <c r="Q2026" s="78" t="s">
        <v>2175</v>
      </c>
      <c r="R2026" s="82"/>
      <c r="S2026" s="82"/>
      <c r="T2026" s="82"/>
      <c r="U2026" s="82">
        <v>1</v>
      </c>
      <c r="V2026" s="82"/>
      <c r="W2026" s="82"/>
      <c r="X2026" s="82"/>
      <c r="Y2026" s="82"/>
      <c r="Z2026" s="82"/>
      <c r="AA2026" s="82"/>
      <c r="AB2026" s="82"/>
      <c r="AC2026" s="82"/>
      <c r="AD2026" s="85" t="str">
        <f>IF(A2026&lt;&gt;"",IF(D2026="DIRECCIÓN_DE_TRANSFERENCIAS","280 0031",VLOOKUP(C2026,NIVELES!$A$14:$B$105,2,0)),"")</f>
        <v>280 4410</v>
      </c>
      <c r="AE2026" s="86" t="s">
        <v>322</v>
      </c>
      <c r="AF2026" s="86" t="s">
        <v>369</v>
      </c>
      <c r="AG2026" s="79" t="str">
        <f>+IF(AF2026&lt;&gt;"",VLOOKUP(AF2026,NIVELES!$A$666:$B$673,2,0),"")</f>
        <v>ADMINISTRACIÓN_CENTRAL</v>
      </c>
      <c r="AH2026" s="78" t="s">
        <v>322</v>
      </c>
      <c r="AI2026" s="79" t="str">
        <f>IF(AH2026&lt;&gt;"",VLOOKUP(CONCATENATE(AG2026,AH2026),NIVELES!$B$676:$C$745,2,0),"")</f>
        <v>Administración De La Gestión Administrativa Financiera</v>
      </c>
      <c r="AJ2026" s="78" t="s">
        <v>517</v>
      </c>
      <c r="AK2026" s="79" t="str">
        <f>+IF(AJ2026&lt;&gt;"",VLOOKUP(AJ2026,NIVELES!$A$816:$B$892,2,0),"")</f>
        <v>NO APLICA</v>
      </c>
      <c r="AL2026" s="78" t="s">
        <v>554</v>
      </c>
      <c r="AM2026" s="78">
        <v>530303</v>
      </c>
      <c r="AN2026" s="79" t="str">
        <f>IF(AM2026&lt;&gt;"",+VLOOKUP(AM2026,NIVELES!$A$1652:$B$2466,2,0),"")</f>
        <v>Viáticos y Subsistencias en el Interior</v>
      </c>
      <c r="AO2026" s="87">
        <v>400</v>
      </c>
      <c r="AP2026" s="88">
        <v>0</v>
      </c>
      <c r="AQ2026" s="88">
        <v>0</v>
      </c>
      <c r="AR2026" s="88">
        <v>0</v>
      </c>
      <c r="AS2026" s="88">
        <v>400</v>
      </c>
      <c r="AT2026" s="88">
        <v>0</v>
      </c>
      <c r="AU2026" s="88">
        <v>0</v>
      </c>
      <c r="AV2026" s="88">
        <v>0</v>
      </c>
      <c r="AW2026" s="88">
        <v>0</v>
      </c>
      <c r="AX2026" s="88">
        <v>0</v>
      </c>
      <c r="AY2026" s="88">
        <v>0</v>
      </c>
      <c r="AZ2026" s="88">
        <v>0</v>
      </c>
      <c r="BA2026" s="88">
        <v>0</v>
      </c>
      <c r="BB2026" s="89">
        <f t="shared" si="123"/>
        <v>400</v>
      </c>
      <c r="BC2026" s="90" t="str">
        <f t="shared" si="122"/>
        <v>OK</v>
      </c>
      <c r="BD2026" s="91" t="str">
        <f t="shared" si="124"/>
        <v xml:space="preserve">                  </v>
      </c>
      <c r="BE2026" s="92">
        <f t="shared" si="125"/>
        <v>1</v>
      </c>
    </row>
    <row r="2027" spans="1:57" s="74" customFormat="1" ht="50.1" customHeight="1" x14ac:dyDescent="0.2">
      <c r="A2027" s="78" t="s">
        <v>55</v>
      </c>
      <c r="B2027" s="78" t="s">
        <v>59</v>
      </c>
      <c r="C2027" s="78" t="s">
        <v>1035</v>
      </c>
      <c r="D2027" s="78" t="s">
        <v>575</v>
      </c>
      <c r="E2027" s="79" t="str">
        <f>+IF(C2027&lt;&gt;"",VLOOKUP(MID(C2027,18,5),NIVELES!$A$133:$B$213,2,0),"")</f>
        <v>SANTO_DOMINGO_DE_LOS_TSÁCHILAS</v>
      </c>
      <c r="F2027" s="80" t="s">
        <v>236</v>
      </c>
      <c r="G2027" s="81" t="str">
        <f>+IF(F2027&lt;&gt;"",VLOOKUP(F2027,NIVELES!$A$246:$C$464,3,0),"")</f>
        <v xml:space="preserve"> </v>
      </c>
      <c r="H2027" s="82" t="s">
        <v>1023</v>
      </c>
      <c r="I2027" s="78" t="s">
        <v>2173</v>
      </c>
      <c r="J2027" s="78" t="s">
        <v>2165</v>
      </c>
      <c r="K2027" s="78" t="s">
        <v>2166</v>
      </c>
      <c r="L2027" s="78" t="s">
        <v>1791</v>
      </c>
      <c r="M2027" s="78" t="s">
        <v>1791</v>
      </c>
      <c r="N2027" s="78" t="s">
        <v>1791</v>
      </c>
      <c r="O2027" s="78" t="s">
        <v>2865</v>
      </c>
      <c r="P2027" s="82">
        <v>1</v>
      </c>
      <c r="Q2027" s="78" t="s">
        <v>2175</v>
      </c>
      <c r="R2027" s="82"/>
      <c r="S2027" s="82">
        <v>1</v>
      </c>
      <c r="T2027" s="82"/>
      <c r="U2027" s="82"/>
      <c r="V2027" s="82"/>
      <c r="W2027" s="82"/>
      <c r="X2027" s="82"/>
      <c r="Y2027" s="82"/>
      <c r="Z2027" s="82"/>
      <c r="AA2027" s="82"/>
      <c r="AB2027" s="82"/>
      <c r="AC2027" s="82"/>
      <c r="AD2027" s="85" t="str">
        <f>IF(A2027&lt;&gt;"",IF(D2027="DIRECCIÓN_DE_TRANSFERENCIAS","280 0031",VLOOKUP(C2027,NIVELES!$A$14:$B$105,2,0)),"")</f>
        <v>280 4410</v>
      </c>
      <c r="AE2027" s="86" t="s">
        <v>322</v>
      </c>
      <c r="AF2027" s="86" t="s">
        <v>369</v>
      </c>
      <c r="AG2027" s="79" t="str">
        <f>+IF(AF2027&lt;&gt;"",VLOOKUP(AF2027,NIVELES!$A$666:$B$673,2,0),"")</f>
        <v>ADMINISTRACIÓN_CENTRAL</v>
      </c>
      <c r="AH2027" s="78" t="s">
        <v>322</v>
      </c>
      <c r="AI2027" s="79" t="str">
        <f>IF(AH2027&lt;&gt;"",VLOOKUP(CONCATENATE(AG2027,AH2027),NIVELES!$B$676:$C$745,2,0),"")</f>
        <v>Administración De La Gestión Administrativa Financiera</v>
      </c>
      <c r="AJ2027" s="78" t="s">
        <v>517</v>
      </c>
      <c r="AK2027" s="79" t="str">
        <f>+IF(AJ2027&lt;&gt;"",VLOOKUP(AJ2027,NIVELES!$A$816:$B$892,2,0),"")</f>
        <v>NO APLICA</v>
      </c>
      <c r="AL2027" s="78" t="s">
        <v>554</v>
      </c>
      <c r="AM2027" s="78">
        <v>530403</v>
      </c>
      <c r="AN2027" s="79" t="str">
        <f>IF(AM2027&lt;&gt;"",+VLOOKUP(AM2027,NIVELES!$A$1652:$B$2466,2,0),"")</f>
        <v>Mobiliarios  (Instalación, Mantenimiento y Reparación)</v>
      </c>
      <c r="AO2027" s="87">
        <v>7105.88</v>
      </c>
      <c r="AP2027" s="88">
        <v>0</v>
      </c>
      <c r="AQ2027" s="88">
        <v>7105.88</v>
      </c>
      <c r="AR2027" s="88">
        <v>0</v>
      </c>
      <c r="AS2027" s="88">
        <v>0</v>
      </c>
      <c r="AT2027" s="88">
        <v>0</v>
      </c>
      <c r="AU2027" s="88">
        <v>0</v>
      </c>
      <c r="AV2027" s="88">
        <v>0</v>
      </c>
      <c r="AW2027" s="88">
        <v>0</v>
      </c>
      <c r="AX2027" s="88">
        <v>0</v>
      </c>
      <c r="AY2027" s="88">
        <v>0</v>
      </c>
      <c r="AZ2027" s="88">
        <v>0</v>
      </c>
      <c r="BA2027" s="88">
        <v>0</v>
      </c>
      <c r="BB2027" s="89">
        <f t="shared" si="123"/>
        <v>7105.88</v>
      </c>
      <c r="BC2027" s="90" t="str">
        <f t="shared" si="122"/>
        <v>OK</v>
      </c>
      <c r="BD2027" s="91" t="str">
        <f t="shared" si="124"/>
        <v xml:space="preserve">                  </v>
      </c>
      <c r="BE2027" s="92">
        <f t="shared" si="125"/>
        <v>1</v>
      </c>
    </row>
    <row r="2028" spans="1:57" s="74" customFormat="1" ht="50.1" customHeight="1" x14ac:dyDescent="0.2">
      <c r="A2028" s="78" t="s">
        <v>55</v>
      </c>
      <c r="B2028" s="78" t="s">
        <v>59</v>
      </c>
      <c r="C2028" s="78" t="s">
        <v>1035</v>
      </c>
      <c r="D2028" s="78" t="s">
        <v>575</v>
      </c>
      <c r="E2028" s="79" t="str">
        <f>+IF(C2028&lt;&gt;"",VLOOKUP(MID(C2028,18,5),NIVELES!$A$133:$B$213,2,0),"")</f>
        <v>SANTO_DOMINGO_DE_LOS_TSÁCHILAS</v>
      </c>
      <c r="F2028" s="80" t="s">
        <v>236</v>
      </c>
      <c r="G2028" s="81" t="str">
        <f>+IF(F2028&lt;&gt;"",VLOOKUP(F2028,NIVELES!$A$246:$C$464,3,0),"")</f>
        <v xml:space="preserve"> </v>
      </c>
      <c r="H2028" s="82" t="s">
        <v>1023</v>
      </c>
      <c r="I2028" s="78" t="s">
        <v>2173</v>
      </c>
      <c r="J2028" s="78" t="s">
        <v>2165</v>
      </c>
      <c r="K2028" s="78" t="s">
        <v>2166</v>
      </c>
      <c r="L2028" s="78" t="s">
        <v>1791</v>
      </c>
      <c r="M2028" s="78" t="s">
        <v>1791</v>
      </c>
      <c r="N2028" s="78" t="s">
        <v>1791</v>
      </c>
      <c r="O2028" s="78" t="s">
        <v>2866</v>
      </c>
      <c r="P2028" s="82">
        <v>1</v>
      </c>
      <c r="Q2028" s="78" t="s">
        <v>2175</v>
      </c>
      <c r="R2028" s="82"/>
      <c r="S2028" s="82">
        <v>1</v>
      </c>
      <c r="T2028" s="82"/>
      <c r="U2028" s="82"/>
      <c r="V2028" s="82"/>
      <c r="W2028" s="82"/>
      <c r="X2028" s="82"/>
      <c r="Y2028" s="82"/>
      <c r="Z2028" s="82"/>
      <c r="AA2028" s="82"/>
      <c r="AB2028" s="82"/>
      <c r="AC2028" s="82"/>
      <c r="AD2028" s="85" t="str">
        <f>IF(A2028&lt;&gt;"",IF(D2028="DIRECCIÓN_DE_TRANSFERENCIAS","280 0031",VLOOKUP(C2028,NIVELES!$A$14:$B$105,2,0)),"")</f>
        <v>280 4410</v>
      </c>
      <c r="AE2028" s="86" t="s">
        <v>322</v>
      </c>
      <c r="AF2028" s="86" t="s">
        <v>369</v>
      </c>
      <c r="AG2028" s="79" t="str">
        <f>+IF(AF2028&lt;&gt;"",VLOOKUP(AF2028,NIVELES!$A$666:$B$673,2,0),"")</f>
        <v>ADMINISTRACIÓN_CENTRAL</v>
      </c>
      <c r="AH2028" s="78" t="s">
        <v>322</v>
      </c>
      <c r="AI2028" s="79" t="str">
        <f>IF(AH2028&lt;&gt;"",VLOOKUP(CONCATENATE(AG2028,AH2028),NIVELES!$B$676:$C$745,2,0),"")</f>
        <v>Administración De La Gestión Administrativa Financiera</v>
      </c>
      <c r="AJ2028" s="78" t="s">
        <v>517</v>
      </c>
      <c r="AK2028" s="79" t="str">
        <f>+IF(AJ2028&lt;&gt;"",VLOOKUP(AJ2028,NIVELES!$A$816:$B$892,2,0),"")</f>
        <v>NO APLICA</v>
      </c>
      <c r="AL2028" s="78" t="s">
        <v>554</v>
      </c>
      <c r="AM2028" s="78">
        <v>530404</v>
      </c>
      <c r="AN2028" s="79" t="str">
        <f>IF(AM2028&lt;&gt;"",+VLOOKUP(AM2028,NIVELES!$A$1652:$B$2466,2,0),"")</f>
        <v>Maquinarias y Equipos (Instalación, Mantenimiento y Reparación)</v>
      </c>
      <c r="AO2028" s="87">
        <v>3000</v>
      </c>
      <c r="AP2028" s="88">
        <v>0</v>
      </c>
      <c r="AQ2028" s="88">
        <v>3000</v>
      </c>
      <c r="AR2028" s="88">
        <v>0</v>
      </c>
      <c r="AS2028" s="88">
        <v>0</v>
      </c>
      <c r="AT2028" s="88">
        <v>0</v>
      </c>
      <c r="AU2028" s="88">
        <v>0</v>
      </c>
      <c r="AV2028" s="88">
        <v>0</v>
      </c>
      <c r="AW2028" s="88">
        <v>0</v>
      </c>
      <c r="AX2028" s="88">
        <v>0</v>
      </c>
      <c r="AY2028" s="88">
        <v>0</v>
      </c>
      <c r="AZ2028" s="88">
        <v>0</v>
      </c>
      <c r="BA2028" s="88">
        <v>0</v>
      </c>
      <c r="BB2028" s="89">
        <f t="shared" si="123"/>
        <v>3000</v>
      </c>
      <c r="BC2028" s="90" t="str">
        <f t="shared" si="122"/>
        <v>OK</v>
      </c>
      <c r="BD2028" s="91" t="str">
        <f t="shared" si="124"/>
        <v xml:space="preserve">                  </v>
      </c>
      <c r="BE2028" s="92">
        <f t="shared" si="125"/>
        <v>1</v>
      </c>
    </row>
    <row r="2029" spans="1:57" s="74" customFormat="1" ht="50.1" customHeight="1" x14ac:dyDescent="0.2">
      <c r="A2029" s="78" t="s">
        <v>55</v>
      </c>
      <c r="B2029" s="78" t="s">
        <v>59</v>
      </c>
      <c r="C2029" s="78" t="s">
        <v>1035</v>
      </c>
      <c r="D2029" s="78" t="s">
        <v>575</v>
      </c>
      <c r="E2029" s="79" t="str">
        <f>+IF(C2029&lt;&gt;"",VLOOKUP(MID(C2029,18,5),NIVELES!$A$133:$B$213,2,0),"")</f>
        <v>SANTO_DOMINGO_DE_LOS_TSÁCHILAS</v>
      </c>
      <c r="F2029" s="80" t="s">
        <v>236</v>
      </c>
      <c r="G2029" s="81" t="str">
        <f>+IF(F2029&lt;&gt;"",VLOOKUP(F2029,NIVELES!$A$246:$C$464,3,0),"")</f>
        <v xml:space="preserve"> </v>
      </c>
      <c r="H2029" s="82" t="s">
        <v>1023</v>
      </c>
      <c r="I2029" s="78" t="s">
        <v>2173</v>
      </c>
      <c r="J2029" s="78" t="s">
        <v>2165</v>
      </c>
      <c r="K2029" s="78" t="s">
        <v>2166</v>
      </c>
      <c r="L2029" s="78" t="s">
        <v>1791</v>
      </c>
      <c r="M2029" s="78" t="s">
        <v>1791</v>
      </c>
      <c r="N2029" s="78" t="s">
        <v>1791</v>
      </c>
      <c r="O2029" s="78" t="s">
        <v>2867</v>
      </c>
      <c r="P2029" s="82">
        <v>3</v>
      </c>
      <c r="Q2029" s="78" t="s">
        <v>2175</v>
      </c>
      <c r="R2029" s="82"/>
      <c r="S2029" s="82">
        <v>1</v>
      </c>
      <c r="T2029" s="82"/>
      <c r="U2029" s="82">
        <v>1</v>
      </c>
      <c r="V2029" s="82"/>
      <c r="W2029" s="82">
        <v>1</v>
      </c>
      <c r="X2029" s="82"/>
      <c r="Y2029" s="82"/>
      <c r="Z2029" s="82"/>
      <c r="AA2029" s="82"/>
      <c r="AB2029" s="82"/>
      <c r="AC2029" s="82"/>
      <c r="AD2029" s="85" t="str">
        <f>IF(A2029&lt;&gt;"",IF(D2029="DIRECCIÓN_DE_TRANSFERENCIAS","280 0031",VLOOKUP(C2029,NIVELES!$A$14:$B$105,2,0)),"")</f>
        <v>280 4410</v>
      </c>
      <c r="AE2029" s="86" t="s">
        <v>322</v>
      </c>
      <c r="AF2029" s="86" t="s">
        <v>369</v>
      </c>
      <c r="AG2029" s="79" t="str">
        <f>+IF(AF2029&lt;&gt;"",VLOOKUP(AF2029,NIVELES!$A$666:$B$673,2,0),"")</f>
        <v>ADMINISTRACIÓN_CENTRAL</v>
      </c>
      <c r="AH2029" s="78" t="s">
        <v>322</v>
      </c>
      <c r="AI2029" s="79" t="str">
        <f>IF(AH2029&lt;&gt;"",VLOOKUP(CONCATENATE(AG2029,AH2029),NIVELES!$B$676:$C$745,2,0),"")</f>
        <v>Administración De La Gestión Administrativa Financiera</v>
      </c>
      <c r="AJ2029" s="78" t="s">
        <v>517</v>
      </c>
      <c r="AK2029" s="79" t="str">
        <f>+IF(AJ2029&lt;&gt;"",VLOOKUP(AJ2029,NIVELES!$A$816:$B$892,2,0),"")</f>
        <v>NO APLICA</v>
      </c>
      <c r="AL2029" s="78" t="s">
        <v>554</v>
      </c>
      <c r="AM2029" s="78">
        <v>530405</v>
      </c>
      <c r="AN2029" s="79" t="str">
        <f>IF(AM2029&lt;&gt;"",+VLOOKUP(AM2029,NIVELES!$A$1652:$B$2466,2,0),"")</f>
        <v>Vehículos (Mantenimiento y Reparación)</v>
      </c>
      <c r="AO2029" s="87">
        <v>2800</v>
      </c>
      <c r="AP2029" s="88">
        <v>0</v>
      </c>
      <c r="AQ2029" s="88">
        <v>1000</v>
      </c>
      <c r="AR2029" s="88">
        <v>0</v>
      </c>
      <c r="AS2029" s="88">
        <v>1000</v>
      </c>
      <c r="AT2029" s="88">
        <v>0</v>
      </c>
      <c r="AU2029" s="88">
        <v>800</v>
      </c>
      <c r="AV2029" s="88">
        <v>0</v>
      </c>
      <c r="AW2029" s="88">
        <v>0</v>
      </c>
      <c r="AX2029" s="88">
        <v>0</v>
      </c>
      <c r="AY2029" s="88">
        <v>0</v>
      </c>
      <c r="AZ2029" s="88">
        <v>0</v>
      </c>
      <c r="BA2029" s="88">
        <v>0</v>
      </c>
      <c r="BB2029" s="89">
        <f t="shared" si="123"/>
        <v>2800</v>
      </c>
      <c r="BC2029" s="90" t="str">
        <f t="shared" si="122"/>
        <v>OK</v>
      </c>
      <c r="BD2029" s="91" t="str">
        <f t="shared" si="124"/>
        <v xml:space="preserve">                  </v>
      </c>
      <c r="BE2029" s="92">
        <f t="shared" si="125"/>
        <v>3</v>
      </c>
    </row>
    <row r="2030" spans="1:57" s="74" customFormat="1" ht="50.1" customHeight="1" x14ac:dyDescent="0.2">
      <c r="A2030" s="78" t="s">
        <v>55</v>
      </c>
      <c r="B2030" s="78" t="s">
        <v>59</v>
      </c>
      <c r="C2030" s="78" t="s">
        <v>1035</v>
      </c>
      <c r="D2030" s="78" t="s">
        <v>575</v>
      </c>
      <c r="E2030" s="79" t="str">
        <f>+IF(C2030&lt;&gt;"",VLOOKUP(MID(C2030,18,5),NIVELES!$A$133:$B$213,2,0),"")</f>
        <v>SANTO_DOMINGO_DE_LOS_TSÁCHILAS</v>
      </c>
      <c r="F2030" s="80" t="s">
        <v>236</v>
      </c>
      <c r="G2030" s="81" t="str">
        <f>+IF(F2030&lt;&gt;"",VLOOKUP(F2030,NIVELES!$A$246:$C$464,3,0),"")</f>
        <v xml:space="preserve"> </v>
      </c>
      <c r="H2030" s="82" t="s">
        <v>1023</v>
      </c>
      <c r="I2030" s="78" t="s">
        <v>2173</v>
      </c>
      <c r="J2030" s="78" t="s">
        <v>2165</v>
      </c>
      <c r="K2030" s="78" t="s">
        <v>2166</v>
      </c>
      <c r="L2030" s="78" t="s">
        <v>1791</v>
      </c>
      <c r="M2030" s="78" t="s">
        <v>1791</v>
      </c>
      <c r="N2030" s="78" t="s">
        <v>1791</v>
      </c>
      <c r="O2030" s="78" t="s">
        <v>2868</v>
      </c>
      <c r="P2030" s="82">
        <v>6</v>
      </c>
      <c r="Q2030" s="78" t="s">
        <v>2175</v>
      </c>
      <c r="R2030" s="82"/>
      <c r="S2030" s="82">
        <v>1</v>
      </c>
      <c r="T2030" s="82">
        <v>1</v>
      </c>
      <c r="U2030" s="82">
        <v>1</v>
      </c>
      <c r="V2030" s="82">
        <v>1</v>
      </c>
      <c r="W2030" s="82">
        <v>1</v>
      </c>
      <c r="X2030" s="82">
        <v>1</v>
      </c>
      <c r="Y2030" s="82"/>
      <c r="Z2030" s="82"/>
      <c r="AA2030" s="82"/>
      <c r="AB2030" s="82"/>
      <c r="AC2030" s="82"/>
      <c r="AD2030" s="85" t="str">
        <f>IF(A2030&lt;&gt;"",IF(D2030="DIRECCIÓN_DE_TRANSFERENCIAS","280 0031",VLOOKUP(C2030,NIVELES!$A$14:$B$105,2,0)),"")</f>
        <v>280 4410</v>
      </c>
      <c r="AE2030" s="86" t="s">
        <v>322</v>
      </c>
      <c r="AF2030" s="86" t="s">
        <v>369</v>
      </c>
      <c r="AG2030" s="79" t="str">
        <f>+IF(AF2030&lt;&gt;"",VLOOKUP(AF2030,NIVELES!$A$666:$B$673,2,0),"")</f>
        <v>ADMINISTRACIÓN_CENTRAL</v>
      </c>
      <c r="AH2030" s="78" t="s">
        <v>322</v>
      </c>
      <c r="AI2030" s="79" t="str">
        <f>IF(AH2030&lt;&gt;"",VLOOKUP(CONCATENATE(AG2030,AH2030),NIVELES!$B$676:$C$745,2,0),"")</f>
        <v>Administración De La Gestión Administrativa Financiera</v>
      </c>
      <c r="AJ2030" s="78" t="s">
        <v>517</v>
      </c>
      <c r="AK2030" s="79" t="str">
        <f>+IF(AJ2030&lt;&gt;"",VLOOKUP(AJ2030,NIVELES!$A$816:$B$892,2,0),"")</f>
        <v>NO APLICA</v>
      </c>
      <c r="AL2030" s="78" t="s">
        <v>554</v>
      </c>
      <c r="AM2030" s="78">
        <v>530418</v>
      </c>
      <c r="AN2030" s="79" t="str">
        <f>IF(AM2030&lt;&gt;"",+VLOOKUP(AM2030,NIVELES!$A$1652:$B$2466,2,0),"")</f>
        <v>Mantenimiento de Áreas Verdes y Arreglo de Vías Internas</v>
      </c>
      <c r="AO2030" s="87">
        <v>3660</v>
      </c>
      <c r="AP2030" s="88">
        <v>0</v>
      </c>
      <c r="AQ2030" s="88">
        <v>610</v>
      </c>
      <c r="AR2030" s="88">
        <v>610</v>
      </c>
      <c r="AS2030" s="88">
        <v>610</v>
      </c>
      <c r="AT2030" s="88">
        <v>610</v>
      </c>
      <c r="AU2030" s="88">
        <v>610</v>
      </c>
      <c r="AV2030" s="88">
        <v>610</v>
      </c>
      <c r="AW2030" s="88">
        <v>0</v>
      </c>
      <c r="AX2030" s="88">
        <v>0</v>
      </c>
      <c r="AY2030" s="88">
        <v>0</v>
      </c>
      <c r="AZ2030" s="88">
        <v>0</v>
      </c>
      <c r="BA2030" s="88">
        <v>0</v>
      </c>
      <c r="BB2030" s="89">
        <f t="shared" si="123"/>
        <v>3660</v>
      </c>
      <c r="BC2030" s="90" t="str">
        <f t="shared" si="122"/>
        <v>OK</v>
      </c>
      <c r="BD2030" s="91" t="str">
        <f t="shared" si="124"/>
        <v xml:space="preserve">                  </v>
      </c>
      <c r="BE2030" s="92">
        <f t="shared" si="125"/>
        <v>6</v>
      </c>
    </row>
    <row r="2031" spans="1:57" s="74" customFormat="1" ht="50.1" customHeight="1" x14ac:dyDescent="0.2">
      <c r="A2031" s="78" t="s">
        <v>55</v>
      </c>
      <c r="B2031" s="78" t="s">
        <v>59</v>
      </c>
      <c r="C2031" s="78" t="s">
        <v>1035</v>
      </c>
      <c r="D2031" s="78" t="s">
        <v>575</v>
      </c>
      <c r="E2031" s="79" t="str">
        <f>+IF(C2031&lt;&gt;"",VLOOKUP(MID(C2031,18,5),NIVELES!$A$133:$B$213,2,0),"")</f>
        <v>SANTO_DOMINGO_DE_LOS_TSÁCHILAS</v>
      </c>
      <c r="F2031" s="80" t="s">
        <v>236</v>
      </c>
      <c r="G2031" s="81" t="str">
        <f>+IF(F2031&lt;&gt;"",VLOOKUP(F2031,NIVELES!$A$246:$C$464,3,0),"")</f>
        <v xml:space="preserve"> </v>
      </c>
      <c r="H2031" s="82" t="s">
        <v>1023</v>
      </c>
      <c r="I2031" s="78" t="s">
        <v>2173</v>
      </c>
      <c r="J2031" s="78" t="s">
        <v>2165</v>
      </c>
      <c r="K2031" s="78" t="s">
        <v>2166</v>
      </c>
      <c r="L2031" s="78" t="s">
        <v>1791</v>
      </c>
      <c r="M2031" s="78" t="s">
        <v>1791</v>
      </c>
      <c r="N2031" s="78" t="s">
        <v>1791</v>
      </c>
      <c r="O2031" s="78" t="s">
        <v>2869</v>
      </c>
      <c r="P2031" s="82">
        <v>1</v>
      </c>
      <c r="Q2031" s="78" t="s">
        <v>2175</v>
      </c>
      <c r="R2031" s="82"/>
      <c r="S2031" s="82"/>
      <c r="T2031" s="82">
        <v>1</v>
      </c>
      <c r="U2031" s="82"/>
      <c r="V2031" s="82"/>
      <c r="W2031" s="82"/>
      <c r="X2031" s="82"/>
      <c r="Y2031" s="82"/>
      <c r="Z2031" s="82"/>
      <c r="AA2031" s="82"/>
      <c r="AB2031" s="82"/>
      <c r="AC2031" s="82"/>
      <c r="AD2031" s="85" t="str">
        <f>IF(A2031&lt;&gt;"",IF(D2031="DIRECCIÓN_DE_TRANSFERENCIAS","280 0031",VLOOKUP(C2031,NIVELES!$A$14:$B$105,2,0)),"")</f>
        <v>280 4410</v>
      </c>
      <c r="AE2031" s="86" t="s">
        <v>322</v>
      </c>
      <c r="AF2031" s="86" t="s">
        <v>369</v>
      </c>
      <c r="AG2031" s="79" t="str">
        <f>+IF(AF2031&lt;&gt;"",VLOOKUP(AF2031,NIVELES!$A$666:$B$673,2,0),"")</f>
        <v>ADMINISTRACIÓN_CENTRAL</v>
      </c>
      <c r="AH2031" s="78" t="s">
        <v>322</v>
      </c>
      <c r="AI2031" s="79" t="str">
        <f>IF(AH2031&lt;&gt;"",VLOOKUP(CONCATENATE(AG2031,AH2031),NIVELES!$B$676:$C$745,2,0),"")</f>
        <v>Administración De La Gestión Administrativa Financiera</v>
      </c>
      <c r="AJ2031" s="78" t="s">
        <v>517</v>
      </c>
      <c r="AK2031" s="79" t="str">
        <f>+IF(AJ2031&lt;&gt;"",VLOOKUP(AJ2031,NIVELES!$A$816:$B$892,2,0),"")</f>
        <v>NO APLICA</v>
      </c>
      <c r="AL2031" s="78" t="s">
        <v>554</v>
      </c>
      <c r="AM2031" s="78">
        <v>530704</v>
      </c>
      <c r="AN2031" s="79" t="str">
        <f>IF(AM2031&lt;&gt;"",+VLOOKUP(AM2031,NIVELES!$A$1652:$B$2466,2,0),"")</f>
        <v>Mantenimiento y Reparación de Equipos y Sistemas Informáticos</v>
      </c>
      <c r="AO2031" s="87">
        <v>4000</v>
      </c>
      <c r="AP2031" s="88">
        <v>0</v>
      </c>
      <c r="AQ2031" s="88">
        <v>0</v>
      </c>
      <c r="AR2031" s="88">
        <v>4000</v>
      </c>
      <c r="AS2031" s="88">
        <v>0</v>
      </c>
      <c r="AT2031" s="88">
        <v>0</v>
      </c>
      <c r="AU2031" s="88">
        <v>0</v>
      </c>
      <c r="AV2031" s="88">
        <v>0</v>
      </c>
      <c r="AW2031" s="88">
        <v>0</v>
      </c>
      <c r="AX2031" s="88">
        <v>0</v>
      </c>
      <c r="AY2031" s="88">
        <v>0</v>
      </c>
      <c r="AZ2031" s="88">
        <v>0</v>
      </c>
      <c r="BA2031" s="88">
        <v>0</v>
      </c>
      <c r="BB2031" s="89">
        <f t="shared" si="123"/>
        <v>4000</v>
      </c>
      <c r="BC2031" s="90" t="str">
        <f t="shared" si="122"/>
        <v>OK</v>
      </c>
      <c r="BD2031" s="91" t="str">
        <f t="shared" si="124"/>
        <v xml:space="preserve">                  </v>
      </c>
      <c r="BE2031" s="92">
        <f t="shared" si="125"/>
        <v>1</v>
      </c>
    </row>
    <row r="2032" spans="1:57" s="74" customFormat="1" ht="50.1" customHeight="1" x14ac:dyDescent="0.2">
      <c r="A2032" s="78" t="s">
        <v>55</v>
      </c>
      <c r="B2032" s="78" t="s">
        <v>59</v>
      </c>
      <c r="C2032" s="78" t="s">
        <v>1035</v>
      </c>
      <c r="D2032" s="78" t="s">
        <v>575</v>
      </c>
      <c r="E2032" s="79" t="str">
        <f>+IF(C2032&lt;&gt;"",VLOOKUP(MID(C2032,18,5),NIVELES!$A$133:$B$213,2,0),"")</f>
        <v>SANTO_DOMINGO_DE_LOS_TSÁCHILAS</v>
      </c>
      <c r="F2032" s="80" t="s">
        <v>236</v>
      </c>
      <c r="G2032" s="81" t="str">
        <f>+IF(F2032&lt;&gt;"",VLOOKUP(F2032,NIVELES!$A$246:$C$464,3,0),"")</f>
        <v xml:space="preserve"> </v>
      </c>
      <c r="H2032" s="82" t="s">
        <v>1023</v>
      </c>
      <c r="I2032" s="78" t="s">
        <v>2173</v>
      </c>
      <c r="J2032" s="78" t="s">
        <v>2165</v>
      </c>
      <c r="K2032" s="78" t="s">
        <v>2166</v>
      </c>
      <c r="L2032" s="78" t="s">
        <v>1791</v>
      </c>
      <c r="M2032" s="78" t="s">
        <v>1791</v>
      </c>
      <c r="N2032" s="78" t="s">
        <v>1791</v>
      </c>
      <c r="O2032" s="78" t="s">
        <v>2870</v>
      </c>
      <c r="P2032" s="82">
        <v>9</v>
      </c>
      <c r="Q2032" s="78" t="s">
        <v>2175</v>
      </c>
      <c r="R2032" s="82">
        <v>1</v>
      </c>
      <c r="S2032" s="82">
        <v>1</v>
      </c>
      <c r="T2032" s="82">
        <v>1</v>
      </c>
      <c r="U2032" s="82">
        <v>1</v>
      </c>
      <c r="V2032" s="82">
        <v>1</v>
      </c>
      <c r="W2032" s="82">
        <v>1</v>
      </c>
      <c r="X2032" s="82">
        <v>1</v>
      </c>
      <c r="Y2032" s="82">
        <v>1</v>
      </c>
      <c r="Z2032" s="82">
        <v>1</v>
      </c>
      <c r="AA2032" s="82"/>
      <c r="AB2032" s="82"/>
      <c r="AC2032" s="82"/>
      <c r="AD2032" s="85" t="str">
        <f>IF(A2032&lt;&gt;"",IF(D2032="DIRECCIÓN_DE_TRANSFERENCIAS","280 0031",VLOOKUP(C2032,NIVELES!$A$14:$B$105,2,0)),"")</f>
        <v>280 4410</v>
      </c>
      <c r="AE2032" s="86" t="s">
        <v>322</v>
      </c>
      <c r="AF2032" s="86" t="s">
        <v>369</v>
      </c>
      <c r="AG2032" s="79" t="str">
        <f>+IF(AF2032&lt;&gt;"",VLOOKUP(AF2032,NIVELES!$A$666:$B$673,2,0),"")</f>
        <v>ADMINISTRACIÓN_CENTRAL</v>
      </c>
      <c r="AH2032" s="78" t="s">
        <v>322</v>
      </c>
      <c r="AI2032" s="79" t="str">
        <f>IF(AH2032&lt;&gt;"",VLOOKUP(CONCATENATE(AG2032,AH2032),NIVELES!$B$676:$C$745,2,0),"")</f>
        <v>Administración De La Gestión Administrativa Financiera</v>
      </c>
      <c r="AJ2032" s="78" t="s">
        <v>517</v>
      </c>
      <c r="AK2032" s="79" t="str">
        <f>+IF(AJ2032&lt;&gt;"",VLOOKUP(AJ2032,NIVELES!$A$816:$B$892,2,0),"")</f>
        <v>NO APLICA</v>
      </c>
      <c r="AL2032" s="78" t="s">
        <v>554</v>
      </c>
      <c r="AM2032" s="78">
        <v>530803</v>
      </c>
      <c r="AN2032" s="79" t="str">
        <f>IF(AM2032&lt;&gt;"",+VLOOKUP(AM2032,NIVELES!$A$1652:$B$2466,2,0),"")</f>
        <v>Combustibles y Lubricantes</v>
      </c>
      <c r="AO2032" s="87">
        <v>13500</v>
      </c>
      <c r="AP2032" s="88">
        <v>1500</v>
      </c>
      <c r="AQ2032" s="88">
        <v>1500</v>
      </c>
      <c r="AR2032" s="88">
        <v>1500</v>
      </c>
      <c r="AS2032" s="88">
        <v>1500</v>
      </c>
      <c r="AT2032" s="88">
        <v>1500</v>
      </c>
      <c r="AU2032" s="88">
        <v>1500</v>
      </c>
      <c r="AV2032" s="88">
        <v>1500</v>
      </c>
      <c r="AW2032" s="88">
        <v>1500</v>
      </c>
      <c r="AX2032" s="88">
        <v>1500</v>
      </c>
      <c r="AY2032" s="88">
        <v>0</v>
      </c>
      <c r="AZ2032" s="88">
        <v>0</v>
      </c>
      <c r="BA2032" s="88">
        <v>0</v>
      </c>
      <c r="BB2032" s="89">
        <f t="shared" si="123"/>
        <v>13500</v>
      </c>
      <c r="BC2032" s="90" t="str">
        <f t="shared" si="122"/>
        <v>OK</v>
      </c>
      <c r="BD2032" s="91" t="str">
        <f t="shared" si="124"/>
        <v xml:space="preserve">                  </v>
      </c>
      <c r="BE2032" s="92">
        <f t="shared" si="125"/>
        <v>9</v>
      </c>
    </row>
    <row r="2033" spans="1:57" s="74" customFormat="1" ht="50.1" customHeight="1" x14ac:dyDescent="0.2">
      <c r="A2033" s="78" t="s">
        <v>55</v>
      </c>
      <c r="B2033" s="78" t="s">
        <v>59</v>
      </c>
      <c r="C2033" s="78" t="s">
        <v>1035</v>
      </c>
      <c r="D2033" s="78" t="s">
        <v>575</v>
      </c>
      <c r="E2033" s="79" t="str">
        <f>+IF(C2033&lt;&gt;"",VLOOKUP(MID(C2033,18,5),NIVELES!$A$133:$B$213,2,0),"")</f>
        <v>SANTO_DOMINGO_DE_LOS_TSÁCHILAS</v>
      </c>
      <c r="F2033" s="80" t="s">
        <v>236</v>
      </c>
      <c r="G2033" s="81" t="str">
        <f>+IF(F2033&lt;&gt;"",VLOOKUP(F2033,NIVELES!$A$246:$C$464,3,0),"")</f>
        <v xml:space="preserve"> </v>
      </c>
      <c r="H2033" s="82" t="s">
        <v>1023</v>
      </c>
      <c r="I2033" s="78" t="s">
        <v>2173</v>
      </c>
      <c r="J2033" s="78" t="s">
        <v>2165</v>
      </c>
      <c r="K2033" s="78" t="s">
        <v>2166</v>
      </c>
      <c r="L2033" s="78" t="s">
        <v>1791</v>
      </c>
      <c r="M2033" s="78" t="s">
        <v>1791</v>
      </c>
      <c r="N2033" s="78" t="s">
        <v>1791</v>
      </c>
      <c r="O2033" s="78" t="s">
        <v>2798</v>
      </c>
      <c r="P2033" s="82">
        <v>1</v>
      </c>
      <c r="Q2033" s="78" t="s">
        <v>2175</v>
      </c>
      <c r="R2033" s="82"/>
      <c r="S2033" s="82"/>
      <c r="T2033" s="82">
        <v>1</v>
      </c>
      <c r="U2033" s="82"/>
      <c r="V2033" s="82"/>
      <c r="W2033" s="82"/>
      <c r="X2033" s="82"/>
      <c r="Y2033" s="82"/>
      <c r="Z2033" s="82"/>
      <c r="AA2033" s="82"/>
      <c r="AB2033" s="82"/>
      <c r="AC2033" s="82"/>
      <c r="AD2033" s="85" t="str">
        <f>IF(A2033&lt;&gt;"",IF(D2033="DIRECCIÓN_DE_TRANSFERENCIAS","280 0031",VLOOKUP(C2033,NIVELES!$A$14:$B$105,2,0)),"")</f>
        <v>280 4410</v>
      </c>
      <c r="AE2033" s="86" t="s">
        <v>322</v>
      </c>
      <c r="AF2033" s="86" t="s">
        <v>369</v>
      </c>
      <c r="AG2033" s="79" t="str">
        <f>+IF(AF2033&lt;&gt;"",VLOOKUP(AF2033,NIVELES!$A$666:$B$673,2,0),"")</f>
        <v>ADMINISTRACIÓN_CENTRAL</v>
      </c>
      <c r="AH2033" s="78" t="s">
        <v>322</v>
      </c>
      <c r="AI2033" s="79" t="str">
        <f>IF(AH2033&lt;&gt;"",VLOOKUP(CONCATENATE(AG2033,AH2033),NIVELES!$B$676:$C$745,2,0),"")</f>
        <v>Administración De La Gestión Administrativa Financiera</v>
      </c>
      <c r="AJ2033" s="78" t="s">
        <v>517</v>
      </c>
      <c r="AK2033" s="79" t="str">
        <f>+IF(AJ2033&lt;&gt;"",VLOOKUP(AJ2033,NIVELES!$A$816:$B$892,2,0),"")</f>
        <v>NO APLICA</v>
      </c>
      <c r="AL2033" s="78" t="s">
        <v>554</v>
      </c>
      <c r="AM2033" s="78">
        <v>530804</v>
      </c>
      <c r="AN2033" s="79" t="str">
        <f>IF(AM2033&lt;&gt;"",+VLOOKUP(AM2033,NIVELES!$A$1652:$B$2466,2,0),"")</f>
        <v>Materiales de Oficina</v>
      </c>
      <c r="AO2033" s="87">
        <v>4000</v>
      </c>
      <c r="AP2033" s="88">
        <v>0</v>
      </c>
      <c r="AQ2033" s="88">
        <v>0</v>
      </c>
      <c r="AR2033" s="88">
        <v>4000</v>
      </c>
      <c r="AS2033" s="88">
        <v>0</v>
      </c>
      <c r="AT2033" s="88">
        <v>0</v>
      </c>
      <c r="AU2033" s="88">
        <v>0</v>
      </c>
      <c r="AV2033" s="88">
        <v>0</v>
      </c>
      <c r="AW2033" s="88">
        <v>0</v>
      </c>
      <c r="AX2033" s="88">
        <v>0</v>
      </c>
      <c r="AY2033" s="88">
        <v>0</v>
      </c>
      <c r="AZ2033" s="88">
        <v>0</v>
      </c>
      <c r="BA2033" s="88">
        <v>0</v>
      </c>
      <c r="BB2033" s="89">
        <f t="shared" si="123"/>
        <v>4000</v>
      </c>
      <c r="BC2033" s="90" t="str">
        <f t="shared" si="122"/>
        <v>OK</v>
      </c>
      <c r="BD2033" s="91" t="str">
        <f t="shared" si="124"/>
        <v xml:space="preserve">                  </v>
      </c>
      <c r="BE2033" s="92">
        <f t="shared" si="125"/>
        <v>1</v>
      </c>
    </row>
    <row r="2034" spans="1:57" s="74" customFormat="1" ht="50.1" customHeight="1" x14ac:dyDescent="0.2">
      <c r="A2034" s="78" t="s">
        <v>55</v>
      </c>
      <c r="B2034" s="78" t="s">
        <v>59</v>
      </c>
      <c r="C2034" s="78" t="s">
        <v>1035</v>
      </c>
      <c r="D2034" s="78" t="s">
        <v>575</v>
      </c>
      <c r="E2034" s="79" t="str">
        <f>+IF(C2034&lt;&gt;"",VLOOKUP(MID(C2034,18,5),NIVELES!$A$133:$B$213,2,0),"")</f>
        <v>SANTO_DOMINGO_DE_LOS_TSÁCHILAS</v>
      </c>
      <c r="F2034" s="80" t="s">
        <v>236</v>
      </c>
      <c r="G2034" s="81" t="str">
        <f>+IF(F2034&lt;&gt;"",VLOOKUP(F2034,NIVELES!$A$246:$C$464,3,0),"")</f>
        <v xml:space="preserve"> </v>
      </c>
      <c r="H2034" s="82" t="s">
        <v>1023</v>
      </c>
      <c r="I2034" s="78" t="s">
        <v>2173</v>
      </c>
      <c r="J2034" s="78" t="s">
        <v>2165</v>
      </c>
      <c r="K2034" s="78" t="s">
        <v>2166</v>
      </c>
      <c r="L2034" s="78" t="s">
        <v>1791</v>
      </c>
      <c r="M2034" s="78" t="s">
        <v>1791</v>
      </c>
      <c r="N2034" s="78" t="s">
        <v>1791</v>
      </c>
      <c r="O2034" s="78" t="s">
        <v>2871</v>
      </c>
      <c r="P2034" s="82">
        <v>2</v>
      </c>
      <c r="Q2034" s="78" t="s">
        <v>2175</v>
      </c>
      <c r="R2034" s="82"/>
      <c r="S2034" s="82">
        <v>1</v>
      </c>
      <c r="T2034" s="82">
        <v>1</v>
      </c>
      <c r="U2034" s="82"/>
      <c r="V2034" s="82"/>
      <c r="W2034" s="82"/>
      <c r="X2034" s="82"/>
      <c r="Y2034" s="82"/>
      <c r="Z2034" s="82"/>
      <c r="AA2034" s="82"/>
      <c r="AB2034" s="82"/>
      <c r="AC2034" s="82"/>
      <c r="AD2034" s="85" t="str">
        <f>IF(A2034&lt;&gt;"",IF(D2034="DIRECCIÓN_DE_TRANSFERENCIAS","280 0031",VLOOKUP(C2034,NIVELES!$A$14:$B$105,2,0)),"")</f>
        <v>280 4410</v>
      </c>
      <c r="AE2034" s="86" t="s">
        <v>322</v>
      </c>
      <c r="AF2034" s="86" t="s">
        <v>369</v>
      </c>
      <c r="AG2034" s="79" t="str">
        <f>+IF(AF2034&lt;&gt;"",VLOOKUP(AF2034,NIVELES!$A$666:$B$673,2,0),"")</f>
        <v>ADMINISTRACIÓN_CENTRAL</v>
      </c>
      <c r="AH2034" s="78" t="s">
        <v>322</v>
      </c>
      <c r="AI2034" s="79" t="str">
        <f>IF(AH2034&lt;&gt;"",VLOOKUP(CONCATENATE(AG2034,AH2034),NIVELES!$B$676:$C$745,2,0),"")</f>
        <v>Administración De La Gestión Administrativa Financiera</v>
      </c>
      <c r="AJ2034" s="78" t="s">
        <v>517</v>
      </c>
      <c r="AK2034" s="79" t="str">
        <f>+IF(AJ2034&lt;&gt;"",VLOOKUP(AJ2034,NIVELES!$A$816:$B$892,2,0),"")</f>
        <v>NO APLICA</v>
      </c>
      <c r="AL2034" s="78" t="s">
        <v>554</v>
      </c>
      <c r="AM2034" s="78">
        <v>530811</v>
      </c>
      <c r="AN2034" s="79" t="str">
        <f>IF(AM2034&lt;&gt;"",+VLOOKUP(AM2034,NIVELES!$A$1652:$B$2466,2,0),"")</f>
        <v>Insumos,  Materiales  y Suministros  para  la  Construcción,  Electricidad,  Plomería,  Carpintería,  Señalización
Vial, Navegación y Contra Incendios</v>
      </c>
      <c r="AO2034" s="87">
        <v>7105.88</v>
      </c>
      <c r="AP2034" s="88">
        <v>0</v>
      </c>
      <c r="AQ2034" s="88">
        <v>500</v>
      </c>
      <c r="AR2034" s="88">
        <v>6605.88</v>
      </c>
      <c r="AS2034" s="88">
        <v>0</v>
      </c>
      <c r="AT2034" s="88">
        <v>0</v>
      </c>
      <c r="AU2034" s="88">
        <v>0</v>
      </c>
      <c r="AV2034" s="88">
        <v>0</v>
      </c>
      <c r="AW2034" s="88">
        <v>0</v>
      </c>
      <c r="AX2034" s="88">
        <v>0</v>
      </c>
      <c r="AY2034" s="88">
        <v>0</v>
      </c>
      <c r="AZ2034" s="88">
        <v>0</v>
      </c>
      <c r="BA2034" s="88">
        <v>0</v>
      </c>
      <c r="BB2034" s="89">
        <f t="shared" si="123"/>
        <v>7105.88</v>
      </c>
      <c r="BC2034" s="90" t="str">
        <f t="shared" si="122"/>
        <v>OK</v>
      </c>
      <c r="BD2034" s="91" t="str">
        <f t="shared" si="124"/>
        <v xml:space="preserve">                  </v>
      </c>
      <c r="BE2034" s="92">
        <f t="shared" si="125"/>
        <v>2</v>
      </c>
    </row>
    <row r="2035" spans="1:57" s="74" customFormat="1" ht="50.1" customHeight="1" x14ac:dyDescent="0.2">
      <c r="A2035" s="78" t="s">
        <v>55</v>
      </c>
      <c r="B2035" s="78" t="s">
        <v>59</v>
      </c>
      <c r="C2035" s="78" t="s">
        <v>1035</v>
      </c>
      <c r="D2035" s="78" t="s">
        <v>575</v>
      </c>
      <c r="E2035" s="79" t="str">
        <f>+IF(C2035&lt;&gt;"",VLOOKUP(MID(C2035,18,5),NIVELES!$A$133:$B$213,2,0),"")</f>
        <v>SANTO_DOMINGO_DE_LOS_TSÁCHILAS</v>
      </c>
      <c r="F2035" s="80" t="s">
        <v>236</v>
      </c>
      <c r="G2035" s="81" t="str">
        <f>+IF(F2035&lt;&gt;"",VLOOKUP(F2035,NIVELES!$A$246:$C$464,3,0),"")</f>
        <v xml:space="preserve"> </v>
      </c>
      <c r="H2035" s="82" t="s">
        <v>1023</v>
      </c>
      <c r="I2035" s="78" t="s">
        <v>2173</v>
      </c>
      <c r="J2035" s="78" t="s">
        <v>2165</v>
      </c>
      <c r="K2035" s="78" t="s">
        <v>2166</v>
      </c>
      <c r="L2035" s="78" t="s">
        <v>1791</v>
      </c>
      <c r="M2035" s="78" t="s">
        <v>1791</v>
      </c>
      <c r="N2035" s="78" t="s">
        <v>1791</v>
      </c>
      <c r="O2035" s="78" t="s">
        <v>2872</v>
      </c>
      <c r="P2035" s="82">
        <v>5</v>
      </c>
      <c r="Q2035" s="78" t="s">
        <v>2175</v>
      </c>
      <c r="R2035" s="82"/>
      <c r="S2035" s="82">
        <v>1</v>
      </c>
      <c r="T2035" s="82">
        <v>1</v>
      </c>
      <c r="U2035" s="82">
        <v>1</v>
      </c>
      <c r="V2035" s="82">
        <v>1</v>
      </c>
      <c r="W2035" s="82">
        <v>1</v>
      </c>
      <c r="X2035" s="82"/>
      <c r="Y2035" s="82"/>
      <c r="Z2035" s="82"/>
      <c r="AA2035" s="82"/>
      <c r="AB2035" s="82"/>
      <c r="AC2035" s="82"/>
      <c r="AD2035" s="85" t="str">
        <f>IF(A2035&lt;&gt;"",IF(D2035="DIRECCIÓN_DE_TRANSFERENCIAS","280 0031",VLOOKUP(C2035,NIVELES!$A$14:$B$105,2,0)),"")</f>
        <v>280 4410</v>
      </c>
      <c r="AE2035" s="86" t="s">
        <v>322</v>
      </c>
      <c r="AF2035" s="86" t="s">
        <v>369</v>
      </c>
      <c r="AG2035" s="79" t="str">
        <f>+IF(AF2035&lt;&gt;"",VLOOKUP(AF2035,NIVELES!$A$666:$B$673,2,0),"")</f>
        <v>ADMINISTRACIÓN_CENTRAL</v>
      </c>
      <c r="AH2035" s="78" t="s">
        <v>322</v>
      </c>
      <c r="AI2035" s="79" t="str">
        <f>IF(AH2035&lt;&gt;"",VLOOKUP(CONCATENATE(AG2035,AH2035),NIVELES!$B$676:$C$745,2,0),"")</f>
        <v>Administración De La Gestión Administrativa Financiera</v>
      </c>
      <c r="AJ2035" s="78" t="s">
        <v>517</v>
      </c>
      <c r="AK2035" s="79" t="str">
        <f>+IF(AJ2035&lt;&gt;"",VLOOKUP(AJ2035,NIVELES!$A$816:$B$892,2,0),"")</f>
        <v>NO APLICA</v>
      </c>
      <c r="AL2035" s="78" t="s">
        <v>554</v>
      </c>
      <c r="AM2035" s="78">
        <v>530813</v>
      </c>
      <c r="AN2035" s="79" t="str">
        <f>IF(AM2035&lt;&gt;"",+VLOOKUP(AM2035,NIVELES!$A$1652:$B$2466,2,0),"")</f>
        <v>Repuestos y Accesorios</v>
      </c>
      <c r="AO2035" s="87">
        <v>6299.05</v>
      </c>
      <c r="AP2035" s="88">
        <v>0</v>
      </c>
      <c r="AQ2035" s="88">
        <v>1259.81</v>
      </c>
      <c r="AR2035" s="88">
        <v>1259.81</v>
      </c>
      <c r="AS2035" s="88">
        <v>1259.81</v>
      </c>
      <c r="AT2035" s="88">
        <v>1259.81</v>
      </c>
      <c r="AU2035" s="88">
        <v>1259.81</v>
      </c>
      <c r="AV2035" s="88">
        <v>0</v>
      </c>
      <c r="AW2035" s="88">
        <v>0</v>
      </c>
      <c r="AX2035" s="88">
        <v>0</v>
      </c>
      <c r="AY2035" s="88">
        <v>0</v>
      </c>
      <c r="AZ2035" s="88">
        <v>0</v>
      </c>
      <c r="BA2035" s="88">
        <v>0</v>
      </c>
      <c r="BB2035" s="89">
        <f t="shared" si="123"/>
        <v>6299.0499999999993</v>
      </c>
      <c r="BC2035" s="90" t="str">
        <f t="shared" si="122"/>
        <v>OK</v>
      </c>
      <c r="BD2035" s="91" t="str">
        <f t="shared" si="124"/>
        <v xml:space="preserve">                  </v>
      </c>
      <c r="BE2035" s="92">
        <f t="shared" si="125"/>
        <v>5</v>
      </c>
    </row>
    <row r="2036" spans="1:57" s="74" customFormat="1" ht="50.1" customHeight="1" x14ac:dyDescent="0.2">
      <c r="A2036" s="78" t="s">
        <v>55</v>
      </c>
      <c r="B2036" s="78" t="s">
        <v>59</v>
      </c>
      <c r="C2036" s="78" t="s">
        <v>1035</v>
      </c>
      <c r="D2036" s="78" t="s">
        <v>575</v>
      </c>
      <c r="E2036" s="79" t="str">
        <f>+IF(C2036&lt;&gt;"",VLOOKUP(MID(C2036,18,5),NIVELES!$A$133:$B$213,2,0),"")</f>
        <v>SANTO_DOMINGO_DE_LOS_TSÁCHILAS</v>
      </c>
      <c r="F2036" s="80" t="s">
        <v>236</v>
      </c>
      <c r="G2036" s="81" t="str">
        <f>+IF(F2036&lt;&gt;"",VLOOKUP(F2036,NIVELES!$A$246:$C$464,3,0),"")</f>
        <v xml:space="preserve"> </v>
      </c>
      <c r="H2036" s="82" t="s">
        <v>1023</v>
      </c>
      <c r="I2036" s="78" t="s">
        <v>2173</v>
      </c>
      <c r="J2036" s="78" t="s">
        <v>2165</v>
      </c>
      <c r="K2036" s="78" t="s">
        <v>2166</v>
      </c>
      <c r="L2036" s="78" t="s">
        <v>1791</v>
      </c>
      <c r="M2036" s="78" t="s">
        <v>1791</v>
      </c>
      <c r="N2036" s="78" t="s">
        <v>1791</v>
      </c>
      <c r="O2036" s="78" t="s">
        <v>2873</v>
      </c>
      <c r="P2036" s="82">
        <v>2</v>
      </c>
      <c r="Q2036" s="78" t="s">
        <v>2175</v>
      </c>
      <c r="R2036" s="82"/>
      <c r="S2036" s="82"/>
      <c r="T2036" s="82">
        <v>1</v>
      </c>
      <c r="U2036" s="82"/>
      <c r="V2036" s="82"/>
      <c r="W2036" s="82">
        <v>1</v>
      </c>
      <c r="X2036" s="82"/>
      <c r="Y2036" s="82"/>
      <c r="Z2036" s="82"/>
      <c r="AA2036" s="82"/>
      <c r="AB2036" s="82"/>
      <c r="AC2036" s="82"/>
      <c r="AD2036" s="85" t="str">
        <f>IF(A2036&lt;&gt;"",IF(D2036="DIRECCIÓN_DE_TRANSFERENCIAS","280 0031",VLOOKUP(C2036,NIVELES!$A$14:$B$105,2,0)),"")</f>
        <v>280 4410</v>
      </c>
      <c r="AE2036" s="86" t="s">
        <v>322</v>
      </c>
      <c r="AF2036" s="86" t="s">
        <v>369</v>
      </c>
      <c r="AG2036" s="79" t="str">
        <f>+IF(AF2036&lt;&gt;"",VLOOKUP(AF2036,NIVELES!$A$666:$B$673,2,0),"")</f>
        <v>ADMINISTRACIÓN_CENTRAL</v>
      </c>
      <c r="AH2036" s="78" t="s">
        <v>322</v>
      </c>
      <c r="AI2036" s="79" t="str">
        <f>IF(AH2036&lt;&gt;"",VLOOKUP(CONCATENATE(AG2036,AH2036),NIVELES!$B$676:$C$745,2,0),"")</f>
        <v>Administración De La Gestión Administrativa Financiera</v>
      </c>
      <c r="AJ2036" s="78" t="s">
        <v>517</v>
      </c>
      <c r="AK2036" s="79" t="str">
        <f>+IF(AJ2036&lt;&gt;"",VLOOKUP(AJ2036,NIVELES!$A$816:$B$892,2,0),"")</f>
        <v>NO APLICA</v>
      </c>
      <c r="AL2036" s="78" t="s">
        <v>555</v>
      </c>
      <c r="AM2036" s="78">
        <v>570102</v>
      </c>
      <c r="AN2036" s="79" t="str">
        <f>IF(AM2036&lt;&gt;"",+VLOOKUP(AM2036,NIVELES!$A$1652:$B$2466,2,0),"")</f>
        <v>Tasas Generales, Impuestos, Contribuciones, Permisos, Licencias y Patentes.</v>
      </c>
      <c r="AO2036" s="87">
        <v>5320.74</v>
      </c>
      <c r="AP2036" s="88">
        <v>0</v>
      </c>
      <c r="AQ2036" s="88">
        <v>0</v>
      </c>
      <c r="AR2036" s="88">
        <v>4820.74</v>
      </c>
      <c r="AS2036" s="88">
        <v>0</v>
      </c>
      <c r="AT2036" s="88">
        <v>0</v>
      </c>
      <c r="AU2036" s="88">
        <v>500</v>
      </c>
      <c r="AV2036" s="88">
        <v>0</v>
      </c>
      <c r="AW2036" s="88">
        <v>0</v>
      </c>
      <c r="AX2036" s="88">
        <v>0</v>
      </c>
      <c r="AY2036" s="88">
        <v>0</v>
      </c>
      <c r="AZ2036" s="88">
        <v>0</v>
      </c>
      <c r="BA2036" s="88">
        <v>0</v>
      </c>
      <c r="BB2036" s="89">
        <f t="shared" si="123"/>
        <v>5320.74</v>
      </c>
      <c r="BC2036" s="90" t="str">
        <f t="shared" si="122"/>
        <v>OK</v>
      </c>
      <c r="BD2036" s="91" t="str">
        <f t="shared" si="124"/>
        <v xml:space="preserve">                  </v>
      </c>
      <c r="BE2036" s="92">
        <f t="shared" si="125"/>
        <v>2</v>
      </c>
    </row>
    <row r="2037" spans="1:57" s="74" customFormat="1" ht="50.1" customHeight="1" x14ac:dyDescent="0.2">
      <c r="A2037" s="78" t="s">
        <v>55</v>
      </c>
      <c r="B2037" s="78" t="s">
        <v>59</v>
      </c>
      <c r="C2037" s="78" t="s">
        <v>1035</v>
      </c>
      <c r="D2037" s="78" t="s">
        <v>575</v>
      </c>
      <c r="E2037" s="79" t="str">
        <f>+IF(C2037&lt;&gt;"",VLOOKUP(MID(C2037,18,5),NIVELES!$A$133:$B$213,2,0),"")</f>
        <v>SANTO_DOMINGO_DE_LOS_TSÁCHILAS</v>
      </c>
      <c r="F2037" s="80" t="s">
        <v>236</v>
      </c>
      <c r="G2037" s="81" t="str">
        <f>+IF(F2037&lt;&gt;"",VLOOKUP(F2037,NIVELES!$A$246:$C$464,3,0),"")</f>
        <v xml:space="preserve"> </v>
      </c>
      <c r="H2037" s="82" t="s">
        <v>1023</v>
      </c>
      <c r="I2037" s="78" t="s">
        <v>2173</v>
      </c>
      <c r="J2037" s="78" t="s">
        <v>2165</v>
      </c>
      <c r="K2037" s="78" t="s">
        <v>2166</v>
      </c>
      <c r="L2037" s="78" t="s">
        <v>1791</v>
      </c>
      <c r="M2037" s="78" t="s">
        <v>1791</v>
      </c>
      <c r="N2037" s="78" t="s">
        <v>1791</v>
      </c>
      <c r="O2037" s="78" t="s">
        <v>2874</v>
      </c>
      <c r="P2037" s="82">
        <v>1</v>
      </c>
      <c r="Q2037" s="78" t="s">
        <v>2175</v>
      </c>
      <c r="R2037" s="82"/>
      <c r="S2037" s="82">
        <v>1</v>
      </c>
      <c r="T2037" s="82"/>
      <c r="U2037" s="82"/>
      <c r="V2037" s="82"/>
      <c r="W2037" s="82"/>
      <c r="X2037" s="82"/>
      <c r="Y2037" s="82"/>
      <c r="Z2037" s="82"/>
      <c r="AA2037" s="82"/>
      <c r="AB2037" s="82"/>
      <c r="AC2037" s="82"/>
      <c r="AD2037" s="85" t="str">
        <f>IF(A2037&lt;&gt;"",IF(D2037="DIRECCIÓN_DE_TRANSFERENCIAS","280 0031",VLOOKUP(C2037,NIVELES!$A$14:$B$105,2,0)),"")</f>
        <v>280 4410</v>
      </c>
      <c r="AE2037" s="86" t="s">
        <v>322</v>
      </c>
      <c r="AF2037" s="86" t="s">
        <v>369</v>
      </c>
      <c r="AG2037" s="79" t="str">
        <f>+IF(AF2037&lt;&gt;"",VLOOKUP(AF2037,NIVELES!$A$666:$B$673,2,0),"")</f>
        <v>ADMINISTRACIÓN_CENTRAL</v>
      </c>
      <c r="AH2037" s="78" t="s">
        <v>322</v>
      </c>
      <c r="AI2037" s="79" t="str">
        <f>IF(AH2037&lt;&gt;"",VLOOKUP(CONCATENATE(AG2037,AH2037),NIVELES!$B$676:$C$745,2,0),"")</f>
        <v>Administración De La Gestión Administrativa Financiera</v>
      </c>
      <c r="AJ2037" s="78" t="s">
        <v>517</v>
      </c>
      <c r="AK2037" s="79" t="str">
        <f>+IF(AJ2037&lt;&gt;"",VLOOKUP(AJ2037,NIVELES!$A$816:$B$892,2,0),"")</f>
        <v>NO APLICA</v>
      </c>
      <c r="AL2037" s="78" t="s">
        <v>555</v>
      </c>
      <c r="AM2037" s="78">
        <v>570216</v>
      </c>
      <c r="AN2037" s="79" t="str">
        <f>IF(AM2037&lt;&gt;"",+VLOOKUP(AM2037,NIVELES!$A$1652:$B$2466,2,0),"")</f>
        <v>Obligaciones con el IESS por Responsabilidad Patronal</v>
      </c>
      <c r="AO2037" s="87">
        <v>386</v>
      </c>
      <c r="AP2037" s="88">
        <v>0</v>
      </c>
      <c r="AQ2037" s="88">
        <v>386</v>
      </c>
      <c r="AR2037" s="88">
        <v>0</v>
      </c>
      <c r="AS2037" s="88">
        <v>0</v>
      </c>
      <c r="AT2037" s="88">
        <v>0</v>
      </c>
      <c r="AU2037" s="88">
        <v>0</v>
      </c>
      <c r="AV2037" s="88">
        <v>0</v>
      </c>
      <c r="AW2037" s="88">
        <v>0</v>
      </c>
      <c r="AX2037" s="88">
        <v>0</v>
      </c>
      <c r="AY2037" s="88">
        <v>0</v>
      </c>
      <c r="AZ2037" s="88">
        <v>0</v>
      </c>
      <c r="BA2037" s="88">
        <v>0</v>
      </c>
      <c r="BB2037" s="89">
        <f t="shared" si="123"/>
        <v>386</v>
      </c>
      <c r="BC2037" s="90" t="str">
        <f t="shared" si="122"/>
        <v>OK</v>
      </c>
      <c r="BD2037" s="91" t="str">
        <f t="shared" si="124"/>
        <v xml:space="preserve">                  </v>
      </c>
      <c r="BE2037" s="92">
        <f t="shared" si="125"/>
        <v>1</v>
      </c>
    </row>
    <row r="2038" spans="1:57" s="74" customFormat="1" ht="50.1" customHeight="1" x14ac:dyDescent="0.2">
      <c r="A2038" s="78" t="s">
        <v>55</v>
      </c>
      <c r="B2038" s="78" t="s">
        <v>59</v>
      </c>
      <c r="C2038" s="78" t="s">
        <v>1035</v>
      </c>
      <c r="D2038" s="78" t="s">
        <v>575</v>
      </c>
      <c r="E2038" s="79" t="str">
        <f>+IF(C2038&lt;&gt;"",VLOOKUP(MID(C2038,18,5),NIVELES!$A$133:$B$213,2,0),"")</f>
        <v>SANTO_DOMINGO_DE_LOS_TSÁCHILAS</v>
      </c>
      <c r="F2038" s="80" t="s">
        <v>236</v>
      </c>
      <c r="G2038" s="81" t="str">
        <f>+IF(F2038&lt;&gt;"",VLOOKUP(F2038,NIVELES!$A$246:$C$464,3,0),"")</f>
        <v xml:space="preserve"> </v>
      </c>
      <c r="H2038" s="82" t="s">
        <v>1023</v>
      </c>
      <c r="I2038" s="78" t="s">
        <v>2173</v>
      </c>
      <c r="J2038" s="78" t="s">
        <v>2165</v>
      </c>
      <c r="K2038" s="78" t="s">
        <v>2166</v>
      </c>
      <c r="L2038" s="78" t="s">
        <v>1791</v>
      </c>
      <c r="M2038" s="78" t="s">
        <v>1791</v>
      </c>
      <c r="N2038" s="78" t="s">
        <v>1791</v>
      </c>
      <c r="O2038" s="78" t="s">
        <v>2875</v>
      </c>
      <c r="P2038" s="82">
        <v>9</v>
      </c>
      <c r="Q2038" s="78" t="s">
        <v>2175</v>
      </c>
      <c r="R2038" s="82"/>
      <c r="S2038" s="82">
        <v>1</v>
      </c>
      <c r="T2038" s="82"/>
      <c r="U2038" s="82">
        <v>1</v>
      </c>
      <c r="V2038" s="82">
        <v>1</v>
      </c>
      <c r="W2038" s="82">
        <v>1</v>
      </c>
      <c r="X2038" s="82">
        <v>1</v>
      </c>
      <c r="Y2038" s="82">
        <v>1</v>
      </c>
      <c r="Z2038" s="82">
        <v>1</v>
      </c>
      <c r="AA2038" s="82"/>
      <c r="AB2038" s="82">
        <v>1</v>
      </c>
      <c r="AC2038" s="82">
        <v>1</v>
      </c>
      <c r="AD2038" s="85" t="str">
        <f>IF(A2038&lt;&gt;"",IF(D2038="DIRECCIÓN_DE_TRANSFERENCIAS","280 0031",VLOOKUP(C2038,NIVELES!$A$14:$B$105,2,0)),"")</f>
        <v>280 4410</v>
      </c>
      <c r="AE2038" s="86" t="s">
        <v>322</v>
      </c>
      <c r="AF2038" s="86" t="s">
        <v>369</v>
      </c>
      <c r="AG2038" s="79" t="str">
        <f>+IF(AF2038&lt;&gt;"",VLOOKUP(AF2038,NIVELES!$A$666:$B$673,2,0),"")</f>
        <v>ADMINISTRACIÓN_CENTRAL</v>
      </c>
      <c r="AH2038" s="78" t="s">
        <v>322</v>
      </c>
      <c r="AI2038" s="79" t="str">
        <f>IF(AH2038&lt;&gt;"",VLOOKUP(CONCATENATE(AG2038,AH2038),NIVELES!$B$676:$C$745,2,0),"")</f>
        <v>Administración De La Gestión Administrativa Financiera</v>
      </c>
      <c r="AJ2038" s="78" t="s">
        <v>517</v>
      </c>
      <c r="AK2038" s="79" t="str">
        <f>+IF(AJ2038&lt;&gt;"",VLOOKUP(AJ2038,NIVELES!$A$816:$B$892,2,0),"")</f>
        <v>NO APLICA</v>
      </c>
      <c r="AL2038" s="78" t="s">
        <v>555</v>
      </c>
      <c r="AM2038" s="78">
        <v>570218</v>
      </c>
      <c r="AN2038" s="79" t="str">
        <f>IF(AM2038&lt;&gt;"",+VLOOKUP(AM2038,NIVELES!$A$1652:$B$2466,2,0),"")</f>
        <v>Intereses por Mora Patronal al IESS</v>
      </c>
      <c r="AO2038" s="87">
        <v>50</v>
      </c>
      <c r="AP2038" s="88">
        <v>0</v>
      </c>
      <c r="AQ2038" s="88">
        <v>10</v>
      </c>
      <c r="AR2038" s="88">
        <v>0</v>
      </c>
      <c r="AS2038" s="88">
        <v>5</v>
      </c>
      <c r="AT2038" s="88">
        <v>5</v>
      </c>
      <c r="AU2038" s="88">
        <v>5</v>
      </c>
      <c r="AV2038" s="88">
        <v>5</v>
      </c>
      <c r="AW2038" s="88">
        <v>5</v>
      </c>
      <c r="AX2038" s="88">
        <v>5</v>
      </c>
      <c r="AY2038" s="88">
        <v>0</v>
      </c>
      <c r="AZ2038" s="88">
        <v>5</v>
      </c>
      <c r="BA2038" s="88">
        <v>5</v>
      </c>
      <c r="BB2038" s="89">
        <f t="shared" si="123"/>
        <v>50</v>
      </c>
      <c r="BC2038" s="90" t="str">
        <f t="shared" si="122"/>
        <v>OK</v>
      </c>
      <c r="BD2038" s="91" t="str">
        <f t="shared" si="124"/>
        <v xml:space="preserve">                  </v>
      </c>
      <c r="BE2038" s="92">
        <f t="shared" si="125"/>
        <v>9</v>
      </c>
    </row>
    <row r="2039" spans="1:57" s="74" customFormat="1" ht="50.1" customHeight="1" x14ac:dyDescent="0.2">
      <c r="A2039" s="78" t="s">
        <v>55</v>
      </c>
      <c r="B2039" s="78" t="s">
        <v>59</v>
      </c>
      <c r="C2039" s="78" t="s">
        <v>1035</v>
      </c>
      <c r="D2039" s="78" t="s">
        <v>605</v>
      </c>
      <c r="E2039" s="79" t="str">
        <f>+IF(C2039&lt;&gt;"",VLOOKUP(MID(C2039,18,5),NIVELES!$A$133:$B$213,2,0),"")</f>
        <v>SANTO_DOMINGO_DE_LOS_TSÁCHILAS</v>
      </c>
      <c r="F2039" s="80" t="s">
        <v>236</v>
      </c>
      <c r="G2039" s="81" t="str">
        <f>+IF(F2039&lt;&gt;"",VLOOKUP(F2039,NIVELES!$A$246:$C$464,3,0),"")</f>
        <v xml:space="preserve"> </v>
      </c>
      <c r="H2039" s="82" t="s">
        <v>1024</v>
      </c>
      <c r="I2039" s="78" t="s">
        <v>2201</v>
      </c>
      <c r="J2039" s="78" t="s">
        <v>2184</v>
      </c>
      <c r="K2039" s="78" t="s">
        <v>2185</v>
      </c>
      <c r="L2039" s="78" t="s">
        <v>2876</v>
      </c>
      <c r="M2039" s="78">
        <v>274</v>
      </c>
      <c r="N2039" s="78" t="s">
        <v>2877</v>
      </c>
      <c r="O2039" s="78" t="s">
        <v>2167</v>
      </c>
      <c r="P2039" s="82">
        <v>12</v>
      </c>
      <c r="Q2039" s="78" t="s">
        <v>2204</v>
      </c>
      <c r="R2039" s="82">
        <v>1</v>
      </c>
      <c r="S2039" s="82">
        <v>1</v>
      </c>
      <c r="T2039" s="82">
        <v>1</v>
      </c>
      <c r="U2039" s="82">
        <v>1</v>
      </c>
      <c r="V2039" s="82">
        <v>1</v>
      </c>
      <c r="W2039" s="82">
        <v>1</v>
      </c>
      <c r="X2039" s="82">
        <v>1</v>
      </c>
      <c r="Y2039" s="82">
        <v>1</v>
      </c>
      <c r="Z2039" s="82">
        <v>1</v>
      </c>
      <c r="AA2039" s="82">
        <v>1</v>
      </c>
      <c r="AB2039" s="82">
        <v>1</v>
      </c>
      <c r="AC2039" s="82">
        <v>1</v>
      </c>
      <c r="AD2039" s="85" t="str">
        <f>IF(A2039&lt;&gt;"",IF(D2039="DIRECCIÓN_DE_TRANSFERENCIAS","280 0031",VLOOKUP(C2039,NIVELES!$A$14:$B$105,2,0)),"")</f>
        <v>280 4410</v>
      </c>
      <c r="AE2039" s="86" t="s">
        <v>322</v>
      </c>
      <c r="AF2039" s="86" t="s">
        <v>543</v>
      </c>
      <c r="AG2039" s="79" t="str">
        <f>+IF(AF2039&lt;&gt;"",VLOOKUP(AF2039,NIVELES!$A$666:$B$673,2,0),"")</f>
        <v>DESARROLLO_INFANTIL</v>
      </c>
      <c r="AH2039" s="78" t="s">
        <v>322</v>
      </c>
      <c r="AI2039" s="79" t="str">
        <f>IF(AH2039&lt;&gt;"",VLOOKUP(CONCATENATE(AG2039,AH2039),NIVELES!$B$676:$C$745,2,0),"")</f>
        <v>Centros Infantiles Del Buen Vivir Atencion Directa -Funcionamiento Operación Y Atencion De Unidades</v>
      </c>
      <c r="AJ2039" s="78" t="s">
        <v>517</v>
      </c>
      <c r="AK2039" s="79" t="str">
        <f>+IF(AJ2039&lt;&gt;"",VLOOKUP(AJ2039,NIVELES!$A$816:$B$892,2,0),"")</f>
        <v>NO APLICA</v>
      </c>
      <c r="AL2039" s="78" t="s">
        <v>553</v>
      </c>
      <c r="AM2039" s="78">
        <v>510105</v>
      </c>
      <c r="AN2039" s="79" t="str">
        <f>IF(AM2039&lt;&gt;"",+VLOOKUP(AM2039,NIVELES!$A$1652:$B$2466,2,0),"")</f>
        <v>Remuneraciones Unificadas</v>
      </c>
      <c r="AO2039" s="87">
        <v>535464</v>
      </c>
      <c r="AP2039" s="88">
        <v>44622</v>
      </c>
      <c r="AQ2039" s="88">
        <v>44622</v>
      </c>
      <c r="AR2039" s="88">
        <v>44622</v>
      </c>
      <c r="AS2039" s="88">
        <v>44622</v>
      </c>
      <c r="AT2039" s="88">
        <v>44622</v>
      </c>
      <c r="AU2039" s="88">
        <v>44622</v>
      </c>
      <c r="AV2039" s="88">
        <v>44622</v>
      </c>
      <c r="AW2039" s="88">
        <v>44622</v>
      </c>
      <c r="AX2039" s="88">
        <v>44622</v>
      </c>
      <c r="AY2039" s="88">
        <v>44622</v>
      </c>
      <c r="AZ2039" s="88">
        <v>44622</v>
      </c>
      <c r="BA2039" s="88">
        <v>44622</v>
      </c>
      <c r="BB2039" s="89">
        <f t="shared" si="123"/>
        <v>535464</v>
      </c>
      <c r="BC2039" s="90" t="str">
        <f t="shared" si="122"/>
        <v>OK</v>
      </c>
      <c r="BD2039" s="91" t="str">
        <f t="shared" si="124"/>
        <v xml:space="preserve">                  </v>
      </c>
      <c r="BE2039" s="92">
        <f t="shared" si="125"/>
        <v>12</v>
      </c>
    </row>
    <row r="2040" spans="1:57" s="74" customFormat="1" ht="50.1" customHeight="1" x14ac:dyDescent="0.2">
      <c r="A2040" s="78" t="s">
        <v>55</v>
      </c>
      <c r="B2040" s="78" t="s">
        <v>59</v>
      </c>
      <c r="C2040" s="78" t="s">
        <v>1035</v>
      </c>
      <c r="D2040" s="78" t="s">
        <v>605</v>
      </c>
      <c r="E2040" s="79" t="str">
        <f>+IF(C2040&lt;&gt;"",VLOOKUP(MID(C2040,18,5),NIVELES!$A$133:$B$213,2,0),"")</f>
        <v>SANTO_DOMINGO_DE_LOS_TSÁCHILAS</v>
      </c>
      <c r="F2040" s="80" t="s">
        <v>236</v>
      </c>
      <c r="G2040" s="81" t="str">
        <f>+IF(F2040&lt;&gt;"",VLOOKUP(F2040,NIVELES!$A$246:$C$464,3,0),"")</f>
        <v xml:space="preserve"> </v>
      </c>
      <c r="H2040" s="82" t="s">
        <v>1024</v>
      </c>
      <c r="I2040" s="78" t="s">
        <v>2201</v>
      </c>
      <c r="J2040" s="78" t="s">
        <v>2184</v>
      </c>
      <c r="K2040" s="78" t="s">
        <v>2185</v>
      </c>
      <c r="L2040" s="78" t="s">
        <v>2876</v>
      </c>
      <c r="M2040" s="78">
        <v>274</v>
      </c>
      <c r="N2040" s="78" t="s">
        <v>2877</v>
      </c>
      <c r="O2040" s="78" t="s">
        <v>2167</v>
      </c>
      <c r="P2040" s="82">
        <v>1</v>
      </c>
      <c r="Q2040" s="78" t="s">
        <v>2204</v>
      </c>
      <c r="R2040" s="82"/>
      <c r="S2040" s="82"/>
      <c r="T2040" s="82"/>
      <c r="U2040" s="82"/>
      <c r="V2040" s="82"/>
      <c r="W2040" s="82"/>
      <c r="X2040" s="82"/>
      <c r="Y2040" s="82"/>
      <c r="Z2040" s="82"/>
      <c r="AA2040" s="82"/>
      <c r="AB2040" s="82"/>
      <c r="AC2040" s="82">
        <v>1</v>
      </c>
      <c r="AD2040" s="85" t="str">
        <f>IF(A2040&lt;&gt;"",IF(D2040="DIRECCIÓN_DE_TRANSFERENCIAS","280 0031",VLOOKUP(C2040,NIVELES!$A$14:$B$105,2,0)),"")</f>
        <v>280 4410</v>
      </c>
      <c r="AE2040" s="86" t="s">
        <v>322</v>
      </c>
      <c r="AF2040" s="86" t="s">
        <v>543</v>
      </c>
      <c r="AG2040" s="79" t="str">
        <f>+IF(AF2040&lt;&gt;"",VLOOKUP(AF2040,NIVELES!$A$666:$B$673,2,0),"")</f>
        <v>DESARROLLO_INFANTIL</v>
      </c>
      <c r="AH2040" s="78" t="s">
        <v>322</v>
      </c>
      <c r="AI2040" s="79" t="str">
        <f>IF(AH2040&lt;&gt;"",VLOOKUP(CONCATENATE(AG2040,AH2040),NIVELES!$B$676:$C$745,2,0),"")</f>
        <v>Centros Infantiles Del Buen Vivir Atencion Directa -Funcionamiento Operación Y Atencion De Unidades</v>
      </c>
      <c r="AJ2040" s="78" t="s">
        <v>517</v>
      </c>
      <c r="AK2040" s="79" t="str">
        <f>+IF(AJ2040&lt;&gt;"",VLOOKUP(AJ2040,NIVELES!$A$816:$B$892,2,0),"")</f>
        <v>NO APLICA</v>
      </c>
      <c r="AL2040" s="78" t="s">
        <v>553</v>
      </c>
      <c r="AM2040" s="78">
        <v>510203</v>
      </c>
      <c r="AN2040" s="79" t="str">
        <f>IF(AM2040&lt;&gt;"",+VLOOKUP(AM2040,NIVELES!$A$1652:$B$2466,2,0),"")</f>
        <v>Decimotercer Sueldo</v>
      </c>
      <c r="AO2040" s="87">
        <v>40903.5</v>
      </c>
      <c r="AP2040" s="88">
        <v>0</v>
      </c>
      <c r="AQ2040" s="88">
        <v>0</v>
      </c>
      <c r="AR2040" s="88">
        <v>0</v>
      </c>
      <c r="AS2040" s="88">
        <v>0</v>
      </c>
      <c r="AT2040" s="88">
        <v>0</v>
      </c>
      <c r="AU2040" s="88">
        <v>0</v>
      </c>
      <c r="AV2040" s="88">
        <v>0</v>
      </c>
      <c r="AW2040" s="88">
        <v>0</v>
      </c>
      <c r="AX2040" s="88">
        <v>0</v>
      </c>
      <c r="AY2040" s="88">
        <v>0</v>
      </c>
      <c r="AZ2040" s="88">
        <v>0</v>
      </c>
      <c r="BA2040" s="88">
        <v>40903.5</v>
      </c>
      <c r="BB2040" s="89">
        <f t="shared" si="123"/>
        <v>40903.5</v>
      </c>
      <c r="BC2040" s="90" t="str">
        <f t="shared" si="122"/>
        <v>OK</v>
      </c>
      <c r="BD2040" s="91" t="str">
        <f t="shared" si="124"/>
        <v xml:space="preserve">                  </v>
      </c>
      <c r="BE2040" s="92">
        <f t="shared" si="125"/>
        <v>1</v>
      </c>
    </row>
    <row r="2041" spans="1:57" s="74" customFormat="1" ht="50.1" customHeight="1" x14ac:dyDescent="0.2">
      <c r="A2041" s="78" t="s">
        <v>55</v>
      </c>
      <c r="B2041" s="78" t="s">
        <v>59</v>
      </c>
      <c r="C2041" s="78" t="s">
        <v>1035</v>
      </c>
      <c r="D2041" s="78" t="s">
        <v>605</v>
      </c>
      <c r="E2041" s="79" t="str">
        <f>+IF(C2041&lt;&gt;"",VLOOKUP(MID(C2041,18,5),NIVELES!$A$133:$B$213,2,0),"")</f>
        <v>SANTO_DOMINGO_DE_LOS_TSÁCHILAS</v>
      </c>
      <c r="F2041" s="80" t="s">
        <v>236</v>
      </c>
      <c r="G2041" s="81" t="str">
        <f>+IF(F2041&lt;&gt;"",VLOOKUP(F2041,NIVELES!$A$246:$C$464,3,0),"")</f>
        <v xml:space="preserve"> </v>
      </c>
      <c r="H2041" s="82" t="s">
        <v>1024</v>
      </c>
      <c r="I2041" s="78" t="s">
        <v>2201</v>
      </c>
      <c r="J2041" s="78" t="s">
        <v>2184</v>
      </c>
      <c r="K2041" s="78" t="s">
        <v>2185</v>
      </c>
      <c r="L2041" s="78" t="s">
        <v>2876</v>
      </c>
      <c r="M2041" s="78">
        <v>274</v>
      </c>
      <c r="N2041" s="78" t="s">
        <v>2877</v>
      </c>
      <c r="O2041" s="78" t="s">
        <v>2167</v>
      </c>
      <c r="P2041" s="82">
        <v>1</v>
      </c>
      <c r="Q2041" s="78" t="s">
        <v>2204</v>
      </c>
      <c r="R2041" s="82"/>
      <c r="S2041" s="82"/>
      <c r="T2041" s="82">
        <v>1</v>
      </c>
      <c r="U2041" s="82"/>
      <c r="V2041" s="82"/>
      <c r="W2041" s="82"/>
      <c r="X2041" s="82"/>
      <c r="Y2041" s="82"/>
      <c r="Z2041" s="82"/>
      <c r="AA2041" s="82"/>
      <c r="AB2041" s="82"/>
      <c r="AC2041" s="82"/>
      <c r="AD2041" s="85" t="str">
        <f>IF(A2041&lt;&gt;"",IF(D2041="DIRECCIÓN_DE_TRANSFERENCIAS","280 0031",VLOOKUP(C2041,NIVELES!$A$14:$B$105,2,0)),"")</f>
        <v>280 4410</v>
      </c>
      <c r="AE2041" s="86" t="s">
        <v>322</v>
      </c>
      <c r="AF2041" s="86" t="s">
        <v>543</v>
      </c>
      <c r="AG2041" s="79" t="str">
        <f>+IF(AF2041&lt;&gt;"",VLOOKUP(AF2041,NIVELES!$A$666:$B$673,2,0),"")</f>
        <v>DESARROLLO_INFANTIL</v>
      </c>
      <c r="AH2041" s="78" t="s">
        <v>322</v>
      </c>
      <c r="AI2041" s="79" t="str">
        <f>IF(AH2041&lt;&gt;"",VLOOKUP(CONCATENATE(AG2041,AH2041),NIVELES!$B$676:$C$745,2,0),"")</f>
        <v>Centros Infantiles Del Buen Vivir Atencion Directa -Funcionamiento Operación Y Atencion De Unidades</v>
      </c>
      <c r="AJ2041" s="78" t="s">
        <v>517</v>
      </c>
      <c r="AK2041" s="79" t="str">
        <f>+IF(AJ2041&lt;&gt;"",VLOOKUP(AJ2041,NIVELES!$A$816:$B$892,2,0),"")</f>
        <v>NO APLICA</v>
      </c>
      <c r="AL2041" s="78" t="s">
        <v>553</v>
      </c>
      <c r="AM2041" s="78">
        <v>510204</v>
      </c>
      <c r="AN2041" s="79" t="str">
        <f>IF(AM2041&lt;&gt;"",+VLOOKUP(AM2041,NIVELES!$A$1652:$B$2466,2,0),"")</f>
        <v>Decimocuarto Sueldo</v>
      </c>
      <c r="AO2041" s="87">
        <v>22392.33</v>
      </c>
      <c r="AP2041" s="88">
        <v>0</v>
      </c>
      <c r="AQ2041" s="88">
        <v>0</v>
      </c>
      <c r="AR2041" s="88">
        <v>22392.33</v>
      </c>
      <c r="AS2041" s="88">
        <v>0</v>
      </c>
      <c r="AT2041" s="88">
        <v>0</v>
      </c>
      <c r="AU2041" s="88">
        <v>0</v>
      </c>
      <c r="AV2041" s="88">
        <v>0</v>
      </c>
      <c r="AW2041" s="88">
        <v>0</v>
      </c>
      <c r="AX2041" s="88">
        <v>0</v>
      </c>
      <c r="AY2041" s="88">
        <v>0</v>
      </c>
      <c r="AZ2041" s="88">
        <v>0</v>
      </c>
      <c r="BA2041" s="88">
        <v>0</v>
      </c>
      <c r="BB2041" s="89">
        <f t="shared" si="123"/>
        <v>22392.33</v>
      </c>
      <c r="BC2041" s="90" t="str">
        <f t="shared" si="122"/>
        <v>OK</v>
      </c>
      <c r="BD2041" s="91" t="str">
        <f t="shared" si="124"/>
        <v xml:space="preserve">                  </v>
      </c>
      <c r="BE2041" s="92">
        <f t="shared" si="125"/>
        <v>1</v>
      </c>
    </row>
    <row r="2042" spans="1:57" s="74" customFormat="1" ht="50.1" customHeight="1" x14ac:dyDescent="0.2">
      <c r="A2042" s="78" t="s">
        <v>55</v>
      </c>
      <c r="B2042" s="78" t="s">
        <v>59</v>
      </c>
      <c r="C2042" s="78" t="s">
        <v>1035</v>
      </c>
      <c r="D2042" s="78" t="s">
        <v>605</v>
      </c>
      <c r="E2042" s="79" t="str">
        <f>+IF(C2042&lt;&gt;"",VLOOKUP(MID(C2042,18,5),NIVELES!$A$133:$B$213,2,0),"")</f>
        <v>SANTO_DOMINGO_DE_LOS_TSÁCHILAS</v>
      </c>
      <c r="F2042" s="80" t="s">
        <v>236</v>
      </c>
      <c r="G2042" s="81" t="str">
        <f>+IF(F2042&lt;&gt;"",VLOOKUP(F2042,NIVELES!$A$246:$C$464,3,0),"")</f>
        <v xml:space="preserve"> </v>
      </c>
      <c r="H2042" s="82" t="s">
        <v>1024</v>
      </c>
      <c r="I2042" s="78" t="s">
        <v>2201</v>
      </c>
      <c r="J2042" s="78" t="s">
        <v>2184</v>
      </c>
      <c r="K2042" s="78" t="s">
        <v>2185</v>
      </c>
      <c r="L2042" s="78" t="s">
        <v>2876</v>
      </c>
      <c r="M2042" s="78">
        <v>274</v>
      </c>
      <c r="N2042" s="78" t="s">
        <v>2877</v>
      </c>
      <c r="O2042" s="78" t="s">
        <v>2167</v>
      </c>
      <c r="P2042" s="82">
        <v>12</v>
      </c>
      <c r="Q2042" s="78" t="s">
        <v>2204</v>
      </c>
      <c r="R2042" s="82">
        <v>1</v>
      </c>
      <c r="S2042" s="82">
        <v>1</v>
      </c>
      <c r="T2042" s="82">
        <v>1</v>
      </c>
      <c r="U2042" s="82">
        <v>1</v>
      </c>
      <c r="V2042" s="82">
        <v>1</v>
      </c>
      <c r="W2042" s="82">
        <v>1</v>
      </c>
      <c r="X2042" s="82">
        <v>1</v>
      </c>
      <c r="Y2042" s="82">
        <v>1</v>
      </c>
      <c r="Z2042" s="82">
        <v>1</v>
      </c>
      <c r="AA2042" s="82">
        <v>1</v>
      </c>
      <c r="AB2042" s="82">
        <v>1</v>
      </c>
      <c r="AC2042" s="82">
        <v>1</v>
      </c>
      <c r="AD2042" s="85" t="str">
        <f>IF(A2042&lt;&gt;"",IF(D2042="DIRECCIÓN_DE_TRANSFERENCIAS","280 0031",VLOOKUP(C2042,NIVELES!$A$14:$B$105,2,0)),"")</f>
        <v>280 4410</v>
      </c>
      <c r="AE2042" s="86" t="s">
        <v>322</v>
      </c>
      <c r="AF2042" s="86" t="s">
        <v>543</v>
      </c>
      <c r="AG2042" s="79" t="str">
        <f>+IF(AF2042&lt;&gt;"",VLOOKUP(AF2042,NIVELES!$A$666:$B$673,2,0),"")</f>
        <v>DESARROLLO_INFANTIL</v>
      </c>
      <c r="AH2042" s="78" t="s">
        <v>322</v>
      </c>
      <c r="AI2042" s="79" t="str">
        <f>IF(AH2042&lt;&gt;"",VLOOKUP(CONCATENATE(AG2042,AH2042),NIVELES!$B$676:$C$745,2,0),"")</f>
        <v>Centros Infantiles Del Buen Vivir Atencion Directa -Funcionamiento Operación Y Atencion De Unidades</v>
      </c>
      <c r="AJ2042" s="78" t="s">
        <v>517</v>
      </c>
      <c r="AK2042" s="79" t="str">
        <f>+IF(AJ2042&lt;&gt;"",VLOOKUP(AJ2042,NIVELES!$A$816:$B$892,2,0),"")</f>
        <v>NO APLICA</v>
      </c>
      <c r="AL2042" s="78" t="s">
        <v>553</v>
      </c>
      <c r="AM2042" s="78">
        <v>510601</v>
      </c>
      <c r="AN2042" s="79" t="str">
        <f>IF(AM2042&lt;&gt;"",+VLOOKUP(AM2042,NIVELES!$A$1652:$B$2466,2,0),"")</f>
        <v>Aporte Patronal</v>
      </c>
      <c r="AO2042" s="87">
        <v>47366.26</v>
      </c>
      <c r="AP2042" s="88">
        <v>3947.19</v>
      </c>
      <c r="AQ2042" s="88">
        <v>3947.19</v>
      </c>
      <c r="AR2042" s="88">
        <v>3947.19</v>
      </c>
      <c r="AS2042" s="88">
        <v>3947.19</v>
      </c>
      <c r="AT2042" s="88">
        <v>3947.19</v>
      </c>
      <c r="AU2042" s="88">
        <v>3947.19</v>
      </c>
      <c r="AV2042" s="88">
        <v>3947.19</v>
      </c>
      <c r="AW2042" s="88">
        <v>3947.19</v>
      </c>
      <c r="AX2042" s="88">
        <v>3947.19</v>
      </c>
      <c r="AY2042" s="88">
        <v>3947.19</v>
      </c>
      <c r="AZ2042" s="88">
        <v>3947.19</v>
      </c>
      <c r="BA2042" s="88">
        <v>3947.17</v>
      </c>
      <c r="BB2042" s="89">
        <f t="shared" si="123"/>
        <v>47366.26</v>
      </c>
      <c r="BC2042" s="90" t="str">
        <f t="shared" si="122"/>
        <v>OK</v>
      </c>
      <c r="BD2042" s="91" t="str">
        <f t="shared" si="124"/>
        <v xml:space="preserve">                  </v>
      </c>
      <c r="BE2042" s="92">
        <f t="shared" si="125"/>
        <v>12</v>
      </c>
    </row>
    <row r="2043" spans="1:57" s="74" customFormat="1" ht="50.1" customHeight="1" x14ac:dyDescent="0.2">
      <c r="A2043" s="78" t="s">
        <v>55</v>
      </c>
      <c r="B2043" s="78" t="s">
        <v>59</v>
      </c>
      <c r="C2043" s="78" t="s">
        <v>1035</v>
      </c>
      <c r="D2043" s="78" t="s">
        <v>605</v>
      </c>
      <c r="E2043" s="79" t="str">
        <f>+IF(C2043&lt;&gt;"",VLOOKUP(MID(C2043,18,5),NIVELES!$A$133:$B$213,2,0),"")</f>
        <v>SANTO_DOMINGO_DE_LOS_TSÁCHILAS</v>
      </c>
      <c r="F2043" s="80" t="s">
        <v>236</v>
      </c>
      <c r="G2043" s="81" t="str">
        <f>+IF(F2043&lt;&gt;"",VLOOKUP(F2043,NIVELES!$A$246:$C$464,3,0),"")</f>
        <v xml:space="preserve"> </v>
      </c>
      <c r="H2043" s="82" t="s">
        <v>1024</v>
      </c>
      <c r="I2043" s="78" t="s">
        <v>2201</v>
      </c>
      <c r="J2043" s="78" t="s">
        <v>2184</v>
      </c>
      <c r="K2043" s="78" t="s">
        <v>2185</v>
      </c>
      <c r="L2043" s="78" t="s">
        <v>2876</v>
      </c>
      <c r="M2043" s="78">
        <v>274</v>
      </c>
      <c r="N2043" s="78" t="s">
        <v>2877</v>
      </c>
      <c r="O2043" s="78" t="s">
        <v>2167</v>
      </c>
      <c r="P2043" s="82">
        <v>12</v>
      </c>
      <c r="Q2043" s="78" t="s">
        <v>2204</v>
      </c>
      <c r="R2043" s="82">
        <v>1</v>
      </c>
      <c r="S2043" s="82">
        <v>1</v>
      </c>
      <c r="T2043" s="82">
        <v>1</v>
      </c>
      <c r="U2043" s="82">
        <v>1</v>
      </c>
      <c r="V2043" s="82">
        <v>1</v>
      </c>
      <c r="W2043" s="82">
        <v>1</v>
      </c>
      <c r="X2043" s="82">
        <v>1</v>
      </c>
      <c r="Y2043" s="82">
        <v>1</v>
      </c>
      <c r="Z2043" s="82">
        <v>1</v>
      </c>
      <c r="AA2043" s="82">
        <v>1</v>
      </c>
      <c r="AB2043" s="82">
        <v>1</v>
      </c>
      <c r="AC2043" s="82">
        <v>1</v>
      </c>
      <c r="AD2043" s="85" t="str">
        <f>IF(A2043&lt;&gt;"",IF(D2043="DIRECCIÓN_DE_TRANSFERENCIAS","280 0031",VLOOKUP(C2043,NIVELES!$A$14:$B$105,2,0)),"")</f>
        <v>280 4410</v>
      </c>
      <c r="AE2043" s="86" t="s">
        <v>322</v>
      </c>
      <c r="AF2043" s="86" t="s">
        <v>543</v>
      </c>
      <c r="AG2043" s="79" t="str">
        <f>+IF(AF2043&lt;&gt;"",VLOOKUP(AF2043,NIVELES!$A$666:$B$673,2,0),"")</f>
        <v>DESARROLLO_INFANTIL</v>
      </c>
      <c r="AH2043" s="78" t="s">
        <v>322</v>
      </c>
      <c r="AI2043" s="79" t="str">
        <f>IF(AH2043&lt;&gt;"",VLOOKUP(CONCATENATE(AG2043,AH2043),NIVELES!$B$676:$C$745,2,0),"")</f>
        <v>Centros Infantiles Del Buen Vivir Atencion Directa -Funcionamiento Operación Y Atencion De Unidades</v>
      </c>
      <c r="AJ2043" s="78" t="s">
        <v>517</v>
      </c>
      <c r="AK2043" s="79" t="str">
        <f>+IF(AJ2043&lt;&gt;"",VLOOKUP(AJ2043,NIVELES!$A$816:$B$892,2,0),"")</f>
        <v>NO APLICA</v>
      </c>
      <c r="AL2043" s="78" t="s">
        <v>553</v>
      </c>
      <c r="AM2043" s="78">
        <v>510602</v>
      </c>
      <c r="AN2043" s="79" t="str">
        <f>IF(AM2043&lt;&gt;"",+VLOOKUP(AM2043,NIVELES!$A$1652:$B$2466,2,0),"")</f>
        <v>Fondo de Reserva</v>
      </c>
      <c r="AO2043" s="87">
        <v>40903.5</v>
      </c>
      <c r="AP2043" s="88">
        <v>3408.63</v>
      </c>
      <c r="AQ2043" s="88">
        <v>3408.63</v>
      </c>
      <c r="AR2043" s="88">
        <v>3408.63</v>
      </c>
      <c r="AS2043" s="88">
        <v>3408.63</v>
      </c>
      <c r="AT2043" s="88">
        <v>3408.63</v>
      </c>
      <c r="AU2043" s="88">
        <v>3408.63</v>
      </c>
      <c r="AV2043" s="88">
        <v>3408.63</v>
      </c>
      <c r="AW2043" s="88">
        <v>3408.63</v>
      </c>
      <c r="AX2043" s="88">
        <v>3408.63</v>
      </c>
      <c r="AY2043" s="88">
        <v>3408.63</v>
      </c>
      <c r="AZ2043" s="88">
        <v>3408.63</v>
      </c>
      <c r="BA2043" s="88">
        <v>3408.57</v>
      </c>
      <c r="BB2043" s="89">
        <f t="shared" si="123"/>
        <v>40903.5</v>
      </c>
      <c r="BC2043" s="90" t="str">
        <f t="shared" si="122"/>
        <v>OK</v>
      </c>
      <c r="BD2043" s="91" t="str">
        <f t="shared" si="124"/>
        <v xml:space="preserve">                  </v>
      </c>
      <c r="BE2043" s="92">
        <f t="shared" si="125"/>
        <v>12</v>
      </c>
    </row>
    <row r="2044" spans="1:57" s="74" customFormat="1" ht="50.1" customHeight="1" x14ac:dyDescent="0.2">
      <c r="A2044" s="78" t="s">
        <v>55</v>
      </c>
      <c r="B2044" s="78" t="s">
        <v>59</v>
      </c>
      <c r="C2044" s="78" t="s">
        <v>1035</v>
      </c>
      <c r="D2044" s="78" t="s">
        <v>605</v>
      </c>
      <c r="E2044" s="79" t="str">
        <f>+IF(C2044&lt;&gt;"",VLOOKUP(MID(C2044,18,5),NIVELES!$A$133:$B$213,2,0),"")</f>
        <v>SANTO_DOMINGO_DE_LOS_TSÁCHILAS</v>
      </c>
      <c r="F2044" s="80" t="s">
        <v>236</v>
      </c>
      <c r="G2044" s="81" t="str">
        <f>+IF(F2044&lt;&gt;"",VLOOKUP(F2044,NIVELES!$A$246:$C$464,3,0),"")</f>
        <v xml:space="preserve"> </v>
      </c>
      <c r="H2044" s="82" t="s">
        <v>1024</v>
      </c>
      <c r="I2044" s="78" t="s">
        <v>2201</v>
      </c>
      <c r="J2044" s="78" t="s">
        <v>2184</v>
      </c>
      <c r="K2044" s="78" t="s">
        <v>2185</v>
      </c>
      <c r="L2044" s="78" t="s">
        <v>2876</v>
      </c>
      <c r="M2044" s="78">
        <v>234</v>
      </c>
      <c r="N2044" s="78" t="s">
        <v>2877</v>
      </c>
      <c r="O2044" s="78" t="s">
        <v>2174</v>
      </c>
      <c r="P2044" s="82">
        <v>8</v>
      </c>
      <c r="Q2044" s="78" t="s">
        <v>2685</v>
      </c>
      <c r="R2044" s="82">
        <v>1</v>
      </c>
      <c r="S2044" s="82">
        <v>1</v>
      </c>
      <c r="T2044" s="82">
        <v>1</v>
      </c>
      <c r="U2044" s="82">
        <v>1</v>
      </c>
      <c r="V2044" s="82">
        <v>1</v>
      </c>
      <c r="W2044" s="82">
        <v>1</v>
      </c>
      <c r="X2044" s="82">
        <v>1</v>
      </c>
      <c r="Y2044" s="82">
        <v>1</v>
      </c>
      <c r="Z2044" s="82"/>
      <c r="AA2044" s="82"/>
      <c r="AB2044" s="82"/>
      <c r="AC2044" s="82"/>
      <c r="AD2044" s="85" t="str">
        <f>IF(A2044&lt;&gt;"",IF(D2044="DIRECCIÓN_DE_TRANSFERENCIAS","280 0031",VLOOKUP(C2044,NIVELES!$A$14:$B$105,2,0)),"")</f>
        <v>280 4410</v>
      </c>
      <c r="AE2044" s="86" t="s">
        <v>322</v>
      </c>
      <c r="AF2044" s="86" t="s">
        <v>543</v>
      </c>
      <c r="AG2044" s="79" t="str">
        <f>+IF(AF2044&lt;&gt;"",VLOOKUP(AF2044,NIVELES!$A$666:$B$673,2,0),"")</f>
        <v>DESARROLLO_INFANTIL</v>
      </c>
      <c r="AH2044" s="78" t="s">
        <v>322</v>
      </c>
      <c r="AI2044" s="79" t="str">
        <f>IF(AH2044&lt;&gt;"",VLOOKUP(CONCATENATE(AG2044,AH2044),NIVELES!$B$676:$C$745,2,0),"")</f>
        <v>Centros Infantiles Del Buen Vivir Atencion Directa -Funcionamiento Operación Y Atencion De Unidades</v>
      </c>
      <c r="AJ2044" s="78" t="s">
        <v>517</v>
      </c>
      <c r="AK2044" s="79" t="str">
        <f>+IF(AJ2044&lt;&gt;"",VLOOKUP(AJ2044,NIVELES!$A$816:$B$892,2,0),"")</f>
        <v>NO APLICA</v>
      </c>
      <c r="AL2044" s="78" t="s">
        <v>554</v>
      </c>
      <c r="AM2044" s="78">
        <v>530101</v>
      </c>
      <c r="AN2044" s="79" t="str">
        <f>IF(AM2044&lt;&gt;"",+VLOOKUP(AM2044,NIVELES!$A$1652:$B$2466,2,0),"")</f>
        <v>Agua Potable</v>
      </c>
      <c r="AO2044" s="87">
        <v>2040</v>
      </c>
      <c r="AP2044" s="88">
        <v>170</v>
      </c>
      <c r="AQ2044" s="88">
        <v>170</v>
      </c>
      <c r="AR2044" s="88">
        <v>170</v>
      </c>
      <c r="AS2044" s="88">
        <v>170</v>
      </c>
      <c r="AT2044" s="88">
        <v>170</v>
      </c>
      <c r="AU2044" s="88">
        <v>170</v>
      </c>
      <c r="AV2044" s="88">
        <v>170</v>
      </c>
      <c r="AW2044" s="88">
        <v>170</v>
      </c>
      <c r="AX2044" s="88">
        <v>170</v>
      </c>
      <c r="AY2044" s="88">
        <v>170</v>
      </c>
      <c r="AZ2044" s="88">
        <v>170</v>
      </c>
      <c r="BA2044" s="88">
        <v>170</v>
      </c>
      <c r="BB2044" s="89">
        <f t="shared" si="123"/>
        <v>2040</v>
      </c>
      <c r="BC2044" s="90" t="str">
        <f t="shared" si="122"/>
        <v>OK</v>
      </c>
      <c r="BD2044" s="91" t="str">
        <f t="shared" si="124"/>
        <v xml:space="preserve">                  </v>
      </c>
      <c r="BE2044" s="92">
        <f t="shared" si="125"/>
        <v>8</v>
      </c>
    </row>
    <row r="2045" spans="1:57" s="74" customFormat="1" ht="50.1" customHeight="1" x14ac:dyDescent="0.2">
      <c r="A2045" s="78" t="s">
        <v>55</v>
      </c>
      <c r="B2045" s="78" t="s">
        <v>59</v>
      </c>
      <c r="C2045" s="78" t="s">
        <v>1035</v>
      </c>
      <c r="D2045" s="78" t="s">
        <v>605</v>
      </c>
      <c r="E2045" s="79" t="str">
        <f>+IF(C2045&lt;&gt;"",VLOOKUP(MID(C2045,18,5),NIVELES!$A$133:$B$213,2,0),"")</f>
        <v>SANTO_DOMINGO_DE_LOS_TSÁCHILAS</v>
      </c>
      <c r="F2045" s="80" t="s">
        <v>236</v>
      </c>
      <c r="G2045" s="81" t="str">
        <f>+IF(F2045&lt;&gt;"",VLOOKUP(F2045,NIVELES!$A$246:$C$464,3,0),"")</f>
        <v xml:space="preserve"> </v>
      </c>
      <c r="H2045" s="82" t="s">
        <v>1024</v>
      </c>
      <c r="I2045" s="78" t="s">
        <v>2201</v>
      </c>
      <c r="J2045" s="78" t="s">
        <v>2184</v>
      </c>
      <c r="K2045" s="78" t="s">
        <v>2185</v>
      </c>
      <c r="L2045" s="78" t="s">
        <v>2876</v>
      </c>
      <c r="M2045" s="78">
        <v>234</v>
      </c>
      <c r="N2045" s="78" t="s">
        <v>2877</v>
      </c>
      <c r="O2045" s="78" t="s">
        <v>2174</v>
      </c>
      <c r="P2045" s="82">
        <v>8</v>
      </c>
      <c r="Q2045" s="78" t="s">
        <v>2686</v>
      </c>
      <c r="R2045" s="82">
        <v>1</v>
      </c>
      <c r="S2045" s="82">
        <v>1</v>
      </c>
      <c r="T2045" s="82">
        <v>1</v>
      </c>
      <c r="U2045" s="82">
        <v>1</v>
      </c>
      <c r="V2045" s="82">
        <v>1</v>
      </c>
      <c r="W2045" s="82">
        <v>1</v>
      </c>
      <c r="X2045" s="82">
        <v>1</v>
      </c>
      <c r="Y2045" s="82">
        <v>1</v>
      </c>
      <c r="Z2045" s="82"/>
      <c r="AA2045" s="82"/>
      <c r="AB2045" s="82"/>
      <c r="AC2045" s="82"/>
      <c r="AD2045" s="85" t="str">
        <f>IF(A2045&lt;&gt;"",IF(D2045="DIRECCIÓN_DE_TRANSFERENCIAS","280 0031",VLOOKUP(C2045,NIVELES!$A$14:$B$105,2,0)),"")</f>
        <v>280 4410</v>
      </c>
      <c r="AE2045" s="86" t="s">
        <v>322</v>
      </c>
      <c r="AF2045" s="86" t="s">
        <v>543</v>
      </c>
      <c r="AG2045" s="79" t="str">
        <f>+IF(AF2045&lt;&gt;"",VLOOKUP(AF2045,NIVELES!$A$666:$B$673,2,0),"")</f>
        <v>DESARROLLO_INFANTIL</v>
      </c>
      <c r="AH2045" s="78" t="s">
        <v>322</v>
      </c>
      <c r="AI2045" s="79" t="str">
        <f>IF(AH2045&lt;&gt;"",VLOOKUP(CONCATENATE(AG2045,AH2045),NIVELES!$B$676:$C$745,2,0),"")</f>
        <v>Centros Infantiles Del Buen Vivir Atencion Directa -Funcionamiento Operación Y Atencion De Unidades</v>
      </c>
      <c r="AJ2045" s="78" t="s">
        <v>517</v>
      </c>
      <c r="AK2045" s="79" t="str">
        <f>+IF(AJ2045&lt;&gt;"",VLOOKUP(AJ2045,NIVELES!$A$816:$B$892,2,0),"")</f>
        <v>NO APLICA</v>
      </c>
      <c r="AL2045" s="78" t="s">
        <v>554</v>
      </c>
      <c r="AM2045" s="78">
        <v>530104</v>
      </c>
      <c r="AN2045" s="79" t="str">
        <f>IF(AM2045&lt;&gt;"",+VLOOKUP(AM2045,NIVELES!$A$1652:$B$2466,2,0),"")</f>
        <v>Energía Eléctrica</v>
      </c>
      <c r="AO2045" s="87">
        <v>4452</v>
      </c>
      <c r="AP2045" s="88">
        <v>371</v>
      </c>
      <c r="AQ2045" s="88">
        <v>371</v>
      </c>
      <c r="AR2045" s="88">
        <v>371</v>
      </c>
      <c r="AS2045" s="88">
        <v>371</v>
      </c>
      <c r="AT2045" s="88">
        <v>371</v>
      </c>
      <c r="AU2045" s="88">
        <v>371</v>
      </c>
      <c r="AV2045" s="88">
        <v>371</v>
      </c>
      <c r="AW2045" s="88">
        <v>371</v>
      </c>
      <c r="AX2045" s="88">
        <v>371</v>
      </c>
      <c r="AY2045" s="88">
        <v>371</v>
      </c>
      <c r="AZ2045" s="88">
        <v>371</v>
      </c>
      <c r="BA2045" s="88">
        <v>371</v>
      </c>
      <c r="BB2045" s="89">
        <f t="shared" si="123"/>
        <v>4452</v>
      </c>
      <c r="BC2045" s="90" t="str">
        <f t="shared" si="122"/>
        <v>OK</v>
      </c>
      <c r="BD2045" s="91" t="str">
        <f t="shared" si="124"/>
        <v xml:space="preserve">                  </v>
      </c>
      <c r="BE2045" s="92">
        <f t="shared" si="125"/>
        <v>8</v>
      </c>
    </row>
    <row r="2046" spans="1:57" s="74" customFormat="1" ht="50.1" customHeight="1" x14ac:dyDescent="0.2">
      <c r="A2046" s="78" t="s">
        <v>55</v>
      </c>
      <c r="B2046" s="78" t="s">
        <v>59</v>
      </c>
      <c r="C2046" s="78" t="s">
        <v>1035</v>
      </c>
      <c r="D2046" s="78" t="s">
        <v>605</v>
      </c>
      <c r="E2046" s="79" t="str">
        <f>+IF(C2046&lt;&gt;"",VLOOKUP(MID(C2046,18,5),NIVELES!$A$133:$B$213,2,0),"")</f>
        <v>SANTO_DOMINGO_DE_LOS_TSÁCHILAS</v>
      </c>
      <c r="F2046" s="80" t="s">
        <v>236</v>
      </c>
      <c r="G2046" s="81" t="str">
        <f>+IF(F2046&lt;&gt;"",VLOOKUP(F2046,NIVELES!$A$246:$C$464,3,0),"")</f>
        <v xml:space="preserve"> </v>
      </c>
      <c r="H2046" s="82" t="s">
        <v>1024</v>
      </c>
      <c r="I2046" s="78" t="s">
        <v>2201</v>
      </c>
      <c r="J2046" s="78" t="s">
        <v>2184</v>
      </c>
      <c r="K2046" s="78" t="s">
        <v>2185</v>
      </c>
      <c r="L2046" s="78" t="s">
        <v>2876</v>
      </c>
      <c r="M2046" s="78">
        <v>234</v>
      </c>
      <c r="N2046" s="78" t="s">
        <v>2877</v>
      </c>
      <c r="O2046" s="78" t="s">
        <v>2174</v>
      </c>
      <c r="P2046" s="82">
        <v>8</v>
      </c>
      <c r="Q2046" s="78" t="s">
        <v>2687</v>
      </c>
      <c r="R2046" s="82">
        <v>1</v>
      </c>
      <c r="S2046" s="82">
        <v>1</v>
      </c>
      <c r="T2046" s="82">
        <v>1</v>
      </c>
      <c r="U2046" s="82">
        <v>1</v>
      </c>
      <c r="V2046" s="82">
        <v>1</v>
      </c>
      <c r="W2046" s="82">
        <v>1</v>
      </c>
      <c r="X2046" s="82">
        <v>1</v>
      </c>
      <c r="Y2046" s="82">
        <v>1</v>
      </c>
      <c r="Z2046" s="82"/>
      <c r="AA2046" s="82"/>
      <c r="AB2046" s="82"/>
      <c r="AC2046" s="82"/>
      <c r="AD2046" s="85" t="str">
        <f>IF(A2046&lt;&gt;"",IF(D2046="DIRECCIÓN_DE_TRANSFERENCIAS","280 0031",VLOOKUP(C2046,NIVELES!$A$14:$B$105,2,0)),"")</f>
        <v>280 4410</v>
      </c>
      <c r="AE2046" s="86" t="s">
        <v>322</v>
      </c>
      <c r="AF2046" s="86" t="s">
        <v>543</v>
      </c>
      <c r="AG2046" s="79" t="str">
        <f>+IF(AF2046&lt;&gt;"",VLOOKUP(AF2046,NIVELES!$A$666:$B$673,2,0),"")</f>
        <v>DESARROLLO_INFANTIL</v>
      </c>
      <c r="AH2046" s="78" t="s">
        <v>322</v>
      </c>
      <c r="AI2046" s="79" t="str">
        <f>IF(AH2046&lt;&gt;"",VLOOKUP(CONCATENATE(AG2046,AH2046),NIVELES!$B$676:$C$745,2,0),"")</f>
        <v>Centros Infantiles Del Buen Vivir Atencion Directa -Funcionamiento Operación Y Atencion De Unidades</v>
      </c>
      <c r="AJ2046" s="78" t="s">
        <v>517</v>
      </c>
      <c r="AK2046" s="79" t="str">
        <f>+IF(AJ2046&lt;&gt;"",VLOOKUP(AJ2046,NIVELES!$A$816:$B$892,2,0),"")</f>
        <v>NO APLICA</v>
      </c>
      <c r="AL2046" s="78" t="s">
        <v>554</v>
      </c>
      <c r="AM2046" s="78">
        <v>530105</v>
      </c>
      <c r="AN2046" s="79" t="str">
        <f>IF(AM2046&lt;&gt;"",+VLOOKUP(AM2046,NIVELES!$A$1652:$B$2466,2,0),"")</f>
        <v>Telecomunicaciones</v>
      </c>
      <c r="AO2046" s="87">
        <v>2200</v>
      </c>
      <c r="AP2046" s="88">
        <v>183.33</v>
      </c>
      <c r="AQ2046" s="88">
        <v>183.33</v>
      </c>
      <c r="AR2046" s="88">
        <v>183.33</v>
      </c>
      <c r="AS2046" s="88">
        <v>183.33</v>
      </c>
      <c r="AT2046" s="88">
        <v>183.33</v>
      </c>
      <c r="AU2046" s="88">
        <v>183.33</v>
      </c>
      <c r="AV2046" s="88">
        <v>183.33</v>
      </c>
      <c r="AW2046" s="88">
        <v>183.33</v>
      </c>
      <c r="AX2046" s="88">
        <v>183.33</v>
      </c>
      <c r="AY2046" s="88">
        <v>183.33</v>
      </c>
      <c r="AZ2046" s="88">
        <v>183.33</v>
      </c>
      <c r="BA2046" s="88">
        <v>183.37</v>
      </c>
      <c r="BB2046" s="89">
        <f t="shared" si="123"/>
        <v>2199.9999999999995</v>
      </c>
      <c r="BC2046" s="90" t="str">
        <f t="shared" si="122"/>
        <v>OK</v>
      </c>
      <c r="BD2046" s="91" t="str">
        <f t="shared" si="124"/>
        <v xml:space="preserve">                  </v>
      </c>
      <c r="BE2046" s="92">
        <f t="shared" si="125"/>
        <v>8</v>
      </c>
    </row>
    <row r="2047" spans="1:57" s="74" customFormat="1" ht="50.1" customHeight="1" x14ac:dyDescent="0.2">
      <c r="A2047" s="78" t="s">
        <v>55</v>
      </c>
      <c r="B2047" s="78" t="s">
        <v>59</v>
      </c>
      <c r="C2047" s="78" t="s">
        <v>1035</v>
      </c>
      <c r="D2047" s="78" t="s">
        <v>605</v>
      </c>
      <c r="E2047" s="79" t="str">
        <f>+IF(C2047&lt;&gt;"",VLOOKUP(MID(C2047,18,5),NIVELES!$A$133:$B$213,2,0),"")</f>
        <v>SANTO_DOMINGO_DE_LOS_TSÁCHILAS</v>
      </c>
      <c r="F2047" s="80" t="s">
        <v>236</v>
      </c>
      <c r="G2047" s="81" t="str">
        <f>+IF(F2047&lt;&gt;"",VLOOKUP(F2047,NIVELES!$A$246:$C$464,3,0),"")</f>
        <v xml:space="preserve"> </v>
      </c>
      <c r="H2047" s="82" t="s">
        <v>1024</v>
      </c>
      <c r="I2047" s="78" t="s">
        <v>2201</v>
      </c>
      <c r="J2047" s="78" t="s">
        <v>2184</v>
      </c>
      <c r="K2047" s="78" t="s">
        <v>2185</v>
      </c>
      <c r="L2047" s="78" t="s">
        <v>2876</v>
      </c>
      <c r="M2047" s="78">
        <v>234</v>
      </c>
      <c r="N2047" s="78" t="s">
        <v>2878</v>
      </c>
      <c r="O2047" s="78" t="s">
        <v>2688</v>
      </c>
      <c r="P2047" s="82">
        <v>0</v>
      </c>
      <c r="Q2047" s="78" t="s">
        <v>2754</v>
      </c>
      <c r="R2047" s="82"/>
      <c r="S2047" s="82"/>
      <c r="T2047" s="82"/>
      <c r="U2047" s="82"/>
      <c r="V2047" s="82"/>
      <c r="W2047" s="82"/>
      <c r="X2047" s="82"/>
      <c r="Y2047" s="82"/>
      <c r="Z2047" s="82"/>
      <c r="AA2047" s="82"/>
      <c r="AB2047" s="82"/>
      <c r="AC2047" s="82"/>
      <c r="AD2047" s="85" t="str">
        <f>IF(A2047&lt;&gt;"",IF(D2047="DIRECCIÓN_DE_TRANSFERENCIAS","280 0031",VLOOKUP(C2047,NIVELES!$A$14:$B$105,2,0)),"")</f>
        <v>280 4410</v>
      </c>
      <c r="AE2047" s="86" t="s">
        <v>322</v>
      </c>
      <c r="AF2047" s="86" t="s">
        <v>543</v>
      </c>
      <c r="AG2047" s="79" t="str">
        <f>+IF(AF2047&lt;&gt;"",VLOOKUP(AF2047,NIVELES!$A$666:$B$673,2,0),"")</f>
        <v>DESARROLLO_INFANTIL</v>
      </c>
      <c r="AH2047" s="78" t="s">
        <v>322</v>
      </c>
      <c r="AI2047" s="79" t="str">
        <f>IF(AH2047&lt;&gt;"",VLOOKUP(CONCATENATE(AG2047,AH2047),NIVELES!$B$676:$C$745,2,0),"")</f>
        <v>Centros Infantiles Del Buen Vivir Atencion Directa -Funcionamiento Operación Y Atencion De Unidades</v>
      </c>
      <c r="AJ2047" s="78" t="s">
        <v>517</v>
      </c>
      <c r="AK2047" s="79" t="str">
        <f>+IF(AJ2047&lt;&gt;"",VLOOKUP(AJ2047,NIVELES!$A$816:$B$892,2,0),"")</f>
        <v>NO APLICA</v>
      </c>
      <c r="AL2047" s="78" t="s">
        <v>554</v>
      </c>
      <c r="AM2047" s="78">
        <v>530208</v>
      </c>
      <c r="AN2047" s="79" t="str">
        <f>IF(AM2047&lt;&gt;"",+VLOOKUP(AM2047,NIVELES!$A$1652:$B$2466,2,0),"")</f>
        <v>Servicio de Seguridad y Vigilancia</v>
      </c>
      <c r="AO2047" s="87">
        <v>0</v>
      </c>
      <c r="AP2047" s="88">
        <v>0</v>
      </c>
      <c r="AQ2047" s="88">
        <v>0</v>
      </c>
      <c r="AR2047" s="88">
        <v>0</v>
      </c>
      <c r="AS2047" s="88">
        <v>0</v>
      </c>
      <c r="AT2047" s="88">
        <v>0</v>
      </c>
      <c r="AU2047" s="88">
        <v>0</v>
      </c>
      <c r="AV2047" s="88">
        <v>0</v>
      </c>
      <c r="AW2047" s="88">
        <v>0</v>
      </c>
      <c r="AX2047" s="88">
        <v>0</v>
      </c>
      <c r="AY2047" s="88">
        <v>0</v>
      </c>
      <c r="AZ2047" s="88">
        <v>0</v>
      </c>
      <c r="BA2047" s="88">
        <v>0</v>
      </c>
      <c r="BB2047" s="89">
        <f t="shared" si="123"/>
        <v>0</v>
      </c>
      <c r="BC2047" s="90" t="str">
        <f t="shared" si="122"/>
        <v>OK</v>
      </c>
      <c r="BD2047" s="91" t="str">
        <f t="shared" si="124"/>
        <v xml:space="preserve">                  </v>
      </c>
      <c r="BE2047" s="92">
        <f t="shared" si="125"/>
        <v>0</v>
      </c>
    </row>
    <row r="2048" spans="1:57" s="74" customFormat="1" ht="50.1" customHeight="1" x14ac:dyDescent="0.2">
      <c r="A2048" s="78" t="s">
        <v>55</v>
      </c>
      <c r="B2048" s="78" t="s">
        <v>59</v>
      </c>
      <c r="C2048" s="78" t="s">
        <v>1035</v>
      </c>
      <c r="D2048" s="78" t="s">
        <v>605</v>
      </c>
      <c r="E2048" s="79" t="str">
        <f>+IF(C2048&lt;&gt;"",VLOOKUP(MID(C2048,18,5),NIVELES!$A$133:$B$213,2,0),"")</f>
        <v>SANTO_DOMINGO_DE_LOS_TSÁCHILAS</v>
      </c>
      <c r="F2048" s="80" t="s">
        <v>236</v>
      </c>
      <c r="G2048" s="81" t="str">
        <f>+IF(F2048&lt;&gt;"",VLOOKUP(F2048,NIVELES!$A$246:$C$464,3,0),"")</f>
        <v xml:space="preserve"> </v>
      </c>
      <c r="H2048" s="82" t="s">
        <v>1024</v>
      </c>
      <c r="I2048" s="78" t="s">
        <v>2201</v>
      </c>
      <c r="J2048" s="78" t="s">
        <v>2184</v>
      </c>
      <c r="K2048" s="78" t="s">
        <v>2185</v>
      </c>
      <c r="L2048" s="78" t="s">
        <v>2876</v>
      </c>
      <c r="M2048" s="78">
        <v>234</v>
      </c>
      <c r="N2048" s="78" t="s">
        <v>2878</v>
      </c>
      <c r="O2048" s="78" t="s">
        <v>2690</v>
      </c>
      <c r="P2048" s="82">
        <v>0</v>
      </c>
      <c r="Q2048" s="78" t="s">
        <v>2807</v>
      </c>
      <c r="R2048" s="82"/>
      <c r="S2048" s="82"/>
      <c r="T2048" s="82"/>
      <c r="U2048" s="82"/>
      <c r="V2048" s="82"/>
      <c r="W2048" s="82"/>
      <c r="X2048" s="82"/>
      <c r="Y2048" s="82"/>
      <c r="Z2048" s="82"/>
      <c r="AA2048" s="82"/>
      <c r="AB2048" s="82"/>
      <c r="AC2048" s="82"/>
      <c r="AD2048" s="85" t="str">
        <f>IF(A2048&lt;&gt;"",IF(D2048="DIRECCIÓN_DE_TRANSFERENCIAS","280 0031",VLOOKUP(C2048,NIVELES!$A$14:$B$105,2,0)),"")</f>
        <v>280 4410</v>
      </c>
      <c r="AE2048" s="86" t="s">
        <v>322</v>
      </c>
      <c r="AF2048" s="86" t="s">
        <v>543</v>
      </c>
      <c r="AG2048" s="79" t="str">
        <f>+IF(AF2048&lt;&gt;"",VLOOKUP(AF2048,NIVELES!$A$666:$B$673,2,0),"")</f>
        <v>DESARROLLO_INFANTIL</v>
      </c>
      <c r="AH2048" s="78" t="s">
        <v>322</v>
      </c>
      <c r="AI2048" s="79" t="str">
        <f>IF(AH2048&lt;&gt;"",VLOOKUP(CONCATENATE(AG2048,AH2048),NIVELES!$B$676:$C$745,2,0),"")</f>
        <v>Centros Infantiles Del Buen Vivir Atencion Directa -Funcionamiento Operación Y Atencion De Unidades</v>
      </c>
      <c r="AJ2048" s="78" t="s">
        <v>517</v>
      </c>
      <c r="AK2048" s="79" t="str">
        <f>+IF(AJ2048&lt;&gt;"",VLOOKUP(AJ2048,NIVELES!$A$816:$B$892,2,0),"")</f>
        <v>NO APLICA</v>
      </c>
      <c r="AL2048" s="78" t="s">
        <v>554</v>
      </c>
      <c r="AM2048" s="78">
        <v>530209</v>
      </c>
      <c r="AN2048" s="79" t="str">
        <f>IF(AM2048&lt;&gt;"",+VLOOKUP(AM2048,NIVELES!$A$1652:$B$2466,2,0),"")</f>
        <v>Servicios de Aseo; Lavado de Vestimenta de Trabajo; Fumigación, Desinfección y Limpieza de Instalaciones</v>
      </c>
      <c r="AO2048" s="87">
        <v>0</v>
      </c>
      <c r="AP2048" s="88">
        <v>0</v>
      </c>
      <c r="AQ2048" s="88">
        <v>0</v>
      </c>
      <c r="AR2048" s="88">
        <v>0</v>
      </c>
      <c r="AS2048" s="88">
        <v>0</v>
      </c>
      <c r="AT2048" s="88">
        <v>0</v>
      </c>
      <c r="AU2048" s="88">
        <v>0</v>
      </c>
      <c r="AV2048" s="88">
        <v>0</v>
      </c>
      <c r="AW2048" s="88">
        <v>0</v>
      </c>
      <c r="AX2048" s="88">
        <v>0</v>
      </c>
      <c r="AY2048" s="88">
        <v>0</v>
      </c>
      <c r="AZ2048" s="88">
        <v>0</v>
      </c>
      <c r="BA2048" s="88">
        <v>0</v>
      </c>
      <c r="BB2048" s="89">
        <f t="shared" si="123"/>
        <v>0</v>
      </c>
      <c r="BC2048" s="90" t="str">
        <f t="shared" si="122"/>
        <v>OK</v>
      </c>
      <c r="BD2048" s="91" t="str">
        <f t="shared" si="124"/>
        <v xml:space="preserve">                  </v>
      </c>
      <c r="BE2048" s="92">
        <f t="shared" si="125"/>
        <v>0</v>
      </c>
    </row>
    <row r="2049" spans="1:57" s="74" customFormat="1" ht="50.1" customHeight="1" x14ac:dyDescent="0.2">
      <c r="A2049" s="78" t="s">
        <v>55</v>
      </c>
      <c r="B2049" s="78" t="s">
        <v>59</v>
      </c>
      <c r="C2049" s="78" t="s">
        <v>1035</v>
      </c>
      <c r="D2049" s="78" t="s">
        <v>605</v>
      </c>
      <c r="E2049" s="79" t="str">
        <f>+IF(C2049&lt;&gt;"",VLOOKUP(MID(C2049,18,5),NIVELES!$A$133:$B$213,2,0),"")</f>
        <v>SANTO_DOMINGO_DE_LOS_TSÁCHILAS</v>
      </c>
      <c r="F2049" s="80" t="s">
        <v>236</v>
      </c>
      <c r="G2049" s="81" t="str">
        <f>+IF(F2049&lt;&gt;"",VLOOKUP(F2049,NIVELES!$A$246:$C$464,3,0),"")</f>
        <v xml:space="preserve"> </v>
      </c>
      <c r="H2049" s="82" t="s">
        <v>1024</v>
      </c>
      <c r="I2049" s="78" t="s">
        <v>2201</v>
      </c>
      <c r="J2049" s="78" t="s">
        <v>2184</v>
      </c>
      <c r="K2049" s="78" t="s">
        <v>2185</v>
      </c>
      <c r="L2049" s="78" t="s">
        <v>2876</v>
      </c>
      <c r="M2049" s="78">
        <v>234</v>
      </c>
      <c r="N2049" s="78" t="s">
        <v>2878</v>
      </c>
      <c r="O2049" s="78" t="s">
        <v>2692</v>
      </c>
      <c r="P2049" s="82">
        <v>12</v>
      </c>
      <c r="Q2049" s="78" t="s">
        <v>2756</v>
      </c>
      <c r="R2049" s="82">
        <v>1</v>
      </c>
      <c r="S2049" s="82">
        <v>1</v>
      </c>
      <c r="T2049" s="82">
        <v>1</v>
      </c>
      <c r="U2049" s="82">
        <v>1</v>
      </c>
      <c r="V2049" s="82">
        <v>1</v>
      </c>
      <c r="W2049" s="82">
        <v>1</v>
      </c>
      <c r="X2049" s="82">
        <v>1</v>
      </c>
      <c r="Y2049" s="82">
        <v>1</v>
      </c>
      <c r="Z2049" s="82">
        <v>1</v>
      </c>
      <c r="AA2049" s="82">
        <v>1</v>
      </c>
      <c r="AB2049" s="82">
        <v>1</v>
      </c>
      <c r="AC2049" s="82">
        <v>1</v>
      </c>
      <c r="AD2049" s="85" t="str">
        <f>IF(A2049&lt;&gt;"",IF(D2049="DIRECCIÓN_DE_TRANSFERENCIAS","280 0031",VLOOKUP(C2049,NIVELES!$A$14:$B$105,2,0)),"")</f>
        <v>280 4410</v>
      </c>
      <c r="AE2049" s="86" t="s">
        <v>322</v>
      </c>
      <c r="AF2049" s="86" t="s">
        <v>543</v>
      </c>
      <c r="AG2049" s="79" t="str">
        <f>+IF(AF2049&lt;&gt;"",VLOOKUP(AF2049,NIVELES!$A$666:$B$673,2,0),"")</f>
        <v>DESARROLLO_INFANTIL</v>
      </c>
      <c r="AH2049" s="78" t="s">
        <v>322</v>
      </c>
      <c r="AI2049" s="79" t="str">
        <f>IF(AH2049&lt;&gt;"",VLOOKUP(CONCATENATE(AG2049,AH2049),NIVELES!$B$676:$C$745,2,0),"")</f>
        <v>Centros Infantiles Del Buen Vivir Atencion Directa -Funcionamiento Operación Y Atencion De Unidades</v>
      </c>
      <c r="AJ2049" s="78" t="s">
        <v>517</v>
      </c>
      <c r="AK2049" s="79" t="str">
        <f>+IF(AJ2049&lt;&gt;"",VLOOKUP(AJ2049,NIVELES!$A$816:$B$892,2,0),"")</f>
        <v>NO APLICA</v>
      </c>
      <c r="AL2049" s="78" t="s">
        <v>554</v>
      </c>
      <c r="AM2049" s="78">
        <v>530235</v>
      </c>
      <c r="AN2049" s="79" t="str">
        <f>IF(AM2049&lt;&gt;"",+VLOOKUP(AM2049,NIVELES!$A$1652:$B$2466,2,0),"")</f>
        <v>Servicio de Alimentación</v>
      </c>
      <c r="AO2049" s="87">
        <v>156561.35</v>
      </c>
      <c r="AP2049" s="88">
        <v>13046.78</v>
      </c>
      <c r="AQ2049" s="88">
        <v>13046.78</v>
      </c>
      <c r="AR2049" s="88">
        <v>13046.78</v>
      </c>
      <c r="AS2049" s="88">
        <v>13046.78</v>
      </c>
      <c r="AT2049" s="88">
        <v>13046.78</v>
      </c>
      <c r="AU2049" s="88">
        <v>13046.78</v>
      </c>
      <c r="AV2049" s="88">
        <v>13046.78</v>
      </c>
      <c r="AW2049" s="88">
        <v>13046.78</v>
      </c>
      <c r="AX2049" s="88">
        <v>13046.78</v>
      </c>
      <c r="AY2049" s="88">
        <v>13046.78</v>
      </c>
      <c r="AZ2049" s="88">
        <v>13046.78</v>
      </c>
      <c r="BA2049" s="88">
        <v>13046.77</v>
      </c>
      <c r="BB2049" s="89">
        <f t="shared" si="123"/>
        <v>156561.35</v>
      </c>
      <c r="BC2049" s="90" t="str">
        <f t="shared" si="122"/>
        <v>OK</v>
      </c>
      <c r="BD2049" s="91" t="str">
        <f t="shared" si="124"/>
        <v xml:space="preserve">                  </v>
      </c>
      <c r="BE2049" s="92">
        <f t="shared" si="125"/>
        <v>12</v>
      </c>
    </row>
    <row r="2050" spans="1:57" s="74" customFormat="1" ht="50.1" customHeight="1" x14ac:dyDescent="0.2">
      <c r="A2050" s="78" t="s">
        <v>55</v>
      </c>
      <c r="B2050" s="78" t="s">
        <v>59</v>
      </c>
      <c r="C2050" s="78" t="s">
        <v>1035</v>
      </c>
      <c r="D2050" s="78" t="s">
        <v>605</v>
      </c>
      <c r="E2050" s="79" t="str">
        <f>+IF(C2050&lt;&gt;"",VLOOKUP(MID(C2050,18,5),NIVELES!$A$133:$B$213,2,0),"")</f>
        <v>SANTO_DOMINGO_DE_LOS_TSÁCHILAS</v>
      </c>
      <c r="F2050" s="80" t="s">
        <v>236</v>
      </c>
      <c r="G2050" s="81" t="str">
        <f>+IF(F2050&lt;&gt;"",VLOOKUP(F2050,NIVELES!$A$246:$C$464,3,0),"")</f>
        <v xml:space="preserve"> </v>
      </c>
      <c r="H2050" s="82" t="s">
        <v>1024</v>
      </c>
      <c r="I2050" s="78" t="s">
        <v>2201</v>
      </c>
      <c r="J2050" s="78" t="s">
        <v>2184</v>
      </c>
      <c r="K2050" s="78" t="s">
        <v>2185</v>
      </c>
      <c r="L2050" s="78" t="s">
        <v>2876</v>
      </c>
      <c r="M2050" s="78">
        <v>234</v>
      </c>
      <c r="N2050" s="78" t="s">
        <v>2878</v>
      </c>
      <c r="O2050" s="78" t="s">
        <v>2577</v>
      </c>
      <c r="P2050" s="82">
        <v>0</v>
      </c>
      <c r="Q2050" s="78" t="s">
        <v>2848</v>
      </c>
      <c r="R2050" s="82"/>
      <c r="S2050" s="82"/>
      <c r="T2050" s="82"/>
      <c r="U2050" s="82"/>
      <c r="V2050" s="82"/>
      <c r="W2050" s="82"/>
      <c r="X2050" s="82"/>
      <c r="Y2050" s="82"/>
      <c r="Z2050" s="82"/>
      <c r="AA2050" s="82"/>
      <c r="AB2050" s="82"/>
      <c r="AC2050" s="82"/>
      <c r="AD2050" s="85" t="str">
        <f>IF(A2050&lt;&gt;"",IF(D2050="DIRECCIÓN_DE_TRANSFERENCIAS","280 0031",VLOOKUP(C2050,NIVELES!$A$14:$B$105,2,0)),"")</f>
        <v>280 4410</v>
      </c>
      <c r="AE2050" s="86" t="s">
        <v>322</v>
      </c>
      <c r="AF2050" s="86" t="s">
        <v>543</v>
      </c>
      <c r="AG2050" s="79" t="str">
        <f>+IF(AF2050&lt;&gt;"",VLOOKUP(AF2050,NIVELES!$A$666:$B$673,2,0),"")</f>
        <v>DESARROLLO_INFANTIL</v>
      </c>
      <c r="AH2050" s="78" t="s">
        <v>322</v>
      </c>
      <c r="AI2050" s="79" t="str">
        <f>IF(AH2050&lt;&gt;"",VLOOKUP(CONCATENATE(AG2050,AH2050),NIVELES!$B$676:$C$745,2,0),"")</f>
        <v>Centros Infantiles Del Buen Vivir Atencion Directa -Funcionamiento Operación Y Atencion De Unidades</v>
      </c>
      <c r="AJ2050" s="78" t="s">
        <v>517</v>
      </c>
      <c r="AK2050" s="79" t="str">
        <f>+IF(AJ2050&lt;&gt;"",VLOOKUP(AJ2050,NIVELES!$A$816:$B$892,2,0),"")</f>
        <v>NO APLICA</v>
      </c>
      <c r="AL2050" s="78" t="s">
        <v>554</v>
      </c>
      <c r="AM2050" s="78">
        <v>530802</v>
      </c>
      <c r="AN2050" s="79" t="str">
        <f>IF(AM2050&lt;&gt;"",+VLOOKUP(AM2050,NIVELES!$A$1652:$B$2466,2,0),"")</f>
        <v>Vestuario, Lencería, Prendas de Protección; y, Accesorios para Uniformes Militares y Policiales; y, Carpas</v>
      </c>
      <c r="AO2050" s="87">
        <v>0</v>
      </c>
      <c r="AP2050" s="88">
        <v>0</v>
      </c>
      <c r="AQ2050" s="88">
        <v>0</v>
      </c>
      <c r="AR2050" s="88">
        <v>0</v>
      </c>
      <c r="AS2050" s="88">
        <v>0</v>
      </c>
      <c r="AT2050" s="88">
        <v>0</v>
      </c>
      <c r="AU2050" s="88">
        <v>0</v>
      </c>
      <c r="AV2050" s="88">
        <v>0</v>
      </c>
      <c r="AW2050" s="88">
        <v>0</v>
      </c>
      <c r="AX2050" s="88">
        <v>0</v>
      </c>
      <c r="AY2050" s="88">
        <v>0</v>
      </c>
      <c r="AZ2050" s="88">
        <v>0</v>
      </c>
      <c r="BA2050" s="88">
        <v>0</v>
      </c>
      <c r="BB2050" s="89">
        <f t="shared" si="123"/>
        <v>0</v>
      </c>
      <c r="BC2050" s="90" t="str">
        <f t="shared" si="122"/>
        <v>OK</v>
      </c>
      <c r="BD2050" s="91" t="str">
        <f t="shared" si="124"/>
        <v xml:space="preserve">                  </v>
      </c>
      <c r="BE2050" s="92">
        <f t="shared" si="125"/>
        <v>0</v>
      </c>
    </row>
    <row r="2051" spans="1:57" s="74" customFormat="1" ht="50.1" customHeight="1" x14ac:dyDescent="0.2">
      <c r="A2051" s="78" t="s">
        <v>55</v>
      </c>
      <c r="B2051" s="78" t="s">
        <v>59</v>
      </c>
      <c r="C2051" s="78" t="s">
        <v>1035</v>
      </c>
      <c r="D2051" s="78" t="s">
        <v>605</v>
      </c>
      <c r="E2051" s="79" t="str">
        <f>+IF(C2051&lt;&gt;"",VLOOKUP(MID(C2051,18,5),NIVELES!$A$133:$B$213,2,0),"")</f>
        <v>SANTO_DOMINGO_DE_LOS_TSÁCHILAS</v>
      </c>
      <c r="F2051" s="80" t="s">
        <v>236</v>
      </c>
      <c r="G2051" s="81" t="str">
        <f>+IF(F2051&lt;&gt;"",VLOOKUP(F2051,NIVELES!$A$246:$C$464,3,0),"")</f>
        <v xml:space="preserve"> </v>
      </c>
      <c r="H2051" s="82" t="s">
        <v>1024</v>
      </c>
      <c r="I2051" s="78" t="s">
        <v>2201</v>
      </c>
      <c r="J2051" s="78" t="s">
        <v>2184</v>
      </c>
      <c r="K2051" s="78" t="s">
        <v>2185</v>
      </c>
      <c r="L2051" s="78" t="s">
        <v>2876</v>
      </c>
      <c r="M2051" s="78">
        <v>234</v>
      </c>
      <c r="N2051" s="78" t="s">
        <v>2878</v>
      </c>
      <c r="O2051" s="78" t="s">
        <v>2210</v>
      </c>
      <c r="P2051" s="82">
        <v>0</v>
      </c>
      <c r="Q2051" s="78" t="s">
        <v>2211</v>
      </c>
      <c r="R2051" s="82"/>
      <c r="S2051" s="82"/>
      <c r="T2051" s="82"/>
      <c r="U2051" s="82"/>
      <c r="V2051" s="82"/>
      <c r="W2051" s="82"/>
      <c r="X2051" s="82"/>
      <c r="Y2051" s="82"/>
      <c r="Z2051" s="82"/>
      <c r="AA2051" s="82"/>
      <c r="AB2051" s="82"/>
      <c r="AC2051" s="82"/>
      <c r="AD2051" s="85" t="str">
        <f>IF(A2051&lt;&gt;"",IF(D2051="DIRECCIÓN_DE_TRANSFERENCIAS","280 0031",VLOOKUP(C2051,NIVELES!$A$14:$B$105,2,0)),"")</f>
        <v>280 4410</v>
      </c>
      <c r="AE2051" s="86" t="s">
        <v>322</v>
      </c>
      <c r="AF2051" s="86" t="s">
        <v>543</v>
      </c>
      <c r="AG2051" s="79" t="str">
        <f>+IF(AF2051&lt;&gt;"",VLOOKUP(AF2051,NIVELES!$A$666:$B$673,2,0),"")</f>
        <v>DESARROLLO_INFANTIL</v>
      </c>
      <c r="AH2051" s="78" t="s">
        <v>322</v>
      </c>
      <c r="AI2051" s="79" t="str">
        <f>IF(AH2051&lt;&gt;"",VLOOKUP(CONCATENATE(AG2051,AH2051),NIVELES!$B$676:$C$745,2,0),"")</f>
        <v>Centros Infantiles Del Buen Vivir Atencion Directa -Funcionamiento Operación Y Atencion De Unidades</v>
      </c>
      <c r="AJ2051" s="78" t="s">
        <v>517</v>
      </c>
      <c r="AK2051" s="79" t="str">
        <f>+IF(AJ2051&lt;&gt;"",VLOOKUP(AJ2051,NIVELES!$A$816:$B$892,2,0),"")</f>
        <v>NO APLICA</v>
      </c>
      <c r="AL2051" s="78" t="s">
        <v>554</v>
      </c>
      <c r="AM2051" s="78">
        <v>530804</v>
      </c>
      <c r="AN2051" s="79" t="str">
        <f>IF(AM2051&lt;&gt;"",+VLOOKUP(AM2051,NIVELES!$A$1652:$B$2466,2,0),"")</f>
        <v>Materiales de Oficina</v>
      </c>
      <c r="AO2051" s="87">
        <v>0</v>
      </c>
      <c r="AP2051" s="88">
        <v>0</v>
      </c>
      <c r="AQ2051" s="88">
        <v>0</v>
      </c>
      <c r="AR2051" s="88">
        <v>0</v>
      </c>
      <c r="AS2051" s="88">
        <v>0</v>
      </c>
      <c r="AT2051" s="88">
        <v>0</v>
      </c>
      <c r="AU2051" s="88">
        <v>0</v>
      </c>
      <c r="AV2051" s="88">
        <v>0</v>
      </c>
      <c r="AW2051" s="88">
        <v>0</v>
      </c>
      <c r="AX2051" s="88">
        <v>0</v>
      </c>
      <c r="AY2051" s="88">
        <v>0</v>
      </c>
      <c r="AZ2051" s="88">
        <v>0</v>
      </c>
      <c r="BA2051" s="88">
        <v>0</v>
      </c>
      <c r="BB2051" s="89">
        <f t="shared" si="123"/>
        <v>0</v>
      </c>
      <c r="BC2051" s="90" t="str">
        <f t="shared" si="122"/>
        <v>OK</v>
      </c>
      <c r="BD2051" s="91" t="str">
        <f t="shared" si="124"/>
        <v xml:space="preserve">                  </v>
      </c>
      <c r="BE2051" s="92">
        <f t="shared" si="125"/>
        <v>0</v>
      </c>
    </row>
    <row r="2052" spans="1:57" s="74" customFormat="1" ht="50.1" customHeight="1" x14ac:dyDescent="0.2">
      <c r="A2052" s="78" t="s">
        <v>55</v>
      </c>
      <c r="B2052" s="78" t="s">
        <v>59</v>
      </c>
      <c r="C2052" s="78" t="s">
        <v>1035</v>
      </c>
      <c r="D2052" s="78" t="s">
        <v>605</v>
      </c>
      <c r="E2052" s="79" t="str">
        <f>+IF(C2052&lt;&gt;"",VLOOKUP(MID(C2052,18,5),NIVELES!$A$133:$B$213,2,0),"")</f>
        <v>SANTO_DOMINGO_DE_LOS_TSÁCHILAS</v>
      </c>
      <c r="F2052" s="80" t="s">
        <v>236</v>
      </c>
      <c r="G2052" s="81" t="str">
        <f>+IF(F2052&lt;&gt;"",VLOOKUP(F2052,NIVELES!$A$246:$C$464,3,0),"")</f>
        <v xml:space="preserve"> </v>
      </c>
      <c r="H2052" s="82" t="s">
        <v>1024</v>
      </c>
      <c r="I2052" s="78" t="s">
        <v>2201</v>
      </c>
      <c r="J2052" s="78" t="s">
        <v>2184</v>
      </c>
      <c r="K2052" s="78" t="s">
        <v>2185</v>
      </c>
      <c r="L2052" s="78" t="s">
        <v>2876</v>
      </c>
      <c r="M2052" s="78">
        <v>234</v>
      </c>
      <c r="N2052" s="78" t="s">
        <v>2877</v>
      </c>
      <c r="O2052" s="78" t="s">
        <v>2208</v>
      </c>
      <c r="P2052" s="82">
        <v>1</v>
      </c>
      <c r="Q2052" s="78" t="s">
        <v>2758</v>
      </c>
      <c r="R2052" s="82"/>
      <c r="S2052" s="82"/>
      <c r="T2052" s="82">
        <v>1</v>
      </c>
      <c r="U2052" s="82"/>
      <c r="V2052" s="82"/>
      <c r="W2052" s="82"/>
      <c r="X2052" s="82"/>
      <c r="Y2052" s="82"/>
      <c r="Z2052" s="82"/>
      <c r="AA2052" s="82"/>
      <c r="AB2052" s="82"/>
      <c r="AC2052" s="82"/>
      <c r="AD2052" s="85" t="str">
        <f>IF(A2052&lt;&gt;"",IF(D2052="DIRECCIÓN_DE_TRANSFERENCIAS","280 0031",VLOOKUP(C2052,NIVELES!$A$14:$B$105,2,0)),"")</f>
        <v>280 4410</v>
      </c>
      <c r="AE2052" s="86" t="s">
        <v>322</v>
      </c>
      <c r="AF2052" s="86" t="s">
        <v>543</v>
      </c>
      <c r="AG2052" s="79" t="str">
        <f>+IF(AF2052&lt;&gt;"",VLOOKUP(AF2052,NIVELES!$A$666:$B$673,2,0),"")</f>
        <v>DESARROLLO_INFANTIL</v>
      </c>
      <c r="AH2052" s="78" t="s">
        <v>322</v>
      </c>
      <c r="AI2052" s="79" t="str">
        <f>IF(AH2052&lt;&gt;"",VLOOKUP(CONCATENATE(AG2052,AH2052),NIVELES!$B$676:$C$745,2,0),"")</f>
        <v>Centros Infantiles Del Buen Vivir Atencion Directa -Funcionamiento Operación Y Atencion De Unidades</v>
      </c>
      <c r="AJ2052" s="78" t="s">
        <v>517</v>
      </c>
      <c r="AK2052" s="79" t="str">
        <f>+IF(AJ2052&lt;&gt;"",VLOOKUP(AJ2052,NIVELES!$A$816:$B$892,2,0),"")</f>
        <v>NO APLICA</v>
      </c>
      <c r="AL2052" s="78" t="s">
        <v>554</v>
      </c>
      <c r="AM2052" s="78">
        <v>530805</v>
      </c>
      <c r="AN2052" s="79" t="str">
        <f>IF(AM2052&lt;&gt;"",+VLOOKUP(AM2052,NIVELES!$A$1652:$B$2466,2,0),"")</f>
        <v>Materiales de Aseo</v>
      </c>
      <c r="AO2052" s="87">
        <v>8347.9</v>
      </c>
      <c r="AP2052" s="88">
        <v>0</v>
      </c>
      <c r="AQ2052" s="88">
        <v>0</v>
      </c>
      <c r="AR2052" s="88">
        <v>8347.9</v>
      </c>
      <c r="AS2052" s="88">
        <v>0</v>
      </c>
      <c r="AT2052" s="88">
        <v>0</v>
      </c>
      <c r="AU2052" s="88">
        <v>0</v>
      </c>
      <c r="AV2052" s="88">
        <v>0</v>
      </c>
      <c r="AW2052" s="88">
        <v>0</v>
      </c>
      <c r="AX2052" s="88">
        <v>0</v>
      </c>
      <c r="AY2052" s="88">
        <v>0</v>
      </c>
      <c r="AZ2052" s="88">
        <v>0</v>
      </c>
      <c r="BA2052" s="88">
        <v>0</v>
      </c>
      <c r="BB2052" s="89">
        <f t="shared" si="123"/>
        <v>8347.9</v>
      </c>
      <c r="BC2052" s="90" t="str">
        <f t="shared" si="122"/>
        <v>OK</v>
      </c>
      <c r="BD2052" s="91" t="str">
        <f t="shared" si="124"/>
        <v xml:space="preserve">                  </v>
      </c>
      <c r="BE2052" s="92">
        <f t="shared" si="125"/>
        <v>1</v>
      </c>
    </row>
    <row r="2053" spans="1:57" s="74" customFormat="1" ht="50.1" customHeight="1" x14ac:dyDescent="0.2">
      <c r="A2053" s="78" t="s">
        <v>55</v>
      </c>
      <c r="B2053" s="78" t="s">
        <v>59</v>
      </c>
      <c r="C2053" s="78" t="s">
        <v>1035</v>
      </c>
      <c r="D2053" s="78" t="s">
        <v>605</v>
      </c>
      <c r="E2053" s="79" t="str">
        <f>+IF(C2053&lt;&gt;"",VLOOKUP(MID(C2053,18,5),NIVELES!$A$133:$B$213,2,0),"")</f>
        <v>SANTO_DOMINGO_DE_LOS_TSÁCHILAS</v>
      </c>
      <c r="F2053" s="80" t="s">
        <v>236</v>
      </c>
      <c r="G2053" s="81" t="str">
        <f>+IF(F2053&lt;&gt;"",VLOOKUP(F2053,NIVELES!$A$246:$C$464,3,0),"")</f>
        <v xml:space="preserve"> </v>
      </c>
      <c r="H2053" s="82" t="s">
        <v>1024</v>
      </c>
      <c r="I2053" s="78" t="s">
        <v>2201</v>
      </c>
      <c r="J2053" s="78" t="s">
        <v>2184</v>
      </c>
      <c r="K2053" s="78" t="s">
        <v>2185</v>
      </c>
      <c r="L2053" s="78" t="s">
        <v>2876</v>
      </c>
      <c r="M2053" s="78">
        <v>234</v>
      </c>
      <c r="N2053" s="78" t="s">
        <v>2877</v>
      </c>
      <c r="O2053" s="78" t="s">
        <v>2697</v>
      </c>
      <c r="P2053" s="82">
        <v>1</v>
      </c>
      <c r="Q2053" s="78" t="s">
        <v>2848</v>
      </c>
      <c r="R2053" s="82"/>
      <c r="S2053" s="82"/>
      <c r="T2053" s="82">
        <v>1</v>
      </c>
      <c r="U2053" s="82"/>
      <c r="V2053" s="82"/>
      <c r="W2053" s="82"/>
      <c r="X2053" s="82"/>
      <c r="Y2053" s="82"/>
      <c r="Z2053" s="82"/>
      <c r="AA2053" s="82"/>
      <c r="AB2053" s="82"/>
      <c r="AC2053" s="82"/>
      <c r="AD2053" s="85" t="str">
        <f>IF(A2053&lt;&gt;"",IF(D2053="DIRECCIÓN_DE_TRANSFERENCIAS","280 0031",VLOOKUP(C2053,NIVELES!$A$14:$B$105,2,0)),"")</f>
        <v>280 4410</v>
      </c>
      <c r="AE2053" s="86" t="s">
        <v>322</v>
      </c>
      <c r="AF2053" s="86" t="s">
        <v>543</v>
      </c>
      <c r="AG2053" s="79" t="str">
        <f>+IF(AF2053&lt;&gt;"",VLOOKUP(AF2053,NIVELES!$A$666:$B$673,2,0),"")</f>
        <v>DESARROLLO_INFANTIL</v>
      </c>
      <c r="AH2053" s="78" t="s">
        <v>322</v>
      </c>
      <c r="AI2053" s="79" t="str">
        <f>IF(AH2053&lt;&gt;"",VLOOKUP(CONCATENATE(AG2053,AH2053),NIVELES!$B$676:$C$745,2,0),"")</f>
        <v>Centros Infantiles Del Buen Vivir Atencion Directa -Funcionamiento Operación Y Atencion De Unidades</v>
      </c>
      <c r="AJ2053" s="78" t="s">
        <v>517</v>
      </c>
      <c r="AK2053" s="79" t="str">
        <f>+IF(AJ2053&lt;&gt;"",VLOOKUP(AJ2053,NIVELES!$A$816:$B$892,2,0),"")</f>
        <v>NO APLICA</v>
      </c>
      <c r="AL2053" s="78" t="s">
        <v>554</v>
      </c>
      <c r="AM2053" s="78">
        <v>530812</v>
      </c>
      <c r="AN2053" s="79" t="str">
        <f>IF(AM2053&lt;&gt;"",+VLOOKUP(AM2053,NIVELES!$A$1652:$B$2466,2,0),"")</f>
        <v>Materiales Didácticos</v>
      </c>
      <c r="AO2053" s="87">
        <v>4200</v>
      </c>
      <c r="AP2053" s="88">
        <v>0</v>
      </c>
      <c r="AQ2053" s="88">
        <v>0</v>
      </c>
      <c r="AR2053" s="88">
        <v>4200</v>
      </c>
      <c r="AS2053" s="88">
        <v>0</v>
      </c>
      <c r="AT2053" s="88">
        <v>0</v>
      </c>
      <c r="AU2053" s="88">
        <v>0</v>
      </c>
      <c r="AV2053" s="88">
        <v>0</v>
      </c>
      <c r="AW2053" s="88">
        <v>0</v>
      </c>
      <c r="AX2053" s="88">
        <v>0</v>
      </c>
      <c r="AY2053" s="88">
        <v>0</v>
      </c>
      <c r="AZ2053" s="88">
        <v>0</v>
      </c>
      <c r="BA2053" s="88">
        <v>0</v>
      </c>
      <c r="BB2053" s="89">
        <f t="shared" si="123"/>
        <v>4200</v>
      </c>
      <c r="BC2053" s="90" t="str">
        <f t="shared" si="122"/>
        <v>OK</v>
      </c>
      <c r="BD2053" s="91" t="str">
        <f t="shared" si="124"/>
        <v xml:space="preserve">                  </v>
      </c>
      <c r="BE2053" s="92">
        <f t="shared" si="125"/>
        <v>1</v>
      </c>
    </row>
    <row r="2054" spans="1:57" s="74" customFormat="1" ht="50.1" customHeight="1" x14ac:dyDescent="0.2">
      <c r="A2054" s="78" t="s">
        <v>55</v>
      </c>
      <c r="B2054" s="78" t="s">
        <v>59</v>
      </c>
      <c r="C2054" s="78" t="s">
        <v>1035</v>
      </c>
      <c r="D2054" s="78" t="s">
        <v>605</v>
      </c>
      <c r="E2054" s="79" t="str">
        <f>+IF(C2054&lt;&gt;"",VLOOKUP(MID(C2054,18,5),NIVELES!$A$133:$B$213,2,0),"")</f>
        <v>SANTO_DOMINGO_DE_LOS_TSÁCHILAS</v>
      </c>
      <c r="F2054" s="80" t="s">
        <v>236</v>
      </c>
      <c r="G2054" s="81" t="str">
        <f>+IF(F2054&lt;&gt;"",VLOOKUP(F2054,NIVELES!$A$246:$C$464,3,0),"")</f>
        <v xml:space="preserve"> </v>
      </c>
      <c r="H2054" s="82" t="s">
        <v>1024</v>
      </c>
      <c r="I2054" s="78" t="s">
        <v>2201</v>
      </c>
      <c r="J2054" s="78" t="s">
        <v>2184</v>
      </c>
      <c r="K2054" s="78" t="s">
        <v>2185</v>
      </c>
      <c r="L2054" s="78" t="s">
        <v>2876</v>
      </c>
      <c r="M2054" s="78">
        <v>4</v>
      </c>
      <c r="N2054" s="78" t="s">
        <v>2878</v>
      </c>
      <c r="O2054" s="78" t="s">
        <v>2879</v>
      </c>
      <c r="P2054" s="82">
        <v>0</v>
      </c>
      <c r="Q2054" s="78" t="s">
        <v>2175</v>
      </c>
      <c r="R2054" s="82"/>
      <c r="S2054" s="82"/>
      <c r="T2054" s="82">
        <v>0</v>
      </c>
      <c r="U2054" s="82"/>
      <c r="V2054" s="82"/>
      <c r="W2054" s="82"/>
      <c r="X2054" s="82"/>
      <c r="Y2054" s="82"/>
      <c r="Z2054" s="82"/>
      <c r="AA2054" s="82"/>
      <c r="AB2054" s="82"/>
      <c r="AC2054" s="82"/>
      <c r="AD2054" s="85" t="str">
        <f>IF(A2054&lt;&gt;"",IF(D2054="DIRECCIÓN_DE_TRANSFERENCIAS","280 0031",VLOOKUP(C2054,NIVELES!$A$14:$B$105,2,0)),"")</f>
        <v>280 4410</v>
      </c>
      <c r="AE2054" s="86" t="s">
        <v>322</v>
      </c>
      <c r="AF2054" s="86" t="s">
        <v>543</v>
      </c>
      <c r="AG2054" s="79" t="str">
        <f>+IF(AF2054&lt;&gt;"",VLOOKUP(AF2054,NIVELES!$A$666:$B$673,2,0),"")</f>
        <v>DESARROLLO_INFANTIL</v>
      </c>
      <c r="AH2054" s="78" t="s">
        <v>322</v>
      </c>
      <c r="AI2054" s="79" t="str">
        <f>IF(AH2054&lt;&gt;"",VLOOKUP(CONCATENATE(AG2054,AH2054),NIVELES!$B$676:$C$745,2,0),"")</f>
        <v>Centros Infantiles Del Buen Vivir Atencion Directa -Funcionamiento Operación Y Atencion De Unidades</v>
      </c>
      <c r="AJ2054" s="78" t="s">
        <v>517</v>
      </c>
      <c r="AK2054" s="79" t="str">
        <f>+IF(AJ2054&lt;&gt;"",VLOOKUP(AJ2054,NIVELES!$A$816:$B$892,2,0),"")</f>
        <v>NO APLICA</v>
      </c>
      <c r="AL2054" s="78" t="s">
        <v>555</v>
      </c>
      <c r="AM2054" s="78">
        <v>570102</v>
      </c>
      <c r="AN2054" s="79" t="str">
        <f>IF(AM2054&lt;&gt;"",+VLOOKUP(AM2054,NIVELES!$A$1652:$B$2466,2,0),"")</f>
        <v>Tasas Generales, Impuestos, Contribuciones, Permisos, Licencias y Patentes.</v>
      </c>
      <c r="AO2054" s="87">
        <v>0</v>
      </c>
      <c r="AP2054" s="88">
        <v>0</v>
      </c>
      <c r="AQ2054" s="88">
        <v>0</v>
      </c>
      <c r="AR2054" s="88">
        <v>0</v>
      </c>
      <c r="AS2054" s="88">
        <v>0</v>
      </c>
      <c r="AT2054" s="88">
        <v>0</v>
      </c>
      <c r="AU2054" s="88">
        <v>0</v>
      </c>
      <c r="AV2054" s="88">
        <v>0</v>
      </c>
      <c r="AW2054" s="88">
        <v>0</v>
      </c>
      <c r="AX2054" s="88">
        <v>0</v>
      </c>
      <c r="AY2054" s="88">
        <v>0</v>
      </c>
      <c r="AZ2054" s="88">
        <v>0</v>
      </c>
      <c r="BA2054" s="88">
        <v>0</v>
      </c>
      <c r="BB2054" s="89">
        <f t="shared" si="123"/>
        <v>0</v>
      </c>
      <c r="BC2054" s="90" t="str">
        <f t="shared" si="122"/>
        <v>OK</v>
      </c>
      <c r="BD2054" s="91" t="str">
        <f t="shared" si="124"/>
        <v xml:space="preserve">                  </v>
      </c>
      <c r="BE2054" s="92">
        <f t="shared" si="125"/>
        <v>0</v>
      </c>
    </row>
    <row r="2055" spans="1:57" s="74" customFormat="1" ht="50.1" customHeight="1" x14ac:dyDescent="0.2">
      <c r="A2055" s="78" t="s">
        <v>55</v>
      </c>
      <c r="B2055" s="78" t="s">
        <v>59</v>
      </c>
      <c r="C2055" s="78" t="s">
        <v>1035</v>
      </c>
      <c r="D2055" s="78" t="s">
        <v>605</v>
      </c>
      <c r="E2055" s="79" t="str">
        <f>+IF(C2055&lt;&gt;"",VLOOKUP(MID(C2055,18,5),NIVELES!$A$133:$B$213,2,0),"")</f>
        <v>SANTO_DOMINGO_DE_LOS_TSÁCHILAS</v>
      </c>
      <c r="F2055" s="80" t="s">
        <v>236</v>
      </c>
      <c r="G2055" s="81" t="str">
        <f>+IF(F2055&lt;&gt;"",VLOOKUP(F2055,NIVELES!$A$246:$C$464,3,0),"")</f>
        <v xml:space="preserve"> </v>
      </c>
      <c r="H2055" s="82" t="s">
        <v>1024</v>
      </c>
      <c r="I2055" s="78" t="s">
        <v>2201</v>
      </c>
      <c r="J2055" s="78" t="s">
        <v>2184</v>
      </c>
      <c r="K2055" s="78" t="s">
        <v>2185</v>
      </c>
      <c r="L2055" s="78" t="s">
        <v>1791</v>
      </c>
      <c r="M2055" s="78" t="s">
        <v>1791</v>
      </c>
      <c r="N2055" s="78" t="s">
        <v>1791</v>
      </c>
      <c r="O2055" s="78" t="s">
        <v>2167</v>
      </c>
      <c r="P2055" s="82">
        <v>0</v>
      </c>
      <c r="Q2055" s="78" t="s">
        <v>2204</v>
      </c>
      <c r="R2055" s="82"/>
      <c r="S2055" s="82"/>
      <c r="T2055" s="82"/>
      <c r="U2055" s="82"/>
      <c r="V2055" s="82"/>
      <c r="W2055" s="82"/>
      <c r="X2055" s="82"/>
      <c r="Y2055" s="82"/>
      <c r="Z2055" s="82"/>
      <c r="AA2055" s="82"/>
      <c r="AB2055" s="82"/>
      <c r="AC2055" s="82"/>
      <c r="AD2055" s="85" t="str">
        <f>IF(A2055&lt;&gt;"",IF(D2055="DIRECCIÓN_DE_TRANSFERENCIAS","280 0031",VLOOKUP(C2055,NIVELES!$A$14:$B$105,2,0)),"")</f>
        <v>280 4410</v>
      </c>
      <c r="AE2055" s="86" t="s">
        <v>322</v>
      </c>
      <c r="AF2055" s="86" t="s">
        <v>543</v>
      </c>
      <c r="AG2055" s="79" t="str">
        <f>+IF(AF2055&lt;&gt;"",VLOOKUP(AF2055,NIVELES!$A$666:$B$673,2,0),"")</f>
        <v>DESARROLLO_INFANTIL</v>
      </c>
      <c r="AH2055" s="78" t="s">
        <v>321</v>
      </c>
      <c r="AI2055" s="79" t="str">
        <f>IF(AH2055&lt;&gt;"",VLOOKUP(CONCATENATE(AG2055,AH2055),NIVELES!$B$676:$C$745,2,0),"")</f>
        <v>Centros Infantiles Del Buen Vivir Operados Por Terceros -Funcionamiento Operación Y Atencion De Unidades</v>
      </c>
      <c r="AJ2055" s="78" t="s">
        <v>517</v>
      </c>
      <c r="AK2055" s="79" t="str">
        <f>+IF(AJ2055&lt;&gt;"",VLOOKUP(AJ2055,NIVELES!$A$816:$B$892,2,0),"")</f>
        <v>NO APLICA</v>
      </c>
      <c r="AL2055" s="78" t="s">
        <v>553</v>
      </c>
      <c r="AM2055" s="78">
        <v>510105</v>
      </c>
      <c r="AN2055" s="79" t="str">
        <f>IF(AM2055&lt;&gt;"",+VLOOKUP(AM2055,NIVELES!$A$1652:$B$2466,2,0),"")</f>
        <v>Remuneraciones Unificadas</v>
      </c>
      <c r="AO2055" s="87">
        <v>0</v>
      </c>
      <c r="AP2055" s="88">
        <v>0</v>
      </c>
      <c r="AQ2055" s="88">
        <v>0</v>
      </c>
      <c r="AR2055" s="88">
        <v>0</v>
      </c>
      <c r="AS2055" s="88">
        <v>0</v>
      </c>
      <c r="AT2055" s="88">
        <v>0</v>
      </c>
      <c r="AU2055" s="88">
        <v>0</v>
      </c>
      <c r="AV2055" s="88">
        <v>0</v>
      </c>
      <c r="AW2055" s="88">
        <v>0</v>
      </c>
      <c r="AX2055" s="88">
        <v>0</v>
      </c>
      <c r="AY2055" s="88">
        <v>0</v>
      </c>
      <c r="AZ2055" s="88">
        <v>0</v>
      </c>
      <c r="BA2055" s="88">
        <v>0</v>
      </c>
      <c r="BB2055" s="89">
        <f t="shared" si="123"/>
        <v>0</v>
      </c>
      <c r="BC2055" s="90" t="str">
        <f t="shared" ref="BC2055:BC2118" si="126">IF(A2055&lt;&gt;"",IF(AO2055&lt;&gt;"",IF(AO2055=BB2055,"OK",AO2055-BB2055),IF(AND(AO2055="",BB2055=""),"",AO2055-BB2055))," ")</f>
        <v>OK</v>
      </c>
      <c r="BD2055" s="91" t="str">
        <f t="shared" si="124"/>
        <v xml:space="preserve">                  </v>
      </c>
      <c r="BE2055" s="92">
        <f t="shared" si="125"/>
        <v>0</v>
      </c>
    </row>
    <row r="2056" spans="1:57" s="74" customFormat="1" ht="50.1" customHeight="1" x14ac:dyDescent="0.2">
      <c r="A2056" s="78" t="s">
        <v>55</v>
      </c>
      <c r="B2056" s="78" t="s">
        <v>59</v>
      </c>
      <c r="C2056" s="78" t="s">
        <v>1035</v>
      </c>
      <c r="D2056" s="78" t="s">
        <v>605</v>
      </c>
      <c r="E2056" s="79" t="str">
        <f>+IF(C2056&lt;&gt;"",VLOOKUP(MID(C2056,18,5),NIVELES!$A$133:$B$213,2,0),"")</f>
        <v>SANTO_DOMINGO_DE_LOS_TSÁCHILAS</v>
      </c>
      <c r="F2056" s="80" t="s">
        <v>236</v>
      </c>
      <c r="G2056" s="81" t="str">
        <f>+IF(F2056&lt;&gt;"",VLOOKUP(F2056,NIVELES!$A$246:$C$464,3,0),"")</f>
        <v xml:space="preserve"> </v>
      </c>
      <c r="H2056" s="82" t="s">
        <v>1024</v>
      </c>
      <c r="I2056" s="78" t="s">
        <v>2201</v>
      </c>
      <c r="J2056" s="78" t="s">
        <v>2184</v>
      </c>
      <c r="K2056" s="78" t="s">
        <v>2185</v>
      </c>
      <c r="L2056" s="78" t="s">
        <v>1791</v>
      </c>
      <c r="M2056" s="78" t="s">
        <v>1791</v>
      </c>
      <c r="N2056" s="78" t="s">
        <v>1791</v>
      </c>
      <c r="O2056" s="78" t="s">
        <v>2167</v>
      </c>
      <c r="P2056" s="82">
        <v>0</v>
      </c>
      <c r="Q2056" s="78" t="s">
        <v>2204</v>
      </c>
      <c r="R2056" s="82"/>
      <c r="S2056" s="82"/>
      <c r="T2056" s="82"/>
      <c r="U2056" s="82"/>
      <c r="V2056" s="82"/>
      <c r="W2056" s="82"/>
      <c r="X2056" s="82"/>
      <c r="Y2056" s="82"/>
      <c r="Z2056" s="82"/>
      <c r="AA2056" s="82"/>
      <c r="AB2056" s="82"/>
      <c r="AC2056" s="82"/>
      <c r="AD2056" s="85" t="str">
        <f>IF(A2056&lt;&gt;"",IF(D2056="DIRECCIÓN_DE_TRANSFERENCIAS","280 0031",VLOOKUP(C2056,NIVELES!$A$14:$B$105,2,0)),"")</f>
        <v>280 4410</v>
      </c>
      <c r="AE2056" s="86" t="s">
        <v>322</v>
      </c>
      <c r="AF2056" s="86" t="s">
        <v>543</v>
      </c>
      <c r="AG2056" s="79" t="str">
        <f>+IF(AF2056&lt;&gt;"",VLOOKUP(AF2056,NIVELES!$A$666:$B$673,2,0),"")</f>
        <v>DESARROLLO_INFANTIL</v>
      </c>
      <c r="AH2056" s="78" t="s">
        <v>321</v>
      </c>
      <c r="AI2056" s="79" t="str">
        <f>IF(AH2056&lt;&gt;"",VLOOKUP(CONCATENATE(AG2056,AH2056),NIVELES!$B$676:$C$745,2,0),"")</f>
        <v>Centros Infantiles Del Buen Vivir Operados Por Terceros -Funcionamiento Operación Y Atencion De Unidades</v>
      </c>
      <c r="AJ2056" s="78" t="s">
        <v>517</v>
      </c>
      <c r="AK2056" s="79" t="str">
        <f>+IF(AJ2056&lt;&gt;"",VLOOKUP(AJ2056,NIVELES!$A$816:$B$892,2,0),"")</f>
        <v>NO APLICA</v>
      </c>
      <c r="AL2056" s="78" t="s">
        <v>553</v>
      </c>
      <c r="AM2056" s="78">
        <v>510203</v>
      </c>
      <c r="AN2056" s="79" t="str">
        <f>IF(AM2056&lt;&gt;"",+VLOOKUP(AM2056,NIVELES!$A$1652:$B$2466,2,0),"")</f>
        <v>Decimotercer Sueldo</v>
      </c>
      <c r="AO2056" s="87">
        <v>0</v>
      </c>
      <c r="AP2056" s="88">
        <v>0</v>
      </c>
      <c r="AQ2056" s="88">
        <v>0</v>
      </c>
      <c r="AR2056" s="88">
        <v>0</v>
      </c>
      <c r="AS2056" s="88">
        <v>0</v>
      </c>
      <c r="AT2056" s="88">
        <v>0</v>
      </c>
      <c r="AU2056" s="88">
        <v>0</v>
      </c>
      <c r="AV2056" s="88">
        <v>0</v>
      </c>
      <c r="AW2056" s="88">
        <v>0</v>
      </c>
      <c r="AX2056" s="88">
        <v>0</v>
      </c>
      <c r="AY2056" s="88">
        <v>0</v>
      </c>
      <c r="AZ2056" s="88">
        <v>0</v>
      </c>
      <c r="BA2056" s="88">
        <v>0</v>
      </c>
      <c r="BB2056" s="89">
        <f t="shared" ref="BB2056:BB2119" si="127">SUBTOTAL(9,AP2056:BA2056)</f>
        <v>0</v>
      </c>
      <c r="BC2056" s="90" t="str">
        <f t="shared" si="126"/>
        <v>OK</v>
      </c>
      <c r="BD2056" s="91" t="str">
        <f t="shared" ref="BD2056:BD2119" si="128">IF(A2056&lt;&gt;"",IF(A2056="","Escoger Nivel 0",)&amp;" "&amp;(IF(B2056="","Escoger Nivel  1",)&amp;" "&amp;(IF(C2056="","Escoger Nivel 2",)&amp;" "&amp;(IF(D2056="","Escoger Nivel 3",)&amp;" "&amp;(IF(F2056="","Escoger Cantón",)&amp;" "&amp;(IF(I2056="","Escoger Obj. Estratégico Institucional N1",)&amp;" "&amp;(IF(J2056="","Escoger Obj. Especifico N2",)&amp;" "&amp;(IF(K2056="","Escoger Obj. Operativo N4",)&amp;" "&amp;(IF(L2056=""," Llenar Modalidad de Servicio ",)&amp;""&amp;(IF(M2056=""," Llenar Meta de Cobertura ",)&amp;" "&amp;(IF(N2056="","Llenar Indicador",)&amp;" "&amp;(IF(O2056="","Llenar Actividad PAPP",)&amp;" "&amp;(IF(P2056="","Llenar Metas",)&amp;" "&amp;(IF(Q2056="","Llenar Indicador",)&amp;" "&amp;(IF(AF2056="","Escoger Nro. programa",)&amp;" "&amp;(IF(AH2056="","Escoger Nro. Actividad e-Sigef",)&amp;" "&amp;(IF(AK2056="","Escoger direccionamiento de gasto",)&amp;" "&amp;(IF(AL2056="","Escoger Grupo de Gasto",)&amp;" "&amp;(IF(AM2056="","Escoger Item Presupuestario",)&amp;" "&amp;(IF(AO2056="","Llenar valor de actividad",))))))))))))))))))))," ")</f>
        <v xml:space="preserve">                  </v>
      </c>
      <c r="BE2056" s="92">
        <f t="shared" si="125"/>
        <v>0</v>
      </c>
    </row>
    <row r="2057" spans="1:57" s="74" customFormat="1" ht="50.1" customHeight="1" x14ac:dyDescent="0.2">
      <c r="A2057" s="78" t="s">
        <v>55</v>
      </c>
      <c r="B2057" s="78" t="s">
        <v>59</v>
      </c>
      <c r="C2057" s="78" t="s">
        <v>1035</v>
      </c>
      <c r="D2057" s="78" t="s">
        <v>605</v>
      </c>
      <c r="E2057" s="79" t="str">
        <f>+IF(C2057&lt;&gt;"",VLOOKUP(MID(C2057,18,5),NIVELES!$A$133:$B$213,2,0),"")</f>
        <v>SANTO_DOMINGO_DE_LOS_TSÁCHILAS</v>
      </c>
      <c r="F2057" s="80" t="s">
        <v>236</v>
      </c>
      <c r="G2057" s="81" t="str">
        <f>+IF(F2057&lt;&gt;"",VLOOKUP(F2057,NIVELES!$A$246:$C$464,3,0),"")</f>
        <v xml:space="preserve"> </v>
      </c>
      <c r="H2057" s="82" t="s">
        <v>1024</v>
      </c>
      <c r="I2057" s="78" t="s">
        <v>2201</v>
      </c>
      <c r="J2057" s="78" t="s">
        <v>2184</v>
      </c>
      <c r="K2057" s="78" t="s">
        <v>2185</v>
      </c>
      <c r="L2057" s="78" t="s">
        <v>1791</v>
      </c>
      <c r="M2057" s="78" t="s">
        <v>1791</v>
      </c>
      <c r="N2057" s="78" t="s">
        <v>1791</v>
      </c>
      <c r="O2057" s="78" t="s">
        <v>2167</v>
      </c>
      <c r="P2057" s="82">
        <v>0</v>
      </c>
      <c r="Q2057" s="78" t="s">
        <v>2204</v>
      </c>
      <c r="R2057" s="82"/>
      <c r="S2057" s="82"/>
      <c r="T2057" s="82"/>
      <c r="U2057" s="82"/>
      <c r="V2057" s="82"/>
      <c r="W2057" s="82"/>
      <c r="X2057" s="82"/>
      <c r="Y2057" s="82"/>
      <c r="Z2057" s="82"/>
      <c r="AA2057" s="82"/>
      <c r="AB2057" s="82"/>
      <c r="AC2057" s="82"/>
      <c r="AD2057" s="85" t="str">
        <f>IF(A2057&lt;&gt;"",IF(D2057="DIRECCIÓN_DE_TRANSFERENCIAS","280 0031",VLOOKUP(C2057,NIVELES!$A$14:$B$105,2,0)),"")</f>
        <v>280 4410</v>
      </c>
      <c r="AE2057" s="86" t="s">
        <v>322</v>
      </c>
      <c r="AF2057" s="86" t="s">
        <v>543</v>
      </c>
      <c r="AG2057" s="79" t="str">
        <f>+IF(AF2057&lt;&gt;"",VLOOKUP(AF2057,NIVELES!$A$666:$B$673,2,0),"")</f>
        <v>DESARROLLO_INFANTIL</v>
      </c>
      <c r="AH2057" s="78" t="s">
        <v>321</v>
      </c>
      <c r="AI2057" s="79" t="str">
        <f>IF(AH2057&lt;&gt;"",VLOOKUP(CONCATENATE(AG2057,AH2057),NIVELES!$B$676:$C$745,2,0),"")</f>
        <v>Centros Infantiles Del Buen Vivir Operados Por Terceros -Funcionamiento Operación Y Atencion De Unidades</v>
      </c>
      <c r="AJ2057" s="78" t="s">
        <v>517</v>
      </c>
      <c r="AK2057" s="79" t="str">
        <f>+IF(AJ2057&lt;&gt;"",VLOOKUP(AJ2057,NIVELES!$A$816:$B$892,2,0),"")</f>
        <v>NO APLICA</v>
      </c>
      <c r="AL2057" s="78" t="s">
        <v>553</v>
      </c>
      <c r="AM2057" s="78">
        <v>510204</v>
      </c>
      <c r="AN2057" s="79" t="str">
        <f>IF(AM2057&lt;&gt;"",+VLOOKUP(AM2057,NIVELES!$A$1652:$B$2466,2,0),"")</f>
        <v>Decimocuarto Sueldo</v>
      </c>
      <c r="AO2057" s="87">
        <v>0</v>
      </c>
      <c r="AP2057" s="88">
        <v>0</v>
      </c>
      <c r="AQ2057" s="88">
        <v>0</v>
      </c>
      <c r="AR2057" s="88">
        <v>0</v>
      </c>
      <c r="AS2057" s="88">
        <v>0</v>
      </c>
      <c r="AT2057" s="88">
        <v>0</v>
      </c>
      <c r="AU2057" s="88">
        <v>0</v>
      </c>
      <c r="AV2057" s="88">
        <v>0</v>
      </c>
      <c r="AW2057" s="88">
        <v>0</v>
      </c>
      <c r="AX2057" s="88">
        <v>0</v>
      </c>
      <c r="AY2057" s="88">
        <v>0</v>
      </c>
      <c r="AZ2057" s="88">
        <v>0</v>
      </c>
      <c r="BA2057" s="88">
        <v>0</v>
      </c>
      <c r="BB2057" s="89">
        <f t="shared" si="127"/>
        <v>0</v>
      </c>
      <c r="BC2057" s="90" t="str">
        <f t="shared" si="126"/>
        <v>OK</v>
      </c>
      <c r="BD2057" s="91" t="str">
        <f t="shared" si="128"/>
        <v xml:space="preserve">                  </v>
      </c>
      <c r="BE2057" s="92">
        <f t="shared" ref="BE2057:BE2120" si="129">SUBTOTAL(9,R2057:AC2057)</f>
        <v>0</v>
      </c>
    </row>
    <row r="2058" spans="1:57" s="74" customFormat="1" ht="50.1" customHeight="1" x14ac:dyDescent="0.2">
      <c r="A2058" s="78" t="s">
        <v>55</v>
      </c>
      <c r="B2058" s="78" t="s">
        <v>59</v>
      </c>
      <c r="C2058" s="78" t="s">
        <v>1035</v>
      </c>
      <c r="D2058" s="78" t="s">
        <v>605</v>
      </c>
      <c r="E2058" s="79" t="str">
        <f>+IF(C2058&lt;&gt;"",VLOOKUP(MID(C2058,18,5),NIVELES!$A$133:$B$213,2,0),"")</f>
        <v>SANTO_DOMINGO_DE_LOS_TSÁCHILAS</v>
      </c>
      <c r="F2058" s="80" t="s">
        <v>236</v>
      </c>
      <c r="G2058" s="81" t="str">
        <f>+IF(F2058&lt;&gt;"",VLOOKUP(F2058,NIVELES!$A$246:$C$464,3,0),"")</f>
        <v xml:space="preserve"> </v>
      </c>
      <c r="H2058" s="82" t="s">
        <v>1024</v>
      </c>
      <c r="I2058" s="78" t="s">
        <v>2201</v>
      </c>
      <c r="J2058" s="78" t="s">
        <v>2184</v>
      </c>
      <c r="K2058" s="78" t="s">
        <v>2185</v>
      </c>
      <c r="L2058" s="78" t="s">
        <v>1791</v>
      </c>
      <c r="M2058" s="78" t="s">
        <v>1791</v>
      </c>
      <c r="N2058" s="78" t="s">
        <v>1791</v>
      </c>
      <c r="O2058" s="78" t="s">
        <v>2167</v>
      </c>
      <c r="P2058" s="82">
        <v>0</v>
      </c>
      <c r="Q2058" s="78" t="s">
        <v>2204</v>
      </c>
      <c r="R2058" s="82"/>
      <c r="S2058" s="82"/>
      <c r="T2058" s="82"/>
      <c r="U2058" s="82"/>
      <c r="V2058" s="82"/>
      <c r="W2058" s="82"/>
      <c r="X2058" s="82"/>
      <c r="Y2058" s="82"/>
      <c r="Z2058" s="82"/>
      <c r="AA2058" s="82"/>
      <c r="AB2058" s="82"/>
      <c r="AC2058" s="82"/>
      <c r="AD2058" s="85" t="str">
        <f>IF(A2058&lt;&gt;"",IF(D2058="DIRECCIÓN_DE_TRANSFERENCIAS","280 0031",VLOOKUP(C2058,NIVELES!$A$14:$B$105,2,0)),"")</f>
        <v>280 4410</v>
      </c>
      <c r="AE2058" s="86" t="s">
        <v>322</v>
      </c>
      <c r="AF2058" s="86" t="s">
        <v>543</v>
      </c>
      <c r="AG2058" s="79" t="str">
        <f>+IF(AF2058&lt;&gt;"",VLOOKUP(AF2058,NIVELES!$A$666:$B$673,2,0),"")</f>
        <v>DESARROLLO_INFANTIL</v>
      </c>
      <c r="AH2058" s="78" t="s">
        <v>321</v>
      </c>
      <c r="AI2058" s="79" t="str">
        <f>IF(AH2058&lt;&gt;"",VLOOKUP(CONCATENATE(AG2058,AH2058),NIVELES!$B$676:$C$745,2,0),"")</f>
        <v>Centros Infantiles Del Buen Vivir Operados Por Terceros -Funcionamiento Operación Y Atencion De Unidades</v>
      </c>
      <c r="AJ2058" s="78" t="s">
        <v>517</v>
      </c>
      <c r="AK2058" s="79" t="str">
        <f>+IF(AJ2058&lt;&gt;"",VLOOKUP(AJ2058,NIVELES!$A$816:$B$892,2,0),"")</f>
        <v>NO APLICA</v>
      </c>
      <c r="AL2058" s="78" t="s">
        <v>553</v>
      </c>
      <c r="AM2058" s="78">
        <v>510601</v>
      </c>
      <c r="AN2058" s="79" t="str">
        <f>IF(AM2058&lt;&gt;"",+VLOOKUP(AM2058,NIVELES!$A$1652:$B$2466,2,0),"")</f>
        <v>Aporte Patronal</v>
      </c>
      <c r="AO2058" s="87">
        <v>0</v>
      </c>
      <c r="AP2058" s="88">
        <v>0</v>
      </c>
      <c r="AQ2058" s="88">
        <v>0</v>
      </c>
      <c r="AR2058" s="88">
        <v>0</v>
      </c>
      <c r="AS2058" s="88">
        <v>0</v>
      </c>
      <c r="AT2058" s="88">
        <v>0</v>
      </c>
      <c r="AU2058" s="88">
        <v>0</v>
      </c>
      <c r="AV2058" s="88">
        <v>0</v>
      </c>
      <c r="AW2058" s="88">
        <v>0</v>
      </c>
      <c r="AX2058" s="88">
        <v>0</v>
      </c>
      <c r="AY2058" s="88">
        <v>0</v>
      </c>
      <c r="AZ2058" s="88">
        <v>0</v>
      </c>
      <c r="BA2058" s="88">
        <v>0</v>
      </c>
      <c r="BB2058" s="89">
        <f t="shared" si="127"/>
        <v>0</v>
      </c>
      <c r="BC2058" s="90" t="str">
        <f t="shared" si="126"/>
        <v>OK</v>
      </c>
      <c r="BD2058" s="91" t="str">
        <f t="shared" si="128"/>
        <v xml:space="preserve">                  </v>
      </c>
      <c r="BE2058" s="92">
        <f t="shared" si="129"/>
        <v>0</v>
      </c>
    </row>
    <row r="2059" spans="1:57" s="74" customFormat="1" ht="50.1" customHeight="1" x14ac:dyDescent="0.2">
      <c r="A2059" s="78" t="s">
        <v>55</v>
      </c>
      <c r="B2059" s="78" t="s">
        <v>59</v>
      </c>
      <c r="C2059" s="78" t="s">
        <v>1035</v>
      </c>
      <c r="D2059" s="78" t="s">
        <v>605</v>
      </c>
      <c r="E2059" s="79" t="str">
        <f>+IF(C2059&lt;&gt;"",VLOOKUP(MID(C2059,18,5),NIVELES!$A$133:$B$213,2,0),"")</f>
        <v>SANTO_DOMINGO_DE_LOS_TSÁCHILAS</v>
      </c>
      <c r="F2059" s="80" t="s">
        <v>236</v>
      </c>
      <c r="G2059" s="81" t="str">
        <f>+IF(F2059&lt;&gt;"",VLOOKUP(F2059,NIVELES!$A$246:$C$464,3,0),"")</f>
        <v xml:space="preserve"> </v>
      </c>
      <c r="H2059" s="82" t="s">
        <v>1024</v>
      </c>
      <c r="I2059" s="78" t="s">
        <v>2201</v>
      </c>
      <c r="J2059" s="78" t="s">
        <v>2184</v>
      </c>
      <c r="K2059" s="78" t="s">
        <v>2185</v>
      </c>
      <c r="L2059" s="78" t="s">
        <v>1791</v>
      </c>
      <c r="M2059" s="78" t="s">
        <v>1791</v>
      </c>
      <c r="N2059" s="78" t="s">
        <v>1791</v>
      </c>
      <c r="O2059" s="78" t="s">
        <v>2167</v>
      </c>
      <c r="P2059" s="82">
        <v>0</v>
      </c>
      <c r="Q2059" s="78" t="s">
        <v>2204</v>
      </c>
      <c r="R2059" s="82"/>
      <c r="S2059" s="82"/>
      <c r="T2059" s="82"/>
      <c r="U2059" s="82"/>
      <c r="V2059" s="82"/>
      <c r="W2059" s="82"/>
      <c r="X2059" s="82"/>
      <c r="Y2059" s="82"/>
      <c r="Z2059" s="82"/>
      <c r="AA2059" s="82"/>
      <c r="AB2059" s="82"/>
      <c r="AC2059" s="82"/>
      <c r="AD2059" s="85" t="str">
        <f>IF(A2059&lt;&gt;"",IF(D2059="DIRECCIÓN_DE_TRANSFERENCIAS","280 0031",VLOOKUP(C2059,NIVELES!$A$14:$B$105,2,0)),"")</f>
        <v>280 4410</v>
      </c>
      <c r="AE2059" s="86" t="s">
        <v>322</v>
      </c>
      <c r="AF2059" s="86" t="s">
        <v>543</v>
      </c>
      <c r="AG2059" s="79" t="str">
        <f>+IF(AF2059&lt;&gt;"",VLOOKUP(AF2059,NIVELES!$A$666:$B$673,2,0),"")</f>
        <v>DESARROLLO_INFANTIL</v>
      </c>
      <c r="AH2059" s="78" t="s">
        <v>321</v>
      </c>
      <c r="AI2059" s="79" t="str">
        <f>IF(AH2059&lt;&gt;"",VLOOKUP(CONCATENATE(AG2059,AH2059),NIVELES!$B$676:$C$745,2,0),"")</f>
        <v>Centros Infantiles Del Buen Vivir Operados Por Terceros -Funcionamiento Operación Y Atencion De Unidades</v>
      </c>
      <c r="AJ2059" s="78" t="s">
        <v>517</v>
      </c>
      <c r="AK2059" s="79" t="str">
        <f>+IF(AJ2059&lt;&gt;"",VLOOKUP(AJ2059,NIVELES!$A$816:$B$892,2,0),"")</f>
        <v>NO APLICA</v>
      </c>
      <c r="AL2059" s="78" t="s">
        <v>553</v>
      </c>
      <c r="AM2059" s="78">
        <v>510602</v>
      </c>
      <c r="AN2059" s="79" t="str">
        <f>IF(AM2059&lt;&gt;"",+VLOOKUP(AM2059,NIVELES!$A$1652:$B$2466,2,0),"")</f>
        <v>Fondo de Reserva</v>
      </c>
      <c r="AO2059" s="87">
        <v>0</v>
      </c>
      <c r="AP2059" s="88">
        <v>0</v>
      </c>
      <c r="AQ2059" s="88">
        <v>0</v>
      </c>
      <c r="AR2059" s="88">
        <v>0</v>
      </c>
      <c r="AS2059" s="88">
        <v>0</v>
      </c>
      <c r="AT2059" s="88">
        <v>0</v>
      </c>
      <c r="AU2059" s="88">
        <v>0</v>
      </c>
      <c r="AV2059" s="88">
        <v>0</v>
      </c>
      <c r="AW2059" s="88">
        <v>0</v>
      </c>
      <c r="AX2059" s="88">
        <v>0</v>
      </c>
      <c r="AY2059" s="88">
        <v>0</v>
      </c>
      <c r="AZ2059" s="88">
        <v>0</v>
      </c>
      <c r="BA2059" s="88">
        <v>0</v>
      </c>
      <c r="BB2059" s="89">
        <f t="shared" si="127"/>
        <v>0</v>
      </c>
      <c r="BC2059" s="90" t="str">
        <f t="shared" si="126"/>
        <v>OK</v>
      </c>
      <c r="BD2059" s="91" t="str">
        <f t="shared" si="128"/>
        <v xml:space="preserve">                  </v>
      </c>
      <c r="BE2059" s="92">
        <f t="shared" si="129"/>
        <v>0</v>
      </c>
    </row>
    <row r="2060" spans="1:57" s="74" customFormat="1" ht="50.1" customHeight="1" x14ac:dyDescent="0.2">
      <c r="A2060" s="78" t="s">
        <v>55</v>
      </c>
      <c r="B2060" s="78" t="s">
        <v>59</v>
      </c>
      <c r="C2060" s="78" t="s">
        <v>1035</v>
      </c>
      <c r="D2060" s="78" t="s">
        <v>605</v>
      </c>
      <c r="E2060" s="79" t="str">
        <f>+IF(C2060&lt;&gt;"",VLOOKUP(MID(C2060,18,5),NIVELES!$A$133:$B$213,2,0),"")</f>
        <v>SANTO_DOMINGO_DE_LOS_TSÁCHILAS</v>
      </c>
      <c r="F2060" s="80" t="s">
        <v>236</v>
      </c>
      <c r="G2060" s="81" t="str">
        <f>+IF(F2060&lt;&gt;"",VLOOKUP(F2060,NIVELES!$A$246:$C$464,3,0),"")</f>
        <v xml:space="preserve"> </v>
      </c>
      <c r="H2060" s="82" t="s">
        <v>1024</v>
      </c>
      <c r="I2060" s="78" t="s">
        <v>2201</v>
      </c>
      <c r="J2060" s="78" t="s">
        <v>2184</v>
      </c>
      <c r="K2060" s="78" t="s">
        <v>2185</v>
      </c>
      <c r="L2060" s="78" t="s">
        <v>2318</v>
      </c>
      <c r="M2060" s="78">
        <v>1202</v>
      </c>
      <c r="N2060" s="78" t="s">
        <v>2699</v>
      </c>
      <c r="O2060" s="78" t="s">
        <v>2700</v>
      </c>
      <c r="P2060" s="82">
        <v>1</v>
      </c>
      <c r="Q2060" s="78" t="s">
        <v>2846</v>
      </c>
      <c r="R2060" s="82"/>
      <c r="S2060" s="82"/>
      <c r="T2060" s="82">
        <v>1</v>
      </c>
      <c r="U2060" s="82"/>
      <c r="V2060" s="82"/>
      <c r="W2060" s="82"/>
      <c r="X2060" s="82"/>
      <c r="Y2060" s="82"/>
      <c r="Z2060" s="82"/>
      <c r="AA2060" s="82"/>
      <c r="AB2060" s="82"/>
      <c r="AC2060" s="82"/>
      <c r="AD2060" s="85" t="str">
        <f>IF(A2060&lt;&gt;"",IF(D2060="DIRECCIÓN_DE_TRANSFERENCIAS","280 0031",VLOOKUP(C2060,NIVELES!$A$14:$B$105,2,0)),"")</f>
        <v>280 4410</v>
      </c>
      <c r="AE2060" s="86" t="s">
        <v>322</v>
      </c>
      <c r="AF2060" s="86" t="s">
        <v>543</v>
      </c>
      <c r="AG2060" s="79" t="str">
        <f>+IF(AF2060&lt;&gt;"",VLOOKUP(AF2060,NIVELES!$A$666:$B$673,2,0),"")</f>
        <v>DESARROLLO_INFANTIL</v>
      </c>
      <c r="AH2060" s="78" t="s">
        <v>321</v>
      </c>
      <c r="AI2060" s="79" t="str">
        <f>IF(AH2060&lt;&gt;"",VLOOKUP(CONCATENATE(AG2060,AH2060),NIVELES!$B$676:$C$745,2,0),"")</f>
        <v>Centros Infantiles Del Buen Vivir Operados Por Terceros -Funcionamiento Operación Y Atencion De Unidades</v>
      </c>
      <c r="AJ2060" s="78" t="s">
        <v>517</v>
      </c>
      <c r="AK2060" s="79" t="str">
        <f>+IF(AJ2060&lt;&gt;"",VLOOKUP(AJ2060,NIVELES!$A$816:$B$892,2,0),"")</f>
        <v>NO APLICA</v>
      </c>
      <c r="AL2060" s="78" t="s">
        <v>554</v>
      </c>
      <c r="AM2060" s="78">
        <v>530802</v>
      </c>
      <c r="AN2060" s="79" t="str">
        <f>IF(AM2060&lt;&gt;"",+VLOOKUP(AM2060,NIVELES!$A$1652:$B$2466,2,0),"")</f>
        <v>Vestuario, Lencería, Prendas de Protección; y, Accesorios para Uniformes Militares y Policiales; y, Carpas</v>
      </c>
      <c r="AO2060" s="87">
        <v>220.8</v>
      </c>
      <c r="AP2060" s="88">
        <v>0</v>
      </c>
      <c r="AQ2060" s="88">
        <v>0</v>
      </c>
      <c r="AR2060" s="88">
        <v>220.8</v>
      </c>
      <c r="AS2060" s="88">
        <v>0</v>
      </c>
      <c r="AT2060" s="88">
        <v>0</v>
      </c>
      <c r="AU2060" s="88">
        <v>0</v>
      </c>
      <c r="AV2060" s="88">
        <v>0</v>
      </c>
      <c r="AW2060" s="88">
        <v>0</v>
      </c>
      <c r="AX2060" s="88">
        <v>0</v>
      </c>
      <c r="AY2060" s="88">
        <v>0</v>
      </c>
      <c r="AZ2060" s="88">
        <v>0</v>
      </c>
      <c r="BA2060" s="88">
        <v>0</v>
      </c>
      <c r="BB2060" s="89">
        <f t="shared" si="127"/>
        <v>220.8</v>
      </c>
      <c r="BC2060" s="90" t="str">
        <f t="shared" si="126"/>
        <v>OK</v>
      </c>
      <c r="BD2060" s="91" t="str">
        <f t="shared" si="128"/>
        <v xml:space="preserve">                  </v>
      </c>
      <c r="BE2060" s="92">
        <f t="shared" si="129"/>
        <v>1</v>
      </c>
    </row>
    <row r="2061" spans="1:57" s="74" customFormat="1" ht="50.1" customHeight="1" x14ac:dyDescent="0.2">
      <c r="A2061" s="78" t="s">
        <v>55</v>
      </c>
      <c r="B2061" s="78" t="s">
        <v>59</v>
      </c>
      <c r="C2061" s="78" t="s">
        <v>1035</v>
      </c>
      <c r="D2061" s="78" t="s">
        <v>605</v>
      </c>
      <c r="E2061" s="79" t="str">
        <f>+IF(C2061&lt;&gt;"",VLOOKUP(MID(C2061,18,5),NIVELES!$A$133:$B$213,2,0),"")</f>
        <v>SANTO_DOMINGO_DE_LOS_TSÁCHILAS</v>
      </c>
      <c r="F2061" s="80" t="s">
        <v>236</v>
      </c>
      <c r="G2061" s="81" t="str">
        <f>+IF(F2061&lt;&gt;"",VLOOKUP(F2061,NIVELES!$A$246:$C$464,3,0),"")</f>
        <v xml:space="preserve"> </v>
      </c>
      <c r="H2061" s="82" t="s">
        <v>1024</v>
      </c>
      <c r="I2061" s="78" t="s">
        <v>2201</v>
      </c>
      <c r="J2061" s="78" t="s">
        <v>2184</v>
      </c>
      <c r="K2061" s="78" t="s">
        <v>2185</v>
      </c>
      <c r="L2061" s="78" t="s">
        <v>2880</v>
      </c>
      <c r="M2061" s="78">
        <v>3285</v>
      </c>
      <c r="N2061" s="78" t="s">
        <v>2881</v>
      </c>
      <c r="O2061" s="78" t="s">
        <v>2167</v>
      </c>
      <c r="P2061" s="82">
        <v>12</v>
      </c>
      <c r="Q2061" s="78" t="s">
        <v>2204</v>
      </c>
      <c r="R2061" s="82">
        <v>1</v>
      </c>
      <c r="S2061" s="82">
        <v>1</v>
      </c>
      <c r="T2061" s="82">
        <v>1</v>
      </c>
      <c r="U2061" s="82">
        <v>1</v>
      </c>
      <c r="V2061" s="82">
        <v>1</v>
      </c>
      <c r="W2061" s="82">
        <v>1</v>
      </c>
      <c r="X2061" s="82">
        <v>1</v>
      </c>
      <c r="Y2061" s="82">
        <v>1</v>
      </c>
      <c r="Z2061" s="82">
        <v>1</v>
      </c>
      <c r="AA2061" s="82">
        <v>1</v>
      </c>
      <c r="AB2061" s="82">
        <v>1</v>
      </c>
      <c r="AC2061" s="82">
        <v>1</v>
      </c>
      <c r="AD2061" s="85" t="str">
        <f>IF(A2061&lt;&gt;"",IF(D2061="DIRECCIÓN_DE_TRANSFERENCIAS","280 0031",VLOOKUP(C2061,NIVELES!$A$14:$B$105,2,0)),"")</f>
        <v>280 4410</v>
      </c>
      <c r="AE2061" s="86" t="s">
        <v>322</v>
      </c>
      <c r="AF2061" s="86" t="s">
        <v>543</v>
      </c>
      <c r="AG2061" s="79" t="str">
        <f>+IF(AF2061&lt;&gt;"",VLOOKUP(AF2061,NIVELES!$A$666:$B$673,2,0),"")</f>
        <v>DESARROLLO_INFANTIL</v>
      </c>
      <c r="AH2061" s="78" t="s">
        <v>452</v>
      </c>
      <c r="AI2061" s="79" t="str">
        <f>IF(AH2061&lt;&gt;"",VLOOKUP(CONCATENATE(AG2061,AH2061),NIVELES!$B$676:$C$745,2,0),"")</f>
        <v>Creciendo Con Nuestros Hijos De Atención Directa Funcionamiento, Operación Y Atención Domiciliar</v>
      </c>
      <c r="AJ2061" s="78" t="s">
        <v>517</v>
      </c>
      <c r="AK2061" s="79" t="str">
        <f>+IF(AJ2061&lt;&gt;"",VLOOKUP(AJ2061,NIVELES!$A$816:$B$892,2,0),"")</f>
        <v>NO APLICA</v>
      </c>
      <c r="AL2061" s="78" t="s">
        <v>553</v>
      </c>
      <c r="AM2061" s="78">
        <v>510105</v>
      </c>
      <c r="AN2061" s="79" t="str">
        <f>IF(AM2061&lt;&gt;"",+VLOOKUP(AM2061,NIVELES!$A$1652:$B$2466,2,0),"")</f>
        <v>Remuneraciones Unificadas</v>
      </c>
      <c r="AO2061" s="87">
        <v>526500</v>
      </c>
      <c r="AP2061" s="88">
        <v>43875</v>
      </c>
      <c r="AQ2061" s="88">
        <v>43875</v>
      </c>
      <c r="AR2061" s="88">
        <v>43875</v>
      </c>
      <c r="AS2061" s="88">
        <v>43875</v>
      </c>
      <c r="AT2061" s="88">
        <v>43875</v>
      </c>
      <c r="AU2061" s="88">
        <v>43875</v>
      </c>
      <c r="AV2061" s="88">
        <v>43875</v>
      </c>
      <c r="AW2061" s="88">
        <v>43875</v>
      </c>
      <c r="AX2061" s="88">
        <v>43875</v>
      </c>
      <c r="AY2061" s="88">
        <v>43875</v>
      </c>
      <c r="AZ2061" s="88">
        <v>43875</v>
      </c>
      <c r="BA2061" s="88">
        <v>43875</v>
      </c>
      <c r="BB2061" s="89">
        <f t="shared" si="127"/>
        <v>526500</v>
      </c>
      <c r="BC2061" s="90" t="str">
        <f t="shared" si="126"/>
        <v>OK</v>
      </c>
      <c r="BD2061" s="91" t="str">
        <f t="shared" si="128"/>
        <v xml:space="preserve">                  </v>
      </c>
      <c r="BE2061" s="92">
        <f t="shared" si="129"/>
        <v>12</v>
      </c>
    </row>
    <row r="2062" spans="1:57" s="74" customFormat="1" ht="50.1" customHeight="1" x14ac:dyDescent="0.2">
      <c r="A2062" s="78" t="s">
        <v>55</v>
      </c>
      <c r="B2062" s="78" t="s">
        <v>59</v>
      </c>
      <c r="C2062" s="78" t="s">
        <v>1035</v>
      </c>
      <c r="D2062" s="78" t="s">
        <v>605</v>
      </c>
      <c r="E2062" s="79" t="str">
        <f>+IF(C2062&lt;&gt;"",VLOOKUP(MID(C2062,18,5),NIVELES!$A$133:$B$213,2,0),"")</f>
        <v>SANTO_DOMINGO_DE_LOS_TSÁCHILAS</v>
      </c>
      <c r="F2062" s="80" t="s">
        <v>236</v>
      </c>
      <c r="G2062" s="81" t="str">
        <f>+IF(F2062&lt;&gt;"",VLOOKUP(F2062,NIVELES!$A$246:$C$464,3,0),"")</f>
        <v xml:space="preserve"> </v>
      </c>
      <c r="H2062" s="82" t="s">
        <v>1024</v>
      </c>
      <c r="I2062" s="78" t="s">
        <v>2201</v>
      </c>
      <c r="J2062" s="78" t="s">
        <v>2184</v>
      </c>
      <c r="K2062" s="78" t="s">
        <v>2185</v>
      </c>
      <c r="L2062" s="78" t="s">
        <v>2880</v>
      </c>
      <c r="M2062" s="78">
        <v>3285</v>
      </c>
      <c r="N2062" s="78" t="s">
        <v>2881</v>
      </c>
      <c r="O2062" s="78" t="s">
        <v>2167</v>
      </c>
      <c r="P2062" s="82">
        <v>1</v>
      </c>
      <c r="Q2062" s="78" t="s">
        <v>2204</v>
      </c>
      <c r="R2062" s="82"/>
      <c r="S2062" s="82"/>
      <c r="T2062" s="82"/>
      <c r="U2062" s="82"/>
      <c r="V2062" s="82"/>
      <c r="W2062" s="82"/>
      <c r="X2062" s="82"/>
      <c r="Y2062" s="82"/>
      <c r="Z2062" s="82"/>
      <c r="AA2062" s="82"/>
      <c r="AB2062" s="82"/>
      <c r="AC2062" s="82">
        <v>1</v>
      </c>
      <c r="AD2062" s="85" t="str">
        <f>IF(A2062&lt;&gt;"",IF(D2062="DIRECCIÓN_DE_TRANSFERENCIAS","280 0031",VLOOKUP(C2062,NIVELES!$A$14:$B$105,2,0)),"")</f>
        <v>280 4410</v>
      </c>
      <c r="AE2062" s="86" t="s">
        <v>322</v>
      </c>
      <c r="AF2062" s="86" t="s">
        <v>543</v>
      </c>
      <c r="AG2062" s="79" t="str">
        <f>+IF(AF2062&lt;&gt;"",VLOOKUP(AF2062,NIVELES!$A$666:$B$673,2,0),"")</f>
        <v>DESARROLLO_INFANTIL</v>
      </c>
      <c r="AH2062" s="78" t="s">
        <v>452</v>
      </c>
      <c r="AI2062" s="79" t="str">
        <f>IF(AH2062&lt;&gt;"",VLOOKUP(CONCATENATE(AG2062,AH2062),NIVELES!$B$676:$C$745,2,0),"")</f>
        <v>Creciendo Con Nuestros Hijos De Atención Directa Funcionamiento, Operación Y Atención Domiciliar</v>
      </c>
      <c r="AJ2062" s="78" t="s">
        <v>517</v>
      </c>
      <c r="AK2062" s="79" t="str">
        <f>+IF(AJ2062&lt;&gt;"",VLOOKUP(AJ2062,NIVELES!$A$816:$B$892,2,0),"")</f>
        <v>NO APLICA</v>
      </c>
      <c r="AL2062" s="78" t="s">
        <v>553</v>
      </c>
      <c r="AM2062" s="78">
        <v>510203</v>
      </c>
      <c r="AN2062" s="79" t="str">
        <f>IF(AM2062&lt;&gt;"",+VLOOKUP(AM2062,NIVELES!$A$1652:$B$2466,2,0),"")</f>
        <v>Decimotercer Sueldo</v>
      </c>
      <c r="AO2062" s="87">
        <v>40218.75</v>
      </c>
      <c r="AP2062" s="88">
        <v>3351.56</v>
      </c>
      <c r="AQ2062" s="88">
        <v>3351.56</v>
      </c>
      <c r="AR2062" s="88">
        <v>3351.56</v>
      </c>
      <c r="AS2062" s="88">
        <v>3351.56</v>
      </c>
      <c r="AT2062" s="88">
        <v>3351.56</v>
      </c>
      <c r="AU2062" s="88">
        <v>3351.56</v>
      </c>
      <c r="AV2062" s="88">
        <v>3351.56</v>
      </c>
      <c r="AW2062" s="88">
        <v>3351.56</v>
      </c>
      <c r="AX2062" s="88">
        <v>3351.56</v>
      </c>
      <c r="AY2062" s="88">
        <v>3351.56</v>
      </c>
      <c r="AZ2062" s="88">
        <v>3351.56</v>
      </c>
      <c r="BA2062" s="88">
        <v>3351.59</v>
      </c>
      <c r="BB2062" s="89">
        <f t="shared" si="127"/>
        <v>40218.75</v>
      </c>
      <c r="BC2062" s="90" t="str">
        <f t="shared" si="126"/>
        <v>OK</v>
      </c>
      <c r="BD2062" s="91" t="str">
        <f t="shared" si="128"/>
        <v xml:space="preserve">                  </v>
      </c>
      <c r="BE2062" s="92">
        <f t="shared" si="129"/>
        <v>1</v>
      </c>
    </row>
    <row r="2063" spans="1:57" s="74" customFormat="1" ht="50.1" customHeight="1" x14ac:dyDescent="0.2">
      <c r="A2063" s="78" t="s">
        <v>55</v>
      </c>
      <c r="B2063" s="78" t="s">
        <v>59</v>
      </c>
      <c r="C2063" s="78" t="s">
        <v>1035</v>
      </c>
      <c r="D2063" s="78" t="s">
        <v>605</v>
      </c>
      <c r="E2063" s="79" t="str">
        <f>+IF(C2063&lt;&gt;"",VLOOKUP(MID(C2063,18,5),NIVELES!$A$133:$B$213,2,0),"")</f>
        <v>SANTO_DOMINGO_DE_LOS_TSÁCHILAS</v>
      </c>
      <c r="F2063" s="80" t="s">
        <v>236</v>
      </c>
      <c r="G2063" s="81" t="str">
        <f>+IF(F2063&lt;&gt;"",VLOOKUP(F2063,NIVELES!$A$246:$C$464,3,0),"")</f>
        <v xml:space="preserve"> </v>
      </c>
      <c r="H2063" s="82" t="s">
        <v>1024</v>
      </c>
      <c r="I2063" s="78" t="s">
        <v>2201</v>
      </c>
      <c r="J2063" s="78" t="s">
        <v>2184</v>
      </c>
      <c r="K2063" s="78" t="s">
        <v>2185</v>
      </c>
      <c r="L2063" s="78" t="s">
        <v>2880</v>
      </c>
      <c r="M2063" s="78">
        <v>3285</v>
      </c>
      <c r="N2063" s="78" t="s">
        <v>2881</v>
      </c>
      <c r="O2063" s="78" t="s">
        <v>2167</v>
      </c>
      <c r="P2063" s="82">
        <v>1</v>
      </c>
      <c r="Q2063" s="78" t="s">
        <v>2204</v>
      </c>
      <c r="R2063" s="82"/>
      <c r="S2063" s="82"/>
      <c r="T2063" s="82">
        <v>1</v>
      </c>
      <c r="U2063" s="82"/>
      <c r="V2063" s="82"/>
      <c r="W2063" s="82"/>
      <c r="X2063" s="82"/>
      <c r="Y2063" s="82"/>
      <c r="Z2063" s="82"/>
      <c r="AA2063" s="82"/>
      <c r="AB2063" s="82"/>
      <c r="AC2063" s="82"/>
      <c r="AD2063" s="85" t="str">
        <f>IF(A2063&lt;&gt;"",IF(D2063="DIRECCIÓN_DE_TRANSFERENCIAS","280 0031",VLOOKUP(C2063,NIVELES!$A$14:$B$105,2,0)),"")</f>
        <v>280 4410</v>
      </c>
      <c r="AE2063" s="86" t="s">
        <v>322</v>
      </c>
      <c r="AF2063" s="86" t="s">
        <v>543</v>
      </c>
      <c r="AG2063" s="79" t="str">
        <f>+IF(AF2063&lt;&gt;"",VLOOKUP(AF2063,NIVELES!$A$666:$B$673,2,0),"")</f>
        <v>DESARROLLO_INFANTIL</v>
      </c>
      <c r="AH2063" s="78" t="s">
        <v>452</v>
      </c>
      <c r="AI2063" s="79" t="str">
        <f>IF(AH2063&lt;&gt;"",VLOOKUP(CONCATENATE(AG2063,AH2063),NIVELES!$B$676:$C$745,2,0),"")</f>
        <v>Creciendo Con Nuestros Hijos De Atención Directa Funcionamiento, Operación Y Atención Domiciliar</v>
      </c>
      <c r="AJ2063" s="78" t="s">
        <v>517</v>
      </c>
      <c r="AK2063" s="79" t="str">
        <f>+IF(AJ2063&lt;&gt;"",VLOOKUP(AJ2063,NIVELES!$A$816:$B$892,2,0),"")</f>
        <v>NO APLICA</v>
      </c>
      <c r="AL2063" s="78" t="s">
        <v>553</v>
      </c>
      <c r="AM2063" s="78">
        <v>510204</v>
      </c>
      <c r="AN2063" s="79" t="str">
        <f>IF(AM2063&lt;&gt;"",+VLOOKUP(AM2063,NIVELES!$A$1652:$B$2466,2,0),"")</f>
        <v>Decimocuarto Sueldo</v>
      </c>
      <c r="AO2063" s="87">
        <v>27087.5</v>
      </c>
      <c r="AP2063" s="88">
        <v>2257.29</v>
      </c>
      <c r="AQ2063" s="88">
        <v>2257.29</v>
      </c>
      <c r="AR2063" s="88">
        <v>2257.29</v>
      </c>
      <c r="AS2063" s="88">
        <v>2257.29</v>
      </c>
      <c r="AT2063" s="88">
        <v>2257.29</v>
      </c>
      <c r="AU2063" s="88">
        <v>2257.29</v>
      </c>
      <c r="AV2063" s="88">
        <v>2257.29</v>
      </c>
      <c r="AW2063" s="88">
        <v>2257.29</v>
      </c>
      <c r="AX2063" s="88">
        <v>2257.29</v>
      </c>
      <c r="AY2063" s="88">
        <v>2257.29</v>
      </c>
      <c r="AZ2063" s="88">
        <v>2257.29</v>
      </c>
      <c r="BA2063" s="88">
        <v>2257.31</v>
      </c>
      <c r="BB2063" s="89">
        <f t="shared" si="127"/>
        <v>27087.500000000007</v>
      </c>
      <c r="BC2063" s="90" t="str">
        <f t="shared" si="126"/>
        <v>OK</v>
      </c>
      <c r="BD2063" s="91" t="str">
        <f t="shared" si="128"/>
        <v xml:space="preserve">                  </v>
      </c>
      <c r="BE2063" s="92">
        <f t="shared" si="129"/>
        <v>1</v>
      </c>
    </row>
    <row r="2064" spans="1:57" s="74" customFormat="1" ht="50.1" customHeight="1" x14ac:dyDescent="0.2">
      <c r="A2064" s="78" t="s">
        <v>55</v>
      </c>
      <c r="B2064" s="78" t="s">
        <v>59</v>
      </c>
      <c r="C2064" s="78" t="s">
        <v>1035</v>
      </c>
      <c r="D2064" s="78" t="s">
        <v>605</v>
      </c>
      <c r="E2064" s="79" t="str">
        <f>+IF(C2064&lt;&gt;"",VLOOKUP(MID(C2064,18,5),NIVELES!$A$133:$B$213,2,0),"")</f>
        <v>SANTO_DOMINGO_DE_LOS_TSÁCHILAS</v>
      </c>
      <c r="F2064" s="80" t="s">
        <v>236</v>
      </c>
      <c r="G2064" s="81" t="str">
        <f>+IF(F2064&lt;&gt;"",VLOOKUP(F2064,NIVELES!$A$246:$C$464,3,0),"")</f>
        <v xml:space="preserve"> </v>
      </c>
      <c r="H2064" s="82" t="s">
        <v>1024</v>
      </c>
      <c r="I2064" s="78" t="s">
        <v>2201</v>
      </c>
      <c r="J2064" s="78" t="s">
        <v>2184</v>
      </c>
      <c r="K2064" s="78" t="s">
        <v>2185</v>
      </c>
      <c r="L2064" s="78" t="s">
        <v>2880</v>
      </c>
      <c r="M2064" s="78">
        <v>3285</v>
      </c>
      <c r="N2064" s="78" t="s">
        <v>2881</v>
      </c>
      <c r="O2064" s="78" t="s">
        <v>2167</v>
      </c>
      <c r="P2064" s="82">
        <v>12</v>
      </c>
      <c r="Q2064" s="78" t="s">
        <v>2204</v>
      </c>
      <c r="R2064" s="82">
        <v>1</v>
      </c>
      <c r="S2064" s="82">
        <v>1</v>
      </c>
      <c r="T2064" s="82">
        <v>1</v>
      </c>
      <c r="U2064" s="82">
        <v>1</v>
      </c>
      <c r="V2064" s="82">
        <v>1</v>
      </c>
      <c r="W2064" s="82">
        <v>1</v>
      </c>
      <c r="X2064" s="82">
        <v>1</v>
      </c>
      <c r="Y2064" s="82">
        <v>1</v>
      </c>
      <c r="Z2064" s="82">
        <v>1</v>
      </c>
      <c r="AA2064" s="82">
        <v>1</v>
      </c>
      <c r="AB2064" s="82">
        <v>1</v>
      </c>
      <c r="AC2064" s="82">
        <v>1</v>
      </c>
      <c r="AD2064" s="85" t="str">
        <f>IF(A2064&lt;&gt;"",IF(D2064="DIRECCIÓN_DE_TRANSFERENCIAS","280 0031",VLOOKUP(C2064,NIVELES!$A$14:$B$105,2,0)),"")</f>
        <v>280 4410</v>
      </c>
      <c r="AE2064" s="86" t="s">
        <v>322</v>
      </c>
      <c r="AF2064" s="86" t="s">
        <v>543</v>
      </c>
      <c r="AG2064" s="79" t="str">
        <f>+IF(AF2064&lt;&gt;"",VLOOKUP(AF2064,NIVELES!$A$666:$B$673,2,0),"")</f>
        <v>DESARROLLO_INFANTIL</v>
      </c>
      <c r="AH2064" s="78" t="s">
        <v>452</v>
      </c>
      <c r="AI2064" s="79" t="str">
        <f>IF(AH2064&lt;&gt;"",VLOOKUP(CONCATENATE(AG2064,AH2064),NIVELES!$B$676:$C$745,2,0),"")</f>
        <v>Creciendo Con Nuestros Hijos De Atención Directa Funcionamiento, Operación Y Atención Domiciliar</v>
      </c>
      <c r="AJ2064" s="78" t="s">
        <v>517</v>
      </c>
      <c r="AK2064" s="79" t="str">
        <f>+IF(AJ2064&lt;&gt;"",VLOOKUP(AJ2064,NIVELES!$A$816:$B$892,2,0),"")</f>
        <v>NO APLICA</v>
      </c>
      <c r="AL2064" s="78" t="s">
        <v>553</v>
      </c>
      <c r="AM2064" s="78">
        <v>510601</v>
      </c>
      <c r="AN2064" s="79" t="str">
        <f>IF(AM2064&lt;&gt;"",+VLOOKUP(AM2064,NIVELES!$A$1652:$B$2466,2,0),"")</f>
        <v>Aporte Patronal</v>
      </c>
      <c r="AO2064" s="87">
        <v>46573.31</v>
      </c>
      <c r="AP2064" s="88">
        <v>3881.11</v>
      </c>
      <c r="AQ2064" s="88">
        <v>3881.11</v>
      </c>
      <c r="AR2064" s="88">
        <v>3881.11</v>
      </c>
      <c r="AS2064" s="88">
        <v>3881.11</v>
      </c>
      <c r="AT2064" s="88">
        <v>3881.11</v>
      </c>
      <c r="AU2064" s="88">
        <v>3881.11</v>
      </c>
      <c r="AV2064" s="88">
        <v>3881.11</v>
      </c>
      <c r="AW2064" s="88">
        <v>3881.11</v>
      </c>
      <c r="AX2064" s="88">
        <v>3881.11</v>
      </c>
      <c r="AY2064" s="88">
        <v>3881.11</v>
      </c>
      <c r="AZ2064" s="88">
        <v>3881.11</v>
      </c>
      <c r="BA2064" s="88">
        <v>3881.1</v>
      </c>
      <c r="BB2064" s="89">
        <f t="shared" si="127"/>
        <v>46573.31</v>
      </c>
      <c r="BC2064" s="90" t="str">
        <f t="shared" si="126"/>
        <v>OK</v>
      </c>
      <c r="BD2064" s="91" t="str">
        <f t="shared" si="128"/>
        <v xml:space="preserve">                  </v>
      </c>
      <c r="BE2064" s="92">
        <f t="shared" si="129"/>
        <v>12</v>
      </c>
    </row>
    <row r="2065" spans="1:57" s="74" customFormat="1" ht="50.1" customHeight="1" x14ac:dyDescent="0.2">
      <c r="A2065" s="78" t="s">
        <v>55</v>
      </c>
      <c r="B2065" s="78" t="s">
        <v>59</v>
      </c>
      <c r="C2065" s="78" t="s">
        <v>1035</v>
      </c>
      <c r="D2065" s="78" t="s">
        <v>605</v>
      </c>
      <c r="E2065" s="79" t="str">
        <f>+IF(C2065&lt;&gt;"",VLOOKUP(MID(C2065,18,5),NIVELES!$A$133:$B$213,2,0),"")</f>
        <v>SANTO_DOMINGO_DE_LOS_TSÁCHILAS</v>
      </c>
      <c r="F2065" s="80" t="s">
        <v>236</v>
      </c>
      <c r="G2065" s="81" t="str">
        <f>+IF(F2065&lt;&gt;"",VLOOKUP(F2065,NIVELES!$A$246:$C$464,3,0),"")</f>
        <v xml:space="preserve"> </v>
      </c>
      <c r="H2065" s="82" t="s">
        <v>1024</v>
      </c>
      <c r="I2065" s="78" t="s">
        <v>2201</v>
      </c>
      <c r="J2065" s="78" t="s">
        <v>2184</v>
      </c>
      <c r="K2065" s="78" t="s">
        <v>2185</v>
      </c>
      <c r="L2065" s="78" t="s">
        <v>2880</v>
      </c>
      <c r="M2065" s="78">
        <v>3285</v>
      </c>
      <c r="N2065" s="78" t="s">
        <v>2881</v>
      </c>
      <c r="O2065" s="78" t="s">
        <v>2167</v>
      </c>
      <c r="P2065" s="82">
        <v>12</v>
      </c>
      <c r="Q2065" s="78" t="s">
        <v>2204</v>
      </c>
      <c r="R2065" s="82">
        <v>1</v>
      </c>
      <c r="S2065" s="82">
        <v>1</v>
      </c>
      <c r="T2065" s="82">
        <v>1</v>
      </c>
      <c r="U2065" s="82">
        <v>1</v>
      </c>
      <c r="V2065" s="82">
        <v>1</v>
      </c>
      <c r="W2065" s="82">
        <v>1</v>
      </c>
      <c r="X2065" s="82">
        <v>1</v>
      </c>
      <c r="Y2065" s="82">
        <v>1</v>
      </c>
      <c r="Z2065" s="82">
        <v>1</v>
      </c>
      <c r="AA2065" s="82">
        <v>1</v>
      </c>
      <c r="AB2065" s="82">
        <v>1</v>
      </c>
      <c r="AC2065" s="82">
        <v>1</v>
      </c>
      <c r="AD2065" s="85" t="str">
        <f>IF(A2065&lt;&gt;"",IF(D2065="DIRECCIÓN_DE_TRANSFERENCIAS","280 0031",VLOOKUP(C2065,NIVELES!$A$14:$B$105,2,0)),"")</f>
        <v>280 4410</v>
      </c>
      <c r="AE2065" s="86" t="s">
        <v>322</v>
      </c>
      <c r="AF2065" s="86" t="s">
        <v>543</v>
      </c>
      <c r="AG2065" s="79" t="str">
        <f>+IF(AF2065&lt;&gt;"",VLOOKUP(AF2065,NIVELES!$A$666:$B$673,2,0),"")</f>
        <v>DESARROLLO_INFANTIL</v>
      </c>
      <c r="AH2065" s="78" t="s">
        <v>452</v>
      </c>
      <c r="AI2065" s="79" t="str">
        <f>IF(AH2065&lt;&gt;"",VLOOKUP(CONCATENATE(AG2065,AH2065),NIVELES!$B$676:$C$745,2,0),"")</f>
        <v>Creciendo Con Nuestros Hijos De Atención Directa Funcionamiento, Operación Y Atención Domiciliar</v>
      </c>
      <c r="AJ2065" s="78" t="s">
        <v>517</v>
      </c>
      <c r="AK2065" s="79" t="str">
        <f>+IF(AJ2065&lt;&gt;"",VLOOKUP(AJ2065,NIVELES!$A$816:$B$892,2,0),"")</f>
        <v>NO APLICA</v>
      </c>
      <c r="AL2065" s="78" t="s">
        <v>553</v>
      </c>
      <c r="AM2065" s="78">
        <v>510602</v>
      </c>
      <c r="AN2065" s="79" t="str">
        <f>IF(AM2065&lt;&gt;"",+VLOOKUP(AM2065,NIVELES!$A$1652:$B$2466,2,0),"")</f>
        <v>Fondo de Reserva</v>
      </c>
      <c r="AO2065" s="87">
        <v>40218.75</v>
      </c>
      <c r="AP2065" s="88">
        <v>3351.56</v>
      </c>
      <c r="AQ2065" s="88">
        <v>3351.56</v>
      </c>
      <c r="AR2065" s="88">
        <v>3351.56</v>
      </c>
      <c r="AS2065" s="88">
        <v>3351.56</v>
      </c>
      <c r="AT2065" s="88">
        <v>3351.56</v>
      </c>
      <c r="AU2065" s="88">
        <v>3351.56</v>
      </c>
      <c r="AV2065" s="88">
        <v>3351.56</v>
      </c>
      <c r="AW2065" s="88">
        <v>3351.56</v>
      </c>
      <c r="AX2065" s="88">
        <v>3351.56</v>
      </c>
      <c r="AY2065" s="88">
        <v>3351.56</v>
      </c>
      <c r="AZ2065" s="88">
        <v>3351.56</v>
      </c>
      <c r="BA2065" s="88">
        <v>3351.59</v>
      </c>
      <c r="BB2065" s="89">
        <f t="shared" si="127"/>
        <v>40218.75</v>
      </c>
      <c r="BC2065" s="90" t="str">
        <f t="shared" si="126"/>
        <v>OK</v>
      </c>
      <c r="BD2065" s="91" t="str">
        <f t="shared" si="128"/>
        <v xml:space="preserve">                  </v>
      </c>
      <c r="BE2065" s="92">
        <f t="shared" si="129"/>
        <v>12</v>
      </c>
    </row>
    <row r="2066" spans="1:57" s="74" customFormat="1" ht="50.1" customHeight="1" x14ac:dyDescent="0.2">
      <c r="A2066" s="78" t="s">
        <v>55</v>
      </c>
      <c r="B2066" s="78" t="s">
        <v>59</v>
      </c>
      <c r="C2066" s="78" t="s">
        <v>1035</v>
      </c>
      <c r="D2066" s="78" t="s">
        <v>605</v>
      </c>
      <c r="E2066" s="79" t="str">
        <f>+IF(C2066&lt;&gt;"",VLOOKUP(MID(C2066,18,5),NIVELES!$A$133:$B$213,2,0),"")</f>
        <v>SANTO_DOMINGO_DE_LOS_TSÁCHILAS</v>
      </c>
      <c r="F2066" s="80" t="s">
        <v>236</v>
      </c>
      <c r="G2066" s="81" t="str">
        <f>+IF(F2066&lt;&gt;"",VLOOKUP(F2066,NIVELES!$A$246:$C$464,3,0),"")</f>
        <v xml:space="preserve"> </v>
      </c>
      <c r="H2066" s="82" t="s">
        <v>1024</v>
      </c>
      <c r="I2066" s="78" t="s">
        <v>2201</v>
      </c>
      <c r="J2066" s="78" t="s">
        <v>2184</v>
      </c>
      <c r="K2066" s="78" t="s">
        <v>2185</v>
      </c>
      <c r="L2066" s="78" t="s">
        <v>2880</v>
      </c>
      <c r="M2066" s="78">
        <v>3285</v>
      </c>
      <c r="N2066" s="78" t="s">
        <v>2881</v>
      </c>
      <c r="O2066" s="78" t="s">
        <v>2702</v>
      </c>
      <c r="P2066" s="82">
        <v>0</v>
      </c>
      <c r="Q2066" s="78" t="s">
        <v>2764</v>
      </c>
      <c r="R2066" s="82"/>
      <c r="S2066" s="82"/>
      <c r="T2066" s="82"/>
      <c r="U2066" s="82"/>
      <c r="V2066" s="82"/>
      <c r="W2066" s="82"/>
      <c r="X2066" s="82"/>
      <c r="Y2066" s="82"/>
      <c r="Z2066" s="82"/>
      <c r="AA2066" s="82"/>
      <c r="AB2066" s="82"/>
      <c r="AC2066" s="82"/>
      <c r="AD2066" s="85" t="str">
        <f>IF(A2066&lt;&gt;"",IF(D2066="DIRECCIÓN_DE_TRANSFERENCIAS","280 0031",VLOOKUP(C2066,NIVELES!$A$14:$B$105,2,0)),"")</f>
        <v>280 4410</v>
      </c>
      <c r="AE2066" s="86" t="s">
        <v>322</v>
      </c>
      <c r="AF2066" s="86" t="s">
        <v>543</v>
      </c>
      <c r="AG2066" s="79" t="str">
        <f>+IF(AF2066&lt;&gt;"",VLOOKUP(AF2066,NIVELES!$A$666:$B$673,2,0),"")</f>
        <v>DESARROLLO_INFANTIL</v>
      </c>
      <c r="AH2066" s="78" t="s">
        <v>452</v>
      </c>
      <c r="AI2066" s="79" t="str">
        <f>IF(AH2066&lt;&gt;"",VLOOKUP(CONCATENATE(AG2066,AH2066),NIVELES!$B$676:$C$745,2,0),"")</f>
        <v>Creciendo Con Nuestros Hijos De Atención Directa Funcionamiento, Operación Y Atención Domiciliar</v>
      </c>
      <c r="AJ2066" s="78" t="s">
        <v>517</v>
      </c>
      <c r="AK2066" s="79" t="str">
        <f>+IF(AJ2066&lt;&gt;"",VLOOKUP(AJ2066,NIVELES!$A$816:$B$892,2,0),"")</f>
        <v>NO APLICA</v>
      </c>
      <c r="AL2066" s="78" t="s">
        <v>554</v>
      </c>
      <c r="AM2066" s="78">
        <v>530105</v>
      </c>
      <c r="AN2066" s="79" t="str">
        <f>IF(AM2066&lt;&gt;"",+VLOOKUP(AM2066,NIVELES!$A$1652:$B$2466,2,0),"")</f>
        <v>Telecomunicaciones</v>
      </c>
      <c r="AO2066" s="87">
        <v>0</v>
      </c>
      <c r="AP2066" s="88">
        <v>0</v>
      </c>
      <c r="AQ2066" s="88">
        <v>0</v>
      </c>
      <c r="AR2066" s="88">
        <v>0</v>
      </c>
      <c r="AS2066" s="88">
        <v>0</v>
      </c>
      <c r="AT2066" s="88">
        <v>0</v>
      </c>
      <c r="AU2066" s="88">
        <v>0</v>
      </c>
      <c r="AV2066" s="88">
        <v>0</v>
      </c>
      <c r="AW2066" s="88">
        <v>0</v>
      </c>
      <c r="AX2066" s="88">
        <v>0</v>
      </c>
      <c r="AY2066" s="88">
        <v>0</v>
      </c>
      <c r="AZ2066" s="88">
        <v>0</v>
      </c>
      <c r="BA2066" s="88">
        <v>0</v>
      </c>
      <c r="BB2066" s="89">
        <f t="shared" si="127"/>
        <v>0</v>
      </c>
      <c r="BC2066" s="90" t="str">
        <f t="shared" si="126"/>
        <v>OK</v>
      </c>
      <c r="BD2066" s="91" t="str">
        <f t="shared" si="128"/>
        <v xml:space="preserve">                  </v>
      </c>
      <c r="BE2066" s="92">
        <f t="shared" si="129"/>
        <v>0</v>
      </c>
    </row>
    <row r="2067" spans="1:57" s="74" customFormat="1" ht="50.1" customHeight="1" x14ac:dyDescent="0.2">
      <c r="A2067" s="78" t="s">
        <v>55</v>
      </c>
      <c r="B2067" s="78" t="s">
        <v>59</v>
      </c>
      <c r="C2067" s="78" t="s">
        <v>1035</v>
      </c>
      <c r="D2067" s="78" t="s">
        <v>605</v>
      </c>
      <c r="E2067" s="79" t="str">
        <f>+IF(C2067&lt;&gt;"",VLOOKUP(MID(C2067,18,5),NIVELES!$A$133:$B$213,2,0),"")</f>
        <v>SANTO_DOMINGO_DE_LOS_TSÁCHILAS</v>
      </c>
      <c r="F2067" s="80" t="s">
        <v>236</v>
      </c>
      <c r="G2067" s="81" t="str">
        <f>+IF(F2067&lt;&gt;"",VLOOKUP(F2067,NIVELES!$A$246:$C$464,3,0),"")</f>
        <v xml:space="preserve"> </v>
      </c>
      <c r="H2067" s="82" t="s">
        <v>1024</v>
      </c>
      <c r="I2067" s="78" t="s">
        <v>2201</v>
      </c>
      <c r="J2067" s="78" t="s">
        <v>2184</v>
      </c>
      <c r="K2067" s="78" t="s">
        <v>2185</v>
      </c>
      <c r="L2067" s="78" t="s">
        <v>2880</v>
      </c>
      <c r="M2067" s="78">
        <v>3285</v>
      </c>
      <c r="N2067" s="78" t="s">
        <v>2881</v>
      </c>
      <c r="O2067" s="78" t="s">
        <v>2704</v>
      </c>
      <c r="P2067" s="82">
        <v>0</v>
      </c>
      <c r="Q2067" s="78" t="s">
        <v>2882</v>
      </c>
      <c r="R2067" s="82"/>
      <c r="S2067" s="82"/>
      <c r="T2067" s="82"/>
      <c r="U2067" s="82"/>
      <c r="V2067" s="82"/>
      <c r="W2067" s="82"/>
      <c r="X2067" s="82"/>
      <c r="Y2067" s="82"/>
      <c r="Z2067" s="82"/>
      <c r="AA2067" s="82"/>
      <c r="AB2067" s="82"/>
      <c r="AC2067" s="82"/>
      <c r="AD2067" s="85" t="str">
        <f>IF(A2067&lt;&gt;"",IF(D2067="DIRECCIÓN_DE_TRANSFERENCIAS","280 0031",VLOOKUP(C2067,NIVELES!$A$14:$B$105,2,0)),"")</f>
        <v>280 4410</v>
      </c>
      <c r="AE2067" s="86" t="s">
        <v>322</v>
      </c>
      <c r="AF2067" s="86" t="s">
        <v>543</v>
      </c>
      <c r="AG2067" s="79" t="str">
        <f>+IF(AF2067&lt;&gt;"",VLOOKUP(AF2067,NIVELES!$A$666:$B$673,2,0),"")</f>
        <v>DESARROLLO_INFANTIL</v>
      </c>
      <c r="AH2067" s="78" t="s">
        <v>452</v>
      </c>
      <c r="AI2067" s="79" t="str">
        <f>IF(AH2067&lt;&gt;"",VLOOKUP(CONCATENATE(AG2067,AH2067),NIVELES!$B$676:$C$745,2,0),"")</f>
        <v>Creciendo Con Nuestros Hijos De Atención Directa Funcionamiento, Operación Y Atención Domiciliar</v>
      </c>
      <c r="AJ2067" s="78" t="s">
        <v>517</v>
      </c>
      <c r="AK2067" s="79" t="str">
        <f>+IF(AJ2067&lt;&gt;"",VLOOKUP(AJ2067,NIVELES!$A$816:$B$892,2,0),"")</f>
        <v>NO APLICA</v>
      </c>
      <c r="AL2067" s="78" t="s">
        <v>554</v>
      </c>
      <c r="AM2067" s="78">
        <v>530802</v>
      </c>
      <c r="AN2067" s="79" t="str">
        <f>IF(AM2067&lt;&gt;"",+VLOOKUP(AM2067,NIVELES!$A$1652:$B$2466,2,0),"")</f>
        <v>Vestuario, Lencería, Prendas de Protección; y, Accesorios para Uniformes Militares y Policiales; y, Carpas</v>
      </c>
      <c r="AO2067" s="87">
        <v>0</v>
      </c>
      <c r="AP2067" s="88">
        <v>0</v>
      </c>
      <c r="AQ2067" s="88">
        <v>0</v>
      </c>
      <c r="AR2067" s="88">
        <v>0</v>
      </c>
      <c r="AS2067" s="88">
        <v>0</v>
      </c>
      <c r="AT2067" s="88">
        <v>0</v>
      </c>
      <c r="AU2067" s="88">
        <v>0</v>
      </c>
      <c r="AV2067" s="88">
        <v>0</v>
      </c>
      <c r="AW2067" s="88">
        <v>0</v>
      </c>
      <c r="AX2067" s="88">
        <v>0</v>
      </c>
      <c r="AY2067" s="88">
        <v>0</v>
      </c>
      <c r="AZ2067" s="88">
        <v>0</v>
      </c>
      <c r="BA2067" s="88">
        <v>0</v>
      </c>
      <c r="BB2067" s="89">
        <f t="shared" si="127"/>
        <v>0</v>
      </c>
      <c r="BC2067" s="90" t="str">
        <f t="shared" si="126"/>
        <v>OK</v>
      </c>
      <c r="BD2067" s="91" t="str">
        <f t="shared" si="128"/>
        <v xml:space="preserve">                  </v>
      </c>
      <c r="BE2067" s="92">
        <f t="shared" si="129"/>
        <v>0</v>
      </c>
    </row>
    <row r="2068" spans="1:57" s="74" customFormat="1" ht="50.1" customHeight="1" x14ac:dyDescent="0.2">
      <c r="A2068" s="78" t="s">
        <v>55</v>
      </c>
      <c r="B2068" s="78" t="s">
        <v>59</v>
      </c>
      <c r="C2068" s="78" t="s">
        <v>1035</v>
      </c>
      <c r="D2068" s="78" t="s">
        <v>605</v>
      </c>
      <c r="E2068" s="79" t="str">
        <f>+IF(C2068&lt;&gt;"",VLOOKUP(MID(C2068,18,5),NIVELES!$A$133:$B$213,2,0),"")</f>
        <v>SANTO_DOMINGO_DE_LOS_TSÁCHILAS</v>
      </c>
      <c r="F2068" s="80" t="s">
        <v>236</v>
      </c>
      <c r="G2068" s="81" t="str">
        <f>+IF(F2068&lt;&gt;"",VLOOKUP(F2068,NIVELES!$A$246:$C$464,3,0),"")</f>
        <v xml:space="preserve"> </v>
      </c>
      <c r="H2068" s="82" t="s">
        <v>1024</v>
      </c>
      <c r="I2068" s="78" t="s">
        <v>2201</v>
      </c>
      <c r="J2068" s="78" t="s">
        <v>2184</v>
      </c>
      <c r="K2068" s="78" t="s">
        <v>2185</v>
      </c>
      <c r="L2068" s="78" t="s">
        <v>2880</v>
      </c>
      <c r="M2068" s="78">
        <v>3285</v>
      </c>
      <c r="N2068" s="78" t="s">
        <v>2881</v>
      </c>
      <c r="O2068" s="78" t="s">
        <v>2706</v>
      </c>
      <c r="P2068" s="82">
        <v>0</v>
      </c>
      <c r="Q2068" s="78" t="s">
        <v>2848</v>
      </c>
      <c r="R2068" s="82"/>
      <c r="S2068" s="82"/>
      <c r="T2068" s="82"/>
      <c r="U2068" s="82"/>
      <c r="V2068" s="82"/>
      <c r="W2068" s="82"/>
      <c r="X2068" s="82"/>
      <c r="Y2068" s="82"/>
      <c r="Z2068" s="82"/>
      <c r="AA2068" s="82"/>
      <c r="AB2068" s="82"/>
      <c r="AC2068" s="82"/>
      <c r="AD2068" s="85" t="str">
        <f>IF(A2068&lt;&gt;"",IF(D2068="DIRECCIÓN_DE_TRANSFERENCIAS","280 0031",VLOOKUP(C2068,NIVELES!$A$14:$B$105,2,0)),"")</f>
        <v>280 4410</v>
      </c>
      <c r="AE2068" s="86" t="s">
        <v>322</v>
      </c>
      <c r="AF2068" s="86" t="s">
        <v>543</v>
      </c>
      <c r="AG2068" s="79" t="str">
        <f>+IF(AF2068&lt;&gt;"",VLOOKUP(AF2068,NIVELES!$A$666:$B$673,2,0),"")</f>
        <v>DESARROLLO_INFANTIL</v>
      </c>
      <c r="AH2068" s="78" t="s">
        <v>452</v>
      </c>
      <c r="AI2068" s="79" t="str">
        <f>IF(AH2068&lt;&gt;"",VLOOKUP(CONCATENATE(AG2068,AH2068),NIVELES!$B$676:$C$745,2,0),"")</f>
        <v>Creciendo Con Nuestros Hijos De Atención Directa Funcionamiento, Operación Y Atención Domiciliar</v>
      </c>
      <c r="AJ2068" s="78" t="s">
        <v>517</v>
      </c>
      <c r="AK2068" s="79" t="str">
        <f>+IF(AJ2068&lt;&gt;"",VLOOKUP(AJ2068,NIVELES!$A$816:$B$892,2,0),"")</f>
        <v>NO APLICA</v>
      </c>
      <c r="AL2068" s="78" t="s">
        <v>554</v>
      </c>
      <c r="AM2068" s="78">
        <v>530812</v>
      </c>
      <c r="AN2068" s="79" t="str">
        <f>IF(AM2068&lt;&gt;"",+VLOOKUP(AM2068,NIVELES!$A$1652:$B$2466,2,0),"")</f>
        <v>Materiales Didácticos</v>
      </c>
      <c r="AO2068" s="87">
        <v>0</v>
      </c>
      <c r="AP2068" s="88">
        <v>0</v>
      </c>
      <c r="AQ2068" s="88">
        <v>0</v>
      </c>
      <c r="AR2068" s="88">
        <v>0</v>
      </c>
      <c r="AS2068" s="88">
        <v>0</v>
      </c>
      <c r="AT2068" s="88">
        <v>0</v>
      </c>
      <c r="AU2068" s="88">
        <v>0</v>
      </c>
      <c r="AV2068" s="88">
        <v>0</v>
      </c>
      <c r="AW2068" s="88">
        <v>0</v>
      </c>
      <c r="AX2068" s="88">
        <v>0</v>
      </c>
      <c r="AY2068" s="88">
        <v>0</v>
      </c>
      <c r="AZ2068" s="88">
        <v>0</v>
      </c>
      <c r="BA2068" s="88">
        <v>0</v>
      </c>
      <c r="BB2068" s="89">
        <f t="shared" si="127"/>
        <v>0</v>
      </c>
      <c r="BC2068" s="90" t="str">
        <f t="shared" si="126"/>
        <v>OK</v>
      </c>
      <c r="BD2068" s="91" t="str">
        <f t="shared" si="128"/>
        <v xml:space="preserve">                  </v>
      </c>
      <c r="BE2068" s="92">
        <f t="shared" si="129"/>
        <v>0</v>
      </c>
    </row>
    <row r="2069" spans="1:57" s="74" customFormat="1" ht="50.1" customHeight="1" x14ac:dyDescent="0.2">
      <c r="A2069" s="78" t="s">
        <v>55</v>
      </c>
      <c r="B2069" s="78" t="s">
        <v>59</v>
      </c>
      <c r="C2069" s="78" t="s">
        <v>1035</v>
      </c>
      <c r="D2069" s="78" t="s">
        <v>605</v>
      </c>
      <c r="E2069" s="79" t="str">
        <f>+IF(C2069&lt;&gt;"",VLOOKUP(MID(C2069,18,5),NIVELES!$A$133:$B$213,2,0),"")</f>
        <v>SANTO_DOMINGO_DE_LOS_TSÁCHILAS</v>
      </c>
      <c r="F2069" s="80" t="s">
        <v>236</v>
      </c>
      <c r="G2069" s="81" t="str">
        <f>+IF(F2069&lt;&gt;"",VLOOKUP(F2069,NIVELES!$A$246:$C$464,3,0),"")</f>
        <v xml:space="preserve"> </v>
      </c>
      <c r="H2069" s="82" t="s">
        <v>1024</v>
      </c>
      <c r="I2069" s="78" t="s">
        <v>2201</v>
      </c>
      <c r="J2069" s="78" t="s">
        <v>2184</v>
      </c>
      <c r="K2069" s="78" t="s">
        <v>2185</v>
      </c>
      <c r="L2069" s="78" t="s">
        <v>2813</v>
      </c>
      <c r="M2069" s="78">
        <v>1053</v>
      </c>
      <c r="N2069" s="78" t="s">
        <v>2814</v>
      </c>
      <c r="O2069" s="78" t="s">
        <v>2222</v>
      </c>
      <c r="P2069" s="82">
        <v>4</v>
      </c>
      <c r="Q2069" s="78" t="s">
        <v>2767</v>
      </c>
      <c r="R2069" s="82"/>
      <c r="S2069" s="82">
        <v>1</v>
      </c>
      <c r="T2069" s="82"/>
      <c r="U2069" s="82"/>
      <c r="V2069" s="82">
        <v>1</v>
      </c>
      <c r="W2069" s="82"/>
      <c r="X2069" s="82"/>
      <c r="Y2069" s="82">
        <v>1</v>
      </c>
      <c r="Z2069" s="82"/>
      <c r="AA2069" s="82"/>
      <c r="AB2069" s="82">
        <v>1</v>
      </c>
      <c r="AC2069" s="82"/>
      <c r="AD2069" s="85" t="str">
        <f>IF(A2069&lt;&gt;"",IF(D2069="DIRECCIÓN_DE_TRANSFERENCIAS","280 0031",VLOOKUP(C2069,NIVELES!$A$14:$B$105,2,0)),"")</f>
        <v>280 4410</v>
      </c>
      <c r="AE2069" s="86" t="s">
        <v>322</v>
      </c>
      <c r="AF2069" s="86" t="s">
        <v>543</v>
      </c>
      <c r="AG2069" s="79" t="str">
        <f>+IF(AF2069&lt;&gt;"",VLOOKUP(AF2069,NIVELES!$A$666:$B$673,2,0),"")</f>
        <v>DESARROLLO_INFANTIL</v>
      </c>
      <c r="AH2069" s="78" t="s">
        <v>320</v>
      </c>
      <c r="AI2069" s="79" t="str">
        <f>IF(AH2069&lt;&gt;"",VLOOKUP(CONCATENATE(AG2069,AH2069),NIVELES!$B$676:$C$745,2,0),"")</f>
        <v>Asegurar La Operacion Y Atencion De Cibv  Administrados Por Prestacion De Servicios A Traves De Cooperantes  Para Contribuir Al Desarrollo Integral De Niñas Y Niños</v>
      </c>
      <c r="AJ2069" s="78" t="s">
        <v>387</v>
      </c>
      <c r="AK2069" s="79" t="str">
        <f>+IF(AJ2069&lt;&gt;"",VLOOKUP(AJ2069,NIVELES!$A$816:$B$892,2,0),"")</f>
        <v>ASEGURAR EL DESARROLLO INFANTIL Y LA EDUCACIÓN INTEGRAL, CON CALIDAD Y CALIDEZ PARA TODOS LOS NIÑOS, NIÑAS Y ADOLESCENTES</v>
      </c>
      <c r="AL2069" s="78" t="s">
        <v>556</v>
      </c>
      <c r="AM2069" s="78">
        <v>580104</v>
      </c>
      <c r="AN2069" s="79" t="str">
        <f>IF(AM2069&lt;&gt;"",+VLOOKUP(AM2069,NIVELES!$A$1652:$B$2466,2,0),"")</f>
        <v>A Gobiernos Autónomos Descentralizados</v>
      </c>
      <c r="AO2069" s="87">
        <v>274941.74</v>
      </c>
      <c r="AP2069" s="88">
        <v>0</v>
      </c>
      <c r="AQ2069" s="88">
        <v>68735.44</v>
      </c>
      <c r="AR2069" s="88">
        <v>0</v>
      </c>
      <c r="AS2069" s="88">
        <v>68735.44</v>
      </c>
      <c r="AT2069" s="88">
        <v>0</v>
      </c>
      <c r="AU2069" s="88">
        <v>0</v>
      </c>
      <c r="AV2069" s="88">
        <v>68735.44</v>
      </c>
      <c r="AW2069" s="88">
        <v>0</v>
      </c>
      <c r="AX2069" s="88">
        <v>0</v>
      </c>
      <c r="AY2069" s="88">
        <v>68735.42</v>
      </c>
      <c r="AZ2069" s="88">
        <v>0</v>
      </c>
      <c r="BA2069" s="88">
        <v>0</v>
      </c>
      <c r="BB2069" s="89">
        <f t="shared" si="127"/>
        <v>274941.74</v>
      </c>
      <c r="BC2069" s="90" t="str">
        <f t="shared" si="126"/>
        <v>OK</v>
      </c>
      <c r="BD2069" s="91" t="str">
        <f t="shared" si="128"/>
        <v xml:space="preserve">                  </v>
      </c>
      <c r="BE2069" s="92">
        <f t="shared" si="129"/>
        <v>4</v>
      </c>
    </row>
    <row r="2070" spans="1:57" s="74" customFormat="1" ht="50.1" customHeight="1" x14ac:dyDescent="0.2">
      <c r="A2070" s="78" t="s">
        <v>55</v>
      </c>
      <c r="B2070" s="78" t="s">
        <v>59</v>
      </c>
      <c r="C2070" s="78" t="s">
        <v>1035</v>
      </c>
      <c r="D2070" s="78" t="s">
        <v>605</v>
      </c>
      <c r="E2070" s="79" t="str">
        <f>+IF(C2070&lt;&gt;"",VLOOKUP(MID(C2070,18,5),NIVELES!$A$133:$B$213,2,0),"")</f>
        <v>SANTO_DOMINGO_DE_LOS_TSÁCHILAS</v>
      </c>
      <c r="F2070" s="80" t="s">
        <v>236</v>
      </c>
      <c r="G2070" s="81" t="str">
        <f>+IF(F2070&lt;&gt;"",VLOOKUP(F2070,NIVELES!$A$246:$C$464,3,0),"")</f>
        <v xml:space="preserve"> </v>
      </c>
      <c r="H2070" s="82" t="s">
        <v>1024</v>
      </c>
      <c r="I2070" s="78" t="s">
        <v>2201</v>
      </c>
      <c r="J2070" s="78" t="s">
        <v>2184</v>
      </c>
      <c r="K2070" s="78" t="s">
        <v>2185</v>
      </c>
      <c r="L2070" s="78" t="s">
        <v>2813</v>
      </c>
      <c r="M2070" s="78">
        <v>149</v>
      </c>
      <c r="N2070" s="78" t="s">
        <v>2814</v>
      </c>
      <c r="O2070" s="78" t="s">
        <v>2222</v>
      </c>
      <c r="P2070" s="82">
        <v>2</v>
      </c>
      <c r="Q2070" s="78" t="s">
        <v>2767</v>
      </c>
      <c r="R2070" s="82"/>
      <c r="S2070" s="82">
        <v>1</v>
      </c>
      <c r="T2070" s="82"/>
      <c r="U2070" s="82"/>
      <c r="V2070" s="82">
        <v>1</v>
      </c>
      <c r="W2070" s="82"/>
      <c r="X2070" s="82"/>
      <c r="Y2070" s="82"/>
      <c r="Z2070" s="82"/>
      <c r="AA2070" s="82"/>
      <c r="AB2070" s="82"/>
      <c r="AC2070" s="82"/>
      <c r="AD2070" s="85" t="str">
        <f>IF(A2070&lt;&gt;"",IF(D2070="DIRECCIÓN_DE_TRANSFERENCIAS","280 0031",VLOOKUP(C2070,NIVELES!$A$14:$B$105,2,0)),"")</f>
        <v>280 4410</v>
      </c>
      <c r="AE2070" s="86" t="s">
        <v>322</v>
      </c>
      <c r="AF2070" s="86" t="s">
        <v>543</v>
      </c>
      <c r="AG2070" s="79" t="str">
        <f>+IF(AF2070&lt;&gt;"",VLOOKUP(AF2070,NIVELES!$A$666:$B$673,2,0),"")</f>
        <v>DESARROLLO_INFANTIL</v>
      </c>
      <c r="AH2070" s="78" t="s">
        <v>320</v>
      </c>
      <c r="AI2070" s="79" t="str">
        <f>IF(AH2070&lt;&gt;"",VLOOKUP(CONCATENATE(AG2070,AH2070),NIVELES!$B$676:$C$745,2,0),"")</f>
        <v>Asegurar La Operacion Y Atencion De Cibv  Administrados Por Prestacion De Servicios A Traves De Cooperantes  Para Contribuir Al Desarrollo Integral De Niñas Y Niños</v>
      </c>
      <c r="AJ2070" s="78" t="s">
        <v>387</v>
      </c>
      <c r="AK2070" s="79" t="str">
        <f>+IF(AJ2070&lt;&gt;"",VLOOKUP(AJ2070,NIVELES!$A$816:$B$892,2,0),"")</f>
        <v>ASEGURAR EL DESARROLLO INFANTIL Y LA EDUCACIÓN INTEGRAL, CON CALIDAD Y CALIDEZ PARA TODOS LOS NIÑOS, NIÑAS Y ADOLESCENTES</v>
      </c>
      <c r="AL2070" s="78" t="s">
        <v>556</v>
      </c>
      <c r="AM2070" s="78">
        <v>580204</v>
      </c>
      <c r="AN2070" s="79" t="str">
        <f>IF(AM2070&lt;&gt;"",+VLOOKUP(AM2070,NIVELES!$A$1652:$B$2466,2,0),"")</f>
        <v>Al Sector Privado no Financiero</v>
      </c>
      <c r="AO2070" s="87">
        <v>698924.2</v>
      </c>
      <c r="AP2070" s="88">
        <v>0</v>
      </c>
      <c r="AQ2070" s="88">
        <v>349462.1</v>
      </c>
      <c r="AR2070" s="88">
        <v>0</v>
      </c>
      <c r="AS2070" s="88">
        <v>349462.1</v>
      </c>
      <c r="AT2070" s="88">
        <v>0</v>
      </c>
      <c r="AU2070" s="88">
        <v>0</v>
      </c>
      <c r="AV2070" s="88">
        <v>0</v>
      </c>
      <c r="AW2070" s="88">
        <v>0</v>
      </c>
      <c r="AX2070" s="88">
        <v>0</v>
      </c>
      <c r="AY2070" s="88">
        <v>0</v>
      </c>
      <c r="AZ2070" s="88">
        <v>0</v>
      </c>
      <c r="BA2070" s="88">
        <v>0</v>
      </c>
      <c r="BB2070" s="89">
        <f t="shared" si="127"/>
        <v>698924.2</v>
      </c>
      <c r="BC2070" s="90" t="str">
        <f t="shared" si="126"/>
        <v>OK</v>
      </c>
      <c r="BD2070" s="91" t="str">
        <f t="shared" si="128"/>
        <v xml:space="preserve">                  </v>
      </c>
      <c r="BE2070" s="92">
        <f t="shared" si="129"/>
        <v>2</v>
      </c>
    </row>
    <row r="2071" spans="1:57" s="74" customFormat="1" ht="50.1" customHeight="1" x14ac:dyDescent="0.2">
      <c r="A2071" s="78" t="s">
        <v>55</v>
      </c>
      <c r="B2071" s="78" t="s">
        <v>59</v>
      </c>
      <c r="C2071" s="78" t="s">
        <v>1035</v>
      </c>
      <c r="D2071" s="78" t="s">
        <v>605</v>
      </c>
      <c r="E2071" s="79" t="str">
        <f>+IF(C2071&lt;&gt;"",VLOOKUP(MID(C2071,18,5),NIVELES!$A$133:$B$213,2,0),"")</f>
        <v>SANTO_DOMINGO_DE_LOS_TSÁCHILAS</v>
      </c>
      <c r="F2071" s="80" t="s">
        <v>236</v>
      </c>
      <c r="G2071" s="81" t="str">
        <f>+IF(F2071&lt;&gt;"",VLOOKUP(F2071,NIVELES!$A$246:$C$464,3,0),"")</f>
        <v xml:space="preserve"> </v>
      </c>
      <c r="H2071" s="82" t="s">
        <v>1024</v>
      </c>
      <c r="I2071" s="78" t="s">
        <v>2201</v>
      </c>
      <c r="J2071" s="78" t="s">
        <v>2184</v>
      </c>
      <c r="K2071" s="78" t="s">
        <v>2185</v>
      </c>
      <c r="L2071" s="78" t="s">
        <v>2709</v>
      </c>
      <c r="M2071" s="78">
        <v>40</v>
      </c>
      <c r="N2071" s="78" t="s">
        <v>2710</v>
      </c>
      <c r="O2071" s="78" t="s">
        <v>2711</v>
      </c>
      <c r="P2071" s="82">
        <v>11</v>
      </c>
      <c r="Q2071" s="78" t="s">
        <v>2816</v>
      </c>
      <c r="R2071" s="82"/>
      <c r="S2071" s="82">
        <v>1</v>
      </c>
      <c r="T2071" s="82">
        <v>1</v>
      </c>
      <c r="U2071" s="82">
        <v>1</v>
      </c>
      <c r="V2071" s="82">
        <v>1</v>
      </c>
      <c r="W2071" s="82">
        <v>1</v>
      </c>
      <c r="X2071" s="82">
        <v>1</v>
      </c>
      <c r="Y2071" s="82">
        <v>1</v>
      </c>
      <c r="Z2071" s="82">
        <v>1</v>
      </c>
      <c r="AA2071" s="82">
        <v>1</v>
      </c>
      <c r="AB2071" s="82">
        <v>1</v>
      </c>
      <c r="AC2071" s="82">
        <v>1</v>
      </c>
      <c r="AD2071" s="85" t="str">
        <f>IF(A2071&lt;&gt;"",IF(D2071="DIRECCIÓN_DE_TRANSFERENCIAS","280 0031",VLOOKUP(C2071,NIVELES!$A$14:$B$105,2,0)),"")</f>
        <v>280 4410</v>
      </c>
      <c r="AE2071" s="86" t="s">
        <v>322</v>
      </c>
      <c r="AF2071" s="86" t="s">
        <v>543</v>
      </c>
      <c r="AG2071" s="79" t="str">
        <f>+IF(AF2071&lt;&gt;"",VLOOKUP(AF2071,NIVELES!$A$666:$B$673,2,0),"")</f>
        <v>DESARROLLO_INFANTIL</v>
      </c>
      <c r="AH2071" s="78" t="s">
        <v>512</v>
      </c>
      <c r="AI2071" s="79" t="str">
        <f>IF(AH2071&lt;&gt;"",VLOOKUP(CONCATENATE(AG2071,AH2071),NIVELES!$B$676:$C$745,2,0),"")</f>
        <v>Centros Circulos De Cuidado Recreacion Y Aprendizaje CRA Creciendo Con Nuestros Hijos CNH</v>
      </c>
      <c r="AJ2071" s="78" t="s">
        <v>517</v>
      </c>
      <c r="AK2071" s="79" t="str">
        <f>+IF(AJ2071&lt;&gt;"",VLOOKUP(AJ2071,NIVELES!$A$816:$B$892,2,0),"")</f>
        <v>NO APLICA</v>
      </c>
      <c r="AL2071" s="78" t="s">
        <v>554</v>
      </c>
      <c r="AM2071" s="78">
        <v>530105</v>
      </c>
      <c r="AN2071" s="79" t="str">
        <f>IF(AM2071&lt;&gt;"",+VLOOKUP(AM2071,NIVELES!$A$1652:$B$2466,2,0),"")</f>
        <v>Telecomunicaciones</v>
      </c>
      <c r="AO2071" s="87">
        <v>189.28</v>
      </c>
      <c r="AP2071" s="88">
        <v>0</v>
      </c>
      <c r="AQ2071" s="88">
        <v>17.2</v>
      </c>
      <c r="AR2071" s="88">
        <v>17.2</v>
      </c>
      <c r="AS2071" s="88">
        <v>17.2</v>
      </c>
      <c r="AT2071" s="88">
        <v>17.2</v>
      </c>
      <c r="AU2071" s="88">
        <v>17.2</v>
      </c>
      <c r="AV2071" s="88">
        <v>17.2</v>
      </c>
      <c r="AW2071" s="88">
        <v>17.2</v>
      </c>
      <c r="AX2071" s="88">
        <v>17.2</v>
      </c>
      <c r="AY2071" s="88">
        <v>17.2</v>
      </c>
      <c r="AZ2071" s="88">
        <v>17.2</v>
      </c>
      <c r="BA2071" s="88">
        <v>17.28</v>
      </c>
      <c r="BB2071" s="89">
        <f t="shared" si="127"/>
        <v>189.27999999999997</v>
      </c>
      <c r="BC2071" s="90" t="str">
        <f t="shared" si="126"/>
        <v>OK</v>
      </c>
      <c r="BD2071" s="91" t="str">
        <f t="shared" si="128"/>
        <v xml:space="preserve">                  </v>
      </c>
      <c r="BE2071" s="92">
        <f t="shared" si="129"/>
        <v>11</v>
      </c>
    </row>
    <row r="2072" spans="1:57" s="74" customFormat="1" ht="50.1" customHeight="1" x14ac:dyDescent="0.2">
      <c r="A2072" s="78" t="s">
        <v>55</v>
      </c>
      <c r="B2072" s="78" t="s">
        <v>59</v>
      </c>
      <c r="C2072" s="78" t="s">
        <v>1035</v>
      </c>
      <c r="D2072" s="78" t="s">
        <v>605</v>
      </c>
      <c r="E2072" s="79" t="str">
        <f>+IF(C2072&lt;&gt;"",VLOOKUP(MID(C2072,18,5),NIVELES!$A$133:$B$213,2,0),"")</f>
        <v>SANTO_DOMINGO_DE_LOS_TSÁCHILAS</v>
      </c>
      <c r="F2072" s="80" t="s">
        <v>236</v>
      </c>
      <c r="G2072" s="81" t="str">
        <f>+IF(F2072&lt;&gt;"",VLOOKUP(F2072,NIVELES!$A$246:$C$464,3,0),"")</f>
        <v xml:space="preserve"> </v>
      </c>
      <c r="H2072" s="82" t="s">
        <v>1024</v>
      </c>
      <c r="I2072" s="78" t="s">
        <v>2201</v>
      </c>
      <c r="J2072" s="78" t="s">
        <v>2184</v>
      </c>
      <c r="K2072" s="78" t="s">
        <v>2185</v>
      </c>
      <c r="L2072" s="78" t="s">
        <v>2709</v>
      </c>
      <c r="M2072" s="78">
        <v>40</v>
      </c>
      <c r="N2072" s="78" t="s">
        <v>2710</v>
      </c>
      <c r="O2072" s="78" t="s">
        <v>2225</v>
      </c>
      <c r="P2072" s="82">
        <v>11</v>
      </c>
      <c r="Q2072" s="78" t="s">
        <v>2769</v>
      </c>
      <c r="R2072" s="82"/>
      <c r="S2072" s="82">
        <v>1</v>
      </c>
      <c r="T2072" s="82">
        <v>1</v>
      </c>
      <c r="U2072" s="82">
        <v>1</v>
      </c>
      <c r="V2072" s="82">
        <v>1</v>
      </c>
      <c r="W2072" s="82">
        <v>1</v>
      </c>
      <c r="X2072" s="82">
        <v>1</v>
      </c>
      <c r="Y2072" s="82">
        <v>1</v>
      </c>
      <c r="Z2072" s="82">
        <v>1</v>
      </c>
      <c r="AA2072" s="82">
        <v>1</v>
      </c>
      <c r="AB2072" s="82">
        <v>1</v>
      </c>
      <c r="AC2072" s="82">
        <v>1</v>
      </c>
      <c r="AD2072" s="85" t="str">
        <f>IF(A2072&lt;&gt;"",IF(D2072="DIRECCIÓN_DE_TRANSFERENCIAS","280 0031",VLOOKUP(C2072,NIVELES!$A$14:$B$105,2,0)),"")</f>
        <v>280 4410</v>
      </c>
      <c r="AE2072" s="86" t="s">
        <v>322</v>
      </c>
      <c r="AF2072" s="86" t="s">
        <v>543</v>
      </c>
      <c r="AG2072" s="79" t="str">
        <f>+IF(AF2072&lt;&gt;"",VLOOKUP(AF2072,NIVELES!$A$666:$B$673,2,0),"")</f>
        <v>DESARROLLO_INFANTIL</v>
      </c>
      <c r="AH2072" s="78" t="s">
        <v>512</v>
      </c>
      <c r="AI2072" s="79" t="str">
        <f>IF(AH2072&lt;&gt;"",VLOOKUP(CONCATENATE(AG2072,AH2072),NIVELES!$B$676:$C$745,2,0),"")</f>
        <v>Centros Circulos De Cuidado Recreacion Y Aprendizaje CRA Creciendo Con Nuestros Hijos CNH</v>
      </c>
      <c r="AJ2072" s="78" t="s">
        <v>517</v>
      </c>
      <c r="AK2072" s="79" t="str">
        <f>+IF(AJ2072&lt;&gt;"",VLOOKUP(AJ2072,NIVELES!$A$816:$B$892,2,0),"")</f>
        <v>NO APLICA</v>
      </c>
      <c r="AL2072" s="78" t="s">
        <v>554</v>
      </c>
      <c r="AM2072" s="78">
        <v>530801</v>
      </c>
      <c r="AN2072" s="79" t="str">
        <f>IF(AM2072&lt;&gt;"",+VLOOKUP(AM2072,NIVELES!$A$1652:$B$2466,2,0),"")</f>
        <v>Alimentos y Bebidas</v>
      </c>
      <c r="AO2072" s="87">
        <v>4646.3999999999996</v>
      </c>
      <c r="AP2072" s="88">
        <v>0</v>
      </c>
      <c r="AQ2072" s="88">
        <v>422.4</v>
      </c>
      <c r="AR2072" s="88">
        <v>422.4</v>
      </c>
      <c r="AS2072" s="88">
        <v>422.4</v>
      </c>
      <c r="AT2072" s="88">
        <v>422.4</v>
      </c>
      <c r="AU2072" s="88">
        <v>422.4</v>
      </c>
      <c r="AV2072" s="88">
        <v>422.4</v>
      </c>
      <c r="AW2072" s="88">
        <v>422.4</v>
      </c>
      <c r="AX2072" s="88">
        <v>422.4</v>
      </c>
      <c r="AY2072" s="88">
        <v>422.4</v>
      </c>
      <c r="AZ2072" s="88">
        <v>422.4</v>
      </c>
      <c r="BA2072" s="88">
        <v>422.4</v>
      </c>
      <c r="BB2072" s="89">
        <f t="shared" si="127"/>
        <v>4646.3999999999996</v>
      </c>
      <c r="BC2072" s="90" t="str">
        <f t="shared" si="126"/>
        <v>OK</v>
      </c>
      <c r="BD2072" s="91" t="str">
        <f t="shared" si="128"/>
        <v xml:space="preserve">                  </v>
      </c>
      <c r="BE2072" s="92">
        <f t="shared" si="129"/>
        <v>11</v>
      </c>
    </row>
    <row r="2073" spans="1:57" s="74" customFormat="1" ht="50.1" customHeight="1" x14ac:dyDescent="0.2">
      <c r="A2073" s="78" t="s">
        <v>55</v>
      </c>
      <c r="B2073" s="78" t="s">
        <v>59</v>
      </c>
      <c r="C2073" s="78" t="s">
        <v>1035</v>
      </c>
      <c r="D2073" s="78" t="s">
        <v>605</v>
      </c>
      <c r="E2073" s="79" t="str">
        <f>+IF(C2073&lt;&gt;"",VLOOKUP(MID(C2073,18,5),NIVELES!$A$133:$B$213,2,0),"")</f>
        <v>SANTO_DOMINGO_DE_LOS_TSÁCHILAS</v>
      </c>
      <c r="F2073" s="80" t="s">
        <v>236</v>
      </c>
      <c r="G2073" s="81" t="str">
        <f>+IF(F2073&lt;&gt;"",VLOOKUP(F2073,NIVELES!$A$246:$C$464,3,0),"")</f>
        <v xml:space="preserve"> </v>
      </c>
      <c r="H2073" s="82" t="s">
        <v>1024</v>
      </c>
      <c r="I2073" s="78" t="s">
        <v>2201</v>
      </c>
      <c r="J2073" s="78" t="s">
        <v>2184</v>
      </c>
      <c r="K2073" s="78" t="s">
        <v>2185</v>
      </c>
      <c r="L2073" s="78" t="s">
        <v>2709</v>
      </c>
      <c r="M2073" s="78">
        <v>40</v>
      </c>
      <c r="N2073" s="78" t="s">
        <v>2710</v>
      </c>
      <c r="O2073" s="78" t="s">
        <v>2238</v>
      </c>
      <c r="P2073" s="82">
        <v>1</v>
      </c>
      <c r="Q2073" s="78" t="s">
        <v>2770</v>
      </c>
      <c r="R2073" s="82"/>
      <c r="S2073" s="82"/>
      <c r="T2073" s="82">
        <v>1</v>
      </c>
      <c r="U2073" s="82"/>
      <c r="V2073" s="82"/>
      <c r="W2073" s="82"/>
      <c r="X2073" s="82"/>
      <c r="Y2073" s="82"/>
      <c r="Z2073" s="82"/>
      <c r="AA2073" s="82"/>
      <c r="AB2073" s="82"/>
      <c r="AC2073" s="82"/>
      <c r="AD2073" s="85" t="str">
        <f>IF(A2073&lt;&gt;"",IF(D2073="DIRECCIÓN_DE_TRANSFERENCIAS","280 0031",VLOOKUP(C2073,NIVELES!$A$14:$B$105,2,0)),"")</f>
        <v>280 4410</v>
      </c>
      <c r="AE2073" s="86" t="s">
        <v>322</v>
      </c>
      <c r="AF2073" s="86" t="s">
        <v>543</v>
      </c>
      <c r="AG2073" s="79" t="str">
        <f>+IF(AF2073&lt;&gt;"",VLOOKUP(AF2073,NIVELES!$A$666:$B$673,2,0),"")</f>
        <v>DESARROLLO_INFANTIL</v>
      </c>
      <c r="AH2073" s="78" t="s">
        <v>512</v>
      </c>
      <c r="AI2073" s="79" t="str">
        <f>IF(AH2073&lt;&gt;"",VLOOKUP(CONCATENATE(AG2073,AH2073),NIVELES!$B$676:$C$745,2,0),"")</f>
        <v>Centros Circulos De Cuidado Recreacion Y Aprendizaje CRA Creciendo Con Nuestros Hijos CNH</v>
      </c>
      <c r="AJ2073" s="78" t="s">
        <v>517</v>
      </c>
      <c r="AK2073" s="79" t="str">
        <f>+IF(AJ2073&lt;&gt;"",VLOOKUP(AJ2073,NIVELES!$A$816:$B$892,2,0),"")</f>
        <v>NO APLICA</v>
      </c>
      <c r="AL2073" s="78" t="s">
        <v>554</v>
      </c>
      <c r="AM2073" s="78">
        <v>530802</v>
      </c>
      <c r="AN2073" s="79" t="str">
        <f>IF(AM2073&lt;&gt;"",+VLOOKUP(AM2073,NIVELES!$A$1652:$B$2466,2,0),"")</f>
        <v>Vestuario, Lencería, Prendas de Protección; y, Accesorios para Uniformes Militares y Policiales; y, Carpas</v>
      </c>
      <c r="AO2073" s="87">
        <v>135.76</v>
      </c>
      <c r="AP2073" s="88">
        <v>0</v>
      </c>
      <c r="AQ2073" s="88">
        <v>0</v>
      </c>
      <c r="AR2073" s="88">
        <v>135.76</v>
      </c>
      <c r="AS2073" s="88">
        <v>0</v>
      </c>
      <c r="AT2073" s="88">
        <v>0</v>
      </c>
      <c r="AU2073" s="88">
        <v>0</v>
      </c>
      <c r="AV2073" s="88">
        <v>0</v>
      </c>
      <c r="AW2073" s="88">
        <v>0</v>
      </c>
      <c r="AX2073" s="88">
        <v>0</v>
      </c>
      <c r="AY2073" s="88">
        <v>0</v>
      </c>
      <c r="AZ2073" s="88">
        <v>0</v>
      </c>
      <c r="BA2073" s="88">
        <v>0</v>
      </c>
      <c r="BB2073" s="89">
        <f t="shared" si="127"/>
        <v>135.76</v>
      </c>
      <c r="BC2073" s="90" t="str">
        <f t="shared" si="126"/>
        <v>OK</v>
      </c>
      <c r="BD2073" s="91" t="str">
        <f t="shared" si="128"/>
        <v xml:space="preserve">                  </v>
      </c>
      <c r="BE2073" s="92">
        <f t="shared" si="129"/>
        <v>1</v>
      </c>
    </row>
    <row r="2074" spans="1:57" s="74" customFormat="1" ht="50.1" customHeight="1" x14ac:dyDescent="0.2">
      <c r="A2074" s="78" t="s">
        <v>55</v>
      </c>
      <c r="B2074" s="78" t="s">
        <v>59</v>
      </c>
      <c r="C2074" s="78" t="s">
        <v>1035</v>
      </c>
      <c r="D2074" s="78" t="s">
        <v>605</v>
      </c>
      <c r="E2074" s="79" t="str">
        <f>+IF(C2074&lt;&gt;"",VLOOKUP(MID(C2074,18,5),NIVELES!$A$133:$B$213,2,0),"")</f>
        <v>SANTO_DOMINGO_DE_LOS_TSÁCHILAS</v>
      </c>
      <c r="F2074" s="80" t="s">
        <v>236</v>
      </c>
      <c r="G2074" s="81" t="str">
        <f>+IF(F2074&lt;&gt;"",VLOOKUP(F2074,NIVELES!$A$246:$C$464,3,0),"")</f>
        <v xml:space="preserve"> </v>
      </c>
      <c r="H2074" s="82" t="s">
        <v>1024</v>
      </c>
      <c r="I2074" s="78" t="s">
        <v>2201</v>
      </c>
      <c r="J2074" s="78" t="s">
        <v>2184</v>
      </c>
      <c r="K2074" s="78" t="s">
        <v>2185</v>
      </c>
      <c r="L2074" s="78" t="s">
        <v>2709</v>
      </c>
      <c r="M2074" s="78">
        <v>40</v>
      </c>
      <c r="N2074" s="78" t="s">
        <v>2710</v>
      </c>
      <c r="O2074" s="78" t="s">
        <v>2229</v>
      </c>
      <c r="P2074" s="82">
        <v>1</v>
      </c>
      <c r="Q2074" s="78" t="s">
        <v>2758</v>
      </c>
      <c r="R2074" s="82"/>
      <c r="S2074" s="82"/>
      <c r="T2074" s="82">
        <v>1</v>
      </c>
      <c r="U2074" s="82"/>
      <c r="V2074" s="82"/>
      <c r="W2074" s="82"/>
      <c r="X2074" s="82"/>
      <c r="Y2074" s="82"/>
      <c r="Z2074" s="82"/>
      <c r="AA2074" s="82"/>
      <c r="AB2074" s="82"/>
      <c r="AC2074" s="82"/>
      <c r="AD2074" s="85" t="str">
        <f>IF(A2074&lt;&gt;"",IF(D2074="DIRECCIÓN_DE_TRANSFERENCIAS","280 0031",VLOOKUP(C2074,NIVELES!$A$14:$B$105,2,0)),"")</f>
        <v>280 4410</v>
      </c>
      <c r="AE2074" s="86" t="s">
        <v>322</v>
      </c>
      <c r="AF2074" s="86" t="s">
        <v>543</v>
      </c>
      <c r="AG2074" s="79" t="str">
        <f>+IF(AF2074&lt;&gt;"",VLOOKUP(AF2074,NIVELES!$A$666:$B$673,2,0),"")</f>
        <v>DESARROLLO_INFANTIL</v>
      </c>
      <c r="AH2074" s="78" t="s">
        <v>512</v>
      </c>
      <c r="AI2074" s="79" t="str">
        <f>IF(AH2074&lt;&gt;"",VLOOKUP(CONCATENATE(AG2074,AH2074),NIVELES!$B$676:$C$745,2,0),"")</f>
        <v>Centros Circulos De Cuidado Recreacion Y Aprendizaje CRA Creciendo Con Nuestros Hijos CNH</v>
      </c>
      <c r="AJ2074" s="78" t="s">
        <v>517</v>
      </c>
      <c r="AK2074" s="79" t="str">
        <f>+IF(AJ2074&lt;&gt;"",VLOOKUP(AJ2074,NIVELES!$A$816:$B$892,2,0),"")</f>
        <v>NO APLICA</v>
      </c>
      <c r="AL2074" s="78" t="s">
        <v>554</v>
      </c>
      <c r="AM2074" s="78">
        <v>530805</v>
      </c>
      <c r="AN2074" s="79" t="str">
        <f>IF(AM2074&lt;&gt;"",+VLOOKUP(AM2074,NIVELES!$A$1652:$B$2466,2,0),"")</f>
        <v>Materiales de Aseo</v>
      </c>
      <c r="AO2074" s="87">
        <v>214</v>
      </c>
      <c r="AP2074" s="88">
        <v>0</v>
      </c>
      <c r="AQ2074" s="88">
        <v>0</v>
      </c>
      <c r="AR2074" s="88">
        <v>214</v>
      </c>
      <c r="AS2074" s="88">
        <v>0</v>
      </c>
      <c r="AT2074" s="88">
        <v>0</v>
      </c>
      <c r="AU2074" s="88">
        <v>0</v>
      </c>
      <c r="AV2074" s="88">
        <v>0</v>
      </c>
      <c r="AW2074" s="88">
        <v>0</v>
      </c>
      <c r="AX2074" s="88">
        <v>0</v>
      </c>
      <c r="AY2074" s="88">
        <v>0</v>
      </c>
      <c r="AZ2074" s="88">
        <v>0</v>
      </c>
      <c r="BA2074" s="88">
        <v>0</v>
      </c>
      <c r="BB2074" s="89">
        <f t="shared" si="127"/>
        <v>214</v>
      </c>
      <c r="BC2074" s="90" t="str">
        <f t="shared" si="126"/>
        <v>OK</v>
      </c>
      <c r="BD2074" s="91" t="str">
        <f t="shared" si="128"/>
        <v xml:space="preserve">                  </v>
      </c>
      <c r="BE2074" s="92">
        <f t="shared" si="129"/>
        <v>1</v>
      </c>
    </row>
    <row r="2075" spans="1:57" s="74" customFormat="1" ht="50.1" customHeight="1" x14ac:dyDescent="0.2">
      <c r="A2075" s="78" t="s">
        <v>55</v>
      </c>
      <c r="B2075" s="78" t="s">
        <v>59</v>
      </c>
      <c r="C2075" s="78" t="s">
        <v>1035</v>
      </c>
      <c r="D2075" s="78" t="s">
        <v>792</v>
      </c>
      <c r="E2075" s="79" t="str">
        <f>+IF(C2075&lt;&gt;"",VLOOKUP(MID(C2075,18,5),NIVELES!$A$133:$B$213,2,0),"")</f>
        <v>SANTO_DOMINGO_DE_LOS_TSÁCHILAS</v>
      </c>
      <c r="F2075" s="80" t="s">
        <v>236</v>
      </c>
      <c r="G2075" s="81" t="str">
        <f>+IF(F2075&lt;&gt;"",VLOOKUP(F2075,NIVELES!$A$246:$C$464,3,0),"")</f>
        <v xml:space="preserve"> </v>
      </c>
      <c r="H2075" s="82" t="s">
        <v>1024</v>
      </c>
      <c r="I2075" s="78" t="s">
        <v>2189</v>
      </c>
      <c r="J2075" s="78" t="s">
        <v>2184</v>
      </c>
      <c r="K2075" s="78" t="s">
        <v>2185</v>
      </c>
      <c r="L2075" s="78" t="s">
        <v>1791</v>
      </c>
      <c r="M2075" s="78" t="s">
        <v>1791</v>
      </c>
      <c r="N2075" s="78" t="s">
        <v>1791</v>
      </c>
      <c r="O2075" s="78" t="s">
        <v>2167</v>
      </c>
      <c r="P2075" s="82">
        <v>1</v>
      </c>
      <c r="Q2075" s="78" t="s">
        <v>1989</v>
      </c>
      <c r="R2075" s="82"/>
      <c r="S2075" s="82"/>
      <c r="T2075" s="82"/>
      <c r="U2075" s="82"/>
      <c r="V2075" s="82"/>
      <c r="W2075" s="82"/>
      <c r="X2075" s="82"/>
      <c r="Y2075" s="82"/>
      <c r="Z2075" s="82"/>
      <c r="AA2075" s="82"/>
      <c r="AB2075" s="82"/>
      <c r="AC2075" s="82">
        <v>1</v>
      </c>
      <c r="AD2075" s="85" t="str">
        <f>IF(A2075&lt;&gt;"",IF(D2075="DIRECCIÓN_DE_TRANSFERENCIAS","280 0031",VLOOKUP(C2075,NIVELES!$A$14:$B$105,2,0)),"")</f>
        <v>280 4410</v>
      </c>
      <c r="AE2075" s="86" t="s">
        <v>322</v>
      </c>
      <c r="AF2075" s="86" t="s">
        <v>544</v>
      </c>
      <c r="AG2075" s="79" t="str">
        <f>+IF(AF2075&lt;&gt;"",VLOOKUP(AF2075,NIVELES!$A$666:$B$673,2,0),"")</f>
        <v>PROTECCIÓN_SOCIAL_A_LA_FAMILIA._ASEGURAMIENTO_NO_CONTRIBUTIVO_E_INCLUSIÓN_ECONÓMICA_Y_MOVILIDAD_SOCIAL</v>
      </c>
      <c r="AH2075" s="78" t="s">
        <v>513</v>
      </c>
      <c r="AI2075" s="79" t="str">
        <f>IF(AH2075&lt;&gt;"",VLOOKUP(CONCATENATE(AG2075,AH2075),NIVELES!$B$676:$C$745,2,0),"")</f>
        <v>Acompañamiento Familiar</v>
      </c>
      <c r="AJ2075" s="78" t="s">
        <v>517</v>
      </c>
      <c r="AK2075" s="79" t="str">
        <f>+IF(AJ2075&lt;&gt;"",VLOOKUP(AJ2075,NIVELES!$A$816:$B$892,2,0),"")</f>
        <v>NO APLICA</v>
      </c>
      <c r="AL2075" s="78" t="s">
        <v>553</v>
      </c>
      <c r="AM2075" s="78">
        <v>510203</v>
      </c>
      <c r="AN2075" s="79" t="str">
        <f>IF(AM2075&lt;&gt;"",+VLOOKUP(AM2075,NIVELES!$A$1652:$B$2466,2,0),"")</f>
        <v>Decimotercer Sueldo</v>
      </c>
      <c r="AO2075" s="87">
        <v>11543.58</v>
      </c>
      <c r="AP2075" s="88">
        <v>0</v>
      </c>
      <c r="AQ2075" s="88">
        <v>0</v>
      </c>
      <c r="AR2075" s="88">
        <v>0</v>
      </c>
      <c r="AS2075" s="88">
        <v>0</v>
      </c>
      <c r="AT2075" s="88">
        <v>0</v>
      </c>
      <c r="AU2075" s="88">
        <v>0</v>
      </c>
      <c r="AV2075" s="88">
        <v>0</v>
      </c>
      <c r="AW2075" s="88">
        <v>0</v>
      </c>
      <c r="AX2075" s="88">
        <v>0</v>
      </c>
      <c r="AY2075" s="88">
        <v>0</v>
      </c>
      <c r="AZ2075" s="88">
        <v>0</v>
      </c>
      <c r="BA2075" s="88">
        <v>11543.58</v>
      </c>
      <c r="BB2075" s="89">
        <f t="shared" si="127"/>
        <v>11543.58</v>
      </c>
      <c r="BC2075" s="90" t="str">
        <f t="shared" si="126"/>
        <v>OK</v>
      </c>
      <c r="BD2075" s="91" t="str">
        <f t="shared" si="128"/>
        <v xml:space="preserve">                  </v>
      </c>
      <c r="BE2075" s="92">
        <f t="shared" si="129"/>
        <v>1</v>
      </c>
    </row>
    <row r="2076" spans="1:57" s="74" customFormat="1" ht="50.1" customHeight="1" x14ac:dyDescent="0.2">
      <c r="A2076" s="78" t="s">
        <v>55</v>
      </c>
      <c r="B2076" s="78" t="s">
        <v>59</v>
      </c>
      <c r="C2076" s="78" t="s">
        <v>1035</v>
      </c>
      <c r="D2076" s="78" t="s">
        <v>792</v>
      </c>
      <c r="E2076" s="79" t="str">
        <f>+IF(C2076&lt;&gt;"",VLOOKUP(MID(C2076,18,5),NIVELES!$A$133:$B$213,2,0),"")</f>
        <v>SANTO_DOMINGO_DE_LOS_TSÁCHILAS</v>
      </c>
      <c r="F2076" s="80" t="s">
        <v>236</v>
      </c>
      <c r="G2076" s="81" t="str">
        <f>+IF(F2076&lt;&gt;"",VLOOKUP(F2076,NIVELES!$A$246:$C$464,3,0),"")</f>
        <v xml:space="preserve"> </v>
      </c>
      <c r="H2076" s="82" t="s">
        <v>1024</v>
      </c>
      <c r="I2076" s="78" t="s">
        <v>2189</v>
      </c>
      <c r="J2076" s="78" t="s">
        <v>2184</v>
      </c>
      <c r="K2076" s="78" t="s">
        <v>2185</v>
      </c>
      <c r="L2076" s="78" t="s">
        <v>1791</v>
      </c>
      <c r="M2076" s="78" t="s">
        <v>1791</v>
      </c>
      <c r="N2076" s="78" t="s">
        <v>1791</v>
      </c>
      <c r="O2076" s="78" t="s">
        <v>2167</v>
      </c>
      <c r="P2076" s="82">
        <v>1</v>
      </c>
      <c r="Q2076" s="78" t="s">
        <v>1989</v>
      </c>
      <c r="R2076" s="82"/>
      <c r="S2076" s="82"/>
      <c r="T2076" s="82">
        <v>1</v>
      </c>
      <c r="U2076" s="82"/>
      <c r="V2076" s="82"/>
      <c r="W2076" s="82"/>
      <c r="X2076" s="82"/>
      <c r="Y2076" s="82"/>
      <c r="Z2076" s="82"/>
      <c r="AA2076" s="82"/>
      <c r="AB2076" s="82"/>
      <c r="AC2076" s="82"/>
      <c r="AD2076" s="85" t="str">
        <f>IF(A2076&lt;&gt;"",IF(D2076="DIRECCIÓN_DE_TRANSFERENCIAS","280 0031",VLOOKUP(C2076,NIVELES!$A$14:$B$105,2,0)),"")</f>
        <v>280 4410</v>
      </c>
      <c r="AE2076" s="86" t="s">
        <v>322</v>
      </c>
      <c r="AF2076" s="86" t="s">
        <v>544</v>
      </c>
      <c r="AG2076" s="79" t="str">
        <f>+IF(AF2076&lt;&gt;"",VLOOKUP(AF2076,NIVELES!$A$666:$B$673,2,0),"")</f>
        <v>PROTECCIÓN_SOCIAL_A_LA_FAMILIA._ASEGURAMIENTO_NO_CONTRIBUTIVO_E_INCLUSIÓN_ECONÓMICA_Y_MOVILIDAD_SOCIAL</v>
      </c>
      <c r="AH2076" s="78" t="s">
        <v>513</v>
      </c>
      <c r="AI2076" s="79" t="str">
        <f>IF(AH2076&lt;&gt;"",VLOOKUP(CONCATENATE(AG2076,AH2076),NIVELES!$B$676:$C$745,2,0),"")</f>
        <v>Acompañamiento Familiar</v>
      </c>
      <c r="AJ2076" s="78" t="s">
        <v>517</v>
      </c>
      <c r="AK2076" s="79" t="str">
        <f>+IF(AJ2076&lt;&gt;"",VLOOKUP(AJ2076,NIVELES!$A$816:$B$892,2,0),"")</f>
        <v>NO APLICA</v>
      </c>
      <c r="AL2076" s="78" t="s">
        <v>553</v>
      </c>
      <c r="AM2076" s="78">
        <v>510204</v>
      </c>
      <c r="AN2076" s="79" t="str">
        <f>IF(AM2076&lt;&gt;"",+VLOOKUP(AM2076,NIVELES!$A$1652:$B$2466,2,0),"")</f>
        <v>Decimocuarto Sueldo</v>
      </c>
      <c r="AO2076" s="87">
        <v>5417.5</v>
      </c>
      <c r="AP2076" s="88">
        <v>0</v>
      </c>
      <c r="AQ2076" s="88">
        <v>0</v>
      </c>
      <c r="AR2076" s="88">
        <v>5417.5</v>
      </c>
      <c r="AS2076" s="88">
        <v>0</v>
      </c>
      <c r="AT2076" s="88">
        <v>0</v>
      </c>
      <c r="AU2076" s="88">
        <v>0</v>
      </c>
      <c r="AV2076" s="88">
        <v>0</v>
      </c>
      <c r="AW2076" s="88">
        <v>0</v>
      </c>
      <c r="AX2076" s="88">
        <v>0</v>
      </c>
      <c r="AY2076" s="88">
        <v>0</v>
      </c>
      <c r="AZ2076" s="88">
        <v>0</v>
      </c>
      <c r="BA2076" s="88">
        <v>0</v>
      </c>
      <c r="BB2076" s="89">
        <f t="shared" si="127"/>
        <v>5417.5</v>
      </c>
      <c r="BC2076" s="90" t="str">
        <f t="shared" si="126"/>
        <v>OK</v>
      </c>
      <c r="BD2076" s="91" t="str">
        <f t="shared" si="128"/>
        <v xml:space="preserve">                  </v>
      </c>
      <c r="BE2076" s="92">
        <f t="shared" si="129"/>
        <v>1</v>
      </c>
    </row>
    <row r="2077" spans="1:57" s="74" customFormat="1" ht="50.1" customHeight="1" x14ac:dyDescent="0.2">
      <c r="A2077" s="78" t="s">
        <v>55</v>
      </c>
      <c r="B2077" s="78" t="s">
        <v>59</v>
      </c>
      <c r="C2077" s="78" t="s">
        <v>1035</v>
      </c>
      <c r="D2077" s="78" t="s">
        <v>792</v>
      </c>
      <c r="E2077" s="79" t="str">
        <f>+IF(C2077&lt;&gt;"",VLOOKUP(MID(C2077,18,5),NIVELES!$A$133:$B$213,2,0),"")</f>
        <v>SANTO_DOMINGO_DE_LOS_TSÁCHILAS</v>
      </c>
      <c r="F2077" s="80" t="s">
        <v>236</v>
      </c>
      <c r="G2077" s="81" t="str">
        <f>+IF(F2077&lt;&gt;"",VLOOKUP(F2077,NIVELES!$A$246:$C$464,3,0),"")</f>
        <v xml:space="preserve"> </v>
      </c>
      <c r="H2077" s="82" t="s">
        <v>1024</v>
      </c>
      <c r="I2077" s="78" t="s">
        <v>2189</v>
      </c>
      <c r="J2077" s="78" t="s">
        <v>2184</v>
      </c>
      <c r="K2077" s="78" t="s">
        <v>2185</v>
      </c>
      <c r="L2077" s="78" t="s">
        <v>1791</v>
      </c>
      <c r="M2077" s="78" t="s">
        <v>1791</v>
      </c>
      <c r="N2077" s="78" t="s">
        <v>1791</v>
      </c>
      <c r="O2077" s="78" t="s">
        <v>2167</v>
      </c>
      <c r="P2077" s="82">
        <v>11</v>
      </c>
      <c r="Q2077" s="78" t="s">
        <v>1989</v>
      </c>
      <c r="R2077" s="82">
        <v>1</v>
      </c>
      <c r="S2077" s="82">
        <v>1</v>
      </c>
      <c r="T2077" s="82">
        <v>1</v>
      </c>
      <c r="U2077" s="82">
        <v>1</v>
      </c>
      <c r="V2077" s="82">
        <v>1</v>
      </c>
      <c r="W2077" s="82">
        <v>1</v>
      </c>
      <c r="X2077" s="82">
        <v>1</v>
      </c>
      <c r="Y2077" s="82">
        <v>1</v>
      </c>
      <c r="Z2077" s="82">
        <v>1</v>
      </c>
      <c r="AA2077" s="82">
        <v>1</v>
      </c>
      <c r="AB2077" s="82">
        <v>1</v>
      </c>
      <c r="AC2077" s="82"/>
      <c r="AD2077" s="85" t="str">
        <f>IF(A2077&lt;&gt;"",IF(D2077="DIRECCIÓN_DE_TRANSFERENCIAS","280 0031",VLOOKUP(C2077,NIVELES!$A$14:$B$105,2,0)),"")</f>
        <v>280 4410</v>
      </c>
      <c r="AE2077" s="86" t="s">
        <v>322</v>
      </c>
      <c r="AF2077" s="86" t="s">
        <v>544</v>
      </c>
      <c r="AG2077" s="79" t="str">
        <f>+IF(AF2077&lt;&gt;"",VLOOKUP(AF2077,NIVELES!$A$666:$B$673,2,0),"")</f>
        <v>PROTECCIÓN_SOCIAL_A_LA_FAMILIA._ASEGURAMIENTO_NO_CONTRIBUTIVO_E_INCLUSIÓN_ECONÓMICA_Y_MOVILIDAD_SOCIAL</v>
      </c>
      <c r="AH2077" s="78" t="s">
        <v>513</v>
      </c>
      <c r="AI2077" s="79" t="str">
        <f>IF(AH2077&lt;&gt;"",VLOOKUP(CONCATENATE(AG2077,AH2077),NIVELES!$B$676:$C$745,2,0),"")</f>
        <v>Acompañamiento Familiar</v>
      </c>
      <c r="AJ2077" s="78" t="s">
        <v>517</v>
      </c>
      <c r="AK2077" s="79" t="str">
        <f>+IF(AJ2077&lt;&gt;"",VLOOKUP(AJ2077,NIVELES!$A$816:$B$892,2,0),"")</f>
        <v>NO APLICA</v>
      </c>
      <c r="AL2077" s="78" t="s">
        <v>553</v>
      </c>
      <c r="AM2077" s="78">
        <v>510510</v>
      </c>
      <c r="AN2077" s="79" t="str">
        <f>IF(AM2077&lt;&gt;"",+VLOOKUP(AM2077,NIVELES!$A$1652:$B$2466,2,0),"")</f>
        <v>Servicios Personales por Contrato</v>
      </c>
      <c r="AO2077" s="87">
        <v>138523</v>
      </c>
      <c r="AP2077" s="88">
        <v>12593</v>
      </c>
      <c r="AQ2077" s="88">
        <v>12593</v>
      </c>
      <c r="AR2077" s="88">
        <v>12593</v>
      </c>
      <c r="AS2077" s="88">
        <v>12593</v>
      </c>
      <c r="AT2077" s="88">
        <v>12593</v>
      </c>
      <c r="AU2077" s="88">
        <v>12593</v>
      </c>
      <c r="AV2077" s="88">
        <v>12593</v>
      </c>
      <c r="AW2077" s="88">
        <v>12593</v>
      </c>
      <c r="AX2077" s="88">
        <v>12593</v>
      </c>
      <c r="AY2077" s="88">
        <v>12593</v>
      </c>
      <c r="AZ2077" s="88">
        <v>12593</v>
      </c>
      <c r="BA2077" s="88">
        <v>0</v>
      </c>
      <c r="BB2077" s="89">
        <f t="shared" si="127"/>
        <v>138523</v>
      </c>
      <c r="BC2077" s="90" t="str">
        <f t="shared" si="126"/>
        <v>OK</v>
      </c>
      <c r="BD2077" s="91" t="str">
        <f t="shared" si="128"/>
        <v xml:space="preserve">                  </v>
      </c>
      <c r="BE2077" s="92">
        <f t="shared" si="129"/>
        <v>11</v>
      </c>
    </row>
    <row r="2078" spans="1:57" s="74" customFormat="1" ht="50.1" customHeight="1" x14ac:dyDescent="0.2">
      <c r="A2078" s="78" t="s">
        <v>55</v>
      </c>
      <c r="B2078" s="78" t="s">
        <v>59</v>
      </c>
      <c r="C2078" s="78" t="s">
        <v>1035</v>
      </c>
      <c r="D2078" s="78" t="s">
        <v>792</v>
      </c>
      <c r="E2078" s="79" t="str">
        <f>+IF(C2078&lt;&gt;"",VLOOKUP(MID(C2078,18,5),NIVELES!$A$133:$B$213,2,0),"")</f>
        <v>SANTO_DOMINGO_DE_LOS_TSÁCHILAS</v>
      </c>
      <c r="F2078" s="80" t="s">
        <v>236</v>
      </c>
      <c r="G2078" s="81" t="str">
        <f>+IF(F2078&lt;&gt;"",VLOOKUP(F2078,NIVELES!$A$246:$C$464,3,0),"")</f>
        <v xml:space="preserve"> </v>
      </c>
      <c r="H2078" s="82" t="s">
        <v>1024</v>
      </c>
      <c r="I2078" s="78" t="s">
        <v>2189</v>
      </c>
      <c r="J2078" s="78" t="s">
        <v>2184</v>
      </c>
      <c r="K2078" s="78" t="s">
        <v>2185</v>
      </c>
      <c r="L2078" s="78" t="s">
        <v>1791</v>
      </c>
      <c r="M2078" s="78" t="s">
        <v>1791</v>
      </c>
      <c r="N2078" s="78" t="s">
        <v>1791</v>
      </c>
      <c r="O2078" s="78" t="s">
        <v>2167</v>
      </c>
      <c r="P2078" s="82">
        <v>11</v>
      </c>
      <c r="Q2078" s="78" t="s">
        <v>1989</v>
      </c>
      <c r="R2078" s="82">
        <v>1</v>
      </c>
      <c r="S2078" s="82">
        <v>1</v>
      </c>
      <c r="T2078" s="82">
        <v>1</v>
      </c>
      <c r="U2078" s="82">
        <v>1</v>
      </c>
      <c r="V2078" s="82">
        <v>1</v>
      </c>
      <c r="W2078" s="82">
        <v>1</v>
      </c>
      <c r="X2078" s="82">
        <v>1</v>
      </c>
      <c r="Y2078" s="82">
        <v>1</v>
      </c>
      <c r="Z2078" s="82">
        <v>1</v>
      </c>
      <c r="AA2078" s="82">
        <v>1</v>
      </c>
      <c r="AB2078" s="82">
        <v>1</v>
      </c>
      <c r="AC2078" s="82"/>
      <c r="AD2078" s="85" t="str">
        <f>IF(A2078&lt;&gt;"",IF(D2078="DIRECCIÓN_DE_TRANSFERENCIAS","280 0031",VLOOKUP(C2078,NIVELES!$A$14:$B$105,2,0)),"")</f>
        <v>280 4410</v>
      </c>
      <c r="AE2078" s="86" t="s">
        <v>322</v>
      </c>
      <c r="AF2078" s="86" t="s">
        <v>544</v>
      </c>
      <c r="AG2078" s="79" t="str">
        <f>+IF(AF2078&lt;&gt;"",VLOOKUP(AF2078,NIVELES!$A$666:$B$673,2,0),"")</f>
        <v>PROTECCIÓN_SOCIAL_A_LA_FAMILIA._ASEGURAMIENTO_NO_CONTRIBUTIVO_E_INCLUSIÓN_ECONÓMICA_Y_MOVILIDAD_SOCIAL</v>
      </c>
      <c r="AH2078" s="78" t="s">
        <v>513</v>
      </c>
      <c r="AI2078" s="79" t="str">
        <f>IF(AH2078&lt;&gt;"",VLOOKUP(CONCATENATE(AG2078,AH2078),NIVELES!$B$676:$C$745,2,0),"")</f>
        <v>Acompañamiento Familiar</v>
      </c>
      <c r="AJ2078" s="78" t="s">
        <v>517</v>
      </c>
      <c r="AK2078" s="79" t="str">
        <f>+IF(AJ2078&lt;&gt;"",VLOOKUP(AJ2078,NIVELES!$A$816:$B$892,2,0),"")</f>
        <v>NO APLICA</v>
      </c>
      <c r="AL2078" s="78" t="s">
        <v>553</v>
      </c>
      <c r="AM2078" s="78">
        <v>510601</v>
      </c>
      <c r="AN2078" s="79" t="str">
        <f>IF(AM2078&lt;&gt;"",+VLOOKUP(AM2078,NIVELES!$A$1652:$B$2466,2,0),"")</f>
        <v>Aporte Patronal</v>
      </c>
      <c r="AO2078" s="87">
        <v>13367.47</v>
      </c>
      <c r="AP2078" s="88">
        <v>1215.3499999999999</v>
      </c>
      <c r="AQ2078" s="88">
        <v>1215.3499999999999</v>
      </c>
      <c r="AR2078" s="88">
        <v>1215.3499999999999</v>
      </c>
      <c r="AS2078" s="88">
        <v>1215.3499999999999</v>
      </c>
      <c r="AT2078" s="88">
        <v>1215.3499999999999</v>
      </c>
      <c r="AU2078" s="88">
        <v>1215.3499999999999</v>
      </c>
      <c r="AV2078" s="88">
        <v>1215.3499999999999</v>
      </c>
      <c r="AW2078" s="88">
        <v>1215.3499999999999</v>
      </c>
      <c r="AX2078" s="88">
        <v>1215.3499999999999</v>
      </c>
      <c r="AY2078" s="88">
        <v>1215.3499999999999</v>
      </c>
      <c r="AZ2078" s="88">
        <v>1213.97</v>
      </c>
      <c r="BA2078" s="88">
        <v>0</v>
      </c>
      <c r="BB2078" s="89">
        <f t="shared" si="127"/>
        <v>13367.470000000001</v>
      </c>
      <c r="BC2078" s="90" t="str">
        <f t="shared" si="126"/>
        <v>OK</v>
      </c>
      <c r="BD2078" s="91" t="str">
        <f t="shared" si="128"/>
        <v xml:space="preserve">                  </v>
      </c>
      <c r="BE2078" s="92">
        <f t="shared" si="129"/>
        <v>11</v>
      </c>
    </row>
    <row r="2079" spans="1:57" s="74" customFormat="1" ht="50.1" customHeight="1" x14ac:dyDescent="0.2">
      <c r="A2079" s="78" t="s">
        <v>55</v>
      </c>
      <c r="B2079" s="78" t="s">
        <v>59</v>
      </c>
      <c r="C2079" s="78" t="s">
        <v>1035</v>
      </c>
      <c r="D2079" s="78" t="s">
        <v>792</v>
      </c>
      <c r="E2079" s="79" t="str">
        <f>+IF(C2079&lt;&gt;"",VLOOKUP(MID(C2079,18,5),NIVELES!$A$133:$B$213,2,0),"")</f>
        <v>SANTO_DOMINGO_DE_LOS_TSÁCHILAS</v>
      </c>
      <c r="F2079" s="80" t="s">
        <v>236</v>
      </c>
      <c r="G2079" s="81" t="str">
        <f>+IF(F2079&lt;&gt;"",VLOOKUP(F2079,NIVELES!$A$246:$C$464,3,0),"")</f>
        <v xml:space="preserve"> </v>
      </c>
      <c r="H2079" s="82" t="s">
        <v>1024</v>
      </c>
      <c r="I2079" s="78" t="s">
        <v>2189</v>
      </c>
      <c r="J2079" s="78" t="s">
        <v>2184</v>
      </c>
      <c r="K2079" s="78" t="s">
        <v>2185</v>
      </c>
      <c r="L2079" s="78" t="s">
        <v>1791</v>
      </c>
      <c r="M2079" s="78" t="s">
        <v>1791</v>
      </c>
      <c r="N2079" s="78" t="s">
        <v>1791</v>
      </c>
      <c r="O2079" s="78" t="s">
        <v>2167</v>
      </c>
      <c r="P2079" s="82">
        <v>12</v>
      </c>
      <c r="Q2079" s="78" t="s">
        <v>1989</v>
      </c>
      <c r="R2079" s="82">
        <v>1</v>
      </c>
      <c r="S2079" s="82">
        <v>1</v>
      </c>
      <c r="T2079" s="82">
        <v>1</v>
      </c>
      <c r="U2079" s="82">
        <v>1</v>
      </c>
      <c r="V2079" s="82">
        <v>1</v>
      </c>
      <c r="W2079" s="82">
        <v>1</v>
      </c>
      <c r="X2079" s="82">
        <v>1</v>
      </c>
      <c r="Y2079" s="82">
        <v>1</v>
      </c>
      <c r="Z2079" s="82">
        <v>1</v>
      </c>
      <c r="AA2079" s="82">
        <v>1</v>
      </c>
      <c r="AB2079" s="82">
        <v>1</v>
      </c>
      <c r="AC2079" s="82">
        <v>1</v>
      </c>
      <c r="AD2079" s="85" t="str">
        <f>IF(A2079&lt;&gt;"",IF(D2079="DIRECCIÓN_DE_TRANSFERENCIAS","280 0031",VLOOKUP(C2079,NIVELES!$A$14:$B$105,2,0)),"")</f>
        <v>280 4410</v>
      </c>
      <c r="AE2079" s="86" t="s">
        <v>322</v>
      </c>
      <c r="AF2079" s="86" t="s">
        <v>544</v>
      </c>
      <c r="AG2079" s="79" t="str">
        <f>+IF(AF2079&lt;&gt;"",VLOOKUP(AF2079,NIVELES!$A$666:$B$673,2,0),"")</f>
        <v>PROTECCIÓN_SOCIAL_A_LA_FAMILIA._ASEGURAMIENTO_NO_CONTRIBUTIVO_E_INCLUSIÓN_ECONÓMICA_Y_MOVILIDAD_SOCIAL</v>
      </c>
      <c r="AH2079" s="78" t="s">
        <v>513</v>
      </c>
      <c r="AI2079" s="79" t="str">
        <f>IF(AH2079&lt;&gt;"",VLOOKUP(CONCATENATE(AG2079,AH2079),NIVELES!$B$676:$C$745,2,0),"")</f>
        <v>Acompañamiento Familiar</v>
      </c>
      <c r="AJ2079" s="78" t="s">
        <v>517</v>
      </c>
      <c r="AK2079" s="79" t="str">
        <f>+IF(AJ2079&lt;&gt;"",VLOOKUP(AJ2079,NIVELES!$A$816:$B$892,2,0),"")</f>
        <v>NO APLICA</v>
      </c>
      <c r="AL2079" s="78" t="s">
        <v>553</v>
      </c>
      <c r="AM2079" s="78">
        <v>510602</v>
      </c>
      <c r="AN2079" s="79" t="str">
        <f>IF(AM2079&lt;&gt;"",+VLOOKUP(AM2079,NIVELES!$A$1652:$B$2466,2,0),"")</f>
        <v>Fondo de Reserva</v>
      </c>
      <c r="AO2079" s="87">
        <v>11543.58</v>
      </c>
      <c r="AP2079" s="88">
        <v>1049.04</v>
      </c>
      <c r="AQ2079" s="88">
        <v>1049.04</v>
      </c>
      <c r="AR2079" s="88">
        <v>1049.04</v>
      </c>
      <c r="AS2079" s="88">
        <v>1049.04</v>
      </c>
      <c r="AT2079" s="88">
        <v>1049.04</v>
      </c>
      <c r="AU2079" s="88">
        <v>1049.04</v>
      </c>
      <c r="AV2079" s="88">
        <v>1049.04</v>
      </c>
      <c r="AW2079" s="88">
        <v>1049.04</v>
      </c>
      <c r="AX2079" s="88">
        <v>1049.04</v>
      </c>
      <c r="AY2079" s="88">
        <v>1049.04</v>
      </c>
      <c r="AZ2079" s="88">
        <v>1049.04</v>
      </c>
      <c r="BA2079" s="88">
        <v>4.1399999999999997</v>
      </c>
      <c r="BB2079" s="89">
        <f t="shared" si="127"/>
        <v>11543.580000000002</v>
      </c>
      <c r="BC2079" s="90" t="str">
        <f t="shared" si="126"/>
        <v>OK</v>
      </c>
      <c r="BD2079" s="91" t="str">
        <f t="shared" si="128"/>
        <v xml:space="preserve">                  </v>
      </c>
      <c r="BE2079" s="92">
        <f t="shared" si="129"/>
        <v>12</v>
      </c>
    </row>
    <row r="2080" spans="1:57" s="74" customFormat="1" ht="50.1" customHeight="1" x14ac:dyDescent="0.2">
      <c r="A2080" s="78" t="s">
        <v>55</v>
      </c>
      <c r="B2080" s="78" t="s">
        <v>59</v>
      </c>
      <c r="C2080" s="78" t="s">
        <v>1035</v>
      </c>
      <c r="D2080" s="78" t="s">
        <v>792</v>
      </c>
      <c r="E2080" s="79" t="str">
        <f>+IF(C2080&lt;&gt;"",VLOOKUP(MID(C2080,18,5),NIVELES!$A$133:$B$213,2,0),"")</f>
        <v>SANTO_DOMINGO_DE_LOS_TSÁCHILAS</v>
      </c>
      <c r="F2080" s="80" t="s">
        <v>236</v>
      </c>
      <c r="G2080" s="81" t="str">
        <f>+IF(F2080&lt;&gt;"",VLOOKUP(F2080,NIVELES!$A$246:$C$464,3,0),"")</f>
        <v xml:space="preserve"> </v>
      </c>
      <c r="H2080" s="82" t="s">
        <v>1024</v>
      </c>
      <c r="I2080" s="78" t="s">
        <v>2189</v>
      </c>
      <c r="J2080" s="78" t="s">
        <v>2184</v>
      </c>
      <c r="K2080" s="78" t="s">
        <v>2185</v>
      </c>
      <c r="L2080" s="78" t="s">
        <v>2883</v>
      </c>
      <c r="M2080" s="78">
        <v>2201</v>
      </c>
      <c r="N2080" s="78" t="s">
        <v>2884</v>
      </c>
      <c r="O2080" s="78" t="s">
        <v>2885</v>
      </c>
      <c r="P2080" s="82">
        <v>2</v>
      </c>
      <c r="Q2080" s="78" t="s">
        <v>2175</v>
      </c>
      <c r="R2080" s="82"/>
      <c r="S2080" s="82">
        <v>1</v>
      </c>
      <c r="T2080" s="82">
        <v>1</v>
      </c>
      <c r="U2080" s="82"/>
      <c r="V2080" s="82"/>
      <c r="W2080" s="82"/>
      <c r="X2080" s="82"/>
      <c r="Y2080" s="82"/>
      <c r="Z2080" s="82"/>
      <c r="AA2080" s="82"/>
      <c r="AB2080" s="82"/>
      <c r="AC2080" s="82"/>
      <c r="AD2080" s="85" t="str">
        <f>IF(A2080&lt;&gt;"",IF(D2080="DIRECCIÓN_DE_TRANSFERENCIAS","280 0031",VLOOKUP(C2080,NIVELES!$A$14:$B$105,2,0)),"")</f>
        <v>280 4410</v>
      </c>
      <c r="AE2080" s="86" t="s">
        <v>322</v>
      </c>
      <c r="AF2080" s="86" t="s">
        <v>544</v>
      </c>
      <c r="AG2080" s="79" t="str">
        <f>+IF(AF2080&lt;&gt;"",VLOOKUP(AF2080,NIVELES!$A$666:$B$673,2,0),"")</f>
        <v>PROTECCIÓN_SOCIAL_A_LA_FAMILIA._ASEGURAMIENTO_NO_CONTRIBUTIVO_E_INCLUSIÓN_ECONÓMICA_Y_MOVILIDAD_SOCIAL</v>
      </c>
      <c r="AH2080" s="78" t="s">
        <v>513</v>
      </c>
      <c r="AI2080" s="79" t="str">
        <f>IF(AH2080&lt;&gt;"",VLOOKUP(CONCATENATE(AG2080,AH2080),NIVELES!$B$676:$C$745,2,0),"")</f>
        <v>Acompañamiento Familiar</v>
      </c>
      <c r="AJ2080" s="78" t="s">
        <v>517</v>
      </c>
      <c r="AK2080" s="79" t="str">
        <f>+IF(AJ2080&lt;&gt;"",VLOOKUP(AJ2080,NIVELES!$A$816:$B$892,2,0),"")</f>
        <v>NO APLICA</v>
      </c>
      <c r="AL2080" s="78" t="s">
        <v>554</v>
      </c>
      <c r="AM2080" s="78">
        <v>530505</v>
      </c>
      <c r="AN2080" s="79" t="str">
        <f>IF(AM2080&lt;&gt;"",+VLOOKUP(AM2080,NIVELES!$A$1652:$B$2466,2,0),"")</f>
        <v>Vehículos (Arrendamiento)</v>
      </c>
      <c r="AO2080" s="87">
        <v>10203.08</v>
      </c>
      <c r="AP2080" s="88">
        <v>0</v>
      </c>
      <c r="AQ2080" s="88">
        <v>4708.17</v>
      </c>
      <c r="AR2080" s="88">
        <v>5494.91</v>
      </c>
      <c r="AS2080" s="88">
        <v>0</v>
      </c>
      <c r="AT2080" s="88">
        <v>0</v>
      </c>
      <c r="AU2080" s="88">
        <v>0</v>
      </c>
      <c r="AV2080" s="88">
        <v>0</v>
      </c>
      <c r="AW2080" s="88">
        <v>0</v>
      </c>
      <c r="AX2080" s="88">
        <v>0</v>
      </c>
      <c r="AY2080" s="88">
        <v>0</v>
      </c>
      <c r="AZ2080" s="88">
        <v>0</v>
      </c>
      <c r="BA2080" s="88">
        <v>0</v>
      </c>
      <c r="BB2080" s="89">
        <f t="shared" si="127"/>
        <v>10203.08</v>
      </c>
      <c r="BC2080" s="90" t="str">
        <f t="shared" si="126"/>
        <v>OK</v>
      </c>
      <c r="BD2080" s="91" t="str">
        <f t="shared" si="128"/>
        <v xml:space="preserve">                  </v>
      </c>
      <c r="BE2080" s="92">
        <f t="shared" si="129"/>
        <v>2</v>
      </c>
    </row>
    <row r="2081" spans="1:57" s="74" customFormat="1" ht="50.1" customHeight="1" x14ac:dyDescent="0.2">
      <c r="A2081" s="78" t="s">
        <v>55</v>
      </c>
      <c r="B2081" s="78" t="s">
        <v>59</v>
      </c>
      <c r="C2081" s="78" t="s">
        <v>1035</v>
      </c>
      <c r="D2081" s="78" t="s">
        <v>605</v>
      </c>
      <c r="E2081" s="79" t="str">
        <f>+IF(C2081&lt;&gt;"",VLOOKUP(MID(C2081,18,5),NIVELES!$A$133:$B$213,2,0),"")</f>
        <v>SANTO_DOMINGO_DE_LOS_TSÁCHILAS</v>
      </c>
      <c r="F2081" s="80" t="s">
        <v>236</v>
      </c>
      <c r="G2081" s="81" t="str">
        <f>+IF(F2081&lt;&gt;"",VLOOKUP(F2081,NIVELES!$A$246:$C$464,3,0),"")</f>
        <v xml:space="preserve"> </v>
      </c>
      <c r="H2081" s="82" t="s">
        <v>1024</v>
      </c>
      <c r="I2081" s="78" t="s">
        <v>2201</v>
      </c>
      <c r="J2081" s="78" t="s">
        <v>2184</v>
      </c>
      <c r="K2081" s="78" t="s">
        <v>2185</v>
      </c>
      <c r="L2081" s="78" t="s">
        <v>1791</v>
      </c>
      <c r="M2081" s="78" t="s">
        <v>1791</v>
      </c>
      <c r="N2081" s="78" t="s">
        <v>1791</v>
      </c>
      <c r="O2081" s="78" t="s">
        <v>2269</v>
      </c>
      <c r="P2081" s="82">
        <v>12</v>
      </c>
      <c r="Q2081" s="78" t="s">
        <v>2270</v>
      </c>
      <c r="R2081" s="82">
        <v>1</v>
      </c>
      <c r="S2081" s="82">
        <v>1</v>
      </c>
      <c r="T2081" s="82">
        <v>1</v>
      </c>
      <c r="U2081" s="82">
        <v>1</v>
      </c>
      <c r="V2081" s="82">
        <v>1</v>
      </c>
      <c r="W2081" s="82">
        <v>1</v>
      </c>
      <c r="X2081" s="82">
        <v>1</v>
      </c>
      <c r="Y2081" s="82">
        <v>1</v>
      </c>
      <c r="Z2081" s="82">
        <v>1</v>
      </c>
      <c r="AA2081" s="82">
        <v>1</v>
      </c>
      <c r="AB2081" s="82">
        <v>1</v>
      </c>
      <c r="AC2081" s="82">
        <v>1</v>
      </c>
      <c r="AD2081" s="85" t="str">
        <f>IF(A2081&lt;&gt;"",IF(D2081="DIRECCIÓN_DE_TRANSFERENCIAS","280 0031",VLOOKUP(C2081,NIVELES!$A$14:$B$105,2,0)),"")</f>
        <v>280 4410</v>
      </c>
      <c r="AE2081" s="86" t="s">
        <v>322</v>
      </c>
      <c r="AF2081" s="86" t="s">
        <v>545</v>
      </c>
      <c r="AG2081" s="79" t="str">
        <f>+IF(AF2081&lt;&gt;"",VLOOKUP(AF2081,NIVELES!$A$666:$B$673,2,0),"")</f>
        <v>SERVICIOS_DE_ATENCIÓN_GERONTOLÓGICA</v>
      </c>
      <c r="AH2081" s="78" t="s">
        <v>322</v>
      </c>
      <c r="AI2081" s="79" t="str">
        <f>IF(AH2081&lt;&gt;"",VLOOKUP(CONCATENATE(AG2081,AH2081),NIVELES!$B$676:$C$745,2,0),"")</f>
        <v>Administracion De La Atencion Gerontologica</v>
      </c>
      <c r="AJ2081" s="78" t="s">
        <v>517</v>
      </c>
      <c r="AK2081" s="79" t="str">
        <f>+IF(AJ2081&lt;&gt;"",VLOOKUP(AJ2081,NIVELES!$A$816:$B$892,2,0),"")</f>
        <v>NO APLICA</v>
      </c>
      <c r="AL2081" s="78" t="s">
        <v>553</v>
      </c>
      <c r="AM2081" s="78">
        <v>510105</v>
      </c>
      <c r="AN2081" s="79" t="str">
        <f>IF(AM2081&lt;&gt;"",+VLOOKUP(AM2081,NIVELES!$A$1652:$B$2466,2,0),"")</f>
        <v>Remuneraciones Unificadas</v>
      </c>
      <c r="AO2081" s="87">
        <v>11832</v>
      </c>
      <c r="AP2081" s="88">
        <v>986</v>
      </c>
      <c r="AQ2081" s="88">
        <v>986</v>
      </c>
      <c r="AR2081" s="88">
        <v>986</v>
      </c>
      <c r="AS2081" s="88">
        <v>986</v>
      </c>
      <c r="AT2081" s="88">
        <v>986</v>
      </c>
      <c r="AU2081" s="88">
        <v>986</v>
      </c>
      <c r="AV2081" s="88">
        <v>986</v>
      </c>
      <c r="AW2081" s="88">
        <v>986</v>
      </c>
      <c r="AX2081" s="88">
        <v>986</v>
      </c>
      <c r="AY2081" s="88">
        <v>986</v>
      </c>
      <c r="AZ2081" s="88">
        <v>986</v>
      </c>
      <c r="BA2081" s="88">
        <v>986</v>
      </c>
      <c r="BB2081" s="89">
        <f t="shared" si="127"/>
        <v>11832</v>
      </c>
      <c r="BC2081" s="90" t="str">
        <f t="shared" si="126"/>
        <v>OK</v>
      </c>
      <c r="BD2081" s="91" t="str">
        <f t="shared" si="128"/>
        <v xml:space="preserve">                  </v>
      </c>
      <c r="BE2081" s="92">
        <f t="shared" si="129"/>
        <v>12</v>
      </c>
    </row>
    <row r="2082" spans="1:57" s="74" customFormat="1" ht="50.1" customHeight="1" x14ac:dyDescent="0.2">
      <c r="A2082" s="78" t="s">
        <v>55</v>
      </c>
      <c r="B2082" s="78" t="s">
        <v>59</v>
      </c>
      <c r="C2082" s="78" t="s">
        <v>1035</v>
      </c>
      <c r="D2082" s="78" t="s">
        <v>605</v>
      </c>
      <c r="E2082" s="79" t="str">
        <f>+IF(C2082&lt;&gt;"",VLOOKUP(MID(C2082,18,5),NIVELES!$A$133:$B$213,2,0),"")</f>
        <v>SANTO_DOMINGO_DE_LOS_TSÁCHILAS</v>
      </c>
      <c r="F2082" s="80" t="s">
        <v>236</v>
      </c>
      <c r="G2082" s="81" t="str">
        <f>+IF(F2082&lt;&gt;"",VLOOKUP(F2082,NIVELES!$A$246:$C$464,3,0),"")</f>
        <v xml:space="preserve"> </v>
      </c>
      <c r="H2082" s="82" t="s">
        <v>1024</v>
      </c>
      <c r="I2082" s="78" t="s">
        <v>2201</v>
      </c>
      <c r="J2082" s="78" t="s">
        <v>2184</v>
      </c>
      <c r="K2082" s="78" t="s">
        <v>2185</v>
      </c>
      <c r="L2082" s="78" t="s">
        <v>1791</v>
      </c>
      <c r="M2082" s="78" t="s">
        <v>1791</v>
      </c>
      <c r="N2082" s="78" t="s">
        <v>1791</v>
      </c>
      <c r="O2082" s="78" t="s">
        <v>2269</v>
      </c>
      <c r="P2082" s="82">
        <v>1</v>
      </c>
      <c r="Q2082" s="78" t="s">
        <v>2270</v>
      </c>
      <c r="R2082" s="82"/>
      <c r="S2082" s="82"/>
      <c r="T2082" s="82"/>
      <c r="U2082" s="82"/>
      <c r="V2082" s="82"/>
      <c r="W2082" s="82"/>
      <c r="X2082" s="82"/>
      <c r="Y2082" s="82"/>
      <c r="Z2082" s="82"/>
      <c r="AA2082" s="82"/>
      <c r="AB2082" s="82"/>
      <c r="AC2082" s="82">
        <v>1</v>
      </c>
      <c r="AD2082" s="85" t="str">
        <f>IF(A2082&lt;&gt;"",IF(D2082="DIRECCIÓN_DE_TRANSFERENCIAS","280 0031",VLOOKUP(C2082,NIVELES!$A$14:$B$105,2,0)),"")</f>
        <v>280 4410</v>
      </c>
      <c r="AE2082" s="86" t="s">
        <v>322</v>
      </c>
      <c r="AF2082" s="86" t="s">
        <v>545</v>
      </c>
      <c r="AG2082" s="79" t="str">
        <f>+IF(AF2082&lt;&gt;"",VLOOKUP(AF2082,NIVELES!$A$666:$B$673,2,0),"")</f>
        <v>SERVICIOS_DE_ATENCIÓN_GERONTOLÓGICA</v>
      </c>
      <c r="AH2082" s="78" t="s">
        <v>322</v>
      </c>
      <c r="AI2082" s="79" t="str">
        <f>IF(AH2082&lt;&gt;"",VLOOKUP(CONCATENATE(AG2082,AH2082),NIVELES!$B$676:$C$745,2,0),"")</f>
        <v>Administracion De La Atencion Gerontologica</v>
      </c>
      <c r="AJ2082" s="78" t="s">
        <v>517</v>
      </c>
      <c r="AK2082" s="79" t="str">
        <f>+IF(AJ2082&lt;&gt;"",VLOOKUP(AJ2082,NIVELES!$A$816:$B$892,2,0),"")</f>
        <v>NO APLICA</v>
      </c>
      <c r="AL2082" s="78" t="s">
        <v>553</v>
      </c>
      <c r="AM2082" s="78">
        <v>510203</v>
      </c>
      <c r="AN2082" s="79" t="str">
        <f>IF(AM2082&lt;&gt;"",+VLOOKUP(AM2082,NIVELES!$A$1652:$B$2466,2,0),"")</f>
        <v>Decimotercer Sueldo</v>
      </c>
      <c r="AO2082" s="87">
        <v>6353.42</v>
      </c>
      <c r="AP2082" s="88">
        <v>0</v>
      </c>
      <c r="AQ2082" s="88">
        <v>0</v>
      </c>
      <c r="AR2082" s="88">
        <v>0</v>
      </c>
      <c r="AS2082" s="88">
        <v>0</v>
      </c>
      <c r="AT2082" s="88">
        <v>0</v>
      </c>
      <c r="AU2082" s="88">
        <v>0</v>
      </c>
      <c r="AV2082" s="88">
        <v>0</v>
      </c>
      <c r="AW2082" s="88">
        <v>0</v>
      </c>
      <c r="AX2082" s="88">
        <v>0</v>
      </c>
      <c r="AY2082" s="88">
        <v>0</v>
      </c>
      <c r="AZ2082" s="88">
        <v>0</v>
      </c>
      <c r="BA2082" s="88">
        <v>6353.42</v>
      </c>
      <c r="BB2082" s="89">
        <f t="shared" si="127"/>
        <v>6353.42</v>
      </c>
      <c r="BC2082" s="90" t="str">
        <f t="shared" si="126"/>
        <v>OK</v>
      </c>
      <c r="BD2082" s="91" t="str">
        <f t="shared" si="128"/>
        <v xml:space="preserve">                  </v>
      </c>
      <c r="BE2082" s="92">
        <f t="shared" si="129"/>
        <v>1</v>
      </c>
    </row>
    <row r="2083" spans="1:57" s="74" customFormat="1" ht="50.1" customHeight="1" x14ac:dyDescent="0.2">
      <c r="A2083" s="78" t="s">
        <v>55</v>
      </c>
      <c r="B2083" s="78" t="s">
        <v>59</v>
      </c>
      <c r="C2083" s="78" t="s">
        <v>1035</v>
      </c>
      <c r="D2083" s="78" t="s">
        <v>605</v>
      </c>
      <c r="E2083" s="79" t="str">
        <f>+IF(C2083&lt;&gt;"",VLOOKUP(MID(C2083,18,5),NIVELES!$A$133:$B$213,2,0),"")</f>
        <v>SANTO_DOMINGO_DE_LOS_TSÁCHILAS</v>
      </c>
      <c r="F2083" s="80" t="s">
        <v>236</v>
      </c>
      <c r="G2083" s="81" t="str">
        <f>+IF(F2083&lt;&gt;"",VLOOKUP(F2083,NIVELES!$A$246:$C$464,3,0),"")</f>
        <v xml:space="preserve"> </v>
      </c>
      <c r="H2083" s="82" t="s">
        <v>1024</v>
      </c>
      <c r="I2083" s="78" t="s">
        <v>2201</v>
      </c>
      <c r="J2083" s="78" t="s">
        <v>2184</v>
      </c>
      <c r="K2083" s="78" t="s">
        <v>2185</v>
      </c>
      <c r="L2083" s="78" t="s">
        <v>1791</v>
      </c>
      <c r="M2083" s="78" t="s">
        <v>1791</v>
      </c>
      <c r="N2083" s="78" t="s">
        <v>1791</v>
      </c>
      <c r="O2083" s="78" t="s">
        <v>2269</v>
      </c>
      <c r="P2083" s="82">
        <v>1</v>
      </c>
      <c r="Q2083" s="78" t="s">
        <v>2270</v>
      </c>
      <c r="R2083" s="82"/>
      <c r="S2083" s="82"/>
      <c r="T2083" s="82">
        <v>1</v>
      </c>
      <c r="U2083" s="82"/>
      <c r="V2083" s="82"/>
      <c r="W2083" s="82"/>
      <c r="X2083" s="82"/>
      <c r="Y2083" s="82"/>
      <c r="Z2083" s="82"/>
      <c r="AA2083" s="82"/>
      <c r="AB2083" s="82"/>
      <c r="AC2083" s="82"/>
      <c r="AD2083" s="85" t="str">
        <f>IF(A2083&lt;&gt;"",IF(D2083="DIRECCIÓN_DE_TRANSFERENCIAS","280 0031",VLOOKUP(C2083,NIVELES!$A$14:$B$105,2,0)),"")</f>
        <v>280 4410</v>
      </c>
      <c r="AE2083" s="86" t="s">
        <v>322</v>
      </c>
      <c r="AF2083" s="86" t="s">
        <v>545</v>
      </c>
      <c r="AG2083" s="79" t="str">
        <f>+IF(AF2083&lt;&gt;"",VLOOKUP(AF2083,NIVELES!$A$666:$B$673,2,0),"")</f>
        <v>SERVICIOS_DE_ATENCIÓN_GERONTOLÓGICA</v>
      </c>
      <c r="AH2083" s="78" t="s">
        <v>322</v>
      </c>
      <c r="AI2083" s="79" t="str">
        <f>IF(AH2083&lt;&gt;"",VLOOKUP(CONCATENATE(AG2083,AH2083),NIVELES!$B$676:$C$745,2,0),"")</f>
        <v>Administracion De La Atencion Gerontologica</v>
      </c>
      <c r="AJ2083" s="78" t="s">
        <v>517</v>
      </c>
      <c r="AK2083" s="79" t="str">
        <f>+IF(AJ2083&lt;&gt;"",VLOOKUP(AJ2083,NIVELES!$A$816:$B$892,2,0),"")</f>
        <v>NO APLICA</v>
      </c>
      <c r="AL2083" s="78" t="s">
        <v>553</v>
      </c>
      <c r="AM2083" s="78">
        <v>510204</v>
      </c>
      <c r="AN2083" s="79" t="str">
        <f>IF(AM2083&lt;&gt;"",+VLOOKUP(AM2083,NIVELES!$A$1652:$B$2466,2,0),"")</f>
        <v>Decimocuarto Sueldo</v>
      </c>
      <c r="AO2083" s="87">
        <v>3250.5</v>
      </c>
      <c r="AP2083" s="88">
        <v>0</v>
      </c>
      <c r="AQ2083" s="88">
        <v>0</v>
      </c>
      <c r="AR2083" s="88">
        <v>3250.5</v>
      </c>
      <c r="AS2083" s="88">
        <v>0</v>
      </c>
      <c r="AT2083" s="88">
        <v>0</v>
      </c>
      <c r="AU2083" s="88">
        <v>0</v>
      </c>
      <c r="AV2083" s="88">
        <v>0</v>
      </c>
      <c r="AW2083" s="88">
        <v>0</v>
      </c>
      <c r="AX2083" s="88">
        <v>0</v>
      </c>
      <c r="AY2083" s="88">
        <v>0</v>
      </c>
      <c r="AZ2083" s="88">
        <v>0</v>
      </c>
      <c r="BA2083" s="88">
        <v>0</v>
      </c>
      <c r="BB2083" s="89">
        <f t="shared" si="127"/>
        <v>3250.5</v>
      </c>
      <c r="BC2083" s="90" t="str">
        <f t="shared" si="126"/>
        <v>OK</v>
      </c>
      <c r="BD2083" s="91" t="str">
        <f t="shared" si="128"/>
        <v xml:space="preserve">                  </v>
      </c>
      <c r="BE2083" s="92">
        <f t="shared" si="129"/>
        <v>1</v>
      </c>
    </row>
    <row r="2084" spans="1:57" s="74" customFormat="1" ht="50.1" customHeight="1" x14ac:dyDescent="0.2">
      <c r="A2084" s="78" t="s">
        <v>55</v>
      </c>
      <c r="B2084" s="78" t="s">
        <v>59</v>
      </c>
      <c r="C2084" s="78" t="s">
        <v>1035</v>
      </c>
      <c r="D2084" s="78" t="s">
        <v>605</v>
      </c>
      <c r="E2084" s="79" t="str">
        <f>+IF(C2084&lt;&gt;"",VLOOKUP(MID(C2084,18,5),NIVELES!$A$133:$B$213,2,0),"")</f>
        <v>SANTO_DOMINGO_DE_LOS_TSÁCHILAS</v>
      </c>
      <c r="F2084" s="80" t="s">
        <v>236</v>
      </c>
      <c r="G2084" s="81" t="str">
        <f>+IF(F2084&lt;&gt;"",VLOOKUP(F2084,NIVELES!$A$246:$C$464,3,0),"")</f>
        <v xml:space="preserve"> </v>
      </c>
      <c r="H2084" s="82" t="s">
        <v>1024</v>
      </c>
      <c r="I2084" s="78" t="s">
        <v>2201</v>
      </c>
      <c r="J2084" s="78" t="s">
        <v>2184</v>
      </c>
      <c r="K2084" s="78" t="s">
        <v>2185</v>
      </c>
      <c r="L2084" s="78" t="s">
        <v>1791</v>
      </c>
      <c r="M2084" s="78" t="s">
        <v>1791</v>
      </c>
      <c r="N2084" s="78" t="s">
        <v>1791</v>
      </c>
      <c r="O2084" s="78" t="s">
        <v>2269</v>
      </c>
      <c r="P2084" s="82">
        <v>12</v>
      </c>
      <c r="Q2084" s="78" t="s">
        <v>2270</v>
      </c>
      <c r="R2084" s="82">
        <v>1</v>
      </c>
      <c r="S2084" s="82">
        <v>1</v>
      </c>
      <c r="T2084" s="82">
        <v>1</v>
      </c>
      <c r="U2084" s="82">
        <v>1</v>
      </c>
      <c r="V2084" s="82">
        <v>1</v>
      </c>
      <c r="W2084" s="82">
        <v>1</v>
      </c>
      <c r="X2084" s="82">
        <v>1</v>
      </c>
      <c r="Y2084" s="82">
        <v>1</v>
      </c>
      <c r="Z2084" s="82">
        <v>1</v>
      </c>
      <c r="AA2084" s="82">
        <v>1</v>
      </c>
      <c r="AB2084" s="82">
        <v>1</v>
      </c>
      <c r="AC2084" s="82">
        <v>1</v>
      </c>
      <c r="AD2084" s="85" t="str">
        <f>IF(A2084&lt;&gt;"",IF(D2084="DIRECCIÓN_DE_TRANSFERENCIAS","280 0031",VLOOKUP(C2084,NIVELES!$A$14:$B$105,2,0)),"")</f>
        <v>280 4410</v>
      </c>
      <c r="AE2084" s="86" t="s">
        <v>322</v>
      </c>
      <c r="AF2084" s="86" t="s">
        <v>545</v>
      </c>
      <c r="AG2084" s="79" t="str">
        <f>+IF(AF2084&lt;&gt;"",VLOOKUP(AF2084,NIVELES!$A$666:$B$673,2,0),"")</f>
        <v>SERVICIOS_DE_ATENCIÓN_GERONTOLÓGICA</v>
      </c>
      <c r="AH2084" s="78" t="s">
        <v>322</v>
      </c>
      <c r="AI2084" s="79" t="str">
        <f>IF(AH2084&lt;&gt;"",VLOOKUP(CONCATENATE(AG2084,AH2084),NIVELES!$B$676:$C$745,2,0),"")</f>
        <v>Administracion De La Atencion Gerontologica</v>
      </c>
      <c r="AJ2084" s="78" t="s">
        <v>517</v>
      </c>
      <c r="AK2084" s="79" t="str">
        <f>+IF(AJ2084&lt;&gt;"",VLOOKUP(AJ2084,NIVELES!$A$816:$B$892,2,0),"")</f>
        <v>NO APLICA</v>
      </c>
      <c r="AL2084" s="78" t="s">
        <v>553</v>
      </c>
      <c r="AM2084" s="78">
        <v>510510</v>
      </c>
      <c r="AN2084" s="79" t="str">
        <f>IF(AM2084&lt;&gt;"",+VLOOKUP(AM2084,NIVELES!$A$1652:$B$2466,2,0),"")</f>
        <v>Servicios Personales por Contrato</v>
      </c>
      <c r="AO2084" s="87">
        <v>65395</v>
      </c>
      <c r="AP2084" s="88">
        <v>4269</v>
      </c>
      <c r="AQ2084" s="88">
        <v>5945</v>
      </c>
      <c r="AR2084" s="88">
        <v>5945</v>
      </c>
      <c r="AS2084" s="88">
        <v>5945</v>
      </c>
      <c r="AT2084" s="88">
        <v>5945</v>
      </c>
      <c r="AU2084" s="88">
        <v>5945</v>
      </c>
      <c r="AV2084" s="88">
        <v>5945</v>
      </c>
      <c r="AW2084" s="88">
        <v>5945</v>
      </c>
      <c r="AX2084" s="88">
        <v>5945</v>
      </c>
      <c r="AY2084" s="88">
        <v>5945</v>
      </c>
      <c r="AZ2084" s="88">
        <v>5945</v>
      </c>
      <c r="BA2084" s="88">
        <v>1676</v>
      </c>
      <c r="BB2084" s="89">
        <f t="shared" si="127"/>
        <v>65395</v>
      </c>
      <c r="BC2084" s="90" t="str">
        <f t="shared" si="126"/>
        <v>OK</v>
      </c>
      <c r="BD2084" s="91" t="str">
        <f t="shared" si="128"/>
        <v xml:space="preserve">                  </v>
      </c>
      <c r="BE2084" s="92">
        <f t="shared" si="129"/>
        <v>12</v>
      </c>
    </row>
    <row r="2085" spans="1:57" s="74" customFormat="1" ht="50.1" customHeight="1" x14ac:dyDescent="0.2">
      <c r="A2085" s="78" t="s">
        <v>55</v>
      </c>
      <c r="B2085" s="78" t="s">
        <v>59</v>
      </c>
      <c r="C2085" s="78" t="s">
        <v>1035</v>
      </c>
      <c r="D2085" s="78" t="s">
        <v>605</v>
      </c>
      <c r="E2085" s="79" t="str">
        <f>+IF(C2085&lt;&gt;"",VLOOKUP(MID(C2085,18,5),NIVELES!$A$133:$B$213,2,0),"")</f>
        <v>SANTO_DOMINGO_DE_LOS_TSÁCHILAS</v>
      </c>
      <c r="F2085" s="80" t="s">
        <v>236</v>
      </c>
      <c r="G2085" s="81" t="str">
        <f>+IF(F2085&lt;&gt;"",VLOOKUP(F2085,NIVELES!$A$246:$C$464,3,0),"")</f>
        <v xml:space="preserve"> </v>
      </c>
      <c r="H2085" s="82" t="s">
        <v>1024</v>
      </c>
      <c r="I2085" s="78" t="s">
        <v>2201</v>
      </c>
      <c r="J2085" s="78" t="s">
        <v>2184</v>
      </c>
      <c r="K2085" s="78" t="s">
        <v>2185</v>
      </c>
      <c r="L2085" s="78" t="s">
        <v>1791</v>
      </c>
      <c r="M2085" s="78" t="s">
        <v>1791</v>
      </c>
      <c r="N2085" s="78" t="s">
        <v>1791</v>
      </c>
      <c r="O2085" s="78" t="s">
        <v>2269</v>
      </c>
      <c r="P2085" s="82">
        <v>12</v>
      </c>
      <c r="Q2085" s="78" t="s">
        <v>2270</v>
      </c>
      <c r="R2085" s="82">
        <v>1</v>
      </c>
      <c r="S2085" s="82">
        <v>1</v>
      </c>
      <c r="T2085" s="82">
        <v>1</v>
      </c>
      <c r="U2085" s="82">
        <v>1</v>
      </c>
      <c r="V2085" s="82">
        <v>1</v>
      </c>
      <c r="W2085" s="82">
        <v>1</v>
      </c>
      <c r="X2085" s="82">
        <v>1</v>
      </c>
      <c r="Y2085" s="82">
        <v>1</v>
      </c>
      <c r="Z2085" s="82">
        <v>1</v>
      </c>
      <c r="AA2085" s="82">
        <v>1</v>
      </c>
      <c r="AB2085" s="82">
        <v>1</v>
      </c>
      <c r="AC2085" s="82">
        <v>1</v>
      </c>
      <c r="AD2085" s="85" t="str">
        <f>IF(A2085&lt;&gt;"",IF(D2085="DIRECCIÓN_DE_TRANSFERENCIAS","280 0031",VLOOKUP(C2085,NIVELES!$A$14:$B$105,2,0)),"")</f>
        <v>280 4410</v>
      </c>
      <c r="AE2085" s="86" t="s">
        <v>322</v>
      </c>
      <c r="AF2085" s="86" t="s">
        <v>545</v>
      </c>
      <c r="AG2085" s="79" t="str">
        <f>+IF(AF2085&lt;&gt;"",VLOOKUP(AF2085,NIVELES!$A$666:$B$673,2,0),"")</f>
        <v>SERVICIOS_DE_ATENCIÓN_GERONTOLÓGICA</v>
      </c>
      <c r="AH2085" s="78" t="s">
        <v>322</v>
      </c>
      <c r="AI2085" s="79" t="str">
        <f>IF(AH2085&lt;&gt;"",VLOOKUP(CONCATENATE(AG2085,AH2085),NIVELES!$B$676:$C$745,2,0),"")</f>
        <v>Administracion De La Atencion Gerontologica</v>
      </c>
      <c r="AJ2085" s="78" t="s">
        <v>517</v>
      </c>
      <c r="AK2085" s="79" t="str">
        <f>+IF(AJ2085&lt;&gt;"",VLOOKUP(AJ2085,NIVELES!$A$816:$B$892,2,0),"")</f>
        <v>NO APLICA</v>
      </c>
      <c r="AL2085" s="78" t="s">
        <v>553</v>
      </c>
      <c r="AM2085" s="78">
        <v>510601</v>
      </c>
      <c r="AN2085" s="79" t="str">
        <f>IF(AM2085&lt;&gt;"",+VLOOKUP(AM2085,NIVELES!$A$1652:$B$2466,2,0),"")</f>
        <v>Aporte Patronal</v>
      </c>
      <c r="AO2085" s="87">
        <v>7357.26</v>
      </c>
      <c r="AP2085" s="88">
        <v>507.15</v>
      </c>
      <c r="AQ2085" s="88">
        <v>668.89</v>
      </c>
      <c r="AR2085" s="88">
        <v>668.89</v>
      </c>
      <c r="AS2085" s="88">
        <v>668.89</v>
      </c>
      <c r="AT2085" s="88">
        <v>668.89</v>
      </c>
      <c r="AU2085" s="88">
        <v>668.89</v>
      </c>
      <c r="AV2085" s="88">
        <v>668.89</v>
      </c>
      <c r="AW2085" s="88">
        <v>668.89</v>
      </c>
      <c r="AX2085" s="88">
        <v>668.89</v>
      </c>
      <c r="AY2085" s="88">
        <v>668.89</v>
      </c>
      <c r="AZ2085" s="88">
        <v>668.89</v>
      </c>
      <c r="BA2085" s="88">
        <v>161.21</v>
      </c>
      <c r="BB2085" s="89">
        <f t="shared" si="127"/>
        <v>7357.2600000000011</v>
      </c>
      <c r="BC2085" s="90" t="str">
        <f t="shared" si="126"/>
        <v>OK</v>
      </c>
      <c r="BD2085" s="91" t="str">
        <f t="shared" si="128"/>
        <v xml:space="preserve">                  </v>
      </c>
      <c r="BE2085" s="92">
        <f t="shared" si="129"/>
        <v>12</v>
      </c>
    </row>
    <row r="2086" spans="1:57" s="74" customFormat="1" ht="50.1" customHeight="1" x14ac:dyDescent="0.2">
      <c r="A2086" s="78" t="s">
        <v>55</v>
      </c>
      <c r="B2086" s="78" t="s">
        <v>59</v>
      </c>
      <c r="C2086" s="78" t="s">
        <v>1035</v>
      </c>
      <c r="D2086" s="78" t="s">
        <v>605</v>
      </c>
      <c r="E2086" s="79" t="str">
        <f>+IF(C2086&lt;&gt;"",VLOOKUP(MID(C2086,18,5),NIVELES!$A$133:$B$213,2,0),"")</f>
        <v>SANTO_DOMINGO_DE_LOS_TSÁCHILAS</v>
      </c>
      <c r="F2086" s="80" t="s">
        <v>236</v>
      </c>
      <c r="G2086" s="81" t="str">
        <f>+IF(F2086&lt;&gt;"",VLOOKUP(F2086,NIVELES!$A$246:$C$464,3,0),"")</f>
        <v xml:space="preserve"> </v>
      </c>
      <c r="H2086" s="82" t="s">
        <v>1024</v>
      </c>
      <c r="I2086" s="78" t="s">
        <v>2201</v>
      </c>
      <c r="J2086" s="78" t="s">
        <v>2184</v>
      </c>
      <c r="K2086" s="78" t="s">
        <v>2185</v>
      </c>
      <c r="L2086" s="78" t="s">
        <v>1791</v>
      </c>
      <c r="M2086" s="78" t="s">
        <v>1791</v>
      </c>
      <c r="N2086" s="78" t="s">
        <v>1791</v>
      </c>
      <c r="O2086" s="78" t="s">
        <v>2269</v>
      </c>
      <c r="P2086" s="82">
        <v>12</v>
      </c>
      <c r="Q2086" s="78" t="s">
        <v>2270</v>
      </c>
      <c r="R2086" s="82">
        <v>1</v>
      </c>
      <c r="S2086" s="82">
        <v>1</v>
      </c>
      <c r="T2086" s="82">
        <v>1</v>
      </c>
      <c r="U2086" s="82">
        <v>1</v>
      </c>
      <c r="V2086" s="82">
        <v>1</v>
      </c>
      <c r="W2086" s="82">
        <v>1</v>
      </c>
      <c r="X2086" s="82">
        <v>1</v>
      </c>
      <c r="Y2086" s="82">
        <v>1</v>
      </c>
      <c r="Z2086" s="82">
        <v>1</v>
      </c>
      <c r="AA2086" s="82">
        <v>1</v>
      </c>
      <c r="AB2086" s="82">
        <v>1</v>
      </c>
      <c r="AC2086" s="82">
        <v>1</v>
      </c>
      <c r="AD2086" s="85" t="str">
        <f>IF(A2086&lt;&gt;"",IF(D2086="DIRECCIÓN_DE_TRANSFERENCIAS","280 0031",VLOOKUP(C2086,NIVELES!$A$14:$B$105,2,0)),"")</f>
        <v>280 4410</v>
      </c>
      <c r="AE2086" s="86" t="s">
        <v>322</v>
      </c>
      <c r="AF2086" s="86" t="s">
        <v>545</v>
      </c>
      <c r="AG2086" s="79" t="str">
        <f>+IF(AF2086&lt;&gt;"",VLOOKUP(AF2086,NIVELES!$A$666:$B$673,2,0),"")</f>
        <v>SERVICIOS_DE_ATENCIÓN_GERONTOLÓGICA</v>
      </c>
      <c r="AH2086" s="78" t="s">
        <v>322</v>
      </c>
      <c r="AI2086" s="79" t="str">
        <f>IF(AH2086&lt;&gt;"",VLOOKUP(CONCATENATE(AG2086,AH2086),NIVELES!$B$676:$C$745,2,0),"")</f>
        <v>Administracion De La Atencion Gerontologica</v>
      </c>
      <c r="AJ2086" s="78" t="s">
        <v>517</v>
      </c>
      <c r="AK2086" s="79" t="str">
        <f>+IF(AJ2086&lt;&gt;"",VLOOKUP(AJ2086,NIVELES!$A$816:$B$892,2,0),"")</f>
        <v>NO APLICA</v>
      </c>
      <c r="AL2086" s="78" t="s">
        <v>553</v>
      </c>
      <c r="AM2086" s="78">
        <v>510602</v>
      </c>
      <c r="AN2086" s="79" t="str">
        <f>IF(AM2086&lt;&gt;"",+VLOOKUP(AM2086,NIVELES!$A$1652:$B$2466,2,0),"")</f>
        <v>Fondo de Reserva</v>
      </c>
      <c r="AO2086" s="87">
        <v>6353.42</v>
      </c>
      <c r="AP2086" s="88">
        <v>369.68</v>
      </c>
      <c r="AQ2086" s="88">
        <v>509.29</v>
      </c>
      <c r="AR2086" s="88">
        <v>509.29</v>
      </c>
      <c r="AS2086" s="88">
        <v>577.35</v>
      </c>
      <c r="AT2086" s="88">
        <v>577.35</v>
      </c>
      <c r="AU2086" s="88">
        <v>577.35</v>
      </c>
      <c r="AV2086" s="88">
        <v>577.35</v>
      </c>
      <c r="AW2086" s="88">
        <v>577.35</v>
      </c>
      <c r="AX2086" s="88">
        <v>577.35</v>
      </c>
      <c r="AY2086" s="88">
        <v>577.35</v>
      </c>
      <c r="AZ2086" s="88">
        <v>577.35</v>
      </c>
      <c r="BA2086" s="88">
        <v>346.36</v>
      </c>
      <c r="BB2086" s="89">
        <f t="shared" si="127"/>
        <v>6353.420000000001</v>
      </c>
      <c r="BC2086" s="90" t="str">
        <f t="shared" si="126"/>
        <v>OK</v>
      </c>
      <c r="BD2086" s="91" t="str">
        <f t="shared" si="128"/>
        <v xml:space="preserve">                  </v>
      </c>
      <c r="BE2086" s="92">
        <f t="shared" si="129"/>
        <v>12</v>
      </c>
    </row>
    <row r="2087" spans="1:57" s="74" customFormat="1" ht="50.1" customHeight="1" x14ac:dyDescent="0.2">
      <c r="A2087" s="78" t="s">
        <v>55</v>
      </c>
      <c r="B2087" s="78" t="s">
        <v>59</v>
      </c>
      <c r="C2087" s="78" t="s">
        <v>1035</v>
      </c>
      <c r="D2087" s="78" t="s">
        <v>605</v>
      </c>
      <c r="E2087" s="79" t="str">
        <f>+IF(C2087&lt;&gt;"",VLOOKUP(MID(C2087,18,5),NIVELES!$A$133:$B$213,2,0),"")</f>
        <v>SANTO_DOMINGO_DE_LOS_TSÁCHILAS</v>
      </c>
      <c r="F2087" s="80" t="s">
        <v>236</v>
      </c>
      <c r="G2087" s="81" t="str">
        <f>+IF(F2087&lt;&gt;"",VLOOKUP(F2087,NIVELES!$A$246:$C$464,3,0),"")</f>
        <v xml:space="preserve"> </v>
      </c>
      <c r="H2087" s="82" t="s">
        <v>1024</v>
      </c>
      <c r="I2087" s="78" t="s">
        <v>2201</v>
      </c>
      <c r="J2087" s="78" t="s">
        <v>2184</v>
      </c>
      <c r="K2087" s="78" t="s">
        <v>2185</v>
      </c>
      <c r="L2087" s="78" t="s">
        <v>2719</v>
      </c>
      <c r="M2087" s="78">
        <v>103</v>
      </c>
      <c r="N2087" s="78" t="s">
        <v>2886</v>
      </c>
      <c r="O2087" s="78" t="s">
        <v>2284</v>
      </c>
      <c r="P2087" s="82">
        <v>12</v>
      </c>
      <c r="Q2087" s="78" t="s">
        <v>2275</v>
      </c>
      <c r="R2087" s="82">
        <v>1</v>
      </c>
      <c r="S2087" s="82">
        <v>1</v>
      </c>
      <c r="T2087" s="82">
        <v>1</v>
      </c>
      <c r="U2087" s="82">
        <v>1</v>
      </c>
      <c r="V2087" s="82">
        <v>1</v>
      </c>
      <c r="W2087" s="82">
        <v>1</v>
      </c>
      <c r="X2087" s="82">
        <v>1</v>
      </c>
      <c r="Y2087" s="82">
        <v>1</v>
      </c>
      <c r="Z2087" s="82">
        <v>1</v>
      </c>
      <c r="AA2087" s="82">
        <v>1</v>
      </c>
      <c r="AB2087" s="82">
        <v>1</v>
      </c>
      <c r="AC2087" s="82">
        <v>1</v>
      </c>
      <c r="AD2087" s="85" t="str">
        <f>IF(A2087&lt;&gt;"",IF(D2087="DIRECCIÓN_DE_TRANSFERENCIAS","280 0031",VLOOKUP(C2087,NIVELES!$A$14:$B$105,2,0)),"")</f>
        <v>280 4410</v>
      </c>
      <c r="AE2087" s="86" t="s">
        <v>322</v>
      </c>
      <c r="AF2087" s="86" t="s">
        <v>545</v>
      </c>
      <c r="AG2087" s="79" t="str">
        <f>+IF(AF2087&lt;&gt;"",VLOOKUP(AF2087,NIVELES!$A$666:$B$673,2,0),"")</f>
        <v>SERVICIOS_DE_ATENCIÓN_GERONTOLÓGICA</v>
      </c>
      <c r="AH2087" s="78" t="s">
        <v>322</v>
      </c>
      <c r="AI2087" s="79" t="str">
        <f>IF(AH2087&lt;&gt;"",VLOOKUP(CONCATENATE(AG2087,AH2087),NIVELES!$B$676:$C$745,2,0),"")</f>
        <v>Administracion De La Atencion Gerontologica</v>
      </c>
      <c r="AJ2087" s="78" t="s">
        <v>517</v>
      </c>
      <c r="AK2087" s="79" t="str">
        <f>+IF(AJ2087&lt;&gt;"",VLOOKUP(AJ2087,NIVELES!$A$816:$B$892,2,0),"")</f>
        <v>NO APLICA</v>
      </c>
      <c r="AL2087" s="78" t="s">
        <v>554</v>
      </c>
      <c r="AM2087" s="78">
        <v>530208</v>
      </c>
      <c r="AN2087" s="79" t="str">
        <f>IF(AM2087&lt;&gt;"",+VLOOKUP(AM2087,NIVELES!$A$1652:$B$2466,2,0),"")</f>
        <v>Servicio de Seguridad y Vigilancia</v>
      </c>
      <c r="AO2087" s="87">
        <v>19930</v>
      </c>
      <c r="AP2087" s="88">
        <v>1660.8333333333333</v>
      </c>
      <c r="AQ2087" s="88">
        <v>1660.8333333333333</v>
      </c>
      <c r="AR2087" s="88">
        <v>1660.8333333333333</v>
      </c>
      <c r="AS2087" s="88">
        <v>1660.8333333333333</v>
      </c>
      <c r="AT2087" s="88">
        <v>1660.8333333333333</v>
      </c>
      <c r="AU2087" s="88">
        <v>1660.8333333333333</v>
      </c>
      <c r="AV2087" s="88">
        <v>1660.8333333333333</v>
      </c>
      <c r="AW2087" s="88">
        <v>1660.8333333333333</v>
      </c>
      <c r="AX2087" s="88">
        <v>1660.8333333333333</v>
      </c>
      <c r="AY2087" s="88">
        <v>1660.8333333333333</v>
      </c>
      <c r="AZ2087" s="88">
        <v>1660.8333333333333</v>
      </c>
      <c r="BA2087" s="88">
        <v>1660.8333333333333</v>
      </c>
      <c r="BB2087" s="89">
        <f t="shared" si="127"/>
        <v>19930</v>
      </c>
      <c r="BC2087" s="90" t="str">
        <f t="shared" si="126"/>
        <v>OK</v>
      </c>
      <c r="BD2087" s="91" t="str">
        <f t="shared" si="128"/>
        <v xml:space="preserve">                  </v>
      </c>
      <c r="BE2087" s="92">
        <f t="shared" si="129"/>
        <v>12</v>
      </c>
    </row>
    <row r="2088" spans="1:57" s="74" customFormat="1" ht="50.1" customHeight="1" x14ac:dyDescent="0.2">
      <c r="A2088" s="78" t="s">
        <v>55</v>
      </c>
      <c r="B2088" s="78" t="s">
        <v>59</v>
      </c>
      <c r="C2088" s="78" t="s">
        <v>1035</v>
      </c>
      <c r="D2088" s="78" t="s">
        <v>605</v>
      </c>
      <c r="E2088" s="79" t="str">
        <f>+IF(C2088&lt;&gt;"",VLOOKUP(MID(C2088,18,5),NIVELES!$A$133:$B$213,2,0),"")</f>
        <v>SANTO_DOMINGO_DE_LOS_TSÁCHILAS</v>
      </c>
      <c r="F2088" s="80" t="s">
        <v>236</v>
      </c>
      <c r="G2088" s="81" t="str">
        <f>+IF(F2088&lt;&gt;"",VLOOKUP(F2088,NIVELES!$A$246:$C$464,3,0),"")</f>
        <v xml:space="preserve"> </v>
      </c>
      <c r="H2088" s="82" t="s">
        <v>1024</v>
      </c>
      <c r="I2088" s="78" t="s">
        <v>2201</v>
      </c>
      <c r="J2088" s="78" t="s">
        <v>2184</v>
      </c>
      <c r="K2088" s="78" t="s">
        <v>2185</v>
      </c>
      <c r="L2088" s="78" t="s">
        <v>2719</v>
      </c>
      <c r="M2088" s="78">
        <v>103</v>
      </c>
      <c r="N2088" s="78" t="s">
        <v>2886</v>
      </c>
      <c r="O2088" s="78" t="s">
        <v>2285</v>
      </c>
      <c r="P2088" s="82">
        <v>12</v>
      </c>
      <c r="Q2088" s="78" t="s">
        <v>2275</v>
      </c>
      <c r="R2088" s="82">
        <v>1</v>
      </c>
      <c r="S2088" s="82">
        <v>1</v>
      </c>
      <c r="T2088" s="82">
        <v>1</v>
      </c>
      <c r="U2088" s="82">
        <v>1</v>
      </c>
      <c r="V2088" s="82">
        <v>1</v>
      </c>
      <c r="W2088" s="82">
        <v>1</v>
      </c>
      <c r="X2088" s="82">
        <v>1</v>
      </c>
      <c r="Y2088" s="82">
        <v>1</v>
      </c>
      <c r="Z2088" s="82">
        <v>1</v>
      </c>
      <c r="AA2088" s="82">
        <v>1</v>
      </c>
      <c r="AB2088" s="82">
        <v>1</v>
      </c>
      <c r="AC2088" s="82">
        <v>1</v>
      </c>
      <c r="AD2088" s="85" t="str">
        <f>IF(A2088&lt;&gt;"",IF(D2088="DIRECCIÓN_DE_TRANSFERENCIAS","280 0031",VLOOKUP(C2088,NIVELES!$A$14:$B$105,2,0)),"")</f>
        <v>280 4410</v>
      </c>
      <c r="AE2088" s="86" t="s">
        <v>322</v>
      </c>
      <c r="AF2088" s="86" t="s">
        <v>545</v>
      </c>
      <c r="AG2088" s="79" t="str">
        <f>+IF(AF2088&lt;&gt;"",VLOOKUP(AF2088,NIVELES!$A$666:$B$673,2,0),"")</f>
        <v>SERVICIOS_DE_ATENCIÓN_GERONTOLÓGICA</v>
      </c>
      <c r="AH2088" s="78" t="s">
        <v>322</v>
      </c>
      <c r="AI2088" s="79" t="str">
        <f>IF(AH2088&lt;&gt;"",VLOOKUP(CONCATENATE(AG2088,AH2088),NIVELES!$B$676:$C$745,2,0),"")</f>
        <v>Administracion De La Atencion Gerontologica</v>
      </c>
      <c r="AJ2088" s="78" t="s">
        <v>517</v>
      </c>
      <c r="AK2088" s="79" t="str">
        <f>+IF(AJ2088&lt;&gt;"",VLOOKUP(AJ2088,NIVELES!$A$816:$B$892,2,0),"")</f>
        <v>NO APLICA</v>
      </c>
      <c r="AL2088" s="78" t="s">
        <v>554</v>
      </c>
      <c r="AM2088" s="78">
        <v>530209</v>
      </c>
      <c r="AN2088" s="79" t="str">
        <f>IF(AM2088&lt;&gt;"",+VLOOKUP(AM2088,NIVELES!$A$1652:$B$2466,2,0),"")</f>
        <v>Servicios de Aseo; Lavado de Vestimenta de Trabajo; Fumigación, Desinfección y Limpieza de Instalaciones</v>
      </c>
      <c r="AO2088" s="87">
        <v>40370</v>
      </c>
      <c r="AP2088" s="88">
        <v>3364.1666666666665</v>
      </c>
      <c r="AQ2088" s="88">
        <v>3364.1666666666665</v>
      </c>
      <c r="AR2088" s="88">
        <v>3364.1666666666665</v>
      </c>
      <c r="AS2088" s="88">
        <v>3364.1666666666665</v>
      </c>
      <c r="AT2088" s="88">
        <v>3364.1666666666665</v>
      </c>
      <c r="AU2088" s="88">
        <v>3364.1666666666665</v>
      </c>
      <c r="AV2088" s="88">
        <v>3364.1666666666665</v>
      </c>
      <c r="AW2088" s="88">
        <v>3364.1666666666665</v>
      </c>
      <c r="AX2088" s="88">
        <v>3364.1666666666665</v>
      </c>
      <c r="AY2088" s="88">
        <v>3364.1666666666665</v>
      </c>
      <c r="AZ2088" s="88">
        <v>3364.1666666666665</v>
      </c>
      <c r="BA2088" s="88">
        <v>3364.1666666666665</v>
      </c>
      <c r="BB2088" s="89">
        <f t="shared" si="127"/>
        <v>40370</v>
      </c>
      <c r="BC2088" s="90" t="str">
        <f t="shared" si="126"/>
        <v>OK</v>
      </c>
      <c r="BD2088" s="91" t="str">
        <f t="shared" si="128"/>
        <v xml:space="preserve">                  </v>
      </c>
      <c r="BE2088" s="92">
        <f t="shared" si="129"/>
        <v>12</v>
      </c>
    </row>
    <row r="2089" spans="1:57" s="74" customFormat="1" ht="50.1" customHeight="1" x14ac:dyDescent="0.2">
      <c r="A2089" s="78" t="s">
        <v>55</v>
      </c>
      <c r="B2089" s="78" t="s">
        <v>59</v>
      </c>
      <c r="C2089" s="78" t="s">
        <v>1035</v>
      </c>
      <c r="D2089" s="78" t="s">
        <v>605</v>
      </c>
      <c r="E2089" s="79" t="str">
        <f>+IF(C2089&lt;&gt;"",VLOOKUP(MID(C2089,18,5),NIVELES!$A$133:$B$213,2,0),"")</f>
        <v>SANTO_DOMINGO_DE_LOS_TSÁCHILAS</v>
      </c>
      <c r="F2089" s="80" t="s">
        <v>236</v>
      </c>
      <c r="G2089" s="81" t="str">
        <f>+IF(F2089&lt;&gt;"",VLOOKUP(F2089,NIVELES!$A$246:$C$464,3,0),"")</f>
        <v xml:space="preserve"> </v>
      </c>
      <c r="H2089" s="82" t="s">
        <v>1024</v>
      </c>
      <c r="I2089" s="78" t="s">
        <v>2201</v>
      </c>
      <c r="J2089" s="78" t="s">
        <v>2184</v>
      </c>
      <c r="K2089" s="78" t="s">
        <v>2185</v>
      </c>
      <c r="L2089" s="78" t="s">
        <v>2719</v>
      </c>
      <c r="M2089" s="78">
        <v>103</v>
      </c>
      <c r="N2089" s="78" t="s">
        <v>2886</v>
      </c>
      <c r="O2089" s="78" t="s">
        <v>2279</v>
      </c>
      <c r="P2089" s="82">
        <v>1</v>
      </c>
      <c r="Q2089" s="78" t="s">
        <v>2275</v>
      </c>
      <c r="R2089" s="82">
        <v>0</v>
      </c>
      <c r="S2089" s="82">
        <v>0</v>
      </c>
      <c r="T2089" s="82">
        <v>0</v>
      </c>
      <c r="U2089" s="82">
        <v>0</v>
      </c>
      <c r="V2089" s="82">
        <v>1</v>
      </c>
      <c r="W2089" s="82">
        <v>0</v>
      </c>
      <c r="X2089" s="82">
        <v>0</v>
      </c>
      <c r="Y2089" s="82">
        <v>0</v>
      </c>
      <c r="Z2089" s="82">
        <v>0</v>
      </c>
      <c r="AA2089" s="82">
        <v>0</v>
      </c>
      <c r="AB2089" s="82">
        <v>0</v>
      </c>
      <c r="AC2089" s="82">
        <v>0</v>
      </c>
      <c r="AD2089" s="85" t="str">
        <f>IF(A2089&lt;&gt;"",IF(D2089="DIRECCIÓN_DE_TRANSFERENCIAS","280 0031",VLOOKUP(C2089,NIVELES!$A$14:$B$105,2,0)),"")</f>
        <v>280 4410</v>
      </c>
      <c r="AE2089" s="86" t="s">
        <v>322</v>
      </c>
      <c r="AF2089" s="86" t="s">
        <v>545</v>
      </c>
      <c r="AG2089" s="79" t="str">
        <f>+IF(AF2089&lt;&gt;"",VLOOKUP(AF2089,NIVELES!$A$666:$B$673,2,0),"")</f>
        <v>SERVICIOS_DE_ATENCIÓN_GERONTOLÓGICA</v>
      </c>
      <c r="AH2089" s="78" t="s">
        <v>322</v>
      </c>
      <c r="AI2089" s="79" t="str">
        <f>IF(AH2089&lt;&gt;"",VLOOKUP(CONCATENATE(AG2089,AH2089),NIVELES!$B$676:$C$745,2,0),"")</f>
        <v>Administracion De La Atencion Gerontologica</v>
      </c>
      <c r="AJ2089" s="78" t="s">
        <v>517</v>
      </c>
      <c r="AK2089" s="79" t="str">
        <f>+IF(AJ2089&lt;&gt;"",VLOOKUP(AJ2089,NIVELES!$A$816:$B$892,2,0),"")</f>
        <v>NO APLICA</v>
      </c>
      <c r="AL2089" s="78" t="s">
        <v>554</v>
      </c>
      <c r="AM2089" s="78">
        <v>530404</v>
      </c>
      <c r="AN2089" s="79" t="str">
        <f>IF(AM2089&lt;&gt;"",+VLOOKUP(AM2089,NIVELES!$A$1652:$B$2466,2,0),"")</f>
        <v>Maquinarias y Equipos (Instalación, Mantenimiento y Reparación)</v>
      </c>
      <c r="AO2089" s="87">
        <v>675</v>
      </c>
      <c r="AP2089" s="88">
        <v>0</v>
      </c>
      <c r="AQ2089" s="88">
        <v>0</v>
      </c>
      <c r="AR2089" s="88">
        <v>0</v>
      </c>
      <c r="AS2089" s="88">
        <v>0</v>
      </c>
      <c r="AT2089" s="88">
        <v>675</v>
      </c>
      <c r="AU2089" s="88">
        <v>0</v>
      </c>
      <c r="AV2089" s="88">
        <v>0</v>
      </c>
      <c r="AW2089" s="88">
        <v>0</v>
      </c>
      <c r="AX2089" s="88">
        <v>0</v>
      </c>
      <c r="AY2089" s="88">
        <v>0</v>
      </c>
      <c r="AZ2089" s="88">
        <v>0</v>
      </c>
      <c r="BA2089" s="88">
        <v>0</v>
      </c>
      <c r="BB2089" s="89">
        <f t="shared" si="127"/>
        <v>675</v>
      </c>
      <c r="BC2089" s="90" t="str">
        <f t="shared" si="126"/>
        <v>OK</v>
      </c>
      <c r="BD2089" s="91" t="str">
        <f t="shared" si="128"/>
        <v xml:space="preserve">                  </v>
      </c>
      <c r="BE2089" s="92">
        <f t="shared" si="129"/>
        <v>1</v>
      </c>
    </row>
    <row r="2090" spans="1:57" s="74" customFormat="1" ht="50.1" customHeight="1" x14ac:dyDescent="0.2">
      <c r="A2090" s="78" t="s">
        <v>55</v>
      </c>
      <c r="B2090" s="78" t="s">
        <v>59</v>
      </c>
      <c r="C2090" s="78" t="s">
        <v>1035</v>
      </c>
      <c r="D2090" s="78" t="s">
        <v>605</v>
      </c>
      <c r="E2090" s="79" t="str">
        <f>+IF(C2090&lt;&gt;"",VLOOKUP(MID(C2090,18,5),NIVELES!$A$133:$B$213,2,0),"")</f>
        <v>SANTO_DOMINGO_DE_LOS_TSÁCHILAS</v>
      </c>
      <c r="F2090" s="80" t="s">
        <v>236</v>
      </c>
      <c r="G2090" s="81" t="str">
        <f>+IF(F2090&lt;&gt;"",VLOOKUP(F2090,NIVELES!$A$246:$C$464,3,0),"")</f>
        <v xml:space="preserve"> </v>
      </c>
      <c r="H2090" s="82" t="s">
        <v>1024</v>
      </c>
      <c r="I2090" s="78" t="s">
        <v>2201</v>
      </c>
      <c r="J2090" s="78" t="s">
        <v>2184</v>
      </c>
      <c r="K2090" s="78" t="s">
        <v>2185</v>
      </c>
      <c r="L2090" s="78" t="s">
        <v>2719</v>
      </c>
      <c r="M2090" s="78">
        <v>103</v>
      </c>
      <c r="N2090" s="78" t="s">
        <v>2887</v>
      </c>
      <c r="O2090" s="78" t="s">
        <v>2276</v>
      </c>
      <c r="P2090" s="82">
        <v>12</v>
      </c>
      <c r="Q2090" s="78" t="s">
        <v>2275</v>
      </c>
      <c r="R2090" s="82">
        <v>1</v>
      </c>
      <c r="S2090" s="82">
        <v>1</v>
      </c>
      <c r="T2090" s="82">
        <v>1</v>
      </c>
      <c r="U2090" s="82">
        <v>1</v>
      </c>
      <c r="V2090" s="82">
        <v>1</v>
      </c>
      <c r="W2090" s="82">
        <v>1</v>
      </c>
      <c r="X2090" s="82">
        <v>1</v>
      </c>
      <c r="Y2090" s="82">
        <v>1</v>
      </c>
      <c r="Z2090" s="82">
        <v>1</v>
      </c>
      <c r="AA2090" s="82">
        <v>1</v>
      </c>
      <c r="AB2090" s="82">
        <v>1</v>
      </c>
      <c r="AC2090" s="82">
        <v>1</v>
      </c>
      <c r="AD2090" s="85" t="str">
        <f>IF(A2090&lt;&gt;"",IF(D2090="DIRECCIÓN_DE_TRANSFERENCIAS","280 0031",VLOOKUP(C2090,NIVELES!$A$14:$B$105,2,0)),"")</f>
        <v>280 4410</v>
      </c>
      <c r="AE2090" s="86" t="s">
        <v>322</v>
      </c>
      <c r="AF2090" s="86" t="s">
        <v>545</v>
      </c>
      <c r="AG2090" s="79" t="str">
        <f>+IF(AF2090&lt;&gt;"",VLOOKUP(AF2090,NIVELES!$A$666:$B$673,2,0),"")</f>
        <v>SERVICIOS_DE_ATENCIÓN_GERONTOLÓGICA</v>
      </c>
      <c r="AH2090" s="78" t="s">
        <v>322</v>
      </c>
      <c r="AI2090" s="79" t="str">
        <f>IF(AH2090&lt;&gt;"",VLOOKUP(CONCATENATE(AG2090,AH2090),NIVELES!$B$676:$C$745,2,0),"")</f>
        <v>Administracion De La Atencion Gerontologica</v>
      </c>
      <c r="AJ2090" s="78" t="s">
        <v>517</v>
      </c>
      <c r="AK2090" s="79" t="str">
        <f>+IF(AJ2090&lt;&gt;"",VLOOKUP(AJ2090,NIVELES!$A$816:$B$892,2,0),"")</f>
        <v>NO APLICA</v>
      </c>
      <c r="AL2090" s="78" t="s">
        <v>554</v>
      </c>
      <c r="AM2090" s="78">
        <v>530801</v>
      </c>
      <c r="AN2090" s="79" t="str">
        <f>IF(AM2090&lt;&gt;"",+VLOOKUP(AM2090,NIVELES!$A$1652:$B$2466,2,0),"")</f>
        <v>Alimentos y Bebidas</v>
      </c>
      <c r="AO2090" s="87">
        <v>67610</v>
      </c>
      <c r="AP2090" s="88">
        <v>5634.166666666667</v>
      </c>
      <c r="AQ2090" s="88">
        <v>5634.166666666667</v>
      </c>
      <c r="AR2090" s="88">
        <v>5634.166666666667</v>
      </c>
      <c r="AS2090" s="88">
        <v>5634.166666666667</v>
      </c>
      <c r="AT2090" s="88">
        <v>5634.166666666667</v>
      </c>
      <c r="AU2090" s="88">
        <v>5634.166666666667</v>
      </c>
      <c r="AV2090" s="88">
        <v>5634.166666666667</v>
      </c>
      <c r="AW2090" s="88">
        <v>5634.166666666667</v>
      </c>
      <c r="AX2090" s="88">
        <v>5634.166666666667</v>
      </c>
      <c r="AY2090" s="88">
        <v>5634.166666666667</v>
      </c>
      <c r="AZ2090" s="88">
        <v>5634.166666666667</v>
      </c>
      <c r="BA2090" s="88">
        <v>5634.166666666667</v>
      </c>
      <c r="BB2090" s="89">
        <f t="shared" si="127"/>
        <v>67609.999999999985</v>
      </c>
      <c r="BC2090" s="90" t="str">
        <f t="shared" si="126"/>
        <v>OK</v>
      </c>
      <c r="BD2090" s="91" t="str">
        <f t="shared" si="128"/>
        <v xml:space="preserve">                  </v>
      </c>
      <c r="BE2090" s="92">
        <f t="shared" si="129"/>
        <v>12</v>
      </c>
    </row>
    <row r="2091" spans="1:57" s="74" customFormat="1" ht="50.1" customHeight="1" x14ac:dyDescent="0.2">
      <c r="A2091" s="78" t="s">
        <v>55</v>
      </c>
      <c r="B2091" s="78" t="s">
        <v>59</v>
      </c>
      <c r="C2091" s="78" t="s">
        <v>1035</v>
      </c>
      <c r="D2091" s="78" t="s">
        <v>605</v>
      </c>
      <c r="E2091" s="79" t="str">
        <f>+IF(C2091&lt;&gt;"",VLOOKUP(MID(C2091,18,5),NIVELES!$A$133:$B$213,2,0),"")</f>
        <v>SANTO_DOMINGO_DE_LOS_TSÁCHILAS</v>
      </c>
      <c r="F2091" s="80" t="s">
        <v>236</v>
      </c>
      <c r="G2091" s="81" t="str">
        <f>+IF(F2091&lt;&gt;"",VLOOKUP(F2091,NIVELES!$A$246:$C$464,3,0),"")</f>
        <v xml:space="preserve"> </v>
      </c>
      <c r="H2091" s="82" t="s">
        <v>1024</v>
      </c>
      <c r="I2091" s="78" t="s">
        <v>2201</v>
      </c>
      <c r="J2091" s="78" t="s">
        <v>2184</v>
      </c>
      <c r="K2091" s="78" t="s">
        <v>2185</v>
      </c>
      <c r="L2091" s="78" t="s">
        <v>2719</v>
      </c>
      <c r="M2091" s="78">
        <v>103</v>
      </c>
      <c r="N2091" s="78" t="s">
        <v>2887</v>
      </c>
      <c r="O2091" s="78" t="s">
        <v>2288</v>
      </c>
      <c r="P2091" s="82">
        <v>1</v>
      </c>
      <c r="Q2091" s="78" t="s">
        <v>2275</v>
      </c>
      <c r="R2091" s="82">
        <v>0</v>
      </c>
      <c r="S2091" s="82">
        <v>0</v>
      </c>
      <c r="T2091" s="82">
        <v>0</v>
      </c>
      <c r="U2091" s="82">
        <v>1</v>
      </c>
      <c r="V2091" s="82">
        <v>0</v>
      </c>
      <c r="W2091" s="82">
        <v>0</v>
      </c>
      <c r="X2091" s="82">
        <v>0</v>
      </c>
      <c r="Y2091" s="82">
        <v>0</v>
      </c>
      <c r="Z2091" s="82">
        <v>0</v>
      </c>
      <c r="AA2091" s="82">
        <v>0</v>
      </c>
      <c r="AB2091" s="82">
        <v>0</v>
      </c>
      <c r="AC2091" s="82">
        <v>0</v>
      </c>
      <c r="AD2091" s="85" t="str">
        <f>IF(A2091&lt;&gt;"",IF(D2091="DIRECCIÓN_DE_TRANSFERENCIAS","280 0031",VLOOKUP(C2091,NIVELES!$A$14:$B$105,2,0)),"")</f>
        <v>280 4410</v>
      </c>
      <c r="AE2091" s="86" t="s">
        <v>322</v>
      </c>
      <c r="AF2091" s="86" t="s">
        <v>545</v>
      </c>
      <c r="AG2091" s="79" t="str">
        <f>+IF(AF2091&lt;&gt;"",VLOOKUP(AF2091,NIVELES!$A$666:$B$673,2,0),"")</f>
        <v>SERVICIOS_DE_ATENCIÓN_GERONTOLÓGICA</v>
      </c>
      <c r="AH2091" s="78" t="s">
        <v>322</v>
      </c>
      <c r="AI2091" s="79" t="str">
        <f>IF(AH2091&lt;&gt;"",VLOOKUP(CONCATENATE(AG2091,AH2091),NIVELES!$B$676:$C$745,2,0),"")</f>
        <v>Administracion De La Atencion Gerontologica</v>
      </c>
      <c r="AJ2091" s="78" t="s">
        <v>517</v>
      </c>
      <c r="AK2091" s="79" t="str">
        <f>+IF(AJ2091&lt;&gt;"",VLOOKUP(AJ2091,NIVELES!$A$816:$B$892,2,0),"")</f>
        <v>NO APLICA</v>
      </c>
      <c r="AL2091" s="78" t="s">
        <v>554</v>
      </c>
      <c r="AM2091" s="78">
        <v>530802</v>
      </c>
      <c r="AN2091" s="79" t="str">
        <f>IF(AM2091&lt;&gt;"",+VLOOKUP(AM2091,NIVELES!$A$1652:$B$2466,2,0),"")</f>
        <v>Vestuario, Lencería, Prendas de Protección; y, Accesorios para Uniformes Militares y Policiales; y, Carpas</v>
      </c>
      <c r="AO2091" s="87">
        <v>2275</v>
      </c>
      <c r="AP2091" s="88">
        <v>0</v>
      </c>
      <c r="AQ2091" s="88">
        <v>0</v>
      </c>
      <c r="AR2091" s="88">
        <v>0</v>
      </c>
      <c r="AS2091" s="88">
        <v>2275</v>
      </c>
      <c r="AT2091" s="88">
        <v>0</v>
      </c>
      <c r="AU2091" s="88">
        <v>0</v>
      </c>
      <c r="AV2091" s="88">
        <v>0</v>
      </c>
      <c r="AW2091" s="88">
        <v>0</v>
      </c>
      <c r="AX2091" s="88">
        <v>0</v>
      </c>
      <c r="AY2091" s="88">
        <v>0</v>
      </c>
      <c r="AZ2091" s="88">
        <v>0</v>
      </c>
      <c r="BA2091" s="88">
        <v>0</v>
      </c>
      <c r="BB2091" s="89">
        <f t="shared" si="127"/>
        <v>2275</v>
      </c>
      <c r="BC2091" s="90" t="str">
        <f t="shared" si="126"/>
        <v>OK</v>
      </c>
      <c r="BD2091" s="91" t="str">
        <f t="shared" si="128"/>
        <v xml:space="preserve">                  </v>
      </c>
      <c r="BE2091" s="92">
        <f t="shared" si="129"/>
        <v>1</v>
      </c>
    </row>
    <row r="2092" spans="1:57" s="74" customFormat="1" ht="50.1" customHeight="1" x14ac:dyDescent="0.2">
      <c r="A2092" s="78" t="s">
        <v>55</v>
      </c>
      <c r="B2092" s="78" t="s">
        <v>59</v>
      </c>
      <c r="C2092" s="78" t="s">
        <v>1035</v>
      </c>
      <c r="D2092" s="78" t="s">
        <v>605</v>
      </c>
      <c r="E2092" s="79" t="str">
        <f>+IF(C2092&lt;&gt;"",VLOOKUP(MID(C2092,18,5),NIVELES!$A$133:$B$213,2,0),"")</f>
        <v>SANTO_DOMINGO_DE_LOS_TSÁCHILAS</v>
      </c>
      <c r="F2092" s="80" t="s">
        <v>236</v>
      </c>
      <c r="G2092" s="81" t="str">
        <f>+IF(F2092&lt;&gt;"",VLOOKUP(F2092,NIVELES!$A$246:$C$464,3,0),"")</f>
        <v xml:space="preserve"> </v>
      </c>
      <c r="H2092" s="82" t="s">
        <v>1024</v>
      </c>
      <c r="I2092" s="78" t="s">
        <v>2201</v>
      </c>
      <c r="J2092" s="78" t="s">
        <v>2184</v>
      </c>
      <c r="K2092" s="78" t="s">
        <v>2185</v>
      </c>
      <c r="L2092" s="78" t="s">
        <v>2719</v>
      </c>
      <c r="M2092" s="78">
        <v>103</v>
      </c>
      <c r="N2092" s="78" t="s">
        <v>2887</v>
      </c>
      <c r="O2092" s="78" t="s">
        <v>2281</v>
      </c>
      <c r="P2092" s="82">
        <v>1</v>
      </c>
      <c r="Q2092" s="78" t="s">
        <v>2275</v>
      </c>
      <c r="R2092" s="82">
        <v>0</v>
      </c>
      <c r="S2092" s="82">
        <v>0</v>
      </c>
      <c r="T2092" s="82">
        <v>0</v>
      </c>
      <c r="U2092" s="82">
        <v>1</v>
      </c>
      <c r="V2092" s="82">
        <v>0</v>
      </c>
      <c r="W2092" s="82">
        <v>0</v>
      </c>
      <c r="X2092" s="82">
        <v>0</v>
      </c>
      <c r="Y2092" s="82">
        <v>0</v>
      </c>
      <c r="Z2092" s="82">
        <v>0</v>
      </c>
      <c r="AA2092" s="82">
        <v>0</v>
      </c>
      <c r="AB2092" s="82">
        <v>0</v>
      </c>
      <c r="AC2092" s="82">
        <v>0</v>
      </c>
      <c r="AD2092" s="85" t="str">
        <f>IF(A2092&lt;&gt;"",IF(D2092="DIRECCIÓN_DE_TRANSFERENCIAS","280 0031",VLOOKUP(C2092,NIVELES!$A$14:$B$105,2,0)),"")</f>
        <v>280 4410</v>
      </c>
      <c r="AE2092" s="86" t="s">
        <v>322</v>
      </c>
      <c r="AF2092" s="86" t="s">
        <v>545</v>
      </c>
      <c r="AG2092" s="79" t="str">
        <f>+IF(AF2092&lt;&gt;"",VLOOKUP(AF2092,NIVELES!$A$666:$B$673,2,0),"")</f>
        <v>SERVICIOS_DE_ATENCIÓN_GERONTOLÓGICA</v>
      </c>
      <c r="AH2092" s="78" t="s">
        <v>322</v>
      </c>
      <c r="AI2092" s="79" t="str">
        <f>IF(AH2092&lt;&gt;"",VLOOKUP(CONCATENATE(AG2092,AH2092),NIVELES!$B$676:$C$745,2,0),"")</f>
        <v>Administracion De La Atencion Gerontologica</v>
      </c>
      <c r="AJ2092" s="78" t="s">
        <v>517</v>
      </c>
      <c r="AK2092" s="79" t="str">
        <f>+IF(AJ2092&lt;&gt;"",VLOOKUP(AJ2092,NIVELES!$A$816:$B$892,2,0),"")</f>
        <v>NO APLICA</v>
      </c>
      <c r="AL2092" s="78" t="s">
        <v>554</v>
      </c>
      <c r="AM2092" s="78">
        <v>530804</v>
      </c>
      <c r="AN2092" s="79" t="str">
        <f>IF(AM2092&lt;&gt;"",+VLOOKUP(AM2092,NIVELES!$A$1652:$B$2466,2,0),"")</f>
        <v>Materiales de Oficina</v>
      </c>
      <c r="AO2092" s="87">
        <v>280</v>
      </c>
      <c r="AP2092" s="88">
        <v>0</v>
      </c>
      <c r="AQ2092" s="88">
        <v>0</v>
      </c>
      <c r="AR2092" s="88">
        <v>0</v>
      </c>
      <c r="AS2092" s="88">
        <v>280</v>
      </c>
      <c r="AT2092" s="88">
        <v>0</v>
      </c>
      <c r="AU2092" s="88">
        <v>0</v>
      </c>
      <c r="AV2092" s="88">
        <v>0</v>
      </c>
      <c r="AW2092" s="88">
        <v>0</v>
      </c>
      <c r="AX2092" s="88">
        <v>0</v>
      </c>
      <c r="AY2092" s="88">
        <v>0</v>
      </c>
      <c r="AZ2092" s="88">
        <v>0</v>
      </c>
      <c r="BA2092" s="88">
        <v>0</v>
      </c>
      <c r="BB2092" s="89">
        <f t="shared" si="127"/>
        <v>280</v>
      </c>
      <c r="BC2092" s="90" t="str">
        <f t="shared" si="126"/>
        <v>OK</v>
      </c>
      <c r="BD2092" s="91" t="str">
        <f t="shared" si="128"/>
        <v xml:space="preserve">                  </v>
      </c>
      <c r="BE2092" s="92">
        <f t="shared" si="129"/>
        <v>1</v>
      </c>
    </row>
    <row r="2093" spans="1:57" s="74" customFormat="1" ht="50.1" customHeight="1" x14ac:dyDescent="0.2">
      <c r="A2093" s="78" t="s">
        <v>55</v>
      </c>
      <c r="B2093" s="78" t="s">
        <v>59</v>
      </c>
      <c r="C2093" s="78" t="s">
        <v>1035</v>
      </c>
      <c r="D2093" s="78" t="s">
        <v>605</v>
      </c>
      <c r="E2093" s="79" t="str">
        <f>+IF(C2093&lt;&gt;"",VLOOKUP(MID(C2093,18,5),NIVELES!$A$133:$B$213,2,0),"")</f>
        <v>SANTO_DOMINGO_DE_LOS_TSÁCHILAS</v>
      </c>
      <c r="F2093" s="80" t="s">
        <v>236</v>
      </c>
      <c r="G2093" s="81" t="str">
        <f>+IF(F2093&lt;&gt;"",VLOOKUP(F2093,NIVELES!$A$246:$C$464,3,0),"")</f>
        <v xml:space="preserve"> </v>
      </c>
      <c r="H2093" s="82" t="s">
        <v>1024</v>
      </c>
      <c r="I2093" s="78" t="s">
        <v>2201</v>
      </c>
      <c r="J2093" s="78" t="s">
        <v>2184</v>
      </c>
      <c r="K2093" s="78" t="s">
        <v>2185</v>
      </c>
      <c r="L2093" s="78" t="s">
        <v>2719</v>
      </c>
      <c r="M2093" s="78">
        <v>45</v>
      </c>
      <c r="N2093" s="78" t="s">
        <v>2888</v>
      </c>
      <c r="O2093" s="78" t="s">
        <v>2283</v>
      </c>
      <c r="P2093" s="82">
        <v>2</v>
      </c>
      <c r="Q2093" s="78" t="s">
        <v>2275</v>
      </c>
      <c r="R2093" s="82">
        <v>0</v>
      </c>
      <c r="S2093" s="82">
        <v>0</v>
      </c>
      <c r="T2093" s="82">
        <v>0</v>
      </c>
      <c r="U2093" s="82">
        <v>1</v>
      </c>
      <c r="V2093" s="82">
        <v>0</v>
      </c>
      <c r="W2093" s="82">
        <v>0</v>
      </c>
      <c r="X2093" s="82">
        <v>1</v>
      </c>
      <c r="Y2093" s="82">
        <v>0</v>
      </c>
      <c r="Z2093" s="82">
        <v>0</v>
      </c>
      <c r="AA2093" s="82">
        <v>0</v>
      </c>
      <c r="AB2093" s="82">
        <v>0</v>
      </c>
      <c r="AC2093" s="82">
        <v>0</v>
      </c>
      <c r="AD2093" s="85" t="str">
        <f>IF(A2093&lt;&gt;"",IF(D2093="DIRECCIÓN_DE_TRANSFERENCIAS","280 0031",VLOOKUP(C2093,NIVELES!$A$14:$B$105,2,0)),"")</f>
        <v>280 4410</v>
      </c>
      <c r="AE2093" s="86" t="s">
        <v>322</v>
      </c>
      <c r="AF2093" s="86" t="s">
        <v>545</v>
      </c>
      <c r="AG2093" s="79" t="str">
        <f>+IF(AF2093&lt;&gt;"",VLOOKUP(AF2093,NIVELES!$A$666:$B$673,2,0),"")</f>
        <v>SERVICIOS_DE_ATENCIÓN_GERONTOLÓGICA</v>
      </c>
      <c r="AH2093" s="78" t="s">
        <v>322</v>
      </c>
      <c r="AI2093" s="79" t="str">
        <f>IF(AH2093&lt;&gt;"",VLOOKUP(CONCATENATE(AG2093,AH2093),NIVELES!$B$676:$C$745,2,0),"")</f>
        <v>Administracion De La Atencion Gerontologica</v>
      </c>
      <c r="AJ2093" s="78" t="s">
        <v>517</v>
      </c>
      <c r="AK2093" s="79" t="str">
        <f>+IF(AJ2093&lt;&gt;"",VLOOKUP(AJ2093,NIVELES!$A$816:$B$892,2,0),"")</f>
        <v>NO APLICA</v>
      </c>
      <c r="AL2093" s="78" t="s">
        <v>554</v>
      </c>
      <c r="AM2093" s="78">
        <v>530809</v>
      </c>
      <c r="AN2093" s="79" t="str">
        <f>IF(AM2093&lt;&gt;"",+VLOOKUP(AM2093,NIVELES!$A$1652:$B$2466,2,0),"")</f>
        <v>Medicamentos</v>
      </c>
      <c r="AO2093" s="87">
        <v>14895</v>
      </c>
      <c r="AP2093" s="88">
        <v>0</v>
      </c>
      <c r="AQ2093" s="88">
        <v>0</v>
      </c>
      <c r="AR2093" s="88">
        <v>0</v>
      </c>
      <c r="AS2093" s="88">
        <v>7447.5</v>
      </c>
      <c r="AT2093" s="88">
        <v>0</v>
      </c>
      <c r="AU2093" s="88">
        <v>0</v>
      </c>
      <c r="AV2093" s="88">
        <v>7447.5</v>
      </c>
      <c r="AW2093" s="88">
        <v>0</v>
      </c>
      <c r="AX2093" s="88">
        <v>0</v>
      </c>
      <c r="AY2093" s="88">
        <v>0</v>
      </c>
      <c r="AZ2093" s="88">
        <v>0</v>
      </c>
      <c r="BA2093" s="88">
        <v>0</v>
      </c>
      <c r="BB2093" s="89">
        <f t="shared" si="127"/>
        <v>14895</v>
      </c>
      <c r="BC2093" s="90" t="str">
        <f t="shared" si="126"/>
        <v>OK</v>
      </c>
      <c r="BD2093" s="91" t="str">
        <f t="shared" si="128"/>
        <v xml:space="preserve">                  </v>
      </c>
      <c r="BE2093" s="92">
        <f t="shared" si="129"/>
        <v>2</v>
      </c>
    </row>
    <row r="2094" spans="1:57" s="74" customFormat="1" ht="50.1" customHeight="1" x14ac:dyDescent="0.2">
      <c r="A2094" s="78" t="s">
        <v>55</v>
      </c>
      <c r="B2094" s="78" t="s">
        <v>59</v>
      </c>
      <c r="C2094" s="78" t="s">
        <v>1035</v>
      </c>
      <c r="D2094" s="78" t="s">
        <v>605</v>
      </c>
      <c r="E2094" s="79" t="str">
        <f>+IF(C2094&lt;&gt;"",VLOOKUP(MID(C2094,18,5),NIVELES!$A$133:$B$213,2,0),"")</f>
        <v>SANTO_DOMINGO_DE_LOS_TSÁCHILAS</v>
      </c>
      <c r="F2094" s="80" t="s">
        <v>236</v>
      </c>
      <c r="G2094" s="81" t="str">
        <f>+IF(F2094&lt;&gt;"",VLOOKUP(F2094,NIVELES!$A$246:$C$464,3,0),"")</f>
        <v xml:space="preserve"> </v>
      </c>
      <c r="H2094" s="82" t="s">
        <v>1024</v>
      </c>
      <c r="I2094" s="78" t="s">
        <v>2201</v>
      </c>
      <c r="J2094" s="78" t="s">
        <v>2184</v>
      </c>
      <c r="K2094" s="78" t="s">
        <v>2185</v>
      </c>
      <c r="L2094" s="78" t="s">
        <v>1791</v>
      </c>
      <c r="M2094" s="78" t="s">
        <v>1791</v>
      </c>
      <c r="N2094" s="78" t="s">
        <v>1791</v>
      </c>
      <c r="O2094" s="78" t="s">
        <v>2272</v>
      </c>
      <c r="P2094" s="82">
        <v>4</v>
      </c>
      <c r="Q2094" s="78" t="s">
        <v>2273</v>
      </c>
      <c r="R2094" s="82">
        <v>0</v>
      </c>
      <c r="S2094" s="82">
        <v>1</v>
      </c>
      <c r="T2094" s="82">
        <v>0</v>
      </c>
      <c r="U2094" s="82">
        <v>1</v>
      </c>
      <c r="V2094" s="82">
        <v>0</v>
      </c>
      <c r="W2094" s="82">
        <v>0</v>
      </c>
      <c r="X2094" s="82">
        <v>1</v>
      </c>
      <c r="Y2094" s="82">
        <v>0</v>
      </c>
      <c r="Z2094" s="82">
        <v>0</v>
      </c>
      <c r="AA2094" s="82">
        <v>1</v>
      </c>
      <c r="AB2094" s="82">
        <v>0</v>
      </c>
      <c r="AC2094" s="82">
        <v>0</v>
      </c>
      <c r="AD2094" s="85" t="str">
        <f>IF(A2094&lt;&gt;"",IF(D2094="DIRECCIÓN_DE_TRANSFERENCIAS","280 0031",VLOOKUP(C2094,NIVELES!$A$14:$B$105,2,0)),"")</f>
        <v>280 4410</v>
      </c>
      <c r="AE2094" s="86" t="s">
        <v>322</v>
      </c>
      <c r="AF2094" s="86" t="s">
        <v>545</v>
      </c>
      <c r="AG2094" s="79" t="str">
        <f>+IF(AF2094&lt;&gt;"",VLOOKUP(AF2094,NIVELES!$A$666:$B$673,2,0),"")</f>
        <v>SERVICIOS_DE_ATENCIÓN_GERONTOLÓGICA</v>
      </c>
      <c r="AH2094" s="78" t="s">
        <v>453</v>
      </c>
      <c r="AI2094" s="79" t="str">
        <f>IF(AH2094&lt;&gt;"",VLOOKUP(CONCATENATE(AG2094,AH2094),NIVELES!$B$676:$C$745,2,0),"")</f>
        <v xml:space="preserve">Subvenciones Para Contribuir El Cuidado De Las Personas Adultas Mayores  Atendidos  A Traves De  Terceros Sean Públicos O Privados </v>
      </c>
      <c r="AJ2094" s="78" t="s">
        <v>380</v>
      </c>
      <c r="AK2094" s="79" t="str">
        <f>+IF(AJ2094&lt;&gt;"",VLOOKUP(AJ2094,NIVELES!$A$816:$B$892,2,0),"")</f>
        <v>PROMOVER PRÁCTICAS DE CUIDADO A LAS PERSONAS ADULTAS MAYORES BAJO PARÁMETROS DE CALIDAD Y CALIDEZ</v>
      </c>
      <c r="AL2094" s="78" t="s">
        <v>556</v>
      </c>
      <c r="AM2094" s="78">
        <v>580104</v>
      </c>
      <c r="AN2094" s="79" t="str">
        <f>IF(AM2094&lt;&gt;"",+VLOOKUP(AM2094,NIVELES!$A$1652:$B$2466,2,0),"")</f>
        <v>A Gobiernos Autónomos Descentralizados</v>
      </c>
      <c r="AO2094" s="87">
        <v>15705.623600000004</v>
      </c>
      <c r="AP2094" s="88">
        <v>0</v>
      </c>
      <c r="AQ2094" s="88">
        <v>3926.4059000000011</v>
      </c>
      <c r="AR2094" s="88">
        <v>0</v>
      </c>
      <c r="AS2094" s="88">
        <v>3926.4059000000011</v>
      </c>
      <c r="AT2094" s="88">
        <v>0</v>
      </c>
      <c r="AU2094" s="88">
        <v>0</v>
      </c>
      <c r="AV2094" s="88">
        <v>3926.4059000000011</v>
      </c>
      <c r="AW2094" s="88">
        <v>0</v>
      </c>
      <c r="AX2094" s="88">
        <v>0</v>
      </c>
      <c r="AY2094" s="88">
        <v>3926.4059000000011</v>
      </c>
      <c r="AZ2094" s="88">
        <v>0</v>
      </c>
      <c r="BA2094" s="88">
        <v>0</v>
      </c>
      <c r="BB2094" s="89">
        <f t="shared" si="127"/>
        <v>15705.623600000004</v>
      </c>
      <c r="BC2094" s="90" t="str">
        <f t="shared" si="126"/>
        <v>OK</v>
      </c>
      <c r="BD2094" s="91" t="str">
        <f t="shared" si="128"/>
        <v xml:space="preserve">                  </v>
      </c>
      <c r="BE2094" s="92">
        <f t="shared" si="129"/>
        <v>4</v>
      </c>
    </row>
    <row r="2095" spans="1:57" s="74" customFormat="1" ht="50.1" customHeight="1" x14ac:dyDescent="0.2">
      <c r="A2095" s="78" t="s">
        <v>55</v>
      </c>
      <c r="B2095" s="78" t="s">
        <v>59</v>
      </c>
      <c r="C2095" s="78" t="s">
        <v>1035</v>
      </c>
      <c r="D2095" s="78" t="s">
        <v>605</v>
      </c>
      <c r="E2095" s="79" t="str">
        <f>+IF(C2095&lt;&gt;"",VLOOKUP(MID(C2095,18,5),NIVELES!$A$133:$B$213,2,0),"")</f>
        <v>SANTO_DOMINGO_DE_LOS_TSÁCHILAS</v>
      </c>
      <c r="F2095" s="80" t="s">
        <v>236</v>
      </c>
      <c r="G2095" s="81" t="str">
        <f>+IF(F2095&lt;&gt;"",VLOOKUP(F2095,NIVELES!$A$246:$C$464,3,0),"")</f>
        <v xml:space="preserve"> </v>
      </c>
      <c r="H2095" s="82" t="s">
        <v>1024</v>
      </c>
      <c r="I2095" s="78" t="s">
        <v>2201</v>
      </c>
      <c r="J2095" s="78" t="s">
        <v>2184</v>
      </c>
      <c r="K2095" s="78" t="s">
        <v>2185</v>
      </c>
      <c r="L2095" s="78" t="s">
        <v>2889</v>
      </c>
      <c r="M2095" s="78">
        <v>1107</v>
      </c>
      <c r="N2095" s="78" t="s">
        <v>2890</v>
      </c>
      <c r="O2095" s="78" t="s">
        <v>2167</v>
      </c>
      <c r="P2095" s="82">
        <v>12</v>
      </c>
      <c r="Q2095" s="78" t="s">
        <v>1989</v>
      </c>
      <c r="R2095" s="82">
        <v>1</v>
      </c>
      <c r="S2095" s="82">
        <v>1</v>
      </c>
      <c r="T2095" s="82">
        <v>1</v>
      </c>
      <c r="U2095" s="82">
        <v>1</v>
      </c>
      <c r="V2095" s="82">
        <v>1</v>
      </c>
      <c r="W2095" s="82">
        <v>1</v>
      </c>
      <c r="X2095" s="82">
        <v>1</v>
      </c>
      <c r="Y2095" s="82">
        <v>1</v>
      </c>
      <c r="Z2095" s="82">
        <v>1</v>
      </c>
      <c r="AA2095" s="82">
        <v>1</v>
      </c>
      <c r="AB2095" s="82">
        <v>1</v>
      </c>
      <c r="AC2095" s="82">
        <v>1</v>
      </c>
      <c r="AD2095" s="85" t="str">
        <f>IF(A2095&lt;&gt;"",IF(D2095="DIRECCIÓN_DE_TRANSFERENCIAS","280 0031",VLOOKUP(C2095,NIVELES!$A$14:$B$105,2,0)),"")</f>
        <v>280 4410</v>
      </c>
      <c r="AE2095" s="86" t="s">
        <v>322</v>
      </c>
      <c r="AF2095" s="86" t="s">
        <v>546</v>
      </c>
      <c r="AG2095" s="79" t="str">
        <f>+IF(AF2095&lt;&gt;"",VLOOKUP(AF2095,NIVELES!$A$666:$B$673,2,0),"")</f>
        <v>ATENCIÓN_INTEGRAL_A_PERSONAS_CON_DISCAPACIDAD</v>
      </c>
      <c r="AH2095" s="78" t="s">
        <v>453</v>
      </c>
      <c r="AI2095" s="79" t="str">
        <f>IF(AH2095&lt;&gt;"",VLOOKUP(CONCATENATE(AG2095,AH2095),NIVELES!$B$676:$C$745,2,0),"")</f>
        <v>Rectoría Inclusión Social</v>
      </c>
      <c r="AJ2095" s="78" t="s">
        <v>517</v>
      </c>
      <c r="AK2095" s="79" t="str">
        <f>+IF(AJ2095&lt;&gt;"",VLOOKUP(AJ2095,NIVELES!$A$816:$B$892,2,0),"")</f>
        <v>NO APLICA</v>
      </c>
      <c r="AL2095" s="78" t="s">
        <v>553</v>
      </c>
      <c r="AM2095" s="78">
        <v>510105</v>
      </c>
      <c r="AN2095" s="79" t="str">
        <f>IF(AM2095&lt;&gt;"",+VLOOKUP(AM2095,NIVELES!$A$1652:$B$2466,2,0),"")</f>
        <v>Remuneraciones Unificadas</v>
      </c>
      <c r="AO2095" s="87">
        <v>11832</v>
      </c>
      <c r="AP2095" s="88">
        <v>986</v>
      </c>
      <c r="AQ2095" s="88">
        <v>986</v>
      </c>
      <c r="AR2095" s="88">
        <v>986</v>
      </c>
      <c r="AS2095" s="88">
        <v>986</v>
      </c>
      <c r="AT2095" s="88">
        <v>986</v>
      </c>
      <c r="AU2095" s="88">
        <v>986</v>
      </c>
      <c r="AV2095" s="88">
        <v>986</v>
      </c>
      <c r="AW2095" s="88">
        <v>986</v>
      </c>
      <c r="AX2095" s="88">
        <v>986</v>
      </c>
      <c r="AY2095" s="88">
        <v>986</v>
      </c>
      <c r="AZ2095" s="88">
        <v>986</v>
      </c>
      <c r="BA2095" s="88">
        <v>986</v>
      </c>
      <c r="BB2095" s="89">
        <f t="shared" si="127"/>
        <v>11832</v>
      </c>
      <c r="BC2095" s="90" t="str">
        <f t="shared" si="126"/>
        <v>OK</v>
      </c>
      <c r="BD2095" s="91" t="str">
        <f t="shared" si="128"/>
        <v xml:space="preserve">                  </v>
      </c>
      <c r="BE2095" s="92">
        <f t="shared" si="129"/>
        <v>12</v>
      </c>
    </row>
    <row r="2096" spans="1:57" s="74" customFormat="1" ht="50.1" customHeight="1" x14ac:dyDescent="0.2">
      <c r="A2096" s="78" t="s">
        <v>55</v>
      </c>
      <c r="B2096" s="78" t="s">
        <v>59</v>
      </c>
      <c r="C2096" s="78" t="s">
        <v>1035</v>
      </c>
      <c r="D2096" s="78" t="s">
        <v>605</v>
      </c>
      <c r="E2096" s="79" t="str">
        <f>+IF(C2096&lt;&gt;"",VLOOKUP(MID(C2096,18,5),NIVELES!$A$133:$B$213,2,0),"")</f>
        <v>SANTO_DOMINGO_DE_LOS_TSÁCHILAS</v>
      </c>
      <c r="F2096" s="80" t="s">
        <v>236</v>
      </c>
      <c r="G2096" s="81" t="str">
        <f>+IF(F2096&lt;&gt;"",VLOOKUP(F2096,NIVELES!$A$246:$C$464,3,0),"")</f>
        <v xml:space="preserve"> </v>
      </c>
      <c r="H2096" s="82" t="s">
        <v>1024</v>
      </c>
      <c r="I2096" s="78" t="s">
        <v>2201</v>
      </c>
      <c r="J2096" s="78" t="s">
        <v>2184</v>
      </c>
      <c r="K2096" s="78" t="s">
        <v>2185</v>
      </c>
      <c r="L2096" s="78" t="s">
        <v>2889</v>
      </c>
      <c r="M2096" s="78">
        <v>1107</v>
      </c>
      <c r="N2096" s="78" t="s">
        <v>2890</v>
      </c>
      <c r="O2096" s="78" t="s">
        <v>2167</v>
      </c>
      <c r="P2096" s="82">
        <v>1</v>
      </c>
      <c r="Q2096" s="78" t="s">
        <v>1989</v>
      </c>
      <c r="R2096" s="82"/>
      <c r="S2096" s="82"/>
      <c r="T2096" s="82"/>
      <c r="U2096" s="82"/>
      <c r="V2096" s="82"/>
      <c r="W2096" s="82"/>
      <c r="X2096" s="82"/>
      <c r="Y2096" s="82"/>
      <c r="Z2096" s="82"/>
      <c r="AA2096" s="82"/>
      <c r="AB2096" s="82"/>
      <c r="AC2096" s="82">
        <v>1</v>
      </c>
      <c r="AD2096" s="85" t="str">
        <f>IF(A2096&lt;&gt;"",IF(D2096="DIRECCIÓN_DE_TRANSFERENCIAS","280 0031",VLOOKUP(C2096,NIVELES!$A$14:$B$105,2,0)),"")</f>
        <v>280 4410</v>
      </c>
      <c r="AE2096" s="86" t="s">
        <v>322</v>
      </c>
      <c r="AF2096" s="86" t="s">
        <v>546</v>
      </c>
      <c r="AG2096" s="79" t="str">
        <f>+IF(AF2096&lt;&gt;"",VLOOKUP(AF2096,NIVELES!$A$666:$B$673,2,0),"")</f>
        <v>ATENCIÓN_INTEGRAL_A_PERSONAS_CON_DISCAPACIDAD</v>
      </c>
      <c r="AH2096" s="78" t="s">
        <v>453</v>
      </c>
      <c r="AI2096" s="79" t="str">
        <f>IF(AH2096&lt;&gt;"",VLOOKUP(CONCATENATE(AG2096,AH2096),NIVELES!$B$676:$C$745,2,0),"")</f>
        <v>Rectoría Inclusión Social</v>
      </c>
      <c r="AJ2096" s="78" t="s">
        <v>517</v>
      </c>
      <c r="AK2096" s="79" t="str">
        <f>+IF(AJ2096&lt;&gt;"",VLOOKUP(AJ2096,NIVELES!$A$816:$B$892,2,0),"")</f>
        <v>NO APLICA</v>
      </c>
      <c r="AL2096" s="78" t="s">
        <v>553</v>
      </c>
      <c r="AM2096" s="78">
        <v>510203</v>
      </c>
      <c r="AN2096" s="79" t="str">
        <f>IF(AM2096&lt;&gt;"",+VLOOKUP(AM2096,NIVELES!$A$1652:$B$2466,2,0),"")</f>
        <v>Decimotercer Sueldo</v>
      </c>
      <c r="AO2096" s="87">
        <v>4236.83</v>
      </c>
      <c r="AP2096" s="88">
        <v>0</v>
      </c>
      <c r="AQ2096" s="88">
        <v>0</v>
      </c>
      <c r="AR2096" s="88">
        <v>0</v>
      </c>
      <c r="AS2096" s="88">
        <v>0</v>
      </c>
      <c r="AT2096" s="88">
        <v>0</v>
      </c>
      <c r="AU2096" s="88">
        <v>0</v>
      </c>
      <c r="AV2096" s="88">
        <v>0</v>
      </c>
      <c r="AW2096" s="88">
        <v>0</v>
      </c>
      <c r="AX2096" s="88">
        <v>0</v>
      </c>
      <c r="AY2096" s="88">
        <v>0</v>
      </c>
      <c r="AZ2096" s="88">
        <v>0</v>
      </c>
      <c r="BA2096" s="88">
        <v>4236.83</v>
      </c>
      <c r="BB2096" s="89">
        <f t="shared" si="127"/>
        <v>4236.83</v>
      </c>
      <c r="BC2096" s="90" t="str">
        <f t="shared" si="126"/>
        <v>OK</v>
      </c>
      <c r="BD2096" s="91" t="str">
        <f t="shared" si="128"/>
        <v xml:space="preserve">                  </v>
      </c>
      <c r="BE2096" s="92">
        <f t="shared" si="129"/>
        <v>1</v>
      </c>
    </row>
    <row r="2097" spans="1:57" s="74" customFormat="1" ht="50.1" customHeight="1" x14ac:dyDescent="0.2">
      <c r="A2097" s="78" t="s">
        <v>55</v>
      </c>
      <c r="B2097" s="78" t="s">
        <v>59</v>
      </c>
      <c r="C2097" s="78" t="s">
        <v>1035</v>
      </c>
      <c r="D2097" s="78" t="s">
        <v>605</v>
      </c>
      <c r="E2097" s="79" t="str">
        <f>+IF(C2097&lt;&gt;"",VLOOKUP(MID(C2097,18,5),NIVELES!$A$133:$B$213,2,0),"")</f>
        <v>SANTO_DOMINGO_DE_LOS_TSÁCHILAS</v>
      </c>
      <c r="F2097" s="80" t="s">
        <v>236</v>
      </c>
      <c r="G2097" s="81" t="str">
        <f>+IF(F2097&lt;&gt;"",VLOOKUP(F2097,NIVELES!$A$246:$C$464,3,0),"")</f>
        <v xml:space="preserve"> </v>
      </c>
      <c r="H2097" s="82" t="s">
        <v>1024</v>
      </c>
      <c r="I2097" s="78" t="s">
        <v>2201</v>
      </c>
      <c r="J2097" s="78" t="s">
        <v>2184</v>
      </c>
      <c r="K2097" s="78" t="s">
        <v>2185</v>
      </c>
      <c r="L2097" s="78" t="s">
        <v>2889</v>
      </c>
      <c r="M2097" s="78">
        <v>1107</v>
      </c>
      <c r="N2097" s="78" t="s">
        <v>2890</v>
      </c>
      <c r="O2097" s="78" t="s">
        <v>2167</v>
      </c>
      <c r="P2097" s="82">
        <v>1</v>
      </c>
      <c r="Q2097" s="78" t="s">
        <v>1989</v>
      </c>
      <c r="R2097" s="82"/>
      <c r="S2097" s="82"/>
      <c r="T2097" s="82">
        <v>1</v>
      </c>
      <c r="U2097" s="82"/>
      <c r="V2097" s="82"/>
      <c r="W2097" s="82"/>
      <c r="X2097" s="82"/>
      <c r="Y2097" s="82"/>
      <c r="Z2097" s="82"/>
      <c r="AA2097" s="82"/>
      <c r="AB2097" s="82"/>
      <c r="AC2097" s="82"/>
      <c r="AD2097" s="85" t="str">
        <f>IF(A2097&lt;&gt;"",IF(D2097="DIRECCIÓN_DE_TRANSFERENCIAS","280 0031",VLOOKUP(C2097,NIVELES!$A$14:$B$105,2,0)),"")</f>
        <v>280 4410</v>
      </c>
      <c r="AE2097" s="86" t="s">
        <v>322</v>
      </c>
      <c r="AF2097" s="86" t="s">
        <v>546</v>
      </c>
      <c r="AG2097" s="79" t="str">
        <f>+IF(AF2097&lt;&gt;"",VLOOKUP(AF2097,NIVELES!$A$666:$B$673,2,0),"")</f>
        <v>ATENCIÓN_INTEGRAL_A_PERSONAS_CON_DISCAPACIDAD</v>
      </c>
      <c r="AH2097" s="78" t="s">
        <v>453</v>
      </c>
      <c r="AI2097" s="79" t="str">
        <f>IF(AH2097&lt;&gt;"",VLOOKUP(CONCATENATE(AG2097,AH2097),NIVELES!$B$676:$C$745,2,0),"")</f>
        <v>Rectoría Inclusión Social</v>
      </c>
      <c r="AJ2097" s="78" t="s">
        <v>517</v>
      </c>
      <c r="AK2097" s="79" t="str">
        <f>+IF(AJ2097&lt;&gt;"",VLOOKUP(AJ2097,NIVELES!$A$816:$B$892,2,0),"")</f>
        <v>NO APLICA</v>
      </c>
      <c r="AL2097" s="78" t="s">
        <v>553</v>
      </c>
      <c r="AM2097" s="78">
        <v>510204</v>
      </c>
      <c r="AN2097" s="79" t="str">
        <f>IF(AM2097&lt;&gt;"",+VLOOKUP(AM2097,NIVELES!$A$1652:$B$2466,2,0),"")</f>
        <v>Decimocuarto Sueldo</v>
      </c>
      <c r="AO2097" s="87">
        <v>1444.67</v>
      </c>
      <c r="AP2097" s="88">
        <v>0</v>
      </c>
      <c r="AQ2097" s="88">
        <v>0</v>
      </c>
      <c r="AR2097" s="88">
        <v>1444.67</v>
      </c>
      <c r="AS2097" s="88">
        <v>0</v>
      </c>
      <c r="AT2097" s="88">
        <v>0</v>
      </c>
      <c r="AU2097" s="88">
        <v>0</v>
      </c>
      <c r="AV2097" s="88">
        <v>0</v>
      </c>
      <c r="AW2097" s="88">
        <v>0</v>
      </c>
      <c r="AX2097" s="88">
        <v>0</v>
      </c>
      <c r="AY2097" s="88">
        <v>0</v>
      </c>
      <c r="AZ2097" s="88">
        <v>0</v>
      </c>
      <c r="BA2097" s="88">
        <v>0</v>
      </c>
      <c r="BB2097" s="89">
        <f t="shared" si="127"/>
        <v>1444.67</v>
      </c>
      <c r="BC2097" s="90" t="str">
        <f t="shared" si="126"/>
        <v>OK</v>
      </c>
      <c r="BD2097" s="91" t="str">
        <f t="shared" si="128"/>
        <v xml:space="preserve">                  </v>
      </c>
      <c r="BE2097" s="92">
        <f t="shared" si="129"/>
        <v>1</v>
      </c>
    </row>
    <row r="2098" spans="1:57" s="74" customFormat="1" ht="50.1" customHeight="1" x14ac:dyDescent="0.2">
      <c r="A2098" s="78" t="s">
        <v>55</v>
      </c>
      <c r="B2098" s="78" t="s">
        <v>59</v>
      </c>
      <c r="C2098" s="78" t="s">
        <v>1035</v>
      </c>
      <c r="D2098" s="78" t="s">
        <v>605</v>
      </c>
      <c r="E2098" s="79" t="str">
        <f>+IF(C2098&lt;&gt;"",VLOOKUP(MID(C2098,18,5),NIVELES!$A$133:$B$213,2,0),"")</f>
        <v>SANTO_DOMINGO_DE_LOS_TSÁCHILAS</v>
      </c>
      <c r="F2098" s="80" t="s">
        <v>236</v>
      </c>
      <c r="G2098" s="81" t="str">
        <f>+IF(F2098&lt;&gt;"",VLOOKUP(F2098,NIVELES!$A$246:$C$464,3,0),"")</f>
        <v xml:space="preserve"> </v>
      </c>
      <c r="H2098" s="82" t="s">
        <v>1024</v>
      </c>
      <c r="I2098" s="78" t="s">
        <v>2201</v>
      </c>
      <c r="J2098" s="78" t="s">
        <v>2184</v>
      </c>
      <c r="K2098" s="78" t="s">
        <v>2185</v>
      </c>
      <c r="L2098" s="78" t="s">
        <v>2889</v>
      </c>
      <c r="M2098" s="78">
        <v>1107</v>
      </c>
      <c r="N2098" s="78" t="s">
        <v>2890</v>
      </c>
      <c r="O2098" s="78" t="s">
        <v>2167</v>
      </c>
      <c r="P2098" s="82">
        <v>11</v>
      </c>
      <c r="Q2098" s="78" t="s">
        <v>1989</v>
      </c>
      <c r="R2098" s="82">
        <v>1</v>
      </c>
      <c r="S2098" s="82">
        <v>1</v>
      </c>
      <c r="T2098" s="82">
        <v>1</v>
      </c>
      <c r="U2098" s="82">
        <v>1</v>
      </c>
      <c r="V2098" s="82">
        <v>1</v>
      </c>
      <c r="W2098" s="82">
        <v>1</v>
      </c>
      <c r="X2098" s="82">
        <v>1</v>
      </c>
      <c r="Y2098" s="82">
        <v>1</v>
      </c>
      <c r="Z2098" s="82">
        <v>1</v>
      </c>
      <c r="AA2098" s="82">
        <v>1</v>
      </c>
      <c r="AB2098" s="82">
        <v>1</v>
      </c>
      <c r="AC2098" s="82"/>
      <c r="AD2098" s="85" t="str">
        <f>IF(A2098&lt;&gt;"",IF(D2098="DIRECCIÓN_DE_TRANSFERENCIAS","280 0031",VLOOKUP(C2098,NIVELES!$A$14:$B$105,2,0)),"")</f>
        <v>280 4410</v>
      </c>
      <c r="AE2098" s="86" t="s">
        <v>322</v>
      </c>
      <c r="AF2098" s="86" t="s">
        <v>546</v>
      </c>
      <c r="AG2098" s="79" t="str">
        <f>+IF(AF2098&lt;&gt;"",VLOOKUP(AF2098,NIVELES!$A$666:$B$673,2,0),"")</f>
        <v>ATENCIÓN_INTEGRAL_A_PERSONAS_CON_DISCAPACIDAD</v>
      </c>
      <c r="AH2098" s="78" t="s">
        <v>453</v>
      </c>
      <c r="AI2098" s="79" t="str">
        <f>IF(AH2098&lt;&gt;"",VLOOKUP(CONCATENATE(AG2098,AH2098),NIVELES!$B$676:$C$745,2,0),"")</f>
        <v>Rectoría Inclusión Social</v>
      </c>
      <c r="AJ2098" s="78" t="s">
        <v>517</v>
      </c>
      <c r="AK2098" s="79" t="str">
        <f>+IF(AJ2098&lt;&gt;"",VLOOKUP(AJ2098,NIVELES!$A$816:$B$892,2,0),"")</f>
        <v>NO APLICA</v>
      </c>
      <c r="AL2098" s="78" t="s">
        <v>553</v>
      </c>
      <c r="AM2098" s="78">
        <v>510510</v>
      </c>
      <c r="AN2098" s="79" t="str">
        <f>IF(AM2098&lt;&gt;"",+VLOOKUP(AM2098,NIVELES!$A$1652:$B$2466,2,0),"")</f>
        <v>Servicios Personales por Contrato</v>
      </c>
      <c r="AO2098" s="87">
        <v>39996</v>
      </c>
      <c r="AP2098" s="88">
        <v>3636</v>
      </c>
      <c r="AQ2098" s="88">
        <v>3636</v>
      </c>
      <c r="AR2098" s="88">
        <v>3636</v>
      </c>
      <c r="AS2098" s="88">
        <v>3636</v>
      </c>
      <c r="AT2098" s="88">
        <v>3636</v>
      </c>
      <c r="AU2098" s="88">
        <v>3636</v>
      </c>
      <c r="AV2098" s="88">
        <v>3636</v>
      </c>
      <c r="AW2098" s="88">
        <v>3636</v>
      </c>
      <c r="AX2098" s="88">
        <v>3636</v>
      </c>
      <c r="AY2098" s="88">
        <v>3636</v>
      </c>
      <c r="AZ2098" s="88">
        <v>3636</v>
      </c>
      <c r="BA2098" s="88">
        <v>0</v>
      </c>
      <c r="BB2098" s="89">
        <f t="shared" si="127"/>
        <v>39996</v>
      </c>
      <c r="BC2098" s="90" t="str">
        <f t="shared" si="126"/>
        <v>OK</v>
      </c>
      <c r="BD2098" s="91" t="str">
        <f t="shared" si="128"/>
        <v xml:space="preserve">                  </v>
      </c>
      <c r="BE2098" s="92">
        <f t="shared" si="129"/>
        <v>11</v>
      </c>
    </row>
    <row r="2099" spans="1:57" s="74" customFormat="1" ht="50.1" customHeight="1" x14ac:dyDescent="0.2">
      <c r="A2099" s="78" t="s">
        <v>55</v>
      </c>
      <c r="B2099" s="78" t="s">
        <v>59</v>
      </c>
      <c r="C2099" s="78" t="s">
        <v>1035</v>
      </c>
      <c r="D2099" s="78" t="s">
        <v>605</v>
      </c>
      <c r="E2099" s="79" t="str">
        <f>+IF(C2099&lt;&gt;"",VLOOKUP(MID(C2099,18,5),NIVELES!$A$133:$B$213,2,0),"")</f>
        <v>SANTO_DOMINGO_DE_LOS_TSÁCHILAS</v>
      </c>
      <c r="F2099" s="80" t="s">
        <v>236</v>
      </c>
      <c r="G2099" s="81" t="str">
        <f>+IF(F2099&lt;&gt;"",VLOOKUP(F2099,NIVELES!$A$246:$C$464,3,0),"")</f>
        <v xml:space="preserve"> </v>
      </c>
      <c r="H2099" s="82" t="s">
        <v>1024</v>
      </c>
      <c r="I2099" s="78" t="s">
        <v>2201</v>
      </c>
      <c r="J2099" s="78" t="s">
        <v>2184</v>
      </c>
      <c r="K2099" s="78" t="s">
        <v>2185</v>
      </c>
      <c r="L2099" s="78" t="s">
        <v>2889</v>
      </c>
      <c r="M2099" s="78">
        <v>1107</v>
      </c>
      <c r="N2099" s="78" t="s">
        <v>2890</v>
      </c>
      <c r="O2099" s="78" t="s">
        <v>2167</v>
      </c>
      <c r="P2099" s="82">
        <v>11</v>
      </c>
      <c r="Q2099" s="78" t="s">
        <v>1989</v>
      </c>
      <c r="R2099" s="82">
        <v>1</v>
      </c>
      <c r="S2099" s="82">
        <v>1</v>
      </c>
      <c r="T2099" s="82">
        <v>1</v>
      </c>
      <c r="U2099" s="82">
        <v>1</v>
      </c>
      <c r="V2099" s="82">
        <v>1</v>
      </c>
      <c r="W2099" s="82">
        <v>1</v>
      </c>
      <c r="X2099" s="82">
        <v>1</v>
      </c>
      <c r="Y2099" s="82">
        <v>1</v>
      </c>
      <c r="Z2099" s="82">
        <v>1</v>
      </c>
      <c r="AA2099" s="82">
        <v>1</v>
      </c>
      <c r="AB2099" s="82">
        <v>1</v>
      </c>
      <c r="AC2099" s="82"/>
      <c r="AD2099" s="85" t="str">
        <f>IF(A2099&lt;&gt;"",IF(D2099="DIRECCIÓN_DE_TRANSFERENCIAS","280 0031",VLOOKUP(C2099,NIVELES!$A$14:$B$105,2,0)),"")</f>
        <v>280 4410</v>
      </c>
      <c r="AE2099" s="86" t="s">
        <v>322</v>
      </c>
      <c r="AF2099" s="86" t="s">
        <v>546</v>
      </c>
      <c r="AG2099" s="79" t="str">
        <f>+IF(AF2099&lt;&gt;"",VLOOKUP(AF2099,NIVELES!$A$666:$B$673,2,0),"")</f>
        <v>ATENCIÓN_INTEGRAL_A_PERSONAS_CON_DISCAPACIDAD</v>
      </c>
      <c r="AH2099" s="78" t="s">
        <v>453</v>
      </c>
      <c r="AI2099" s="79" t="str">
        <f>IF(AH2099&lt;&gt;"",VLOOKUP(CONCATENATE(AG2099,AH2099),NIVELES!$B$676:$C$745,2,0),"")</f>
        <v>Rectoría Inclusión Social</v>
      </c>
      <c r="AJ2099" s="78" t="s">
        <v>517</v>
      </c>
      <c r="AK2099" s="79" t="str">
        <f>+IF(AJ2099&lt;&gt;"",VLOOKUP(AJ2099,NIVELES!$A$816:$B$892,2,0),"")</f>
        <v>NO APLICA</v>
      </c>
      <c r="AL2099" s="78" t="s">
        <v>553</v>
      </c>
      <c r="AM2099" s="78">
        <v>510601</v>
      </c>
      <c r="AN2099" s="79" t="str">
        <f>IF(AM2099&lt;&gt;"",+VLOOKUP(AM2099,NIVELES!$A$1652:$B$2466,2,0),"")</f>
        <v>Aporte Patronal</v>
      </c>
      <c r="AO2099" s="87">
        <v>4906.25</v>
      </c>
      <c r="AP2099" s="88">
        <v>446.05</v>
      </c>
      <c r="AQ2099" s="88">
        <v>446.02</v>
      </c>
      <c r="AR2099" s="88">
        <v>446.02</v>
      </c>
      <c r="AS2099" s="88">
        <v>446.02</v>
      </c>
      <c r="AT2099" s="88">
        <v>446.02</v>
      </c>
      <c r="AU2099" s="88">
        <v>446.02</v>
      </c>
      <c r="AV2099" s="88">
        <v>446.02</v>
      </c>
      <c r="AW2099" s="88">
        <v>446.02</v>
      </c>
      <c r="AX2099" s="88">
        <v>446.02</v>
      </c>
      <c r="AY2099" s="88">
        <v>446.02</v>
      </c>
      <c r="AZ2099" s="88">
        <v>446.02</v>
      </c>
      <c r="BA2099" s="88">
        <v>0</v>
      </c>
      <c r="BB2099" s="89">
        <f t="shared" si="127"/>
        <v>4906.25</v>
      </c>
      <c r="BC2099" s="90" t="str">
        <f t="shared" si="126"/>
        <v>OK</v>
      </c>
      <c r="BD2099" s="91" t="str">
        <f t="shared" si="128"/>
        <v xml:space="preserve">                  </v>
      </c>
      <c r="BE2099" s="92">
        <f t="shared" si="129"/>
        <v>11</v>
      </c>
    </row>
    <row r="2100" spans="1:57" s="74" customFormat="1" ht="50.1" customHeight="1" x14ac:dyDescent="0.2">
      <c r="A2100" s="78" t="s">
        <v>55</v>
      </c>
      <c r="B2100" s="78" t="s">
        <v>59</v>
      </c>
      <c r="C2100" s="78" t="s">
        <v>1035</v>
      </c>
      <c r="D2100" s="78" t="s">
        <v>605</v>
      </c>
      <c r="E2100" s="79" t="str">
        <f>+IF(C2100&lt;&gt;"",VLOOKUP(MID(C2100,18,5),NIVELES!$A$133:$B$213,2,0),"")</f>
        <v>SANTO_DOMINGO_DE_LOS_TSÁCHILAS</v>
      </c>
      <c r="F2100" s="80" t="s">
        <v>236</v>
      </c>
      <c r="G2100" s="81" t="str">
        <f>+IF(F2100&lt;&gt;"",VLOOKUP(F2100,NIVELES!$A$246:$C$464,3,0),"")</f>
        <v xml:space="preserve"> </v>
      </c>
      <c r="H2100" s="82" t="s">
        <v>1024</v>
      </c>
      <c r="I2100" s="78" t="s">
        <v>2201</v>
      </c>
      <c r="J2100" s="78" t="s">
        <v>2184</v>
      </c>
      <c r="K2100" s="78" t="s">
        <v>2185</v>
      </c>
      <c r="L2100" s="78" t="s">
        <v>2889</v>
      </c>
      <c r="M2100" s="78">
        <v>1107</v>
      </c>
      <c r="N2100" s="78" t="s">
        <v>2890</v>
      </c>
      <c r="O2100" s="78" t="s">
        <v>2167</v>
      </c>
      <c r="P2100" s="82">
        <v>12</v>
      </c>
      <c r="Q2100" s="78" t="s">
        <v>1989</v>
      </c>
      <c r="R2100" s="82">
        <v>1</v>
      </c>
      <c r="S2100" s="82">
        <v>1</v>
      </c>
      <c r="T2100" s="82">
        <v>1</v>
      </c>
      <c r="U2100" s="82">
        <v>1</v>
      </c>
      <c r="V2100" s="82">
        <v>1</v>
      </c>
      <c r="W2100" s="82">
        <v>1</v>
      </c>
      <c r="X2100" s="82">
        <v>1</v>
      </c>
      <c r="Y2100" s="82">
        <v>1</v>
      </c>
      <c r="Z2100" s="82">
        <v>1</v>
      </c>
      <c r="AA2100" s="82">
        <v>1</v>
      </c>
      <c r="AB2100" s="82">
        <v>1</v>
      </c>
      <c r="AC2100" s="82">
        <v>1</v>
      </c>
      <c r="AD2100" s="85" t="str">
        <f>IF(A2100&lt;&gt;"",IF(D2100="DIRECCIÓN_DE_TRANSFERENCIAS","280 0031",VLOOKUP(C2100,NIVELES!$A$14:$B$105,2,0)),"")</f>
        <v>280 4410</v>
      </c>
      <c r="AE2100" s="86" t="s">
        <v>322</v>
      </c>
      <c r="AF2100" s="86" t="s">
        <v>546</v>
      </c>
      <c r="AG2100" s="79" t="str">
        <f>+IF(AF2100&lt;&gt;"",VLOOKUP(AF2100,NIVELES!$A$666:$B$673,2,0),"")</f>
        <v>ATENCIÓN_INTEGRAL_A_PERSONAS_CON_DISCAPACIDAD</v>
      </c>
      <c r="AH2100" s="78" t="s">
        <v>453</v>
      </c>
      <c r="AI2100" s="79" t="str">
        <f>IF(AH2100&lt;&gt;"",VLOOKUP(CONCATENATE(AG2100,AH2100),NIVELES!$B$676:$C$745,2,0),"")</f>
        <v>Rectoría Inclusión Social</v>
      </c>
      <c r="AJ2100" s="78" t="s">
        <v>517</v>
      </c>
      <c r="AK2100" s="79" t="str">
        <f>+IF(AJ2100&lt;&gt;"",VLOOKUP(AJ2100,NIVELES!$A$816:$B$892,2,0),"")</f>
        <v>NO APLICA</v>
      </c>
      <c r="AL2100" s="78" t="s">
        <v>553</v>
      </c>
      <c r="AM2100" s="78">
        <v>510602</v>
      </c>
      <c r="AN2100" s="79" t="str">
        <f>IF(AM2100&lt;&gt;"",+VLOOKUP(AM2100,NIVELES!$A$1652:$B$2466,2,0),"")</f>
        <v>Fondo de Reserva</v>
      </c>
      <c r="AO2100" s="87">
        <v>4236.83</v>
      </c>
      <c r="AP2100" s="88">
        <v>385.01</v>
      </c>
      <c r="AQ2100" s="88">
        <v>385.01</v>
      </c>
      <c r="AR2100" s="88">
        <v>385.01</v>
      </c>
      <c r="AS2100" s="88">
        <v>385.01</v>
      </c>
      <c r="AT2100" s="88">
        <v>385.01</v>
      </c>
      <c r="AU2100" s="88">
        <v>385.01</v>
      </c>
      <c r="AV2100" s="88">
        <v>385.01</v>
      </c>
      <c r="AW2100" s="88">
        <v>385.01</v>
      </c>
      <c r="AX2100" s="88">
        <v>385.01</v>
      </c>
      <c r="AY2100" s="88">
        <v>385.01</v>
      </c>
      <c r="AZ2100" s="88">
        <v>385.01</v>
      </c>
      <c r="BA2100" s="88">
        <v>1.72</v>
      </c>
      <c r="BB2100" s="89">
        <f t="shared" si="127"/>
        <v>4236.8300000000008</v>
      </c>
      <c r="BC2100" s="90" t="str">
        <f t="shared" si="126"/>
        <v>OK</v>
      </c>
      <c r="BD2100" s="91" t="str">
        <f t="shared" si="128"/>
        <v xml:space="preserve">                  </v>
      </c>
      <c r="BE2100" s="92">
        <f t="shared" si="129"/>
        <v>12</v>
      </c>
    </row>
    <row r="2101" spans="1:57" s="74" customFormat="1" ht="50.1" customHeight="1" x14ac:dyDescent="0.2">
      <c r="A2101" s="78" t="s">
        <v>55</v>
      </c>
      <c r="B2101" s="78" t="s">
        <v>59</v>
      </c>
      <c r="C2101" s="78" t="s">
        <v>1035</v>
      </c>
      <c r="D2101" s="78" t="s">
        <v>605</v>
      </c>
      <c r="E2101" s="79" t="str">
        <f>+IF(C2101&lt;&gt;"",VLOOKUP(MID(C2101,18,5),NIVELES!$A$133:$B$213,2,0),"")</f>
        <v>SANTO_DOMINGO_DE_LOS_TSÁCHILAS</v>
      </c>
      <c r="F2101" s="80" t="s">
        <v>236</v>
      </c>
      <c r="G2101" s="81" t="str">
        <f>+IF(F2101&lt;&gt;"",VLOOKUP(F2101,NIVELES!$A$246:$C$464,3,0),"")</f>
        <v xml:space="preserve"> </v>
      </c>
      <c r="H2101" s="82" t="s">
        <v>1024</v>
      </c>
      <c r="I2101" s="78" t="s">
        <v>2201</v>
      </c>
      <c r="J2101" s="78" t="s">
        <v>2184</v>
      </c>
      <c r="K2101" s="78" t="s">
        <v>2185</v>
      </c>
      <c r="L2101" s="78" t="s">
        <v>1791</v>
      </c>
      <c r="M2101" s="78" t="s">
        <v>1791</v>
      </c>
      <c r="N2101" s="78" t="s">
        <v>1791</v>
      </c>
      <c r="O2101" s="78" t="s">
        <v>2723</v>
      </c>
      <c r="P2101" s="82">
        <v>1</v>
      </c>
      <c r="Q2101" s="78" t="s">
        <v>2175</v>
      </c>
      <c r="R2101" s="82"/>
      <c r="S2101" s="82"/>
      <c r="T2101" s="82"/>
      <c r="U2101" s="82"/>
      <c r="V2101" s="82"/>
      <c r="W2101" s="82"/>
      <c r="X2101" s="82"/>
      <c r="Y2101" s="82"/>
      <c r="Z2101" s="82"/>
      <c r="AA2101" s="82"/>
      <c r="AB2101" s="82">
        <v>1</v>
      </c>
      <c r="AC2101" s="82"/>
      <c r="AD2101" s="85" t="str">
        <f>IF(A2101&lt;&gt;"",IF(D2101="DIRECCIÓN_DE_TRANSFERENCIAS","280 0031",VLOOKUP(C2101,NIVELES!$A$14:$B$105,2,0)),"")</f>
        <v>280 4410</v>
      </c>
      <c r="AE2101" s="86" t="s">
        <v>322</v>
      </c>
      <c r="AF2101" s="86" t="s">
        <v>546</v>
      </c>
      <c r="AG2101" s="79" t="str">
        <f>+IF(AF2101&lt;&gt;"",VLOOKUP(AF2101,NIVELES!$A$666:$B$673,2,0),"")</f>
        <v>ATENCIÓN_INTEGRAL_A_PERSONAS_CON_DISCAPACIDAD</v>
      </c>
      <c r="AH2101" s="78" t="s">
        <v>453</v>
      </c>
      <c r="AI2101" s="79" t="str">
        <f>IF(AH2101&lt;&gt;"",VLOOKUP(CONCATENATE(AG2101,AH2101),NIVELES!$B$676:$C$745,2,0),"")</f>
        <v>Rectoría Inclusión Social</v>
      </c>
      <c r="AJ2101" s="78" t="s">
        <v>517</v>
      </c>
      <c r="AK2101" s="79" t="str">
        <f>+IF(AJ2101&lt;&gt;"",VLOOKUP(AJ2101,NIVELES!$A$816:$B$892,2,0),"")</f>
        <v>NO APLICA</v>
      </c>
      <c r="AL2101" s="78" t="s">
        <v>554</v>
      </c>
      <c r="AM2101" s="78">
        <v>530249</v>
      </c>
      <c r="AN2101" s="79" t="str">
        <f>IF(AM2101&lt;&gt;"",+VLOOKUP(AM2101,NIVELES!$A$1652:$B$2466,2,0),"")</f>
        <v>Eventos Públicos Promocionales</v>
      </c>
      <c r="AO2101" s="87">
        <v>1000</v>
      </c>
      <c r="AP2101" s="88">
        <v>0</v>
      </c>
      <c r="AQ2101" s="88">
        <v>0</v>
      </c>
      <c r="AR2101" s="88">
        <v>0</v>
      </c>
      <c r="AS2101" s="88">
        <v>0</v>
      </c>
      <c r="AT2101" s="88">
        <v>0</v>
      </c>
      <c r="AU2101" s="88">
        <v>0</v>
      </c>
      <c r="AV2101" s="88">
        <v>0</v>
      </c>
      <c r="AW2101" s="88">
        <v>0</v>
      </c>
      <c r="AX2101" s="88">
        <v>0</v>
      </c>
      <c r="AY2101" s="88">
        <v>0</v>
      </c>
      <c r="AZ2101" s="88">
        <v>1000</v>
      </c>
      <c r="BA2101" s="88">
        <v>0</v>
      </c>
      <c r="BB2101" s="89">
        <f t="shared" si="127"/>
        <v>1000</v>
      </c>
      <c r="BC2101" s="90" t="str">
        <f t="shared" si="126"/>
        <v>OK</v>
      </c>
      <c r="BD2101" s="91" t="str">
        <f t="shared" si="128"/>
        <v xml:space="preserve">                  </v>
      </c>
      <c r="BE2101" s="92">
        <f t="shared" si="129"/>
        <v>1</v>
      </c>
    </row>
    <row r="2102" spans="1:57" s="74" customFormat="1" ht="50.1" customHeight="1" x14ac:dyDescent="0.2">
      <c r="A2102" s="78" t="s">
        <v>55</v>
      </c>
      <c r="B2102" s="78" t="s">
        <v>59</v>
      </c>
      <c r="C2102" s="78" t="s">
        <v>1035</v>
      </c>
      <c r="D2102" s="78" t="s">
        <v>605</v>
      </c>
      <c r="E2102" s="79" t="str">
        <f>+IF(C2102&lt;&gt;"",VLOOKUP(MID(C2102,18,5),NIVELES!$A$133:$B$213,2,0),"")</f>
        <v>SANTO_DOMINGO_DE_LOS_TSÁCHILAS</v>
      </c>
      <c r="F2102" s="80" t="s">
        <v>236</v>
      </c>
      <c r="G2102" s="81" t="str">
        <f>+IF(F2102&lt;&gt;"",VLOOKUP(F2102,NIVELES!$A$246:$C$464,3,0),"")</f>
        <v xml:space="preserve"> </v>
      </c>
      <c r="H2102" s="82" t="s">
        <v>1024</v>
      </c>
      <c r="I2102" s="78" t="s">
        <v>2201</v>
      </c>
      <c r="J2102" s="78" t="s">
        <v>2184</v>
      </c>
      <c r="K2102" s="78" t="s">
        <v>2185</v>
      </c>
      <c r="L2102" s="78" t="s">
        <v>1791</v>
      </c>
      <c r="M2102" s="78" t="s">
        <v>1791</v>
      </c>
      <c r="N2102" s="78" t="s">
        <v>1791</v>
      </c>
      <c r="O2102" s="78" t="s">
        <v>2891</v>
      </c>
      <c r="P2102" s="82">
        <v>10</v>
      </c>
      <c r="Q2102" s="78" t="s">
        <v>1989</v>
      </c>
      <c r="R2102" s="82"/>
      <c r="S2102" s="82"/>
      <c r="T2102" s="82">
        <v>1</v>
      </c>
      <c r="U2102" s="82">
        <v>1</v>
      </c>
      <c r="V2102" s="82">
        <v>1</v>
      </c>
      <c r="W2102" s="82">
        <v>1</v>
      </c>
      <c r="X2102" s="82">
        <v>1</v>
      </c>
      <c r="Y2102" s="82">
        <v>1</v>
      </c>
      <c r="Z2102" s="82">
        <v>1</v>
      </c>
      <c r="AA2102" s="82">
        <v>1</v>
      </c>
      <c r="AB2102" s="82">
        <v>1</v>
      </c>
      <c r="AC2102" s="82">
        <v>1</v>
      </c>
      <c r="AD2102" s="85" t="str">
        <f>IF(A2102&lt;&gt;"",IF(D2102="DIRECCIÓN_DE_TRANSFERENCIAS","280 0031",VLOOKUP(C2102,NIVELES!$A$14:$B$105,2,0)),"")</f>
        <v>280 4410</v>
      </c>
      <c r="AE2102" s="86" t="s">
        <v>322</v>
      </c>
      <c r="AF2102" s="86" t="s">
        <v>546</v>
      </c>
      <c r="AG2102" s="79" t="str">
        <f>+IF(AF2102&lt;&gt;"",VLOOKUP(AF2102,NIVELES!$A$666:$B$673,2,0),"")</f>
        <v>ATENCIÓN_INTEGRAL_A_PERSONAS_CON_DISCAPACIDAD</v>
      </c>
      <c r="AH2102" s="78" t="s">
        <v>453</v>
      </c>
      <c r="AI2102" s="79" t="str">
        <f>IF(AH2102&lt;&gt;"",VLOOKUP(CONCATENATE(AG2102,AH2102),NIVELES!$B$676:$C$745,2,0),"")</f>
        <v>Rectoría Inclusión Social</v>
      </c>
      <c r="AJ2102" s="78" t="s">
        <v>517</v>
      </c>
      <c r="AK2102" s="79" t="str">
        <f>+IF(AJ2102&lt;&gt;"",VLOOKUP(AJ2102,NIVELES!$A$816:$B$892,2,0),"")</f>
        <v>NO APLICA</v>
      </c>
      <c r="AL2102" s="78" t="s">
        <v>554</v>
      </c>
      <c r="AM2102" s="78">
        <v>530301</v>
      </c>
      <c r="AN2102" s="79" t="str">
        <f>IF(AM2102&lt;&gt;"",+VLOOKUP(AM2102,NIVELES!$A$1652:$B$2466,2,0),"")</f>
        <v>Pasajes al Interior</v>
      </c>
      <c r="AO2102" s="87">
        <v>350</v>
      </c>
      <c r="AP2102" s="88">
        <v>0</v>
      </c>
      <c r="AQ2102" s="88">
        <v>0</v>
      </c>
      <c r="AR2102" s="88">
        <v>35</v>
      </c>
      <c r="AS2102" s="88">
        <v>35</v>
      </c>
      <c r="AT2102" s="88">
        <v>35</v>
      </c>
      <c r="AU2102" s="88">
        <v>35</v>
      </c>
      <c r="AV2102" s="88">
        <v>35</v>
      </c>
      <c r="AW2102" s="88">
        <v>35</v>
      </c>
      <c r="AX2102" s="88">
        <v>35</v>
      </c>
      <c r="AY2102" s="88">
        <v>35</v>
      </c>
      <c r="AZ2102" s="88">
        <v>35</v>
      </c>
      <c r="BA2102" s="88">
        <v>35</v>
      </c>
      <c r="BB2102" s="89">
        <f t="shared" si="127"/>
        <v>350</v>
      </c>
      <c r="BC2102" s="90" t="str">
        <f t="shared" si="126"/>
        <v>OK</v>
      </c>
      <c r="BD2102" s="91" t="str">
        <f t="shared" si="128"/>
        <v xml:space="preserve">                  </v>
      </c>
      <c r="BE2102" s="92">
        <f t="shared" si="129"/>
        <v>10</v>
      </c>
    </row>
    <row r="2103" spans="1:57" s="74" customFormat="1" ht="50.1" customHeight="1" x14ac:dyDescent="0.2">
      <c r="A2103" s="78" t="s">
        <v>55</v>
      </c>
      <c r="B2103" s="78" t="s">
        <v>59</v>
      </c>
      <c r="C2103" s="78" t="s">
        <v>1035</v>
      </c>
      <c r="D2103" s="78" t="s">
        <v>605</v>
      </c>
      <c r="E2103" s="79" t="str">
        <f>+IF(C2103&lt;&gt;"",VLOOKUP(MID(C2103,18,5),NIVELES!$A$133:$B$213,2,0),"")</f>
        <v>SANTO_DOMINGO_DE_LOS_TSÁCHILAS</v>
      </c>
      <c r="F2103" s="80" t="s">
        <v>236</v>
      </c>
      <c r="G2103" s="81" t="str">
        <f>+IF(F2103&lt;&gt;"",VLOOKUP(F2103,NIVELES!$A$246:$C$464,3,0),"")</f>
        <v xml:space="preserve"> </v>
      </c>
      <c r="H2103" s="82" t="s">
        <v>1024</v>
      </c>
      <c r="I2103" s="78" t="s">
        <v>2201</v>
      </c>
      <c r="J2103" s="78" t="s">
        <v>2184</v>
      </c>
      <c r="K2103" s="78" t="s">
        <v>2185</v>
      </c>
      <c r="L2103" s="78" t="s">
        <v>1791</v>
      </c>
      <c r="M2103" s="78" t="s">
        <v>1791</v>
      </c>
      <c r="N2103" s="78" t="s">
        <v>1791</v>
      </c>
      <c r="O2103" s="78" t="s">
        <v>2892</v>
      </c>
      <c r="P2103" s="82">
        <v>10</v>
      </c>
      <c r="Q2103" s="78" t="s">
        <v>1989</v>
      </c>
      <c r="R2103" s="82"/>
      <c r="S2103" s="82"/>
      <c r="T2103" s="82">
        <v>1</v>
      </c>
      <c r="U2103" s="82">
        <v>1</v>
      </c>
      <c r="V2103" s="82">
        <v>1</v>
      </c>
      <c r="W2103" s="82">
        <v>1</v>
      </c>
      <c r="X2103" s="82">
        <v>1</v>
      </c>
      <c r="Y2103" s="82">
        <v>1</v>
      </c>
      <c r="Z2103" s="82">
        <v>1</v>
      </c>
      <c r="AA2103" s="82">
        <v>1</v>
      </c>
      <c r="AB2103" s="82">
        <v>1</v>
      </c>
      <c r="AC2103" s="82">
        <v>1</v>
      </c>
      <c r="AD2103" s="85" t="str">
        <f>IF(A2103&lt;&gt;"",IF(D2103="DIRECCIÓN_DE_TRANSFERENCIAS","280 0031",VLOOKUP(C2103,NIVELES!$A$14:$B$105,2,0)),"")</f>
        <v>280 4410</v>
      </c>
      <c r="AE2103" s="86" t="s">
        <v>322</v>
      </c>
      <c r="AF2103" s="86" t="s">
        <v>546</v>
      </c>
      <c r="AG2103" s="79" t="str">
        <f>+IF(AF2103&lt;&gt;"",VLOOKUP(AF2103,NIVELES!$A$666:$B$673,2,0),"")</f>
        <v>ATENCIÓN_INTEGRAL_A_PERSONAS_CON_DISCAPACIDAD</v>
      </c>
      <c r="AH2103" s="78" t="s">
        <v>453</v>
      </c>
      <c r="AI2103" s="79" t="str">
        <f>IF(AH2103&lt;&gt;"",VLOOKUP(CONCATENATE(AG2103,AH2103),NIVELES!$B$676:$C$745,2,0),"")</f>
        <v>Rectoría Inclusión Social</v>
      </c>
      <c r="AJ2103" s="78" t="s">
        <v>517</v>
      </c>
      <c r="AK2103" s="79" t="str">
        <f>+IF(AJ2103&lt;&gt;"",VLOOKUP(AJ2103,NIVELES!$A$816:$B$892,2,0),"")</f>
        <v>NO APLICA</v>
      </c>
      <c r="AL2103" s="78" t="s">
        <v>554</v>
      </c>
      <c r="AM2103" s="78">
        <v>530303</v>
      </c>
      <c r="AN2103" s="79" t="str">
        <f>IF(AM2103&lt;&gt;"",+VLOOKUP(AM2103,NIVELES!$A$1652:$B$2466,2,0),"")</f>
        <v>Viáticos y Subsistencias en el Interior</v>
      </c>
      <c r="AO2103" s="87">
        <v>1120</v>
      </c>
      <c r="AP2103" s="88">
        <v>0</v>
      </c>
      <c r="AQ2103" s="88">
        <v>0</v>
      </c>
      <c r="AR2103" s="88">
        <v>112</v>
      </c>
      <c r="AS2103" s="88">
        <v>112</v>
      </c>
      <c r="AT2103" s="88">
        <v>112</v>
      </c>
      <c r="AU2103" s="88">
        <v>112</v>
      </c>
      <c r="AV2103" s="88">
        <v>112</v>
      </c>
      <c r="AW2103" s="88">
        <v>112</v>
      </c>
      <c r="AX2103" s="88">
        <v>112</v>
      </c>
      <c r="AY2103" s="88">
        <v>112</v>
      </c>
      <c r="AZ2103" s="88">
        <v>112</v>
      </c>
      <c r="BA2103" s="88">
        <v>112</v>
      </c>
      <c r="BB2103" s="89">
        <f t="shared" si="127"/>
        <v>1120</v>
      </c>
      <c r="BC2103" s="90" t="str">
        <f t="shared" si="126"/>
        <v>OK</v>
      </c>
      <c r="BD2103" s="91" t="str">
        <f t="shared" si="128"/>
        <v xml:space="preserve">                  </v>
      </c>
      <c r="BE2103" s="92">
        <f t="shared" si="129"/>
        <v>10</v>
      </c>
    </row>
    <row r="2104" spans="1:57" s="74" customFormat="1" ht="50.1" customHeight="1" x14ac:dyDescent="0.2">
      <c r="A2104" s="78" t="s">
        <v>55</v>
      </c>
      <c r="B2104" s="78" t="s">
        <v>59</v>
      </c>
      <c r="C2104" s="78" t="s">
        <v>1035</v>
      </c>
      <c r="D2104" s="78" t="s">
        <v>605</v>
      </c>
      <c r="E2104" s="79" t="str">
        <f>+IF(C2104&lt;&gt;"",VLOOKUP(MID(C2104,18,5),NIVELES!$A$133:$B$213,2,0),"")</f>
        <v>SANTO_DOMINGO_DE_LOS_TSÁCHILAS</v>
      </c>
      <c r="F2104" s="80" t="s">
        <v>236</v>
      </c>
      <c r="G2104" s="81" t="str">
        <f>+IF(F2104&lt;&gt;"",VLOOKUP(F2104,NIVELES!$A$246:$C$464,3,0),"")</f>
        <v xml:space="preserve"> </v>
      </c>
      <c r="H2104" s="82" t="s">
        <v>1024</v>
      </c>
      <c r="I2104" s="78" t="s">
        <v>2201</v>
      </c>
      <c r="J2104" s="78" t="s">
        <v>2184</v>
      </c>
      <c r="K2104" s="78" t="s">
        <v>2185</v>
      </c>
      <c r="L2104" s="78" t="s">
        <v>2889</v>
      </c>
      <c r="M2104" s="78">
        <v>1107</v>
      </c>
      <c r="N2104" s="78" t="s">
        <v>2890</v>
      </c>
      <c r="O2104" s="78" t="s">
        <v>2893</v>
      </c>
      <c r="P2104" s="82">
        <v>11</v>
      </c>
      <c r="Q2104" s="78" t="s">
        <v>2175</v>
      </c>
      <c r="R2104" s="82"/>
      <c r="S2104" s="82">
        <v>1</v>
      </c>
      <c r="T2104" s="82">
        <v>1</v>
      </c>
      <c r="U2104" s="82">
        <v>1</v>
      </c>
      <c r="V2104" s="82">
        <v>1</v>
      </c>
      <c r="W2104" s="82">
        <v>1</v>
      </c>
      <c r="X2104" s="82">
        <v>1</v>
      </c>
      <c r="Y2104" s="82">
        <v>1</v>
      </c>
      <c r="Z2104" s="82">
        <v>1</v>
      </c>
      <c r="AA2104" s="82">
        <v>1</v>
      </c>
      <c r="AB2104" s="82">
        <v>1</v>
      </c>
      <c r="AC2104" s="82">
        <v>1</v>
      </c>
      <c r="AD2104" s="85" t="str">
        <f>IF(A2104&lt;&gt;"",IF(D2104="DIRECCIÓN_DE_TRANSFERENCIAS","280 0031",VLOOKUP(C2104,NIVELES!$A$14:$B$105,2,0)),"")</f>
        <v>280 4410</v>
      </c>
      <c r="AE2104" s="86" t="s">
        <v>322</v>
      </c>
      <c r="AF2104" s="86" t="s">
        <v>546</v>
      </c>
      <c r="AG2104" s="79" t="str">
        <f>+IF(AF2104&lt;&gt;"",VLOOKUP(AF2104,NIVELES!$A$666:$B$673,2,0),"")</f>
        <v>ATENCIÓN_INTEGRAL_A_PERSONAS_CON_DISCAPACIDAD</v>
      </c>
      <c r="AH2104" s="78" t="s">
        <v>453</v>
      </c>
      <c r="AI2104" s="79" t="str">
        <f>IF(AH2104&lt;&gt;"",VLOOKUP(CONCATENATE(AG2104,AH2104),NIVELES!$B$676:$C$745,2,0),"")</f>
        <v>Rectoría Inclusión Social</v>
      </c>
      <c r="AJ2104" s="78" t="s">
        <v>517</v>
      </c>
      <c r="AK2104" s="79" t="str">
        <f>+IF(AJ2104&lt;&gt;"",VLOOKUP(AJ2104,NIVELES!$A$816:$B$892,2,0),"")</f>
        <v>NO APLICA</v>
      </c>
      <c r="AL2104" s="78" t="s">
        <v>554</v>
      </c>
      <c r="AM2104" s="78">
        <v>530505</v>
      </c>
      <c r="AN2104" s="79" t="str">
        <f>IF(AM2104&lt;&gt;"",+VLOOKUP(AM2104,NIVELES!$A$1652:$B$2466,2,0),"")</f>
        <v>Vehículos (Arrendamiento)</v>
      </c>
      <c r="AO2104" s="87">
        <v>42044.639999999999</v>
      </c>
      <c r="AP2104" s="88">
        <v>0</v>
      </c>
      <c r="AQ2104" s="88">
        <v>4710</v>
      </c>
      <c r="AR2104" s="88">
        <v>4710</v>
      </c>
      <c r="AS2104" s="88">
        <v>4710</v>
      </c>
      <c r="AT2104" s="88">
        <v>4710</v>
      </c>
      <c r="AU2104" s="88">
        <v>4710</v>
      </c>
      <c r="AV2104" s="88">
        <v>3140</v>
      </c>
      <c r="AW2104" s="88">
        <v>3140</v>
      </c>
      <c r="AX2104" s="88">
        <v>3140</v>
      </c>
      <c r="AY2104" s="88">
        <v>3140</v>
      </c>
      <c r="AZ2104" s="88">
        <v>3140</v>
      </c>
      <c r="BA2104" s="88">
        <v>2794.64</v>
      </c>
      <c r="BB2104" s="89">
        <f t="shared" si="127"/>
        <v>42044.639999999999</v>
      </c>
      <c r="BC2104" s="90" t="str">
        <f t="shared" si="126"/>
        <v>OK</v>
      </c>
      <c r="BD2104" s="91" t="str">
        <f t="shared" si="128"/>
        <v xml:space="preserve">                  </v>
      </c>
      <c r="BE2104" s="92">
        <f t="shared" si="129"/>
        <v>11</v>
      </c>
    </row>
    <row r="2105" spans="1:57" s="74" customFormat="1" ht="50.1" customHeight="1" x14ac:dyDescent="0.2">
      <c r="A2105" s="78" t="s">
        <v>55</v>
      </c>
      <c r="B2105" s="78" t="s">
        <v>59</v>
      </c>
      <c r="C2105" s="78" t="s">
        <v>1035</v>
      </c>
      <c r="D2105" s="78" t="s">
        <v>605</v>
      </c>
      <c r="E2105" s="79" t="str">
        <f>+IF(C2105&lt;&gt;"",VLOOKUP(MID(C2105,18,5),NIVELES!$A$133:$B$213,2,0),"")</f>
        <v>SANTO_DOMINGO_DE_LOS_TSÁCHILAS</v>
      </c>
      <c r="F2105" s="80" t="s">
        <v>236</v>
      </c>
      <c r="G2105" s="81" t="str">
        <f>+IF(F2105&lt;&gt;"",VLOOKUP(F2105,NIVELES!$A$246:$C$464,3,0),"")</f>
        <v xml:space="preserve"> </v>
      </c>
      <c r="H2105" s="82" t="s">
        <v>1024</v>
      </c>
      <c r="I2105" s="78" t="s">
        <v>2201</v>
      </c>
      <c r="J2105" s="78" t="s">
        <v>2184</v>
      </c>
      <c r="K2105" s="78" t="s">
        <v>2185</v>
      </c>
      <c r="L2105" s="78" t="s">
        <v>2730</v>
      </c>
      <c r="M2105" s="78">
        <v>570</v>
      </c>
      <c r="N2105" s="78" t="s">
        <v>2858</v>
      </c>
      <c r="O2105" s="78" t="s">
        <v>2826</v>
      </c>
      <c r="P2105" s="82">
        <v>2</v>
      </c>
      <c r="Q2105" s="78" t="s">
        <v>2827</v>
      </c>
      <c r="R2105" s="82"/>
      <c r="S2105" s="82">
        <v>1</v>
      </c>
      <c r="T2105" s="82"/>
      <c r="U2105" s="82">
        <v>1</v>
      </c>
      <c r="V2105" s="82"/>
      <c r="W2105" s="82"/>
      <c r="X2105" s="82"/>
      <c r="Y2105" s="82"/>
      <c r="Z2105" s="82"/>
      <c r="AA2105" s="82"/>
      <c r="AB2105" s="82"/>
      <c r="AC2105" s="82"/>
      <c r="AD2105" s="85" t="str">
        <f>IF(A2105&lt;&gt;"",IF(D2105="DIRECCIÓN_DE_TRANSFERENCIAS","280 0031",VLOOKUP(C2105,NIVELES!$A$14:$B$105,2,0)),"")</f>
        <v>280 4410</v>
      </c>
      <c r="AE2105" s="86" t="s">
        <v>322</v>
      </c>
      <c r="AF2105" s="86" t="s">
        <v>546</v>
      </c>
      <c r="AG2105" s="79" t="str">
        <f>+IF(AF2105&lt;&gt;"",VLOOKUP(AF2105,NIVELES!$A$666:$B$673,2,0),"")</f>
        <v>ATENCIÓN_INTEGRAL_A_PERSONAS_CON_DISCAPACIDAD</v>
      </c>
      <c r="AH2105" s="78" t="s">
        <v>511</v>
      </c>
      <c r="AI2105" s="79" t="str">
        <f>IF(AH2105&lt;&gt;"",VLOOKUP(CONCATENATE(AG2105,AH2105),NIVELES!$B$676:$C$745,2,0),"")</f>
        <v xml:space="preserve"> Prestacion  De  Servicios   Extramurales  - Atención  En  Hogar  Y  Comunidad</v>
      </c>
      <c r="AJ2105" s="78" t="s">
        <v>517</v>
      </c>
      <c r="AK2105" s="79" t="str">
        <f>+IF(AJ2105&lt;&gt;"",VLOOKUP(AJ2105,NIVELES!$A$816:$B$892,2,0),"")</f>
        <v>NO APLICA</v>
      </c>
      <c r="AL2105" s="78" t="s">
        <v>556</v>
      </c>
      <c r="AM2105" s="78">
        <v>580204</v>
      </c>
      <c r="AN2105" s="79" t="str">
        <f>IF(AM2105&lt;&gt;"",+VLOOKUP(AM2105,NIVELES!$A$1652:$B$2466,2,0),"")</f>
        <v>Al Sector Privado no Financiero</v>
      </c>
      <c r="AO2105" s="87">
        <v>113481.3</v>
      </c>
      <c r="AP2105" s="88">
        <v>0</v>
      </c>
      <c r="AQ2105" s="88">
        <v>56740.65</v>
      </c>
      <c r="AR2105" s="88">
        <v>0</v>
      </c>
      <c r="AS2105" s="88">
        <v>56740.65</v>
      </c>
      <c r="AT2105" s="88">
        <v>0</v>
      </c>
      <c r="AU2105" s="88">
        <v>0</v>
      </c>
      <c r="AV2105" s="88">
        <v>0</v>
      </c>
      <c r="AW2105" s="88">
        <v>0</v>
      </c>
      <c r="AX2105" s="88">
        <v>0</v>
      </c>
      <c r="AY2105" s="88">
        <v>0</v>
      </c>
      <c r="AZ2105" s="88">
        <v>0</v>
      </c>
      <c r="BA2105" s="88">
        <v>0</v>
      </c>
      <c r="BB2105" s="89">
        <f t="shared" si="127"/>
        <v>113481.3</v>
      </c>
      <c r="BC2105" s="90" t="str">
        <f t="shared" si="126"/>
        <v>OK</v>
      </c>
      <c r="BD2105" s="91" t="str">
        <f t="shared" si="128"/>
        <v xml:space="preserve">                  </v>
      </c>
      <c r="BE2105" s="92">
        <f t="shared" si="129"/>
        <v>2</v>
      </c>
    </row>
    <row r="2106" spans="1:57" s="74" customFormat="1" ht="50.1" customHeight="1" x14ac:dyDescent="0.2">
      <c r="A2106" s="78" t="s">
        <v>55</v>
      </c>
      <c r="B2106" s="78" t="s">
        <v>61</v>
      </c>
      <c r="C2106" s="78" t="s">
        <v>748</v>
      </c>
      <c r="D2106" s="78" t="s">
        <v>575</v>
      </c>
      <c r="E2106" s="79" t="str">
        <f>+IF(C2106&lt;&gt;"",VLOOKUP(MID(C2106,18,5),NIVELES!$A$133:$B$213,2,0),"")</f>
        <v>LOS_RÍOS</v>
      </c>
      <c r="F2106" s="80" t="s">
        <v>279</v>
      </c>
      <c r="G2106" s="81" t="str">
        <f>+IF(F2106&lt;&gt;"",VLOOKUP(F2106,NIVELES!$A$246:$C$464,3,0),"")</f>
        <v xml:space="preserve"> </v>
      </c>
      <c r="H2106" s="82" t="s">
        <v>1023</v>
      </c>
      <c r="I2106" s="78" t="s">
        <v>2894</v>
      </c>
      <c r="J2106" s="78" t="s">
        <v>2895</v>
      </c>
      <c r="K2106" s="78" t="s">
        <v>2476</v>
      </c>
      <c r="L2106" s="78" t="s">
        <v>1791</v>
      </c>
      <c r="M2106" s="78" t="s">
        <v>1791</v>
      </c>
      <c r="N2106" s="78" t="s">
        <v>1791</v>
      </c>
      <c r="O2106" s="78" t="s">
        <v>2167</v>
      </c>
      <c r="P2106" s="82">
        <v>12</v>
      </c>
      <c r="Q2106" s="78" t="s">
        <v>2896</v>
      </c>
      <c r="R2106" s="82">
        <v>1</v>
      </c>
      <c r="S2106" s="82">
        <v>1</v>
      </c>
      <c r="T2106" s="82">
        <v>1</v>
      </c>
      <c r="U2106" s="82">
        <v>1</v>
      </c>
      <c r="V2106" s="82">
        <v>1</v>
      </c>
      <c r="W2106" s="82">
        <v>1</v>
      </c>
      <c r="X2106" s="82">
        <v>1</v>
      </c>
      <c r="Y2106" s="82">
        <v>1</v>
      </c>
      <c r="Z2106" s="82">
        <v>1</v>
      </c>
      <c r="AA2106" s="82">
        <v>1</v>
      </c>
      <c r="AB2106" s="82">
        <v>1</v>
      </c>
      <c r="AC2106" s="82">
        <v>1</v>
      </c>
      <c r="AD2106" s="85" t="str">
        <f>IF(A2106&lt;&gt;"",IF(D2106="DIRECCIÓN_DE_TRANSFERENCIAS","280 0031",VLOOKUP(C2106,NIVELES!$A$14:$B$105,2,0)),"")</f>
        <v>280 5000</v>
      </c>
      <c r="AE2106" s="86" t="s">
        <v>322</v>
      </c>
      <c r="AF2106" s="86" t="s">
        <v>369</v>
      </c>
      <c r="AG2106" s="79" t="str">
        <f>+IF(AF2106&lt;&gt;"",VLOOKUP(AF2106,NIVELES!$A$666:$B$673,2,0),"")</f>
        <v>ADMINISTRACIÓN_CENTRAL</v>
      </c>
      <c r="AH2106" s="78" t="s">
        <v>322</v>
      </c>
      <c r="AI2106" s="79" t="str">
        <f>IF(AH2106&lt;&gt;"",VLOOKUP(CONCATENATE(AG2106,AH2106),NIVELES!$B$676:$C$745,2,0),"")</f>
        <v>Administración De La Gestión Administrativa Financiera</v>
      </c>
      <c r="AJ2106" s="78" t="s">
        <v>517</v>
      </c>
      <c r="AK2106" s="79" t="str">
        <f>+IF(AJ2106&lt;&gt;"",VLOOKUP(AJ2106,NIVELES!$A$816:$B$892,2,0),"")</f>
        <v>NO APLICA</v>
      </c>
      <c r="AL2106" s="78" t="s">
        <v>553</v>
      </c>
      <c r="AM2106" s="78">
        <v>510105</v>
      </c>
      <c r="AN2106" s="79" t="str">
        <f>IF(AM2106&lt;&gt;"",+VLOOKUP(AM2106,NIVELES!$A$1652:$B$2466,2,0),"")</f>
        <v>Remuneraciones Unificadas</v>
      </c>
      <c r="AO2106" s="87">
        <v>785400</v>
      </c>
      <c r="AP2106" s="88">
        <v>65450</v>
      </c>
      <c r="AQ2106" s="88">
        <v>65450</v>
      </c>
      <c r="AR2106" s="88">
        <v>65450</v>
      </c>
      <c r="AS2106" s="88">
        <v>65450</v>
      </c>
      <c r="AT2106" s="88">
        <v>65450</v>
      </c>
      <c r="AU2106" s="88">
        <v>65450</v>
      </c>
      <c r="AV2106" s="88">
        <v>65450</v>
      </c>
      <c r="AW2106" s="88">
        <v>65450</v>
      </c>
      <c r="AX2106" s="88">
        <v>65450</v>
      </c>
      <c r="AY2106" s="88">
        <v>65450</v>
      </c>
      <c r="AZ2106" s="88">
        <v>65450</v>
      </c>
      <c r="BA2106" s="88">
        <v>65450</v>
      </c>
      <c r="BB2106" s="89">
        <f t="shared" si="127"/>
        <v>785400</v>
      </c>
      <c r="BC2106" s="90" t="str">
        <f t="shared" si="126"/>
        <v>OK</v>
      </c>
      <c r="BD2106" s="91" t="str">
        <f t="shared" si="128"/>
        <v xml:space="preserve">                  </v>
      </c>
      <c r="BE2106" s="92">
        <f t="shared" si="129"/>
        <v>12</v>
      </c>
    </row>
    <row r="2107" spans="1:57" s="74" customFormat="1" ht="50.1" customHeight="1" x14ac:dyDescent="0.2">
      <c r="A2107" s="78" t="s">
        <v>55</v>
      </c>
      <c r="B2107" s="78" t="s">
        <v>61</v>
      </c>
      <c r="C2107" s="78" t="s">
        <v>748</v>
      </c>
      <c r="D2107" s="78" t="s">
        <v>575</v>
      </c>
      <c r="E2107" s="79" t="str">
        <f>+IF(C2107&lt;&gt;"",VLOOKUP(MID(C2107,18,5),NIVELES!$A$133:$B$213,2,0),"")</f>
        <v>LOS_RÍOS</v>
      </c>
      <c r="F2107" s="80" t="s">
        <v>279</v>
      </c>
      <c r="G2107" s="81" t="str">
        <f>+IF(F2107&lt;&gt;"",VLOOKUP(F2107,NIVELES!$A$246:$C$464,3,0),"")</f>
        <v xml:space="preserve"> </v>
      </c>
      <c r="H2107" s="82" t="s">
        <v>1023</v>
      </c>
      <c r="I2107" s="78" t="s">
        <v>2894</v>
      </c>
      <c r="J2107" s="78" t="s">
        <v>2895</v>
      </c>
      <c r="K2107" s="78" t="s">
        <v>2476</v>
      </c>
      <c r="L2107" s="78" t="s">
        <v>1791</v>
      </c>
      <c r="M2107" s="78" t="s">
        <v>1791</v>
      </c>
      <c r="N2107" s="78" t="s">
        <v>1791</v>
      </c>
      <c r="O2107" s="78" t="s">
        <v>2167</v>
      </c>
      <c r="P2107" s="82">
        <v>12</v>
      </c>
      <c r="Q2107" s="78" t="s">
        <v>2896</v>
      </c>
      <c r="R2107" s="82">
        <v>1</v>
      </c>
      <c r="S2107" s="82">
        <v>1</v>
      </c>
      <c r="T2107" s="82">
        <v>1</v>
      </c>
      <c r="U2107" s="82">
        <v>1</v>
      </c>
      <c r="V2107" s="82">
        <v>1</v>
      </c>
      <c r="W2107" s="82">
        <v>1</v>
      </c>
      <c r="X2107" s="82">
        <v>1</v>
      </c>
      <c r="Y2107" s="82">
        <v>1</v>
      </c>
      <c r="Z2107" s="82">
        <v>1</v>
      </c>
      <c r="AA2107" s="82">
        <v>1</v>
      </c>
      <c r="AB2107" s="82">
        <v>1</v>
      </c>
      <c r="AC2107" s="82">
        <v>1</v>
      </c>
      <c r="AD2107" s="85" t="str">
        <f>IF(A2107&lt;&gt;"",IF(D2107="DIRECCIÓN_DE_TRANSFERENCIAS","280 0031",VLOOKUP(C2107,NIVELES!$A$14:$B$105,2,0)),"")</f>
        <v>280 5000</v>
      </c>
      <c r="AE2107" s="86" t="s">
        <v>322</v>
      </c>
      <c r="AF2107" s="86" t="s">
        <v>369</v>
      </c>
      <c r="AG2107" s="79" t="str">
        <f>+IF(AF2107&lt;&gt;"",VLOOKUP(AF2107,NIVELES!$A$666:$B$673,2,0),"")</f>
        <v>ADMINISTRACIÓN_CENTRAL</v>
      </c>
      <c r="AH2107" s="78" t="s">
        <v>322</v>
      </c>
      <c r="AI2107" s="79" t="str">
        <f>IF(AH2107&lt;&gt;"",VLOOKUP(CONCATENATE(AG2107,AH2107),NIVELES!$B$676:$C$745,2,0),"")</f>
        <v>Administración De La Gestión Administrativa Financiera</v>
      </c>
      <c r="AJ2107" s="78" t="s">
        <v>517</v>
      </c>
      <c r="AK2107" s="79" t="str">
        <f>+IF(AJ2107&lt;&gt;"",VLOOKUP(AJ2107,NIVELES!$A$816:$B$892,2,0),"")</f>
        <v>NO APLICA</v>
      </c>
      <c r="AL2107" s="78" t="s">
        <v>553</v>
      </c>
      <c r="AM2107" s="78">
        <v>510106</v>
      </c>
      <c r="AN2107" s="79" t="str">
        <f>IF(AM2107&lt;&gt;"",+VLOOKUP(AM2107,NIVELES!$A$1652:$B$2466,2,0),"")</f>
        <v>Salarios Unificados</v>
      </c>
      <c r="AO2107" s="87">
        <v>42492</v>
      </c>
      <c r="AP2107" s="88">
        <v>3541</v>
      </c>
      <c r="AQ2107" s="88">
        <v>3541</v>
      </c>
      <c r="AR2107" s="88">
        <v>3541</v>
      </c>
      <c r="AS2107" s="88">
        <v>3541</v>
      </c>
      <c r="AT2107" s="88">
        <v>3541</v>
      </c>
      <c r="AU2107" s="88">
        <v>3541</v>
      </c>
      <c r="AV2107" s="88">
        <v>3541</v>
      </c>
      <c r="AW2107" s="88">
        <v>3541</v>
      </c>
      <c r="AX2107" s="88">
        <v>3541</v>
      </c>
      <c r="AY2107" s="88">
        <v>3541</v>
      </c>
      <c r="AZ2107" s="88">
        <v>3541</v>
      </c>
      <c r="BA2107" s="88">
        <v>3541</v>
      </c>
      <c r="BB2107" s="89">
        <f t="shared" si="127"/>
        <v>42492</v>
      </c>
      <c r="BC2107" s="90" t="str">
        <f t="shared" si="126"/>
        <v>OK</v>
      </c>
      <c r="BD2107" s="91" t="str">
        <f t="shared" si="128"/>
        <v xml:space="preserve">                  </v>
      </c>
      <c r="BE2107" s="92">
        <f t="shared" si="129"/>
        <v>12</v>
      </c>
    </row>
    <row r="2108" spans="1:57" s="74" customFormat="1" ht="50.1" customHeight="1" x14ac:dyDescent="0.2">
      <c r="A2108" s="78" t="s">
        <v>55</v>
      </c>
      <c r="B2108" s="78" t="s">
        <v>61</v>
      </c>
      <c r="C2108" s="78" t="s">
        <v>748</v>
      </c>
      <c r="D2108" s="78" t="s">
        <v>575</v>
      </c>
      <c r="E2108" s="79" t="str">
        <f>+IF(C2108&lt;&gt;"",VLOOKUP(MID(C2108,18,5),NIVELES!$A$133:$B$213,2,0),"")</f>
        <v>LOS_RÍOS</v>
      </c>
      <c r="F2108" s="80" t="s">
        <v>279</v>
      </c>
      <c r="G2108" s="81" t="str">
        <f>+IF(F2108&lt;&gt;"",VLOOKUP(F2108,NIVELES!$A$246:$C$464,3,0),"")</f>
        <v xml:space="preserve"> </v>
      </c>
      <c r="H2108" s="82" t="s">
        <v>1023</v>
      </c>
      <c r="I2108" s="78" t="s">
        <v>2894</v>
      </c>
      <c r="J2108" s="78" t="s">
        <v>2895</v>
      </c>
      <c r="K2108" s="78" t="s">
        <v>2476</v>
      </c>
      <c r="L2108" s="78" t="s">
        <v>1791</v>
      </c>
      <c r="M2108" s="78" t="s">
        <v>1791</v>
      </c>
      <c r="N2108" s="78" t="s">
        <v>1791</v>
      </c>
      <c r="O2108" s="78" t="s">
        <v>2167</v>
      </c>
      <c r="P2108" s="82">
        <v>12</v>
      </c>
      <c r="Q2108" s="78" t="s">
        <v>2896</v>
      </c>
      <c r="R2108" s="82">
        <v>1</v>
      </c>
      <c r="S2108" s="82">
        <v>1</v>
      </c>
      <c r="T2108" s="82">
        <v>1</v>
      </c>
      <c r="U2108" s="82">
        <v>1</v>
      </c>
      <c r="V2108" s="82">
        <v>1</v>
      </c>
      <c r="W2108" s="82">
        <v>1</v>
      </c>
      <c r="X2108" s="82">
        <v>1</v>
      </c>
      <c r="Y2108" s="82">
        <v>1</v>
      </c>
      <c r="Z2108" s="82">
        <v>1</v>
      </c>
      <c r="AA2108" s="82">
        <v>1</v>
      </c>
      <c r="AB2108" s="82">
        <v>1</v>
      </c>
      <c r="AC2108" s="82">
        <v>1</v>
      </c>
      <c r="AD2108" s="85" t="str">
        <f>IF(A2108&lt;&gt;"",IF(D2108="DIRECCIÓN_DE_TRANSFERENCIAS","280 0031",VLOOKUP(C2108,NIVELES!$A$14:$B$105,2,0)),"")</f>
        <v>280 5000</v>
      </c>
      <c r="AE2108" s="86" t="s">
        <v>322</v>
      </c>
      <c r="AF2108" s="86" t="s">
        <v>369</v>
      </c>
      <c r="AG2108" s="79" t="str">
        <f>+IF(AF2108&lt;&gt;"",VLOOKUP(AF2108,NIVELES!$A$666:$B$673,2,0),"")</f>
        <v>ADMINISTRACIÓN_CENTRAL</v>
      </c>
      <c r="AH2108" s="78" t="s">
        <v>322</v>
      </c>
      <c r="AI2108" s="79" t="str">
        <f>IF(AH2108&lt;&gt;"",VLOOKUP(CONCATENATE(AG2108,AH2108),NIVELES!$B$676:$C$745,2,0),"")</f>
        <v>Administración De La Gestión Administrativa Financiera</v>
      </c>
      <c r="AJ2108" s="78" t="s">
        <v>517</v>
      </c>
      <c r="AK2108" s="79" t="str">
        <f>+IF(AJ2108&lt;&gt;"",VLOOKUP(AJ2108,NIVELES!$A$816:$B$892,2,0),"")</f>
        <v>NO APLICA</v>
      </c>
      <c r="AL2108" s="78" t="s">
        <v>553</v>
      </c>
      <c r="AM2108" s="78">
        <v>510203</v>
      </c>
      <c r="AN2108" s="79" t="str">
        <f>IF(AM2108&lt;&gt;"",+VLOOKUP(AM2108,NIVELES!$A$1652:$B$2466,2,0),"")</f>
        <v>Decimotercer Sueldo</v>
      </c>
      <c r="AO2108" s="87">
        <v>72283.33</v>
      </c>
      <c r="AP2108" s="88">
        <v>6023.61</v>
      </c>
      <c r="AQ2108" s="88">
        <v>6023.61</v>
      </c>
      <c r="AR2108" s="88">
        <v>6023.61</v>
      </c>
      <c r="AS2108" s="88">
        <v>6023.61</v>
      </c>
      <c r="AT2108" s="88">
        <v>6023.61</v>
      </c>
      <c r="AU2108" s="88">
        <v>6023.61</v>
      </c>
      <c r="AV2108" s="88">
        <v>6023.61</v>
      </c>
      <c r="AW2108" s="88">
        <v>6023.61</v>
      </c>
      <c r="AX2108" s="88">
        <v>6023.61</v>
      </c>
      <c r="AY2108" s="88">
        <v>6023.61</v>
      </c>
      <c r="AZ2108" s="88">
        <v>6023.61</v>
      </c>
      <c r="BA2108" s="88">
        <v>6023.62</v>
      </c>
      <c r="BB2108" s="89">
        <f t="shared" si="127"/>
        <v>72283.329999999987</v>
      </c>
      <c r="BC2108" s="90" t="str">
        <f t="shared" si="126"/>
        <v>OK</v>
      </c>
      <c r="BD2108" s="91" t="str">
        <f t="shared" si="128"/>
        <v xml:space="preserve">                  </v>
      </c>
      <c r="BE2108" s="92">
        <f t="shared" si="129"/>
        <v>12</v>
      </c>
    </row>
    <row r="2109" spans="1:57" s="74" customFormat="1" ht="50.1" customHeight="1" x14ac:dyDescent="0.2">
      <c r="A2109" s="78" t="s">
        <v>55</v>
      </c>
      <c r="B2109" s="78" t="s">
        <v>61</v>
      </c>
      <c r="C2109" s="78" t="s">
        <v>748</v>
      </c>
      <c r="D2109" s="78" t="s">
        <v>575</v>
      </c>
      <c r="E2109" s="79" t="str">
        <f>+IF(C2109&lt;&gt;"",VLOOKUP(MID(C2109,18,5),NIVELES!$A$133:$B$213,2,0),"")</f>
        <v>LOS_RÍOS</v>
      </c>
      <c r="F2109" s="80" t="s">
        <v>279</v>
      </c>
      <c r="G2109" s="81" t="str">
        <f>+IF(F2109&lt;&gt;"",VLOOKUP(F2109,NIVELES!$A$246:$C$464,3,0),"")</f>
        <v xml:space="preserve"> </v>
      </c>
      <c r="H2109" s="82" t="s">
        <v>1023</v>
      </c>
      <c r="I2109" s="78" t="s">
        <v>2894</v>
      </c>
      <c r="J2109" s="78" t="s">
        <v>2895</v>
      </c>
      <c r="K2109" s="78" t="s">
        <v>2476</v>
      </c>
      <c r="L2109" s="78" t="s">
        <v>1791</v>
      </c>
      <c r="M2109" s="78" t="s">
        <v>1791</v>
      </c>
      <c r="N2109" s="78" t="s">
        <v>1791</v>
      </c>
      <c r="O2109" s="78" t="s">
        <v>2167</v>
      </c>
      <c r="P2109" s="82">
        <v>12</v>
      </c>
      <c r="Q2109" s="78" t="s">
        <v>2896</v>
      </c>
      <c r="R2109" s="82">
        <v>1</v>
      </c>
      <c r="S2109" s="82">
        <v>1</v>
      </c>
      <c r="T2109" s="82">
        <v>1</v>
      </c>
      <c r="U2109" s="82">
        <v>1</v>
      </c>
      <c r="V2109" s="82">
        <v>1</v>
      </c>
      <c r="W2109" s="82">
        <v>1</v>
      </c>
      <c r="X2109" s="82">
        <v>1</v>
      </c>
      <c r="Y2109" s="82">
        <v>1</v>
      </c>
      <c r="Z2109" s="82">
        <v>1</v>
      </c>
      <c r="AA2109" s="82">
        <v>1</v>
      </c>
      <c r="AB2109" s="82">
        <v>1</v>
      </c>
      <c r="AC2109" s="82">
        <v>1</v>
      </c>
      <c r="AD2109" s="85" t="str">
        <f>IF(A2109&lt;&gt;"",IF(D2109="DIRECCIÓN_DE_TRANSFERENCIAS","280 0031",VLOOKUP(C2109,NIVELES!$A$14:$B$105,2,0)),"")</f>
        <v>280 5000</v>
      </c>
      <c r="AE2109" s="86" t="s">
        <v>322</v>
      </c>
      <c r="AF2109" s="86" t="s">
        <v>369</v>
      </c>
      <c r="AG2109" s="79" t="str">
        <f>+IF(AF2109&lt;&gt;"",VLOOKUP(AF2109,NIVELES!$A$666:$B$673,2,0),"")</f>
        <v>ADMINISTRACIÓN_CENTRAL</v>
      </c>
      <c r="AH2109" s="78" t="s">
        <v>322</v>
      </c>
      <c r="AI2109" s="79" t="str">
        <f>IF(AH2109&lt;&gt;"",VLOOKUP(CONCATENATE(AG2109,AH2109),NIVELES!$B$676:$C$745,2,0),"")</f>
        <v>Administración De La Gestión Administrativa Financiera</v>
      </c>
      <c r="AJ2109" s="78" t="s">
        <v>517</v>
      </c>
      <c r="AK2109" s="79" t="str">
        <f>+IF(AJ2109&lt;&gt;"",VLOOKUP(AJ2109,NIVELES!$A$816:$B$892,2,0),"")</f>
        <v>NO APLICA</v>
      </c>
      <c r="AL2109" s="78" t="s">
        <v>553</v>
      </c>
      <c r="AM2109" s="78">
        <v>510204</v>
      </c>
      <c r="AN2109" s="79" t="str">
        <f>IF(AM2109&lt;&gt;"",+VLOOKUP(AM2109,NIVELES!$A$1652:$B$2466,2,0),"")</f>
        <v>Decimocuarto Sueldo</v>
      </c>
      <c r="AO2109" s="87">
        <v>24198.17</v>
      </c>
      <c r="AP2109" s="88">
        <v>2016.51</v>
      </c>
      <c r="AQ2109" s="88">
        <v>2016.51</v>
      </c>
      <c r="AR2109" s="88">
        <v>2016.51</v>
      </c>
      <c r="AS2109" s="88">
        <v>2016.51</v>
      </c>
      <c r="AT2109" s="88">
        <v>2016.51</v>
      </c>
      <c r="AU2109" s="88">
        <v>2016.51</v>
      </c>
      <c r="AV2109" s="88">
        <v>2016.51</v>
      </c>
      <c r="AW2109" s="88">
        <v>2016.51</v>
      </c>
      <c r="AX2109" s="88">
        <v>2016.51</v>
      </c>
      <c r="AY2109" s="88">
        <v>2016.51</v>
      </c>
      <c r="AZ2109" s="88">
        <v>2016.51</v>
      </c>
      <c r="BA2109" s="88">
        <v>2016.56</v>
      </c>
      <c r="BB2109" s="89">
        <f t="shared" si="127"/>
        <v>24198.17</v>
      </c>
      <c r="BC2109" s="90" t="str">
        <f t="shared" si="126"/>
        <v>OK</v>
      </c>
      <c r="BD2109" s="91" t="str">
        <f t="shared" si="128"/>
        <v xml:space="preserve">                  </v>
      </c>
      <c r="BE2109" s="92">
        <f t="shared" si="129"/>
        <v>12</v>
      </c>
    </row>
    <row r="2110" spans="1:57" s="74" customFormat="1" ht="50.1" customHeight="1" x14ac:dyDescent="0.2">
      <c r="A2110" s="78" t="s">
        <v>55</v>
      </c>
      <c r="B2110" s="78" t="s">
        <v>61</v>
      </c>
      <c r="C2110" s="78" t="s">
        <v>748</v>
      </c>
      <c r="D2110" s="78" t="s">
        <v>575</v>
      </c>
      <c r="E2110" s="79" t="str">
        <f>+IF(C2110&lt;&gt;"",VLOOKUP(MID(C2110,18,5),NIVELES!$A$133:$B$213,2,0),"")</f>
        <v>LOS_RÍOS</v>
      </c>
      <c r="F2110" s="80" t="s">
        <v>279</v>
      </c>
      <c r="G2110" s="81" t="str">
        <f>+IF(F2110&lt;&gt;"",VLOOKUP(F2110,NIVELES!$A$246:$C$464,3,0),"")</f>
        <v xml:space="preserve"> </v>
      </c>
      <c r="H2110" s="82" t="s">
        <v>1023</v>
      </c>
      <c r="I2110" s="78" t="s">
        <v>2894</v>
      </c>
      <c r="J2110" s="78" t="s">
        <v>2895</v>
      </c>
      <c r="K2110" s="78" t="s">
        <v>2476</v>
      </c>
      <c r="L2110" s="78" t="s">
        <v>1791</v>
      </c>
      <c r="M2110" s="78" t="s">
        <v>1791</v>
      </c>
      <c r="N2110" s="78" t="s">
        <v>1791</v>
      </c>
      <c r="O2110" s="78" t="s">
        <v>2167</v>
      </c>
      <c r="P2110" s="82">
        <v>12</v>
      </c>
      <c r="Q2110" s="78" t="s">
        <v>2896</v>
      </c>
      <c r="R2110" s="82">
        <v>1</v>
      </c>
      <c r="S2110" s="82">
        <v>1</v>
      </c>
      <c r="T2110" s="82">
        <v>1</v>
      </c>
      <c r="U2110" s="82">
        <v>1</v>
      </c>
      <c r="V2110" s="82">
        <v>1</v>
      </c>
      <c r="W2110" s="82">
        <v>1</v>
      </c>
      <c r="X2110" s="82">
        <v>1</v>
      </c>
      <c r="Y2110" s="82">
        <v>1</v>
      </c>
      <c r="Z2110" s="82">
        <v>1</v>
      </c>
      <c r="AA2110" s="82">
        <v>1</v>
      </c>
      <c r="AB2110" s="82">
        <v>1</v>
      </c>
      <c r="AC2110" s="82">
        <v>1</v>
      </c>
      <c r="AD2110" s="85" t="str">
        <f>IF(A2110&lt;&gt;"",IF(D2110="DIRECCIÓN_DE_TRANSFERENCIAS","280 0031",VLOOKUP(C2110,NIVELES!$A$14:$B$105,2,0)),"")</f>
        <v>280 5000</v>
      </c>
      <c r="AE2110" s="86" t="s">
        <v>322</v>
      </c>
      <c r="AF2110" s="86" t="s">
        <v>369</v>
      </c>
      <c r="AG2110" s="79" t="str">
        <f>+IF(AF2110&lt;&gt;"",VLOOKUP(AF2110,NIVELES!$A$666:$B$673,2,0),"")</f>
        <v>ADMINISTRACIÓN_CENTRAL</v>
      </c>
      <c r="AH2110" s="78" t="s">
        <v>322</v>
      </c>
      <c r="AI2110" s="79" t="str">
        <f>IF(AH2110&lt;&gt;"",VLOOKUP(CONCATENATE(AG2110,AH2110),NIVELES!$B$676:$C$745,2,0),"")</f>
        <v>Administración De La Gestión Administrativa Financiera</v>
      </c>
      <c r="AJ2110" s="78" t="s">
        <v>517</v>
      </c>
      <c r="AK2110" s="79" t="str">
        <f>+IF(AJ2110&lt;&gt;"",VLOOKUP(AJ2110,NIVELES!$A$816:$B$892,2,0),"")</f>
        <v>NO APLICA</v>
      </c>
      <c r="AL2110" s="78" t="s">
        <v>553</v>
      </c>
      <c r="AM2110" s="78">
        <v>510304</v>
      </c>
      <c r="AN2110" s="79" t="str">
        <f>IF(AM2110&lt;&gt;"",+VLOOKUP(AM2110,NIVELES!$A$1652:$B$2466,2,0),"")</f>
        <v>Compensación por Transporte</v>
      </c>
      <c r="AO2110" s="87">
        <v>720</v>
      </c>
      <c r="AP2110" s="88">
        <v>60</v>
      </c>
      <c r="AQ2110" s="88">
        <v>60</v>
      </c>
      <c r="AR2110" s="88">
        <v>60</v>
      </c>
      <c r="AS2110" s="88">
        <v>60</v>
      </c>
      <c r="AT2110" s="88">
        <v>60</v>
      </c>
      <c r="AU2110" s="88">
        <v>60</v>
      </c>
      <c r="AV2110" s="88">
        <v>60</v>
      </c>
      <c r="AW2110" s="88">
        <v>60</v>
      </c>
      <c r="AX2110" s="88">
        <v>60</v>
      </c>
      <c r="AY2110" s="88">
        <v>60</v>
      </c>
      <c r="AZ2110" s="88">
        <v>60</v>
      </c>
      <c r="BA2110" s="88">
        <v>60</v>
      </c>
      <c r="BB2110" s="89">
        <f t="shared" si="127"/>
        <v>720</v>
      </c>
      <c r="BC2110" s="90" t="str">
        <f t="shared" si="126"/>
        <v>OK</v>
      </c>
      <c r="BD2110" s="91" t="str">
        <f t="shared" si="128"/>
        <v xml:space="preserve">                  </v>
      </c>
      <c r="BE2110" s="92">
        <f t="shared" si="129"/>
        <v>12</v>
      </c>
    </row>
    <row r="2111" spans="1:57" s="74" customFormat="1" ht="50.1" customHeight="1" x14ac:dyDescent="0.2">
      <c r="A2111" s="78" t="s">
        <v>55</v>
      </c>
      <c r="B2111" s="78" t="s">
        <v>61</v>
      </c>
      <c r="C2111" s="78" t="s">
        <v>748</v>
      </c>
      <c r="D2111" s="78" t="s">
        <v>575</v>
      </c>
      <c r="E2111" s="79" t="str">
        <f>+IF(C2111&lt;&gt;"",VLOOKUP(MID(C2111,18,5),NIVELES!$A$133:$B$213,2,0),"")</f>
        <v>LOS_RÍOS</v>
      </c>
      <c r="F2111" s="80" t="s">
        <v>279</v>
      </c>
      <c r="G2111" s="81" t="str">
        <f>+IF(F2111&lt;&gt;"",VLOOKUP(F2111,NIVELES!$A$246:$C$464,3,0),"")</f>
        <v xml:space="preserve"> </v>
      </c>
      <c r="H2111" s="82" t="s">
        <v>1023</v>
      </c>
      <c r="I2111" s="78" t="s">
        <v>2894</v>
      </c>
      <c r="J2111" s="78" t="s">
        <v>2895</v>
      </c>
      <c r="K2111" s="78" t="s">
        <v>2476</v>
      </c>
      <c r="L2111" s="78" t="s">
        <v>1791</v>
      </c>
      <c r="M2111" s="78" t="s">
        <v>1791</v>
      </c>
      <c r="N2111" s="78" t="s">
        <v>1791</v>
      </c>
      <c r="O2111" s="78" t="s">
        <v>2167</v>
      </c>
      <c r="P2111" s="82">
        <v>12</v>
      </c>
      <c r="Q2111" s="78" t="s">
        <v>2896</v>
      </c>
      <c r="R2111" s="82">
        <v>1</v>
      </c>
      <c r="S2111" s="82">
        <v>1</v>
      </c>
      <c r="T2111" s="82">
        <v>1</v>
      </c>
      <c r="U2111" s="82">
        <v>1</v>
      </c>
      <c r="V2111" s="82">
        <v>1</v>
      </c>
      <c r="W2111" s="82">
        <v>1</v>
      </c>
      <c r="X2111" s="82">
        <v>1</v>
      </c>
      <c r="Y2111" s="82">
        <v>1</v>
      </c>
      <c r="Z2111" s="82">
        <v>1</v>
      </c>
      <c r="AA2111" s="82">
        <v>1</v>
      </c>
      <c r="AB2111" s="82">
        <v>1</v>
      </c>
      <c r="AC2111" s="82">
        <v>1</v>
      </c>
      <c r="AD2111" s="85" t="str">
        <f>IF(A2111&lt;&gt;"",IF(D2111="DIRECCIÓN_DE_TRANSFERENCIAS","280 0031",VLOOKUP(C2111,NIVELES!$A$14:$B$105,2,0)),"")</f>
        <v>280 5000</v>
      </c>
      <c r="AE2111" s="86" t="s">
        <v>322</v>
      </c>
      <c r="AF2111" s="86" t="s">
        <v>369</v>
      </c>
      <c r="AG2111" s="79" t="str">
        <f>+IF(AF2111&lt;&gt;"",VLOOKUP(AF2111,NIVELES!$A$666:$B$673,2,0),"")</f>
        <v>ADMINISTRACIÓN_CENTRAL</v>
      </c>
      <c r="AH2111" s="78" t="s">
        <v>322</v>
      </c>
      <c r="AI2111" s="79" t="str">
        <f>IF(AH2111&lt;&gt;"",VLOOKUP(CONCATENATE(AG2111,AH2111),NIVELES!$B$676:$C$745,2,0),"")</f>
        <v>Administración De La Gestión Administrativa Financiera</v>
      </c>
      <c r="AJ2111" s="78" t="s">
        <v>517</v>
      </c>
      <c r="AK2111" s="79" t="str">
        <f>+IF(AJ2111&lt;&gt;"",VLOOKUP(AJ2111,NIVELES!$A$816:$B$892,2,0),"")</f>
        <v>NO APLICA</v>
      </c>
      <c r="AL2111" s="78" t="s">
        <v>553</v>
      </c>
      <c r="AM2111" s="78">
        <v>510306</v>
      </c>
      <c r="AN2111" s="79" t="str">
        <f>IF(AM2111&lt;&gt;"",+VLOOKUP(AM2111,NIVELES!$A$1652:$B$2466,2,0),"")</f>
        <v>Alimentación</v>
      </c>
      <c r="AO2111" s="87">
        <v>5040</v>
      </c>
      <c r="AP2111" s="88">
        <v>420</v>
      </c>
      <c r="AQ2111" s="88">
        <v>420</v>
      </c>
      <c r="AR2111" s="88">
        <v>420</v>
      </c>
      <c r="AS2111" s="88">
        <v>420</v>
      </c>
      <c r="AT2111" s="88">
        <v>420</v>
      </c>
      <c r="AU2111" s="88">
        <v>420</v>
      </c>
      <c r="AV2111" s="88">
        <v>420</v>
      </c>
      <c r="AW2111" s="88">
        <v>420</v>
      </c>
      <c r="AX2111" s="88">
        <v>420</v>
      </c>
      <c r="AY2111" s="88">
        <v>420</v>
      </c>
      <c r="AZ2111" s="88">
        <v>420</v>
      </c>
      <c r="BA2111" s="88">
        <v>420</v>
      </c>
      <c r="BB2111" s="89">
        <f t="shared" si="127"/>
        <v>5040</v>
      </c>
      <c r="BC2111" s="90" t="str">
        <f t="shared" si="126"/>
        <v>OK</v>
      </c>
      <c r="BD2111" s="91" t="str">
        <f t="shared" si="128"/>
        <v xml:space="preserve">                  </v>
      </c>
      <c r="BE2111" s="92">
        <f t="shared" si="129"/>
        <v>12</v>
      </c>
    </row>
    <row r="2112" spans="1:57" s="74" customFormat="1" ht="50.1" customHeight="1" x14ac:dyDescent="0.2">
      <c r="A2112" s="78" t="s">
        <v>55</v>
      </c>
      <c r="B2112" s="78" t="s">
        <v>61</v>
      </c>
      <c r="C2112" s="78" t="s">
        <v>748</v>
      </c>
      <c r="D2112" s="78" t="s">
        <v>575</v>
      </c>
      <c r="E2112" s="79" t="str">
        <f>+IF(C2112&lt;&gt;"",VLOOKUP(MID(C2112,18,5),NIVELES!$A$133:$B$213,2,0),"")</f>
        <v>LOS_RÍOS</v>
      </c>
      <c r="F2112" s="80" t="s">
        <v>279</v>
      </c>
      <c r="G2112" s="81" t="str">
        <f>+IF(F2112&lt;&gt;"",VLOOKUP(F2112,NIVELES!$A$246:$C$464,3,0),"")</f>
        <v xml:space="preserve"> </v>
      </c>
      <c r="H2112" s="82" t="s">
        <v>1023</v>
      </c>
      <c r="I2112" s="78" t="s">
        <v>2894</v>
      </c>
      <c r="J2112" s="78" t="s">
        <v>2895</v>
      </c>
      <c r="K2112" s="78" t="s">
        <v>2476</v>
      </c>
      <c r="L2112" s="78" t="s">
        <v>1791</v>
      </c>
      <c r="M2112" s="78" t="s">
        <v>1791</v>
      </c>
      <c r="N2112" s="78" t="s">
        <v>1791</v>
      </c>
      <c r="O2112" s="78" t="s">
        <v>2167</v>
      </c>
      <c r="P2112" s="82">
        <v>12</v>
      </c>
      <c r="Q2112" s="78" t="s">
        <v>2896</v>
      </c>
      <c r="R2112" s="82">
        <v>1</v>
      </c>
      <c r="S2112" s="82">
        <v>1</v>
      </c>
      <c r="T2112" s="82">
        <v>1</v>
      </c>
      <c r="U2112" s="82">
        <v>1</v>
      </c>
      <c r="V2112" s="82">
        <v>1</v>
      </c>
      <c r="W2112" s="82">
        <v>1</v>
      </c>
      <c r="X2112" s="82">
        <v>1</v>
      </c>
      <c r="Y2112" s="82">
        <v>1</v>
      </c>
      <c r="Z2112" s="82">
        <v>1</v>
      </c>
      <c r="AA2112" s="82">
        <v>1</v>
      </c>
      <c r="AB2112" s="82">
        <v>1</v>
      </c>
      <c r="AC2112" s="82">
        <v>1</v>
      </c>
      <c r="AD2112" s="85" t="str">
        <f>IF(A2112&lt;&gt;"",IF(D2112="DIRECCIÓN_DE_TRANSFERENCIAS","280 0031",VLOOKUP(C2112,NIVELES!$A$14:$B$105,2,0)),"")</f>
        <v>280 5000</v>
      </c>
      <c r="AE2112" s="86" t="s">
        <v>322</v>
      </c>
      <c r="AF2112" s="86" t="s">
        <v>369</v>
      </c>
      <c r="AG2112" s="79" t="str">
        <f>+IF(AF2112&lt;&gt;"",VLOOKUP(AF2112,NIVELES!$A$666:$B$673,2,0),"")</f>
        <v>ADMINISTRACIÓN_CENTRAL</v>
      </c>
      <c r="AH2112" s="78" t="s">
        <v>322</v>
      </c>
      <c r="AI2112" s="79" t="str">
        <f>IF(AH2112&lt;&gt;"",VLOOKUP(CONCATENATE(AG2112,AH2112),NIVELES!$B$676:$C$745,2,0),"")</f>
        <v>Administración De La Gestión Administrativa Financiera</v>
      </c>
      <c r="AJ2112" s="78" t="s">
        <v>517</v>
      </c>
      <c r="AK2112" s="79" t="str">
        <f>+IF(AJ2112&lt;&gt;"",VLOOKUP(AJ2112,NIVELES!$A$816:$B$892,2,0),"")</f>
        <v>NO APLICA</v>
      </c>
      <c r="AL2112" s="78" t="s">
        <v>553</v>
      </c>
      <c r="AM2112" s="78">
        <v>510401</v>
      </c>
      <c r="AN2112" s="79" t="str">
        <f>IF(AM2112&lt;&gt;"",+VLOOKUP(AM2112,NIVELES!$A$1652:$B$2466,2,0),"")</f>
        <v>Por Cargas Familiares</v>
      </c>
      <c r="AO2112" s="87">
        <v>450.75</v>
      </c>
      <c r="AP2112" s="88">
        <v>37.56</v>
      </c>
      <c r="AQ2112" s="88">
        <v>37.56</v>
      </c>
      <c r="AR2112" s="88">
        <v>37.56</v>
      </c>
      <c r="AS2112" s="88">
        <v>37.56</v>
      </c>
      <c r="AT2112" s="88">
        <v>37.56</v>
      </c>
      <c r="AU2112" s="88">
        <v>37.56</v>
      </c>
      <c r="AV2112" s="88">
        <v>37.56</v>
      </c>
      <c r="AW2112" s="88">
        <v>37.56</v>
      </c>
      <c r="AX2112" s="88">
        <v>37.56</v>
      </c>
      <c r="AY2112" s="88">
        <v>37.56</v>
      </c>
      <c r="AZ2112" s="88">
        <v>37.56</v>
      </c>
      <c r="BA2112" s="88">
        <v>37.590000000000003</v>
      </c>
      <c r="BB2112" s="89">
        <f t="shared" si="127"/>
        <v>450.75</v>
      </c>
      <c r="BC2112" s="90" t="str">
        <f t="shared" si="126"/>
        <v>OK</v>
      </c>
      <c r="BD2112" s="91" t="str">
        <f t="shared" si="128"/>
        <v xml:space="preserve">                  </v>
      </c>
      <c r="BE2112" s="92">
        <f t="shared" si="129"/>
        <v>12</v>
      </c>
    </row>
    <row r="2113" spans="1:57" s="74" customFormat="1" ht="50.1" customHeight="1" x14ac:dyDescent="0.2">
      <c r="A2113" s="78" t="s">
        <v>55</v>
      </c>
      <c r="B2113" s="78" t="s">
        <v>61</v>
      </c>
      <c r="C2113" s="78" t="s">
        <v>748</v>
      </c>
      <c r="D2113" s="78" t="s">
        <v>575</v>
      </c>
      <c r="E2113" s="79" t="str">
        <f>+IF(C2113&lt;&gt;"",VLOOKUP(MID(C2113,18,5),NIVELES!$A$133:$B$213,2,0),"")</f>
        <v>LOS_RÍOS</v>
      </c>
      <c r="F2113" s="80" t="s">
        <v>279</v>
      </c>
      <c r="G2113" s="81" t="str">
        <f>+IF(F2113&lt;&gt;"",VLOOKUP(F2113,NIVELES!$A$246:$C$464,3,0),"")</f>
        <v xml:space="preserve"> </v>
      </c>
      <c r="H2113" s="82" t="s">
        <v>1023</v>
      </c>
      <c r="I2113" s="78" t="s">
        <v>2894</v>
      </c>
      <c r="J2113" s="78" t="s">
        <v>2895</v>
      </c>
      <c r="K2113" s="78" t="s">
        <v>2476</v>
      </c>
      <c r="L2113" s="78" t="s">
        <v>1791</v>
      </c>
      <c r="M2113" s="78" t="s">
        <v>1791</v>
      </c>
      <c r="N2113" s="78" t="s">
        <v>1791</v>
      </c>
      <c r="O2113" s="78" t="s">
        <v>2167</v>
      </c>
      <c r="P2113" s="82">
        <v>12</v>
      </c>
      <c r="Q2113" s="78" t="s">
        <v>2896</v>
      </c>
      <c r="R2113" s="82">
        <v>1</v>
      </c>
      <c r="S2113" s="82">
        <v>1</v>
      </c>
      <c r="T2113" s="82">
        <v>1</v>
      </c>
      <c r="U2113" s="82">
        <v>1</v>
      </c>
      <c r="V2113" s="82">
        <v>1</v>
      </c>
      <c r="W2113" s="82">
        <v>1</v>
      </c>
      <c r="X2113" s="82">
        <v>1</v>
      </c>
      <c r="Y2113" s="82">
        <v>1</v>
      </c>
      <c r="Z2113" s="82">
        <v>1</v>
      </c>
      <c r="AA2113" s="82">
        <v>1</v>
      </c>
      <c r="AB2113" s="82">
        <v>1</v>
      </c>
      <c r="AC2113" s="82">
        <v>1</v>
      </c>
      <c r="AD2113" s="85" t="str">
        <f>IF(A2113&lt;&gt;"",IF(D2113="DIRECCIÓN_DE_TRANSFERENCIAS","280 0031",VLOOKUP(C2113,NIVELES!$A$14:$B$105,2,0)),"")</f>
        <v>280 5000</v>
      </c>
      <c r="AE2113" s="86" t="s">
        <v>322</v>
      </c>
      <c r="AF2113" s="86" t="s">
        <v>369</v>
      </c>
      <c r="AG2113" s="79" t="str">
        <f>+IF(AF2113&lt;&gt;"",VLOOKUP(AF2113,NIVELES!$A$666:$B$673,2,0),"")</f>
        <v>ADMINISTRACIÓN_CENTRAL</v>
      </c>
      <c r="AH2113" s="78" t="s">
        <v>322</v>
      </c>
      <c r="AI2113" s="79" t="str">
        <f>IF(AH2113&lt;&gt;"",VLOOKUP(CONCATENATE(AG2113,AH2113),NIVELES!$B$676:$C$745,2,0),"")</f>
        <v>Administración De La Gestión Administrativa Financiera</v>
      </c>
      <c r="AJ2113" s="78" t="s">
        <v>517</v>
      </c>
      <c r="AK2113" s="79" t="str">
        <f>+IF(AJ2113&lt;&gt;"",VLOOKUP(AJ2113,NIVELES!$A$816:$B$892,2,0),"")</f>
        <v>NO APLICA</v>
      </c>
      <c r="AL2113" s="78" t="s">
        <v>553</v>
      </c>
      <c r="AM2113" s="78">
        <v>510408</v>
      </c>
      <c r="AN2113" s="79" t="str">
        <f>IF(AM2113&lt;&gt;"",+VLOOKUP(AM2113,NIVELES!$A$1652:$B$2466,2,0),"")</f>
        <v>Subsidio de Antigüedad</v>
      </c>
      <c r="AO2113" s="87">
        <v>860.61</v>
      </c>
      <c r="AP2113" s="88">
        <v>71.709999999999994</v>
      </c>
      <c r="AQ2113" s="88">
        <v>71.709999999999994</v>
      </c>
      <c r="AR2113" s="88">
        <v>71.709999999999994</v>
      </c>
      <c r="AS2113" s="88">
        <v>71.72</v>
      </c>
      <c r="AT2113" s="88">
        <v>71.72</v>
      </c>
      <c r="AU2113" s="88">
        <v>71.72</v>
      </c>
      <c r="AV2113" s="88">
        <v>71.72</v>
      </c>
      <c r="AW2113" s="88">
        <v>71.72</v>
      </c>
      <c r="AX2113" s="88">
        <v>71.72</v>
      </c>
      <c r="AY2113" s="88">
        <v>71.72</v>
      </c>
      <c r="AZ2113" s="88">
        <v>71.72</v>
      </c>
      <c r="BA2113" s="88">
        <v>71.72</v>
      </c>
      <c r="BB2113" s="89">
        <f t="shared" si="127"/>
        <v>860.61000000000024</v>
      </c>
      <c r="BC2113" s="90" t="str">
        <f t="shared" si="126"/>
        <v>OK</v>
      </c>
      <c r="BD2113" s="91" t="str">
        <f t="shared" si="128"/>
        <v xml:space="preserve">                  </v>
      </c>
      <c r="BE2113" s="92">
        <f t="shared" si="129"/>
        <v>12</v>
      </c>
    </row>
    <row r="2114" spans="1:57" s="74" customFormat="1" ht="50.1" customHeight="1" x14ac:dyDescent="0.2">
      <c r="A2114" s="78" t="s">
        <v>55</v>
      </c>
      <c r="B2114" s="78" t="s">
        <v>61</v>
      </c>
      <c r="C2114" s="78" t="s">
        <v>748</v>
      </c>
      <c r="D2114" s="78" t="s">
        <v>575</v>
      </c>
      <c r="E2114" s="79" t="str">
        <f>+IF(C2114&lt;&gt;"",VLOOKUP(MID(C2114,18,5),NIVELES!$A$133:$B$213,2,0),"")</f>
        <v>LOS_RÍOS</v>
      </c>
      <c r="F2114" s="80" t="s">
        <v>279</v>
      </c>
      <c r="G2114" s="81" t="str">
        <f>+IF(F2114&lt;&gt;"",VLOOKUP(F2114,NIVELES!$A$246:$C$464,3,0),"")</f>
        <v xml:space="preserve"> </v>
      </c>
      <c r="H2114" s="82" t="s">
        <v>1023</v>
      </c>
      <c r="I2114" s="78" t="s">
        <v>2894</v>
      </c>
      <c r="J2114" s="78" t="s">
        <v>2895</v>
      </c>
      <c r="K2114" s="78" t="s">
        <v>2476</v>
      </c>
      <c r="L2114" s="78" t="s">
        <v>1791</v>
      </c>
      <c r="M2114" s="78" t="s">
        <v>1791</v>
      </c>
      <c r="N2114" s="78" t="s">
        <v>1791</v>
      </c>
      <c r="O2114" s="78" t="s">
        <v>2167</v>
      </c>
      <c r="P2114" s="82">
        <v>12</v>
      </c>
      <c r="Q2114" s="78" t="s">
        <v>2896</v>
      </c>
      <c r="R2114" s="82">
        <v>1</v>
      </c>
      <c r="S2114" s="82">
        <v>1</v>
      </c>
      <c r="T2114" s="82">
        <v>1</v>
      </c>
      <c r="U2114" s="82">
        <v>1</v>
      </c>
      <c r="V2114" s="82">
        <v>1</v>
      </c>
      <c r="W2114" s="82">
        <v>1</v>
      </c>
      <c r="X2114" s="82">
        <v>1</v>
      </c>
      <c r="Y2114" s="82">
        <v>1</v>
      </c>
      <c r="Z2114" s="82">
        <v>1</v>
      </c>
      <c r="AA2114" s="82">
        <v>1</v>
      </c>
      <c r="AB2114" s="82">
        <v>1</v>
      </c>
      <c r="AC2114" s="82">
        <v>1</v>
      </c>
      <c r="AD2114" s="85" t="str">
        <f>IF(A2114&lt;&gt;"",IF(D2114="DIRECCIÓN_DE_TRANSFERENCIAS","280 0031",VLOOKUP(C2114,NIVELES!$A$14:$B$105,2,0)),"")</f>
        <v>280 5000</v>
      </c>
      <c r="AE2114" s="86" t="s">
        <v>322</v>
      </c>
      <c r="AF2114" s="86" t="s">
        <v>369</v>
      </c>
      <c r="AG2114" s="79" t="str">
        <f>+IF(AF2114&lt;&gt;"",VLOOKUP(AF2114,NIVELES!$A$666:$B$673,2,0),"")</f>
        <v>ADMINISTRACIÓN_CENTRAL</v>
      </c>
      <c r="AH2114" s="78" t="s">
        <v>322</v>
      </c>
      <c r="AI2114" s="79" t="str">
        <f>IF(AH2114&lt;&gt;"",VLOOKUP(CONCATENATE(AG2114,AH2114),NIVELES!$B$676:$C$745,2,0),"")</f>
        <v>Administración De La Gestión Administrativa Financiera</v>
      </c>
      <c r="AJ2114" s="78" t="s">
        <v>517</v>
      </c>
      <c r="AK2114" s="79" t="str">
        <f>+IF(AJ2114&lt;&gt;"",VLOOKUP(AJ2114,NIVELES!$A$816:$B$892,2,0),"")</f>
        <v>NO APLICA</v>
      </c>
      <c r="AL2114" s="78" t="s">
        <v>553</v>
      </c>
      <c r="AM2114" s="78">
        <v>510509</v>
      </c>
      <c r="AN2114" s="79" t="str">
        <f>IF(AM2114&lt;&gt;"",+VLOOKUP(AM2114,NIVELES!$A$1652:$B$2466,2,0),"")</f>
        <v>Horas Extraordinarias y Suplementarias</v>
      </c>
      <c r="AO2114" s="87">
        <v>437.72</v>
      </c>
      <c r="AP2114" s="88">
        <v>36.47</v>
      </c>
      <c r="AQ2114" s="88">
        <v>36.47</v>
      </c>
      <c r="AR2114" s="88">
        <v>36.47</v>
      </c>
      <c r="AS2114" s="88">
        <v>36.47</v>
      </c>
      <c r="AT2114" s="88">
        <v>36.479999999999997</v>
      </c>
      <c r="AU2114" s="88">
        <v>36.479999999999997</v>
      </c>
      <c r="AV2114" s="88">
        <v>36.479999999999997</v>
      </c>
      <c r="AW2114" s="88">
        <v>36.479999999999997</v>
      </c>
      <c r="AX2114" s="88">
        <v>36.479999999999997</v>
      </c>
      <c r="AY2114" s="88">
        <v>36.479999999999997</v>
      </c>
      <c r="AZ2114" s="88">
        <v>36.479999999999997</v>
      </c>
      <c r="BA2114" s="88">
        <v>36.479999999999997</v>
      </c>
      <c r="BB2114" s="89">
        <f t="shared" si="127"/>
        <v>437.72</v>
      </c>
      <c r="BC2114" s="90" t="str">
        <f t="shared" si="126"/>
        <v>OK</v>
      </c>
      <c r="BD2114" s="91" t="str">
        <f t="shared" si="128"/>
        <v xml:space="preserve">                  </v>
      </c>
      <c r="BE2114" s="92">
        <f t="shared" si="129"/>
        <v>12</v>
      </c>
    </row>
    <row r="2115" spans="1:57" s="74" customFormat="1" ht="50.1" customHeight="1" x14ac:dyDescent="0.2">
      <c r="A2115" s="78" t="s">
        <v>55</v>
      </c>
      <c r="B2115" s="78" t="s">
        <v>61</v>
      </c>
      <c r="C2115" s="78" t="s">
        <v>748</v>
      </c>
      <c r="D2115" s="78" t="s">
        <v>575</v>
      </c>
      <c r="E2115" s="79" t="str">
        <f>+IF(C2115&lt;&gt;"",VLOOKUP(MID(C2115,18,5),NIVELES!$A$133:$B$213,2,0),"")</f>
        <v>LOS_RÍOS</v>
      </c>
      <c r="F2115" s="80" t="s">
        <v>279</v>
      </c>
      <c r="G2115" s="81" t="str">
        <f>+IF(F2115&lt;&gt;"",VLOOKUP(F2115,NIVELES!$A$246:$C$464,3,0),"")</f>
        <v xml:space="preserve"> </v>
      </c>
      <c r="H2115" s="82" t="s">
        <v>1023</v>
      </c>
      <c r="I2115" s="78" t="s">
        <v>2894</v>
      </c>
      <c r="J2115" s="78" t="s">
        <v>2895</v>
      </c>
      <c r="K2115" s="78" t="s">
        <v>2476</v>
      </c>
      <c r="L2115" s="78" t="s">
        <v>1791</v>
      </c>
      <c r="M2115" s="78" t="s">
        <v>1791</v>
      </c>
      <c r="N2115" s="78" t="s">
        <v>1791</v>
      </c>
      <c r="O2115" s="78" t="s">
        <v>2167</v>
      </c>
      <c r="P2115" s="82">
        <v>12</v>
      </c>
      <c r="Q2115" s="78" t="s">
        <v>2896</v>
      </c>
      <c r="R2115" s="82">
        <v>1</v>
      </c>
      <c r="S2115" s="82">
        <v>1</v>
      </c>
      <c r="T2115" s="82">
        <v>1</v>
      </c>
      <c r="U2115" s="82">
        <v>1</v>
      </c>
      <c r="V2115" s="82">
        <v>1</v>
      </c>
      <c r="W2115" s="82">
        <v>1</v>
      </c>
      <c r="X2115" s="82">
        <v>1</v>
      </c>
      <c r="Y2115" s="82">
        <v>1</v>
      </c>
      <c r="Z2115" s="82">
        <v>1</v>
      </c>
      <c r="AA2115" s="82">
        <v>1</v>
      </c>
      <c r="AB2115" s="82">
        <v>1</v>
      </c>
      <c r="AC2115" s="82">
        <v>1</v>
      </c>
      <c r="AD2115" s="85" t="str">
        <f>IF(A2115&lt;&gt;"",IF(D2115="DIRECCIÓN_DE_TRANSFERENCIAS","280 0031",VLOOKUP(C2115,NIVELES!$A$14:$B$105,2,0)),"")</f>
        <v>280 5000</v>
      </c>
      <c r="AE2115" s="86" t="s">
        <v>322</v>
      </c>
      <c r="AF2115" s="86" t="s">
        <v>369</v>
      </c>
      <c r="AG2115" s="79" t="str">
        <f>+IF(AF2115&lt;&gt;"",VLOOKUP(AF2115,NIVELES!$A$666:$B$673,2,0),"")</f>
        <v>ADMINISTRACIÓN_CENTRAL</v>
      </c>
      <c r="AH2115" s="78" t="s">
        <v>322</v>
      </c>
      <c r="AI2115" s="79" t="str">
        <f>IF(AH2115&lt;&gt;"",VLOOKUP(CONCATENATE(AG2115,AH2115),NIVELES!$B$676:$C$745,2,0),"")</f>
        <v>Administración De La Gestión Administrativa Financiera</v>
      </c>
      <c r="AJ2115" s="78" t="s">
        <v>517</v>
      </c>
      <c r="AK2115" s="79" t="str">
        <f>+IF(AJ2115&lt;&gt;"",VLOOKUP(AJ2115,NIVELES!$A$816:$B$892,2,0),"")</f>
        <v>NO APLICA</v>
      </c>
      <c r="AL2115" s="78" t="s">
        <v>553</v>
      </c>
      <c r="AM2115" s="78">
        <v>510510</v>
      </c>
      <c r="AN2115" s="79" t="str">
        <f>IF(AM2115&lt;&gt;"",+VLOOKUP(AM2115,NIVELES!$A$1652:$B$2466,2,0),"")</f>
        <v>Servicios Personales por Contrato</v>
      </c>
      <c r="AO2115" s="87">
        <v>108636</v>
      </c>
      <c r="AP2115" s="88">
        <v>9053</v>
      </c>
      <c r="AQ2115" s="88">
        <v>9053</v>
      </c>
      <c r="AR2115" s="88">
        <v>9053</v>
      </c>
      <c r="AS2115" s="88">
        <v>9053</v>
      </c>
      <c r="AT2115" s="88">
        <v>9053</v>
      </c>
      <c r="AU2115" s="88">
        <v>9053</v>
      </c>
      <c r="AV2115" s="88">
        <v>9053</v>
      </c>
      <c r="AW2115" s="88">
        <v>9053</v>
      </c>
      <c r="AX2115" s="88">
        <v>9053</v>
      </c>
      <c r="AY2115" s="88">
        <v>9053</v>
      </c>
      <c r="AZ2115" s="88">
        <v>9053</v>
      </c>
      <c r="BA2115" s="88">
        <v>9053</v>
      </c>
      <c r="BB2115" s="89">
        <f t="shared" si="127"/>
        <v>108636</v>
      </c>
      <c r="BC2115" s="90" t="str">
        <f t="shared" si="126"/>
        <v>OK</v>
      </c>
      <c r="BD2115" s="91" t="str">
        <f t="shared" si="128"/>
        <v xml:space="preserve">                  </v>
      </c>
      <c r="BE2115" s="92">
        <f t="shared" si="129"/>
        <v>12</v>
      </c>
    </row>
    <row r="2116" spans="1:57" s="74" customFormat="1" ht="50.1" customHeight="1" x14ac:dyDescent="0.2">
      <c r="A2116" s="78" t="s">
        <v>55</v>
      </c>
      <c r="B2116" s="78" t="s">
        <v>61</v>
      </c>
      <c r="C2116" s="78" t="s">
        <v>748</v>
      </c>
      <c r="D2116" s="78" t="s">
        <v>575</v>
      </c>
      <c r="E2116" s="79" t="str">
        <f>+IF(C2116&lt;&gt;"",VLOOKUP(MID(C2116,18,5),NIVELES!$A$133:$B$213,2,0),"")</f>
        <v>LOS_RÍOS</v>
      </c>
      <c r="F2116" s="80" t="s">
        <v>279</v>
      </c>
      <c r="G2116" s="81" t="str">
        <f>+IF(F2116&lt;&gt;"",VLOOKUP(F2116,NIVELES!$A$246:$C$464,3,0),"")</f>
        <v xml:space="preserve"> </v>
      </c>
      <c r="H2116" s="82" t="s">
        <v>1023</v>
      </c>
      <c r="I2116" s="78" t="s">
        <v>2894</v>
      </c>
      <c r="J2116" s="78" t="s">
        <v>2895</v>
      </c>
      <c r="K2116" s="78" t="s">
        <v>2476</v>
      </c>
      <c r="L2116" s="78" t="s">
        <v>1791</v>
      </c>
      <c r="M2116" s="78" t="s">
        <v>1791</v>
      </c>
      <c r="N2116" s="78" t="s">
        <v>1791</v>
      </c>
      <c r="O2116" s="78" t="s">
        <v>2167</v>
      </c>
      <c r="P2116" s="82">
        <v>12</v>
      </c>
      <c r="Q2116" s="78" t="s">
        <v>2896</v>
      </c>
      <c r="R2116" s="82">
        <v>1</v>
      </c>
      <c r="S2116" s="82">
        <v>1</v>
      </c>
      <c r="T2116" s="82">
        <v>1</v>
      </c>
      <c r="U2116" s="82">
        <v>1</v>
      </c>
      <c r="V2116" s="82">
        <v>1</v>
      </c>
      <c r="W2116" s="82">
        <v>1</v>
      </c>
      <c r="X2116" s="82">
        <v>1</v>
      </c>
      <c r="Y2116" s="82">
        <v>1</v>
      </c>
      <c r="Z2116" s="82">
        <v>1</v>
      </c>
      <c r="AA2116" s="82">
        <v>1</v>
      </c>
      <c r="AB2116" s="82">
        <v>1</v>
      </c>
      <c r="AC2116" s="82">
        <v>1</v>
      </c>
      <c r="AD2116" s="85" t="str">
        <f>IF(A2116&lt;&gt;"",IF(D2116="DIRECCIÓN_DE_TRANSFERENCIAS","280 0031",VLOOKUP(C2116,NIVELES!$A$14:$B$105,2,0)),"")</f>
        <v>280 5000</v>
      </c>
      <c r="AE2116" s="86" t="s">
        <v>322</v>
      </c>
      <c r="AF2116" s="86" t="s">
        <v>369</v>
      </c>
      <c r="AG2116" s="79" t="str">
        <f>+IF(AF2116&lt;&gt;"",VLOOKUP(AF2116,NIVELES!$A$666:$B$673,2,0),"")</f>
        <v>ADMINISTRACIÓN_CENTRAL</v>
      </c>
      <c r="AH2116" s="78" t="s">
        <v>322</v>
      </c>
      <c r="AI2116" s="79" t="str">
        <f>IF(AH2116&lt;&gt;"",VLOOKUP(CONCATENATE(AG2116,AH2116),NIVELES!$B$676:$C$745,2,0),"")</f>
        <v>Administración De La Gestión Administrativa Financiera</v>
      </c>
      <c r="AJ2116" s="78" t="s">
        <v>517</v>
      </c>
      <c r="AK2116" s="79" t="str">
        <f>+IF(AJ2116&lt;&gt;"",VLOOKUP(AJ2116,NIVELES!$A$816:$B$892,2,0),"")</f>
        <v>NO APLICA</v>
      </c>
      <c r="AL2116" s="78" t="s">
        <v>553</v>
      </c>
      <c r="AM2116" s="78">
        <v>510512</v>
      </c>
      <c r="AN2116" s="79" t="str">
        <f>IF(AM2116&lt;&gt;"",+VLOOKUP(AM2116,NIVELES!$A$1652:$B$2466,2,0),"")</f>
        <v>Subrogación</v>
      </c>
      <c r="AO2116" s="87">
        <v>0</v>
      </c>
      <c r="AP2116" s="88">
        <v>0</v>
      </c>
      <c r="AQ2116" s="88">
        <v>0</v>
      </c>
      <c r="AR2116" s="88">
        <v>0</v>
      </c>
      <c r="AS2116" s="88">
        <v>0</v>
      </c>
      <c r="AT2116" s="88">
        <v>0</v>
      </c>
      <c r="AU2116" s="88">
        <v>0</v>
      </c>
      <c r="AV2116" s="88">
        <v>0</v>
      </c>
      <c r="AW2116" s="88">
        <v>0</v>
      </c>
      <c r="AX2116" s="88">
        <v>0</v>
      </c>
      <c r="AY2116" s="88">
        <v>0</v>
      </c>
      <c r="AZ2116" s="88">
        <v>0</v>
      </c>
      <c r="BA2116" s="88">
        <v>0</v>
      </c>
      <c r="BB2116" s="89">
        <f t="shared" si="127"/>
        <v>0</v>
      </c>
      <c r="BC2116" s="90" t="str">
        <f t="shared" si="126"/>
        <v>OK</v>
      </c>
      <c r="BD2116" s="91" t="str">
        <f t="shared" si="128"/>
        <v xml:space="preserve">                  </v>
      </c>
      <c r="BE2116" s="92">
        <f t="shared" si="129"/>
        <v>12</v>
      </c>
    </row>
    <row r="2117" spans="1:57" s="74" customFormat="1" ht="50.1" customHeight="1" x14ac:dyDescent="0.2">
      <c r="A2117" s="78" t="s">
        <v>55</v>
      </c>
      <c r="B2117" s="78" t="s">
        <v>61</v>
      </c>
      <c r="C2117" s="78" t="s">
        <v>748</v>
      </c>
      <c r="D2117" s="78" t="s">
        <v>575</v>
      </c>
      <c r="E2117" s="79" t="str">
        <f>+IF(C2117&lt;&gt;"",VLOOKUP(MID(C2117,18,5),NIVELES!$A$133:$B$213,2,0),"")</f>
        <v>LOS_RÍOS</v>
      </c>
      <c r="F2117" s="80" t="s">
        <v>279</v>
      </c>
      <c r="G2117" s="81" t="str">
        <f>+IF(F2117&lt;&gt;"",VLOOKUP(F2117,NIVELES!$A$246:$C$464,3,0),"")</f>
        <v xml:space="preserve"> </v>
      </c>
      <c r="H2117" s="82" t="s">
        <v>1023</v>
      </c>
      <c r="I2117" s="78" t="s">
        <v>2894</v>
      </c>
      <c r="J2117" s="78" t="s">
        <v>2895</v>
      </c>
      <c r="K2117" s="78" t="s">
        <v>2476</v>
      </c>
      <c r="L2117" s="78" t="s">
        <v>1791</v>
      </c>
      <c r="M2117" s="78" t="s">
        <v>1791</v>
      </c>
      <c r="N2117" s="78" t="s">
        <v>1791</v>
      </c>
      <c r="O2117" s="78" t="s">
        <v>2167</v>
      </c>
      <c r="P2117" s="82">
        <v>12</v>
      </c>
      <c r="Q2117" s="78" t="s">
        <v>2896</v>
      </c>
      <c r="R2117" s="82">
        <v>1</v>
      </c>
      <c r="S2117" s="82">
        <v>1</v>
      </c>
      <c r="T2117" s="82">
        <v>1</v>
      </c>
      <c r="U2117" s="82">
        <v>1</v>
      </c>
      <c r="V2117" s="82">
        <v>1</v>
      </c>
      <c r="W2117" s="82">
        <v>1</v>
      </c>
      <c r="X2117" s="82">
        <v>1</v>
      </c>
      <c r="Y2117" s="82">
        <v>1</v>
      </c>
      <c r="Z2117" s="82">
        <v>1</v>
      </c>
      <c r="AA2117" s="82">
        <v>1</v>
      </c>
      <c r="AB2117" s="82">
        <v>1</v>
      </c>
      <c r="AC2117" s="82">
        <v>1</v>
      </c>
      <c r="AD2117" s="85" t="str">
        <f>IF(A2117&lt;&gt;"",IF(D2117="DIRECCIÓN_DE_TRANSFERENCIAS","280 0031",VLOOKUP(C2117,NIVELES!$A$14:$B$105,2,0)),"")</f>
        <v>280 5000</v>
      </c>
      <c r="AE2117" s="86" t="s">
        <v>322</v>
      </c>
      <c r="AF2117" s="86" t="s">
        <v>369</v>
      </c>
      <c r="AG2117" s="79" t="str">
        <f>+IF(AF2117&lt;&gt;"",VLOOKUP(AF2117,NIVELES!$A$666:$B$673,2,0),"")</f>
        <v>ADMINISTRACIÓN_CENTRAL</v>
      </c>
      <c r="AH2117" s="78" t="s">
        <v>322</v>
      </c>
      <c r="AI2117" s="79" t="str">
        <f>IF(AH2117&lt;&gt;"",VLOOKUP(CONCATENATE(AG2117,AH2117),NIVELES!$B$676:$C$745,2,0),"")</f>
        <v>Administración De La Gestión Administrativa Financiera</v>
      </c>
      <c r="AJ2117" s="78" t="s">
        <v>517</v>
      </c>
      <c r="AK2117" s="79" t="str">
        <f>+IF(AJ2117&lt;&gt;"",VLOOKUP(AJ2117,NIVELES!$A$816:$B$892,2,0),"")</f>
        <v>NO APLICA</v>
      </c>
      <c r="AL2117" s="78" t="s">
        <v>553</v>
      </c>
      <c r="AM2117" s="78">
        <v>510601</v>
      </c>
      <c r="AN2117" s="79" t="str">
        <f>IF(AM2117&lt;&gt;"",+VLOOKUP(AM2117,NIVELES!$A$1652:$B$2466,2,0),"")</f>
        <v>Aporte Patronal</v>
      </c>
      <c r="AO2117" s="87">
        <v>84678.52</v>
      </c>
      <c r="AP2117" s="88">
        <v>7056.54</v>
      </c>
      <c r="AQ2117" s="88">
        <v>7056.54</v>
      </c>
      <c r="AR2117" s="88">
        <v>7056.54</v>
      </c>
      <c r="AS2117" s="88">
        <v>7056.54</v>
      </c>
      <c r="AT2117" s="88">
        <v>7056.54</v>
      </c>
      <c r="AU2117" s="88">
        <v>7056.54</v>
      </c>
      <c r="AV2117" s="88">
        <v>7056.54</v>
      </c>
      <c r="AW2117" s="88">
        <v>7056.54</v>
      </c>
      <c r="AX2117" s="88">
        <v>7056.55</v>
      </c>
      <c r="AY2117" s="88">
        <v>7056.55</v>
      </c>
      <c r="AZ2117" s="88">
        <v>7056.55</v>
      </c>
      <c r="BA2117" s="88">
        <v>7056.55</v>
      </c>
      <c r="BB2117" s="89">
        <f t="shared" si="127"/>
        <v>84678.52</v>
      </c>
      <c r="BC2117" s="90" t="str">
        <f t="shared" si="126"/>
        <v>OK</v>
      </c>
      <c r="BD2117" s="91" t="str">
        <f t="shared" si="128"/>
        <v xml:space="preserve">                  </v>
      </c>
      <c r="BE2117" s="92">
        <f t="shared" si="129"/>
        <v>12</v>
      </c>
    </row>
    <row r="2118" spans="1:57" s="74" customFormat="1" ht="50.1" customHeight="1" x14ac:dyDescent="0.2">
      <c r="A2118" s="78" t="s">
        <v>55</v>
      </c>
      <c r="B2118" s="78" t="s">
        <v>61</v>
      </c>
      <c r="C2118" s="78" t="s">
        <v>748</v>
      </c>
      <c r="D2118" s="78" t="s">
        <v>575</v>
      </c>
      <c r="E2118" s="79" t="str">
        <f>+IF(C2118&lt;&gt;"",VLOOKUP(MID(C2118,18,5),NIVELES!$A$133:$B$213,2,0),"")</f>
        <v>LOS_RÍOS</v>
      </c>
      <c r="F2118" s="80" t="s">
        <v>279</v>
      </c>
      <c r="G2118" s="81" t="str">
        <f>+IF(F2118&lt;&gt;"",VLOOKUP(F2118,NIVELES!$A$246:$C$464,3,0),"")</f>
        <v xml:space="preserve"> </v>
      </c>
      <c r="H2118" s="82" t="s">
        <v>1023</v>
      </c>
      <c r="I2118" s="78" t="s">
        <v>2894</v>
      </c>
      <c r="J2118" s="78" t="s">
        <v>2895</v>
      </c>
      <c r="K2118" s="78" t="s">
        <v>2476</v>
      </c>
      <c r="L2118" s="78" t="s">
        <v>1791</v>
      </c>
      <c r="M2118" s="78" t="s">
        <v>1791</v>
      </c>
      <c r="N2118" s="78" t="s">
        <v>1791</v>
      </c>
      <c r="O2118" s="78" t="s">
        <v>2167</v>
      </c>
      <c r="P2118" s="82">
        <v>12</v>
      </c>
      <c r="Q2118" s="78" t="s">
        <v>2896</v>
      </c>
      <c r="R2118" s="82">
        <v>1</v>
      </c>
      <c r="S2118" s="82">
        <v>1</v>
      </c>
      <c r="T2118" s="82">
        <v>1</v>
      </c>
      <c r="U2118" s="82">
        <v>1</v>
      </c>
      <c r="V2118" s="82">
        <v>1</v>
      </c>
      <c r="W2118" s="82">
        <v>1</v>
      </c>
      <c r="X2118" s="82">
        <v>1</v>
      </c>
      <c r="Y2118" s="82">
        <v>1</v>
      </c>
      <c r="Z2118" s="82">
        <v>1</v>
      </c>
      <c r="AA2118" s="82">
        <v>1</v>
      </c>
      <c r="AB2118" s="82">
        <v>1</v>
      </c>
      <c r="AC2118" s="82">
        <v>1</v>
      </c>
      <c r="AD2118" s="85" t="str">
        <f>IF(A2118&lt;&gt;"",IF(D2118="DIRECCIÓN_DE_TRANSFERENCIAS","280 0031",VLOOKUP(C2118,NIVELES!$A$14:$B$105,2,0)),"")</f>
        <v>280 5000</v>
      </c>
      <c r="AE2118" s="86" t="s">
        <v>322</v>
      </c>
      <c r="AF2118" s="86" t="s">
        <v>369</v>
      </c>
      <c r="AG2118" s="79" t="str">
        <f>+IF(AF2118&lt;&gt;"",VLOOKUP(AF2118,NIVELES!$A$666:$B$673,2,0),"")</f>
        <v>ADMINISTRACIÓN_CENTRAL</v>
      </c>
      <c r="AH2118" s="78" t="s">
        <v>322</v>
      </c>
      <c r="AI2118" s="79" t="str">
        <f>IF(AH2118&lt;&gt;"",VLOOKUP(CONCATENATE(AG2118,AH2118),NIVELES!$B$676:$C$745,2,0),"")</f>
        <v>Administración De La Gestión Administrativa Financiera</v>
      </c>
      <c r="AJ2118" s="78" t="s">
        <v>517</v>
      </c>
      <c r="AK2118" s="79" t="str">
        <f>+IF(AJ2118&lt;&gt;"",VLOOKUP(AJ2118,NIVELES!$A$816:$B$892,2,0),"")</f>
        <v>NO APLICA</v>
      </c>
      <c r="AL2118" s="78" t="s">
        <v>553</v>
      </c>
      <c r="AM2118" s="78">
        <v>510602</v>
      </c>
      <c r="AN2118" s="79" t="str">
        <f>IF(AM2118&lt;&gt;"",+VLOOKUP(AM2118,NIVELES!$A$1652:$B$2466,2,0),"")</f>
        <v>Fondo de Reserva</v>
      </c>
      <c r="AO2118" s="87">
        <v>72283.33</v>
      </c>
      <c r="AP2118" s="88">
        <v>6023.61</v>
      </c>
      <c r="AQ2118" s="88">
        <v>6023.61</v>
      </c>
      <c r="AR2118" s="88">
        <v>6023.61</v>
      </c>
      <c r="AS2118" s="88">
        <v>6023.61</v>
      </c>
      <c r="AT2118" s="88">
        <v>6023.61</v>
      </c>
      <c r="AU2118" s="88">
        <v>6023.61</v>
      </c>
      <c r="AV2118" s="88">
        <v>6023.61</v>
      </c>
      <c r="AW2118" s="88">
        <v>6023.61</v>
      </c>
      <c r="AX2118" s="88">
        <v>6023.61</v>
      </c>
      <c r="AY2118" s="88">
        <v>6023.61</v>
      </c>
      <c r="AZ2118" s="88">
        <v>6023.61</v>
      </c>
      <c r="BA2118" s="88">
        <v>6023.62</v>
      </c>
      <c r="BB2118" s="89">
        <f t="shared" si="127"/>
        <v>72283.329999999987</v>
      </c>
      <c r="BC2118" s="90" t="str">
        <f t="shared" si="126"/>
        <v>OK</v>
      </c>
      <c r="BD2118" s="91" t="str">
        <f t="shared" si="128"/>
        <v xml:space="preserve">                  </v>
      </c>
      <c r="BE2118" s="92">
        <f t="shared" si="129"/>
        <v>12</v>
      </c>
    </row>
    <row r="2119" spans="1:57" s="74" customFormat="1" ht="50.1" customHeight="1" x14ac:dyDescent="0.2">
      <c r="A2119" s="78" t="s">
        <v>55</v>
      </c>
      <c r="B2119" s="78" t="s">
        <v>61</v>
      </c>
      <c r="C2119" s="78" t="s">
        <v>748</v>
      </c>
      <c r="D2119" s="78" t="s">
        <v>575</v>
      </c>
      <c r="E2119" s="79" t="str">
        <f>+IF(C2119&lt;&gt;"",VLOOKUP(MID(C2119,18,5),NIVELES!$A$133:$B$213,2,0),"")</f>
        <v>LOS_RÍOS</v>
      </c>
      <c r="F2119" s="80" t="s">
        <v>279</v>
      </c>
      <c r="G2119" s="81" t="str">
        <f>+IF(F2119&lt;&gt;"",VLOOKUP(F2119,NIVELES!$A$246:$C$464,3,0),"")</f>
        <v xml:space="preserve"> </v>
      </c>
      <c r="H2119" s="82" t="s">
        <v>1023</v>
      </c>
      <c r="I2119" s="78" t="s">
        <v>2488</v>
      </c>
      <c r="J2119" s="78" t="s">
        <v>2895</v>
      </c>
      <c r="K2119" s="78" t="s">
        <v>2476</v>
      </c>
      <c r="L2119" s="78" t="s">
        <v>1791</v>
      </c>
      <c r="M2119" s="78" t="s">
        <v>1791</v>
      </c>
      <c r="N2119" s="78" t="s">
        <v>1791</v>
      </c>
      <c r="O2119" s="78" t="s">
        <v>2897</v>
      </c>
      <c r="P2119" s="82">
        <v>12</v>
      </c>
      <c r="Q2119" s="78" t="s">
        <v>2898</v>
      </c>
      <c r="R2119" s="82">
        <v>1</v>
      </c>
      <c r="S2119" s="82">
        <v>1</v>
      </c>
      <c r="T2119" s="82">
        <v>1</v>
      </c>
      <c r="U2119" s="82">
        <v>1</v>
      </c>
      <c r="V2119" s="82">
        <v>1</v>
      </c>
      <c r="W2119" s="82">
        <v>1</v>
      </c>
      <c r="X2119" s="82">
        <v>1</v>
      </c>
      <c r="Y2119" s="82">
        <v>1</v>
      </c>
      <c r="Z2119" s="82">
        <v>1</v>
      </c>
      <c r="AA2119" s="82">
        <v>1</v>
      </c>
      <c r="AB2119" s="82">
        <v>1</v>
      </c>
      <c r="AC2119" s="82">
        <v>1</v>
      </c>
      <c r="AD2119" s="85" t="str">
        <f>IF(A2119&lt;&gt;"",IF(D2119="DIRECCIÓN_DE_TRANSFERENCIAS","280 0031",VLOOKUP(C2119,NIVELES!$A$14:$B$105,2,0)),"")</f>
        <v>280 5000</v>
      </c>
      <c r="AE2119" s="86" t="s">
        <v>322</v>
      </c>
      <c r="AF2119" s="86" t="s">
        <v>369</v>
      </c>
      <c r="AG2119" s="79" t="str">
        <f>+IF(AF2119&lt;&gt;"",VLOOKUP(AF2119,NIVELES!$A$666:$B$673,2,0),"")</f>
        <v>ADMINISTRACIÓN_CENTRAL</v>
      </c>
      <c r="AH2119" s="78" t="s">
        <v>322</v>
      </c>
      <c r="AI2119" s="79" t="str">
        <f>IF(AH2119&lt;&gt;"",VLOOKUP(CONCATENATE(AG2119,AH2119),NIVELES!$B$676:$C$745,2,0),"")</f>
        <v>Administración De La Gestión Administrativa Financiera</v>
      </c>
      <c r="AJ2119" s="78" t="s">
        <v>517</v>
      </c>
      <c r="AK2119" s="79" t="str">
        <f>+IF(AJ2119&lt;&gt;"",VLOOKUP(AJ2119,NIVELES!$A$816:$B$892,2,0),"")</f>
        <v>NO APLICA</v>
      </c>
      <c r="AL2119" s="78" t="s">
        <v>554</v>
      </c>
      <c r="AM2119" s="78">
        <v>530101</v>
      </c>
      <c r="AN2119" s="79" t="str">
        <f>IF(AM2119&lt;&gt;"",+VLOOKUP(AM2119,NIVELES!$A$1652:$B$2466,2,0),"")</f>
        <v>Agua Potable</v>
      </c>
      <c r="AO2119" s="87">
        <v>435</v>
      </c>
      <c r="AP2119" s="88">
        <v>36.25</v>
      </c>
      <c r="AQ2119" s="88">
        <v>36.25</v>
      </c>
      <c r="AR2119" s="88">
        <v>36.25</v>
      </c>
      <c r="AS2119" s="88">
        <v>36.25</v>
      </c>
      <c r="AT2119" s="88">
        <v>36.25</v>
      </c>
      <c r="AU2119" s="88">
        <v>36.25</v>
      </c>
      <c r="AV2119" s="88">
        <v>36.25</v>
      </c>
      <c r="AW2119" s="88">
        <v>36.25</v>
      </c>
      <c r="AX2119" s="88">
        <v>36.25</v>
      </c>
      <c r="AY2119" s="88">
        <v>36.25</v>
      </c>
      <c r="AZ2119" s="88">
        <v>36.25</v>
      </c>
      <c r="BA2119" s="88">
        <v>36.25</v>
      </c>
      <c r="BB2119" s="89">
        <f t="shared" si="127"/>
        <v>435</v>
      </c>
      <c r="BC2119" s="90" t="str">
        <f t="shared" ref="BC2119:BC2182" si="130">IF(A2119&lt;&gt;"",IF(AO2119&lt;&gt;"",IF(AO2119=BB2119,"OK",AO2119-BB2119),IF(AND(AO2119="",BB2119=""),"",AO2119-BB2119))," ")</f>
        <v>OK</v>
      </c>
      <c r="BD2119" s="91" t="str">
        <f t="shared" si="128"/>
        <v xml:space="preserve">                  </v>
      </c>
      <c r="BE2119" s="92">
        <f t="shared" si="129"/>
        <v>12</v>
      </c>
    </row>
    <row r="2120" spans="1:57" s="74" customFormat="1" ht="50.1" customHeight="1" x14ac:dyDescent="0.2">
      <c r="A2120" s="78" t="s">
        <v>55</v>
      </c>
      <c r="B2120" s="78" t="s">
        <v>61</v>
      </c>
      <c r="C2120" s="78" t="s">
        <v>748</v>
      </c>
      <c r="D2120" s="78" t="s">
        <v>575</v>
      </c>
      <c r="E2120" s="79" t="str">
        <f>+IF(C2120&lt;&gt;"",VLOOKUP(MID(C2120,18,5),NIVELES!$A$133:$B$213,2,0),"")</f>
        <v>LOS_RÍOS</v>
      </c>
      <c r="F2120" s="80" t="s">
        <v>279</v>
      </c>
      <c r="G2120" s="81" t="str">
        <f>+IF(F2120&lt;&gt;"",VLOOKUP(F2120,NIVELES!$A$246:$C$464,3,0),"")</f>
        <v xml:space="preserve"> </v>
      </c>
      <c r="H2120" s="82" t="s">
        <v>1023</v>
      </c>
      <c r="I2120" s="78" t="s">
        <v>2488</v>
      </c>
      <c r="J2120" s="78" t="s">
        <v>2895</v>
      </c>
      <c r="K2120" s="78" t="s">
        <v>2476</v>
      </c>
      <c r="L2120" s="78" t="s">
        <v>1791</v>
      </c>
      <c r="M2120" s="78" t="s">
        <v>1791</v>
      </c>
      <c r="N2120" s="78" t="s">
        <v>1791</v>
      </c>
      <c r="O2120" s="78" t="s">
        <v>2897</v>
      </c>
      <c r="P2120" s="82">
        <v>12</v>
      </c>
      <c r="Q2120" s="78" t="s">
        <v>2898</v>
      </c>
      <c r="R2120" s="82">
        <v>1</v>
      </c>
      <c r="S2120" s="82">
        <v>1</v>
      </c>
      <c r="T2120" s="82">
        <v>1</v>
      </c>
      <c r="U2120" s="82">
        <v>1</v>
      </c>
      <c r="V2120" s="82">
        <v>1</v>
      </c>
      <c r="W2120" s="82">
        <v>1</v>
      </c>
      <c r="X2120" s="82">
        <v>1</v>
      </c>
      <c r="Y2120" s="82">
        <v>1</v>
      </c>
      <c r="Z2120" s="82">
        <v>1</v>
      </c>
      <c r="AA2120" s="82">
        <v>1</v>
      </c>
      <c r="AB2120" s="82">
        <v>1</v>
      </c>
      <c r="AC2120" s="82">
        <v>1</v>
      </c>
      <c r="AD2120" s="85" t="str">
        <f>IF(A2120&lt;&gt;"",IF(D2120="DIRECCIÓN_DE_TRANSFERENCIAS","280 0031",VLOOKUP(C2120,NIVELES!$A$14:$B$105,2,0)),"")</f>
        <v>280 5000</v>
      </c>
      <c r="AE2120" s="86" t="s">
        <v>322</v>
      </c>
      <c r="AF2120" s="86" t="s">
        <v>369</v>
      </c>
      <c r="AG2120" s="79" t="str">
        <f>+IF(AF2120&lt;&gt;"",VLOOKUP(AF2120,NIVELES!$A$666:$B$673,2,0),"")</f>
        <v>ADMINISTRACIÓN_CENTRAL</v>
      </c>
      <c r="AH2120" s="78" t="s">
        <v>322</v>
      </c>
      <c r="AI2120" s="79" t="str">
        <f>IF(AH2120&lt;&gt;"",VLOOKUP(CONCATENATE(AG2120,AH2120),NIVELES!$B$676:$C$745,2,0),"")</f>
        <v>Administración De La Gestión Administrativa Financiera</v>
      </c>
      <c r="AJ2120" s="78" t="s">
        <v>517</v>
      </c>
      <c r="AK2120" s="79" t="str">
        <f>+IF(AJ2120&lt;&gt;"",VLOOKUP(AJ2120,NIVELES!$A$816:$B$892,2,0),"")</f>
        <v>NO APLICA</v>
      </c>
      <c r="AL2120" s="78" t="s">
        <v>554</v>
      </c>
      <c r="AM2120" s="78">
        <v>530104</v>
      </c>
      <c r="AN2120" s="79" t="str">
        <f>IF(AM2120&lt;&gt;"",+VLOOKUP(AM2120,NIVELES!$A$1652:$B$2466,2,0),"")</f>
        <v>Energía Eléctrica</v>
      </c>
      <c r="AO2120" s="87">
        <v>7192</v>
      </c>
      <c r="AP2120" s="88">
        <v>599.33333333333337</v>
      </c>
      <c r="AQ2120" s="88">
        <v>599.33333333333337</v>
      </c>
      <c r="AR2120" s="88">
        <v>599.33333333333337</v>
      </c>
      <c r="AS2120" s="88">
        <v>599.33333333333337</v>
      </c>
      <c r="AT2120" s="88">
        <v>599.33333333333337</v>
      </c>
      <c r="AU2120" s="88">
        <v>599.33333333333337</v>
      </c>
      <c r="AV2120" s="88">
        <v>599.33333333333337</v>
      </c>
      <c r="AW2120" s="88">
        <v>599.33333333333337</v>
      </c>
      <c r="AX2120" s="88">
        <v>599.33333333333337</v>
      </c>
      <c r="AY2120" s="88">
        <v>599.33333333333337</v>
      </c>
      <c r="AZ2120" s="88">
        <v>599.33333333333337</v>
      </c>
      <c r="BA2120" s="88">
        <v>599.33333333333337</v>
      </c>
      <c r="BB2120" s="89">
        <f t="shared" ref="BB2120:BB2183" si="131">SUBTOTAL(9,AP2120:BA2120)</f>
        <v>7191.9999999999991</v>
      </c>
      <c r="BC2120" s="90" t="str">
        <f t="shared" si="130"/>
        <v>OK</v>
      </c>
      <c r="BD2120" s="91" t="str">
        <f t="shared" ref="BD2120:BD2183" si="132">IF(A2120&lt;&gt;"",IF(A2120="","Escoger Nivel 0",)&amp;" "&amp;(IF(B2120="","Escoger Nivel  1",)&amp;" "&amp;(IF(C2120="","Escoger Nivel 2",)&amp;" "&amp;(IF(D2120="","Escoger Nivel 3",)&amp;" "&amp;(IF(F2120="","Escoger Cantón",)&amp;" "&amp;(IF(I2120="","Escoger Obj. Estratégico Institucional N1",)&amp;" "&amp;(IF(J2120="","Escoger Obj. Especifico N2",)&amp;" "&amp;(IF(K2120="","Escoger Obj. Operativo N4",)&amp;" "&amp;(IF(L2120=""," Llenar Modalidad de Servicio ",)&amp;""&amp;(IF(M2120=""," Llenar Meta de Cobertura ",)&amp;" "&amp;(IF(N2120="","Llenar Indicador",)&amp;" "&amp;(IF(O2120="","Llenar Actividad PAPP",)&amp;" "&amp;(IF(P2120="","Llenar Metas",)&amp;" "&amp;(IF(Q2120="","Llenar Indicador",)&amp;" "&amp;(IF(AF2120="","Escoger Nro. programa",)&amp;" "&amp;(IF(AH2120="","Escoger Nro. Actividad e-Sigef",)&amp;" "&amp;(IF(AK2120="","Escoger direccionamiento de gasto",)&amp;" "&amp;(IF(AL2120="","Escoger Grupo de Gasto",)&amp;" "&amp;(IF(AM2120="","Escoger Item Presupuestario",)&amp;" "&amp;(IF(AO2120="","Llenar valor de actividad",))))))))))))))))))))," ")</f>
        <v xml:space="preserve">                  </v>
      </c>
      <c r="BE2120" s="92">
        <f t="shared" si="129"/>
        <v>12</v>
      </c>
    </row>
    <row r="2121" spans="1:57" s="74" customFormat="1" ht="50.1" customHeight="1" x14ac:dyDescent="0.2">
      <c r="A2121" s="78" t="s">
        <v>55</v>
      </c>
      <c r="B2121" s="78" t="s">
        <v>61</v>
      </c>
      <c r="C2121" s="78" t="s">
        <v>748</v>
      </c>
      <c r="D2121" s="78" t="s">
        <v>575</v>
      </c>
      <c r="E2121" s="79" t="str">
        <f>+IF(C2121&lt;&gt;"",VLOOKUP(MID(C2121,18,5),NIVELES!$A$133:$B$213,2,0),"")</f>
        <v>LOS_RÍOS</v>
      </c>
      <c r="F2121" s="80" t="s">
        <v>279</v>
      </c>
      <c r="G2121" s="81" t="str">
        <f>+IF(F2121&lt;&gt;"",VLOOKUP(F2121,NIVELES!$A$246:$C$464,3,0),"")</f>
        <v xml:space="preserve"> </v>
      </c>
      <c r="H2121" s="82" t="s">
        <v>1023</v>
      </c>
      <c r="I2121" s="78" t="s">
        <v>2488</v>
      </c>
      <c r="J2121" s="78" t="s">
        <v>2895</v>
      </c>
      <c r="K2121" s="78" t="s">
        <v>2476</v>
      </c>
      <c r="L2121" s="78" t="s">
        <v>1791</v>
      </c>
      <c r="M2121" s="78" t="s">
        <v>1791</v>
      </c>
      <c r="N2121" s="78" t="s">
        <v>1791</v>
      </c>
      <c r="O2121" s="78" t="s">
        <v>2897</v>
      </c>
      <c r="P2121" s="82">
        <v>12</v>
      </c>
      <c r="Q2121" s="78" t="s">
        <v>2898</v>
      </c>
      <c r="R2121" s="82">
        <v>1</v>
      </c>
      <c r="S2121" s="82">
        <v>1</v>
      </c>
      <c r="T2121" s="82">
        <v>1</v>
      </c>
      <c r="U2121" s="82">
        <v>1</v>
      </c>
      <c r="V2121" s="82">
        <v>1</v>
      </c>
      <c r="W2121" s="82">
        <v>1</v>
      </c>
      <c r="X2121" s="82">
        <v>1</v>
      </c>
      <c r="Y2121" s="82">
        <v>1</v>
      </c>
      <c r="Z2121" s="82">
        <v>1</v>
      </c>
      <c r="AA2121" s="82">
        <v>1</v>
      </c>
      <c r="AB2121" s="82">
        <v>1</v>
      </c>
      <c r="AC2121" s="82">
        <v>1</v>
      </c>
      <c r="AD2121" s="85" t="str">
        <f>IF(A2121&lt;&gt;"",IF(D2121="DIRECCIÓN_DE_TRANSFERENCIAS","280 0031",VLOOKUP(C2121,NIVELES!$A$14:$B$105,2,0)),"")</f>
        <v>280 5000</v>
      </c>
      <c r="AE2121" s="86" t="s">
        <v>322</v>
      </c>
      <c r="AF2121" s="86" t="s">
        <v>369</v>
      </c>
      <c r="AG2121" s="79" t="str">
        <f>+IF(AF2121&lt;&gt;"",VLOOKUP(AF2121,NIVELES!$A$666:$B$673,2,0),"")</f>
        <v>ADMINISTRACIÓN_CENTRAL</v>
      </c>
      <c r="AH2121" s="78" t="s">
        <v>322</v>
      </c>
      <c r="AI2121" s="79" t="str">
        <f>IF(AH2121&lt;&gt;"",VLOOKUP(CONCATENATE(AG2121,AH2121),NIVELES!$B$676:$C$745,2,0),"")</f>
        <v>Administración De La Gestión Administrativa Financiera</v>
      </c>
      <c r="AJ2121" s="78" t="s">
        <v>517</v>
      </c>
      <c r="AK2121" s="79" t="str">
        <f>+IF(AJ2121&lt;&gt;"",VLOOKUP(AJ2121,NIVELES!$A$816:$B$892,2,0),"")</f>
        <v>NO APLICA</v>
      </c>
      <c r="AL2121" s="78" t="s">
        <v>554</v>
      </c>
      <c r="AM2121" s="78">
        <v>530105</v>
      </c>
      <c r="AN2121" s="79" t="str">
        <f>IF(AM2121&lt;&gt;"",+VLOOKUP(AM2121,NIVELES!$A$1652:$B$2466,2,0),"")</f>
        <v>Telecomunicaciones</v>
      </c>
      <c r="AO2121" s="87">
        <v>258</v>
      </c>
      <c r="AP2121" s="88">
        <v>21.5</v>
      </c>
      <c r="AQ2121" s="88">
        <v>21.5</v>
      </c>
      <c r="AR2121" s="88">
        <v>21.5</v>
      </c>
      <c r="AS2121" s="88">
        <v>21.5</v>
      </c>
      <c r="AT2121" s="88">
        <v>21.5</v>
      </c>
      <c r="AU2121" s="88">
        <v>21.5</v>
      </c>
      <c r="AV2121" s="88">
        <v>21.5</v>
      </c>
      <c r="AW2121" s="88">
        <v>21.5</v>
      </c>
      <c r="AX2121" s="88">
        <v>21.5</v>
      </c>
      <c r="AY2121" s="88">
        <v>21.5</v>
      </c>
      <c r="AZ2121" s="88">
        <v>21.5</v>
      </c>
      <c r="BA2121" s="88">
        <v>21.5</v>
      </c>
      <c r="BB2121" s="89">
        <f t="shared" si="131"/>
        <v>258</v>
      </c>
      <c r="BC2121" s="90" t="str">
        <f t="shared" si="130"/>
        <v>OK</v>
      </c>
      <c r="BD2121" s="91" t="str">
        <f t="shared" si="132"/>
        <v xml:space="preserve">                  </v>
      </c>
      <c r="BE2121" s="92">
        <f t="shared" ref="BE2121:BE2184" si="133">SUBTOTAL(9,R2121:AC2121)</f>
        <v>12</v>
      </c>
    </row>
    <row r="2122" spans="1:57" s="74" customFormat="1" ht="50.1" customHeight="1" x14ac:dyDescent="0.2">
      <c r="A2122" s="78" t="s">
        <v>55</v>
      </c>
      <c r="B2122" s="78" t="s">
        <v>61</v>
      </c>
      <c r="C2122" s="78" t="s">
        <v>748</v>
      </c>
      <c r="D2122" s="78" t="s">
        <v>575</v>
      </c>
      <c r="E2122" s="79" t="str">
        <f>+IF(C2122&lt;&gt;"",VLOOKUP(MID(C2122,18,5),NIVELES!$A$133:$B$213,2,0),"")</f>
        <v>LOS_RÍOS</v>
      </c>
      <c r="F2122" s="80" t="s">
        <v>279</v>
      </c>
      <c r="G2122" s="81" t="str">
        <f>+IF(F2122&lt;&gt;"",VLOOKUP(F2122,NIVELES!$A$246:$C$464,3,0),"")</f>
        <v xml:space="preserve"> </v>
      </c>
      <c r="H2122" s="82" t="s">
        <v>1023</v>
      </c>
      <c r="I2122" s="78" t="s">
        <v>2488</v>
      </c>
      <c r="J2122" s="78" t="s">
        <v>2895</v>
      </c>
      <c r="K2122" s="78" t="s">
        <v>2476</v>
      </c>
      <c r="L2122" s="78" t="s">
        <v>1791</v>
      </c>
      <c r="M2122" s="78" t="s">
        <v>1791</v>
      </c>
      <c r="N2122" s="78" t="s">
        <v>1791</v>
      </c>
      <c r="O2122" s="78" t="s">
        <v>2897</v>
      </c>
      <c r="P2122" s="82">
        <v>3</v>
      </c>
      <c r="Q2122" s="78" t="s">
        <v>2898</v>
      </c>
      <c r="R2122" s="82"/>
      <c r="S2122" s="82"/>
      <c r="T2122" s="82">
        <v>1</v>
      </c>
      <c r="U2122" s="82"/>
      <c r="V2122" s="82"/>
      <c r="W2122" s="82"/>
      <c r="X2122" s="82">
        <v>1</v>
      </c>
      <c r="Y2122" s="82"/>
      <c r="Z2122" s="82"/>
      <c r="AA2122" s="82"/>
      <c r="AB2122" s="82">
        <v>1</v>
      </c>
      <c r="AC2122" s="82"/>
      <c r="AD2122" s="85" t="str">
        <f>IF(A2122&lt;&gt;"",IF(D2122="DIRECCIÓN_DE_TRANSFERENCIAS","280 0031",VLOOKUP(C2122,NIVELES!$A$14:$B$105,2,0)),"")</f>
        <v>280 5000</v>
      </c>
      <c r="AE2122" s="86" t="s">
        <v>322</v>
      </c>
      <c r="AF2122" s="86" t="s">
        <v>369</v>
      </c>
      <c r="AG2122" s="79" t="str">
        <f>+IF(AF2122&lt;&gt;"",VLOOKUP(AF2122,NIVELES!$A$666:$B$673,2,0),"")</f>
        <v>ADMINISTRACIÓN_CENTRAL</v>
      </c>
      <c r="AH2122" s="78" t="s">
        <v>322</v>
      </c>
      <c r="AI2122" s="79" t="str">
        <f>IF(AH2122&lt;&gt;"",VLOOKUP(CONCATENATE(AG2122,AH2122),NIVELES!$B$676:$C$745,2,0),"")</f>
        <v>Administración De La Gestión Administrativa Financiera</v>
      </c>
      <c r="AJ2122" s="78" t="s">
        <v>517</v>
      </c>
      <c r="AK2122" s="79" t="str">
        <f>+IF(AJ2122&lt;&gt;"",VLOOKUP(AJ2122,NIVELES!$A$816:$B$892,2,0),"")</f>
        <v>NO APLICA</v>
      </c>
      <c r="AL2122" s="78" t="s">
        <v>554</v>
      </c>
      <c r="AM2122" s="78">
        <v>530106</v>
      </c>
      <c r="AN2122" s="79" t="str">
        <f>IF(AM2122&lt;&gt;"",+VLOOKUP(AM2122,NIVELES!$A$1652:$B$2466,2,0),"")</f>
        <v>Servicio de Correo</v>
      </c>
      <c r="AO2122" s="87">
        <v>1000</v>
      </c>
      <c r="AP2122" s="88"/>
      <c r="AQ2122" s="88"/>
      <c r="AR2122" s="88">
        <v>333.33</v>
      </c>
      <c r="AS2122" s="88"/>
      <c r="AT2122" s="88"/>
      <c r="AU2122" s="88"/>
      <c r="AV2122" s="88">
        <v>333.33</v>
      </c>
      <c r="AW2122" s="88"/>
      <c r="AX2122" s="88"/>
      <c r="AY2122" s="88"/>
      <c r="AZ2122" s="88">
        <v>333.34</v>
      </c>
      <c r="BA2122" s="88"/>
      <c r="BB2122" s="89">
        <f t="shared" si="131"/>
        <v>1000</v>
      </c>
      <c r="BC2122" s="90" t="str">
        <f t="shared" si="130"/>
        <v>OK</v>
      </c>
      <c r="BD2122" s="91" t="str">
        <f t="shared" si="132"/>
        <v xml:space="preserve">                  </v>
      </c>
      <c r="BE2122" s="92">
        <f t="shared" si="133"/>
        <v>3</v>
      </c>
    </row>
    <row r="2123" spans="1:57" s="74" customFormat="1" ht="50.1" customHeight="1" x14ac:dyDescent="0.2">
      <c r="A2123" s="78" t="s">
        <v>55</v>
      </c>
      <c r="B2123" s="78" t="s">
        <v>61</v>
      </c>
      <c r="C2123" s="78" t="s">
        <v>748</v>
      </c>
      <c r="D2123" s="78" t="s">
        <v>575</v>
      </c>
      <c r="E2123" s="79" t="str">
        <f>+IF(C2123&lt;&gt;"",VLOOKUP(MID(C2123,18,5),NIVELES!$A$133:$B$213,2,0),"")</f>
        <v>LOS_RÍOS</v>
      </c>
      <c r="F2123" s="80" t="s">
        <v>279</v>
      </c>
      <c r="G2123" s="81" t="str">
        <f>+IF(F2123&lt;&gt;"",VLOOKUP(F2123,NIVELES!$A$246:$C$464,3,0),"")</f>
        <v xml:space="preserve"> </v>
      </c>
      <c r="H2123" s="82" t="s">
        <v>1023</v>
      </c>
      <c r="I2123" s="78" t="s">
        <v>2488</v>
      </c>
      <c r="J2123" s="78" t="s">
        <v>2895</v>
      </c>
      <c r="K2123" s="78" t="s">
        <v>2476</v>
      </c>
      <c r="L2123" s="78" t="s">
        <v>1791</v>
      </c>
      <c r="M2123" s="78" t="s">
        <v>1791</v>
      </c>
      <c r="N2123" s="78" t="s">
        <v>1791</v>
      </c>
      <c r="O2123" s="78" t="s">
        <v>2897</v>
      </c>
      <c r="P2123" s="82">
        <v>3</v>
      </c>
      <c r="Q2123" s="78" t="s">
        <v>2898</v>
      </c>
      <c r="R2123" s="82"/>
      <c r="S2123" s="82"/>
      <c r="T2123" s="82">
        <v>1</v>
      </c>
      <c r="U2123" s="82"/>
      <c r="V2123" s="82"/>
      <c r="W2123" s="82"/>
      <c r="X2123" s="82">
        <v>1</v>
      </c>
      <c r="Y2123" s="82"/>
      <c r="Z2123" s="82"/>
      <c r="AA2123" s="82"/>
      <c r="AB2123" s="82">
        <v>1</v>
      </c>
      <c r="AC2123" s="82"/>
      <c r="AD2123" s="85" t="str">
        <f>IF(A2123&lt;&gt;"",IF(D2123="DIRECCIÓN_DE_TRANSFERENCIAS","280 0031",VLOOKUP(C2123,NIVELES!$A$14:$B$105,2,0)),"")</f>
        <v>280 5000</v>
      </c>
      <c r="AE2123" s="86" t="s">
        <v>322</v>
      </c>
      <c r="AF2123" s="86" t="s">
        <v>369</v>
      </c>
      <c r="AG2123" s="79" t="str">
        <f>+IF(AF2123&lt;&gt;"",VLOOKUP(AF2123,NIVELES!$A$666:$B$673,2,0),"")</f>
        <v>ADMINISTRACIÓN_CENTRAL</v>
      </c>
      <c r="AH2123" s="78" t="s">
        <v>322</v>
      </c>
      <c r="AI2123" s="79" t="str">
        <f>IF(AH2123&lt;&gt;"",VLOOKUP(CONCATENATE(AG2123,AH2123),NIVELES!$B$676:$C$745,2,0),"")</f>
        <v>Administración De La Gestión Administrativa Financiera</v>
      </c>
      <c r="AJ2123" s="78" t="s">
        <v>517</v>
      </c>
      <c r="AK2123" s="79" t="str">
        <f>+IF(AJ2123&lt;&gt;"",VLOOKUP(AJ2123,NIVELES!$A$816:$B$892,2,0),"")</f>
        <v>NO APLICA</v>
      </c>
      <c r="AL2123" s="78" t="s">
        <v>554</v>
      </c>
      <c r="AM2123" s="78">
        <v>530204</v>
      </c>
      <c r="AN2123" s="79" t="str">
        <f>IF(AM2123&lt;&gt;"",+VLOOKUP(AM2123,NIVELES!$A$1652:$B$2466,2,0),"")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2123" s="87">
        <v>4300</v>
      </c>
      <c r="AP2123" s="88"/>
      <c r="AQ2123" s="88"/>
      <c r="AR2123" s="88">
        <v>1433.33</v>
      </c>
      <c r="AS2123" s="88"/>
      <c r="AT2123" s="88"/>
      <c r="AU2123" s="88"/>
      <c r="AV2123" s="88">
        <v>1433.33</v>
      </c>
      <c r="AW2123" s="88"/>
      <c r="AX2123" s="88"/>
      <c r="AY2123" s="88"/>
      <c r="AZ2123" s="88">
        <v>1433.34</v>
      </c>
      <c r="BA2123" s="88"/>
      <c r="BB2123" s="89">
        <f t="shared" si="131"/>
        <v>4300</v>
      </c>
      <c r="BC2123" s="90" t="str">
        <f t="shared" si="130"/>
        <v>OK</v>
      </c>
      <c r="BD2123" s="91" t="str">
        <f t="shared" si="132"/>
        <v xml:space="preserve">                  </v>
      </c>
      <c r="BE2123" s="92">
        <f t="shared" si="133"/>
        <v>3</v>
      </c>
    </row>
    <row r="2124" spans="1:57" s="74" customFormat="1" ht="50.1" customHeight="1" x14ac:dyDescent="0.2">
      <c r="A2124" s="78" t="s">
        <v>55</v>
      </c>
      <c r="B2124" s="78" t="s">
        <v>61</v>
      </c>
      <c r="C2124" s="78" t="s">
        <v>748</v>
      </c>
      <c r="D2124" s="78" t="s">
        <v>575</v>
      </c>
      <c r="E2124" s="79" t="str">
        <f>+IF(C2124&lt;&gt;"",VLOOKUP(MID(C2124,18,5),NIVELES!$A$133:$B$213,2,0),"")</f>
        <v>LOS_RÍOS</v>
      </c>
      <c r="F2124" s="80" t="s">
        <v>279</v>
      </c>
      <c r="G2124" s="81" t="str">
        <f>+IF(F2124&lt;&gt;"",VLOOKUP(F2124,NIVELES!$A$246:$C$464,3,0),"")</f>
        <v xml:space="preserve"> </v>
      </c>
      <c r="H2124" s="82" t="s">
        <v>1023</v>
      </c>
      <c r="I2124" s="78" t="s">
        <v>2488</v>
      </c>
      <c r="J2124" s="78" t="s">
        <v>2895</v>
      </c>
      <c r="K2124" s="78" t="s">
        <v>2476</v>
      </c>
      <c r="L2124" s="78" t="s">
        <v>1791</v>
      </c>
      <c r="M2124" s="78" t="s">
        <v>1791</v>
      </c>
      <c r="N2124" s="78" t="s">
        <v>1791</v>
      </c>
      <c r="O2124" s="78" t="s">
        <v>2897</v>
      </c>
      <c r="P2124" s="82">
        <v>3</v>
      </c>
      <c r="Q2124" s="78" t="s">
        <v>2898</v>
      </c>
      <c r="R2124" s="82"/>
      <c r="S2124" s="82"/>
      <c r="T2124" s="82">
        <v>1</v>
      </c>
      <c r="U2124" s="82"/>
      <c r="V2124" s="82"/>
      <c r="W2124" s="82"/>
      <c r="X2124" s="82">
        <v>1</v>
      </c>
      <c r="Y2124" s="82"/>
      <c r="Z2124" s="82"/>
      <c r="AA2124" s="82"/>
      <c r="AB2124" s="82">
        <v>1</v>
      </c>
      <c r="AC2124" s="82"/>
      <c r="AD2124" s="85" t="str">
        <f>IF(A2124&lt;&gt;"",IF(D2124="DIRECCIÓN_DE_TRANSFERENCIAS","280 0031",VLOOKUP(C2124,NIVELES!$A$14:$B$105,2,0)),"")</f>
        <v>280 5000</v>
      </c>
      <c r="AE2124" s="86" t="s">
        <v>322</v>
      </c>
      <c r="AF2124" s="86" t="s">
        <v>369</v>
      </c>
      <c r="AG2124" s="79" t="str">
        <f>+IF(AF2124&lt;&gt;"",VLOOKUP(AF2124,NIVELES!$A$666:$B$673,2,0),"")</f>
        <v>ADMINISTRACIÓN_CENTRAL</v>
      </c>
      <c r="AH2124" s="78" t="s">
        <v>322</v>
      </c>
      <c r="AI2124" s="79" t="str">
        <f>IF(AH2124&lt;&gt;"",VLOOKUP(CONCATENATE(AG2124,AH2124),NIVELES!$B$676:$C$745,2,0),"")</f>
        <v>Administración De La Gestión Administrativa Financiera</v>
      </c>
      <c r="AJ2124" s="78" t="s">
        <v>517</v>
      </c>
      <c r="AK2124" s="79" t="str">
        <f>+IF(AJ2124&lt;&gt;"",VLOOKUP(AJ2124,NIVELES!$A$816:$B$892,2,0),"")</f>
        <v>NO APLICA</v>
      </c>
      <c r="AL2124" s="78" t="s">
        <v>554</v>
      </c>
      <c r="AM2124" s="78">
        <v>530205</v>
      </c>
      <c r="AN2124" s="79" t="str">
        <f>IF(AM2124&lt;&gt;"",+VLOOKUP(AM2124,NIVELES!$A$1652:$B$2466,2,0),"")</f>
        <v>Espectáculos Culturales y Sociales</v>
      </c>
      <c r="AO2124" s="87">
        <v>363</v>
      </c>
      <c r="AP2124" s="88"/>
      <c r="AQ2124" s="88"/>
      <c r="AR2124" s="88">
        <v>90.75</v>
      </c>
      <c r="AS2124" s="88"/>
      <c r="AT2124" s="88"/>
      <c r="AU2124" s="88"/>
      <c r="AV2124" s="88">
        <v>121</v>
      </c>
      <c r="AW2124" s="88"/>
      <c r="AX2124" s="88"/>
      <c r="AY2124" s="88"/>
      <c r="AZ2124" s="88">
        <v>151.25</v>
      </c>
      <c r="BA2124" s="88"/>
      <c r="BB2124" s="89">
        <f t="shared" si="131"/>
        <v>363</v>
      </c>
      <c r="BC2124" s="90" t="str">
        <f t="shared" si="130"/>
        <v>OK</v>
      </c>
      <c r="BD2124" s="91" t="str">
        <f t="shared" si="132"/>
        <v xml:space="preserve">                  </v>
      </c>
      <c r="BE2124" s="92">
        <f t="shared" si="133"/>
        <v>3</v>
      </c>
    </row>
    <row r="2125" spans="1:57" s="74" customFormat="1" ht="50.1" customHeight="1" x14ac:dyDescent="0.2">
      <c r="A2125" s="78" t="s">
        <v>55</v>
      </c>
      <c r="B2125" s="78" t="s">
        <v>61</v>
      </c>
      <c r="C2125" s="78" t="s">
        <v>748</v>
      </c>
      <c r="D2125" s="78" t="s">
        <v>575</v>
      </c>
      <c r="E2125" s="79" t="str">
        <f>+IF(C2125&lt;&gt;"",VLOOKUP(MID(C2125,18,5),NIVELES!$A$133:$B$213,2,0),"")</f>
        <v>LOS_RÍOS</v>
      </c>
      <c r="F2125" s="80" t="s">
        <v>279</v>
      </c>
      <c r="G2125" s="81" t="str">
        <f>+IF(F2125&lt;&gt;"",VLOOKUP(F2125,NIVELES!$A$246:$C$464,3,0),"")</f>
        <v xml:space="preserve"> </v>
      </c>
      <c r="H2125" s="82" t="s">
        <v>1023</v>
      </c>
      <c r="I2125" s="78" t="s">
        <v>2488</v>
      </c>
      <c r="J2125" s="78" t="s">
        <v>2895</v>
      </c>
      <c r="K2125" s="78" t="s">
        <v>2476</v>
      </c>
      <c r="L2125" s="78" t="s">
        <v>1791</v>
      </c>
      <c r="M2125" s="78" t="s">
        <v>1791</v>
      </c>
      <c r="N2125" s="78" t="s">
        <v>1791</v>
      </c>
      <c r="O2125" s="78" t="s">
        <v>2897</v>
      </c>
      <c r="P2125" s="82">
        <v>3</v>
      </c>
      <c r="Q2125" s="78" t="s">
        <v>2898</v>
      </c>
      <c r="R2125" s="82"/>
      <c r="S2125" s="82"/>
      <c r="T2125" s="82">
        <v>1</v>
      </c>
      <c r="U2125" s="82"/>
      <c r="V2125" s="82"/>
      <c r="W2125" s="82"/>
      <c r="X2125" s="82">
        <v>1</v>
      </c>
      <c r="Y2125" s="82"/>
      <c r="Z2125" s="82"/>
      <c r="AA2125" s="82"/>
      <c r="AB2125" s="82">
        <v>1</v>
      </c>
      <c r="AC2125" s="82"/>
      <c r="AD2125" s="85" t="str">
        <f>IF(A2125&lt;&gt;"",IF(D2125="DIRECCIÓN_DE_TRANSFERENCIAS","280 0031",VLOOKUP(C2125,NIVELES!$A$14:$B$105,2,0)),"")</f>
        <v>280 5000</v>
      </c>
      <c r="AE2125" s="86" t="s">
        <v>322</v>
      </c>
      <c r="AF2125" s="86" t="s">
        <v>369</v>
      </c>
      <c r="AG2125" s="79" t="str">
        <f>+IF(AF2125&lt;&gt;"",VLOOKUP(AF2125,NIVELES!$A$666:$B$673,2,0),"")</f>
        <v>ADMINISTRACIÓN_CENTRAL</v>
      </c>
      <c r="AH2125" s="78" t="s">
        <v>322</v>
      </c>
      <c r="AI2125" s="79" t="str">
        <f>IF(AH2125&lt;&gt;"",VLOOKUP(CONCATENATE(AG2125,AH2125),NIVELES!$B$676:$C$745,2,0),"")</f>
        <v>Administración De La Gestión Administrativa Financiera</v>
      </c>
      <c r="AJ2125" s="78" t="s">
        <v>517</v>
      </c>
      <c r="AK2125" s="79" t="str">
        <f>+IF(AJ2125&lt;&gt;"",VLOOKUP(AJ2125,NIVELES!$A$816:$B$892,2,0),"")</f>
        <v>NO APLICA</v>
      </c>
      <c r="AL2125" s="78" t="s">
        <v>554</v>
      </c>
      <c r="AM2125" s="78">
        <v>530208</v>
      </c>
      <c r="AN2125" s="79" t="str">
        <f>IF(AM2125&lt;&gt;"",+VLOOKUP(AM2125,NIVELES!$A$1652:$B$2466,2,0),"")</f>
        <v>Servicio de Seguridad y Vigilancia</v>
      </c>
      <c r="AO2125" s="87">
        <v>37000</v>
      </c>
      <c r="AP2125" s="88"/>
      <c r="AQ2125" s="88"/>
      <c r="AR2125" s="88">
        <v>12333.33</v>
      </c>
      <c r="AS2125" s="88"/>
      <c r="AT2125" s="88"/>
      <c r="AU2125" s="88"/>
      <c r="AV2125" s="88">
        <v>12333.33</v>
      </c>
      <c r="AW2125" s="88"/>
      <c r="AX2125" s="88"/>
      <c r="AY2125" s="88"/>
      <c r="AZ2125" s="88">
        <v>12333.34</v>
      </c>
      <c r="BA2125" s="88"/>
      <c r="BB2125" s="89">
        <f t="shared" si="131"/>
        <v>37000</v>
      </c>
      <c r="BC2125" s="90" t="str">
        <f t="shared" si="130"/>
        <v>OK</v>
      </c>
      <c r="BD2125" s="91" t="str">
        <f t="shared" si="132"/>
        <v xml:space="preserve">                  </v>
      </c>
      <c r="BE2125" s="92">
        <f t="shared" si="133"/>
        <v>3</v>
      </c>
    </row>
    <row r="2126" spans="1:57" s="74" customFormat="1" ht="50.1" customHeight="1" x14ac:dyDescent="0.2">
      <c r="A2126" s="78" t="s">
        <v>55</v>
      </c>
      <c r="B2126" s="78" t="s">
        <v>61</v>
      </c>
      <c r="C2126" s="78" t="s">
        <v>748</v>
      </c>
      <c r="D2126" s="78" t="s">
        <v>575</v>
      </c>
      <c r="E2126" s="79" t="str">
        <f>+IF(C2126&lt;&gt;"",VLOOKUP(MID(C2126,18,5),NIVELES!$A$133:$B$213,2,0),"")</f>
        <v>LOS_RÍOS</v>
      </c>
      <c r="F2126" s="80" t="s">
        <v>279</v>
      </c>
      <c r="G2126" s="81" t="str">
        <f>+IF(F2126&lt;&gt;"",VLOOKUP(F2126,NIVELES!$A$246:$C$464,3,0),"")</f>
        <v xml:space="preserve"> </v>
      </c>
      <c r="H2126" s="82" t="s">
        <v>1023</v>
      </c>
      <c r="I2126" s="78" t="s">
        <v>2488</v>
      </c>
      <c r="J2126" s="78" t="s">
        <v>2895</v>
      </c>
      <c r="K2126" s="78" t="s">
        <v>2476</v>
      </c>
      <c r="L2126" s="78" t="s">
        <v>1791</v>
      </c>
      <c r="M2126" s="78" t="s">
        <v>1791</v>
      </c>
      <c r="N2126" s="78" t="s">
        <v>1791</v>
      </c>
      <c r="O2126" s="78" t="s">
        <v>2897</v>
      </c>
      <c r="P2126" s="82">
        <v>3</v>
      </c>
      <c r="Q2126" s="78" t="s">
        <v>2898</v>
      </c>
      <c r="R2126" s="82"/>
      <c r="S2126" s="82"/>
      <c r="T2126" s="82">
        <v>1</v>
      </c>
      <c r="U2126" s="82"/>
      <c r="V2126" s="82"/>
      <c r="W2126" s="82"/>
      <c r="X2126" s="82">
        <v>1</v>
      </c>
      <c r="Y2126" s="82"/>
      <c r="Z2126" s="82"/>
      <c r="AA2126" s="82"/>
      <c r="AB2126" s="82">
        <v>1</v>
      </c>
      <c r="AC2126" s="82"/>
      <c r="AD2126" s="85" t="str">
        <f>IF(A2126&lt;&gt;"",IF(D2126="DIRECCIÓN_DE_TRANSFERENCIAS","280 0031",VLOOKUP(C2126,NIVELES!$A$14:$B$105,2,0)),"")</f>
        <v>280 5000</v>
      </c>
      <c r="AE2126" s="86" t="s">
        <v>322</v>
      </c>
      <c r="AF2126" s="86" t="s">
        <v>369</v>
      </c>
      <c r="AG2126" s="79" t="str">
        <f>+IF(AF2126&lt;&gt;"",VLOOKUP(AF2126,NIVELES!$A$666:$B$673,2,0),"")</f>
        <v>ADMINISTRACIÓN_CENTRAL</v>
      </c>
      <c r="AH2126" s="78" t="s">
        <v>322</v>
      </c>
      <c r="AI2126" s="79" t="str">
        <f>IF(AH2126&lt;&gt;"",VLOOKUP(CONCATENATE(AG2126,AH2126),NIVELES!$B$676:$C$745,2,0),"")</f>
        <v>Administración De La Gestión Administrativa Financiera</v>
      </c>
      <c r="AJ2126" s="78" t="s">
        <v>517</v>
      </c>
      <c r="AK2126" s="79" t="str">
        <f>+IF(AJ2126&lt;&gt;"",VLOOKUP(AJ2126,NIVELES!$A$816:$B$892,2,0),"")</f>
        <v>NO APLICA</v>
      </c>
      <c r="AL2126" s="78" t="s">
        <v>554</v>
      </c>
      <c r="AM2126" s="78">
        <v>530209</v>
      </c>
      <c r="AN2126" s="79" t="str">
        <f>IF(AM2126&lt;&gt;"",+VLOOKUP(AM2126,NIVELES!$A$1652:$B$2466,2,0),"")</f>
        <v>Servicios de Aseo; Lavado de Vestimenta de Trabajo; Fumigación, Desinfección y Limpieza de Instalaciones</v>
      </c>
      <c r="AO2126" s="87">
        <v>40215</v>
      </c>
      <c r="AP2126" s="88"/>
      <c r="AQ2126" s="88"/>
      <c r="AR2126" s="88">
        <v>13405</v>
      </c>
      <c r="AS2126" s="88"/>
      <c r="AT2126" s="88"/>
      <c r="AU2126" s="88"/>
      <c r="AV2126" s="88">
        <v>13405</v>
      </c>
      <c r="AW2126" s="88"/>
      <c r="AX2126" s="88"/>
      <c r="AY2126" s="88"/>
      <c r="AZ2126" s="88">
        <v>13405</v>
      </c>
      <c r="BA2126" s="88"/>
      <c r="BB2126" s="89">
        <f t="shared" si="131"/>
        <v>40215</v>
      </c>
      <c r="BC2126" s="90" t="str">
        <f t="shared" si="130"/>
        <v>OK</v>
      </c>
      <c r="BD2126" s="91" t="str">
        <f t="shared" si="132"/>
        <v xml:space="preserve">                  </v>
      </c>
      <c r="BE2126" s="92">
        <f t="shared" si="133"/>
        <v>3</v>
      </c>
    </row>
    <row r="2127" spans="1:57" s="74" customFormat="1" ht="50.1" customHeight="1" x14ac:dyDescent="0.2">
      <c r="A2127" s="78" t="s">
        <v>55</v>
      </c>
      <c r="B2127" s="78" t="s">
        <v>61</v>
      </c>
      <c r="C2127" s="78" t="s">
        <v>748</v>
      </c>
      <c r="D2127" s="78" t="s">
        <v>575</v>
      </c>
      <c r="E2127" s="79" t="str">
        <f>+IF(C2127&lt;&gt;"",VLOOKUP(MID(C2127,18,5),NIVELES!$A$133:$B$213,2,0),"")</f>
        <v>LOS_RÍOS</v>
      </c>
      <c r="F2127" s="80" t="s">
        <v>279</v>
      </c>
      <c r="G2127" s="81" t="str">
        <f>+IF(F2127&lt;&gt;"",VLOOKUP(F2127,NIVELES!$A$246:$C$464,3,0),"")</f>
        <v xml:space="preserve"> </v>
      </c>
      <c r="H2127" s="82" t="s">
        <v>1023</v>
      </c>
      <c r="I2127" s="78" t="s">
        <v>2488</v>
      </c>
      <c r="J2127" s="78" t="s">
        <v>2895</v>
      </c>
      <c r="K2127" s="78" t="s">
        <v>2476</v>
      </c>
      <c r="L2127" s="78" t="s">
        <v>1791</v>
      </c>
      <c r="M2127" s="78" t="s">
        <v>1791</v>
      </c>
      <c r="N2127" s="78" t="s">
        <v>1791</v>
      </c>
      <c r="O2127" s="78" t="s">
        <v>2897</v>
      </c>
      <c r="P2127" s="82">
        <v>3</v>
      </c>
      <c r="Q2127" s="78" t="s">
        <v>2898</v>
      </c>
      <c r="R2127" s="82"/>
      <c r="S2127" s="82"/>
      <c r="T2127" s="82">
        <v>1</v>
      </c>
      <c r="U2127" s="82"/>
      <c r="V2127" s="82"/>
      <c r="W2127" s="82"/>
      <c r="X2127" s="82">
        <v>1</v>
      </c>
      <c r="Y2127" s="82"/>
      <c r="Z2127" s="82"/>
      <c r="AA2127" s="82"/>
      <c r="AB2127" s="82">
        <v>1</v>
      </c>
      <c r="AC2127" s="82"/>
      <c r="AD2127" s="85" t="str">
        <f>IF(A2127&lt;&gt;"",IF(D2127="DIRECCIÓN_DE_TRANSFERENCIAS","280 0031",VLOOKUP(C2127,NIVELES!$A$14:$B$105,2,0)),"")</f>
        <v>280 5000</v>
      </c>
      <c r="AE2127" s="86" t="s">
        <v>322</v>
      </c>
      <c r="AF2127" s="86" t="s">
        <v>369</v>
      </c>
      <c r="AG2127" s="79" t="str">
        <f>+IF(AF2127&lt;&gt;"",VLOOKUP(AF2127,NIVELES!$A$666:$B$673,2,0),"")</f>
        <v>ADMINISTRACIÓN_CENTRAL</v>
      </c>
      <c r="AH2127" s="78" t="s">
        <v>322</v>
      </c>
      <c r="AI2127" s="79" t="str">
        <f>IF(AH2127&lt;&gt;"",VLOOKUP(CONCATENATE(AG2127,AH2127),NIVELES!$B$676:$C$745,2,0),"")</f>
        <v>Administración De La Gestión Administrativa Financiera</v>
      </c>
      <c r="AJ2127" s="78" t="s">
        <v>517</v>
      </c>
      <c r="AK2127" s="79" t="str">
        <f>+IF(AJ2127&lt;&gt;"",VLOOKUP(AJ2127,NIVELES!$A$816:$B$892,2,0),"")</f>
        <v>NO APLICA</v>
      </c>
      <c r="AL2127" s="78" t="s">
        <v>554</v>
      </c>
      <c r="AM2127" s="78">
        <v>530303</v>
      </c>
      <c r="AN2127" s="79" t="str">
        <f>IF(AM2127&lt;&gt;"",+VLOOKUP(AM2127,NIVELES!$A$1652:$B$2466,2,0),"")</f>
        <v>Viáticos y Subsistencias en el Interior</v>
      </c>
      <c r="AO2127" s="87">
        <v>25000</v>
      </c>
      <c r="AP2127" s="88"/>
      <c r="AQ2127" s="88"/>
      <c r="AR2127" s="88">
        <v>8333.33</v>
      </c>
      <c r="AS2127" s="88"/>
      <c r="AT2127" s="88"/>
      <c r="AU2127" s="88"/>
      <c r="AV2127" s="88">
        <v>8333.33</v>
      </c>
      <c r="AW2127" s="88"/>
      <c r="AX2127" s="88"/>
      <c r="AY2127" s="88"/>
      <c r="AZ2127" s="88">
        <v>8333.34</v>
      </c>
      <c r="BA2127" s="88"/>
      <c r="BB2127" s="89">
        <f t="shared" si="131"/>
        <v>25000</v>
      </c>
      <c r="BC2127" s="90" t="str">
        <f t="shared" si="130"/>
        <v>OK</v>
      </c>
      <c r="BD2127" s="91" t="str">
        <f t="shared" si="132"/>
        <v xml:space="preserve">                  </v>
      </c>
      <c r="BE2127" s="92">
        <f t="shared" si="133"/>
        <v>3</v>
      </c>
    </row>
    <row r="2128" spans="1:57" s="74" customFormat="1" ht="50.1" customHeight="1" x14ac:dyDescent="0.2">
      <c r="A2128" s="78" t="s">
        <v>55</v>
      </c>
      <c r="B2128" s="78" t="s">
        <v>61</v>
      </c>
      <c r="C2128" s="78" t="s">
        <v>748</v>
      </c>
      <c r="D2128" s="78" t="s">
        <v>575</v>
      </c>
      <c r="E2128" s="79" t="str">
        <f>+IF(C2128&lt;&gt;"",VLOOKUP(MID(C2128,18,5),NIVELES!$A$133:$B$213,2,0),"")</f>
        <v>LOS_RÍOS</v>
      </c>
      <c r="F2128" s="80" t="s">
        <v>279</v>
      </c>
      <c r="G2128" s="81" t="str">
        <f>+IF(F2128&lt;&gt;"",VLOOKUP(F2128,NIVELES!$A$246:$C$464,3,0),"")</f>
        <v xml:space="preserve"> </v>
      </c>
      <c r="H2128" s="82" t="s">
        <v>1023</v>
      </c>
      <c r="I2128" s="78" t="s">
        <v>2488</v>
      </c>
      <c r="J2128" s="78" t="s">
        <v>2895</v>
      </c>
      <c r="K2128" s="78" t="s">
        <v>2476</v>
      </c>
      <c r="L2128" s="78" t="s">
        <v>1791</v>
      </c>
      <c r="M2128" s="78" t="s">
        <v>1791</v>
      </c>
      <c r="N2128" s="78" t="s">
        <v>1791</v>
      </c>
      <c r="O2128" s="78" t="s">
        <v>2897</v>
      </c>
      <c r="P2128" s="82">
        <v>3</v>
      </c>
      <c r="Q2128" s="78" t="s">
        <v>2898</v>
      </c>
      <c r="R2128" s="82"/>
      <c r="S2128" s="82"/>
      <c r="T2128" s="82">
        <v>1</v>
      </c>
      <c r="U2128" s="82"/>
      <c r="V2128" s="82"/>
      <c r="W2128" s="82"/>
      <c r="X2128" s="82">
        <v>1</v>
      </c>
      <c r="Y2128" s="82"/>
      <c r="Z2128" s="82"/>
      <c r="AA2128" s="82"/>
      <c r="AB2128" s="82">
        <v>1</v>
      </c>
      <c r="AC2128" s="82"/>
      <c r="AD2128" s="85" t="str">
        <f>IF(A2128&lt;&gt;"",IF(D2128="DIRECCIÓN_DE_TRANSFERENCIAS","280 0031",VLOOKUP(C2128,NIVELES!$A$14:$B$105,2,0)),"")</f>
        <v>280 5000</v>
      </c>
      <c r="AE2128" s="86" t="s">
        <v>322</v>
      </c>
      <c r="AF2128" s="86" t="s">
        <v>369</v>
      </c>
      <c r="AG2128" s="79" t="str">
        <f>+IF(AF2128&lt;&gt;"",VLOOKUP(AF2128,NIVELES!$A$666:$B$673,2,0),"")</f>
        <v>ADMINISTRACIÓN_CENTRAL</v>
      </c>
      <c r="AH2128" s="78" t="s">
        <v>322</v>
      </c>
      <c r="AI2128" s="79" t="str">
        <f>IF(AH2128&lt;&gt;"",VLOOKUP(CONCATENATE(AG2128,AH2128),NIVELES!$B$676:$C$745,2,0),"")</f>
        <v>Administración De La Gestión Administrativa Financiera</v>
      </c>
      <c r="AJ2128" s="78" t="s">
        <v>517</v>
      </c>
      <c r="AK2128" s="79" t="str">
        <f>+IF(AJ2128&lt;&gt;"",VLOOKUP(AJ2128,NIVELES!$A$816:$B$892,2,0),"")</f>
        <v>NO APLICA</v>
      </c>
      <c r="AL2128" s="78" t="s">
        <v>554</v>
      </c>
      <c r="AM2128" s="78">
        <v>530404</v>
      </c>
      <c r="AN2128" s="79" t="str">
        <f>IF(AM2128&lt;&gt;"",+VLOOKUP(AM2128,NIVELES!$A$1652:$B$2466,2,0),"")</f>
        <v>Maquinarias y Equipos (Instalación, Mantenimiento y Reparación)</v>
      </c>
      <c r="AO2128" s="87">
        <v>502</v>
      </c>
      <c r="AP2128" s="88"/>
      <c r="AQ2128" s="88"/>
      <c r="AR2128" s="88">
        <v>167.33</v>
      </c>
      <c r="AS2128" s="88"/>
      <c r="AT2128" s="88"/>
      <c r="AU2128" s="88"/>
      <c r="AV2128" s="88">
        <v>167.33</v>
      </c>
      <c r="AW2128" s="88"/>
      <c r="AX2128" s="88"/>
      <c r="AY2128" s="88"/>
      <c r="AZ2128" s="88">
        <v>167.34</v>
      </c>
      <c r="BA2128" s="88"/>
      <c r="BB2128" s="89">
        <f t="shared" si="131"/>
        <v>502</v>
      </c>
      <c r="BC2128" s="90" t="str">
        <f t="shared" si="130"/>
        <v>OK</v>
      </c>
      <c r="BD2128" s="91" t="str">
        <f t="shared" si="132"/>
        <v xml:space="preserve">                  </v>
      </c>
      <c r="BE2128" s="92">
        <f t="shared" si="133"/>
        <v>3</v>
      </c>
    </row>
    <row r="2129" spans="1:57" s="74" customFormat="1" ht="50.1" customHeight="1" x14ac:dyDescent="0.2">
      <c r="A2129" s="78" t="s">
        <v>55</v>
      </c>
      <c r="B2129" s="78" t="s">
        <v>61</v>
      </c>
      <c r="C2129" s="78" t="s">
        <v>748</v>
      </c>
      <c r="D2129" s="78" t="s">
        <v>575</v>
      </c>
      <c r="E2129" s="79" t="str">
        <f>+IF(C2129&lt;&gt;"",VLOOKUP(MID(C2129,18,5),NIVELES!$A$133:$B$213,2,0),"")</f>
        <v>LOS_RÍOS</v>
      </c>
      <c r="F2129" s="80" t="s">
        <v>279</v>
      </c>
      <c r="G2129" s="81" t="str">
        <f>+IF(F2129&lt;&gt;"",VLOOKUP(F2129,NIVELES!$A$246:$C$464,3,0),"")</f>
        <v xml:space="preserve"> </v>
      </c>
      <c r="H2129" s="82" t="s">
        <v>1023</v>
      </c>
      <c r="I2129" s="78" t="s">
        <v>2488</v>
      </c>
      <c r="J2129" s="78" t="s">
        <v>2895</v>
      </c>
      <c r="K2129" s="78" t="s">
        <v>2476</v>
      </c>
      <c r="L2129" s="78" t="s">
        <v>1791</v>
      </c>
      <c r="M2129" s="78" t="s">
        <v>1791</v>
      </c>
      <c r="N2129" s="78" t="s">
        <v>1791</v>
      </c>
      <c r="O2129" s="78" t="s">
        <v>2897</v>
      </c>
      <c r="P2129" s="82">
        <v>3</v>
      </c>
      <c r="Q2129" s="78" t="s">
        <v>2898</v>
      </c>
      <c r="R2129" s="82"/>
      <c r="S2129" s="82"/>
      <c r="T2129" s="82">
        <v>1</v>
      </c>
      <c r="U2129" s="82"/>
      <c r="V2129" s="82"/>
      <c r="W2129" s="82"/>
      <c r="X2129" s="82">
        <v>1</v>
      </c>
      <c r="Y2129" s="82"/>
      <c r="Z2129" s="82"/>
      <c r="AA2129" s="82"/>
      <c r="AB2129" s="82">
        <v>1</v>
      </c>
      <c r="AC2129" s="82"/>
      <c r="AD2129" s="85" t="str">
        <f>IF(A2129&lt;&gt;"",IF(D2129="DIRECCIÓN_DE_TRANSFERENCIAS","280 0031",VLOOKUP(C2129,NIVELES!$A$14:$B$105,2,0)),"")</f>
        <v>280 5000</v>
      </c>
      <c r="AE2129" s="86" t="s">
        <v>322</v>
      </c>
      <c r="AF2129" s="86" t="s">
        <v>369</v>
      </c>
      <c r="AG2129" s="79" t="str">
        <f>+IF(AF2129&lt;&gt;"",VLOOKUP(AF2129,NIVELES!$A$666:$B$673,2,0),"")</f>
        <v>ADMINISTRACIÓN_CENTRAL</v>
      </c>
      <c r="AH2129" s="78" t="s">
        <v>322</v>
      </c>
      <c r="AI2129" s="79" t="str">
        <f>IF(AH2129&lt;&gt;"",VLOOKUP(CONCATENATE(AG2129,AH2129),NIVELES!$B$676:$C$745,2,0),"")</f>
        <v>Administración De La Gestión Administrativa Financiera</v>
      </c>
      <c r="AJ2129" s="78" t="s">
        <v>517</v>
      </c>
      <c r="AK2129" s="79" t="str">
        <f>+IF(AJ2129&lt;&gt;"",VLOOKUP(AJ2129,NIVELES!$A$816:$B$892,2,0),"")</f>
        <v>NO APLICA</v>
      </c>
      <c r="AL2129" s="78" t="s">
        <v>554</v>
      </c>
      <c r="AM2129" s="78">
        <v>530405</v>
      </c>
      <c r="AN2129" s="79" t="str">
        <f>IF(AM2129&lt;&gt;"",+VLOOKUP(AM2129,NIVELES!$A$1652:$B$2466,2,0),"")</f>
        <v>Vehículos (Mantenimiento y Reparación)</v>
      </c>
      <c r="AO2129" s="87">
        <v>9837.2000000000007</v>
      </c>
      <c r="AP2129" s="88"/>
      <c r="AQ2129" s="88"/>
      <c r="AR2129" s="88">
        <v>3279.07</v>
      </c>
      <c r="AS2129" s="88"/>
      <c r="AT2129" s="88"/>
      <c r="AU2129" s="88"/>
      <c r="AV2129" s="88">
        <v>3279.07</v>
      </c>
      <c r="AW2129" s="88"/>
      <c r="AX2129" s="88"/>
      <c r="AY2129" s="88"/>
      <c r="AZ2129" s="88">
        <v>3279.06</v>
      </c>
      <c r="BA2129" s="88"/>
      <c r="BB2129" s="89">
        <f t="shared" si="131"/>
        <v>9837.2000000000007</v>
      </c>
      <c r="BC2129" s="90" t="str">
        <f t="shared" si="130"/>
        <v>OK</v>
      </c>
      <c r="BD2129" s="91" t="str">
        <f t="shared" si="132"/>
        <v xml:space="preserve">                  </v>
      </c>
      <c r="BE2129" s="92">
        <f t="shared" si="133"/>
        <v>3</v>
      </c>
    </row>
    <row r="2130" spans="1:57" s="74" customFormat="1" ht="50.1" customHeight="1" x14ac:dyDescent="0.2">
      <c r="A2130" s="78" t="s">
        <v>55</v>
      </c>
      <c r="B2130" s="78" t="s">
        <v>61</v>
      </c>
      <c r="C2130" s="78" t="s">
        <v>748</v>
      </c>
      <c r="D2130" s="78" t="s">
        <v>575</v>
      </c>
      <c r="E2130" s="79" t="str">
        <f>+IF(C2130&lt;&gt;"",VLOOKUP(MID(C2130,18,5),NIVELES!$A$133:$B$213,2,0),"")</f>
        <v>LOS_RÍOS</v>
      </c>
      <c r="F2130" s="80" t="s">
        <v>279</v>
      </c>
      <c r="G2130" s="81" t="str">
        <f>+IF(F2130&lt;&gt;"",VLOOKUP(F2130,NIVELES!$A$246:$C$464,3,0),"")</f>
        <v xml:space="preserve"> </v>
      </c>
      <c r="H2130" s="82" t="s">
        <v>1023</v>
      </c>
      <c r="I2130" s="78" t="s">
        <v>2488</v>
      </c>
      <c r="J2130" s="78" t="s">
        <v>2895</v>
      </c>
      <c r="K2130" s="78" t="s">
        <v>2476</v>
      </c>
      <c r="L2130" s="78" t="s">
        <v>1791</v>
      </c>
      <c r="M2130" s="78" t="s">
        <v>1791</v>
      </c>
      <c r="N2130" s="78" t="s">
        <v>1791</v>
      </c>
      <c r="O2130" s="78" t="s">
        <v>2897</v>
      </c>
      <c r="P2130" s="82">
        <v>3</v>
      </c>
      <c r="Q2130" s="78" t="s">
        <v>2898</v>
      </c>
      <c r="R2130" s="82"/>
      <c r="S2130" s="82"/>
      <c r="T2130" s="82">
        <v>1</v>
      </c>
      <c r="U2130" s="82"/>
      <c r="V2130" s="82"/>
      <c r="W2130" s="82"/>
      <c r="X2130" s="82">
        <v>1</v>
      </c>
      <c r="Y2130" s="82"/>
      <c r="Z2130" s="82"/>
      <c r="AA2130" s="82"/>
      <c r="AB2130" s="82">
        <v>1</v>
      </c>
      <c r="AC2130" s="82"/>
      <c r="AD2130" s="85" t="str">
        <f>IF(A2130&lt;&gt;"",IF(D2130="DIRECCIÓN_DE_TRANSFERENCIAS","280 0031",VLOOKUP(C2130,NIVELES!$A$14:$B$105,2,0)),"")</f>
        <v>280 5000</v>
      </c>
      <c r="AE2130" s="86" t="s">
        <v>322</v>
      </c>
      <c r="AF2130" s="86" t="s">
        <v>369</v>
      </c>
      <c r="AG2130" s="79" t="str">
        <f>+IF(AF2130&lt;&gt;"",VLOOKUP(AF2130,NIVELES!$A$666:$B$673,2,0),"")</f>
        <v>ADMINISTRACIÓN_CENTRAL</v>
      </c>
      <c r="AH2130" s="78" t="s">
        <v>322</v>
      </c>
      <c r="AI2130" s="79" t="str">
        <f>IF(AH2130&lt;&gt;"",VLOOKUP(CONCATENATE(AG2130,AH2130),NIVELES!$B$676:$C$745,2,0),"")</f>
        <v>Administración De La Gestión Administrativa Financiera</v>
      </c>
      <c r="AJ2130" s="78" t="s">
        <v>517</v>
      </c>
      <c r="AK2130" s="79" t="str">
        <f>+IF(AJ2130&lt;&gt;"",VLOOKUP(AJ2130,NIVELES!$A$816:$B$892,2,0),"")</f>
        <v>NO APLICA</v>
      </c>
      <c r="AL2130" s="78" t="s">
        <v>554</v>
      </c>
      <c r="AM2130" s="78">
        <v>530502</v>
      </c>
      <c r="AN2130" s="79" t="str">
        <f>IF(AM2130&lt;&gt;"",+VLOOKUP(AM2130,NIVELES!$A$1652:$B$2466,2,0),"")</f>
        <v>Edificios, Locales y Residencias, Parqueaderos, Casilleros Judiciales y Bancarios (Arrendamiento)</v>
      </c>
      <c r="AO2130" s="87">
        <v>7465</v>
      </c>
      <c r="AP2130" s="88"/>
      <c r="AQ2130" s="88"/>
      <c r="AR2130" s="88">
        <v>2488.33</v>
      </c>
      <c r="AS2130" s="88"/>
      <c r="AT2130" s="88"/>
      <c r="AU2130" s="88"/>
      <c r="AV2130" s="88">
        <v>2488.33</v>
      </c>
      <c r="AW2130" s="88"/>
      <c r="AX2130" s="88"/>
      <c r="AY2130" s="88"/>
      <c r="AZ2130" s="88">
        <v>2488.34</v>
      </c>
      <c r="BA2130" s="88"/>
      <c r="BB2130" s="89">
        <f t="shared" si="131"/>
        <v>7465</v>
      </c>
      <c r="BC2130" s="90" t="str">
        <f t="shared" si="130"/>
        <v>OK</v>
      </c>
      <c r="BD2130" s="91" t="str">
        <f t="shared" si="132"/>
        <v xml:space="preserve">                  </v>
      </c>
      <c r="BE2130" s="92">
        <f t="shared" si="133"/>
        <v>3</v>
      </c>
    </row>
    <row r="2131" spans="1:57" s="74" customFormat="1" ht="50.1" customHeight="1" x14ac:dyDescent="0.2">
      <c r="A2131" s="78" t="s">
        <v>55</v>
      </c>
      <c r="B2131" s="78" t="s">
        <v>61</v>
      </c>
      <c r="C2131" s="78" t="s">
        <v>748</v>
      </c>
      <c r="D2131" s="78" t="s">
        <v>575</v>
      </c>
      <c r="E2131" s="79" t="str">
        <f>+IF(C2131&lt;&gt;"",VLOOKUP(MID(C2131,18,5),NIVELES!$A$133:$B$213,2,0),"")</f>
        <v>LOS_RÍOS</v>
      </c>
      <c r="F2131" s="80" t="s">
        <v>279</v>
      </c>
      <c r="G2131" s="81" t="str">
        <f>+IF(F2131&lt;&gt;"",VLOOKUP(F2131,NIVELES!$A$246:$C$464,3,0),"")</f>
        <v xml:space="preserve"> </v>
      </c>
      <c r="H2131" s="82" t="s">
        <v>1023</v>
      </c>
      <c r="I2131" s="78" t="s">
        <v>2488</v>
      </c>
      <c r="J2131" s="78" t="s">
        <v>2895</v>
      </c>
      <c r="K2131" s="78" t="s">
        <v>2476</v>
      </c>
      <c r="L2131" s="78" t="s">
        <v>1791</v>
      </c>
      <c r="M2131" s="78" t="s">
        <v>1791</v>
      </c>
      <c r="N2131" s="78" t="s">
        <v>1791</v>
      </c>
      <c r="O2131" s="78" t="s">
        <v>2897</v>
      </c>
      <c r="P2131" s="82">
        <v>3</v>
      </c>
      <c r="Q2131" s="78" t="s">
        <v>2898</v>
      </c>
      <c r="R2131" s="82"/>
      <c r="S2131" s="82"/>
      <c r="T2131" s="82">
        <v>1</v>
      </c>
      <c r="U2131" s="82"/>
      <c r="V2131" s="82"/>
      <c r="W2131" s="82"/>
      <c r="X2131" s="82">
        <v>1</v>
      </c>
      <c r="Y2131" s="82"/>
      <c r="Z2131" s="82"/>
      <c r="AA2131" s="82"/>
      <c r="AB2131" s="82">
        <v>1</v>
      </c>
      <c r="AC2131" s="82"/>
      <c r="AD2131" s="85" t="str">
        <f>IF(A2131&lt;&gt;"",IF(D2131="DIRECCIÓN_DE_TRANSFERENCIAS","280 0031",VLOOKUP(C2131,NIVELES!$A$14:$B$105,2,0)),"")</f>
        <v>280 5000</v>
      </c>
      <c r="AE2131" s="86" t="s">
        <v>322</v>
      </c>
      <c r="AF2131" s="86" t="s">
        <v>369</v>
      </c>
      <c r="AG2131" s="79" t="str">
        <f>+IF(AF2131&lt;&gt;"",VLOOKUP(AF2131,NIVELES!$A$666:$B$673,2,0),"")</f>
        <v>ADMINISTRACIÓN_CENTRAL</v>
      </c>
      <c r="AH2131" s="78" t="s">
        <v>322</v>
      </c>
      <c r="AI2131" s="79" t="str">
        <f>IF(AH2131&lt;&gt;"",VLOOKUP(CONCATENATE(AG2131,AH2131),NIVELES!$B$676:$C$745,2,0),"")</f>
        <v>Administración De La Gestión Administrativa Financiera</v>
      </c>
      <c r="AJ2131" s="78" t="s">
        <v>517</v>
      </c>
      <c r="AK2131" s="79" t="str">
        <f>+IF(AJ2131&lt;&gt;"",VLOOKUP(AJ2131,NIVELES!$A$816:$B$892,2,0),"")</f>
        <v>NO APLICA</v>
      </c>
      <c r="AL2131" s="78" t="s">
        <v>554</v>
      </c>
      <c r="AM2131" s="78">
        <v>530704</v>
      </c>
      <c r="AN2131" s="79" t="str">
        <f>IF(AM2131&lt;&gt;"",+VLOOKUP(AM2131,NIVELES!$A$1652:$B$2466,2,0),"")</f>
        <v>Mantenimiento y Reparación de Equipos y Sistemas Informáticos</v>
      </c>
      <c r="AO2131" s="87">
        <v>800</v>
      </c>
      <c r="AP2131" s="88"/>
      <c r="AQ2131" s="88"/>
      <c r="AR2131" s="88">
        <v>266.66000000000003</v>
      </c>
      <c r="AS2131" s="88"/>
      <c r="AT2131" s="88"/>
      <c r="AU2131" s="88"/>
      <c r="AV2131" s="88">
        <v>266.66000000000003</v>
      </c>
      <c r="AW2131" s="88"/>
      <c r="AX2131" s="88"/>
      <c r="AY2131" s="88"/>
      <c r="AZ2131" s="88">
        <v>266.68</v>
      </c>
      <c r="BA2131" s="88"/>
      <c r="BB2131" s="89">
        <f t="shared" si="131"/>
        <v>800</v>
      </c>
      <c r="BC2131" s="90" t="str">
        <f t="shared" si="130"/>
        <v>OK</v>
      </c>
      <c r="BD2131" s="91" t="str">
        <f t="shared" si="132"/>
        <v xml:space="preserve">                  </v>
      </c>
      <c r="BE2131" s="92">
        <f t="shared" si="133"/>
        <v>3</v>
      </c>
    </row>
    <row r="2132" spans="1:57" s="74" customFormat="1" ht="50.1" customHeight="1" x14ac:dyDescent="0.2">
      <c r="A2132" s="78" t="s">
        <v>55</v>
      </c>
      <c r="B2132" s="78" t="s">
        <v>61</v>
      </c>
      <c r="C2132" s="78" t="s">
        <v>748</v>
      </c>
      <c r="D2132" s="78" t="s">
        <v>575</v>
      </c>
      <c r="E2132" s="79" t="str">
        <f>+IF(C2132&lt;&gt;"",VLOOKUP(MID(C2132,18,5),NIVELES!$A$133:$B$213,2,0),"")</f>
        <v>LOS_RÍOS</v>
      </c>
      <c r="F2132" s="80" t="s">
        <v>279</v>
      </c>
      <c r="G2132" s="81" t="str">
        <f>+IF(F2132&lt;&gt;"",VLOOKUP(F2132,NIVELES!$A$246:$C$464,3,0),"")</f>
        <v xml:space="preserve"> </v>
      </c>
      <c r="H2132" s="82" t="s">
        <v>1023</v>
      </c>
      <c r="I2132" s="78" t="s">
        <v>2488</v>
      </c>
      <c r="J2132" s="78" t="s">
        <v>2895</v>
      </c>
      <c r="K2132" s="78" t="s">
        <v>2476</v>
      </c>
      <c r="L2132" s="78" t="s">
        <v>1791</v>
      </c>
      <c r="M2132" s="78" t="s">
        <v>1791</v>
      </c>
      <c r="N2132" s="78" t="s">
        <v>1791</v>
      </c>
      <c r="O2132" s="78" t="s">
        <v>2897</v>
      </c>
      <c r="P2132" s="82">
        <v>12</v>
      </c>
      <c r="Q2132" s="78" t="s">
        <v>2898</v>
      </c>
      <c r="R2132" s="82">
        <v>1</v>
      </c>
      <c r="S2132" s="82">
        <v>1</v>
      </c>
      <c r="T2132" s="82">
        <v>1</v>
      </c>
      <c r="U2132" s="82">
        <v>1</v>
      </c>
      <c r="V2132" s="82">
        <v>1</v>
      </c>
      <c r="W2132" s="82">
        <v>1</v>
      </c>
      <c r="X2132" s="82">
        <v>1</v>
      </c>
      <c r="Y2132" s="82">
        <v>1</v>
      </c>
      <c r="Z2132" s="82">
        <v>1</v>
      </c>
      <c r="AA2132" s="82">
        <v>1</v>
      </c>
      <c r="AB2132" s="82">
        <v>1</v>
      </c>
      <c r="AC2132" s="82">
        <v>1</v>
      </c>
      <c r="AD2132" s="85" t="str">
        <f>IF(A2132&lt;&gt;"",IF(D2132="DIRECCIÓN_DE_TRANSFERENCIAS","280 0031",VLOOKUP(C2132,NIVELES!$A$14:$B$105,2,0)),"")</f>
        <v>280 5000</v>
      </c>
      <c r="AE2132" s="86" t="s">
        <v>322</v>
      </c>
      <c r="AF2132" s="86" t="s">
        <v>369</v>
      </c>
      <c r="AG2132" s="79" t="str">
        <f>+IF(AF2132&lt;&gt;"",VLOOKUP(AF2132,NIVELES!$A$666:$B$673,2,0),"")</f>
        <v>ADMINISTRACIÓN_CENTRAL</v>
      </c>
      <c r="AH2132" s="78" t="s">
        <v>322</v>
      </c>
      <c r="AI2132" s="79" t="str">
        <f>IF(AH2132&lt;&gt;"",VLOOKUP(CONCATENATE(AG2132,AH2132),NIVELES!$B$676:$C$745,2,0),"")</f>
        <v>Administración De La Gestión Administrativa Financiera</v>
      </c>
      <c r="AJ2132" s="78" t="s">
        <v>517</v>
      </c>
      <c r="AK2132" s="79" t="str">
        <f>+IF(AJ2132&lt;&gt;"",VLOOKUP(AJ2132,NIVELES!$A$816:$B$892,2,0),"")</f>
        <v>NO APLICA</v>
      </c>
      <c r="AL2132" s="78" t="s">
        <v>554</v>
      </c>
      <c r="AM2132" s="78">
        <v>530803</v>
      </c>
      <c r="AN2132" s="79" t="str">
        <f>IF(AM2132&lt;&gt;"",+VLOOKUP(AM2132,NIVELES!$A$1652:$B$2466,2,0),"")</f>
        <v>Combustibles y Lubricantes</v>
      </c>
      <c r="AO2132" s="87">
        <v>20000</v>
      </c>
      <c r="AP2132" s="88">
        <v>1666.66</v>
      </c>
      <c r="AQ2132" s="88">
        <v>1666.66</v>
      </c>
      <c r="AR2132" s="88">
        <v>1666.66</v>
      </c>
      <c r="AS2132" s="88">
        <v>1666.66</v>
      </c>
      <c r="AT2132" s="88">
        <v>1666.66</v>
      </c>
      <c r="AU2132" s="88">
        <v>1666.66</v>
      </c>
      <c r="AV2132" s="88">
        <v>1666.66</v>
      </c>
      <c r="AW2132" s="88">
        <v>1666.66</v>
      </c>
      <c r="AX2132" s="88">
        <v>1666.66</v>
      </c>
      <c r="AY2132" s="88">
        <v>1666.66</v>
      </c>
      <c r="AZ2132" s="88">
        <v>1666.66</v>
      </c>
      <c r="BA2132" s="88">
        <v>1666.74</v>
      </c>
      <c r="BB2132" s="89">
        <f t="shared" si="131"/>
        <v>20000.000000000004</v>
      </c>
      <c r="BC2132" s="90" t="str">
        <f t="shared" si="130"/>
        <v>OK</v>
      </c>
      <c r="BD2132" s="91" t="str">
        <f t="shared" si="132"/>
        <v xml:space="preserve">                  </v>
      </c>
      <c r="BE2132" s="92">
        <f t="shared" si="133"/>
        <v>12</v>
      </c>
    </row>
    <row r="2133" spans="1:57" s="74" customFormat="1" ht="50.1" customHeight="1" x14ac:dyDescent="0.2">
      <c r="A2133" s="78" t="s">
        <v>55</v>
      </c>
      <c r="B2133" s="78" t="s">
        <v>61</v>
      </c>
      <c r="C2133" s="78" t="s">
        <v>748</v>
      </c>
      <c r="D2133" s="78" t="s">
        <v>575</v>
      </c>
      <c r="E2133" s="79" t="str">
        <f>+IF(C2133&lt;&gt;"",VLOOKUP(MID(C2133,18,5),NIVELES!$A$133:$B$213,2,0),"")</f>
        <v>LOS_RÍOS</v>
      </c>
      <c r="F2133" s="80" t="s">
        <v>279</v>
      </c>
      <c r="G2133" s="81" t="str">
        <f>+IF(F2133&lt;&gt;"",VLOOKUP(F2133,NIVELES!$A$246:$C$464,3,0),"")</f>
        <v xml:space="preserve"> </v>
      </c>
      <c r="H2133" s="82" t="s">
        <v>1023</v>
      </c>
      <c r="I2133" s="78" t="s">
        <v>2488</v>
      </c>
      <c r="J2133" s="78" t="s">
        <v>2895</v>
      </c>
      <c r="K2133" s="78" t="s">
        <v>2476</v>
      </c>
      <c r="L2133" s="78" t="s">
        <v>1791</v>
      </c>
      <c r="M2133" s="78" t="s">
        <v>1791</v>
      </c>
      <c r="N2133" s="78" t="s">
        <v>1791</v>
      </c>
      <c r="O2133" s="78" t="s">
        <v>2897</v>
      </c>
      <c r="P2133" s="82">
        <v>3</v>
      </c>
      <c r="Q2133" s="78" t="s">
        <v>2898</v>
      </c>
      <c r="R2133" s="82"/>
      <c r="S2133" s="82"/>
      <c r="T2133" s="82">
        <v>1</v>
      </c>
      <c r="U2133" s="82"/>
      <c r="V2133" s="82"/>
      <c r="W2133" s="82"/>
      <c r="X2133" s="82">
        <v>1</v>
      </c>
      <c r="Y2133" s="82"/>
      <c r="Z2133" s="82"/>
      <c r="AA2133" s="82"/>
      <c r="AB2133" s="82">
        <v>1</v>
      </c>
      <c r="AC2133" s="82"/>
      <c r="AD2133" s="85" t="str">
        <f>IF(A2133&lt;&gt;"",IF(D2133="DIRECCIÓN_DE_TRANSFERENCIAS","280 0031",VLOOKUP(C2133,NIVELES!$A$14:$B$105,2,0)),"")</f>
        <v>280 5000</v>
      </c>
      <c r="AE2133" s="86" t="s">
        <v>322</v>
      </c>
      <c r="AF2133" s="86" t="s">
        <v>369</v>
      </c>
      <c r="AG2133" s="79" t="str">
        <f>+IF(AF2133&lt;&gt;"",VLOOKUP(AF2133,NIVELES!$A$666:$B$673,2,0),"")</f>
        <v>ADMINISTRACIÓN_CENTRAL</v>
      </c>
      <c r="AH2133" s="78" t="s">
        <v>322</v>
      </c>
      <c r="AI2133" s="79" t="str">
        <f>IF(AH2133&lt;&gt;"",VLOOKUP(CONCATENATE(AG2133,AH2133),NIVELES!$B$676:$C$745,2,0),"")</f>
        <v>Administración De La Gestión Administrativa Financiera</v>
      </c>
      <c r="AJ2133" s="78" t="s">
        <v>517</v>
      </c>
      <c r="AK2133" s="79" t="str">
        <f>+IF(AJ2133&lt;&gt;"",VLOOKUP(AJ2133,NIVELES!$A$816:$B$892,2,0),"")</f>
        <v>NO APLICA</v>
      </c>
      <c r="AL2133" s="78" t="s">
        <v>554</v>
      </c>
      <c r="AM2133" s="78">
        <v>530804</v>
      </c>
      <c r="AN2133" s="79" t="str">
        <f>IF(AM2133&lt;&gt;"",+VLOOKUP(AM2133,NIVELES!$A$1652:$B$2466,2,0),"")</f>
        <v>Materiales de Oficina</v>
      </c>
      <c r="AO2133" s="87">
        <v>9337</v>
      </c>
      <c r="AP2133" s="88"/>
      <c r="AQ2133" s="88"/>
      <c r="AR2133" s="88">
        <v>3112.33</v>
      </c>
      <c r="AS2133" s="88"/>
      <c r="AT2133" s="88"/>
      <c r="AU2133" s="88"/>
      <c r="AV2133" s="88">
        <v>3112.33</v>
      </c>
      <c r="AW2133" s="88"/>
      <c r="AX2133" s="88"/>
      <c r="AY2133" s="88"/>
      <c r="AZ2133" s="88">
        <v>3112.34</v>
      </c>
      <c r="BA2133" s="88"/>
      <c r="BB2133" s="89">
        <f t="shared" si="131"/>
        <v>9337</v>
      </c>
      <c r="BC2133" s="90" t="str">
        <f t="shared" si="130"/>
        <v>OK</v>
      </c>
      <c r="BD2133" s="91" t="str">
        <f t="shared" si="132"/>
        <v xml:space="preserve">                  </v>
      </c>
      <c r="BE2133" s="92">
        <f t="shared" si="133"/>
        <v>3</v>
      </c>
    </row>
    <row r="2134" spans="1:57" s="74" customFormat="1" ht="50.1" customHeight="1" x14ac:dyDescent="0.2">
      <c r="A2134" s="78" t="s">
        <v>55</v>
      </c>
      <c r="B2134" s="78" t="s">
        <v>61</v>
      </c>
      <c r="C2134" s="78" t="s">
        <v>748</v>
      </c>
      <c r="D2134" s="78" t="s">
        <v>575</v>
      </c>
      <c r="E2134" s="79" t="str">
        <f>+IF(C2134&lt;&gt;"",VLOOKUP(MID(C2134,18,5),NIVELES!$A$133:$B$213,2,0),"")</f>
        <v>LOS_RÍOS</v>
      </c>
      <c r="F2134" s="80" t="s">
        <v>279</v>
      </c>
      <c r="G2134" s="81" t="str">
        <f>+IF(F2134&lt;&gt;"",VLOOKUP(F2134,NIVELES!$A$246:$C$464,3,0),"")</f>
        <v xml:space="preserve"> </v>
      </c>
      <c r="H2134" s="82" t="s">
        <v>1023</v>
      </c>
      <c r="I2134" s="78" t="s">
        <v>2488</v>
      </c>
      <c r="J2134" s="78" t="s">
        <v>2895</v>
      </c>
      <c r="K2134" s="78" t="s">
        <v>2476</v>
      </c>
      <c r="L2134" s="78" t="s">
        <v>1791</v>
      </c>
      <c r="M2134" s="78" t="s">
        <v>1791</v>
      </c>
      <c r="N2134" s="78" t="s">
        <v>1791</v>
      </c>
      <c r="O2134" s="78" t="s">
        <v>2897</v>
      </c>
      <c r="P2134" s="82">
        <v>3</v>
      </c>
      <c r="Q2134" s="78" t="s">
        <v>2898</v>
      </c>
      <c r="R2134" s="82"/>
      <c r="S2134" s="82"/>
      <c r="T2134" s="82">
        <v>1</v>
      </c>
      <c r="U2134" s="82"/>
      <c r="V2134" s="82"/>
      <c r="W2134" s="82"/>
      <c r="X2134" s="82">
        <v>1</v>
      </c>
      <c r="Y2134" s="82"/>
      <c r="Z2134" s="82"/>
      <c r="AA2134" s="82"/>
      <c r="AB2134" s="82">
        <v>1</v>
      </c>
      <c r="AC2134" s="82"/>
      <c r="AD2134" s="85" t="str">
        <f>IF(A2134&lt;&gt;"",IF(D2134="DIRECCIÓN_DE_TRANSFERENCIAS","280 0031",VLOOKUP(C2134,NIVELES!$A$14:$B$105,2,0)),"")</f>
        <v>280 5000</v>
      </c>
      <c r="AE2134" s="86" t="s">
        <v>322</v>
      </c>
      <c r="AF2134" s="86" t="s">
        <v>369</v>
      </c>
      <c r="AG2134" s="79" t="str">
        <f>+IF(AF2134&lt;&gt;"",VLOOKUP(AF2134,NIVELES!$A$666:$B$673,2,0),"")</f>
        <v>ADMINISTRACIÓN_CENTRAL</v>
      </c>
      <c r="AH2134" s="78" t="s">
        <v>322</v>
      </c>
      <c r="AI2134" s="79" t="str">
        <f>IF(AH2134&lt;&gt;"",VLOOKUP(CONCATENATE(AG2134,AH2134),NIVELES!$B$676:$C$745,2,0),"")</f>
        <v>Administración De La Gestión Administrativa Financiera</v>
      </c>
      <c r="AJ2134" s="78" t="s">
        <v>517</v>
      </c>
      <c r="AK2134" s="79" t="str">
        <f>+IF(AJ2134&lt;&gt;"",VLOOKUP(AJ2134,NIVELES!$A$816:$B$892,2,0),"")</f>
        <v>NO APLICA</v>
      </c>
      <c r="AL2134" s="78" t="s">
        <v>554</v>
      </c>
      <c r="AM2134" s="78">
        <v>530805</v>
      </c>
      <c r="AN2134" s="79" t="str">
        <f>IF(AM2134&lt;&gt;"",+VLOOKUP(AM2134,NIVELES!$A$1652:$B$2466,2,0),"")</f>
        <v>Materiales de Aseo</v>
      </c>
      <c r="AO2134" s="87">
        <v>1200</v>
      </c>
      <c r="AP2134" s="88"/>
      <c r="AQ2134" s="88"/>
      <c r="AR2134" s="88">
        <v>400</v>
      </c>
      <c r="AS2134" s="88"/>
      <c r="AT2134" s="88"/>
      <c r="AU2134" s="88"/>
      <c r="AV2134" s="88">
        <v>400</v>
      </c>
      <c r="AW2134" s="88"/>
      <c r="AX2134" s="88"/>
      <c r="AY2134" s="88"/>
      <c r="AZ2134" s="88">
        <v>400</v>
      </c>
      <c r="BA2134" s="88"/>
      <c r="BB2134" s="89">
        <f t="shared" si="131"/>
        <v>1200</v>
      </c>
      <c r="BC2134" s="90" t="str">
        <f t="shared" si="130"/>
        <v>OK</v>
      </c>
      <c r="BD2134" s="91" t="str">
        <f t="shared" si="132"/>
        <v xml:space="preserve">                  </v>
      </c>
      <c r="BE2134" s="92">
        <f t="shared" si="133"/>
        <v>3</v>
      </c>
    </row>
    <row r="2135" spans="1:57" s="74" customFormat="1" ht="50.1" customHeight="1" x14ac:dyDescent="0.2">
      <c r="A2135" s="78" t="s">
        <v>55</v>
      </c>
      <c r="B2135" s="78" t="s">
        <v>61</v>
      </c>
      <c r="C2135" s="78" t="s">
        <v>748</v>
      </c>
      <c r="D2135" s="78" t="s">
        <v>575</v>
      </c>
      <c r="E2135" s="79" t="str">
        <f>+IF(C2135&lt;&gt;"",VLOOKUP(MID(C2135,18,5),NIVELES!$A$133:$B$213,2,0),"")</f>
        <v>LOS_RÍOS</v>
      </c>
      <c r="F2135" s="80" t="s">
        <v>279</v>
      </c>
      <c r="G2135" s="81" t="str">
        <f>+IF(F2135&lt;&gt;"",VLOOKUP(F2135,NIVELES!$A$246:$C$464,3,0),"")</f>
        <v xml:space="preserve"> </v>
      </c>
      <c r="H2135" s="82" t="s">
        <v>1023</v>
      </c>
      <c r="I2135" s="78" t="s">
        <v>2488</v>
      </c>
      <c r="J2135" s="78" t="s">
        <v>2895</v>
      </c>
      <c r="K2135" s="78" t="s">
        <v>2476</v>
      </c>
      <c r="L2135" s="78" t="s">
        <v>1791</v>
      </c>
      <c r="M2135" s="78" t="s">
        <v>1791</v>
      </c>
      <c r="N2135" s="78" t="s">
        <v>1791</v>
      </c>
      <c r="O2135" s="78" t="s">
        <v>2897</v>
      </c>
      <c r="P2135" s="82">
        <v>3</v>
      </c>
      <c r="Q2135" s="78" t="s">
        <v>2898</v>
      </c>
      <c r="R2135" s="82"/>
      <c r="S2135" s="82"/>
      <c r="T2135" s="82">
        <v>1</v>
      </c>
      <c r="U2135" s="82"/>
      <c r="V2135" s="82"/>
      <c r="W2135" s="82"/>
      <c r="X2135" s="82">
        <v>1</v>
      </c>
      <c r="Y2135" s="82"/>
      <c r="Z2135" s="82"/>
      <c r="AA2135" s="82"/>
      <c r="AB2135" s="82">
        <v>1</v>
      </c>
      <c r="AC2135" s="82"/>
      <c r="AD2135" s="85" t="str">
        <f>IF(A2135&lt;&gt;"",IF(D2135="DIRECCIÓN_DE_TRANSFERENCIAS","280 0031",VLOOKUP(C2135,NIVELES!$A$14:$B$105,2,0)),"")</f>
        <v>280 5000</v>
      </c>
      <c r="AE2135" s="86" t="s">
        <v>322</v>
      </c>
      <c r="AF2135" s="86" t="s">
        <v>369</v>
      </c>
      <c r="AG2135" s="79" t="str">
        <f>+IF(AF2135&lt;&gt;"",VLOOKUP(AF2135,NIVELES!$A$666:$B$673,2,0),"")</f>
        <v>ADMINISTRACIÓN_CENTRAL</v>
      </c>
      <c r="AH2135" s="78" t="s">
        <v>322</v>
      </c>
      <c r="AI2135" s="79" t="str">
        <f>IF(AH2135&lt;&gt;"",VLOOKUP(CONCATENATE(AG2135,AH2135),NIVELES!$B$676:$C$745,2,0),"")</f>
        <v>Administración De La Gestión Administrativa Financiera</v>
      </c>
      <c r="AJ2135" s="78" t="s">
        <v>517</v>
      </c>
      <c r="AK2135" s="79" t="str">
        <f>+IF(AJ2135&lt;&gt;"",VLOOKUP(AJ2135,NIVELES!$A$816:$B$892,2,0),"")</f>
        <v>NO APLICA</v>
      </c>
      <c r="AL2135" s="78" t="s">
        <v>554</v>
      </c>
      <c r="AM2135" s="78">
        <v>530813</v>
      </c>
      <c r="AN2135" s="79" t="str">
        <f>IF(AM2135&lt;&gt;"",+VLOOKUP(AM2135,NIVELES!$A$1652:$B$2466,2,0),"")</f>
        <v>Repuestos y Accesorios</v>
      </c>
      <c r="AO2135" s="87">
        <v>13000</v>
      </c>
      <c r="AP2135" s="88"/>
      <c r="AQ2135" s="88"/>
      <c r="AR2135" s="88">
        <v>4333.33</v>
      </c>
      <c r="AS2135" s="88"/>
      <c r="AT2135" s="88"/>
      <c r="AU2135" s="88"/>
      <c r="AV2135" s="88">
        <v>4333.33</v>
      </c>
      <c r="AW2135" s="88"/>
      <c r="AX2135" s="88"/>
      <c r="AY2135" s="88"/>
      <c r="AZ2135" s="88">
        <v>4333.34</v>
      </c>
      <c r="BA2135" s="88"/>
      <c r="BB2135" s="89">
        <f t="shared" si="131"/>
        <v>13000</v>
      </c>
      <c r="BC2135" s="90" t="str">
        <f t="shared" si="130"/>
        <v>OK</v>
      </c>
      <c r="BD2135" s="91" t="str">
        <f t="shared" si="132"/>
        <v xml:space="preserve">                  </v>
      </c>
      <c r="BE2135" s="92">
        <f t="shared" si="133"/>
        <v>3</v>
      </c>
    </row>
    <row r="2136" spans="1:57" s="74" customFormat="1" ht="50.1" customHeight="1" x14ac:dyDescent="0.2">
      <c r="A2136" s="78" t="s">
        <v>55</v>
      </c>
      <c r="B2136" s="78" t="s">
        <v>61</v>
      </c>
      <c r="C2136" s="78" t="s">
        <v>748</v>
      </c>
      <c r="D2136" s="78" t="s">
        <v>575</v>
      </c>
      <c r="E2136" s="79" t="str">
        <f>+IF(C2136&lt;&gt;"",VLOOKUP(MID(C2136,18,5),NIVELES!$A$133:$B$213,2,0),"")</f>
        <v>LOS_RÍOS</v>
      </c>
      <c r="F2136" s="80" t="s">
        <v>279</v>
      </c>
      <c r="G2136" s="81" t="str">
        <f>+IF(F2136&lt;&gt;"",VLOOKUP(F2136,NIVELES!$A$246:$C$464,3,0),"")</f>
        <v xml:space="preserve"> </v>
      </c>
      <c r="H2136" s="82" t="s">
        <v>1023</v>
      </c>
      <c r="I2136" s="78" t="s">
        <v>2488</v>
      </c>
      <c r="J2136" s="78" t="s">
        <v>2895</v>
      </c>
      <c r="K2136" s="78" t="s">
        <v>2476</v>
      </c>
      <c r="L2136" s="78" t="s">
        <v>1791</v>
      </c>
      <c r="M2136" s="78" t="s">
        <v>1791</v>
      </c>
      <c r="N2136" s="78" t="s">
        <v>1791</v>
      </c>
      <c r="O2136" s="78" t="s">
        <v>2897</v>
      </c>
      <c r="P2136" s="82">
        <v>3</v>
      </c>
      <c r="Q2136" s="78" t="s">
        <v>2898</v>
      </c>
      <c r="R2136" s="82"/>
      <c r="S2136" s="82"/>
      <c r="T2136" s="82">
        <v>1</v>
      </c>
      <c r="U2136" s="82"/>
      <c r="V2136" s="82"/>
      <c r="W2136" s="82"/>
      <c r="X2136" s="82">
        <v>1</v>
      </c>
      <c r="Y2136" s="82"/>
      <c r="Z2136" s="82"/>
      <c r="AA2136" s="82">
        <v>1</v>
      </c>
      <c r="AB2136" s="82"/>
      <c r="AC2136" s="82"/>
      <c r="AD2136" s="85" t="str">
        <f>IF(A2136&lt;&gt;"",IF(D2136="DIRECCIÓN_DE_TRANSFERENCIAS","280 0031",VLOOKUP(C2136,NIVELES!$A$14:$B$105,2,0)),"")</f>
        <v>280 5000</v>
      </c>
      <c r="AE2136" s="86" t="s">
        <v>322</v>
      </c>
      <c r="AF2136" s="86" t="s">
        <v>369</v>
      </c>
      <c r="AG2136" s="79" t="str">
        <f>+IF(AF2136&lt;&gt;"",VLOOKUP(AF2136,NIVELES!$A$666:$B$673,2,0),"")</f>
        <v>ADMINISTRACIÓN_CENTRAL</v>
      </c>
      <c r="AH2136" s="78" t="s">
        <v>322</v>
      </c>
      <c r="AI2136" s="79" t="str">
        <f>IF(AH2136&lt;&gt;"",VLOOKUP(CONCATENATE(AG2136,AH2136),NIVELES!$B$676:$C$745,2,0),"")</f>
        <v>Administración De La Gestión Administrativa Financiera</v>
      </c>
      <c r="AJ2136" s="78" t="s">
        <v>517</v>
      </c>
      <c r="AK2136" s="79" t="str">
        <f>+IF(AJ2136&lt;&gt;"",VLOOKUP(AJ2136,NIVELES!$A$816:$B$892,2,0),"")</f>
        <v>NO APLICA</v>
      </c>
      <c r="AL2136" s="78" t="s">
        <v>555</v>
      </c>
      <c r="AM2136" s="78">
        <v>570102</v>
      </c>
      <c r="AN2136" s="79" t="str">
        <f>IF(AM2136&lt;&gt;"",+VLOOKUP(AM2136,NIVELES!$A$1652:$B$2466,2,0),"")</f>
        <v>Tasas Generales, Impuestos, Contribuciones, Permisos, Licencias y Patentes.</v>
      </c>
      <c r="AO2136" s="87">
        <v>915</v>
      </c>
      <c r="AP2136" s="88"/>
      <c r="AQ2136" s="88"/>
      <c r="AR2136" s="88">
        <v>305</v>
      </c>
      <c r="AS2136" s="88"/>
      <c r="AT2136" s="88"/>
      <c r="AU2136" s="88"/>
      <c r="AV2136" s="88">
        <v>305</v>
      </c>
      <c r="AW2136" s="88"/>
      <c r="AX2136" s="88"/>
      <c r="AY2136" s="88"/>
      <c r="AZ2136" s="88">
        <v>305</v>
      </c>
      <c r="BA2136" s="88"/>
      <c r="BB2136" s="89">
        <f t="shared" si="131"/>
        <v>915</v>
      </c>
      <c r="BC2136" s="90" t="str">
        <f t="shared" si="130"/>
        <v>OK</v>
      </c>
      <c r="BD2136" s="91" t="str">
        <f t="shared" si="132"/>
        <v xml:space="preserve">                  </v>
      </c>
      <c r="BE2136" s="92">
        <f t="shared" si="133"/>
        <v>3</v>
      </c>
    </row>
    <row r="2137" spans="1:57" s="74" customFormat="1" ht="50.1" customHeight="1" x14ac:dyDescent="0.2">
      <c r="A2137" s="78" t="s">
        <v>55</v>
      </c>
      <c r="B2137" s="78" t="s">
        <v>61</v>
      </c>
      <c r="C2137" s="78" t="s">
        <v>748</v>
      </c>
      <c r="D2137" s="78" t="s">
        <v>575</v>
      </c>
      <c r="E2137" s="79" t="str">
        <f>+IF(C2137&lt;&gt;"",VLOOKUP(MID(C2137,18,5),NIVELES!$A$133:$B$213,2,0),"")</f>
        <v>LOS_RÍOS</v>
      </c>
      <c r="F2137" s="80" t="s">
        <v>279</v>
      </c>
      <c r="G2137" s="81" t="str">
        <f>+IF(F2137&lt;&gt;"",VLOOKUP(F2137,NIVELES!$A$246:$C$464,3,0),"")</f>
        <v xml:space="preserve"> </v>
      </c>
      <c r="H2137" s="82" t="s">
        <v>1023</v>
      </c>
      <c r="I2137" s="78" t="s">
        <v>2488</v>
      </c>
      <c r="J2137" s="78" t="s">
        <v>2895</v>
      </c>
      <c r="K2137" s="78" t="s">
        <v>2476</v>
      </c>
      <c r="L2137" s="78" t="s">
        <v>1791</v>
      </c>
      <c r="M2137" s="78" t="s">
        <v>1791</v>
      </c>
      <c r="N2137" s="78" t="s">
        <v>1791</v>
      </c>
      <c r="O2137" s="78" t="s">
        <v>2897</v>
      </c>
      <c r="P2137" s="82">
        <v>3</v>
      </c>
      <c r="Q2137" s="78" t="s">
        <v>2898</v>
      </c>
      <c r="R2137" s="82"/>
      <c r="S2137" s="82"/>
      <c r="T2137" s="82">
        <v>1</v>
      </c>
      <c r="U2137" s="82"/>
      <c r="V2137" s="82"/>
      <c r="W2137" s="82"/>
      <c r="X2137" s="82">
        <v>1</v>
      </c>
      <c r="Y2137" s="82"/>
      <c r="Z2137" s="82"/>
      <c r="AA2137" s="82"/>
      <c r="AB2137" s="82">
        <v>1</v>
      </c>
      <c r="AC2137" s="82"/>
      <c r="AD2137" s="85" t="str">
        <f>IF(A2137&lt;&gt;"",IF(D2137="DIRECCIÓN_DE_TRANSFERENCIAS","280 0031",VLOOKUP(C2137,NIVELES!$A$14:$B$105,2,0)),"")</f>
        <v>280 5000</v>
      </c>
      <c r="AE2137" s="86" t="s">
        <v>322</v>
      </c>
      <c r="AF2137" s="86" t="s">
        <v>369</v>
      </c>
      <c r="AG2137" s="79" t="str">
        <f>+IF(AF2137&lt;&gt;"",VLOOKUP(AF2137,NIVELES!$A$666:$B$673,2,0),"")</f>
        <v>ADMINISTRACIÓN_CENTRAL</v>
      </c>
      <c r="AH2137" s="78" t="s">
        <v>321</v>
      </c>
      <c r="AI2137" s="79" t="str">
        <f>IF(AH2137&lt;&gt;"",VLOOKUP(CONCATENATE(AG2137,AH2137),NIVELES!$B$676:$C$745,2,0),"")</f>
        <v>Gestión De Infraestructura</v>
      </c>
      <c r="AJ2137" s="78" t="s">
        <v>517</v>
      </c>
      <c r="AK2137" s="79" t="str">
        <f>+IF(AJ2137&lt;&gt;"",VLOOKUP(AJ2137,NIVELES!$A$816:$B$892,2,0),"")</f>
        <v>NO APLICA</v>
      </c>
      <c r="AL2137" s="78" t="s">
        <v>554</v>
      </c>
      <c r="AM2137" s="78">
        <v>530402</v>
      </c>
      <c r="AN2137" s="79" t="str">
        <f>IF(AM2137&lt;&gt;"",+VLOOKUP(AM2137,NIVELES!$A$1652:$B$2466,2,0),"")</f>
        <v>Edificios, Locales, Residencias y Cableado Estructurado (Instalación, Mantenimiento y Reparación)</v>
      </c>
      <c r="AO2137" s="87">
        <v>7578</v>
      </c>
      <c r="AP2137" s="88"/>
      <c r="AQ2137" s="88"/>
      <c r="AR2137" s="88">
        <v>2526</v>
      </c>
      <c r="AS2137" s="88"/>
      <c r="AT2137" s="88"/>
      <c r="AU2137" s="88"/>
      <c r="AV2137" s="88">
        <v>2526</v>
      </c>
      <c r="AW2137" s="88"/>
      <c r="AX2137" s="88"/>
      <c r="AY2137" s="88"/>
      <c r="AZ2137" s="88">
        <v>2526</v>
      </c>
      <c r="BA2137" s="88"/>
      <c r="BB2137" s="89">
        <f t="shared" si="131"/>
        <v>7578</v>
      </c>
      <c r="BC2137" s="90" t="str">
        <f t="shared" si="130"/>
        <v>OK</v>
      </c>
      <c r="BD2137" s="91" t="str">
        <f t="shared" si="132"/>
        <v xml:space="preserve">                  </v>
      </c>
      <c r="BE2137" s="92">
        <f t="shared" si="133"/>
        <v>3</v>
      </c>
    </row>
    <row r="2138" spans="1:57" s="74" customFormat="1" ht="50.1" customHeight="1" x14ac:dyDescent="0.2">
      <c r="A2138" s="78" t="s">
        <v>55</v>
      </c>
      <c r="B2138" s="78" t="s">
        <v>61</v>
      </c>
      <c r="C2138" s="78" t="s">
        <v>748</v>
      </c>
      <c r="D2138" s="78" t="s">
        <v>607</v>
      </c>
      <c r="E2138" s="79" t="str">
        <f>+IF(C2138&lt;&gt;"",VLOOKUP(MID(C2138,18,5),NIVELES!$A$133:$B$213,2,0),"")</f>
        <v>LOS_RÍOS</v>
      </c>
      <c r="F2138" s="80" t="s">
        <v>279</v>
      </c>
      <c r="G2138" s="81" t="str">
        <f>+IF(F2138&lt;&gt;"",VLOOKUP(F2138,NIVELES!$A$246:$C$464,3,0),"")</f>
        <v xml:space="preserve"> </v>
      </c>
      <c r="H2138" s="82" t="s">
        <v>1024</v>
      </c>
      <c r="I2138" s="78" t="s">
        <v>2183</v>
      </c>
      <c r="J2138" s="78" t="s">
        <v>2184</v>
      </c>
      <c r="K2138" s="78" t="s">
        <v>2502</v>
      </c>
      <c r="L2138" s="78" t="s">
        <v>1791</v>
      </c>
      <c r="M2138" s="78" t="s">
        <v>1791</v>
      </c>
      <c r="N2138" s="78" t="s">
        <v>1791</v>
      </c>
      <c r="O2138" s="78" t="s">
        <v>2167</v>
      </c>
      <c r="P2138" s="82">
        <v>12</v>
      </c>
      <c r="Q2138" s="78" t="s">
        <v>2896</v>
      </c>
      <c r="R2138" s="82">
        <v>1</v>
      </c>
      <c r="S2138" s="82">
        <v>1</v>
      </c>
      <c r="T2138" s="82">
        <v>1</v>
      </c>
      <c r="U2138" s="82">
        <v>1</v>
      </c>
      <c r="V2138" s="82">
        <v>1</v>
      </c>
      <c r="W2138" s="82">
        <v>1</v>
      </c>
      <c r="X2138" s="82">
        <v>1</v>
      </c>
      <c r="Y2138" s="82">
        <v>1</v>
      </c>
      <c r="Z2138" s="82">
        <v>1</v>
      </c>
      <c r="AA2138" s="82">
        <v>1</v>
      </c>
      <c r="AB2138" s="82">
        <v>1</v>
      </c>
      <c r="AC2138" s="82">
        <v>1</v>
      </c>
      <c r="AD2138" s="85" t="str">
        <f>IF(A2138&lt;&gt;"",IF(D2138="DIRECCIÓN_DE_TRANSFERENCIAS","280 0031",VLOOKUP(C2138,NIVELES!$A$14:$B$105,2,0)),"")</f>
        <v>280 5000</v>
      </c>
      <c r="AE2138" s="86" t="s">
        <v>322</v>
      </c>
      <c r="AF2138" s="86" t="s">
        <v>542</v>
      </c>
      <c r="AG2138" s="79" t="str">
        <f>+IF(AF2138&lt;&gt;"",VLOOKUP(AF2138,NIVELES!$A$666:$B$673,2,0),"")</f>
        <v>SISTEMA_DE_PROTECCIÓN_ESPECIAL_EN_EL_CICLO_DE_VIDA</v>
      </c>
      <c r="AH2138" s="78" t="s">
        <v>321</v>
      </c>
      <c r="AI2138" s="79" t="str">
        <f>IF(AH2138&lt;&gt;"",VLOOKUP(CONCATENATE(AG2138,AH2138),NIVELES!$B$676:$C$745,2,0),"")</f>
        <v>Adopciones</v>
      </c>
      <c r="AJ2138" s="78" t="s">
        <v>517</v>
      </c>
      <c r="AK2138" s="79" t="str">
        <f>+IF(AJ2138&lt;&gt;"",VLOOKUP(AJ2138,NIVELES!$A$816:$B$892,2,0),"")</f>
        <v>NO APLICA</v>
      </c>
      <c r="AL2138" s="78" t="s">
        <v>553</v>
      </c>
      <c r="AM2138" s="78">
        <v>510203</v>
      </c>
      <c r="AN2138" s="79" t="str">
        <f>IF(AM2138&lt;&gt;"",+VLOOKUP(AM2138,NIVELES!$A$1652:$B$2466,2,0),"")</f>
        <v>Decimotercer Sueldo</v>
      </c>
      <c r="AO2138" s="87">
        <v>1111</v>
      </c>
      <c r="AP2138" s="88">
        <v>92.58</v>
      </c>
      <c r="AQ2138" s="88">
        <v>92.58</v>
      </c>
      <c r="AR2138" s="88">
        <v>92.58</v>
      </c>
      <c r="AS2138" s="88">
        <v>92.58</v>
      </c>
      <c r="AT2138" s="88">
        <v>92.58</v>
      </c>
      <c r="AU2138" s="88">
        <v>92.58</v>
      </c>
      <c r="AV2138" s="88">
        <v>92.58</v>
      </c>
      <c r="AW2138" s="88">
        <v>92.58</v>
      </c>
      <c r="AX2138" s="88">
        <v>92.59</v>
      </c>
      <c r="AY2138" s="88">
        <v>92.59</v>
      </c>
      <c r="AZ2138" s="88">
        <v>92.59</v>
      </c>
      <c r="BA2138" s="88">
        <v>92.59</v>
      </c>
      <c r="BB2138" s="89">
        <f t="shared" si="131"/>
        <v>1111.0000000000002</v>
      </c>
      <c r="BC2138" s="90" t="str">
        <f t="shared" si="130"/>
        <v>OK</v>
      </c>
      <c r="BD2138" s="91" t="str">
        <f t="shared" si="132"/>
        <v xml:space="preserve">                  </v>
      </c>
      <c r="BE2138" s="92">
        <f t="shared" si="133"/>
        <v>12</v>
      </c>
    </row>
    <row r="2139" spans="1:57" s="74" customFormat="1" ht="50.1" customHeight="1" x14ac:dyDescent="0.2">
      <c r="A2139" s="78" t="s">
        <v>55</v>
      </c>
      <c r="B2139" s="78" t="s">
        <v>61</v>
      </c>
      <c r="C2139" s="78" t="s">
        <v>748</v>
      </c>
      <c r="D2139" s="78" t="s">
        <v>607</v>
      </c>
      <c r="E2139" s="79" t="str">
        <f>+IF(C2139&lt;&gt;"",VLOOKUP(MID(C2139,18,5),NIVELES!$A$133:$B$213,2,0),"")</f>
        <v>LOS_RÍOS</v>
      </c>
      <c r="F2139" s="80" t="s">
        <v>279</v>
      </c>
      <c r="G2139" s="81" t="str">
        <f>+IF(F2139&lt;&gt;"",VLOOKUP(F2139,NIVELES!$A$246:$C$464,3,0),"")</f>
        <v xml:space="preserve"> </v>
      </c>
      <c r="H2139" s="82" t="s">
        <v>1024</v>
      </c>
      <c r="I2139" s="78" t="s">
        <v>2183</v>
      </c>
      <c r="J2139" s="78" t="s">
        <v>2184</v>
      </c>
      <c r="K2139" s="78" t="s">
        <v>2502</v>
      </c>
      <c r="L2139" s="78" t="s">
        <v>1791</v>
      </c>
      <c r="M2139" s="78" t="s">
        <v>1791</v>
      </c>
      <c r="N2139" s="78" t="s">
        <v>1791</v>
      </c>
      <c r="O2139" s="78" t="s">
        <v>2167</v>
      </c>
      <c r="P2139" s="82">
        <v>12</v>
      </c>
      <c r="Q2139" s="78" t="s">
        <v>2896</v>
      </c>
      <c r="R2139" s="82">
        <v>1</v>
      </c>
      <c r="S2139" s="82">
        <v>1</v>
      </c>
      <c r="T2139" s="82">
        <v>1</v>
      </c>
      <c r="U2139" s="82">
        <v>1</v>
      </c>
      <c r="V2139" s="82">
        <v>1</v>
      </c>
      <c r="W2139" s="82">
        <v>1</v>
      </c>
      <c r="X2139" s="82">
        <v>1</v>
      </c>
      <c r="Y2139" s="82">
        <v>1</v>
      </c>
      <c r="Z2139" s="82">
        <v>1</v>
      </c>
      <c r="AA2139" s="82">
        <v>1</v>
      </c>
      <c r="AB2139" s="82">
        <v>1</v>
      </c>
      <c r="AC2139" s="82">
        <v>1</v>
      </c>
      <c r="AD2139" s="85" t="str">
        <f>IF(A2139&lt;&gt;"",IF(D2139="DIRECCIÓN_DE_TRANSFERENCIAS","280 0031",VLOOKUP(C2139,NIVELES!$A$14:$B$105,2,0)),"")</f>
        <v>280 5000</v>
      </c>
      <c r="AE2139" s="86" t="s">
        <v>322</v>
      </c>
      <c r="AF2139" s="86" t="s">
        <v>542</v>
      </c>
      <c r="AG2139" s="79" t="str">
        <f>+IF(AF2139&lt;&gt;"",VLOOKUP(AF2139,NIVELES!$A$666:$B$673,2,0),"")</f>
        <v>SISTEMA_DE_PROTECCIÓN_ESPECIAL_EN_EL_CICLO_DE_VIDA</v>
      </c>
      <c r="AH2139" s="78" t="s">
        <v>321</v>
      </c>
      <c r="AI2139" s="79" t="str">
        <f>IF(AH2139&lt;&gt;"",VLOOKUP(CONCATENATE(AG2139,AH2139),NIVELES!$B$676:$C$745,2,0),"")</f>
        <v>Adopciones</v>
      </c>
      <c r="AJ2139" s="78" t="s">
        <v>517</v>
      </c>
      <c r="AK2139" s="79" t="str">
        <f>+IF(AJ2139&lt;&gt;"",VLOOKUP(AJ2139,NIVELES!$A$816:$B$892,2,0),"")</f>
        <v>NO APLICA</v>
      </c>
      <c r="AL2139" s="78" t="s">
        <v>553</v>
      </c>
      <c r="AM2139" s="78">
        <v>510204</v>
      </c>
      <c r="AN2139" s="79" t="str">
        <f>IF(AM2139&lt;&gt;"",+VLOOKUP(AM2139,NIVELES!$A$1652:$B$2466,2,0),"")</f>
        <v>Decimocuarto Sueldo</v>
      </c>
      <c r="AO2139" s="87">
        <v>361.17</v>
      </c>
      <c r="AP2139" s="88">
        <v>30.09</v>
      </c>
      <c r="AQ2139" s="88">
        <v>30.09</v>
      </c>
      <c r="AR2139" s="88">
        <v>30.09</v>
      </c>
      <c r="AS2139" s="88">
        <v>30.09</v>
      </c>
      <c r="AT2139" s="88">
        <v>30.09</v>
      </c>
      <c r="AU2139" s="88">
        <v>30.09</v>
      </c>
      <c r="AV2139" s="88">
        <v>30.09</v>
      </c>
      <c r="AW2139" s="88">
        <v>30.09</v>
      </c>
      <c r="AX2139" s="88">
        <v>30.09</v>
      </c>
      <c r="AY2139" s="88">
        <v>30.18</v>
      </c>
      <c r="AZ2139" s="88">
        <v>30.09</v>
      </c>
      <c r="BA2139" s="88">
        <v>30.09</v>
      </c>
      <c r="BB2139" s="89">
        <f t="shared" si="131"/>
        <v>361.16999999999996</v>
      </c>
      <c r="BC2139" s="90" t="str">
        <f t="shared" si="130"/>
        <v>OK</v>
      </c>
      <c r="BD2139" s="91" t="str">
        <f t="shared" si="132"/>
        <v xml:space="preserve">                  </v>
      </c>
      <c r="BE2139" s="92">
        <f t="shared" si="133"/>
        <v>12</v>
      </c>
    </row>
    <row r="2140" spans="1:57" s="74" customFormat="1" ht="50.1" customHeight="1" x14ac:dyDescent="0.2">
      <c r="A2140" s="78" t="s">
        <v>55</v>
      </c>
      <c r="B2140" s="78" t="s">
        <v>61</v>
      </c>
      <c r="C2140" s="78" t="s">
        <v>748</v>
      </c>
      <c r="D2140" s="78" t="s">
        <v>607</v>
      </c>
      <c r="E2140" s="79" t="str">
        <f>+IF(C2140&lt;&gt;"",VLOOKUP(MID(C2140,18,5),NIVELES!$A$133:$B$213,2,0),"")</f>
        <v>LOS_RÍOS</v>
      </c>
      <c r="F2140" s="80" t="s">
        <v>279</v>
      </c>
      <c r="G2140" s="81" t="str">
        <f>+IF(F2140&lt;&gt;"",VLOOKUP(F2140,NIVELES!$A$246:$C$464,3,0),"")</f>
        <v xml:space="preserve"> </v>
      </c>
      <c r="H2140" s="82" t="s">
        <v>1024</v>
      </c>
      <c r="I2140" s="78" t="s">
        <v>2183</v>
      </c>
      <c r="J2140" s="78" t="s">
        <v>2184</v>
      </c>
      <c r="K2140" s="78" t="s">
        <v>2502</v>
      </c>
      <c r="L2140" s="78" t="s">
        <v>1791</v>
      </c>
      <c r="M2140" s="78" t="s">
        <v>1791</v>
      </c>
      <c r="N2140" s="78" t="s">
        <v>1791</v>
      </c>
      <c r="O2140" s="78" t="s">
        <v>2167</v>
      </c>
      <c r="P2140" s="82">
        <v>12</v>
      </c>
      <c r="Q2140" s="78" t="s">
        <v>2896</v>
      </c>
      <c r="R2140" s="82">
        <v>1</v>
      </c>
      <c r="S2140" s="82">
        <v>1</v>
      </c>
      <c r="T2140" s="82">
        <v>1</v>
      </c>
      <c r="U2140" s="82">
        <v>1</v>
      </c>
      <c r="V2140" s="82">
        <v>1</v>
      </c>
      <c r="W2140" s="82">
        <v>1</v>
      </c>
      <c r="X2140" s="82">
        <v>1</v>
      </c>
      <c r="Y2140" s="82">
        <v>1</v>
      </c>
      <c r="Z2140" s="82">
        <v>1</v>
      </c>
      <c r="AA2140" s="82">
        <v>1</v>
      </c>
      <c r="AB2140" s="82">
        <v>1</v>
      </c>
      <c r="AC2140" s="82">
        <v>1</v>
      </c>
      <c r="AD2140" s="85" t="str">
        <f>IF(A2140&lt;&gt;"",IF(D2140="DIRECCIÓN_DE_TRANSFERENCIAS","280 0031",VLOOKUP(C2140,NIVELES!$A$14:$B$105,2,0)),"")</f>
        <v>280 5000</v>
      </c>
      <c r="AE2140" s="86" t="s">
        <v>322</v>
      </c>
      <c r="AF2140" s="86" t="s">
        <v>542</v>
      </c>
      <c r="AG2140" s="79" t="str">
        <f>+IF(AF2140&lt;&gt;"",VLOOKUP(AF2140,NIVELES!$A$666:$B$673,2,0),"")</f>
        <v>SISTEMA_DE_PROTECCIÓN_ESPECIAL_EN_EL_CICLO_DE_VIDA</v>
      </c>
      <c r="AH2140" s="78" t="s">
        <v>321</v>
      </c>
      <c r="AI2140" s="79" t="str">
        <f>IF(AH2140&lt;&gt;"",VLOOKUP(CONCATENATE(AG2140,AH2140),NIVELES!$B$676:$C$745,2,0),"")</f>
        <v>Adopciones</v>
      </c>
      <c r="AJ2140" s="78" t="s">
        <v>517</v>
      </c>
      <c r="AK2140" s="79" t="str">
        <f>+IF(AJ2140&lt;&gt;"",VLOOKUP(AJ2140,NIVELES!$A$816:$B$892,2,0),"")</f>
        <v>NO APLICA</v>
      </c>
      <c r="AL2140" s="78" t="s">
        <v>553</v>
      </c>
      <c r="AM2140" s="78">
        <v>510510</v>
      </c>
      <c r="AN2140" s="79" t="str">
        <f>IF(AM2140&lt;&gt;"",+VLOOKUP(AM2140,NIVELES!$A$1652:$B$2466,2,0),"")</f>
        <v>Servicios Personales por Contrato</v>
      </c>
      <c r="AO2140" s="87">
        <v>13332</v>
      </c>
      <c r="AP2140" s="88">
        <v>1111</v>
      </c>
      <c r="AQ2140" s="88">
        <v>1111</v>
      </c>
      <c r="AR2140" s="88">
        <v>1111</v>
      </c>
      <c r="AS2140" s="88">
        <v>1111</v>
      </c>
      <c r="AT2140" s="88">
        <v>1111</v>
      </c>
      <c r="AU2140" s="88">
        <v>1111</v>
      </c>
      <c r="AV2140" s="88">
        <v>1111</v>
      </c>
      <c r="AW2140" s="88">
        <v>1111</v>
      </c>
      <c r="AX2140" s="88">
        <v>1111</v>
      </c>
      <c r="AY2140" s="88">
        <v>1111</v>
      </c>
      <c r="AZ2140" s="88">
        <v>1111</v>
      </c>
      <c r="BA2140" s="88">
        <v>1111</v>
      </c>
      <c r="BB2140" s="89">
        <f t="shared" si="131"/>
        <v>13332</v>
      </c>
      <c r="BC2140" s="90" t="str">
        <f t="shared" si="130"/>
        <v>OK</v>
      </c>
      <c r="BD2140" s="91" t="str">
        <f t="shared" si="132"/>
        <v xml:space="preserve">                  </v>
      </c>
      <c r="BE2140" s="92">
        <f t="shared" si="133"/>
        <v>12</v>
      </c>
    </row>
    <row r="2141" spans="1:57" s="74" customFormat="1" ht="50.1" customHeight="1" x14ac:dyDescent="0.2">
      <c r="A2141" s="78" t="s">
        <v>55</v>
      </c>
      <c r="B2141" s="78" t="s">
        <v>61</v>
      </c>
      <c r="C2141" s="78" t="s">
        <v>748</v>
      </c>
      <c r="D2141" s="78" t="s">
        <v>607</v>
      </c>
      <c r="E2141" s="79" t="str">
        <f>+IF(C2141&lt;&gt;"",VLOOKUP(MID(C2141,18,5),NIVELES!$A$133:$B$213,2,0),"")</f>
        <v>LOS_RÍOS</v>
      </c>
      <c r="F2141" s="80" t="s">
        <v>279</v>
      </c>
      <c r="G2141" s="81" t="str">
        <f>+IF(F2141&lt;&gt;"",VLOOKUP(F2141,NIVELES!$A$246:$C$464,3,0),"")</f>
        <v xml:space="preserve"> </v>
      </c>
      <c r="H2141" s="82" t="s">
        <v>1024</v>
      </c>
      <c r="I2141" s="78" t="s">
        <v>2183</v>
      </c>
      <c r="J2141" s="78" t="s">
        <v>2184</v>
      </c>
      <c r="K2141" s="78" t="s">
        <v>2502</v>
      </c>
      <c r="L2141" s="78" t="s">
        <v>1791</v>
      </c>
      <c r="M2141" s="78" t="s">
        <v>1791</v>
      </c>
      <c r="N2141" s="78" t="s">
        <v>1791</v>
      </c>
      <c r="O2141" s="78" t="s">
        <v>2167</v>
      </c>
      <c r="P2141" s="82">
        <v>12</v>
      </c>
      <c r="Q2141" s="78" t="s">
        <v>2896</v>
      </c>
      <c r="R2141" s="82">
        <v>1</v>
      </c>
      <c r="S2141" s="82">
        <v>1</v>
      </c>
      <c r="T2141" s="82">
        <v>1</v>
      </c>
      <c r="U2141" s="82">
        <v>1</v>
      </c>
      <c r="V2141" s="82">
        <v>1</v>
      </c>
      <c r="W2141" s="82">
        <v>1</v>
      </c>
      <c r="X2141" s="82">
        <v>1</v>
      </c>
      <c r="Y2141" s="82">
        <v>1</v>
      </c>
      <c r="Z2141" s="82">
        <v>1</v>
      </c>
      <c r="AA2141" s="82">
        <v>1</v>
      </c>
      <c r="AB2141" s="82">
        <v>1</v>
      </c>
      <c r="AC2141" s="82">
        <v>1</v>
      </c>
      <c r="AD2141" s="85" t="str">
        <f>IF(A2141&lt;&gt;"",IF(D2141="DIRECCIÓN_DE_TRANSFERENCIAS","280 0031",VLOOKUP(C2141,NIVELES!$A$14:$B$105,2,0)),"")</f>
        <v>280 5000</v>
      </c>
      <c r="AE2141" s="86" t="s">
        <v>322</v>
      </c>
      <c r="AF2141" s="86" t="s">
        <v>542</v>
      </c>
      <c r="AG2141" s="79" t="str">
        <f>+IF(AF2141&lt;&gt;"",VLOOKUP(AF2141,NIVELES!$A$666:$B$673,2,0),"")</f>
        <v>SISTEMA_DE_PROTECCIÓN_ESPECIAL_EN_EL_CICLO_DE_VIDA</v>
      </c>
      <c r="AH2141" s="78" t="s">
        <v>321</v>
      </c>
      <c r="AI2141" s="79" t="str">
        <f>IF(AH2141&lt;&gt;"",VLOOKUP(CONCATENATE(AG2141,AH2141),NIVELES!$B$676:$C$745,2,0),"")</f>
        <v>Adopciones</v>
      </c>
      <c r="AJ2141" s="78" t="s">
        <v>517</v>
      </c>
      <c r="AK2141" s="79" t="str">
        <f>+IF(AJ2141&lt;&gt;"",VLOOKUP(AJ2141,NIVELES!$A$816:$B$892,2,0),"")</f>
        <v>NO APLICA</v>
      </c>
      <c r="AL2141" s="78" t="s">
        <v>553</v>
      </c>
      <c r="AM2141" s="78">
        <v>510601</v>
      </c>
      <c r="AN2141" s="79" t="str">
        <f>IF(AM2141&lt;&gt;"",+VLOOKUP(AM2141,NIVELES!$A$1652:$B$2466,2,0),"")</f>
        <v>Aporte Patronal</v>
      </c>
      <c r="AO2141" s="87">
        <v>1286.54</v>
      </c>
      <c r="AP2141" s="88">
        <v>107.21</v>
      </c>
      <c r="AQ2141" s="88">
        <v>107.21</v>
      </c>
      <c r="AR2141" s="88">
        <v>107.21</v>
      </c>
      <c r="AS2141" s="88">
        <v>107.21</v>
      </c>
      <c r="AT2141" s="88">
        <v>107.21</v>
      </c>
      <c r="AU2141" s="88">
        <v>107.21</v>
      </c>
      <c r="AV2141" s="88">
        <v>107.21</v>
      </c>
      <c r="AW2141" s="88">
        <v>107.21</v>
      </c>
      <c r="AX2141" s="88">
        <v>107.21</v>
      </c>
      <c r="AY2141" s="88">
        <v>107.23</v>
      </c>
      <c r="AZ2141" s="88">
        <v>107.21</v>
      </c>
      <c r="BA2141" s="88">
        <v>107.21</v>
      </c>
      <c r="BB2141" s="89">
        <f t="shared" si="131"/>
        <v>1286.5400000000002</v>
      </c>
      <c r="BC2141" s="90" t="str">
        <f t="shared" si="130"/>
        <v>OK</v>
      </c>
      <c r="BD2141" s="91" t="str">
        <f t="shared" si="132"/>
        <v xml:space="preserve">                  </v>
      </c>
      <c r="BE2141" s="92">
        <f t="shared" si="133"/>
        <v>12</v>
      </c>
    </row>
    <row r="2142" spans="1:57" s="74" customFormat="1" ht="50.1" customHeight="1" x14ac:dyDescent="0.2">
      <c r="A2142" s="78" t="s">
        <v>55</v>
      </c>
      <c r="B2142" s="78" t="s">
        <v>61</v>
      </c>
      <c r="C2142" s="78" t="s">
        <v>748</v>
      </c>
      <c r="D2142" s="78" t="s">
        <v>607</v>
      </c>
      <c r="E2142" s="79" t="str">
        <f>+IF(C2142&lt;&gt;"",VLOOKUP(MID(C2142,18,5),NIVELES!$A$133:$B$213,2,0),"")</f>
        <v>LOS_RÍOS</v>
      </c>
      <c r="F2142" s="80" t="s">
        <v>279</v>
      </c>
      <c r="G2142" s="81" t="str">
        <f>+IF(F2142&lt;&gt;"",VLOOKUP(F2142,NIVELES!$A$246:$C$464,3,0),"")</f>
        <v xml:space="preserve"> </v>
      </c>
      <c r="H2142" s="82" t="s">
        <v>1024</v>
      </c>
      <c r="I2142" s="78" t="s">
        <v>2183</v>
      </c>
      <c r="J2142" s="78" t="s">
        <v>2184</v>
      </c>
      <c r="K2142" s="78" t="s">
        <v>2502</v>
      </c>
      <c r="L2142" s="78" t="s">
        <v>1791</v>
      </c>
      <c r="M2142" s="78" t="s">
        <v>1791</v>
      </c>
      <c r="N2142" s="78" t="s">
        <v>1791</v>
      </c>
      <c r="O2142" s="78" t="s">
        <v>2167</v>
      </c>
      <c r="P2142" s="82">
        <v>12</v>
      </c>
      <c r="Q2142" s="78" t="s">
        <v>2896</v>
      </c>
      <c r="R2142" s="82">
        <v>1</v>
      </c>
      <c r="S2142" s="82">
        <v>1</v>
      </c>
      <c r="T2142" s="82">
        <v>1</v>
      </c>
      <c r="U2142" s="82">
        <v>1</v>
      </c>
      <c r="V2142" s="82">
        <v>1</v>
      </c>
      <c r="W2142" s="82">
        <v>1</v>
      </c>
      <c r="X2142" s="82">
        <v>1</v>
      </c>
      <c r="Y2142" s="82">
        <v>1</v>
      </c>
      <c r="Z2142" s="82">
        <v>1</v>
      </c>
      <c r="AA2142" s="82">
        <v>1</v>
      </c>
      <c r="AB2142" s="82">
        <v>1</v>
      </c>
      <c r="AC2142" s="82">
        <v>1</v>
      </c>
      <c r="AD2142" s="85" t="str">
        <f>IF(A2142&lt;&gt;"",IF(D2142="DIRECCIÓN_DE_TRANSFERENCIAS","280 0031",VLOOKUP(C2142,NIVELES!$A$14:$B$105,2,0)),"")</f>
        <v>280 5000</v>
      </c>
      <c r="AE2142" s="86" t="s">
        <v>322</v>
      </c>
      <c r="AF2142" s="86" t="s">
        <v>542</v>
      </c>
      <c r="AG2142" s="79" t="str">
        <f>+IF(AF2142&lt;&gt;"",VLOOKUP(AF2142,NIVELES!$A$666:$B$673,2,0),"")</f>
        <v>SISTEMA_DE_PROTECCIÓN_ESPECIAL_EN_EL_CICLO_DE_VIDA</v>
      </c>
      <c r="AH2142" s="78" t="s">
        <v>321</v>
      </c>
      <c r="AI2142" s="79" t="str">
        <f>IF(AH2142&lt;&gt;"",VLOOKUP(CONCATENATE(AG2142,AH2142),NIVELES!$B$676:$C$745,2,0),"")</f>
        <v>Adopciones</v>
      </c>
      <c r="AJ2142" s="78" t="s">
        <v>517</v>
      </c>
      <c r="AK2142" s="79" t="str">
        <f>+IF(AJ2142&lt;&gt;"",VLOOKUP(AJ2142,NIVELES!$A$816:$B$892,2,0),"")</f>
        <v>NO APLICA</v>
      </c>
      <c r="AL2142" s="78" t="s">
        <v>553</v>
      </c>
      <c r="AM2142" s="78">
        <v>510602</v>
      </c>
      <c r="AN2142" s="79" t="str">
        <f>IF(AM2142&lt;&gt;"",+VLOOKUP(AM2142,NIVELES!$A$1652:$B$2466,2,0),"")</f>
        <v>Fondo de Reserva</v>
      </c>
      <c r="AO2142" s="87">
        <v>1111</v>
      </c>
      <c r="AP2142" s="88">
        <v>92.58</v>
      </c>
      <c r="AQ2142" s="88">
        <v>92.58</v>
      </c>
      <c r="AR2142" s="88">
        <v>92.58</v>
      </c>
      <c r="AS2142" s="88">
        <v>92.58</v>
      </c>
      <c r="AT2142" s="88">
        <v>92.58</v>
      </c>
      <c r="AU2142" s="88">
        <v>92.58</v>
      </c>
      <c r="AV2142" s="88">
        <v>92.58</v>
      </c>
      <c r="AW2142" s="88">
        <v>92.58</v>
      </c>
      <c r="AX2142" s="88">
        <v>92.59</v>
      </c>
      <c r="AY2142" s="88">
        <v>92.59</v>
      </c>
      <c r="AZ2142" s="88">
        <v>92.59</v>
      </c>
      <c r="BA2142" s="88">
        <v>92.59</v>
      </c>
      <c r="BB2142" s="89">
        <f t="shared" si="131"/>
        <v>1111.0000000000002</v>
      </c>
      <c r="BC2142" s="90" t="str">
        <f t="shared" si="130"/>
        <v>OK</v>
      </c>
      <c r="BD2142" s="91" t="str">
        <f t="shared" si="132"/>
        <v xml:space="preserve">                  </v>
      </c>
      <c r="BE2142" s="92">
        <f t="shared" si="133"/>
        <v>12</v>
      </c>
    </row>
    <row r="2143" spans="1:57" s="74" customFormat="1" ht="50.1" customHeight="1" x14ac:dyDescent="0.2">
      <c r="A2143" s="78" t="s">
        <v>55</v>
      </c>
      <c r="B2143" s="78" t="s">
        <v>61</v>
      </c>
      <c r="C2143" s="78" t="s">
        <v>748</v>
      </c>
      <c r="D2143" s="78" t="s">
        <v>607</v>
      </c>
      <c r="E2143" s="79" t="str">
        <f>+IF(C2143&lt;&gt;"",VLOOKUP(MID(C2143,18,5),NIVELES!$A$133:$B$213,2,0),"")</f>
        <v>LOS_RÍOS</v>
      </c>
      <c r="F2143" s="80" t="s">
        <v>279</v>
      </c>
      <c r="G2143" s="81" t="str">
        <f>+IF(F2143&lt;&gt;"",VLOOKUP(F2143,NIVELES!$A$246:$C$464,3,0),"")</f>
        <v xml:space="preserve"> </v>
      </c>
      <c r="H2143" s="82" t="s">
        <v>1024</v>
      </c>
      <c r="I2143" s="78" t="s">
        <v>2183</v>
      </c>
      <c r="J2143" s="78" t="s">
        <v>2184</v>
      </c>
      <c r="K2143" s="78" t="s">
        <v>2502</v>
      </c>
      <c r="L2143" s="78" t="s">
        <v>1791</v>
      </c>
      <c r="M2143" s="78" t="s">
        <v>1791</v>
      </c>
      <c r="N2143" s="78" t="s">
        <v>1791</v>
      </c>
      <c r="O2143" s="78" t="s">
        <v>2897</v>
      </c>
      <c r="P2143" s="82">
        <v>3</v>
      </c>
      <c r="Q2143" s="78" t="s">
        <v>2898</v>
      </c>
      <c r="R2143" s="82"/>
      <c r="S2143" s="82"/>
      <c r="T2143" s="82">
        <v>1</v>
      </c>
      <c r="U2143" s="82"/>
      <c r="V2143" s="82"/>
      <c r="W2143" s="82"/>
      <c r="X2143" s="82">
        <v>1</v>
      </c>
      <c r="Y2143" s="82"/>
      <c r="Z2143" s="82"/>
      <c r="AA2143" s="82"/>
      <c r="AB2143" s="82">
        <v>1</v>
      </c>
      <c r="AC2143" s="82"/>
      <c r="AD2143" s="85" t="str">
        <f>IF(A2143&lt;&gt;"",IF(D2143="DIRECCIÓN_DE_TRANSFERENCIAS","280 0031",VLOOKUP(C2143,NIVELES!$A$14:$B$105,2,0)),"")</f>
        <v>280 5000</v>
      </c>
      <c r="AE2143" s="86" t="s">
        <v>322</v>
      </c>
      <c r="AF2143" s="86" t="s">
        <v>542</v>
      </c>
      <c r="AG2143" s="79" t="str">
        <f>+IF(AF2143&lt;&gt;"",VLOOKUP(AF2143,NIVELES!$A$666:$B$673,2,0),"")</f>
        <v>SISTEMA_DE_PROTECCIÓN_ESPECIAL_EN_EL_CICLO_DE_VIDA</v>
      </c>
      <c r="AH2143" s="78" t="s">
        <v>321</v>
      </c>
      <c r="AI2143" s="79" t="str">
        <f>IF(AH2143&lt;&gt;"",VLOOKUP(CONCATENATE(AG2143,AH2143),NIVELES!$B$676:$C$745,2,0),"")</f>
        <v>Adopciones</v>
      </c>
      <c r="AJ2143" s="78" t="s">
        <v>517</v>
      </c>
      <c r="AK2143" s="79" t="str">
        <f>+IF(AJ2143&lt;&gt;"",VLOOKUP(AJ2143,NIVELES!$A$816:$B$892,2,0),"")</f>
        <v>NO APLICA</v>
      </c>
      <c r="AL2143" s="78" t="s">
        <v>554</v>
      </c>
      <c r="AM2143" s="78">
        <v>530303</v>
      </c>
      <c r="AN2143" s="79" t="str">
        <f>IF(AM2143&lt;&gt;"",+VLOOKUP(AM2143,NIVELES!$A$1652:$B$2466,2,0),"")</f>
        <v>Viáticos y Subsistencias en el Interior</v>
      </c>
      <c r="AO2143" s="87">
        <v>0</v>
      </c>
      <c r="AP2143" s="88"/>
      <c r="AQ2143" s="88"/>
      <c r="AR2143" s="88">
        <v>0</v>
      </c>
      <c r="AS2143" s="88"/>
      <c r="AT2143" s="88"/>
      <c r="AU2143" s="88"/>
      <c r="AV2143" s="88">
        <v>0</v>
      </c>
      <c r="AW2143" s="88"/>
      <c r="AX2143" s="88"/>
      <c r="AY2143" s="88"/>
      <c r="AZ2143" s="88">
        <v>0</v>
      </c>
      <c r="BA2143" s="88"/>
      <c r="BB2143" s="89">
        <f t="shared" si="131"/>
        <v>0</v>
      </c>
      <c r="BC2143" s="90" t="str">
        <f t="shared" si="130"/>
        <v>OK</v>
      </c>
      <c r="BD2143" s="91" t="str">
        <f t="shared" si="132"/>
        <v xml:space="preserve">                  </v>
      </c>
      <c r="BE2143" s="92">
        <f t="shared" si="133"/>
        <v>3</v>
      </c>
    </row>
    <row r="2144" spans="1:57" s="74" customFormat="1" ht="50.1" customHeight="1" x14ac:dyDescent="0.2">
      <c r="A2144" s="78" t="s">
        <v>55</v>
      </c>
      <c r="B2144" s="78" t="s">
        <v>61</v>
      </c>
      <c r="C2144" s="78" t="s">
        <v>748</v>
      </c>
      <c r="D2144" s="78" t="s">
        <v>608</v>
      </c>
      <c r="E2144" s="79" t="str">
        <f>+IF(C2144&lt;&gt;"",VLOOKUP(MID(C2144,18,5),NIVELES!$A$133:$B$213,2,0),"")</f>
        <v>LOS_RÍOS</v>
      </c>
      <c r="F2144" s="80" t="s">
        <v>279</v>
      </c>
      <c r="G2144" s="81" t="str">
        <f>+IF(F2144&lt;&gt;"",VLOOKUP(F2144,NIVELES!$A$246:$C$464,3,0),"")</f>
        <v xml:space="preserve"> </v>
      </c>
      <c r="H2144" s="82" t="s">
        <v>1024</v>
      </c>
      <c r="I2144" s="78" t="s">
        <v>2899</v>
      </c>
      <c r="J2144" s="78" t="s">
        <v>2184</v>
      </c>
      <c r="K2144" s="78" t="s">
        <v>2502</v>
      </c>
      <c r="L2144" s="78" t="s">
        <v>1791</v>
      </c>
      <c r="M2144" s="78" t="s">
        <v>1791</v>
      </c>
      <c r="N2144" s="78" t="s">
        <v>1791</v>
      </c>
      <c r="O2144" s="78" t="s">
        <v>2897</v>
      </c>
      <c r="P2144" s="82">
        <v>3</v>
      </c>
      <c r="Q2144" s="78" t="s">
        <v>2898</v>
      </c>
      <c r="R2144" s="82"/>
      <c r="S2144" s="82"/>
      <c r="T2144" s="82">
        <v>1</v>
      </c>
      <c r="U2144" s="82"/>
      <c r="V2144" s="82"/>
      <c r="W2144" s="82"/>
      <c r="X2144" s="82">
        <v>1</v>
      </c>
      <c r="Y2144" s="82"/>
      <c r="Z2144" s="82"/>
      <c r="AA2144" s="82"/>
      <c r="AB2144" s="82">
        <v>1</v>
      </c>
      <c r="AC2144" s="82"/>
      <c r="AD2144" s="85" t="str">
        <f>IF(A2144&lt;&gt;"",IF(D2144="DIRECCIÓN_DE_TRANSFERENCIAS","280 0031",VLOOKUP(C2144,NIVELES!$A$14:$B$105,2,0)),"")</f>
        <v>280 5000</v>
      </c>
      <c r="AE2144" s="86" t="s">
        <v>322</v>
      </c>
      <c r="AF2144" s="86" t="s">
        <v>543</v>
      </c>
      <c r="AG2144" s="79" t="str">
        <f>+IF(AF2144&lt;&gt;"",VLOOKUP(AF2144,NIVELES!$A$666:$B$673,2,0),"")</f>
        <v>DESARROLLO_INFANTIL</v>
      </c>
      <c r="AH2144" s="78" t="s">
        <v>322</v>
      </c>
      <c r="AI2144" s="79" t="str">
        <f>IF(AH2144&lt;&gt;"",VLOOKUP(CONCATENATE(AG2144,AH2144),NIVELES!$B$676:$C$745,2,0),"")</f>
        <v>Centros Infantiles Del Buen Vivir Atencion Directa -Funcionamiento Operación Y Atencion De Unidades</v>
      </c>
      <c r="AJ2144" s="78" t="s">
        <v>517</v>
      </c>
      <c r="AK2144" s="79" t="str">
        <f>+IF(AJ2144&lt;&gt;"",VLOOKUP(AJ2144,NIVELES!$A$816:$B$892,2,0),"")</f>
        <v>NO APLICA</v>
      </c>
      <c r="AL2144" s="78" t="s">
        <v>554</v>
      </c>
      <c r="AM2144" s="78">
        <v>530204</v>
      </c>
      <c r="AN2144" s="79" t="str">
        <f>IF(AM2144&lt;&gt;"",+VLOOKUP(AM2144,NIVELES!$A$1652:$B$2466,2,0),"")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2144" s="87">
        <v>0</v>
      </c>
      <c r="AP2144" s="88"/>
      <c r="AQ2144" s="88"/>
      <c r="AR2144" s="88">
        <v>0</v>
      </c>
      <c r="AS2144" s="88"/>
      <c r="AT2144" s="88"/>
      <c r="AU2144" s="88"/>
      <c r="AV2144" s="88">
        <v>0</v>
      </c>
      <c r="AW2144" s="88"/>
      <c r="AX2144" s="88"/>
      <c r="AY2144" s="88"/>
      <c r="AZ2144" s="88">
        <v>0</v>
      </c>
      <c r="BA2144" s="88"/>
      <c r="BB2144" s="89">
        <f t="shared" si="131"/>
        <v>0</v>
      </c>
      <c r="BC2144" s="90" t="str">
        <f t="shared" si="130"/>
        <v>OK</v>
      </c>
      <c r="BD2144" s="91" t="str">
        <f t="shared" si="132"/>
        <v xml:space="preserve">                  </v>
      </c>
      <c r="BE2144" s="92">
        <f t="shared" si="133"/>
        <v>3</v>
      </c>
    </row>
    <row r="2145" spans="1:57" s="74" customFormat="1" ht="50.1" customHeight="1" x14ac:dyDescent="0.2">
      <c r="A2145" s="78" t="s">
        <v>55</v>
      </c>
      <c r="B2145" s="78" t="s">
        <v>61</v>
      </c>
      <c r="C2145" s="78" t="s">
        <v>748</v>
      </c>
      <c r="D2145" s="78" t="s">
        <v>608</v>
      </c>
      <c r="E2145" s="79" t="str">
        <f>+IF(C2145&lt;&gt;"",VLOOKUP(MID(C2145,18,5),NIVELES!$A$133:$B$213,2,0),"")</f>
        <v>LOS_RÍOS</v>
      </c>
      <c r="F2145" s="80" t="s">
        <v>279</v>
      </c>
      <c r="G2145" s="81" t="str">
        <f>+IF(F2145&lt;&gt;"",VLOOKUP(F2145,NIVELES!$A$246:$C$464,3,0),"")</f>
        <v xml:space="preserve"> </v>
      </c>
      <c r="H2145" s="82" t="s">
        <v>1024</v>
      </c>
      <c r="I2145" s="78" t="s">
        <v>2899</v>
      </c>
      <c r="J2145" s="78" t="s">
        <v>2184</v>
      </c>
      <c r="K2145" s="78" t="s">
        <v>2502</v>
      </c>
      <c r="L2145" s="78" t="s">
        <v>1791</v>
      </c>
      <c r="M2145" s="78" t="s">
        <v>1791</v>
      </c>
      <c r="N2145" s="78" t="s">
        <v>1791</v>
      </c>
      <c r="O2145" s="78" t="s">
        <v>2897</v>
      </c>
      <c r="P2145" s="82">
        <v>3</v>
      </c>
      <c r="Q2145" s="78" t="s">
        <v>2898</v>
      </c>
      <c r="R2145" s="82"/>
      <c r="S2145" s="82"/>
      <c r="T2145" s="82">
        <v>1</v>
      </c>
      <c r="U2145" s="82"/>
      <c r="V2145" s="82"/>
      <c r="W2145" s="82"/>
      <c r="X2145" s="82">
        <v>1</v>
      </c>
      <c r="Y2145" s="82"/>
      <c r="Z2145" s="82"/>
      <c r="AA2145" s="82"/>
      <c r="AB2145" s="82">
        <v>1</v>
      </c>
      <c r="AC2145" s="82"/>
      <c r="AD2145" s="85" t="str">
        <f>IF(A2145&lt;&gt;"",IF(D2145="DIRECCIÓN_DE_TRANSFERENCIAS","280 0031",VLOOKUP(C2145,NIVELES!$A$14:$B$105,2,0)),"")</f>
        <v>280 5000</v>
      </c>
      <c r="AE2145" s="86" t="s">
        <v>322</v>
      </c>
      <c r="AF2145" s="86" t="s">
        <v>543</v>
      </c>
      <c r="AG2145" s="79" t="str">
        <f>+IF(AF2145&lt;&gt;"",VLOOKUP(AF2145,NIVELES!$A$666:$B$673,2,0),"")</f>
        <v>DESARROLLO_INFANTIL</v>
      </c>
      <c r="AH2145" s="78" t="s">
        <v>322</v>
      </c>
      <c r="AI2145" s="79" t="str">
        <f>IF(AH2145&lt;&gt;"",VLOOKUP(CONCATENATE(AG2145,AH2145),NIVELES!$B$676:$C$745,2,0),"")</f>
        <v>Centros Infantiles Del Buen Vivir Atencion Directa -Funcionamiento Operación Y Atencion De Unidades</v>
      </c>
      <c r="AJ2145" s="78" t="s">
        <v>517</v>
      </c>
      <c r="AK2145" s="79" t="str">
        <f>+IF(AJ2145&lt;&gt;"",VLOOKUP(AJ2145,NIVELES!$A$816:$B$892,2,0),"")</f>
        <v>NO APLICA</v>
      </c>
      <c r="AL2145" s="78" t="s">
        <v>554</v>
      </c>
      <c r="AM2145" s="78">
        <v>530207</v>
      </c>
      <c r="AN2145" s="79" t="str">
        <f>IF(AM2145&lt;&gt;"",+VLOOKUP(AM2145,NIVELES!$A$1652:$B$2466,2,0),"")</f>
        <v>Difusión, Información y Publicidad</v>
      </c>
      <c r="AO2145" s="87">
        <v>0</v>
      </c>
      <c r="AP2145" s="88"/>
      <c r="AQ2145" s="88"/>
      <c r="AR2145" s="88">
        <v>0</v>
      </c>
      <c r="AS2145" s="88"/>
      <c r="AT2145" s="88"/>
      <c r="AU2145" s="88"/>
      <c r="AV2145" s="88">
        <v>0</v>
      </c>
      <c r="AW2145" s="88"/>
      <c r="AX2145" s="88"/>
      <c r="AY2145" s="88"/>
      <c r="AZ2145" s="88">
        <v>0</v>
      </c>
      <c r="BA2145" s="88"/>
      <c r="BB2145" s="89">
        <f t="shared" si="131"/>
        <v>0</v>
      </c>
      <c r="BC2145" s="90" t="str">
        <f t="shared" si="130"/>
        <v>OK</v>
      </c>
      <c r="BD2145" s="91" t="str">
        <f t="shared" si="132"/>
        <v xml:space="preserve">                  </v>
      </c>
      <c r="BE2145" s="92">
        <f t="shared" si="133"/>
        <v>3</v>
      </c>
    </row>
    <row r="2146" spans="1:57" s="74" customFormat="1" ht="50.1" customHeight="1" x14ac:dyDescent="0.2">
      <c r="A2146" s="78" t="s">
        <v>55</v>
      </c>
      <c r="B2146" s="78" t="s">
        <v>61</v>
      </c>
      <c r="C2146" s="78" t="s">
        <v>617</v>
      </c>
      <c r="D2146" s="78" t="s">
        <v>575</v>
      </c>
      <c r="E2146" s="79" t="str">
        <f>+IF(C2146&lt;&gt;"",VLOOKUP(MID(C2146,18,5),NIVELES!$A$133:$B$213,2,0),"")</f>
        <v>BOLÍVAR</v>
      </c>
      <c r="F2146" s="80" t="s">
        <v>82</v>
      </c>
      <c r="G2146" s="81" t="str">
        <f>+IF(F2146&lt;&gt;"",VLOOKUP(F2146,NIVELES!$A$246:$C$464,3,0),"")</f>
        <v xml:space="preserve"> </v>
      </c>
      <c r="H2146" s="82" t="s">
        <v>1023</v>
      </c>
      <c r="I2146" s="78" t="s">
        <v>2164</v>
      </c>
      <c r="J2146" s="78" t="s">
        <v>2165</v>
      </c>
      <c r="K2146" s="78" t="s">
        <v>2166</v>
      </c>
      <c r="L2146" s="78" t="s">
        <v>2900</v>
      </c>
      <c r="M2146" s="78" t="s">
        <v>1791</v>
      </c>
      <c r="N2146" s="78" t="s">
        <v>1791</v>
      </c>
      <c r="O2146" s="78" t="s">
        <v>2638</v>
      </c>
      <c r="P2146" s="82">
        <v>12</v>
      </c>
      <c r="Q2146" s="78" t="s">
        <v>2901</v>
      </c>
      <c r="R2146" s="82">
        <v>1</v>
      </c>
      <c r="S2146" s="82">
        <v>1</v>
      </c>
      <c r="T2146" s="82">
        <v>1</v>
      </c>
      <c r="U2146" s="82">
        <v>1</v>
      </c>
      <c r="V2146" s="82">
        <v>1</v>
      </c>
      <c r="W2146" s="82">
        <v>1</v>
      </c>
      <c r="X2146" s="82">
        <v>1</v>
      </c>
      <c r="Y2146" s="82">
        <v>1</v>
      </c>
      <c r="Z2146" s="82">
        <v>1</v>
      </c>
      <c r="AA2146" s="82">
        <v>1</v>
      </c>
      <c r="AB2146" s="82">
        <v>1</v>
      </c>
      <c r="AC2146" s="82">
        <v>1</v>
      </c>
      <c r="AD2146" s="85" t="str">
        <f>IF(A2146&lt;&gt;"",IF(D2146="DIRECCIÓN_DE_TRANSFERENCIAS","280 0031",VLOOKUP(C2146,NIVELES!$A$14:$B$105,2,0)),"")</f>
        <v>280 5110</v>
      </c>
      <c r="AE2146" s="86" t="s">
        <v>322</v>
      </c>
      <c r="AF2146" s="86" t="s">
        <v>369</v>
      </c>
      <c r="AG2146" s="79" t="str">
        <f>+IF(AF2146&lt;&gt;"",VLOOKUP(AF2146,NIVELES!$A$666:$B$673,2,0),"")</f>
        <v>ADMINISTRACIÓN_CENTRAL</v>
      </c>
      <c r="AH2146" s="78" t="s">
        <v>322</v>
      </c>
      <c r="AI2146" s="79" t="str">
        <f>IF(AH2146&lt;&gt;"",VLOOKUP(CONCATENATE(AG2146,AH2146),NIVELES!$B$676:$C$745,2,0),"")</f>
        <v>Administración De La Gestión Administrativa Financiera</v>
      </c>
      <c r="AJ2146" s="78" t="s">
        <v>517</v>
      </c>
      <c r="AK2146" s="79" t="str">
        <f>+IF(AJ2146&lt;&gt;"",VLOOKUP(AJ2146,NIVELES!$A$816:$B$892,2,0),"")</f>
        <v>NO APLICA</v>
      </c>
      <c r="AL2146" s="78" t="s">
        <v>553</v>
      </c>
      <c r="AM2146" s="78">
        <v>510105</v>
      </c>
      <c r="AN2146" s="79" t="str">
        <f>IF(AM2146&lt;&gt;"",+VLOOKUP(AM2146,NIVELES!$A$1652:$B$2466,2,0),"")</f>
        <v>Remuneraciones Unificadas</v>
      </c>
      <c r="AO2146" s="87">
        <v>275016</v>
      </c>
      <c r="AP2146" s="88">
        <v>22185</v>
      </c>
      <c r="AQ2146" s="88">
        <v>22918</v>
      </c>
      <c r="AR2146" s="88">
        <v>22991.3</v>
      </c>
      <c r="AS2146" s="88">
        <v>22991.3</v>
      </c>
      <c r="AT2146" s="88">
        <v>22991.3</v>
      </c>
      <c r="AU2146" s="88">
        <v>22991.3</v>
      </c>
      <c r="AV2146" s="88">
        <v>22991.3</v>
      </c>
      <c r="AW2146" s="88">
        <v>22991.3</v>
      </c>
      <c r="AX2146" s="88">
        <v>22991.3</v>
      </c>
      <c r="AY2146" s="88">
        <v>22991.3</v>
      </c>
      <c r="AZ2146" s="88">
        <v>22991.3</v>
      </c>
      <c r="BA2146" s="88">
        <v>22991.3</v>
      </c>
      <c r="BB2146" s="89">
        <f t="shared" si="131"/>
        <v>275015.99999999994</v>
      </c>
      <c r="BC2146" s="90" t="str">
        <f t="shared" si="130"/>
        <v>OK</v>
      </c>
      <c r="BD2146" s="91" t="str">
        <f t="shared" si="132"/>
        <v xml:space="preserve">                  </v>
      </c>
      <c r="BE2146" s="92">
        <f t="shared" si="133"/>
        <v>12</v>
      </c>
    </row>
    <row r="2147" spans="1:57" s="74" customFormat="1" ht="50.1" customHeight="1" x14ac:dyDescent="0.2">
      <c r="A2147" s="78" t="s">
        <v>55</v>
      </c>
      <c r="B2147" s="78" t="s">
        <v>61</v>
      </c>
      <c r="C2147" s="78" t="s">
        <v>617</v>
      </c>
      <c r="D2147" s="78" t="s">
        <v>575</v>
      </c>
      <c r="E2147" s="79" t="str">
        <f>+IF(C2147&lt;&gt;"",VLOOKUP(MID(C2147,18,5),NIVELES!$A$133:$B$213,2,0),"")</f>
        <v>BOLÍVAR</v>
      </c>
      <c r="F2147" s="80" t="s">
        <v>82</v>
      </c>
      <c r="G2147" s="81" t="str">
        <f>+IF(F2147&lt;&gt;"",VLOOKUP(F2147,NIVELES!$A$246:$C$464,3,0),"")</f>
        <v xml:space="preserve"> </v>
      </c>
      <c r="H2147" s="82" t="s">
        <v>1023</v>
      </c>
      <c r="I2147" s="78" t="s">
        <v>2164</v>
      </c>
      <c r="J2147" s="78" t="s">
        <v>2165</v>
      </c>
      <c r="K2147" s="78" t="s">
        <v>2166</v>
      </c>
      <c r="L2147" s="78" t="s">
        <v>2900</v>
      </c>
      <c r="M2147" s="78" t="s">
        <v>1791</v>
      </c>
      <c r="N2147" s="78" t="s">
        <v>1791</v>
      </c>
      <c r="O2147" s="78" t="s">
        <v>2638</v>
      </c>
      <c r="P2147" s="82">
        <v>12</v>
      </c>
      <c r="Q2147" s="78" t="s">
        <v>2901</v>
      </c>
      <c r="R2147" s="82">
        <v>1</v>
      </c>
      <c r="S2147" s="82">
        <v>1</v>
      </c>
      <c r="T2147" s="82">
        <v>1</v>
      </c>
      <c r="U2147" s="82">
        <v>1</v>
      </c>
      <c r="V2147" s="82">
        <v>1</v>
      </c>
      <c r="W2147" s="82">
        <v>1</v>
      </c>
      <c r="X2147" s="82">
        <v>1</v>
      </c>
      <c r="Y2147" s="82">
        <v>1</v>
      </c>
      <c r="Z2147" s="82">
        <v>1</v>
      </c>
      <c r="AA2147" s="82">
        <v>1</v>
      </c>
      <c r="AB2147" s="82">
        <v>1</v>
      </c>
      <c r="AC2147" s="82">
        <v>1</v>
      </c>
      <c r="AD2147" s="85" t="str">
        <f>IF(A2147&lt;&gt;"",IF(D2147="DIRECCIÓN_DE_TRANSFERENCIAS","280 0031",VLOOKUP(C2147,NIVELES!$A$14:$B$105,2,0)),"")</f>
        <v>280 5110</v>
      </c>
      <c r="AE2147" s="86" t="s">
        <v>322</v>
      </c>
      <c r="AF2147" s="86" t="s">
        <v>369</v>
      </c>
      <c r="AG2147" s="79" t="str">
        <f>+IF(AF2147&lt;&gt;"",VLOOKUP(AF2147,NIVELES!$A$666:$B$673,2,0),"")</f>
        <v>ADMINISTRACIÓN_CENTRAL</v>
      </c>
      <c r="AH2147" s="78" t="s">
        <v>322</v>
      </c>
      <c r="AI2147" s="79" t="str">
        <f>IF(AH2147&lt;&gt;"",VLOOKUP(CONCATENATE(AG2147,AH2147),NIVELES!$B$676:$C$745,2,0),"")</f>
        <v>Administración De La Gestión Administrativa Financiera</v>
      </c>
      <c r="AJ2147" s="78" t="s">
        <v>517</v>
      </c>
      <c r="AK2147" s="79" t="str">
        <f>+IF(AJ2147&lt;&gt;"",VLOOKUP(AJ2147,NIVELES!$A$816:$B$892,2,0),"")</f>
        <v>NO APLICA</v>
      </c>
      <c r="AL2147" s="78" t="s">
        <v>553</v>
      </c>
      <c r="AM2147" s="78">
        <v>510106</v>
      </c>
      <c r="AN2147" s="79" t="str">
        <f>IF(AM2147&lt;&gt;"",+VLOOKUP(AM2147,NIVELES!$A$1652:$B$2466,2,0),"")</f>
        <v>Salarios Unificados</v>
      </c>
      <c r="AO2147" s="87">
        <v>103080</v>
      </c>
      <c r="AP2147" s="88">
        <v>8590</v>
      </c>
      <c r="AQ2147" s="88">
        <v>8590</v>
      </c>
      <c r="AR2147" s="88">
        <v>8590</v>
      </c>
      <c r="AS2147" s="88">
        <v>8590</v>
      </c>
      <c r="AT2147" s="88">
        <v>8590</v>
      </c>
      <c r="AU2147" s="88">
        <v>8590</v>
      </c>
      <c r="AV2147" s="88">
        <v>8590</v>
      </c>
      <c r="AW2147" s="88">
        <v>8590</v>
      </c>
      <c r="AX2147" s="88">
        <v>8590</v>
      </c>
      <c r="AY2147" s="88">
        <v>8590</v>
      </c>
      <c r="AZ2147" s="88">
        <v>8590</v>
      </c>
      <c r="BA2147" s="88">
        <v>8590</v>
      </c>
      <c r="BB2147" s="89">
        <f t="shared" si="131"/>
        <v>103080</v>
      </c>
      <c r="BC2147" s="90" t="str">
        <f t="shared" si="130"/>
        <v>OK</v>
      </c>
      <c r="BD2147" s="91" t="str">
        <f t="shared" si="132"/>
        <v xml:space="preserve">                  </v>
      </c>
      <c r="BE2147" s="92">
        <f t="shared" si="133"/>
        <v>12</v>
      </c>
    </row>
    <row r="2148" spans="1:57" s="74" customFormat="1" ht="50.1" customHeight="1" x14ac:dyDescent="0.2">
      <c r="A2148" s="78" t="s">
        <v>55</v>
      </c>
      <c r="B2148" s="78" t="s">
        <v>61</v>
      </c>
      <c r="C2148" s="78" t="s">
        <v>617</v>
      </c>
      <c r="D2148" s="78" t="s">
        <v>575</v>
      </c>
      <c r="E2148" s="79" t="str">
        <f>+IF(C2148&lt;&gt;"",VLOOKUP(MID(C2148,18,5),NIVELES!$A$133:$B$213,2,0),"")</f>
        <v>BOLÍVAR</v>
      </c>
      <c r="F2148" s="80" t="s">
        <v>82</v>
      </c>
      <c r="G2148" s="81" t="str">
        <f>+IF(F2148&lt;&gt;"",VLOOKUP(F2148,NIVELES!$A$246:$C$464,3,0),"")</f>
        <v xml:space="preserve"> </v>
      </c>
      <c r="H2148" s="82" t="s">
        <v>1023</v>
      </c>
      <c r="I2148" s="78" t="s">
        <v>2164</v>
      </c>
      <c r="J2148" s="78" t="s">
        <v>2165</v>
      </c>
      <c r="K2148" s="78" t="s">
        <v>2166</v>
      </c>
      <c r="L2148" s="78" t="s">
        <v>2900</v>
      </c>
      <c r="M2148" s="78" t="s">
        <v>1791</v>
      </c>
      <c r="N2148" s="78" t="s">
        <v>1791</v>
      </c>
      <c r="O2148" s="78" t="s">
        <v>2638</v>
      </c>
      <c r="P2148" s="82">
        <v>1</v>
      </c>
      <c r="Q2148" s="78" t="s">
        <v>2901</v>
      </c>
      <c r="R2148" s="82"/>
      <c r="S2148" s="82"/>
      <c r="T2148" s="82"/>
      <c r="U2148" s="82"/>
      <c r="V2148" s="82"/>
      <c r="W2148" s="82"/>
      <c r="X2148" s="82"/>
      <c r="Y2148" s="82"/>
      <c r="Z2148" s="82"/>
      <c r="AA2148" s="82"/>
      <c r="AB2148" s="82"/>
      <c r="AC2148" s="82">
        <v>1</v>
      </c>
      <c r="AD2148" s="85" t="str">
        <f>IF(A2148&lt;&gt;"",IF(D2148="DIRECCIÓN_DE_TRANSFERENCIAS","280 0031",VLOOKUP(C2148,NIVELES!$A$14:$B$105,2,0)),"")</f>
        <v>280 5110</v>
      </c>
      <c r="AE2148" s="86" t="s">
        <v>322</v>
      </c>
      <c r="AF2148" s="86" t="s">
        <v>369</v>
      </c>
      <c r="AG2148" s="79" t="str">
        <f>+IF(AF2148&lt;&gt;"",VLOOKUP(AF2148,NIVELES!$A$666:$B$673,2,0),"")</f>
        <v>ADMINISTRACIÓN_CENTRAL</v>
      </c>
      <c r="AH2148" s="78" t="s">
        <v>322</v>
      </c>
      <c r="AI2148" s="79" t="str">
        <f>IF(AH2148&lt;&gt;"",VLOOKUP(CONCATENATE(AG2148,AH2148),NIVELES!$B$676:$C$745,2,0),"")</f>
        <v>Administración De La Gestión Administrativa Financiera</v>
      </c>
      <c r="AJ2148" s="78" t="s">
        <v>517</v>
      </c>
      <c r="AK2148" s="79" t="str">
        <f>+IF(AJ2148&lt;&gt;"",VLOOKUP(AJ2148,NIVELES!$A$816:$B$892,2,0),"")</f>
        <v>NO APLICA</v>
      </c>
      <c r="AL2148" s="78" t="s">
        <v>553</v>
      </c>
      <c r="AM2148" s="78">
        <v>510203</v>
      </c>
      <c r="AN2148" s="79" t="str">
        <f>IF(AM2148&lt;&gt;"",+VLOOKUP(AM2148,NIVELES!$A$1652:$B$2466,2,0),"")</f>
        <v>Decimotercer Sueldo</v>
      </c>
      <c r="AO2148" s="87">
        <v>41525.919999999998</v>
      </c>
      <c r="AP2148" s="88">
        <v>0</v>
      </c>
      <c r="AQ2148" s="88">
        <v>164.34</v>
      </c>
      <c r="AR2148" s="88">
        <v>4136.16</v>
      </c>
      <c r="AS2148" s="88">
        <v>4136.16</v>
      </c>
      <c r="AT2148" s="88">
        <v>4136.16</v>
      </c>
      <c r="AU2148" s="88">
        <v>4136.16</v>
      </c>
      <c r="AV2148" s="88">
        <v>4136.16</v>
      </c>
      <c r="AW2148" s="88">
        <v>4136.16</v>
      </c>
      <c r="AX2148" s="88">
        <v>4136.16</v>
      </c>
      <c r="AY2148" s="88">
        <v>4136.16</v>
      </c>
      <c r="AZ2148" s="88">
        <v>4136.16</v>
      </c>
      <c r="BA2148" s="88">
        <v>4136.1400000000003</v>
      </c>
      <c r="BB2148" s="89">
        <f t="shared" si="131"/>
        <v>41525.919999999998</v>
      </c>
      <c r="BC2148" s="90" t="str">
        <f t="shared" si="130"/>
        <v>OK</v>
      </c>
      <c r="BD2148" s="91" t="str">
        <f t="shared" si="132"/>
        <v xml:space="preserve">                  </v>
      </c>
      <c r="BE2148" s="92">
        <f t="shared" si="133"/>
        <v>1</v>
      </c>
    </row>
    <row r="2149" spans="1:57" s="74" customFormat="1" ht="50.1" customHeight="1" x14ac:dyDescent="0.2">
      <c r="A2149" s="78" t="s">
        <v>55</v>
      </c>
      <c r="B2149" s="78" t="s">
        <v>61</v>
      </c>
      <c r="C2149" s="78" t="s">
        <v>617</v>
      </c>
      <c r="D2149" s="78" t="s">
        <v>575</v>
      </c>
      <c r="E2149" s="79" t="str">
        <f>+IF(C2149&lt;&gt;"",VLOOKUP(MID(C2149,18,5),NIVELES!$A$133:$B$213,2,0),"")</f>
        <v>BOLÍVAR</v>
      </c>
      <c r="F2149" s="80" t="s">
        <v>82</v>
      </c>
      <c r="G2149" s="81" t="str">
        <f>+IF(F2149&lt;&gt;"",VLOOKUP(F2149,NIVELES!$A$246:$C$464,3,0),"")</f>
        <v xml:space="preserve"> </v>
      </c>
      <c r="H2149" s="82" t="s">
        <v>1023</v>
      </c>
      <c r="I2149" s="78" t="s">
        <v>2164</v>
      </c>
      <c r="J2149" s="78" t="s">
        <v>2165</v>
      </c>
      <c r="K2149" s="78" t="s">
        <v>2166</v>
      </c>
      <c r="L2149" s="78" t="s">
        <v>2900</v>
      </c>
      <c r="M2149" s="78" t="s">
        <v>1791</v>
      </c>
      <c r="N2149" s="78" t="s">
        <v>1791</v>
      </c>
      <c r="O2149" s="78" t="s">
        <v>2638</v>
      </c>
      <c r="P2149" s="82">
        <v>1</v>
      </c>
      <c r="Q2149" s="78" t="s">
        <v>2901</v>
      </c>
      <c r="R2149" s="82"/>
      <c r="S2149" s="82"/>
      <c r="T2149" s="82"/>
      <c r="U2149" s="82"/>
      <c r="V2149" s="82"/>
      <c r="W2149" s="82"/>
      <c r="X2149" s="82"/>
      <c r="Y2149" s="82">
        <v>1</v>
      </c>
      <c r="Z2149" s="82"/>
      <c r="AA2149" s="82"/>
      <c r="AB2149" s="82"/>
      <c r="AC2149" s="82"/>
      <c r="AD2149" s="85" t="str">
        <f>IF(A2149&lt;&gt;"",IF(D2149="DIRECCIÓN_DE_TRANSFERENCIAS","280 0031",VLOOKUP(C2149,NIVELES!$A$14:$B$105,2,0)),"")</f>
        <v>280 5110</v>
      </c>
      <c r="AE2149" s="86" t="s">
        <v>322</v>
      </c>
      <c r="AF2149" s="86" t="s">
        <v>369</v>
      </c>
      <c r="AG2149" s="79" t="str">
        <f>+IF(AF2149&lt;&gt;"",VLOOKUP(AF2149,NIVELES!$A$666:$B$673,2,0),"")</f>
        <v>ADMINISTRACIÓN_CENTRAL</v>
      </c>
      <c r="AH2149" s="78" t="s">
        <v>322</v>
      </c>
      <c r="AI2149" s="79" t="str">
        <f>IF(AH2149&lt;&gt;"",VLOOKUP(CONCATENATE(AG2149,AH2149),NIVELES!$B$676:$C$745,2,0),"")</f>
        <v>Administración De La Gestión Administrativa Financiera</v>
      </c>
      <c r="AJ2149" s="78" t="s">
        <v>517</v>
      </c>
      <c r="AK2149" s="79" t="str">
        <f>+IF(AJ2149&lt;&gt;"",VLOOKUP(AJ2149,NIVELES!$A$816:$B$892,2,0),"")</f>
        <v>NO APLICA</v>
      </c>
      <c r="AL2149" s="78" t="s">
        <v>553</v>
      </c>
      <c r="AM2149" s="78">
        <v>510204</v>
      </c>
      <c r="AN2149" s="79" t="str">
        <f>IF(AM2149&lt;&gt;"",+VLOOKUP(AM2149,NIVELES!$A$1652:$B$2466,2,0),"")</f>
        <v>Decimocuarto Sueldo</v>
      </c>
      <c r="AO2149" s="87">
        <v>18419.5</v>
      </c>
      <c r="AP2149" s="88">
        <v>0</v>
      </c>
      <c r="AQ2149" s="88">
        <v>65.66</v>
      </c>
      <c r="AR2149" s="88">
        <v>1835.38</v>
      </c>
      <c r="AS2149" s="88">
        <v>1835.38</v>
      </c>
      <c r="AT2149" s="88">
        <v>1835.38</v>
      </c>
      <c r="AU2149" s="88">
        <v>1835.38</v>
      </c>
      <c r="AV2149" s="88">
        <v>1835.38</v>
      </c>
      <c r="AW2149" s="88">
        <v>1835.38</v>
      </c>
      <c r="AX2149" s="88">
        <v>1835.38</v>
      </c>
      <c r="AY2149" s="88">
        <v>1835.38</v>
      </c>
      <c r="AZ2149" s="88">
        <v>1835.38</v>
      </c>
      <c r="BA2149" s="88">
        <v>1835.42</v>
      </c>
      <c r="BB2149" s="89">
        <f t="shared" si="131"/>
        <v>18419.500000000007</v>
      </c>
      <c r="BC2149" s="90" t="str">
        <f t="shared" si="130"/>
        <v>OK</v>
      </c>
      <c r="BD2149" s="91" t="str">
        <f t="shared" si="132"/>
        <v xml:space="preserve">                  </v>
      </c>
      <c r="BE2149" s="92">
        <f t="shared" si="133"/>
        <v>1</v>
      </c>
    </row>
    <row r="2150" spans="1:57" s="74" customFormat="1" ht="50.1" customHeight="1" x14ac:dyDescent="0.2">
      <c r="A2150" s="78" t="s">
        <v>55</v>
      </c>
      <c r="B2150" s="78" t="s">
        <v>61</v>
      </c>
      <c r="C2150" s="78" t="s">
        <v>617</v>
      </c>
      <c r="D2150" s="78" t="s">
        <v>575</v>
      </c>
      <c r="E2150" s="79" t="str">
        <f>+IF(C2150&lt;&gt;"",VLOOKUP(MID(C2150,18,5),NIVELES!$A$133:$B$213,2,0),"")</f>
        <v>BOLÍVAR</v>
      </c>
      <c r="F2150" s="80" t="s">
        <v>82</v>
      </c>
      <c r="G2150" s="81" t="str">
        <f>+IF(F2150&lt;&gt;"",VLOOKUP(F2150,NIVELES!$A$246:$C$464,3,0),"")</f>
        <v xml:space="preserve"> </v>
      </c>
      <c r="H2150" s="82" t="s">
        <v>1023</v>
      </c>
      <c r="I2150" s="78" t="s">
        <v>2164</v>
      </c>
      <c r="J2150" s="78" t="s">
        <v>2165</v>
      </c>
      <c r="K2150" s="78" t="s">
        <v>2166</v>
      </c>
      <c r="L2150" s="78" t="s">
        <v>2900</v>
      </c>
      <c r="M2150" s="78" t="s">
        <v>1791</v>
      </c>
      <c r="N2150" s="78" t="s">
        <v>1791</v>
      </c>
      <c r="O2150" s="78" t="s">
        <v>2902</v>
      </c>
      <c r="P2150" s="82">
        <v>12</v>
      </c>
      <c r="Q2150" s="78" t="s">
        <v>2903</v>
      </c>
      <c r="R2150" s="82">
        <v>1</v>
      </c>
      <c r="S2150" s="82">
        <v>1</v>
      </c>
      <c r="T2150" s="82">
        <v>1</v>
      </c>
      <c r="U2150" s="82">
        <v>1</v>
      </c>
      <c r="V2150" s="82">
        <v>1</v>
      </c>
      <c r="W2150" s="82">
        <v>1</v>
      </c>
      <c r="X2150" s="82">
        <v>1</v>
      </c>
      <c r="Y2150" s="82">
        <v>1</v>
      </c>
      <c r="Z2150" s="82">
        <v>1</v>
      </c>
      <c r="AA2150" s="82">
        <v>1</v>
      </c>
      <c r="AB2150" s="82">
        <v>1</v>
      </c>
      <c r="AC2150" s="82">
        <v>1</v>
      </c>
      <c r="AD2150" s="85" t="str">
        <f>IF(A2150&lt;&gt;"",IF(D2150="DIRECCIÓN_DE_TRANSFERENCIAS","280 0031",VLOOKUP(C2150,NIVELES!$A$14:$B$105,2,0)),"")</f>
        <v>280 5110</v>
      </c>
      <c r="AE2150" s="86" t="s">
        <v>322</v>
      </c>
      <c r="AF2150" s="86" t="s">
        <v>369</v>
      </c>
      <c r="AG2150" s="79" t="str">
        <f>+IF(AF2150&lt;&gt;"",VLOOKUP(AF2150,NIVELES!$A$666:$B$673,2,0),"")</f>
        <v>ADMINISTRACIÓN_CENTRAL</v>
      </c>
      <c r="AH2150" s="78" t="s">
        <v>322</v>
      </c>
      <c r="AI2150" s="79" t="str">
        <f>IF(AH2150&lt;&gt;"",VLOOKUP(CONCATENATE(AG2150,AH2150),NIVELES!$B$676:$C$745,2,0),"")</f>
        <v>Administración De La Gestión Administrativa Financiera</v>
      </c>
      <c r="AJ2150" s="78" t="s">
        <v>517</v>
      </c>
      <c r="AK2150" s="79" t="str">
        <f>+IF(AJ2150&lt;&gt;"",VLOOKUP(AJ2150,NIVELES!$A$816:$B$892,2,0),"")</f>
        <v>NO APLICA</v>
      </c>
      <c r="AL2150" s="78" t="s">
        <v>553</v>
      </c>
      <c r="AM2150" s="78">
        <v>510304</v>
      </c>
      <c r="AN2150" s="79" t="str">
        <f>IF(AM2150&lt;&gt;"",+VLOOKUP(AM2150,NIVELES!$A$1652:$B$2466,2,0),"")</f>
        <v>Compensación por Transporte</v>
      </c>
      <c r="AO2150" s="87">
        <v>1800</v>
      </c>
      <c r="AP2150" s="88">
        <v>0</v>
      </c>
      <c r="AQ2150" s="88">
        <v>138</v>
      </c>
      <c r="AR2150" s="88">
        <v>166.2</v>
      </c>
      <c r="AS2150" s="88">
        <v>166.2</v>
      </c>
      <c r="AT2150" s="88">
        <v>166.2</v>
      </c>
      <c r="AU2150" s="88">
        <v>166.2</v>
      </c>
      <c r="AV2150" s="88">
        <v>166.2</v>
      </c>
      <c r="AW2150" s="88">
        <v>166.2</v>
      </c>
      <c r="AX2150" s="88">
        <v>166.2</v>
      </c>
      <c r="AY2150" s="88">
        <v>166.2</v>
      </c>
      <c r="AZ2150" s="88">
        <v>166.2</v>
      </c>
      <c r="BA2150" s="88">
        <v>166.2</v>
      </c>
      <c r="BB2150" s="89">
        <f t="shared" si="131"/>
        <v>1800.0000000000002</v>
      </c>
      <c r="BC2150" s="90" t="str">
        <f t="shared" si="130"/>
        <v>OK</v>
      </c>
      <c r="BD2150" s="91" t="str">
        <f t="shared" si="132"/>
        <v xml:space="preserve">                  </v>
      </c>
      <c r="BE2150" s="92">
        <f t="shared" si="133"/>
        <v>12</v>
      </c>
    </row>
    <row r="2151" spans="1:57" s="74" customFormat="1" ht="50.1" customHeight="1" x14ac:dyDescent="0.2">
      <c r="A2151" s="78" t="s">
        <v>55</v>
      </c>
      <c r="B2151" s="78" t="s">
        <v>61</v>
      </c>
      <c r="C2151" s="78" t="s">
        <v>617</v>
      </c>
      <c r="D2151" s="78" t="s">
        <v>575</v>
      </c>
      <c r="E2151" s="79" t="str">
        <f>+IF(C2151&lt;&gt;"",VLOOKUP(MID(C2151,18,5),NIVELES!$A$133:$B$213,2,0),"")</f>
        <v>BOLÍVAR</v>
      </c>
      <c r="F2151" s="80" t="s">
        <v>82</v>
      </c>
      <c r="G2151" s="81" t="str">
        <f>+IF(F2151&lt;&gt;"",VLOOKUP(F2151,NIVELES!$A$246:$C$464,3,0),"")</f>
        <v xml:space="preserve"> </v>
      </c>
      <c r="H2151" s="82" t="s">
        <v>1023</v>
      </c>
      <c r="I2151" s="78" t="s">
        <v>2164</v>
      </c>
      <c r="J2151" s="78" t="s">
        <v>2165</v>
      </c>
      <c r="K2151" s="78" t="s">
        <v>2166</v>
      </c>
      <c r="L2151" s="78" t="s">
        <v>2900</v>
      </c>
      <c r="M2151" s="78" t="s">
        <v>1791</v>
      </c>
      <c r="N2151" s="78" t="s">
        <v>1791</v>
      </c>
      <c r="O2151" s="78" t="s">
        <v>2904</v>
      </c>
      <c r="P2151" s="82">
        <v>12</v>
      </c>
      <c r="Q2151" s="78" t="s">
        <v>2905</v>
      </c>
      <c r="R2151" s="82">
        <v>1</v>
      </c>
      <c r="S2151" s="82">
        <v>1</v>
      </c>
      <c r="T2151" s="82">
        <v>1</v>
      </c>
      <c r="U2151" s="82">
        <v>1</v>
      </c>
      <c r="V2151" s="82">
        <v>1</v>
      </c>
      <c r="W2151" s="82">
        <v>1</v>
      </c>
      <c r="X2151" s="82">
        <v>1</v>
      </c>
      <c r="Y2151" s="82">
        <v>1</v>
      </c>
      <c r="Z2151" s="82">
        <v>1</v>
      </c>
      <c r="AA2151" s="82">
        <v>1</v>
      </c>
      <c r="AB2151" s="82">
        <v>1</v>
      </c>
      <c r="AC2151" s="82">
        <v>1</v>
      </c>
      <c r="AD2151" s="85" t="str">
        <f>IF(A2151&lt;&gt;"",IF(D2151="DIRECCIÓN_DE_TRANSFERENCIAS","280 0031",VLOOKUP(C2151,NIVELES!$A$14:$B$105,2,0)),"")</f>
        <v>280 5110</v>
      </c>
      <c r="AE2151" s="86" t="s">
        <v>322</v>
      </c>
      <c r="AF2151" s="86" t="s">
        <v>369</v>
      </c>
      <c r="AG2151" s="79" t="str">
        <f>+IF(AF2151&lt;&gt;"",VLOOKUP(AF2151,NIVELES!$A$666:$B$673,2,0),"")</f>
        <v>ADMINISTRACIÓN_CENTRAL</v>
      </c>
      <c r="AH2151" s="78" t="s">
        <v>322</v>
      </c>
      <c r="AI2151" s="79" t="str">
        <f>IF(AH2151&lt;&gt;"",VLOOKUP(CONCATENATE(AG2151,AH2151),NIVELES!$B$676:$C$745,2,0),"")</f>
        <v>Administración De La Gestión Administrativa Financiera</v>
      </c>
      <c r="AJ2151" s="78" t="s">
        <v>517</v>
      </c>
      <c r="AK2151" s="79" t="str">
        <f>+IF(AJ2151&lt;&gt;"",VLOOKUP(AJ2151,NIVELES!$A$816:$B$892,2,0),"")</f>
        <v>NO APLICA</v>
      </c>
      <c r="AL2151" s="78" t="s">
        <v>553</v>
      </c>
      <c r="AM2151" s="78">
        <v>510306</v>
      </c>
      <c r="AN2151" s="79" t="str">
        <f>IF(AM2151&lt;&gt;"",+VLOOKUP(AM2151,NIVELES!$A$1652:$B$2466,2,0),"")</f>
        <v>Alimentación</v>
      </c>
      <c r="AO2151" s="87">
        <v>12600</v>
      </c>
      <c r="AP2151" s="88">
        <v>0</v>
      </c>
      <c r="AQ2151" s="88">
        <v>966</v>
      </c>
      <c r="AR2151" s="88">
        <v>1163.4000000000001</v>
      </c>
      <c r="AS2151" s="88">
        <v>1163.4000000000001</v>
      </c>
      <c r="AT2151" s="88">
        <v>1163.4000000000001</v>
      </c>
      <c r="AU2151" s="88">
        <v>1163.4000000000001</v>
      </c>
      <c r="AV2151" s="88">
        <v>1163.4000000000001</v>
      </c>
      <c r="AW2151" s="88">
        <v>1163.4000000000001</v>
      </c>
      <c r="AX2151" s="88">
        <v>1163.4000000000001</v>
      </c>
      <c r="AY2151" s="88">
        <v>1163.4000000000001</v>
      </c>
      <c r="AZ2151" s="88">
        <v>1163.4000000000001</v>
      </c>
      <c r="BA2151" s="88">
        <v>1163.4000000000001</v>
      </c>
      <c r="BB2151" s="89">
        <f t="shared" si="131"/>
        <v>12599.999999999998</v>
      </c>
      <c r="BC2151" s="90" t="str">
        <f t="shared" si="130"/>
        <v>OK</v>
      </c>
      <c r="BD2151" s="91" t="str">
        <f t="shared" si="132"/>
        <v xml:space="preserve">                  </v>
      </c>
      <c r="BE2151" s="92">
        <f t="shared" si="133"/>
        <v>12</v>
      </c>
    </row>
    <row r="2152" spans="1:57" s="74" customFormat="1" ht="50.1" customHeight="1" x14ac:dyDescent="0.2">
      <c r="A2152" s="78" t="s">
        <v>55</v>
      </c>
      <c r="B2152" s="78" t="s">
        <v>61</v>
      </c>
      <c r="C2152" s="78" t="s">
        <v>617</v>
      </c>
      <c r="D2152" s="78" t="s">
        <v>575</v>
      </c>
      <c r="E2152" s="79" t="str">
        <f>+IF(C2152&lt;&gt;"",VLOOKUP(MID(C2152,18,5),NIVELES!$A$133:$B$213,2,0),"")</f>
        <v>BOLÍVAR</v>
      </c>
      <c r="F2152" s="80" t="s">
        <v>82</v>
      </c>
      <c r="G2152" s="81" t="str">
        <f>+IF(F2152&lt;&gt;"",VLOOKUP(F2152,NIVELES!$A$246:$C$464,3,0),"")</f>
        <v xml:space="preserve"> </v>
      </c>
      <c r="H2152" s="82" t="s">
        <v>1023</v>
      </c>
      <c r="I2152" s="78" t="s">
        <v>2164</v>
      </c>
      <c r="J2152" s="78" t="s">
        <v>2165</v>
      </c>
      <c r="K2152" s="78" t="s">
        <v>2166</v>
      </c>
      <c r="L2152" s="78" t="s">
        <v>2900</v>
      </c>
      <c r="M2152" s="78" t="s">
        <v>1791</v>
      </c>
      <c r="N2152" s="78" t="s">
        <v>1791</v>
      </c>
      <c r="O2152" s="78" t="s">
        <v>2902</v>
      </c>
      <c r="P2152" s="82">
        <v>12</v>
      </c>
      <c r="Q2152" s="78" t="s">
        <v>2903</v>
      </c>
      <c r="R2152" s="82">
        <v>1</v>
      </c>
      <c r="S2152" s="82">
        <v>1</v>
      </c>
      <c r="T2152" s="82">
        <v>1</v>
      </c>
      <c r="U2152" s="82">
        <v>1</v>
      </c>
      <c r="V2152" s="82">
        <v>1</v>
      </c>
      <c r="W2152" s="82">
        <v>1</v>
      </c>
      <c r="X2152" s="82">
        <v>1</v>
      </c>
      <c r="Y2152" s="82">
        <v>1</v>
      </c>
      <c r="Z2152" s="82">
        <v>1</v>
      </c>
      <c r="AA2152" s="82">
        <v>1</v>
      </c>
      <c r="AB2152" s="82">
        <v>1</v>
      </c>
      <c r="AC2152" s="82">
        <v>1</v>
      </c>
      <c r="AD2152" s="85" t="str">
        <f>IF(A2152&lt;&gt;"",IF(D2152="DIRECCIÓN_DE_TRANSFERENCIAS","280 0031",VLOOKUP(C2152,NIVELES!$A$14:$B$105,2,0)),"")</f>
        <v>280 5110</v>
      </c>
      <c r="AE2152" s="86" t="s">
        <v>322</v>
      </c>
      <c r="AF2152" s="86" t="s">
        <v>369</v>
      </c>
      <c r="AG2152" s="79" t="str">
        <f>+IF(AF2152&lt;&gt;"",VLOOKUP(AF2152,NIVELES!$A$666:$B$673,2,0),"")</f>
        <v>ADMINISTRACIÓN_CENTRAL</v>
      </c>
      <c r="AH2152" s="78" t="s">
        <v>322</v>
      </c>
      <c r="AI2152" s="79" t="str">
        <f>IF(AH2152&lt;&gt;"",VLOOKUP(CONCATENATE(AG2152,AH2152),NIVELES!$B$676:$C$745,2,0),"")</f>
        <v>Administración De La Gestión Administrativa Financiera</v>
      </c>
      <c r="AJ2152" s="78" t="s">
        <v>517</v>
      </c>
      <c r="AK2152" s="79" t="str">
        <f>+IF(AJ2152&lt;&gt;"",VLOOKUP(AJ2152,NIVELES!$A$816:$B$892,2,0),"")</f>
        <v>NO APLICA</v>
      </c>
      <c r="AL2152" s="78" t="s">
        <v>553</v>
      </c>
      <c r="AM2152" s="78">
        <v>510401</v>
      </c>
      <c r="AN2152" s="79" t="str">
        <f>IF(AM2152&lt;&gt;"",+VLOOKUP(AM2152,NIVELES!$A$1652:$B$2466,2,0),"")</f>
        <v>Por Cargas Familiares</v>
      </c>
      <c r="AO2152" s="87">
        <v>651.80999999999995</v>
      </c>
      <c r="AP2152" s="88">
        <v>0</v>
      </c>
      <c r="AQ2152" s="88">
        <v>87.22</v>
      </c>
      <c r="AR2152" s="88">
        <v>56.46</v>
      </c>
      <c r="AS2152" s="88">
        <v>56.46</v>
      </c>
      <c r="AT2152" s="88">
        <v>56.46</v>
      </c>
      <c r="AU2152" s="88">
        <v>56.46</v>
      </c>
      <c r="AV2152" s="88">
        <v>56.46</v>
      </c>
      <c r="AW2152" s="88">
        <v>56.46</v>
      </c>
      <c r="AX2152" s="88">
        <v>56.46</v>
      </c>
      <c r="AY2152" s="88">
        <v>56.46</v>
      </c>
      <c r="AZ2152" s="88">
        <v>56.46</v>
      </c>
      <c r="BA2152" s="88">
        <v>56.45</v>
      </c>
      <c r="BB2152" s="89">
        <f t="shared" si="131"/>
        <v>651.81000000000006</v>
      </c>
      <c r="BC2152" s="90" t="str">
        <f t="shared" si="130"/>
        <v>OK</v>
      </c>
      <c r="BD2152" s="91" t="str">
        <f t="shared" si="132"/>
        <v xml:space="preserve">                  </v>
      </c>
      <c r="BE2152" s="92">
        <f t="shared" si="133"/>
        <v>12</v>
      </c>
    </row>
    <row r="2153" spans="1:57" s="74" customFormat="1" ht="50.1" customHeight="1" x14ac:dyDescent="0.2">
      <c r="A2153" s="78" t="s">
        <v>55</v>
      </c>
      <c r="B2153" s="78" t="s">
        <v>61</v>
      </c>
      <c r="C2153" s="78" t="s">
        <v>617</v>
      </c>
      <c r="D2153" s="78" t="s">
        <v>575</v>
      </c>
      <c r="E2153" s="79" t="str">
        <f>+IF(C2153&lt;&gt;"",VLOOKUP(MID(C2153,18,5),NIVELES!$A$133:$B$213,2,0),"")</f>
        <v>BOLÍVAR</v>
      </c>
      <c r="F2153" s="80" t="s">
        <v>82</v>
      </c>
      <c r="G2153" s="81" t="str">
        <f>+IF(F2153&lt;&gt;"",VLOOKUP(F2153,NIVELES!$A$246:$C$464,3,0),"")</f>
        <v xml:space="preserve"> </v>
      </c>
      <c r="H2153" s="82" t="s">
        <v>1023</v>
      </c>
      <c r="I2153" s="78" t="s">
        <v>2164</v>
      </c>
      <c r="J2153" s="78" t="s">
        <v>2165</v>
      </c>
      <c r="K2153" s="78" t="s">
        <v>2166</v>
      </c>
      <c r="L2153" s="78" t="s">
        <v>2900</v>
      </c>
      <c r="M2153" s="78" t="s">
        <v>1791</v>
      </c>
      <c r="N2153" s="78" t="s">
        <v>1791</v>
      </c>
      <c r="O2153" s="78" t="s">
        <v>2638</v>
      </c>
      <c r="P2153" s="82">
        <v>12</v>
      </c>
      <c r="Q2153" s="78" t="s">
        <v>2901</v>
      </c>
      <c r="R2153" s="82">
        <v>1</v>
      </c>
      <c r="S2153" s="82">
        <v>1</v>
      </c>
      <c r="T2153" s="82">
        <v>1</v>
      </c>
      <c r="U2153" s="82">
        <v>1</v>
      </c>
      <c r="V2153" s="82">
        <v>1</v>
      </c>
      <c r="W2153" s="82">
        <v>1</v>
      </c>
      <c r="X2153" s="82">
        <v>1</v>
      </c>
      <c r="Y2153" s="82">
        <v>1</v>
      </c>
      <c r="Z2153" s="82">
        <v>1</v>
      </c>
      <c r="AA2153" s="82">
        <v>1</v>
      </c>
      <c r="AB2153" s="82">
        <v>1</v>
      </c>
      <c r="AC2153" s="82">
        <v>1</v>
      </c>
      <c r="AD2153" s="85" t="str">
        <f>IF(A2153&lt;&gt;"",IF(D2153="DIRECCIÓN_DE_TRANSFERENCIAS","280 0031",VLOOKUP(C2153,NIVELES!$A$14:$B$105,2,0)),"")</f>
        <v>280 5110</v>
      </c>
      <c r="AE2153" s="86" t="s">
        <v>322</v>
      </c>
      <c r="AF2153" s="86" t="s">
        <v>369</v>
      </c>
      <c r="AG2153" s="79" t="str">
        <f>+IF(AF2153&lt;&gt;"",VLOOKUP(AF2153,NIVELES!$A$666:$B$673,2,0),"")</f>
        <v>ADMINISTRACIÓN_CENTRAL</v>
      </c>
      <c r="AH2153" s="78" t="s">
        <v>322</v>
      </c>
      <c r="AI2153" s="79" t="str">
        <f>IF(AH2153&lt;&gt;"",VLOOKUP(CONCATENATE(AG2153,AH2153),NIVELES!$B$676:$C$745,2,0),"")</f>
        <v>Administración De La Gestión Administrativa Financiera</v>
      </c>
      <c r="AJ2153" s="78" t="s">
        <v>517</v>
      </c>
      <c r="AK2153" s="79" t="str">
        <f>+IF(AJ2153&lt;&gt;"",VLOOKUP(AJ2153,NIVELES!$A$816:$B$892,2,0),"")</f>
        <v>NO APLICA</v>
      </c>
      <c r="AL2153" s="78" t="s">
        <v>553</v>
      </c>
      <c r="AM2153" s="78">
        <v>510408</v>
      </c>
      <c r="AN2153" s="79" t="str">
        <f>IF(AM2153&lt;&gt;"",+VLOOKUP(AM2153,NIVELES!$A$1652:$B$2466,2,0),"")</f>
        <v>Subsidio de Antigüedad</v>
      </c>
      <c r="AO2153" s="87">
        <v>2566.3200000000002</v>
      </c>
      <c r="AP2153" s="88">
        <v>0</v>
      </c>
      <c r="AQ2153" s="88">
        <v>216.11</v>
      </c>
      <c r="AR2153" s="88">
        <v>235.02</v>
      </c>
      <c r="AS2153" s="88">
        <v>235.02</v>
      </c>
      <c r="AT2153" s="88">
        <v>235.02</v>
      </c>
      <c r="AU2153" s="88">
        <v>235.02</v>
      </c>
      <c r="AV2153" s="88">
        <v>235.02</v>
      </c>
      <c r="AW2153" s="88">
        <v>235.02</v>
      </c>
      <c r="AX2153" s="88">
        <v>235.02</v>
      </c>
      <c r="AY2153" s="88">
        <v>235.02</v>
      </c>
      <c r="AZ2153" s="88">
        <v>235.02</v>
      </c>
      <c r="BA2153" s="88">
        <v>235.03</v>
      </c>
      <c r="BB2153" s="89">
        <f t="shared" si="131"/>
        <v>2566.3200000000002</v>
      </c>
      <c r="BC2153" s="90" t="str">
        <f t="shared" si="130"/>
        <v>OK</v>
      </c>
      <c r="BD2153" s="91" t="str">
        <f t="shared" si="132"/>
        <v xml:space="preserve">                  </v>
      </c>
      <c r="BE2153" s="92">
        <f t="shared" si="133"/>
        <v>12</v>
      </c>
    </row>
    <row r="2154" spans="1:57" s="74" customFormat="1" ht="50.1" customHeight="1" x14ac:dyDescent="0.2">
      <c r="A2154" s="78" t="s">
        <v>55</v>
      </c>
      <c r="B2154" s="78" t="s">
        <v>61</v>
      </c>
      <c r="C2154" s="78" t="s">
        <v>617</v>
      </c>
      <c r="D2154" s="78" t="s">
        <v>575</v>
      </c>
      <c r="E2154" s="79" t="str">
        <f>+IF(C2154&lt;&gt;"",VLOOKUP(MID(C2154,18,5),NIVELES!$A$133:$B$213,2,0),"")</f>
        <v>BOLÍVAR</v>
      </c>
      <c r="F2154" s="80" t="s">
        <v>82</v>
      </c>
      <c r="G2154" s="81" t="str">
        <f>+IF(F2154&lt;&gt;"",VLOOKUP(F2154,NIVELES!$A$246:$C$464,3,0),"")</f>
        <v xml:space="preserve"> </v>
      </c>
      <c r="H2154" s="82" t="s">
        <v>1023</v>
      </c>
      <c r="I2154" s="78" t="s">
        <v>2164</v>
      </c>
      <c r="J2154" s="78" t="s">
        <v>2165</v>
      </c>
      <c r="K2154" s="78" t="s">
        <v>2166</v>
      </c>
      <c r="L2154" s="78" t="s">
        <v>2900</v>
      </c>
      <c r="M2154" s="78" t="s">
        <v>1791</v>
      </c>
      <c r="N2154" s="78" t="s">
        <v>1791</v>
      </c>
      <c r="O2154" s="78" t="s">
        <v>2638</v>
      </c>
      <c r="P2154" s="82">
        <v>12</v>
      </c>
      <c r="Q2154" s="78" t="s">
        <v>2901</v>
      </c>
      <c r="R2154" s="82">
        <v>1</v>
      </c>
      <c r="S2154" s="82">
        <v>1</v>
      </c>
      <c r="T2154" s="82">
        <v>1</v>
      </c>
      <c r="U2154" s="82">
        <v>1</v>
      </c>
      <c r="V2154" s="82">
        <v>1</v>
      </c>
      <c r="W2154" s="82">
        <v>1</v>
      </c>
      <c r="X2154" s="82">
        <v>1</v>
      </c>
      <c r="Y2154" s="82">
        <v>1</v>
      </c>
      <c r="Z2154" s="82">
        <v>1</v>
      </c>
      <c r="AA2154" s="82">
        <v>1</v>
      </c>
      <c r="AB2154" s="82">
        <v>1</v>
      </c>
      <c r="AC2154" s="82">
        <v>1</v>
      </c>
      <c r="AD2154" s="85" t="str">
        <f>IF(A2154&lt;&gt;"",IF(D2154="DIRECCIÓN_DE_TRANSFERENCIAS","280 0031",VLOOKUP(C2154,NIVELES!$A$14:$B$105,2,0)),"")</f>
        <v>280 5110</v>
      </c>
      <c r="AE2154" s="86" t="s">
        <v>322</v>
      </c>
      <c r="AF2154" s="86" t="s">
        <v>369</v>
      </c>
      <c r="AG2154" s="79" t="str">
        <f>+IF(AF2154&lt;&gt;"",VLOOKUP(AF2154,NIVELES!$A$666:$B$673,2,0),"")</f>
        <v>ADMINISTRACIÓN_CENTRAL</v>
      </c>
      <c r="AH2154" s="78" t="s">
        <v>322</v>
      </c>
      <c r="AI2154" s="79" t="str">
        <f>IF(AH2154&lt;&gt;"",VLOOKUP(CONCATENATE(AG2154,AH2154),NIVELES!$B$676:$C$745,2,0),"")</f>
        <v>Administración De La Gestión Administrativa Financiera</v>
      </c>
      <c r="AJ2154" s="78" t="s">
        <v>517</v>
      </c>
      <c r="AK2154" s="79" t="str">
        <f>+IF(AJ2154&lt;&gt;"",VLOOKUP(AJ2154,NIVELES!$A$816:$B$892,2,0),"")</f>
        <v>NO APLICA</v>
      </c>
      <c r="AL2154" s="78" t="s">
        <v>553</v>
      </c>
      <c r="AM2154" s="78">
        <v>510510</v>
      </c>
      <c r="AN2154" s="79" t="str">
        <f>IF(AM2154&lt;&gt;"",+VLOOKUP(AM2154,NIVELES!$A$1652:$B$2466,2,0),"")</f>
        <v>Servicios Personales por Contrato</v>
      </c>
      <c r="AO2154" s="87">
        <v>151723</v>
      </c>
      <c r="AP2154" s="88">
        <v>13793</v>
      </c>
      <c r="AQ2154" s="88">
        <v>12581</v>
      </c>
      <c r="AR2154" s="88">
        <v>12534.9</v>
      </c>
      <c r="AS2154" s="88">
        <v>12534.9</v>
      </c>
      <c r="AT2154" s="88">
        <v>12534.9</v>
      </c>
      <c r="AU2154" s="88">
        <v>12534.9</v>
      </c>
      <c r="AV2154" s="88">
        <v>12534.9</v>
      </c>
      <c r="AW2154" s="88">
        <v>12534.9</v>
      </c>
      <c r="AX2154" s="88">
        <v>12534.9</v>
      </c>
      <c r="AY2154" s="88">
        <v>12534.9</v>
      </c>
      <c r="AZ2154" s="88">
        <v>12534.9</v>
      </c>
      <c r="BA2154" s="88">
        <v>12534.9</v>
      </c>
      <c r="BB2154" s="89">
        <f t="shared" si="131"/>
        <v>151722.99999999997</v>
      </c>
      <c r="BC2154" s="90" t="str">
        <f t="shared" si="130"/>
        <v>OK</v>
      </c>
      <c r="BD2154" s="91" t="str">
        <f t="shared" si="132"/>
        <v xml:space="preserve">                  </v>
      </c>
      <c r="BE2154" s="92">
        <f t="shared" si="133"/>
        <v>12</v>
      </c>
    </row>
    <row r="2155" spans="1:57" s="74" customFormat="1" ht="50.1" customHeight="1" x14ac:dyDescent="0.2">
      <c r="A2155" s="78" t="s">
        <v>55</v>
      </c>
      <c r="B2155" s="78" t="s">
        <v>61</v>
      </c>
      <c r="C2155" s="78" t="s">
        <v>617</v>
      </c>
      <c r="D2155" s="78" t="s">
        <v>575</v>
      </c>
      <c r="E2155" s="79" t="str">
        <f>+IF(C2155&lt;&gt;"",VLOOKUP(MID(C2155,18,5),NIVELES!$A$133:$B$213,2,0),"")</f>
        <v>BOLÍVAR</v>
      </c>
      <c r="F2155" s="80" t="s">
        <v>82</v>
      </c>
      <c r="G2155" s="81" t="str">
        <f>+IF(F2155&lt;&gt;"",VLOOKUP(F2155,NIVELES!$A$246:$C$464,3,0),"")</f>
        <v xml:space="preserve"> </v>
      </c>
      <c r="H2155" s="82" t="s">
        <v>1023</v>
      </c>
      <c r="I2155" s="78" t="s">
        <v>2164</v>
      </c>
      <c r="J2155" s="78" t="s">
        <v>2165</v>
      </c>
      <c r="K2155" s="78" t="s">
        <v>2166</v>
      </c>
      <c r="L2155" s="78" t="s">
        <v>2900</v>
      </c>
      <c r="M2155" s="78" t="s">
        <v>1791</v>
      </c>
      <c r="N2155" s="78" t="s">
        <v>1791</v>
      </c>
      <c r="O2155" s="78" t="s">
        <v>2638</v>
      </c>
      <c r="P2155" s="82">
        <v>12</v>
      </c>
      <c r="Q2155" s="78" t="s">
        <v>2901</v>
      </c>
      <c r="R2155" s="82">
        <v>1</v>
      </c>
      <c r="S2155" s="82">
        <v>1</v>
      </c>
      <c r="T2155" s="82">
        <v>1</v>
      </c>
      <c r="U2155" s="82">
        <v>1</v>
      </c>
      <c r="V2155" s="82">
        <v>1</v>
      </c>
      <c r="W2155" s="82">
        <v>1</v>
      </c>
      <c r="X2155" s="82">
        <v>1</v>
      </c>
      <c r="Y2155" s="82">
        <v>1</v>
      </c>
      <c r="Z2155" s="82">
        <v>1</v>
      </c>
      <c r="AA2155" s="82">
        <v>1</v>
      </c>
      <c r="AB2155" s="82">
        <v>1</v>
      </c>
      <c r="AC2155" s="82">
        <v>1</v>
      </c>
      <c r="AD2155" s="85" t="str">
        <f>IF(A2155&lt;&gt;"",IF(D2155="DIRECCIÓN_DE_TRANSFERENCIAS","280 0031",VLOOKUP(C2155,NIVELES!$A$14:$B$105,2,0)),"")</f>
        <v>280 5110</v>
      </c>
      <c r="AE2155" s="86" t="s">
        <v>322</v>
      </c>
      <c r="AF2155" s="86" t="s">
        <v>369</v>
      </c>
      <c r="AG2155" s="79" t="str">
        <f>+IF(AF2155&lt;&gt;"",VLOOKUP(AF2155,NIVELES!$A$666:$B$673,2,0),"")</f>
        <v>ADMINISTRACIÓN_CENTRAL</v>
      </c>
      <c r="AH2155" s="78" t="s">
        <v>322</v>
      </c>
      <c r="AI2155" s="79" t="str">
        <f>IF(AH2155&lt;&gt;"",VLOOKUP(CONCATENATE(AG2155,AH2155),NIVELES!$B$676:$C$745,2,0),"")</f>
        <v>Administración De La Gestión Administrativa Financiera</v>
      </c>
      <c r="AJ2155" s="78" t="s">
        <v>517</v>
      </c>
      <c r="AK2155" s="79" t="str">
        <f>+IF(AJ2155&lt;&gt;"",VLOOKUP(AJ2155,NIVELES!$A$816:$B$892,2,0),"")</f>
        <v>NO APLICA</v>
      </c>
      <c r="AL2155" s="78" t="s">
        <v>553</v>
      </c>
      <c r="AM2155" s="78">
        <v>510601</v>
      </c>
      <c r="AN2155" s="79" t="str">
        <f>IF(AM2155&lt;&gt;"",+VLOOKUP(AM2155,NIVELES!$A$1652:$B$2466,2,0),"")</f>
        <v>Aporte Patronal</v>
      </c>
      <c r="AO2155" s="87">
        <v>50449.26</v>
      </c>
      <c r="AP2155" s="88">
        <v>4515.71</v>
      </c>
      <c r="AQ2155" s="88">
        <v>4469.49</v>
      </c>
      <c r="AR2155" s="88">
        <v>4146.41</v>
      </c>
      <c r="AS2155" s="88">
        <v>4146.41</v>
      </c>
      <c r="AT2155" s="88">
        <v>4146.41</v>
      </c>
      <c r="AU2155" s="88">
        <v>4146.41</v>
      </c>
      <c r="AV2155" s="88">
        <v>4146.41</v>
      </c>
      <c r="AW2155" s="88">
        <v>4146.41</v>
      </c>
      <c r="AX2155" s="88">
        <v>4146.41</v>
      </c>
      <c r="AY2155" s="88">
        <v>4146.41</v>
      </c>
      <c r="AZ2155" s="88">
        <v>4146.41</v>
      </c>
      <c r="BA2155" s="88">
        <v>4146.37</v>
      </c>
      <c r="BB2155" s="89">
        <f t="shared" si="131"/>
        <v>50449.260000000017</v>
      </c>
      <c r="BC2155" s="90" t="str">
        <f t="shared" si="130"/>
        <v>OK</v>
      </c>
      <c r="BD2155" s="91" t="str">
        <f t="shared" si="132"/>
        <v xml:space="preserve">                  </v>
      </c>
      <c r="BE2155" s="92">
        <f t="shared" si="133"/>
        <v>12</v>
      </c>
    </row>
    <row r="2156" spans="1:57" s="74" customFormat="1" ht="50.1" customHeight="1" x14ac:dyDescent="0.2">
      <c r="A2156" s="78" t="s">
        <v>55</v>
      </c>
      <c r="B2156" s="78" t="s">
        <v>61</v>
      </c>
      <c r="C2156" s="78" t="s">
        <v>617</v>
      </c>
      <c r="D2156" s="78" t="s">
        <v>575</v>
      </c>
      <c r="E2156" s="79" t="str">
        <f>+IF(C2156&lt;&gt;"",VLOOKUP(MID(C2156,18,5),NIVELES!$A$133:$B$213,2,0),"")</f>
        <v>BOLÍVAR</v>
      </c>
      <c r="F2156" s="80" t="s">
        <v>82</v>
      </c>
      <c r="G2156" s="81" t="str">
        <f>+IF(F2156&lt;&gt;"",VLOOKUP(F2156,NIVELES!$A$246:$C$464,3,0),"")</f>
        <v xml:space="preserve"> </v>
      </c>
      <c r="H2156" s="82" t="s">
        <v>1023</v>
      </c>
      <c r="I2156" s="78" t="s">
        <v>2164</v>
      </c>
      <c r="J2156" s="78" t="s">
        <v>2165</v>
      </c>
      <c r="K2156" s="78" t="s">
        <v>2166</v>
      </c>
      <c r="L2156" s="78" t="s">
        <v>2900</v>
      </c>
      <c r="M2156" s="78" t="s">
        <v>1791</v>
      </c>
      <c r="N2156" s="78" t="s">
        <v>1791</v>
      </c>
      <c r="O2156" s="78" t="s">
        <v>2638</v>
      </c>
      <c r="P2156" s="82">
        <v>12</v>
      </c>
      <c r="Q2156" s="78" t="s">
        <v>2901</v>
      </c>
      <c r="R2156" s="82">
        <v>1</v>
      </c>
      <c r="S2156" s="82">
        <v>1</v>
      </c>
      <c r="T2156" s="82">
        <v>1</v>
      </c>
      <c r="U2156" s="82">
        <v>1</v>
      </c>
      <c r="V2156" s="82">
        <v>1</v>
      </c>
      <c r="W2156" s="82">
        <v>1</v>
      </c>
      <c r="X2156" s="82">
        <v>1</v>
      </c>
      <c r="Y2156" s="82">
        <v>1</v>
      </c>
      <c r="Z2156" s="82">
        <v>1</v>
      </c>
      <c r="AA2156" s="82">
        <v>1</v>
      </c>
      <c r="AB2156" s="82">
        <v>1</v>
      </c>
      <c r="AC2156" s="82">
        <v>1</v>
      </c>
      <c r="AD2156" s="85" t="str">
        <f>IF(A2156&lt;&gt;"",IF(D2156="DIRECCIÓN_DE_TRANSFERENCIAS","280 0031",VLOOKUP(C2156,NIVELES!$A$14:$B$105,2,0)),"")</f>
        <v>280 5110</v>
      </c>
      <c r="AE2156" s="86" t="s">
        <v>322</v>
      </c>
      <c r="AF2156" s="86" t="s">
        <v>369</v>
      </c>
      <c r="AG2156" s="79" t="str">
        <f>+IF(AF2156&lt;&gt;"",VLOOKUP(AF2156,NIVELES!$A$666:$B$673,2,0),"")</f>
        <v>ADMINISTRACIÓN_CENTRAL</v>
      </c>
      <c r="AH2156" s="78" t="s">
        <v>322</v>
      </c>
      <c r="AI2156" s="79" t="str">
        <f>IF(AH2156&lt;&gt;"",VLOOKUP(CONCATENATE(AG2156,AH2156),NIVELES!$B$676:$C$745,2,0),"")</f>
        <v>Administración De La Gestión Administrativa Financiera</v>
      </c>
      <c r="AJ2156" s="78" t="s">
        <v>517</v>
      </c>
      <c r="AK2156" s="79" t="str">
        <f>+IF(AJ2156&lt;&gt;"",VLOOKUP(AJ2156,NIVELES!$A$816:$B$892,2,0),"")</f>
        <v>NO APLICA</v>
      </c>
      <c r="AL2156" s="78" t="s">
        <v>553</v>
      </c>
      <c r="AM2156" s="78">
        <v>510602</v>
      </c>
      <c r="AN2156" s="79" t="str">
        <f>IF(AM2156&lt;&gt;"",+VLOOKUP(AM2156,NIVELES!$A$1652:$B$2466,2,0),"")</f>
        <v>Fondo de Reserva</v>
      </c>
      <c r="AO2156" s="87">
        <v>41525.919999999998</v>
      </c>
      <c r="AP2156" s="88">
        <v>0</v>
      </c>
      <c r="AQ2156" s="88">
        <v>3330.96</v>
      </c>
      <c r="AR2156" s="88">
        <v>3819.5</v>
      </c>
      <c r="AS2156" s="88">
        <v>3819.5</v>
      </c>
      <c r="AT2156" s="88">
        <v>3819.5</v>
      </c>
      <c r="AU2156" s="88">
        <v>3819.5</v>
      </c>
      <c r="AV2156" s="88">
        <v>3819.5</v>
      </c>
      <c r="AW2156" s="88">
        <v>3819.5</v>
      </c>
      <c r="AX2156" s="88">
        <v>3819.5</v>
      </c>
      <c r="AY2156" s="88">
        <v>3819.5</v>
      </c>
      <c r="AZ2156" s="88">
        <v>3819.5</v>
      </c>
      <c r="BA2156" s="88">
        <v>3819.46</v>
      </c>
      <c r="BB2156" s="89">
        <f t="shared" si="131"/>
        <v>41525.919999999998</v>
      </c>
      <c r="BC2156" s="90" t="str">
        <f t="shared" si="130"/>
        <v>OK</v>
      </c>
      <c r="BD2156" s="91" t="str">
        <f t="shared" si="132"/>
        <v xml:space="preserve">                  </v>
      </c>
      <c r="BE2156" s="92">
        <f t="shared" si="133"/>
        <v>12</v>
      </c>
    </row>
    <row r="2157" spans="1:57" s="74" customFormat="1" ht="50.1" customHeight="1" x14ac:dyDescent="0.2">
      <c r="A2157" s="78" t="s">
        <v>55</v>
      </c>
      <c r="B2157" s="78" t="s">
        <v>61</v>
      </c>
      <c r="C2157" s="78" t="s">
        <v>617</v>
      </c>
      <c r="D2157" s="78" t="s">
        <v>575</v>
      </c>
      <c r="E2157" s="79" t="str">
        <f>+IF(C2157&lt;&gt;"",VLOOKUP(MID(C2157,18,5),NIVELES!$A$133:$B$213,2,0),"")</f>
        <v>BOLÍVAR</v>
      </c>
      <c r="F2157" s="80" t="s">
        <v>82</v>
      </c>
      <c r="G2157" s="81" t="str">
        <f>+IF(F2157&lt;&gt;"",VLOOKUP(F2157,NIVELES!$A$246:$C$464,3,0),"")</f>
        <v xml:space="preserve"> </v>
      </c>
      <c r="H2157" s="82" t="s">
        <v>1023</v>
      </c>
      <c r="I2157" s="78" t="s">
        <v>2173</v>
      </c>
      <c r="J2157" s="78" t="s">
        <v>2165</v>
      </c>
      <c r="K2157" s="78" t="s">
        <v>2166</v>
      </c>
      <c r="L2157" s="78" t="s">
        <v>2900</v>
      </c>
      <c r="M2157" s="78" t="s">
        <v>1791</v>
      </c>
      <c r="N2157" s="78" t="s">
        <v>1791</v>
      </c>
      <c r="O2157" s="78" t="s">
        <v>2906</v>
      </c>
      <c r="P2157" s="82">
        <v>12</v>
      </c>
      <c r="Q2157" s="78" t="s">
        <v>2907</v>
      </c>
      <c r="R2157" s="82">
        <v>1</v>
      </c>
      <c r="S2157" s="82">
        <v>1</v>
      </c>
      <c r="T2157" s="82">
        <v>1</v>
      </c>
      <c r="U2157" s="82">
        <v>1</v>
      </c>
      <c r="V2157" s="82">
        <v>1</v>
      </c>
      <c r="W2157" s="82">
        <v>1</v>
      </c>
      <c r="X2157" s="82">
        <v>1</v>
      </c>
      <c r="Y2157" s="82">
        <v>1</v>
      </c>
      <c r="Z2157" s="82">
        <v>1</v>
      </c>
      <c r="AA2157" s="82">
        <v>1</v>
      </c>
      <c r="AB2157" s="82">
        <v>1</v>
      </c>
      <c r="AC2157" s="82">
        <v>1</v>
      </c>
      <c r="AD2157" s="85" t="str">
        <f>IF(A2157&lt;&gt;"",IF(D2157="DIRECCIÓN_DE_TRANSFERENCIAS","280 0031",VLOOKUP(C2157,NIVELES!$A$14:$B$105,2,0)),"")</f>
        <v>280 5110</v>
      </c>
      <c r="AE2157" s="86" t="s">
        <v>322</v>
      </c>
      <c r="AF2157" s="86" t="s">
        <v>369</v>
      </c>
      <c r="AG2157" s="79" t="str">
        <f>+IF(AF2157&lt;&gt;"",VLOOKUP(AF2157,NIVELES!$A$666:$B$673,2,0),"")</f>
        <v>ADMINISTRACIÓN_CENTRAL</v>
      </c>
      <c r="AH2157" s="78" t="s">
        <v>322</v>
      </c>
      <c r="AI2157" s="79" t="str">
        <f>IF(AH2157&lt;&gt;"",VLOOKUP(CONCATENATE(AG2157,AH2157),NIVELES!$B$676:$C$745,2,0),"")</f>
        <v>Administración De La Gestión Administrativa Financiera</v>
      </c>
      <c r="AJ2157" s="78" t="s">
        <v>517</v>
      </c>
      <c r="AK2157" s="79" t="str">
        <f>+IF(AJ2157&lt;&gt;"",VLOOKUP(AJ2157,NIVELES!$A$816:$B$892,2,0),"")</f>
        <v>NO APLICA</v>
      </c>
      <c r="AL2157" s="78" t="s">
        <v>554</v>
      </c>
      <c r="AM2157" s="78">
        <v>530101</v>
      </c>
      <c r="AN2157" s="79" t="str">
        <f>IF(AM2157&lt;&gt;"",+VLOOKUP(AM2157,NIVELES!$A$1652:$B$2466,2,0),"")</f>
        <v>Agua Potable</v>
      </c>
      <c r="AO2157" s="87">
        <v>1053</v>
      </c>
      <c r="AP2157" s="88">
        <v>38.090000000000003</v>
      </c>
      <c r="AQ2157" s="88">
        <v>27.6</v>
      </c>
      <c r="AR2157" s="88">
        <v>98.73</v>
      </c>
      <c r="AS2157" s="88">
        <v>98.73</v>
      </c>
      <c r="AT2157" s="88">
        <v>98.73</v>
      </c>
      <c r="AU2157" s="88">
        <v>98.73</v>
      </c>
      <c r="AV2157" s="88">
        <v>98.73</v>
      </c>
      <c r="AW2157" s="88">
        <v>98.73</v>
      </c>
      <c r="AX2157" s="88">
        <v>98.73</v>
      </c>
      <c r="AY2157" s="88">
        <v>98.73</v>
      </c>
      <c r="AZ2157" s="88">
        <v>98.73</v>
      </c>
      <c r="BA2157" s="88">
        <v>98.74</v>
      </c>
      <c r="BB2157" s="89">
        <f t="shared" si="131"/>
        <v>1053</v>
      </c>
      <c r="BC2157" s="90" t="str">
        <f t="shared" si="130"/>
        <v>OK</v>
      </c>
      <c r="BD2157" s="91" t="str">
        <f t="shared" si="132"/>
        <v xml:space="preserve">                  </v>
      </c>
      <c r="BE2157" s="92">
        <f t="shared" si="133"/>
        <v>12</v>
      </c>
    </row>
    <row r="2158" spans="1:57" s="74" customFormat="1" ht="50.1" customHeight="1" x14ac:dyDescent="0.2">
      <c r="A2158" s="78" t="s">
        <v>55</v>
      </c>
      <c r="B2158" s="78" t="s">
        <v>61</v>
      </c>
      <c r="C2158" s="78" t="s">
        <v>617</v>
      </c>
      <c r="D2158" s="78" t="s">
        <v>575</v>
      </c>
      <c r="E2158" s="79" t="str">
        <f>+IF(C2158&lt;&gt;"",VLOOKUP(MID(C2158,18,5),NIVELES!$A$133:$B$213,2,0),"")</f>
        <v>BOLÍVAR</v>
      </c>
      <c r="F2158" s="80" t="s">
        <v>82</v>
      </c>
      <c r="G2158" s="81" t="str">
        <f>+IF(F2158&lt;&gt;"",VLOOKUP(F2158,NIVELES!$A$246:$C$464,3,0),"")</f>
        <v xml:space="preserve"> </v>
      </c>
      <c r="H2158" s="82" t="s">
        <v>1023</v>
      </c>
      <c r="I2158" s="78" t="s">
        <v>2173</v>
      </c>
      <c r="J2158" s="78" t="s">
        <v>2165</v>
      </c>
      <c r="K2158" s="78" t="s">
        <v>2166</v>
      </c>
      <c r="L2158" s="78" t="s">
        <v>2900</v>
      </c>
      <c r="M2158" s="78" t="s">
        <v>1791</v>
      </c>
      <c r="N2158" s="78" t="s">
        <v>1791</v>
      </c>
      <c r="O2158" s="78" t="s">
        <v>2906</v>
      </c>
      <c r="P2158" s="82">
        <v>12</v>
      </c>
      <c r="Q2158" s="78" t="s">
        <v>2907</v>
      </c>
      <c r="R2158" s="82">
        <v>1</v>
      </c>
      <c r="S2158" s="82">
        <v>1</v>
      </c>
      <c r="T2158" s="82">
        <v>1</v>
      </c>
      <c r="U2158" s="82">
        <v>1</v>
      </c>
      <c r="V2158" s="82">
        <v>1</v>
      </c>
      <c r="W2158" s="82">
        <v>1</v>
      </c>
      <c r="X2158" s="82">
        <v>1</v>
      </c>
      <c r="Y2158" s="82">
        <v>1</v>
      </c>
      <c r="Z2158" s="82">
        <v>1</v>
      </c>
      <c r="AA2158" s="82">
        <v>1</v>
      </c>
      <c r="AB2158" s="82">
        <v>1</v>
      </c>
      <c r="AC2158" s="82">
        <v>1</v>
      </c>
      <c r="AD2158" s="85" t="str">
        <f>IF(A2158&lt;&gt;"",IF(D2158="DIRECCIÓN_DE_TRANSFERENCIAS","280 0031",VLOOKUP(C2158,NIVELES!$A$14:$B$105,2,0)),"")</f>
        <v>280 5110</v>
      </c>
      <c r="AE2158" s="86" t="s">
        <v>322</v>
      </c>
      <c r="AF2158" s="86" t="s">
        <v>369</v>
      </c>
      <c r="AG2158" s="79" t="str">
        <f>+IF(AF2158&lt;&gt;"",VLOOKUP(AF2158,NIVELES!$A$666:$B$673,2,0),"")</f>
        <v>ADMINISTRACIÓN_CENTRAL</v>
      </c>
      <c r="AH2158" s="78" t="s">
        <v>322</v>
      </c>
      <c r="AI2158" s="79" t="str">
        <f>IF(AH2158&lt;&gt;"",VLOOKUP(CONCATENATE(AG2158,AH2158),NIVELES!$B$676:$C$745,2,0),"")</f>
        <v>Administración De La Gestión Administrativa Financiera</v>
      </c>
      <c r="AJ2158" s="78" t="s">
        <v>517</v>
      </c>
      <c r="AK2158" s="79" t="str">
        <f>+IF(AJ2158&lt;&gt;"",VLOOKUP(AJ2158,NIVELES!$A$816:$B$892,2,0),"")</f>
        <v>NO APLICA</v>
      </c>
      <c r="AL2158" s="78" t="s">
        <v>554</v>
      </c>
      <c r="AM2158" s="78">
        <v>530104</v>
      </c>
      <c r="AN2158" s="79" t="str">
        <f>IF(AM2158&lt;&gt;"",+VLOOKUP(AM2158,NIVELES!$A$1652:$B$2466,2,0),"")</f>
        <v>Energía Eléctrica</v>
      </c>
      <c r="AO2158" s="87">
        <v>1189</v>
      </c>
      <c r="AP2158" s="88">
        <v>121.58</v>
      </c>
      <c r="AQ2158" s="88">
        <v>110.18</v>
      </c>
      <c r="AR2158" s="88">
        <v>95.72</v>
      </c>
      <c r="AS2158" s="88">
        <v>95.72</v>
      </c>
      <c r="AT2158" s="88">
        <v>95.72</v>
      </c>
      <c r="AU2158" s="88">
        <v>95.72</v>
      </c>
      <c r="AV2158" s="88">
        <v>95.72</v>
      </c>
      <c r="AW2158" s="88">
        <v>95.72</v>
      </c>
      <c r="AX2158" s="88">
        <v>95.72</v>
      </c>
      <c r="AY2158" s="88">
        <v>95.72</v>
      </c>
      <c r="AZ2158" s="88">
        <v>95.72</v>
      </c>
      <c r="BA2158" s="88">
        <v>95.76</v>
      </c>
      <c r="BB2158" s="89">
        <f t="shared" si="131"/>
        <v>1189.0000000000002</v>
      </c>
      <c r="BC2158" s="90" t="str">
        <f t="shared" si="130"/>
        <v>OK</v>
      </c>
      <c r="BD2158" s="91" t="str">
        <f t="shared" si="132"/>
        <v xml:space="preserve">                  </v>
      </c>
      <c r="BE2158" s="92">
        <f t="shared" si="133"/>
        <v>12</v>
      </c>
    </row>
    <row r="2159" spans="1:57" s="74" customFormat="1" ht="50.1" customHeight="1" x14ac:dyDescent="0.2">
      <c r="A2159" s="78" t="s">
        <v>55</v>
      </c>
      <c r="B2159" s="78" t="s">
        <v>61</v>
      </c>
      <c r="C2159" s="78" t="s">
        <v>617</v>
      </c>
      <c r="D2159" s="78" t="s">
        <v>575</v>
      </c>
      <c r="E2159" s="79" t="str">
        <f>+IF(C2159&lt;&gt;"",VLOOKUP(MID(C2159,18,5),NIVELES!$A$133:$B$213,2,0),"")</f>
        <v>BOLÍVAR</v>
      </c>
      <c r="F2159" s="80" t="s">
        <v>82</v>
      </c>
      <c r="G2159" s="81" t="str">
        <f>+IF(F2159&lt;&gt;"",VLOOKUP(F2159,NIVELES!$A$246:$C$464,3,0),"")</f>
        <v xml:space="preserve"> </v>
      </c>
      <c r="H2159" s="82" t="s">
        <v>1023</v>
      </c>
      <c r="I2159" s="78" t="s">
        <v>2173</v>
      </c>
      <c r="J2159" s="78" t="s">
        <v>2165</v>
      </c>
      <c r="K2159" s="78" t="s">
        <v>2166</v>
      </c>
      <c r="L2159" s="78" t="s">
        <v>2900</v>
      </c>
      <c r="M2159" s="78" t="s">
        <v>1791</v>
      </c>
      <c r="N2159" s="78" t="s">
        <v>1791</v>
      </c>
      <c r="O2159" s="78" t="s">
        <v>2906</v>
      </c>
      <c r="P2159" s="82">
        <v>12</v>
      </c>
      <c r="Q2159" s="78" t="s">
        <v>2907</v>
      </c>
      <c r="R2159" s="82">
        <v>1</v>
      </c>
      <c r="S2159" s="82">
        <v>1</v>
      </c>
      <c r="T2159" s="82">
        <v>1</v>
      </c>
      <c r="U2159" s="82">
        <v>1</v>
      </c>
      <c r="V2159" s="82">
        <v>1</v>
      </c>
      <c r="W2159" s="82">
        <v>1</v>
      </c>
      <c r="X2159" s="82">
        <v>1</v>
      </c>
      <c r="Y2159" s="82">
        <v>1</v>
      </c>
      <c r="Z2159" s="82">
        <v>1</v>
      </c>
      <c r="AA2159" s="82">
        <v>1</v>
      </c>
      <c r="AB2159" s="82">
        <v>1</v>
      </c>
      <c r="AC2159" s="82">
        <v>1</v>
      </c>
      <c r="AD2159" s="85" t="str">
        <f>IF(A2159&lt;&gt;"",IF(D2159="DIRECCIÓN_DE_TRANSFERENCIAS","280 0031",VLOOKUP(C2159,NIVELES!$A$14:$B$105,2,0)),"")</f>
        <v>280 5110</v>
      </c>
      <c r="AE2159" s="86" t="s">
        <v>322</v>
      </c>
      <c r="AF2159" s="86" t="s">
        <v>369</v>
      </c>
      <c r="AG2159" s="79" t="str">
        <f>+IF(AF2159&lt;&gt;"",VLOOKUP(AF2159,NIVELES!$A$666:$B$673,2,0),"")</f>
        <v>ADMINISTRACIÓN_CENTRAL</v>
      </c>
      <c r="AH2159" s="78" t="s">
        <v>322</v>
      </c>
      <c r="AI2159" s="79" t="str">
        <f>IF(AH2159&lt;&gt;"",VLOOKUP(CONCATENATE(AG2159,AH2159),NIVELES!$B$676:$C$745,2,0),"")</f>
        <v>Administración De La Gestión Administrativa Financiera</v>
      </c>
      <c r="AJ2159" s="78" t="s">
        <v>517</v>
      </c>
      <c r="AK2159" s="79" t="str">
        <f>+IF(AJ2159&lt;&gt;"",VLOOKUP(AJ2159,NIVELES!$A$816:$B$892,2,0),"")</f>
        <v>NO APLICA</v>
      </c>
      <c r="AL2159" s="78" t="s">
        <v>554</v>
      </c>
      <c r="AM2159" s="78">
        <v>530105</v>
      </c>
      <c r="AN2159" s="79" t="str">
        <f>IF(AM2159&lt;&gt;"",+VLOOKUP(AM2159,NIVELES!$A$1652:$B$2466,2,0),"")</f>
        <v>Telecomunicaciones</v>
      </c>
      <c r="AO2159" s="87">
        <v>758</v>
      </c>
      <c r="AP2159" s="88">
        <v>53.57</v>
      </c>
      <c r="AQ2159" s="88">
        <v>52.81</v>
      </c>
      <c r="AR2159" s="88">
        <v>65.16</v>
      </c>
      <c r="AS2159" s="88">
        <v>65.16</v>
      </c>
      <c r="AT2159" s="88">
        <v>65.16</v>
      </c>
      <c r="AU2159" s="88">
        <v>65.16</v>
      </c>
      <c r="AV2159" s="88">
        <v>65.16</v>
      </c>
      <c r="AW2159" s="88">
        <v>65.16</v>
      </c>
      <c r="AX2159" s="88">
        <v>65.16</v>
      </c>
      <c r="AY2159" s="88">
        <v>65.16</v>
      </c>
      <c r="AZ2159" s="88">
        <v>65.16</v>
      </c>
      <c r="BA2159" s="88">
        <v>65.180000000000007</v>
      </c>
      <c r="BB2159" s="89">
        <f t="shared" si="131"/>
        <v>757.99999999999977</v>
      </c>
      <c r="BC2159" s="90" t="str">
        <f t="shared" si="130"/>
        <v>OK</v>
      </c>
      <c r="BD2159" s="91" t="str">
        <f t="shared" si="132"/>
        <v xml:space="preserve">                  </v>
      </c>
      <c r="BE2159" s="92">
        <f t="shared" si="133"/>
        <v>12</v>
      </c>
    </row>
    <row r="2160" spans="1:57" s="74" customFormat="1" ht="50.1" customHeight="1" x14ac:dyDescent="0.2">
      <c r="A2160" s="78" t="s">
        <v>55</v>
      </c>
      <c r="B2160" s="78" t="s">
        <v>61</v>
      </c>
      <c r="C2160" s="78" t="s">
        <v>617</v>
      </c>
      <c r="D2160" s="78" t="s">
        <v>575</v>
      </c>
      <c r="E2160" s="79" t="str">
        <f>+IF(C2160&lt;&gt;"",VLOOKUP(MID(C2160,18,5),NIVELES!$A$133:$B$213,2,0),"")</f>
        <v>BOLÍVAR</v>
      </c>
      <c r="F2160" s="80" t="s">
        <v>82</v>
      </c>
      <c r="G2160" s="81" t="str">
        <f>+IF(F2160&lt;&gt;"",VLOOKUP(F2160,NIVELES!$A$246:$C$464,3,0),"")</f>
        <v xml:space="preserve"> </v>
      </c>
      <c r="H2160" s="82" t="s">
        <v>1023</v>
      </c>
      <c r="I2160" s="78" t="s">
        <v>2173</v>
      </c>
      <c r="J2160" s="78" t="s">
        <v>2165</v>
      </c>
      <c r="K2160" s="78" t="s">
        <v>2166</v>
      </c>
      <c r="L2160" s="78" t="s">
        <v>2900</v>
      </c>
      <c r="M2160" s="78" t="s">
        <v>1791</v>
      </c>
      <c r="N2160" s="78" t="s">
        <v>1791</v>
      </c>
      <c r="O2160" s="78" t="s">
        <v>2908</v>
      </c>
      <c r="P2160" s="82">
        <v>12</v>
      </c>
      <c r="Q2160" s="78" t="s">
        <v>2909</v>
      </c>
      <c r="R2160" s="82">
        <v>1</v>
      </c>
      <c r="S2160" s="82">
        <v>1</v>
      </c>
      <c r="T2160" s="82">
        <v>1</v>
      </c>
      <c r="U2160" s="82">
        <v>1</v>
      </c>
      <c r="V2160" s="82">
        <v>1</v>
      </c>
      <c r="W2160" s="82">
        <v>1</v>
      </c>
      <c r="X2160" s="82">
        <v>1</v>
      </c>
      <c r="Y2160" s="82">
        <v>1</v>
      </c>
      <c r="Z2160" s="82">
        <v>1</v>
      </c>
      <c r="AA2160" s="82">
        <v>1</v>
      </c>
      <c r="AB2160" s="82">
        <v>1</v>
      </c>
      <c r="AC2160" s="82">
        <v>1</v>
      </c>
      <c r="AD2160" s="85" t="str">
        <f>IF(A2160&lt;&gt;"",IF(D2160="DIRECCIÓN_DE_TRANSFERENCIAS","280 0031",VLOOKUP(C2160,NIVELES!$A$14:$B$105,2,0)),"")</f>
        <v>280 5110</v>
      </c>
      <c r="AE2160" s="86" t="s">
        <v>322</v>
      </c>
      <c r="AF2160" s="86" t="s">
        <v>369</v>
      </c>
      <c r="AG2160" s="79" t="str">
        <f>+IF(AF2160&lt;&gt;"",VLOOKUP(AF2160,NIVELES!$A$666:$B$673,2,0),"")</f>
        <v>ADMINISTRACIÓN_CENTRAL</v>
      </c>
      <c r="AH2160" s="78" t="s">
        <v>322</v>
      </c>
      <c r="AI2160" s="79" t="str">
        <f>IF(AH2160&lt;&gt;"",VLOOKUP(CONCATENATE(AG2160,AH2160),NIVELES!$B$676:$C$745,2,0),"")</f>
        <v>Administración De La Gestión Administrativa Financiera</v>
      </c>
      <c r="AJ2160" s="78" t="s">
        <v>517</v>
      </c>
      <c r="AK2160" s="79" t="str">
        <f>+IF(AJ2160&lt;&gt;"",VLOOKUP(AJ2160,NIVELES!$A$816:$B$892,2,0),"")</f>
        <v>NO APLICA</v>
      </c>
      <c r="AL2160" s="78" t="s">
        <v>554</v>
      </c>
      <c r="AM2160" s="78">
        <v>530106</v>
      </c>
      <c r="AN2160" s="79" t="str">
        <f>IF(AM2160&lt;&gt;"",+VLOOKUP(AM2160,NIVELES!$A$1652:$B$2466,2,0),"")</f>
        <v>Servicio de Correo</v>
      </c>
      <c r="AO2160" s="87">
        <v>237</v>
      </c>
      <c r="AP2160" s="88">
        <v>53.75</v>
      </c>
      <c r="AQ2160" s="88">
        <v>7</v>
      </c>
      <c r="AR2160" s="88">
        <v>17.63</v>
      </c>
      <c r="AS2160" s="88">
        <v>17.63</v>
      </c>
      <c r="AT2160" s="88">
        <v>17.63</v>
      </c>
      <c r="AU2160" s="88">
        <v>17.63</v>
      </c>
      <c r="AV2160" s="88">
        <v>17.63</v>
      </c>
      <c r="AW2160" s="88">
        <v>17.63</v>
      </c>
      <c r="AX2160" s="88">
        <v>17.63</v>
      </c>
      <c r="AY2160" s="88">
        <v>17.63</v>
      </c>
      <c r="AZ2160" s="88">
        <v>17.63</v>
      </c>
      <c r="BA2160" s="88">
        <v>17.579999999999998</v>
      </c>
      <c r="BB2160" s="89">
        <f t="shared" si="131"/>
        <v>236.99999999999994</v>
      </c>
      <c r="BC2160" s="90" t="str">
        <f t="shared" si="130"/>
        <v>OK</v>
      </c>
      <c r="BD2160" s="91" t="str">
        <f t="shared" si="132"/>
        <v xml:space="preserve">                  </v>
      </c>
      <c r="BE2160" s="92">
        <f t="shared" si="133"/>
        <v>12</v>
      </c>
    </row>
    <row r="2161" spans="1:57" s="74" customFormat="1" ht="50.1" customHeight="1" x14ac:dyDescent="0.2">
      <c r="A2161" s="78" t="s">
        <v>55</v>
      </c>
      <c r="B2161" s="78" t="s">
        <v>61</v>
      </c>
      <c r="C2161" s="78" t="s">
        <v>617</v>
      </c>
      <c r="D2161" s="78" t="s">
        <v>575</v>
      </c>
      <c r="E2161" s="79" t="str">
        <f>+IF(C2161&lt;&gt;"",VLOOKUP(MID(C2161,18,5),NIVELES!$A$133:$B$213,2,0),"")</f>
        <v>BOLÍVAR</v>
      </c>
      <c r="F2161" s="80" t="s">
        <v>82</v>
      </c>
      <c r="G2161" s="81" t="str">
        <f>+IF(F2161&lt;&gt;"",VLOOKUP(F2161,NIVELES!$A$246:$C$464,3,0),"")</f>
        <v xml:space="preserve"> </v>
      </c>
      <c r="H2161" s="82" t="s">
        <v>1023</v>
      </c>
      <c r="I2161" s="78" t="s">
        <v>2173</v>
      </c>
      <c r="J2161" s="78" t="s">
        <v>2165</v>
      </c>
      <c r="K2161" s="78" t="s">
        <v>2166</v>
      </c>
      <c r="L2161" s="78" t="s">
        <v>2900</v>
      </c>
      <c r="M2161" s="78" t="s">
        <v>1791</v>
      </c>
      <c r="N2161" s="78" t="s">
        <v>1791</v>
      </c>
      <c r="O2161" s="78" t="s">
        <v>2910</v>
      </c>
      <c r="P2161" s="82">
        <v>1</v>
      </c>
      <c r="Q2161" s="78" t="s">
        <v>2911</v>
      </c>
      <c r="R2161" s="82"/>
      <c r="S2161" s="82"/>
      <c r="T2161" s="82"/>
      <c r="U2161" s="82"/>
      <c r="V2161" s="82">
        <v>1</v>
      </c>
      <c r="W2161" s="82"/>
      <c r="X2161" s="82"/>
      <c r="Y2161" s="82"/>
      <c r="Z2161" s="82"/>
      <c r="AA2161" s="82"/>
      <c r="AB2161" s="82"/>
      <c r="AC2161" s="82"/>
      <c r="AD2161" s="85" t="str">
        <f>IF(A2161&lt;&gt;"",IF(D2161="DIRECCIÓN_DE_TRANSFERENCIAS","280 0031",VLOOKUP(C2161,NIVELES!$A$14:$B$105,2,0)),"")</f>
        <v>280 5110</v>
      </c>
      <c r="AE2161" s="86" t="s">
        <v>322</v>
      </c>
      <c r="AF2161" s="86" t="s">
        <v>369</v>
      </c>
      <c r="AG2161" s="79" t="str">
        <f>+IF(AF2161&lt;&gt;"",VLOOKUP(AF2161,NIVELES!$A$666:$B$673,2,0),"")</f>
        <v>ADMINISTRACIÓN_CENTRAL</v>
      </c>
      <c r="AH2161" s="78" t="s">
        <v>322</v>
      </c>
      <c r="AI2161" s="79" t="str">
        <f>IF(AH2161&lt;&gt;"",VLOOKUP(CONCATENATE(AG2161,AH2161),NIVELES!$B$676:$C$745,2,0),"")</f>
        <v>Administración De La Gestión Administrativa Financiera</v>
      </c>
      <c r="AJ2161" s="78" t="s">
        <v>517</v>
      </c>
      <c r="AK2161" s="79" t="str">
        <f>+IF(AJ2161&lt;&gt;"",VLOOKUP(AJ2161,NIVELES!$A$816:$B$892,2,0),"")</f>
        <v>NO APLICA</v>
      </c>
      <c r="AL2161" s="78" t="s">
        <v>554</v>
      </c>
      <c r="AM2161" s="78">
        <v>530204</v>
      </c>
      <c r="AN2161" s="79" t="str">
        <f>IF(AM2161&lt;&gt;"",+VLOOKUP(AM2161,NIVELES!$A$1652:$B$2466,2,0),"")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2161" s="87">
        <v>200</v>
      </c>
      <c r="AP2161" s="88">
        <v>0</v>
      </c>
      <c r="AQ2161" s="88">
        <v>0</v>
      </c>
      <c r="AR2161" s="88">
        <v>20</v>
      </c>
      <c r="AS2161" s="88">
        <v>20</v>
      </c>
      <c r="AT2161" s="88">
        <v>20</v>
      </c>
      <c r="AU2161" s="88">
        <v>20</v>
      </c>
      <c r="AV2161" s="88">
        <v>20</v>
      </c>
      <c r="AW2161" s="88">
        <v>20</v>
      </c>
      <c r="AX2161" s="88">
        <v>20</v>
      </c>
      <c r="AY2161" s="88">
        <v>20</v>
      </c>
      <c r="AZ2161" s="88">
        <v>20</v>
      </c>
      <c r="BA2161" s="88">
        <v>20</v>
      </c>
      <c r="BB2161" s="89">
        <f t="shared" si="131"/>
        <v>200</v>
      </c>
      <c r="BC2161" s="90" t="str">
        <f t="shared" si="130"/>
        <v>OK</v>
      </c>
      <c r="BD2161" s="91" t="str">
        <f t="shared" si="132"/>
        <v xml:space="preserve">                  </v>
      </c>
      <c r="BE2161" s="92">
        <f t="shared" si="133"/>
        <v>1</v>
      </c>
    </row>
    <row r="2162" spans="1:57" s="74" customFormat="1" ht="50.1" customHeight="1" x14ac:dyDescent="0.2">
      <c r="A2162" s="78" t="s">
        <v>55</v>
      </c>
      <c r="B2162" s="78" t="s">
        <v>61</v>
      </c>
      <c r="C2162" s="78" t="s">
        <v>617</v>
      </c>
      <c r="D2162" s="78" t="s">
        <v>575</v>
      </c>
      <c r="E2162" s="79" t="str">
        <f>+IF(C2162&lt;&gt;"",VLOOKUP(MID(C2162,18,5),NIVELES!$A$133:$B$213,2,0),"")</f>
        <v>BOLÍVAR</v>
      </c>
      <c r="F2162" s="80" t="s">
        <v>82</v>
      </c>
      <c r="G2162" s="81" t="str">
        <f>+IF(F2162&lt;&gt;"",VLOOKUP(F2162,NIVELES!$A$246:$C$464,3,0),"")</f>
        <v xml:space="preserve"> </v>
      </c>
      <c r="H2162" s="82" t="s">
        <v>1023</v>
      </c>
      <c r="I2162" s="78" t="s">
        <v>2173</v>
      </c>
      <c r="J2162" s="78" t="s">
        <v>2165</v>
      </c>
      <c r="K2162" s="78" t="s">
        <v>2166</v>
      </c>
      <c r="L2162" s="78" t="s">
        <v>2900</v>
      </c>
      <c r="M2162" s="78" t="s">
        <v>1791</v>
      </c>
      <c r="N2162" s="78" t="s">
        <v>1791</v>
      </c>
      <c r="O2162" s="78" t="s">
        <v>2912</v>
      </c>
      <c r="P2162" s="82">
        <v>1</v>
      </c>
      <c r="Q2162" s="78" t="s">
        <v>2913</v>
      </c>
      <c r="R2162" s="82"/>
      <c r="S2162" s="82">
        <v>1</v>
      </c>
      <c r="T2162" s="82"/>
      <c r="U2162" s="82"/>
      <c r="V2162" s="82"/>
      <c r="W2162" s="82"/>
      <c r="X2162" s="82"/>
      <c r="Y2162" s="82"/>
      <c r="Z2162" s="82"/>
      <c r="AA2162" s="82"/>
      <c r="AB2162" s="82"/>
      <c r="AC2162" s="82"/>
      <c r="AD2162" s="85" t="str">
        <f>IF(A2162&lt;&gt;"",IF(D2162="DIRECCIÓN_DE_TRANSFERENCIAS","280 0031",VLOOKUP(C2162,NIVELES!$A$14:$B$105,2,0)),"")</f>
        <v>280 5110</v>
      </c>
      <c r="AE2162" s="86" t="s">
        <v>322</v>
      </c>
      <c r="AF2162" s="86" t="s">
        <v>369</v>
      </c>
      <c r="AG2162" s="79" t="str">
        <f>+IF(AF2162&lt;&gt;"",VLOOKUP(AF2162,NIVELES!$A$666:$B$673,2,0),"")</f>
        <v>ADMINISTRACIÓN_CENTRAL</v>
      </c>
      <c r="AH2162" s="78" t="s">
        <v>322</v>
      </c>
      <c r="AI2162" s="79" t="str">
        <f>IF(AH2162&lt;&gt;"",VLOOKUP(CONCATENATE(AG2162,AH2162),NIVELES!$B$676:$C$745,2,0),"")</f>
        <v>Administración De La Gestión Administrativa Financiera</v>
      </c>
      <c r="AJ2162" s="78" t="s">
        <v>517</v>
      </c>
      <c r="AK2162" s="79" t="str">
        <f>+IF(AJ2162&lt;&gt;"",VLOOKUP(AJ2162,NIVELES!$A$816:$B$892,2,0),"")</f>
        <v>NO APLICA</v>
      </c>
      <c r="AL2162" s="78" t="s">
        <v>554</v>
      </c>
      <c r="AM2162" s="78">
        <v>530205</v>
      </c>
      <c r="AN2162" s="79" t="str">
        <f>IF(AM2162&lt;&gt;"",+VLOOKUP(AM2162,NIVELES!$A$1652:$B$2466,2,0),"")</f>
        <v>Espectáculos Culturales y Sociales</v>
      </c>
      <c r="AO2162" s="87">
        <v>854</v>
      </c>
      <c r="AP2162" s="88">
        <v>0</v>
      </c>
      <c r="AQ2162" s="88">
        <v>0</v>
      </c>
      <c r="AR2162" s="88">
        <v>85.4</v>
      </c>
      <c r="AS2162" s="88">
        <v>85.4</v>
      </c>
      <c r="AT2162" s="88">
        <v>85.4</v>
      </c>
      <c r="AU2162" s="88">
        <v>85.4</v>
      </c>
      <c r="AV2162" s="88">
        <v>85.4</v>
      </c>
      <c r="AW2162" s="88">
        <v>85.4</v>
      </c>
      <c r="AX2162" s="88">
        <v>85.4</v>
      </c>
      <c r="AY2162" s="88">
        <v>85.4</v>
      </c>
      <c r="AZ2162" s="88">
        <v>85.4</v>
      </c>
      <c r="BA2162" s="88">
        <v>85.4</v>
      </c>
      <c r="BB2162" s="89">
        <f t="shared" si="131"/>
        <v>853.99999999999989</v>
      </c>
      <c r="BC2162" s="90" t="str">
        <f t="shared" si="130"/>
        <v>OK</v>
      </c>
      <c r="BD2162" s="91" t="str">
        <f t="shared" si="132"/>
        <v xml:space="preserve">                  </v>
      </c>
      <c r="BE2162" s="92">
        <f t="shared" si="133"/>
        <v>1</v>
      </c>
    </row>
    <row r="2163" spans="1:57" s="74" customFormat="1" ht="50.1" customHeight="1" x14ac:dyDescent="0.2">
      <c r="A2163" s="78" t="s">
        <v>55</v>
      </c>
      <c r="B2163" s="78" t="s">
        <v>61</v>
      </c>
      <c r="C2163" s="78" t="s">
        <v>617</v>
      </c>
      <c r="D2163" s="78" t="s">
        <v>575</v>
      </c>
      <c r="E2163" s="79" t="str">
        <f>+IF(C2163&lt;&gt;"",VLOOKUP(MID(C2163,18,5),NIVELES!$A$133:$B$213,2,0),"")</f>
        <v>BOLÍVAR</v>
      </c>
      <c r="F2163" s="80" t="s">
        <v>82</v>
      </c>
      <c r="G2163" s="81" t="str">
        <f>+IF(F2163&lt;&gt;"",VLOOKUP(F2163,NIVELES!$A$246:$C$464,3,0),"")</f>
        <v xml:space="preserve"> </v>
      </c>
      <c r="H2163" s="82" t="s">
        <v>1023</v>
      </c>
      <c r="I2163" s="78" t="s">
        <v>2173</v>
      </c>
      <c r="J2163" s="78" t="s">
        <v>2165</v>
      </c>
      <c r="K2163" s="78" t="s">
        <v>2166</v>
      </c>
      <c r="L2163" s="78" t="s">
        <v>2900</v>
      </c>
      <c r="M2163" s="78" t="s">
        <v>1791</v>
      </c>
      <c r="N2163" s="78" t="s">
        <v>1791</v>
      </c>
      <c r="O2163" s="78" t="s">
        <v>2914</v>
      </c>
      <c r="P2163" s="82">
        <v>12</v>
      </c>
      <c r="Q2163" s="78" t="s">
        <v>2915</v>
      </c>
      <c r="R2163" s="82">
        <v>1</v>
      </c>
      <c r="S2163" s="82">
        <v>1</v>
      </c>
      <c r="T2163" s="82">
        <v>1</v>
      </c>
      <c r="U2163" s="82">
        <v>1</v>
      </c>
      <c r="V2163" s="82">
        <v>1</v>
      </c>
      <c r="W2163" s="82">
        <v>1</v>
      </c>
      <c r="X2163" s="82">
        <v>1</v>
      </c>
      <c r="Y2163" s="82">
        <v>1</v>
      </c>
      <c r="Z2163" s="82">
        <v>1</v>
      </c>
      <c r="AA2163" s="82">
        <v>1</v>
      </c>
      <c r="AB2163" s="82">
        <v>1</v>
      </c>
      <c r="AC2163" s="82">
        <v>1</v>
      </c>
      <c r="AD2163" s="85" t="str">
        <f>IF(A2163&lt;&gt;"",IF(D2163="DIRECCIÓN_DE_TRANSFERENCIAS","280 0031",VLOOKUP(C2163,NIVELES!$A$14:$B$105,2,0)),"")</f>
        <v>280 5110</v>
      </c>
      <c r="AE2163" s="86" t="s">
        <v>322</v>
      </c>
      <c r="AF2163" s="86" t="s">
        <v>369</v>
      </c>
      <c r="AG2163" s="79" t="str">
        <f>+IF(AF2163&lt;&gt;"",VLOOKUP(AF2163,NIVELES!$A$666:$B$673,2,0),"")</f>
        <v>ADMINISTRACIÓN_CENTRAL</v>
      </c>
      <c r="AH2163" s="78" t="s">
        <v>322</v>
      </c>
      <c r="AI2163" s="79" t="str">
        <f>IF(AH2163&lt;&gt;"",VLOOKUP(CONCATENATE(AG2163,AH2163),NIVELES!$B$676:$C$745,2,0),"")</f>
        <v>Administración De La Gestión Administrativa Financiera</v>
      </c>
      <c r="AJ2163" s="78" t="s">
        <v>517</v>
      </c>
      <c r="AK2163" s="79" t="str">
        <f>+IF(AJ2163&lt;&gt;"",VLOOKUP(AJ2163,NIVELES!$A$816:$B$892,2,0),"")</f>
        <v>NO APLICA</v>
      </c>
      <c r="AL2163" s="78" t="s">
        <v>554</v>
      </c>
      <c r="AM2163" s="78">
        <v>530208</v>
      </c>
      <c r="AN2163" s="79" t="str">
        <f>IF(AM2163&lt;&gt;"",+VLOOKUP(AM2163,NIVELES!$A$1652:$B$2466,2,0),"")</f>
        <v>Servicio de Seguridad y Vigilancia</v>
      </c>
      <c r="AO2163" s="87">
        <v>40920.67</v>
      </c>
      <c r="AP2163" s="88">
        <v>0</v>
      </c>
      <c r="AQ2163" s="88">
        <v>0</v>
      </c>
      <c r="AR2163" s="88">
        <v>4092.07</v>
      </c>
      <c r="AS2163" s="88">
        <v>4092.07</v>
      </c>
      <c r="AT2163" s="88">
        <v>4092.07</v>
      </c>
      <c r="AU2163" s="88">
        <v>4092.07</v>
      </c>
      <c r="AV2163" s="88">
        <v>4092.07</v>
      </c>
      <c r="AW2163" s="88">
        <v>4092.07</v>
      </c>
      <c r="AX2163" s="88">
        <v>4092.07</v>
      </c>
      <c r="AY2163" s="88">
        <v>4092.07</v>
      </c>
      <c r="AZ2163" s="88">
        <v>4092.07</v>
      </c>
      <c r="BA2163" s="88">
        <v>4092.04</v>
      </c>
      <c r="BB2163" s="89">
        <f t="shared" si="131"/>
        <v>40920.670000000006</v>
      </c>
      <c r="BC2163" s="90" t="str">
        <f t="shared" si="130"/>
        <v>OK</v>
      </c>
      <c r="BD2163" s="91" t="str">
        <f t="shared" si="132"/>
        <v xml:space="preserve">                  </v>
      </c>
      <c r="BE2163" s="92">
        <f t="shared" si="133"/>
        <v>12</v>
      </c>
    </row>
    <row r="2164" spans="1:57" s="74" customFormat="1" ht="50.1" customHeight="1" x14ac:dyDescent="0.2">
      <c r="A2164" s="78" t="s">
        <v>55</v>
      </c>
      <c r="B2164" s="78" t="s">
        <v>61</v>
      </c>
      <c r="C2164" s="78" t="s">
        <v>617</v>
      </c>
      <c r="D2164" s="78" t="s">
        <v>575</v>
      </c>
      <c r="E2164" s="79" t="str">
        <f>+IF(C2164&lt;&gt;"",VLOOKUP(MID(C2164,18,5),NIVELES!$A$133:$B$213,2,0),"")</f>
        <v>BOLÍVAR</v>
      </c>
      <c r="F2164" s="80" t="s">
        <v>82</v>
      </c>
      <c r="G2164" s="81" t="str">
        <f>+IF(F2164&lt;&gt;"",VLOOKUP(F2164,NIVELES!$A$246:$C$464,3,0),"")</f>
        <v xml:space="preserve"> </v>
      </c>
      <c r="H2164" s="82" t="s">
        <v>1023</v>
      </c>
      <c r="I2164" s="78" t="s">
        <v>2173</v>
      </c>
      <c r="J2164" s="78" t="s">
        <v>2165</v>
      </c>
      <c r="K2164" s="78" t="s">
        <v>2166</v>
      </c>
      <c r="L2164" s="78" t="s">
        <v>2900</v>
      </c>
      <c r="M2164" s="78" t="s">
        <v>1791</v>
      </c>
      <c r="N2164" s="78" t="s">
        <v>1791</v>
      </c>
      <c r="O2164" s="78" t="s">
        <v>2916</v>
      </c>
      <c r="P2164" s="82">
        <v>12</v>
      </c>
      <c r="Q2164" s="78" t="s">
        <v>2917</v>
      </c>
      <c r="R2164" s="82">
        <v>1</v>
      </c>
      <c r="S2164" s="82">
        <v>1</v>
      </c>
      <c r="T2164" s="82">
        <v>1</v>
      </c>
      <c r="U2164" s="82">
        <v>1</v>
      </c>
      <c r="V2164" s="82">
        <v>1</v>
      </c>
      <c r="W2164" s="82">
        <v>1</v>
      </c>
      <c r="X2164" s="82">
        <v>1</v>
      </c>
      <c r="Y2164" s="82">
        <v>1</v>
      </c>
      <c r="Z2164" s="82">
        <v>1</v>
      </c>
      <c r="AA2164" s="82">
        <v>1</v>
      </c>
      <c r="AB2164" s="82">
        <v>1</v>
      </c>
      <c r="AC2164" s="82">
        <v>1</v>
      </c>
      <c r="AD2164" s="85" t="str">
        <f>IF(A2164&lt;&gt;"",IF(D2164="DIRECCIÓN_DE_TRANSFERENCIAS","280 0031",VLOOKUP(C2164,NIVELES!$A$14:$B$105,2,0)),"")</f>
        <v>280 5110</v>
      </c>
      <c r="AE2164" s="86" t="s">
        <v>322</v>
      </c>
      <c r="AF2164" s="86" t="s">
        <v>369</v>
      </c>
      <c r="AG2164" s="79" t="str">
        <f>+IF(AF2164&lt;&gt;"",VLOOKUP(AF2164,NIVELES!$A$666:$B$673,2,0),"")</f>
        <v>ADMINISTRACIÓN_CENTRAL</v>
      </c>
      <c r="AH2164" s="78" t="s">
        <v>322</v>
      </c>
      <c r="AI2164" s="79" t="str">
        <f>IF(AH2164&lt;&gt;"",VLOOKUP(CONCATENATE(AG2164,AH2164),NIVELES!$B$676:$C$745,2,0),"")</f>
        <v>Administración De La Gestión Administrativa Financiera</v>
      </c>
      <c r="AJ2164" s="78" t="s">
        <v>517</v>
      </c>
      <c r="AK2164" s="79" t="str">
        <f>+IF(AJ2164&lt;&gt;"",VLOOKUP(AJ2164,NIVELES!$A$816:$B$892,2,0),"")</f>
        <v>NO APLICA</v>
      </c>
      <c r="AL2164" s="78" t="s">
        <v>554</v>
      </c>
      <c r="AM2164" s="78">
        <v>530303</v>
      </c>
      <c r="AN2164" s="79" t="str">
        <f>IF(AM2164&lt;&gt;"",+VLOOKUP(AM2164,NIVELES!$A$1652:$B$2466,2,0),"")</f>
        <v>Viáticos y Subsistencias en el Interior</v>
      </c>
      <c r="AO2164" s="87">
        <v>3364</v>
      </c>
      <c r="AP2164" s="88">
        <v>0</v>
      </c>
      <c r="AQ2164" s="88">
        <v>243.15</v>
      </c>
      <c r="AR2164" s="88">
        <v>312.08999999999997</v>
      </c>
      <c r="AS2164" s="88">
        <v>312.08999999999997</v>
      </c>
      <c r="AT2164" s="88">
        <v>312.08999999999997</v>
      </c>
      <c r="AU2164" s="88">
        <v>312.08999999999997</v>
      </c>
      <c r="AV2164" s="88">
        <v>312.08999999999997</v>
      </c>
      <c r="AW2164" s="88">
        <v>312.08999999999997</v>
      </c>
      <c r="AX2164" s="88">
        <v>312.08999999999997</v>
      </c>
      <c r="AY2164" s="88">
        <v>312.08999999999997</v>
      </c>
      <c r="AZ2164" s="88">
        <v>312.08999999999997</v>
      </c>
      <c r="BA2164" s="88">
        <v>312.04000000000002</v>
      </c>
      <c r="BB2164" s="89">
        <f t="shared" si="131"/>
        <v>3364</v>
      </c>
      <c r="BC2164" s="90" t="str">
        <f t="shared" si="130"/>
        <v>OK</v>
      </c>
      <c r="BD2164" s="91" t="str">
        <f t="shared" si="132"/>
        <v xml:space="preserve">                  </v>
      </c>
      <c r="BE2164" s="92">
        <f t="shared" si="133"/>
        <v>12</v>
      </c>
    </row>
    <row r="2165" spans="1:57" s="74" customFormat="1" ht="50.1" customHeight="1" x14ac:dyDescent="0.2">
      <c r="A2165" s="78" t="s">
        <v>55</v>
      </c>
      <c r="B2165" s="78" t="s">
        <v>61</v>
      </c>
      <c r="C2165" s="78" t="s">
        <v>617</v>
      </c>
      <c r="D2165" s="78" t="s">
        <v>575</v>
      </c>
      <c r="E2165" s="79" t="str">
        <f>+IF(C2165&lt;&gt;"",VLOOKUP(MID(C2165,18,5),NIVELES!$A$133:$B$213,2,0),"")</f>
        <v>BOLÍVAR</v>
      </c>
      <c r="F2165" s="80" t="s">
        <v>82</v>
      </c>
      <c r="G2165" s="81" t="str">
        <f>+IF(F2165&lt;&gt;"",VLOOKUP(F2165,NIVELES!$A$246:$C$464,3,0),"")</f>
        <v xml:space="preserve"> </v>
      </c>
      <c r="H2165" s="82" t="s">
        <v>1023</v>
      </c>
      <c r="I2165" s="78" t="s">
        <v>2173</v>
      </c>
      <c r="J2165" s="78" t="s">
        <v>2165</v>
      </c>
      <c r="K2165" s="78" t="s">
        <v>2166</v>
      </c>
      <c r="L2165" s="78" t="s">
        <v>2900</v>
      </c>
      <c r="M2165" s="78" t="s">
        <v>1791</v>
      </c>
      <c r="N2165" s="78" t="s">
        <v>1791</v>
      </c>
      <c r="O2165" s="78" t="s">
        <v>2918</v>
      </c>
      <c r="P2165" s="82">
        <v>2</v>
      </c>
      <c r="Q2165" s="78" t="s">
        <v>2919</v>
      </c>
      <c r="R2165" s="82"/>
      <c r="S2165" s="82"/>
      <c r="T2165" s="82"/>
      <c r="U2165" s="82">
        <v>1</v>
      </c>
      <c r="V2165" s="82"/>
      <c r="W2165" s="82"/>
      <c r="X2165" s="82"/>
      <c r="Y2165" s="82"/>
      <c r="Z2165" s="82">
        <v>1</v>
      </c>
      <c r="AA2165" s="82"/>
      <c r="AB2165" s="82"/>
      <c r="AC2165" s="82"/>
      <c r="AD2165" s="85" t="str">
        <f>IF(A2165&lt;&gt;"",IF(D2165="DIRECCIÓN_DE_TRANSFERENCIAS","280 0031",VLOOKUP(C2165,NIVELES!$A$14:$B$105,2,0)),"")</f>
        <v>280 5110</v>
      </c>
      <c r="AE2165" s="86" t="s">
        <v>322</v>
      </c>
      <c r="AF2165" s="86" t="s">
        <v>369</v>
      </c>
      <c r="AG2165" s="79" t="str">
        <f>+IF(AF2165&lt;&gt;"",VLOOKUP(AF2165,NIVELES!$A$666:$B$673,2,0),"")</f>
        <v>ADMINISTRACIÓN_CENTRAL</v>
      </c>
      <c r="AH2165" s="78" t="s">
        <v>322</v>
      </c>
      <c r="AI2165" s="79" t="str">
        <f>IF(AH2165&lt;&gt;"",VLOOKUP(CONCATENATE(AG2165,AH2165),NIVELES!$B$676:$C$745,2,0),"")</f>
        <v>Administración De La Gestión Administrativa Financiera</v>
      </c>
      <c r="AJ2165" s="78" t="s">
        <v>517</v>
      </c>
      <c r="AK2165" s="79" t="str">
        <f>+IF(AJ2165&lt;&gt;"",VLOOKUP(AJ2165,NIVELES!$A$816:$B$892,2,0),"")</f>
        <v>NO APLICA</v>
      </c>
      <c r="AL2165" s="78" t="s">
        <v>554</v>
      </c>
      <c r="AM2165" s="78">
        <v>530402</v>
      </c>
      <c r="AN2165" s="79" t="str">
        <f>IF(AM2165&lt;&gt;"",+VLOOKUP(AM2165,NIVELES!$A$1652:$B$2466,2,0),"")</f>
        <v>Edificios, Locales, Residencias y Cableado Estructurado (Instalación, Mantenimiento y Reparación)</v>
      </c>
      <c r="AO2165" s="87">
        <v>150</v>
      </c>
      <c r="AP2165" s="88">
        <v>0</v>
      </c>
      <c r="AQ2165" s="88">
        <v>0</v>
      </c>
      <c r="AR2165" s="88">
        <v>15</v>
      </c>
      <c r="AS2165" s="88">
        <v>15</v>
      </c>
      <c r="AT2165" s="88">
        <v>15</v>
      </c>
      <c r="AU2165" s="88">
        <v>15</v>
      </c>
      <c r="AV2165" s="88">
        <v>15</v>
      </c>
      <c r="AW2165" s="88">
        <v>15</v>
      </c>
      <c r="AX2165" s="88">
        <v>15</v>
      </c>
      <c r="AY2165" s="88">
        <v>15</v>
      </c>
      <c r="AZ2165" s="88">
        <v>15</v>
      </c>
      <c r="BA2165" s="88">
        <v>15</v>
      </c>
      <c r="BB2165" s="89">
        <f t="shared" si="131"/>
        <v>150</v>
      </c>
      <c r="BC2165" s="90" t="str">
        <f t="shared" si="130"/>
        <v>OK</v>
      </c>
      <c r="BD2165" s="91" t="str">
        <f t="shared" si="132"/>
        <v xml:space="preserve">                  </v>
      </c>
      <c r="BE2165" s="92">
        <f t="shared" si="133"/>
        <v>2</v>
      </c>
    </row>
    <row r="2166" spans="1:57" s="74" customFormat="1" ht="50.1" customHeight="1" x14ac:dyDescent="0.2">
      <c r="A2166" s="78" t="s">
        <v>55</v>
      </c>
      <c r="B2166" s="78" t="s">
        <v>61</v>
      </c>
      <c r="C2166" s="78" t="s">
        <v>617</v>
      </c>
      <c r="D2166" s="78" t="s">
        <v>575</v>
      </c>
      <c r="E2166" s="79" t="str">
        <f>+IF(C2166&lt;&gt;"",VLOOKUP(MID(C2166,18,5),NIVELES!$A$133:$B$213,2,0),"")</f>
        <v>BOLÍVAR</v>
      </c>
      <c r="F2166" s="80" t="s">
        <v>82</v>
      </c>
      <c r="G2166" s="81" t="str">
        <f>+IF(F2166&lt;&gt;"",VLOOKUP(F2166,NIVELES!$A$246:$C$464,3,0),"")</f>
        <v xml:space="preserve"> </v>
      </c>
      <c r="H2166" s="82" t="s">
        <v>1023</v>
      </c>
      <c r="I2166" s="78" t="s">
        <v>2173</v>
      </c>
      <c r="J2166" s="78" t="s">
        <v>2165</v>
      </c>
      <c r="K2166" s="78" t="s">
        <v>2166</v>
      </c>
      <c r="L2166" s="78" t="s">
        <v>2900</v>
      </c>
      <c r="M2166" s="78" t="s">
        <v>1791</v>
      </c>
      <c r="N2166" s="78" t="s">
        <v>1791</v>
      </c>
      <c r="O2166" s="78" t="s">
        <v>2920</v>
      </c>
      <c r="P2166" s="82">
        <v>3</v>
      </c>
      <c r="Q2166" s="78" t="s">
        <v>2921</v>
      </c>
      <c r="R2166" s="82"/>
      <c r="S2166" s="82"/>
      <c r="T2166" s="82">
        <v>1</v>
      </c>
      <c r="U2166" s="82"/>
      <c r="V2166" s="82"/>
      <c r="W2166" s="82">
        <v>1</v>
      </c>
      <c r="X2166" s="82"/>
      <c r="Y2166" s="82"/>
      <c r="Z2166" s="82"/>
      <c r="AA2166" s="82">
        <v>1</v>
      </c>
      <c r="AB2166" s="82"/>
      <c r="AC2166" s="82"/>
      <c r="AD2166" s="85" t="str">
        <f>IF(A2166&lt;&gt;"",IF(D2166="DIRECCIÓN_DE_TRANSFERENCIAS","280 0031",VLOOKUP(C2166,NIVELES!$A$14:$B$105,2,0)),"")</f>
        <v>280 5110</v>
      </c>
      <c r="AE2166" s="86" t="s">
        <v>322</v>
      </c>
      <c r="AF2166" s="86" t="s">
        <v>369</v>
      </c>
      <c r="AG2166" s="79" t="str">
        <f>+IF(AF2166&lt;&gt;"",VLOOKUP(AF2166,NIVELES!$A$666:$B$673,2,0),"")</f>
        <v>ADMINISTRACIÓN_CENTRAL</v>
      </c>
      <c r="AH2166" s="78" t="s">
        <v>322</v>
      </c>
      <c r="AI2166" s="79" t="str">
        <f>IF(AH2166&lt;&gt;"",VLOOKUP(CONCATENATE(AG2166,AH2166),NIVELES!$B$676:$C$745,2,0),"")</f>
        <v>Administración De La Gestión Administrativa Financiera</v>
      </c>
      <c r="AJ2166" s="78" t="s">
        <v>517</v>
      </c>
      <c r="AK2166" s="79" t="str">
        <f>+IF(AJ2166&lt;&gt;"",VLOOKUP(AJ2166,NIVELES!$A$816:$B$892,2,0),"")</f>
        <v>NO APLICA</v>
      </c>
      <c r="AL2166" s="78" t="s">
        <v>554</v>
      </c>
      <c r="AM2166" s="78">
        <v>530405</v>
      </c>
      <c r="AN2166" s="79" t="str">
        <f>IF(AM2166&lt;&gt;"",+VLOOKUP(AM2166,NIVELES!$A$1652:$B$2466,2,0),"")</f>
        <v>Vehículos (Mantenimiento y Reparación)</v>
      </c>
      <c r="AO2166" s="87">
        <v>7208</v>
      </c>
      <c r="AP2166" s="88">
        <v>0</v>
      </c>
      <c r="AQ2166" s="88">
        <v>240.8</v>
      </c>
      <c r="AR2166" s="88">
        <v>696.72</v>
      </c>
      <c r="AS2166" s="88">
        <v>696.72</v>
      </c>
      <c r="AT2166" s="88">
        <v>696.72</v>
      </c>
      <c r="AU2166" s="88">
        <v>696.72</v>
      </c>
      <c r="AV2166" s="88">
        <v>696.72</v>
      </c>
      <c r="AW2166" s="88">
        <v>696.72</v>
      </c>
      <c r="AX2166" s="88">
        <v>696.72</v>
      </c>
      <c r="AY2166" s="88">
        <v>696.72</v>
      </c>
      <c r="AZ2166" s="88">
        <v>696.72</v>
      </c>
      <c r="BA2166" s="88">
        <v>696.72</v>
      </c>
      <c r="BB2166" s="89">
        <f t="shared" si="131"/>
        <v>7208.0000000000018</v>
      </c>
      <c r="BC2166" s="90" t="str">
        <f t="shared" si="130"/>
        <v>OK</v>
      </c>
      <c r="BD2166" s="91" t="str">
        <f t="shared" si="132"/>
        <v xml:space="preserve">                  </v>
      </c>
      <c r="BE2166" s="92">
        <f t="shared" si="133"/>
        <v>3</v>
      </c>
    </row>
    <row r="2167" spans="1:57" s="74" customFormat="1" ht="50.1" customHeight="1" x14ac:dyDescent="0.2">
      <c r="A2167" s="78" t="s">
        <v>55</v>
      </c>
      <c r="B2167" s="78" t="s">
        <v>61</v>
      </c>
      <c r="C2167" s="78" t="s">
        <v>617</v>
      </c>
      <c r="D2167" s="78" t="s">
        <v>575</v>
      </c>
      <c r="E2167" s="79" t="str">
        <f>+IF(C2167&lt;&gt;"",VLOOKUP(MID(C2167,18,5),NIVELES!$A$133:$B$213,2,0),"")</f>
        <v>BOLÍVAR</v>
      </c>
      <c r="F2167" s="80" t="s">
        <v>82</v>
      </c>
      <c r="G2167" s="81" t="str">
        <f>+IF(F2167&lt;&gt;"",VLOOKUP(F2167,NIVELES!$A$246:$C$464,3,0),"")</f>
        <v xml:space="preserve"> </v>
      </c>
      <c r="H2167" s="82" t="s">
        <v>1023</v>
      </c>
      <c r="I2167" s="78" t="s">
        <v>2173</v>
      </c>
      <c r="J2167" s="78" t="s">
        <v>2165</v>
      </c>
      <c r="K2167" s="78" t="s">
        <v>2166</v>
      </c>
      <c r="L2167" s="78" t="s">
        <v>2900</v>
      </c>
      <c r="M2167" s="78" t="s">
        <v>1791</v>
      </c>
      <c r="N2167" s="78" t="s">
        <v>1791</v>
      </c>
      <c r="O2167" s="78" t="s">
        <v>2922</v>
      </c>
      <c r="P2167" s="82">
        <v>12</v>
      </c>
      <c r="Q2167" s="78" t="s">
        <v>2923</v>
      </c>
      <c r="R2167" s="82">
        <v>1</v>
      </c>
      <c r="S2167" s="82">
        <v>1</v>
      </c>
      <c r="T2167" s="82">
        <v>1</v>
      </c>
      <c r="U2167" s="82">
        <v>1</v>
      </c>
      <c r="V2167" s="82">
        <v>1</v>
      </c>
      <c r="W2167" s="82">
        <v>1</v>
      </c>
      <c r="X2167" s="82">
        <v>1</v>
      </c>
      <c r="Y2167" s="82">
        <v>1</v>
      </c>
      <c r="Z2167" s="82">
        <v>1</v>
      </c>
      <c r="AA2167" s="82">
        <v>1</v>
      </c>
      <c r="AB2167" s="82">
        <v>1</v>
      </c>
      <c r="AC2167" s="82">
        <v>1</v>
      </c>
      <c r="AD2167" s="85" t="str">
        <f>IF(A2167&lt;&gt;"",IF(D2167="DIRECCIÓN_DE_TRANSFERENCIAS","280 0031",VLOOKUP(C2167,NIVELES!$A$14:$B$105,2,0)),"")</f>
        <v>280 5110</v>
      </c>
      <c r="AE2167" s="86" t="s">
        <v>322</v>
      </c>
      <c r="AF2167" s="86" t="s">
        <v>369</v>
      </c>
      <c r="AG2167" s="79" t="str">
        <f>+IF(AF2167&lt;&gt;"",VLOOKUP(AF2167,NIVELES!$A$666:$B$673,2,0),"")</f>
        <v>ADMINISTRACIÓN_CENTRAL</v>
      </c>
      <c r="AH2167" s="78" t="s">
        <v>322</v>
      </c>
      <c r="AI2167" s="79" t="str">
        <f>IF(AH2167&lt;&gt;"",VLOOKUP(CONCATENATE(AG2167,AH2167),NIVELES!$B$676:$C$745,2,0),"")</f>
        <v>Administración De La Gestión Administrativa Financiera</v>
      </c>
      <c r="AJ2167" s="78" t="s">
        <v>517</v>
      </c>
      <c r="AK2167" s="79" t="str">
        <f>+IF(AJ2167&lt;&gt;"",VLOOKUP(AJ2167,NIVELES!$A$816:$B$892,2,0),"")</f>
        <v>NO APLICA</v>
      </c>
      <c r="AL2167" s="78" t="s">
        <v>554</v>
      </c>
      <c r="AM2167" s="78">
        <v>530502</v>
      </c>
      <c r="AN2167" s="79" t="str">
        <f>IF(AM2167&lt;&gt;"",+VLOOKUP(AM2167,NIVELES!$A$1652:$B$2466,2,0),"")</f>
        <v>Edificios, Locales y Residencias, Parqueaderos, Casilleros Judiciales y Bancarios (Arrendamiento)</v>
      </c>
      <c r="AO2167" s="87">
        <v>6213</v>
      </c>
      <c r="AP2167" s="88">
        <v>0</v>
      </c>
      <c r="AQ2167" s="88">
        <v>582.4</v>
      </c>
      <c r="AR2167" s="88">
        <v>563.05999999999995</v>
      </c>
      <c r="AS2167" s="88">
        <v>563.05999999999995</v>
      </c>
      <c r="AT2167" s="88">
        <v>563.05999999999995</v>
      </c>
      <c r="AU2167" s="88">
        <v>563.05999999999995</v>
      </c>
      <c r="AV2167" s="88">
        <v>563.05999999999995</v>
      </c>
      <c r="AW2167" s="88">
        <v>563.05999999999995</v>
      </c>
      <c r="AX2167" s="88">
        <v>563.05999999999995</v>
      </c>
      <c r="AY2167" s="88">
        <v>563.05999999999995</v>
      </c>
      <c r="AZ2167" s="88">
        <v>563.05999999999995</v>
      </c>
      <c r="BA2167" s="88">
        <v>563.05999999999995</v>
      </c>
      <c r="BB2167" s="89">
        <f t="shared" si="131"/>
        <v>6212.9999999999982</v>
      </c>
      <c r="BC2167" s="90" t="str">
        <f t="shared" si="130"/>
        <v>OK</v>
      </c>
      <c r="BD2167" s="91" t="str">
        <f t="shared" si="132"/>
        <v xml:space="preserve">                  </v>
      </c>
      <c r="BE2167" s="92">
        <f t="shared" si="133"/>
        <v>12</v>
      </c>
    </row>
    <row r="2168" spans="1:57" s="74" customFormat="1" ht="50.1" customHeight="1" x14ac:dyDescent="0.2">
      <c r="A2168" s="78" t="s">
        <v>55</v>
      </c>
      <c r="B2168" s="78" t="s">
        <v>61</v>
      </c>
      <c r="C2168" s="78" t="s">
        <v>617</v>
      </c>
      <c r="D2168" s="78" t="s">
        <v>575</v>
      </c>
      <c r="E2168" s="79" t="str">
        <f>+IF(C2168&lt;&gt;"",VLOOKUP(MID(C2168,18,5),NIVELES!$A$133:$B$213,2,0),"")</f>
        <v>BOLÍVAR</v>
      </c>
      <c r="F2168" s="80" t="s">
        <v>82</v>
      </c>
      <c r="G2168" s="81" t="str">
        <f>+IF(F2168&lt;&gt;"",VLOOKUP(F2168,NIVELES!$A$246:$C$464,3,0),"")</f>
        <v xml:space="preserve"> </v>
      </c>
      <c r="H2168" s="82" t="s">
        <v>1023</v>
      </c>
      <c r="I2168" s="78" t="s">
        <v>2173</v>
      </c>
      <c r="J2168" s="78" t="s">
        <v>2165</v>
      </c>
      <c r="K2168" s="78" t="s">
        <v>2166</v>
      </c>
      <c r="L2168" s="78" t="s">
        <v>2900</v>
      </c>
      <c r="M2168" s="78" t="s">
        <v>1791</v>
      </c>
      <c r="N2168" s="78" t="s">
        <v>1791</v>
      </c>
      <c r="O2168" s="78" t="s">
        <v>2924</v>
      </c>
      <c r="P2168" s="82">
        <v>1</v>
      </c>
      <c r="Q2168" s="78" t="s">
        <v>2925</v>
      </c>
      <c r="R2168" s="82"/>
      <c r="S2168" s="82"/>
      <c r="T2168" s="82"/>
      <c r="U2168" s="82"/>
      <c r="V2168" s="82">
        <v>1</v>
      </c>
      <c r="W2168" s="82"/>
      <c r="X2168" s="82"/>
      <c r="Y2168" s="82"/>
      <c r="Z2168" s="82"/>
      <c r="AA2168" s="82"/>
      <c r="AB2168" s="82"/>
      <c r="AC2168" s="82"/>
      <c r="AD2168" s="85" t="str">
        <f>IF(A2168&lt;&gt;"",IF(D2168="DIRECCIÓN_DE_TRANSFERENCIAS","280 0031",VLOOKUP(C2168,NIVELES!$A$14:$B$105,2,0)),"")</f>
        <v>280 5110</v>
      </c>
      <c r="AE2168" s="86" t="s">
        <v>322</v>
      </c>
      <c r="AF2168" s="86" t="s">
        <v>369</v>
      </c>
      <c r="AG2168" s="79" t="str">
        <f>+IF(AF2168&lt;&gt;"",VLOOKUP(AF2168,NIVELES!$A$666:$B$673,2,0),"")</f>
        <v>ADMINISTRACIÓN_CENTRAL</v>
      </c>
      <c r="AH2168" s="78" t="s">
        <v>322</v>
      </c>
      <c r="AI2168" s="79" t="str">
        <f>IF(AH2168&lt;&gt;"",VLOOKUP(CONCATENATE(AG2168,AH2168),NIVELES!$B$676:$C$745,2,0),"")</f>
        <v>Administración De La Gestión Administrativa Financiera</v>
      </c>
      <c r="AJ2168" s="78" t="s">
        <v>517</v>
      </c>
      <c r="AK2168" s="79" t="str">
        <f>+IF(AJ2168&lt;&gt;"",VLOOKUP(AJ2168,NIVELES!$A$816:$B$892,2,0),"")</f>
        <v>NO APLICA</v>
      </c>
      <c r="AL2168" s="78" t="s">
        <v>554</v>
      </c>
      <c r="AM2168" s="78">
        <v>530704</v>
      </c>
      <c r="AN2168" s="79" t="str">
        <f>IF(AM2168&lt;&gt;"",+VLOOKUP(AM2168,NIVELES!$A$1652:$B$2466,2,0),"")</f>
        <v>Mantenimiento y Reparación de Equipos y Sistemas Informáticos</v>
      </c>
      <c r="AO2168" s="87">
        <v>415</v>
      </c>
      <c r="AP2168" s="88">
        <v>0</v>
      </c>
      <c r="AQ2168" s="88">
        <v>0</v>
      </c>
      <c r="AR2168" s="88">
        <v>41.5</v>
      </c>
      <c r="AS2168" s="88">
        <v>41.5</v>
      </c>
      <c r="AT2168" s="88">
        <v>41.5</v>
      </c>
      <c r="AU2168" s="88">
        <v>41.5</v>
      </c>
      <c r="AV2168" s="88">
        <v>41.5</v>
      </c>
      <c r="AW2168" s="88">
        <v>41.5</v>
      </c>
      <c r="AX2168" s="88">
        <v>41.5</v>
      </c>
      <c r="AY2168" s="88">
        <v>41.5</v>
      </c>
      <c r="AZ2168" s="88">
        <v>41.5</v>
      </c>
      <c r="BA2168" s="88">
        <v>41.5</v>
      </c>
      <c r="BB2168" s="89">
        <f t="shared" si="131"/>
        <v>415</v>
      </c>
      <c r="BC2168" s="90" t="str">
        <f t="shared" si="130"/>
        <v>OK</v>
      </c>
      <c r="BD2168" s="91" t="str">
        <f t="shared" si="132"/>
        <v xml:space="preserve">                  </v>
      </c>
      <c r="BE2168" s="92">
        <f t="shared" si="133"/>
        <v>1</v>
      </c>
    </row>
    <row r="2169" spans="1:57" s="74" customFormat="1" ht="50.1" customHeight="1" x14ac:dyDescent="0.2">
      <c r="A2169" s="78" t="s">
        <v>55</v>
      </c>
      <c r="B2169" s="78" t="s">
        <v>61</v>
      </c>
      <c r="C2169" s="78" t="s">
        <v>617</v>
      </c>
      <c r="D2169" s="78" t="s">
        <v>575</v>
      </c>
      <c r="E2169" s="79" t="str">
        <f>+IF(C2169&lt;&gt;"",VLOOKUP(MID(C2169,18,5),NIVELES!$A$133:$B$213,2,0),"")</f>
        <v>BOLÍVAR</v>
      </c>
      <c r="F2169" s="80" t="s">
        <v>82</v>
      </c>
      <c r="G2169" s="81" t="str">
        <f>+IF(F2169&lt;&gt;"",VLOOKUP(F2169,NIVELES!$A$246:$C$464,3,0),"")</f>
        <v xml:space="preserve"> </v>
      </c>
      <c r="H2169" s="82" t="s">
        <v>1023</v>
      </c>
      <c r="I2169" s="78" t="s">
        <v>2173</v>
      </c>
      <c r="J2169" s="78" t="s">
        <v>2165</v>
      </c>
      <c r="K2169" s="78" t="s">
        <v>2166</v>
      </c>
      <c r="L2169" s="78" t="s">
        <v>2900</v>
      </c>
      <c r="M2169" s="78" t="s">
        <v>1791</v>
      </c>
      <c r="N2169" s="78" t="s">
        <v>1791</v>
      </c>
      <c r="O2169" s="78" t="s">
        <v>2926</v>
      </c>
      <c r="P2169" s="82">
        <v>12</v>
      </c>
      <c r="Q2169" s="78" t="s">
        <v>2927</v>
      </c>
      <c r="R2169" s="82">
        <v>1</v>
      </c>
      <c r="S2169" s="82">
        <v>1</v>
      </c>
      <c r="T2169" s="82">
        <v>1</v>
      </c>
      <c r="U2169" s="82">
        <v>1</v>
      </c>
      <c r="V2169" s="82">
        <v>1</v>
      </c>
      <c r="W2169" s="82">
        <v>1</v>
      </c>
      <c r="X2169" s="82">
        <v>1</v>
      </c>
      <c r="Y2169" s="82">
        <v>1</v>
      </c>
      <c r="Z2169" s="82">
        <v>1</v>
      </c>
      <c r="AA2169" s="82">
        <v>1</v>
      </c>
      <c r="AB2169" s="82">
        <v>1</v>
      </c>
      <c r="AC2169" s="82">
        <v>1</v>
      </c>
      <c r="AD2169" s="85" t="str">
        <f>IF(A2169&lt;&gt;"",IF(D2169="DIRECCIÓN_DE_TRANSFERENCIAS","280 0031",VLOOKUP(C2169,NIVELES!$A$14:$B$105,2,0)),"")</f>
        <v>280 5110</v>
      </c>
      <c r="AE2169" s="86" t="s">
        <v>322</v>
      </c>
      <c r="AF2169" s="86" t="s">
        <v>369</v>
      </c>
      <c r="AG2169" s="79" t="str">
        <f>+IF(AF2169&lt;&gt;"",VLOOKUP(AF2169,NIVELES!$A$666:$B$673,2,0),"")</f>
        <v>ADMINISTRACIÓN_CENTRAL</v>
      </c>
      <c r="AH2169" s="78" t="s">
        <v>322</v>
      </c>
      <c r="AI2169" s="79" t="str">
        <f>IF(AH2169&lt;&gt;"",VLOOKUP(CONCATENATE(AG2169,AH2169),NIVELES!$B$676:$C$745,2,0),"")</f>
        <v>Administración De La Gestión Administrativa Financiera</v>
      </c>
      <c r="AJ2169" s="78" t="s">
        <v>517</v>
      </c>
      <c r="AK2169" s="79" t="str">
        <f>+IF(AJ2169&lt;&gt;"",VLOOKUP(AJ2169,NIVELES!$A$816:$B$892,2,0),"")</f>
        <v>NO APLICA</v>
      </c>
      <c r="AL2169" s="78" t="s">
        <v>554</v>
      </c>
      <c r="AM2169" s="78">
        <v>530803</v>
      </c>
      <c r="AN2169" s="79" t="str">
        <f>IF(AM2169&lt;&gt;"",+VLOOKUP(AM2169,NIVELES!$A$1652:$B$2466,2,0),"")</f>
        <v>Combustibles y Lubricantes</v>
      </c>
      <c r="AO2169" s="87">
        <v>13522</v>
      </c>
      <c r="AP2169" s="88">
        <v>0</v>
      </c>
      <c r="AQ2169" s="88">
        <v>798.55</v>
      </c>
      <c r="AR2169" s="88">
        <v>1272.3499999999999</v>
      </c>
      <c r="AS2169" s="88">
        <v>1272.3499999999999</v>
      </c>
      <c r="AT2169" s="88">
        <v>1272.3499999999999</v>
      </c>
      <c r="AU2169" s="88">
        <v>1272.3499999999999</v>
      </c>
      <c r="AV2169" s="88">
        <v>1272.3499999999999</v>
      </c>
      <c r="AW2169" s="88">
        <v>1272.3499999999999</v>
      </c>
      <c r="AX2169" s="88">
        <v>1272.3499999999999</v>
      </c>
      <c r="AY2169" s="88">
        <v>1272.3499999999999</v>
      </c>
      <c r="AZ2169" s="88">
        <v>1272.3499999999999</v>
      </c>
      <c r="BA2169" s="88">
        <v>1272.3</v>
      </c>
      <c r="BB2169" s="89">
        <f t="shared" si="131"/>
        <v>13522</v>
      </c>
      <c r="BC2169" s="90" t="str">
        <f t="shared" si="130"/>
        <v>OK</v>
      </c>
      <c r="BD2169" s="91" t="str">
        <f t="shared" si="132"/>
        <v xml:space="preserve">                  </v>
      </c>
      <c r="BE2169" s="92">
        <f t="shared" si="133"/>
        <v>12</v>
      </c>
    </row>
    <row r="2170" spans="1:57" s="74" customFormat="1" ht="50.1" customHeight="1" x14ac:dyDescent="0.2">
      <c r="A2170" s="78" t="s">
        <v>55</v>
      </c>
      <c r="B2170" s="78" t="s">
        <v>61</v>
      </c>
      <c r="C2170" s="78" t="s">
        <v>617</v>
      </c>
      <c r="D2170" s="78" t="s">
        <v>575</v>
      </c>
      <c r="E2170" s="79" t="str">
        <f>+IF(C2170&lt;&gt;"",VLOOKUP(MID(C2170,18,5),NIVELES!$A$133:$B$213,2,0),"")</f>
        <v>BOLÍVAR</v>
      </c>
      <c r="F2170" s="80" t="s">
        <v>82</v>
      </c>
      <c r="G2170" s="81" t="str">
        <f>+IF(F2170&lt;&gt;"",VLOOKUP(F2170,NIVELES!$A$246:$C$464,3,0),"")</f>
        <v xml:space="preserve"> </v>
      </c>
      <c r="H2170" s="82" t="s">
        <v>1023</v>
      </c>
      <c r="I2170" s="78" t="s">
        <v>2173</v>
      </c>
      <c r="J2170" s="78" t="s">
        <v>2165</v>
      </c>
      <c r="K2170" s="78" t="s">
        <v>2166</v>
      </c>
      <c r="L2170" s="78" t="s">
        <v>2900</v>
      </c>
      <c r="M2170" s="78" t="s">
        <v>1791</v>
      </c>
      <c r="N2170" s="78" t="s">
        <v>1791</v>
      </c>
      <c r="O2170" s="78" t="s">
        <v>2928</v>
      </c>
      <c r="P2170" s="82">
        <v>1</v>
      </c>
      <c r="Q2170" s="78" t="s">
        <v>2929</v>
      </c>
      <c r="R2170" s="82"/>
      <c r="S2170" s="82">
        <v>1</v>
      </c>
      <c r="T2170" s="82"/>
      <c r="U2170" s="82"/>
      <c r="V2170" s="82"/>
      <c r="W2170" s="82"/>
      <c r="X2170" s="82"/>
      <c r="Y2170" s="82"/>
      <c r="Z2170" s="82"/>
      <c r="AA2170" s="82"/>
      <c r="AB2170" s="82"/>
      <c r="AC2170" s="82"/>
      <c r="AD2170" s="85" t="str">
        <f>IF(A2170&lt;&gt;"",IF(D2170="DIRECCIÓN_DE_TRANSFERENCIAS","280 0031",VLOOKUP(C2170,NIVELES!$A$14:$B$105,2,0)),"")</f>
        <v>280 5110</v>
      </c>
      <c r="AE2170" s="86" t="s">
        <v>322</v>
      </c>
      <c r="AF2170" s="86" t="s">
        <v>369</v>
      </c>
      <c r="AG2170" s="79" t="str">
        <f>+IF(AF2170&lt;&gt;"",VLOOKUP(AF2170,NIVELES!$A$666:$B$673,2,0),"")</f>
        <v>ADMINISTRACIÓN_CENTRAL</v>
      </c>
      <c r="AH2170" s="78" t="s">
        <v>322</v>
      </c>
      <c r="AI2170" s="79" t="str">
        <f>IF(AH2170&lt;&gt;"",VLOOKUP(CONCATENATE(AG2170,AH2170),NIVELES!$B$676:$C$745,2,0),"")</f>
        <v>Administración De La Gestión Administrativa Financiera</v>
      </c>
      <c r="AJ2170" s="78" t="s">
        <v>517</v>
      </c>
      <c r="AK2170" s="79" t="str">
        <f>+IF(AJ2170&lt;&gt;"",VLOOKUP(AJ2170,NIVELES!$A$816:$B$892,2,0),"")</f>
        <v>NO APLICA</v>
      </c>
      <c r="AL2170" s="78" t="s">
        <v>554</v>
      </c>
      <c r="AM2170" s="78">
        <v>530804</v>
      </c>
      <c r="AN2170" s="79" t="str">
        <f>IF(AM2170&lt;&gt;"",+VLOOKUP(AM2170,NIVELES!$A$1652:$B$2466,2,0),"")</f>
        <v>Materiales de Oficina</v>
      </c>
      <c r="AO2170" s="87">
        <v>5296</v>
      </c>
      <c r="AP2170" s="88">
        <v>0</v>
      </c>
      <c r="AQ2170" s="88">
        <v>0</v>
      </c>
      <c r="AR2170" s="88">
        <v>529.6</v>
      </c>
      <c r="AS2170" s="88">
        <v>529.6</v>
      </c>
      <c r="AT2170" s="88">
        <v>529.6</v>
      </c>
      <c r="AU2170" s="88">
        <v>529.6</v>
      </c>
      <c r="AV2170" s="88">
        <v>529.6</v>
      </c>
      <c r="AW2170" s="88">
        <v>529.6</v>
      </c>
      <c r="AX2170" s="88">
        <v>529.6</v>
      </c>
      <c r="AY2170" s="88">
        <v>529.6</v>
      </c>
      <c r="AZ2170" s="88">
        <v>529.6</v>
      </c>
      <c r="BA2170" s="88">
        <v>529.6</v>
      </c>
      <c r="BB2170" s="89">
        <f t="shared" si="131"/>
        <v>5296.0000000000009</v>
      </c>
      <c r="BC2170" s="90" t="str">
        <f t="shared" si="130"/>
        <v>OK</v>
      </c>
      <c r="BD2170" s="91" t="str">
        <f t="shared" si="132"/>
        <v xml:space="preserve">                  </v>
      </c>
      <c r="BE2170" s="92">
        <f t="shared" si="133"/>
        <v>1</v>
      </c>
    </row>
    <row r="2171" spans="1:57" s="74" customFormat="1" ht="50.1" customHeight="1" x14ac:dyDescent="0.2">
      <c r="A2171" s="78" t="s">
        <v>55</v>
      </c>
      <c r="B2171" s="78" t="s">
        <v>61</v>
      </c>
      <c r="C2171" s="78" t="s">
        <v>617</v>
      </c>
      <c r="D2171" s="78" t="s">
        <v>575</v>
      </c>
      <c r="E2171" s="79" t="str">
        <f>+IF(C2171&lt;&gt;"",VLOOKUP(MID(C2171,18,5),NIVELES!$A$133:$B$213,2,0),"")</f>
        <v>BOLÍVAR</v>
      </c>
      <c r="F2171" s="80" t="s">
        <v>82</v>
      </c>
      <c r="G2171" s="81" t="str">
        <f>+IF(F2171&lt;&gt;"",VLOOKUP(F2171,NIVELES!$A$246:$C$464,3,0),"")</f>
        <v xml:space="preserve"> </v>
      </c>
      <c r="H2171" s="82" t="s">
        <v>1023</v>
      </c>
      <c r="I2171" s="78" t="s">
        <v>2173</v>
      </c>
      <c r="J2171" s="78" t="s">
        <v>2165</v>
      </c>
      <c r="K2171" s="78" t="s">
        <v>2166</v>
      </c>
      <c r="L2171" s="78" t="s">
        <v>2900</v>
      </c>
      <c r="M2171" s="78" t="s">
        <v>1791</v>
      </c>
      <c r="N2171" s="78" t="s">
        <v>1791</v>
      </c>
      <c r="O2171" s="78" t="s">
        <v>2930</v>
      </c>
      <c r="P2171" s="82">
        <v>1</v>
      </c>
      <c r="Q2171" s="78" t="s">
        <v>2931</v>
      </c>
      <c r="R2171" s="82"/>
      <c r="S2171" s="82"/>
      <c r="T2171" s="82">
        <v>1</v>
      </c>
      <c r="U2171" s="82"/>
      <c r="V2171" s="82"/>
      <c r="W2171" s="82"/>
      <c r="X2171" s="82"/>
      <c r="Y2171" s="82"/>
      <c r="Z2171" s="82"/>
      <c r="AA2171" s="82"/>
      <c r="AB2171" s="82"/>
      <c r="AC2171" s="82"/>
      <c r="AD2171" s="85" t="str">
        <f>IF(A2171&lt;&gt;"",IF(D2171="DIRECCIÓN_DE_TRANSFERENCIAS","280 0031",VLOOKUP(C2171,NIVELES!$A$14:$B$105,2,0)),"")</f>
        <v>280 5110</v>
      </c>
      <c r="AE2171" s="86" t="s">
        <v>322</v>
      </c>
      <c r="AF2171" s="86" t="s">
        <v>369</v>
      </c>
      <c r="AG2171" s="79" t="str">
        <f>+IF(AF2171&lt;&gt;"",VLOOKUP(AF2171,NIVELES!$A$666:$B$673,2,0),"")</f>
        <v>ADMINISTRACIÓN_CENTRAL</v>
      </c>
      <c r="AH2171" s="78" t="s">
        <v>322</v>
      </c>
      <c r="AI2171" s="79" t="str">
        <f>IF(AH2171&lt;&gt;"",VLOOKUP(CONCATENATE(AG2171,AH2171),NIVELES!$B$676:$C$745,2,0),"")</f>
        <v>Administración De La Gestión Administrativa Financiera</v>
      </c>
      <c r="AJ2171" s="78" t="s">
        <v>517</v>
      </c>
      <c r="AK2171" s="79" t="str">
        <f>+IF(AJ2171&lt;&gt;"",VLOOKUP(AJ2171,NIVELES!$A$816:$B$892,2,0),"")</f>
        <v>NO APLICA</v>
      </c>
      <c r="AL2171" s="78" t="s">
        <v>554</v>
      </c>
      <c r="AM2171" s="78">
        <v>530805</v>
      </c>
      <c r="AN2171" s="79" t="str">
        <f>IF(AM2171&lt;&gt;"",+VLOOKUP(AM2171,NIVELES!$A$1652:$B$2466,2,0),"")</f>
        <v>Materiales de Aseo</v>
      </c>
      <c r="AO2171" s="87">
        <v>778</v>
      </c>
      <c r="AP2171" s="88">
        <v>0</v>
      </c>
      <c r="AQ2171" s="88">
        <v>0</v>
      </c>
      <c r="AR2171" s="88">
        <v>77.8</v>
      </c>
      <c r="AS2171" s="88">
        <v>77.8</v>
      </c>
      <c r="AT2171" s="88">
        <v>77.8</v>
      </c>
      <c r="AU2171" s="88">
        <v>77.8</v>
      </c>
      <c r="AV2171" s="88">
        <v>77.8</v>
      </c>
      <c r="AW2171" s="88">
        <v>77.8</v>
      </c>
      <c r="AX2171" s="88">
        <v>77.8</v>
      </c>
      <c r="AY2171" s="88">
        <v>77.8</v>
      </c>
      <c r="AZ2171" s="88">
        <v>77.8</v>
      </c>
      <c r="BA2171" s="88">
        <v>77.8</v>
      </c>
      <c r="BB2171" s="89">
        <f t="shared" si="131"/>
        <v>777.99999999999989</v>
      </c>
      <c r="BC2171" s="90" t="str">
        <f t="shared" si="130"/>
        <v>OK</v>
      </c>
      <c r="BD2171" s="91" t="str">
        <f t="shared" si="132"/>
        <v xml:space="preserve">                  </v>
      </c>
      <c r="BE2171" s="92">
        <f t="shared" si="133"/>
        <v>1</v>
      </c>
    </row>
    <row r="2172" spans="1:57" s="74" customFormat="1" ht="50.1" customHeight="1" x14ac:dyDescent="0.2">
      <c r="A2172" s="78" t="s">
        <v>55</v>
      </c>
      <c r="B2172" s="78" t="s">
        <v>61</v>
      </c>
      <c r="C2172" s="78" t="s">
        <v>617</v>
      </c>
      <c r="D2172" s="78" t="s">
        <v>575</v>
      </c>
      <c r="E2172" s="79" t="str">
        <f>+IF(C2172&lt;&gt;"",VLOOKUP(MID(C2172,18,5),NIVELES!$A$133:$B$213,2,0),"")</f>
        <v>BOLÍVAR</v>
      </c>
      <c r="F2172" s="80" t="s">
        <v>82</v>
      </c>
      <c r="G2172" s="81" t="str">
        <f>+IF(F2172&lt;&gt;"",VLOOKUP(F2172,NIVELES!$A$246:$C$464,3,0),"")</f>
        <v xml:space="preserve"> </v>
      </c>
      <c r="H2172" s="82" t="s">
        <v>1023</v>
      </c>
      <c r="I2172" s="78" t="s">
        <v>2173</v>
      </c>
      <c r="J2172" s="78" t="s">
        <v>2165</v>
      </c>
      <c r="K2172" s="78" t="s">
        <v>2166</v>
      </c>
      <c r="L2172" s="78" t="s">
        <v>2900</v>
      </c>
      <c r="M2172" s="78" t="s">
        <v>1791</v>
      </c>
      <c r="N2172" s="78" t="s">
        <v>1791</v>
      </c>
      <c r="O2172" s="78" t="s">
        <v>2932</v>
      </c>
      <c r="P2172" s="82">
        <v>3</v>
      </c>
      <c r="Q2172" s="78" t="s">
        <v>2933</v>
      </c>
      <c r="R2172" s="82"/>
      <c r="S2172" s="82"/>
      <c r="T2172" s="82">
        <v>1</v>
      </c>
      <c r="U2172" s="82"/>
      <c r="V2172" s="82"/>
      <c r="W2172" s="82">
        <v>1</v>
      </c>
      <c r="X2172" s="82"/>
      <c r="Y2172" s="82"/>
      <c r="Z2172" s="82"/>
      <c r="AA2172" s="82">
        <v>1</v>
      </c>
      <c r="AB2172" s="82"/>
      <c r="AC2172" s="82"/>
      <c r="AD2172" s="85" t="str">
        <f>IF(A2172&lt;&gt;"",IF(D2172="DIRECCIÓN_DE_TRANSFERENCIAS","280 0031",VLOOKUP(C2172,NIVELES!$A$14:$B$105,2,0)),"")</f>
        <v>280 5110</v>
      </c>
      <c r="AE2172" s="86" t="s">
        <v>322</v>
      </c>
      <c r="AF2172" s="86" t="s">
        <v>369</v>
      </c>
      <c r="AG2172" s="79" t="str">
        <f>+IF(AF2172&lt;&gt;"",VLOOKUP(AF2172,NIVELES!$A$666:$B$673,2,0),"")</f>
        <v>ADMINISTRACIÓN_CENTRAL</v>
      </c>
      <c r="AH2172" s="78" t="s">
        <v>322</v>
      </c>
      <c r="AI2172" s="79" t="str">
        <f>IF(AH2172&lt;&gt;"",VLOOKUP(CONCATENATE(AG2172,AH2172),NIVELES!$B$676:$C$745,2,0),"")</f>
        <v>Administración De La Gestión Administrativa Financiera</v>
      </c>
      <c r="AJ2172" s="78" t="s">
        <v>517</v>
      </c>
      <c r="AK2172" s="79" t="str">
        <f>+IF(AJ2172&lt;&gt;"",VLOOKUP(AJ2172,NIVELES!$A$816:$B$892,2,0),"")</f>
        <v>NO APLICA</v>
      </c>
      <c r="AL2172" s="78" t="s">
        <v>554</v>
      </c>
      <c r="AM2172" s="78">
        <v>530813</v>
      </c>
      <c r="AN2172" s="79" t="str">
        <f>IF(AM2172&lt;&gt;"",+VLOOKUP(AM2172,NIVELES!$A$1652:$B$2466,2,0),"")</f>
        <v>Repuestos y Accesorios</v>
      </c>
      <c r="AO2172" s="87">
        <v>19660</v>
      </c>
      <c r="AP2172" s="88">
        <v>0</v>
      </c>
      <c r="AQ2172" s="88">
        <v>1284.6400000000001</v>
      </c>
      <c r="AR2172" s="88">
        <v>1837.54</v>
      </c>
      <c r="AS2172" s="88">
        <v>1837.54</v>
      </c>
      <c r="AT2172" s="88">
        <v>1837.54</v>
      </c>
      <c r="AU2172" s="88">
        <v>1837.54</v>
      </c>
      <c r="AV2172" s="88">
        <v>1837.54</v>
      </c>
      <c r="AW2172" s="88">
        <v>1837.54</v>
      </c>
      <c r="AX2172" s="88">
        <v>1837.54</v>
      </c>
      <c r="AY2172" s="88">
        <v>1837.54</v>
      </c>
      <c r="AZ2172" s="88">
        <v>1837.54</v>
      </c>
      <c r="BA2172" s="88">
        <v>1837.5</v>
      </c>
      <c r="BB2172" s="89">
        <f t="shared" si="131"/>
        <v>19660.000000000004</v>
      </c>
      <c r="BC2172" s="90" t="str">
        <f t="shared" si="130"/>
        <v>OK</v>
      </c>
      <c r="BD2172" s="91" t="str">
        <f t="shared" si="132"/>
        <v xml:space="preserve">                  </v>
      </c>
      <c r="BE2172" s="92">
        <f t="shared" si="133"/>
        <v>3</v>
      </c>
    </row>
    <row r="2173" spans="1:57" s="74" customFormat="1" ht="50.1" customHeight="1" x14ac:dyDescent="0.2">
      <c r="A2173" s="78" t="s">
        <v>55</v>
      </c>
      <c r="B2173" s="78" t="s">
        <v>61</v>
      </c>
      <c r="C2173" s="78" t="s">
        <v>617</v>
      </c>
      <c r="D2173" s="78" t="s">
        <v>575</v>
      </c>
      <c r="E2173" s="79" t="str">
        <f>+IF(C2173&lt;&gt;"",VLOOKUP(MID(C2173,18,5),NIVELES!$A$133:$B$213,2,0),"")</f>
        <v>BOLÍVAR</v>
      </c>
      <c r="F2173" s="80" t="s">
        <v>82</v>
      </c>
      <c r="G2173" s="81" t="str">
        <f>+IF(F2173&lt;&gt;"",VLOOKUP(F2173,NIVELES!$A$246:$C$464,3,0),"")</f>
        <v xml:space="preserve"> </v>
      </c>
      <c r="H2173" s="82" t="s">
        <v>1023</v>
      </c>
      <c r="I2173" s="78" t="s">
        <v>2173</v>
      </c>
      <c r="J2173" s="78" t="s">
        <v>2165</v>
      </c>
      <c r="K2173" s="78" t="s">
        <v>2166</v>
      </c>
      <c r="L2173" s="78" t="s">
        <v>2900</v>
      </c>
      <c r="M2173" s="78" t="s">
        <v>1791</v>
      </c>
      <c r="N2173" s="78" t="s">
        <v>1791</v>
      </c>
      <c r="O2173" s="78" t="s">
        <v>2934</v>
      </c>
      <c r="P2173" s="82">
        <v>1</v>
      </c>
      <c r="Q2173" s="78" t="s">
        <v>2935</v>
      </c>
      <c r="R2173" s="82"/>
      <c r="S2173" s="82"/>
      <c r="T2173" s="82">
        <v>1</v>
      </c>
      <c r="U2173" s="82"/>
      <c r="V2173" s="82"/>
      <c r="W2173" s="82"/>
      <c r="X2173" s="82"/>
      <c r="Y2173" s="82"/>
      <c r="Z2173" s="82"/>
      <c r="AA2173" s="82"/>
      <c r="AB2173" s="82"/>
      <c r="AC2173" s="82"/>
      <c r="AD2173" s="85" t="str">
        <f>IF(A2173&lt;&gt;"",IF(D2173="DIRECCIÓN_DE_TRANSFERENCIAS","280 0031",VLOOKUP(C2173,NIVELES!$A$14:$B$105,2,0)),"")</f>
        <v>280 5110</v>
      </c>
      <c r="AE2173" s="86" t="s">
        <v>322</v>
      </c>
      <c r="AF2173" s="86" t="s">
        <v>369</v>
      </c>
      <c r="AG2173" s="79" t="str">
        <f>+IF(AF2173&lt;&gt;"",VLOOKUP(AF2173,NIVELES!$A$666:$B$673,2,0),"")</f>
        <v>ADMINISTRACIÓN_CENTRAL</v>
      </c>
      <c r="AH2173" s="78" t="s">
        <v>322</v>
      </c>
      <c r="AI2173" s="79" t="str">
        <f>IF(AH2173&lt;&gt;"",VLOOKUP(CONCATENATE(AG2173,AH2173),NIVELES!$B$676:$C$745,2,0),"")</f>
        <v>Administración De La Gestión Administrativa Financiera</v>
      </c>
      <c r="AJ2173" s="78" t="s">
        <v>517</v>
      </c>
      <c r="AK2173" s="79" t="str">
        <f>+IF(AJ2173&lt;&gt;"",VLOOKUP(AJ2173,NIVELES!$A$816:$B$892,2,0),"")</f>
        <v>NO APLICA</v>
      </c>
      <c r="AL2173" s="78" t="s">
        <v>555</v>
      </c>
      <c r="AM2173" s="78">
        <v>570102</v>
      </c>
      <c r="AN2173" s="79" t="str">
        <f>IF(AM2173&lt;&gt;"",+VLOOKUP(AM2173,NIVELES!$A$1652:$B$2466,2,0),"")</f>
        <v>Tasas Generales, Impuestos, Contribuciones, Permisos, Licencias y Patentes.</v>
      </c>
      <c r="AO2173" s="87">
        <v>915</v>
      </c>
      <c r="AP2173" s="88">
        <v>0</v>
      </c>
      <c r="AQ2173" s="88">
        <v>909.78</v>
      </c>
      <c r="AR2173" s="88">
        <v>0.52</v>
      </c>
      <c r="AS2173" s="88">
        <v>0.52</v>
      </c>
      <c r="AT2173" s="88">
        <v>0.52</v>
      </c>
      <c r="AU2173" s="88">
        <v>0.52</v>
      </c>
      <c r="AV2173" s="88">
        <v>0.52</v>
      </c>
      <c r="AW2173" s="88">
        <v>0.52</v>
      </c>
      <c r="AX2173" s="88">
        <v>0.52</v>
      </c>
      <c r="AY2173" s="88">
        <v>0.52</v>
      </c>
      <c r="AZ2173" s="88">
        <v>0.52</v>
      </c>
      <c r="BA2173" s="88">
        <v>0.54</v>
      </c>
      <c r="BB2173" s="89">
        <f t="shared" si="131"/>
        <v>914.99999999999977</v>
      </c>
      <c r="BC2173" s="90" t="str">
        <f t="shared" si="130"/>
        <v>OK</v>
      </c>
      <c r="BD2173" s="91" t="str">
        <f t="shared" si="132"/>
        <v xml:space="preserve">                  </v>
      </c>
      <c r="BE2173" s="92">
        <f t="shared" si="133"/>
        <v>1</v>
      </c>
    </row>
    <row r="2174" spans="1:57" s="74" customFormat="1" ht="50.1" customHeight="1" x14ac:dyDescent="0.2">
      <c r="A2174" s="78" t="s">
        <v>55</v>
      </c>
      <c r="B2174" s="78" t="s">
        <v>61</v>
      </c>
      <c r="C2174" s="78" t="s">
        <v>617</v>
      </c>
      <c r="D2174" s="78" t="s">
        <v>792</v>
      </c>
      <c r="E2174" s="79" t="str">
        <f>+IF(C2174&lt;&gt;"",VLOOKUP(MID(C2174,18,5),NIVELES!$A$133:$B$213,2,0),"")</f>
        <v>BOLÍVAR</v>
      </c>
      <c r="F2174" s="80" t="s">
        <v>82</v>
      </c>
      <c r="G2174" s="81" t="str">
        <f>+IF(F2174&lt;&gt;"",VLOOKUP(F2174,NIVELES!$A$246:$C$464,3,0),"")</f>
        <v xml:space="preserve"> </v>
      </c>
      <c r="H2174" s="82" t="s">
        <v>1024</v>
      </c>
      <c r="I2174" s="78" t="s">
        <v>2189</v>
      </c>
      <c r="J2174" s="78" t="s">
        <v>2184</v>
      </c>
      <c r="K2174" s="78" t="s">
        <v>2185</v>
      </c>
      <c r="L2174" s="78" t="s">
        <v>2240</v>
      </c>
      <c r="M2174" s="78">
        <v>4442</v>
      </c>
      <c r="N2174" s="78" t="s">
        <v>2936</v>
      </c>
      <c r="O2174" s="78" t="s">
        <v>2638</v>
      </c>
      <c r="P2174" s="82">
        <v>12</v>
      </c>
      <c r="Q2174" s="78" t="s">
        <v>2901</v>
      </c>
      <c r="R2174" s="82">
        <v>1</v>
      </c>
      <c r="S2174" s="82">
        <v>1</v>
      </c>
      <c r="T2174" s="82">
        <v>1</v>
      </c>
      <c r="U2174" s="82">
        <v>1</v>
      </c>
      <c r="V2174" s="82">
        <v>1</v>
      </c>
      <c r="W2174" s="82">
        <v>1</v>
      </c>
      <c r="X2174" s="82">
        <v>1</v>
      </c>
      <c r="Y2174" s="82">
        <v>1</v>
      </c>
      <c r="Z2174" s="82">
        <v>1</v>
      </c>
      <c r="AA2174" s="82">
        <v>1</v>
      </c>
      <c r="AB2174" s="82">
        <v>1</v>
      </c>
      <c r="AC2174" s="82">
        <v>1</v>
      </c>
      <c r="AD2174" s="85" t="str">
        <f>IF(A2174&lt;&gt;"",IF(D2174="DIRECCIÓN_DE_TRANSFERENCIAS","280 0031",VLOOKUP(C2174,NIVELES!$A$14:$B$105,2,0)),"")</f>
        <v>280 5110</v>
      </c>
      <c r="AE2174" s="86" t="s">
        <v>322</v>
      </c>
      <c r="AF2174" s="86" t="s">
        <v>544</v>
      </c>
      <c r="AG2174" s="79" t="str">
        <f>+IF(AF2174&lt;&gt;"",VLOOKUP(AF2174,NIVELES!$A$666:$B$673,2,0),"")</f>
        <v>PROTECCIÓN_SOCIAL_A_LA_FAMILIA._ASEGURAMIENTO_NO_CONTRIBUTIVO_E_INCLUSIÓN_ECONÓMICA_Y_MOVILIDAD_SOCIAL</v>
      </c>
      <c r="AH2174" s="78" t="s">
        <v>513</v>
      </c>
      <c r="AI2174" s="79" t="str">
        <f>IF(AH2174&lt;&gt;"",VLOOKUP(CONCATENATE(AG2174,AH2174),NIVELES!$B$676:$C$745,2,0),"")</f>
        <v>Acompañamiento Familiar</v>
      </c>
      <c r="AJ2174" s="78" t="s">
        <v>517</v>
      </c>
      <c r="AK2174" s="79" t="str">
        <f>+IF(AJ2174&lt;&gt;"",VLOOKUP(AJ2174,NIVELES!$A$816:$B$892,2,0),"")</f>
        <v>NO APLICA</v>
      </c>
      <c r="AL2174" s="78" t="s">
        <v>553</v>
      </c>
      <c r="AM2174" s="78">
        <v>510203</v>
      </c>
      <c r="AN2174" s="79" t="str">
        <f>IF(AM2174&lt;&gt;"",+VLOOKUP(AM2174,NIVELES!$A$1652:$B$2466,2,0),"")</f>
        <v>Decimotercer Sueldo</v>
      </c>
      <c r="AO2174" s="87">
        <v>15288.17</v>
      </c>
      <c r="AP2174" s="88">
        <v>0</v>
      </c>
      <c r="AQ2174" s="88">
        <v>136.16</v>
      </c>
      <c r="AR2174" s="88">
        <v>1515.2</v>
      </c>
      <c r="AS2174" s="88">
        <v>1515.2</v>
      </c>
      <c r="AT2174" s="88">
        <v>1515.2</v>
      </c>
      <c r="AU2174" s="88">
        <v>1515.2</v>
      </c>
      <c r="AV2174" s="88">
        <v>1515.2</v>
      </c>
      <c r="AW2174" s="88">
        <v>1515.2</v>
      </c>
      <c r="AX2174" s="88">
        <v>1515.2</v>
      </c>
      <c r="AY2174" s="88">
        <v>1515.2</v>
      </c>
      <c r="AZ2174" s="88">
        <v>1515.2</v>
      </c>
      <c r="BA2174" s="88">
        <v>1515.21</v>
      </c>
      <c r="BB2174" s="89">
        <f t="shared" si="131"/>
        <v>15288.170000000002</v>
      </c>
      <c r="BC2174" s="90" t="str">
        <f t="shared" si="130"/>
        <v>OK</v>
      </c>
      <c r="BD2174" s="91" t="str">
        <f t="shared" si="132"/>
        <v xml:space="preserve">                  </v>
      </c>
      <c r="BE2174" s="92">
        <f t="shared" si="133"/>
        <v>12</v>
      </c>
    </row>
    <row r="2175" spans="1:57" s="74" customFormat="1" ht="50.1" customHeight="1" x14ac:dyDescent="0.2">
      <c r="A2175" s="78" t="s">
        <v>55</v>
      </c>
      <c r="B2175" s="78" t="s">
        <v>61</v>
      </c>
      <c r="C2175" s="78" t="s">
        <v>617</v>
      </c>
      <c r="D2175" s="78" t="s">
        <v>792</v>
      </c>
      <c r="E2175" s="79" t="str">
        <f>+IF(C2175&lt;&gt;"",VLOOKUP(MID(C2175,18,5),NIVELES!$A$133:$B$213,2,0),"")</f>
        <v>BOLÍVAR</v>
      </c>
      <c r="F2175" s="80" t="s">
        <v>82</v>
      </c>
      <c r="G2175" s="81" t="str">
        <f>+IF(F2175&lt;&gt;"",VLOOKUP(F2175,NIVELES!$A$246:$C$464,3,0),"")</f>
        <v xml:space="preserve"> </v>
      </c>
      <c r="H2175" s="82" t="s">
        <v>1024</v>
      </c>
      <c r="I2175" s="78" t="s">
        <v>2189</v>
      </c>
      <c r="J2175" s="78" t="s">
        <v>2184</v>
      </c>
      <c r="K2175" s="78" t="s">
        <v>2185</v>
      </c>
      <c r="L2175" s="78" t="s">
        <v>2240</v>
      </c>
      <c r="M2175" s="78">
        <v>4442</v>
      </c>
      <c r="N2175" s="78" t="s">
        <v>2936</v>
      </c>
      <c r="O2175" s="78" t="s">
        <v>2638</v>
      </c>
      <c r="P2175" s="82">
        <v>12</v>
      </c>
      <c r="Q2175" s="78" t="s">
        <v>2901</v>
      </c>
      <c r="R2175" s="82">
        <v>1</v>
      </c>
      <c r="S2175" s="82">
        <v>1</v>
      </c>
      <c r="T2175" s="82">
        <v>1</v>
      </c>
      <c r="U2175" s="82">
        <v>1</v>
      </c>
      <c r="V2175" s="82">
        <v>1</v>
      </c>
      <c r="W2175" s="82">
        <v>1</v>
      </c>
      <c r="X2175" s="82">
        <v>1</v>
      </c>
      <c r="Y2175" s="82">
        <v>1</v>
      </c>
      <c r="Z2175" s="82">
        <v>1</v>
      </c>
      <c r="AA2175" s="82">
        <v>1</v>
      </c>
      <c r="AB2175" s="82">
        <v>1</v>
      </c>
      <c r="AC2175" s="82">
        <v>1</v>
      </c>
      <c r="AD2175" s="85" t="str">
        <f>IF(A2175&lt;&gt;"",IF(D2175="DIRECCIÓN_DE_TRANSFERENCIAS","280 0031",VLOOKUP(C2175,NIVELES!$A$14:$B$105,2,0)),"")</f>
        <v>280 5110</v>
      </c>
      <c r="AE2175" s="86" t="s">
        <v>322</v>
      </c>
      <c r="AF2175" s="86" t="s">
        <v>544</v>
      </c>
      <c r="AG2175" s="79" t="str">
        <f>+IF(AF2175&lt;&gt;"",VLOOKUP(AF2175,NIVELES!$A$666:$B$673,2,0),"")</f>
        <v>PROTECCIÓN_SOCIAL_A_LA_FAMILIA._ASEGURAMIENTO_NO_CONTRIBUTIVO_E_INCLUSIÓN_ECONÓMICA_Y_MOVILIDAD_SOCIAL</v>
      </c>
      <c r="AH2175" s="78" t="s">
        <v>513</v>
      </c>
      <c r="AI2175" s="79" t="str">
        <f>IF(AH2175&lt;&gt;"",VLOOKUP(CONCATENATE(AG2175,AH2175),NIVELES!$B$676:$C$745,2,0),"")</f>
        <v>Acompañamiento Familiar</v>
      </c>
      <c r="AJ2175" s="78" t="s">
        <v>517</v>
      </c>
      <c r="AK2175" s="79" t="str">
        <f>+IF(AJ2175&lt;&gt;"",VLOOKUP(AJ2175,NIVELES!$A$816:$B$892,2,0),"")</f>
        <v>NO APLICA</v>
      </c>
      <c r="AL2175" s="78" t="s">
        <v>553</v>
      </c>
      <c r="AM2175" s="78">
        <v>510204</v>
      </c>
      <c r="AN2175" s="79" t="str">
        <f>IF(AM2175&lt;&gt;"",+VLOOKUP(AM2175,NIVELES!$A$1652:$B$2466,2,0),"")</f>
        <v>Decimocuarto Sueldo</v>
      </c>
      <c r="AO2175" s="87">
        <v>7223.33</v>
      </c>
      <c r="AP2175" s="88">
        <v>0</v>
      </c>
      <c r="AQ2175" s="88">
        <v>65.66</v>
      </c>
      <c r="AR2175" s="88">
        <v>715.77</v>
      </c>
      <c r="AS2175" s="88">
        <v>715.77</v>
      </c>
      <c r="AT2175" s="88">
        <v>715.77</v>
      </c>
      <c r="AU2175" s="88">
        <v>715.77</v>
      </c>
      <c r="AV2175" s="88">
        <v>715.77</v>
      </c>
      <c r="AW2175" s="88">
        <v>715.77</v>
      </c>
      <c r="AX2175" s="88">
        <v>715.77</v>
      </c>
      <c r="AY2175" s="88">
        <v>715.77</v>
      </c>
      <c r="AZ2175" s="88">
        <v>715.77</v>
      </c>
      <c r="BA2175" s="88">
        <v>715.74</v>
      </c>
      <c r="BB2175" s="89">
        <f t="shared" si="131"/>
        <v>7223.33</v>
      </c>
      <c r="BC2175" s="90" t="str">
        <f t="shared" si="130"/>
        <v>OK</v>
      </c>
      <c r="BD2175" s="91" t="str">
        <f t="shared" si="132"/>
        <v xml:space="preserve">                  </v>
      </c>
      <c r="BE2175" s="92">
        <f t="shared" si="133"/>
        <v>12</v>
      </c>
    </row>
    <row r="2176" spans="1:57" s="74" customFormat="1" ht="50.1" customHeight="1" x14ac:dyDescent="0.2">
      <c r="A2176" s="78" t="s">
        <v>55</v>
      </c>
      <c r="B2176" s="78" t="s">
        <v>61</v>
      </c>
      <c r="C2176" s="78" t="s">
        <v>617</v>
      </c>
      <c r="D2176" s="78" t="s">
        <v>792</v>
      </c>
      <c r="E2176" s="79" t="str">
        <f>+IF(C2176&lt;&gt;"",VLOOKUP(MID(C2176,18,5),NIVELES!$A$133:$B$213,2,0),"")</f>
        <v>BOLÍVAR</v>
      </c>
      <c r="F2176" s="80" t="s">
        <v>82</v>
      </c>
      <c r="G2176" s="81" t="str">
        <f>+IF(F2176&lt;&gt;"",VLOOKUP(F2176,NIVELES!$A$246:$C$464,3,0),"")</f>
        <v xml:space="preserve"> </v>
      </c>
      <c r="H2176" s="82" t="s">
        <v>1024</v>
      </c>
      <c r="I2176" s="78" t="s">
        <v>2189</v>
      </c>
      <c r="J2176" s="78" t="s">
        <v>2184</v>
      </c>
      <c r="K2176" s="78" t="s">
        <v>2185</v>
      </c>
      <c r="L2176" s="78" t="s">
        <v>2240</v>
      </c>
      <c r="M2176" s="78">
        <v>4442</v>
      </c>
      <c r="N2176" s="78" t="s">
        <v>2936</v>
      </c>
      <c r="O2176" s="78" t="s">
        <v>2638</v>
      </c>
      <c r="P2176" s="82">
        <v>12</v>
      </c>
      <c r="Q2176" s="78" t="s">
        <v>2901</v>
      </c>
      <c r="R2176" s="82">
        <v>1</v>
      </c>
      <c r="S2176" s="82">
        <v>1</v>
      </c>
      <c r="T2176" s="82">
        <v>1</v>
      </c>
      <c r="U2176" s="82">
        <v>1</v>
      </c>
      <c r="V2176" s="82">
        <v>1</v>
      </c>
      <c r="W2176" s="82">
        <v>1</v>
      </c>
      <c r="X2176" s="82">
        <v>1</v>
      </c>
      <c r="Y2176" s="82">
        <v>1</v>
      </c>
      <c r="Z2176" s="82">
        <v>1</v>
      </c>
      <c r="AA2176" s="82">
        <v>1</v>
      </c>
      <c r="AB2176" s="82">
        <v>1</v>
      </c>
      <c r="AC2176" s="82">
        <v>1</v>
      </c>
      <c r="AD2176" s="85" t="str">
        <f>IF(A2176&lt;&gt;"",IF(D2176="DIRECCIÓN_DE_TRANSFERENCIAS","280 0031",VLOOKUP(C2176,NIVELES!$A$14:$B$105,2,0)),"")</f>
        <v>280 5110</v>
      </c>
      <c r="AE2176" s="86" t="s">
        <v>322</v>
      </c>
      <c r="AF2176" s="86" t="s">
        <v>544</v>
      </c>
      <c r="AG2176" s="79" t="str">
        <f>+IF(AF2176&lt;&gt;"",VLOOKUP(AF2176,NIVELES!$A$666:$B$673,2,0),"")</f>
        <v>PROTECCIÓN_SOCIAL_A_LA_FAMILIA._ASEGURAMIENTO_NO_CONTRIBUTIVO_E_INCLUSIÓN_ECONÓMICA_Y_MOVILIDAD_SOCIAL</v>
      </c>
      <c r="AH2176" s="78" t="s">
        <v>513</v>
      </c>
      <c r="AI2176" s="79" t="str">
        <f>IF(AH2176&lt;&gt;"",VLOOKUP(CONCATENATE(AG2176,AH2176),NIVELES!$B$676:$C$745,2,0),"")</f>
        <v>Acompañamiento Familiar</v>
      </c>
      <c r="AJ2176" s="78" t="s">
        <v>517</v>
      </c>
      <c r="AK2176" s="79" t="str">
        <f>+IF(AJ2176&lt;&gt;"",VLOOKUP(AJ2176,NIVELES!$A$816:$B$892,2,0),"")</f>
        <v>NO APLICA</v>
      </c>
      <c r="AL2176" s="78" t="s">
        <v>553</v>
      </c>
      <c r="AM2176" s="78">
        <v>510510</v>
      </c>
      <c r="AN2176" s="79" t="str">
        <f>IF(AM2176&lt;&gt;"",+VLOOKUP(AM2176,NIVELES!$A$1652:$B$2466,2,0),"")</f>
        <v>Servicios Personales por Contrato</v>
      </c>
      <c r="AO2176" s="87">
        <v>183458</v>
      </c>
      <c r="AP2176" s="88">
        <v>12593</v>
      </c>
      <c r="AQ2176" s="88">
        <v>12593</v>
      </c>
      <c r="AR2176" s="88">
        <v>15827.2</v>
      </c>
      <c r="AS2176" s="88">
        <v>15827.2</v>
      </c>
      <c r="AT2176" s="88">
        <v>15827.2</v>
      </c>
      <c r="AU2176" s="88">
        <v>15827.2</v>
      </c>
      <c r="AV2176" s="88">
        <v>15827.2</v>
      </c>
      <c r="AW2176" s="88">
        <v>15827.2</v>
      </c>
      <c r="AX2176" s="88">
        <v>15827.2</v>
      </c>
      <c r="AY2176" s="88">
        <v>15827.2</v>
      </c>
      <c r="AZ2176" s="88">
        <v>15827.2</v>
      </c>
      <c r="BA2176" s="88">
        <v>15827.2</v>
      </c>
      <c r="BB2176" s="89">
        <f t="shared" si="131"/>
        <v>183458.00000000003</v>
      </c>
      <c r="BC2176" s="90" t="str">
        <f t="shared" si="130"/>
        <v>OK</v>
      </c>
      <c r="BD2176" s="91" t="str">
        <f t="shared" si="132"/>
        <v xml:space="preserve">                  </v>
      </c>
      <c r="BE2176" s="92">
        <f t="shared" si="133"/>
        <v>12</v>
      </c>
    </row>
    <row r="2177" spans="1:57" s="74" customFormat="1" ht="50.1" customHeight="1" x14ac:dyDescent="0.2">
      <c r="A2177" s="78" t="s">
        <v>55</v>
      </c>
      <c r="B2177" s="78" t="s">
        <v>61</v>
      </c>
      <c r="C2177" s="78" t="s">
        <v>617</v>
      </c>
      <c r="D2177" s="78" t="s">
        <v>792</v>
      </c>
      <c r="E2177" s="79" t="str">
        <f>+IF(C2177&lt;&gt;"",VLOOKUP(MID(C2177,18,5),NIVELES!$A$133:$B$213,2,0),"")</f>
        <v>BOLÍVAR</v>
      </c>
      <c r="F2177" s="80" t="s">
        <v>82</v>
      </c>
      <c r="G2177" s="81" t="str">
        <f>+IF(F2177&lt;&gt;"",VLOOKUP(F2177,NIVELES!$A$246:$C$464,3,0),"")</f>
        <v xml:space="preserve"> </v>
      </c>
      <c r="H2177" s="82" t="s">
        <v>1024</v>
      </c>
      <c r="I2177" s="78" t="s">
        <v>2189</v>
      </c>
      <c r="J2177" s="78" t="s">
        <v>2184</v>
      </c>
      <c r="K2177" s="78" t="s">
        <v>2185</v>
      </c>
      <c r="L2177" s="78" t="s">
        <v>2240</v>
      </c>
      <c r="M2177" s="78">
        <v>4442</v>
      </c>
      <c r="N2177" s="78" t="s">
        <v>2936</v>
      </c>
      <c r="O2177" s="78" t="s">
        <v>2638</v>
      </c>
      <c r="P2177" s="82">
        <v>12</v>
      </c>
      <c r="Q2177" s="78" t="s">
        <v>2901</v>
      </c>
      <c r="R2177" s="82">
        <v>1</v>
      </c>
      <c r="S2177" s="82">
        <v>1</v>
      </c>
      <c r="T2177" s="82">
        <v>1</v>
      </c>
      <c r="U2177" s="82">
        <v>1</v>
      </c>
      <c r="V2177" s="82">
        <v>1</v>
      </c>
      <c r="W2177" s="82">
        <v>1</v>
      </c>
      <c r="X2177" s="82">
        <v>1</v>
      </c>
      <c r="Y2177" s="82">
        <v>1</v>
      </c>
      <c r="Z2177" s="82">
        <v>1</v>
      </c>
      <c r="AA2177" s="82">
        <v>1</v>
      </c>
      <c r="AB2177" s="82">
        <v>1</v>
      </c>
      <c r="AC2177" s="82">
        <v>1</v>
      </c>
      <c r="AD2177" s="85" t="str">
        <f>IF(A2177&lt;&gt;"",IF(D2177="DIRECCIÓN_DE_TRANSFERENCIAS","280 0031",VLOOKUP(C2177,NIVELES!$A$14:$B$105,2,0)),"")</f>
        <v>280 5110</v>
      </c>
      <c r="AE2177" s="86" t="s">
        <v>322</v>
      </c>
      <c r="AF2177" s="86" t="s">
        <v>544</v>
      </c>
      <c r="AG2177" s="79" t="str">
        <f>+IF(AF2177&lt;&gt;"",VLOOKUP(AF2177,NIVELES!$A$666:$B$673,2,0),"")</f>
        <v>PROTECCIÓN_SOCIAL_A_LA_FAMILIA._ASEGURAMIENTO_NO_CONTRIBUTIVO_E_INCLUSIÓN_ECONÓMICA_Y_MOVILIDAD_SOCIAL</v>
      </c>
      <c r="AH2177" s="78" t="s">
        <v>513</v>
      </c>
      <c r="AI2177" s="79" t="str">
        <f>IF(AH2177&lt;&gt;"",VLOOKUP(CONCATENATE(AG2177,AH2177),NIVELES!$B$676:$C$745,2,0),"")</f>
        <v>Acompañamiento Familiar</v>
      </c>
      <c r="AJ2177" s="78" t="s">
        <v>517</v>
      </c>
      <c r="AK2177" s="79" t="str">
        <f>+IF(AJ2177&lt;&gt;"",VLOOKUP(AJ2177,NIVELES!$A$816:$B$892,2,0),"")</f>
        <v>NO APLICA</v>
      </c>
      <c r="AL2177" s="78" t="s">
        <v>553</v>
      </c>
      <c r="AM2177" s="78">
        <v>510601</v>
      </c>
      <c r="AN2177" s="79" t="str">
        <f>IF(AM2177&lt;&gt;"",+VLOOKUP(AM2177,NIVELES!$A$1652:$B$2466,2,0),"")</f>
        <v>Aporte Patronal</v>
      </c>
      <c r="AO2177" s="87">
        <v>17703.7</v>
      </c>
      <c r="AP2177" s="88">
        <v>1215.3499999999999</v>
      </c>
      <c r="AQ2177" s="88">
        <v>1215.3499999999999</v>
      </c>
      <c r="AR2177" s="88">
        <v>1527.3</v>
      </c>
      <c r="AS2177" s="88">
        <v>1527.3</v>
      </c>
      <c r="AT2177" s="88">
        <v>1527.3</v>
      </c>
      <c r="AU2177" s="88">
        <v>1527.3</v>
      </c>
      <c r="AV2177" s="88">
        <v>1527.3</v>
      </c>
      <c r="AW2177" s="88">
        <v>1527.3</v>
      </c>
      <c r="AX2177" s="88">
        <v>1527.3</v>
      </c>
      <c r="AY2177" s="88">
        <v>1527.3</v>
      </c>
      <c r="AZ2177" s="88">
        <v>1527.3</v>
      </c>
      <c r="BA2177" s="88">
        <v>1527.3</v>
      </c>
      <c r="BB2177" s="89">
        <f t="shared" si="131"/>
        <v>17703.699999999997</v>
      </c>
      <c r="BC2177" s="90" t="str">
        <f t="shared" si="130"/>
        <v>OK</v>
      </c>
      <c r="BD2177" s="91" t="str">
        <f t="shared" si="132"/>
        <v xml:space="preserve">                  </v>
      </c>
      <c r="BE2177" s="92">
        <f t="shared" si="133"/>
        <v>12</v>
      </c>
    </row>
    <row r="2178" spans="1:57" s="74" customFormat="1" ht="50.1" customHeight="1" x14ac:dyDescent="0.2">
      <c r="A2178" s="78" t="s">
        <v>55</v>
      </c>
      <c r="B2178" s="78" t="s">
        <v>61</v>
      </c>
      <c r="C2178" s="78" t="s">
        <v>617</v>
      </c>
      <c r="D2178" s="78" t="s">
        <v>792</v>
      </c>
      <c r="E2178" s="79" t="str">
        <f>+IF(C2178&lt;&gt;"",VLOOKUP(MID(C2178,18,5),NIVELES!$A$133:$B$213,2,0),"")</f>
        <v>BOLÍVAR</v>
      </c>
      <c r="F2178" s="80" t="s">
        <v>82</v>
      </c>
      <c r="G2178" s="81" t="str">
        <f>+IF(F2178&lt;&gt;"",VLOOKUP(F2178,NIVELES!$A$246:$C$464,3,0),"")</f>
        <v xml:space="preserve"> </v>
      </c>
      <c r="H2178" s="82" t="s">
        <v>1024</v>
      </c>
      <c r="I2178" s="78" t="s">
        <v>2189</v>
      </c>
      <c r="J2178" s="78" t="s">
        <v>2184</v>
      </c>
      <c r="K2178" s="78" t="s">
        <v>2185</v>
      </c>
      <c r="L2178" s="78" t="s">
        <v>2240</v>
      </c>
      <c r="M2178" s="78">
        <v>4442</v>
      </c>
      <c r="N2178" s="78" t="s">
        <v>2936</v>
      </c>
      <c r="O2178" s="78" t="s">
        <v>2638</v>
      </c>
      <c r="P2178" s="82">
        <v>12</v>
      </c>
      <c r="Q2178" s="78" t="s">
        <v>2901</v>
      </c>
      <c r="R2178" s="82">
        <v>1</v>
      </c>
      <c r="S2178" s="82">
        <v>1</v>
      </c>
      <c r="T2178" s="82">
        <v>1</v>
      </c>
      <c r="U2178" s="82">
        <v>1</v>
      </c>
      <c r="V2178" s="82">
        <v>1</v>
      </c>
      <c r="W2178" s="82">
        <v>1</v>
      </c>
      <c r="X2178" s="82">
        <v>1</v>
      </c>
      <c r="Y2178" s="82">
        <v>1</v>
      </c>
      <c r="Z2178" s="82">
        <v>1</v>
      </c>
      <c r="AA2178" s="82">
        <v>1</v>
      </c>
      <c r="AB2178" s="82">
        <v>1</v>
      </c>
      <c r="AC2178" s="82">
        <v>1</v>
      </c>
      <c r="AD2178" s="85" t="str">
        <f>IF(A2178&lt;&gt;"",IF(D2178="DIRECCIÓN_DE_TRANSFERENCIAS","280 0031",VLOOKUP(C2178,NIVELES!$A$14:$B$105,2,0)),"")</f>
        <v>280 5110</v>
      </c>
      <c r="AE2178" s="86" t="s">
        <v>322</v>
      </c>
      <c r="AF2178" s="86" t="s">
        <v>544</v>
      </c>
      <c r="AG2178" s="79" t="str">
        <f>+IF(AF2178&lt;&gt;"",VLOOKUP(AF2178,NIVELES!$A$666:$B$673,2,0),"")</f>
        <v>PROTECCIÓN_SOCIAL_A_LA_FAMILIA._ASEGURAMIENTO_NO_CONTRIBUTIVO_E_INCLUSIÓN_ECONÓMICA_Y_MOVILIDAD_SOCIAL</v>
      </c>
      <c r="AH2178" s="78" t="s">
        <v>513</v>
      </c>
      <c r="AI2178" s="79" t="str">
        <f>IF(AH2178&lt;&gt;"",VLOOKUP(CONCATENATE(AG2178,AH2178),NIVELES!$B$676:$C$745,2,0),"")</f>
        <v>Acompañamiento Familiar</v>
      </c>
      <c r="AJ2178" s="78" t="s">
        <v>517</v>
      </c>
      <c r="AK2178" s="79" t="str">
        <f>+IF(AJ2178&lt;&gt;"",VLOOKUP(AJ2178,NIVELES!$A$816:$B$892,2,0),"")</f>
        <v>NO APLICA</v>
      </c>
      <c r="AL2178" s="78" t="s">
        <v>553</v>
      </c>
      <c r="AM2178" s="78">
        <v>510602</v>
      </c>
      <c r="AN2178" s="79" t="str">
        <f>IF(AM2178&lt;&gt;"",+VLOOKUP(AM2178,NIVELES!$A$1652:$B$2466,2,0),"")</f>
        <v>Fondo de Reserva</v>
      </c>
      <c r="AO2178" s="87">
        <v>15288.17</v>
      </c>
      <c r="AP2178" s="88">
        <v>0</v>
      </c>
      <c r="AQ2178" s="88">
        <v>762.73</v>
      </c>
      <c r="AR2178" s="88">
        <v>1452.54</v>
      </c>
      <c r="AS2178" s="88">
        <v>1452.54</v>
      </c>
      <c r="AT2178" s="88">
        <v>1452.54</v>
      </c>
      <c r="AU2178" s="88">
        <v>1452.54</v>
      </c>
      <c r="AV2178" s="88">
        <v>1452.54</v>
      </c>
      <c r="AW2178" s="88">
        <v>1452.54</v>
      </c>
      <c r="AX2178" s="88">
        <v>1452.54</v>
      </c>
      <c r="AY2178" s="88">
        <v>1452.54</v>
      </c>
      <c r="AZ2178" s="88">
        <v>1452.54</v>
      </c>
      <c r="BA2178" s="88">
        <v>1452.58</v>
      </c>
      <c r="BB2178" s="89">
        <f t="shared" si="131"/>
        <v>15288.170000000004</v>
      </c>
      <c r="BC2178" s="90" t="str">
        <f t="shared" si="130"/>
        <v>OK</v>
      </c>
      <c r="BD2178" s="91" t="str">
        <f t="shared" si="132"/>
        <v xml:space="preserve">                  </v>
      </c>
      <c r="BE2178" s="92">
        <f t="shared" si="133"/>
        <v>12</v>
      </c>
    </row>
    <row r="2179" spans="1:57" s="74" customFormat="1" ht="50.1" customHeight="1" x14ac:dyDescent="0.2">
      <c r="A2179" s="78" t="s">
        <v>55</v>
      </c>
      <c r="B2179" s="78" t="s">
        <v>61</v>
      </c>
      <c r="C2179" s="78" t="s">
        <v>617</v>
      </c>
      <c r="D2179" s="78" t="s">
        <v>792</v>
      </c>
      <c r="E2179" s="79" t="str">
        <f>+IF(C2179&lt;&gt;"",VLOOKUP(MID(C2179,18,5),NIVELES!$A$133:$B$213,2,0),"")</f>
        <v>BOLÍVAR</v>
      </c>
      <c r="F2179" s="80" t="s">
        <v>82</v>
      </c>
      <c r="G2179" s="81" t="str">
        <f>+IF(F2179&lt;&gt;"",VLOOKUP(F2179,NIVELES!$A$246:$C$464,3,0),"")</f>
        <v xml:space="preserve"> </v>
      </c>
      <c r="H2179" s="82" t="s">
        <v>1024</v>
      </c>
      <c r="I2179" s="78" t="s">
        <v>2189</v>
      </c>
      <c r="J2179" s="78" t="s">
        <v>2184</v>
      </c>
      <c r="K2179" s="78" t="s">
        <v>2185</v>
      </c>
      <c r="L2179" s="78" t="s">
        <v>2240</v>
      </c>
      <c r="M2179" s="78">
        <v>4442</v>
      </c>
      <c r="N2179" s="78" t="s">
        <v>2936</v>
      </c>
      <c r="O2179" s="78" t="s">
        <v>2937</v>
      </c>
      <c r="P2179" s="82">
        <v>12</v>
      </c>
      <c r="Q2179" s="78" t="s">
        <v>2938</v>
      </c>
      <c r="R2179" s="82">
        <v>1</v>
      </c>
      <c r="S2179" s="82">
        <v>1</v>
      </c>
      <c r="T2179" s="82">
        <v>1</v>
      </c>
      <c r="U2179" s="82">
        <v>1</v>
      </c>
      <c r="V2179" s="82">
        <v>1</v>
      </c>
      <c r="W2179" s="82">
        <v>1</v>
      </c>
      <c r="X2179" s="82">
        <v>1</v>
      </c>
      <c r="Y2179" s="82">
        <v>1</v>
      </c>
      <c r="Z2179" s="82">
        <v>1</v>
      </c>
      <c r="AA2179" s="82">
        <v>1</v>
      </c>
      <c r="AB2179" s="82">
        <v>1</v>
      </c>
      <c r="AC2179" s="82">
        <v>1</v>
      </c>
      <c r="AD2179" s="85" t="str">
        <f>IF(A2179&lt;&gt;"",IF(D2179="DIRECCIÓN_DE_TRANSFERENCIAS","280 0031",VLOOKUP(C2179,NIVELES!$A$14:$B$105,2,0)),"")</f>
        <v>280 5110</v>
      </c>
      <c r="AE2179" s="86" t="s">
        <v>322</v>
      </c>
      <c r="AF2179" s="86" t="s">
        <v>544</v>
      </c>
      <c r="AG2179" s="79" t="str">
        <f>+IF(AF2179&lt;&gt;"",VLOOKUP(AF2179,NIVELES!$A$666:$B$673,2,0),"")</f>
        <v>PROTECCIÓN_SOCIAL_A_LA_FAMILIA._ASEGURAMIENTO_NO_CONTRIBUTIVO_E_INCLUSIÓN_ECONÓMICA_Y_MOVILIDAD_SOCIAL</v>
      </c>
      <c r="AH2179" s="78" t="s">
        <v>513</v>
      </c>
      <c r="AI2179" s="79" t="str">
        <f>IF(AH2179&lt;&gt;"",VLOOKUP(CONCATENATE(AG2179,AH2179),NIVELES!$B$676:$C$745,2,0),"")</f>
        <v>Acompañamiento Familiar</v>
      </c>
      <c r="AJ2179" s="78" t="s">
        <v>517</v>
      </c>
      <c r="AK2179" s="79" t="str">
        <f>+IF(AJ2179&lt;&gt;"",VLOOKUP(AJ2179,NIVELES!$A$816:$B$892,2,0),"")</f>
        <v>NO APLICA</v>
      </c>
      <c r="AL2179" s="78" t="s">
        <v>554</v>
      </c>
      <c r="AM2179" s="78">
        <v>530301</v>
      </c>
      <c r="AN2179" s="79" t="str">
        <f>IF(AM2179&lt;&gt;"",+VLOOKUP(AM2179,NIVELES!$A$1652:$B$2466,2,0),"")</f>
        <v>Pasajes al Interior</v>
      </c>
      <c r="AO2179" s="87">
        <v>2189.6</v>
      </c>
      <c r="AP2179" s="88">
        <v>0</v>
      </c>
      <c r="AQ2179" s="88">
        <v>0</v>
      </c>
      <c r="AR2179" s="88">
        <v>218.96</v>
      </c>
      <c r="AS2179" s="88">
        <v>218.96</v>
      </c>
      <c r="AT2179" s="88">
        <v>218.96</v>
      </c>
      <c r="AU2179" s="88">
        <v>218.96</v>
      </c>
      <c r="AV2179" s="88">
        <v>218.96</v>
      </c>
      <c r="AW2179" s="88">
        <v>218.96</v>
      </c>
      <c r="AX2179" s="88">
        <v>218.96</v>
      </c>
      <c r="AY2179" s="88">
        <v>218.96</v>
      </c>
      <c r="AZ2179" s="88">
        <v>218.96</v>
      </c>
      <c r="BA2179" s="88">
        <v>218.96</v>
      </c>
      <c r="BB2179" s="89">
        <f t="shared" si="131"/>
        <v>2189.6</v>
      </c>
      <c r="BC2179" s="90" t="str">
        <f t="shared" si="130"/>
        <v>OK</v>
      </c>
      <c r="BD2179" s="91" t="str">
        <f t="shared" si="132"/>
        <v xml:space="preserve">                  </v>
      </c>
      <c r="BE2179" s="92">
        <f t="shared" si="133"/>
        <v>12</v>
      </c>
    </row>
    <row r="2180" spans="1:57" s="74" customFormat="1" ht="50.1" customHeight="1" x14ac:dyDescent="0.2">
      <c r="A2180" s="78" t="s">
        <v>55</v>
      </c>
      <c r="B2180" s="78" t="s">
        <v>61</v>
      </c>
      <c r="C2180" s="78" t="s">
        <v>617</v>
      </c>
      <c r="D2180" s="78" t="s">
        <v>792</v>
      </c>
      <c r="E2180" s="79" t="str">
        <f>+IF(C2180&lt;&gt;"",VLOOKUP(MID(C2180,18,5),NIVELES!$A$133:$B$213,2,0),"")</f>
        <v>BOLÍVAR</v>
      </c>
      <c r="F2180" s="80" t="s">
        <v>82</v>
      </c>
      <c r="G2180" s="81" t="str">
        <f>+IF(F2180&lt;&gt;"",VLOOKUP(F2180,NIVELES!$A$246:$C$464,3,0),"")</f>
        <v xml:space="preserve"> </v>
      </c>
      <c r="H2180" s="82" t="s">
        <v>1024</v>
      </c>
      <c r="I2180" s="78" t="s">
        <v>2189</v>
      </c>
      <c r="J2180" s="78" t="s">
        <v>2184</v>
      </c>
      <c r="K2180" s="78" t="s">
        <v>2185</v>
      </c>
      <c r="L2180" s="78" t="s">
        <v>2240</v>
      </c>
      <c r="M2180" s="78">
        <v>4442</v>
      </c>
      <c r="N2180" s="78" t="s">
        <v>2936</v>
      </c>
      <c r="O2180" s="78" t="s">
        <v>2916</v>
      </c>
      <c r="P2180" s="82">
        <v>12</v>
      </c>
      <c r="Q2180" s="78" t="s">
        <v>2917</v>
      </c>
      <c r="R2180" s="82">
        <v>1</v>
      </c>
      <c r="S2180" s="82">
        <v>1</v>
      </c>
      <c r="T2180" s="82">
        <v>1</v>
      </c>
      <c r="U2180" s="82">
        <v>1</v>
      </c>
      <c r="V2180" s="82">
        <v>1</v>
      </c>
      <c r="W2180" s="82">
        <v>1</v>
      </c>
      <c r="X2180" s="82">
        <v>1</v>
      </c>
      <c r="Y2180" s="82">
        <v>1</v>
      </c>
      <c r="Z2180" s="82">
        <v>1</v>
      </c>
      <c r="AA2180" s="82">
        <v>1</v>
      </c>
      <c r="AB2180" s="82">
        <v>1</v>
      </c>
      <c r="AC2180" s="82">
        <v>1</v>
      </c>
      <c r="AD2180" s="85" t="str">
        <f>IF(A2180&lt;&gt;"",IF(D2180="DIRECCIÓN_DE_TRANSFERENCIAS","280 0031",VLOOKUP(C2180,NIVELES!$A$14:$B$105,2,0)),"")</f>
        <v>280 5110</v>
      </c>
      <c r="AE2180" s="86" t="s">
        <v>322</v>
      </c>
      <c r="AF2180" s="86" t="s">
        <v>544</v>
      </c>
      <c r="AG2180" s="79" t="str">
        <f>+IF(AF2180&lt;&gt;"",VLOOKUP(AF2180,NIVELES!$A$666:$B$673,2,0),"")</f>
        <v>PROTECCIÓN_SOCIAL_A_LA_FAMILIA._ASEGURAMIENTO_NO_CONTRIBUTIVO_E_INCLUSIÓN_ECONÓMICA_Y_MOVILIDAD_SOCIAL</v>
      </c>
      <c r="AH2180" s="78" t="s">
        <v>513</v>
      </c>
      <c r="AI2180" s="79" t="str">
        <f>IF(AH2180&lt;&gt;"",VLOOKUP(CONCATENATE(AG2180,AH2180),NIVELES!$B$676:$C$745,2,0),"")</f>
        <v>Acompañamiento Familiar</v>
      </c>
      <c r="AJ2180" s="78" t="s">
        <v>517</v>
      </c>
      <c r="AK2180" s="79" t="str">
        <f>+IF(AJ2180&lt;&gt;"",VLOOKUP(AJ2180,NIVELES!$A$816:$B$892,2,0),"")</f>
        <v>NO APLICA</v>
      </c>
      <c r="AL2180" s="78" t="s">
        <v>554</v>
      </c>
      <c r="AM2180" s="78">
        <v>530303</v>
      </c>
      <c r="AN2180" s="79" t="str">
        <f>IF(AM2180&lt;&gt;"",+VLOOKUP(AM2180,NIVELES!$A$1652:$B$2466,2,0),"")</f>
        <v>Viáticos y Subsistencias en el Interior</v>
      </c>
      <c r="AO2180" s="87">
        <v>3834.88</v>
      </c>
      <c r="AP2180" s="88">
        <v>0</v>
      </c>
      <c r="AQ2180" s="88">
        <v>0</v>
      </c>
      <c r="AR2180" s="88">
        <v>383.49</v>
      </c>
      <c r="AS2180" s="88">
        <v>383.49</v>
      </c>
      <c r="AT2180" s="88">
        <v>383.49</v>
      </c>
      <c r="AU2180" s="88">
        <v>383.49</v>
      </c>
      <c r="AV2180" s="88">
        <v>383.49</v>
      </c>
      <c r="AW2180" s="88">
        <v>383.49</v>
      </c>
      <c r="AX2180" s="88">
        <v>383.49</v>
      </c>
      <c r="AY2180" s="88">
        <v>383.49</v>
      </c>
      <c r="AZ2180" s="88">
        <v>383.49</v>
      </c>
      <c r="BA2180" s="88">
        <v>383.47</v>
      </c>
      <c r="BB2180" s="89">
        <f t="shared" si="131"/>
        <v>3834.88</v>
      </c>
      <c r="BC2180" s="90" t="str">
        <f t="shared" si="130"/>
        <v>OK</v>
      </c>
      <c r="BD2180" s="91" t="str">
        <f t="shared" si="132"/>
        <v xml:space="preserve">                  </v>
      </c>
      <c r="BE2180" s="92">
        <f t="shared" si="133"/>
        <v>12</v>
      </c>
    </row>
    <row r="2181" spans="1:57" s="74" customFormat="1" ht="50.1" customHeight="1" x14ac:dyDescent="0.2">
      <c r="A2181" s="78" t="s">
        <v>55</v>
      </c>
      <c r="B2181" s="78" t="s">
        <v>61</v>
      </c>
      <c r="C2181" s="78" t="s">
        <v>617</v>
      </c>
      <c r="D2181" s="78" t="s">
        <v>792</v>
      </c>
      <c r="E2181" s="79" t="str">
        <f>+IF(C2181&lt;&gt;"",VLOOKUP(MID(C2181,18,5),NIVELES!$A$133:$B$213,2,0),"")</f>
        <v>BOLÍVAR</v>
      </c>
      <c r="F2181" s="80" t="s">
        <v>82</v>
      </c>
      <c r="G2181" s="81" t="str">
        <f>+IF(F2181&lt;&gt;"",VLOOKUP(F2181,NIVELES!$A$246:$C$464,3,0),"")</f>
        <v xml:space="preserve"> </v>
      </c>
      <c r="H2181" s="82" t="s">
        <v>1024</v>
      </c>
      <c r="I2181" s="78" t="s">
        <v>2189</v>
      </c>
      <c r="J2181" s="78" t="s">
        <v>2184</v>
      </c>
      <c r="K2181" s="78" t="s">
        <v>2185</v>
      </c>
      <c r="L2181" s="78" t="s">
        <v>2240</v>
      </c>
      <c r="M2181" s="78">
        <v>4442</v>
      </c>
      <c r="N2181" s="78" t="s">
        <v>2936</v>
      </c>
      <c r="O2181" s="78" t="s">
        <v>2939</v>
      </c>
      <c r="P2181" s="82">
        <v>12</v>
      </c>
      <c r="Q2181" s="78" t="s">
        <v>2940</v>
      </c>
      <c r="R2181" s="82">
        <v>1</v>
      </c>
      <c r="S2181" s="82">
        <v>1</v>
      </c>
      <c r="T2181" s="82">
        <v>1</v>
      </c>
      <c r="U2181" s="82">
        <v>1</v>
      </c>
      <c r="V2181" s="82">
        <v>1</v>
      </c>
      <c r="W2181" s="82">
        <v>1</v>
      </c>
      <c r="X2181" s="82">
        <v>1</v>
      </c>
      <c r="Y2181" s="82">
        <v>1</v>
      </c>
      <c r="Z2181" s="82">
        <v>1</v>
      </c>
      <c r="AA2181" s="82">
        <v>1</v>
      </c>
      <c r="AB2181" s="82">
        <v>1</v>
      </c>
      <c r="AC2181" s="82">
        <v>1</v>
      </c>
      <c r="AD2181" s="85" t="str">
        <f>IF(A2181&lt;&gt;"",IF(D2181="DIRECCIÓN_DE_TRANSFERENCIAS","280 0031",VLOOKUP(C2181,NIVELES!$A$14:$B$105,2,0)),"")</f>
        <v>280 5110</v>
      </c>
      <c r="AE2181" s="86" t="s">
        <v>322</v>
      </c>
      <c r="AF2181" s="86" t="s">
        <v>544</v>
      </c>
      <c r="AG2181" s="79" t="str">
        <f>+IF(AF2181&lt;&gt;"",VLOOKUP(AF2181,NIVELES!$A$666:$B$673,2,0),"")</f>
        <v>PROTECCIÓN_SOCIAL_A_LA_FAMILIA._ASEGURAMIENTO_NO_CONTRIBUTIVO_E_INCLUSIÓN_ECONÓMICA_Y_MOVILIDAD_SOCIAL</v>
      </c>
      <c r="AH2181" s="78" t="s">
        <v>513</v>
      </c>
      <c r="AI2181" s="79" t="str">
        <f>IF(AH2181&lt;&gt;"",VLOOKUP(CONCATENATE(AG2181,AH2181),NIVELES!$B$676:$C$745,2,0),"")</f>
        <v>Acompañamiento Familiar</v>
      </c>
      <c r="AJ2181" s="78" t="s">
        <v>517</v>
      </c>
      <c r="AK2181" s="79" t="str">
        <f>+IF(AJ2181&lt;&gt;"",VLOOKUP(AJ2181,NIVELES!$A$816:$B$892,2,0),"")</f>
        <v>NO APLICA</v>
      </c>
      <c r="AL2181" s="78" t="s">
        <v>554</v>
      </c>
      <c r="AM2181" s="78">
        <v>530505</v>
      </c>
      <c r="AN2181" s="79" t="str">
        <f>IF(AM2181&lt;&gt;"",+VLOOKUP(AM2181,NIVELES!$A$1652:$B$2466,2,0),"")</f>
        <v>Vehículos (Arrendamiento)</v>
      </c>
      <c r="AO2181" s="87">
        <v>10724.9</v>
      </c>
      <c r="AP2181" s="88">
        <v>0</v>
      </c>
      <c r="AQ2181" s="88">
        <v>0</v>
      </c>
      <c r="AR2181" s="88">
        <v>1072.49</v>
      </c>
      <c r="AS2181" s="88">
        <v>1072.49</v>
      </c>
      <c r="AT2181" s="88">
        <v>1072.49</v>
      </c>
      <c r="AU2181" s="88">
        <v>1072.49</v>
      </c>
      <c r="AV2181" s="88">
        <v>1072.49</v>
      </c>
      <c r="AW2181" s="88">
        <v>1072.49</v>
      </c>
      <c r="AX2181" s="88">
        <v>1072.49</v>
      </c>
      <c r="AY2181" s="88">
        <v>1072.49</v>
      </c>
      <c r="AZ2181" s="88">
        <v>1072.49</v>
      </c>
      <c r="BA2181" s="88">
        <v>1072.49</v>
      </c>
      <c r="BB2181" s="89">
        <f t="shared" si="131"/>
        <v>10724.9</v>
      </c>
      <c r="BC2181" s="90" t="str">
        <f t="shared" si="130"/>
        <v>OK</v>
      </c>
      <c r="BD2181" s="91" t="str">
        <f t="shared" si="132"/>
        <v xml:space="preserve">                  </v>
      </c>
      <c r="BE2181" s="92">
        <f t="shared" si="133"/>
        <v>12</v>
      </c>
    </row>
    <row r="2182" spans="1:57" s="74" customFormat="1" ht="50.1" customHeight="1" x14ac:dyDescent="0.2">
      <c r="A2182" s="78" t="s">
        <v>55</v>
      </c>
      <c r="B2182" s="78" t="s">
        <v>61</v>
      </c>
      <c r="C2182" s="78" t="s">
        <v>617</v>
      </c>
      <c r="D2182" s="78" t="s">
        <v>792</v>
      </c>
      <c r="E2182" s="79" t="str">
        <f>+IF(C2182&lt;&gt;"",VLOOKUP(MID(C2182,18,5),NIVELES!$A$133:$B$213,2,0),"")</f>
        <v>BOLÍVAR</v>
      </c>
      <c r="F2182" s="80" t="s">
        <v>82</v>
      </c>
      <c r="G2182" s="81" t="str">
        <f>+IF(F2182&lt;&gt;"",VLOOKUP(F2182,NIVELES!$A$246:$C$464,3,0),"")</f>
        <v xml:space="preserve"> </v>
      </c>
      <c r="H2182" s="82" t="s">
        <v>1024</v>
      </c>
      <c r="I2182" s="78" t="s">
        <v>2189</v>
      </c>
      <c r="J2182" s="78" t="s">
        <v>2184</v>
      </c>
      <c r="K2182" s="78" t="s">
        <v>2185</v>
      </c>
      <c r="L2182" s="78" t="s">
        <v>2240</v>
      </c>
      <c r="M2182" s="78">
        <v>4442</v>
      </c>
      <c r="N2182" s="78" t="s">
        <v>2936</v>
      </c>
      <c r="O2182" s="78" t="s">
        <v>2941</v>
      </c>
      <c r="P2182" s="82">
        <v>1</v>
      </c>
      <c r="Q2182" s="78" t="s">
        <v>2942</v>
      </c>
      <c r="R2182" s="82"/>
      <c r="S2182" s="82"/>
      <c r="T2182" s="82"/>
      <c r="U2182" s="82"/>
      <c r="V2182" s="82">
        <v>1</v>
      </c>
      <c r="W2182" s="82"/>
      <c r="X2182" s="82"/>
      <c r="Y2182" s="82"/>
      <c r="Z2182" s="82"/>
      <c r="AA2182" s="82"/>
      <c r="AB2182" s="82"/>
      <c r="AC2182" s="82"/>
      <c r="AD2182" s="85" t="str">
        <f>IF(A2182&lt;&gt;"",IF(D2182="DIRECCIÓN_DE_TRANSFERENCIAS","280 0031",VLOOKUP(C2182,NIVELES!$A$14:$B$105,2,0)),"")</f>
        <v>280 5110</v>
      </c>
      <c r="AE2182" s="86" t="s">
        <v>322</v>
      </c>
      <c r="AF2182" s="86" t="s">
        <v>544</v>
      </c>
      <c r="AG2182" s="79" t="str">
        <f>+IF(AF2182&lt;&gt;"",VLOOKUP(AF2182,NIVELES!$A$666:$B$673,2,0),"")</f>
        <v>PROTECCIÓN_SOCIAL_A_LA_FAMILIA._ASEGURAMIENTO_NO_CONTRIBUTIVO_E_INCLUSIÓN_ECONÓMICA_Y_MOVILIDAD_SOCIAL</v>
      </c>
      <c r="AH2182" s="78" t="s">
        <v>513</v>
      </c>
      <c r="AI2182" s="79" t="str">
        <f>IF(AH2182&lt;&gt;"",VLOOKUP(CONCATENATE(AG2182,AH2182),NIVELES!$B$676:$C$745,2,0),"")</f>
        <v>Acompañamiento Familiar</v>
      </c>
      <c r="AJ2182" s="78" t="s">
        <v>517</v>
      </c>
      <c r="AK2182" s="79" t="str">
        <f>+IF(AJ2182&lt;&gt;"",VLOOKUP(AJ2182,NIVELES!$A$816:$B$892,2,0),"")</f>
        <v>NO APLICA</v>
      </c>
      <c r="AL2182" s="78" t="s">
        <v>554</v>
      </c>
      <c r="AM2182" s="78">
        <v>530802</v>
      </c>
      <c r="AN2182" s="79" t="str">
        <f>IF(AM2182&lt;&gt;"",+VLOOKUP(AM2182,NIVELES!$A$1652:$B$2466,2,0),"")</f>
        <v>Vestuario, Lencería, Prendas de Protección; y, Accesorios para Uniformes Militares y Policiales; y, Carpas</v>
      </c>
      <c r="AO2182" s="87">
        <v>0</v>
      </c>
      <c r="AP2182" s="88">
        <v>0</v>
      </c>
      <c r="AQ2182" s="88">
        <v>0</v>
      </c>
      <c r="AR2182" s="88">
        <v>0</v>
      </c>
      <c r="AS2182" s="88">
        <v>0</v>
      </c>
      <c r="AT2182" s="88">
        <v>0</v>
      </c>
      <c r="AU2182" s="88">
        <v>0</v>
      </c>
      <c r="AV2182" s="88">
        <v>0</v>
      </c>
      <c r="AW2182" s="88">
        <v>0</v>
      </c>
      <c r="AX2182" s="88">
        <v>0</v>
      </c>
      <c r="AY2182" s="88">
        <v>0</v>
      </c>
      <c r="AZ2182" s="88">
        <v>0</v>
      </c>
      <c r="BA2182" s="88">
        <v>0</v>
      </c>
      <c r="BB2182" s="89">
        <f t="shared" si="131"/>
        <v>0</v>
      </c>
      <c r="BC2182" s="90" t="str">
        <f t="shared" si="130"/>
        <v>OK</v>
      </c>
      <c r="BD2182" s="91" t="str">
        <f t="shared" si="132"/>
        <v xml:space="preserve">                  </v>
      </c>
      <c r="BE2182" s="92">
        <f t="shared" si="133"/>
        <v>1</v>
      </c>
    </row>
    <row r="2183" spans="1:57" s="74" customFormat="1" ht="50.1" customHeight="1" x14ac:dyDescent="0.2">
      <c r="A2183" s="78" t="s">
        <v>55</v>
      </c>
      <c r="B2183" s="78" t="s">
        <v>61</v>
      </c>
      <c r="C2183" s="78" t="s">
        <v>617</v>
      </c>
      <c r="D2183" s="78" t="s">
        <v>792</v>
      </c>
      <c r="E2183" s="79" t="str">
        <f>+IF(C2183&lt;&gt;"",VLOOKUP(MID(C2183,18,5),NIVELES!$A$133:$B$213,2,0),"")</f>
        <v>BOLÍVAR</v>
      </c>
      <c r="F2183" s="80" t="s">
        <v>82</v>
      </c>
      <c r="G2183" s="81" t="str">
        <f>+IF(F2183&lt;&gt;"",VLOOKUP(F2183,NIVELES!$A$246:$C$464,3,0),"")</f>
        <v xml:space="preserve"> </v>
      </c>
      <c r="H2183" s="82" t="s">
        <v>1024</v>
      </c>
      <c r="I2183" s="78" t="s">
        <v>2189</v>
      </c>
      <c r="J2183" s="78" t="s">
        <v>2184</v>
      </c>
      <c r="K2183" s="78" t="s">
        <v>2185</v>
      </c>
      <c r="L2183" s="78" t="s">
        <v>2240</v>
      </c>
      <c r="M2183" s="78">
        <v>4442</v>
      </c>
      <c r="N2183" s="78" t="s">
        <v>2936</v>
      </c>
      <c r="O2183" s="78" t="s">
        <v>2928</v>
      </c>
      <c r="P2183" s="82">
        <v>1</v>
      </c>
      <c r="Q2183" s="78" t="s">
        <v>2929</v>
      </c>
      <c r="R2183" s="82"/>
      <c r="S2183" s="82"/>
      <c r="T2183" s="82">
        <v>1</v>
      </c>
      <c r="U2183" s="82"/>
      <c r="V2183" s="82"/>
      <c r="W2183" s="82"/>
      <c r="X2183" s="82"/>
      <c r="Y2183" s="82"/>
      <c r="Z2183" s="82"/>
      <c r="AA2183" s="82"/>
      <c r="AB2183" s="82"/>
      <c r="AC2183" s="82"/>
      <c r="AD2183" s="85" t="str">
        <f>IF(A2183&lt;&gt;"",IF(D2183="DIRECCIÓN_DE_TRANSFERENCIAS","280 0031",VLOOKUP(C2183,NIVELES!$A$14:$B$105,2,0)),"")</f>
        <v>280 5110</v>
      </c>
      <c r="AE2183" s="86" t="s">
        <v>322</v>
      </c>
      <c r="AF2183" s="86" t="s">
        <v>544</v>
      </c>
      <c r="AG2183" s="79" t="str">
        <f>+IF(AF2183&lt;&gt;"",VLOOKUP(AF2183,NIVELES!$A$666:$B$673,2,0),"")</f>
        <v>PROTECCIÓN_SOCIAL_A_LA_FAMILIA._ASEGURAMIENTO_NO_CONTRIBUTIVO_E_INCLUSIÓN_ECONÓMICA_Y_MOVILIDAD_SOCIAL</v>
      </c>
      <c r="AH2183" s="78" t="s">
        <v>513</v>
      </c>
      <c r="AI2183" s="79" t="str">
        <f>IF(AH2183&lt;&gt;"",VLOOKUP(CONCATENATE(AG2183,AH2183),NIVELES!$B$676:$C$745,2,0),"")</f>
        <v>Acompañamiento Familiar</v>
      </c>
      <c r="AJ2183" s="78" t="s">
        <v>517</v>
      </c>
      <c r="AK2183" s="79" t="str">
        <f>+IF(AJ2183&lt;&gt;"",VLOOKUP(AJ2183,NIVELES!$A$816:$B$892,2,0),"")</f>
        <v>NO APLICA</v>
      </c>
      <c r="AL2183" s="78" t="s">
        <v>554</v>
      </c>
      <c r="AM2183" s="78">
        <v>530804</v>
      </c>
      <c r="AN2183" s="79" t="str">
        <f>IF(AM2183&lt;&gt;"",+VLOOKUP(AM2183,NIVELES!$A$1652:$B$2466,2,0),"")</f>
        <v>Materiales de Oficina</v>
      </c>
      <c r="AO2183" s="87">
        <v>3559.36</v>
      </c>
      <c r="AP2183" s="88">
        <v>0</v>
      </c>
      <c r="AQ2183" s="88">
        <v>0</v>
      </c>
      <c r="AR2183" s="88">
        <v>355.94</v>
      </c>
      <c r="AS2183" s="88">
        <v>355.94</v>
      </c>
      <c r="AT2183" s="88">
        <v>355.94</v>
      </c>
      <c r="AU2183" s="88">
        <v>355.94</v>
      </c>
      <c r="AV2183" s="88">
        <v>355.94</v>
      </c>
      <c r="AW2183" s="88">
        <v>355.94</v>
      </c>
      <c r="AX2183" s="88">
        <v>355.94</v>
      </c>
      <c r="AY2183" s="88">
        <v>355.94</v>
      </c>
      <c r="AZ2183" s="88">
        <v>355.94</v>
      </c>
      <c r="BA2183" s="88">
        <v>355.9</v>
      </c>
      <c r="BB2183" s="89">
        <f t="shared" si="131"/>
        <v>3559.36</v>
      </c>
      <c r="BC2183" s="90" t="str">
        <f t="shared" ref="BC2183:BC2246" si="134">IF(A2183&lt;&gt;"",IF(AO2183&lt;&gt;"",IF(AO2183=BB2183,"OK",AO2183-BB2183),IF(AND(AO2183="",BB2183=""),"",AO2183-BB2183))," ")</f>
        <v>OK</v>
      </c>
      <c r="BD2183" s="91" t="str">
        <f t="shared" si="132"/>
        <v xml:space="preserve">                  </v>
      </c>
      <c r="BE2183" s="92">
        <f t="shared" si="133"/>
        <v>1</v>
      </c>
    </row>
    <row r="2184" spans="1:57" s="74" customFormat="1" ht="50.1" customHeight="1" x14ac:dyDescent="0.2">
      <c r="A2184" s="78" t="s">
        <v>55</v>
      </c>
      <c r="B2184" s="78" t="s">
        <v>61</v>
      </c>
      <c r="C2184" s="78" t="s">
        <v>617</v>
      </c>
      <c r="D2184" s="78" t="s">
        <v>605</v>
      </c>
      <c r="E2184" s="79" t="str">
        <f>+IF(C2184&lt;&gt;"",VLOOKUP(MID(C2184,18,5),NIVELES!$A$133:$B$213,2,0),"")</f>
        <v>BOLÍVAR</v>
      </c>
      <c r="F2184" s="80" t="s">
        <v>82</v>
      </c>
      <c r="G2184" s="81" t="str">
        <f>+IF(F2184&lt;&gt;"",VLOOKUP(F2184,NIVELES!$A$246:$C$464,3,0),"")</f>
        <v xml:space="preserve"> </v>
      </c>
      <c r="H2184" s="82" t="s">
        <v>1024</v>
      </c>
      <c r="I2184" s="78" t="s">
        <v>2201</v>
      </c>
      <c r="J2184" s="78" t="s">
        <v>2184</v>
      </c>
      <c r="K2184" s="78" t="s">
        <v>2185</v>
      </c>
      <c r="L2184" s="78" t="s">
        <v>2943</v>
      </c>
      <c r="M2184" s="78">
        <v>100</v>
      </c>
      <c r="N2184" s="78" t="s">
        <v>2944</v>
      </c>
      <c r="O2184" s="78" t="s">
        <v>2638</v>
      </c>
      <c r="P2184" s="82">
        <v>12</v>
      </c>
      <c r="Q2184" s="78" t="s">
        <v>2945</v>
      </c>
      <c r="R2184" s="82">
        <v>1</v>
      </c>
      <c r="S2184" s="82">
        <v>1</v>
      </c>
      <c r="T2184" s="82">
        <v>1</v>
      </c>
      <c r="U2184" s="82">
        <v>1</v>
      </c>
      <c r="V2184" s="82">
        <v>1</v>
      </c>
      <c r="W2184" s="82">
        <v>1</v>
      </c>
      <c r="X2184" s="82">
        <v>1</v>
      </c>
      <c r="Y2184" s="82">
        <v>1</v>
      </c>
      <c r="Z2184" s="82">
        <v>1</v>
      </c>
      <c r="AA2184" s="82">
        <v>1</v>
      </c>
      <c r="AB2184" s="82">
        <v>1</v>
      </c>
      <c r="AC2184" s="82">
        <v>1</v>
      </c>
      <c r="AD2184" s="85" t="str">
        <f>IF(A2184&lt;&gt;"",IF(D2184="DIRECCIÓN_DE_TRANSFERENCIAS","280 0031",VLOOKUP(C2184,NIVELES!$A$14:$B$105,2,0)),"")</f>
        <v>280 5110</v>
      </c>
      <c r="AE2184" s="86" t="s">
        <v>322</v>
      </c>
      <c r="AF2184" s="86" t="s">
        <v>543</v>
      </c>
      <c r="AG2184" s="79" t="str">
        <f>+IF(AF2184&lt;&gt;"",VLOOKUP(AF2184,NIVELES!$A$666:$B$673,2,0),"")</f>
        <v>DESARROLLO_INFANTIL</v>
      </c>
      <c r="AH2184" s="78" t="s">
        <v>322</v>
      </c>
      <c r="AI2184" s="79" t="str">
        <f>IF(AH2184&lt;&gt;"",VLOOKUP(CONCATENATE(AG2184,AH2184),NIVELES!$B$676:$C$745,2,0),"")</f>
        <v>Centros Infantiles Del Buen Vivir Atencion Directa -Funcionamiento Operación Y Atencion De Unidades</v>
      </c>
      <c r="AJ2184" s="78" t="s">
        <v>517</v>
      </c>
      <c r="AK2184" s="79" t="str">
        <f>+IF(AJ2184&lt;&gt;"",VLOOKUP(AJ2184,NIVELES!$A$816:$B$892,2,0),"")</f>
        <v>NO APLICA</v>
      </c>
      <c r="AL2184" s="78" t="s">
        <v>553</v>
      </c>
      <c r="AM2184" s="78">
        <v>510105</v>
      </c>
      <c r="AN2184" s="79" t="str">
        <f>IF(AM2184&lt;&gt;"",+VLOOKUP(AM2184,NIVELES!$A$1652:$B$2466,2,0),"")</f>
        <v>Remuneraciones Unificadas</v>
      </c>
      <c r="AO2184" s="87">
        <v>671028</v>
      </c>
      <c r="AP2184" s="88">
        <v>55919</v>
      </c>
      <c r="AQ2184" s="88">
        <v>55919</v>
      </c>
      <c r="AR2184" s="88">
        <v>55919</v>
      </c>
      <c r="AS2184" s="88">
        <v>55919</v>
      </c>
      <c r="AT2184" s="88">
        <v>55919</v>
      </c>
      <c r="AU2184" s="88">
        <v>55919</v>
      </c>
      <c r="AV2184" s="88">
        <v>55919</v>
      </c>
      <c r="AW2184" s="88">
        <v>55919</v>
      </c>
      <c r="AX2184" s="88">
        <v>55919</v>
      </c>
      <c r="AY2184" s="88">
        <v>55919</v>
      </c>
      <c r="AZ2184" s="88">
        <v>55919</v>
      </c>
      <c r="BA2184" s="88">
        <v>55919</v>
      </c>
      <c r="BB2184" s="89">
        <f t="shared" ref="BB2184:BB2247" si="135">SUBTOTAL(9,AP2184:BA2184)</f>
        <v>671028</v>
      </c>
      <c r="BC2184" s="90" t="str">
        <f t="shared" si="134"/>
        <v>OK</v>
      </c>
      <c r="BD2184" s="91" t="str">
        <f t="shared" ref="BD2184:BD2247" si="136">IF(A2184&lt;&gt;"",IF(A2184="","Escoger Nivel 0",)&amp;" "&amp;(IF(B2184="","Escoger Nivel  1",)&amp;" "&amp;(IF(C2184="","Escoger Nivel 2",)&amp;" "&amp;(IF(D2184="","Escoger Nivel 3",)&amp;" "&amp;(IF(F2184="","Escoger Cantón",)&amp;" "&amp;(IF(I2184="","Escoger Obj. Estratégico Institucional N1",)&amp;" "&amp;(IF(J2184="","Escoger Obj. Especifico N2",)&amp;" "&amp;(IF(K2184="","Escoger Obj. Operativo N4",)&amp;" "&amp;(IF(L2184=""," Llenar Modalidad de Servicio ",)&amp;""&amp;(IF(M2184=""," Llenar Meta de Cobertura ",)&amp;" "&amp;(IF(N2184="","Llenar Indicador",)&amp;" "&amp;(IF(O2184="","Llenar Actividad PAPP",)&amp;" "&amp;(IF(P2184="","Llenar Metas",)&amp;" "&amp;(IF(Q2184="","Llenar Indicador",)&amp;" "&amp;(IF(AF2184="","Escoger Nro. programa",)&amp;" "&amp;(IF(AH2184="","Escoger Nro. Actividad e-Sigef",)&amp;" "&amp;(IF(AK2184="","Escoger direccionamiento de gasto",)&amp;" "&amp;(IF(AL2184="","Escoger Grupo de Gasto",)&amp;" "&amp;(IF(AM2184="","Escoger Item Presupuestario",)&amp;" "&amp;(IF(AO2184="","Llenar valor de actividad",))))))))))))))))))))," ")</f>
        <v xml:space="preserve">                  </v>
      </c>
      <c r="BE2184" s="92">
        <f t="shared" si="133"/>
        <v>12</v>
      </c>
    </row>
    <row r="2185" spans="1:57" s="74" customFormat="1" ht="50.1" customHeight="1" x14ac:dyDescent="0.2">
      <c r="A2185" s="78" t="s">
        <v>55</v>
      </c>
      <c r="B2185" s="78" t="s">
        <v>61</v>
      </c>
      <c r="C2185" s="78" t="s">
        <v>617</v>
      </c>
      <c r="D2185" s="78" t="s">
        <v>605</v>
      </c>
      <c r="E2185" s="79" t="str">
        <f>+IF(C2185&lt;&gt;"",VLOOKUP(MID(C2185,18,5),NIVELES!$A$133:$B$213,2,0),"")</f>
        <v>BOLÍVAR</v>
      </c>
      <c r="F2185" s="80" t="s">
        <v>82</v>
      </c>
      <c r="G2185" s="81" t="str">
        <f>+IF(F2185&lt;&gt;"",VLOOKUP(F2185,NIVELES!$A$246:$C$464,3,0),"")</f>
        <v xml:space="preserve"> </v>
      </c>
      <c r="H2185" s="82" t="s">
        <v>1024</v>
      </c>
      <c r="I2185" s="78" t="s">
        <v>2201</v>
      </c>
      <c r="J2185" s="78" t="s">
        <v>2184</v>
      </c>
      <c r="K2185" s="78" t="s">
        <v>2185</v>
      </c>
      <c r="L2185" s="78" t="s">
        <v>2943</v>
      </c>
      <c r="M2185" s="78">
        <v>100</v>
      </c>
      <c r="N2185" s="78" t="s">
        <v>2944</v>
      </c>
      <c r="O2185" s="78" t="s">
        <v>2638</v>
      </c>
      <c r="P2185" s="82">
        <v>1</v>
      </c>
      <c r="Q2185" s="78" t="s">
        <v>2945</v>
      </c>
      <c r="R2185" s="82"/>
      <c r="S2185" s="82"/>
      <c r="T2185" s="82"/>
      <c r="U2185" s="82"/>
      <c r="V2185" s="82"/>
      <c r="W2185" s="82"/>
      <c r="X2185" s="82"/>
      <c r="Y2185" s="82"/>
      <c r="Z2185" s="82"/>
      <c r="AA2185" s="82"/>
      <c r="AB2185" s="82"/>
      <c r="AC2185" s="82">
        <v>1</v>
      </c>
      <c r="AD2185" s="85" t="str">
        <f>IF(A2185&lt;&gt;"",IF(D2185="DIRECCIÓN_DE_TRANSFERENCIAS","280 0031",VLOOKUP(C2185,NIVELES!$A$14:$B$105,2,0)),"")</f>
        <v>280 5110</v>
      </c>
      <c r="AE2185" s="86" t="s">
        <v>322</v>
      </c>
      <c r="AF2185" s="86" t="s">
        <v>543</v>
      </c>
      <c r="AG2185" s="79" t="str">
        <f>+IF(AF2185&lt;&gt;"",VLOOKUP(AF2185,NIVELES!$A$666:$B$673,2,0),"")</f>
        <v>DESARROLLO_INFANTIL</v>
      </c>
      <c r="AH2185" s="78" t="s">
        <v>322</v>
      </c>
      <c r="AI2185" s="79" t="str">
        <f>IF(AH2185&lt;&gt;"",VLOOKUP(CONCATENATE(AG2185,AH2185),NIVELES!$B$676:$C$745,2,0),"")</f>
        <v>Centros Infantiles Del Buen Vivir Atencion Directa -Funcionamiento Operación Y Atencion De Unidades</v>
      </c>
      <c r="AJ2185" s="78" t="s">
        <v>517</v>
      </c>
      <c r="AK2185" s="79" t="str">
        <f>+IF(AJ2185&lt;&gt;"",VLOOKUP(AJ2185,NIVELES!$A$816:$B$892,2,0),"")</f>
        <v>NO APLICA</v>
      </c>
      <c r="AL2185" s="78" t="s">
        <v>553</v>
      </c>
      <c r="AM2185" s="78">
        <v>510203</v>
      </c>
      <c r="AN2185" s="79" t="str">
        <f>IF(AM2185&lt;&gt;"",+VLOOKUP(AM2185,NIVELES!$A$1652:$B$2466,2,0),"")</f>
        <v>Decimotercer Sueldo</v>
      </c>
      <c r="AO2185" s="87">
        <v>51795.33</v>
      </c>
      <c r="AP2185" s="88">
        <v>0</v>
      </c>
      <c r="AQ2185" s="88">
        <v>0</v>
      </c>
      <c r="AR2185" s="88">
        <v>5179.53</v>
      </c>
      <c r="AS2185" s="88">
        <v>5179.53</v>
      </c>
      <c r="AT2185" s="88">
        <v>5179.53</v>
      </c>
      <c r="AU2185" s="88">
        <v>5179.53</v>
      </c>
      <c r="AV2185" s="88">
        <v>5179.53</v>
      </c>
      <c r="AW2185" s="88">
        <v>5179.53</v>
      </c>
      <c r="AX2185" s="88">
        <v>5179.53</v>
      </c>
      <c r="AY2185" s="88">
        <v>5179.53</v>
      </c>
      <c r="AZ2185" s="88">
        <v>5179.53</v>
      </c>
      <c r="BA2185" s="88">
        <v>5179.5600000000004</v>
      </c>
      <c r="BB2185" s="89">
        <f t="shared" si="135"/>
        <v>51795.329999999994</v>
      </c>
      <c r="BC2185" s="90" t="str">
        <f t="shared" si="134"/>
        <v>OK</v>
      </c>
      <c r="BD2185" s="91" t="str">
        <f t="shared" si="136"/>
        <v xml:space="preserve">                  </v>
      </c>
      <c r="BE2185" s="92">
        <f t="shared" ref="BE2185:BE2248" si="137">SUBTOTAL(9,R2185:AC2185)</f>
        <v>1</v>
      </c>
    </row>
    <row r="2186" spans="1:57" s="74" customFormat="1" ht="50.1" customHeight="1" x14ac:dyDescent="0.2">
      <c r="A2186" s="78" t="s">
        <v>55</v>
      </c>
      <c r="B2186" s="78" t="s">
        <v>61</v>
      </c>
      <c r="C2186" s="78" t="s">
        <v>617</v>
      </c>
      <c r="D2186" s="78" t="s">
        <v>605</v>
      </c>
      <c r="E2186" s="79" t="str">
        <f>+IF(C2186&lt;&gt;"",VLOOKUP(MID(C2186,18,5),NIVELES!$A$133:$B$213,2,0),"")</f>
        <v>BOLÍVAR</v>
      </c>
      <c r="F2186" s="80" t="s">
        <v>82</v>
      </c>
      <c r="G2186" s="81" t="str">
        <f>+IF(F2186&lt;&gt;"",VLOOKUP(F2186,NIVELES!$A$246:$C$464,3,0),"")</f>
        <v xml:space="preserve"> </v>
      </c>
      <c r="H2186" s="82" t="s">
        <v>1024</v>
      </c>
      <c r="I2186" s="78" t="s">
        <v>2201</v>
      </c>
      <c r="J2186" s="78" t="s">
        <v>2184</v>
      </c>
      <c r="K2186" s="78" t="s">
        <v>2185</v>
      </c>
      <c r="L2186" s="78" t="s">
        <v>2943</v>
      </c>
      <c r="M2186" s="78">
        <v>100</v>
      </c>
      <c r="N2186" s="78" t="s">
        <v>2944</v>
      </c>
      <c r="O2186" s="78" t="s">
        <v>2638</v>
      </c>
      <c r="P2186" s="82">
        <v>1</v>
      </c>
      <c r="Q2186" s="78" t="s">
        <v>2945</v>
      </c>
      <c r="R2186" s="82"/>
      <c r="S2186" s="82"/>
      <c r="T2186" s="82"/>
      <c r="U2186" s="82"/>
      <c r="V2186" s="82"/>
      <c r="W2186" s="82"/>
      <c r="X2186" s="82"/>
      <c r="Y2186" s="82">
        <v>1</v>
      </c>
      <c r="Z2186" s="82"/>
      <c r="AA2186" s="82"/>
      <c r="AB2186" s="82"/>
      <c r="AC2186" s="82"/>
      <c r="AD2186" s="85" t="str">
        <f>IF(A2186&lt;&gt;"",IF(D2186="DIRECCIÓN_DE_TRANSFERENCIAS","280 0031",VLOOKUP(C2186,NIVELES!$A$14:$B$105,2,0)),"")</f>
        <v>280 5110</v>
      </c>
      <c r="AE2186" s="86" t="s">
        <v>322</v>
      </c>
      <c r="AF2186" s="86" t="s">
        <v>543</v>
      </c>
      <c r="AG2186" s="79" t="str">
        <f>+IF(AF2186&lt;&gt;"",VLOOKUP(AF2186,NIVELES!$A$666:$B$673,2,0),"")</f>
        <v>DESARROLLO_INFANTIL</v>
      </c>
      <c r="AH2186" s="78" t="s">
        <v>322</v>
      </c>
      <c r="AI2186" s="79" t="str">
        <f>IF(AH2186&lt;&gt;"",VLOOKUP(CONCATENATE(AG2186,AH2186),NIVELES!$B$676:$C$745,2,0),"")</f>
        <v>Centros Infantiles Del Buen Vivir Atencion Directa -Funcionamiento Operación Y Atencion De Unidades</v>
      </c>
      <c r="AJ2186" s="78" t="s">
        <v>517</v>
      </c>
      <c r="AK2186" s="79" t="str">
        <f>+IF(AJ2186&lt;&gt;"",VLOOKUP(AJ2186,NIVELES!$A$816:$B$892,2,0),"")</f>
        <v>NO APLICA</v>
      </c>
      <c r="AL2186" s="78" t="s">
        <v>553</v>
      </c>
      <c r="AM2186" s="78">
        <v>510204</v>
      </c>
      <c r="AN2186" s="79" t="str">
        <f>IF(AM2186&lt;&gt;"",+VLOOKUP(AM2186,NIVELES!$A$1652:$B$2466,2,0),"")</f>
        <v>Decimocuarto Sueldo</v>
      </c>
      <c r="AO2186" s="87">
        <v>26004</v>
      </c>
      <c r="AP2186" s="88">
        <v>0</v>
      </c>
      <c r="AQ2186" s="88">
        <v>0</v>
      </c>
      <c r="AR2186" s="88">
        <v>2600.4</v>
      </c>
      <c r="AS2186" s="88">
        <v>2600.4</v>
      </c>
      <c r="AT2186" s="88">
        <v>2600.4</v>
      </c>
      <c r="AU2186" s="88">
        <v>2600.4</v>
      </c>
      <c r="AV2186" s="88">
        <v>2600.4</v>
      </c>
      <c r="AW2186" s="88">
        <v>2600.4</v>
      </c>
      <c r="AX2186" s="88">
        <v>2600.4</v>
      </c>
      <c r="AY2186" s="88">
        <v>2600.4</v>
      </c>
      <c r="AZ2186" s="88">
        <v>2600.4</v>
      </c>
      <c r="BA2186" s="88">
        <v>2600.4</v>
      </c>
      <c r="BB2186" s="89">
        <f t="shared" si="135"/>
        <v>26004.000000000004</v>
      </c>
      <c r="BC2186" s="90" t="str">
        <f t="shared" si="134"/>
        <v>OK</v>
      </c>
      <c r="BD2186" s="91" t="str">
        <f t="shared" si="136"/>
        <v xml:space="preserve">                  </v>
      </c>
      <c r="BE2186" s="92">
        <f t="shared" si="137"/>
        <v>1</v>
      </c>
    </row>
    <row r="2187" spans="1:57" s="74" customFormat="1" ht="50.1" customHeight="1" x14ac:dyDescent="0.2">
      <c r="A2187" s="78" t="s">
        <v>55</v>
      </c>
      <c r="B2187" s="78" t="s">
        <v>61</v>
      </c>
      <c r="C2187" s="78" t="s">
        <v>617</v>
      </c>
      <c r="D2187" s="78" t="s">
        <v>605</v>
      </c>
      <c r="E2187" s="79" t="str">
        <f>+IF(C2187&lt;&gt;"",VLOOKUP(MID(C2187,18,5),NIVELES!$A$133:$B$213,2,0),"")</f>
        <v>BOLÍVAR</v>
      </c>
      <c r="F2187" s="80" t="s">
        <v>82</v>
      </c>
      <c r="G2187" s="81" t="str">
        <f>+IF(F2187&lt;&gt;"",VLOOKUP(F2187,NIVELES!$A$246:$C$464,3,0),"")</f>
        <v xml:space="preserve"> </v>
      </c>
      <c r="H2187" s="82" t="s">
        <v>1024</v>
      </c>
      <c r="I2187" s="78" t="s">
        <v>2201</v>
      </c>
      <c r="J2187" s="78" t="s">
        <v>2184</v>
      </c>
      <c r="K2187" s="78" t="s">
        <v>2185</v>
      </c>
      <c r="L2187" s="78" t="s">
        <v>2943</v>
      </c>
      <c r="M2187" s="78">
        <v>100</v>
      </c>
      <c r="N2187" s="78" t="s">
        <v>2944</v>
      </c>
      <c r="O2187" s="78" t="s">
        <v>2638</v>
      </c>
      <c r="P2187" s="82">
        <v>12</v>
      </c>
      <c r="Q2187" s="78" t="s">
        <v>2945</v>
      </c>
      <c r="R2187" s="82">
        <v>1</v>
      </c>
      <c r="S2187" s="82">
        <v>1</v>
      </c>
      <c r="T2187" s="82">
        <v>1</v>
      </c>
      <c r="U2187" s="82">
        <v>1</v>
      </c>
      <c r="V2187" s="82">
        <v>1</v>
      </c>
      <c r="W2187" s="82">
        <v>1</v>
      </c>
      <c r="X2187" s="82">
        <v>1</v>
      </c>
      <c r="Y2187" s="82">
        <v>1</v>
      </c>
      <c r="Z2187" s="82">
        <v>1</v>
      </c>
      <c r="AA2187" s="82">
        <v>1</v>
      </c>
      <c r="AB2187" s="82">
        <v>1</v>
      </c>
      <c r="AC2187" s="82">
        <v>1</v>
      </c>
      <c r="AD2187" s="85" t="str">
        <f>IF(A2187&lt;&gt;"",IF(D2187="DIRECCIÓN_DE_TRANSFERENCIAS","280 0031",VLOOKUP(C2187,NIVELES!$A$14:$B$105,2,0)),"")</f>
        <v>280 5110</v>
      </c>
      <c r="AE2187" s="86" t="s">
        <v>322</v>
      </c>
      <c r="AF2187" s="86" t="s">
        <v>543</v>
      </c>
      <c r="AG2187" s="79" t="str">
        <f>+IF(AF2187&lt;&gt;"",VLOOKUP(AF2187,NIVELES!$A$666:$B$673,2,0),"")</f>
        <v>DESARROLLO_INFANTIL</v>
      </c>
      <c r="AH2187" s="78" t="s">
        <v>322</v>
      </c>
      <c r="AI2187" s="79" t="str">
        <f>IF(AH2187&lt;&gt;"",VLOOKUP(CONCATENATE(AG2187,AH2187),NIVELES!$B$676:$C$745,2,0),"")</f>
        <v>Centros Infantiles Del Buen Vivir Atencion Directa -Funcionamiento Operación Y Atencion De Unidades</v>
      </c>
      <c r="AJ2187" s="78" t="s">
        <v>517</v>
      </c>
      <c r="AK2187" s="79" t="str">
        <f>+IF(AJ2187&lt;&gt;"",VLOOKUP(AJ2187,NIVELES!$A$816:$B$892,2,0),"")</f>
        <v>NO APLICA</v>
      </c>
      <c r="AL2187" s="78" t="s">
        <v>553</v>
      </c>
      <c r="AM2187" s="78">
        <v>510510</v>
      </c>
      <c r="AN2187" s="79" t="str">
        <f>IF(AM2187&lt;&gt;"",+VLOOKUP(AM2187,NIVELES!$A$1652:$B$2466,2,0),"")</f>
        <v>Servicios Personales por Contrato</v>
      </c>
      <c r="AO2187" s="87">
        <v>6435</v>
      </c>
      <c r="AP2187" s="88">
        <v>0</v>
      </c>
      <c r="AQ2187" s="88">
        <v>0</v>
      </c>
      <c r="AR2187" s="88">
        <v>643.5</v>
      </c>
      <c r="AS2187" s="88">
        <v>643.5</v>
      </c>
      <c r="AT2187" s="88">
        <v>643.5</v>
      </c>
      <c r="AU2187" s="88">
        <v>643.5</v>
      </c>
      <c r="AV2187" s="88">
        <v>643.5</v>
      </c>
      <c r="AW2187" s="88">
        <v>643.5</v>
      </c>
      <c r="AX2187" s="88">
        <v>643.5</v>
      </c>
      <c r="AY2187" s="88">
        <v>643.5</v>
      </c>
      <c r="AZ2187" s="88">
        <v>643.5</v>
      </c>
      <c r="BA2187" s="88">
        <v>643.5</v>
      </c>
      <c r="BB2187" s="89">
        <f t="shared" si="135"/>
        <v>6435</v>
      </c>
      <c r="BC2187" s="90" t="str">
        <f t="shared" si="134"/>
        <v>OK</v>
      </c>
      <c r="BD2187" s="91" t="str">
        <f t="shared" si="136"/>
        <v xml:space="preserve">                  </v>
      </c>
      <c r="BE2187" s="92">
        <f t="shared" si="137"/>
        <v>12</v>
      </c>
    </row>
    <row r="2188" spans="1:57" s="74" customFormat="1" ht="50.1" customHeight="1" x14ac:dyDescent="0.2">
      <c r="A2188" s="78" t="s">
        <v>55</v>
      </c>
      <c r="B2188" s="78" t="s">
        <v>61</v>
      </c>
      <c r="C2188" s="78" t="s">
        <v>617</v>
      </c>
      <c r="D2188" s="78" t="s">
        <v>605</v>
      </c>
      <c r="E2188" s="79" t="str">
        <f>+IF(C2188&lt;&gt;"",VLOOKUP(MID(C2188,18,5),NIVELES!$A$133:$B$213,2,0),"")</f>
        <v>BOLÍVAR</v>
      </c>
      <c r="F2188" s="80" t="s">
        <v>82</v>
      </c>
      <c r="G2188" s="81" t="str">
        <f>+IF(F2188&lt;&gt;"",VLOOKUP(F2188,NIVELES!$A$246:$C$464,3,0),"")</f>
        <v xml:space="preserve"> </v>
      </c>
      <c r="H2188" s="82" t="s">
        <v>1024</v>
      </c>
      <c r="I2188" s="78" t="s">
        <v>2201</v>
      </c>
      <c r="J2188" s="78" t="s">
        <v>2184</v>
      </c>
      <c r="K2188" s="78" t="s">
        <v>2185</v>
      </c>
      <c r="L2188" s="78" t="s">
        <v>2943</v>
      </c>
      <c r="M2188" s="78">
        <v>100</v>
      </c>
      <c r="N2188" s="78" t="s">
        <v>2944</v>
      </c>
      <c r="O2188" s="78" t="s">
        <v>2638</v>
      </c>
      <c r="P2188" s="82">
        <v>12</v>
      </c>
      <c r="Q2188" s="78" t="s">
        <v>2945</v>
      </c>
      <c r="R2188" s="82">
        <v>1</v>
      </c>
      <c r="S2188" s="82">
        <v>1</v>
      </c>
      <c r="T2188" s="82">
        <v>1</v>
      </c>
      <c r="U2188" s="82">
        <v>1</v>
      </c>
      <c r="V2188" s="82">
        <v>1</v>
      </c>
      <c r="W2188" s="82">
        <v>1</v>
      </c>
      <c r="X2188" s="82">
        <v>1</v>
      </c>
      <c r="Y2188" s="82">
        <v>1</v>
      </c>
      <c r="Z2188" s="82">
        <v>1</v>
      </c>
      <c r="AA2188" s="82">
        <v>1</v>
      </c>
      <c r="AB2188" s="82">
        <v>1</v>
      </c>
      <c r="AC2188" s="82">
        <v>1</v>
      </c>
      <c r="AD2188" s="85" t="str">
        <f>IF(A2188&lt;&gt;"",IF(D2188="DIRECCIÓN_DE_TRANSFERENCIAS","280 0031",VLOOKUP(C2188,NIVELES!$A$14:$B$105,2,0)),"")</f>
        <v>280 5110</v>
      </c>
      <c r="AE2188" s="86" t="s">
        <v>322</v>
      </c>
      <c r="AF2188" s="86" t="s">
        <v>543</v>
      </c>
      <c r="AG2188" s="79" t="str">
        <f>+IF(AF2188&lt;&gt;"",VLOOKUP(AF2188,NIVELES!$A$666:$B$673,2,0),"")</f>
        <v>DESARROLLO_INFANTIL</v>
      </c>
      <c r="AH2188" s="78" t="s">
        <v>322</v>
      </c>
      <c r="AI2188" s="79" t="str">
        <f>IF(AH2188&lt;&gt;"",VLOOKUP(CONCATENATE(AG2188,AH2188),NIVELES!$B$676:$C$745,2,0),"")</f>
        <v>Centros Infantiles Del Buen Vivir Atencion Directa -Funcionamiento Operación Y Atencion De Unidades</v>
      </c>
      <c r="AJ2188" s="78" t="s">
        <v>517</v>
      </c>
      <c r="AK2188" s="79" t="str">
        <f>+IF(AJ2188&lt;&gt;"",VLOOKUP(AJ2188,NIVELES!$A$816:$B$892,2,0),"")</f>
        <v>NO APLICA</v>
      </c>
      <c r="AL2188" s="78" t="s">
        <v>553</v>
      </c>
      <c r="AM2188" s="78">
        <v>510601</v>
      </c>
      <c r="AN2188" s="79" t="str">
        <f>IF(AM2188&lt;&gt;"",+VLOOKUP(AM2188,NIVELES!$A$1652:$B$2466,2,0),"")</f>
        <v>Aporte Patronal</v>
      </c>
      <c r="AO2188" s="87">
        <v>59978.99</v>
      </c>
      <c r="AP2188" s="88">
        <v>5396.84</v>
      </c>
      <c r="AQ2188" s="88">
        <v>5396.84</v>
      </c>
      <c r="AR2188" s="88">
        <v>4918.53</v>
      </c>
      <c r="AS2188" s="88">
        <v>4918.53</v>
      </c>
      <c r="AT2188" s="88">
        <v>4918.53</v>
      </c>
      <c r="AU2188" s="88">
        <v>4918.53</v>
      </c>
      <c r="AV2188" s="88">
        <v>4918.53</v>
      </c>
      <c r="AW2188" s="88">
        <v>4918.53</v>
      </c>
      <c r="AX2188" s="88">
        <v>4918.53</v>
      </c>
      <c r="AY2188" s="88">
        <v>4918.53</v>
      </c>
      <c r="AZ2188" s="88">
        <v>4918.53</v>
      </c>
      <c r="BA2188" s="88">
        <v>4918.54</v>
      </c>
      <c r="BB2188" s="89">
        <f t="shared" si="135"/>
        <v>59978.989999999991</v>
      </c>
      <c r="BC2188" s="90" t="str">
        <f t="shared" si="134"/>
        <v>OK</v>
      </c>
      <c r="BD2188" s="91" t="str">
        <f t="shared" si="136"/>
        <v xml:space="preserve">                  </v>
      </c>
      <c r="BE2188" s="92">
        <f t="shared" si="137"/>
        <v>12</v>
      </c>
    </row>
    <row r="2189" spans="1:57" s="74" customFormat="1" ht="50.1" customHeight="1" x14ac:dyDescent="0.2">
      <c r="A2189" s="78" t="s">
        <v>55</v>
      </c>
      <c r="B2189" s="78" t="s">
        <v>61</v>
      </c>
      <c r="C2189" s="78" t="s">
        <v>617</v>
      </c>
      <c r="D2189" s="78" t="s">
        <v>605</v>
      </c>
      <c r="E2189" s="79" t="str">
        <f>+IF(C2189&lt;&gt;"",VLOOKUP(MID(C2189,18,5),NIVELES!$A$133:$B$213,2,0),"")</f>
        <v>BOLÍVAR</v>
      </c>
      <c r="F2189" s="80" t="s">
        <v>82</v>
      </c>
      <c r="G2189" s="81" t="str">
        <f>+IF(F2189&lt;&gt;"",VLOOKUP(F2189,NIVELES!$A$246:$C$464,3,0),"")</f>
        <v xml:space="preserve"> </v>
      </c>
      <c r="H2189" s="82" t="s">
        <v>1024</v>
      </c>
      <c r="I2189" s="78" t="s">
        <v>2201</v>
      </c>
      <c r="J2189" s="78" t="s">
        <v>2184</v>
      </c>
      <c r="K2189" s="78" t="s">
        <v>2185</v>
      </c>
      <c r="L2189" s="78" t="s">
        <v>2943</v>
      </c>
      <c r="M2189" s="78">
        <v>100</v>
      </c>
      <c r="N2189" s="78" t="s">
        <v>2944</v>
      </c>
      <c r="O2189" s="78" t="s">
        <v>2638</v>
      </c>
      <c r="P2189" s="82">
        <v>12</v>
      </c>
      <c r="Q2189" s="78" t="s">
        <v>2945</v>
      </c>
      <c r="R2189" s="82">
        <v>1</v>
      </c>
      <c r="S2189" s="82">
        <v>1</v>
      </c>
      <c r="T2189" s="82">
        <v>1</v>
      </c>
      <c r="U2189" s="82">
        <v>1</v>
      </c>
      <c r="V2189" s="82">
        <v>1</v>
      </c>
      <c r="W2189" s="82">
        <v>1</v>
      </c>
      <c r="X2189" s="82">
        <v>1</v>
      </c>
      <c r="Y2189" s="82">
        <v>1</v>
      </c>
      <c r="Z2189" s="82">
        <v>1</v>
      </c>
      <c r="AA2189" s="82">
        <v>1</v>
      </c>
      <c r="AB2189" s="82">
        <v>1</v>
      </c>
      <c r="AC2189" s="82">
        <v>1</v>
      </c>
      <c r="AD2189" s="85" t="str">
        <f>IF(A2189&lt;&gt;"",IF(D2189="DIRECCIÓN_DE_TRANSFERENCIAS","280 0031",VLOOKUP(C2189,NIVELES!$A$14:$B$105,2,0)),"")</f>
        <v>280 5110</v>
      </c>
      <c r="AE2189" s="86" t="s">
        <v>322</v>
      </c>
      <c r="AF2189" s="86" t="s">
        <v>543</v>
      </c>
      <c r="AG2189" s="79" t="str">
        <f>+IF(AF2189&lt;&gt;"",VLOOKUP(AF2189,NIVELES!$A$666:$B$673,2,0),"")</f>
        <v>DESARROLLO_INFANTIL</v>
      </c>
      <c r="AH2189" s="78" t="s">
        <v>322</v>
      </c>
      <c r="AI2189" s="79" t="str">
        <f>IF(AH2189&lt;&gt;"",VLOOKUP(CONCATENATE(AG2189,AH2189),NIVELES!$B$676:$C$745,2,0),"")</f>
        <v>Centros Infantiles Del Buen Vivir Atencion Directa -Funcionamiento Operación Y Atencion De Unidades</v>
      </c>
      <c r="AJ2189" s="78" t="s">
        <v>517</v>
      </c>
      <c r="AK2189" s="79" t="str">
        <f>+IF(AJ2189&lt;&gt;"",VLOOKUP(AJ2189,NIVELES!$A$816:$B$892,2,0),"")</f>
        <v>NO APLICA</v>
      </c>
      <c r="AL2189" s="78" t="s">
        <v>553</v>
      </c>
      <c r="AM2189" s="78">
        <v>510602</v>
      </c>
      <c r="AN2189" s="79" t="str">
        <f>IF(AM2189&lt;&gt;"",+VLOOKUP(AM2189,NIVELES!$A$1652:$B$2466,2,0),"")</f>
        <v>Fondo de Reserva</v>
      </c>
      <c r="AO2189" s="87">
        <v>51795.33</v>
      </c>
      <c r="AP2189" s="88">
        <v>0</v>
      </c>
      <c r="AQ2189" s="88">
        <v>4609.5600000000004</v>
      </c>
      <c r="AR2189" s="88">
        <v>4718.58</v>
      </c>
      <c r="AS2189" s="88">
        <v>4718.58</v>
      </c>
      <c r="AT2189" s="88">
        <v>4718.58</v>
      </c>
      <c r="AU2189" s="88">
        <v>4718.58</v>
      </c>
      <c r="AV2189" s="88">
        <v>4718.58</v>
      </c>
      <c r="AW2189" s="88">
        <v>4718.58</v>
      </c>
      <c r="AX2189" s="88">
        <v>4718.58</v>
      </c>
      <c r="AY2189" s="88">
        <v>4718.58</v>
      </c>
      <c r="AZ2189" s="88">
        <v>4718.58</v>
      </c>
      <c r="BA2189" s="88">
        <v>4718.55</v>
      </c>
      <c r="BB2189" s="89">
        <f t="shared" si="135"/>
        <v>51795.330000000009</v>
      </c>
      <c r="BC2189" s="90" t="str">
        <f t="shared" si="134"/>
        <v>OK</v>
      </c>
      <c r="BD2189" s="91" t="str">
        <f t="shared" si="136"/>
        <v xml:space="preserve">                  </v>
      </c>
      <c r="BE2189" s="92">
        <f t="shared" si="137"/>
        <v>12</v>
      </c>
    </row>
    <row r="2190" spans="1:57" s="74" customFormat="1" ht="50.1" customHeight="1" x14ac:dyDescent="0.2">
      <c r="A2190" s="78" t="s">
        <v>55</v>
      </c>
      <c r="B2190" s="78" t="s">
        <v>61</v>
      </c>
      <c r="C2190" s="78" t="s">
        <v>617</v>
      </c>
      <c r="D2190" s="78" t="s">
        <v>605</v>
      </c>
      <c r="E2190" s="79" t="str">
        <f>+IF(C2190&lt;&gt;"",VLOOKUP(MID(C2190,18,5),NIVELES!$A$133:$B$213,2,0),"")</f>
        <v>BOLÍVAR</v>
      </c>
      <c r="F2190" s="80" t="s">
        <v>82</v>
      </c>
      <c r="G2190" s="81" t="str">
        <f>+IF(F2190&lt;&gt;"",VLOOKUP(F2190,NIVELES!$A$246:$C$464,3,0),"")</f>
        <v xml:space="preserve"> </v>
      </c>
      <c r="H2190" s="82" t="s">
        <v>1024</v>
      </c>
      <c r="I2190" s="78" t="s">
        <v>2201</v>
      </c>
      <c r="J2190" s="78" t="s">
        <v>2184</v>
      </c>
      <c r="K2190" s="78" t="s">
        <v>2185</v>
      </c>
      <c r="L2190" s="78" t="s">
        <v>2943</v>
      </c>
      <c r="M2190" s="78">
        <v>100</v>
      </c>
      <c r="N2190" s="78" t="s">
        <v>2944</v>
      </c>
      <c r="O2190" s="78" t="s">
        <v>2174</v>
      </c>
      <c r="P2190" s="82">
        <v>12</v>
      </c>
      <c r="Q2190" s="78" t="s">
        <v>2907</v>
      </c>
      <c r="R2190" s="82">
        <v>1</v>
      </c>
      <c r="S2190" s="82">
        <v>1</v>
      </c>
      <c r="T2190" s="82">
        <v>1</v>
      </c>
      <c r="U2190" s="82">
        <v>1</v>
      </c>
      <c r="V2190" s="82">
        <v>1</v>
      </c>
      <c r="W2190" s="82">
        <v>1</v>
      </c>
      <c r="X2190" s="82">
        <v>1</v>
      </c>
      <c r="Y2190" s="82">
        <v>1</v>
      </c>
      <c r="Z2190" s="82">
        <v>1</v>
      </c>
      <c r="AA2190" s="82">
        <v>1</v>
      </c>
      <c r="AB2190" s="82">
        <v>1</v>
      </c>
      <c r="AC2190" s="82">
        <v>1</v>
      </c>
      <c r="AD2190" s="85" t="str">
        <f>IF(A2190&lt;&gt;"",IF(D2190="DIRECCIÓN_DE_TRANSFERENCIAS","280 0031",VLOOKUP(C2190,NIVELES!$A$14:$B$105,2,0)),"")</f>
        <v>280 5110</v>
      </c>
      <c r="AE2190" s="86" t="s">
        <v>322</v>
      </c>
      <c r="AF2190" s="86" t="s">
        <v>543</v>
      </c>
      <c r="AG2190" s="79" t="str">
        <f>+IF(AF2190&lt;&gt;"",VLOOKUP(AF2190,NIVELES!$A$666:$B$673,2,0),"")</f>
        <v>DESARROLLO_INFANTIL</v>
      </c>
      <c r="AH2190" s="78" t="s">
        <v>322</v>
      </c>
      <c r="AI2190" s="79" t="str">
        <f>IF(AH2190&lt;&gt;"",VLOOKUP(CONCATENATE(AG2190,AH2190),NIVELES!$B$676:$C$745,2,0),"")</f>
        <v>Centros Infantiles Del Buen Vivir Atencion Directa -Funcionamiento Operación Y Atencion De Unidades</v>
      </c>
      <c r="AJ2190" s="78" t="s">
        <v>387</v>
      </c>
      <c r="AK2190" s="79" t="str">
        <f>+IF(AJ2190&lt;&gt;"",VLOOKUP(AJ2190,NIVELES!$A$816:$B$892,2,0),"")</f>
        <v>ASEGURAR EL DESARROLLO INFANTIL Y LA EDUCACIÓN INTEGRAL, CON CALIDAD Y CALIDEZ PARA TODOS LOS NIÑOS, NIÑAS Y ADOLESCENTES</v>
      </c>
      <c r="AL2190" s="78" t="s">
        <v>554</v>
      </c>
      <c r="AM2190" s="78">
        <v>530101</v>
      </c>
      <c r="AN2190" s="79" t="str">
        <f>IF(AM2190&lt;&gt;"",+VLOOKUP(AM2190,NIVELES!$A$1652:$B$2466,2,0),"")</f>
        <v>Agua Potable</v>
      </c>
      <c r="AO2190" s="87">
        <v>1434.06</v>
      </c>
      <c r="AP2190" s="88">
        <v>58.86</v>
      </c>
      <c r="AQ2190" s="88">
        <v>65.3</v>
      </c>
      <c r="AR2190" s="88">
        <v>130.99</v>
      </c>
      <c r="AS2190" s="88">
        <v>130.99</v>
      </c>
      <c r="AT2190" s="88">
        <v>130.99</v>
      </c>
      <c r="AU2190" s="88">
        <v>130.99</v>
      </c>
      <c r="AV2190" s="88">
        <v>130.99</v>
      </c>
      <c r="AW2190" s="88">
        <v>130.99</v>
      </c>
      <c r="AX2190" s="88">
        <v>130.99</v>
      </c>
      <c r="AY2190" s="88">
        <v>130.99</v>
      </c>
      <c r="AZ2190" s="88">
        <v>130.99</v>
      </c>
      <c r="BA2190" s="88">
        <v>130.99</v>
      </c>
      <c r="BB2190" s="89">
        <f t="shared" si="135"/>
        <v>1434.0600000000002</v>
      </c>
      <c r="BC2190" s="90" t="str">
        <f t="shared" si="134"/>
        <v>OK</v>
      </c>
      <c r="BD2190" s="91" t="str">
        <f t="shared" si="136"/>
        <v xml:space="preserve">                  </v>
      </c>
      <c r="BE2190" s="92">
        <f t="shared" si="137"/>
        <v>12</v>
      </c>
    </row>
    <row r="2191" spans="1:57" s="74" customFormat="1" ht="50.1" customHeight="1" x14ac:dyDescent="0.2">
      <c r="A2191" s="78" t="s">
        <v>55</v>
      </c>
      <c r="B2191" s="78" t="s">
        <v>61</v>
      </c>
      <c r="C2191" s="78" t="s">
        <v>617</v>
      </c>
      <c r="D2191" s="78" t="s">
        <v>605</v>
      </c>
      <c r="E2191" s="79" t="str">
        <f>+IF(C2191&lt;&gt;"",VLOOKUP(MID(C2191,18,5),NIVELES!$A$133:$B$213,2,0),"")</f>
        <v>BOLÍVAR</v>
      </c>
      <c r="F2191" s="80" t="s">
        <v>82</v>
      </c>
      <c r="G2191" s="81" t="str">
        <f>+IF(F2191&lt;&gt;"",VLOOKUP(F2191,NIVELES!$A$246:$C$464,3,0),"")</f>
        <v xml:space="preserve"> </v>
      </c>
      <c r="H2191" s="82" t="s">
        <v>1024</v>
      </c>
      <c r="I2191" s="78" t="s">
        <v>2201</v>
      </c>
      <c r="J2191" s="78" t="s">
        <v>2184</v>
      </c>
      <c r="K2191" s="78" t="s">
        <v>2185</v>
      </c>
      <c r="L2191" s="78" t="s">
        <v>2943</v>
      </c>
      <c r="M2191" s="78">
        <v>100</v>
      </c>
      <c r="N2191" s="78" t="s">
        <v>2944</v>
      </c>
      <c r="O2191" s="78" t="s">
        <v>2174</v>
      </c>
      <c r="P2191" s="82">
        <v>12</v>
      </c>
      <c r="Q2191" s="78" t="s">
        <v>2907</v>
      </c>
      <c r="R2191" s="82">
        <v>1</v>
      </c>
      <c r="S2191" s="82">
        <v>1</v>
      </c>
      <c r="T2191" s="82">
        <v>1</v>
      </c>
      <c r="U2191" s="82">
        <v>1</v>
      </c>
      <c r="V2191" s="82">
        <v>1</v>
      </c>
      <c r="W2191" s="82">
        <v>1</v>
      </c>
      <c r="X2191" s="82">
        <v>1</v>
      </c>
      <c r="Y2191" s="82">
        <v>1</v>
      </c>
      <c r="Z2191" s="82">
        <v>1</v>
      </c>
      <c r="AA2191" s="82">
        <v>1</v>
      </c>
      <c r="AB2191" s="82">
        <v>1</v>
      </c>
      <c r="AC2191" s="82">
        <v>1</v>
      </c>
      <c r="AD2191" s="85" t="str">
        <f>IF(A2191&lt;&gt;"",IF(D2191="DIRECCIÓN_DE_TRANSFERENCIAS","280 0031",VLOOKUP(C2191,NIVELES!$A$14:$B$105,2,0)),"")</f>
        <v>280 5110</v>
      </c>
      <c r="AE2191" s="86" t="s">
        <v>322</v>
      </c>
      <c r="AF2191" s="86" t="s">
        <v>543</v>
      </c>
      <c r="AG2191" s="79" t="str">
        <f>+IF(AF2191&lt;&gt;"",VLOOKUP(AF2191,NIVELES!$A$666:$B$673,2,0),"")</f>
        <v>DESARROLLO_INFANTIL</v>
      </c>
      <c r="AH2191" s="78" t="s">
        <v>322</v>
      </c>
      <c r="AI2191" s="79" t="str">
        <f>IF(AH2191&lt;&gt;"",VLOOKUP(CONCATENATE(AG2191,AH2191),NIVELES!$B$676:$C$745,2,0),"")</f>
        <v>Centros Infantiles Del Buen Vivir Atencion Directa -Funcionamiento Operación Y Atencion De Unidades</v>
      </c>
      <c r="AJ2191" s="78" t="s">
        <v>387</v>
      </c>
      <c r="AK2191" s="79" t="str">
        <f>+IF(AJ2191&lt;&gt;"",VLOOKUP(AJ2191,NIVELES!$A$816:$B$892,2,0),"")</f>
        <v>ASEGURAR EL DESARROLLO INFANTIL Y LA EDUCACIÓN INTEGRAL, CON CALIDAD Y CALIDEZ PARA TODOS LOS NIÑOS, NIÑAS Y ADOLESCENTES</v>
      </c>
      <c r="AL2191" s="78" t="s">
        <v>554</v>
      </c>
      <c r="AM2191" s="78">
        <v>530104</v>
      </c>
      <c r="AN2191" s="79" t="str">
        <f>IF(AM2191&lt;&gt;"",+VLOOKUP(AM2191,NIVELES!$A$1652:$B$2466,2,0),"")</f>
        <v>Energía Eléctrica</v>
      </c>
      <c r="AO2191" s="87">
        <v>1283.6400000000001</v>
      </c>
      <c r="AP2191" s="88">
        <v>14.57</v>
      </c>
      <c r="AQ2191" s="88">
        <v>10.08</v>
      </c>
      <c r="AR2191" s="88">
        <v>125.9</v>
      </c>
      <c r="AS2191" s="88">
        <v>125.9</v>
      </c>
      <c r="AT2191" s="88">
        <v>125.9</v>
      </c>
      <c r="AU2191" s="88">
        <v>125.9</v>
      </c>
      <c r="AV2191" s="88">
        <v>125.9</v>
      </c>
      <c r="AW2191" s="88">
        <v>125.9</v>
      </c>
      <c r="AX2191" s="88">
        <v>125.9</v>
      </c>
      <c r="AY2191" s="88">
        <v>125.9</v>
      </c>
      <c r="AZ2191" s="88">
        <v>125.9</v>
      </c>
      <c r="BA2191" s="88">
        <v>125.89</v>
      </c>
      <c r="BB2191" s="89">
        <f t="shared" si="135"/>
        <v>1283.6400000000001</v>
      </c>
      <c r="BC2191" s="90" t="str">
        <f t="shared" si="134"/>
        <v>OK</v>
      </c>
      <c r="BD2191" s="91" t="str">
        <f t="shared" si="136"/>
        <v xml:space="preserve">                  </v>
      </c>
      <c r="BE2191" s="92">
        <f t="shared" si="137"/>
        <v>12</v>
      </c>
    </row>
    <row r="2192" spans="1:57" s="74" customFormat="1" ht="50.1" customHeight="1" x14ac:dyDescent="0.2">
      <c r="A2192" s="78" t="s">
        <v>55</v>
      </c>
      <c r="B2192" s="78" t="s">
        <v>61</v>
      </c>
      <c r="C2192" s="78" t="s">
        <v>617</v>
      </c>
      <c r="D2192" s="78" t="s">
        <v>605</v>
      </c>
      <c r="E2192" s="79" t="str">
        <f>+IF(C2192&lt;&gt;"",VLOOKUP(MID(C2192,18,5),NIVELES!$A$133:$B$213,2,0),"")</f>
        <v>BOLÍVAR</v>
      </c>
      <c r="F2192" s="80" t="s">
        <v>82</v>
      </c>
      <c r="G2192" s="81" t="str">
        <f>+IF(F2192&lt;&gt;"",VLOOKUP(F2192,NIVELES!$A$246:$C$464,3,0),"")</f>
        <v xml:space="preserve"> </v>
      </c>
      <c r="H2192" s="82" t="s">
        <v>1024</v>
      </c>
      <c r="I2192" s="78" t="s">
        <v>2201</v>
      </c>
      <c r="J2192" s="78" t="s">
        <v>2184</v>
      </c>
      <c r="K2192" s="78" t="s">
        <v>2185</v>
      </c>
      <c r="L2192" s="78" t="s">
        <v>2943</v>
      </c>
      <c r="M2192" s="78">
        <v>100</v>
      </c>
      <c r="N2192" s="78" t="s">
        <v>2944</v>
      </c>
      <c r="O2192" s="78" t="s">
        <v>2174</v>
      </c>
      <c r="P2192" s="82">
        <v>12</v>
      </c>
      <c r="Q2192" s="78" t="s">
        <v>2907</v>
      </c>
      <c r="R2192" s="82">
        <v>1</v>
      </c>
      <c r="S2192" s="82">
        <v>1</v>
      </c>
      <c r="T2192" s="82">
        <v>1</v>
      </c>
      <c r="U2192" s="82">
        <v>1</v>
      </c>
      <c r="V2192" s="82">
        <v>1</v>
      </c>
      <c r="W2192" s="82">
        <v>1</v>
      </c>
      <c r="X2192" s="82">
        <v>1</v>
      </c>
      <c r="Y2192" s="82">
        <v>1</v>
      </c>
      <c r="Z2192" s="82">
        <v>1</v>
      </c>
      <c r="AA2192" s="82">
        <v>1</v>
      </c>
      <c r="AB2192" s="82">
        <v>1</v>
      </c>
      <c r="AC2192" s="82">
        <v>1</v>
      </c>
      <c r="AD2192" s="85" t="str">
        <f>IF(A2192&lt;&gt;"",IF(D2192="DIRECCIÓN_DE_TRANSFERENCIAS","280 0031",VLOOKUP(C2192,NIVELES!$A$14:$B$105,2,0)),"")</f>
        <v>280 5110</v>
      </c>
      <c r="AE2192" s="86" t="s">
        <v>322</v>
      </c>
      <c r="AF2192" s="86" t="s">
        <v>543</v>
      </c>
      <c r="AG2192" s="79" t="str">
        <f>+IF(AF2192&lt;&gt;"",VLOOKUP(AF2192,NIVELES!$A$666:$B$673,2,0),"")</f>
        <v>DESARROLLO_INFANTIL</v>
      </c>
      <c r="AH2192" s="78" t="s">
        <v>322</v>
      </c>
      <c r="AI2192" s="79" t="str">
        <f>IF(AH2192&lt;&gt;"",VLOOKUP(CONCATENATE(AG2192,AH2192),NIVELES!$B$676:$C$745,2,0),"")</f>
        <v>Centros Infantiles Del Buen Vivir Atencion Directa -Funcionamiento Operación Y Atencion De Unidades</v>
      </c>
      <c r="AJ2192" s="78" t="s">
        <v>387</v>
      </c>
      <c r="AK2192" s="79" t="str">
        <f>+IF(AJ2192&lt;&gt;"",VLOOKUP(AJ2192,NIVELES!$A$816:$B$892,2,0),"")</f>
        <v>ASEGURAR EL DESARROLLO INFANTIL Y LA EDUCACIÓN INTEGRAL, CON CALIDAD Y CALIDEZ PARA TODOS LOS NIÑOS, NIÑAS Y ADOLESCENTES</v>
      </c>
      <c r="AL2192" s="78" t="s">
        <v>554</v>
      </c>
      <c r="AM2192" s="78">
        <v>530105</v>
      </c>
      <c r="AN2192" s="79" t="str">
        <f>IF(AM2192&lt;&gt;"",+VLOOKUP(AM2192,NIVELES!$A$1652:$B$2466,2,0),"")</f>
        <v>Telecomunicaciones</v>
      </c>
      <c r="AO2192" s="87">
        <v>1525.79</v>
      </c>
      <c r="AP2192" s="88">
        <v>8.8699999999999992</v>
      </c>
      <c r="AQ2192" s="88">
        <v>9.16</v>
      </c>
      <c r="AR2192" s="88">
        <v>150.78</v>
      </c>
      <c r="AS2192" s="88">
        <v>150.78</v>
      </c>
      <c r="AT2192" s="88">
        <v>150.78</v>
      </c>
      <c r="AU2192" s="88">
        <v>150.78</v>
      </c>
      <c r="AV2192" s="88">
        <v>150.78</v>
      </c>
      <c r="AW2192" s="88">
        <v>150.78</v>
      </c>
      <c r="AX2192" s="88">
        <v>150.78</v>
      </c>
      <c r="AY2192" s="88">
        <v>150.78</v>
      </c>
      <c r="AZ2192" s="88">
        <v>150.78</v>
      </c>
      <c r="BA2192" s="88">
        <v>150.74</v>
      </c>
      <c r="BB2192" s="89">
        <f t="shared" si="135"/>
        <v>1525.79</v>
      </c>
      <c r="BC2192" s="90" t="str">
        <f t="shared" si="134"/>
        <v>OK</v>
      </c>
      <c r="BD2192" s="91" t="str">
        <f t="shared" si="136"/>
        <v xml:space="preserve">                  </v>
      </c>
      <c r="BE2192" s="92">
        <f t="shared" si="137"/>
        <v>12</v>
      </c>
    </row>
    <row r="2193" spans="1:57" s="74" customFormat="1" ht="50.1" customHeight="1" x14ac:dyDescent="0.2">
      <c r="A2193" s="78" t="s">
        <v>55</v>
      </c>
      <c r="B2193" s="78" t="s">
        <v>61</v>
      </c>
      <c r="C2193" s="78" t="s">
        <v>617</v>
      </c>
      <c r="D2193" s="78" t="s">
        <v>605</v>
      </c>
      <c r="E2193" s="79" t="str">
        <f>+IF(C2193&lt;&gt;"",VLOOKUP(MID(C2193,18,5),NIVELES!$A$133:$B$213,2,0),"")</f>
        <v>BOLÍVAR</v>
      </c>
      <c r="F2193" s="80" t="s">
        <v>82</v>
      </c>
      <c r="G2193" s="81" t="str">
        <f>+IF(F2193&lt;&gt;"",VLOOKUP(F2193,NIVELES!$A$246:$C$464,3,0),"")</f>
        <v xml:space="preserve"> </v>
      </c>
      <c r="H2193" s="82" t="s">
        <v>1024</v>
      </c>
      <c r="I2193" s="78" t="s">
        <v>2201</v>
      </c>
      <c r="J2193" s="78" t="s">
        <v>2184</v>
      </c>
      <c r="K2193" s="78" t="s">
        <v>2185</v>
      </c>
      <c r="L2193" s="78" t="s">
        <v>2943</v>
      </c>
      <c r="M2193" s="78">
        <v>100</v>
      </c>
      <c r="N2193" s="78" t="s">
        <v>2944</v>
      </c>
      <c r="O2193" s="78" t="s">
        <v>2212</v>
      </c>
      <c r="P2193" s="82">
        <v>12</v>
      </c>
      <c r="Q2193" s="78" t="s">
        <v>2946</v>
      </c>
      <c r="R2193" s="82">
        <v>1</v>
      </c>
      <c r="S2193" s="82">
        <v>1</v>
      </c>
      <c r="T2193" s="82">
        <v>1</v>
      </c>
      <c r="U2193" s="82">
        <v>1</v>
      </c>
      <c r="V2193" s="82">
        <v>1</v>
      </c>
      <c r="W2193" s="82">
        <v>1</v>
      </c>
      <c r="X2193" s="82">
        <v>1</v>
      </c>
      <c r="Y2193" s="82">
        <v>1</v>
      </c>
      <c r="Z2193" s="82">
        <v>1</v>
      </c>
      <c r="AA2193" s="82">
        <v>1</v>
      </c>
      <c r="AB2193" s="82">
        <v>1</v>
      </c>
      <c r="AC2193" s="82">
        <v>1</v>
      </c>
      <c r="AD2193" s="85" t="str">
        <f>IF(A2193&lt;&gt;"",IF(D2193="DIRECCIÓN_DE_TRANSFERENCIAS","280 0031",VLOOKUP(C2193,NIVELES!$A$14:$B$105,2,0)),"")</f>
        <v>280 5110</v>
      </c>
      <c r="AE2193" s="86" t="s">
        <v>322</v>
      </c>
      <c r="AF2193" s="86" t="s">
        <v>543</v>
      </c>
      <c r="AG2193" s="79" t="str">
        <f>+IF(AF2193&lt;&gt;"",VLOOKUP(AF2193,NIVELES!$A$666:$B$673,2,0),"")</f>
        <v>DESARROLLO_INFANTIL</v>
      </c>
      <c r="AH2193" s="78" t="s">
        <v>322</v>
      </c>
      <c r="AI2193" s="79" t="str">
        <f>IF(AH2193&lt;&gt;"",VLOOKUP(CONCATENATE(AG2193,AH2193),NIVELES!$B$676:$C$745,2,0),"")</f>
        <v>Centros Infantiles Del Buen Vivir Atencion Directa -Funcionamiento Operación Y Atencion De Unidades</v>
      </c>
      <c r="AJ2193" s="78" t="s">
        <v>387</v>
      </c>
      <c r="AK2193" s="79" t="str">
        <f>+IF(AJ2193&lt;&gt;"",VLOOKUP(AJ2193,NIVELES!$A$816:$B$892,2,0),"")</f>
        <v>ASEGURAR EL DESARROLLO INFANTIL Y LA EDUCACIÓN INTEGRAL, CON CALIDAD Y CALIDEZ PARA TODOS LOS NIÑOS, NIÑAS Y ADOLESCENTES</v>
      </c>
      <c r="AL2193" s="78" t="s">
        <v>554</v>
      </c>
      <c r="AM2193" s="78">
        <v>530235</v>
      </c>
      <c r="AN2193" s="79" t="str">
        <f>IF(AM2193&lt;&gt;"",+VLOOKUP(AM2193,NIVELES!$A$1652:$B$2466,2,0),"")</f>
        <v>Servicio de Alimentación</v>
      </c>
      <c r="AO2193" s="87">
        <v>66906.559999999998</v>
      </c>
      <c r="AP2193" s="88">
        <v>0</v>
      </c>
      <c r="AQ2193" s="88">
        <v>5904.44</v>
      </c>
      <c r="AR2193" s="88">
        <v>6100.21</v>
      </c>
      <c r="AS2193" s="88">
        <v>6100.21</v>
      </c>
      <c r="AT2193" s="88">
        <v>6100.21</v>
      </c>
      <c r="AU2193" s="88">
        <v>6100.21</v>
      </c>
      <c r="AV2193" s="88">
        <v>6100.21</v>
      </c>
      <c r="AW2193" s="88">
        <v>6100.21</v>
      </c>
      <c r="AX2193" s="88">
        <v>6100.21</v>
      </c>
      <c r="AY2193" s="88">
        <v>6100.21</v>
      </c>
      <c r="AZ2193" s="88">
        <v>6100.21</v>
      </c>
      <c r="BA2193" s="88">
        <v>6100.23</v>
      </c>
      <c r="BB2193" s="89">
        <f t="shared" si="135"/>
        <v>66906.559999999998</v>
      </c>
      <c r="BC2193" s="90" t="str">
        <f t="shared" si="134"/>
        <v>OK</v>
      </c>
      <c r="BD2193" s="91" t="str">
        <f t="shared" si="136"/>
        <v xml:space="preserve">                  </v>
      </c>
      <c r="BE2193" s="92">
        <f t="shared" si="137"/>
        <v>12</v>
      </c>
    </row>
    <row r="2194" spans="1:57" s="74" customFormat="1" ht="50.1" customHeight="1" x14ac:dyDescent="0.2">
      <c r="A2194" s="78" t="s">
        <v>55</v>
      </c>
      <c r="B2194" s="78" t="s">
        <v>61</v>
      </c>
      <c r="C2194" s="78" t="s">
        <v>617</v>
      </c>
      <c r="D2194" s="78" t="s">
        <v>605</v>
      </c>
      <c r="E2194" s="79" t="str">
        <f>+IF(C2194&lt;&gt;"",VLOOKUP(MID(C2194,18,5),NIVELES!$A$133:$B$213,2,0),"")</f>
        <v>BOLÍVAR</v>
      </c>
      <c r="F2194" s="80" t="s">
        <v>82</v>
      </c>
      <c r="G2194" s="81" t="str">
        <f>+IF(F2194&lt;&gt;"",VLOOKUP(F2194,NIVELES!$A$246:$C$464,3,0),"")</f>
        <v xml:space="preserve"> </v>
      </c>
      <c r="H2194" s="82" t="s">
        <v>1024</v>
      </c>
      <c r="I2194" s="78" t="s">
        <v>2201</v>
      </c>
      <c r="J2194" s="78" t="s">
        <v>2184</v>
      </c>
      <c r="K2194" s="78" t="s">
        <v>2185</v>
      </c>
      <c r="L2194" s="78" t="s">
        <v>2943</v>
      </c>
      <c r="M2194" s="78">
        <v>100</v>
      </c>
      <c r="N2194" s="78" t="s">
        <v>2944</v>
      </c>
      <c r="O2194" s="78" t="s">
        <v>2208</v>
      </c>
      <c r="P2194" s="82">
        <v>1</v>
      </c>
      <c r="Q2194" s="78" t="s">
        <v>2931</v>
      </c>
      <c r="R2194" s="82"/>
      <c r="S2194" s="82"/>
      <c r="T2194" s="82">
        <v>1</v>
      </c>
      <c r="U2194" s="82"/>
      <c r="V2194" s="82"/>
      <c r="W2194" s="82"/>
      <c r="X2194" s="82"/>
      <c r="Y2194" s="82"/>
      <c r="Z2194" s="82"/>
      <c r="AA2194" s="82"/>
      <c r="AB2194" s="82"/>
      <c r="AC2194" s="82"/>
      <c r="AD2194" s="85" t="str">
        <f>IF(A2194&lt;&gt;"",IF(D2194="DIRECCIÓN_DE_TRANSFERENCIAS","280 0031",VLOOKUP(C2194,NIVELES!$A$14:$B$105,2,0)),"")</f>
        <v>280 5110</v>
      </c>
      <c r="AE2194" s="86" t="s">
        <v>322</v>
      </c>
      <c r="AF2194" s="86" t="s">
        <v>543</v>
      </c>
      <c r="AG2194" s="79" t="str">
        <f>+IF(AF2194&lt;&gt;"",VLOOKUP(AF2194,NIVELES!$A$666:$B$673,2,0),"")</f>
        <v>DESARROLLO_INFANTIL</v>
      </c>
      <c r="AH2194" s="78" t="s">
        <v>322</v>
      </c>
      <c r="AI2194" s="79" t="str">
        <f>IF(AH2194&lt;&gt;"",VLOOKUP(CONCATENATE(AG2194,AH2194),NIVELES!$B$676:$C$745,2,0),"")</f>
        <v>Centros Infantiles Del Buen Vivir Atencion Directa -Funcionamiento Operación Y Atencion De Unidades</v>
      </c>
      <c r="AJ2194" s="78" t="s">
        <v>387</v>
      </c>
      <c r="AK2194" s="79" t="str">
        <f>+IF(AJ2194&lt;&gt;"",VLOOKUP(AJ2194,NIVELES!$A$816:$B$892,2,0),"")</f>
        <v>ASEGURAR EL DESARROLLO INFANTIL Y LA EDUCACIÓN INTEGRAL, CON CALIDAD Y CALIDEZ PARA TODOS LOS NIÑOS, NIÑAS Y ADOLESCENTES</v>
      </c>
      <c r="AL2194" s="78" t="s">
        <v>554</v>
      </c>
      <c r="AM2194" s="78">
        <v>530805</v>
      </c>
      <c r="AN2194" s="79" t="str">
        <f>IF(AM2194&lt;&gt;"",+VLOOKUP(AM2194,NIVELES!$A$1652:$B$2466,2,0),"")</f>
        <v>Materiales de Aseo</v>
      </c>
      <c r="AO2194" s="87">
        <v>461.88</v>
      </c>
      <c r="AP2194" s="88">
        <v>0</v>
      </c>
      <c r="AQ2194" s="88">
        <v>0</v>
      </c>
      <c r="AR2194" s="88">
        <v>46.19</v>
      </c>
      <c r="AS2194" s="88">
        <v>46.19</v>
      </c>
      <c r="AT2194" s="88">
        <v>46.19</v>
      </c>
      <c r="AU2194" s="88">
        <v>46.19</v>
      </c>
      <c r="AV2194" s="88">
        <v>46.19</v>
      </c>
      <c r="AW2194" s="88">
        <v>46.19</v>
      </c>
      <c r="AX2194" s="88">
        <v>46.19</v>
      </c>
      <c r="AY2194" s="88">
        <v>46.19</v>
      </c>
      <c r="AZ2194" s="88">
        <v>46.19</v>
      </c>
      <c r="BA2194" s="88">
        <v>46.17</v>
      </c>
      <c r="BB2194" s="89">
        <f t="shared" si="135"/>
        <v>461.88</v>
      </c>
      <c r="BC2194" s="90" t="str">
        <f t="shared" si="134"/>
        <v>OK</v>
      </c>
      <c r="BD2194" s="91" t="str">
        <f t="shared" si="136"/>
        <v xml:space="preserve">                  </v>
      </c>
      <c r="BE2194" s="92">
        <f t="shared" si="137"/>
        <v>1</v>
      </c>
    </row>
    <row r="2195" spans="1:57" s="74" customFormat="1" ht="50.1" customHeight="1" x14ac:dyDescent="0.2">
      <c r="A2195" s="78" t="s">
        <v>55</v>
      </c>
      <c r="B2195" s="78" t="s">
        <v>61</v>
      </c>
      <c r="C2195" s="78" t="s">
        <v>617</v>
      </c>
      <c r="D2195" s="78" t="s">
        <v>605</v>
      </c>
      <c r="E2195" s="79" t="str">
        <f>+IF(C2195&lt;&gt;"",VLOOKUP(MID(C2195,18,5),NIVELES!$A$133:$B$213,2,0),"")</f>
        <v>BOLÍVAR</v>
      </c>
      <c r="F2195" s="80" t="s">
        <v>82</v>
      </c>
      <c r="G2195" s="81" t="str">
        <f>+IF(F2195&lt;&gt;"",VLOOKUP(F2195,NIVELES!$A$246:$C$464,3,0),"")</f>
        <v xml:space="preserve"> </v>
      </c>
      <c r="H2195" s="82" t="s">
        <v>1024</v>
      </c>
      <c r="I2195" s="78" t="s">
        <v>2201</v>
      </c>
      <c r="J2195" s="78" t="s">
        <v>2184</v>
      </c>
      <c r="K2195" s="78" t="s">
        <v>2185</v>
      </c>
      <c r="L2195" s="78" t="s">
        <v>2943</v>
      </c>
      <c r="M2195" s="78">
        <v>100</v>
      </c>
      <c r="N2195" s="78" t="s">
        <v>2944</v>
      </c>
      <c r="O2195" s="78" t="s">
        <v>2580</v>
      </c>
      <c r="P2195" s="82">
        <v>1</v>
      </c>
      <c r="Q2195" s="78" t="s">
        <v>2947</v>
      </c>
      <c r="R2195" s="82"/>
      <c r="S2195" s="82"/>
      <c r="T2195" s="82">
        <v>1</v>
      </c>
      <c r="U2195" s="82"/>
      <c r="V2195" s="82"/>
      <c r="W2195" s="82"/>
      <c r="X2195" s="82"/>
      <c r="Y2195" s="82"/>
      <c r="Z2195" s="82"/>
      <c r="AA2195" s="82"/>
      <c r="AB2195" s="82"/>
      <c r="AC2195" s="82"/>
      <c r="AD2195" s="85" t="str">
        <f>IF(A2195&lt;&gt;"",IF(D2195="DIRECCIÓN_DE_TRANSFERENCIAS","280 0031",VLOOKUP(C2195,NIVELES!$A$14:$B$105,2,0)),"")</f>
        <v>280 5110</v>
      </c>
      <c r="AE2195" s="86" t="s">
        <v>322</v>
      </c>
      <c r="AF2195" s="86" t="s">
        <v>543</v>
      </c>
      <c r="AG2195" s="79" t="str">
        <f>+IF(AF2195&lt;&gt;"",VLOOKUP(AF2195,NIVELES!$A$666:$B$673,2,0),"")</f>
        <v>DESARROLLO_INFANTIL</v>
      </c>
      <c r="AH2195" s="78" t="s">
        <v>322</v>
      </c>
      <c r="AI2195" s="79" t="str">
        <f>IF(AH2195&lt;&gt;"",VLOOKUP(CONCATENATE(AG2195,AH2195),NIVELES!$B$676:$C$745,2,0),"")</f>
        <v>Centros Infantiles Del Buen Vivir Atencion Directa -Funcionamiento Operación Y Atencion De Unidades</v>
      </c>
      <c r="AJ2195" s="78" t="s">
        <v>387</v>
      </c>
      <c r="AK2195" s="79" t="str">
        <f>+IF(AJ2195&lt;&gt;"",VLOOKUP(AJ2195,NIVELES!$A$816:$B$892,2,0),"")</f>
        <v>ASEGURAR EL DESARROLLO INFANTIL Y LA EDUCACIÓN INTEGRAL, CON CALIDAD Y CALIDEZ PARA TODOS LOS NIÑOS, NIÑAS Y ADOLESCENTES</v>
      </c>
      <c r="AL2195" s="78" t="s">
        <v>554</v>
      </c>
      <c r="AM2195" s="78">
        <v>530812</v>
      </c>
      <c r="AN2195" s="79" t="str">
        <f>IF(AM2195&lt;&gt;"",+VLOOKUP(AM2195,NIVELES!$A$1652:$B$2466,2,0),"")</f>
        <v>Materiales Didácticos</v>
      </c>
      <c r="AO2195" s="87">
        <v>1455.52</v>
      </c>
      <c r="AP2195" s="88">
        <v>0</v>
      </c>
      <c r="AQ2195" s="88">
        <v>0</v>
      </c>
      <c r="AR2195" s="88">
        <v>145.55000000000001</v>
      </c>
      <c r="AS2195" s="88">
        <v>145.55000000000001</v>
      </c>
      <c r="AT2195" s="88">
        <v>145.55000000000001</v>
      </c>
      <c r="AU2195" s="88">
        <v>145.55000000000001</v>
      </c>
      <c r="AV2195" s="88">
        <v>145.55000000000001</v>
      </c>
      <c r="AW2195" s="88">
        <v>145.55000000000001</v>
      </c>
      <c r="AX2195" s="88">
        <v>145.55000000000001</v>
      </c>
      <c r="AY2195" s="88">
        <v>145.55000000000001</v>
      </c>
      <c r="AZ2195" s="88">
        <v>145.55000000000001</v>
      </c>
      <c r="BA2195" s="88">
        <v>145.57</v>
      </c>
      <c r="BB2195" s="89">
        <f t="shared" si="135"/>
        <v>1455.5199999999998</v>
      </c>
      <c r="BC2195" s="90" t="str">
        <f t="shared" si="134"/>
        <v>OK</v>
      </c>
      <c r="BD2195" s="91" t="str">
        <f t="shared" si="136"/>
        <v xml:space="preserve">                  </v>
      </c>
      <c r="BE2195" s="92">
        <f t="shared" si="137"/>
        <v>1</v>
      </c>
    </row>
    <row r="2196" spans="1:57" s="74" customFormat="1" ht="50.1" customHeight="1" x14ac:dyDescent="0.2">
      <c r="A2196" s="78" t="s">
        <v>55</v>
      </c>
      <c r="B2196" s="78" t="s">
        <v>61</v>
      </c>
      <c r="C2196" s="78" t="s">
        <v>617</v>
      </c>
      <c r="D2196" s="78" t="s">
        <v>605</v>
      </c>
      <c r="E2196" s="79" t="str">
        <f>+IF(C2196&lt;&gt;"",VLOOKUP(MID(C2196,18,5),NIVELES!$A$133:$B$213,2,0),"")</f>
        <v>BOLÍVAR</v>
      </c>
      <c r="F2196" s="80" t="s">
        <v>82</v>
      </c>
      <c r="G2196" s="81" t="str">
        <f>+IF(F2196&lt;&gt;"",VLOOKUP(F2196,NIVELES!$A$246:$C$464,3,0),"")</f>
        <v xml:space="preserve"> </v>
      </c>
      <c r="H2196" s="82" t="s">
        <v>1024</v>
      </c>
      <c r="I2196" s="78" t="s">
        <v>2201</v>
      </c>
      <c r="J2196" s="78" t="s">
        <v>2184</v>
      </c>
      <c r="K2196" s="78" t="s">
        <v>2185</v>
      </c>
      <c r="L2196" s="78" t="s">
        <v>2948</v>
      </c>
      <c r="M2196" s="78">
        <v>100</v>
      </c>
      <c r="N2196" s="78" t="s">
        <v>2945</v>
      </c>
      <c r="O2196" s="78" t="s">
        <v>2454</v>
      </c>
      <c r="P2196" s="82">
        <v>12</v>
      </c>
      <c r="Q2196" s="78" t="s">
        <v>2901</v>
      </c>
      <c r="R2196" s="82">
        <v>1</v>
      </c>
      <c r="S2196" s="82">
        <v>1</v>
      </c>
      <c r="T2196" s="82">
        <v>1</v>
      </c>
      <c r="U2196" s="82">
        <v>1</v>
      </c>
      <c r="V2196" s="82">
        <v>1</v>
      </c>
      <c r="W2196" s="82">
        <v>1</v>
      </c>
      <c r="X2196" s="82">
        <v>1</v>
      </c>
      <c r="Y2196" s="82">
        <v>1</v>
      </c>
      <c r="Z2196" s="82">
        <v>1</v>
      </c>
      <c r="AA2196" s="82">
        <v>1</v>
      </c>
      <c r="AB2196" s="82">
        <v>1</v>
      </c>
      <c r="AC2196" s="82">
        <v>1</v>
      </c>
      <c r="AD2196" s="85" t="str">
        <f>IF(A2196&lt;&gt;"",IF(D2196="DIRECCIÓN_DE_TRANSFERENCIAS","280 0031",VLOOKUP(C2196,NIVELES!$A$14:$B$105,2,0)),"")</f>
        <v>280 5110</v>
      </c>
      <c r="AE2196" s="86" t="s">
        <v>322</v>
      </c>
      <c r="AF2196" s="86" t="s">
        <v>543</v>
      </c>
      <c r="AG2196" s="79" t="str">
        <f>+IF(AF2196&lt;&gt;"",VLOOKUP(AF2196,NIVELES!$A$666:$B$673,2,0),"")</f>
        <v>DESARROLLO_INFANTIL</v>
      </c>
      <c r="AH2196" s="78" t="s">
        <v>452</v>
      </c>
      <c r="AI2196" s="79" t="str">
        <f>IF(AH2196&lt;&gt;"",VLOOKUP(CONCATENATE(AG2196,AH2196),NIVELES!$B$676:$C$745,2,0),"")</f>
        <v>Creciendo Con Nuestros Hijos De Atención Directa Funcionamiento, Operación Y Atención Domiciliar</v>
      </c>
      <c r="AJ2196" s="78" t="s">
        <v>517</v>
      </c>
      <c r="AK2196" s="79" t="str">
        <f>+IF(AJ2196&lt;&gt;"",VLOOKUP(AJ2196,NIVELES!$A$816:$B$892,2,0),"")</f>
        <v>NO APLICA</v>
      </c>
      <c r="AL2196" s="78" t="s">
        <v>553</v>
      </c>
      <c r="AM2196" s="78">
        <v>510105</v>
      </c>
      <c r="AN2196" s="79" t="str">
        <f>IF(AM2196&lt;&gt;"",+VLOOKUP(AM2196,NIVELES!$A$1652:$B$2466,2,0),"")</f>
        <v>Remuneraciones Unificadas</v>
      </c>
      <c r="AO2196" s="87">
        <v>308880</v>
      </c>
      <c r="AP2196" s="88">
        <v>24570</v>
      </c>
      <c r="AQ2196" s="88">
        <v>23985</v>
      </c>
      <c r="AR2196" s="88">
        <v>26032.5</v>
      </c>
      <c r="AS2196" s="88">
        <v>26032.5</v>
      </c>
      <c r="AT2196" s="88">
        <v>26032.5</v>
      </c>
      <c r="AU2196" s="88">
        <v>26032.5</v>
      </c>
      <c r="AV2196" s="88">
        <v>26032.5</v>
      </c>
      <c r="AW2196" s="88">
        <v>26032.5</v>
      </c>
      <c r="AX2196" s="88">
        <v>26032.5</v>
      </c>
      <c r="AY2196" s="88">
        <v>26032.5</v>
      </c>
      <c r="AZ2196" s="88">
        <v>26032.5</v>
      </c>
      <c r="BA2196" s="88">
        <v>26032.5</v>
      </c>
      <c r="BB2196" s="89">
        <f t="shared" si="135"/>
        <v>308880</v>
      </c>
      <c r="BC2196" s="90" t="str">
        <f t="shared" si="134"/>
        <v>OK</v>
      </c>
      <c r="BD2196" s="91" t="str">
        <f t="shared" si="136"/>
        <v xml:space="preserve">                  </v>
      </c>
      <c r="BE2196" s="92">
        <f t="shared" si="137"/>
        <v>12</v>
      </c>
    </row>
    <row r="2197" spans="1:57" s="74" customFormat="1" ht="50.1" customHeight="1" x14ac:dyDescent="0.2">
      <c r="A2197" s="78" t="s">
        <v>55</v>
      </c>
      <c r="B2197" s="78" t="s">
        <v>61</v>
      </c>
      <c r="C2197" s="78" t="s">
        <v>617</v>
      </c>
      <c r="D2197" s="78" t="s">
        <v>605</v>
      </c>
      <c r="E2197" s="79" t="str">
        <f>+IF(C2197&lt;&gt;"",VLOOKUP(MID(C2197,18,5),NIVELES!$A$133:$B$213,2,0),"")</f>
        <v>BOLÍVAR</v>
      </c>
      <c r="F2197" s="80" t="s">
        <v>82</v>
      </c>
      <c r="G2197" s="81" t="str">
        <f>+IF(F2197&lt;&gt;"",VLOOKUP(F2197,NIVELES!$A$246:$C$464,3,0),"")</f>
        <v xml:space="preserve"> </v>
      </c>
      <c r="H2197" s="82" t="s">
        <v>1024</v>
      </c>
      <c r="I2197" s="78" t="s">
        <v>2201</v>
      </c>
      <c r="J2197" s="78" t="s">
        <v>2184</v>
      </c>
      <c r="K2197" s="78" t="s">
        <v>2185</v>
      </c>
      <c r="L2197" s="78" t="s">
        <v>2948</v>
      </c>
      <c r="M2197" s="78">
        <v>100</v>
      </c>
      <c r="N2197" s="78" t="s">
        <v>2945</v>
      </c>
      <c r="O2197" s="78" t="s">
        <v>2454</v>
      </c>
      <c r="P2197" s="82">
        <v>1</v>
      </c>
      <c r="Q2197" s="78" t="s">
        <v>2901</v>
      </c>
      <c r="R2197" s="82"/>
      <c r="S2197" s="82"/>
      <c r="T2197" s="82"/>
      <c r="U2197" s="82"/>
      <c r="V2197" s="82"/>
      <c r="W2197" s="82"/>
      <c r="X2197" s="82"/>
      <c r="Y2197" s="82"/>
      <c r="Z2197" s="82"/>
      <c r="AA2197" s="82"/>
      <c r="AB2197" s="82"/>
      <c r="AC2197" s="82">
        <v>1</v>
      </c>
      <c r="AD2197" s="85" t="str">
        <f>IF(A2197&lt;&gt;"",IF(D2197="DIRECCIÓN_DE_TRANSFERENCIAS","280 0031",VLOOKUP(C2197,NIVELES!$A$14:$B$105,2,0)),"")</f>
        <v>280 5110</v>
      </c>
      <c r="AE2197" s="86" t="s">
        <v>322</v>
      </c>
      <c r="AF2197" s="86" t="s">
        <v>543</v>
      </c>
      <c r="AG2197" s="79" t="str">
        <f>+IF(AF2197&lt;&gt;"",VLOOKUP(AF2197,NIVELES!$A$666:$B$673,2,0),"")</f>
        <v>DESARROLLO_INFANTIL</v>
      </c>
      <c r="AH2197" s="78" t="s">
        <v>452</v>
      </c>
      <c r="AI2197" s="79" t="str">
        <f>IF(AH2197&lt;&gt;"",VLOOKUP(CONCATENATE(AG2197,AH2197),NIVELES!$B$676:$C$745,2,0),"")</f>
        <v>Creciendo Con Nuestros Hijos De Atención Directa Funcionamiento, Operación Y Atención Domiciliar</v>
      </c>
      <c r="AJ2197" s="78" t="s">
        <v>517</v>
      </c>
      <c r="AK2197" s="79" t="str">
        <f>+IF(AJ2197&lt;&gt;"",VLOOKUP(AJ2197,NIVELES!$A$816:$B$892,2,0),"")</f>
        <v>NO APLICA</v>
      </c>
      <c r="AL2197" s="78" t="s">
        <v>553</v>
      </c>
      <c r="AM2197" s="78">
        <v>510203</v>
      </c>
      <c r="AN2197" s="79" t="str">
        <f>IF(AM2197&lt;&gt;"",+VLOOKUP(AM2197,NIVELES!$A$1652:$B$2466,2,0),"")</f>
        <v>Decimotercer Sueldo</v>
      </c>
      <c r="AO2197" s="87">
        <v>24667.5</v>
      </c>
      <c r="AP2197" s="88">
        <v>0</v>
      </c>
      <c r="AQ2197" s="88">
        <v>97.5</v>
      </c>
      <c r="AR2197" s="88">
        <v>2457</v>
      </c>
      <c r="AS2197" s="88">
        <v>2457</v>
      </c>
      <c r="AT2197" s="88">
        <v>2457</v>
      </c>
      <c r="AU2197" s="88">
        <v>2457</v>
      </c>
      <c r="AV2197" s="88">
        <v>2457</v>
      </c>
      <c r="AW2197" s="88">
        <v>2457</v>
      </c>
      <c r="AX2197" s="88">
        <v>2457</v>
      </c>
      <c r="AY2197" s="88">
        <v>2457</v>
      </c>
      <c r="AZ2197" s="88">
        <v>2457</v>
      </c>
      <c r="BA2197" s="88">
        <v>2457</v>
      </c>
      <c r="BB2197" s="89">
        <f t="shared" si="135"/>
        <v>24667.5</v>
      </c>
      <c r="BC2197" s="90" t="str">
        <f t="shared" si="134"/>
        <v>OK</v>
      </c>
      <c r="BD2197" s="91" t="str">
        <f t="shared" si="136"/>
        <v xml:space="preserve">                  </v>
      </c>
      <c r="BE2197" s="92">
        <f t="shared" si="137"/>
        <v>1</v>
      </c>
    </row>
    <row r="2198" spans="1:57" s="74" customFormat="1" ht="50.1" customHeight="1" x14ac:dyDescent="0.2">
      <c r="A2198" s="78" t="s">
        <v>55</v>
      </c>
      <c r="B2198" s="78" t="s">
        <v>61</v>
      </c>
      <c r="C2198" s="78" t="s">
        <v>617</v>
      </c>
      <c r="D2198" s="78" t="s">
        <v>605</v>
      </c>
      <c r="E2198" s="79" t="str">
        <f>+IF(C2198&lt;&gt;"",VLOOKUP(MID(C2198,18,5),NIVELES!$A$133:$B$213,2,0),"")</f>
        <v>BOLÍVAR</v>
      </c>
      <c r="F2198" s="80" t="s">
        <v>82</v>
      </c>
      <c r="G2198" s="81" t="str">
        <f>+IF(F2198&lt;&gt;"",VLOOKUP(F2198,NIVELES!$A$246:$C$464,3,0),"")</f>
        <v xml:space="preserve"> </v>
      </c>
      <c r="H2198" s="82" t="s">
        <v>1024</v>
      </c>
      <c r="I2198" s="78" t="s">
        <v>2201</v>
      </c>
      <c r="J2198" s="78" t="s">
        <v>2184</v>
      </c>
      <c r="K2198" s="78" t="s">
        <v>2185</v>
      </c>
      <c r="L2198" s="78" t="s">
        <v>2948</v>
      </c>
      <c r="M2198" s="78">
        <v>100</v>
      </c>
      <c r="N2198" s="78" t="s">
        <v>2945</v>
      </c>
      <c r="O2198" s="78" t="s">
        <v>2454</v>
      </c>
      <c r="P2198" s="82">
        <v>1</v>
      </c>
      <c r="Q2198" s="78" t="s">
        <v>2901</v>
      </c>
      <c r="R2198" s="82"/>
      <c r="S2198" s="82"/>
      <c r="T2198" s="82"/>
      <c r="U2198" s="82"/>
      <c r="V2198" s="82"/>
      <c r="W2198" s="82"/>
      <c r="X2198" s="82"/>
      <c r="Y2198" s="82">
        <v>1</v>
      </c>
      <c r="Z2198" s="82"/>
      <c r="AA2198" s="82"/>
      <c r="AB2198" s="82"/>
      <c r="AC2198" s="82"/>
      <c r="AD2198" s="85" t="str">
        <f>IF(A2198&lt;&gt;"",IF(D2198="DIRECCIÓN_DE_TRANSFERENCIAS","280 0031",VLOOKUP(C2198,NIVELES!$A$14:$B$105,2,0)),"")</f>
        <v>280 5110</v>
      </c>
      <c r="AE2198" s="86" t="s">
        <v>322</v>
      </c>
      <c r="AF2198" s="86" t="s">
        <v>543</v>
      </c>
      <c r="AG2198" s="79" t="str">
        <f>+IF(AF2198&lt;&gt;"",VLOOKUP(AF2198,NIVELES!$A$666:$B$673,2,0),"")</f>
        <v>DESARROLLO_INFANTIL</v>
      </c>
      <c r="AH2198" s="78" t="s">
        <v>452</v>
      </c>
      <c r="AI2198" s="79" t="str">
        <f>IF(AH2198&lt;&gt;"",VLOOKUP(CONCATENATE(AG2198,AH2198),NIVELES!$B$676:$C$745,2,0),"")</f>
        <v>Creciendo Con Nuestros Hijos De Atención Directa Funcionamiento, Operación Y Atención Domiciliar</v>
      </c>
      <c r="AJ2198" s="78" t="s">
        <v>517</v>
      </c>
      <c r="AK2198" s="79" t="str">
        <f>+IF(AJ2198&lt;&gt;"",VLOOKUP(AJ2198,NIVELES!$A$816:$B$892,2,0),"")</f>
        <v>NO APLICA</v>
      </c>
      <c r="AL2198" s="78" t="s">
        <v>553</v>
      </c>
      <c r="AM2198" s="78">
        <v>510204</v>
      </c>
      <c r="AN2198" s="79" t="str">
        <f>IF(AM2198&lt;&gt;"",+VLOOKUP(AM2198,NIVELES!$A$1652:$B$2466,2,0),"")</f>
        <v>Decimocuarto Sueldo</v>
      </c>
      <c r="AO2198" s="87">
        <v>16613.669999999998</v>
      </c>
      <c r="AP2198" s="88">
        <v>0</v>
      </c>
      <c r="AQ2198" s="88">
        <v>65.66</v>
      </c>
      <c r="AR2198" s="88">
        <v>1654.8</v>
      </c>
      <c r="AS2198" s="88">
        <v>1654.8</v>
      </c>
      <c r="AT2198" s="88">
        <v>1654.8</v>
      </c>
      <c r="AU2198" s="88">
        <v>1654.8</v>
      </c>
      <c r="AV2198" s="88">
        <v>1654.8</v>
      </c>
      <c r="AW2198" s="88">
        <v>1654.8</v>
      </c>
      <c r="AX2198" s="88">
        <v>1654.8</v>
      </c>
      <c r="AY2198" s="88">
        <v>1654.8</v>
      </c>
      <c r="AZ2198" s="88">
        <v>1654.8</v>
      </c>
      <c r="BA2198" s="88">
        <v>1654.81</v>
      </c>
      <c r="BB2198" s="89">
        <f t="shared" si="135"/>
        <v>16613.669999999998</v>
      </c>
      <c r="BC2198" s="90" t="str">
        <f t="shared" si="134"/>
        <v>OK</v>
      </c>
      <c r="BD2198" s="91" t="str">
        <f t="shared" si="136"/>
        <v xml:space="preserve">                  </v>
      </c>
      <c r="BE2198" s="92">
        <f t="shared" si="137"/>
        <v>1</v>
      </c>
    </row>
    <row r="2199" spans="1:57" s="74" customFormat="1" ht="50.1" customHeight="1" x14ac:dyDescent="0.2">
      <c r="A2199" s="78" t="s">
        <v>55</v>
      </c>
      <c r="B2199" s="78" t="s">
        <v>61</v>
      </c>
      <c r="C2199" s="78" t="s">
        <v>617</v>
      </c>
      <c r="D2199" s="78" t="s">
        <v>605</v>
      </c>
      <c r="E2199" s="79" t="str">
        <f>+IF(C2199&lt;&gt;"",VLOOKUP(MID(C2199,18,5),NIVELES!$A$133:$B$213,2,0),"")</f>
        <v>BOLÍVAR</v>
      </c>
      <c r="F2199" s="80" t="s">
        <v>82</v>
      </c>
      <c r="G2199" s="81" t="str">
        <f>+IF(F2199&lt;&gt;"",VLOOKUP(F2199,NIVELES!$A$246:$C$464,3,0),"")</f>
        <v xml:space="preserve"> </v>
      </c>
      <c r="H2199" s="82" t="s">
        <v>1024</v>
      </c>
      <c r="I2199" s="78" t="s">
        <v>2201</v>
      </c>
      <c r="J2199" s="78" t="s">
        <v>2184</v>
      </c>
      <c r="K2199" s="78" t="s">
        <v>2185</v>
      </c>
      <c r="L2199" s="78" t="s">
        <v>2948</v>
      </c>
      <c r="M2199" s="78">
        <v>100</v>
      </c>
      <c r="N2199" s="78" t="s">
        <v>2945</v>
      </c>
      <c r="O2199" s="78" t="s">
        <v>2454</v>
      </c>
      <c r="P2199" s="82">
        <v>12</v>
      </c>
      <c r="Q2199" s="78" t="s">
        <v>2901</v>
      </c>
      <c r="R2199" s="82">
        <v>1</v>
      </c>
      <c r="S2199" s="82">
        <v>1</v>
      </c>
      <c r="T2199" s="82">
        <v>1</v>
      </c>
      <c r="U2199" s="82">
        <v>1</v>
      </c>
      <c r="V2199" s="82">
        <v>1</v>
      </c>
      <c r="W2199" s="82">
        <v>1</v>
      </c>
      <c r="X2199" s="82">
        <v>1</v>
      </c>
      <c r="Y2199" s="82">
        <v>1</v>
      </c>
      <c r="Z2199" s="82">
        <v>1</v>
      </c>
      <c r="AA2199" s="82">
        <v>1</v>
      </c>
      <c r="AB2199" s="82">
        <v>1</v>
      </c>
      <c r="AC2199" s="82">
        <v>1</v>
      </c>
      <c r="AD2199" s="85" t="str">
        <f>IF(A2199&lt;&gt;"",IF(D2199="DIRECCIÓN_DE_TRANSFERENCIAS","280 0031",VLOOKUP(C2199,NIVELES!$A$14:$B$105,2,0)),"")</f>
        <v>280 5110</v>
      </c>
      <c r="AE2199" s="86" t="s">
        <v>322</v>
      </c>
      <c r="AF2199" s="86" t="s">
        <v>543</v>
      </c>
      <c r="AG2199" s="79" t="str">
        <f>+IF(AF2199&lt;&gt;"",VLOOKUP(AF2199,NIVELES!$A$666:$B$673,2,0),"")</f>
        <v>DESARROLLO_INFANTIL</v>
      </c>
      <c r="AH2199" s="78" t="s">
        <v>452</v>
      </c>
      <c r="AI2199" s="79" t="str">
        <f>IF(AH2199&lt;&gt;"",VLOOKUP(CONCATENATE(AG2199,AH2199),NIVELES!$B$676:$C$745,2,0),"")</f>
        <v>Creciendo Con Nuestros Hijos De Atención Directa Funcionamiento, Operación Y Atención Domiciliar</v>
      </c>
      <c r="AJ2199" s="78" t="s">
        <v>517</v>
      </c>
      <c r="AK2199" s="79" t="str">
        <f>+IF(AJ2199&lt;&gt;"",VLOOKUP(AJ2199,NIVELES!$A$816:$B$892,2,0),"")</f>
        <v>NO APLICA</v>
      </c>
      <c r="AL2199" s="78" t="s">
        <v>553</v>
      </c>
      <c r="AM2199" s="78">
        <v>510510</v>
      </c>
      <c r="AN2199" s="79" t="str">
        <f>IF(AM2199&lt;&gt;"",+VLOOKUP(AM2199,NIVELES!$A$1652:$B$2466,2,0),"")</f>
        <v>Servicios Personales por Contrato</v>
      </c>
      <c r="AO2199" s="87">
        <v>12870</v>
      </c>
      <c r="AP2199" s="88">
        <v>1170</v>
      </c>
      <c r="AQ2199" s="88">
        <v>0</v>
      </c>
      <c r="AR2199" s="88">
        <v>1170</v>
      </c>
      <c r="AS2199" s="88">
        <v>1170</v>
      </c>
      <c r="AT2199" s="88">
        <v>1170</v>
      </c>
      <c r="AU2199" s="88">
        <v>1170</v>
      </c>
      <c r="AV2199" s="88">
        <v>1170</v>
      </c>
      <c r="AW2199" s="88">
        <v>1170</v>
      </c>
      <c r="AX2199" s="88">
        <v>1170</v>
      </c>
      <c r="AY2199" s="88">
        <v>1170</v>
      </c>
      <c r="AZ2199" s="88">
        <v>1170</v>
      </c>
      <c r="BA2199" s="88">
        <v>1170</v>
      </c>
      <c r="BB2199" s="89">
        <f t="shared" si="135"/>
        <v>12870</v>
      </c>
      <c r="BC2199" s="90" t="str">
        <f t="shared" si="134"/>
        <v>OK</v>
      </c>
      <c r="BD2199" s="91" t="str">
        <f t="shared" si="136"/>
        <v xml:space="preserve">                  </v>
      </c>
      <c r="BE2199" s="92">
        <f t="shared" si="137"/>
        <v>12</v>
      </c>
    </row>
    <row r="2200" spans="1:57" s="74" customFormat="1" ht="50.1" customHeight="1" x14ac:dyDescent="0.2">
      <c r="A2200" s="78" t="s">
        <v>55</v>
      </c>
      <c r="B2200" s="78" t="s">
        <v>61</v>
      </c>
      <c r="C2200" s="78" t="s">
        <v>617</v>
      </c>
      <c r="D2200" s="78" t="s">
        <v>605</v>
      </c>
      <c r="E2200" s="79" t="str">
        <f>+IF(C2200&lt;&gt;"",VLOOKUP(MID(C2200,18,5),NIVELES!$A$133:$B$213,2,0),"")</f>
        <v>BOLÍVAR</v>
      </c>
      <c r="F2200" s="80" t="s">
        <v>82</v>
      </c>
      <c r="G2200" s="81" t="str">
        <f>+IF(F2200&lt;&gt;"",VLOOKUP(F2200,NIVELES!$A$246:$C$464,3,0),"")</f>
        <v xml:space="preserve"> </v>
      </c>
      <c r="H2200" s="82" t="s">
        <v>1024</v>
      </c>
      <c r="I2200" s="78" t="s">
        <v>2201</v>
      </c>
      <c r="J2200" s="78" t="s">
        <v>2184</v>
      </c>
      <c r="K2200" s="78" t="s">
        <v>2185</v>
      </c>
      <c r="L2200" s="78" t="s">
        <v>2948</v>
      </c>
      <c r="M2200" s="78">
        <v>100</v>
      </c>
      <c r="N2200" s="78" t="s">
        <v>2945</v>
      </c>
      <c r="O2200" s="78" t="s">
        <v>2454</v>
      </c>
      <c r="P2200" s="82">
        <v>12</v>
      </c>
      <c r="Q2200" s="78" t="s">
        <v>2901</v>
      </c>
      <c r="R2200" s="82">
        <v>1</v>
      </c>
      <c r="S2200" s="82">
        <v>1</v>
      </c>
      <c r="T2200" s="82">
        <v>1</v>
      </c>
      <c r="U2200" s="82">
        <v>1</v>
      </c>
      <c r="V2200" s="82">
        <v>1</v>
      </c>
      <c r="W2200" s="82">
        <v>1</v>
      </c>
      <c r="X2200" s="82">
        <v>1</v>
      </c>
      <c r="Y2200" s="82">
        <v>1</v>
      </c>
      <c r="Z2200" s="82">
        <v>1</v>
      </c>
      <c r="AA2200" s="82">
        <v>1</v>
      </c>
      <c r="AB2200" s="82">
        <v>1</v>
      </c>
      <c r="AC2200" s="82">
        <v>1</v>
      </c>
      <c r="AD2200" s="85" t="str">
        <f>IF(A2200&lt;&gt;"",IF(D2200="DIRECCIÓN_DE_TRANSFERENCIAS","280 0031",VLOOKUP(C2200,NIVELES!$A$14:$B$105,2,0)),"")</f>
        <v>280 5110</v>
      </c>
      <c r="AE2200" s="86" t="s">
        <v>322</v>
      </c>
      <c r="AF2200" s="86" t="s">
        <v>543</v>
      </c>
      <c r="AG2200" s="79" t="str">
        <f>+IF(AF2200&lt;&gt;"",VLOOKUP(AF2200,NIVELES!$A$666:$B$673,2,0),"")</f>
        <v>DESARROLLO_INFANTIL</v>
      </c>
      <c r="AH2200" s="78" t="s">
        <v>452</v>
      </c>
      <c r="AI2200" s="79" t="str">
        <f>IF(AH2200&lt;&gt;"",VLOOKUP(CONCATENATE(AG2200,AH2200),NIVELES!$B$676:$C$745,2,0),"")</f>
        <v>Creciendo Con Nuestros Hijos De Atención Directa Funcionamiento, Operación Y Atención Domiciliar</v>
      </c>
      <c r="AJ2200" s="78" t="s">
        <v>517</v>
      </c>
      <c r="AK2200" s="79" t="str">
        <f>+IF(AJ2200&lt;&gt;"",VLOOKUP(AJ2200,NIVELES!$A$816:$B$892,2,0),"")</f>
        <v>NO APLICA</v>
      </c>
      <c r="AL2200" s="78" t="s">
        <v>553</v>
      </c>
      <c r="AM2200" s="78">
        <v>510601</v>
      </c>
      <c r="AN2200" s="79" t="str">
        <f>IF(AM2200&lt;&gt;"",+VLOOKUP(AM2200,NIVELES!$A$1652:$B$2466,2,0),"")</f>
        <v>Aporte Patronal</v>
      </c>
      <c r="AO2200" s="87">
        <v>28564.97</v>
      </c>
      <c r="AP2200" s="88">
        <v>2484.2399999999998</v>
      </c>
      <c r="AQ2200" s="88">
        <v>2314.86</v>
      </c>
      <c r="AR2200" s="88">
        <v>2376.59</v>
      </c>
      <c r="AS2200" s="88">
        <v>2376.59</v>
      </c>
      <c r="AT2200" s="88">
        <v>2376.59</v>
      </c>
      <c r="AU2200" s="88">
        <v>2376.59</v>
      </c>
      <c r="AV2200" s="88">
        <v>2376.59</v>
      </c>
      <c r="AW2200" s="88">
        <v>2376.59</v>
      </c>
      <c r="AX2200" s="88">
        <v>2376.59</v>
      </c>
      <c r="AY2200" s="88">
        <v>2376.59</v>
      </c>
      <c r="AZ2200" s="88">
        <v>2376.59</v>
      </c>
      <c r="BA2200" s="88">
        <v>2376.56</v>
      </c>
      <c r="BB2200" s="89">
        <f t="shared" si="135"/>
        <v>28564.970000000005</v>
      </c>
      <c r="BC2200" s="90" t="str">
        <f t="shared" si="134"/>
        <v>OK</v>
      </c>
      <c r="BD2200" s="91" t="str">
        <f t="shared" si="136"/>
        <v xml:space="preserve">                  </v>
      </c>
      <c r="BE2200" s="92">
        <f t="shared" si="137"/>
        <v>12</v>
      </c>
    </row>
    <row r="2201" spans="1:57" s="74" customFormat="1" ht="50.1" customHeight="1" x14ac:dyDescent="0.2">
      <c r="A2201" s="78" t="s">
        <v>55</v>
      </c>
      <c r="B2201" s="78" t="s">
        <v>61</v>
      </c>
      <c r="C2201" s="78" t="s">
        <v>617</v>
      </c>
      <c r="D2201" s="78" t="s">
        <v>605</v>
      </c>
      <c r="E2201" s="79" t="str">
        <f>+IF(C2201&lt;&gt;"",VLOOKUP(MID(C2201,18,5),NIVELES!$A$133:$B$213,2,0),"")</f>
        <v>BOLÍVAR</v>
      </c>
      <c r="F2201" s="80" t="s">
        <v>82</v>
      </c>
      <c r="G2201" s="81" t="str">
        <f>+IF(F2201&lt;&gt;"",VLOOKUP(F2201,NIVELES!$A$246:$C$464,3,0),"")</f>
        <v xml:space="preserve"> </v>
      </c>
      <c r="H2201" s="82" t="s">
        <v>1024</v>
      </c>
      <c r="I2201" s="78" t="s">
        <v>2201</v>
      </c>
      <c r="J2201" s="78" t="s">
        <v>2184</v>
      </c>
      <c r="K2201" s="78" t="s">
        <v>2185</v>
      </c>
      <c r="L2201" s="78" t="s">
        <v>2948</v>
      </c>
      <c r="M2201" s="78">
        <v>100</v>
      </c>
      <c r="N2201" s="78" t="s">
        <v>2945</v>
      </c>
      <c r="O2201" s="78" t="s">
        <v>2454</v>
      </c>
      <c r="P2201" s="82">
        <v>12</v>
      </c>
      <c r="Q2201" s="78" t="s">
        <v>2901</v>
      </c>
      <c r="R2201" s="82">
        <v>1</v>
      </c>
      <c r="S2201" s="82">
        <v>1</v>
      </c>
      <c r="T2201" s="82">
        <v>1</v>
      </c>
      <c r="U2201" s="82">
        <v>1</v>
      </c>
      <c r="V2201" s="82">
        <v>1</v>
      </c>
      <c r="W2201" s="82">
        <v>1</v>
      </c>
      <c r="X2201" s="82">
        <v>1</v>
      </c>
      <c r="Y2201" s="82">
        <v>1</v>
      </c>
      <c r="Z2201" s="82">
        <v>1</v>
      </c>
      <c r="AA2201" s="82">
        <v>1</v>
      </c>
      <c r="AB2201" s="82">
        <v>1</v>
      </c>
      <c r="AC2201" s="82">
        <v>1</v>
      </c>
      <c r="AD2201" s="85" t="str">
        <f>IF(A2201&lt;&gt;"",IF(D2201="DIRECCIÓN_DE_TRANSFERENCIAS","280 0031",VLOOKUP(C2201,NIVELES!$A$14:$B$105,2,0)),"")</f>
        <v>280 5110</v>
      </c>
      <c r="AE2201" s="86" t="s">
        <v>322</v>
      </c>
      <c r="AF2201" s="86" t="s">
        <v>543</v>
      </c>
      <c r="AG2201" s="79" t="str">
        <f>+IF(AF2201&lt;&gt;"",VLOOKUP(AF2201,NIVELES!$A$666:$B$673,2,0),"")</f>
        <v>DESARROLLO_INFANTIL</v>
      </c>
      <c r="AH2201" s="78" t="s">
        <v>452</v>
      </c>
      <c r="AI2201" s="79" t="str">
        <f>IF(AH2201&lt;&gt;"",VLOOKUP(CONCATENATE(AG2201,AH2201),NIVELES!$B$676:$C$745,2,0),"")</f>
        <v>Creciendo Con Nuestros Hijos De Atención Directa Funcionamiento, Operación Y Atención Domiciliar</v>
      </c>
      <c r="AJ2201" s="78" t="s">
        <v>517</v>
      </c>
      <c r="AK2201" s="79" t="str">
        <f>+IF(AJ2201&lt;&gt;"",VLOOKUP(AJ2201,NIVELES!$A$816:$B$892,2,0),"")</f>
        <v>NO APLICA</v>
      </c>
      <c r="AL2201" s="78" t="s">
        <v>553</v>
      </c>
      <c r="AM2201" s="78">
        <v>510602</v>
      </c>
      <c r="AN2201" s="79" t="str">
        <f>IF(AM2201&lt;&gt;"",+VLOOKUP(AM2201,NIVELES!$A$1652:$B$2466,2,0),"")</f>
        <v>Fondo de Reserva</v>
      </c>
      <c r="AO2201" s="87">
        <v>24667.5</v>
      </c>
      <c r="AP2201" s="88">
        <v>0</v>
      </c>
      <c r="AQ2201" s="88">
        <v>1754.28</v>
      </c>
      <c r="AR2201" s="88">
        <v>2291.3200000000002</v>
      </c>
      <c r="AS2201" s="88">
        <v>2291.3200000000002</v>
      </c>
      <c r="AT2201" s="88">
        <v>2291.3200000000002</v>
      </c>
      <c r="AU2201" s="88">
        <v>2291.3200000000002</v>
      </c>
      <c r="AV2201" s="88">
        <v>2291.3200000000002</v>
      </c>
      <c r="AW2201" s="88">
        <v>2291.3200000000002</v>
      </c>
      <c r="AX2201" s="88">
        <v>2291.3200000000002</v>
      </c>
      <c r="AY2201" s="88">
        <v>2291.3200000000002</v>
      </c>
      <c r="AZ2201" s="88">
        <v>2291.3200000000002</v>
      </c>
      <c r="BA2201" s="88">
        <v>2291.34</v>
      </c>
      <c r="BB2201" s="89">
        <f t="shared" si="135"/>
        <v>24667.5</v>
      </c>
      <c r="BC2201" s="90" t="str">
        <f t="shared" si="134"/>
        <v>OK</v>
      </c>
      <c r="BD2201" s="91" t="str">
        <f t="shared" si="136"/>
        <v xml:space="preserve">                  </v>
      </c>
      <c r="BE2201" s="92">
        <f t="shared" si="137"/>
        <v>12</v>
      </c>
    </row>
    <row r="2202" spans="1:57" s="74" customFormat="1" ht="50.1" customHeight="1" x14ac:dyDescent="0.2">
      <c r="A2202" s="78" t="s">
        <v>55</v>
      </c>
      <c r="B2202" s="78" t="s">
        <v>61</v>
      </c>
      <c r="C2202" s="78" t="s">
        <v>617</v>
      </c>
      <c r="D2202" s="78" t="s">
        <v>605</v>
      </c>
      <c r="E2202" s="79" t="str">
        <f>+IF(C2202&lt;&gt;"",VLOOKUP(MID(C2202,18,5),NIVELES!$A$133:$B$213,2,0),"")</f>
        <v>BOLÍVAR</v>
      </c>
      <c r="F2202" s="80" t="s">
        <v>82</v>
      </c>
      <c r="G2202" s="81" t="str">
        <f>+IF(F2202&lt;&gt;"",VLOOKUP(F2202,NIVELES!$A$246:$C$464,3,0),"")</f>
        <v xml:space="preserve"> </v>
      </c>
      <c r="H2202" s="82" t="s">
        <v>1024</v>
      </c>
      <c r="I2202" s="78" t="s">
        <v>2201</v>
      </c>
      <c r="J2202" s="78" t="s">
        <v>2184</v>
      </c>
      <c r="K2202" s="78" t="s">
        <v>2185</v>
      </c>
      <c r="L2202" s="78" t="s">
        <v>2943</v>
      </c>
      <c r="M2202" s="78">
        <v>2040</v>
      </c>
      <c r="N2202" s="78" t="s">
        <v>2949</v>
      </c>
      <c r="O2202" s="78" t="s">
        <v>2222</v>
      </c>
      <c r="P2202" s="82">
        <v>4</v>
      </c>
      <c r="Q2202" s="78" t="s">
        <v>2950</v>
      </c>
      <c r="R2202" s="82">
        <v>1</v>
      </c>
      <c r="S2202" s="82"/>
      <c r="T2202" s="82"/>
      <c r="U2202" s="82">
        <v>1</v>
      </c>
      <c r="V2202" s="82"/>
      <c r="W2202" s="82"/>
      <c r="X2202" s="82">
        <v>1</v>
      </c>
      <c r="Y2202" s="82"/>
      <c r="Z2202" s="82"/>
      <c r="AA2202" s="82">
        <v>1</v>
      </c>
      <c r="AB2202" s="82"/>
      <c r="AC2202" s="82"/>
      <c r="AD2202" s="85" t="str">
        <f>IF(A2202&lt;&gt;"",IF(D2202="DIRECCIÓN_DE_TRANSFERENCIAS","280 0031",VLOOKUP(C2202,NIVELES!$A$14:$B$105,2,0)),"")</f>
        <v>280 5110</v>
      </c>
      <c r="AE2202" s="86" t="s">
        <v>322</v>
      </c>
      <c r="AF2202" s="86" t="s">
        <v>543</v>
      </c>
      <c r="AG2202" s="79" t="str">
        <f>+IF(AF2202&lt;&gt;"",VLOOKUP(AF2202,NIVELES!$A$666:$B$673,2,0),"")</f>
        <v>DESARROLLO_INFANTIL</v>
      </c>
      <c r="AH2202" s="78" t="s">
        <v>320</v>
      </c>
      <c r="AI2202" s="79" t="str">
        <f>IF(AH2202&lt;&gt;"",VLOOKUP(CONCATENATE(AG2202,AH2202),NIVELES!$B$676:$C$745,2,0),"")</f>
        <v>Asegurar La Operacion Y Atencion De Cibv  Administrados Por Prestacion De Servicios A Traves De Cooperantes  Para Contribuir Al Desarrollo Integral De Niñas Y Niños</v>
      </c>
      <c r="AJ2202" s="78" t="s">
        <v>387</v>
      </c>
      <c r="AK2202" s="79" t="str">
        <f>+IF(AJ2202&lt;&gt;"",VLOOKUP(AJ2202,NIVELES!$A$816:$B$892,2,0),"")</f>
        <v>ASEGURAR EL DESARROLLO INFANTIL Y LA EDUCACIÓN INTEGRAL, CON CALIDAD Y CALIDEZ PARA TODOS LOS NIÑOS, NIÑAS Y ADOLESCENTES</v>
      </c>
      <c r="AL2202" s="78" t="s">
        <v>556</v>
      </c>
      <c r="AM2202" s="78">
        <v>580104</v>
      </c>
      <c r="AN2202" s="79" t="str">
        <f>IF(AM2202&lt;&gt;"",+VLOOKUP(AM2202,NIVELES!$A$1652:$B$2466,2,0),"")</f>
        <v>A Gobiernos Autónomos Descentralizados</v>
      </c>
      <c r="AO2202" s="87">
        <v>2590256.2799999998</v>
      </c>
      <c r="AP2202" s="88">
        <v>0</v>
      </c>
      <c r="AQ2202" s="88">
        <v>543398.93000000005</v>
      </c>
      <c r="AR2202" s="88">
        <v>204685.74</v>
      </c>
      <c r="AS2202" s="88">
        <v>204685.74</v>
      </c>
      <c r="AT2202" s="88">
        <v>204685.74</v>
      </c>
      <c r="AU2202" s="88">
        <v>204685.74</v>
      </c>
      <c r="AV2202" s="88">
        <v>204685.74</v>
      </c>
      <c r="AW2202" s="88">
        <v>204685.74</v>
      </c>
      <c r="AX2202" s="88">
        <v>204685.74</v>
      </c>
      <c r="AY2202" s="88">
        <v>204685.74</v>
      </c>
      <c r="AZ2202" s="88">
        <v>204685.74</v>
      </c>
      <c r="BA2202" s="88">
        <v>204685.69</v>
      </c>
      <c r="BB2202" s="89">
        <f t="shared" si="135"/>
        <v>2590256.2799999998</v>
      </c>
      <c r="BC2202" s="90" t="str">
        <f t="shared" si="134"/>
        <v>OK</v>
      </c>
      <c r="BD2202" s="91" t="str">
        <f t="shared" si="136"/>
        <v xml:space="preserve">                  </v>
      </c>
      <c r="BE2202" s="92">
        <f t="shared" si="137"/>
        <v>4</v>
      </c>
    </row>
    <row r="2203" spans="1:57" s="74" customFormat="1" ht="50.1" customHeight="1" x14ac:dyDescent="0.2">
      <c r="A2203" s="78" t="s">
        <v>55</v>
      </c>
      <c r="B2203" s="78" t="s">
        <v>61</v>
      </c>
      <c r="C2203" s="78" t="s">
        <v>617</v>
      </c>
      <c r="D2203" s="78" t="s">
        <v>605</v>
      </c>
      <c r="E2203" s="79" t="str">
        <f>+IF(C2203&lt;&gt;"",VLOOKUP(MID(C2203,18,5),NIVELES!$A$133:$B$213,2,0),"")</f>
        <v>BOLÍVAR</v>
      </c>
      <c r="F2203" s="80" t="s">
        <v>82</v>
      </c>
      <c r="G2203" s="81" t="str">
        <f>+IF(F2203&lt;&gt;"",VLOOKUP(F2203,NIVELES!$A$246:$C$464,3,0),"")</f>
        <v xml:space="preserve"> </v>
      </c>
      <c r="H2203" s="82" t="s">
        <v>1024</v>
      </c>
      <c r="I2203" s="78" t="s">
        <v>2201</v>
      </c>
      <c r="J2203" s="78" t="s">
        <v>2184</v>
      </c>
      <c r="K2203" s="78" t="s">
        <v>2185</v>
      </c>
      <c r="L2203" s="78" t="s">
        <v>2943</v>
      </c>
      <c r="M2203" s="78">
        <v>0</v>
      </c>
      <c r="N2203" s="78" t="s">
        <v>2951</v>
      </c>
      <c r="O2203" s="78" t="s">
        <v>2222</v>
      </c>
      <c r="P2203" s="82">
        <v>4</v>
      </c>
      <c r="Q2203" s="78" t="s">
        <v>2950</v>
      </c>
      <c r="R2203" s="82">
        <v>1</v>
      </c>
      <c r="S2203" s="82"/>
      <c r="T2203" s="82"/>
      <c r="U2203" s="82">
        <v>1</v>
      </c>
      <c r="V2203" s="82"/>
      <c r="W2203" s="82"/>
      <c r="X2203" s="82">
        <v>1</v>
      </c>
      <c r="Y2203" s="82"/>
      <c r="Z2203" s="82"/>
      <c r="AA2203" s="82">
        <v>1</v>
      </c>
      <c r="AB2203" s="82"/>
      <c r="AC2203" s="82"/>
      <c r="AD2203" s="85" t="str">
        <f>IF(A2203&lt;&gt;"",IF(D2203="DIRECCIÓN_DE_TRANSFERENCIAS","280 0031",VLOOKUP(C2203,NIVELES!$A$14:$B$105,2,0)),"")</f>
        <v>280 5110</v>
      </c>
      <c r="AE2203" s="86" t="s">
        <v>322</v>
      </c>
      <c r="AF2203" s="86" t="s">
        <v>543</v>
      </c>
      <c r="AG2203" s="79" t="str">
        <f>+IF(AF2203&lt;&gt;"",VLOOKUP(AF2203,NIVELES!$A$666:$B$673,2,0),"")</f>
        <v>DESARROLLO_INFANTIL</v>
      </c>
      <c r="AH2203" s="78" t="s">
        <v>320</v>
      </c>
      <c r="AI2203" s="79" t="str">
        <f>IF(AH2203&lt;&gt;"",VLOOKUP(CONCATENATE(AG2203,AH2203),NIVELES!$B$676:$C$745,2,0),"")</f>
        <v>Asegurar La Operacion Y Atencion De Cibv  Administrados Por Prestacion De Servicios A Traves De Cooperantes  Para Contribuir Al Desarrollo Integral De Niñas Y Niños</v>
      </c>
      <c r="AJ2203" s="78" t="s">
        <v>387</v>
      </c>
      <c r="AK2203" s="79" t="str">
        <f>+IF(AJ2203&lt;&gt;"",VLOOKUP(AJ2203,NIVELES!$A$816:$B$892,2,0),"")</f>
        <v>ASEGURAR EL DESARROLLO INFANTIL Y LA EDUCACIÓN INTEGRAL, CON CALIDAD Y CALIDEZ PARA TODOS LOS NIÑOS, NIÑAS Y ADOLESCENTES</v>
      </c>
      <c r="AL2203" s="78" t="s">
        <v>556</v>
      </c>
      <c r="AM2203" s="78">
        <v>580204</v>
      </c>
      <c r="AN2203" s="79" t="str">
        <f>IF(AM2203&lt;&gt;"",+VLOOKUP(AM2203,NIVELES!$A$1652:$B$2466,2,0),"")</f>
        <v>Al Sector Privado no Financiero</v>
      </c>
      <c r="AO2203" s="87">
        <v>0</v>
      </c>
      <c r="AP2203" s="88">
        <v>0</v>
      </c>
      <c r="AQ2203" s="88">
        <v>0</v>
      </c>
      <c r="AR2203" s="88">
        <v>0</v>
      </c>
      <c r="AS2203" s="88">
        <v>0</v>
      </c>
      <c r="AT2203" s="88">
        <v>0</v>
      </c>
      <c r="AU2203" s="88">
        <v>0</v>
      </c>
      <c r="AV2203" s="88">
        <v>0</v>
      </c>
      <c r="AW2203" s="88">
        <v>0</v>
      </c>
      <c r="AX2203" s="88">
        <v>0</v>
      </c>
      <c r="AY2203" s="88">
        <v>0</v>
      </c>
      <c r="AZ2203" s="88">
        <v>0</v>
      </c>
      <c r="BA2203" s="88">
        <v>0</v>
      </c>
      <c r="BB2203" s="89">
        <f t="shared" si="135"/>
        <v>0</v>
      </c>
      <c r="BC2203" s="90" t="str">
        <f t="shared" si="134"/>
        <v>OK</v>
      </c>
      <c r="BD2203" s="91" t="str">
        <f t="shared" si="136"/>
        <v xml:space="preserve">                  </v>
      </c>
      <c r="BE2203" s="92">
        <f t="shared" si="137"/>
        <v>4</v>
      </c>
    </row>
    <row r="2204" spans="1:57" s="74" customFormat="1" ht="50.1" customHeight="1" x14ac:dyDescent="0.2">
      <c r="A2204" s="78" t="s">
        <v>55</v>
      </c>
      <c r="B2204" s="78" t="s">
        <v>61</v>
      </c>
      <c r="C2204" s="78" t="s">
        <v>617</v>
      </c>
      <c r="D2204" s="78" t="s">
        <v>605</v>
      </c>
      <c r="E2204" s="79" t="str">
        <f>+IF(C2204&lt;&gt;"",VLOOKUP(MID(C2204,18,5),NIVELES!$A$133:$B$213,2,0),"")</f>
        <v>BOLÍVAR</v>
      </c>
      <c r="F2204" s="80" t="s">
        <v>82</v>
      </c>
      <c r="G2204" s="81" t="str">
        <f>+IF(F2204&lt;&gt;"",VLOOKUP(F2204,NIVELES!$A$246:$C$464,3,0),"")</f>
        <v xml:space="preserve"> </v>
      </c>
      <c r="H2204" s="82" t="s">
        <v>1024</v>
      </c>
      <c r="I2204" s="78" t="s">
        <v>2201</v>
      </c>
      <c r="J2204" s="78" t="s">
        <v>2184</v>
      </c>
      <c r="K2204" s="78" t="s">
        <v>2185</v>
      </c>
      <c r="L2204" s="78" t="s">
        <v>2943</v>
      </c>
      <c r="M2204" s="78">
        <v>40</v>
      </c>
      <c r="N2204" s="78" t="s">
        <v>2952</v>
      </c>
      <c r="O2204" s="78" t="s">
        <v>2953</v>
      </c>
      <c r="P2204" s="82">
        <v>4</v>
      </c>
      <c r="Q2204" s="78" t="s">
        <v>2954</v>
      </c>
      <c r="R2204" s="82">
        <v>1</v>
      </c>
      <c r="S2204" s="82"/>
      <c r="T2204" s="82"/>
      <c r="U2204" s="82">
        <v>1</v>
      </c>
      <c r="V2204" s="82"/>
      <c r="W2204" s="82"/>
      <c r="X2204" s="82">
        <v>1</v>
      </c>
      <c r="Y2204" s="82"/>
      <c r="Z2204" s="82"/>
      <c r="AA2204" s="82">
        <v>1</v>
      </c>
      <c r="AB2204" s="82"/>
      <c r="AC2204" s="82"/>
      <c r="AD2204" s="85" t="str">
        <f>IF(A2204&lt;&gt;"",IF(D2204="DIRECCIÓN_DE_TRANSFERENCIAS","280 0031",VLOOKUP(C2204,NIVELES!$A$14:$B$105,2,0)),"")</f>
        <v>280 5110</v>
      </c>
      <c r="AE2204" s="86" t="s">
        <v>322</v>
      </c>
      <c r="AF2204" s="86" t="s">
        <v>543</v>
      </c>
      <c r="AG2204" s="79" t="str">
        <f>+IF(AF2204&lt;&gt;"",VLOOKUP(AF2204,NIVELES!$A$666:$B$673,2,0),"")</f>
        <v>DESARROLLO_INFANTIL</v>
      </c>
      <c r="AH2204" s="78" t="s">
        <v>512</v>
      </c>
      <c r="AI2204" s="79" t="str">
        <f>IF(AH2204&lt;&gt;"",VLOOKUP(CONCATENATE(AG2204,AH2204),NIVELES!$B$676:$C$745,2,0),"")</f>
        <v>Centros Circulos De Cuidado Recreacion Y Aprendizaje CRA Creciendo Con Nuestros Hijos CNH</v>
      </c>
      <c r="AJ2204" s="78" t="s">
        <v>387</v>
      </c>
      <c r="AK2204" s="79" t="str">
        <f>+IF(AJ2204&lt;&gt;"",VLOOKUP(AJ2204,NIVELES!$A$816:$B$892,2,0),"")</f>
        <v>ASEGURAR EL DESARROLLO INFANTIL Y LA EDUCACIÓN INTEGRAL, CON CALIDAD Y CALIDEZ PARA TODOS LOS NIÑOS, NIÑAS Y ADOLESCENTES</v>
      </c>
      <c r="AL2204" s="78" t="s">
        <v>556</v>
      </c>
      <c r="AM2204" s="78">
        <v>580104</v>
      </c>
      <c r="AN2204" s="79" t="str">
        <f>IF(AM2204&lt;&gt;"",+VLOOKUP(AM2204,NIVELES!$A$1652:$B$2466,2,0),"")</f>
        <v>A Gobiernos Autónomos Descentralizados</v>
      </c>
      <c r="AO2204" s="87">
        <v>0</v>
      </c>
      <c r="AP2204" s="88">
        <v>0</v>
      </c>
      <c r="AQ2204" s="88"/>
      <c r="AR2204" s="88">
        <v>0</v>
      </c>
      <c r="AS2204" s="88">
        <v>0</v>
      </c>
      <c r="AT2204" s="88">
        <v>0</v>
      </c>
      <c r="AU2204" s="88">
        <v>0</v>
      </c>
      <c r="AV2204" s="88">
        <v>0</v>
      </c>
      <c r="AW2204" s="88">
        <v>0</v>
      </c>
      <c r="AX2204" s="88">
        <v>0</v>
      </c>
      <c r="AY2204" s="88">
        <v>0</v>
      </c>
      <c r="AZ2204" s="88">
        <v>0</v>
      </c>
      <c r="BA2204" s="88">
        <v>0</v>
      </c>
      <c r="BB2204" s="89">
        <f t="shared" si="135"/>
        <v>0</v>
      </c>
      <c r="BC2204" s="90" t="str">
        <f t="shared" si="134"/>
        <v>OK</v>
      </c>
      <c r="BD2204" s="91" t="str">
        <f t="shared" si="136"/>
        <v xml:space="preserve">                  </v>
      </c>
      <c r="BE2204" s="92">
        <f t="shared" si="137"/>
        <v>4</v>
      </c>
    </row>
    <row r="2205" spans="1:57" s="74" customFormat="1" ht="50.1" customHeight="1" x14ac:dyDescent="0.2">
      <c r="A2205" s="78" t="s">
        <v>55</v>
      </c>
      <c r="B2205" s="78" t="s">
        <v>61</v>
      </c>
      <c r="C2205" s="78" t="s">
        <v>617</v>
      </c>
      <c r="D2205" s="78" t="s">
        <v>605</v>
      </c>
      <c r="E2205" s="79" t="str">
        <f>+IF(C2205&lt;&gt;"",VLOOKUP(MID(C2205,18,5),NIVELES!$A$133:$B$213,2,0),"")</f>
        <v>BOLÍVAR</v>
      </c>
      <c r="F2205" s="80" t="s">
        <v>82</v>
      </c>
      <c r="G2205" s="81" t="str">
        <f>+IF(F2205&lt;&gt;"",VLOOKUP(F2205,NIVELES!$A$246:$C$464,3,0),"")</f>
        <v xml:space="preserve"> </v>
      </c>
      <c r="H2205" s="82" t="s">
        <v>1024</v>
      </c>
      <c r="I2205" s="78" t="s">
        <v>2201</v>
      </c>
      <c r="J2205" s="78" t="s">
        <v>2184</v>
      </c>
      <c r="K2205" s="78" t="s">
        <v>2185</v>
      </c>
      <c r="L2205" s="78" t="s">
        <v>2943</v>
      </c>
      <c r="M2205" s="78">
        <v>40</v>
      </c>
      <c r="N2205" s="78" t="s">
        <v>2952</v>
      </c>
      <c r="O2205" s="78" t="s">
        <v>2235</v>
      </c>
      <c r="P2205" s="82">
        <v>12</v>
      </c>
      <c r="Q2205" s="78" t="s">
        <v>2954</v>
      </c>
      <c r="R2205" s="82">
        <v>1</v>
      </c>
      <c r="S2205" s="82">
        <v>1</v>
      </c>
      <c r="T2205" s="82">
        <v>1</v>
      </c>
      <c r="U2205" s="82">
        <v>1</v>
      </c>
      <c r="V2205" s="82">
        <v>1</v>
      </c>
      <c r="W2205" s="82">
        <v>1</v>
      </c>
      <c r="X2205" s="82">
        <v>1</v>
      </c>
      <c r="Y2205" s="82">
        <v>1</v>
      </c>
      <c r="Z2205" s="82">
        <v>1</v>
      </c>
      <c r="AA2205" s="82">
        <v>1</v>
      </c>
      <c r="AB2205" s="82">
        <v>1</v>
      </c>
      <c r="AC2205" s="82">
        <v>1</v>
      </c>
      <c r="AD2205" s="85" t="str">
        <f>IF(A2205&lt;&gt;"",IF(D2205="DIRECCIÓN_DE_TRANSFERENCIAS","280 0031",VLOOKUP(C2205,NIVELES!$A$14:$B$105,2,0)),"")</f>
        <v>280 5110</v>
      </c>
      <c r="AE2205" s="86" t="s">
        <v>322</v>
      </c>
      <c r="AF2205" s="86" t="s">
        <v>543</v>
      </c>
      <c r="AG2205" s="79" t="str">
        <f>+IF(AF2205&lt;&gt;"",VLOOKUP(AF2205,NIVELES!$A$666:$B$673,2,0),"")</f>
        <v>DESARROLLO_INFANTIL</v>
      </c>
      <c r="AH2205" s="78" t="s">
        <v>512</v>
      </c>
      <c r="AI2205" s="79" t="str">
        <f>IF(AH2205&lt;&gt;"",VLOOKUP(CONCATENATE(AG2205,AH2205),NIVELES!$B$676:$C$745,2,0),"")</f>
        <v>Centros Circulos De Cuidado Recreacion Y Aprendizaje CRA Creciendo Con Nuestros Hijos CNH</v>
      </c>
      <c r="AJ2205" s="78" t="s">
        <v>517</v>
      </c>
      <c r="AK2205" s="79" t="str">
        <f>+IF(AJ2205&lt;&gt;"",VLOOKUP(AJ2205,NIVELES!$A$816:$B$892,2,0),"")</f>
        <v>NO APLICA</v>
      </c>
      <c r="AL2205" s="78" t="s">
        <v>554</v>
      </c>
      <c r="AM2205" s="78">
        <v>530105</v>
      </c>
      <c r="AN2205" s="79" t="str">
        <f>IF(AM2205&lt;&gt;"",+VLOOKUP(AM2205,NIVELES!$A$1652:$B$2466,2,0),"")</f>
        <v>Telecomunicaciones</v>
      </c>
      <c r="AO2205" s="87">
        <v>0</v>
      </c>
      <c r="AP2205" s="88">
        <v>0</v>
      </c>
      <c r="AQ2205" s="88"/>
      <c r="AR2205" s="88">
        <v>0</v>
      </c>
      <c r="AS2205" s="88">
        <v>0</v>
      </c>
      <c r="AT2205" s="88">
        <v>0</v>
      </c>
      <c r="AU2205" s="88">
        <v>0</v>
      </c>
      <c r="AV2205" s="88">
        <v>0</v>
      </c>
      <c r="AW2205" s="88">
        <v>0</v>
      </c>
      <c r="AX2205" s="88">
        <v>0</v>
      </c>
      <c r="AY2205" s="88">
        <v>0</v>
      </c>
      <c r="AZ2205" s="88">
        <v>0</v>
      </c>
      <c r="BA2205" s="88">
        <v>0</v>
      </c>
      <c r="BB2205" s="89">
        <f t="shared" si="135"/>
        <v>0</v>
      </c>
      <c r="BC2205" s="90" t="str">
        <f t="shared" si="134"/>
        <v>OK</v>
      </c>
      <c r="BD2205" s="91" t="str">
        <f t="shared" si="136"/>
        <v xml:space="preserve">                  </v>
      </c>
      <c r="BE2205" s="92">
        <f t="shared" si="137"/>
        <v>12</v>
      </c>
    </row>
    <row r="2206" spans="1:57" s="74" customFormat="1" ht="50.1" customHeight="1" x14ac:dyDescent="0.2">
      <c r="A2206" s="78" t="s">
        <v>55</v>
      </c>
      <c r="B2206" s="78" t="s">
        <v>61</v>
      </c>
      <c r="C2206" s="78" t="s">
        <v>617</v>
      </c>
      <c r="D2206" s="78" t="s">
        <v>605</v>
      </c>
      <c r="E2206" s="79" t="str">
        <f>+IF(C2206&lt;&gt;"",VLOOKUP(MID(C2206,18,5),NIVELES!$A$133:$B$213,2,0),"")</f>
        <v>BOLÍVAR</v>
      </c>
      <c r="F2206" s="80" t="s">
        <v>82</v>
      </c>
      <c r="G2206" s="81" t="str">
        <f>+IF(F2206&lt;&gt;"",VLOOKUP(F2206,NIVELES!$A$246:$C$464,3,0),"")</f>
        <v xml:space="preserve"> </v>
      </c>
      <c r="H2206" s="82" t="s">
        <v>1024</v>
      </c>
      <c r="I2206" s="78" t="s">
        <v>2201</v>
      </c>
      <c r="J2206" s="78" t="s">
        <v>2184</v>
      </c>
      <c r="K2206" s="78" t="s">
        <v>2185</v>
      </c>
      <c r="L2206" s="78" t="s">
        <v>2943</v>
      </c>
      <c r="M2206" s="78">
        <v>40</v>
      </c>
      <c r="N2206" s="78" t="s">
        <v>2952</v>
      </c>
      <c r="O2206" s="78" t="s">
        <v>2225</v>
      </c>
      <c r="P2206" s="82">
        <v>12</v>
      </c>
      <c r="Q2206" s="78" t="s">
        <v>2954</v>
      </c>
      <c r="R2206" s="82">
        <v>1</v>
      </c>
      <c r="S2206" s="82">
        <v>1</v>
      </c>
      <c r="T2206" s="82">
        <v>1</v>
      </c>
      <c r="U2206" s="82">
        <v>1</v>
      </c>
      <c r="V2206" s="82">
        <v>1</v>
      </c>
      <c r="W2206" s="82">
        <v>1</v>
      </c>
      <c r="X2206" s="82">
        <v>1</v>
      </c>
      <c r="Y2206" s="82">
        <v>1</v>
      </c>
      <c r="Z2206" s="82">
        <v>1</v>
      </c>
      <c r="AA2206" s="82">
        <v>1</v>
      </c>
      <c r="AB2206" s="82">
        <v>1</v>
      </c>
      <c r="AC2206" s="82">
        <v>1</v>
      </c>
      <c r="AD2206" s="85" t="str">
        <f>IF(A2206&lt;&gt;"",IF(D2206="DIRECCIÓN_DE_TRANSFERENCIAS","280 0031",VLOOKUP(C2206,NIVELES!$A$14:$B$105,2,0)),"")</f>
        <v>280 5110</v>
      </c>
      <c r="AE2206" s="86" t="s">
        <v>322</v>
      </c>
      <c r="AF2206" s="86" t="s">
        <v>543</v>
      </c>
      <c r="AG2206" s="79" t="str">
        <f>+IF(AF2206&lt;&gt;"",VLOOKUP(AF2206,NIVELES!$A$666:$B$673,2,0),"")</f>
        <v>DESARROLLO_INFANTIL</v>
      </c>
      <c r="AH2206" s="78" t="s">
        <v>512</v>
      </c>
      <c r="AI2206" s="79" t="str">
        <f>IF(AH2206&lt;&gt;"",VLOOKUP(CONCATENATE(AG2206,AH2206),NIVELES!$B$676:$C$745,2,0),"")</f>
        <v>Centros Circulos De Cuidado Recreacion Y Aprendizaje CRA Creciendo Con Nuestros Hijos CNH</v>
      </c>
      <c r="AJ2206" s="78" t="s">
        <v>517</v>
      </c>
      <c r="AK2206" s="79" t="str">
        <f>+IF(AJ2206&lt;&gt;"",VLOOKUP(AJ2206,NIVELES!$A$816:$B$892,2,0),"")</f>
        <v>NO APLICA</v>
      </c>
      <c r="AL2206" s="78" t="s">
        <v>554</v>
      </c>
      <c r="AM2206" s="78">
        <v>530801</v>
      </c>
      <c r="AN2206" s="79" t="str">
        <f>IF(AM2206&lt;&gt;"",+VLOOKUP(AM2206,NIVELES!$A$1652:$B$2466,2,0),"")</f>
        <v>Alimentos y Bebidas</v>
      </c>
      <c r="AO2206" s="87">
        <v>0</v>
      </c>
      <c r="AP2206" s="88">
        <v>0</v>
      </c>
      <c r="AQ2206" s="88"/>
      <c r="AR2206" s="88">
        <v>0</v>
      </c>
      <c r="AS2206" s="88">
        <v>0</v>
      </c>
      <c r="AT2206" s="88">
        <v>0</v>
      </c>
      <c r="AU2206" s="88">
        <v>0</v>
      </c>
      <c r="AV2206" s="88">
        <v>0</v>
      </c>
      <c r="AW2206" s="88">
        <v>0</v>
      </c>
      <c r="AX2206" s="88">
        <v>0</v>
      </c>
      <c r="AY2206" s="88">
        <v>0</v>
      </c>
      <c r="AZ2206" s="88">
        <v>0</v>
      </c>
      <c r="BA2206" s="88">
        <v>0</v>
      </c>
      <c r="BB2206" s="89">
        <f t="shared" si="135"/>
        <v>0</v>
      </c>
      <c r="BC2206" s="90" t="str">
        <f t="shared" si="134"/>
        <v>OK</v>
      </c>
      <c r="BD2206" s="91" t="str">
        <f t="shared" si="136"/>
        <v xml:space="preserve">                  </v>
      </c>
      <c r="BE2206" s="92">
        <f t="shared" si="137"/>
        <v>12</v>
      </c>
    </row>
    <row r="2207" spans="1:57" s="74" customFormat="1" ht="50.1" customHeight="1" x14ac:dyDescent="0.2">
      <c r="A2207" s="78" t="s">
        <v>55</v>
      </c>
      <c r="B2207" s="78" t="s">
        <v>61</v>
      </c>
      <c r="C2207" s="78" t="s">
        <v>617</v>
      </c>
      <c r="D2207" s="78" t="s">
        <v>605</v>
      </c>
      <c r="E2207" s="79" t="str">
        <f>+IF(C2207&lt;&gt;"",VLOOKUP(MID(C2207,18,5),NIVELES!$A$133:$B$213,2,0),"")</f>
        <v>BOLÍVAR</v>
      </c>
      <c r="F2207" s="80" t="s">
        <v>82</v>
      </c>
      <c r="G2207" s="81" t="str">
        <f>+IF(F2207&lt;&gt;"",VLOOKUP(F2207,NIVELES!$A$246:$C$464,3,0),"")</f>
        <v xml:space="preserve"> </v>
      </c>
      <c r="H2207" s="82" t="s">
        <v>1024</v>
      </c>
      <c r="I2207" s="78" t="s">
        <v>2201</v>
      </c>
      <c r="J2207" s="78" t="s">
        <v>2184</v>
      </c>
      <c r="K2207" s="78" t="s">
        <v>2185</v>
      </c>
      <c r="L2207" s="78" t="s">
        <v>2943</v>
      </c>
      <c r="M2207" s="78">
        <v>40</v>
      </c>
      <c r="N2207" s="78" t="s">
        <v>2952</v>
      </c>
      <c r="O2207" s="78" t="s">
        <v>2238</v>
      </c>
      <c r="P2207" s="82">
        <v>12</v>
      </c>
      <c r="Q2207" s="78" t="s">
        <v>2954</v>
      </c>
      <c r="R2207" s="82">
        <v>1</v>
      </c>
      <c r="S2207" s="82">
        <v>1</v>
      </c>
      <c r="T2207" s="82">
        <v>1</v>
      </c>
      <c r="U2207" s="82">
        <v>1</v>
      </c>
      <c r="V2207" s="82">
        <v>1</v>
      </c>
      <c r="W2207" s="82">
        <v>1</v>
      </c>
      <c r="X2207" s="82">
        <v>1</v>
      </c>
      <c r="Y2207" s="82">
        <v>1</v>
      </c>
      <c r="Z2207" s="82">
        <v>1</v>
      </c>
      <c r="AA2207" s="82">
        <v>1</v>
      </c>
      <c r="AB2207" s="82">
        <v>1</v>
      </c>
      <c r="AC2207" s="82">
        <v>1</v>
      </c>
      <c r="AD2207" s="85" t="str">
        <f>IF(A2207&lt;&gt;"",IF(D2207="DIRECCIÓN_DE_TRANSFERENCIAS","280 0031",VLOOKUP(C2207,NIVELES!$A$14:$B$105,2,0)),"")</f>
        <v>280 5110</v>
      </c>
      <c r="AE2207" s="86" t="s">
        <v>322</v>
      </c>
      <c r="AF2207" s="86" t="s">
        <v>543</v>
      </c>
      <c r="AG2207" s="79" t="str">
        <f>+IF(AF2207&lt;&gt;"",VLOOKUP(AF2207,NIVELES!$A$666:$B$673,2,0),"")</f>
        <v>DESARROLLO_INFANTIL</v>
      </c>
      <c r="AH2207" s="78" t="s">
        <v>512</v>
      </c>
      <c r="AI2207" s="79" t="str">
        <f>IF(AH2207&lt;&gt;"",VLOOKUP(CONCATENATE(AG2207,AH2207),NIVELES!$B$676:$C$745,2,0),"")</f>
        <v>Centros Circulos De Cuidado Recreacion Y Aprendizaje CRA Creciendo Con Nuestros Hijos CNH</v>
      </c>
      <c r="AJ2207" s="78" t="s">
        <v>517</v>
      </c>
      <c r="AK2207" s="79" t="str">
        <f>+IF(AJ2207&lt;&gt;"",VLOOKUP(AJ2207,NIVELES!$A$816:$B$892,2,0),"")</f>
        <v>NO APLICA</v>
      </c>
      <c r="AL2207" s="78" t="s">
        <v>554</v>
      </c>
      <c r="AM2207" s="78">
        <v>530802</v>
      </c>
      <c r="AN2207" s="79" t="str">
        <f>IF(AM2207&lt;&gt;"",+VLOOKUP(AM2207,NIVELES!$A$1652:$B$2466,2,0),"")</f>
        <v>Vestuario, Lencería, Prendas de Protección; y, Accesorios para Uniformes Militares y Policiales; y, Carpas</v>
      </c>
      <c r="AO2207" s="87">
        <v>0</v>
      </c>
      <c r="AP2207" s="88">
        <v>0</v>
      </c>
      <c r="AQ2207" s="88"/>
      <c r="AR2207" s="88">
        <v>0</v>
      </c>
      <c r="AS2207" s="88">
        <v>0</v>
      </c>
      <c r="AT2207" s="88">
        <v>0</v>
      </c>
      <c r="AU2207" s="88">
        <v>0</v>
      </c>
      <c r="AV2207" s="88">
        <v>0</v>
      </c>
      <c r="AW2207" s="88">
        <v>0</v>
      </c>
      <c r="AX2207" s="88">
        <v>0</v>
      </c>
      <c r="AY2207" s="88">
        <v>0</v>
      </c>
      <c r="AZ2207" s="88">
        <v>0</v>
      </c>
      <c r="BA2207" s="88">
        <v>0</v>
      </c>
      <c r="BB2207" s="89">
        <f t="shared" si="135"/>
        <v>0</v>
      </c>
      <c r="BC2207" s="90" t="str">
        <f t="shared" si="134"/>
        <v>OK</v>
      </c>
      <c r="BD2207" s="91" t="str">
        <f t="shared" si="136"/>
        <v xml:space="preserve">                  </v>
      </c>
      <c r="BE2207" s="92">
        <f t="shared" si="137"/>
        <v>12</v>
      </c>
    </row>
    <row r="2208" spans="1:57" s="74" customFormat="1" ht="50.1" customHeight="1" x14ac:dyDescent="0.2">
      <c r="A2208" s="78" t="s">
        <v>55</v>
      </c>
      <c r="B2208" s="78" t="s">
        <v>61</v>
      </c>
      <c r="C2208" s="78" t="s">
        <v>617</v>
      </c>
      <c r="D2208" s="78" t="s">
        <v>605</v>
      </c>
      <c r="E2208" s="79" t="str">
        <f>+IF(C2208&lt;&gt;"",VLOOKUP(MID(C2208,18,5),NIVELES!$A$133:$B$213,2,0),"")</f>
        <v>BOLÍVAR</v>
      </c>
      <c r="F2208" s="80" t="s">
        <v>82</v>
      </c>
      <c r="G2208" s="81" t="str">
        <f>+IF(F2208&lt;&gt;"",VLOOKUP(F2208,NIVELES!$A$246:$C$464,3,0),"")</f>
        <v xml:space="preserve"> </v>
      </c>
      <c r="H2208" s="82" t="s">
        <v>1024</v>
      </c>
      <c r="I2208" s="78" t="s">
        <v>2201</v>
      </c>
      <c r="J2208" s="78" t="s">
        <v>2184</v>
      </c>
      <c r="K2208" s="78" t="s">
        <v>2185</v>
      </c>
      <c r="L2208" s="78" t="s">
        <v>2943</v>
      </c>
      <c r="M2208" s="78">
        <v>40</v>
      </c>
      <c r="N2208" s="78" t="s">
        <v>2952</v>
      </c>
      <c r="O2208" s="78" t="s">
        <v>2229</v>
      </c>
      <c r="P2208" s="82">
        <v>12</v>
      </c>
      <c r="Q2208" s="78" t="s">
        <v>2954</v>
      </c>
      <c r="R2208" s="82">
        <v>1</v>
      </c>
      <c r="S2208" s="82">
        <v>1</v>
      </c>
      <c r="T2208" s="82">
        <v>1</v>
      </c>
      <c r="U2208" s="82">
        <v>1</v>
      </c>
      <c r="V2208" s="82">
        <v>1</v>
      </c>
      <c r="W2208" s="82">
        <v>1</v>
      </c>
      <c r="X2208" s="82">
        <v>1</v>
      </c>
      <c r="Y2208" s="82">
        <v>1</v>
      </c>
      <c r="Z2208" s="82">
        <v>1</v>
      </c>
      <c r="AA2208" s="82">
        <v>1</v>
      </c>
      <c r="AB2208" s="82">
        <v>1</v>
      </c>
      <c r="AC2208" s="82">
        <v>1</v>
      </c>
      <c r="AD2208" s="85" t="str">
        <f>IF(A2208&lt;&gt;"",IF(D2208="DIRECCIÓN_DE_TRANSFERENCIAS","280 0031",VLOOKUP(C2208,NIVELES!$A$14:$B$105,2,0)),"")</f>
        <v>280 5110</v>
      </c>
      <c r="AE2208" s="86" t="s">
        <v>322</v>
      </c>
      <c r="AF2208" s="86" t="s">
        <v>543</v>
      </c>
      <c r="AG2208" s="79" t="str">
        <f>+IF(AF2208&lt;&gt;"",VLOOKUP(AF2208,NIVELES!$A$666:$B$673,2,0),"")</f>
        <v>DESARROLLO_INFANTIL</v>
      </c>
      <c r="AH2208" s="78" t="s">
        <v>512</v>
      </c>
      <c r="AI2208" s="79" t="str">
        <f>IF(AH2208&lt;&gt;"",VLOOKUP(CONCATENATE(AG2208,AH2208),NIVELES!$B$676:$C$745,2,0),"")</f>
        <v>Centros Circulos De Cuidado Recreacion Y Aprendizaje CRA Creciendo Con Nuestros Hijos CNH</v>
      </c>
      <c r="AJ2208" s="78" t="s">
        <v>517</v>
      </c>
      <c r="AK2208" s="79" t="str">
        <f>+IF(AJ2208&lt;&gt;"",VLOOKUP(AJ2208,NIVELES!$A$816:$B$892,2,0),"")</f>
        <v>NO APLICA</v>
      </c>
      <c r="AL2208" s="78" t="s">
        <v>554</v>
      </c>
      <c r="AM2208" s="78">
        <v>530805</v>
      </c>
      <c r="AN2208" s="79" t="str">
        <f>IF(AM2208&lt;&gt;"",+VLOOKUP(AM2208,NIVELES!$A$1652:$B$2466,2,0),"")</f>
        <v>Materiales de Aseo</v>
      </c>
      <c r="AO2208" s="87">
        <v>0</v>
      </c>
      <c r="AP2208" s="88">
        <v>0</v>
      </c>
      <c r="AQ2208" s="88"/>
      <c r="AR2208" s="88">
        <v>0</v>
      </c>
      <c r="AS2208" s="88">
        <v>0</v>
      </c>
      <c r="AT2208" s="88">
        <v>0</v>
      </c>
      <c r="AU2208" s="88">
        <v>0</v>
      </c>
      <c r="AV2208" s="88">
        <v>0</v>
      </c>
      <c r="AW2208" s="88">
        <v>0</v>
      </c>
      <c r="AX2208" s="88">
        <v>0</v>
      </c>
      <c r="AY2208" s="88">
        <v>0</v>
      </c>
      <c r="AZ2208" s="88">
        <v>0</v>
      </c>
      <c r="BA2208" s="88">
        <v>0</v>
      </c>
      <c r="BB2208" s="89">
        <f t="shared" si="135"/>
        <v>0</v>
      </c>
      <c r="BC2208" s="90" t="str">
        <f t="shared" si="134"/>
        <v>OK</v>
      </c>
      <c r="BD2208" s="91" t="str">
        <f t="shared" si="136"/>
        <v xml:space="preserve">                  </v>
      </c>
      <c r="BE2208" s="92">
        <f t="shared" si="137"/>
        <v>12</v>
      </c>
    </row>
    <row r="2209" spans="1:57" s="74" customFormat="1" ht="50.1" customHeight="1" x14ac:dyDescent="0.2">
      <c r="A2209" s="78" t="s">
        <v>55</v>
      </c>
      <c r="B2209" s="78" t="s">
        <v>61</v>
      </c>
      <c r="C2209" s="78" t="s">
        <v>617</v>
      </c>
      <c r="D2209" s="78" t="s">
        <v>605</v>
      </c>
      <c r="E2209" s="79" t="str">
        <f>+IF(C2209&lt;&gt;"",VLOOKUP(MID(C2209,18,5),NIVELES!$A$133:$B$213,2,0),"")</f>
        <v>BOLÍVAR</v>
      </c>
      <c r="F2209" s="80" t="s">
        <v>82</v>
      </c>
      <c r="G2209" s="81" t="str">
        <f>+IF(F2209&lt;&gt;"",VLOOKUP(F2209,NIVELES!$A$246:$C$464,3,0),"")</f>
        <v xml:space="preserve"> </v>
      </c>
      <c r="H2209" s="82" t="s">
        <v>1024</v>
      </c>
      <c r="I2209" s="78" t="s">
        <v>2201</v>
      </c>
      <c r="J2209" s="78" t="s">
        <v>2184</v>
      </c>
      <c r="K2209" s="78" t="s">
        <v>2185</v>
      </c>
      <c r="L2209" s="78" t="s">
        <v>2943</v>
      </c>
      <c r="M2209" s="78">
        <v>2730</v>
      </c>
      <c r="N2209" s="78" t="s">
        <v>2952</v>
      </c>
      <c r="O2209" s="78" t="s">
        <v>2229</v>
      </c>
      <c r="P2209" s="82">
        <v>12</v>
      </c>
      <c r="Q2209" s="78" t="s">
        <v>2954</v>
      </c>
      <c r="R2209" s="82">
        <v>1</v>
      </c>
      <c r="S2209" s="82">
        <v>1</v>
      </c>
      <c r="T2209" s="82">
        <v>1</v>
      </c>
      <c r="U2209" s="82">
        <v>1</v>
      </c>
      <c r="V2209" s="82">
        <v>1</v>
      </c>
      <c r="W2209" s="82">
        <v>1</v>
      </c>
      <c r="X2209" s="82">
        <v>1</v>
      </c>
      <c r="Y2209" s="82">
        <v>1</v>
      </c>
      <c r="Z2209" s="82">
        <v>1</v>
      </c>
      <c r="AA2209" s="82">
        <v>1</v>
      </c>
      <c r="AB2209" s="82">
        <v>1</v>
      </c>
      <c r="AC2209" s="82">
        <v>1</v>
      </c>
      <c r="AD2209" s="85" t="str">
        <f>IF(A2209&lt;&gt;"",IF(D2209="DIRECCIÓN_DE_TRANSFERENCIAS","280 0031",VLOOKUP(C2209,NIVELES!$A$14:$B$105,2,0)),"")</f>
        <v>280 5110</v>
      </c>
      <c r="AE2209" s="86" t="s">
        <v>322</v>
      </c>
      <c r="AF2209" s="86" t="s">
        <v>543</v>
      </c>
      <c r="AG2209" s="79" t="str">
        <f>+IF(AF2209&lt;&gt;"",VLOOKUP(AF2209,NIVELES!$A$666:$B$673,2,0),"")</f>
        <v>DESARROLLO_INFANTIL</v>
      </c>
      <c r="AH2209" s="78" t="s">
        <v>452</v>
      </c>
      <c r="AI2209" s="79" t="str">
        <f>IF(AH2209&lt;&gt;"",VLOOKUP(CONCATENATE(AG2209,AH2209),NIVELES!$B$676:$C$745,2,0),"")</f>
        <v>Creciendo Con Nuestros Hijos De Atención Directa Funcionamiento, Operación Y Atención Domiciliar</v>
      </c>
      <c r="AJ2209" s="78" t="s">
        <v>387</v>
      </c>
      <c r="AK2209" s="79" t="str">
        <f>+IF(AJ2209&lt;&gt;"",VLOOKUP(AJ2209,NIVELES!$A$816:$B$892,2,0),"")</f>
        <v>ASEGURAR EL DESARROLLO INFANTIL Y LA EDUCACIÓN INTEGRAL, CON CALIDAD Y CALIDEZ PARA TODOS LOS NIÑOS, NIÑAS Y ADOLESCENTES</v>
      </c>
      <c r="AL2209" s="78" t="s">
        <v>554</v>
      </c>
      <c r="AM2209" s="78">
        <v>530235</v>
      </c>
      <c r="AN2209" s="79" t="str">
        <f>IF(AM2209&lt;&gt;"",+VLOOKUP(AM2209,NIVELES!$A$1652:$B$2466,2,0),"")</f>
        <v>Servicio de Alimentación</v>
      </c>
      <c r="AO2209" s="87">
        <v>12567.36</v>
      </c>
      <c r="AP2209" s="88">
        <v>0</v>
      </c>
      <c r="AQ2209" s="88">
        <v>0</v>
      </c>
      <c r="AR2209" s="88">
        <v>1256.74</v>
      </c>
      <c r="AS2209" s="88">
        <v>1256.74</v>
      </c>
      <c r="AT2209" s="88">
        <v>1256.74</v>
      </c>
      <c r="AU2209" s="88">
        <v>1256.74</v>
      </c>
      <c r="AV2209" s="88">
        <v>1256.74</v>
      </c>
      <c r="AW2209" s="88">
        <v>1256.74</v>
      </c>
      <c r="AX2209" s="88">
        <v>1256.74</v>
      </c>
      <c r="AY2209" s="88">
        <v>1256.74</v>
      </c>
      <c r="AZ2209" s="88">
        <v>1256.74</v>
      </c>
      <c r="BA2209" s="88">
        <v>1256.7</v>
      </c>
      <c r="BB2209" s="89">
        <f t="shared" si="135"/>
        <v>12567.36</v>
      </c>
      <c r="BC2209" s="90" t="str">
        <f t="shared" si="134"/>
        <v>OK</v>
      </c>
      <c r="BD2209" s="91" t="str">
        <f t="shared" si="136"/>
        <v xml:space="preserve">                  </v>
      </c>
      <c r="BE2209" s="92">
        <f t="shared" si="137"/>
        <v>12</v>
      </c>
    </row>
    <row r="2210" spans="1:57" s="74" customFormat="1" ht="50.1" customHeight="1" x14ac:dyDescent="0.2">
      <c r="A2210" s="78" t="s">
        <v>55</v>
      </c>
      <c r="B2210" s="78" t="s">
        <v>61</v>
      </c>
      <c r="C2210" s="78" t="s">
        <v>617</v>
      </c>
      <c r="D2210" s="78" t="s">
        <v>605</v>
      </c>
      <c r="E2210" s="79" t="str">
        <f>+IF(C2210&lt;&gt;"",VLOOKUP(MID(C2210,18,5),NIVELES!$A$133:$B$213,2,0),"")</f>
        <v>BOLÍVAR</v>
      </c>
      <c r="F2210" s="80" t="s">
        <v>82</v>
      </c>
      <c r="G2210" s="81" t="str">
        <f>+IF(F2210&lt;&gt;"",VLOOKUP(F2210,NIVELES!$A$246:$C$464,3,0),"")</f>
        <v xml:space="preserve"> </v>
      </c>
      <c r="H2210" s="82" t="s">
        <v>1024</v>
      </c>
      <c r="I2210" s="78" t="s">
        <v>2201</v>
      </c>
      <c r="J2210" s="78" t="s">
        <v>2184</v>
      </c>
      <c r="K2210" s="78" t="s">
        <v>2185</v>
      </c>
      <c r="L2210" s="78" t="s">
        <v>2943</v>
      </c>
      <c r="M2210" s="78">
        <v>2040</v>
      </c>
      <c r="N2210" s="78" t="s">
        <v>2952</v>
      </c>
      <c r="O2210" s="78" t="s">
        <v>2454</v>
      </c>
      <c r="P2210" s="82">
        <v>12</v>
      </c>
      <c r="Q2210" s="78" t="s">
        <v>2901</v>
      </c>
      <c r="R2210" s="82">
        <v>1</v>
      </c>
      <c r="S2210" s="82">
        <v>1</v>
      </c>
      <c r="T2210" s="82">
        <v>1</v>
      </c>
      <c r="U2210" s="82">
        <v>1</v>
      </c>
      <c r="V2210" s="82">
        <v>1</v>
      </c>
      <c r="W2210" s="82">
        <v>1</v>
      </c>
      <c r="X2210" s="82">
        <v>1</v>
      </c>
      <c r="Y2210" s="82">
        <v>1</v>
      </c>
      <c r="Z2210" s="82">
        <v>1</v>
      </c>
      <c r="AA2210" s="82">
        <v>1</v>
      </c>
      <c r="AB2210" s="82">
        <v>1</v>
      </c>
      <c r="AC2210" s="82">
        <v>1</v>
      </c>
      <c r="AD2210" s="85" t="str">
        <f>IF(A2210&lt;&gt;"",IF(D2210="DIRECCIÓN_DE_TRANSFERENCIAS","280 0031",VLOOKUP(C2210,NIVELES!$A$14:$B$105,2,0)),"")</f>
        <v>280 5110</v>
      </c>
      <c r="AE2210" s="86" t="s">
        <v>322</v>
      </c>
      <c r="AF2210" s="86" t="s">
        <v>543</v>
      </c>
      <c r="AG2210" s="79" t="str">
        <f>+IF(AF2210&lt;&gt;"",VLOOKUP(AF2210,NIVELES!$A$666:$B$673,2,0),"")</f>
        <v>DESARROLLO_INFANTIL</v>
      </c>
      <c r="AH2210" s="78" t="s">
        <v>321</v>
      </c>
      <c r="AI2210" s="79" t="str">
        <f>IF(AH2210&lt;&gt;"",VLOOKUP(CONCATENATE(AG2210,AH2210),NIVELES!$B$676:$C$745,2,0),"")</f>
        <v>Centros Infantiles Del Buen Vivir Operados Por Terceros -Funcionamiento Operación Y Atencion De Unidades</v>
      </c>
      <c r="AJ2210" s="78" t="s">
        <v>517</v>
      </c>
      <c r="AK2210" s="79" t="str">
        <f>+IF(AJ2210&lt;&gt;"",VLOOKUP(AJ2210,NIVELES!$A$816:$B$892,2,0),"")</f>
        <v>NO APLICA</v>
      </c>
      <c r="AL2210" s="78" t="s">
        <v>553</v>
      </c>
      <c r="AM2210" s="78">
        <v>510105</v>
      </c>
      <c r="AN2210" s="79" t="str">
        <f>IF(AM2210&lt;&gt;"",+VLOOKUP(AM2210,NIVELES!$A$1652:$B$2466,2,0),"")</f>
        <v>Remuneraciones Unificadas</v>
      </c>
      <c r="AO2210" s="87">
        <v>0</v>
      </c>
      <c r="AP2210" s="88">
        <v>0</v>
      </c>
      <c r="AQ2210" s="88"/>
      <c r="AR2210" s="88">
        <v>0</v>
      </c>
      <c r="AS2210" s="88">
        <v>0</v>
      </c>
      <c r="AT2210" s="88">
        <v>0</v>
      </c>
      <c r="AU2210" s="88">
        <v>0</v>
      </c>
      <c r="AV2210" s="88">
        <v>0</v>
      </c>
      <c r="AW2210" s="88">
        <v>0</v>
      </c>
      <c r="AX2210" s="88">
        <v>0</v>
      </c>
      <c r="AY2210" s="88">
        <v>0</v>
      </c>
      <c r="AZ2210" s="88">
        <v>0</v>
      </c>
      <c r="BA2210" s="88">
        <v>0</v>
      </c>
      <c r="BB2210" s="89">
        <f t="shared" si="135"/>
        <v>0</v>
      </c>
      <c r="BC2210" s="90" t="str">
        <f t="shared" si="134"/>
        <v>OK</v>
      </c>
      <c r="BD2210" s="91" t="str">
        <f t="shared" si="136"/>
        <v xml:space="preserve">                  </v>
      </c>
      <c r="BE2210" s="92">
        <f t="shared" si="137"/>
        <v>12</v>
      </c>
    </row>
    <row r="2211" spans="1:57" s="74" customFormat="1" ht="50.1" customHeight="1" x14ac:dyDescent="0.2">
      <c r="A2211" s="78" t="s">
        <v>55</v>
      </c>
      <c r="B2211" s="78" t="s">
        <v>61</v>
      </c>
      <c r="C2211" s="78" t="s">
        <v>617</v>
      </c>
      <c r="D2211" s="78" t="s">
        <v>605</v>
      </c>
      <c r="E2211" s="79" t="str">
        <f>+IF(C2211&lt;&gt;"",VLOOKUP(MID(C2211,18,5),NIVELES!$A$133:$B$213,2,0),"")</f>
        <v>BOLÍVAR</v>
      </c>
      <c r="F2211" s="80" t="s">
        <v>82</v>
      </c>
      <c r="G2211" s="81" t="str">
        <f>+IF(F2211&lt;&gt;"",VLOOKUP(F2211,NIVELES!$A$246:$C$464,3,0),"")</f>
        <v xml:space="preserve"> </v>
      </c>
      <c r="H2211" s="82" t="s">
        <v>1024</v>
      </c>
      <c r="I2211" s="78" t="s">
        <v>2201</v>
      </c>
      <c r="J2211" s="78" t="s">
        <v>2184</v>
      </c>
      <c r="K2211" s="78" t="s">
        <v>2185</v>
      </c>
      <c r="L2211" s="78" t="s">
        <v>2943</v>
      </c>
      <c r="M2211" s="78">
        <v>2040</v>
      </c>
      <c r="N2211" s="78" t="s">
        <v>2952</v>
      </c>
      <c r="O2211" s="78" t="s">
        <v>2454</v>
      </c>
      <c r="P2211" s="82">
        <v>1</v>
      </c>
      <c r="Q2211" s="78" t="s">
        <v>2901</v>
      </c>
      <c r="R2211" s="82"/>
      <c r="S2211" s="82"/>
      <c r="T2211" s="82"/>
      <c r="U2211" s="82"/>
      <c r="V2211" s="82"/>
      <c r="W2211" s="82"/>
      <c r="X2211" s="82"/>
      <c r="Y2211" s="82"/>
      <c r="Z2211" s="82"/>
      <c r="AA2211" s="82"/>
      <c r="AB2211" s="82"/>
      <c r="AC2211" s="82">
        <v>1</v>
      </c>
      <c r="AD2211" s="85" t="str">
        <f>IF(A2211&lt;&gt;"",IF(D2211="DIRECCIÓN_DE_TRANSFERENCIAS","280 0031",VLOOKUP(C2211,NIVELES!$A$14:$B$105,2,0)),"")</f>
        <v>280 5110</v>
      </c>
      <c r="AE2211" s="86" t="s">
        <v>322</v>
      </c>
      <c r="AF2211" s="86" t="s">
        <v>543</v>
      </c>
      <c r="AG2211" s="79" t="str">
        <f>+IF(AF2211&lt;&gt;"",VLOOKUP(AF2211,NIVELES!$A$666:$B$673,2,0),"")</f>
        <v>DESARROLLO_INFANTIL</v>
      </c>
      <c r="AH2211" s="78" t="s">
        <v>321</v>
      </c>
      <c r="AI2211" s="79" t="str">
        <f>IF(AH2211&lt;&gt;"",VLOOKUP(CONCATENATE(AG2211,AH2211),NIVELES!$B$676:$C$745,2,0),"")</f>
        <v>Centros Infantiles Del Buen Vivir Operados Por Terceros -Funcionamiento Operación Y Atencion De Unidades</v>
      </c>
      <c r="AJ2211" s="78" t="s">
        <v>517</v>
      </c>
      <c r="AK2211" s="79" t="str">
        <f>+IF(AJ2211&lt;&gt;"",VLOOKUP(AJ2211,NIVELES!$A$816:$B$892,2,0),"")</f>
        <v>NO APLICA</v>
      </c>
      <c r="AL2211" s="78" t="s">
        <v>553</v>
      </c>
      <c r="AM2211" s="78">
        <v>510203</v>
      </c>
      <c r="AN2211" s="79" t="str">
        <f>IF(AM2211&lt;&gt;"",+VLOOKUP(AM2211,NIVELES!$A$1652:$B$2466,2,0),"")</f>
        <v>Decimotercer Sueldo</v>
      </c>
      <c r="AO2211" s="87">
        <v>0</v>
      </c>
      <c r="AP2211" s="88">
        <v>0</v>
      </c>
      <c r="AQ2211" s="88"/>
      <c r="AR2211" s="88">
        <v>0</v>
      </c>
      <c r="AS2211" s="88">
        <v>0</v>
      </c>
      <c r="AT2211" s="88">
        <v>0</v>
      </c>
      <c r="AU2211" s="88">
        <v>0</v>
      </c>
      <c r="AV2211" s="88">
        <v>0</v>
      </c>
      <c r="AW2211" s="88">
        <v>0</v>
      </c>
      <c r="AX2211" s="88">
        <v>0</v>
      </c>
      <c r="AY2211" s="88">
        <v>0</v>
      </c>
      <c r="AZ2211" s="88">
        <v>0</v>
      </c>
      <c r="BA2211" s="88">
        <v>0</v>
      </c>
      <c r="BB2211" s="89">
        <f t="shared" si="135"/>
        <v>0</v>
      </c>
      <c r="BC2211" s="90" t="str">
        <f t="shared" si="134"/>
        <v>OK</v>
      </c>
      <c r="BD2211" s="91" t="str">
        <f t="shared" si="136"/>
        <v xml:space="preserve">                  </v>
      </c>
      <c r="BE2211" s="92">
        <f t="shared" si="137"/>
        <v>1</v>
      </c>
    </row>
    <row r="2212" spans="1:57" s="74" customFormat="1" ht="50.1" customHeight="1" x14ac:dyDescent="0.2">
      <c r="A2212" s="78" t="s">
        <v>55</v>
      </c>
      <c r="B2212" s="78" t="s">
        <v>61</v>
      </c>
      <c r="C2212" s="78" t="s">
        <v>617</v>
      </c>
      <c r="D2212" s="78" t="s">
        <v>605</v>
      </c>
      <c r="E2212" s="79" t="str">
        <f>+IF(C2212&lt;&gt;"",VLOOKUP(MID(C2212,18,5),NIVELES!$A$133:$B$213,2,0),"")</f>
        <v>BOLÍVAR</v>
      </c>
      <c r="F2212" s="80" t="s">
        <v>82</v>
      </c>
      <c r="G2212" s="81" t="str">
        <f>+IF(F2212&lt;&gt;"",VLOOKUP(F2212,NIVELES!$A$246:$C$464,3,0),"")</f>
        <v xml:space="preserve"> </v>
      </c>
      <c r="H2212" s="82" t="s">
        <v>1024</v>
      </c>
      <c r="I2212" s="78" t="s">
        <v>2201</v>
      </c>
      <c r="J2212" s="78" t="s">
        <v>2184</v>
      </c>
      <c r="K2212" s="78" t="s">
        <v>2185</v>
      </c>
      <c r="L2212" s="78" t="s">
        <v>2943</v>
      </c>
      <c r="M2212" s="78">
        <v>2040</v>
      </c>
      <c r="N2212" s="78" t="s">
        <v>2952</v>
      </c>
      <c r="O2212" s="78" t="s">
        <v>2454</v>
      </c>
      <c r="P2212" s="82">
        <v>1</v>
      </c>
      <c r="Q2212" s="78" t="s">
        <v>2901</v>
      </c>
      <c r="R2212" s="82"/>
      <c r="S2212" s="82"/>
      <c r="T2212" s="82"/>
      <c r="U2212" s="82"/>
      <c r="V2212" s="82"/>
      <c r="W2212" s="82"/>
      <c r="X2212" s="82"/>
      <c r="Y2212" s="82">
        <v>1</v>
      </c>
      <c r="Z2212" s="82"/>
      <c r="AA2212" s="82"/>
      <c r="AB2212" s="82"/>
      <c r="AC2212" s="82"/>
      <c r="AD2212" s="85" t="str">
        <f>IF(A2212&lt;&gt;"",IF(D2212="DIRECCIÓN_DE_TRANSFERENCIAS","280 0031",VLOOKUP(C2212,NIVELES!$A$14:$B$105,2,0)),"")</f>
        <v>280 5110</v>
      </c>
      <c r="AE2212" s="86" t="s">
        <v>322</v>
      </c>
      <c r="AF2212" s="86" t="s">
        <v>543</v>
      </c>
      <c r="AG2212" s="79" t="str">
        <f>+IF(AF2212&lt;&gt;"",VLOOKUP(AF2212,NIVELES!$A$666:$B$673,2,0),"")</f>
        <v>DESARROLLO_INFANTIL</v>
      </c>
      <c r="AH2212" s="78" t="s">
        <v>321</v>
      </c>
      <c r="AI2212" s="79" t="str">
        <f>IF(AH2212&lt;&gt;"",VLOOKUP(CONCATENATE(AG2212,AH2212),NIVELES!$B$676:$C$745,2,0),"")</f>
        <v>Centros Infantiles Del Buen Vivir Operados Por Terceros -Funcionamiento Operación Y Atencion De Unidades</v>
      </c>
      <c r="AJ2212" s="78" t="s">
        <v>517</v>
      </c>
      <c r="AK2212" s="79" t="str">
        <f>+IF(AJ2212&lt;&gt;"",VLOOKUP(AJ2212,NIVELES!$A$816:$B$892,2,0),"")</f>
        <v>NO APLICA</v>
      </c>
      <c r="AL2212" s="78" t="s">
        <v>553</v>
      </c>
      <c r="AM2212" s="78">
        <v>510204</v>
      </c>
      <c r="AN2212" s="79" t="str">
        <f>IF(AM2212&lt;&gt;"",+VLOOKUP(AM2212,NIVELES!$A$1652:$B$2466,2,0),"")</f>
        <v>Decimocuarto Sueldo</v>
      </c>
      <c r="AO2212" s="87">
        <v>0</v>
      </c>
      <c r="AP2212" s="88">
        <v>0</v>
      </c>
      <c r="AQ2212" s="88"/>
      <c r="AR2212" s="88">
        <v>0</v>
      </c>
      <c r="AS2212" s="88">
        <v>0</v>
      </c>
      <c r="AT2212" s="88">
        <v>0</v>
      </c>
      <c r="AU2212" s="88">
        <v>0</v>
      </c>
      <c r="AV2212" s="88">
        <v>0</v>
      </c>
      <c r="AW2212" s="88">
        <v>0</v>
      </c>
      <c r="AX2212" s="88">
        <v>0</v>
      </c>
      <c r="AY2212" s="88">
        <v>0</v>
      </c>
      <c r="AZ2212" s="88">
        <v>0</v>
      </c>
      <c r="BA2212" s="88">
        <v>0</v>
      </c>
      <c r="BB2212" s="89">
        <f t="shared" si="135"/>
        <v>0</v>
      </c>
      <c r="BC2212" s="90" t="str">
        <f t="shared" si="134"/>
        <v>OK</v>
      </c>
      <c r="BD2212" s="91" t="str">
        <f t="shared" si="136"/>
        <v xml:space="preserve">                  </v>
      </c>
      <c r="BE2212" s="92">
        <f t="shared" si="137"/>
        <v>1</v>
      </c>
    </row>
    <row r="2213" spans="1:57" s="74" customFormat="1" ht="50.1" customHeight="1" x14ac:dyDescent="0.2">
      <c r="A2213" s="78" t="s">
        <v>55</v>
      </c>
      <c r="B2213" s="78" t="s">
        <v>61</v>
      </c>
      <c r="C2213" s="78" t="s">
        <v>617</v>
      </c>
      <c r="D2213" s="78" t="s">
        <v>605</v>
      </c>
      <c r="E2213" s="79" t="str">
        <f>+IF(C2213&lt;&gt;"",VLOOKUP(MID(C2213,18,5),NIVELES!$A$133:$B$213,2,0),"")</f>
        <v>BOLÍVAR</v>
      </c>
      <c r="F2213" s="80" t="s">
        <v>82</v>
      </c>
      <c r="G2213" s="81" t="str">
        <f>+IF(F2213&lt;&gt;"",VLOOKUP(F2213,NIVELES!$A$246:$C$464,3,0),"")</f>
        <v xml:space="preserve"> </v>
      </c>
      <c r="H2213" s="82" t="s">
        <v>1024</v>
      </c>
      <c r="I2213" s="78" t="s">
        <v>2201</v>
      </c>
      <c r="J2213" s="78" t="s">
        <v>2184</v>
      </c>
      <c r="K2213" s="78" t="s">
        <v>2185</v>
      </c>
      <c r="L2213" s="78" t="s">
        <v>2943</v>
      </c>
      <c r="M2213" s="78">
        <v>2040</v>
      </c>
      <c r="N2213" s="78" t="s">
        <v>2952</v>
      </c>
      <c r="O2213" s="78" t="s">
        <v>2454</v>
      </c>
      <c r="P2213" s="82">
        <v>12</v>
      </c>
      <c r="Q2213" s="78" t="s">
        <v>2901</v>
      </c>
      <c r="R2213" s="82">
        <v>1</v>
      </c>
      <c r="S2213" s="82">
        <v>1</v>
      </c>
      <c r="T2213" s="82">
        <v>1</v>
      </c>
      <c r="U2213" s="82">
        <v>1</v>
      </c>
      <c r="V2213" s="82">
        <v>1</v>
      </c>
      <c r="W2213" s="82">
        <v>1</v>
      </c>
      <c r="X2213" s="82">
        <v>1</v>
      </c>
      <c r="Y2213" s="82">
        <v>1</v>
      </c>
      <c r="Z2213" s="82">
        <v>1</v>
      </c>
      <c r="AA2213" s="82">
        <v>1</v>
      </c>
      <c r="AB2213" s="82">
        <v>1</v>
      </c>
      <c r="AC2213" s="82">
        <v>1</v>
      </c>
      <c r="AD2213" s="85" t="str">
        <f>IF(A2213&lt;&gt;"",IF(D2213="DIRECCIÓN_DE_TRANSFERENCIAS","280 0031",VLOOKUP(C2213,NIVELES!$A$14:$B$105,2,0)),"")</f>
        <v>280 5110</v>
      </c>
      <c r="AE2213" s="86" t="s">
        <v>322</v>
      </c>
      <c r="AF2213" s="86" t="s">
        <v>543</v>
      </c>
      <c r="AG2213" s="79" t="str">
        <f>+IF(AF2213&lt;&gt;"",VLOOKUP(AF2213,NIVELES!$A$666:$B$673,2,0),"")</f>
        <v>DESARROLLO_INFANTIL</v>
      </c>
      <c r="AH2213" s="78" t="s">
        <v>321</v>
      </c>
      <c r="AI2213" s="79" t="str">
        <f>IF(AH2213&lt;&gt;"",VLOOKUP(CONCATENATE(AG2213,AH2213),NIVELES!$B$676:$C$745,2,0),"")</f>
        <v>Centros Infantiles Del Buen Vivir Operados Por Terceros -Funcionamiento Operación Y Atencion De Unidades</v>
      </c>
      <c r="AJ2213" s="78" t="s">
        <v>517</v>
      </c>
      <c r="AK2213" s="79" t="str">
        <f>+IF(AJ2213&lt;&gt;"",VLOOKUP(AJ2213,NIVELES!$A$816:$B$892,2,0),"")</f>
        <v>NO APLICA</v>
      </c>
      <c r="AL2213" s="78" t="s">
        <v>553</v>
      </c>
      <c r="AM2213" s="78">
        <v>510601</v>
      </c>
      <c r="AN2213" s="79" t="str">
        <f>IF(AM2213&lt;&gt;"",+VLOOKUP(AM2213,NIVELES!$A$1652:$B$2466,2,0),"")</f>
        <v>Aporte Patronal</v>
      </c>
      <c r="AO2213" s="87">
        <v>0</v>
      </c>
      <c r="AP2213" s="88">
        <v>0</v>
      </c>
      <c r="AQ2213" s="88"/>
      <c r="AR2213" s="88">
        <v>0</v>
      </c>
      <c r="AS2213" s="88">
        <v>0</v>
      </c>
      <c r="AT2213" s="88">
        <v>0</v>
      </c>
      <c r="AU2213" s="88">
        <v>0</v>
      </c>
      <c r="AV2213" s="88">
        <v>0</v>
      </c>
      <c r="AW2213" s="88">
        <v>0</v>
      </c>
      <c r="AX2213" s="88">
        <v>0</v>
      </c>
      <c r="AY2213" s="88">
        <v>0</v>
      </c>
      <c r="AZ2213" s="88">
        <v>0</v>
      </c>
      <c r="BA2213" s="88">
        <v>0</v>
      </c>
      <c r="BB2213" s="89">
        <f t="shared" si="135"/>
        <v>0</v>
      </c>
      <c r="BC2213" s="90" t="str">
        <f t="shared" si="134"/>
        <v>OK</v>
      </c>
      <c r="BD2213" s="91" t="str">
        <f t="shared" si="136"/>
        <v xml:space="preserve">                  </v>
      </c>
      <c r="BE2213" s="92">
        <f t="shared" si="137"/>
        <v>12</v>
      </c>
    </row>
    <row r="2214" spans="1:57" s="74" customFormat="1" ht="50.1" customHeight="1" x14ac:dyDescent="0.2">
      <c r="A2214" s="78" t="s">
        <v>55</v>
      </c>
      <c r="B2214" s="78" t="s">
        <v>61</v>
      </c>
      <c r="C2214" s="78" t="s">
        <v>617</v>
      </c>
      <c r="D2214" s="78" t="s">
        <v>605</v>
      </c>
      <c r="E2214" s="79" t="str">
        <f>+IF(C2214&lt;&gt;"",VLOOKUP(MID(C2214,18,5),NIVELES!$A$133:$B$213,2,0),"")</f>
        <v>BOLÍVAR</v>
      </c>
      <c r="F2214" s="80" t="s">
        <v>82</v>
      </c>
      <c r="G2214" s="81" t="str">
        <f>+IF(F2214&lt;&gt;"",VLOOKUP(F2214,NIVELES!$A$246:$C$464,3,0),"")</f>
        <v xml:space="preserve"> </v>
      </c>
      <c r="H2214" s="82" t="s">
        <v>1024</v>
      </c>
      <c r="I2214" s="78" t="s">
        <v>2201</v>
      </c>
      <c r="J2214" s="78" t="s">
        <v>2184</v>
      </c>
      <c r="K2214" s="78" t="s">
        <v>2185</v>
      </c>
      <c r="L2214" s="78" t="s">
        <v>2943</v>
      </c>
      <c r="M2214" s="78">
        <v>2040</v>
      </c>
      <c r="N2214" s="78" t="s">
        <v>2952</v>
      </c>
      <c r="O2214" s="78" t="s">
        <v>2454</v>
      </c>
      <c r="P2214" s="82">
        <v>12</v>
      </c>
      <c r="Q2214" s="78" t="s">
        <v>2901</v>
      </c>
      <c r="R2214" s="82">
        <v>1</v>
      </c>
      <c r="S2214" s="82">
        <v>1</v>
      </c>
      <c r="T2214" s="82">
        <v>1</v>
      </c>
      <c r="U2214" s="82">
        <v>1</v>
      </c>
      <c r="V2214" s="82">
        <v>1</v>
      </c>
      <c r="W2214" s="82">
        <v>1</v>
      </c>
      <c r="X2214" s="82">
        <v>1</v>
      </c>
      <c r="Y2214" s="82">
        <v>1</v>
      </c>
      <c r="Z2214" s="82">
        <v>1</v>
      </c>
      <c r="AA2214" s="82">
        <v>1</v>
      </c>
      <c r="AB2214" s="82">
        <v>1</v>
      </c>
      <c r="AC2214" s="82">
        <v>1</v>
      </c>
      <c r="AD2214" s="85" t="str">
        <f>IF(A2214&lt;&gt;"",IF(D2214="DIRECCIÓN_DE_TRANSFERENCIAS","280 0031",VLOOKUP(C2214,NIVELES!$A$14:$B$105,2,0)),"")</f>
        <v>280 5110</v>
      </c>
      <c r="AE2214" s="86" t="s">
        <v>322</v>
      </c>
      <c r="AF2214" s="86" t="s">
        <v>543</v>
      </c>
      <c r="AG2214" s="79" t="str">
        <f>+IF(AF2214&lt;&gt;"",VLOOKUP(AF2214,NIVELES!$A$666:$B$673,2,0),"")</f>
        <v>DESARROLLO_INFANTIL</v>
      </c>
      <c r="AH2214" s="78" t="s">
        <v>321</v>
      </c>
      <c r="AI2214" s="79" t="str">
        <f>IF(AH2214&lt;&gt;"",VLOOKUP(CONCATENATE(AG2214,AH2214),NIVELES!$B$676:$C$745,2,0),"")</f>
        <v>Centros Infantiles Del Buen Vivir Operados Por Terceros -Funcionamiento Operación Y Atencion De Unidades</v>
      </c>
      <c r="AJ2214" s="78" t="s">
        <v>517</v>
      </c>
      <c r="AK2214" s="79" t="str">
        <f>+IF(AJ2214&lt;&gt;"",VLOOKUP(AJ2214,NIVELES!$A$816:$B$892,2,0),"")</f>
        <v>NO APLICA</v>
      </c>
      <c r="AL2214" s="78" t="s">
        <v>553</v>
      </c>
      <c r="AM2214" s="78">
        <v>510602</v>
      </c>
      <c r="AN2214" s="79" t="str">
        <f>IF(AM2214&lt;&gt;"",+VLOOKUP(AM2214,NIVELES!$A$1652:$B$2466,2,0),"")</f>
        <v>Fondo de Reserva</v>
      </c>
      <c r="AO2214" s="87">
        <v>0</v>
      </c>
      <c r="AP2214" s="88">
        <v>0</v>
      </c>
      <c r="AQ2214" s="88"/>
      <c r="AR2214" s="88">
        <v>0</v>
      </c>
      <c r="AS2214" s="88">
        <v>0</v>
      </c>
      <c r="AT2214" s="88">
        <v>0</v>
      </c>
      <c r="AU2214" s="88">
        <v>0</v>
      </c>
      <c r="AV2214" s="88">
        <v>0</v>
      </c>
      <c r="AW2214" s="88">
        <v>0</v>
      </c>
      <c r="AX2214" s="88">
        <v>0</v>
      </c>
      <c r="AY2214" s="88">
        <v>0</v>
      </c>
      <c r="AZ2214" s="88">
        <v>0</v>
      </c>
      <c r="BA2214" s="88">
        <v>0</v>
      </c>
      <c r="BB2214" s="89">
        <f t="shared" si="135"/>
        <v>0</v>
      </c>
      <c r="BC2214" s="90" t="str">
        <f t="shared" si="134"/>
        <v>OK</v>
      </c>
      <c r="BD2214" s="91" t="str">
        <f t="shared" si="136"/>
        <v xml:space="preserve">                  </v>
      </c>
      <c r="BE2214" s="92">
        <f t="shared" si="137"/>
        <v>12</v>
      </c>
    </row>
    <row r="2215" spans="1:57" s="74" customFormat="1" ht="50.1" customHeight="1" x14ac:dyDescent="0.2">
      <c r="A2215" s="78" t="s">
        <v>55</v>
      </c>
      <c r="B2215" s="78" t="s">
        <v>61</v>
      </c>
      <c r="C2215" s="78" t="s">
        <v>617</v>
      </c>
      <c r="D2215" s="78" t="s">
        <v>605</v>
      </c>
      <c r="E2215" s="79" t="str">
        <f>+IF(C2215&lt;&gt;"",VLOOKUP(MID(C2215,18,5),NIVELES!$A$133:$B$213,2,0),"")</f>
        <v>BOLÍVAR</v>
      </c>
      <c r="F2215" s="80" t="s">
        <v>82</v>
      </c>
      <c r="G2215" s="81" t="str">
        <f>+IF(F2215&lt;&gt;"",VLOOKUP(F2215,NIVELES!$A$246:$C$464,3,0),"")</f>
        <v xml:space="preserve"> </v>
      </c>
      <c r="H2215" s="82" t="s">
        <v>1024</v>
      </c>
      <c r="I2215" s="78" t="s">
        <v>2201</v>
      </c>
      <c r="J2215" s="78" t="s">
        <v>2184</v>
      </c>
      <c r="K2215" s="78" t="s">
        <v>2185</v>
      </c>
      <c r="L2215" s="78" t="s">
        <v>1791</v>
      </c>
      <c r="M2215" s="78" t="s">
        <v>1791</v>
      </c>
      <c r="N2215" s="78" t="s">
        <v>1791</v>
      </c>
      <c r="O2215" s="78" t="s">
        <v>2269</v>
      </c>
      <c r="P2215" s="82">
        <v>12</v>
      </c>
      <c r="Q2215" s="78" t="s">
        <v>2270</v>
      </c>
      <c r="R2215" s="82">
        <v>1</v>
      </c>
      <c r="S2215" s="82">
        <v>1</v>
      </c>
      <c r="T2215" s="82">
        <v>1</v>
      </c>
      <c r="U2215" s="82">
        <v>1</v>
      </c>
      <c r="V2215" s="82">
        <v>1</v>
      </c>
      <c r="W2215" s="82">
        <v>1</v>
      </c>
      <c r="X2215" s="82">
        <v>1</v>
      </c>
      <c r="Y2215" s="82">
        <v>1</v>
      </c>
      <c r="Z2215" s="82">
        <v>1</v>
      </c>
      <c r="AA2215" s="82">
        <v>1</v>
      </c>
      <c r="AB2215" s="82">
        <v>1</v>
      </c>
      <c r="AC2215" s="82">
        <v>1</v>
      </c>
      <c r="AD2215" s="85" t="str">
        <f>IF(A2215&lt;&gt;"",IF(D2215="DIRECCIÓN_DE_TRANSFERENCIAS","280 0031",VLOOKUP(C2215,NIVELES!$A$14:$B$105,2,0)),"")</f>
        <v>280 5110</v>
      </c>
      <c r="AE2215" s="86" t="s">
        <v>322</v>
      </c>
      <c r="AF2215" s="86" t="s">
        <v>545</v>
      </c>
      <c r="AG2215" s="79" t="str">
        <f>+IF(AF2215&lt;&gt;"",VLOOKUP(AF2215,NIVELES!$A$666:$B$673,2,0),"")</f>
        <v>SERVICIOS_DE_ATENCIÓN_GERONTOLÓGICA</v>
      </c>
      <c r="AH2215" s="78" t="s">
        <v>322</v>
      </c>
      <c r="AI2215" s="79" t="str">
        <f>IF(AH2215&lt;&gt;"",VLOOKUP(CONCATENATE(AG2215,AH2215),NIVELES!$B$676:$C$745,2,0),"")</f>
        <v>Administracion De La Atencion Gerontologica</v>
      </c>
      <c r="AJ2215" s="78" t="s">
        <v>517</v>
      </c>
      <c r="AK2215" s="79" t="str">
        <f>+IF(AJ2215&lt;&gt;"",VLOOKUP(AJ2215,NIVELES!$A$816:$B$892,2,0),"")</f>
        <v>NO APLICA</v>
      </c>
      <c r="AL2215" s="78" t="s">
        <v>553</v>
      </c>
      <c r="AM2215" s="78">
        <v>510203</v>
      </c>
      <c r="AN2215" s="79" t="str">
        <f>IF(AM2215&lt;&gt;"",+VLOOKUP(AM2215,NIVELES!$A$1652:$B$2466,2,0),"")</f>
        <v>Decimotercer Sueldo</v>
      </c>
      <c r="AO2215" s="87">
        <v>2440.17</v>
      </c>
      <c r="AP2215" s="88">
        <v>0</v>
      </c>
      <c r="AQ2215" s="88">
        <v>0</v>
      </c>
      <c r="AR2215" s="88">
        <v>244.02</v>
      </c>
      <c r="AS2215" s="88">
        <v>244.02</v>
      </c>
      <c r="AT2215" s="88">
        <v>244.02</v>
      </c>
      <c r="AU2215" s="88">
        <v>244.02</v>
      </c>
      <c r="AV2215" s="88">
        <v>244.02</v>
      </c>
      <c r="AW2215" s="88">
        <v>244.02</v>
      </c>
      <c r="AX2215" s="88">
        <v>244.02</v>
      </c>
      <c r="AY2215" s="88">
        <v>244.02</v>
      </c>
      <c r="AZ2215" s="88">
        <v>244.02</v>
      </c>
      <c r="BA2215" s="88">
        <v>243.99</v>
      </c>
      <c r="BB2215" s="89">
        <f t="shared" si="135"/>
        <v>2440.17</v>
      </c>
      <c r="BC2215" s="90" t="str">
        <f t="shared" si="134"/>
        <v>OK</v>
      </c>
      <c r="BD2215" s="91" t="str">
        <f t="shared" si="136"/>
        <v xml:space="preserve">                  </v>
      </c>
      <c r="BE2215" s="92">
        <f t="shared" si="137"/>
        <v>12</v>
      </c>
    </row>
    <row r="2216" spans="1:57" s="74" customFormat="1" ht="50.1" customHeight="1" x14ac:dyDescent="0.2">
      <c r="A2216" s="78" t="s">
        <v>55</v>
      </c>
      <c r="B2216" s="78" t="s">
        <v>61</v>
      </c>
      <c r="C2216" s="78" t="s">
        <v>617</v>
      </c>
      <c r="D2216" s="78" t="s">
        <v>605</v>
      </c>
      <c r="E2216" s="79" t="str">
        <f>+IF(C2216&lt;&gt;"",VLOOKUP(MID(C2216,18,5),NIVELES!$A$133:$B$213,2,0),"")</f>
        <v>BOLÍVAR</v>
      </c>
      <c r="F2216" s="80" t="s">
        <v>82</v>
      </c>
      <c r="G2216" s="81" t="str">
        <f>+IF(F2216&lt;&gt;"",VLOOKUP(F2216,NIVELES!$A$246:$C$464,3,0),"")</f>
        <v xml:space="preserve"> </v>
      </c>
      <c r="H2216" s="82" t="s">
        <v>1024</v>
      </c>
      <c r="I2216" s="78" t="s">
        <v>2201</v>
      </c>
      <c r="J2216" s="78" t="s">
        <v>2184</v>
      </c>
      <c r="K2216" s="78" t="s">
        <v>2185</v>
      </c>
      <c r="L2216" s="78" t="s">
        <v>1791</v>
      </c>
      <c r="M2216" s="78" t="s">
        <v>1791</v>
      </c>
      <c r="N2216" s="78" t="s">
        <v>1791</v>
      </c>
      <c r="O2216" s="78" t="s">
        <v>2269</v>
      </c>
      <c r="P2216" s="82">
        <v>12</v>
      </c>
      <c r="Q2216" s="78" t="s">
        <v>2270</v>
      </c>
      <c r="R2216" s="82">
        <v>1</v>
      </c>
      <c r="S2216" s="82">
        <v>1</v>
      </c>
      <c r="T2216" s="82">
        <v>1</v>
      </c>
      <c r="U2216" s="82">
        <v>1</v>
      </c>
      <c r="V2216" s="82">
        <v>1</v>
      </c>
      <c r="W2216" s="82">
        <v>1</v>
      </c>
      <c r="X2216" s="82">
        <v>1</v>
      </c>
      <c r="Y2216" s="82">
        <v>1</v>
      </c>
      <c r="Z2216" s="82">
        <v>1</v>
      </c>
      <c r="AA2216" s="82">
        <v>1</v>
      </c>
      <c r="AB2216" s="82">
        <v>1</v>
      </c>
      <c r="AC2216" s="82">
        <v>1</v>
      </c>
      <c r="AD2216" s="85" t="str">
        <f>IF(A2216&lt;&gt;"",IF(D2216="DIRECCIÓN_DE_TRANSFERENCIAS","280 0031",VLOOKUP(C2216,NIVELES!$A$14:$B$105,2,0)),"")</f>
        <v>280 5110</v>
      </c>
      <c r="AE2216" s="86" t="s">
        <v>322</v>
      </c>
      <c r="AF2216" s="86" t="s">
        <v>545</v>
      </c>
      <c r="AG2216" s="79" t="str">
        <f>+IF(AF2216&lt;&gt;"",VLOOKUP(AF2216,NIVELES!$A$666:$B$673,2,0),"")</f>
        <v>SERVICIOS_DE_ATENCIÓN_GERONTOLÓGICA</v>
      </c>
      <c r="AH2216" s="78" t="s">
        <v>322</v>
      </c>
      <c r="AI2216" s="79" t="str">
        <f>IF(AH2216&lt;&gt;"",VLOOKUP(CONCATENATE(AG2216,AH2216),NIVELES!$B$676:$C$745,2,0),"")</f>
        <v>Administracion De La Atencion Gerontologica</v>
      </c>
      <c r="AJ2216" s="78" t="s">
        <v>517</v>
      </c>
      <c r="AK2216" s="79" t="str">
        <f>+IF(AJ2216&lt;&gt;"",VLOOKUP(AJ2216,NIVELES!$A$816:$B$892,2,0),"")</f>
        <v>NO APLICA</v>
      </c>
      <c r="AL2216" s="78" t="s">
        <v>553</v>
      </c>
      <c r="AM2216" s="78">
        <v>510204</v>
      </c>
      <c r="AN2216" s="79" t="str">
        <f>IF(AM2216&lt;&gt;"",+VLOOKUP(AM2216,NIVELES!$A$1652:$B$2466,2,0),"")</f>
        <v>Decimocuarto Sueldo</v>
      </c>
      <c r="AO2216" s="87">
        <v>722.33</v>
      </c>
      <c r="AP2216" s="88">
        <v>0</v>
      </c>
      <c r="AQ2216" s="88">
        <v>0</v>
      </c>
      <c r="AR2216" s="88">
        <v>72.23</v>
      </c>
      <c r="AS2216" s="88">
        <v>72.23</v>
      </c>
      <c r="AT2216" s="88">
        <v>72.23</v>
      </c>
      <c r="AU2216" s="88">
        <v>72.23</v>
      </c>
      <c r="AV2216" s="88">
        <v>72.23</v>
      </c>
      <c r="AW2216" s="88">
        <v>72.23</v>
      </c>
      <c r="AX2216" s="88">
        <v>72.23</v>
      </c>
      <c r="AY2216" s="88">
        <v>72.23</v>
      </c>
      <c r="AZ2216" s="88">
        <v>72.23</v>
      </c>
      <c r="BA2216" s="88">
        <v>72.260000000000005</v>
      </c>
      <c r="BB2216" s="89">
        <f t="shared" si="135"/>
        <v>722.33</v>
      </c>
      <c r="BC2216" s="90" t="str">
        <f t="shared" si="134"/>
        <v>OK</v>
      </c>
      <c r="BD2216" s="91" t="str">
        <f t="shared" si="136"/>
        <v xml:space="preserve">                  </v>
      </c>
      <c r="BE2216" s="92">
        <f t="shared" si="137"/>
        <v>12</v>
      </c>
    </row>
    <row r="2217" spans="1:57" s="74" customFormat="1" ht="50.1" customHeight="1" x14ac:dyDescent="0.2">
      <c r="A2217" s="78" t="s">
        <v>55</v>
      </c>
      <c r="B2217" s="78" t="s">
        <v>61</v>
      </c>
      <c r="C2217" s="78" t="s">
        <v>617</v>
      </c>
      <c r="D2217" s="78" t="s">
        <v>605</v>
      </c>
      <c r="E2217" s="79" t="str">
        <f>+IF(C2217&lt;&gt;"",VLOOKUP(MID(C2217,18,5),NIVELES!$A$133:$B$213,2,0),"")</f>
        <v>BOLÍVAR</v>
      </c>
      <c r="F2217" s="80" t="s">
        <v>82</v>
      </c>
      <c r="G2217" s="81" t="str">
        <f>+IF(F2217&lt;&gt;"",VLOOKUP(F2217,NIVELES!$A$246:$C$464,3,0),"")</f>
        <v xml:space="preserve"> </v>
      </c>
      <c r="H2217" s="82" t="s">
        <v>1024</v>
      </c>
      <c r="I2217" s="78" t="s">
        <v>2201</v>
      </c>
      <c r="J2217" s="78" t="s">
        <v>2184</v>
      </c>
      <c r="K2217" s="78" t="s">
        <v>2185</v>
      </c>
      <c r="L2217" s="78" t="s">
        <v>1791</v>
      </c>
      <c r="M2217" s="78" t="s">
        <v>1791</v>
      </c>
      <c r="N2217" s="78" t="s">
        <v>1791</v>
      </c>
      <c r="O2217" s="78" t="s">
        <v>2269</v>
      </c>
      <c r="P2217" s="82">
        <v>12</v>
      </c>
      <c r="Q2217" s="78" t="s">
        <v>2270</v>
      </c>
      <c r="R2217" s="82">
        <v>1</v>
      </c>
      <c r="S2217" s="82">
        <v>1</v>
      </c>
      <c r="T2217" s="82">
        <v>1</v>
      </c>
      <c r="U2217" s="82">
        <v>1</v>
      </c>
      <c r="V2217" s="82">
        <v>1</v>
      </c>
      <c r="W2217" s="82">
        <v>1</v>
      </c>
      <c r="X2217" s="82">
        <v>1</v>
      </c>
      <c r="Y2217" s="82">
        <v>1</v>
      </c>
      <c r="Z2217" s="82">
        <v>1</v>
      </c>
      <c r="AA2217" s="82">
        <v>1</v>
      </c>
      <c r="AB2217" s="82">
        <v>1</v>
      </c>
      <c r="AC2217" s="82">
        <v>1</v>
      </c>
      <c r="AD2217" s="85" t="str">
        <f>IF(A2217&lt;&gt;"",IF(D2217="DIRECCIÓN_DE_TRANSFERENCIAS","280 0031",VLOOKUP(C2217,NIVELES!$A$14:$B$105,2,0)),"")</f>
        <v>280 5110</v>
      </c>
      <c r="AE2217" s="86" t="s">
        <v>322</v>
      </c>
      <c r="AF2217" s="86" t="s">
        <v>545</v>
      </c>
      <c r="AG2217" s="79" t="str">
        <f>+IF(AF2217&lt;&gt;"",VLOOKUP(AF2217,NIVELES!$A$666:$B$673,2,0),"")</f>
        <v>SERVICIOS_DE_ATENCIÓN_GERONTOLÓGICA</v>
      </c>
      <c r="AH2217" s="78" t="s">
        <v>322</v>
      </c>
      <c r="AI2217" s="79" t="str">
        <f>IF(AH2217&lt;&gt;"",VLOOKUP(CONCATENATE(AG2217,AH2217),NIVELES!$B$676:$C$745,2,0),"")</f>
        <v>Administracion De La Atencion Gerontologica</v>
      </c>
      <c r="AJ2217" s="78" t="s">
        <v>517</v>
      </c>
      <c r="AK2217" s="79" t="str">
        <f>+IF(AJ2217&lt;&gt;"",VLOOKUP(AJ2217,NIVELES!$A$816:$B$892,2,0),"")</f>
        <v>NO APLICA</v>
      </c>
      <c r="AL2217" s="78" t="s">
        <v>553</v>
      </c>
      <c r="AM2217" s="78">
        <v>510510</v>
      </c>
      <c r="AN2217" s="79" t="str">
        <f>IF(AM2217&lt;&gt;"",+VLOOKUP(AM2217,NIVELES!$A$1652:$B$2466,2,0),"")</f>
        <v>Servicios Personales por Contrato</v>
      </c>
      <c r="AO2217" s="87">
        <v>29282</v>
      </c>
      <c r="AP2217" s="88">
        <v>2662</v>
      </c>
      <c r="AQ2217" s="88">
        <v>2662</v>
      </c>
      <c r="AR2217" s="88">
        <v>2395.8000000000002</v>
      </c>
      <c r="AS2217" s="88">
        <v>2395.8000000000002</v>
      </c>
      <c r="AT2217" s="88">
        <v>2395.8000000000002</v>
      </c>
      <c r="AU2217" s="88">
        <v>2395.8000000000002</v>
      </c>
      <c r="AV2217" s="88">
        <v>2395.8000000000002</v>
      </c>
      <c r="AW2217" s="88">
        <v>2395.8000000000002</v>
      </c>
      <c r="AX2217" s="88">
        <v>2395.8000000000002</v>
      </c>
      <c r="AY2217" s="88">
        <v>2395.8000000000002</v>
      </c>
      <c r="AZ2217" s="88">
        <v>2395.8000000000002</v>
      </c>
      <c r="BA2217" s="88">
        <v>2395.8000000000002</v>
      </c>
      <c r="BB2217" s="89">
        <f t="shared" si="135"/>
        <v>29281.999999999996</v>
      </c>
      <c r="BC2217" s="90" t="str">
        <f t="shared" si="134"/>
        <v>OK</v>
      </c>
      <c r="BD2217" s="91" t="str">
        <f t="shared" si="136"/>
        <v xml:space="preserve">                  </v>
      </c>
      <c r="BE2217" s="92">
        <f t="shared" si="137"/>
        <v>12</v>
      </c>
    </row>
    <row r="2218" spans="1:57" s="74" customFormat="1" ht="50.1" customHeight="1" x14ac:dyDescent="0.2">
      <c r="A2218" s="78" t="s">
        <v>55</v>
      </c>
      <c r="B2218" s="78" t="s">
        <v>61</v>
      </c>
      <c r="C2218" s="78" t="s">
        <v>617</v>
      </c>
      <c r="D2218" s="78" t="s">
        <v>605</v>
      </c>
      <c r="E2218" s="79" t="str">
        <f>+IF(C2218&lt;&gt;"",VLOOKUP(MID(C2218,18,5),NIVELES!$A$133:$B$213,2,0),"")</f>
        <v>BOLÍVAR</v>
      </c>
      <c r="F2218" s="80" t="s">
        <v>82</v>
      </c>
      <c r="G2218" s="81" t="str">
        <f>+IF(F2218&lt;&gt;"",VLOOKUP(F2218,NIVELES!$A$246:$C$464,3,0),"")</f>
        <v xml:space="preserve"> </v>
      </c>
      <c r="H2218" s="82" t="s">
        <v>1024</v>
      </c>
      <c r="I2218" s="78" t="s">
        <v>2201</v>
      </c>
      <c r="J2218" s="78" t="s">
        <v>2184</v>
      </c>
      <c r="K2218" s="78" t="s">
        <v>2185</v>
      </c>
      <c r="L2218" s="78" t="s">
        <v>1791</v>
      </c>
      <c r="M2218" s="78" t="s">
        <v>1791</v>
      </c>
      <c r="N2218" s="78" t="s">
        <v>1791</v>
      </c>
      <c r="O2218" s="78" t="s">
        <v>2269</v>
      </c>
      <c r="P2218" s="82">
        <v>12</v>
      </c>
      <c r="Q2218" s="78" t="s">
        <v>2270</v>
      </c>
      <c r="R2218" s="82">
        <v>1</v>
      </c>
      <c r="S2218" s="82">
        <v>1</v>
      </c>
      <c r="T2218" s="82">
        <v>1</v>
      </c>
      <c r="U2218" s="82">
        <v>1</v>
      </c>
      <c r="V2218" s="82">
        <v>1</v>
      </c>
      <c r="W2218" s="82">
        <v>1</v>
      </c>
      <c r="X2218" s="82">
        <v>1</v>
      </c>
      <c r="Y2218" s="82">
        <v>1</v>
      </c>
      <c r="Z2218" s="82">
        <v>1</v>
      </c>
      <c r="AA2218" s="82">
        <v>1</v>
      </c>
      <c r="AB2218" s="82">
        <v>1</v>
      </c>
      <c r="AC2218" s="82">
        <v>1</v>
      </c>
      <c r="AD2218" s="85" t="str">
        <f>IF(A2218&lt;&gt;"",IF(D2218="DIRECCIÓN_DE_TRANSFERENCIAS","280 0031",VLOOKUP(C2218,NIVELES!$A$14:$B$105,2,0)),"")</f>
        <v>280 5110</v>
      </c>
      <c r="AE2218" s="86" t="s">
        <v>322</v>
      </c>
      <c r="AF2218" s="86" t="s">
        <v>545</v>
      </c>
      <c r="AG2218" s="79" t="str">
        <f>+IF(AF2218&lt;&gt;"",VLOOKUP(AF2218,NIVELES!$A$666:$B$673,2,0),"")</f>
        <v>SERVICIOS_DE_ATENCIÓN_GERONTOLÓGICA</v>
      </c>
      <c r="AH2218" s="78" t="s">
        <v>322</v>
      </c>
      <c r="AI2218" s="79" t="str">
        <f>IF(AH2218&lt;&gt;"",VLOOKUP(CONCATENATE(AG2218,AH2218),NIVELES!$B$676:$C$745,2,0),"")</f>
        <v>Administracion De La Atencion Gerontologica</v>
      </c>
      <c r="AJ2218" s="78" t="s">
        <v>517</v>
      </c>
      <c r="AK2218" s="79" t="str">
        <f>+IF(AJ2218&lt;&gt;"",VLOOKUP(AJ2218,NIVELES!$A$816:$B$892,2,0),"")</f>
        <v>NO APLICA</v>
      </c>
      <c r="AL2218" s="78" t="s">
        <v>553</v>
      </c>
      <c r="AM2218" s="78">
        <v>510601</v>
      </c>
      <c r="AN2218" s="79" t="str">
        <f>IF(AM2218&lt;&gt;"",+VLOOKUP(AM2218,NIVELES!$A$1652:$B$2466,2,0),"")</f>
        <v>Aporte Patronal</v>
      </c>
      <c r="AO2218" s="87">
        <v>2825.71</v>
      </c>
      <c r="AP2218" s="88">
        <v>256.88</v>
      </c>
      <c r="AQ2218" s="88">
        <v>256.88</v>
      </c>
      <c r="AR2218" s="88">
        <v>231.19</v>
      </c>
      <c r="AS2218" s="88">
        <v>231.19</v>
      </c>
      <c r="AT2218" s="88">
        <v>231.19</v>
      </c>
      <c r="AU2218" s="88">
        <v>231.19</v>
      </c>
      <c r="AV2218" s="88">
        <v>231.19</v>
      </c>
      <c r="AW2218" s="88">
        <v>231.19</v>
      </c>
      <c r="AX2218" s="88">
        <v>231.19</v>
      </c>
      <c r="AY2218" s="88">
        <v>231.19</v>
      </c>
      <c r="AZ2218" s="88">
        <v>231.19</v>
      </c>
      <c r="BA2218" s="88">
        <v>231.24</v>
      </c>
      <c r="BB2218" s="89">
        <f t="shared" si="135"/>
        <v>2825.71</v>
      </c>
      <c r="BC2218" s="90" t="str">
        <f t="shared" si="134"/>
        <v>OK</v>
      </c>
      <c r="BD2218" s="91" t="str">
        <f t="shared" si="136"/>
        <v xml:space="preserve">                  </v>
      </c>
      <c r="BE2218" s="92">
        <f t="shared" si="137"/>
        <v>12</v>
      </c>
    </row>
    <row r="2219" spans="1:57" s="74" customFormat="1" ht="50.1" customHeight="1" x14ac:dyDescent="0.2">
      <c r="A2219" s="78" t="s">
        <v>55</v>
      </c>
      <c r="B2219" s="78" t="s">
        <v>61</v>
      </c>
      <c r="C2219" s="78" t="s">
        <v>617</v>
      </c>
      <c r="D2219" s="78" t="s">
        <v>605</v>
      </c>
      <c r="E2219" s="79" t="str">
        <f>+IF(C2219&lt;&gt;"",VLOOKUP(MID(C2219,18,5),NIVELES!$A$133:$B$213,2,0),"")</f>
        <v>BOLÍVAR</v>
      </c>
      <c r="F2219" s="80" t="s">
        <v>82</v>
      </c>
      <c r="G2219" s="81" t="str">
        <f>+IF(F2219&lt;&gt;"",VLOOKUP(F2219,NIVELES!$A$246:$C$464,3,0),"")</f>
        <v xml:space="preserve"> </v>
      </c>
      <c r="H2219" s="82" t="s">
        <v>1024</v>
      </c>
      <c r="I2219" s="78" t="s">
        <v>2201</v>
      </c>
      <c r="J2219" s="78" t="s">
        <v>2184</v>
      </c>
      <c r="K2219" s="78" t="s">
        <v>2185</v>
      </c>
      <c r="L2219" s="78" t="s">
        <v>1791</v>
      </c>
      <c r="M2219" s="78" t="s">
        <v>1791</v>
      </c>
      <c r="N2219" s="78" t="s">
        <v>1791</v>
      </c>
      <c r="O2219" s="78" t="s">
        <v>2269</v>
      </c>
      <c r="P2219" s="82">
        <v>12</v>
      </c>
      <c r="Q2219" s="78" t="s">
        <v>2270</v>
      </c>
      <c r="R2219" s="82">
        <v>1</v>
      </c>
      <c r="S2219" s="82">
        <v>1</v>
      </c>
      <c r="T2219" s="82">
        <v>1</v>
      </c>
      <c r="U2219" s="82">
        <v>1</v>
      </c>
      <c r="V2219" s="82">
        <v>1</v>
      </c>
      <c r="W2219" s="82">
        <v>1</v>
      </c>
      <c r="X2219" s="82">
        <v>1</v>
      </c>
      <c r="Y2219" s="82">
        <v>1</v>
      </c>
      <c r="Z2219" s="82">
        <v>1</v>
      </c>
      <c r="AA2219" s="82">
        <v>1</v>
      </c>
      <c r="AB2219" s="82">
        <v>1</v>
      </c>
      <c r="AC2219" s="82">
        <v>1</v>
      </c>
      <c r="AD2219" s="85" t="str">
        <f>IF(A2219&lt;&gt;"",IF(D2219="DIRECCIÓN_DE_TRANSFERENCIAS","280 0031",VLOOKUP(C2219,NIVELES!$A$14:$B$105,2,0)),"")</f>
        <v>280 5110</v>
      </c>
      <c r="AE2219" s="86" t="s">
        <v>322</v>
      </c>
      <c r="AF2219" s="86" t="s">
        <v>545</v>
      </c>
      <c r="AG2219" s="79" t="str">
        <f>+IF(AF2219&lt;&gt;"",VLOOKUP(AF2219,NIVELES!$A$666:$B$673,2,0),"")</f>
        <v>SERVICIOS_DE_ATENCIÓN_GERONTOLÓGICA</v>
      </c>
      <c r="AH2219" s="78" t="s">
        <v>322</v>
      </c>
      <c r="AI2219" s="79" t="str">
        <f>IF(AH2219&lt;&gt;"",VLOOKUP(CONCATENATE(AG2219,AH2219),NIVELES!$B$676:$C$745,2,0),"")</f>
        <v>Administracion De La Atencion Gerontologica</v>
      </c>
      <c r="AJ2219" s="78" t="s">
        <v>517</v>
      </c>
      <c r="AK2219" s="79" t="str">
        <f>+IF(AJ2219&lt;&gt;"",VLOOKUP(AJ2219,NIVELES!$A$816:$B$892,2,0),"")</f>
        <v>NO APLICA</v>
      </c>
      <c r="AL2219" s="78" t="s">
        <v>553</v>
      </c>
      <c r="AM2219" s="78">
        <v>510602</v>
      </c>
      <c r="AN2219" s="79" t="str">
        <f>IF(AM2219&lt;&gt;"",+VLOOKUP(AM2219,NIVELES!$A$1652:$B$2466,2,0),"")</f>
        <v>Fondo de Reserva</v>
      </c>
      <c r="AO2219" s="87">
        <v>2440.17</v>
      </c>
      <c r="AP2219" s="88">
        <v>0</v>
      </c>
      <c r="AQ2219" s="88">
        <v>221.74</v>
      </c>
      <c r="AR2219" s="88">
        <v>221.84</v>
      </c>
      <c r="AS2219" s="88">
        <v>221.84</v>
      </c>
      <c r="AT2219" s="88">
        <v>221.84</v>
      </c>
      <c r="AU2219" s="88">
        <v>221.84</v>
      </c>
      <c r="AV2219" s="88">
        <v>221.84</v>
      </c>
      <c r="AW2219" s="88">
        <v>221.84</v>
      </c>
      <c r="AX2219" s="88">
        <v>221.84</v>
      </c>
      <c r="AY2219" s="88">
        <v>221.84</v>
      </c>
      <c r="AZ2219" s="88">
        <v>221.84</v>
      </c>
      <c r="BA2219" s="88">
        <v>221.87</v>
      </c>
      <c r="BB2219" s="89">
        <f t="shared" si="135"/>
        <v>2440.1699999999996</v>
      </c>
      <c r="BC2219" s="90" t="str">
        <f t="shared" si="134"/>
        <v>OK</v>
      </c>
      <c r="BD2219" s="91" t="str">
        <f t="shared" si="136"/>
        <v xml:space="preserve">                  </v>
      </c>
      <c r="BE2219" s="92">
        <f t="shared" si="137"/>
        <v>12</v>
      </c>
    </row>
    <row r="2220" spans="1:57" s="74" customFormat="1" ht="50.1" customHeight="1" x14ac:dyDescent="0.2">
      <c r="A2220" s="78" t="s">
        <v>55</v>
      </c>
      <c r="B2220" s="78" t="s">
        <v>61</v>
      </c>
      <c r="C2220" s="78" t="s">
        <v>617</v>
      </c>
      <c r="D2220" s="78" t="s">
        <v>605</v>
      </c>
      <c r="E2220" s="79" t="str">
        <f>+IF(C2220&lt;&gt;"",VLOOKUP(MID(C2220,18,5),NIVELES!$A$133:$B$213,2,0),"")</f>
        <v>BOLÍVAR</v>
      </c>
      <c r="F2220" s="80" t="s">
        <v>82</v>
      </c>
      <c r="G2220" s="81" t="str">
        <f>+IF(F2220&lt;&gt;"",VLOOKUP(F2220,NIVELES!$A$246:$C$464,3,0),"")</f>
        <v xml:space="preserve"> </v>
      </c>
      <c r="H2220" s="82" t="s">
        <v>1024</v>
      </c>
      <c r="I2220" s="78" t="s">
        <v>2201</v>
      </c>
      <c r="J2220" s="78" t="s">
        <v>2184</v>
      </c>
      <c r="K2220" s="78" t="s">
        <v>2185</v>
      </c>
      <c r="L2220" s="78" t="s">
        <v>1791</v>
      </c>
      <c r="M2220" s="78">
        <v>140</v>
      </c>
      <c r="N2220" s="78" t="s">
        <v>2271</v>
      </c>
      <c r="O2220" s="78" t="s">
        <v>2272</v>
      </c>
      <c r="P2220" s="82">
        <v>12</v>
      </c>
      <c r="Q2220" s="78" t="s">
        <v>2273</v>
      </c>
      <c r="R2220" s="82">
        <v>1</v>
      </c>
      <c r="S2220" s="82">
        <v>1</v>
      </c>
      <c r="T2220" s="82">
        <v>1</v>
      </c>
      <c r="U2220" s="82">
        <v>1</v>
      </c>
      <c r="V2220" s="82">
        <v>1</v>
      </c>
      <c r="W2220" s="82">
        <v>1</v>
      </c>
      <c r="X2220" s="82">
        <v>1</v>
      </c>
      <c r="Y2220" s="82">
        <v>1</v>
      </c>
      <c r="Z2220" s="82">
        <v>1</v>
      </c>
      <c r="AA2220" s="82">
        <v>1</v>
      </c>
      <c r="AB2220" s="82">
        <v>1</v>
      </c>
      <c r="AC2220" s="82">
        <v>1</v>
      </c>
      <c r="AD2220" s="85" t="str">
        <f>IF(A2220&lt;&gt;"",IF(D2220="DIRECCIÓN_DE_TRANSFERENCIAS","280 0031",VLOOKUP(C2220,NIVELES!$A$14:$B$105,2,0)),"")</f>
        <v>280 5110</v>
      </c>
      <c r="AE2220" s="86" t="s">
        <v>322</v>
      </c>
      <c r="AF2220" s="86" t="s">
        <v>545</v>
      </c>
      <c r="AG2220" s="79" t="str">
        <f>+IF(AF2220&lt;&gt;"",VLOOKUP(AF2220,NIVELES!$A$666:$B$673,2,0),"")</f>
        <v>SERVICIOS_DE_ATENCIÓN_GERONTOLÓGICA</v>
      </c>
      <c r="AH2220" s="78" t="s">
        <v>453</v>
      </c>
      <c r="AI2220" s="79" t="str">
        <f>IF(AH2220&lt;&gt;"",VLOOKUP(CONCATENATE(AG2220,AH2220),NIVELES!$B$676:$C$745,2,0),"")</f>
        <v xml:space="preserve">Subvenciones Para Contribuir El Cuidado De Las Personas Adultas Mayores  Atendidos  A Traves De  Terceros Sean Públicos O Privados </v>
      </c>
      <c r="AJ2220" s="78" t="s">
        <v>380</v>
      </c>
      <c r="AK2220" s="79" t="str">
        <f>+IF(AJ2220&lt;&gt;"",VLOOKUP(AJ2220,NIVELES!$A$816:$B$892,2,0),"")</f>
        <v>PROMOVER PRÁCTICAS DE CUIDADO A LAS PERSONAS ADULTAS MAYORES BAJO PARÁMETROS DE CALIDAD Y CALIDEZ</v>
      </c>
      <c r="AL2220" s="78" t="s">
        <v>556</v>
      </c>
      <c r="AM2220" s="78">
        <v>580104</v>
      </c>
      <c r="AN2220" s="79" t="str">
        <f>IF(AM2220&lt;&gt;"",+VLOOKUP(AM2220,NIVELES!$A$1652:$B$2466,2,0),"")</f>
        <v>A Gobiernos Autónomos Descentralizados</v>
      </c>
      <c r="AO2220" s="87">
        <v>470164.25</v>
      </c>
      <c r="AP2220" s="88">
        <v>0</v>
      </c>
      <c r="AQ2220" s="88">
        <v>79613.27</v>
      </c>
      <c r="AR2220" s="88">
        <v>39055.1</v>
      </c>
      <c r="AS2220" s="88">
        <v>39055.1</v>
      </c>
      <c r="AT2220" s="88">
        <v>39055.1</v>
      </c>
      <c r="AU2220" s="88">
        <v>39055.1</v>
      </c>
      <c r="AV2220" s="88">
        <v>39055.1</v>
      </c>
      <c r="AW2220" s="88">
        <v>39055.1</v>
      </c>
      <c r="AX2220" s="88">
        <v>39055.1</v>
      </c>
      <c r="AY2220" s="88">
        <v>39055.1</v>
      </c>
      <c r="AZ2220" s="88">
        <v>39055.1</v>
      </c>
      <c r="BA2220" s="88">
        <v>39055.08</v>
      </c>
      <c r="BB2220" s="89">
        <f t="shared" si="135"/>
        <v>470164.24999999994</v>
      </c>
      <c r="BC2220" s="90" t="str">
        <f t="shared" si="134"/>
        <v>OK</v>
      </c>
      <c r="BD2220" s="91" t="str">
        <f t="shared" si="136"/>
        <v xml:space="preserve">                  </v>
      </c>
      <c r="BE2220" s="92">
        <f t="shared" si="137"/>
        <v>12</v>
      </c>
    </row>
    <row r="2221" spans="1:57" s="74" customFormat="1" ht="50.1" customHeight="1" x14ac:dyDescent="0.2">
      <c r="A2221" s="78" t="s">
        <v>55</v>
      </c>
      <c r="B2221" s="78" t="s">
        <v>61</v>
      </c>
      <c r="C2221" s="78" t="s">
        <v>617</v>
      </c>
      <c r="D2221" s="78" t="s">
        <v>605</v>
      </c>
      <c r="E2221" s="79" t="str">
        <f>+IF(C2221&lt;&gt;"",VLOOKUP(MID(C2221,18,5),NIVELES!$A$133:$B$213,2,0),"")</f>
        <v>BOLÍVAR</v>
      </c>
      <c r="F2221" s="80" t="s">
        <v>82</v>
      </c>
      <c r="G2221" s="81" t="str">
        <f>+IF(F2221&lt;&gt;"",VLOOKUP(F2221,NIVELES!$A$246:$C$464,3,0),"")</f>
        <v xml:space="preserve"> </v>
      </c>
      <c r="H2221" s="82" t="s">
        <v>1024</v>
      </c>
      <c r="I2221" s="78" t="s">
        <v>2201</v>
      </c>
      <c r="J2221" s="78" t="s">
        <v>2184</v>
      </c>
      <c r="K2221" s="78" t="s">
        <v>2185</v>
      </c>
      <c r="L2221" s="78" t="s">
        <v>1791</v>
      </c>
      <c r="M2221" s="78" t="s">
        <v>1791</v>
      </c>
      <c r="N2221" s="78" t="s">
        <v>1791</v>
      </c>
      <c r="O2221" s="78" t="s">
        <v>2274</v>
      </c>
      <c r="P2221" s="82">
        <v>12</v>
      </c>
      <c r="Q2221" s="78" t="s">
        <v>2955</v>
      </c>
      <c r="R2221" s="82">
        <v>1</v>
      </c>
      <c r="S2221" s="82">
        <v>1</v>
      </c>
      <c r="T2221" s="82">
        <v>1</v>
      </c>
      <c r="U2221" s="82">
        <v>1</v>
      </c>
      <c r="V2221" s="82">
        <v>1</v>
      </c>
      <c r="W2221" s="82">
        <v>1</v>
      </c>
      <c r="X2221" s="82">
        <v>1</v>
      </c>
      <c r="Y2221" s="82">
        <v>1</v>
      </c>
      <c r="Z2221" s="82">
        <v>1</v>
      </c>
      <c r="AA2221" s="82">
        <v>1</v>
      </c>
      <c r="AB2221" s="82">
        <v>1</v>
      </c>
      <c r="AC2221" s="82">
        <v>1</v>
      </c>
      <c r="AD2221" s="85" t="str">
        <f>IF(A2221&lt;&gt;"",IF(D2221="DIRECCIÓN_DE_TRANSFERENCIAS","280 0031",VLOOKUP(C2221,NIVELES!$A$14:$B$105,2,0)),"")</f>
        <v>280 5110</v>
      </c>
      <c r="AE2221" s="86" t="s">
        <v>322</v>
      </c>
      <c r="AF2221" s="86" t="s">
        <v>545</v>
      </c>
      <c r="AG2221" s="79" t="str">
        <f>+IF(AF2221&lt;&gt;"",VLOOKUP(AF2221,NIVELES!$A$666:$B$673,2,0),"")</f>
        <v>SERVICIOS_DE_ATENCIÓN_GERONTOLÓGICA</v>
      </c>
      <c r="AH2221" s="78" t="s">
        <v>322</v>
      </c>
      <c r="AI2221" s="79" t="str">
        <f>IF(AH2221&lt;&gt;"",VLOOKUP(CONCATENATE(AG2221,AH2221),NIVELES!$B$676:$C$745,2,0),"")</f>
        <v>Administracion De La Atencion Gerontologica</v>
      </c>
      <c r="AJ2221" s="78" t="s">
        <v>517</v>
      </c>
      <c r="AK2221" s="79" t="str">
        <f>+IF(AJ2221&lt;&gt;"",VLOOKUP(AJ2221,NIVELES!$A$816:$B$892,2,0),"")</f>
        <v>NO APLICA</v>
      </c>
      <c r="AL2221" s="78" t="s">
        <v>554</v>
      </c>
      <c r="AM2221" s="78">
        <v>530101</v>
      </c>
      <c r="AN2221" s="79" t="str">
        <f>IF(AM2221&lt;&gt;"",+VLOOKUP(AM2221,NIVELES!$A$1652:$B$2466,2,0),"")</f>
        <v>Agua Potable</v>
      </c>
      <c r="AO2221" s="87">
        <v>880</v>
      </c>
      <c r="AP2221" s="88">
        <v>73.12</v>
      </c>
      <c r="AQ2221" s="88">
        <v>67.3</v>
      </c>
      <c r="AR2221" s="88">
        <v>73.959999999999994</v>
      </c>
      <c r="AS2221" s="88">
        <v>73.959999999999994</v>
      </c>
      <c r="AT2221" s="88">
        <v>73.959999999999994</v>
      </c>
      <c r="AU2221" s="88">
        <v>73.959999999999994</v>
      </c>
      <c r="AV2221" s="88">
        <v>73.959999999999994</v>
      </c>
      <c r="AW2221" s="88">
        <v>73.959999999999994</v>
      </c>
      <c r="AX2221" s="88">
        <v>73.959999999999994</v>
      </c>
      <c r="AY2221" s="88">
        <v>73.959999999999994</v>
      </c>
      <c r="AZ2221" s="88">
        <v>73.959999999999994</v>
      </c>
      <c r="BA2221" s="88">
        <v>73.94</v>
      </c>
      <c r="BB2221" s="89">
        <f t="shared" si="135"/>
        <v>880</v>
      </c>
      <c r="BC2221" s="90" t="str">
        <f t="shared" si="134"/>
        <v>OK</v>
      </c>
      <c r="BD2221" s="91" t="str">
        <f t="shared" si="136"/>
        <v xml:space="preserve">                  </v>
      </c>
      <c r="BE2221" s="92">
        <f t="shared" si="137"/>
        <v>12</v>
      </c>
    </row>
    <row r="2222" spans="1:57" s="74" customFormat="1" ht="50.1" customHeight="1" x14ac:dyDescent="0.2">
      <c r="A2222" s="78" t="s">
        <v>55</v>
      </c>
      <c r="B2222" s="78" t="s">
        <v>61</v>
      </c>
      <c r="C2222" s="78" t="s">
        <v>617</v>
      </c>
      <c r="D2222" s="78" t="s">
        <v>605</v>
      </c>
      <c r="E2222" s="79" t="str">
        <f>+IF(C2222&lt;&gt;"",VLOOKUP(MID(C2222,18,5),NIVELES!$A$133:$B$213,2,0),"")</f>
        <v>BOLÍVAR</v>
      </c>
      <c r="F2222" s="80" t="s">
        <v>82</v>
      </c>
      <c r="G2222" s="81" t="str">
        <f>+IF(F2222&lt;&gt;"",VLOOKUP(F2222,NIVELES!$A$246:$C$464,3,0),"")</f>
        <v xml:space="preserve"> </v>
      </c>
      <c r="H2222" s="82" t="s">
        <v>1024</v>
      </c>
      <c r="I2222" s="78" t="s">
        <v>2201</v>
      </c>
      <c r="J2222" s="78" t="s">
        <v>2184</v>
      </c>
      <c r="K2222" s="78" t="s">
        <v>2185</v>
      </c>
      <c r="L2222" s="78" t="s">
        <v>1791</v>
      </c>
      <c r="M2222" s="78" t="s">
        <v>1791</v>
      </c>
      <c r="N2222" s="78" t="s">
        <v>1791</v>
      </c>
      <c r="O2222" s="78" t="s">
        <v>2274</v>
      </c>
      <c r="P2222" s="82">
        <v>12</v>
      </c>
      <c r="Q2222" s="78" t="s">
        <v>2955</v>
      </c>
      <c r="R2222" s="82">
        <v>1</v>
      </c>
      <c r="S2222" s="82">
        <v>1</v>
      </c>
      <c r="T2222" s="82">
        <v>1</v>
      </c>
      <c r="U2222" s="82">
        <v>1</v>
      </c>
      <c r="V2222" s="82">
        <v>1</v>
      </c>
      <c r="W2222" s="82">
        <v>1</v>
      </c>
      <c r="X2222" s="82">
        <v>1</v>
      </c>
      <c r="Y2222" s="82">
        <v>1</v>
      </c>
      <c r="Z2222" s="82">
        <v>1</v>
      </c>
      <c r="AA2222" s="82">
        <v>1</v>
      </c>
      <c r="AB2222" s="82">
        <v>1</v>
      </c>
      <c r="AC2222" s="82">
        <v>1</v>
      </c>
      <c r="AD2222" s="85" t="str">
        <f>IF(A2222&lt;&gt;"",IF(D2222="DIRECCIÓN_DE_TRANSFERENCIAS","280 0031",VLOOKUP(C2222,NIVELES!$A$14:$B$105,2,0)),"")</f>
        <v>280 5110</v>
      </c>
      <c r="AE2222" s="86" t="s">
        <v>322</v>
      </c>
      <c r="AF2222" s="86" t="s">
        <v>545</v>
      </c>
      <c r="AG2222" s="79" t="str">
        <f>+IF(AF2222&lt;&gt;"",VLOOKUP(AF2222,NIVELES!$A$666:$B$673,2,0),"")</f>
        <v>SERVICIOS_DE_ATENCIÓN_GERONTOLÓGICA</v>
      </c>
      <c r="AH2222" s="78" t="s">
        <v>322</v>
      </c>
      <c r="AI2222" s="79" t="str">
        <f>IF(AH2222&lt;&gt;"",VLOOKUP(CONCATENATE(AG2222,AH2222),NIVELES!$B$676:$C$745,2,0),"")</f>
        <v>Administracion De La Atencion Gerontologica</v>
      </c>
      <c r="AJ2222" s="78" t="s">
        <v>517</v>
      </c>
      <c r="AK2222" s="79" t="str">
        <f>+IF(AJ2222&lt;&gt;"",VLOOKUP(AJ2222,NIVELES!$A$816:$B$892,2,0),"")</f>
        <v>NO APLICA</v>
      </c>
      <c r="AL2222" s="78" t="s">
        <v>554</v>
      </c>
      <c r="AM2222" s="78">
        <v>530104</v>
      </c>
      <c r="AN2222" s="79" t="str">
        <f>IF(AM2222&lt;&gt;"",+VLOOKUP(AM2222,NIVELES!$A$1652:$B$2466,2,0),"")</f>
        <v>Energía Eléctrica</v>
      </c>
      <c r="AO2222" s="87">
        <v>2100</v>
      </c>
      <c r="AP2222" s="88">
        <v>230.57</v>
      </c>
      <c r="AQ2222" s="88">
        <v>190.33</v>
      </c>
      <c r="AR2222" s="88">
        <v>167.91</v>
      </c>
      <c r="AS2222" s="88">
        <v>167.91</v>
      </c>
      <c r="AT2222" s="88">
        <v>167.91</v>
      </c>
      <c r="AU2222" s="88">
        <v>167.91</v>
      </c>
      <c r="AV2222" s="88">
        <v>167.91</v>
      </c>
      <c r="AW2222" s="88">
        <v>167.91</v>
      </c>
      <c r="AX2222" s="88">
        <v>167.91</v>
      </c>
      <c r="AY2222" s="88">
        <v>167.91</v>
      </c>
      <c r="AZ2222" s="88">
        <v>167.91</v>
      </c>
      <c r="BA2222" s="88">
        <v>167.91</v>
      </c>
      <c r="BB2222" s="89">
        <f t="shared" si="135"/>
        <v>2100.0000000000005</v>
      </c>
      <c r="BC2222" s="90" t="str">
        <f t="shared" si="134"/>
        <v>OK</v>
      </c>
      <c r="BD2222" s="91" t="str">
        <f t="shared" si="136"/>
        <v xml:space="preserve">                  </v>
      </c>
      <c r="BE2222" s="92">
        <f t="shared" si="137"/>
        <v>12</v>
      </c>
    </row>
    <row r="2223" spans="1:57" s="74" customFormat="1" ht="50.1" customHeight="1" x14ac:dyDescent="0.2">
      <c r="A2223" s="78" t="s">
        <v>55</v>
      </c>
      <c r="B2223" s="78" t="s">
        <v>61</v>
      </c>
      <c r="C2223" s="78" t="s">
        <v>617</v>
      </c>
      <c r="D2223" s="78" t="s">
        <v>605</v>
      </c>
      <c r="E2223" s="79" t="str">
        <f>+IF(C2223&lt;&gt;"",VLOOKUP(MID(C2223,18,5),NIVELES!$A$133:$B$213,2,0),"")</f>
        <v>BOLÍVAR</v>
      </c>
      <c r="F2223" s="80" t="s">
        <v>82</v>
      </c>
      <c r="G2223" s="81" t="str">
        <f>+IF(F2223&lt;&gt;"",VLOOKUP(F2223,NIVELES!$A$246:$C$464,3,0),"")</f>
        <v xml:space="preserve"> </v>
      </c>
      <c r="H2223" s="82" t="s">
        <v>1024</v>
      </c>
      <c r="I2223" s="78" t="s">
        <v>2201</v>
      </c>
      <c r="J2223" s="78" t="s">
        <v>2184</v>
      </c>
      <c r="K2223" s="78" t="s">
        <v>2185</v>
      </c>
      <c r="L2223" s="78" t="s">
        <v>1791</v>
      </c>
      <c r="M2223" s="78" t="s">
        <v>1791</v>
      </c>
      <c r="N2223" s="78" t="s">
        <v>1791</v>
      </c>
      <c r="O2223" s="78" t="s">
        <v>2274</v>
      </c>
      <c r="P2223" s="82">
        <v>12</v>
      </c>
      <c r="Q2223" s="78" t="s">
        <v>2955</v>
      </c>
      <c r="R2223" s="82">
        <v>1</v>
      </c>
      <c r="S2223" s="82">
        <v>1</v>
      </c>
      <c r="T2223" s="82">
        <v>1</v>
      </c>
      <c r="U2223" s="82">
        <v>1</v>
      </c>
      <c r="V2223" s="82">
        <v>1</v>
      </c>
      <c r="W2223" s="82">
        <v>1</v>
      </c>
      <c r="X2223" s="82">
        <v>1</v>
      </c>
      <c r="Y2223" s="82">
        <v>1</v>
      </c>
      <c r="Z2223" s="82">
        <v>1</v>
      </c>
      <c r="AA2223" s="82">
        <v>1</v>
      </c>
      <c r="AB2223" s="82">
        <v>1</v>
      </c>
      <c r="AC2223" s="82">
        <v>1</v>
      </c>
      <c r="AD2223" s="85" t="str">
        <f>IF(A2223&lt;&gt;"",IF(D2223="DIRECCIÓN_DE_TRANSFERENCIAS","280 0031",VLOOKUP(C2223,NIVELES!$A$14:$B$105,2,0)),"")</f>
        <v>280 5110</v>
      </c>
      <c r="AE2223" s="86" t="s">
        <v>322</v>
      </c>
      <c r="AF2223" s="86" t="s">
        <v>545</v>
      </c>
      <c r="AG2223" s="79" t="str">
        <f>+IF(AF2223&lt;&gt;"",VLOOKUP(AF2223,NIVELES!$A$666:$B$673,2,0),"")</f>
        <v>SERVICIOS_DE_ATENCIÓN_GERONTOLÓGICA</v>
      </c>
      <c r="AH2223" s="78" t="s">
        <v>322</v>
      </c>
      <c r="AI2223" s="79" t="str">
        <f>IF(AH2223&lt;&gt;"",VLOOKUP(CONCATENATE(AG2223,AH2223),NIVELES!$B$676:$C$745,2,0),"")</f>
        <v>Administracion De La Atencion Gerontologica</v>
      </c>
      <c r="AJ2223" s="78" t="s">
        <v>517</v>
      </c>
      <c r="AK2223" s="79" t="str">
        <f>+IF(AJ2223&lt;&gt;"",VLOOKUP(AJ2223,NIVELES!$A$816:$B$892,2,0),"")</f>
        <v>NO APLICA</v>
      </c>
      <c r="AL2223" s="78" t="s">
        <v>554</v>
      </c>
      <c r="AM2223" s="78">
        <v>530105</v>
      </c>
      <c r="AN2223" s="79" t="str">
        <f>IF(AM2223&lt;&gt;"",+VLOOKUP(AM2223,NIVELES!$A$1652:$B$2466,2,0),"")</f>
        <v>Telecomunicaciones</v>
      </c>
      <c r="AO2223" s="87">
        <v>85</v>
      </c>
      <c r="AP2223" s="88">
        <v>8.7899999999999991</v>
      </c>
      <c r="AQ2223" s="88">
        <v>8.7899999999999991</v>
      </c>
      <c r="AR2223" s="88">
        <v>6.74</v>
      </c>
      <c r="AS2223" s="88">
        <v>6.74</v>
      </c>
      <c r="AT2223" s="88">
        <v>6.74</v>
      </c>
      <c r="AU2223" s="88">
        <v>6.74</v>
      </c>
      <c r="AV2223" s="88">
        <v>6.74</v>
      </c>
      <c r="AW2223" s="88">
        <v>6.74</v>
      </c>
      <c r="AX2223" s="88">
        <v>6.74</v>
      </c>
      <c r="AY2223" s="88">
        <v>6.74</v>
      </c>
      <c r="AZ2223" s="88">
        <v>6.74</v>
      </c>
      <c r="BA2223" s="88">
        <v>6.76</v>
      </c>
      <c r="BB2223" s="89">
        <f t="shared" si="135"/>
        <v>85</v>
      </c>
      <c r="BC2223" s="90" t="str">
        <f t="shared" si="134"/>
        <v>OK</v>
      </c>
      <c r="BD2223" s="91" t="str">
        <f t="shared" si="136"/>
        <v xml:space="preserve">                  </v>
      </c>
      <c r="BE2223" s="92">
        <f t="shared" si="137"/>
        <v>12</v>
      </c>
    </row>
    <row r="2224" spans="1:57" s="74" customFormat="1" ht="50.1" customHeight="1" x14ac:dyDescent="0.2">
      <c r="A2224" s="78" t="s">
        <v>55</v>
      </c>
      <c r="B2224" s="78" t="s">
        <v>61</v>
      </c>
      <c r="C2224" s="78" t="s">
        <v>617</v>
      </c>
      <c r="D2224" s="78" t="s">
        <v>605</v>
      </c>
      <c r="E2224" s="79" t="str">
        <f>+IF(C2224&lt;&gt;"",VLOOKUP(MID(C2224,18,5),NIVELES!$A$133:$B$213,2,0),"")</f>
        <v>BOLÍVAR</v>
      </c>
      <c r="F2224" s="80" t="s">
        <v>82</v>
      </c>
      <c r="G2224" s="81" t="str">
        <f>+IF(F2224&lt;&gt;"",VLOOKUP(F2224,NIVELES!$A$246:$C$464,3,0),"")</f>
        <v xml:space="preserve"> </v>
      </c>
      <c r="H2224" s="82" t="s">
        <v>1024</v>
      </c>
      <c r="I2224" s="78" t="s">
        <v>2201</v>
      </c>
      <c r="J2224" s="78" t="s">
        <v>2184</v>
      </c>
      <c r="K2224" s="78" t="s">
        <v>2185</v>
      </c>
      <c r="L2224" s="78" t="s">
        <v>1791</v>
      </c>
      <c r="M2224" s="78" t="s">
        <v>1791</v>
      </c>
      <c r="N2224" s="78" t="s">
        <v>1791</v>
      </c>
      <c r="O2224" s="78" t="s">
        <v>2284</v>
      </c>
      <c r="P2224" s="82">
        <v>12</v>
      </c>
      <c r="Q2224" s="78" t="s">
        <v>2955</v>
      </c>
      <c r="R2224" s="82">
        <v>1</v>
      </c>
      <c r="S2224" s="82">
        <v>1</v>
      </c>
      <c r="T2224" s="82">
        <v>1</v>
      </c>
      <c r="U2224" s="82">
        <v>1</v>
      </c>
      <c r="V2224" s="82">
        <v>1</v>
      </c>
      <c r="W2224" s="82">
        <v>1</v>
      </c>
      <c r="X2224" s="82">
        <v>1</v>
      </c>
      <c r="Y2224" s="82">
        <v>1</v>
      </c>
      <c r="Z2224" s="82">
        <v>1</v>
      </c>
      <c r="AA2224" s="82">
        <v>1</v>
      </c>
      <c r="AB2224" s="82">
        <v>1</v>
      </c>
      <c r="AC2224" s="82">
        <v>1</v>
      </c>
      <c r="AD2224" s="85" t="str">
        <f>IF(A2224&lt;&gt;"",IF(D2224="DIRECCIÓN_DE_TRANSFERENCIAS","280 0031",VLOOKUP(C2224,NIVELES!$A$14:$B$105,2,0)),"")</f>
        <v>280 5110</v>
      </c>
      <c r="AE2224" s="86" t="s">
        <v>322</v>
      </c>
      <c r="AF2224" s="86" t="s">
        <v>545</v>
      </c>
      <c r="AG2224" s="79" t="str">
        <f>+IF(AF2224&lt;&gt;"",VLOOKUP(AF2224,NIVELES!$A$666:$B$673,2,0),"")</f>
        <v>SERVICIOS_DE_ATENCIÓN_GERONTOLÓGICA</v>
      </c>
      <c r="AH2224" s="78" t="s">
        <v>322</v>
      </c>
      <c r="AI2224" s="79" t="str">
        <f>IF(AH2224&lt;&gt;"",VLOOKUP(CONCATENATE(AG2224,AH2224),NIVELES!$B$676:$C$745,2,0),"")</f>
        <v>Administracion De La Atencion Gerontologica</v>
      </c>
      <c r="AJ2224" s="78" t="s">
        <v>517</v>
      </c>
      <c r="AK2224" s="79" t="str">
        <f>+IF(AJ2224&lt;&gt;"",VLOOKUP(AJ2224,NIVELES!$A$816:$B$892,2,0),"")</f>
        <v>NO APLICA</v>
      </c>
      <c r="AL2224" s="78" t="s">
        <v>554</v>
      </c>
      <c r="AM2224" s="78">
        <v>530208</v>
      </c>
      <c r="AN2224" s="79" t="str">
        <f>IF(AM2224&lt;&gt;"",+VLOOKUP(AM2224,NIVELES!$A$1652:$B$2466,2,0),"")</f>
        <v>Servicio de Seguridad y Vigilancia</v>
      </c>
      <c r="AO2224" s="87">
        <v>20440</v>
      </c>
      <c r="AP2224" s="88">
        <v>0</v>
      </c>
      <c r="AQ2224" s="88">
        <v>0</v>
      </c>
      <c r="AR2224" s="88">
        <v>2044</v>
      </c>
      <c r="AS2224" s="88">
        <v>2044</v>
      </c>
      <c r="AT2224" s="88">
        <v>2044</v>
      </c>
      <c r="AU2224" s="88">
        <v>2044</v>
      </c>
      <c r="AV2224" s="88">
        <v>2044</v>
      </c>
      <c r="AW2224" s="88">
        <v>2044</v>
      </c>
      <c r="AX2224" s="88">
        <v>2044</v>
      </c>
      <c r="AY2224" s="88">
        <v>2044</v>
      </c>
      <c r="AZ2224" s="88">
        <v>2044</v>
      </c>
      <c r="BA2224" s="88">
        <v>2044</v>
      </c>
      <c r="BB2224" s="89">
        <f t="shared" si="135"/>
        <v>20440</v>
      </c>
      <c r="BC2224" s="90" t="str">
        <f t="shared" si="134"/>
        <v>OK</v>
      </c>
      <c r="BD2224" s="91" t="str">
        <f t="shared" si="136"/>
        <v xml:space="preserve">                  </v>
      </c>
      <c r="BE2224" s="92">
        <f t="shared" si="137"/>
        <v>12</v>
      </c>
    </row>
    <row r="2225" spans="1:57" s="74" customFormat="1" ht="50.1" customHeight="1" x14ac:dyDescent="0.2">
      <c r="A2225" s="78" t="s">
        <v>55</v>
      </c>
      <c r="B2225" s="78" t="s">
        <v>61</v>
      </c>
      <c r="C2225" s="78" t="s">
        <v>617</v>
      </c>
      <c r="D2225" s="78" t="s">
        <v>605</v>
      </c>
      <c r="E2225" s="79" t="str">
        <f>+IF(C2225&lt;&gt;"",VLOOKUP(MID(C2225,18,5),NIVELES!$A$133:$B$213,2,0),"")</f>
        <v>BOLÍVAR</v>
      </c>
      <c r="F2225" s="80" t="s">
        <v>82</v>
      </c>
      <c r="G2225" s="81" t="str">
        <f>+IF(F2225&lt;&gt;"",VLOOKUP(F2225,NIVELES!$A$246:$C$464,3,0),"")</f>
        <v xml:space="preserve"> </v>
      </c>
      <c r="H2225" s="82" t="s">
        <v>1024</v>
      </c>
      <c r="I2225" s="78" t="s">
        <v>2201</v>
      </c>
      <c r="J2225" s="78" t="s">
        <v>2184</v>
      </c>
      <c r="K2225" s="78" t="s">
        <v>2185</v>
      </c>
      <c r="L2225" s="78" t="s">
        <v>1791</v>
      </c>
      <c r="M2225" s="78" t="s">
        <v>1791</v>
      </c>
      <c r="N2225" s="78" t="s">
        <v>1791</v>
      </c>
      <c r="O2225" s="78" t="s">
        <v>2285</v>
      </c>
      <c r="P2225" s="82">
        <v>12</v>
      </c>
      <c r="Q2225" s="78" t="s">
        <v>2955</v>
      </c>
      <c r="R2225" s="82">
        <v>1</v>
      </c>
      <c r="S2225" s="82">
        <v>1</v>
      </c>
      <c r="T2225" s="82">
        <v>1</v>
      </c>
      <c r="U2225" s="82">
        <v>1</v>
      </c>
      <c r="V2225" s="82">
        <v>1</v>
      </c>
      <c r="W2225" s="82">
        <v>1</v>
      </c>
      <c r="X2225" s="82">
        <v>1</v>
      </c>
      <c r="Y2225" s="82">
        <v>1</v>
      </c>
      <c r="Z2225" s="82">
        <v>1</v>
      </c>
      <c r="AA2225" s="82">
        <v>1</v>
      </c>
      <c r="AB2225" s="82">
        <v>1</v>
      </c>
      <c r="AC2225" s="82">
        <v>1</v>
      </c>
      <c r="AD2225" s="85" t="str">
        <f>IF(A2225&lt;&gt;"",IF(D2225="DIRECCIÓN_DE_TRANSFERENCIAS","280 0031",VLOOKUP(C2225,NIVELES!$A$14:$B$105,2,0)),"")</f>
        <v>280 5110</v>
      </c>
      <c r="AE2225" s="86" t="s">
        <v>322</v>
      </c>
      <c r="AF2225" s="86" t="s">
        <v>545</v>
      </c>
      <c r="AG2225" s="79" t="str">
        <f>+IF(AF2225&lt;&gt;"",VLOOKUP(AF2225,NIVELES!$A$666:$B$673,2,0),"")</f>
        <v>SERVICIOS_DE_ATENCIÓN_GERONTOLÓGICA</v>
      </c>
      <c r="AH2225" s="78" t="s">
        <v>322</v>
      </c>
      <c r="AI2225" s="79" t="str">
        <f>IF(AH2225&lt;&gt;"",VLOOKUP(CONCATENATE(AG2225,AH2225),NIVELES!$B$676:$C$745,2,0),"")</f>
        <v>Administracion De La Atencion Gerontologica</v>
      </c>
      <c r="AJ2225" s="78" t="s">
        <v>517</v>
      </c>
      <c r="AK2225" s="79" t="str">
        <f>+IF(AJ2225&lt;&gt;"",VLOOKUP(AJ2225,NIVELES!$A$816:$B$892,2,0),"")</f>
        <v>NO APLICA</v>
      </c>
      <c r="AL2225" s="78" t="s">
        <v>554</v>
      </c>
      <c r="AM2225" s="78">
        <v>530209</v>
      </c>
      <c r="AN2225" s="79" t="str">
        <f>IF(AM2225&lt;&gt;"",+VLOOKUP(AM2225,NIVELES!$A$1652:$B$2466,2,0),"")</f>
        <v>Servicios de Aseo; Lavado de Vestimenta de Trabajo; Fumigación, Desinfección y Limpieza de Instalaciones</v>
      </c>
      <c r="AO2225" s="87">
        <v>24330</v>
      </c>
      <c r="AP2225" s="88">
        <v>0</v>
      </c>
      <c r="AQ2225" s="88">
        <v>0</v>
      </c>
      <c r="AR2225" s="88">
        <v>2433</v>
      </c>
      <c r="AS2225" s="88">
        <v>2433</v>
      </c>
      <c r="AT2225" s="88">
        <v>2433</v>
      </c>
      <c r="AU2225" s="88">
        <v>2433</v>
      </c>
      <c r="AV2225" s="88">
        <v>2433</v>
      </c>
      <c r="AW2225" s="88">
        <v>2433</v>
      </c>
      <c r="AX2225" s="88">
        <v>2433</v>
      </c>
      <c r="AY2225" s="88">
        <v>2433</v>
      </c>
      <c r="AZ2225" s="88">
        <v>2433</v>
      </c>
      <c r="BA2225" s="88">
        <v>2433</v>
      </c>
      <c r="BB2225" s="89">
        <f t="shared" si="135"/>
        <v>24330</v>
      </c>
      <c r="BC2225" s="90" t="str">
        <f t="shared" si="134"/>
        <v>OK</v>
      </c>
      <c r="BD2225" s="91" t="str">
        <f t="shared" si="136"/>
        <v xml:space="preserve">                  </v>
      </c>
      <c r="BE2225" s="92">
        <f t="shared" si="137"/>
        <v>12</v>
      </c>
    </row>
    <row r="2226" spans="1:57" s="74" customFormat="1" ht="50.1" customHeight="1" x14ac:dyDescent="0.2">
      <c r="A2226" s="78" t="s">
        <v>55</v>
      </c>
      <c r="B2226" s="78" t="s">
        <v>61</v>
      </c>
      <c r="C2226" s="78" t="s">
        <v>617</v>
      </c>
      <c r="D2226" s="78" t="s">
        <v>605</v>
      </c>
      <c r="E2226" s="79" t="str">
        <f>+IF(C2226&lt;&gt;"",VLOOKUP(MID(C2226,18,5),NIVELES!$A$133:$B$213,2,0),"")</f>
        <v>BOLÍVAR</v>
      </c>
      <c r="F2226" s="80" t="s">
        <v>82</v>
      </c>
      <c r="G2226" s="81" t="str">
        <f>+IF(F2226&lt;&gt;"",VLOOKUP(F2226,NIVELES!$A$246:$C$464,3,0),"")</f>
        <v xml:space="preserve"> </v>
      </c>
      <c r="H2226" s="82" t="s">
        <v>1024</v>
      </c>
      <c r="I2226" s="78" t="s">
        <v>2201</v>
      </c>
      <c r="J2226" s="78" t="s">
        <v>2184</v>
      </c>
      <c r="K2226" s="78" t="s">
        <v>2185</v>
      </c>
      <c r="L2226" s="78" t="s">
        <v>1791</v>
      </c>
      <c r="M2226" s="78" t="s">
        <v>1791</v>
      </c>
      <c r="N2226" s="78" t="s">
        <v>1791</v>
      </c>
      <c r="O2226" s="78" t="s">
        <v>2286</v>
      </c>
      <c r="P2226" s="82">
        <v>1</v>
      </c>
      <c r="Q2226" s="78" t="s">
        <v>2955</v>
      </c>
      <c r="R2226" s="82"/>
      <c r="S2226" s="82"/>
      <c r="T2226" s="82">
        <v>1</v>
      </c>
      <c r="U2226" s="82"/>
      <c r="V2226" s="82"/>
      <c r="W2226" s="82"/>
      <c r="X2226" s="82"/>
      <c r="Y2226" s="82"/>
      <c r="Z2226" s="82"/>
      <c r="AA2226" s="82"/>
      <c r="AB2226" s="82"/>
      <c r="AC2226" s="82"/>
      <c r="AD2226" s="85" t="str">
        <f>IF(A2226&lt;&gt;"",IF(D2226="DIRECCIÓN_DE_TRANSFERENCIAS","280 0031",VLOOKUP(C2226,NIVELES!$A$14:$B$105,2,0)),"")</f>
        <v>280 5110</v>
      </c>
      <c r="AE2226" s="86" t="s">
        <v>322</v>
      </c>
      <c r="AF2226" s="86" t="s">
        <v>545</v>
      </c>
      <c r="AG2226" s="79" t="str">
        <f>+IF(AF2226&lt;&gt;"",VLOOKUP(AF2226,NIVELES!$A$666:$B$673,2,0),"")</f>
        <v>SERVICIOS_DE_ATENCIÓN_GERONTOLÓGICA</v>
      </c>
      <c r="AH2226" s="78" t="s">
        <v>322</v>
      </c>
      <c r="AI2226" s="79" t="str">
        <f>IF(AH2226&lt;&gt;"",VLOOKUP(CONCATENATE(AG2226,AH2226),NIVELES!$B$676:$C$745,2,0),"")</f>
        <v>Administracion De La Atencion Gerontologica</v>
      </c>
      <c r="AJ2226" s="78" t="s">
        <v>517</v>
      </c>
      <c r="AK2226" s="79" t="str">
        <f>+IF(AJ2226&lt;&gt;"",VLOOKUP(AJ2226,NIVELES!$A$816:$B$892,2,0),"")</f>
        <v>NO APLICA</v>
      </c>
      <c r="AL2226" s="78" t="s">
        <v>554</v>
      </c>
      <c r="AM2226" s="78">
        <v>530240</v>
      </c>
      <c r="AN2226" s="79" t="str">
        <f>IF(AM2226&lt;&gt;"",+VLOOKUP(AM2226,NIVELES!$A$1652:$B$2466,2,0),"")</f>
        <v>Servicios Exequiales</v>
      </c>
      <c r="AO2226" s="87">
        <v>0</v>
      </c>
      <c r="AP2226" s="88">
        <v>0</v>
      </c>
      <c r="AQ2226" s="88"/>
      <c r="AR2226" s="88">
        <v>0</v>
      </c>
      <c r="AS2226" s="88">
        <v>0</v>
      </c>
      <c r="AT2226" s="88">
        <v>0</v>
      </c>
      <c r="AU2226" s="88">
        <v>0</v>
      </c>
      <c r="AV2226" s="88">
        <v>0</v>
      </c>
      <c r="AW2226" s="88">
        <v>0</v>
      </c>
      <c r="AX2226" s="88">
        <v>0</v>
      </c>
      <c r="AY2226" s="88">
        <v>0</v>
      </c>
      <c r="AZ2226" s="88">
        <v>0</v>
      </c>
      <c r="BA2226" s="88">
        <v>0</v>
      </c>
      <c r="BB2226" s="89">
        <f t="shared" si="135"/>
        <v>0</v>
      </c>
      <c r="BC2226" s="90" t="str">
        <f t="shared" si="134"/>
        <v>OK</v>
      </c>
      <c r="BD2226" s="91" t="str">
        <f t="shared" si="136"/>
        <v xml:space="preserve">                  </v>
      </c>
      <c r="BE2226" s="92">
        <f t="shared" si="137"/>
        <v>1</v>
      </c>
    </row>
    <row r="2227" spans="1:57" s="74" customFormat="1" ht="50.1" customHeight="1" x14ac:dyDescent="0.2">
      <c r="A2227" s="78" t="s">
        <v>55</v>
      </c>
      <c r="B2227" s="78" t="s">
        <v>61</v>
      </c>
      <c r="C2227" s="78" t="s">
        <v>617</v>
      </c>
      <c r="D2227" s="78" t="s">
        <v>605</v>
      </c>
      <c r="E2227" s="79" t="str">
        <f>+IF(C2227&lt;&gt;"",VLOOKUP(MID(C2227,18,5),NIVELES!$A$133:$B$213,2,0),"")</f>
        <v>BOLÍVAR</v>
      </c>
      <c r="F2227" s="80" t="s">
        <v>82</v>
      </c>
      <c r="G2227" s="81" t="str">
        <f>+IF(F2227&lt;&gt;"",VLOOKUP(F2227,NIVELES!$A$246:$C$464,3,0),"")</f>
        <v xml:space="preserve"> </v>
      </c>
      <c r="H2227" s="82" t="s">
        <v>1024</v>
      </c>
      <c r="I2227" s="78" t="s">
        <v>2201</v>
      </c>
      <c r="J2227" s="78" t="s">
        <v>2184</v>
      </c>
      <c r="K2227" s="78" t="s">
        <v>2185</v>
      </c>
      <c r="L2227" s="78" t="s">
        <v>1791</v>
      </c>
      <c r="M2227" s="78" t="s">
        <v>1791</v>
      </c>
      <c r="N2227" s="78" t="s">
        <v>1791</v>
      </c>
      <c r="O2227" s="78" t="s">
        <v>2279</v>
      </c>
      <c r="P2227" s="82">
        <v>1</v>
      </c>
      <c r="Q2227" s="78" t="s">
        <v>2955</v>
      </c>
      <c r="R2227" s="82"/>
      <c r="S2227" s="82"/>
      <c r="T2227" s="82"/>
      <c r="U2227" s="82"/>
      <c r="V2227" s="82">
        <v>1</v>
      </c>
      <c r="W2227" s="82"/>
      <c r="X2227" s="82"/>
      <c r="Y2227" s="82"/>
      <c r="Z2227" s="82"/>
      <c r="AA2227" s="82"/>
      <c r="AB2227" s="82"/>
      <c r="AC2227" s="82"/>
      <c r="AD2227" s="85" t="str">
        <f>IF(A2227&lt;&gt;"",IF(D2227="DIRECCIÓN_DE_TRANSFERENCIAS","280 0031",VLOOKUP(C2227,NIVELES!$A$14:$B$105,2,0)),"")</f>
        <v>280 5110</v>
      </c>
      <c r="AE2227" s="86" t="s">
        <v>322</v>
      </c>
      <c r="AF2227" s="86" t="s">
        <v>545</v>
      </c>
      <c r="AG2227" s="79" t="str">
        <f>+IF(AF2227&lt;&gt;"",VLOOKUP(AF2227,NIVELES!$A$666:$B$673,2,0),"")</f>
        <v>SERVICIOS_DE_ATENCIÓN_GERONTOLÓGICA</v>
      </c>
      <c r="AH2227" s="78" t="s">
        <v>322</v>
      </c>
      <c r="AI2227" s="79" t="str">
        <f>IF(AH2227&lt;&gt;"",VLOOKUP(CONCATENATE(AG2227,AH2227),NIVELES!$B$676:$C$745,2,0),"")</f>
        <v>Administracion De La Atencion Gerontologica</v>
      </c>
      <c r="AJ2227" s="78" t="s">
        <v>517</v>
      </c>
      <c r="AK2227" s="79" t="str">
        <f>+IF(AJ2227&lt;&gt;"",VLOOKUP(AJ2227,NIVELES!$A$816:$B$892,2,0),"")</f>
        <v>NO APLICA</v>
      </c>
      <c r="AL2227" s="78" t="s">
        <v>554</v>
      </c>
      <c r="AM2227" s="78">
        <v>530404</v>
      </c>
      <c r="AN2227" s="79" t="str">
        <f>IF(AM2227&lt;&gt;"",+VLOOKUP(AM2227,NIVELES!$A$1652:$B$2466,2,0),"")</f>
        <v>Maquinarias y Equipos (Instalación, Mantenimiento y Reparación)</v>
      </c>
      <c r="AO2227" s="87">
        <v>13510</v>
      </c>
      <c r="AP2227" s="88">
        <v>0</v>
      </c>
      <c r="AQ2227" s="88">
        <v>0</v>
      </c>
      <c r="AR2227" s="88">
        <v>1351</v>
      </c>
      <c r="AS2227" s="88">
        <v>1351</v>
      </c>
      <c r="AT2227" s="88">
        <v>1351</v>
      </c>
      <c r="AU2227" s="88">
        <v>1351</v>
      </c>
      <c r="AV2227" s="88">
        <v>1351</v>
      </c>
      <c r="AW2227" s="88">
        <v>1351</v>
      </c>
      <c r="AX2227" s="88">
        <v>1351</v>
      </c>
      <c r="AY2227" s="88">
        <v>1351</v>
      </c>
      <c r="AZ2227" s="88">
        <v>1351</v>
      </c>
      <c r="BA2227" s="88">
        <v>1351</v>
      </c>
      <c r="BB2227" s="89">
        <f t="shared" si="135"/>
        <v>13510</v>
      </c>
      <c r="BC2227" s="90" t="str">
        <f t="shared" si="134"/>
        <v>OK</v>
      </c>
      <c r="BD2227" s="91" t="str">
        <f t="shared" si="136"/>
        <v xml:space="preserve">                  </v>
      </c>
      <c r="BE2227" s="92">
        <f t="shared" si="137"/>
        <v>1</v>
      </c>
    </row>
    <row r="2228" spans="1:57" s="74" customFormat="1" ht="50.1" customHeight="1" x14ac:dyDescent="0.2">
      <c r="A2228" s="78" t="s">
        <v>55</v>
      </c>
      <c r="B2228" s="78" t="s">
        <v>61</v>
      </c>
      <c r="C2228" s="78" t="s">
        <v>617</v>
      </c>
      <c r="D2228" s="78" t="s">
        <v>605</v>
      </c>
      <c r="E2228" s="79" t="str">
        <f>+IF(C2228&lt;&gt;"",VLOOKUP(MID(C2228,18,5),NIVELES!$A$133:$B$213,2,0),"")</f>
        <v>BOLÍVAR</v>
      </c>
      <c r="F2228" s="80" t="s">
        <v>82</v>
      </c>
      <c r="G2228" s="81" t="str">
        <f>+IF(F2228&lt;&gt;"",VLOOKUP(F2228,NIVELES!$A$246:$C$464,3,0),"")</f>
        <v xml:space="preserve"> </v>
      </c>
      <c r="H2228" s="82" t="s">
        <v>1024</v>
      </c>
      <c r="I2228" s="78" t="s">
        <v>2201</v>
      </c>
      <c r="J2228" s="78" t="s">
        <v>2184</v>
      </c>
      <c r="K2228" s="78" t="s">
        <v>2185</v>
      </c>
      <c r="L2228" s="78" t="s">
        <v>1791</v>
      </c>
      <c r="M2228" s="78" t="s">
        <v>1791</v>
      </c>
      <c r="N2228" s="78" t="s">
        <v>1791</v>
      </c>
      <c r="O2228" s="78" t="s">
        <v>2278</v>
      </c>
      <c r="P2228" s="82">
        <v>1</v>
      </c>
      <c r="Q2228" s="78" t="s">
        <v>2955</v>
      </c>
      <c r="R2228" s="82"/>
      <c r="S2228" s="82"/>
      <c r="T2228" s="82"/>
      <c r="U2228" s="82"/>
      <c r="V2228" s="82">
        <v>1</v>
      </c>
      <c r="W2228" s="82"/>
      <c r="X2228" s="82"/>
      <c r="Y2228" s="82"/>
      <c r="Z2228" s="82"/>
      <c r="AA2228" s="82"/>
      <c r="AB2228" s="82"/>
      <c r="AC2228" s="82"/>
      <c r="AD2228" s="85" t="str">
        <f>IF(A2228&lt;&gt;"",IF(D2228="DIRECCIÓN_DE_TRANSFERENCIAS","280 0031",VLOOKUP(C2228,NIVELES!$A$14:$B$105,2,0)),"")</f>
        <v>280 5110</v>
      </c>
      <c r="AE2228" s="86" t="s">
        <v>322</v>
      </c>
      <c r="AF2228" s="86" t="s">
        <v>545</v>
      </c>
      <c r="AG2228" s="79" t="str">
        <f>+IF(AF2228&lt;&gt;"",VLOOKUP(AF2228,NIVELES!$A$666:$B$673,2,0),"")</f>
        <v>SERVICIOS_DE_ATENCIÓN_GERONTOLÓGICA</v>
      </c>
      <c r="AH2228" s="78" t="s">
        <v>322</v>
      </c>
      <c r="AI2228" s="79" t="str">
        <f>IF(AH2228&lt;&gt;"",VLOOKUP(CONCATENATE(AG2228,AH2228),NIVELES!$B$676:$C$745,2,0),"")</f>
        <v>Administracion De La Atencion Gerontologica</v>
      </c>
      <c r="AJ2228" s="78" t="s">
        <v>517</v>
      </c>
      <c r="AK2228" s="79" t="str">
        <f>+IF(AJ2228&lt;&gt;"",VLOOKUP(AJ2228,NIVELES!$A$816:$B$892,2,0),"")</f>
        <v>NO APLICA</v>
      </c>
      <c r="AL2228" s="78" t="s">
        <v>554</v>
      </c>
      <c r="AM2228" s="78">
        <v>530420</v>
      </c>
      <c r="AN2228" s="79" t="str">
        <f>IF(AM2228&lt;&gt;"",+VLOOKUP(AM2228,NIVELES!$A$1652:$B$2466,2,0),"")</f>
        <v>Instalación, Mantenimiento y Reparación de Edificios, Locales y Residencias de propiedad de las Entidades
Públicas</v>
      </c>
      <c r="AO2228" s="87">
        <v>0</v>
      </c>
      <c r="AP2228" s="88">
        <v>0</v>
      </c>
      <c r="AQ2228" s="88">
        <v>0</v>
      </c>
      <c r="AR2228" s="88">
        <v>0</v>
      </c>
      <c r="AS2228" s="88">
        <v>0</v>
      </c>
      <c r="AT2228" s="88">
        <v>0</v>
      </c>
      <c r="AU2228" s="88">
        <v>0</v>
      </c>
      <c r="AV2228" s="88">
        <v>0</v>
      </c>
      <c r="AW2228" s="88">
        <v>0</v>
      </c>
      <c r="AX2228" s="88">
        <v>0</v>
      </c>
      <c r="AY2228" s="88">
        <v>0</v>
      </c>
      <c r="AZ2228" s="88">
        <v>0</v>
      </c>
      <c r="BA2228" s="88">
        <v>0</v>
      </c>
      <c r="BB2228" s="89">
        <f t="shared" si="135"/>
        <v>0</v>
      </c>
      <c r="BC2228" s="90" t="str">
        <f t="shared" si="134"/>
        <v>OK</v>
      </c>
      <c r="BD2228" s="91" t="str">
        <f t="shared" si="136"/>
        <v xml:space="preserve">                  </v>
      </c>
      <c r="BE2228" s="92">
        <f t="shared" si="137"/>
        <v>1</v>
      </c>
    </row>
    <row r="2229" spans="1:57" s="74" customFormat="1" ht="50.1" customHeight="1" x14ac:dyDescent="0.2">
      <c r="A2229" s="78" t="s">
        <v>55</v>
      </c>
      <c r="B2229" s="78" t="s">
        <v>61</v>
      </c>
      <c r="C2229" s="78" t="s">
        <v>617</v>
      </c>
      <c r="D2229" s="78" t="s">
        <v>605</v>
      </c>
      <c r="E2229" s="79" t="str">
        <f>+IF(C2229&lt;&gt;"",VLOOKUP(MID(C2229,18,5),NIVELES!$A$133:$B$213,2,0),"")</f>
        <v>BOLÍVAR</v>
      </c>
      <c r="F2229" s="80" t="s">
        <v>82</v>
      </c>
      <c r="G2229" s="81" t="str">
        <f>+IF(F2229&lt;&gt;"",VLOOKUP(F2229,NIVELES!$A$246:$C$464,3,0),"")</f>
        <v xml:space="preserve"> </v>
      </c>
      <c r="H2229" s="82" t="s">
        <v>1024</v>
      </c>
      <c r="I2229" s="78" t="s">
        <v>2201</v>
      </c>
      <c r="J2229" s="78" t="s">
        <v>2184</v>
      </c>
      <c r="K2229" s="78" t="s">
        <v>2185</v>
      </c>
      <c r="L2229" s="78" t="s">
        <v>1791</v>
      </c>
      <c r="M2229" s="78" t="s">
        <v>1791</v>
      </c>
      <c r="N2229" s="78" t="s">
        <v>1791</v>
      </c>
      <c r="O2229" s="78" t="s">
        <v>2287</v>
      </c>
      <c r="P2229" s="82">
        <v>12</v>
      </c>
      <c r="Q2229" s="78" t="s">
        <v>2955</v>
      </c>
      <c r="R2229" s="82">
        <v>1</v>
      </c>
      <c r="S2229" s="82">
        <v>1</v>
      </c>
      <c r="T2229" s="82">
        <v>1</v>
      </c>
      <c r="U2229" s="82">
        <v>1</v>
      </c>
      <c r="V2229" s="82">
        <v>1</v>
      </c>
      <c r="W2229" s="82">
        <v>1</v>
      </c>
      <c r="X2229" s="82">
        <v>1</v>
      </c>
      <c r="Y2229" s="82">
        <v>1</v>
      </c>
      <c r="Z2229" s="82">
        <v>1</v>
      </c>
      <c r="AA2229" s="82">
        <v>1</v>
      </c>
      <c r="AB2229" s="82">
        <v>1</v>
      </c>
      <c r="AC2229" s="82">
        <v>1</v>
      </c>
      <c r="AD2229" s="85" t="str">
        <f>IF(A2229&lt;&gt;"",IF(D2229="DIRECCIÓN_DE_TRANSFERENCIAS","280 0031",VLOOKUP(C2229,NIVELES!$A$14:$B$105,2,0)),"")</f>
        <v>280 5110</v>
      </c>
      <c r="AE2229" s="86" t="s">
        <v>322</v>
      </c>
      <c r="AF2229" s="86" t="s">
        <v>545</v>
      </c>
      <c r="AG2229" s="79" t="str">
        <f>+IF(AF2229&lt;&gt;"",VLOOKUP(AF2229,NIVELES!$A$666:$B$673,2,0),"")</f>
        <v>SERVICIOS_DE_ATENCIÓN_GERONTOLÓGICA</v>
      </c>
      <c r="AH2229" s="78" t="s">
        <v>322</v>
      </c>
      <c r="AI2229" s="79" t="str">
        <f>IF(AH2229&lt;&gt;"",VLOOKUP(CONCATENATE(AG2229,AH2229),NIVELES!$B$676:$C$745,2,0),"")</f>
        <v>Administracion De La Atencion Gerontologica</v>
      </c>
      <c r="AJ2229" s="78" t="s">
        <v>517</v>
      </c>
      <c r="AK2229" s="79" t="str">
        <f>+IF(AJ2229&lt;&gt;"",VLOOKUP(AJ2229,NIVELES!$A$816:$B$892,2,0),"")</f>
        <v>NO APLICA</v>
      </c>
      <c r="AL2229" s="78" t="s">
        <v>554</v>
      </c>
      <c r="AM2229" s="78">
        <v>530505</v>
      </c>
      <c r="AN2229" s="79" t="str">
        <f>IF(AM2229&lt;&gt;"",+VLOOKUP(AM2229,NIVELES!$A$1652:$B$2466,2,0),"")</f>
        <v>Vehículos (Arrendamiento)</v>
      </c>
      <c r="AO2229" s="87">
        <v>100</v>
      </c>
      <c r="AP2229" s="88">
        <v>0</v>
      </c>
      <c r="AQ2229" s="88">
        <v>0</v>
      </c>
      <c r="AR2229" s="88">
        <v>10</v>
      </c>
      <c r="AS2229" s="88">
        <v>10</v>
      </c>
      <c r="AT2229" s="88">
        <v>10</v>
      </c>
      <c r="AU2229" s="88">
        <v>10</v>
      </c>
      <c r="AV2229" s="88">
        <v>10</v>
      </c>
      <c r="AW2229" s="88">
        <v>10</v>
      </c>
      <c r="AX2229" s="88">
        <v>10</v>
      </c>
      <c r="AY2229" s="88">
        <v>10</v>
      </c>
      <c r="AZ2229" s="88">
        <v>10</v>
      </c>
      <c r="BA2229" s="88">
        <v>10</v>
      </c>
      <c r="BB2229" s="89">
        <f t="shared" si="135"/>
        <v>100</v>
      </c>
      <c r="BC2229" s="90" t="str">
        <f t="shared" si="134"/>
        <v>OK</v>
      </c>
      <c r="BD2229" s="91" t="str">
        <f t="shared" si="136"/>
        <v xml:space="preserve">                  </v>
      </c>
      <c r="BE2229" s="92">
        <f t="shared" si="137"/>
        <v>12</v>
      </c>
    </row>
    <row r="2230" spans="1:57" s="74" customFormat="1" ht="50.1" customHeight="1" x14ac:dyDescent="0.2">
      <c r="A2230" s="78" t="s">
        <v>55</v>
      </c>
      <c r="B2230" s="78" t="s">
        <v>61</v>
      </c>
      <c r="C2230" s="78" t="s">
        <v>617</v>
      </c>
      <c r="D2230" s="78" t="s">
        <v>605</v>
      </c>
      <c r="E2230" s="79" t="str">
        <f>+IF(C2230&lt;&gt;"",VLOOKUP(MID(C2230,18,5),NIVELES!$A$133:$B$213,2,0),"")</f>
        <v>BOLÍVAR</v>
      </c>
      <c r="F2230" s="80" t="s">
        <v>82</v>
      </c>
      <c r="G2230" s="81" t="str">
        <f>+IF(F2230&lt;&gt;"",VLOOKUP(F2230,NIVELES!$A$246:$C$464,3,0),"")</f>
        <v xml:space="preserve"> </v>
      </c>
      <c r="H2230" s="82" t="s">
        <v>1024</v>
      </c>
      <c r="I2230" s="78" t="s">
        <v>2201</v>
      </c>
      <c r="J2230" s="78" t="s">
        <v>2184</v>
      </c>
      <c r="K2230" s="78" t="s">
        <v>2185</v>
      </c>
      <c r="L2230" s="78" t="s">
        <v>1791</v>
      </c>
      <c r="M2230" s="78" t="s">
        <v>1791</v>
      </c>
      <c r="N2230" s="78" t="s">
        <v>1791</v>
      </c>
      <c r="O2230" s="78" t="s">
        <v>2276</v>
      </c>
      <c r="P2230" s="82">
        <v>12</v>
      </c>
      <c r="Q2230" s="78" t="s">
        <v>2955</v>
      </c>
      <c r="R2230" s="82">
        <v>1</v>
      </c>
      <c r="S2230" s="82">
        <v>1</v>
      </c>
      <c r="T2230" s="82">
        <v>1</v>
      </c>
      <c r="U2230" s="82">
        <v>1</v>
      </c>
      <c r="V2230" s="82">
        <v>1</v>
      </c>
      <c r="W2230" s="82">
        <v>1</v>
      </c>
      <c r="X2230" s="82">
        <v>1</v>
      </c>
      <c r="Y2230" s="82">
        <v>1</v>
      </c>
      <c r="Z2230" s="82">
        <v>1</v>
      </c>
      <c r="AA2230" s="82">
        <v>1</v>
      </c>
      <c r="AB2230" s="82">
        <v>1</v>
      </c>
      <c r="AC2230" s="82">
        <v>1</v>
      </c>
      <c r="AD2230" s="85" t="str">
        <f>IF(A2230&lt;&gt;"",IF(D2230="DIRECCIÓN_DE_TRANSFERENCIAS","280 0031",VLOOKUP(C2230,NIVELES!$A$14:$B$105,2,0)),"")</f>
        <v>280 5110</v>
      </c>
      <c r="AE2230" s="86" t="s">
        <v>322</v>
      </c>
      <c r="AF2230" s="86" t="s">
        <v>545</v>
      </c>
      <c r="AG2230" s="79" t="str">
        <f>+IF(AF2230&lt;&gt;"",VLOOKUP(AF2230,NIVELES!$A$666:$B$673,2,0),"")</f>
        <v>SERVICIOS_DE_ATENCIÓN_GERONTOLÓGICA</v>
      </c>
      <c r="AH2230" s="78" t="s">
        <v>322</v>
      </c>
      <c r="AI2230" s="79" t="str">
        <f>IF(AH2230&lt;&gt;"",VLOOKUP(CONCATENATE(AG2230,AH2230),NIVELES!$B$676:$C$745,2,0),"")</f>
        <v>Administracion De La Atencion Gerontologica</v>
      </c>
      <c r="AJ2230" s="78" t="s">
        <v>517</v>
      </c>
      <c r="AK2230" s="79" t="str">
        <f>+IF(AJ2230&lt;&gt;"",VLOOKUP(AJ2230,NIVELES!$A$816:$B$892,2,0),"")</f>
        <v>NO APLICA</v>
      </c>
      <c r="AL2230" s="78" t="s">
        <v>554</v>
      </c>
      <c r="AM2230" s="78">
        <v>530801</v>
      </c>
      <c r="AN2230" s="79" t="str">
        <f>IF(AM2230&lt;&gt;"",+VLOOKUP(AM2230,NIVELES!$A$1652:$B$2466,2,0),"")</f>
        <v>Alimentos y Bebidas</v>
      </c>
      <c r="AO2230" s="87">
        <v>40210</v>
      </c>
      <c r="AP2230" s="88">
        <v>0</v>
      </c>
      <c r="AQ2230" s="88">
        <v>0</v>
      </c>
      <c r="AR2230" s="88">
        <v>4021</v>
      </c>
      <c r="AS2230" s="88">
        <v>4021</v>
      </c>
      <c r="AT2230" s="88">
        <v>4021</v>
      </c>
      <c r="AU2230" s="88">
        <v>4021</v>
      </c>
      <c r="AV2230" s="88">
        <v>4021</v>
      </c>
      <c r="AW2230" s="88">
        <v>4021</v>
      </c>
      <c r="AX2230" s="88">
        <v>4021</v>
      </c>
      <c r="AY2230" s="88">
        <v>4021</v>
      </c>
      <c r="AZ2230" s="88">
        <v>4021</v>
      </c>
      <c r="BA2230" s="88">
        <v>4021</v>
      </c>
      <c r="BB2230" s="89">
        <f t="shared" si="135"/>
        <v>40210</v>
      </c>
      <c r="BC2230" s="90" t="str">
        <f t="shared" si="134"/>
        <v>OK</v>
      </c>
      <c r="BD2230" s="91" t="str">
        <f t="shared" si="136"/>
        <v xml:space="preserve">                  </v>
      </c>
      <c r="BE2230" s="92">
        <f t="shared" si="137"/>
        <v>12</v>
      </c>
    </row>
    <row r="2231" spans="1:57" s="74" customFormat="1" ht="50.1" customHeight="1" x14ac:dyDescent="0.2">
      <c r="A2231" s="78" t="s">
        <v>55</v>
      </c>
      <c r="B2231" s="78" t="s">
        <v>61</v>
      </c>
      <c r="C2231" s="78" t="s">
        <v>617</v>
      </c>
      <c r="D2231" s="78" t="s">
        <v>605</v>
      </c>
      <c r="E2231" s="79" t="str">
        <f>+IF(C2231&lt;&gt;"",VLOOKUP(MID(C2231,18,5),NIVELES!$A$133:$B$213,2,0),"")</f>
        <v>BOLÍVAR</v>
      </c>
      <c r="F2231" s="80" t="s">
        <v>82</v>
      </c>
      <c r="G2231" s="81" t="str">
        <f>+IF(F2231&lt;&gt;"",VLOOKUP(F2231,NIVELES!$A$246:$C$464,3,0),"")</f>
        <v xml:space="preserve"> </v>
      </c>
      <c r="H2231" s="82" t="s">
        <v>1024</v>
      </c>
      <c r="I2231" s="78" t="s">
        <v>2201</v>
      </c>
      <c r="J2231" s="78" t="s">
        <v>2184</v>
      </c>
      <c r="K2231" s="78" t="s">
        <v>2185</v>
      </c>
      <c r="L2231" s="78" t="s">
        <v>1791</v>
      </c>
      <c r="M2231" s="78" t="s">
        <v>1791</v>
      </c>
      <c r="N2231" s="78" t="s">
        <v>1791</v>
      </c>
      <c r="O2231" s="78" t="s">
        <v>2288</v>
      </c>
      <c r="P2231" s="82">
        <v>1</v>
      </c>
      <c r="Q2231" s="78" t="s">
        <v>2955</v>
      </c>
      <c r="R2231" s="82"/>
      <c r="S2231" s="82"/>
      <c r="T2231" s="82"/>
      <c r="U2231" s="82">
        <v>1</v>
      </c>
      <c r="V2231" s="82"/>
      <c r="W2231" s="82"/>
      <c r="X2231" s="82"/>
      <c r="Y2231" s="82"/>
      <c r="Z2231" s="82"/>
      <c r="AA2231" s="82"/>
      <c r="AB2231" s="82"/>
      <c r="AC2231" s="82"/>
      <c r="AD2231" s="85" t="str">
        <f>IF(A2231&lt;&gt;"",IF(D2231="DIRECCIÓN_DE_TRANSFERENCIAS","280 0031",VLOOKUP(C2231,NIVELES!$A$14:$B$105,2,0)),"")</f>
        <v>280 5110</v>
      </c>
      <c r="AE2231" s="86" t="s">
        <v>322</v>
      </c>
      <c r="AF2231" s="86" t="s">
        <v>545</v>
      </c>
      <c r="AG2231" s="79" t="str">
        <f>+IF(AF2231&lt;&gt;"",VLOOKUP(AF2231,NIVELES!$A$666:$B$673,2,0),"")</f>
        <v>SERVICIOS_DE_ATENCIÓN_GERONTOLÓGICA</v>
      </c>
      <c r="AH2231" s="78" t="s">
        <v>322</v>
      </c>
      <c r="AI2231" s="79" t="str">
        <f>IF(AH2231&lt;&gt;"",VLOOKUP(CONCATENATE(AG2231,AH2231),NIVELES!$B$676:$C$745,2,0),"")</f>
        <v>Administracion De La Atencion Gerontologica</v>
      </c>
      <c r="AJ2231" s="78" t="s">
        <v>517</v>
      </c>
      <c r="AK2231" s="79" t="str">
        <f>+IF(AJ2231&lt;&gt;"",VLOOKUP(AJ2231,NIVELES!$A$816:$B$892,2,0),"")</f>
        <v>NO APLICA</v>
      </c>
      <c r="AL2231" s="78" t="s">
        <v>554</v>
      </c>
      <c r="AM2231" s="78">
        <v>530802</v>
      </c>
      <c r="AN2231" s="79" t="str">
        <f>IF(AM2231&lt;&gt;"",+VLOOKUP(AM2231,NIVELES!$A$1652:$B$2466,2,0),"")</f>
        <v>Vestuario, Lencería, Prendas de Protección; y, Accesorios para Uniformes Militares y Policiales; y, Carpas</v>
      </c>
      <c r="AO2231" s="87">
        <v>1215</v>
      </c>
      <c r="AP2231" s="88">
        <v>0</v>
      </c>
      <c r="AQ2231" s="88">
        <v>0</v>
      </c>
      <c r="AR2231" s="88">
        <v>121.5</v>
      </c>
      <c r="AS2231" s="88">
        <v>121.5</v>
      </c>
      <c r="AT2231" s="88">
        <v>121.5</v>
      </c>
      <c r="AU2231" s="88">
        <v>121.5</v>
      </c>
      <c r="AV2231" s="88">
        <v>121.5</v>
      </c>
      <c r="AW2231" s="88">
        <v>121.5</v>
      </c>
      <c r="AX2231" s="88">
        <v>121.5</v>
      </c>
      <c r="AY2231" s="88">
        <v>121.5</v>
      </c>
      <c r="AZ2231" s="88">
        <v>121.5</v>
      </c>
      <c r="BA2231" s="88">
        <v>121.5</v>
      </c>
      <c r="BB2231" s="89">
        <f t="shared" si="135"/>
        <v>1215</v>
      </c>
      <c r="BC2231" s="90" t="str">
        <f t="shared" si="134"/>
        <v>OK</v>
      </c>
      <c r="BD2231" s="91" t="str">
        <f t="shared" si="136"/>
        <v xml:space="preserve">                  </v>
      </c>
      <c r="BE2231" s="92">
        <f t="shared" si="137"/>
        <v>1</v>
      </c>
    </row>
    <row r="2232" spans="1:57" s="74" customFormat="1" ht="50.1" customHeight="1" x14ac:dyDescent="0.2">
      <c r="A2232" s="78" t="s">
        <v>55</v>
      </c>
      <c r="B2232" s="78" t="s">
        <v>61</v>
      </c>
      <c r="C2232" s="78" t="s">
        <v>617</v>
      </c>
      <c r="D2232" s="78" t="s">
        <v>605</v>
      </c>
      <c r="E2232" s="79" t="str">
        <f>+IF(C2232&lt;&gt;"",VLOOKUP(MID(C2232,18,5),NIVELES!$A$133:$B$213,2,0),"")</f>
        <v>BOLÍVAR</v>
      </c>
      <c r="F2232" s="80" t="s">
        <v>82</v>
      </c>
      <c r="G2232" s="81" t="str">
        <f>+IF(F2232&lt;&gt;"",VLOOKUP(F2232,NIVELES!$A$246:$C$464,3,0),"")</f>
        <v xml:space="preserve"> </v>
      </c>
      <c r="H2232" s="82" t="s">
        <v>1024</v>
      </c>
      <c r="I2232" s="78" t="s">
        <v>2201</v>
      </c>
      <c r="J2232" s="78" t="s">
        <v>2184</v>
      </c>
      <c r="K2232" s="78" t="s">
        <v>2185</v>
      </c>
      <c r="L2232" s="78" t="s">
        <v>1791</v>
      </c>
      <c r="M2232" s="78" t="s">
        <v>1791</v>
      </c>
      <c r="N2232" s="78" t="s">
        <v>1791</v>
      </c>
      <c r="O2232" s="78" t="s">
        <v>2281</v>
      </c>
      <c r="P2232" s="82">
        <v>1</v>
      </c>
      <c r="Q2232" s="78" t="s">
        <v>2955</v>
      </c>
      <c r="R2232" s="82"/>
      <c r="S2232" s="82"/>
      <c r="T2232" s="82"/>
      <c r="U2232" s="82">
        <v>1</v>
      </c>
      <c r="V2232" s="82"/>
      <c r="W2232" s="82"/>
      <c r="X2232" s="82"/>
      <c r="Y2232" s="82"/>
      <c r="Z2232" s="82"/>
      <c r="AA2232" s="82"/>
      <c r="AB2232" s="82"/>
      <c r="AC2232" s="82"/>
      <c r="AD2232" s="85" t="str">
        <f>IF(A2232&lt;&gt;"",IF(D2232="DIRECCIÓN_DE_TRANSFERENCIAS","280 0031",VLOOKUP(C2232,NIVELES!$A$14:$B$105,2,0)),"")</f>
        <v>280 5110</v>
      </c>
      <c r="AE2232" s="86" t="s">
        <v>322</v>
      </c>
      <c r="AF2232" s="86" t="s">
        <v>545</v>
      </c>
      <c r="AG2232" s="79" t="str">
        <f>+IF(AF2232&lt;&gt;"",VLOOKUP(AF2232,NIVELES!$A$666:$B$673,2,0),"")</f>
        <v>SERVICIOS_DE_ATENCIÓN_GERONTOLÓGICA</v>
      </c>
      <c r="AH2232" s="78" t="s">
        <v>322</v>
      </c>
      <c r="AI2232" s="79" t="str">
        <f>IF(AH2232&lt;&gt;"",VLOOKUP(CONCATENATE(AG2232,AH2232),NIVELES!$B$676:$C$745,2,0),"")</f>
        <v>Administracion De La Atencion Gerontologica</v>
      </c>
      <c r="AJ2232" s="78" t="s">
        <v>517</v>
      </c>
      <c r="AK2232" s="79" t="str">
        <f>+IF(AJ2232&lt;&gt;"",VLOOKUP(AJ2232,NIVELES!$A$816:$B$892,2,0),"")</f>
        <v>NO APLICA</v>
      </c>
      <c r="AL2232" s="78" t="s">
        <v>554</v>
      </c>
      <c r="AM2232" s="78">
        <v>530804</v>
      </c>
      <c r="AN2232" s="79" t="str">
        <f>IF(AM2232&lt;&gt;"",+VLOOKUP(AM2232,NIVELES!$A$1652:$B$2466,2,0),"")</f>
        <v>Materiales de Oficina</v>
      </c>
      <c r="AO2232" s="87">
        <v>530</v>
      </c>
      <c r="AP2232" s="88">
        <v>0</v>
      </c>
      <c r="AQ2232" s="88">
        <v>0</v>
      </c>
      <c r="AR2232" s="88">
        <v>53</v>
      </c>
      <c r="AS2232" s="88">
        <v>53</v>
      </c>
      <c r="AT2232" s="88">
        <v>53</v>
      </c>
      <c r="AU2232" s="88">
        <v>53</v>
      </c>
      <c r="AV2232" s="88">
        <v>53</v>
      </c>
      <c r="AW2232" s="88">
        <v>53</v>
      </c>
      <c r="AX2232" s="88">
        <v>53</v>
      </c>
      <c r="AY2232" s="88">
        <v>53</v>
      </c>
      <c r="AZ2232" s="88">
        <v>53</v>
      </c>
      <c r="BA2232" s="88">
        <v>53</v>
      </c>
      <c r="BB2232" s="89">
        <f t="shared" si="135"/>
        <v>530</v>
      </c>
      <c r="BC2232" s="90" t="str">
        <f t="shared" si="134"/>
        <v>OK</v>
      </c>
      <c r="BD2232" s="91" t="str">
        <f t="shared" si="136"/>
        <v xml:space="preserve">                  </v>
      </c>
      <c r="BE2232" s="92">
        <f t="shared" si="137"/>
        <v>1</v>
      </c>
    </row>
    <row r="2233" spans="1:57" s="74" customFormat="1" ht="50.1" customHeight="1" x14ac:dyDescent="0.2">
      <c r="A2233" s="78" t="s">
        <v>55</v>
      </c>
      <c r="B2233" s="78" t="s">
        <v>61</v>
      </c>
      <c r="C2233" s="78" t="s">
        <v>617</v>
      </c>
      <c r="D2233" s="78" t="s">
        <v>605</v>
      </c>
      <c r="E2233" s="79" t="str">
        <f>+IF(C2233&lt;&gt;"",VLOOKUP(MID(C2233,18,5),NIVELES!$A$133:$B$213,2,0),"")</f>
        <v>BOLÍVAR</v>
      </c>
      <c r="F2233" s="80" t="s">
        <v>82</v>
      </c>
      <c r="G2233" s="81" t="str">
        <f>+IF(F2233&lt;&gt;"",VLOOKUP(F2233,NIVELES!$A$246:$C$464,3,0),"")</f>
        <v xml:space="preserve"> </v>
      </c>
      <c r="H2233" s="82" t="s">
        <v>1024</v>
      </c>
      <c r="I2233" s="78" t="s">
        <v>2201</v>
      </c>
      <c r="J2233" s="78" t="s">
        <v>2184</v>
      </c>
      <c r="K2233" s="78" t="s">
        <v>2185</v>
      </c>
      <c r="L2233" s="78" t="s">
        <v>1791</v>
      </c>
      <c r="M2233" s="78" t="s">
        <v>1791</v>
      </c>
      <c r="N2233" s="78" t="s">
        <v>1791</v>
      </c>
      <c r="O2233" s="78" t="s">
        <v>2280</v>
      </c>
      <c r="P2233" s="82">
        <v>2</v>
      </c>
      <c r="Q2233" s="78" t="s">
        <v>2955</v>
      </c>
      <c r="R2233" s="82"/>
      <c r="S2233" s="82"/>
      <c r="T2233" s="82">
        <v>1</v>
      </c>
      <c r="U2233" s="82"/>
      <c r="V2233" s="82"/>
      <c r="W2233" s="82">
        <v>1</v>
      </c>
      <c r="X2233" s="82"/>
      <c r="Y2233" s="82"/>
      <c r="Z2233" s="82"/>
      <c r="AA2233" s="82"/>
      <c r="AB2233" s="82"/>
      <c r="AC2233" s="82"/>
      <c r="AD2233" s="85" t="str">
        <f>IF(A2233&lt;&gt;"",IF(D2233="DIRECCIÓN_DE_TRANSFERENCIAS","280 0031",VLOOKUP(C2233,NIVELES!$A$14:$B$105,2,0)),"")</f>
        <v>280 5110</v>
      </c>
      <c r="AE2233" s="86" t="s">
        <v>322</v>
      </c>
      <c r="AF2233" s="86" t="s">
        <v>545</v>
      </c>
      <c r="AG2233" s="79" t="str">
        <f>+IF(AF2233&lt;&gt;"",VLOOKUP(AF2233,NIVELES!$A$666:$B$673,2,0),"")</f>
        <v>SERVICIOS_DE_ATENCIÓN_GERONTOLÓGICA</v>
      </c>
      <c r="AH2233" s="78" t="s">
        <v>322</v>
      </c>
      <c r="AI2233" s="79" t="str">
        <f>IF(AH2233&lt;&gt;"",VLOOKUP(CONCATENATE(AG2233,AH2233),NIVELES!$B$676:$C$745,2,0),"")</f>
        <v>Administracion De La Atencion Gerontologica</v>
      </c>
      <c r="AJ2233" s="78" t="s">
        <v>517</v>
      </c>
      <c r="AK2233" s="79" t="str">
        <f>+IF(AJ2233&lt;&gt;"",VLOOKUP(AJ2233,NIVELES!$A$816:$B$892,2,0),"")</f>
        <v>NO APLICA</v>
      </c>
      <c r="AL2233" s="78" t="s">
        <v>554</v>
      </c>
      <c r="AM2233" s="78">
        <v>530805</v>
      </c>
      <c r="AN2233" s="79" t="str">
        <f>IF(AM2233&lt;&gt;"",+VLOOKUP(AM2233,NIVELES!$A$1652:$B$2466,2,0),"")</f>
        <v>Materiales de Aseo</v>
      </c>
      <c r="AO2233" s="87">
        <v>19975</v>
      </c>
      <c r="AP2233" s="88">
        <v>0</v>
      </c>
      <c r="AQ2233" s="88">
        <v>0</v>
      </c>
      <c r="AR2233" s="88">
        <v>1997.5</v>
      </c>
      <c r="AS2233" s="88">
        <v>1997.5</v>
      </c>
      <c r="AT2233" s="88">
        <v>1997.5</v>
      </c>
      <c r="AU2233" s="88">
        <v>1997.5</v>
      </c>
      <c r="AV2233" s="88">
        <v>1997.5</v>
      </c>
      <c r="AW2233" s="88">
        <v>1997.5</v>
      </c>
      <c r="AX2233" s="88">
        <v>1997.5</v>
      </c>
      <c r="AY2233" s="88">
        <v>1997.5</v>
      </c>
      <c r="AZ2233" s="88">
        <v>1997.5</v>
      </c>
      <c r="BA2233" s="88">
        <v>1997.5</v>
      </c>
      <c r="BB2233" s="89">
        <f t="shared" si="135"/>
        <v>19975</v>
      </c>
      <c r="BC2233" s="90" t="str">
        <f t="shared" si="134"/>
        <v>OK</v>
      </c>
      <c r="BD2233" s="91" t="str">
        <f t="shared" si="136"/>
        <v xml:space="preserve">                  </v>
      </c>
      <c r="BE2233" s="92">
        <f t="shared" si="137"/>
        <v>2</v>
      </c>
    </row>
    <row r="2234" spans="1:57" s="74" customFormat="1" ht="50.1" customHeight="1" x14ac:dyDescent="0.2">
      <c r="A2234" s="78" t="s">
        <v>55</v>
      </c>
      <c r="B2234" s="78" t="s">
        <v>61</v>
      </c>
      <c r="C2234" s="78" t="s">
        <v>617</v>
      </c>
      <c r="D2234" s="78" t="s">
        <v>605</v>
      </c>
      <c r="E2234" s="79" t="str">
        <f>+IF(C2234&lt;&gt;"",VLOOKUP(MID(C2234,18,5),NIVELES!$A$133:$B$213,2,0),"")</f>
        <v>BOLÍVAR</v>
      </c>
      <c r="F2234" s="80" t="s">
        <v>82</v>
      </c>
      <c r="G2234" s="81" t="str">
        <f>+IF(F2234&lt;&gt;"",VLOOKUP(F2234,NIVELES!$A$246:$C$464,3,0),"")</f>
        <v xml:space="preserve"> </v>
      </c>
      <c r="H2234" s="82" t="s">
        <v>1024</v>
      </c>
      <c r="I2234" s="78" t="s">
        <v>2201</v>
      </c>
      <c r="J2234" s="78" t="s">
        <v>2184</v>
      </c>
      <c r="K2234" s="78" t="s">
        <v>2185</v>
      </c>
      <c r="L2234" s="78" t="s">
        <v>1791</v>
      </c>
      <c r="M2234" s="78" t="s">
        <v>1791</v>
      </c>
      <c r="N2234" s="78" t="s">
        <v>1791</v>
      </c>
      <c r="O2234" s="78" t="s">
        <v>2283</v>
      </c>
      <c r="P2234" s="82">
        <v>2</v>
      </c>
      <c r="Q2234" s="78" t="s">
        <v>2955</v>
      </c>
      <c r="R2234" s="82"/>
      <c r="S2234" s="82"/>
      <c r="T2234" s="82"/>
      <c r="U2234" s="82">
        <v>1</v>
      </c>
      <c r="V2234" s="82"/>
      <c r="W2234" s="82"/>
      <c r="X2234" s="82">
        <v>1</v>
      </c>
      <c r="Y2234" s="82"/>
      <c r="Z2234" s="82"/>
      <c r="AA2234" s="82"/>
      <c r="AB2234" s="82"/>
      <c r="AC2234" s="82"/>
      <c r="AD2234" s="85" t="str">
        <f>IF(A2234&lt;&gt;"",IF(D2234="DIRECCIÓN_DE_TRANSFERENCIAS","280 0031",VLOOKUP(C2234,NIVELES!$A$14:$B$105,2,0)),"")</f>
        <v>280 5110</v>
      </c>
      <c r="AE2234" s="86" t="s">
        <v>322</v>
      </c>
      <c r="AF2234" s="86" t="s">
        <v>545</v>
      </c>
      <c r="AG2234" s="79" t="str">
        <f>+IF(AF2234&lt;&gt;"",VLOOKUP(AF2234,NIVELES!$A$666:$B$673,2,0),"")</f>
        <v>SERVICIOS_DE_ATENCIÓN_GERONTOLÓGICA</v>
      </c>
      <c r="AH2234" s="78" t="s">
        <v>322</v>
      </c>
      <c r="AI2234" s="79" t="str">
        <f>IF(AH2234&lt;&gt;"",VLOOKUP(CONCATENATE(AG2234,AH2234),NIVELES!$B$676:$C$745,2,0),"")</f>
        <v>Administracion De La Atencion Gerontologica</v>
      </c>
      <c r="AJ2234" s="78" t="s">
        <v>517</v>
      </c>
      <c r="AK2234" s="79" t="str">
        <f>+IF(AJ2234&lt;&gt;"",VLOOKUP(AJ2234,NIVELES!$A$816:$B$892,2,0),"")</f>
        <v>NO APLICA</v>
      </c>
      <c r="AL2234" s="78" t="s">
        <v>554</v>
      </c>
      <c r="AM2234" s="78">
        <v>530809</v>
      </c>
      <c r="AN2234" s="79" t="str">
        <f>IF(AM2234&lt;&gt;"",+VLOOKUP(AM2234,NIVELES!$A$1652:$B$2466,2,0),"")</f>
        <v>Medicamentos</v>
      </c>
      <c r="AO2234" s="87">
        <v>14965</v>
      </c>
      <c r="AP2234" s="88">
        <v>0</v>
      </c>
      <c r="AQ2234" s="88">
        <v>0</v>
      </c>
      <c r="AR2234" s="88">
        <v>1496.5</v>
      </c>
      <c r="AS2234" s="88">
        <v>1496.5</v>
      </c>
      <c r="AT2234" s="88">
        <v>1496.5</v>
      </c>
      <c r="AU2234" s="88">
        <v>1496.5</v>
      </c>
      <c r="AV2234" s="88">
        <v>1496.5</v>
      </c>
      <c r="AW2234" s="88">
        <v>1496.5</v>
      </c>
      <c r="AX2234" s="88">
        <v>1496.5</v>
      </c>
      <c r="AY2234" s="88">
        <v>1496.5</v>
      </c>
      <c r="AZ2234" s="88">
        <v>1496.5</v>
      </c>
      <c r="BA2234" s="88">
        <v>1496.5</v>
      </c>
      <c r="BB2234" s="89">
        <f t="shared" si="135"/>
        <v>14965</v>
      </c>
      <c r="BC2234" s="90" t="str">
        <f t="shared" si="134"/>
        <v>OK</v>
      </c>
      <c r="BD2234" s="91" t="str">
        <f t="shared" si="136"/>
        <v xml:space="preserve">                  </v>
      </c>
      <c r="BE2234" s="92">
        <f t="shared" si="137"/>
        <v>2</v>
      </c>
    </row>
    <row r="2235" spans="1:57" s="74" customFormat="1" ht="50.1" customHeight="1" x14ac:dyDescent="0.2">
      <c r="A2235" s="78" t="s">
        <v>55</v>
      </c>
      <c r="B2235" s="78" t="s">
        <v>61</v>
      </c>
      <c r="C2235" s="78" t="s">
        <v>617</v>
      </c>
      <c r="D2235" s="78" t="s">
        <v>605</v>
      </c>
      <c r="E2235" s="79" t="str">
        <f>+IF(C2235&lt;&gt;"",VLOOKUP(MID(C2235,18,5),NIVELES!$A$133:$B$213,2,0),"")</f>
        <v>BOLÍVAR</v>
      </c>
      <c r="F2235" s="80" t="s">
        <v>82</v>
      </c>
      <c r="G2235" s="81" t="str">
        <f>+IF(F2235&lt;&gt;"",VLOOKUP(F2235,NIVELES!$A$246:$C$464,3,0),"")</f>
        <v xml:space="preserve"> </v>
      </c>
      <c r="H2235" s="82" t="s">
        <v>1024</v>
      </c>
      <c r="I2235" s="78" t="s">
        <v>2201</v>
      </c>
      <c r="J2235" s="78" t="s">
        <v>2184</v>
      </c>
      <c r="K2235" s="78" t="s">
        <v>2185</v>
      </c>
      <c r="L2235" s="78" t="s">
        <v>1791</v>
      </c>
      <c r="M2235" s="78" t="s">
        <v>1791</v>
      </c>
      <c r="N2235" s="78" t="s">
        <v>1791</v>
      </c>
      <c r="O2235" s="78" t="s">
        <v>2282</v>
      </c>
      <c r="P2235" s="82">
        <v>1</v>
      </c>
      <c r="Q2235" s="78" t="s">
        <v>2955</v>
      </c>
      <c r="R2235" s="82"/>
      <c r="S2235" s="82"/>
      <c r="T2235" s="82"/>
      <c r="U2235" s="82">
        <v>1</v>
      </c>
      <c r="V2235" s="82"/>
      <c r="W2235" s="82"/>
      <c r="X2235" s="82"/>
      <c r="Y2235" s="82"/>
      <c r="Z2235" s="82"/>
      <c r="AA2235" s="82"/>
      <c r="AB2235" s="82"/>
      <c r="AC2235" s="82"/>
      <c r="AD2235" s="85" t="str">
        <f>IF(A2235&lt;&gt;"",IF(D2235="DIRECCIÓN_DE_TRANSFERENCIAS","280 0031",VLOOKUP(C2235,NIVELES!$A$14:$B$105,2,0)),"")</f>
        <v>280 5110</v>
      </c>
      <c r="AE2235" s="86" t="s">
        <v>322</v>
      </c>
      <c r="AF2235" s="86" t="s">
        <v>545</v>
      </c>
      <c r="AG2235" s="79" t="str">
        <f>+IF(AF2235&lt;&gt;"",VLOOKUP(AF2235,NIVELES!$A$666:$B$673,2,0),"")</f>
        <v>SERVICIOS_DE_ATENCIÓN_GERONTOLÓGICA</v>
      </c>
      <c r="AH2235" s="78" t="s">
        <v>322</v>
      </c>
      <c r="AI2235" s="79" t="str">
        <f>IF(AH2235&lt;&gt;"",VLOOKUP(CONCATENATE(AG2235,AH2235),NIVELES!$B$676:$C$745,2,0),"")</f>
        <v>Administracion De La Atencion Gerontologica</v>
      </c>
      <c r="AJ2235" s="78" t="s">
        <v>517</v>
      </c>
      <c r="AK2235" s="79" t="str">
        <f>+IF(AJ2235&lt;&gt;"",VLOOKUP(AJ2235,NIVELES!$A$816:$B$892,2,0),"")</f>
        <v>NO APLICA</v>
      </c>
      <c r="AL2235" s="78" t="s">
        <v>554</v>
      </c>
      <c r="AM2235" s="78">
        <v>530812</v>
      </c>
      <c r="AN2235" s="79" t="str">
        <f>IF(AM2235&lt;&gt;"",+VLOOKUP(AM2235,NIVELES!$A$1652:$B$2466,2,0),"")</f>
        <v>Materiales Didácticos</v>
      </c>
      <c r="AO2235" s="87">
        <v>1130</v>
      </c>
      <c r="AP2235" s="88">
        <v>0</v>
      </c>
      <c r="AQ2235" s="88">
        <v>0</v>
      </c>
      <c r="AR2235" s="88">
        <v>113</v>
      </c>
      <c r="AS2235" s="88">
        <v>113</v>
      </c>
      <c r="AT2235" s="88">
        <v>113</v>
      </c>
      <c r="AU2235" s="88">
        <v>113</v>
      </c>
      <c r="AV2235" s="88">
        <v>113</v>
      </c>
      <c r="AW2235" s="88">
        <v>113</v>
      </c>
      <c r="AX2235" s="88">
        <v>113</v>
      </c>
      <c r="AY2235" s="88">
        <v>113</v>
      </c>
      <c r="AZ2235" s="88">
        <v>113</v>
      </c>
      <c r="BA2235" s="88">
        <v>113</v>
      </c>
      <c r="BB2235" s="89">
        <f t="shared" si="135"/>
        <v>1130</v>
      </c>
      <c r="BC2235" s="90" t="str">
        <f t="shared" si="134"/>
        <v>OK</v>
      </c>
      <c r="BD2235" s="91" t="str">
        <f t="shared" si="136"/>
        <v xml:space="preserve">                  </v>
      </c>
      <c r="BE2235" s="92">
        <f t="shared" si="137"/>
        <v>1</v>
      </c>
    </row>
    <row r="2236" spans="1:57" s="74" customFormat="1" ht="50.1" customHeight="1" x14ac:dyDescent="0.2">
      <c r="A2236" s="78" t="s">
        <v>55</v>
      </c>
      <c r="B2236" s="78" t="s">
        <v>61</v>
      </c>
      <c r="C2236" s="78" t="s">
        <v>617</v>
      </c>
      <c r="D2236" s="78" t="s">
        <v>605</v>
      </c>
      <c r="E2236" s="79" t="str">
        <f>+IF(C2236&lt;&gt;"",VLOOKUP(MID(C2236,18,5),NIVELES!$A$133:$B$213,2,0),"")</f>
        <v>BOLÍVAR</v>
      </c>
      <c r="F2236" s="80" t="s">
        <v>82</v>
      </c>
      <c r="G2236" s="81" t="str">
        <f>+IF(F2236&lt;&gt;"",VLOOKUP(F2236,NIVELES!$A$246:$C$464,3,0),"")</f>
        <v xml:space="preserve"> </v>
      </c>
      <c r="H2236" s="82" t="s">
        <v>1024</v>
      </c>
      <c r="I2236" s="78" t="s">
        <v>2201</v>
      </c>
      <c r="J2236" s="78" t="s">
        <v>2184</v>
      </c>
      <c r="K2236" s="78" t="s">
        <v>2185</v>
      </c>
      <c r="L2236" s="78" t="s">
        <v>1791</v>
      </c>
      <c r="M2236" s="78" t="s">
        <v>1791</v>
      </c>
      <c r="N2236" s="78" t="s">
        <v>1791</v>
      </c>
      <c r="O2236" s="78" t="s">
        <v>2277</v>
      </c>
      <c r="P2236" s="82">
        <v>12</v>
      </c>
      <c r="Q2236" s="78" t="s">
        <v>2955</v>
      </c>
      <c r="R2236" s="82">
        <v>1</v>
      </c>
      <c r="S2236" s="82">
        <v>1</v>
      </c>
      <c r="T2236" s="82">
        <v>1</v>
      </c>
      <c r="U2236" s="82">
        <v>1</v>
      </c>
      <c r="V2236" s="82">
        <v>1</v>
      </c>
      <c r="W2236" s="82">
        <v>1</v>
      </c>
      <c r="X2236" s="82">
        <v>1</v>
      </c>
      <c r="Y2236" s="82">
        <v>1</v>
      </c>
      <c r="Z2236" s="82">
        <v>1</v>
      </c>
      <c r="AA2236" s="82">
        <v>1</v>
      </c>
      <c r="AB2236" s="82">
        <v>1</v>
      </c>
      <c r="AC2236" s="82">
        <v>1</v>
      </c>
      <c r="AD2236" s="85" t="str">
        <f>IF(A2236&lt;&gt;"",IF(D2236="DIRECCIÓN_DE_TRANSFERENCIAS","280 0031",VLOOKUP(C2236,NIVELES!$A$14:$B$105,2,0)),"")</f>
        <v>280 5110</v>
      </c>
      <c r="AE2236" s="86" t="s">
        <v>322</v>
      </c>
      <c r="AF2236" s="86" t="s">
        <v>545</v>
      </c>
      <c r="AG2236" s="79" t="str">
        <f>+IF(AF2236&lt;&gt;"",VLOOKUP(AF2236,NIVELES!$A$666:$B$673,2,0),"")</f>
        <v>SERVICIOS_DE_ATENCIÓN_GERONTOLÓGICA</v>
      </c>
      <c r="AH2236" s="78" t="s">
        <v>322</v>
      </c>
      <c r="AI2236" s="79" t="str">
        <f>IF(AH2236&lt;&gt;"",VLOOKUP(CONCATENATE(AG2236,AH2236),NIVELES!$B$676:$C$745,2,0),"")</f>
        <v>Administracion De La Atencion Gerontologica</v>
      </c>
      <c r="AJ2236" s="78" t="s">
        <v>517</v>
      </c>
      <c r="AK2236" s="79" t="str">
        <f>+IF(AJ2236&lt;&gt;"",VLOOKUP(AJ2236,NIVELES!$A$816:$B$892,2,0),"")</f>
        <v>NO APLICA</v>
      </c>
      <c r="AL2236" s="78" t="s">
        <v>554</v>
      </c>
      <c r="AM2236" s="78">
        <v>530803</v>
      </c>
      <c r="AN2236" s="79" t="str">
        <f>IF(AM2236&lt;&gt;"",+VLOOKUP(AM2236,NIVELES!$A$1652:$B$2466,2,0),"")</f>
        <v>Combustibles y Lubricantes</v>
      </c>
      <c r="AO2236" s="87">
        <v>1465</v>
      </c>
      <c r="AP2236" s="88">
        <v>0</v>
      </c>
      <c r="AQ2236" s="88">
        <v>0</v>
      </c>
      <c r="AR2236" s="88">
        <v>146.5</v>
      </c>
      <c r="AS2236" s="88">
        <v>146.5</v>
      </c>
      <c r="AT2236" s="88">
        <v>146.5</v>
      </c>
      <c r="AU2236" s="88">
        <v>146.5</v>
      </c>
      <c r="AV2236" s="88">
        <v>146.5</v>
      </c>
      <c r="AW2236" s="88">
        <v>146.5</v>
      </c>
      <c r="AX2236" s="88">
        <v>146.5</v>
      </c>
      <c r="AY2236" s="88">
        <v>146.5</v>
      </c>
      <c r="AZ2236" s="88">
        <v>146.5</v>
      </c>
      <c r="BA2236" s="88">
        <v>146.5</v>
      </c>
      <c r="BB2236" s="89">
        <f t="shared" si="135"/>
        <v>1465</v>
      </c>
      <c r="BC2236" s="90" t="str">
        <f t="shared" si="134"/>
        <v>OK</v>
      </c>
      <c r="BD2236" s="91" t="str">
        <f t="shared" si="136"/>
        <v xml:space="preserve">                  </v>
      </c>
      <c r="BE2236" s="92">
        <f t="shared" si="137"/>
        <v>12</v>
      </c>
    </row>
    <row r="2237" spans="1:57" s="74" customFormat="1" ht="50.1" customHeight="1" x14ac:dyDescent="0.2">
      <c r="A2237" s="78" t="s">
        <v>55</v>
      </c>
      <c r="B2237" s="78" t="s">
        <v>61</v>
      </c>
      <c r="C2237" s="78" t="s">
        <v>617</v>
      </c>
      <c r="D2237" s="78" t="s">
        <v>605</v>
      </c>
      <c r="E2237" s="79" t="str">
        <f>+IF(C2237&lt;&gt;"",VLOOKUP(MID(C2237,18,5),NIVELES!$A$133:$B$213,2,0),"")</f>
        <v>BOLÍVAR</v>
      </c>
      <c r="F2237" s="80" t="s">
        <v>82</v>
      </c>
      <c r="G2237" s="81" t="str">
        <f>+IF(F2237&lt;&gt;"",VLOOKUP(F2237,NIVELES!$A$246:$C$464,3,0),"")</f>
        <v xml:space="preserve"> </v>
      </c>
      <c r="H2237" s="82" t="s">
        <v>1024</v>
      </c>
      <c r="I2237" s="78" t="s">
        <v>2201</v>
      </c>
      <c r="J2237" s="78" t="s">
        <v>2184</v>
      </c>
      <c r="K2237" s="78" t="s">
        <v>2185</v>
      </c>
      <c r="L2237" s="78" t="s">
        <v>1791</v>
      </c>
      <c r="M2237" s="78" t="s">
        <v>1791</v>
      </c>
      <c r="N2237" s="78" t="s">
        <v>1791</v>
      </c>
      <c r="O2237" s="78" t="s">
        <v>2638</v>
      </c>
      <c r="P2237" s="82">
        <v>12</v>
      </c>
      <c r="Q2237" s="78" t="s">
        <v>2901</v>
      </c>
      <c r="R2237" s="82">
        <v>1</v>
      </c>
      <c r="S2237" s="82">
        <v>1</v>
      </c>
      <c r="T2237" s="82">
        <v>1</v>
      </c>
      <c r="U2237" s="82">
        <v>1</v>
      </c>
      <c r="V2237" s="82">
        <v>1</v>
      </c>
      <c r="W2237" s="82">
        <v>1</v>
      </c>
      <c r="X2237" s="82">
        <v>1</v>
      </c>
      <c r="Y2237" s="82">
        <v>1</v>
      </c>
      <c r="Z2237" s="82">
        <v>1</v>
      </c>
      <c r="AA2237" s="82">
        <v>1</v>
      </c>
      <c r="AB2237" s="82">
        <v>1</v>
      </c>
      <c r="AC2237" s="82">
        <v>1</v>
      </c>
      <c r="AD2237" s="85" t="str">
        <f>IF(A2237&lt;&gt;"",IF(D2237="DIRECCIÓN_DE_TRANSFERENCIAS","280 0031",VLOOKUP(C2237,NIVELES!$A$14:$B$105,2,0)),"")</f>
        <v>280 5110</v>
      </c>
      <c r="AE2237" s="86" t="s">
        <v>322</v>
      </c>
      <c r="AF2237" s="86" t="s">
        <v>546</v>
      </c>
      <c r="AG2237" s="79" t="str">
        <f>+IF(AF2237&lt;&gt;"",VLOOKUP(AF2237,NIVELES!$A$666:$B$673,2,0),"")</f>
        <v>ATENCIÓN_INTEGRAL_A_PERSONAS_CON_DISCAPACIDAD</v>
      </c>
      <c r="AH2237" s="78" t="s">
        <v>453</v>
      </c>
      <c r="AI2237" s="79" t="str">
        <f>IF(AH2237&lt;&gt;"",VLOOKUP(CONCATENATE(AG2237,AH2237),NIVELES!$B$676:$C$745,2,0),"")</f>
        <v>Rectoría Inclusión Social</v>
      </c>
      <c r="AJ2237" s="78" t="s">
        <v>517</v>
      </c>
      <c r="AK2237" s="79" t="str">
        <f>+IF(AJ2237&lt;&gt;"",VLOOKUP(AJ2237,NIVELES!$A$816:$B$892,2,0),"")</f>
        <v>NO APLICA</v>
      </c>
      <c r="AL2237" s="78" t="s">
        <v>553</v>
      </c>
      <c r="AM2237" s="78">
        <v>510203</v>
      </c>
      <c r="AN2237" s="79" t="str">
        <f>IF(AM2237&lt;&gt;"",+VLOOKUP(AM2237,NIVELES!$A$1652:$B$2466,2,0),"")</f>
        <v>Decimotercer Sueldo</v>
      </c>
      <c r="AO2237" s="87">
        <v>2222</v>
      </c>
      <c r="AP2237" s="88">
        <v>0</v>
      </c>
      <c r="AQ2237" s="88">
        <v>202</v>
      </c>
      <c r="AR2237" s="88">
        <v>202</v>
      </c>
      <c r="AS2237" s="88">
        <v>202</v>
      </c>
      <c r="AT2237" s="88">
        <v>202</v>
      </c>
      <c r="AU2237" s="88">
        <v>202</v>
      </c>
      <c r="AV2237" s="88">
        <v>202</v>
      </c>
      <c r="AW2237" s="88">
        <v>202</v>
      </c>
      <c r="AX2237" s="88">
        <v>202</v>
      </c>
      <c r="AY2237" s="88">
        <v>202</v>
      </c>
      <c r="AZ2237" s="88">
        <v>202</v>
      </c>
      <c r="BA2237" s="88">
        <v>202</v>
      </c>
      <c r="BB2237" s="89">
        <f t="shared" si="135"/>
        <v>2222</v>
      </c>
      <c r="BC2237" s="90" t="str">
        <f t="shared" si="134"/>
        <v>OK</v>
      </c>
      <c r="BD2237" s="91" t="str">
        <f t="shared" si="136"/>
        <v xml:space="preserve">                  </v>
      </c>
      <c r="BE2237" s="92">
        <f t="shared" si="137"/>
        <v>12</v>
      </c>
    </row>
    <row r="2238" spans="1:57" s="74" customFormat="1" ht="50.1" customHeight="1" x14ac:dyDescent="0.2">
      <c r="A2238" s="78" t="s">
        <v>55</v>
      </c>
      <c r="B2238" s="78" t="s">
        <v>61</v>
      </c>
      <c r="C2238" s="78" t="s">
        <v>617</v>
      </c>
      <c r="D2238" s="78" t="s">
        <v>605</v>
      </c>
      <c r="E2238" s="79" t="str">
        <f>+IF(C2238&lt;&gt;"",VLOOKUP(MID(C2238,18,5),NIVELES!$A$133:$B$213,2,0),"")</f>
        <v>BOLÍVAR</v>
      </c>
      <c r="F2238" s="80" t="s">
        <v>82</v>
      </c>
      <c r="G2238" s="81" t="str">
        <f>+IF(F2238&lt;&gt;"",VLOOKUP(F2238,NIVELES!$A$246:$C$464,3,0),"")</f>
        <v xml:space="preserve"> </v>
      </c>
      <c r="H2238" s="82" t="s">
        <v>1024</v>
      </c>
      <c r="I2238" s="78" t="s">
        <v>2201</v>
      </c>
      <c r="J2238" s="78" t="s">
        <v>2184</v>
      </c>
      <c r="K2238" s="78" t="s">
        <v>2185</v>
      </c>
      <c r="L2238" s="78" t="s">
        <v>1791</v>
      </c>
      <c r="M2238" s="78" t="s">
        <v>1791</v>
      </c>
      <c r="N2238" s="78" t="s">
        <v>1791</v>
      </c>
      <c r="O2238" s="78" t="s">
        <v>2638</v>
      </c>
      <c r="P2238" s="82">
        <v>12</v>
      </c>
      <c r="Q2238" s="78" t="s">
        <v>2901</v>
      </c>
      <c r="R2238" s="82">
        <v>1</v>
      </c>
      <c r="S2238" s="82">
        <v>1</v>
      </c>
      <c r="T2238" s="82">
        <v>1</v>
      </c>
      <c r="U2238" s="82">
        <v>1</v>
      </c>
      <c r="V2238" s="82">
        <v>1</v>
      </c>
      <c r="W2238" s="82">
        <v>1</v>
      </c>
      <c r="X2238" s="82">
        <v>1</v>
      </c>
      <c r="Y2238" s="82">
        <v>1</v>
      </c>
      <c r="Z2238" s="82">
        <v>1</v>
      </c>
      <c r="AA2238" s="82">
        <v>1</v>
      </c>
      <c r="AB2238" s="82">
        <v>1</v>
      </c>
      <c r="AC2238" s="82">
        <v>1</v>
      </c>
      <c r="AD2238" s="85" t="str">
        <f>IF(A2238&lt;&gt;"",IF(D2238="DIRECCIÓN_DE_TRANSFERENCIAS","280 0031",VLOOKUP(C2238,NIVELES!$A$14:$B$105,2,0)),"")</f>
        <v>280 5110</v>
      </c>
      <c r="AE2238" s="86" t="s">
        <v>322</v>
      </c>
      <c r="AF2238" s="86" t="s">
        <v>546</v>
      </c>
      <c r="AG2238" s="79" t="str">
        <f>+IF(AF2238&lt;&gt;"",VLOOKUP(AF2238,NIVELES!$A$666:$B$673,2,0),"")</f>
        <v>ATENCIÓN_INTEGRAL_A_PERSONAS_CON_DISCAPACIDAD</v>
      </c>
      <c r="AH2238" s="78" t="s">
        <v>453</v>
      </c>
      <c r="AI2238" s="79" t="str">
        <f>IF(AH2238&lt;&gt;"",VLOOKUP(CONCATENATE(AG2238,AH2238),NIVELES!$B$676:$C$745,2,0),"")</f>
        <v>Rectoría Inclusión Social</v>
      </c>
      <c r="AJ2238" s="78" t="s">
        <v>517</v>
      </c>
      <c r="AK2238" s="79" t="str">
        <f>+IF(AJ2238&lt;&gt;"",VLOOKUP(AJ2238,NIVELES!$A$816:$B$892,2,0),"")</f>
        <v>NO APLICA</v>
      </c>
      <c r="AL2238" s="78" t="s">
        <v>553</v>
      </c>
      <c r="AM2238" s="78">
        <v>510204</v>
      </c>
      <c r="AN2238" s="79" t="str">
        <f>IF(AM2238&lt;&gt;"",+VLOOKUP(AM2238,NIVELES!$A$1652:$B$2466,2,0),"")</f>
        <v>Decimocuarto Sueldo</v>
      </c>
      <c r="AO2238" s="87">
        <v>722.33</v>
      </c>
      <c r="AP2238" s="88">
        <v>0</v>
      </c>
      <c r="AQ2238" s="88">
        <v>65.66</v>
      </c>
      <c r="AR2238" s="88">
        <v>65.67</v>
      </c>
      <c r="AS2238" s="88">
        <v>65.67</v>
      </c>
      <c r="AT2238" s="88">
        <v>65.67</v>
      </c>
      <c r="AU2238" s="88">
        <v>65.67</v>
      </c>
      <c r="AV2238" s="88">
        <v>65.67</v>
      </c>
      <c r="AW2238" s="88">
        <v>65.67</v>
      </c>
      <c r="AX2238" s="88">
        <v>65.67</v>
      </c>
      <c r="AY2238" s="88">
        <v>65.67</v>
      </c>
      <c r="AZ2238" s="88">
        <v>65.67</v>
      </c>
      <c r="BA2238" s="88">
        <v>65.64</v>
      </c>
      <c r="BB2238" s="89">
        <f t="shared" si="135"/>
        <v>722.32999999999993</v>
      </c>
      <c r="BC2238" s="90" t="str">
        <f t="shared" si="134"/>
        <v>OK</v>
      </c>
      <c r="BD2238" s="91" t="str">
        <f t="shared" si="136"/>
        <v xml:space="preserve">                  </v>
      </c>
      <c r="BE2238" s="92">
        <f t="shared" si="137"/>
        <v>12</v>
      </c>
    </row>
    <row r="2239" spans="1:57" s="74" customFormat="1" ht="50.1" customHeight="1" x14ac:dyDescent="0.2">
      <c r="A2239" s="78" t="s">
        <v>55</v>
      </c>
      <c r="B2239" s="78" t="s">
        <v>61</v>
      </c>
      <c r="C2239" s="78" t="s">
        <v>617</v>
      </c>
      <c r="D2239" s="78" t="s">
        <v>605</v>
      </c>
      <c r="E2239" s="79" t="str">
        <f>+IF(C2239&lt;&gt;"",VLOOKUP(MID(C2239,18,5),NIVELES!$A$133:$B$213,2,0),"")</f>
        <v>BOLÍVAR</v>
      </c>
      <c r="F2239" s="80" t="s">
        <v>82</v>
      </c>
      <c r="G2239" s="81" t="str">
        <f>+IF(F2239&lt;&gt;"",VLOOKUP(F2239,NIVELES!$A$246:$C$464,3,0),"")</f>
        <v xml:space="preserve"> </v>
      </c>
      <c r="H2239" s="82" t="s">
        <v>1024</v>
      </c>
      <c r="I2239" s="78" t="s">
        <v>2201</v>
      </c>
      <c r="J2239" s="78" t="s">
        <v>2184</v>
      </c>
      <c r="K2239" s="78" t="s">
        <v>2185</v>
      </c>
      <c r="L2239" s="78" t="s">
        <v>1791</v>
      </c>
      <c r="M2239" s="78" t="s">
        <v>1791</v>
      </c>
      <c r="N2239" s="78" t="s">
        <v>1791</v>
      </c>
      <c r="O2239" s="78" t="s">
        <v>2638</v>
      </c>
      <c r="P2239" s="82">
        <v>12</v>
      </c>
      <c r="Q2239" s="78" t="s">
        <v>2901</v>
      </c>
      <c r="R2239" s="82">
        <v>1</v>
      </c>
      <c r="S2239" s="82">
        <v>1</v>
      </c>
      <c r="T2239" s="82">
        <v>1</v>
      </c>
      <c r="U2239" s="82">
        <v>1</v>
      </c>
      <c r="V2239" s="82">
        <v>1</v>
      </c>
      <c r="W2239" s="82">
        <v>1</v>
      </c>
      <c r="X2239" s="82">
        <v>1</v>
      </c>
      <c r="Y2239" s="82">
        <v>1</v>
      </c>
      <c r="Z2239" s="82">
        <v>1</v>
      </c>
      <c r="AA2239" s="82">
        <v>1</v>
      </c>
      <c r="AB2239" s="82">
        <v>1</v>
      </c>
      <c r="AC2239" s="82">
        <v>1</v>
      </c>
      <c r="AD2239" s="85" t="str">
        <f>IF(A2239&lt;&gt;"",IF(D2239="DIRECCIÓN_DE_TRANSFERENCIAS","280 0031",VLOOKUP(C2239,NIVELES!$A$14:$B$105,2,0)),"")</f>
        <v>280 5110</v>
      </c>
      <c r="AE2239" s="86" t="s">
        <v>322</v>
      </c>
      <c r="AF2239" s="86" t="s">
        <v>546</v>
      </c>
      <c r="AG2239" s="79" t="str">
        <f>+IF(AF2239&lt;&gt;"",VLOOKUP(AF2239,NIVELES!$A$666:$B$673,2,0),"")</f>
        <v>ATENCIÓN_INTEGRAL_A_PERSONAS_CON_DISCAPACIDAD</v>
      </c>
      <c r="AH2239" s="78" t="s">
        <v>453</v>
      </c>
      <c r="AI2239" s="79" t="str">
        <f>IF(AH2239&lt;&gt;"",VLOOKUP(CONCATENATE(AG2239,AH2239),NIVELES!$B$676:$C$745,2,0),"")</f>
        <v>Rectoría Inclusión Social</v>
      </c>
      <c r="AJ2239" s="78" t="s">
        <v>517</v>
      </c>
      <c r="AK2239" s="79" t="str">
        <f>+IF(AJ2239&lt;&gt;"",VLOOKUP(AJ2239,NIVELES!$A$816:$B$892,2,0),"")</f>
        <v>NO APLICA</v>
      </c>
      <c r="AL2239" s="78" t="s">
        <v>553</v>
      </c>
      <c r="AM2239" s="78">
        <v>510510</v>
      </c>
      <c r="AN2239" s="79" t="str">
        <f>IF(AM2239&lt;&gt;"",+VLOOKUP(AM2239,NIVELES!$A$1652:$B$2466,2,0),"")</f>
        <v>Servicios Personales por Contrato</v>
      </c>
      <c r="AO2239" s="87">
        <v>26664</v>
      </c>
      <c r="AP2239" s="88">
        <v>2424</v>
      </c>
      <c r="AQ2239" s="88">
        <v>2424</v>
      </c>
      <c r="AR2239" s="88">
        <v>2181.6</v>
      </c>
      <c r="AS2239" s="88">
        <v>2181.6</v>
      </c>
      <c r="AT2239" s="88">
        <v>2181.6</v>
      </c>
      <c r="AU2239" s="88">
        <v>2181.6</v>
      </c>
      <c r="AV2239" s="88">
        <v>2181.6</v>
      </c>
      <c r="AW2239" s="88">
        <v>2181.6</v>
      </c>
      <c r="AX2239" s="88">
        <v>2181.6</v>
      </c>
      <c r="AY2239" s="88">
        <v>2181.6</v>
      </c>
      <c r="AZ2239" s="88">
        <v>2181.6</v>
      </c>
      <c r="BA2239" s="88">
        <v>2181.6</v>
      </c>
      <c r="BB2239" s="89">
        <f t="shared" si="135"/>
        <v>26663.999999999996</v>
      </c>
      <c r="BC2239" s="90" t="str">
        <f t="shared" si="134"/>
        <v>OK</v>
      </c>
      <c r="BD2239" s="91" t="str">
        <f t="shared" si="136"/>
        <v xml:space="preserve">                  </v>
      </c>
      <c r="BE2239" s="92">
        <f t="shared" si="137"/>
        <v>12</v>
      </c>
    </row>
    <row r="2240" spans="1:57" s="74" customFormat="1" ht="50.1" customHeight="1" x14ac:dyDescent="0.2">
      <c r="A2240" s="78" t="s">
        <v>55</v>
      </c>
      <c r="B2240" s="78" t="s">
        <v>61</v>
      </c>
      <c r="C2240" s="78" t="s">
        <v>617</v>
      </c>
      <c r="D2240" s="78" t="s">
        <v>605</v>
      </c>
      <c r="E2240" s="79" t="str">
        <f>+IF(C2240&lt;&gt;"",VLOOKUP(MID(C2240,18,5),NIVELES!$A$133:$B$213,2,0),"")</f>
        <v>BOLÍVAR</v>
      </c>
      <c r="F2240" s="80" t="s">
        <v>82</v>
      </c>
      <c r="G2240" s="81" t="str">
        <f>+IF(F2240&lt;&gt;"",VLOOKUP(F2240,NIVELES!$A$246:$C$464,3,0),"")</f>
        <v xml:space="preserve"> </v>
      </c>
      <c r="H2240" s="82" t="s">
        <v>1024</v>
      </c>
      <c r="I2240" s="78" t="s">
        <v>2201</v>
      </c>
      <c r="J2240" s="78" t="s">
        <v>2184</v>
      </c>
      <c r="K2240" s="78" t="s">
        <v>2185</v>
      </c>
      <c r="L2240" s="78" t="s">
        <v>1791</v>
      </c>
      <c r="M2240" s="78" t="s">
        <v>1791</v>
      </c>
      <c r="N2240" s="78" t="s">
        <v>1791</v>
      </c>
      <c r="O2240" s="78" t="s">
        <v>2638</v>
      </c>
      <c r="P2240" s="82">
        <v>12</v>
      </c>
      <c r="Q2240" s="78" t="s">
        <v>2901</v>
      </c>
      <c r="R2240" s="82">
        <v>1</v>
      </c>
      <c r="S2240" s="82">
        <v>1</v>
      </c>
      <c r="T2240" s="82">
        <v>1</v>
      </c>
      <c r="U2240" s="82">
        <v>1</v>
      </c>
      <c r="V2240" s="82">
        <v>1</v>
      </c>
      <c r="W2240" s="82">
        <v>1</v>
      </c>
      <c r="X2240" s="82">
        <v>1</v>
      </c>
      <c r="Y2240" s="82">
        <v>1</v>
      </c>
      <c r="Z2240" s="82">
        <v>1</v>
      </c>
      <c r="AA2240" s="82">
        <v>1</v>
      </c>
      <c r="AB2240" s="82">
        <v>1</v>
      </c>
      <c r="AC2240" s="82">
        <v>1</v>
      </c>
      <c r="AD2240" s="85" t="str">
        <f>IF(A2240&lt;&gt;"",IF(D2240="DIRECCIÓN_DE_TRANSFERENCIAS","280 0031",VLOOKUP(C2240,NIVELES!$A$14:$B$105,2,0)),"")</f>
        <v>280 5110</v>
      </c>
      <c r="AE2240" s="86" t="s">
        <v>322</v>
      </c>
      <c r="AF2240" s="86" t="s">
        <v>546</v>
      </c>
      <c r="AG2240" s="79" t="str">
        <f>+IF(AF2240&lt;&gt;"",VLOOKUP(AF2240,NIVELES!$A$666:$B$673,2,0),"")</f>
        <v>ATENCIÓN_INTEGRAL_A_PERSONAS_CON_DISCAPACIDAD</v>
      </c>
      <c r="AH2240" s="78" t="s">
        <v>453</v>
      </c>
      <c r="AI2240" s="79" t="str">
        <f>IF(AH2240&lt;&gt;"",VLOOKUP(CONCATENATE(AG2240,AH2240),NIVELES!$B$676:$C$745,2,0),"")</f>
        <v>Rectoría Inclusión Social</v>
      </c>
      <c r="AJ2240" s="78" t="s">
        <v>517</v>
      </c>
      <c r="AK2240" s="79" t="str">
        <f>+IF(AJ2240&lt;&gt;"",VLOOKUP(AJ2240,NIVELES!$A$816:$B$892,2,0),"")</f>
        <v>NO APLICA</v>
      </c>
      <c r="AL2240" s="78" t="s">
        <v>553</v>
      </c>
      <c r="AM2240" s="78">
        <v>510601</v>
      </c>
      <c r="AN2240" s="79" t="str">
        <f>IF(AM2240&lt;&gt;"",+VLOOKUP(AM2240,NIVELES!$A$1652:$B$2466,2,0),"")</f>
        <v>Aporte Patronal</v>
      </c>
      <c r="AO2240" s="87">
        <v>2573.08</v>
      </c>
      <c r="AP2240" s="88">
        <v>233.92</v>
      </c>
      <c r="AQ2240" s="88">
        <v>233.92</v>
      </c>
      <c r="AR2240" s="88">
        <v>210.52</v>
      </c>
      <c r="AS2240" s="88">
        <v>210.52</v>
      </c>
      <c r="AT2240" s="88">
        <v>210.52</v>
      </c>
      <c r="AU2240" s="88">
        <v>210.52</v>
      </c>
      <c r="AV2240" s="88">
        <v>210.52</v>
      </c>
      <c r="AW2240" s="88">
        <v>210.52</v>
      </c>
      <c r="AX2240" s="88">
        <v>210.52</v>
      </c>
      <c r="AY2240" s="88">
        <v>210.52</v>
      </c>
      <c r="AZ2240" s="88">
        <v>210.52</v>
      </c>
      <c r="BA2240" s="88">
        <v>210.56</v>
      </c>
      <c r="BB2240" s="89">
        <f t="shared" si="135"/>
        <v>2573.08</v>
      </c>
      <c r="BC2240" s="90" t="str">
        <f t="shared" si="134"/>
        <v>OK</v>
      </c>
      <c r="BD2240" s="91" t="str">
        <f t="shared" si="136"/>
        <v xml:space="preserve">                  </v>
      </c>
      <c r="BE2240" s="92">
        <f t="shared" si="137"/>
        <v>12</v>
      </c>
    </row>
    <row r="2241" spans="1:57" s="74" customFormat="1" ht="50.1" customHeight="1" x14ac:dyDescent="0.2">
      <c r="A2241" s="78" t="s">
        <v>55</v>
      </c>
      <c r="B2241" s="78" t="s">
        <v>61</v>
      </c>
      <c r="C2241" s="78" t="s">
        <v>617</v>
      </c>
      <c r="D2241" s="78" t="s">
        <v>605</v>
      </c>
      <c r="E2241" s="79" t="str">
        <f>+IF(C2241&lt;&gt;"",VLOOKUP(MID(C2241,18,5),NIVELES!$A$133:$B$213,2,0),"")</f>
        <v>BOLÍVAR</v>
      </c>
      <c r="F2241" s="80" t="s">
        <v>82</v>
      </c>
      <c r="G2241" s="81" t="str">
        <f>+IF(F2241&lt;&gt;"",VLOOKUP(F2241,NIVELES!$A$246:$C$464,3,0),"")</f>
        <v xml:space="preserve"> </v>
      </c>
      <c r="H2241" s="82" t="s">
        <v>1024</v>
      </c>
      <c r="I2241" s="78" t="s">
        <v>2201</v>
      </c>
      <c r="J2241" s="78" t="s">
        <v>2184</v>
      </c>
      <c r="K2241" s="78" t="s">
        <v>2185</v>
      </c>
      <c r="L2241" s="78" t="s">
        <v>1791</v>
      </c>
      <c r="M2241" s="78" t="s">
        <v>1791</v>
      </c>
      <c r="N2241" s="78" t="s">
        <v>1791</v>
      </c>
      <c r="O2241" s="78" t="s">
        <v>2638</v>
      </c>
      <c r="P2241" s="82">
        <v>12</v>
      </c>
      <c r="Q2241" s="78" t="s">
        <v>2901</v>
      </c>
      <c r="R2241" s="82">
        <v>1</v>
      </c>
      <c r="S2241" s="82">
        <v>1</v>
      </c>
      <c r="T2241" s="82">
        <v>1</v>
      </c>
      <c r="U2241" s="82">
        <v>1</v>
      </c>
      <c r="V2241" s="82">
        <v>1</v>
      </c>
      <c r="W2241" s="82">
        <v>1</v>
      </c>
      <c r="X2241" s="82">
        <v>1</v>
      </c>
      <c r="Y2241" s="82">
        <v>1</v>
      </c>
      <c r="Z2241" s="82">
        <v>1</v>
      </c>
      <c r="AA2241" s="82">
        <v>1</v>
      </c>
      <c r="AB2241" s="82">
        <v>1</v>
      </c>
      <c r="AC2241" s="82">
        <v>1</v>
      </c>
      <c r="AD2241" s="85" t="str">
        <f>IF(A2241&lt;&gt;"",IF(D2241="DIRECCIÓN_DE_TRANSFERENCIAS","280 0031",VLOOKUP(C2241,NIVELES!$A$14:$B$105,2,0)),"")</f>
        <v>280 5110</v>
      </c>
      <c r="AE2241" s="86" t="s">
        <v>322</v>
      </c>
      <c r="AF2241" s="86" t="s">
        <v>546</v>
      </c>
      <c r="AG2241" s="79" t="str">
        <f>+IF(AF2241&lt;&gt;"",VLOOKUP(AF2241,NIVELES!$A$666:$B$673,2,0),"")</f>
        <v>ATENCIÓN_INTEGRAL_A_PERSONAS_CON_DISCAPACIDAD</v>
      </c>
      <c r="AH2241" s="78" t="s">
        <v>453</v>
      </c>
      <c r="AI2241" s="79" t="str">
        <f>IF(AH2241&lt;&gt;"",VLOOKUP(CONCATENATE(AG2241,AH2241),NIVELES!$B$676:$C$745,2,0),"")</f>
        <v>Rectoría Inclusión Social</v>
      </c>
      <c r="AJ2241" s="78" t="s">
        <v>517</v>
      </c>
      <c r="AK2241" s="79" t="str">
        <f>+IF(AJ2241&lt;&gt;"",VLOOKUP(AJ2241,NIVELES!$A$816:$B$892,2,0),"")</f>
        <v>NO APLICA</v>
      </c>
      <c r="AL2241" s="78" t="s">
        <v>553</v>
      </c>
      <c r="AM2241" s="78">
        <v>510602</v>
      </c>
      <c r="AN2241" s="79" t="str">
        <f>IF(AM2241&lt;&gt;"",+VLOOKUP(AM2241,NIVELES!$A$1652:$B$2466,2,0),"")</f>
        <v>Fondo de Reserva</v>
      </c>
      <c r="AO2241" s="87">
        <v>2222</v>
      </c>
      <c r="AP2241" s="88">
        <v>0</v>
      </c>
      <c r="AQ2241" s="88">
        <v>100.96</v>
      </c>
      <c r="AR2241" s="88">
        <v>212.1</v>
      </c>
      <c r="AS2241" s="88">
        <v>212.1</v>
      </c>
      <c r="AT2241" s="88">
        <v>212.1</v>
      </c>
      <c r="AU2241" s="88">
        <v>212.1</v>
      </c>
      <c r="AV2241" s="88">
        <v>212.1</v>
      </c>
      <c r="AW2241" s="88">
        <v>212.1</v>
      </c>
      <c r="AX2241" s="88">
        <v>212.1</v>
      </c>
      <c r="AY2241" s="88">
        <v>212.1</v>
      </c>
      <c r="AZ2241" s="88">
        <v>212.1</v>
      </c>
      <c r="BA2241" s="88">
        <v>212.14</v>
      </c>
      <c r="BB2241" s="89">
        <f t="shared" si="135"/>
        <v>2221.9999999999995</v>
      </c>
      <c r="BC2241" s="90" t="str">
        <f t="shared" si="134"/>
        <v>OK</v>
      </c>
      <c r="BD2241" s="91" t="str">
        <f t="shared" si="136"/>
        <v xml:space="preserve">                  </v>
      </c>
      <c r="BE2241" s="92">
        <f t="shared" si="137"/>
        <v>12</v>
      </c>
    </row>
    <row r="2242" spans="1:57" s="74" customFormat="1" ht="50.1" customHeight="1" x14ac:dyDescent="0.2">
      <c r="A2242" s="78" t="s">
        <v>55</v>
      </c>
      <c r="B2242" s="78" t="s">
        <v>61</v>
      </c>
      <c r="C2242" s="78" t="s">
        <v>617</v>
      </c>
      <c r="D2242" s="78" t="s">
        <v>605</v>
      </c>
      <c r="E2242" s="79" t="str">
        <f>+IF(C2242&lt;&gt;"",VLOOKUP(MID(C2242,18,5),NIVELES!$A$133:$B$213,2,0),"")</f>
        <v>BOLÍVAR</v>
      </c>
      <c r="F2242" s="80" t="s">
        <v>82</v>
      </c>
      <c r="G2242" s="81" t="str">
        <f>+IF(F2242&lt;&gt;"",VLOOKUP(F2242,NIVELES!$A$246:$C$464,3,0),"")</f>
        <v xml:space="preserve"> </v>
      </c>
      <c r="H2242" s="82" t="s">
        <v>1024</v>
      </c>
      <c r="I2242" s="78" t="s">
        <v>2201</v>
      </c>
      <c r="J2242" s="78" t="s">
        <v>2184</v>
      </c>
      <c r="K2242" s="78" t="s">
        <v>2185</v>
      </c>
      <c r="L2242" s="78" t="s">
        <v>1791</v>
      </c>
      <c r="M2242" s="78" t="s">
        <v>1791</v>
      </c>
      <c r="N2242" s="78" t="s">
        <v>1791</v>
      </c>
      <c r="O2242" s="78" t="s">
        <v>2939</v>
      </c>
      <c r="P2242" s="82">
        <v>12</v>
      </c>
      <c r="Q2242" s="78" t="s">
        <v>2940</v>
      </c>
      <c r="R2242" s="82">
        <v>1</v>
      </c>
      <c r="S2242" s="82">
        <v>1</v>
      </c>
      <c r="T2242" s="82">
        <v>1</v>
      </c>
      <c r="U2242" s="82">
        <v>1</v>
      </c>
      <c r="V2242" s="82">
        <v>1</v>
      </c>
      <c r="W2242" s="82">
        <v>1</v>
      </c>
      <c r="X2242" s="82">
        <v>1</v>
      </c>
      <c r="Y2242" s="82">
        <v>1</v>
      </c>
      <c r="Z2242" s="82">
        <v>1</v>
      </c>
      <c r="AA2242" s="82">
        <v>1</v>
      </c>
      <c r="AB2242" s="82">
        <v>1</v>
      </c>
      <c r="AC2242" s="82">
        <v>1</v>
      </c>
      <c r="AD2242" s="85" t="str">
        <f>IF(A2242&lt;&gt;"",IF(D2242="DIRECCIÓN_DE_TRANSFERENCIAS","280 0031",VLOOKUP(C2242,NIVELES!$A$14:$B$105,2,0)),"")</f>
        <v>280 5110</v>
      </c>
      <c r="AE2242" s="86" t="s">
        <v>322</v>
      </c>
      <c r="AF2242" s="86" t="s">
        <v>546</v>
      </c>
      <c r="AG2242" s="79" t="str">
        <f>+IF(AF2242&lt;&gt;"",VLOOKUP(AF2242,NIVELES!$A$666:$B$673,2,0),"")</f>
        <v>ATENCIÓN_INTEGRAL_A_PERSONAS_CON_DISCAPACIDAD</v>
      </c>
      <c r="AH2242" s="78" t="s">
        <v>453</v>
      </c>
      <c r="AI2242" s="79" t="str">
        <f>IF(AH2242&lt;&gt;"",VLOOKUP(CONCATENATE(AG2242,AH2242),NIVELES!$B$676:$C$745,2,0),"")</f>
        <v>Rectoría Inclusión Social</v>
      </c>
      <c r="AJ2242" s="78" t="s">
        <v>429</v>
      </c>
      <c r="AK2242" s="79" t="str">
        <f>+IF(AJ2242&lt;&gt;"",VLOOKUP(AJ2242,NIVELES!$A$816:$B$892,2,0),"")</f>
        <v xml:space="preserve">PROMOVER EL RECONOCIMIENTO Y GARANTIA DE LOS DERECHOS DE LAS MUJERES Y HOMBRES CON DISCAPACIDAD,  SU DEBIDA VALORACIÓN Y EL RESPETO A SU DIGNIDAD  </v>
      </c>
      <c r="AL2242" s="78" t="s">
        <v>554</v>
      </c>
      <c r="AM2242" s="78">
        <v>530505</v>
      </c>
      <c r="AN2242" s="79" t="str">
        <f>IF(AM2242&lt;&gt;"",+VLOOKUP(AM2242,NIVELES!$A$1652:$B$2466,2,0),"")</f>
        <v>Vehículos (Arrendamiento)</v>
      </c>
      <c r="AO2242" s="87">
        <v>28029.759999999998</v>
      </c>
      <c r="AP2242" s="88">
        <v>0</v>
      </c>
      <c r="AQ2242" s="88">
        <v>0</v>
      </c>
      <c r="AR2242" s="88">
        <v>2802.98</v>
      </c>
      <c r="AS2242" s="88">
        <v>2802.98</v>
      </c>
      <c r="AT2242" s="88">
        <v>2802.98</v>
      </c>
      <c r="AU2242" s="88">
        <v>2802.98</v>
      </c>
      <c r="AV2242" s="88">
        <v>2802.98</v>
      </c>
      <c r="AW2242" s="88">
        <v>2802.98</v>
      </c>
      <c r="AX2242" s="88">
        <v>2802.98</v>
      </c>
      <c r="AY2242" s="88">
        <v>2802.98</v>
      </c>
      <c r="AZ2242" s="88">
        <v>2802.98</v>
      </c>
      <c r="BA2242" s="88">
        <v>2802.94</v>
      </c>
      <c r="BB2242" s="89">
        <f t="shared" si="135"/>
        <v>28029.759999999998</v>
      </c>
      <c r="BC2242" s="90" t="str">
        <f t="shared" si="134"/>
        <v>OK</v>
      </c>
      <c r="BD2242" s="91" t="str">
        <f t="shared" si="136"/>
        <v xml:space="preserve">                  </v>
      </c>
      <c r="BE2242" s="92">
        <f t="shared" si="137"/>
        <v>12</v>
      </c>
    </row>
    <row r="2243" spans="1:57" s="74" customFormat="1" ht="50.1" customHeight="1" x14ac:dyDescent="0.2">
      <c r="A2243" s="78" t="s">
        <v>55</v>
      </c>
      <c r="B2243" s="78" t="s">
        <v>61</v>
      </c>
      <c r="C2243" s="78" t="s">
        <v>617</v>
      </c>
      <c r="D2243" s="78" t="s">
        <v>605</v>
      </c>
      <c r="E2243" s="79" t="str">
        <f>+IF(C2243&lt;&gt;"",VLOOKUP(MID(C2243,18,5),NIVELES!$A$133:$B$213,2,0),"")</f>
        <v>BOLÍVAR</v>
      </c>
      <c r="F2243" s="80" t="s">
        <v>82</v>
      </c>
      <c r="G2243" s="81" t="str">
        <f>+IF(F2243&lt;&gt;"",VLOOKUP(F2243,NIVELES!$A$246:$C$464,3,0),"")</f>
        <v xml:space="preserve"> </v>
      </c>
      <c r="H2243" s="82" t="s">
        <v>1024</v>
      </c>
      <c r="I2243" s="78" t="s">
        <v>2201</v>
      </c>
      <c r="J2243" s="78" t="s">
        <v>2184</v>
      </c>
      <c r="K2243" s="78" t="s">
        <v>2185</v>
      </c>
      <c r="L2243" s="78" t="s">
        <v>1791</v>
      </c>
      <c r="M2243" s="78" t="s">
        <v>1791</v>
      </c>
      <c r="N2243" s="78" t="s">
        <v>1791</v>
      </c>
      <c r="O2243" s="78" t="s">
        <v>2956</v>
      </c>
      <c r="P2243" s="82">
        <v>1</v>
      </c>
      <c r="Q2243" s="78" t="s">
        <v>2957</v>
      </c>
      <c r="R2243" s="82"/>
      <c r="S2243" s="82"/>
      <c r="T2243" s="82"/>
      <c r="U2243" s="82"/>
      <c r="V2243" s="82"/>
      <c r="W2243" s="82"/>
      <c r="X2243" s="82"/>
      <c r="Y2243" s="82">
        <v>1</v>
      </c>
      <c r="Z2243" s="82"/>
      <c r="AA2243" s="82"/>
      <c r="AB2243" s="82"/>
      <c r="AC2243" s="82"/>
      <c r="AD2243" s="85" t="str">
        <f>IF(A2243&lt;&gt;"",IF(D2243="DIRECCIÓN_DE_TRANSFERENCIAS","280 0031",VLOOKUP(C2243,NIVELES!$A$14:$B$105,2,0)),"")</f>
        <v>280 5110</v>
      </c>
      <c r="AE2243" s="86" t="s">
        <v>322</v>
      </c>
      <c r="AF2243" s="86" t="s">
        <v>546</v>
      </c>
      <c r="AG2243" s="79" t="str">
        <f>+IF(AF2243&lt;&gt;"",VLOOKUP(AF2243,NIVELES!$A$666:$B$673,2,0),"")</f>
        <v>ATENCIÓN_INTEGRAL_A_PERSONAS_CON_DISCAPACIDAD</v>
      </c>
      <c r="AH2243" s="78" t="s">
        <v>453</v>
      </c>
      <c r="AI2243" s="79" t="str">
        <f>IF(AH2243&lt;&gt;"",VLOOKUP(CONCATENATE(AG2243,AH2243),NIVELES!$B$676:$C$745,2,0),"")</f>
        <v>Rectoría Inclusión Social</v>
      </c>
      <c r="AJ2243" s="78" t="s">
        <v>429</v>
      </c>
      <c r="AK2243" s="79" t="str">
        <f>+IF(AJ2243&lt;&gt;"",VLOOKUP(AJ2243,NIVELES!$A$816:$B$892,2,0),"")</f>
        <v xml:space="preserve">PROMOVER EL RECONOCIMIENTO Y GARANTIA DE LOS DERECHOS DE LAS MUJERES Y HOMBRES CON DISCAPACIDAD,  SU DEBIDA VALORACIÓN Y EL RESPETO A SU DIGNIDAD  </v>
      </c>
      <c r="AL2243" s="78" t="s">
        <v>554</v>
      </c>
      <c r="AM2243" s="78">
        <v>530249</v>
      </c>
      <c r="AN2243" s="79" t="str">
        <f>IF(AM2243&lt;&gt;"",+VLOOKUP(AM2243,NIVELES!$A$1652:$B$2466,2,0),"")</f>
        <v>Eventos Públicos Promocionales</v>
      </c>
      <c r="AO2243" s="87">
        <v>1000</v>
      </c>
      <c r="AP2243" s="88">
        <v>0</v>
      </c>
      <c r="AQ2243" s="88">
        <v>0</v>
      </c>
      <c r="AR2243" s="88">
        <v>100</v>
      </c>
      <c r="AS2243" s="88">
        <v>100</v>
      </c>
      <c r="AT2243" s="88">
        <v>100</v>
      </c>
      <c r="AU2243" s="88">
        <v>100</v>
      </c>
      <c r="AV2243" s="88">
        <v>100</v>
      </c>
      <c r="AW2243" s="88">
        <v>100</v>
      </c>
      <c r="AX2243" s="88">
        <v>100</v>
      </c>
      <c r="AY2243" s="88">
        <v>100</v>
      </c>
      <c r="AZ2243" s="88">
        <v>100</v>
      </c>
      <c r="BA2243" s="88">
        <v>100</v>
      </c>
      <c r="BB2243" s="89">
        <f t="shared" si="135"/>
        <v>1000</v>
      </c>
      <c r="BC2243" s="90" t="str">
        <f t="shared" si="134"/>
        <v>OK</v>
      </c>
      <c r="BD2243" s="91" t="str">
        <f t="shared" si="136"/>
        <v xml:space="preserve">                  </v>
      </c>
      <c r="BE2243" s="92">
        <f t="shared" si="137"/>
        <v>1</v>
      </c>
    </row>
    <row r="2244" spans="1:57" s="74" customFormat="1" ht="50.1" customHeight="1" x14ac:dyDescent="0.2">
      <c r="A2244" s="78" t="s">
        <v>55</v>
      </c>
      <c r="B2244" s="78" t="s">
        <v>61</v>
      </c>
      <c r="C2244" s="78" t="s">
        <v>617</v>
      </c>
      <c r="D2244" s="78" t="s">
        <v>605</v>
      </c>
      <c r="E2244" s="79" t="str">
        <f>+IF(C2244&lt;&gt;"",VLOOKUP(MID(C2244,18,5),NIVELES!$A$133:$B$213,2,0),"")</f>
        <v>BOLÍVAR</v>
      </c>
      <c r="F2244" s="80" t="s">
        <v>82</v>
      </c>
      <c r="G2244" s="81" t="str">
        <f>+IF(F2244&lt;&gt;"",VLOOKUP(F2244,NIVELES!$A$246:$C$464,3,0),"")</f>
        <v xml:space="preserve"> </v>
      </c>
      <c r="H2244" s="82" t="s">
        <v>1024</v>
      </c>
      <c r="I2244" s="78" t="s">
        <v>2201</v>
      </c>
      <c r="J2244" s="78" t="s">
        <v>2184</v>
      </c>
      <c r="K2244" s="78" t="s">
        <v>2185</v>
      </c>
      <c r="L2244" s="78" t="s">
        <v>1791</v>
      </c>
      <c r="M2244" s="78" t="s">
        <v>1791</v>
      </c>
      <c r="N2244" s="78" t="s">
        <v>1791</v>
      </c>
      <c r="O2244" s="78" t="s">
        <v>2559</v>
      </c>
      <c r="P2244" s="82">
        <v>12</v>
      </c>
      <c r="Q2244" s="78" t="s">
        <v>2958</v>
      </c>
      <c r="R2244" s="82">
        <v>1</v>
      </c>
      <c r="S2244" s="82">
        <v>1</v>
      </c>
      <c r="T2244" s="82">
        <v>1</v>
      </c>
      <c r="U2244" s="82">
        <v>1</v>
      </c>
      <c r="V2244" s="82">
        <v>1</v>
      </c>
      <c r="W2244" s="82">
        <v>1</v>
      </c>
      <c r="X2244" s="82">
        <v>1</v>
      </c>
      <c r="Y2244" s="82">
        <v>1</v>
      </c>
      <c r="Z2244" s="82">
        <v>1</v>
      </c>
      <c r="AA2244" s="82">
        <v>1</v>
      </c>
      <c r="AB2244" s="82">
        <v>1</v>
      </c>
      <c r="AC2244" s="82">
        <v>1</v>
      </c>
      <c r="AD2244" s="85" t="str">
        <f>IF(A2244&lt;&gt;"",IF(D2244="DIRECCIÓN_DE_TRANSFERENCIAS","280 0031",VLOOKUP(C2244,NIVELES!$A$14:$B$105,2,0)),"")</f>
        <v>280 5110</v>
      </c>
      <c r="AE2244" s="86" t="s">
        <v>322</v>
      </c>
      <c r="AF2244" s="86" t="s">
        <v>546</v>
      </c>
      <c r="AG2244" s="79" t="str">
        <f>+IF(AF2244&lt;&gt;"",VLOOKUP(AF2244,NIVELES!$A$666:$B$673,2,0),"")</f>
        <v>ATENCIÓN_INTEGRAL_A_PERSONAS_CON_DISCAPACIDAD</v>
      </c>
      <c r="AH2244" s="78" t="s">
        <v>453</v>
      </c>
      <c r="AI2244" s="79" t="str">
        <f>IF(AH2244&lt;&gt;"",VLOOKUP(CONCATENATE(AG2244,AH2244),NIVELES!$B$676:$C$745,2,0),"")</f>
        <v>Rectoría Inclusión Social</v>
      </c>
      <c r="AJ2244" s="78" t="s">
        <v>429</v>
      </c>
      <c r="AK2244" s="79" t="str">
        <f>+IF(AJ2244&lt;&gt;"",VLOOKUP(AJ2244,NIVELES!$A$816:$B$892,2,0),"")</f>
        <v xml:space="preserve">PROMOVER EL RECONOCIMIENTO Y GARANTIA DE LOS DERECHOS DE LAS MUJERES Y HOMBRES CON DISCAPACIDAD,  SU DEBIDA VALORACIÓN Y EL RESPETO A SU DIGNIDAD  </v>
      </c>
      <c r="AL2244" s="78" t="s">
        <v>554</v>
      </c>
      <c r="AM2244" s="78">
        <v>530303</v>
      </c>
      <c r="AN2244" s="79" t="str">
        <f>IF(AM2244&lt;&gt;"",+VLOOKUP(AM2244,NIVELES!$A$1652:$B$2466,2,0),"")</f>
        <v>Viáticos y Subsistencias en el Interior</v>
      </c>
      <c r="AO2244" s="87">
        <v>800</v>
      </c>
      <c r="AP2244" s="88">
        <v>0</v>
      </c>
      <c r="AQ2244" s="88">
        <v>0</v>
      </c>
      <c r="AR2244" s="88">
        <v>80</v>
      </c>
      <c r="AS2244" s="88">
        <v>80</v>
      </c>
      <c r="AT2244" s="88">
        <v>80</v>
      </c>
      <c r="AU2244" s="88">
        <v>80</v>
      </c>
      <c r="AV2244" s="88">
        <v>80</v>
      </c>
      <c r="AW2244" s="88">
        <v>80</v>
      </c>
      <c r="AX2244" s="88">
        <v>80</v>
      </c>
      <c r="AY2244" s="88">
        <v>80</v>
      </c>
      <c r="AZ2244" s="88">
        <v>80</v>
      </c>
      <c r="BA2244" s="88">
        <v>80</v>
      </c>
      <c r="BB2244" s="89">
        <f t="shared" si="135"/>
        <v>800</v>
      </c>
      <c r="BC2244" s="90" t="str">
        <f t="shared" si="134"/>
        <v>OK</v>
      </c>
      <c r="BD2244" s="91" t="str">
        <f t="shared" si="136"/>
        <v xml:space="preserve">                  </v>
      </c>
      <c r="BE2244" s="92">
        <f t="shared" si="137"/>
        <v>12</v>
      </c>
    </row>
    <row r="2245" spans="1:57" s="74" customFormat="1" ht="50.1" customHeight="1" x14ac:dyDescent="0.2">
      <c r="A2245" s="78" t="s">
        <v>55</v>
      </c>
      <c r="B2245" s="78" t="s">
        <v>61</v>
      </c>
      <c r="C2245" s="78" t="s">
        <v>617</v>
      </c>
      <c r="D2245" s="78" t="s">
        <v>605</v>
      </c>
      <c r="E2245" s="79" t="str">
        <f>+IF(C2245&lt;&gt;"",VLOOKUP(MID(C2245,18,5),NIVELES!$A$133:$B$213,2,0),"")</f>
        <v>BOLÍVAR</v>
      </c>
      <c r="F2245" s="80" t="s">
        <v>82</v>
      </c>
      <c r="G2245" s="81" t="str">
        <f>+IF(F2245&lt;&gt;"",VLOOKUP(F2245,NIVELES!$A$246:$C$464,3,0),"")</f>
        <v xml:space="preserve"> </v>
      </c>
      <c r="H2245" s="82" t="s">
        <v>1024</v>
      </c>
      <c r="I2245" s="78" t="s">
        <v>2201</v>
      </c>
      <c r="J2245" s="78" t="s">
        <v>2184</v>
      </c>
      <c r="K2245" s="78" t="s">
        <v>2185</v>
      </c>
      <c r="L2245" s="78" t="s">
        <v>1791</v>
      </c>
      <c r="M2245" s="78" t="s">
        <v>1791</v>
      </c>
      <c r="N2245" s="78" t="s">
        <v>1791</v>
      </c>
      <c r="O2245" s="78" t="s">
        <v>2559</v>
      </c>
      <c r="P2245" s="82">
        <v>12</v>
      </c>
      <c r="Q2245" s="78" t="s">
        <v>2959</v>
      </c>
      <c r="R2245" s="82">
        <v>1</v>
      </c>
      <c r="S2245" s="82">
        <v>1</v>
      </c>
      <c r="T2245" s="82">
        <v>1</v>
      </c>
      <c r="U2245" s="82">
        <v>1</v>
      </c>
      <c r="V2245" s="82">
        <v>1</v>
      </c>
      <c r="W2245" s="82">
        <v>1</v>
      </c>
      <c r="X2245" s="82">
        <v>1</v>
      </c>
      <c r="Y2245" s="82">
        <v>1</v>
      </c>
      <c r="Z2245" s="82">
        <v>1</v>
      </c>
      <c r="AA2245" s="82">
        <v>1</v>
      </c>
      <c r="AB2245" s="82">
        <v>1</v>
      </c>
      <c r="AC2245" s="82">
        <v>1</v>
      </c>
      <c r="AD2245" s="85" t="str">
        <f>IF(A2245&lt;&gt;"",IF(D2245="DIRECCIÓN_DE_TRANSFERENCIAS","280 0031",VLOOKUP(C2245,NIVELES!$A$14:$B$105,2,0)),"")</f>
        <v>280 5110</v>
      </c>
      <c r="AE2245" s="86" t="s">
        <v>322</v>
      </c>
      <c r="AF2245" s="86" t="s">
        <v>546</v>
      </c>
      <c r="AG2245" s="79" t="str">
        <f>+IF(AF2245&lt;&gt;"",VLOOKUP(AF2245,NIVELES!$A$666:$B$673,2,0),"")</f>
        <v>ATENCIÓN_INTEGRAL_A_PERSONAS_CON_DISCAPACIDAD</v>
      </c>
      <c r="AH2245" s="78" t="s">
        <v>453</v>
      </c>
      <c r="AI2245" s="79" t="str">
        <f>IF(AH2245&lt;&gt;"",VLOOKUP(CONCATENATE(AG2245,AH2245),NIVELES!$B$676:$C$745,2,0),"")</f>
        <v>Rectoría Inclusión Social</v>
      </c>
      <c r="AJ2245" s="78" t="s">
        <v>429</v>
      </c>
      <c r="AK2245" s="79" t="str">
        <f>+IF(AJ2245&lt;&gt;"",VLOOKUP(AJ2245,NIVELES!$A$816:$B$892,2,0),"")</f>
        <v xml:space="preserve">PROMOVER EL RECONOCIMIENTO Y GARANTIA DE LOS DERECHOS DE LAS MUJERES Y HOMBRES CON DISCAPACIDAD,  SU DEBIDA VALORACIÓN Y EL RESPETO A SU DIGNIDAD  </v>
      </c>
      <c r="AL2245" s="78" t="s">
        <v>554</v>
      </c>
      <c r="AM2245" s="78">
        <v>530301</v>
      </c>
      <c r="AN2245" s="79" t="str">
        <f>IF(AM2245&lt;&gt;"",+VLOOKUP(AM2245,NIVELES!$A$1652:$B$2466,2,0),"")</f>
        <v>Pasajes al Interior</v>
      </c>
      <c r="AO2245" s="87">
        <v>250</v>
      </c>
      <c r="AP2245" s="88">
        <v>0</v>
      </c>
      <c r="AQ2245" s="88">
        <v>0</v>
      </c>
      <c r="AR2245" s="88">
        <v>25</v>
      </c>
      <c r="AS2245" s="88">
        <v>25</v>
      </c>
      <c r="AT2245" s="88">
        <v>25</v>
      </c>
      <c r="AU2245" s="88">
        <v>25</v>
      </c>
      <c r="AV2245" s="88">
        <v>25</v>
      </c>
      <c r="AW2245" s="88">
        <v>25</v>
      </c>
      <c r="AX2245" s="88">
        <v>25</v>
      </c>
      <c r="AY2245" s="88">
        <v>25</v>
      </c>
      <c r="AZ2245" s="88">
        <v>25</v>
      </c>
      <c r="BA2245" s="88">
        <v>25</v>
      </c>
      <c r="BB2245" s="89">
        <f t="shared" si="135"/>
        <v>250</v>
      </c>
      <c r="BC2245" s="90" t="str">
        <f t="shared" si="134"/>
        <v>OK</v>
      </c>
      <c r="BD2245" s="91" t="str">
        <f t="shared" si="136"/>
        <v xml:space="preserve">                  </v>
      </c>
      <c r="BE2245" s="92">
        <f t="shared" si="137"/>
        <v>12</v>
      </c>
    </row>
    <row r="2246" spans="1:57" s="74" customFormat="1" ht="50.1" customHeight="1" x14ac:dyDescent="0.2">
      <c r="A2246" s="78" t="s">
        <v>55</v>
      </c>
      <c r="B2246" s="78" t="s">
        <v>61</v>
      </c>
      <c r="C2246" s="78" t="s">
        <v>617</v>
      </c>
      <c r="D2246" s="78" t="s">
        <v>605</v>
      </c>
      <c r="E2246" s="79" t="str">
        <f>+IF(C2246&lt;&gt;"",VLOOKUP(MID(C2246,18,5),NIVELES!$A$133:$B$213,2,0),"")</f>
        <v>BOLÍVAR</v>
      </c>
      <c r="F2246" s="80" t="s">
        <v>82</v>
      </c>
      <c r="G2246" s="81" t="str">
        <f>+IF(F2246&lt;&gt;"",VLOOKUP(F2246,NIVELES!$A$246:$C$464,3,0),"")</f>
        <v xml:space="preserve"> </v>
      </c>
      <c r="H2246" s="82" t="s">
        <v>1024</v>
      </c>
      <c r="I2246" s="78" t="s">
        <v>2201</v>
      </c>
      <c r="J2246" s="78" t="s">
        <v>2184</v>
      </c>
      <c r="K2246" s="78" t="s">
        <v>2185</v>
      </c>
      <c r="L2246" s="78" t="s">
        <v>2730</v>
      </c>
      <c r="M2246" s="78">
        <v>1080</v>
      </c>
      <c r="N2246" s="78" t="s">
        <v>2960</v>
      </c>
      <c r="O2246" s="78" t="s">
        <v>2525</v>
      </c>
      <c r="P2246" s="82">
        <v>4</v>
      </c>
      <c r="Q2246" s="78" t="s">
        <v>2961</v>
      </c>
      <c r="R2246" s="82">
        <v>1</v>
      </c>
      <c r="S2246" s="82"/>
      <c r="T2246" s="82"/>
      <c r="U2246" s="82">
        <v>1</v>
      </c>
      <c r="V2246" s="82"/>
      <c r="W2246" s="82"/>
      <c r="X2246" s="82">
        <v>1</v>
      </c>
      <c r="Y2246" s="82"/>
      <c r="Z2246" s="82"/>
      <c r="AA2246" s="82">
        <v>1</v>
      </c>
      <c r="AB2246" s="82"/>
      <c r="AC2246" s="82"/>
      <c r="AD2246" s="85" t="str">
        <f>IF(A2246&lt;&gt;"",IF(D2246="DIRECCIÓN_DE_TRANSFERENCIAS","280 0031",VLOOKUP(C2246,NIVELES!$A$14:$B$105,2,0)),"")</f>
        <v>280 5110</v>
      </c>
      <c r="AE2246" s="86" t="s">
        <v>322</v>
      </c>
      <c r="AF2246" s="86" t="s">
        <v>546</v>
      </c>
      <c r="AG2246" s="79" t="str">
        <f>+IF(AF2246&lt;&gt;"",VLOOKUP(AF2246,NIVELES!$A$666:$B$673,2,0),"")</f>
        <v>ATENCIÓN_INTEGRAL_A_PERSONAS_CON_DISCAPACIDAD</v>
      </c>
      <c r="AH2246" s="78" t="s">
        <v>453</v>
      </c>
      <c r="AI2246" s="79" t="str">
        <f>IF(AH2246&lt;&gt;"",VLOOKUP(CONCATENATE(AG2246,AH2246),NIVELES!$B$676:$C$745,2,0),"")</f>
        <v>Rectoría Inclusión Social</v>
      </c>
      <c r="AJ2246" s="78" t="s">
        <v>429</v>
      </c>
      <c r="AK2246" s="79" t="str">
        <f>+IF(AJ2246&lt;&gt;"",VLOOKUP(AJ2246,NIVELES!$A$816:$B$892,2,0),"")</f>
        <v xml:space="preserve">PROMOVER EL RECONOCIMIENTO Y GARANTIA DE LOS DERECHOS DE LAS MUJERES Y HOMBRES CON DISCAPACIDAD,  SU DEBIDA VALORACIÓN Y EL RESPETO A SU DIGNIDAD  </v>
      </c>
      <c r="AL2246" s="78" t="s">
        <v>556</v>
      </c>
      <c r="AM2246" s="78">
        <v>580204</v>
      </c>
      <c r="AN2246" s="79" t="str">
        <f>IF(AM2246&lt;&gt;"",+VLOOKUP(AM2246,NIVELES!$A$1652:$B$2466,2,0),"")</f>
        <v>Al Sector Privado no Financiero</v>
      </c>
      <c r="AO2246" s="87">
        <v>215017.2</v>
      </c>
      <c r="AP2246" s="88">
        <v>0</v>
      </c>
      <c r="AQ2246" s="88">
        <v>107508.6</v>
      </c>
      <c r="AR2246" s="88">
        <v>10750.86</v>
      </c>
      <c r="AS2246" s="88">
        <v>10750.86</v>
      </c>
      <c r="AT2246" s="88">
        <v>10750.86</v>
      </c>
      <c r="AU2246" s="88">
        <v>10750.86</v>
      </c>
      <c r="AV2246" s="88">
        <v>10750.86</v>
      </c>
      <c r="AW2246" s="88">
        <v>10750.86</v>
      </c>
      <c r="AX2246" s="88">
        <v>10750.86</v>
      </c>
      <c r="AY2246" s="88">
        <v>10750.86</v>
      </c>
      <c r="AZ2246" s="88">
        <v>10750.86</v>
      </c>
      <c r="BA2246" s="88">
        <v>10750.86</v>
      </c>
      <c r="BB2246" s="89">
        <f t="shared" si="135"/>
        <v>215017.1999999999</v>
      </c>
      <c r="BC2246" s="90" t="str">
        <f t="shared" si="134"/>
        <v>OK</v>
      </c>
      <c r="BD2246" s="91" t="str">
        <f t="shared" si="136"/>
        <v xml:space="preserve">                  </v>
      </c>
      <c r="BE2246" s="92">
        <f t="shared" si="137"/>
        <v>4</v>
      </c>
    </row>
    <row r="2247" spans="1:57" s="74" customFormat="1" ht="50.1" customHeight="1" x14ac:dyDescent="0.2">
      <c r="A2247" s="78" t="s">
        <v>55</v>
      </c>
      <c r="B2247" s="78" t="s">
        <v>61</v>
      </c>
      <c r="C2247" s="78" t="s">
        <v>617</v>
      </c>
      <c r="D2247" s="78" t="s">
        <v>575</v>
      </c>
      <c r="E2247" s="79" t="str">
        <f>+IF(C2247&lt;&gt;"",VLOOKUP(MID(C2247,18,5),NIVELES!$A$133:$B$213,2,0),"")</f>
        <v>BOLÍVAR</v>
      </c>
      <c r="F2247" s="80" t="s">
        <v>82</v>
      </c>
      <c r="G2247" s="81" t="str">
        <f>+IF(F2247&lt;&gt;"",VLOOKUP(F2247,NIVELES!$A$246:$C$464,3,0),"")</f>
        <v xml:space="preserve"> </v>
      </c>
      <c r="H2247" s="82" t="s">
        <v>1023</v>
      </c>
      <c r="I2247" s="78" t="s">
        <v>2173</v>
      </c>
      <c r="J2247" s="78" t="s">
        <v>2165</v>
      </c>
      <c r="K2247" s="78" t="s">
        <v>2166</v>
      </c>
      <c r="L2247" s="78" t="s">
        <v>2900</v>
      </c>
      <c r="M2247" s="78" t="s">
        <v>1791</v>
      </c>
      <c r="N2247" s="78" t="s">
        <v>1791</v>
      </c>
      <c r="O2247" s="78" t="s">
        <v>2962</v>
      </c>
      <c r="P2247" s="82">
        <v>12</v>
      </c>
      <c r="Q2247" s="78" t="s">
        <v>2963</v>
      </c>
      <c r="R2247" s="82">
        <v>1</v>
      </c>
      <c r="S2247" s="82">
        <v>1</v>
      </c>
      <c r="T2247" s="82">
        <v>1</v>
      </c>
      <c r="U2247" s="82">
        <v>1</v>
      </c>
      <c r="V2247" s="82">
        <v>1</v>
      </c>
      <c r="W2247" s="82">
        <v>1</v>
      </c>
      <c r="X2247" s="82">
        <v>1</v>
      </c>
      <c r="Y2247" s="82">
        <v>1</v>
      </c>
      <c r="Z2247" s="82">
        <v>1</v>
      </c>
      <c r="AA2247" s="82">
        <v>1</v>
      </c>
      <c r="AB2247" s="82">
        <v>1</v>
      </c>
      <c r="AC2247" s="82">
        <v>1</v>
      </c>
      <c r="AD2247" s="85" t="str">
        <f>IF(A2247&lt;&gt;"",IF(D2247="DIRECCIÓN_DE_TRANSFERENCIAS","280 0031",VLOOKUP(C2247,NIVELES!$A$14:$B$105,2,0)),"")</f>
        <v>280 5110</v>
      </c>
      <c r="AE2247" s="86" t="s">
        <v>322</v>
      </c>
      <c r="AF2247" s="86" t="s">
        <v>369</v>
      </c>
      <c r="AG2247" s="79" t="str">
        <f>+IF(AF2247&lt;&gt;"",VLOOKUP(AF2247,NIVELES!$A$666:$B$673,2,0),"")</f>
        <v>ADMINISTRACIÓN_CENTRAL</v>
      </c>
      <c r="AH2247" s="78" t="s">
        <v>322</v>
      </c>
      <c r="AI2247" s="79" t="str">
        <f>IF(AH2247&lt;&gt;"",VLOOKUP(CONCATENATE(AG2247,AH2247),NIVELES!$B$676:$C$745,2,0),"")</f>
        <v>Administración De La Gestión Administrativa Financiera</v>
      </c>
      <c r="AJ2247" s="78" t="s">
        <v>517</v>
      </c>
      <c r="AK2247" s="79" t="str">
        <f>+IF(AJ2247&lt;&gt;"",VLOOKUP(AJ2247,NIVELES!$A$816:$B$892,2,0),"")</f>
        <v>NO APLICA</v>
      </c>
      <c r="AL2247" s="78" t="s">
        <v>555</v>
      </c>
      <c r="AM2247" s="78">
        <v>570207</v>
      </c>
      <c r="AN2247" s="79" t="str">
        <f>IF(AM2247&lt;&gt;"",+VLOOKUP(AM2247,NIVELES!$A$1652:$B$2466,2,0),"")</f>
        <v>Comisiones y Participaciones por Denuncias</v>
      </c>
      <c r="AO2247" s="87">
        <v>300</v>
      </c>
      <c r="AP2247" s="88">
        <v>0</v>
      </c>
      <c r="AQ2247" s="88">
        <v>0</v>
      </c>
      <c r="AR2247" s="88">
        <v>0</v>
      </c>
      <c r="AS2247" s="88">
        <v>0</v>
      </c>
      <c r="AT2247" s="88">
        <v>0</v>
      </c>
      <c r="AU2247" s="88">
        <v>0</v>
      </c>
      <c r="AV2247" s="88">
        <v>0</v>
      </c>
      <c r="AW2247" s="88">
        <v>0</v>
      </c>
      <c r="AX2247" s="88">
        <v>0</v>
      </c>
      <c r="AY2247" s="88">
        <v>0</v>
      </c>
      <c r="AZ2247" s="88">
        <v>300</v>
      </c>
      <c r="BA2247" s="88">
        <v>0</v>
      </c>
      <c r="BB2247" s="89">
        <f t="shared" si="135"/>
        <v>300</v>
      </c>
      <c r="BC2247" s="90" t="str">
        <f t="shared" ref="BC2247:BC2310" si="138">IF(A2247&lt;&gt;"",IF(AO2247&lt;&gt;"",IF(AO2247=BB2247,"OK",AO2247-BB2247),IF(AND(AO2247="",BB2247=""),"",AO2247-BB2247))," ")</f>
        <v>OK</v>
      </c>
      <c r="BD2247" s="91" t="str">
        <f t="shared" si="136"/>
        <v xml:space="preserve">                  </v>
      </c>
      <c r="BE2247" s="92">
        <f t="shared" si="137"/>
        <v>12</v>
      </c>
    </row>
    <row r="2248" spans="1:57" s="74" customFormat="1" ht="50.1" customHeight="1" x14ac:dyDescent="0.2">
      <c r="A2248" s="78" t="s">
        <v>55</v>
      </c>
      <c r="B2248" s="78" t="s">
        <v>61</v>
      </c>
      <c r="C2248" s="78" t="s">
        <v>618</v>
      </c>
      <c r="D2248" s="78" t="s">
        <v>575</v>
      </c>
      <c r="E2248" s="79" t="str">
        <f>+IF(C2248&lt;&gt;"",VLOOKUP(MID(C2248,18,5),NIVELES!$A$133:$B$213,2,0),"")</f>
        <v>GUAYAS</v>
      </c>
      <c r="F2248" s="80" t="s">
        <v>185</v>
      </c>
      <c r="G2248" s="81" t="str">
        <f>+IF(F2248&lt;&gt;"",VLOOKUP(F2248,NIVELES!$A$246:$C$464,3,0),"")</f>
        <v xml:space="preserve"> </v>
      </c>
      <c r="H2248" s="82" t="s">
        <v>1023</v>
      </c>
      <c r="I2248" s="78" t="s">
        <v>2164</v>
      </c>
      <c r="J2248" s="78" t="s">
        <v>2165</v>
      </c>
      <c r="K2248" s="78" t="s">
        <v>2166</v>
      </c>
      <c r="L2248" s="78" t="s">
        <v>1791</v>
      </c>
      <c r="M2248" s="78" t="s">
        <v>1791</v>
      </c>
      <c r="N2248" s="78" t="s">
        <v>1791</v>
      </c>
      <c r="O2248" s="78" t="s">
        <v>2167</v>
      </c>
      <c r="P2248" s="82">
        <v>12</v>
      </c>
      <c r="Q2248" s="78" t="s">
        <v>2964</v>
      </c>
      <c r="R2248" s="82">
        <v>1</v>
      </c>
      <c r="S2248" s="82">
        <v>1</v>
      </c>
      <c r="T2248" s="82">
        <v>1</v>
      </c>
      <c r="U2248" s="82">
        <v>1</v>
      </c>
      <c r="V2248" s="82">
        <v>1</v>
      </c>
      <c r="W2248" s="82">
        <v>1</v>
      </c>
      <c r="X2248" s="82">
        <v>1</v>
      </c>
      <c r="Y2248" s="82">
        <v>1</v>
      </c>
      <c r="Z2248" s="82">
        <v>1</v>
      </c>
      <c r="AA2248" s="82">
        <v>1</v>
      </c>
      <c r="AB2248" s="82">
        <v>1</v>
      </c>
      <c r="AC2248" s="82">
        <v>1</v>
      </c>
      <c r="AD2248" s="85" t="str">
        <f>IF(A2248&lt;&gt;"",IF(D2248="DIRECCIÓN_DE_TRANSFERENCIAS","280 0031",VLOOKUP(C2248,NIVELES!$A$14:$B$105,2,0)),"")</f>
        <v>280 5270</v>
      </c>
      <c r="AE2248" s="86" t="s">
        <v>322</v>
      </c>
      <c r="AF2248" s="86" t="s">
        <v>369</v>
      </c>
      <c r="AG2248" s="79" t="str">
        <f>+IF(AF2248&lt;&gt;"",VLOOKUP(AF2248,NIVELES!$A$666:$B$673,2,0),"")</f>
        <v>ADMINISTRACIÓN_CENTRAL</v>
      </c>
      <c r="AH2248" s="78" t="s">
        <v>322</v>
      </c>
      <c r="AI2248" s="79" t="str">
        <f>IF(AH2248&lt;&gt;"",VLOOKUP(CONCATENATE(AG2248,AH2248),NIVELES!$B$676:$C$745,2,0),"")</f>
        <v>Administración De La Gestión Administrativa Financiera</v>
      </c>
      <c r="AJ2248" s="78" t="s">
        <v>517</v>
      </c>
      <c r="AK2248" s="79" t="str">
        <f>+IF(AJ2248&lt;&gt;"",VLOOKUP(AJ2248,NIVELES!$A$816:$B$892,2,0),"")</f>
        <v>NO APLICA</v>
      </c>
      <c r="AL2248" s="78" t="s">
        <v>553</v>
      </c>
      <c r="AM2248" s="78">
        <v>510105</v>
      </c>
      <c r="AN2248" s="79" t="str">
        <f>IF(AM2248&lt;&gt;"",+VLOOKUP(AM2248,NIVELES!$A$1652:$B$2466,2,0),"")</f>
        <v>Remuneraciones Unificadas</v>
      </c>
      <c r="AO2248" s="87">
        <v>56508</v>
      </c>
      <c r="AP2248" s="88">
        <v>3723</v>
      </c>
      <c r="AQ2248" s="88">
        <v>3723</v>
      </c>
      <c r="AR2248" s="88">
        <v>3723</v>
      </c>
      <c r="AS2248" s="88">
        <v>3723</v>
      </c>
      <c r="AT2248" s="88">
        <v>3723</v>
      </c>
      <c r="AU2248" s="88">
        <v>3723</v>
      </c>
      <c r="AV2248" s="88">
        <v>3723</v>
      </c>
      <c r="AW2248" s="88">
        <v>3723</v>
      </c>
      <c r="AX2248" s="88">
        <v>3723</v>
      </c>
      <c r="AY2248" s="88">
        <v>3723</v>
      </c>
      <c r="AZ2248" s="88">
        <v>3723</v>
      </c>
      <c r="BA2248" s="88">
        <v>15555</v>
      </c>
      <c r="BB2248" s="89">
        <f t="shared" ref="BB2248:BB2311" si="139">SUBTOTAL(9,AP2248:BA2248)</f>
        <v>56508</v>
      </c>
      <c r="BC2248" s="90" t="str">
        <f t="shared" si="138"/>
        <v>OK</v>
      </c>
      <c r="BD2248" s="91" t="str">
        <f t="shared" ref="BD2248:BD2311" si="140">IF(A2248&lt;&gt;"",IF(A2248="","Escoger Nivel 0",)&amp;" "&amp;(IF(B2248="","Escoger Nivel  1",)&amp;" "&amp;(IF(C2248="","Escoger Nivel 2",)&amp;" "&amp;(IF(D2248="","Escoger Nivel 3",)&amp;" "&amp;(IF(F2248="","Escoger Cantón",)&amp;" "&amp;(IF(I2248="","Escoger Obj. Estratégico Institucional N1",)&amp;" "&amp;(IF(J2248="","Escoger Obj. Especifico N2",)&amp;" "&amp;(IF(K2248="","Escoger Obj. Operativo N4",)&amp;" "&amp;(IF(L2248=""," Llenar Modalidad de Servicio ",)&amp;""&amp;(IF(M2248=""," Llenar Meta de Cobertura ",)&amp;" "&amp;(IF(N2248="","Llenar Indicador",)&amp;" "&amp;(IF(O2248="","Llenar Actividad PAPP",)&amp;" "&amp;(IF(P2248="","Llenar Metas",)&amp;" "&amp;(IF(Q2248="","Llenar Indicador",)&amp;" "&amp;(IF(AF2248="","Escoger Nro. programa",)&amp;" "&amp;(IF(AH2248="","Escoger Nro. Actividad e-Sigef",)&amp;" "&amp;(IF(AK2248="","Escoger direccionamiento de gasto",)&amp;" "&amp;(IF(AL2248="","Escoger Grupo de Gasto",)&amp;" "&amp;(IF(AM2248="","Escoger Item Presupuestario",)&amp;" "&amp;(IF(AO2248="","Llenar valor de actividad",))))))))))))))))))))," ")</f>
        <v xml:space="preserve">                  </v>
      </c>
      <c r="BE2248" s="92">
        <f t="shared" si="137"/>
        <v>12</v>
      </c>
    </row>
    <row r="2249" spans="1:57" s="74" customFormat="1" ht="50.1" customHeight="1" x14ac:dyDescent="0.2">
      <c r="A2249" s="78" t="s">
        <v>55</v>
      </c>
      <c r="B2249" s="78" t="s">
        <v>61</v>
      </c>
      <c r="C2249" s="78" t="s">
        <v>618</v>
      </c>
      <c r="D2249" s="78" t="s">
        <v>575</v>
      </c>
      <c r="E2249" s="79" t="str">
        <f>+IF(C2249&lt;&gt;"",VLOOKUP(MID(C2249,18,5),NIVELES!$A$133:$B$213,2,0),"")</f>
        <v>GUAYAS</v>
      </c>
      <c r="F2249" s="80" t="s">
        <v>185</v>
      </c>
      <c r="G2249" s="81" t="str">
        <f>+IF(F2249&lt;&gt;"",VLOOKUP(F2249,NIVELES!$A$246:$C$464,3,0),"")</f>
        <v xml:space="preserve"> </v>
      </c>
      <c r="H2249" s="82" t="s">
        <v>1023</v>
      </c>
      <c r="I2249" s="78" t="s">
        <v>2164</v>
      </c>
      <c r="J2249" s="78" t="s">
        <v>2165</v>
      </c>
      <c r="K2249" s="78" t="s">
        <v>2166</v>
      </c>
      <c r="L2249" s="78" t="s">
        <v>1791</v>
      </c>
      <c r="M2249" s="78" t="s">
        <v>1791</v>
      </c>
      <c r="N2249" s="78" t="s">
        <v>1791</v>
      </c>
      <c r="O2249" s="78" t="s">
        <v>2167</v>
      </c>
      <c r="P2249" s="82">
        <v>12</v>
      </c>
      <c r="Q2249" s="78" t="s">
        <v>2964</v>
      </c>
      <c r="R2249" s="82">
        <v>1</v>
      </c>
      <c r="S2249" s="82">
        <v>1</v>
      </c>
      <c r="T2249" s="82">
        <v>1</v>
      </c>
      <c r="U2249" s="82">
        <v>1</v>
      </c>
      <c r="V2249" s="82">
        <v>1</v>
      </c>
      <c r="W2249" s="82">
        <v>1</v>
      </c>
      <c r="X2249" s="82">
        <v>1</v>
      </c>
      <c r="Y2249" s="82">
        <v>1</v>
      </c>
      <c r="Z2249" s="82">
        <v>1</v>
      </c>
      <c r="AA2249" s="82">
        <v>1</v>
      </c>
      <c r="AB2249" s="82">
        <v>1</v>
      </c>
      <c r="AC2249" s="82">
        <v>1</v>
      </c>
      <c r="AD2249" s="85" t="str">
        <f>IF(A2249&lt;&gt;"",IF(D2249="DIRECCIÓN_DE_TRANSFERENCIAS","280 0031",VLOOKUP(C2249,NIVELES!$A$14:$B$105,2,0)),"")</f>
        <v>280 5270</v>
      </c>
      <c r="AE2249" s="86" t="s">
        <v>322</v>
      </c>
      <c r="AF2249" s="86" t="s">
        <v>369</v>
      </c>
      <c r="AG2249" s="79" t="str">
        <f>+IF(AF2249&lt;&gt;"",VLOOKUP(AF2249,NIVELES!$A$666:$B$673,2,0),"")</f>
        <v>ADMINISTRACIÓN_CENTRAL</v>
      </c>
      <c r="AH2249" s="78" t="s">
        <v>322</v>
      </c>
      <c r="AI2249" s="79" t="str">
        <f>IF(AH2249&lt;&gt;"",VLOOKUP(CONCATENATE(AG2249,AH2249),NIVELES!$B$676:$C$745,2,0),"")</f>
        <v>Administración De La Gestión Administrativa Financiera</v>
      </c>
      <c r="AJ2249" s="78" t="s">
        <v>517</v>
      </c>
      <c r="AK2249" s="79" t="str">
        <f>+IF(AJ2249&lt;&gt;"",VLOOKUP(AJ2249,NIVELES!$A$816:$B$892,2,0),"")</f>
        <v>NO APLICA</v>
      </c>
      <c r="AL2249" s="78" t="s">
        <v>553</v>
      </c>
      <c r="AM2249" s="78">
        <v>510106</v>
      </c>
      <c r="AN2249" s="79" t="str">
        <f>IF(AM2249&lt;&gt;"",+VLOOKUP(AM2249,NIVELES!$A$1652:$B$2466,2,0),"")</f>
        <v>Salarios Unificados</v>
      </c>
      <c r="AO2249" s="87">
        <v>35340</v>
      </c>
      <c r="AP2249" s="88">
        <v>2945</v>
      </c>
      <c r="AQ2249" s="88">
        <v>2945</v>
      </c>
      <c r="AR2249" s="88">
        <v>2945</v>
      </c>
      <c r="AS2249" s="88">
        <v>2945</v>
      </c>
      <c r="AT2249" s="88">
        <v>2945</v>
      </c>
      <c r="AU2249" s="88">
        <v>2945</v>
      </c>
      <c r="AV2249" s="88">
        <v>2945</v>
      </c>
      <c r="AW2249" s="88">
        <v>2945</v>
      </c>
      <c r="AX2249" s="88">
        <v>2945</v>
      </c>
      <c r="AY2249" s="88">
        <v>2945</v>
      </c>
      <c r="AZ2249" s="88">
        <v>2945</v>
      </c>
      <c r="BA2249" s="88">
        <v>2945</v>
      </c>
      <c r="BB2249" s="89">
        <f t="shared" si="139"/>
        <v>35340</v>
      </c>
      <c r="BC2249" s="90" t="str">
        <f t="shared" si="138"/>
        <v>OK</v>
      </c>
      <c r="BD2249" s="91" t="str">
        <f t="shared" si="140"/>
        <v xml:space="preserve">                  </v>
      </c>
      <c r="BE2249" s="92">
        <f t="shared" ref="BE2249:BE2312" si="141">SUBTOTAL(9,R2249:AC2249)</f>
        <v>12</v>
      </c>
    </row>
    <row r="2250" spans="1:57" s="74" customFormat="1" ht="50.1" customHeight="1" x14ac:dyDescent="0.2">
      <c r="A2250" s="78" t="s">
        <v>55</v>
      </c>
      <c r="B2250" s="78" t="s">
        <v>61</v>
      </c>
      <c r="C2250" s="78" t="s">
        <v>618</v>
      </c>
      <c r="D2250" s="78" t="s">
        <v>575</v>
      </c>
      <c r="E2250" s="79" t="str">
        <f>+IF(C2250&lt;&gt;"",VLOOKUP(MID(C2250,18,5),NIVELES!$A$133:$B$213,2,0),"")</f>
        <v>GUAYAS</v>
      </c>
      <c r="F2250" s="80" t="s">
        <v>185</v>
      </c>
      <c r="G2250" s="81" t="str">
        <f>+IF(F2250&lt;&gt;"",VLOOKUP(F2250,NIVELES!$A$246:$C$464,3,0),"")</f>
        <v xml:space="preserve"> </v>
      </c>
      <c r="H2250" s="82" t="s">
        <v>1023</v>
      </c>
      <c r="I2250" s="78" t="s">
        <v>2164</v>
      </c>
      <c r="J2250" s="78" t="s">
        <v>2165</v>
      </c>
      <c r="K2250" s="78" t="s">
        <v>2166</v>
      </c>
      <c r="L2250" s="78" t="s">
        <v>1791</v>
      </c>
      <c r="M2250" s="78" t="s">
        <v>1791</v>
      </c>
      <c r="N2250" s="78" t="s">
        <v>1791</v>
      </c>
      <c r="O2250" s="78" t="s">
        <v>2167</v>
      </c>
      <c r="P2250" s="82">
        <v>12</v>
      </c>
      <c r="Q2250" s="78" t="s">
        <v>2964</v>
      </c>
      <c r="R2250" s="82">
        <v>1</v>
      </c>
      <c r="S2250" s="82">
        <v>1</v>
      </c>
      <c r="T2250" s="82">
        <v>1</v>
      </c>
      <c r="U2250" s="82">
        <v>1</v>
      </c>
      <c r="V2250" s="82">
        <v>1</v>
      </c>
      <c r="W2250" s="82">
        <v>1</v>
      </c>
      <c r="X2250" s="82">
        <v>1</v>
      </c>
      <c r="Y2250" s="82">
        <v>1</v>
      </c>
      <c r="Z2250" s="82">
        <v>1</v>
      </c>
      <c r="AA2250" s="82">
        <v>1</v>
      </c>
      <c r="AB2250" s="82">
        <v>1</v>
      </c>
      <c r="AC2250" s="82">
        <v>1</v>
      </c>
      <c r="AD2250" s="85" t="str">
        <f>IF(A2250&lt;&gt;"",IF(D2250="DIRECCIÓN_DE_TRANSFERENCIAS","280 0031",VLOOKUP(C2250,NIVELES!$A$14:$B$105,2,0)),"")</f>
        <v>280 5270</v>
      </c>
      <c r="AE2250" s="86" t="s">
        <v>322</v>
      </c>
      <c r="AF2250" s="86" t="s">
        <v>369</v>
      </c>
      <c r="AG2250" s="79" t="str">
        <f>+IF(AF2250&lt;&gt;"",VLOOKUP(AF2250,NIVELES!$A$666:$B$673,2,0),"")</f>
        <v>ADMINISTRACIÓN_CENTRAL</v>
      </c>
      <c r="AH2250" s="78" t="s">
        <v>322</v>
      </c>
      <c r="AI2250" s="79" t="str">
        <f>IF(AH2250&lt;&gt;"",VLOOKUP(CONCATENATE(AG2250,AH2250),NIVELES!$B$676:$C$745,2,0),"")</f>
        <v>Administración De La Gestión Administrativa Financiera</v>
      </c>
      <c r="AJ2250" s="78" t="s">
        <v>517</v>
      </c>
      <c r="AK2250" s="79" t="str">
        <f>+IF(AJ2250&lt;&gt;"",VLOOKUP(AJ2250,NIVELES!$A$816:$B$892,2,0),"")</f>
        <v>NO APLICA</v>
      </c>
      <c r="AL2250" s="78" t="s">
        <v>553</v>
      </c>
      <c r="AM2250" s="78">
        <v>510203</v>
      </c>
      <c r="AN2250" s="79" t="str">
        <f>IF(AM2250&lt;&gt;"",+VLOOKUP(AM2250,NIVELES!$A$1652:$B$2466,2,0),"")</f>
        <v>Decimotercer Sueldo</v>
      </c>
      <c r="AO2250" s="87">
        <v>19030</v>
      </c>
      <c r="AP2250" s="88">
        <v>0</v>
      </c>
      <c r="AQ2250" s="88">
        <v>0</v>
      </c>
      <c r="AR2250" s="88">
        <v>0</v>
      </c>
      <c r="AS2250" s="88">
        <v>0</v>
      </c>
      <c r="AT2250" s="88">
        <v>0</v>
      </c>
      <c r="AU2250" s="88">
        <v>0</v>
      </c>
      <c r="AV2250" s="88">
        <v>0</v>
      </c>
      <c r="AW2250" s="88">
        <v>0</v>
      </c>
      <c r="AX2250" s="88">
        <v>0</v>
      </c>
      <c r="AY2250" s="88">
        <v>0</v>
      </c>
      <c r="AZ2250" s="88">
        <v>0</v>
      </c>
      <c r="BA2250" s="88">
        <v>19030</v>
      </c>
      <c r="BB2250" s="89">
        <f t="shared" si="139"/>
        <v>19030</v>
      </c>
      <c r="BC2250" s="90" t="str">
        <f t="shared" si="138"/>
        <v>OK</v>
      </c>
      <c r="BD2250" s="91" t="str">
        <f t="shared" si="140"/>
        <v xml:space="preserve">                  </v>
      </c>
      <c r="BE2250" s="92">
        <f t="shared" si="141"/>
        <v>12</v>
      </c>
    </row>
    <row r="2251" spans="1:57" s="74" customFormat="1" ht="50.1" customHeight="1" x14ac:dyDescent="0.2">
      <c r="A2251" s="78" t="s">
        <v>55</v>
      </c>
      <c r="B2251" s="78" t="s">
        <v>61</v>
      </c>
      <c r="C2251" s="78" t="s">
        <v>618</v>
      </c>
      <c r="D2251" s="78" t="s">
        <v>575</v>
      </c>
      <c r="E2251" s="79" t="str">
        <f>+IF(C2251&lt;&gt;"",VLOOKUP(MID(C2251,18,5),NIVELES!$A$133:$B$213,2,0),"")</f>
        <v>GUAYAS</v>
      </c>
      <c r="F2251" s="80" t="s">
        <v>185</v>
      </c>
      <c r="G2251" s="81" t="str">
        <f>+IF(F2251&lt;&gt;"",VLOOKUP(F2251,NIVELES!$A$246:$C$464,3,0),"")</f>
        <v xml:space="preserve"> </v>
      </c>
      <c r="H2251" s="82" t="s">
        <v>1023</v>
      </c>
      <c r="I2251" s="78" t="s">
        <v>2164</v>
      </c>
      <c r="J2251" s="78" t="s">
        <v>2165</v>
      </c>
      <c r="K2251" s="78" t="s">
        <v>2166</v>
      </c>
      <c r="L2251" s="78" t="s">
        <v>1791</v>
      </c>
      <c r="M2251" s="78" t="s">
        <v>1791</v>
      </c>
      <c r="N2251" s="78" t="s">
        <v>1791</v>
      </c>
      <c r="O2251" s="78" t="s">
        <v>2167</v>
      </c>
      <c r="P2251" s="82">
        <v>12</v>
      </c>
      <c r="Q2251" s="78" t="s">
        <v>2964</v>
      </c>
      <c r="R2251" s="82">
        <v>1</v>
      </c>
      <c r="S2251" s="82">
        <v>1</v>
      </c>
      <c r="T2251" s="82">
        <v>1</v>
      </c>
      <c r="U2251" s="82">
        <v>1</v>
      </c>
      <c r="V2251" s="82">
        <v>1</v>
      </c>
      <c r="W2251" s="82">
        <v>1</v>
      </c>
      <c r="X2251" s="82">
        <v>1</v>
      </c>
      <c r="Y2251" s="82">
        <v>1</v>
      </c>
      <c r="Z2251" s="82">
        <v>1</v>
      </c>
      <c r="AA2251" s="82">
        <v>1</v>
      </c>
      <c r="AB2251" s="82">
        <v>1</v>
      </c>
      <c r="AC2251" s="82">
        <v>1</v>
      </c>
      <c r="AD2251" s="85" t="str">
        <f>IF(A2251&lt;&gt;"",IF(D2251="DIRECCIÓN_DE_TRANSFERENCIAS","280 0031",VLOOKUP(C2251,NIVELES!$A$14:$B$105,2,0)),"")</f>
        <v>280 5270</v>
      </c>
      <c r="AE2251" s="86" t="s">
        <v>322</v>
      </c>
      <c r="AF2251" s="86" t="s">
        <v>369</v>
      </c>
      <c r="AG2251" s="79" t="str">
        <f>+IF(AF2251&lt;&gt;"",VLOOKUP(AF2251,NIVELES!$A$666:$B$673,2,0),"")</f>
        <v>ADMINISTRACIÓN_CENTRAL</v>
      </c>
      <c r="AH2251" s="78" t="s">
        <v>322</v>
      </c>
      <c r="AI2251" s="79" t="str">
        <f>IF(AH2251&lt;&gt;"",VLOOKUP(CONCATENATE(AG2251,AH2251),NIVELES!$B$676:$C$745,2,0),"")</f>
        <v>Administración De La Gestión Administrativa Financiera</v>
      </c>
      <c r="AJ2251" s="78" t="s">
        <v>517</v>
      </c>
      <c r="AK2251" s="79" t="str">
        <f>+IF(AJ2251&lt;&gt;"",VLOOKUP(AJ2251,NIVELES!$A$816:$B$892,2,0),"")</f>
        <v>NO APLICA</v>
      </c>
      <c r="AL2251" s="78" t="s">
        <v>553</v>
      </c>
      <c r="AM2251" s="78">
        <v>510204</v>
      </c>
      <c r="AN2251" s="79" t="str">
        <f>IF(AM2251&lt;&gt;"",+VLOOKUP(AM2251,NIVELES!$A$1652:$B$2466,2,0),"")</f>
        <v>Decimocuarto Sueldo</v>
      </c>
      <c r="AO2251" s="87">
        <v>7223.33</v>
      </c>
      <c r="AP2251" s="88">
        <v>0</v>
      </c>
      <c r="AQ2251" s="88">
        <v>0</v>
      </c>
      <c r="AR2251" s="88">
        <v>0</v>
      </c>
      <c r="AS2251" s="88">
        <v>7223.33</v>
      </c>
      <c r="AT2251" s="88">
        <v>0</v>
      </c>
      <c r="AU2251" s="88">
        <v>0</v>
      </c>
      <c r="AV2251" s="88">
        <v>0</v>
      </c>
      <c r="AW2251" s="88">
        <v>0</v>
      </c>
      <c r="AX2251" s="88">
        <v>0</v>
      </c>
      <c r="AY2251" s="88">
        <v>0</v>
      </c>
      <c r="AZ2251" s="88">
        <v>0</v>
      </c>
      <c r="BA2251" s="88">
        <v>0</v>
      </c>
      <c r="BB2251" s="89">
        <f t="shared" si="139"/>
        <v>7223.33</v>
      </c>
      <c r="BC2251" s="90" t="str">
        <f t="shared" si="138"/>
        <v>OK</v>
      </c>
      <c r="BD2251" s="91" t="str">
        <f t="shared" si="140"/>
        <v xml:space="preserve">                  </v>
      </c>
      <c r="BE2251" s="92">
        <f t="shared" si="141"/>
        <v>12</v>
      </c>
    </row>
    <row r="2252" spans="1:57" s="74" customFormat="1" ht="50.1" customHeight="1" x14ac:dyDescent="0.2">
      <c r="A2252" s="78" t="s">
        <v>55</v>
      </c>
      <c r="B2252" s="78" t="s">
        <v>61</v>
      </c>
      <c r="C2252" s="78" t="s">
        <v>618</v>
      </c>
      <c r="D2252" s="78" t="s">
        <v>575</v>
      </c>
      <c r="E2252" s="79" t="str">
        <f>+IF(C2252&lt;&gt;"",VLOOKUP(MID(C2252,18,5),NIVELES!$A$133:$B$213,2,0),"")</f>
        <v>GUAYAS</v>
      </c>
      <c r="F2252" s="80" t="s">
        <v>185</v>
      </c>
      <c r="G2252" s="81" t="str">
        <f>+IF(F2252&lt;&gt;"",VLOOKUP(F2252,NIVELES!$A$246:$C$464,3,0),"")</f>
        <v xml:space="preserve"> </v>
      </c>
      <c r="H2252" s="82" t="s">
        <v>1023</v>
      </c>
      <c r="I2252" s="78" t="s">
        <v>2164</v>
      </c>
      <c r="J2252" s="78" t="s">
        <v>2165</v>
      </c>
      <c r="K2252" s="78" t="s">
        <v>2166</v>
      </c>
      <c r="L2252" s="78" t="s">
        <v>1791</v>
      </c>
      <c r="M2252" s="78" t="s">
        <v>1791</v>
      </c>
      <c r="N2252" s="78" t="s">
        <v>1791</v>
      </c>
      <c r="O2252" s="78" t="s">
        <v>2167</v>
      </c>
      <c r="P2252" s="82">
        <v>12</v>
      </c>
      <c r="Q2252" s="78" t="s">
        <v>2964</v>
      </c>
      <c r="R2252" s="82">
        <v>1</v>
      </c>
      <c r="S2252" s="82">
        <v>1</v>
      </c>
      <c r="T2252" s="82">
        <v>1</v>
      </c>
      <c r="U2252" s="82">
        <v>1</v>
      </c>
      <c r="V2252" s="82">
        <v>1</v>
      </c>
      <c r="W2252" s="82">
        <v>1</v>
      </c>
      <c r="X2252" s="82">
        <v>1</v>
      </c>
      <c r="Y2252" s="82">
        <v>1</v>
      </c>
      <c r="Z2252" s="82">
        <v>1</v>
      </c>
      <c r="AA2252" s="82">
        <v>1</v>
      </c>
      <c r="AB2252" s="82">
        <v>1</v>
      </c>
      <c r="AC2252" s="82">
        <v>1</v>
      </c>
      <c r="AD2252" s="85" t="str">
        <f>IF(A2252&lt;&gt;"",IF(D2252="DIRECCIÓN_DE_TRANSFERENCIAS","280 0031",VLOOKUP(C2252,NIVELES!$A$14:$B$105,2,0)),"")</f>
        <v>280 5270</v>
      </c>
      <c r="AE2252" s="86" t="s">
        <v>322</v>
      </c>
      <c r="AF2252" s="86" t="s">
        <v>369</v>
      </c>
      <c r="AG2252" s="79" t="str">
        <f>+IF(AF2252&lt;&gt;"",VLOOKUP(AF2252,NIVELES!$A$666:$B$673,2,0),"")</f>
        <v>ADMINISTRACIÓN_CENTRAL</v>
      </c>
      <c r="AH2252" s="78" t="s">
        <v>322</v>
      </c>
      <c r="AI2252" s="79" t="str">
        <f>IF(AH2252&lt;&gt;"",VLOOKUP(CONCATENATE(AG2252,AH2252),NIVELES!$B$676:$C$745,2,0),"")</f>
        <v>Administración De La Gestión Administrativa Financiera</v>
      </c>
      <c r="AJ2252" s="78" t="s">
        <v>517</v>
      </c>
      <c r="AK2252" s="79" t="str">
        <f>+IF(AJ2252&lt;&gt;"",VLOOKUP(AJ2252,NIVELES!$A$816:$B$892,2,0),"")</f>
        <v>NO APLICA</v>
      </c>
      <c r="AL2252" s="78" t="s">
        <v>553</v>
      </c>
      <c r="AM2252" s="78">
        <v>510304</v>
      </c>
      <c r="AN2252" s="79" t="str">
        <f>IF(AM2252&lt;&gt;"",+VLOOKUP(AM2252,NIVELES!$A$1652:$B$2466,2,0),"")</f>
        <v>Compensación por Transporte</v>
      </c>
      <c r="AO2252" s="87">
        <v>600</v>
      </c>
      <c r="AP2252" s="88">
        <v>0</v>
      </c>
      <c r="AQ2252" s="88">
        <v>49.5</v>
      </c>
      <c r="AR2252" s="88">
        <v>49.5</v>
      </c>
      <c r="AS2252" s="88">
        <v>49.5</v>
      </c>
      <c r="AT2252" s="88">
        <v>49.5</v>
      </c>
      <c r="AU2252" s="88">
        <v>49.5</v>
      </c>
      <c r="AV2252" s="88">
        <v>49.5</v>
      </c>
      <c r="AW2252" s="88">
        <v>49.5</v>
      </c>
      <c r="AX2252" s="88">
        <v>49.5</v>
      </c>
      <c r="AY2252" s="88">
        <v>49.5</v>
      </c>
      <c r="AZ2252" s="88">
        <v>49.5</v>
      </c>
      <c r="BA2252" s="88">
        <v>105</v>
      </c>
      <c r="BB2252" s="89">
        <f t="shared" si="139"/>
        <v>600</v>
      </c>
      <c r="BC2252" s="90" t="str">
        <f t="shared" si="138"/>
        <v>OK</v>
      </c>
      <c r="BD2252" s="91" t="str">
        <f t="shared" si="140"/>
        <v xml:space="preserve">                  </v>
      </c>
      <c r="BE2252" s="92">
        <f t="shared" si="141"/>
        <v>12</v>
      </c>
    </row>
    <row r="2253" spans="1:57" s="74" customFormat="1" ht="50.1" customHeight="1" x14ac:dyDescent="0.2">
      <c r="A2253" s="78" t="s">
        <v>55</v>
      </c>
      <c r="B2253" s="78" t="s">
        <v>61</v>
      </c>
      <c r="C2253" s="78" t="s">
        <v>618</v>
      </c>
      <c r="D2253" s="78" t="s">
        <v>575</v>
      </c>
      <c r="E2253" s="79" t="str">
        <f>+IF(C2253&lt;&gt;"",VLOOKUP(MID(C2253,18,5),NIVELES!$A$133:$B$213,2,0),"")</f>
        <v>GUAYAS</v>
      </c>
      <c r="F2253" s="80" t="s">
        <v>185</v>
      </c>
      <c r="G2253" s="81" t="str">
        <f>+IF(F2253&lt;&gt;"",VLOOKUP(F2253,NIVELES!$A$246:$C$464,3,0),"")</f>
        <v xml:space="preserve"> </v>
      </c>
      <c r="H2253" s="82" t="s">
        <v>1023</v>
      </c>
      <c r="I2253" s="78" t="s">
        <v>2164</v>
      </c>
      <c r="J2253" s="78" t="s">
        <v>2165</v>
      </c>
      <c r="K2253" s="78" t="s">
        <v>2166</v>
      </c>
      <c r="L2253" s="78" t="s">
        <v>1791</v>
      </c>
      <c r="M2253" s="78" t="s">
        <v>1791</v>
      </c>
      <c r="N2253" s="78" t="s">
        <v>1791</v>
      </c>
      <c r="O2253" s="78" t="s">
        <v>2167</v>
      </c>
      <c r="P2253" s="82">
        <v>12</v>
      </c>
      <c r="Q2253" s="78" t="s">
        <v>2964</v>
      </c>
      <c r="R2253" s="82">
        <v>1</v>
      </c>
      <c r="S2253" s="82">
        <v>1</v>
      </c>
      <c r="T2253" s="82">
        <v>1</v>
      </c>
      <c r="U2253" s="82">
        <v>1</v>
      </c>
      <c r="V2253" s="82">
        <v>1</v>
      </c>
      <c r="W2253" s="82">
        <v>1</v>
      </c>
      <c r="X2253" s="82">
        <v>1</v>
      </c>
      <c r="Y2253" s="82">
        <v>1</v>
      </c>
      <c r="Z2253" s="82">
        <v>1</v>
      </c>
      <c r="AA2253" s="82">
        <v>1</v>
      </c>
      <c r="AB2253" s="82">
        <v>1</v>
      </c>
      <c r="AC2253" s="82">
        <v>1</v>
      </c>
      <c r="AD2253" s="85" t="str">
        <f>IF(A2253&lt;&gt;"",IF(D2253="DIRECCIÓN_DE_TRANSFERENCIAS","280 0031",VLOOKUP(C2253,NIVELES!$A$14:$B$105,2,0)),"")</f>
        <v>280 5270</v>
      </c>
      <c r="AE2253" s="86" t="s">
        <v>322</v>
      </c>
      <c r="AF2253" s="86" t="s">
        <v>369</v>
      </c>
      <c r="AG2253" s="79" t="str">
        <f>+IF(AF2253&lt;&gt;"",VLOOKUP(AF2253,NIVELES!$A$666:$B$673,2,0),"")</f>
        <v>ADMINISTRACIÓN_CENTRAL</v>
      </c>
      <c r="AH2253" s="78" t="s">
        <v>322</v>
      </c>
      <c r="AI2253" s="79" t="str">
        <f>IF(AH2253&lt;&gt;"",VLOOKUP(CONCATENATE(AG2253,AH2253),NIVELES!$B$676:$C$745,2,0),"")</f>
        <v>Administración De La Gestión Administrativa Financiera</v>
      </c>
      <c r="AJ2253" s="78" t="s">
        <v>517</v>
      </c>
      <c r="AK2253" s="79" t="str">
        <f>+IF(AJ2253&lt;&gt;"",VLOOKUP(AJ2253,NIVELES!$A$816:$B$892,2,0),"")</f>
        <v>NO APLICA</v>
      </c>
      <c r="AL2253" s="78" t="s">
        <v>553</v>
      </c>
      <c r="AM2253" s="78">
        <v>510306</v>
      </c>
      <c r="AN2253" s="79" t="str">
        <f>IF(AM2253&lt;&gt;"",+VLOOKUP(AM2253,NIVELES!$A$1652:$B$2466,2,0),"")</f>
        <v>Alimentación</v>
      </c>
      <c r="AO2253" s="87">
        <v>4200</v>
      </c>
      <c r="AP2253" s="88">
        <v>0</v>
      </c>
      <c r="AQ2253" s="88">
        <v>346.5</v>
      </c>
      <c r="AR2253" s="88">
        <v>346.5</v>
      </c>
      <c r="AS2253" s="88">
        <v>346.5</v>
      </c>
      <c r="AT2253" s="88">
        <v>346.5</v>
      </c>
      <c r="AU2253" s="88">
        <v>346.5</v>
      </c>
      <c r="AV2253" s="88">
        <v>346.5</v>
      </c>
      <c r="AW2253" s="88">
        <v>346.5</v>
      </c>
      <c r="AX2253" s="88">
        <v>346.5</v>
      </c>
      <c r="AY2253" s="88">
        <v>346.5</v>
      </c>
      <c r="AZ2253" s="88">
        <v>346.5</v>
      </c>
      <c r="BA2253" s="88">
        <v>735</v>
      </c>
      <c r="BB2253" s="89">
        <f t="shared" si="139"/>
        <v>4200</v>
      </c>
      <c r="BC2253" s="90" t="str">
        <f t="shared" si="138"/>
        <v>OK</v>
      </c>
      <c r="BD2253" s="91" t="str">
        <f t="shared" si="140"/>
        <v xml:space="preserve">                  </v>
      </c>
      <c r="BE2253" s="92">
        <f t="shared" si="141"/>
        <v>12</v>
      </c>
    </row>
    <row r="2254" spans="1:57" s="74" customFormat="1" ht="50.1" customHeight="1" x14ac:dyDescent="0.2">
      <c r="A2254" s="78" t="s">
        <v>55</v>
      </c>
      <c r="B2254" s="78" t="s">
        <v>61</v>
      </c>
      <c r="C2254" s="78" t="s">
        <v>618</v>
      </c>
      <c r="D2254" s="78" t="s">
        <v>575</v>
      </c>
      <c r="E2254" s="79" t="str">
        <f>+IF(C2254&lt;&gt;"",VLOOKUP(MID(C2254,18,5),NIVELES!$A$133:$B$213,2,0),"")</f>
        <v>GUAYAS</v>
      </c>
      <c r="F2254" s="80" t="s">
        <v>185</v>
      </c>
      <c r="G2254" s="81" t="str">
        <f>+IF(F2254&lt;&gt;"",VLOOKUP(F2254,NIVELES!$A$246:$C$464,3,0),"")</f>
        <v xml:space="preserve"> </v>
      </c>
      <c r="H2254" s="82" t="s">
        <v>1023</v>
      </c>
      <c r="I2254" s="78" t="s">
        <v>2164</v>
      </c>
      <c r="J2254" s="78" t="s">
        <v>2165</v>
      </c>
      <c r="K2254" s="78" t="s">
        <v>2166</v>
      </c>
      <c r="L2254" s="78" t="s">
        <v>1791</v>
      </c>
      <c r="M2254" s="78" t="s">
        <v>1791</v>
      </c>
      <c r="N2254" s="78" t="s">
        <v>1791</v>
      </c>
      <c r="O2254" s="78" t="s">
        <v>2167</v>
      </c>
      <c r="P2254" s="82">
        <v>12</v>
      </c>
      <c r="Q2254" s="78" t="s">
        <v>2964</v>
      </c>
      <c r="R2254" s="82">
        <v>1</v>
      </c>
      <c r="S2254" s="82">
        <v>1</v>
      </c>
      <c r="T2254" s="82">
        <v>1</v>
      </c>
      <c r="U2254" s="82">
        <v>1</v>
      </c>
      <c r="V2254" s="82">
        <v>1</v>
      </c>
      <c r="W2254" s="82">
        <v>1</v>
      </c>
      <c r="X2254" s="82">
        <v>1</v>
      </c>
      <c r="Y2254" s="82">
        <v>1</v>
      </c>
      <c r="Z2254" s="82">
        <v>1</v>
      </c>
      <c r="AA2254" s="82">
        <v>1</v>
      </c>
      <c r="AB2254" s="82">
        <v>1</v>
      </c>
      <c r="AC2254" s="82">
        <v>1</v>
      </c>
      <c r="AD2254" s="85" t="str">
        <f>IF(A2254&lt;&gt;"",IF(D2254="DIRECCIÓN_DE_TRANSFERENCIAS","280 0031",VLOOKUP(C2254,NIVELES!$A$14:$B$105,2,0)),"")</f>
        <v>280 5270</v>
      </c>
      <c r="AE2254" s="86" t="s">
        <v>322</v>
      </c>
      <c r="AF2254" s="86" t="s">
        <v>369</v>
      </c>
      <c r="AG2254" s="79" t="str">
        <f>+IF(AF2254&lt;&gt;"",VLOOKUP(AF2254,NIVELES!$A$666:$B$673,2,0),"")</f>
        <v>ADMINISTRACIÓN_CENTRAL</v>
      </c>
      <c r="AH2254" s="78" t="s">
        <v>322</v>
      </c>
      <c r="AI2254" s="79" t="str">
        <f>IF(AH2254&lt;&gt;"",VLOOKUP(CONCATENATE(AG2254,AH2254),NIVELES!$B$676:$C$745,2,0),"")</f>
        <v>Administración De La Gestión Administrativa Financiera</v>
      </c>
      <c r="AJ2254" s="78" t="s">
        <v>517</v>
      </c>
      <c r="AK2254" s="79" t="str">
        <f>+IF(AJ2254&lt;&gt;"",VLOOKUP(AJ2254,NIVELES!$A$816:$B$892,2,0),"")</f>
        <v>NO APLICA</v>
      </c>
      <c r="AL2254" s="78" t="s">
        <v>553</v>
      </c>
      <c r="AM2254" s="78">
        <v>510401</v>
      </c>
      <c r="AN2254" s="79" t="str">
        <f>IF(AM2254&lt;&gt;"",+VLOOKUP(AM2254,NIVELES!$A$1652:$B$2466,2,0),"")</f>
        <v>Por Cargas Familiares</v>
      </c>
      <c r="AO2254" s="87">
        <v>493.23</v>
      </c>
      <c r="AP2254" s="88">
        <v>0</v>
      </c>
      <c r="AQ2254" s="88">
        <v>45</v>
      </c>
      <c r="AR2254" s="88">
        <v>45</v>
      </c>
      <c r="AS2254" s="88">
        <v>45</v>
      </c>
      <c r="AT2254" s="88">
        <v>45</v>
      </c>
      <c r="AU2254" s="88">
        <v>45</v>
      </c>
      <c r="AV2254" s="88">
        <v>45</v>
      </c>
      <c r="AW2254" s="88">
        <v>45</v>
      </c>
      <c r="AX2254" s="88">
        <v>45</v>
      </c>
      <c r="AY2254" s="88">
        <v>45</v>
      </c>
      <c r="AZ2254" s="88">
        <v>45</v>
      </c>
      <c r="BA2254" s="88">
        <v>43.23</v>
      </c>
      <c r="BB2254" s="89">
        <f t="shared" si="139"/>
        <v>493.23</v>
      </c>
      <c r="BC2254" s="90" t="str">
        <f t="shared" si="138"/>
        <v>OK</v>
      </c>
      <c r="BD2254" s="91" t="str">
        <f t="shared" si="140"/>
        <v xml:space="preserve">                  </v>
      </c>
      <c r="BE2254" s="92">
        <f t="shared" si="141"/>
        <v>12</v>
      </c>
    </row>
    <row r="2255" spans="1:57" s="74" customFormat="1" ht="50.1" customHeight="1" x14ac:dyDescent="0.2">
      <c r="A2255" s="78" t="s">
        <v>55</v>
      </c>
      <c r="B2255" s="78" t="s">
        <v>61</v>
      </c>
      <c r="C2255" s="78" t="s">
        <v>618</v>
      </c>
      <c r="D2255" s="78" t="s">
        <v>575</v>
      </c>
      <c r="E2255" s="79" t="str">
        <f>+IF(C2255&lt;&gt;"",VLOOKUP(MID(C2255,18,5),NIVELES!$A$133:$B$213,2,0),"")</f>
        <v>GUAYAS</v>
      </c>
      <c r="F2255" s="80" t="s">
        <v>185</v>
      </c>
      <c r="G2255" s="81" t="str">
        <f>+IF(F2255&lt;&gt;"",VLOOKUP(F2255,NIVELES!$A$246:$C$464,3,0),"")</f>
        <v xml:space="preserve"> </v>
      </c>
      <c r="H2255" s="82" t="s">
        <v>1023</v>
      </c>
      <c r="I2255" s="78" t="s">
        <v>2164</v>
      </c>
      <c r="J2255" s="78" t="s">
        <v>2165</v>
      </c>
      <c r="K2255" s="78" t="s">
        <v>2166</v>
      </c>
      <c r="L2255" s="78" t="s">
        <v>1791</v>
      </c>
      <c r="M2255" s="78" t="s">
        <v>1791</v>
      </c>
      <c r="N2255" s="78" t="s">
        <v>1791</v>
      </c>
      <c r="O2255" s="78" t="s">
        <v>2167</v>
      </c>
      <c r="P2255" s="82">
        <v>12</v>
      </c>
      <c r="Q2255" s="78" t="s">
        <v>2964</v>
      </c>
      <c r="R2255" s="82">
        <v>1</v>
      </c>
      <c r="S2255" s="82">
        <v>1</v>
      </c>
      <c r="T2255" s="82">
        <v>1</v>
      </c>
      <c r="U2255" s="82">
        <v>1</v>
      </c>
      <c r="V2255" s="82">
        <v>1</v>
      </c>
      <c r="W2255" s="82">
        <v>1</v>
      </c>
      <c r="X2255" s="82">
        <v>1</v>
      </c>
      <c r="Y2255" s="82">
        <v>1</v>
      </c>
      <c r="Z2255" s="82">
        <v>1</v>
      </c>
      <c r="AA2255" s="82">
        <v>1</v>
      </c>
      <c r="AB2255" s="82">
        <v>1</v>
      </c>
      <c r="AC2255" s="82">
        <v>1</v>
      </c>
      <c r="AD2255" s="85" t="str">
        <f>IF(A2255&lt;&gt;"",IF(D2255="DIRECCIÓN_DE_TRANSFERENCIAS","280 0031",VLOOKUP(C2255,NIVELES!$A$14:$B$105,2,0)),"")</f>
        <v>280 5270</v>
      </c>
      <c r="AE2255" s="86" t="s">
        <v>322</v>
      </c>
      <c r="AF2255" s="86" t="s">
        <v>369</v>
      </c>
      <c r="AG2255" s="79" t="str">
        <f>+IF(AF2255&lt;&gt;"",VLOOKUP(AF2255,NIVELES!$A$666:$B$673,2,0),"")</f>
        <v>ADMINISTRACIÓN_CENTRAL</v>
      </c>
      <c r="AH2255" s="78" t="s">
        <v>322</v>
      </c>
      <c r="AI2255" s="79" t="str">
        <f>IF(AH2255&lt;&gt;"",VLOOKUP(CONCATENATE(AG2255,AH2255),NIVELES!$B$676:$C$745,2,0),"")</f>
        <v>Administración De La Gestión Administrativa Financiera</v>
      </c>
      <c r="AJ2255" s="78" t="s">
        <v>517</v>
      </c>
      <c r="AK2255" s="79" t="str">
        <f>+IF(AJ2255&lt;&gt;"",VLOOKUP(AJ2255,NIVELES!$A$816:$B$892,2,0),"")</f>
        <v>NO APLICA</v>
      </c>
      <c r="AL2255" s="78" t="s">
        <v>553</v>
      </c>
      <c r="AM2255" s="78">
        <v>510408</v>
      </c>
      <c r="AN2255" s="79" t="str">
        <f>IF(AM2255&lt;&gt;"",+VLOOKUP(AM2255,NIVELES!$A$1652:$B$2466,2,0),"")</f>
        <v>Subsidio de Antigüedad</v>
      </c>
      <c r="AO2255" s="87">
        <v>615.03</v>
      </c>
      <c r="AP2255" s="88">
        <v>0</v>
      </c>
      <c r="AQ2255" s="88">
        <v>41.2</v>
      </c>
      <c r="AR2255" s="88">
        <v>41.2</v>
      </c>
      <c r="AS2255" s="88">
        <v>41.2</v>
      </c>
      <c r="AT2255" s="88">
        <v>41.2</v>
      </c>
      <c r="AU2255" s="88">
        <v>41.2</v>
      </c>
      <c r="AV2255" s="88">
        <v>41.2</v>
      </c>
      <c r="AW2255" s="88">
        <v>41.2</v>
      </c>
      <c r="AX2255" s="88">
        <v>41.2</v>
      </c>
      <c r="AY2255" s="88">
        <v>41.2</v>
      </c>
      <c r="AZ2255" s="88">
        <v>41.2</v>
      </c>
      <c r="BA2255" s="88">
        <v>203.03</v>
      </c>
      <c r="BB2255" s="89">
        <f t="shared" si="139"/>
        <v>615.03</v>
      </c>
      <c r="BC2255" s="90" t="str">
        <f t="shared" si="138"/>
        <v>OK</v>
      </c>
      <c r="BD2255" s="91" t="str">
        <f t="shared" si="140"/>
        <v xml:space="preserve">                  </v>
      </c>
      <c r="BE2255" s="92">
        <f t="shared" si="141"/>
        <v>12</v>
      </c>
    </row>
    <row r="2256" spans="1:57" s="74" customFormat="1" ht="50.1" customHeight="1" x14ac:dyDescent="0.2">
      <c r="A2256" s="78" t="s">
        <v>55</v>
      </c>
      <c r="B2256" s="78" t="s">
        <v>61</v>
      </c>
      <c r="C2256" s="78" t="s">
        <v>618</v>
      </c>
      <c r="D2256" s="78" t="s">
        <v>575</v>
      </c>
      <c r="E2256" s="79" t="str">
        <f>+IF(C2256&lt;&gt;"",VLOOKUP(MID(C2256,18,5),NIVELES!$A$133:$B$213,2,0),"")</f>
        <v>GUAYAS</v>
      </c>
      <c r="F2256" s="80" t="s">
        <v>185</v>
      </c>
      <c r="G2256" s="81" t="str">
        <f>+IF(F2256&lt;&gt;"",VLOOKUP(F2256,NIVELES!$A$246:$C$464,3,0),"")</f>
        <v xml:space="preserve"> </v>
      </c>
      <c r="H2256" s="82" t="s">
        <v>1023</v>
      </c>
      <c r="I2256" s="78" t="s">
        <v>2164</v>
      </c>
      <c r="J2256" s="78" t="s">
        <v>2165</v>
      </c>
      <c r="K2256" s="78" t="s">
        <v>2166</v>
      </c>
      <c r="L2256" s="78" t="s">
        <v>1791</v>
      </c>
      <c r="M2256" s="78" t="s">
        <v>1791</v>
      </c>
      <c r="N2256" s="78" t="s">
        <v>1791</v>
      </c>
      <c r="O2256" s="78" t="s">
        <v>2167</v>
      </c>
      <c r="P2256" s="82">
        <v>12</v>
      </c>
      <c r="Q2256" s="78" t="s">
        <v>2964</v>
      </c>
      <c r="R2256" s="82">
        <v>1</v>
      </c>
      <c r="S2256" s="82">
        <v>1</v>
      </c>
      <c r="T2256" s="82">
        <v>1</v>
      </c>
      <c r="U2256" s="82">
        <v>1</v>
      </c>
      <c r="V2256" s="82">
        <v>1</v>
      </c>
      <c r="W2256" s="82">
        <v>1</v>
      </c>
      <c r="X2256" s="82">
        <v>1</v>
      </c>
      <c r="Y2256" s="82">
        <v>1</v>
      </c>
      <c r="Z2256" s="82">
        <v>1</v>
      </c>
      <c r="AA2256" s="82">
        <v>1</v>
      </c>
      <c r="AB2256" s="82">
        <v>1</v>
      </c>
      <c r="AC2256" s="82">
        <v>1</v>
      </c>
      <c r="AD2256" s="85" t="str">
        <f>IF(A2256&lt;&gt;"",IF(D2256="DIRECCIÓN_DE_TRANSFERENCIAS","280 0031",VLOOKUP(C2256,NIVELES!$A$14:$B$105,2,0)),"")</f>
        <v>280 5270</v>
      </c>
      <c r="AE2256" s="86" t="s">
        <v>322</v>
      </c>
      <c r="AF2256" s="86" t="s">
        <v>369</v>
      </c>
      <c r="AG2256" s="79" t="str">
        <f>+IF(AF2256&lt;&gt;"",VLOOKUP(AF2256,NIVELES!$A$666:$B$673,2,0),"")</f>
        <v>ADMINISTRACIÓN_CENTRAL</v>
      </c>
      <c r="AH2256" s="78" t="s">
        <v>322</v>
      </c>
      <c r="AI2256" s="79" t="str">
        <f>IF(AH2256&lt;&gt;"",VLOOKUP(CONCATENATE(AG2256,AH2256),NIVELES!$B$676:$C$745,2,0),"")</f>
        <v>Administración De La Gestión Administrativa Financiera</v>
      </c>
      <c r="AJ2256" s="78" t="s">
        <v>517</v>
      </c>
      <c r="AK2256" s="79" t="str">
        <f>+IF(AJ2256&lt;&gt;"",VLOOKUP(AJ2256,NIVELES!$A$816:$B$892,2,0),"")</f>
        <v>NO APLICA</v>
      </c>
      <c r="AL2256" s="78" t="s">
        <v>553</v>
      </c>
      <c r="AM2256" s="78">
        <v>510509</v>
      </c>
      <c r="AN2256" s="79" t="str">
        <f>IF(AM2256&lt;&gt;"",+VLOOKUP(AM2256,NIVELES!$A$1652:$B$2466,2,0),"")</f>
        <v>Horas Extraordinarias y Suplementarias</v>
      </c>
      <c r="AO2256" s="87">
        <v>0</v>
      </c>
      <c r="AP2256" s="88">
        <v>0</v>
      </c>
      <c r="AQ2256" s="88">
        <v>0</v>
      </c>
      <c r="AR2256" s="88">
        <v>0</v>
      </c>
      <c r="AS2256" s="88">
        <v>0</v>
      </c>
      <c r="AT2256" s="88">
        <v>0</v>
      </c>
      <c r="AU2256" s="88">
        <v>0</v>
      </c>
      <c r="AV2256" s="88">
        <v>0</v>
      </c>
      <c r="AW2256" s="88">
        <v>0</v>
      </c>
      <c r="AX2256" s="88">
        <v>0</v>
      </c>
      <c r="AY2256" s="88">
        <v>0</v>
      </c>
      <c r="AZ2256" s="88">
        <v>0</v>
      </c>
      <c r="BA2256" s="88">
        <v>0</v>
      </c>
      <c r="BB2256" s="89">
        <f t="shared" si="139"/>
        <v>0</v>
      </c>
      <c r="BC2256" s="90" t="str">
        <f t="shared" si="138"/>
        <v>OK</v>
      </c>
      <c r="BD2256" s="91" t="str">
        <f t="shared" si="140"/>
        <v xml:space="preserve">                  </v>
      </c>
      <c r="BE2256" s="92">
        <f t="shared" si="141"/>
        <v>12</v>
      </c>
    </row>
    <row r="2257" spans="1:57" s="74" customFormat="1" ht="50.1" customHeight="1" x14ac:dyDescent="0.2">
      <c r="A2257" s="78" t="s">
        <v>55</v>
      </c>
      <c r="B2257" s="78" t="s">
        <v>61</v>
      </c>
      <c r="C2257" s="78" t="s">
        <v>618</v>
      </c>
      <c r="D2257" s="78" t="s">
        <v>575</v>
      </c>
      <c r="E2257" s="79" t="str">
        <f>+IF(C2257&lt;&gt;"",VLOOKUP(MID(C2257,18,5),NIVELES!$A$133:$B$213,2,0),"")</f>
        <v>GUAYAS</v>
      </c>
      <c r="F2257" s="80" t="s">
        <v>185</v>
      </c>
      <c r="G2257" s="81" t="str">
        <f>+IF(F2257&lt;&gt;"",VLOOKUP(F2257,NIVELES!$A$246:$C$464,3,0),"")</f>
        <v xml:space="preserve"> </v>
      </c>
      <c r="H2257" s="82" t="s">
        <v>1023</v>
      </c>
      <c r="I2257" s="78" t="s">
        <v>2164</v>
      </c>
      <c r="J2257" s="78" t="s">
        <v>2165</v>
      </c>
      <c r="K2257" s="78" t="s">
        <v>2166</v>
      </c>
      <c r="L2257" s="78" t="s">
        <v>1791</v>
      </c>
      <c r="M2257" s="78" t="s">
        <v>1791</v>
      </c>
      <c r="N2257" s="78" t="s">
        <v>1791</v>
      </c>
      <c r="O2257" s="78" t="s">
        <v>2167</v>
      </c>
      <c r="P2257" s="82">
        <v>12</v>
      </c>
      <c r="Q2257" s="78" t="s">
        <v>2964</v>
      </c>
      <c r="R2257" s="82">
        <v>1</v>
      </c>
      <c r="S2257" s="82">
        <v>1</v>
      </c>
      <c r="T2257" s="82">
        <v>1</v>
      </c>
      <c r="U2257" s="82">
        <v>1</v>
      </c>
      <c r="V2257" s="82">
        <v>1</v>
      </c>
      <c r="W2257" s="82">
        <v>1</v>
      </c>
      <c r="X2257" s="82">
        <v>1</v>
      </c>
      <c r="Y2257" s="82">
        <v>1</v>
      </c>
      <c r="Z2257" s="82">
        <v>1</v>
      </c>
      <c r="AA2257" s="82">
        <v>1</v>
      </c>
      <c r="AB2257" s="82">
        <v>1</v>
      </c>
      <c r="AC2257" s="82">
        <v>1</v>
      </c>
      <c r="AD2257" s="85" t="str">
        <f>IF(A2257&lt;&gt;"",IF(D2257="DIRECCIÓN_DE_TRANSFERENCIAS","280 0031",VLOOKUP(C2257,NIVELES!$A$14:$B$105,2,0)),"")</f>
        <v>280 5270</v>
      </c>
      <c r="AE2257" s="86" t="s">
        <v>322</v>
      </c>
      <c r="AF2257" s="86" t="s">
        <v>369</v>
      </c>
      <c r="AG2257" s="79" t="str">
        <f>+IF(AF2257&lt;&gt;"",VLOOKUP(AF2257,NIVELES!$A$666:$B$673,2,0),"")</f>
        <v>ADMINISTRACIÓN_CENTRAL</v>
      </c>
      <c r="AH2257" s="78" t="s">
        <v>322</v>
      </c>
      <c r="AI2257" s="79" t="str">
        <f>IF(AH2257&lt;&gt;"",VLOOKUP(CONCATENATE(AG2257,AH2257),NIVELES!$B$676:$C$745,2,0),"")</f>
        <v>Administración De La Gestión Administrativa Financiera</v>
      </c>
      <c r="AJ2257" s="78" t="s">
        <v>517</v>
      </c>
      <c r="AK2257" s="79" t="str">
        <f>+IF(AJ2257&lt;&gt;"",VLOOKUP(AJ2257,NIVELES!$A$816:$B$892,2,0),"")</f>
        <v>NO APLICA</v>
      </c>
      <c r="AL2257" s="78" t="s">
        <v>553</v>
      </c>
      <c r="AM2257" s="78">
        <v>510510</v>
      </c>
      <c r="AN2257" s="79" t="str">
        <f>IF(AM2257&lt;&gt;"",+VLOOKUP(AM2257,NIVELES!$A$1652:$B$2466,2,0),"")</f>
        <v>Servicios Personales por Contrato</v>
      </c>
      <c r="AO2257" s="87">
        <v>144166</v>
      </c>
      <c r="AP2257" s="88">
        <v>13106</v>
      </c>
      <c r="AQ2257" s="88">
        <v>13106</v>
      </c>
      <c r="AR2257" s="88">
        <v>12013.83</v>
      </c>
      <c r="AS2257" s="88">
        <v>12013.83</v>
      </c>
      <c r="AT2257" s="88">
        <v>12013.83</v>
      </c>
      <c r="AU2257" s="88">
        <v>12013.83</v>
      </c>
      <c r="AV2257" s="88">
        <v>12013.83</v>
      </c>
      <c r="AW2257" s="88">
        <v>12013.83</v>
      </c>
      <c r="AX2257" s="88">
        <v>12013.83</v>
      </c>
      <c r="AY2257" s="88">
        <v>12013.83</v>
      </c>
      <c r="AZ2257" s="88">
        <v>12013.83</v>
      </c>
      <c r="BA2257" s="88">
        <v>9829.5300000000007</v>
      </c>
      <c r="BB2257" s="89">
        <f t="shared" si="139"/>
        <v>144166</v>
      </c>
      <c r="BC2257" s="90" t="str">
        <f t="shared" si="138"/>
        <v>OK</v>
      </c>
      <c r="BD2257" s="91" t="str">
        <f t="shared" si="140"/>
        <v xml:space="preserve">                  </v>
      </c>
      <c r="BE2257" s="92">
        <f t="shared" si="141"/>
        <v>12</v>
      </c>
    </row>
    <row r="2258" spans="1:57" s="74" customFormat="1" ht="50.1" customHeight="1" x14ac:dyDescent="0.2">
      <c r="A2258" s="78" t="s">
        <v>55</v>
      </c>
      <c r="B2258" s="78" t="s">
        <v>61</v>
      </c>
      <c r="C2258" s="78" t="s">
        <v>618</v>
      </c>
      <c r="D2258" s="78" t="s">
        <v>575</v>
      </c>
      <c r="E2258" s="79" t="str">
        <f>+IF(C2258&lt;&gt;"",VLOOKUP(MID(C2258,18,5),NIVELES!$A$133:$B$213,2,0),"")</f>
        <v>GUAYAS</v>
      </c>
      <c r="F2258" s="80" t="s">
        <v>185</v>
      </c>
      <c r="G2258" s="81" t="str">
        <f>+IF(F2258&lt;&gt;"",VLOOKUP(F2258,NIVELES!$A$246:$C$464,3,0),"")</f>
        <v xml:space="preserve"> </v>
      </c>
      <c r="H2258" s="82" t="s">
        <v>1023</v>
      </c>
      <c r="I2258" s="78" t="s">
        <v>2164</v>
      </c>
      <c r="J2258" s="78" t="s">
        <v>2165</v>
      </c>
      <c r="K2258" s="78" t="s">
        <v>2166</v>
      </c>
      <c r="L2258" s="78" t="s">
        <v>1791</v>
      </c>
      <c r="M2258" s="78" t="s">
        <v>1791</v>
      </c>
      <c r="N2258" s="78" t="s">
        <v>1791</v>
      </c>
      <c r="O2258" s="78" t="s">
        <v>2167</v>
      </c>
      <c r="P2258" s="82">
        <v>12</v>
      </c>
      <c r="Q2258" s="78" t="s">
        <v>2964</v>
      </c>
      <c r="R2258" s="82">
        <v>1</v>
      </c>
      <c r="S2258" s="82">
        <v>1</v>
      </c>
      <c r="T2258" s="82">
        <v>1</v>
      </c>
      <c r="U2258" s="82">
        <v>1</v>
      </c>
      <c r="V2258" s="82">
        <v>1</v>
      </c>
      <c r="W2258" s="82">
        <v>1</v>
      </c>
      <c r="X2258" s="82">
        <v>1</v>
      </c>
      <c r="Y2258" s="82">
        <v>1</v>
      </c>
      <c r="Z2258" s="82">
        <v>1</v>
      </c>
      <c r="AA2258" s="82">
        <v>1</v>
      </c>
      <c r="AB2258" s="82">
        <v>1</v>
      </c>
      <c r="AC2258" s="82">
        <v>1</v>
      </c>
      <c r="AD2258" s="85" t="str">
        <f>IF(A2258&lt;&gt;"",IF(D2258="DIRECCIÓN_DE_TRANSFERENCIAS","280 0031",VLOOKUP(C2258,NIVELES!$A$14:$B$105,2,0)),"")</f>
        <v>280 5270</v>
      </c>
      <c r="AE2258" s="86" t="s">
        <v>322</v>
      </c>
      <c r="AF2258" s="86" t="s">
        <v>369</v>
      </c>
      <c r="AG2258" s="79" t="str">
        <f>+IF(AF2258&lt;&gt;"",VLOOKUP(AF2258,NIVELES!$A$666:$B$673,2,0),"")</f>
        <v>ADMINISTRACIÓN_CENTRAL</v>
      </c>
      <c r="AH2258" s="78" t="s">
        <v>322</v>
      </c>
      <c r="AI2258" s="79" t="str">
        <f>IF(AH2258&lt;&gt;"",VLOOKUP(CONCATENATE(AG2258,AH2258),NIVELES!$B$676:$C$745,2,0),"")</f>
        <v>Administración De La Gestión Administrativa Financiera</v>
      </c>
      <c r="AJ2258" s="78" t="s">
        <v>517</v>
      </c>
      <c r="AK2258" s="79" t="str">
        <f>+IF(AJ2258&lt;&gt;"",VLOOKUP(AJ2258,NIVELES!$A$816:$B$892,2,0),"")</f>
        <v>NO APLICA</v>
      </c>
      <c r="AL2258" s="78" t="s">
        <v>553</v>
      </c>
      <c r="AM2258" s="78">
        <v>510601</v>
      </c>
      <c r="AN2258" s="79" t="str">
        <f>IF(AM2258&lt;&gt;"",+VLOOKUP(AM2258,NIVELES!$A$1652:$B$2466,2,0),"")</f>
        <v>Aporte Patronal</v>
      </c>
      <c r="AO2258" s="87">
        <v>22846.62</v>
      </c>
      <c r="AP2258" s="88">
        <v>1981.83</v>
      </c>
      <c r="AQ2258" s="88">
        <v>1981.83</v>
      </c>
      <c r="AR2258" s="88">
        <v>1903.89</v>
      </c>
      <c r="AS2258" s="88">
        <v>1903.89</v>
      </c>
      <c r="AT2258" s="88">
        <v>1903.89</v>
      </c>
      <c r="AU2258" s="88">
        <v>1903.89</v>
      </c>
      <c r="AV2258" s="88">
        <v>1903.89</v>
      </c>
      <c r="AW2258" s="88">
        <v>1903.89</v>
      </c>
      <c r="AX2258" s="88">
        <v>1903.89</v>
      </c>
      <c r="AY2258" s="88">
        <v>1903.89</v>
      </c>
      <c r="AZ2258" s="88">
        <v>1903.89</v>
      </c>
      <c r="BA2258" s="88">
        <v>1747.95</v>
      </c>
      <c r="BB2258" s="89">
        <f t="shared" si="139"/>
        <v>22846.62</v>
      </c>
      <c r="BC2258" s="90" t="str">
        <f t="shared" si="138"/>
        <v>OK</v>
      </c>
      <c r="BD2258" s="91" t="str">
        <f t="shared" si="140"/>
        <v xml:space="preserve">                  </v>
      </c>
      <c r="BE2258" s="92">
        <f t="shared" si="141"/>
        <v>12</v>
      </c>
    </row>
    <row r="2259" spans="1:57" s="74" customFormat="1" ht="50.1" customHeight="1" x14ac:dyDescent="0.2">
      <c r="A2259" s="78" t="s">
        <v>55</v>
      </c>
      <c r="B2259" s="78" t="s">
        <v>61</v>
      </c>
      <c r="C2259" s="78" t="s">
        <v>618</v>
      </c>
      <c r="D2259" s="78" t="s">
        <v>575</v>
      </c>
      <c r="E2259" s="79" t="str">
        <f>+IF(C2259&lt;&gt;"",VLOOKUP(MID(C2259,18,5),NIVELES!$A$133:$B$213,2,0),"")</f>
        <v>GUAYAS</v>
      </c>
      <c r="F2259" s="80" t="s">
        <v>185</v>
      </c>
      <c r="G2259" s="81" t="str">
        <f>+IF(F2259&lt;&gt;"",VLOOKUP(F2259,NIVELES!$A$246:$C$464,3,0),"")</f>
        <v xml:space="preserve"> </v>
      </c>
      <c r="H2259" s="82" t="s">
        <v>1023</v>
      </c>
      <c r="I2259" s="78" t="s">
        <v>2164</v>
      </c>
      <c r="J2259" s="78" t="s">
        <v>2165</v>
      </c>
      <c r="K2259" s="78" t="s">
        <v>2166</v>
      </c>
      <c r="L2259" s="78" t="s">
        <v>1791</v>
      </c>
      <c r="M2259" s="78" t="s">
        <v>1791</v>
      </c>
      <c r="N2259" s="78" t="s">
        <v>1791</v>
      </c>
      <c r="O2259" s="78" t="s">
        <v>2167</v>
      </c>
      <c r="P2259" s="82">
        <v>12</v>
      </c>
      <c r="Q2259" s="78" t="s">
        <v>2964</v>
      </c>
      <c r="R2259" s="82">
        <v>1</v>
      </c>
      <c r="S2259" s="82">
        <v>1</v>
      </c>
      <c r="T2259" s="82">
        <v>1</v>
      </c>
      <c r="U2259" s="82">
        <v>1</v>
      </c>
      <c r="V2259" s="82">
        <v>1</v>
      </c>
      <c r="W2259" s="82">
        <v>1</v>
      </c>
      <c r="X2259" s="82">
        <v>1</v>
      </c>
      <c r="Y2259" s="82">
        <v>1</v>
      </c>
      <c r="Z2259" s="82">
        <v>1</v>
      </c>
      <c r="AA2259" s="82">
        <v>1</v>
      </c>
      <c r="AB2259" s="82">
        <v>1</v>
      </c>
      <c r="AC2259" s="82">
        <v>1</v>
      </c>
      <c r="AD2259" s="85" t="str">
        <f>IF(A2259&lt;&gt;"",IF(D2259="DIRECCIÓN_DE_TRANSFERENCIAS","280 0031",VLOOKUP(C2259,NIVELES!$A$14:$B$105,2,0)),"")</f>
        <v>280 5270</v>
      </c>
      <c r="AE2259" s="86" t="s">
        <v>322</v>
      </c>
      <c r="AF2259" s="86" t="s">
        <v>369</v>
      </c>
      <c r="AG2259" s="79" t="str">
        <f>+IF(AF2259&lt;&gt;"",VLOOKUP(AF2259,NIVELES!$A$666:$B$673,2,0),"")</f>
        <v>ADMINISTRACIÓN_CENTRAL</v>
      </c>
      <c r="AH2259" s="78" t="s">
        <v>322</v>
      </c>
      <c r="AI2259" s="79" t="str">
        <f>IF(AH2259&lt;&gt;"",VLOOKUP(CONCATENATE(AG2259,AH2259),NIVELES!$B$676:$C$745,2,0),"")</f>
        <v>Administración De La Gestión Administrativa Financiera</v>
      </c>
      <c r="AJ2259" s="78" t="s">
        <v>517</v>
      </c>
      <c r="AK2259" s="79" t="str">
        <f>+IF(AJ2259&lt;&gt;"",VLOOKUP(AJ2259,NIVELES!$A$816:$B$892,2,0),"")</f>
        <v>NO APLICA</v>
      </c>
      <c r="AL2259" s="78" t="s">
        <v>553</v>
      </c>
      <c r="AM2259" s="78">
        <v>510602</v>
      </c>
      <c r="AN2259" s="79" t="str">
        <f>IF(AM2259&lt;&gt;"",+VLOOKUP(AM2259,NIVELES!$A$1652:$B$2466,2,0),"")</f>
        <v>Fondo de Reserva</v>
      </c>
      <c r="AO2259" s="87">
        <v>19030</v>
      </c>
      <c r="AP2259" s="88">
        <v>0</v>
      </c>
      <c r="AQ2259" s="88">
        <v>1565.05</v>
      </c>
      <c r="AR2259" s="88">
        <v>1585.83</v>
      </c>
      <c r="AS2259" s="88">
        <v>1585.83</v>
      </c>
      <c r="AT2259" s="88">
        <v>1585.83</v>
      </c>
      <c r="AU2259" s="88">
        <v>1585.83</v>
      </c>
      <c r="AV2259" s="88">
        <v>1585.83</v>
      </c>
      <c r="AW2259" s="88">
        <v>1585.83</v>
      </c>
      <c r="AX2259" s="88">
        <v>1585.83</v>
      </c>
      <c r="AY2259" s="88">
        <v>1585.83</v>
      </c>
      <c r="AZ2259" s="88">
        <v>1585.83</v>
      </c>
      <c r="BA2259" s="88">
        <v>3192.48</v>
      </c>
      <c r="BB2259" s="89">
        <f t="shared" si="139"/>
        <v>19030</v>
      </c>
      <c r="BC2259" s="90" t="str">
        <f t="shared" si="138"/>
        <v>OK</v>
      </c>
      <c r="BD2259" s="91" t="str">
        <f t="shared" si="140"/>
        <v xml:space="preserve">                  </v>
      </c>
      <c r="BE2259" s="92">
        <f t="shared" si="141"/>
        <v>12</v>
      </c>
    </row>
    <row r="2260" spans="1:57" s="74" customFormat="1" ht="50.1" customHeight="1" x14ac:dyDescent="0.2">
      <c r="A2260" s="78" t="s">
        <v>55</v>
      </c>
      <c r="B2260" s="78" t="s">
        <v>61</v>
      </c>
      <c r="C2260" s="78" t="s">
        <v>618</v>
      </c>
      <c r="D2260" s="78" t="s">
        <v>575</v>
      </c>
      <c r="E2260" s="79" t="str">
        <f>+IF(C2260&lt;&gt;"",VLOOKUP(MID(C2260,18,5),NIVELES!$A$133:$B$213,2,0),"")</f>
        <v>GUAYAS</v>
      </c>
      <c r="F2260" s="80" t="s">
        <v>185</v>
      </c>
      <c r="G2260" s="81" t="str">
        <f>+IF(F2260&lt;&gt;"",VLOOKUP(F2260,NIVELES!$A$246:$C$464,3,0),"")</f>
        <v xml:space="preserve"> </v>
      </c>
      <c r="H2260" s="82" t="s">
        <v>1023</v>
      </c>
      <c r="I2260" s="78" t="s">
        <v>2173</v>
      </c>
      <c r="J2260" s="78" t="s">
        <v>2165</v>
      </c>
      <c r="K2260" s="78" t="s">
        <v>2166</v>
      </c>
      <c r="L2260" s="78" t="s">
        <v>1791</v>
      </c>
      <c r="M2260" s="78" t="s">
        <v>1791</v>
      </c>
      <c r="N2260" s="78" t="s">
        <v>1791</v>
      </c>
      <c r="O2260" s="78" t="s">
        <v>2167</v>
      </c>
      <c r="P2260" s="82">
        <v>12</v>
      </c>
      <c r="Q2260" s="78" t="s">
        <v>2965</v>
      </c>
      <c r="R2260" s="82">
        <v>1</v>
      </c>
      <c r="S2260" s="82">
        <v>1</v>
      </c>
      <c r="T2260" s="82">
        <v>1</v>
      </c>
      <c r="U2260" s="82">
        <v>1</v>
      </c>
      <c r="V2260" s="82">
        <v>1</v>
      </c>
      <c r="W2260" s="82">
        <v>1</v>
      </c>
      <c r="X2260" s="82">
        <v>1</v>
      </c>
      <c r="Y2260" s="82">
        <v>1</v>
      </c>
      <c r="Z2260" s="82">
        <v>1</v>
      </c>
      <c r="AA2260" s="82">
        <v>1</v>
      </c>
      <c r="AB2260" s="82">
        <v>1</v>
      </c>
      <c r="AC2260" s="82">
        <v>1</v>
      </c>
      <c r="AD2260" s="85" t="str">
        <f>IF(A2260&lt;&gt;"",IF(D2260="DIRECCIÓN_DE_TRANSFERENCIAS","280 0031",VLOOKUP(C2260,NIVELES!$A$14:$B$105,2,0)),"")</f>
        <v>280 5270</v>
      </c>
      <c r="AE2260" s="86" t="s">
        <v>322</v>
      </c>
      <c r="AF2260" s="86" t="s">
        <v>369</v>
      </c>
      <c r="AG2260" s="79" t="str">
        <f>+IF(AF2260&lt;&gt;"",VLOOKUP(AF2260,NIVELES!$A$666:$B$673,2,0),"")</f>
        <v>ADMINISTRACIÓN_CENTRAL</v>
      </c>
      <c r="AH2260" s="78" t="s">
        <v>322</v>
      </c>
      <c r="AI2260" s="79" t="str">
        <f>IF(AH2260&lt;&gt;"",VLOOKUP(CONCATENATE(AG2260,AH2260),NIVELES!$B$676:$C$745,2,0),"")</f>
        <v>Administración De La Gestión Administrativa Financiera</v>
      </c>
      <c r="AJ2260" s="78" t="s">
        <v>517</v>
      </c>
      <c r="AK2260" s="79" t="str">
        <f>+IF(AJ2260&lt;&gt;"",VLOOKUP(AJ2260,NIVELES!$A$816:$B$892,2,0),"")</f>
        <v>NO APLICA</v>
      </c>
      <c r="AL2260" s="78" t="s">
        <v>554</v>
      </c>
      <c r="AM2260" s="78">
        <v>530104</v>
      </c>
      <c r="AN2260" s="79" t="str">
        <f>IF(AM2260&lt;&gt;"",+VLOOKUP(AM2260,NIVELES!$A$1652:$B$2466,2,0),"")</f>
        <v>Energía Eléctrica</v>
      </c>
      <c r="AO2260" s="87">
        <v>3538</v>
      </c>
      <c r="AP2260" s="88">
        <v>0</v>
      </c>
      <c r="AQ2260" s="88">
        <v>0</v>
      </c>
      <c r="AR2260" s="88">
        <v>294.83</v>
      </c>
      <c r="AS2260" s="88">
        <v>294.83</v>
      </c>
      <c r="AT2260" s="88">
        <v>294.83</v>
      </c>
      <c r="AU2260" s="88">
        <v>294.83</v>
      </c>
      <c r="AV2260" s="88">
        <v>294.83</v>
      </c>
      <c r="AW2260" s="88">
        <v>294.83</v>
      </c>
      <c r="AX2260" s="88">
        <v>294.83</v>
      </c>
      <c r="AY2260" s="88">
        <v>294.83</v>
      </c>
      <c r="AZ2260" s="88">
        <v>589.66</v>
      </c>
      <c r="BA2260" s="88">
        <v>589.70000000000005</v>
      </c>
      <c r="BB2260" s="89">
        <f t="shared" si="139"/>
        <v>3538</v>
      </c>
      <c r="BC2260" s="90" t="str">
        <f t="shared" si="138"/>
        <v>OK</v>
      </c>
      <c r="BD2260" s="91" t="str">
        <f t="shared" si="140"/>
        <v xml:space="preserve">                  </v>
      </c>
      <c r="BE2260" s="92">
        <f t="shared" si="141"/>
        <v>12</v>
      </c>
    </row>
    <row r="2261" spans="1:57" s="74" customFormat="1" ht="50.1" customHeight="1" x14ac:dyDescent="0.2">
      <c r="A2261" s="78" t="s">
        <v>55</v>
      </c>
      <c r="B2261" s="78" t="s">
        <v>61</v>
      </c>
      <c r="C2261" s="78" t="s">
        <v>618</v>
      </c>
      <c r="D2261" s="78" t="s">
        <v>575</v>
      </c>
      <c r="E2261" s="79" t="str">
        <f>+IF(C2261&lt;&gt;"",VLOOKUP(MID(C2261,18,5),NIVELES!$A$133:$B$213,2,0),"")</f>
        <v>GUAYAS</v>
      </c>
      <c r="F2261" s="80" t="s">
        <v>185</v>
      </c>
      <c r="G2261" s="81" t="str">
        <f>+IF(F2261&lt;&gt;"",VLOOKUP(F2261,NIVELES!$A$246:$C$464,3,0),"")</f>
        <v xml:space="preserve"> </v>
      </c>
      <c r="H2261" s="82" t="s">
        <v>1023</v>
      </c>
      <c r="I2261" s="78" t="s">
        <v>2173</v>
      </c>
      <c r="J2261" s="78" t="s">
        <v>2165</v>
      </c>
      <c r="K2261" s="78" t="s">
        <v>2166</v>
      </c>
      <c r="L2261" s="78" t="s">
        <v>1791</v>
      </c>
      <c r="M2261" s="78" t="s">
        <v>1791</v>
      </c>
      <c r="N2261" s="78" t="s">
        <v>1791</v>
      </c>
      <c r="O2261" s="78" t="s">
        <v>2897</v>
      </c>
      <c r="P2261" s="82">
        <v>12</v>
      </c>
      <c r="Q2261" s="78" t="s">
        <v>2965</v>
      </c>
      <c r="R2261" s="82">
        <v>1</v>
      </c>
      <c r="S2261" s="82">
        <v>1</v>
      </c>
      <c r="T2261" s="82">
        <v>1</v>
      </c>
      <c r="U2261" s="82">
        <v>1</v>
      </c>
      <c r="V2261" s="82">
        <v>1</v>
      </c>
      <c r="W2261" s="82">
        <v>1</v>
      </c>
      <c r="X2261" s="82">
        <v>1</v>
      </c>
      <c r="Y2261" s="82">
        <v>1</v>
      </c>
      <c r="Z2261" s="82">
        <v>1</v>
      </c>
      <c r="AA2261" s="82">
        <v>1</v>
      </c>
      <c r="AB2261" s="82">
        <v>1</v>
      </c>
      <c r="AC2261" s="82">
        <v>1</v>
      </c>
      <c r="AD2261" s="85" t="str">
        <f>IF(A2261&lt;&gt;"",IF(D2261="DIRECCIÓN_DE_TRANSFERENCIAS","280 0031",VLOOKUP(C2261,NIVELES!$A$14:$B$105,2,0)),"")</f>
        <v>280 5270</v>
      </c>
      <c r="AE2261" s="86" t="s">
        <v>322</v>
      </c>
      <c r="AF2261" s="86" t="s">
        <v>369</v>
      </c>
      <c r="AG2261" s="79" t="str">
        <f>+IF(AF2261&lt;&gt;"",VLOOKUP(AF2261,NIVELES!$A$666:$B$673,2,0),"")</f>
        <v>ADMINISTRACIÓN_CENTRAL</v>
      </c>
      <c r="AH2261" s="78" t="s">
        <v>322</v>
      </c>
      <c r="AI2261" s="79" t="str">
        <f>IF(AH2261&lt;&gt;"",VLOOKUP(CONCATENATE(AG2261,AH2261),NIVELES!$B$676:$C$745,2,0),"")</f>
        <v>Administración De La Gestión Administrativa Financiera</v>
      </c>
      <c r="AJ2261" s="78" t="s">
        <v>517</v>
      </c>
      <c r="AK2261" s="79" t="str">
        <f>+IF(AJ2261&lt;&gt;"",VLOOKUP(AJ2261,NIVELES!$A$816:$B$892,2,0),"")</f>
        <v>NO APLICA</v>
      </c>
      <c r="AL2261" s="78" t="s">
        <v>554</v>
      </c>
      <c r="AM2261" s="78">
        <v>530105</v>
      </c>
      <c r="AN2261" s="79" t="str">
        <f>IF(AM2261&lt;&gt;"",+VLOOKUP(AM2261,NIVELES!$A$1652:$B$2466,2,0),"")</f>
        <v>Telecomunicaciones</v>
      </c>
      <c r="AO2261" s="87">
        <v>500</v>
      </c>
      <c r="AP2261" s="88">
        <v>0</v>
      </c>
      <c r="AQ2261" s="88">
        <v>0</v>
      </c>
      <c r="AR2261" s="88">
        <v>138.25</v>
      </c>
      <c r="AS2261" s="88">
        <v>138.25</v>
      </c>
      <c r="AT2261" s="88">
        <v>138.25</v>
      </c>
      <c r="AU2261" s="88">
        <v>85.25</v>
      </c>
      <c r="AV2261" s="88">
        <v>0</v>
      </c>
      <c r="AW2261" s="88">
        <v>0</v>
      </c>
      <c r="AX2261" s="88">
        <v>0</v>
      </c>
      <c r="AY2261" s="88">
        <v>0</v>
      </c>
      <c r="AZ2261" s="88">
        <v>0</v>
      </c>
      <c r="BA2261" s="88">
        <v>0</v>
      </c>
      <c r="BB2261" s="89">
        <f t="shared" si="139"/>
        <v>500</v>
      </c>
      <c r="BC2261" s="90" t="str">
        <f t="shared" si="138"/>
        <v>OK</v>
      </c>
      <c r="BD2261" s="91" t="str">
        <f t="shared" si="140"/>
        <v xml:space="preserve">                  </v>
      </c>
      <c r="BE2261" s="92">
        <f t="shared" si="141"/>
        <v>12</v>
      </c>
    </row>
    <row r="2262" spans="1:57" s="74" customFormat="1" ht="50.1" customHeight="1" x14ac:dyDescent="0.2">
      <c r="A2262" s="78" t="s">
        <v>55</v>
      </c>
      <c r="B2262" s="78" t="s">
        <v>61</v>
      </c>
      <c r="C2262" s="78" t="s">
        <v>618</v>
      </c>
      <c r="D2262" s="78" t="s">
        <v>575</v>
      </c>
      <c r="E2262" s="79" t="str">
        <f>+IF(C2262&lt;&gt;"",VLOOKUP(MID(C2262,18,5),NIVELES!$A$133:$B$213,2,0),"")</f>
        <v>GUAYAS</v>
      </c>
      <c r="F2262" s="80" t="s">
        <v>185</v>
      </c>
      <c r="G2262" s="81" t="str">
        <f>+IF(F2262&lt;&gt;"",VLOOKUP(F2262,NIVELES!$A$246:$C$464,3,0),"")</f>
        <v xml:space="preserve"> </v>
      </c>
      <c r="H2262" s="82" t="s">
        <v>1023</v>
      </c>
      <c r="I2262" s="78" t="s">
        <v>2173</v>
      </c>
      <c r="J2262" s="78" t="s">
        <v>2165</v>
      </c>
      <c r="K2262" s="78" t="s">
        <v>2166</v>
      </c>
      <c r="L2262" s="78" t="s">
        <v>1791</v>
      </c>
      <c r="M2262" s="78" t="s">
        <v>1791</v>
      </c>
      <c r="N2262" s="78" t="s">
        <v>1791</v>
      </c>
      <c r="O2262" s="78" t="s">
        <v>2897</v>
      </c>
      <c r="P2262" s="82">
        <v>12</v>
      </c>
      <c r="Q2262" s="78" t="s">
        <v>2965</v>
      </c>
      <c r="R2262" s="82">
        <v>1</v>
      </c>
      <c r="S2262" s="82">
        <v>1</v>
      </c>
      <c r="T2262" s="82">
        <v>1</v>
      </c>
      <c r="U2262" s="82">
        <v>1</v>
      </c>
      <c r="V2262" s="82">
        <v>1</v>
      </c>
      <c r="W2262" s="82">
        <v>1</v>
      </c>
      <c r="X2262" s="82">
        <v>1</v>
      </c>
      <c r="Y2262" s="82">
        <v>1</v>
      </c>
      <c r="Z2262" s="82">
        <v>1</v>
      </c>
      <c r="AA2262" s="82">
        <v>1</v>
      </c>
      <c r="AB2262" s="82">
        <v>1</v>
      </c>
      <c r="AC2262" s="82">
        <v>1</v>
      </c>
      <c r="AD2262" s="85" t="str">
        <f>IF(A2262&lt;&gt;"",IF(D2262="DIRECCIÓN_DE_TRANSFERENCIAS","280 0031",VLOOKUP(C2262,NIVELES!$A$14:$B$105,2,0)),"")</f>
        <v>280 5270</v>
      </c>
      <c r="AE2262" s="86" t="s">
        <v>322</v>
      </c>
      <c r="AF2262" s="86" t="s">
        <v>369</v>
      </c>
      <c r="AG2262" s="79" t="str">
        <f>+IF(AF2262&lt;&gt;"",VLOOKUP(AF2262,NIVELES!$A$666:$B$673,2,0),"")</f>
        <v>ADMINISTRACIÓN_CENTRAL</v>
      </c>
      <c r="AH2262" s="78" t="s">
        <v>322</v>
      </c>
      <c r="AI2262" s="79" t="str">
        <f>IF(AH2262&lt;&gt;"",VLOOKUP(CONCATENATE(AG2262,AH2262),NIVELES!$B$676:$C$745,2,0),"")</f>
        <v>Administración De La Gestión Administrativa Financiera</v>
      </c>
      <c r="AJ2262" s="78" t="s">
        <v>517</v>
      </c>
      <c r="AK2262" s="79" t="str">
        <f>+IF(AJ2262&lt;&gt;"",VLOOKUP(AJ2262,NIVELES!$A$816:$B$892,2,0),"")</f>
        <v>NO APLICA</v>
      </c>
      <c r="AL2262" s="78" t="s">
        <v>554</v>
      </c>
      <c r="AM2262" s="78">
        <v>530106</v>
      </c>
      <c r="AN2262" s="79" t="str">
        <f>IF(AM2262&lt;&gt;"",+VLOOKUP(AM2262,NIVELES!$A$1652:$B$2466,2,0),"")</f>
        <v>Servicio de Correo</v>
      </c>
      <c r="AO2262" s="87">
        <v>96</v>
      </c>
      <c r="AP2262" s="88">
        <v>0</v>
      </c>
      <c r="AQ2262" s="88">
        <v>0</v>
      </c>
      <c r="AR2262" s="88">
        <v>30</v>
      </c>
      <c r="AS2262" s="88">
        <v>30</v>
      </c>
      <c r="AT2262" s="88">
        <v>36</v>
      </c>
      <c r="AU2262" s="88">
        <v>0</v>
      </c>
      <c r="AV2262" s="88">
        <v>0</v>
      </c>
      <c r="AW2262" s="88">
        <v>0</v>
      </c>
      <c r="AX2262" s="88">
        <v>0</v>
      </c>
      <c r="AY2262" s="88">
        <v>0</v>
      </c>
      <c r="AZ2262" s="88">
        <v>0</v>
      </c>
      <c r="BA2262" s="88">
        <v>0</v>
      </c>
      <c r="BB2262" s="89">
        <f t="shared" si="139"/>
        <v>96</v>
      </c>
      <c r="BC2262" s="90" t="str">
        <f t="shared" si="138"/>
        <v>OK</v>
      </c>
      <c r="BD2262" s="91" t="str">
        <f t="shared" si="140"/>
        <v xml:space="preserve">                  </v>
      </c>
      <c r="BE2262" s="92">
        <f t="shared" si="141"/>
        <v>12</v>
      </c>
    </row>
    <row r="2263" spans="1:57" s="74" customFormat="1" ht="50.1" customHeight="1" x14ac:dyDescent="0.2">
      <c r="A2263" s="78" t="s">
        <v>55</v>
      </c>
      <c r="B2263" s="78" t="s">
        <v>61</v>
      </c>
      <c r="C2263" s="78" t="s">
        <v>618</v>
      </c>
      <c r="D2263" s="78" t="s">
        <v>575</v>
      </c>
      <c r="E2263" s="79" t="str">
        <f>+IF(C2263&lt;&gt;"",VLOOKUP(MID(C2263,18,5),NIVELES!$A$133:$B$213,2,0),"")</f>
        <v>GUAYAS</v>
      </c>
      <c r="F2263" s="80" t="s">
        <v>185</v>
      </c>
      <c r="G2263" s="81" t="str">
        <f>+IF(F2263&lt;&gt;"",VLOOKUP(F2263,NIVELES!$A$246:$C$464,3,0),"")</f>
        <v xml:space="preserve"> </v>
      </c>
      <c r="H2263" s="82" t="s">
        <v>1023</v>
      </c>
      <c r="I2263" s="78" t="s">
        <v>2173</v>
      </c>
      <c r="J2263" s="78" t="s">
        <v>2165</v>
      </c>
      <c r="K2263" s="78" t="s">
        <v>2166</v>
      </c>
      <c r="L2263" s="78" t="s">
        <v>1791</v>
      </c>
      <c r="M2263" s="78" t="s">
        <v>1791</v>
      </c>
      <c r="N2263" s="78" t="s">
        <v>1791</v>
      </c>
      <c r="O2263" s="78" t="s">
        <v>2897</v>
      </c>
      <c r="P2263" s="82">
        <v>12</v>
      </c>
      <c r="Q2263" s="78" t="s">
        <v>2965</v>
      </c>
      <c r="R2263" s="82">
        <v>1</v>
      </c>
      <c r="S2263" s="82">
        <v>1</v>
      </c>
      <c r="T2263" s="82">
        <v>1</v>
      </c>
      <c r="U2263" s="82">
        <v>1</v>
      </c>
      <c r="V2263" s="82">
        <v>1</v>
      </c>
      <c r="W2263" s="82">
        <v>1</v>
      </c>
      <c r="X2263" s="82">
        <v>1</v>
      </c>
      <c r="Y2263" s="82">
        <v>1</v>
      </c>
      <c r="Z2263" s="82">
        <v>1</v>
      </c>
      <c r="AA2263" s="82">
        <v>1</v>
      </c>
      <c r="AB2263" s="82">
        <v>1</v>
      </c>
      <c r="AC2263" s="82">
        <v>1</v>
      </c>
      <c r="AD2263" s="85" t="str">
        <f>IF(A2263&lt;&gt;"",IF(D2263="DIRECCIÓN_DE_TRANSFERENCIAS","280 0031",VLOOKUP(C2263,NIVELES!$A$14:$B$105,2,0)),"")</f>
        <v>280 5270</v>
      </c>
      <c r="AE2263" s="86" t="s">
        <v>322</v>
      </c>
      <c r="AF2263" s="86" t="s">
        <v>369</v>
      </c>
      <c r="AG2263" s="79" t="str">
        <f>+IF(AF2263&lt;&gt;"",VLOOKUP(AF2263,NIVELES!$A$666:$B$673,2,0),"")</f>
        <v>ADMINISTRACIÓN_CENTRAL</v>
      </c>
      <c r="AH2263" s="78" t="s">
        <v>322</v>
      </c>
      <c r="AI2263" s="79" t="str">
        <f>IF(AH2263&lt;&gt;"",VLOOKUP(CONCATENATE(AG2263,AH2263),NIVELES!$B$676:$C$745,2,0),"")</f>
        <v>Administración De La Gestión Administrativa Financiera</v>
      </c>
      <c r="AJ2263" s="78" t="s">
        <v>517</v>
      </c>
      <c r="AK2263" s="79" t="str">
        <f>+IF(AJ2263&lt;&gt;"",VLOOKUP(AJ2263,NIVELES!$A$816:$B$892,2,0),"")</f>
        <v>NO APLICA</v>
      </c>
      <c r="AL2263" s="78" t="s">
        <v>554</v>
      </c>
      <c r="AM2263" s="78">
        <v>530208</v>
      </c>
      <c r="AN2263" s="79" t="str">
        <f>IF(AM2263&lt;&gt;"",+VLOOKUP(AM2263,NIVELES!$A$1652:$B$2466,2,0),"")</f>
        <v>Servicio de Seguridad y Vigilancia</v>
      </c>
      <c r="AO2263" s="87">
        <v>63778</v>
      </c>
      <c r="AP2263" s="88">
        <v>0</v>
      </c>
      <c r="AQ2263" s="88">
        <v>0</v>
      </c>
      <c r="AR2263" s="88">
        <v>5523.17</v>
      </c>
      <c r="AS2263" s="88">
        <v>5523.17</v>
      </c>
      <c r="AT2263" s="88">
        <v>5523.17</v>
      </c>
      <c r="AU2263" s="88">
        <v>5523.17</v>
      </c>
      <c r="AV2263" s="88">
        <v>5523.17</v>
      </c>
      <c r="AW2263" s="88">
        <v>5523.17</v>
      </c>
      <c r="AX2263" s="88">
        <v>5523.17</v>
      </c>
      <c r="AY2263" s="88">
        <v>5523.17</v>
      </c>
      <c r="AZ2263" s="88">
        <v>5523.17</v>
      </c>
      <c r="BA2263" s="88">
        <v>14069.47</v>
      </c>
      <c r="BB2263" s="89">
        <f t="shared" si="139"/>
        <v>63777.999999999993</v>
      </c>
      <c r="BC2263" s="90" t="str">
        <f t="shared" si="138"/>
        <v>OK</v>
      </c>
      <c r="BD2263" s="91" t="str">
        <f t="shared" si="140"/>
        <v xml:space="preserve">                  </v>
      </c>
      <c r="BE2263" s="92">
        <f t="shared" si="141"/>
        <v>12</v>
      </c>
    </row>
    <row r="2264" spans="1:57" s="74" customFormat="1" ht="50.1" customHeight="1" x14ac:dyDescent="0.2">
      <c r="A2264" s="78" t="s">
        <v>55</v>
      </c>
      <c r="B2264" s="78" t="s">
        <v>61</v>
      </c>
      <c r="C2264" s="78" t="s">
        <v>618</v>
      </c>
      <c r="D2264" s="78" t="s">
        <v>575</v>
      </c>
      <c r="E2264" s="79" t="str">
        <f>+IF(C2264&lt;&gt;"",VLOOKUP(MID(C2264,18,5),NIVELES!$A$133:$B$213,2,0),"")</f>
        <v>GUAYAS</v>
      </c>
      <c r="F2264" s="80" t="s">
        <v>185</v>
      </c>
      <c r="G2264" s="81" t="str">
        <f>+IF(F2264&lt;&gt;"",VLOOKUP(F2264,NIVELES!$A$246:$C$464,3,0),"")</f>
        <v xml:space="preserve"> </v>
      </c>
      <c r="H2264" s="82" t="s">
        <v>1023</v>
      </c>
      <c r="I2264" s="78" t="s">
        <v>2173</v>
      </c>
      <c r="J2264" s="78" t="s">
        <v>2165</v>
      </c>
      <c r="K2264" s="78" t="s">
        <v>2166</v>
      </c>
      <c r="L2264" s="78" t="s">
        <v>1791</v>
      </c>
      <c r="M2264" s="78" t="s">
        <v>1791</v>
      </c>
      <c r="N2264" s="78" t="s">
        <v>1791</v>
      </c>
      <c r="O2264" s="78" t="s">
        <v>2897</v>
      </c>
      <c r="P2264" s="82">
        <v>12</v>
      </c>
      <c r="Q2264" s="78" t="s">
        <v>2965</v>
      </c>
      <c r="R2264" s="82">
        <v>1</v>
      </c>
      <c r="S2264" s="82">
        <v>1</v>
      </c>
      <c r="T2264" s="82">
        <v>1</v>
      </c>
      <c r="U2264" s="82">
        <v>1</v>
      </c>
      <c r="V2264" s="82">
        <v>1</v>
      </c>
      <c r="W2264" s="82">
        <v>1</v>
      </c>
      <c r="X2264" s="82">
        <v>1</v>
      </c>
      <c r="Y2264" s="82">
        <v>1</v>
      </c>
      <c r="Z2264" s="82">
        <v>1</v>
      </c>
      <c r="AA2264" s="82">
        <v>1</v>
      </c>
      <c r="AB2264" s="82">
        <v>1</v>
      </c>
      <c r="AC2264" s="82">
        <v>1</v>
      </c>
      <c r="AD2264" s="85" t="str">
        <f>IF(A2264&lt;&gt;"",IF(D2264="DIRECCIÓN_DE_TRANSFERENCIAS","280 0031",VLOOKUP(C2264,NIVELES!$A$14:$B$105,2,0)),"")</f>
        <v>280 5270</v>
      </c>
      <c r="AE2264" s="86" t="s">
        <v>322</v>
      </c>
      <c r="AF2264" s="86" t="s">
        <v>369</v>
      </c>
      <c r="AG2264" s="79" t="str">
        <f>+IF(AF2264&lt;&gt;"",VLOOKUP(AF2264,NIVELES!$A$666:$B$673,2,0),"")</f>
        <v>ADMINISTRACIÓN_CENTRAL</v>
      </c>
      <c r="AH2264" s="78" t="s">
        <v>322</v>
      </c>
      <c r="AI2264" s="79" t="str">
        <f>IF(AH2264&lt;&gt;"",VLOOKUP(CONCATENATE(AG2264,AH2264),NIVELES!$B$676:$C$745,2,0),"")</f>
        <v>Administración De La Gestión Administrativa Financiera</v>
      </c>
      <c r="AJ2264" s="78" t="s">
        <v>517</v>
      </c>
      <c r="AK2264" s="79" t="str">
        <f>+IF(AJ2264&lt;&gt;"",VLOOKUP(AJ2264,NIVELES!$A$816:$B$892,2,0),"")</f>
        <v>NO APLICA</v>
      </c>
      <c r="AL2264" s="78" t="s">
        <v>554</v>
      </c>
      <c r="AM2264" s="78">
        <v>530209</v>
      </c>
      <c r="AN2264" s="79" t="str">
        <f>IF(AM2264&lt;&gt;"",+VLOOKUP(AM2264,NIVELES!$A$1652:$B$2466,2,0),"")</f>
        <v>Servicios de Aseo; Lavado de Vestimenta de Trabajo; Fumigación, Desinfección y Limpieza de Instalaciones</v>
      </c>
      <c r="AO2264" s="87">
        <v>19560</v>
      </c>
      <c r="AP2264" s="88">
        <v>0</v>
      </c>
      <c r="AQ2264" s="88">
        <v>0</v>
      </c>
      <c r="AR2264" s="88">
        <v>1630</v>
      </c>
      <c r="AS2264" s="88">
        <v>1630</v>
      </c>
      <c r="AT2264" s="88">
        <v>1630</v>
      </c>
      <c r="AU2264" s="88">
        <v>1630</v>
      </c>
      <c r="AV2264" s="88">
        <v>1630</v>
      </c>
      <c r="AW2264" s="88">
        <v>1630</v>
      </c>
      <c r="AX2264" s="88">
        <v>1630</v>
      </c>
      <c r="AY2264" s="88">
        <v>1630</v>
      </c>
      <c r="AZ2264" s="88">
        <v>1630</v>
      </c>
      <c r="BA2264" s="88">
        <v>4890</v>
      </c>
      <c r="BB2264" s="89">
        <f t="shared" si="139"/>
        <v>19560</v>
      </c>
      <c r="BC2264" s="90" t="str">
        <f t="shared" si="138"/>
        <v>OK</v>
      </c>
      <c r="BD2264" s="91" t="str">
        <f t="shared" si="140"/>
        <v xml:space="preserve">                  </v>
      </c>
      <c r="BE2264" s="92">
        <f t="shared" si="141"/>
        <v>12</v>
      </c>
    </row>
    <row r="2265" spans="1:57" s="74" customFormat="1" ht="50.1" customHeight="1" x14ac:dyDescent="0.2">
      <c r="A2265" s="78" t="s">
        <v>55</v>
      </c>
      <c r="B2265" s="78" t="s">
        <v>61</v>
      </c>
      <c r="C2265" s="78" t="s">
        <v>618</v>
      </c>
      <c r="D2265" s="78" t="s">
        <v>575</v>
      </c>
      <c r="E2265" s="79" t="str">
        <f>+IF(C2265&lt;&gt;"",VLOOKUP(MID(C2265,18,5),NIVELES!$A$133:$B$213,2,0),"")</f>
        <v>GUAYAS</v>
      </c>
      <c r="F2265" s="80" t="s">
        <v>185</v>
      </c>
      <c r="G2265" s="81" t="str">
        <f>+IF(F2265&lt;&gt;"",VLOOKUP(F2265,NIVELES!$A$246:$C$464,3,0),"")</f>
        <v xml:space="preserve"> </v>
      </c>
      <c r="H2265" s="82" t="s">
        <v>1023</v>
      </c>
      <c r="I2265" s="78" t="s">
        <v>2173</v>
      </c>
      <c r="J2265" s="78" t="s">
        <v>2165</v>
      </c>
      <c r="K2265" s="78" t="s">
        <v>2166</v>
      </c>
      <c r="L2265" s="78" t="s">
        <v>1791</v>
      </c>
      <c r="M2265" s="78" t="s">
        <v>1791</v>
      </c>
      <c r="N2265" s="78" t="s">
        <v>1791</v>
      </c>
      <c r="O2265" s="78" t="s">
        <v>2897</v>
      </c>
      <c r="P2265" s="82">
        <v>12</v>
      </c>
      <c r="Q2265" s="78" t="s">
        <v>2965</v>
      </c>
      <c r="R2265" s="82">
        <v>1</v>
      </c>
      <c r="S2265" s="82">
        <v>1</v>
      </c>
      <c r="T2265" s="82">
        <v>1</v>
      </c>
      <c r="U2265" s="82">
        <v>1</v>
      </c>
      <c r="V2265" s="82">
        <v>1</v>
      </c>
      <c r="W2265" s="82">
        <v>1</v>
      </c>
      <c r="X2265" s="82">
        <v>1</v>
      </c>
      <c r="Y2265" s="82">
        <v>1</v>
      </c>
      <c r="Z2265" s="82">
        <v>1</v>
      </c>
      <c r="AA2265" s="82">
        <v>1</v>
      </c>
      <c r="AB2265" s="82">
        <v>1</v>
      </c>
      <c r="AC2265" s="82">
        <v>1</v>
      </c>
      <c r="AD2265" s="85" t="str">
        <f>IF(A2265&lt;&gt;"",IF(D2265="DIRECCIÓN_DE_TRANSFERENCIAS","280 0031",VLOOKUP(C2265,NIVELES!$A$14:$B$105,2,0)),"")</f>
        <v>280 5270</v>
      </c>
      <c r="AE2265" s="86" t="s">
        <v>322</v>
      </c>
      <c r="AF2265" s="86" t="s">
        <v>369</v>
      </c>
      <c r="AG2265" s="79" t="str">
        <f>+IF(AF2265&lt;&gt;"",VLOOKUP(AF2265,NIVELES!$A$666:$B$673,2,0),"")</f>
        <v>ADMINISTRACIÓN_CENTRAL</v>
      </c>
      <c r="AH2265" s="78" t="s">
        <v>322</v>
      </c>
      <c r="AI2265" s="79" t="str">
        <f>IF(AH2265&lt;&gt;"",VLOOKUP(CONCATENATE(AG2265,AH2265),NIVELES!$B$676:$C$745,2,0),"")</f>
        <v>Administración De La Gestión Administrativa Financiera</v>
      </c>
      <c r="AJ2265" s="78" t="s">
        <v>517</v>
      </c>
      <c r="AK2265" s="79" t="str">
        <f>+IF(AJ2265&lt;&gt;"",VLOOKUP(AJ2265,NIVELES!$A$816:$B$892,2,0),"")</f>
        <v>NO APLICA</v>
      </c>
      <c r="AL2265" s="78" t="s">
        <v>554</v>
      </c>
      <c r="AM2265" s="78">
        <v>530249</v>
      </c>
      <c r="AN2265" s="79" t="str">
        <f>IF(AM2265&lt;&gt;"",+VLOOKUP(AM2265,NIVELES!$A$1652:$B$2466,2,0),"")</f>
        <v>Eventos Públicos Promocionales</v>
      </c>
      <c r="AO2265" s="87">
        <v>1680</v>
      </c>
      <c r="AP2265" s="88">
        <v>0</v>
      </c>
      <c r="AQ2265" s="88">
        <v>0</v>
      </c>
      <c r="AR2265" s="88">
        <v>1680</v>
      </c>
      <c r="AS2265" s="88">
        <v>0</v>
      </c>
      <c r="AT2265" s="88">
        <v>0</v>
      </c>
      <c r="AU2265" s="88">
        <v>0</v>
      </c>
      <c r="AV2265" s="88">
        <v>0</v>
      </c>
      <c r="AW2265" s="88">
        <v>0</v>
      </c>
      <c r="AX2265" s="88">
        <v>0</v>
      </c>
      <c r="AY2265" s="88">
        <v>0</v>
      </c>
      <c r="AZ2265" s="88">
        <v>0</v>
      </c>
      <c r="BA2265" s="88">
        <v>0</v>
      </c>
      <c r="BB2265" s="89">
        <f t="shared" si="139"/>
        <v>1680</v>
      </c>
      <c r="BC2265" s="90" t="str">
        <f t="shared" si="138"/>
        <v>OK</v>
      </c>
      <c r="BD2265" s="91" t="str">
        <f t="shared" si="140"/>
        <v xml:space="preserve">                  </v>
      </c>
      <c r="BE2265" s="92">
        <f t="shared" si="141"/>
        <v>12</v>
      </c>
    </row>
    <row r="2266" spans="1:57" s="74" customFormat="1" ht="50.1" customHeight="1" x14ac:dyDescent="0.2">
      <c r="A2266" s="78" t="s">
        <v>55</v>
      </c>
      <c r="B2266" s="78" t="s">
        <v>61</v>
      </c>
      <c r="C2266" s="78" t="s">
        <v>618</v>
      </c>
      <c r="D2266" s="78" t="s">
        <v>575</v>
      </c>
      <c r="E2266" s="79" t="str">
        <f>+IF(C2266&lt;&gt;"",VLOOKUP(MID(C2266,18,5),NIVELES!$A$133:$B$213,2,0),"")</f>
        <v>GUAYAS</v>
      </c>
      <c r="F2266" s="80" t="s">
        <v>185</v>
      </c>
      <c r="G2266" s="81" t="str">
        <f>+IF(F2266&lt;&gt;"",VLOOKUP(F2266,NIVELES!$A$246:$C$464,3,0),"")</f>
        <v xml:space="preserve"> </v>
      </c>
      <c r="H2266" s="82" t="s">
        <v>1023</v>
      </c>
      <c r="I2266" s="78" t="s">
        <v>2173</v>
      </c>
      <c r="J2266" s="78" t="s">
        <v>2165</v>
      </c>
      <c r="K2266" s="78" t="s">
        <v>2166</v>
      </c>
      <c r="L2266" s="78" t="s">
        <v>1791</v>
      </c>
      <c r="M2266" s="78" t="s">
        <v>1791</v>
      </c>
      <c r="N2266" s="78" t="s">
        <v>1791</v>
      </c>
      <c r="O2266" s="78" t="s">
        <v>2897</v>
      </c>
      <c r="P2266" s="82">
        <v>3</v>
      </c>
      <c r="Q2266" s="78" t="s">
        <v>2965</v>
      </c>
      <c r="R2266" s="82"/>
      <c r="S2266" s="82"/>
      <c r="T2266" s="82">
        <v>1</v>
      </c>
      <c r="U2266" s="82"/>
      <c r="V2266" s="82"/>
      <c r="W2266" s="82">
        <v>1</v>
      </c>
      <c r="X2266" s="82"/>
      <c r="Y2266" s="82"/>
      <c r="Z2266" s="82">
        <v>1</v>
      </c>
      <c r="AA2266" s="82"/>
      <c r="AB2266" s="82"/>
      <c r="AC2266" s="82"/>
      <c r="AD2266" s="85" t="str">
        <f>IF(A2266&lt;&gt;"",IF(D2266="DIRECCIÓN_DE_TRANSFERENCIAS","280 0031",VLOOKUP(C2266,NIVELES!$A$14:$B$105,2,0)),"")</f>
        <v>280 5270</v>
      </c>
      <c r="AE2266" s="86" t="s">
        <v>322</v>
      </c>
      <c r="AF2266" s="86" t="s">
        <v>369</v>
      </c>
      <c r="AG2266" s="79" t="str">
        <f>+IF(AF2266&lt;&gt;"",VLOOKUP(AF2266,NIVELES!$A$666:$B$673,2,0),"")</f>
        <v>ADMINISTRACIÓN_CENTRAL</v>
      </c>
      <c r="AH2266" s="78" t="s">
        <v>322</v>
      </c>
      <c r="AI2266" s="79" t="str">
        <f>IF(AH2266&lt;&gt;"",VLOOKUP(CONCATENATE(AG2266,AH2266),NIVELES!$B$676:$C$745,2,0),"")</f>
        <v>Administración De La Gestión Administrativa Financiera</v>
      </c>
      <c r="AJ2266" s="78" t="s">
        <v>517</v>
      </c>
      <c r="AK2266" s="79" t="str">
        <f>+IF(AJ2266&lt;&gt;"",VLOOKUP(AJ2266,NIVELES!$A$816:$B$892,2,0),"")</f>
        <v>NO APLICA</v>
      </c>
      <c r="AL2266" s="78" t="s">
        <v>554</v>
      </c>
      <c r="AM2266" s="78">
        <v>530301</v>
      </c>
      <c r="AN2266" s="79" t="str">
        <f>IF(AM2266&lt;&gt;"",+VLOOKUP(AM2266,NIVELES!$A$1652:$B$2466,2,0),"")</f>
        <v>Pasajes al Interior</v>
      </c>
      <c r="AO2266" s="87">
        <v>500</v>
      </c>
      <c r="AP2266" s="88">
        <v>0</v>
      </c>
      <c r="AQ2266" s="88">
        <v>0</v>
      </c>
      <c r="AR2266" s="88">
        <v>200</v>
      </c>
      <c r="AS2266" s="88">
        <v>0</v>
      </c>
      <c r="AT2266" s="88">
        <v>0</v>
      </c>
      <c r="AU2266" s="88">
        <v>200</v>
      </c>
      <c r="AV2266" s="88">
        <v>0</v>
      </c>
      <c r="AW2266" s="88">
        <v>0</v>
      </c>
      <c r="AX2266" s="88">
        <v>100</v>
      </c>
      <c r="AY2266" s="88">
        <v>0</v>
      </c>
      <c r="AZ2266" s="88">
        <v>0</v>
      </c>
      <c r="BA2266" s="88">
        <v>0</v>
      </c>
      <c r="BB2266" s="89">
        <f t="shared" si="139"/>
        <v>500</v>
      </c>
      <c r="BC2266" s="90" t="str">
        <f t="shared" si="138"/>
        <v>OK</v>
      </c>
      <c r="BD2266" s="91" t="str">
        <f t="shared" si="140"/>
        <v xml:space="preserve">                  </v>
      </c>
      <c r="BE2266" s="92">
        <f t="shared" si="141"/>
        <v>3</v>
      </c>
    </row>
    <row r="2267" spans="1:57" s="74" customFormat="1" ht="50.1" customHeight="1" x14ac:dyDescent="0.2">
      <c r="A2267" s="78" t="s">
        <v>55</v>
      </c>
      <c r="B2267" s="78" t="s">
        <v>61</v>
      </c>
      <c r="C2267" s="78" t="s">
        <v>618</v>
      </c>
      <c r="D2267" s="78" t="s">
        <v>575</v>
      </c>
      <c r="E2267" s="79" t="str">
        <f>+IF(C2267&lt;&gt;"",VLOOKUP(MID(C2267,18,5),NIVELES!$A$133:$B$213,2,0),"")</f>
        <v>GUAYAS</v>
      </c>
      <c r="F2267" s="80" t="s">
        <v>185</v>
      </c>
      <c r="G2267" s="81" t="str">
        <f>+IF(F2267&lt;&gt;"",VLOOKUP(F2267,NIVELES!$A$246:$C$464,3,0),"")</f>
        <v xml:space="preserve"> </v>
      </c>
      <c r="H2267" s="82" t="s">
        <v>1023</v>
      </c>
      <c r="I2267" s="78" t="s">
        <v>2173</v>
      </c>
      <c r="J2267" s="78" t="s">
        <v>2165</v>
      </c>
      <c r="K2267" s="78" t="s">
        <v>2166</v>
      </c>
      <c r="L2267" s="78" t="s">
        <v>1791</v>
      </c>
      <c r="M2267" s="78" t="s">
        <v>1791</v>
      </c>
      <c r="N2267" s="78" t="s">
        <v>1791</v>
      </c>
      <c r="O2267" s="78" t="s">
        <v>2897</v>
      </c>
      <c r="P2267" s="82">
        <v>12</v>
      </c>
      <c r="Q2267" s="78" t="s">
        <v>2965</v>
      </c>
      <c r="R2267" s="82">
        <v>1</v>
      </c>
      <c r="S2267" s="82">
        <v>1</v>
      </c>
      <c r="T2267" s="82">
        <v>1</v>
      </c>
      <c r="U2267" s="82">
        <v>1</v>
      </c>
      <c r="V2267" s="82">
        <v>1</v>
      </c>
      <c r="W2267" s="82">
        <v>1</v>
      </c>
      <c r="X2267" s="82">
        <v>1</v>
      </c>
      <c r="Y2267" s="82">
        <v>1</v>
      </c>
      <c r="Z2267" s="82">
        <v>1</v>
      </c>
      <c r="AA2267" s="82">
        <v>1</v>
      </c>
      <c r="AB2267" s="82">
        <v>1</v>
      </c>
      <c r="AC2267" s="82">
        <v>1</v>
      </c>
      <c r="AD2267" s="85" t="str">
        <f>IF(A2267&lt;&gt;"",IF(D2267="DIRECCIÓN_DE_TRANSFERENCIAS","280 0031",VLOOKUP(C2267,NIVELES!$A$14:$B$105,2,0)),"")</f>
        <v>280 5270</v>
      </c>
      <c r="AE2267" s="86" t="s">
        <v>322</v>
      </c>
      <c r="AF2267" s="86" t="s">
        <v>369</v>
      </c>
      <c r="AG2267" s="79" t="str">
        <f>+IF(AF2267&lt;&gt;"",VLOOKUP(AF2267,NIVELES!$A$666:$B$673,2,0),"")</f>
        <v>ADMINISTRACIÓN_CENTRAL</v>
      </c>
      <c r="AH2267" s="78" t="s">
        <v>322</v>
      </c>
      <c r="AI2267" s="79" t="str">
        <f>IF(AH2267&lt;&gt;"",VLOOKUP(CONCATENATE(AG2267,AH2267),NIVELES!$B$676:$C$745,2,0),"")</f>
        <v>Administración De La Gestión Administrativa Financiera</v>
      </c>
      <c r="AJ2267" s="78" t="s">
        <v>517</v>
      </c>
      <c r="AK2267" s="79" t="str">
        <f>+IF(AJ2267&lt;&gt;"",VLOOKUP(AJ2267,NIVELES!$A$816:$B$892,2,0),"")</f>
        <v>NO APLICA</v>
      </c>
      <c r="AL2267" s="78" t="s">
        <v>554</v>
      </c>
      <c r="AM2267" s="78">
        <v>530303</v>
      </c>
      <c r="AN2267" s="79" t="str">
        <f>IF(AM2267&lt;&gt;"",+VLOOKUP(AM2267,NIVELES!$A$1652:$B$2466,2,0),"")</f>
        <v>Viáticos y Subsistencias en el Interior</v>
      </c>
      <c r="AO2267" s="87">
        <v>9313</v>
      </c>
      <c r="AP2267" s="88">
        <v>0</v>
      </c>
      <c r="AQ2267" s="88">
        <v>3515.25</v>
      </c>
      <c r="AR2267" s="88">
        <v>814.89</v>
      </c>
      <c r="AS2267" s="88">
        <v>814.89</v>
      </c>
      <c r="AT2267" s="88">
        <v>814.89</v>
      </c>
      <c r="AU2267" s="88">
        <v>814.89</v>
      </c>
      <c r="AV2267" s="88">
        <v>814.89</v>
      </c>
      <c r="AW2267" s="88">
        <v>814.89</v>
      </c>
      <c r="AX2267" s="88">
        <v>908.41</v>
      </c>
      <c r="AY2267" s="88">
        <v>0</v>
      </c>
      <c r="AZ2267" s="88">
        <v>0</v>
      </c>
      <c r="BA2267" s="88">
        <v>0</v>
      </c>
      <c r="BB2267" s="89">
        <f t="shared" si="139"/>
        <v>9313.0000000000018</v>
      </c>
      <c r="BC2267" s="90" t="str">
        <f t="shared" si="138"/>
        <v>OK</v>
      </c>
      <c r="BD2267" s="91" t="str">
        <f t="shared" si="140"/>
        <v xml:space="preserve">                  </v>
      </c>
      <c r="BE2267" s="92">
        <f t="shared" si="141"/>
        <v>12</v>
      </c>
    </row>
    <row r="2268" spans="1:57" s="74" customFormat="1" ht="50.1" customHeight="1" x14ac:dyDescent="0.2">
      <c r="A2268" s="78" t="s">
        <v>55</v>
      </c>
      <c r="B2268" s="78" t="s">
        <v>61</v>
      </c>
      <c r="C2268" s="78" t="s">
        <v>618</v>
      </c>
      <c r="D2268" s="78" t="s">
        <v>575</v>
      </c>
      <c r="E2268" s="79" t="str">
        <f>+IF(C2268&lt;&gt;"",VLOOKUP(MID(C2268,18,5),NIVELES!$A$133:$B$213,2,0),"")</f>
        <v>GUAYAS</v>
      </c>
      <c r="F2268" s="80" t="s">
        <v>185</v>
      </c>
      <c r="G2268" s="81" t="str">
        <f>+IF(F2268&lt;&gt;"",VLOOKUP(F2268,NIVELES!$A$246:$C$464,3,0),"")</f>
        <v xml:space="preserve"> </v>
      </c>
      <c r="H2268" s="82" t="s">
        <v>1023</v>
      </c>
      <c r="I2268" s="78" t="s">
        <v>2173</v>
      </c>
      <c r="J2268" s="78" t="s">
        <v>2165</v>
      </c>
      <c r="K2268" s="78" t="s">
        <v>2166</v>
      </c>
      <c r="L2268" s="78" t="s">
        <v>1791</v>
      </c>
      <c r="M2268" s="78" t="s">
        <v>1791</v>
      </c>
      <c r="N2268" s="78" t="s">
        <v>1791</v>
      </c>
      <c r="O2268" s="78" t="s">
        <v>2897</v>
      </c>
      <c r="P2268" s="82">
        <v>3</v>
      </c>
      <c r="Q2268" s="78" t="s">
        <v>2965</v>
      </c>
      <c r="R2268" s="82"/>
      <c r="S2268" s="82">
        <v>1</v>
      </c>
      <c r="T2268" s="82"/>
      <c r="U2268" s="82"/>
      <c r="V2268" s="82">
        <v>1</v>
      </c>
      <c r="W2268" s="82"/>
      <c r="X2268" s="82"/>
      <c r="Y2268" s="82"/>
      <c r="Z2268" s="82">
        <v>1</v>
      </c>
      <c r="AA2268" s="82"/>
      <c r="AB2268" s="82"/>
      <c r="AC2268" s="82"/>
      <c r="AD2268" s="85" t="str">
        <f>IF(A2268&lt;&gt;"",IF(D2268="DIRECCIÓN_DE_TRANSFERENCIAS","280 0031",VLOOKUP(C2268,NIVELES!$A$14:$B$105,2,0)),"")</f>
        <v>280 5270</v>
      </c>
      <c r="AE2268" s="86" t="s">
        <v>322</v>
      </c>
      <c r="AF2268" s="86" t="s">
        <v>369</v>
      </c>
      <c r="AG2268" s="79" t="str">
        <f>+IF(AF2268&lt;&gt;"",VLOOKUP(AF2268,NIVELES!$A$666:$B$673,2,0),"")</f>
        <v>ADMINISTRACIÓN_CENTRAL</v>
      </c>
      <c r="AH2268" s="78" t="s">
        <v>322</v>
      </c>
      <c r="AI2268" s="79" t="str">
        <f>IF(AH2268&lt;&gt;"",VLOOKUP(CONCATENATE(AG2268,AH2268),NIVELES!$B$676:$C$745,2,0),"")</f>
        <v>Administración De La Gestión Administrativa Financiera</v>
      </c>
      <c r="AJ2268" s="78" t="s">
        <v>517</v>
      </c>
      <c r="AK2268" s="79" t="str">
        <f>+IF(AJ2268&lt;&gt;"",VLOOKUP(AJ2268,NIVELES!$A$816:$B$892,2,0),"")</f>
        <v>NO APLICA</v>
      </c>
      <c r="AL2268" s="78" t="s">
        <v>554</v>
      </c>
      <c r="AM2268" s="78">
        <v>530402</v>
      </c>
      <c r="AN2268" s="79" t="str">
        <f>IF(AM2268&lt;&gt;"",+VLOOKUP(AM2268,NIVELES!$A$1652:$B$2466,2,0),"")</f>
        <v>Edificios, Locales, Residencias y Cableado Estructurado (Instalación, Mantenimiento y Reparación)</v>
      </c>
      <c r="AO2268" s="87">
        <v>2010</v>
      </c>
      <c r="AP2268" s="88">
        <v>0</v>
      </c>
      <c r="AQ2268" s="88">
        <v>0</v>
      </c>
      <c r="AR2268" s="88">
        <v>0</v>
      </c>
      <c r="AS2268" s="88">
        <v>0</v>
      </c>
      <c r="AT2268" s="88">
        <v>1000</v>
      </c>
      <c r="AU2268" s="88">
        <v>0</v>
      </c>
      <c r="AV2268" s="88">
        <v>0</v>
      </c>
      <c r="AW2268" s="88">
        <v>0</v>
      </c>
      <c r="AX2268" s="88">
        <v>500</v>
      </c>
      <c r="AY2268" s="88">
        <v>0</v>
      </c>
      <c r="AZ2268" s="88">
        <v>510</v>
      </c>
      <c r="BA2268" s="88">
        <v>0</v>
      </c>
      <c r="BB2268" s="89">
        <f t="shared" si="139"/>
        <v>2010</v>
      </c>
      <c r="BC2268" s="90" t="str">
        <f t="shared" si="138"/>
        <v>OK</v>
      </c>
      <c r="BD2268" s="91" t="str">
        <f t="shared" si="140"/>
        <v xml:space="preserve">                  </v>
      </c>
      <c r="BE2268" s="92">
        <f t="shared" si="141"/>
        <v>3</v>
      </c>
    </row>
    <row r="2269" spans="1:57" s="74" customFormat="1" ht="50.1" customHeight="1" x14ac:dyDescent="0.2">
      <c r="A2269" s="78" t="s">
        <v>55</v>
      </c>
      <c r="B2269" s="78" t="s">
        <v>61</v>
      </c>
      <c r="C2269" s="78" t="s">
        <v>618</v>
      </c>
      <c r="D2269" s="78" t="s">
        <v>575</v>
      </c>
      <c r="E2269" s="79" t="str">
        <f>+IF(C2269&lt;&gt;"",VLOOKUP(MID(C2269,18,5),NIVELES!$A$133:$B$213,2,0),"")</f>
        <v>GUAYAS</v>
      </c>
      <c r="F2269" s="80" t="s">
        <v>185</v>
      </c>
      <c r="G2269" s="81" t="str">
        <f>+IF(F2269&lt;&gt;"",VLOOKUP(F2269,NIVELES!$A$246:$C$464,3,0),"")</f>
        <v xml:space="preserve"> </v>
      </c>
      <c r="H2269" s="82" t="s">
        <v>1023</v>
      </c>
      <c r="I2269" s="78" t="s">
        <v>2173</v>
      </c>
      <c r="J2269" s="78" t="s">
        <v>2165</v>
      </c>
      <c r="K2269" s="78" t="s">
        <v>2166</v>
      </c>
      <c r="L2269" s="78" t="s">
        <v>1791</v>
      </c>
      <c r="M2269" s="78" t="s">
        <v>1791</v>
      </c>
      <c r="N2269" s="78" t="s">
        <v>1791</v>
      </c>
      <c r="O2269" s="78" t="s">
        <v>2897</v>
      </c>
      <c r="P2269" s="82">
        <v>1</v>
      </c>
      <c r="Q2269" s="78" t="s">
        <v>2965</v>
      </c>
      <c r="R2269" s="82"/>
      <c r="S2269" s="82"/>
      <c r="T2269" s="82">
        <v>1</v>
      </c>
      <c r="U2269" s="82"/>
      <c r="V2269" s="82"/>
      <c r="W2269" s="82"/>
      <c r="X2269" s="82"/>
      <c r="Y2269" s="82"/>
      <c r="Z2269" s="82"/>
      <c r="AA2269" s="82"/>
      <c r="AB2269" s="82"/>
      <c r="AC2269" s="82"/>
      <c r="AD2269" s="85" t="str">
        <f>IF(A2269&lt;&gt;"",IF(D2269="DIRECCIÓN_DE_TRANSFERENCIAS","280 0031",VLOOKUP(C2269,NIVELES!$A$14:$B$105,2,0)),"")</f>
        <v>280 5270</v>
      </c>
      <c r="AE2269" s="86" t="s">
        <v>322</v>
      </c>
      <c r="AF2269" s="86" t="s">
        <v>369</v>
      </c>
      <c r="AG2269" s="79" t="str">
        <f>+IF(AF2269&lt;&gt;"",VLOOKUP(AF2269,NIVELES!$A$666:$B$673,2,0),"")</f>
        <v>ADMINISTRACIÓN_CENTRAL</v>
      </c>
      <c r="AH2269" s="78" t="s">
        <v>322</v>
      </c>
      <c r="AI2269" s="79" t="str">
        <f>IF(AH2269&lt;&gt;"",VLOOKUP(CONCATENATE(AG2269,AH2269),NIVELES!$B$676:$C$745,2,0),"")</f>
        <v>Administración De La Gestión Administrativa Financiera</v>
      </c>
      <c r="AJ2269" s="78" t="s">
        <v>517</v>
      </c>
      <c r="AK2269" s="79" t="str">
        <f>+IF(AJ2269&lt;&gt;"",VLOOKUP(AJ2269,NIVELES!$A$816:$B$892,2,0),"")</f>
        <v>NO APLICA</v>
      </c>
      <c r="AL2269" s="78" t="s">
        <v>554</v>
      </c>
      <c r="AM2269" s="78">
        <v>530404</v>
      </c>
      <c r="AN2269" s="79" t="str">
        <f>IF(AM2269&lt;&gt;"",+VLOOKUP(AM2269,NIVELES!$A$1652:$B$2466,2,0),"")</f>
        <v>Maquinarias y Equipos (Instalación, Mantenimiento y Reparación)</v>
      </c>
      <c r="AO2269" s="87">
        <v>340</v>
      </c>
      <c r="AP2269" s="88">
        <v>0</v>
      </c>
      <c r="AQ2269" s="88">
        <v>0</v>
      </c>
      <c r="AR2269" s="88">
        <v>0</v>
      </c>
      <c r="AS2269" s="88">
        <v>0</v>
      </c>
      <c r="AT2269" s="88">
        <v>340</v>
      </c>
      <c r="AU2269" s="88">
        <v>0</v>
      </c>
      <c r="AV2269" s="88">
        <v>0</v>
      </c>
      <c r="AW2269" s="88">
        <v>0</v>
      </c>
      <c r="AX2269" s="88">
        <v>0</v>
      </c>
      <c r="AY2269" s="88">
        <v>0</v>
      </c>
      <c r="AZ2269" s="88">
        <v>0</v>
      </c>
      <c r="BA2269" s="88">
        <v>0</v>
      </c>
      <c r="BB2269" s="89">
        <f t="shared" si="139"/>
        <v>340</v>
      </c>
      <c r="BC2269" s="90" t="str">
        <f t="shared" si="138"/>
        <v>OK</v>
      </c>
      <c r="BD2269" s="91" t="str">
        <f t="shared" si="140"/>
        <v xml:space="preserve">                  </v>
      </c>
      <c r="BE2269" s="92">
        <f t="shared" si="141"/>
        <v>1</v>
      </c>
    </row>
    <row r="2270" spans="1:57" s="74" customFormat="1" ht="50.1" customHeight="1" x14ac:dyDescent="0.2">
      <c r="A2270" s="78" t="s">
        <v>55</v>
      </c>
      <c r="B2270" s="78" t="s">
        <v>61</v>
      </c>
      <c r="C2270" s="78" t="s">
        <v>618</v>
      </c>
      <c r="D2270" s="78" t="s">
        <v>575</v>
      </c>
      <c r="E2270" s="79" t="str">
        <f>+IF(C2270&lt;&gt;"",VLOOKUP(MID(C2270,18,5),NIVELES!$A$133:$B$213,2,0),"")</f>
        <v>GUAYAS</v>
      </c>
      <c r="F2270" s="80" t="s">
        <v>185</v>
      </c>
      <c r="G2270" s="81" t="str">
        <f>+IF(F2270&lt;&gt;"",VLOOKUP(F2270,NIVELES!$A$246:$C$464,3,0),"")</f>
        <v xml:space="preserve"> </v>
      </c>
      <c r="H2270" s="82" t="s">
        <v>1023</v>
      </c>
      <c r="I2270" s="78" t="s">
        <v>2173</v>
      </c>
      <c r="J2270" s="78" t="s">
        <v>2165</v>
      </c>
      <c r="K2270" s="78" t="s">
        <v>2166</v>
      </c>
      <c r="L2270" s="78" t="s">
        <v>1791</v>
      </c>
      <c r="M2270" s="78" t="s">
        <v>1791</v>
      </c>
      <c r="N2270" s="78" t="s">
        <v>1791</v>
      </c>
      <c r="O2270" s="78" t="s">
        <v>2897</v>
      </c>
      <c r="P2270" s="82">
        <v>11</v>
      </c>
      <c r="Q2270" s="78" t="s">
        <v>2965</v>
      </c>
      <c r="R2270" s="82"/>
      <c r="S2270" s="82">
        <v>1</v>
      </c>
      <c r="T2270" s="82">
        <v>1</v>
      </c>
      <c r="U2270" s="82">
        <v>1</v>
      </c>
      <c r="V2270" s="82">
        <v>1</v>
      </c>
      <c r="W2270" s="82">
        <v>1</v>
      </c>
      <c r="X2270" s="82">
        <v>1</v>
      </c>
      <c r="Y2270" s="82">
        <v>1</v>
      </c>
      <c r="Z2270" s="82">
        <v>1</v>
      </c>
      <c r="AA2270" s="82">
        <v>1</v>
      </c>
      <c r="AB2270" s="82">
        <v>1</v>
      </c>
      <c r="AC2270" s="82">
        <v>1</v>
      </c>
      <c r="AD2270" s="85" t="str">
        <f>IF(A2270&lt;&gt;"",IF(D2270="DIRECCIÓN_DE_TRANSFERENCIAS","280 0031",VLOOKUP(C2270,NIVELES!$A$14:$B$105,2,0)),"")</f>
        <v>280 5270</v>
      </c>
      <c r="AE2270" s="86" t="s">
        <v>322</v>
      </c>
      <c r="AF2270" s="86" t="s">
        <v>369</v>
      </c>
      <c r="AG2270" s="79" t="str">
        <f>+IF(AF2270&lt;&gt;"",VLOOKUP(AF2270,NIVELES!$A$666:$B$673,2,0),"")</f>
        <v>ADMINISTRACIÓN_CENTRAL</v>
      </c>
      <c r="AH2270" s="78" t="s">
        <v>322</v>
      </c>
      <c r="AI2270" s="79" t="str">
        <f>IF(AH2270&lt;&gt;"",VLOOKUP(CONCATENATE(AG2270,AH2270),NIVELES!$B$676:$C$745,2,0),"")</f>
        <v>Administración De La Gestión Administrativa Financiera</v>
      </c>
      <c r="AJ2270" s="78" t="s">
        <v>517</v>
      </c>
      <c r="AK2270" s="79" t="str">
        <f>+IF(AJ2270&lt;&gt;"",VLOOKUP(AJ2270,NIVELES!$A$816:$B$892,2,0),"")</f>
        <v>NO APLICA</v>
      </c>
      <c r="AL2270" s="78" t="s">
        <v>554</v>
      </c>
      <c r="AM2270" s="78">
        <v>530405</v>
      </c>
      <c r="AN2270" s="79" t="str">
        <f>IF(AM2270&lt;&gt;"",+VLOOKUP(AM2270,NIVELES!$A$1652:$B$2466,2,0),"")</f>
        <v>Vehículos (Mantenimiento y Reparación)</v>
      </c>
      <c r="AO2270" s="87">
        <v>9365.93</v>
      </c>
      <c r="AP2270" s="88">
        <v>0</v>
      </c>
      <c r="AQ2270" s="88">
        <v>0</v>
      </c>
      <c r="AR2270" s="88">
        <v>1613.83</v>
      </c>
      <c r="AS2270" s="88">
        <v>1613.83</v>
      </c>
      <c r="AT2270" s="88">
        <v>1613.83</v>
      </c>
      <c r="AU2270" s="88">
        <v>1613.83</v>
      </c>
      <c r="AV2270" s="88">
        <v>1613.83</v>
      </c>
      <c r="AW2270" s="88">
        <v>1296.78</v>
      </c>
      <c r="AX2270" s="88">
        <v>0</v>
      </c>
      <c r="AY2270" s="88">
        <v>0</v>
      </c>
      <c r="AZ2270" s="88">
        <v>0</v>
      </c>
      <c r="BA2270" s="88">
        <v>0</v>
      </c>
      <c r="BB2270" s="89">
        <f t="shared" si="139"/>
        <v>9365.93</v>
      </c>
      <c r="BC2270" s="90" t="str">
        <f t="shared" si="138"/>
        <v>OK</v>
      </c>
      <c r="BD2270" s="91" t="str">
        <f t="shared" si="140"/>
        <v xml:space="preserve">                  </v>
      </c>
      <c r="BE2270" s="92">
        <f t="shared" si="141"/>
        <v>11</v>
      </c>
    </row>
    <row r="2271" spans="1:57" s="74" customFormat="1" ht="50.1" customHeight="1" x14ac:dyDescent="0.2">
      <c r="A2271" s="78" t="s">
        <v>55</v>
      </c>
      <c r="B2271" s="78" t="s">
        <v>61</v>
      </c>
      <c r="C2271" s="78" t="s">
        <v>618</v>
      </c>
      <c r="D2271" s="78" t="s">
        <v>575</v>
      </c>
      <c r="E2271" s="79" t="str">
        <f>+IF(C2271&lt;&gt;"",VLOOKUP(MID(C2271,18,5),NIVELES!$A$133:$B$213,2,0),"")</f>
        <v>GUAYAS</v>
      </c>
      <c r="F2271" s="80" t="s">
        <v>185</v>
      </c>
      <c r="G2271" s="81" t="str">
        <f>+IF(F2271&lt;&gt;"",VLOOKUP(F2271,NIVELES!$A$246:$C$464,3,0),"")</f>
        <v xml:space="preserve"> </v>
      </c>
      <c r="H2271" s="82" t="s">
        <v>1023</v>
      </c>
      <c r="I2271" s="78" t="s">
        <v>2173</v>
      </c>
      <c r="J2271" s="78" t="s">
        <v>2165</v>
      </c>
      <c r="K2271" s="78" t="s">
        <v>2166</v>
      </c>
      <c r="L2271" s="78" t="s">
        <v>1791</v>
      </c>
      <c r="M2271" s="78" t="s">
        <v>1791</v>
      </c>
      <c r="N2271" s="78" t="s">
        <v>1791</v>
      </c>
      <c r="O2271" s="78" t="s">
        <v>2897</v>
      </c>
      <c r="P2271" s="82">
        <v>1</v>
      </c>
      <c r="Q2271" s="78" t="s">
        <v>2965</v>
      </c>
      <c r="R2271" s="82"/>
      <c r="S2271" s="82"/>
      <c r="T2271" s="82"/>
      <c r="U2271" s="82">
        <v>1</v>
      </c>
      <c r="V2271" s="82"/>
      <c r="W2271" s="82"/>
      <c r="X2271" s="82"/>
      <c r="Y2271" s="82"/>
      <c r="Z2271" s="82"/>
      <c r="AA2271" s="82"/>
      <c r="AB2271" s="82"/>
      <c r="AC2271" s="82"/>
      <c r="AD2271" s="85" t="str">
        <f>IF(A2271&lt;&gt;"",IF(D2271="DIRECCIÓN_DE_TRANSFERENCIAS","280 0031",VLOOKUP(C2271,NIVELES!$A$14:$B$105,2,0)),"")</f>
        <v>280 5270</v>
      </c>
      <c r="AE2271" s="86" t="s">
        <v>322</v>
      </c>
      <c r="AF2271" s="86" t="s">
        <v>369</v>
      </c>
      <c r="AG2271" s="79" t="str">
        <f>+IF(AF2271&lt;&gt;"",VLOOKUP(AF2271,NIVELES!$A$666:$B$673,2,0),"")</f>
        <v>ADMINISTRACIÓN_CENTRAL</v>
      </c>
      <c r="AH2271" s="78" t="s">
        <v>322</v>
      </c>
      <c r="AI2271" s="79" t="str">
        <f>IF(AH2271&lt;&gt;"",VLOOKUP(CONCATENATE(AG2271,AH2271),NIVELES!$B$676:$C$745,2,0),"")</f>
        <v>Administración De La Gestión Administrativa Financiera</v>
      </c>
      <c r="AJ2271" s="78" t="s">
        <v>517</v>
      </c>
      <c r="AK2271" s="79" t="str">
        <f>+IF(AJ2271&lt;&gt;"",VLOOKUP(AJ2271,NIVELES!$A$816:$B$892,2,0),"")</f>
        <v>NO APLICA</v>
      </c>
      <c r="AL2271" s="78" t="s">
        <v>554</v>
      </c>
      <c r="AM2271" s="78">
        <v>530505</v>
      </c>
      <c r="AN2271" s="79" t="str">
        <f>IF(AM2271&lt;&gt;"",+VLOOKUP(AM2271,NIVELES!$A$1652:$B$2466,2,0),"")</f>
        <v>Vehículos (Arrendamiento)</v>
      </c>
      <c r="AO2271" s="87">
        <v>0</v>
      </c>
      <c r="AP2271" s="88">
        <v>0</v>
      </c>
      <c r="AQ2271" s="88">
        <v>0</v>
      </c>
      <c r="AR2271" s="88">
        <v>0</v>
      </c>
      <c r="AS2271" s="88">
        <v>0</v>
      </c>
      <c r="AT2271" s="88">
        <v>0</v>
      </c>
      <c r="AU2271" s="88">
        <v>0</v>
      </c>
      <c r="AV2271" s="88">
        <v>0</v>
      </c>
      <c r="AW2271" s="88">
        <v>0</v>
      </c>
      <c r="AX2271" s="88">
        <v>0</v>
      </c>
      <c r="AY2271" s="88">
        <v>0</v>
      </c>
      <c r="AZ2271" s="88">
        <v>0</v>
      </c>
      <c r="BA2271" s="88">
        <v>0</v>
      </c>
      <c r="BB2271" s="89">
        <f t="shared" si="139"/>
        <v>0</v>
      </c>
      <c r="BC2271" s="90" t="str">
        <f t="shared" si="138"/>
        <v>OK</v>
      </c>
      <c r="BD2271" s="91" t="str">
        <f t="shared" si="140"/>
        <v xml:space="preserve">                  </v>
      </c>
      <c r="BE2271" s="92">
        <f t="shared" si="141"/>
        <v>1</v>
      </c>
    </row>
    <row r="2272" spans="1:57" s="74" customFormat="1" ht="50.1" customHeight="1" x14ac:dyDescent="0.2">
      <c r="A2272" s="78" t="s">
        <v>55</v>
      </c>
      <c r="B2272" s="78" t="s">
        <v>61</v>
      </c>
      <c r="C2272" s="78" t="s">
        <v>618</v>
      </c>
      <c r="D2272" s="78" t="s">
        <v>575</v>
      </c>
      <c r="E2272" s="79" t="str">
        <f>+IF(C2272&lt;&gt;"",VLOOKUP(MID(C2272,18,5),NIVELES!$A$133:$B$213,2,0),"")</f>
        <v>GUAYAS</v>
      </c>
      <c r="F2272" s="80" t="s">
        <v>185</v>
      </c>
      <c r="G2272" s="81" t="str">
        <f>+IF(F2272&lt;&gt;"",VLOOKUP(F2272,NIVELES!$A$246:$C$464,3,0),"")</f>
        <v xml:space="preserve"> </v>
      </c>
      <c r="H2272" s="82" t="s">
        <v>1023</v>
      </c>
      <c r="I2272" s="78" t="s">
        <v>2173</v>
      </c>
      <c r="J2272" s="78" t="s">
        <v>2165</v>
      </c>
      <c r="K2272" s="78" t="s">
        <v>2166</v>
      </c>
      <c r="L2272" s="78" t="s">
        <v>1791</v>
      </c>
      <c r="M2272" s="78" t="s">
        <v>1791</v>
      </c>
      <c r="N2272" s="78" t="s">
        <v>1791</v>
      </c>
      <c r="O2272" s="78" t="s">
        <v>2897</v>
      </c>
      <c r="P2272" s="82">
        <v>2</v>
      </c>
      <c r="Q2272" s="78" t="s">
        <v>2965</v>
      </c>
      <c r="R2272" s="82"/>
      <c r="S2272" s="82">
        <v>1</v>
      </c>
      <c r="T2272" s="82"/>
      <c r="U2272" s="82"/>
      <c r="V2272" s="82">
        <v>1</v>
      </c>
      <c r="W2272" s="82"/>
      <c r="X2272" s="82"/>
      <c r="Y2272" s="82"/>
      <c r="Z2272" s="82"/>
      <c r="AA2272" s="82"/>
      <c r="AB2272" s="82"/>
      <c r="AC2272" s="82"/>
      <c r="AD2272" s="85" t="str">
        <f>IF(A2272&lt;&gt;"",IF(D2272="DIRECCIÓN_DE_TRANSFERENCIAS","280 0031",VLOOKUP(C2272,NIVELES!$A$14:$B$105,2,0)),"")</f>
        <v>280 5270</v>
      </c>
      <c r="AE2272" s="86" t="s">
        <v>322</v>
      </c>
      <c r="AF2272" s="86" t="s">
        <v>369</v>
      </c>
      <c r="AG2272" s="79" t="str">
        <f>+IF(AF2272&lt;&gt;"",VLOOKUP(AF2272,NIVELES!$A$666:$B$673,2,0),"")</f>
        <v>ADMINISTRACIÓN_CENTRAL</v>
      </c>
      <c r="AH2272" s="78" t="s">
        <v>322</v>
      </c>
      <c r="AI2272" s="79" t="str">
        <f>IF(AH2272&lt;&gt;"",VLOOKUP(CONCATENATE(AG2272,AH2272),NIVELES!$B$676:$C$745,2,0),"")</f>
        <v>Administración De La Gestión Administrativa Financiera</v>
      </c>
      <c r="AJ2272" s="78" t="s">
        <v>517</v>
      </c>
      <c r="AK2272" s="79" t="str">
        <f>+IF(AJ2272&lt;&gt;"",VLOOKUP(AJ2272,NIVELES!$A$816:$B$892,2,0),"")</f>
        <v>NO APLICA</v>
      </c>
      <c r="AL2272" s="78" t="s">
        <v>554</v>
      </c>
      <c r="AM2272" s="78">
        <v>530704</v>
      </c>
      <c r="AN2272" s="79" t="str">
        <f>IF(AM2272&lt;&gt;"",+VLOOKUP(AM2272,NIVELES!$A$1652:$B$2466,2,0),"")</f>
        <v>Mantenimiento y Reparación de Equipos y Sistemas Informáticos</v>
      </c>
      <c r="AO2272" s="87">
        <v>1204</v>
      </c>
      <c r="AP2272" s="88">
        <v>0</v>
      </c>
      <c r="AQ2272" s="88">
        <v>0</v>
      </c>
      <c r="AR2272" s="88">
        <v>0</v>
      </c>
      <c r="AS2272" s="88">
        <v>0</v>
      </c>
      <c r="AT2272" s="88">
        <v>204</v>
      </c>
      <c r="AU2272" s="88">
        <v>0</v>
      </c>
      <c r="AV2272" s="88">
        <v>500</v>
      </c>
      <c r="AW2272" s="88">
        <v>0</v>
      </c>
      <c r="AX2272" s="88">
        <v>0</v>
      </c>
      <c r="AY2272" s="88">
        <v>500</v>
      </c>
      <c r="AZ2272" s="88">
        <v>0</v>
      </c>
      <c r="BA2272" s="88">
        <v>0</v>
      </c>
      <c r="BB2272" s="89">
        <f t="shared" si="139"/>
        <v>1204</v>
      </c>
      <c r="BC2272" s="90" t="str">
        <f t="shared" si="138"/>
        <v>OK</v>
      </c>
      <c r="BD2272" s="91" t="str">
        <f t="shared" si="140"/>
        <v xml:space="preserve">                  </v>
      </c>
      <c r="BE2272" s="92">
        <f t="shared" si="141"/>
        <v>2</v>
      </c>
    </row>
    <row r="2273" spans="1:57" s="74" customFormat="1" ht="50.1" customHeight="1" x14ac:dyDescent="0.2">
      <c r="A2273" s="78" t="s">
        <v>55</v>
      </c>
      <c r="B2273" s="78" t="s">
        <v>61</v>
      </c>
      <c r="C2273" s="78" t="s">
        <v>618</v>
      </c>
      <c r="D2273" s="78" t="s">
        <v>575</v>
      </c>
      <c r="E2273" s="79" t="str">
        <f>+IF(C2273&lt;&gt;"",VLOOKUP(MID(C2273,18,5),NIVELES!$A$133:$B$213,2,0),"")</f>
        <v>GUAYAS</v>
      </c>
      <c r="F2273" s="80" t="s">
        <v>185</v>
      </c>
      <c r="G2273" s="81" t="str">
        <f>+IF(F2273&lt;&gt;"",VLOOKUP(F2273,NIVELES!$A$246:$C$464,3,0),"")</f>
        <v xml:space="preserve"> </v>
      </c>
      <c r="H2273" s="82" t="s">
        <v>1023</v>
      </c>
      <c r="I2273" s="78" t="s">
        <v>2173</v>
      </c>
      <c r="J2273" s="78" t="s">
        <v>2165</v>
      </c>
      <c r="K2273" s="78" t="s">
        <v>2166</v>
      </c>
      <c r="L2273" s="78" t="s">
        <v>1791</v>
      </c>
      <c r="M2273" s="78" t="s">
        <v>1791</v>
      </c>
      <c r="N2273" s="78" t="s">
        <v>1791</v>
      </c>
      <c r="O2273" s="78" t="s">
        <v>2897</v>
      </c>
      <c r="P2273" s="82">
        <v>11</v>
      </c>
      <c r="Q2273" s="78" t="s">
        <v>2965</v>
      </c>
      <c r="R2273" s="82"/>
      <c r="S2273" s="82">
        <v>1</v>
      </c>
      <c r="T2273" s="82">
        <v>1</v>
      </c>
      <c r="U2273" s="82">
        <v>1</v>
      </c>
      <c r="V2273" s="82">
        <v>1</v>
      </c>
      <c r="W2273" s="82">
        <v>1</v>
      </c>
      <c r="X2273" s="82">
        <v>1</v>
      </c>
      <c r="Y2273" s="82">
        <v>1</v>
      </c>
      <c r="Z2273" s="82">
        <v>1</v>
      </c>
      <c r="AA2273" s="82">
        <v>1</v>
      </c>
      <c r="AB2273" s="82">
        <v>1</v>
      </c>
      <c r="AC2273" s="82">
        <v>1</v>
      </c>
      <c r="AD2273" s="85" t="str">
        <f>IF(A2273&lt;&gt;"",IF(D2273="DIRECCIÓN_DE_TRANSFERENCIAS","280 0031",VLOOKUP(C2273,NIVELES!$A$14:$B$105,2,0)),"")</f>
        <v>280 5270</v>
      </c>
      <c r="AE2273" s="86" t="s">
        <v>322</v>
      </c>
      <c r="AF2273" s="86" t="s">
        <v>369</v>
      </c>
      <c r="AG2273" s="79" t="str">
        <f>+IF(AF2273&lt;&gt;"",VLOOKUP(AF2273,NIVELES!$A$666:$B$673,2,0),"")</f>
        <v>ADMINISTRACIÓN_CENTRAL</v>
      </c>
      <c r="AH2273" s="78" t="s">
        <v>322</v>
      </c>
      <c r="AI2273" s="79" t="str">
        <f>IF(AH2273&lt;&gt;"",VLOOKUP(CONCATENATE(AG2273,AH2273),NIVELES!$B$676:$C$745,2,0),"")</f>
        <v>Administración De La Gestión Administrativa Financiera</v>
      </c>
      <c r="AJ2273" s="78" t="s">
        <v>517</v>
      </c>
      <c r="AK2273" s="79" t="str">
        <f>+IF(AJ2273&lt;&gt;"",VLOOKUP(AJ2273,NIVELES!$A$816:$B$892,2,0),"")</f>
        <v>NO APLICA</v>
      </c>
      <c r="AL2273" s="78" t="s">
        <v>554</v>
      </c>
      <c r="AM2273" s="78">
        <v>530803</v>
      </c>
      <c r="AN2273" s="79" t="str">
        <f>IF(AM2273&lt;&gt;"",+VLOOKUP(AM2273,NIVELES!$A$1652:$B$2466,2,0),"")</f>
        <v>Combustibles y Lubricantes</v>
      </c>
      <c r="AO2273" s="87">
        <v>7943</v>
      </c>
      <c r="AP2273" s="88">
        <v>0</v>
      </c>
      <c r="AQ2273" s="88">
        <v>0</v>
      </c>
      <c r="AR2273" s="88">
        <v>1495.25</v>
      </c>
      <c r="AS2273" s="88">
        <v>1495.25</v>
      </c>
      <c r="AT2273" s="88">
        <v>1495.25</v>
      </c>
      <c r="AU2273" s="88">
        <v>1495.25</v>
      </c>
      <c r="AV2273" s="88">
        <v>1495.25</v>
      </c>
      <c r="AW2273" s="88">
        <v>466.75</v>
      </c>
      <c r="AX2273" s="88">
        <v>0</v>
      </c>
      <c r="AY2273" s="88">
        <v>0</v>
      </c>
      <c r="AZ2273" s="88">
        <v>0</v>
      </c>
      <c r="BA2273" s="88">
        <v>0</v>
      </c>
      <c r="BB2273" s="89">
        <f t="shared" si="139"/>
        <v>7943</v>
      </c>
      <c r="BC2273" s="90" t="str">
        <f t="shared" si="138"/>
        <v>OK</v>
      </c>
      <c r="BD2273" s="91" t="str">
        <f t="shared" si="140"/>
        <v xml:space="preserve">                  </v>
      </c>
      <c r="BE2273" s="92">
        <f t="shared" si="141"/>
        <v>11</v>
      </c>
    </row>
    <row r="2274" spans="1:57" s="74" customFormat="1" ht="50.1" customHeight="1" x14ac:dyDescent="0.2">
      <c r="A2274" s="78" t="s">
        <v>55</v>
      </c>
      <c r="B2274" s="78" t="s">
        <v>61</v>
      </c>
      <c r="C2274" s="78" t="s">
        <v>618</v>
      </c>
      <c r="D2274" s="78" t="s">
        <v>575</v>
      </c>
      <c r="E2274" s="79" t="str">
        <f>+IF(C2274&lt;&gt;"",VLOOKUP(MID(C2274,18,5),NIVELES!$A$133:$B$213,2,0),"")</f>
        <v>GUAYAS</v>
      </c>
      <c r="F2274" s="80" t="s">
        <v>185</v>
      </c>
      <c r="G2274" s="81" t="str">
        <f>+IF(F2274&lt;&gt;"",VLOOKUP(F2274,NIVELES!$A$246:$C$464,3,0),"")</f>
        <v xml:space="preserve"> </v>
      </c>
      <c r="H2274" s="82" t="s">
        <v>1023</v>
      </c>
      <c r="I2274" s="78" t="s">
        <v>2173</v>
      </c>
      <c r="J2274" s="78" t="s">
        <v>2165</v>
      </c>
      <c r="K2274" s="78" t="s">
        <v>2166</v>
      </c>
      <c r="L2274" s="78" t="s">
        <v>1791</v>
      </c>
      <c r="M2274" s="78" t="s">
        <v>1791</v>
      </c>
      <c r="N2274" s="78" t="s">
        <v>1791</v>
      </c>
      <c r="O2274" s="78" t="s">
        <v>2897</v>
      </c>
      <c r="P2274" s="82">
        <v>1</v>
      </c>
      <c r="Q2274" s="78" t="s">
        <v>2965</v>
      </c>
      <c r="R2274" s="82"/>
      <c r="S2274" s="82"/>
      <c r="T2274" s="82">
        <v>1</v>
      </c>
      <c r="U2274" s="82"/>
      <c r="V2274" s="82"/>
      <c r="W2274" s="82"/>
      <c r="X2274" s="82"/>
      <c r="Y2274" s="82"/>
      <c r="Z2274" s="82"/>
      <c r="AA2274" s="82"/>
      <c r="AB2274" s="82"/>
      <c r="AC2274" s="82"/>
      <c r="AD2274" s="85" t="str">
        <f>IF(A2274&lt;&gt;"",IF(D2274="DIRECCIÓN_DE_TRANSFERENCIAS","280 0031",VLOOKUP(C2274,NIVELES!$A$14:$B$105,2,0)),"")</f>
        <v>280 5270</v>
      </c>
      <c r="AE2274" s="86" t="s">
        <v>322</v>
      </c>
      <c r="AF2274" s="86" t="s">
        <v>369</v>
      </c>
      <c r="AG2274" s="79" t="str">
        <f>+IF(AF2274&lt;&gt;"",VLOOKUP(AF2274,NIVELES!$A$666:$B$673,2,0),"")</f>
        <v>ADMINISTRACIÓN_CENTRAL</v>
      </c>
      <c r="AH2274" s="78" t="s">
        <v>322</v>
      </c>
      <c r="AI2274" s="79" t="str">
        <f>IF(AH2274&lt;&gt;"",VLOOKUP(CONCATENATE(AG2274,AH2274),NIVELES!$B$676:$C$745,2,0),"")</f>
        <v>Administración De La Gestión Administrativa Financiera</v>
      </c>
      <c r="AJ2274" s="78" t="s">
        <v>517</v>
      </c>
      <c r="AK2274" s="79" t="str">
        <f>+IF(AJ2274&lt;&gt;"",VLOOKUP(AJ2274,NIVELES!$A$816:$B$892,2,0),"")</f>
        <v>NO APLICA</v>
      </c>
      <c r="AL2274" s="78" t="s">
        <v>554</v>
      </c>
      <c r="AM2274" s="78">
        <v>530804</v>
      </c>
      <c r="AN2274" s="79" t="str">
        <f>IF(AM2274&lt;&gt;"",+VLOOKUP(AM2274,NIVELES!$A$1652:$B$2466,2,0),"")</f>
        <v>Materiales de Oficina</v>
      </c>
      <c r="AO2274" s="87">
        <v>2991</v>
      </c>
      <c r="AP2274" s="88">
        <v>0</v>
      </c>
      <c r="AQ2274" s="88">
        <v>0</v>
      </c>
      <c r="AR2274" s="88">
        <v>2991</v>
      </c>
      <c r="AS2274" s="88">
        <v>0</v>
      </c>
      <c r="AT2274" s="88">
        <v>0</v>
      </c>
      <c r="AU2274" s="88">
        <v>0</v>
      </c>
      <c r="AV2274" s="88">
        <v>0</v>
      </c>
      <c r="AW2274" s="88">
        <v>0</v>
      </c>
      <c r="AX2274" s="88">
        <v>0</v>
      </c>
      <c r="AY2274" s="88">
        <v>0</v>
      </c>
      <c r="AZ2274" s="88">
        <v>0</v>
      </c>
      <c r="BA2274" s="88">
        <v>0</v>
      </c>
      <c r="BB2274" s="89">
        <f t="shared" si="139"/>
        <v>2991</v>
      </c>
      <c r="BC2274" s="90" t="str">
        <f t="shared" si="138"/>
        <v>OK</v>
      </c>
      <c r="BD2274" s="91" t="str">
        <f t="shared" si="140"/>
        <v xml:space="preserve">                  </v>
      </c>
      <c r="BE2274" s="92">
        <f t="shared" si="141"/>
        <v>1</v>
      </c>
    </row>
    <row r="2275" spans="1:57" s="74" customFormat="1" ht="50.1" customHeight="1" x14ac:dyDescent="0.2">
      <c r="A2275" s="78" t="s">
        <v>55</v>
      </c>
      <c r="B2275" s="78" t="s">
        <v>61</v>
      </c>
      <c r="C2275" s="78" t="s">
        <v>618</v>
      </c>
      <c r="D2275" s="78" t="s">
        <v>575</v>
      </c>
      <c r="E2275" s="79" t="str">
        <f>+IF(C2275&lt;&gt;"",VLOOKUP(MID(C2275,18,5),NIVELES!$A$133:$B$213,2,0),"")</f>
        <v>GUAYAS</v>
      </c>
      <c r="F2275" s="80" t="s">
        <v>185</v>
      </c>
      <c r="G2275" s="81" t="str">
        <f>+IF(F2275&lt;&gt;"",VLOOKUP(F2275,NIVELES!$A$246:$C$464,3,0),"")</f>
        <v xml:space="preserve"> </v>
      </c>
      <c r="H2275" s="82" t="s">
        <v>1023</v>
      </c>
      <c r="I2275" s="78" t="s">
        <v>2173</v>
      </c>
      <c r="J2275" s="78" t="s">
        <v>2165</v>
      </c>
      <c r="K2275" s="78" t="s">
        <v>2166</v>
      </c>
      <c r="L2275" s="78" t="s">
        <v>1791</v>
      </c>
      <c r="M2275" s="78" t="s">
        <v>1791</v>
      </c>
      <c r="N2275" s="78" t="s">
        <v>1791</v>
      </c>
      <c r="O2275" s="78" t="s">
        <v>2897</v>
      </c>
      <c r="P2275" s="82">
        <v>1</v>
      </c>
      <c r="Q2275" s="78" t="s">
        <v>2965</v>
      </c>
      <c r="R2275" s="82"/>
      <c r="S2275" s="82"/>
      <c r="T2275" s="82">
        <v>1</v>
      </c>
      <c r="U2275" s="82"/>
      <c r="V2275" s="82"/>
      <c r="W2275" s="82"/>
      <c r="X2275" s="82"/>
      <c r="Y2275" s="82"/>
      <c r="Z2275" s="82"/>
      <c r="AA2275" s="82"/>
      <c r="AB2275" s="82"/>
      <c r="AC2275" s="82"/>
      <c r="AD2275" s="85" t="str">
        <f>IF(A2275&lt;&gt;"",IF(D2275="DIRECCIÓN_DE_TRANSFERENCIAS","280 0031",VLOOKUP(C2275,NIVELES!$A$14:$B$105,2,0)),"")</f>
        <v>280 5270</v>
      </c>
      <c r="AE2275" s="86" t="s">
        <v>322</v>
      </c>
      <c r="AF2275" s="86" t="s">
        <v>369</v>
      </c>
      <c r="AG2275" s="79" t="str">
        <f>+IF(AF2275&lt;&gt;"",VLOOKUP(AF2275,NIVELES!$A$666:$B$673,2,0),"")</f>
        <v>ADMINISTRACIÓN_CENTRAL</v>
      </c>
      <c r="AH2275" s="78" t="s">
        <v>322</v>
      </c>
      <c r="AI2275" s="79" t="str">
        <f>IF(AH2275&lt;&gt;"",VLOOKUP(CONCATENATE(AG2275,AH2275),NIVELES!$B$676:$C$745,2,0),"")</f>
        <v>Administración De La Gestión Administrativa Financiera</v>
      </c>
      <c r="AJ2275" s="78" t="s">
        <v>517</v>
      </c>
      <c r="AK2275" s="79" t="str">
        <f>+IF(AJ2275&lt;&gt;"",VLOOKUP(AJ2275,NIVELES!$A$816:$B$892,2,0),"")</f>
        <v>NO APLICA</v>
      </c>
      <c r="AL2275" s="78" t="s">
        <v>554</v>
      </c>
      <c r="AM2275" s="78">
        <v>530805</v>
      </c>
      <c r="AN2275" s="79" t="str">
        <f>IF(AM2275&lt;&gt;"",+VLOOKUP(AM2275,NIVELES!$A$1652:$B$2466,2,0),"")</f>
        <v>Materiales de Aseo</v>
      </c>
      <c r="AO2275" s="87">
        <v>500</v>
      </c>
      <c r="AP2275" s="88">
        <v>0</v>
      </c>
      <c r="AQ2275" s="88">
        <v>0</v>
      </c>
      <c r="AR2275" s="88">
        <v>500</v>
      </c>
      <c r="AS2275" s="88">
        <v>0</v>
      </c>
      <c r="AT2275" s="88">
        <v>0</v>
      </c>
      <c r="AU2275" s="88">
        <v>0</v>
      </c>
      <c r="AV2275" s="88">
        <v>0</v>
      </c>
      <c r="AW2275" s="88">
        <v>0</v>
      </c>
      <c r="AX2275" s="88">
        <v>0</v>
      </c>
      <c r="AY2275" s="88">
        <v>0</v>
      </c>
      <c r="AZ2275" s="88">
        <v>0</v>
      </c>
      <c r="BA2275" s="88">
        <v>0</v>
      </c>
      <c r="BB2275" s="89">
        <f t="shared" si="139"/>
        <v>500</v>
      </c>
      <c r="BC2275" s="90" t="str">
        <f t="shared" si="138"/>
        <v>OK</v>
      </c>
      <c r="BD2275" s="91" t="str">
        <f t="shared" si="140"/>
        <v xml:space="preserve">                  </v>
      </c>
      <c r="BE2275" s="92">
        <f t="shared" si="141"/>
        <v>1</v>
      </c>
    </row>
    <row r="2276" spans="1:57" s="74" customFormat="1" ht="50.1" customHeight="1" x14ac:dyDescent="0.2">
      <c r="A2276" s="78" t="s">
        <v>55</v>
      </c>
      <c r="B2276" s="78" t="s">
        <v>61</v>
      </c>
      <c r="C2276" s="78" t="s">
        <v>618</v>
      </c>
      <c r="D2276" s="78" t="s">
        <v>575</v>
      </c>
      <c r="E2276" s="79" t="str">
        <f>+IF(C2276&lt;&gt;"",VLOOKUP(MID(C2276,18,5),NIVELES!$A$133:$B$213,2,0),"")</f>
        <v>GUAYAS</v>
      </c>
      <c r="F2276" s="80" t="s">
        <v>185</v>
      </c>
      <c r="G2276" s="81" t="str">
        <f>+IF(F2276&lt;&gt;"",VLOOKUP(F2276,NIVELES!$A$246:$C$464,3,0),"")</f>
        <v xml:space="preserve"> </v>
      </c>
      <c r="H2276" s="82" t="s">
        <v>1023</v>
      </c>
      <c r="I2276" s="78" t="s">
        <v>2173</v>
      </c>
      <c r="J2276" s="78" t="s">
        <v>2165</v>
      </c>
      <c r="K2276" s="78" t="s">
        <v>2166</v>
      </c>
      <c r="L2276" s="78" t="s">
        <v>1791</v>
      </c>
      <c r="M2276" s="78" t="s">
        <v>1791</v>
      </c>
      <c r="N2276" s="78" t="s">
        <v>1791</v>
      </c>
      <c r="O2276" s="78" t="s">
        <v>2897</v>
      </c>
      <c r="P2276" s="82">
        <v>4</v>
      </c>
      <c r="Q2276" s="78" t="s">
        <v>2965</v>
      </c>
      <c r="R2276" s="82"/>
      <c r="S2276" s="82"/>
      <c r="T2276" s="82">
        <v>1</v>
      </c>
      <c r="U2276" s="82"/>
      <c r="V2276" s="82"/>
      <c r="W2276" s="82">
        <v>1</v>
      </c>
      <c r="X2276" s="82"/>
      <c r="Y2276" s="82"/>
      <c r="Z2276" s="82">
        <v>1</v>
      </c>
      <c r="AA2276" s="82"/>
      <c r="AB2276" s="82">
        <v>1</v>
      </c>
      <c r="AC2276" s="82"/>
      <c r="AD2276" s="85" t="str">
        <f>IF(A2276&lt;&gt;"",IF(D2276="DIRECCIÓN_DE_TRANSFERENCIAS","280 0031",VLOOKUP(C2276,NIVELES!$A$14:$B$105,2,0)),"")</f>
        <v>280 5270</v>
      </c>
      <c r="AE2276" s="86" t="s">
        <v>322</v>
      </c>
      <c r="AF2276" s="86" t="s">
        <v>369</v>
      </c>
      <c r="AG2276" s="79" t="str">
        <f>+IF(AF2276&lt;&gt;"",VLOOKUP(AF2276,NIVELES!$A$666:$B$673,2,0),"")</f>
        <v>ADMINISTRACIÓN_CENTRAL</v>
      </c>
      <c r="AH2276" s="78" t="s">
        <v>322</v>
      </c>
      <c r="AI2276" s="79" t="str">
        <f>IF(AH2276&lt;&gt;"",VLOOKUP(CONCATENATE(AG2276,AH2276),NIVELES!$B$676:$C$745,2,0),"")</f>
        <v>Administración De La Gestión Administrativa Financiera</v>
      </c>
      <c r="AJ2276" s="78" t="s">
        <v>517</v>
      </c>
      <c r="AK2276" s="79" t="str">
        <f>+IF(AJ2276&lt;&gt;"",VLOOKUP(AJ2276,NIVELES!$A$816:$B$892,2,0),"")</f>
        <v>NO APLICA</v>
      </c>
      <c r="AL2276" s="78" t="s">
        <v>554</v>
      </c>
      <c r="AM2276" s="78">
        <v>530813</v>
      </c>
      <c r="AN2276" s="79" t="str">
        <f>IF(AM2276&lt;&gt;"",+VLOOKUP(AM2276,NIVELES!$A$1652:$B$2466,2,0),"")</f>
        <v>Repuestos y Accesorios</v>
      </c>
      <c r="AO2276" s="87">
        <v>9307</v>
      </c>
      <c r="AP2276" s="88">
        <v>0</v>
      </c>
      <c r="AQ2276" s="88">
        <v>0</v>
      </c>
      <c r="AR2276" s="88">
        <v>2500</v>
      </c>
      <c r="AS2276" s="88">
        <v>0</v>
      </c>
      <c r="AT2276" s="88">
        <v>0</v>
      </c>
      <c r="AU2276" s="88">
        <v>2500</v>
      </c>
      <c r="AV2276" s="88">
        <v>0</v>
      </c>
      <c r="AW2276" s="88">
        <v>0</v>
      </c>
      <c r="AX2276" s="88">
        <v>2500</v>
      </c>
      <c r="AY2276" s="88">
        <v>0</v>
      </c>
      <c r="AZ2276" s="88">
        <v>1807</v>
      </c>
      <c r="BA2276" s="88">
        <v>0</v>
      </c>
      <c r="BB2276" s="89">
        <f t="shared" si="139"/>
        <v>9307</v>
      </c>
      <c r="BC2276" s="90" t="str">
        <f t="shared" si="138"/>
        <v>OK</v>
      </c>
      <c r="BD2276" s="91" t="str">
        <f t="shared" si="140"/>
        <v xml:space="preserve">                  </v>
      </c>
      <c r="BE2276" s="92">
        <f t="shared" si="141"/>
        <v>4</v>
      </c>
    </row>
    <row r="2277" spans="1:57" s="74" customFormat="1" ht="50.1" customHeight="1" x14ac:dyDescent="0.2">
      <c r="A2277" s="78" t="s">
        <v>55</v>
      </c>
      <c r="B2277" s="78" t="s">
        <v>61</v>
      </c>
      <c r="C2277" s="78" t="s">
        <v>618</v>
      </c>
      <c r="D2277" s="78" t="s">
        <v>575</v>
      </c>
      <c r="E2277" s="79" t="str">
        <f>+IF(C2277&lt;&gt;"",VLOOKUP(MID(C2277,18,5),NIVELES!$A$133:$B$213,2,0),"")</f>
        <v>GUAYAS</v>
      </c>
      <c r="F2277" s="80" t="s">
        <v>185</v>
      </c>
      <c r="G2277" s="81" t="str">
        <f>+IF(F2277&lt;&gt;"",VLOOKUP(F2277,NIVELES!$A$246:$C$464,3,0),"")</f>
        <v xml:space="preserve"> </v>
      </c>
      <c r="H2277" s="82" t="s">
        <v>1023</v>
      </c>
      <c r="I2277" s="78" t="s">
        <v>2173</v>
      </c>
      <c r="J2277" s="78" t="s">
        <v>2165</v>
      </c>
      <c r="K2277" s="78" t="s">
        <v>2166</v>
      </c>
      <c r="L2277" s="78" t="s">
        <v>1791</v>
      </c>
      <c r="M2277" s="78" t="s">
        <v>1791</v>
      </c>
      <c r="N2277" s="78" t="s">
        <v>1791</v>
      </c>
      <c r="O2277" s="78" t="s">
        <v>2897</v>
      </c>
      <c r="P2277" s="82">
        <v>2</v>
      </c>
      <c r="Q2277" s="78" t="s">
        <v>2965</v>
      </c>
      <c r="R2277" s="82"/>
      <c r="S2277" s="82"/>
      <c r="T2277" s="82">
        <v>1</v>
      </c>
      <c r="U2277" s="82"/>
      <c r="V2277" s="82"/>
      <c r="W2277" s="82">
        <v>1</v>
      </c>
      <c r="X2277" s="82"/>
      <c r="Y2277" s="82"/>
      <c r="Z2277" s="82"/>
      <c r="AA2277" s="82"/>
      <c r="AB2277" s="82"/>
      <c r="AC2277" s="82"/>
      <c r="AD2277" s="85" t="str">
        <f>IF(A2277&lt;&gt;"",IF(D2277="DIRECCIÓN_DE_TRANSFERENCIAS","280 0031",VLOOKUP(C2277,NIVELES!$A$14:$B$105,2,0)),"")</f>
        <v>280 5270</v>
      </c>
      <c r="AE2277" s="86" t="s">
        <v>322</v>
      </c>
      <c r="AF2277" s="86" t="s">
        <v>369</v>
      </c>
      <c r="AG2277" s="79" t="str">
        <f>+IF(AF2277&lt;&gt;"",VLOOKUP(AF2277,NIVELES!$A$666:$B$673,2,0),"")</f>
        <v>ADMINISTRACIÓN_CENTRAL</v>
      </c>
      <c r="AH2277" s="78" t="s">
        <v>322</v>
      </c>
      <c r="AI2277" s="79" t="str">
        <f>IF(AH2277&lt;&gt;"",VLOOKUP(CONCATENATE(AG2277,AH2277),NIVELES!$B$676:$C$745,2,0),"")</f>
        <v>Administración De La Gestión Administrativa Financiera</v>
      </c>
      <c r="AJ2277" s="78" t="s">
        <v>517</v>
      </c>
      <c r="AK2277" s="79" t="str">
        <f>+IF(AJ2277&lt;&gt;"",VLOOKUP(AJ2277,NIVELES!$A$816:$B$892,2,0),"")</f>
        <v>NO APLICA</v>
      </c>
      <c r="AL2277" s="78" t="s">
        <v>554</v>
      </c>
      <c r="AM2277" s="78">
        <v>531411</v>
      </c>
      <c r="AN2277" s="79" t="str">
        <f>IF(AM2277&lt;&gt;"",+VLOOKUP(AM2277,NIVELES!$A$1652:$B$2466,2,0),"")</f>
        <v>Partes y Repuestos</v>
      </c>
      <c r="AO2277" s="87">
        <v>0</v>
      </c>
      <c r="AP2277" s="88">
        <v>0</v>
      </c>
      <c r="AQ2277" s="88">
        <v>0</v>
      </c>
      <c r="AR2277" s="88">
        <v>0</v>
      </c>
      <c r="AS2277" s="88">
        <v>0</v>
      </c>
      <c r="AT2277" s="88">
        <v>0</v>
      </c>
      <c r="AU2277" s="88">
        <v>0</v>
      </c>
      <c r="AV2277" s="88">
        <v>0</v>
      </c>
      <c r="AW2277" s="88">
        <v>0</v>
      </c>
      <c r="AX2277" s="88">
        <v>0</v>
      </c>
      <c r="AY2277" s="88">
        <v>0</v>
      </c>
      <c r="AZ2277" s="88">
        <v>0</v>
      </c>
      <c r="BA2277" s="88">
        <v>0</v>
      </c>
      <c r="BB2277" s="89">
        <f t="shared" si="139"/>
        <v>0</v>
      </c>
      <c r="BC2277" s="90" t="str">
        <f t="shared" si="138"/>
        <v>OK</v>
      </c>
      <c r="BD2277" s="91" t="str">
        <f t="shared" si="140"/>
        <v xml:space="preserve">                  </v>
      </c>
      <c r="BE2277" s="92">
        <f t="shared" si="141"/>
        <v>2</v>
      </c>
    </row>
    <row r="2278" spans="1:57" s="74" customFormat="1" ht="50.1" customHeight="1" x14ac:dyDescent="0.2">
      <c r="A2278" s="78" t="s">
        <v>55</v>
      </c>
      <c r="B2278" s="78" t="s">
        <v>61</v>
      </c>
      <c r="C2278" s="78" t="s">
        <v>618</v>
      </c>
      <c r="D2278" s="78" t="s">
        <v>575</v>
      </c>
      <c r="E2278" s="79" t="str">
        <f>+IF(C2278&lt;&gt;"",VLOOKUP(MID(C2278,18,5),NIVELES!$A$133:$B$213,2,0),"")</f>
        <v>GUAYAS</v>
      </c>
      <c r="F2278" s="80" t="s">
        <v>185</v>
      </c>
      <c r="G2278" s="81" t="str">
        <f>+IF(F2278&lt;&gt;"",VLOOKUP(F2278,NIVELES!$A$246:$C$464,3,0),"")</f>
        <v xml:space="preserve"> </v>
      </c>
      <c r="H2278" s="82" t="s">
        <v>1023</v>
      </c>
      <c r="I2278" s="78" t="s">
        <v>2173</v>
      </c>
      <c r="J2278" s="78" t="s">
        <v>2165</v>
      </c>
      <c r="K2278" s="78" t="s">
        <v>2166</v>
      </c>
      <c r="L2278" s="78" t="s">
        <v>1791</v>
      </c>
      <c r="M2278" s="78" t="s">
        <v>1791</v>
      </c>
      <c r="N2278" s="78" t="s">
        <v>1791</v>
      </c>
      <c r="O2278" s="78" t="s">
        <v>2897</v>
      </c>
      <c r="P2278" s="82">
        <v>3</v>
      </c>
      <c r="Q2278" s="78" t="s">
        <v>2965</v>
      </c>
      <c r="R2278" s="82"/>
      <c r="S2278" s="82"/>
      <c r="T2278" s="82">
        <v>1</v>
      </c>
      <c r="U2278" s="82"/>
      <c r="V2278" s="82"/>
      <c r="W2278" s="82">
        <v>1</v>
      </c>
      <c r="X2278" s="82"/>
      <c r="Y2278" s="82"/>
      <c r="Z2278" s="82">
        <v>1</v>
      </c>
      <c r="AA2278" s="82"/>
      <c r="AB2278" s="82"/>
      <c r="AC2278" s="82"/>
      <c r="AD2278" s="85" t="str">
        <f>IF(A2278&lt;&gt;"",IF(D2278="DIRECCIÓN_DE_TRANSFERENCIAS","280 0031",VLOOKUP(C2278,NIVELES!$A$14:$B$105,2,0)),"")</f>
        <v>280 5270</v>
      </c>
      <c r="AE2278" s="86" t="s">
        <v>322</v>
      </c>
      <c r="AF2278" s="86" t="s">
        <v>369</v>
      </c>
      <c r="AG2278" s="79" t="str">
        <f>+IF(AF2278&lt;&gt;"",VLOOKUP(AF2278,NIVELES!$A$666:$B$673,2,0),"")</f>
        <v>ADMINISTRACIÓN_CENTRAL</v>
      </c>
      <c r="AH2278" s="78" t="s">
        <v>322</v>
      </c>
      <c r="AI2278" s="79" t="str">
        <f>IF(AH2278&lt;&gt;"",VLOOKUP(CONCATENATE(AG2278,AH2278),NIVELES!$B$676:$C$745,2,0),"")</f>
        <v>Administración De La Gestión Administrativa Financiera</v>
      </c>
      <c r="AJ2278" s="78" t="s">
        <v>517</v>
      </c>
      <c r="AK2278" s="79" t="str">
        <f>+IF(AJ2278&lt;&gt;"",VLOOKUP(AJ2278,NIVELES!$A$816:$B$892,2,0),"")</f>
        <v>NO APLICA</v>
      </c>
      <c r="AL2278" s="78" t="s">
        <v>555</v>
      </c>
      <c r="AM2278" s="78">
        <v>570102</v>
      </c>
      <c r="AN2278" s="79" t="str">
        <f>IF(AM2278&lt;&gt;"",+VLOOKUP(AM2278,NIVELES!$A$1652:$B$2466,2,0),"")</f>
        <v>Tasas Generales, Impuestos, Contribuciones, Permisos, Licencias y Patentes.</v>
      </c>
      <c r="AO2278" s="87">
        <v>3393</v>
      </c>
      <c r="AP2278" s="88">
        <v>0</v>
      </c>
      <c r="AQ2278" s="88">
        <v>420.46</v>
      </c>
      <c r="AR2278" s="88">
        <v>1000</v>
      </c>
      <c r="AS2278" s="88">
        <v>0</v>
      </c>
      <c r="AT2278" s="88">
        <v>0</v>
      </c>
      <c r="AU2278" s="88">
        <v>579.54</v>
      </c>
      <c r="AV2278" s="88">
        <v>0</v>
      </c>
      <c r="AW2278" s="88">
        <v>0</v>
      </c>
      <c r="AX2278" s="88">
        <v>853</v>
      </c>
      <c r="AY2278" s="88">
        <v>0</v>
      </c>
      <c r="AZ2278" s="88">
        <v>540</v>
      </c>
      <c r="BA2278" s="88">
        <v>0</v>
      </c>
      <c r="BB2278" s="89">
        <f t="shared" si="139"/>
        <v>3393</v>
      </c>
      <c r="BC2278" s="90" t="str">
        <f t="shared" si="138"/>
        <v>OK</v>
      </c>
      <c r="BD2278" s="91" t="str">
        <f t="shared" si="140"/>
        <v xml:space="preserve">                  </v>
      </c>
      <c r="BE2278" s="92">
        <f t="shared" si="141"/>
        <v>3</v>
      </c>
    </row>
    <row r="2279" spans="1:57" s="74" customFormat="1" ht="50.1" customHeight="1" x14ac:dyDescent="0.2">
      <c r="A2279" s="78" t="s">
        <v>55</v>
      </c>
      <c r="B2279" s="78" t="s">
        <v>61</v>
      </c>
      <c r="C2279" s="78" t="s">
        <v>618</v>
      </c>
      <c r="D2279" s="78" t="s">
        <v>575</v>
      </c>
      <c r="E2279" s="79" t="str">
        <f>+IF(C2279&lt;&gt;"",VLOOKUP(MID(C2279,18,5),NIVELES!$A$133:$B$213,2,0),"")</f>
        <v>GUAYAS</v>
      </c>
      <c r="F2279" s="80" t="s">
        <v>185</v>
      </c>
      <c r="G2279" s="81" t="str">
        <f>+IF(F2279&lt;&gt;"",VLOOKUP(F2279,NIVELES!$A$246:$C$464,3,0),"")</f>
        <v xml:space="preserve"> </v>
      </c>
      <c r="H2279" s="82" t="s">
        <v>1023</v>
      </c>
      <c r="I2279" s="78" t="s">
        <v>2173</v>
      </c>
      <c r="J2279" s="78" t="s">
        <v>2165</v>
      </c>
      <c r="K2279" s="78" t="s">
        <v>2166</v>
      </c>
      <c r="L2279" s="78" t="s">
        <v>1791</v>
      </c>
      <c r="M2279" s="78" t="s">
        <v>1791</v>
      </c>
      <c r="N2279" s="78" t="s">
        <v>1791</v>
      </c>
      <c r="O2279" s="78" t="s">
        <v>2897</v>
      </c>
      <c r="P2279" s="82">
        <v>3</v>
      </c>
      <c r="Q2279" s="78" t="s">
        <v>2965</v>
      </c>
      <c r="R2279" s="82"/>
      <c r="S2279" s="82"/>
      <c r="T2279" s="82">
        <v>1</v>
      </c>
      <c r="U2279" s="82"/>
      <c r="V2279" s="82"/>
      <c r="W2279" s="82">
        <v>1</v>
      </c>
      <c r="X2279" s="82"/>
      <c r="Y2279" s="82"/>
      <c r="Z2279" s="82">
        <v>1</v>
      </c>
      <c r="AA2279" s="82"/>
      <c r="AB2279" s="82"/>
      <c r="AC2279" s="82"/>
      <c r="AD2279" s="85" t="str">
        <f>IF(A2279&lt;&gt;"",IF(D2279="DIRECCIÓN_DE_TRANSFERENCIAS","280 0031",VLOOKUP(C2279,NIVELES!$A$14:$B$105,2,0)),"")</f>
        <v>280 5270</v>
      </c>
      <c r="AE2279" s="86" t="s">
        <v>322</v>
      </c>
      <c r="AF2279" s="86" t="s">
        <v>369</v>
      </c>
      <c r="AG2279" s="79" t="str">
        <f>+IF(AF2279&lt;&gt;"",VLOOKUP(AF2279,NIVELES!$A$666:$B$673,2,0),"")</f>
        <v>ADMINISTRACIÓN_CENTRAL</v>
      </c>
      <c r="AH2279" s="78" t="s">
        <v>322</v>
      </c>
      <c r="AI2279" s="79" t="str">
        <f>IF(AH2279&lt;&gt;"",VLOOKUP(CONCATENATE(AG2279,AH2279),NIVELES!$B$676:$C$745,2,0),"")</f>
        <v>Administración De La Gestión Administrativa Financiera</v>
      </c>
      <c r="AJ2279" s="78" t="s">
        <v>517</v>
      </c>
      <c r="AK2279" s="79" t="str">
        <f>+IF(AJ2279&lt;&gt;"",VLOOKUP(AJ2279,NIVELES!$A$816:$B$892,2,0),"")</f>
        <v>NO APLICA</v>
      </c>
      <c r="AL2279" s="78" t="s">
        <v>555</v>
      </c>
      <c r="AM2279" s="78">
        <v>570218</v>
      </c>
      <c r="AN2279" s="79" t="str">
        <f>IF(AM2279&lt;&gt;"",+VLOOKUP(AM2279,NIVELES!$A$1652:$B$2466,2,0),"")</f>
        <v>Intereses por Mora Patronal al IESS</v>
      </c>
      <c r="AO2279" s="87">
        <v>50</v>
      </c>
      <c r="AP2279" s="88">
        <v>0</v>
      </c>
      <c r="AQ2279" s="88">
        <v>4.74</v>
      </c>
      <c r="AR2279" s="88">
        <v>0</v>
      </c>
      <c r="AS2279" s="88">
        <v>0</v>
      </c>
      <c r="AT2279" s="88">
        <v>0</v>
      </c>
      <c r="AU2279" s="88">
        <v>0</v>
      </c>
      <c r="AV2279" s="88">
        <v>0</v>
      </c>
      <c r="AW2279" s="88">
        <v>45.26</v>
      </c>
      <c r="AX2279" s="88">
        <v>0</v>
      </c>
      <c r="AY2279" s="88">
        <v>0</v>
      </c>
      <c r="AZ2279" s="88">
        <v>0</v>
      </c>
      <c r="BA2279" s="88">
        <v>0</v>
      </c>
      <c r="BB2279" s="89">
        <f t="shared" si="139"/>
        <v>50</v>
      </c>
      <c r="BC2279" s="90" t="str">
        <f t="shared" si="138"/>
        <v>OK</v>
      </c>
      <c r="BD2279" s="91" t="str">
        <f t="shared" si="140"/>
        <v xml:space="preserve">                  </v>
      </c>
      <c r="BE2279" s="92">
        <f t="shared" si="141"/>
        <v>3</v>
      </c>
    </row>
    <row r="2280" spans="1:57" s="74" customFormat="1" ht="50.1" customHeight="1" x14ac:dyDescent="0.2">
      <c r="A2280" s="78" t="s">
        <v>55</v>
      </c>
      <c r="B2280" s="78" t="s">
        <v>61</v>
      </c>
      <c r="C2280" s="78" t="s">
        <v>618</v>
      </c>
      <c r="D2280" s="78" t="s">
        <v>603</v>
      </c>
      <c r="E2280" s="79" t="str">
        <f>+IF(C2280&lt;&gt;"",VLOOKUP(MID(C2280,18,5),NIVELES!$A$133:$B$213,2,0),"")</f>
        <v>GUAYAS</v>
      </c>
      <c r="F2280" s="80" t="s">
        <v>185</v>
      </c>
      <c r="G2280" s="81" t="str">
        <f>+IF(F2280&lt;&gt;"",VLOOKUP(F2280,NIVELES!$A$246:$C$464,3,0),"")</f>
        <v xml:space="preserve"> </v>
      </c>
      <c r="H2280" s="82" t="s">
        <v>1023</v>
      </c>
      <c r="I2280" s="78" t="s">
        <v>2164</v>
      </c>
      <c r="J2280" s="78" t="s">
        <v>2165</v>
      </c>
      <c r="K2280" s="78" t="s">
        <v>2166</v>
      </c>
      <c r="L2280" s="78" t="s">
        <v>1791</v>
      </c>
      <c r="M2280" s="78" t="s">
        <v>1791</v>
      </c>
      <c r="N2280" s="78" t="s">
        <v>1791</v>
      </c>
      <c r="O2280" s="78" t="s">
        <v>2167</v>
      </c>
      <c r="P2280" s="82">
        <v>12</v>
      </c>
      <c r="Q2280" s="78" t="s">
        <v>2964</v>
      </c>
      <c r="R2280" s="82">
        <v>1</v>
      </c>
      <c r="S2280" s="82">
        <v>1</v>
      </c>
      <c r="T2280" s="82">
        <v>1</v>
      </c>
      <c r="U2280" s="82">
        <v>1</v>
      </c>
      <c r="V2280" s="82">
        <v>1</v>
      </c>
      <c r="W2280" s="82">
        <v>1</v>
      </c>
      <c r="X2280" s="82">
        <v>1</v>
      </c>
      <c r="Y2280" s="82">
        <v>1</v>
      </c>
      <c r="Z2280" s="82">
        <v>1</v>
      </c>
      <c r="AA2280" s="82">
        <v>1</v>
      </c>
      <c r="AB2280" s="82">
        <v>1</v>
      </c>
      <c r="AC2280" s="82">
        <v>1</v>
      </c>
      <c r="AD2280" s="85" t="str">
        <f>IF(A2280&lt;&gt;"",IF(D2280="DIRECCIÓN_DE_TRANSFERENCIAS","280 0031",VLOOKUP(C2280,NIVELES!$A$14:$B$105,2,0)),"")</f>
        <v>280 5270</v>
      </c>
      <c r="AE2280" s="86" t="s">
        <v>322</v>
      </c>
      <c r="AF2280" s="86" t="s">
        <v>369</v>
      </c>
      <c r="AG2280" s="79" t="str">
        <f>+IF(AF2280&lt;&gt;"",VLOOKUP(AF2280,NIVELES!$A$666:$B$673,2,0),"")</f>
        <v>ADMINISTRACIÓN_CENTRAL</v>
      </c>
      <c r="AH2280" s="78" t="s">
        <v>511</v>
      </c>
      <c r="AI2280" s="79" t="str">
        <f>IF(AH2280&lt;&gt;"",VLOOKUP(CONCATENATE(AG2280,AH2280),NIVELES!$B$676:$C$745,2,0),"")</f>
        <v>Gestión De Planificación</v>
      </c>
      <c r="AJ2280" s="78" t="s">
        <v>517</v>
      </c>
      <c r="AK2280" s="79" t="str">
        <f>+IF(AJ2280&lt;&gt;"",VLOOKUP(AJ2280,NIVELES!$A$816:$B$892,2,0),"")</f>
        <v>NO APLICA</v>
      </c>
      <c r="AL2280" s="78" t="s">
        <v>553</v>
      </c>
      <c r="AM2280" s="78">
        <v>510203</v>
      </c>
      <c r="AN2280" s="79" t="str">
        <f>IF(AM2280&lt;&gt;"",+VLOOKUP(AM2280,NIVELES!$A$1652:$B$2466,2,0),"")</f>
        <v>Decimotercer Sueldo</v>
      </c>
      <c r="AO2280" s="87">
        <v>903.83</v>
      </c>
      <c r="AP2280" s="88">
        <v>0</v>
      </c>
      <c r="AQ2280" s="88">
        <v>0</v>
      </c>
      <c r="AR2280" s="88">
        <v>0</v>
      </c>
      <c r="AS2280" s="88">
        <v>0</v>
      </c>
      <c r="AT2280" s="88">
        <v>0</v>
      </c>
      <c r="AU2280" s="88">
        <v>0</v>
      </c>
      <c r="AV2280" s="88">
        <v>0</v>
      </c>
      <c r="AW2280" s="88">
        <v>0</v>
      </c>
      <c r="AX2280" s="88">
        <v>0</v>
      </c>
      <c r="AY2280" s="88">
        <v>0</v>
      </c>
      <c r="AZ2280" s="88">
        <v>0</v>
      </c>
      <c r="BA2280" s="88">
        <v>903.83</v>
      </c>
      <c r="BB2280" s="89">
        <f t="shared" si="139"/>
        <v>903.83</v>
      </c>
      <c r="BC2280" s="90" t="str">
        <f t="shared" si="138"/>
        <v>OK</v>
      </c>
      <c r="BD2280" s="91" t="str">
        <f t="shared" si="140"/>
        <v xml:space="preserve">                  </v>
      </c>
      <c r="BE2280" s="92">
        <f t="shared" si="141"/>
        <v>12</v>
      </c>
    </row>
    <row r="2281" spans="1:57" s="74" customFormat="1" ht="50.1" customHeight="1" x14ac:dyDescent="0.2">
      <c r="A2281" s="78" t="s">
        <v>55</v>
      </c>
      <c r="B2281" s="78" t="s">
        <v>61</v>
      </c>
      <c r="C2281" s="78" t="s">
        <v>618</v>
      </c>
      <c r="D2281" s="78" t="s">
        <v>603</v>
      </c>
      <c r="E2281" s="79" t="str">
        <f>+IF(C2281&lt;&gt;"",VLOOKUP(MID(C2281,18,5),NIVELES!$A$133:$B$213,2,0),"")</f>
        <v>GUAYAS</v>
      </c>
      <c r="F2281" s="80" t="s">
        <v>185</v>
      </c>
      <c r="G2281" s="81" t="str">
        <f>+IF(F2281&lt;&gt;"",VLOOKUP(F2281,NIVELES!$A$246:$C$464,3,0),"")</f>
        <v xml:space="preserve"> </v>
      </c>
      <c r="H2281" s="82" t="s">
        <v>1023</v>
      </c>
      <c r="I2281" s="78" t="s">
        <v>2164</v>
      </c>
      <c r="J2281" s="78" t="s">
        <v>2165</v>
      </c>
      <c r="K2281" s="78" t="s">
        <v>2166</v>
      </c>
      <c r="L2281" s="78" t="s">
        <v>1791</v>
      </c>
      <c r="M2281" s="78" t="s">
        <v>1791</v>
      </c>
      <c r="N2281" s="78" t="s">
        <v>1791</v>
      </c>
      <c r="O2281" s="78" t="s">
        <v>2167</v>
      </c>
      <c r="P2281" s="82">
        <v>1</v>
      </c>
      <c r="Q2281" s="78" t="s">
        <v>2964</v>
      </c>
      <c r="R2281" s="82"/>
      <c r="S2281" s="82"/>
      <c r="T2281" s="82"/>
      <c r="U2281" s="82"/>
      <c r="V2281" s="82"/>
      <c r="W2281" s="82"/>
      <c r="X2281" s="82"/>
      <c r="Y2281" s="82"/>
      <c r="Z2281" s="82"/>
      <c r="AA2281" s="82"/>
      <c r="AB2281" s="82"/>
      <c r="AC2281" s="82">
        <v>1</v>
      </c>
      <c r="AD2281" s="85" t="str">
        <f>IF(A2281&lt;&gt;"",IF(D2281="DIRECCIÓN_DE_TRANSFERENCIAS","280 0031",VLOOKUP(C2281,NIVELES!$A$14:$B$105,2,0)),"")</f>
        <v>280 5270</v>
      </c>
      <c r="AE2281" s="86" t="s">
        <v>322</v>
      </c>
      <c r="AF2281" s="86" t="s">
        <v>369</v>
      </c>
      <c r="AG2281" s="79" t="str">
        <f>+IF(AF2281&lt;&gt;"",VLOOKUP(AF2281,NIVELES!$A$666:$B$673,2,0),"")</f>
        <v>ADMINISTRACIÓN_CENTRAL</v>
      </c>
      <c r="AH2281" s="78" t="s">
        <v>511</v>
      </c>
      <c r="AI2281" s="79" t="str">
        <f>IF(AH2281&lt;&gt;"",VLOOKUP(CONCATENATE(AG2281,AH2281),NIVELES!$B$676:$C$745,2,0),"")</f>
        <v>Gestión De Planificación</v>
      </c>
      <c r="AJ2281" s="78" t="s">
        <v>517</v>
      </c>
      <c r="AK2281" s="79" t="str">
        <f>+IF(AJ2281&lt;&gt;"",VLOOKUP(AJ2281,NIVELES!$A$816:$B$892,2,0),"")</f>
        <v>NO APLICA</v>
      </c>
      <c r="AL2281" s="78" t="s">
        <v>553</v>
      </c>
      <c r="AM2281" s="78">
        <v>510204</v>
      </c>
      <c r="AN2281" s="79" t="str">
        <f>IF(AM2281&lt;&gt;"",+VLOOKUP(AM2281,NIVELES!$A$1652:$B$2466,2,0),"")</f>
        <v>Decimocuarto Sueldo</v>
      </c>
      <c r="AO2281" s="87">
        <v>361.17</v>
      </c>
      <c r="AP2281" s="88">
        <v>0</v>
      </c>
      <c r="AQ2281" s="88">
        <v>0</v>
      </c>
      <c r="AR2281" s="88">
        <v>361.17</v>
      </c>
      <c r="AS2281" s="88">
        <v>0</v>
      </c>
      <c r="AT2281" s="88">
        <v>0</v>
      </c>
      <c r="AU2281" s="88">
        <v>0</v>
      </c>
      <c r="AV2281" s="88">
        <v>0</v>
      </c>
      <c r="AW2281" s="88">
        <v>0</v>
      </c>
      <c r="AX2281" s="88">
        <v>0</v>
      </c>
      <c r="AY2281" s="88">
        <v>0</v>
      </c>
      <c r="AZ2281" s="88">
        <v>0</v>
      </c>
      <c r="BA2281" s="88">
        <v>0</v>
      </c>
      <c r="BB2281" s="89">
        <f t="shared" si="139"/>
        <v>361.17</v>
      </c>
      <c r="BC2281" s="90" t="str">
        <f t="shared" si="138"/>
        <v>OK</v>
      </c>
      <c r="BD2281" s="91" t="str">
        <f t="shared" si="140"/>
        <v xml:space="preserve">                  </v>
      </c>
      <c r="BE2281" s="92">
        <f t="shared" si="141"/>
        <v>1</v>
      </c>
    </row>
    <row r="2282" spans="1:57" s="74" customFormat="1" ht="50.1" customHeight="1" x14ac:dyDescent="0.2">
      <c r="A2282" s="78" t="s">
        <v>55</v>
      </c>
      <c r="B2282" s="78" t="s">
        <v>61</v>
      </c>
      <c r="C2282" s="78" t="s">
        <v>618</v>
      </c>
      <c r="D2282" s="78" t="s">
        <v>603</v>
      </c>
      <c r="E2282" s="79" t="str">
        <f>+IF(C2282&lt;&gt;"",VLOOKUP(MID(C2282,18,5),NIVELES!$A$133:$B$213,2,0),"")</f>
        <v>GUAYAS</v>
      </c>
      <c r="F2282" s="80" t="s">
        <v>185</v>
      </c>
      <c r="G2282" s="81" t="str">
        <f>+IF(F2282&lt;&gt;"",VLOOKUP(F2282,NIVELES!$A$246:$C$464,3,0),"")</f>
        <v xml:space="preserve"> </v>
      </c>
      <c r="H2282" s="82" t="s">
        <v>1023</v>
      </c>
      <c r="I2282" s="78" t="s">
        <v>2164</v>
      </c>
      <c r="J2282" s="78" t="s">
        <v>2165</v>
      </c>
      <c r="K2282" s="78" t="s">
        <v>2166</v>
      </c>
      <c r="L2282" s="78" t="s">
        <v>1791</v>
      </c>
      <c r="M2282" s="78" t="s">
        <v>1791</v>
      </c>
      <c r="N2282" s="78" t="s">
        <v>1791</v>
      </c>
      <c r="O2282" s="78" t="s">
        <v>2167</v>
      </c>
      <c r="P2282" s="82">
        <v>1</v>
      </c>
      <c r="Q2282" s="78" t="s">
        <v>2964</v>
      </c>
      <c r="R2282" s="82"/>
      <c r="S2282" s="82"/>
      <c r="T2282" s="82">
        <v>1</v>
      </c>
      <c r="U2282" s="82"/>
      <c r="V2282" s="82"/>
      <c r="W2282" s="82"/>
      <c r="X2282" s="82"/>
      <c r="Y2282" s="82"/>
      <c r="Z2282" s="82"/>
      <c r="AA2282" s="82"/>
      <c r="AB2282" s="82"/>
      <c r="AC2282" s="82"/>
      <c r="AD2282" s="85" t="str">
        <f>IF(A2282&lt;&gt;"",IF(D2282="DIRECCIÓN_DE_TRANSFERENCIAS","280 0031",VLOOKUP(C2282,NIVELES!$A$14:$B$105,2,0)),"")</f>
        <v>280 5270</v>
      </c>
      <c r="AE2282" s="86" t="s">
        <v>322</v>
      </c>
      <c r="AF2282" s="86" t="s">
        <v>369</v>
      </c>
      <c r="AG2282" s="79" t="str">
        <f>+IF(AF2282&lt;&gt;"",VLOOKUP(AF2282,NIVELES!$A$666:$B$673,2,0),"")</f>
        <v>ADMINISTRACIÓN_CENTRAL</v>
      </c>
      <c r="AH2282" s="78" t="s">
        <v>511</v>
      </c>
      <c r="AI2282" s="79" t="str">
        <f>IF(AH2282&lt;&gt;"",VLOOKUP(CONCATENATE(AG2282,AH2282),NIVELES!$B$676:$C$745,2,0),"")</f>
        <v>Gestión De Planificación</v>
      </c>
      <c r="AJ2282" s="78" t="s">
        <v>517</v>
      </c>
      <c r="AK2282" s="79" t="str">
        <f>+IF(AJ2282&lt;&gt;"",VLOOKUP(AJ2282,NIVELES!$A$816:$B$892,2,0),"")</f>
        <v>NO APLICA</v>
      </c>
      <c r="AL2282" s="78" t="s">
        <v>553</v>
      </c>
      <c r="AM2282" s="78">
        <v>510510</v>
      </c>
      <c r="AN2282" s="79" t="str">
        <f>IF(AM2282&lt;&gt;"",+VLOOKUP(AM2282,NIVELES!$A$1652:$B$2466,2,0),"")</f>
        <v>Servicios Personales por Contrato</v>
      </c>
      <c r="AO2282" s="87">
        <v>10846</v>
      </c>
      <c r="AP2282" s="88">
        <v>0</v>
      </c>
      <c r="AQ2282" s="88">
        <v>0</v>
      </c>
      <c r="AR2282" s="88">
        <v>986</v>
      </c>
      <c r="AS2282" s="88">
        <v>986</v>
      </c>
      <c r="AT2282" s="88">
        <v>986</v>
      </c>
      <c r="AU2282" s="88">
        <v>986</v>
      </c>
      <c r="AV2282" s="88">
        <v>986</v>
      </c>
      <c r="AW2282" s="88">
        <v>986</v>
      </c>
      <c r="AX2282" s="88">
        <v>986</v>
      </c>
      <c r="AY2282" s="88">
        <v>986</v>
      </c>
      <c r="AZ2282" s="88">
        <v>986</v>
      </c>
      <c r="BA2282" s="88">
        <v>1972</v>
      </c>
      <c r="BB2282" s="89">
        <f t="shared" si="139"/>
        <v>10846</v>
      </c>
      <c r="BC2282" s="90" t="str">
        <f t="shared" si="138"/>
        <v>OK</v>
      </c>
      <c r="BD2282" s="91" t="str">
        <f t="shared" si="140"/>
        <v xml:space="preserve">                  </v>
      </c>
      <c r="BE2282" s="92">
        <f t="shared" si="141"/>
        <v>1</v>
      </c>
    </row>
    <row r="2283" spans="1:57" s="74" customFormat="1" ht="50.1" customHeight="1" x14ac:dyDescent="0.2">
      <c r="A2283" s="78" t="s">
        <v>55</v>
      </c>
      <c r="B2283" s="78" t="s">
        <v>61</v>
      </c>
      <c r="C2283" s="78" t="s">
        <v>618</v>
      </c>
      <c r="D2283" s="78" t="s">
        <v>603</v>
      </c>
      <c r="E2283" s="79" t="str">
        <f>+IF(C2283&lt;&gt;"",VLOOKUP(MID(C2283,18,5),NIVELES!$A$133:$B$213,2,0),"")</f>
        <v>GUAYAS</v>
      </c>
      <c r="F2283" s="80" t="s">
        <v>185</v>
      </c>
      <c r="G2283" s="81" t="str">
        <f>+IF(F2283&lt;&gt;"",VLOOKUP(F2283,NIVELES!$A$246:$C$464,3,0),"")</f>
        <v xml:space="preserve"> </v>
      </c>
      <c r="H2283" s="82" t="s">
        <v>1023</v>
      </c>
      <c r="I2283" s="78" t="s">
        <v>2164</v>
      </c>
      <c r="J2283" s="78" t="s">
        <v>2165</v>
      </c>
      <c r="K2283" s="78" t="s">
        <v>2166</v>
      </c>
      <c r="L2283" s="78" t="s">
        <v>1791</v>
      </c>
      <c r="M2283" s="78" t="s">
        <v>1791</v>
      </c>
      <c r="N2283" s="78" t="s">
        <v>1791</v>
      </c>
      <c r="O2283" s="78" t="s">
        <v>2167</v>
      </c>
      <c r="P2283" s="82">
        <v>12</v>
      </c>
      <c r="Q2283" s="78" t="s">
        <v>2964</v>
      </c>
      <c r="R2283" s="82">
        <v>1</v>
      </c>
      <c r="S2283" s="82">
        <v>1</v>
      </c>
      <c r="T2283" s="82">
        <v>1</v>
      </c>
      <c r="U2283" s="82">
        <v>1</v>
      </c>
      <c r="V2283" s="82">
        <v>1</v>
      </c>
      <c r="W2283" s="82">
        <v>1</v>
      </c>
      <c r="X2283" s="82">
        <v>1</v>
      </c>
      <c r="Y2283" s="82">
        <v>1</v>
      </c>
      <c r="Z2283" s="82">
        <v>1</v>
      </c>
      <c r="AA2283" s="82">
        <v>1</v>
      </c>
      <c r="AB2283" s="82">
        <v>1</v>
      </c>
      <c r="AC2283" s="82">
        <v>1</v>
      </c>
      <c r="AD2283" s="85" t="str">
        <f>IF(A2283&lt;&gt;"",IF(D2283="DIRECCIÓN_DE_TRANSFERENCIAS","280 0031",VLOOKUP(C2283,NIVELES!$A$14:$B$105,2,0)),"")</f>
        <v>280 5270</v>
      </c>
      <c r="AE2283" s="86" t="s">
        <v>322</v>
      </c>
      <c r="AF2283" s="86" t="s">
        <v>369</v>
      </c>
      <c r="AG2283" s="79" t="str">
        <f>+IF(AF2283&lt;&gt;"",VLOOKUP(AF2283,NIVELES!$A$666:$B$673,2,0),"")</f>
        <v>ADMINISTRACIÓN_CENTRAL</v>
      </c>
      <c r="AH2283" s="78" t="s">
        <v>511</v>
      </c>
      <c r="AI2283" s="79" t="str">
        <f>IF(AH2283&lt;&gt;"",VLOOKUP(CONCATENATE(AG2283,AH2283),NIVELES!$B$676:$C$745,2,0),"")</f>
        <v>Gestión De Planificación</v>
      </c>
      <c r="AJ2283" s="78" t="s">
        <v>517</v>
      </c>
      <c r="AK2283" s="79" t="str">
        <f>+IF(AJ2283&lt;&gt;"",VLOOKUP(AJ2283,NIVELES!$A$816:$B$892,2,0),"")</f>
        <v>NO APLICA</v>
      </c>
      <c r="AL2283" s="78" t="s">
        <v>553</v>
      </c>
      <c r="AM2283" s="78">
        <v>510601</v>
      </c>
      <c r="AN2283" s="79" t="str">
        <f>IF(AM2283&lt;&gt;"",+VLOOKUP(AM2283,NIVELES!$A$1652:$B$2466,2,0),"")</f>
        <v>Aporte Patronal</v>
      </c>
      <c r="AO2283" s="87">
        <v>1046.6400000000001</v>
      </c>
      <c r="AP2283" s="88">
        <v>0</v>
      </c>
      <c r="AQ2283" s="88">
        <v>0</v>
      </c>
      <c r="AR2283" s="88">
        <v>95.15</v>
      </c>
      <c r="AS2283" s="88">
        <v>95.15</v>
      </c>
      <c r="AT2283" s="88">
        <v>95.15</v>
      </c>
      <c r="AU2283" s="88">
        <v>95.15</v>
      </c>
      <c r="AV2283" s="88">
        <v>95.15</v>
      </c>
      <c r="AW2283" s="88">
        <v>95.15</v>
      </c>
      <c r="AX2283" s="88">
        <v>95.15</v>
      </c>
      <c r="AY2283" s="88">
        <v>95.15</v>
      </c>
      <c r="AZ2283" s="88">
        <v>95.14</v>
      </c>
      <c r="BA2283" s="88">
        <v>190.3</v>
      </c>
      <c r="BB2283" s="89">
        <f t="shared" si="139"/>
        <v>1046.6399999999999</v>
      </c>
      <c r="BC2283" s="90" t="str">
        <f t="shared" si="138"/>
        <v>OK</v>
      </c>
      <c r="BD2283" s="91" t="str">
        <f t="shared" si="140"/>
        <v xml:space="preserve">                  </v>
      </c>
      <c r="BE2283" s="92">
        <f t="shared" si="141"/>
        <v>12</v>
      </c>
    </row>
    <row r="2284" spans="1:57" s="74" customFormat="1" ht="50.1" customHeight="1" x14ac:dyDescent="0.2">
      <c r="A2284" s="78" t="s">
        <v>55</v>
      </c>
      <c r="B2284" s="78" t="s">
        <v>61</v>
      </c>
      <c r="C2284" s="78" t="s">
        <v>618</v>
      </c>
      <c r="D2284" s="78" t="s">
        <v>603</v>
      </c>
      <c r="E2284" s="79" t="str">
        <f>+IF(C2284&lt;&gt;"",VLOOKUP(MID(C2284,18,5),NIVELES!$A$133:$B$213,2,0),"")</f>
        <v>GUAYAS</v>
      </c>
      <c r="F2284" s="80" t="s">
        <v>185</v>
      </c>
      <c r="G2284" s="81" t="str">
        <f>+IF(F2284&lt;&gt;"",VLOOKUP(F2284,NIVELES!$A$246:$C$464,3,0),"")</f>
        <v xml:space="preserve"> </v>
      </c>
      <c r="H2284" s="82" t="s">
        <v>1023</v>
      </c>
      <c r="I2284" s="78" t="s">
        <v>2164</v>
      </c>
      <c r="J2284" s="78" t="s">
        <v>2165</v>
      </c>
      <c r="K2284" s="78" t="s">
        <v>2166</v>
      </c>
      <c r="L2284" s="78" t="s">
        <v>1791</v>
      </c>
      <c r="M2284" s="78" t="s">
        <v>1791</v>
      </c>
      <c r="N2284" s="78" t="s">
        <v>1791</v>
      </c>
      <c r="O2284" s="78" t="s">
        <v>2167</v>
      </c>
      <c r="P2284" s="82">
        <v>12</v>
      </c>
      <c r="Q2284" s="78" t="s">
        <v>2964</v>
      </c>
      <c r="R2284" s="82">
        <v>1</v>
      </c>
      <c r="S2284" s="82">
        <v>1</v>
      </c>
      <c r="T2284" s="82">
        <v>1</v>
      </c>
      <c r="U2284" s="82">
        <v>1</v>
      </c>
      <c r="V2284" s="82">
        <v>1</v>
      </c>
      <c r="W2284" s="82">
        <v>1</v>
      </c>
      <c r="X2284" s="82">
        <v>1</v>
      </c>
      <c r="Y2284" s="82">
        <v>1</v>
      </c>
      <c r="Z2284" s="82">
        <v>1</v>
      </c>
      <c r="AA2284" s="82">
        <v>1</v>
      </c>
      <c r="AB2284" s="82">
        <v>1</v>
      </c>
      <c r="AC2284" s="82">
        <v>1</v>
      </c>
      <c r="AD2284" s="85" t="str">
        <f>IF(A2284&lt;&gt;"",IF(D2284="DIRECCIÓN_DE_TRANSFERENCIAS","280 0031",VLOOKUP(C2284,NIVELES!$A$14:$B$105,2,0)),"")</f>
        <v>280 5270</v>
      </c>
      <c r="AE2284" s="86" t="s">
        <v>322</v>
      </c>
      <c r="AF2284" s="86" t="s">
        <v>369</v>
      </c>
      <c r="AG2284" s="79" t="str">
        <f>+IF(AF2284&lt;&gt;"",VLOOKUP(AF2284,NIVELES!$A$666:$B$673,2,0),"")</f>
        <v>ADMINISTRACIÓN_CENTRAL</v>
      </c>
      <c r="AH2284" s="78" t="s">
        <v>511</v>
      </c>
      <c r="AI2284" s="79" t="str">
        <f>IF(AH2284&lt;&gt;"",VLOOKUP(CONCATENATE(AG2284,AH2284),NIVELES!$B$676:$C$745,2,0),"")</f>
        <v>Gestión De Planificación</v>
      </c>
      <c r="AJ2284" s="78" t="s">
        <v>517</v>
      </c>
      <c r="AK2284" s="79" t="str">
        <f>+IF(AJ2284&lt;&gt;"",VLOOKUP(AJ2284,NIVELES!$A$816:$B$892,2,0),"")</f>
        <v>NO APLICA</v>
      </c>
      <c r="AL2284" s="78" t="s">
        <v>553</v>
      </c>
      <c r="AM2284" s="78">
        <v>510602</v>
      </c>
      <c r="AN2284" s="79" t="str">
        <f>IF(AM2284&lt;&gt;"",+VLOOKUP(AM2284,NIVELES!$A$1652:$B$2466,2,0),"")</f>
        <v>Fondo de Reserva</v>
      </c>
      <c r="AO2284" s="87">
        <v>903.83</v>
      </c>
      <c r="AP2284" s="88">
        <v>0</v>
      </c>
      <c r="AQ2284" s="88">
        <v>0</v>
      </c>
      <c r="AR2284" s="88">
        <v>82.13</v>
      </c>
      <c r="AS2284" s="88">
        <v>82.13</v>
      </c>
      <c r="AT2284" s="88">
        <v>82.13</v>
      </c>
      <c r="AU2284" s="88">
        <v>82.13</v>
      </c>
      <c r="AV2284" s="88">
        <v>82.13</v>
      </c>
      <c r="AW2284" s="88">
        <v>82.13</v>
      </c>
      <c r="AX2284" s="88">
        <v>82.13</v>
      </c>
      <c r="AY2284" s="88">
        <v>82.13</v>
      </c>
      <c r="AZ2284" s="88">
        <v>82.53</v>
      </c>
      <c r="BA2284" s="88">
        <v>164.26</v>
      </c>
      <c r="BB2284" s="89">
        <f t="shared" si="139"/>
        <v>903.82999999999993</v>
      </c>
      <c r="BC2284" s="90" t="str">
        <f t="shared" si="138"/>
        <v>OK</v>
      </c>
      <c r="BD2284" s="91" t="str">
        <f t="shared" si="140"/>
        <v xml:space="preserve">                  </v>
      </c>
      <c r="BE2284" s="92">
        <f t="shared" si="141"/>
        <v>12</v>
      </c>
    </row>
    <row r="2285" spans="1:57" s="74" customFormat="1" ht="50.1" customHeight="1" x14ac:dyDescent="0.2">
      <c r="A2285" s="78" t="s">
        <v>55</v>
      </c>
      <c r="B2285" s="78" t="s">
        <v>61</v>
      </c>
      <c r="C2285" s="78" t="s">
        <v>618</v>
      </c>
      <c r="D2285" s="78" t="s">
        <v>605</v>
      </c>
      <c r="E2285" s="79" t="str">
        <f>+IF(C2285&lt;&gt;"",VLOOKUP(MID(C2285,18,5),NIVELES!$A$133:$B$213,2,0),"")</f>
        <v>GUAYAS</v>
      </c>
      <c r="F2285" s="80" t="s">
        <v>185</v>
      </c>
      <c r="G2285" s="81" t="str">
        <f>+IF(F2285&lt;&gt;"",VLOOKUP(F2285,NIVELES!$A$246:$C$464,3,0),"")</f>
        <v xml:space="preserve"> </v>
      </c>
      <c r="H2285" s="82" t="s">
        <v>1024</v>
      </c>
      <c r="I2285" s="78" t="s">
        <v>2183</v>
      </c>
      <c r="J2285" s="78" t="s">
        <v>2184</v>
      </c>
      <c r="K2285" s="78" t="s">
        <v>2185</v>
      </c>
      <c r="L2285" s="78" t="s">
        <v>1791</v>
      </c>
      <c r="M2285" s="78" t="s">
        <v>1791</v>
      </c>
      <c r="N2285" s="78" t="s">
        <v>1791</v>
      </c>
      <c r="O2285" s="78" t="s">
        <v>2167</v>
      </c>
      <c r="P2285" s="82">
        <v>1</v>
      </c>
      <c r="Q2285" s="78" t="s">
        <v>2966</v>
      </c>
      <c r="R2285" s="82"/>
      <c r="S2285" s="82"/>
      <c r="T2285" s="82"/>
      <c r="U2285" s="82"/>
      <c r="V2285" s="82"/>
      <c r="W2285" s="82"/>
      <c r="X2285" s="82"/>
      <c r="Y2285" s="82"/>
      <c r="Z2285" s="82"/>
      <c r="AA2285" s="82"/>
      <c r="AB2285" s="82"/>
      <c r="AC2285" s="82">
        <v>1</v>
      </c>
      <c r="AD2285" s="85" t="str">
        <f>IF(A2285&lt;&gt;"",IF(D2285="DIRECCIÓN_DE_TRANSFERENCIAS","280 0031",VLOOKUP(C2285,NIVELES!$A$14:$B$105,2,0)),"")</f>
        <v>280 5270</v>
      </c>
      <c r="AE2285" s="86" t="s">
        <v>322</v>
      </c>
      <c r="AF2285" s="86" t="s">
        <v>542</v>
      </c>
      <c r="AG2285" s="79" t="str">
        <f>+IF(AF2285&lt;&gt;"",VLOOKUP(AF2285,NIVELES!$A$666:$B$673,2,0),"")</f>
        <v>SISTEMA_DE_PROTECCIÓN_ESPECIAL_EN_EL_CICLO_DE_VIDA</v>
      </c>
      <c r="AH2285" s="78" t="s">
        <v>452</v>
      </c>
      <c r="AI2285" s="79" t="str">
        <f>IF(AH2285&lt;&gt;"",VLOOKUP(CONCATENATE(AG2285,AH2285),NIVELES!$B$676:$C$745,2,0),"")</f>
        <v>Modalidades De Proteccion Especial Directos</v>
      </c>
      <c r="AJ2285" s="78" t="s">
        <v>517</v>
      </c>
      <c r="AK2285" s="79" t="str">
        <f>+IF(AJ2285&lt;&gt;"",VLOOKUP(AJ2285,NIVELES!$A$816:$B$892,2,0),"")</f>
        <v>NO APLICA</v>
      </c>
      <c r="AL2285" s="78" t="s">
        <v>553</v>
      </c>
      <c r="AM2285" s="78">
        <v>510203</v>
      </c>
      <c r="AN2285" s="79" t="str">
        <f>IF(AM2285&lt;&gt;"",+VLOOKUP(AM2285,NIVELES!$A$1652:$B$2466,2,0),"")</f>
        <v>Decimotercer Sueldo</v>
      </c>
      <c r="AO2285" s="87">
        <v>903.83</v>
      </c>
      <c r="AP2285" s="88">
        <v>0</v>
      </c>
      <c r="AQ2285" s="88">
        <v>0</v>
      </c>
      <c r="AR2285" s="88">
        <v>0</v>
      </c>
      <c r="AS2285" s="88">
        <v>0</v>
      </c>
      <c r="AT2285" s="88">
        <v>0</v>
      </c>
      <c r="AU2285" s="88">
        <v>0</v>
      </c>
      <c r="AV2285" s="88">
        <v>0</v>
      </c>
      <c r="AW2285" s="88">
        <v>0</v>
      </c>
      <c r="AX2285" s="88">
        <v>0</v>
      </c>
      <c r="AY2285" s="88">
        <v>0</v>
      </c>
      <c r="AZ2285" s="88">
        <v>0</v>
      </c>
      <c r="BA2285" s="88">
        <v>903.83</v>
      </c>
      <c r="BB2285" s="89">
        <f t="shared" si="139"/>
        <v>903.83</v>
      </c>
      <c r="BC2285" s="90" t="str">
        <f t="shared" si="138"/>
        <v>OK</v>
      </c>
      <c r="BD2285" s="91" t="str">
        <f t="shared" si="140"/>
        <v xml:space="preserve">                  </v>
      </c>
      <c r="BE2285" s="92">
        <f t="shared" si="141"/>
        <v>1</v>
      </c>
    </row>
    <row r="2286" spans="1:57" s="74" customFormat="1" ht="50.1" customHeight="1" x14ac:dyDescent="0.2">
      <c r="A2286" s="78" t="s">
        <v>55</v>
      </c>
      <c r="B2286" s="78" t="s">
        <v>61</v>
      </c>
      <c r="C2286" s="78" t="s">
        <v>618</v>
      </c>
      <c r="D2286" s="78" t="s">
        <v>605</v>
      </c>
      <c r="E2286" s="79" t="str">
        <f>+IF(C2286&lt;&gt;"",VLOOKUP(MID(C2286,18,5),NIVELES!$A$133:$B$213,2,0),"")</f>
        <v>GUAYAS</v>
      </c>
      <c r="F2286" s="80" t="s">
        <v>185</v>
      </c>
      <c r="G2286" s="81" t="str">
        <f>+IF(F2286&lt;&gt;"",VLOOKUP(F2286,NIVELES!$A$246:$C$464,3,0),"")</f>
        <v xml:space="preserve"> </v>
      </c>
      <c r="H2286" s="82" t="s">
        <v>1024</v>
      </c>
      <c r="I2286" s="78" t="s">
        <v>2183</v>
      </c>
      <c r="J2286" s="78" t="s">
        <v>2184</v>
      </c>
      <c r="K2286" s="78" t="s">
        <v>2185</v>
      </c>
      <c r="L2286" s="78" t="s">
        <v>1791</v>
      </c>
      <c r="M2286" s="78" t="s">
        <v>1791</v>
      </c>
      <c r="N2286" s="78" t="s">
        <v>1791</v>
      </c>
      <c r="O2286" s="78" t="s">
        <v>2167</v>
      </c>
      <c r="P2286" s="82">
        <v>1</v>
      </c>
      <c r="Q2286" s="78" t="s">
        <v>2966</v>
      </c>
      <c r="R2286" s="82"/>
      <c r="S2286" s="82"/>
      <c r="T2286" s="82"/>
      <c r="U2286" s="82"/>
      <c r="V2286" s="82"/>
      <c r="W2286" s="82"/>
      <c r="X2286" s="82"/>
      <c r="Y2286" s="82"/>
      <c r="Z2286" s="82"/>
      <c r="AA2286" s="82"/>
      <c r="AB2286" s="82"/>
      <c r="AC2286" s="82">
        <v>1</v>
      </c>
      <c r="AD2286" s="85" t="str">
        <f>IF(A2286&lt;&gt;"",IF(D2286="DIRECCIÓN_DE_TRANSFERENCIAS","280 0031",VLOOKUP(C2286,NIVELES!$A$14:$B$105,2,0)),"")</f>
        <v>280 5270</v>
      </c>
      <c r="AE2286" s="86" t="s">
        <v>322</v>
      </c>
      <c r="AF2286" s="86" t="s">
        <v>542</v>
      </c>
      <c r="AG2286" s="79" t="str">
        <f>+IF(AF2286&lt;&gt;"",VLOOKUP(AF2286,NIVELES!$A$666:$B$673,2,0),"")</f>
        <v>SISTEMA_DE_PROTECCIÓN_ESPECIAL_EN_EL_CICLO_DE_VIDA</v>
      </c>
      <c r="AH2286" s="78" t="s">
        <v>452</v>
      </c>
      <c r="AI2286" s="79" t="str">
        <f>IF(AH2286&lt;&gt;"",VLOOKUP(CONCATENATE(AG2286,AH2286),NIVELES!$B$676:$C$745,2,0),"")</f>
        <v>Modalidades De Proteccion Especial Directos</v>
      </c>
      <c r="AJ2286" s="78" t="s">
        <v>517</v>
      </c>
      <c r="AK2286" s="79" t="str">
        <f>+IF(AJ2286&lt;&gt;"",VLOOKUP(AJ2286,NIVELES!$A$816:$B$892,2,0),"")</f>
        <v>NO APLICA</v>
      </c>
      <c r="AL2286" s="78" t="s">
        <v>553</v>
      </c>
      <c r="AM2286" s="78">
        <v>510204</v>
      </c>
      <c r="AN2286" s="79" t="str">
        <f>IF(AM2286&lt;&gt;"",+VLOOKUP(AM2286,NIVELES!$A$1652:$B$2466,2,0),"")</f>
        <v>Decimocuarto Sueldo</v>
      </c>
      <c r="AO2286" s="87">
        <v>361.17</v>
      </c>
      <c r="AP2286" s="88">
        <v>0</v>
      </c>
      <c r="AQ2286" s="88">
        <v>0</v>
      </c>
      <c r="AR2286" s="88">
        <v>361.17</v>
      </c>
      <c r="AS2286" s="88">
        <v>0</v>
      </c>
      <c r="AT2286" s="88">
        <v>0</v>
      </c>
      <c r="AU2286" s="88">
        <v>0</v>
      </c>
      <c r="AV2286" s="88">
        <v>0</v>
      </c>
      <c r="AW2286" s="88">
        <v>0</v>
      </c>
      <c r="AX2286" s="88">
        <v>0</v>
      </c>
      <c r="AY2286" s="88">
        <v>0</v>
      </c>
      <c r="AZ2286" s="88">
        <v>0</v>
      </c>
      <c r="BA2286" s="88">
        <v>0</v>
      </c>
      <c r="BB2286" s="89">
        <f t="shared" si="139"/>
        <v>361.17</v>
      </c>
      <c r="BC2286" s="90" t="str">
        <f t="shared" si="138"/>
        <v>OK</v>
      </c>
      <c r="BD2286" s="91" t="str">
        <f t="shared" si="140"/>
        <v xml:space="preserve">                  </v>
      </c>
      <c r="BE2286" s="92">
        <f t="shared" si="141"/>
        <v>1</v>
      </c>
    </row>
    <row r="2287" spans="1:57" s="74" customFormat="1" ht="50.1" customHeight="1" x14ac:dyDescent="0.2">
      <c r="A2287" s="78" t="s">
        <v>55</v>
      </c>
      <c r="B2287" s="78" t="s">
        <v>61</v>
      </c>
      <c r="C2287" s="78" t="s">
        <v>618</v>
      </c>
      <c r="D2287" s="78" t="s">
        <v>605</v>
      </c>
      <c r="E2287" s="79" t="str">
        <f>+IF(C2287&lt;&gt;"",VLOOKUP(MID(C2287,18,5),NIVELES!$A$133:$B$213,2,0),"")</f>
        <v>GUAYAS</v>
      </c>
      <c r="F2287" s="80" t="s">
        <v>185</v>
      </c>
      <c r="G2287" s="81" t="str">
        <f>+IF(F2287&lt;&gt;"",VLOOKUP(F2287,NIVELES!$A$246:$C$464,3,0),"")</f>
        <v xml:space="preserve"> </v>
      </c>
      <c r="H2287" s="82" t="s">
        <v>1024</v>
      </c>
      <c r="I2287" s="78" t="s">
        <v>2183</v>
      </c>
      <c r="J2287" s="78" t="s">
        <v>2184</v>
      </c>
      <c r="K2287" s="78" t="s">
        <v>2185</v>
      </c>
      <c r="L2287" s="78" t="s">
        <v>1791</v>
      </c>
      <c r="M2287" s="78" t="s">
        <v>1791</v>
      </c>
      <c r="N2287" s="78" t="s">
        <v>1791</v>
      </c>
      <c r="O2287" s="78" t="s">
        <v>2167</v>
      </c>
      <c r="P2287" s="82">
        <v>1</v>
      </c>
      <c r="Q2287" s="78" t="s">
        <v>2966</v>
      </c>
      <c r="R2287" s="82"/>
      <c r="S2287" s="82"/>
      <c r="T2287" s="82">
        <v>1</v>
      </c>
      <c r="U2287" s="82"/>
      <c r="V2287" s="82"/>
      <c r="W2287" s="82"/>
      <c r="X2287" s="82"/>
      <c r="Y2287" s="82"/>
      <c r="Z2287" s="82"/>
      <c r="AA2287" s="82"/>
      <c r="AB2287" s="82"/>
      <c r="AC2287" s="82"/>
      <c r="AD2287" s="85" t="str">
        <f>IF(A2287&lt;&gt;"",IF(D2287="DIRECCIÓN_DE_TRANSFERENCIAS","280 0031",VLOOKUP(C2287,NIVELES!$A$14:$B$105,2,0)),"")</f>
        <v>280 5270</v>
      </c>
      <c r="AE2287" s="86" t="s">
        <v>322</v>
      </c>
      <c r="AF2287" s="86" t="s">
        <v>542</v>
      </c>
      <c r="AG2287" s="79" t="str">
        <f>+IF(AF2287&lt;&gt;"",VLOOKUP(AF2287,NIVELES!$A$666:$B$673,2,0),"")</f>
        <v>SISTEMA_DE_PROTECCIÓN_ESPECIAL_EN_EL_CICLO_DE_VIDA</v>
      </c>
      <c r="AH2287" s="78" t="s">
        <v>452</v>
      </c>
      <c r="AI2287" s="79" t="str">
        <f>IF(AH2287&lt;&gt;"",VLOOKUP(CONCATENATE(AG2287,AH2287),NIVELES!$B$676:$C$745,2,0),"")</f>
        <v>Modalidades De Proteccion Especial Directos</v>
      </c>
      <c r="AJ2287" s="78" t="s">
        <v>517</v>
      </c>
      <c r="AK2287" s="79" t="str">
        <f>+IF(AJ2287&lt;&gt;"",VLOOKUP(AJ2287,NIVELES!$A$816:$B$892,2,0),"")</f>
        <v>NO APLICA</v>
      </c>
      <c r="AL2287" s="78" t="s">
        <v>553</v>
      </c>
      <c r="AM2287" s="78">
        <v>510510</v>
      </c>
      <c r="AN2287" s="79" t="str">
        <f>IF(AM2287&lt;&gt;"",+VLOOKUP(AM2287,NIVELES!$A$1652:$B$2466,2,0),"")</f>
        <v>Servicios Personales por Contrato</v>
      </c>
      <c r="AO2287" s="87">
        <v>10846</v>
      </c>
      <c r="AP2287" s="88">
        <v>986</v>
      </c>
      <c r="AQ2287" s="88">
        <v>986</v>
      </c>
      <c r="AR2287" s="88">
        <v>986</v>
      </c>
      <c r="AS2287" s="88">
        <v>986</v>
      </c>
      <c r="AT2287" s="88">
        <v>986</v>
      </c>
      <c r="AU2287" s="88">
        <v>986</v>
      </c>
      <c r="AV2287" s="88">
        <v>986</v>
      </c>
      <c r="AW2287" s="88">
        <v>986</v>
      </c>
      <c r="AX2287" s="88">
        <v>986</v>
      </c>
      <c r="AY2287" s="88">
        <v>986</v>
      </c>
      <c r="AZ2287" s="88">
        <v>986</v>
      </c>
      <c r="BA2287" s="88">
        <v>0</v>
      </c>
      <c r="BB2287" s="89">
        <f t="shared" si="139"/>
        <v>10846</v>
      </c>
      <c r="BC2287" s="90" t="str">
        <f t="shared" si="138"/>
        <v>OK</v>
      </c>
      <c r="BD2287" s="91" t="str">
        <f t="shared" si="140"/>
        <v xml:space="preserve">                  </v>
      </c>
      <c r="BE2287" s="92">
        <f t="shared" si="141"/>
        <v>1</v>
      </c>
    </row>
    <row r="2288" spans="1:57" s="74" customFormat="1" ht="50.1" customHeight="1" x14ac:dyDescent="0.2">
      <c r="A2288" s="78" t="s">
        <v>55</v>
      </c>
      <c r="B2288" s="78" t="s">
        <v>61</v>
      </c>
      <c r="C2288" s="78" t="s">
        <v>618</v>
      </c>
      <c r="D2288" s="78" t="s">
        <v>605</v>
      </c>
      <c r="E2288" s="79" t="str">
        <f>+IF(C2288&lt;&gt;"",VLOOKUP(MID(C2288,18,5),NIVELES!$A$133:$B$213,2,0),"")</f>
        <v>GUAYAS</v>
      </c>
      <c r="F2288" s="80" t="s">
        <v>185</v>
      </c>
      <c r="G2288" s="81" t="str">
        <f>+IF(F2288&lt;&gt;"",VLOOKUP(F2288,NIVELES!$A$246:$C$464,3,0),"")</f>
        <v xml:space="preserve"> </v>
      </c>
      <c r="H2288" s="82" t="s">
        <v>1024</v>
      </c>
      <c r="I2288" s="78" t="s">
        <v>2183</v>
      </c>
      <c r="J2288" s="78" t="s">
        <v>2184</v>
      </c>
      <c r="K2288" s="78" t="s">
        <v>2185</v>
      </c>
      <c r="L2288" s="78" t="s">
        <v>1791</v>
      </c>
      <c r="M2288" s="78" t="s">
        <v>1791</v>
      </c>
      <c r="N2288" s="78" t="s">
        <v>1791</v>
      </c>
      <c r="O2288" s="78" t="s">
        <v>2167</v>
      </c>
      <c r="P2288" s="82">
        <v>12</v>
      </c>
      <c r="Q2288" s="78" t="s">
        <v>2966</v>
      </c>
      <c r="R2288" s="82">
        <v>1</v>
      </c>
      <c r="S2288" s="82">
        <v>1</v>
      </c>
      <c r="T2288" s="82">
        <v>1</v>
      </c>
      <c r="U2288" s="82">
        <v>1</v>
      </c>
      <c r="V2288" s="82">
        <v>1</v>
      </c>
      <c r="W2288" s="82">
        <v>1</v>
      </c>
      <c r="X2288" s="82">
        <v>1</v>
      </c>
      <c r="Y2288" s="82">
        <v>1</v>
      </c>
      <c r="Z2288" s="82">
        <v>1</v>
      </c>
      <c r="AA2288" s="82">
        <v>1</v>
      </c>
      <c r="AB2288" s="82">
        <v>1</v>
      </c>
      <c r="AC2288" s="82">
        <v>1</v>
      </c>
      <c r="AD2288" s="85" t="str">
        <f>IF(A2288&lt;&gt;"",IF(D2288="DIRECCIÓN_DE_TRANSFERENCIAS","280 0031",VLOOKUP(C2288,NIVELES!$A$14:$B$105,2,0)),"")</f>
        <v>280 5270</v>
      </c>
      <c r="AE2288" s="86" t="s">
        <v>322</v>
      </c>
      <c r="AF2288" s="86" t="s">
        <v>542</v>
      </c>
      <c r="AG2288" s="79" t="str">
        <f>+IF(AF2288&lt;&gt;"",VLOOKUP(AF2288,NIVELES!$A$666:$B$673,2,0),"")</f>
        <v>SISTEMA_DE_PROTECCIÓN_ESPECIAL_EN_EL_CICLO_DE_VIDA</v>
      </c>
      <c r="AH2288" s="78" t="s">
        <v>452</v>
      </c>
      <c r="AI2288" s="79" t="str">
        <f>IF(AH2288&lt;&gt;"",VLOOKUP(CONCATENATE(AG2288,AH2288),NIVELES!$B$676:$C$745,2,0),"")</f>
        <v>Modalidades De Proteccion Especial Directos</v>
      </c>
      <c r="AJ2288" s="78" t="s">
        <v>517</v>
      </c>
      <c r="AK2288" s="79" t="str">
        <f>+IF(AJ2288&lt;&gt;"",VLOOKUP(AJ2288,NIVELES!$A$816:$B$892,2,0),"")</f>
        <v>NO APLICA</v>
      </c>
      <c r="AL2288" s="78" t="s">
        <v>553</v>
      </c>
      <c r="AM2288" s="78">
        <v>510601</v>
      </c>
      <c r="AN2288" s="79" t="str">
        <f>IF(AM2288&lt;&gt;"",+VLOOKUP(AM2288,NIVELES!$A$1652:$B$2466,2,0),"")</f>
        <v>Aporte Patronal</v>
      </c>
      <c r="AO2288" s="87">
        <v>1046.6400000000001</v>
      </c>
      <c r="AP2288" s="88">
        <v>95.15</v>
      </c>
      <c r="AQ2288" s="88">
        <v>95.15</v>
      </c>
      <c r="AR2288" s="88">
        <v>95.15</v>
      </c>
      <c r="AS2288" s="88">
        <v>95.15</v>
      </c>
      <c r="AT2288" s="88">
        <v>95.15</v>
      </c>
      <c r="AU2288" s="88">
        <v>95.15</v>
      </c>
      <c r="AV2288" s="88">
        <v>95.15</v>
      </c>
      <c r="AW2288" s="88">
        <v>95.15</v>
      </c>
      <c r="AX2288" s="88">
        <v>95.15</v>
      </c>
      <c r="AY2288" s="88">
        <v>95.15</v>
      </c>
      <c r="AZ2288" s="88">
        <v>95.14</v>
      </c>
      <c r="BA2288" s="88">
        <v>0</v>
      </c>
      <c r="BB2288" s="89">
        <f t="shared" si="139"/>
        <v>1046.6399999999999</v>
      </c>
      <c r="BC2288" s="90" t="str">
        <f t="shared" si="138"/>
        <v>OK</v>
      </c>
      <c r="BD2288" s="91" t="str">
        <f t="shared" si="140"/>
        <v xml:space="preserve">                  </v>
      </c>
      <c r="BE2288" s="92">
        <f t="shared" si="141"/>
        <v>12</v>
      </c>
    </row>
    <row r="2289" spans="1:57" s="74" customFormat="1" ht="50.1" customHeight="1" x14ac:dyDescent="0.2">
      <c r="A2289" s="78" t="s">
        <v>55</v>
      </c>
      <c r="B2289" s="78" t="s">
        <v>61</v>
      </c>
      <c r="C2289" s="78" t="s">
        <v>618</v>
      </c>
      <c r="D2289" s="78" t="s">
        <v>605</v>
      </c>
      <c r="E2289" s="79" t="str">
        <f>+IF(C2289&lt;&gt;"",VLOOKUP(MID(C2289,18,5),NIVELES!$A$133:$B$213,2,0),"")</f>
        <v>GUAYAS</v>
      </c>
      <c r="F2289" s="80" t="s">
        <v>185</v>
      </c>
      <c r="G2289" s="81" t="str">
        <f>+IF(F2289&lt;&gt;"",VLOOKUP(F2289,NIVELES!$A$246:$C$464,3,0),"")</f>
        <v xml:space="preserve"> </v>
      </c>
      <c r="H2289" s="82" t="s">
        <v>1024</v>
      </c>
      <c r="I2289" s="78" t="s">
        <v>2183</v>
      </c>
      <c r="J2289" s="78" t="s">
        <v>2184</v>
      </c>
      <c r="K2289" s="78" t="s">
        <v>2185</v>
      </c>
      <c r="L2289" s="78" t="s">
        <v>1791</v>
      </c>
      <c r="M2289" s="78" t="s">
        <v>1791</v>
      </c>
      <c r="N2289" s="78" t="s">
        <v>1791</v>
      </c>
      <c r="O2289" s="78" t="s">
        <v>2167</v>
      </c>
      <c r="P2289" s="82">
        <v>12</v>
      </c>
      <c r="Q2289" s="78" t="s">
        <v>2966</v>
      </c>
      <c r="R2289" s="82">
        <v>1</v>
      </c>
      <c r="S2289" s="82">
        <v>1</v>
      </c>
      <c r="T2289" s="82">
        <v>1</v>
      </c>
      <c r="U2289" s="82">
        <v>1</v>
      </c>
      <c r="V2289" s="82">
        <v>1</v>
      </c>
      <c r="W2289" s="82">
        <v>1</v>
      </c>
      <c r="X2289" s="82">
        <v>1</v>
      </c>
      <c r="Y2289" s="82">
        <v>1</v>
      </c>
      <c r="Z2289" s="82">
        <v>1</v>
      </c>
      <c r="AA2289" s="82">
        <v>1</v>
      </c>
      <c r="AB2289" s="82">
        <v>1</v>
      </c>
      <c r="AC2289" s="82">
        <v>1</v>
      </c>
      <c r="AD2289" s="85" t="str">
        <f>IF(A2289&lt;&gt;"",IF(D2289="DIRECCIÓN_DE_TRANSFERENCIAS","280 0031",VLOOKUP(C2289,NIVELES!$A$14:$B$105,2,0)),"")</f>
        <v>280 5270</v>
      </c>
      <c r="AE2289" s="86" t="s">
        <v>322</v>
      </c>
      <c r="AF2289" s="86" t="s">
        <v>542</v>
      </c>
      <c r="AG2289" s="79" t="str">
        <f>+IF(AF2289&lt;&gt;"",VLOOKUP(AF2289,NIVELES!$A$666:$B$673,2,0),"")</f>
        <v>SISTEMA_DE_PROTECCIÓN_ESPECIAL_EN_EL_CICLO_DE_VIDA</v>
      </c>
      <c r="AH2289" s="78" t="s">
        <v>452</v>
      </c>
      <c r="AI2289" s="79" t="str">
        <f>IF(AH2289&lt;&gt;"",VLOOKUP(CONCATENATE(AG2289,AH2289),NIVELES!$B$676:$C$745,2,0),"")</f>
        <v>Modalidades De Proteccion Especial Directos</v>
      </c>
      <c r="AJ2289" s="78" t="s">
        <v>517</v>
      </c>
      <c r="AK2289" s="79" t="str">
        <f>+IF(AJ2289&lt;&gt;"",VLOOKUP(AJ2289,NIVELES!$A$816:$B$892,2,0),"")</f>
        <v>NO APLICA</v>
      </c>
      <c r="AL2289" s="78" t="s">
        <v>553</v>
      </c>
      <c r="AM2289" s="78">
        <v>510602</v>
      </c>
      <c r="AN2289" s="79" t="str">
        <f>IF(AM2289&lt;&gt;"",+VLOOKUP(AM2289,NIVELES!$A$1652:$B$2466,2,0),"")</f>
        <v>Fondo de Reserva</v>
      </c>
      <c r="AO2289" s="87">
        <v>903.83</v>
      </c>
      <c r="AP2289" s="88">
        <v>0</v>
      </c>
      <c r="AQ2289" s="88">
        <v>82.13</v>
      </c>
      <c r="AR2289" s="88">
        <v>82.13</v>
      </c>
      <c r="AS2289" s="88">
        <v>82.13</v>
      </c>
      <c r="AT2289" s="88">
        <v>82.13</v>
      </c>
      <c r="AU2289" s="88">
        <v>82.13</v>
      </c>
      <c r="AV2289" s="88">
        <v>82.13</v>
      </c>
      <c r="AW2289" s="88">
        <v>82.13</v>
      </c>
      <c r="AX2289" s="88">
        <v>82.13</v>
      </c>
      <c r="AY2289" s="88">
        <v>82.13</v>
      </c>
      <c r="AZ2289" s="88">
        <v>82.13</v>
      </c>
      <c r="BA2289" s="88">
        <v>82.53</v>
      </c>
      <c r="BB2289" s="89">
        <f t="shared" si="139"/>
        <v>903.82999999999993</v>
      </c>
      <c r="BC2289" s="90" t="str">
        <f t="shared" si="138"/>
        <v>OK</v>
      </c>
      <c r="BD2289" s="91" t="str">
        <f t="shared" si="140"/>
        <v xml:space="preserve">                  </v>
      </c>
      <c r="BE2289" s="92">
        <f t="shared" si="141"/>
        <v>12</v>
      </c>
    </row>
    <row r="2290" spans="1:57" s="74" customFormat="1" ht="50.1" customHeight="1" x14ac:dyDescent="0.2">
      <c r="A2290" s="78" t="s">
        <v>55</v>
      </c>
      <c r="B2290" s="78" t="s">
        <v>61</v>
      </c>
      <c r="C2290" s="78" t="s">
        <v>618</v>
      </c>
      <c r="D2290" s="78" t="s">
        <v>792</v>
      </c>
      <c r="E2290" s="79" t="str">
        <f>+IF(C2290&lt;&gt;"",VLOOKUP(MID(C2290,18,5),NIVELES!$A$133:$B$213,2,0),"")</f>
        <v>GUAYAS</v>
      </c>
      <c r="F2290" s="80" t="s">
        <v>185</v>
      </c>
      <c r="G2290" s="81" t="str">
        <f>+IF(F2290&lt;&gt;"",VLOOKUP(F2290,NIVELES!$A$246:$C$464,3,0),"")</f>
        <v xml:space="preserve"> </v>
      </c>
      <c r="H2290" s="82" t="s">
        <v>1024</v>
      </c>
      <c r="I2290" s="78" t="s">
        <v>2189</v>
      </c>
      <c r="J2290" s="78" t="s">
        <v>2184</v>
      </c>
      <c r="K2290" s="78" t="s">
        <v>2185</v>
      </c>
      <c r="L2290" s="78" t="s">
        <v>2240</v>
      </c>
      <c r="M2290" s="78">
        <v>2800</v>
      </c>
      <c r="N2290" s="78" t="s">
        <v>2255</v>
      </c>
      <c r="O2290" s="78" t="s">
        <v>2167</v>
      </c>
      <c r="P2290" s="82">
        <v>12</v>
      </c>
      <c r="Q2290" s="78" t="s">
        <v>2966</v>
      </c>
      <c r="R2290" s="82">
        <v>1</v>
      </c>
      <c r="S2290" s="82">
        <v>1</v>
      </c>
      <c r="T2290" s="82">
        <v>1</v>
      </c>
      <c r="U2290" s="82">
        <v>1</v>
      </c>
      <c r="V2290" s="82">
        <v>1</v>
      </c>
      <c r="W2290" s="82">
        <v>1</v>
      </c>
      <c r="X2290" s="82">
        <v>1</v>
      </c>
      <c r="Y2290" s="82">
        <v>1</v>
      </c>
      <c r="Z2290" s="82">
        <v>1</v>
      </c>
      <c r="AA2290" s="82">
        <v>1</v>
      </c>
      <c r="AB2290" s="82">
        <v>1</v>
      </c>
      <c r="AC2290" s="82">
        <v>1</v>
      </c>
      <c r="AD2290" s="85" t="str">
        <f>IF(A2290&lt;&gt;"",IF(D2290="DIRECCIÓN_DE_TRANSFERENCIAS","280 0031",VLOOKUP(C2290,NIVELES!$A$14:$B$105,2,0)),"")</f>
        <v>280 5270</v>
      </c>
      <c r="AE2290" s="86" t="s">
        <v>322</v>
      </c>
      <c r="AF2290" s="86" t="s">
        <v>544</v>
      </c>
      <c r="AG2290" s="79" t="str">
        <f>+IF(AF2290&lt;&gt;"",VLOOKUP(AF2290,NIVELES!$A$666:$B$673,2,0),"")</f>
        <v>PROTECCIÓN_SOCIAL_A_LA_FAMILIA._ASEGURAMIENTO_NO_CONTRIBUTIVO_E_INCLUSIÓN_ECONÓMICA_Y_MOVILIDAD_SOCIAL</v>
      </c>
      <c r="AH2290" s="78" t="s">
        <v>513</v>
      </c>
      <c r="AI2290" s="79" t="str">
        <f>IF(AH2290&lt;&gt;"",VLOOKUP(CONCATENATE(AG2290,AH2290),NIVELES!$B$676:$C$745,2,0),"")</f>
        <v>Acompañamiento Familiar</v>
      </c>
      <c r="AJ2290" s="78" t="s">
        <v>517</v>
      </c>
      <c r="AK2290" s="79" t="str">
        <f>+IF(AJ2290&lt;&gt;"",VLOOKUP(AJ2290,NIVELES!$A$816:$B$892,2,0),"")</f>
        <v>NO APLICA</v>
      </c>
      <c r="AL2290" s="78" t="s">
        <v>553</v>
      </c>
      <c r="AM2290" s="78">
        <v>510105</v>
      </c>
      <c r="AN2290" s="79" t="str">
        <f>IF(AM2290&lt;&gt;"",+VLOOKUP(AM2290,NIVELES!$A$1652:$B$2466,2,0),"")</f>
        <v>Remuneraciones Unificadas</v>
      </c>
      <c r="AO2290" s="87">
        <v>11832</v>
      </c>
      <c r="AP2290" s="88">
        <v>986</v>
      </c>
      <c r="AQ2290" s="88">
        <v>986</v>
      </c>
      <c r="AR2290" s="88">
        <v>986</v>
      </c>
      <c r="AS2290" s="88">
        <v>986</v>
      </c>
      <c r="AT2290" s="88">
        <v>986</v>
      </c>
      <c r="AU2290" s="88">
        <v>986</v>
      </c>
      <c r="AV2290" s="88">
        <v>986</v>
      </c>
      <c r="AW2290" s="88">
        <v>986</v>
      </c>
      <c r="AX2290" s="88">
        <v>986</v>
      </c>
      <c r="AY2290" s="88">
        <v>986</v>
      </c>
      <c r="AZ2290" s="88">
        <v>986</v>
      </c>
      <c r="BA2290" s="88">
        <v>986</v>
      </c>
      <c r="BB2290" s="89">
        <f t="shared" si="139"/>
        <v>11832</v>
      </c>
      <c r="BC2290" s="90" t="str">
        <f t="shared" si="138"/>
        <v>OK</v>
      </c>
      <c r="BD2290" s="91" t="str">
        <f t="shared" si="140"/>
        <v xml:space="preserve">                  </v>
      </c>
      <c r="BE2290" s="92">
        <f t="shared" si="141"/>
        <v>12</v>
      </c>
    </row>
    <row r="2291" spans="1:57" s="74" customFormat="1" ht="50.1" customHeight="1" x14ac:dyDescent="0.2">
      <c r="A2291" s="78" t="s">
        <v>55</v>
      </c>
      <c r="B2291" s="78" t="s">
        <v>61</v>
      </c>
      <c r="C2291" s="78" t="s">
        <v>618</v>
      </c>
      <c r="D2291" s="78" t="s">
        <v>792</v>
      </c>
      <c r="E2291" s="79" t="str">
        <f>+IF(C2291&lt;&gt;"",VLOOKUP(MID(C2291,18,5),NIVELES!$A$133:$B$213,2,0),"")</f>
        <v>GUAYAS</v>
      </c>
      <c r="F2291" s="80" t="s">
        <v>185</v>
      </c>
      <c r="G2291" s="81" t="str">
        <f>+IF(F2291&lt;&gt;"",VLOOKUP(F2291,NIVELES!$A$246:$C$464,3,0),"")</f>
        <v xml:space="preserve"> </v>
      </c>
      <c r="H2291" s="82" t="s">
        <v>1024</v>
      </c>
      <c r="I2291" s="78" t="s">
        <v>2189</v>
      </c>
      <c r="J2291" s="78" t="s">
        <v>2184</v>
      </c>
      <c r="K2291" s="78" t="s">
        <v>2185</v>
      </c>
      <c r="L2291" s="78" t="s">
        <v>2240</v>
      </c>
      <c r="M2291" s="78">
        <v>2800</v>
      </c>
      <c r="N2291" s="78" t="s">
        <v>2255</v>
      </c>
      <c r="O2291" s="78" t="s">
        <v>2167</v>
      </c>
      <c r="P2291" s="82">
        <v>1</v>
      </c>
      <c r="Q2291" s="78" t="s">
        <v>2966</v>
      </c>
      <c r="R2291" s="82"/>
      <c r="S2291" s="82"/>
      <c r="T2291" s="82"/>
      <c r="U2291" s="82"/>
      <c r="V2291" s="82"/>
      <c r="W2291" s="82"/>
      <c r="X2291" s="82"/>
      <c r="Y2291" s="82"/>
      <c r="Z2291" s="82"/>
      <c r="AA2291" s="82"/>
      <c r="AB2291" s="82"/>
      <c r="AC2291" s="82">
        <v>1</v>
      </c>
      <c r="AD2291" s="85" t="str">
        <f>IF(A2291&lt;&gt;"",IF(D2291="DIRECCIÓN_DE_TRANSFERENCIAS","280 0031",VLOOKUP(C2291,NIVELES!$A$14:$B$105,2,0)),"")</f>
        <v>280 5270</v>
      </c>
      <c r="AE2291" s="86" t="s">
        <v>322</v>
      </c>
      <c r="AF2291" s="86" t="s">
        <v>544</v>
      </c>
      <c r="AG2291" s="79" t="str">
        <f>+IF(AF2291&lt;&gt;"",VLOOKUP(AF2291,NIVELES!$A$666:$B$673,2,0),"")</f>
        <v>PROTECCIÓN_SOCIAL_A_LA_FAMILIA._ASEGURAMIENTO_NO_CONTRIBUTIVO_E_INCLUSIÓN_ECONÓMICA_Y_MOVILIDAD_SOCIAL</v>
      </c>
      <c r="AH2291" s="78" t="s">
        <v>513</v>
      </c>
      <c r="AI2291" s="79" t="str">
        <f>IF(AH2291&lt;&gt;"",VLOOKUP(CONCATENATE(AG2291,AH2291),NIVELES!$B$676:$C$745,2,0),"")</f>
        <v>Acompañamiento Familiar</v>
      </c>
      <c r="AJ2291" s="78" t="s">
        <v>517</v>
      </c>
      <c r="AK2291" s="79" t="str">
        <f>+IF(AJ2291&lt;&gt;"",VLOOKUP(AJ2291,NIVELES!$A$816:$B$892,2,0),"")</f>
        <v>NO APLICA</v>
      </c>
      <c r="AL2291" s="78" t="s">
        <v>553</v>
      </c>
      <c r="AM2291" s="78">
        <v>510203</v>
      </c>
      <c r="AN2291" s="79" t="str">
        <f>IF(AM2291&lt;&gt;"",+VLOOKUP(AM2291,NIVELES!$A$1652:$B$2466,2,0),"")</f>
        <v>Decimotercer Sueldo</v>
      </c>
      <c r="AO2291" s="87">
        <v>13983.75</v>
      </c>
      <c r="AP2291" s="88">
        <v>0</v>
      </c>
      <c r="AQ2291" s="88">
        <v>0</v>
      </c>
      <c r="AR2291" s="88">
        <v>0</v>
      </c>
      <c r="AS2291" s="88">
        <v>0</v>
      </c>
      <c r="AT2291" s="88">
        <v>0</v>
      </c>
      <c r="AU2291" s="88">
        <v>0</v>
      </c>
      <c r="AV2291" s="88">
        <v>0</v>
      </c>
      <c r="AW2291" s="88">
        <v>0</v>
      </c>
      <c r="AX2291" s="88">
        <v>0</v>
      </c>
      <c r="AY2291" s="88">
        <v>0</v>
      </c>
      <c r="AZ2291" s="88">
        <v>0</v>
      </c>
      <c r="BA2291" s="88">
        <v>13983.75</v>
      </c>
      <c r="BB2291" s="89">
        <f t="shared" si="139"/>
        <v>13983.75</v>
      </c>
      <c r="BC2291" s="90" t="str">
        <f t="shared" si="138"/>
        <v>OK</v>
      </c>
      <c r="BD2291" s="91" t="str">
        <f t="shared" si="140"/>
        <v xml:space="preserve">                  </v>
      </c>
      <c r="BE2291" s="92">
        <f t="shared" si="141"/>
        <v>1</v>
      </c>
    </row>
    <row r="2292" spans="1:57" s="74" customFormat="1" ht="50.1" customHeight="1" x14ac:dyDescent="0.2">
      <c r="A2292" s="78" t="s">
        <v>55</v>
      </c>
      <c r="B2292" s="78" t="s">
        <v>61</v>
      </c>
      <c r="C2292" s="78" t="s">
        <v>618</v>
      </c>
      <c r="D2292" s="78" t="s">
        <v>792</v>
      </c>
      <c r="E2292" s="79" t="str">
        <f>+IF(C2292&lt;&gt;"",VLOOKUP(MID(C2292,18,5),NIVELES!$A$133:$B$213,2,0),"")</f>
        <v>GUAYAS</v>
      </c>
      <c r="F2292" s="80" t="s">
        <v>185</v>
      </c>
      <c r="G2292" s="81" t="str">
        <f>+IF(F2292&lt;&gt;"",VLOOKUP(F2292,NIVELES!$A$246:$C$464,3,0),"")</f>
        <v xml:space="preserve"> </v>
      </c>
      <c r="H2292" s="82" t="s">
        <v>1024</v>
      </c>
      <c r="I2292" s="78" t="s">
        <v>2189</v>
      </c>
      <c r="J2292" s="78" t="s">
        <v>2184</v>
      </c>
      <c r="K2292" s="78" t="s">
        <v>2185</v>
      </c>
      <c r="L2292" s="78" t="s">
        <v>2240</v>
      </c>
      <c r="M2292" s="78">
        <v>2800</v>
      </c>
      <c r="N2292" s="78" t="s">
        <v>2255</v>
      </c>
      <c r="O2292" s="78" t="s">
        <v>2167</v>
      </c>
      <c r="P2292" s="82">
        <v>1</v>
      </c>
      <c r="Q2292" s="78" t="s">
        <v>2966</v>
      </c>
      <c r="R2292" s="82"/>
      <c r="S2292" s="82"/>
      <c r="T2292" s="82">
        <v>1</v>
      </c>
      <c r="U2292" s="82"/>
      <c r="V2292" s="82"/>
      <c r="W2292" s="82"/>
      <c r="X2292" s="82"/>
      <c r="Y2292" s="82"/>
      <c r="Z2292" s="82"/>
      <c r="AA2292" s="82"/>
      <c r="AB2292" s="82"/>
      <c r="AC2292" s="82"/>
      <c r="AD2292" s="85" t="str">
        <f>IF(A2292&lt;&gt;"",IF(D2292="DIRECCIÓN_DE_TRANSFERENCIAS","280 0031",VLOOKUP(C2292,NIVELES!$A$14:$B$105,2,0)),"")</f>
        <v>280 5270</v>
      </c>
      <c r="AE2292" s="86" t="s">
        <v>322</v>
      </c>
      <c r="AF2292" s="86" t="s">
        <v>544</v>
      </c>
      <c r="AG2292" s="79" t="str">
        <f>+IF(AF2292&lt;&gt;"",VLOOKUP(AF2292,NIVELES!$A$666:$B$673,2,0),"")</f>
        <v>PROTECCIÓN_SOCIAL_A_LA_FAMILIA._ASEGURAMIENTO_NO_CONTRIBUTIVO_E_INCLUSIÓN_ECONÓMICA_Y_MOVILIDAD_SOCIAL</v>
      </c>
      <c r="AH2292" s="78" t="s">
        <v>513</v>
      </c>
      <c r="AI2292" s="79" t="str">
        <f>IF(AH2292&lt;&gt;"",VLOOKUP(CONCATENATE(AG2292,AH2292),NIVELES!$B$676:$C$745,2,0),"")</f>
        <v>Acompañamiento Familiar</v>
      </c>
      <c r="AJ2292" s="78" t="s">
        <v>517</v>
      </c>
      <c r="AK2292" s="79" t="str">
        <f>+IF(AJ2292&lt;&gt;"",VLOOKUP(AJ2292,NIVELES!$A$816:$B$892,2,0),"")</f>
        <v>NO APLICA</v>
      </c>
      <c r="AL2292" s="78" t="s">
        <v>553</v>
      </c>
      <c r="AM2292" s="78">
        <v>510204</v>
      </c>
      <c r="AN2292" s="79" t="str">
        <f>IF(AM2292&lt;&gt;"",+VLOOKUP(AM2292,NIVELES!$A$1652:$B$2466,2,0),"")</f>
        <v>Decimocuarto Sueldo</v>
      </c>
      <c r="AO2292" s="87">
        <v>6139.83</v>
      </c>
      <c r="AP2292" s="88">
        <v>0</v>
      </c>
      <c r="AQ2292" s="88">
        <v>0</v>
      </c>
      <c r="AR2292" s="88">
        <v>6139.83</v>
      </c>
      <c r="AS2292" s="88">
        <v>0</v>
      </c>
      <c r="AT2292" s="88">
        <v>0</v>
      </c>
      <c r="AU2292" s="88">
        <v>0</v>
      </c>
      <c r="AV2292" s="88">
        <v>0</v>
      </c>
      <c r="AW2292" s="88">
        <v>0</v>
      </c>
      <c r="AX2292" s="88">
        <v>0</v>
      </c>
      <c r="AY2292" s="88">
        <v>0</v>
      </c>
      <c r="AZ2292" s="88">
        <v>0</v>
      </c>
      <c r="BA2292" s="88">
        <v>0</v>
      </c>
      <c r="BB2292" s="89">
        <f t="shared" si="139"/>
        <v>6139.83</v>
      </c>
      <c r="BC2292" s="90" t="str">
        <f t="shared" si="138"/>
        <v>OK</v>
      </c>
      <c r="BD2292" s="91" t="str">
        <f t="shared" si="140"/>
        <v xml:space="preserve">                  </v>
      </c>
      <c r="BE2292" s="92">
        <f t="shared" si="141"/>
        <v>1</v>
      </c>
    </row>
    <row r="2293" spans="1:57" s="74" customFormat="1" ht="50.1" customHeight="1" x14ac:dyDescent="0.2">
      <c r="A2293" s="78" t="s">
        <v>55</v>
      </c>
      <c r="B2293" s="78" t="s">
        <v>61</v>
      </c>
      <c r="C2293" s="78" t="s">
        <v>618</v>
      </c>
      <c r="D2293" s="78" t="s">
        <v>792</v>
      </c>
      <c r="E2293" s="79" t="str">
        <f>+IF(C2293&lt;&gt;"",VLOOKUP(MID(C2293,18,5),NIVELES!$A$133:$B$213,2,0),"")</f>
        <v>GUAYAS</v>
      </c>
      <c r="F2293" s="80" t="s">
        <v>185</v>
      </c>
      <c r="G2293" s="81" t="str">
        <f>+IF(F2293&lt;&gt;"",VLOOKUP(F2293,NIVELES!$A$246:$C$464,3,0),"")</f>
        <v xml:space="preserve"> </v>
      </c>
      <c r="H2293" s="82" t="s">
        <v>1024</v>
      </c>
      <c r="I2293" s="78" t="s">
        <v>2189</v>
      </c>
      <c r="J2293" s="78" t="s">
        <v>2184</v>
      </c>
      <c r="K2293" s="78" t="s">
        <v>2185</v>
      </c>
      <c r="L2293" s="78" t="s">
        <v>2240</v>
      </c>
      <c r="M2293" s="78">
        <v>2800</v>
      </c>
      <c r="N2293" s="78" t="s">
        <v>2255</v>
      </c>
      <c r="O2293" s="78" t="s">
        <v>2167</v>
      </c>
      <c r="P2293" s="82">
        <v>12</v>
      </c>
      <c r="Q2293" s="78" t="s">
        <v>2966</v>
      </c>
      <c r="R2293" s="82">
        <v>1</v>
      </c>
      <c r="S2293" s="82">
        <v>1</v>
      </c>
      <c r="T2293" s="82">
        <v>1</v>
      </c>
      <c r="U2293" s="82">
        <v>1</v>
      </c>
      <c r="V2293" s="82">
        <v>1</v>
      </c>
      <c r="W2293" s="82">
        <v>1</v>
      </c>
      <c r="X2293" s="82">
        <v>1</v>
      </c>
      <c r="Y2293" s="82">
        <v>1</v>
      </c>
      <c r="Z2293" s="82">
        <v>1</v>
      </c>
      <c r="AA2293" s="82">
        <v>1</v>
      </c>
      <c r="AB2293" s="82">
        <v>1</v>
      </c>
      <c r="AC2293" s="82">
        <v>1</v>
      </c>
      <c r="AD2293" s="85" t="str">
        <f>IF(A2293&lt;&gt;"",IF(D2293="DIRECCIÓN_DE_TRANSFERENCIAS","280 0031",VLOOKUP(C2293,NIVELES!$A$14:$B$105,2,0)),"")</f>
        <v>280 5270</v>
      </c>
      <c r="AE2293" s="86" t="s">
        <v>322</v>
      </c>
      <c r="AF2293" s="86" t="s">
        <v>544</v>
      </c>
      <c r="AG2293" s="79" t="str">
        <f>+IF(AF2293&lt;&gt;"",VLOOKUP(AF2293,NIVELES!$A$666:$B$673,2,0),"")</f>
        <v>PROTECCIÓN_SOCIAL_A_LA_FAMILIA._ASEGURAMIENTO_NO_CONTRIBUTIVO_E_INCLUSIÓN_ECONÓMICA_Y_MOVILIDAD_SOCIAL</v>
      </c>
      <c r="AH2293" s="78" t="s">
        <v>513</v>
      </c>
      <c r="AI2293" s="79" t="str">
        <f>IF(AH2293&lt;&gt;"",VLOOKUP(CONCATENATE(AG2293,AH2293),NIVELES!$B$676:$C$745,2,0),"")</f>
        <v>Acompañamiento Familiar</v>
      </c>
      <c r="AJ2293" s="78" t="s">
        <v>517</v>
      </c>
      <c r="AK2293" s="79" t="str">
        <f>+IF(AJ2293&lt;&gt;"",VLOOKUP(AJ2293,NIVELES!$A$816:$B$892,2,0),"")</f>
        <v>NO APLICA</v>
      </c>
      <c r="AL2293" s="78" t="s">
        <v>553</v>
      </c>
      <c r="AM2293" s="78">
        <v>510510</v>
      </c>
      <c r="AN2293" s="79" t="str">
        <f>IF(AM2293&lt;&gt;"",+VLOOKUP(AM2293,NIVELES!$A$1652:$B$2466,2,0),"")</f>
        <v>Servicios Personales por Contrato</v>
      </c>
      <c r="AO2293" s="87">
        <v>156959</v>
      </c>
      <c r="AP2293" s="88">
        <v>13452</v>
      </c>
      <c r="AQ2293" s="88">
        <v>13452</v>
      </c>
      <c r="AR2293" s="88">
        <v>13452</v>
      </c>
      <c r="AS2293" s="88">
        <v>13452</v>
      </c>
      <c r="AT2293" s="88">
        <v>13452</v>
      </c>
      <c r="AU2293" s="88">
        <v>13452</v>
      </c>
      <c r="AV2293" s="88">
        <v>13452</v>
      </c>
      <c r="AW2293" s="88">
        <v>13452</v>
      </c>
      <c r="AX2293" s="88">
        <v>13452</v>
      </c>
      <c r="AY2293" s="88">
        <v>13452</v>
      </c>
      <c r="AZ2293" s="88">
        <v>13452</v>
      </c>
      <c r="BA2293" s="88">
        <v>8987</v>
      </c>
      <c r="BB2293" s="89">
        <f t="shared" si="139"/>
        <v>156959</v>
      </c>
      <c r="BC2293" s="90" t="str">
        <f t="shared" si="138"/>
        <v>OK</v>
      </c>
      <c r="BD2293" s="91" t="str">
        <f t="shared" si="140"/>
        <v xml:space="preserve">                  </v>
      </c>
      <c r="BE2293" s="92">
        <f t="shared" si="141"/>
        <v>12</v>
      </c>
    </row>
    <row r="2294" spans="1:57" s="74" customFormat="1" ht="50.1" customHeight="1" x14ac:dyDescent="0.2">
      <c r="A2294" s="78" t="s">
        <v>55</v>
      </c>
      <c r="B2294" s="78" t="s">
        <v>61</v>
      </c>
      <c r="C2294" s="78" t="s">
        <v>618</v>
      </c>
      <c r="D2294" s="78" t="s">
        <v>792</v>
      </c>
      <c r="E2294" s="79" t="str">
        <f>+IF(C2294&lt;&gt;"",VLOOKUP(MID(C2294,18,5),NIVELES!$A$133:$B$213,2,0),"")</f>
        <v>GUAYAS</v>
      </c>
      <c r="F2294" s="80" t="s">
        <v>185</v>
      </c>
      <c r="G2294" s="81" t="str">
        <f>+IF(F2294&lt;&gt;"",VLOOKUP(F2294,NIVELES!$A$246:$C$464,3,0),"")</f>
        <v xml:space="preserve"> </v>
      </c>
      <c r="H2294" s="82" t="s">
        <v>1024</v>
      </c>
      <c r="I2294" s="78" t="s">
        <v>2189</v>
      </c>
      <c r="J2294" s="78" t="s">
        <v>2184</v>
      </c>
      <c r="K2294" s="78" t="s">
        <v>2185</v>
      </c>
      <c r="L2294" s="78" t="s">
        <v>2240</v>
      </c>
      <c r="M2294" s="78">
        <v>2800</v>
      </c>
      <c r="N2294" s="78" t="s">
        <v>2255</v>
      </c>
      <c r="O2294" s="78" t="s">
        <v>2167</v>
      </c>
      <c r="P2294" s="82">
        <v>12</v>
      </c>
      <c r="Q2294" s="78" t="s">
        <v>2966</v>
      </c>
      <c r="R2294" s="82">
        <v>1</v>
      </c>
      <c r="S2294" s="82">
        <v>1</v>
      </c>
      <c r="T2294" s="82">
        <v>1</v>
      </c>
      <c r="U2294" s="82">
        <v>1</v>
      </c>
      <c r="V2294" s="82">
        <v>1</v>
      </c>
      <c r="W2294" s="82">
        <v>1</v>
      </c>
      <c r="X2294" s="82">
        <v>1</v>
      </c>
      <c r="Y2294" s="82">
        <v>1</v>
      </c>
      <c r="Z2294" s="82">
        <v>1</v>
      </c>
      <c r="AA2294" s="82">
        <v>1</v>
      </c>
      <c r="AB2294" s="82">
        <v>1</v>
      </c>
      <c r="AC2294" s="82">
        <v>1</v>
      </c>
      <c r="AD2294" s="85" t="str">
        <f>IF(A2294&lt;&gt;"",IF(D2294="DIRECCIÓN_DE_TRANSFERENCIAS","280 0031",VLOOKUP(C2294,NIVELES!$A$14:$B$105,2,0)),"")</f>
        <v>280 5270</v>
      </c>
      <c r="AE2294" s="86" t="s">
        <v>322</v>
      </c>
      <c r="AF2294" s="86" t="s">
        <v>544</v>
      </c>
      <c r="AG2294" s="79" t="str">
        <f>+IF(AF2294&lt;&gt;"",VLOOKUP(AF2294,NIVELES!$A$666:$B$673,2,0),"")</f>
        <v>PROTECCIÓN_SOCIAL_A_LA_FAMILIA._ASEGURAMIENTO_NO_CONTRIBUTIVO_E_INCLUSIÓN_ECONÓMICA_Y_MOVILIDAD_SOCIAL</v>
      </c>
      <c r="AH2294" s="78" t="s">
        <v>513</v>
      </c>
      <c r="AI2294" s="79" t="str">
        <f>IF(AH2294&lt;&gt;"",VLOOKUP(CONCATENATE(AG2294,AH2294),NIVELES!$B$676:$C$745,2,0),"")</f>
        <v>Acompañamiento Familiar</v>
      </c>
      <c r="AJ2294" s="78" t="s">
        <v>517</v>
      </c>
      <c r="AK2294" s="79" t="str">
        <f>+IF(AJ2294&lt;&gt;"",VLOOKUP(AJ2294,NIVELES!$A$816:$B$892,2,0),"")</f>
        <v>NO APLICA</v>
      </c>
      <c r="AL2294" s="78" t="s">
        <v>553</v>
      </c>
      <c r="AM2294" s="78">
        <v>510601</v>
      </c>
      <c r="AN2294" s="79" t="str">
        <f>IF(AM2294&lt;&gt;"",+VLOOKUP(AM2294,NIVELES!$A$1652:$B$2466,2,0),"")</f>
        <v>Aporte Patronal</v>
      </c>
      <c r="AO2294" s="87">
        <v>16193.18</v>
      </c>
      <c r="AP2294" s="88">
        <v>1636.95</v>
      </c>
      <c r="AQ2294" s="88">
        <v>1636.95</v>
      </c>
      <c r="AR2294" s="88">
        <v>1636.95</v>
      </c>
      <c r="AS2294" s="88">
        <v>1636.95</v>
      </c>
      <c r="AT2294" s="88">
        <v>1636.95</v>
      </c>
      <c r="AU2294" s="88">
        <v>1636.95</v>
      </c>
      <c r="AV2294" s="88">
        <v>1636.95</v>
      </c>
      <c r="AW2294" s="88">
        <v>1636.95</v>
      </c>
      <c r="AX2294" s="88">
        <v>1636.95</v>
      </c>
      <c r="AY2294" s="88">
        <v>1460.63</v>
      </c>
      <c r="AZ2294" s="88">
        <v>0</v>
      </c>
      <c r="BA2294" s="88">
        <v>0</v>
      </c>
      <c r="BB2294" s="89">
        <f t="shared" si="139"/>
        <v>16193.180000000004</v>
      </c>
      <c r="BC2294" s="90" t="str">
        <f t="shared" si="138"/>
        <v>OK</v>
      </c>
      <c r="BD2294" s="91" t="str">
        <f t="shared" si="140"/>
        <v xml:space="preserve">                  </v>
      </c>
      <c r="BE2294" s="92">
        <f t="shared" si="141"/>
        <v>12</v>
      </c>
    </row>
    <row r="2295" spans="1:57" s="74" customFormat="1" ht="50.1" customHeight="1" x14ac:dyDescent="0.2">
      <c r="A2295" s="78" t="s">
        <v>55</v>
      </c>
      <c r="B2295" s="78" t="s">
        <v>61</v>
      </c>
      <c r="C2295" s="78" t="s">
        <v>618</v>
      </c>
      <c r="D2295" s="78" t="s">
        <v>792</v>
      </c>
      <c r="E2295" s="79" t="str">
        <f>+IF(C2295&lt;&gt;"",VLOOKUP(MID(C2295,18,5),NIVELES!$A$133:$B$213,2,0),"")</f>
        <v>GUAYAS</v>
      </c>
      <c r="F2295" s="80" t="s">
        <v>185</v>
      </c>
      <c r="G2295" s="81" t="str">
        <f>+IF(F2295&lt;&gt;"",VLOOKUP(F2295,NIVELES!$A$246:$C$464,3,0),"")</f>
        <v xml:space="preserve"> </v>
      </c>
      <c r="H2295" s="82" t="s">
        <v>1024</v>
      </c>
      <c r="I2295" s="78" t="s">
        <v>2189</v>
      </c>
      <c r="J2295" s="78" t="s">
        <v>2184</v>
      </c>
      <c r="K2295" s="78" t="s">
        <v>2185</v>
      </c>
      <c r="L2295" s="78" t="s">
        <v>2240</v>
      </c>
      <c r="M2295" s="78">
        <v>2800</v>
      </c>
      <c r="N2295" s="78" t="s">
        <v>2255</v>
      </c>
      <c r="O2295" s="78" t="s">
        <v>2167</v>
      </c>
      <c r="P2295" s="82">
        <v>12</v>
      </c>
      <c r="Q2295" s="78" t="s">
        <v>2966</v>
      </c>
      <c r="R2295" s="82">
        <v>1</v>
      </c>
      <c r="S2295" s="82">
        <v>1</v>
      </c>
      <c r="T2295" s="82">
        <v>1</v>
      </c>
      <c r="U2295" s="82">
        <v>1</v>
      </c>
      <c r="V2295" s="82">
        <v>1</v>
      </c>
      <c r="W2295" s="82">
        <v>1</v>
      </c>
      <c r="X2295" s="82">
        <v>1</v>
      </c>
      <c r="Y2295" s="82">
        <v>1</v>
      </c>
      <c r="Z2295" s="82">
        <v>1</v>
      </c>
      <c r="AA2295" s="82">
        <v>1</v>
      </c>
      <c r="AB2295" s="82">
        <v>1</v>
      </c>
      <c r="AC2295" s="82">
        <v>1</v>
      </c>
      <c r="AD2295" s="85" t="str">
        <f>IF(A2295&lt;&gt;"",IF(D2295="DIRECCIÓN_DE_TRANSFERENCIAS","280 0031",VLOOKUP(C2295,NIVELES!$A$14:$B$105,2,0)),"")</f>
        <v>280 5270</v>
      </c>
      <c r="AE2295" s="86" t="s">
        <v>322</v>
      </c>
      <c r="AF2295" s="86" t="s">
        <v>544</v>
      </c>
      <c r="AG2295" s="79" t="str">
        <f>+IF(AF2295&lt;&gt;"",VLOOKUP(AF2295,NIVELES!$A$666:$B$673,2,0),"")</f>
        <v>PROTECCIÓN_SOCIAL_A_LA_FAMILIA._ASEGURAMIENTO_NO_CONTRIBUTIVO_E_INCLUSIÓN_ECONÓMICA_Y_MOVILIDAD_SOCIAL</v>
      </c>
      <c r="AH2295" s="78" t="s">
        <v>513</v>
      </c>
      <c r="AI2295" s="79" t="str">
        <f>IF(AH2295&lt;&gt;"",VLOOKUP(CONCATENATE(AG2295,AH2295),NIVELES!$B$676:$C$745,2,0),"")</f>
        <v>Acompañamiento Familiar</v>
      </c>
      <c r="AJ2295" s="78" t="s">
        <v>517</v>
      </c>
      <c r="AK2295" s="79" t="str">
        <f>+IF(AJ2295&lt;&gt;"",VLOOKUP(AJ2295,NIVELES!$A$816:$B$892,2,0),"")</f>
        <v>NO APLICA</v>
      </c>
      <c r="AL2295" s="78" t="s">
        <v>553</v>
      </c>
      <c r="AM2295" s="78">
        <v>510602</v>
      </c>
      <c r="AN2295" s="79" t="str">
        <f>IF(AM2295&lt;&gt;"",+VLOOKUP(AM2295,NIVELES!$A$1652:$B$2466,2,0),"")</f>
        <v>Fondo de Reserva</v>
      </c>
      <c r="AO2295" s="87">
        <v>13983.75</v>
      </c>
      <c r="AP2295" s="88">
        <v>0</v>
      </c>
      <c r="AQ2295" s="88">
        <v>1202.72</v>
      </c>
      <c r="AR2295" s="88">
        <v>1202.72</v>
      </c>
      <c r="AS2295" s="88">
        <v>1202.72</v>
      </c>
      <c r="AT2295" s="88">
        <v>1202.72</v>
      </c>
      <c r="AU2295" s="88">
        <v>1202.72</v>
      </c>
      <c r="AV2295" s="88">
        <v>1202.72</v>
      </c>
      <c r="AW2295" s="88">
        <v>1202.72</v>
      </c>
      <c r="AX2295" s="88">
        <v>1202.72</v>
      </c>
      <c r="AY2295" s="88">
        <v>1202.72</v>
      </c>
      <c r="AZ2295" s="88">
        <v>1202.72</v>
      </c>
      <c r="BA2295" s="88">
        <v>1956.55</v>
      </c>
      <c r="BB2295" s="89">
        <f t="shared" si="139"/>
        <v>13983.749999999998</v>
      </c>
      <c r="BC2295" s="90" t="str">
        <f t="shared" si="138"/>
        <v>OK</v>
      </c>
      <c r="BD2295" s="91" t="str">
        <f t="shared" si="140"/>
        <v xml:space="preserve">                  </v>
      </c>
      <c r="BE2295" s="92">
        <f t="shared" si="141"/>
        <v>12</v>
      </c>
    </row>
    <row r="2296" spans="1:57" s="74" customFormat="1" ht="50.1" customHeight="1" x14ac:dyDescent="0.2">
      <c r="A2296" s="78" t="s">
        <v>55</v>
      </c>
      <c r="B2296" s="78" t="s">
        <v>61</v>
      </c>
      <c r="C2296" s="78" t="s">
        <v>618</v>
      </c>
      <c r="D2296" s="78" t="s">
        <v>792</v>
      </c>
      <c r="E2296" s="79" t="str">
        <f>+IF(C2296&lt;&gt;"",VLOOKUP(MID(C2296,18,5),NIVELES!$A$133:$B$213,2,0),"")</f>
        <v>GUAYAS</v>
      </c>
      <c r="F2296" s="80" t="s">
        <v>185</v>
      </c>
      <c r="G2296" s="81" t="str">
        <f>+IF(F2296&lt;&gt;"",VLOOKUP(F2296,NIVELES!$A$246:$C$464,3,0),"")</f>
        <v xml:space="preserve"> </v>
      </c>
      <c r="H2296" s="82" t="s">
        <v>1024</v>
      </c>
      <c r="I2296" s="78" t="s">
        <v>2189</v>
      </c>
      <c r="J2296" s="78" t="s">
        <v>2184</v>
      </c>
      <c r="K2296" s="78" t="s">
        <v>2185</v>
      </c>
      <c r="L2296" s="78" t="s">
        <v>2240</v>
      </c>
      <c r="M2296" s="78">
        <v>2800</v>
      </c>
      <c r="N2296" s="78" t="s">
        <v>2255</v>
      </c>
      <c r="O2296" s="78" t="s">
        <v>2897</v>
      </c>
      <c r="P2296" s="82">
        <v>1</v>
      </c>
      <c r="Q2296" s="78" t="s">
        <v>2965</v>
      </c>
      <c r="R2296" s="82"/>
      <c r="S2296" s="82"/>
      <c r="T2296" s="82"/>
      <c r="U2296" s="82">
        <v>1</v>
      </c>
      <c r="V2296" s="82"/>
      <c r="W2296" s="82"/>
      <c r="X2296" s="82"/>
      <c r="Y2296" s="82"/>
      <c r="Z2296" s="82"/>
      <c r="AA2296" s="82"/>
      <c r="AB2296" s="82"/>
      <c r="AC2296" s="82"/>
      <c r="AD2296" s="85" t="str">
        <f>IF(A2296&lt;&gt;"",IF(D2296="DIRECCIÓN_DE_TRANSFERENCIAS","280 0031",VLOOKUP(C2296,NIVELES!$A$14:$B$105,2,0)),"")</f>
        <v>280 5270</v>
      </c>
      <c r="AE2296" s="86" t="s">
        <v>322</v>
      </c>
      <c r="AF2296" s="86" t="s">
        <v>544</v>
      </c>
      <c r="AG2296" s="79" t="str">
        <f>+IF(AF2296&lt;&gt;"",VLOOKUP(AF2296,NIVELES!$A$666:$B$673,2,0),"")</f>
        <v>PROTECCIÓN_SOCIAL_A_LA_FAMILIA._ASEGURAMIENTO_NO_CONTRIBUTIVO_E_INCLUSIÓN_ECONÓMICA_Y_MOVILIDAD_SOCIAL</v>
      </c>
      <c r="AH2296" s="78" t="s">
        <v>513</v>
      </c>
      <c r="AI2296" s="79" t="str">
        <f>IF(AH2296&lt;&gt;"",VLOOKUP(CONCATENATE(AG2296,AH2296),NIVELES!$B$676:$C$745,2,0),"")</f>
        <v>Acompañamiento Familiar</v>
      </c>
      <c r="AJ2296" s="78" t="s">
        <v>517</v>
      </c>
      <c r="AK2296" s="79" t="str">
        <f>+IF(AJ2296&lt;&gt;"",VLOOKUP(AJ2296,NIVELES!$A$816:$B$892,2,0),"")</f>
        <v>NO APLICA</v>
      </c>
      <c r="AL2296" s="78" t="s">
        <v>554</v>
      </c>
      <c r="AM2296" s="78">
        <v>530301</v>
      </c>
      <c r="AN2296" s="79" t="str">
        <f>IF(AM2296&lt;&gt;"",+VLOOKUP(AM2296,NIVELES!$A$1652:$B$2466,2,0),"")</f>
        <v>Pasajes al Interior</v>
      </c>
      <c r="AO2296" s="87">
        <v>193.16</v>
      </c>
      <c r="AP2296" s="88">
        <v>0</v>
      </c>
      <c r="AQ2296" s="88">
        <v>0</v>
      </c>
      <c r="AR2296" s="88">
        <v>0</v>
      </c>
      <c r="AS2296" s="88">
        <v>193.16</v>
      </c>
      <c r="AT2296" s="88">
        <v>0</v>
      </c>
      <c r="AU2296" s="88">
        <v>0</v>
      </c>
      <c r="AV2296" s="88">
        <v>0</v>
      </c>
      <c r="AW2296" s="88">
        <v>0</v>
      </c>
      <c r="AX2296" s="88">
        <v>0</v>
      </c>
      <c r="AY2296" s="88">
        <v>0</v>
      </c>
      <c r="AZ2296" s="88">
        <v>0</v>
      </c>
      <c r="BA2296" s="88">
        <v>0</v>
      </c>
      <c r="BB2296" s="89">
        <f t="shared" si="139"/>
        <v>193.16</v>
      </c>
      <c r="BC2296" s="90" t="str">
        <f t="shared" si="138"/>
        <v>OK</v>
      </c>
      <c r="BD2296" s="91" t="str">
        <f t="shared" si="140"/>
        <v xml:space="preserve">                  </v>
      </c>
      <c r="BE2296" s="92">
        <f t="shared" si="141"/>
        <v>1</v>
      </c>
    </row>
    <row r="2297" spans="1:57" s="74" customFormat="1" ht="50.1" customHeight="1" x14ac:dyDescent="0.2">
      <c r="A2297" s="78" t="s">
        <v>55</v>
      </c>
      <c r="B2297" s="78" t="s">
        <v>61</v>
      </c>
      <c r="C2297" s="78" t="s">
        <v>618</v>
      </c>
      <c r="D2297" s="78" t="s">
        <v>792</v>
      </c>
      <c r="E2297" s="79" t="str">
        <f>+IF(C2297&lt;&gt;"",VLOOKUP(MID(C2297,18,5),NIVELES!$A$133:$B$213,2,0),"")</f>
        <v>GUAYAS</v>
      </c>
      <c r="F2297" s="80" t="s">
        <v>185</v>
      </c>
      <c r="G2297" s="81" t="str">
        <f>+IF(F2297&lt;&gt;"",VLOOKUP(F2297,NIVELES!$A$246:$C$464,3,0),"")</f>
        <v xml:space="preserve"> </v>
      </c>
      <c r="H2297" s="82" t="s">
        <v>1024</v>
      </c>
      <c r="I2297" s="78" t="s">
        <v>2189</v>
      </c>
      <c r="J2297" s="78" t="s">
        <v>2184</v>
      </c>
      <c r="K2297" s="78" t="s">
        <v>2185</v>
      </c>
      <c r="L2297" s="78" t="s">
        <v>2240</v>
      </c>
      <c r="M2297" s="78">
        <v>2800</v>
      </c>
      <c r="N2297" s="78" t="s">
        <v>2255</v>
      </c>
      <c r="O2297" s="78" t="s">
        <v>2897</v>
      </c>
      <c r="P2297" s="82">
        <v>2</v>
      </c>
      <c r="Q2297" s="78" t="s">
        <v>2965</v>
      </c>
      <c r="R2297" s="82"/>
      <c r="S2297" s="82"/>
      <c r="T2297" s="82">
        <v>1</v>
      </c>
      <c r="U2297" s="82"/>
      <c r="V2297" s="82"/>
      <c r="W2297" s="82"/>
      <c r="X2297" s="82">
        <v>1</v>
      </c>
      <c r="Y2297" s="82"/>
      <c r="Z2297" s="82"/>
      <c r="AA2297" s="82"/>
      <c r="AB2297" s="82"/>
      <c r="AC2297" s="82"/>
      <c r="AD2297" s="85" t="str">
        <f>IF(A2297&lt;&gt;"",IF(D2297="DIRECCIÓN_DE_TRANSFERENCIAS","280 0031",VLOOKUP(C2297,NIVELES!$A$14:$B$105,2,0)),"")</f>
        <v>280 5270</v>
      </c>
      <c r="AE2297" s="86" t="s">
        <v>322</v>
      </c>
      <c r="AF2297" s="86" t="s">
        <v>544</v>
      </c>
      <c r="AG2297" s="79" t="str">
        <f>+IF(AF2297&lt;&gt;"",VLOOKUP(AF2297,NIVELES!$A$666:$B$673,2,0),"")</f>
        <v>PROTECCIÓN_SOCIAL_A_LA_FAMILIA._ASEGURAMIENTO_NO_CONTRIBUTIVO_E_INCLUSIÓN_ECONÓMICA_Y_MOVILIDAD_SOCIAL</v>
      </c>
      <c r="AH2297" s="78" t="s">
        <v>513</v>
      </c>
      <c r="AI2297" s="79" t="str">
        <f>IF(AH2297&lt;&gt;"",VLOOKUP(CONCATENATE(AG2297,AH2297),NIVELES!$B$676:$C$745,2,0),"")</f>
        <v>Acompañamiento Familiar</v>
      </c>
      <c r="AJ2297" s="78" t="s">
        <v>517</v>
      </c>
      <c r="AK2297" s="79" t="str">
        <f>+IF(AJ2297&lt;&gt;"",VLOOKUP(AJ2297,NIVELES!$A$816:$B$892,2,0),"")</f>
        <v>NO APLICA</v>
      </c>
      <c r="AL2297" s="78" t="s">
        <v>554</v>
      </c>
      <c r="AM2297" s="78">
        <v>530303</v>
      </c>
      <c r="AN2297" s="79" t="str">
        <f>IF(AM2297&lt;&gt;"",+VLOOKUP(AM2297,NIVELES!$A$1652:$B$2466,2,0),"")</f>
        <v>Viáticos y Subsistencias en el Interior</v>
      </c>
      <c r="AO2297" s="87">
        <v>1428.24</v>
      </c>
      <c r="AP2297" s="88">
        <v>0</v>
      </c>
      <c r="AQ2297" s="88">
        <v>392.2</v>
      </c>
      <c r="AR2297" s="88">
        <v>500</v>
      </c>
      <c r="AS2297" s="88">
        <v>0</v>
      </c>
      <c r="AT2297" s="88">
        <v>0</v>
      </c>
      <c r="AU2297" s="88">
        <v>0</v>
      </c>
      <c r="AV2297" s="88">
        <v>536.04</v>
      </c>
      <c r="AW2297" s="88">
        <v>0</v>
      </c>
      <c r="AX2297" s="88">
        <v>0</v>
      </c>
      <c r="AY2297" s="88">
        <v>0</v>
      </c>
      <c r="AZ2297" s="88">
        <v>0</v>
      </c>
      <c r="BA2297" s="88">
        <v>0</v>
      </c>
      <c r="BB2297" s="89">
        <f t="shared" si="139"/>
        <v>1428.24</v>
      </c>
      <c r="BC2297" s="90" t="str">
        <f t="shared" si="138"/>
        <v>OK</v>
      </c>
      <c r="BD2297" s="91" t="str">
        <f t="shared" si="140"/>
        <v xml:space="preserve">                  </v>
      </c>
      <c r="BE2297" s="92">
        <f t="shared" si="141"/>
        <v>2</v>
      </c>
    </row>
    <row r="2298" spans="1:57" s="74" customFormat="1" ht="50.1" customHeight="1" x14ac:dyDescent="0.2">
      <c r="A2298" s="78" t="s">
        <v>55</v>
      </c>
      <c r="B2298" s="78" t="s">
        <v>61</v>
      </c>
      <c r="C2298" s="78" t="s">
        <v>618</v>
      </c>
      <c r="D2298" s="78" t="s">
        <v>792</v>
      </c>
      <c r="E2298" s="79" t="str">
        <f>+IF(C2298&lt;&gt;"",VLOOKUP(MID(C2298,18,5),NIVELES!$A$133:$B$213,2,0),"")</f>
        <v>GUAYAS</v>
      </c>
      <c r="F2298" s="80" t="s">
        <v>185</v>
      </c>
      <c r="G2298" s="81" t="str">
        <f>+IF(F2298&lt;&gt;"",VLOOKUP(F2298,NIVELES!$A$246:$C$464,3,0),"")</f>
        <v xml:space="preserve"> </v>
      </c>
      <c r="H2298" s="82" t="s">
        <v>1024</v>
      </c>
      <c r="I2298" s="78" t="s">
        <v>2189</v>
      </c>
      <c r="J2298" s="78" t="s">
        <v>2184</v>
      </c>
      <c r="K2298" s="78" t="s">
        <v>2185</v>
      </c>
      <c r="L2298" s="78" t="s">
        <v>2240</v>
      </c>
      <c r="M2298" s="78">
        <v>2800</v>
      </c>
      <c r="N2298" s="78" t="s">
        <v>2255</v>
      </c>
      <c r="O2298" s="78" t="s">
        <v>2897</v>
      </c>
      <c r="P2298" s="82">
        <v>5</v>
      </c>
      <c r="Q2298" s="78" t="s">
        <v>2965</v>
      </c>
      <c r="R2298" s="82"/>
      <c r="S2298" s="82">
        <v>1</v>
      </c>
      <c r="T2298" s="82">
        <v>1</v>
      </c>
      <c r="U2298" s="82">
        <v>1</v>
      </c>
      <c r="V2298" s="82">
        <v>1</v>
      </c>
      <c r="W2298" s="82">
        <v>1</v>
      </c>
      <c r="X2298" s="82"/>
      <c r="Y2298" s="82"/>
      <c r="Z2298" s="82"/>
      <c r="AA2298" s="82"/>
      <c r="AB2298" s="82"/>
      <c r="AC2298" s="82"/>
      <c r="AD2298" s="85" t="str">
        <f>IF(A2298&lt;&gt;"",IF(D2298="DIRECCIÓN_DE_TRANSFERENCIAS","280 0031",VLOOKUP(C2298,NIVELES!$A$14:$B$105,2,0)),"")</f>
        <v>280 5270</v>
      </c>
      <c r="AE2298" s="86" t="s">
        <v>322</v>
      </c>
      <c r="AF2298" s="86" t="s">
        <v>544</v>
      </c>
      <c r="AG2298" s="79" t="str">
        <f>+IF(AF2298&lt;&gt;"",VLOOKUP(AF2298,NIVELES!$A$666:$B$673,2,0),"")</f>
        <v>PROTECCIÓN_SOCIAL_A_LA_FAMILIA._ASEGURAMIENTO_NO_CONTRIBUTIVO_E_INCLUSIÓN_ECONÓMICA_Y_MOVILIDAD_SOCIAL</v>
      </c>
      <c r="AH2298" s="78" t="s">
        <v>513</v>
      </c>
      <c r="AI2298" s="79" t="str">
        <f>IF(AH2298&lt;&gt;"",VLOOKUP(CONCATENATE(AG2298,AH2298),NIVELES!$B$676:$C$745,2,0),"")</f>
        <v>Acompañamiento Familiar</v>
      </c>
      <c r="AJ2298" s="78" t="s">
        <v>517</v>
      </c>
      <c r="AK2298" s="79" t="str">
        <f>+IF(AJ2298&lt;&gt;"",VLOOKUP(AJ2298,NIVELES!$A$816:$B$892,2,0),"")</f>
        <v>NO APLICA</v>
      </c>
      <c r="AL2298" s="78" t="s">
        <v>554</v>
      </c>
      <c r="AM2298" s="78">
        <v>530505</v>
      </c>
      <c r="AN2298" s="79" t="str">
        <f>IF(AM2298&lt;&gt;"",+VLOOKUP(AM2298,NIVELES!$A$1652:$B$2466,2,0),"")</f>
        <v>Vehículos (Arrendamiento)</v>
      </c>
      <c r="AO2298" s="87">
        <v>8153.03</v>
      </c>
      <c r="AP2298" s="88">
        <v>0</v>
      </c>
      <c r="AQ2298" s="88">
        <v>0</v>
      </c>
      <c r="AR2298" s="88">
        <v>1826.79</v>
      </c>
      <c r="AS2298" s="88">
        <v>1826.79</v>
      </c>
      <c r="AT2298" s="88">
        <v>1826.79</v>
      </c>
      <c r="AU2298" s="88">
        <v>1826.79</v>
      </c>
      <c r="AV2298" s="88">
        <v>845.87</v>
      </c>
      <c r="AW2298" s="88">
        <v>0</v>
      </c>
      <c r="AX2298" s="88">
        <v>0</v>
      </c>
      <c r="AY2298" s="88">
        <v>0</v>
      </c>
      <c r="AZ2298" s="88">
        <v>0</v>
      </c>
      <c r="BA2298" s="88">
        <v>0</v>
      </c>
      <c r="BB2298" s="89">
        <f t="shared" si="139"/>
        <v>8153.03</v>
      </c>
      <c r="BC2298" s="90" t="str">
        <f t="shared" si="138"/>
        <v>OK</v>
      </c>
      <c r="BD2298" s="91" t="str">
        <f t="shared" si="140"/>
        <v xml:space="preserve">                  </v>
      </c>
      <c r="BE2298" s="92">
        <f t="shared" si="141"/>
        <v>5</v>
      </c>
    </row>
    <row r="2299" spans="1:57" s="74" customFormat="1" ht="50.1" customHeight="1" x14ac:dyDescent="0.2">
      <c r="A2299" s="78" t="s">
        <v>55</v>
      </c>
      <c r="B2299" s="78" t="s">
        <v>61</v>
      </c>
      <c r="C2299" s="78" t="s">
        <v>618</v>
      </c>
      <c r="D2299" s="78" t="s">
        <v>792</v>
      </c>
      <c r="E2299" s="79" t="str">
        <f>+IF(C2299&lt;&gt;"",VLOOKUP(MID(C2299,18,5),NIVELES!$A$133:$B$213,2,0),"")</f>
        <v>GUAYAS</v>
      </c>
      <c r="F2299" s="80" t="s">
        <v>185</v>
      </c>
      <c r="G2299" s="81" t="str">
        <f>+IF(F2299&lt;&gt;"",VLOOKUP(F2299,NIVELES!$A$246:$C$464,3,0),"")</f>
        <v xml:space="preserve"> </v>
      </c>
      <c r="H2299" s="82" t="s">
        <v>1024</v>
      </c>
      <c r="I2299" s="78" t="s">
        <v>2189</v>
      </c>
      <c r="J2299" s="78" t="s">
        <v>2184</v>
      </c>
      <c r="K2299" s="78" t="s">
        <v>2185</v>
      </c>
      <c r="L2299" s="78" t="s">
        <v>2240</v>
      </c>
      <c r="M2299" s="78">
        <v>2800</v>
      </c>
      <c r="N2299" s="78" t="s">
        <v>2255</v>
      </c>
      <c r="O2299" s="78" t="s">
        <v>2897</v>
      </c>
      <c r="P2299" s="82">
        <v>1</v>
      </c>
      <c r="Q2299" s="78" t="s">
        <v>2965</v>
      </c>
      <c r="R2299" s="82"/>
      <c r="S2299" s="82"/>
      <c r="T2299" s="82">
        <v>1</v>
      </c>
      <c r="U2299" s="82"/>
      <c r="V2299" s="82"/>
      <c r="W2299" s="82"/>
      <c r="X2299" s="82"/>
      <c r="Y2299" s="82"/>
      <c r="Z2299" s="82"/>
      <c r="AA2299" s="82"/>
      <c r="AB2299" s="82"/>
      <c r="AC2299" s="82"/>
      <c r="AD2299" s="85" t="str">
        <f>IF(A2299&lt;&gt;"",IF(D2299="DIRECCIÓN_DE_TRANSFERENCIAS","280 0031",VLOOKUP(C2299,NIVELES!$A$14:$B$105,2,0)),"")</f>
        <v>280 5270</v>
      </c>
      <c r="AE2299" s="86" t="s">
        <v>322</v>
      </c>
      <c r="AF2299" s="86" t="s">
        <v>544</v>
      </c>
      <c r="AG2299" s="79" t="str">
        <f>+IF(AF2299&lt;&gt;"",VLOOKUP(AF2299,NIVELES!$A$666:$B$673,2,0),"")</f>
        <v>PROTECCIÓN_SOCIAL_A_LA_FAMILIA._ASEGURAMIENTO_NO_CONTRIBUTIVO_E_INCLUSIÓN_ECONÓMICA_Y_MOVILIDAD_SOCIAL</v>
      </c>
      <c r="AH2299" s="78" t="s">
        <v>513</v>
      </c>
      <c r="AI2299" s="79" t="str">
        <f>IF(AH2299&lt;&gt;"",VLOOKUP(CONCATENATE(AG2299,AH2299),NIVELES!$B$676:$C$745,2,0),"")</f>
        <v>Acompañamiento Familiar</v>
      </c>
      <c r="AJ2299" s="78" t="s">
        <v>517</v>
      </c>
      <c r="AK2299" s="79" t="str">
        <f>+IF(AJ2299&lt;&gt;"",VLOOKUP(AJ2299,NIVELES!$A$816:$B$892,2,0),"")</f>
        <v>NO APLICA</v>
      </c>
      <c r="AL2299" s="78" t="s">
        <v>554</v>
      </c>
      <c r="AM2299" s="78">
        <v>530802</v>
      </c>
      <c r="AN2299" s="79" t="str">
        <f>IF(AM2299&lt;&gt;"",+VLOOKUP(AM2299,NIVELES!$A$1652:$B$2466,2,0),"")</f>
        <v>Vestuario, Lencería, Prendas de Protección; y, Accesorios para Uniformes Militares y Policiales; y, Carpas</v>
      </c>
      <c r="AO2299" s="87">
        <v>0</v>
      </c>
      <c r="AP2299" s="88">
        <v>0</v>
      </c>
      <c r="AQ2299" s="88">
        <v>0</v>
      </c>
      <c r="AR2299" s="88">
        <v>0</v>
      </c>
      <c r="AS2299" s="88">
        <v>0</v>
      </c>
      <c r="AT2299" s="88">
        <v>0</v>
      </c>
      <c r="AU2299" s="88">
        <v>0</v>
      </c>
      <c r="AV2299" s="88">
        <v>0</v>
      </c>
      <c r="AW2299" s="88">
        <v>0</v>
      </c>
      <c r="AX2299" s="88">
        <v>0</v>
      </c>
      <c r="AY2299" s="88">
        <v>0</v>
      </c>
      <c r="AZ2299" s="88">
        <v>0</v>
      </c>
      <c r="BA2299" s="88">
        <v>0</v>
      </c>
      <c r="BB2299" s="89">
        <f t="shared" si="139"/>
        <v>0</v>
      </c>
      <c r="BC2299" s="90" t="str">
        <f t="shared" si="138"/>
        <v>OK</v>
      </c>
      <c r="BD2299" s="91" t="str">
        <f t="shared" si="140"/>
        <v xml:space="preserve">                  </v>
      </c>
      <c r="BE2299" s="92">
        <f t="shared" si="141"/>
        <v>1</v>
      </c>
    </row>
    <row r="2300" spans="1:57" s="74" customFormat="1" ht="50.1" customHeight="1" x14ac:dyDescent="0.2">
      <c r="A2300" s="78" t="s">
        <v>55</v>
      </c>
      <c r="B2300" s="78" t="s">
        <v>61</v>
      </c>
      <c r="C2300" s="78" t="s">
        <v>618</v>
      </c>
      <c r="D2300" s="78" t="s">
        <v>792</v>
      </c>
      <c r="E2300" s="79" t="str">
        <f>+IF(C2300&lt;&gt;"",VLOOKUP(MID(C2300,18,5),NIVELES!$A$133:$B$213,2,0),"")</f>
        <v>GUAYAS</v>
      </c>
      <c r="F2300" s="80" t="s">
        <v>185</v>
      </c>
      <c r="G2300" s="81" t="str">
        <f>+IF(F2300&lt;&gt;"",VLOOKUP(F2300,NIVELES!$A$246:$C$464,3,0),"")</f>
        <v xml:space="preserve"> </v>
      </c>
      <c r="H2300" s="82" t="s">
        <v>1024</v>
      </c>
      <c r="I2300" s="78" t="s">
        <v>2189</v>
      </c>
      <c r="J2300" s="78" t="s">
        <v>2184</v>
      </c>
      <c r="K2300" s="78" t="s">
        <v>2185</v>
      </c>
      <c r="L2300" s="78" t="s">
        <v>2240</v>
      </c>
      <c r="M2300" s="78">
        <v>2800</v>
      </c>
      <c r="N2300" s="78" t="s">
        <v>2255</v>
      </c>
      <c r="O2300" s="78" t="s">
        <v>2897</v>
      </c>
      <c r="P2300" s="82">
        <v>1</v>
      </c>
      <c r="Q2300" s="78" t="s">
        <v>2965</v>
      </c>
      <c r="R2300" s="82"/>
      <c r="S2300" s="82"/>
      <c r="T2300" s="82">
        <v>1</v>
      </c>
      <c r="U2300" s="82"/>
      <c r="V2300" s="82"/>
      <c r="W2300" s="82"/>
      <c r="X2300" s="82"/>
      <c r="Y2300" s="82"/>
      <c r="Z2300" s="82"/>
      <c r="AA2300" s="82"/>
      <c r="AB2300" s="82"/>
      <c r="AC2300" s="82"/>
      <c r="AD2300" s="85" t="str">
        <f>IF(A2300&lt;&gt;"",IF(D2300="DIRECCIÓN_DE_TRANSFERENCIAS","280 0031",VLOOKUP(C2300,NIVELES!$A$14:$B$105,2,0)),"")</f>
        <v>280 5270</v>
      </c>
      <c r="AE2300" s="86" t="s">
        <v>322</v>
      </c>
      <c r="AF2300" s="86" t="s">
        <v>544</v>
      </c>
      <c r="AG2300" s="79" t="str">
        <f>+IF(AF2300&lt;&gt;"",VLOOKUP(AF2300,NIVELES!$A$666:$B$673,2,0),"")</f>
        <v>PROTECCIÓN_SOCIAL_A_LA_FAMILIA._ASEGURAMIENTO_NO_CONTRIBUTIVO_E_INCLUSIÓN_ECONÓMICA_Y_MOVILIDAD_SOCIAL</v>
      </c>
      <c r="AH2300" s="78" t="s">
        <v>513</v>
      </c>
      <c r="AI2300" s="79" t="str">
        <f>IF(AH2300&lt;&gt;"",VLOOKUP(CONCATENATE(AG2300,AH2300),NIVELES!$B$676:$C$745,2,0),"")</f>
        <v>Acompañamiento Familiar</v>
      </c>
      <c r="AJ2300" s="78" t="s">
        <v>517</v>
      </c>
      <c r="AK2300" s="79" t="str">
        <f>+IF(AJ2300&lt;&gt;"",VLOOKUP(AJ2300,NIVELES!$A$816:$B$892,2,0),"")</f>
        <v>NO APLICA</v>
      </c>
      <c r="AL2300" s="78" t="s">
        <v>554</v>
      </c>
      <c r="AM2300" s="78">
        <v>530804</v>
      </c>
      <c r="AN2300" s="79" t="str">
        <f>IF(AM2300&lt;&gt;"",+VLOOKUP(AM2300,NIVELES!$A$1652:$B$2466,2,0),"")</f>
        <v>Materiales de Oficina</v>
      </c>
      <c r="AO2300" s="87">
        <v>1484.56</v>
      </c>
      <c r="AP2300" s="88">
        <v>0</v>
      </c>
      <c r="AQ2300" s="88">
        <v>0</v>
      </c>
      <c r="AR2300" s="88">
        <v>1484.56</v>
      </c>
      <c r="AS2300" s="88">
        <v>0</v>
      </c>
      <c r="AT2300" s="88">
        <v>0</v>
      </c>
      <c r="AU2300" s="88">
        <v>0</v>
      </c>
      <c r="AV2300" s="88">
        <v>0</v>
      </c>
      <c r="AW2300" s="88">
        <v>0</v>
      </c>
      <c r="AX2300" s="88">
        <v>0</v>
      </c>
      <c r="AY2300" s="88">
        <v>0</v>
      </c>
      <c r="AZ2300" s="88">
        <v>0</v>
      </c>
      <c r="BA2300" s="88">
        <v>0</v>
      </c>
      <c r="BB2300" s="89">
        <f t="shared" si="139"/>
        <v>1484.56</v>
      </c>
      <c r="BC2300" s="90" t="str">
        <f t="shared" si="138"/>
        <v>OK</v>
      </c>
      <c r="BD2300" s="91" t="str">
        <f t="shared" si="140"/>
        <v xml:space="preserve">                  </v>
      </c>
      <c r="BE2300" s="92">
        <f t="shared" si="141"/>
        <v>1</v>
      </c>
    </row>
    <row r="2301" spans="1:57" s="74" customFormat="1" ht="50.1" customHeight="1" x14ac:dyDescent="0.2">
      <c r="A2301" s="78" t="s">
        <v>55</v>
      </c>
      <c r="B2301" s="78" t="s">
        <v>61</v>
      </c>
      <c r="C2301" s="78" t="s">
        <v>618</v>
      </c>
      <c r="D2301" s="78" t="s">
        <v>606</v>
      </c>
      <c r="E2301" s="79" t="str">
        <f>+IF(C2301&lt;&gt;"",VLOOKUP(MID(C2301,18,5),NIVELES!$A$133:$B$213,2,0),"")</f>
        <v>GUAYAS</v>
      </c>
      <c r="F2301" s="80" t="s">
        <v>185</v>
      </c>
      <c r="G2301" s="81" t="str">
        <f>+IF(F2301&lt;&gt;"",VLOOKUP(F2301,NIVELES!$A$246:$C$464,3,0),"")</f>
        <v xml:space="preserve"> </v>
      </c>
      <c r="H2301" s="82" t="s">
        <v>1024</v>
      </c>
      <c r="I2301" s="78" t="s">
        <v>2188</v>
      </c>
      <c r="J2301" s="78" t="s">
        <v>2184</v>
      </c>
      <c r="K2301" s="78" t="s">
        <v>2185</v>
      </c>
      <c r="L2301" s="78" t="s">
        <v>2967</v>
      </c>
      <c r="M2301" s="78">
        <v>4018</v>
      </c>
      <c r="N2301" s="78" t="s">
        <v>2968</v>
      </c>
      <c r="O2301" s="78" t="s">
        <v>2167</v>
      </c>
      <c r="P2301" s="82">
        <v>1</v>
      </c>
      <c r="Q2301" s="78" t="s">
        <v>2966</v>
      </c>
      <c r="R2301" s="82"/>
      <c r="S2301" s="82"/>
      <c r="T2301" s="82"/>
      <c r="U2301" s="82"/>
      <c r="V2301" s="82"/>
      <c r="W2301" s="82"/>
      <c r="X2301" s="82"/>
      <c r="Y2301" s="82"/>
      <c r="Z2301" s="82"/>
      <c r="AA2301" s="82"/>
      <c r="AB2301" s="82"/>
      <c r="AC2301" s="82">
        <v>1</v>
      </c>
      <c r="AD2301" s="85" t="str">
        <f>IF(A2301&lt;&gt;"",IF(D2301="DIRECCIÓN_DE_TRANSFERENCIAS","280 0031",VLOOKUP(C2301,NIVELES!$A$14:$B$105,2,0)),"")</f>
        <v>280 5270</v>
      </c>
      <c r="AE2301" s="86" t="s">
        <v>322</v>
      </c>
      <c r="AF2301" s="86" t="s">
        <v>544</v>
      </c>
      <c r="AG2301" s="79" t="str">
        <f>+IF(AF2301&lt;&gt;"",VLOOKUP(AF2301,NIVELES!$A$666:$B$673,2,0),"")</f>
        <v>PROTECCIÓN_SOCIAL_A_LA_FAMILIA._ASEGURAMIENTO_NO_CONTRIBUTIVO_E_INCLUSIÓN_ECONÓMICA_Y_MOVILIDAD_SOCIAL</v>
      </c>
      <c r="AH2301" s="78" t="s">
        <v>514</v>
      </c>
      <c r="AI2301" s="79" t="str">
        <f>IF(AH2301&lt;&gt;"",VLOOKUP(CONCATENATE(AG2301,AH2301),NIVELES!$B$676:$C$745,2,0),"")</f>
        <v>Inclusión Económica Y Movilidad Social</v>
      </c>
      <c r="AJ2301" s="78" t="s">
        <v>517</v>
      </c>
      <c r="AK2301" s="79" t="str">
        <f>+IF(AJ2301&lt;&gt;"",VLOOKUP(AJ2301,NIVELES!$A$816:$B$892,2,0),"")</f>
        <v>NO APLICA</v>
      </c>
      <c r="AL2301" s="78" t="s">
        <v>553</v>
      </c>
      <c r="AM2301" s="78">
        <v>510203</v>
      </c>
      <c r="AN2301" s="79" t="str">
        <f>IF(AM2301&lt;&gt;"",+VLOOKUP(AM2301,NIVELES!$A$1652:$B$2466,2,0),"")</f>
        <v>Decimotercer Sueldo</v>
      </c>
      <c r="AO2301" s="87">
        <v>2440.17</v>
      </c>
      <c r="AP2301" s="88">
        <v>0</v>
      </c>
      <c r="AQ2301" s="88">
        <v>0</v>
      </c>
      <c r="AR2301" s="88">
        <v>0</v>
      </c>
      <c r="AS2301" s="88">
        <v>0</v>
      </c>
      <c r="AT2301" s="88">
        <v>0</v>
      </c>
      <c r="AU2301" s="88">
        <v>0</v>
      </c>
      <c r="AV2301" s="88">
        <v>0</v>
      </c>
      <c r="AW2301" s="88">
        <v>0</v>
      </c>
      <c r="AX2301" s="88">
        <v>0</v>
      </c>
      <c r="AY2301" s="88">
        <v>0</v>
      </c>
      <c r="AZ2301" s="88">
        <v>0</v>
      </c>
      <c r="BA2301" s="88">
        <v>2440.17</v>
      </c>
      <c r="BB2301" s="89">
        <f t="shared" si="139"/>
        <v>2440.17</v>
      </c>
      <c r="BC2301" s="90" t="str">
        <f t="shared" si="138"/>
        <v>OK</v>
      </c>
      <c r="BD2301" s="91" t="str">
        <f t="shared" si="140"/>
        <v xml:space="preserve">                  </v>
      </c>
      <c r="BE2301" s="92">
        <f t="shared" si="141"/>
        <v>1</v>
      </c>
    </row>
    <row r="2302" spans="1:57" s="74" customFormat="1" ht="50.1" customHeight="1" x14ac:dyDescent="0.2">
      <c r="A2302" s="78" t="s">
        <v>55</v>
      </c>
      <c r="B2302" s="78" t="s">
        <v>61</v>
      </c>
      <c r="C2302" s="78" t="s">
        <v>618</v>
      </c>
      <c r="D2302" s="78" t="s">
        <v>606</v>
      </c>
      <c r="E2302" s="79" t="str">
        <f>+IF(C2302&lt;&gt;"",VLOOKUP(MID(C2302,18,5),NIVELES!$A$133:$B$213,2,0),"")</f>
        <v>GUAYAS</v>
      </c>
      <c r="F2302" s="80" t="s">
        <v>185</v>
      </c>
      <c r="G2302" s="81" t="str">
        <f>+IF(F2302&lt;&gt;"",VLOOKUP(F2302,NIVELES!$A$246:$C$464,3,0),"")</f>
        <v xml:space="preserve"> </v>
      </c>
      <c r="H2302" s="82" t="s">
        <v>1024</v>
      </c>
      <c r="I2302" s="78" t="s">
        <v>2188</v>
      </c>
      <c r="J2302" s="78" t="s">
        <v>2184</v>
      </c>
      <c r="K2302" s="78" t="s">
        <v>2185</v>
      </c>
      <c r="L2302" s="78" t="s">
        <v>2967</v>
      </c>
      <c r="M2302" s="78">
        <v>4018</v>
      </c>
      <c r="N2302" s="78" t="s">
        <v>2968</v>
      </c>
      <c r="O2302" s="78" t="s">
        <v>2167</v>
      </c>
      <c r="P2302" s="82">
        <v>1</v>
      </c>
      <c r="Q2302" s="78" t="s">
        <v>2966</v>
      </c>
      <c r="R2302" s="82"/>
      <c r="S2302" s="82"/>
      <c r="T2302" s="82">
        <v>1</v>
      </c>
      <c r="U2302" s="82"/>
      <c r="V2302" s="82"/>
      <c r="W2302" s="82"/>
      <c r="X2302" s="82"/>
      <c r="Y2302" s="82"/>
      <c r="Z2302" s="82"/>
      <c r="AA2302" s="82"/>
      <c r="AB2302" s="82"/>
      <c r="AC2302" s="82"/>
      <c r="AD2302" s="85" t="str">
        <f>IF(A2302&lt;&gt;"",IF(D2302="DIRECCIÓN_DE_TRANSFERENCIAS","280 0031",VLOOKUP(C2302,NIVELES!$A$14:$B$105,2,0)),"")</f>
        <v>280 5270</v>
      </c>
      <c r="AE2302" s="86" t="s">
        <v>322</v>
      </c>
      <c r="AF2302" s="86" t="s">
        <v>544</v>
      </c>
      <c r="AG2302" s="79" t="str">
        <f>+IF(AF2302&lt;&gt;"",VLOOKUP(AF2302,NIVELES!$A$666:$B$673,2,0),"")</f>
        <v>PROTECCIÓN_SOCIAL_A_LA_FAMILIA._ASEGURAMIENTO_NO_CONTRIBUTIVO_E_INCLUSIÓN_ECONÓMICA_Y_MOVILIDAD_SOCIAL</v>
      </c>
      <c r="AH2302" s="78" t="s">
        <v>514</v>
      </c>
      <c r="AI2302" s="79" t="str">
        <f>IF(AH2302&lt;&gt;"",VLOOKUP(CONCATENATE(AG2302,AH2302),NIVELES!$B$676:$C$745,2,0),"")</f>
        <v>Inclusión Económica Y Movilidad Social</v>
      </c>
      <c r="AJ2302" s="78" t="s">
        <v>517</v>
      </c>
      <c r="AK2302" s="79" t="str">
        <f>+IF(AJ2302&lt;&gt;"",VLOOKUP(AJ2302,NIVELES!$A$816:$B$892,2,0),"")</f>
        <v>NO APLICA</v>
      </c>
      <c r="AL2302" s="78" t="s">
        <v>553</v>
      </c>
      <c r="AM2302" s="78">
        <v>510204</v>
      </c>
      <c r="AN2302" s="79" t="str">
        <f>IF(AM2302&lt;&gt;"",+VLOOKUP(AM2302,NIVELES!$A$1652:$B$2466,2,0),"")</f>
        <v>Decimocuarto Sueldo</v>
      </c>
      <c r="AO2302" s="87">
        <v>722.33</v>
      </c>
      <c r="AP2302" s="88">
        <v>0</v>
      </c>
      <c r="AQ2302" s="88">
        <v>0</v>
      </c>
      <c r="AR2302" s="88">
        <v>722.33</v>
      </c>
      <c r="AS2302" s="88">
        <v>0</v>
      </c>
      <c r="AT2302" s="88">
        <v>0</v>
      </c>
      <c r="AU2302" s="88">
        <v>0</v>
      </c>
      <c r="AV2302" s="88">
        <v>0</v>
      </c>
      <c r="AW2302" s="88">
        <v>0</v>
      </c>
      <c r="AX2302" s="88">
        <v>0</v>
      </c>
      <c r="AY2302" s="88">
        <v>0</v>
      </c>
      <c r="AZ2302" s="88">
        <v>0</v>
      </c>
      <c r="BA2302" s="88">
        <v>0</v>
      </c>
      <c r="BB2302" s="89">
        <f t="shared" si="139"/>
        <v>722.33</v>
      </c>
      <c r="BC2302" s="90" t="str">
        <f t="shared" si="138"/>
        <v>OK</v>
      </c>
      <c r="BD2302" s="91" t="str">
        <f t="shared" si="140"/>
        <v xml:space="preserve">                  </v>
      </c>
      <c r="BE2302" s="92">
        <f t="shared" si="141"/>
        <v>1</v>
      </c>
    </row>
    <row r="2303" spans="1:57" s="74" customFormat="1" ht="50.1" customHeight="1" x14ac:dyDescent="0.2">
      <c r="A2303" s="78" t="s">
        <v>55</v>
      </c>
      <c r="B2303" s="78" t="s">
        <v>61</v>
      </c>
      <c r="C2303" s="78" t="s">
        <v>618</v>
      </c>
      <c r="D2303" s="78" t="s">
        <v>606</v>
      </c>
      <c r="E2303" s="79" t="str">
        <f>+IF(C2303&lt;&gt;"",VLOOKUP(MID(C2303,18,5),NIVELES!$A$133:$B$213,2,0),"")</f>
        <v>GUAYAS</v>
      </c>
      <c r="F2303" s="80" t="s">
        <v>185</v>
      </c>
      <c r="G2303" s="81" t="str">
        <f>+IF(F2303&lt;&gt;"",VLOOKUP(F2303,NIVELES!$A$246:$C$464,3,0),"")</f>
        <v xml:space="preserve"> </v>
      </c>
      <c r="H2303" s="82" t="s">
        <v>1024</v>
      </c>
      <c r="I2303" s="78" t="s">
        <v>2188</v>
      </c>
      <c r="J2303" s="78" t="s">
        <v>2184</v>
      </c>
      <c r="K2303" s="78" t="s">
        <v>2185</v>
      </c>
      <c r="L2303" s="78" t="s">
        <v>2967</v>
      </c>
      <c r="M2303" s="78">
        <v>4018</v>
      </c>
      <c r="N2303" s="78" t="s">
        <v>2968</v>
      </c>
      <c r="O2303" s="78" t="s">
        <v>2167</v>
      </c>
      <c r="P2303" s="82">
        <v>12</v>
      </c>
      <c r="Q2303" s="78" t="s">
        <v>2966</v>
      </c>
      <c r="R2303" s="82">
        <v>1</v>
      </c>
      <c r="S2303" s="82">
        <v>1</v>
      </c>
      <c r="T2303" s="82">
        <v>1</v>
      </c>
      <c r="U2303" s="82">
        <v>1</v>
      </c>
      <c r="V2303" s="82">
        <v>1</v>
      </c>
      <c r="W2303" s="82">
        <v>1</v>
      </c>
      <c r="X2303" s="82">
        <v>1</v>
      </c>
      <c r="Y2303" s="82">
        <v>1</v>
      </c>
      <c r="Z2303" s="82">
        <v>1</v>
      </c>
      <c r="AA2303" s="82">
        <v>1</v>
      </c>
      <c r="AB2303" s="82">
        <v>1</v>
      </c>
      <c r="AC2303" s="82">
        <v>1</v>
      </c>
      <c r="AD2303" s="85" t="str">
        <f>IF(A2303&lt;&gt;"",IF(D2303="DIRECCIÓN_DE_TRANSFERENCIAS","280 0031",VLOOKUP(C2303,NIVELES!$A$14:$B$105,2,0)),"")</f>
        <v>280 5270</v>
      </c>
      <c r="AE2303" s="86" t="s">
        <v>322</v>
      </c>
      <c r="AF2303" s="86" t="s">
        <v>544</v>
      </c>
      <c r="AG2303" s="79" t="str">
        <f>+IF(AF2303&lt;&gt;"",VLOOKUP(AF2303,NIVELES!$A$666:$B$673,2,0),"")</f>
        <v>PROTECCIÓN_SOCIAL_A_LA_FAMILIA._ASEGURAMIENTO_NO_CONTRIBUTIVO_E_INCLUSIÓN_ECONÓMICA_Y_MOVILIDAD_SOCIAL</v>
      </c>
      <c r="AH2303" s="78" t="s">
        <v>514</v>
      </c>
      <c r="AI2303" s="79" t="str">
        <f>IF(AH2303&lt;&gt;"",VLOOKUP(CONCATENATE(AG2303,AH2303),NIVELES!$B$676:$C$745,2,0),"")</f>
        <v>Inclusión Económica Y Movilidad Social</v>
      </c>
      <c r="AJ2303" s="78" t="s">
        <v>517</v>
      </c>
      <c r="AK2303" s="79" t="str">
        <f>+IF(AJ2303&lt;&gt;"",VLOOKUP(AJ2303,NIVELES!$A$816:$B$892,2,0),"")</f>
        <v>NO APLICA</v>
      </c>
      <c r="AL2303" s="78" t="s">
        <v>553</v>
      </c>
      <c r="AM2303" s="78">
        <v>510510</v>
      </c>
      <c r="AN2303" s="79" t="str">
        <f>IF(AM2303&lt;&gt;"",+VLOOKUP(AM2303,NIVELES!$A$1652:$B$2466,2,0),"")</f>
        <v>Servicios Personales por Contrato</v>
      </c>
      <c r="AO2303" s="87">
        <v>29282</v>
      </c>
      <c r="AP2303" s="88">
        <v>2662</v>
      </c>
      <c r="AQ2303" s="88">
        <v>2662</v>
      </c>
      <c r="AR2303" s="88">
        <v>2662</v>
      </c>
      <c r="AS2303" s="88">
        <v>2662</v>
      </c>
      <c r="AT2303" s="88">
        <v>2662</v>
      </c>
      <c r="AU2303" s="88">
        <v>2662</v>
      </c>
      <c r="AV2303" s="88">
        <v>2662</v>
      </c>
      <c r="AW2303" s="88">
        <v>2662</v>
      </c>
      <c r="AX2303" s="88">
        <v>2662</v>
      </c>
      <c r="AY2303" s="88">
        <v>2662</v>
      </c>
      <c r="AZ2303" s="88">
        <v>2662</v>
      </c>
      <c r="BA2303" s="88">
        <v>0</v>
      </c>
      <c r="BB2303" s="89">
        <f t="shared" si="139"/>
        <v>29282</v>
      </c>
      <c r="BC2303" s="90" t="str">
        <f t="shared" si="138"/>
        <v>OK</v>
      </c>
      <c r="BD2303" s="91" t="str">
        <f t="shared" si="140"/>
        <v xml:space="preserve">                  </v>
      </c>
      <c r="BE2303" s="92">
        <f t="shared" si="141"/>
        <v>12</v>
      </c>
    </row>
    <row r="2304" spans="1:57" s="74" customFormat="1" ht="50.1" customHeight="1" x14ac:dyDescent="0.2">
      <c r="A2304" s="78" t="s">
        <v>55</v>
      </c>
      <c r="B2304" s="78" t="s">
        <v>61</v>
      </c>
      <c r="C2304" s="78" t="s">
        <v>618</v>
      </c>
      <c r="D2304" s="78" t="s">
        <v>606</v>
      </c>
      <c r="E2304" s="79" t="str">
        <f>+IF(C2304&lt;&gt;"",VLOOKUP(MID(C2304,18,5),NIVELES!$A$133:$B$213,2,0),"")</f>
        <v>GUAYAS</v>
      </c>
      <c r="F2304" s="80" t="s">
        <v>185</v>
      </c>
      <c r="G2304" s="81" t="str">
        <f>+IF(F2304&lt;&gt;"",VLOOKUP(F2304,NIVELES!$A$246:$C$464,3,0),"")</f>
        <v xml:space="preserve"> </v>
      </c>
      <c r="H2304" s="82" t="s">
        <v>1024</v>
      </c>
      <c r="I2304" s="78" t="s">
        <v>2188</v>
      </c>
      <c r="J2304" s="78" t="s">
        <v>2184</v>
      </c>
      <c r="K2304" s="78" t="s">
        <v>2185</v>
      </c>
      <c r="L2304" s="78" t="s">
        <v>2967</v>
      </c>
      <c r="M2304" s="78">
        <v>4018</v>
      </c>
      <c r="N2304" s="78" t="s">
        <v>2968</v>
      </c>
      <c r="O2304" s="78" t="s">
        <v>2167</v>
      </c>
      <c r="P2304" s="82">
        <v>12</v>
      </c>
      <c r="Q2304" s="78" t="s">
        <v>2966</v>
      </c>
      <c r="R2304" s="82">
        <v>1</v>
      </c>
      <c r="S2304" s="82">
        <v>1</v>
      </c>
      <c r="T2304" s="82">
        <v>1</v>
      </c>
      <c r="U2304" s="82">
        <v>1</v>
      </c>
      <c r="V2304" s="82">
        <v>1</v>
      </c>
      <c r="W2304" s="82">
        <v>1</v>
      </c>
      <c r="X2304" s="82">
        <v>1</v>
      </c>
      <c r="Y2304" s="82">
        <v>1</v>
      </c>
      <c r="Z2304" s="82">
        <v>1</v>
      </c>
      <c r="AA2304" s="82">
        <v>1</v>
      </c>
      <c r="AB2304" s="82">
        <v>1</v>
      </c>
      <c r="AC2304" s="82">
        <v>1</v>
      </c>
      <c r="AD2304" s="85" t="str">
        <f>IF(A2304&lt;&gt;"",IF(D2304="DIRECCIÓN_DE_TRANSFERENCIAS","280 0031",VLOOKUP(C2304,NIVELES!$A$14:$B$105,2,0)),"")</f>
        <v>280 5270</v>
      </c>
      <c r="AE2304" s="86" t="s">
        <v>322</v>
      </c>
      <c r="AF2304" s="86" t="s">
        <v>544</v>
      </c>
      <c r="AG2304" s="79" t="str">
        <f>+IF(AF2304&lt;&gt;"",VLOOKUP(AF2304,NIVELES!$A$666:$B$673,2,0),"")</f>
        <v>PROTECCIÓN_SOCIAL_A_LA_FAMILIA._ASEGURAMIENTO_NO_CONTRIBUTIVO_E_INCLUSIÓN_ECONÓMICA_Y_MOVILIDAD_SOCIAL</v>
      </c>
      <c r="AH2304" s="78" t="s">
        <v>514</v>
      </c>
      <c r="AI2304" s="79" t="str">
        <f>IF(AH2304&lt;&gt;"",VLOOKUP(CONCATENATE(AG2304,AH2304),NIVELES!$B$676:$C$745,2,0),"")</f>
        <v>Inclusión Económica Y Movilidad Social</v>
      </c>
      <c r="AJ2304" s="78" t="s">
        <v>517</v>
      </c>
      <c r="AK2304" s="79" t="str">
        <f>+IF(AJ2304&lt;&gt;"",VLOOKUP(AJ2304,NIVELES!$A$816:$B$892,2,0),"")</f>
        <v>NO APLICA</v>
      </c>
      <c r="AL2304" s="78" t="s">
        <v>553</v>
      </c>
      <c r="AM2304" s="78">
        <v>510601</v>
      </c>
      <c r="AN2304" s="79" t="str">
        <f>IF(AM2304&lt;&gt;"",+VLOOKUP(AM2304,NIVELES!$A$1652:$B$2466,2,0),"")</f>
        <v>Aporte Patronal</v>
      </c>
      <c r="AO2304" s="87">
        <v>2825.71</v>
      </c>
      <c r="AP2304" s="88">
        <v>13.31</v>
      </c>
      <c r="AQ2304" s="88">
        <v>13.31</v>
      </c>
      <c r="AR2304" s="88">
        <v>235.48</v>
      </c>
      <c r="AS2304" s="88">
        <v>235.48</v>
      </c>
      <c r="AT2304" s="88">
        <v>235.48</v>
      </c>
      <c r="AU2304" s="88">
        <v>235.48</v>
      </c>
      <c r="AV2304" s="88">
        <v>235.48</v>
      </c>
      <c r="AW2304" s="88">
        <v>235.48</v>
      </c>
      <c r="AX2304" s="88">
        <v>235.48</v>
      </c>
      <c r="AY2304" s="88">
        <v>235.48</v>
      </c>
      <c r="AZ2304" s="88">
        <v>235.48</v>
      </c>
      <c r="BA2304" s="88">
        <v>679.77</v>
      </c>
      <c r="BB2304" s="89">
        <f t="shared" si="139"/>
        <v>2825.71</v>
      </c>
      <c r="BC2304" s="90" t="str">
        <f t="shared" si="138"/>
        <v>OK</v>
      </c>
      <c r="BD2304" s="91" t="str">
        <f t="shared" si="140"/>
        <v xml:space="preserve">                  </v>
      </c>
      <c r="BE2304" s="92">
        <f t="shared" si="141"/>
        <v>12</v>
      </c>
    </row>
    <row r="2305" spans="1:57" s="74" customFormat="1" ht="50.1" customHeight="1" x14ac:dyDescent="0.2">
      <c r="A2305" s="78" t="s">
        <v>55</v>
      </c>
      <c r="B2305" s="78" t="s">
        <v>61</v>
      </c>
      <c r="C2305" s="78" t="s">
        <v>618</v>
      </c>
      <c r="D2305" s="78" t="s">
        <v>606</v>
      </c>
      <c r="E2305" s="79" t="str">
        <f>+IF(C2305&lt;&gt;"",VLOOKUP(MID(C2305,18,5),NIVELES!$A$133:$B$213,2,0),"")</f>
        <v>GUAYAS</v>
      </c>
      <c r="F2305" s="80" t="s">
        <v>185</v>
      </c>
      <c r="G2305" s="81" t="str">
        <f>+IF(F2305&lt;&gt;"",VLOOKUP(F2305,NIVELES!$A$246:$C$464,3,0),"")</f>
        <v xml:space="preserve"> </v>
      </c>
      <c r="H2305" s="82" t="s">
        <v>1024</v>
      </c>
      <c r="I2305" s="78" t="s">
        <v>2188</v>
      </c>
      <c r="J2305" s="78" t="s">
        <v>2184</v>
      </c>
      <c r="K2305" s="78" t="s">
        <v>2185</v>
      </c>
      <c r="L2305" s="78" t="s">
        <v>2967</v>
      </c>
      <c r="M2305" s="78">
        <v>4018</v>
      </c>
      <c r="N2305" s="78" t="s">
        <v>2968</v>
      </c>
      <c r="O2305" s="78" t="s">
        <v>2167</v>
      </c>
      <c r="P2305" s="82">
        <v>12</v>
      </c>
      <c r="Q2305" s="78" t="s">
        <v>2966</v>
      </c>
      <c r="R2305" s="82">
        <v>1</v>
      </c>
      <c r="S2305" s="82">
        <v>1</v>
      </c>
      <c r="T2305" s="82">
        <v>1</v>
      </c>
      <c r="U2305" s="82">
        <v>1</v>
      </c>
      <c r="V2305" s="82">
        <v>1</v>
      </c>
      <c r="W2305" s="82">
        <v>1</v>
      </c>
      <c r="X2305" s="82">
        <v>1</v>
      </c>
      <c r="Y2305" s="82">
        <v>1</v>
      </c>
      <c r="Z2305" s="82">
        <v>1</v>
      </c>
      <c r="AA2305" s="82">
        <v>1</v>
      </c>
      <c r="AB2305" s="82">
        <v>1</v>
      </c>
      <c r="AC2305" s="82">
        <v>1</v>
      </c>
      <c r="AD2305" s="85" t="str">
        <f>IF(A2305&lt;&gt;"",IF(D2305="DIRECCIÓN_DE_TRANSFERENCIAS","280 0031",VLOOKUP(C2305,NIVELES!$A$14:$B$105,2,0)),"")</f>
        <v>280 5270</v>
      </c>
      <c r="AE2305" s="86" t="s">
        <v>322</v>
      </c>
      <c r="AF2305" s="86" t="s">
        <v>544</v>
      </c>
      <c r="AG2305" s="79" t="str">
        <f>+IF(AF2305&lt;&gt;"",VLOOKUP(AF2305,NIVELES!$A$666:$B$673,2,0),"")</f>
        <v>PROTECCIÓN_SOCIAL_A_LA_FAMILIA._ASEGURAMIENTO_NO_CONTRIBUTIVO_E_INCLUSIÓN_ECONÓMICA_Y_MOVILIDAD_SOCIAL</v>
      </c>
      <c r="AH2305" s="78" t="s">
        <v>514</v>
      </c>
      <c r="AI2305" s="79" t="str">
        <f>IF(AH2305&lt;&gt;"",VLOOKUP(CONCATENATE(AG2305,AH2305),NIVELES!$B$676:$C$745,2,0),"")</f>
        <v>Inclusión Económica Y Movilidad Social</v>
      </c>
      <c r="AJ2305" s="78" t="s">
        <v>517</v>
      </c>
      <c r="AK2305" s="79" t="str">
        <f>+IF(AJ2305&lt;&gt;"",VLOOKUP(AJ2305,NIVELES!$A$816:$B$892,2,0),"")</f>
        <v>NO APLICA</v>
      </c>
      <c r="AL2305" s="78" t="s">
        <v>553</v>
      </c>
      <c r="AM2305" s="78">
        <v>510602</v>
      </c>
      <c r="AN2305" s="79" t="str">
        <f>IF(AM2305&lt;&gt;"",+VLOOKUP(AM2305,NIVELES!$A$1652:$B$2466,2,0),"")</f>
        <v>Fondo de Reserva</v>
      </c>
      <c r="AO2305" s="87">
        <v>2440.17</v>
      </c>
      <c r="AP2305" s="88">
        <v>0</v>
      </c>
      <c r="AQ2305" s="88">
        <v>221.74</v>
      </c>
      <c r="AR2305" s="88">
        <v>221.74</v>
      </c>
      <c r="AS2305" s="88">
        <v>221.74</v>
      </c>
      <c r="AT2305" s="88">
        <v>221.74</v>
      </c>
      <c r="AU2305" s="88">
        <v>221.74</v>
      </c>
      <c r="AV2305" s="88">
        <v>221.74</v>
      </c>
      <c r="AW2305" s="88">
        <v>221.74</v>
      </c>
      <c r="AX2305" s="88">
        <v>221.74</v>
      </c>
      <c r="AY2305" s="88">
        <v>221.74</v>
      </c>
      <c r="AZ2305" s="88">
        <v>221.74</v>
      </c>
      <c r="BA2305" s="88">
        <v>222.77</v>
      </c>
      <c r="BB2305" s="89">
        <f t="shared" si="139"/>
        <v>2440.17</v>
      </c>
      <c r="BC2305" s="90" t="str">
        <f t="shared" si="138"/>
        <v>OK</v>
      </c>
      <c r="BD2305" s="91" t="str">
        <f t="shared" si="140"/>
        <v xml:space="preserve">                  </v>
      </c>
      <c r="BE2305" s="92">
        <f t="shared" si="141"/>
        <v>12</v>
      </c>
    </row>
    <row r="2306" spans="1:57" s="74" customFormat="1" ht="50.1" customHeight="1" x14ac:dyDescent="0.2">
      <c r="A2306" s="78" t="s">
        <v>55</v>
      </c>
      <c r="B2306" s="78" t="s">
        <v>61</v>
      </c>
      <c r="C2306" s="78" t="s">
        <v>618</v>
      </c>
      <c r="D2306" s="78" t="s">
        <v>606</v>
      </c>
      <c r="E2306" s="79" t="str">
        <f>+IF(C2306&lt;&gt;"",VLOOKUP(MID(C2306,18,5),NIVELES!$A$133:$B$213,2,0),"")</f>
        <v>GUAYAS</v>
      </c>
      <c r="F2306" s="80" t="s">
        <v>185</v>
      </c>
      <c r="G2306" s="81" t="str">
        <f>+IF(F2306&lt;&gt;"",VLOOKUP(F2306,NIVELES!$A$246:$C$464,3,0),"")</f>
        <v xml:space="preserve"> </v>
      </c>
      <c r="H2306" s="82" t="s">
        <v>1024</v>
      </c>
      <c r="I2306" s="78" t="s">
        <v>2188</v>
      </c>
      <c r="J2306" s="78" t="s">
        <v>2184</v>
      </c>
      <c r="K2306" s="78" t="s">
        <v>2185</v>
      </c>
      <c r="L2306" s="78" t="s">
        <v>2967</v>
      </c>
      <c r="M2306" s="78">
        <v>4018</v>
      </c>
      <c r="N2306" s="78" t="s">
        <v>2968</v>
      </c>
      <c r="O2306" s="78" t="s">
        <v>2897</v>
      </c>
      <c r="P2306" s="82">
        <v>8</v>
      </c>
      <c r="Q2306" s="78" t="s">
        <v>2965</v>
      </c>
      <c r="R2306" s="82"/>
      <c r="S2306" s="82"/>
      <c r="T2306" s="82">
        <v>1</v>
      </c>
      <c r="U2306" s="82">
        <v>1</v>
      </c>
      <c r="V2306" s="82">
        <v>1</v>
      </c>
      <c r="W2306" s="82">
        <v>1</v>
      </c>
      <c r="X2306" s="82">
        <v>1</v>
      </c>
      <c r="Y2306" s="82">
        <v>1</v>
      </c>
      <c r="Z2306" s="82">
        <v>1</v>
      </c>
      <c r="AA2306" s="82">
        <v>1</v>
      </c>
      <c r="AB2306" s="82"/>
      <c r="AC2306" s="82">
        <v>0</v>
      </c>
      <c r="AD2306" s="85" t="str">
        <f>IF(A2306&lt;&gt;"",IF(D2306="DIRECCIÓN_DE_TRANSFERENCIAS","280 0031",VLOOKUP(C2306,NIVELES!$A$14:$B$105,2,0)),"")</f>
        <v>280 5270</v>
      </c>
      <c r="AE2306" s="86" t="s">
        <v>322</v>
      </c>
      <c r="AF2306" s="86" t="s">
        <v>544</v>
      </c>
      <c r="AG2306" s="79" t="str">
        <f>+IF(AF2306&lt;&gt;"",VLOOKUP(AF2306,NIVELES!$A$666:$B$673,2,0),"")</f>
        <v>PROTECCIÓN_SOCIAL_A_LA_FAMILIA._ASEGURAMIENTO_NO_CONTRIBUTIVO_E_INCLUSIÓN_ECONÓMICA_Y_MOVILIDAD_SOCIAL</v>
      </c>
      <c r="AH2306" s="78" t="s">
        <v>514</v>
      </c>
      <c r="AI2306" s="79" t="str">
        <f>IF(AH2306&lt;&gt;"",VLOOKUP(CONCATENATE(AG2306,AH2306),NIVELES!$B$676:$C$745,2,0),"")</f>
        <v>Inclusión Económica Y Movilidad Social</v>
      </c>
      <c r="AJ2306" s="78" t="s">
        <v>517</v>
      </c>
      <c r="AK2306" s="79" t="str">
        <f>+IF(AJ2306&lt;&gt;"",VLOOKUP(AJ2306,NIVELES!$A$816:$B$892,2,0),"")</f>
        <v>NO APLICA</v>
      </c>
      <c r="AL2306" s="78" t="s">
        <v>554</v>
      </c>
      <c r="AM2306" s="78">
        <v>530303</v>
      </c>
      <c r="AN2306" s="79" t="str">
        <f>IF(AM2306&lt;&gt;"",+VLOOKUP(AM2306,NIVELES!$A$1652:$B$2466,2,0),"")</f>
        <v>Viáticos y Subsistencias en el Interior</v>
      </c>
      <c r="AO2306" s="87">
        <v>1888</v>
      </c>
      <c r="AP2306" s="88">
        <v>0</v>
      </c>
      <c r="AQ2306" s="88">
        <v>160</v>
      </c>
      <c r="AR2306" s="88">
        <v>242</v>
      </c>
      <c r="AS2306" s="88">
        <v>242</v>
      </c>
      <c r="AT2306" s="88">
        <v>242</v>
      </c>
      <c r="AU2306" s="88">
        <v>242</v>
      </c>
      <c r="AV2306" s="88">
        <v>242</v>
      </c>
      <c r="AW2306" s="88">
        <v>242</v>
      </c>
      <c r="AX2306" s="88">
        <v>276</v>
      </c>
      <c r="AY2306" s="88">
        <v>0</v>
      </c>
      <c r="AZ2306" s="88">
        <v>0</v>
      </c>
      <c r="BA2306" s="88">
        <v>0</v>
      </c>
      <c r="BB2306" s="89">
        <f t="shared" si="139"/>
        <v>1888</v>
      </c>
      <c r="BC2306" s="90" t="str">
        <f t="shared" si="138"/>
        <v>OK</v>
      </c>
      <c r="BD2306" s="91" t="str">
        <f t="shared" si="140"/>
        <v xml:space="preserve">                  </v>
      </c>
      <c r="BE2306" s="92">
        <f t="shared" si="141"/>
        <v>8</v>
      </c>
    </row>
    <row r="2307" spans="1:57" s="74" customFormat="1" ht="50.1" customHeight="1" x14ac:dyDescent="0.2">
      <c r="A2307" s="78" t="s">
        <v>55</v>
      </c>
      <c r="B2307" s="78" t="s">
        <v>61</v>
      </c>
      <c r="C2307" s="78" t="s">
        <v>618</v>
      </c>
      <c r="D2307" s="78" t="s">
        <v>606</v>
      </c>
      <c r="E2307" s="79" t="str">
        <f>+IF(C2307&lt;&gt;"",VLOOKUP(MID(C2307,18,5),NIVELES!$A$133:$B$213,2,0),"")</f>
        <v>GUAYAS</v>
      </c>
      <c r="F2307" s="80" t="s">
        <v>185</v>
      </c>
      <c r="G2307" s="81" t="str">
        <f>+IF(F2307&lt;&gt;"",VLOOKUP(F2307,NIVELES!$A$246:$C$464,3,0),"")</f>
        <v xml:space="preserve"> </v>
      </c>
      <c r="H2307" s="82" t="s">
        <v>1024</v>
      </c>
      <c r="I2307" s="78" t="s">
        <v>2188</v>
      </c>
      <c r="J2307" s="78" t="s">
        <v>2184</v>
      </c>
      <c r="K2307" s="78" t="s">
        <v>2185</v>
      </c>
      <c r="L2307" s="78" t="s">
        <v>2967</v>
      </c>
      <c r="M2307" s="78">
        <v>4018</v>
      </c>
      <c r="N2307" s="78" t="s">
        <v>2968</v>
      </c>
      <c r="O2307" s="78" t="s">
        <v>2897</v>
      </c>
      <c r="P2307" s="82">
        <v>1</v>
      </c>
      <c r="Q2307" s="78" t="s">
        <v>2965</v>
      </c>
      <c r="R2307" s="82"/>
      <c r="S2307" s="82"/>
      <c r="T2307" s="82">
        <v>1</v>
      </c>
      <c r="U2307" s="82"/>
      <c r="V2307" s="82"/>
      <c r="W2307" s="82"/>
      <c r="X2307" s="82"/>
      <c r="Y2307" s="82"/>
      <c r="Z2307" s="82"/>
      <c r="AA2307" s="82"/>
      <c r="AB2307" s="82"/>
      <c r="AC2307" s="82">
        <v>0</v>
      </c>
      <c r="AD2307" s="85" t="str">
        <f>IF(A2307&lt;&gt;"",IF(D2307="DIRECCIÓN_DE_TRANSFERENCIAS","280 0031",VLOOKUP(C2307,NIVELES!$A$14:$B$105,2,0)),"")</f>
        <v>280 5270</v>
      </c>
      <c r="AE2307" s="86" t="s">
        <v>322</v>
      </c>
      <c r="AF2307" s="86" t="s">
        <v>544</v>
      </c>
      <c r="AG2307" s="79" t="str">
        <f>+IF(AF2307&lt;&gt;"",VLOOKUP(AF2307,NIVELES!$A$666:$B$673,2,0),"")</f>
        <v>PROTECCIÓN_SOCIAL_A_LA_FAMILIA._ASEGURAMIENTO_NO_CONTRIBUTIVO_E_INCLUSIÓN_ECONÓMICA_Y_MOVILIDAD_SOCIAL</v>
      </c>
      <c r="AH2307" s="78" t="s">
        <v>514</v>
      </c>
      <c r="AI2307" s="79" t="str">
        <f>IF(AH2307&lt;&gt;"",VLOOKUP(CONCATENATE(AG2307,AH2307),NIVELES!$B$676:$C$745,2,0),"")</f>
        <v>Inclusión Económica Y Movilidad Social</v>
      </c>
      <c r="AJ2307" s="78" t="s">
        <v>517</v>
      </c>
      <c r="AK2307" s="79" t="str">
        <f>+IF(AJ2307&lt;&gt;"",VLOOKUP(AJ2307,NIVELES!$A$816:$B$892,2,0),"")</f>
        <v>NO APLICA</v>
      </c>
      <c r="AL2307" s="78" t="s">
        <v>554</v>
      </c>
      <c r="AM2307" s="78">
        <v>530804</v>
      </c>
      <c r="AN2307" s="79" t="str">
        <f>IF(AM2307&lt;&gt;"",+VLOOKUP(AM2307,NIVELES!$A$1652:$B$2466,2,0),"")</f>
        <v>Materiales de Oficina</v>
      </c>
      <c r="AO2307" s="87">
        <v>1338.16</v>
      </c>
      <c r="AP2307" s="88">
        <v>0</v>
      </c>
      <c r="AQ2307" s="88">
        <v>0</v>
      </c>
      <c r="AR2307" s="88">
        <v>1338.16</v>
      </c>
      <c r="AS2307" s="88">
        <v>0</v>
      </c>
      <c r="AT2307" s="88">
        <v>0</v>
      </c>
      <c r="AU2307" s="88">
        <v>0</v>
      </c>
      <c r="AV2307" s="88">
        <v>0</v>
      </c>
      <c r="AW2307" s="88">
        <v>0</v>
      </c>
      <c r="AX2307" s="88">
        <v>0</v>
      </c>
      <c r="AY2307" s="88">
        <v>0</v>
      </c>
      <c r="AZ2307" s="88">
        <v>0</v>
      </c>
      <c r="BA2307" s="88">
        <v>0</v>
      </c>
      <c r="BB2307" s="89">
        <f t="shared" si="139"/>
        <v>1338.16</v>
      </c>
      <c r="BC2307" s="90" t="str">
        <f t="shared" si="138"/>
        <v>OK</v>
      </c>
      <c r="BD2307" s="91" t="str">
        <f t="shared" si="140"/>
        <v xml:space="preserve">                  </v>
      </c>
      <c r="BE2307" s="92">
        <f t="shared" si="141"/>
        <v>1</v>
      </c>
    </row>
    <row r="2308" spans="1:57" s="74" customFormat="1" ht="50.1" customHeight="1" x14ac:dyDescent="0.2">
      <c r="A2308" s="78" t="s">
        <v>55</v>
      </c>
      <c r="B2308" s="78" t="s">
        <v>61</v>
      </c>
      <c r="C2308" s="78" t="s">
        <v>618</v>
      </c>
      <c r="D2308" s="78" t="s">
        <v>605</v>
      </c>
      <c r="E2308" s="79" t="str">
        <f>+IF(C2308&lt;&gt;"",VLOOKUP(MID(C2308,18,5),NIVELES!$A$133:$B$213,2,0),"")</f>
        <v>GUAYAS</v>
      </c>
      <c r="F2308" s="80" t="s">
        <v>185</v>
      </c>
      <c r="G2308" s="81" t="str">
        <f>+IF(F2308&lt;&gt;"",VLOOKUP(F2308,NIVELES!$A$246:$C$464,3,0),"")</f>
        <v xml:space="preserve"> </v>
      </c>
      <c r="H2308" s="82" t="s">
        <v>1024</v>
      </c>
      <c r="I2308" s="78" t="s">
        <v>2201</v>
      </c>
      <c r="J2308" s="78" t="s">
        <v>2184</v>
      </c>
      <c r="K2308" s="78" t="s">
        <v>2185</v>
      </c>
      <c r="L2308" s="78" t="s">
        <v>2969</v>
      </c>
      <c r="M2308" s="78">
        <v>90</v>
      </c>
      <c r="N2308" s="78" t="s">
        <v>2970</v>
      </c>
      <c r="O2308" s="78" t="s">
        <v>2167</v>
      </c>
      <c r="P2308" s="82">
        <v>12</v>
      </c>
      <c r="Q2308" s="78" t="s">
        <v>2204</v>
      </c>
      <c r="R2308" s="82">
        <v>1</v>
      </c>
      <c r="S2308" s="82">
        <v>1</v>
      </c>
      <c r="T2308" s="82">
        <v>1</v>
      </c>
      <c r="U2308" s="82">
        <v>1</v>
      </c>
      <c r="V2308" s="82">
        <v>1</v>
      </c>
      <c r="W2308" s="82">
        <v>1</v>
      </c>
      <c r="X2308" s="82">
        <v>1</v>
      </c>
      <c r="Y2308" s="82">
        <v>1</v>
      </c>
      <c r="Z2308" s="82">
        <v>1</v>
      </c>
      <c r="AA2308" s="82">
        <v>1</v>
      </c>
      <c r="AB2308" s="82">
        <v>1</v>
      </c>
      <c r="AC2308" s="82">
        <v>1</v>
      </c>
      <c r="AD2308" s="85" t="str">
        <f>IF(A2308&lt;&gt;"",IF(D2308="DIRECCIÓN_DE_TRANSFERENCIAS","280 0031",VLOOKUP(C2308,NIVELES!$A$14:$B$105,2,0)),"")</f>
        <v>280 5270</v>
      </c>
      <c r="AE2308" s="86" t="s">
        <v>322</v>
      </c>
      <c r="AF2308" s="86" t="s">
        <v>543</v>
      </c>
      <c r="AG2308" s="79" t="str">
        <f>+IF(AF2308&lt;&gt;"",VLOOKUP(AF2308,NIVELES!$A$666:$B$673,2,0),"")</f>
        <v>DESARROLLO_INFANTIL</v>
      </c>
      <c r="AH2308" s="78" t="s">
        <v>322</v>
      </c>
      <c r="AI2308" s="79" t="str">
        <f>IF(AH2308&lt;&gt;"",VLOOKUP(CONCATENATE(AG2308,AH2308),NIVELES!$B$676:$C$745,2,0),"")</f>
        <v>Centros Infantiles Del Buen Vivir Atencion Directa -Funcionamiento Operación Y Atencion De Unidades</v>
      </c>
      <c r="AJ2308" s="78" t="s">
        <v>517</v>
      </c>
      <c r="AK2308" s="79" t="str">
        <f>+IF(AJ2308&lt;&gt;"",VLOOKUP(AJ2308,NIVELES!$A$816:$B$892,2,0),"")</f>
        <v>NO APLICA</v>
      </c>
      <c r="AL2308" s="78" t="s">
        <v>553</v>
      </c>
      <c r="AM2308" s="78">
        <v>510105</v>
      </c>
      <c r="AN2308" s="79" t="str">
        <f>IF(AM2308&lt;&gt;"",+VLOOKUP(AM2308,NIVELES!$A$1652:$B$2466,2,0),"")</f>
        <v>Remuneraciones Unificadas</v>
      </c>
      <c r="AO2308" s="87">
        <v>30864</v>
      </c>
      <c r="AP2308" s="88">
        <v>2572</v>
      </c>
      <c r="AQ2308" s="88">
        <v>2572</v>
      </c>
      <c r="AR2308" s="88">
        <v>2572</v>
      </c>
      <c r="AS2308" s="88">
        <v>2572</v>
      </c>
      <c r="AT2308" s="88">
        <v>2572</v>
      </c>
      <c r="AU2308" s="88">
        <v>2572</v>
      </c>
      <c r="AV2308" s="88">
        <v>2572</v>
      </c>
      <c r="AW2308" s="88">
        <v>2572</v>
      </c>
      <c r="AX2308" s="88">
        <v>2572</v>
      </c>
      <c r="AY2308" s="88">
        <v>2572</v>
      </c>
      <c r="AZ2308" s="88">
        <v>2572</v>
      </c>
      <c r="BA2308" s="88">
        <v>2572</v>
      </c>
      <c r="BB2308" s="89">
        <f t="shared" si="139"/>
        <v>30864</v>
      </c>
      <c r="BC2308" s="90" t="str">
        <f t="shared" si="138"/>
        <v>OK</v>
      </c>
      <c r="BD2308" s="91" t="str">
        <f t="shared" si="140"/>
        <v xml:space="preserve">                  </v>
      </c>
      <c r="BE2308" s="92">
        <f t="shared" si="141"/>
        <v>12</v>
      </c>
    </row>
    <row r="2309" spans="1:57" s="74" customFormat="1" ht="50.1" customHeight="1" x14ac:dyDescent="0.2">
      <c r="A2309" s="78" t="s">
        <v>55</v>
      </c>
      <c r="B2309" s="78" t="s">
        <v>61</v>
      </c>
      <c r="C2309" s="78" t="s">
        <v>618</v>
      </c>
      <c r="D2309" s="78" t="s">
        <v>605</v>
      </c>
      <c r="E2309" s="79" t="str">
        <f>+IF(C2309&lt;&gt;"",VLOOKUP(MID(C2309,18,5),NIVELES!$A$133:$B$213,2,0),"")</f>
        <v>GUAYAS</v>
      </c>
      <c r="F2309" s="80" t="s">
        <v>185</v>
      </c>
      <c r="G2309" s="81" t="str">
        <f>+IF(F2309&lt;&gt;"",VLOOKUP(F2309,NIVELES!$A$246:$C$464,3,0),"")</f>
        <v xml:space="preserve"> </v>
      </c>
      <c r="H2309" s="82" t="s">
        <v>1024</v>
      </c>
      <c r="I2309" s="78" t="s">
        <v>2201</v>
      </c>
      <c r="J2309" s="78" t="s">
        <v>2184</v>
      </c>
      <c r="K2309" s="78" t="s">
        <v>2185</v>
      </c>
      <c r="L2309" s="78" t="s">
        <v>2969</v>
      </c>
      <c r="M2309" s="78">
        <v>90</v>
      </c>
      <c r="N2309" s="78" t="s">
        <v>2970</v>
      </c>
      <c r="O2309" s="78" t="s">
        <v>2167</v>
      </c>
      <c r="P2309" s="82">
        <v>1</v>
      </c>
      <c r="Q2309" s="78" t="s">
        <v>2204</v>
      </c>
      <c r="R2309" s="82"/>
      <c r="S2309" s="82"/>
      <c r="T2309" s="82"/>
      <c r="U2309" s="82"/>
      <c r="V2309" s="82"/>
      <c r="W2309" s="82"/>
      <c r="X2309" s="82"/>
      <c r="Y2309" s="82"/>
      <c r="Z2309" s="82"/>
      <c r="AA2309" s="82"/>
      <c r="AB2309" s="82"/>
      <c r="AC2309" s="82">
        <v>1</v>
      </c>
      <c r="AD2309" s="85" t="str">
        <f>IF(A2309&lt;&gt;"",IF(D2309="DIRECCIÓN_DE_TRANSFERENCIAS","280 0031",VLOOKUP(C2309,NIVELES!$A$14:$B$105,2,0)),"")</f>
        <v>280 5270</v>
      </c>
      <c r="AE2309" s="86" t="s">
        <v>322</v>
      </c>
      <c r="AF2309" s="86" t="s">
        <v>543</v>
      </c>
      <c r="AG2309" s="79" t="str">
        <f>+IF(AF2309&lt;&gt;"",VLOOKUP(AF2309,NIVELES!$A$666:$B$673,2,0),"")</f>
        <v>DESARROLLO_INFANTIL</v>
      </c>
      <c r="AH2309" s="78" t="s">
        <v>322</v>
      </c>
      <c r="AI2309" s="79" t="str">
        <f>IF(AH2309&lt;&gt;"",VLOOKUP(CONCATENATE(AG2309,AH2309),NIVELES!$B$676:$C$745,2,0),"")</f>
        <v>Centros Infantiles Del Buen Vivir Atencion Directa -Funcionamiento Operación Y Atencion De Unidades</v>
      </c>
      <c r="AJ2309" s="78" t="s">
        <v>517</v>
      </c>
      <c r="AK2309" s="79" t="str">
        <f>+IF(AJ2309&lt;&gt;"",VLOOKUP(AJ2309,NIVELES!$A$816:$B$892,2,0),"")</f>
        <v>NO APLICA</v>
      </c>
      <c r="AL2309" s="78" t="s">
        <v>553</v>
      </c>
      <c r="AM2309" s="78">
        <v>510203</v>
      </c>
      <c r="AN2309" s="79" t="str">
        <f>IF(AM2309&lt;&gt;"",+VLOOKUP(AM2309,NIVELES!$A$1652:$B$2466,2,0),"")</f>
        <v>Decimotercer Sueldo</v>
      </c>
      <c r="AO2309" s="87">
        <v>2357.67</v>
      </c>
      <c r="AP2309" s="88">
        <v>0</v>
      </c>
      <c r="AQ2309" s="88">
        <v>0</v>
      </c>
      <c r="AR2309" s="88">
        <v>0</v>
      </c>
      <c r="AS2309" s="88">
        <v>0</v>
      </c>
      <c r="AT2309" s="88">
        <v>0</v>
      </c>
      <c r="AU2309" s="88">
        <v>0</v>
      </c>
      <c r="AV2309" s="88">
        <v>0</v>
      </c>
      <c r="AW2309" s="88">
        <v>0</v>
      </c>
      <c r="AX2309" s="88">
        <v>0</v>
      </c>
      <c r="AY2309" s="88">
        <v>0</v>
      </c>
      <c r="AZ2309" s="88">
        <v>0</v>
      </c>
      <c r="BA2309" s="88">
        <v>2357.67</v>
      </c>
      <c r="BB2309" s="89">
        <f t="shared" si="139"/>
        <v>2357.67</v>
      </c>
      <c r="BC2309" s="90" t="str">
        <f t="shared" si="138"/>
        <v>OK</v>
      </c>
      <c r="BD2309" s="91" t="str">
        <f t="shared" si="140"/>
        <v xml:space="preserve">                  </v>
      </c>
      <c r="BE2309" s="92">
        <f t="shared" si="141"/>
        <v>1</v>
      </c>
    </row>
    <row r="2310" spans="1:57" s="74" customFormat="1" ht="50.1" customHeight="1" x14ac:dyDescent="0.2">
      <c r="A2310" s="78" t="s">
        <v>55</v>
      </c>
      <c r="B2310" s="78" t="s">
        <v>61</v>
      </c>
      <c r="C2310" s="78" t="s">
        <v>618</v>
      </c>
      <c r="D2310" s="78" t="s">
        <v>605</v>
      </c>
      <c r="E2310" s="79" t="str">
        <f>+IF(C2310&lt;&gt;"",VLOOKUP(MID(C2310,18,5),NIVELES!$A$133:$B$213,2,0),"")</f>
        <v>GUAYAS</v>
      </c>
      <c r="F2310" s="80" t="s">
        <v>185</v>
      </c>
      <c r="G2310" s="81" t="str">
        <f>+IF(F2310&lt;&gt;"",VLOOKUP(F2310,NIVELES!$A$246:$C$464,3,0),"")</f>
        <v xml:space="preserve"> </v>
      </c>
      <c r="H2310" s="82" t="s">
        <v>1024</v>
      </c>
      <c r="I2310" s="78" t="s">
        <v>2201</v>
      </c>
      <c r="J2310" s="78" t="s">
        <v>2184</v>
      </c>
      <c r="K2310" s="78" t="s">
        <v>2185</v>
      </c>
      <c r="L2310" s="78" t="s">
        <v>2969</v>
      </c>
      <c r="M2310" s="78">
        <v>90</v>
      </c>
      <c r="N2310" s="78" t="s">
        <v>2970</v>
      </c>
      <c r="O2310" s="78" t="s">
        <v>2167</v>
      </c>
      <c r="P2310" s="82">
        <v>1</v>
      </c>
      <c r="Q2310" s="78" t="s">
        <v>2204</v>
      </c>
      <c r="R2310" s="82"/>
      <c r="S2310" s="82"/>
      <c r="T2310" s="82">
        <v>1</v>
      </c>
      <c r="U2310" s="82"/>
      <c r="V2310" s="82"/>
      <c r="W2310" s="82"/>
      <c r="X2310" s="82"/>
      <c r="Y2310" s="82"/>
      <c r="Z2310" s="82"/>
      <c r="AA2310" s="82"/>
      <c r="AB2310" s="82"/>
      <c r="AC2310" s="82"/>
      <c r="AD2310" s="85" t="str">
        <f>IF(A2310&lt;&gt;"",IF(D2310="DIRECCIÓN_DE_TRANSFERENCIAS","280 0031",VLOOKUP(C2310,NIVELES!$A$14:$B$105,2,0)),"")</f>
        <v>280 5270</v>
      </c>
      <c r="AE2310" s="86" t="s">
        <v>322</v>
      </c>
      <c r="AF2310" s="86" t="s">
        <v>543</v>
      </c>
      <c r="AG2310" s="79" t="str">
        <f>+IF(AF2310&lt;&gt;"",VLOOKUP(AF2310,NIVELES!$A$666:$B$673,2,0),"")</f>
        <v>DESARROLLO_INFANTIL</v>
      </c>
      <c r="AH2310" s="78" t="s">
        <v>322</v>
      </c>
      <c r="AI2310" s="79" t="str">
        <f>IF(AH2310&lt;&gt;"",VLOOKUP(CONCATENATE(AG2310,AH2310),NIVELES!$B$676:$C$745,2,0),"")</f>
        <v>Centros Infantiles Del Buen Vivir Atencion Directa -Funcionamiento Operación Y Atencion De Unidades</v>
      </c>
      <c r="AJ2310" s="78" t="s">
        <v>517</v>
      </c>
      <c r="AK2310" s="79" t="str">
        <f>+IF(AJ2310&lt;&gt;"",VLOOKUP(AJ2310,NIVELES!$A$816:$B$892,2,0),"")</f>
        <v>NO APLICA</v>
      </c>
      <c r="AL2310" s="78" t="s">
        <v>553</v>
      </c>
      <c r="AM2310" s="78">
        <v>510204</v>
      </c>
      <c r="AN2310" s="79" t="str">
        <f>IF(AM2310&lt;&gt;"",+VLOOKUP(AM2310,NIVELES!$A$1652:$B$2466,2,0),"")</f>
        <v>Decimocuarto Sueldo</v>
      </c>
      <c r="AO2310" s="87">
        <v>1444.67</v>
      </c>
      <c r="AP2310" s="88">
        <v>0</v>
      </c>
      <c r="AQ2310" s="88">
        <v>0</v>
      </c>
      <c r="AR2310" s="88">
        <v>1444.67</v>
      </c>
      <c r="AS2310" s="88">
        <v>0</v>
      </c>
      <c r="AT2310" s="88">
        <v>0</v>
      </c>
      <c r="AU2310" s="88">
        <v>0</v>
      </c>
      <c r="AV2310" s="88">
        <v>0</v>
      </c>
      <c r="AW2310" s="88">
        <v>0</v>
      </c>
      <c r="AX2310" s="88">
        <v>0</v>
      </c>
      <c r="AY2310" s="88">
        <v>0</v>
      </c>
      <c r="AZ2310" s="88">
        <v>0</v>
      </c>
      <c r="BA2310" s="88">
        <v>0</v>
      </c>
      <c r="BB2310" s="89">
        <f t="shared" si="139"/>
        <v>1444.67</v>
      </c>
      <c r="BC2310" s="90" t="str">
        <f t="shared" si="138"/>
        <v>OK</v>
      </c>
      <c r="BD2310" s="91" t="str">
        <f t="shared" si="140"/>
        <v xml:space="preserve">                  </v>
      </c>
      <c r="BE2310" s="92">
        <f t="shared" si="141"/>
        <v>1</v>
      </c>
    </row>
    <row r="2311" spans="1:57" s="74" customFormat="1" ht="50.1" customHeight="1" x14ac:dyDescent="0.2">
      <c r="A2311" s="78" t="s">
        <v>55</v>
      </c>
      <c r="B2311" s="78" t="s">
        <v>61</v>
      </c>
      <c r="C2311" s="78" t="s">
        <v>618</v>
      </c>
      <c r="D2311" s="78" t="s">
        <v>605</v>
      </c>
      <c r="E2311" s="79" t="str">
        <f>+IF(C2311&lt;&gt;"",VLOOKUP(MID(C2311,18,5),NIVELES!$A$133:$B$213,2,0),"")</f>
        <v>GUAYAS</v>
      </c>
      <c r="F2311" s="80" t="s">
        <v>185</v>
      </c>
      <c r="G2311" s="81" t="str">
        <f>+IF(F2311&lt;&gt;"",VLOOKUP(F2311,NIVELES!$A$246:$C$464,3,0),"")</f>
        <v xml:space="preserve"> </v>
      </c>
      <c r="H2311" s="82" t="s">
        <v>1024</v>
      </c>
      <c r="I2311" s="78" t="s">
        <v>2201</v>
      </c>
      <c r="J2311" s="78" t="s">
        <v>2184</v>
      </c>
      <c r="K2311" s="78" t="s">
        <v>2185</v>
      </c>
      <c r="L2311" s="78" t="s">
        <v>2969</v>
      </c>
      <c r="M2311" s="78">
        <v>90</v>
      </c>
      <c r="N2311" s="78" t="s">
        <v>2970</v>
      </c>
      <c r="O2311" s="78" t="s">
        <v>2167</v>
      </c>
      <c r="P2311" s="82">
        <v>12</v>
      </c>
      <c r="Q2311" s="78" t="s">
        <v>2204</v>
      </c>
      <c r="R2311" s="82">
        <v>1</v>
      </c>
      <c r="S2311" s="82">
        <v>1</v>
      </c>
      <c r="T2311" s="82">
        <v>1</v>
      </c>
      <c r="U2311" s="82">
        <v>1</v>
      </c>
      <c r="V2311" s="82">
        <v>1</v>
      </c>
      <c r="W2311" s="82">
        <v>1</v>
      </c>
      <c r="X2311" s="82">
        <v>1</v>
      </c>
      <c r="Y2311" s="82">
        <v>1</v>
      </c>
      <c r="Z2311" s="82">
        <v>1</v>
      </c>
      <c r="AA2311" s="82">
        <v>1</v>
      </c>
      <c r="AB2311" s="82">
        <v>1</v>
      </c>
      <c r="AC2311" s="82">
        <v>1</v>
      </c>
      <c r="AD2311" s="85" t="str">
        <f>IF(A2311&lt;&gt;"",IF(D2311="DIRECCIÓN_DE_TRANSFERENCIAS","280 0031",VLOOKUP(C2311,NIVELES!$A$14:$B$105,2,0)),"")</f>
        <v>280 5270</v>
      </c>
      <c r="AE2311" s="86" t="s">
        <v>322</v>
      </c>
      <c r="AF2311" s="86" t="s">
        <v>543</v>
      </c>
      <c r="AG2311" s="79" t="str">
        <f>+IF(AF2311&lt;&gt;"",VLOOKUP(AF2311,NIVELES!$A$666:$B$673,2,0),"")</f>
        <v>DESARROLLO_INFANTIL</v>
      </c>
      <c r="AH2311" s="78" t="s">
        <v>322</v>
      </c>
      <c r="AI2311" s="79" t="str">
        <f>IF(AH2311&lt;&gt;"",VLOOKUP(CONCATENATE(AG2311,AH2311),NIVELES!$B$676:$C$745,2,0),"")</f>
        <v>Centros Infantiles Del Buen Vivir Atencion Directa -Funcionamiento Operación Y Atencion De Unidades</v>
      </c>
      <c r="AJ2311" s="78" t="s">
        <v>517</v>
      </c>
      <c r="AK2311" s="79" t="str">
        <f>+IF(AJ2311&lt;&gt;"",VLOOKUP(AJ2311,NIVELES!$A$816:$B$892,2,0),"")</f>
        <v>NO APLICA</v>
      </c>
      <c r="AL2311" s="78" t="s">
        <v>553</v>
      </c>
      <c r="AM2311" s="78">
        <v>510601</v>
      </c>
      <c r="AN2311" s="79" t="str">
        <f>IF(AM2311&lt;&gt;"",+VLOOKUP(AM2311,NIVELES!$A$1652:$B$2466,2,0),"")</f>
        <v>Aporte Patronal</v>
      </c>
      <c r="AO2311" s="87">
        <v>2730.18</v>
      </c>
      <c r="AP2311" s="88">
        <v>248.23</v>
      </c>
      <c r="AQ2311" s="88">
        <v>248.23</v>
      </c>
      <c r="AR2311" s="88">
        <v>248.2</v>
      </c>
      <c r="AS2311" s="88">
        <v>248.2</v>
      </c>
      <c r="AT2311" s="88">
        <v>248.2</v>
      </c>
      <c r="AU2311" s="88">
        <v>248.2</v>
      </c>
      <c r="AV2311" s="88">
        <v>248.2</v>
      </c>
      <c r="AW2311" s="88">
        <v>248.2</v>
      </c>
      <c r="AX2311" s="88">
        <v>248.2</v>
      </c>
      <c r="AY2311" s="88">
        <v>248.2</v>
      </c>
      <c r="AZ2311" s="88">
        <v>248.12</v>
      </c>
      <c r="BA2311" s="88">
        <v>0</v>
      </c>
      <c r="BB2311" s="89">
        <f t="shared" si="139"/>
        <v>2730.18</v>
      </c>
      <c r="BC2311" s="90" t="str">
        <f t="shared" ref="BC2311:BC2374" si="142">IF(A2311&lt;&gt;"",IF(AO2311&lt;&gt;"",IF(AO2311=BB2311,"OK",AO2311-BB2311),IF(AND(AO2311="",BB2311=""),"",AO2311-BB2311))," ")</f>
        <v>OK</v>
      </c>
      <c r="BD2311" s="91" t="str">
        <f t="shared" si="140"/>
        <v xml:space="preserve">                  </v>
      </c>
      <c r="BE2311" s="92">
        <f t="shared" si="141"/>
        <v>12</v>
      </c>
    </row>
    <row r="2312" spans="1:57" s="74" customFormat="1" ht="50.1" customHeight="1" x14ac:dyDescent="0.2">
      <c r="A2312" s="78" t="s">
        <v>55</v>
      </c>
      <c r="B2312" s="78" t="s">
        <v>61</v>
      </c>
      <c r="C2312" s="78" t="s">
        <v>618</v>
      </c>
      <c r="D2312" s="78" t="s">
        <v>605</v>
      </c>
      <c r="E2312" s="79" t="str">
        <f>+IF(C2312&lt;&gt;"",VLOOKUP(MID(C2312,18,5),NIVELES!$A$133:$B$213,2,0),"")</f>
        <v>GUAYAS</v>
      </c>
      <c r="F2312" s="80" t="s">
        <v>185</v>
      </c>
      <c r="G2312" s="81" t="str">
        <f>+IF(F2312&lt;&gt;"",VLOOKUP(F2312,NIVELES!$A$246:$C$464,3,0),"")</f>
        <v xml:space="preserve"> </v>
      </c>
      <c r="H2312" s="82" t="s">
        <v>1024</v>
      </c>
      <c r="I2312" s="78" t="s">
        <v>2201</v>
      </c>
      <c r="J2312" s="78" t="s">
        <v>2184</v>
      </c>
      <c r="K2312" s="78" t="s">
        <v>2185</v>
      </c>
      <c r="L2312" s="78" t="s">
        <v>2969</v>
      </c>
      <c r="M2312" s="78">
        <v>90</v>
      </c>
      <c r="N2312" s="78" t="s">
        <v>2970</v>
      </c>
      <c r="O2312" s="78" t="s">
        <v>2167</v>
      </c>
      <c r="P2312" s="82">
        <v>12</v>
      </c>
      <c r="Q2312" s="78" t="s">
        <v>2204</v>
      </c>
      <c r="R2312" s="82">
        <v>1</v>
      </c>
      <c r="S2312" s="82">
        <v>1</v>
      </c>
      <c r="T2312" s="82">
        <v>1</v>
      </c>
      <c r="U2312" s="82">
        <v>1</v>
      </c>
      <c r="V2312" s="82">
        <v>1</v>
      </c>
      <c r="W2312" s="82">
        <v>1</v>
      </c>
      <c r="X2312" s="82">
        <v>1</v>
      </c>
      <c r="Y2312" s="82">
        <v>1</v>
      </c>
      <c r="Z2312" s="82">
        <v>1</v>
      </c>
      <c r="AA2312" s="82">
        <v>1</v>
      </c>
      <c r="AB2312" s="82">
        <v>1</v>
      </c>
      <c r="AC2312" s="82">
        <v>1</v>
      </c>
      <c r="AD2312" s="85" t="str">
        <f>IF(A2312&lt;&gt;"",IF(D2312="DIRECCIÓN_DE_TRANSFERENCIAS","280 0031",VLOOKUP(C2312,NIVELES!$A$14:$B$105,2,0)),"")</f>
        <v>280 5270</v>
      </c>
      <c r="AE2312" s="86" t="s">
        <v>322</v>
      </c>
      <c r="AF2312" s="86" t="s">
        <v>543</v>
      </c>
      <c r="AG2312" s="79" t="str">
        <f>+IF(AF2312&lt;&gt;"",VLOOKUP(AF2312,NIVELES!$A$666:$B$673,2,0),"")</f>
        <v>DESARROLLO_INFANTIL</v>
      </c>
      <c r="AH2312" s="78" t="s">
        <v>322</v>
      </c>
      <c r="AI2312" s="79" t="str">
        <f>IF(AH2312&lt;&gt;"",VLOOKUP(CONCATENATE(AG2312,AH2312),NIVELES!$B$676:$C$745,2,0),"")</f>
        <v>Centros Infantiles Del Buen Vivir Atencion Directa -Funcionamiento Operación Y Atencion De Unidades</v>
      </c>
      <c r="AJ2312" s="78" t="s">
        <v>517</v>
      </c>
      <c r="AK2312" s="79" t="str">
        <f>+IF(AJ2312&lt;&gt;"",VLOOKUP(AJ2312,NIVELES!$A$816:$B$892,2,0),"")</f>
        <v>NO APLICA</v>
      </c>
      <c r="AL2312" s="78" t="s">
        <v>553</v>
      </c>
      <c r="AM2312" s="78">
        <v>510602</v>
      </c>
      <c r="AN2312" s="79" t="str">
        <f>IF(AM2312&lt;&gt;"",+VLOOKUP(AM2312,NIVELES!$A$1652:$B$2466,2,0),"")</f>
        <v>Fondo de Reserva</v>
      </c>
      <c r="AO2312" s="87">
        <v>2357.67</v>
      </c>
      <c r="AP2312" s="88">
        <v>0</v>
      </c>
      <c r="AQ2312" s="88">
        <v>214.25</v>
      </c>
      <c r="AR2312" s="88">
        <v>214.25</v>
      </c>
      <c r="AS2312" s="88">
        <v>214.25</v>
      </c>
      <c r="AT2312" s="88">
        <v>214.25</v>
      </c>
      <c r="AU2312" s="88">
        <v>214.25</v>
      </c>
      <c r="AV2312" s="88">
        <v>214.25</v>
      </c>
      <c r="AW2312" s="88">
        <v>214.25</v>
      </c>
      <c r="AX2312" s="88">
        <v>214.25</v>
      </c>
      <c r="AY2312" s="88">
        <v>214.25</v>
      </c>
      <c r="AZ2312" s="88">
        <v>214.25</v>
      </c>
      <c r="BA2312" s="88">
        <v>215.17</v>
      </c>
      <c r="BB2312" s="89">
        <f t="shared" ref="BB2312:BB2375" si="143">SUBTOTAL(9,AP2312:BA2312)</f>
        <v>2357.67</v>
      </c>
      <c r="BC2312" s="90" t="str">
        <f t="shared" si="142"/>
        <v>OK</v>
      </c>
      <c r="BD2312" s="91" t="str">
        <f t="shared" ref="BD2312:BD2375" si="144">IF(A2312&lt;&gt;"",IF(A2312="","Escoger Nivel 0",)&amp;" "&amp;(IF(B2312="","Escoger Nivel  1",)&amp;" "&amp;(IF(C2312="","Escoger Nivel 2",)&amp;" "&amp;(IF(D2312="","Escoger Nivel 3",)&amp;" "&amp;(IF(F2312="","Escoger Cantón",)&amp;" "&amp;(IF(I2312="","Escoger Obj. Estratégico Institucional N1",)&amp;" "&amp;(IF(J2312="","Escoger Obj. Especifico N2",)&amp;" "&amp;(IF(K2312="","Escoger Obj. Operativo N4",)&amp;" "&amp;(IF(L2312=""," Llenar Modalidad de Servicio ",)&amp;""&amp;(IF(M2312=""," Llenar Meta de Cobertura ",)&amp;" "&amp;(IF(N2312="","Llenar Indicador",)&amp;" "&amp;(IF(O2312="","Llenar Actividad PAPP",)&amp;" "&amp;(IF(P2312="","Llenar Metas",)&amp;" "&amp;(IF(Q2312="","Llenar Indicador",)&amp;" "&amp;(IF(AF2312="","Escoger Nro. programa",)&amp;" "&amp;(IF(AH2312="","Escoger Nro. Actividad e-Sigef",)&amp;" "&amp;(IF(AK2312="","Escoger direccionamiento de gasto",)&amp;" "&amp;(IF(AL2312="","Escoger Grupo de Gasto",)&amp;" "&amp;(IF(AM2312="","Escoger Item Presupuestario",)&amp;" "&amp;(IF(AO2312="","Llenar valor de actividad",))))))))))))))))))))," ")</f>
        <v xml:space="preserve">                  </v>
      </c>
      <c r="BE2312" s="92">
        <f t="shared" si="141"/>
        <v>12</v>
      </c>
    </row>
    <row r="2313" spans="1:57" s="74" customFormat="1" ht="50.1" customHeight="1" x14ac:dyDescent="0.2">
      <c r="A2313" s="78" t="s">
        <v>55</v>
      </c>
      <c r="B2313" s="78" t="s">
        <v>61</v>
      </c>
      <c r="C2313" s="78" t="s">
        <v>618</v>
      </c>
      <c r="D2313" s="78" t="s">
        <v>605</v>
      </c>
      <c r="E2313" s="79" t="str">
        <f>+IF(C2313&lt;&gt;"",VLOOKUP(MID(C2313,18,5),NIVELES!$A$133:$B$213,2,0),"")</f>
        <v>GUAYAS</v>
      </c>
      <c r="F2313" s="80" t="s">
        <v>185</v>
      </c>
      <c r="G2313" s="81" t="str">
        <f>+IF(F2313&lt;&gt;"",VLOOKUP(F2313,NIVELES!$A$246:$C$464,3,0),"")</f>
        <v xml:space="preserve"> </v>
      </c>
      <c r="H2313" s="82" t="s">
        <v>1024</v>
      </c>
      <c r="I2313" s="78" t="s">
        <v>2201</v>
      </c>
      <c r="J2313" s="78" t="s">
        <v>2184</v>
      </c>
      <c r="K2313" s="78" t="s">
        <v>2185</v>
      </c>
      <c r="L2313" s="78" t="s">
        <v>2969</v>
      </c>
      <c r="M2313" s="78">
        <v>90</v>
      </c>
      <c r="N2313" s="78" t="s">
        <v>2970</v>
      </c>
      <c r="O2313" s="78" t="s">
        <v>2897</v>
      </c>
      <c r="P2313" s="82">
        <v>12</v>
      </c>
      <c r="Q2313" s="78" t="s">
        <v>2206</v>
      </c>
      <c r="R2313" s="82">
        <v>1</v>
      </c>
      <c r="S2313" s="82">
        <v>1</v>
      </c>
      <c r="T2313" s="82">
        <v>1</v>
      </c>
      <c r="U2313" s="82">
        <v>1</v>
      </c>
      <c r="V2313" s="82">
        <v>1</v>
      </c>
      <c r="W2313" s="82">
        <v>1</v>
      </c>
      <c r="X2313" s="82">
        <v>1</v>
      </c>
      <c r="Y2313" s="82">
        <v>1</v>
      </c>
      <c r="Z2313" s="82">
        <v>1</v>
      </c>
      <c r="AA2313" s="82">
        <v>1</v>
      </c>
      <c r="AB2313" s="82">
        <v>1</v>
      </c>
      <c r="AC2313" s="82">
        <v>1</v>
      </c>
      <c r="AD2313" s="85" t="str">
        <f>IF(A2313&lt;&gt;"",IF(D2313="DIRECCIÓN_DE_TRANSFERENCIAS","280 0031",VLOOKUP(C2313,NIVELES!$A$14:$B$105,2,0)),"")</f>
        <v>280 5270</v>
      </c>
      <c r="AE2313" s="86" t="s">
        <v>322</v>
      </c>
      <c r="AF2313" s="86" t="s">
        <v>543</v>
      </c>
      <c r="AG2313" s="79" t="str">
        <f>+IF(AF2313&lt;&gt;"",VLOOKUP(AF2313,NIVELES!$A$666:$B$673,2,0),"")</f>
        <v>DESARROLLO_INFANTIL</v>
      </c>
      <c r="AH2313" s="78" t="s">
        <v>322</v>
      </c>
      <c r="AI2313" s="79" t="str">
        <f>IF(AH2313&lt;&gt;"",VLOOKUP(CONCATENATE(AG2313,AH2313),NIVELES!$B$676:$C$745,2,0),"")</f>
        <v>Centros Infantiles Del Buen Vivir Atencion Directa -Funcionamiento Operación Y Atencion De Unidades</v>
      </c>
      <c r="AJ2313" s="78" t="s">
        <v>517</v>
      </c>
      <c r="AK2313" s="79" t="str">
        <f>+IF(AJ2313&lt;&gt;"",VLOOKUP(AJ2313,NIVELES!$A$816:$B$892,2,0),"")</f>
        <v>NO APLICA</v>
      </c>
      <c r="AL2313" s="78" t="s">
        <v>554</v>
      </c>
      <c r="AM2313" s="78">
        <v>530101</v>
      </c>
      <c r="AN2313" s="79" t="str">
        <f>IF(AM2313&lt;&gt;"",+VLOOKUP(AM2313,NIVELES!$A$1652:$B$2466,2,0),"")</f>
        <v>Agua Potable</v>
      </c>
      <c r="AO2313" s="87">
        <v>229.16</v>
      </c>
      <c r="AP2313" s="88">
        <v>0</v>
      </c>
      <c r="AQ2313" s="88">
        <v>0</v>
      </c>
      <c r="AR2313" s="88">
        <v>20.83</v>
      </c>
      <c r="AS2313" s="88">
        <v>20.83</v>
      </c>
      <c r="AT2313" s="88">
        <v>20.83</v>
      </c>
      <c r="AU2313" s="88">
        <v>20.83</v>
      </c>
      <c r="AV2313" s="88">
        <v>20.83</v>
      </c>
      <c r="AW2313" s="88">
        <v>20.83</v>
      </c>
      <c r="AX2313" s="88">
        <v>20.83</v>
      </c>
      <c r="AY2313" s="88">
        <v>20.83</v>
      </c>
      <c r="AZ2313" s="88">
        <v>20.83</v>
      </c>
      <c r="BA2313" s="88">
        <v>41.69</v>
      </c>
      <c r="BB2313" s="89">
        <f t="shared" si="143"/>
        <v>229.15999999999997</v>
      </c>
      <c r="BC2313" s="90" t="str">
        <f t="shared" si="142"/>
        <v>OK</v>
      </c>
      <c r="BD2313" s="91" t="str">
        <f t="shared" si="144"/>
        <v xml:space="preserve">                  </v>
      </c>
      <c r="BE2313" s="92">
        <f t="shared" ref="BE2313:BE2376" si="145">SUBTOTAL(9,R2313:AC2313)</f>
        <v>12</v>
      </c>
    </row>
    <row r="2314" spans="1:57" s="74" customFormat="1" ht="50.1" customHeight="1" x14ac:dyDescent="0.2">
      <c r="A2314" s="78" t="s">
        <v>55</v>
      </c>
      <c r="B2314" s="78" t="s">
        <v>61</v>
      </c>
      <c r="C2314" s="78" t="s">
        <v>618</v>
      </c>
      <c r="D2314" s="78" t="s">
        <v>605</v>
      </c>
      <c r="E2314" s="79" t="str">
        <f>+IF(C2314&lt;&gt;"",VLOOKUP(MID(C2314,18,5),NIVELES!$A$133:$B$213,2,0),"")</f>
        <v>GUAYAS</v>
      </c>
      <c r="F2314" s="80" t="s">
        <v>185</v>
      </c>
      <c r="G2314" s="81" t="str">
        <f>+IF(F2314&lt;&gt;"",VLOOKUP(F2314,NIVELES!$A$246:$C$464,3,0),"")</f>
        <v xml:space="preserve"> </v>
      </c>
      <c r="H2314" s="82" t="s">
        <v>1024</v>
      </c>
      <c r="I2314" s="78" t="s">
        <v>2201</v>
      </c>
      <c r="J2314" s="78" t="s">
        <v>2184</v>
      </c>
      <c r="K2314" s="78" t="s">
        <v>2185</v>
      </c>
      <c r="L2314" s="78" t="s">
        <v>2969</v>
      </c>
      <c r="M2314" s="78">
        <v>90</v>
      </c>
      <c r="N2314" s="78" t="s">
        <v>2970</v>
      </c>
      <c r="O2314" s="78" t="s">
        <v>2897</v>
      </c>
      <c r="P2314" s="82">
        <v>12</v>
      </c>
      <c r="Q2314" s="78" t="s">
        <v>2971</v>
      </c>
      <c r="R2314" s="82">
        <v>1</v>
      </c>
      <c r="S2314" s="82">
        <v>1</v>
      </c>
      <c r="T2314" s="82">
        <v>1</v>
      </c>
      <c r="U2314" s="82">
        <v>1</v>
      </c>
      <c r="V2314" s="82">
        <v>1</v>
      </c>
      <c r="W2314" s="82">
        <v>1</v>
      </c>
      <c r="X2314" s="82">
        <v>1</v>
      </c>
      <c r="Y2314" s="82">
        <v>1</v>
      </c>
      <c r="Z2314" s="82">
        <v>1</v>
      </c>
      <c r="AA2314" s="82">
        <v>1</v>
      </c>
      <c r="AB2314" s="82">
        <v>1</v>
      </c>
      <c r="AC2314" s="82">
        <v>1</v>
      </c>
      <c r="AD2314" s="85" t="str">
        <f>IF(A2314&lt;&gt;"",IF(D2314="DIRECCIÓN_DE_TRANSFERENCIAS","280 0031",VLOOKUP(C2314,NIVELES!$A$14:$B$105,2,0)),"")</f>
        <v>280 5270</v>
      </c>
      <c r="AE2314" s="86" t="s">
        <v>322</v>
      </c>
      <c r="AF2314" s="86" t="s">
        <v>543</v>
      </c>
      <c r="AG2314" s="79" t="str">
        <f>+IF(AF2314&lt;&gt;"",VLOOKUP(AF2314,NIVELES!$A$666:$B$673,2,0),"")</f>
        <v>DESARROLLO_INFANTIL</v>
      </c>
      <c r="AH2314" s="78" t="s">
        <v>322</v>
      </c>
      <c r="AI2314" s="79" t="str">
        <f>IF(AH2314&lt;&gt;"",VLOOKUP(CONCATENATE(AG2314,AH2314),NIVELES!$B$676:$C$745,2,0),"")</f>
        <v>Centros Infantiles Del Buen Vivir Atencion Directa -Funcionamiento Operación Y Atencion De Unidades</v>
      </c>
      <c r="AJ2314" s="78" t="s">
        <v>517</v>
      </c>
      <c r="AK2314" s="79" t="str">
        <f>+IF(AJ2314&lt;&gt;"",VLOOKUP(AJ2314,NIVELES!$A$816:$B$892,2,0),"")</f>
        <v>NO APLICA</v>
      </c>
      <c r="AL2314" s="78" t="s">
        <v>554</v>
      </c>
      <c r="AM2314" s="78">
        <v>530104</v>
      </c>
      <c r="AN2314" s="79" t="str">
        <f>IF(AM2314&lt;&gt;"",+VLOOKUP(AM2314,NIVELES!$A$1652:$B$2466,2,0),"")</f>
        <v>Energía Eléctrica</v>
      </c>
      <c r="AO2314" s="87">
        <v>250</v>
      </c>
      <c r="AP2314" s="88">
        <v>0</v>
      </c>
      <c r="AQ2314" s="88">
        <v>0</v>
      </c>
      <c r="AR2314" s="88">
        <v>22.73</v>
      </c>
      <c r="AS2314" s="88">
        <v>22.73</v>
      </c>
      <c r="AT2314" s="88">
        <v>22.73</v>
      </c>
      <c r="AU2314" s="88">
        <v>22.73</v>
      </c>
      <c r="AV2314" s="88">
        <v>22.73</v>
      </c>
      <c r="AW2314" s="88">
        <v>22.73</v>
      </c>
      <c r="AX2314" s="88">
        <v>22.73</v>
      </c>
      <c r="AY2314" s="88">
        <v>22.73</v>
      </c>
      <c r="AZ2314" s="88">
        <v>22.73</v>
      </c>
      <c r="BA2314" s="88">
        <v>45.43</v>
      </c>
      <c r="BB2314" s="89">
        <f t="shared" si="143"/>
        <v>249.99999999999997</v>
      </c>
      <c r="BC2314" s="90" t="str">
        <f t="shared" si="142"/>
        <v>OK</v>
      </c>
      <c r="BD2314" s="91" t="str">
        <f t="shared" si="144"/>
        <v xml:space="preserve">                  </v>
      </c>
      <c r="BE2314" s="92">
        <f t="shared" si="145"/>
        <v>12</v>
      </c>
    </row>
    <row r="2315" spans="1:57" s="74" customFormat="1" ht="50.1" customHeight="1" x14ac:dyDescent="0.2">
      <c r="A2315" s="78" t="s">
        <v>55</v>
      </c>
      <c r="B2315" s="78" t="s">
        <v>61</v>
      </c>
      <c r="C2315" s="78" t="s">
        <v>618</v>
      </c>
      <c r="D2315" s="78" t="s">
        <v>605</v>
      </c>
      <c r="E2315" s="79" t="str">
        <f>+IF(C2315&lt;&gt;"",VLOOKUP(MID(C2315,18,5),NIVELES!$A$133:$B$213,2,0),"")</f>
        <v>GUAYAS</v>
      </c>
      <c r="F2315" s="80" t="s">
        <v>185</v>
      </c>
      <c r="G2315" s="81" t="str">
        <f>+IF(F2315&lt;&gt;"",VLOOKUP(F2315,NIVELES!$A$246:$C$464,3,0),"")</f>
        <v xml:space="preserve"> </v>
      </c>
      <c r="H2315" s="82" t="s">
        <v>1024</v>
      </c>
      <c r="I2315" s="78" t="s">
        <v>2201</v>
      </c>
      <c r="J2315" s="78" t="s">
        <v>2184</v>
      </c>
      <c r="K2315" s="78" t="s">
        <v>2185</v>
      </c>
      <c r="L2315" s="78" t="s">
        <v>2969</v>
      </c>
      <c r="M2315" s="78">
        <v>90</v>
      </c>
      <c r="N2315" s="78" t="s">
        <v>2970</v>
      </c>
      <c r="O2315" s="78" t="s">
        <v>2897</v>
      </c>
      <c r="P2315" s="82">
        <v>12</v>
      </c>
      <c r="Q2315" s="78" t="s">
        <v>2972</v>
      </c>
      <c r="R2315" s="82">
        <v>1</v>
      </c>
      <c r="S2315" s="82">
        <v>1</v>
      </c>
      <c r="T2315" s="82">
        <v>1</v>
      </c>
      <c r="U2315" s="82">
        <v>1</v>
      </c>
      <c r="V2315" s="82">
        <v>1</v>
      </c>
      <c r="W2315" s="82">
        <v>1</v>
      </c>
      <c r="X2315" s="82">
        <v>1</v>
      </c>
      <c r="Y2315" s="82">
        <v>1</v>
      </c>
      <c r="Z2315" s="82">
        <v>1</v>
      </c>
      <c r="AA2315" s="82">
        <v>1</v>
      </c>
      <c r="AB2315" s="82">
        <v>1</v>
      </c>
      <c r="AC2315" s="82">
        <v>1</v>
      </c>
      <c r="AD2315" s="85" t="str">
        <f>IF(A2315&lt;&gt;"",IF(D2315="DIRECCIÓN_DE_TRANSFERENCIAS","280 0031",VLOOKUP(C2315,NIVELES!$A$14:$B$105,2,0)),"")</f>
        <v>280 5270</v>
      </c>
      <c r="AE2315" s="86" t="s">
        <v>322</v>
      </c>
      <c r="AF2315" s="86" t="s">
        <v>543</v>
      </c>
      <c r="AG2315" s="79" t="str">
        <f>+IF(AF2315&lt;&gt;"",VLOOKUP(AF2315,NIVELES!$A$666:$B$673,2,0),"")</f>
        <v>DESARROLLO_INFANTIL</v>
      </c>
      <c r="AH2315" s="78" t="s">
        <v>322</v>
      </c>
      <c r="AI2315" s="79" t="str">
        <f>IF(AH2315&lt;&gt;"",VLOOKUP(CONCATENATE(AG2315,AH2315),NIVELES!$B$676:$C$745,2,0),"")</f>
        <v>Centros Infantiles Del Buen Vivir Atencion Directa -Funcionamiento Operación Y Atencion De Unidades</v>
      </c>
      <c r="AJ2315" s="78" t="s">
        <v>517</v>
      </c>
      <c r="AK2315" s="79" t="str">
        <f>+IF(AJ2315&lt;&gt;"",VLOOKUP(AJ2315,NIVELES!$A$816:$B$892,2,0),"")</f>
        <v>NO APLICA</v>
      </c>
      <c r="AL2315" s="78" t="s">
        <v>554</v>
      </c>
      <c r="AM2315" s="78">
        <v>530208</v>
      </c>
      <c r="AN2315" s="79" t="str">
        <f>IF(AM2315&lt;&gt;"",+VLOOKUP(AM2315,NIVELES!$A$1652:$B$2466,2,0),"")</f>
        <v>Servicio de Seguridad y Vigilancia</v>
      </c>
      <c r="AO2315" s="87">
        <v>2000</v>
      </c>
      <c r="AP2315" s="88">
        <v>0</v>
      </c>
      <c r="AQ2315" s="88">
        <v>0</v>
      </c>
      <c r="AR2315" s="88">
        <v>181.82</v>
      </c>
      <c r="AS2315" s="88">
        <v>181.82</v>
      </c>
      <c r="AT2315" s="88">
        <v>181.82</v>
      </c>
      <c r="AU2315" s="88">
        <v>181.82</v>
      </c>
      <c r="AV2315" s="88">
        <v>181.82</v>
      </c>
      <c r="AW2315" s="88">
        <v>181.82</v>
      </c>
      <c r="AX2315" s="88">
        <v>181.82</v>
      </c>
      <c r="AY2315" s="88">
        <v>181.82</v>
      </c>
      <c r="AZ2315" s="88">
        <v>181.82</v>
      </c>
      <c r="BA2315" s="88">
        <v>363.62</v>
      </c>
      <c r="BB2315" s="89">
        <f t="shared" si="143"/>
        <v>1999.9999999999995</v>
      </c>
      <c r="BC2315" s="90" t="str">
        <f t="shared" si="142"/>
        <v>OK</v>
      </c>
      <c r="BD2315" s="91" t="str">
        <f t="shared" si="144"/>
        <v xml:space="preserve">                  </v>
      </c>
      <c r="BE2315" s="92">
        <f t="shared" si="145"/>
        <v>12</v>
      </c>
    </row>
    <row r="2316" spans="1:57" s="74" customFormat="1" ht="50.1" customHeight="1" x14ac:dyDescent="0.2">
      <c r="A2316" s="78" t="s">
        <v>55</v>
      </c>
      <c r="B2316" s="78" t="s">
        <v>61</v>
      </c>
      <c r="C2316" s="78" t="s">
        <v>618</v>
      </c>
      <c r="D2316" s="78" t="s">
        <v>605</v>
      </c>
      <c r="E2316" s="79" t="str">
        <f>+IF(C2316&lt;&gt;"",VLOOKUP(MID(C2316,18,5),NIVELES!$A$133:$B$213,2,0),"")</f>
        <v>GUAYAS</v>
      </c>
      <c r="F2316" s="80" t="s">
        <v>185</v>
      </c>
      <c r="G2316" s="81" t="str">
        <f>+IF(F2316&lt;&gt;"",VLOOKUP(F2316,NIVELES!$A$246:$C$464,3,0),"")</f>
        <v xml:space="preserve"> </v>
      </c>
      <c r="H2316" s="82" t="s">
        <v>1024</v>
      </c>
      <c r="I2316" s="78" t="s">
        <v>2201</v>
      </c>
      <c r="J2316" s="78" t="s">
        <v>2184</v>
      </c>
      <c r="K2316" s="78" t="s">
        <v>2185</v>
      </c>
      <c r="L2316" s="78" t="s">
        <v>2969</v>
      </c>
      <c r="M2316" s="78">
        <v>90</v>
      </c>
      <c r="N2316" s="78" t="s">
        <v>2970</v>
      </c>
      <c r="O2316" s="78" t="s">
        <v>2897</v>
      </c>
      <c r="P2316" s="82">
        <v>12</v>
      </c>
      <c r="Q2316" s="78" t="s">
        <v>2973</v>
      </c>
      <c r="R2316" s="82">
        <v>1</v>
      </c>
      <c r="S2316" s="82">
        <v>1</v>
      </c>
      <c r="T2316" s="82">
        <v>1</v>
      </c>
      <c r="U2316" s="82">
        <v>1</v>
      </c>
      <c r="V2316" s="82">
        <v>1</v>
      </c>
      <c r="W2316" s="82">
        <v>1</v>
      </c>
      <c r="X2316" s="82">
        <v>1</v>
      </c>
      <c r="Y2316" s="82">
        <v>1</v>
      </c>
      <c r="Z2316" s="82">
        <v>1</v>
      </c>
      <c r="AA2316" s="82">
        <v>1</v>
      </c>
      <c r="AB2316" s="82">
        <v>1</v>
      </c>
      <c r="AC2316" s="82">
        <v>1</v>
      </c>
      <c r="AD2316" s="85" t="str">
        <f>IF(A2316&lt;&gt;"",IF(D2316="DIRECCIÓN_DE_TRANSFERENCIAS","280 0031",VLOOKUP(C2316,NIVELES!$A$14:$B$105,2,0)),"")</f>
        <v>280 5270</v>
      </c>
      <c r="AE2316" s="86" t="s">
        <v>322</v>
      </c>
      <c r="AF2316" s="86" t="s">
        <v>543</v>
      </c>
      <c r="AG2316" s="79" t="str">
        <f>+IF(AF2316&lt;&gt;"",VLOOKUP(AF2316,NIVELES!$A$666:$B$673,2,0),"")</f>
        <v>DESARROLLO_INFANTIL</v>
      </c>
      <c r="AH2316" s="78" t="s">
        <v>322</v>
      </c>
      <c r="AI2316" s="79" t="str">
        <f>IF(AH2316&lt;&gt;"",VLOOKUP(CONCATENATE(AG2316,AH2316),NIVELES!$B$676:$C$745,2,0),"")</f>
        <v>Centros Infantiles Del Buen Vivir Atencion Directa -Funcionamiento Operación Y Atencion De Unidades</v>
      </c>
      <c r="AJ2316" s="78" t="s">
        <v>517</v>
      </c>
      <c r="AK2316" s="79" t="str">
        <f>+IF(AJ2316&lt;&gt;"",VLOOKUP(AJ2316,NIVELES!$A$816:$B$892,2,0),"")</f>
        <v>NO APLICA</v>
      </c>
      <c r="AL2316" s="78" t="s">
        <v>554</v>
      </c>
      <c r="AM2316" s="78">
        <v>530209</v>
      </c>
      <c r="AN2316" s="79" t="str">
        <f>IF(AM2316&lt;&gt;"",+VLOOKUP(AM2316,NIVELES!$A$1652:$B$2466,2,0),"")</f>
        <v>Servicios de Aseo; Lavado de Vestimenta de Trabajo; Fumigación, Desinfección y Limpieza de Instalaciones</v>
      </c>
      <c r="AO2316" s="87">
        <v>6900</v>
      </c>
      <c r="AP2316" s="88">
        <v>0</v>
      </c>
      <c r="AQ2316" s="88">
        <v>0</v>
      </c>
      <c r="AR2316" s="88">
        <v>272.73</v>
      </c>
      <c r="AS2316" s="88">
        <v>272.73</v>
      </c>
      <c r="AT2316" s="88">
        <v>272.73</v>
      </c>
      <c r="AU2316" s="88">
        <v>272.73</v>
      </c>
      <c r="AV2316" s="88">
        <v>272.73</v>
      </c>
      <c r="AW2316" s="88">
        <v>272.73</v>
      </c>
      <c r="AX2316" s="88">
        <v>272.73</v>
      </c>
      <c r="AY2316" s="88">
        <v>272.73</v>
      </c>
      <c r="AZ2316" s="88">
        <v>272.73</v>
      </c>
      <c r="BA2316" s="88">
        <v>4445.43</v>
      </c>
      <c r="BB2316" s="89">
        <f t="shared" si="143"/>
        <v>6900</v>
      </c>
      <c r="BC2316" s="90" t="str">
        <f t="shared" si="142"/>
        <v>OK</v>
      </c>
      <c r="BD2316" s="91" t="str">
        <f t="shared" si="144"/>
        <v xml:space="preserve">                  </v>
      </c>
      <c r="BE2316" s="92">
        <f t="shared" si="145"/>
        <v>12</v>
      </c>
    </row>
    <row r="2317" spans="1:57" s="74" customFormat="1" ht="50.1" customHeight="1" x14ac:dyDescent="0.2">
      <c r="A2317" s="78" t="s">
        <v>55</v>
      </c>
      <c r="B2317" s="78" t="s">
        <v>61</v>
      </c>
      <c r="C2317" s="78" t="s">
        <v>618</v>
      </c>
      <c r="D2317" s="78" t="s">
        <v>605</v>
      </c>
      <c r="E2317" s="79" t="str">
        <f>+IF(C2317&lt;&gt;"",VLOOKUP(MID(C2317,18,5),NIVELES!$A$133:$B$213,2,0),"")</f>
        <v>GUAYAS</v>
      </c>
      <c r="F2317" s="80" t="s">
        <v>185</v>
      </c>
      <c r="G2317" s="81" t="str">
        <f>+IF(F2317&lt;&gt;"",VLOOKUP(F2317,NIVELES!$A$246:$C$464,3,0),"")</f>
        <v xml:space="preserve"> </v>
      </c>
      <c r="H2317" s="82" t="s">
        <v>1024</v>
      </c>
      <c r="I2317" s="78" t="s">
        <v>2201</v>
      </c>
      <c r="J2317" s="78" t="s">
        <v>2184</v>
      </c>
      <c r="K2317" s="78" t="s">
        <v>2185</v>
      </c>
      <c r="L2317" s="78" t="s">
        <v>2969</v>
      </c>
      <c r="M2317" s="78">
        <v>90</v>
      </c>
      <c r="N2317" s="78" t="s">
        <v>2970</v>
      </c>
      <c r="O2317" s="78" t="s">
        <v>2897</v>
      </c>
      <c r="P2317" s="82">
        <v>12</v>
      </c>
      <c r="Q2317" s="78" t="s">
        <v>2315</v>
      </c>
      <c r="R2317" s="82">
        <v>1</v>
      </c>
      <c r="S2317" s="82">
        <v>1</v>
      </c>
      <c r="T2317" s="82">
        <v>1</v>
      </c>
      <c r="U2317" s="82">
        <v>1</v>
      </c>
      <c r="V2317" s="82">
        <v>1</v>
      </c>
      <c r="W2317" s="82">
        <v>1</v>
      </c>
      <c r="X2317" s="82">
        <v>1</v>
      </c>
      <c r="Y2317" s="82">
        <v>1</v>
      </c>
      <c r="Z2317" s="82">
        <v>1</v>
      </c>
      <c r="AA2317" s="82">
        <v>1</v>
      </c>
      <c r="AB2317" s="82">
        <v>1</v>
      </c>
      <c r="AC2317" s="82">
        <v>1</v>
      </c>
      <c r="AD2317" s="85" t="str">
        <f>IF(A2317&lt;&gt;"",IF(D2317="DIRECCIÓN_DE_TRANSFERENCIAS","280 0031",VLOOKUP(C2317,NIVELES!$A$14:$B$105,2,0)),"")</f>
        <v>280 5270</v>
      </c>
      <c r="AE2317" s="86" t="s">
        <v>322</v>
      </c>
      <c r="AF2317" s="86" t="s">
        <v>543</v>
      </c>
      <c r="AG2317" s="79" t="str">
        <f>+IF(AF2317&lt;&gt;"",VLOOKUP(AF2317,NIVELES!$A$666:$B$673,2,0),"")</f>
        <v>DESARROLLO_INFANTIL</v>
      </c>
      <c r="AH2317" s="78" t="s">
        <v>322</v>
      </c>
      <c r="AI2317" s="79" t="str">
        <f>IF(AH2317&lt;&gt;"",VLOOKUP(CONCATENATE(AG2317,AH2317),NIVELES!$B$676:$C$745,2,0),"")</f>
        <v>Centros Infantiles Del Buen Vivir Atencion Directa -Funcionamiento Operación Y Atencion De Unidades</v>
      </c>
      <c r="AJ2317" s="78" t="s">
        <v>517</v>
      </c>
      <c r="AK2317" s="79" t="str">
        <f>+IF(AJ2317&lt;&gt;"",VLOOKUP(AJ2317,NIVELES!$A$816:$B$892,2,0),"")</f>
        <v>NO APLICA</v>
      </c>
      <c r="AL2317" s="78" t="s">
        <v>554</v>
      </c>
      <c r="AM2317" s="78">
        <v>530235</v>
      </c>
      <c r="AN2317" s="79" t="str">
        <f>IF(AM2317&lt;&gt;"",+VLOOKUP(AM2317,NIVELES!$A$1652:$B$2466,2,0),"")</f>
        <v>Servicio de Alimentación</v>
      </c>
      <c r="AO2317" s="87">
        <v>60215.9</v>
      </c>
      <c r="AP2317" s="88">
        <v>0</v>
      </c>
      <c r="AQ2317" s="88">
        <v>0</v>
      </c>
      <c r="AR2317" s="88">
        <v>5474.17</v>
      </c>
      <c r="AS2317" s="88">
        <v>5474.17</v>
      </c>
      <c r="AT2317" s="88">
        <v>5474.17</v>
      </c>
      <c r="AU2317" s="88">
        <v>5474.17</v>
      </c>
      <c r="AV2317" s="88">
        <v>5474.17</v>
      </c>
      <c r="AW2317" s="88">
        <v>5474.17</v>
      </c>
      <c r="AX2317" s="88">
        <v>5474.17</v>
      </c>
      <c r="AY2317" s="88">
        <v>5474.17</v>
      </c>
      <c r="AZ2317" s="88">
        <v>5474.17</v>
      </c>
      <c r="BA2317" s="88">
        <v>10948.37</v>
      </c>
      <c r="BB2317" s="89">
        <f t="shared" si="143"/>
        <v>60215.899999999994</v>
      </c>
      <c r="BC2317" s="90" t="str">
        <f t="shared" si="142"/>
        <v>OK</v>
      </c>
      <c r="BD2317" s="91" t="str">
        <f t="shared" si="144"/>
        <v xml:space="preserve">                  </v>
      </c>
      <c r="BE2317" s="92">
        <f t="shared" si="145"/>
        <v>12</v>
      </c>
    </row>
    <row r="2318" spans="1:57" s="74" customFormat="1" ht="50.1" customHeight="1" x14ac:dyDescent="0.2">
      <c r="A2318" s="78" t="s">
        <v>55</v>
      </c>
      <c r="B2318" s="78" t="s">
        <v>61</v>
      </c>
      <c r="C2318" s="78" t="s">
        <v>618</v>
      </c>
      <c r="D2318" s="78" t="s">
        <v>605</v>
      </c>
      <c r="E2318" s="79" t="str">
        <f>+IF(C2318&lt;&gt;"",VLOOKUP(MID(C2318,18,5),NIVELES!$A$133:$B$213,2,0),"")</f>
        <v>GUAYAS</v>
      </c>
      <c r="F2318" s="80" t="s">
        <v>185</v>
      </c>
      <c r="G2318" s="81" t="str">
        <f>+IF(F2318&lt;&gt;"",VLOOKUP(F2318,NIVELES!$A$246:$C$464,3,0),"")</f>
        <v xml:space="preserve"> </v>
      </c>
      <c r="H2318" s="82" t="s">
        <v>1024</v>
      </c>
      <c r="I2318" s="78" t="s">
        <v>2201</v>
      </c>
      <c r="J2318" s="78" t="s">
        <v>2184</v>
      </c>
      <c r="K2318" s="78" t="s">
        <v>2185</v>
      </c>
      <c r="L2318" s="78" t="s">
        <v>2969</v>
      </c>
      <c r="M2318" s="78">
        <v>90</v>
      </c>
      <c r="N2318" s="78" t="s">
        <v>2970</v>
      </c>
      <c r="O2318" s="78" t="s">
        <v>2897</v>
      </c>
      <c r="P2318" s="82">
        <v>2</v>
      </c>
      <c r="Q2318" s="78" t="s">
        <v>2267</v>
      </c>
      <c r="R2318" s="82"/>
      <c r="S2318" s="82"/>
      <c r="T2318" s="82">
        <v>1</v>
      </c>
      <c r="U2318" s="82"/>
      <c r="V2318" s="82"/>
      <c r="W2318" s="82">
        <v>1</v>
      </c>
      <c r="X2318" s="82"/>
      <c r="Y2318" s="82"/>
      <c r="Z2318" s="82"/>
      <c r="AA2318" s="82"/>
      <c r="AB2318" s="82"/>
      <c r="AC2318" s="82"/>
      <c r="AD2318" s="85" t="str">
        <f>IF(A2318&lt;&gt;"",IF(D2318="DIRECCIÓN_DE_TRANSFERENCIAS","280 0031",VLOOKUP(C2318,NIVELES!$A$14:$B$105,2,0)),"")</f>
        <v>280 5270</v>
      </c>
      <c r="AE2318" s="86" t="s">
        <v>322</v>
      </c>
      <c r="AF2318" s="86" t="s">
        <v>543</v>
      </c>
      <c r="AG2318" s="79" t="str">
        <f>+IF(AF2318&lt;&gt;"",VLOOKUP(AF2318,NIVELES!$A$666:$B$673,2,0),"")</f>
        <v>DESARROLLO_INFANTIL</v>
      </c>
      <c r="AH2318" s="78" t="s">
        <v>322</v>
      </c>
      <c r="AI2318" s="79" t="str">
        <f>IF(AH2318&lt;&gt;"",VLOOKUP(CONCATENATE(AG2318,AH2318),NIVELES!$B$676:$C$745,2,0),"")</f>
        <v>Centros Infantiles Del Buen Vivir Atencion Directa -Funcionamiento Operación Y Atencion De Unidades</v>
      </c>
      <c r="AJ2318" s="78" t="s">
        <v>517</v>
      </c>
      <c r="AK2318" s="79" t="str">
        <f>+IF(AJ2318&lt;&gt;"",VLOOKUP(AJ2318,NIVELES!$A$816:$B$892,2,0),"")</f>
        <v>NO APLICA</v>
      </c>
      <c r="AL2318" s="78" t="s">
        <v>554</v>
      </c>
      <c r="AM2318" s="78">
        <v>530402</v>
      </c>
      <c r="AN2318" s="79" t="str">
        <f>IF(AM2318&lt;&gt;"",+VLOOKUP(AM2318,NIVELES!$A$1652:$B$2466,2,0),"")</f>
        <v>Edificios, Locales, Residencias y Cableado Estructurado (Instalación, Mantenimiento y Reparación)</v>
      </c>
      <c r="AO2318" s="87">
        <v>400</v>
      </c>
      <c r="AP2318" s="88">
        <v>0</v>
      </c>
      <c r="AQ2318" s="88">
        <v>0</v>
      </c>
      <c r="AR2318" s="88">
        <v>36.36</v>
      </c>
      <c r="AS2318" s="88">
        <v>36.36</v>
      </c>
      <c r="AT2318" s="88">
        <v>36.36</v>
      </c>
      <c r="AU2318" s="88">
        <v>36.36</v>
      </c>
      <c r="AV2318" s="88">
        <v>36.36</v>
      </c>
      <c r="AW2318" s="88">
        <v>36.36</v>
      </c>
      <c r="AX2318" s="88">
        <v>36.36</v>
      </c>
      <c r="AY2318" s="88">
        <v>36.36</v>
      </c>
      <c r="AZ2318" s="88">
        <v>36.36</v>
      </c>
      <c r="BA2318" s="88">
        <v>72.760000000000005</v>
      </c>
      <c r="BB2318" s="89">
        <f t="shared" si="143"/>
        <v>400.00000000000006</v>
      </c>
      <c r="BC2318" s="90" t="str">
        <f t="shared" si="142"/>
        <v>OK</v>
      </c>
      <c r="BD2318" s="91" t="str">
        <f t="shared" si="144"/>
        <v xml:space="preserve">                  </v>
      </c>
      <c r="BE2318" s="92">
        <f t="shared" si="145"/>
        <v>2</v>
      </c>
    </row>
    <row r="2319" spans="1:57" s="74" customFormat="1" ht="50.1" customHeight="1" x14ac:dyDescent="0.2">
      <c r="A2319" s="78" t="s">
        <v>55</v>
      </c>
      <c r="B2319" s="78" t="s">
        <v>61</v>
      </c>
      <c r="C2319" s="78" t="s">
        <v>618</v>
      </c>
      <c r="D2319" s="78" t="s">
        <v>605</v>
      </c>
      <c r="E2319" s="79" t="str">
        <f>+IF(C2319&lt;&gt;"",VLOOKUP(MID(C2319,18,5),NIVELES!$A$133:$B$213,2,0),"")</f>
        <v>GUAYAS</v>
      </c>
      <c r="F2319" s="80" t="s">
        <v>185</v>
      </c>
      <c r="G2319" s="81" t="str">
        <f>+IF(F2319&lt;&gt;"",VLOOKUP(F2319,NIVELES!$A$246:$C$464,3,0),"")</f>
        <v xml:space="preserve"> </v>
      </c>
      <c r="H2319" s="82" t="s">
        <v>1024</v>
      </c>
      <c r="I2319" s="78" t="s">
        <v>2201</v>
      </c>
      <c r="J2319" s="78" t="s">
        <v>2184</v>
      </c>
      <c r="K2319" s="78" t="s">
        <v>2185</v>
      </c>
      <c r="L2319" s="78" t="s">
        <v>2969</v>
      </c>
      <c r="M2319" s="78">
        <v>90</v>
      </c>
      <c r="N2319" s="78" t="s">
        <v>2970</v>
      </c>
      <c r="O2319" s="78" t="s">
        <v>2897</v>
      </c>
      <c r="P2319" s="82">
        <v>1</v>
      </c>
      <c r="Q2319" s="78" t="s">
        <v>2211</v>
      </c>
      <c r="R2319" s="82"/>
      <c r="S2319" s="82"/>
      <c r="T2319" s="82">
        <v>1</v>
      </c>
      <c r="U2319" s="82"/>
      <c r="V2319" s="82"/>
      <c r="W2319" s="82"/>
      <c r="X2319" s="82"/>
      <c r="Y2319" s="82"/>
      <c r="Z2319" s="82"/>
      <c r="AA2319" s="82"/>
      <c r="AB2319" s="82"/>
      <c r="AC2319" s="82"/>
      <c r="AD2319" s="85" t="str">
        <f>IF(A2319&lt;&gt;"",IF(D2319="DIRECCIÓN_DE_TRANSFERENCIAS","280 0031",VLOOKUP(C2319,NIVELES!$A$14:$B$105,2,0)),"")</f>
        <v>280 5270</v>
      </c>
      <c r="AE2319" s="86" t="s">
        <v>322</v>
      </c>
      <c r="AF2319" s="86" t="s">
        <v>543</v>
      </c>
      <c r="AG2319" s="79" t="str">
        <f>+IF(AF2319&lt;&gt;"",VLOOKUP(AF2319,NIVELES!$A$666:$B$673,2,0),"")</f>
        <v>DESARROLLO_INFANTIL</v>
      </c>
      <c r="AH2319" s="78" t="s">
        <v>322</v>
      </c>
      <c r="AI2319" s="79" t="str">
        <f>IF(AH2319&lt;&gt;"",VLOOKUP(CONCATENATE(AG2319,AH2319),NIVELES!$B$676:$C$745,2,0),"")</f>
        <v>Centros Infantiles Del Buen Vivir Atencion Directa -Funcionamiento Operación Y Atencion De Unidades</v>
      </c>
      <c r="AJ2319" s="78" t="s">
        <v>517</v>
      </c>
      <c r="AK2319" s="79" t="str">
        <f>+IF(AJ2319&lt;&gt;"",VLOOKUP(AJ2319,NIVELES!$A$816:$B$892,2,0),"")</f>
        <v>NO APLICA</v>
      </c>
      <c r="AL2319" s="78" t="s">
        <v>554</v>
      </c>
      <c r="AM2319" s="78">
        <v>530804</v>
      </c>
      <c r="AN2319" s="79" t="str">
        <f>IF(AM2319&lt;&gt;"",+VLOOKUP(AM2319,NIVELES!$A$1652:$B$2466,2,0),"")</f>
        <v>Materiales de Oficina</v>
      </c>
      <c r="AO2319" s="87">
        <v>20</v>
      </c>
      <c r="AP2319" s="88">
        <v>0</v>
      </c>
      <c r="AQ2319" s="88">
        <v>0</v>
      </c>
      <c r="AR2319" s="88">
        <v>1.82</v>
      </c>
      <c r="AS2319" s="88">
        <v>1.82</v>
      </c>
      <c r="AT2319" s="88">
        <v>1.82</v>
      </c>
      <c r="AU2319" s="88">
        <v>1.82</v>
      </c>
      <c r="AV2319" s="88">
        <v>1.82</v>
      </c>
      <c r="AW2319" s="88">
        <v>1.82</v>
      </c>
      <c r="AX2319" s="88">
        <v>1.82</v>
      </c>
      <c r="AY2319" s="88">
        <v>1.82</v>
      </c>
      <c r="AZ2319" s="88">
        <v>1.82</v>
      </c>
      <c r="BA2319" s="88">
        <v>3.62</v>
      </c>
      <c r="BB2319" s="89">
        <f t="shared" si="143"/>
        <v>20</v>
      </c>
      <c r="BC2319" s="90" t="str">
        <f t="shared" si="142"/>
        <v>OK</v>
      </c>
      <c r="BD2319" s="91" t="str">
        <f t="shared" si="144"/>
        <v xml:space="preserve">                  </v>
      </c>
      <c r="BE2319" s="92">
        <f t="shared" si="145"/>
        <v>1</v>
      </c>
    </row>
    <row r="2320" spans="1:57" s="74" customFormat="1" ht="50.1" customHeight="1" x14ac:dyDescent="0.2">
      <c r="A2320" s="78" t="s">
        <v>55</v>
      </c>
      <c r="B2320" s="78" t="s">
        <v>61</v>
      </c>
      <c r="C2320" s="78" t="s">
        <v>618</v>
      </c>
      <c r="D2320" s="78" t="s">
        <v>605</v>
      </c>
      <c r="E2320" s="79" t="str">
        <f>+IF(C2320&lt;&gt;"",VLOOKUP(MID(C2320,18,5),NIVELES!$A$133:$B$213,2,0),"")</f>
        <v>GUAYAS</v>
      </c>
      <c r="F2320" s="80" t="s">
        <v>185</v>
      </c>
      <c r="G2320" s="81" t="str">
        <f>+IF(F2320&lt;&gt;"",VLOOKUP(F2320,NIVELES!$A$246:$C$464,3,0),"")</f>
        <v xml:space="preserve"> </v>
      </c>
      <c r="H2320" s="82" t="s">
        <v>1024</v>
      </c>
      <c r="I2320" s="78" t="s">
        <v>2201</v>
      </c>
      <c r="J2320" s="78" t="s">
        <v>2184</v>
      </c>
      <c r="K2320" s="78" t="s">
        <v>2185</v>
      </c>
      <c r="L2320" s="78" t="s">
        <v>2969</v>
      </c>
      <c r="M2320" s="78">
        <v>90</v>
      </c>
      <c r="N2320" s="78" t="s">
        <v>2970</v>
      </c>
      <c r="O2320" s="78" t="s">
        <v>2897</v>
      </c>
      <c r="P2320" s="82">
        <v>1</v>
      </c>
      <c r="Q2320" s="78" t="s">
        <v>2974</v>
      </c>
      <c r="R2320" s="82"/>
      <c r="S2320" s="82"/>
      <c r="T2320" s="82">
        <v>1</v>
      </c>
      <c r="U2320" s="82"/>
      <c r="V2320" s="82"/>
      <c r="W2320" s="82"/>
      <c r="X2320" s="82"/>
      <c r="Y2320" s="82"/>
      <c r="Z2320" s="82"/>
      <c r="AA2320" s="82"/>
      <c r="AB2320" s="82"/>
      <c r="AC2320" s="82"/>
      <c r="AD2320" s="85" t="str">
        <f>IF(A2320&lt;&gt;"",IF(D2320="DIRECCIÓN_DE_TRANSFERENCIAS","280 0031",VLOOKUP(C2320,NIVELES!$A$14:$B$105,2,0)),"")</f>
        <v>280 5270</v>
      </c>
      <c r="AE2320" s="86" t="s">
        <v>322</v>
      </c>
      <c r="AF2320" s="86" t="s">
        <v>543</v>
      </c>
      <c r="AG2320" s="79" t="str">
        <f>+IF(AF2320&lt;&gt;"",VLOOKUP(AF2320,NIVELES!$A$666:$B$673,2,0),"")</f>
        <v>DESARROLLO_INFANTIL</v>
      </c>
      <c r="AH2320" s="78" t="s">
        <v>322</v>
      </c>
      <c r="AI2320" s="79" t="str">
        <f>IF(AH2320&lt;&gt;"",VLOOKUP(CONCATENATE(AG2320,AH2320),NIVELES!$B$676:$C$745,2,0),"")</f>
        <v>Centros Infantiles Del Buen Vivir Atencion Directa -Funcionamiento Operación Y Atencion De Unidades</v>
      </c>
      <c r="AJ2320" s="78" t="s">
        <v>517</v>
      </c>
      <c r="AK2320" s="79" t="str">
        <f>+IF(AJ2320&lt;&gt;"",VLOOKUP(AJ2320,NIVELES!$A$816:$B$892,2,0),"")</f>
        <v>NO APLICA</v>
      </c>
      <c r="AL2320" s="78" t="s">
        <v>554</v>
      </c>
      <c r="AM2320" s="78">
        <v>530805</v>
      </c>
      <c r="AN2320" s="79" t="str">
        <f>IF(AM2320&lt;&gt;"",+VLOOKUP(AM2320,NIVELES!$A$1652:$B$2466,2,0),"")</f>
        <v>Materiales de Aseo</v>
      </c>
      <c r="AO2320" s="87">
        <v>20</v>
      </c>
      <c r="AP2320" s="88">
        <v>0</v>
      </c>
      <c r="AQ2320" s="88">
        <v>0</v>
      </c>
      <c r="AR2320" s="88">
        <v>1.82</v>
      </c>
      <c r="AS2320" s="88">
        <v>1.82</v>
      </c>
      <c r="AT2320" s="88">
        <v>1.82</v>
      </c>
      <c r="AU2320" s="88">
        <v>1.82</v>
      </c>
      <c r="AV2320" s="88">
        <v>1.82</v>
      </c>
      <c r="AW2320" s="88">
        <v>1.82</v>
      </c>
      <c r="AX2320" s="88">
        <v>1.82</v>
      </c>
      <c r="AY2320" s="88">
        <v>1.82</v>
      </c>
      <c r="AZ2320" s="88">
        <v>1.82</v>
      </c>
      <c r="BA2320" s="88">
        <v>3.62</v>
      </c>
      <c r="BB2320" s="89">
        <f t="shared" si="143"/>
        <v>20</v>
      </c>
      <c r="BC2320" s="90" t="str">
        <f t="shared" si="142"/>
        <v>OK</v>
      </c>
      <c r="BD2320" s="91" t="str">
        <f t="shared" si="144"/>
        <v xml:space="preserve">                  </v>
      </c>
      <c r="BE2320" s="92">
        <f t="shared" si="145"/>
        <v>1</v>
      </c>
    </row>
    <row r="2321" spans="1:57" s="74" customFormat="1" ht="50.1" customHeight="1" x14ac:dyDescent="0.2">
      <c r="A2321" s="78" t="s">
        <v>55</v>
      </c>
      <c r="B2321" s="78" t="s">
        <v>61</v>
      </c>
      <c r="C2321" s="78" t="s">
        <v>618</v>
      </c>
      <c r="D2321" s="78" t="s">
        <v>605</v>
      </c>
      <c r="E2321" s="79" t="str">
        <f>+IF(C2321&lt;&gt;"",VLOOKUP(MID(C2321,18,5),NIVELES!$A$133:$B$213,2,0),"")</f>
        <v>GUAYAS</v>
      </c>
      <c r="F2321" s="80" t="s">
        <v>185</v>
      </c>
      <c r="G2321" s="81" t="str">
        <f>+IF(F2321&lt;&gt;"",VLOOKUP(F2321,NIVELES!$A$246:$C$464,3,0),"")</f>
        <v xml:space="preserve"> </v>
      </c>
      <c r="H2321" s="82" t="s">
        <v>1024</v>
      </c>
      <c r="I2321" s="78" t="s">
        <v>2201</v>
      </c>
      <c r="J2321" s="78" t="s">
        <v>2184</v>
      </c>
      <c r="K2321" s="78" t="s">
        <v>2185</v>
      </c>
      <c r="L2321" s="78" t="s">
        <v>2969</v>
      </c>
      <c r="M2321" s="78">
        <v>90</v>
      </c>
      <c r="N2321" s="78" t="s">
        <v>2970</v>
      </c>
      <c r="O2321" s="78" t="s">
        <v>2897</v>
      </c>
      <c r="P2321" s="82">
        <v>1</v>
      </c>
      <c r="Q2321" s="78" t="s">
        <v>2974</v>
      </c>
      <c r="R2321" s="82"/>
      <c r="S2321" s="82"/>
      <c r="T2321" s="82">
        <v>1</v>
      </c>
      <c r="U2321" s="82"/>
      <c r="V2321" s="82"/>
      <c r="W2321" s="82"/>
      <c r="X2321" s="82"/>
      <c r="Y2321" s="82"/>
      <c r="Z2321" s="82"/>
      <c r="AA2321" s="82"/>
      <c r="AB2321" s="82"/>
      <c r="AC2321" s="82"/>
      <c r="AD2321" s="85" t="str">
        <f>IF(A2321&lt;&gt;"",IF(D2321="DIRECCIÓN_DE_TRANSFERENCIAS","280 0031",VLOOKUP(C2321,NIVELES!$A$14:$B$105,2,0)),"")</f>
        <v>280 5270</v>
      </c>
      <c r="AE2321" s="86" t="s">
        <v>322</v>
      </c>
      <c r="AF2321" s="86" t="s">
        <v>543</v>
      </c>
      <c r="AG2321" s="79" t="str">
        <f>+IF(AF2321&lt;&gt;"",VLOOKUP(AF2321,NIVELES!$A$666:$B$673,2,0),"")</f>
        <v>DESARROLLO_INFANTIL</v>
      </c>
      <c r="AH2321" s="78" t="s">
        <v>322</v>
      </c>
      <c r="AI2321" s="79" t="str">
        <f>IF(AH2321&lt;&gt;"",VLOOKUP(CONCATENATE(AG2321,AH2321),NIVELES!$B$676:$C$745,2,0),"")</f>
        <v>Centros Infantiles Del Buen Vivir Atencion Directa -Funcionamiento Operación Y Atencion De Unidades</v>
      </c>
      <c r="AJ2321" s="78" t="s">
        <v>517</v>
      </c>
      <c r="AK2321" s="79" t="str">
        <f>+IF(AJ2321&lt;&gt;"",VLOOKUP(AJ2321,NIVELES!$A$816:$B$892,2,0),"")</f>
        <v>NO APLICA</v>
      </c>
      <c r="AL2321" s="78" t="s">
        <v>554</v>
      </c>
      <c r="AM2321" s="78">
        <v>530812</v>
      </c>
      <c r="AN2321" s="79" t="str">
        <f>IF(AM2321&lt;&gt;"",+VLOOKUP(AM2321,NIVELES!$A$1652:$B$2466,2,0),"")</f>
        <v>Materiales Didácticos</v>
      </c>
      <c r="AO2321" s="87">
        <v>50</v>
      </c>
      <c r="AP2321" s="88">
        <v>0</v>
      </c>
      <c r="AQ2321" s="88">
        <v>0</v>
      </c>
      <c r="AR2321" s="88">
        <v>4.55</v>
      </c>
      <c r="AS2321" s="88">
        <v>4.55</v>
      </c>
      <c r="AT2321" s="88">
        <v>4.55</v>
      </c>
      <c r="AU2321" s="88">
        <v>4.55</v>
      </c>
      <c r="AV2321" s="88">
        <v>4.55</v>
      </c>
      <c r="AW2321" s="88">
        <v>4.55</v>
      </c>
      <c r="AX2321" s="88">
        <v>4.55</v>
      </c>
      <c r="AY2321" s="88">
        <v>4.55</v>
      </c>
      <c r="AZ2321" s="88">
        <v>4.55</v>
      </c>
      <c r="BA2321" s="88">
        <v>9.0500000000000007</v>
      </c>
      <c r="BB2321" s="89">
        <f t="shared" si="143"/>
        <v>50</v>
      </c>
      <c r="BC2321" s="90" t="str">
        <f t="shared" si="142"/>
        <v>OK</v>
      </c>
      <c r="BD2321" s="91" t="str">
        <f t="shared" si="144"/>
        <v xml:space="preserve">                  </v>
      </c>
      <c r="BE2321" s="92">
        <f t="shared" si="145"/>
        <v>1</v>
      </c>
    </row>
    <row r="2322" spans="1:57" s="74" customFormat="1" ht="50.1" customHeight="1" x14ac:dyDescent="0.2">
      <c r="A2322" s="78" t="s">
        <v>55</v>
      </c>
      <c r="B2322" s="78" t="s">
        <v>61</v>
      </c>
      <c r="C2322" s="78" t="s">
        <v>618</v>
      </c>
      <c r="D2322" s="78" t="s">
        <v>605</v>
      </c>
      <c r="E2322" s="79" t="str">
        <f>+IF(C2322&lt;&gt;"",VLOOKUP(MID(C2322,18,5),NIVELES!$A$133:$B$213,2,0),"")</f>
        <v>GUAYAS</v>
      </c>
      <c r="F2322" s="80" t="s">
        <v>185</v>
      </c>
      <c r="G2322" s="81" t="str">
        <f>+IF(F2322&lt;&gt;"",VLOOKUP(F2322,NIVELES!$A$246:$C$464,3,0),"")</f>
        <v xml:space="preserve"> </v>
      </c>
      <c r="H2322" s="82" t="s">
        <v>1024</v>
      </c>
      <c r="I2322" s="78" t="s">
        <v>2201</v>
      </c>
      <c r="J2322" s="78" t="s">
        <v>2184</v>
      </c>
      <c r="K2322" s="78" t="s">
        <v>2185</v>
      </c>
      <c r="L2322" s="78" t="s">
        <v>2975</v>
      </c>
      <c r="M2322" s="78">
        <v>1791</v>
      </c>
      <c r="N2322" s="78" t="s">
        <v>2976</v>
      </c>
      <c r="O2322" s="78" t="s">
        <v>2167</v>
      </c>
      <c r="P2322" s="82">
        <v>12</v>
      </c>
      <c r="Q2322" s="78" t="s">
        <v>2966</v>
      </c>
      <c r="R2322" s="82">
        <v>1</v>
      </c>
      <c r="S2322" s="82">
        <v>1</v>
      </c>
      <c r="T2322" s="82">
        <v>1</v>
      </c>
      <c r="U2322" s="82">
        <v>1</v>
      </c>
      <c r="V2322" s="82">
        <v>1</v>
      </c>
      <c r="W2322" s="82">
        <v>1</v>
      </c>
      <c r="X2322" s="82">
        <v>1</v>
      </c>
      <c r="Y2322" s="82">
        <v>1</v>
      </c>
      <c r="Z2322" s="82">
        <v>1</v>
      </c>
      <c r="AA2322" s="82">
        <v>1</v>
      </c>
      <c r="AB2322" s="82">
        <v>1</v>
      </c>
      <c r="AC2322" s="82">
        <v>1</v>
      </c>
      <c r="AD2322" s="85" t="str">
        <f>IF(A2322&lt;&gt;"",IF(D2322="DIRECCIÓN_DE_TRANSFERENCIAS","280 0031",VLOOKUP(C2322,NIVELES!$A$14:$B$105,2,0)),"")</f>
        <v>280 5270</v>
      </c>
      <c r="AE2322" s="86" t="s">
        <v>322</v>
      </c>
      <c r="AF2322" s="86" t="s">
        <v>543</v>
      </c>
      <c r="AG2322" s="79" t="str">
        <f>+IF(AF2322&lt;&gt;"",VLOOKUP(AF2322,NIVELES!$A$666:$B$673,2,0),"")</f>
        <v>DESARROLLO_INFANTIL</v>
      </c>
      <c r="AH2322" s="78" t="s">
        <v>321</v>
      </c>
      <c r="AI2322" s="79" t="str">
        <f>IF(AH2322&lt;&gt;"",VLOOKUP(CONCATENATE(AG2322,AH2322),NIVELES!$B$676:$C$745,2,0),"")</f>
        <v>Centros Infantiles Del Buen Vivir Operados Por Terceros -Funcionamiento Operación Y Atencion De Unidades</v>
      </c>
      <c r="AJ2322" s="78" t="s">
        <v>517</v>
      </c>
      <c r="AK2322" s="79" t="str">
        <f>+IF(AJ2322&lt;&gt;"",VLOOKUP(AJ2322,NIVELES!$A$816:$B$892,2,0),"")</f>
        <v>NO APLICA</v>
      </c>
      <c r="AL2322" s="78" t="s">
        <v>553</v>
      </c>
      <c r="AM2322" s="78">
        <v>510105</v>
      </c>
      <c r="AN2322" s="79" t="str">
        <f>IF(AM2322&lt;&gt;"",+VLOOKUP(AM2322,NIVELES!$A$1652:$B$2466,2,0),"")</f>
        <v>Remuneraciones Unificadas</v>
      </c>
      <c r="AO2322" s="87">
        <v>460788</v>
      </c>
      <c r="AP2322" s="88">
        <v>35948</v>
      </c>
      <c r="AQ2322" s="88">
        <v>35948</v>
      </c>
      <c r="AR2322" s="88">
        <v>35948</v>
      </c>
      <c r="AS2322" s="88">
        <v>35948</v>
      </c>
      <c r="AT2322" s="88">
        <v>35948</v>
      </c>
      <c r="AU2322" s="88">
        <v>35948</v>
      </c>
      <c r="AV2322" s="88">
        <v>35948</v>
      </c>
      <c r="AW2322" s="88">
        <v>35948</v>
      </c>
      <c r="AX2322" s="88">
        <v>35948</v>
      </c>
      <c r="AY2322" s="88">
        <v>35948</v>
      </c>
      <c r="AZ2322" s="88">
        <v>35948</v>
      </c>
      <c r="BA2322" s="88">
        <v>65360</v>
      </c>
      <c r="BB2322" s="89">
        <f t="shared" si="143"/>
        <v>460788</v>
      </c>
      <c r="BC2322" s="90" t="str">
        <f t="shared" si="142"/>
        <v>OK</v>
      </c>
      <c r="BD2322" s="91" t="str">
        <f t="shared" si="144"/>
        <v xml:space="preserve">                  </v>
      </c>
      <c r="BE2322" s="92">
        <f t="shared" si="145"/>
        <v>12</v>
      </c>
    </row>
    <row r="2323" spans="1:57" s="74" customFormat="1" ht="50.1" customHeight="1" x14ac:dyDescent="0.2">
      <c r="A2323" s="78" t="s">
        <v>55</v>
      </c>
      <c r="B2323" s="78" t="s">
        <v>61</v>
      </c>
      <c r="C2323" s="78" t="s">
        <v>618</v>
      </c>
      <c r="D2323" s="78" t="s">
        <v>605</v>
      </c>
      <c r="E2323" s="79" t="str">
        <f>+IF(C2323&lt;&gt;"",VLOOKUP(MID(C2323,18,5),NIVELES!$A$133:$B$213,2,0),"")</f>
        <v>GUAYAS</v>
      </c>
      <c r="F2323" s="80" t="s">
        <v>185</v>
      </c>
      <c r="G2323" s="81" t="str">
        <f>+IF(F2323&lt;&gt;"",VLOOKUP(F2323,NIVELES!$A$246:$C$464,3,0),"")</f>
        <v xml:space="preserve"> </v>
      </c>
      <c r="H2323" s="82" t="s">
        <v>1024</v>
      </c>
      <c r="I2323" s="78" t="s">
        <v>2201</v>
      </c>
      <c r="J2323" s="78" t="s">
        <v>2184</v>
      </c>
      <c r="K2323" s="78" t="s">
        <v>2185</v>
      </c>
      <c r="L2323" s="78" t="s">
        <v>2975</v>
      </c>
      <c r="M2323" s="78">
        <v>1791</v>
      </c>
      <c r="N2323" s="78" t="s">
        <v>2976</v>
      </c>
      <c r="O2323" s="78" t="s">
        <v>2167</v>
      </c>
      <c r="P2323" s="82">
        <v>1</v>
      </c>
      <c r="Q2323" s="78" t="s">
        <v>2966</v>
      </c>
      <c r="R2323" s="82"/>
      <c r="S2323" s="82"/>
      <c r="T2323" s="82"/>
      <c r="U2323" s="82"/>
      <c r="V2323" s="82"/>
      <c r="W2323" s="82"/>
      <c r="X2323" s="82"/>
      <c r="Y2323" s="82"/>
      <c r="Z2323" s="82"/>
      <c r="AA2323" s="82"/>
      <c r="AB2323" s="82"/>
      <c r="AC2323" s="82">
        <v>1</v>
      </c>
      <c r="AD2323" s="85" t="str">
        <f>IF(A2323&lt;&gt;"",IF(D2323="DIRECCIÓN_DE_TRANSFERENCIAS","280 0031",VLOOKUP(C2323,NIVELES!$A$14:$B$105,2,0)),"")</f>
        <v>280 5270</v>
      </c>
      <c r="AE2323" s="86" t="s">
        <v>322</v>
      </c>
      <c r="AF2323" s="86" t="s">
        <v>543</v>
      </c>
      <c r="AG2323" s="79" t="str">
        <f>+IF(AF2323&lt;&gt;"",VLOOKUP(AF2323,NIVELES!$A$666:$B$673,2,0),"")</f>
        <v>DESARROLLO_INFANTIL</v>
      </c>
      <c r="AH2323" s="78" t="s">
        <v>321</v>
      </c>
      <c r="AI2323" s="79" t="str">
        <f>IF(AH2323&lt;&gt;"",VLOOKUP(CONCATENATE(AG2323,AH2323),NIVELES!$B$676:$C$745,2,0),"")</f>
        <v>Centros Infantiles Del Buen Vivir Operados Por Terceros -Funcionamiento Operación Y Atencion De Unidades</v>
      </c>
      <c r="AJ2323" s="78" t="s">
        <v>517</v>
      </c>
      <c r="AK2323" s="79" t="str">
        <f>+IF(AJ2323&lt;&gt;"",VLOOKUP(AJ2323,NIVELES!$A$816:$B$892,2,0),"")</f>
        <v>NO APLICA</v>
      </c>
      <c r="AL2323" s="78" t="s">
        <v>553</v>
      </c>
      <c r="AM2323" s="78">
        <v>510203</v>
      </c>
      <c r="AN2323" s="79" t="str">
        <f>IF(AM2323&lt;&gt;"",+VLOOKUP(AM2323,NIVELES!$A$1652:$B$2466,2,0),"")</f>
        <v>Decimotercer Sueldo</v>
      </c>
      <c r="AO2323" s="87">
        <v>35199.08</v>
      </c>
      <c r="AP2323" s="88">
        <v>0</v>
      </c>
      <c r="AQ2323" s="88">
        <v>0</v>
      </c>
      <c r="AR2323" s="88">
        <v>0</v>
      </c>
      <c r="AS2323" s="88">
        <v>0</v>
      </c>
      <c r="AT2323" s="88">
        <v>0</v>
      </c>
      <c r="AU2323" s="88">
        <v>0</v>
      </c>
      <c r="AV2323" s="88">
        <v>0</v>
      </c>
      <c r="AW2323" s="88">
        <v>0</v>
      </c>
      <c r="AX2323" s="88">
        <v>0</v>
      </c>
      <c r="AY2323" s="88">
        <v>0</v>
      </c>
      <c r="AZ2323" s="88">
        <v>0</v>
      </c>
      <c r="BA2323" s="88">
        <v>35199.08</v>
      </c>
      <c r="BB2323" s="89">
        <f t="shared" si="143"/>
        <v>35199.08</v>
      </c>
      <c r="BC2323" s="90" t="str">
        <f t="shared" si="142"/>
        <v>OK</v>
      </c>
      <c r="BD2323" s="91" t="str">
        <f t="shared" si="144"/>
        <v xml:space="preserve">                  </v>
      </c>
      <c r="BE2323" s="92">
        <f t="shared" si="145"/>
        <v>1</v>
      </c>
    </row>
    <row r="2324" spans="1:57" s="74" customFormat="1" ht="50.1" customHeight="1" x14ac:dyDescent="0.2">
      <c r="A2324" s="78" t="s">
        <v>55</v>
      </c>
      <c r="B2324" s="78" t="s">
        <v>61</v>
      </c>
      <c r="C2324" s="78" t="s">
        <v>618</v>
      </c>
      <c r="D2324" s="78" t="s">
        <v>605</v>
      </c>
      <c r="E2324" s="79" t="str">
        <f>+IF(C2324&lt;&gt;"",VLOOKUP(MID(C2324,18,5),NIVELES!$A$133:$B$213,2,0),"")</f>
        <v>GUAYAS</v>
      </c>
      <c r="F2324" s="80" t="s">
        <v>185</v>
      </c>
      <c r="G2324" s="81" t="str">
        <f>+IF(F2324&lt;&gt;"",VLOOKUP(F2324,NIVELES!$A$246:$C$464,3,0),"")</f>
        <v xml:space="preserve"> </v>
      </c>
      <c r="H2324" s="82" t="s">
        <v>1024</v>
      </c>
      <c r="I2324" s="78" t="s">
        <v>2201</v>
      </c>
      <c r="J2324" s="78" t="s">
        <v>2184</v>
      </c>
      <c r="K2324" s="78" t="s">
        <v>2185</v>
      </c>
      <c r="L2324" s="78" t="s">
        <v>2975</v>
      </c>
      <c r="M2324" s="78">
        <v>1791</v>
      </c>
      <c r="N2324" s="78" t="s">
        <v>2976</v>
      </c>
      <c r="O2324" s="78" t="s">
        <v>2167</v>
      </c>
      <c r="P2324" s="82">
        <v>1</v>
      </c>
      <c r="Q2324" s="78" t="s">
        <v>2966</v>
      </c>
      <c r="R2324" s="82"/>
      <c r="S2324" s="82"/>
      <c r="T2324" s="82">
        <v>1</v>
      </c>
      <c r="U2324" s="82"/>
      <c r="V2324" s="82"/>
      <c r="W2324" s="82"/>
      <c r="X2324" s="82"/>
      <c r="Y2324" s="82"/>
      <c r="Z2324" s="82"/>
      <c r="AA2324" s="82"/>
      <c r="AB2324" s="82"/>
      <c r="AC2324" s="82"/>
      <c r="AD2324" s="85" t="str">
        <f>IF(A2324&lt;&gt;"",IF(D2324="DIRECCIÓN_DE_TRANSFERENCIAS","280 0031",VLOOKUP(C2324,NIVELES!$A$14:$B$105,2,0)),"")</f>
        <v>280 5270</v>
      </c>
      <c r="AE2324" s="86" t="s">
        <v>322</v>
      </c>
      <c r="AF2324" s="86" t="s">
        <v>543</v>
      </c>
      <c r="AG2324" s="79" t="str">
        <f>+IF(AF2324&lt;&gt;"",VLOOKUP(AF2324,NIVELES!$A$666:$B$673,2,0),"")</f>
        <v>DESARROLLO_INFANTIL</v>
      </c>
      <c r="AH2324" s="78" t="s">
        <v>321</v>
      </c>
      <c r="AI2324" s="79" t="str">
        <f>IF(AH2324&lt;&gt;"",VLOOKUP(CONCATENATE(AG2324,AH2324),NIVELES!$B$676:$C$745,2,0),"")</f>
        <v>Centros Infantiles Del Buen Vivir Operados Por Terceros -Funcionamiento Operación Y Atencion De Unidades</v>
      </c>
      <c r="AJ2324" s="78" t="s">
        <v>517</v>
      </c>
      <c r="AK2324" s="79" t="str">
        <f>+IF(AJ2324&lt;&gt;"",VLOOKUP(AJ2324,NIVELES!$A$816:$B$892,2,0),"")</f>
        <v>NO APLICA</v>
      </c>
      <c r="AL2324" s="78" t="s">
        <v>553</v>
      </c>
      <c r="AM2324" s="78">
        <v>510204</v>
      </c>
      <c r="AN2324" s="79" t="str">
        <f>IF(AM2324&lt;&gt;"",+VLOOKUP(AM2324,NIVELES!$A$1652:$B$2466,2,0),"")</f>
        <v>Decimocuarto Sueldo</v>
      </c>
      <c r="AO2324" s="87">
        <v>16974.830000000002</v>
      </c>
      <c r="AP2324" s="88">
        <v>0</v>
      </c>
      <c r="AQ2324" s="88">
        <v>0</v>
      </c>
      <c r="AR2324" s="88">
        <v>16974.830000000002</v>
      </c>
      <c r="AS2324" s="88">
        <v>0</v>
      </c>
      <c r="AT2324" s="88">
        <v>0</v>
      </c>
      <c r="AU2324" s="88">
        <v>0</v>
      </c>
      <c r="AV2324" s="88">
        <v>0</v>
      </c>
      <c r="AW2324" s="88">
        <v>0</v>
      </c>
      <c r="AX2324" s="88">
        <v>0</v>
      </c>
      <c r="AY2324" s="88">
        <v>0</v>
      </c>
      <c r="AZ2324" s="88">
        <v>0</v>
      </c>
      <c r="BA2324" s="88">
        <v>0</v>
      </c>
      <c r="BB2324" s="89">
        <f t="shared" si="143"/>
        <v>16974.830000000002</v>
      </c>
      <c r="BC2324" s="90" t="str">
        <f t="shared" si="142"/>
        <v>OK</v>
      </c>
      <c r="BD2324" s="91" t="str">
        <f t="shared" si="144"/>
        <v xml:space="preserve">                  </v>
      </c>
      <c r="BE2324" s="92">
        <f t="shared" si="145"/>
        <v>1</v>
      </c>
    </row>
    <row r="2325" spans="1:57" s="74" customFormat="1" ht="50.1" customHeight="1" x14ac:dyDescent="0.2">
      <c r="A2325" s="78" t="s">
        <v>55</v>
      </c>
      <c r="B2325" s="78" t="s">
        <v>61</v>
      </c>
      <c r="C2325" s="78" t="s">
        <v>618</v>
      </c>
      <c r="D2325" s="78" t="s">
        <v>605</v>
      </c>
      <c r="E2325" s="79" t="str">
        <f>+IF(C2325&lt;&gt;"",VLOOKUP(MID(C2325,18,5),NIVELES!$A$133:$B$213,2,0),"")</f>
        <v>GUAYAS</v>
      </c>
      <c r="F2325" s="80" t="s">
        <v>185</v>
      </c>
      <c r="G2325" s="81" t="str">
        <f>+IF(F2325&lt;&gt;"",VLOOKUP(F2325,NIVELES!$A$246:$C$464,3,0),"")</f>
        <v xml:space="preserve"> </v>
      </c>
      <c r="H2325" s="82" t="s">
        <v>1024</v>
      </c>
      <c r="I2325" s="78" t="s">
        <v>2201</v>
      </c>
      <c r="J2325" s="78" t="s">
        <v>2184</v>
      </c>
      <c r="K2325" s="78" t="s">
        <v>2185</v>
      </c>
      <c r="L2325" s="78" t="s">
        <v>2975</v>
      </c>
      <c r="M2325" s="78">
        <v>1791</v>
      </c>
      <c r="N2325" s="78" t="s">
        <v>2976</v>
      </c>
      <c r="O2325" s="78" t="s">
        <v>2167</v>
      </c>
      <c r="P2325" s="82">
        <v>12</v>
      </c>
      <c r="Q2325" s="78" t="s">
        <v>2966</v>
      </c>
      <c r="R2325" s="82">
        <v>1</v>
      </c>
      <c r="S2325" s="82">
        <v>1</v>
      </c>
      <c r="T2325" s="82">
        <v>1</v>
      </c>
      <c r="U2325" s="82">
        <v>1</v>
      </c>
      <c r="V2325" s="82">
        <v>1</v>
      </c>
      <c r="W2325" s="82">
        <v>1</v>
      </c>
      <c r="X2325" s="82">
        <v>1</v>
      </c>
      <c r="Y2325" s="82">
        <v>1</v>
      </c>
      <c r="Z2325" s="82">
        <v>1</v>
      </c>
      <c r="AA2325" s="82">
        <v>1</v>
      </c>
      <c r="AB2325" s="82">
        <v>1</v>
      </c>
      <c r="AC2325" s="82">
        <v>1</v>
      </c>
      <c r="AD2325" s="85" t="str">
        <f>IF(A2325&lt;&gt;"",IF(D2325="DIRECCIÓN_DE_TRANSFERENCIAS","280 0031",VLOOKUP(C2325,NIVELES!$A$14:$B$105,2,0)),"")</f>
        <v>280 5270</v>
      </c>
      <c r="AE2325" s="86" t="s">
        <v>322</v>
      </c>
      <c r="AF2325" s="86" t="s">
        <v>543</v>
      </c>
      <c r="AG2325" s="79" t="str">
        <f>+IF(AF2325&lt;&gt;"",VLOOKUP(AF2325,NIVELES!$A$666:$B$673,2,0),"")</f>
        <v>DESARROLLO_INFANTIL</v>
      </c>
      <c r="AH2325" s="78" t="s">
        <v>321</v>
      </c>
      <c r="AI2325" s="79" t="str">
        <f>IF(AH2325&lt;&gt;"",VLOOKUP(CONCATENATE(AG2325,AH2325),NIVELES!$B$676:$C$745,2,0),"")</f>
        <v>Centros Infantiles Del Buen Vivir Operados Por Terceros -Funcionamiento Operación Y Atencion De Unidades</v>
      </c>
      <c r="AJ2325" s="78" t="s">
        <v>517</v>
      </c>
      <c r="AK2325" s="79" t="str">
        <f>+IF(AJ2325&lt;&gt;"",VLOOKUP(AJ2325,NIVELES!$A$816:$B$892,2,0),"")</f>
        <v>NO APLICA</v>
      </c>
      <c r="AL2325" s="78" t="s">
        <v>553</v>
      </c>
      <c r="AM2325" s="78">
        <v>510601</v>
      </c>
      <c r="AN2325" s="79" t="str">
        <f>IF(AM2325&lt;&gt;"",+VLOOKUP(AM2325,NIVELES!$A$1652:$B$2466,2,0),"")</f>
        <v>Aporte Patronal</v>
      </c>
      <c r="AO2325" s="87">
        <v>40760.54</v>
      </c>
      <c r="AP2325" s="88">
        <v>3469.4</v>
      </c>
      <c r="AQ2325" s="88">
        <v>3469.4</v>
      </c>
      <c r="AR2325" s="88">
        <v>3469.4</v>
      </c>
      <c r="AS2325" s="88">
        <v>3469.4</v>
      </c>
      <c r="AT2325" s="88">
        <v>3469.4</v>
      </c>
      <c r="AU2325" s="88">
        <v>3469.4</v>
      </c>
      <c r="AV2325" s="88">
        <v>3469.4</v>
      </c>
      <c r="AW2325" s="88">
        <v>3469.4</v>
      </c>
      <c r="AX2325" s="88">
        <v>3469.4</v>
      </c>
      <c r="AY2325" s="88">
        <v>3469.4</v>
      </c>
      <c r="AZ2325" s="88">
        <v>3469.4</v>
      </c>
      <c r="BA2325" s="88">
        <v>2597.14</v>
      </c>
      <c r="BB2325" s="89">
        <f t="shared" si="143"/>
        <v>40760.540000000008</v>
      </c>
      <c r="BC2325" s="90" t="str">
        <f t="shared" si="142"/>
        <v>OK</v>
      </c>
      <c r="BD2325" s="91" t="str">
        <f t="shared" si="144"/>
        <v xml:space="preserve">                  </v>
      </c>
      <c r="BE2325" s="92">
        <f t="shared" si="145"/>
        <v>12</v>
      </c>
    </row>
    <row r="2326" spans="1:57" s="74" customFormat="1" ht="50.1" customHeight="1" x14ac:dyDescent="0.2">
      <c r="A2326" s="78" t="s">
        <v>55</v>
      </c>
      <c r="B2326" s="78" t="s">
        <v>61</v>
      </c>
      <c r="C2326" s="78" t="s">
        <v>618</v>
      </c>
      <c r="D2326" s="78" t="s">
        <v>605</v>
      </c>
      <c r="E2326" s="79" t="str">
        <f>+IF(C2326&lt;&gt;"",VLOOKUP(MID(C2326,18,5),NIVELES!$A$133:$B$213,2,0),"")</f>
        <v>GUAYAS</v>
      </c>
      <c r="F2326" s="80" t="s">
        <v>185</v>
      </c>
      <c r="G2326" s="81" t="str">
        <f>+IF(F2326&lt;&gt;"",VLOOKUP(F2326,NIVELES!$A$246:$C$464,3,0),"")</f>
        <v xml:space="preserve"> </v>
      </c>
      <c r="H2326" s="82" t="s">
        <v>1024</v>
      </c>
      <c r="I2326" s="78" t="s">
        <v>2201</v>
      </c>
      <c r="J2326" s="78" t="s">
        <v>2184</v>
      </c>
      <c r="K2326" s="78" t="s">
        <v>2185</v>
      </c>
      <c r="L2326" s="78" t="s">
        <v>2975</v>
      </c>
      <c r="M2326" s="78">
        <v>1791</v>
      </c>
      <c r="N2326" s="78" t="s">
        <v>2976</v>
      </c>
      <c r="O2326" s="78" t="s">
        <v>2167</v>
      </c>
      <c r="P2326" s="82">
        <v>12</v>
      </c>
      <c r="Q2326" s="78" t="s">
        <v>2966</v>
      </c>
      <c r="R2326" s="82">
        <v>1</v>
      </c>
      <c r="S2326" s="82">
        <v>1</v>
      </c>
      <c r="T2326" s="82">
        <v>1</v>
      </c>
      <c r="U2326" s="82">
        <v>1</v>
      </c>
      <c r="V2326" s="82">
        <v>1</v>
      </c>
      <c r="W2326" s="82">
        <v>1</v>
      </c>
      <c r="X2326" s="82">
        <v>1</v>
      </c>
      <c r="Y2326" s="82">
        <v>1</v>
      </c>
      <c r="Z2326" s="82">
        <v>1</v>
      </c>
      <c r="AA2326" s="82">
        <v>1</v>
      </c>
      <c r="AB2326" s="82">
        <v>1</v>
      </c>
      <c r="AC2326" s="82">
        <v>1</v>
      </c>
      <c r="AD2326" s="85" t="str">
        <f>IF(A2326&lt;&gt;"",IF(D2326="DIRECCIÓN_DE_TRANSFERENCIAS","280 0031",VLOOKUP(C2326,NIVELES!$A$14:$B$105,2,0)),"")</f>
        <v>280 5270</v>
      </c>
      <c r="AE2326" s="86" t="s">
        <v>322</v>
      </c>
      <c r="AF2326" s="86" t="s">
        <v>543</v>
      </c>
      <c r="AG2326" s="79" t="str">
        <f>+IF(AF2326&lt;&gt;"",VLOOKUP(AF2326,NIVELES!$A$666:$B$673,2,0),"")</f>
        <v>DESARROLLO_INFANTIL</v>
      </c>
      <c r="AH2326" s="78" t="s">
        <v>321</v>
      </c>
      <c r="AI2326" s="79" t="str">
        <f>IF(AH2326&lt;&gt;"",VLOOKUP(CONCATENATE(AG2326,AH2326),NIVELES!$B$676:$C$745,2,0),"")</f>
        <v>Centros Infantiles Del Buen Vivir Operados Por Terceros -Funcionamiento Operación Y Atencion De Unidades</v>
      </c>
      <c r="AJ2326" s="78" t="s">
        <v>517</v>
      </c>
      <c r="AK2326" s="79" t="str">
        <f>+IF(AJ2326&lt;&gt;"",VLOOKUP(AJ2326,NIVELES!$A$816:$B$892,2,0),"")</f>
        <v>NO APLICA</v>
      </c>
      <c r="AL2326" s="78" t="s">
        <v>553</v>
      </c>
      <c r="AM2326" s="78">
        <v>510602</v>
      </c>
      <c r="AN2326" s="79" t="str">
        <f>IF(AM2326&lt;&gt;"",+VLOOKUP(AM2326,NIVELES!$A$1652:$B$2466,2,0),"")</f>
        <v>Fondo de Reserva</v>
      </c>
      <c r="AO2326" s="87">
        <v>35199.08</v>
      </c>
      <c r="AP2326" s="88">
        <v>0</v>
      </c>
      <c r="AQ2326" s="88">
        <v>2790.46</v>
      </c>
      <c r="AR2326" s="88">
        <v>2790.46</v>
      </c>
      <c r="AS2326" s="88">
        <v>2790.46</v>
      </c>
      <c r="AT2326" s="88">
        <v>2790.46</v>
      </c>
      <c r="AU2326" s="88">
        <v>2790.46</v>
      </c>
      <c r="AV2326" s="88">
        <v>2790.46</v>
      </c>
      <c r="AW2326" s="88">
        <v>2790.46</v>
      </c>
      <c r="AX2326" s="88">
        <v>2790.46</v>
      </c>
      <c r="AY2326" s="88">
        <v>2790.46</v>
      </c>
      <c r="AZ2326" s="88">
        <v>2790.46</v>
      </c>
      <c r="BA2326" s="88">
        <v>7294.48</v>
      </c>
      <c r="BB2326" s="89">
        <f t="shared" si="143"/>
        <v>35199.079999999994</v>
      </c>
      <c r="BC2326" s="90" t="str">
        <f t="shared" si="142"/>
        <v>OK</v>
      </c>
      <c r="BD2326" s="91" t="str">
        <f t="shared" si="144"/>
        <v xml:space="preserve">                  </v>
      </c>
      <c r="BE2326" s="92">
        <f t="shared" si="145"/>
        <v>12</v>
      </c>
    </row>
    <row r="2327" spans="1:57" s="74" customFormat="1" ht="50.1" customHeight="1" x14ac:dyDescent="0.2">
      <c r="A2327" s="78" t="s">
        <v>55</v>
      </c>
      <c r="B2327" s="78" t="s">
        <v>61</v>
      </c>
      <c r="C2327" s="78" t="s">
        <v>618</v>
      </c>
      <c r="D2327" s="78" t="s">
        <v>605</v>
      </c>
      <c r="E2327" s="79" t="str">
        <f>+IF(C2327&lt;&gt;"",VLOOKUP(MID(C2327,18,5),NIVELES!$A$133:$B$213,2,0),"")</f>
        <v>GUAYAS</v>
      </c>
      <c r="F2327" s="80" t="s">
        <v>185</v>
      </c>
      <c r="G2327" s="81" t="str">
        <f>+IF(F2327&lt;&gt;"",VLOOKUP(F2327,NIVELES!$A$246:$C$464,3,0),"")</f>
        <v xml:space="preserve"> </v>
      </c>
      <c r="H2327" s="82" t="s">
        <v>1024</v>
      </c>
      <c r="I2327" s="78" t="s">
        <v>2201</v>
      </c>
      <c r="J2327" s="78" t="s">
        <v>2184</v>
      </c>
      <c r="K2327" s="78" t="s">
        <v>2185</v>
      </c>
      <c r="L2327" s="78" t="s">
        <v>2977</v>
      </c>
      <c r="M2327" s="78">
        <v>3330</v>
      </c>
      <c r="N2327" s="78" t="s">
        <v>2978</v>
      </c>
      <c r="O2327" s="78" t="s">
        <v>2167</v>
      </c>
      <c r="P2327" s="82">
        <v>12</v>
      </c>
      <c r="Q2327" s="78" t="s">
        <v>2979</v>
      </c>
      <c r="R2327" s="82">
        <v>1</v>
      </c>
      <c r="S2327" s="82">
        <v>1</v>
      </c>
      <c r="T2327" s="82">
        <v>1</v>
      </c>
      <c r="U2327" s="82">
        <v>1</v>
      </c>
      <c r="V2327" s="82">
        <v>1</v>
      </c>
      <c r="W2327" s="82">
        <v>1</v>
      </c>
      <c r="X2327" s="82">
        <v>1</v>
      </c>
      <c r="Y2327" s="82">
        <v>1</v>
      </c>
      <c r="Z2327" s="82">
        <v>1</v>
      </c>
      <c r="AA2327" s="82">
        <v>1</v>
      </c>
      <c r="AB2327" s="82">
        <v>1</v>
      </c>
      <c r="AC2327" s="82">
        <v>1</v>
      </c>
      <c r="AD2327" s="85" t="str">
        <f>IF(A2327&lt;&gt;"",IF(D2327="DIRECCIÓN_DE_TRANSFERENCIAS","280 0031",VLOOKUP(C2327,NIVELES!$A$14:$B$105,2,0)),"")</f>
        <v>280 5270</v>
      </c>
      <c r="AE2327" s="86" t="s">
        <v>322</v>
      </c>
      <c r="AF2327" s="86" t="s">
        <v>543</v>
      </c>
      <c r="AG2327" s="79" t="str">
        <f>+IF(AF2327&lt;&gt;"",VLOOKUP(AF2327,NIVELES!$A$666:$B$673,2,0),"")</f>
        <v>DESARROLLO_INFANTIL</v>
      </c>
      <c r="AH2327" s="78" t="s">
        <v>452</v>
      </c>
      <c r="AI2327" s="79" t="str">
        <f>IF(AH2327&lt;&gt;"",VLOOKUP(CONCATENATE(AG2327,AH2327),NIVELES!$B$676:$C$745,2,0),"")</f>
        <v>Creciendo Con Nuestros Hijos De Atención Directa Funcionamiento, Operación Y Atención Domiciliar</v>
      </c>
      <c r="AJ2327" s="78" t="s">
        <v>517</v>
      </c>
      <c r="AK2327" s="79" t="str">
        <f>+IF(AJ2327&lt;&gt;"",VLOOKUP(AJ2327,NIVELES!$A$816:$B$892,2,0),"")</f>
        <v>NO APLICA</v>
      </c>
      <c r="AL2327" s="78" t="s">
        <v>553</v>
      </c>
      <c r="AM2327" s="78">
        <v>510105</v>
      </c>
      <c r="AN2327" s="79" t="str">
        <f>IF(AM2327&lt;&gt;"",+VLOOKUP(AM2327,NIVELES!$A$1652:$B$2466,2,0),"")</f>
        <v>Remuneraciones Unificadas</v>
      </c>
      <c r="AO2327" s="87">
        <v>659880</v>
      </c>
      <c r="AP2327" s="88">
        <v>52065</v>
      </c>
      <c r="AQ2327" s="88">
        <v>53235</v>
      </c>
      <c r="AR2327" s="88">
        <v>53235</v>
      </c>
      <c r="AS2327" s="88">
        <v>53235</v>
      </c>
      <c r="AT2327" s="88">
        <v>53235</v>
      </c>
      <c r="AU2327" s="88">
        <v>53235</v>
      </c>
      <c r="AV2327" s="88">
        <v>53235</v>
      </c>
      <c r="AW2327" s="88">
        <v>53235</v>
      </c>
      <c r="AX2327" s="88">
        <v>53235</v>
      </c>
      <c r="AY2327" s="88">
        <v>53235</v>
      </c>
      <c r="AZ2327" s="88">
        <v>53235</v>
      </c>
      <c r="BA2327" s="88">
        <v>75465</v>
      </c>
      <c r="BB2327" s="89">
        <f t="shared" si="143"/>
        <v>659880</v>
      </c>
      <c r="BC2327" s="90" t="str">
        <f t="shared" si="142"/>
        <v>OK</v>
      </c>
      <c r="BD2327" s="91" t="str">
        <f t="shared" si="144"/>
        <v xml:space="preserve">                  </v>
      </c>
      <c r="BE2327" s="92">
        <f t="shared" si="145"/>
        <v>12</v>
      </c>
    </row>
    <row r="2328" spans="1:57" s="74" customFormat="1" ht="50.1" customHeight="1" x14ac:dyDescent="0.2">
      <c r="A2328" s="78" t="s">
        <v>55</v>
      </c>
      <c r="B2328" s="78" t="s">
        <v>61</v>
      </c>
      <c r="C2328" s="78" t="s">
        <v>618</v>
      </c>
      <c r="D2328" s="78" t="s">
        <v>605</v>
      </c>
      <c r="E2328" s="79" t="str">
        <f>+IF(C2328&lt;&gt;"",VLOOKUP(MID(C2328,18,5),NIVELES!$A$133:$B$213,2,0),"")</f>
        <v>GUAYAS</v>
      </c>
      <c r="F2328" s="80" t="s">
        <v>185</v>
      </c>
      <c r="G2328" s="81" t="str">
        <f>+IF(F2328&lt;&gt;"",VLOOKUP(F2328,NIVELES!$A$246:$C$464,3,0),"")</f>
        <v xml:space="preserve"> </v>
      </c>
      <c r="H2328" s="82" t="s">
        <v>1024</v>
      </c>
      <c r="I2328" s="78" t="s">
        <v>2201</v>
      </c>
      <c r="J2328" s="78" t="s">
        <v>2184</v>
      </c>
      <c r="K2328" s="78" t="s">
        <v>2185</v>
      </c>
      <c r="L2328" s="78" t="s">
        <v>2977</v>
      </c>
      <c r="M2328" s="78">
        <v>3330</v>
      </c>
      <c r="N2328" s="78" t="s">
        <v>2978</v>
      </c>
      <c r="O2328" s="78" t="s">
        <v>2167</v>
      </c>
      <c r="P2328" s="82">
        <v>1</v>
      </c>
      <c r="Q2328" s="78" t="s">
        <v>2979</v>
      </c>
      <c r="R2328" s="82"/>
      <c r="S2328" s="82"/>
      <c r="T2328" s="82"/>
      <c r="U2328" s="82"/>
      <c r="V2328" s="82"/>
      <c r="W2328" s="82"/>
      <c r="X2328" s="82"/>
      <c r="Y2328" s="82"/>
      <c r="Z2328" s="82"/>
      <c r="AA2328" s="82"/>
      <c r="AB2328" s="82"/>
      <c r="AC2328" s="82">
        <v>1</v>
      </c>
      <c r="AD2328" s="85" t="str">
        <f>IF(A2328&lt;&gt;"",IF(D2328="DIRECCIÓN_DE_TRANSFERENCIAS","280 0031",VLOOKUP(C2328,NIVELES!$A$14:$B$105,2,0)),"")</f>
        <v>280 5270</v>
      </c>
      <c r="AE2328" s="86" t="s">
        <v>322</v>
      </c>
      <c r="AF2328" s="86" t="s">
        <v>543</v>
      </c>
      <c r="AG2328" s="79" t="str">
        <f>+IF(AF2328&lt;&gt;"",VLOOKUP(AF2328,NIVELES!$A$666:$B$673,2,0),"")</f>
        <v>DESARROLLO_INFANTIL</v>
      </c>
      <c r="AH2328" s="78" t="s">
        <v>452</v>
      </c>
      <c r="AI2328" s="79" t="str">
        <f>IF(AH2328&lt;&gt;"",VLOOKUP(CONCATENATE(AG2328,AH2328),NIVELES!$B$676:$C$745,2,0),"")</f>
        <v>Creciendo Con Nuestros Hijos De Atención Directa Funcionamiento, Operación Y Atención Domiciliar</v>
      </c>
      <c r="AJ2328" s="78" t="s">
        <v>517</v>
      </c>
      <c r="AK2328" s="79" t="str">
        <f>+IF(AJ2328&lt;&gt;"",VLOOKUP(AJ2328,NIVELES!$A$816:$B$892,2,0),"")</f>
        <v>NO APLICA</v>
      </c>
      <c r="AL2328" s="78" t="s">
        <v>553</v>
      </c>
      <c r="AM2328" s="78">
        <v>510203</v>
      </c>
      <c r="AN2328" s="79" t="str">
        <f>IF(AM2328&lt;&gt;"",+VLOOKUP(AM2328,NIVELES!$A$1652:$B$2466,2,0),"")</f>
        <v>Decimotercer Sueldo</v>
      </c>
      <c r="AO2328" s="87">
        <v>50407.5</v>
      </c>
      <c r="AP2328" s="88">
        <v>0</v>
      </c>
      <c r="AQ2328" s="88">
        <v>0</v>
      </c>
      <c r="AR2328" s="88">
        <v>0</v>
      </c>
      <c r="AS2328" s="88">
        <v>0</v>
      </c>
      <c r="AT2328" s="88">
        <v>0</v>
      </c>
      <c r="AU2328" s="88">
        <v>0</v>
      </c>
      <c r="AV2328" s="88">
        <v>0</v>
      </c>
      <c r="AW2328" s="88">
        <v>0</v>
      </c>
      <c r="AX2328" s="88">
        <v>0</v>
      </c>
      <c r="AY2328" s="88">
        <v>0</v>
      </c>
      <c r="AZ2328" s="88">
        <v>0</v>
      </c>
      <c r="BA2328" s="88">
        <v>50407.5</v>
      </c>
      <c r="BB2328" s="89">
        <f t="shared" si="143"/>
        <v>50407.5</v>
      </c>
      <c r="BC2328" s="90" t="str">
        <f t="shared" si="142"/>
        <v>OK</v>
      </c>
      <c r="BD2328" s="91" t="str">
        <f t="shared" si="144"/>
        <v xml:space="preserve">                  </v>
      </c>
      <c r="BE2328" s="92">
        <f t="shared" si="145"/>
        <v>1</v>
      </c>
    </row>
    <row r="2329" spans="1:57" s="74" customFormat="1" ht="50.1" customHeight="1" x14ac:dyDescent="0.2">
      <c r="A2329" s="78" t="s">
        <v>55</v>
      </c>
      <c r="B2329" s="78" t="s">
        <v>61</v>
      </c>
      <c r="C2329" s="78" t="s">
        <v>618</v>
      </c>
      <c r="D2329" s="78" t="s">
        <v>605</v>
      </c>
      <c r="E2329" s="79" t="str">
        <f>+IF(C2329&lt;&gt;"",VLOOKUP(MID(C2329,18,5),NIVELES!$A$133:$B$213,2,0),"")</f>
        <v>GUAYAS</v>
      </c>
      <c r="F2329" s="80" t="s">
        <v>185</v>
      </c>
      <c r="G2329" s="81" t="str">
        <f>+IF(F2329&lt;&gt;"",VLOOKUP(F2329,NIVELES!$A$246:$C$464,3,0),"")</f>
        <v xml:space="preserve"> </v>
      </c>
      <c r="H2329" s="82" t="s">
        <v>1024</v>
      </c>
      <c r="I2329" s="78" t="s">
        <v>2201</v>
      </c>
      <c r="J2329" s="78" t="s">
        <v>2184</v>
      </c>
      <c r="K2329" s="78" t="s">
        <v>2185</v>
      </c>
      <c r="L2329" s="78" t="s">
        <v>2977</v>
      </c>
      <c r="M2329" s="78">
        <v>3330</v>
      </c>
      <c r="N2329" s="78" t="s">
        <v>2978</v>
      </c>
      <c r="O2329" s="78" t="s">
        <v>2167</v>
      </c>
      <c r="P2329" s="82">
        <v>1</v>
      </c>
      <c r="Q2329" s="78" t="s">
        <v>2979</v>
      </c>
      <c r="R2329" s="82"/>
      <c r="S2329" s="82"/>
      <c r="T2329" s="82">
        <v>1</v>
      </c>
      <c r="U2329" s="82"/>
      <c r="V2329" s="82"/>
      <c r="W2329" s="82"/>
      <c r="X2329" s="82"/>
      <c r="Y2329" s="82"/>
      <c r="Z2329" s="82"/>
      <c r="AA2329" s="82"/>
      <c r="AB2329" s="82"/>
      <c r="AC2329" s="82"/>
      <c r="AD2329" s="85" t="str">
        <f>IF(A2329&lt;&gt;"",IF(D2329="DIRECCIÓN_DE_TRANSFERENCIAS","280 0031",VLOOKUP(C2329,NIVELES!$A$14:$B$105,2,0)),"")</f>
        <v>280 5270</v>
      </c>
      <c r="AE2329" s="86" t="s">
        <v>322</v>
      </c>
      <c r="AF2329" s="86" t="s">
        <v>543</v>
      </c>
      <c r="AG2329" s="79" t="str">
        <f>+IF(AF2329&lt;&gt;"",VLOOKUP(AF2329,NIVELES!$A$666:$B$673,2,0),"")</f>
        <v>DESARROLLO_INFANTIL</v>
      </c>
      <c r="AH2329" s="78" t="s">
        <v>452</v>
      </c>
      <c r="AI2329" s="79" t="str">
        <f>IF(AH2329&lt;&gt;"",VLOOKUP(CONCATENATE(AG2329,AH2329),NIVELES!$B$676:$C$745,2,0),"")</f>
        <v>Creciendo Con Nuestros Hijos De Atención Directa Funcionamiento, Operación Y Atención Domiciliar</v>
      </c>
      <c r="AJ2329" s="78" t="s">
        <v>517</v>
      </c>
      <c r="AK2329" s="79" t="str">
        <f>+IF(AJ2329&lt;&gt;"",VLOOKUP(AJ2329,NIVELES!$A$816:$B$892,2,0),"")</f>
        <v>NO APLICA</v>
      </c>
      <c r="AL2329" s="78" t="s">
        <v>553</v>
      </c>
      <c r="AM2329" s="78">
        <v>510204</v>
      </c>
      <c r="AN2329" s="79" t="str">
        <f>IF(AM2329&lt;&gt;"",+VLOOKUP(AM2329,NIVELES!$A$1652:$B$2466,2,0),"")</f>
        <v>Decimocuarto Sueldo</v>
      </c>
      <c r="AO2329" s="87">
        <v>33949.67</v>
      </c>
      <c r="AP2329" s="88">
        <v>0</v>
      </c>
      <c r="AQ2329" s="88">
        <v>0</v>
      </c>
      <c r="AR2329" s="88">
        <v>33949.67</v>
      </c>
      <c r="AS2329" s="88">
        <v>0</v>
      </c>
      <c r="AT2329" s="88">
        <v>0</v>
      </c>
      <c r="AU2329" s="88">
        <v>0</v>
      </c>
      <c r="AV2329" s="88">
        <v>0</v>
      </c>
      <c r="AW2329" s="88">
        <v>0</v>
      </c>
      <c r="AX2329" s="88">
        <v>0</v>
      </c>
      <c r="AY2329" s="88">
        <v>0</v>
      </c>
      <c r="AZ2329" s="88">
        <v>0</v>
      </c>
      <c r="BA2329" s="88">
        <v>0</v>
      </c>
      <c r="BB2329" s="89">
        <f t="shared" si="143"/>
        <v>33949.67</v>
      </c>
      <c r="BC2329" s="90" t="str">
        <f t="shared" si="142"/>
        <v>OK</v>
      </c>
      <c r="BD2329" s="91" t="str">
        <f t="shared" si="144"/>
        <v xml:space="preserve">                  </v>
      </c>
      <c r="BE2329" s="92">
        <f t="shared" si="145"/>
        <v>1</v>
      </c>
    </row>
    <row r="2330" spans="1:57" s="74" customFormat="1" ht="50.1" customHeight="1" x14ac:dyDescent="0.2">
      <c r="A2330" s="78" t="s">
        <v>55</v>
      </c>
      <c r="B2330" s="78" t="s">
        <v>61</v>
      </c>
      <c r="C2330" s="78" t="s">
        <v>618</v>
      </c>
      <c r="D2330" s="78" t="s">
        <v>605</v>
      </c>
      <c r="E2330" s="79" t="str">
        <f>+IF(C2330&lt;&gt;"",VLOOKUP(MID(C2330,18,5),NIVELES!$A$133:$B$213,2,0),"")</f>
        <v>GUAYAS</v>
      </c>
      <c r="F2330" s="80" t="s">
        <v>185</v>
      </c>
      <c r="G2330" s="81" t="str">
        <f>+IF(F2330&lt;&gt;"",VLOOKUP(F2330,NIVELES!$A$246:$C$464,3,0),"")</f>
        <v xml:space="preserve"> </v>
      </c>
      <c r="H2330" s="82" t="s">
        <v>1024</v>
      </c>
      <c r="I2330" s="78" t="s">
        <v>2201</v>
      </c>
      <c r="J2330" s="78" t="s">
        <v>2184</v>
      </c>
      <c r="K2330" s="78" t="s">
        <v>2185</v>
      </c>
      <c r="L2330" s="78" t="s">
        <v>2977</v>
      </c>
      <c r="M2330" s="78">
        <v>3330</v>
      </c>
      <c r="N2330" s="78" t="s">
        <v>2978</v>
      </c>
      <c r="O2330" s="78" t="s">
        <v>2167</v>
      </c>
      <c r="P2330" s="82">
        <v>12</v>
      </c>
      <c r="Q2330" s="78" t="s">
        <v>2979</v>
      </c>
      <c r="R2330" s="82">
        <v>1</v>
      </c>
      <c r="S2330" s="82">
        <v>1</v>
      </c>
      <c r="T2330" s="82">
        <v>1</v>
      </c>
      <c r="U2330" s="82">
        <v>1</v>
      </c>
      <c r="V2330" s="82">
        <v>1</v>
      </c>
      <c r="W2330" s="82">
        <v>1</v>
      </c>
      <c r="X2330" s="82">
        <v>1</v>
      </c>
      <c r="Y2330" s="82">
        <v>1</v>
      </c>
      <c r="Z2330" s="82">
        <v>1</v>
      </c>
      <c r="AA2330" s="82">
        <v>1</v>
      </c>
      <c r="AB2330" s="82">
        <v>1</v>
      </c>
      <c r="AC2330" s="82">
        <v>1</v>
      </c>
      <c r="AD2330" s="85" t="str">
        <f>IF(A2330&lt;&gt;"",IF(D2330="DIRECCIÓN_DE_TRANSFERENCIAS","280 0031",VLOOKUP(C2330,NIVELES!$A$14:$B$105,2,0)),"")</f>
        <v>280 5270</v>
      </c>
      <c r="AE2330" s="86" t="s">
        <v>322</v>
      </c>
      <c r="AF2330" s="86" t="s">
        <v>543</v>
      </c>
      <c r="AG2330" s="79" t="str">
        <f>+IF(AF2330&lt;&gt;"",VLOOKUP(AF2330,NIVELES!$A$666:$B$673,2,0),"")</f>
        <v>DESARROLLO_INFANTIL</v>
      </c>
      <c r="AH2330" s="78" t="s">
        <v>452</v>
      </c>
      <c r="AI2330" s="79" t="str">
        <f>IF(AH2330&lt;&gt;"",VLOOKUP(CONCATENATE(AG2330,AH2330),NIVELES!$B$676:$C$745,2,0),"")</f>
        <v>Creciendo Con Nuestros Hijos De Atención Directa Funcionamiento, Operación Y Atención Domiciliar</v>
      </c>
      <c r="AJ2330" s="78" t="s">
        <v>517</v>
      </c>
      <c r="AK2330" s="79" t="str">
        <f>+IF(AJ2330&lt;&gt;"",VLOOKUP(AJ2330,NIVELES!$A$816:$B$892,2,0),"")</f>
        <v>NO APLICA</v>
      </c>
      <c r="AL2330" s="78" t="s">
        <v>553</v>
      </c>
      <c r="AM2330" s="78">
        <v>510601</v>
      </c>
      <c r="AN2330" s="79" t="str">
        <f>IF(AM2330&lt;&gt;"",+VLOOKUP(AM2330,NIVELES!$A$1652:$B$2466,2,0),"")</f>
        <v>Aporte Patronal</v>
      </c>
      <c r="AO2330" s="87">
        <v>58371.89</v>
      </c>
      <c r="AP2330" s="88">
        <v>5024.9399999999996</v>
      </c>
      <c r="AQ2330" s="88">
        <v>5137.88</v>
      </c>
      <c r="AR2330" s="88">
        <v>5306.54</v>
      </c>
      <c r="AS2330" s="88">
        <v>5306.54</v>
      </c>
      <c r="AT2330" s="88">
        <v>5306.54</v>
      </c>
      <c r="AU2330" s="88">
        <v>5306.54</v>
      </c>
      <c r="AV2330" s="88">
        <v>5306.54</v>
      </c>
      <c r="AW2330" s="88">
        <v>5306.54</v>
      </c>
      <c r="AX2330" s="88">
        <v>5306.54</v>
      </c>
      <c r="AY2330" s="88">
        <v>5306.54</v>
      </c>
      <c r="AZ2330" s="88">
        <v>5306.49</v>
      </c>
      <c r="BA2330" s="88">
        <v>450.26</v>
      </c>
      <c r="BB2330" s="89">
        <f t="shared" si="143"/>
        <v>58371.890000000007</v>
      </c>
      <c r="BC2330" s="90" t="str">
        <f t="shared" si="142"/>
        <v>OK</v>
      </c>
      <c r="BD2330" s="91" t="str">
        <f t="shared" si="144"/>
        <v xml:space="preserve">                  </v>
      </c>
      <c r="BE2330" s="92">
        <f t="shared" si="145"/>
        <v>12</v>
      </c>
    </row>
    <row r="2331" spans="1:57" s="74" customFormat="1" ht="50.1" customHeight="1" x14ac:dyDescent="0.2">
      <c r="A2331" s="78" t="s">
        <v>55</v>
      </c>
      <c r="B2331" s="78" t="s">
        <v>61</v>
      </c>
      <c r="C2331" s="78" t="s">
        <v>618</v>
      </c>
      <c r="D2331" s="78" t="s">
        <v>605</v>
      </c>
      <c r="E2331" s="79" t="str">
        <f>+IF(C2331&lt;&gt;"",VLOOKUP(MID(C2331,18,5),NIVELES!$A$133:$B$213,2,0),"")</f>
        <v>GUAYAS</v>
      </c>
      <c r="F2331" s="80" t="s">
        <v>185</v>
      </c>
      <c r="G2331" s="81" t="str">
        <f>+IF(F2331&lt;&gt;"",VLOOKUP(F2331,NIVELES!$A$246:$C$464,3,0),"")</f>
        <v xml:space="preserve"> </v>
      </c>
      <c r="H2331" s="82" t="s">
        <v>1024</v>
      </c>
      <c r="I2331" s="78" t="s">
        <v>2201</v>
      </c>
      <c r="J2331" s="78" t="s">
        <v>2184</v>
      </c>
      <c r="K2331" s="78" t="s">
        <v>2185</v>
      </c>
      <c r="L2331" s="78" t="s">
        <v>2977</v>
      </c>
      <c r="M2331" s="78">
        <v>3330</v>
      </c>
      <c r="N2331" s="78" t="s">
        <v>2978</v>
      </c>
      <c r="O2331" s="78" t="s">
        <v>2167</v>
      </c>
      <c r="P2331" s="82">
        <v>12</v>
      </c>
      <c r="Q2331" s="78" t="s">
        <v>2979</v>
      </c>
      <c r="R2331" s="82">
        <v>1</v>
      </c>
      <c r="S2331" s="82">
        <v>1</v>
      </c>
      <c r="T2331" s="82">
        <v>1</v>
      </c>
      <c r="U2331" s="82">
        <v>1</v>
      </c>
      <c r="V2331" s="82">
        <v>1</v>
      </c>
      <c r="W2331" s="82">
        <v>1</v>
      </c>
      <c r="X2331" s="82">
        <v>1</v>
      </c>
      <c r="Y2331" s="82">
        <v>1</v>
      </c>
      <c r="Z2331" s="82">
        <v>1</v>
      </c>
      <c r="AA2331" s="82">
        <v>1</v>
      </c>
      <c r="AB2331" s="82">
        <v>1</v>
      </c>
      <c r="AC2331" s="82">
        <v>1</v>
      </c>
      <c r="AD2331" s="85" t="str">
        <f>IF(A2331&lt;&gt;"",IF(D2331="DIRECCIÓN_DE_TRANSFERENCIAS","280 0031",VLOOKUP(C2331,NIVELES!$A$14:$B$105,2,0)),"")</f>
        <v>280 5270</v>
      </c>
      <c r="AE2331" s="86" t="s">
        <v>322</v>
      </c>
      <c r="AF2331" s="86" t="s">
        <v>543</v>
      </c>
      <c r="AG2331" s="79" t="str">
        <f>+IF(AF2331&lt;&gt;"",VLOOKUP(AF2331,NIVELES!$A$666:$B$673,2,0),"")</f>
        <v>DESARROLLO_INFANTIL</v>
      </c>
      <c r="AH2331" s="78" t="s">
        <v>452</v>
      </c>
      <c r="AI2331" s="79" t="str">
        <f>IF(AH2331&lt;&gt;"",VLOOKUP(CONCATENATE(AG2331,AH2331),NIVELES!$B$676:$C$745,2,0),"")</f>
        <v>Creciendo Con Nuestros Hijos De Atención Directa Funcionamiento, Operación Y Atención Domiciliar</v>
      </c>
      <c r="AJ2331" s="78" t="s">
        <v>517</v>
      </c>
      <c r="AK2331" s="79" t="str">
        <f>+IF(AJ2331&lt;&gt;"",VLOOKUP(AJ2331,NIVELES!$A$816:$B$892,2,0),"")</f>
        <v>NO APLICA</v>
      </c>
      <c r="AL2331" s="78" t="s">
        <v>553</v>
      </c>
      <c r="AM2331" s="78">
        <v>510602</v>
      </c>
      <c r="AN2331" s="79" t="str">
        <f>IF(AM2331&lt;&gt;"",+VLOOKUP(AM2331,NIVELES!$A$1652:$B$2466,2,0),"")</f>
        <v>Fondo de Reserva</v>
      </c>
      <c r="AO2331" s="87">
        <v>50407.5</v>
      </c>
      <c r="AP2331" s="88">
        <v>0</v>
      </c>
      <c r="AQ2331" s="88">
        <v>3703.48</v>
      </c>
      <c r="AR2331" s="88">
        <v>4580.67</v>
      </c>
      <c r="AS2331" s="88">
        <v>4580.67</v>
      </c>
      <c r="AT2331" s="88">
        <v>4580.67</v>
      </c>
      <c r="AU2331" s="88">
        <v>4580.67</v>
      </c>
      <c r="AV2331" s="88">
        <v>4580.67</v>
      </c>
      <c r="AW2331" s="88">
        <v>4580.67</v>
      </c>
      <c r="AX2331" s="88">
        <v>4580.67</v>
      </c>
      <c r="AY2331" s="88">
        <v>4580.67</v>
      </c>
      <c r="AZ2331" s="88">
        <v>4600.8</v>
      </c>
      <c r="BA2331" s="88">
        <v>5457.86</v>
      </c>
      <c r="BB2331" s="89">
        <f t="shared" si="143"/>
        <v>50407.499999999993</v>
      </c>
      <c r="BC2331" s="90" t="str">
        <f t="shared" si="142"/>
        <v>OK</v>
      </c>
      <c r="BD2331" s="91" t="str">
        <f t="shared" si="144"/>
        <v xml:space="preserve">                  </v>
      </c>
      <c r="BE2331" s="92">
        <f t="shared" si="145"/>
        <v>12</v>
      </c>
    </row>
    <row r="2332" spans="1:57" s="74" customFormat="1" ht="50.1" customHeight="1" x14ac:dyDescent="0.2">
      <c r="A2332" s="78" t="s">
        <v>55</v>
      </c>
      <c r="B2332" s="78" t="s">
        <v>61</v>
      </c>
      <c r="C2332" s="78" t="s">
        <v>618</v>
      </c>
      <c r="D2332" s="78" t="s">
        <v>605</v>
      </c>
      <c r="E2332" s="79" t="str">
        <f>+IF(C2332&lt;&gt;"",VLOOKUP(MID(C2332,18,5),NIVELES!$A$133:$B$213,2,0),"")</f>
        <v>GUAYAS</v>
      </c>
      <c r="F2332" s="80" t="s">
        <v>185</v>
      </c>
      <c r="G2332" s="81" t="str">
        <f>+IF(F2332&lt;&gt;"",VLOOKUP(F2332,NIVELES!$A$246:$C$464,3,0),"")</f>
        <v xml:space="preserve"> </v>
      </c>
      <c r="H2332" s="82" t="s">
        <v>1024</v>
      </c>
      <c r="I2332" s="78" t="s">
        <v>2201</v>
      </c>
      <c r="J2332" s="78" t="s">
        <v>2184</v>
      </c>
      <c r="K2332" s="78" t="s">
        <v>2185</v>
      </c>
      <c r="L2332" s="78" t="s">
        <v>2977</v>
      </c>
      <c r="M2332" s="78">
        <v>3330</v>
      </c>
      <c r="N2332" s="78" t="s">
        <v>2978</v>
      </c>
      <c r="O2332" s="78" t="s">
        <v>2219</v>
      </c>
      <c r="P2332" s="82">
        <v>1</v>
      </c>
      <c r="Q2332" s="78" t="s">
        <v>2980</v>
      </c>
      <c r="R2332" s="82"/>
      <c r="S2332" s="82"/>
      <c r="T2332" s="82"/>
      <c r="U2332" s="82"/>
      <c r="V2332" s="82"/>
      <c r="W2332" s="82"/>
      <c r="X2332" s="82"/>
      <c r="Y2332" s="82"/>
      <c r="Z2332" s="82"/>
      <c r="AA2332" s="82">
        <v>1</v>
      </c>
      <c r="AB2332" s="82"/>
      <c r="AC2332" s="82"/>
      <c r="AD2332" s="85" t="str">
        <f>IF(A2332&lt;&gt;"",IF(D2332="DIRECCIÓN_DE_TRANSFERENCIAS","280 0031",VLOOKUP(C2332,NIVELES!$A$14:$B$105,2,0)),"")</f>
        <v>280 5270</v>
      </c>
      <c r="AE2332" s="86" t="s">
        <v>322</v>
      </c>
      <c r="AF2332" s="86" t="s">
        <v>543</v>
      </c>
      <c r="AG2332" s="79" t="str">
        <f>+IF(AF2332&lt;&gt;"",VLOOKUP(AF2332,NIVELES!$A$666:$B$673,2,0),"")</f>
        <v>DESARROLLO_INFANTIL</v>
      </c>
      <c r="AH2332" s="78" t="s">
        <v>452</v>
      </c>
      <c r="AI2332" s="79" t="str">
        <f>IF(AH2332&lt;&gt;"",VLOOKUP(CONCATENATE(AG2332,AH2332),NIVELES!$B$676:$C$745,2,0),"")</f>
        <v>Creciendo Con Nuestros Hijos De Atención Directa Funcionamiento, Operación Y Atención Domiciliar</v>
      </c>
      <c r="AJ2332" s="78" t="s">
        <v>517</v>
      </c>
      <c r="AK2332" s="79" t="str">
        <f>+IF(AJ2332&lt;&gt;"",VLOOKUP(AJ2332,NIVELES!$A$816:$B$892,2,0),"")</f>
        <v>NO APLICA</v>
      </c>
      <c r="AL2332" s="78" t="s">
        <v>554</v>
      </c>
      <c r="AM2332" s="78">
        <v>530105</v>
      </c>
      <c r="AN2332" s="79" t="str">
        <f>IF(AM2332&lt;&gt;"",+VLOOKUP(AM2332,NIVELES!$A$1652:$B$2466,2,0),"")</f>
        <v>Telecomunicaciones</v>
      </c>
      <c r="AO2332" s="87">
        <v>6565.08</v>
      </c>
      <c r="AP2332" s="88">
        <v>0</v>
      </c>
      <c r="AQ2332" s="88">
        <v>0</v>
      </c>
      <c r="AR2332" s="88">
        <v>596.83000000000004</v>
      </c>
      <c r="AS2332" s="88">
        <v>596.83000000000004</v>
      </c>
      <c r="AT2332" s="88">
        <v>596.83000000000004</v>
      </c>
      <c r="AU2332" s="88">
        <v>596.83000000000004</v>
      </c>
      <c r="AV2332" s="88">
        <v>596.83000000000004</v>
      </c>
      <c r="AW2332" s="88">
        <v>596.83000000000004</v>
      </c>
      <c r="AX2332" s="88">
        <v>596.83000000000004</v>
      </c>
      <c r="AY2332" s="88">
        <v>596.83000000000004</v>
      </c>
      <c r="AZ2332" s="88">
        <v>596.83000000000004</v>
      </c>
      <c r="BA2332" s="88">
        <v>1193.6099999999999</v>
      </c>
      <c r="BB2332" s="89">
        <f t="shared" si="143"/>
        <v>6565.08</v>
      </c>
      <c r="BC2332" s="90" t="str">
        <f t="shared" si="142"/>
        <v>OK</v>
      </c>
      <c r="BD2332" s="91" t="str">
        <f t="shared" si="144"/>
        <v xml:space="preserve">                  </v>
      </c>
      <c r="BE2332" s="92">
        <f t="shared" si="145"/>
        <v>1</v>
      </c>
    </row>
    <row r="2333" spans="1:57" s="74" customFormat="1" ht="50.1" customHeight="1" x14ac:dyDescent="0.2">
      <c r="A2333" s="78" t="s">
        <v>55</v>
      </c>
      <c r="B2333" s="78" t="s">
        <v>61</v>
      </c>
      <c r="C2333" s="78" t="s">
        <v>618</v>
      </c>
      <c r="D2333" s="78" t="s">
        <v>605</v>
      </c>
      <c r="E2333" s="79" t="str">
        <f>+IF(C2333&lt;&gt;"",VLOOKUP(MID(C2333,18,5),NIVELES!$A$133:$B$213,2,0),"")</f>
        <v>GUAYAS</v>
      </c>
      <c r="F2333" s="80" t="s">
        <v>185</v>
      </c>
      <c r="G2333" s="81" t="str">
        <f>+IF(F2333&lt;&gt;"",VLOOKUP(F2333,NIVELES!$A$246:$C$464,3,0),"")</f>
        <v xml:space="preserve"> </v>
      </c>
      <c r="H2333" s="82" t="s">
        <v>1024</v>
      </c>
      <c r="I2333" s="78" t="s">
        <v>2201</v>
      </c>
      <c r="J2333" s="78" t="s">
        <v>2184</v>
      </c>
      <c r="K2333" s="78" t="s">
        <v>2185</v>
      </c>
      <c r="L2333" s="78" t="s">
        <v>2977</v>
      </c>
      <c r="M2333" s="78">
        <v>3330</v>
      </c>
      <c r="N2333" s="78" t="s">
        <v>2978</v>
      </c>
      <c r="O2333" s="78" t="s">
        <v>2583</v>
      </c>
      <c r="P2333" s="82">
        <v>1</v>
      </c>
      <c r="Q2333" s="78" t="s">
        <v>2239</v>
      </c>
      <c r="R2333" s="82"/>
      <c r="S2333" s="82"/>
      <c r="T2333" s="82"/>
      <c r="U2333" s="82">
        <v>1</v>
      </c>
      <c r="V2333" s="82"/>
      <c r="W2333" s="82"/>
      <c r="X2333" s="82"/>
      <c r="Y2333" s="82"/>
      <c r="Z2333" s="82"/>
      <c r="AA2333" s="82" t="s">
        <v>131</v>
      </c>
      <c r="AB2333" s="82"/>
      <c r="AC2333" s="82"/>
      <c r="AD2333" s="85" t="str">
        <f>IF(A2333&lt;&gt;"",IF(D2333="DIRECCIÓN_DE_TRANSFERENCIAS","280 0031",VLOOKUP(C2333,NIVELES!$A$14:$B$105,2,0)),"")</f>
        <v>280 5270</v>
      </c>
      <c r="AE2333" s="86" t="s">
        <v>322</v>
      </c>
      <c r="AF2333" s="86" t="s">
        <v>543</v>
      </c>
      <c r="AG2333" s="79" t="str">
        <f>+IF(AF2333&lt;&gt;"",VLOOKUP(AF2333,NIVELES!$A$666:$B$673,2,0),"")</f>
        <v>DESARROLLO_INFANTIL</v>
      </c>
      <c r="AH2333" s="78" t="s">
        <v>452</v>
      </c>
      <c r="AI2333" s="79" t="str">
        <f>IF(AH2333&lt;&gt;"",VLOOKUP(CONCATENATE(AG2333,AH2333),NIVELES!$B$676:$C$745,2,0),"")</f>
        <v>Creciendo Con Nuestros Hijos De Atención Directa Funcionamiento, Operación Y Atención Domiciliar</v>
      </c>
      <c r="AJ2333" s="78" t="s">
        <v>517</v>
      </c>
      <c r="AK2333" s="79" t="str">
        <f>+IF(AJ2333&lt;&gt;"",VLOOKUP(AJ2333,NIVELES!$A$816:$B$892,2,0),"")</f>
        <v>NO APLICA</v>
      </c>
      <c r="AL2333" s="78" t="s">
        <v>554</v>
      </c>
      <c r="AM2333" s="78">
        <v>530802</v>
      </c>
      <c r="AN2333" s="79" t="str">
        <f>IF(AM2333&lt;&gt;"",+VLOOKUP(AM2333,NIVELES!$A$1652:$B$2466,2,0),"")</f>
        <v>Vestuario, Lencería, Prendas de Protección; y, Accesorios para Uniformes Militares y Policiales; y, Carpas</v>
      </c>
      <c r="AO2333" s="87">
        <v>1313</v>
      </c>
      <c r="AP2333" s="88">
        <v>0</v>
      </c>
      <c r="AQ2333" s="88">
        <v>0</v>
      </c>
      <c r="AR2333" s="88">
        <v>119.36</v>
      </c>
      <c r="AS2333" s="88">
        <v>119.36</v>
      </c>
      <c r="AT2333" s="88">
        <v>119.36</v>
      </c>
      <c r="AU2333" s="88">
        <v>119.36</v>
      </c>
      <c r="AV2333" s="88">
        <v>119.36</v>
      </c>
      <c r="AW2333" s="88">
        <v>119.36</v>
      </c>
      <c r="AX2333" s="88">
        <v>119.36</v>
      </c>
      <c r="AY2333" s="88">
        <v>119.36</v>
      </c>
      <c r="AZ2333" s="88">
        <v>119.36</v>
      </c>
      <c r="BA2333" s="88">
        <v>238.76</v>
      </c>
      <c r="BB2333" s="89">
        <f t="shared" si="143"/>
        <v>1313</v>
      </c>
      <c r="BC2333" s="90" t="str">
        <f t="shared" si="142"/>
        <v>OK</v>
      </c>
      <c r="BD2333" s="91" t="str">
        <f t="shared" si="144"/>
        <v xml:space="preserve">                  </v>
      </c>
      <c r="BE2333" s="92">
        <f t="shared" si="145"/>
        <v>1</v>
      </c>
    </row>
    <row r="2334" spans="1:57" s="74" customFormat="1" ht="50.1" customHeight="1" x14ac:dyDescent="0.2">
      <c r="A2334" s="78" t="s">
        <v>55</v>
      </c>
      <c r="B2334" s="78" t="s">
        <v>61</v>
      </c>
      <c r="C2334" s="78" t="s">
        <v>618</v>
      </c>
      <c r="D2334" s="78" t="s">
        <v>605</v>
      </c>
      <c r="E2334" s="79" t="str">
        <f>+IF(C2334&lt;&gt;"",VLOOKUP(MID(C2334,18,5),NIVELES!$A$133:$B$213,2,0),"")</f>
        <v>GUAYAS</v>
      </c>
      <c r="F2334" s="80" t="s">
        <v>185</v>
      </c>
      <c r="G2334" s="81" t="str">
        <f>+IF(F2334&lt;&gt;"",VLOOKUP(F2334,NIVELES!$A$246:$C$464,3,0),"")</f>
        <v xml:space="preserve"> </v>
      </c>
      <c r="H2334" s="82" t="s">
        <v>1024</v>
      </c>
      <c r="I2334" s="78" t="s">
        <v>2201</v>
      </c>
      <c r="J2334" s="78" t="s">
        <v>2184</v>
      </c>
      <c r="K2334" s="78" t="s">
        <v>2185</v>
      </c>
      <c r="L2334" s="78" t="s">
        <v>2977</v>
      </c>
      <c r="M2334" s="78">
        <v>3330</v>
      </c>
      <c r="N2334" s="78" t="s">
        <v>2978</v>
      </c>
      <c r="O2334" s="78" t="s">
        <v>2252</v>
      </c>
      <c r="P2334" s="82">
        <v>1</v>
      </c>
      <c r="Q2334" s="78" t="s">
        <v>2981</v>
      </c>
      <c r="R2334" s="82"/>
      <c r="S2334" s="82"/>
      <c r="T2334" s="82"/>
      <c r="U2334" s="82">
        <v>1</v>
      </c>
      <c r="V2334" s="82"/>
      <c r="W2334" s="82"/>
      <c r="X2334" s="82"/>
      <c r="Y2334" s="82"/>
      <c r="Z2334" s="82"/>
      <c r="AA2334" s="82"/>
      <c r="AB2334" s="82"/>
      <c r="AC2334" s="82"/>
      <c r="AD2334" s="85" t="str">
        <f>IF(A2334&lt;&gt;"",IF(D2334="DIRECCIÓN_DE_TRANSFERENCIAS","280 0031",VLOOKUP(C2334,NIVELES!$A$14:$B$105,2,0)),"")</f>
        <v>280 5270</v>
      </c>
      <c r="AE2334" s="86" t="s">
        <v>322</v>
      </c>
      <c r="AF2334" s="86" t="s">
        <v>543</v>
      </c>
      <c r="AG2334" s="79" t="str">
        <f>+IF(AF2334&lt;&gt;"",VLOOKUP(AF2334,NIVELES!$A$666:$B$673,2,0),"")</f>
        <v>DESARROLLO_INFANTIL</v>
      </c>
      <c r="AH2334" s="78" t="s">
        <v>452</v>
      </c>
      <c r="AI2334" s="79" t="str">
        <f>IF(AH2334&lt;&gt;"",VLOOKUP(CONCATENATE(AG2334,AH2334),NIVELES!$B$676:$C$745,2,0),"")</f>
        <v>Creciendo Con Nuestros Hijos De Atención Directa Funcionamiento, Operación Y Atención Domiciliar</v>
      </c>
      <c r="AJ2334" s="78" t="s">
        <v>517</v>
      </c>
      <c r="AK2334" s="79" t="str">
        <f>+IF(AJ2334&lt;&gt;"",VLOOKUP(AJ2334,NIVELES!$A$816:$B$892,2,0),"")</f>
        <v>NO APLICA</v>
      </c>
      <c r="AL2334" s="78" t="s">
        <v>554</v>
      </c>
      <c r="AM2334" s="78">
        <v>530235</v>
      </c>
      <c r="AN2334" s="79" t="str">
        <f>IF(AM2334&lt;&gt;"",+VLOOKUP(AM2334,NIVELES!$A$1652:$B$2466,2,0),"")</f>
        <v>Servicio de Alimentación</v>
      </c>
      <c r="AO2334" s="87">
        <v>2500</v>
      </c>
      <c r="AP2334" s="88">
        <v>0</v>
      </c>
      <c r="AQ2334" s="88">
        <v>0</v>
      </c>
      <c r="AR2334" s="88">
        <v>227.27</v>
      </c>
      <c r="AS2334" s="88">
        <v>227.27</v>
      </c>
      <c r="AT2334" s="88">
        <v>227.27</v>
      </c>
      <c r="AU2334" s="88">
        <v>227.27</v>
      </c>
      <c r="AV2334" s="88">
        <v>227.27</v>
      </c>
      <c r="AW2334" s="88">
        <v>227.27</v>
      </c>
      <c r="AX2334" s="88">
        <v>227.27</v>
      </c>
      <c r="AY2334" s="88">
        <v>227.27</v>
      </c>
      <c r="AZ2334" s="88">
        <v>227.27</v>
      </c>
      <c r="BA2334" s="88">
        <v>454.57</v>
      </c>
      <c r="BB2334" s="89">
        <f t="shared" si="143"/>
        <v>2500</v>
      </c>
      <c r="BC2334" s="90" t="str">
        <f t="shared" si="142"/>
        <v>OK</v>
      </c>
      <c r="BD2334" s="91" t="str">
        <f t="shared" si="144"/>
        <v xml:space="preserve">                  </v>
      </c>
      <c r="BE2334" s="92">
        <f t="shared" si="145"/>
        <v>1</v>
      </c>
    </row>
    <row r="2335" spans="1:57" s="74" customFormat="1" ht="50.1" customHeight="1" x14ac:dyDescent="0.2">
      <c r="A2335" s="78" t="s">
        <v>55</v>
      </c>
      <c r="B2335" s="78" t="s">
        <v>61</v>
      </c>
      <c r="C2335" s="78" t="s">
        <v>618</v>
      </c>
      <c r="D2335" s="78" t="s">
        <v>605</v>
      </c>
      <c r="E2335" s="79" t="str">
        <f>+IF(C2335&lt;&gt;"",VLOOKUP(MID(C2335,18,5),NIVELES!$A$133:$B$213,2,0),"")</f>
        <v>GUAYAS</v>
      </c>
      <c r="F2335" s="80" t="s">
        <v>185</v>
      </c>
      <c r="G2335" s="81" t="str">
        <f>+IF(F2335&lt;&gt;"",VLOOKUP(F2335,NIVELES!$A$246:$C$464,3,0),"")</f>
        <v xml:space="preserve"> </v>
      </c>
      <c r="H2335" s="82" t="s">
        <v>1024</v>
      </c>
      <c r="I2335" s="78" t="s">
        <v>2201</v>
      </c>
      <c r="J2335" s="78" t="s">
        <v>2184</v>
      </c>
      <c r="K2335" s="78" t="s">
        <v>2185</v>
      </c>
      <c r="L2335" s="78" t="s">
        <v>2977</v>
      </c>
      <c r="M2335" s="78">
        <v>3330</v>
      </c>
      <c r="N2335" s="78" t="s">
        <v>2978</v>
      </c>
      <c r="O2335" s="78" t="s">
        <v>2252</v>
      </c>
      <c r="P2335" s="82">
        <v>1</v>
      </c>
      <c r="Q2335" s="78" t="s">
        <v>2981</v>
      </c>
      <c r="R2335" s="82"/>
      <c r="S2335" s="82"/>
      <c r="T2335" s="82"/>
      <c r="U2335" s="82">
        <v>1</v>
      </c>
      <c r="V2335" s="82"/>
      <c r="W2335" s="82"/>
      <c r="X2335" s="82"/>
      <c r="Y2335" s="82"/>
      <c r="Z2335" s="82"/>
      <c r="AA2335" s="82"/>
      <c r="AB2335" s="82"/>
      <c r="AC2335" s="82"/>
      <c r="AD2335" s="85" t="str">
        <f>IF(A2335&lt;&gt;"",IF(D2335="DIRECCIÓN_DE_TRANSFERENCIAS","280 0031",VLOOKUP(C2335,NIVELES!$A$14:$B$105,2,0)),"")</f>
        <v>280 5270</v>
      </c>
      <c r="AE2335" s="86" t="s">
        <v>322</v>
      </c>
      <c r="AF2335" s="86" t="s">
        <v>543</v>
      </c>
      <c r="AG2335" s="79" t="str">
        <f>+IF(AF2335&lt;&gt;"",VLOOKUP(AF2335,NIVELES!$A$666:$B$673,2,0),"")</f>
        <v>DESARROLLO_INFANTIL</v>
      </c>
      <c r="AH2335" s="78" t="s">
        <v>452</v>
      </c>
      <c r="AI2335" s="79" t="str">
        <f>IF(AH2335&lt;&gt;"",VLOOKUP(CONCATENATE(AG2335,AH2335),NIVELES!$B$676:$C$745,2,0),"")</f>
        <v>Creciendo Con Nuestros Hijos De Atención Directa Funcionamiento, Operación Y Atención Domiciliar</v>
      </c>
      <c r="AJ2335" s="78" t="s">
        <v>517</v>
      </c>
      <c r="AK2335" s="79" t="str">
        <f>+IF(AJ2335&lt;&gt;"",VLOOKUP(AJ2335,NIVELES!$A$816:$B$892,2,0),"")</f>
        <v>NO APLICA</v>
      </c>
      <c r="AL2335" s="78" t="s">
        <v>554</v>
      </c>
      <c r="AM2335" s="78">
        <v>530805</v>
      </c>
      <c r="AN2335" s="79" t="str">
        <f>IF(AM2335&lt;&gt;"",+VLOOKUP(AM2335,NIVELES!$A$1652:$B$2466,2,0),"")</f>
        <v>Materiales de Aseo</v>
      </c>
      <c r="AO2335" s="87">
        <v>1500</v>
      </c>
      <c r="AP2335" s="88">
        <v>0</v>
      </c>
      <c r="AQ2335" s="88">
        <v>0</v>
      </c>
      <c r="AR2335" s="88">
        <v>136.36000000000001</v>
      </c>
      <c r="AS2335" s="88">
        <v>136.36000000000001</v>
      </c>
      <c r="AT2335" s="88">
        <v>136.36000000000001</v>
      </c>
      <c r="AU2335" s="88">
        <v>136.36000000000001</v>
      </c>
      <c r="AV2335" s="88">
        <v>136.36000000000001</v>
      </c>
      <c r="AW2335" s="88">
        <v>136.36000000000001</v>
      </c>
      <c r="AX2335" s="88">
        <v>136.36000000000001</v>
      </c>
      <c r="AY2335" s="88">
        <v>136.36000000000001</v>
      </c>
      <c r="AZ2335" s="88">
        <v>136.36000000000001</v>
      </c>
      <c r="BA2335" s="88">
        <v>272.76</v>
      </c>
      <c r="BB2335" s="89">
        <f t="shared" si="143"/>
        <v>1500.0000000000002</v>
      </c>
      <c r="BC2335" s="90" t="str">
        <f t="shared" si="142"/>
        <v>OK</v>
      </c>
      <c r="BD2335" s="91" t="str">
        <f t="shared" si="144"/>
        <v xml:space="preserve">                  </v>
      </c>
      <c r="BE2335" s="92">
        <f t="shared" si="145"/>
        <v>1</v>
      </c>
    </row>
    <row r="2336" spans="1:57" s="74" customFormat="1" ht="50.1" customHeight="1" x14ac:dyDescent="0.2">
      <c r="A2336" s="78" t="s">
        <v>55</v>
      </c>
      <c r="B2336" s="78" t="s">
        <v>61</v>
      </c>
      <c r="C2336" s="78" t="s">
        <v>618</v>
      </c>
      <c r="D2336" s="78" t="s">
        <v>605</v>
      </c>
      <c r="E2336" s="79" t="str">
        <f>+IF(C2336&lt;&gt;"",VLOOKUP(MID(C2336,18,5),NIVELES!$A$133:$B$213,2,0),"")</f>
        <v>GUAYAS</v>
      </c>
      <c r="F2336" s="80" t="s">
        <v>185</v>
      </c>
      <c r="G2336" s="81" t="str">
        <f>+IF(F2336&lt;&gt;"",VLOOKUP(F2336,NIVELES!$A$246:$C$464,3,0),"")</f>
        <v xml:space="preserve"> </v>
      </c>
      <c r="H2336" s="82" t="s">
        <v>1024</v>
      </c>
      <c r="I2336" s="78" t="s">
        <v>2201</v>
      </c>
      <c r="J2336" s="78" t="s">
        <v>2184</v>
      </c>
      <c r="K2336" s="78" t="s">
        <v>2185</v>
      </c>
      <c r="L2336" s="78" t="s">
        <v>2977</v>
      </c>
      <c r="M2336" s="78">
        <v>3330</v>
      </c>
      <c r="N2336" s="78" t="s">
        <v>2978</v>
      </c>
      <c r="O2336" s="78" t="s">
        <v>2252</v>
      </c>
      <c r="P2336" s="82">
        <v>1</v>
      </c>
      <c r="Q2336" s="78" t="s">
        <v>2981</v>
      </c>
      <c r="R2336" s="82"/>
      <c r="S2336" s="82"/>
      <c r="T2336" s="82"/>
      <c r="U2336" s="82">
        <v>1</v>
      </c>
      <c r="V2336" s="82"/>
      <c r="W2336" s="82"/>
      <c r="X2336" s="82"/>
      <c r="Y2336" s="82"/>
      <c r="Z2336" s="82"/>
      <c r="AA2336" s="82"/>
      <c r="AB2336" s="82"/>
      <c r="AC2336" s="82"/>
      <c r="AD2336" s="85" t="str">
        <f>IF(A2336&lt;&gt;"",IF(D2336="DIRECCIÓN_DE_TRANSFERENCIAS","280 0031",VLOOKUP(C2336,NIVELES!$A$14:$B$105,2,0)),"")</f>
        <v>280 5270</v>
      </c>
      <c r="AE2336" s="86" t="s">
        <v>322</v>
      </c>
      <c r="AF2336" s="86" t="s">
        <v>543</v>
      </c>
      <c r="AG2336" s="79" t="str">
        <f>+IF(AF2336&lt;&gt;"",VLOOKUP(AF2336,NIVELES!$A$666:$B$673,2,0),"")</f>
        <v>DESARROLLO_INFANTIL</v>
      </c>
      <c r="AH2336" s="78" t="s">
        <v>452</v>
      </c>
      <c r="AI2336" s="79" t="str">
        <f>IF(AH2336&lt;&gt;"",VLOOKUP(CONCATENATE(AG2336,AH2336),NIVELES!$B$676:$C$745,2,0),"")</f>
        <v>Creciendo Con Nuestros Hijos De Atención Directa Funcionamiento, Operación Y Atención Domiciliar</v>
      </c>
      <c r="AJ2336" s="78" t="s">
        <v>517</v>
      </c>
      <c r="AK2336" s="79" t="str">
        <f>+IF(AJ2336&lt;&gt;"",VLOOKUP(AJ2336,NIVELES!$A$816:$B$892,2,0),"")</f>
        <v>NO APLICA</v>
      </c>
      <c r="AL2336" s="78" t="s">
        <v>554</v>
      </c>
      <c r="AM2336" s="78">
        <v>530812</v>
      </c>
      <c r="AN2336" s="79" t="str">
        <f>IF(AM2336&lt;&gt;"",+VLOOKUP(AM2336,NIVELES!$A$1652:$B$2466,2,0),"")</f>
        <v>Materiales Didácticos</v>
      </c>
      <c r="AO2336" s="87">
        <v>500</v>
      </c>
      <c r="AP2336" s="88">
        <v>0</v>
      </c>
      <c r="AQ2336" s="88">
        <v>0</v>
      </c>
      <c r="AR2336" s="88">
        <v>45.45</v>
      </c>
      <c r="AS2336" s="88">
        <v>45.45</v>
      </c>
      <c r="AT2336" s="88">
        <v>45.45</v>
      </c>
      <c r="AU2336" s="88">
        <v>45.45</v>
      </c>
      <c r="AV2336" s="88">
        <v>45.45</v>
      </c>
      <c r="AW2336" s="88">
        <v>45.45</v>
      </c>
      <c r="AX2336" s="88">
        <v>45.45</v>
      </c>
      <c r="AY2336" s="88">
        <v>45.45</v>
      </c>
      <c r="AZ2336" s="88">
        <v>45.45</v>
      </c>
      <c r="BA2336" s="88">
        <v>90.95</v>
      </c>
      <c r="BB2336" s="89">
        <f t="shared" si="143"/>
        <v>499.99999999999994</v>
      </c>
      <c r="BC2336" s="90" t="str">
        <f t="shared" si="142"/>
        <v>OK</v>
      </c>
      <c r="BD2336" s="91" t="str">
        <f t="shared" si="144"/>
        <v xml:space="preserve">                  </v>
      </c>
      <c r="BE2336" s="92">
        <f t="shared" si="145"/>
        <v>1</v>
      </c>
    </row>
    <row r="2337" spans="1:57" s="74" customFormat="1" ht="50.1" customHeight="1" x14ac:dyDescent="0.2">
      <c r="A2337" s="78" t="s">
        <v>55</v>
      </c>
      <c r="B2337" s="78" t="s">
        <v>61</v>
      </c>
      <c r="C2337" s="78" t="s">
        <v>618</v>
      </c>
      <c r="D2337" s="78" t="s">
        <v>605</v>
      </c>
      <c r="E2337" s="79" t="str">
        <f>+IF(C2337&lt;&gt;"",VLOOKUP(MID(C2337,18,5),NIVELES!$A$133:$B$213,2,0),"")</f>
        <v>GUAYAS</v>
      </c>
      <c r="F2337" s="80" t="s">
        <v>185</v>
      </c>
      <c r="G2337" s="81" t="str">
        <f>+IF(F2337&lt;&gt;"",VLOOKUP(F2337,NIVELES!$A$246:$C$464,3,0),"")</f>
        <v xml:space="preserve"> </v>
      </c>
      <c r="H2337" s="82" t="s">
        <v>1024</v>
      </c>
      <c r="I2337" s="78" t="s">
        <v>2201</v>
      </c>
      <c r="J2337" s="78" t="s">
        <v>2184</v>
      </c>
      <c r="K2337" s="78" t="s">
        <v>2185</v>
      </c>
      <c r="L2337" s="78" t="s">
        <v>2982</v>
      </c>
      <c r="M2337" s="78">
        <v>1440</v>
      </c>
      <c r="N2337" s="78" t="s">
        <v>2983</v>
      </c>
      <c r="O2337" s="78" t="s">
        <v>2222</v>
      </c>
      <c r="P2337" s="82">
        <v>11</v>
      </c>
      <c r="Q2337" s="78" t="s">
        <v>2223</v>
      </c>
      <c r="R2337" s="82"/>
      <c r="S2337" s="82">
        <v>11</v>
      </c>
      <c r="T2337" s="82"/>
      <c r="U2337" s="82"/>
      <c r="V2337" s="82"/>
      <c r="W2337" s="82"/>
      <c r="X2337" s="82"/>
      <c r="Y2337" s="82"/>
      <c r="Z2337" s="82"/>
      <c r="AA2337" s="82"/>
      <c r="AB2337" s="82"/>
      <c r="AC2337" s="82"/>
      <c r="AD2337" s="85" t="str">
        <f>IF(A2337&lt;&gt;"",IF(D2337="DIRECCIÓN_DE_TRANSFERENCIAS","280 0031",VLOOKUP(C2337,NIVELES!$A$14:$B$105,2,0)),"")</f>
        <v>280 5270</v>
      </c>
      <c r="AE2337" s="86" t="s">
        <v>322</v>
      </c>
      <c r="AF2337" s="86" t="s">
        <v>543</v>
      </c>
      <c r="AG2337" s="79" t="str">
        <f>+IF(AF2337&lt;&gt;"",VLOOKUP(AF2337,NIVELES!$A$666:$B$673,2,0),"")</f>
        <v>DESARROLLO_INFANTIL</v>
      </c>
      <c r="AH2337" s="78" t="s">
        <v>320</v>
      </c>
      <c r="AI2337" s="79" t="str">
        <f>IF(AH2337&lt;&gt;"",VLOOKUP(CONCATENATE(AG2337,AH2337),NIVELES!$B$676:$C$745,2,0),"")</f>
        <v>Asegurar La Operacion Y Atencion De Cibv  Administrados Por Prestacion De Servicios A Traves De Cooperantes  Para Contribuir Al Desarrollo Integral De Niñas Y Niños</v>
      </c>
      <c r="AJ2337" s="78" t="s">
        <v>387</v>
      </c>
      <c r="AK2337" s="79" t="str">
        <f>+IF(AJ2337&lt;&gt;"",VLOOKUP(AJ2337,NIVELES!$A$816:$B$892,2,0),"")</f>
        <v>ASEGURAR EL DESARROLLO INFANTIL Y LA EDUCACIÓN INTEGRAL, CON CALIDAD Y CALIDEZ PARA TODOS LOS NIÑOS, NIÑAS Y ADOLESCENTES</v>
      </c>
      <c r="AL2337" s="78" t="s">
        <v>556</v>
      </c>
      <c r="AM2337" s="78">
        <v>580104</v>
      </c>
      <c r="AN2337" s="79" t="str">
        <f>IF(AM2337&lt;&gt;"",+VLOOKUP(AM2337,NIVELES!$A$1652:$B$2466,2,0),"")</f>
        <v>A Gobiernos Autónomos Descentralizados</v>
      </c>
      <c r="AO2337" s="87">
        <v>1988517.2</v>
      </c>
      <c r="AP2337" s="88">
        <v>0</v>
      </c>
      <c r="AQ2337" s="88">
        <v>472122.39</v>
      </c>
      <c r="AR2337" s="88">
        <v>0</v>
      </c>
      <c r="AS2337" s="88">
        <v>472122.39</v>
      </c>
      <c r="AT2337" s="88">
        <v>0</v>
      </c>
      <c r="AU2337" s="88">
        <v>0</v>
      </c>
      <c r="AV2337" s="88">
        <v>472122.39</v>
      </c>
      <c r="AW2337" s="88">
        <v>0</v>
      </c>
      <c r="AX2337" s="88">
        <v>0</v>
      </c>
      <c r="AY2337" s="88">
        <v>572150.03</v>
      </c>
      <c r="AZ2337" s="88">
        <v>0</v>
      </c>
      <c r="BA2337" s="88">
        <v>0</v>
      </c>
      <c r="BB2337" s="89">
        <f t="shared" si="143"/>
        <v>1988517.2</v>
      </c>
      <c r="BC2337" s="90" t="str">
        <f t="shared" si="142"/>
        <v>OK</v>
      </c>
      <c r="BD2337" s="91" t="str">
        <f t="shared" si="144"/>
        <v xml:space="preserve">                  </v>
      </c>
      <c r="BE2337" s="92">
        <f t="shared" si="145"/>
        <v>11</v>
      </c>
    </row>
    <row r="2338" spans="1:57" s="74" customFormat="1" ht="50.1" customHeight="1" x14ac:dyDescent="0.2">
      <c r="A2338" s="78" t="s">
        <v>55</v>
      </c>
      <c r="B2338" s="78" t="s">
        <v>61</v>
      </c>
      <c r="C2338" s="78" t="s">
        <v>618</v>
      </c>
      <c r="D2338" s="78" t="s">
        <v>605</v>
      </c>
      <c r="E2338" s="79" t="str">
        <f>+IF(C2338&lt;&gt;"",VLOOKUP(MID(C2338,18,5),NIVELES!$A$133:$B$213,2,0),"")</f>
        <v>GUAYAS</v>
      </c>
      <c r="F2338" s="80" t="s">
        <v>185</v>
      </c>
      <c r="G2338" s="81" t="str">
        <f>+IF(F2338&lt;&gt;"",VLOOKUP(F2338,NIVELES!$A$246:$C$464,3,0),"")</f>
        <v xml:space="preserve"> </v>
      </c>
      <c r="H2338" s="82" t="s">
        <v>1024</v>
      </c>
      <c r="I2338" s="78" t="s">
        <v>2201</v>
      </c>
      <c r="J2338" s="78" t="s">
        <v>2184</v>
      </c>
      <c r="K2338" s="78" t="s">
        <v>2185</v>
      </c>
      <c r="L2338" s="78" t="s">
        <v>2982</v>
      </c>
      <c r="M2338" s="78">
        <v>351</v>
      </c>
      <c r="N2338" s="78" t="s">
        <v>2983</v>
      </c>
      <c r="O2338" s="78" t="s">
        <v>2222</v>
      </c>
      <c r="P2338" s="82">
        <v>2</v>
      </c>
      <c r="Q2338" s="78" t="s">
        <v>2223</v>
      </c>
      <c r="R2338" s="82"/>
      <c r="S2338" s="82">
        <v>2</v>
      </c>
      <c r="T2338" s="82"/>
      <c r="U2338" s="82"/>
      <c r="V2338" s="82"/>
      <c r="W2338" s="82"/>
      <c r="X2338" s="82"/>
      <c r="Y2338" s="82"/>
      <c r="Z2338" s="82"/>
      <c r="AA2338" s="82"/>
      <c r="AB2338" s="82"/>
      <c r="AC2338" s="82"/>
      <c r="AD2338" s="85" t="str">
        <f>IF(A2338&lt;&gt;"",IF(D2338="DIRECCIÓN_DE_TRANSFERENCIAS","280 0031",VLOOKUP(C2338,NIVELES!$A$14:$B$105,2,0)),"")</f>
        <v>280 5270</v>
      </c>
      <c r="AE2338" s="86" t="s">
        <v>322</v>
      </c>
      <c r="AF2338" s="86" t="s">
        <v>543</v>
      </c>
      <c r="AG2338" s="79" t="str">
        <f>+IF(AF2338&lt;&gt;"",VLOOKUP(AF2338,NIVELES!$A$666:$B$673,2,0),"")</f>
        <v>DESARROLLO_INFANTIL</v>
      </c>
      <c r="AH2338" s="78" t="s">
        <v>320</v>
      </c>
      <c r="AI2338" s="79" t="str">
        <f>IF(AH2338&lt;&gt;"",VLOOKUP(CONCATENATE(AG2338,AH2338),NIVELES!$B$676:$C$745,2,0),"")</f>
        <v>Asegurar La Operacion Y Atencion De Cibv  Administrados Por Prestacion De Servicios A Traves De Cooperantes  Para Contribuir Al Desarrollo Integral De Niñas Y Niños</v>
      </c>
      <c r="AJ2338" s="78" t="s">
        <v>387</v>
      </c>
      <c r="AK2338" s="79" t="str">
        <f>+IF(AJ2338&lt;&gt;"",VLOOKUP(AJ2338,NIVELES!$A$816:$B$892,2,0),"")</f>
        <v>ASEGURAR EL DESARROLLO INFANTIL Y LA EDUCACIÓN INTEGRAL, CON CALIDAD Y CALIDEZ PARA TODOS LOS NIÑOS, NIÑAS Y ADOLESCENTES</v>
      </c>
      <c r="AL2338" s="78" t="s">
        <v>556</v>
      </c>
      <c r="AM2338" s="78">
        <v>580204</v>
      </c>
      <c r="AN2338" s="79" t="str">
        <f>IF(AM2338&lt;&gt;"",+VLOOKUP(AM2338,NIVELES!$A$1652:$B$2466,2,0),"")</f>
        <v>Al Sector Privado no Financiero</v>
      </c>
      <c r="AO2338" s="87">
        <v>249836.86</v>
      </c>
      <c r="AP2338" s="88">
        <v>0</v>
      </c>
      <c r="AQ2338" s="88">
        <v>0</v>
      </c>
      <c r="AR2338" s="88">
        <v>124918.43</v>
      </c>
      <c r="AS2338" s="88">
        <v>0</v>
      </c>
      <c r="AT2338" s="88">
        <v>124918.43</v>
      </c>
      <c r="AU2338" s="88">
        <v>0</v>
      </c>
      <c r="AV2338" s="88">
        <v>0</v>
      </c>
      <c r="AW2338" s="88">
        <v>0</v>
      </c>
      <c r="AX2338" s="88">
        <v>0</v>
      </c>
      <c r="AY2338" s="88">
        <v>0</v>
      </c>
      <c r="AZ2338" s="88">
        <v>0</v>
      </c>
      <c r="BA2338" s="88">
        <v>0</v>
      </c>
      <c r="BB2338" s="89">
        <f t="shared" si="143"/>
        <v>249836.86</v>
      </c>
      <c r="BC2338" s="90" t="str">
        <f t="shared" si="142"/>
        <v>OK</v>
      </c>
      <c r="BD2338" s="91" t="str">
        <f t="shared" si="144"/>
        <v xml:space="preserve">                  </v>
      </c>
      <c r="BE2338" s="92">
        <f t="shared" si="145"/>
        <v>2</v>
      </c>
    </row>
    <row r="2339" spans="1:57" s="74" customFormat="1" ht="50.1" customHeight="1" x14ac:dyDescent="0.2">
      <c r="A2339" s="78" t="s">
        <v>55</v>
      </c>
      <c r="B2339" s="78" t="s">
        <v>61</v>
      </c>
      <c r="C2339" s="78" t="s">
        <v>618</v>
      </c>
      <c r="D2339" s="78" t="s">
        <v>605</v>
      </c>
      <c r="E2339" s="79" t="str">
        <f>+IF(C2339&lt;&gt;"",VLOOKUP(MID(C2339,18,5),NIVELES!$A$133:$B$213,2,0),"")</f>
        <v>GUAYAS</v>
      </c>
      <c r="F2339" s="80" t="s">
        <v>185</v>
      </c>
      <c r="G2339" s="81" t="str">
        <f>+IF(F2339&lt;&gt;"",VLOOKUP(F2339,NIVELES!$A$246:$C$464,3,0),"")</f>
        <v xml:space="preserve"> </v>
      </c>
      <c r="H2339" s="82" t="s">
        <v>1024</v>
      </c>
      <c r="I2339" s="78" t="s">
        <v>2201</v>
      </c>
      <c r="J2339" s="78" t="s">
        <v>2184</v>
      </c>
      <c r="K2339" s="78" t="s">
        <v>2185</v>
      </c>
      <c r="L2339" s="78" t="s">
        <v>2984</v>
      </c>
      <c r="M2339" s="78">
        <v>40</v>
      </c>
      <c r="N2339" s="78" t="s">
        <v>2985</v>
      </c>
      <c r="O2339" s="78" t="s">
        <v>2986</v>
      </c>
      <c r="P2339" s="82">
        <v>1</v>
      </c>
      <c r="Q2339" s="78" t="s">
        <v>2987</v>
      </c>
      <c r="R2339" s="82"/>
      <c r="S2339" s="82">
        <v>1</v>
      </c>
      <c r="T2339" s="82"/>
      <c r="U2339" s="82"/>
      <c r="V2339" s="82"/>
      <c r="W2339" s="82"/>
      <c r="X2339" s="82"/>
      <c r="Y2339" s="82"/>
      <c r="Z2339" s="82"/>
      <c r="AA2339" s="82"/>
      <c r="AB2339" s="82"/>
      <c r="AC2339" s="82"/>
      <c r="AD2339" s="85" t="str">
        <f>IF(A2339&lt;&gt;"",IF(D2339="DIRECCIÓN_DE_TRANSFERENCIAS","280 0031",VLOOKUP(C2339,NIVELES!$A$14:$B$105,2,0)),"")</f>
        <v>280 5270</v>
      </c>
      <c r="AE2339" s="86" t="s">
        <v>322</v>
      </c>
      <c r="AF2339" s="86" t="s">
        <v>543</v>
      </c>
      <c r="AG2339" s="79" t="str">
        <f>+IF(AF2339&lt;&gt;"",VLOOKUP(AF2339,NIVELES!$A$666:$B$673,2,0),"")</f>
        <v>DESARROLLO_INFANTIL</v>
      </c>
      <c r="AH2339" s="78" t="s">
        <v>512</v>
      </c>
      <c r="AI2339" s="79" t="str">
        <f>IF(AH2339&lt;&gt;"",VLOOKUP(CONCATENATE(AG2339,AH2339),NIVELES!$B$676:$C$745,2,0),"")</f>
        <v>Centros Circulos De Cuidado Recreacion Y Aprendizaje CRA Creciendo Con Nuestros Hijos CNH</v>
      </c>
      <c r="AJ2339" s="78" t="s">
        <v>387</v>
      </c>
      <c r="AK2339" s="79" t="str">
        <f>+IF(AJ2339&lt;&gt;"",VLOOKUP(AJ2339,NIVELES!$A$816:$B$892,2,0),"")</f>
        <v>ASEGURAR EL DESARROLLO INFANTIL Y LA EDUCACIÓN INTEGRAL, CON CALIDAD Y CALIDEZ PARA TODOS LOS NIÑOS, NIÑAS Y ADOLESCENTES</v>
      </c>
      <c r="AL2339" s="78" t="s">
        <v>556</v>
      </c>
      <c r="AM2339" s="78">
        <v>580104</v>
      </c>
      <c r="AN2339" s="79" t="str">
        <f>IF(AM2339&lt;&gt;"",+VLOOKUP(AM2339,NIVELES!$A$1652:$B$2466,2,0),"")</f>
        <v>A Gobiernos Autónomos Descentralizados</v>
      </c>
      <c r="AO2339" s="87">
        <v>0</v>
      </c>
      <c r="AP2339" s="88">
        <v>0</v>
      </c>
      <c r="AQ2339" s="88">
        <v>0</v>
      </c>
      <c r="AR2339" s="88">
        <v>0</v>
      </c>
      <c r="AS2339" s="88">
        <v>0</v>
      </c>
      <c r="AT2339" s="88">
        <v>0</v>
      </c>
      <c r="AU2339" s="88">
        <v>0</v>
      </c>
      <c r="AV2339" s="88">
        <v>0</v>
      </c>
      <c r="AW2339" s="88">
        <v>0</v>
      </c>
      <c r="AX2339" s="88">
        <v>0</v>
      </c>
      <c r="AY2339" s="88">
        <v>0</v>
      </c>
      <c r="AZ2339" s="88">
        <v>0</v>
      </c>
      <c r="BA2339" s="88">
        <v>0</v>
      </c>
      <c r="BB2339" s="89">
        <f t="shared" si="143"/>
        <v>0</v>
      </c>
      <c r="BC2339" s="90" t="str">
        <f t="shared" si="142"/>
        <v>OK</v>
      </c>
      <c r="BD2339" s="91" t="str">
        <f t="shared" si="144"/>
        <v xml:space="preserve">                  </v>
      </c>
      <c r="BE2339" s="92">
        <f t="shared" si="145"/>
        <v>1</v>
      </c>
    </row>
    <row r="2340" spans="1:57" s="74" customFormat="1" ht="50.1" customHeight="1" x14ac:dyDescent="0.2">
      <c r="A2340" s="78" t="s">
        <v>55</v>
      </c>
      <c r="B2340" s="78" t="s">
        <v>61</v>
      </c>
      <c r="C2340" s="78" t="s">
        <v>618</v>
      </c>
      <c r="D2340" s="78" t="s">
        <v>605</v>
      </c>
      <c r="E2340" s="79" t="str">
        <f>+IF(C2340&lt;&gt;"",VLOOKUP(MID(C2340,18,5),NIVELES!$A$133:$B$213,2,0),"")</f>
        <v>GUAYAS</v>
      </c>
      <c r="F2340" s="80" t="s">
        <v>185</v>
      </c>
      <c r="G2340" s="81" t="str">
        <f>+IF(F2340&lt;&gt;"",VLOOKUP(F2340,NIVELES!$A$246:$C$464,3,0),"")</f>
        <v xml:space="preserve"> </v>
      </c>
      <c r="H2340" s="82" t="s">
        <v>1024</v>
      </c>
      <c r="I2340" s="78" t="s">
        <v>2201</v>
      </c>
      <c r="J2340" s="78" t="s">
        <v>2184</v>
      </c>
      <c r="K2340" s="78" t="s">
        <v>2185</v>
      </c>
      <c r="L2340" s="78" t="s">
        <v>1791</v>
      </c>
      <c r="M2340" s="78">
        <v>90</v>
      </c>
      <c r="N2340" s="78" t="s">
        <v>2271</v>
      </c>
      <c r="O2340" s="78" t="s">
        <v>2272</v>
      </c>
      <c r="P2340" s="82">
        <v>4</v>
      </c>
      <c r="Q2340" s="78" t="s">
        <v>2273</v>
      </c>
      <c r="R2340" s="82">
        <v>0</v>
      </c>
      <c r="S2340" s="82">
        <v>1</v>
      </c>
      <c r="T2340" s="82">
        <v>0</v>
      </c>
      <c r="U2340" s="82">
        <v>1</v>
      </c>
      <c r="V2340" s="82">
        <v>0</v>
      </c>
      <c r="W2340" s="82">
        <v>0</v>
      </c>
      <c r="X2340" s="82">
        <v>1</v>
      </c>
      <c r="Y2340" s="82">
        <v>0</v>
      </c>
      <c r="Z2340" s="82">
        <v>0</v>
      </c>
      <c r="AA2340" s="82">
        <v>1</v>
      </c>
      <c r="AB2340" s="82">
        <v>0</v>
      </c>
      <c r="AC2340" s="82">
        <v>0</v>
      </c>
      <c r="AD2340" s="85" t="str">
        <f>IF(A2340&lt;&gt;"",IF(D2340="DIRECCIÓN_DE_TRANSFERENCIAS","280 0031",VLOOKUP(C2340,NIVELES!$A$14:$B$105,2,0)),"")</f>
        <v>280 5270</v>
      </c>
      <c r="AE2340" s="86" t="s">
        <v>322</v>
      </c>
      <c r="AF2340" s="86" t="s">
        <v>545</v>
      </c>
      <c r="AG2340" s="79" t="str">
        <f>+IF(AF2340&lt;&gt;"",VLOOKUP(AF2340,NIVELES!$A$666:$B$673,2,0),"")</f>
        <v>SERVICIOS_DE_ATENCIÓN_GERONTOLÓGICA</v>
      </c>
      <c r="AH2340" s="78" t="s">
        <v>453</v>
      </c>
      <c r="AI2340" s="79" t="str">
        <f>IF(AH2340&lt;&gt;"",VLOOKUP(CONCATENATE(AG2340,AH2340),NIVELES!$B$676:$C$745,2,0),"")</f>
        <v xml:space="preserve">Subvenciones Para Contribuir El Cuidado De Las Personas Adultas Mayores  Atendidos  A Traves De  Terceros Sean Públicos O Privados </v>
      </c>
      <c r="AJ2340" s="78" t="s">
        <v>380</v>
      </c>
      <c r="AK2340" s="79" t="str">
        <f>+IF(AJ2340&lt;&gt;"",VLOOKUP(AJ2340,NIVELES!$A$816:$B$892,2,0),"")</f>
        <v>PROMOVER PRÁCTICAS DE CUIDADO A LAS PERSONAS ADULTAS MAYORES BAJO PARÁMETROS DE CALIDAD Y CALIDEZ</v>
      </c>
      <c r="AL2340" s="78" t="s">
        <v>556</v>
      </c>
      <c r="AM2340" s="78">
        <v>580104</v>
      </c>
      <c r="AN2340" s="79" t="str">
        <f>IF(AM2340&lt;&gt;"",+VLOOKUP(AM2340,NIVELES!$A$1652:$B$2466,2,0),"")</f>
        <v>A Gobiernos Autónomos Descentralizados</v>
      </c>
      <c r="AO2340" s="87">
        <v>103401.62</v>
      </c>
      <c r="AP2340" s="88">
        <v>0</v>
      </c>
      <c r="AQ2340" s="88">
        <v>0</v>
      </c>
      <c r="AR2340" s="88">
        <v>0</v>
      </c>
      <c r="AS2340" s="88">
        <v>51700.82</v>
      </c>
      <c r="AT2340" s="88">
        <v>0</v>
      </c>
      <c r="AU2340" s="88">
        <v>0</v>
      </c>
      <c r="AV2340" s="88">
        <v>25850.41</v>
      </c>
      <c r="AW2340" s="88">
        <v>0</v>
      </c>
      <c r="AX2340" s="88">
        <v>0</v>
      </c>
      <c r="AY2340" s="88">
        <v>25850.39</v>
      </c>
      <c r="AZ2340" s="88">
        <v>0</v>
      </c>
      <c r="BA2340" s="88">
        <v>0</v>
      </c>
      <c r="BB2340" s="89">
        <f t="shared" si="143"/>
        <v>103401.62</v>
      </c>
      <c r="BC2340" s="90" t="str">
        <f t="shared" si="142"/>
        <v>OK</v>
      </c>
      <c r="BD2340" s="91" t="str">
        <f t="shared" si="144"/>
        <v xml:space="preserve">                  </v>
      </c>
      <c r="BE2340" s="92">
        <f t="shared" si="145"/>
        <v>4</v>
      </c>
    </row>
    <row r="2341" spans="1:57" s="74" customFormat="1" ht="50.1" customHeight="1" x14ac:dyDescent="0.2">
      <c r="A2341" s="78" t="s">
        <v>55</v>
      </c>
      <c r="B2341" s="78" t="s">
        <v>61</v>
      </c>
      <c r="C2341" s="78" t="s">
        <v>618</v>
      </c>
      <c r="D2341" s="78" t="s">
        <v>605</v>
      </c>
      <c r="E2341" s="79" t="str">
        <f>+IF(C2341&lt;&gt;"",VLOOKUP(MID(C2341,18,5),NIVELES!$A$133:$B$213,2,0),"")</f>
        <v>GUAYAS</v>
      </c>
      <c r="F2341" s="80" t="s">
        <v>185</v>
      </c>
      <c r="G2341" s="81" t="str">
        <f>+IF(F2341&lt;&gt;"",VLOOKUP(F2341,NIVELES!$A$246:$C$464,3,0),"")</f>
        <v xml:space="preserve"> </v>
      </c>
      <c r="H2341" s="82" t="s">
        <v>1024</v>
      </c>
      <c r="I2341" s="78" t="s">
        <v>2201</v>
      </c>
      <c r="J2341" s="78" t="s">
        <v>2184</v>
      </c>
      <c r="K2341" s="78" t="s">
        <v>2185</v>
      </c>
      <c r="L2341" s="78" t="s">
        <v>1791</v>
      </c>
      <c r="M2341" s="78" t="s">
        <v>1791</v>
      </c>
      <c r="N2341" s="78" t="s">
        <v>1791</v>
      </c>
      <c r="O2341" s="78" t="s">
        <v>2459</v>
      </c>
      <c r="P2341" s="82">
        <v>1</v>
      </c>
      <c r="Q2341" s="78" t="s">
        <v>2966</v>
      </c>
      <c r="R2341" s="82"/>
      <c r="S2341" s="82"/>
      <c r="T2341" s="82"/>
      <c r="U2341" s="82"/>
      <c r="V2341" s="82"/>
      <c r="W2341" s="82"/>
      <c r="X2341" s="82"/>
      <c r="Y2341" s="82"/>
      <c r="Z2341" s="82"/>
      <c r="AA2341" s="82"/>
      <c r="AB2341" s="82"/>
      <c r="AC2341" s="82">
        <v>1</v>
      </c>
      <c r="AD2341" s="85" t="str">
        <f>IF(A2341&lt;&gt;"",IF(D2341="DIRECCIÓN_DE_TRANSFERENCIAS","280 0031",VLOOKUP(C2341,NIVELES!$A$14:$B$105,2,0)),"")</f>
        <v>280 5270</v>
      </c>
      <c r="AE2341" s="86" t="s">
        <v>322</v>
      </c>
      <c r="AF2341" s="86" t="s">
        <v>546</v>
      </c>
      <c r="AG2341" s="79" t="str">
        <f>+IF(AF2341&lt;&gt;"",VLOOKUP(AF2341,NIVELES!$A$666:$B$673,2,0),"")</f>
        <v>ATENCIÓN_INTEGRAL_A_PERSONAS_CON_DISCAPACIDAD</v>
      </c>
      <c r="AH2341" s="78" t="s">
        <v>453</v>
      </c>
      <c r="AI2341" s="79" t="str">
        <f>IF(AH2341&lt;&gt;"",VLOOKUP(CONCATENATE(AG2341,AH2341),NIVELES!$B$676:$C$745,2,0),"")</f>
        <v>Rectoría Inclusión Social</v>
      </c>
      <c r="AJ2341" s="78" t="s">
        <v>517</v>
      </c>
      <c r="AK2341" s="79" t="str">
        <f>+IF(AJ2341&lt;&gt;"",VLOOKUP(AJ2341,NIVELES!$A$816:$B$892,2,0),"")</f>
        <v>NO APLICA</v>
      </c>
      <c r="AL2341" s="78" t="s">
        <v>553</v>
      </c>
      <c r="AM2341" s="78">
        <v>510203</v>
      </c>
      <c r="AN2341" s="79" t="str">
        <f>IF(AM2341&lt;&gt;"",+VLOOKUP(AM2341,NIVELES!$A$1652:$B$2466,2,0),"")</f>
        <v>Decimotercer Sueldo</v>
      </c>
      <c r="AO2341" s="87">
        <v>2222</v>
      </c>
      <c r="AP2341" s="88">
        <v>0</v>
      </c>
      <c r="AQ2341" s="88">
        <v>0</v>
      </c>
      <c r="AR2341" s="88">
        <v>0</v>
      </c>
      <c r="AS2341" s="88">
        <v>0</v>
      </c>
      <c r="AT2341" s="88">
        <v>0</v>
      </c>
      <c r="AU2341" s="88">
        <v>0</v>
      </c>
      <c r="AV2341" s="88">
        <v>0</v>
      </c>
      <c r="AW2341" s="88">
        <v>0</v>
      </c>
      <c r="AX2341" s="88">
        <v>0</v>
      </c>
      <c r="AY2341" s="88">
        <v>0</v>
      </c>
      <c r="AZ2341" s="88">
        <v>0</v>
      </c>
      <c r="BA2341" s="88">
        <v>2222</v>
      </c>
      <c r="BB2341" s="89">
        <f t="shared" si="143"/>
        <v>2222</v>
      </c>
      <c r="BC2341" s="90" t="str">
        <f t="shared" si="142"/>
        <v>OK</v>
      </c>
      <c r="BD2341" s="91" t="str">
        <f t="shared" si="144"/>
        <v xml:space="preserve">                  </v>
      </c>
      <c r="BE2341" s="92">
        <f t="shared" si="145"/>
        <v>1</v>
      </c>
    </row>
    <row r="2342" spans="1:57" s="74" customFormat="1" ht="50.1" customHeight="1" x14ac:dyDescent="0.2">
      <c r="A2342" s="78" t="s">
        <v>55</v>
      </c>
      <c r="B2342" s="78" t="s">
        <v>61</v>
      </c>
      <c r="C2342" s="78" t="s">
        <v>618</v>
      </c>
      <c r="D2342" s="78" t="s">
        <v>605</v>
      </c>
      <c r="E2342" s="79" t="str">
        <f>+IF(C2342&lt;&gt;"",VLOOKUP(MID(C2342,18,5),NIVELES!$A$133:$B$213,2,0),"")</f>
        <v>GUAYAS</v>
      </c>
      <c r="F2342" s="80" t="s">
        <v>185</v>
      </c>
      <c r="G2342" s="81" t="str">
        <f>+IF(F2342&lt;&gt;"",VLOOKUP(F2342,NIVELES!$A$246:$C$464,3,0),"")</f>
        <v xml:space="preserve"> </v>
      </c>
      <c r="H2342" s="82" t="s">
        <v>1024</v>
      </c>
      <c r="I2342" s="78" t="s">
        <v>2201</v>
      </c>
      <c r="J2342" s="78" t="s">
        <v>2184</v>
      </c>
      <c r="K2342" s="78" t="s">
        <v>2185</v>
      </c>
      <c r="L2342" s="78" t="s">
        <v>1791</v>
      </c>
      <c r="M2342" s="78" t="s">
        <v>1791</v>
      </c>
      <c r="N2342" s="78" t="s">
        <v>1791</v>
      </c>
      <c r="O2342" s="78" t="s">
        <v>2459</v>
      </c>
      <c r="P2342" s="82">
        <v>1</v>
      </c>
      <c r="Q2342" s="78" t="s">
        <v>2966</v>
      </c>
      <c r="R2342" s="82"/>
      <c r="S2342" s="82"/>
      <c r="T2342" s="82">
        <v>1</v>
      </c>
      <c r="U2342" s="82"/>
      <c r="V2342" s="82"/>
      <c r="W2342" s="82"/>
      <c r="X2342" s="82"/>
      <c r="Y2342" s="82"/>
      <c r="Z2342" s="82"/>
      <c r="AA2342" s="82"/>
      <c r="AB2342" s="82"/>
      <c r="AC2342" s="82"/>
      <c r="AD2342" s="85" t="str">
        <f>IF(A2342&lt;&gt;"",IF(D2342="DIRECCIÓN_DE_TRANSFERENCIAS","280 0031",VLOOKUP(C2342,NIVELES!$A$14:$B$105,2,0)),"")</f>
        <v>280 5270</v>
      </c>
      <c r="AE2342" s="86" t="s">
        <v>322</v>
      </c>
      <c r="AF2342" s="86" t="s">
        <v>546</v>
      </c>
      <c r="AG2342" s="79" t="str">
        <f>+IF(AF2342&lt;&gt;"",VLOOKUP(AF2342,NIVELES!$A$666:$B$673,2,0),"")</f>
        <v>ATENCIÓN_INTEGRAL_A_PERSONAS_CON_DISCAPACIDAD</v>
      </c>
      <c r="AH2342" s="78" t="s">
        <v>453</v>
      </c>
      <c r="AI2342" s="79" t="str">
        <f>IF(AH2342&lt;&gt;"",VLOOKUP(CONCATENATE(AG2342,AH2342),NIVELES!$B$676:$C$745,2,0),"")</f>
        <v>Rectoría Inclusión Social</v>
      </c>
      <c r="AJ2342" s="78" t="s">
        <v>517</v>
      </c>
      <c r="AK2342" s="79" t="str">
        <f>+IF(AJ2342&lt;&gt;"",VLOOKUP(AJ2342,NIVELES!$A$816:$B$892,2,0),"")</f>
        <v>NO APLICA</v>
      </c>
      <c r="AL2342" s="78" t="s">
        <v>553</v>
      </c>
      <c r="AM2342" s="78">
        <v>510204</v>
      </c>
      <c r="AN2342" s="79" t="str">
        <f>IF(AM2342&lt;&gt;"",+VLOOKUP(AM2342,NIVELES!$A$1652:$B$2466,2,0),"")</f>
        <v>Decimocuarto Sueldo</v>
      </c>
      <c r="AO2342" s="87">
        <v>722.33</v>
      </c>
      <c r="AP2342" s="88">
        <v>0</v>
      </c>
      <c r="AQ2342" s="88">
        <v>0</v>
      </c>
      <c r="AR2342" s="88">
        <v>722.33</v>
      </c>
      <c r="AS2342" s="88">
        <v>0</v>
      </c>
      <c r="AT2342" s="88">
        <v>0</v>
      </c>
      <c r="AU2342" s="88">
        <v>0</v>
      </c>
      <c r="AV2342" s="88">
        <v>0</v>
      </c>
      <c r="AW2342" s="88">
        <v>0</v>
      </c>
      <c r="AX2342" s="88">
        <v>0</v>
      </c>
      <c r="AY2342" s="88">
        <v>0</v>
      </c>
      <c r="AZ2342" s="88">
        <v>0</v>
      </c>
      <c r="BA2342" s="88">
        <v>0</v>
      </c>
      <c r="BB2342" s="89">
        <f t="shared" si="143"/>
        <v>722.33</v>
      </c>
      <c r="BC2342" s="90" t="str">
        <f t="shared" si="142"/>
        <v>OK</v>
      </c>
      <c r="BD2342" s="91" t="str">
        <f t="shared" si="144"/>
        <v xml:space="preserve">                  </v>
      </c>
      <c r="BE2342" s="92">
        <f t="shared" si="145"/>
        <v>1</v>
      </c>
    </row>
    <row r="2343" spans="1:57" s="74" customFormat="1" ht="50.1" customHeight="1" x14ac:dyDescent="0.2">
      <c r="A2343" s="78" t="s">
        <v>55</v>
      </c>
      <c r="B2343" s="78" t="s">
        <v>61</v>
      </c>
      <c r="C2343" s="78" t="s">
        <v>618</v>
      </c>
      <c r="D2343" s="78" t="s">
        <v>605</v>
      </c>
      <c r="E2343" s="79" t="str">
        <f>+IF(C2343&lt;&gt;"",VLOOKUP(MID(C2343,18,5),NIVELES!$A$133:$B$213,2,0),"")</f>
        <v>GUAYAS</v>
      </c>
      <c r="F2343" s="80" t="s">
        <v>185</v>
      </c>
      <c r="G2343" s="81" t="str">
        <f>+IF(F2343&lt;&gt;"",VLOOKUP(F2343,NIVELES!$A$246:$C$464,3,0),"")</f>
        <v xml:space="preserve"> </v>
      </c>
      <c r="H2343" s="82" t="s">
        <v>1024</v>
      </c>
      <c r="I2343" s="78" t="s">
        <v>2201</v>
      </c>
      <c r="J2343" s="78" t="s">
        <v>2184</v>
      </c>
      <c r="K2343" s="78" t="s">
        <v>2185</v>
      </c>
      <c r="L2343" s="78" t="s">
        <v>1791</v>
      </c>
      <c r="M2343" s="78" t="s">
        <v>1791</v>
      </c>
      <c r="N2343" s="78" t="s">
        <v>1791</v>
      </c>
      <c r="O2343" s="78" t="s">
        <v>2459</v>
      </c>
      <c r="P2343" s="82">
        <v>12</v>
      </c>
      <c r="Q2343" s="78" t="s">
        <v>2966</v>
      </c>
      <c r="R2343" s="82">
        <v>1</v>
      </c>
      <c r="S2343" s="82">
        <v>1</v>
      </c>
      <c r="T2343" s="82">
        <v>1</v>
      </c>
      <c r="U2343" s="82">
        <v>1</v>
      </c>
      <c r="V2343" s="82">
        <v>1</v>
      </c>
      <c r="W2343" s="82">
        <v>1</v>
      </c>
      <c r="X2343" s="82">
        <v>1</v>
      </c>
      <c r="Y2343" s="82">
        <v>1</v>
      </c>
      <c r="Z2343" s="82">
        <v>1</v>
      </c>
      <c r="AA2343" s="82">
        <v>1</v>
      </c>
      <c r="AB2343" s="82">
        <v>1</v>
      </c>
      <c r="AC2343" s="82">
        <v>1</v>
      </c>
      <c r="AD2343" s="85" t="str">
        <f>IF(A2343&lt;&gt;"",IF(D2343="DIRECCIÓN_DE_TRANSFERENCIAS","280 0031",VLOOKUP(C2343,NIVELES!$A$14:$B$105,2,0)),"")</f>
        <v>280 5270</v>
      </c>
      <c r="AE2343" s="86" t="s">
        <v>322</v>
      </c>
      <c r="AF2343" s="86" t="s">
        <v>546</v>
      </c>
      <c r="AG2343" s="79" t="str">
        <f>+IF(AF2343&lt;&gt;"",VLOOKUP(AF2343,NIVELES!$A$666:$B$673,2,0),"")</f>
        <v>ATENCIÓN_INTEGRAL_A_PERSONAS_CON_DISCAPACIDAD</v>
      </c>
      <c r="AH2343" s="78" t="s">
        <v>453</v>
      </c>
      <c r="AI2343" s="79" t="str">
        <f>IF(AH2343&lt;&gt;"",VLOOKUP(CONCATENATE(AG2343,AH2343),NIVELES!$B$676:$C$745,2,0),"")</f>
        <v>Rectoría Inclusión Social</v>
      </c>
      <c r="AJ2343" s="78" t="s">
        <v>517</v>
      </c>
      <c r="AK2343" s="79" t="str">
        <f>+IF(AJ2343&lt;&gt;"",VLOOKUP(AJ2343,NIVELES!$A$816:$B$892,2,0),"")</f>
        <v>NO APLICA</v>
      </c>
      <c r="AL2343" s="78" t="s">
        <v>553</v>
      </c>
      <c r="AM2343" s="78">
        <v>510510</v>
      </c>
      <c r="AN2343" s="79" t="str">
        <f>IF(AM2343&lt;&gt;"",+VLOOKUP(AM2343,NIVELES!$A$1652:$B$2466,2,0),"")</f>
        <v>Servicios Personales por Contrato</v>
      </c>
      <c r="AO2343" s="87">
        <v>26664</v>
      </c>
      <c r="AP2343" s="88">
        <v>2424</v>
      </c>
      <c r="AQ2343" s="88">
        <v>2424</v>
      </c>
      <c r="AR2343" s="88">
        <v>2222</v>
      </c>
      <c r="AS2343" s="88">
        <v>2222</v>
      </c>
      <c r="AT2343" s="88">
        <v>2222</v>
      </c>
      <c r="AU2343" s="88">
        <v>2222</v>
      </c>
      <c r="AV2343" s="88">
        <v>2222</v>
      </c>
      <c r="AW2343" s="88">
        <v>2222</v>
      </c>
      <c r="AX2343" s="88">
        <v>2222</v>
      </c>
      <c r="AY2343" s="88">
        <v>2222</v>
      </c>
      <c r="AZ2343" s="88">
        <v>2222</v>
      </c>
      <c r="BA2343" s="88">
        <v>1818</v>
      </c>
      <c r="BB2343" s="89">
        <f t="shared" si="143"/>
        <v>26664</v>
      </c>
      <c r="BC2343" s="90" t="str">
        <f t="shared" si="142"/>
        <v>OK</v>
      </c>
      <c r="BD2343" s="91" t="str">
        <f t="shared" si="144"/>
        <v xml:space="preserve">                  </v>
      </c>
      <c r="BE2343" s="92">
        <f t="shared" si="145"/>
        <v>12</v>
      </c>
    </row>
    <row r="2344" spans="1:57" s="74" customFormat="1" ht="50.1" customHeight="1" x14ac:dyDescent="0.2">
      <c r="A2344" s="78" t="s">
        <v>55</v>
      </c>
      <c r="B2344" s="78" t="s">
        <v>61</v>
      </c>
      <c r="C2344" s="78" t="s">
        <v>618</v>
      </c>
      <c r="D2344" s="78" t="s">
        <v>605</v>
      </c>
      <c r="E2344" s="79" t="str">
        <f>+IF(C2344&lt;&gt;"",VLOOKUP(MID(C2344,18,5),NIVELES!$A$133:$B$213,2,0),"")</f>
        <v>GUAYAS</v>
      </c>
      <c r="F2344" s="80" t="s">
        <v>185</v>
      </c>
      <c r="G2344" s="81" t="str">
        <f>+IF(F2344&lt;&gt;"",VLOOKUP(F2344,NIVELES!$A$246:$C$464,3,0),"")</f>
        <v xml:space="preserve"> </v>
      </c>
      <c r="H2344" s="82" t="s">
        <v>1024</v>
      </c>
      <c r="I2344" s="78" t="s">
        <v>2201</v>
      </c>
      <c r="J2344" s="78" t="s">
        <v>2184</v>
      </c>
      <c r="K2344" s="78" t="s">
        <v>2185</v>
      </c>
      <c r="L2344" s="78" t="s">
        <v>1791</v>
      </c>
      <c r="M2344" s="78" t="s">
        <v>1791</v>
      </c>
      <c r="N2344" s="78" t="s">
        <v>1791</v>
      </c>
      <c r="O2344" s="78" t="s">
        <v>2459</v>
      </c>
      <c r="P2344" s="82">
        <v>12</v>
      </c>
      <c r="Q2344" s="78" t="s">
        <v>2966</v>
      </c>
      <c r="R2344" s="82">
        <v>1</v>
      </c>
      <c r="S2344" s="82">
        <v>1</v>
      </c>
      <c r="T2344" s="82">
        <v>1</v>
      </c>
      <c r="U2344" s="82">
        <v>1</v>
      </c>
      <c r="V2344" s="82">
        <v>1</v>
      </c>
      <c r="W2344" s="82">
        <v>1</v>
      </c>
      <c r="X2344" s="82">
        <v>1</v>
      </c>
      <c r="Y2344" s="82">
        <v>1</v>
      </c>
      <c r="Z2344" s="82">
        <v>1</v>
      </c>
      <c r="AA2344" s="82">
        <v>1</v>
      </c>
      <c r="AB2344" s="82">
        <v>1</v>
      </c>
      <c r="AC2344" s="82">
        <v>1</v>
      </c>
      <c r="AD2344" s="85" t="str">
        <f>IF(A2344&lt;&gt;"",IF(D2344="DIRECCIÓN_DE_TRANSFERENCIAS","280 0031",VLOOKUP(C2344,NIVELES!$A$14:$B$105,2,0)),"")</f>
        <v>280 5270</v>
      </c>
      <c r="AE2344" s="86" t="s">
        <v>322</v>
      </c>
      <c r="AF2344" s="86" t="s">
        <v>546</v>
      </c>
      <c r="AG2344" s="79" t="str">
        <f>+IF(AF2344&lt;&gt;"",VLOOKUP(AF2344,NIVELES!$A$666:$B$673,2,0),"")</f>
        <v>ATENCIÓN_INTEGRAL_A_PERSONAS_CON_DISCAPACIDAD</v>
      </c>
      <c r="AH2344" s="78" t="s">
        <v>453</v>
      </c>
      <c r="AI2344" s="79" t="str">
        <f>IF(AH2344&lt;&gt;"",VLOOKUP(CONCATENATE(AG2344,AH2344),NIVELES!$B$676:$C$745,2,0),"")</f>
        <v>Rectoría Inclusión Social</v>
      </c>
      <c r="AJ2344" s="78" t="s">
        <v>517</v>
      </c>
      <c r="AK2344" s="79" t="str">
        <f>+IF(AJ2344&lt;&gt;"",VLOOKUP(AJ2344,NIVELES!$A$816:$B$892,2,0),"")</f>
        <v>NO APLICA</v>
      </c>
      <c r="AL2344" s="78" t="s">
        <v>553</v>
      </c>
      <c r="AM2344" s="78">
        <v>510601</v>
      </c>
      <c r="AN2344" s="79" t="str">
        <f>IF(AM2344&lt;&gt;"",+VLOOKUP(AM2344,NIVELES!$A$1652:$B$2466,2,0),"")</f>
        <v>Aporte Patronal</v>
      </c>
      <c r="AO2344" s="87">
        <v>2573.08</v>
      </c>
      <c r="AP2344" s="88">
        <v>233.92</v>
      </c>
      <c r="AQ2344" s="88">
        <v>233.92</v>
      </c>
      <c r="AR2344" s="88">
        <v>214.42</v>
      </c>
      <c r="AS2344" s="88">
        <v>214.42</v>
      </c>
      <c r="AT2344" s="88">
        <v>214.42</v>
      </c>
      <c r="AU2344" s="88">
        <v>214.42</v>
      </c>
      <c r="AV2344" s="88">
        <v>214.42</v>
      </c>
      <c r="AW2344" s="88">
        <v>214.42</v>
      </c>
      <c r="AX2344" s="88">
        <v>214.42</v>
      </c>
      <c r="AY2344" s="88">
        <v>214.42</v>
      </c>
      <c r="AZ2344" s="88">
        <v>214.42</v>
      </c>
      <c r="BA2344" s="88">
        <v>175.46</v>
      </c>
      <c r="BB2344" s="89">
        <f t="shared" si="143"/>
        <v>2573.0800000000004</v>
      </c>
      <c r="BC2344" s="90" t="str">
        <f t="shared" si="142"/>
        <v>OK</v>
      </c>
      <c r="BD2344" s="91" t="str">
        <f t="shared" si="144"/>
        <v xml:space="preserve">                  </v>
      </c>
      <c r="BE2344" s="92">
        <f t="shared" si="145"/>
        <v>12</v>
      </c>
    </row>
    <row r="2345" spans="1:57" s="74" customFormat="1" ht="50.1" customHeight="1" x14ac:dyDescent="0.2">
      <c r="A2345" s="78" t="s">
        <v>55</v>
      </c>
      <c r="B2345" s="78" t="s">
        <v>61</v>
      </c>
      <c r="C2345" s="78" t="s">
        <v>618</v>
      </c>
      <c r="D2345" s="78" t="s">
        <v>605</v>
      </c>
      <c r="E2345" s="79" t="str">
        <f>+IF(C2345&lt;&gt;"",VLOOKUP(MID(C2345,18,5),NIVELES!$A$133:$B$213,2,0),"")</f>
        <v>GUAYAS</v>
      </c>
      <c r="F2345" s="80" t="s">
        <v>185</v>
      </c>
      <c r="G2345" s="81" t="str">
        <f>+IF(F2345&lt;&gt;"",VLOOKUP(F2345,NIVELES!$A$246:$C$464,3,0),"")</f>
        <v xml:space="preserve"> </v>
      </c>
      <c r="H2345" s="82" t="s">
        <v>1024</v>
      </c>
      <c r="I2345" s="78" t="s">
        <v>2201</v>
      </c>
      <c r="J2345" s="78" t="s">
        <v>2184</v>
      </c>
      <c r="K2345" s="78" t="s">
        <v>2185</v>
      </c>
      <c r="L2345" s="78" t="s">
        <v>1791</v>
      </c>
      <c r="M2345" s="78" t="s">
        <v>1791</v>
      </c>
      <c r="N2345" s="78" t="s">
        <v>1791</v>
      </c>
      <c r="O2345" s="78" t="s">
        <v>2459</v>
      </c>
      <c r="P2345" s="82">
        <v>12</v>
      </c>
      <c r="Q2345" s="78" t="s">
        <v>2966</v>
      </c>
      <c r="R2345" s="82">
        <v>1</v>
      </c>
      <c r="S2345" s="82">
        <v>1</v>
      </c>
      <c r="T2345" s="82">
        <v>1</v>
      </c>
      <c r="U2345" s="82">
        <v>1</v>
      </c>
      <c r="V2345" s="82">
        <v>1</v>
      </c>
      <c r="W2345" s="82">
        <v>1</v>
      </c>
      <c r="X2345" s="82">
        <v>1</v>
      </c>
      <c r="Y2345" s="82">
        <v>1</v>
      </c>
      <c r="Z2345" s="82">
        <v>1</v>
      </c>
      <c r="AA2345" s="82">
        <v>1</v>
      </c>
      <c r="AB2345" s="82">
        <v>1</v>
      </c>
      <c r="AC2345" s="82">
        <v>1</v>
      </c>
      <c r="AD2345" s="85" t="str">
        <f>IF(A2345&lt;&gt;"",IF(D2345="DIRECCIÓN_DE_TRANSFERENCIAS","280 0031",VLOOKUP(C2345,NIVELES!$A$14:$B$105,2,0)),"")</f>
        <v>280 5270</v>
      </c>
      <c r="AE2345" s="86" t="s">
        <v>322</v>
      </c>
      <c r="AF2345" s="86" t="s">
        <v>546</v>
      </c>
      <c r="AG2345" s="79" t="str">
        <f>+IF(AF2345&lt;&gt;"",VLOOKUP(AF2345,NIVELES!$A$666:$B$673,2,0),"")</f>
        <v>ATENCIÓN_INTEGRAL_A_PERSONAS_CON_DISCAPACIDAD</v>
      </c>
      <c r="AH2345" s="78" t="s">
        <v>453</v>
      </c>
      <c r="AI2345" s="79" t="str">
        <f>IF(AH2345&lt;&gt;"",VLOOKUP(CONCATENATE(AG2345,AH2345),NIVELES!$B$676:$C$745,2,0),"")</f>
        <v>Rectoría Inclusión Social</v>
      </c>
      <c r="AJ2345" s="78" t="s">
        <v>517</v>
      </c>
      <c r="AK2345" s="79" t="str">
        <f>+IF(AJ2345&lt;&gt;"",VLOOKUP(AJ2345,NIVELES!$A$816:$B$892,2,0),"")</f>
        <v>NO APLICA</v>
      </c>
      <c r="AL2345" s="78" t="s">
        <v>553</v>
      </c>
      <c r="AM2345" s="78">
        <v>510602</v>
      </c>
      <c r="AN2345" s="79" t="str">
        <f>IF(AM2345&lt;&gt;"",+VLOOKUP(AM2345,NIVELES!$A$1652:$B$2466,2,0),"")</f>
        <v>Fondo de Reserva</v>
      </c>
      <c r="AO2345" s="87">
        <v>2222</v>
      </c>
      <c r="AP2345" s="88">
        <v>0</v>
      </c>
      <c r="AQ2345" s="88">
        <v>201.92</v>
      </c>
      <c r="AR2345" s="88">
        <v>185.09</v>
      </c>
      <c r="AS2345" s="88">
        <v>185.09</v>
      </c>
      <c r="AT2345" s="88">
        <v>185.09</v>
      </c>
      <c r="AU2345" s="88">
        <v>185.09</v>
      </c>
      <c r="AV2345" s="88">
        <v>185.09</v>
      </c>
      <c r="AW2345" s="88">
        <v>185.09</v>
      </c>
      <c r="AX2345" s="88">
        <v>185.09</v>
      </c>
      <c r="AY2345" s="88">
        <v>185.09</v>
      </c>
      <c r="AZ2345" s="88">
        <v>185.09</v>
      </c>
      <c r="BA2345" s="88">
        <v>354.27</v>
      </c>
      <c r="BB2345" s="89">
        <f t="shared" si="143"/>
        <v>2222</v>
      </c>
      <c r="BC2345" s="90" t="str">
        <f t="shared" si="142"/>
        <v>OK</v>
      </c>
      <c r="BD2345" s="91" t="str">
        <f t="shared" si="144"/>
        <v xml:space="preserve">                  </v>
      </c>
      <c r="BE2345" s="92">
        <f t="shared" si="145"/>
        <v>12</v>
      </c>
    </row>
    <row r="2346" spans="1:57" s="74" customFormat="1" ht="50.1" customHeight="1" x14ac:dyDescent="0.2">
      <c r="A2346" s="78" t="s">
        <v>55</v>
      </c>
      <c r="B2346" s="78" t="s">
        <v>61</v>
      </c>
      <c r="C2346" s="78" t="s">
        <v>618</v>
      </c>
      <c r="D2346" s="78" t="s">
        <v>605</v>
      </c>
      <c r="E2346" s="79" t="str">
        <f>+IF(C2346&lt;&gt;"",VLOOKUP(MID(C2346,18,5),NIVELES!$A$133:$B$213,2,0),"")</f>
        <v>GUAYAS</v>
      </c>
      <c r="F2346" s="80" t="s">
        <v>185</v>
      </c>
      <c r="G2346" s="81" t="str">
        <f>+IF(F2346&lt;&gt;"",VLOOKUP(F2346,NIVELES!$A$246:$C$464,3,0),"")</f>
        <v xml:space="preserve"> </v>
      </c>
      <c r="H2346" s="82" t="s">
        <v>1024</v>
      </c>
      <c r="I2346" s="78" t="s">
        <v>2201</v>
      </c>
      <c r="J2346" s="78" t="s">
        <v>2184</v>
      </c>
      <c r="K2346" s="78" t="s">
        <v>2185</v>
      </c>
      <c r="L2346" s="78" t="s">
        <v>1791</v>
      </c>
      <c r="M2346" s="78" t="s">
        <v>1791</v>
      </c>
      <c r="N2346" s="78" t="s">
        <v>1791</v>
      </c>
      <c r="O2346" s="78" t="s">
        <v>2897</v>
      </c>
      <c r="P2346" s="82">
        <v>12</v>
      </c>
      <c r="Q2346" s="78" t="s">
        <v>2965</v>
      </c>
      <c r="R2346" s="82">
        <v>1</v>
      </c>
      <c r="S2346" s="82">
        <v>1</v>
      </c>
      <c r="T2346" s="82">
        <v>1</v>
      </c>
      <c r="U2346" s="82">
        <v>1</v>
      </c>
      <c r="V2346" s="82">
        <v>1</v>
      </c>
      <c r="W2346" s="82">
        <v>1</v>
      </c>
      <c r="X2346" s="82">
        <v>1</v>
      </c>
      <c r="Y2346" s="82">
        <v>1</v>
      </c>
      <c r="Z2346" s="82">
        <v>1</v>
      </c>
      <c r="AA2346" s="82">
        <v>1</v>
      </c>
      <c r="AB2346" s="82">
        <v>1</v>
      </c>
      <c r="AC2346" s="82">
        <v>1</v>
      </c>
      <c r="AD2346" s="85" t="str">
        <f>IF(A2346&lt;&gt;"",IF(D2346="DIRECCIÓN_DE_TRANSFERENCIAS","280 0031",VLOOKUP(C2346,NIVELES!$A$14:$B$105,2,0)),"")</f>
        <v>280 5270</v>
      </c>
      <c r="AE2346" s="86" t="s">
        <v>322</v>
      </c>
      <c r="AF2346" s="86" t="s">
        <v>546</v>
      </c>
      <c r="AG2346" s="79" t="str">
        <f>+IF(AF2346&lt;&gt;"",VLOOKUP(AF2346,NIVELES!$A$666:$B$673,2,0),"")</f>
        <v>ATENCIÓN_INTEGRAL_A_PERSONAS_CON_DISCAPACIDAD</v>
      </c>
      <c r="AH2346" s="78" t="s">
        <v>453</v>
      </c>
      <c r="AI2346" s="79" t="str">
        <f>IF(AH2346&lt;&gt;"",VLOOKUP(CONCATENATE(AG2346,AH2346),NIVELES!$B$676:$C$745,2,0),"")</f>
        <v>Rectoría Inclusión Social</v>
      </c>
      <c r="AJ2346" s="78" t="s">
        <v>429</v>
      </c>
      <c r="AK2346" s="79" t="str">
        <f>+IF(AJ2346&lt;&gt;"",VLOOKUP(AJ2346,NIVELES!$A$816:$B$892,2,0),"")</f>
        <v xml:space="preserve">PROMOVER EL RECONOCIMIENTO Y GARANTIA DE LOS DERECHOS DE LAS MUJERES Y HOMBRES CON DISCAPACIDAD,  SU DEBIDA VALORACIÓN Y EL RESPETO A SU DIGNIDAD  </v>
      </c>
      <c r="AL2346" s="78" t="s">
        <v>554</v>
      </c>
      <c r="AM2346" s="78">
        <v>530505</v>
      </c>
      <c r="AN2346" s="79" t="str">
        <f>IF(AM2346&lt;&gt;"",+VLOOKUP(AM2346,NIVELES!$A$1652:$B$2466,2,0),"")</f>
        <v>Vehículos (Arrendamiento)</v>
      </c>
      <c r="AO2346" s="87">
        <v>28029.759999999998</v>
      </c>
      <c r="AP2346" s="88">
        <v>0</v>
      </c>
      <c r="AQ2346" s="88">
        <v>0</v>
      </c>
      <c r="AR2346" s="88">
        <v>2335.81</v>
      </c>
      <c r="AS2346" s="88">
        <v>2335.81</v>
      </c>
      <c r="AT2346" s="88">
        <v>2335.81</v>
      </c>
      <c r="AU2346" s="88">
        <v>2335.81</v>
      </c>
      <c r="AV2346" s="88">
        <v>2335.81</v>
      </c>
      <c r="AW2346" s="88">
        <v>2335.81</v>
      </c>
      <c r="AX2346" s="88">
        <v>2335.81</v>
      </c>
      <c r="AY2346" s="88">
        <v>2335.81</v>
      </c>
      <c r="AZ2346" s="88">
        <v>2335.81</v>
      </c>
      <c r="BA2346" s="88">
        <v>7007.47</v>
      </c>
      <c r="BB2346" s="89">
        <f t="shared" si="143"/>
        <v>28029.760000000002</v>
      </c>
      <c r="BC2346" s="90" t="str">
        <f t="shared" si="142"/>
        <v>OK</v>
      </c>
      <c r="BD2346" s="91" t="str">
        <f t="shared" si="144"/>
        <v xml:space="preserve">                  </v>
      </c>
      <c r="BE2346" s="92">
        <f t="shared" si="145"/>
        <v>12</v>
      </c>
    </row>
    <row r="2347" spans="1:57" s="74" customFormat="1" ht="50.1" customHeight="1" x14ac:dyDescent="0.2">
      <c r="A2347" s="78" t="s">
        <v>55</v>
      </c>
      <c r="B2347" s="78" t="s">
        <v>61</v>
      </c>
      <c r="C2347" s="78" t="s">
        <v>618</v>
      </c>
      <c r="D2347" s="78" t="s">
        <v>605</v>
      </c>
      <c r="E2347" s="79" t="str">
        <f>+IF(C2347&lt;&gt;"",VLOOKUP(MID(C2347,18,5),NIVELES!$A$133:$B$213,2,0),"")</f>
        <v>GUAYAS</v>
      </c>
      <c r="F2347" s="80" t="s">
        <v>185</v>
      </c>
      <c r="G2347" s="81" t="str">
        <f>+IF(F2347&lt;&gt;"",VLOOKUP(F2347,NIVELES!$A$246:$C$464,3,0),"")</f>
        <v xml:space="preserve"> </v>
      </c>
      <c r="H2347" s="82" t="s">
        <v>1024</v>
      </c>
      <c r="I2347" s="78" t="s">
        <v>2201</v>
      </c>
      <c r="J2347" s="78" t="s">
        <v>2184</v>
      </c>
      <c r="K2347" s="78" t="s">
        <v>2185</v>
      </c>
      <c r="L2347" s="78" t="s">
        <v>1791</v>
      </c>
      <c r="M2347" s="78" t="s">
        <v>1791</v>
      </c>
      <c r="N2347" s="78" t="s">
        <v>1791</v>
      </c>
      <c r="O2347" s="78" t="s">
        <v>2897</v>
      </c>
      <c r="P2347" s="82">
        <v>1</v>
      </c>
      <c r="Q2347" s="78" t="s">
        <v>2965</v>
      </c>
      <c r="R2347" s="82"/>
      <c r="S2347" s="82"/>
      <c r="T2347" s="82">
        <v>1</v>
      </c>
      <c r="U2347" s="82"/>
      <c r="V2347" s="82"/>
      <c r="W2347" s="82"/>
      <c r="X2347" s="82"/>
      <c r="Y2347" s="82"/>
      <c r="Z2347" s="82"/>
      <c r="AA2347" s="82"/>
      <c r="AB2347" s="82"/>
      <c r="AC2347" s="82"/>
      <c r="AD2347" s="85" t="str">
        <f>IF(A2347&lt;&gt;"",IF(D2347="DIRECCIÓN_DE_TRANSFERENCIAS","280 0031",VLOOKUP(C2347,NIVELES!$A$14:$B$105,2,0)),"")</f>
        <v>280 5270</v>
      </c>
      <c r="AE2347" s="86" t="s">
        <v>322</v>
      </c>
      <c r="AF2347" s="86" t="s">
        <v>546</v>
      </c>
      <c r="AG2347" s="79" t="str">
        <f>+IF(AF2347&lt;&gt;"",VLOOKUP(AF2347,NIVELES!$A$666:$B$673,2,0),"")</f>
        <v>ATENCIÓN_INTEGRAL_A_PERSONAS_CON_DISCAPACIDAD</v>
      </c>
      <c r="AH2347" s="78" t="s">
        <v>453</v>
      </c>
      <c r="AI2347" s="79" t="str">
        <f>IF(AH2347&lt;&gt;"",VLOOKUP(CONCATENATE(AG2347,AH2347),NIVELES!$B$676:$C$745,2,0),"")</f>
        <v>Rectoría Inclusión Social</v>
      </c>
      <c r="AJ2347" s="78" t="s">
        <v>429</v>
      </c>
      <c r="AK2347" s="79" t="str">
        <f>+IF(AJ2347&lt;&gt;"",VLOOKUP(AJ2347,NIVELES!$A$816:$B$892,2,0),"")</f>
        <v xml:space="preserve">PROMOVER EL RECONOCIMIENTO Y GARANTIA DE LOS DERECHOS DE LAS MUJERES Y HOMBRES CON DISCAPACIDAD,  SU DEBIDA VALORACIÓN Y EL RESPETO A SU DIGNIDAD  </v>
      </c>
      <c r="AL2347" s="78" t="s">
        <v>554</v>
      </c>
      <c r="AM2347" s="78">
        <v>530303</v>
      </c>
      <c r="AN2347" s="79" t="str">
        <f>IF(AM2347&lt;&gt;"",+VLOOKUP(AM2347,NIVELES!$A$1652:$B$2466,2,0),"")</f>
        <v>Viáticos y Subsistencias en el Interior</v>
      </c>
      <c r="AO2347" s="87">
        <v>640</v>
      </c>
      <c r="AP2347" s="88">
        <v>0</v>
      </c>
      <c r="AQ2347" s="88">
        <v>0</v>
      </c>
      <c r="AR2347" s="88">
        <v>300</v>
      </c>
      <c r="AS2347" s="88">
        <v>340</v>
      </c>
      <c r="AT2347" s="88">
        <v>0</v>
      </c>
      <c r="AU2347" s="88">
        <v>0</v>
      </c>
      <c r="AV2347" s="88">
        <v>0</v>
      </c>
      <c r="AW2347" s="88">
        <v>0</v>
      </c>
      <c r="AX2347" s="88">
        <v>0</v>
      </c>
      <c r="AY2347" s="88">
        <v>0</v>
      </c>
      <c r="AZ2347" s="88">
        <v>0</v>
      </c>
      <c r="BA2347" s="88">
        <v>0</v>
      </c>
      <c r="BB2347" s="89">
        <f t="shared" si="143"/>
        <v>640</v>
      </c>
      <c r="BC2347" s="90" t="str">
        <f t="shared" si="142"/>
        <v>OK</v>
      </c>
      <c r="BD2347" s="91" t="str">
        <f t="shared" si="144"/>
        <v xml:space="preserve">                  </v>
      </c>
      <c r="BE2347" s="92">
        <f t="shared" si="145"/>
        <v>1</v>
      </c>
    </row>
    <row r="2348" spans="1:57" s="74" customFormat="1" ht="50.1" customHeight="1" x14ac:dyDescent="0.2">
      <c r="A2348" s="78" t="s">
        <v>55</v>
      </c>
      <c r="B2348" s="78" t="s">
        <v>61</v>
      </c>
      <c r="C2348" s="78" t="s">
        <v>618</v>
      </c>
      <c r="D2348" s="78" t="s">
        <v>605</v>
      </c>
      <c r="E2348" s="79" t="str">
        <f>+IF(C2348&lt;&gt;"",VLOOKUP(MID(C2348,18,5),NIVELES!$A$133:$B$213,2,0),"")</f>
        <v>GUAYAS</v>
      </c>
      <c r="F2348" s="80" t="s">
        <v>185</v>
      </c>
      <c r="G2348" s="81" t="str">
        <f>+IF(F2348&lt;&gt;"",VLOOKUP(F2348,NIVELES!$A$246:$C$464,3,0),"")</f>
        <v xml:space="preserve"> </v>
      </c>
      <c r="H2348" s="82" t="s">
        <v>1024</v>
      </c>
      <c r="I2348" s="78" t="s">
        <v>2201</v>
      </c>
      <c r="J2348" s="78" t="s">
        <v>2184</v>
      </c>
      <c r="K2348" s="78" t="s">
        <v>2185</v>
      </c>
      <c r="L2348" s="78" t="s">
        <v>1791</v>
      </c>
      <c r="M2348" s="78" t="s">
        <v>1791</v>
      </c>
      <c r="N2348" s="78" t="s">
        <v>1791</v>
      </c>
      <c r="O2348" s="78" t="s">
        <v>2897</v>
      </c>
      <c r="P2348" s="82">
        <v>1</v>
      </c>
      <c r="Q2348" s="78" t="s">
        <v>2965</v>
      </c>
      <c r="R2348" s="82"/>
      <c r="S2348" s="82"/>
      <c r="T2348" s="82">
        <v>1</v>
      </c>
      <c r="U2348" s="82"/>
      <c r="V2348" s="82"/>
      <c r="W2348" s="82"/>
      <c r="X2348" s="82"/>
      <c r="Y2348" s="82"/>
      <c r="Z2348" s="82"/>
      <c r="AA2348" s="82"/>
      <c r="AB2348" s="82"/>
      <c r="AC2348" s="82"/>
      <c r="AD2348" s="85" t="str">
        <f>IF(A2348&lt;&gt;"",IF(D2348="DIRECCIÓN_DE_TRANSFERENCIAS","280 0031",VLOOKUP(C2348,NIVELES!$A$14:$B$105,2,0)),"")</f>
        <v>280 5270</v>
      </c>
      <c r="AE2348" s="86" t="s">
        <v>322</v>
      </c>
      <c r="AF2348" s="86" t="s">
        <v>546</v>
      </c>
      <c r="AG2348" s="79" t="str">
        <f>+IF(AF2348&lt;&gt;"",VLOOKUP(AF2348,NIVELES!$A$666:$B$673,2,0),"")</f>
        <v>ATENCIÓN_INTEGRAL_A_PERSONAS_CON_DISCAPACIDAD</v>
      </c>
      <c r="AH2348" s="78" t="s">
        <v>453</v>
      </c>
      <c r="AI2348" s="79" t="str">
        <f>IF(AH2348&lt;&gt;"",VLOOKUP(CONCATENATE(AG2348,AH2348),NIVELES!$B$676:$C$745,2,0),"")</f>
        <v>Rectoría Inclusión Social</v>
      </c>
      <c r="AJ2348" s="78" t="s">
        <v>429</v>
      </c>
      <c r="AK2348" s="79" t="str">
        <f>+IF(AJ2348&lt;&gt;"",VLOOKUP(AJ2348,NIVELES!$A$816:$B$892,2,0),"")</f>
        <v xml:space="preserve">PROMOVER EL RECONOCIMIENTO Y GARANTIA DE LOS DERECHOS DE LAS MUJERES Y HOMBRES CON DISCAPACIDAD,  SU DEBIDA VALORACIÓN Y EL RESPETO A SU DIGNIDAD  </v>
      </c>
      <c r="AL2348" s="78" t="s">
        <v>554</v>
      </c>
      <c r="AM2348" s="78">
        <v>530301</v>
      </c>
      <c r="AN2348" s="79" t="str">
        <f>IF(AM2348&lt;&gt;"",+VLOOKUP(AM2348,NIVELES!$A$1652:$B$2466,2,0),"")</f>
        <v>Pasajes al Interior</v>
      </c>
      <c r="AO2348" s="87">
        <v>200</v>
      </c>
      <c r="AP2348" s="88">
        <v>0</v>
      </c>
      <c r="AQ2348" s="88">
        <v>0</v>
      </c>
      <c r="AR2348" s="88">
        <v>100</v>
      </c>
      <c r="AS2348" s="88">
        <v>100</v>
      </c>
      <c r="AT2348" s="88">
        <v>0</v>
      </c>
      <c r="AU2348" s="88">
        <v>0</v>
      </c>
      <c r="AV2348" s="88">
        <v>0</v>
      </c>
      <c r="AW2348" s="88">
        <v>0</v>
      </c>
      <c r="AX2348" s="88">
        <v>0</v>
      </c>
      <c r="AY2348" s="88">
        <v>0</v>
      </c>
      <c r="AZ2348" s="88">
        <v>0</v>
      </c>
      <c r="BA2348" s="88">
        <v>0</v>
      </c>
      <c r="BB2348" s="89">
        <f t="shared" si="143"/>
        <v>200</v>
      </c>
      <c r="BC2348" s="90" t="str">
        <f t="shared" si="142"/>
        <v>OK</v>
      </c>
      <c r="BD2348" s="91" t="str">
        <f t="shared" si="144"/>
        <v xml:space="preserve">                  </v>
      </c>
      <c r="BE2348" s="92">
        <f t="shared" si="145"/>
        <v>1</v>
      </c>
    </row>
    <row r="2349" spans="1:57" s="74" customFormat="1" ht="50.1" customHeight="1" x14ac:dyDescent="0.2">
      <c r="A2349" s="78" t="s">
        <v>55</v>
      </c>
      <c r="B2349" s="78" t="s">
        <v>61</v>
      </c>
      <c r="C2349" s="78" t="s">
        <v>618</v>
      </c>
      <c r="D2349" s="78" t="s">
        <v>605</v>
      </c>
      <c r="E2349" s="79" t="str">
        <f>+IF(C2349&lt;&gt;"",VLOOKUP(MID(C2349,18,5),NIVELES!$A$133:$B$213,2,0),"")</f>
        <v>GUAYAS</v>
      </c>
      <c r="F2349" s="80" t="s">
        <v>185</v>
      </c>
      <c r="G2349" s="81" t="str">
        <f>+IF(F2349&lt;&gt;"",VLOOKUP(F2349,NIVELES!$A$246:$C$464,3,0),"")</f>
        <v xml:space="preserve"> </v>
      </c>
      <c r="H2349" s="82" t="s">
        <v>1024</v>
      </c>
      <c r="I2349" s="78" t="s">
        <v>2201</v>
      </c>
      <c r="J2349" s="78" t="s">
        <v>2184</v>
      </c>
      <c r="K2349" s="78" t="s">
        <v>2185</v>
      </c>
      <c r="L2349" s="78" t="s">
        <v>1791</v>
      </c>
      <c r="M2349" s="78" t="s">
        <v>1791</v>
      </c>
      <c r="N2349" s="78" t="s">
        <v>1791</v>
      </c>
      <c r="O2349" s="78" t="s">
        <v>2897</v>
      </c>
      <c r="P2349" s="82">
        <v>1</v>
      </c>
      <c r="Q2349" s="78" t="s">
        <v>2965</v>
      </c>
      <c r="R2349" s="82"/>
      <c r="S2349" s="82"/>
      <c r="T2349" s="82"/>
      <c r="U2349" s="82"/>
      <c r="V2349" s="82"/>
      <c r="W2349" s="82"/>
      <c r="X2349" s="82"/>
      <c r="Y2349" s="82"/>
      <c r="Z2349" s="82"/>
      <c r="AA2349" s="82">
        <v>1</v>
      </c>
      <c r="AB2349" s="82"/>
      <c r="AC2349" s="82"/>
      <c r="AD2349" s="85" t="str">
        <f>IF(A2349&lt;&gt;"",IF(D2349="DIRECCIÓN_DE_TRANSFERENCIAS","280 0031",VLOOKUP(C2349,NIVELES!$A$14:$B$105,2,0)),"")</f>
        <v>280 5270</v>
      </c>
      <c r="AE2349" s="86" t="s">
        <v>322</v>
      </c>
      <c r="AF2349" s="86" t="s">
        <v>546</v>
      </c>
      <c r="AG2349" s="79" t="str">
        <f>+IF(AF2349&lt;&gt;"",VLOOKUP(AF2349,NIVELES!$A$666:$B$673,2,0),"")</f>
        <v>ATENCIÓN_INTEGRAL_A_PERSONAS_CON_DISCAPACIDAD</v>
      </c>
      <c r="AH2349" s="78" t="s">
        <v>452</v>
      </c>
      <c r="AI2349" s="79" t="str">
        <f>IF(AH2349&lt;&gt;"",VLOOKUP(CONCATENATE(AG2349,AH2349),NIVELES!$B$676:$C$745,2,0),"")</f>
        <v>Atención Domiciliaria Prestación De Servicio</v>
      </c>
      <c r="AJ2349" s="78" t="s">
        <v>429</v>
      </c>
      <c r="AK2349" s="79" t="str">
        <f>+IF(AJ2349&lt;&gt;"",VLOOKUP(AJ2349,NIVELES!$A$816:$B$892,2,0),"")</f>
        <v xml:space="preserve">PROMOVER EL RECONOCIMIENTO Y GARANTIA DE LOS DERECHOS DE LAS MUJERES Y HOMBRES CON DISCAPACIDAD,  SU DEBIDA VALORACIÓN Y EL RESPETO A SU DIGNIDAD  </v>
      </c>
      <c r="AL2349" s="78" t="s">
        <v>554</v>
      </c>
      <c r="AM2349" s="78">
        <v>530249</v>
      </c>
      <c r="AN2349" s="79" t="str">
        <f>IF(AM2349&lt;&gt;"",+VLOOKUP(AM2349,NIVELES!$A$1652:$B$2466,2,0),"")</f>
        <v>Eventos Públicos Promocionales</v>
      </c>
      <c r="AO2349" s="87">
        <v>1000</v>
      </c>
      <c r="AP2349" s="88">
        <v>0</v>
      </c>
      <c r="AQ2349" s="88">
        <v>0</v>
      </c>
      <c r="AR2349" s="88">
        <v>0</v>
      </c>
      <c r="AS2349" s="88">
        <v>0</v>
      </c>
      <c r="AT2349" s="88">
        <v>0</v>
      </c>
      <c r="AU2349" s="88">
        <v>0</v>
      </c>
      <c r="AV2349" s="88">
        <v>0</v>
      </c>
      <c r="AW2349" s="88">
        <v>0</v>
      </c>
      <c r="AX2349" s="88">
        <v>0</v>
      </c>
      <c r="AY2349" s="88">
        <v>1000</v>
      </c>
      <c r="AZ2349" s="88">
        <v>0</v>
      </c>
      <c r="BA2349" s="88">
        <v>0</v>
      </c>
      <c r="BB2349" s="89">
        <f t="shared" si="143"/>
        <v>1000</v>
      </c>
      <c r="BC2349" s="90" t="str">
        <f t="shared" si="142"/>
        <v>OK</v>
      </c>
      <c r="BD2349" s="91" t="str">
        <f t="shared" si="144"/>
        <v xml:space="preserve">                  </v>
      </c>
      <c r="BE2349" s="92">
        <f t="shared" si="145"/>
        <v>1</v>
      </c>
    </row>
    <row r="2350" spans="1:57" s="74" customFormat="1" ht="50.1" customHeight="1" x14ac:dyDescent="0.2">
      <c r="A2350" s="78" t="s">
        <v>55</v>
      </c>
      <c r="B2350" s="78" t="s">
        <v>61</v>
      </c>
      <c r="C2350" s="78" t="s">
        <v>618</v>
      </c>
      <c r="D2350" s="78" t="s">
        <v>605</v>
      </c>
      <c r="E2350" s="79" t="str">
        <f>+IF(C2350&lt;&gt;"",VLOOKUP(MID(C2350,18,5),NIVELES!$A$133:$B$213,2,0),"")</f>
        <v>GUAYAS</v>
      </c>
      <c r="F2350" s="80" t="s">
        <v>185</v>
      </c>
      <c r="G2350" s="81" t="str">
        <f>+IF(F2350&lt;&gt;"",VLOOKUP(F2350,NIVELES!$A$246:$C$464,3,0),"")</f>
        <v xml:space="preserve"> </v>
      </c>
      <c r="H2350" s="82" t="s">
        <v>1024</v>
      </c>
      <c r="I2350" s="78" t="s">
        <v>2201</v>
      </c>
      <c r="J2350" s="78" t="s">
        <v>2184</v>
      </c>
      <c r="K2350" s="78" t="s">
        <v>2185</v>
      </c>
      <c r="L2350" s="78" t="s">
        <v>1791</v>
      </c>
      <c r="M2350" s="78" t="s">
        <v>1791</v>
      </c>
      <c r="N2350" s="78" t="s">
        <v>1791</v>
      </c>
      <c r="O2350" s="78" t="s">
        <v>2897</v>
      </c>
      <c r="P2350" s="82">
        <v>1</v>
      </c>
      <c r="Q2350" s="78" t="s">
        <v>2965</v>
      </c>
      <c r="R2350" s="82"/>
      <c r="S2350" s="82"/>
      <c r="T2350" s="82"/>
      <c r="U2350" s="82"/>
      <c r="V2350" s="82">
        <v>1</v>
      </c>
      <c r="W2350" s="82"/>
      <c r="X2350" s="82"/>
      <c r="Y2350" s="82"/>
      <c r="Z2350" s="82"/>
      <c r="AA2350" s="82"/>
      <c r="AB2350" s="82"/>
      <c r="AC2350" s="82"/>
      <c r="AD2350" s="85" t="str">
        <f>IF(A2350&lt;&gt;"",IF(D2350="DIRECCIÓN_DE_TRANSFERENCIAS","280 0031",VLOOKUP(C2350,NIVELES!$A$14:$B$105,2,0)),"")</f>
        <v>280 5270</v>
      </c>
      <c r="AE2350" s="86" t="s">
        <v>322</v>
      </c>
      <c r="AF2350" s="86" t="s">
        <v>546</v>
      </c>
      <c r="AG2350" s="79" t="str">
        <f>+IF(AF2350&lt;&gt;"",VLOOKUP(AF2350,NIVELES!$A$666:$B$673,2,0),"")</f>
        <v>ATENCIÓN_INTEGRAL_A_PERSONAS_CON_DISCAPACIDAD</v>
      </c>
      <c r="AH2350" s="78" t="s">
        <v>452</v>
      </c>
      <c r="AI2350" s="79" t="str">
        <f>IF(AH2350&lt;&gt;"",VLOOKUP(CONCATENATE(AG2350,AH2350),NIVELES!$B$676:$C$745,2,0),"")</f>
        <v>Atención Domiciliaria Prestación De Servicio</v>
      </c>
      <c r="AJ2350" s="78" t="s">
        <v>429</v>
      </c>
      <c r="AK2350" s="79" t="str">
        <f>+IF(AJ2350&lt;&gt;"",VLOOKUP(AJ2350,NIVELES!$A$816:$B$892,2,0),"")</f>
        <v xml:space="preserve">PROMOVER EL RECONOCIMIENTO Y GARANTIA DE LOS DERECHOS DE LAS MUJERES Y HOMBRES CON DISCAPACIDAD,  SU DEBIDA VALORACIÓN Y EL RESPETO A SU DIGNIDAD  </v>
      </c>
      <c r="AL2350" s="78" t="s">
        <v>554</v>
      </c>
      <c r="AM2350" s="78">
        <v>530303</v>
      </c>
      <c r="AN2350" s="79" t="str">
        <f>IF(AM2350&lt;&gt;"",+VLOOKUP(AM2350,NIVELES!$A$1652:$B$2466,2,0),"")</f>
        <v>Viáticos y Subsistencias en el Interior</v>
      </c>
      <c r="AO2350" s="87">
        <v>160</v>
      </c>
      <c r="AP2350" s="88">
        <v>0</v>
      </c>
      <c r="AQ2350" s="88">
        <v>0</v>
      </c>
      <c r="AR2350" s="88">
        <v>0</v>
      </c>
      <c r="AS2350" s="88">
        <v>0</v>
      </c>
      <c r="AT2350" s="88">
        <v>160</v>
      </c>
      <c r="AU2350" s="88">
        <v>0</v>
      </c>
      <c r="AV2350" s="88">
        <v>0</v>
      </c>
      <c r="AW2350" s="88">
        <v>0</v>
      </c>
      <c r="AX2350" s="88">
        <v>0</v>
      </c>
      <c r="AY2350" s="88">
        <v>0</v>
      </c>
      <c r="AZ2350" s="88">
        <v>0</v>
      </c>
      <c r="BA2350" s="88">
        <v>0</v>
      </c>
      <c r="BB2350" s="89">
        <f t="shared" si="143"/>
        <v>160</v>
      </c>
      <c r="BC2350" s="90" t="str">
        <f t="shared" si="142"/>
        <v>OK</v>
      </c>
      <c r="BD2350" s="91" t="str">
        <f t="shared" si="144"/>
        <v xml:space="preserve">                  </v>
      </c>
      <c r="BE2350" s="92">
        <f t="shared" si="145"/>
        <v>1</v>
      </c>
    </row>
    <row r="2351" spans="1:57" s="74" customFormat="1" ht="50.1" customHeight="1" x14ac:dyDescent="0.2">
      <c r="A2351" s="78" t="s">
        <v>55</v>
      </c>
      <c r="B2351" s="78" t="s">
        <v>61</v>
      </c>
      <c r="C2351" s="78" t="s">
        <v>618</v>
      </c>
      <c r="D2351" s="78" t="s">
        <v>605</v>
      </c>
      <c r="E2351" s="79" t="str">
        <f>+IF(C2351&lt;&gt;"",VLOOKUP(MID(C2351,18,5),NIVELES!$A$133:$B$213,2,0),"")</f>
        <v>GUAYAS</v>
      </c>
      <c r="F2351" s="80" t="s">
        <v>185</v>
      </c>
      <c r="G2351" s="81" t="str">
        <f>+IF(F2351&lt;&gt;"",VLOOKUP(F2351,NIVELES!$A$246:$C$464,3,0),"")</f>
        <v xml:space="preserve"> </v>
      </c>
      <c r="H2351" s="82" t="s">
        <v>1024</v>
      </c>
      <c r="I2351" s="78" t="s">
        <v>2201</v>
      </c>
      <c r="J2351" s="78" t="s">
        <v>2184</v>
      </c>
      <c r="K2351" s="78" t="s">
        <v>2185</v>
      </c>
      <c r="L2351" s="78" t="s">
        <v>1791</v>
      </c>
      <c r="M2351" s="78" t="s">
        <v>1791</v>
      </c>
      <c r="N2351" s="78" t="s">
        <v>1791</v>
      </c>
      <c r="O2351" s="78" t="s">
        <v>2897</v>
      </c>
      <c r="P2351" s="82">
        <v>1</v>
      </c>
      <c r="Q2351" s="78" t="s">
        <v>2965</v>
      </c>
      <c r="R2351" s="82"/>
      <c r="S2351" s="82"/>
      <c r="T2351" s="82"/>
      <c r="U2351" s="82"/>
      <c r="V2351" s="82">
        <v>1</v>
      </c>
      <c r="W2351" s="82"/>
      <c r="X2351" s="82"/>
      <c r="Y2351" s="82"/>
      <c r="Z2351" s="82"/>
      <c r="AA2351" s="82"/>
      <c r="AB2351" s="82"/>
      <c r="AC2351" s="82"/>
      <c r="AD2351" s="85" t="str">
        <f>IF(A2351&lt;&gt;"",IF(D2351="DIRECCIÓN_DE_TRANSFERENCIAS","280 0031",VLOOKUP(C2351,NIVELES!$A$14:$B$105,2,0)),"")</f>
        <v>280 5270</v>
      </c>
      <c r="AE2351" s="86" t="s">
        <v>322</v>
      </c>
      <c r="AF2351" s="86" t="s">
        <v>546</v>
      </c>
      <c r="AG2351" s="79" t="str">
        <f>+IF(AF2351&lt;&gt;"",VLOOKUP(AF2351,NIVELES!$A$666:$B$673,2,0),"")</f>
        <v>ATENCIÓN_INTEGRAL_A_PERSONAS_CON_DISCAPACIDAD</v>
      </c>
      <c r="AH2351" s="78" t="s">
        <v>452</v>
      </c>
      <c r="AI2351" s="79" t="str">
        <f>IF(AH2351&lt;&gt;"",VLOOKUP(CONCATENATE(AG2351,AH2351),NIVELES!$B$676:$C$745,2,0),"")</f>
        <v>Atención Domiciliaria Prestación De Servicio</v>
      </c>
      <c r="AJ2351" s="78" t="s">
        <v>429</v>
      </c>
      <c r="AK2351" s="79" t="str">
        <f>+IF(AJ2351&lt;&gt;"",VLOOKUP(AJ2351,NIVELES!$A$816:$B$892,2,0),"")</f>
        <v xml:space="preserve">PROMOVER EL RECONOCIMIENTO Y GARANTIA DE LOS DERECHOS DE LAS MUJERES Y HOMBRES CON DISCAPACIDAD,  SU DEBIDA VALORACIÓN Y EL RESPETO A SU DIGNIDAD  </v>
      </c>
      <c r="AL2351" s="78" t="s">
        <v>554</v>
      </c>
      <c r="AM2351" s="78">
        <v>530301</v>
      </c>
      <c r="AN2351" s="79" t="str">
        <f>IF(AM2351&lt;&gt;"",+VLOOKUP(AM2351,NIVELES!$A$1652:$B$2466,2,0),"")</f>
        <v>Pasajes al Interior</v>
      </c>
      <c r="AO2351" s="87">
        <v>50</v>
      </c>
      <c r="AP2351" s="88">
        <v>0</v>
      </c>
      <c r="AQ2351" s="88">
        <v>0</v>
      </c>
      <c r="AR2351" s="88">
        <v>0</v>
      </c>
      <c r="AS2351" s="88">
        <v>0</v>
      </c>
      <c r="AT2351" s="88">
        <v>50</v>
      </c>
      <c r="AU2351" s="88">
        <v>0</v>
      </c>
      <c r="AV2351" s="88">
        <v>0</v>
      </c>
      <c r="AW2351" s="88">
        <v>0</v>
      </c>
      <c r="AX2351" s="88">
        <v>0</v>
      </c>
      <c r="AY2351" s="88">
        <v>0</v>
      </c>
      <c r="AZ2351" s="88">
        <v>0</v>
      </c>
      <c r="BA2351" s="88">
        <v>0</v>
      </c>
      <c r="BB2351" s="89">
        <f t="shared" si="143"/>
        <v>50</v>
      </c>
      <c r="BC2351" s="90" t="str">
        <f t="shared" si="142"/>
        <v>OK</v>
      </c>
      <c r="BD2351" s="91" t="str">
        <f t="shared" si="144"/>
        <v xml:space="preserve">                  </v>
      </c>
      <c r="BE2351" s="92">
        <f t="shared" si="145"/>
        <v>1</v>
      </c>
    </row>
    <row r="2352" spans="1:57" s="74" customFormat="1" ht="50.1" customHeight="1" x14ac:dyDescent="0.2">
      <c r="A2352" s="78" t="s">
        <v>55</v>
      </c>
      <c r="B2352" s="78" t="s">
        <v>61</v>
      </c>
      <c r="C2352" s="78" t="s">
        <v>619</v>
      </c>
      <c r="D2352" s="78" t="s">
        <v>575</v>
      </c>
      <c r="E2352" s="79" t="str">
        <f>+IF(C2352&lt;&gt;"",VLOOKUP(MID(C2352,18,5),NIVELES!$A$133:$B$213,2,0),"")</f>
        <v>GUAYAS</v>
      </c>
      <c r="F2352" s="80" t="s">
        <v>200</v>
      </c>
      <c r="G2352" s="81" t="str">
        <f>+IF(F2352&lt;&gt;"",VLOOKUP(F2352,NIVELES!$A$246:$C$464,3,0),"")</f>
        <v xml:space="preserve"> </v>
      </c>
      <c r="H2352" s="82" t="s">
        <v>1023</v>
      </c>
      <c r="I2352" s="78" t="s">
        <v>2988</v>
      </c>
      <c r="J2352" s="78" t="s">
        <v>2895</v>
      </c>
      <c r="K2352" s="78" t="s">
        <v>2476</v>
      </c>
      <c r="L2352" s="78" t="s">
        <v>1791</v>
      </c>
      <c r="M2352" s="78" t="s">
        <v>1791</v>
      </c>
      <c r="N2352" s="78" t="s">
        <v>1791</v>
      </c>
      <c r="O2352" s="78" t="s">
        <v>2454</v>
      </c>
      <c r="P2352" s="82">
        <v>12</v>
      </c>
      <c r="Q2352" s="78" t="s">
        <v>2945</v>
      </c>
      <c r="R2352" s="82">
        <v>1</v>
      </c>
      <c r="S2352" s="82">
        <v>1</v>
      </c>
      <c r="T2352" s="82">
        <v>1</v>
      </c>
      <c r="U2352" s="82">
        <v>1</v>
      </c>
      <c r="V2352" s="82">
        <v>1</v>
      </c>
      <c r="W2352" s="82">
        <v>1</v>
      </c>
      <c r="X2352" s="82">
        <v>1</v>
      </c>
      <c r="Y2352" s="82">
        <v>1</v>
      </c>
      <c r="Z2352" s="82">
        <v>1</v>
      </c>
      <c r="AA2352" s="82">
        <v>1</v>
      </c>
      <c r="AB2352" s="82">
        <v>1</v>
      </c>
      <c r="AC2352" s="82">
        <v>1</v>
      </c>
      <c r="AD2352" s="85" t="str">
        <f>IF(A2352&lt;&gt;"",IF(D2352="DIRECCIÓN_DE_TRANSFERENCIAS","280 0031",VLOOKUP(C2352,NIVELES!$A$14:$B$105,2,0)),"")</f>
        <v>280 5310</v>
      </c>
      <c r="AE2352" s="86" t="s">
        <v>322</v>
      </c>
      <c r="AF2352" s="86" t="s">
        <v>369</v>
      </c>
      <c r="AG2352" s="79" t="str">
        <f>+IF(AF2352&lt;&gt;"",VLOOKUP(AF2352,NIVELES!$A$666:$B$673,2,0),"")</f>
        <v>ADMINISTRACIÓN_CENTRAL</v>
      </c>
      <c r="AH2352" s="78" t="s">
        <v>322</v>
      </c>
      <c r="AI2352" s="79" t="str">
        <f>IF(AH2352&lt;&gt;"",VLOOKUP(CONCATENATE(AG2352,AH2352),NIVELES!$B$676:$C$745,2,0),"")</f>
        <v>Administración De La Gestión Administrativa Financiera</v>
      </c>
      <c r="AJ2352" s="78" t="s">
        <v>517</v>
      </c>
      <c r="AK2352" s="79" t="str">
        <f>+IF(AJ2352&lt;&gt;"",VLOOKUP(AJ2352,NIVELES!$A$816:$B$892,2,0),"")</f>
        <v>NO APLICA</v>
      </c>
      <c r="AL2352" s="78" t="s">
        <v>553</v>
      </c>
      <c r="AM2352" s="78">
        <v>510105</v>
      </c>
      <c r="AN2352" s="79" t="str">
        <f>IF(AM2352&lt;&gt;"",+VLOOKUP(AM2352,NIVELES!$A$1652:$B$2466,2,0),"")</f>
        <v>Remuneraciones Unificadas</v>
      </c>
      <c r="AO2352" s="87">
        <v>103884</v>
      </c>
      <c r="AP2352" s="88">
        <v>8657</v>
      </c>
      <c r="AQ2352" s="88">
        <v>8657</v>
      </c>
      <c r="AR2352" s="88">
        <v>8657</v>
      </c>
      <c r="AS2352" s="88">
        <v>8657</v>
      </c>
      <c r="AT2352" s="88">
        <v>8657</v>
      </c>
      <c r="AU2352" s="88">
        <v>8657</v>
      </c>
      <c r="AV2352" s="88">
        <v>8657</v>
      </c>
      <c r="AW2352" s="88">
        <v>8657</v>
      </c>
      <c r="AX2352" s="88">
        <v>8657</v>
      </c>
      <c r="AY2352" s="88">
        <v>8657</v>
      </c>
      <c r="AZ2352" s="88">
        <v>8657</v>
      </c>
      <c r="BA2352" s="88">
        <v>8657</v>
      </c>
      <c r="BB2352" s="89">
        <f t="shared" si="143"/>
        <v>103884</v>
      </c>
      <c r="BC2352" s="90" t="str">
        <f t="shared" si="142"/>
        <v>OK</v>
      </c>
      <c r="BD2352" s="91" t="str">
        <f t="shared" si="144"/>
        <v xml:space="preserve">                  </v>
      </c>
      <c r="BE2352" s="92">
        <f t="shared" si="145"/>
        <v>12</v>
      </c>
    </row>
    <row r="2353" spans="1:57" s="74" customFormat="1" ht="50.1" customHeight="1" x14ac:dyDescent="0.2">
      <c r="A2353" s="78" t="s">
        <v>55</v>
      </c>
      <c r="B2353" s="78" t="s">
        <v>61</v>
      </c>
      <c r="C2353" s="78" t="s">
        <v>619</v>
      </c>
      <c r="D2353" s="78" t="s">
        <v>575</v>
      </c>
      <c r="E2353" s="79" t="str">
        <f>+IF(C2353&lt;&gt;"",VLOOKUP(MID(C2353,18,5),NIVELES!$A$133:$B$213,2,0),"")</f>
        <v>GUAYAS</v>
      </c>
      <c r="F2353" s="80" t="s">
        <v>200</v>
      </c>
      <c r="G2353" s="81" t="str">
        <f>+IF(F2353&lt;&gt;"",VLOOKUP(F2353,NIVELES!$A$246:$C$464,3,0),"")</f>
        <v xml:space="preserve"> </v>
      </c>
      <c r="H2353" s="82" t="s">
        <v>1023</v>
      </c>
      <c r="I2353" s="78" t="s">
        <v>2988</v>
      </c>
      <c r="J2353" s="78" t="s">
        <v>2895</v>
      </c>
      <c r="K2353" s="78" t="s">
        <v>2476</v>
      </c>
      <c r="L2353" s="78" t="s">
        <v>1791</v>
      </c>
      <c r="M2353" s="78" t="s">
        <v>1791</v>
      </c>
      <c r="N2353" s="78" t="s">
        <v>1791</v>
      </c>
      <c r="O2353" s="78" t="s">
        <v>2167</v>
      </c>
      <c r="P2353" s="82">
        <v>12</v>
      </c>
      <c r="Q2353" s="78" t="s">
        <v>2989</v>
      </c>
      <c r="R2353" s="82">
        <v>1</v>
      </c>
      <c r="S2353" s="82">
        <v>1</v>
      </c>
      <c r="T2353" s="82">
        <v>1</v>
      </c>
      <c r="U2353" s="82">
        <v>1</v>
      </c>
      <c r="V2353" s="82">
        <v>1</v>
      </c>
      <c r="W2353" s="82">
        <v>1</v>
      </c>
      <c r="X2353" s="82">
        <v>1</v>
      </c>
      <c r="Y2353" s="82">
        <v>1</v>
      </c>
      <c r="Z2353" s="82">
        <v>1</v>
      </c>
      <c r="AA2353" s="82">
        <v>1</v>
      </c>
      <c r="AB2353" s="82">
        <v>1</v>
      </c>
      <c r="AC2353" s="82">
        <v>1</v>
      </c>
      <c r="AD2353" s="85" t="str">
        <f>IF(A2353&lt;&gt;"",IF(D2353="DIRECCIÓN_DE_TRANSFERENCIAS","280 0031",VLOOKUP(C2353,NIVELES!$A$14:$B$105,2,0)),"")</f>
        <v>280 5310</v>
      </c>
      <c r="AE2353" s="86" t="s">
        <v>322</v>
      </c>
      <c r="AF2353" s="86" t="s">
        <v>369</v>
      </c>
      <c r="AG2353" s="79" t="str">
        <f>+IF(AF2353&lt;&gt;"",VLOOKUP(AF2353,NIVELES!$A$666:$B$673,2,0),"")</f>
        <v>ADMINISTRACIÓN_CENTRAL</v>
      </c>
      <c r="AH2353" s="78" t="s">
        <v>322</v>
      </c>
      <c r="AI2353" s="79" t="str">
        <f>IF(AH2353&lt;&gt;"",VLOOKUP(CONCATENATE(AG2353,AH2353),NIVELES!$B$676:$C$745,2,0),"")</f>
        <v>Administración De La Gestión Administrativa Financiera</v>
      </c>
      <c r="AJ2353" s="78" t="s">
        <v>517</v>
      </c>
      <c r="AK2353" s="79" t="str">
        <f>+IF(AJ2353&lt;&gt;"",VLOOKUP(AJ2353,NIVELES!$A$816:$B$892,2,0),"")</f>
        <v>NO APLICA</v>
      </c>
      <c r="AL2353" s="78" t="s">
        <v>553</v>
      </c>
      <c r="AM2353" s="78">
        <v>510106</v>
      </c>
      <c r="AN2353" s="79" t="str">
        <f>IF(AM2353&lt;&gt;"",+VLOOKUP(AM2353,NIVELES!$A$1652:$B$2466,2,0),"")</f>
        <v>Salarios Unificados</v>
      </c>
      <c r="AO2353" s="87">
        <v>34920</v>
      </c>
      <c r="AP2353" s="88">
        <v>2910</v>
      </c>
      <c r="AQ2353" s="88">
        <v>2910</v>
      </c>
      <c r="AR2353" s="88">
        <v>2910</v>
      </c>
      <c r="AS2353" s="88">
        <v>2910</v>
      </c>
      <c r="AT2353" s="88">
        <v>2910</v>
      </c>
      <c r="AU2353" s="88">
        <v>2910</v>
      </c>
      <c r="AV2353" s="88">
        <v>2910</v>
      </c>
      <c r="AW2353" s="88">
        <v>2910</v>
      </c>
      <c r="AX2353" s="88">
        <v>2910</v>
      </c>
      <c r="AY2353" s="88">
        <v>2910</v>
      </c>
      <c r="AZ2353" s="88">
        <v>2910</v>
      </c>
      <c r="BA2353" s="88">
        <v>2910</v>
      </c>
      <c r="BB2353" s="89">
        <f t="shared" si="143"/>
        <v>34920</v>
      </c>
      <c r="BC2353" s="90" t="str">
        <f t="shared" si="142"/>
        <v>OK</v>
      </c>
      <c r="BD2353" s="91" t="str">
        <f t="shared" si="144"/>
        <v xml:space="preserve">                  </v>
      </c>
      <c r="BE2353" s="92">
        <f t="shared" si="145"/>
        <v>12</v>
      </c>
    </row>
    <row r="2354" spans="1:57" s="74" customFormat="1" ht="50.1" customHeight="1" x14ac:dyDescent="0.2">
      <c r="A2354" s="78" t="s">
        <v>55</v>
      </c>
      <c r="B2354" s="78" t="s">
        <v>61</v>
      </c>
      <c r="C2354" s="78" t="s">
        <v>619</v>
      </c>
      <c r="D2354" s="78" t="s">
        <v>575</v>
      </c>
      <c r="E2354" s="79" t="str">
        <f>+IF(C2354&lt;&gt;"",VLOOKUP(MID(C2354,18,5),NIVELES!$A$133:$B$213,2,0),"")</f>
        <v>GUAYAS</v>
      </c>
      <c r="F2354" s="80" t="s">
        <v>200</v>
      </c>
      <c r="G2354" s="81" t="str">
        <f>+IF(F2354&lt;&gt;"",VLOOKUP(F2354,NIVELES!$A$246:$C$464,3,0),"")</f>
        <v xml:space="preserve"> </v>
      </c>
      <c r="H2354" s="82" t="s">
        <v>1023</v>
      </c>
      <c r="I2354" s="78" t="s">
        <v>2988</v>
      </c>
      <c r="J2354" s="78" t="s">
        <v>2895</v>
      </c>
      <c r="K2354" s="78" t="s">
        <v>2476</v>
      </c>
      <c r="L2354" s="78" t="s">
        <v>1791</v>
      </c>
      <c r="M2354" s="78" t="s">
        <v>1791</v>
      </c>
      <c r="N2354" s="78" t="s">
        <v>1791</v>
      </c>
      <c r="O2354" s="78" t="s">
        <v>2454</v>
      </c>
      <c r="P2354" s="82">
        <v>12</v>
      </c>
      <c r="Q2354" s="78" t="s">
        <v>2945</v>
      </c>
      <c r="R2354" s="82">
        <v>1</v>
      </c>
      <c r="S2354" s="82">
        <v>1</v>
      </c>
      <c r="T2354" s="82">
        <v>1</v>
      </c>
      <c r="U2354" s="82">
        <v>1</v>
      </c>
      <c r="V2354" s="82">
        <v>1</v>
      </c>
      <c r="W2354" s="82">
        <v>1</v>
      </c>
      <c r="X2354" s="82">
        <v>1</v>
      </c>
      <c r="Y2354" s="82">
        <v>1</v>
      </c>
      <c r="Z2354" s="82">
        <v>1</v>
      </c>
      <c r="AA2354" s="82">
        <v>1</v>
      </c>
      <c r="AB2354" s="82">
        <v>1</v>
      </c>
      <c r="AC2354" s="82">
        <v>1</v>
      </c>
      <c r="AD2354" s="85" t="str">
        <f>IF(A2354&lt;&gt;"",IF(D2354="DIRECCIÓN_DE_TRANSFERENCIAS","280 0031",VLOOKUP(C2354,NIVELES!$A$14:$B$105,2,0)),"")</f>
        <v>280 5310</v>
      </c>
      <c r="AE2354" s="86" t="s">
        <v>322</v>
      </c>
      <c r="AF2354" s="86" t="s">
        <v>369</v>
      </c>
      <c r="AG2354" s="79" t="str">
        <f>+IF(AF2354&lt;&gt;"",VLOOKUP(AF2354,NIVELES!$A$666:$B$673,2,0),"")</f>
        <v>ADMINISTRACIÓN_CENTRAL</v>
      </c>
      <c r="AH2354" s="78" t="s">
        <v>322</v>
      </c>
      <c r="AI2354" s="79" t="str">
        <f>IF(AH2354&lt;&gt;"",VLOOKUP(CONCATENATE(AG2354,AH2354),NIVELES!$B$676:$C$745,2,0),"")</f>
        <v>Administración De La Gestión Administrativa Financiera</v>
      </c>
      <c r="AJ2354" s="78" t="s">
        <v>517</v>
      </c>
      <c r="AK2354" s="79" t="str">
        <f>+IF(AJ2354&lt;&gt;"",VLOOKUP(AJ2354,NIVELES!$A$816:$B$892,2,0),"")</f>
        <v>NO APLICA</v>
      </c>
      <c r="AL2354" s="78" t="s">
        <v>553</v>
      </c>
      <c r="AM2354" s="78">
        <v>510203</v>
      </c>
      <c r="AN2354" s="79" t="str">
        <f>IF(AM2354&lt;&gt;"",+VLOOKUP(AM2354,NIVELES!$A$1652:$B$2466,2,0),"")</f>
        <v>Decimotercer Sueldo</v>
      </c>
      <c r="AO2354" s="87">
        <v>19955.830000000002</v>
      </c>
      <c r="AP2354" s="88">
        <v>0</v>
      </c>
      <c r="AQ2354" s="88">
        <v>385.17</v>
      </c>
      <c r="AR2354" s="88">
        <v>1662.98</v>
      </c>
      <c r="AS2354" s="88">
        <v>1662.98</v>
      </c>
      <c r="AT2354" s="88">
        <v>1662.98</v>
      </c>
      <c r="AU2354" s="88">
        <v>1662.98</v>
      </c>
      <c r="AV2354" s="88">
        <v>1662.98</v>
      </c>
      <c r="AW2354" s="88">
        <v>1662.98</v>
      </c>
      <c r="AX2354" s="88">
        <v>1662.98</v>
      </c>
      <c r="AY2354" s="88">
        <v>1662.98</v>
      </c>
      <c r="AZ2354" s="88">
        <v>1662.98</v>
      </c>
      <c r="BA2354" s="88">
        <v>4603.84</v>
      </c>
      <c r="BB2354" s="89">
        <f t="shared" si="143"/>
        <v>19955.829999999998</v>
      </c>
      <c r="BC2354" s="90" t="str">
        <f t="shared" si="142"/>
        <v>OK</v>
      </c>
      <c r="BD2354" s="91" t="str">
        <f t="shared" si="144"/>
        <v xml:space="preserve">                  </v>
      </c>
      <c r="BE2354" s="92">
        <f t="shared" si="145"/>
        <v>12</v>
      </c>
    </row>
    <row r="2355" spans="1:57" s="74" customFormat="1" ht="50.1" customHeight="1" x14ac:dyDescent="0.2">
      <c r="A2355" s="78" t="s">
        <v>55</v>
      </c>
      <c r="B2355" s="78" t="s">
        <v>61</v>
      </c>
      <c r="C2355" s="78" t="s">
        <v>619</v>
      </c>
      <c r="D2355" s="78" t="s">
        <v>575</v>
      </c>
      <c r="E2355" s="79" t="str">
        <f>+IF(C2355&lt;&gt;"",VLOOKUP(MID(C2355,18,5),NIVELES!$A$133:$B$213,2,0),"")</f>
        <v>GUAYAS</v>
      </c>
      <c r="F2355" s="80" t="s">
        <v>200</v>
      </c>
      <c r="G2355" s="81" t="str">
        <f>+IF(F2355&lt;&gt;"",VLOOKUP(F2355,NIVELES!$A$246:$C$464,3,0),"")</f>
        <v xml:space="preserve"> </v>
      </c>
      <c r="H2355" s="82" t="s">
        <v>1023</v>
      </c>
      <c r="I2355" s="78" t="s">
        <v>2988</v>
      </c>
      <c r="J2355" s="78" t="s">
        <v>2895</v>
      </c>
      <c r="K2355" s="78" t="s">
        <v>2476</v>
      </c>
      <c r="L2355" s="78" t="s">
        <v>1791</v>
      </c>
      <c r="M2355" s="78" t="s">
        <v>1791</v>
      </c>
      <c r="N2355" s="78" t="s">
        <v>1791</v>
      </c>
      <c r="O2355" s="78" t="s">
        <v>2454</v>
      </c>
      <c r="P2355" s="82">
        <v>12</v>
      </c>
      <c r="Q2355" s="78" t="s">
        <v>2945</v>
      </c>
      <c r="R2355" s="82">
        <v>1</v>
      </c>
      <c r="S2355" s="82">
        <v>1</v>
      </c>
      <c r="T2355" s="82">
        <v>1</v>
      </c>
      <c r="U2355" s="82">
        <v>1</v>
      </c>
      <c r="V2355" s="82">
        <v>1</v>
      </c>
      <c r="W2355" s="82">
        <v>1</v>
      </c>
      <c r="X2355" s="82">
        <v>1</v>
      </c>
      <c r="Y2355" s="82">
        <v>1</v>
      </c>
      <c r="Z2355" s="82">
        <v>1</v>
      </c>
      <c r="AA2355" s="82">
        <v>1</v>
      </c>
      <c r="AB2355" s="82">
        <v>1</v>
      </c>
      <c r="AC2355" s="82">
        <v>1</v>
      </c>
      <c r="AD2355" s="85" t="str">
        <f>IF(A2355&lt;&gt;"",IF(D2355="DIRECCIÓN_DE_TRANSFERENCIAS","280 0031",VLOOKUP(C2355,NIVELES!$A$14:$B$105,2,0)),"")</f>
        <v>280 5310</v>
      </c>
      <c r="AE2355" s="86" t="s">
        <v>322</v>
      </c>
      <c r="AF2355" s="86" t="s">
        <v>369</v>
      </c>
      <c r="AG2355" s="79" t="str">
        <f>+IF(AF2355&lt;&gt;"",VLOOKUP(AF2355,NIVELES!$A$666:$B$673,2,0),"")</f>
        <v>ADMINISTRACIÓN_CENTRAL</v>
      </c>
      <c r="AH2355" s="78" t="s">
        <v>322</v>
      </c>
      <c r="AI2355" s="79" t="str">
        <f>IF(AH2355&lt;&gt;"",VLOOKUP(CONCATENATE(AG2355,AH2355),NIVELES!$B$676:$C$745,2,0),"")</f>
        <v>Administración De La Gestión Administrativa Financiera</v>
      </c>
      <c r="AJ2355" s="78" t="s">
        <v>517</v>
      </c>
      <c r="AK2355" s="79" t="str">
        <f>+IF(AJ2355&lt;&gt;"",VLOOKUP(AJ2355,NIVELES!$A$816:$B$892,2,0),"")</f>
        <v>NO APLICA</v>
      </c>
      <c r="AL2355" s="78" t="s">
        <v>553</v>
      </c>
      <c r="AM2355" s="78">
        <v>510204</v>
      </c>
      <c r="AN2355" s="79" t="str">
        <f>IF(AM2355&lt;&gt;"",+VLOOKUP(AM2355,NIVELES!$A$1652:$B$2466,2,0),"")</f>
        <v>Decimocuarto Sueldo</v>
      </c>
      <c r="AO2355" s="87">
        <v>7945.67</v>
      </c>
      <c r="AP2355" s="88">
        <v>0</v>
      </c>
      <c r="AQ2355" s="88">
        <v>131.32</v>
      </c>
      <c r="AR2355" s="88">
        <v>1855.0700000000002</v>
      </c>
      <c r="AS2355" s="88">
        <v>662.13</v>
      </c>
      <c r="AT2355" s="88">
        <v>662.13</v>
      </c>
      <c r="AU2355" s="88">
        <v>662.13</v>
      </c>
      <c r="AV2355" s="88">
        <v>662.13</v>
      </c>
      <c r="AW2355" s="88">
        <v>662.13</v>
      </c>
      <c r="AX2355" s="88">
        <v>662.13</v>
      </c>
      <c r="AY2355" s="88">
        <v>662.13</v>
      </c>
      <c r="AZ2355" s="88">
        <v>662.13</v>
      </c>
      <c r="BA2355" s="88">
        <v>662.24</v>
      </c>
      <c r="BB2355" s="89">
        <f t="shared" si="143"/>
        <v>7945.67</v>
      </c>
      <c r="BC2355" s="90" t="str">
        <f t="shared" si="142"/>
        <v>OK</v>
      </c>
      <c r="BD2355" s="91" t="str">
        <f t="shared" si="144"/>
        <v xml:space="preserve">                  </v>
      </c>
      <c r="BE2355" s="92">
        <f t="shared" si="145"/>
        <v>12</v>
      </c>
    </row>
    <row r="2356" spans="1:57" s="74" customFormat="1" ht="50.1" customHeight="1" x14ac:dyDescent="0.2">
      <c r="A2356" s="78" t="s">
        <v>55</v>
      </c>
      <c r="B2356" s="78" t="s">
        <v>61</v>
      </c>
      <c r="C2356" s="78" t="s">
        <v>619</v>
      </c>
      <c r="D2356" s="78" t="s">
        <v>575</v>
      </c>
      <c r="E2356" s="79" t="str">
        <f>+IF(C2356&lt;&gt;"",VLOOKUP(MID(C2356,18,5),NIVELES!$A$133:$B$213,2,0),"")</f>
        <v>GUAYAS</v>
      </c>
      <c r="F2356" s="80" t="s">
        <v>200</v>
      </c>
      <c r="G2356" s="81" t="str">
        <f>+IF(F2356&lt;&gt;"",VLOOKUP(F2356,NIVELES!$A$246:$C$464,3,0),"")</f>
        <v xml:space="preserve"> </v>
      </c>
      <c r="H2356" s="82" t="s">
        <v>1023</v>
      </c>
      <c r="I2356" s="78" t="s">
        <v>2988</v>
      </c>
      <c r="J2356" s="78" t="s">
        <v>2895</v>
      </c>
      <c r="K2356" s="78" t="s">
        <v>2476</v>
      </c>
      <c r="L2356" s="78" t="s">
        <v>1791</v>
      </c>
      <c r="M2356" s="78" t="s">
        <v>1791</v>
      </c>
      <c r="N2356" s="78" t="s">
        <v>1791</v>
      </c>
      <c r="O2356" s="78" t="s">
        <v>2454</v>
      </c>
      <c r="P2356" s="82">
        <v>12</v>
      </c>
      <c r="Q2356" s="78" t="s">
        <v>2945</v>
      </c>
      <c r="R2356" s="82">
        <v>1</v>
      </c>
      <c r="S2356" s="82">
        <v>1</v>
      </c>
      <c r="T2356" s="82">
        <v>1</v>
      </c>
      <c r="U2356" s="82">
        <v>1</v>
      </c>
      <c r="V2356" s="82">
        <v>1</v>
      </c>
      <c r="W2356" s="82">
        <v>1</v>
      </c>
      <c r="X2356" s="82">
        <v>1</v>
      </c>
      <c r="Y2356" s="82">
        <v>1</v>
      </c>
      <c r="Z2356" s="82">
        <v>1</v>
      </c>
      <c r="AA2356" s="82">
        <v>1</v>
      </c>
      <c r="AB2356" s="82">
        <v>1</v>
      </c>
      <c r="AC2356" s="82">
        <v>1</v>
      </c>
      <c r="AD2356" s="85" t="str">
        <f>IF(A2356&lt;&gt;"",IF(D2356="DIRECCIÓN_DE_TRANSFERENCIAS","280 0031",VLOOKUP(C2356,NIVELES!$A$14:$B$105,2,0)),"")</f>
        <v>280 5310</v>
      </c>
      <c r="AE2356" s="86" t="s">
        <v>322</v>
      </c>
      <c r="AF2356" s="86" t="s">
        <v>369</v>
      </c>
      <c r="AG2356" s="79" t="str">
        <f>+IF(AF2356&lt;&gt;"",VLOOKUP(AF2356,NIVELES!$A$666:$B$673,2,0),"")</f>
        <v>ADMINISTRACIÓN_CENTRAL</v>
      </c>
      <c r="AH2356" s="78" t="s">
        <v>322</v>
      </c>
      <c r="AI2356" s="79" t="str">
        <f>IF(AH2356&lt;&gt;"",VLOOKUP(CONCATENATE(AG2356,AH2356),NIVELES!$B$676:$C$745,2,0),"")</f>
        <v>Administración De La Gestión Administrativa Financiera</v>
      </c>
      <c r="AJ2356" s="78" t="s">
        <v>517</v>
      </c>
      <c r="AK2356" s="79" t="str">
        <f>+IF(AJ2356&lt;&gt;"",VLOOKUP(AJ2356,NIVELES!$A$816:$B$892,2,0),"")</f>
        <v>NO APLICA</v>
      </c>
      <c r="AL2356" s="78" t="s">
        <v>553</v>
      </c>
      <c r="AM2356" s="78">
        <v>510304</v>
      </c>
      <c r="AN2356" s="79" t="str">
        <f>IF(AM2356&lt;&gt;"",+VLOOKUP(AM2356,NIVELES!$A$1652:$B$2466,2,0),"")</f>
        <v>Compensación por Transporte</v>
      </c>
      <c r="AO2356" s="87">
        <v>600</v>
      </c>
      <c r="AP2356" s="88">
        <v>50</v>
      </c>
      <c r="AQ2356" s="88">
        <v>50</v>
      </c>
      <c r="AR2356" s="88">
        <v>50</v>
      </c>
      <c r="AS2356" s="88">
        <v>50</v>
      </c>
      <c r="AT2356" s="88">
        <v>50</v>
      </c>
      <c r="AU2356" s="88">
        <v>50</v>
      </c>
      <c r="AV2356" s="88">
        <v>50</v>
      </c>
      <c r="AW2356" s="88">
        <v>50</v>
      </c>
      <c r="AX2356" s="88">
        <v>50</v>
      </c>
      <c r="AY2356" s="88">
        <v>50</v>
      </c>
      <c r="AZ2356" s="88">
        <v>50</v>
      </c>
      <c r="BA2356" s="88">
        <v>50</v>
      </c>
      <c r="BB2356" s="89">
        <f t="shared" si="143"/>
        <v>600</v>
      </c>
      <c r="BC2356" s="90" t="str">
        <f t="shared" si="142"/>
        <v>OK</v>
      </c>
      <c r="BD2356" s="91" t="str">
        <f t="shared" si="144"/>
        <v xml:space="preserve">                  </v>
      </c>
      <c r="BE2356" s="92">
        <f t="shared" si="145"/>
        <v>12</v>
      </c>
    </row>
    <row r="2357" spans="1:57" s="74" customFormat="1" ht="50.1" customHeight="1" x14ac:dyDescent="0.2">
      <c r="A2357" s="78" t="s">
        <v>55</v>
      </c>
      <c r="B2357" s="78" t="s">
        <v>61</v>
      </c>
      <c r="C2357" s="78" t="s">
        <v>619</v>
      </c>
      <c r="D2357" s="78" t="s">
        <v>575</v>
      </c>
      <c r="E2357" s="79" t="str">
        <f>+IF(C2357&lt;&gt;"",VLOOKUP(MID(C2357,18,5),NIVELES!$A$133:$B$213,2,0),"")</f>
        <v>GUAYAS</v>
      </c>
      <c r="F2357" s="80" t="s">
        <v>200</v>
      </c>
      <c r="G2357" s="81" t="str">
        <f>+IF(F2357&lt;&gt;"",VLOOKUP(F2357,NIVELES!$A$246:$C$464,3,0),"")</f>
        <v xml:space="preserve"> </v>
      </c>
      <c r="H2357" s="82" t="s">
        <v>1023</v>
      </c>
      <c r="I2357" s="78" t="s">
        <v>2988</v>
      </c>
      <c r="J2357" s="78" t="s">
        <v>2895</v>
      </c>
      <c r="K2357" s="78" t="s">
        <v>2476</v>
      </c>
      <c r="L2357" s="78" t="s">
        <v>1791</v>
      </c>
      <c r="M2357" s="78" t="s">
        <v>1791</v>
      </c>
      <c r="N2357" s="78" t="s">
        <v>1791</v>
      </c>
      <c r="O2357" s="78" t="s">
        <v>2454</v>
      </c>
      <c r="P2357" s="82">
        <v>12</v>
      </c>
      <c r="Q2357" s="78" t="s">
        <v>2945</v>
      </c>
      <c r="R2357" s="82">
        <v>1</v>
      </c>
      <c r="S2357" s="82">
        <v>1</v>
      </c>
      <c r="T2357" s="82">
        <v>1</v>
      </c>
      <c r="U2357" s="82">
        <v>1</v>
      </c>
      <c r="V2357" s="82">
        <v>1</v>
      </c>
      <c r="W2357" s="82">
        <v>1</v>
      </c>
      <c r="X2357" s="82">
        <v>1</v>
      </c>
      <c r="Y2357" s="82">
        <v>1</v>
      </c>
      <c r="Z2357" s="82">
        <v>1</v>
      </c>
      <c r="AA2357" s="82">
        <v>1</v>
      </c>
      <c r="AB2357" s="82">
        <v>1</v>
      </c>
      <c r="AC2357" s="82">
        <v>1</v>
      </c>
      <c r="AD2357" s="85" t="str">
        <f>IF(A2357&lt;&gt;"",IF(D2357="DIRECCIÓN_DE_TRANSFERENCIAS","280 0031",VLOOKUP(C2357,NIVELES!$A$14:$B$105,2,0)),"")</f>
        <v>280 5310</v>
      </c>
      <c r="AE2357" s="86" t="s">
        <v>322</v>
      </c>
      <c r="AF2357" s="86" t="s">
        <v>369</v>
      </c>
      <c r="AG2357" s="79" t="str">
        <f>+IF(AF2357&lt;&gt;"",VLOOKUP(AF2357,NIVELES!$A$666:$B$673,2,0),"")</f>
        <v>ADMINISTRACIÓN_CENTRAL</v>
      </c>
      <c r="AH2357" s="78" t="s">
        <v>322</v>
      </c>
      <c r="AI2357" s="79" t="str">
        <f>IF(AH2357&lt;&gt;"",VLOOKUP(CONCATENATE(AG2357,AH2357),NIVELES!$B$676:$C$745,2,0),"")</f>
        <v>Administración De La Gestión Administrativa Financiera</v>
      </c>
      <c r="AJ2357" s="78" t="s">
        <v>517</v>
      </c>
      <c r="AK2357" s="79" t="str">
        <f>+IF(AJ2357&lt;&gt;"",VLOOKUP(AJ2357,NIVELES!$A$816:$B$892,2,0),"")</f>
        <v>NO APLICA</v>
      </c>
      <c r="AL2357" s="78" t="s">
        <v>553</v>
      </c>
      <c r="AM2357" s="78">
        <v>510306</v>
      </c>
      <c r="AN2357" s="79" t="str">
        <f>IF(AM2357&lt;&gt;"",+VLOOKUP(AM2357,NIVELES!$A$1652:$B$2466,2,0),"")</f>
        <v>Alimentación</v>
      </c>
      <c r="AO2357" s="87">
        <v>4200</v>
      </c>
      <c r="AP2357" s="88">
        <v>350</v>
      </c>
      <c r="AQ2357" s="88">
        <v>350</v>
      </c>
      <c r="AR2357" s="88">
        <v>350</v>
      </c>
      <c r="AS2357" s="88">
        <v>350</v>
      </c>
      <c r="AT2357" s="88">
        <v>350</v>
      </c>
      <c r="AU2357" s="88">
        <v>350</v>
      </c>
      <c r="AV2357" s="88">
        <v>350</v>
      </c>
      <c r="AW2357" s="88">
        <v>350</v>
      </c>
      <c r="AX2357" s="88">
        <v>350</v>
      </c>
      <c r="AY2357" s="88">
        <v>350</v>
      </c>
      <c r="AZ2357" s="88">
        <v>350</v>
      </c>
      <c r="BA2357" s="88">
        <v>350</v>
      </c>
      <c r="BB2357" s="89">
        <f t="shared" si="143"/>
        <v>4200</v>
      </c>
      <c r="BC2357" s="90" t="str">
        <f t="shared" si="142"/>
        <v>OK</v>
      </c>
      <c r="BD2357" s="91" t="str">
        <f t="shared" si="144"/>
        <v xml:space="preserve">                  </v>
      </c>
      <c r="BE2357" s="92">
        <f t="shared" si="145"/>
        <v>12</v>
      </c>
    </row>
    <row r="2358" spans="1:57" s="74" customFormat="1" ht="50.1" customHeight="1" x14ac:dyDescent="0.2">
      <c r="A2358" s="78" t="s">
        <v>55</v>
      </c>
      <c r="B2358" s="78" t="s">
        <v>61</v>
      </c>
      <c r="C2358" s="78" t="s">
        <v>619</v>
      </c>
      <c r="D2358" s="78" t="s">
        <v>575</v>
      </c>
      <c r="E2358" s="79" t="str">
        <f>+IF(C2358&lt;&gt;"",VLOOKUP(MID(C2358,18,5),NIVELES!$A$133:$B$213,2,0),"")</f>
        <v>GUAYAS</v>
      </c>
      <c r="F2358" s="80" t="s">
        <v>200</v>
      </c>
      <c r="G2358" s="81" t="str">
        <f>+IF(F2358&lt;&gt;"",VLOOKUP(F2358,NIVELES!$A$246:$C$464,3,0),"")</f>
        <v xml:space="preserve"> </v>
      </c>
      <c r="H2358" s="82" t="s">
        <v>1023</v>
      </c>
      <c r="I2358" s="78" t="s">
        <v>2988</v>
      </c>
      <c r="J2358" s="78" t="s">
        <v>2895</v>
      </c>
      <c r="K2358" s="78" t="s">
        <v>2476</v>
      </c>
      <c r="L2358" s="78" t="s">
        <v>1791</v>
      </c>
      <c r="M2358" s="78" t="s">
        <v>1791</v>
      </c>
      <c r="N2358" s="78" t="s">
        <v>1791</v>
      </c>
      <c r="O2358" s="78" t="s">
        <v>2454</v>
      </c>
      <c r="P2358" s="82">
        <v>12</v>
      </c>
      <c r="Q2358" s="78" t="s">
        <v>2945</v>
      </c>
      <c r="R2358" s="82">
        <v>1</v>
      </c>
      <c r="S2358" s="82">
        <v>1</v>
      </c>
      <c r="T2358" s="82">
        <v>1</v>
      </c>
      <c r="U2358" s="82">
        <v>1</v>
      </c>
      <c r="V2358" s="82">
        <v>1</v>
      </c>
      <c r="W2358" s="82">
        <v>1</v>
      </c>
      <c r="X2358" s="82">
        <v>1</v>
      </c>
      <c r="Y2358" s="82">
        <v>1</v>
      </c>
      <c r="Z2358" s="82">
        <v>1</v>
      </c>
      <c r="AA2358" s="82">
        <v>1</v>
      </c>
      <c r="AB2358" s="82">
        <v>1</v>
      </c>
      <c r="AC2358" s="82">
        <v>1</v>
      </c>
      <c r="AD2358" s="85" t="str">
        <f>IF(A2358&lt;&gt;"",IF(D2358="DIRECCIÓN_DE_TRANSFERENCIAS","280 0031",VLOOKUP(C2358,NIVELES!$A$14:$B$105,2,0)),"")</f>
        <v>280 5310</v>
      </c>
      <c r="AE2358" s="86" t="s">
        <v>322</v>
      </c>
      <c r="AF2358" s="86" t="s">
        <v>369</v>
      </c>
      <c r="AG2358" s="79" t="str">
        <f>+IF(AF2358&lt;&gt;"",VLOOKUP(AF2358,NIVELES!$A$666:$B$673,2,0),"")</f>
        <v>ADMINISTRACIÓN_CENTRAL</v>
      </c>
      <c r="AH2358" s="78" t="s">
        <v>322</v>
      </c>
      <c r="AI2358" s="79" t="str">
        <f>IF(AH2358&lt;&gt;"",VLOOKUP(CONCATENATE(AG2358,AH2358),NIVELES!$B$676:$C$745,2,0),"")</f>
        <v>Administración De La Gestión Administrativa Financiera</v>
      </c>
      <c r="AJ2358" s="78" t="s">
        <v>517</v>
      </c>
      <c r="AK2358" s="79" t="str">
        <f>+IF(AJ2358&lt;&gt;"",VLOOKUP(AJ2358,NIVELES!$A$816:$B$892,2,0),"")</f>
        <v>NO APLICA</v>
      </c>
      <c r="AL2358" s="78" t="s">
        <v>553</v>
      </c>
      <c r="AM2358" s="78">
        <v>510401</v>
      </c>
      <c r="AN2358" s="79" t="str">
        <f>IF(AM2358&lt;&gt;"",+VLOOKUP(AM2358,NIVELES!$A$1652:$B$2466,2,0),"")</f>
        <v>Por Cargas Familiares</v>
      </c>
      <c r="AO2358" s="87">
        <v>312.93</v>
      </c>
      <c r="AP2358" s="88">
        <v>26.07</v>
      </c>
      <c r="AQ2358" s="88">
        <v>26.07</v>
      </c>
      <c r="AR2358" s="88">
        <v>26.07</v>
      </c>
      <c r="AS2358" s="88">
        <v>26.08</v>
      </c>
      <c r="AT2358" s="88">
        <v>26.08</v>
      </c>
      <c r="AU2358" s="88">
        <v>26.08</v>
      </c>
      <c r="AV2358" s="88">
        <v>26.08</v>
      </c>
      <c r="AW2358" s="88">
        <v>26.08</v>
      </c>
      <c r="AX2358" s="88">
        <v>26.08</v>
      </c>
      <c r="AY2358" s="88">
        <v>26.08</v>
      </c>
      <c r="AZ2358" s="88">
        <v>26.08</v>
      </c>
      <c r="BA2358" s="88">
        <v>26.08</v>
      </c>
      <c r="BB2358" s="89">
        <f t="shared" si="143"/>
        <v>312.92999999999989</v>
      </c>
      <c r="BC2358" s="90" t="str">
        <f t="shared" si="142"/>
        <v>OK</v>
      </c>
      <c r="BD2358" s="91" t="str">
        <f t="shared" si="144"/>
        <v xml:space="preserve">                  </v>
      </c>
      <c r="BE2358" s="92">
        <f t="shared" si="145"/>
        <v>12</v>
      </c>
    </row>
    <row r="2359" spans="1:57" s="74" customFormat="1" ht="50.1" customHeight="1" x14ac:dyDescent="0.2">
      <c r="A2359" s="78" t="s">
        <v>55</v>
      </c>
      <c r="B2359" s="78" t="s">
        <v>61</v>
      </c>
      <c r="C2359" s="78" t="s">
        <v>619</v>
      </c>
      <c r="D2359" s="78" t="s">
        <v>575</v>
      </c>
      <c r="E2359" s="79" t="str">
        <f>+IF(C2359&lt;&gt;"",VLOOKUP(MID(C2359,18,5),NIVELES!$A$133:$B$213,2,0),"")</f>
        <v>GUAYAS</v>
      </c>
      <c r="F2359" s="80" t="s">
        <v>200</v>
      </c>
      <c r="G2359" s="81" t="str">
        <f>+IF(F2359&lt;&gt;"",VLOOKUP(F2359,NIVELES!$A$246:$C$464,3,0),"")</f>
        <v xml:space="preserve"> </v>
      </c>
      <c r="H2359" s="82" t="s">
        <v>1023</v>
      </c>
      <c r="I2359" s="78" t="s">
        <v>2988</v>
      </c>
      <c r="J2359" s="78" t="s">
        <v>2895</v>
      </c>
      <c r="K2359" s="78" t="s">
        <v>2476</v>
      </c>
      <c r="L2359" s="78" t="s">
        <v>1791</v>
      </c>
      <c r="M2359" s="78" t="s">
        <v>1791</v>
      </c>
      <c r="N2359" s="78" t="s">
        <v>1791</v>
      </c>
      <c r="O2359" s="78" t="s">
        <v>2454</v>
      </c>
      <c r="P2359" s="82">
        <v>12</v>
      </c>
      <c r="Q2359" s="78" t="s">
        <v>2945</v>
      </c>
      <c r="R2359" s="82">
        <v>1</v>
      </c>
      <c r="S2359" s="82">
        <v>1</v>
      </c>
      <c r="T2359" s="82">
        <v>1</v>
      </c>
      <c r="U2359" s="82">
        <v>1</v>
      </c>
      <c r="V2359" s="82">
        <v>1</v>
      </c>
      <c r="W2359" s="82">
        <v>1</v>
      </c>
      <c r="X2359" s="82">
        <v>1</v>
      </c>
      <c r="Y2359" s="82">
        <v>1</v>
      </c>
      <c r="Z2359" s="82">
        <v>1</v>
      </c>
      <c r="AA2359" s="82">
        <v>1</v>
      </c>
      <c r="AB2359" s="82">
        <v>1</v>
      </c>
      <c r="AC2359" s="82">
        <v>1</v>
      </c>
      <c r="AD2359" s="85" t="str">
        <f>IF(A2359&lt;&gt;"",IF(D2359="DIRECCIÓN_DE_TRANSFERENCIAS","280 0031",VLOOKUP(C2359,NIVELES!$A$14:$B$105,2,0)),"")</f>
        <v>280 5310</v>
      </c>
      <c r="AE2359" s="86" t="s">
        <v>322</v>
      </c>
      <c r="AF2359" s="86" t="s">
        <v>369</v>
      </c>
      <c r="AG2359" s="79" t="str">
        <f>+IF(AF2359&lt;&gt;"",VLOOKUP(AF2359,NIVELES!$A$666:$B$673,2,0),"")</f>
        <v>ADMINISTRACIÓN_CENTRAL</v>
      </c>
      <c r="AH2359" s="78" t="s">
        <v>322</v>
      </c>
      <c r="AI2359" s="79" t="str">
        <f>IF(AH2359&lt;&gt;"",VLOOKUP(CONCATENATE(AG2359,AH2359),NIVELES!$B$676:$C$745,2,0),"")</f>
        <v>Administración De La Gestión Administrativa Financiera</v>
      </c>
      <c r="AJ2359" s="78" t="s">
        <v>517</v>
      </c>
      <c r="AK2359" s="79" t="str">
        <f>+IF(AJ2359&lt;&gt;"",VLOOKUP(AJ2359,NIVELES!$A$816:$B$892,2,0),"")</f>
        <v>NO APLICA</v>
      </c>
      <c r="AL2359" s="78" t="s">
        <v>553</v>
      </c>
      <c r="AM2359" s="78">
        <v>510408</v>
      </c>
      <c r="AN2359" s="79" t="str">
        <f>IF(AM2359&lt;&gt;"",+VLOOKUP(AM2359,NIVELES!$A$1652:$B$2466,2,0),"")</f>
        <v>Subsidio de Antigüedad</v>
      </c>
      <c r="AO2359" s="87">
        <v>989.82</v>
      </c>
      <c r="AP2359" s="88">
        <v>82.48</v>
      </c>
      <c r="AQ2359" s="88">
        <v>82.48</v>
      </c>
      <c r="AR2359" s="88">
        <v>82.48</v>
      </c>
      <c r="AS2359" s="88">
        <v>82.48</v>
      </c>
      <c r="AT2359" s="88">
        <v>82.48</v>
      </c>
      <c r="AU2359" s="88">
        <v>82.48</v>
      </c>
      <c r="AV2359" s="88">
        <v>82.49</v>
      </c>
      <c r="AW2359" s="88">
        <v>82.49</v>
      </c>
      <c r="AX2359" s="88">
        <v>82.49</v>
      </c>
      <c r="AY2359" s="88">
        <v>82.49</v>
      </c>
      <c r="AZ2359" s="88">
        <v>82.49</v>
      </c>
      <c r="BA2359" s="88">
        <v>82.49</v>
      </c>
      <c r="BB2359" s="89">
        <f t="shared" si="143"/>
        <v>989.82</v>
      </c>
      <c r="BC2359" s="90" t="str">
        <f t="shared" si="142"/>
        <v>OK</v>
      </c>
      <c r="BD2359" s="91" t="str">
        <f t="shared" si="144"/>
        <v xml:space="preserve">                  </v>
      </c>
      <c r="BE2359" s="92">
        <f t="shared" si="145"/>
        <v>12</v>
      </c>
    </row>
    <row r="2360" spans="1:57" s="74" customFormat="1" ht="50.1" customHeight="1" x14ac:dyDescent="0.2">
      <c r="A2360" s="78" t="s">
        <v>55</v>
      </c>
      <c r="B2360" s="78" t="s">
        <v>61</v>
      </c>
      <c r="C2360" s="78" t="s">
        <v>619</v>
      </c>
      <c r="D2360" s="78" t="s">
        <v>575</v>
      </c>
      <c r="E2360" s="79" t="str">
        <f>+IF(C2360&lt;&gt;"",VLOOKUP(MID(C2360,18,5),NIVELES!$A$133:$B$213,2,0),"")</f>
        <v>GUAYAS</v>
      </c>
      <c r="F2360" s="80" t="s">
        <v>200</v>
      </c>
      <c r="G2360" s="81" t="str">
        <f>+IF(F2360&lt;&gt;"",VLOOKUP(F2360,NIVELES!$A$246:$C$464,3,0),"")</f>
        <v xml:space="preserve"> </v>
      </c>
      <c r="H2360" s="82" t="s">
        <v>1023</v>
      </c>
      <c r="I2360" s="78" t="s">
        <v>2988</v>
      </c>
      <c r="J2360" s="78" t="s">
        <v>2895</v>
      </c>
      <c r="K2360" s="78" t="s">
        <v>2476</v>
      </c>
      <c r="L2360" s="78" t="s">
        <v>1791</v>
      </c>
      <c r="M2360" s="78" t="s">
        <v>1791</v>
      </c>
      <c r="N2360" s="78" t="s">
        <v>1791</v>
      </c>
      <c r="O2360" s="78" t="s">
        <v>2454</v>
      </c>
      <c r="P2360" s="82">
        <v>0</v>
      </c>
      <c r="Q2360" s="78" t="s">
        <v>2945</v>
      </c>
      <c r="R2360" s="82"/>
      <c r="S2360" s="82"/>
      <c r="T2360" s="82"/>
      <c r="U2360" s="82"/>
      <c r="V2360" s="82"/>
      <c r="W2360" s="82"/>
      <c r="X2360" s="82"/>
      <c r="Y2360" s="82"/>
      <c r="Z2360" s="82"/>
      <c r="AA2360" s="82"/>
      <c r="AB2360" s="82"/>
      <c r="AC2360" s="82"/>
      <c r="AD2360" s="85" t="str">
        <f>IF(A2360&lt;&gt;"",IF(D2360="DIRECCIÓN_DE_TRANSFERENCIAS","280 0031",VLOOKUP(C2360,NIVELES!$A$14:$B$105,2,0)),"")</f>
        <v>280 5310</v>
      </c>
      <c r="AE2360" s="86" t="s">
        <v>322</v>
      </c>
      <c r="AF2360" s="86" t="s">
        <v>369</v>
      </c>
      <c r="AG2360" s="79" t="str">
        <f>+IF(AF2360&lt;&gt;"",VLOOKUP(AF2360,NIVELES!$A$666:$B$673,2,0),"")</f>
        <v>ADMINISTRACIÓN_CENTRAL</v>
      </c>
      <c r="AH2360" s="78" t="s">
        <v>322</v>
      </c>
      <c r="AI2360" s="79" t="str">
        <f>IF(AH2360&lt;&gt;"",VLOOKUP(CONCATENATE(AG2360,AH2360),NIVELES!$B$676:$C$745,2,0),"")</f>
        <v>Administración De La Gestión Administrativa Financiera</v>
      </c>
      <c r="AJ2360" s="78" t="s">
        <v>517</v>
      </c>
      <c r="AK2360" s="79" t="str">
        <f>+IF(AJ2360&lt;&gt;"",VLOOKUP(AJ2360,NIVELES!$A$816:$B$892,2,0),"")</f>
        <v>NO APLICA</v>
      </c>
      <c r="AL2360" s="78" t="s">
        <v>553</v>
      </c>
      <c r="AM2360" s="78">
        <v>510509</v>
      </c>
      <c r="AN2360" s="79" t="str">
        <f>IF(AM2360&lt;&gt;"",+VLOOKUP(AM2360,NIVELES!$A$1652:$B$2466,2,0),"")</f>
        <v>Horas Extraordinarias y Suplementarias</v>
      </c>
      <c r="AO2360" s="87">
        <v>0</v>
      </c>
      <c r="AP2360" s="88"/>
      <c r="AQ2360" s="88"/>
      <c r="AR2360" s="88"/>
      <c r="AS2360" s="88"/>
      <c r="AT2360" s="88"/>
      <c r="AU2360" s="88"/>
      <c r="AV2360" s="88"/>
      <c r="AW2360" s="88"/>
      <c r="AX2360" s="88"/>
      <c r="AY2360" s="88"/>
      <c r="AZ2360" s="88"/>
      <c r="BA2360" s="88"/>
      <c r="BB2360" s="89">
        <f t="shared" si="143"/>
        <v>0</v>
      </c>
      <c r="BC2360" s="90" t="str">
        <f t="shared" si="142"/>
        <v>OK</v>
      </c>
      <c r="BD2360" s="91" t="str">
        <f t="shared" si="144"/>
        <v xml:space="preserve">                  </v>
      </c>
      <c r="BE2360" s="92">
        <f t="shared" si="145"/>
        <v>0</v>
      </c>
    </row>
    <row r="2361" spans="1:57" s="74" customFormat="1" ht="50.1" customHeight="1" x14ac:dyDescent="0.2">
      <c r="A2361" s="78" t="s">
        <v>55</v>
      </c>
      <c r="B2361" s="78" t="s">
        <v>61</v>
      </c>
      <c r="C2361" s="78" t="s">
        <v>619</v>
      </c>
      <c r="D2361" s="78" t="s">
        <v>575</v>
      </c>
      <c r="E2361" s="79" t="str">
        <f>+IF(C2361&lt;&gt;"",VLOOKUP(MID(C2361,18,5),NIVELES!$A$133:$B$213,2,0),"")</f>
        <v>GUAYAS</v>
      </c>
      <c r="F2361" s="80" t="s">
        <v>200</v>
      </c>
      <c r="G2361" s="81" t="str">
        <f>+IF(F2361&lt;&gt;"",VLOOKUP(F2361,NIVELES!$A$246:$C$464,3,0),"")</f>
        <v xml:space="preserve"> </v>
      </c>
      <c r="H2361" s="82" t="s">
        <v>1023</v>
      </c>
      <c r="I2361" s="78" t="s">
        <v>2988</v>
      </c>
      <c r="J2361" s="78" t="s">
        <v>2895</v>
      </c>
      <c r="K2361" s="78" t="s">
        <v>2476</v>
      </c>
      <c r="L2361" s="78" t="s">
        <v>1791</v>
      </c>
      <c r="M2361" s="78" t="s">
        <v>1791</v>
      </c>
      <c r="N2361" s="78" t="s">
        <v>1791</v>
      </c>
      <c r="O2361" s="78" t="s">
        <v>2454</v>
      </c>
      <c r="P2361" s="82">
        <v>12</v>
      </c>
      <c r="Q2361" s="78" t="s">
        <v>2945</v>
      </c>
      <c r="R2361" s="82">
        <v>1</v>
      </c>
      <c r="S2361" s="82">
        <v>1</v>
      </c>
      <c r="T2361" s="82">
        <v>1</v>
      </c>
      <c r="U2361" s="82">
        <v>1</v>
      </c>
      <c r="V2361" s="82">
        <v>1</v>
      </c>
      <c r="W2361" s="82">
        <v>1</v>
      </c>
      <c r="X2361" s="82">
        <v>1</v>
      </c>
      <c r="Y2361" s="82">
        <v>1</v>
      </c>
      <c r="Z2361" s="82">
        <v>1</v>
      </c>
      <c r="AA2361" s="82">
        <v>1</v>
      </c>
      <c r="AB2361" s="82">
        <v>1</v>
      </c>
      <c r="AC2361" s="82">
        <v>1</v>
      </c>
      <c r="AD2361" s="85" t="str">
        <f>IF(A2361&lt;&gt;"",IF(D2361="DIRECCIÓN_DE_TRANSFERENCIAS","280 0031",VLOOKUP(C2361,NIVELES!$A$14:$B$105,2,0)),"")</f>
        <v>280 5310</v>
      </c>
      <c r="AE2361" s="86" t="s">
        <v>322</v>
      </c>
      <c r="AF2361" s="86" t="s">
        <v>369</v>
      </c>
      <c r="AG2361" s="79" t="str">
        <f>+IF(AF2361&lt;&gt;"",VLOOKUP(AF2361,NIVELES!$A$666:$B$673,2,0),"")</f>
        <v>ADMINISTRACIÓN_CENTRAL</v>
      </c>
      <c r="AH2361" s="78" t="s">
        <v>322</v>
      </c>
      <c r="AI2361" s="79" t="str">
        <f>IF(AH2361&lt;&gt;"",VLOOKUP(CONCATENATE(AG2361,AH2361),NIVELES!$B$676:$C$745,2,0),"")</f>
        <v>Administración De La Gestión Administrativa Financiera</v>
      </c>
      <c r="AJ2361" s="78" t="s">
        <v>517</v>
      </c>
      <c r="AK2361" s="79" t="str">
        <f>+IF(AJ2361&lt;&gt;"",VLOOKUP(AJ2361,NIVELES!$A$816:$B$892,2,0),"")</f>
        <v>NO APLICA</v>
      </c>
      <c r="AL2361" s="78" t="s">
        <v>553</v>
      </c>
      <c r="AM2361" s="78">
        <v>510510</v>
      </c>
      <c r="AN2361" s="79" t="str">
        <f>IF(AM2361&lt;&gt;"",+VLOOKUP(AM2361,NIVELES!$A$1652:$B$2466,2,0),"")</f>
        <v>Servicios Personales por Contrato</v>
      </c>
      <c r="AO2361" s="87">
        <v>112233</v>
      </c>
      <c r="AP2361" s="88">
        <v>10203</v>
      </c>
      <c r="AQ2361" s="88">
        <v>10203</v>
      </c>
      <c r="AR2361" s="88">
        <v>9352.75</v>
      </c>
      <c r="AS2361" s="88">
        <v>9352.75</v>
      </c>
      <c r="AT2361" s="88">
        <v>9352.75</v>
      </c>
      <c r="AU2361" s="88">
        <v>9352.75</v>
      </c>
      <c r="AV2361" s="88">
        <v>9352.75</v>
      </c>
      <c r="AW2361" s="88">
        <v>9352.75</v>
      </c>
      <c r="AX2361" s="88">
        <v>9352.75</v>
      </c>
      <c r="AY2361" s="88">
        <v>9352.75</v>
      </c>
      <c r="AZ2361" s="88">
        <v>9352.75</v>
      </c>
      <c r="BA2361" s="88">
        <v>7652.25</v>
      </c>
      <c r="BB2361" s="89">
        <f t="shared" si="143"/>
        <v>112233</v>
      </c>
      <c r="BC2361" s="90" t="str">
        <f t="shared" si="142"/>
        <v>OK</v>
      </c>
      <c r="BD2361" s="91" t="str">
        <f t="shared" si="144"/>
        <v xml:space="preserve">                  </v>
      </c>
      <c r="BE2361" s="92">
        <f t="shared" si="145"/>
        <v>12</v>
      </c>
    </row>
    <row r="2362" spans="1:57" s="74" customFormat="1" ht="50.1" customHeight="1" x14ac:dyDescent="0.2">
      <c r="A2362" s="78" t="s">
        <v>55</v>
      </c>
      <c r="B2362" s="78" t="s">
        <v>61</v>
      </c>
      <c r="C2362" s="78" t="s">
        <v>619</v>
      </c>
      <c r="D2362" s="78" t="s">
        <v>575</v>
      </c>
      <c r="E2362" s="79" t="str">
        <f>+IF(C2362&lt;&gt;"",VLOOKUP(MID(C2362,18,5),NIVELES!$A$133:$B$213,2,0),"")</f>
        <v>GUAYAS</v>
      </c>
      <c r="F2362" s="80" t="s">
        <v>200</v>
      </c>
      <c r="G2362" s="81" t="str">
        <f>+IF(F2362&lt;&gt;"",VLOOKUP(F2362,NIVELES!$A$246:$C$464,3,0),"")</f>
        <v xml:space="preserve"> </v>
      </c>
      <c r="H2362" s="82" t="s">
        <v>1023</v>
      </c>
      <c r="I2362" s="78" t="s">
        <v>2988</v>
      </c>
      <c r="J2362" s="78" t="s">
        <v>2895</v>
      </c>
      <c r="K2362" s="78" t="s">
        <v>2476</v>
      </c>
      <c r="L2362" s="78" t="s">
        <v>1791</v>
      </c>
      <c r="M2362" s="78" t="s">
        <v>1791</v>
      </c>
      <c r="N2362" s="78" t="s">
        <v>1791</v>
      </c>
      <c r="O2362" s="78" t="s">
        <v>2454</v>
      </c>
      <c r="P2362" s="82">
        <v>12</v>
      </c>
      <c r="Q2362" s="78" t="s">
        <v>2945</v>
      </c>
      <c r="R2362" s="82">
        <v>1</v>
      </c>
      <c r="S2362" s="82">
        <v>1</v>
      </c>
      <c r="T2362" s="82">
        <v>1</v>
      </c>
      <c r="U2362" s="82">
        <v>1</v>
      </c>
      <c r="V2362" s="82">
        <v>1</v>
      </c>
      <c r="W2362" s="82">
        <v>1</v>
      </c>
      <c r="X2362" s="82">
        <v>1</v>
      </c>
      <c r="Y2362" s="82">
        <v>1</v>
      </c>
      <c r="Z2362" s="82">
        <v>1</v>
      </c>
      <c r="AA2362" s="82">
        <v>1</v>
      </c>
      <c r="AB2362" s="82">
        <v>1</v>
      </c>
      <c r="AC2362" s="82">
        <v>1</v>
      </c>
      <c r="AD2362" s="85" t="str">
        <f>IF(A2362&lt;&gt;"",IF(D2362="DIRECCIÓN_DE_TRANSFERENCIAS","280 0031",VLOOKUP(C2362,NIVELES!$A$14:$B$105,2,0)),"")</f>
        <v>280 5310</v>
      </c>
      <c r="AE2362" s="86" t="s">
        <v>322</v>
      </c>
      <c r="AF2362" s="86" t="s">
        <v>369</v>
      </c>
      <c r="AG2362" s="79" t="str">
        <f>+IF(AF2362&lt;&gt;"",VLOOKUP(AF2362,NIVELES!$A$666:$B$673,2,0),"")</f>
        <v>ADMINISTRACIÓN_CENTRAL</v>
      </c>
      <c r="AH2362" s="78" t="s">
        <v>322</v>
      </c>
      <c r="AI2362" s="79" t="str">
        <f>IF(AH2362&lt;&gt;"",VLOOKUP(CONCATENATE(AG2362,AH2362),NIVELES!$B$676:$C$745,2,0),"")</f>
        <v>Administración De La Gestión Administrativa Financiera</v>
      </c>
      <c r="AJ2362" s="78" t="s">
        <v>517</v>
      </c>
      <c r="AK2362" s="79" t="str">
        <f>+IF(AJ2362&lt;&gt;"",VLOOKUP(AJ2362,NIVELES!$A$816:$B$892,2,0),"")</f>
        <v>NO APLICA</v>
      </c>
      <c r="AL2362" s="78" t="s">
        <v>553</v>
      </c>
      <c r="AM2362" s="78">
        <v>510601</v>
      </c>
      <c r="AN2362" s="79" t="str">
        <f>IF(AM2362&lt;&gt;"",+VLOOKUP(AM2362,NIVELES!$A$1652:$B$2466,2,0),"")</f>
        <v>Aporte Patronal</v>
      </c>
      <c r="AO2362" s="87">
        <v>23909.11</v>
      </c>
      <c r="AP2362" s="88">
        <v>2173.6</v>
      </c>
      <c r="AQ2362" s="88">
        <v>2173.6</v>
      </c>
      <c r="AR2362" s="88">
        <v>1992.42</v>
      </c>
      <c r="AS2362" s="88">
        <v>1992.42</v>
      </c>
      <c r="AT2362" s="88">
        <v>1992.42</v>
      </c>
      <c r="AU2362" s="88">
        <v>1992.42</v>
      </c>
      <c r="AV2362" s="88">
        <v>1992.42</v>
      </c>
      <c r="AW2362" s="88">
        <v>1992.42</v>
      </c>
      <c r="AX2362" s="88">
        <v>1992.42</v>
      </c>
      <c r="AY2362" s="88">
        <v>1992.42</v>
      </c>
      <c r="AZ2362" s="88">
        <v>1992.42</v>
      </c>
      <c r="BA2362" s="88">
        <v>1630.13</v>
      </c>
      <c r="BB2362" s="89">
        <f t="shared" si="143"/>
        <v>23909.109999999997</v>
      </c>
      <c r="BC2362" s="90" t="str">
        <f t="shared" si="142"/>
        <v>OK</v>
      </c>
      <c r="BD2362" s="91" t="str">
        <f t="shared" si="144"/>
        <v xml:space="preserve">                  </v>
      </c>
      <c r="BE2362" s="92">
        <f t="shared" si="145"/>
        <v>12</v>
      </c>
    </row>
    <row r="2363" spans="1:57" s="74" customFormat="1" ht="50.1" customHeight="1" x14ac:dyDescent="0.2">
      <c r="A2363" s="78" t="s">
        <v>55</v>
      </c>
      <c r="B2363" s="78" t="s">
        <v>61</v>
      </c>
      <c r="C2363" s="78" t="s">
        <v>619</v>
      </c>
      <c r="D2363" s="78" t="s">
        <v>575</v>
      </c>
      <c r="E2363" s="79" t="str">
        <f>+IF(C2363&lt;&gt;"",VLOOKUP(MID(C2363,18,5),NIVELES!$A$133:$B$213,2,0),"")</f>
        <v>GUAYAS</v>
      </c>
      <c r="F2363" s="80" t="s">
        <v>200</v>
      </c>
      <c r="G2363" s="81" t="str">
        <f>+IF(F2363&lt;&gt;"",VLOOKUP(F2363,NIVELES!$A$246:$C$464,3,0),"")</f>
        <v xml:space="preserve"> </v>
      </c>
      <c r="H2363" s="82" t="s">
        <v>1023</v>
      </c>
      <c r="I2363" s="78" t="s">
        <v>2988</v>
      </c>
      <c r="J2363" s="78" t="s">
        <v>2895</v>
      </c>
      <c r="K2363" s="78" t="s">
        <v>2476</v>
      </c>
      <c r="L2363" s="78" t="s">
        <v>1791</v>
      </c>
      <c r="M2363" s="78" t="s">
        <v>1791</v>
      </c>
      <c r="N2363" s="78" t="s">
        <v>1791</v>
      </c>
      <c r="O2363" s="78" t="s">
        <v>2454</v>
      </c>
      <c r="P2363" s="82">
        <v>12</v>
      </c>
      <c r="Q2363" s="78" t="s">
        <v>2945</v>
      </c>
      <c r="R2363" s="82">
        <v>1</v>
      </c>
      <c r="S2363" s="82">
        <v>1</v>
      </c>
      <c r="T2363" s="82">
        <v>1</v>
      </c>
      <c r="U2363" s="82">
        <v>1</v>
      </c>
      <c r="V2363" s="82">
        <v>1</v>
      </c>
      <c r="W2363" s="82">
        <v>1</v>
      </c>
      <c r="X2363" s="82">
        <v>1</v>
      </c>
      <c r="Y2363" s="82">
        <v>1</v>
      </c>
      <c r="Z2363" s="82">
        <v>1</v>
      </c>
      <c r="AA2363" s="82">
        <v>1</v>
      </c>
      <c r="AB2363" s="82">
        <v>1</v>
      </c>
      <c r="AC2363" s="82">
        <v>1</v>
      </c>
      <c r="AD2363" s="85" t="str">
        <f>IF(A2363&lt;&gt;"",IF(D2363="DIRECCIÓN_DE_TRANSFERENCIAS","280 0031",VLOOKUP(C2363,NIVELES!$A$14:$B$105,2,0)),"")</f>
        <v>280 5310</v>
      </c>
      <c r="AE2363" s="86" t="s">
        <v>322</v>
      </c>
      <c r="AF2363" s="86" t="s">
        <v>369</v>
      </c>
      <c r="AG2363" s="79" t="str">
        <f>+IF(AF2363&lt;&gt;"",VLOOKUP(AF2363,NIVELES!$A$666:$B$673,2,0),"")</f>
        <v>ADMINISTRACIÓN_CENTRAL</v>
      </c>
      <c r="AH2363" s="78" t="s">
        <v>322</v>
      </c>
      <c r="AI2363" s="79" t="str">
        <f>IF(AH2363&lt;&gt;"",VLOOKUP(CONCATENATE(AG2363,AH2363),NIVELES!$B$676:$C$745,2,0),"")</f>
        <v>Administración De La Gestión Administrativa Financiera</v>
      </c>
      <c r="AJ2363" s="78" t="s">
        <v>517</v>
      </c>
      <c r="AK2363" s="79" t="str">
        <f>+IF(AJ2363&lt;&gt;"",VLOOKUP(AJ2363,NIVELES!$A$816:$B$892,2,0),"")</f>
        <v>NO APLICA</v>
      </c>
      <c r="AL2363" s="78" t="s">
        <v>553</v>
      </c>
      <c r="AM2363" s="78">
        <v>510602</v>
      </c>
      <c r="AN2363" s="79" t="str">
        <f>IF(AM2363&lt;&gt;"",+VLOOKUP(AM2363,NIVELES!$A$1652:$B$2466,2,0),"")</f>
        <v>Fondo de Reserva</v>
      </c>
      <c r="AO2363" s="87">
        <v>19955.830000000002</v>
      </c>
      <c r="AP2363" s="88">
        <v>902.47</v>
      </c>
      <c r="AQ2363" s="88">
        <v>1944.63</v>
      </c>
      <c r="AR2363" s="88">
        <v>1662.98</v>
      </c>
      <c r="AS2363" s="88">
        <v>1662.98</v>
      </c>
      <c r="AT2363" s="88">
        <v>1662.98</v>
      </c>
      <c r="AU2363" s="88">
        <v>1662.98</v>
      </c>
      <c r="AV2363" s="88">
        <v>1662.98</v>
      </c>
      <c r="AW2363" s="88">
        <v>1662.98</v>
      </c>
      <c r="AX2363" s="88">
        <v>1662.98</v>
      </c>
      <c r="AY2363" s="88">
        <v>1662.98</v>
      </c>
      <c r="AZ2363" s="88">
        <v>1662.98</v>
      </c>
      <c r="BA2363" s="88">
        <v>2141.91</v>
      </c>
      <c r="BB2363" s="89">
        <f t="shared" si="143"/>
        <v>19955.829999999998</v>
      </c>
      <c r="BC2363" s="90" t="str">
        <f t="shared" si="142"/>
        <v>OK</v>
      </c>
      <c r="BD2363" s="91" t="str">
        <f t="shared" si="144"/>
        <v xml:space="preserve">                  </v>
      </c>
      <c r="BE2363" s="92">
        <f t="shared" si="145"/>
        <v>12</v>
      </c>
    </row>
    <row r="2364" spans="1:57" s="74" customFormat="1" ht="50.1" customHeight="1" x14ac:dyDescent="0.2">
      <c r="A2364" s="78" t="s">
        <v>55</v>
      </c>
      <c r="B2364" s="78" t="s">
        <v>61</v>
      </c>
      <c r="C2364" s="78" t="s">
        <v>619</v>
      </c>
      <c r="D2364" s="78" t="s">
        <v>575</v>
      </c>
      <c r="E2364" s="79" t="str">
        <f>+IF(C2364&lt;&gt;"",VLOOKUP(MID(C2364,18,5),NIVELES!$A$133:$B$213,2,0),"")</f>
        <v>GUAYAS</v>
      </c>
      <c r="F2364" s="80" t="s">
        <v>200</v>
      </c>
      <c r="G2364" s="81" t="str">
        <f>+IF(F2364&lt;&gt;"",VLOOKUP(F2364,NIVELES!$A$246:$C$464,3,0),"")</f>
        <v xml:space="preserve"> </v>
      </c>
      <c r="H2364" s="82" t="s">
        <v>1023</v>
      </c>
      <c r="I2364" s="78" t="s">
        <v>2990</v>
      </c>
      <c r="J2364" s="78" t="s">
        <v>2895</v>
      </c>
      <c r="K2364" s="78" t="s">
        <v>2476</v>
      </c>
      <c r="L2364" s="78" t="s">
        <v>1791</v>
      </c>
      <c r="M2364" s="78" t="s">
        <v>1791</v>
      </c>
      <c r="N2364" s="78" t="s">
        <v>1791</v>
      </c>
      <c r="O2364" s="78" t="s">
        <v>2897</v>
      </c>
      <c r="P2364" s="82">
        <v>12</v>
      </c>
      <c r="Q2364" s="78" t="s">
        <v>2991</v>
      </c>
      <c r="R2364" s="82">
        <v>1</v>
      </c>
      <c r="S2364" s="82">
        <v>1</v>
      </c>
      <c r="T2364" s="82">
        <v>1</v>
      </c>
      <c r="U2364" s="82">
        <v>1</v>
      </c>
      <c r="V2364" s="82">
        <v>1</v>
      </c>
      <c r="W2364" s="82">
        <v>1</v>
      </c>
      <c r="X2364" s="82">
        <v>1</v>
      </c>
      <c r="Y2364" s="82">
        <v>1</v>
      </c>
      <c r="Z2364" s="82">
        <v>1</v>
      </c>
      <c r="AA2364" s="82">
        <v>1</v>
      </c>
      <c r="AB2364" s="82">
        <v>1</v>
      </c>
      <c r="AC2364" s="82">
        <v>1</v>
      </c>
      <c r="AD2364" s="85" t="str">
        <f>IF(A2364&lt;&gt;"",IF(D2364="DIRECCIÓN_DE_TRANSFERENCIAS","280 0031",VLOOKUP(C2364,NIVELES!$A$14:$B$105,2,0)),"")</f>
        <v>280 5310</v>
      </c>
      <c r="AE2364" s="86" t="s">
        <v>322</v>
      </c>
      <c r="AF2364" s="86" t="s">
        <v>369</v>
      </c>
      <c r="AG2364" s="79" t="str">
        <f>+IF(AF2364&lt;&gt;"",VLOOKUP(AF2364,NIVELES!$A$666:$B$673,2,0),"")</f>
        <v>ADMINISTRACIÓN_CENTRAL</v>
      </c>
      <c r="AH2364" s="78" t="s">
        <v>322</v>
      </c>
      <c r="AI2364" s="79" t="str">
        <f>IF(AH2364&lt;&gt;"",VLOOKUP(CONCATENATE(AG2364,AH2364),NIVELES!$B$676:$C$745,2,0),"")</f>
        <v>Administración De La Gestión Administrativa Financiera</v>
      </c>
      <c r="AJ2364" s="78" t="s">
        <v>517</v>
      </c>
      <c r="AK2364" s="79" t="str">
        <f>+IF(AJ2364&lt;&gt;"",VLOOKUP(AJ2364,NIVELES!$A$816:$B$892,2,0),"")</f>
        <v>NO APLICA</v>
      </c>
      <c r="AL2364" s="78" t="s">
        <v>554</v>
      </c>
      <c r="AM2364" s="78">
        <v>530105</v>
      </c>
      <c r="AN2364" s="79" t="str">
        <f>IF(AM2364&lt;&gt;"",+VLOOKUP(AM2364,NIVELES!$A$1652:$B$2466,2,0),"")</f>
        <v>Telecomunicaciones</v>
      </c>
      <c r="AO2364" s="87">
        <v>583.39</v>
      </c>
      <c r="AP2364" s="88">
        <v>0</v>
      </c>
      <c r="AQ2364" s="88">
        <v>84.12</v>
      </c>
      <c r="AR2364" s="88">
        <v>48.62</v>
      </c>
      <c r="AS2364" s="88">
        <v>48.62</v>
      </c>
      <c r="AT2364" s="88">
        <v>48.62</v>
      </c>
      <c r="AU2364" s="88">
        <v>48.62</v>
      </c>
      <c r="AV2364" s="88">
        <v>48.62</v>
      </c>
      <c r="AW2364" s="88">
        <v>48.62</v>
      </c>
      <c r="AX2364" s="88">
        <v>48.62</v>
      </c>
      <c r="AY2364" s="88">
        <v>48.62</v>
      </c>
      <c r="AZ2364" s="88">
        <v>48.62</v>
      </c>
      <c r="BA2364" s="88">
        <v>61.69</v>
      </c>
      <c r="BB2364" s="89">
        <f t="shared" si="143"/>
        <v>583.3900000000001</v>
      </c>
      <c r="BC2364" s="90" t="str">
        <f t="shared" si="142"/>
        <v>OK</v>
      </c>
      <c r="BD2364" s="91" t="str">
        <f t="shared" si="144"/>
        <v xml:space="preserve">                  </v>
      </c>
      <c r="BE2364" s="92">
        <f t="shared" si="145"/>
        <v>12</v>
      </c>
    </row>
    <row r="2365" spans="1:57" s="74" customFormat="1" ht="50.1" customHeight="1" x14ac:dyDescent="0.2">
      <c r="A2365" s="78" t="s">
        <v>55</v>
      </c>
      <c r="B2365" s="78" t="s">
        <v>61</v>
      </c>
      <c r="C2365" s="78" t="s">
        <v>619</v>
      </c>
      <c r="D2365" s="78" t="s">
        <v>575</v>
      </c>
      <c r="E2365" s="79" t="str">
        <f>+IF(C2365&lt;&gt;"",VLOOKUP(MID(C2365,18,5),NIVELES!$A$133:$B$213,2,0),"")</f>
        <v>GUAYAS</v>
      </c>
      <c r="F2365" s="80" t="s">
        <v>200</v>
      </c>
      <c r="G2365" s="81" t="str">
        <f>+IF(F2365&lt;&gt;"",VLOOKUP(F2365,NIVELES!$A$246:$C$464,3,0),"")</f>
        <v xml:space="preserve"> </v>
      </c>
      <c r="H2365" s="82" t="s">
        <v>1023</v>
      </c>
      <c r="I2365" s="78" t="s">
        <v>2990</v>
      </c>
      <c r="J2365" s="78" t="s">
        <v>2895</v>
      </c>
      <c r="K2365" s="78" t="s">
        <v>2476</v>
      </c>
      <c r="L2365" s="78" t="s">
        <v>1791</v>
      </c>
      <c r="M2365" s="78" t="s">
        <v>1791</v>
      </c>
      <c r="N2365" s="78" t="s">
        <v>1791</v>
      </c>
      <c r="O2365" s="78" t="s">
        <v>2897</v>
      </c>
      <c r="P2365" s="82">
        <v>12</v>
      </c>
      <c r="Q2365" s="78" t="s">
        <v>2992</v>
      </c>
      <c r="R2365" s="82">
        <v>1</v>
      </c>
      <c r="S2365" s="82">
        <v>1</v>
      </c>
      <c r="T2365" s="82">
        <v>1</v>
      </c>
      <c r="U2365" s="82">
        <v>1</v>
      </c>
      <c r="V2365" s="82">
        <v>1</v>
      </c>
      <c r="W2365" s="82">
        <v>1</v>
      </c>
      <c r="X2365" s="82">
        <v>1</v>
      </c>
      <c r="Y2365" s="82">
        <v>1</v>
      </c>
      <c r="Z2365" s="82">
        <v>1</v>
      </c>
      <c r="AA2365" s="82">
        <v>1</v>
      </c>
      <c r="AB2365" s="82">
        <v>1</v>
      </c>
      <c r="AC2365" s="82">
        <v>1</v>
      </c>
      <c r="AD2365" s="85" t="str">
        <f>IF(A2365&lt;&gt;"",IF(D2365="DIRECCIÓN_DE_TRANSFERENCIAS","280 0031",VLOOKUP(C2365,NIVELES!$A$14:$B$105,2,0)),"")</f>
        <v>280 5310</v>
      </c>
      <c r="AE2365" s="86" t="s">
        <v>322</v>
      </c>
      <c r="AF2365" s="86" t="s">
        <v>369</v>
      </c>
      <c r="AG2365" s="79" t="str">
        <f>+IF(AF2365&lt;&gt;"",VLOOKUP(AF2365,NIVELES!$A$666:$B$673,2,0),"")</f>
        <v>ADMINISTRACIÓN_CENTRAL</v>
      </c>
      <c r="AH2365" s="78" t="s">
        <v>322</v>
      </c>
      <c r="AI2365" s="79" t="str">
        <f>IF(AH2365&lt;&gt;"",VLOOKUP(CONCATENATE(AG2365,AH2365),NIVELES!$B$676:$C$745,2,0),"")</f>
        <v>Administración De La Gestión Administrativa Financiera</v>
      </c>
      <c r="AJ2365" s="78" t="s">
        <v>517</v>
      </c>
      <c r="AK2365" s="79" t="str">
        <f>+IF(AJ2365&lt;&gt;"",VLOOKUP(AJ2365,NIVELES!$A$816:$B$892,2,0),"")</f>
        <v>NO APLICA</v>
      </c>
      <c r="AL2365" s="78" t="s">
        <v>554</v>
      </c>
      <c r="AM2365" s="78">
        <v>530106</v>
      </c>
      <c r="AN2365" s="79" t="str">
        <f>IF(AM2365&lt;&gt;"",+VLOOKUP(AM2365,NIVELES!$A$1652:$B$2466,2,0),"")</f>
        <v>Servicio de Correo</v>
      </c>
      <c r="AO2365" s="87">
        <v>235.15</v>
      </c>
      <c r="AP2365" s="88">
        <v>0</v>
      </c>
      <c r="AQ2365" s="88">
        <v>0</v>
      </c>
      <c r="AR2365" s="88">
        <v>21.37</v>
      </c>
      <c r="AS2365" s="88">
        <v>21.37</v>
      </c>
      <c r="AT2365" s="88">
        <v>21.37</v>
      </c>
      <c r="AU2365" s="88">
        <v>21.37</v>
      </c>
      <c r="AV2365" s="88">
        <v>21.37</v>
      </c>
      <c r="AW2365" s="88">
        <v>21.37</v>
      </c>
      <c r="AX2365" s="88">
        <v>21.37</v>
      </c>
      <c r="AY2365" s="88">
        <v>21.37</v>
      </c>
      <c r="AZ2365" s="88">
        <v>21.45</v>
      </c>
      <c r="BA2365" s="88">
        <v>42.74</v>
      </c>
      <c r="BB2365" s="89">
        <f t="shared" si="143"/>
        <v>235.15</v>
      </c>
      <c r="BC2365" s="90" t="str">
        <f t="shared" si="142"/>
        <v>OK</v>
      </c>
      <c r="BD2365" s="91" t="str">
        <f t="shared" si="144"/>
        <v xml:space="preserve">                  </v>
      </c>
      <c r="BE2365" s="92">
        <f t="shared" si="145"/>
        <v>12</v>
      </c>
    </row>
    <row r="2366" spans="1:57" s="74" customFormat="1" ht="50.1" customHeight="1" x14ac:dyDescent="0.2">
      <c r="A2366" s="78" t="s">
        <v>55</v>
      </c>
      <c r="B2366" s="78" t="s">
        <v>61</v>
      </c>
      <c r="C2366" s="78" t="s">
        <v>619</v>
      </c>
      <c r="D2366" s="78" t="s">
        <v>575</v>
      </c>
      <c r="E2366" s="79" t="str">
        <f>+IF(C2366&lt;&gt;"",VLOOKUP(MID(C2366,18,5),NIVELES!$A$133:$B$213,2,0),"")</f>
        <v>GUAYAS</v>
      </c>
      <c r="F2366" s="80" t="s">
        <v>200</v>
      </c>
      <c r="G2366" s="81" t="str">
        <f>+IF(F2366&lt;&gt;"",VLOOKUP(F2366,NIVELES!$A$246:$C$464,3,0),"")</f>
        <v xml:space="preserve"> </v>
      </c>
      <c r="H2366" s="82" t="s">
        <v>1023</v>
      </c>
      <c r="I2366" s="78" t="s">
        <v>2990</v>
      </c>
      <c r="J2366" s="78" t="s">
        <v>2895</v>
      </c>
      <c r="K2366" s="78" t="s">
        <v>2476</v>
      </c>
      <c r="L2366" s="78" t="s">
        <v>1791</v>
      </c>
      <c r="M2366" s="78" t="s">
        <v>1791</v>
      </c>
      <c r="N2366" s="78" t="s">
        <v>1791</v>
      </c>
      <c r="O2366" s="78" t="s">
        <v>2897</v>
      </c>
      <c r="P2366" s="82">
        <v>3</v>
      </c>
      <c r="Q2366" s="78" t="s">
        <v>2992</v>
      </c>
      <c r="R2366" s="82"/>
      <c r="S2366" s="82"/>
      <c r="T2366" s="82">
        <v>1</v>
      </c>
      <c r="U2366" s="82"/>
      <c r="V2366" s="82"/>
      <c r="W2366" s="82">
        <v>1</v>
      </c>
      <c r="X2366" s="82"/>
      <c r="Y2366" s="82"/>
      <c r="Z2366" s="82"/>
      <c r="AA2366" s="82">
        <v>1</v>
      </c>
      <c r="AB2366" s="82"/>
      <c r="AC2366" s="82"/>
      <c r="AD2366" s="85" t="str">
        <f>IF(A2366&lt;&gt;"",IF(D2366="DIRECCIÓN_DE_TRANSFERENCIAS","280 0031",VLOOKUP(C2366,NIVELES!$A$14:$B$105,2,0)),"")</f>
        <v>280 5310</v>
      </c>
      <c r="AE2366" s="86" t="s">
        <v>322</v>
      </c>
      <c r="AF2366" s="86" t="s">
        <v>369</v>
      </c>
      <c r="AG2366" s="79" t="str">
        <f>+IF(AF2366&lt;&gt;"",VLOOKUP(AF2366,NIVELES!$A$666:$B$673,2,0),"")</f>
        <v>ADMINISTRACIÓN_CENTRAL</v>
      </c>
      <c r="AH2366" s="78" t="s">
        <v>322</v>
      </c>
      <c r="AI2366" s="79" t="str">
        <f>IF(AH2366&lt;&gt;"",VLOOKUP(CONCATENATE(AG2366,AH2366),NIVELES!$B$676:$C$745,2,0),"")</f>
        <v>Administración De La Gestión Administrativa Financiera</v>
      </c>
      <c r="AJ2366" s="78" t="s">
        <v>517</v>
      </c>
      <c r="AK2366" s="79" t="str">
        <f>+IF(AJ2366&lt;&gt;"",VLOOKUP(AJ2366,NIVELES!$A$816:$B$892,2,0),"")</f>
        <v>NO APLICA</v>
      </c>
      <c r="AL2366" s="78" t="s">
        <v>554</v>
      </c>
      <c r="AM2366" s="78">
        <v>530203</v>
      </c>
      <c r="AN2366" s="79" t="str">
        <f>IF(AM2366&lt;&gt;"",+VLOOKUP(AM2366,NIVELES!$A$1652:$B$2466,2,0),"")</f>
        <v>Almacenamiento, Embalaje, Envase y Recarga de Extintores</v>
      </c>
      <c r="AO2366" s="87">
        <v>205.6</v>
      </c>
      <c r="AP2366" s="88">
        <v>0</v>
      </c>
      <c r="AQ2366" s="88">
        <v>0</v>
      </c>
      <c r="AR2366" s="88">
        <v>0</v>
      </c>
      <c r="AS2366" s="88">
        <v>205.6</v>
      </c>
      <c r="AT2366" s="88">
        <v>0</v>
      </c>
      <c r="AU2366" s="88">
        <v>0</v>
      </c>
      <c r="AV2366" s="88">
        <v>0</v>
      </c>
      <c r="AW2366" s="88">
        <v>0</v>
      </c>
      <c r="AX2366" s="88">
        <v>0</v>
      </c>
      <c r="AY2366" s="88">
        <v>0</v>
      </c>
      <c r="AZ2366" s="88">
        <v>0</v>
      </c>
      <c r="BA2366" s="88">
        <v>0</v>
      </c>
      <c r="BB2366" s="89">
        <f t="shared" si="143"/>
        <v>205.6</v>
      </c>
      <c r="BC2366" s="90" t="str">
        <f t="shared" si="142"/>
        <v>OK</v>
      </c>
      <c r="BD2366" s="91" t="str">
        <f t="shared" si="144"/>
        <v xml:space="preserve">                  </v>
      </c>
      <c r="BE2366" s="92">
        <f t="shared" si="145"/>
        <v>3</v>
      </c>
    </row>
    <row r="2367" spans="1:57" s="74" customFormat="1" ht="50.1" customHeight="1" x14ac:dyDescent="0.2">
      <c r="A2367" s="78" t="s">
        <v>55</v>
      </c>
      <c r="B2367" s="78" t="s">
        <v>61</v>
      </c>
      <c r="C2367" s="78" t="s">
        <v>619</v>
      </c>
      <c r="D2367" s="78" t="s">
        <v>575</v>
      </c>
      <c r="E2367" s="79" t="str">
        <f>+IF(C2367&lt;&gt;"",VLOOKUP(MID(C2367,18,5),NIVELES!$A$133:$B$213,2,0),"")</f>
        <v>GUAYAS</v>
      </c>
      <c r="F2367" s="80" t="s">
        <v>200</v>
      </c>
      <c r="G2367" s="81" t="str">
        <f>+IF(F2367&lt;&gt;"",VLOOKUP(F2367,NIVELES!$A$246:$C$464,3,0),"")</f>
        <v xml:space="preserve"> </v>
      </c>
      <c r="H2367" s="82" t="s">
        <v>1023</v>
      </c>
      <c r="I2367" s="78" t="s">
        <v>2990</v>
      </c>
      <c r="J2367" s="78" t="s">
        <v>2895</v>
      </c>
      <c r="K2367" s="78" t="s">
        <v>2476</v>
      </c>
      <c r="L2367" s="78" t="s">
        <v>1791</v>
      </c>
      <c r="M2367" s="78" t="s">
        <v>1791</v>
      </c>
      <c r="N2367" s="78" t="s">
        <v>1791</v>
      </c>
      <c r="O2367" s="78" t="s">
        <v>2897</v>
      </c>
      <c r="P2367" s="82">
        <v>3</v>
      </c>
      <c r="Q2367" s="78" t="s">
        <v>2992</v>
      </c>
      <c r="R2367" s="82"/>
      <c r="S2367" s="82"/>
      <c r="T2367" s="82">
        <v>1</v>
      </c>
      <c r="U2367" s="82"/>
      <c r="V2367" s="82"/>
      <c r="W2367" s="82"/>
      <c r="X2367" s="82">
        <v>1</v>
      </c>
      <c r="Y2367" s="82"/>
      <c r="Z2367" s="82"/>
      <c r="AA2367" s="82">
        <v>1</v>
      </c>
      <c r="AB2367" s="82"/>
      <c r="AC2367" s="82"/>
      <c r="AD2367" s="85" t="str">
        <f>IF(A2367&lt;&gt;"",IF(D2367="DIRECCIÓN_DE_TRANSFERENCIAS","280 0031",VLOOKUP(C2367,NIVELES!$A$14:$B$105,2,0)),"")</f>
        <v>280 5310</v>
      </c>
      <c r="AE2367" s="86" t="s">
        <v>322</v>
      </c>
      <c r="AF2367" s="86" t="s">
        <v>369</v>
      </c>
      <c r="AG2367" s="79" t="str">
        <f>+IF(AF2367&lt;&gt;"",VLOOKUP(AF2367,NIVELES!$A$666:$B$673,2,0),"")</f>
        <v>ADMINISTRACIÓN_CENTRAL</v>
      </c>
      <c r="AH2367" s="78" t="s">
        <v>322</v>
      </c>
      <c r="AI2367" s="79" t="str">
        <f>IF(AH2367&lt;&gt;"",VLOOKUP(CONCATENATE(AG2367,AH2367),NIVELES!$B$676:$C$745,2,0),"")</f>
        <v>Administración De La Gestión Administrativa Financiera</v>
      </c>
      <c r="AJ2367" s="78" t="s">
        <v>517</v>
      </c>
      <c r="AK2367" s="79" t="str">
        <f>+IF(AJ2367&lt;&gt;"",VLOOKUP(AJ2367,NIVELES!$A$816:$B$892,2,0),"")</f>
        <v>NO APLICA</v>
      </c>
      <c r="AL2367" s="78" t="s">
        <v>554</v>
      </c>
      <c r="AM2367" s="78">
        <v>530204</v>
      </c>
      <c r="AN2367" s="79" t="str">
        <f>IF(AM2367&lt;&gt;"",+VLOOKUP(AM2367,NIVELES!$A$1652:$B$2466,2,0),"")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2367" s="87">
        <v>8051.8099999999995</v>
      </c>
      <c r="AP2367" s="88">
        <v>0</v>
      </c>
      <c r="AQ2367" s="88">
        <v>0</v>
      </c>
      <c r="AR2367" s="88">
        <v>2683.94</v>
      </c>
      <c r="AS2367" s="88">
        <v>0</v>
      </c>
      <c r="AT2367" s="88">
        <v>0</v>
      </c>
      <c r="AU2367" s="88">
        <v>2683.94</v>
      </c>
      <c r="AV2367" s="88">
        <v>0</v>
      </c>
      <c r="AW2367" s="88">
        <v>0</v>
      </c>
      <c r="AX2367" s="88">
        <v>0</v>
      </c>
      <c r="AY2367" s="88">
        <v>2683.93</v>
      </c>
      <c r="AZ2367" s="88">
        <v>0</v>
      </c>
      <c r="BA2367" s="88">
        <v>0</v>
      </c>
      <c r="BB2367" s="89">
        <f t="shared" si="143"/>
        <v>8051.8099999999995</v>
      </c>
      <c r="BC2367" s="90" t="str">
        <f t="shared" si="142"/>
        <v>OK</v>
      </c>
      <c r="BD2367" s="91" t="str">
        <f t="shared" si="144"/>
        <v xml:space="preserve">                  </v>
      </c>
      <c r="BE2367" s="92">
        <f t="shared" si="145"/>
        <v>3</v>
      </c>
    </row>
    <row r="2368" spans="1:57" s="74" customFormat="1" ht="50.1" customHeight="1" x14ac:dyDescent="0.2">
      <c r="A2368" s="78" t="s">
        <v>55</v>
      </c>
      <c r="B2368" s="78" t="s">
        <v>61</v>
      </c>
      <c r="C2368" s="78" t="s">
        <v>619</v>
      </c>
      <c r="D2368" s="78" t="s">
        <v>575</v>
      </c>
      <c r="E2368" s="79" t="str">
        <f>+IF(C2368&lt;&gt;"",VLOOKUP(MID(C2368,18,5),NIVELES!$A$133:$B$213,2,0),"")</f>
        <v>GUAYAS</v>
      </c>
      <c r="F2368" s="80" t="s">
        <v>200</v>
      </c>
      <c r="G2368" s="81" t="str">
        <f>+IF(F2368&lt;&gt;"",VLOOKUP(F2368,NIVELES!$A$246:$C$464,3,0),"")</f>
        <v xml:space="preserve"> </v>
      </c>
      <c r="H2368" s="82" t="s">
        <v>1023</v>
      </c>
      <c r="I2368" s="78" t="s">
        <v>2990</v>
      </c>
      <c r="J2368" s="78" t="s">
        <v>2895</v>
      </c>
      <c r="K2368" s="78" t="s">
        <v>2476</v>
      </c>
      <c r="L2368" s="78" t="s">
        <v>1791</v>
      </c>
      <c r="M2368" s="78" t="s">
        <v>1791</v>
      </c>
      <c r="N2368" s="78" t="s">
        <v>1791</v>
      </c>
      <c r="O2368" s="78" t="s">
        <v>2897</v>
      </c>
      <c r="P2368" s="82">
        <v>2</v>
      </c>
      <c r="Q2368" s="78" t="s">
        <v>2992</v>
      </c>
      <c r="R2368" s="82"/>
      <c r="S2368" s="82"/>
      <c r="T2368" s="82"/>
      <c r="U2368" s="82"/>
      <c r="V2368" s="82">
        <v>1</v>
      </c>
      <c r="W2368" s="82"/>
      <c r="X2368" s="82"/>
      <c r="Y2368" s="82"/>
      <c r="Z2368" s="82"/>
      <c r="AA2368" s="82">
        <v>1</v>
      </c>
      <c r="AB2368" s="82"/>
      <c r="AC2368" s="82"/>
      <c r="AD2368" s="85" t="str">
        <f>IF(A2368&lt;&gt;"",IF(D2368="DIRECCIÓN_DE_TRANSFERENCIAS","280 0031",VLOOKUP(C2368,NIVELES!$A$14:$B$105,2,0)),"")</f>
        <v>280 5310</v>
      </c>
      <c r="AE2368" s="86" t="s">
        <v>322</v>
      </c>
      <c r="AF2368" s="86" t="s">
        <v>369</v>
      </c>
      <c r="AG2368" s="79" t="str">
        <f>+IF(AF2368&lt;&gt;"",VLOOKUP(AF2368,NIVELES!$A$666:$B$673,2,0),"")</f>
        <v>ADMINISTRACIÓN_CENTRAL</v>
      </c>
      <c r="AH2368" s="78" t="s">
        <v>322</v>
      </c>
      <c r="AI2368" s="79" t="str">
        <f>IF(AH2368&lt;&gt;"",VLOOKUP(CONCATENATE(AG2368,AH2368),NIVELES!$B$676:$C$745,2,0),"")</f>
        <v>Administración De La Gestión Administrativa Financiera</v>
      </c>
      <c r="AJ2368" s="78" t="s">
        <v>517</v>
      </c>
      <c r="AK2368" s="79" t="str">
        <f>+IF(AJ2368&lt;&gt;"",VLOOKUP(AJ2368,NIVELES!$A$816:$B$892,2,0),"")</f>
        <v>NO APLICA</v>
      </c>
      <c r="AL2368" s="78" t="s">
        <v>554</v>
      </c>
      <c r="AM2368" s="78">
        <v>530249</v>
      </c>
      <c r="AN2368" s="79" t="str">
        <f>IF(AM2368&lt;&gt;"",+VLOOKUP(AM2368,NIVELES!$A$1652:$B$2466,2,0),"")</f>
        <v>Eventos Públicos Promocionales</v>
      </c>
      <c r="AO2368" s="87">
        <v>8364.06</v>
      </c>
      <c r="AP2368" s="88">
        <v>0</v>
      </c>
      <c r="AQ2368" s="88">
        <v>0</v>
      </c>
      <c r="AR2368" s="88">
        <v>0</v>
      </c>
      <c r="AS2368" s="88">
        <v>0</v>
      </c>
      <c r="AT2368" s="88">
        <v>4182.0550000000003</v>
      </c>
      <c r="AU2368" s="88">
        <v>0</v>
      </c>
      <c r="AV2368" s="88">
        <v>0</v>
      </c>
      <c r="AW2368" s="88">
        <v>0</v>
      </c>
      <c r="AX2368" s="88">
        <v>0</v>
      </c>
      <c r="AY2368" s="88">
        <v>4182.0050000000001</v>
      </c>
      <c r="AZ2368" s="88">
        <v>0</v>
      </c>
      <c r="BA2368" s="88">
        <v>0</v>
      </c>
      <c r="BB2368" s="89">
        <f t="shared" si="143"/>
        <v>8364.0600000000013</v>
      </c>
      <c r="BC2368" s="90" t="str">
        <f t="shared" si="142"/>
        <v>OK</v>
      </c>
      <c r="BD2368" s="91" t="str">
        <f t="shared" si="144"/>
        <v xml:space="preserve">                  </v>
      </c>
      <c r="BE2368" s="92">
        <f t="shared" si="145"/>
        <v>2</v>
      </c>
    </row>
    <row r="2369" spans="1:57" s="74" customFormat="1" ht="50.1" customHeight="1" x14ac:dyDescent="0.2">
      <c r="A2369" s="78" t="s">
        <v>55</v>
      </c>
      <c r="B2369" s="78" t="s">
        <v>61</v>
      </c>
      <c r="C2369" s="78" t="s">
        <v>619</v>
      </c>
      <c r="D2369" s="78" t="s">
        <v>575</v>
      </c>
      <c r="E2369" s="79" t="str">
        <f>+IF(C2369&lt;&gt;"",VLOOKUP(MID(C2369,18,5),NIVELES!$A$133:$B$213,2,0),"")</f>
        <v>GUAYAS</v>
      </c>
      <c r="F2369" s="80" t="s">
        <v>200</v>
      </c>
      <c r="G2369" s="81" t="str">
        <f>+IF(F2369&lt;&gt;"",VLOOKUP(F2369,NIVELES!$A$246:$C$464,3,0),"")</f>
        <v xml:space="preserve"> </v>
      </c>
      <c r="H2369" s="82" t="s">
        <v>1023</v>
      </c>
      <c r="I2369" s="78" t="s">
        <v>2990</v>
      </c>
      <c r="J2369" s="78" t="s">
        <v>2895</v>
      </c>
      <c r="K2369" s="78" t="s">
        <v>2476</v>
      </c>
      <c r="L2369" s="78" t="s">
        <v>1791</v>
      </c>
      <c r="M2369" s="78" t="s">
        <v>1791</v>
      </c>
      <c r="N2369" s="78" t="s">
        <v>1791</v>
      </c>
      <c r="O2369" s="78" t="s">
        <v>2897</v>
      </c>
      <c r="P2369" s="82">
        <v>6</v>
      </c>
      <c r="Q2369" s="78" t="s">
        <v>2992</v>
      </c>
      <c r="R2369" s="82"/>
      <c r="S2369" s="82">
        <v>1</v>
      </c>
      <c r="T2369" s="82"/>
      <c r="U2369" s="82">
        <v>1</v>
      </c>
      <c r="V2369" s="82"/>
      <c r="W2369" s="82">
        <v>1</v>
      </c>
      <c r="X2369" s="82"/>
      <c r="Y2369" s="82">
        <v>1</v>
      </c>
      <c r="Z2369" s="82"/>
      <c r="AA2369" s="82">
        <v>1</v>
      </c>
      <c r="AB2369" s="82"/>
      <c r="AC2369" s="82">
        <v>1</v>
      </c>
      <c r="AD2369" s="85" t="str">
        <f>IF(A2369&lt;&gt;"",IF(D2369="DIRECCIÓN_DE_TRANSFERENCIAS","280 0031",VLOOKUP(C2369,NIVELES!$A$14:$B$105,2,0)),"")</f>
        <v>280 5310</v>
      </c>
      <c r="AE2369" s="86" t="s">
        <v>322</v>
      </c>
      <c r="AF2369" s="86" t="s">
        <v>369</v>
      </c>
      <c r="AG2369" s="79" t="str">
        <f>+IF(AF2369&lt;&gt;"",VLOOKUP(AF2369,NIVELES!$A$666:$B$673,2,0),"")</f>
        <v>ADMINISTRACIÓN_CENTRAL</v>
      </c>
      <c r="AH2369" s="78" t="s">
        <v>322</v>
      </c>
      <c r="AI2369" s="79" t="str">
        <f>IF(AH2369&lt;&gt;"",VLOOKUP(CONCATENATE(AG2369,AH2369),NIVELES!$B$676:$C$745,2,0),"")</f>
        <v>Administración De La Gestión Administrativa Financiera</v>
      </c>
      <c r="AJ2369" s="78" t="s">
        <v>517</v>
      </c>
      <c r="AK2369" s="79" t="str">
        <f>+IF(AJ2369&lt;&gt;"",VLOOKUP(AJ2369,NIVELES!$A$816:$B$892,2,0),"")</f>
        <v>NO APLICA</v>
      </c>
      <c r="AL2369" s="78" t="s">
        <v>554</v>
      </c>
      <c r="AM2369" s="78">
        <v>530301</v>
      </c>
      <c r="AN2369" s="79" t="str">
        <f>IF(AM2369&lt;&gt;"",+VLOOKUP(AM2369,NIVELES!$A$1652:$B$2466,2,0),"")</f>
        <v>Pasajes al Interior</v>
      </c>
      <c r="AO2369" s="87">
        <v>3202.22</v>
      </c>
      <c r="AP2369" s="88">
        <v>0</v>
      </c>
      <c r="AQ2369" s="88">
        <v>14.15</v>
      </c>
      <c r="AR2369" s="88">
        <v>0</v>
      </c>
      <c r="AS2369" s="88">
        <v>533.70000000000005</v>
      </c>
      <c r="AT2369" s="88">
        <v>0</v>
      </c>
      <c r="AU2369" s="88">
        <v>533.70000000000005</v>
      </c>
      <c r="AV2369" s="88">
        <v>0</v>
      </c>
      <c r="AW2369" s="88">
        <v>533.70000000000005</v>
      </c>
      <c r="AX2369" s="88">
        <v>0</v>
      </c>
      <c r="AY2369" s="88">
        <v>533.70000000000005</v>
      </c>
      <c r="AZ2369" s="88">
        <v>0</v>
      </c>
      <c r="BA2369" s="88">
        <v>1053.27</v>
      </c>
      <c r="BB2369" s="89">
        <f t="shared" si="143"/>
        <v>3202.2200000000003</v>
      </c>
      <c r="BC2369" s="90" t="str">
        <f t="shared" si="142"/>
        <v>OK</v>
      </c>
      <c r="BD2369" s="91" t="str">
        <f t="shared" si="144"/>
        <v xml:space="preserve">                  </v>
      </c>
      <c r="BE2369" s="92">
        <f t="shared" si="145"/>
        <v>6</v>
      </c>
    </row>
    <row r="2370" spans="1:57" s="74" customFormat="1" ht="50.1" customHeight="1" x14ac:dyDescent="0.2">
      <c r="A2370" s="78" t="s">
        <v>55</v>
      </c>
      <c r="B2370" s="78" t="s">
        <v>61</v>
      </c>
      <c r="C2370" s="78" t="s">
        <v>619</v>
      </c>
      <c r="D2370" s="78" t="s">
        <v>575</v>
      </c>
      <c r="E2370" s="79" t="str">
        <f>+IF(C2370&lt;&gt;"",VLOOKUP(MID(C2370,18,5),NIVELES!$A$133:$B$213,2,0),"")</f>
        <v>GUAYAS</v>
      </c>
      <c r="F2370" s="80" t="s">
        <v>200</v>
      </c>
      <c r="G2370" s="81" t="str">
        <f>+IF(F2370&lt;&gt;"",VLOOKUP(F2370,NIVELES!$A$246:$C$464,3,0),"")</f>
        <v xml:space="preserve"> </v>
      </c>
      <c r="H2370" s="82" t="s">
        <v>1023</v>
      </c>
      <c r="I2370" s="78" t="s">
        <v>2990</v>
      </c>
      <c r="J2370" s="78" t="s">
        <v>2895</v>
      </c>
      <c r="K2370" s="78" t="s">
        <v>2476</v>
      </c>
      <c r="L2370" s="78" t="s">
        <v>1791</v>
      </c>
      <c r="M2370" s="78" t="s">
        <v>1791</v>
      </c>
      <c r="N2370" s="78" t="s">
        <v>1791</v>
      </c>
      <c r="O2370" s="78" t="s">
        <v>2897</v>
      </c>
      <c r="P2370" s="82">
        <v>6</v>
      </c>
      <c r="Q2370" s="78" t="s">
        <v>2992</v>
      </c>
      <c r="R2370" s="82"/>
      <c r="S2370" s="82">
        <v>1</v>
      </c>
      <c r="T2370" s="82"/>
      <c r="U2370" s="82">
        <v>1</v>
      </c>
      <c r="V2370" s="82"/>
      <c r="W2370" s="82">
        <v>1</v>
      </c>
      <c r="X2370" s="82"/>
      <c r="Y2370" s="82">
        <v>1</v>
      </c>
      <c r="Z2370" s="82"/>
      <c r="AA2370" s="82">
        <v>1</v>
      </c>
      <c r="AB2370" s="82"/>
      <c r="AC2370" s="82">
        <v>1</v>
      </c>
      <c r="AD2370" s="85" t="str">
        <f>IF(A2370&lt;&gt;"",IF(D2370="DIRECCIÓN_DE_TRANSFERENCIAS","280 0031",VLOOKUP(C2370,NIVELES!$A$14:$B$105,2,0)),"")</f>
        <v>280 5310</v>
      </c>
      <c r="AE2370" s="86" t="s">
        <v>322</v>
      </c>
      <c r="AF2370" s="86" t="s">
        <v>369</v>
      </c>
      <c r="AG2370" s="79" t="str">
        <f>+IF(AF2370&lt;&gt;"",VLOOKUP(AF2370,NIVELES!$A$666:$B$673,2,0),"")</f>
        <v>ADMINISTRACIÓN_CENTRAL</v>
      </c>
      <c r="AH2370" s="78" t="s">
        <v>322</v>
      </c>
      <c r="AI2370" s="79" t="str">
        <f>IF(AH2370&lt;&gt;"",VLOOKUP(CONCATENATE(AG2370,AH2370),NIVELES!$B$676:$C$745,2,0),"")</f>
        <v>Administración De La Gestión Administrativa Financiera</v>
      </c>
      <c r="AJ2370" s="78" t="s">
        <v>517</v>
      </c>
      <c r="AK2370" s="79" t="str">
        <f>+IF(AJ2370&lt;&gt;"",VLOOKUP(AJ2370,NIVELES!$A$816:$B$892,2,0),"")</f>
        <v>NO APLICA</v>
      </c>
      <c r="AL2370" s="78" t="s">
        <v>554</v>
      </c>
      <c r="AM2370" s="78">
        <v>530303</v>
      </c>
      <c r="AN2370" s="79" t="str">
        <f>IF(AM2370&lt;&gt;"",+VLOOKUP(AM2370,NIVELES!$A$1652:$B$2466,2,0),"")</f>
        <v>Viáticos y Subsistencias en el Interior</v>
      </c>
      <c r="AO2370" s="87">
        <v>2156.23</v>
      </c>
      <c r="AP2370" s="88">
        <v>0</v>
      </c>
      <c r="AQ2370" s="88">
        <v>80</v>
      </c>
      <c r="AR2370" s="88">
        <v>0</v>
      </c>
      <c r="AS2370" s="88">
        <v>359.37</v>
      </c>
      <c r="AT2370" s="88">
        <v>0</v>
      </c>
      <c r="AU2370" s="88">
        <v>359.37</v>
      </c>
      <c r="AV2370" s="88">
        <v>0</v>
      </c>
      <c r="AW2370" s="88">
        <v>359.37</v>
      </c>
      <c r="AX2370" s="88">
        <v>0</v>
      </c>
      <c r="AY2370" s="88">
        <v>359.37</v>
      </c>
      <c r="AZ2370" s="88">
        <v>0</v>
      </c>
      <c r="BA2370" s="88">
        <v>638.75</v>
      </c>
      <c r="BB2370" s="89">
        <f t="shared" si="143"/>
        <v>2156.23</v>
      </c>
      <c r="BC2370" s="90" t="str">
        <f t="shared" si="142"/>
        <v>OK</v>
      </c>
      <c r="BD2370" s="91" t="str">
        <f t="shared" si="144"/>
        <v xml:space="preserve">                  </v>
      </c>
      <c r="BE2370" s="92">
        <f t="shared" si="145"/>
        <v>6</v>
      </c>
    </row>
    <row r="2371" spans="1:57" s="74" customFormat="1" ht="50.1" customHeight="1" x14ac:dyDescent="0.2">
      <c r="A2371" s="78" t="s">
        <v>55</v>
      </c>
      <c r="B2371" s="78" t="s">
        <v>61</v>
      </c>
      <c r="C2371" s="78" t="s">
        <v>619</v>
      </c>
      <c r="D2371" s="78" t="s">
        <v>575</v>
      </c>
      <c r="E2371" s="79" t="str">
        <f>+IF(C2371&lt;&gt;"",VLOOKUP(MID(C2371,18,5),NIVELES!$A$133:$B$213,2,0),"")</f>
        <v>GUAYAS</v>
      </c>
      <c r="F2371" s="80" t="s">
        <v>200</v>
      </c>
      <c r="G2371" s="81" t="str">
        <f>+IF(F2371&lt;&gt;"",VLOOKUP(F2371,NIVELES!$A$246:$C$464,3,0),"")</f>
        <v xml:space="preserve"> </v>
      </c>
      <c r="H2371" s="82" t="s">
        <v>1023</v>
      </c>
      <c r="I2371" s="78" t="s">
        <v>2990</v>
      </c>
      <c r="J2371" s="78" t="s">
        <v>2895</v>
      </c>
      <c r="K2371" s="78" t="s">
        <v>2476</v>
      </c>
      <c r="L2371" s="78" t="s">
        <v>1791</v>
      </c>
      <c r="M2371" s="78" t="s">
        <v>1791</v>
      </c>
      <c r="N2371" s="78" t="s">
        <v>1791</v>
      </c>
      <c r="O2371" s="78" t="s">
        <v>2897</v>
      </c>
      <c r="P2371" s="82">
        <v>3</v>
      </c>
      <c r="Q2371" s="78" t="s">
        <v>2992</v>
      </c>
      <c r="R2371" s="82"/>
      <c r="S2371" s="82"/>
      <c r="T2371" s="82">
        <v>1</v>
      </c>
      <c r="U2371" s="82"/>
      <c r="V2371" s="82"/>
      <c r="W2371" s="82"/>
      <c r="X2371" s="82">
        <v>1</v>
      </c>
      <c r="Y2371" s="82"/>
      <c r="Z2371" s="82"/>
      <c r="AA2371" s="82">
        <v>1</v>
      </c>
      <c r="AB2371" s="82"/>
      <c r="AC2371" s="82"/>
      <c r="AD2371" s="85" t="str">
        <f>IF(A2371&lt;&gt;"",IF(D2371="DIRECCIÓN_DE_TRANSFERENCIAS","280 0031",VLOOKUP(C2371,NIVELES!$A$14:$B$105,2,0)),"")</f>
        <v>280 5310</v>
      </c>
      <c r="AE2371" s="86" t="s">
        <v>322</v>
      </c>
      <c r="AF2371" s="86" t="s">
        <v>369</v>
      </c>
      <c r="AG2371" s="79" t="str">
        <f>+IF(AF2371&lt;&gt;"",VLOOKUP(AF2371,NIVELES!$A$666:$B$673,2,0),"")</f>
        <v>ADMINISTRACIÓN_CENTRAL</v>
      </c>
      <c r="AH2371" s="78" t="s">
        <v>322</v>
      </c>
      <c r="AI2371" s="79" t="str">
        <f>IF(AH2371&lt;&gt;"",VLOOKUP(CONCATENATE(AG2371,AH2371),NIVELES!$B$676:$C$745,2,0),"")</f>
        <v>Administración De La Gestión Administrativa Financiera</v>
      </c>
      <c r="AJ2371" s="78" t="s">
        <v>517</v>
      </c>
      <c r="AK2371" s="79" t="str">
        <f>+IF(AJ2371&lt;&gt;"",VLOOKUP(AJ2371,NIVELES!$A$816:$B$892,2,0),"")</f>
        <v>NO APLICA</v>
      </c>
      <c r="AL2371" s="78" t="s">
        <v>554</v>
      </c>
      <c r="AM2371" s="78">
        <v>530405</v>
      </c>
      <c r="AN2371" s="79" t="str">
        <f>IF(AM2371&lt;&gt;"",+VLOOKUP(AM2371,NIVELES!$A$1652:$B$2466,2,0),"")</f>
        <v>Vehículos (Mantenimiento y Reparación)</v>
      </c>
      <c r="AO2371" s="87">
        <v>14138.85</v>
      </c>
      <c r="AP2371" s="88">
        <v>0</v>
      </c>
      <c r="AQ2371" s="88">
        <v>0</v>
      </c>
      <c r="AR2371" s="88">
        <v>1178.24</v>
      </c>
      <c r="AS2371" s="88">
        <v>1178.24</v>
      </c>
      <c r="AT2371" s="88">
        <v>1178.24</v>
      </c>
      <c r="AU2371" s="88">
        <v>1178.24</v>
      </c>
      <c r="AV2371" s="88">
        <v>1178.24</v>
      </c>
      <c r="AW2371" s="88">
        <v>1178.24</v>
      </c>
      <c r="AX2371" s="88">
        <v>1178.24</v>
      </c>
      <c r="AY2371" s="88">
        <v>1178.24</v>
      </c>
      <c r="AZ2371" s="88">
        <v>1178.24</v>
      </c>
      <c r="BA2371" s="88">
        <v>3534.69</v>
      </c>
      <c r="BB2371" s="89">
        <f t="shared" si="143"/>
        <v>14138.85</v>
      </c>
      <c r="BC2371" s="90" t="str">
        <f t="shared" si="142"/>
        <v>OK</v>
      </c>
      <c r="BD2371" s="91" t="str">
        <f t="shared" si="144"/>
        <v xml:space="preserve">                  </v>
      </c>
      <c r="BE2371" s="92">
        <f t="shared" si="145"/>
        <v>3</v>
      </c>
    </row>
    <row r="2372" spans="1:57" s="74" customFormat="1" ht="50.1" customHeight="1" x14ac:dyDescent="0.2">
      <c r="A2372" s="78" t="s">
        <v>55</v>
      </c>
      <c r="B2372" s="78" t="s">
        <v>61</v>
      </c>
      <c r="C2372" s="78" t="s">
        <v>619</v>
      </c>
      <c r="D2372" s="78" t="s">
        <v>575</v>
      </c>
      <c r="E2372" s="79" t="str">
        <f>+IF(C2372&lt;&gt;"",VLOOKUP(MID(C2372,18,5),NIVELES!$A$133:$B$213,2,0),"")</f>
        <v>GUAYAS</v>
      </c>
      <c r="F2372" s="80" t="s">
        <v>200</v>
      </c>
      <c r="G2372" s="81" t="str">
        <f>+IF(F2372&lt;&gt;"",VLOOKUP(F2372,NIVELES!$A$246:$C$464,3,0),"")</f>
        <v xml:space="preserve"> </v>
      </c>
      <c r="H2372" s="82" t="s">
        <v>1023</v>
      </c>
      <c r="I2372" s="78" t="s">
        <v>2990</v>
      </c>
      <c r="J2372" s="78" t="s">
        <v>2895</v>
      </c>
      <c r="K2372" s="78" t="s">
        <v>2476</v>
      </c>
      <c r="L2372" s="78" t="s">
        <v>1791</v>
      </c>
      <c r="M2372" s="78" t="s">
        <v>1791</v>
      </c>
      <c r="N2372" s="78" t="s">
        <v>1791</v>
      </c>
      <c r="O2372" s="78" t="s">
        <v>2897</v>
      </c>
      <c r="P2372" s="82">
        <v>2</v>
      </c>
      <c r="Q2372" s="78" t="s">
        <v>2992</v>
      </c>
      <c r="R2372" s="82"/>
      <c r="S2372" s="82"/>
      <c r="T2372" s="82">
        <v>1</v>
      </c>
      <c r="U2372" s="82"/>
      <c r="V2372" s="82"/>
      <c r="W2372" s="82"/>
      <c r="X2372" s="82">
        <v>1</v>
      </c>
      <c r="Y2372" s="82"/>
      <c r="Z2372" s="82"/>
      <c r="AA2372" s="82"/>
      <c r="AB2372" s="82"/>
      <c r="AC2372" s="82"/>
      <c r="AD2372" s="85" t="str">
        <f>IF(A2372&lt;&gt;"",IF(D2372="DIRECCIÓN_DE_TRANSFERENCIAS","280 0031",VLOOKUP(C2372,NIVELES!$A$14:$B$105,2,0)),"")</f>
        <v>280 5310</v>
      </c>
      <c r="AE2372" s="86" t="s">
        <v>322</v>
      </c>
      <c r="AF2372" s="86" t="s">
        <v>369</v>
      </c>
      <c r="AG2372" s="79" t="str">
        <f>+IF(AF2372&lt;&gt;"",VLOOKUP(AF2372,NIVELES!$A$666:$B$673,2,0),"")</f>
        <v>ADMINISTRACIÓN_CENTRAL</v>
      </c>
      <c r="AH2372" s="78" t="s">
        <v>322</v>
      </c>
      <c r="AI2372" s="79" t="str">
        <f>IF(AH2372&lt;&gt;"",VLOOKUP(CONCATENATE(AG2372,AH2372),NIVELES!$B$676:$C$745,2,0),"")</f>
        <v>Administración De La Gestión Administrativa Financiera</v>
      </c>
      <c r="AJ2372" s="78" t="s">
        <v>517</v>
      </c>
      <c r="AK2372" s="79" t="str">
        <f>+IF(AJ2372&lt;&gt;"",VLOOKUP(AJ2372,NIVELES!$A$816:$B$892,2,0),"")</f>
        <v>NO APLICA</v>
      </c>
      <c r="AL2372" s="78" t="s">
        <v>554</v>
      </c>
      <c r="AM2372" s="78">
        <v>530704</v>
      </c>
      <c r="AN2372" s="79" t="str">
        <f>IF(AM2372&lt;&gt;"",+VLOOKUP(AM2372,NIVELES!$A$1652:$B$2466,2,0),"")</f>
        <v>Mantenimiento y Reparación de Equipos y Sistemas Informáticos</v>
      </c>
      <c r="AO2372" s="87">
        <v>2346.41</v>
      </c>
      <c r="AP2372" s="88">
        <v>0</v>
      </c>
      <c r="AQ2372" s="88">
        <v>0</v>
      </c>
      <c r="AR2372" s="88">
        <v>1173.21</v>
      </c>
      <c r="AS2372" s="88">
        <v>0</v>
      </c>
      <c r="AT2372" s="88">
        <v>0</v>
      </c>
      <c r="AU2372" s="88">
        <v>0</v>
      </c>
      <c r="AV2372" s="88">
        <v>1173.2</v>
      </c>
      <c r="AW2372" s="88">
        <v>0</v>
      </c>
      <c r="AX2372" s="88">
        <v>0</v>
      </c>
      <c r="AY2372" s="88">
        <v>0</v>
      </c>
      <c r="AZ2372" s="88">
        <v>0</v>
      </c>
      <c r="BA2372" s="88">
        <v>0</v>
      </c>
      <c r="BB2372" s="89">
        <f t="shared" si="143"/>
        <v>2346.41</v>
      </c>
      <c r="BC2372" s="90" t="str">
        <f t="shared" si="142"/>
        <v>OK</v>
      </c>
      <c r="BD2372" s="91" t="str">
        <f t="shared" si="144"/>
        <v xml:space="preserve">                  </v>
      </c>
      <c r="BE2372" s="92">
        <f t="shared" si="145"/>
        <v>2</v>
      </c>
    </row>
    <row r="2373" spans="1:57" s="74" customFormat="1" ht="50.1" customHeight="1" x14ac:dyDescent="0.2">
      <c r="A2373" s="78" t="s">
        <v>55</v>
      </c>
      <c r="B2373" s="78" t="s">
        <v>61</v>
      </c>
      <c r="C2373" s="78" t="s">
        <v>619</v>
      </c>
      <c r="D2373" s="78" t="s">
        <v>575</v>
      </c>
      <c r="E2373" s="79" t="str">
        <f>+IF(C2373&lt;&gt;"",VLOOKUP(MID(C2373,18,5),NIVELES!$A$133:$B$213,2,0),"")</f>
        <v>GUAYAS</v>
      </c>
      <c r="F2373" s="80" t="s">
        <v>200</v>
      </c>
      <c r="G2373" s="81" t="str">
        <f>+IF(F2373&lt;&gt;"",VLOOKUP(F2373,NIVELES!$A$246:$C$464,3,0),"")</f>
        <v xml:space="preserve"> </v>
      </c>
      <c r="H2373" s="82" t="s">
        <v>1023</v>
      </c>
      <c r="I2373" s="78" t="s">
        <v>2990</v>
      </c>
      <c r="J2373" s="78" t="s">
        <v>2895</v>
      </c>
      <c r="K2373" s="78" t="s">
        <v>2476</v>
      </c>
      <c r="L2373" s="78" t="s">
        <v>1791</v>
      </c>
      <c r="M2373" s="78" t="s">
        <v>1791</v>
      </c>
      <c r="N2373" s="78" t="s">
        <v>1791</v>
      </c>
      <c r="O2373" s="78" t="s">
        <v>2897</v>
      </c>
      <c r="P2373" s="82">
        <v>3</v>
      </c>
      <c r="Q2373" s="78" t="s">
        <v>2992</v>
      </c>
      <c r="R2373" s="82"/>
      <c r="S2373" s="82"/>
      <c r="T2373" s="82">
        <v>1</v>
      </c>
      <c r="U2373" s="82"/>
      <c r="V2373" s="82"/>
      <c r="W2373" s="82"/>
      <c r="X2373" s="82">
        <v>1</v>
      </c>
      <c r="Y2373" s="82"/>
      <c r="Z2373" s="82"/>
      <c r="AA2373" s="82">
        <v>1</v>
      </c>
      <c r="AB2373" s="82"/>
      <c r="AC2373" s="82"/>
      <c r="AD2373" s="85" t="str">
        <f>IF(A2373&lt;&gt;"",IF(D2373="DIRECCIÓN_DE_TRANSFERENCIAS","280 0031",VLOOKUP(C2373,NIVELES!$A$14:$B$105,2,0)),"")</f>
        <v>280 5310</v>
      </c>
      <c r="AE2373" s="86" t="s">
        <v>322</v>
      </c>
      <c r="AF2373" s="86" t="s">
        <v>369</v>
      </c>
      <c r="AG2373" s="79" t="str">
        <f>+IF(AF2373&lt;&gt;"",VLOOKUP(AF2373,NIVELES!$A$666:$B$673,2,0),"")</f>
        <v>ADMINISTRACIÓN_CENTRAL</v>
      </c>
      <c r="AH2373" s="78" t="s">
        <v>322</v>
      </c>
      <c r="AI2373" s="79" t="str">
        <f>IF(AH2373&lt;&gt;"",VLOOKUP(CONCATENATE(AG2373,AH2373),NIVELES!$B$676:$C$745,2,0),"")</f>
        <v>Administración De La Gestión Administrativa Financiera</v>
      </c>
      <c r="AJ2373" s="78" t="s">
        <v>517</v>
      </c>
      <c r="AK2373" s="79" t="str">
        <f>+IF(AJ2373&lt;&gt;"",VLOOKUP(AJ2373,NIVELES!$A$816:$B$892,2,0),"")</f>
        <v>NO APLICA</v>
      </c>
      <c r="AL2373" s="78" t="s">
        <v>554</v>
      </c>
      <c r="AM2373" s="78">
        <v>530803</v>
      </c>
      <c r="AN2373" s="79" t="str">
        <f>IF(AM2373&lt;&gt;"",+VLOOKUP(AM2373,NIVELES!$A$1652:$B$2466,2,0),"")</f>
        <v>Combustibles y Lubricantes</v>
      </c>
      <c r="AO2373" s="87">
        <v>5652.72</v>
      </c>
      <c r="AP2373" s="88">
        <v>0</v>
      </c>
      <c r="AQ2373" s="88">
        <v>0</v>
      </c>
      <c r="AR2373" s="88">
        <v>1413.18</v>
      </c>
      <c r="AS2373" s="88">
        <v>471.06</v>
      </c>
      <c r="AT2373" s="88">
        <v>471.06</v>
      </c>
      <c r="AU2373" s="88">
        <v>471.06</v>
      </c>
      <c r="AV2373" s="88">
        <v>471.06</v>
      </c>
      <c r="AW2373" s="88">
        <v>471.06</v>
      </c>
      <c r="AX2373" s="88">
        <v>471.06</v>
      </c>
      <c r="AY2373" s="88">
        <v>471.06</v>
      </c>
      <c r="AZ2373" s="88">
        <v>471.06</v>
      </c>
      <c r="BA2373" s="88">
        <v>471.06</v>
      </c>
      <c r="BB2373" s="89">
        <f t="shared" si="143"/>
        <v>5652.7200000000012</v>
      </c>
      <c r="BC2373" s="90" t="str">
        <f t="shared" si="142"/>
        <v>OK</v>
      </c>
      <c r="BD2373" s="91" t="str">
        <f t="shared" si="144"/>
        <v xml:space="preserve">                  </v>
      </c>
      <c r="BE2373" s="92">
        <f t="shared" si="145"/>
        <v>3</v>
      </c>
    </row>
    <row r="2374" spans="1:57" s="74" customFormat="1" ht="50.1" customHeight="1" x14ac:dyDescent="0.2">
      <c r="A2374" s="78" t="s">
        <v>55</v>
      </c>
      <c r="B2374" s="78" t="s">
        <v>61</v>
      </c>
      <c r="C2374" s="78" t="s">
        <v>619</v>
      </c>
      <c r="D2374" s="78" t="s">
        <v>575</v>
      </c>
      <c r="E2374" s="79" t="str">
        <f>+IF(C2374&lt;&gt;"",VLOOKUP(MID(C2374,18,5),NIVELES!$A$133:$B$213,2,0),"")</f>
        <v>GUAYAS</v>
      </c>
      <c r="F2374" s="80" t="s">
        <v>200</v>
      </c>
      <c r="G2374" s="81" t="str">
        <f>+IF(F2374&lt;&gt;"",VLOOKUP(F2374,NIVELES!$A$246:$C$464,3,0),"")</f>
        <v xml:space="preserve"> </v>
      </c>
      <c r="H2374" s="82" t="s">
        <v>1023</v>
      </c>
      <c r="I2374" s="78" t="s">
        <v>2990</v>
      </c>
      <c r="J2374" s="78" t="s">
        <v>2895</v>
      </c>
      <c r="K2374" s="78" t="s">
        <v>2476</v>
      </c>
      <c r="L2374" s="78" t="s">
        <v>1791</v>
      </c>
      <c r="M2374" s="78" t="s">
        <v>1791</v>
      </c>
      <c r="N2374" s="78" t="s">
        <v>1791</v>
      </c>
      <c r="O2374" s="78" t="s">
        <v>2993</v>
      </c>
      <c r="P2374" s="82">
        <v>3</v>
      </c>
      <c r="Q2374" s="78" t="s">
        <v>2994</v>
      </c>
      <c r="R2374" s="82"/>
      <c r="S2374" s="82"/>
      <c r="T2374" s="82">
        <v>1</v>
      </c>
      <c r="U2374" s="82"/>
      <c r="V2374" s="82"/>
      <c r="W2374" s="82"/>
      <c r="X2374" s="82">
        <v>1</v>
      </c>
      <c r="Y2374" s="82"/>
      <c r="Z2374" s="82"/>
      <c r="AA2374" s="82">
        <v>1</v>
      </c>
      <c r="AB2374" s="82"/>
      <c r="AC2374" s="82"/>
      <c r="AD2374" s="85" t="str">
        <f>IF(A2374&lt;&gt;"",IF(D2374="DIRECCIÓN_DE_TRANSFERENCIAS","280 0031",VLOOKUP(C2374,NIVELES!$A$14:$B$105,2,0)),"")</f>
        <v>280 5310</v>
      </c>
      <c r="AE2374" s="86" t="s">
        <v>322</v>
      </c>
      <c r="AF2374" s="86" t="s">
        <v>369</v>
      </c>
      <c r="AG2374" s="79" t="str">
        <f>+IF(AF2374&lt;&gt;"",VLOOKUP(AF2374,NIVELES!$A$666:$B$673,2,0),"")</f>
        <v>ADMINISTRACIÓN_CENTRAL</v>
      </c>
      <c r="AH2374" s="78" t="s">
        <v>322</v>
      </c>
      <c r="AI2374" s="79" t="str">
        <f>IF(AH2374&lt;&gt;"",VLOOKUP(CONCATENATE(AG2374,AH2374),NIVELES!$B$676:$C$745,2,0),"")</f>
        <v>Administración De La Gestión Administrativa Financiera</v>
      </c>
      <c r="AJ2374" s="78" t="s">
        <v>517</v>
      </c>
      <c r="AK2374" s="79" t="str">
        <f>+IF(AJ2374&lt;&gt;"",VLOOKUP(AJ2374,NIVELES!$A$816:$B$892,2,0),"")</f>
        <v>NO APLICA</v>
      </c>
      <c r="AL2374" s="78" t="s">
        <v>554</v>
      </c>
      <c r="AM2374" s="78">
        <v>530804</v>
      </c>
      <c r="AN2374" s="79" t="str">
        <f>IF(AM2374&lt;&gt;"",+VLOOKUP(AM2374,NIVELES!$A$1652:$B$2466,2,0),"")</f>
        <v>Materiales de Oficina</v>
      </c>
      <c r="AO2374" s="87">
        <v>9235.2999999999993</v>
      </c>
      <c r="AP2374" s="88">
        <v>0</v>
      </c>
      <c r="AQ2374" s="88">
        <v>0</v>
      </c>
      <c r="AR2374" s="88">
        <v>2500</v>
      </c>
      <c r="AS2374" s="88">
        <v>2117.65</v>
      </c>
      <c r="AT2374" s="88">
        <v>0</v>
      </c>
      <c r="AU2374" s="88">
        <v>0</v>
      </c>
      <c r="AV2374" s="88">
        <v>4617.6499999999996</v>
      </c>
      <c r="AW2374" s="88">
        <v>0</v>
      </c>
      <c r="AX2374" s="88">
        <v>0</v>
      </c>
      <c r="AY2374" s="88">
        <v>0</v>
      </c>
      <c r="AZ2374" s="88">
        <v>0</v>
      </c>
      <c r="BA2374" s="88">
        <v>0</v>
      </c>
      <c r="BB2374" s="89">
        <f t="shared" si="143"/>
        <v>9235.2999999999993</v>
      </c>
      <c r="BC2374" s="90" t="str">
        <f t="shared" si="142"/>
        <v>OK</v>
      </c>
      <c r="BD2374" s="91" t="str">
        <f t="shared" si="144"/>
        <v xml:space="preserve">                  </v>
      </c>
      <c r="BE2374" s="92">
        <f t="shared" si="145"/>
        <v>3</v>
      </c>
    </row>
    <row r="2375" spans="1:57" s="74" customFormat="1" ht="50.1" customHeight="1" x14ac:dyDescent="0.2">
      <c r="A2375" s="78" t="s">
        <v>55</v>
      </c>
      <c r="B2375" s="78" t="s">
        <v>61</v>
      </c>
      <c r="C2375" s="78" t="s">
        <v>619</v>
      </c>
      <c r="D2375" s="78" t="s">
        <v>575</v>
      </c>
      <c r="E2375" s="79" t="str">
        <f>+IF(C2375&lt;&gt;"",VLOOKUP(MID(C2375,18,5),NIVELES!$A$133:$B$213,2,0),"")</f>
        <v>GUAYAS</v>
      </c>
      <c r="F2375" s="80" t="s">
        <v>200</v>
      </c>
      <c r="G2375" s="81" t="str">
        <f>+IF(F2375&lt;&gt;"",VLOOKUP(F2375,NIVELES!$A$246:$C$464,3,0),"")</f>
        <v xml:space="preserve"> </v>
      </c>
      <c r="H2375" s="82" t="s">
        <v>1023</v>
      </c>
      <c r="I2375" s="78" t="s">
        <v>2990</v>
      </c>
      <c r="J2375" s="78" t="s">
        <v>2895</v>
      </c>
      <c r="K2375" s="78" t="s">
        <v>2476</v>
      </c>
      <c r="L2375" s="78" t="s">
        <v>1791</v>
      </c>
      <c r="M2375" s="78" t="s">
        <v>1791</v>
      </c>
      <c r="N2375" s="78" t="s">
        <v>1791</v>
      </c>
      <c r="O2375" s="78" t="s">
        <v>2897</v>
      </c>
      <c r="P2375" s="82">
        <v>12</v>
      </c>
      <c r="Q2375" s="78" t="s">
        <v>2992</v>
      </c>
      <c r="R2375" s="82">
        <v>1</v>
      </c>
      <c r="S2375" s="82">
        <v>1</v>
      </c>
      <c r="T2375" s="82">
        <v>1</v>
      </c>
      <c r="U2375" s="82">
        <v>1</v>
      </c>
      <c r="V2375" s="82">
        <v>1</v>
      </c>
      <c r="W2375" s="82">
        <v>1</v>
      </c>
      <c r="X2375" s="82">
        <v>1</v>
      </c>
      <c r="Y2375" s="82">
        <v>1</v>
      </c>
      <c r="Z2375" s="82">
        <v>1</v>
      </c>
      <c r="AA2375" s="82">
        <v>1</v>
      </c>
      <c r="AB2375" s="82">
        <v>1</v>
      </c>
      <c r="AC2375" s="82">
        <v>1</v>
      </c>
      <c r="AD2375" s="85" t="str">
        <f>IF(A2375&lt;&gt;"",IF(D2375="DIRECCIÓN_DE_TRANSFERENCIAS","280 0031",VLOOKUP(C2375,NIVELES!$A$14:$B$105,2,0)),"")</f>
        <v>280 5310</v>
      </c>
      <c r="AE2375" s="86" t="s">
        <v>322</v>
      </c>
      <c r="AF2375" s="86" t="s">
        <v>369</v>
      </c>
      <c r="AG2375" s="79" t="str">
        <f>+IF(AF2375&lt;&gt;"",VLOOKUP(AF2375,NIVELES!$A$666:$B$673,2,0),"")</f>
        <v>ADMINISTRACIÓN_CENTRAL</v>
      </c>
      <c r="AH2375" s="78" t="s">
        <v>322</v>
      </c>
      <c r="AI2375" s="79" t="str">
        <f>IF(AH2375&lt;&gt;"",VLOOKUP(CONCATENATE(AG2375,AH2375),NIVELES!$B$676:$C$745,2,0),"")</f>
        <v>Administración De La Gestión Administrativa Financiera</v>
      </c>
      <c r="AJ2375" s="78" t="s">
        <v>517</v>
      </c>
      <c r="AK2375" s="79" t="str">
        <f>+IF(AJ2375&lt;&gt;"",VLOOKUP(AJ2375,NIVELES!$A$816:$B$892,2,0),"")</f>
        <v>NO APLICA</v>
      </c>
      <c r="AL2375" s="78" t="s">
        <v>555</v>
      </c>
      <c r="AM2375" s="78">
        <v>570102</v>
      </c>
      <c r="AN2375" s="79" t="str">
        <f>IF(AM2375&lt;&gt;"",+VLOOKUP(AM2375,NIVELES!$A$1652:$B$2466,2,0),"")</f>
        <v>Tasas Generales, Impuestos, Contribuciones, Permisos, Licencias y Patentes.</v>
      </c>
      <c r="AO2375" s="87">
        <v>6335</v>
      </c>
      <c r="AP2375" s="88">
        <v>0</v>
      </c>
      <c r="AQ2375" s="88">
        <v>0</v>
      </c>
      <c r="AR2375" s="88">
        <v>1583.73</v>
      </c>
      <c r="AS2375" s="88">
        <v>527.91</v>
      </c>
      <c r="AT2375" s="88">
        <v>527.91</v>
      </c>
      <c r="AU2375" s="88">
        <v>527.91</v>
      </c>
      <c r="AV2375" s="88">
        <v>527.91</v>
      </c>
      <c r="AW2375" s="88">
        <v>527.91</v>
      </c>
      <c r="AX2375" s="88">
        <v>527.91</v>
      </c>
      <c r="AY2375" s="88">
        <v>527.91</v>
      </c>
      <c r="AZ2375" s="88">
        <v>527.91</v>
      </c>
      <c r="BA2375" s="88">
        <v>527.99</v>
      </c>
      <c r="BB2375" s="89">
        <f t="shared" si="143"/>
        <v>6334.9999999999991</v>
      </c>
      <c r="BC2375" s="90" t="str">
        <f t="shared" ref="BC2375:BC2438" si="146">IF(A2375&lt;&gt;"",IF(AO2375&lt;&gt;"",IF(AO2375=BB2375,"OK",AO2375-BB2375),IF(AND(AO2375="",BB2375=""),"",AO2375-BB2375))," ")</f>
        <v>OK</v>
      </c>
      <c r="BD2375" s="91" t="str">
        <f t="shared" si="144"/>
        <v xml:space="preserve">                  </v>
      </c>
      <c r="BE2375" s="92">
        <f t="shared" si="145"/>
        <v>12</v>
      </c>
    </row>
    <row r="2376" spans="1:57" s="74" customFormat="1" ht="50.1" customHeight="1" x14ac:dyDescent="0.2">
      <c r="A2376" s="78" t="s">
        <v>55</v>
      </c>
      <c r="B2376" s="78" t="s">
        <v>61</v>
      </c>
      <c r="C2376" s="78" t="s">
        <v>619</v>
      </c>
      <c r="D2376" s="78" t="s">
        <v>792</v>
      </c>
      <c r="E2376" s="79" t="str">
        <f>+IF(C2376&lt;&gt;"",VLOOKUP(MID(C2376,18,5),NIVELES!$A$133:$B$213,2,0),"")</f>
        <v>GUAYAS</v>
      </c>
      <c r="F2376" s="80" t="s">
        <v>200</v>
      </c>
      <c r="G2376" s="81" t="str">
        <f>+IF(F2376&lt;&gt;"",VLOOKUP(F2376,NIVELES!$A$246:$C$464,3,0),"")</f>
        <v xml:space="preserve"> </v>
      </c>
      <c r="H2376" s="82" t="s">
        <v>1024</v>
      </c>
      <c r="I2376" s="78" t="s">
        <v>866</v>
      </c>
      <c r="J2376" s="78" t="s">
        <v>2995</v>
      </c>
      <c r="K2376" s="78" t="s">
        <v>906</v>
      </c>
      <c r="L2376" s="78" t="s">
        <v>2240</v>
      </c>
      <c r="M2376" s="78">
        <v>1035</v>
      </c>
      <c r="N2376" s="78" t="s">
        <v>2255</v>
      </c>
      <c r="O2376" s="78" t="s">
        <v>2454</v>
      </c>
      <c r="P2376" s="82">
        <v>12</v>
      </c>
      <c r="Q2376" s="78" t="s">
        <v>2945</v>
      </c>
      <c r="R2376" s="82">
        <v>1</v>
      </c>
      <c r="S2376" s="82">
        <v>1</v>
      </c>
      <c r="T2376" s="82">
        <v>1</v>
      </c>
      <c r="U2376" s="82">
        <v>1</v>
      </c>
      <c r="V2376" s="82">
        <v>1</v>
      </c>
      <c r="W2376" s="82">
        <v>1</v>
      </c>
      <c r="X2376" s="82">
        <v>1</v>
      </c>
      <c r="Y2376" s="82">
        <v>1</v>
      </c>
      <c r="Z2376" s="82">
        <v>1</v>
      </c>
      <c r="AA2376" s="82">
        <v>1</v>
      </c>
      <c r="AB2376" s="82">
        <v>1</v>
      </c>
      <c r="AC2376" s="82">
        <v>1</v>
      </c>
      <c r="AD2376" s="85" t="str">
        <f>IF(A2376&lt;&gt;"",IF(D2376="DIRECCIÓN_DE_TRANSFERENCIAS","280 0031",VLOOKUP(C2376,NIVELES!$A$14:$B$105,2,0)),"")</f>
        <v>280 5310</v>
      </c>
      <c r="AE2376" s="86" t="s">
        <v>322</v>
      </c>
      <c r="AF2376" s="86" t="s">
        <v>544</v>
      </c>
      <c r="AG2376" s="79" t="str">
        <f>+IF(AF2376&lt;&gt;"",VLOOKUP(AF2376,NIVELES!$A$666:$B$673,2,0),"")</f>
        <v>PROTECCIÓN_SOCIAL_A_LA_FAMILIA._ASEGURAMIENTO_NO_CONTRIBUTIVO_E_INCLUSIÓN_ECONÓMICA_Y_MOVILIDAD_SOCIAL</v>
      </c>
      <c r="AH2376" s="78" t="s">
        <v>513</v>
      </c>
      <c r="AI2376" s="79" t="str">
        <f>IF(AH2376&lt;&gt;"",VLOOKUP(CONCATENATE(AG2376,AH2376),NIVELES!$B$676:$C$745,2,0),"")</f>
        <v>Acompañamiento Familiar</v>
      </c>
      <c r="AJ2376" s="78" t="s">
        <v>517</v>
      </c>
      <c r="AK2376" s="79" t="str">
        <f>+IF(AJ2376&lt;&gt;"",VLOOKUP(AJ2376,NIVELES!$A$816:$B$892,2,0),"")</f>
        <v>NO APLICA</v>
      </c>
      <c r="AL2376" s="78" t="s">
        <v>553</v>
      </c>
      <c r="AM2376" s="78">
        <v>510203</v>
      </c>
      <c r="AN2376" s="79" t="str">
        <f>IF(AM2376&lt;&gt;"",+VLOOKUP(AM2376,NIVELES!$A$1652:$B$2466,2,0),"")</f>
        <v>Decimotercer Sueldo</v>
      </c>
      <c r="AO2376" s="87">
        <v>10084.25</v>
      </c>
      <c r="AP2376" s="88">
        <v>0</v>
      </c>
      <c r="AQ2376" s="88">
        <v>136.16</v>
      </c>
      <c r="AR2376" s="88">
        <v>840.35</v>
      </c>
      <c r="AS2376" s="88">
        <v>840.35</v>
      </c>
      <c r="AT2376" s="88">
        <v>840.35</v>
      </c>
      <c r="AU2376" s="88">
        <v>840.35</v>
      </c>
      <c r="AV2376" s="88">
        <v>840.35</v>
      </c>
      <c r="AW2376" s="88">
        <v>840.35</v>
      </c>
      <c r="AX2376" s="88">
        <v>840.35</v>
      </c>
      <c r="AY2376" s="88">
        <v>840.35</v>
      </c>
      <c r="AZ2376" s="88">
        <v>840.35</v>
      </c>
      <c r="BA2376" s="88">
        <v>2384.94</v>
      </c>
      <c r="BB2376" s="89">
        <f t="shared" ref="BB2376:BB2439" si="147">SUBTOTAL(9,AP2376:BA2376)</f>
        <v>10084.250000000002</v>
      </c>
      <c r="BC2376" s="90" t="str">
        <f t="shared" si="146"/>
        <v>OK</v>
      </c>
      <c r="BD2376" s="91" t="str">
        <f t="shared" ref="BD2376:BD2439" si="148">IF(A2376&lt;&gt;"",IF(A2376="","Escoger Nivel 0",)&amp;" "&amp;(IF(B2376="","Escoger Nivel  1",)&amp;" "&amp;(IF(C2376="","Escoger Nivel 2",)&amp;" "&amp;(IF(D2376="","Escoger Nivel 3",)&amp;" "&amp;(IF(F2376="","Escoger Cantón",)&amp;" "&amp;(IF(I2376="","Escoger Obj. Estratégico Institucional N1",)&amp;" "&amp;(IF(J2376="","Escoger Obj. Especifico N2",)&amp;" "&amp;(IF(K2376="","Escoger Obj. Operativo N4",)&amp;" "&amp;(IF(L2376=""," Llenar Modalidad de Servicio ",)&amp;""&amp;(IF(M2376=""," Llenar Meta de Cobertura ",)&amp;" "&amp;(IF(N2376="","Llenar Indicador",)&amp;" "&amp;(IF(O2376="","Llenar Actividad PAPP",)&amp;" "&amp;(IF(P2376="","Llenar Metas",)&amp;" "&amp;(IF(Q2376="","Llenar Indicador",)&amp;" "&amp;(IF(AF2376="","Escoger Nro. programa",)&amp;" "&amp;(IF(AH2376="","Escoger Nro. Actividad e-Sigef",)&amp;" "&amp;(IF(AK2376="","Escoger direccionamiento de gasto",)&amp;" "&amp;(IF(AL2376="","Escoger Grupo de Gasto",)&amp;" "&amp;(IF(AM2376="","Escoger Item Presupuestario",)&amp;" "&amp;(IF(AO2376="","Llenar valor de actividad",))))))))))))))))))))," ")</f>
        <v xml:space="preserve">                  </v>
      </c>
      <c r="BE2376" s="92">
        <f t="shared" si="145"/>
        <v>12</v>
      </c>
    </row>
    <row r="2377" spans="1:57" s="74" customFormat="1" ht="50.1" customHeight="1" x14ac:dyDescent="0.2">
      <c r="A2377" s="78" t="s">
        <v>55</v>
      </c>
      <c r="B2377" s="78" t="s">
        <v>61</v>
      </c>
      <c r="C2377" s="78" t="s">
        <v>619</v>
      </c>
      <c r="D2377" s="78" t="s">
        <v>792</v>
      </c>
      <c r="E2377" s="79" t="str">
        <f>+IF(C2377&lt;&gt;"",VLOOKUP(MID(C2377,18,5),NIVELES!$A$133:$B$213,2,0),"")</f>
        <v>GUAYAS</v>
      </c>
      <c r="F2377" s="80" t="s">
        <v>200</v>
      </c>
      <c r="G2377" s="81" t="str">
        <f>+IF(F2377&lt;&gt;"",VLOOKUP(F2377,NIVELES!$A$246:$C$464,3,0),"")</f>
        <v xml:space="preserve"> </v>
      </c>
      <c r="H2377" s="82" t="s">
        <v>1024</v>
      </c>
      <c r="I2377" s="78" t="s">
        <v>866</v>
      </c>
      <c r="J2377" s="78" t="s">
        <v>2995</v>
      </c>
      <c r="K2377" s="78" t="s">
        <v>906</v>
      </c>
      <c r="L2377" s="78" t="s">
        <v>2240</v>
      </c>
      <c r="M2377" s="78">
        <v>1035</v>
      </c>
      <c r="N2377" s="78" t="s">
        <v>2255</v>
      </c>
      <c r="O2377" s="78" t="s">
        <v>2454</v>
      </c>
      <c r="P2377" s="82">
        <v>12</v>
      </c>
      <c r="Q2377" s="78" t="s">
        <v>2945</v>
      </c>
      <c r="R2377" s="82">
        <v>1</v>
      </c>
      <c r="S2377" s="82">
        <v>1</v>
      </c>
      <c r="T2377" s="82">
        <v>1</v>
      </c>
      <c r="U2377" s="82">
        <v>1</v>
      </c>
      <c r="V2377" s="82">
        <v>1</v>
      </c>
      <c r="W2377" s="82">
        <v>1</v>
      </c>
      <c r="X2377" s="82">
        <v>1</v>
      </c>
      <c r="Y2377" s="82">
        <v>1</v>
      </c>
      <c r="Z2377" s="82">
        <v>1</v>
      </c>
      <c r="AA2377" s="82">
        <v>1</v>
      </c>
      <c r="AB2377" s="82">
        <v>1</v>
      </c>
      <c r="AC2377" s="82">
        <v>1</v>
      </c>
      <c r="AD2377" s="85" t="str">
        <f>IF(A2377&lt;&gt;"",IF(D2377="DIRECCIÓN_DE_TRANSFERENCIAS","280 0031",VLOOKUP(C2377,NIVELES!$A$14:$B$105,2,0)),"")</f>
        <v>280 5310</v>
      </c>
      <c r="AE2377" s="86" t="s">
        <v>322</v>
      </c>
      <c r="AF2377" s="86" t="s">
        <v>544</v>
      </c>
      <c r="AG2377" s="79" t="str">
        <f>+IF(AF2377&lt;&gt;"",VLOOKUP(AF2377,NIVELES!$A$666:$B$673,2,0),"")</f>
        <v>PROTECCIÓN_SOCIAL_A_LA_FAMILIA._ASEGURAMIENTO_NO_CONTRIBUTIVO_E_INCLUSIÓN_ECONÓMICA_Y_MOVILIDAD_SOCIAL</v>
      </c>
      <c r="AH2377" s="78" t="s">
        <v>513</v>
      </c>
      <c r="AI2377" s="79" t="str">
        <f>IF(AH2377&lt;&gt;"",VLOOKUP(CONCATENATE(AG2377,AH2377),NIVELES!$B$676:$C$745,2,0),"")</f>
        <v>Acompañamiento Familiar</v>
      </c>
      <c r="AJ2377" s="78" t="s">
        <v>517</v>
      </c>
      <c r="AK2377" s="79" t="str">
        <f>+IF(AJ2377&lt;&gt;"",VLOOKUP(AJ2377,NIVELES!$A$816:$B$892,2,0),"")</f>
        <v>NO APLICA</v>
      </c>
      <c r="AL2377" s="78" t="s">
        <v>553</v>
      </c>
      <c r="AM2377" s="78">
        <v>510204</v>
      </c>
      <c r="AN2377" s="79" t="str">
        <f>IF(AM2377&lt;&gt;"",+VLOOKUP(AM2377,NIVELES!$A$1652:$B$2466,2,0),"")</f>
        <v>Decimocuarto Sueldo</v>
      </c>
      <c r="AO2377" s="87">
        <v>4334</v>
      </c>
      <c r="AP2377" s="88">
        <v>0</v>
      </c>
      <c r="AQ2377" s="88">
        <v>65.66</v>
      </c>
      <c r="AR2377" s="88">
        <v>1017.8199999999999</v>
      </c>
      <c r="AS2377" s="88">
        <v>361.16</v>
      </c>
      <c r="AT2377" s="88">
        <v>361.16</v>
      </c>
      <c r="AU2377" s="88">
        <v>361.16</v>
      </c>
      <c r="AV2377" s="88">
        <v>361.16</v>
      </c>
      <c r="AW2377" s="88">
        <v>361.16</v>
      </c>
      <c r="AX2377" s="88">
        <v>361.16</v>
      </c>
      <c r="AY2377" s="88">
        <v>361.16</v>
      </c>
      <c r="AZ2377" s="88">
        <v>361.16</v>
      </c>
      <c r="BA2377" s="88">
        <v>361.24</v>
      </c>
      <c r="BB2377" s="89">
        <f t="shared" si="147"/>
        <v>4333.9999999999991</v>
      </c>
      <c r="BC2377" s="90" t="str">
        <f t="shared" si="146"/>
        <v>OK</v>
      </c>
      <c r="BD2377" s="91" t="str">
        <f t="shared" si="148"/>
        <v xml:space="preserve">                  </v>
      </c>
      <c r="BE2377" s="92">
        <f t="shared" ref="BE2377:BE2440" si="149">SUBTOTAL(9,R2377:AC2377)</f>
        <v>12</v>
      </c>
    </row>
    <row r="2378" spans="1:57" s="74" customFormat="1" ht="50.1" customHeight="1" x14ac:dyDescent="0.2">
      <c r="A2378" s="78" t="s">
        <v>55</v>
      </c>
      <c r="B2378" s="78" t="s">
        <v>61</v>
      </c>
      <c r="C2378" s="78" t="s">
        <v>619</v>
      </c>
      <c r="D2378" s="78" t="s">
        <v>792</v>
      </c>
      <c r="E2378" s="79" t="str">
        <f>+IF(C2378&lt;&gt;"",VLOOKUP(MID(C2378,18,5),NIVELES!$A$133:$B$213,2,0),"")</f>
        <v>GUAYAS</v>
      </c>
      <c r="F2378" s="80" t="s">
        <v>200</v>
      </c>
      <c r="G2378" s="81" t="str">
        <f>+IF(F2378&lt;&gt;"",VLOOKUP(F2378,NIVELES!$A$246:$C$464,3,0),"")</f>
        <v xml:space="preserve"> </v>
      </c>
      <c r="H2378" s="82" t="s">
        <v>1024</v>
      </c>
      <c r="I2378" s="78" t="s">
        <v>866</v>
      </c>
      <c r="J2378" s="78" t="s">
        <v>2995</v>
      </c>
      <c r="K2378" s="78" t="s">
        <v>906</v>
      </c>
      <c r="L2378" s="78" t="s">
        <v>2240</v>
      </c>
      <c r="M2378" s="78">
        <v>1035</v>
      </c>
      <c r="N2378" s="78" t="s">
        <v>2255</v>
      </c>
      <c r="O2378" s="78" t="s">
        <v>2454</v>
      </c>
      <c r="P2378" s="82">
        <v>12</v>
      </c>
      <c r="Q2378" s="78" t="s">
        <v>2945</v>
      </c>
      <c r="R2378" s="82">
        <v>1</v>
      </c>
      <c r="S2378" s="82">
        <v>1</v>
      </c>
      <c r="T2378" s="82">
        <v>1</v>
      </c>
      <c r="U2378" s="82">
        <v>1</v>
      </c>
      <c r="V2378" s="82">
        <v>1</v>
      </c>
      <c r="W2378" s="82">
        <v>1</v>
      </c>
      <c r="X2378" s="82">
        <v>1</v>
      </c>
      <c r="Y2378" s="82">
        <v>1</v>
      </c>
      <c r="Z2378" s="82">
        <v>1</v>
      </c>
      <c r="AA2378" s="82">
        <v>1</v>
      </c>
      <c r="AB2378" s="82">
        <v>1</v>
      </c>
      <c r="AC2378" s="82">
        <v>1</v>
      </c>
      <c r="AD2378" s="85" t="str">
        <f>IF(A2378&lt;&gt;"",IF(D2378="DIRECCIÓN_DE_TRANSFERENCIAS","280 0031",VLOOKUP(C2378,NIVELES!$A$14:$B$105,2,0)),"")</f>
        <v>280 5310</v>
      </c>
      <c r="AE2378" s="86" t="s">
        <v>322</v>
      </c>
      <c r="AF2378" s="86" t="s">
        <v>544</v>
      </c>
      <c r="AG2378" s="79" t="str">
        <f>+IF(AF2378&lt;&gt;"",VLOOKUP(AF2378,NIVELES!$A$666:$B$673,2,0),"")</f>
        <v>PROTECCIÓN_SOCIAL_A_LA_FAMILIA._ASEGURAMIENTO_NO_CONTRIBUTIVO_E_INCLUSIÓN_ECONÓMICA_Y_MOVILIDAD_SOCIAL</v>
      </c>
      <c r="AH2378" s="78" t="s">
        <v>513</v>
      </c>
      <c r="AI2378" s="79" t="str">
        <f>IF(AH2378&lt;&gt;"",VLOOKUP(CONCATENATE(AG2378,AH2378),NIVELES!$B$676:$C$745,2,0),"")</f>
        <v>Acompañamiento Familiar</v>
      </c>
      <c r="AJ2378" s="78" t="s">
        <v>517</v>
      </c>
      <c r="AK2378" s="79" t="str">
        <f>+IF(AJ2378&lt;&gt;"",VLOOKUP(AJ2378,NIVELES!$A$816:$B$892,2,0),"")</f>
        <v>NO APLICA</v>
      </c>
      <c r="AL2378" s="78" t="s">
        <v>553</v>
      </c>
      <c r="AM2378" s="78">
        <v>510510</v>
      </c>
      <c r="AN2378" s="79" t="str">
        <f>IF(AM2378&lt;&gt;"",+VLOOKUP(AM2378,NIVELES!$A$1652:$B$2466,2,0),"")</f>
        <v>Servicios Personales por Contrato</v>
      </c>
      <c r="AO2378" s="87">
        <v>121011</v>
      </c>
      <c r="AP2378" s="88">
        <v>11001</v>
      </c>
      <c r="AQ2378" s="88">
        <v>11001</v>
      </c>
      <c r="AR2378" s="88">
        <v>10084.25</v>
      </c>
      <c r="AS2378" s="88">
        <v>10084.25</v>
      </c>
      <c r="AT2378" s="88">
        <v>10084.25</v>
      </c>
      <c r="AU2378" s="88">
        <v>10084.25</v>
      </c>
      <c r="AV2378" s="88">
        <v>10084.25</v>
      </c>
      <c r="AW2378" s="88">
        <v>10084.25</v>
      </c>
      <c r="AX2378" s="88">
        <v>10084.25</v>
      </c>
      <c r="AY2378" s="88">
        <v>10084.25</v>
      </c>
      <c r="AZ2378" s="88">
        <v>10084.25</v>
      </c>
      <c r="BA2378" s="88">
        <v>8250.75</v>
      </c>
      <c r="BB2378" s="89">
        <f t="shared" si="147"/>
        <v>121011</v>
      </c>
      <c r="BC2378" s="90" t="str">
        <f t="shared" si="146"/>
        <v>OK</v>
      </c>
      <c r="BD2378" s="91" t="str">
        <f t="shared" si="148"/>
        <v xml:space="preserve">                  </v>
      </c>
      <c r="BE2378" s="92">
        <f t="shared" si="149"/>
        <v>12</v>
      </c>
    </row>
    <row r="2379" spans="1:57" s="74" customFormat="1" ht="50.1" customHeight="1" x14ac:dyDescent="0.2">
      <c r="A2379" s="78" t="s">
        <v>55</v>
      </c>
      <c r="B2379" s="78" t="s">
        <v>61</v>
      </c>
      <c r="C2379" s="78" t="s">
        <v>619</v>
      </c>
      <c r="D2379" s="78" t="s">
        <v>792</v>
      </c>
      <c r="E2379" s="79" t="str">
        <f>+IF(C2379&lt;&gt;"",VLOOKUP(MID(C2379,18,5),NIVELES!$A$133:$B$213,2,0),"")</f>
        <v>GUAYAS</v>
      </c>
      <c r="F2379" s="80" t="s">
        <v>200</v>
      </c>
      <c r="G2379" s="81" t="str">
        <f>+IF(F2379&lt;&gt;"",VLOOKUP(F2379,NIVELES!$A$246:$C$464,3,0),"")</f>
        <v xml:space="preserve"> </v>
      </c>
      <c r="H2379" s="82" t="s">
        <v>1024</v>
      </c>
      <c r="I2379" s="78" t="s">
        <v>866</v>
      </c>
      <c r="J2379" s="78" t="s">
        <v>2995</v>
      </c>
      <c r="K2379" s="78" t="s">
        <v>906</v>
      </c>
      <c r="L2379" s="78" t="s">
        <v>2240</v>
      </c>
      <c r="M2379" s="78">
        <v>1035</v>
      </c>
      <c r="N2379" s="78" t="s">
        <v>2255</v>
      </c>
      <c r="O2379" s="78" t="s">
        <v>2454</v>
      </c>
      <c r="P2379" s="82">
        <v>12</v>
      </c>
      <c r="Q2379" s="78" t="s">
        <v>2945</v>
      </c>
      <c r="R2379" s="82">
        <v>1</v>
      </c>
      <c r="S2379" s="82">
        <v>1</v>
      </c>
      <c r="T2379" s="82">
        <v>1</v>
      </c>
      <c r="U2379" s="82">
        <v>1</v>
      </c>
      <c r="V2379" s="82">
        <v>1</v>
      </c>
      <c r="W2379" s="82">
        <v>1</v>
      </c>
      <c r="X2379" s="82">
        <v>1</v>
      </c>
      <c r="Y2379" s="82">
        <v>1</v>
      </c>
      <c r="Z2379" s="82">
        <v>1</v>
      </c>
      <c r="AA2379" s="82">
        <v>1</v>
      </c>
      <c r="AB2379" s="82">
        <v>1</v>
      </c>
      <c r="AC2379" s="82">
        <v>1</v>
      </c>
      <c r="AD2379" s="85" t="str">
        <f>IF(A2379&lt;&gt;"",IF(D2379="DIRECCIÓN_DE_TRANSFERENCIAS","280 0031",VLOOKUP(C2379,NIVELES!$A$14:$B$105,2,0)),"")</f>
        <v>280 5310</v>
      </c>
      <c r="AE2379" s="86" t="s">
        <v>322</v>
      </c>
      <c r="AF2379" s="86" t="s">
        <v>544</v>
      </c>
      <c r="AG2379" s="79" t="str">
        <f>+IF(AF2379&lt;&gt;"",VLOOKUP(AF2379,NIVELES!$A$666:$B$673,2,0),"")</f>
        <v>PROTECCIÓN_SOCIAL_A_LA_FAMILIA._ASEGURAMIENTO_NO_CONTRIBUTIVO_E_INCLUSIÓN_ECONÓMICA_Y_MOVILIDAD_SOCIAL</v>
      </c>
      <c r="AH2379" s="78" t="s">
        <v>513</v>
      </c>
      <c r="AI2379" s="79" t="str">
        <f>IF(AH2379&lt;&gt;"",VLOOKUP(CONCATENATE(AG2379,AH2379),NIVELES!$B$676:$C$745,2,0),"")</f>
        <v>Acompañamiento Familiar</v>
      </c>
      <c r="AJ2379" s="78" t="s">
        <v>517</v>
      </c>
      <c r="AK2379" s="79" t="str">
        <f>+IF(AJ2379&lt;&gt;"",VLOOKUP(AJ2379,NIVELES!$A$816:$B$892,2,0),"")</f>
        <v>NO APLICA</v>
      </c>
      <c r="AL2379" s="78" t="s">
        <v>553</v>
      </c>
      <c r="AM2379" s="78">
        <v>510601</v>
      </c>
      <c r="AN2379" s="79" t="str">
        <f>IF(AM2379&lt;&gt;"",+VLOOKUP(AM2379,NIVELES!$A$1652:$B$2466,2,0),"")</f>
        <v>Aporte Patronal</v>
      </c>
      <c r="AO2379" s="87">
        <v>11677.56</v>
      </c>
      <c r="AP2379" s="88">
        <v>1061.68</v>
      </c>
      <c r="AQ2379" s="88">
        <v>1061.68</v>
      </c>
      <c r="AR2379" s="88">
        <v>1199.79</v>
      </c>
      <c r="AS2379" s="88">
        <v>973.13</v>
      </c>
      <c r="AT2379" s="88">
        <v>973.13</v>
      </c>
      <c r="AU2379" s="88">
        <v>973.13</v>
      </c>
      <c r="AV2379" s="88">
        <v>973.13</v>
      </c>
      <c r="AW2379" s="88">
        <v>973.13</v>
      </c>
      <c r="AX2379" s="88">
        <v>973.13</v>
      </c>
      <c r="AY2379" s="88">
        <v>973.13</v>
      </c>
      <c r="AZ2379" s="88">
        <v>973.13</v>
      </c>
      <c r="BA2379" s="88">
        <v>569.37</v>
      </c>
      <c r="BB2379" s="89">
        <f t="shared" si="147"/>
        <v>11677.56</v>
      </c>
      <c r="BC2379" s="90" t="str">
        <f t="shared" si="146"/>
        <v>OK</v>
      </c>
      <c r="BD2379" s="91" t="str">
        <f t="shared" si="148"/>
        <v xml:space="preserve">                  </v>
      </c>
      <c r="BE2379" s="92">
        <f t="shared" si="149"/>
        <v>12</v>
      </c>
    </row>
    <row r="2380" spans="1:57" s="74" customFormat="1" ht="50.1" customHeight="1" x14ac:dyDescent="0.2">
      <c r="A2380" s="78" t="s">
        <v>55</v>
      </c>
      <c r="B2380" s="78" t="s">
        <v>61</v>
      </c>
      <c r="C2380" s="78" t="s">
        <v>619</v>
      </c>
      <c r="D2380" s="78" t="s">
        <v>792</v>
      </c>
      <c r="E2380" s="79" t="str">
        <f>+IF(C2380&lt;&gt;"",VLOOKUP(MID(C2380,18,5),NIVELES!$A$133:$B$213,2,0),"")</f>
        <v>GUAYAS</v>
      </c>
      <c r="F2380" s="80" t="s">
        <v>200</v>
      </c>
      <c r="G2380" s="81" t="str">
        <f>+IF(F2380&lt;&gt;"",VLOOKUP(F2380,NIVELES!$A$246:$C$464,3,0),"")</f>
        <v xml:space="preserve"> </v>
      </c>
      <c r="H2380" s="82" t="s">
        <v>1024</v>
      </c>
      <c r="I2380" s="78" t="s">
        <v>866</v>
      </c>
      <c r="J2380" s="78" t="s">
        <v>2995</v>
      </c>
      <c r="K2380" s="78" t="s">
        <v>906</v>
      </c>
      <c r="L2380" s="78" t="s">
        <v>2240</v>
      </c>
      <c r="M2380" s="78">
        <v>1035</v>
      </c>
      <c r="N2380" s="78" t="s">
        <v>2255</v>
      </c>
      <c r="O2380" s="78" t="s">
        <v>2454</v>
      </c>
      <c r="P2380" s="82">
        <v>12</v>
      </c>
      <c r="Q2380" s="78" t="s">
        <v>2945</v>
      </c>
      <c r="R2380" s="82">
        <v>1</v>
      </c>
      <c r="S2380" s="82">
        <v>1</v>
      </c>
      <c r="T2380" s="82">
        <v>1</v>
      </c>
      <c r="U2380" s="82">
        <v>1</v>
      </c>
      <c r="V2380" s="82">
        <v>1</v>
      </c>
      <c r="W2380" s="82">
        <v>1</v>
      </c>
      <c r="X2380" s="82">
        <v>1</v>
      </c>
      <c r="Y2380" s="82">
        <v>1</v>
      </c>
      <c r="Z2380" s="82">
        <v>1</v>
      </c>
      <c r="AA2380" s="82">
        <v>1</v>
      </c>
      <c r="AB2380" s="82">
        <v>1</v>
      </c>
      <c r="AC2380" s="82">
        <v>1</v>
      </c>
      <c r="AD2380" s="85" t="str">
        <f>IF(A2380&lt;&gt;"",IF(D2380="DIRECCIÓN_DE_TRANSFERENCIAS","280 0031",VLOOKUP(C2380,NIVELES!$A$14:$B$105,2,0)),"")</f>
        <v>280 5310</v>
      </c>
      <c r="AE2380" s="86" t="s">
        <v>322</v>
      </c>
      <c r="AF2380" s="86" t="s">
        <v>544</v>
      </c>
      <c r="AG2380" s="79" t="str">
        <f>+IF(AF2380&lt;&gt;"",VLOOKUP(AF2380,NIVELES!$A$666:$B$673,2,0),"")</f>
        <v>PROTECCIÓN_SOCIAL_A_LA_FAMILIA._ASEGURAMIENTO_NO_CONTRIBUTIVO_E_INCLUSIÓN_ECONÓMICA_Y_MOVILIDAD_SOCIAL</v>
      </c>
      <c r="AH2380" s="78" t="s">
        <v>513</v>
      </c>
      <c r="AI2380" s="79" t="str">
        <f>IF(AH2380&lt;&gt;"",VLOOKUP(CONCATENATE(AG2380,AH2380),NIVELES!$B$676:$C$745,2,0),"")</f>
        <v>Acompañamiento Familiar</v>
      </c>
      <c r="AJ2380" s="78" t="s">
        <v>517</v>
      </c>
      <c r="AK2380" s="79" t="str">
        <f>+IF(AJ2380&lt;&gt;"",VLOOKUP(AJ2380,NIVELES!$A$816:$B$892,2,0),"")</f>
        <v>NO APLICA</v>
      </c>
      <c r="AL2380" s="78" t="s">
        <v>553</v>
      </c>
      <c r="AM2380" s="78">
        <v>510602</v>
      </c>
      <c r="AN2380" s="79" t="str">
        <f>IF(AM2380&lt;&gt;"",+VLOOKUP(AM2380,NIVELES!$A$1652:$B$2466,2,0),"")</f>
        <v>Fondo de Reserva</v>
      </c>
      <c r="AO2380" s="87">
        <v>10084.25</v>
      </c>
      <c r="AP2380" s="88">
        <v>0</v>
      </c>
      <c r="AQ2380" s="88">
        <v>1288.3399999999999</v>
      </c>
      <c r="AR2380" s="88">
        <v>1434.1599999999999</v>
      </c>
      <c r="AS2380" s="88">
        <v>907.5</v>
      </c>
      <c r="AT2380" s="88">
        <v>907.5</v>
      </c>
      <c r="AU2380" s="88">
        <v>907.5</v>
      </c>
      <c r="AV2380" s="88">
        <v>907.5</v>
      </c>
      <c r="AW2380" s="88">
        <v>907.5</v>
      </c>
      <c r="AX2380" s="88">
        <v>907.5</v>
      </c>
      <c r="AY2380" s="88">
        <v>907.5</v>
      </c>
      <c r="AZ2380" s="88">
        <v>907.5</v>
      </c>
      <c r="BA2380" s="88">
        <v>101.75</v>
      </c>
      <c r="BB2380" s="89">
        <f t="shared" si="147"/>
        <v>10084.25</v>
      </c>
      <c r="BC2380" s="90" t="str">
        <f t="shared" si="146"/>
        <v>OK</v>
      </c>
      <c r="BD2380" s="91" t="str">
        <f t="shared" si="148"/>
        <v xml:space="preserve">                  </v>
      </c>
      <c r="BE2380" s="92">
        <f t="shared" si="149"/>
        <v>12</v>
      </c>
    </row>
    <row r="2381" spans="1:57" s="74" customFormat="1" ht="50.1" customHeight="1" x14ac:dyDescent="0.2">
      <c r="A2381" s="78" t="s">
        <v>55</v>
      </c>
      <c r="B2381" s="78" t="s">
        <v>61</v>
      </c>
      <c r="C2381" s="78" t="s">
        <v>619</v>
      </c>
      <c r="D2381" s="78" t="s">
        <v>792</v>
      </c>
      <c r="E2381" s="79" t="str">
        <f>+IF(C2381&lt;&gt;"",VLOOKUP(MID(C2381,18,5),NIVELES!$A$133:$B$213,2,0),"")</f>
        <v>GUAYAS</v>
      </c>
      <c r="F2381" s="80" t="s">
        <v>200</v>
      </c>
      <c r="G2381" s="81" t="str">
        <f>+IF(F2381&lt;&gt;"",VLOOKUP(F2381,NIVELES!$A$246:$C$464,3,0),"")</f>
        <v xml:space="preserve"> </v>
      </c>
      <c r="H2381" s="82" t="s">
        <v>1024</v>
      </c>
      <c r="I2381" s="78" t="s">
        <v>866</v>
      </c>
      <c r="J2381" s="78" t="s">
        <v>2995</v>
      </c>
      <c r="K2381" s="78" t="s">
        <v>906</v>
      </c>
      <c r="L2381" s="78" t="s">
        <v>2240</v>
      </c>
      <c r="M2381" s="78">
        <v>1035</v>
      </c>
      <c r="N2381" s="78" t="s">
        <v>2255</v>
      </c>
      <c r="O2381" s="78" t="s">
        <v>2897</v>
      </c>
      <c r="P2381" s="82">
        <v>3</v>
      </c>
      <c r="Q2381" s="78" t="s">
        <v>2996</v>
      </c>
      <c r="R2381" s="82"/>
      <c r="S2381" s="82"/>
      <c r="T2381" s="82">
        <v>1</v>
      </c>
      <c r="U2381" s="82"/>
      <c r="V2381" s="82"/>
      <c r="W2381" s="82"/>
      <c r="X2381" s="82">
        <v>1</v>
      </c>
      <c r="Y2381" s="82"/>
      <c r="Z2381" s="82"/>
      <c r="AA2381" s="82">
        <v>1</v>
      </c>
      <c r="AB2381" s="82"/>
      <c r="AC2381" s="82"/>
      <c r="AD2381" s="85" t="str">
        <f>IF(A2381&lt;&gt;"",IF(D2381="DIRECCIÓN_DE_TRANSFERENCIAS","280 0031",VLOOKUP(C2381,NIVELES!$A$14:$B$105,2,0)),"")</f>
        <v>280 5310</v>
      </c>
      <c r="AE2381" s="86" t="s">
        <v>322</v>
      </c>
      <c r="AF2381" s="86" t="s">
        <v>544</v>
      </c>
      <c r="AG2381" s="79" t="str">
        <f>+IF(AF2381&lt;&gt;"",VLOOKUP(AF2381,NIVELES!$A$666:$B$673,2,0),"")</f>
        <v>PROTECCIÓN_SOCIAL_A_LA_FAMILIA._ASEGURAMIENTO_NO_CONTRIBUTIVO_E_INCLUSIÓN_ECONÓMICA_Y_MOVILIDAD_SOCIAL</v>
      </c>
      <c r="AH2381" s="78" t="s">
        <v>513</v>
      </c>
      <c r="AI2381" s="79" t="str">
        <f>IF(AH2381&lt;&gt;"",VLOOKUP(CONCATENATE(AG2381,AH2381),NIVELES!$B$676:$C$745,2,0),"")</f>
        <v>Acompañamiento Familiar</v>
      </c>
      <c r="AJ2381" s="78" t="s">
        <v>517</v>
      </c>
      <c r="AK2381" s="79" t="str">
        <f>+IF(AJ2381&lt;&gt;"",VLOOKUP(AJ2381,NIVELES!$A$816:$B$892,2,0),"")</f>
        <v>NO APLICA</v>
      </c>
      <c r="AL2381" s="78" t="s">
        <v>554</v>
      </c>
      <c r="AM2381" s="78">
        <v>530301</v>
      </c>
      <c r="AN2381" s="79" t="str">
        <f>IF(AM2381&lt;&gt;"",+VLOOKUP(AM2381,NIVELES!$A$1652:$B$2466,2,0),"")</f>
        <v>Pasajes al Interior</v>
      </c>
      <c r="AO2381" s="87">
        <v>150</v>
      </c>
      <c r="AP2381" s="88">
        <v>0</v>
      </c>
      <c r="AQ2381" s="88">
        <v>0</v>
      </c>
      <c r="AR2381" s="88">
        <v>150</v>
      </c>
      <c r="AS2381" s="88">
        <v>0</v>
      </c>
      <c r="AT2381" s="88">
        <v>0</v>
      </c>
      <c r="AU2381" s="88">
        <v>0</v>
      </c>
      <c r="AV2381" s="88">
        <v>0</v>
      </c>
      <c r="AW2381" s="88">
        <v>0</v>
      </c>
      <c r="AX2381" s="88">
        <v>0</v>
      </c>
      <c r="AY2381" s="88">
        <v>0</v>
      </c>
      <c r="AZ2381" s="88">
        <v>0</v>
      </c>
      <c r="BA2381" s="88">
        <v>0</v>
      </c>
      <c r="BB2381" s="89">
        <f t="shared" si="147"/>
        <v>150</v>
      </c>
      <c r="BC2381" s="90" t="str">
        <f t="shared" si="146"/>
        <v>OK</v>
      </c>
      <c r="BD2381" s="91" t="str">
        <f t="shared" si="148"/>
        <v xml:space="preserve">                  </v>
      </c>
      <c r="BE2381" s="92">
        <f t="shared" si="149"/>
        <v>3</v>
      </c>
    </row>
    <row r="2382" spans="1:57" s="74" customFormat="1" ht="50.1" customHeight="1" x14ac:dyDescent="0.2">
      <c r="A2382" s="78" t="s">
        <v>55</v>
      </c>
      <c r="B2382" s="78" t="s">
        <v>61</v>
      </c>
      <c r="C2382" s="78" t="s">
        <v>619</v>
      </c>
      <c r="D2382" s="78" t="s">
        <v>792</v>
      </c>
      <c r="E2382" s="79" t="str">
        <f>+IF(C2382&lt;&gt;"",VLOOKUP(MID(C2382,18,5),NIVELES!$A$133:$B$213,2,0),"")</f>
        <v>GUAYAS</v>
      </c>
      <c r="F2382" s="80" t="s">
        <v>200</v>
      </c>
      <c r="G2382" s="81" t="str">
        <f>+IF(F2382&lt;&gt;"",VLOOKUP(F2382,NIVELES!$A$246:$C$464,3,0),"")</f>
        <v xml:space="preserve"> </v>
      </c>
      <c r="H2382" s="82" t="s">
        <v>1024</v>
      </c>
      <c r="I2382" s="78" t="s">
        <v>866</v>
      </c>
      <c r="J2382" s="78" t="s">
        <v>2995</v>
      </c>
      <c r="K2382" s="78" t="s">
        <v>906</v>
      </c>
      <c r="L2382" s="78" t="s">
        <v>2240</v>
      </c>
      <c r="M2382" s="78">
        <v>1035</v>
      </c>
      <c r="N2382" s="78" t="s">
        <v>2255</v>
      </c>
      <c r="O2382" s="78" t="s">
        <v>2897</v>
      </c>
      <c r="P2382" s="82">
        <v>3</v>
      </c>
      <c r="Q2382" s="78" t="s">
        <v>2996</v>
      </c>
      <c r="R2382" s="82"/>
      <c r="S2382" s="82"/>
      <c r="T2382" s="82">
        <v>1</v>
      </c>
      <c r="U2382" s="82"/>
      <c r="V2382" s="82"/>
      <c r="W2382" s="82"/>
      <c r="X2382" s="82">
        <v>1</v>
      </c>
      <c r="Y2382" s="82"/>
      <c r="Z2382" s="82"/>
      <c r="AA2382" s="82">
        <v>1</v>
      </c>
      <c r="AB2382" s="82"/>
      <c r="AC2382" s="82"/>
      <c r="AD2382" s="85" t="str">
        <f>IF(A2382&lt;&gt;"",IF(D2382="DIRECCIÓN_DE_TRANSFERENCIAS","280 0031",VLOOKUP(C2382,NIVELES!$A$14:$B$105,2,0)),"")</f>
        <v>280 5310</v>
      </c>
      <c r="AE2382" s="86" t="s">
        <v>322</v>
      </c>
      <c r="AF2382" s="86" t="s">
        <v>544</v>
      </c>
      <c r="AG2382" s="79" t="str">
        <f>+IF(AF2382&lt;&gt;"",VLOOKUP(AF2382,NIVELES!$A$666:$B$673,2,0),"")</f>
        <v>PROTECCIÓN_SOCIAL_A_LA_FAMILIA._ASEGURAMIENTO_NO_CONTRIBUTIVO_E_INCLUSIÓN_ECONÓMICA_Y_MOVILIDAD_SOCIAL</v>
      </c>
      <c r="AH2382" s="78" t="s">
        <v>513</v>
      </c>
      <c r="AI2382" s="79" t="str">
        <f>IF(AH2382&lt;&gt;"",VLOOKUP(CONCATENATE(AG2382,AH2382),NIVELES!$B$676:$C$745,2,0),"")</f>
        <v>Acompañamiento Familiar</v>
      </c>
      <c r="AJ2382" s="78" t="s">
        <v>517</v>
      </c>
      <c r="AK2382" s="79" t="str">
        <f>+IF(AJ2382&lt;&gt;"",VLOOKUP(AJ2382,NIVELES!$A$816:$B$892,2,0),"")</f>
        <v>NO APLICA</v>
      </c>
      <c r="AL2382" s="78" t="s">
        <v>554</v>
      </c>
      <c r="AM2382" s="78">
        <v>530303</v>
      </c>
      <c r="AN2382" s="79" t="str">
        <f>IF(AM2382&lt;&gt;"",+VLOOKUP(AM2382,NIVELES!$A$1652:$B$2466,2,0),"")</f>
        <v>Viáticos y Subsistencias en el Interior</v>
      </c>
      <c r="AO2382" s="87">
        <v>300</v>
      </c>
      <c r="AP2382" s="88">
        <v>0</v>
      </c>
      <c r="AQ2382" s="88">
        <v>0</v>
      </c>
      <c r="AR2382" s="88">
        <v>150</v>
      </c>
      <c r="AS2382" s="88">
        <v>0</v>
      </c>
      <c r="AT2382" s="88">
        <v>0</v>
      </c>
      <c r="AU2382" s="88">
        <v>0</v>
      </c>
      <c r="AV2382" s="88">
        <v>150</v>
      </c>
      <c r="AW2382" s="88">
        <v>0</v>
      </c>
      <c r="AX2382" s="88">
        <v>0</v>
      </c>
      <c r="AY2382" s="88">
        <v>0</v>
      </c>
      <c r="AZ2382" s="88">
        <v>0</v>
      </c>
      <c r="BA2382" s="88">
        <v>0</v>
      </c>
      <c r="BB2382" s="89">
        <f t="shared" si="147"/>
        <v>300</v>
      </c>
      <c r="BC2382" s="90" t="str">
        <f t="shared" si="146"/>
        <v>OK</v>
      </c>
      <c r="BD2382" s="91" t="str">
        <f t="shared" si="148"/>
        <v xml:space="preserve">                  </v>
      </c>
      <c r="BE2382" s="92">
        <f t="shared" si="149"/>
        <v>3</v>
      </c>
    </row>
    <row r="2383" spans="1:57" s="74" customFormat="1" ht="50.1" customHeight="1" x14ac:dyDescent="0.2">
      <c r="A2383" s="78" t="s">
        <v>55</v>
      </c>
      <c r="B2383" s="78" t="s">
        <v>61</v>
      </c>
      <c r="C2383" s="78" t="s">
        <v>619</v>
      </c>
      <c r="D2383" s="78" t="s">
        <v>792</v>
      </c>
      <c r="E2383" s="79" t="str">
        <f>+IF(C2383&lt;&gt;"",VLOOKUP(MID(C2383,18,5),NIVELES!$A$133:$B$213,2,0),"")</f>
        <v>GUAYAS</v>
      </c>
      <c r="F2383" s="80" t="s">
        <v>200</v>
      </c>
      <c r="G2383" s="81" t="str">
        <f>+IF(F2383&lt;&gt;"",VLOOKUP(F2383,NIVELES!$A$246:$C$464,3,0),"")</f>
        <v xml:space="preserve"> </v>
      </c>
      <c r="H2383" s="82" t="s">
        <v>1024</v>
      </c>
      <c r="I2383" s="78" t="s">
        <v>866</v>
      </c>
      <c r="J2383" s="78" t="s">
        <v>2995</v>
      </c>
      <c r="K2383" s="78" t="s">
        <v>906</v>
      </c>
      <c r="L2383" s="78" t="s">
        <v>2240</v>
      </c>
      <c r="M2383" s="78">
        <v>1035</v>
      </c>
      <c r="N2383" s="78" t="s">
        <v>2255</v>
      </c>
      <c r="O2383" s="78" t="s">
        <v>2897</v>
      </c>
      <c r="P2383" s="82">
        <v>3</v>
      </c>
      <c r="Q2383" s="78" t="s">
        <v>2996</v>
      </c>
      <c r="R2383" s="82"/>
      <c r="S2383" s="82"/>
      <c r="T2383" s="82">
        <v>1</v>
      </c>
      <c r="U2383" s="82"/>
      <c r="V2383" s="82"/>
      <c r="W2383" s="82"/>
      <c r="X2383" s="82">
        <v>1</v>
      </c>
      <c r="Y2383" s="82"/>
      <c r="Z2383" s="82"/>
      <c r="AA2383" s="82">
        <v>1</v>
      </c>
      <c r="AB2383" s="82"/>
      <c r="AC2383" s="82"/>
      <c r="AD2383" s="85" t="str">
        <f>IF(A2383&lt;&gt;"",IF(D2383="DIRECCIÓN_DE_TRANSFERENCIAS","280 0031",VLOOKUP(C2383,NIVELES!$A$14:$B$105,2,0)),"")</f>
        <v>280 5310</v>
      </c>
      <c r="AE2383" s="86" t="s">
        <v>322</v>
      </c>
      <c r="AF2383" s="86" t="s">
        <v>544</v>
      </c>
      <c r="AG2383" s="79" t="str">
        <f>+IF(AF2383&lt;&gt;"",VLOOKUP(AF2383,NIVELES!$A$666:$B$673,2,0),"")</f>
        <v>PROTECCIÓN_SOCIAL_A_LA_FAMILIA._ASEGURAMIENTO_NO_CONTRIBUTIVO_E_INCLUSIÓN_ECONÓMICA_Y_MOVILIDAD_SOCIAL</v>
      </c>
      <c r="AH2383" s="78" t="s">
        <v>513</v>
      </c>
      <c r="AI2383" s="79" t="str">
        <f>IF(AH2383&lt;&gt;"",VLOOKUP(CONCATENATE(AG2383,AH2383),NIVELES!$B$676:$C$745,2,0),"")</f>
        <v>Acompañamiento Familiar</v>
      </c>
      <c r="AJ2383" s="78" t="s">
        <v>517</v>
      </c>
      <c r="AK2383" s="79" t="str">
        <f>+IF(AJ2383&lt;&gt;"",VLOOKUP(AJ2383,NIVELES!$A$816:$B$892,2,0),"")</f>
        <v>NO APLICA</v>
      </c>
      <c r="AL2383" s="78" t="s">
        <v>554</v>
      </c>
      <c r="AM2383" s="78">
        <v>530505</v>
      </c>
      <c r="AN2383" s="79" t="str">
        <f>IF(AM2383&lt;&gt;"",+VLOOKUP(AM2383,NIVELES!$A$1652:$B$2466,2,0),"")</f>
        <v>Vehículos (Arrendamiento)</v>
      </c>
      <c r="AO2383" s="87">
        <v>14124.51</v>
      </c>
      <c r="AP2383" s="88">
        <v>0</v>
      </c>
      <c r="AQ2383" s="88">
        <v>0</v>
      </c>
      <c r="AR2383" s="88">
        <v>4708.17</v>
      </c>
      <c r="AS2383" s="88">
        <v>4708.17</v>
      </c>
      <c r="AT2383" s="88">
        <v>4708.17</v>
      </c>
      <c r="AU2383" s="88">
        <v>0</v>
      </c>
      <c r="AV2383" s="88">
        <v>0</v>
      </c>
      <c r="AW2383" s="88">
        <v>0</v>
      </c>
      <c r="AX2383" s="88">
        <v>0</v>
      </c>
      <c r="AY2383" s="88">
        <v>0</v>
      </c>
      <c r="AZ2383" s="88">
        <v>0</v>
      </c>
      <c r="BA2383" s="88">
        <v>0</v>
      </c>
      <c r="BB2383" s="89">
        <f t="shared" si="147"/>
        <v>14124.51</v>
      </c>
      <c r="BC2383" s="90" t="str">
        <f t="shared" si="146"/>
        <v>OK</v>
      </c>
      <c r="BD2383" s="91" t="str">
        <f t="shared" si="148"/>
        <v xml:space="preserve">                  </v>
      </c>
      <c r="BE2383" s="92">
        <f t="shared" si="149"/>
        <v>3</v>
      </c>
    </row>
    <row r="2384" spans="1:57" s="74" customFormat="1" ht="50.1" customHeight="1" x14ac:dyDescent="0.2">
      <c r="A2384" s="78" t="s">
        <v>55</v>
      </c>
      <c r="B2384" s="78" t="s">
        <v>61</v>
      </c>
      <c r="C2384" s="78" t="s">
        <v>619</v>
      </c>
      <c r="D2384" s="78" t="s">
        <v>792</v>
      </c>
      <c r="E2384" s="79" t="str">
        <f>+IF(C2384&lt;&gt;"",VLOOKUP(MID(C2384,18,5),NIVELES!$A$133:$B$213,2,0),"")</f>
        <v>GUAYAS</v>
      </c>
      <c r="F2384" s="80" t="s">
        <v>200</v>
      </c>
      <c r="G2384" s="81" t="str">
        <f>+IF(F2384&lt;&gt;"",VLOOKUP(F2384,NIVELES!$A$246:$C$464,3,0),"")</f>
        <v xml:space="preserve"> </v>
      </c>
      <c r="H2384" s="82" t="s">
        <v>1024</v>
      </c>
      <c r="I2384" s="78" t="s">
        <v>866</v>
      </c>
      <c r="J2384" s="78" t="s">
        <v>2995</v>
      </c>
      <c r="K2384" s="78" t="s">
        <v>906</v>
      </c>
      <c r="L2384" s="78" t="s">
        <v>2240</v>
      </c>
      <c r="M2384" s="78">
        <v>1035</v>
      </c>
      <c r="N2384" s="78" t="s">
        <v>2255</v>
      </c>
      <c r="O2384" s="78" t="s">
        <v>2897</v>
      </c>
      <c r="P2384" s="82">
        <v>3</v>
      </c>
      <c r="Q2384" s="78" t="s">
        <v>2996</v>
      </c>
      <c r="R2384" s="82"/>
      <c r="S2384" s="82"/>
      <c r="T2384" s="82">
        <v>1</v>
      </c>
      <c r="U2384" s="82"/>
      <c r="V2384" s="82"/>
      <c r="W2384" s="82"/>
      <c r="X2384" s="82">
        <v>1</v>
      </c>
      <c r="Y2384" s="82"/>
      <c r="Z2384" s="82"/>
      <c r="AA2384" s="82">
        <v>1</v>
      </c>
      <c r="AB2384" s="82"/>
      <c r="AC2384" s="82"/>
      <c r="AD2384" s="85" t="str">
        <f>IF(A2384&lt;&gt;"",IF(D2384="DIRECCIÓN_DE_TRANSFERENCIAS","280 0031",VLOOKUP(C2384,NIVELES!$A$14:$B$105,2,0)),"")</f>
        <v>280 5310</v>
      </c>
      <c r="AE2384" s="86" t="s">
        <v>322</v>
      </c>
      <c r="AF2384" s="86" t="s">
        <v>544</v>
      </c>
      <c r="AG2384" s="79" t="str">
        <f>+IF(AF2384&lt;&gt;"",VLOOKUP(AF2384,NIVELES!$A$666:$B$673,2,0),"")</f>
        <v>PROTECCIÓN_SOCIAL_A_LA_FAMILIA._ASEGURAMIENTO_NO_CONTRIBUTIVO_E_INCLUSIÓN_ECONÓMICA_Y_MOVILIDAD_SOCIAL</v>
      </c>
      <c r="AH2384" s="78" t="s">
        <v>513</v>
      </c>
      <c r="AI2384" s="79" t="str">
        <f>IF(AH2384&lt;&gt;"",VLOOKUP(CONCATENATE(AG2384,AH2384),NIVELES!$B$676:$C$745,2,0),"")</f>
        <v>Acompañamiento Familiar</v>
      </c>
      <c r="AJ2384" s="78" t="s">
        <v>517</v>
      </c>
      <c r="AK2384" s="79" t="str">
        <f>+IF(AJ2384&lt;&gt;"",VLOOKUP(AJ2384,NIVELES!$A$816:$B$892,2,0),"")</f>
        <v>NO APLICA</v>
      </c>
      <c r="AL2384" s="78" t="s">
        <v>554</v>
      </c>
      <c r="AM2384" s="78">
        <v>530801</v>
      </c>
      <c r="AN2384" s="79" t="str">
        <f>IF(AM2384&lt;&gt;"",+VLOOKUP(AM2384,NIVELES!$A$1652:$B$2466,2,0),"")</f>
        <v>Alimentos y Bebidas</v>
      </c>
      <c r="AO2384" s="87">
        <v>0</v>
      </c>
      <c r="AP2384" s="88">
        <v>0</v>
      </c>
      <c r="AQ2384" s="88">
        <v>0</v>
      </c>
      <c r="AR2384" s="88">
        <v>0</v>
      </c>
      <c r="AS2384" s="88">
        <v>0</v>
      </c>
      <c r="AT2384" s="88">
        <v>0</v>
      </c>
      <c r="AU2384" s="88">
        <v>0</v>
      </c>
      <c r="AV2384" s="88">
        <v>0</v>
      </c>
      <c r="AW2384" s="88">
        <v>0</v>
      </c>
      <c r="AX2384" s="88">
        <v>0</v>
      </c>
      <c r="AY2384" s="88">
        <v>0</v>
      </c>
      <c r="AZ2384" s="88">
        <v>0</v>
      </c>
      <c r="BA2384" s="88">
        <v>0</v>
      </c>
      <c r="BB2384" s="89">
        <f t="shared" si="147"/>
        <v>0</v>
      </c>
      <c r="BC2384" s="90" t="str">
        <f t="shared" si="146"/>
        <v>OK</v>
      </c>
      <c r="BD2384" s="91" t="str">
        <f t="shared" si="148"/>
        <v xml:space="preserve">                  </v>
      </c>
      <c r="BE2384" s="92">
        <f t="shared" si="149"/>
        <v>3</v>
      </c>
    </row>
    <row r="2385" spans="1:57" s="74" customFormat="1" ht="50.1" customHeight="1" x14ac:dyDescent="0.2">
      <c r="A2385" s="78" t="s">
        <v>55</v>
      </c>
      <c r="B2385" s="78" t="s">
        <v>61</v>
      </c>
      <c r="C2385" s="78" t="s">
        <v>619</v>
      </c>
      <c r="D2385" s="78" t="s">
        <v>792</v>
      </c>
      <c r="E2385" s="79" t="str">
        <f>+IF(C2385&lt;&gt;"",VLOOKUP(MID(C2385,18,5),NIVELES!$A$133:$B$213,2,0),"")</f>
        <v>GUAYAS</v>
      </c>
      <c r="F2385" s="80" t="s">
        <v>200</v>
      </c>
      <c r="G2385" s="81" t="str">
        <f>+IF(F2385&lt;&gt;"",VLOOKUP(F2385,NIVELES!$A$246:$C$464,3,0),"")</f>
        <v xml:space="preserve"> </v>
      </c>
      <c r="H2385" s="82" t="s">
        <v>1024</v>
      </c>
      <c r="I2385" s="78" t="s">
        <v>866</v>
      </c>
      <c r="J2385" s="78" t="s">
        <v>2995</v>
      </c>
      <c r="K2385" s="78" t="s">
        <v>906</v>
      </c>
      <c r="L2385" s="78" t="s">
        <v>2240</v>
      </c>
      <c r="M2385" s="78">
        <v>1035</v>
      </c>
      <c r="N2385" s="78" t="s">
        <v>2255</v>
      </c>
      <c r="O2385" s="78" t="s">
        <v>2997</v>
      </c>
      <c r="P2385" s="82">
        <v>3</v>
      </c>
      <c r="Q2385" s="78" t="s">
        <v>2584</v>
      </c>
      <c r="R2385" s="82"/>
      <c r="S2385" s="82"/>
      <c r="T2385" s="82">
        <v>1</v>
      </c>
      <c r="U2385" s="82"/>
      <c r="V2385" s="82"/>
      <c r="W2385" s="82"/>
      <c r="X2385" s="82">
        <v>1</v>
      </c>
      <c r="Y2385" s="82"/>
      <c r="Z2385" s="82"/>
      <c r="AA2385" s="82">
        <v>1</v>
      </c>
      <c r="AB2385" s="82"/>
      <c r="AC2385" s="82"/>
      <c r="AD2385" s="85" t="str">
        <f>IF(A2385&lt;&gt;"",IF(D2385="DIRECCIÓN_DE_TRANSFERENCIAS","280 0031",VLOOKUP(C2385,NIVELES!$A$14:$B$105,2,0)),"")</f>
        <v>280 5310</v>
      </c>
      <c r="AE2385" s="86" t="s">
        <v>322</v>
      </c>
      <c r="AF2385" s="86" t="s">
        <v>544</v>
      </c>
      <c r="AG2385" s="79" t="str">
        <f>+IF(AF2385&lt;&gt;"",VLOOKUP(AF2385,NIVELES!$A$666:$B$673,2,0),"")</f>
        <v>PROTECCIÓN_SOCIAL_A_LA_FAMILIA._ASEGURAMIENTO_NO_CONTRIBUTIVO_E_INCLUSIÓN_ECONÓMICA_Y_MOVILIDAD_SOCIAL</v>
      </c>
      <c r="AH2385" s="78" t="s">
        <v>513</v>
      </c>
      <c r="AI2385" s="79" t="str">
        <f>IF(AH2385&lt;&gt;"",VLOOKUP(CONCATENATE(AG2385,AH2385),NIVELES!$B$676:$C$745,2,0),"")</f>
        <v>Acompañamiento Familiar</v>
      </c>
      <c r="AJ2385" s="78" t="s">
        <v>517</v>
      </c>
      <c r="AK2385" s="79" t="str">
        <f>+IF(AJ2385&lt;&gt;"",VLOOKUP(AJ2385,NIVELES!$A$816:$B$892,2,0),"")</f>
        <v>NO APLICA</v>
      </c>
      <c r="AL2385" s="78" t="s">
        <v>554</v>
      </c>
      <c r="AM2385" s="78">
        <v>530802</v>
      </c>
      <c r="AN2385" s="79" t="str">
        <f>IF(AM2385&lt;&gt;"",+VLOOKUP(AM2385,NIVELES!$A$1652:$B$2466,2,0),"")</f>
        <v>Vestuario, Lencería, Prendas de Protección; y, Accesorios para Uniformes Militares y Policiales; y, Carpas</v>
      </c>
      <c r="AO2385" s="87">
        <v>0</v>
      </c>
      <c r="AP2385" s="88">
        <v>0</v>
      </c>
      <c r="AQ2385" s="88">
        <v>0</v>
      </c>
      <c r="AR2385" s="88">
        <v>0</v>
      </c>
      <c r="AS2385" s="88">
        <v>0</v>
      </c>
      <c r="AT2385" s="88">
        <v>0</v>
      </c>
      <c r="AU2385" s="88">
        <v>0</v>
      </c>
      <c r="AV2385" s="88">
        <v>0</v>
      </c>
      <c r="AW2385" s="88">
        <v>0</v>
      </c>
      <c r="AX2385" s="88">
        <v>0</v>
      </c>
      <c r="AY2385" s="88">
        <v>0</v>
      </c>
      <c r="AZ2385" s="88">
        <v>0</v>
      </c>
      <c r="BA2385" s="88">
        <v>0</v>
      </c>
      <c r="BB2385" s="89">
        <f t="shared" si="147"/>
        <v>0</v>
      </c>
      <c r="BC2385" s="90" t="str">
        <f t="shared" si="146"/>
        <v>OK</v>
      </c>
      <c r="BD2385" s="91" t="str">
        <f t="shared" si="148"/>
        <v xml:space="preserve">                  </v>
      </c>
      <c r="BE2385" s="92">
        <f t="shared" si="149"/>
        <v>3</v>
      </c>
    </row>
    <row r="2386" spans="1:57" s="74" customFormat="1" ht="50.1" customHeight="1" x14ac:dyDescent="0.2">
      <c r="A2386" s="78" t="s">
        <v>55</v>
      </c>
      <c r="B2386" s="78" t="s">
        <v>61</v>
      </c>
      <c r="C2386" s="78" t="s">
        <v>619</v>
      </c>
      <c r="D2386" s="78" t="s">
        <v>792</v>
      </c>
      <c r="E2386" s="79" t="str">
        <f>+IF(C2386&lt;&gt;"",VLOOKUP(MID(C2386,18,5),NIVELES!$A$133:$B$213,2,0),"")</f>
        <v>GUAYAS</v>
      </c>
      <c r="F2386" s="80" t="s">
        <v>200</v>
      </c>
      <c r="G2386" s="81" t="str">
        <f>+IF(F2386&lt;&gt;"",VLOOKUP(F2386,NIVELES!$A$246:$C$464,3,0),"")</f>
        <v xml:space="preserve"> </v>
      </c>
      <c r="H2386" s="82" t="s">
        <v>1024</v>
      </c>
      <c r="I2386" s="78" t="s">
        <v>866</v>
      </c>
      <c r="J2386" s="78" t="s">
        <v>2995</v>
      </c>
      <c r="K2386" s="78" t="s">
        <v>906</v>
      </c>
      <c r="L2386" s="78" t="s">
        <v>2240</v>
      </c>
      <c r="M2386" s="78">
        <v>1035</v>
      </c>
      <c r="N2386" s="78" t="s">
        <v>2255</v>
      </c>
      <c r="O2386" s="78" t="s">
        <v>2998</v>
      </c>
      <c r="P2386" s="82">
        <v>3</v>
      </c>
      <c r="Q2386" s="78" t="s">
        <v>2999</v>
      </c>
      <c r="R2386" s="82"/>
      <c r="S2386" s="82"/>
      <c r="T2386" s="82">
        <v>1</v>
      </c>
      <c r="U2386" s="82"/>
      <c r="V2386" s="82"/>
      <c r="W2386" s="82"/>
      <c r="X2386" s="82">
        <v>1</v>
      </c>
      <c r="Y2386" s="82"/>
      <c r="Z2386" s="82"/>
      <c r="AA2386" s="82">
        <v>1</v>
      </c>
      <c r="AB2386" s="82"/>
      <c r="AC2386" s="82"/>
      <c r="AD2386" s="85" t="str">
        <f>IF(A2386&lt;&gt;"",IF(D2386="DIRECCIÓN_DE_TRANSFERENCIAS","280 0031",VLOOKUP(C2386,NIVELES!$A$14:$B$105,2,0)),"")</f>
        <v>280 5310</v>
      </c>
      <c r="AE2386" s="86" t="s">
        <v>322</v>
      </c>
      <c r="AF2386" s="86" t="s">
        <v>544</v>
      </c>
      <c r="AG2386" s="79" t="str">
        <f>+IF(AF2386&lt;&gt;"",VLOOKUP(AF2386,NIVELES!$A$666:$B$673,2,0),"")</f>
        <v>PROTECCIÓN_SOCIAL_A_LA_FAMILIA._ASEGURAMIENTO_NO_CONTRIBUTIVO_E_INCLUSIÓN_ECONÓMICA_Y_MOVILIDAD_SOCIAL</v>
      </c>
      <c r="AH2386" s="78" t="s">
        <v>513</v>
      </c>
      <c r="AI2386" s="79" t="str">
        <f>IF(AH2386&lt;&gt;"",VLOOKUP(CONCATENATE(AG2386,AH2386),NIVELES!$B$676:$C$745,2,0),"")</f>
        <v>Acompañamiento Familiar</v>
      </c>
      <c r="AJ2386" s="78" t="s">
        <v>517</v>
      </c>
      <c r="AK2386" s="79" t="str">
        <f>+IF(AJ2386&lt;&gt;"",VLOOKUP(AJ2386,NIVELES!$A$816:$B$892,2,0),"")</f>
        <v>NO APLICA</v>
      </c>
      <c r="AL2386" s="78" t="s">
        <v>554</v>
      </c>
      <c r="AM2386" s="78">
        <v>530804</v>
      </c>
      <c r="AN2386" s="79" t="str">
        <f>IF(AM2386&lt;&gt;"",+VLOOKUP(AM2386,NIVELES!$A$1652:$B$2466,2,0),"")</f>
        <v>Materiales de Oficina</v>
      </c>
      <c r="AO2386" s="87">
        <v>207.42</v>
      </c>
      <c r="AP2386" s="88">
        <v>0</v>
      </c>
      <c r="AQ2386" s="88">
        <v>0</v>
      </c>
      <c r="AR2386" s="88">
        <v>207.42</v>
      </c>
      <c r="AS2386" s="88">
        <v>0</v>
      </c>
      <c r="AT2386" s="88">
        <v>0</v>
      </c>
      <c r="AU2386" s="88">
        <v>0</v>
      </c>
      <c r="AV2386" s="88">
        <v>0</v>
      </c>
      <c r="AW2386" s="88">
        <v>0</v>
      </c>
      <c r="AX2386" s="88">
        <v>0</v>
      </c>
      <c r="AY2386" s="88">
        <v>0</v>
      </c>
      <c r="AZ2386" s="88">
        <v>0</v>
      </c>
      <c r="BA2386" s="88">
        <v>0</v>
      </c>
      <c r="BB2386" s="89">
        <f t="shared" si="147"/>
        <v>207.42</v>
      </c>
      <c r="BC2386" s="90" t="str">
        <f t="shared" si="146"/>
        <v>OK</v>
      </c>
      <c r="BD2386" s="91" t="str">
        <f t="shared" si="148"/>
        <v xml:space="preserve">                  </v>
      </c>
      <c r="BE2386" s="92">
        <f t="shared" si="149"/>
        <v>3</v>
      </c>
    </row>
    <row r="2387" spans="1:57" s="74" customFormat="1" ht="50.1" customHeight="1" x14ac:dyDescent="0.2">
      <c r="A2387" s="78" t="s">
        <v>55</v>
      </c>
      <c r="B2387" s="78" t="s">
        <v>61</v>
      </c>
      <c r="C2387" s="78" t="s">
        <v>619</v>
      </c>
      <c r="D2387" s="78" t="s">
        <v>606</v>
      </c>
      <c r="E2387" s="79" t="str">
        <f>+IF(C2387&lt;&gt;"",VLOOKUP(MID(C2387,18,5),NIVELES!$A$133:$B$213,2,0),"")</f>
        <v>GUAYAS</v>
      </c>
      <c r="F2387" s="80" t="s">
        <v>200</v>
      </c>
      <c r="G2387" s="81" t="str">
        <f>+IF(F2387&lt;&gt;"",VLOOKUP(F2387,NIVELES!$A$246:$C$464,3,0),"")</f>
        <v xml:space="preserve"> </v>
      </c>
      <c r="H2387" s="82" t="s">
        <v>1024</v>
      </c>
      <c r="I2387" s="78" t="s">
        <v>2188</v>
      </c>
      <c r="J2387" s="78" t="s">
        <v>1064</v>
      </c>
      <c r="K2387" s="78" t="s">
        <v>1067</v>
      </c>
      <c r="L2387" s="78" t="s">
        <v>1791</v>
      </c>
      <c r="M2387" s="78" t="s">
        <v>1791</v>
      </c>
      <c r="N2387" s="78" t="s">
        <v>1791</v>
      </c>
      <c r="O2387" s="78" t="s">
        <v>2454</v>
      </c>
      <c r="P2387" s="82">
        <v>12</v>
      </c>
      <c r="Q2387" s="78" t="s">
        <v>2945</v>
      </c>
      <c r="R2387" s="82">
        <v>1</v>
      </c>
      <c r="S2387" s="82">
        <v>1</v>
      </c>
      <c r="T2387" s="82">
        <v>1</v>
      </c>
      <c r="U2387" s="82">
        <v>1</v>
      </c>
      <c r="V2387" s="82">
        <v>1</v>
      </c>
      <c r="W2387" s="82">
        <v>1</v>
      </c>
      <c r="X2387" s="82">
        <v>1</v>
      </c>
      <c r="Y2387" s="82">
        <v>1</v>
      </c>
      <c r="Z2387" s="82">
        <v>1</v>
      </c>
      <c r="AA2387" s="82">
        <v>1</v>
      </c>
      <c r="AB2387" s="82">
        <v>1</v>
      </c>
      <c r="AC2387" s="82">
        <v>1</v>
      </c>
      <c r="AD2387" s="85" t="str">
        <f>IF(A2387&lt;&gt;"",IF(D2387="DIRECCIÓN_DE_TRANSFERENCIAS","280 0031",VLOOKUP(C2387,NIVELES!$A$14:$B$105,2,0)),"")</f>
        <v>280 5310</v>
      </c>
      <c r="AE2387" s="86" t="s">
        <v>322</v>
      </c>
      <c r="AF2387" s="86" t="s">
        <v>544</v>
      </c>
      <c r="AG2387" s="79" t="str">
        <f>+IF(AF2387&lt;&gt;"",VLOOKUP(AF2387,NIVELES!$A$666:$B$673,2,0),"")</f>
        <v>PROTECCIÓN_SOCIAL_A_LA_FAMILIA._ASEGURAMIENTO_NO_CONTRIBUTIVO_E_INCLUSIÓN_ECONÓMICA_Y_MOVILIDAD_SOCIAL</v>
      </c>
      <c r="AH2387" s="78" t="s">
        <v>514</v>
      </c>
      <c r="AI2387" s="79" t="str">
        <f>IF(AH2387&lt;&gt;"",VLOOKUP(CONCATENATE(AG2387,AH2387),NIVELES!$B$676:$C$745,2,0),"")</f>
        <v>Inclusión Económica Y Movilidad Social</v>
      </c>
      <c r="AJ2387" s="78" t="s">
        <v>517</v>
      </c>
      <c r="AK2387" s="79" t="str">
        <f>+IF(AJ2387&lt;&gt;"",VLOOKUP(AJ2387,NIVELES!$A$816:$B$892,2,0),"")</f>
        <v>NO APLICA</v>
      </c>
      <c r="AL2387" s="78" t="s">
        <v>553</v>
      </c>
      <c r="AM2387" s="78">
        <v>510203</v>
      </c>
      <c r="AN2387" s="79" t="str">
        <f>IF(AM2387&lt;&gt;"",+VLOOKUP(AM2387,NIVELES!$A$1652:$B$2466,2,0),"")</f>
        <v>Decimotercer Sueldo</v>
      </c>
      <c r="AO2387" s="87">
        <v>903.83</v>
      </c>
      <c r="AP2387" s="88">
        <v>0</v>
      </c>
      <c r="AQ2387" s="88">
        <v>82.17</v>
      </c>
      <c r="AR2387" s="88">
        <v>82.17</v>
      </c>
      <c r="AS2387" s="88">
        <v>82.17</v>
      </c>
      <c r="AT2387" s="88">
        <v>82.17</v>
      </c>
      <c r="AU2387" s="88">
        <v>82.17</v>
      </c>
      <c r="AV2387" s="88">
        <v>82.17</v>
      </c>
      <c r="AW2387" s="88">
        <v>82.17</v>
      </c>
      <c r="AX2387" s="88">
        <v>82.17</v>
      </c>
      <c r="AY2387" s="88">
        <v>82.17</v>
      </c>
      <c r="AZ2387" s="88">
        <v>82.17</v>
      </c>
      <c r="BA2387" s="88">
        <v>82.13</v>
      </c>
      <c r="BB2387" s="89">
        <f t="shared" si="147"/>
        <v>903.82999999999993</v>
      </c>
      <c r="BC2387" s="90" t="str">
        <f t="shared" si="146"/>
        <v>OK</v>
      </c>
      <c r="BD2387" s="91" t="str">
        <f t="shared" si="148"/>
        <v xml:space="preserve">                  </v>
      </c>
      <c r="BE2387" s="92">
        <f t="shared" si="149"/>
        <v>12</v>
      </c>
    </row>
    <row r="2388" spans="1:57" s="74" customFormat="1" ht="50.1" customHeight="1" x14ac:dyDescent="0.2">
      <c r="A2388" s="78" t="s">
        <v>55</v>
      </c>
      <c r="B2388" s="78" t="s">
        <v>61</v>
      </c>
      <c r="C2388" s="78" t="s">
        <v>619</v>
      </c>
      <c r="D2388" s="78" t="s">
        <v>606</v>
      </c>
      <c r="E2388" s="79" t="str">
        <f>+IF(C2388&lt;&gt;"",VLOOKUP(MID(C2388,18,5),NIVELES!$A$133:$B$213,2,0),"")</f>
        <v>GUAYAS</v>
      </c>
      <c r="F2388" s="80" t="s">
        <v>200</v>
      </c>
      <c r="G2388" s="81" t="str">
        <f>+IF(F2388&lt;&gt;"",VLOOKUP(F2388,NIVELES!$A$246:$C$464,3,0),"")</f>
        <v xml:space="preserve"> </v>
      </c>
      <c r="H2388" s="82" t="s">
        <v>1024</v>
      </c>
      <c r="I2388" s="78" t="s">
        <v>2188</v>
      </c>
      <c r="J2388" s="78" t="s">
        <v>1064</v>
      </c>
      <c r="K2388" s="78" t="s">
        <v>1067</v>
      </c>
      <c r="L2388" s="78" t="s">
        <v>1791</v>
      </c>
      <c r="M2388" s="78" t="s">
        <v>1791</v>
      </c>
      <c r="N2388" s="78" t="s">
        <v>1791</v>
      </c>
      <c r="O2388" s="78" t="s">
        <v>2454</v>
      </c>
      <c r="P2388" s="82">
        <v>12</v>
      </c>
      <c r="Q2388" s="78" t="s">
        <v>2945</v>
      </c>
      <c r="R2388" s="82">
        <v>1</v>
      </c>
      <c r="S2388" s="82">
        <v>1</v>
      </c>
      <c r="T2388" s="82">
        <v>1</v>
      </c>
      <c r="U2388" s="82">
        <v>1</v>
      </c>
      <c r="V2388" s="82">
        <v>1</v>
      </c>
      <c r="W2388" s="82">
        <v>1</v>
      </c>
      <c r="X2388" s="82">
        <v>1</v>
      </c>
      <c r="Y2388" s="82">
        <v>1</v>
      </c>
      <c r="Z2388" s="82">
        <v>1</v>
      </c>
      <c r="AA2388" s="82">
        <v>1</v>
      </c>
      <c r="AB2388" s="82">
        <v>1</v>
      </c>
      <c r="AC2388" s="82">
        <v>1</v>
      </c>
      <c r="AD2388" s="85" t="str">
        <f>IF(A2388&lt;&gt;"",IF(D2388="DIRECCIÓN_DE_TRANSFERENCIAS","280 0031",VLOOKUP(C2388,NIVELES!$A$14:$B$105,2,0)),"")</f>
        <v>280 5310</v>
      </c>
      <c r="AE2388" s="86" t="s">
        <v>322</v>
      </c>
      <c r="AF2388" s="86" t="s">
        <v>544</v>
      </c>
      <c r="AG2388" s="79" t="str">
        <f>+IF(AF2388&lt;&gt;"",VLOOKUP(AF2388,NIVELES!$A$666:$B$673,2,0),"")</f>
        <v>PROTECCIÓN_SOCIAL_A_LA_FAMILIA._ASEGURAMIENTO_NO_CONTRIBUTIVO_E_INCLUSIÓN_ECONÓMICA_Y_MOVILIDAD_SOCIAL</v>
      </c>
      <c r="AH2388" s="78" t="s">
        <v>514</v>
      </c>
      <c r="AI2388" s="79" t="str">
        <f>IF(AH2388&lt;&gt;"",VLOOKUP(CONCATENATE(AG2388,AH2388),NIVELES!$B$676:$C$745,2,0),"")</f>
        <v>Inclusión Económica Y Movilidad Social</v>
      </c>
      <c r="AJ2388" s="78" t="s">
        <v>517</v>
      </c>
      <c r="AK2388" s="79" t="str">
        <f>+IF(AJ2388&lt;&gt;"",VLOOKUP(AJ2388,NIVELES!$A$816:$B$892,2,0),"")</f>
        <v>NO APLICA</v>
      </c>
      <c r="AL2388" s="78" t="s">
        <v>553</v>
      </c>
      <c r="AM2388" s="78">
        <v>510204</v>
      </c>
      <c r="AN2388" s="79" t="str">
        <f>IF(AM2388&lt;&gt;"",+VLOOKUP(AM2388,NIVELES!$A$1652:$B$2466,2,0),"")</f>
        <v>Decimocuarto Sueldo</v>
      </c>
      <c r="AO2388" s="87">
        <v>361.17</v>
      </c>
      <c r="AP2388" s="88">
        <v>0</v>
      </c>
      <c r="AQ2388" s="88">
        <v>32.83</v>
      </c>
      <c r="AR2388" s="88">
        <v>32.83</v>
      </c>
      <c r="AS2388" s="88">
        <v>32.83</v>
      </c>
      <c r="AT2388" s="88">
        <v>32.83</v>
      </c>
      <c r="AU2388" s="88">
        <v>32.83</v>
      </c>
      <c r="AV2388" s="88">
        <v>32.83</v>
      </c>
      <c r="AW2388" s="88">
        <v>32.83</v>
      </c>
      <c r="AX2388" s="88">
        <v>32.83</v>
      </c>
      <c r="AY2388" s="88">
        <v>32.83</v>
      </c>
      <c r="AZ2388" s="88">
        <v>32.83</v>
      </c>
      <c r="BA2388" s="88">
        <v>32.869999999999997</v>
      </c>
      <c r="BB2388" s="89">
        <f t="shared" si="147"/>
        <v>361.1699999999999</v>
      </c>
      <c r="BC2388" s="90" t="str">
        <f t="shared" si="146"/>
        <v>OK</v>
      </c>
      <c r="BD2388" s="91" t="str">
        <f t="shared" si="148"/>
        <v xml:space="preserve">                  </v>
      </c>
      <c r="BE2388" s="92">
        <f t="shared" si="149"/>
        <v>12</v>
      </c>
    </row>
    <row r="2389" spans="1:57" s="74" customFormat="1" ht="50.1" customHeight="1" x14ac:dyDescent="0.2">
      <c r="A2389" s="78" t="s">
        <v>55</v>
      </c>
      <c r="B2389" s="78" t="s">
        <v>61</v>
      </c>
      <c r="C2389" s="78" t="s">
        <v>619</v>
      </c>
      <c r="D2389" s="78" t="s">
        <v>606</v>
      </c>
      <c r="E2389" s="79" t="str">
        <f>+IF(C2389&lt;&gt;"",VLOOKUP(MID(C2389,18,5),NIVELES!$A$133:$B$213,2,0),"")</f>
        <v>GUAYAS</v>
      </c>
      <c r="F2389" s="80" t="s">
        <v>200</v>
      </c>
      <c r="G2389" s="81" t="str">
        <f>+IF(F2389&lt;&gt;"",VLOOKUP(F2389,NIVELES!$A$246:$C$464,3,0),"")</f>
        <v xml:space="preserve"> </v>
      </c>
      <c r="H2389" s="82" t="s">
        <v>1024</v>
      </c>
      <c r="I2389" s="78" t="s">
        <v>2188</v>
      </c>
      <c r="J2389" s="78" t="s">
        <v>1064</v>
      </c>
      <c r="K2389" s="78" t="s">
        <v>1067</v>
      </c>
      <c r="L2389" s="78" t="s">
        <v>1791</v>
      </c>
      <c r="M2389" s="78" t="s">
        <v>1791</v>
      </c>
      <c r="N2389" s="78" t="s">
        <v>1791</v>
      </c>
      <c r="O2389" s="78" t="s">
        <v>2454</v>
      </c>
      <c r="P2389" s="82">
        <v>12</v>
      </c>
      <c r="Q2389" s="78" t="s">
        <v>2945</v>
      </c>
      <c r="R2389" s="82">
        <v>1</v>
      </c>
      <c r="S2389" s="82">
        <v>1</v>
      </c>
      <c r="T2389" s="82">
        <v>1</v>
      </c>
      <c r="U2389" s="82">
        <v>1</v>
      </c>
      <c r="V2389" s="82">
        <v>1</v>
      </c>
      <c r="W2389" s="82">
        <v>1</v>
      </c>
      <c r="X2389" s="82">
        <v>1</v>
      </c>
      <c r="Y2389" s="82">
        <v>1</v>
      </c>
      <c r="Z2389" s="82">
        <v>1</v>
      </c>
      <c r="AA2389" s="82">
        <v>1</v>
      </c>
      <c r="AB2389" s="82">
        <v>1</v>
      </c>
      <c r="AC2389" s="82">
        <v>1</v>
      </c>
      <c r="AD2389" s="85" t="str">
        <f>IF(A2389&lt;&gt;"",IF(D2389="DIRECCIÓN_DE_TRANSFERENCIAS","280 0031",VLOOKUP(C2389,NIVELES!$A$14:$B$105,2,0)),"")</f>
        <v>280 5310</v>
      </c>
      <c r="AE2389" s="86" t="s">
        <v>322</v>
      </c>
      <c r="AF2389" s="86" t="s">
        <v>544</v>
      </c>
      <c r="AG2389" s="79" t="str">
        <f>+IF(AF2389&lt;&gt;"",VLOOKUP(AF2389,NIVELES!$A$666:$B$673,2,0),"")</f>
        <v>PROTECCIÓN_SOCIAL_A_LA_FAMILIA._ASEGURAMIENTO_NO_CONTRIBUTIVO_E_INCLUSIÓN_ECONÓMICA_Y_MOVILIDAD_SOCIAL</v>
      </c>
      <c r="AH2389" s="78" t="s">
        <v>514</v>
      </c>
      <c r="AI2389" s="79" t="str">
        <f>IF(AH2389&lt;&gt;"",VLOOKUP(CONCATENATE(AG2389,AH2389),NIVELES!$B$676:$C$745,2,0),"")</f>
        <v>Inclusión Económica Y Movilidad Social</v>
      </c>
      <c r="AJ2389" s="78" t="s">
        <v>517</v>
      </c>
      <c r="AK2389" s="79" t="str">
        <f>+IF(AJ2389&lt;&gt;"",VLOOKUP(AJ2389,NIVELES!$A$816:$B$892,2,0),"")</f>
        <v>NO APLICA</v>
      </c>
      <c r="AL2389" s="78" t="s">
        <v>553</v>
      </c>
      <c r="AM2389" s="78">
        <v>510510</v>
      </c>
      <c r="AN2389" s="79" t="str">
        <f>IF(AM2389&lt;&gt;"",+VLOOKUP(AM2389,NIVELES!$A$1652:$B$2466,2,0),"")</f>
        <v>Servicios Personales por Contrato</v>
      </c>
      <c r="AO2389" s="87">
        <v>10846</v>
      </c>
      <c r="AP2389" s="88">
        <v>986</v>
      </c>
      <c r="AQ2389" s="88">
        <v>986</v>
      </c>
      <c r="AR2389" s="88">
        <v>986</v>
      </c>
      <c r="AS2389" s="88">
        <v>986</v>
      </c>
      <c r="AT2389" s="88">
        <v>986</v>
      </c>
      <c r="AU2389" s="88">
        <v>986</v>
      </c>
      <c r="AV2389" s="88">
        <v>986</v>
      </c>
      <c r="AW2389" s="88">
        <v>986</v>
      </c>
      <c r="AX2389" s="88">
        <v>986</v>
      </c>
      <c r="AY2389" s="88">
        <v>986</v>
      </c>
      <c r="AZ2389" s="88">
        <v>986</v>
      </c>
      <c r="BA2389" s="88">
        <v>0</v>
      </c>
      <c r="BB2389" s="89">
        <f t="shared" si="147"/>
        <v>10846</v>
      </c>
      <c r="BC2389" s="90" t="str">
        <f t="shared" si="146"/>
        <v>OK</v>
      </c>
      <c r="BD2389" s="91" t="str">
        <f t="shared" si="148"/>
        <v xml:space="preserve">                  </v>
      </c>
      <c r="BE2389" s="92">
        <f t="shared" si="149"/>
        <v>12</v>
      </c>
    </row>
    <row r="2390" spans="1:57" s="74" customFormat="1" ht="50.1" customHeight="1" x14ac:dyDescent="0.2">
      <c r="A2390" s="78" t="s">
        <v>55</v>
      </c>
      <c r="B2390" s="78" t="s">
        <v>61</v>
      </c>
      <c r="C2390" s="78" t="s">
        <v>619</v>
      </c>
      <c r="D2390" s="78" t="s">
        <v>606</v>
      </c>
      <c r="E2390" s="79" t="str">
        <f>+IF(C2390&lt;&gt;"",VLOOKUP(MID(C2390,18,5),NIVELES!$A$133:$B$213,2,0),"")</f>
        <v>GUAYAS</v>
      </c>
      <c r="F2390" s="80" t="s">
        <v>200</v>
      </c>
      <c r="G2390" s="81" t="str">
        <f>+IF(F2390&lt;&gt;"",VLOOKUP(F2390,NIVELES!$A$246:$C$464,3,0),"")</f>
        <v xml:space="preserve"> </v>
      </c>
      <c r="H2390" s="82" t="s">
        <v>1024</v>
      </c>
      <c r="I2390" s="78" t="s">
        <v>2188</v>
      </c>
      <c r="J2390" s="78" t="s">
        <v>1064</v>
      </c>
      <c r="K2390" s="78" t="s">
        <v>1067</v>
      </c>
      <c r="L2390" s="78" t="s">
        <v>1791</v>
      </c>
      <c r="M2390" s="78" t="s">
        <v>1791</v>
      </c>
      <c r="N2390" s="78" t="s">
        <v>1791</v>
      </c>
      <c r="O2390" s="78" t="s">
        <v>2454</v>
      </c>
      <c r="P2390" s="82">
        <v>12</v>
      </c>
      <c r="Q2390" s="78" t="s">
        <v>2945</v>
      </c>
      <c r="R2390" s="82">
        <v>1</v>
      </c>
      <c r="S2390" s="82">
        <v>1</v>
      </c>
      <c r="T2390" s="82">
        <v>1</v>
      </c>
      <c r="U2390" s="82">
        <v>1</v>
      </c>
      <c r="V2390" s="82">
        <v>1</v>
      </c>
      <c r="W2390" s="82">
        <v>1</v>
      </c>
      <c r="X2390" s="82">
        <v>1</v>
      </c>
      <c r="Y2390" s="82">
        <v>1</v>
      </c>
      <c r="Z2390" s="82">
        <v>1</v>
      </c>
      <c r="AA2390" s="82">
        <v>1</v>
      </c>
      <c r="AB2390" s="82">
        <v>1</v>
      </c>
      <c r="AC2390" s="82">
        <v>1</v>
      </c>
      <c r="AD2390" s="85" t="str">
        <f>IF(A2390&lt;&gt;"",IF(D2390="DIRECCIÓN_DE_TRANSFERENCIAS","280 0031",VLOOKUP(C2390,NIVELES!$A$14:$B$105,2,0)),"")</f>
        <v>280 5310</v>
      </c>
      <c r="AE2390" s="86" t="s">
        <v>322</v>
      </c>
      <c r="AF2390" s="86" t="s">
        <v>544</v>
      </c>
      <c r="AG2390" s="79" t="str">
        <f>+IF(AF2390&lt;&gt;"",VLOOKUP(AF2390,NIVELES!$A$666:$B$673,2,0),"")</f>
        <v>PROTECCIÓN_SOCIAL_A_LA_FAMILIA._ASEGURAMIENTO_NO_CONTRIBUTIVO_E_INCLUSIÓN_ECONÓMICA_Y_MOVILIDAD_SOCIAL</v>
      </c>
      <c r="AH2390" s="78" t="s">
        <v>514</v>
      </c>
      <c r="AI2390" s="79" t="str">
        <f>IF(AH2390&lt;&gt;"",VLOOKUP(CONCATENATE(AG2390,AH2390),NIVELES!$B$676:$C$745,2,0),"")</f>
        <v>Inclusión Económica Y Movilidad Social</v>
      </c>
      <c r="AJ2390" s="78" t="s">
        <v>517</v>
      </c>
      <c r="AK2390" s="79" t="str">
        <f>+IF(AJ2390&lt;&gt;"",VLOOKUP(AJ2390,NIVELES!$A$816:$B$892,2,0),"")</f>
        <v>NO APLICA</v>
      </c>
      <c r="AL2390" s="78" t="s">
        <v>553</v>
      </c>
      <c r="AM2390" s="78">
        <v>510601</v>
      </c>
      <c r="AN2390" s="79" t="str">
        <f>IF(AM2390&lt;&gt;"",+VLOOKUP(AM2390,NIVELES!$A$1652:$B$2466,2,0),"")</f>
        <v>Aporte Patronal</v>
      </c>
      <c r="AO2390" s="87">
        <v>1046.6400000000001</v>
      </c>
      <c r="AP2390" s="88">
        <v>95.15</v>
      </c>
      <c r="AQ2390" s="88">
        <v>95.15</v>
      </c>
      <c r="AR2390" s="88">
        <v>95.15</v>
      </c>
      <c r="AS2390" s="88">
        <v>95.15</v>
      </c>
      <c r="AT2390" s="88">
        <v>95.15</v>
      </c>
      <c r="AU2390" s="88">
        <v>95.15</v>
      </c>
      <c r="AV2390" s="88">
        <v>95.15</v>
      </c>
      <c r="AW2390" s="88">
        <v>95.15</v>
      </c>
      <c r="AX2390" s="88">
        <v>95.15</v>
      </c>
      <c r="AY2390" s="88">
        <v>95.15</v>
      </c>
      <c r="AZ2390" s="88">
        <v>95.14</v>
      </c>
      <c r="BA2390" s="88">
        <v>0</v>
      </c>
      <c r="BB2390" s="89">
        <f t="shared" si="147"/>
        <v>1046.6399999999999</v>
      </c>
      <c r="BC2390" s="90" t="str">
        <f t="shared" si="146"/>
        <v>OK</v>
      </c>
      <c r="BD2390" s="91" t="str">
        <f t="shared" si="148"/>
        <v xml:space="preserve">                  </v>
      </c>
      <c r="BE2390" s="92">
        <f t="shared" si="149"/>
        <v>12</v>
      </c>
    </row>
    <row r="2391" spans="1:57" s="74" customFormat="1" ht="50.1" customHeight="1" x14ac:dyDescent="0.2">
      <c r="A2391" s="78" t="s">
        <v>55</v>
      </c>
      <c r="B2391" s="78" t="s">
        <v>61</v>
      </c>
      <c r="C2391" s="78" t="s">
        <v>619</v>
      </c>
      <c r="D2391" s="78" t="s">
        <v>606</v>
      </c>
      <c r="E2391" s="79" t="str">
        <f>+IF(C2391&lt;&gt;"",VLOOKUP(MID(C2391,18,5),NIVELES!$A$133:$B$213,2,0),"")</f>
        <v>GUAYAS</v>
      </c>
      <c r="F2391" s="80" t="s">
        <v>200</v>
      </c>
      <c r="G2391" s="81" t="str">
        <f>+IF(F2391&lt;&gt;"",VLOOKUP(F2391,NIVELES!$A$246:$C$464,3,0),"")</f>
        <v xml:space="preserve"> </v>
      </c>
      <c r="H2391" s="82" t="s">
        <v>1024</v>
      </c>
      <c r="I2391" s="78" t="s">
        <v>2188</v>
      </c>
      <c r="J2391" s="78" t="s">
        <v>1064</v>
      </c>
      <c r="K2391" s="78" t="s">
        <v>1067</v>
      </c>
      <c r="L2391" s="78" t="s">
        <v>1791</v>
      </c>
      <c r="M2391" s="78" t="s">
        <v>1791</v>
      </c>
      <c r="N2391" s="78" t="s">
        <v>1791</v>
      </c>
      <c r="O2391" s="78" t="s">
        <v>2454</v>
      </c>
      <c r="P2391" s="82">
        <v>12</v>
      </c>
      <c r="Q2391" s="78" t="s">
        <v>2945</v>
      </c>
      <c r="R2391" s="82">
        <v>1</v>
      </c>
      <c r="S2391" s="82">
        <v>1</v>
      </c>
      <c r="T2391" s="82">
        <v>1</v>
      </c>
      <c r="U2391" s="82">
        <v>1</v>
      </c>
      <c r="V2391" s="82">
        <v>1</v>
      </c>
      <c r="W2391" s="82">
        <v>1</v>
      </c>
      <c r="X2391" s="82">
        <v>1</v>
      </c>
      <c r="Y2391" s="82">
        <v>1</v>
      </c>
      <c r="Z2391" s="82">
        <v>1</v>
      </c>
      <c r="AA2391" s="82">
        <v>1</v>
      </c>
      <c r="AB2391" s="82">
        <v>1</v>
      </c>
      <c r="AC2391" s="82">
        <v>1</v>
      </c>
      <c r="AD2391" s="85" t="str">
        <f>IF(A2391&lt;&gt;"",IF(D2391="DIRECCIÓN_DE_TRANSFERENCIAS","280 0031",VLOOKUP(C2391,NIVELES!$A$14:$B$105,2,0)),"")</f>
        <v>280 5310</v>
      </c>
      <c r="AE2391" s="86" t="s">
        <v>322</v>
      </c>
      <c r="AF2391" s="86" t="s">
        <v>544</v>
      </c>
      <c r="AG2391" s="79" t="str">
        <f>+IF(AF2391&lt;&gt;"",VLOOKUP(AF2391,NIVELES!$A$666:$B$673,2,0),"")</f>
        <v>PROTECCIÓN_SOCIAL_A_LA_FAMILIA._ASEGURAMIENTO_NO_CONTRIBUTIVO_E_INCLUSIÓN_ECONÓMICA_Y_MOVILIDAD_SOCIAL</v>
      </c>
      <c r="AH2391" s="78" t="s">
        <v>514</v>
      </c>
      <c r="AI2391" s="79" t="str">
        <f>IF(AH2391&lt;&gt;"",VLOOKUP(CONCATENATE(AG2391,AH2391),NIVELES!$B$676:$C$745,2,0),"")</f>
        <v>Inclusión Económica Y Movilidad Social</v>
      </c>
      <c r="AJ2391" s="78" t="s">
        <v>517</v>
      </c>
      <c r="AK2391" s="79" t="str">
        <f>+IF(AJ2391&lt;&gt;"",VLOOKUP(AJ2391,NIVELES!$A$816:$B$892,2,0),"")</f>
        <v>NO APLICA</v>
      </c>
      <c r="AL2391" s="78" t="s">
        <v>553</v>
      </c>
      <c r="AM2391" s="78">
        <v>510602</v>
      </c>
      <c r="AN2391" s="79" t="str">
        <f>IF(AM2391&lt;&gt;"",+VLOOKUP(AM2391,NIVELES!$A$1652:$B$2466,2,0),"")</f>
        <v>Fondo de Reserva</v>
      </c>
      <c r="AO2391" s="87">
        <v>903.83</v>
      </c>
      <c r="AP2391" s="88">
        <v>0</v>
      </c>
      <c r="AQ2391" s="88">
        <v>164.26</v>
      </c>
      <c r="AR2391" s="88">
        <v>82.13</v>
      </c>
      <c r="AS2391" s="88">
        <v>82.13</v>
      </c>
      <c r="AT2391" s="88">
        <v>82.13</v>
      </c>
      <c r="AU2391" s="88">
        <v>82.13</v>
      </c>
      <c r="AV2391" s="88">
        <v>82.13</v>
      </c>
      <c r="AW2391" s="88">
        <v>82.13</v>
      </c>
      <c r="AX2391" s="88">
        <v>82.13</v>
      </c>
      <c r="AY2391" s="88">
        <v>82.13</v>
      </c>
      <c r="AZ2391" s="88">
        <v>82.13</v>
      </c>
      <c r="BA2391" s="88">
        <v>0.4</v>
      </c>
      <c r="BB2391" s="89">
        <f t="shared" si="147"/>
        <v>903.82999999999993</v>
      </c>
      <c r="BC2391" s="90" t="str">
        <f t="shared" si="146"/>
        <v>OK</v>
      </c>
      <c r="BD2391" s="91" t="str">
        <f t="shared" si="148"/>
        <v xml:space="preserve">                  </v>
      </c>
      <c r="BE2391" s="92">
        <f t="shared" si="149"/>
        <v>12</v>
      </c>
    </row>
    <row r="2392" spans="1:57" s="74" customFormat="1" ht="50.1" customHeight="1" x14ac:dyDescent="0.2">
      <c r="A2392" s="78" t="s">
        <v>55</v>
      </c>
      <c r="B2392" s="78" t="s">
        <v>61</v>
      </c>
      <c r="C2392" s="78" t="s">
        <v>619</v>
      </c>
      <c r="D2392" s="78" t="s">
        <v>606</v>
      </c>
      <c r="E2392" s="79" t="str">
        <f>+IF(C2392&lt;&gt;"",VLOOKUP(MID(C2392,18,5),NIVELES!$A$133:$B$213,2,0),"")</f>
        <v>GUAYAS</v>
      </c>
      <c r="F2392" s="80" t="s">
        <v>200</v>
      </c>
      <c r="G2392" s="81" t="str">
        <f>+IF(F2392&lt;&gt;"",VLOOKUP(F2392,NIVELES!$A$246:$C$464,3,0),"")</f>
        <v xml:space="preserve"> </v>
      </c>
      <c r="H2392" s="82" t="s">
        <v>1024</v>
      </c>
      <c r="I2392" s="78" t="s">
        <v>2188</v>
      </c>
      <c r="J2392" s="78" t="s">
        <v>1064</v>
      </c>
      <c r="K2392" s="78" t="s">
        <v>1067</v>
      </c>
      <c r="L2392" s="78" t="s">
        <v>1791</v>
      </c>
      <c r="M2392" s="78" t="s">
        <v>1791</v>
      </c>
      <c r="N2392" s="78" t="s">
        <v>1791</v>
      </c>
      <c r="O2392" s="78" t="s">
        <v>2897</v>
      </c>
      <c r="P2392" s="82">
        <v>1</v>
      </c>
      <c r="Q2392" s="78" t="s">
        <v>2996</v>
      </c>
      <c r="R2392" s="82"/>
      <c r="S2392" s="82"/>
      <c r="T2392" s="82"/>
      <c r="U2392" s="82"/>
      <c r="V2392" s="82">
        <v>1</v>
      </c>
      <c r="W2392" s="82"/>
      <c r="X2392" s="82"/>
      <c r="Y2392" s="82"/>
      <c r="Z2392" s="82"/>
      <c r="AA2392" s="82"/>
      <c r="AB2392" s="82"/>
      <c r="AC2392" s="82"/>
      <c r="AD2392" s="85" t="str">
        <f>IF(A2392&lt;&gt;"",IF(D2392="DIRECCIÓN_DE_TRANSFERENCIAS","280 0031",VLOOKUP(C2392,NIVELES!$A$14:$B$105,2,0)),"")</f>
        <v>280 5310</v>
      </c>
      <c r="AE2392" s="86" t="s">
        <v>322</v>
      </c>
      <c r="AF2392" s="86" t="s">
        <v>544</v>
      </c>
      <c r="AG2392" s="79" t="str">
        <f>+IF(AF2392&lt;&gt;"",VLOOKUP(AF2392,NIVELES!$A$666:$B$673,2,0),"")</f>
        <v>PROTECCIÓN_SOCIAL_A_LA_FAMILIA._ASEGURAMIENTO_NO_CONTRIBUTIVO_E_INCLUSIÓN_ECONÓMICA_Y_MOVILIDAD_SOCIAL</v>
      </c>
      <c r="AH2392" s="78" t="s">
        <v>514</v>
      </c>
      <c r="AI2392" s="79" t="str">
        <f>IF(AH2392&lt;&gt;"",VLOOKUP(CONCATENATE(AG2392,AH2392),NIVELES!$B$676:$C$745,2,0),"")</f>
        <v>Inclusión Económica Y Movilidad Social</v>
      </c>
      <c r="AJ2392" s="78" t="s">
        <v>517</v>
      </c>
      <c r="AK2392" s="79" t="str">
        <f>+IF(AJ2392&lt;&gt;"",VLOOKUP(AJ2392,NIVELES!$A$816:$B$892,2,0),"")</f>
        <v>NO APLICA</v>
      </c>
      <c r="AL2392" s="78" t="s">
        <v>554</v>
      </c>
      <c r="AM2392" s="78">
        <v>530249</v>
      </c>
      <c r="AN2392" s="79" t="str">
        <f>IF(AM2392&lt;&gt;"",+VLOOKUP(AM2392,NIVELES!$A$1652:$B$2466,2,0),"")</f>
        <v>Eventos Públicos Promocionales</v>
      </c>
      <c r="AO2392" s="87">
        <v>0</v>
      </c>
      <c r="AP2392" s="88">
        <v>0</v>
      </c>
      <c r="AQ2392" s="88">
        <v>0</v>
      </c>
      <c r="AR2392" s="88"/>
      <c r="AS2392" s="88"/>
      <c r="AT2392" s="88"/>
      <c r="AU2392" s="88"/>
      <c r="AV2392" s="88"/>
      <c r="AW2392" s="88"/>
      <c r="AX2392" s="88"/>
      <c r="AY2392" s="88"/>
      <c r="AZ2392" s="88"/>
      <c r="BA2392" s="88"/>
      <c r="BB2392" s="89">
        <f t="shared" si="147"/>
        <v>0</v>
      </c>
      <c r="BC2392" s="90" t="str">
        <f t="shared" si="146"/>
        <v>OK</v>
      </c>
      <c r="BD2392" s="91" t="str">
        <f t="shared" si="148"/>
        <v xml:space="preserve">                  </v>
      </c>
      <c r="BE2392" s="92">
        <f t="shared" si="149"/>
        <v>1</v>
      </c>
    </row>
    <row r="2393" spans="1:57" s="74" customFormat="1" ht="50.1" customHeight="1" x14ac:dyDescent="0.2">
      <c r="A2393" s="78" t="s">
        <v>55</v>
      </c>
      <c r="B2393" s="78" t="s">
        <v>61</v>
      </c>
      <c r="C2393" s="78" t="s">
        <v>619</v>
      </c>
      <c r="D2393" s="78" t="s">
        <v>606</v>
      </c>
      <c r="E2393" s="79" t="str">
        <f>+IF(C2393&lt;&gt;"",VLOOKUP(MID(C2393,18,5),NIVELES!$A$133:$B$213,2,0),"")</f>
        <v>GUAYAS</v>
      </c>
      <c r="F2393" s="80" t="s">
        <v>200</v>
      </c>
      <c r="G2393" s="81" t="str">
        <f>+IF(F2393&lt;&gt;"",VLOOKUP(F2393,NIVELES!$A$246:$C$464,3,0),"")</f>
        <v xml:space="preserve"> </v>
      </c>
      <c r="H2393" s="82" t="s">
        <v>1024</v>
      </c>
      <c r="I2393" s="78" t="s">
        <v>2188</v>
      </c>
      <c r="J2393" s="78" t="s">
        <v>1064</v>
      </c>
      <c r="K2393" s="78" t="s">
        <v>1067</v>
      </c>
      <c r="L2393" s="78" t="s">
        <v>1791</v>
      </c>
      <c r="M2393" s="78" t="s">
        <v>1791</v>
      </c>
      <c r="N2393" s="78" t="s">
        <v>1791</v>
      </c>
      <c r="O2393" s="78" t="s">
        <v>2897</v>
      </c>
      <c r="P2393" s="82">
        <v>1</v>
      </c>
      <c r="Q2393" s="78" t="s">
        <v>2996</v>
      </c>
      <c r="R2393" s="82"/>
      <c r="S2393" s="82"/>
      <c r="T2393" s="82"/>
      <c r="U2393" s="82"/>
      <c r="V2393" s="82">
        <v>1</v>
      </c>
      <c r="W2393" s="82"/>
      <c r="X2393" s="82"/>
      <c r="Y2393" s="82"/>
      <c r="Z2393" s="82"/>
      <c r="AA2393" s="82"/>
      <c r="AB2393" s="82"/>
      <c r="AC2393" s="82"/>
      <c r="AD2393" s="85" t="str">
        <f>IF(A2393&lt;&gt;"",IF(D2393="DIRECCIÓN_DE_TRANSFERENCIAS","280 0031",VLOOKUP(C2393,NIVELES!$A$14:$B$105,2,0)),"")</f>
        <v>280 5310</v>
      </c>
      <c r="AE2393" s="86" t="s">
        <v>322</v>
      </c>
      <c r="AF2393" s="86" t="s">
        <v>544</v>
      </c>
      <c r="AG2393" s="79" t="str">
        <f>+IF(AF2393&lt;&gt;"",VLOOKUP(AF2393,NIVELES!$A$666:$B$673,2,0),"")</f>
        <v>PROTECCIÓN_SOCIAL_A_LA_FAMILIA._ASEGURAMIENTO_NO_CONTRIBUTIVO_E_INCLUSIÓN_ECONÓMICA_Y_MOVILIDAD_SOCIAL</v>
      </c>
      <c r="AH2393" s="78" t="s">
        <v>514</v>
      </c>
      <c r="AI2393" s="79" t="str">
        <f>IF(AH2393&lt;&gt;"",VLOOKUP(CONCATENATE(AG2393,AH2393),NIVELES!$B$676:$C$745,2,0),"")</f>
        <v>Inclusión Económica Y Movilidad Social</v>
      </c>
      <c r="AJ2393" s="78" t="s">
        <v>517</v>
      </c>
      <c r="AK2393" s="79" t="str">
        <f>+IF(AJ2393&lt;&gt;"",VLOOKUP(AJ2393,NIVELES!$A$816:$B$892,2,0),"")</f>
        <v>NO APLICA</v>
      </c>
      <c r="AL2393" s="78" t="s">
        <v>554</v>
      </c>
      <c r="AM2393" s="78">
        <v>530303</v>
      </c>
      <c r="AN2393" s="79" t="str">
        <f>IF(AM2393&lt;&gt;"",+VLOOKUP(AM2393,NIVELES!$A$1652:$B$2466,2,0),"")</f>
        <v>Viáticos y Subsistencias en el Interior</v>
      </c>
      <c r="AO2393" s="87">
        <v>583.52</v>
      </c>
      <c r="AP2393" s="88">
        <v>0</v>
      </c>
      <c r="AQ2393" s="88">
        <v>0</v>
      </c>
      <c r="AR2393" s="88">
        <v>0</v>
      </c>
      <c r="AS2393" s="88">
        <v>0</v>
      </c>
      <c r="AT2393" s="88">
        <v>583.52</v>
      </c>
      <c r="AU2393" s="88">
        <v>0</v>
      </c>
      <c r="AV2393" s="88">
        <v>0</v>
      </c>
      <c r="AW2393" s="88">
        <v>0</v>
      </c>
      <c r="AX2393" s="88">
        <v>0</v>
      </c>
      <c r="AY2393" s="88">
        <v>0</v>
      </c>
      <c r="AZ2393" s="88">
        <v>0</v>
      </c>
      <c r="BA2393" s="88">
        <v>0</v>
      </c>
      <c r="BB2393" s="89">
        <f t="shared" si="147"/>
        <v>583.52</v>
      </c>
      <c r="BC2393" s="90" t="str">
        <f t="shared" si="146"/>
        <v>OK</v>
      </c>
      <c r="BD2393" s="91" t="str">
        <f t="shared" si="148"/>
        <v xml:space="preserve">                  </v>
      </c>
      <c r="BE2393" s="92">
        <f t="shared" si="149"/>
        <v>1</v>
      </c>
    </row>
    <row r="2394" spans="1:57" s="74" customFormat="1" ht="50.1" customHeight="1" x14ac:dyDescent="0.2">
      <c r="A2394" s="78" t="s">
        <v>55</v>
      </c>
      <c r="B2394" s="78" t="s">
        <v>61</v>
      </c>
      <c r="C2394" s="78" t="s">
        <v>619</v>
      </c>
      <c r="D2394" s="78" t="s">
        <v>606</v>
      </c>
      <c r="E2394" s="79" t="str">
        <f>+IF(C2394&lt;&gt;"",VLOOKUP(MID(C2394,18,5),NIVELES!$A$133:$B$213,2,0),"")</f>
        <v>GUAYAS</v>
      </c>
      <c r="F2394" s="80" t="s">
        <v>200</v>
      </c>
      <c r="G2394" s="81" t="str">
        <f>+IF(F2394&lt;&gt;"",VLOOKUP(F2394,NIVELES!$A$246:$C$464,3,0),"")</f>
        <v xml:space="preserve"> </v>
      </c>
      <c r="H2394" s="82" t="s">
        <v>1024</v>
      </c>
      <c r="I2394" s="78" t="s">
        <v>2188</v>
      </c>
      <c r="J2394" s="78" t="s">
        <v>1064</v>
      </c>
      <c r="K2394" s="78" t="s">
        <v>1067</v>
      </c>
      <c r="L2394" s="78" t="s">
        <v>1791</v>
      </c>
      <c r="M2394" s="78" t="s">
        <v>1791</v>
      </c>
      <c r="N2394" s="78" t="s">
        <v>1791</v>
      </c>
      <c r="O2394" s="78" t="s">
        <v>3000</v>
      </c>
      <c r="P2394" s="82">
        <v>1</v>
      </c>
      <c r="Q2394" s="78" t="s">
        <v>2999</v>
      </c>
      <c r="R2394" s="82"/>
      <c r="S2394" s="82"/>
      <c r="T2394" s="82"/>
      <c r="U2394" s="82"/>
      <c r="V2394" s="82">
        <v>1</v>
      </c>
      <c r="W2394" s="82"/>
      <c r="X2394" s="82"/>
      <c r="Y2394" s="82"/>
      <c r="Z2394" s="82"/>
      <c r="AA2394" s="82"/>
      <c r="AB2394" s="82"/>
      <c r="AC2394" s="82"/>
      <c r="AD2394" s="85" t="str">
        <f>IF(A2394&lt;&gt;"",IF(D2394="DIRECCIÓN_DE_TRANSFERENCIAS","280 0031",VLOOKUP(C2394,NIVELES!$A$14:$B$105,2,0)),"")</f>
        <v>280 5310</v>
      </c>
      <c r="AE2394" s="86" t="s">
        <v>322</v>
      </c>
      <c r="AF2394" s="86" t="s">
        <v>544</v>
      </c>
      <c r="AG2394" s="79" t="str">
        <f>+IF(AF2394&lt;&gt;"",VLOOKUP(AF2394,NIVELES!$A$666:$B$673,2,0),"")</f>
        <v>PROTECCIÓN_SOCIAL_A_LA_FAMILIA._ASEGURAMIENTO_NO_CONTRIBUTIVO_E_INCLUSIÓN_ECONÓMICA_Y_MOVILIDAD_SOCIAL</v>
      </c>
      <c r="AH2394" s="78" t="s">
        <v>514</v>
      </c>
      <c r="AI2394" s="79" t="str">
        <f>IF(AH2394&lt;&gt;"",VLOOKUP(CONCATENATE(AG2394,AH2394),NIVELES!$B$676:$C$745,2,0),"")</f>
        <v>Inclusión Económica Y Movilidad Social</v>
      </c>
      <c r="AJ2394" s="78" t="s">
        <v>517</v>
      </c>
      <c r="AK2394" s="79" t="str">
        <f>+IF(AJ2394&lt;&gt;"",VLOOKUP(AJ2394,NIVELES!$A$816:$B$892,2,0),"")</f>
        <v>NO APLICA</v>
      </c>
      <c r="AL2394" s="78" t="s">
        <v>554</v>
      </c>
      <c r="AM2394" s="78">
        <v>530804</v>
      </c>
      <c r="AN2394" s="79" t="str">
        <f>IF(AM2394&lt;&gt;"",+VLOOKUP(AM2394,NIVELES!$A$1652:$B$2466,2,0),"")</f>
        <v>Materiales de Oficina</v>
      </c>
      <c r="AO2394" s="87">
        <v>1469.44</v>
      </c>
      <c r="AP2394" s="88">
        <v>0</v>
      </c>
      <c r="AQ2394" s="88">
        <v>0</v>
      </c>
      <c r="AR2394" s="88">
        <v>0</v>
      </c>
      <c r="AS2394" s="88">
        <v>0</v>
      </c>
      <c r="AT2394" s="88">
        <v>1469.44</v>
      </c>
      <c r="AU2394" s="88">
        <v>0</v>
      </c>
      <c r="AV2394" s="88">
        <v>0</v>
      </c>
      <c r="AW2394" s="88">
        <v>0</v>
      </c>
      <c r="AX2394" s="88">
        <v>0</v>
      </c>
      <c r="AY2394" s="88">
        <v>0</v>
      </c>
      <c r="AZ2394" s="88">
        <v>0</v>
      </c>
      <c r="BA2394" s="88">
        <v>0</v>
      </c>
      <c r="BB2394" s="89">
        <f t="shared" si="147"/>
        <v>1469.44</v>
      </c>
      <c r="BC2394" s="90" t="str">
        <f t="shared" si="146"/>
        <v>OK</v>
      </c>
      <c r="BD2394" s="91" t="str">
        <f t="shared" si="148"/>
        <v xml:space="preserve">                  </v>
      </c>
      <c r="BE2394" s="92">
        <f t="shared" si="149"/>
        <v>1</v>
      </c>
    </row>
    <row r="2395" spans="1:57" s="74" customFormat="1" ht="50.1" customHeight="1" x14ac:dyDescent="0.2">
      <c r="A2395" s="78" t="s">
        <v>55</v>
      </c>
      <c r="B2395" s="78" t="s">
        <v>61</v>
      </c>
      <c r="C2395" s="78" t="s">
        <v>619</v>
      </c>
      <c r="D2395" s="78" t="s">
        <v>605</v>
      </c>
      <c r="E2395" s="79" t="str">
        <f>+IF(C2395&lt;&gt;"",VLOOKUP(MID(C2395,18,5),NIVELES!$A$133:$B$213,2,0),"")</f>
        <v>GUAYAS</v>
      </c>
      <c r="F2395" s="80" t="s">
        <v>200</v>
      </c>
      <c r="G2395" s="81" t="str">
        <f>+IF(F2395&lt;&gt;"",VLOOKUP(F2395,NIVELES!$A$246:$C$464,3,0),"")</f>
        <v xml:space="preserve"> </v>
      </c>
      <c r="H2395" s="82" t="s">
        <v>1024</v>
      </c>
      <c r="I2395" s="78" t="s">
        <v>2201</v>
      </c>
      <c r="J2395" s="78" t="s">
        <v>3001</v>
      </c>
      <c r="K2395" s="78" t="s">
        <v>3002</v>
      </c>
      <c r="L2395" s="78" t="s">
        <v>3003</v>
      </c>
      <c r="M2395" s="78">
        <v>200</v>
      </c>
      <c r="N2395" s="78" t="s">
        <v>3004</v>
      </c>
      <c r="O2395" s="78" t="s">
        <v>2454</v>
      </c>
      <c r="P2395" s="82">
        <v>12</v>
      </c>
      <c r="Q2395" s="78" t="s">
        <v>2945</v>
      </c>
      <c r="R2395" s="82">
        <v>1</v>
      </c>
      <c r="S2395" s="82">
        <v>1</v>
      </c>
      <c r="T2395" s="82">
        <v>1</v>
      </c>
      <c r="U2395" s="82">
        <v>1</v>
      </c>
      <c r="V2395" s="82">
        <v>1</v>
      </c>
      <c r="W2395" s="82">
        <v>1</v>
      </c>
      <c r="X2395" s="82">
        <v>1</v>
      </c>
      <c r="Y2395" s="82">
        <v>1</v>
      </c>
      <c r="Z2395" s="82">
        <v>1</v>
      </c>
      <c r="AA2395" s="82">
        <v>1</v>
      </c>
      <c r="AB2395" s="82">
        <v>1</v>
      </c>
      <c r="AC2395" s="82">
        <v>1</v>
      </c>
      <c r="AD2395" s="85" t="str">
        <f>IF(A2395&lt;&gt;"",IF(D2395="DIRECCIÓN_DE_TRANSFERENCIAS","280 0031",VLOOKUP(C2395,NIVELES!$A$14:$B$105,2,0)),"")</f>
        <v>280 5310</v>
      </c>
      <c r="AE2395" s="86" t="s">
        <v>322</v>
      </c>
      <c r="AF2395" s="86" t="s">
        <v>543</v>
      </c>
      <c r="AG2395" s="79" t="str">
        <f>+IF(AF2395&lt;&gt;"",VLOOKUP(AF2395,NIVELES!$A$666:$B$673,2,0),"")</f>
        <v>DESARROLLO_INFANTIL</v>
      </c>
      <c r="AH2395" s="78" t="s">
        <v>322</v>
      </c>
      <c r="AI2395" s="79" t="str">
        <f>IF(AH2395&lt;&gt;"",VLOOKUP(CONCATENATE(AG2395,AH2395),NIVELES!$B$676:$C$745,2,0),"")</f>
        <v>Centros Infantiles Del Buen Vivir Atencion Directa -Funcionamiento Operación Y Atencion De Unidades</v>
      </c>
      <c r="AJ2395" s="78" t="s">
        <v>517</v>
      </c>
      <c r="AK2395" s="79" t="str">
        <f>+IF(AJ2395&lt;&gt;"",VLOOKUP(AJ2395,NIVELES!$A$816:$B$892,2,0),"")</f>
        <v>NO APLICA</v>
      </c>
      <c r="AL2395" s="78" t="s">
        <v>553</v>
      </c>
      <c r="AM2395" s="78">
        <v>510105</v>
      </c>
      <c r="AN2395" s="79" t="str">
        <f>IF(AM2395&lt;&gt;"",+VLOOKUP(AM2395,NIVELES!$A$1652:$B$2466,2,0),"")</f>
        <v>Remuneraciones Unificadas</v>
      </c>
      <c r="AO2395" s="87">
        <v>771972</v>
      </c>
      <c r="AP2395" s="88">
        <v>60207</v>
      </c>
      <c r="AQ2395" s="88">
        <v>61063</v>
      </c>
      <c r="AR2395" s="88">
        <v>64331</v>
      </c>
      <c r="AS2395" s="88">
        <v>64331</v>
      </c>
      <c r="AT2395" s="88">
        <v>64331</v>
      </c>
      <c r="AU2395" s="88">
        <v>64331</v>
      </c>
      <c r="AV2395" s="88">
        <v>64331</v>
      </c>
      <c r="AW2395" s="88">
        <v>64331</v>
      </c>
      <c r="AX2395" s="88">
        <v>64331</v>
      </c>
      <c r="AY2395" s="88">
        <v>64331</v>
      </c>
      <c r="AZ2395" s="88">
        <v>64331</v>
      </c>
      <c r="BA2395" s="88">
        <v>71723</v>
      </c>
      <c r="BB2395" s="89">
        <f t="shared" si="147"/>
        <v>771972</v>
      </c>
      <c r="BC2395" s="90" t="str">
        <f t="shared" si="146"/>
        <v>OK</v>
      </c>
      <c r="BD2395" s="91" t="str">
        <f t="shared" si="148"/>
        <v xml:space="preserve">                  </v>
      </c>
      <c r="BE2395" s="92">
        <f t="shared" si="149"/>
        <v>12</v>
      </c>
    </row>
    <row r="2396" spans="1:57" s="74" customFormat="1" ht="50.1" customHeight="1" x14ac:dyDescent="0.2">
      <c r="A2396" s="78" t="s">
        <v>55</v>
      </c>
      <c r="B2396" s="78" t="s">
        <v>61</v>
      </c>
      <c r="C2396" s="78" t="s">
        <v>619</v>
      </c>
      <c r="D2396" s="78" t="s">
        <v>605</v>
      </c>
      <c r="E2396" s="79" t="str">
        <f>+IF(C2396&lt;&gt;"",VLOOKUP(MID(C2396,18,5),NIVELES!$A$133:$B$213,2,0),"")</f>
        <v>GUAYAS</v>
      </c>
      <c r="F2396" s="80" t="s">
        <v>200</v>
      </c>
      <c r="G2396" s="81" t="str">
        <f>+IF(F2396&lt;&gt;"",VLOOKUP(F2396,NIVELES!$A$246:$C$464,3,0),"")</f>
        <v xml:space="preserve"> </v>
      </c>
      <c r="H2396" s="82" t="s">
        <v>1024</v>
      </c>
      <c r="I2396" s="78" t="s">
        <v>2201</v>
      </c>
      <c r="J2396" s="78" t="s">
        <v>3001</v>
      </c>
      <c r="K2396" s="78" t="s">
        <v>3002</v>
      </c>
      <c r="L2396" s="78" t="s">
        <v>3003</v>
      </c>
      <c r="M2396" s="78">
        <v>200</v>
      </c>
      <c r="N2396" s="78" t="s">
        <v>3004</v>
      </c>
      <c r="O2396" s="78" t="s">
        <v>2454</v>
      </c>
      <c r="P2396" s="82">
        <v>12</v>
      </c>
      <c r="Q2396" s="78" t="s">
        <v>2945</v>
      </c>
      <c r="R2396" s="82">
        <v>1</v>
      </c>
      <c r="S2396" s="82">
        <v>1</v>
      </c>
      <c r="T2396" s="82">
        <v>1</v>
      </c>
      <c r="U2396" s="82">
        <v>1</v>
      </c>
      <c r="V2396" s="82">
        <v>1</v>
      </c>
      <c r="W2396" s="82">
        <v>1</v>
      </c>
      <c r="X2396" s="82">
        <v>1</v>
      </c>
      <c r="Y2396" s="82">
        <v>1</v>
      </c>
      <c r="Z2396" s="82">
        <v>1</v>
      </c>
      <c r="AA2396" s="82">
        <v>1</v>
      </c>
      <c r="AB2396" s="82">
        <v>1</v>
      </c>
      <c r="AC2396" s="82">
        <v>1</v>
      </c>
      <c r="AD2396" s="85" t="str">
        <f>IF(A2396&lt;&gt;"",IF(D2396="DIRECCIÓN_DE_TRANSFERENCIAS","280 0031",VLOOKUP(C2396,NIVELES!$A$14:$B$105,2,0)),"")</f>
        <v>280 5310</v>
      </c>
      <c r="AE2396" s="86" t="s">
        <v>322</v>
      </c>
      <c r="AF2396" s="86" t="s">
        <v>543</v>
      </c>
      <c r="AG2396" s="79" t="str">
        <f>+IF(AF2396&lt;&gt;"",VLOOKUP(AF2396,NIVELES!$A$666:$B$673,2,0),"")</f>
        <v>DESARROLLO_INFANTIL</v>
      </c>
      <c r="AH2396" s="78" t="s">
        <v>322</v>
      </c>
      <c r="AI2396" s="79" t="str">
        <f>IF(AH2396&lt;&gt;"",VLOOKUP(CONCATENATE(AG2396,AH2396),NIVELES!$B$676:$C$745,2,0),"")</f>
        <v>Centros Infantiles Del Buen Vivir Atencion Directa -Funcionamiento Operación Y Atencion De Unidades</v>
      </c>
      <c r="AJ2396" s="78" t="s">
        <v>517</v>
      </c>
      <c r="AK2396" s="79" t="str">
        <f>+IF(AJ2396&lt;&gt;"",VLOOKUP(AJ2396,NIVELES!$A$816:$B$892,2,0),"")</f>
        <v>NO APLICA</v>
      </c>
      <c r="AL2396" s="78" t="s">
        <v>553</v>
      </c>
      <c r="AM2396" s="78">
        <v>510203</v>
      </c>
      <c r="AN2396" s="79" t="str">
        <f>IF(AM2396&lt;&gt;"",+VLOOKUP(AM2396,NIVELES!$A$1652:$B$2466,2,0),"")</f>
        <v>Decimotercer Sueldo</v>
      </c>
      <c r="AO2396" s="87">
        <v>65081.5</v>
      </c>
      <c r="AP2396" s="88">
        <v>0</v>
      </c>
      <c r="AQ2396" s="88">
        <v>1080.8900000000001</v>
      </c>
      <c r="AR2396" s="88">
        <v>5423.45</v>
      </c>
      <c r="AS2396" s="88">
        <v>5423.45</v>
      </c>
      <c r="AT2396" s="88">
        <v>5423.45</v>
      </c>
      <c r="AU2396" s="88">
        <v>5423.45</v>
      </c>
      <c r="AV2396" s="88">
        <v>5423.45</v>
      </c>
      <c r="AW2396" s="88">
        <v>5423.45</v>
      </c>
      <c r="AX2396" s="88">
        <v>5423.45</v>
      </c>
      <c r="AY2396" s="88">
        <v>5423.45</v>
      </c>
      <c r="AZ2396" s="88">
        <v>5423.45</v>
      </c>
      <c r="BA2396" s="88">
        <v>15189.56</v>
      </c>
      <c r="BB2396" s="89">
        <f t="shared" si="147"/>
        <v>65081.499999999993</v>
      </c>
      <c r="BC2396" s="90" t="str">
        <f t="shared" si="146"/>
        <v>OK</v>
      </c>
      <c r="BD2396" s="91" t="str">
        <f t="shared" si="148"/>
        <v xml:space="preserve">                  </v>
      </c>
      <c r="BE2396" s="92">
        <f t="shared" si="149"/>
        <v>12</v>
      </c>
    </row>
    <row r="2397" spans="1:57" s="74" customFormat="1" ht="50.1" customHeight="1" x14ac:dyDescent="0.2">
      <c r="A2397" s="78" t="s">
        <v>55</v>
      </c>
      <c r="B2397" s="78" t="s">
        <v>61</v>
      </c>
      <c r="C2397" s="78" t="s">
        <v>619</v>
      </c>
      <c r="D2397" s="78" t="s">
        <v>605</v>
      </c>
      <c r="E2397" s="79" t="str">
        <f>+IF(C2397&lt;&gt;"",VLOOKUP(MID(C2397,18,5),NIVELES!$A$133:$B$213,2,0),"")</f>
        <v>GUAYAS</v>
      </c>
      <c r="F2397" s="80" t="s">
        <v>200</v>
      </c>
      <c r="G2397" s="81" t="str">
        <f>+IF(F2397&lt;&gt;"",VLOOKUP(F2397,NIVELES!$A$246:$C$464,3,0),"")</f>
        <v xml:space="preserve"> </v>
      </c>
      <c r="H2397" s="82" t="s">
        <v>1024</v>
      </c>
      <c r="I2397" s="78" t="s">
        <v>2201</v>
      </c>
      <c r="J2397" s="78" t="s">
        <v>3001</v>
      </c>
      <c r="K2397" s="78" t="s">
        <v>3002</v>
      </c>
      <c r="L2397" s="78" t="s">
        <v>3003</v>
      </c>
      <c r="M2397" s="78">
        <v>200</v>
      </c>
      <c r="N2397" s="78" t="s">
        <v>3004</v>
      </c>
      <c r="O2397" s="78" t="s">
        <v>2454</v>
      </c>
      <c r="P2397" s="82">
        <v>12</v>
      </c>
      <c r="Q2397" s="78" t="s">
        <v>2945</v>
      </c>
      <c r="R2397" s="82">
        <v>1</v>
      </c>
      <c r="S2397" s="82">
        <v>1</v>
      </c>
      <c r="T2397" s="82">
        <v>1</v>
      </c>
      <c r="U2397" s="82">
        <v>1</v>
      </c>
      <c r="V2397" s="82">
        <v>1</v>
      </c>
      <c r="W2397" s="82">
        <v>1</v>
      </c>
      <c r="X2397" s="82">
        <v>1</v>
      </c>
      <c r="Y2397" s="82">
        <v>1</v>
      </c>
      <c r="Z2397" s="82">
        <v>1</v>
      </c>
      <c r="AA2397" s="82">
        <v>1</v>
      </c>
      <c r="AB2397" s="82">
        <v>1</v>
      </c>
      <c r="AC2397" s="82">
        <v>1</v>
      </c>
      <c r="AD2397" s="85" t="str">
        <f>IF(A2397&lt;&gt;"",IF(D2397="DIRECCIÓN_DE_TRANSFERENCIAS","280 0031",VLOOKUP(C2397,NIVELES!$A$14:$B$105,2,0)),"")</f>
        <v>280 5310</v>
      </c>
      <c r="AE2397" s="86" t="s">
        <v>322</v>
      </c>
      <c r="AF2397" s="86" t="s">
        <v>543</v>
      </c>
      <c r="AG2397" s="79" t="str">
        <f>+IF(AF2397&lt;&gt;"",VLOOKUP(AF2397,NIVELES!$A$666:$B$673,2,0),"")</f>
        <v>DESARROLLO_INFANTIL</v>
      </c>
      <c r="AH2397" s="78" t="s">
        <v>322</v>
      </c>
      <c r="AI2397" s="79" t="str">
        <f>IF(AH2397&lt;&gt;"",VLOOKUP(CONCATENATE(AG2397,AH2397),NIVELES!$B$676:$C$745,2,0),"")</f>
        <v>Centros Infantiles Del Buen Vivir Atencion Directa -Funcionamiento Operación Y Atencion De Unidades</v>
      </c>
      <c r="AJ2397" s="78" t="s">
        <v>517</v>
      </c>
      <c r="AK2397" s="79" t="str">
        <f>+IF(AJ2397&lt;&gt;"",VLOOKUP(AJ2397,NIVELES!$A$816:$B$892,2,0),"")</f>
        <v>NO APLICA</v>
      </c>
      <c r="AL2397" s="78" t="s">
        <v>553</v>
      </c>
      <c r="AM2397" s="78">
        <v>510204</v>
      </c>
      <c r="AN2397" s="79" t="str">
        <f>IF(AM2397&lt;&gt;"",+VLOOKUP(AM2397,NIVELES!$A$1652:$B$2466,2,0),"")</f>
        <v>Decimocuarto Sueldo</v>
      </c>
      <c r="AO2397" s="87">
        <v>33949.67</v>
      </c>
      <c r="AP2397" s="88">
        <v>0</v>
      </c>
      <c r="AQ2397" s="88">
        <v>623.77</v>
      </c>
      <c r="AR2397" s="88">
        <v>7863.62</v>
      </c>
      <c r="AS2397" s="88">
        <v>2829.13</v>
      </c>
      <c r="AT2397" s="88">
        <v>2829.13</v>
      </c>
      <c r="AU2397" s="88">
        <v>2829.13</v>
      </c>
      <c r="AV2397" s="88">
        <v>2829.13</v>
      </c>
      <c r="AW2397" s="88">
        <v>2829.13</v>
      </c>
      <c r="AX2397" s="88">
        <v>2829.13</v>
      </c>
      <c r="AY2397" s="88">
        <v>2829.13</v>
      </c>
      <c r="AZ2397" s="88">
        <v>2829.13</v>
      </c>
      <c r="BA2397" s="88">
        <v>2829.24</v>
      </c>
      <c r="BB2397" s="89">
        <f t="shared" si="147"/>
        <v>33949.670000000006</v>
      </c>
      <c r="BC2397" s="90" t="str">
        <f t="shared" si="146"/>
        <v>OK</v>
      </c>
      <c r="BD2397" s="91" t="str">
        <f t="shared" si="148"/>
        <v xml:space="preserve">                  </v>
      </c>
      <c r="BE2397" s="92">
        <f t="shared" si="149"/>
        <v>12</v>
      </c>
    </row>
    <row r="2398" spans="1:57" s="74" customFormat="1" ht="50.1" customHeight="1" x14ac:dyDescent="0.2">
      <c r="A2398" s="78" t="s">
        <v>55</v>
      </c>
      <c r="B2398" s="78" t="s">
        <v>61</v>
      </c>
      <c r="C2398" s="78" t="s">
        <v>619</v>
      </c>
      <c r="D2398" s="78" t="s">
        <v>605</v>
      </c>
      <c r="E2398" s="79" t="str">
        <f>+IF(C2398&lt;&gt;"",VLOOKUP(MID(C2398,18,5),NIVELES!$A$133:$B$213,2,0),"")</f>
        <v>GUAYAS</v>
      </c>
      <c r="F2398" s="80" t="s">
        <v>200</v>
      </c>
      <c r="G2398" s="81" t="str">
        <f>+IF(F2398&lt;&gt;"",VLOOKUP(F2398,NIVELES!$A$246:$C$464,3,0),"")</f>
        <v xml:space="preserve"> </v>
      </c>
      <c r="H2398" s="82" t="s">
        <v>1024</v>
      </c>
      <c r="I2398" s="78" t="s">
        <v>2201</v>
      </c>
      <c r="J2398" s="78" t="s">
        <v>3001</v>
      </c>
      <c r="K2398" s="78" t="s">
        <v>3002</v>
      </c>
      <c r="L2398" s="78" t="s">
        <v>3003</v>
      </c>
      <c r="M2398" s="78">
        <v>200</v>
      </c>
      <c r="N2398" s="78" t="s">
        <v>3004</v>
      </c>
      <c r="O2398" s="78" t="s">
        <v>2454</v>
      </c>
      <c r="P2398" s="82">
        <v>12</v>
      </c>
      <c r="Q2398" s="78" t="s">
        <v>2945</v>
      </c>
      <c r="R2398" s="82">
        <v>1</v>
      </c>
      <c r="S2398" s="82">
        <v>1</v>
      </c>
      <c r="T2398" s="82">
        <v>1</v>
      </c>
      <c r="U2398" s="82">
        <v>1</v>
      </c>
      <c r="V2398" s="82">
        <v>1</v>
      </c>
      <c r="W2398" s="82">
        <v>1</v>
      </c>
      <c r="X2398" s="82">
        <v>1</v>
      </c>
      <c r="Y2398" s="82">
        <v>1</v>
      </c>
      <c r="Z2398" s="82">
        <v>1</v>
      </c>
      <c r="AA2398" s="82">
        <v>1</v>
      </c>
      <c r="AB2398" s="82">
        <v>1</v>
      </c>
      <c r="AC2398" s="82">
        <v>1</v>
      </c>
      <c r="AD2398" s="85" t="str">
        <f>IF(A2398&lt;&gt;"",IF(D2398="DIRECCIÓN_DE_TRANSFERENCIAS","280 0031",VLOOKUP(C2398,NIVELES!$A$14:$B$105,2,0)),"")</f>
        <v>280 5310</v>
      </c>
      <c r="AE2398" s="86" t="s">
        <v>322</v>
      </c>
      <c r="AF2398" s="86" t="s">
        <v>543</v>
      </c>
      <c r="AG2398" s="79" t="str">
        <f>+IF(AF2398&lt;&gt;"",VLOOKUP(AF2398,NIVELES!$A$666:$B$673,2,0),"")</f>
        <v>DESARROLLO_INFANTIL</v>
      </c>
      <c r="AH2398" s="78" t="s">
        <v>322</v>
      </c>
      <c r="AI2398" s="79" t="str">
        <f>IF(AH2398&lt;&gt;"",VLOOKUP(CONCATENATE(AG2398,AH2398),NIVELES!$B$676:$C$745,2,0),"")</f>
        <v>Centros Infantiles Del Buen Vivir Atencion Directa -Funcionamiento Operación Y Atencion De Unidades</v>
      </c>
      <c r="AJ2398" s="78" t="s">
        <v>517</v>
      </c>
      <c r="AK2398" s="79" t="str">
        <f>+IF(AJ2398&lt;&gt;"",VLOOKUP(AJ2398,NIVELES!$A$816:$B$892,2,0),"")</f>
        <v>NO APLICA</v>
      </c>
      <c r="AL2398" s="78" t="s">
        <v>553</v>
      </c>
      <c r="AM2398" s="78">
        <v>510510</v>
      </c>
      <c r="AN2398" s="79" t="str">
        <f>IF(AM2398&lt;&gt;"",+VLOOKUP(AM2398,NIVELES!$A$1652:$B$2466,2,0),"")</f>
        <v>Servicios Personales por Contrato</v>
      </c>
      <c r="AO2398" s="87">
        <v>73337</v>
      </c>
      <c r="AP2398" s="88">
        <v>6082</v>
      </c>
      <c r="AQ2398" s="88">
        <v>4680</v>
      </c>
      <c r="AR2398" s="88">
        <v>6111.41</v>
      </c>
      <c r="AS2398" s="88">
        <v>6111.41</v>
      </c>
      <c r="AT2398" s="88">
        <v>6111.41</v>
      </c>
      <c r="AU2398" s="88">
        <v>6111.41</v>
      </c>
      <c r="AV2398" s="88">
        <v>6111.41</v>
      </c>
      <c r="AW2398" s="88">
        <v>6111.41</v>
      </c>
      <c r="AX2398" s="88">
        <v>6111.41</v>
      </c>
      <c r="AY2398" s="88">
        <v>6111.41</v>
      </c>
      <c r="AZ2398" s="88">
        <v>6111.41</v>
      </c>
      <c r="BA2398" s="88">
        <v>7572.3099999999995</v>
      </c>
      <c r="BB2398" s="89">
        <f t="shared" si="147"/>
        <v>73337.000000000015</v>
      </c>
      <c r="BC2398" s="90" t="str">
        <f t="shared" si="146"/>
        <v>OK</v>
      </c>
      <c r="BD2398" s="91" t="str">
        <f t="shared" si="148"/>
        <v xml:space="preserve">                  </v>
      </c>
      <c r="BE2398" s="92">
        <f t="shared" si="149"/>
        <v>12</v>
      </c>
    </row>
    <row r="2399" spans="1:57" s="74" customFormat="1" ht="50.1" customHeight="1" x14ac:dyDescent="0.2">
      <c r="A2399" s="78" t="s">
        <v>55</v>
      </c>
      <c r="B2399" s="78" t="s">
        <v>61</v>
      </c>
      <c r="C2399" s="78" t="s">
        <v>619</v>
      </c>
      <c r="D2399" s="78" t="s">
        <v>605</v>
      </c>
      <c r="E2399" s="79" t="str">
        <f>+IF(C2399&lt;&gt;"",VLOOKUP(MID(C2399,18,5),NIVELES!$A$133:$B$213,2,0),"")</f>
        <v>GUAYAS</v>
      </c>
      <c r="F2399" s="80" t="s">
        <v>200</v>
      </c>
      <c r="G2399" s="81" t="str">
        <f>+IF(F2399&lt;&gt;"",VLOOKUP(F2399,NIVELES!$A$246:$C$464,3,0),"")</f>
        <v xml:space="preserve"> </v>
      </c>
      <c r="H2399" s="82" t="s">
        <v>1024</v>
      </c>
      <c r="I2399" s="78" t="s">
        <v>2201</v>
      </c>
      <c r="J2399" s="78" t="s">
        <v>3001</v>
      </c>
      <c r="K2399" s="78" t="s">
        <v>3002</v>
      </c>
      <c r="L2399" s="78" t="s">
        <v>3003</v>
      </c>
      <c r="M2399" s="78">
        <v>200</v>
      </c>
      <c r="N2399" s="78" t="s">
        <v>3004</v>
      </c>
      <c r="O2399" s="78" t="s">
        <v>2454</v>
      </c>
      <c r="P2399" s="82">
        <v>12</v>
      </c>
      <c r="Q2399" s="78" t="s">
        <v>2945</v>
      </c>
      <c r="R2399" s="82">
        <v>1</v>
      </c>
      <c r="S2399" s="82">
        <v>1</v>
      </c>
      <c r="T2399" s="82">
        <v>1</v>
      </c>
      <c r="U2399" s="82">
        <v>1</v>
      </c>
      <c r="V2399" s="82">
        <v>1</v>
      </c>
      <c r="W2399" s="82">
        <v>1</v>
      </c>
      <c r="X2399" s="82">
        <v>1</v>
      </c>
      <c r="Y2399" s="82">
        <v>1</v>
      </c>
      <c r="Z2399" s="82">
        <v>1</v>
      </c>
      <c r="AA2399" s="82">
        <v>1</v>
      </c>
      <c r="AB2399" s="82">
        <v>1</v>
      </c>
      <c r="AC2399" s="82">
        <v>1</v>
      </c>
      <c r="AD2399" s="85" t="str">
        <f>IF(A2399&lt;&gt;"",IF(D2399="DIRECCIÓN_DE_TRANSFERENCIAS","280 0031",VLOOKUP(C2399,NIVELES!$A$14:$B$105,2,0)),"")</f>
        <v>280 5310</v>
      </c>
      <c r="AE2399" s="86" t="s">
        <v>322</v>
      </c>
      <c r="AF2399" s="86" t="s">
        <v>543</v>
      </c>
      <c r="AG2399" s="79" t="str">
        <f>+IF(AF2399&lt;&gt;"",VLOOKUP(AF2399,NIVELES!$A$666:$B$673,2,0),"")</f>
        <v>DESARROLLO_INFANTIL</v>
      </c>
      <c r="AH2399" s="78" t="s">
        <v>322</v>
      </c>
      <c r="AI2399" s="79" t="str">
        <f>IF(AH2399&lt;&gt;"",VLOOKUP(CONCATENATE(AG2399,AH2399),NIVELES!$B$676:$C$745,2,0),"")</f>
        <v>Centros Infantiles Del Buen Vivir Atencion Directa -Funcionamiento Operación Y Atencion De Unidades</v>
      </c>
      <c r="AJ2399" s="78" t="s">
        <v>517</v>
      </c>
      <c r="AK2399" s="79" t="str">
        <f>+IF(AJ2399&lt;&gt;"",VLOOKUP(AJ2399,NIVELES!$A$816:$B$892,2,0),"")</f>
        <v>NO APLICA</v>
      </c>
      <c r="AL2399" s="78" t="s">
        <v>553</v>
      </c>
      <c r="AM2399" s="78">
        <v>510601</v>
      </c>
      <c r="AN2399" s="79" t="str">
        <f>IF(AM2399&lt;&gt;"",+VLOOKUP(AM2399,NIVELES!$A$1652:$B$2466,2,0),"")</f>
        <v>Aporte Patronal</v>
      </c>
      <c r="AO2399" s="87">
        <v>75364.37</v>
      </c>
      <c r="AP2399" s="88">
        <v>6397.67</v>
      </c>
      <c r="AQ2399" s="88">
        <v>6344.98</v>
      </c>
      <c r="AR2399" s="88">
        <v>6280.36</v>
      </c>
      <c r="AS2399" s="88">
        <v>6280.36</v>
      </c>
      <c r="AT2399" s="88">
        <v>6280.36</v>
      </c>
      <c r="AU2399" s="88">
        <v>6280.36</v>
      </c>
      <c r="AV2399" s="88">
        <v>6280.36</v>
      </c>
      <c r="AW2399" s="88">
        <v>6280.36</v>
      </c>
      <c r="AX2399" s="88">
        <v>6280.36</v>
      </c>
      <c r="AY2399" s="88">
        <v>6280.36</v>
      </c>
      <c r="AZ2399" s="88">
        <v>6280.36</v>
      </c>
      <c r="BA2399" s="88">
        <v>6098.48</v>
      </c>
      <c r="BB2399" s="89">
        <f t="shared" si="147"/>
        <v>75364.37</v>
      </c>
      <c r="BC2399" s="90" t="str">
        <f t="shared" si="146"/>
        <v>OK</v>
      </c>
      <c r="BD2399" s="91" t="str">
        <f t="shared" si="148"/>
        <v xml:space="preserve">                  </v>
      </c>
      <c r="BE2399" s="92">
        <f t="shared" si="149"/>
        <v>12</v>
      </c>
    </row>
    <row r="2400" spans="1:57" s="74" customFormat="1" ht="50.1" customHeight="1" x14ac:dyDescent="0.2">
      <c r="A2400" s="78" t="s">
        <v>55</v>
      </c>
      <c r="B2400" s="78" t="s">
        <v>61</v>
      </c>
      <c r="C2400" s="78" t="s">
        <v>619</v>
      </c>
      <c r="D2400" s="78" t="s">
        <v>605</v>
      </c>
      <c r="E2400" s="79" t="str">
        <f>+IF(C2400&lt;&gt;"",VLOOKUP(MID(C2400,18,5),NIVELES!$A$133:$B$213,2,0),"")</f>
        <v>GUAYAS</v>
      </c>
      <c r="F2400" s="80" t="s">
        <v>200</v>
      </c>
      <c r="G2400" s="81" t="str">
        <f>+IF(F2400&lt;&gt;"",VLOOKUP(F2400,NIVELES!$A$246:$C$464,3,0),"")</f>
        <v xml:space="preserve"> </v>
      </c>
      <c r="H2400" s="82" t="s">
        <v>1024</v>
      </c>
      <c r="I2400" s="78" t="s">
        <v>2201</v>
      </c>
      <c r="J2400" s="78" t="s">
        <v>3001</v>
      </c>
      <c r="K2400" s="78" t="s">
        <v>3002</v>
      </c>
      <c r="L2400" s="78" t="s">
        <v>3003</v>
      </c>
      <c r="M2400" s="78">
        <v>200</v>
      </c>
      <c r="N2400" s="78" t="s">
        <v>3004</v>
      </c>
      <c r="O2400" s="78" t="s">
        <v>2454</v>
      </c>
      <c r="P2400" s="82">
        <v>12</v>
      </c>
      <c r="Q2400" s="78" t="s">
        <v>2945</v>
      </c>
      <c r="R2400" s="82">
        <v>1</v>
      </c>
      <c r="S2400" s="82">
        <v>1</v>
      </c>
      <c r="T2400" s="82">
        <v>1</v>
      </c>
      <c r="U2400" s="82">
        <v>1</v>
      </c>
      <c r="V2400" s="82">
        <v>1</v>
      </c>
      <c r="W2400" s="82">
        <v>1</v>
      </c>
      <c r="X2400" s="82">
        <v>1</v>
      </c>
      <c r="Y2400" s="82">
        <v>1</v>
      </c>
      <c r="Z2400" s="82">
        <v>1</v>
      </c>
      <c r="AA2400" s="82">
        <v>1</v>
      </c>
      <c r="AB2400" s="82">
        <v>1</v>
      </c>
      <c r="AC2400" s="82">
        <v>1</v>
      </c>
      <c r="AD2400" s="85" t="str">
        <f>IF(A2400&lt;&gt;"",IF(D2400="DIRECCIÓN_DE_TRANSFERENCIAS","280 0031",VLOOKUP(C2400,NIVELES!$A$14:$B$105,2,0)),"")</f>
        <v>280 5310</v>
      </c>
      <c r="AE2400" s="86" t="s">
        <v>322</v>
      </c>
      <c r="AF2400" s="86" t="s">
        <v>543</v>
      </c>
      <c r="AG2400" s="79" t="str">
        <f>+IF(AF2400&lt;&gt;"",VLOOKUP(AF2400,NIVELES!$A$666:$B$673,2,0),"")</f>
        <v>DESARROLLO_INFANTIL</v>
      </c>
      <c r="AH2400" s="78" t="s">
        <v>322</v>
      </c>
      <c r="AI2400" s="79" t="str">
        <f>IF(AH2400&lt;&gt;"",VLOOKUP(CONCATENATE(AG2400,AH2400),NIVELES!$B$676:$C$745,2,0),"")</f>
        <v>Centros Infantiles Del Buen Vivir Atencion Directa -Funcionamiento Operación Y Atencion De Unidades</v>
      </c>
      <c r="AJ2400" s="78" t="s">
        <v>517</v>
      </c>
      <c r="AK2400" s="79" t="str">
        <f>+IF(AJ2400&lt;&gt;"",VLOOKUP(AJ2400,NIVELES!$A$816:$B$892,2,0),"")</f>
        <v>NO APLICA</v>
      </c>
      <c r="AL2400" s="78" t="s">
        <v>553</v>
      </c>
      <c r="AM2400" s="78">
        <v>510602</v>
      </c>
      <c r="AN2400" s="79" t="str">
        <f>IF(AM2400&lt;&gt;"",+VLOOKUP(AM2400,NIVELES!$A$1652:$B$2466,2,0),"")</f>
        <v>Fondo de Reserva</v>
      </c>
      <c r="AO2400" s="87">
        <v>65081.5</v>
      </c>
      <c r="AP2400" s="88">
        <v>4959.93</v>
      </c>
      <c r="AQ2400" s="88">
        <v>5369.11</v>
      </c>
      <c r="AR2400" s="88">
        <v>5423.45</v>
      </c>
      <c r="AS2400" s="88">
        <v>5423.45</v>
      </c>
      <c r="AT2400" s="88">
        <v>5423.45</v>
      </c>
      <c r="AU2400" s="88">
        <v>5423.45</v>
      </c>
      <c r="AV2400" s="88">
        <v>5423.45</v>
      </c>
      <c r="AW2400" s="88">
        <v>5423.45</v>
      </c>
      <c r="AX2400" s="88">
        <v>5423.45</v>
      </c>
      <c r="AY2400" s="88">
        <v>5423.45</v>
      </c>
      <c r="AZ2400" s="88">
        <v>5423.45</v>
      </c>
      <c r="BA2400" s="88">
        <v>5941.41</v>
      </c>
      <c r="BB2400" s="89">
        <f t="shared" si="147"/>
        <v>65081.499999999985</v>
      </c>
      <c r="BC2400" s="90" t="str">
        <f t="shared" si="146"/>
        <v>OK</v>
      </c>
      <c r="BD2400" s="91" t="str">
        <f t="shared" si="148"/>
        <v xml:space="preserve">                  </v>
      </c>
      <c r="BE2400" s="92">
        <f t="shared" si="149"/>
        <v>12</v>
      </c>
    </row>
    <row r="2401" spans="1:57" s="74" customFormat="1" ht="50.1" customHeight="1" x14ac:dyDescent="0.2">
      <c r="A2401" s="78" t="s">
        <v>55</v>
      </c>
      <c r="B2401" s="78" t="s">
        <v>61</v>
      </c>
      <c r="C2401" s="78" t="s">
        <v>619</v>
      </c>
      <c r="D2401" s="78" t="s">
        <v>605</v>
      </c>
      <c r="E2401" s="79" t="str">
        <f>+IF(C2401&lt;&gt;"",VLOOKUP(MID(C2401,18,5),NIVELES!$A$133:$B$213,2,0),"")</f>
        <v>GUAYAS</v>
      </c>
      <c r="F2401" s="80" t="s">
        <v>200</v>
      </c>
      <c r="G2401" s="81" t="str">
        <f>+IF(F2401&lt;&gt;"",VLOOKUP(F2401,NIVELES!$A$246:$C$464,3,0),"")</f>
        <v xml:space="preserve"> </v>
      </c>
      <c r="H2401" s="82" t="s">
        <v>1024</v>
      </c>
      <c r="I2401" s="78" t="s">
        <v>2201</v>
      </c>
      <c r="J2401" s="78" t="s">
        <v>3001</v>
      </c>
      <c r="K2401" s="78" t="s">
        <v>3002</v>
      </c>
      <c r="L2401" s="78" t="s">
        <v>3003</v>
      </c>
      <c r="M2401" s="78">
        <v>200</v>
      </c>
      <c r="N2401" s="78" t="s">
        <v>3004</v>
      </c>
      <c r="O2401" s="78" t="s">
        <v>2174</v>
      </c>
      <c r="P2401" s="82">
        <v>12</v>
      </c>
      <c r="Q2401" s="78" t="s">
        <v>3005</v>
      </c>
      <c r="R2401" s="82">
        <v>1</v>
      </c>
      <c r="S2401" s="82">
        <v>1</v>
      </c>
      <c r="T2401" s="82">
        <v>1</v>
      </c>
      <c r="U2401" s="82">
        <v>1</v>
      </c>
      <c r="V2401" s="82">
        <v>1</v>
      </c>
      <c r="W2401" s="82">
        <v>1</v>
      </c>
      <c r="X2401" s="82">
        <v>1</v>
      </c>
      <c r="Y2401" s="82">
        <v>1</v>
      </c>
      <c r="Z2401" s="82">
        <v>1</v>
      </c>
      <c r="AA2401" s="82">
        <v>1</v>
      </c>
      <c r="AB2401" s="82">
        <v>1</v>
      </c>
      <c r="AC2401" s="82">
        <v>1</v>
      </c>
      <c r="AD2401" s="85" t="str">
        <f>IF(A2401&lt;&gt;"",IF(D2401="DIRECCIÓN_DE_TRANSFERENCIAS","280 0031",VLOOKUP(C2401,NIVELES!$A$14:$B$105,2,0)),"")</f>
        <v>280 5310</v>
      </c>
      <c r="AE2401" s="86" t="s">
        <v>322</v>
      </c>
      <c r="AF2401" s="86" t="s">
        <v>543</v>
      </c>
      <c r="AG2401" s="79" t="str">
        <f>+IF(AF2401&lt;&gt;"",VLOOKUP(AF2401,NIVELES!$A$666:$B$673,2,0),"")</f>
        <v>DESARROLLO_INFANTIL</v>
      </c>
      <c r="AH2401" s="78" t="s">
        <v>322</v>
      </c>
      <c r="AI2401" s="79" t="str">
        <f>IF(AH2401&lt;&gt;"",VLOOKUP(CONCATENATE(AG2401,AH2401),NIVELES!$B$676:$C$745,2,0),"")</f>
        <v>Centros Infantiles Del Buen Vivir Atencion Directa -Funcionamiento Operación Y Atencion De Unidades</v>
      </c>
      <c r="AJ2401" s="78" t="s">
        <v>387</v>
      </c>
      <c r="AK2401" s="79" t="str">
        <f>+IF(AJ2401&lt;&gt;"",VLOOKUP(AJ2401,NIVELES!$A$816:$B$892,2,0),"")</f>
        <v>ASEGURAR EL DESARROLLO INFANTIL Y LA EDUCACIÓN INTEGRAL, CON CALIDAD Y CALIDEZ PARA TODOS LOS NIÑOS, NIÑAS Y ADOLESCENTES</v>
      </c>
      <c r="AL2401" s="78" t="s">
        <v>554</v>
      </c>
      <c r="AM2401" s="78">
        <v>530101</v>
      </c>
      <c r="AN2401" s="79" t="str">
        <f>IF(AM2401&lt;&gt;"",+VLOOKUP(AM2401,NIVELES!$A$1652:$B$2466,2,0),"")</f>
        <v>Agua Potable</v>
      </c>
      <c r="AO2401" s="87">
        <v>214</v>
      </c>
      <c r="AP2401" s="88">
        <v>0</v>
      </c>
      <c r="AQ2401" s="88">
        <v>0</v>
      </c>
      <c r="AR2401" s="88">
        <v>53.489999999999995</v>
      </c>
      <c r="AS2401" s="88">
        <v>17.829999999999998</v>
      </c>
      <c r="AT2401" s="88">
        <v>17.829999999999998</v>
      </c>
      <c r="AU2401" s="88">
        <v>17.829999999999998</v>
      </c>
      <c r="AV2401" s="88">
        <v>17.829999999999998</v>
      </c>
      <c r="AW2401" s="88">
        <v>17.829999999999998</v>
      </c>
      <c r="AX2401" s="88">
        <v>17.829999999999998</v>
      </c>
      <c r="AY2401" s="88">
        <v>17.829999999999998</v>
      </c>
      <c r="AZ2401" s="88">
        <v>17.829999999999998</v>
      </c>
      <c r="BA2401" s="88">
        <v>17.87</v>
      </c>
      <c r="BB2401" s="89">
        <f t="shared" si="147"/>
        <v>213.99999999999994</v>
      </c>
      <c r="BC2401" s="90" t="str">
        <f t="shared" si="146"/>
        <v>OK</v>
      </c>
      <c r="BD2401" s="91" t="str">
        <f t="shared" si="148"/>
        <v xml:space="preserve">                  </v>
      </c>
      <c r="BE2401" s="92">
        <f t="shared" si="149"/>
        <v>12</v>
      </c>
    </row>
    <row r="2402" spans="1:57" s="74" customFormat="1" ht="50.1" customHeight="1" x14ac:dyDescent="0.2">
      <c r="A2402" s="78" t="s">
        <v>55</v>
      </c>
      <c r="B2402" s="78" t="s">
        <v>61</v>
      </c>
      <c r="C2402" s="78" t="s">
        <v>619</v>
      </c>
      <c r="D2402" s="78" t="s">
        <v>605</v>
      </c>
      <c r="E2402" s="79" t="str">
        <f>+IF(C2402&lt;&gt;"",VLOOKUP(MID(C2402,18,5),NIVELES!$A$133:$B$213,2,0),"")</f>
        <v>GUAYAS</v>
      </c>
      <c r="F2402" s="80" t="s">
        <v>200</v>
      </c>
      <c r="G2402" s="81" t="str">
        <f>+IF(F2402&lt;&gt;"",VLOOKUP(F2402,NIVELES!$A$246:$C$464,3,0),"")</f>
        <v xml:space="preserve"> </v>
      </c>
      <c r="H2402" s="82" t="s">
        <v>1024</v>
      </c>
      <c r="I2402" s="78" t="s">
        <v>2201</v>
      </c>
      <c r="J2402" s="78" t="s">
        <v>3001</v>
      </c>
      <c r="K2402" s="78" t="s">
        <v>3002</v>
      </c>
      <c r="L2402" s="78" t="s">
        <v>3003</v>
      </c>
      <c r="M2402" s="78">
        <v>200</v>
      </c>
      <c r="N2402" s="78" t="s">
        <v>3004</v>
      </c>
      <c r="O2402" s="78" t="s">
        <v>2897</v>
      </c>
      <c r="P2402" s="82">
        <v>12</v>
      </c>
      <c r="Q2402" s="78" t="s">
        <v>3006</v>
      </c>
      <c r="R2402" s="82">
        <v>1</v>
      </c>
      <c r="S2402" s="82">
        <v>1</v>
      </c>
      <c r="T2402" s="82">
        <v>1</v>
      </c>
      <c r="U2402" s="82">
        <v>1</v>
      </c>
      <c r="V2402" s="82">
        <v>1</v>
      </c>
      <c r="W2402" s="82">
        <v>1</v>
      </c>
      <c r="X2402" s="82">
        <v>1</v>
      </c>
      <c r="Y2402" s="82">
        <v>1</v>
      </c>
      <c r="Z2402" s="82">
        <v>1</v>
      </c>
      <c r="AA2402" s="82">
        <v>1</v>
      </c>
      <c r="AB2402" s="82">
        <v>1</v>
      </c>
      <c r="AC2402" s="82">
        <v>1</v>
      </c>
      <c r="AD2402" s="85" t="str">
        <f>IF(A2402&lt;&gt;"",IF(D2402="DIRECCIÓN_DE_TRANSFERENCIAS","280 0031",VLOOKUP(C2402,NIVELES!$A$14:$B$105,2,0)),"")</f>
        <v>280 5310</v>
      </c>
      <c r="AE2402" s="86" t="s">
        <v>322</v>
      </c>
      <c r="AF2402" s="86" t="s">
        <v>543</v>
      </c>
      <c r="AG2402" s="79" t="str">
        <f>+IF(AF2402&lt;&gt;"",VLOOKUP(AF2402,NIVELES!$A$666:$B$673,2,0),"")</f>
        <v>DESARROLLO_INFANTIL</v>
      </c>
      <c r="AH2402" s="78" t="s">
        <v>322</v>
      </c>
      <c r="AI2402" s="79" t="str">
        <f>IF(AH2402&lt;&gt;"",VLOOKUP(CONCATENATE(AG2402,AH2402),NIVELES!$B$676:$C$745,2,0),"")</f>
        <v>Centros Infantiles Del Buen Vivir Atencion Directa -Funcionamiento Operación Y Atencion De Unidades</v>
      </c>
      <c r="AJ2402" s="78" t="s">
        <v>387</v>
      </c>
      <c r="AK2402" s="79" t="str">
        <f>+IF(AJ2402&lt;&gt;"",VLOOKUP(AJ2402,NIVELES!$A$816:$B$892,2,0),"")</f>
        <v>ASEGURAR EL DESARROLLO INFANTIL Y LA EDUCACIÓN INTEGRAL, CON CALIDAD Y CALIDEZ PARA TODOS LOS NIÑOS, NIÑAS Y ADOLESCENTES</v>
      </c>
      <c r="AL2402" s="78" t="s">
        <v>554</v>
      </c>
      <c r="AM2402" s="78">
        <v>530104</v>
      </c>
      <c r="AN2402" s="79" t="str">
        <f>IF(AM2402&lt;&gt;"",+VLOOKUP(AM2402,NIVELES!$A$1652:$B$2466,2,0),"")</f>
        <v>Energía Eléctrica</v>
      </c>
      <c r="AO2402" s="87">
        <v>2892</v>
      </c>
      <c r="AP2402" s="88">
        <v>0</v>
      </c>
      <c r="AQ2402" s="88">
        <v>527.17999999999995</v>
      </c>
      <c r="AR2402" s="88">
        <v>241</v>
      </c>
      <c r="AS2402" s="88">
        <v>241</v>
      </c>
      <c r="AT2402" s="88">
        <v>241</v>
      </c>
      <c r="AU2402" s="88">
        <v>241</v>
      </c>
      <c r="AV2402" s="88">
        <v>241</v>
      </c>
      <c r="AW2402" s="88">
        <v>241</v>
      </c>
      <c r="AX2402" s="88">
        <v>241</v>
      </c>
      <c r="AY2402" s="88">
        <v>241</v>
      </c>
      <c r="AZ2402" s="88">
        <v>241</v>
      </c>
      <c r="BA2402" s="88">
        <v>195.82</v>
      </c>
      <c r="BB2402" s="89">
        <f t="shared" si="147"/>
        <v>2892</v>
      </c>
      <c r="BC2402" s="90" t="str">
        <f t="shared" si="146"/>
        <v>OK</v>
      </c>
      <c r="BD2402" s="91" t="str">
        <f t="shared" si="148"/>
        <v xml:space="preserve">                  </v>
      </c>
      <c r="BE2402" s="92">
        <f t="shared" si="149"/>
        <v>12</v>
      </c>
    </row>
    <row r="2403" spans="1:57" s="74" customFormat="1" ht="50.1" customHeight="1" x14ac:dyDescent="0.2">
      <c r="A2403" s="78" t="s">
        <v>55</v>
      </c>
      <c r="B2403" s="78" t="s">
        <v>61</v>
      </c>
      <c r="C2403" s="78" t="s">
        <v>619</v>
      </c>
      <c r="D2403" s="78" t="s">
        <v>605</v>
      </c>
      <c r="E2403" s="79" t="str">
        <f>+IF(C2403&lt;&gt;"",VLOOKUP(MID(C2403,18,5),NIVELES!$A$133:$B$213,2,0),"")</f>
        <v>GUAYAS</v>
      </c>
      <c r="F2403" s="80" t="s">
        <v>200</v>
      </c>
      <c r="G2403" s="81" t="str">
        <f>+IF(F2403&lt;&gt;"",VLOOKUP(F2403,NIVELES!$A$246:$C$464,3,0),"")</f>
        <v xml:space="preserve"> </v>
      </c>
      <c r="H2403" s="82" t="s">
        <v>1024</v>
      </c>
      <c r="I2403" s="78" t="s">
        <v>2201</v>
      </c>
      <c r="J2403" s="78" t="s">
        <v>3001</v>
      </c>
      <c r="K2403" s="78" t="s">
        <v>3002</v>
      </c>
      <c r="L2403" s="78" t="s">
        <v>3003</v>
      </c>
      <c r="M2403" s="78">
        <v>200</v>
      </c>
      <c r="N2403" s="78" t="s">
        <v>3004</v>
      </c>
      <c r="O2403" s="78" t="s">
        <v>2897</v>
      </c>
      <c r="P2403" s="82">
        <v>12</v>
      </c>
      <c r="Q2403" s="78" t="s">
        <v>2991</v>
      </c>
      <c r="R2403" s="82">
        <v>1</v>
      </c>
      <c r="S2403" s="82">
        <v>1</v>
      </c>
      <c r="T2403" s="82">
        <v>1</v>
      </c>
      <c r="U2403" s="82">
        <v>1</v>
      </c>
      <c r="V2403" s="82">
        <v>1</v>
      </c>
      <c r="W2403" s="82">
        <v>1</v>
      </c>
      <c r="X2403" s="82">
        <v>1</v>
      </c>
      <c r="Y2403" s="82">
        <v>1</v>
      </c>
      <c r="Z2403" s="82">
        <v>1</v>
      </c>
      <c r="AA2403" s="82">
        <v>1</v>
      </c>
      <c r="AB2403" s="82">
        <v>1</v>
      </c>
      <c r="AC2403" s="82">
        <v>1</v>
      </c>
      <c r="AD2403" s="85" t="str">
        <f>IF(A2403&lt;&gt;"",IF(D2403="DIRECCIÓN_DE_TRANSFERENCIAS","280 0031",VLOOKUP(C2403,NIVELES!$A$14:$B$105,2,0)),"")</f>
        <v>280 5310</v>
      </c>
      <c r="AE2403" s="86" t="s">
        <v>322</v>
      </c>
      <c r="AF2403" s="86" t="s">
        <v>543</v>
      </c>
      <c r="AG2403" s="79" t="str">
        <f>+IF(AF2403&lt;&gt;"",VLOOKUP(AF2403,NIVELES!$A$666:$B$673,2,0),"")</f>
        <v>DESARROLLO_INFANTIL</v>
      </c>
      <c r="AH2403" s="78" t="s">
        <v>322</v>
      </c>
      <c r="AI2403" s="79" t="str">
        <f>IF(AH2403&lt;&gt;"",VLOOKUP(CONCATENATE(AG2403,AH2403),NIVELES!$B$676:$C$745,2,0),"")</f>
        <v>Centros Infantiles Del Buen Vivir Atencion Directa -Funcionamiento Operación Y Atencion De Unidades</v>
      </c>
      <c r="AJ2403" s="78" t="s">
        <v>387</v>
      </c>
      <c r="AK2403" s="79" t="str">
        <f>+IF(AJ2403&lt;&gt;"",VLOOKUP(AJ2403,NIVELES!$A$816:$B$892,2,0),"")</f>
        <v>ASEGURAR EL DESARROLLO INFANTIL Y LA EDUCACIÓN INTEGRAL, CON CALIDAD Y CALIDEZ PARA TODOS LOS NIÑOS, NIÑAS Y ADOLESCENTES</v>
      </c>
      <c r="AL2403" s="78" t="s">
        <v>554</v>
      </c>
      <c r="AM2403" s="78">
        <v>530105</v>
      </c>
      <c r="AN2403" s="79" t="str">
        <f>IF(AM2403&lt;&gt;"",+VLOOKUP(AM2403,NIVELES!$A$1652:$B$2466,2,0),"")</f>
        <v>Telecomunicaciones</v>
      </c>
      <c r="AO2403" s="87">
        <v>2063</v>
      </c>
      <c r="AP2403" s="88">
        <v>0</v>
      </c>
      <c r="AQ2403" s="88">
        <v>0</v>
      </c>
      <c r="AR2403" s="88">
        <v>515.76</v>
      </c>
      <c r="AS2403" s="88">
        <v>171.92</v>
      </c>
      <c r="AT2403" s="88">
        <v>171.92</v>
      </c>
      <c r="AU2403" s="88">
        <v>171.92</v>
      </c>
      <c r="AV2403" s="88">
        <v>171.92</v>
      </c>
      <c r="AW2403" s="88">
        <v>171.92</v>
      </c>
      <c r="AX2403" s="88">
        <v>171.92</v>
      </c>
      <c r="AY2403" s="88">
        <v>171.92</v>
      </c>
      <c r="AZ2403" s="88">
        <v>171.92</v>
      </c>
      <c r="BA2403" s="88">
        <v>171.88</v>
      </c>
      <c r="BB2403" s="89">
        <f t="shared" si="147"/>
        <v>2063.0000000000005</v>
      </c>
      <c r="BC2403" s="90" t="str">
        <f t="shared" si="146"/>
        <v>OK</v>
      </c>
      <c r="BD2403" s="91" t="str">
        <f t="shared" si="148"/>
        <v xml:space="preserve">                  </v>
      </c>
      <c r="BE2403" s="92">
        <f t="shared" si="149"/>
        <v>12</v>
      </c>
    </row>
    <row r="2404" spans="1:57" s="74" customFormat="1" ht="50.1" customHeight="1" x14ac:dyDescent="0.2">
      <c r="A2404" s="78" t="s">
        <v>55</v>
      </c>
      <c r="B2404" s="78" t="s">
        <v>61</v>
      </c>
      <c r="C2404" s="78" t="s">
        <v>619</v>
      </c>
      <c r="D2404" s="78" t="s">
        <v>605</v>
      </c>
      <c r="E2404" s="79" t="str">
        <f>+IF(C2404&lt;&gt;"",VLOOKUP(MID(C2404,18,5),NIVELES!$A$133:$B$213,2,0),"")</f>
        <v>GUAYAS</v>
      </c>
      <c r="F2404" s="80" t="s">
        <v>200</v>
      </c>
      <c r="G2404" s="81" t="str">
        <f>+IF(F2404&lt;&gt;"",VLOOKUP(F2404,NIVELES!$A$246:$C$464,3,0),"")</f>
        <v xml:space="preserve"> </v>
      </c>
      <c r="H2404" s="82" t="s">
        <v>1024</v>
      </c>
      <c r="I2404" s="78" t="s">
        <v>2201</v>
      </c>
      <c r="J2404" s="78" t="s">
        <v>3001</v>
      </c>
      <c r="K2404" s="78" t="s">
        <v>3002</v>
      </c>
      <c r="L2404" s="78" t="s">
        <v>3003</v>
      </c>
      <c r="M2404" s="78">
        <v>200</v>
      </c>
      <c r="N2404" s="78" t="s">
        <v>3004</v>
      </c>
      <c r="O2404" s="78" t="s">
        <v>2214</v>
      </c>
      <c r="P2404" s="82">
        <v>0</v>
      </c>
      <c r="Q2404" s="78" t="s">
        <v>3007</v>
      </c>
      <c r="R2404" s="82"/>
      <c r="S2404" s="82"/>
      <c r="T2404" s="82"/>
      <c r="U2404" s="82"/>
      <c r="V2404" s="82"/>
      <c r="W2404" s="82"/>
      <c r="X2404" s="82"/>
      <c r="Y2404" s="82"/>
      <c r="Z2404" s="82"/>
      <c r="AA2404" s="82"/>
      <c r="AB2404" s="82"/>
      <c r="AC2404" s="82"/>
      <c r="AD2404" s="85" t="str">
        <f>IF(A2404&lt;&gt;"",IF(D2404="DIRECCIÓN_DE_TRANSFERENCIAS","280 0031",VLOOKUP(C2404,NIVELES!$A$14:$B$105,2,0)),"")</f>
        <v>280 5310</v>
      </c>
      <c r="AE2404" s="86" t="s">
        <v>322</v>
      </c>
      <c r="AF2404" s="86" t="s">
        <v>543</v>
      </c>
      <c r="AG2404" s="79" t="str">
        <f>+IF(AF2404&lt;&gt;"",VLOOKUP(AF2404,NIVELES!$A$666:$B$673,2,0),"")</f>
        <v>DESARROLLO_INFANTIL</v>
      </c>
      <c r="AH2404" s="78" t="s">
        <v>322</v>
      </c>
      <c r="AI2404" s="79" t="str">
        <f>IF(AH2404&lt;&gt;"",VLOOKUP(CONCATENATE(AG2404,AH2404),NIVELES!$B$676:$C$745,2,0),"")</f>
        <v>Centros Infantiles Del Buen Vivir Atencion Directa -Funcionamiento Operación Y Atencion De Unidades</v>
      </c>
      <c r="AJ2404" s="78" t="s">
        <v>387</v>
      </c>
      <c r="AK2404" s="79" t="str">
        <f>+IF(AJ2404&lt;&gt;"",VLOOKUP(AJ2404,NIVELES!$A$816:$B$892,2,0),"")</f>
        <v>ASEGURAR EL DESARROLLO INFANTIL Y LA EDUCACIÓN INTEGRAL, CON CALIDAD Y CALIDEZ PARA TODOS LOS NIÑOS, NIÑAS Y ADOLESCENTES</v>
      </c>
      <c r="AL2404" s="78" t="s">
        <v>554</v>
      </c>
      <c r="AM2404" s="78">
        <v>530208</v>
      </c>
      <c r="AN2404" s="79" t="str">
        <f>IF(AM2404&lt;&gt;"",+VLOOKUP(AM2404,NIVELES!$A$1652:$B$2466,2,0),"")</f>
        <v>Servicio de Seguridad y Vigilancia</v>
      </c>
      <c r="AO2404" s="87">
        <v>0</v>
      </c>
      <c r="AP2404" s="88">
        <v>0</v>
      </c>
      <c r="AQ2404" s="88">
        <v>0</v>
      </c>
      <c r="AR2404" s="88">
        <v>0</v>
      </c>
      <c r="AS2404" s="88">
        <v>0</v>
      </c>
      <c r="AT2404" s="88">
        <v>0</v>
      </c>
      <c r="AU2404" s="88">
        <v>0</v>
      </c>
      <c r="AV2404" s="88">
        <v>0</v>
      </c>
      <c r="AW2404" s="88">
        <v>0</v>
      </c>
      <c r="AX2404" s="88">
        <v>0</v>
      </c>
      <c r="AY2404" s="88">
        <v>0</v>
      </c>
      <c r="AZ2404" s="88">
        <v>0</v>
      </c>
      <c r="BA2404" s="88">
        <v>0</v>
      </c>
      <c r="BB2404" s="89">
        <f t="shared" si="147"/>
        <v>0</v>
      </c>
      <c r="BC2404" s="90" t="str">
        <f t="shared" si="146"/>
        <v>OK</v>
      </c>
      <c r="BD2404" s="91" t="str">
        <f t="shared" si="148"/>
        <v xml:space="preserve">                  </v>
      </c>
      <c r="BE2404" s="92">
        <f t="shared" si="149"/>
        <v>0</v>
      </c>
    </row>
    <row r="2405" spans="1:57" s="74" customFormat="1" ht="50.1" customHeight="1" x14ac:dyDescent="0.2">
      <c r="A2405" s="78" t="s">
        <v>55</v>
      </c>
      <c r="B2405" s="78" t="s">
        <v>61</v>
      </c>
      <c r="C2405" s="78" t="s">
        <v>619</v>
      </c>
      <c r="D2405" s="78" t="s">
        <v>605</v>
      </c>
      <c r="E2405" s="79" t="str">
        <f>+IF(C2405&lt;&gt;"",VLOOKUP(MID(C2405,18,5),NIVELES!$A$133:$B$213,2,0),"")</f>
        <v>GUAYAS</v>
      </c>
      <c r="F2405" s="80" t="s">
        <v>200</v>
      </c>
      <c r="G2405" s="81" t="str">
        <f>+IF(F2405&lt;&gt;"",VLOOKUP(F2405,NIVELES!$A$246:$C$464,3,0),"")</f>
        <v xml:space="preserve"> </v>
      </c>
      <c r="H2405" s="82" t="s">
        <v>1024</v>
      </c>
      <c r="I2405" s="78" t="s">
        <v>2201</v>
      </c>
      <c r="J2405" s="78" t="s">
        <v>3001</v>
      </c>
      <c r="K2405" s="78" t="s">
        <v>3002</v>
      </c>
      <c r="L2405" s="78" t="s">
        <v>3003</v>
      </c>
      <c r="M2405" s="78">
        <v>200</v>
      </c>
      <c r="N2405" s="78" t="s">
        <v>3004</v>
      </c>
      <c r="O2405" s="78" t="s">
        <v>2216</v>
      </c>
      <c r="P2405" s="82">
        <v>3</v>
      </c>
      <c r="Q2405" s="78" t="s">
        <v>3008</v>
      </c>
      <c r="R2405" s="82"/>
      <c r="S2405" s="82"/>
      <c r="T2405" s="82">
        <v>1</v>
      </c>
      <c r="U2405" s="82"/>
      <c r="V2405" s="82"/>
      <c r="W2405" s="82"/>
      <c r="X2405" s="82">
        <v>1</v>
      </c>
      <c r="Y2405" s="82"/>
      <c r="Z2405" s="82"/>
      <c r="AA2405" s="82">
        <v>1</v>
      </c>
      <c r="AB2405" s="82"/>
      <c r="AC2405" s="82"/>
      <c r="AD2405" s="85" t="str">
        <f>IF(A2405&lt;&gt;"",IF(D2405="DIRECCIÓN_DE_TRANSFERENCIAS","280 0031",VLOOKUP(C2405,NIVELES!$A$14:$B$105,2,0)),"")</f>
        <v>280 5310</v>
      </c>
      <c r="AE2405" s="86" t="s">
        <v>322</v>
      </c>
      <c r="AF2405" s="86" t="s">
        <v>543</v>
      </c>
      <c r="AG2405" s="79" t="str">
        <f>+IF(AF2405&lt;&gt;"",VLOOKUP(AF2405,NIVELES!$A$666:$B$673,2,0),"")</f>
        <v>DESARROLLO_INFANTIL</v>
      </c>
      <c r="AH2405" s="78" t="s">
        <v>322</v>
      </c>
      <c r="AI2405" s="79" t="str">
        <f>IF(AH2405&lt;&gt;"",VLOOKUP(CONCATENATE(AG2405,AH2405),NIVELES!$B$676:$C$745,2,0),"")</f>
        <v>Centros Infantiles Del Buen Vivir Atencion Directa -Funcionamiento Operación Y Atencion De Unidades</v>
      </c>
      <c r="AJ2405" s="78" t="s">
        <v>387</v>
      </c>
      <c r="AK2405" s="79" t="str">
        <f>+IF(AJ2405&lt;&gt;"",VLOOKUP(AJ2405,NIVELES!$A$816:$B$892,2,0),"")</f>
        <v>ASEGURAR EL DESARROLLO INFANTIL Y LA EDUCACIÓN INTEGRAL, CON CALIDAD Y CALIDEZ PARA TODOS LOS NIÑOS, NIÑAS Y ADOLESCENTES</v>
      </c>
      <c r="AL2405" s="78" t="s">
        <v>554</v>
      </c>
      <c r="AM2405" s="78">
        <v>530209</v>
      </c>
      <c r="AN2405" s="79" t="str">
        <f>IF(AM2405&lt;&gt;"",+VLOOKUP(AM2405,NIVELES!$A$1652:$B$2466,2,0),"")</f>
        <v>Servicios de Aseo; Lavado de Vestimenta de Trabajo; Fumigación, Desinfección y Limpieza de Instalaciones</v>
      </c>
      <c r="AO2405" s="87">
        <v>11139.79</v>
      </c>
      <c r="AP2405" s="88">
        <v>0</v>
      </c>
      <c r="AQ2405" s="88">
        <v>0</v>
      </c>
      <c r="AR2405" s="88">
        <v>8301.239999999998</v>
      </c>
      <c r="AS2405" s="88">
        <v>2838.55</v>
      </c>
      <c r="AT2405" s="88"/>
      <c r="AU2405" s="88"/>
      <c r="AV2405" s="88"/>
      <c r="AW2405" s="88"/>
      <c r="AX2405" s="88"/>
      <c r="AY2405" s="88"/>
      <c r="AZ2405" s="88"/>
      <c r="BA2405" s="88"/>
      <c r="BB2405" s="89">
        <f t="shared" si="147"/>
        <v>11139.789999999997</v>
      </c>
      <c r="BC2405" s="90" t="str">
        <f t="shared" si="146"/>
        <v>OK</v>
      </c>
      <c r="BD2405" s="91" t="str">
        <f t="shared" si="148"/>
        <v xml:space="preserve">                  </v>
      </c>
      <c r="BE2405" s="92">
        <f t="shared" si="149"/>
        <v>3</v>
      </c>
    </row>
    <row r="2406" spans="1:57" s="74" customFormat="1" ht="50.1" customHeight="1" x14ac:dyDescent="0.2">
      <c r="A2406" s="78" t="s">
        <v>55</v>
      </c>
      <c r="B2406" s="78" t="s">
        <v>61</v>
      </c>
      <c r="C2406" s="78" t="s">
        <v>619</v>
      </c>
      <c r="D2406" s="78" t="s">
        <v>605</v>
      </c>
      <c r="E2406" s="79" t="str">
        <f>+IF(C2406&lt;&gt;"",VLOOKUP(MID(C2406,18,5),NIVELES!$A$133:$B$213,2,0),"")</f>
        <v>GUAYAS</v>
      </c>
      <c r="F2406" s="80" t="s">
        <v>200</v>
      </c>
      <c r="G2406" s="81" t="str">
        <f>+IF(F2406&lt;&gt;"",VLOOKUP(F2406,NIVELES!$A$246:$C$464,3,0),"")</f>
        <v xml:space="preserve"> </v>
      </c>
      <c r="H2406" s="82" t="s">
        <v>1024</v>
      </c>
      <c r="I2406" s="78" t="s">
        <v>2201</v>
      </c>
      <c r="J2406" s="78" t="s">
        <v>3001</v>
      </c>
      <c r="K2406" s="78" t="s">
        <v>3002</v>
      </c>
      <c r="L2406" s="78" t="s">
        <v>3003</v>
      </c>
      <c r="M2406" s="78">
        <v>200</v>
      </c>
      <c r="N2406" s="78" t="s">
        <v>3004</v>
      </c>
      <c r="O2406" s="78" t="s">
        <v>2212</v>
      </c>
      <c r="P2406" s="82">
        <v>3</v>
      </c>
      <c r="Q2406" s="78" t="s">
        <v>3009</v>
      </c>
      <c r="R2406" s="82"/>
      <c r="S2406" s="82"/>
      <c r="T2406" s="82">
        <v>1</v>
      </c>
      <c r="U2406" s="82"/>
      <c r="V2406" s="82"/>
      <c r="W2406" s="82"/>
      <c r="X2406" s="82">
        <v>1</v>
      </c>
      <c r="Y2406" s="82"/>
      <c r="Z2406" s="82"/>
      <c r="AA2406" s="82">
        <v>1</v>
      </c>
      <c r="AB2406" s="82"/>
      <c r="AC2406" s="82"/>
      <c r="AD2406" s="85" t="str">
        <f>IF(A2406&lt;&gt;"",IF(D2406="DIRECCIÓN_DE_TRANSFERENCIAS","280 0031",VLOOKUP(C2406,NIVELES!$A$14:$B$105,2,0)),"")</f>
        <v>280 5310</v>
      </c>
      <c r="AE2406" s="86" t="s">
        <v>322</v>
      </c>
      <c r="AF2406" s="86" t="s">
        <v>543</v>
      </c>
      <c r="AG2406" s="79" t="str">
        <f>+IF(AF2406&lt;&gt;"",VLOOKUP(AF2406,NIVELES!$A$666:$B$673,2,0),"")</f>
        <v>DESARROLLO_INFANTIL</v>
      </c>
      <c r="AH2406" s="78" t="s">
        <v>322</v>
      </c>
      <c r="AI2406" s="79" t="str">
        <f>IF(AH2406&lt;&gt;"",VLOOKUP(CONCATENATE(AG2406,AH2406),NIVELES!$B$676:$C$745,2,0),"")</f>
        <v>Centros Infantiles Del Buen Vivir Atencion Directa -Funcionamiento Operación Y Atencion De Unidades</v>
      </c>
      <c r="AJ2406" s="78" t="s">
        <v>387</v>
      </c>
      <c r="AK2406" s="79" t="str">
        <f>+IF(AJ2406&lt;&gt;"",VLOOKUP(AJ2406,NIVELES!$A$816:$B$892,2,0),"")</f>
        <v>ASEGURAR EL DESARROLLO INFANTIL Y LA EDUCACIÓN INTEGRAL, CON CALIDAD Y CALIDEZ PARA TODOS LOS NIÑOS, NIÑAS Y ADOLESCENTES</v>
      </c>
      <c r="AL2406" s="78" t="s">
        <v>554</v>
      </c>
      <c r="AM2406" s="78">
        <v>530235</v>
      </c>
      <c r="AN2406" s="79" t="str">
        <f>IF(AM2406&lt;&gt;"",+VLOOKUP(AM2406,NIVELES!$A$1652:$B$2466,2,0),"")</f>
        <v>Servicio de Alimentación</v>
      </c>
      <c r="AO2406" s="87">
        <v>133813.12</v>
      </c>
      <c r="AP2406" s="88">
        <v>0</v>
      </c>
      <c r="AQ2406" s="88">
        <v>0</v>
      </c>
      <c r="AR2406" s="88">
        <v>22302.09</v>
      </c>
      <c r="AS2406" s="88">
        <v>11151.09</v>
      </c>
      <c r="AT2406" s="88">
        <v>11151.09</v>
      </c>
      <c r="AU2406" s="88">
        <v>11151.09</v>
      </c>
      <c r="AV2406" s="88">
        <v>11151.09</v>
      </c>
      <c r="AW2406" s="88">
        <v>11151.09</v>
      </c>
      <c r="AX2406" s="88">
        <v>11151.09</v>
      </c>
      <c r="AY2406" s="88">
        <v>11151.09</v>
      </c>
      <c r="AZ2406" s="88">
        <v>11151.09</v>
      </c>
      <c r="BA2406" s="88">
        <v>22302.309999999998</v>
      </c>
      <c r="BB2406" s="89">
        <f t="shared" si="147"/>
        <v>133813.12</v>
      </c>
      <c r="BC2406" s="90" t="str">
        <f t="shared" si="146"/>
        <v>OK</v>
      </c>
      <c r="BD2406" s="91" t="str">
        <f t="shared" si="148"/>
        <v xml:space="preserve">                  </v>
      </c>
      <c r="BE2406" s="92">
        <f t="shared" si="149"/>
        <v>3</v>
      </c>
    </row>
    <row r="2407" spans="1:57" s="74" customFormat="1" ht="50.1" customHeight="1" x14ac:dyDescent="0.2">
      <c r="A2407" s="78" t="s">
        <v>55</v>
      </c>
      <c r="B2407" s="78" t="s">
        <v>61</v>
      </c>
      <c r="C2407" s="78" t="s">
        <v>619</v>
      </c>
      <c r="D2407" s="78" t="s">
        <v>605</v>
      </c>
      <c r="E2407" s="79" t="str">
        <f>+IF(C2407&lt;&gt;"",VLOOKUP(MID(C2407,18,5),NIVELES!$A$133:$B$213,2,0),"")</f>
        <v>GUAYAS</v>
      </c>
      <c r="F2407" s="80" t="s">
        <v>200</v>
      </c>
      <c r="G2407" s="81" t="str">
        <f>+IF(F2407&lt;&gt;"",VLOOKUP(F2407,NIVELES!$A$246:$C$464,3,0),"")</f>
        <v xml:space="preserve"> </v>
      </c>
      <c r="H2407" s="82" t="s">
        <v>1024</v>
      </c>
      <c r="I2407" s="78" t="s">
        <v>2201</v>
      </c>
      <c r="J2407" s="78" t="s">
        <v>3001</v>
      </c>
      <c r="K2407" s="78" t="s">
        <v>3002</v>
      </c>
      <c r="L2407" s="78" t="s">
        <v>3003</v>
      </c>
      <c r="M2407" s="78">
        <v>200</v>
      </c>
      <c r="N2407" s="78" t="s">
        <v>3004</v>
      </c>
      <c r="O2407" s="78" t="s">
        <v>2897</v>
      </c>
      <c r="P2407" s="82">
        <v>0</v>
      </c>
      <c r="Q2407" s="78" t="s">
        <v>2996</v>
      </c>
      <c r="R2407" s="82"/>
      <c r="S2407" s="82"/>
      <c r="T2407" s="82"/>
      <c r="U2407" s="82"/>
      <c r="V2407" s="82"/>
      <c r="W2407" s="82"/>
      <c r="X2407" s="82"/>
      <c r="Y2407" s="82"/>
      <c r="Z2407" s="82"/>
      <c r="AA2407" s="82"/>
      <c r="AB2407" s="82"/>
      <c r="AC2407" s="82"/>
      <c r="AD2407" s="85" t="str">
        <f>IF(A2407&lt;&gt;"",IF(D2407="DIRECCIÓN_DE_TRANSFERENCIAS","280 0031",VLOOKUP(C2407,NIVELES!$A$14:$B$105,2,0)),"")</f>
        <v>280 5310</v>
      </c>
      <c r="AE2407" s="86" t="s">
        <v>322</v>
      </c>
      <c r="AF2407" s="86" t="s">
        <v>543</v>
      </c>
      <c r="AG2407" s="79" t="str">
        <f>+IF(AF2407&lt;&gt;"",VLOOKUP(AF2407,NIVELES!$A$666:$B$673,2,0),"")</f>
        <v>DESARROLLO_INFANTIL</v>
      </c>
      <c r="AH2407" s="78" t="s">
        <v>322</v>
      </c>
      <c r="AI2407" s="79" t="str">
        <f>IF(AH2407&lt;&gt;"",VLOOKUP(CONCATENATE(AG2407,AH2407),NIVELES!$B$676:$C$745,2,0),"")</f>
        <v>Centros Infantiles Del Buen Vivir Atencion Directa -Funcionamiento Operación Y Atencion De Unidades</v>
      </c>
      <c r="AJ2407" s="78" t="s">
        <v>387</v>
      </c>
      <c r="AK2407" s="79" t="str">
        <f>+IF(AJ2407&lt;&gt;"",VLOOKUP(AJ2407,NIVELES!$A$816:$B$892,2,0),"")</f>
        <v>ASEGURAR EL DESARROLLO INFANTIL Y LA EDUCACIÓN INTEGRAL, CON CALIDAD Y CALIDEZ PARA TODOS LOS NIÑOS, NIÑAS Y ADOLESCENTES</v>
      </c>
      <c r="AL2407" s="78" t="s">
        <v>554</v>
      </c>
      <c r="AM2407" s="78">
        <v>530505</v>
      </c>
      <c r="AN2407" s="79" t="str">
        <f>IF(AM2407&lt;&gt;"",+VLOOKUP(AM2407,NIVELES!$A$1652:$B$2466,2,0),"")</f>
        <v>Vehículos (Arrendamiento)</v>
      </c>
      <c r="AO2407" s="87">
        <v>0</v>
      </c>
      <c r="AP2407" s="88">
        <v>0</v>
      </c>
      <c r="AQ2407" s="88">
        <v>0</v>
      </c>
      <c r="AR2407" s="88"/>
      <c r="AS2407" s="88"/>
      <c r="AT2407" s="88"/>
      <c r="AU2407" s="88"/>
      <c r="AV2407" s="88"/>
      <c r="AW2407" s="88"/>
      <c r="AX2407" s="88"/>
      <c r="AY2407" s="88"/>
      <c r="AZ2407" s="88"/>
      <c r="BA2407" s="88"/>
      <c r="BB2407" s="89">
        <f t="shared" si="147"/>
        <v>0</v>
      </c>
      <c r="BC2407" s="90" t="str">
        <f t="shared" si="146"/>
        <v>OK</v>
      </c>
      <c r="BD2407" s="91" t="str">
        <f t="shared" si="148"/>
        <v xml:space="preserve">                  </v>
      </c>
      <c r="BE2407" s="92">
        <f t="shared" si="149"/>
        <v>0</v>
      </c>
    </row>
    <row r="2408" spans="1:57" s="74" customFormat="1" ht="50.1" customHeight="1" x14ac:dyDescent="0.2">
      <c r="A2408" s="78" t="s">
        <v>55</v>
      </c>
      <c r="B2408" s="78" t="s">
        <v>61</v>
      </c>
      <c r="C2408" s="78" t="s">
        <v>619</v>
      </c>
      <c r="D2408" s="78" t="s">
        <v>605</v>
      </c>
      <c r="E2408" s="79" t="str">
        <f>+IF(C2408&lt;&gt;"",VLOOKUP(MID(C2408,18,5),NIVELES!$A$133:$B$213,2,0),"")</f>
        <v>GUAYAS</v>
      </c>
      <c r="F2408" s="80" t="s">
        <v>200</v>
      </c>
      <c r="G2408" s="81" t="str">
        <f>+IF(F2408&lt;&gt;"",VLOOKUP(F2408,NIVELES!$A$246:$C$464,3,0),"")</f>
        <v xml:space="preserve"> </v>
      </c>
      <c r="H2408" s="82" t="s">
        <v>1024</v>
      </c>
      <c r="I2408" s="78" t="s">
        <v>2201</v>
      </c>
      <c r="J2408" s="78" t="s">
        <v>3001</v>
      </c>
      <c r="K2408" s="78" t="s">
        <v>3002</v>
      </c>
      <c r="L2408" s="78" t="s">
        <v>3003</v>
      </c>
      <c r="M2408" s="78">
        <v>200</v>
      </c>
      <c r="N2408" s="78" t="s">
        <v>3004</v>
      </c>
      <c r="O2408" s="78" t="s">
        <v>2577</v>
      </c>
      <c r="P2408" s="82">
        <v>0</v>
      </c>
      <c r="Q2408" s="78" t="s">
        <v>2584</v>
      </c>
      <c r="R2408" s="82"/>
      <c r="S2408" s="82"/>
      <c r="T2408" s="82"/>
      <c r="U2408" s="82"/>
      <c r="V2408" s="82"/>
      <c r="W2408" s="82"/>
      <c r="X2408" s="82"/>
      <c r="Y2408" s="82"/>
      <c r="Z2408" s="82"/>
      <c r="AA2408" s="82"/>
      <c r="AB2408" s="82"/>
      <c r="AC2408" s="82"/>
      <c r="AD2408" s="85" t="str">
        <f>IF(A2408&lt;&gt;"",IF(D2408="DIRECCIÓN_DE_TRANSFERENCIAS","280 0031",VLOOKUP(C2408,NIVELES!$A$14:$B$105,2,0)),"")</f>
        <v>280 5310</v>
      </c>
      <c r="AE2408" s="86" t="s">
        <v>322</v>
      </c>
      <c r="AF2408" s="86" t="s">
        <v>543</v>
      </c>
      <c r="AG2408" s="79" t="str">
        <f>+IF(AF2408&lt;&gt;"",VLOOKUP(AF2408,NIVELES!$A$666:$B$673,2,0),"")</f>
        <v>DESARROLLO_INFANTIL</v>
      </c>
      <c r="AH2408" s="78" t="s">
        <v>322</v>
      </c>
      <c r="AI2408" s="79" t="str">
        <f>IF(AH2408&lt;&gt;"",VLOOKUP(CONCATENATE(AG2408,AH2408),NIVELES!$B$676:$C$745,2,0),"")</f>
        <v>Centros Infantiles Del Buen Vivir Atencion Directa -Funcionamiento Operación Y Atencion De Unidades</v>
      </c>
      <c r="AJ2408" s="78" t="s">
        <v>387</v>
      </c>
      <c r="AK2408" s="79" t="str">
        <f>+IF(AJ2408&lt;&gt;"",VLOOKUP(AJ2408,NIVELES!$A$816:$B$892,2,0),"")</f>
        <v>ASEGURAR EL DESARROLLO INFANTIL Y LA EDUCACIÓN INTEGRAL, CON CALIDAD Y CALIDEZ PARA TODOS LOS NIÑOS, NIÑAS Y ADOLESCENTES</v>
      </c>
      <c r="AL2408" s="78" t="s">
        <v>554</v>
      </c>
      <c r="AM2408" s="78">
        <v>530802</v>
      </c>
      <c r="AN2408" s="79" t="str">
        <f>IF(AM2408&lt;&gt;"",+VLOOKUP(AM2408,NIVELES!$A$1652:$B$2466,2,0),"")</f>
        <v>Vestuario, Lencería, Prendas de Protección; y, Accesorios para Uniformes Militares y Policiales; y, Carpas</v>
      </c>
      <c r="AO2408" s="87">
        <v>0</v>
      </c>
      <c r="AP2408" s="88">
        <v>0</v>
      </c>
      <c r="AQ2408" s="88">
        <v>0</v>
      </c>
      <c r="AR2408" s="88"/>
      <c r="AS2408" s="88"/>
      <c r="AT2408" s="88"/>
      <c r="AU2408" s="88"/>
      <c r="AV2408" s="88"/>
      <c r="AW2408" s="88"/>
      <c r="AX2408" s="88"/>
      <c r="AY2408" s="88"/>
      <c r="AZ2408" s="88"/>
      <c r="BA2408" s="88"/>
      <c r="BB2408" s="89">
        <f t="shared" si="147"/>
        <v>0</v>
      </c>
      <c r="BC2408" s="90" t="str">
        <f t="shared" si="146"/>
        <v>OK</v>
      </c>
      <c r="BD2408" s="91" t="str">
        <f t="shared" si="148"/>
        <v xml:space="preserve">                  </v>
      </c>
      <c r="BE2408" s="92">
        <f t="shared" si="149"/>
        <v>0</v>
      </c>
    </row>
    <row r="2409" spans="1:57" s="74" customFormat="1" ht="50.1" customHeight="1" x14ac:dyDescent="0.2">
      <c r="A2409" s="78" t="s">
        <v>55</v>
      </c>
      <c r="B2409" s="78" t="s">
        <v>61</v>
      </c>
      <c r="C2409" s="78" t="s">
        <v>619</v>
      </c>
      <c r="D2409" s="78" t="s">
        <v>605</v>
      </c>
      <c r="E2409" s="79" t="str">
        <f>+IF(C2409&lt;&gt;"",VLOOKUP(MID(C2409,18,5),NIVELES!$A$133:$B$213,2,0),"")</f>
        <v>GUAYAS</v>
      </c>
      <c r="F2409" s="80" t="s">
        <v>200</v>
      </c>
      <c r="G2409" s="81" t="str">
        <f>+IF(F2409&lt;&gt;"",VLOOKUP(F2409,NIVELES!$A$246:$C$464,3,0),"")</f>
        <v xml:space="preserve"> </v>
      </c>
      <c r="H2409" s="82" t="s">
        <v>1024</v>
      </c>
      <c r="I2409" s="78" t="s">
        <v>2201</v>
      </c>
      <c r="J2409" s="78" t="s">
        <v>3001</v>
      </c>
      <c r="K2409" s="78" t="s">
        <v>3002</v>
      </c>
      <c r="L2409" s="78" t="s">
        <v>3003</v>
      </c>
      <c r="M2409" s="78">
        <v>200</v>
      </c>
      <c r="N2409" s="78" t="s">
        <v>3004</v>
      </c>
      <c r="O2409" s="78" t="s">
        <v>2210</v>
      </c>
      <c r="P2409" s="82">
        <v>1</v>
      </c>
      <c r="Q2409" s="78" t="s">
        <v>2999</v>
      </c>
      <c r="R2409" s="82"/>
      <c r="S2409" s="82"/>
      <c r="T2409" s="82">
        <v>1</v>
      </c>
      <c r="U2409" s="82"/>
      <c r="V2409" s="82"/>
      <c r="W2409" s="82"/>
      <c r="X2409" s="82"/>
      <c r="Y2409" s="82"/>
      <c r="Z2409" s="82"/>
      <c r="AA2409" s="82"/>
      <c r="AB2409" s="82"/>
      <c r="AC2409" s="82"/>
      <c r="AD2409" s="85" t="str">
        <f>IF(A2409&lt;&gt;"",IF(D2409="DIRECCIÓN_DE_TRANSFERENCIAS","280 0031",VLOOKUP(C2409,NIVELES!$A$14:$B$105,2,0)),"")</f>
        <v>280 5310</v>
      </c>
      <c r="AE2409" s="86" t="s">
        <v>322</v>
      </c>
      <c r="AF2409" s="86" t="s">
        <v>543</v>
      </c>
      <c r="AG2409" s="79" t="str">
        <f>+IF(AF2409&lt;&gt;"",VLOOKUP(AF2409,NIVELES!$A$666:$B$673,2,0),"")</f>
        <v>DESARROLLO_INFANTIL</v>
      </c>
      <c r="AH2409" s="78" t="s">
        <v>322</v>
      </c>
      <c r="AI2409" s="79" t="str">
        <f>IF(AH2409&lt;&gt;"",VLOOKUP(CONCATENATE(AG2409,AH2409),NIVELES!$B$676:$C$745,2,0),"")</f>
        <v>Centros Infantiles Del Buen Vivir Atencion Directa -Funcionamiento Operación Y Atencion De Unidades</v>
      </c>
      <c r="AJ2409" s="78" t="s">
        <v>387</v>
      </c>
      <c r="AK2409" s="79" t="str">
        <f>+IF(AJ2409&lt;&gt;"",VLOOKUP(AJ2409,NIVELES!$A$816:$B$892,2,0),"")</f>
        <v>ASEGURAR EL DESARROLLO INFANTIL Y LA EDUCACIÓN INTEGRAL, CON CALIDAD Y CALIDEZ PARA TODOS LOS NIÑOS, NIÑAS Y ADOLESCENTES</v>
      </c>
      <c r="AL2409" s="78" t="s">
        <v>554</v>
      </c>
      <c r="AM2409" s="78">
        <v>530804</v>
      </c>
      <c r="AN2409" s="79" t="str">
        <f>IF(AM2409&lt;&gt;"",+VLOOKUP(AM2409,NIVELES!$A$1652:$B$2466,2,0),"")</f>
        <v>Materiales de Oficina</v>
      </c>
      <c r="AO2409" s="87">
        <v>1500</v>
      </c>
      <c r="AP2409" s="88">
        <v>0</v>
      </c>
      <c r="AQ2409" s="88">
        <v>0</v>
      </c>
      <c r="AR2409" s="88">
        <v>1500</v>
      </c>
      <c r="AS2409" s="88"/>
      <c r="AT2409" s="88"/>
      <c r="AU2409" s="88"/>
      <c r="AV2409" s="88"/>
      <c r="AW2409" s="88"/>
      <c r="AX2409" s="88"/>
      <c r="AY2409" s="88"/>
      <c r="AZ2409" s="88"/>
      <c r="BA2409" s="88"/>
      <c r="BB2409" s="89">
        <f t="shared" si="147"/>
        <v>1500</v>
      </c>
      <c r="BC2409" s="90" t="str">
        <f t="shared" si="146"/>
        <v>OK</v>
      </c>
      <c r="BD2409" s="91" t="str">
        <f t="shared" si="148"/>
        <v xml:space="preserve">                  </v>
      </c>
      <c r="BE2409" s="92">
        <f t="shared" si="149"/>
        <v>1</v>
      </c>
    </row>
    <row r="2410" spans="1:57" s="74" customFormat="1" ht="50.1" customHeight="1" x14ac:dyDescent="0.2">
      <c r="A2410" s="78" t="s">
        <v>55</v>
      </c>
      <c r="B2410" s="78" t="s">
        <v>61</v>
      </c>
      <c r="C2410" s="78" t="s">
        <v>619</v>
      </c>
      <c r="D2410" s="78" t="s">
        <v>605</v>
      </c>
      <c r="E2410" s="79" t="str">
        <f>+IF(C2410&lt;&gt;"",VLOOKUP(MID(C2410,18,5),NIVELES!$A$133:$B$213,2,0),"")</f>
        <v>GUAYAS</v>
      </c>
      <c r="F2410" s="80" t="s">
        <v>200</v>
      </c>
      <c r="G2410" s="81" t="str">
        <f>+IF(F2410&lt;&gt;"",VLOOKUP(F2410,NIVELES!$A$246:$C$464,3,0),"")</f>
        <v xml:space="preserve"> </v>
      </c>
      <c r="H2410" s="82" t="s">
        <v>1024</v>
      </c>
      <c r="I2410" s="78" t="s">
        <v>2201</v>
      </c>
      <c r="J2410" s="78" t="s">
        <v>3001</v>
      </c>
      <c r="K2410" s="78" t="s">
        <v>3002</v>
      </c>
      <c r="L2410" s="78" t="s">
        <v>3003</v>
      </c>
      <c r="M2410" s="78">
        <v>200</v>
      </c>
      <c r="N2410" s="78" t="s">
        <v>3004</v>
      </c>
      <c r="O2410" s="78" t="s">
        <v>2208</v>
      </c>
      <c r="P2410" s="82">
        <v>1</v>
      </c>
      <c r="Q2410" s="78" t="s">
        <v>3010</v>
      </c>
      <c r="R2410" s="82"/>
      <c r="S2410" s="82"/>
      <c r="T2410" s="82">
        <v>1</v>
      </c>
      <c r="U2410" s="82"/>
      <c r="V2410" s="82"/>
      <c r="W2410" s="82"/>
      <c r="X2410" s="82"/>
      <c r="Y2410" s="82"/>
      <c r="Z2410" s="82"/>
      <c r="AA2410" s="82"/>
      <c r="AB2410" s="82"/>
      <c r="AC2410" s="82"/>
      <c r="AD2410" s="85" t="str">
        <f>IF(A2410&lt;&gt;"",IF(D2410="DIRECCIÓN_DE_TRANSFERENCIAS","280 0031",VLOOKUP(C2410,NIVELES!$A$14:$B$105,2,0)),"")</f>
        <v>280 5310</v>
      </c>
      <c r="AE2410" s="86" t="s">
        <v>322</v>
      </c>
      <c r="AF2410" s="86" t="s">
        <v>543</v>
      </c>
      <c r="AG2410" s="79" t="str">
        <f>+IF(AF2410&lt;&gt;"",VLOOKUP(AF2410,NIVELES!$A$666:$B$673,2,0),"")</f>
        <v>DESARROLLO_INFANTIL</v>
      </c>
      <c r="AH2410" s="78" t="s">
        <v>322</v>
      </c>
      <c r="AI2410" s="79" t="str">
        <f>IF(AH2410&lt;&gt;"",VLOOKUP(CONCATENATE(AG2410,AH2410),NIVELES!$B$676:$C$745,2,0),"")</f>
        <v>Centros Infantiles Del Buen Vivir Atencion Directa -Funcionamiento Operación Y Atencion De Unidades</v>
      </c>
      <c r="AJ2410" s="78" t="s">
        <v>387</v>
      </c>
      <c r="AK2410" s="79" t="str">
        <f>+IF(AJ2410&lt;&gt;"",VLOOKUP(AJ2410,NIVELES!$A$816:$B$892,2,0),"")</f>
        <v>ASEGURAR EL DESARROLLO INFANTIL Y LA EDUCACIÓN INTEGRAL, CON CALIDAD Y CALIDEZ PARA TODOS LOS NIÑOS, NIÑAS Y ADOLESCENTES</v>
      </c>
      <c r="AL2410" s="78" t="s">
        <v>554</v>
      </c>
      <c r="AM2410" s="78">
        <v>530805</v>
      </c>
      <c r="AN2410" s="79" t="str">
        <f>IF(AM2410&lt;&gt;"",+VLOOKUP(AM2410,NIVELES!$A$1652:$B$2466,2,0),"")</f>
        <v>Materiales de Aseo</v>
      </c>
      <c r="AO2410" s="87">
        <v>1500</v>
      </c>
      <c r="AP2410" s="88">
        <v>0</v>
      </c>
      <c r="AQ2410" s="88">
        <v>0</v>
      </c>
      <c r="AR2410" s="88">
        <v>1500</v>
      </c>
      <c r="AS2410" s="88"/>
      <c r="AT2410" s="88"/>
      <c r="AU2410" s="88"/>
      <c r="AV2410" s="88"/>
      <c r="AW2410" s="88"/>
      <c r="AX2410" s="88"/>
      <c r="AY2410" s="88"/>
      <c r="AZ2410" s="88"/>
      <c r="BA2410" s="88"/>
      <c r="BB2410" s="89">
        <f t="shared" si="147"/>
        <v>1500</v>
      </c>
      <c r="BC2410" s="90" t="str">
        <f t="shared" si="146"/>
        <v>OK</v>
      </c>
      <c r="BD2410" s="91" t="str">
        <f t="shared" si="148"/>
        <v xml:space="preserve">                  </v>
      </c>
      <c r="BE2410" s="92">
        <f t="shared" si="149"/>
        <v>1</v>
      </c>
    </row>
    <row r="2411" spans="1:57" s="74" customFormat="1" ht="50.1" customHeight="1" x14ac:dyDescent="0.2">
      <c r="A2411" s="78" t="s">
        <v>55</v>
      </c>
      <c r="B2411" s="78" t="s">
        <v>61</v>
      </c>
      <c r="C2411" s="78" t="s">
        <v>619</v>
      </c>
      <c r="D2411" s="78" t="s">
        <v>605</v>
      </c>
      <c r="E2411" s="79" t="str">
        <f>+IF(C2411&lt;&gt;"",VLOOKUP(MID(C2411,18,5),NIVELES!$A$133:$B$213,2,0),"")</f>
        <v>GUAYAS</v>
      </c>
      <c r="F2411" s="80" t="s">
        <v>200</v>
      </c>
      <c r="G2411" s="81" t="str">
        <f>+IF(F2411&lt;&gt;"",VLOOKUP(F2411,NIVELES!$A$246:$C$464,3,0),"")</f>
        <v xml:space="preserve"> </v>
      </c>
      <c r="H2411" s="82" t="s">
        <v>1024</v>
      </c>
      <c r="I2411" s="78" t="s">
        <v>2201</v>
      </c>
      <c r="J2411" s="78" t="s">
        <v>3001</v>
      </c>
      <c r="K2411" s="78" t="s">
        <v>3002</v>
      </c>
      <c r="L2411" s="78" t="s">
        <v>3003</v>
      </c>
      <c r="M2411" s="78">
        <v>200</v>
      </c>
      <c r="N2411" s="78" t="s">
        <v>3004</v>
      </c>
      <c r="O2411" s="78" t="s">
        <v>2580</v>
      </c>
      <c r="P2411" s="82">
        <v>1</v>
      </c>
      <c r="Q2411" s="78" t="s">
        <v>2585</v>
      </c>
      <c r="R2411" s="82"/>
      <c r="S2411" s="82"/>
      <c r="T2411" s="82">
        <v>1</v>
      </c>
      <c r="U2411" s="82"/>
      <c r="V2411" s="82"/>
      <c r="W2411" s="82"/>
      <c r="X2411" s="82"/>
      <c r="Y2411" s="82"/>
      <c r="Z2411" s="82"/>
      <c r="AA2411" s="82"/>
      <c r="AB2411" s="82"/>
      <c r="AC2411" s="82"/>
      <c r="AD2411" s="85" t="str">
        <f>IF(A2411&lt;&gt;"",IF(D2411="DIRECCIÓN_DE_TRANSFERENCIAS","280 0031",VLOOKUP(C2411,NIVELES!$A$14:$B$105,2,0)),"")</f>
        <v>280 5310</v>
      </c>
      <c r="AE2411" s="86" t="s">
        <v>322</v>
      </c>
      <c r="AF2411" s="86" t="s">
        <v>543</v>
      </c>
      <c r="AG2411" s="79" t="str">
        <f>+IF(AF2411&lt;&gt;"",VLOOKUP(AF2411,NIVELES!$A$666:$B$673,2,0),"")</f>
        <v>DESARROLLO_INFANTIL</v>
      </c>
      <c r="AH2411" s="78" t="s">
        <v>322</v>
      </c>
      <c r="AI2411" s="79" t="str">
        <f>IF(AH2411&lt;&gt;"",VLOOKUP(CONCATENATE(AG2411,AH2411),NIVELES!$B$676:$C$745,2,0),"")</f>
        <v>Centros Infantiles Del Buen Vivir Atencion Directa -Funcionamiento Operación Y Atencion De Unidades</v>
      </c>
      <c r="AJ2411" s="78" t="s">
        <v>387</v>
      </c>
      <c r="AK2411" s="79" t="str">
        <f>+IF(AJ2411&lt;&gt;"",VLOOKUP(AJ2411,NIVELES!$A$816:$B$892,2,0),"")</f>
        <v>ASEGURAR EL DESARROLLO INFANTIL Y LA EDUCACIÓN INTEGRAL, CON CALIDAD Y CALIDEZ PARA TODOS LOS NIÑOS, NIÑAS Y ADOLESCENTES</v>
      </c>
      <c r="AL2411" s="78" t="s">
        <v>554</v>
      </c>
      <c r="AM2411" s="78">
        <v>530812</v>
      </c>
      <c r="AN2411" s="79" t="str">
        <f>IF(AM2411&lt;&gt;"",+VLOOKUP(AM2411,NIVELES!$A$1652:$B$2466,2,0),"")</f>
        <v>Materiales Didácticos</v>
      </c>
      <c r="AO2411" s="87">
        <v>1500</v>
      </c>
      <c r="AP2411" s="88">
        <v>0</v>
      </c>
      <c r="AQ2411" s="88">
        <v>0</v>
      </c>
      <c r="AR2411" s="88">
        <v>1500</v>
      </c>
      <c r="AS2411" s="88"/>
      <c r="AT2411" s="88"/>
      <c r="AU2411" s="88"/>
      <c r="AV2411" s="88"/>
      <c r="AW2411" s="88"/>
      <c r="AX2411" s="88"/>
      <c r="AY2411" s="88"/>
      <c r="AZ2411" s="88"/>
      <c r="BA2411" s="88"/>
      <c r="BB2411" s="89">
        <f t="shared" si="147"/>
        <v>1500</v>
      </c>
      <c r="BC2411" s="90" t="str">
        <f t="shared" si="146"/>
        <v>OK</v>
      </c>
      <c r="BD2411" s="91" t="str">
        <f t="shared" si="148"/>
        <v xml:space="preserve">                  </v>
      </c>
      <c r="BE2411" s="92">
        <f t="shared" si="149"/>
        <v>1</v>
      </c>
    </row>
    <row r="2412" spans="1:57" s="74" customFormat="1" ht="50.1" customHeight="1" x14ac:dyDescent="0.2">
      <c r="A2412" s="78" t="s">
        <v>55</v>
      </c>
      <c r="B2412" s="78" t="s">
        <v>61</v>
      </c>
      <c r="C2412" s="78" t="s">
        <v>619</v>
      </c>
      <c r="D2412" s="78" t="s">
        <v>605</v>
      </c>
      <c r="E2412" s="79" t="str">
        <f>+IF(C2412&lt;&gt;"",VLOOKUP(MID(C2412,18,5),NIVELES!$A$133:$B$213,2,0),"")</f>
        <v>GUAYAS</v>
      </c>
      <c r="F2412" s="80" t="s">
        <v>200</v>
      </c>
      <c r="G2412" s="81" t="str">
        <f>+IF(F2412&lt;&gt;"",VLOOKUP(F2412,NIVELES!$A$246:$C$464,3,0),"")</f>
        <v xml:space="preserve"> </v>
      </c>
      <c r="H2412" s="82" t="s">
        <v>1024</v>
      </c>
      <c r="I2412" s="78" t="s">
        <v>2201</v>
      </c>
      <c r="J2412" s="78" t="s">
        <v>3001</v>
      </c>
      <c r="K2412" s="78" t="s">
        <v>3002</v>
      </c>
      <c r="L2412" s="78" t="s">
        <v>3011</v>
      </c>
      <c r="M2412" s="78">
        <v>3390</v>
      </c>
      <c r="N2412" s="78" t="s">
        <v>3012</v>
      </c>
      <c r="O2412" s="78" t="s">
        <v>2454</v>
      </c>
      <c r="P2412" s="82">
        <v>12</v>
      </c>
      <c r="Q2412" s="78" t="s">
        <v>2945</v>
      </c>
      <c r="R2412" s="82">
        <v>1</v>
      </c>
      <c r="S2412" s="82">
        <v>1</v>
      </c>
      <c r="T2412" s="82">
        <v>1</v>
      </c>
      <c r="U2412" s="82">
        <v>1</v>
      </c>
      <c r="V2412" s="82">
        <v>1</v>
      </c>
      <c r="W2412" s="82">
        <v>1</v>
      </c>
      <c r="X2412" s="82">
        <v>1</v>
      </c>
      <c r="Y2412" s="82">
        <v>1</v>
      </c>
      <c r="Z2412" s="82">
        <v>1</v>
      </c>
      <c r="AA2412" s="82">
        <v>1</v>
      </c>
      <c r="AB2412" s="82">
        <v>1</v>
      </c>
      <c r="AC2412" s="82">
        <v>1</v>
      </c>
      <c r="AD2412" s="85" t="str">
        <f>IF(A2412&lt;&gt;"",IF(D2412="DIRECCIÓN_DE_TRANSFERENCIAS","280 0031",VLOOKUP(C2412,NIVELES!$A$14:$B$105,2,0)),"")</f>
        <v>280 5310</v>
      </c>
      <c r="AE2412" s="86" t="s">
        <v>322</v>
      </c>
      <c r="AF2412" s="86" t="s">
        <v>543</v>
      </c>
      <c r="AG2412" s="79" t="str">
        <f>+IF(AF2412&lt;&gt;"",VLOOKUP(AF2412,NIVELES!$A$666:$B$673,2,0),"")</f>
        <v>DESARROLLO_INFANTIL</v>
      </c>
      <c r="AH2412" s="78" t="s">
        <v>452</v>
      </c>
      <c r="AI2412" s="79" t="str">
        <f>IF(AH2412&lt;&gt;"",VLOOKUP(CONCATENATE(AG2412,AH2412),NIVELES!$B$676:$C$745,2,0),"")</f>
        <v>Creciendo Con Nuestros Hijos De Atención Directa Funcionamiento, Operación Y Atención Domiciliar</v>
      </c>
      <c r="AJ2412" s="78" t="s">
        <v>517</v>
      </c>
      <c r="AK2412" s="79" t="str">
        <f>+IF(AJ2412&lt;&gt;"",VLOOKUP(AJ2412,NIVELES!$A$816:$B$892,2,0),"")</f>
        <v>NO APLICA</v>
      </c>
      <c r="AL2412" s="78" t="s">
        <v>553</v>
      </c>
      <c r="AM2412" s="78">
        <v>510105</v>
      </c>
      <c r="AN2412" s="79" t="str">
        <f>IF(AM2412&lt;&gt;"",+VLOOKUP(AM2412,NIVELES!$A$1652:$B$2466,2,0),"")</f>
        <v>Remuneraciones Unificadas</v>
      </c>
      <c r="AO2412" s="87">
        <v>540540</v>
      </c>
      <c r="AP2412" s="88">
        <v>45045</v>
      </c>
      <c r="AQ2412" s="88">
        <v>44538</v>
      </c>
      <c r="AR2412" s="88">
        <v>45552</v>
      </c>
      <c r="AS2412" s="88">
        <v>45045</v>
      </c>
      <c r="AT2412" s="88">
        <v>45045</v>
      </c>
      <c r="AU2412" s="88">
        <v>45045</v>
      </c>
      <c r="AV2412" s="88">
        <v>45045</v>
      </c>
      <c r="AW2412" s="88">
        <v>45045</v>
      </c>
      <c r="AX2412" s="88">
        <v>45045</v>
      </c>
      <c r="AY2412" s="88">
        <v>45045</v>
      </c>
      <c r="AZ2412" s="88">
        <v>45045</v>
      </c>
      <c r="BA2412" s="88">
        <v>45045</v>
      </c>
      <c r="BB2412" s="89">
        <f t="shared" si="147"/>
        <v>540540</v>
      </c>
      <c r="BC2412" s="90" t="str">
        <f t="shared" si="146"/>
        <v>OK</v>
      </c>
      <c r="BD2412" s="91" t="str">
        <f t="shared" si="148"/>
        <v xml:space="preserve">                  </v>
      </c>
      <c r="BE2412" s="92">
        <f t="shared" si="149"/>
        <v>12</v>
      </c>
    </row>
    <row r="2413" spans="1:57" s="74" customFormat="1" ht="50.1" customHeight="1" x14ac:dyDescent="0.2">
      <c r="A2413" s="78" t="s">
        <v>55</v>
      </c>
      <c r="B2413" s="78" t="s">
        <v>61</v>
      </c>
      <c r="C2413" s="78" t="s">
        <v>619</v>
      </c>
      <c r="D2413" s="78" t="s">
        <v>605</v>
      </c>
      <c r="E2413" s="79" t="str">
        <f>+IF(C2413&lt;&gt;"",VLOOKUP(MID(C2413,18,5),NIVELES!$A$133:$B$213,2,0),"")</f>
        <v>GUAYAS</v>
      </c>
      <c r="F2413" s="80" t="s">
        <v>200</v>
      </c>
      <c r="G2413" s="81" t="str">
        <f>+IF(F2413&lt;&gt;"",VLOOKUP(F2413,NIVELES!$A$246:$C$464,3,0),"")</f>
        <v xml:space="preserve"> </v>
      </c>
      <c r="H2413" s="82" t="s">
        <v>1024</v>
      </c>
      <c r="I2413" s="78" t="s">
        <v>2201</v>
      </c>
      <c r="J2413" s="78" t="s">
        <v>3001</v>
      </c>
      <c r="K2413" s="78" t="s">
        <v>3002</v>
      </c>
      <c r="L2413" s="78" t="s">
        <v>3011</v>
      </c>
      <c r="M2413" s="78">
        <v>3390</v>
      </c>
      <c r="N2413" s="78" t="s">
        <v>3012</v>
      </c>
      <c r="O2413" s="78" t="s">
        <v>2454</v>
      </c>
      <c r="P2413" s="82">
        <v>12</v>
      </c>
      <c r="Q2413" s="78" t="s">
        <v>2945</v>
      </c>
      <c r="R2413" s="82">
        <v>1</v>
      </c>
      <c r="S2413" s="82">
        <v>1</v>
      </c>
      <c r="T2413" s="82">
        <v>1</v>
      </c>
      <c r="U2413" s="82">
        <v>1</v>
      </c>
      <c r="V2413" s="82">
        <v>1</v>
      </c>
      <c r="W2413" s="82">
        <v>1</v>
      </c>
      <c r="X2413" s="82">
        <v>1</v>
      </c>
      <c r="Y2413" s="82">
        <v>1</v>
      </c>
      <c r="Z2413" s="82">
        <v>1</v>
      </c>
      <c r="AA2413" s="82">
        <v>1</v>
      </c>
      <c r="AB2413" s="82">
        <v>1</v>
      </c>
      <c r="AC2413" s="82">
        <v>1</v>
      </c>
      <c r="AD2413" s="85" t="str">
        <f>IF(A2413&lt;&gt;"",IF(D2413="DIRECCIÓN_DE_TRANSFERENCIAS","280 0031",VLOOKUP(C2413,NIVELES!$A$14:$B$105,2,0)),"")</f>
        <v>280 5310</v>
      </c>
      <c r="AE2413" s="86" t="s">
        <v>322</v>
      </c>
      <c r="AF2413" s="86" t="s">
        <v>543</v>
      </c>
      <c r="AG2413" s="79" t="str">
        <f>+IF(AF2413&lt;&gt;"",VLOOKUP(AF2413,NIVELES!$A$666:$B$673,2,0),"")</f>
        <v>DESARROLLO_INFANTIL</v>
      </c>
      <c r="AH2413" s="78" t="s">
        <v>452</v>
      </c>
      <c r="AI2413" s="79" t="str">
        <f>IF(AH2413&lt;&gt;"",VLOOKUP(CONCATENATE(AG2413,AH2413),NIVELES!$B$676:$C$745,2,0),"")</f>
        <v>Creciendo Con Nuestros Hijos De Atención Directa Funcionamiento, Operación Y Atención Domiciliar</v>
      </c>
      <c r="AJ2413" s="78" t="s">
        <v>517</v>
      </c>
      <c r="AK2413" s="79" t="str">
        <f>+IF(AJ2413&lt;&gt;"",VLOOKUP(AJ2413,NIVELES!$A$816:$B$892,2,0),"")</f>
        <v>NO APLICA</v>
      </c>
      <c r="AL2413" s="78" t="s">
        <v>553</v>
      </c>
      <c r="AM2413" s="78">
        <v>510203</v>
      </c>
      <c r="AN2413" s="79" t="str">
        <f>IF(AM2413&lt;&gt;"",+VLOOKUP(AM2413,NIVELES!$A$1652:$B$2466,2,0),"")</f>
        <v>Decimotercer Sueldo</v>
      </c>
      <c r="AO2413" s="87">
        <v>46653.75</v>
      </c>
      <c r="AP2413" s="88">
        <v>0</v>
      </c>
      <c r="AQ2413" s="88">
        <v>1316.25</v>
      </c>
      <c r="AR2413" s="88">
        <v>3887.81</v>
      </c>
      <c r="AS2413" s="88">
        <v>3887.81</v>
      </c>
      <c r="AT2413" s="88">
        <v>3887.81</v>
      </c>
      <c r="AU2413" s="88">
        <v>3887.81</v>
      </c>
      <c r="AV2413" s="88">
        <v>3887.81</v>
      </c>
      <c r="AW2413" s="88">
        <v>3887.81</v>
      </c>
      <c r="AX2413" s="88">
        <v>3887.81</v>
      </c>
      <c r="AY2413" s="88">
        <v>3887.81</v>
      </c>
      <c r="AZ2413" s="88">
        <v>3887.81</v>
      </c>
      <c r="BA2413" s="88">
        <v>10347.209999999999</v>
      </c>
      <c r="BB2413" s="89">
        <f t="shared" si="147"/>
        <v>46653.75</v>
      </c>
      <c r="BC2413" s="90" t="str">
        <f t="shared" si="146"/>
        <v>OK</v>
      </c>
      <c r="BD2413" s="91" t="str">
        <f t="shared" si="148"/>
        <v xml:space="preserve">                  </v>
      </c>
      <c r="BE2413" s="92">
        <f t="shared" si="149"/>
        <v>12</v>
      </c>
    </row>
    <row r="2414" spans="1:57" s="74" customFormat="1" ht="50.1" customHeight="1" x14ac:dyDescent="0.2">
      <c r="A2414" s="78" t="s">
        <v>55</v>
      </c>
      <c r="B2414" s="78" t="s">
        <v>61</v>
      </c>
      <c r="C2414" s="78" t="s">
        <v>619</v>
      </c>
      <c r="D2414" s="78" t="s">
        <v>605</v>
      </c>
      <c r="E2414" s="79" t="str">
        <f>+IF(C2414&lt;&gt;"",VLOOKUP(MID(C2414,18,5),NIVELES!$A$133:$B$213,2,0),"")</f>
        <v>GUAYAS</v>
      </c>
      <c r="F2414" s="80" t="s">
        <v>200</v>
      </c>
      <c r="G2414" s="81" t="str">
        <f>+IF(F2414&lt;&gt;"",VLOOKUP(F2414,NIVELES!$A$246:$C$464,3,0),"")</f>
        <v xml:space="preserve"> </v>
      </c>
      <c r="H2414" s="82" t="s">
        <v>1024</v>
      </c>
      <c r="I2414" s="78" t="s">
        <v>2201</v>
      </c>
      <c r="J2414" s="78" t="s">
        <v>3001</v>
      </c>
      <c r="K2414" s="78" t="s">
        <v>3002</v>
      </c>
      <c r="L2414" s="78" t="s">
        <v>3011</v>
      </c>
      <c r="M2414" s="78">
        <v>3390</v>
      </c>
      <c r="N2414" s="78" t="s">
        <v>3012</v>
      </c>
      <c r="O2414" s="78" t="s">
        <v>2454</v>
      </c>
      <c r="P2414" s="82">
        <v>12</v>
      </c>
      <c r="Q2414" s="78" t="s">
        <v>2945</v>
      </c>
      <c r="R2414" s="82">
        <v>1</v>
      </c>
      <c r="S2414" s="82">
        <v>1</v>
      </c>
      <c r="T2414" s="82">
        <v>1</v>
      </c>
      <c r="U2414" s="82">
        <v>1</v>
      </c>
      <c r="V2414" s="82">
        <v>1</v>
      </c>
      <c r="W2414" s="82">
        <v>1</v>
      </c>
      <c r="X2414" s="82">
        <v>1</v>
      </c>
      <c r="Y2414" s="82">
        <v>1</v>
      </c>
      <c r="Z2414" s="82">
        <v>1</v>
      </c>
      <c r="AA2414" s="82">
        <v>1</v>
      </c>
      <c r="AB2414" s="82">
        <v>1</v>
      </c>
      <c r="AC2414" s="82">
        <v>1</v>
      </c>
      <c r="AD2414" s="85" t="str">
        <f>IF(A2414&lt;&gt;"",IF(D2414="DIRECCIÓN_DE_TRANSFERENCIAS","280 0031",VLOOKUP(C2414,NIVELES!$A$14:$B$105,2,0)),"")</f>
        <v>280 5310</v>
      </c>
      <c r="AE2414" s="86" t="s">
        <v>322</v>
      </c>
      <c r="AF2414" s="86" t="s">
        <v>543</v>
      </c>
      <c r="AG2414" s="79" t="str">
        <f>+IF(AF2414&lt;&gt;"",VLOOKUP(AF2414,NIVELES!$A$666:$B$673,2,0),"")</f>
        <v>DESARROLLO_INFANTIL</v>
      </c>
      <c r="AH2414" s="78" t="s">
        <v>452</v>
      </c>
      <c r="AI2414" s="79" t="str">
        <f>IF(AH2414&lt;&gt;"",VLOOKUP(CONCATENATE(AG2414,AH2414),NIVELES!$B$676:$C$745,2,0),"")</f>
        <v>Creciendo Con Nuestros Hijos De Atención Directa Funcionamiento, Operación Y Atención Domiciliar</v>
      </c>
      <c r="AJ2414" s="78" t="s">
        <v>517</v>
      </c>
      <c r="AK2414" s="79" t="str">
        <f>+IF(AJ2414&lt;&gt;"",VLOOKUP(AJ2414,NIVELES!$A$816:$B$892,2,0),"")</f>
        <v>NO APLICA</v>
      </c>
      <c r="AL2414" s="78" t="s">
        <v>553</v>
      </c>
      <c r="AM2414" s="78">
        <v>510204</v>
      </c>
      <c r="AN2414" s="79" t="str">
        <f>IF(AM2414&lt;&gt;"",+VLOOKUP(AM2414,NIVELES!$A$1652:$B$2466,2,0),"")</f>
        <v>Decimocuarto Sueldo</v>
      </c>
      <c r="AO2414" s="87">
        <v>31421.5</v>
      </c>
      <c r="AP2414" s="88">
        <v>0</v>
      </c>
      <c r="AQ2414" s="88">
        <v>886.41</v>
      </c>
      <c r="AR2414" s="88">
        <v>6968.94</v>
      </c>
      <c r="AS2414" s="88">
        <v>2618.4499999999998</v>
      </c>
      <c r="AT2414" s="88">
        <v>2618.4499999999998</v>
      </c>
      <c r="AU2414" s="88">
        <v>2618.4499999999998</v>
      </c>
      <c r="AV2414" s="88">
        <v>2618.4499999999998</v>
      </c>
      <c r="AW2414" s="88">
        <v>2618.4499999999998</v>
      </c>
      <c r="AX2414" s="88">
        <v>2618.4499999999998</v>
      </c>
      <c r="AY2414" s="88">
        <v>2618.4499999999998</v>
      </c>
      <c r="AZ2414" s="88">
        <v>2618.4499999999998</v>
      </c>
      <c r="BA2414" s="88">
        <v>2618.5500000000002</v>
      </c>
      <c r="BB2414" s="89">
        <f t="shared" si="147"/>
        <v>31421.500000000004</v>
      </c>
      <c r="BC2414" s="90" t="str">
        <f t="shared" si="146"/>
        <v>OK</v>
      </c>
      <c r="BD2414" s="91" t="str">
        <f t="shared" si="148"/>
        <v xml:space="preserve">                  </v>
      </c>
      <c r="BE2414" s="92">
        <f t="shared" si="149"/>
        <v>12</v>
      </c>
    </row>
    <row r="2415" spans="1:57" s="74" customFormat="1" ht="50.1" customHeight="1" x14ac:dyDescent="0.2">
      <c r="A2415" s="78" t="s">
        <v>55</v>
      </c>
      <c r="B2415" s="78" t="s">
        <v>61</v>
      </c>
      <c r="C2415" s="78" t="s">
        <v>619</v>
      </c>
      <c r="D2415" s="78" t="s">
        <v>605</v>
      </c>
      <c r="E2415" s="79" t="str">
        <f>+IF(C2415&lt;&gt;"",VLOOKUP(MID(C2415,18,5),NIVELES!$A$133:$B$213,2,0),"")</f>
        <v>GUAYAS</v>
      </c>
      <c r="F2415" s="80" t="s">
        <v>200</v>
      </c>
      <c r="G2415" s="81" t="str">
        <f>+IF(F2415&lt;&gt;"",VLOOKUP(F2415,NIVELES!$A$246:$C$464,3,0),"")</f>
        <v xml:space="preserve"> </v>
      </c>
      <c r="H2415" s="82" t="s">
        <v>1024</v>
      </c>
      <c r="I2415" s="78" t="s">
        <v>2201</v>
      </c>
      <c r="J2415" s="78" t="s">
        <v>3001</v>
      </c>
      <c r="K2415" s="78" t="s">
        <v>3002</v>
      </c>
      <c r="L2415" s="78" t="s">
        <v>3011</v>
      </c>
      <c r="M2415" s="78">
        <v>3390</v>
      </c>
      <c r="N2415" s="78" t="s">
        <v>3012</v>
      </c>
      <c r="O2415" s="78" t="s">
        <v>2454</v>
      </c>
      <c r="P2415" s="82">
        <v>12</v>
      </c>
      <c r="Q2415" s="78" t="s">
        <v>2945</v>
      </c>
      <c r="R2415" s="82">
        <v>1</v>
      </c>
      <c r="S2415" s="82">
        <v>1</v>
      </c>
      <c r="T2415" s="82">
        <v>1</v>
      </c>
      <c r="U2415" s="82">
        <v>1</v>
      </c>
      <c r="V2415" s="82">
        <v>1</v>
      </c>
      <c r="W2415" s="82">
        <v>1</v>
      </c>
      <c r="X2415" s="82">
        <v>1</v>
      </c>
      <c r="Y2415" s="82">
        <v>1</v>
      </c>
      <c r="Z2415" s="82">
        <v>1</v>
      </c>
      <c r="AA2415" s="82">
        <v>1</v>
      </c>
      <c r="AB2415" s="82">
        <v>1</v>
      </c>
      <c r="AC2415" s="82">
        <v>1</v>
      </c>
      <c r="AD2415" s="85" t="str">
        <f>IF(A2415&lt;&gt;"",IF(D2415="DIRECCIÓN_DE_TRANSFERENCIAS","280 0031",VLOOKUP(C2415,NIVELES!$A$14:$B$105,2,0)),"")</f>
        <v>280 5310</v>
      </c>
      <c r="AE2415" s="86" t="s">
        <v>322</v>
      </c>
      <c r="AF2415" s="86" t="s">
        <v>543</v>
      </c>
      <c r="AG2415" s="79" t="str">
        <f>+IF(AF2415&lt;&gt;"",VLOOKUP(AF2415,NIVELES!$A$666:$B$673,2,0),"")</f>
        <v>DESARROLLO_INFANTIL</v>
      </c>
      <c r="AH2415" s="78" t="s">
        <v>452</v>
      </c>
      <c r="AI2415" s="79" t="str">
        <f>IF(AH2415&lt;&gt;"",VLOOKUP(CONCATENATE(AG2415,AH2415),NIVELES!$B$676:$C$745,2,0),"")</f>
        <v>Creciendo Con Nuestros Hijos De Atención Directa Funcionamiento, Operación Y Atención Domiciliar</v>
      </c>
      <c r="AJ2415" s="78" t="s">
        <v>517</v>
      </c>
      <c r="AK2415" s="79" t="str">
        <f>+IF(AJ2415&lt;&gt;"",VLOOKUP(AJ2415,NIVELES!$A$816:$B$892,2,0),"")</f>
        <v>NO APLICA</v>
      </c>
      <c r="AL2415" s="78" t="s">
        <v>553</v>
      </c>
      <c r="AM2415" s="78">
        <v>510510</v>
      </c>
      <c r="AN2415" s="79" t="str">
        <f>IF(AM2415&lt;&gt;"",+VLOOKUP(AM2415,NIVELES!$A$1652:$B$2466,2,0),"")</f>
        <v>Servicios Personales por Contrato</v>
      </c>
      <c r="AO2415" s="87">
        <v>64350</v>
      </c>
      <c r="AP2415" s="88">
        <v>5850</v>
      </c>
      <c r="AQ2415" s="88">
        <v>5265</v>
      </c>
      <c r="AR2415" s="88">
        <v>5362.5</v>
      </c>
      <c r="AS2415" s="88">
        <v>5362.5</v>
      </c>
      <c r="AT2415" s="88">
        <v>5362.5</v>
      </c>
      <c r="AU2415" s="88">
        <v>5362.5</v>
      </c>
      <c r="AV2415" s="88">
        <v>5362.5</v>
      </c>
      <c r="AW2415" s="88">
        <v>5362.5</v>
      </c>
      <c r="AX2415" s="88">
        <v>5362.5</v>
      </c>
      <c r="AY2415" s="88">
        <v>5362.5</v>
      </c>
      <c r="AZ2415" s="88">
        <v>5362.5</v>
      </c>
      <c r="BA2415" s="88">
        <v>4972.5</v>
      </c>
      <c r="BB2415" s="89">
        <f t="shared" si="147"/>
        <v>64350</v>
      </c>
      <c r="BC2415" s="90" t="str">
        <f t="shared" si="146"/>
        <v>OK</v>
      </c>
      <c r="BD2415" s="91" t="str">
        <f t="shared" si="148"/>
        <v xml:space="preserve">                  </v>
      </c>
      <c r="BE2415" s="92">
        <f t="shared" si="149"/>
        <v>12</v>
      </c>
    </row>
    <row r="2416" spans="1:57" s="74" customFormat="1" ht="50.1" customHeight="1" x14ac:dyDescent="0.2">
      <c r="A2416" s="78" t="s">
        <v>55</v>
      </c>
      <c r="B2416" s="78" t="s">
        <v>61</v>
      </c>
      <c r="C2416" s="78" t="s">
        <v>619</v>
      </c>
      <c r="D2416" s="78" t="s">
        <v>605</v>
      </c>
      <c r="E2416" s="79" t="str">
        <f>+IF(C2416&lt;&gt;"",VLOOKUP(MID(C2416,18,5),NIVELES!$A$133:$B$213,2,0),"")</f>
        <v>GUAYAS</v>
      </c>
      <c r="F2416" s="80" t="s">
        <v>200</v>
      </c>
      <c r="G2416" s="81" t="str">
        <f>+IF(F2416&lt;&gt;"",VLOOKUP(F2416,NIVELES!$A$246:$C$464,3,0),"")</f>
        <v xml:space="preserve"> </v>
      </c>
      <c r="H2416" s="82" t="s">
        <v>1024</v>
      </c>
      <c r="I2416" s="78" t="s">
        <v>2201</v>
      </c>
      <c r="J2416" s="78" t="s">
        <v>3001</v>
      </c>
      <c r="K2416" s="78" t="s">
        <v>3002</v>
      </c>
      <c r="L2416" s="78" t="s">
        <v>3011</v>
      </c>
      <c r="M2416" s="78">
        <v>3390</v>
      </c>
      <c r="N2416" s="78" t="s">
        <v>3012</v>
      </c>
      <c r="O2416" s="78" t="s">
        <v>2454</v>
      </c>
      <c r="P2416" s="82">
        <v>12</v>
      </c>
      <c r="Q2416" s="78" t="s">
        <v>2945</v>
      </c>
      <c r="R2416" s="82">
        <v>1</v>
      </c>
      <c r="S2416" s="82">
        <v>1</v>
      </c>
      <c r="T2416" s="82">
        <v>1</v>
      </c>
      <c r="U2416" s="82">
        <v>1</v>
      </c>
      <c r="V2416" s="82">
        <v>1</v>
      </c>
      <c r="W2416" s="82">
        <v>1</v>
      </c>
      <c r="X2416" s="82">
        <v>1</v>
      </c>
      <c r="Y2416" s="82">
        <v>1</v>
      </c>
      <c r="Z2416" s="82">
        <v>1</v>
      </c>
      <c r="AA2416" s="82">
        <v>1</v>
      </c>
      <c r="AB2416" s="82">
        <v>1</v>
      </c>
      <c r="AC2416" s="82">
        <v>1</v>
      </c>
      <c r="AD2416" s="85" t="str">
        <f>IF(A2416&lt;&gt;"",IF(D2416="DIRECCIÓN_DE_TRANSFERENCIAS","280 0031",VLOOKUP(C2416,NIVELES!$A$14:$B$105,2,0)),"")</f>
        <v>280 5310</v>
      </c>
      <c r="AE2416" s="86" t="s">
        <v>322</v>
      </c>
      <c r="AF2416" s="86" t="s">
        <v>543</v>
      </c>
      <c r="AG2416" s="79" t="str">
        <f>+IF(AF2416&lt;&gt;"",VLOOKUP(AF2416,NIVELES!$A$666:$B$673,2,0),"")</f>
        <v>DESARROLLO_INFANTIL</v>
      </c>
      <c r="AH2416" s="78" t="s">
        <v>452</v>
      </c>
      <c r="AI2416" s="79" t="str">
        <f>IF(AH2416&lt;&gt;"",VLOOKUP(CONCATENATE(AG2416,AH2416),NIVELES!$B$676:$C$745,2,0),"")</f>
        <v>Creciendo Con Nuestros Hijos De Atención Directa Funcionamiento, Operación Y Atención Domiciliar</v>
      </c>
      <c r="AJ2416" s="78" t="s">
        <v>517</v>
      </c>
      <c r="AK2416" s="79" t="str">
        <f>+IF(AJ2416&lt;&gt;"",VLOOKUP(AJ2416,NIVELES!$A$816:$B$892,2,0),"")</f>
        <v>NO APLICA</v>
      </c>
      <c r="AL2416" s="78" t="s">
        <v>553</v>
      </c>
      <c r="AM2416" s="78">
        <v>510601</v>
      </c>
      <c r="AN2416" s="79" t="str">
        <f>IF(AM2416&lt;&gt;"",+VLOOKUP(AM2416,NIVELES!$A$1652:$B$2466,2,0),"")</f>
        <v>Aporte Patronal</v>
      </c>
      <c r="AO2416" s="87">
        <v>54025.04</v>
      </c>
      <c r="AP2416" s="88">
        <v>4912.0200000000004</v>
      </c>
      <c r="AQ2416" s="88">
        <v>4806.63</v>
      </c>
      <c r="AR2416" s="88">
        <v>4502.08</v>
      </c>
      <c r="AS2416" s="88">
        <v>4502.08</v>
      </c>
      <c r="AT2416" s="88">
        <v>4502.08</v>
      </c>
      <c r="AU2416" s="88">
        <v>4502.08</v>
      </c>
      <c r="AV2416" s="88">
        <v>4502.08</v>
      </c>
      <c r="AW2416" s="88">
        <v>4502.08</v>
      </c>
      <c r="AX2416" s="88">
        <v>4502.08</v>
      </c>
      <c r="AY2416" s="88">
        <v>4502.08</v>
      </c>
      <c r="AZ2416" s="88">
        <v>4502.08</v>
      </c>
      <c r="BA2416" s="88">
        <v>3787.67</v>
      </c>
      <c r="BB2416" s="89">
        <f t="shared" si="147"/>
        <v>54025.040000000008</v>
      </c>
      <c r="BC2416" s="90" t="str">
        <f t="shared" si="146"/>
        <v>OK</v>
      </c>
      <c r="BD2416" s="91" t="str">
        <f t="shared" si="148"/>
        <v xml:space="preserve">                  </v>
      </c>
      <c r="BE2416" s="92">
        <f t="shared" si="149"/>
        <v>12</v>
      </c>
    </row>
    <row r="2417" spans="1:57" s="74" customFormat="1" ht="50.1" customHeight="1" x14ac:dyDescent="0.2">
      <c r="A2417" s="78" t="s">
        <v>55</v>
      </c>
      <c r="B2417" s="78" t="s">
        <v>61</v>
      </c>
      <c r="C2417" s="78" t="s">
        <v>619</v>
      </c>
      <c r="D2417" s="78" t="s">
        <v>605</v>
      </c>
      <c r="E2417" s="79" t="str">
        <f>+IF(C2417&lt;&gt;"",VLOOKUP(MID(C2417,18,5),NIVELES!$A$133:$B$213,2,0),"")</f>
        <v>GUAYAS</v>
      </c>
      <c r="F2417" s="80" t="s">
        <v>200</v>
      </c>
      <c r="G2417" s="81" t="str">
        <f>+IF(F2417&lt;&gt;"",VLOOKUP(F2417,NIVELES!$A$246:$C$464,3,0),"")</f>
        <v xml:space="preserve"> </v>
      </c>
      <c r="H2417" s="82" t="s">
        <v>1024</v>
      </c>
      <c r="I2417" s="78" t="s">
        <v>2201</v>
      </c>
      <c r="J2417" s="78" t="s">
        <v>3001</v>
      </c>
      <c r="K2417" s="78" t="s">
        <v>3002</v>
      </c>
      <c r="L2417" s="78" t="s">
        <v>3011</v>
      </c>
      <c r="M2417" s="78">
        <v>3390</v>
      </c>
      <c r="N2417" s="78" t="s">
        <v>3012</v>
      </c>
      <c r="O2417" s="78" t="s">
        <v>2454</v>
      </c>
      <c r="P2417" s="82">
        <v>12</v>
      </c>
      <c r="Q2417" s="78" t="s">
        <v>2945</v>
      </c>
      <c r="R2417" s="82">
        <v>1</v>
      </c>
      <c r="S2417" s="82">
        <v>1</v>
      </c>
      <c r="T2417" s="82">
        <v>1</v>
      </c>
      <c r="U2417" s="82">
        <v>1</v>
      </c>
      <c r="V2417" s="82">
        <v>1</v>
      </c>
      <c r="W2417" s="82">
        <v>1</v>
      </c>
      <c r="X2417" s="82">
        <v>1</v>
      </c>
      <c r="Y2417" s="82">
        <v>1</v>
      </c>
      <c r="Z2417" s="82">
        <v>1</v>
      </c>
      <c r="AA2417" s="82">
        <v>1</v>
      </c>
      <c r="AB2417" s="82">
        <v>1</v>
      </c>
      <c r="AC2417" s="82">
        <v>1</v>
      </c>
      <c r="AD2417" s="85" t="str">
        <f>IF(A2417&lt;&gt;"",IF(D2417="DIRECCIÓN_DE_TRANSFERENCIAS","280 0031",VLOOKUP(C2417,NIVELES!$A$14:$B$105,2,0)),"")</f>
        <v>280 5310</v>
      </c>
      <c r="AE2417" s="86" t="s">
        <v>322</v>
      </c>
      <c r="AF2417" s="86" t="s">
        <v>543</v>
      </c>
      <c r="AG2417" s="79" t="str">
        <f>+IF(AF2417&lt;&gt;"",VLOOKUP(AF2417,NIVELES!$A$666:$B$673,2,0),"")</f>
        <v>DESARROLLO_INFANTIL</v>
      </c>
      <c r="AH2417" s="78" t="s">
        <v>452</v>
      </c>
      <c r="AI2417" s="79" t="str">
        <f>IF(AH2417&lt;&gt;"",VLOOKUP(CONCATENATE(AG2417,AH2417),NIVELES!$B$676:$C$745,2,0),"")</f>
        <v>Creciendo Con Nuestros Hijos De Atención Directa Funcionamiento, Operación Y Atención Domiciliar</v>
      </c>
      <c r="AJ2417" s="78" t="s">
        <v>517</v>
      </c>
      <c r="AK2417" s="79" t="str">
        <f>+IF(AJ2417&lt;&gt;"",VLOOKUP(AJ2417,NIVELES!$A$816:$B$892,2,0),"")</f>
        <v>NO APLICA</v>
      </c>
      <c r="AL2417" s="78" t="s">
        <v>553</v>
      </c>
      <c r="AM2417" s="78">
        <v>510602</v>
      </c>
      <c r="AN2417" s="79" t="str">
        <f>IF(AM2417&lt;&gt;"",+VLOOKUP(AM2417,NIVELES!$A$1652:$B$2466,2,0),"")</f>
        <v>Fondo de Reserva</v>
      </c>
      <c r="AO2417" s="87">
        <v>46653.75</v>
      </c>
      <c r="AP2417" s="88">
        <v>2339.04</v>
      </c>
      <c r="AQ2417" s="88">
        <v>2975.78</v>
      </c>
      <c r="AR2417" s="88">
        <v>2975.78</v>
      </c>
      <c r="AS2417" s="88">
        <v>3887.81</v>
      </c>
      <c r="AT2417" s="88">
        <v>3887.81</v>
      </c>
      <c r="AU2417" s="88">
        <v>3887.81</v>
      </c>
      <c r="AV2417" s="88">
        <v>3887.81</v>
      </c>
      <c r="AW2417" s="88">
        <v>3887.81</v>
      </c>
      <c r="AX2417" s="88">
        <v>3887.81</v>
      </c>
      <c r="AY2417" s="88">
        <v>3887.81</v>
      </c>
      <c r="AZ2417" s="88">
        <v>3887.81</v>
      </c>
      <c r="BA2417" s="88">
        <v>7260.67</v>
      </c>
      <c r="BB2417" s="89">
        <f t="shared" si="147"/>
        <v>46653.75</v>
      </c>
      <c r="BC2417" s="90" t="str">
        <f t="shared" si="146"/>
        <v>OK</v>
      </c>
      <c r="BD2417" s="91" t="str">
        <f t="shared" si="148"/>
        <v xml:space="preserve">                  </v>
      </c>
      <c r="BE2417" s="92">
        <f t="shared" si="149"/>
        <v>12</v>
      </c>
    </row>
    <row r="2418" spans="1:57" s="74" customFormat="1" ht="50.1" customHeight="1" x14ac:dyDescent="0.2">
      <c r="A2418" s="78" t="s">
        <v>55</v>
      </c>
      <c r="B2418" s="78" t="s">
        <v>61</v>
      </c>
      <c r="C2418" s="78" t="s">
        <v>619</v>
      </c>
      <c r="D2418" s="78" t="s">
        <v>605</v>
      </c>
      <c r="E2418" s="79" t="str">
        <f>+IF(C2418&lt;&gt;"",VLOOKUP(MID(C2418,18,5),NIVELES!$A$133:$B$213,2,0),"")</f>
        <v>GUAYAS</v>
      </c>
      <c r="F2418" s="80" t="s">
        <v>200</v>
      </c>
      <c r="G2418" s="81" t="str">
        <f>+IF(F2418&lt;&gt;"",VLOOKUP(F2418,NIVELES!$A$246:$C$464,3,0),"")</f>
        <v xml:space="preserve"> </v>
      </c>
      <c r="H2418" s="82" t="s">
        <v>1024</v>
      </c>
      <c r="I2418" s="78" t="s">
        <v>2201</v>
      </c>
      <c r="J2418" s="78" t="s">
        <v>3001</v>
      </c>
      <c r="K2418" s="78" t="s">
        <v>3002</v>
      </c>
      <c r="L2418" s="78" t="s">
        <v>3011</v>
      </c>
      <c r="M2418" s="78">
        <v>3390</v>
      </c>
      <c r="N2418" s="78" t="s">
        <v>3012</v>
      </c>
      <c r="O2418" s="78" t="s">
        <v>3013</v>
      </c>
      <c r="P2418" s="82">
        <v>0</v>
      </c>
      <c r="Q2418" s="78" t="s">
        <v>2584</v>
      </c>
      <c r="R2418" s="82"/>
      <c r="S2418" s="82"/>
      <c r="T2418" s="82"/>
      <c r="U2418" s="82"/>
      <c r="V2418" s="82"/>
      <c r="W2418" s="82"/>
      <c r="X2418" s="82"/>
      <c r="Y2418" s="82"/>
      <c r="Z2418" s="82"/>
      <c r="AA2418" s="82"/>
      <c r="AB2418" s="82"/>
      <c r="AC2418" s="82"/>
      <c r="AD2418" s="85" t="str">
        <f>IF(A2418&lt;&gt;"",IF(D2418="DIRECCIÓN_DE_TRANSFERENCIAS","280 0031",VLOOKUP(C2418,NIVELES!$A$14:$B$105,2,0)),"")</f>
        <v>280 5310</v>
      </c>
      <c r="AE2418" s="86" t="s">
        <v>322</v>
      </c>
      <c r="AF2418" s="86" t="s">
        <v>543</v>
      </c>
      <c r="AG2418" s="79" t="str">
        <f>+IF(AF2418&lt;&gt;"",VLOOKUP(AF2418,NIVELES!$A$666:$B$673,2,0),"")</f>
        <v>DESARROLLO_INFANTIL</v>
      </c>
      <c r="AH2418" s="78" t="s">
        <v>452</v>
      </c>
      <c r="AI2418" s="79" t="str">
        <f>IF(AH2418&lt;&gt;"",VLOOKUP(CONCATENATE(AG2418,AH2418),NIVELES!$B$676:$C$745,2,0),"")</f>
        <v>Creciendo Con Nuestros Hijos De Atención Directa Funcionamiento, Operación Y Atención Domiciliar</v>
      </c>
      <c r="AJ2418" s="78" t="s">
        <v>387</v>
      </c>
      <c r="AK2418" s="79" t="str">
        <f>+IF(AJ2418&lt;&gt;"",VLOOKUP(AJ2418,NIVELES!$A$816:$B$892,2,0),"")</f>
        <v>ASEGURAR EL DESARROLLO INFANTIL Y LA EDUCACIÓN INTEGRAL, CON CALIDAD Y CALIDEZ PARA TODOS LOS NIÑOS, NIÑAS Y ADOLESCENTES</v>
      </c>
      <c r="AL2418" s="78" t="s">
        <v>554</v>
      </c>
      <c r="AM2418" s="78">
        <v>530802</v>
      </c>
      <c r="AN2418" s="79" t="str">
        <f>IF(AM2418&lt;&gt;"",+VLOOKUP(AM2418,NIVELES!$A$1652:$B$2466,2,0),"")</f>
        <v>Vestuario, Lencería, Prendas de Protección; y, Accesorios para Uniformes Militares y Policiales; y, Carpas</v>
      </c>
      <c r="AO2418" s="87">
        <v>0</v>
      </c>
      <c r="AP2418" s="88">
        <v>0</v>
      </c>
      <c r="AQ2418" s="88">
        <v>0</v>
      </c>
      <c r="AR2418" s="88"/>
      <c r="AS2418" s="88"/>
      <c r="AT2418" s="88"/>
      <c r="AU2418" s="88"/>
      <c r="AV2418" s="88"/>
      <c r="AW2418" s="88"/>
      <c r="AX2418" s="88"/>
      <c r="AY2418" s="88"/>
      <c r="AZ2418" s="88"/>
      <c r="BA2418" s="88"/>
      <c r="BB2418" s="89">
        <f t="shared" si="147"/>
        <v>0</v>
      </c>
      <c r="BC2418" s="90" t="str">
        <f t="shared" si="146"/>
        <v>OK</v>
      </c>
      <c r="BD2418" s="91" t="str">
        <f t="shared" si="148"/>
        <v xml:space="preserve">                  </v>
      </c>
      <c r="BE2418" s="92">
        <f t="shared" si="149"/>
        <v>0</v>
      </c>
    </row>
    <row r="2419" spans="1:57" s="74" customFormat="1" ht="50.1" customHeight="1" x14ac:dyDescent="0.2">
      <c r="A2419" s="78" t="s">
        <v>55</v>
      </c>
      <c r="B2419" s="78" t="s">
        <v>61</v>
      </c>
      <c r="C2419" s="78" t="s">
        <v>619</v>
      </c>
      <c r="D2419" s="78" t="s">
        <v>605</v>
      </c>
      <c r="E2419" s="79" t="str">
        <f>+IF(C2419&lt;&gt;"",VLOOKUP(MID(C2419,18,5),NIVELES!$A$133:$B$213,2,0),"")</f>
        <v>GUAYAS</v>
      </c>
      <c r="F2419" s="80" t="s">
        <v>200</v>
      </c>
      <c r="G2419" s="81" t="str">
        <f>+IF(F2419&lt;&gt;"",VLOOKUP(F2419,NIVELES!$A$246:$C$464,3,0),"")</f>
        <v xml:space="preserve"> </v>
      </c>
      <c r="H2419" s="82" t="s">
        <v>1024</v>
      </c>
      <c r="I2419" s="78" t="s">
        <v>2201</v>
      </c>
      <c r="J2419" s="78" t="s">
        <v>3001</v>
      </c>
      <c r="K2419" s="78" t="s">
        <v>3002</v>
      </c>
      <c r="L2419" s="78" t="s">
        <v>3011</v>
      </c>
      <c r="M2419" s="78">
        <v>3390</v>
      </c>
      <c r="N2419" s="78" t="s">
        <v>3012</v>
      </c>
      <c r="O2419" s="78" t="s">
        <v>3014</v>
      </c>
      <c r="P2419" s="82">
        <v>3</v>
      </c>
      <c r="Q2419" s="78" t="s">
        <v>2585</v>
      </c>
      <c r="R2419" s="82"/>
      <c r="S2419" s="82"/>
      <c r="T2419" s="82">
        <v>1</v>
      </c>
      <c r="U2419" s="82"/>
      <c r="V2419" s="82"/>
      <c r="W2419" s="82"/>
      <c r="X2419" s="82">
        <v>1</v>
      </c>
      <c r="Y2419" s="82"/>
      <c r="Z2419" s="82"/>
      <c r="AA2419" s="82">
        <v>1</v>
      </c>
      <c r="AB2419" s="82"/>
      <c r="AC2419" s="82"/>
      <c r="AD2419" s="85" t="str">
        <f>IF(A2419&lt;&gt;"",IF(D2419="DIRECCIÓN_DE_TRANSFERENCIAS","280 0031",VLOOKUP(C2419,NIVELES!$A$14:$B$105,2,0)),"")</f>
        <v>280 5310</v>
      </c>
      <c r="AE2419" s="86" t="s">
        <v>322</v>
      </c>
      <c r="AF2419" s="86" t="s">
        <v>543</v>
      </c>
      <c r="AG2419" s="79" t="str">
        <f>+IF(AF2419&lt;&gt;"",VLOOKUP(AF2419,NIVELES!$A$666:$B$673,2,0),"")</f>
        <v>DESARROLLO_INFANTIL</v>
      </c>
      <c r="AH2419" s="78" t="s">
        <v>452</v>
      </c>
      <c r="AI2419" s="79" t="str">
        <f>IF(AH2419&lt;&gt;"",VLOOKUP(CONCATENATE(AG2419,AH2419),NIVELES!$B$676:$C$745,2,0),"")</f>
        <v>Creciendo Con Nuestros Hijos De Atención Directa Funcionamiento, Operación Y Atención Domiciliar</v>
      </c>
      <c r="AJ2419" s="78" t="s">
        <v>387</v>
      </c>
      <c r="AK2419" s="79" t="str">
        <f>+IF(AJ2419&lt;&gt;"",VLOOKUP(AJ2419,NIVELES!$A$816:$B$892,2,0),"")</f>
        <v>ASEGURAR EL DESARROLLO INFANTIL Y LA EDUCACIÓN INTEGRAL, CON CALIDAD Y CALIDEZ PARA TODOS LOS NIÑOS, NIÑAS Y ADOLESCENTES</v>
      </c>
      <c r="AL2419" s="78" t="s">
        <v>554</v>
      </c>
      <c r="AM2419" s="78">
        <v>530812</v>
      </c>
      <c r="AN2419" s="79" t="str">
        <f>IF(AM2419&lt;&gt;"",+VLOOKUP(AM2419,NIVELES!$A$1652:$B$2466,2,0),"")</f>
        <v>Materiales Didácticos</v>
      </c>
      <c r="AO2419" s="87">
        <v>3123.12</v>
      </c>
      <c r="AP2419" s="88">
        <v>0</v>
      </c>
      <c r="AQ2419" s="88">
        <v>0</v>
      </c>
      <c r="AR2419" s="88">
        <v>3123.12</v>
      </c>
      <c r="AS2419" s="88"/>
      <c r="AT2419" s="88"/>
      <c r="AU2419" s="88"/>
      <c r="AV2419" s="88"/>
      <c r="AW2419" s="88"/>
      <c r="AX2419" s="88"/>
      <c r="AY2419" s="88"/>
      <c r="AZ2419" s="88"/>
      <c r="BA2419" s="88"/>
      <c r="BB2419" s="89">
        <f t="shared" si="147"/>
        <v>3123.12</v>
      </c>
      <c r="BC2419" s="90" t="str">
        <f t="shared" si="146"/>
        <v>OK</v>
      </c>
      <c r="BD2419" s="91" t="str">
        <f t="shared" si="148"/>
        <v xml:space="preserve">                  </v>
      </c>
      <c r="BE2419" s="92">
        <f t="shared" si="149"/>
        <v>3</v>
      </c>
    </row>
    <row r="2420" spans="1:57" s="74" customFormat="1" ht="50.1" customHeight="1" x14ac:dyDescent="0.2">
      <c r="A2420" s="78" t="s">
        <v>55</v>
      </c>
      <c r="B2420" s="78" t="s">
        <v>61</v>
      </c>
      <c r="C2420" s="78" t="s">
        <v>619</v>
      </c>
      <c r="D2420" s="78" t="s">
        <v>605</v>
      </c>
      <c r="E2420" s="79" t="str">
        <f>+IF(C2420&lt;&gt;"",VLOOKUP(MID(C2420,18,5),NIVELES!$A$133:$B$213,2,0),"")</f>
        <v>GUAYAS</v>
      </c>
      <c r="F2420" s="80" t="s">
        <v>200</v>
      </c>
      <c r="G2420" s="81" t="str">
        <f>+IF(F2420&lt;&gt;"",VLOOKUP(F2420,NIVELES!$A$246:$C$464,3,0),"")</f>
        <v xml:space="preserve"> </v>
      </c>
      <c r="H2420" s="82" t="s">
        <v>1024</v>
      </c>
      <c r="I2420" s="78" t="s">
        <v>2201</v>
      </c>
      <c r="J2420" s="78" t="s">
        <v>3015</v>
      </c>
      <c r="K2420" s="78" t="s">
        <v>3002</v>
      </c>
      <c r="L2420" s="78" t="s">
        <v>3016</v>
      </c>
      <c r="M2420" s="78">
        <v>2202</v>
      </c>
      <c r="N2420" s="78" t="s">
        <v>3017</v>
      </c>
      <c r="O2420" s="78" t="s">
        <v>2222</v>
      </c>
      <c r="P2420" s="82">
        <v>13</v>
      </c>
      <c r="Q2420" s="78" t="s">
        <v>3018</v>
      </c>
      <c r="R2420" s="82"/>
      <c r="S2420" s="82">
        <v>13</v>
      </c>
      <c r="T2420" s="82"/>
      <c r="U2420" s="82"/>
      <c r="V2420" s="82"/>
      <c r="W2420" s="82"/>
      <c r="X2420" s="82"/>
      <c r="Y2420" s="82"/>
      <c r="Z2420" s="82"/>
      <c r="AA2420" s="82"/>
      <c r="AB2420" s="82"/>
      <c r="AC2420" s="82"/>
      <c r="AD2420" s="85" t="str">
        <f>IF(A2420&lt;&gt;"",IF(D2420="DIRECCIÓN_DE_TRANSFERENCIAS","280 0031",VLOOKUP(C2420,NIVELES!$A$14:$B$105,2,0)),"")</f>
        <v>280 5310</v>
      </c>
      <c r="AE2420" s="86" t="s">
        <v>322</v>
      </c>
      <c r="AF2420" s="86" t="s">
        <v>543</v>
      </c>
      <c r="AG2420" s="79" t="str">
        <f>+IF(AF2420&lt;&gt;"",VLOOKUP(AF2420,NIVELES!$A$666:$B$673,2,0),"")</f>
        <v>DESARROLLO_INFANTIL</v>
      </c>
      <c r="AH2420" s="78" t="s">
        <v>320</v>
      </c>
      <c r="AI2420" s="79" t="str">
        <f>IF(AH2420&lt;&gt;"",VLOOKUP(CONCATENATE(AG2420,AH2420),NIVELES!$B$676:$C$745,2,0),"")</f>
        <v>Asegurar La Operacion Y Atencion De Cibv  Administrados Por Prestacion De Servicios A Traves De Cooperantes  Para Contribuir Al Desarrollo Integral De Niñas Y Niños</v>
      </c>
      <c r="AJ2420" s="78" t="s">
        <v>387</v>
      </c>
      <c r="AK2420" s="79" t="str">
        <f>+IF(AJ2420&lt;&gt;"",VLOOKUP(AJ2420,NIVELES!$A$816:$B$892,2,0),"")</f>
        <v>ASEGURAR EL DESARROLLO INFANTIL Y LA EDUCACIÓN INTEGRAL, CON CALIDAD Y CALIDEZ PARA TODOS LOS NIÑOS, NIÑAS Y ADOLESCENTES</v>
      </c>
      <c r="AL2420" s="78" t="s">
        <v>556</v>
      </c>
      <c r="AM2420" s="78">
        <v>580104</v>
      </c>
      <c r="AN2420" s="79" t="str">
        <f>IF(AM2420&lt;&gt;"",+VLOOKUP(AM2420,NIVELES!$A$1652:$B$2466,2,0),"")</f>
        <v>A Gobiernos Autónomos Descentralizados</v>
      </c>
      <c r="AO2420" s="87">
        <v>3012245.42</v>
      </c>
      <c r="AP2420" s="88">
        <v>0</v>
      </c>
      <c r="AQ2420" s="88">
        <v>628798.71999999997</v>
      </c>
      <c r="AR2420" s="88">
        <v>124262.64</v>
      </c>
      <c r="AS2420" s="88">
        <v>0</v>
      </c>
      <c r="AT2420" s="88">
        <v>753061.36</v>
      </c>
      <c r="AU2420" s="88">
        <v>0</v>
      </c>
      <c r="AV2420" s="88">
        <v>0</v>
      </c>
      <c r="AW2420" s="88">
        <v>753061.36</v>
      </c>
      <c r="AX2420" s="88">
        <v>0</v>
      </c>
      <c r="AY2420" s="88">
        <v>0</v>
      </c>
      <c r="AZ2420" s="88">
        <v>753061.34</v>
      </c>
      <c r="BA2420" s="88">
        <v>0</v>
      </c>
      <c r="BB2420" s="89">
        <f t="shared" si="147"/>
        <v>3012245.42</v>
      </c>
      <c r="BC2420" s="90" t="str">
        <f t="shared" si="146"/>
        <v>OK</v>
      </c>
      <c r="BD2420" s="91" t="str">
        <f t="shared" si="148"/>
        <v xml:space="preserve">                  </v>
      </c>
      <c r="BE2420" s="92">
        <f t="shared" si="149"/>
        <v>13</v>
      </c>
    </row>
    <row r="2421" spans="1:57" s="74" customFormat="1" ht="50.1" customHeight="1" x14ac:dyDescent="0.2">
      <c r="A2421" s="78" t="s">
        <v>55</v>
      </c>
      <c r="B2421" s="78" t="s">
        <v>61</v>
      </c>
      <c r="C2421" s="78" t="s">
        <v>619</v>
      </c>
      <c r="D2421" s="78" t="s">
        <v>605</v>
      </c>
      <c r="E2421" s="79" t="str">
        <f>+IF(C2421&lt;&gt;"",VLOOKUP(MID(C2421,18,5),NIVELES!$A$133:$B$213,2,0),"")</f>
        <v>GUAYAS</v>
      </c>
      <c r="F2421" s="80" t="s">
        <v>200</v>
      </c>
      <c r="G2421" s="81" t="str">
        <f>+IF(F2421&lt;&gt;"",VLOOKUP(F2421,NIVELES!$A$246:$C$464,3,0),"")</f>
        <v xml:space="preserve"> </v>
      </c>
      <c r="H2421" s="82" t="s">
        <v>1024</v>
      </c>
      <c r="I2421" s="78" t="s">
        <v>2201</v>
      </c>
      <c r="J2421" s="78" t="s">
        <v>3015</v>
      </c>
      <c r="K2421" s="78" t="s">
        <v>3002</v>
      </c>
      <c r="L2421" s="78" t="s">
        <v>3016</v>
      </c>
      <c r="M2421" s="78">
        <v>78</v>
      </c>
      <c r="N2421" s="78" t="s">
        <v>3017</v>
      </c>
      <c r="O2421" s="78" t="s">
        <v>2222</v>
      </c>
      <c r="P2421" s="82">
        <v>2</v>
      </c>
      <c r="Q2421" s="78" t="s">
        <v>3018</v>
      </c>
      <c r="R2421" s="82"/>
      <c r="S2421" s="82">
        <v>2</v>
      </c>
      <c r="T2421" s="82"/>
      <c r="U2421" s="82"/>
      <c r="V2421" s="82"/>
      <c r="W2421" s="82"/>
      <c r="X2421" s="82"/>
      <c r="Y2421" s="82"/>
      <c r="Z2421" s="82"/>
      <c r="AA2421" s="82"/>
      <c r="AB2421" s="82"/>
      <c r="AC2421" s="82"/>
      <c r="AD2421" s="85" t="str">
        <f>IF(A2421&lt;&gt;"",IF(D2421="DIRECCIÓN_DE_TRANSFERENCIAS","280 0031",VLOOKUP(C2421,NIVELES!$A$14:$B$105,2,0)),"")</f>
        <v>280 5310</v>
      </c>
      <c r="AE2421" s="86" t="s">
        <v>322</v>
      </c>
      <c r="AF2421" s="86" t="s">
        <v>543</v>
      </c>
      <c r="AG2421" s="79" t="str">
        <f>+IF(AF2421&lt;&gt;"",VLOOKUP(AF2421,NIVELES!$A$666:$B$673,2,0),"")</f>
        <v>DESARROLLO_INFANTIL</v>
      </c>
      <c r="AH2421" s="78" t="s">
        <v>320</v>
      </c>
      <c r="AI2421" s="79" t="str">
        <f>IF(AH2421&lt;&gt;"",VLOOKUP(CONCATENATE(AG2421,AH2421),NIVELES!$B$676:$C$745,2,0),"")</f>
        <v>Asegurar La Operacion Y Atencion De Cibv  Administrados Por Prestacion De Servicios A Traves De Cooperantes  Para Contribuir Al Desarrollo Integral De Niñas Y Niños</v>
      </c>
      <c r="AJ2421" s="78" t="s">
        <v>387</v>
      </c>
      <c r="AK2421" s="79" t="str">
        <f>+IF(AJ2421&lt;&gt;"",VLOOKUP(AJ2421,NIVELES!$A$816:$B$892,2,0),"")</f>
        <v>ASEGURAR EL DESARROLLO INFANTIL Y LA EDUCACIÓN INTEGRAL, CON CALIDAD Y CALIDEZ PARA TODOS LOS NIÑOS, NIÑAS Y ADOLESCENTES</v>
      </c>
      <c r="AL2421" s="78" t="s">
        <v>556</v>
      </c>
      <c r="AM2421" s="78">
        <v>580204</v>
      </c>
      <c r="AN2421" s="79" t="str">
        <f>IF(AM2421&lt;&gt;"",+VLOOKUP(AM2421,NIVELES!$A$1652:$B$2466,2,0),"")</f>
        <v>Al Sector Privado no Financiero</v>
      </c>
      <c r="AO2421" s="87">
        <v>102215.47</v>
      </c>
      <c r="AP2421" s="88">
        <v>0</v>
      </c>
      <c r="AQ2421" s="88">
        <v>24804.6</v>
      </c>
      <c r="AR2421" s="88">
        <v>749.27</v>
      </c>
      <c r="AS2421" s="88">
        <v>0</v>
      </c>
      <c r="AT2421" s="88">
        <v>25553.87</v>
      </c>
      <c r="AU2421" s="88">
        <v>0</v>
      </c>
      <c r="AV2421" s="88">
        <v>0</v>
      </c>
      <c r="AW2421" s="88">
        <v>25553.87</v>
      </c>
      <c r="AX2421" s="88">
        <v>0</v>
      </c>
      <c r="AY2421" s="88">
        <v>0</v>
      </c>
      <c r="AZ2421" s="88">
        <v>25553.86</v>
      </c>
      <c r="BA2421" s="88">
        <v>0</v>
      </c>
      <c r="BB2421" s="89">
        <f t="shared" si="147"/>
        <v>102215.47</v>
      </c>
      <c r="BC2421" s="90" t="str">
        <f t="shared" si="146"/>
        <v>OK</v>
      </c>
      <c r="BD2421" s="91" t="str">
        <f t="shared" si="148"/>
        <v xml:space="preserve">                  </v>
      </c>
      <c r="BE2421" s="92">
        <f t="shared" si="149"/>
        <v>2</v>
      </c>
    </row>
    <row r="2422" spans="1:57" s="74" customFormat="1" ht="50.1" customHeight="1" x14ac:dyDescent="0.2">
      <c r="A2422" s="78" t="s">
        <v>55</v>
      </c>
      <c r="B2422" s="78" t="s">
        <v>61</v>
      </c>
      <c r="C2422" s="78" t="s">
        <v>619</v>
      </c>
      <c r="D2422" s="78" t="s">
        <v>575</v>
      </c>
      <c r="E2422" s="79" t="str">
        <f>+IF(C2422&lt;&gt;"",VLOOKUP(MID(C2422,18,5),NIVELES!$A$133:$B$213,2,0),"")</f>
        <v>GUAYAS</v>
      </c>
      <c r="F2422" s="80" t="s">
        <v>200</v>
      </c>
      <c r="G2422" s="81" t="str">
        <f>+IF(F2422&lt;&gt;"",VLOOKUP(F2422,NIVELES!$A$246:$C$464,3,0),"")</f>
        <v xml:space="preserve"> </v>
      </c>
      <c r="H2422" s="82" t="s">
        <v>1024</v>
      </c>
      <c r="I2422" s="78" t="s">
        <v>2513</v>
      </c>
      <c r="J2422" s="78" t="s">
        <v>2514</v>
      </c>
      <c r="K2422" s="78" t="s">
        <v>2515</v>
      </c>
      <c r="L2422" s="78" t="s">
        <v>1791</v>
      </c>
      <c r="M2422" s="78" t="s">
        <v>1791</v>
      </c>
      <c r="N2422" s="78" t="s">
        <v>1791</v>
      </c>
      <c r="O2422" s="78" t="s">
        <v>2269</v>
      </c>
      <c r="P2422" s="82">
        <v>11</v>
      </c>
      <c r="Q2422" s="78" t="s">
        <v>2945</v>
      </c>
      <c r="R2422" s="82">
        <v>1</v>
      </c>
      <c r="S2422" s="82">
        <v>1</v>
      </c>
      <c r="T2422" s="82">
        <v>1</v>
      </c>
      <c r="U2422" s="82">
        <v>1</v>
      </c>
      <c r="V2422" s="82">
        <v>1</v>
      </c>
      <c r="W2422" s="82">
        <v>1</v>
      </c>
      <c r="X2422" s="82">
        <v>1</v>
      </c>
      <c r="Y2422" s="82">
        <v>1</v>
      </c>
      <c r="Z2422" s="82">
        <v>1</v>
      </c>
      <c r="AA2422" s="82">
        <v>1</v>
      </c>
      <c r="AB2422" s="82">
        <v>1</v>
      </c>
      <c r="AC2422" s="82">
        <v>0</v>
      </c>
      <c r="AD2422" s="85" t="str">
        <f>IF(A2422&lt;&gt;"",IF(D2422="DIRECCIÓN_DE_TRANSFERENCIAS","280 0031",VLOOKUP(C2422,NIVELES!$A$14:$B$105,2,0)),"")</f>
        <v>280 5310</v>
      </c>
      <c r="AE2422" s="86" t="s">
        <v>322</v>
      </c>
      <c r="AF2422" s="86" t="s">
        <v>545</v>
      </c>
      <c r="AG2422" s="79" t="str">
        <f>+IF(AF2422&lt;&gt;"",VLOOKUP(AF2422,NIVELES!$A$666:$B$673,2,0),"")</f>
        <v>SERVICIOS_DE_ATENCIÓN_GERONTOLÓGICA</v>
      </c>
      <c r="AH2422" s="78" t="s">
        <v>322</v>
      </c>
      <c r="AI2422" s="79" t="str">
        <f>IF(AH2422&lt;&gt;"",VLOOKUP(CONCATENATE(AG2422,AH2422),NIVELES!$B$676:$C$745,2,0),"")</f>
        <v>Administracion De La Atencion Gerontologica</v>
      </c>
      <c r="AJ2422" s="78" t="s">
        <v>517</v>
      </c>
      <c r="AK2422" s="79" t="str">
        <f>+IF(AJ2422&lt;&gt;"",VLOOKUP(AJ2422,NIVELES!$A$816:$B$892,2,0),"")</f>
        <v>NO APLICA</v>
      </c>
      <c r="AL2422" s="78" t="s">
        <v>553</v>
      </c>
      <c r="AM2422" s="78">
        <v>510203</v>
      </c>
      <c r="AN2422" s="79" t="str">
        <f>IF(AM2422&lt;&gt;"",+VLOOKUP(AM2422,NIVELES!$A$1652:$B$2466,2,0),"")</f>
        <v>Decimotercer Sueldo</v>
      </c>
      <c r="AO2422" s="87">
        <v>8325.17</v>
      </c>
      <c r="AP2422" s="88">
        <v>0</v>
      </c>
      <c r="AQ2422" s="88">
        <v>97.5</v>
      </c>
      <c r="AR2422" s="88">
        <v>97.5</v>
      </c>
      <c r="AS2422" s="88">
        <v>97.5</v>
      </c>
      <c r="AT2422" s="88">
        <v>97.5</v>
      </c>
      <c r="AU2422" s="88">
        <v>97.5</v>
      </c>
      <c r="AV2422" s="88">
        <v>97.5</v>
      </c>
      <c r="AW2422" s="88">
        <v>97.5</v>
      </c>
      <c r="AX2422" s="88">
        <v>97.5</v>
      </c>
      <c r="AY2422" s="88">
        <v>97.5</v>
      </c>
      <c r="AZ2422" s="88">
        <v>97.5</v>
      </c>
      <c r="BA2422" s="88">
        <v>7350.17</v>
      </c>
      <c r="BB2422" s="89">
        <f t="shared" si="147"/>
        <v>8325.17</v>
      </c>
      <c r="BC2422" s="90" t="str">
        <f t="shared" si="146"/>
        <v>OK</v>
      </c>
      <c r="BD2422" s="91" t="str">
        <f t="shared" si="148"/>
        <v xml:space="preserve">                  </v>
      </c>
      <c r="BE2422" s="92">
        <f t="shared" si="149"/>
        <v>11</v>
      </c>
    </row>
    <row r="2423" spans="1:57" s="74" customFormat="1" ht="50.1" customHeight="1" x14ac:dyDescent="0.2">
      <c r="A2423" s="78" t="s">
        <v>55</v>
      </c>
      <c r="B2423" s="78" t="s">
        <v>61</v>
      </c>
      <c r="C2423" s="78" t="s">
        <v>619</v>
      </c>
      <c r="D2423" s="78" t="s">
        <v>605</v>
      </c>
      <c r="E2423" s="79" t="str">
        <f>+IF(C2423&lt;&gt;"",VLOOKUP(MID(C2423,18,5),NIVELES!$A$133:$B$213,2,0),"")</f>
        <v>GUAYAS</v>
      </c>
      <c r="F2423" s="80" t="s">
        <v>200</v>
      </c>
      <c r="G2423" s="81" t="str">
        <f>+IF(F2423&lt;&gt;"",VLOOKUP(F2423,NIVELES!$A$246:$C$464,3,0),"")</f>
        <v xml:space="preserve"> </v>
      </c>
      <c r="H2423" s="82" t="s">
        <v>1024</v>
      </c>
      <c r="I2423" s="78" t="s">
        <v>2513</v>
      </c>
      <c r="J2423" s="78" t="s">
        <v>2514</v>
      </c>
      <c r="K2423" s="78" t="s">
        <v>2515</v>
      </c>
      <c r="L2423" s="78" t="s">
        <v>1791</v>
      </c>
      <c r="M2423" s="78" t="s">
        <v>1791</v>
      </c>
      <c r="N2423" s="78" t="s">
        <v>1791</v>
      </c>
      <c r="O2423" s="78" t="s">
        <v>2269</v>
      </c>
      <c r="P2423" s="82">
        <v>11</v>
      </c>
      <c r="Q2423" s="78" t="s">
        <v>2945</v>
      </c>
      <c r="R2423" s="82">
        <v>1</v>
      </c>
      <c r="S2423" s="82">
        <v>1</v>
      </c>
      <c r="T2423" s="82">
        <v>1</v>
      </c>
      <c r="U2423" s="82">
        <v>1</v>
      </c>
      <c r="V2423" s="82">
        <v>1</v>
      </c>
      <c r="W2423" s="82">
        <v>1</v>
      </c>
      <c r="X2423" s="82">
        <v>1</v>
      </c>
      <c r="Y2423" s="82">
        <v>1</v>
      </c>
      <c r="Z2423" s="82">
        <v>1</v>
      </c>
      <c r="AA2423" s="82">
        <v>1</v>
      </c>
      <c r="AB2423" s="82">
        <v>1</v>
      </c>
      <c r="AC2423" s="82">
        <v>0</v>
      </c>
      <c r="AD2423" s="85" t="str">
        <f>IF(A2423&lt;&gt;"",IF(D2423="DIRECCIÓN_DE_TRANSFERENCIAS","280 0031",VLOOKUP(C2423,NIVELES!$A$14:$B$105,2,0)),"")</f>
        <v>280 5310</v>
      </c>
      <c r="AE2423" s="86" t="s">
        <v>322</v>
      </c>
      <c r="AF2423" s="86" t="s">
        <v>545</v>
      </c>
      <c r="AG2423" s="79" t="str">
        <f>+IF(AF2423&lt;&gt;"",VLOOKUP(AF2423,NIVELES!$A$666:$B$673,2,0),"")</f>
        <v>SERVICIOS_DE_ATENCIÓN_GERONTOLÓGICA</v>
      </c>
      <c r="AH2423" s="78" t="s">
        <v>322</v>
      </c>
      <c r="AI2423" s="79" t="str">
        <f>IF(AH2423&lt;&gt;"",VLOOKUP(CONCATENATE(AG2423,AH2423),NIVELES!$B$676:$C$745,2,0),"")</f>
        <v>Administracion De La Atencion Gerontologica</v>
      </c>
      <c r="AJ2423" s="78" t="s">
        <v>517</v>
      </c>
      <c r="AK2423" s="79" t="str">
        <f>+IF(AJ2423&lt;&gt;"",VLOOKUP(AJ2423,NIVELES!$A$816:$B$892,2,0),"")</f>
        <v>NO APLICA</v>
      </c>
      <c r="AL2423" s="78" t="s">
        <v>553</v>
      </c>
      <c r="AM2423" s="78">
        <v>510204</v>
      </c>
      <c r="AN2423" s="79" t="str">
        <f>IF(AM2423&lt;&gt;"",+VLOOKUP(AM2423,NIVELES!$A$1652:$B$2466,2,0),"")</f>
        <v>Decimocuarto Sueldo</v>
      </c>
      <c r="AO2423" s="87">
        <v>5056.33</v>
      </c>
      <c r="AP2423" s="88">
        <v>0</v>
      </c>
      <c r="AQ2423" s="88">
        <v>65.66</v>
      </c>
      <c r="AR2423" s="88">
        <v>4399.7300000000005</v>
      </c>
      <c r="AS2423" s="88">
        <v>65.66</v>
      </c>
      <c r="AT2423" s="88">
        <v>65.66</v>
      </c>
      <c r="AU2423" s="88">
        <v>65.66</v>
      </c>
      <c r="AV2423" s="88">
        <v>65.66</v>
      </c>
      <c r="AW2423" s="88">
        <v>65.66</v>
      </c>
      <c r="AX2423" s="88">
        <v>65.66</v>
      </c>
      <c r="AY2423" s="88">
        <v>65.66</v>
      </c>
      <c r="AZ2423" s="88">
        <v>65.66</v>
      </c>
      <c r="BA2423" s="88">
        <v>65.66</v>
      </c>
      <c r="BB2423" s="89">
        <f t="shared" si="147"/>
        <v>5056.329999999999</v>
      </c>
      <c r="BC2423" s="90" t="str">
        <f t="shared" si="146"/>
        <v>OK</v>
      </c>
      <c r="BD2423" s="91" t="str">
        <f t="shared" si="148"/>
        <v xml:space="preserve">                  </v>
      </c>
      <c r="BE2423" s="92">
        <f t="shared" si="149"/>
        <v>11</v>
      </c>
    </row>
    <row r="2424" spans="1:57" s="74" customFormat="1" ht="50.1" customHeight="1" x14ac:dyDescent="0.2">
      <c r="A2424" s="78" t="s">
        <v>55</v>
      </c>
      <c r="B2424" s="78" t="s">
        <v>61</v>
      </c>
      <c r="C2424" s="78" t="s">
        <v>619</v>
      </c>
      <c r="D2424" s="78" t="s">
        <v>605</v>
      </c>
      <c r="E2424" s="79" t="str">
        <f>+IF(C2424&lt;&gt;"",VLOOKUP(MID(C2424,18,5),NIVELES!$A$133:$B$213,2,0),"")</f>
        <v>GUAYAS</v>
      </c>
      <c r="F2424" s="80" t="s">
        <v>200</v>
      </c>
      <c r="G2424" s="81" t="str">
        <f>+IF(F2424&lt;&gt;"",VLOOKUP(F2424,NIVELES!$A$246:$C$464,3,0),"")</f>
        <v xml:space="preserve"> </v>
      </c>
      <c r="H2424" s="82" t="s">
        <v>1024</v>
      </c>
      <c r="I2424" s="78" t="s">
        <v>2513</v>
      </c>
      <c r="J2424" s="78" t="s">
        <v>2514</v>
      </c>
      <c r="K2424" s="78" t="s">
        <v>2515</v>
      </c>
      <c r="L2424" s="78" t="s">
        <v>1791</v>
      </c>
      <c r="M2424" s="78" t="s">
        <v>1791</v>
      </c>
      <c r="N2424" s="78" t="s">
        <v>1791</v>
      </c>
      <c r="O2424" s="78" t="s">
        <v>2269</v>
      </c>
      <c r="P2424" s="82">
        <v>11</v>
      </c>
      <c r="Q2424" s="78" t="s">
        <v>2945</v>
      </c>
      <c r="R2424" s="82">
        <v>1</v>
      </c>
      <c r="S2424" s="82">
        <v>1</v>
      </c>
      <c r="T2424" s="82">
        <v>1</v>
      </c>
      <c r="U2424" s="82">
        <v>1</v>
      </c>
      <c r="V2424" s="82">
        <v>1</v>
      </c>
      <c r="W2424" s="82">
        <v>1</v>
      </c>
      <c r="X2424" s="82">
        <v>1</v>
      </c>
      <c r="Y2424" s="82">
        <v>1</v>
      </c>
      <c r="Z2424" s="82">
        <v>1</v>
      </c>
      <c r="AA2424" s="82">
        <v>1</v>
      </c>
      <c r="AB2424" s="82">
        <v>1</v>
      </c>
      <c r="AC2424" s="82">
        <v>0</v>
      </c>
      <c r="AD2424" s="85" t="str">
        <f>IF(A2424&lt;&gt;"",IF(D2424="DIRECCIÓN_DE_TRANSFERENCIAS","280 0031",VLOOKUP(C2424,NIVELES!$A$14:$B$105,2,0)),"")</f>
        <v>280 5310</v>
      </c>
      <c r="AE2424" s="86" t="s">
        <v>322</v>
      </c>
      <c r="AF2424" s="86" t="s">
        <v>545</v>
      </c>
      <c r="AG2424" s="79" t="str">
        <f>+IF(AF2424&lt;&gt;"",VLOOKUP(AF2424,NIVELES!$A$666:$B$673,2,0),"")</f>
        <v>SERVICIOS_DE_ATENCIÓN_GERONTOLÓGICA</v>
      </c>
      <c r="AH2424" s="78" t="s">
        <v>322</v>
      </c>
      <c r="AI2424" s="79" t="str">
        <f>IF(AH2424&lt;&gt;"",VLOOKUP(CONCATENATE(AG2424,AH2424),NIVELES!$B$676:$C$745,2,0),"")</f>
        <v>Administracion De La Atencion Gerontologica</v>
      </c>
      <c r="AJ2424" s="78" t="s">
        <v>517</v>
      </c>
      <c r="AK2424" s="79" t="str">
        <f>+IF(AJ2424&lt;&gt;"",VLOOKUP(AJ2424,NIVELES!$A$816:$B$892,2,0),"")</f>
        <v>NO APLICA</v>
      </c>
      <c r="AL2424" s="78" t="s">
        <v>553</v>
      </c>
      <c r="AM2424" s="78">
        <v>510510</v>
      </c>
      <c r="AN2424" s="79" t="str">
        <f>IF(AM2424&lt;&gt;"",+VLOOKUP(AM2424,NIVELES!$A$1652:$B$2466,2,0),"")</f>
        <v>Servicios Personales por Contrato</v>
      </c>
      <c r="AO2424" s="87">
        <v>78210</v>
      </c>
      <c r="AP2424" s="88">
        <v>7110</v>
      </c>
      <c r="AQ2424" s="88">
        <v>7110</v>
      </c>
      <c r="AR2424" s="88">
        <v>7110</v>
      </c>
      <c r="AS2424" s="88">
        <v>7110</v>
      </c>
      <c r="AT2424" s="88">
        <v>7110</v>
      </c>
      <c r="AU2424" s="88">
        <v>7110</v>
      </c>
      <c r="AV2424" s="88">
        <v>7110</v>
      </c>
      <c r="AW2424" s="88">
        <v>7110</v>
      </c>
      <c r="AX2424" s="88">
        <v>7110</v>
      </c>
      <c r="AY2424" s="88">
        <v>7110</v>
      </c>
      <c r="AZ2424" s="88">
        <v>7110</v>
      </c>
      <c r="BA2424" s="88">
        <v>0</v>
      </c>
      <c r="BB2424" s="89">
        <f t="shared" si="147"/>
        <v>78210</v>
      </c>
      <c r="BC2424" s="90" t="str">
        <f t="shared" si="146"/>
        <v>OK</v>
      </c>
      <c r="BD2424" s="91" t="str">
        <f t="shared" si="148"/>
        <v xml:space="preserve">                  </v>
      </c>
      <c r="BE2424" s="92">
        <f t="shared" si="149"/>
        <v>11</v>
      </c>
    </row>
    <row r="2425" spans="1:57" s="74" customFormat="1" ht="50.1" customHeight="1" x14ac:dyDescent="0.2">
      <c r="A2425" s="78" t="s">
        <v>55</v>
      </c>
      <c r="B2425" s="78" t="s">
        <v>61</v>
      </c>
      <c r="C2425" s="78" t="s">
        <v>619</v>
      </c>
      <c r="D2425" s="78" t="s">
        <v>605</v>
      </c>
      <c r="E2425" s="79" t="str">
        <f>+IF(C2425&lt;&gt;"",VLOOKUP(MID(C2425,18,5),NIVELES!$A$133:$B$213,2,0),"")</f>
        <v>GUAYAS</v>
      </c>
      <c r="F2425" s="80" t="s">
        <v>200</v>
      </c>
      <c r="G2425" s="81" t="str">
        <f>+IF(F2425&lt;&gt;"",VLOOKUP(F2425,NIVELES!$A$246:$C$464,3,0),"")</f>
        <v xml:space="preserve"> </v>
      </c>
      <c r="H2425" s="82" t="s">
        <v>1024</v>
      </c>
      <c r="I2425" s="78" t="s">
        <v>2513</v>
      </c>
      <c r="J2425" s="78" t="s">
        <v>2514</v>
      </c>
      <c r="K2425" s="78" t="s">
        <v>2515</v>
      </c>
      <c r="L2425" s="78" t="s">
        <v>1791</v>
      </c>
      <c r="M2425" s="78" t="s">
        <v>1791</v>
      </c>
      <c r="N2425" s="78" t="s">
        <v>1791</v>
      </c>
      <c r="O2425" s="78" t="s">
        <v>2269</v>
      </c>
      <c r="P2425" s="82">
        <v>11</v>
      </c>
      <c r="Q2425" s="78" t="s">
        <v>2945</v>
      </c>
      <c r="R2425" s="82">
        <v>1</v>
      </c>
      <c r="S2425" s="82">
        <v>1</v>
      </c>
      <c r="T2425" s="82">
        <v>1</v>
      </c>
      <c r="U2425" s="82">
        <v>1</v>
      </c>
      <c r="V2425" s="82">
        <v>1</v>
      </c>
      <c r="W2425" s="82">
        <v>1</v>
      </c>
      <c r="X2425" s="82">
        <v>1</v>
      </c>
      <c r="Y2425" s="82">
        <v>1</v>
      </c>
      <c r="Z2425" s="82">
        <v>1</v>
      </c>
      <c r="AA2425" s="82">
        <v>1</v>
      </c>
      <c r="AB2425" s="82">
        <v>1</v>
      </c>
      <c r="AC2425" s="82">
        <v>0</v>
      </c>
      <c r="AD2425" s="85" t="str">
        <f>IF(A2425&lt;&gt;"",IF(D2425="DIRECCIÓN_DE_TRANSFERENCIAS","280 0031",VLOOKUP(C2425,NIVELES!$A$14:$B$105,2,0)),"")</f>
        <v>280 5310</v>
      </c>
      <c r="AE2425" s="86" t="s">
        <v>322</v>
      </c>
      <c r="AF2425" s="86" t="s">
        <v>545</v>
      </c>
      <c r="AG2425" s="79" t="str">
        <f>+IF(AF2425&lt;&gt;"",VLOOKUP(AF2425,NIVELES!$A$666:$B$673,2,0),"")</f>
        <v>SERVICIOS_DE_ATENCIÓN_GERONTOLÓGICA</v>
      </c>
      <c r="AH2425" s="78" t="s">
        <v>322</v>
      </c>
      <c r="AI2425" s="79" t="str">
        <f>IF(AH2425&lt;&gt;"",VLOOKUP(CONCATENATE(AG2425,AH2425),NIVELES!$B$676:$C$745,2,0),"")</f>
        <v>Administracion De La Atencion Gerontologica</v>
      </c>
      <c r="AJ2425" s="78" t="s">
        <v>517</v>
      </c>
      <c r="AK2425" s="79" t="str">
        <f>+IF(AJ2425&lt;&gt;"",VLOOKUP(AJ2425,NIVELES!$A$816:$B$892,2,0),"")</f>
        <v>NO APLICA</v>
      </c>
      <c r="AL2425" s="78" t="s">
        <v>553</v>
      </c>
      <c r="AM2425" s="78">
        <v>510601</v>
      </c>
      <c r="AN2425" s="79" t="str">
        <f>IF(AM2425&lt;&gt;"",+VLOOKUP(AM2425,NIVELES!$A$1652:$B$2466,2,0),"")</f>
        <v>Aporte Patronal</v>
      </c>
      <c r="AO2425" s="87">
        <v>9640.5400000000009</v>
      </c>
      <c r="AP2425" s="88">
        <v>876.5</v>
      </c>
      <c r="AQ2425" s="88">
        <v>876.5</v>
      </c>
      <c r="AR2425" s="88">
        <v>876.5</v>
      </c>
      <c r="AS2425" s="88">
        <v>876.5</v>
      </c>
      <c r="AT2425" s="88">
        <v>876.5</v>
      </c>
      <c r="AU2425" s="88">
        <v>876.5</v>
      </c>
      <c r="AV2425" s="88">
        <v>876.5</v>
      </c>
      <c r="AW2425" s="88">
        <v>876.5</v>
      </c>
      <c r="AX2425" s="88">
        <v>876.5</v>
      </c>
      <c r="AY2425" s="88">
        <v>876.5</v>
      </c>
      <c r="AZ2425" s="88">
        <v>875.54</v>
      </c>
      <c r="BA2425" s="88">
        <v>0</v>
      </c>
      <c r="BB2425" s="89">
        <f t="shared" si="147"/>
        <v>9640.5400000000009</v>
      </c>
      <c r="BC2425" s="90" t="str">
        <f t="shared" si="146"/>
        <v>OK</v>
      </c>
      <c r="BD2425" s="91" t="str">
        <f t="shared" si="148"/>
        <v xml:space="preserve">                  </v>
      </c>
      <c r="BE2425" s="92">
        <f t="shared" si="149"/>
        <v>11</v>
      </c>
    </row>
    <row r="2426" spans="1:57" s="74" customFormat="1" ht="50.1" customHeight="1" x14ac:dyDescent="0.2">
      <c r="A2426" s="78" t="s">
        <v>55</v>
      </c>
      <c r="B2426" s="78" t="s">
        <v>61</v>
      </c>
      <c r="C2426" s="78" t="s">
        <v>619</v>
      </c>
      <c r="D2426" s="78" t="s">
        <v>605</v>
      </c>
      <c r="E2426" s="79" t="str">
        <f>+IF(C2426&lt;&gt;"",VLOOKUP(MID(C2426,18,5),NIVELES!$A$133:$B$213,2,0),"")</f>
        <v>GUAYAS</v>
      </c>
      <c r="F2426" s="80" t="s">
        <v>200</v>
      </c>
      <c r="G2426" s="81" t="str">
        <f>+IF(F2426&lt;&gt;"",VLOOKUP(F2426,NIVELES!$A$246:$C$464,3,0),"")</f>
        <v xml:space="preserve"> </v>
      </c>
      <c r="H2426" s="82" t="s">
        <v>1024</v>
      </c>
      <c r="I2426" s="78" t="s">
        <v>2513</v>
      </c>
      <c r="J2426" s="78" t="s">
        <v>2514</v>
      </c>
      <c r="K2426" s="78" t="s">
        <v>2515</v>
      </c>
      <c r="L2426" s="78" t="s">
        <v>1791</v>
      </c>
      <c r="M2426" s="78" t="s">
        <v>1791</v>
      </c>
      <c r="N2426" s="78" t="s">
        <v>1791</v>
      </c>
      <c r="O2426" s="78" t="s">
        <v>2269</v>
      </c>
      <c r="P2426" s="82">
        <v>11</v>
      </c>
      <c r="Q2426" s="78" t="s">
        <v>2945</v>
      </c>
      <c r="R2426" s="82">
        <v>1</v>
      </c>
      <c r="S2426" s="82">
        <v>1</v>
      </c>
      <c r="T2426" s="82">
        <v>1</v>
      </c>
      <c r="U2426" s="82">
        <v>1</v>
      </c>
      <c r="V2426" s="82">
        <v>1</v>
      </c>
      <c r="W2426" s="82">
        <v>1</v>
      </c>
      <c r="X2426" s="82">
        <v>1</v>
      </c>
      <c r="Y2426" s="82">
        <v>1</v>
      </c>
      <c r="Z2426" s="82">
        <v>1</v>
      </c>
      <c r="AA2426" s="82">
        <v>1</v>
      </c>
      <c r="AB2426" s="82">
        <v>1</v>
      </c>
      <c r="AC2426" s="82">
        <v>0</v>
      </c>
      <c r="AD2426" s="85" t="str">
        <f>IF(A2426&lt;&gt;"",IF(D2426="DIRECCIÓN_DE_TRANSFERENCIAS","280 0031",VLOOKUP(C2426,NIVELES!$A$14:$B$105,2,0)),"")</f>
        <v>280 5310</v>
      </c>
      <c r="AE2426" s="86" t="s">
        <v>322</v>
      </c>
      <c r="AF2426" s="86" t="s">
        <v>545</v>
      </c>
      <c r="AG2426" s="79" t="str">
        <f>+IF(AF2426&lt;&gt;"",VLOOKUP(AF2426,NIVELES!$A$666:$B$673,2,0),"")</f>
        <v>SERVICIOS_DE_ATENCIÓN_GERONTOLÓGICA</v>
      </c>
      <c r="AH2426" s="78" t="s">
        <v>322</v>
      </c>
      <c r="AI2426" s="79" t="str">
        <f>IF(AH2426&lt;&gt;"",VLOOKUP(CONCATENATE(AG2426,AH2426),NIVELES!$B$676:$C$745,2,0),"")</f>
        <v>Administracion De La Atencion Gerontologica</v>
      </c>
      <c r="AJ2426" s="78" t="s">
        <v>517</v>
      </c>
      <c r="AK2426" s="79" t="str">
        <f>+IF(AJ2426&lt;&gt;"",VLOOKUP(AJ2426,NIVELES!$A$816:$B$892,2,0),"")</f>
        <v>NO APLICA</v>
      </c>
      <c r="AL2426" s="78" t="s">
        <v>553</v>
      </c>
      <c r="AM2426" s="78">
        <v>510602</v>
      </c>
      <c r="AN2426" s="79" t="str">
        <f>IF(AM2426&lt;&gt;"",+VLOOKUP(AM2426,NIVELES!$A$1652:$B$2466,2,0),"")</f>
        <v>Fondo de Reserva</v>
      </c>
      <c r="AO2426" s="87">
        <v>8325.17</v>
      </c>
      <c r="AP2426" s="88">
        <v>164.26</v>
      </c>
      <c r="AQ2426" s="88">
        <v>984.93</v>
      </c>
      <c r="AR2426" s="88">
        <v>984.93</v>
      </c>
      <c r="AS2426" s="88">
        <v>984.93</v>
      </c>
      <c r="AT2426" s="88">
        <v>984.93</v>
      </c>
      <c r="AU2426" s="88">
        <v>984.93</v>
      </c>
      <c r="AV2426" s="88">
        <v>984.93</v>
      </c>
      <c r="AW2426" s="88">
        <v>984.93</v>
      </c>
      <c r="AX2426" s="88">
        <v>984.93</v>
      </c>
      <c r="AY2426" s="88">
        <v>281.47000000000003</v>
      </c>
      <c r="AZ2426" s="88">
        <v>0</v>
      </c>
      <c r="BA2426" s="88">
        <v>0</v>
      </c>
      <c r="BB2426" s="89">
        <f t="shared" si="147"/>
        <v>8325.17</v>
      </c>
      <c r="BC2426" s="90" t="str">
        <f t="shared" si="146"/>
        <v>OK</v>
      </c>
      <c r="BD2426" s="91" t="str">
        <f t="shared" si="148"/>
        <v xml:space="preserve">                  </v>
      </c>
      <c r="BE2426" s="92">
        <f t="shared" si="149"/>
        <v>11</v>
      </c>
    </row>
    <row r="2427" spans="1:57" s="74" customFormat="1" ht="50.1" customHeight="1" x14ac:dyDescent="0.2">
      <c r="A2427" s="78" t="s">
        <v>55</v>
      </c>
      <c r="B2427" s="78" t="s">
        <v>61</v>
      </c>
      <c r="C2427" s="78" t="s">
        <v>619</v>
      </c>
      <c r="D2427" s="78" t="s">
        <v>605</v>
      </c>
      <c r="E2427" s="79" t="str">
        <f>+IF(C2427&lt;&gt;"",VLOOKUP(MID(C2427,18,5),NIVELES!$A$133:$B$213,2,0),"")</f>
        <v>GUAYAS</v>
      </c>
      <c r="F2427" s="80" t="s">
        <v>200</v>
      </c>
      <c r="G2427" s="81" t="str">
        <f>+IF(F2427&lt;&gt;"",VLOOKUP(F2427,NIVELES!$A$246:$C$464,3,0),"")</f>
        <v xml:space="preserve"> </v>
      </c>
      <c r="H2427" s="82" t="s">
        <v>1024</v>
      </c>
      <c r="I2427" s="78" t="s">
        <v>2513</v>
      </c>
      <c r="J2427" s="78" t="s">
        <v>2514</v>
      </c>
      <c r="K2427" s="78" t="s">
        <v>2515</v>
      </c>
      <c r="L2427" s="78" t="s">
        <v>1791</v>
      </c>
      <c r="M2427" s="78" t="s">
        <v>1791</v>
      </c>
      <c r="N2427" s="78" t="s">
        <v>1791</v>
      </c>
      <c r="O2427" s="78" t="s">
        <v>2269</v>
      </c>
      <c r="P2427" s="82">
        <v>11</v>
      </c>
      <c r="Q2427" s="78" t="s">
        <v>2945</v>
      </c>
      <c r="R2427" s="82">
        <v>1</v>
      </c>
      <c r="S2427" s="82">
        <v>1</v>
      </c>
      <c r="T2427" s="82">
        <v>1</v>
      </c>
      <c r="U2427" s="82">
        <v>1</v>
      </c>
      <c r="V2427" s="82">
        <v>1</v>
      </c>
      <c r="W2427" s="82">
        <v>1</v>
      </c>
      <c r="X2427" s="82">
        <v>1</v>
      </c>
      <c r="Y2427" s="82">
        <v>1</v>
      </c>
      <c r="Z2427" s="82">
        <v>1</v>
      </c>
      <c r="AA2427" s="82">
        <v>1</v>
      </c>
      <c r="AB2427" s="82">
        <v>1</v>
      </c>
      <c r="AC2427" s="82">
        <v>0</v>
      </c>
      <c r="AD2427" s="85" t="str">
        <f>IF(A2427&lt;&gt;"",IF(D2427="DIRECCIÓN_DE_TRANSFERENCIAS","280 0031",VLOOKUP(C2427,NIVELES!$A$14:$B$105,2,0)),"")</f>
        <v>280 5310</v>
      </c>
      <c r="AE2427" s="86" t="s">
        <v>322</v>
      </c>
      <c r="AF2427" s="86" t="s">
        <v>545</v>
      </c>
      <c r="AG2427" s="79" t="str">
        <f>+IF(AF2427&lt;&gt;"",VLOOKUP(AF2427,NIVELES!$A$666:$B$673,2,0),"")</f>
        <v>SERVICIOS_DE_ATENCIÓN_GERONTOLÓGICA</v>
      </c>
      <c r="AH2427" s="78" t="s">
        <v>322</v>
      </c>
      <c r="AI2427" s="79" t="str">
        <f>IF(AH2427&lt;&gt;"",VLOOKUP(CONCATENATE(AG2427,AH2427),NIVELES!$B$676:$C$745,2,0),"")</f>
        <v>Administracion De La Atencion Gerontologica</v>
      </c>
      <c r="AJ2427" s="78" t="s">
        <v>517</v>
      </c>
      <c r="AK2427" s="79" t="str">
        <f>+IF(AJ2427&lt;&gt;"",VLOOKUP(AJ2427,NIVELES!$A$816:$B$892,2,0),"")</f>
        <v>NO APLICA</v>
      </c>
      <c r="AL2427" s="78" t="s">
        <v>553</v>
      </c>
      <c r="AM2427" s="78">
        <v>510105</v>
      </c>
      <c r="AN2427" s="79" t="str">
        <f>IF(AM2427&lt;&gt;"",+VLOOKUP(AM2427,NIVELES!$A$1652:$B$2466,2,0),"")</f>
        <v>Remuneraciones Unificadas</v>
      </c>
      <c r="AO2427" s="87">
        <v>23664</v>
      </c>
      <c r="AP2427" s="88">
        <v>1972</v>
      </c>
      <c r="AQ2427" s="88">
        <v>1972</v>
      </c>
      <c r="AR2427" s="88">
        <v>1972</v>
      </c>
      <c r="AS2427" s="88">
        <v>1972</v>
      </c>
      <c r="AT2427" s="88">
        <v>1972</v>
      </c>
      <c r="AU2427" s="88">
        <v>1972</v>
      </c>
      <c r="AV2427" s="88">
        <v>1972</v>
      </c>
      <c r="AW2427" s="88">
        <v>1972</v>
      </c>
      <c r="AX2427" s="88">
        <v>1972</v>
      </c>
      <c r="AY2427" s="88">
        <v>1972</v>
      </c>
      <c r="AZ2427" s="88">
        <v>1972</v>
      </c>
      <c r="BA2427" s="88">
        <v>1972</v>
      </c>
      <c r="BB2427" s="89">
        <f t="shared" si="147"/>
        <v>23664</v>
      </c>
      <c r="BC2427" s="90" t="str">
        <f t="shared" si="146"/>
        <v>OK</v>
      </c>
      <c r="BD2427" s="91" t="str">
        <f t="shared" si="148"/>
        <v xml:space="preserve">                  </v>
      </c>
      <c r="BE2427" s="92">
        <f t="shared" si="149"/>
        <v>11</v>
      </c>
    </row>
    <row r="2428" spans="1:57" s="74" customFormat="1" ht="50.1" customHeight="1" x14ac:dyDescent="0.2">
      <c r="A2428" s="78" t="s">
        <v>55</v>
      </c>
      <c r="B2428" s="78" t="s">
        <v>61</v>
      </c>
      <c r="C2428" s="78" t="s">
        <v>619</v>
      </c>
      <c r="D2428" s="78" t="s">
        <v>605</v>
      </c>
      <c r="E2428" s="79" t="str">
        <f>+IF(C2428&lt;&gt;"",VLOOKUP(MID(C2428,18,5),NIVELES!$A$133:$B$213,2,0),"")</f>
        <v>GUAYAS</v>
      </c>
      <c r="F2428" s="80" t="s">
        <v>200</v>
      </c>
      <c r="G2428" s="81" t="str">
        <f>+IF(F2428&lt;&gt;"",VLOOKUP(F2428,NIVELES!$A$246:$C$464,3,0),"")</f>
        <v xml:space="preserve"> </v>
      </c>
      <c r="H2428" s="82" t="s">
        <v>1024</v>
      </c>
      <c r="I2428" s="78" t="s">
        <v>2513</v>
      </c>
      <c r="J2428" s="78" t="s">
        <v>2514</v>
      </c>
      <c r="K2428" s="78" t="s">
        <v>2515</v>
      </c>
      <c r="L2428" s="78" t="s">
        <v>1791</v>
      </c>
      <c r="M2428" s="78" t="s">
        <v>1791</v>
      </c>
      <c r="N2428" s="78" t="s">
        <v>1791</v>
      </c>
      <c r="O2428" s="78" t="s">
        <v>2274</v>
      </c>
      <c r="P2428" s="82">
        <v>12</v>
      </c>
      <c r="Q2428" s="78" t="s">
        <v>2955</v>
      </c>
      <c r="R2428" s="82">
        <v>1</v>
      </c>
      <c r="S2428" s="82">
        <v>1</v>
      </c>
      <c r="T2428" s="82">
        <v>1</v>
      </c>
      <c r="U2428" s="82">
        <v>1</v>
      </c>
      <c r="V2428" s="82">
        <v>1</v>
      </c>
      <c r="W2428" s="82">
        <v>1</v>
      </c>
      <c r="X2428" s="82">
        <v>1</v>
      </c>
      <c r="Y2428" s="82">
        <v>1</v>
      </c>
      <c r="Z2428" s="82">
        <v>1</v>
      </c>
      <c r="AA2428" s="82">
        <v>1</v>
      </c>
      <c r="AB2428" s="82">
        <v>1</v>
      </c>
      <c r="AC2428" s="82">
        <v>1</v>
      </c>
      <c r="AD2428" s="85" t="str">
        <f>IF(A2428&lt;&gt;"",IF(D2428="DIRECCIÓN_DE_TRANSFERENCIAS","280 0031",VLOOKUP(C2428,NIVELES!$A$14:$B$105,2,0)),"")</f>
        <v>280 5310</v>
      </c>
      <c r="AE2428" s="86" t="s">
        <v>322</v>
      </c>
      <c r="AF2428" s="86" t="s">
        <v>545</v>
      </c>
      <c r="AG2428" s="79" t="str">
        <f>+IF(AF2428&lt;&gt;"",VLOOKUP(AF2428,NIVELES!$A$666:$B$673,2,0),"")</f>
        <v>SERVICIOS_DE_ATENCIÓN_GERONTOLÓGICA</v>
      </c>
      <c r="AH2428" s="78" t="s">
        <v>322</v>
      </c>
      <c r="AI2428" s="79" t="str">
        <f>IF(AH2428&lt;&gt;"",VLOOKUP(CONCATENATE(AG2428,AH2428),NIVELES!$B$676:$C$745,2,0),"")</f>
        <v>Administracion De La Atencion Gerontologica</v>
      </c>
      <c r="AJ2428" s="78" t="s">
        <v>517</v>
      </c>
      <c r="AK2428" s="79" t="str">
        <f>+IF(AJ2428&lt;&gt;"",VLOOKUP(AJ2428,NIVELES!$A$816:$B$892,2,0),"")</f>
        <v>NO APLICA</v>
      </c>
      <c r="AL2428" s="78" t="s">
        <v>554</v>
      </c>
      <c r="AM2428" s="78">
        <v>530101</v>
      </c>
      <c r="AN2428" s="79" t="str">
        <f>IF(AM2428&lt;&gt;"",+VLOOKUP(AM2428,NIVELES!$A$1652:$B$2466,2,0),"")</f>
        <v>Agua Potable</v>
      </c>
      <c r="AO2428" s="87">
        <v>130</v>
      </c>
      <c r="AP2428" s="88">
        <v>0</v>
      </c>
      <c r="AQ2428" s="88">
        <v>22.42</v>
      </c>
      <c r="AR2428" s="88">
        <v>11.21</v>
      </c>
      <c r="AS2428" s="88">
        <v>11.21</v>
      </c>
      <c r="AT2428" s="88">
        <v>11.21</v>
      </c>
      <c r="AU2428" s="88">
        <v>11.21</v>
      </c>
      <c r="AV2428" s="88">
        <v>11.21</v>
      </c>
      <c r="AW2428" s="88">
        <v>11.21</v>
      </c>
      <c r="AX2428" s="88">
        <v>11.21</v>
      </c>
      <c r="AY2428" s="88">
        <v>11.21</v>
      </c>
      <c r="AZ2428" s="88">
        <v>11.21</v>
      </c>
      <c r="BA2428" s="88">
        <v>6.69</v>
      </c>
      <c r="BB2428" s="89">
        <f t="shared" si="147"/>
        <v>130.00000000000003</v>
      </c>
      <c r="BC2428" s="90" t="str">
        <f t="shared" si="146"/>
        <v>OK</v>
      </c>
      <c r="BD2428" s="91" t="str">
        <f t="shared" si="148"/>
        <v xml:space="preserve">                  </v>
      </c>
      <c r="BE2428" s="92">
        <f t="shared" si="149"/>
        <v>12</v>
      </c>
    </row>
    <row r="2429" spans="1:57" s="74" customFormat="1" ht="50.1" customHeight="1" x14ac:dyDescent="0.2">
      <c r="A2429" s="78" t="s">
        <v>55</v>
      </c>
      <c r="B2429" s="78" t="s">
        <v>61</v>
      </c>
      <c r="C2429" s="78" t="s">
        <v>619</v>
      </c>
      <c r="D2429" s="78" t="s">
        <v>605</v>
      </c>
      <c r="E2429" s="79" t="str">
        <f>+IF(C2429&lt;&gt;"",VLOOKUP(MID(C2429,18,5),NIVELES!$A$133:$B$213,2,0),"")</f>
        <v>GUAYAS</v>
      </c>
      <c r="F2429" s="80" t="s">
        <v>200</v>
      </c>
      <c r="G2429" s="81" t="str">
        <f>+IF(F2429&lt;&gt;"",VLOOKUP(F2429,NIVELES!$A$246:$C$464,3,0),"")</f>
        <v xml:space="preserve"> </v>
      </c>
      <c r="H2429" s="82" t="s">
        <v>1024</v>
      </c>
      <c r="I2429" s="78" t="s">
        <v>2513</v>
      </c>
      <c r="J2429" s="78" t="s">
        <v>2514</v>
      </c>
      <c r="K2429" s="78" t="s">
        <v>2515</v>
      </c>
      <c r="L2429" s="78" t="s">
        <v>1791</v>
      </c>
      <c r="M2429" s="78" t="s">
        <v>1791</v>
      </c>
      <c r="N2429" s="78" t="s">
        <v>1791</v>
      </c>
      <c r="O2429" s="78" t="s">
        <v>2274</v>
      </c>
      <c r="P2429" s="82">
        <v>12</v>
      </c>
      <c r="Q2429" s="78" t="s">
        <v>2955</v>
      </c>
      <c r="R2429" s="82">
        <v>1</v>
      </c>
      <c r="S2429" s="82">
        <v>1</v>
      </c>
      <c r="T2429" s="82">
        <v>1</v>
      </c>
      <c r="U2429" s="82">
        <v>1</v>
      </c>
      <c r="V2429" s="82">
        <v>1</v>
      </c>
      <c r="W2429" s="82">
        <v>1</v>
      </c>
      <c r="X2429" s="82">
        <v>1</v>
      </c>
      <c r="Y2429" s="82">
        <v>1</v>
      </c>
      <c r="Z2429" s="82">
        <v>1</v>
      </c>
      <c r="AA2429" s="82">
        <v>1</v>
      </c>
      <c r="AB2429" s="82">
        <v>1</v>
      </c>
      <c r="AC2429" s="82">
        <v>1</v>
      </c>
      <c r="AD2429" s="85" t="str">
        <f>IF(A2429&lt;&gt;"",IF(D2429="DIRECCIÓN_DE_TRANSFERENCIAS","280 0031",VLOOKUP(C2429,NIVELES!$A$14:$B$105,2,0)),"")</f>
        <v>280 5310</v>
      </c>
      <c r="AE2429" s="86" t="s">
        <v>322</v>
      </c>
      <c r="AF2429" s="86" t="s">
        <v>545</v>
      </c>
      <c r="AG2429" s="79" t="str">
        <f>+IF(AF2429&lt;&gt;"",VLOOKUP(AF2429,NIVELES!$A$666:$B$673,2,0),"")</f>
        <v>SERVICIOS_DE_ATENCIÓN_GERONTOLÓGICA</v>
      </c>
      <c r="AH2429" s="78" t="s">
        <v>322</v>
      </c>
      <c r="AI2429" s="79" t="str">
        <f>IF(AH2429&lt;&gt;"",VLOOKUP(CONCATENATE(AG2429,AH2429),NIVELES!$B$676:$C$745,2,0),"")</f>
        <v>Administracion De La Atencion Gerontologica</v>
      </c>
      <c r="AJ2429" s="78" t="s">
        <v>517</v>
      </c>
      <c r="AK2429" s="79" t="str">
        <f>+IF(AJ2429&lt;&gt;"",VLOOKUP(AJ2429,NIVELES!$A$816:$B$892,2,0),"")</f>
        <v>NO APLICA</v>
      </c>
      <c r="AL2429" s="78" t="s">
        <v>554</v>
      </c>
      <c r="AM2429" s="78">
        <v>530104</v>
      </c>
      <c r="AN2429" s="79" t="str">
        <f>IF(AM2429&lt;&gt;"",+VLOOKUP(AM2429,NIVELES!$A$1652:$B$2466,2,0),"")</f>
        <v>Energía Eléctrica</v>
      </c>
      <c r="AO2429" s="87">
        <v>5475</v>
      </c>
      <c r="AP2429" s="88">
        <v>0</v>
      </c>
      <c r="AQ2429" s="88">
        <v>1159.48</v>
      </c>
      <c r="AR2429" s="88">
        <v>456.25</v>
      </c>
      <c r="AS2429" s="88">
        <v>456.25</v>
      </c>
      <c r="AT2429" s="88">
        <v>456.25</v>
      </c>
      <c r="AU2429" s="88">
        <v>456.25</v>
      </c>
      <c r="AV2429" s="88">
        <v>456.25</v>
      </c>
      <c r="AW2429" s="88">
        <v>456.25</v>
      </c>
      <c r="AX2429" s="88">
        <v>456.25</v>
      </c>
      <c r="AY2429" s="88">
        <v>456.25</v>
      </c>
      <c r="AZ2429" s="88">
        <v>456.25</v>
      </c>
      <c r="BA2429" s="88">
        <v>209.27</v>
      </c>
      <c r="BB2429" s="89">
        <f t="shared" si="147"/>
        <v>5475</v>
      </c>
      <c r="BC2429" s="90" t="str">
        <f t="shared" si="146"/>
        <v>OK</v>
      </c>
      <c r="BD2429" s="91" t="str">
        <f t="shared" si="148"/>
        <v xml:space="preserve">                  </v>
      </c>
      <c r="BE2429" s="92">
        <f t="shared" si="149"/>
        <v>12</v>
      </c>
    </row>
    <row r="2430" spans="1:57" s="74" customFormat="1" ht="50.1" customHeight="1" x14ac:dyDescent="0.2">
      <c r="A2430" s="78" t="s">
        <v>55</v>
      </c>
      <c r="B2430" s="78" t="s">
        <v>61</v>
      </c>
      <c r="C2430" s="78" t="s">
        <v>619</v>
      </c>
      <c r="D2430" s="78" t="s">
        <v>605</v>
      </c>
      <c r="E2430" s="79" t="str">
        <f>+IF(C2430&lt;&gt;"",VLOOKUP(MID(C2430,18,5),NIVELES!$A$133:$B$213,2,0),"")</f>
        <v>GUAYAS</v>
      </c>
      <c r="F2430" s="80" t="s">
        <v>200</v>
      </c>
      <c r="G2430" s="81" t="str">
        <f>+IF(F2430&lt;&gt;"",VLOOKUP(F2430,NIVELES!$A$246:$C$464,3,0),"")</f>
        <v xml:space="preserve"> </v>
      </c>
      <c r="H2430" s="82" t="s">
        <v>1024</v>
      </c>
      <c r="I2430" s="78" t="s">
        <v>2513</v>
      </c>
      <c r="J2430" s="78" t="s">
        <v>2514</v>
      </c>
      <c r="K2430" s="78" t="s">
        <v>2515</v>
      </c>
      <c r="L2430" s="78" t="s">
        <v>1791</v>
      </c>
      <c r="M2430" s="78" t="s">
        <v>1791</v>
      </c>
      <c r="N2430" s="78" t="s">
        <v>1791</v>
      </c>
      <c r="O2430" s="78" t="s">
        <v>2274</v>
      </c>
      <c r="P2430" s="82">
        <v>12</v>
      </c>
      <c r="Q2430" s="78" t="s">
        <v>2955</v>
      </c>
      <c r="R2430" s="82">
        <v>1</v>
      </c>
      <c r="S2430" s="82">
        <v>1</v>
      </c>
      <c r="T2430" s="82">
        <v>1</v>
      </c>
      <c r="U2430" s="82">
        <v>1</v>
      </c>
      <c r="V2430" s="82">
        <v>1</v>
      </c>
      <c r="W2430" s="82">
        <v>1</v>
      </c>
      <c r="X2430" s="82">
        <v>1</v>
      </c>
      <c r="Y2430" s="82">
        <v>1</v>
      </c>
      <c r="Z2430" s="82">
        <v>1</v>
      </c>
      <c r="AA2430" s="82">
        <v>1</v>
      </c>
      <c r="AB2430" s="82">
        <v>1</v>
      </c>
      <c r="AC2430" s="82">
        <v>1</v>
      </c>
      <c r="AD2430" s="85" t="str">
        <f>IF(A2430&lt;&gt;"",IF(D2430="DIRECCIÓN_DE_TRANSFERENCIAS","280 0031",VLOOKUP(C2430,NIVELES!$A$14:$B$105,2,0)),"")</f>
        <v>280 5310</v>
      </c>
      <c r="AE2430" s="86" t="s">
        <v>322</v>
      </c>
      <c r="AF2430" s="86" t="s">
        <v>545</v>
      </c>
      <c r="AG2430" s="79" t="str">
        <f>+IF(AF2430&lt;&gt;"",VLOOKUP(AF2430,NIVELES!$A$666:$B$673,2,0),"")</f>
        <v>SERVICIOS_DE_ATENCIÓN_GERONTOLÓGICA</v>
      </c>
      <c r="AH2430" s="78" t="s">
        <v>322</v>
      </c>
      <c r="AI2430" s="79" t="str">
        <f>IF(AH2430&lt;&gt;"",VLOOKUP(CONCATENATE(AG2430,AH2430),NIVELES!$B$676:$C$745,2,0),"")</f>
        <v>Administracion De La Atencion Gerontologica</v>
      </c>
      <c r="AJ2430" s="78" t="s">
        <v>517</v>
      </c>
      <c r="AK2430" s="79" t="str">
        <f>+IF(AJ2430&lt;&gt;"",VLOOKUP(AJ2430,NIVELES!$A$816:$B$892,2,0),"")</f>
        <v>NO APLICA</v>
      </c>
      <c r="AL2430" s="78" t="s">
        <v>554</v>
      </c>
      <c r="AM2430" s="78">
        <v>530105</v>
      </c>
      <c r="AN2430" s="79" t="str">
        <f>IF(AM2430&lt;&gt;"",+VLOOKUP(AM2430,NIVELES!$A$1652:$B$2466,2,0),"")</f>
        <v>Telecomunicaciones</v>
      </c>
      <c r="AO2430" s="87">
        <v>820</v>
      </c>
      <c r="AP2430" s="88">
        <v>0</v>
      </c>
      <c r="AQ2430" s="88">
        <v>13.78</v>
      </c>
      <c r="AR2430" s="88">
        <v>181.78</v>
      </c>
      <c r="AS2430" s="88">
        <v>181.78</v>
      </c>
      <c r="AT2430" s="88">
        <v>181.78</v>
      </c>
      <c r="AU2430" s="88">
        <v>181.78</v>
      </c>
      <c r="AV2430" s="88">
        <v>79.099999999999994</v>
      </c>
      <c r="AW2430" s="88">
        <v>0</v>
      </c>
      <c r="AX2430" s="88">
        <v>0</v>
      </c>
      <c r="AY2430" s="88">
        <v>0</v>
      </c>
      <c r="AZ2430" s="88">
        <v>0</v>
      </c>
      <c r="BA2430" s="88">
        <v>0</v>
      </c>
      <c r="BB2430" s="89">
        <f t="shared" si="147"/>
        <v>820</v>
      </c>
      <c r="BC2430" s="90" t="str">
        <f t="shared" si="146"/>
        <v>OK</v>
      </c>
      <c r="BD2430" s="91" t="str">
        <f t="shared" si="148"/>
        <v xml:space="preserve">                  </v>
      </c>
      <c r="BE2430" s="92">
        <f t="shared" si="149"/>
        <v>12</v>
      </c>
    </row>
    <row r="2431" spans="1:57" s="74" customFormat="1" ht="50.1" customHeight="1" x14ac:dyDescent="0.2">
      <c r="A2431" s="78" t="s">
        <v>55</v>
      </c>
      <c r="B2431" s="78" t="s">
        <v>61</v>
      </c>
      <c r="C2431" s="78" t="s">
        <v>619</v>
      </c>
      <c r="D2431" s="78" t="s">
        <v>605</v>
      </c>
      <c r="E2431" s="79" t="str">
        <f>+IF(C2431&lt;&gt;"",VLOOKUP(MID(C2431,18,5),NIVELES!$A$133:$B$213,2,0),"")</f>
        <v>GUAYAS</v>
      </c>
      <c r="F2431" s="80" t="s">
        <v>200</v>
      </c>
      <c r="G2431" s="81" t="str">
        <f>+IF(F2431&lt;&gt;"",VLOOKUP(F2431,NIVELES!$A$246:$C$464,3,0),"")</f>
        <v xml:space="preserve"> </v>
      </c>
      <c r="H2431" s="82" t="s">
        <v>1024</v>
      </c>
      <c r="I2431" s="78" t="s">
        <v>2513</v>
      </c>
      <c r="J2431" s="78" t="s">
        <v>2514</v>
      </c>
      <c r="K2431" s="78" t="s">
        <v>2515</v>
      </c>
      <c r="L2431" s="78" t="s">
        <v>1791</v>
      </c>
      <c r="M2431" s="78" t="s">
        <v>1791</v>
      </c>
      <c r="N2431" s="78" t="s">
        <v>1791</v>
      </c>
      <c r="O2431" s="78" t="s">
        <v>2284</v>
      </c>
      <c r="P2431" s="82">
        <v>0</v>
      </c>
      <c r="Q2431" s="78" t="s">
        <v>2955</v>
      </c>
      <c r="R2431" s="82">
        <v>0</v>
      </c>
      <c r="S2431" s="82">
        <v>0</v>
      </c>
      <c r="T2431" s="82">
        <v>0</v>
      </c>
      <c r="U2431" s="82">
        <v>0</v>
      </c>
      <c r="V2431" s="82">
        <v>0</v>
      </c>
      <c r="W2431" s="82">
        <v>0</v>
      </c>
      <c r="X2431" s="82">
        <v>0</v>
      </c>
      <c r="Y2431" s="82">
        <v>0</v>
      </c>
      <c r="Z2431" s="82">
        <v>0</v>
      </c>
      <c r="AA2431" s="82">
        <v>0</v>
      </c>
      <c r="AB2431" s="82">
        <v>0</v>
      </c>
      <c r="AC2431" s="82">
        <v>0</v>
      </c>
      <c r="AD2431" s="85" t="str">
        <f>IF(A2431&lt;&gt;"",IF(D2431="DIRECCIÓN_DE_TRANSFERENCIAS","280 0031",VLOOKUP(C2431,NIVELES!$A$14:$B$105,2,0)),"")</f>
        <v>280 5310</v>
      </c>
      <c r="AE2431" s="86" t="s">
        <v>322</v>
      </c>
      <c r="AF2431" s="86" t="s">
        <v>545</v>
      </c>
      <c r="AG2431" s="79" t="str">
        <f>+IF(AF2431&lt;&gt;"",VLOOKUP(AF2431,NIVELES!$A$666:$B$673,2,0),"")</f>
        <v>SERVICIOS_DE_ATENCIÓN_GERONTOLÓGICA</v>
      </c>
      <c r="AH2431" s="78" t="s">
        <v>322</v>
      </c>
      <c r="AI2431" s="79" t="str">
        <f>IF(AH2431&lt;&gt;"",VLOOKUP(CONCATENATE(AG2431,AH2431),NIVELES!$B$676:$C$745,2,0),"")</f>
        <v>Administracion De La Atencion Gerontologica</v>
      </c>
      <c r="AJ2431" s="78" t="s">
        <v>517</v>
      </c>
      <c r="AK2431" s="79" t="str">
        <f>+IF(AJ2431&lt;&gt;"",VLOOKUP(AJ2431,NIVELES!$A$816:$B$892,2,0),"")</f>
        <v>NO APLICA</v>
      </c>
      <c r="AL2431" s="78" t="s">
        <v>554</v>
      </c>
      <c r="AM2431" s="78">
        <v>530208</v>
      </c>
      <c r="AN2431" s="79" t="str">
        <f>IF(AM2431&lt;&gt;"",+VLOOKUP(AM2431,NIVELES!$A$1652:$B$2466,2,0),"")</f>
        <v>Servicio de Seguridad y Vigilancia</v>
      </c>
      <c r="AO2431" s="87">
        <v>0</v>
      </c>
      <c r="AP2431" s="88">
        <v>0</v>
      </c>
      <c r="AQ2431" s="88">
        <v>0</v>
      </c>
      <c r="AR2431" s="88">
        <v>0</v>
      </c>
      <c r="AS2431" s="88">
        <v>0</v>
      </c>
      <c r="AT2431" s="88">
        <v>0</v>
      </c>
      <c r="AU2431" s="88">
        <v>0</v>
      </c>
      <c r="AV2431" s="88">
        <v>0</v>
      </c>
      <c r="AW2431" s="88">
        <v>0</v>
      </c>
      <c r="AX2431" s="88">
        <v>0</v>
      </c>
      <c r="AY2431" s="88">
        <v>0</v>
      </c>
      <c r="AZ2431" s="88">
        <v>0</v>
      </c>
      <c r="BA2431" s="88">
        <v>0</v>
      </c>
      <c r="BB2431" s="89">
        <f t="shared" si="147"/>
        <v>0</v>
      </c>
      <c r="BC2431" s="90" t="str">
        <f t="shared" si="146"/>
        <v>OK</v>
      </c>
      <c r="BD2431" s="91" t="str">
        <f t="shared" si="148"/>
        <v xml:space="preserve">                  </v>
      </c>
      <c r="BE2431" s="92">
        <f t="shared" si="149"/>
        <v>0</v>
      </c>
    </row>
    <row r="2432" spans="1:57" s="74" customFormat="1" ht="50.1" customHeight="1" x14ac:dyDescent="0.2">
      <c r="A2432" s="78" t="s">
        <v>55</v>
      </c>
      <c r="B2432" s="78" t="s">
        <v>61</v>
      </c>
      <c r="C2432" s="78" t="s">
        <v>619</v>
      </c>
      <c r="D2432" s="78" t="s">
        <v>605</v>
      </c>
      <c r="E2432" s="79" t="str">
        <f>+IF(C2432&lt;&gt;"",VLOOKUP(MID(C2432,18,5),NIVELES!$A$133:$B$213,2,0),"")</f>
        <v>GUAYAS</v>
      </c>
      <c r="F2432" s="80" t="s">
        <v>200</v>
      </c>
      <c r="G2432" s="81" t="str">
        <f>+IF(F2432&lt;&gt;"",VLOOKUP(F2432,NIVELES!$A$246:$C$464,3,0),"")</f>
        <v xml:space="preserve"> </v>
      </c>
      <c r="H2432" s="82" t="s">
        <v>1024</v>
      </c>
      <c r="I2432" s="78" t="s">
        <v>2513</v>
      </c>
      <c r="J2432" s="78" t="s">
        <v>2514</v>
      </c>
      <c r="K2432" s="78" t="s">
        <v>2515</v>
      </c>
      <c r="L2432" s="78" t="s">
        <v>1791</v>
      </c>
      <c r="M2432" s="78" t="s">
        <v>1791</v>
      </c>
      <c r="N2432" s="78" t="s">
        <v>1791</v>
      </c>
      <c r="O2432" s="78" t="s">
        <v>2285</v>
      </c>
      <c r="P2432" s="82">
        <v>12</v>
      </c>
      <c r="Q2432" s="78" t="s">
        <v>2955</v>
      </c>
      <c r="R2432" s="82">
        <v>1</v>
      </c>
      <c r="S2432" s="82">
        <v>1</v>
      </c>
      <c r="T2432" s="82">
        <v>1</v>
      </c>
      <c r="U2432" s="82">
        <v>1</v>
      </c>
      <c r="V2432" s="82">
        <v>1</v>
      </c>
      <c r="W2432" s="82">
        <v>1</v>
      </c>
      <c r="X2432" s="82">
        <v>1</v>
      </c>
      <c r="Y2432" s="82">
        <v>1</v>
      </c>
      <c r="Z2432" s="82">
        <v>1</v>
      </c>
      <c r="AA2432" s="82">
        <v>1</v>
      </c>
      <c r="AB2432" s="82">
        <v>1</v>
      </c>
      <c r="AC2432" s="82">
        <v>1</v>
      </c>
      <c r="AD2432" s="85" t="str">
        <f>IF(A2432&lt;&gt;"",IF(D2432="DIRECCIÓN_DE_TRANSFERENCIAS","280 0031",VLOOKUP(C2432,NIVELES!$A$14:$B$105,2,0)),"")</f>
        <v>280 5310</v>
      </c>
      <c r="AE2432" s="86" t="s">
        <v>322</v>
      </c>
      <c r="AF2432" s="86" t="s">
        <v>545</v>
      </c>
      <c r="AG2432" s="79" t="str">
        <f>+IF(AF2432&lt;&gt;"",VLOOKUP(AF2432,NIVELES!$A$666:$B$673,2,0),"")</f>
        <v>SERVICIOS_DE_ATENCIÓN_GERONTOLÓGICA</v>
      </c>
      <c r="AH2432" s="78" t="s">
        <v>322</v>
      </c>
      <c r="AI2432" s="79" t="str">
        <f>IF(AH2432&lt;&gt;"",VLOOKUP(CONCATENATE(AG2432,AH2432),NIVELES!$B$676:$C$745,2,0),"")</f>
        <v>Administracion De La Atencion Gerontologica</v>
      </c>
      <c r="AJ2432" s="78" t="s">
        <v>517</v>
      </c>
      <c r="AK2432" s="79" t="str">
        <f>+IF(AJ2432&lt;&gt;"",VLOOKUP(AJ2432,NIVELES!$A$816:$B$892,2,0),"")</f>
        <v>NO APLICA</v>
      </c>
      <c r="AL2432" s="78" t="s">
        <v>554</v>
      </c>
      <c r="AM2432" s="78">
        <v>530209</v>
      </c>
      <c r="AN2432" s="79" t="str">
        <f>IF(AM2432&lt;&gt;"",+VLOOKUP(AM2432,NIVELES!$A$1652:$B$2466,2,0),"")</f>
        <v>Servicios de Aseo; Lavado de Vestimenta de Trabajo; Fumigación, Desinfección y Limpieza de Instalaciones</v>
      </c>
      <c r="AO2432" s="87">
        <v>38270</v>
      </c>
      <c r="AP2432" s="88">
        <v>0</v>
      </c>
      <c r="AQ2432" s="88">
        <v>0</v>
      </c>
      <c r="AR2432" s="88">
        <v>6378.34</v>
      </c>
      <c r="AS2432" s="88">
        <v>3189.17</v>
      </c>
      <c r="AT2432" s="88">
        <v>3189.17</v>
      </c>
      <c r="AU2432" s="88">
        <v>3189.17</v>
      </c>
      <c r="AV2432" s="88">
        <v>3189.17</v>
      </c>
      <c r="AW2432" s="88">
        <v>3189.17</v>
      </c>
      <c r="AX2432" s="88">
        <v>3189.17</v>
      </c>
      <c r="AY2432" s="88">
        <v>3189.17</v>
      </c>
      <c r="AZ2432" s="88">
        <v>3189.17</v>
      </c>
      <c r="BA2432" s="88">
        <v>6378.3</v>
      </c>
      <c r="BB2432" s="89">
        <f t="shared" si="147"/>
        <v>38270</v>
      </c>
      <c r="BC2432" s="90" t="str">
        <f t="shared" si="146"/>
        <v>OK</v>
      </c>
      <c r="BD2432" s="91" t="str">
        <f t="shared" si="148"/>
        <v xml:space="preserve">                  </v>
      </c>
      <c r="BE2432" s="92">
        <f t="shared" si="149"/>
        <v>12</v>
      </c>
    </row>
    <row r="2433" spans="1:57" s="74" customFormat="1" ht="50.1" customHeight="1" x14ac:dyDescent="0.2">
      <c r="A2433" s="78" t="s">
        <v>55</v>
      </c>
      <c r="B2433" s="78" t="s">
        <v>61</v>
      </c>
      <c r="C2433" s="78" t="s">
        <v>619</v>
      </c>
      <c r="D2433" s="78" t="s">
        <v>605</v>
      </c>
      <c r="E2433" s="79" t="str">
        <f>+IF(C2433&lt;&gt;"",VLOOKUP(MID(C2433,18,5),NIVELES!$A$133:$B$213,2,0),"")</f>
        <v>GUAYAS</v>
      </c>
      <c r="F2433" s="80" t="s">
        <v>200</v>
      </c>
      <c r="G2433" s="81" t="str">
        <f>+IF(F2433&lt;&gt;"",VLOOKUP(F2433,NIVELES!$A$246:$C$464,3,0),"")</f>
        <v xml:space="preserve"> </v>
      </c>
      <c r="H2433" s="82" t="s">
        <v>1024</v>
      </c>
      <c r="I2433" s="78" t="s">
        <v>2513</v>
      </c>
      <c r="J2433" s="78" t="s">
        <v>2514</v>
      </c>
      <c r="K2433" s="78" t="s">
        <v>2515</v>
      </c>
      <c r="L2433" s="78" t="s">
        <v>1791</v>
      </c>
      <c r="M2433" s="78" t="s">
        <v>1791</v>
      </c>
      <c r="N2433" s="78" t="s">
        <v>1791</v>
      </c>
      <c r="O2433" s="78" t="s">
        <v>2286</v>
      </c>
      <c r="P2433" s="82">
        <v>1</v>
      </c>
      <c r="Q2433" s="78" t="s">
        <v>2955</v>
      </c>
      <c r="R2433" s="82">
        <v>0</v>
      </c>
      <c r="S2433" s="82">
        <v>0</v>
      </c>
      <c r="T2433" s="82">
        <v>0</v>
      </c>
      <c r="U2433" s="82">
        <v>0</v>
      </c>
      <c r="V2433" s="82">
        <v>0</v>
      </c>
      <c r="W2433" s="82">
        <v>1</v>
      </c>
      <c r="X2433" s="82">
        <v>0</v>
      </c>
      <c r="Y2433" s="82">
        <v>0</v>
      </c>
      <c r="Z2433" s="82">
        <v>0</v>
      </c>
      <c r="AA2433" s="82">
        <v>0</v>
      </c>
      <c r="AB2433" s="82">
        <v>0</v>
      </c>
      <c r="AC2433" s="82">
        <v>0</v>
      </c>
      <c r="AD2433" s="85" t="str">
        <f>IF(A2433&lt;&gt;"",IF(D2433="DIRECCIÓN_DE_TRANSFERENCIAS","280 0031",VLOOKUP(C2433,NIVELES!$A$14:$B$105,2,0)),"")</f>
        <v>280 5310</v>
      </c>
      <c r="AE2433" s="86" t="s">
        <v>322</v>
      </c>
      <c r="AF2433" s="86" t="s">
        <v>545</v>
      </c>
      <c r="AG2433" s="79" t="str">
        <f>+IF(AF2433&lt;&gt;"",VLOOKUP(AF2433,NIVELES!$A$666:$B$673,2,0),"")</f>
        <v>SERVICIOS_DE_ATENCIÓN_GERONTOLÓGICA</v>
      </c>
      <c r="AH2433" s="78" t="s">
        <v>322</v>
      </c>
      <c r="AI2433" s="79" t="str">
        <f>IF(AH2433&lt;&gt;"",VLOOKUP(CONCATENATE(AG2433,AH2433),NIVELES!$B$676:$C$745,2,0),"")</f>
        <v>Administracion De La Atencion Gerontologica</v>
      </c>
      <c r="AJ2433" s="78" t="s">
        <v>517</v>
      </c>
      <c r="AK2433" s="79" t="str">
        <f>+IF(AJ2433&lt;&gt;"",VLOOKUP(AJ2433,NIVELES!$A$816:$B$892,2,0),"")</f>
        <v>NO APLICA</v>
      </c>
      <c r="AL2433" s="78" t="s">
        <v>554</v>
      </c>
      <c r="AM2433" s="78">
        <v>530240</v>
      </c>
      <c r="AN2433" s="79" t="str">
        <f>IF(AM2433&lt;&gt;"",+VLOOKUP(AM2433,NIVELES!$A$1652:$B$2466,2,0),"")</f>
        <v>Servicios Exequiales</v>
      </c>
      <c r="AO2433" s="87">
        <v>2840</v>
      </c>
      <c r="AP2433" s="88">
        <v>0</v>
      </c>
      <c r="AQ2433" s="88">
        <v>0</v>
      </c>
      <c r="AR2433" s="88">
        <v>0</v>
      </c>
      <c r="AS2433" s="88">
        <v>0</v>
      </c>
      <c r="AT2433" s="88">
        <v>0</v>
      </c>
      <c r="AU2433" s="88">
        <v>2840</v>
      </c>
      <c r="AV2433" s="88">
        <v>0</v>
      </c>
      <c r="AW2433" s="88">
        <v>0</v>
      </c>
      <c r="AX2433" s="88">
        <v>0</v>
      </c>
      <c r="AY2433" s="88">
        <v>0</v>
      </c>
      <c r="AZ2433" s="88">
        <v>0</v>
      </c>
      <c r="BA2433" s="88">
        <v>0</v>
      </c>
      <c r="BB2433" s="89">
        <f t="shared" si="147"/>
        <v>2840</v>
      </c>
      <c r="BC2433" s="90" t="str">
        <f t="shared" si="146"/>
        <v>OK</v>
      </c>
      <c r="BD2433" s="91" t="str">
        <f t="shared" si="148"/>
        <v xml:space="preserve">                  </v>
      </c>
      <c r="BE2433" s="92">
        <f t="shared" si="149"/>
        <v>1</v>
      </c>
    </row>
    <row r="2434" spans="1:57" s="74" customFormat="1" ht="50.1" customHeight="1" x14ac:dyDescent="0.2">
      <c r="A2434" s="78" t="s">
        <v>55</v>
      </c>
      <c r="B2434" s="78" t="s">
        <v>61</v>
      </c>
      <c r="C2434" s="78" t="s">
        <v>619</v>
      </c>
      <c r="D2434" s="78" t="s">
        <v>605</v>
      </c>
      <c r="E2434" s="79" t="str">
        <f>+IF(C2434&lt;&gt;"",VLOOKUP(MID(C2434,18,5),NIVELES!$A$133:$B$213,2,0),"")</f>
        <v>GUAYAS</v>
      </c>
      <c r="F2434" s="80" t="s">
        <v>200</v>
      </c>
      <c r="G2434" s="81" t="str">
        <f>+IF(F2434&lt;&gt;"",VLOOKUP(F2434,NIVELES!$A$246:$C$464,3,0),"")</f>
        <v xml:space="preserve"> </v>
      </c>
      <c r="H2434" s="82" t="s">
        <v>1024</v>
      </c>
      <c r="I2434" s="78" t="s">
        <v>2513</v>
      </c>
      <c r="J2434" s="78" t="s">
        <v>2514</v>
      </c>
      <c r="K2434" s="78" t="s">
        <v>2515</v>
      </c>
      <c r="L2434" s="78" t="s">
        <v>1791</v>
      </c>
      <c r="M2434" s="78" t="s">
        <v>1791</v>
      </c>
      <c r="N2434" s="78" t="s">
        <v>1791</v>
      </c>
      <c r="O2434" s="78" t="s">
        <v>2279</v>
      </c>
      <c r="P2434" s="82">
        <v>1</v>
      </c>
      <c r="Q2434" s="78" t="s">
        <v>2955</v>
      </c>
      <c r="R2434" s="82">
        <v>0</v>
      </c>
      <c r="S2434" s="82">
        <v>0</v>
      </c>
      <c r="T2434" s="82">
        <v>0</v>
      </c>
      <c r="U2434" s="82">
        <v>0</v>
      </c>
      <c r="V2434" s="82">
        <v>1</v>
      </c>
      <c r="W2434" s="82">
        <v>0</v>
      </c>
      <c r="X2434" s="82">
        <v>0</v>
      </c>
      <c r="Y2434" s="82">
        <v>0</v>
      </c>
      <c r="Z2434" s="82">
        <v>0</v>
      </c>
      <c r="AA2434" s="82">
        <v>0</v>
      </c>
      <c r="AB2434" s="82">
        <v>0</v>
      </c>
      <c r="AC2434" s="82">
        <v>0</v>
      </c>
      <c r="AD2434" s="85" t="str">
        <f>IF(A2434&lt;&gt;"",IF(D2434="DIRECCIÓN_DE_TRANSFERENCIAS","280 0031",VLOOKUP(C2434,NIVELES!$A$14:$B$105,2,0)),"")</f>
        <v>280 5310</v>
      </c>
      <c r="AE2434" s="86" t="s">
        <v>322</v>
      </c>
      <c r="AF2434" s="86" t="s">
        <v>545</v>
      </c>
      <c r="AG2434" s="79" t="str">
        <f>+IF(AF2434&lt;&gt;"",VLOOKUP(AF2434,NIVELES!$A$666:$B$673,2,0),"")</f>
        <v>SERVICIOS_DE_ATENCIÓN_GERONTOLÓGICA</v>
      </c>
      <c r="AH2434" s="78" t="s">
        <v>322</v>
      </c>
      <c r="AI2434" s="79" t="str">
        <f>IF(AH2434&lt;&gt;"",VLOOKUP(CONCATENATE(AG2434,AH2434),NIVELES!$B$676:$C$745,2,0),"")</f>
        <v>Administracion De La Atencion Gerontologica</v>
      </c>
      <c r="AJ2434" s="78" t="s">
        <v>517</v>
      </c>
      <c r="AK2434" s="79" t="str">
        <f>+IF(AJ2434&lt;&gt;"",VLOOKUP(AJ2434,NIVELES!$A$816:$B$892,2,0),"")</f>
        <v>NO APLICA</v>
      </c>
      <c r="AL2434" s="78" t="s">
        <v>554</v>
      </c>
      <c r="AM2434" s="78">
        <v>530404</v>
      </c>
      <c r="AN2434" s="79" t="str">
        <f>IF(AM2434&lt;&gt;"",+VLOOKUP(AM2434,NIVELES!$A$1652:$B$2466,2,0),"")</f>
        <v>Maquinarias y Equipos (Instalación, Mantenimiento y Reparación)</v>
      </c>
      <c r="AO2434" s="87">
        <v>24200</v>
      </c>
      <c r="AP2434" s="88">
        <v>0</v>
      </c>
      <c r="AQ2434" s="88">
        <v>0</v>
      </c>
      <c r="AR2434" s="88">
        <v>0</v>
      </c>
      <c r="AS2434" s="88">
        <v>0</v>
      </c>
      <c r="AT2434" s="88">
        <v>24200</v>
      </c>
      <c r="AU2434" s="88">
        <v>0</v>
      </c>
      <c r="AV2434" s="88">
        <v>0</v>
      </c>
      <c r="AW2434" s="88">
        <v>0</v>
      </c>
      <c r="AX2434" s="88">
        <v>0</v>
      </c>
      <c r="AY2434" s="88">
        <v>0</v>
      </c>
      <c r="AZ2434" s="88">
        <v>0</v>
      </c>
      <c r="BA2434" s="88">
        <v>0</v>
      </c>
      <c r="BB2434" s="89">
        <f t="shared" si="147"/>
        <v>24200</v>
      </c>
      <c r="BC2434" s="90" t="str">
        <f t="shared" si="146"/>
        <v>OK</v>
      </c>
      <c r="BD2434" s="91" t="str">
        <f t="shared" si="148"/>
        <v xml:space="preserve">                  </v>
      </c>
      <c r="BE2434" s="92">
        <f t="shared" si="149"/>
        <v>1</v>
      </c>
    </row>
    <row r="2435" spans="1:57" s="74" customFormat="1" ht="50.1" customHeight="1" x14ac:dyDescent="0.2">
      <c r="A2435" s="78" t="s">
        <v>55</v>
      </c>
      <c r="B2435" s="78" t="s">
        <v>61</v>
      </c>
      <c r="C2435" s="78" t="s">
        <v>619</v>
      </c>
      <c r="D2435" s="78" t="s">
        <v>605</v>
      </c>
      <c r="E2435" s="79" t="str">
        <f>+IF(C2435&lt;&gt;"",VLOOKUP(MID(C2435,18,5),NIVELES!$A$133:$B$213,2,0),"")</f>
        <v>GUAYAS</v>
      </c>
      <c r="F2435" s="80" t="s">
        <v>200</v>
      </c>
      <c r="G2435" s="81" t="str">
        <f>+IF(F2435&lt;&gt;"",VLOOKUP(F2435,NIVELES!$A$246:$C$464,3,0),"")</f>
        <v xml:space="preserve"> </v>
      </c>
      <c r="H2435" s="82" t="s">
        <v>1024</v>
      </c>
      <c r="I2435" s="78" t="s">
        <v>2513</v>
      </c>
      <c r="J2435" s="78" t="s">
        <v>2514</v>
      </c>
      <c r="K2435" s="78" t="s">
        <v>2515</v>
      </c>
      <c r="L2435" s="78" t="s">
        <v>1791</v>
      </c>
      <c r="M2435" s="78" t="s">
        <v>1791</v>
      </c>
      <c r="N2435" s="78" t="s">
        <v>1791</v>
      </c>
      <c r="O2435" s="78" t="s">
        <v>2278</v>
      </c>
      <c r="P2435" s="82">
        <v>0</v>
      </c>
      <c r="Q2435" s="78" t="s">
        <v>2955</v>
      </c>
      <c r="R2435" s="82">
        <v>0</v>
      </c>
      <c r="S2435" s="82">
        <v>0</v>
      </c>
      <c r="T2435" s="82">
        <v>0</v>
      </c>
      <c r="U2435" s="82">
        <v>0</v>
      </c>
      <c r="V2435" s="82">
        <v>0</v>
      </c>
      <c r="W2435" s="82">
        <v>0</v>
      </c>
      <c r="X2435" s="82">
        <v>0</v>
      </c>
      <c r="Y2435" s="82">
        <v>0</v>
      </c>
      <c r="Z2435" s="82">
        <v>0</v>
      </c>
      <c r="AA2435" s="82">
        <v>0</v>
      </c>
      <c r="AB2435" s="82">
        <v>0</v>
      </c>
      <c r="AC2435" s="82">
        <v>0</v>
      </c>
      <c r="AD2435" s="85" t="str">
        <f>IF(A2435&lt;&gt;"",IF(D2435="DIRECCIÓN_DE_TRANSFERENCIAS","280 0031",VLOOKUP(C2435,NIVELES!$A$14:$B$105,2,0)),"")</f>
        <v>280 5310</v>
      </c>
      <c r="AE2435" s="86" t="s">
        <v>322</v>
      </c>
      <c r="AF2435" s="86" t="s">
        <v>545</v>
      </c>
      <c r="AG2435" s="79" t="str">
        <f>+IF(AF2435&lt;&gt;"",VLOOKUP(AF2435,NIVELES!$A$666:$B$673,2,0),"")</f>
        <v>SERVICIOS_DE_ATENCIÓN_GERONTOLÓGICA</v>
      </c>
      <c r="AH2435" s="78" t="s">
        <v>322</v>
      </c>
      <c r="AI2435" s="79" t="str">
        <f>IF(AH2435&lt;&gt;"",VLOOKUP(CONCATENATE(AG2435,AH2435),NIVELES!$B$676:$C$745,2,0),"")</f>
        <v>Administracion De La Atencion Gerontologica</v>
      </c>
      <c r="AJ2435" s="78" t="s">
        <v>517</v>
      </c>
      <c r="AK2435" s="79" t="str">
        <f>+IF(AJ2435&lt;&gt;"",VLOOKUP(AJ2435,NIVELES!$A$816:$B$892,2,0),"")</f>
        <v>NO APLICA</v>
      </c>
      <c r="AL2435" s="78" t="s">
        <v>554</v>
      </c>
      <c r="AM2435" s="78">
        <v>530420</v>
      </c>
      <c r="AN2435" s="79" t="str">
        <f>IF(AM2435&lt;&gt;"",+VLOOKUP(AM2435,NIVELES!$A$1652:$B$2466,2,0),"")</f>
        <v>Instalación, Mantenimiento y Reparación de Edificios, Locales y Residencias de propiedad de las Entidades
Públicas</v>
      </c>
      <c r="AO2435" s="87">
        <v>0</v>
      </c>
      <c r="AP2435" s="88">
        <v>0</v>
      </c>
      <c r="AQ2435" s="88">
        <v>0</v>
      </c>
      <c r="AR2435" s="88">
        <v>0</v>
      </c>
      <c r="AS2435" s="88">
        <v>0</v>
      </c>
      <c r="AT2435" s="88">
        <v>0</v>
      </c>
      <c r="AU2435" s="88">
        <v>0</v>
      </c>
      <c r="AV2435" s="88">
        <v>0</v>
      </c>
      <c r="AW2435" s="88">
        <v>0</v>
      </c>
      <c r="AX2435" s="88">
        <v>0</v>
      </c>
      <c r="AY2435" s="88">
        <v>0</v>
      </c>
      <c r="AZ2435" s="88">
        <v>0</v>
      </c>
      <c r="BA2435" s="88">
        <v>0</v>
      </c>
      <c r="BB2435" s="89">
        <f t="shared" si="147"/>
        <v>0</v>
      </c>
      <c r="BC2435" s="90" t="str">
        <f t="shared" si="146"/>
        <v>OK</v>
      </c>
      <c r="BD2435" s="91" t="str">
        <f t="shared" si="148"/>
        <v xml:space="preserve">                  </v>
      </c>
      <c r="BE2435" s="92">
        <f t="shared" si="149"/>
        <v>0</v>
      </c>
    </row>
    <row r="2436" spans="1:57" s="74" customFormat="1" ht="50.1" customHeight="1" x14ac:dyDescent="0.2">
      <c r="A2436" s="78" t="s">
        <v>55</v>
      </c>
      <c r="B2436" s="78" t="s">
        <v>61</v>
      </c>
      <c r="C2436" s="78" t="s">
        <v>619</v>
      </c>
      <c r="D2436" s="78" t="s">
        <v>605</v>
      </c>
      <c r="E2436" s="79" t="str">
        <f>+IF(C2436&lt;&gt;"",VLOOKUP(MID(C2436,18,5),NIVELES!$A$133:$B$213,2,0),"")</f>
        <v>GUAYAS</v>
      </c>
      <c r="F2436" s="80" t="s">
        <v>200</v>
      </c>
      <c r="G2436" s="81" t="str">
        <f>+IF(F2436&lt;&gt;"",VLOOKUP(F2436,NIVELES!$A$246:$C$464,3,0),"")</f>
        <v xml:space="preserve"> </v>
      </c>
      <c r="H2436" s="82" t="s">
        <v>1024</v>
      </c>
      <c r="I2436" s="78" t="s">
        <v>2513</v>
      </c>
      <c r="J2436" s="78" t="s">
        <v>2514</v>
      </c>
      <c r="K2436" s="78" t="s">
        <v>2515</v>
      </c>
      <c r="L2436" s="78" t="s">
        <v>1791</v>
      </c>
      <c r="M2436" s="78" t="s">
        <v>1791</v>
      </c>
      <c r="N2436" s="78" t="s">
        <v>1791</v>
      </c>
      <c r="O2436" s="78" t="s">
        <v>2287</v>
      </c>
      <c r="P2436" s="82">
        <v>0</v>
      </c>
      <c r="Q2436" s="78" t="s">
        <v>2955</v>
      </c>
      <c r="R2436" s="82">
        <v>0</v>
      </c>
      <c r="S2436" s="82">
        <v>0</v>
      </c>
      <c r="T2436" s="82">
        <v>0</v>
      </c>
      <c r="U2436" s="82">
        <v>0</v>
      </c>
      <c r="V2436" s="82">
        <v>0</v>
      </c>
      <c r="W2436" s="82">
        <v>0</v>
      </c>
      <c r="X2436" s="82">
        <v>0</v>
      </c>
      <c r="Y2436" s="82">
        <v>0</v>
      </c>
      <c r="Z2436" s="82">
        <v>0</v>
      </c>
      <c r="AA2436" s="82">
        <v>0</v>
      </c>
      <c r="AB2436" s="82">
        <v>0</v>
      </c>
      <c r="AC2436" s="82">
        <v>0</v>
      </c>
      <c r="AD2436" s="85" t="str">
        <f>IF(A2436&lt;&gt;"",IF(D2436="DIRECCIÓN_DE_TRANSFERENCIAS","280 0031",VLOOKUP(C2436,NIVELES!$A$14:$B$105,2,0)),"")</f>
        <v>280 5310</v>
      </c>
      <c r="AE2436" s="86" t="s">
        <v>322</v>
      </c>
      <c r="AF2436" s="86" t="s">
        <v>545</v>
      </c>
      <c r="AG2436" s="79" t="str">
        <f>+IF(AF2436&lt;&gt;"",VLOOKUP(AF2436,NIVELES!$A$666:$B$673,2,0),"")</f>
        <v>SERVICIOS_DE_ATENCIÓN_GERONTOLÓGICA</v>
      </c>
      <c r="AH2436" s="78" t="s">
        <v>322</v>
      </c>
      <c r="AI2436" s="79" t="str">
        <f>IF(AH2436&lt;&gt;"",VLOOKUP(CONCATENATE(AG2436,AH2436),NIVELES!$B$676:$C$745,2,0),"")</f>
        <v>Administracion De La Atencion Gerontologica</v>
      </c>
      <c r="AJ2436" s="78" t="s">
        <v>517</v>
      </c>
      <c r="AK2436" s="79" t="str">
        <f>+IF(AJ2436&lt;&gt;"",VLOOKUP(AJ2436,NIVELES!$A$816:$B$892,2,0),"")</f>
        <v>NO APLICA</v>
      </c>
      <c r="AL2436" s="78" t="s">
        <v>554</v>
      </c>
      <c r="AM2436" s="78">
        <v>530517</v>
      </c>
      <c r="AN2436" s="79" t="str">
        <f>IF(AM2436&lt;&gt;"",+VLOOKUP(AM2436,NIVELES!$A$1652:$B$2466,2,0),"")</f>
        <v>Vehículos Terrestres (Arrendamiento)</v>
      </c>
      <c r="AO2436" s="87">
        <v>0</v>
      </c>
      <c r="AP2436" s="88">
        <v>0</v>
      </c>
      <c r="AQ2436" s="88">
        <v>0</v>
      </c>
      <c r="AR2436" s="88">
        <v>0</v>
      </c>
      <c r="AS2436" s="88">
        <v>0</v>
      </c>
      <c r="AT2436" s="88">
        <v>0</v>
      </c>
      <c r="AU2436" s="88">
        <v>0</v>
      </c>
      <c r="AV2436" s="88">
        <v>0</v>
      </c>
      <c r="AW2436" s="88">
        <v>0</v>
      </c>
      <c r="AX2436" s="88">
        <v>0</v>
      </c>
      <c r="AY2436" s="88">
        <v>0</v>
      </c>
      <c r="AZ2436" s="88">
        <v>0</v>
      </c>
      <c r="BA2436" s="88">
        <v>0</v>
      </c>
      <c r="BB2436" s="89">
        <f t="shared" si="147"/>
        <v>0</v>
      </c>
      <c r="BC2436" s="90" t="str">
        <f t="shared" si="146"/>
        <v>OK</v>
      </c>
      <c r="BD2436" s="91" t="str">
        <f t="shared" si="148"/>
        <v xml:space="preserve">                  </v>
      </c>
      <c r="BE2436" s="92">
        <f t="shared" si="149"/>
        <v>0</v>
      </c>
    </row>
    <row r="2437" spans="1:57" s="74" customFormat="1" ht="50.1" customHeight="1" x14ac:dyDescent="0.2">
      <c r="A2437" s="78" t="s">
        <v>55</v>
      </c>
      <c r="B2437" s="78" t="s">
        <v>61</v>
      </c>
      <c r="C2437" s="78" t="s">
        <v>619</v>
      </c>
      <c r="D2437" s="78" t="s">
        <v>605</v>
      </c>
      <c r="E2437" s="79" t="str">
        <f>+IF(C2437&lt;&gt;"",VLOOKUP(MID(C2437,18,5),NIVELES!$A$133:$B$213,2,0),"")</f>
        <v>GUAYAS</v>
      </c>
      <c r="F2437" s="80" t="s">
        <v>200</v>
      </c>
      <c r="G2437" s="81" t="str">
        <f>+IF(F2437&lt;&gt;"",VLOOKUP(F2437,NIVELES!$A$246:$C$464,3,0),"")</f>
        <v xml:space="preserve"> </v>
      </c>
      <c r="H2437" s="82" t="s">
        <v>1024</v>
      </c>
      <c r="I2437" s="78" t="s">
        <v>2513</v>
      </c>
      <c r="J2437" s="78" t="s">
        <v>2514</v>
      </c>
      <c r="K2437" s="78" t="s">
        <v>2515</v>
      </c>
      <c r="L2437" s="78" t="s">
        <v>1791</v>
      </c>
      <c r="M2437" s="78" t="s">
        <v>1791</v>
      </c>
      <c r="N2437" s="78" t="s">
        <v>1791</v>
      </c>
      <c r="O2437" s="78" t="s">
        <v>2276</v>
      </c>
      <c r="P2437" s="82">
        <v>12</v>
      </c>
      <c r="Q2437" s="78" t="s">
        <v>2955</v>
      </c>
      <c r="R2437" s="82">
        <v>1</v>
      </c>
      <c r="S2437" s="82">
        <v>1</v>
      </c>
      <c r="T2437" s="82">
        <v>1</v>
      </c>
      <c r="U2437" s="82">
        <v>1</v>
      </c>
      <c r="V2437" s="82">
        <v>1</v>
      </c>
      <c r="W2437" s="82">
        <v>1</v>
      </c>
      <c r="X2437" s="82">
        <v>1</v>
      </c>
      <c r="Y2437" s="82">
        <v>1</v>
      </c>
      <c r="Z2437" s="82">
        <v>1</v>
      </c>
      <c r="AA2437" s="82">
        <v>1</v>
      </c>
      <c r="AB2437" s="82">
        <v>1</v>
      </c>
      <c r="AC2437" s="82">
        <v>1</v>
      </c>
      <c r="AD2437" s="85" t="str">
        <f>IF(A2437&lt;&gt;"",IF(D2437="DIRECCIÓN_DE_TRANSFERENCIAS","280 0031",VLOOKUP(C2437,NIVELES!$A$14:$B$105,2,0)),"")</f>
        <v>280 5310</v>
      </c>
      <c r="AE2437" s="86" t="s">
        <v>322</v>
      </c>
      <c r="AF2437" s="86" t="s">
        <v>545</v>
      </c>
      <c r="AG2437" s="79" t="str">
        <f>+IF(AF2437&lt;&gt;"",VLOOKUP(AF2437,NIVELES!$A$666:$B$673,2,0),"")</f>
        <v>SERVICIOS_DE_ATENCIÓN_GERONTOLÓGICA</v>
      </c>
      <c r="AH2437" s="78" t="s">
        <v>322</v>
      </c>
      <c r="AI2437" s="79" t="str">
        <f>IF(AH2437&lt;&gt;"",VLOOKUP(CONCATENATE(AG2437,AH2437),NIVELES!$B$676:$C$745,2,0),"")</f>
        <v>Administracion De La Atencion Gerontologica</v>
      </c>
      <c r="AJ2437" s="78" t="s">
        <v>517</v>
      </c>
      <c r="AK2437" s="79" t="str">
        <f>+IF(AJ2437&lt;&gt;"",VLOOKUP(AJ2437,NIVELES!$A$816:$B$892,2,0),"")</f>
        <v>NO APLICA</v>
      </c>
      <c r="AL2437" s="78" t="s">
        <v>554</v>
      </c>
      <c r="AM2437" s="78">
        <v>530801</v>
      </c>
      <c r="AN2437" s="79" t="str">
        <f>IF(AM2437&lt;&gt;"",+VLOOKUP(AM2437,NIVELES!$A$1652:$B$2466,2,0),"")</f>
        <v>Alimentos y Bebidas</v>
      </c>
      <c r="AO2437" s="87">
        <v>71390</v>
      </c>
      <c r="AP2437" s="88">
        <v>0</v>
      </c>
      <c r="AQ2437" s="88">
        <v>0</v>
      </c>
      <c r="AR2437" s="88">
        <v>11898.34</v>
      </c>
      <c r="AS2437" s="88">
        <v>5949.17</v>
      </c>
      <c r="AT2437" s="88">
        <v>5949.17</v>
      </c>
      <c r="AU2437" s="88">
        <v>5949.17</v>
      </c>
      <c r="AV2437" s="88">
        <v>5949.17</v>
      </c>
      <c r="AW2437" s="88">
        <v>5949.17</v>
      </c>
      <c r="AX2437" s="88">
        <v>5949.17</v>
      </c>
      <c r="AY2437" s="88">
        <v>5949.17</v>
      </c>
      <c r="AZ2437" s="88">
        <v>5949.17</v>
      </c>
      <c r="BA2437" s="88">
        <v>11898.3</v>
      </c>
      <c r="BB2437" s="89">
        <f t="shared" si="147"/>
        <v>71389.999999999985</v>
      </c>
      <c r="BC2437" s="90" t="str">
        <f t="shared" si="146"/>
        <v>OK</v>
      </c>
      <c r="BD2437" s="91" t="str">
        <f t="shared" si="148"/>
        <v xml:space="preserve">                  </v>
      </c>
      <c r="BE2437" s="92">
        <f t="shared" si="149"/>
        <v>12</v>
      </c>
    </row>
    <row r="2438" spans="1:57" s="74" customFormat="1" ht="50.1" customHeight="1" x14ac:dyDescent="0.2">
      <c r="A2438" s="78" t="s">
        <v>55</v>
      </c>
      <c r="B2438" s="78" t="s">
        <v>61</v>
      </c>
      <c r="C2438" s="78" t="s">
        <v>619</v>
      </c>
      <c r="D2438" s="78" t="s">
        <v>605</v>
      </c>
      <c r="E2438" s="79" t="str">
        <f>+IF(C2438&lt;&gt;"",VLOOKUP(MID(C2438,18,5),NIVELES!$A$133:$B$213,2,0),"")</f>
        <v>GUAYAS</v>
      </c>
      <c r="F2438" s="80" t="s">
        <v>200</v>
      </c>
      <c r="G2438" s="81" t="str">
        <f>+IF(F2438&lt;&gt;"",VLOOKUP(F2438,NIVELES!$A$246:$C$464,3,0),"")</f>
        <v xml:space="preserve"> </v>
      </c>
      <c r="H2438" s="82" t="s">
        <v>1024</v>
      </c>
      <c r="I2438" s="78" t="s">
        <v>2513</v>
      </c>
      <c r="J2438" s="78" t="s">
        <v>2514</v>
      </c>
      <c r="K2438" s="78" t="s">
        <v>2515</v>
      </c>
      <c r="L2438" s="78" t="s">
        <v>1791</v>
      </c>
      <c r="M2438" s="78" t="s">
        <v>1791</v>
      </c>
      <c r="N2438" s="78" t="s">
        <v>1791</v>
      </c>
      <c r="O2438" s="78" t="s">
        <v>2288</v>
      </c>
      <c r="P2438" s="82">
        <v>1</v>
      </c>
      <c r="Q2438" s="78" t="s">
        <v>2955</v>
      </c>
      <c r="R2438" s="82">
        <v>0</v>
      </c>
      <c r="S2438" s="82">
        <v>0</v>
      </c>
      <c r="T2438" s="82">
        <v>0</v>
      </c>
      <c r="U2438" s="82">
        <v>1</v>
      </c>
      <c r="V2438" s="82">
        <v>0</v>
      </c>
      <c r="W2438" s="82">
        <v>0</v>
      </c>
      <c r="X2438" s="82">
        <v>0</v>
      </c>
      <c r="Y2438" s="82">
        <v>0</v>
      </c>
      <c r="Z2438" s="82">
        <v>0</v>
      </c>
      <c r="AA2438" s="82">
        <v>0</v>
      </c>
      <c r="AB2438" s="82">
        <v>0</v>
      </c>
      <c r="AC2438" s="82">
        <v>0</v>
      </c>
      <c r="AD2438" s="85" t="str">
        <f>IF(A2438&lt;&gt;"",IF(D2438="DIRECCIÓN_DE_TRANSFERENCIAS","280 0031",VLOOKUP(C2438,NIVELES!$A$14:$B$105,2,0)),"")</f>
        <v>280 5310</v>
      </c>
      <c r="AE2438" s="86" t="s">
        <v>322</v>
      </c>
      <c r="AF2438" s="86" t="s">
        <v>545</v>
      </c>
      <c r="AG2438" s="79" t="str">
        <f>+IF(AF2438&lt;&gt;"",VLOOKUP(AF2438,NIVELES!$A$666:$B$673,2,0),"")</f>
        <v>SERVICIOS_DE_ATENCIÓN_GERONTOLÓGICA</v>
      </c>
      <c r="AH2438" s="78" t="s">
        <v>322</v>
      </c>
      <c r="AI2438" s="79" t="str">
        <f>IF(AH2438&lt;&gt;"",VLOOKUP(CONCATENATE(AG2438,AH2438),NIVELES!$B$676:$C$745,2,0),"")</f>
        <v>Administracion De La Atencion Gerontologica</v>
      </c>
      <c r="AJ2438" s="78" t="s">
        <v>517</v>
      </c>
      <c r="AK2438" s="79" t="str">
        <f>+IF(AJ2438&lt;&gt;"",VLOOKUP(AJ2438,NIVELES!$A$816:$B$892,2,0),"")</f>
        <v>NO APLICA</v>
      </c>
      <c r="AL2438" s="78" t="s">
        <v>554</v>
      </c>
      <c r="AM2438" s="78">
        <v>530802</v>
      </c>
      <c r="AN2438" s="79" t="str">
        <f>IF(AM2438&lt;&gt;"",+VLOOKUP(AM2438,NIVELES!$A$1652:$B$2466,2,0),"")</f>
        <v>Vestuario, Lencería, Prendas de Protección; y, Accesorios para Uniformes Militares y Policiales; y, Carpas</v>
      </c>
      <c r="AO2438" s="87">
        <v>2920</v>
      </c>
      <c r="AP2438" s="88">
        <v>0</v>
      </c>
      <c r="AQ2438" s="88">
        <v>0</v>
      </c>
      <c r="AR2438" s="88">
        <v>0</v>
      </c>
      <c r="AS2438" s="88">
        <v>2920</v>
      </c>
      <c r="AT2438" s="88">
        <v>0</v>
      </c>
      <c r="AU2438" s="88">
        <v>0</v>
      </c>
      <c r="AV2438" s="88">
        <v>0</v>
      </c>
      <c r="AW2438" s="88">
        <v>0</v>
      </c>
      <c r="AX2438" s="88">
        <v>0</v>
      </c>
      <c r="AY2438" s="88">
        <v>0</v>
      </c>
      <c r="AZ2438" s="88">
        <v>0</v>
      </c>
      <c r="BA2438" s="88">
        <v>0</v>
      </c>
      <c r="BB2438" s="89">
        <f t="shared" si="147"/>
        <v>2920</v>
      </c>
      <c r="BC2438" s="90" t="str">
        <f t="shared" si="146"/>
        <v>OK</v>
      </c>
      <c r="BD2438" s="91" t="str">
        <f t="shared" si="148"/>
        <v xml:space="preserve">                  </v>
      </c>
      <c r="BE2438" s="92">
        <f t="shared" si="149"/>
        <v>1</v>
      </c>
    </row>
    <row r="2439" spans="1:57" s="74" customFormat="1" ht="50.1" customHeight="1" x14ac:dyDescent="0.2">
      <c r="A2439" s="78" t="s">
        <v>55</v>
      </c>
      <c r="B2439" s="78" t="s">
        <v>61</v>
      </c>
      <c r="C2439" s="78" t="s">
        <v>619</v>
      </c>
      <c r="D2439" s="78" t="s">
        <v>605</v>
      </c>
      <c r="E2439" s="79" t="str">
        <f>+IF(C2439&lt;&gt;"",VLOOKUP(MID(C2439,18,5),NIVELES!$A$133:$B$213,2,0),"")</f>
        <v>GUAYAS</v>
      </c>
      <c r="F2439" s="80" t="s">
        <v>200</v>
      </c>
      <c r="G2439" s="81" t="str">
        <f>+IF(F2439&lt;&gt;"",VLOOKUP(F2439,NIVELES!$A$246:$C$464,3,0),"")</f>
        <v xml:space="preserve"> </v>
      </c>
      <c r="H2439" s="82" t="s">
        <v>1024</v>
      </c>
      <c r="I2439" s="78" t="s">
        <v>2513</v>
      </c>
      <c r="J2439" s="78" t="s">
        <v>2514</v>
      </c>
      <c r="K2439" s="78" t="s">
        <v>2515</v>
      </c>
      <c r="L2439" s="78" t="s">
        <v>1791</v>
      </c>
      <c r="M2439" s="78" t="s">
        <v>1791</v>
      </c>
      <c r="N2439" s="78" t="s">
        <v>1791</v>
      </c>
      <c r="O2439" s="78" t="s">
        <v>2281</v>
      </c>
      <c r="P2439" s="82">
        <v>1</v>
      </c>
      <c r="Q2439" s="78" t="s">
        <v>2955</v>
      </c>
      <c r="R2439" s="82">
        <v>0</v>
      </c>
      <c r="S2439" s="82">
        <v>0</v>
      </c>
      <c r="T2439" s="82">
        <v>0</v>
      </c>
      <c r="U2439" s="82">
        <v>1</v>
      </c>
      <c r="V2439" s="82">
        <v>0</v>
      </c>
      <c r="W2439" s="82">
        <v>0</v>
      </c>
      <c r="X2439" s="82">
        <v>0</v>
      </c>
      <c r="Y2439" s="82">
        <v>0</v>
      </c>
      <c r="Z2439" s="82">
        <v>0</v>
      </c>
      <c r="AA2439" s="82">
        <v>0</v>
      </c>
      <c r="AB2439" s="82">
        <v>0</v>
      </c>
      <c r="AC2439" s="82">
        <v>0</v>
      </c>
      <c r="AD2439" s="85" t="str">
        <f>IF(A2439&lt;&gt;"",IF(D2439="DIRECCIÓN_DE_TRANSFERENCIAS","280 0031",VLOOKUP(C2439,NIVELES!$A$14:$B$105,2,0)),"")</f>
        <v>280 5310</v>
      </c>
      <c r="AE2439" s="86" t="s">
        <v>322</v>
      </c>
      <c r="AF2439" s="86" t="s">
        <v>545</v>
      </c>
      <c r="AG2439" s="79" t="str">
        <f>+IF(AF2439&lt;&gt;"",VLOOKUP(AF2439,NIVELES!$A$666:$B$673,2,0),"")</f>
        <v>SERVICIOS_DE_ATENCIÓN_GERONTOLÓGICA</v>
      </c>
      <c r="AH2439" s="78" t="s">
        <v>322</v>
      </c>
      <c r="AI2439" s="79" t="str">
        <f>IF(AH2439&lt;&gt;"",VLOOKUP(CONCATENATE(AG2439,AH2439),NIVELES!$B$676:$C$745,2,0),"")</f>
        <v>Administracion De La Atencion Gerontologica</v>
      </c>
      <c r="AJ2439" s="78" t="s">
        <v>517</v>
      </c>
      <c r="AK2439" s="79" t="str">
        <f>+IF(AJ2439&lt;&gt;"",VLOOKUP(AJ2439,NIVELES!$A$816:$B$892,2,0),"")</f>
        <v>NO APLICA</v>
      </c>
      <c r="AL2439" s="78" t="s">
        <v>554</v>
      </c>
      <c r="AM2439" s="78">
        <v>530804</v>
      </c>
      <c r="AN2439" s="79" t="str">
        <f>IF(AM2439&lt;&gt;"",+VLOOKUP(AM2439,NIVELES!$A$1652:$B$2466,2,0),"")</f>
        <v>Materiales de Oficina</v>
      </c>
      <c r="AO2439" s="87">
        <v>2415</v>
      </c>
      <c r="AP2439" s="88">
        <v>0</v>
      </c>
      <c r="AQ2439" s="88">
        <v>0</v>
      </c>
      <c r="AR2439" s="88">
        <v>0</v>
      </c>
      <c r="AS2439" s="88">
        <v>2415</v>
      </c>
      <c r="AT2439" s="88">
        <v>0</v>
      </c>
      <c r="AU2439" s="88">
        <v>0</v>
      </c>
      <c r="AV2439" s="88">
        <v>0</v>
      </c>
      <c r="AW2439" s="88">
        <v>0</v>
      </c>
      <c r="AX2439" s="88">
        <v>0</v>
      </c>
      <c r="AY2439" s="88">
        <v>0</v>
      </c>
      <c r="AZ2439" s="88">
        <v>0</v>
      </c>
      <c r="BA2439" s="88">
        <v>0</v>
      </c>
      <c r="BB2439" s="89">
        <f t="shared" si="147"/>
        <v>2415</v>
      </c>
      <c r="BC2439" s="90" t="str">
        <f t="shared" ref="BC2439:BC2502" si="150">IF(A2439&lt;&gt;"",IF(AO2439&lt;&gt;"",IF(AO2439=BB2439,"OK",AO2439-BB2439),IF(AND(AO2439="",BB2439=""),"",AO2439-BB2439))," ")</f>
        <v>OK</v>
      </c>
      <c r="BD2439" s="91" t="str">
        <f t="shared" si="148"/>
        <v xml:space="preserve">                  </v>
      </c>
      <c r="BE2439" s="92">
        <f t="shared" si="149"/>
        <v>1</v>
      </c>
    </row>
    <row r="2440" spans="1:57" s="74" customFormat="1" ht="50.1" customHeight="1" x14ac:dyDescent="0.2">
      <c r="A2440" s="78" t="s">
        <v>55</v>
      </c>
      <c r="B2440" s="78" t="s">
        <v>61</v>
      </c>
      <c r="C2440" s="78" t="s">
        <v>619</v>
      </c>
      <c r="D2440" s="78" t="s">
        <v>605</v>
      </c>
      <c r="E2440" s="79" t="str">
        <f>+IF(C2440&lt;&gt;"",VLOOKUP(MID(C2440,18,5),NIVELES!$A$133:$B$213,2,0),"")</f>
        <v>GUAYAS</v>
      </c>
      <c r="F2440" s="80" t="s">
        <v>200</v>
      </c>
      <c r="G2440" s="81" t="str">
        <f>+IF(F2440&lt;&gt;"",VLOOKUP(F2440,NIVELES!$A$246:$C$464,3,0),"")</f>
        <v xml:space="preserve"> </v>
      </c>
      <c r="H2440" s="82" t="s">
        <v>1024</v>
      </c>
      <c r="I2440" s="78" t="s">
        <v>2513</v>
      </c>
      <c r="J2440" s="78" t="s">
        <v>2514</v>
      </c>
      <c r="K2440" s="78" t="s">
        <v>2515</v>
      </c>
      <c r="L2440" s="78" t="s">
        <v>1791</v>
      </c>
      <c r="M2440" s="78" t="s">
        <v>1791</v>
      </c>
      <c r="N2440" s="78" t="s">
        <v>1791</v>
      </c>
      <c r="O2440" s="78" t="s">
        <v>2280</v>
      </c>
      <c r="P2440" s="82">
        <v>2</v>
      </c>
      <c r="Q2440" s="78" t="s">
        <v>2955</v>
      </c>
      <c r="R2440" s="82">
        <v>0</v>
      </c>
      <c r="S2440" s="82">
        <v>0</v>
      </c>
      <c r="T2440" s="82">
        <v>1</v>
      </c>
      <c r="U2440" s="82">
        <v>0</v>
      </c>
      <c r="V2440" s="82">
        <v>0</v>
      </c>
      <c r="W2440" s="82">
        <v>1</v>
      </c>
      <c r="X2440" s="82">
        <v>0</v>
      </c>
      <c r="Y2440" s="82">
        <v>0</v>
      </c>
      <c r="Z2440" s="82">
        <v>0</v>
      </c>
      <c r="AA2440" s="82">
        <v>0</v>
      </c>
      <c r="AB2440" s="82">
        <v>0</v>
      </c>
      <c r="AC2440" s="82">
        <v>0</v>
      </c>
      <c r="AD2440" s="85" t="str">
        <f>IF(A2440&lt;&gt;"",IF(D2440="DIRECCIÓN_DE_TRANSFERENCIAS","280 0031",VLOOKUP(C2440,NIVELES!$A$14:$B$105,2,0)),"")</f>
        <v>280 5310</v>
      </c>
      <c r="AE2440" s="86" t="s">
        <v>322</v>
      </c>
      <c r="AF2440" s="86" t="s">
        <v>545</v>
      </c>
      <c r="AG2440" s="79" t="str">
        <f>+IF(AF2440&lt;&gt;"",VLOOKUP(AF2440,NIVELES!$A$666:$B$673,2,0),"")</f>
        <v>SERVICIOS_DE_ATENCIÓN_GERONTOLÓGICA</v>
      </c>
      <c r="AH2440" s="78" t="s">
        <v>322</v>
      </c>
      <c r="AI2440" s="79" t="str">
        <f>IF(AH2440&lt;&gt;"",VLOOKUP(CONCATENATE(AG2440,AH2440),NIVELES!$B$676:$C$745,2,0),"")</f>
        <v>Administracion De La Atencion Gerontologica</v>
      </c>
      <c r="AJ2440" s="78" t="s">
        <v>517</v>
      </c>
      <c r="AK2440" s="79" t="str">
        <f>+IF(AJ2440&lt;&gt;"",VLOOKUP(AJ2440,NIVELES!$A$816:$B$892,2,0),"")</f>
        <v>NO APLICA</v>
      </c>
      <c r="AL2440" s="78" t="s">
        <v>554</v>
      </c>
      <c r="AM2440" s="78">
        <v>530805</v>
      </c>
      <c r="AN2440" s="79" t="str">
        <f>IF(AM2440&lt;&gt;"",+VLOOKUP(AM2440,NIVELES!$A$1652:$B$2466,2,0),"")</f>
        <v>Materiales de Aseo</v>
      </c>
      <c r="AO2440" s="87">
        <v>9105</v>
      </c>
      <c r="AP2440" s="88">
        <v>0</v>
      </c>
      <c r="AQ2440" s="88">
        <v>0</v>
      </c>
      <c r="AR2440" s="88">
        <v>4552.5</v>
      </c>
      <c r="AS2440" s="88">
        <v>0</v>
      </c>
      <c r="AT2440" s="88">
        <v>0</v>
      </c>
      <c r="AU2440" s="88">
        <v>4552.5</v>
      </c>
      <c r="AV2440" s="88">
        <v>0</v>
      </c>
      <c r="AW2440" s="88">
        <v>0</v>
      </c>
      <c r="AX2440" s="88">
        <v>0</v>
      </c>
      <c r="AY2440" s="88">
        <v>0</v>
      </c>
      <c r="AZ2440" s="88">
        <v>0</v>
      </c>
      <c r="BA2440" s="88">
        <v>0</v>
      </c>
      <c r="BB2440" s="89">
        <f t="shared" ref="BB2440:BB2503" si="151">SUBTOTAL(9,AP2440:BA2440)</f>
        <v>9105</v>
      </c>
      <c r="BC2440" s="90" t="str">
        <f t="shared" si="150"/>
        <v>OK</v>
      </c>
      <c r="BD2440" s="91" t="str">
        <f t="shared" ref="BD2440:BD2503" si="152">IF(A2440&lt;&gt;"",IF(A2440="","Escoger Nivel 0",)&amp;" "&amp;(IF(B2440="","Escoger Nivel  1",)&amp;" "&amp;(IF(C2440="","Escoger Nivel 2",)&amp;" "&amp;(IF(D2440="","Escoger Nivel 3",)&amp;" "&amp;(IF(F2440="","Escoger Cantón",)&amp;" "&amp;(IF(I2440="","Escoger Obj. Estratégico Institucional N1",)&amp;" "&amp;(IF(J2440="","Escoger Obj. Especifico N2",)&amp;" "&amp;(IF(K2440="","Escoger Obj. Operativo N4",)&amp;" "&amp;(IF(L2440=""," Llenar Modalidad de Servicio ",)&amp;""&amp;(IF(M2440=""," Llenar Meta de Cobertura ",)&amp;" "&amp;(IF(N2440="","Llenar Indicador",)&amp;" "&amp;(IF(O2440="","Llenar Actividad PAPP",)&amp;" "&amp;(IF(P2440="","Llenar Metas",)&amp;" "&amp;(IF(Q2440="","Llenar Indicador",)&amp;" "&amp;(IF(AF2440="","Escoger Nro. programa",)&amp;" "&amp;(IF(AH2440="","Escoger Nro. Actividad e-Sigef",)&amp;" "&amp;(IF(AK2440="","Escoger direccionamiento de gasto",)&amp;" "&amp;(IF(AL2440="","Escoger Grupo de Gasto",)&amp;" "&amp;(IF(AM2440="","Escoger Item Presupuestario",)&amp;" "&amp;(IF(AO2440="","Llenar valor de actividad",))))))))))))))))))))," ")</f>
        <v xml:space="preserve">                  </v>
      </c>
      <c r="BE2440" s="92">
        <f t="shared" si="149"/>
        <v>2</v>
      </c>
    </row>
    <row r="2441" spans="1:57" s="74" customFormat="1" ht="50.1" customHeight="1" x14ac:dyDescent="0.2">
      <c r="A2441" s="78" t="s">
        <v>55</v>
      </c>
      <c r="B2441" s="78" t="s">
        <v>61</v>
      </c>
      <c r="C2441" s="78" t="s">
        <v>619</v>
      </c>
      <c r="D2441" s="78" t="s">
        <v>605</v>
      </c>
      <c r="E2441" s="79" t="str">
        <f>+IF(C2441&lt;&gt;"",VLOOKUP(MID(C2441,18,5),NIVELES!$A$133:$B$213,2,0),"")</f>
        <v>GUAYAS</v>
      </c>
      <c r="F2441" s="80" t="s">
        <v>200</v>
      </c>
      <c r="G2441" s="81" t="str">
        <f>+IF(F2441&lt;&gt;"",VLOOKUP(F2441,NIVELES!$A$246:$C$464,3,0),"")</f>
        <v xml:space="preserve"> </v>
      </c>
      <c r="H2441" s="82" t="s">
        <v>1024</v>
      </c>
      <c r="I2441" s="78" t="s">
        <v>2513</v>
      </c>
      <c r="J2441" s="78" t="s">
        <v>2514</v>
      </c>
      <c r="K2441" s="78" t="s">
        <v>2515</v>
      </c>
      <c r="L2441" s="78" t="s">
        <v>1791</v>
      </c>
      <c r="M2441" s="78" t="s">
        <v>1791</v>
      </c>
      <c r="N2441" s="78" t="s">
        <v>1791</v>
      </c>
      <c r="O2441" s="78" t="s">
        <v>2283</v>
      </c>
      <c r="P2441" s="82">
        <v>2</v>
      </c>
      <c r="Q2441" s="78" t="s">
        <v>2955</v>
      </c>
      <c r="R2441" s="82">
        <v>0</v>
      </c>
      <c r="S2441" s="82">
        <v>0</v>
      </c>
      <c r="T2441" s="82">
        <v>0</v>
      </c>
      <c r="U2441" s="82">
        <v>1</v>
      </c>
      <c r="V2441" s="82">
        <v>0</v>
      </c>
      <c r="W2441" s="82">
        <v>0</v>
      </c>
      <c r="X2441" s="82">
        <v>1</v>
      </c>
      <c r="Y2441" s="82">
        <v>0</v>
      </c>
      <c r="Z2441" s="82">
        <v>0</v>
      </c>
      <c r="AA2441" s="82">
        <v>0</v>
      </c>
      <c r="AB2441" s="82">
        <v>0</v>
      </c>
      <c r="AC2441" s="82">
        <v>0</v>
      </c>
      <c r="AD2441" s="85" t="str">
        <f>IF(A2441&lt;&gt;"",IF(D2441="DIRECCIÓN_DE_TRANSFERENCIAS","280 0031",VLOOKUP(C2441,NIVELES!$A$14:$B$105,2,0)),"")</f>
        <v>280 5310</v>
      </c>
      <c r="AE2441" s="86" t="s">
        <v>322</v>
      </c>
      <c r="AF2441" s="86" t="s">
        <v>545</v>
      </c>
      <c r="AG2441" s="79" t="str">
        <f>+IF(AF2441&lt;&gt;"",VLOOKUP(AF2441,NIVELES!$A$666:$B$673,2,0),"")</f>
        <v>SERVICIOS_DE_ATENCIÓN_GERONTOLÓGICA</v>
      </c>
      <c r="AH2441" s="78" t="s">
        <v>322</v>
      </c>
      <c r="AI2441" s="79" t="str">
        <f>IF(AH2441&lt;&gt;"",VLOOKUP(CONCATENATE(AG2441,AH2441),NIVELES!$B$676:$C$745,2,0),"")</f>
        <v>Administracion De La Atencion Gerontologica</v>
      </c>
      <c r="AJ2441" s="78" t="s">
        <v>517</v>
      </c>
      <c r="AK2441" s="79" t="str">
        <f>+IF(AJ2441&lt;&gt;"",VLOOKUP(AJ2441,NIVELES!$A$816:$B$892,2,0),"")</f>
        <v>NO APLICA</v>
      </c>
      <c r="AL2441" s="78" t="s">
        <v>554</v>
      </c>
      <c r="AM2441" s="78">
        <v>530809</v>
      </c>
      <c r="AN2441" s="79" t="str">
        <f>IF(AM2441&lt;&gt;"",+VLOOKUP(AM2441,NIVELES!$A$1652:$B$2466,2,0),"")</f>
        <v>Medicamentos</v>
      </c>
      <c r="AO2441" s="87">
        <v>9805</v>
      </c>
      <c r="AP2441" s="88">
        <v>0</v>
      </c>
      <c r="AQ2441" s="88">
        <v>0</v>
      </c>
      <c r="AR2441" s="88">
        <v>0</v>
      </c>
      <c r="AS2441" s="88">
        <v>4902.5</v>
      </c>
      <c r="AT2441" s="88">
        <v>0</v>
      </c>
      <c r="AU2441" s="88">
        <v>0</v>
      </c>
      <c r="AV2441" s="88">
        <v>4902.5</v>
      </c>
      <c r="AW2441" s="88">
        <v>0</v>
      </c>
      <c r="AX2441" s="88">
        <v>0</v>
      </c>
      <c r="AY2441" s="88">
        <v>0</v>
      </c>
      <c r="AZ2441" s="88">
        <v>0</v>
      </c>
      <c r="BA2441" s="88">
        <v>0</v>
      </c>
      <c r="BB2441" s="89">
        <f t="shared" si="151"/>
        <v>9805</v>
      </c>
      <c r="BC2441" s="90" t="str">
        <f t="shared" si="150"/>
        <v>OK</v>
      </c>
      <c r="BD2441" s="91" t="str">
        <f t="shared" si="152"/>
        <v xml:space="preserve">                  </v>
      </c>
      <c r="BE2441" s="92">
        <f t="shared" ref="BE2441:BE2504" si="153">SUBTOTAL(9,R2441:AC2441)</f>
        <v>2</v>
      </c>
    </row>
    <row r="2442" spans="1:57" s="74" customFormat="1" ht="50.1" customHeight="1" x14ac:dyDescent="0.2">
      <c r="A2442" s="78" t="s">
        <v>55</v>
      </c>
      <c r="B2442" s="78" t="s">
        <v>61</v>
      </c>
      <c r="C2442" s="78" t="s">
        <v>619</v>
      </c>
      <c r="D2442" s="78" t="s">
        <v>605</v>
      </c>
      <c r="E2442" s="79" t="str">
        <f>+IF(C2442&lt;&gt;"",VLOOKUP(MID(C2442,18,5),NIVELES!$A$133:$B$213,2,0),"")</f>
        <v>GUAYAS</v>
      </c>
      <c r="F2442" s="80" t="s">
        <v>200</v>
      </c>
      <c r="G2442" s="81" t="str">
        <f>+IF(F2442&lt;&gt;"",VLOOKUP(F2442,NIVELES!$A$246:$C$464,3,0),"")</f>
        <v xml:space="preserve"> </v>
      </c>
      <c r="H2442" s="82" t="s">
        <v>1024</v>
      </c>
      <c r="I2442" s="78" t="s">
        <v>2513</v>
      </c>
      <c r="J2442" s="78" t="s">
        <v>2514</v>
      </c>
      <c r="K2442" s="78" t="s">
        <v>2515</v>
      </c>
      <c r="L2442" s="78" t="s">
        <v>1791</v>
      </c>
      <c r="M2442" s="78" t="s">
        <v>1791</v>
      </c>
      <c r="N2442" s="78" t="s">
        <v>1791</v>
      </c>
      <c r="O2442" s="78" t="s">
        <v>2282</v>
      </c>
      <c r="P2442" s="82">
        <v>1</v>
      </c>
      <c r="Q2442" s="78" t="s">
        <v>2955</v>
      </c>
      <c r="R2442" s="82">
        <v>0</v>
      </c>
      <c r="S2442" s="82">
        <v>0</v>
      </c>
      <c r="T2442" s="82">
        <v>0</v>
      </c>
      <c r="U2442" s="82">
        <v>1</v>
      </c>
      <c r="V2442" s="82">
        <v>0</v>
      </c>
      <c r="W2442" s="82">
        <v>0</v>
      </c>
      <c r="X2442" s="82">
        <v>0</v>
      </c>
      <c r="Y2442" s="82">
        <v>0</v>
      </c>
      <c r="Z2442" s="82">
        <v>0</v>
      </c>
      <c r="AA2442" s="82">
        <v>0</v>
      </c>
      <c r="AB2442" s="82">
        <v>0</v>
      </c>
      <c r="AC2442" s="82">
        <v>0</v>
      </c>
      <c r="AD2442" s="85" t="str">
        <f>IF(A2442&lt;&gt;"",IF(D2442="DIRECCIÓN_DE_TRANSFERENCIAS","280 0031",VLOOKUP(C2442,NIVELES!$A$14:$B$105,2,0)),"")</f>
        <v>280 5310</v>
      </c>
      <c r="AE2442" s="86" t="s">
        <v>322</v>
      </c>
      <c r="AF2442" s="86" t="s">
        <v>545</v>
      </c>
      <c r="AG2442" s="79" t="str">
        <f>+IF(AF2442&lt;&gt;"",VLOOKUP(AF2442,NIVELES!$A$666:$B$673,2,0),"")</f>
        <v>SERVICIOS_DE_ATENCIÓN_GERONTOLÓGICA</v>
      </c>
      <c r="AH2442" s="78" t="s">
        <v>322</v>
      </c>
      <c r="AI2442" s="79" t="str">
        <f>IF(AH2442&lt;&gt;"",VLOOKUP(CONCATENATE(AG2442,AH2442),NIVELES!$B$676:$C$745,2,0),"")</f>
        <v>Administracion De La Atencion Gerontologica</v>
      </c>
      <c r="AJ2442" s="78" t="s">
        <v>517</v>
      </c>
      <c r="AK2442" s="79" t="str">
        <f>+IF(AJ2442&lt;&gt;"",VLOOKUP(AJ2442,NIVELES!$A$816:$B$892,2,0),"")</f>
        <v>NO APLICA</v>
      </c>
      <c r="AL2442" s="78" t="s">
        <v>554</v>
      </c>
      <c r="AM2442" s="78">
        <v>530812</v>
      </c>
      <c r="AN2442" s="79" t="str">
        <f>IF(AM2442&lt;&gt;"",+VLOOKUP(AM2442,NIVELES!$A$1652:$B$2466,2,0),"")</f>
        <v>Materiales Didácticos</v>
      </c>
      <c r="AO2442" s="87">
        <v>5920</v>
      </c>
      <c r="AP2442" s="88">
        <v>0</v>
      </c>
      <c r="AQ2442" s="88">
        <v>0</v>
      </c>
      <c r="AR2442" s="88">
        <v>0</v>
      </c>
      <c r="AS2442" s="88">
        <v>5920</v>
      </c>
      <c r="AT2442" s="88">
        <v>0</v>
      </c>
      <c r="AU2442" s="88">
        <v>0</v>
      </c>
      <c r="AV2442" s="88">
        <v>0</v>
      </c>
      <c r="AW2442" s="88">
        <v>0</v>
      </c>
      <c r="AX2442" s="88">
        <v>0</v>
      </c>
      <c r="AY2442" s="88">
        <v>0</v>
      </c>
      <c r="AZ2442" s="88">
        <v>0</v>
      </c>
      <c r="BA2442" s="88">
        <v>0</v>
      </c>
      <c r="BB2442" s="89">
        <f t="shared" si="151"/>
        <v>5920</v>
      </c>
      <c r="BC2442" s="90" t="str">
        <f t="shared" si="150"/>
        <v>OK</v>
      </c>
      <c r="BD2442" s="91" t="str">
        <f t="shared" si="152"/>
        <v xml:space="preserve">                  </v>
      </c>
      <c r="BE2442" s="92">
        <f t="shared" si="153"/>
        <v>1</v>
      </c>
    </row>
    <row r="2443" spans="1:57" s="74" customFormat="1" ht="50.1" customHeight="1" x14ac:dyDescent="0.2">
      <c r="A2443" s="78" t="s">
        <v>55</v>
      </c>
      <c r="B2443" s="78" t="s">
        <v>61</v>
      </c>
      <c r="C2443" s="78" t="s">
        <v>619</v>
      </c>
      <c r="D2443" s="78" t="s">
        <v>605</v>
      </c>
      <c r="E2443" s="79" t="str">
        <f>+IF(C2443&lt;&gt;"",VLOOKUP(MID(C2443,18,5),NIVELES!$A$133:$B$213,2,0),"")</f>
        <v>GUAYAS</v>
      </c>
      <c r="F2443" s="80" t="s">
        <v>200</v>
      </c>
      <c r="G2443" s="81" t="str">
        <f>+IF(F2443&lt;&gt;"",VLOOKUP(F2443,NIVELES!$A$246:$C$464,3,0),"")</f>
        <v xml:space="preserve"> </v>
      </c>
      <c r="H2443" s="82" t="s">
        <v>1024</v>
      </c>
      <c r="I2443" s="78" t="s">
        <v>2513</v>
      </c>
      <c r="J2443" s="78" t="s">
        <v>2514</v>
      </c>
      <c r="K2443" s="78" t="s">
        <v>2515</v>
      </c>
      <c r="L2443" s="78" t="s">
        <v>1791</v>
      </c>
      <c r="M2443" s="78" t="s">
        <v>1791</v>
      </c>
      <c r="N2443" s="78" t="s">
        <v>1791</v>
      </c>
      <c r="O2443" s="78" t="s">
        <v>2277</v>
      </c>
      <c r="P2443" s="82">
        <v>12</v>
      </c>
      <c r="Q2443" s="78" t="s">
        <v>2955</v>
      </c>
      <c r="R2443" s="82">
        <v>1</v>
      </c>
      <c r="S2443" s="82">
        <v>1</v>
      </c>
      <c r="T2443" s="82">
        <v>1</v>
      </c>
      <c r="U2443" s="82">
        <v>1</v>
      </c>
      <c r="V2443" s="82">
        <v>1</v>
      </c>
      <c r="W2443" s="82">
        <v>1</v>
      </c>
      <c r="X2443" s="82">
        <v>1</v>
      </c>
      <c r="Y2443" s="82">
        <v>1</v>
      </c>
      <c r="Z2443" s="82">
        <v>1</v>
      </c>
      <c r="AA2443" s="82">
        <v>1</v>
      </c>
      <c r="AB2443" s="82">
        <v>1</v>
      </c>
      <c r="AC2443" s="82">
        <v>1</v>
      </c>
      <c r="AD2443" s="85" t="str">
        <f>IF(A2443&lt;&gt;"",IF(D2443="DIRECCIÓN_DE_TRANSFERENCIAS","280 0031",VLOOKUP(C2443,NIVELES!$A$14:$B$105,2,0)),"")</f>
        <v>280 5310</v>
      </c>
      <c r="AE2443" s="86" t="s">
        <v>322</v>
      </c>
      <c r="AF2443" s="86" t="s">
        <v>545</v>
      </c>
      <c r="AG2443" s="79" t="str">
        <f>+IF(AF2443&lt;&gt;"",VLOOKUP(AF2443,NIVELES!$A$666:$B$673,2,0),"")</f>
        <v>SERVICIOS_DE_ATENCIÓN_GERONTOLÓGICA</v>
      </c>
      <c r="AH2443" s="78" t="s">
        <v>322</v>
      </c>
      <c r="AI2443" s="79" t="str">
        <f>IF(AH2443&lt;&gt;"",VLOOKUP(CONCATENATE(AG2443,AH2443),NIVELES!$B$676:$C$745,2,0),"")</f>
        <v>Administracion De La Atencion Gerontologica</v>
      </c>
      <c r="AJ2443" s="78" t="s">
        <v>517</v>
      </c>
      <c r="AK2443" s="79" t="str">
        <f>+IF(AJ2443&lt;&gt;"",VLOOKUP(AJ2443,NIVELES!$A$816:$B$892,2,0),"")</f>
        <v>NO APLICA</v>
      </c>
      <c r="AL2443" s="78" t="s">
        <v>554</v>
      </c>
      <c r="AM2443" s="78">
        <v>530803</v>
      </c>
      <c r="AN2443" s="79" t="str">
        <f>IF(AM2443&lt;&gt;"",+VLOOKUP(AM2443,NIVELES!$A$1652:$B$2466,2,0),"")</f>
        <v>Combustibles y Lubricantes</v>
      </c>
      <c r="AO2443" s="87">
        <v>335</v>
      </c>
      <c r="AP2443" s="88">
        <v>0</v>
      </c>
      <c r="AQ2443" s="88">
        <v>0</v>
      </c>
      <c r="AR2443" s="88">
        <v>55.84</v>
      </c>
      <c r="AS2443" s="88">
        <v>27.92</v>
      </c>
      <c r="AT2443" s="88">
        <v>27.92</v>
      </c>
      <c r="AU2443" s="88">
        <v>27.92</v>
      </c>
      <c r="AV2443" s="88">
        <v>27.92</v>
      </c>
      <c r="AW2443" s="88">
        <v>27.92</v>
      </c>
      <c r="AX2443" s="88">
        <v>27.92</v>
      </c>
      <c r="AY2443" s="88">
        <v>27.92</v>
      </c>
      <c r="AZ2443" s="88">
        <v>27.92</v>
      </c>
      <c r="BA2443" s="88">
        <v>55.800000000000004</v>
      </c>
      <c r="BB2443" s="89">
        <f t="shared" si="151"/>
        <v>335.00000000000011</v>
      </c>
      <c r="BC2443" s="90" t="str">
        <f t="shared" si="150"/>
        <v>OK</v>
      </c>
      <c r="BD2443" s="91" t="str">
        <f t="shared" si="152"/>
        <v xml:space="preserve">                  </v>
      </c>
      <c r="BE2443" s="92">
        <f t="shared" si="153"/>
        <v>12</v>
      </c>
    </row>
    <row r="2444" spans="1:57" s="74" customFormat="1" ht="50.1" customHeight="1" x14ac:dyDescent="0.2">
      <c r="A2444" s="78" t="s">
        <v>55</v>
      </c>
      <c r="B2444" s="78" t="s">
        <v>61</v>
      </c>
      <c r="C2444" s="78" t="s">
        <v>619</v>
      </c>
      <c r="D2444" s="78" t="s">
        <v>605</v>
      </c>
      <c r="E2444" s="79" t="str">
        <f>+IF(C2444&lt;&gt;"",VLOOKUP(MID(C2444,18,5),NIVELES!$A$133:$B$213,2,0),"")</f>
        <v>GUAYAS</v>
      </c>
      <c r="F2444" s="80" t="s">
        <v>200</v>
      </c>
      <c r="G2444" s="81" t="str">
        <f>+IF(F2444&lt;&gt;"",VLOOKUP(F2444,NIVELES!$A$246:$C$464,3,0),"")</f>
        <v xml:space="preserve"> </v>
      </c>
      <c r="H2444" s="82" t="s">
        <v>1024</v>
      </c>
      <c r="I2444" s="78" t="s">
        <v>2519</v>
      </c>
      <c r="J2444" s="78" t="s">
        <v>1078</v>
      </c>
      <c r="K2444" s="78" t="s">
        <v>2520</v>
      </c>
      <c r="L2444" s="78" t="s">
        <v>1791</v>
      </c>
      <c r="M2444" s="78" t="s">
        <v>1791</v>
      </c>
      <c r="N2444" s="78" t="s">
        <v>1791</v>
      </c>
      <c r="O2444" s="78" t="s">
        <v>2459</v>
      </c>
      <c r="P2444" s="82">
        <v>12</v>
      </c>
      <c r="Q2444" s="78" t="s">
        <v>3019</v>
      </c>
      <c r="R2444" s="82">
        <v>1</v>
      </c>
      <c r="S2444" s="82">
        <v>1</v>
      </c>
      <c r="T2444" s="82">
        <v>1</v>
      </c>
      <c r="U2444" s="82">
        <v>1</v>
      </c>
      <c r="V2444" s="82">
        <v>1</v>
      </c>
      <c r="W2444" s="82">
        <v>1</v>
      </c>
      <c r="X2444" s="82">
        <v>1</v>
      </c>
      <c r="Y2444" s="82">
        <v>1</v>
      </c>
      <c r="Z2444" s="82">
        <v>1</v>
      </c>
      <c r="AA2444" s="82">
        <v>1</v>
      </c>
      <c r="AB2444" s="82">
        <v>1</v>
      </c>
      <c r="AC2444" s="82">
        <v>1</v>
      </c>
      <c r="AD2444" s="85" t="str">
        <f>IF(A2444&lt;&gt;"",IF(D2444="DIRECCIÓN_DE_TRANSFERENCIAS","280 0031",VLOOKUP(C2444,NIVELES!$A$14:$B$105,2,0)),"")</f>
        <v>280 5310</v>
      </c>
      <c r="AE2444" s="86" t="s">
        <v>322</v>
      </c>
      <c r="AF2444" s="86" t="s">
        <v>546</v>
      </c>
      <c r="AG2444" s="79" t="str">
        <f>+IF(AF2444&lt;&gt;"",VLOOKUP(AF2444,NIVELES!$A$666:$B$673,2,0),"")</f>
        <v>ATENCIÓN_INTEGRAL_A_PERSONAS_CON_DISCAPACIDAD</v>
      </c>
      <c r="AH2444" s="78" t="s">
        <v>453</v>
      </c>
      <c r="AI2444" s="79" t="str">
        <f>IF(AH2444&lt;&gt;"",VLOOKUP(CONCATENATE(AG2444,AH2444),NIVELES!$B$676:$C$745,2,0),"")</f>
        <v>Rectoría Inclusión Social</v>
      </c>
      <c r="AJ2444" s="78" t="s">
        <v>517</v>
      </c>
      <c r="AK2444" s="79" t="str">
        <f>+IF(AJ2444&lt;&gt;"",VLOOKUP(AJ2444,NIVELES!$A$816:$B$892,2,0),"")</f>
        <v>NO APLICA</v>
      </c>
      <c r="AL2444" s="78" t="s">
        <v>553</v>
      </c>
      <c r="AM2444" s="78">
        <v>510203</v>
      </c>
      <c r="AN2444" s="79" t="str">
        <f>IF(AM2444&lt;&gt;"",+VLOOKUP(AM2444,NIVELES!$A$1652:$B$2466,2,0),"")</f>
        <v>Decimotercer Sueldo</v>
      </c>
      <c r="AO2444" s="87">
        <v>2222</v>
      </c>
      <c r="AP2444" s="88">
        <v>0</v>
      </c>
      <c r="AQ2444" s="88">
        <v>0</v>
      </c>
      <c r="AR2444" s="88">
        <v>0</v>
      </c>
      <c r="AS2444" s="88">
        <v>0</v>
      </c>
      <c r="AT2444" s="88">
        <v>0</v>
      </c>
      <c r="AU2444" s="88">
        <v>0</v>
      </c>
      <c r="AV2444" s="88">
        <v>0</v>
      </c>
      <c r="AW2444" s="88">
        <v>0</v>
      </c>
      <c r="AX2444" s="88">
        <v>0</v>
      </c>
      <c r="AY2444" s="88">
        <v>0</v>
      </c>
      <c r="AZ2444" s="88">
        <v>0</v>
      </c>
      <c r="BA2444" s="88">
        <v>2222</v>
      </c>
      <c r="BB2444" s="89">
        <f t="shared" si="151"/>
        <v>2222</v>
      </c>
      <c r="BC2444" s="90" t="str">
        <f t="shared" si="150"/>
        <v>OK</v>
      </c>
      <c r="BD2444" s="91" t="str">
        <f t="shared" si="152"/>
        <v xml:space="preserve">                  </v>
      </c>
      <c r="BE2444" s="92">
        <f t="shared" si="153"/>
        <v>12</v>
      </c>
    </row>
    <row r="2445" spans="1:57" s="74" customFormat="1" ht="50.1" customHeight="1" x14ac:dyDescent="0.2">
      <c r="A2445" s="78" t="s">
        <v>55</v>
      </c>
      <c r="B2445" s="78" t="s">
        <v>61</v>
      </c>
      <c r="C2445" s="78" t="s">
        <v>619</v>
      </c>
      <c r="D2445" s="78" t="s">
        <v>605</v>
      </c>
      <c r="E2445" s="79" t="str">
        <f>+IF(C2445&lt;&gt;"",VLOOKUP(MID(C2445,18,5),NIVELES!$A$133:$B$213,2,0),"")</f>
        <v>GUAYAS</v>
      </c>
      <c r="F2445" s="80" t="s">
        <v>200</v>
      </c>
      <c r="G2445" s="81" t="str">
        <f>+IF(F2445&lt;&gt;"",VLOOKUP(F2445,NIVELES!$A$246:$C$464,3,0),"")</f>
        <v xml:space="preserve"> </v>
      </c>
      <c r="H2445" s="82" t="s">
        <v>1024</v>
      </c>
      <c r="I2445" s="78" t="s">
        <v>2519</v>
      </c>
      <c r="J2445" s="78" t="s">
        <v>1078</v>
      </c>
      <c r="K2445" s="78" t="s">
        <v>2520</v>
      </c>
      <c r="L2445" s="78" t="s">
        <v>1791</v>
      </c>
      <c r="M2445" s="78" t="s">
        <v>1791</v>
      </c>
      <c r="N2445" s="78" t="s">
        <v>1791</v>
      </c>
      <c r="O2445" s="78" t="s">
        <v>2459</v>
      </c>
      <c r="P2445" s="82">
        <v>12</v>
      </c>
      <c r="Q2445" s="78" t="s">
        <v>3019</v>
      </c>
      <c r="R2445" s="82">
        <v>1</v>
      </c>
      <c r="S2445" s="82">
        <v>1</v>
      </c>
      <c r="T2445" s="82">
        <v>1</v>
      </c>
      <c r="U2445" s="82">
        <v>1</v>
      </c>
      <c r="V2445" s="82">
        <v>1</v>
      </c>
      <c r="W2445" s="82">
        <v>1</v>
      </c>
      <c r="X2445" s="82">
        <v>1</v>
      </c>
      <c r="Y2445" s="82">
        <v>1</v>
      </c>
      <c r="Z2445" s="82">
        <v>1</v>
      </c>
      <c r="AA2445" s="82">
        <v>1</v>
      </c>
      <c r="AB2445" s="82">
        <v>1</v>
      </c>
      <c r="AC2445" s="82">
        <v>1</v>
      </c>
      <c r="AD2445" s="85" t="str">
        <f>IF(A2445&lt;&gt;"",IF(D2445="DIRECCIÓN_DE_TRANSFERENCIAS","280 0031",VLOOKUP(C2445,NIVELES!$A$14:$B$105,2,0)),"")</f>
        <v>280 5310</v>
      </c>
      <c r="AE2445" s="86" t="s">
        <v>322</v>
      </c>
      <c r="AF2445" s="86" t="s">
        <v>546</v>
      </c>
      <c r="AG2445" s="79" t="str">
        <f>+IF(AF2445&lt;&gt;"",VLOOKUP(AF2445,NIVELES!$A$666:$B$673,2,0),"")</f>
        <v>ATENCIÓN_INTEGRAL_A_PERSONAS_CON_DISCAPACIDAD</v>
      </c>
      <c r="AH2445" s="78" t="s">
        <v>453</v>
      </c>
      <c r="AI2445" s="79" t="str">
        <f>IF(AH2445&lt;&gt;"",VLOOKUP(CONCATENATE(AG2445,AH2445),NIVELES!$B$676:$C$745,2,0),"")</f>
        <v>Rectoría Inclusión Social</v>
      </c>
      <c r="AJ2445" s="78" t="s">
        <v>517</v>
      </c>
      <c r="AK2445" s="79" t="str">
        <f>+IF(AJ2445&lt;&gt;"",VLOOKUP(AJ2445,NIVELES!$A$816:$B$892,2,0),"")</f>
        <v>NO APLICA</v>
      </c>
      <c r="AL2445" s="78" t="s">
        <v>553</v>
      </c>
      <c r="AM2445" s="78">
        <v>510204</v>
      </c>
      <c r="AN2445" s="79" t="str">
        <f>IF(AM2445&lt;&gt;"",+VLOOKUP(AM2445,NIVELES!$A$1652:$B$2466,2,0),"")</f>
        <v>Decimocuarto Sueldo</v>
      </c>
      <c r="AO2445" s="87">
        <v>1444.66</v>
      </c>
      <c r="AP2445" s="88">
        <v>0</v>
      </c>
      <c r="AQ2445" s="88">
        <v>0</v>
      </c>
      <c r="AR2445" s="88">
        <v>1444.66</v>
      </c>
      <c r="AS2445" s="88">
        <v>0</v>
      </c>
      <c r="AT2445" s="88">
        <v>0</v>
      </c>
      <c r="AU2445" s="88">
        <v>0</v>
      </c>
      <c r="AV2445" s="88">
        <v>0</v>
      </c>
      <c r="AW2445" s="88">
        <v>0</v>
      </c>
      <c r="AX2445" s="88">
        <v>0</v>
      </c>
      <c r="AY2445" s="88">
        <v>0</v>
      </c>
      <c r="AZ2445" s="88">
        <v>0</v>
      </c>
      <c r="BA2445" s="88">
        <v>0</v>
      </c>
      <c r="BB2445" s="89">
        <f t="shared" si="151"/>
        <v>1444.66</v>
      </c>
      <c r="BC2445" s="90" t="str">
        <f t="shared" si="150"/>
        <v>OK</v>
      </c>
      <c r="BD2445" s="91" t="str">
        <f t="shared" si="152"/>
        <v xml:space="preserve">                  </v>
      </c>
      <c r="BE2445" s="92">
        <f t="shared" si="153"/>
        <v>12</v>
      </c>
    </row>
    <row r="2446" spans="1:57" s="74" customFormat="1" ht="50.1" customHeight="1" x14ac:dyDescent="0.2">
      <c r="A2446" s="78" t="s">
        <v>55</v>
      </c>
      <c r="B2446" s="78" t="s">
        <v>61</v>
      </c>
      <c r="C2446" s="78" t="s">
        <v>619</v>
      </c>
      <c r="D2446" s="78" t="s">
        <v>605</v>
      </c>
      <c r="E2446" s="79" t="str">
        <f>+IF(C2446&lt;&gt;"",VLOOKUP(MID(C2446,18,5),NIVELES!$A$133:$B$213,2,0),"")</f>
        <v>GUAYAS</v>
      </c>
      <c r="F2446" s="80" t="s">
        <v>200</v>
      </c>
      <c r="G2446" s="81" t="str">
        <f>+IF(F2446&lt;&gt;"",VLOOKUP(F2446,NIVELES!$A$246:$C$464,3,0),"")</f>
        <v xml:space="preserve"> </v>
      </c>
      <c r="H2446" s="82" t="s">
        <v>1024</v>
      </c>
      <c r="I2446" s="78" t="s">
        <v>2519</v>
      </c>
      <c r="J2446" s="78" t="s">
        <v>1078</v>
      </c>
      <c r="K2446" s="78" t="s">
        <v>2520</v>
      </c>
      <c r="L2446" s="78" t="s">
        <v>1791</v>
      </c>
      <c r="M2446" s="78" t="s">
        <v>1791</v>
      </c>
      <c r="N2446" s="78" t="s">
        <v>1791</v>
      </c>
      <c r="O2446" s="78" t="s">
        <v>2459</v>
      </c>
      <c r="P2446" s="82">
        <v>12</v>
      </c>
      <c r="Q2446" s="78" t="s">
        <v>3019</v>
      </c>
      <c r="R2446" s="82">
        <v>1</v>
      </c>
      <c r="S2446" s="82">
        <v>1</v>
      </c>
      <c r="T2446" s="82">
        <v>1</v>
      </c>
      <c r="U2446" s="82">
        <v>1</v>
      </c>
      <c r="V2446" s="82">
        <v>1</v>
      </c>
      <c r="W2446" s="82">
        <v>1</v>
      </c>
      <c r="X2446" s="82">
        <v>1</v>
      </c>
      <c r="Y2446" s="82">
        <v>1</v>
      </c>
      <c r="Z2446" s="82">
        <v>1</v>
      </c>
      <c r="AA2446" s="82">
        <v>1</v>
      </c>
      <c r="AB2446" s="82">
        <v>1</v>
      </c>
      <c r="AC2446" s="82">
        <v>1</v>
      </c>
      <c r="AD2446" s="85" t="str">
        <f>IF(A2446&lt;&gt;"",IF(D2446="DIRECCIÓN_DE_TRANSFERENCIAS","280 0031",VLOOKUP(C2446,NIVELES!$A$14:$B$105,2,0)),"")</f>
        <v>280 5310</v>
      </c>
      <c r="AE2446" s="86" t="s">
        <v>322</v>
      </c>
      <c r="AF2446" s="86" t="s">
        <v>546</v>
      </c>
      <c r="AG2446" s="79" t="str">
        <f>+IF(AF2446&lt;&gt;"",VLOOKUP(AF2446,NIVELES!$A$666:$B$673,2,0),"")</f>
        <v>ATENCIÓN_INTEGRAL_A_PERSONAS_CON_DISCAPACIDAD</v>
      </c>
      <c r="AH2446" s="78" t="s">
        <v>453</v>
      </c>
      <c r="AI2446" s="79" t="str">
        <f>IF(AH2446&lt;&gt;"",VLOOKUP(CONCATENATE(AG2446,AH2446),NIVELES!$B$676:$C$745,2,0),"")</f>
        <v>Rectoría Inclusión Social</v>
      </c>
      <c r="AJ2446" s="78" t="s">
        <v>517</v>
      </c>
      <c r="AK2446" s="79" t="str">
        <f>+IF(AJ2446&lt;&gt;"",VLOOKUP(AJ2446,NIVELES!$A$816:$B$892,2,0),"")</f>
        <v>NO APLICA</v>
      </c>
      <c r="AL2446" s="78" t="s">
        <v>553</v>
      </c>
      <c r="AM2446" s="78">
        <v>510510</v>
      </c>
      <c r="AN2446" s="79" t="str">
        <f>IF(AM2446&lt;&gt;"",+VLOOKUP(AM2446,NIVELES!$A$1652:$B$2466,2,0),"")</f>
        <v>Servicios Personales por Contrato</v>
      </c>
      <c r="AO2446" s="87">
        <v>53328</v>
      </c>
      <c r="AP2446" s="88">
        <v>2424</v>
      </c>
      <c r="AQ2446" s="88">
        <v>2424</v>
      </c>
      <c r="AR2446" s="88">
        <v>2424</v>
      </c>
      <c r="AS2446" s="88">
        <v>2424</v>
      </c>
      <c r="AT2446" s="88">
        <v>2424</v>
      </c>
      <c r="AU2446" s="88">
        <v>2424</v>
      </c>
      <c r="AV2446" s="88">
        <v>2424</v>
      </c>
      <c r="AW2446" s="88">
        <v>2424</v>
      </c>
      <c r="AX2446" s="88">
        <v>2424</v>
      </c>
      <c r="AY2446" s="88">
        <v>2424</v>
      </c>
      <c r="AZ2446" s="88">
        <v>2424</v>
      </c>
      <c r="BA2446" s="88">
        <v>26664</v>
      </c>
      <c r="BB2446" s="89">
        <f t="shared" si="151"/>
        <v>53328</v>
      </c>
      <c r="BC2446" s="90" t="str">
        <f t="shared" si="150"/>
        <v>OK</v>
      </c>
      <c r="BD2446" s="91" t="str">
        <f t="shared" si="152"/>
        <v xml:space="preserve">                  </v>
      </c>
      <c r="BE2446" s="92">
        <f t="shared" si="153"/>
        <v>12</v>
      </c>
    </row>
    <row r="2447" spans="1:57" s="74" customFormat="1" ht="50.1" customHeight="1" x14ac:dyDescent="0.2">
      <c r="A2447" s="78" t="s">
        <v>55</v>
      </c>
      <c r="B2447" s="78" t="s">
        <v>61</v>
      </c>
      <c r="C2447" s="78" t="s">
        <v>619</v>
      </c>
      <c r="D2447" s="78" t="s">
        <v>605</v>
      </c>
      <c r="E2447" s="79" t="str">
        <f>+IF(C2447&lt;&gt;"",VLOOKUP(MID(C2447,18,5),NIVELES!$A$133:$B$213,2,0),"")</f>
        <v>GUAYAS</v>
      </c>
      <c r="F2447" s="80" t="s">
        <v>200</v>
      </c>
      <c r="G2447" s="81" t="str">
        <f>+IF(F2447&lt;&gt;"",VLOOKUP(F2447,NIVELES!$A$246:$C$464,3,0),"")</f>
        <v xml:space="preserve"> </v>
      </c>
      <c r="H2447" s="82" t="s">
        <v>1024</v>
      </c>
      <c r="I2447" s="78" t="s">
        <v>2519</v>
      </c>
      <c r="J2447" s="78" t="s">
        <v>1078</v>
      </c>
      <c r="K2447" s="78" t="s">
        <v>2520</v>
      </c>
      <c r="L2447" s="78" t="s">
        <v>1791</v>
      </c>
      <c r="M2447" s="78" t="s">
        <v>1791</v>
      </c>
      <c r="N2447" s="78" t="s">
        <v>1791</v>
      </c>
      <c r="O2447" s="78" t="s">
        <v>2459</v>
      </c>
      <c r="P2447" s="82">
        <v>12</v>
      </c>
      <c r="Q2447" s="78" t="s">
        <v>3019</v>
      </c>
      <c r="R2447" s="82">
        <v>1</v>
      </c>
      <c r="S2447" s="82">
        <v>1</v>
      </c>
      <c r="T2447" s="82">
        <v>1</v>
      </c>
      <c r="U2447" s="82">
        <v>1</v>
      </c>
      <c r="V2447" s="82">
        <v>1</v>
      </c>
      <c r="W2447" s="82">
        <v>1</v>
      </c>
      <c r="X2447" s="82">
        <v>1</v>
      </c>
      <c r="Y2447" s="82">
        <v>1</v>
      </c>
      <c r="Z2447" s="82">
        <v>1</v>
      </c>
      <c r="AA2447" s="82">
        <v>1</v>
      </c>
      <c r="AB2447" s="82">
        <v>1</v>
      </c>
      <c r="AC2447" s="82">
        <v>1</v>
      </c>
      <c r="AD2447" s="85" t="str">
        <f>IF(A2447&lt;&gt;"",IF(D2447="DIRECCIÓN_DE_TRANSFERENCIAS","280 0031",VLOOKUP(C2447,NIVELES!$A$14:$B$105,2,0)),"")</f>
        <v>280 5310</v>
      </c>
      <c r="AE2447" s="86" t="s">
        <v>322</v>
      </c>
      <c r="AF2447" s="86" t="s">
        <v>546</v>
      </c>
      <c r="AG2447" s="79" t="str">
        <f>+IF(AF2447&lt;&gt;"",VLOOKUP(AF2447,NIVELES!$A$666:$B$673,2,0),"")</f>
        <v>ATENCIÓN_INTEGRAL_A_PERSONAS_CON_DISCAPACIDAD</v>
      </c>
      <c r="AH2447" s="78" t="s">
        <v>453</v>
      </c>
      <c r="AI2447" s="79" t="str">
        <f>IF(AH2447&lt;&gt;"",VLOOKUP(CONCATENATE(AG2447,AH2447),NIVELES!$B$676:$C$745,2,0),"")</f>
        <v>Rectoría Inclusión Social</v>
      </c>
      <c r="AJ2447" s="78" t="s">
        <v>517</v>
      </c>
      <c r="AK2447" s="79" t="str">
        <f>+IF(AJ2447&lt;&gt;"",VLOOKUP(AJ2447,NIVELES!$A$816:$B$892,2,0),"")</f>
        <v>NO APLICA</v>
      </c>
      <c r="AL2447" s="78" t="s">
        <v>553</v>
      </c>
      <c r="AM2447" s="78">
        <v>510601</v>
      </c>
      <c r="AN2447" s="79" t="str">
        <f>IF(AM2447&lt;&gt;"",+VLOOKUP(AM2447,NIVELES!$A$1652:$B$2466,2,0),"")</f>
        <v>Aporte Patronal</v>
      </c>
      <c r="AO2447" s="87">
        <v>5146.16</v>
      </c>
      <c r="AP2447" s="88">
        <v>233.92</v>
      </c>
      <c r="AQ2447" s="88">
        <v>233.92</v>
      </c>
      <c r="AR2447" s="88">
        <v>233.92</v>
      </c>
      <c r="AS2447" s="88">
        <v>233.92</v>
      </c>
      <c r="AT2447" s="88">
        <v>233.92</v>
      </c>
      <c r="AU2447" s="88">
        <v>233.92</v>
      </c>
      <c r="AV2447" s="88">
        <v>233.92</v>
      </c>
      <c r="AW2447" s="88">
        <v>233.92</v>
      </c>
      <c r="AX2447" s="88">
        <v>233.92</v>
      </c>
      <c r="AY2447" s="88">
        <v>233.92</v>
      </c>
      <c r="AZ2447" s="88">
        <v>233.92</v>
      </c>
      <c r="BA2447" s="88">
        <v>2573.04</v>
      </c>
      <c r="BB2447" s="89">
        <f t="shared" si="151"/>
        <v>5146.16</v>
      </c>
      <c r="BC2447" s="90" t="str">
        <f t="shared" si="150"/>
        <v>OK</v>
      </c>
      <c r="BD2447" s="91" t="str">
        <f t="shared" si="152"/>
        <v xml:space="preserve">                  </v>
      </c>
      <c r="BE2447" s="92">
        <f t="shared" si="153"/>
        <v>12</v>
      </c>
    </row>
    <row r="2448" spans="1:57" s="74" customFormat="1" ht="50.1" customHeight="1" x14ac:dyDescent="0.2">
      <c r="A2448" s="78" t="s">
        <v>55</v>
      </c>
      <c r="B2448" s="78" t="s">
        <v>61</v>
      </c>
      <c r="C2448" s="78" t="s">
        <v>619</v>
      </c>
      <c r="D2448" s="78" t="s">
        <v>605</v>
      </c>
      <c r="E2448" s="79" t="str">
        <f>+IF(C2448&lt;&gt;"",VLOOKUP(MID(C2448,18,5),NIVELES!$A$133:$B$213,2,0),"")</f>
        <v>GUAYAS</v>
      </c>
      <c r="F2448" s="80" t="s">
        <v>200</v>
      </c>
      <c r="G2448" s="81" t="str">
        <f>+IF(F2448&lt;&gt;"",VLOOKUP(F2448,NIVELES!$A$246:$C$464,3,0),"")</f>
        <v xml:space="preserve"> </v>
      </c>
      <c r="H2448" s="82" t="s">
        <v>1024</v>
      </c>
      <c r="I2448" s="78" t="s">
        <v>2519</v>
      </c>
      <c r="J2448" s="78" t="s">
        <v>1078</v>
      </c>
      <c r="K2448" s="78" t="s">
        <v>2520</v>
      </c>
      <c r="L2448" s="78" t="s">
        <v>1791</v>
      </c>
      <c r="M2448" s="78" t="s">
        <v>1791</v>
      </c>
      <c r="N2448" s="78" t="s">
        <v>1791</v>
      </c>
      <c r="O2448" s="78" t="s">
        <v>2459</v>
      </c>
      <c r="P2448" s="82">
        <v>12</v>
      </c>
      <c r="Q2448" s="78" t="s">
        <v>3019</v>
      </c>
      <c r="R2448" s="82">
        <v>1</v>
      </c>
      <c r="S2448" s="82">
        <v>1</v>
      </c>
      <c r="T2448" s="82">
        <v>1</v>
      </c>
      <c r="U2448" s="82">
        <v>1</v>
      </c>
      <c r="V2448" s="82">
        <v>1</v>
      </c>
      <c r="W2448" s="82">
        <v>1</v>
      </c>
      <c r="X2448" s="82">
        <v>1</v>
      </c>
      <c r="Y2448" s="82">
        <v>1</v>
      </c>
      <c r="Z2448" s="82">
        <v>1</v>
      </c>
      <c r="AA2448" s="82">
        <v>1</v>
      </c>
      <c r="AB2448" s="82">
        <v>1</v>
      </c>
      <c r="AC2448" s="82">
        <v>1</v>
      </c>
      <c r="AD2448" s="85" t="str">
        <f>IF(A2448&lt;&gt;"",IF(D2448="DIRECCIÓN_DE_TRANSFERENCIAS","280 0031",VLOOKUP(C2448,NIVELES!$A$14:$B$105,2,0)),"")</f>
        <v>280 5310</v>
      </c>
      <c r="AE2448" s="86" t="s">
        <v>322</v>
      </c>
      <c r="AF2448" s="86" t="s">
        <v>546</v>
      </c>
      <c r="AG2448" s="79" t="str">
        <f>+IF(AF2448&lt;&gt;"",VLOOKUP(AF2448,NIVELES!$A$666:$B$673,2,0),"")</f>
        <v>ATENCIÓN_INTEGRAL_A_PERSONAS_CON_DISCAPACIDAD</v>
      </c>
      <c r="AH2448" s="78" t="s">
        <v>453</v>
      </c>
      <c r="AI2448" s="79" t="str">
        <f>IF(AH2448&lt;&gt;"",VLOOKUP(CONCATENATE(AG2448,AH2448),NIVELES!$B$676:$C$745,2,0),"")</f>
        <v>Rectoría Inclusión Social</v>
      </c>
      <c r="AJ2448" s="78" t="s">
        <v>517</v>
      </c>
      <c r="AK2448" s="79" t="str">
        <f>+IF(AJ2448&lt;&gt;"",VLOOKUP(AJ2448,NIVELES!$A$816:$B$892,2,0),"")</f>
        <v>NO APLICA</v>
      </c>
      <c r="AL2448" s="78" t="s">
        <v>553</v>
      </c>
      <c r="AM2448" s="78">
        <v>510602</v>
      </c>
      <c r="AN2448" s="79" t="str">
        <f>IF(AM2448&lt;&gt;"",+VLOOKUP(AM2448,NIVELES!$A$1652:$B$2466,2,0),"")</f>
        <v>Fondo de Reserva</v>
      </c>
      <c r="AO2448" s="87">
        <v>4444</v>
      </c>
      <c r="AP2448" s="88">
        <v>0</v>
      </c>
      <c r="AQ2448" s="88">
        <v>0</v>
      </c>
      <c r="AR2448" s="88">
        <v>0</v>
      </c>
      <c r="AS2448" s="88">
        <v>0</v>
      </c>
      <c r="AT2448" s="88">
        <v>0</v>
      </c>
      <c r="AU2448" s="88">
        <v>0</v>
      </c>
      <c r="AV2448" s="88">
        <v>0</v>
      </c>
      <c r="AW2448" s="88">
        <v>0</v>
      </c>
      <c r="AX2448" s="88">
        <v>0</v>
      </c>
      <c r="AY2448" s="88">
        <v>0</v>
      </c>
      <c r="AZ2448" s="88">
        <v>0</v>
      </c>
      <c r="BA2448" s="88">
        <v>4444</v>
      </c>
      <c r="BB2448" s="89">
        <f t="shared" si="151"/>
        <v>4444</v>
      </c>
      <c r="BC2448" s="90" t="str">
        <f t="shared" si="150"/>
        <v>OK</v>
      </c>
      <c r="BD2448" s="91" t="str">
        <f t="shared" si="152"/>
        <v xml:space="preserve">                  </v>
      </c>
      <c r="BE2448" s="92">
        <f t="shared" si="153"/>
        <v>12</v>
      </c>
    </row>
    <row r="2449" spans="1:57" s="74" customFormat="1" ht="50.1" customHeight="1" x14ac:dyDescent="0.2">
      <c r="A2449" s="78" t="s">
        <v>55</v>
      </c>
      <c r="B2449" s="78" t="s">
        <v>61</v>
      </c>
      <c r="C2449" s="78" t="s">
        <v>619</v>
      </c>
      <c r="D2449" s="78" t="s">
        <v>605</v>
      </c>
      <c r="E2449" s="79" t="str">
        <f>+IF(C2449&lt;&gt;"",VLOOKUP(MID(C2449,18,5),NIVELES!$A$133:$B$213,2,0),"")</f>
        <v>GUAYAS</v>
      </c>
      <c r="F2449" s="80" t="s">
        <v>200</v>
      </c>
      <c r="G2449" s="81" t="str">
        <f>+IF(F2449&lt;&gt;"",VLOOKUP(F2449,NIVELES!$A$246:$C$464,3,0),"")</f>
        <v xml:space="preserve"> </v>
      </c>
      <c r="H2449" s="82" t="s">
        <v>1024</v>
      </c>
      <c r="I2449" s="78" t="s">
        <v>2519</v>
      </c>
      <c r="J2449" s="78" t="s">
        <v>1078</v>
      </c>
      <c r="K2449" s="78" t="s">
        <v>2520</v>
      </c>
      <c r="L2449" s="78" t="s">
        <v>1791</v>
      </c>
      <c r="M2449" s="78" t="s">
        <v>1791</v>
      </c>
      <c r="N2449" s="78" t="s">
        <v>1791</v>
      </c>
      <c r="O2449" s="78" t="s">
        <v>2897</v>
      </c>
      <c r="P2449" s="82">
        <v>3</v>
      </c>
      <c r="Q2449" s="78" t="s">
        <v>2996</v>
      </c>
      <c r="R2449" s="82"/>
      <c r="S2449" s="82"/>
      <c r="T2449" s="82">
        <v>1</v>
      </c>
      <c r="U2449" s="82"/>
      <c r="V2449" s="82"/>
      <c r="W2449" s="82"/>
      <c r="X2449" s="82">
        <v>1</v>
      </c>
      <c r="Y2449" s="82"/>
      <c r="Z2449" s="82"/>
      <c r="AA2449" s="82">
        <v>1</v>
      </c>
      <c r="AB2449" s="82"/>
      <c r="AC2449" s="82"/>
      <c r="AD2449" s="85" t="str">
        <f>IF(A2449&lt;&gt;"",IF(D2449="DIRECCIÓN_DE_TRANSFERENCIAS","280 0031",VLOOKUP(C2449,NIVELES!$A$14:$B$105,2,0)),"")</f>
        <v>280 5310</v>
      </c>
      <c r="AE2449" s="86" t="s">
        <v>322</v>
      </c>
      <c r="AF2449" s="86" t="s">
        <v>546</v>
      </c>
      <c r="AG2449" s="79" t="str">
        <f>+IF(AF2449&lt;&gt;"",VLOOKUP(AF2449,NIVELES!$A$666:$B$673,2,0),"")</f>
        <v>ATENCIÓN_INTEGRAL_A_PERSONAS_CON_DISCAPACIDAD</v>
      </c>
      <c r="AH2449" s="78" t="s">
        <v>453</v>
      </c>
      <c r="AI2449" s="79" t="str">
        <f>IF(AH2449&lt;&gt;"",VLOOKUP(CONCATENATE(AG2449,AH2449),NIVELES!$B$676:$C$745,2,0),"")</f>
        <v>Rectoría Inclusión Social</v>
      </c>
      <c r="AJ2449" s="78" t="s">
        <v>429</v>
      </c>
      <c r="AK2449" s="79" t="str">
        <f>+IF(AJ2449&lt;&gt;"",VLOOKUP(AJ2449,NIVELES!$A$816:$B$892,2,0),"")</f>
        <v xml:space="preserve">PROMOVER EL RECONOCIMIENTO Y GARANTIA DE LOS DERECHOS DE LAS MUJERES Y HOMBRES CON DISCAPACIDAD,  SU DEBIDA VALORACIÓN Y EL RESPETO A SU DIGNIDAD  </v>
      </c>
      <c r="AL2449" s="78" t="s">
        <v>554</v>
      </c>
      <c r="AM2449" s="78">
        <v>530505</v>
      </c>
      <c r="AN2449" s="79" t="str">
        <f>IF(AM2449&lt;&gt;"",+VLOOKUP(AM2449,NIVELES!$A$1652:$B$2466,2,0),"")</f>
        <v>Vehículos (Arrendamiento)</v>
      </c>
      <c r="AO2449" s="87">
        <v>28029.759999999998</v>
      </c>
      <c r="AP2449" s="88">
        <v>0</v>
      </c>
      <c r="AQ2449" s="88">
        <v>0</v>
      </c>
      <c r="AR2449" s="88">
        <v>3138.78</v>
      </c>
      <c r="AS2449" s="88">
        <v>3138.78</v>
      </c>
      <c r="AT2449" s="88">
        <v>3138.78</v>
      </c>
      <c r="AU2449" s="88">
        <v>3138.78</v>
      </c>
      <c r="AV2449" s="88">
        <v>3138.78</v>
      </c>
      <c r="AW2449" s="88">
        <v>3138.78</v>
      </c>
      <c r="AX2449" s="88">
        <v>3138.78</v>
      </c>
      <c r="AY2449" s="88">
        <v>3138.8</v>
      </c>
      <c r="AZ2449" s="88">
        <v>1569.39</v>
      </c>
      <c r="BA2449" s="88">
        <v>1350.11</v>
      </c>
      <c r="BB2449" s="89">
        <f t="shared" si="151"/>
        <v>28029.759999999998</v>
      </c>
      <c r="BC2449" s="90" t="str">
        <f t="shared" si="150"/>
        <v>OK</v>
      </c>
      <c r="BD2449" s="91" t="str">
        <f t="shared" si="152"/>
        <v xml:space="preserve">                  </v>
      </c>
      <c r="BE2449" s="92">
        <f t="shared" si="153"/>
        <v>3</v>
      </c>
    </row>
    <row r="2450" spans="1:57" s="74" customFormat="1" ht="50.1" customHeight="1" x14ac:dyDescent="0.2">
      <c r="A2450" s="78" t="s">
        <v>55</v>
      </c>
      <c r="B2450" s="78" t="s">
        <v>61</v>
      </c>
      <c r="C2450" s="78" t="s">
        <v>619</v>
      </c>
      <c r="D2450" s="78" t="s">
        <v>605</v>
      </c>
      <c r="E2450" s="79" t="str">
        <f>+IF(C2450&lt;&gt;"",VLOOKUP(MID(C2450,18,5),NIVELES!$A$133:$B$213,2,0),"")</f>
        <v>GUAYAS</v>
      </c>
      <c r="F2450" s="80" t="s">
        <v>200</v>
      </c>
      <c r="G2450" s="81" t="str">
        <f>+IF(F2450&lt;&gt;"",VLOOKUP(F2450,NIVELES!$A$246:$C$464,3,0),"")</f>
        <v xml:space="preserve"> </v>
      </c>
      <c r="H2450" s="82" t="s">
        <v>1024</v>
      </c>
      <c r="I2450" s="78" t="s">
        <v>2519</v>
      </c>
      <c r="J2450" s="78" t="s">
        <v>1078</v>
      </c>
      <c r="K2450" s="78" t="s">
        <v>2520</v>
      </c>
      <c r="L2450" s="78" t="s">
        <v>2730</v>
      </c>
      <c r="M2450" s="78">
        <v>120</v>
      </c>
      <c r="N2450" s="78" t="s">
        <v>3020</v>
      </c>
      <c r="O2450" s="78" t="s">
        <v>2525</v>
      </c>
      <c r="P2450" s="82">
        <v>4</v>
      </c>
      <c r="Q2450" s="78" t="s">
        <v>3021</v>
      </c>
      <c r="R2450" s="82">
        <v>1</v>
      </c>
      <c r="S2450" s="82"/>
      <c r="T2450" s="82"/>
      <c r="U2450" s="82">
        <v>1</v>
      </c>
      <c r="V2450" s="82"/>
      <c r="W2450" s="82"/>
      <c r="X2450" s="82">
        <v>1</v>
      </c>
      <c r="Y2450" s="82"/>
      <c r="Z2450" s="82"/>
      <c r="AA2450" s="82">
        <v>1</v>
      </c>
      <c r="AB2450" s="82"/>
      <c r="AC2450" s="82"/>
      <c r="AD2450" s="85" t="str">
        <f>IF(A2450&lt;&gt;"",IF(D2450="DIRECCIÓN_DE_TRANSFERENCIAS","280 0031",VLOOKUP(C2450,NIVELES!$A$14:$B$105,2,0)),"")</f>
        <v>280 5310</v>
      </c>
      <c r="AE2450" s="86" t="s">
        <v>322</v>
      </c>
      <c r="AF2450" s="86" t="s">
        <v>546</v>
      </c>
      <c r="AG2450" s="79" t="str">
        <f>+IF(AF2450&lt;&gt;"",VLOOKUP(AF2450,NIVELES!$A$666:$B$673,2,0),"")</f>
        <v>ATENCIÓN_INTEGRAL_A_PERSONAS_CON_DISCAPACIDAD</v>
      </c>
      <c r="AH2450" s="78" t="s">
        <v>453</v>
      </c>
      <c r="AI2450" s="79" t="str">
        <f>IF(AH2450&lt;&gt;"",VLOOKUP(CONCATENATE(AG2450,AH2450),NIVELES!$B$676:$C$745,2,0),"")</f>
        <v>Rectoría Inclusión Social</v>
      </c>
      <c r="AJ2450" s="78" t="s">
        <v>429</v>
      </c>
      <c r="AK2450" s="79" t="str">
        <f>+IF(AJ2450&lt;&gt;"",VLOOKUP(AJ2450,NIVELES!$A$816:$B$892,2,0),"")</f>
        <v xml:space="preserve">PROMOVER EL RECONOCIMIENTO Y GARANTIA DE LOS DERECHOS DE LAS MUJERES Y HOMBRES CON DISCAPACIDAD,  SU DEBIDA VALORACIÓN Y EL RESPETO A SU DIGNIDAD  </v>
      </c>
      <c r="AL2450" s="78" t="s">
        <v>556</v>
      </c>
      <c r="AM2450" s="78">
        <v>580204</v>
      </c>
      <c r="AN2450" s="79" t="str">
        <f>IF(AM2450&lt;&gt;"",+VLOOKUP(AM2450,NIVELES!$A$1652:$B$2466,2,0),"")</f>
        <v>Al Sector Privado no Financiero</v>
      </c>
      <c r="AO2450" s="87">
        <v>23890.799999999999</v>
      </c>
      <c r="AP2450" s="88">
        <v>0</v>
      </c>
      <c r="AQ2450" s="88">
        <v>11945.4</v>
      </c>
      <c r="AR2450" s="88">
        <v>0</v>
      </c>
      <c r="AS2450" s="88">
        <v>0</v>
      </c>
      <c r="AT2450" s="88">
        <v>11945.4</v>
      </c>
      <c r="AU2450" s="88">
        <v>0</v>
      </c>
      <c r="AV2450" s="88">
        <v>0</v>
      </c>
      <c r="AW2450" s="88">
        <v>0</v>
      </c>
      <c r="AX2450" s="88">
        <v>0</v>
      </c>
      <c r="AY2450" s="88">
        <v>0</v>
      </c>
      <c r="AZ2450" s="88">
        <v>0</v>
      </c>
      <c r="BA2450" s="88">
        <v>0</v>
      </c>
      <c r="BB2450" s="89">
        <f t="shared" si="151"/>
        <v>23890.799999999999</v>
      </c>
      <c r="BC2450" s="90" t="str">
        <f t="shared" si="150"/>
        <v>OK</v>
      </c>
      <c r="BD2450" s="91" t="str">
        <f t="shared" si="152"/>
        <v xml:space="preserve">                  </v>
      </c>
      <c r="BE2450" s="92">
        <f t="shared" si="153"/>
        <v>4</v>
      </c>
    </row>
    <row r="2451" spans="1:57" s="74" customFormat="1" ht="50.1" customHeight="1" x14ac:dyDescent="0.2">
      <c r="A2451" s="78" t="s">
        <v>55</v>
      </c>
      <c r="B2451" s="78" t="s">
        <v>61</v>
      </c>
      <c r="C2451" s="78" t="s">
        <v>619</v>
      </c>
      <c r="D2451" s="78" t="s">
        <v>605</v>
      </c>
      <c r="E2451" s="79" t="str">
        <f>+IF(C2451&lt;&gt;"",VLOOKUP(MID(C2451,18,5),NIVELES!$A$133:$B$213,2,0),"")</f>
        <v>GUAYAS</v>
      </c>
      <c r="F2451" s="80" t="s">
        <v>200</v>
      </c>
      <c r="G2451" s="81" t="str">
        <f>+IF(F2451&lt;&gt;"",VLOOKUP(F2451,NIVELES!$A$246:$C$464,3,0),"")</f>
        <v xml:space="preserve"> </v>
      </c>
      <c r="H2451" s="82" t="s">
        <v>1024</v>
      </c>
      <c r="I2451" s="78" t="s">
        <v>2519</v>
      </c>
      <c r="J2451" s="78" t="s">
        <v>1078</v>
      </c>
      <c r="K2451" s="78" t="s">
        <v>2520</v>
      </c>
      <c r="L2451" s="78" t="s">
        <v>1791</v>
      </c>
      <c r="M2451" s="78" t="s">
        <v>1791</v>
      </c>
      <c r="N2451" s="78" t="s">
        <v>1791</v>
      </c>
      <c r="O2451" s="78" t="s">
        <v>2897</v>
      </c>
      <c r="P2451" s="82">
        <v>3</v>
      </c>
      <c r="Q2451" s="78" t="s">
        <v>2996</v>
      </c>
      <c r="R2451" s="82"/>
      <c r="S2451" s="82"/>
      <c r="T2451" s="82">
        <v>1</v>
      </c>
      <c r="U2451" s="82"/>
      <c r="V2451" s="82"/>
      <c r="W2451" s="82"/>
      <c r="X2451" s="82">
        <v>1</v>
      </c>
      <c r="Y2451" s="82"/>
      <c r="Z2451" s="82"/>
      <c r="AA2451" s="82">
        <v>1</v>
      </c>
      <c r="AB2451" s="82"/>
      <c r="AC2451" s="82"/>
      <c r="AD2451" s="85" t="str">
        <f>IF(A2451&lt;&gt;"",IF(D2451="DIRECCIÓN_DE_TRANSFERENCIAS","280 0031",VLOOKUP(C2451,NIVELES!$A$14:$B$105,2,0)),"")</f>
        <v>280 5310</v>
      </c>
      <c r="AE2451" s="86" t="s">
        <v>322</v>
      </c>
      <c r="AF2451" s="86" t="s">
        <v>546</v>
      </c>
      <c r="AG2451" s="79" t="str">
        <f>+IF(AF2451&lt;&gt;"",VLOOKUP(AF2451,NIVELES!$A$666:$B$673,2,0),"")</f>
        <v>ATENCIÓN_INTEGRAL_A_PERSONAS_CON_DISCAPACIDAD</v>
      </c>
      <c r="AH2451" s="78" t="s">
        <v>453</v>
      </c>
      <c r="AI2451" s="79" t="str">
        <f>IF(AH2451&lt;&gt;"",VLOOKUP(CONCATENATE(AG2451,AH2451),NIVELES!$B$676:$C$745,2,0),"")</f>
        <v>Rectoría Inclusión Social</v>
      </c>
      <c r="AJ2451" s="78" t="s">
        <v>429</v>
      </c>
      <c r="AK2451" s="79" t="str">
        <f>+IF(AJ2451&lt;&gt;"",VLOOKUP(AJ2451,NIVELES!$A$816:$B$892,2,0),"")</f>
        <v xml:space="preserve">PROMOVER EL RECONOCIMIENTO Y GARANTIA DE LOS DERECHOS DE LAS MUJERES Y HOMBRES CON DISCAPACIDAD,  SU DEBIDA VALORACIÓN Y EL RESPETO A SU DIGNIDAD  </v>
      </c>
      <c r="AL2451" s="78" t="s">
        <v>554</v>
      </c>
      <c r="AM2451" s="78">
        <v>530303</v>
      </c>
      <c r="AN2451" s="79" t="str">
        <f>IF(AM2451&lt;&gt;"",+VLOOKUP(AM2451,NIVELES!$A$1652:$B$2466,2,0),"")</f>
        <v>Viáticos y Subsistencias en el Interior</v>
      </c>
      <c r="AO2451" s="87">
        <v>800</v>
      </c>
      <c r="AP2451" s="88">
        <v>0</v>
      </c>
      <c r="AQ2451" s="88">
        <v>0</v>
      </c>
      <c r="AR2451" s="88">
        <v>200</v>
      </c>
      <c r="AS2451" s="88">
        <v>0</v>
      </c>
      <c r="AT2451" s="88">
        <v>0</v>
      </c>
      <c r="AU2451" s="88">
        <v>0</v>
      </c>
      <c r="AV2451" s="88">
        <v>200</v>
      </c>
      <c r="AW2451" s="88">
        <v>0</v>
      </c>
      <c r="AX2451" s="88">
        <v>0</v>
      </c>
      <c r="AY2451" s="88">
        <v>0</v>
      </c>
      <c r="AZ2451" s="88">
        <v>400</v>
      </c>
      <c r="BA2451" s="88">
        <v>0</v>
      </c>
      <c r="BB2451" s="89">
        <f t="shared" si="151"/>
        <v>800</v>
      </c>
      <c r="BC2451" s="90" t="str">
        <f t="shared" si="150"/>
        <v>OK</v>
      </c>
      <c r="BD2451" s="91" t="str">
        <f t="shared" si="152"/>
        <v xml:space="preserve">                  </v>
      </c>
      <c r="BE2451" s="92">
        <f t="shared" si="153"/>
        <v>3</v>
      </c>
    </row>
    <row r="2452" spans="1:57" s="74" customFormat="1" ht="50.1" customHeight="1" x14ac:dyDescent="0.2">
      <c r="A2452" s="78" t="s">
        <v>55</v>
      </c>
      <c r="B2452" s="78" t="s">
        <v>61</v>
      </c>
      <c r="C2452" s="78" t="s">
        <v>619</v>
      </c>
      <c r="D2452" s="78" t="s">
        <v>605</v>
      </c>
      <c r="E2452" s="79" t="str">
        <f>+IF(C2452&lt;&gt;"",VLOOKUP(MID(C2452,18,5),NIVELES!$A$133:$B$213,2,0),"")</f>
        <v>GUAYAS</v>
      </c>
      <c r="F2452" s="80" t="s">
        <v>200</v>
      </c>
      <c r="G2452" s="81" t="str">
        <f>+IF(F2452&lt;&gt;"",VLOOKUP(F2452,NIVELES!$A$246:$C$464,3,0),"")</f>
        <v xml:space="preserve"> </v>
      </c>
      <c r="H2452" s="82" t="s">
        <v>1024</v>
      </c>
      <c r="I2452" s="78" t="s">
        <v>2519</v>
      </c>
      <c r="J2452" s="78" t="s">
        <v>1078</v>
      </c>
      <c r="K2452" s="78" t="s">
        <v>2520</v>
      </c>
      <c r="L2452" s="78" t="s">
        <v>1791</v>
      </c>
      <c r="M2452" s="78" t="s">
        <v>1791</v>
      </c>
      <c r="N2452" s="78" t="s">
        <v>1791</v>
      </c>
      <c r="O2452" s="78" t="s">
        <v>2897</v>
      </c>
      <c r="P2452" s="82">
        <v>2</v>
      </c>
      <c r="Q2452" s="78" t="s">
        <v>2996</v>
      </c>
      <c r="R2452" s="82"/>
      <c r="S2452" s="82"/>
      <c r="T2452" s="82">
        <v>1</v>
      </c>
      <c r="U2452" s="82"/>
      <c r="V2452" s="82"/>
      <c r="W2452" s="82"/>
      <c r="X2452" s="82">
        <v>1</v>
      </c>
      <c r="Y2452" s="82"/>
      <c r="Z2452" s="82"/>
      <c r="AA2452" s="82"/>
      <c r="AB2452" s="82"/>
      <c r="AC2452" s="82"/>
      <c r="AD2452" s="85" t="str">
        <f>IF(A2452&lt;&gt;"",IF(D2452="DIRECCIÓN_DE_TRANSFERENCIAS","280 0031",VLOOKUP(C2452,NIVELES!$A$14:$B$105,2,0)),"")</f>
        <v>280 5310</v>
      </c>
      <c r="AE2452" s="86" t="s">
        <v>322</v>
      </c>
      <c r="AF2452" s="86" t="s">
        <v>546</v>
      </c>
      <c r="AG2452" s="79" t="str">
        <f>+IF(AF2452&lt;&gt;"",VLOOKUP(AF2452,NIVELES!$A$666:$B$673,2,0),"")</f>
        <v>ATENCIÓN_INTEGRAL_A_PERSONAS_CON_DISCAPACIDAD</v>
      </c>
      <c r="AH2452" s="78" t="s">
        <v>453</v>
      </c>
      <c r="AI2452" s="79" t="str">
        <f>IF(AH2452&lt;&gt;"",VLOOKUP(CONCATENATE(AG2452,AH2452),NIVELES!$B$676:$C$745,2,0),"")</f>
        <v>Rectoría Inclusión Social</v>
      </c>
      <c r="AJ2452" s="78" t="s">
        <v>429</v>
      </c>
      <c r="AK2452" s="79" t="str">
        <f>+IF(AJ2452&lt;&gt;"",VLOOKUP(AJ2452,NIVELES!$A$816:$B$892,2,0),"")</f>
        <v xml:space="preserve">PROMOVER EL RECONOCIMIENTO Y GARANTIA DE LOS DERECHOS DE LAS MUJERES Y HOMBRES CON DISCAPACIDAD,  SU DEBIDA VALORACIÓN Y EL RESPETO A SU DIGNIDAD  </v>
      </c>
      <c r="AL2452" s="78" t="s">
        <v>554</v>
      </c>
      <c r="AM2452" s="78">
        <v>530301</v>
      </c>
      <c r="AN2452" s="79" t="str">
        <f>IF(AM2452&lt;&gt;"",+VLOOKUP(AM2452,NIVELES!$A$1652:$B$2466,2,0),"")</f>
        <v>Pasajes al Interior</v>
      </c>
      <c r="AO2452" s="87">
        <v>250</v>
      </c>
      <c r="AP2452" s="88">
        <v>0</v>
      </c>
      <c r="AQ2452" s="88">
        <v>0</v>
      </c>
      <c r="AR2452" s="88">
        <v>125</v>
      </c>
      <c r="AS2452" s="88">
        <v>0</v>
      </c>
      <c r="AT2452" s="88">
        <v>0</v>
      </c>
      <c r="AU2452" s="88">
        <v>0</v>
      </c>
      <c r="AV2452" s="88">
        <v>125</v>
      </c>
      <c r="AW2452" s="88">
        <v>0</v>
      </c>
      <c r="AX2452" s="88">
        <v>0</v>
      </c>
      <c r="AY2452" s="88">
        <v>0</v>
      </c>
      <c r="AZ2452" s="88">
        <v>0</v>
      </c>
      <c r="BA2452" s="88">
        <v>0</v>
      </c>
      <c r="BB2452" s="89">
        <f t="shared" si="151"/>
        <v>250</v>
      </c>
      <c r="BC2452" s="90" t="str">
        <f t="shared" si="150"/>
        <v>OK</v>
      </c>
      <c r="BD2452" s="91" t="str">
        <f t="shared" si="152"/>
        <v xml:space="preserve">                  </v>
      </c>
      <c r="BE2452" s="92">
        <f t="shared" si="153"/>
        <v>2</v>
      </c>
    </row>
    <row r="2453" spans="1:57" s="74" customFormat="1" ht="50.1" customHeight="1" x14ac:dyDescent="0.2">
      <c r="A2453" s="78" t="s">
        <v>55</v>
      </c>
      <c r="B2453" s="78" t="s">
        <v>61</v>
      </c>
      <c r="C2453" s="78" t="s">
        <v>619</v>
      </c>
      <c r="D2453" s="78" t="s">
        <v>605</v>
      </c>
      <c r="E2453" s="79" t="str">
        <f>+IF(C2453&lt;&gt;"",VLOOKUP(MID(C2453,18,5),NIVELES!$A$133:$B$213,2,0),"")</f>
        <v>GUAYAS</v>
      </c>
      <c r="F2453" s="80" t="s">
        <v>200</v>
      </c>
      <c r="G2453" s="81" t="str">
        <f>+IF(F2453&lt;&gt;"",VLOOKUP(F2453,NIVELES!$A$246:$C$464,3,0),"")</f>
        <v xml:space="preserve"> </v>
      </c>
      <c r="H2453" s="82" t="s">
        <v>1024</v>
      </c>
      <c r="I2453" s="78" t="s">
        <v>2519</v>
      </c>
      <c r="J2453" s="78" t="s">
        <v>1078</v>
      </c>
      <c r="K2453" s="78" t="s">
        <v>2520</v>
      </c>
      <c r="L2453" s="78" t="s">
        <v>1791</v>
      </c>
      <c r="M2453" s="78" t="s">
        <v>1791</v>
      </c>
      <c r="N2453" s="78" t="s">
        <v>1791</v>
      </c>
      <c r="O2453" s="78" t="s">
        <v>2897</v>
      </c>
      <c r="P2453" s="82">
        <v>1</v>
      </c>
      <c r="Q2453" s="78" t="s">
        <v>2996</v>
      </c>
      <c r="R2453" s="82"/>
      <c r="S2453" s="82"/>
      <c r="T2453" s="82"/>
      <c r="U2453" s="82"/>
      <c r="V2453" s="82"/>
      <c r="W2453" s="82"/>
      <c r="X2453" s="82">
        <v>1</v>
      </c>
      <c r="Y2453" s="82"/>
      <c r="Z2453" s="82"/>
      <c r="AA2453" s="82"/>
      <c r="AB2453" s="82"/>
      <c r="AC2453" s="82"/>
      <c r="AD2453" s="85" t="str">
        <f>IF(A2453&lt;&gt;"",IF(D2453="DIRECCIÓN_DE_TRANSFERENCIAS","280 0031",VLOOKUP(C2453,NIVELES!$A$14:$B$105,2,0)),"")</f>
        <v>280 5310</v>
      </c>
      <c r="AE2453" s="86" t="s">
        <v>322</v>
      </c>
      <c r="AF2453" s="86" t="s">
        <v>546</v>
      </c>
      <c r="AG2453" s="79" t="str">
        <f>+IF(AF2453&lt;&gt;"",VLOOKUP(AF2453,NIVELES!$A$666:$B$673,2,0),"")</f>
        <v>ATENCIÓN_INTEGRAL_A_PERSONAS_CON_DISCAPACIDAD</v>
      </c>
      <c r="AH2453" s="78" t="s">
        <v>453</v>
      </c>
      <c r="AI2453" s="79" t="str">
        <f>IF(AH2453&lt;&gt;"",VLOOKUP(CONCATENATE(AG2453,AH2453),NIVELES!$B$676:$C$745,2,0),"")</f>
        <v>Rectoría Inclusión Social</v>
      </c>
      <c r="AJ2453" s="78" t="s">
        <v>429</v>
      </c>
      <c r="AK2453" s="79" t="str">
        <f>+IF(AJ2453&lt;&gt;"",VLOOKUP(AJ2453,NIVELES!$A$816:$B$892,2,0),"")</f>
        <v xml:space="preserve">PROMOVER EL RECONOCIMIENTO Y GARANTIA DE LOS DERECHOS DE LAS MUJERES Y HOMBRES CON DISCAPACIDAD,  SU DEBIDA VALORACIÓN Y EL RESPETO A SU DIGNIDAD  </v>
      </c>
      <c r="AL2453" s="78" t="s">
        <v>554</v>
      </c>
      <c r="AM2453" s="78">
        <v>530249</v>
      </c>
      <c r="AN2453" s="79" t="str">
        <f>IF(AM2453&lt;&gt;"",+VLOOKUP(AM2453,NIVELES!$A$1652:$B$2466,2,0),"")</f>
        <v>Eventos Públicos Promocionales</v>
      </c>
      <c r="AO2453" s="87">
        <v>1000</v>
      </c>
      <c r="AP2453" s="88">
        <v>0</v>
      </c>
      <c r="AQ2453" s="88">
        <v>0</v>
      </c>
      <c r="AR2453" s="88">
        <v>0</v>
      </c>
      <c r="AS2453" s="88">
        <v>0</v>
      </c>
      <c r="AT2453" s="88">
        <v>0</v>
      </c>
      <c r="AU2453" s="88">
        <v>0</v>
      </c>
      <c r="AV2453" s="88">
        <v>1000</v>
      </c>
      <c r="AW2453" s="88">
        <v>0</v>
      </c>
      <c r="AX2453" s="88">
        <v>0</v>
      </c>
      <c r="AY2453" s="88"/>
      <c r="AZ2453" s="88">
        <v>0</v>
      </c>
      <c r="BA2453" s="88">
        <v>0</v>
      </c>
      <c r="BB2453" s="89">
        <f t="shared" si="151"/>
        <v>1000</v>
      </c>
      <c r="BC2453" s="90" t="str">
        <f t="shared" si="150"/>
        <v>OK</v>
      </c>
      <c r="BD2453" s="91" t="str">
        <f t="shared" si="152"/>
        <v xml:space="preserve">                  </v>
      </c>
      <c r="BE2453" s="92">
        <f t="shared" si="153"/>
        <v>1</v>
      </c>
    </row>
    <row r="2454" spans="1:57" s="74" customFormat="1" ht="50.1" customHeight="1" x14ac:dyDescent="0.2">
      <c r="A2454" s="78" t="s">
        <v>55</v>
      </c>
      <c r="B2454" s="78" t="s">
        <v>61</v>
      </c>
      <c r="C2454" s="78" t="s">
        <v>25</v>
      </c>
      <c r="D2454" s="78" t="s">
        <v>575</v>
      </c>
      <c r="E2454" s="79" t="str">
        <f>+IF(C2454&lt;&gt;"",VLOOKUP(MID(C2454,18,5),NIVELES!$A$133:$B$213,2,0),"")</f>
        <v>LOS_RÍOS</v>
      </c>
      <c r="F2454" s="80" t="s">
        <v>279</v>
      </c>
      <c r="G2454" s="81" t="str">
        <f>+IF(F2454&lt;&gt;"",VLOOKUP(F2454,NIVELES!$A$246:$C$464,3,0),"")</f>
        <v xml:space="preserve"> </v>
      </c>
      <c r="H2454" s="82" t="s">
        <v>1023</v>
      </c>
      <c r="I2454" s="78" t="s">
        <v>3022</v>
      </c>
      <c r="J2454" s="78" t="s">
        <v>2895</v>
      </c>
      <c r="K2454" s="78" t="s">
        <v>2476</v>
      </c>
      <c r="L2454" s="78" t="s">
        <v>1791</v>
      </c>
      <c r="M2454" s="78" t="s">
        <v>1791</v>
      </c>
      <c r="N2454" s="78" t="s">
        <v>1791</v>
      </c>
      <c r="O2454" s="78" t="s">
        <v>2167</v>
      </c>
      <c r="P2454" s="82">
        <v>12</v>
      </c>
      <c r="Q2454" s="78" t="s">
        <v>3023</v>
      </c>
      <c r="R2454" s="82">
        <v>1</v>
      </c>
      <c r="S2454" s="82">
        <v>1</v>
      </c>
      <c r="T2454" s="82">
        <v>1</v>
      </c>
      <c r="U2454" s="82">
        <v>1</v>
      </c>
      <c r="V2454" s="82">
        <v>1</v>
      </c>
      <c r="W2454" s="82">
        <v>1</v>
      </c>
      <c r="X2454" s="82">
        <v>1</v>
      </c>
      <c r="Y2454" s="82">
        <v>1</v>
      </c>
      <c r="Z2454" s="82">
        <v>1</v>
      </c>
      <c r="AA2454" s="82">
        <v>1</v>
      </c>
      <c r="AB2454" s="82">
        <v>1</v>
      </c>
      <c r="AC2454" s="82">
        <v>1</v>
      </c>
      <c r="AD2454" s="85" t="str">
        <f>IF(A2454&lt;&gt;"",IF(D2454="DIRECCIÓN_DE_TRANSFERENCIAS","280 0031",VLOOKUP(C2454,NIVELES!$A$14:$B$105,2,0)),"")</f>
        <v>280 5410</v>
      </c>
      <c r="AE2454" s="86" t="s">
        <v>322</v>
      </c>
      <c r="AF2454" s="86" t="s">
        <v>369</v>
      </c>
      <c r="AG2454" s="79" t="str">
        <f>+IF(AF2454&lt;&gt;"",VLOOKUP(AF2454,NIVELES!$A$666:$B$673,2,0),"")</f>
        <v>ADMINISTRACIÓN_CENTRAL</v>
      </c>
      <c r="AH2454" s="78" t="s">
        <v>322</v>
      </c>
      <c r="AI2454" s="79" t="str">
        <f>IF(AH2454&lt;&gt;"",VLOOKUP(CONCATENATE(AG2454,AH2454),NIVELES!$B$676:$C$745,2,0),"")</f>
        <v>Administración De La Gestión Administrativa Financiera</v>
      </c>
      <c r="AJ2454" s="78" t="s">
        <v>517</v>
      </c>
      <c r="AK2454" s="79" t="str">
        <f>+IF(AJ2454&lt;&gt;"",VLOOKUP(AJ2454,NIVELES!$A$816:$B$892,2,0),"")</f>
        <v>NO APLICA</v>
      </c>
      <c r="AL2454" s="78" t="s">
        <v>553</v>
      </c>
      <c r="AM2454" s="78">
        <v>510105</v>
      </c>
      <c r="AN2454" s="79" t="str">
        <f>IF(AM2454&lt;&gt;"",+VLOOKUP(AM2454,NIVELES!$A$1652:$B$2466,2,0),"")</f>
        <v>Remuneraciones Unificadas</v>
      </c>
      <c r="AO2454" s="87">
        <v>290688</v>
      </c>
      <c r="AP2454" s="88">
        <v>24224</v>
      </c>
      <c r="AQ2454" s="88">
        <v>23012</v>
      </c>
      <c r="AR2454" s="88">
        <v>24224</v>
      </c>
      <c r="AS2454" s="88">
        <v>24224</v>
      </c>
      <c r="AT2454" s="88">
        <v>24224</v>
      </c>
      <c r="AU2454" s="88">
        <v>24224</v>
      </c>
      <c r="AV2454" s="88">
        <v>24224</v>
      </c>
      <c r="AW2454" s="88">
        <v>24224</v>
      </c>
      <c r="AX2454" s="88">
        <v>24224</v>
      </c>
      <c r="AY2454" s="88">
        <v>24224</v>
      </c>
      <c r="AZ2454" s="88">
        <v>24224</v>
      </c>
      <c r="BA2454" s="88">
        <v>25436</v>
      </c>
      <c r="BB2454" s="89">
        <f t="shared" si="151"/>
        <v>290688</v>
      </c>
      <c r="BC2454" s="90" t="str">
        <f t="shared" si="150"/>
        <v>OK</v>
      </c>
      <c r="BD2454" s="91" t="str">
        <f t="shared" si="152"/>
        <v xml:space="preserve">                  </v>
      </c>
      <c r="BE2454" s="92">
        <f t="shared" si="153"/>
        <v>12</v>
      </c>
    </row>
    <row r="2455" spans="1:57" s="74" customFormat="1" ht="50.1" customHeight="1" x14ac:dyDescent="0.2">
      <c r="A2455" s="78" t="s">
        <v>55</v>
      </c>
      <c r="B2455" s="78" t="s">
        <v>61</v>
      </c>
      <c r="C2455" s="78" t="s">
        <v>25</v>
      </c>
      <c r="D2455" s="78" t="s">
        <v>575</v>
      </c>
      <c r="E2455" s="79" t="str">
        <f>+IF(C2455&lt;&gt;"",VLOOKUP(MID(C2455,18,5),NIVELES!$A$133:$B$213,2,0),"")</f>
        <v>LOS_RÍOS</v>
      </c>
      <c r="F2455" s="80" t="s">
        <v>279</v>
      </c>
      <c r="G2455" s="81" t="str">
        <f>+IF(F2455&lt;&gt;"",VLOOKUP(F2455,NIVELES!$A$246:$C$464,3,0),"")</f>
        <v xml:space="preserve"> </v>
      </c>
      <c r="H2455" s="82" t="s">
        <v>1023</v>
      </c>
      <c r="I2455" s="78" t="s">
        <v>3022</v>
      </c>
      <c r="J2455" s="78" t="s">
        <v>2895</v>
      </c>
      <c r="K2455" s="78" t="s">
        <v>2476</v>
      </c>
      <c r="L2455" s="78" t="s">
        <v>1791</v>
      </c>
      <c r="M2455" s="78" t="s">
        <v>1791</v>
      </c>
      <c r="N2455" s="78" t="s">
        <v>1791</v>
      </c>
      <c r="O2455" s="78" t="s">
        <v>2167</v>
      </c>
      <c r="P2455" s="82">
        <v>12</v>
      </c>
      <c r="Q2455" s="78" t="s">
        <v>3023</v>
      </c>
      <c r="R2455" s="82">
        <v>1</v>
      </c>
      <c r="S2455" s="82">
        <v>1</v>
      </c>
      <c r="T2455" s="82">
        <v>1</v>
      </c>
      <c r="U2455" s="82">
        <v>1</v>
      </c>
      <c r="V2455" s="82">
        <v>1</v>
      </c>
      <c r="W2455" s="82">
        <v>1</v>
      </c>
      <c r="X2455" s="82">
        <v>1</v>
      </c>
      <c r="Y2455" s="82">
        <v>1</v>
      </c>
      <c r="Z2455" s="82">
        <v>1</v>
      </c>
      <c r="AA2455" s="82">
        <v>1</v>
      </c>
      <c r="AB2455" s="82">
        <v>1</v>
      </c>
      <c r="AC2455" s="82">
        <v>1</v>
      </c>
      <c r="AD2455" s="85" t="str">
        <f>IF(A2455&lt;&gt;"",IF(D2455="DIRECCIÓN_DE_TRANSFERENCIAS","280 0031",VLOOKUP(C2455,NIVELES!$A$14:$B$105,2,0)),"")</f>
        <v>280 5410</v>
      </c>
      <c r="AE2455" s="86" t="s">
        <v>322</v>
      </c>
      <c r="AF2455" s="86" t="s">
        <v>369</v>
      </c>
      <c r="AG2455" s="79" t="str">
        <f>+IF(AF2455&lt;&gt;"",VLOOKUP(AF2455,NIVELES!$A$666:$B$673,2,0),"")</f>
        <v>ADMINISTRACIÓN_CENTRAL</v>
      </c>
      <c r="AH2455" s="78" t="s">
        <v>322</v>
      </c>
      <c r="AI2455" s="79" t="str">
        <f>IF(AH2455&lt;&gt;"",VLOOKUP(CONCATENATE(AG2455,AH2455),NIVELES!$B$676:$C$745,2,0),"")</f>
        <v>Administración De La Gestión Administrativa Financiera</v>
      </c>
      <c r="AJ2455" s="78" t="s">
        <v>517</v>
      </c>
      <c r="AK2455" s="79" t="str">
        <f>+IF(AJ2455&lt;&gt;"",VLOOKUP(AJ2455,NIVELES!$A$816:$B$892,2,0),"")</f>
        <v>NO APLICA</v>
      </c>
      <c r="AL2455" s="78" t="s">
        <v>553</v>
      </c>
      <c r="AM2455" s="78">
        <v>510106</v>
      </c>
      <c r="AN2455" s="79" t="str">
        <f>IF(AM2455&lt;&gt;"",+VLOOKUP(AM2455,NIVELES!$A$1652:$B$2466,2,0),"")</f>
        <v>Salarios Unificados</v>
      </c>
      <c r="AO2455" s="87">
        <v>42360</v>
      </c>
      <c r="AP2455" s="88">
        <v>3530</v>
      </c>
      <c r="AQ2455" s="88">
        <v>3530</v>
      </c>
      <c r="AR2455" s="88">
        <v>3530</v>
      </c>
      <c r="AS2455" s="88">
        <v>3530</v>
      </c>
      <c r="AT2455" s="88">
        <v>3530</v>
      </c>
      <c r="AU2455" s="88">
        <v>3530</v>
      </c>
      <c r="AV2455" s="88">
        <v>3530</v>
      </c>
      <c r="AW2455" s="88">
        <v>3530</v>
      </c>
      <c r="AX2455" s="88">
        <v>3530</v>
      </c>
      <c r="AY2455" s="88">
        <v>3530</v>
      </c>
      <c r="AZ2455" s="88">
        <v>3530</v>
      </c>
      <c r="BA2455" s="88">
        <v>3530</v>
      </c>
      <c r="BB2455" s="89">
        <f t="shared" si="151"/>
        <v>42360</v>
      </c>
      <c r="BC2455" s="90" t="str">
        <f t="shared" si="150"/>
        <v>OK</v>
      </c>
      <c r="BD2455" s="91" t="str">
        <f t="shared" si="152"/>
        <v xml:space="preserve">                  </v>
      </c>
      <c r="BE2455" s="92">
        <f t="shared" si="153"/>
        <v>12</v>
      </c>
    </row>
    <row r="2456" spans="1:57" s="74" customFormat="1" ht="50.1" customHeight="1" x14ac:dyDescent="0.2">
      <c r="A2456" s="78" t="s">
        <v>55</v>
      </c>
      <c r="B2456" s="78" t="s">
        <v>61</v>
      </c>
      <c r="C2456" s="78" t="s">
        <v>25</v>
      </c>
      <c r="D2456" s="78" t="s">
        <v>575</v>
      </c>
      <c r="E2456" s="79" t="str">
        <f>+IF(C2456&lt;&gt;"",VLOOKUP(MID(C2456,18,5),NIVELES!$A$133:$B$213,2,0),"")</f>
        <v>LOS_RÍOS</v>
      </c>
      <c r="F2456" s="80" t="s">
        <v>279</v>
      </c>
      <c r="G2456" s="81" t="str">
        <f>+IF(F2456&lt;&gt;"",VLOOKUP(F2456,NIVELES!$A$246:$C$464,3,0),"")</f>
        <v xml:space="preserve"> </v>
      </c>
      <c r="H2456" s="82" t="s">
        <v>1023</v>
      </c>
      <c r="I2456" s="78" t="s">
        <v>3022</v>
      </c>
      <c r="J2456" s="78" t="s">
        <v>2895</v>
      </c>
      <c r="K2456" s="78" t="s">
        <v>2476</v>
      </c>
      <c r="L2456" s="78" t="s">
        <v>1791</v>
      </c>
      <c r="M2456" s="78" t="s">
        <v>1791</v>
      </c>
      <c r="N2456" s="78" t="s">
        <v>1791</v>
      </c>
      <c r="O2456" s="78" t="s">
        <v>2167</v>
      </c>
      <c r="P2456" s="82">
        <v>12</v>
      </c>
      <c r="Q2456" s="78" t="s">
        <v>3023</v>
      </c>
      <c r="R2456" s="82">
        <v>1</v>
      </c>
      <c r="S2456" s="82">
        <v>1</v>
      </c>
      <c r="T2456" s="82">
        <v>1</v>
      </c>
      <c r="U2456" s="82">
        <v>1</v>
      </c>
      <c r="V2456" s="82">
        <v>1</v>
      </c>
      <c r="W2456" s="82">
        <v>1</v>
      </c>
      <c r="X2456" s="82">
        <v>1</v>
      </c>
      <c r="Y2456" s="82">
        <v>1</v>
      </c>
      <c r="Z2456" s="82">
        <v>1</v>
      </c>
      <c r="AA2456" s="82">
        <v>1</v>
      </c>
      <c r="AB2456" s="82">
        <v>1</v>
      </c>
      <c r="AC2456" s="82">
        <v>1</v>
      </c>
      <c r="AD2456" s="85" t="str">
        <f>IF(A2456&lt;&gt;"",IF(D2456="DIRECCIÓN_DE_TRANSFERENCIAS","280 0031",VLOOKUP(C2456,NIVELES!$A$14:$B$105,2,0)),"")</f>
        <v>280 5410</v>
      </c>
      <c r="AE2456" s="86" t="s">
        <v>322</v>
      </c>
      <c r="AF2456" s="86" t="s">
        <v>369</v>
      </c>
      <c r="AG2456" s="79" t="str">
        <f>+IF(AF2456&lt;&gt;"",VLOOKUP(AF2456,NIVELES!$A$666:$B$673,2,0),"")</f>
        <v>ADMINISTRACIÓN_CENTRAL</v>
      </c>
      <c r="AH2456" s="78" t="s">
        <v>322</v>
      </c>
      <c r="AI2456" s="79" t="str">
        <f>IF(AH2456&lt;&gt;"",VLOOKUP(CONCATENATE(AG2456,AH2456),NIVELES!$B$676:$C$745,2,0),"")</f>
        <v>Administración De La Gestión Administrativa Financiera</v>
      </c>
      <c r="AJ2456" s="78" t="s">
        <v>517</v>
      </c>
      <c r="AK2456" s="79" t="str">
        <f>+IF(AJ2456&lt;&gt;"",VLOOKUP(AJ2456,NIVELES!$A$816:$B$892,2,0),"")</f>
        <v>NO APLICA</v>
      </c>
      <c r="AL2456" s="78" t="s">
        <v>553</v>
      </c>
      <c r="AM2456" s="78">
        <v>510203</v>
      </c>
      <c r="AN2456" s="79" t="str">
        <f>IF(AM2456&lt;&gt;"",+VLOOKUP(AM2456,NIVELES!$A$1652:$B$2466,2,0),"")</f>
        <v>Decimotercer Sueldo</v>
      </c>
      <c r="AO2456" s="87">
        <v>29885.17</v>
      </c>
      <c r="AP2456" s="88"/>
      <c r="AQ2456" s="88">
        <v>129.16</v>
      </c>
      <c r="AR2456" s="88">
        <v>2490.4299999999998</v>
      </c>
      <c r="AS2456" s="88">
        <v>2490.4299999999998</v>
      </c>
      <c r="AT2456" s="88">
        <v>2490.4299999999998</v>
      </c>
      <c r="AU2456" s="88">
        <v>2490.4299999999998</v>
      </c>
      <c r="AV2456" s="88">
        <v>2490.4299999999998</v>
      </c>
      <c r="AW2456" s="88">
        <v>2490.4299999999998</v>
      </c>
      <c r="AX2456" s="88">
        <v>2490.4299999999998</v>
      </c>
      <c r="AY2456" s="88">
        <v>2490.4299999999998</v>
      </c>
      <c r="AZ2456" s="88">
        <v>2490.4299999999998</v>
      </c>
      <c r="BA2456" s="88">
        <v>7342.14</v>
      </c>
      <c r="BB2456" s="89">
        <f t="shared" si="151"/>
        <v>29885.17</v>
      </c>
      <c r="BC2456" s="90" t="str">
        <f t="shared" si="150"/>
        <v>OK</v>
      </c>
      <c r="BD2456" s="91" t="str">
        <f t="shared" si="152"/>
        <v xml:space="preserve">                  </v>
      </c>
      <c r="BE2456" s="92">
        <f t="shared" si="153"/>
        <v>12</v>
      </c>
    </row>
    <row r="2457" spans="1:57" s="74" customFormat="1" ht="50.1" customHeight="1" x14ac:dyDescent="0.2">
      <c r="A2457" s="78" t="s">
        <v>55</v>
      </c>
      <c r="B2457" s="78" t="s">
        <v>61</v>
      </c>
      <c r="C2457" s="78" t="s">
        <v>25</v>
      </c>
      <c r="D2457" s="78" t="s">
        <v>575</v>
      </c>
      <c r="E2457" s="79" t="str">
        <f>+IF(C2457&lt;&gt;"",VLOOKUP(MID(C2457,18,5),NIVELES!$A$133:$B$213,2,0),"")</f>
        <v>LOS_RÍOS</v>
      </c>
      <c r="F2457" s="80" t="s">
        <v>279</v>
      </c>
      <c r="G2457" s="81" t="str">
        <f>+IF(F2457&lt;&gt;"",VLOOKUP(F2457,NIVELES!$A$246:$C$464,3,0),"")</f>
        <v xml:space="preserve"> </v>
      </c>
      <c r="H2457" s="82" t="s">
        <v>1023</v>
      </c>
      <c r="I2457" s="78" t="s">
        <v>3022</v>
      </c>
      <c r="J2457" s="78" t="s">
        <v>2895</v>
      </c>
      <c r="K2457" s="78" t="s">
        <v>2476</v>
      </c>
      <c r="L2457" s="78" t="s">
        <v>1791</v>
      </c>
      <c r="M2457" s="78" t="s">
        <v>1791</v>
      </c>
      <c r="N2457" s="78" t="s">
        <v>1791</v>
      </c>
      <c r="O2457" s="78" t="s">
        <v>2167</v>
      </c>
      <c r="P2457" s="82">
        <v>12</v>
      </c>
      <c r="Q2457" s="78" t="s">
        <v>3023</v>
      </c>
      <c r="R2457" s="82">
        <v>1</v>
      </c>
      <c r="S2457" s="82">
        <v>1</v>
      </c>
      <c r="T2457" s="82">
        <v>1</v>
      </c>
      <c r="U2457" s="82">
        <v>1</v>
      </c>
      <c r="V2457" s="82">
        <v>1</v>
      </c>
      <c r="W2457" s="82">
        <v>1</v>
      </c>
      <c r="X2457" s="82">
        <v>1</v>
      </c>
      <c r="Y2457" s="82">
        <v>1</v>
      </c>
      <c r="Z2457" s="82">
        <v>1</v>
      </c>
      <c r="AA2457" s="82">
        <v>1</v>
      </c>
      <c r="AB2457" s="82">
        <v>1</v>
      </c>
      <c r="AC2457" s="82">
        <v>1</v>
      </c>
      <c r="AD2457" s="85" t="str">
        <f>IF(A2457&lt;&gt;"",IF(D2457="DIRECCIÓN_DE_TRANSFERENCIAS","280 0031",VLOOKUP(C2457,NIVELES!$A$14:$B$105,2,0)),"")</f>
        <v>280 5410</v>
      </c>
      <c r="AE2457" s="86" t="s">
        <v>322</v>
      </c>
      <c r="AF2457" s="86" t="s">
        <v>369</v>
      </c>
      <c r="AG2457" s="79" t="str">
        <f>+IF(AF2457&lt;&gt;"",VLOOKUP(AF2457,NIVELES!$A$666:$B$673,2,0),"")</f>
        <v>ADMINISTRACIÓN_CENTRAL</v>
      </c>
      <c r="AH2457" s="78" t="s">
        <v>322</v>
      </c>
      <c r="AI2457" s="79" t="str">
        <f>IF(AH2457&lt;&gt;"",VLOOKUP(CONCATENATE(AG2457,AH2457),NIVELES!$B$676:$C$745,2,0),"")</f>
        <v>Administración De La Gestión Administrativa Financiera</v>
      </c>
      <c r="AJ2457" s="78" t="s">
        <v>517</v>
      </c>
      <c r="AK2457" s="79" t="str">
        <f>+IF(AJ2457&lt;&gt;"",VLOOKUP(AJ2457,NIVELES!$A$816:$B$892,2,0),"")</f>
        <v>NO APLICA</v>
      </c>
      <c r="AL2457" s="78" t="s">
        <v>553</v>
      </c>
      <c r="AM2457" s="78">
        <v>510204</v>
      </c>
      <c r="AN2457" s="79" t="str">
        <f>IF(AM2457&lt;&gt;"",+VLOOKUP(AM2457,NIVELES!$A$1652:$B$2466,2,0),"")</f>
        <v>Decimocuarto Sueldo</v>
      </c>
      <c r="AO2457" s="87">
        <v>12279.67</v>
      </c>
      <c r="AP2457" s="88"/>
      <c r="AQ2457" s="88">
        <v>65.66</v>
      </c>
      <c r="AR2457" s="88">
        <v>1023.31</v>
      </c>
      <c r="AS2457" s="88">
        <v>1023.31</v>
      </c>
      <c r="AT2457" s="88">
        <v>1023.31</v>
      </c>
      <c r="AU2457" s="88">
        <v>1023.31</v>
      </c>
      <c r="AV2457" s="88">
        <v>1023.31</v>
      </c>
      <c r="AW2457" s="88">
        <v>1023.31</v>
      </c>
      <c r="AX2457" s="88">
        <v>1023.31</v>
      </c>
      <c r="AY2457" s="88">
        <v>1023.31</v>
      </c>
      <c r="AZ2457" s="88">
        <v>1023.31</v>
      </c>
      <c r="BA2457" s="88">
        <v>3004.22</v>
      </c>
      <c r="BB2457" s="89">
        <f t="shared" si="151"/>
        <v>12279.669999999996</v>
      </c>
      <c r="BC2457" s="90" t="str">
        <f t="shared" si="150"/>
        <v>OK</v>
      </c>
      <c r="BD2457" s="91" t="str">
        <f t="shared" si="152"/>
        <v xml:space="preserve">                  </v>
      </c>
      <c r="BE2457" s="92">
        <f t="shared" si="153"/>
        <v>12</v>
      </c>
    </row>
    <row r="2458" spans="1:57" s="74" customFormat="1" ht="50.1" customHeight="1" x14ac:dyDescent="0.2">
      <c r="A2458" s="78" t="s">
        <v>55</v>
      </c>
      <c r="B2458" s="78" t="s">
        <v>61</v>
      </c>
      <c r="C2458" s="78" t="s">
        <v>25</v>
      </c>
      <c r="D2458" s="78" t="s">
        <v>575</v>
      </c>
      <c r="E2458" s="79" t="str">
        <f>+IF(C2458&lt;&gt;"",VLOOKUP(MID(C2458,18,5),NIVELES!$A$133:$B$213,2,0),"")</f>
        <v>LOS_RÍOS</v>
      </c>
      <c r="F2458" s="80" t="s">
        <v>279</v>
      </c>
      <c r="G2458" s="81" t="str">
        <f>+IF(F2458&lt;&gt;"",VLOOKUP(F2458,NIVELES!$A$246:$C$464,3,0),"")</f>
        <v xml:space="preserve"> </v>
      </c>
      <c r="H2458" s="82" t="s">
        <v>1023</v>
      </c>
      <c r="I2458" s="78" t="s">
        <v>3022</v>
      </c>
      <c r="J2458" s="78" t="s">
        <v>2895</v>
      </c>
      <c r="K2458" s="78" t="s">
        <v>2476</v>
      </c>
      <c r="L2458" s="78" t="s">
        <v>1791</v>
      </c>
      <c r="M2458" s="78" t="s">
        <v>1791</v>
      </c>
      <c r="N2458" s="78" t="s">
        <v>1791</v>
      </c>
      <c r="O2458" s="78" t="s">
        <v>2167</v>
      </c>
      <c r="P2458" s="82">
        <v>12</v>
      </c>
      <c r="Q2458" s="78" t="s">
        <v>3023</v>
      </c>
      <c r="R2458" s="82">
        <v>1</v>
      </c>
      <c r="S2458" s="82">
        <v>1</v>
      </c>
      <c r="T2458" s="82">
        <v>1</v>
      </c>
      <c r="U2458" s="82">
        <v>1</v>
      </c>
      <c r="V2458" s="82">
        <v>1</v>
      </c>
      <c r="W2458" s="82">
        <v>1</v>
      </c>
      <c r="X2458" s="82">
        <v>1</v>
      </c>
      <c r="Y2458" s="82">
        <v>1</v>
      </c>
      <c r="Z2458" s="82">
        <v>1</v>
      </c>
      <c r="AA2458" s="82">
        <v>1</v>
      </c>
      <c r="AB2458" s="82">
        <v>1</v>
      </c>
      <c r="AC2458" s="82">
        <v>1</v>
      </c>
      <c r="AD2458" s="85" t="str">
        <f>IF(A2458&lt;&gt;"",IF(D2458="DIRECCIÓN_DE_TRANSFERENCIAS","280 0031",VLOOKUP(C2458,NIVELES!$A$14:$B$105,2,0)),"")</f>
        <v>280 5410</v>
      </c>
      <c r="AE2458" s="86" t="s">
        <v>322</v>
      </c>
      <c r="AF2458" s="86" t="s">
        <v>369</v>
      </c>
      <c r="AG2458" s="79" t="str">
        <f>+IF(AF2458&lt;&gt;"",VLOOKUP(AF2458,NIVELES!$A$666:$B$673,2,0),"")</f>
        <v>ADMINISTRACIÓN_CENTRAL</v>
      </c>
      <c r="AH2458" s="78" t="s">
        <v>322</v>
      </c>
      <c r="AI2458" s="79" t="str">
        <f>IF(AH2458&lt;&gt;"",VLOOKUP(CONCATENATE(AG2458,AH2458),NIVELES!$B$676:$C$745,2,0),"")</f>
        <v>Administración De La Gestión Administrativa Financiera</v>
      </c>
      <c r="AJ2458" s="78" t="s">
        <v>517</v>
      </c>
      <c r="AK2458" s="79" t="str">
        <f>+IF(AJ2458&lt;&gt;"",VLOOKUP(AJ2458,NIVELES!$A$816:$B$892,2,0),"")</f>
        <v>NO APLICA</v>
      </c>
      <c r="AL2458" s="78" t="s">
        <v>553</v>
      </c>
      <c r="AM2458" s="78">
        <v>510304</v>
      </c>
      <c r="AN2458" s="79" t="str">
        <f>IF(AM2458&lt;&gt;"",+VLOOKUP(AM2458,NIVELES!$A$1652:$B$2466,2,0),"")</f>
        <v>Compensación por Transporte</v>
      </c>
      <c r="AO2458" s="87">
        <v>720</v>
      </c>
      <c r="AP2458" s="88"/>
      <c r="AQ2458" s="88"/>
      <c r="AR2458" s="88">
        <v>180</v>
      </c>
      <c r="AS2458" s="88">
        <v>60</v>
      </c>
      <c r="AT2458" s="88">
        <v>60</v>
      </c>
      <c r="AU2458" s="88">
        <v>60</v>
      </c>
      <c r="AV2458" s="88">
        <v>60</v>
      </c>
      <c r="AW2458" s="88">
        <v>60</v>
      </c>
      <c r="AX2458" s="88">
        <v>60</v>
      </c>
      <c r="AY2458" s="88">
        <v>60</v>
      </c>
      <c r="AZ2458" s="88">
        <v>60</v>
      </c>
      <c r="BA2458" s="88">
        <v>60</v>
      </c>
      <c r="BB2458" s="89">
        <f t="shared" si="151"/>
        <v>720</v>
      </c>
      <c r="BC2458" s="90" t="str">
        <f t="shared" si="150"/>
        <v>OK</v>
      </c>
      <c r="BD2458" s="91" t="str">
        <f t="shared" si="152"/>
        <v xml:space="preserve">                  </v>
      </c>
      <c r="BE2458" s="92">
        <f t="shared" si="153"/>
        <v>12</v>
      </c>
    </row>
    <row r="2459" spans="1:57" s="74" customFormat="1" ht="50.1" customHeight="1" x14ac:dyDescent="0.2">
      <c r="A2459" s="78" t="s">
        <v>55</v>
      </c>
      <c r="B2459" s="78" t="s">
        <v>61</v>
      </c>
      <c r="C2459" s="78" t="s">
        <v>25</v>
      </c>
      <c r="D2459" s="78" t="s">
        <v>575</v>
      </c>
      <c r="E2459" s="79" t="str">
        <f>+IF(C2459&lt;&gt;"",VLOOKUP(MID(C2459,18,5),NIVELES!$A$133:$B$213,2,0),"")</f>
        <v>LOS_RÍOS</v>
      </c>
      <c r="F2459" s="80" t="s">
        <v>279</v>
      </c>
      <c r="G2459" s="81" t="str">
        <f>+IF(F2459&lt;&gt;"",VLOOKUP(F2459,NIVELES!$A$246:$C$464,3,0),"")</f>
        <v xml:space="preserve"> </v>
      </c>
      <c r="H2459" s="82" t="s">
        <v>1023</v>
      </c>
      <c r="I2459" s="78" t="s">
        <v>3022</v>
      </c>
      <c r="J2459" s="78" t="s">
        <v>2895</v>
      </c>
      <c r="K2459" s="78" t="s">
        <v>2476</v>
      </c>
      <c r="L2459" s="78" t="s">
        <v>1791</v>
      </c>
      <c r="M2459" s="78" t="s">
        <v>1791</v>
      </c>
      <c r="N2459" s="78" t="s">
        <v>1791</v>
      </c>
      <c r="O2459" s="78" t="s">
        <v>2167</v>
      </c>
      <c r="P2459" s="82">
        <v>12</v>
      </c>
      <c r="Q2459" s="78" t="s">
        <v>3023</v>
      </c>
      <c r="R2459" s="82">
        <v>1</v>
      </c>
      <c r="S2459" s="82">
        <v>1</v>
      </c>
      <c r="T2459" s="82">
        <v>1</v>
      </c>
      <c r="U2459" s="82">
        <v>1</v>
      </c>
      <c r="V2459" s="82">
        <v>1</v>
      </c>
      <c r="W2459" s="82">
        <v>1</v>
      </c>
      <c r="X2459" s="82">
        <v>1</v>
      </c>
      <c r="Y2459" s="82">
        <v>1</v>
      </c>
      <c r="Z2459" s="82">
        <v>1</v>
      </c>
      <c r="AA2459" s="82">
        <v>1</v>
      </c>
      <c r="AB2459" s="82">
        <v>1</v>
      </c>
      <c r="AC2459" s="82">
        <v>1</v>
      </c>
      <c r="AD2459" s="85" t="str">
        <f>IF(A2459&lt;&gt;"",IF(D2459="DIRECCIÓN_DE_TRANSFERENCIAS","280 0031",VLOOKUP(C2459,NIVELES!$A$14:$B$105,2,0)),"")</f>
        <v>280 5410</v>
      </c>
      <c r="AE2459" s="86" t="s">
        <v>322</v>
      </c>
      <c r="AF2459" s="86" t="s">
        <v>369</v>
      </c>
      <c r="AG2459" s="79" t="str">
        <f>+IF(AF2459&lt;&gt;"",VLOOKUP(AF2459,NIVELES!$A$666:$B$673,2,0),"")</f>
        <v>ADMINISTRACIÓN_CENTRAL</v>
      </c>
      <c r="AH2459" s="78" t="s">
        <v>322</v>
      </c>
      <c r="AI2459" s="79" t="str">
        <f>IF(AH2459&lt;&gt;"",VLOOKUP(CONCATENATE(AG2459,AH2459),NIVELES!$B$676:$C$745,2,0),"")</f>
        <v>Administración De La Gestión Administrativa Financiera</v>
      </c>
      <c r="AJ2459" s="78" t="s">
        <v>517</v>
      </c>
      <c r="AK2459" s="79" t="str">
        <f>+IF(AJ2459&lt;&gt;"",VLOOKUP(AJ2459,NIVELES!$A$816:$B$892,2,0),"")</f>
        <v>NO APLICA</v>
      </c>
      <c r="AL2459" s="78" t="s">
        <v>553</v>
      </c>
      <c r="AM2459" s="78">
        <v>510306</v>
      </c>
      <c r="AN2459" s="79" t="str">
        <f>IF(AM2459&lt;&gt;"",+VLOOKUP(AM2459,NIVELES!$A$1652:$B$2466,2,0),"")</f>
        <v>Alimentación</v>
      </c>
      <c r="AO2459" s="87">
        <v>5040</v>
      </c>
      <c r="AP2459" s="88"/>
      <c r="AQ2459" s="88"/>
      <c r="AR2459" s="88">
        <v>1260</v>
      </c>
      <c r="AS2459" s="88">
        <v>420</v>
      </c>
      <c r="AT2459" s="88">
        <v>420</v>
      </c>
      <c r="AU2459" s="88">
        <v>420</v>
      </c>
      <c r="AV2459" s="88">
        <v>420</v>
      </c>
      <c r="AW2459" s="88">
        <v>420</v>
      </c>
      <c r="AX2459" s="88">
        <v>420</v>
      </c>
      <c r="AY2459" s="88">
        <v>420</v>
      </c>
      <c r="AZ2459" s="88">
        <v>420</v>
      </c>
      <c r="BA2459" s="88">
        <v>420</v>
      </c>
      <c r="BB2459" s="89">
        <f t="shared" si="151"/>
        <v>5040</v>
      </c>
      <c r="BC2459" s="90" t="str">
        <f t="shared" si="150"/>
        <v>OK</v>
      </c>
      <c r="BD2459" s="91" t="str">
        <f t="shared" si="152"/>
        <v xml:space="preserve">                  </v>
      </c>
      <c r="BE2459" s="92">
        <f t="shared" si="153"/>
        <v>12</v>
      </c>
    </row>
    <row r="2460" spans="1:57" s="74" customFormat="1" ht="50.1" customHeight="1" x14ac:dyDescent="0.2">
      <c r="A2460" s="78" t="s">
        <v>55</v>
      </c>
      <c r="B2460" s="78" t="s">
        <v>61</v>
      </c>
      <c r="C2460" s="78" t="s">
        <v>25</v>
      </c>
      <c r="D2460" s="78" t="s">
        <v>575</v>
      </c>
      <c r="E2460" s="79" t="str">
        <f>+IF(C2460&lt;&gt;"",VLOOKUP(MID(C2460,18,5),NIVELES!$A$133:$B$213,2,0),"")</f>
        <v>LOS_RÍOS</v>
      </c>
      <c r="F2460" s="80" t="s">
        <v>279</v>
      </c>
      <c r="G2460" s="81" t="str">
        <f>+IF(F2460&lt;&gt;"",VLOOKUP(F2460,NIVELES!$A$246:$C$464,3,0),"")</f>
        <v xml:space="preserve"> </v>
      </c>
      <c r="H2460" s="82" t="s">
        <v>1023</v>
      </c>
      <c r="I2460" s="78" t="s">
        <v>3022</v>
      </c>
      <c r="J2460" s="78" t="s">
        <v>2895</v>
      </c>
      <c r="K2460" s="78" t="s">
        <v>2476</v>
      </c>
      <c r="L2460" s="78" t="s">
        <v>1791</v>
      </c>
      <c r="M2460" s="78" t="s">
        <v>1791</v>
      </c>
      <c r="N2460" s="78" t="s">
        <v>1791</v>
      </c>
      <c r="O2460" s="78" t="s">
        <v>2167</v>
      </c>
      <c r="P2460" s="82">
        <v>12</v>
      </c>
      <c r="Q2460" s="78" t="s">
        <v>3023</v>
      </c>
      <c r="R2460" s="82">
        <v>1</v>
      </c>
      <c r="S2460" s="82">
        <v>1</v>
      </c>
      <c r="T2460" s="82">
        <v>1</v>
      </c>
      <c r="U2460" s="82">
        <v>1</v>
      </c>
      <c r="V2460" s="82">
        <v>1</v>
      </c>
      <c r="W2460" s="82">
        <v>1</v>
      </c>
      <c r="X2460" s="82">
        <v>1</v>
      </c>
      <c r="Y2460" s="82">
        <v>1</v>
      </c>
      <c r="Z2460" s="82">
        <v>1</v>
      </c>
      <c r="AA2460" s="82">
        <v>1</v>
      </c>
      <c r="AB2460" s="82">
        <v>1</v>
      </c>
      <c r="AC2460" s="82">
        <v>1</v>
      </c>
      <c r="AD2460" s="85" t="str">
        <f>IF(A2460&lt;&gt;"",IF(D2460="DIRECCIÓN_DE_TRANSFERENCIAS","280 0031",VLOOKUP(C2460,NIVELES!$A$14:$B$105,2,0)),"")</f>
        <v>280 5410</v>
      </c>
      <c r="AE2460" s="86" t="s">
        <v>322</v>
      </c>
      <c r="AF2460" s="86" t="s">
        <v>369</v>
      </c>
      <c r="AG2460" s="79" t="str">
        <f>+IF(AF2460&lt;&gt;"",VLOOKUP(AF2460,NIVELES!$A$666:$B$673,2,0),"")</f>
        <v>ADMINISTRACIÓN_CENTRAL</v>
      </c>
      <c r="AH2460" s="78" t="s">
        <v>322</v>
      </c>
      <c r="AI2460" s="79" t="str">
        <f>IF(AH2460&lt;&gt;"",VLOOKUP(CONCATENATE(AG2460,AH2460),NIVELES!$B$676:$C$745,2,0),"")</f>
        <v>Administración De La Gestión Administrativa Financiera</v>
      </c>
      <c r="AJ2460" s="78" t="s">
        <v>517</v>
      </c>
      <c r="AK2460" s="79" t="str">
        <f>+IF(AJ2460&lt;&gt;"",VLOOKUP(AJ2460,NIVELES!$A$816:$B$892,2,0),"")</f>
        <v>NO APLICA</v>
      </c>
      <c r="AL2460" s="78" t="s">
        <v>553</v>
      </c>
      <c r="AM2460" s="78">
        <v>510401</v>
      </c>
      <c r="AN2460" s="79" t="str">
        <f>IF(AM2460&lt;&gt;"",+VLOOKUP(AM2460,NIVELES!$A$1652:$B$2466,2,0),"")</f>
        <v>Por Cargas Familiares</v>
      </c>
      <c r="AO2460" s="87">
        <v>382.77</v>
      </c>
      <c r="AP2460" s="88"/>
      <c r="AQ2460" s="88"/>
      <c r="AR2460" s="88">
        <v>95.7</v>
      </c>
      <c r="AS2460" s="88">
        <v>31.9</v>
      </c>
      <c r="AT2460" s="88">
        <v>31.9</v>
      </c>
      <c r="AU2460" s="88">
        <v>31.9</v>
      </c>
      <c r="AV2460" s="88">
        <v>31.9</v>
      </c>
      <c r="AW2460" s="88">
        <v>31.9</v>
      </c>
      <c r="AX2460" s="88">
        <v>31.9</v>
      </c>
      <c r="AY2460" s="88">
        <v>31.9</v>
      </c>
      <c r="AZ2460" s="88">
        <v>31.9</v>
      </c>
      <c r="BA2460" s="88">
        <v>31.87</v>
      </c>
      <c r="BB2460" s="89">
        <f t="shared" si="151"/>
        <v>382.77</v>
      </c>
      <c r="BC2460" s="90" t="str">
        <f t="shared" si="150"/>
        <v>OK</v>
      </c>
      <c r="BD2460" s="91" t="str">
        <f t="shared" si="152"/>
        <v xml:space="preserve">                  </v>
      </c>
      <c r="BE2460" s="92">
        <f t="shared" si="153"/>
        <v>12</v>
      </c>
    </row>
    <row r="2461" spans="1:57" s="74" customFormat="1" ht="50.1" customHeight="1" x14ac:dyDescent="0.2">
      <c r="A2461" s="78" t="s">
        <v>55</v>
      </c>
      <c r="B2461" s="78" t="s">
        <v>61</v>
      </c>
      <c r="C2461" s="78" t="s">
        <v>25</v>
      </c>
      <c r="D2461" s="78" t="s">
        <v>575</v>
      </c>
      <c r="E2461" s="79" t="str">
        <f>+IF(C2461&lt;&gt;"",VLOOKUP(MID(C2461,18,5),NIVELES!$A$133:$B$213,2,0),"")</f>
        <v>LOS_RÍOS</v>
      </c>
      <c r="F2461" s="80" t="s">
        <v>279</v>
      </c>
      <c r="G2461" s="81" t="str">
        <f>+IF(F2461&lt;&gt;"",VLOOKUP(F2461,NIVELES!$A$246:$C$464,3,0),"")</f>
        <v xml:space="preserve"> </v>
      </c>
      <c r="H2461" s="82" t="s">
        <v>1023</v>
      </c>
      <c r="I2461" s="78" t="s">
        <v>3022</v>
      </c>
      <c r="J2461" s="78" t="s">
        <v>2895</v>
      </c>
      <c r="K2461" s="78" t="s">
        <v>2476</v>
      </c>
      <c r="L2461" s="78" t="s">
        <v>1791</v>
      </c>
      <c r="M2461" s="78" t="s">
        <v>1791</v>
      </c>
      <c r="N2461" s="78" t="s">
        <v>1791</v>
      </c>
      <c r="O2461" s="78" t="s">
        <v>2167</v>
      </c>
      <c r="P2461" s="82">
        <v>12</v>
      </c>
      <c r="Q2461" s="78" t="s">
        <v>3023</v>
      </c>
      <c r="R2461" s="82">
        <v>1</v>
      </c>
      <c r="S2461" s="82">
        <v>1</v>
      </c>
      <c r="T2461" s="82">
        <v>1</v>
      </c>
      <c r="U2461" s="82">
        <v>1</v>
      </c>
      <c r="V2461" s="82">
        <v>1</v>
      </c>
      <c r="W2461" s="82">
        <v>1</v>
      </c>
      <c r="X2461" s="82">
        <v>1</v>
      </c>
      <c r="Y2461" s="82">
        <v>1</v>
      </c>
      <c r="Z2461" s="82">
        <v>1</v>
      </c>
      <c r="AA2461" s="82">
        <v>1</v>
      </c>
      <c r="AB2461" s="82">
        <v>1</v>
      </c>
      <c r="AC2461" s="82">
        <v>1</v>
      </c>
      <c r="AD2461" s="85" t="str">
        <f>IF(A2461&lt;&gt;"",IF(D2461="DIRECCIÓN_DE_TRANSFERENCIAS","280 0031",VLOOKUP(C2461,NIVELES!$A$14:$B$105,2,0)),"")</f>
        <v>280 5410</v>
      </c>
      <c r="AE2461" s="86" t="s">
        <v>322</v>
      </c>
      <c r="AF2461" s="86" t="s">
        <v>369</v>
      </c>
      <c r="AG2461" s="79" t="str">
        <f>+IF(AF2461&lt;&gt;"",VLOOKUP(AF2461,NIVELES!$A$666:$B$673,2,0),"")</f>
        <v>ADMINISTRACIÓN_CENTRAL</v>
      </c>
      <c r="AH2461" s="78" t="s">
        <v>322</v>
      </c>
      <c r="AI2461" s="79" t="str">
        <f>IF(AH2461&lt;&gt;"",VLOOKUP(CONCATENATE(AG2461,AH2461),NIVELES!$B$676:$C$745,2,0),"")</f>
        <v>Administración De La Gestión Administrativa Financiera</v>
      </c>
      <c r="AJ2461" s="78" t="s">
        <v>517</v>
      </c>
      <c r="AK2461" s="79" t="str">
        <f>+IF(AJ2461&lt;&gt;"",VLOOKUP(AJ2461,NIVELES!$A$816:$B$892,2,0),"")</f>
        <v>NO APLICA</v>
      </c>
      <c r="AL2461" s="78" t="s">
        <v>553</v>
      </c>
      <c r="AM2461" s="78">
        <v>510408</v>
      </c>
      <c r="AN2461" s="79" t="str">
        <f>IF(AM2461&lt;&gt;"",+VLOOKUP(AM2461,NIVELES!$A$1652:$B$2466,2,0),"")</f>
        <v>Subsidio de Antigüedad</v>
      </c>
      <c r="AO2461" s="87">
        <v>1414.17</v>
      </c>
      <c r="AP2461" s="88"/>
      <c r="AQ2461" s="88"/>
      <c r="AR2461" s="88">
        <v>353.51</v>
      </c>
      <c r="AS2461" s="88">
        <v>117.85</v>
      </c>
      <c r="AT2461" s="88">
        <v>117.85</v>
      </c>
      <c r="AU2461" s="88">
        <v>117.85</v>
      </c>
      <c r="AV2461" s="88">
        <v>117.85</v>
      </c>
      <c r="AW2461" s="88">
        <v>117.85</v>
      </c>
      <c r="AX2461" s="88">
        <v>117.85</v>
      </c>
      <c r="AY2461" s="88">
        <v>117.85</v>
      </c>
      <c r="AZ2461" s="88">
        <v>117.85</v>
      </c>
      <c r="BA2461" s="88">
        <v>117.86</v>
      </c>
      <c r="BB2461" s="89">
        <f t="shared" si="151"/>
        <v>1414.1699999999998</v>
      </c>
      <c r="BC2461" s="90" t="str">
        <f t="shared" si="150"/>
        <v>OK</v>
      </c>
      <c r="BD2461" s="91" t="str">
        <f t="shared" si="152"/>
        <v xml:space="preserve">                  </v>
      </c>
      <c r="BE2461" s="92">
        <f t="shared" si="153"/>
        <v>12</v>
      </c>
    </row>
    <row r="2462" spans="1:57" s="74" customFormat="1" ht="50.1" customHeight="1" x14ac:dyDescent="0.2">
      <c r="A2462" s="78" t="s">
        <v>55</v>
      </c>
      <c r="B2462" s="78" t="s">
        <v>61</v>
      </c>
      <c r="C2462" s="78" t="s">
        <v>25</v>
      </c>
      <c r="D2462" s="78" t="s">
        <v>575</v>
      </c>
      <c r="E2462" s="79" t="str">
        <f>+IF(C2462&lt;&gt;"",VLOOKUP(MID(C2462,18,5),NIVELES!$A$133:$B$213,2,0),"")</f>
        <v>LOS_RÍOS</v>
      </c>
      <c r="F2462" s="80" t="s">
        <v>279</v>
      </c>
      <c r="G2462" s="81" t="str">
        <f>+IF(F2462&lt;&gt;"",VLOOKUP(F2462,NIVELES!$A$246:$C$464,3,0),"")</f>
        <v xml:space="preserve"> </v>
      </c>
      <c r="H2462" s="82" t="s">
        <v>1023</v>
      </c>
      <c r="I2462" s="78" t="s">
        <v>3022</v>
      </c>
      <c r="J2462" s="78" t="s">
        <v>2895</v>
      </c>
      <c r="K2462" s="78" t="s">
        <v>2476</v>
      </c>
      <c r="L2462" s="78" t="s">
        <v>1791</v>
      </c>
      <c r="M2462" s="78" t="s">
        <v>1791</v>
      </c>
      <c r="N2462" s="78" t="s">
        <v>1791</v>
      </c>
      <c r="O2462" s="78" t="s">
        <v>2167</v>
      </c>
      <c r="P2462" s="82">
        <v>12</v>
      </c>
      <c r="Q2462" s="78" t="s">
        <v>3023</v>
      </c>
      <c r="R2462" s="82">
        <v>1</v>
      </c>
      <c r="S2462" s="82">
        <v>1</v>
      </c>
      <c r="T2462" s="82">
        <v>1</v>
      </c>
      <c r="U2462" s="82">
        <v>1</v>
      </c>
      <c r="V2462" s="82">
        <v>1</v>
      </c>
      <c r="W2462" s="82">
        <v>1</v>
      </c>
      <c r="X2462" s="82">
        <v>1</v>
      </c>
      <c r="Y2462" s="82">
        <v>1</v>
      </c>
      <c r="Z2462" s="82">
        <v>1</v>
      </c>
      <c r="AA2462" s="82">
        <v>1</v>
      </c>
      <c r="AB2462" s="82">
        <v>1</v>
      </c>
      <c r="AC2462" s="82">
        <v>1</v>
      </c>
      <c r="AD2462" s="85" t="str">
        <f>IF(A2462&lt;&gt;"",IF(D2462="DIRECCIÓN_DE_TRANSFERENCIAS","280 0031",VLOOKUP(C2462,NIVELES!$A$14:$B$105,2,0)),"")</f>
        <v>280 5410</v>
      </c>
      <c r="AE2462" s="86" t="s">
        <v>322</v>
      </c>
      <c r="AF2462" s="86" t="s">
        <v>369</v>
      </c>
      <c r="AG2462" s="79" t="str">
        <f>+IF(AF2462&lt;&gt;"",VLOOKUP(AF2462,NIVELES!$A$666:$B$673,2,0),"")</f>
        <v>ADMINISTRACIÓN_CENTRAL</v>
      </c>
      <c r="AH2462" s="78" t="s">
        <v>322</v>
      </c>
      <c r="AI2462" s="79" t="str">
        <f>IF(AH2462&lt;&gt;"",VLOOKUP(CONCATENATE(AG2462,AH2462),NIVELES!$B$676:$C$745,2,0),"")</f>
        <v>Administración De La Gestión Administrativa Financiera</v>
      </c>
      <c r="AJ2462" s="78" t="s">
        <v>517</v>
      </c>
      <c r="AK2462" s="79" t="str">
        <f>+IF(AJ2462&lt;&gt;"",VLOOKUP(AJ2462,NIVELES!$A$816:$B$892,2,0),"")</f>
        <v>NO APLICA</v>
      </c>
      <c r="AL2462" s="78" t="s">
        <v>553</v>
      </c>
      <c r="AM2462" s="78">
        <v>510509</v>
      </c>
      <c r="AN2462" s="79" t="str">
        <f>IF(AM2462&lt;&gt;"",+VLOOKUP(AM2462,NIVELES!$A$1652:$B$2466,2,0),"")</f>
        <v>Horas Extraordinarias y Suplementarias</v>
      </c>
      <c r="AO2462" s="87">
        <v>0</v>
      </c>
      <c r="AP2462" s="88"/>
      <c r="AQ2462" s="88"/>
      <c r="AR2462" s="88">
        <v>0</v>
      </c>
      <c r="AS2462" s="88"/>
      <c r="AT2462" s="88"/>
      <c r="AU2462" s="88"/>
      <c r="AV2462" s="88"/>
      <c r="AW2462" s="88"/>
      <c r="AX2462" s="88"/>
      <c r="AY2462" s="88"/>
      <c r="AZ2462" s="88"/>
      <c r="BA2462" s="88"/>
      <c r="BB2462" s="89">
        <f t="shared" si="151"/>
        <v>0</v>
      </c>
      <c r="BC2462" s="90" t="str">
        <f t="shared" si="150"/>
        <v>OK</v>
      </c>
      <c r="BD2462" s="91" t="str">
        <f t="shared" si="152"/>
        <v xml:space="preserve">                  </v>
      </c>
      <c r="BE2462" s="92">
        <f t="shared" si="153"/>
        <v>12</v>
      </c>
    </row>
    <row r="2463" spans="1:57" s="74" customFormat="1" ht="50.1" customHeight="1" x14ac:dyDescent="0.2">
      <c r="A2463" s="78" t="s">
        <v>55</v>
      </c>
      <c r="B2463" s="78" t="s">
        <v>61</v>
      </c>
      <c r="C2463" s="78" t="s">
        <v>25</v>
      </c>
      <c r="D2463" s="78" t="s">
        <v>575</v>
      </c>
      <c r="E2463" s="79" t="str">
        <f>+IF(C2463&lt;&gt;"",VLOOKUP(MID(C2463,18,5),NIVELES!$A$133:$B$213,2,0),"")</f>
        <v>LOS_RÍOS</v>
      </c>
      <c r="F2463" s="80" t="s">
        <v>279</v>
      </c>
      <c r="G2463" s="81" t="str">
        <f>+IF(F2463&lt;&gt;"",VLOOKUP(F2463,NIVELES!$A$246:$C$464,3,0),"")</f>
        <v xml:space="preserve"> </v>
      </c>
      <c r="H2463" s="82" t="s">
        <v>1023</v>
      </c>
      <c r="I2463" s="78" t="s">
        <v>3022</v>
      </c>
      <c r="J2463" s="78" t="s">
        <v>2895</v>
      </c>
      <c r="K2463" s="78" t="s">
        <v>2476</v>
      </c>
      <c r="L2463" s="78" t="s">
        <v>1791</v>
      </c>
      <c r="M2463" s="78" t="s">
        <v>1791</v>
      </c>
      <c r="N2463" s="78" t="s">
        <v>1791</v>
      </c>
      <c r="O2463" s="78" t="s">
        <v>2167</v>
      </c>
      <c r="P2463" s="82">
        <v>12</v>
      </c>
      <c r="Q2463" s="78" t="s">
        <v>3023</v>
      </c>
      <c r="R2463" s="82">
        <v>1</v>
      </c>
      <c r="S2463" s="82">
        <v>1</v>
      </c>
      <c r="T2463" s="82">
        <v>1</v>
      </c>
      <c r="U2463" s="82">
        <v>1</v>
      </c>
      <c r="V2463" s="82">
        <v>1</v>
      </c>
      <c r="W2463" s="82">
        <v>1</v>
      </c>
      <c r="X2463" s="82">
        <v>1</v>
      </c>
      <c r="Y2463" s="82">
        <v>1</v>
      </c>
      <c r="Z2463" s="82">
        <v>1</v>
      </c>
      <c r="AA2463" s="82">
        <v>1</v>
      </c>
      <c r="AB2463" s="82">
        <v>1</v>
      </c>
      <c r="AC2463" s="82">
        <v>1</v>
      </c>
      <c r="AD2463" s="85" t="str">
        <f>IF(A2463&lt;&gt;"",IF(D2463="DIRECCIÓN_DE_TRANSFERENCIAS","280 0031",VLOOKUP(C2463,NIVELES!$A$14:$B$105,2,0)),"")</f>
        <v>280 5410</v>
      </c>
      <c r="AE2463" s="86" t="s">
        <v>322</v>
      </c>
      <c r="AF2463" s="86" t="s">
        <v>369</v>
      </c>
      <c r="AG2463" s="79" t="str">
        <f>+IF(AF2463&lt;&gt;"",VLOOKUP(AF2463,NIVELES!$A$666:$B$673,2,0),"")</f>
        <v>ADMINISTRACIÓN_CENTRAL</v>
      </c>
      <c r="AH2463" s="78" t="s">
        <v>322</v>
      </c>
      <c r="AI2463" s="79" t="str">
        <f>IF(AH2463&lt;&gt;"",VLOOKUP(CONCATENATE(AG2463,AH2463),NIVELES!$B$676:$C$745,2,0),"")</f>
        <v>Administración De La Gestión Administrativa Financiera</v>
      </c>
      <c r="AJ2463" s="78" t="s">
        <v>517</v>
      </c>
      <c r="AK2463" s="79" t="str">
        <f>+IF(AJ2463&lt;&gt;"",VLOOKUP(AJ2463,NIVELES!$A$816:$B$892,2,0),"")</f>
        <v>NO APLICA</v>
      </c>
      <c r="AL2463" s="78" t="s">
        <v>553</v>
      </c>
      <c r="AM2463" s="78">
        <v>510510</v>
      </c>
      <c r="AN2463" s="79" t="str">
        <f>IF(AM2463&lt;&gt;"",+VLOOKUP(AM2463,NIVELES!$A$1652:$B$2466,2,0),"")</f>
        <v>Servicios Personales por Contrato</v>
      </c>
      <c r="AO2463" s="87">
        <v>53328</v>
      </c>
      <c r="AP2463" s="88">
        <v>4848</v>
      </c>
      <c r="AQ2463" s="88">
        <v>4848</v>
      </c>
      <c r="AR2463" s="88">
        <v>4848</v>
      </c>
      <c r="AS2463" s="88">
        <v>4848</v>
      </c>
      <c r="AT2463" s="88">
        <v>4848</v>
      </c>
      <c r="AU2463" s="88">
        <v>4848</v>
      </c>
      <c r="AV2463" s="88">
        <v>4848</v>
      </c>
      <c r="AW2463" s="88">
        <v>4848</v>
      </c>
      <c r="AX2463" s="88">
        <v>4848</v>
      </c>
      <c r="AY2463" s="88">
        <v>4848</v>
      </c>
      <c r="AZ2463" s="88">
        <v>4848</v>
      </c>
      <c r="BA2463" s="88"/>
      <c r="BB2463" s="89">
        <f t="shared" si="151"/>
        <v>53328</v>
      </c>
      <c r="BC2463" s="90" t="str">
        <f t="shared" si="150"/>
        <v>OK</v>
      </c>
      <c r="BD2463" s="91" t="str">
        <f t="shared" si="152"/>
        <v xml:space="preserve">                  </v>
      </c>
      <c r="BE2463" s="92">
        <f t="shared" si="153"/>
        <v>12</v>
      </c>
    </row>
    <row r="2464" spans="1:57" s="74" customFormat="1" ht="50.1" customHeight="1" x14ac:dyDescent="0.2">
      <c r="A2464" s="78" t="s">
        <v>55</v>
      </c>
      <c r="B2464" s="78" t="s">
        <v>61</v>
      </c>
      <c r="C2464" s="78" t="s">
        <v>25</v>
      </c>
      <c r="D2464" s="78" t="s">
        <v>575</v>
      </c>
      <c r="E2464" s="79" t="str">
        <f>+IF(C2464&lt;&gt;"",VLOOKUP(MID(C2464,18,5),NIVELES!$A$133:$B$213,2,0),"")</f>
        <v>LOS_RÍOS</v>
      </c>
      <c r="F2464" s="80" t="s">
        <v>279</v>
      </c>
      <c r="G2464" s="81" t="str">
        <f>+IF(F2464&lt;&gt;"",VLOOKUP(F2464,NIVELES!$A$246:$C$464,3,0),"")</f>
        <v xml:space="preserve"> </v>
      </c>
      <c r="H2464" s="82" t="s">
        <v>1023</v>
      </c>
      <c r="I2464" s="78" t="s">
        <v>3022</v>
      </c>
      <c r="J2464" s="78" t="s">
        <v>2895</v>
      </c>
      <c r="K2464" s="78" t="s">
        <v>2476</v>
      </c>
      <c r="L2464" s="78" t="s">
        <v>1791</v>
      </c>
      <c r="M2464" s="78" t="s">
        <v>1791</v>
      </c>
      <c r="N2464" s="78" t="s">
        <v>1791</v>
      </c>
      <c r="O2464" s="78" t="s">
        <v>2167</v>
      </c>
      <c r="P2464" s="82">
        <v>12</v>
      </c>
      <c r="Q2464" s="78" t="s">
        <v>3023</v>
      </c>
      <c r="R2464" s="82">
        <v>1</v>
      </c>
      <c r="S2464" s="82">
        <v>1</v>
      </c>
      <c r="T2464" s="82">
        <v>1</v>
      </c>
      <c r="U2464" s="82">
        <v>1</v>
      </c>
      <c r="V2464" s="82">
        <v>1</v>
      </c>
      <c r="W2464" s="82">
        <v>1</v>
      </c>
      <c r="X2464" s="82">
        <v>1</v>
      </c>
      <c r="Y2464" s="82">
        <v>1</v>
      </c>
      <c r="Z2464" s="82">
        <v>1</v>
      </c>
      <c r="AA2464" s="82">
        <v>1</v>
      </c>
      <c r="AB2464" s="82">
        <v>1</v>
      </c>
      <c r="AC2464" s="82">
        <v>1</v>
      </c>
      <c r="AD2464" s="85" t="str">
        <f>IF(A2464&lt;&gt;"",IF(D2464="DIRECCIÓN_DE_TRANSFERENCIAS","280 0031",VLOOKUP(C2464,NIVELES!$A$14:$B$105,2,0)),"")</f>
        <v>280 5410</v>
      </c>
      <c r="AE2464" s="86" t="s">
        <v>322</v>
      </c>
      <c r="AF2464" s="86" t="s">
        <v>369</v>
      </c>
      <c r="AG2464" s="79" t="str">
        <f>+IF(AF2464&lt;&gt;"",VLOOKUP(AF2464,NIVELES!$A$666:$B$673,2,0),"")</f>
        <v>ADMINISTRACIÓN_CENTRAL</v>
      </c>
      <c r="AH2464" s="78" t="s">
        <v>322</v>
      </c>
      <c r="AI2464" s="79" t="str">
        <f>IF(AH2464&lt;&gt;"",VLOOKUP(CONCATENATE(AG2464,AH2464),NIVELES!$B$676:$C$745,2,0),"")</f>
        <v>Administración De La Gestión Administrativa Financiera</v>
      </c>
      <c r="AJ2464" s="78" t="s">
        <v>517</v>
      </c>
      <c r="AK2464" s="79" t="str">
        <f>+IF(AJ2464&lt;&gt;"",VLOOKUP(AJ2464,NIVELES!$A$816:$B$892,2,0),"")</f>
        <v>NO APLICA</v>
      </c>
      <c r="AL2464" s="78" t="s">
        <v>553</v>
      </c>
      <c r="AM2464" s="78">
        <v>510513</v>
      </c>
      <c r="AN2464" s="79" t="str">
        <f>IF(AM2464&lt;&gt;"",+VLOOKUP(AM2464,NIVELES!$A$1652:$B$2466,2,0),"")</f>
        <v>Encargos</v>
      </c>
      <c r="AO2464" s="87">
        <v>0</v>
      </c>
      <c r="AP2464" s="88"/>
      <c r="AQ2464" s="88">
        <v>0</v>
      </c>
      <c r="AR2464" s="88"/>
      <c r="AS2464" s="88"/>
      <c r="AT2464" s="88"/>
      <c r="AU2464" s="88"/>
      <c r="AV2464" s="88"/>
      <c r="AW2464" s="88"/>
      <c r="AX2464" s="88"/>
      <c r="AY2464" s="88"/>
      <c r="AZ2464" s="88"/>
      <c r="BA2464" s="88"/>
      <c r="BB2464" s="89">
        <f t="shared" si="151"/>
        <v>0</v>
      </c>
      <c r="BC2464" s="90" t="str">
        <f t="shared" si="150"/>
        <v>OK</v>
      </c>
      <c r="BD2464" s="91" t="str">
        <f t="shared" si="152"/>
        <v xml:space="preserve">                  </v>
      </c>
      <c r="BE2464" s="92">
        <f t="shared" si="153"/>
        <v>12</v>
      </c>
    </row>
    <row r="2465" spans="1:57" s="74" customFormat="1" ht="50.1" customHeight="1" x14ac:dyDescent="0.2">
      <c r="A2465" s="78" t="s">
        <v>55</v>
      </c>
      <c r="B2465" s="78" t="s">
        <v>61</v>
      </c>
      <c r="C2465" s="78" t="s">
        <v>25</v>
      </c>
      <c r="D2465" s="78" t="s">
        <v>575</v>
      </c>
      <c r="E2465" s="79" t="str">
        <f>+IF(C2465&lt;&gt;"",VLOOKUP(MID(C2465,18,5),NIVELES!$A$133:$B$213,2,0),"")</f>
        <v>LOS_RÍOS</v>
      </c>
      <c r="F2465" s="80" t="s">
        <v>279</v>
      </c>
      <c r="G2465" s="81" t="str">
        <f>+IF(F2465&lt;&gt;"",VLOOKUP(F2465,NIVELES!$A$246:$C$464,3,0),"")</f>
        <v xml:space="preserve"> </v>
      </c>
      <c r="H2465" s="82" t="s">
        <v>1023</v>
      </c>
      <c r="I2465" s="78" t="s">
        <v>3022</v>
      </c>
      <c r="J2465" s="78" t="s">
        <v>2895</v>
      </c>
      <c r="K2465" s="78" t="s">
        <v>2476</v>
      </c>
      <c r="L2465" s="78" t="s">
        <v>1791</v>
      </c>
      <c r="M2465" s="78" t="s">
        <v>1791</v>
      </c>
      <c r="N2465" s="78" t="s">
        <v>1791</v>
      </c>
      <c r="O2465" s="78" t="s">
        <v>2167</v>
      </c>
      <c r="P2465" s="82">
        <v>12</v>
      </c>
      <c r="Q2465" s="78" t="s">
        <v>3023</v>
      </c>
      <c r="R2465" s="82">
        <v>1</v>
      </c>
      <c r="S2465" s="82">
        <v>1</v>
      </c>
      <c r="T2465" s="82">
        <v>1</v>
      </c>
      <c r="U2465" s="82">
        <v>1</v>
      </c>
      <c r="V2465" s="82">
        <v>1</v>
      </c>
      <c r="W2465" s="82">
        <v>1</v>
      </c>
      <c r="X2465" s="82">
        <v>1</v>
      </c>
      <c r="Y2465" s="82">
        <v>1</v>
      </c>
      <c r="Z2465" s="82">
        <v>1</v>
      </c>
      <c r="AA2465" s="82">
        <v>1</v>
      </c>
      <c r="AB2465" s="82">
        <v>1</v>
      </c>
      <c r="AC2465" s="82">
        <v>1</v>
      </c>
      <c r="AD2465" s="85" t="str">
        <f>IF(A2465&lt;&gt;"",IF(D2465="DIRECCIÓN_DE_TRANSFERENCIAS","280 0031",VLOOKUP(C2465,NIVELES!$A$14:$B$105,2,0)),"")</f>
        <v>280 5410</v>
      </c>
      <c r="AE2465" s="86" t="s">
        <v>322</v>
      </c>
      <c r="AF2465" s="86" t="s">
        <v>369</v>
      </c>
      <c r="AG2465" s="79" t="str">
        <f>+IF(AF2465&lt;&gt;"",VLOOKUP(AF2465,NIVELES!$A$666:$B$673,2,0),"")</f>
        <v>ADMINISTRACIÓN_CENTRAL</v>
      </c>
      <c r="AH2465" s="78" t="s">
        <v>322</v>
      </c>
      <c r="AI2465" s="79" t="str">
        <f>IF(AH2465&lt;&gt;"",VLOOKUP(CONCATENATE(AG2465,AH2465),NIVELES!$B$676:$C$745,2,0),"")</f>
        <v>Administración De La Gestión Administrativa Financiera</v>
      </c>
      <c r="AJ2465" s="78" t="s">
        <v>517</v>
      </c>
      <c r="AK2465" s="79" t="str">
        <f>+IF(AJ2465&lt;&gt;"",VLOOKUP(AJ2465,NIVELES!$A$816:$B$892,2,0),"")</f>
        <v>NO APLICA</v>
      </c>
      <c r="AL2465" s="78" t="s">
        <v>553</v>
      </c>
      <c r="AM2465" s="78">
        <v>510601</v>
      </c>
      <c r="AN2465" s="79" t="str">
        <f>IF(AM2465&lt;&gt;"",+VLOOKUP(AM2465,NIVELES!$A$1652:$B$2466,2,0),"")</f>
        <v>Aporte Patronal</v>
      </c>
      <c r="AO2465" s="87">
        <v>35577.769999999997</v>
      </c>
      <c r="AP2465" s="88">
        <v>3234.43</v>
      </c>
      <c r="AQ2465" s="88">
        <v>3117.47</v>
      </c>
      <c r="AR2465" s="88">
        <v>3235</v>
      </c>
      <c r="AS2465" s="88">
        <v>3235</v>
      </c>
      <c r="AT2465" s="88">
        <v>3235</v>
      </c>
      <c r="AU2465" s="88">
        <v>3235</v>
      </c>
      <c r="AV2465" s="88">
        <v>3235</v>
      </c>
      <c r="AW2465" s="88">
        <v>3235</v>
      </c>
      <c r="AX2465" s="88">
        <v>3235</v>
      </c>
      <c r="AY2465" s="88">
        <v>3235</v>
      </c>
      <c r="AZ2465" s="88">
        <v>3235</v>
      </c>
      <c r="BA2465" s="88">
        <v>110.87</v>
      </c>
      <c r="BB2465" s="89">
        <f t="shared" si="151"/>
        <v>35577.770000000004</v>
      </c>
      <c r="BC2465" s="90" t="str">
        <f t="shared" si="150"/>
        <v>OK</v>
      </c>
      <c r="BD2465" s="91" t="str">
        <f t="shared" si="152"/>
        <v xml:space="preserve">                  </v>
      </c>
      <c r="BE2465" s="92">
        <f t="shared" si="153"/>
        <v>12</v>
      </c>
    </row>
    <row r="2466" spans="1:57" s="74" customFormat="1" ht="50.1" customHeight="1" x14ac:dyDescent="0.2">
      <c r="A2466" s="78" t="s">
        <v>55</v>
      </c>
      <c r="B2466" s="78" t="s">
        <v>61</v>
      </c>
      <c r="C2466" s="78" t="s">
        <v>25</v>
      </c>
      <c r="D2466" s="78" t="s">
        <v>575</v>
      </c>
      <c r="E2466" s="79" t="str">
        <f>+IF(C2466&lt;&gt;"",VLOOKUP(MID(C2466,18,5),NIVELES!$A$133:$B$213,2,0),"")</f>
        <v>LOS_RÍOS</v>
      </c>
      <c r="F2466" s="80" t="s">
        <v>279</v>
      </c>
      <c r="G2466" s="81" t="str">
        <f>+IF(F2466&lt;&gt;"",VLOOKUP(F2466,NIVELES!$A$246:$C$464,3,0),"")</f>
        <v xml:space="preserve"> </v>
      </c>
      <c r="H2466" s="82" t="s">
        <v>1023</v>
      </c>
      <c r="I2466" s="78" t="s">
        <v>3022</v>
      </c>
      <c r="J2466" s="78" t="s">
        <v>2895</v>
      </c>
      <c r="K2466" s="78" t="s">
        <v>2476</v>
      </c>
      <c r="L2466" s="78" t="s">
        <v>1791</v>
      </c>
      <c r="M2466" s="78" t="s">
        <v>1791</v>
      </c>
      <c r="N2466" s="78" t="s">
        <v>1791</v>
      </c>
      <c r="O2466" s="78" t="s">
        <v>2167</v>
      </c>
      <c r="P2466" s="82">
        <v>12</v>
      </c>
      <c r="Q2466" s="78" t="s">
        <v>3023</v>
      </c>
      <c r="R2466" s="82">
        <v>1</v>
      </c>
      <c r="S2466" s="82">
        <v>1</v>
      </c>
      <c r="T2466" s="82">
        <v>1</v>
      </c>
      <c r="U2466" s="82">
        <v>1</v>
      </c>
      <c r="V2466" s="82">
        <v>1</v>
      </c>
      <c r="W2466" s="82">
        <v>1</v>
      </c>
      <c r="X2466" s="82">
        <v>1</v>
      </c>
      <c r="Y2466" s="82">
        <v>1</v>
      </c>
      <c r="Z2466" s="82">
        <v>1</v>
      </c>
      <c r="AA2466" s="82">
        <v>1</v>
      </c>
      <c r="AB2466" s="82">
        <v>1</v>
      </c>
      <c r="AC2466" s="82">
        <v>1</v>
      </c>
      <c r="AD2466" s="85" t="str">
        <f>IF(A2466&lt;&gt;"",IF(D2466="DIRECCIÓN_DE_TRANSFERENCIAS","280 0031",VLOOKUP(C2466,NIVELES!$A$14:$B$105,2,0)),"")</f>
        <v>280 5410</v>
      </c>
      <c r="AE2466" s="86" t="s">
        <v>322</v>
      </c>
      <c r="AF2466" s="86" t="s">
        <v>369</v>
      </c>
      <c r="AG2466" s="79" t="str">
        <f>+IF(AF2466&lt;&gt;"",VLOOKUP(AF2466,NIVELES!$A$666:$B$673,2,0),"")</f>
        <v>ADMINISTRACIÓN_CENTRAL</v>
      </c>
      <c r="AH2466" s="78" t="s">
        <v>322</v>
      </c>
      <c r="AI2466" s="79" t="str">
        <f>IF(AH2466&lt;&gt;"",VLOOKUP(CONCATENATE(AG2466,AH2466),NIVELES!$B$676:$C$745,2,0),"")</f>
        <v>Administración De La Gestión Administrativa Financiera</v>
      </c>
      <c r="AJ2466" s="78" t="s">
        <v>517</v>
      </c>
      <c r="AK2466" s="79" t="str">
        <f>+IF(AJ2466&lt;&gt;"",VLOOKUP(AJ2466,NIVELES!$A$816:$B$892,2,0),"")</f>
        <v>NO APLICA</v>
      </c>
      <c r="AL2466" s="78" t="s">
        <v>553</v>
      </c>
      <c r="AM2466" s="78">
        <v>510602</v>
      </c>
      <c r="AN2466" s="79" t="str">
        <f>IF(AM2466&lt;&gt;"",+VLOOKUP(AM2466,NIVELES!$A$1652:$B$2466,2,0),"")</f>
        <v>Fondo de Reserva</v>
      </c>
      <c r="AO2466" s="87">
        <v>29885.17</v>
      </c>
      <c r="AP2466" s="88"/>
      <c r="AQ2466" s="88">
        <v>2715.73</v>
      </c>
      <c r="AR2466" s="88">
        <v>2715</v>
      </c>
      <c r="AS2466" s="88">
        <v>2715</v>
      </c>
      <c r="AT2466" s="88">
        <v>2715</v>
      </c>
      <c r="AU2466" s="88">
        <v>2715</v>
      </c>
      <c r="AV2466" s="88">
        <v>2715</v>
      </c>
      <c r="AW2466" s="88">
        <v>2715</v>
      </c>
      <c r="AX2466" s="88">
        <v>2715</v>
      </c>
      <c r="AY2466" s="88">
        <v>2715</v>
      </c>
      <c r="AZ2466" s="88">
        <v>2715</v>
      </c>
      <c r="BA2466" s="88">
        <v>2734.44</v>
      </c>
      <c r="BB2466" s="89">
        <f t="shared" si="151"/>
        <v>29885.17</v>
      </c>
      <c r="BC2466" s="90" t="str">
        <f t="shared" si="150"/>
        <v>OK</v>
      </c>
      <c r="BD2466" s="91" t="str">
        <f t="shared" si="152"/>
        <v xml:space="preserve">                  </v>
      </c>
      <c r="BE2466" s="92">
        <f t="shared" si="153"/>
        <v>12</v>
      </c>
    </row>
    <row r="2467" spans="1:57" s="74" customFormat="1" ht="50.1" customHeight="1" x14ac:dyDescent="0.2">
      <c r="A2467" s="78" t="s">
        <v>55</v>
      </c>
      <c r="B2467" s="78" t="s">
        <v>61</v>
      </c>
      <c r="C2467" s="78" t="s">
        <v>25</v>
      </c>
      <c r="D2467" s="78" t="s">
        <v>575</v>
      </c>
      <c r="E2467" s="79" t="str">
        <f>+IF(C2467&lt;&gt;"",VLOOKUP(MID(C2467,18,5),NIVELES!$A$133:$B$213,2,0),"")</f>
        <v>LOS_RÍOS</v>
      </c>
      <c r="F2467" s="80" t="s">
        <v>279</v>
      </c>
      <c r="G2467" s="81" t="str">
        <f>+IF(F2467&lt;&gt;"",VLOOKUP(F2467,NIVELES!$A$246:$C$464,3,0),"")</f>
        <v xml:space="preserve"> </v>
      </c>
      <c r="H2467" s="82" t="s">
        <v>1023</v>
      </c>
      <c r="I2467" s="78" t="s">
        <v>3022</v>
      </c>
      <c r="J2467" s="78" t="s">
        <v>2895</v>
      </c>
      <c r="K2467" s="78" t="s">
        <v>2476</v>
      </c>
      <c r="L2467" s="78" t="s">
        <v>1791</v>
      </c>
      <c r="M2467" s="78" t="s">
        <v>1791</v>
      </c>
      <c r="N2467" s="78" t="s">
        <v>1791</v>
      </c>
      <c r="O2467" s="78" t="s">
        <v>2897</v>
      </c>
      <c r="P2467" s="82">
        <v>12</v>
      </c>
      <c r="Q2467" s="78" t="s">
        <v>3024</v>
      </c>
      <c r="R2467" s="82">
        <v>1</v>
      </c>
      <c r="S2467" s="82">
        <v>1</v>
      </c>
      <c r="T2467" s="82">
        <v>1</v>
      </c>
      <c r="U2467" s="82">
        <v>1</v>
      </c>
      <c r="V2467" s="82">
        <v>1</v>
      </c>
      <c r="W2467" s="82">
        <v>1</v>
      </c>
      <c r="X2467" s="82">
        <v>1</v>
      </c>
      <c r="Y2467" s="82">
        <v>1</v>
      </c>
      <c r="Z2467" s="82">
        <v>1</v>
      </c>
      <c r="AA2467" s="82">
        <v>1</v>
      </c>
      <c r="AB2467" s="82">
        <v>1</v>
      </c>
      <c r="AC2467" s="82">
        <v>1</v>
      </c>
      <c r="AD2467" s="85" t="str">
        <f>IF(A2467&lt;&gt;"",IF(D2467="DIRECCIÓN_DE_TRANSFERENCIAS","280 0031",VLOOKUP(C2467,NIVELES!$A$14:$B$105,2,0)),"")</f>
        <v>280 5410</v>
      </c>
      <c r="AE2467" s="86" t="s">
        <v>322</v>
      </c>
      <c r="AF2467" s="86" t="s">
        <v>369</v>
      </c>
      <c r="AG2467" s="79" t="str">
        <f>+IF(AF2467&lt;&gt;"",VLOOKUP(AF2467,NIVELES!$A$666:$B$673,2,0),"")</f>
        <v>ADMINISTRACIÓN_CENTRAL</v>
      </c>
      <c r="AH2467" s="78" t="s">
        <v>322</v>
      </c>
      <c r="AI2467" s="79" t="str">
        <f>IF(AH2467&lt;&gt;"",VLOOKUP(CONCATENATE(AG2467,AH2467),NIVELES!$B$676:$C$745,2,0),"")</f>
        <v>Administración De La Gestión Administrativa Financiera</v>
      </c>
      <c r="AJ2467" s="78" t="s">
        <v>517</v>
      </c>
      <c r="AK2467" s="79" t="str">
        <f>+IF(AJ2467&lt;&gt;"",VLOOKUP(AJ2467,NIVELES!$A$816:$B$892,2,0),"")</f>
        <v>NO APLICA</v>
      </c>
      <c r="AL2467" s="78" t="s">
        <v>554</v>
      </c>
      <c r="AM2467" s="78">
        <v>530101</v>
      </c>
      <c r="AN2467" s="79" t="str">
        <f>IF(AM2467&lt;&gt;"",+VLOOKUP(AM2467,NIVELES!$A$1652:$B$2466,2,0),"")</f>
        <v>Agua Potable</v>
      </c>
      <c r="AO2467" s="87">
        <v>418</v>
      </c>
      <c r="AP2467" s="88"/>
      <c r="AQ2467" s="88">
        <v>188.87</v>
      </c>
      <c r="AR2467" s="88">
        <v>35</v>
      </c>
      <c r="AS2467" s="88">
        <v>35</v>
      </c>
      <c r="AT2467" s="88">
        <v>35</v>
      </c>
      <c r="AU2467" s="88">
        <v>35</v>
      </c>
      <c r="AV2467" s="88">
        <v>35</v>
      </c>
      <c r="AW2467" s="88">
        <v>35</v>
      </c>
      <c r="AX2467" s="88">
        <v>19.13</v>
      </c>
      <c r="AY2467" s="88"/>
      <c r="AZ2467" s="88"/>
      <c r="BA2467" s="88"/>
      <c r="BB2467" s="89">
        <f t="shared" si="151"/>
        <v>418</v>
      </c>
      <c r="BC2467" s="90" t="str">
        <f t="shared" si="150"/>
        <v>OK</v>
      </c>
      <c r="BD2467" s="91" t="str">
        <f t="shared" si="152"/>
        <v xml:space="preserve">                  </v>
      </c>
      <c r="BE2467" s="92">
        <f t="shared" si="153"/>
        <v>12</v>
      </c>
    </row>
    <row r="2468" spans="1:57" s="74" customFormat="1" ht="50.1" customHeight="1" x14ac:dyDescent="0.2">
      <c r="A2468" s="78" t="s">
        <v>55</v>
      </c>
      <c r="B2468" s="78" t="s">
        <v>61</v>
      </c>
      <c r="C2468" s="78" t="s">
        <v>25</v>
      </c>
      <c r="D2468" s="78" t="s">
        <v>575</v>
      </c>
      <c r="E2468" s="79" t="str">
        <f>+IF(C2468&lt;&gt;"",VLOOKUP(MID(C2468,18,5),NIVELES!$A$133:$B$213,2,0),"")</f>
        <v>LOS_RÍOS</v>
      </c>
      <c r="F2468" s="80" t="s">
        <v>279</v>
      </c>
      <c r="G2468" s="81" t="str">
        <f>+IF(F2468&lt;&gt;"",VLOOKUP(F2468,NIVELES!$A$246:$C$464,3,0),"")</f>
        <v xml:space="preserve"> </v>
      </c>
      <c r="H2468" s="82" t="s">
        <v>1023</v>
      </c>
      <c r="I2468" s="78" t="s">
        <v>3025</v>
      </c>
      <c r="J2468" s="78" t="s">
        <v>2895</v>
      </c>
      <c r="K2468" s="78" t="s">
        <v>2476</v>
      </c>
      <c r="L2468" s="78" t="s">
        <v>1791</v>
      </c>
      <c r="M2468" s="78" t="s">
        <v>1791</v>
      </c>
      <c r="N2468" s="78" t="s">
        <v>1791</v>
      </c>
      <c r="O2468" s="78" t="s">
        <v>2897</v>
      </c>
      <c r="P2468" s="82">
        <v>12</v>
      </c>
      <c r="Q2468" s="78" t="s">
        <v>3024</v>
      </c>
      <c r="R2468" s="82">
        <v>1</v>
      </c>
      <c r="S2468" s="82">
        <v>1</v>
      </c>
      <c r="T2468" s="82">
        <v>1</v>
      </c>
      <c r="U2468" s="82">
        <v>1</v>
      </c>
      <c r="V2468" s="82">
        <v>1</v>
      </c>
      <c r="W2468" s="82">
        <v>1</v>
      </c>
      <c r="X2468" s="82">
        <v>1</v>
      </c>
      <c r="Y2468" s="82">
        <v>1</v>
      </c>
      <c r="Z2468" s="82">
        <v>1</v>
      </c>
      <c r="AA2468" s="82">
        <v>1</v>
      </c>
      <c r="AB2468" s="82">
        <v>1</v>
      </c>
      <c r="AC2468" s="82">
        <v>1</v>
      </c>
      <c r="AD2468" s="85" t="str">
        <f>IF(A2468&lt;&gt;"",IF(D2468="DIRECCIÓN_DE_TRANSFERENCIAS","280 0031",VLOOKUP(C2468,NIVELES!$A$14:$B$105,2,0)),"")</f>
        <v>280 5410</v>
      </c>
      <c r="AE2468" s="86" t="s">
        <v>322</v>
      </c>
      <c r="AF2468" s="86" t="s">
        <v>369</v>
      </c>
      <c r="AG2468" s="79" t="str">
        <f>+IF(AF2468&lt;&gt;"",VLOOKUP(AF2468,NIVELES!$A$666:$B$673,2,0),"")</f>
        <v>ADMINISTRACIÓN_CENTRAL</v>
      </c>
      <c r="AH2468" s="78" t="s">
        <v>322</v>
      </c>
      <c r="AI2468" s="79" t="str">
        <f>IF(AH2468&lt;&gt;"",VLOOKUP(CONCATENATE(AG2468,AH2468),NIVELES!$B$676:$C$745,2,0),"")</f>
        <v>Administración De La Gestión Administrativa Financiera</v>
      </c>
      <c r="AJ2468" s="78" t="s">
        <v>517</v>
      </c>
      <c r="AK2468" s="79" t="str">
        <f>+IF(AJ2468&lt;&gt;"",VLOOKUP(AJ2468,NIVELES!$A$816:$B$892,2,0),"")</f>
        <v>NO APLICA</v>
      </c>
      <c r="AL2468" s="78" t="s">
        <v>554</v>
      </c>
      <c r="AM2468" s="78">
        <v>530104</v>
      </c>
      <c r="AN2468" s="79" t="str">
        <f>IF(AM2468&lt;&gt;"",+VLOOKUP(AM2468,NIVELES!$A$1652:$B$2466,2,0),"")</f>
        <v>Energía Eléctrica</v>
      </c>
      <c r="AO2468" s="87">
        <v>10559</v>
      </c>
      <c r="AP2468" s="88"/>
      <c r="AQ2468" s="88">
        <v>2282.3200000000002</v>
      </c>
      <c r="AR2468" s="88">
        <v>880</v>
      </c>
      <c r="AS2468" s="88">
        <v>880</v>
      </c>
      <c r="AT2468" s="88">
        <v>880</v>
      </c>
      <c r="AU2468" s="88">
        <v>880</v>
      </c>
      <c r="AV2468" s="88">
        <v>880</v>
      </c>
      <c r="AW2468" s="88">
        <v>880</v>
      </c>
      <c r="AX2468" s="88">
        <v>880</v>
      </c>
      <c r="AY2468" s="88">
        <v>880</v>
      </c>
      <c r="AZ2468" s="88">
        <v>880</v>
      </c>
      <c r="BA2468" s="88">
        <v>356.68</v>
      </c>
      <c r="BB2468" s="89">
        <f t="shared" si="151"/>
        <v>10559</v>
      </c>
      <c r="BC2468" s="90" t="str">
        <f t="shared" si="150"/>
        <v>OK</v>
      </c>
      <c r="BD2468" s="91" t="str">
        <f t="shared" si="152"/>
        <v xml:space="preserve">                  </v>
      </c>
      <c r="BE2468" s="92">
        <f t="shared" si="153"/>
        <v>12</v>
      </c>
    </row>
    <row r="2469" spans="1:57" s="74" customFormat="1" ht="50.1" customHeight="1" x14ac:dyDescent="0.2">
      <c r="A2469" s="78" t="s">
        <v>55</v>
      </c>
      <c r="B2469" s="78" t="s">
        <v>61</v>
      </c>
      <c r="C2469" s="78" t="s">
        <v>25</v>
      </c>
      <c r="D2469" s="78" t="s">
        <v>575</v>
      </c>
      <c r="E2469" s="79" t="str">
        <f>+IF(C2469&lt;&gt;"",VLOOKUP(MID(C2469,18,5),NIVELES!$A$133:$B$213,2,0),"")</f>
        <v>LOS_RÍOS</v>
      </c>
      <c r="F2469" s="80" t="s">
        <v>279</v>
      </c>
      <c r="G2469" s="81" t="str">
        <f>+IF(F2469&lt;&gt;"",VLOOKUP(F2469,NIVELES!$A$246:$C$464,3,0),"")</f>
        <v xml:space="preserve"> </v>
      </c>
      <c r="H2469" s="82" t="s">
        <v>1023</v>
      </c>
      <c r="I2469" s="78" t="s">
        <v>3025</v>
      </c>
      <c r="J2469" s="78" t="s">
        <v>2895</v>
      </c>
      <c r="K2469" s="78" t="s">
        <v>2476</v>
      </c>
      <c r="L2469" s="78" t="s">
        <v>1791</v>
      </c>
      <c r="M2469" s="78" t="s">
        <v>1791</v>
      </c>
      <c r="N2469" s="78" t="s">
        <v>1791</v>
      </c>
      <c r="O2469" s="78" t="s">
        <v>2897</v>
      </c>
      <c r="P2469" s="82">
        <v>12</v>
      </c>
      <c r="Q2469" s="78" t="s">
        <v>3024</v>
      </c>
      <c r="R2469" s="82">
        <v>1</v>
      </c>
      <c r="S2469" s="82">
        <v>1</v>
      </c>
      <c r="T2469" s="82">
        <v>1</v>
      </c>
      <c r="U2469" s="82">
        <v>1</v>
      </c>
      <c r="V2469" s="82">
        <v>1</v>
      </c>
      <c r="W2469" s="82">
        <v>1</v>
      </c>
      <c r="X2469" s="82">
        <v>1</v>
      </c>
      <c r="Y2469" s="82">
        <v>1</v>
      </c>
      <c r="Z2469" s="82">
        <v>1</v>
      </c>
      <c r="AA2469" s="82">
        <v>1</v>
      </c>
      <c r="AB2469" s="82">
        <v>1</v>
      </c>
      <c r="AC2469" s="82">
        <v>1</v>
      </c>
      <c r="AD2469" s="85" t="str">
        <f>IF(A2469&lt;&gt;"",IF(D2469="DIRECCIÓN_DE_TRANSFERENCIAS","280 0031",VLOOKUP(C2469,NIVELES!$A$14:$B$105,2,0)),"")</f>
        <v>280 5410</v>
      </c>
      <c r="AE2469" s="86" t="s">
        <v>322</v>
      </c>
      <c r="AF2469" s="86" t="s">
        <v>369</v>
      </c>
      <c r="AG2469" s="79" t="str">
        <f>+IF(AF2469&lt;&gt;"",VLOOKUP(AF2469,NIVELES!$A$666:$B$673,2,0),"")</f>
        <v>ADMINISTRACIÓN_CENTRAL</v>
      </c>
      <c r="AH2469" s="78" t="s">
        <v>322</v>
      </c>
      <c r="AI2469" s="79" t="str">
        <f>IF(AH2469&lt;&gt;"",VLOOKUP(CONCATENATE(AG2469,AH2469),NIVELES!$B$676:$C$745,2,0),"")</f>
        <v>Administración De La Gestión Administrativa Financiera</v>
      </c>
      <c r="AJ2469" s="78" t="s">
        <v>517</v>
      </c>
      <c r="AK2469" s="79" t="str">
        <f>+IF(AJ2469&lt;&gt;"",VLOOKUP(AJ2469,NIVELES!$A$816:$B$892,2,0),"")</f>
        <v>NO APLICA</v>
      </c>
      <c r="AL2469" s="78" t="s">
        <v>554</v>
      </c>
      <c r="AM2469" s="78">
        <v>530105</v>
      </c>
      <c r="AN2469" s="79" t="str">
        <f>IF(AM2469&lt;&gt;"",+VLOOKUP(AM2469,NIVELES!$A$1652:$B$2466,2,0),"")</f>
        <v>Telecomunicaciones</v>
      </c>
      <c r="AO2469" s="87">
        <v>1803</v>
      </c>
      <c r="AP2469" s="88"/>
      <c r="AQ2469" s="88">
        <v>475.99</v>
      </c>
      <c r="AR2469" s="88">
        <v>150</v>
      </c>
      <c r="AS2469" s="88">
        <v>150</v>
      </c>
      <c r="AT2469" s="88">
        <v>150</v>
      </c>
      <c r="AU2469" s="88">
        <v>150</v>
      </c>
      <c r="AV2469" s="88">
        <v>150</v>
      </c>
      <c r="AW2469" s="88">
        <v>150</v>
      </c>
      <c r="AX2469" s="88">
        <v>150</v>
      </c>
      <c r="AY2469" s="88">
        <v>150</v>
      </c>
      <c r="AZ2469" s="88">
        <v>127.01</v>
      </c>
      <c r="BA2469" s="88"/>
      <c r="BB2469" s="89">
        <f t="shared" si="151"/>
        <v>1803</v>
      </c>
      <c r="BC2469" s="90" t="str">
        <f t="shared" si="150"/>
        <v>OK</v>
      </c>
      <c r="BD2469" s="91" t="str">
        <f t="shared" si="152"/>
        <v xml:space="preserve">                  </v>
      </c>
      <c r="BE2469" s="92">
        <f t="shared" si="153"/>
        <v>12</v>
      </c>
    </row>
    <row r="2470" spans="1:57" s="74" customFormat="1" ht="50.1" customHeight="1" x14ac:dyDescent="0.2">
      <c r="A2470" s="78" t="s">
        <v>55</v>
      </c>
      <c r="B2470" s="78" t="s">
        <v>61</v>
      </c>
      <c r="C2470" s="78" t="s">
        <v>25</v>
      </c>
      <c r="D2470" s="78" t="s">
        <v>575</v>
      </c>
      <c r="E2470" s="79" t="str">
        <f>+IF(C2470&lt;&gt;"",VLOOKUP(MID(C2470,18,5),NIVELES!$A$133:$B$213,2,0),"")</f>
        <v>LOS_RÍOS</v>
      </c>
      <c r="F2470" s="80" t="s">
        <v>279</v>
      </c>
      <c r="G2470" s="81" t="str">
        <f>+IF(F2470&lt;&gt;"",VLOOKUP(F2470,NIVELES!$A$246:$C$464,3,0),"")</f>
        <v xml:space="preserve"> </v>
      </c>
      <c r="H2470" s="82" t="s">
        <v>1023</v>
      </c>
      <c r="I2470" s="78" t="s">
        <v>3025</v>
      </c>
      <c r="J2470" s="78" t="s">
        <v>2895</v>
      </c>
      <c r="K2470" s="78" t="s">
        <v>2476</v>
      </c>
      <c r="L2470" s="78" t="s">
        <v>1791</v>
      </c>
      <c r="M2470" s="78" t="s">
        <v>1791</v>
      </c>
      <c r="N2470" s="78" t="s">
        <v>1791</v>
      </c>
      <c r="O2470" s="78" t="s">
        <v>2897</v>
      </c>
      <c r="P2470" s="82">
        <v>12</v>
      </c>
      <c r="Q2470" s="78" t="s">
        <v>3024</v>
      </c>
      <c r="R2470" s="82">
        <v>1</v>
      </c>
      <c r="S2470" s="82">
        <v>1</v>
      </c>
      <c r="T2470" s="82">
        <v>1</v>
      </c>
      <c r="U2470" s="82">
        <v>1</v>
      </c>
      <c r="V2470" s="82">
        <v>1</v>
      </c>
      <c r="W2470" s="82">
        <v>1</v>
      </c>
      <c r="X2470" s="82">
        <v>1</v>
      </c>
      <c r="Y2470" s="82">
        <v>1</v>
      </c>
      <c r="Z2470" s="82">
        <v>1</v>
      </c>
      <c r="AA2470" s="82">
        <v>1</v>
      </c>
      <c r="AB2470" s="82">
        <v>1</v>
      </c>
      <c r="AC2470" s="82">
        <v>1</v>
      </c>
      <c r="AD2470" s="85" t="str">
        <f>IF(A2470&lt;&gt;"",IF(D2470="DIRECCIÓN_DE_TRANSFERENCIAS","280 0031",VLOOKUP(C2470,NIVELES!$A$14:$B$105,2,0)),"")</f>
        <v>280 5410</v>
      </c>
      <c r="AE2470" s="86" t="s">
        <v>322</v>
      </c>
      <c r="AF2470" s="86" t="s">
        <v>369</v>
      </c>
      <c r="AG2470" s="79" t="str">
        <f>+IF(AF2470&lt;&gt;"",VLOOKUP(AF2470,NIVELES!$A$666:$B$673,2,0),"")</f>
        <v>ADMINISTRACIÓN_CENTRAL</v>
      </c>
      <c r="AH2470" s="78" t="s">
        <v>322</v>
      </c>
      <c r="AI2470" s="79" t="str">
        <f>IF(AH2470&lt;&gt;"",VLOOKUP(CONCATENATE(AG2470,AH2470),NIVELES!$B$676:$C$745,2,0),"")</f>
        <v>Administración De La Gestión Administrativa Financiera</v>
      </c>
      <c r="AJ2470" s="78" t="s">
        <v>517</v>
      </c>
      <c r="AK2470" s="79" t="str">
        <f>+IF(AJ2470&lt;&gt;"",VLOOKUP(AJ2470,NIVELES!$A$816:$B$892,2,0),"")</f>
        <v>NO APLICA</v>
      </c>
      <c r="AL2470" s="78" t="s">
        <v>554</v>
      </c>
      <c r="AM2470" s="78">
        <v>530106</v>
      </c>
      <c r="AN2470" s="79" t="str">
        <f>IF(AM2470&lt;&gt;"",+VLOOKUP(AM2470,NIVELES!$A$1652:$B$2466,2,0),"")</f>
        <v>Servicio de Correo</v>
      </c>
      <c r="AO2470" s="87">
        <v>373</v>
      </c>
      <c r="AP2470" s="88"/>
      <c r="AQ2470" s="88">
        <v>49</v>
      </c>
      <c r="AR2470" s="88">
        <v>31</v>
      </c>
      <c r="AS2470" s="88">
        <v>31</v>
      </c>
      <c r="AT2470" s="88">
        <v>31</v>
      </c>
      <c r="AU2470" s="88">
        <v>31</v>
      </c>
      <c r="AV2470" s="88">
        <v>31</v>
      </c>
      <c r="AW2470" s="88">
        <v>31</v>
      </c>
      <c r="AX2470" s="88">
        <v>31</v>
      </c>
      <c r="AY2470" s="88">
        <v>31</v>
      </c>
      <c r="AZ2470" s="88">
        <v>31</v>
      </c>
      <c r="BA2470" s="88">
        <v>45</v>
      </c>
      <c r="BB2470" s="89">
        <f t="shared" si="151"/>
        <v>373</v>
      </c>
      <c r="BC2470" s="90" t="str">
        <f t="shared" si="150"/>
        <v>OK</v>
      </c>
      <c r="BD2470" s="91" t="str">
        <f t="shared" si="152"/>
        <v xml:space="preserve">                  </v>
      </c>
      <c r="BE2470" s="92">
        <f t="shared" si="153"/>
        <v>12</v>
      </c>
    </row>
    <row r="2471" spans="1:57" s="74" customFormat="1" ht="50.1" customHeight="1" x14ac:dyDescent="0.2">
      <c r="A2471" s="78" t="s">
        <v>55</v>
      </c>
      <c r="B2471" s="78" t="s">
        <v>61</v>
      </c>
      <c r="C2471" s="78" t="s">
        <v>25</v>
      </c>
      <c r="D2471" s="78" t="s">
        <v>575</v>
      </c>
      <c r="E2471" s="79" t="str">
        <f>+IF(C2471&lt;&gt;"",VLOOKUP(MID(C2471,18,5),NIVELES!$A$133:$B$213,2,0),"")</f>
        <v>LOS_RÍOS</v>
      </c>
      <c r="F2471" s="80" t="s">
        <v>279</v>
      </c>
      <c r="G2471" s="81" t="str">
        <f>+IF(F2471&lt;&gt;"",VLOOKUP(F2471,NIVELES!$A$246:$C$464,3,0),"")</f>
        <v xml:space="preserve"> </v>
      </c>
      <c r="H2471" s="82" t="s">
        <v>1023</v>
      </c>
      <c r="I2471" s="78" t="s">
        <v>3025</v>
      </c>
      <c r="J2471" s="78" t="s">
        <v>2895</v>
      </c>
      <c r="K2471" s="78" t="s">
        <v>2476</v>
      </c>
      <c r="L2471" s="78" t="s">
        <v>1791</v>
      </c>
      <c r="M2471" s="78" t="s">
        <v>1791</v>
      </c>
      <c r="N2471" s="78" t="s">
        <v>1791</v>
      </c>
      <c r="O2471" s="78" t="s">
        <v>2897</v>
      </c>
      <c r="P2471" s="82">
        <v>1</v>
      </c>
      <c r="Q2471" s="78" t="s">
        <v>3024</v>
      </c>
      <c r="R2471" s="82"/>
      <c r="S2471" s="82"/>
      <c r="T2471" s="82"/>
      <c r="U2471" s="82">
        <v>1</v>
      </c>
      <c r="V2471" s="82"/>
      <c r="W2471" s="82"/>
      <c r="X2471" s="82"/>
      <c r="Y2471" s="82"/>
      <c r="Z2471" s="82"/>
      <c r="AA2471" s="82"/>
      <c r="AB2471" s="82"/>
      <c r="AC2471" s="82"/>
      <c r="AD2471" s="85" t="str">
        <f>IF(A2471&lt;&gt;"",IF(D2471="DIRECCIÓN_DE_TRANSFERENCIAS","280 0031",VLOOKUP(C2471,NIVELES!$A$14:$B$105,2,0)),"")</f>
        <v>280 5410</v>
      </c>
      <c r="AE2471" s="86" t="s">
        <v>322</v>
      </c>
      <c r="AF2471" s="86" t="s">
        <v>369</v>
      </c>
      <c r="AG2471" s="79" t="str">
        <f>+IF(AF2471&lt;&gt;"",VLOOKUP(AF2471,NIVELES!$A$666:$B$673,2,0),"")</f>
        <v>ADMINISTRACIÓN_CENTRAL</v>
      </c>
      <c r="AH2471" s="78" t="s">
        <v>322</v>
      </c>
      <c r="AI2471" s="79" t="str">
        <f>IF(AH2471&lt;&gt;"",VLOOKUP(CONCATENATE(AG2471,AH2471),NIVELES!$B$676:$C$745,2,0),"")</f>
        <v>Administración De La Gestión Administrativa Financiera</v>
      </c>
      <c r="AJ2471" s="78" t="s">
        <v>517</v>
      </c>
      <c r="AK2471" s="79" t="str">
        <f>+IF(AJ2471&lt;&gt;"",VLOOKUP(AJ2471,NIVELES!$A$816:$B$892,2,0),"")</f>
        <v>NO APLICA</v>
      </c>
      <c r="AL2471" s="78" t="s">
        <v>554</v>
      </c>
      <c r="AM2471" s="78">
        <v>530203</v>
      </c>
      <c r="AN2471" s="79" t="str">
        <f>IF(AM2471&lt;&gt;"",+VLOOKUP(AM2471,NIVELES!$A$1652:$B$2466,2,0),"")</f>
        <v>Almacenamiento, Embalaje, Envase y Recarga de Extintores</v>
      </c>
      <c r="AO2471" s="87">
        <v>381</v>
      </c>
      <c r="AP2471" s="88"/>
      <c r="AQ2471" s="88"/>
      <c r="AR2471" s="88"/>
      <c r="AS2471" s="88">
        <v>381</v>
      </c>
      <c r="AT2471" s="88"/>
      <c r="AU2471" s="88"/>
      <c r="AV2471" s="88"/>
      <c r="AW2471" s="88"/>
      <c r="AX2471" s="88"/>
      <c r="AY2471" s="88"/>
      <c r="AZ2471" s="88"/>
      <c r="BA2471" s="88"/>
      <c r="BB2471" s="89">
        <f t="shared" si="151"/>
        <v>381</v>
      </c>
      <c r="BC2471" s="90" t="str">
        <f t="shared" si="150"/>
        <v>OK</v>
      </c>
      <c r="BD2471" s="91" t="str">
        <f t="shared" si="152"/>
        <v xml:space="preserve">                  </v>
      </c>
      <c r="BE2471" s="92">
        <f t="shared" si="153"/>
        <v>1</v>
      </c>
    </row>
    <row r="2472" spans="1:57" s="74" customFormat="1" ht="50.1" customHeight="1" x14ac:dyDescent="0.2">
      <c r="A2472" s="78" t="s">
        <v>55</v>
      </c>
      <c r="B2472" s="78" t="s">
        <v>61</v>
      </c>
      <c r="C2472" s="78" t="s">
        <v>25</v>
      </c>
      <c r="D2472" s="78" t="s">
        <v>575</v>
      </c>
      <c r="E2472" s="79" t="str">
        <f>+IF(C2472&lt;&gt;"",VLOOKUP(MID(C2472,18,5),NIVELES!$A$133:$B$213,2,0),"")</f>
        <v>LOS_RÍOS</v>
      </c>
      <c r="F2472" s="80" t="s">
        <v>279</v>
      </c>
      <c r="G2472" s="81" t="str">
        <f>+IF(F2472&lt;&gt;"",VLOOKUP(F2472,NIVELES!$A$246:$C$464,3,0),"")</f>
        <v xml:space="preserve"> </v>
      </c>
      <c r="H2472" s="82" t="s">
        <v>1023</v>
      </c>
      <c r="I2472" s="78" t="s">
        <v>3025</v>
      </c>
      <c r="J2472" s="78" t="s">
        <v>2895</v>
      </c>
      <c r="K2472" s="78" t="s">
        <v>2476</v>
      </c>
      <c r="L2472" s="78" t="s">
        <v>1791</v>
      </c>
      <c r="M2472" s="78" t="s">
        <v>1791</v>
      </c>
      <c r="N2472" s="78" t="s">
        <v>1791</v>
      </c>
      <c r="O2472" s="78" t="s">
        <v>2897</v>
      </c>
      <c r="P2472" s="82">
        <v>1</v>
      </c>
      <c r="Q2472" s="78" t="s">
        <v>3024</v>
      </c>
      <c r="R2472" s="82"/>
      <c r="S2472" s="82"/>
      <c r="T2472" s="82"/>
      <c r="U2472" s="82">
        <v>1</v>
      </c>
      <c r="V2472" s="82"/>
      <c r="W2472" s="82"/>
      <c r="X2472" s="82"/>
      <c r="Y2472" s="82"/>
      <c r="Z2472" s="82"/>
      <c r="AA2472" s="82"/>
      <c r="AB2472" s="82"/>
      <c r="AC2472" s="82"/>
      <c r="AD2472" s="85" t="str">
        <f>IF(A2472&lt;&gt;"",IF(D2472="DIRECCIÓN_DE_TRANSFERENCIAS","280 0031",VLOOKUP(C2472,NIVELES!$A$14:$B$105,2,0)),"")</f>
        <v>280 5410</v>
      </c>
      <c r="AE2472" s="86" t="s">
        <v>322</v>
      </c>
      <c r="AF2472" s="86" t="s">
        <v>369</v>
      </c>
      <c r="AG2472" s="79" t="str">
        <f>+IF(AF2472&lt;&gt;"",VLOOKUP(AF2472,NIVELES!$A$666:$B$673,2,0),"")</f>
        <v>ADMINISTRACIÓN_CENTRAL</v>
      </c>
      <c r="AH2472" s="78" t="s">
        <v>322</v>
      </c>
      <c r="AI2472" s="79" t="str">
        <f>IF(AH2472&lt;&gt;"",VLOOKUP(CONCATENATE(AG2472,AH2472),NIVELES!$B$676:$C$745,2,0),"")</f>
        <v>Administración De La Gestión Administrativa Financiera</v>
      </c>
      <c r="AJ2472" s="78" t="s">
        <v>517</v>
      </c>
      <c r="AK2472" s="79" t="str">
        <f>+IF(AJ2472&lt;&gt;"",VLOOKUP(AJ2472,NIVELES!$A$816:$B$892,2,0),"")</f>
        <v>NO APLICA</v>
      </c>
      <c r="AL2472" s="78" t="s">
        <v>554</v>
      </c>
      <c r="AM2472" s="78">
        <v>530204</v>
      </c>
      <c r="AN2472" s="79" t="str">
        <f>IF(AM2472&lt;&gt;"",+VLOOKUP(AM2472,NIVELES!$A$1652:$B$2466,2,0),"")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2472" s="87">
        <v>1511</v>
      </c>
      <c r="AP2472" s="88"/>
      <c r="AQ2472" s="88"/>
      <c r="AR2472" s="88"/>
      <c r="AS2472" s="88">
        <v>1511</v>
      </c>
      <c r="AT2472" s="88"/>
      <c r="AU2472" s="88"/>
      <c r="AV2472" s="88"/>
      <c r="AW2472" s="88"/>
      <c r="AX2472" s="88"/>
      <c r="AY2472" s="88"/>
      <c r="AZ2472" s="88"/>
      <c r="BA2472" s="88"/>
      <c r="BB2472" s="89">
        <f t="shared" si="151"/>
        <v>1511</v>
      </c>
      <c r="BC2472" s="90" t="str">
        <f t="shared" si="150"/>
        <v>OK</v>
      </c>
      <c r="BD2472" s="91" t="str">
        <f t="shared" si="152"/>
        <v xml:space="preserve">                  </v>
      </c>
      <c r="BE2472" s="92">
        <f t="shared" si="153"/>
        <v>1</v>
      </c>
    </row>
    <row r="2473" spans="1:57" s="74" customFormat="1" ht="50.1" customHeight="1" x14ac:dyDescent="0.2">
      <c r="A2473" s="78" t="s">
        <v>55</v>
      </c>
      <c r="B2473" s="78" t="s">
        <v>61</v>
      </c>
      <c r="C2473" s="78" t="s">
        <v>25</v>
      </c>
      <c r="D2473" s="78" t="s">
        <v>575</v>
      </c>
      <c r="E2473" s="79" t="str">
        <f>+IF(C2473&lt;&gt;"",VLOOKUP(MID(C2473,18,5),NIVELES!$A$133:$B$213,2,0),"")</f>
        <v>LOS_RÍOS</v>
      </c>
      <c r="F2473" s="80" t="s">
        <v>279</v>
      </c>
      <c r="G2473" s="81" t="str">
        <f>+IF(F2473&lt;&gt;"",VLOOKUP(F2473,NIVELES!$A$246:$C$464,3,0),"")</f>
        <v xml:space="preserve"> </v>
      </c>
      <c r="H2473" s="82" t="s">
        <v>1023</v>
      </c>
      <c r="I2473" s="78" t="s">
        <v>3025</v>
      </c>
      <c r="J2473" s="78" t="s">
        <v>2895</v>
      </c>
      <c r="K2473" s="78" t="s">
        <v>2476</v>
      </c>
      <c r="L2473" s="78" t="s">
        <v>1791</v>
      </c>
      <c r="M2473" s="78" t="s">
        <v>1791</v>
      </c>
      <c r="N2473" s="78" t="s">
        <v>1791</v>
      </c>
      <c r="O2473" s="78" t="s">
        <v>2897</v>
      </c>
      <c r="P2473" s="82">
        <v>12</v>
      </c>
      <c r="Q2473" s="78" t="s">
        <v>3024</v>
      </c>
      <c r="R2473" s="82">
        <v>1</v>
      </c>
      <c r="S2473" s="82">
        <v>1</v>
      </c>
      <c r="T2473" s="82">
        <v>1</v>
      </c>
      <c r="U2473" s="82">
        <v>1</v>
      </c>
      <c r="V2473" s="82">
        <v>1</v>
      </c>
      <c r="W2473" s="82">
        <v>1</v>
      </c>
      <c r="X2473" s="82">
        <v>1</v>
      </c>
      <c r="Y2473" s="82">
        <v>1</v>
      </c>
      <c r="Z2473" s="82">
        <v>1</v>
      </c>
      <c r="AA2473" s="82">
        <v>1</v>
      </c>
      <c r="AB2473" s="82">
        <v>1</v>
      </c>
      <c r="AC2473" s="82">
        <v>1</v>
      </c>
      <c r="AD2473" s="85" t="str">
        <f>IF(A2473&lt;&gt;"",IF(D2473="DIRECCIÓN_DE_TRANSFERENCIAS","280 0031",VLOOKUP(C2473,NIVELES!$A$14:$B$105,2,0)),"")</f>
        <v>280 5410</v>
      </c>
      <c r="AE2473" s="86" t="s">
        <v>322</v>
      </c>
      <c r="AF2473" s="86" t="s">
        <v>369</v>
      </c>
      <c r="AG2473" s="79" t="str">
        <f>+IF(AF2473&lt;&gt;"",VLOOKUP(AF2473,NIVELES!$A$666:$B$673,2,0),"")</f>
        <v>ADMINISTRACIÓN_CENTRAL</v>
      </c>
      <c r="AH2473" s="78" t="s">
        <v>322</v>
      </c>
      <c r="AI2473" s="79" t="str">
        <f>IF(AH2473&lt;&gt;"",VLOOKUP(CONCATENATE(AG2473,AH2473),NIVELES!$B$676:$C$745,2,0),"")</f>
        <v>Administración De La Gestión Administrativa Financiera</v>
      </c>
      <c r="AJ2473" s="78" t="s">
        <v>517</v>
      </c>
      <c r="AK2473" s="79" t="str">
        <f>+IF(AJ2473&lt;&gt;"",VLOOKUP(AJ2473,NIVELES!$A$816:$B$892,2,0),"")</f>
        <v>NO APLICA</v>
      </c>
      <c r="AL2473" s="78" t="s">
        <v>554</v>
      </c>
      <c r="AM2473" s="78">
        <v>530208</v>
      </c>
      <c r="AN2473" s="79" t="str">
        <f>IF(AM2473&lt;&gt;"",+VLOOKUP(AM2473,NIVELES!$A$1652:$B$2466,2,0),"")</f>
        <v>Servicio de Seguridad y Vigilancia</v>
      </c>
      <c r="AO2473" s="87">
        <v>88000</v>
      </c>
      <c r="AP2473" s="88"/>
      <c r="AQ2473" s="88"/>
      <c r="AR2473" s="88">
        <v>10352.16</v>
      </c>
      <c r="AS2473" s="88">
        <v>10352.16</v>
      </c>
      <c r="AT2473" s="88">
        <v>10352.16</v>
      </c>
      <c r="AU2473" s="88">
        <v>10352.16</v>
      </c>
      <c r="AV2473" s="88">
        <v>10352.16</v>
      </c>
      <c r="AW2473" s="88">
        <v>10352.16</v>
      </c>
      <c r="AX2473" s="88">
        <v>10352.16</v>
      </c>
      <c r="AY2473" s="88">
        <v>10352.16</v>
      </c>
      <c r="AZ2473" s="88">
        <v>5182.72</v>
      </c>
      <c r="BA2473" s="88"/>
      <c r="BB2473" s="89">
        <f t="shared" si="151"/>
        <v>88000.000000000015</v>
      </c>
      <c r="BC2473" s="90" t="str">
        <f t="shared" si="150"/>
        <v>OK</v>
      </c>
      <c r="BD2473" s="91" t="str">
        <f t="shared" si="152"/>
        <v xml:space="preserve">                  </v>
      </c>
      <c r="BE2473" s="92">
        <f t="shared" si="153"/>
        <v>12</v>
      </c>
    </row>
    <row r="2474" spans="1:57" s="74" customFormat="1" ht="50.1" customHeight="1" x14ac:dyDescent="0.2">
      <c r="A2474" s="78" t="s">
        <v>55</v>
      </c>
      <c r="B2474" s="78" t="s">
        <v>61</v>
      </c>
      <c r="C2474" s="78" t="s">
        <v>25</v>
      </c>
      <c r="D2474" s="78" t="s">
        <v>575</v>
      </c>
      <c r="E2474" s="79" t="str">
        <f>+IF(C2474&lt;&gt;"",VLOOKUP(MID(C2474,18,5),NIVELES!$A$133:$B$213,2,0),"")</f>
        <v>LOS_RÍOS</v>
      </c>
      <c r="F2474" s="80" t="s">
        <v>279</v>
      </c>
      <c r="G2474" s="81" t="str">
        <f>+IF(F2474&lt;&gt;"",VLOOKUP(F2474,NIVELES!$A$246:$C$464,3,0),"")</f>
        <v xml:space="preserve"> </v>
      </c>
      <c r="H2474" s="82" t="s">
        <v>1023</v>
      </c>
      <c r="I2474" s="78" t="s">
        <v>3025</v>
      </c>
      <c r="J2474" s="78" t="s">
        <v>2895</v>
      </c>
      <c r="K2474" s="78" t="s">
        <v>2476</v>
      </c>
      <c r="L2474" s="78" t="s">
        <v>1791</v>
      </c>
      <c r="M2474" s="78" t="s">
        <v>1791</v>
      </c>
      <c r="N2474" s="78" t="s">
        <v>1791</v>
      </c>
      <c r="O2474" s="78" t="s">
        <v>2897</v>
      </c>
      <c r="P2474" s="82">
        <v>12</v>
      </c>
      <c r="Q2474" s="78" t="s">
        <v>3024</v>
      </c>
      <c r="R2474" s="82">
        <v>1</v>
      </c>
      <c r="S2474" s="82">
        <v>1</v>
      </c>
      <c r="T2474" s="82">
        <v>1</v>
      </c>
      <c r="U2474" s="82">
        <v>1</v>
      </c>
      <c r="V2474" s="82">
        <v>1</v>
      </c>
      <c r="W2474" s="82">
        <v>1</v>
      </c>
      <c r="X2474" s="82">
        <v>1</v>
      </c>
      <c r="Y2474" s="82">
        <v>1</v>
      </c>
      <c r="Z2474" s="82">
        <v>1</v>
      </c>
      <c r="AA2474" s="82">
        <v>1</v>
      </c>
      <c r="AB2474" s="82">
        <v>1</v>
      </c>
      <c r="AC2474" s="82">
        <v>1</v>
      </c>
      <c r="AD2474" s="85" t="str">
        <f>IF(A2474&lt;&gt;"",IF(D2474="DIRECCIÓN_DE_TRANSFERENCIAS","280 0031",VLOOKUP(C2474,NIVELES!$A$14:$B$105,2,0)),"")</f>
        <v>280 5410</v>
      </c>
      <c r="AE2474" s="86" t="s">
        <v>322</v>
      </c>
      <c r="AF2474" s="86" t="s">
        <v>369</v>
      </c>
      <c r="AG2474" s="79" t="str">
        <f>+IF(AF2474&lt;&gt;"",VLOOKUP(AF2474,NIVELES!$A$666:$B$673,2,0),"")</f>
        <v>ADMINISTRACIÓN_CENTRAL</v>
      </c>
      <c r="AH2474" s="78" t="s">
        <v>322</v>
      </c>
      <c r="AI2474" s="79" t="str">
        <f>IF(AH2474&lt;&gt;"",VLOOKUP(CONCATENATE(AG2474,AH2474),NIVELES!$B$676:$C$745,2,0),"")</f>
        <v>Administración De La Gestión Administrativa Financiera</v>
      </c>
      <c r="AJ2474" s="78" t="s">
        <v>517</v>
      </c>
      <c r="AK2474" s="79" t="str">
        <f>+IF(AJ2474&lt;&gt;"",VLOOKUP(AJ2474,NIVELES!$A$816:$B$892,2,0),"")</f>
        <v>NO APLICA</v>
      </c>
      <c r="AL2474" s="78" t="s">
        <v>554</v>
      </c>
      <c r="AM2474" s="78">
        <v>530209</v>
      </c>
      <c r="AN2474" s="79" t="str">
        <f>IF(AM2474&lt;&gt;"",+VLOOKUP(AM2474,NIVELES!$A$1652:$B$2466,2,0),"")</f>
        <v>Servicios de Aseo; Lavado de Vestimenta de Trabajo; Fumigación, Desinfección y Limpieza de Instalaciones</v>
      </c>
      <c r="AO2474" s="87">
        <v>43600</v>
      </c>
      <c r="AP2474" s="88"/>
      <c r="AQ2474" s="88"/>
      <c r="AR2474" s="88">
        <v>3473.42</v>
      </c>
      <c r="AS2474" s="88">
        <v>3473.42</v>
      </c>
      <c r="AT2474" s="88">
        <v>3473.42</v>
      </c>
      <c r="AU2474" s="88">
        <v>3473.42</v>
      </c>
      <c r="AV2474" s="88">
        <v>3473.42</v>
      </c>
      <c r="AW2474" s="88">
        <v>3473.42</v>
      </c>
      <c r="AX2474" s="88">
        <v>3473.42</v>
      </c>
      <c r="AY2474" s="88">
        <v>3473.42</v>
      </c>
      <c r="AZ2474" s="88">
        <v>3473.42</v>
      </c>
      <c r="BA2474" s="88">
        <v>12339.22</v>
      </c>
      <c r="BB2474" s="89">
        <f t="shared" si="151"/>
        <v>43599.999999999993</v>
      </c>
      <c r="BC2474" s="90" t="str">
        <f t="shared" si="150"/>
        <v>OK</v>
      </c>
      <c r="BD2474" s="91" t="str">
        <f t="shared" si="152"/>
        <v xml:space="preserve">                  </v>
      </c>
      <c r="BE2474" s="92">
        <f t="shared" si="153"/>
        <v>12</v>
      </c>
    </row>
    <row r="2475" spans="1:57" s="74" customFormat="1" ht="50.1" customHeight="1" x14ac:dyDescent="0.2">
      <c r="A2475" s="78" t="s">
        <v>55</v>
      </c>
      <c r="B2475" s="78" t="s">
        <v>61</v>
      </c>
      <c r="C2475" s="78" t="s">
        <v>25</v>
      </c>
      <c r="D2475" s="78" t="s">
        <v>575</v>
      </c>
      <c r="E2475" s="79" t="str">
        <f>+IF(C2475&lt;&gt;"",VLOOKUP(MID(C2475,18,5),NIVELES!$A$133:$B$213,2,0),"")</f>
        <v>LOS_RÍOS</v>
      </c>
      <c r="F2475" s="80" t="s">
        <v>279</v>
      </c>
      <c r="G2475" s="81" t="str">
        <f>+IF(F2475&lt;&gt;"",VLOOKUP(F2475,NIVELES!$A$246:$C$464,3,0),"")</f>
        <v xml:space="preserve"> </v>
      </c>
      <c r="H2475" s="82" t="s">
        <v>1023</v>
      </c>
      <c r="I2475" s="78" t="s">
        <v>3025</v>
      </c>
      <c r="J2475" s="78" t="s">
        <v>2895</v>
      </c>
      <c r="K2475" s="78" t="s">
        <v>2476</v>
      </c>
      <c r="L2475" s="78" t="s">
        <v>1791</v>
      </c>
      <c r="M2475" s="78" t="s">
        <v>1791</v>
      </c>
      <c r="N2475" s="78" t="s">
        <v>1791</v>
      </c>
      <c r="O2475" s="78" t="s">
        <v>2897</v>
      </c>
      <c r="P2475" s="82">
        <v>1</v>
      </c>
      <c r="Q2475" s="78" t="s">
        <v>3024</v>
      </c>
      <c r="R2475" s="82"/>
      <c r="S2475" s="82"/>
      <c r="T2475" s="82"/>
      <c r="U2475" s="82">
        <v>1</v>
      </c>
      <c r="V2475" s="82"/>
      <c r="W2475" s="82"/>
      <c r="X2475" s="82"/>
      <c r="Y2475" s="82"/>
      <c r="Z2475" s="82"/>
      <c r="AA2475" s="82"/>
      <c r="AB2475" s="82"/>
      <c r="AC2475" s="82"/>
      <c r="AD2475" s="85" t="str">
        <f>IF(A2475&lt;&gt;"",IF(D2475="DIRECCIÓN_DE_TRANSFERENCIAS","280 0031",VLOOKUP(C2475,NIVELES!$A$14:$B$105,2,0)),"")</f>
        <v>280 5410</v>
      </c>
      <c r="AE2475" s="86" t="s">
        <v>322</v>
      </c>
      <c r="AF2475" s="86" t="s">
        <v>369</v>
      </c>
      <c r="AG2475" s="79" t="str">
        <f>+IF(AF2475&lt;&gt;"",VLOOKUP(AF2475,NIVELES!$A$666:$B$673,2,0),"")</f>
        <v>ADMINISTRACIÓN_CENTRAL</v>
      </c>
      <c r="AH2475" s="78" t="s">
        <v>322</v>
      </c>
      <c r="AI2475" s="79" t="str">
        <f>IF(AH2475&lt;&gt;"",VLOOKUP(CONCATENATE(AG2475,AH2475),NIVELES!$B$676:$C$745,2,0),"")</f>
        <v>Administración De La Gestión Administrativa Financiera</v>
      </c>
      <c r="AJ2475" s="78" t="s">
        <v>517</v>
      </c>
      <c r="AK2475" s="79" t="str">
        <f>+IF(AJ2475&lt;&gt;"",VLOOKUP(AJ2475,NIVELES!$A$816:$B$892,2,0),"")</f>
        <v>NO APLICA</v>
      </c>
      <c r="AL2475" s="78" t="s">
        <v>554</v>
      </c>
      <c r="AM2475" s="78">
        <v>530249</v>
      </c>
      <c r="AN2475" s="79" t="str">
        <f>IF(AM2475&lt;&gt;"",+VLOOKUP(AM2475,NIVELES!$A$1652:$B$2466,2,0),"")</f>
        <v>Eventos Públicos Promocionales</v>
      </c>
      <c r="AO2475" s="87">
        <v>1855</v>
      </c>
      <c r="AP2475" s="88"/>
      <c r="AQ2475" s="88"/>
      <c r="AR2475" s="88"/>
      <c r="AS2475" s="88">
        <v>1855</v>
      </c>
      <c r="AT2475" s="88"/>
      <c r="AU2475" s="88"/>
      <c r="AV2475" s="88"/>
      <c r="AW2475" s="88"/>
      <c r="AX2475" s="88"/>
      <c r="AY2475" s="88"/>
      <c r="AZ2475" s="88"/>
      <c r="BA2475" s="88"/>
      <c r="BB2475" s="89">
        <f t="shared" si="151"/>
        <v>1855</v>
      </c>
      <c r="BC2475" s="90" t="str">
        <f t="shared" si="150"/>
        <v>OK</v>
      </c>
      <c r="BD2475" s="91" t="str">
        <f t="shared" si="152"/>
        <v xml:space="preserve">                  </v>
      </c>
      <c r="BE2475" s="92">
        <f t="shared" si="153"/>
        <v>1</v>
      </c>
    </row>
    <row r="2476" spans="1:57" s="74" customFormat="1" ht="50.1" customHeight="1" x14ac:dyDescent="0.2">
      <c r="A2476" s="78" t="s">
        <v>55</v>
      </c>
      <c r="B2476" s="78" t="s">
        <v>61</v>
      </c>
      <c r="C2476" s="78" t="s">
        <v>25</v>
      </c>
      <c r="D2476" s="78" t="s">
        <v>575</v>
      </c>
      <c r="E2476" s="79" t="str">
        <f>+IF(C2476&lt;&gt;"",VLOOKUP(MID(C2476,18,5),NIVELES!$A$133:$B$213,2,0),"")</f>
        <v>LOS_RÍOS</v>
      </c>
      <c r="F2476" s="80" t="s">
        <v>279</v>
      </c>
      <c r="G2476" s="81" t="str">
        <f>+IF(F2476&lt;&gt;"",VLOOKUP(F2476,NIVELES!$A$246:$C$464,3,0),"")</f>
        <v xml:space="preserve"> </v>
      </c>
      <c r="H2476" s="82" t="s">
        <v>1023</v>
      </c>
      <c r="I2476" s="78" t="s">
        <v>3025</v>
      </c>
      <c r="J2476" s="78" t="s">
        <v>2895</v>
      </c>
      <c r="K2476" s="78" t="s">
        <v>2476</v>
      </c>
      <c r="L2476" s="78" t="s">
        <v>1791</v>
      </c>
      <c r="M2476" s="78" t="s">
        <v>1791</v>
      </c>
      <c r="N2476" s="78" t="s">
        <v>1791</v>
      </c>
      <c r="O2476" s="78" t="s">
        <v>2897</v>
      </c>
      <c r="P2476" s="82">
        <v>4</v>
      </c>
      <c r="Q2476" s="78" t="s">
        <v>3024</v>
      </c>
      <c r="R2476" s="82"/>
      <c r="S2476" s="82"/>
      <c r="T2476" s="82">
        <v>1</v>
      </c>
      <c r="U2476" s="82"/>
      <c r="V2476" s="82"/>
      <c r="W2476" s="82">
        <v>1</v>
      </c>
      <c r="X2476" s="82"/>
      <c r="Y2476" s="82"/>
      <c r="Z2476" s="82">
        <v>1</v>
      </c>
      <c r="AA2476" s="82"/>
      <c r="AB2476" s="82">
        <v>1</v>
      </c>
      <c r="AC2476" s="82"/>
      <c r="AD2476" s="85" t="str">
        <f>IF(A2476&lt;&gt;"",IF(D2476="DIRECCIÓN_DE_TRANSFERENCIAS","280 0031",VLOOKUP(C2476,NIVELES!$A$14:$B$105,2,0)),"")</f>
        <v>280 5410</v>
      </c>
      <c r="AE2476" s="86" t="s">
        <v>322</v>
      </c>
      <c r="AF2476" s="86" t="s">
        <v>369</v>
      </c>
      <c r="AG2476" s="79" t="str">
        <f>+IF(AF2476&lt;&gt;"",VLOOKUP(AF2476,NIVELES!$A$666:$B$673,2,0),"")</f>
        <v>ADMINISTRACIÓN_CENTRAL</v>
      </c>
      <c r="AH2476" s="78" t="s">
        <v>322</v>
      </c>
      <c r="AI2476" s="79" t="str">
        <f>IF(AH2476&lt;&gt;"",VLOOKUP(CONCATENATE(AG2476,AH2476),NIVELES!$B$676:$C$745,2,0),"")</f>
        <v>Administración De La Gestión Administrativa Financiera</v>
      </c>
      <c r="AJ2476" s="78" t="s">
        <v>517</v>
      </c>
      <c r="AK2476" s="79" t="str">
        <f>+IF(AJ2476&lt;&gt;"",VLOOKUP(AJ2476,NIVELES!$A$816:$B$892,2,0),"")</f>
        <v>NO APLICA</v>
      </c>
      <c r="AL2476" s="78" t="s">
        <v>554</v>
      </c>
      <c r="AM2476" s="78">
        <v>530301</v>
      </c>
      <c r="AN2476" s="79" t="str">
        <f>IF(AM2476&lt;&gt;"",+VLOOKUP(AM2476,NIVELES!$A$1652:$B$2466,2,0),"")</f>
        <v>Pasajes al Interior</v>
      </c>
      <c r="AO2476" s="87">
        <v>1703</v>
      </c>
      <c r="AP2476" s="88"/>
      <c r="AQ2476" s="88">
        <v>9.5</v>
      </c>
      <c r="AR2476" s="88">
        <v>425.75</v>
      </c>
      <c r="AS2476" s="88"/>
      <c r="AT2476" s="88"/>
      <c r="AU2476" s="88">
        <v>425.75</v>
      </c>
      <c r="AV2476" s="88"/>
      <c r="AW2476" s="88"/>
      <c r="AX2476" s="88">
        <v>425.75</v>
      </c>
      <c r="AY2476" s="88"/>
      <c r="AZ2476" s="88">
        <v>416.25</v>
      </c>
      <c r="BA2476" s="88"/>
      <c r="BB2476" s="89">
        <f t="shared" si="151"/>
        <v>1703</v>
      </c>
      <c r="BC2476" s="90" t="str">
        <f t="shared" si="150"/>
        <v>OK</v>
      </c>
      <c r="BD2476" s="91" t="str">
        <f t="shared" si="152"/>
        <v xml:space="preserve">                  </v>
      </c>
      <c r="BE2476" s="92">
        <f t="shared" si="153"/>
        <v>4</v>
      </c>
    </row>
    <row r="2477" spans="1:57" s="74" customFormat="1" ht="50.1" customHeight="1" x14ac:dyDescent="0.2">
      <c r="A2477" s="78" t="s">
        <v>55</v>
      </c>
      <c r="B2477" s="78" t="s">
        <v>61</v>
      </c>
      <c r="C2477" s="78" t="s">
        <v>25</v>
      </c>
      <c r="D2477" s="78" t="s">
        <v>575</v>
      </c>
      <c r="E2477" s="79" t="str">
        <f>+IF(C2477&lt;&gt;"",VLOOKUP(MID(C2477,18,5),NIVELES!$A$133:$B$213,2,0),"")</f>
        <v>LOS_RÍOS</v>
      </c>
      <c r="F2477" s="80" t="s">
        <v>279</v>
      </c>
      <c r="G2477" s="81" t="str">
        <f>+IF(F2477&lt;&gt;"",VLOOKUP(F2477,NIVELES!$A$246:$C$464,3,0),"")</f>
        <v xml:space="preserve"> </v>
      </c>
      <c r="H2477" s="82" t="s">
        <v>1023</v>
      </c>
      <c r="I2477" s="78" t="s">
        <v>3025</v>
      </c>
      <c r="J2477" s="78" t="s">
        <v>2895</v>
      </c>
      <c r="K2477" s="78" t="s">
        <v>2476</v>
      </c>
      <c r="L2477" s="78" t="s">
        <v>1791</v>
      </c>
      <c r="M2477" s="78" t="s">
        <v>1791</v>
      </c>
      <c r="N2477" s="78" t="s">
        <v>1791</v>
      </c>
      <c r="O2477" s="78" t="s">
        <v>2897</v>
      </c>
      <c r="P2477" s="82">
        <v>4</v>
      </c>
      <c r="Q2477" s="78" t="s">
        <v>3024</v>
      </c>
      <c r="R2477" s="82"/>
      <c r="S2477" s="82"/>
      <c r="T2477" s="82">
        <v>1</v>
      </c>
      <c r="U2477" s="82"/>
      <c r="V2477" s="82"/>
      <c r="W2477" s="82">
        <v>1</v>
      </c>
      <c r="X2477" s="82"/>
      <c r="Y2477" s="82"/>
      <c r="Z2477" s="82">
        <v>1</v>
      </c>
      <c r="AA2477" s="82"/>
      <c r="AB2477" s="82">
        <v>1</v>
      </c>
      <c r="AC2477" s="82"/>
      <c r="AD2477" s="85" t="str">
        <f>IF(A2477&lt;&gt;"",IF(D2477="DIRECCIÓN_DE_TRANSFERENCIAS","280 0031",VLOOKUP(C2477,NIVELES!$A$14:$B$105,2,0)),"")</f>
        <v>280 5410</v>
      </c>
      <c r="AE2477" s="86" t="s">
        <v>322</v>
      </c>
      <c r="AF2477" s="86" t="s">
        <v>369</v>
      </c>
      <c r="AG2477" s="79" t="str">
        <f>+IF(AF2477&lt;&gt;"",VLOOKUP(AF2477,NIVELES!$A$666:$B$673,2,0),"")</f>
        <v>ADMINISTRACIÓN_CENTRAL</v>
      </c>
      <c r="AH2477" s="78" t="s">
        <v>322</v>
      </c>
      <c r="AI2477" s="79" t="str">
        <f>IF(AH2477&lt;&gt;"",VLOOKUP(CONCATENATE(AG2477,AH2477),NIVELES!$B$676:$C$745,2,0),"")</f>
        <v>Administración De La Gestión Administrativa Financiera</v>
      </c>
      <c r="AJ2477" s="78" t="s">
        <v>517</v>
      </c>
      <c r="AK2477" s="79" t="str">
        <f>+IF(AJ2477&lt;&gt;"",VLOOKUP(AJ2477,NIVELES!$A$816:$B$892,2,0),"")</f>
        <v>NO APLICA</v>
      </c>
      <c r="AL2477" s="78" t="s">
        <v>554</v>
      </c>
      <c r="AM2477" s="78">
        <v>530303</v>
      </c>
      <c r="AN2477" s="79" t="str">
        <f>IF(AM2477&lt;&gt;"",+VLOOKUP(AM2477,NIVELES!$A$1652:$B$2466,2,0),"")</f>
        <v>Viáticos y Subsistencias en el Interior</v>
      </c>
      <c r="AO2477" s="87">
        <v>3588</v>
      </c>
      <c r="AP2477" s="88"/>
      <c r="AQ2477" s="88">
        <v>588.1</v>
      </c>
      <c r="AR2477" s="88">
        <v>897</v>
      </c>
      <c r="AS2477" s="88"/>
      <c r="AT2477" s="88"/>
      <c r="AU2477" s="88">
        <v>897</v>
      </c>
      <c r="AV2477" s="88"/>
      <c r="AW2477" s="88"/>
      <c r="AX2477" s="88">
        <v>897</v>
      </c>
      <c r="AY2477" s="88"/>
      <c r="AZ2477" s="88">
        <v>308.89999999999998</v>
      </c>
      <c r="BA2477" s="88"/>
      <c r="BB2477" s="89">
        <f t="shared" si="151"/>
        <v>3588</v>
      </c>
      <c r="BC2477" s="90" t="str">
        <f t="shared" si="150"/>
        <v>OK</v>
      </c>
      <c r="BD2477" s="91" t="str">
        <f t="shared" si="152"/>
        <v xml:space="preserve">                  </v>
      </c>
      <c r="BE2477" s="92">
        <f t="shared" si="153"/>
        <v>4</v>
      </c>
    </row>
    <row r="2478" spans="1:57" s="74" customFormat="1" ht="50.1" customHeight="1" x14ac:dyDescent="0.2">
      <c r="A2478" s="78" t="s">
        <v>55</v>
      </c>
      <c r="B2478" s="78" t="s">
        <v>61</v>
      </c>
      <c r="C2478" s="78" t="s">
        <v>25</v>
      </c>
      <c r="D2478" s="78" t="s">
        <v>575</v>
      </c>
      <c r="E2478" s="79" t="str">
        <f>+IF(C2478&lt;&gt;"",VLOOKUP(MID(C2478,18,5),NIVELES!$A$133:$B$213,2,0),"")</f>
        <v>LOS_RÍOS</v>
      </c>
      <c r="F2478" s="80" t="s">
        <v>279</v>
      </c>
      <c r="G2478" s="81" t="str">
        <f>+IF(F2478&lt;&gt;"",VLOOKUP(F2478,NIVELES!$A$246:$C$464,3,0),"")</f>
        <v xml:space="preserve"> </v>
      </c>
      <c r="H2478" s="82" t="s">
        <v>1023</v>
      </c>
      <c r="I2478" s="78" t="s">
        <v>3025</v>
      </c>
      <c r="J2478" s="78" t="s">
        <v>2895</v>
      </c>
      <c r="K2478" s="78" t="s">
        <v>2476</v>
      </c>
      <c r="L2478" s="78" t="s">
        <v>1791</v>
      </c>
      <c r="M2478" s="78" t="s">
        <v>1791</v>
      </c>
      <c r="N2478" s="78" t="s">
        <v>1791</v>
      </c>
      <c r="O2478" s="78" t="s">
        <v>2897</v>
      </c>
      <c r="P2478" s="82">
        <v>1</v>
      </c>
      <c r="Q2478" s="78" t="s">
        <v>3024</v>
      </c>
      <c r="R2478" s="82"/>
      <c r="S2478" s="82"/>
      <c r="T2478" s="82"/>
      <c r="U2478" s="82">
        <v>1</v>
      </c>
      <c r="V2478" s="82"/>
      <c r="W2478" s="82"/>
      <c r="X2478" s="82"/>
      <c r="Y2478" s="82"/>
      <c r="Z2478" s="82"/>
      <c r="AA2478" s="82"/>
      <c r="AB2478" s="82"/>
      <c r="AC2478" s="82"/>
      <c r="AD2478" s="85" t="str">
        <f>IF(A2478&lt;&gt;"",IF(D2478="DIRECCIÓN_DE_TRANSFERENCIAS","280 0031",VLOOKUP(C2478,NIVELES!$A$14:$B$105,2,0)),"")</f>
        <v>280 5410</v>
      </c>
      <c r="AE2478" s="86" t="s">
        <v>322</v>
      </c>
      <c r="AF2478" s="86" t="s">
        <v>369</v>
      </c>
      <c r="AG2478" s="79" t="str">
        <f>+IF(AF2478&lt;&gt;"",VLOOKUP(AF2478,NIVELES!$A$666:$B$673,2,0),"")</f>
        <v>ADMINISTRACIÓN_CENTRAL</v>
      </c>
      <c r="AH2478" s="78" t="s">
        <v>322</v>
      </c>
      <c r="AI2478" s="79" t="str">
        <f>IF(AH2478&lt;&gt;"",VLOOKUP(CONCATENATE(AG2478,AH2478),NIVELES!$B$676:$C$745,2,0),"")</f>
        <v>Administración De La Gestión Administrativa Financiera</v>
      </c>
      <c r="AJ2478" s="78" t="s">
        <v>517</v>
      </c>
      <c r="AK2478" s="79" t="str">
        <f>+IF(AJ2478&lt;&gt;"",VLOOKUP(AJ2478,NIVELES!$A$816:$B$892,2,0),"")</f>
        <v>NO APLICA</v>
      </c>
      <c r="AL2478" s="78" t="s">
        <v>554</v>
      </c>
      <c r="AM2478" s="78">
        <v>530403</v>
      </c>
      <c r="AN2478" s="79" t="str">
        <f>IF(AM2478&lt;&gt;"",+VLOOKUP(AM2478,NIVELES!$A$1652:$B$2466,2,0),"")</f>
        <v>Mobiliarios  (Instalación, Mantenimiento y Reparación)</v>
      </c>
      <c r="AO2478" s="87">
        <v>0</v>
      </c>
      <c r="AP2478" s="88"/>
      <c r="AQ2478" s="88"/>
      <c r="AR2478" s="88"/>
      <c r="AS2478" s="88"/>
      <c r="AT2478" s="88"/>
      <c r="AU2478" s="88"/>
      <c r="AV2478" s="88"/>
      <c r="AW2478" s="88"/>
      <c r="AX2478" s="88"/>
      <c r="AY2478" s="88"/>
      <c r="AZ2478" s="88"/>
      <c r="BA2478" s="88"/>
      <c r="BB2478" s="89">
        <f t="shared" si="151"/>
        <v>0</v>
      </c>
      <c r="BC2478" s="90" t="str">
        <f t="shared" si="150"/>
        <v>OK</v>
      </c>
      <c r="BD2478" s="91" t="str">
        <f t="shared" si="152"/>
        <v xml:space="preserve">                  </v>
      </c>
      <c r="BE2478" s="92">
        <f t="shared" si="153"/>
        <v>1</v>
      </c>
    </row>
    <row r="2479" spans="1:57" s="74" customFormat="1" ht="50.1" customHeight="1" x14ac:dyDescent="0.2">
      <c r="A2479" s="78" t="s">
        <v>55</v>
      </c>
      <c r="B2479" s="78" t="s">
        <v>61</v>
      </c>
      <c r="C2479" s="78" t="s">
        <v>25</v>
      </c>
      <c r="D2479" s="78" t="s">
        <v>575</v>
      </c>
      <c r="E2479" s="79" t="str">
        <f>+IF(C2479&lt;&gt;"",VLOOKUP(MID(C2479,18,5),NIVELES!$A$133:$B$213,2,0),"")</f>
        <v>LOS_RÍOS</v>
      </c>
      <c r="F2479" s="80" t="s">
        <v>279</v>
      </c>
      <c r="G2479" s="81" t="str">
        <f>+IF(F2479&lt;&gt;"",VLOOKUP(F2479,NIVELES!$A$246:$C$464,3,0),"")</f>
        <v xml:space="preserve"> </v>
      </c>
      <c r="H2479" s="82" t="s">
        <v>1023</v>
      </c>
      <c r="I2479" s="78" t="s">
        <v>3025</v>
      </c>
      <c r="J2479" s="78" t="s">
        <v>2895</v>
      </c>
      <c r="K2479" s="78" t="s">
        <v>2476</v>
      </c>
      <c r="L2479" s="78" t="s">
        <v>1791</v>
      </c>
      <c r="M2479" s="78" t="s">
        <v>1791</v>
      </c>
      <c r="N2479" s="78" t="s">
        <v>1791</v>
      </c>
      <c r="O2479" s="78" t="s">
        <v>2897</v>
      </c>
      <c r="P2479" s="82">
        <v>1</v>
      </c>
      <c r="Q2479" s="78" t="s">
        <v>3024</v>
      </c>
      <c r="R2479" s="82"/>
      <c r="S2479" s="82"/>
      <c r="T2479" s="82"/>
      <c r="U2479" s="82">
        <v>1</v>
      </c>
      <c r="V2479" s="82"/>
      <c r="W2479" s="82"/>
      <c r="X2479" s="82"/>
      <c r="Y2479" s="82"/>
      <c r="Z2479" s="82"/>
      <c r="AA2479" s="82"/>
      <c r="AB2479" s="82"/>
      <c r="AC2479" s="82"/>
      <c r="AD2479" s="85" t="str">
        <f>IF(A2479&lt;&gt;"",IF(D2479="DIRECCIÓN_DE_TRANSFERENCIAS","280 0031",VLOOKUP(C2479,NIVELES!$A$14:$B$105,2,0)),"")</f>
        <v>280 5410</v>
      </c>
      <c r="AE2479" s="86" t="s">
        <v>322</v>
      </c>
      <c r="AF2479" s="86" t="s">
        <v>369</v>
      </c>
      <c r="AG2479" s="79" t="str">
        <f>+IF(AF2479&lt;&gt;"",VLOOKUP(AF2479,NIVELES!$A$666:$B$673,2,0),"")</f>
        <v>ADMINISTRACIÓN_CENTRAL</v>
      </c>
      <c r="AH2479" s="78" t="s">
        <v>322</v>
      </c>
      <c r="AI2479" s="79" t="str">
        <f>IF(AH2479&lt;&gt;"",VLOOKUP(CONCATENATE(AG2479,AH2479),NIVELES!$B$676:$C$745,2,0),"")</f>
        <v>Administración De La Gestión Administrativa Financiera</v>
      </c>
      <c r="AJ2479" s="78" t="s">
        <v>517</v>
      </c>
      <c r="AK2479" s="79" t="str">
        <f>+IF(AJ2479&lt;&gt;"",VLOOKUP(AJ2479,NIVELES!$A$816:$B$892,2,0),"")</f>
        <v>NO APLICA</v>
      </c>
      <c r="AL2479" s="78" t="s">
        <v>554</v>
      </c>
      <c r="AM2479" s="78">
        <v>530404</v>
      </c>
      <c r="AN2479" s="79" t="str">
        <f>IF(AM2479&lt;&gt;"",+VLOOKUP(AM2479,NIVELES!$A$1652:$B$2466,2,0),"")</f>
        <v>Maquinarias y Equipos (Instalación, Mantenimiento y Reparación)</v>
      </c>
      <c r="AO2479" s="87">
        <v>4816</v>
      </c>
      <c r="AP2479" s="88"/>
      <c r="AQ2479" s="88"/>
      <c r="AR2479" s="88"/>
      <c r="AS2479" s="88">
        <v>4816</v>
      </c>
      <c r="AT2479" s="88"/>
      <c r="AU2479" s="88"/>
      <c r="AV2479" s="88"/>
      <c r="AW2479" s="88"/>
      <c r="AX2479" s="88"/>
      <c r="AY2479" s="88"/>
      <c r="AZ2479" s="88"/>
      <c r="BA2479" s="88"/>
      <c r="BB2479" s="89">
        <f t="shared" si="151"/>
        <v>4816</v>
      </c>
      <c r="BC2479" s="90" t="str">
        <f t="shared" si="150"/>
        <v>OK</v>
      </c>
      <c r="BD2479" s="91" t="str">
        <f t="shared" si="152"/>
        <v xml:space="preserve">                  </v>
      </c>
      <c r="BE2479" s="92">
        <f t="shared" si="153"/>
        <v>1</v>
      </c>
    </row>
    <row r="2480" spans="1:57" s="74" customFormat="1" ht="50.1" customHeight="1" x14ac:dyDescent="0.2">
      <c r="A2480" s="78" t="s">
        <v>55</v>
      </c>
      <c r="B2480" s="78" t="s">
        <v>61</v>
      </c>
      <c r="C2480" s="78" t="s">
        <v>25</v>
      </c>
      <c r="D2480" s="78" t="s">
        <v>575</v>
      </c>
      <c r="E2480" s="79" t="str">
        <f>+IF(C2480&lt;&gt;"",VLOOKUP(MID(C2480,18,5),NIVELES!$A$133:$B$213,2,0),"")</f>
        <v>LOS_RÍOS</v>
      </c>
      <c r="F2480" s="80" t="s">
        <v>279</v>
      </c>
      <c r="G2480" s="81" t="str">
        <f>+IF(F2480&lt;&gt;"",VLOOKUP(F2480,NIVELES!$A$246:$C$464,3,0),"")</f>
        <v xml:space="preserve"> </v>
      </c>
      <c r="H2480" s="82" t="s">
        <v>1023</v>
      </c>
      <c r="I2480" s="78" t="s">
        <v>3025</v>
      </c>
      <c r="J2480" s="78" t="s">
        <v>2895</v>
      </c>
      <c r="K2480" s="78" t="s">
        <v>2476</v>
      </c>
      <c r="L2480" s="78" t="s">
        <v>1791</v>
      </c>
      <c r="M2480" s="78" t="s">
        <v>1791</v>
      </c>
      <c r="N2480" s="78" t="s">
        <v>1791</v>
      </c>
      <c r="O2480" s="78" t="s">
        <v>2897</v>
      </c>
      <c r="P2480" s="82">
        <v>1</v>
      </c>
      <c r="Q2480" s="78" t="s">
        <v>3024</v>
      </c>
      <c r="R2480" s="82"/>
      <c r="S2480" s="82"/>
      <c r="T2480" s="82"/>
      <c r="U2480" s="82">
        <v>1</v>
      </c>
      <c r="V2480" s="82"/>
      <c r="W2480" s="82"/>
      <c r="X2480" s="82"/>
      <c r="Y2480" s="82"/>
      <c r="Z2480" s="82"/>
      <c r="AA2480" s="82"/>
      <c r="AB2480" s="82"/>
      <c r="AC2480" s="82"/>
      <c r="AD2480" s="85" t="str">
        <f>IF(A2480&lt;&gt;"",IF(D2480="DIRECCIÓN_DE_TRANSFERENCIAS","280 0031",VLOOKUP(C2480,NIVELES!$A$14:$B$105,2,0)),"")</f>
        <v>280 5410</v>
      </c>
      <c r="AE2480" s="86" t="s">
        <v>322</v>
      </c>
      <c r="AF2480" s="86" t="s">
        <v>369</v>
      </c>
      <c r="AG2480" s="79" t="str">
        <f>+IF(AF2480&lt;&gt;"",VLOOKUP(AF2480,NIVELES!$A$666:$B$673,2,0),"")</f>
        <v>ADMINISTRACIÓN_CENTRAL</v>
      </c>
      <c r="AH2480" s="78" t="s">
        <v>322</v>
      </c>
      <c r="AI2480" s="79" t="str">
        <f>IF(AH2480&lt;&gt;"",VLOOKUP(CONCATENATE(AG2480,AH2480),NIVELES!$B$676:$C$745,2,0),"")</f>
        <v>Administración De La Gestión Administrativa Financiera</v>
      </c>
      <c r="AJ2480" s="78" t="s">
        <v>517</v>
      </c>
      <c r="AK2480" s="79" t="str">
        <f>+IF(AJ2480&lt;&gt;"",VLOOKUP(AJ2480,NIVELES!$A$816:$B$892,2,0),"")</f>
        <v>NO APLICA</v>
      </c>
      <c r="AL2480" s="78" t="s">
        <v>554</v>
      </c>
      <c r="AM2480" s="78">
        <v>530405</v>
      </c>
      <c r="AN2480" s="79" t="str">
        <f>IF(AM2480&lt;&gt;"",+VLOOKUP(AM2480,NIVELES!$A$1652:$B$2466,2,0),"")</f>
        <v>Vehículos (Mantenimiento y Reparación)</v>
      </c>
      <c r="AO2480" s="87">
        <v>6181</v>
      </c>
      <c r="AP2480" s="88"/>
      <c r="AQ2480" s="88"/>
      <c r="AR2480" s="88"/>
      <c r="AS2480" s="88">
        <v>6181</v>
      </c>
      <c r="AT2480" s="88"/>
      <c r="AU2480" s="88"/>
      <c r="AV2480" s="88"/>
      <c r="AW2480" s="88"/>
      <c r="AX2480" s="88"/>
      <c r="AY2480" s="88"/>
      <c r="AZ2480" s="88"/>
      <c r="BA2480" s="88"/>
      <c r="BB2480" s="89">
        <f t="shared" si="151"/>
        <v>6181</v>
      </c>
      <c r="BC2480" s="90" t="str">
        <f t="shared" si="150"/>
        <v>OK</v>
      </c>
      <c r="BD2480" s="91" t="str">
        <f t="shared" si="152"/>
        <v xml:space="preserve">                  </v>
      </c>
      <c r="BE2480" s="92">
        <f t="shared" si="153"/>
        <v>1</v>
      </c>
    </row>
    <row r="2481" spans="1:57" s="74" customFormat="1" ht="50.1" customHeight="1" x14ac:dyDescent="0.2">
      <c r="A2481" s="78" t="s">
        <v>55</v>
      </c>
      <c r="B2481" s="78" t="s">
        <v>61</v>
      </c>
      <c r="C2481" s="78" t="s">
        <v>25</v>
      </c>
      <c r="D2481" s="78" t="s">
        <v>575</v>
      </c>
      <c r="E2481" s="79" t="str">
        <f>+IF(C2481&lt;&gt;"",VLOOKUP(MID(C2481,18,5),NIVELES!$A$133:$B$213,2,0),"")</f>
        <v>LOS_RÍOS</v>
      </c>
      <c r="F2481" s="80" t="s">
        <v>279</v>
      </c>
      <c r="G2481" s="81" t="str">
        <f>+IF(F2481&lt;&gt;"",VLOOKUP(F2481,NIVELES!$A$246:$C$464,3,0),"")</f>
        <v xml:space="preserve"> </v>
      </c>
      <c r="H2481" s="82" t="s">
        <v>1023</v>
      </c>
      <c r="I2481" s="78" t="s">
        <v>3025</v>
      </c>
      <c r="J2481" s="78" t="s">
        <v>2895</v>
      </c>
      <c r="K2481" s="78" t="s">
        <v>2476</v>
      </c>
      <c r="L2481" s="78" t="s">
        <v>1791</v>
      </c>
      <c r="M2481" s="78" t="s">
        <v>1791</v>
      </c>
      <c r="N2481" s="78" t="s">
        <v>1791</v>
      </c>
      <c r="O2481" s="78" t="s">
        <v>2897</v>
      </c>
      <c r="P2481" s="82">
        <v>1</v>
      </c>
      <c r="Q2481" s="78" t="s">
        <v>3024</v>
      </c>
      <c r="R2481" s="82"/>
      <c r="S2481" s="82"/>
      <c r="T2481" s="82"/>
      <c r="U2481" s="82">
        <v>1</v>
      </c>
      <c r="V2481" s="82"/>
      <c r="W2481" s="82"/>
      <c r="X2481" s="82"/>
      <c r="Y2481" s="82"/>
      <c r="Z2481" s="82"/>
      <c r="AA2481" s="82"/>
      <c r="AB2481" s="82"/>
      <c r="AC2481" s="82"/>
      <c r="AD2481" s="85" t="str">
        <f>IF(A2481&lt;&gt;"",IF(D2481="DIRECCIÓN_DE_TRANSFERENCIAS","280 0031",VLOOKUP(C2481,NIVELES!$A$14:$B$105,2,0)),"")</f>
        <v>280 5410</v>
      </c>
      <c r="AE2481" s="86" t="s">
        <v>322</v>
      </c>
      <c r="AF2481" s="86" t="s">
        <v>369</v>
      </c>
      <c r="AG2481" s="79" t="str">
        <f>+IF(AF2481&lt;&gt;"",VLOOKUP(AF2481,NIVELES!$A$666:$B$673,2,0),"")</f>
        <v>ADMINISTRACIÓN_CENTRAL</v>
      </c>
      <c r="AH2481" s="78" t="s">
        <v>322</v>
      </c>
      <c r="AI2481" s="79" t="str">
        <f>IF(AH2481&lt;&gt;"",VLOOKUP(CONCATENATE(AG2481,AH2481),NIVELES!$B$676:$C$745,2,0),"")</f>
        <v>Administración De La Gestión Administrativa Financiera</v>
      </c>
      <c r="AJ2481" s="78" t="s">
        <v>517</v>
      </c>
      <c r="AK2481" s="79" t="str">
        <f>+IF(AJ2481&lt;&gt;"",VLOOKUP(AJ2481,NIVELES!$A$816:$B$892,2,0),"")</f>
        <v>NO APLICA</v>
      </c>
      <c r="AL2481" s="78" t="s">
        <v>554</v>
      </c>
      <c r="AM2481" s="78">
        <v>530420</v>
      </c>
      <c r="AN2481" s="79" t="str">
        <f>IF(AM2481&lt;&gt;"",+VLOOKUP(AM2481,NIVELES!$A$1652:$B$2466,2,0),"")</f>
        <v>Instalación, Mantenimiento y Reparación de Edificios, Locales y Residencias de propiedad de las Entidades
Públicas</v>
      </c>
      <c r="AO2481" s="87">
        <v>0</v>
      </c>
      <c r="AP2481" s="88"/>
      <c r="AQ2481" s="88"/>
      <c r="AR2481" s="88"/>
      <c r="AS2481" s="88"/>
      <c r="AT2481" s="88"/>
      <c r="AU2481" s="88"/>
      <c r="AV2481" s="88"/>
      <c r="AW2481" s="88"/>
      <c r="AX2481" s="88"/>
      <c r="AY2481" s="88"/>
      <c r="AZ2481" s="88"/>
      <c r="BA2481" s="88"/>
      <c r="BB2481" s="89">
        <f t="shared" si="151"/>
        <v>0</v>
      </c>
      <c r="BC2481" s="90" t="str">
        <f t="shared" si="150"/>
        <v>OK</v>
      </c>
      <c r="BD2481" s="91" t="str">
        <f t="shared" si="152"/>
        <v xml:space="preserve">                  </v>
      </c>
      <c r="BE2481" s="92">
        <f t="shared" si="153"/>
        <v>1</v>
      </c>
    </row>
    <row r="2482" spans="1:57" s="74" customFormat="1" ht="50.1" customHeight="1" x14ac:dyDescent="0.2">
      <c r="A2482" s="78" t="s">
        <v>55</v>
      </c>
      <c r="B2482" s="78" t="s">
        <v>61</v>
      </c>
      <c r="C2482" s="78" t="s">
        <v>25</v>
      </c>
      <c r="D2482" s="78" t="s">
        <v>575</v>
      </c>
      <c r="E2482" s="79" t="str">
        <f>+IF(C2482&lt;&gt;"",VLOOKUP(MID(C2482,18,5),NIVELES!$A$133:$B$213,2,0),"")</f>
        <v>LOS_RÍOS</v>
      </c>
      <c r="F2482" s="80" t="s">
        <v>279</v>
      </c>
      <c r="G2482" s="81" t="str">
        <f>+IF(F2482&lt;&gt;"",VLOOKUP(F2482,NIVELES!$A$246:$C$464,3,0),"")</f>
        <v xml:space="preserve"> </v>
      </c>
      <c r="H2482" s="82" t="s">
        <v>1023</v>
      </c>
      <c r="I2482" s="78" t="s">
        <v>3025</v>
      </c>
      <c r="J2482" s="78" t="s">
        <v>2895</v>
      </c>
      <c r="K2482" s="78" t="s">
        <v>2476</v>
      </c>
      <c r="L2482" s="78" t="s">
        <v>1791</v>
      </c>
      <c r="M2482" s="78" t="s">
        <v>1791</v>
      </c>
      <c r="N2482" s="78" t="s">
        <v>1791</v>
      </c>
      <c r="O2482" s="78" t="s">
        <v>2897</v>
      </c>
      <c r="P2482" s="82">
        <v>1</v>
      </c>
      <c r="Q2482" s="78" t="s">
        <v>3024</v>
      </c>
      <c r="R2482" s="82"/>
      <c r="S2482" s="82"/>
      <c r="T2482" s="82"/>
      <c r="U2482" s="82">
        <v>1</v>
      </c>
      <c r="V2482" s="82"/>
      <c r="W2482" s="82"/>
      <c r="X2482" s="82"/>
      <c r="Y2482" s="82"/>
      <c r="Z2482" s="82"/>
      <c r="AA2482" s="82"/>
      <c r="AB2482" s="82"/>
      <c r="AC2482" s="82"/>
      <c r="AD2482" s="85" t="str">
        <f>IF(A2482&lt;&gt;"",IF(D2482="DIRECCIÓN_DE_TRANSFERENCIAS","280 0031",VLOOKUP(C2482,NIVELES!$A$14:$B$105,2,0)),"")</f>
        <v>280 5410</v>
      </c>
      <c r="AE2482" s="86" t="s">
        <v>322</v>
      </c>
      <c r="AF2482" s="86" t="s">
        <v>369</v>
      </c>
      <c r="AG2482" s="79" t="str">
        <f>+IF(AF2482&lt;&gt;"",VLOOKUP(AF2482,NIVELES!$A$666:$B$673,2,0),"")</f>
        <v>ADMINISTRACIÓN_CENTRAL</v>
      </c>
      <c r="AH2482" s="78" t="s">
        <v>322</v>
      </c>
      <c r="AI2482" s="79" t="str">
        <f>IF(AH2482&lt;&gt;"",VLOOKUP(CONCATENATE(AG2482,AH2482),NIVELES!$B$676:$C$745,2,0),"")</f>
        <v>Administración De La Gestión Administrativa Financiera</v>
      </c>
      <c r="AJ2482" s="78" t="s">
        <v>517</v>
      </c>
      <c r="AK2482" s="79" t="str">
        <f>+IF(AJ2482&lt;&gt;"",VLOOKUP(AJ2482,NIVELES!$A$816:$B$892,2,0),"")</f>
        <v>NO APLICA</v>
      </c>
      <c r="AL2482" s="78" t="s">
        <v>554</v>
      </c>
      <c r="AM2482" s="78">
        <v>530402</v>
      </c>
      <c r="AN2482" s="79" t="str">
        <f>IF(AM2482&lt;&gt;"",+VLOOKUP(AM2482,NIVELES!$A$1652:$B$2466,2,0),"")</f>
        <v>Edificios, Locales, Residencias y Cableado Estructurado (Instalación, Mantenimiento y Reparación)</v>
      </c>
      <c r="AO2482" s="87">
        <v>0</v>
      </c>
      <c r="AP2482" s="88"/>
      <c r="AQ2482" s="88"/>
      <c r="AR2482" s="88"/>
      <c r="AS2482" s="88"/>
      <c r="AT2482" s="88"/>
      <c r="AU2482" s="88"/>
      <c r="AV2482" s="88"/>
      <c r="AW2482" s="88"/>
      <c r="AX2482" s="88"/>
      <c r="AY2482" s="88"/>
      <c r="AZ2482" s="88"/>
      <c r="BA2482" s="88"/>
      <c r="BB2482" s="89">
        <f t="shared" si="151"/>
        <v>0</v>
      </c>
      <c r="BC2482" s="90" t="str">
        <f t="shared" si="150"/>
        <v>OK</v>
      </c>
      <c r="BD2482" s="91" t="str">
        <f t="shared" si="152"/>
        <v xml:space="preserve">                  </v>
      </c>
      <c r="BE2482" s="92">
        <f t="shared" si="153"/>
        <v>1</v>
      </c>
    </row>
    <row r="2483" spans="1:57" s="74" customFormat="1" ht="50.1" customHeight="1" x14ac:dyDescent="0.2">
      <c r="A2483" s="78" t="s">
        <v>55</v>
      </c>
      <c r="B2483" s="78" t="s">
        <v>61</v>
      </c>
      <c r="C2483" s="78" t="s">
        <v>25</v>
      </c>
      <c r="D2483" s="78" t="s">
        <v>575</v>
      </c>
      <c r="E2483" s="79" t="str">
        <f>+IF(C2483&lt;&gt;"",VLOOKUP(MID(C2483,18,5),NIVELES!$A$133:$B$213,2,0),"")</f>
        <v>LOS_RÍOS</v>
      </c>
      <c r="F2483" s="80" t="s">
        <v>279</v>
      </c>
      <c r="G2483" s="81" t="str">
        <f>+IF(F2483&lt;&gt;"",VLOOKUP(F2483,NIVELES!$A$246:$C$464,3,0),"")</f>
        <v xml:space="preserve"> </v>
      </c>
      <c r="H2483" s="82" t="s">
        <v>1023</v>
      </c>
      <c r="I2483" s="78" t="s">
        <v>3025</v>
      </c>
      <c r="J2483" s="78" t="s">
        <v>2895</v>
      </c>
      <c r="K2483" s="78" t="s">
        <v>2476</v>
      </c>
      <c r="L2483" s="78" t="s">
        <v>1791</v>
      </c>
      <c r="M2483" s="78" t="s">
        <v>1791</v>
      </c>
      <c r="N2483" s="78" t="s">
        <v>1791</v>
      </c>
      <c r="O2483" s="78" t="s">
        <v>2897</v>
      </c>
      <c r="P2483" s="82">
        <v>1</v>
      </c>
      <c r="Q2483" s="78" t="s">
        <v>3024</v>
      </c>
      <c r="R2483" s="82"/>
      <c r="S2483" s="82"/>
      <c r="T2483" s="82"/>
      <c r="U2483" s="82">
        <v>1</v>
      </c>
      <c r="V2483" s="82"/>
      <c r="W2483" s="82"/>
      <c r="X2483" s="82"/>
      <c r="Y2483" s="82"/>
      <c r="Z2483" s="82"/>
      <c r="AA2483" s="82"/>
      <c r="AB2483" s="82"/>
      <c r="AC2483" s="82"/>
      <c r="AD2483" s="85" t="str">
        <f>IF(A2483&lt;&gt;"",IF(D2483="DIRECCIÓN_DE_TRANSFERENCIAS","280 0031",VLOOKUP(C2483,NIVELES!$A$14:$B$105,2,0)),"")</f>
        <v>280 5410</v>
      </c>
      <c r="AE2483" s="86" t="s">
        <v>322</v>
      </c>
      <c r="AF2483" s="86" t="s">
        <v>369</v>
      </c>
      <c r="AG2483" s="79" t="str">
        <f>+IF(AF2483&lt;&gt;"",VLOOKUP(AF2483,NIVELES!$A$666:$B$673,2,0),"")</f>
        <v>ADMINISTRACIÓN_CENTRAL</v>
      </c>
      <c r="AH2483" s="78" t="s">
        <v>322</v>
      </c>
      <c r="AI2483" s="79" t="str">
        <f>IF(AH2483&lt;&gt;"",VLOOKUP(CONCATENATE(AG2483,AH2483),NIVELES!$B$676:$C$745,2,0),"")</f>
        <v>Administración De La Gestión Administrativa Financiera</v>
      </c>
      <c r="AJ2483" s="78" t="s">
        <v>517</v>
      </c>
      <c r="AK2483" s="79" t="str">
        <f>+IF(AJ2483&lt;&gt;"",VLOOKUP(AJ2483,NIVELES!$A$816:$B$892,2,0),"")</f>
        <v>NO APLICA</v>
      </c>
      <c r="AL2483" s="78" t="s">
        <v>554</v>
      </c>
      <c r="AM2483" s="78">
        <v>530704</v>
      </c>
      <c r="AN2483" s="79" t="str">
        <f>IF(AM2483&lt;&gt;"",+VLOOKUP(AM2483,NIVELES!$A$1652:$B$2466,2,0),"")</f>
        <v>Mantenimiento y Reparación de Equipos y Sistemas Informáticos</v>
      </c>
      <c r="AO2483" s="87">
        <v>0</v>
      </c>
      <c r="AP2483" s="88"/>
      <c r="AQ2483" s="88"/>
      <c r="AR2483" s="88"/>
      <c r="AS2483" s="88">
        <v>0</v>
      </c>
      <c r="AT2483" s="88"/>
      <c r="AU2483" s="88"/>
      <c r="AV2483" s="88"/>
      <c r="AW2483" s="88"/>
      <c r="AX2483" s="88"/>
      <c r="AY2483" s="88"/>
      <c r="AZ2483" s="88"/>
      <c r="BA2483" s="88"/>
      <c r="BB2483" s="89">
        <f t="shared" si="151"/>
        <v>0</v>
      </c>
      <c r="BC2483" s="90" t="str">
        <f t="shared" si="150"/>
        <v>OK</v>
      </c>
      <c r="BD2483" s="91" t="str">
        <f t="shared" si="152"/>
        <v xml:space="preserve">                  </v>
      </c>
      <c r="BE2483" s="92">
        <f t="shared" si="153"/>
        <v>1</v>
      </c>
    </row>
    <row r="2484" spans="1:57" s="74" customFormat="1" ht="50.1" customHeight="1" x14ac:dyDescent="0.2">
      <c r="A2484" s="78" t="s">
        <v>55</v>
      </c>
      <c r="B2484" s="78" t="s">
        <v>61</v>
      </c>
      <c r="C2484" s="78" t="s">
        <v>25</v>
      </c>
      <c r="D2484" s="78" t="s">
        <v>575</v>
      </c>
      <c r="E2484" s="79" t="str">
        <f>+IF(C2484&lt;&gt;"",VLOOKUP(MID(C2484,18,5),NIVELES!$A$133:$B$213,2,0),"")</f>
        <v>LOS_RÍOS</v>
      </c>
      <c r="F2484" s="80" t="s">
        <v>279</v>
      </c>
      <c r="G2484" s="81" t="str">
        <f>+IF(F2484&lt;&gt;"",VLOOKUP(F2484,NIVELES!$A$246:$C$464,3,0),"")</f>
        <v xml:space="preserve"> </v>
      </c>
      <c r="H2484" s="82" t="s">
        <v>1023</v>
      </c>
      <c r="I2484" s="78" t="s">
        <v>3025</v>
      </c>
      <c r="J2484" s="78" t="s">
        <v>2895</v>
      </c>
      <c r="K2484" s="78" t="s">
        <v>2476</v>
      </c>
      <c r="L2484" s="78" t="s">
        <v>1791</v>
      </c>
      <c r="M2484" s="78" t="s">
        <v>1791</v>
      </c>
      <c r="N2484" s="78" t="s">
        <v>1791</v>
      </c>
      <c r="O2484" s="78" t="s">
        <v>2897</v>
      </c>
      <c r="P2484" s="82">
        <v>12</v>
      </c>
      <c r="Q2484" s="78" t="s">
        <v>3024</v>
      </c>
      <c r="R2484" s="82">
        <v>1</v>
      </c>
      <c r="S2484" s="82">
        <v>1</v>
      </c>
      <c r="T2484" s="82">
        <v>1</v>
      </c>
      <c r="U2484" s="82">
        <v>1</v>
      </c>
      <c r="V2484" s="82">
        <v>1</v>
      </c>
      <c r="W2484" s="82">
        <v>1</v>
      </c>
      <c r="X2484" s="82">
        <v>1</v>
      </c>
      <c r="Y2484" s="82">
        <v>1</v>
      </c>
      <c r="Z2484" s="82">
        <v>1</v>
      </c>
      <c r="AA2484" s="82">
        <v>1</v>
      </c>
      <c r="AB2484" s="82">
        <v>1</v>
      </c>
      <c r="AC2484" s="82">
        <v>1</v>
      </c>
      <c r="AD2484" s="85" t="str">
        <f>IF(A2484&lt;&gt;"",IF(D2484="DIRECCIÓN_DE_TRANSFERENCIAS","280 0031",VLOOKUP(C2484,NIVELES!$A$14:$B$105,2,0)),"")</f>
        <v>280 5410</v>
      </c>
      <c r="AE2484" s="86" t="s">
        <v>322</v>
      </c>
      <c r="AF2484" s="86" t="s">
        <v>369</v>
      </c>
      <c r="AG2484" s="79" t="str">
        <f>+IF(AF2484&lt;&gt;"",VLOOKUP(AF2484,NIVELES!$A$666:$B$673,2,0),"")</f>
        <v>ADMINISTRACIÓN_CENTRAL</v>
      </c>
      <c r="AH2484" s="78" t="s">
        <v>322</v>
      </c>
      <c r="AI2484" s="79" t="str">
        <f>IF(AH2484&lt;&gt;"",VLOOKUP(CONCATENATE(AG2484,AH2484),NIVELES!$B$676:$C$745,2,0),"")</f>
        <v>Administración De La Gestión Administrativa Financiera</v>
      </c>
      <c r="AJ2484" s="78" t="s">
        <v>517</v>
      </c>
      <c r="AK2484" s="79" t="str">
        <f>+IF(AJ2484&lt;&gt;"",VLOOKUP(AJ2484,NIVELES!$A$816:$B$892,2,0),"")</f>
        <v>NO APLICA</v>
      </c>
      <c r="AL2484" s="78" t="s">
        <v>554</v>
      </c>
      <c r="AM2484" s="78">
        <v>530803</v>
      </c>
      <c r="AN2484" s="79" t="str">
        <f>IF(AM2484&lt;&gt;"",+VLOOKUP(AM2484,NIVELES!$A$1652:$B$2466,2,0),"")</f>
        <v>Combustibles y Lubricantes</v>
      </c>
      <c r="AO2484" s="87">
        <v>4202</v>
      </c>
      <c r="AP2484" s="88"/>
      <c r="AQ2484" s="88">
        <v>260.3</v>
      </c>
      <c r="AR2484" s="88">
        <v>350.17</v>
      </c>
      <c r="AS2484" s="88">
        <v>350.17</v>
      </c>
      <c r="AT2484" s="88">
        <v>350.17</v>
      </c>
      <c r="AU2484" s="88">
        <v>350.17</v>
      </c>
      <c r="AV2484" s="88">
        <v>350.17</v>
      </c>
      <c r="AW2484" s="88">
        <v>350.17</v>
      </c>
      <c r="AX2484" s="88">
        <v>350.17</v>
      </c>
      <c r="AY2484" s="88">
        <v>350.17</v>
      </c>
      <c r="AZ2484" s="88">
        <v>350.17</v>
      </c>
      <c r="BA2484" s="88">
        <v>790.17</v>
      </c>
      <c r="BB2484" s="89">
        <f t="shared" si="151"/>
        <v>4202</v>
      </c>
      <c r="BC2484" s="90" t="str">
        <f t="shared" si="150"/>
        <v>OK</v>
      </c>
      <c r="BD2484" s="91" t="str">
        <f t="shared" si="152"/>
        <v xml:space="preserve">                  </v>
      </c>
      <c r="BE2484" s="92">
        <f t="shared" si="153"/>
        <v>12</v>
      </c>
    </row>
    <row r="2485" spans="1:57" s="74" customFormat="1" ht="50.1" customHeight="1" x14ac:dyDescent="0.2">
      <c r="A2485" s="78" t="s">
        <v>55</v>
      </c>
      <c r="B2485" s="78" t="s">
        <v>61</v>
      </c>
      <c r="C2485" s="78" t="s">
        <v>25</v>
      </c>
      <c r="D2485" s="78" t="s">
        <v>575</v>
      </c>
      <c r="E2485" s="79" t="str">
        <f>+IF(C2485&lt;&gt;"",VLOOKUP(MID(C2485,18,5),NIVELES!$A$133:$B$213,2,0),"")</f>
        <v>LOS_RÍOS</v>
      </c>
      <c r="F2485" s="80" t="s">
        <v>279</v>
      </c>
      <c r="G2485" s="81" t="str">
        <f>+IF(F2485&lt;&gt;"",VLOOKUP(F2485,NIVELES!$A$246:$C$464,3,0),"")</f>
        <v xml:space="preserve"> </v>
      </c>
      <c r="H2485" s="82" t="s">
        <v>1023</v>
      </c>
      <c r="I2485" s="78" t="s">
        <v>3025</v>
      </c>
      <c r="J2485" s="78" t="s">
        <v>2895</v>
      </c>
      <c r="K2485" s="78" t="s">
        <v>2476</v>
      </c>
      <c r="L2485" s="78" t="s">
        <v>1791</v>
      </c>
      <c r="M2485" s="78" t="s">
        <v>1791</v>
      </c>
      <c r="N2485" s="78" t="s">
        <v>1791</v>
      </c>
      <c r="O2485" s="78" t="s">
        <v>2897</v>
      </c>
      <c r="P2485" s="82">
        <v>1</v>
      </c>
      <c r="Q2485" s="78" t="s">
        <v>3024</v>
      </c>
      <c r="R2485" s="82"/>
      <c r="S2485" s="82"/>
      <c r="T2485" s="82"/>
      <c r="U2485" s="82">
        <v>1</v>
      </c>
      <c r="V2485" s="82"/>
      <c r="W2485" s="82"/>
      <c r="X2485" s="82"/>
      <c r="Y2485" s="82"/>
      <c r="Z2485" s="82"/>
      <c r="AA2485" s="82"/>
      <c r="AB2485" s="82"/>
      <c r="AC2485" s="82"/>
      <c r="AD2485" s="85" t="str">
        <f>IF(A2485&lt;&gt;"",IF(D2485="DIRECCIÓN_DE_TRANSFERENCIAS","280 0031",VLOOKUP(C2485,NIVELES!$A$14:$B$105,2,0)),"")</f>
        <v>280 5410</v>
      </c>
      <c r="AE2485" s="86" t="s">
        <v>322</v>
      </c>
      <c r="AF2485" s="86" t="s">
        <v>369</v>
      </c>
      <c r="AG2485" s="79" t="str">
        <f>+IF(AF2485&lt;&gt;"",VLOOKUP(AF2485,NIVELES!$A$666:$B$673,2,0),"")</f>
        <v>ADMINISTRACIÓN_CENTRAL</v>
      </c>
      <c r="AH2485" s="78" t="s">
        <v>322</v>
      </c>
      <c r="AI2485" s="79" t="str">
        <f>IF(AH2485&lt;&gt;"",VLOOKUP(CONCATENATE(AG2485,AH2485),NIVELES!$B$676:$C$745,2,0),"")</f>
        <v>Administración De La Gestión Administrativa Financiera</v>
      </c>
      <c r="AJ2485" s="78" t="s">
        <v>517</v>
      </c>
      <c r="AK2485" s="79" t="str">
        <f>+IF(AJ2485&lt;&gt;"",VLOOKUP(AJ2485,NIVELES!$A$816:$B$892,2,0),"")</f>
        <v>NO APLICA</v>
      </c>
      <c r="AL2485" s="78" t="s">
        <v>554</v>
      </c>
      <c r="AM2485" s="78">
        <v>530804</v>
      </c>
      <c r="AN2485" s="79" t="str">
        <f>IF(AM2485&lt;&gt;"",+VLOOKUP(AM2485,NIVELES!$A$1652:$B$2466,2,0),"")</f>
        <v>Materiales de Oficina</v>
      </c>
      <c r="AO2485" s="87">
        <v>10941</v>
      </c>
      <c r="AP2485" s="88"/>
      <c r="AQ2485" s="88"/>
      <c r="AR2485" s="88"/>
      <c r="AS2485" s="88">
        <v>10941</v>
      </c>
      <c r="AT2485" s="88"/>
      <c r="AU2485" s="88"/>
      <c r="AV2485" s="88"/>
      <c r="AW2485" s="88"/>
      <c r="AX2485" s="88"/>
      <c r="AY2485" s="88"/>
      <c r="AZ2485" s="88"/>
      <c r="BA2485" s="88"/>
      <c r="BB2485" s="89">
        <f t="shared" si="151"/>
        <v>10941</v>
      </c>
      <c r="BC2485" s="90" t="str">
        <f t="shared" si="150"/>
        <v>OK</v>
      </c>
      <c r="BD2485" s="91" t="str">
        <f t="shared" si="152"/>
        <v xml:space="preserve">                  </v>
      </c>
      <c r="BE2485" s="92">
        <f t="shared" si="153"/>
        <v>1</v>
      </c>
    </row>
    <row r="2486" spans="1:57" s="74" customFormat="1" ht="50.1" customHeight="1" x14ac:dyDescent="0.2">
      <c r="A2486" s="78" t="s">
        <v>55</v>
      </c>
      <c r="B2486" s="78" t="s">
        <v>61</v>
      </c>
      <c r="C2486" s="78" t="s">
        <v>25</v>
      </c>
      <c r="D2486" s="78" t="s">
        <v>575</v>
      </c>
      <c r="E2486" s="79" t="str">
        <f>+IF(C2486&lt;&gt;"",VLOOKUP(MID(C2486,18,5),NIVELES!$A$133:$B$213,2,0),"")</f>
        <v>LOS_RÍOS</v>
      </c>
      <c r="F2486" s="80" t="s">
        <v>279</v>
      </c>
      <c r="G2486" s="81" t="str">
        <f>+IF(F2486&lt;&gt;"",VLOOKUP(F2486,NIVELES!$A$246:$C$464,3,0),"")</f>
        <v xml:space="preserve"> </v>
      </c>
      <c r="H2486" s="82" t="s">
        <v>1023</v>
      </c>
      <c r="I2486" s="78" t="s">
        <v>3025</v>
      </c>
      <c r="J2486" s="78" t="s">
        <v>2895</v>
      </c>
      <c r="K2486" s="78" t="s">
        <v>2476</v>
      </c>
      <c r="L2486" s="78" t="s">
        <v>1791</v>
      </c>
      <c r="M2486" s="78" t="s">
        <v>1791</v>
      </c>
      <c r="N2486" s="78" t="s">
        <v>1791</v>
      </c>
      <c r="O2486" s="78" t="s">
        <v>2897</v>
      </c>
      <c r="P2486" s="82">
        <v>1</v>
      </c>
      <c r="Q2486" s="78" t="s">
        <v>3024</v>
      </c>
      <c r="R2486" s="82"/>
      <c r="S2486" s="82"/>
      <c r="T2486" s="82"/>
      <c r="U2486" s="82">
        <v>1</v>
      </c>
      <c r="V2486" s="82"/>
      <c r="W2486" s="82"/>
      <c r="X2486" s="82"/>
      <c r="Y2486" s="82"/>
      <c r="Z2486" s="82"/>
      <c r="AA2486" s="82"/>
      <c r="AB2486" s="82"/>
      <c r="AC2486" s="82"/>
      <c r="AD2486" s="85" t="str">
        <f>IF(A2486&lt;&gt;"",IF(D2486="DIRECCIÓN_DE_TRANSFERENCIAS","280 0031",VLOOKUP(C2486,NIVELES!$A$14:$B$105,2,0)),"")</f>
        <v>280 5410</v>
      </c>
      <c r="AE2486" s="86" t="s">
        <v>322</v>
      </c>
      <c r="AF2486" s="86" t="s">
        <v>369</v>
      </c>
      <c r="AG2486" s="79" t="str">
        <f>+IF(AF2486&lt;&gt;"",VLOOKUP(AF2486,NIVELES!$A$666:$B$673,2,0),"")</f>
        <v>ADMINISTRACIÓN_CENTRAL</v>
      </c>
      <c r="AH2486" s="78" t="s">
        <v>322</v>
      </c>
      <c r="AI2486" s="79" t="str">
        <f>IF(AH2486&lt;&gt;"",VLOOKUP(CONCATENATE(AG2486,AH2486),NIVELES!$B$676:$C$745,2,0),"")</f>
        <v>Administración De La Gestión Administrativa Financiera</v>
      </c>
      <c r="AJ2486" s="78" t="s">
        <v>517</v>
      </c>
      <c r="AK2486" s="79" t="str">
        <f>+IF(AJ2486&lt;&gt;"",VLOOKUP(AJ2486,NIVELES!$A$816:$B$892,2,0),"")</f>
        <v>NO APLICA</v>
      </c>
      <c r="AL2486" s="78" t="s">
        <v>554</v>
      </c>
      <c r="AM2486" s="78">
        <v>530805</v>
      </c>
      <c r="AN2486" s="79" t="str">
        <f>IF(AM2486&lt;&gt;"",+VLOOKUP(AM2486,NIVELES!$A$1652:$B$2466,2,0),"")</f>
        <v>Materiales de Aseo</v>
      </c>
      <c r="AO2486" s="87">
        <v>659</v>
      </c>
      <c r="AP2486" s="88"/>
      <c r="AQ2486" s="88"/>
      <c r="AR2486" s="88"/>
      <c r="AS2486" s="88">
        <v>659</v>
      </c>
      <c r="AT2486" s="88"/>
      <c r="AU2486" s="88"/>
      <c r="AV2486" s="88"/>
      <c r="AW2486" s="88"/>
      <c r="AX2486" s="88"/>
      <c r="AY2486" s="88"/>
      <c r="AZ2486" s="88"/>
      <c r="BA2486" s="88"/>
      <c r="BB2486" s="89">
        <f t="shared" si="151"/>
        <v>659</v>
      </c>
      <c r="BC2486" s="90" t="str">
        <f t="shared" si="150"/>
        <v>OK</v>
      </c>
      <c r="BD2486" s="91" t="str">
        <f t="shared" si="152"/>
        <v xml:space="preserve">                  </v>
      </c>
      <c r="BE2486" s="92">
        <f t="shared" si="153"/>
        <v>1</v>
      </c>
    </row>
    <row r="2487" spans="1:57" s="74" customFormat="1" ht="50.1" customHeight="1" x14ac:dyDescent="0.2">
      <c r="A2487" s="78" t="s">
        <v>55</v>
      </c>
      <c r="B2487" s="78" t="s">
        <v>61</v>
      </c>
      <c r="C2487" s="78" t="s">
        <v>25</v>
      </c>
      <c r="D2487" s="78" t="s">
        <v>575</v>
      </c>
      <c r="E2487" s="79" t="str">
        <f>+IF(C2487&lt;&gt;"",VLOOKUP(MID(C2487,18,5),NIVELES!$A$133:$B$213,2,0),"")</f>
        <v>LOS_RÍOS</v>
      </c>
      <c r="F2487" s="80" t="s">
        <v>279</v>
      </c>
      <c r="G2487" s="81" t="str">
        <f>+IF(F2487&lt;&gt;"",VLOOKUP(F2487,NIVELES!$A$246:$C$464,3,0),"")</f>
        <v xml:space="preserve"> </v>
      </c>
      <c r="H2487" s="82" t="s">
        <v>1023</v>
      </c>
      <c r="I2487" s="78" t="s">
        <v>3025</v>
      </c>
      <c r="J2487" s="78" t="s">
        <v>2895</v>
      </c>
      <c r="K2487" s="78" t="s">
        <v>2476</v>
      </c>
      <c r="L2487" s="78" t="s">
        <v>1791</v>
      </c>
      <c r="M2487" s="78" t="s">
        <v>1791</v>
      </c>
      <c r="N2487" s="78" t="s">
        <v>1791</v>
      </c>
      <c r="O2487" s="78" t="s">
        <v>2897</v>
      </c>
      <c r="P2487" s="82">
        <v>1</v>
      </c>
      <c r="Q2487" s="78" t="s">
        <v>3024</v>
      </c>
      <c r="R2487" s="82"/>
      <c r="S2487" s="82"/>
      <c r="T2487" s="82"/>
      <c r="U2487" s="82">
        <v>1</v>
      </c>
      <c r="V2487" s="82"/>
      <c r="W2487" s="82"/>
      <c r="X2487" s="82"/>
      <c r="Y2487" s="82"/>
      <c r="Z2487" s="82"/>
      <c r="AA2487" s="82"/>
      <c r="AB2487" s="82"/>
      <c r="AC2487" s="82"/>
      <c r="AD2487" s="85" t="str">
        <f>IF(A2487&lt;&gt;"",IF(D2487="DIRECCIÓN_DE_TRANSFERENCIAS","280 0031",VLOOKUP(C2487,NIVELES!$A$14:$B$105,2,0)),"")</f>
        <v>280 5410</v>
      </c>
      <c r="AE2487" s="86" t="s">
        <v>322</v>
      </c>
      <c r="AF2487" s="86" t="s">
        <v>369</v>
      </c>
      <c r="AG2487" s="79" t="str">
        <f>+IF(AF2487&lt;&gt;"",VLOOKUP(AF2487,NIVELES!$A$666:$B$673,2,0),"")</f>
        <v>ADMINISTRACIÓN_CENTRAL</v>
      </c>
      <c r="AH2487" s="78" t="s">
        <v>322</v>
      </c>
      <c r="AI2487" s="79" t="str">
        <f>IF(AH2487&lt;&gt;"",VLOOKUP(CONCATENATE(AG2487,AH2487),NIVELES!$B$676:$C$745,2,0),"")</f>
        <v>Administración De La Gestión Administrativa Financiera</v>
      </c>
      <c r="AJ2487" s="78" t="s">
        <v>517</v>
      </c>
      <c r="AK2487" s="79" t="str">
        <f>+IF(AJ2487&lt;&gt;"",VLOOKUP(AJ2487,NIVELES!$A$816:$B$892,2,0),"")</f>
        <v>NO APLICA</v>
      </c>
      <c r="AL2487" s="78" t="s">
        <v>554</v>
      </c>
      <c r="AM2487" s="78">
        <v>530807</v>
      </c>
      <c r="AN2487" s="79" t="str">
        <f>IF(AM2487&lt;&gt;"",+VLOOKUP(AM2487,NIVELES!$A$1652:$B$2466,2,0),"")</f>
        <v>Materiales de Impresión, Fotografía, Reproducción y Publicaciones</v>
      </c>
      <c r="AO2487" s="87">
        <v>5548</v>
      </c>
      <c r="AP2487" s="88"/>
      <c r="AQ2487" s="88"/>
      <c r="AR2487" s="88"/>
      <c r="AS2487" s="88">
        <v>5548</v>
      </c>
      <c r="AT2487" s="88"/>
      <c r="AU2487" s="88"/>
      <c r="AV2487" s="88"/>
      <c r="AW2487" s="88"/>
      <c r="AX2487" s="88"/>
      <c r="AY2487" s="88"/>
      <c r="AZ2487" s="88"/>
      <c r="BA2487" s="88"/>
      <c r="BB2487" s="89">
        <f t="shared" si="151"/>
        <v>5548</v>
      </c>
      <c r="BC2487" s="90" t="str">
        <f t="shared" si="150"/>
        <v>OK</v>
      </c>
      <c r="BD2487" s="91" t="str">
        <f t="shared" si="152"/>
        <v xml:space="preserve">                  </v>
      </c>
      <c r="BE2487" s="92">
        <f t="shared" si="153"/>
        <v>1</v>
      </c>
    </row>
    <row r="2488" spans="1:57" s="74" customFormat="1" ht="50.1" customHeight="1" x14ac:dyDescent="0.2">
      <c r="A2488" s="78" t="s">
        <v>55</v>
      </c>
      <c r="B2488" s="78" t="s">
        <v>61</v>
      </c>
      <c r="C2488" s="78" t="s">
        <v>25</v>
      </c>
      <c r="D2488" s="78" t="s">
        <v>575</v>
      </c>
      <c r="E2488" s="79" t="str">
        <f>+IF(C2488&lt;&gt;"",VLOOKUP(MID(C2488,18,5),NIVELES!$A$133:$B$213,2,0),"")</f>
        <v>LOS_RÍOS</v>
      </c>
      <c r="F2488" s="80" t="s">
        <v>279</v>
      </c>
      <c r="G2488" s="81" t="str">
        <f>+IF(F2488&lt;&gt;"",VLOOKUP(F2488,NIVELES!$A$246:$C$464,3,0),"")</f>
        <v xml:space="preserve"> </v>
      </c>
      <c r="H2488" s="82" t="s">
        <v>1023</v>
      </c>
      <c r="I2488" s="78" t="s">
        <v>3025</v>
      </c>
      <c r="J2488" s="78" t="s">
        <v>2895</v>
      </c>
      <c r="K2488" s="78" t="s">
        <v>2476</v>
      </c>
      <c r="L2488" s="78" t="s">
        <v>1791</v>
      </c>
      <c r="M2488" s="78" t="s">
        <v>1791</v>
      </c>
      <c r="N2488" s="78" t="s">
        <v>1791</v>
      </c>
      <c r="O2488" s="78" t="s">
        <v>2897</v>
      </c>
      <c r="P2488" s="82">
        <v>1</v>
      </c>
      <c r="Q2488" s="78" t="s">
        <v>3024</v>
      </c>
      <c r="R2488" s="82"/>
      <c r="S2488" s="82"/>
      <c r="T2488" s="82"/>
      <c r="U2488" s="82">
        <v>1</v>
      </c>
      <c r="V2488" s="82"/>
      <c r="W2488" s="82"/>
      <c r="X2488" s="82"/>
      <c r="Y2488" s="82"/>
      <c r="Z2488" s="82"/>
      <c r="AA2488" s="82"/>
      <c r="AB2488" s="82"/>
      <c r="AC2488" s="82"/>
      <c r="AD2488" s="85" t="str">
        <f>IF(A2488&lt;&gt;"",IF(D2488="DIRECCIÓN_DE_TRANSFERENCIAS","280 0031",VLOOKUP(C2488,NIVELES!$A$14:$B$105,2,0)),"")</f>
        <v>280 5410</v>
      </c>
      <c r="AE2488" s="86" t="s">
        <v>322</v>
      </c>
      <c r="AF2488" s="86" t="s">
        <v>369</v>
      </c>
      <c r="AG2488" s="79" t="str">
        <f>+IF(AF2488&lt;&gt;"",VLOOKUP(AF2488,NIVELES!$A$666:$B$673,2,0),"")</f>
        <v>ADMINISTRACIÓN_CENTRAL</v>
      </c>
      <c r="AH2488" s="78" t="s">
        <v>322</v>
      </c>
      <c r="AI2488" s="79" t="str">
        <f>IF(AH2488&lt;&gt;"",VLOOKUP(CONCATENATE(AG2488,AH2488),NIVELES!$B$676:$C$745,2,0),"")</f>
        <v>Administración De La Gestión Administrativa Financiera</v>
      </c>
      <c r="AJ2488" s="78" t="s">
        <v>517</v>
      </c>
      <c r="AK2488" s="79" t="str">
        <f>+IF(AJ2488&lt;&gt;"",VLOOKUP(AJ2488,NIVELES!$A$816:$B$892,2,0),"")</f>
        <v>NO APLICA</v>
      </c>
      <c r="AL2488" s="78" t="s">
        <v>554</v>
      </c>
      <c r="AM2488" s="78">
        <v>530813</v>
      </c>
      <c r="AN2488" s="79" t="str">
        <f>IF(AM2488&lt;&gt;"",+VLOOKUP(AM2488,NIVELES!$A$1652:$B$2466,2,0),"")</f>
        <v>Repuestos y Accesorios</v>
      </c>
      <c r="AO2488" s="87">
        <v>13373</v>
      </c>
      <c r="AP2488" s="88"/>
      <c r="AQ2488" s="88"/>
      <c r="AR2488" s="88"/>
      <c r="AS2488" s="88">
        <v>13373</v>
      </c>
      <c r="AT2488" s="88"/>
      <c r="AU2488" s="88"/>
      <c r="AV2488" s="88"/>
      <c r="AW2488" s="88"/>
      <c r="AX2488" s="88"/>
      <c r="AY2488" s="88"/>
      <c r="AZ2488" s="88"/>
      <c r="BA2488" s="88"/>
      <c r="BB2488" s="89">
        <f t="shared" si="151"/>
        <v>13373</v>
      </c>
      <c r="BC2488" s="90" t="str">
        <f t="shared" si="150"/>
        <v>OK</v>
      </c>
      <c r="BD2488" s="91" t="str">
        <f t="shared" si="152"/>
        <v xml:space="preserve">                  </v>
      </c>
      <c r="BE2488" s="92">
        <f t="shared" si="153"/>
        <v>1</v>
      </c>
    </row>
    <row r="2489" spans="1:57" s="74" customFormat="1" ht="50.1" customHeight="1" x14ac:dyDescent="0.2">
      <c r="A2489" s="78" t="s">
        <v>55</v>
      </c>
      <c r="B2489" s="78" t="s">
        <v>61</v>
      </c>
      <c r="C2489" s="78" t="s">
        <v>25</v>
      </c>
      <c r="D2489" s="78" t="s">
        <v>575</v>
      </c>
      <c r="E2489" s="79" t="str">
        <f>+IF(C2489&lt;&gt;"",VLOOKUP(MID(C2489,18,5),NIVELES!$A$133:$B$213,2,0),"")</f>
        <v>LOS_RÍOS</v>
      </c>
      <c r="F2489" s="80" t="s">
        <v>279</v>
      </c>
      <c r="G2489" s="81" t="str">
        <f>+IF(F2489&lt;&gt;"",VLOOKUP(F2489,NIVELES!$A$246:$C$464,3,0),"")</f>
        <v xml:space="preserve"> </v>
      </c>
      <c r="H2489" s="82" t="s">
        <v>1023</v>
      </c>
      <c r="I2489" s="78" t="s">
        <v>3025</v>
      </c>
      <c r="J2489" s="78" t="s">
        <v>2895</v>
      </c>
      <c r="K2489" s="78" t="s">
        <v>2476</v>
      </c>
      <c r="L2489" s="78" t="s">
        <v>1791</v>
      </c>
      <c r="M2489" s="78" t="s">
        <v>1791</v>
      </c>
      <c r="N2489" s="78" t="s">
        <v>1791</v>
      </c>
      <c r="O2489" s="78" t="s">
        <v>2897</v>
      </c>
      <c r="P2489" s="82">
        <v>12</v>
      </c>
      <c r="Q2489" s="78" t="s">
        <v>3024</v>
      </c>
      <c r="R2489" s="82">
        <v>1</v>
      </c>
      <c r="S2489" s="82">
        <v>1</v>
      </c>
      <c r="T2489" s="82">
        <v>1</v>
      </c>
      <c r="U2489" s="82">
        <v>1</v>
      </c>
      <c r="V2489" s="82">
        <v>1</v>
      </c>
      <c r="W2489" s="82">
        <v>1</v>
      </c>
      <c r="X2489" s="82">
        <v>1</v>
      </c>
      <c r="Y2489" s="82">
        <v>1</v>
      </c>
      <c r="Z2489" s="82">
        <v>1</v>
      </c>
      <c r="AA2489" s="82">
        <v>1</v>
      </c>
      <c r="AB2489" s="82">
        <v>1</v>
      </c>
      <c r="AC2489" s="82">
        <v>1</v>
      </c>
      <c r="AD2489" s="85" t="str">
        <f>IF(A2489&lt;&gt;"",IF(D2489="DIRECCIÓN_DE_TRANSFERENCIAS","280 0031",VLOOKUP(C2489,NIVELES!$A$14:$B$105,2,0)),"")</f>
        <v>280 5410</v>
      </c>
      <c r="AE2489" s="86" t="s">
        <v>322</v>
      </c>
      <c r="AF2489" s="86" t="s">
        <v>369</v>
      </c>
      <c r="AG2489" s="79" t="str">
        <f>+IF(AF2489&lt;&gt;"",VLOOKUP(AF2489,NIVELES!$A$666:$B$673,2,0),"")</f>
        <v>ADMINISTRACIÓN_CENTRAL</v>
      </c>
      <c r="AH2489" s="78" t="s">
        <v>322</v>
      </c>
      <c r="AI2489" s="79" t="str">
        <f>IF(AH2489&lt;&gt;"",VLOOKUP(CONCATENATE(AG2489,AH2489),NIVELES!$B$676:$C$745,2,0),"")</f>
        <v>Administración De La Gestión Administrativa Financiera</v>
      </c>
      <c r="AJ2489" s="78" t="s">
        <v>517</v>
      </c>
      <c r="AK2489" s="79" t="str">
        <f>+IF(AJ2489&lt;&gt;"",VLOOKUP(AJ2489,NIVELES!$A$816:$B$892,2,0),"")</f>
        <v>NO APLICA</v>
      </c>
      <c r="AL2489" s="78" t="s">
        <v>554</v>
      </c>
      <c r="AM2489" s="78">
        <v>530820</v>
      </c>
      <c r="AN2489" s="79" t="str">
        <f>IF(AM2489&lt;&gt;"",+VLOOKUP(AM2489,NIVELES!$A$1652:$B$2466,2,0),"")</f>
        <v>Menaje de Cocina, de Hogar y Accesorios Descartables</v>
      </c>
      <c r="AO2489" s="87">
        <v>0</v>
      </c>
      <c r="AP2489" s="88"/>
      <c r="AQ2489" s="88"/>
      <c r="AR2489" s="88"/>
      <c r="AS2489" s="88">
        <v>0</v>
      </c>
      <c r="AT2489" s="88"/>
      <c r="AU2489" s="88"/>
      <c r="AV2489" s="88"/>
      <c r="AW2489" s="88"/>
      <c r="AX2489" s="88"/>
      <c r="AY2489" s="88"/>
      <c r="AZ2489" s="88"/>
      <c r="BA2489" s="88"/>
      <c r="BB2489" s="89">
        <f t="shared" si="151"/>
        <v>0</v>
      </c>
      <c r="BC2489" s="90" t="str">
        <f t="shared" si="150"/>
        <v>OK</v>
      </c>
      <c r="BD2489" s="91" t="str">
        <f t="shared" si="152"/>
        <v xml:space="preserve">                  </v>
      </c>
      <c r="BE2489" s="92">
        <f t="shared" si="153"/>
        <v>12</v>
      </c>
    </row>
    <row r="2490" spans="1:57" s="74" customFormat="1" ht="50.1" customHeight="1" x14ac:dyDescent="0.2">
      <c r="A2490" s="78" t="s">
        <v>55</v>
      </c>
      <c r="B2490" s="78" t="s">
        <v>61</v>
      </c>
      <c r="C2490" s="78" t="s">
        <v>25</v>
      </c>
      <c r="D2490" s="78" t="s">
        <v>575</v>
      </c>
      <c r="E2490" s="79" t="str">
        <f>+IF(C2490&lt;&gt;"",VLOOKUP(MID(C2490,18,5),NIVELES!$A$133:$B$213,2,0),"")</f>
        <v>LOS_RÍOS</v>
      </c>
      <c r="F2490" s="80" t="s">
        <v>279</v>
      </c>
      <c r="G2490" s="81" t="str">
        <f>+IF(F2490&lt;&gt;"",VLOOKUP(F2490,NIVELES!$A$246:$C$464,3,0),"")</f>
        <v xml:space="preserve"> </v>
      </c>
      <c r="H2490" s="82" t="s">
        <v>1023</v>
      </c>
      <c r="I2490" s="78" t="s">
        <v>3025</v>
      </c>
      <c r="J2490" s="78" t="s">
        <v>2895</v>
      </c>
      <c r="K2490" s="78" t="s">
        <v>2476</v>
      </c>
      <c r="L2490" s="78" t="s">
        <v>1791</v>
      </c>
      <c r="M2490" s="78" t="s">
        <v>1791</v>
      </c>
      <c r="N2490" s="78" t="s">
        <v>1791</v>
      </c>
      <c r="O2490" s="78" t="s">
        <v>2897</v>
      </c>
      <c r="P2490" s="82">
        <v>1</v>
      </c>
      <c r="Q2490" s="78" t="s">
        <v>3024</v>
      </c>
      <c r="R2490" s="82"/>
      <c r="S2490" s="82"/>
      <c r="T2490" s="82"/>
      <c r="U2490" s="82">
        <v>1</v>
      </c>
      <c r="V2490" s="82"/>
      <c r="W2490" s="82"/>
      <c r="X2490" s="82"/>
      <c r="Y2490" s="82"/>
      <c r="Z2490" s="82"/>
      <c r="AA2490" s="82"/>
      <c r="AB2490" s="82"/>
      <c r="AC2490" s="82"/>
      <c r="AD2490" s="85" t="str">
        <f>IF(A2490&lt;&gt;"",IF(D2490="DIRECCIÓN_DE_TRANSFERENCIAS","280 0031",VLOOKUP(C2490,NIVELES!$A$14:$B$105,2,0)),"")</f>
        <v>280 5410</v>
      </c>
      <c r="AE2490" s="86" t="s">
        <v>322</v>
      </c>
      <c r="AF2490" s="86" t="s">
        <v>369</v>
      </c>
      <c r="AG2490" s="79" t="str">
        <f>+IF(AF2490&lt;&gt;"",VLOOKUP(AF2490,NIVELES!$A$666:$B$673,2,0),"")</f>
        <v>ADMINISTRACIÓN_CENTRAL</v>
      </c>
      <c r="AH2490" s="78" t="s">
        <v>322</v>
      </c>
      <c r="AI2490" s="79" t="str">
        <f>IF(AH2490&lt;&gt;"",VLOOKUP(CONCATENATE(AG2490,AH2490),NIVELES!$B$676:$C$745,2,0),"")</f>
        <v>Administración De La Gestión Administrativa Financiera</v>
      </c>
      <c r="AJ2490" s="78" t="s">
        <v>517</v>
      </c>
      <c r="AK2490" s="79" t="str">
        <f>+IF(AJ2490&lt;&gt;"",VLOOKUP(AJ2490,NIVELES!$A$816:$B$892,2,0),"")</f>
        <v>NO APLICA</v>
      </c>
      <c r="AL2490" s="78" t="s">
        <v>554</v>
      </c>
      <c r="AM2490" s="78">
        <v>530844</v>
      </c>
      <c r="AN2490" s="79" t="str">
        <f>IF(AM2490&lt;&gt;"",+VLOOKUP(AM2490,NIVELES!$A$1652:$B$2466,2,0),"")</f>
        <v>Repuestos y Accesorios para Maquinarias, Plantas Eléctricas, Equipos y Otros</v>
      </c>
      <c r="AO2490" s="87">
        <v>0</v>
      </c>
      <c r="AP2490" s="88"/>
      <c r="AQ2490" s="88"/>
      <c r="AR2490" s="88"/>
      <c r="AS2490" s="88"/>
      <c r="AT2490" s="88"/>
      <c r="AU2490" s="88"/>
      <c r="AV2490" s="88"/>
      <c r="AW2490" s="88"/>
      <c r="AX2490" s="88"/>
      <c r="AY2490" s="88"/>
      <c r="AZ2490" s="88"/>
      <c r="BA2490" s="88"/>
      <c r="BB2490" s="89">
        <f t="shared" si="151"/>
        <v>0</v>
      </c>
      <c r="BC2490" s="90" t="str">
        <f t="shared" si="150"/>
        <v>OK</v>
      </c>
      <c r="BD2490" s="91" t="str">
        <f t="shared" si="152"/>
        <v xml:space="preserve">                  </v>
      </c>
      <c r="BE2490" s="92">
        <f t="shared" si="153"/>
        <v>1</v>
      </c>
    </row>
    <row r="2491" spans="1:57" s="74" customFormat="1" ht="50.1" customHeight="1" x14ac:dyDescent="0.2">
      <c r="A2491" s="78" t="s">
        <v>55</v>
      </c>
      <c r="B2491" s="78" t="s">
        <v>61</v>
      </c>
      <c r="C2491" s="78" t="s">
        <v>25</v>
      </c>
      <c r="D2491" s="78" t="s">
        <v>575</v>
      </c>
      <c r="E2491" s="79" t="str">
        <f>+IF(C2491&lt;&gt;"",VLOOKUP(MID(C2491,18,5),NIVELES!$A$133:$B$213,2,0),"")</f>
        <v>LOS_RÍOS</v>
      </c>
      <c r="F2491" s="80" t="s">
        <v>279</v>
      </c>
      <c r="G2491" s="81" t="str">
        <f>+IF(F2491&lt;&gt;"",VLOOKUP(F2491,NIVELES!$A$246:$C$464,3,0),"")</f>
        <v xml:space="preserve"> </v>
      </c>
      <c r="H2491" s="82" t="s">
        <v>1023</v>
      </c>
      <c r="I2491" s="78" t="s">
        <v>3025</v>
      </c>
      <c r="J2491" s="78" t="s">
        <v>2895</v>
      </c>
      <c r="K2491" s="78" t="s">
        <v>2476</v>
      </c>
      <c r="L2491" s="78" t="s">
        <v>1791</v>
      </c>
      <c r="M2491" s="78" t="s">
        <v>1791</v>
      </c>
      <c r="N2491" s="78" t="s">
        <v>1791</v>
      </c>
      <c r="O2491" s="78" t="s">
        <v>2897</v>
      </c>
      <c r="P2491" s="82">
        <v>12</v>
      </c>
      <c r="Q2491" s="78" t="s">
        <v>3024</v>
      </c>
      <c r="R2491" s="82"/>
      <c r="S2491" s="82"/>
      <c r="T2491" s="82"/>
      <c r="U2491" s="82">
        <v>12</v>
      </c>
      <c r="V2491" s="82"/>
      <c r="W2491" s="82"/>
      <c r="X2491" s="82"/>
      <c r="Y2491" s="82"/>
      <c r="Z2491" s="82"/>
      <c r="AA2491" s="82"/>
      <c r="AB2491" s="82"/>
      <c r="AC2491" s="82"/>
      <c r="AD2491" s="85" t="str">
        <f>IF(A2491&lt;&gt;"",IF(D2491="DIRECCIÓN_DE_TRANSFERENCIAS","280 0031",VLOOKUP(C2491,NIVELES!$A$14:$B$105,2,0)),"")</f>
        <v>280 5410</v>
      </c>
      <c r="AE2491" s="86" t="s">
        <v>322</v>
      </c>
      <c r="AF2491" s="86" t="s">
        <v>369</v>
      </c>
      <c r="AG2491" s="79" t="str">
        <f>+IF(AF2491&lt;&gt;"",VLOOKUP(AF2491,NIVELES!$A$666:$B$673,2,0),"")</f>
        <v>ADMINISTRACIÓN_CENTRAL</v>
      </c>
      <c r="AH2491" s="78" t="s">
        <v>322</v>
      </c>
      <c r="AI2491" s="79" t="str">
        <f>IF(AH2491&lt;&gt;"",VLOOKUP(CONCATENATE(AG2491,AH2491),NIVELES!$B$676:$C$745,2,0),"")</f>
        <v>Administración De La Gestión Administrativa Financiera</v>
      </c>
      <c r="AJ2491" s="78" t="s">
        <v>517</v>
      </c>
      <c r="AK2491" s="79" t="str">
        <f>+IF(AJ2491&lt;&gt;"",VLOOKUP(AJ2491,NIVELES!$A$816:$B$892,2,0),"")</f>
        <v>NO APLICA</v>
      </c>
      <c r="AL2491" s="78" t="s">
        <v>555</v>
      </c>
      <c r="AM2491" s="78">
        <v>570102</v>
      </c>
      <c r="AN2491" s="79" t="str">
        <f>IF(AM2491&lt;&gt;"",+VLOOKUP(AM2491,NIVELES!$A$1652:$B$2466,2,0),"")</f>
        <v>Tasas Generales, Impuestos, Contribuciones, Permisos, Licencias y Patentes.</v>
      </c>
      <c r="AO2491" s="87">
        <v>8439</v>
      </c>
      <c r="AP2491" s="88"/>
      <c r="AQ2491" s="88"/>
      <c r="AR2491" s="88"/>
      <c r="AS2491" s="88">
        <v>8439</v>
      </c>
      <c r="AT2491" s="88"/>
      <c r="AU2491" s="88"/>
      <c r="AV2491" s="88"/>
      <c r="AW2491" s="88"/>
      <c r="AX2491" s="88"/>
      <c r="AY2491" s="88"/>
      <c r="AZ2491" s="88"/>
      <c r="BA2491" s="88"/>
      <c r="BB2491" s="89">
        <f t="shared" si="151"/>
        <v>8439</v>
      </c>
      <c r="BC2491" s="90" t="str">
        <f t="shared" si="150"/>
        <v>OK</v>
      </c>
      <c r="BD2491" s="91" t="str">
        <f t="shared" si="152"/>
        <v xml:space="preserve">                  </v>
      </c>
      <c r="BE2491" s="92">
        <f t="shared" si="153"/>
        <v>12</v>
      </c>
    </row>
    <row r="2492" spans="1:57" s="74" customFormat="1" ht="50.1" customHeight="1" x14ac:dyDescent="0.2">
      <c r="A2492" s="78" t="s">
        <v>55</v>
      </c>
      <c r="B2492" s="78" t="s">
        <v>61</v>
      </c>
      <c r="C2492" s="78" t="s">
        <v>25</v>
      </c>
      <c r="D2492" s="78" t="s">
        <v>575</v>
      </c>
      <c r="E2492" s="79" t="str">
        <f>+IF(C2492&lt;&gt;"",VLOOKUP(MID(C2492,18,5),NIVELES!$A$133:$B$213,2,0),"")</f>
        <v>LOS_RÍOS</v>
      </c>
      <c r="F2492" s="80" t="s">
        <v>279</v>
      </c>
      <c r="G2492" s="81" t="str">
        <f>+IF(F2492&lt;&gt;"",VLOOKUP(F2492,NIVELES!$A$246:$C$464,3,0),"")</f>
        <v xml:space="preserve"> </v>
      </c>
      <c r="H2492" s="82" t="s">
        <v>1023</v>
      </c>
      <c r="I2492" s="78" t="s">
        <v>3025</v>
      </c>
      <c r="J2492" s="78" t="s">
        <v>2895</v>
      </c>
      <c r="K2492" s="78" t="s">
        <v>2476</v>
      </c>
      <c r="L2492" s="78" t="s">
        <v>1791</v>
      </c>
      <c r="M2492" s="78" t="s">
        <v>1791</v>
      </c>
      <c r="N2492" s="78" t="s">
        <v>1791</v>
      </c>
      <c r="O2492" s="78" t="s">
        <v>2897</v>
      </c>
      <c r="P2492" s="82">
        <v>12</v>
      </c>
      <c r="Q2492" s="78" t="s">
        <v>3024</v>
      </c>
      <c r="R2492" s="82"/>
      <c r="S2492" s="82"/>
      <c r="T2492" s="82"/>
      <c r="U2492" s="82">
        <v>12</v>
      </c>
      <c r="V2492" s="82"/>
      <c r="W2492" s="82"/>
      <c r="X2492" s="82"/>
      <c r="Y2492" s="82"/>
      <c r="Z2492" s="82"/>
      <c r="AA2492" s="82"/>
      <c r="AB2492" s="82"/>
      <c r="AC2492" s="82"/>
      <c r="AD2492" s="85" t="str">
        <f>IF(A2492&lt;&gt;"",IF(D2492="DIRECCIÓN_DE_TRANSFERENCIAS","280 0031",VLOOKUP(C2492,NIVELES!$A$14:$B$105,2,0)),"")</f>
        <v>280 5410</v>
      </c>
      <c r="AE2492" s="86" t="s">
        <v>322</v>
      </c>
      <c r="AF2492" s="86" t="s">
        <v>369</v>
      </c>
      <c r="AG2492" s="79" t="str">
        <f>+IF(AF2492&lt;&gt;"",VLOOKUP(AF2492,NIVELES!$A$666:$B$673,2,0),"")</f>
        <v>ADMINISTRACIÓN_CENTRAL</v>
      </c>
      <c r="AH2492" s="78" t="s">
        <v>322</v>
      </c>
      <c r="AI2492" s="79" t="str">
        <f>IF(AH2492&lt;&gt;"",VLOOKUP(CONCATENATE(AG2492,AH2492),NIVELES!$B$676:$C$745,2,0),"")</f>
        <v>Administración De La Gestión Administrativa Financiera</v>
      </c>
      <c r="AJ2492" s="78" t="s">
        <v>517</v>
      </c>
      <c r="AK2492" s="79" t="str">
        <f>+IF(AJ2492&lt;&gt;"",VLOOKUP(AJ2492,NIVELES!$A$816:$B$892,2,0),"")</f>
        <v>NO APLICA</v>
      </c>
      <c r="AL2492" s="78" t="s">
        <v>555</v>
      </c>
      <c r="AM2492" s="78">
        <v>570218</v>
      </c>
      <c r="AN2492" s="79" t="str">
        <f>IF(AM2492&lt;&gt;"",+VLOOKUP(AM2492,NIVELES!$A$1652:$B$2466,2,0),"")</f>
        <v>Intereses por Mora Patronal al IESS</v>
      </c>
      <c r="AO2492" s="87">
        <v>0</v>
      </c>
      <c r="AP2492" s="88"/>
      <c r="AQ2492" s="88"/>
      <c r="AR2492" s="88"/>
      <c r="AS2492" s="88"/>
      <c r="AT2492" s="88"/>
      <c r="AU2492" s="88"/>
      <c r="AV2492" s="88"/>
      <c r="AW2492" s="88"/>
      <c r="AX2492" s="88"/>
      <c r="AY2492" s="88"/>
      <c r="AZ2492" s="88"/>
      <c r="BA2492" s="88"/>
      <c r="BB2492" s="89">
        <f t="shared" si="151"/>
        <v>0</v>
      </c>
      <c r="BC2492" s="90" t="str">
        <f t="shared" si="150"/>
        <v>OK</v>
      </c>
      <c r="BD2492" s="91" t="str">
        <f t="shared" si="152"/>
        <v xml:space="preserve">                  </v>
      </c>
      <c r="BE2492" s="92">
        <f t="shared" si="153"/>
        <v>12</v>
      </c>
    </row>
    <row r="2493" spans="1:57" s="74" customFormat="1" ht="50.1" customHeight="1" x14ac:dyDescent="0.2">
      <c r="A2493" s="78" t="s">
        <v>55</v>
      </c>
      <c r="B2493" s="78" t="s">
        <v>61</v>
      </c>
      <c r="C2493" s="78" t="s">
        <v>25</v>
      </c>
      <c r="D2493" s="78" t="s">
        <v>575</v>
      </c>
      <c r="E2493" s="79" t="str">
        <f>+IF(C2493&lt;&gt;"",VLOOKUP(MID(C2493,18,5),NIVELES!$A$133:$B$213,2,0),"")</f>
        <v>LOS_RÍOS</v>
      </c>
      <c r="F2493" s="80" t="s">
        <v>279</v>
      </c>
      <c r="G2493" s="81" t="str">
        <f>+IF(F2493&lt;&gt;"",VLOOKUP(F2493,NIVELES!$A$246:$C$464,3,0),"")</f>
        <v xml:space="preserve"> </v>
      </c>
      <c r="H2493" s="82" t="s">
        <v>1023</v>
      </c>
      <c r="I2493" s="78" t="s">
        <v>3025</v>
      </c>
      <c r="J2493" s="78" t="s">
        <v>2895</v>
      </c>
      <c r="K2493" s="78" t="s">
        <v>2476</v>
      </c>
      <c r="L2493" s="78" t="s">
        <v>1791</v>
      </c>
      <c r="M2493" s="78" t="s">
        <v>1791</v>
      </c>
      <c r="N2493" s="78" t="s">
        <v>1791</v>
      </c>
      <c r="O2493" s="78" t="s">
        <v>2897</v>
      </c>
      <c r="P2493" s="82">
        <v>12</v>
      </c>
      <c r="Q2493" s="78" t="s">
        <v>3024</v>
      </c>
      <c r="R2493" s="82">
        <v>1</v>
      </c>
      <c r="S2493" s="82">
        <v>1</v>
      </c>
      <c r="T2493" s="82">
        <v>1</v>
      </c>
      <c r="U2493" s="82">
        <v>1</v>
      </c>
      <c r="V2493" s="82">
        <v>1</v>
      </c>
      <c r="W2493" s="82">
        <v>1</v>
      </c>
      <c r="X2493" s="82">
        <v>1</v>
      </c>
      <c r="Y2493" s="82">
        <v>1</v>
      </c>
      <c r="Z2493" s="82">
        <v>1</v>
      </c>
      <c r="AA2493" s="82">
        <v>1</v>
      </c>
      <c r="AB2493" s="82">
        <v>1</v>
      </c>
      <c r="AC2493" s="82">
        <v>1</v>
      </c>
      <c r="AD2493" s="85" t="str">
        <f>IF(A2493&lt;&gt;"",IF(D2493="DIRECCIÓN_DE_TRANSFERENCIAS","280 0031",VLOOKUP(C2493,NIVELES!$A$14:$B$105,2,0)),"")</f>
        <v>280 5410</v>
      </c>
      <c r="AE2493" s="86" t="s">
        <v>322</v>
      </c>
      <c r="AF2493" s="86" t="s">
        <v>369</v>
      </c>
      <c r="AG2493" s="79" t="str">
        <f>+IF(AF2493&lt;&gt;"",VLOOKUP(AF2493,NIVELES!$A$666:$B$673,2,0),"")</f>
        <v>ADMINISTRACIÓN_CENTRAL</v>
      </c>
      <c r="AH2493" s="78" t="s">
        <v>322</v>
      </c>
      <c r="AI2493" s="79" t="str">
        <f>IF(AH2493&lt;&gt;"",VLOOKUP(CONCATENATE(AG2493,AH2493),NIVELES!$B$676:$C$745,2,0),"")</f>
        <v>Administración De La Gestión Administrativa Financiera</v>
      </c>
      <c r="AJ2493" s="78" t="s">
        <v>517</v>
      </c>
      <c r="AK2493" s="79" t="str">
        <f>+IF(AJ2493&lt;&gt;"",VLOOKUP(AJ2493,NIVELES!$A$816:$B$892,2,0),"")</f>
        <v>NO APLICA</v>
      </c>
      <c r="AL2493" s="78" t="s">
        <v>556</v>
      </c>
      <c r="AM2493" s="78">
        <v>580209</v>
      </c>
      <c r="AN2493" s="79" t="str">
        <f>IF(AM2493&lt;&gt;"",+VLOOKUP(AM2493,NIVELES!$A$1652:$B$2466,2,0),"")</f>
        <v>A Jubilados Patronales</v>
      </c>
      <c r="AO2493" s="87">
        <v>5144</v>
      </c>
      <c r="AP2493" s="88"/>
      <c r="AQ2493" s="88"/>
      <c r="AR2493" s="88">
        <v>428.67</v>
      </c>
      <c r="AS2493" s="88">
        <v>428.67</v>
      </c>
      <c r="AT2493" s="88">
        <v>428.67</v>
      </c>
      <c r="AU2493" s="88">
        <v>428.67</v>
      </c>
      <c r="AV2493" s="88">
        <v>428.67</v>
      </c>
      <c r="AW2493" s="88">
        <v>428.67</v>
      </c>
      <c r="AX2493" s="88">
        <v>428.67</v>
      </c>
      <c r="AY2493" s="88">
        <v>428.67</v>
      </c>
      <c r="AZ2493" s="88">
        <v>428.67</v>
      </c>
      <c r="BA2493" s="88">
        <v>1285.97</v>
      </c>
      <c r="BB2493" s="89">
        <f t="shared" si="151"/>
        <v>5144</v>
      </c>
      <c r="BC2493" s="90" t="str">
        <f t="shared" si="150"/>
        <v>OK</v>
      </c>
      <c r="BD2493" s="91" t="str">
        <f t="shared" si="152"/>
        <v xml:space="preserve">                  </v>
      </c>
      <c r="BE2493" s="92">
        <f t="shared" si="153"/>
        <v>12</v>
      </c>
    </row>
    <row r="2494" spans="1:57" s="74" customFormat="1" ht="50.1" customHeight="1" x14ac:dyDescent="0.2">
      <c r="A2494" s="78" t="s">
        <v>55</v>
      </c>
      <c r="B2494" s="78" t="s">
        <v>61</v>
      </c>
      <c r="C2494" s="78" t="s">
        <v>25</v>
      </c>
      <c r="D2494" s="78" t="s">
        <v>575</v>
      </c>
      <c r="E2494" s="79" t="str">
        <f>+IF(C2494&lt;&gt;"",VLOOKUP(MID(C2494,18,5),NIVELES!$A$133:$B$213,2,0),"")</f>
        <v>LOS_RÍOS</v>
      </c>
      <c r="F2494" s="80" t="s">
        <v>279</v>
      </c>
      <c r="G2494" s="81" t="str">
        <f>+IF(F2494&lt;&gt;"",VLOOKUP(F2494,NIVELES!$A$246:$C$464,3,0),"")</f>
        <v xml:space="preserve"> </v>
      </c>
      <c r="H2494" s="82" t="s">
        <v>1023</v>
      </c>
      <c r="I2494" s="78" t="s">
        <v>3025</v>
      </c>
      <c r="J2494" s="78" t="s">
        <v>2895</v>
      </c>
      <c r="K2494" s="78" t="s">
        <v>2476</v>
      </c>
      <c r="L2494" s="78" t="s">
        <v>1791</v>
      </c>
      <c r="M2494" s="78" t="s">
        <v>1791</v>
      </c>
      <c r="N2494" s="78" t="s">
        <v>1791</v>
      </c>
      <c r="O2494" s="78" t="s">
        <v>2897</v>
      </c>
      <c r="P2494" s="82">
        <v>12</v>
      </c>
      <c r="Q2494" s="78" t="s">
        <v>3024</v>
      </c>
      <c r="R2494" s="82">
        <v>1</v>
      </c>
      <c r="S2494" s="82">
        <v>1</v>
      </c>
      <c r="T2494" s="82">
        <v>1</v>
      </c>
      <c r="U2494" s="82">
        <v>1</v>
      </c>
      <c r="V2494" s="82">
        <v>1</v>
      </c>
      <c r="W2494" s="82">
        <v>1</v>
      </c>
      <c r="X2494" s="82">
        <v>1</v>
      </c>
      <c r="Y2494" s="82">
        <v>1</v>
      </c>
      <c r="Z2494" s="82">
        <v>1</v>
      </c>
      <c r="AA2494" s="82">
        <v>1</v>
      </c>
      <c r="AB2494" s="82">
        <v>1</v>
      </c>
      <c r="AC2494" s="82">
        <v>1</v>
      </c>
      <c r="AD2494" s="85" t="str">
        <f>IF(A2494&lt;&gt;"",IF(D2494="DIRECCIÓN_DE_TRANSFERENCIAS","280 0031",VLOOKUP(C2494,NIVELES!$A$14:$B$105,2,0)),"")</f>
        <v>280 5410</v>
      </c>
      <c r="AE2494" s="86" t="s">
        <v>322</v>
      </c>
      <c r="AF2494" s="86" t="s">
        <v>369</v>
      </c>
      <c r="AG2494" s="79" t="str">
        <f>+IF(AF2494&lt;&gt;"",VLOOKUP(AF2494,NIVELES!$A$666:$B$673,2,0),"")</f>
        <v>ADMINISTRACIÓN_CENTRAL</v>
      </c>
      <c r="AH2494" s="78" t="s">
        <v>322</v>
      </c>
      <c r="AI2494" s="79" t="str">
        <f>IF(AH2494&lt;&gt;"",VLOOKUP(CONCATENATE(AG2494,AH2494),NIVELES!$B$676:$C$745,2,0),"")</f>
        <v>Administración De La Gestión Administrativa Financiera</v>
      </c>
      <c r="AJ2494" s="78" t="s">
        <v>517</v>
      </c>
      <c r="AK2494" s="79" t="str">
        <f>+IF(AJ2494&lt;&gt;"",VLOOKUP(AJ2494,NIVELES!$A$816:$B$892,2,0),"")</f>
        <v>NO APLICA</v>
      </c>
      <c r="AL2494" s="78" t="s">
        <v>843</v>
      </c>
      <c r="AM2494" s="78">
        <v>990101</v>
      </c>
      <c r="AN2494" s="79" t="str">
        <f>IF(AM2494&lt;&gt;"",+VLOOKUP(AM2494,NIVELES!$A$1652:$B$2466,2,0),"")</f>
        <v>Obligaciones de Ejercicios Anteriores por Gastos de Personal</v>
      </c>
      <c r="AO2494" s="87">
        <v>0</v>
      </c>
      <c r="AP2494" s="88"/>
      <c r="AQ2494" s="88"/>
      <c r="AR2494" s="88"/>
      <c r="AS2494" s="88"/>
      <c r="AT2494" s="88"/>
      <c r="AU2494" s="88"/>
      <c r="AV2494" s="88"/>
      <c r="AW2494" s="88"/>
      <c r="AX2494" s="88"/>
      <c r="AY2494" s="88"/>
      <c r="AZ2494" s="88"/>
      <c r="BA2494" s="88"/>
      <c r="BB2494" s="89">
        <f t="shared" si="151"/>
        <v>0</v>
      </c>
      <c r="BC2494" s="90" t="str">
        <f t="shared" si="150"/>
        <v>OK</v>
      </c>
      <c r="BD2494" s="91" t="str">
        <f t="shared" si="152"/>
        <v xml:space="preserve">                  </v>
      </c>
      <c r="BE2494" s="92">
        <f t="shared" si="153"/>
        <v>12</v>
      </c>
    </row>
    <row r="2495" spans="1:57" s="74" customFormat="1" ht="50.1" customHeight="1" x14ac:dyDescent="0.2">
      <c r="A2495" s="78" t="s">
        <v>55</v>
      </c>
      <c r="B2495" s="78" t="s">
        <v>61</v>
      </c>
      <c r="C2495" s="78" t="s">
        <v>25</v>
      </c>
      <c r="D2495" s="78" t="s">
        <v>575</v>
      </c>
      <c r="E2495" s="79" t="str">
        <f>+IF(C2495&lt;&gt;"",VLOOKUP(MID(C2495,18,5),NIVELES!$A$133:$B$213,2,0),"")</f>
        <v>LOS_RÍOS</v>
      </c>
      <c r="F2495" s="80" t="s">
        <v>279</v>
      </c>
      <c r="G2495" s="81" t="str">
        <f>+IF(F2495&lt;&gt;"",VLOOKUP(F2495,NIVELES!$A$246:$C$464,3,0),"")</f>
        <v xml:space="preserve"> </v>
      </c>
      <c r="H2495" s="82" t="s">
        <v>1023</v>
      </c>
      <c r="I2495" s="78" t="s">
        <v>3025</v>
      </c>
      <c r="J2495" s="78" t="s">
        <v>2895</v>
      </c>
      <c r="K2495" s="78" t="s">
        <v>2476</v>
      </c>
      <c r="L2495" s="78" t="s">
        <v>1791</v>
      </c>
      <c r="M2495" s="78" t="s">
        <v>1791</v>
      </c>
      <c r="N2495" s="78" t="s">
        <v>1791</v>
      </c>
      <c r="O2495" s="78" t="s">
        <v>2897</v>
      </c>
      <c r="P2495" s="82">
        <v>1</v>
      </c>
      <c r="Q2495" s="78" t="s">
        <v>3024</v>
      </c>
      <c r="R2495" s="82"/>
      <c r="S2495" s="82"/>
      <c r="T2495" s="82"/>
      <c r="U2495" s="82">
        <v>1</v>
      </c>
      <c r="V2495" s="82"/>
      <c r="W2495" s="82"/>
      <c r="X2495" s="82"/>
      <c r="Y2495" s="82"/>
      <c r="Z2495" s="82"/>
      <c r="AA2495" s="82"/>
      <c r="AB2495" s="82"/>
      <c r="AC2495" s="82"/>
      <c r="AD2495" s="85" t="str">
        <f>IF(A2495&lt;&gt;"",IF(D2495="DIRECCIÓN_DE_TRANSFERENCIAS","280 0031",VLOOKUP(C2495,NIVELES!$A$14:$B$105,2,0)),"")</f>
        <v>280 5410</v>
      </c>
      <c r="AE2495" s="86" t="s">
        <v>322</v>
      </c>
      <c r="AF2495" s="86" t="s">
        <v>369</v>
      </c>
      <c r="AG2495" s="79" t="str">
        <f>+IF(AF2495&lt;&gt;"",VLOOKUP(AF2495,NIVELES!$A$666:$B$673,2,0),"")</f>
        <v>ADMINISTRACIÓN_CENTRAL</v>
      </c>
      <c r="AH2495" s="78" t="s">
        <v>321</v>
      </c>
      <c r="AI2495" s="79" t="str">
        <f>IF(AH2495&lt;&gt;"",VLOOKUP(CONCATENATE(AG2495,AH2495),NIVELES!$B$676:$C$745,2,0),"")</f>
        <v>Gestión De Infraestructura</v>
      </c>
      <c r="AJ2495" s="78" t="s">
        <v>517</v>
      </c>
      <c r="AK2495" s="79" t="str">
        <f>+IF(AJ2495&lt;&gt;"",VLOOKUP(AJ2495,NIVELES!$A$816:$B$892,2,0),"")</f>
        <v>NO APLICA</v>
      </c>
      <c r="AL2495" s="78" t="s">
        <v>554</v>
      </c>
      <c r="AM2495" s="78">
        <v>530204</v>
      </c>
      <c r="AN2495" s="79" t="str">
        <f>IF(AM2495&lt;&gt;"",+VLOOKUP(AM2495,NIVELES!$A$1652:$B$2466,2,0),"")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2495" s="87">
        <v>0</v>
      </c>
      <c r="AP2495" s="88"/>
      <c r="AQ2495" s="88"/>
      <c r="AR2495" s="88"/>
      <c r="AS2495" s="88"/>
      <c r="AT2495" s="88"/>
      <c r="AU2495" s="88"/>
      <c r="AV2495" s="88"/>
      <c r="AW2495" s="88"/>
      <c r="AX2495" s="88"/>
      <c r="AY2495" s="88"/>
      <c r="AZ2495" s="88"/>
      <c r="BA2495" s="88"/>
      <c r="BB2495" s="89">
        <f t="shared" si="151"/>
        <v>0</v>
      </c>
      <c r="BC2495" s="90" t="str">
        <f t="shared" si="150"/>
        <v>OK</v>
      </c>
      <c r="BD2495" s="91" t="str">
        <f t="shared" si="152"/>
        <v xml:space="preserve">                  </v>
      </c>
      <c r="BE2495" s="92">
        <f t="shared" si="153"/>
        <v>1</v>
      </c>
    </row>
    <row r="2496" spans="1:57" s="74" customFormat="1" ht="50.1" customHeight="1" x14ac:dyDescent="0.2">
      <c r="A2496" s="78" t="s">
        <v>55</v>
      </c>
      <c r="B2496" s="78" t="s">
        <v>61</v>
      </c>
      <c r="C2496" s="78" t="s">
        <v>25</v>
      </c>
      <c r="D2496" s="78" t="s">
        <v>575</v>
      </c>
      <c r="E2496" s="79" t="str">
        <f>+IF(C2496&lt;&gt;"",VLOOKUP(MID(C2496,18,5),NIVELES!$A$133:$B$213,2,0),"")</f>
        <v>LOS_RÍOS</v>
      </c>
      <c r="F2496" s="80" t="s">
        <v>279</v>
      </c>
      <c r="G2496" s="81" t="str">
        <f>+IF(F2496&lt;&gt;"",VLOOKUP(F2496,NIVELES!$A$246:$C$464,3,0),"")</f>
        <v xml:space="preserve"> </v>
      </c>
      <c r="H2496" s="82" t="s">
        <v>1023</v>
      </c>
      <c r="I2496" s="78" t="s">
        <v>3025</v>
      </c>
      <c r="J2496" s="78" t="s">
        <v>2895</v>
      </c>
      <c r="K2496" s="78" t="s">
        <v>2476</v>
      </c>
      <c r="L2496" s="78" t="s">
        <v>1791</v>
      </c>
      <c r="M2496" s="78" t="s">
        <v>1791</v>
      </c>
      <c r="N2496" s="78" t="s">
        <v>1791</v>
      </c>
      <c r="O2496" s="78" t="s">
        <v>2897</v>
      </c>
      <c r="P2496" s="82">
        <v>1</v>
      </c>
      <c r="Q2496" s="78" t="s">
        <v>3024</v>
      </c>
      <c r="R2496" s="82"/>
      <c r="S2496" s="82"/>
      <c r="T2496" s="82"/>
      <c r="U2496" s="82">
        <v>1</v>
      </c>
      <c r="V2496" s="82"/>
      <c r="W2496" s="82"/>
      <c r="X2496" s="82"/>
      <c r="Y2496" s="82"/>
      <c r="Z2496" s="82"/>
      <c r="AA2496" s="82"/>
      <c r="AB2496" s="82"/>
      <c r="AC2496" s="82"/>
      <c r="AD2496" s="85" t="str">
        <f>IF(A2496&lt;&gt;"",IF(D2496="DIRECCIÓN_DE_TRANSFERENCIAS","280 0031",VLOOKUP(C2496,NIVELES!$A$14:$B$105,2,0)),"")</f>
        <v>280 5410</v>
      </c>
      <c r="AE2496" s="86" t="s">
        <v>322</v>
      </c>
      <c r="AF2496" s="86" t="s">
        <v>369</v>
      </c>
      <c r="AG2496" s="79" t="str">
        <f>+IF(AF2496&lt;&gt;"",VLOOKUP(AF2496,NIVELES!$A$666:$B$673,2,0),"")</f>
        <v>ADMINISTRACIÓN_CENTRAL</v>
      </c>
      <c r="AH2496" s="78" t="s">
        <v>321</v>
      </c>
      <c r="AI2496" s="79" t="str">
        <f>IF(AH2496&lt;&gt;"",VLOOKUP(CONCATENATE(AG2496,AH2496),NIVELES!$B$676:$C$745,2,0),"")</f>
        <v>Gestión De Infraestructura</v>
      </c>
      <c r="AJ2496" s="78" t="s">
        <v>517</v>
      </c>
      <c r="AK2496" s="79" t="str">
        <f>+IF(AJ2496&lt;&gt;"",VLOOKUP(AJ2496,NIVELES!$A$816:$B$892,2,0),"")</f>
        <v>NO APLICA</v>
      </c>
      <c r="AL2496" s="78" t="s">
        <v>554</v>
      </c>
      <c r="AM2496" s="78">
        <v>530402</v>
      </c>
      <c r="AN2496" s="79" t="str">
        <f>IF(AM2496&lt;&gt;"",+VLOOKUP(AM2496,NIVELES!$A$1652:$B$2466,2,0),"")</f>
        <v>Edificios, Locales, Residencias y Cableado Estructurado (Instalación, Mantenimiento y Reparación)</v>
      </c>
      <c r="AO2496" s="87">
        <v>14000</v>
      </c>
      <c r="AP2496" s="88"/>
      <c r="AQ2496" s="88"/>
      <c r="AR2496" s="88"/>
      <c r="AS2496" s="88">
        <v>14000</v>
      </c>
      <c r="AT2496" s="88"/>
      <c r="AU2496" s="88"/>
      <c r="AV2496" s="88"/>
      <c r="AW2496" s="88"/>
      <c r="AX2496" s="88"/>
      <c r="AY2496" s="88"/>
      <c r="AZ2496" s="88"/>
      <c r="BA2496" s="88"/>
      <c r="BB2496" s="89">
        <f t="shared" si="151"/>
        <v>14000</v>
      </c>
      <c r="BC2496" s="90" t="str">
        <f t="shared" si="150"/>
        <v>OK</v>
      </c>
      <c r="BD2496" s="91" t="str">
        <f t="shared" si="152"/>
        <v xml:space="preserve">                  </v>
      </c>
      <c r="BE2496" s="92">
        <f t="shared" si="153"/>
        <v>1</v>
      </c>
    </row>
    <row r="2497" spans="1:57" s="74" customFormat="1" ht="50.1" customHeight="1" x14ac:dyDescent="0.2">
      <c r="A2497" s="78" t="s">
        <v>55</v>
      </c>
      <c r="B2497" s="78" t="s">
        <v>61</v>
      </c>
      <c r="C2497" s="78" t="s">
        <v>25</v>
      </c>
      <c r="D2497" s="78" t="s">
        <v>575</v>
      </c>
      <c r="E2497" s="79" t="str">
        <f>+IF(C2497&lt;&gt;"",VLOOKUP(MID(C2497,18,5),NIVELES!$A$133:$B$213,2,0),"")</f>
        <v>LOS_RÍOS</v>
      </c>
      <c r="F2497" s="80" t="s">
        <v>279</v>
      </c>
      <c r="G2497" s="81" t="str">
        <f>+IF(F2497&lt;&gt;"",VLOOKUP(F2497,NIVELES!$A$246:$C$464,3,0),"")</f>
        <v xml:space="preserve"> </v>
      </c>
      <c r="H2497" s="82" t="s">
        <v>1023</v>
      </c>
      <c r="I2497" s="78" t="s">
        <v>3025</v>
      </c>
      <c r="J2497" s="78" t="s">
        <v>2895</v>
      </c>
      <c r="K2497" s="78" t="s">
        <v>2476</v>
      </c>
      <c r="L2497" s="78" t="s">
        <v>1791</v>
      </c>
      <c r="M2497" s="78" t="s">
        <v>1791</v>
      </c>
      <c r="N2497" s="78" t="s">
        <v>1791</v>
      </c>
      <c r="O2497" s="78" t="s">
        <v>2897</v>
      </c>
      <c r="P2497" s="82">
        <v>0</v>
      </c>
      <c r="Q2497" s="78" t="s">
        <v>3024</v>
      </c>
      <c r="R2497" s="82"/>
      <c r="S2497" s="82"/>
      <c r="T2497" s="82"/>
      <c r="U2497" s="82"/>
      <c r="V2497" s="82"/>
      <c r="W2497" s="82"/>
      <c r="X2497" s="82"/>
      <c r="Y2497" s="82"/>
      <c r="Z2497" s="82"/>
      <c r="AA2497" s="82"/>
      <c r="AB2497" s="82"/>
      <c r="AC2497" s="82"/>
      <c r="AD2497" s="85" t="str">
        <f>IF(A2497&lt;&gt;"",IF(D2497="DIRECCIÓN_DE_TRANSFERENCIAS","280 0031",VLOOKUP(C2497,NIVELES!$A$14:$B$105,2,0)),"")</f>
        <v>280 5410</v>
      </c>
      <c r="AE2497" s="86" t="s">
        <v>322</v>
      </c>
      <c r="AF2497" s="86" t="s">
        <v>369</v>
      </c>
      <c r="AG2497" s="79" t="str">
        <f>+IF(AF2497&lt;&gt;"",VLOOKUP(AF2497,NIVELES!$A$666:$B$673,2,0),"")</f>
        <v>ADMINISTRACIÓN_CENTRAL</v>
      </c>
      <c r="AH2497" s="78" t="s">
        <v>512</v>
      </c>
      <c r="AI2497" s="79" t="str">
        <f>IF(AH2497&lt;&gt;"",VLOOKUP(CONCATENATE(AG2497,AH2497),NIVELES!$B$676:$C$745,2,0),"")</f>
        <v>Gestión De Comunicación Social</v>
      </c>
      <c r="AJ2497" s="78" t="s">
        <v>517</v>
      </c>
      <c r="AK2497" s="79" t="str">
        <f>+IF(AJ2497&lt;&gt;"",VLOOKUP(AJ2497,NIVELES!$A$816:$B$892,2,0),"")</f>
        <v>NO APLICA</v>
      </c>
      <c r="AL2497" s="78" t="s">
        <v>554</v>
      </c>
      <c r="AM2497" s="78">
        <v>530804</v>
      </c>
      <c r="AN2497" s="79" t="str">
        <f>IF(AM2497&lt;&gt;"",+VLOOKUP(AM2497,NIVELES!$A$1652:$B$2466,2,0),"")</f>
        <v>Materiales de Oficina</v>
      </c>
      <c r="AO2497" s="87">
        <v>0</v>
      </c>
      <c r="AP2497" s="88"/>
      <c r="AQ2497" s="88"/>
      <c r="AR2497" s="88"/>
      <c r="AS2497" s="88"/>
      <c r="AT2497" s="88"/>
      <c r="AU2497" s="88"/>
      <c r="AV2497" s="88"/>
      <c r="AW2497" s="88"/>
      <c r="AX2497" s="88"/>
      <c r="AY2497" s="88"/>
      <c r="AZ2497" s="88"/>
      <c r="BA2497" s="88"/>
      <c r="BB2497" s="89">
        <f t="shared" si="151"/>
        <v>0</v>
      </c>
      <c r="BC2497" s="90" t="str">
        <f t="shared" si="150"/>
        <v>OK</v>
      </c>
      <c r="BD2497" s="91" t="str">
        <f t="shared" si="152"/>
        <v xml:space="preserve">                  </v>
      </c>
      <c r="BE2497" s="92">
        <f t="shared" si="153"/>
        <v>0</v>
      </c>
    </row>
    <row r="2498" spans="1:57" s="74" customFormat="1" ht="50.1" customHeight="1" x14ac:dyDescent="0.2">
      <c r="A2498" s="78" t="s">
        <v>55</v>
      </c>
      <c r="B2498" s="78" t="s">
        <v>61</v>
      </c>
      <c r="C2498" s="78" t="s">
        <v>25</v>
      </c>
      <c r="D2498" s="78" t="s">
        <v>792</v>
      </c>
      <c r="E2498" s="79" t="str">
        <f>+IF(C2498&lt;&gt;"",VLOOKUP(MID(C2498,18,5),NIVELES!$A$133:$B$213,2,0),"")</f>
        <v>LOS_RÍOS</v>
      </c>
      <c r="F2498" s="80" t="s">
        <v>279</v>
      </c>
      <c r="G2498" s="81" t="str">
        <f>+IF(F2498&lt;&gt;"",VLOOKUP(F2498,NIVELES!$A$246:$C$464,3,0),"")</f>
        <v xml:space="preserve"> </v>
      </c>
      <c r="H2498" s="82" t="s">
        <v>1024</v>
      </c>
      <c r="I2498" s="78" t="s">
        <v>1052</v>
      </c>
      <c r="J2498" s="78" t="s">
        <v>2184</v>
      </c>
      <c r="K2498" s="78" t="s">
        <v>2502</v>
      </c>
      <c r="L2498" s="78" t="s">
        <v>1791</v>
      </c>
      <c r="M2498" s="78" t="s">
        <v>1791</v>
      </c>
      <c r="N2498" s="78" t="s">
        <v>1791</v>
      </c>
      <c r="O2498" s="78" t="s">
        <v>2167</v>
      </c>
      <c r="P2498" s="82">
        <v>12</v>
      </c>
      <c r="Q2498" s="78" t="s">
        <v>3026</v>
      </c>
      <c r="R2498" s="82">
        <v>1</v>
      </c>
      <c r="S2498" s="82">
        <v>1</v>
      </c>
      <c r="T2498" s="82">
        <v>1</v>
      </c>
      <c r="U2498" s="82">
        <v>1</v>
      </c>
      <c r="V2498" s="82">
        <v>1</v>
      </c>
      <c r="W2498" s="82">
        <v>1</v>
      </c>
      <c r="X2498" s="82">
        <v>1</v>
      </c>
      <c r="Y2498" s="82">
        <v>1</v>
      </c>
      <c r="Z2498" s="82">
        <v>1</v>
      </c>
      <c r="AA2498" s="82">
        <v>1</v>
      </c>
      <c r="AB2498" s="82">
        <v>1</v>
      </c>
      <c r="AC2498" s="82">
        <v>1</v>
      </c>
      <c r="AD2498" s="85" t="str">
        <f>IF(A2498&lt;&gt;"",IF(D2498="DIRECCIÓN_DE_TRANSFERENCIAS","280 0031",VLOOKUP(C2498,NIVELES!$A$14:$B$105,2,0)),"")</f>
        <v>280 5410</v>
      </c>
      <c r="AE2498" s="86" t="s">
        <v>322</v>
      </c>
      <c r="AF2498" s="86" t="s">
        <v>544</v>
      </c>
      <c r="AG2498" s="79" t="str">
        <f>+IF(AF2498&lt;&gt;"",VLOOKUP(AF2498,NIVELES!$A$666:$B$673,2,0),"")</f>
        <v>PROTECCIÓN_SOCIAL_A_LA_FAMILIA._ASEGURAMIENTO_NO_CONTRIBUTIVO_E_INCLUSIÓN_ECONÓMICA_Y_MOVILIDAD_SOCIAL</v>
      </c>
      <c r="AH2498" s="78" t="s">
        <v>513</v>
      </c>
      <c r="AI2498" s="79" t="str">
        <f>IF(AH2498&lt;&gt;"",VLOOKUP(CONCATENATE(AG2498,AH2498),NIVELES!$B$676:$C$745,2,0),"")</f>
        <v>Acompañamiento Familiar</v>
      </c>
      <c r="AJ2498" s="78" t="s">
        <v>517</v>
      </c>
      <c r="AK2498" s="79" t="str">
        <f>+IF(AJ2498&lt;&gt;"",VLOOKUP(AJ2498,NIVELES!$A$816:$B$892,2,0),"")</f>
        <v>NO APLICA</v>
      </c>
      <c r="AL2498" s="78" t="s">
        <v>553</v>
      </c>
      <c r="AM2498" s="78">
        <v>510203</v>
      </c>
      <c r="AN2498" s="79" t="str">
        <f>IF(AM2498&lt;&gt;"",+VLOOKUP(AM2498,NIVELES!$A$1652:$B$2466,2,0),"")</f>
        <v>Decimotercer Sueldo</v>
      </c>
      <c r="AO2498" s="87">
        <v>15326.67</v>
      </c>
      <c r="AP2498" s="88"/>
      <c r="AQ2498" s="88">
        <v>136.16</v>
      </c>
      <c r="AR2498" s="88">
        <v>1277.22</v>
      </c>
      <c r="AS2498" s="88">
        <v>1277.22</v>
      </c>
      <c r="AT2498" s="88">
        <v>1277.22</v>
      </c>
      <c r="AU2498" s="88">
        <v>1277.22</v>
      </c>
      <c r="AV2498" s="88">
        <v>1277.22</v>
      </c>
      <c r="AW2498" s="88">
        <v>1277.22</v>
      </c>
      <c r="AX2498" s="88">
        <v>1277.22</v>
      </c>
      <c r="AY2498" s="88">
        <v>1277.22</v>
      </c>
      <c r="AZ2498" s="88">
        <v>1277.22</v>
      </c>
      <c r="BA2498" s="88">
        <v>3695.53</v>
      </c>
      <c r="BB2498" s="89">
        <f t="shared" si="151"/>
        <v>15326.67</v>
      </c>
      <c r="BC2498" s="90" t="str">
        <f t="shared" si="150"/>
        <v>OK</v>
      </c>
      <c r="BD2498" s="91" t="str">
        <f t="shared" si="152"/>
        <v xml:space="preserve">                  </v>
      </c>
      <c r="BE2498" s="92">
        <f t="shared" si="153"/>
        <v>12</v>
      </c>
    </row>
    <row r="2499" spans="1:57" s="74" customFormat="1" ht="50.1" customHeight="1" x14ac:dyDescent="0.2">
      <c r="A2499" s="78" t="s">
        <v>55</v>
      </c>
      <c r="B2499" s="78" t="s">
        <v>61</v>
      </c>
      <c r="C2499" s="78" t="s">
        <v>25</v>
      </c>
      <c r="D2499" s="78" t="s">
        <v>792</v>
      </c>
      <c r="E2499" s="79" t="str">
        <f>+IF(C2499&lt;&gt;"",VLOOKUP(MID(C2499,18,5),NIVELES!$A$133:$B$213,2,0),"")</f>
        <v>LOS_RÍOS</v>
      </c>
      <c r="F2499" s="80" t="s">
        <v>279</v>
      </c>
      <c r="G2499" s="81" t="str">
        <f>+IF(F2499&lt;&gt;"",VLOOKUP(F2499,NIVELES!$A$246:$C$464,3,0),"")</f>
        <v xml:space="preserve"> </v>
      </c>
      <c r="H2499" s="82" t="s">
        <v>1024</v>
      </c>
      <c r="I2499" s="78" t="s">
        <v>3027</v>
      </c>
      <c r="J2499" s="78" t="s">
        <v>2184</v>
      </c>
      <c r="K2499" s="78" t="s">
        <v>2502</v>
      </c>
      <c r="L2499" s="78" t="s">
        <v>1791</v>
      </c>
      <c r="M2499" s="78" t="s">
        <v>1791</v>
      </c>
      <c r="N2499" s="78" t="s">
        <v>1791</v>
      </c>
      <c r="O2499" s="78" t="s">
        <v>2167</v>
      </c>
      <c r="P2499" s="82">
        <v>12</v>
      </c>
      <c r="Q2499" s="78" t="s">
        <v>3026</v>
      </c>
      <c r="R2499" s="82">
        <v>1</v>
      </c>
      <c r="S2499" s="82">
        <v>1</v>
      </c>
      <c r="T2499" s="82">
        <v>1</v>
      </c>
      <c r="U2499" s="82">
        <v>1</v>
      </c>
      <c r="V2499" s="82">
        <v>1</v>
      </c>
      <c r="W2499" s="82">
        <v>1</v>
      </c>
      <c r="X2499" s="82">
        <v>1</v>
      </c>
      <c r="Y2499" s="82">
        <v>1</v>
      </c>
      <c r="Z2499" s="82">
        <v>1</v>
      </c>
      <c r="AA2499" s="82">
        <v>1</v>
      </c>
      <c r="AB2499" s="82">
        <v>1</v>
      </c>
      <c r="AC2499" s="82">
        <v>1</v>
      </c>
      <c r="AD2499" s="85" t="str">
        <f>IF(A2499&lt;&gt;"",IF(D2499="DIRECCIÓN_DE_TRANSFERENCIAS","280 0031",VLOOKUP(C2499,NIVELES!$A$14:$B$105,2,0)),"")</f>
        <v>280 5410</v>
      </c>
      <c r="AE2499" s="86" t="s">
        <v>322</v>
      </c>
      <c r="AF2499" s="86" t="s">
        <v>544</v>
      </c>
      <c r="AG2499" s="79" t="str">
        <f>+IF(AF2499&lt;&gt;"",VLOOKUP(AF2499,NIVELES!$A$666:$B$673,2,0),"")</f>
        <v>PROTECCIÓN_SOCIAL_A_LA_FAMILIA._ASEGURAMIENTO_NO_CONTRIBUTIVO_E_INCLUSIÓN_ECONÓMICA_Y_MOVILIDAD_SOCIAL</v>
      </c>
      <c r="AH2499" s="78" t="s">
        <v>513</v>
      </c>
      <c r="AI2499" s="79" t="str">
        <f>IF(AH2499&lt;&gt;"",VLOOKUP(CONCATENATE(AG2499,AH2499),NIVELES!$B$676:$C$745,2,0),"")</f>
        <v>Acompañamiento Familiar</v>
      </c>
      <c r="AJ2499" s="78" t="s">
        <v>517</v>
      </c>
      <c r="AK2499" s="79" t="str">
        <f>+IF(AJ2499&lt;&gt;"",VLOOKUP(AJ2499,NIVELES!$A$816:$B$892,2,0),"")</f>
        <v>NO APLICA</v>
      </c>
      <c r="AL2499" s="78" t="s">
        <v>553</v>
      </c>
      <c r="AM2499" s="78">
        <v>510204</v>
      </c>
      <c r="AN2499" s="79" t="str">
        <f>IF(AM2499&lt;&gt;"",+VLOOKUP(AM2499,NIVELES!$A$1652:$B$2466,2,0),"")</f>
        <v>Decimocuarto Sueldo</v>
      </c>
      <c r="AO2499" s="87">
        <v>6862.17</v>
      </c>
      <c r="AP2499" s="88"/>
      <c r="AQ2499" s="88">
        <v>65.66</v>
      </c>
      <c r="AR2499" s="88">
        <v>571.85</v>
      </c>
      <c r="AS2499" s="88">
        <v>571.85</v>
      </c>
      <c r="AT2499" s="88">
        <v>571.85</v>
      </c>
      <c r="AU2499" s="88">
        <v>571.85</v>
      </c>
      <c r="AV2499" s="88">
        <v>571.85</v>
      </c>
      <c r="AW2499" s="88">
        <v>571.85</v>
      </c>
      <c r="AX2499" s="88">
        <v>571.85</v>
      </c>
      <c r="AY2499" s="88">
        <v>571.85</v>
      </c>
      <c r="AZ2499" s="88">
        <v>571.85</v>
      </c>
      <c r="BA2499" s="88">
        <v>1649.86</v>
      </c>
      <c r="BB2499" s="89">
        <f t="shared" si="151"/>
        <v>6862.17</v>
      </c>
      <c r="BC2499" s="90" t="str">
        <f t="shared" si="150"/>
        <v>OK</v>
      </c>
      <c r="BD2499" s="91" t="str">
        <f t="shared" si="152"/>
        <v xml:space="preserve">                  </v>
      </c>
      <c r="BE2499" s="92">
        <f t="shared" si="153"/>
        <v>12</v>
      </c>
    </row>
    <row r="2500" spans="1:57" s="74" customFormat="1" ht="50.1" customHeight="1" x14ac:dyDescent="0.2">
      <c r="A2500" s="78" t="s">
        <v>55</v>
      </c>
      <c r="B2500" s="78" t="s">
        <v>61</v>
      </c>
      <c r="C2500" s="78" t="s">
        <v>25</v>
      </c>
      <c r="D2500" s="78" t="s">
        <v>792</v>
      </c>
      <c r="E2500" s="79" t="str">
        <f>+IF(C2500&lt;&gt;"",VLOOKUP(MID(C2500,18,5),NIVELES!$A$133:$B$213,2,0),"")</f>
        <v>LOS_RÍOS</v>
      </c>
      <c r="F2500" s="80" t="s">
        <v>279</v>
      </c>
      <c r="G2500" s="81" t="str">
        <f>+IF(F2500&lt;&gt;"",VLOOKUP(F2500,NIVELES!$A$246:$C$464,3,0),"")</f>
        <v xml:space="preserve"> </v>
      </c>
      <c r="H2500" s="82" t="s">
        <v>1024</v>
      </c>
      <c r="I2500" s="78" t="s">
        <v>3027</v>
      </c>
      <c r="J2500" s="78" t="s">
        <v>2184</v>
      </c>
      <c r="K2500" s="78" t="s">
        <v>2502</v>
      </c>
      <c r="L2500" s="78" t="s">
        <v>1791</v>
      </c>
      <c r="M2500" s="78" t="s">
        <v>1791</v>
      </c>
      <c r="N2500" s="78" t="s">
        <v>1791</v>
      </c>
      <c r="O2500" s="78" t="s">
        <v>2167</v>
      </c>
      <c r="P2500" s="82">
        <v>12</v>
      </c>
      <c r="Q2500" s="78" t="s">
        <v>3026</v>
      </c>
      <c r="R2500" s="82">
        <v>1</v>
      </c>
      <c r="S2500" s="82">
        <v>1</v>
      </c>
      <c r="T2500" s="82">
        <v>1</v>
      </c>
      <c r="U2500" s="82">
        <v>1</v>
      </c>
      <c r="V2500" s="82">
        <v>1</v>
      </c>
      <c r="W2500" s="82">
        <v>1</v>
      </c>
      <c r="X2500" s="82">
        <v>1</v>
      </c>
      <c r="Y2500" s="82">
        <v>1</v>
      </c>
      <c r="Z2500" s="82">
        <v>1</v>
      </c>
      <c r="AA2500" s="82">
        <v>1</v>
      </c>
      <c r="AB2500" s="82">
        <v>1</v>
      </c>
      <c r="AC2500" s="82">
        <v>1</v>
      </c>
      <c r="AD2500" s="85" t="str">
        <f>IF(A2500&lt;&gt;"",IF(D2500="DIRECCIÓN_DE_TRANSFERENCIAS","280 0031",VLOOKUP(C2500,NIVELES!$A$14:$B$105,2,0)),"")</f>
        <v>280 5410</v>
      </c>
      <c r="AE2500" s="86" t="s">
        <v>322</v>
      </c>
      <c r="AF2500" s="86" t="s">
        <v>544</v>
      </c>
      <c r="AG2500" s="79" t="str">
        <f>+IF(AF2500&lt;&gt;"",VLOOKUP(AF2500,NIVELES!$A$666:$B$673,2,0),"")</f>
        <v>PROTECCIÓN_SOCIAL_A_LA_FAMILIA._ASEGURAMIENTO_NO_CONTRIBUTIVO_E_INCLUSIÓN_ECONÓMICA_Y_MOVILIDAD_SOCIAL</v>
      </c>
      <c r="AH2500" s="78" t="s">
        <v>513</v>
      </c>
      <c r="AI2500" s="79" t="str">
        <f>IF(AH2500&lt;&gt;"",VLOOKUP(CONCATENATE(AG2500,AH2500),NIVELES!$B$676:$C$745,2,0),"")</f>
        <v>Acompañamiento Familiar</v>
      </c>
      <c r="AJ2500" s="78" t="s">
        <v>517</v>
      </c>
      <c r="AK2500" s="79" t="str">
        <f>+IF(AJ2500&lt;&gt;"",VLOOKUP(AJ2500,NIVELES!$A$816:$B$892,2,0),"")</f>
        <v>NO APLICA</v>
      </c>
      <c r="AL2500" s="78" t="s">
        <v>553</v>
      </c>
      <c r="AM2500" s="78">
        <v>510510</v>
      </c>
      <c r="AN2500" s="79" t="str">
        <f>IF(AM2500&lt;&gt;"",+VLOOKUP(AM2500,NIVELES!$A$1652:$B$2466,2,0),"")</f>
        <v>Servicios Personales por Contrato</v>
      </c>
      <c r="AO2500" s="87">
        <v>183920</v>
      </c>
      <c r="AP2500" s="88">
        <v>15903</v>
      </c>
      <c r="AQ2500" s="88">
        <v>15086</v>
      </c>
      <c r="AR2500" s="88">
        <v>15326.67</v>
      </c>
      <c r="AS2500" s="88">
        <v>15326.67</v>
      </c>
      <c r="AT2500" s="88">
        <v>15326.67</v>
      </c>
      <c r="AU2500" s="88">
        <v>15326.67</v>
      </c>
      <c r="AV2500" s="88">
        <v>15326.67</v>
      </c>
      <c r="AW2500" s="88">
        <v>15326.67</v>
      </c>
      <c r="AX2500" s="88">
        <v>15326.67</v>
      </c>
      <c r="AY2500" s="88">
        <v>15326.67</v>
      </c>
      <c r="AZ2500" s="88">
        <v>15326.67</v>
      </c>
      <c r="BA2500" s="88">
        <v>14990.97</v>
      </c>
      <c r="BB2500" s="89">
        <f t="shared" si="151"/>
        <v>183920.00000000003</v>
      </c>
      <c r="BC2500" s="90" t="str">
        <f t="shared" si="150"/>
        <v>OK</v>
      </c>
      <c r="BD2500" s="91" t="str">
        <f t="shared" si="152"/>
        <v xml:space="preserve">                  </v>
      </c>
      <c r="BE2500" s="92">
        <f t="shared" si="153"/>
        <v>12</v>
      </c>
    </row>
    <row r="2501" spans="1:57" s="74" customFormat="1" ht="50.1" customHeight="1" x14ac:dyDescent="0.2">
      <c r="A2501" s="78" t="s">
        <v>55</v>
      </c>
      <c r="B2501" s="78" t="s">
        <v>61</v>
      </c>
      <c r="C2501" s="78" t="s">
        <v>25</v>
      </c>
      <c r="D2501" s="78" t="s">
        <v>792</v>
      </c>
      <c r="E2501" s="79" t="str">
        <f>+IF(C2501&lt;&gt;"",VLOOKUP(MID(C2501,18,5),NIVELES!$A$133:$B$213,2,0),"")</f>
        <v>LOS_RÍOS</v>
      </c>
      <c r="F2501" s="80" t="s">
        <v>279</v>
      </c>
      <c r="G2501" s="81" t="str">
        <f>+IF(F2501&lt;&gt;"",VLOOKUP(F2501,NIVELES!$A$246:$C$464,3,0),"")</f>
        <v xml:space="preserve"> </v>
      </c>
      <c r="H2501" s="82" t="s">
        <v>1024</v>
      </c>
      <c r="I2501" s="78" t="s">
        <v>3027</v>
      </c>
      <c r="J2501" s="78" t="s">
        <v>2184</v>
      </c>
      <c r="K2501" s="78" t="s">
        <v>2502</v>
      </c>
      <c r="L2501" s="78" t="s">
        <v>1791</v>
      </c>
      <c r="M2501" s="78" t="s">
        <v>1791</v>
      </c>
      <c r="N2501" s="78" t="s">
        <v>1791</v>
      </c>
      <c r="O2501" s="78" t="s">
        <v>2167</v>
      </c>
      <c r="P2501" s="82">
        <v>12</v>
      </c>
      <c r="Q2501" s="78" t="s">
        <v>3026</v>
      </c>
      <c r="R2501" s="82">
        <v>1</v>
      </c>
      <c r="S2501" s="82">
        <v>1</v>
      </c>
      <c r="T2501" s="82">
        <v>1</v>
      </c>
      <c r="U2501" s="82">
        <v>1</v>
      </c>
      <c r="V2501" s="82">
        <v>1</v>
      </c>
      <c r="W2501" s="82">
        <v>1</v>
      </c>
      <c r="X2501" s="82">
        <v>1</v>
      </c>
      <c r="Y2501" s="82">
        <v>1</v>
      </c>
      <c r="Z2501" s="82">
        <v>1</v>
      </c>
      <c r="AA2501" s="82">
        <v>1</v>
      </c>
      <c r="AB2501" s="82">
        <v>1</v>
      </c>
      <c r="AC2501" s="82">
        <v>1</v>
      </c>
      <c r="AD2501" s="85" t="str">
        <f>IF(A2501&lt;&gt;"",IF(D2501="DIRECCIÓN_DE_TRANSFERENCIAS","280 0031",VLOOKUP(C2501,NIVELES!$A$14:$B$105,2,0)),"")</f>
        <v>280 5410</v>
      </c>
      <c r="AE2501" s="86" t="s">
        <v>322</v>
      </c>
      <c r="AF2501" s="86" t="s">
        <v>544</v>
      </c>
      <c r="AG2501" s="79" t="str">
        <f>+IF(AF2501&lt;&gt;"",VLOOKUP(AF2501,NIVELES!$A$666:$B$673,2,0),"")</f>
        <v>PROTECCIÓN_SOCIAL_A_LA_FAMILIA._ASEGURAMIENTO_NO_CONTRIBUTIVO_E_INCLUSIÓN_ECONÓMICA_Y_MOVILIDAD_SOCIAL</v>
      </c>
      <c r="AH2501" s="78" t="s">
        <v>513</v>
      </c>
      <c r="AI2501" s="79" t="str">
        <f>IF(AH2501&lt;&gt;"",VLOOKUP(CONCATENATE(AG2501,AH2501),NIVELES!$B$676:$C$745,2,0),"")</f>
        <v>Acompañamiento Familiar</v>
      </c>
      <c r="AJ2501" s="78" t="s">
        <v>517</v>
      </c>
      <c r="AK2501" s="79" t="str">
        <f>+IF(AJ2501&lt;&gt;"",VLOOKUP(AJ2501,NIVELES!$A$816:$B$892,2,0),"")</f>
        <v>NO APLICA</v>
      </c>
      <c r="AL2501" s="78" t="s">
        <v>553</v>
      </c>
      <c r="AM2501" s="78">
        <v>510601</v>
      </c>
      <c r="AN2501" s="79" t="str">
        <f>IF(AM2501&lt;&gt;"",+VLOOKUP(AM2501,NIVELES!$A$1652:$B$2466,2,0),"")</f>
        <v>Aporte Patronal</v>
      </c>
      <c r="AO2501" s="87">
        <v>17748.28</v>
      </c>
      <c r="AP2501" s="88">
        <v>1534.78</v>
      </c>
      <c r="AQ2501" s="88">
        <v>1455.93</v>
      </c>
      <c r="AR2501" s="88">
        <v>1479.02</v>
      </c>
      <c r="AS2501" s="88">
        <v>1479.02</v>
      </c>
      <c r="AT2501" s="88">
        <v>1479.02</v>
      </c>
      <c r="AU2501" s="88">
        <v>1479.02</v>
      </c>
      <c r="AV2501" s="88">
        <v>1479.02</v>
      </c>
      <c r="AW2501" s="88">
        <v>1479.02</v>
      </c>
      <c r="AX2501" s="88">
        <v>1479.02</v>
      </c>
      <c r="AY2501" s="88">
        <v>1479.02</v>
      </c>
      <c r="AZ2501" s="88">
        <v>1479.02</v>
      </c>
      <c r="BA2501" s="88">
        <v>1446.39</v>
      </c>
      <c r="BB2501" s="89">
        <f t="shared" si="151"/>
        <v>17748.280000000002</v>
      </c>
      <c r="BC2501" s="90" t="str">
        <f t="shared" si="150"/>
        <v>OK</v>
      </c>
      <c r="BD2501" s="91" t="str">
        <f t="shared" si="152"/>
        <v xml:space="preserve">                  </v>
      </c>
      <c r="BE2501" s="92">
        <f t="shared" si="153"/>
        <v>12</v>
      </c>
    </row>
    <row r="2502" spans="1:57" s="74" customFormat="1" ht="50.1" customHeight="1" x14ac:dyDescent="0.2">
      <c r="A2502" s="78" t="s">
        <v>55</v>
      </c>
      <c r="B2502" s="78" t="s">
        <v>61</v>
      </c>
      <c r="C2502" s="78" t="s">
        <v>25</v>
      </c>
      <c r="D2502" s="78" t="s">
        <v>792</v>
      </c>
      <c r="E2502" s="79" t="str">
        <f>+IF(C2502&lt;&gt;"",VLOOKUP(MID(C2502,18,5),NIVELES!$A$133:$B$213,2,0),"")</f>
        <v>LOS_RÍOS</v>
      </c>
      <c r="F2502" s="80" t="s">
        <v>279</v>
      </c>
      <c r="G2502" s="81" t="str">
        <f>+IF(F2502&lt;&gt;"",VLOOKUP(F2502,NIVELES!$A$246:$C$464,3,0),"")</f>
        <v xml:space="preserve"> </v>
      </c>
      <c r="H2502" s="82" t="s">
        <v>1024</v>
      </c>
      <c r="I2502" s="78" t="s">
        <v>3027</v>
      </c>
      <c r="J2502" s="78" t="s">
        <v>2184</v>
      </c>
      <c r="K2502" s="78" t="s">
        <v>2502</v>
      </c>
      <c r="L2502" s="78" t="s">
        <v>1791</v>
      </c>
      <c r="M2502" s="78" t="s">
        <v>1791</v>
      </c>
      <c r="N2502" s="78" t="s">
        <v>1791</v>
      </c>
      <c r="O2502" s="78" t="s">
        <v>2167</v>
      </c>
      <c r="P2502" s="82">
        <v>12</v>
      </c>
      <c r="Q2502" s="78" t="s">
        <v>3026</v>
      </c>
      <c r="R2502" s="82">
        <v>1</v>
      </c>
      <c r="S2502" s="82">
        <v>1</v>
      </c>
      <c r="T2502" s="82">
        <v>1</v>
      </c>
      <c r="U2502" s="82">
        <v>1</v>
      </c>
      <c r="V2502" s="82">
        <v>1</v>
      </c>
      <c r="W2502" s="82">
        <v>1</v>
      </c>
      <c r="X2502" s="82">
        <v>1</v>
      </c>
      <c r="Y2502" s="82">
        <v>1</v>
      </c>
      <c r="Z2502" s="82">
        <v>1</v>
      </c>
      <c r="AA2502" s="82">
        <v>1</v>
      </c>
      <c r="AB2502" s="82">
        <v>1</v>
      </c>
      <c r="AC2502" s="82">
        <v>1</v>
      </c>
      <c r="AD2502" s="85" t="str">
        <f>IF(A2502&lt;&gt;"",IF(D2502="DIRECCIÓN_DE_TRANSFERENCIAS","280 0031",VLOOKUP(C2502,NIVELES!$A$14:$B$105,2,0)),"")</f>
        <v>280 5410</v>
      </c>
      <c r="AE2502" s="86" t="s">
        <v>322</v>
      </c>
      <c r="AF2502" s="86" t="s">
        <v>544</v>
      </c>
      <c r="AG2502" s="79" t="str">
        <f>+IF(AF2502&lt;&gt;"",VLOOKUP(AF2502,NIVELES!$A$666:$B$673,2,0),"")</f>
        <v>PROTECCIÓN_SOCIAL_A_LA_FAMILIA._ASEGURAMIENTO_NO_CONTRIBUTIVO_E_INCLUSIÓN_ECONÓMICA_Y_MOVILIDAD_SOCIAL</v>
      </c>
      <c r="AH2502" s="78" t="s">
        <v>513</v>
      </c>
      <c r="AI2502" s="79" t="str">
        <f>IF(AH2502&lt;&gt;"",VLOOKUP(CONCATENATE(AG2502,AH2502),NIVELES!$B$676:$C$745,2,0),"")</f>
        <v>Acompañamiento Familiar</v>
      </c>
      <c r="AJ2502" s="78" t="s">
        <v>517</v>
      </c>
      <c r="AK2502" s="79" t="str">
        <f>+IF(AJ2502&lt;&gt;"",VLOOKUP(AJ2502,NIVELES!$A$816:$B$892,2,0),"")</f>
        <v>NO APLICA</v>
      </c>
      <c r="AL2502" s="78" t="s">
        <v>553</v>
      </c>
      <c r="AM2502" s="78">
        <v>510602</v>
      </c>
      <c r="AN2502" s="79" t="str">
        <f>IF(AM2502&lt;&gt;"",+VLOOKUP(AM2502,NIVELES!$A$1652:$B$2466,2,0),"")</f>
        <v>Fondo de Reserva</v>
      </c>
      <c r="AO2502" s="87">
        <v>15326.67</v>
      </c>
      <c r="AP2502" s="88"/>
      <c r="AQ2502" s="88">
        <v>1324.77</v>
      </c>
      <c r="AR2502" s="88">
        <v>1277.22</v>
      </c>
      <c r="AS2502" s="88">
        <v>1277.22</v>
      </c>
      <c r="AT2502" s="88">
        <v>1277.22</v>
      </c>
      <c r="AU2502" s="88">
        <v>1277.22</v>
      </c>
      <c r="AV2502" s="88">
        <v>1277.22</v>
      </c>
      <c r="AW2502" s="88">
        <v>1277.22</v>
      </c>
      <c r="AX2502" s="88">
        <v>1277.22</v>
      </c>
      <c r="AY2502" s="88">
        <v>1277.22</v>
      </c>
      <c r="AZ2502" s="88">
        <v>1277.22</v>
      </c>
      <c r="BA2502" s="88">
        <v>2506.92</v>
      </c>
      <c r="BB2502" s="89">
        <f t="shared" si="151"/>
        <v>15326.669999999998</v>
      </c>
      <c r="BC2502" s="90" t="str">
        <f t="shared" si="150"/>
        <v>OK</v>
      </c>
      <c r="BD2502" s="91" t="str">
        <f t="shared" si="152"/>
        <v xml:space="preserve">                  </v>
      </c>
      <c r="BE2502" s="92">
        <f t="shared" si="153"/>
        <v>12</v>
      </c>
    </row>
    <row r="2503" spans="1:57" s="74" customFormat="1" ht="50.1" customHeight="1" x14ac:dyDescent="0.2">
      <c r="A2503" s="78" t="s">
        <v>55</v>
      </c>
      <c r="B2503" s="78" t="s">
        <v>61</v>
      </c>
      <c r="C2503" s="78" t="s">
        <v>25</v>
      </c>
      <c r="D2503" s="78" t="s">
        <v>792</v>
      </c>
      <c r="E2503" s="79" t="str">
        <f>+IF(C2503&lt;&gt;"",VLOOKUP(MID(C2503,18,5),NIVELES!$A$133:$B$213,2,0),"")</f>
        <v>LOS_RÍOS</v>
      </c>
      <c r="F2503" s="80" t="s">
        <v>279</v>
      </c>
      <c r="G2503" s="81" t="str">
        <f>+IF(F2503&lt;&gt;"",VLOOKUP(F2503,NIVELES!$A$246:$C$464,3,0),"")</f>
        <v xml:space="preserve"> </v>
      </c>
      <c r="H2503" s="82" t="s">
        <v>1024</v>
      </c>
      <c r="I2503" s="78" t="s">
        <v>3027</v>
      </c>
      <c r="J2503" s="78" t="s">
        <v>2184</v>
      </c>
      <c r="K2503" s="78" t="s">
        <v>2502</v>
      </c>
      <c r="L2503" s="78" t="s">
        <v>2240</v>
      </c>
      <c r="M2503" s="78">
        <v>3261</v>
      </c>
      <c r="N2503" s="78" t="s">
        <v>2255</v>
      </c>
      <c r="O2503" s="78" t="s">
        <v>2897</v>
      </c>
      <c r="P2503" s="82">
        <v>12</v>
      </c>
      <c r="Q2503" s="78" t="s">
        <v>3028</v>
      </c>
      <c r="R2503" s="82">
        <v>1</v>
      </c>
      <c r="S2503" s="82">
        <v>1</v>
      </c>
      <c r="T2503" s="82">
        <v>1</v>
      </c>
      <c r="U2503" s="82">
        <v>1</v>
      </c>
      <c r="V2503" s="82">
        <v>1</v>
      </c>
      <c r="W2503" s="82">
        <v>1</v>
      </c>
      <c r="X2503" s="82">
        <v>1</v>
      </c>
      <c r="Y2503" s="82">
        <v>1</v>
      </c>
      <c r="Z2503" s="82">
        <v>1</v>
      </c>
      <c r="AA2503" s="82">
        <v>1</v>
      </c>
      <c r="AB2503" s="82">
        <v>1</v>
      </c>
      <c r="AC2503" s="82">
        <v>1</v>
      </c>
      <c r="AD2503" s="85" t="str">
        <f>IF(A2503&lt;&gt;"",IF(D2503="DIRECCIÓN_DE_TRANSFERENCIAS","280 0031",VLOOKUP(C2503,NIVELES!$A$14:$B$105,2,0)),"")</f>
        <v>280 5410</v>
      </c>
      <c r="AE2503" s="86" t="s">
        <v>322</v>
      </c>
      <c r="AF2503" s="86" t="s">
        <v>544</v>
      </c>
      <c r="AG2503" s="79" t="str">
        <f>+IF(AF2503&lt;&gt;"",VLOOKUP(AF2503,NIVELES!$A$666:$B$673,2,0),"")</f>
        <v>PROTECCIÓN_SOCIAL_A_LA_FAMILIA._ASEGURAMIENTO_NO_CONTRIBUTIVO_E_INCLUSIÓN_ECONÓMICA_Y_MOVILIDAD_SOCIAL</v>
      </c>
      <c r="AH2503" s="78" t="s">
        <v>513</v>
      </c>
      <c r="AI2503" s="79" t="str">
        <f>IF(AH2503&lt;&gt;"",VLOOKUP(CONCATENATE(AG2503,AH2503),NIVELES!$B$676:$C$745,2,0),"")</f>
        <v>Acompañamiento Familiar</v>
      </c>
      <c r="AJ2503" s="78" t="s">
        <v>517</v>
      </c>
      <c r="AK2503" s="79" t="str">
        <f>+IF(AJ2503&lt;&gt;"",VLOOKUP(AJ2503,NIVELES!$A$816:$B$892,2,0),"")</f>
        <v>NO APLICA</v>
      </c>
      <c r="AL2503" s="78" t="s">
        <v>554</v>
      </c>
      <c r="AM2503" s="78">
        <v>530301</v>
      </c>
      <c r="AN2503" s="79" t="str">
        <f>IF(AM2503&lt;&gt;"",+VLOOKUP(AM2503,NIVELES!$A$1652:$B$2466,2,0),"")</f>
        <v>Pasajes al Interior</v>
      </c>
      <c r="AO2503" s="87">
        <v>251.44</v>
      </c>
      <c r="AP2503" s="88"/>
      <c r="AQ2503" s="88"/>
      <c r="AR2503" s="88">
        <v>21</v>
      </c>
      <c r="AS2503" s="88">
        <v>21</v>
      </c>
      <c r="AT2503" s="88">
        <v>21</v>
      </c>
      <c r="AU2503" s="88">
        <v>21</v>
      </c>
      <c r="AV2503" s="88">
        <v>21</v>
      </c>
      <c r="AW2503" s="88">
        <v>21</v>
      </c>
      <c r="AX2503" s="88">
        <v>21</v>
      </c>
      <c r="AY2503" s="88">
        <v>21</v>
      </c>
      <c r="AZ2503" s="88">
        <v>21</v>
      </c>
      <c r="BA2503" s="88">
        <v>62.44</v>
      </c>
      <c r="BB2503" s="89">
        <f t="shared" si="151"/>
        <v>251.44</v>
      </c>
      <c r="BC2503" s="90" t="str">
        <f t="shared" ref="BC2503:BC2566" si="154">IF(A2503&lt;&gt;"",IF(AO2503&lt;&gt;"",IF(AO2503=BB2503,"OK",AO2503-BB2503),IF(AND(AO2503="",BB2503=""),"",AO2503-BB2503))," ")</f>
        <v>OK</v>
      </c>
      <c r="BD2503" s="91" t="str">
        <f t="shared" si="152"/>
        <v xml:space="preserve">                  </v>
      </c>
      <c r="BE2503" s="92">
        <f t="shared" si="153"/>
        <v>12</v>
      </c>
    </row>
    <row r="2504" spans="1:57" s="74" customFormat="1" ht="50.1" customHeight="1" x14ac:dyDescent="0.2">
      <c r="A2504" s="78" t="s">
        <v>55</v>
      </c>
      <c r="B2504" s="78" t="s">
        <v>61</v>
      </c>
      <c r="C2504" s="78" t="s">
        <v>25</v>
      </c>
      <c r="D2504" s="78" t="s">
        <v>792</v>
      </c>
      <c r="E2504" s="79" t="str">
        <f>+IF(C2504&lt;&gt;"",VLOOKUP(MID(C2504,18,5),NIVELES!$A$133:$B$213,2,0),"")</f>
        <v>LOS_RÍOS</v>
      </c>
      <c r="F2504" s="80" t="s">
        <v>279</v>
      </c>
      <c r="G2504" s="81" t="str">
        <f>+IF(F2504&lt;&gt;"",VLOOKUP(F2504,NIVELES!$A$246:$C$464,3,0),"")</f>
        <v xml:space="preserve"> </v>
      </c>
      <c r="H2504" s="82" t="s">
        <v>1024</v>
      </c>
      <c r="I2504" s="78" t="s">
        <v>3027</v>
      </c>
      <c r="J2504" s="78" t="s">
        <v>2184</v>
      </c>
      <c r="K2504" s="78" t="s">
        <v>2502</v>
      </c>
      <c r="L2504" s="78" t="s">
        <v>2240</v>
      </c>
      <c r="M2504" s="78">
        <v>3261</v>
      </c>
      <c r="N2504" s="78" t="s">
        <v>2255</v>
      </c>
      <c r="O2504" s="78" t="s">
        <v>2897</v>
      </c>
      <c r="P2504" s="82">
        <v>12</v>
      </c>
      <c r="Q2504" s="78" t="s">
        <v>3028</v>
      </c>
      <c r="R2504" s="82">
        <v>1</v>
      </c>
      <c r="S2504" s="82">
        <v>1</v>
      </c>
      <c r="T2504" s="82">
        <v>1</v>
      </c>
      <c r="U2504" s="82">
        <v>1</v>
      </c>
      <c r="V2504" s="82">
        <v>1</v>
      </c>
      <c r="W2504" s="82">
        <v>1</v>
      </c>
      <c r="X2504" s="82">
        <v>1</v>
      </c>
      <c r="Y2504" s="82">
        <v>1</v>
      </c>
      <c r="Z2504" s="82">
        <v>1</v>
      </c>
      <c r="AA2504" s="82">
        <v>1</v>
      </c>
      <c r="AB2504" s="82">
        <v>1</v>
      </c>
      <c r="AC2504" s="82">
        <v>1</v>
      </c>
      <c r="AD2504" s="85" t="str">
        <f>IF(A2504&lt;&gt;"",IF(D2504="DIRECCIÓN_DE_TRANSFERENCIAS","280 0031",VLOOKUP(C2504,NIVELES!$A$14:$B$105,2,0)),"")</f>
        <v>280 5410</v>
      </c>
      <c r="AE2504" s="86" t="s">
        <v>322</v>
      </c>
      <c r="AF2504" s="86" t="s">
        <v>544</v>
      </c>
      <c r="AG2504" s="79" t="str">
        <f>+IF(AF2504&lt;&gt;"",VLOOKUP(AF2504,NIVELES!$A$666:$B$673,2,0),"")</f>
        <v>PROTECCIÓN_SOCIAL_A_LA_FAMILIA._ASEGURAMIENTO_NO_CONTRIBUTIVO_E_INCLUSIÓN_ECONÓMICA_Y_MOVILIDAD_SOCIAL</v>
      </c>
      <c r="AH2504" s="78" t="s">
        <v>513</v>
      </c>
      <c r="AI2504" s="79" t="str">
        <f>IF(AH2504&lt;&gt;"",VLOOKUP(CONCATENATE(AG2504,AH2504),NIVELES!$B$676:$C$745,2,0),"")</f>
        <v>Acompañamiento Familiar</v>
      </c>
      <c r="AJ2504" s="78" t="s">
        <v>517</v>
      </c>
      <c r="AK2504" s="79" t="str">
        <f>+IF(AJ2504&lt;&gt;"",VLOOKUP(AJ2504,NIVELES!$A$816:$B$892,2,0),"")</f>
        <v>NO APLICA</v>
      </c>
      <c r="AL2504" s="78" t="s">
        <v>554</v>
      </c>
      <c r="AM2504" s="78">
        <v>530303</v>
      </c>
      <c r="AN2504" s="79" t="str">
        <f>IF(AM2504&lt;&gt;"",+VLOOKUP(AM2504,NIVELES!$A$1652:$B$2466,2,0),"")</f>
        <v>Viáticos y Subsistencias en el Interior</v>
      </c>
      <c r="AO2504" s="87">
        <v>1639.68</v>
      </c>
      <c r="AP2504" s="88"/>
      <c r="AQ2504" s="88"/>
      <c r="AR2504" s="88">
        <v>136.63999999999999</v>
      </c>
      <c r="AS2504" s="88">
        <v>136.63999999999999</v>
      </c>
      <c r="AT2504" s="88">
        <v>136.63999999999999</v>
      </c>
      <c r="AU2504" s="88">
        <v>136.63999999999999</v>
      </c>
      <c r="AV2504" s="88">
        <v>136.63999999999999</v>
      </c>
      <c r="AW2504" s="88">
        <v>136.63999999999999</v>
      </c>
      <c r="AX2504" s="88">
        <v>136.63999999999999</v>
      </c>
      <c r="AY2504" s="88">
        <v>136.63999999999999</v>
      </c>
      <c r="AZ2504" s="88">
        <v>136.63999999999999</v>
      </c>
      <c r="BA2504" s="88">
        <v>409.92</v>
      </c>
      <c r="BB2504" s="89">
        <f t="shared" ref="BB2504:BB2567" si="155">SUBTOTAL(9,AP2504:BA2504)</f>
        <v>1639.6799999999998</v>
      </c>
      <c r="BC2504" s="90" t="str">
        <f t="shared" si="154"/>
        <v>OK</v>
      </c>
      <c r="BD2504" s="91" t="str">
        <f t="shared" ref="BD2504:BD2567" si="156">IF(A2504&lt;&gt;"",IF(A2504="","Escoger Nivel 0",)&amp;" "&amp;(IF(B2504="","Escoger Nivel  1",)&amp;" "&amp;(IF(C2504="","Escoger Nivel 2",)&amp;" "&amp;(IF(D2504="","Escoger Nivel 3",)&amp;" "&amp;(IF(F2504="","Escoger Cantón",)&amp;" "&amp;(IF(I2504="","Escoger Obj. Estratégico Institucional N1",)&amp;" "&amp;(IF(J2504="","Escoger Obj. Especifico N2",)&amp;" "&amp;(IF(K2504="","Escoger Obj. Operativo N4",)&amp;" "&amp;(IF(L2504=""," Llenar Modalidad de Servicio ",)&amp;""&amp;(IF(M2504=""," Llenar Meta de Cobertura ",)&amp;" "&amp;(IF(N2504="","Llenar Indicador",)&amp;" "&amp;(IF(O2504="","Llenar Actividad PAPP",)&amp;" "&amp;(IF(P2504="","Llenar Metas",)&amp;" "&amp;(IF(Q2504="","Llenar Indicador",)&amp;" "&amp;(IF(AF2504="","Escoger Nro. programa",)&amp;" "&amp;(IF(AH2504="","Escoger Nro. Actividad e-Sigef",)&amp;" "&amp;(IF(AK2504="","Escoger direccionamiento de gasto",)&amp;" "&amp;(IF(AL2504="","Escoger Grupo de Gasto",)&amp;" "&amp;(IF(AM2504="","Escoger Item Presupuestario",)&amp;" "&amp;(IF(AO2504="","Llenar valor de actividad",))))))))))))))))))))," ")</f>
        <v xml:space="preserve">                  </v>
      </c>
      <c r="BE2504" s="92">
        <f t="shared" si="153"/>
        <v>12</v>
      </c>
    </row>
    <row r="2505" spans="1:57" s="74" customFormat="1" ht="50.1" customHeight="1" x14ac:dyDescent="0.2">
      <c r="A2505" s="78" t="s">
        <v>55</v>
      </c>
      <c r="B2505" s="78" t="s">
        <v>61</v>
      </c>
      <c r="C2505" s="78" t="s">
        <v>25</v>
      </c>
      <c r="D2505" s="78" t="s">
        <v>792</v>
      </c>
      <c r="E2505" s="79" t="str">
        <f>+IF(C2505&lt;&gt;"",VLOOKUP(MID(C2505,18,5),NIVELES!$A$133:$B$213,2,0),"")</f>
        <v>LOS_RÍOS</v>
      </c>
      <c r="F2505" s="80" t="s">
        <v>279</v>
      </c>
      <c r="G2505" s="81" t="str">
        <f>+IF(F2505&lt;&gt;"",VLOOKUP(F2505,NIVELES!$A$246:$C$464,3,0),"")</f>
        <v xml:space="preserve"> </v>
      </c>
      <c r="H2505" s="82" t="s">
        <v>1024</v>
      </c>
      <c r="I2505" s="78" t="s">
        <v>3027</v>
      </c>
      <c r="J2505" s="78" t="s">
        <v>2184</v>
      </c>
      <c r="K2505" s="78" t="s">
        <v>2502</v>
      </c>
      <c r="L2505" s="78" t="s">
        <v>2240</v>
      </c>
      <c r="M2505" s="78">
        <v>3261</v>
      </c>
      <c r="N2505" s="78" t="s">
        <v>2255</v>
      </c>
      <c r="O2505" s="78" t="s">
        <v>2897</v>
      </c>
      <c r="P2505" s="82">
        <v>12</v>
      </c>
      <c r="Q2505" s="78" t="s">
        <v>3028</v>
      </c>
      <c r="R2505" s="82">
        <v>1</v>
      </c>
      <c r="S2505" s="82">
        <v>1</v>
      </c>
      <c r="T2505" s="82">
        <v>1</v>
      </c>
      <c r="U2505" s="82">
        <v>1</v>
      </c>
      <c r="V2505" s="82">
        <v>1</v>
      </c>
      <c r="W2505" s="82">
        <v>1</v>
      </c>
      <c r="X2505" s="82">
        <v>1</v>
      </c>
      <c r="Y2505" s="82">
        <v>1</v>
      </c>
      <c r="Z2505" s="82">
        <v>1</v>
      </c>
      <c r="AA2505" s="82">
        <v>1</v>
      </c>
      <c r="AB2505" s="82">
        <v>1</v>
      </c>
      <c r="AC2505" s="82">
        <v>1</v>
      </c>
      <c r="AD2505" s="85" t="str">
        <f>IF(A2505&lt;&gt;"",IF(D2505="DIRECCIÓN_DE_TRANSFERENCIAS","280 0031",VLOOKUP(C2505,NIVELES!$A$14:$B$105,2,0)),"")</f>
        <v>280 5410</v>
      </c>
      <c r="AE2505" s="86" t="s">
        <v>322</v>
      </c>
      <c r="AF2505" s="86" t="s">
        <v>544</v>
      </c>
      <c r="AG2505" s="79" t="str">
        <f>+IF(AF2505&lt;&gt;"",VLOOKUP(AF2505,NIVELES!$A$666:$B$673,2,0),"")</f>
        <v>PROTECCIÓN_SOCIAL_A_LA_FAMILIA._ASEGURAMIENTO_NO_CONTRIBUTIVO_E_INCLUSIÓN_ECONÓMICA_Y_MOVILIDAD_SOCIAL</v>
      </c>
      <c r="AH2505" s="78" t="s">
        <v>513</v>
      </c>
      <c r="AI2505" s="79" t="str">
        <f>IF(AH2505&lt;&gt;"",VLOOKUP(CONCATENATE(AG2505,AH2505),NIVELES!$B$676:$C$745,2,0),"")</f>
        <v>Acompañamiento Familiar</v>
      </c>
      <c r="AJ2505" s="78" t="s">
        <v>517</v>
      </c>
      <c r="AK2505" s="79" t="str">
        <f>+IF(AJ2505&lt;&gt;"",VLOOKUP(AJ2505,NIVELES!$A$816:$B$892,2,0),"")</f>
        <v>NO APLICA</v>
      </c>
      <c r="AL2505" s="78" t="s">
        <v>554</v>
      </c>
      <c r="AM2505" s="78">
        <v>530505</v>
      </c>
      <c r="AN2505" s="79" t="str">
        <f>IF(AM2505&lt;&gt;"",+VLOOKUP(AM2505,NIVELES!$A$1652:$B$2466,2,0),"")</f>
        <v>Vehículos (Arrendamiento)</v>
      </c>
      <c r="AO2505" s="87">
        <v>13434.21</v>
      </c>
      <c r="AP2505" s="88"/>
      <c r="AQ2505" s="88"/>
      <c r="AR2505" s="88">
        <v>1119.52</v>
      </c>
      <c r="AS2505" s="88">
        <v>1119.52</v>
      </c>
      <c r="AT2505" s="88">
        <v>1119.52</v>
      </c>
      <c r="AU2505" s="88">
        <v>1119.52</v>
      </c>
      <c r="AV2505" s="88">
        <v>1119.52</v>
      </c>
      <c r="AW2505" s="88">
        <v>1119.52</v>
      </c>
      <c r="AX2505" s="88">
        <v>1119.52</v>
      </c>
      <c r="AY2505" s="88">
        <v>1119.52</v>
      </c>
      <c r="AZ2505" s="88">
        <v>1119.52</v>
      </c>
      <c r="BA2505" s="88">
        <v>3358.53</v>
      </c>
      <c r="BB2505" s="89">
        <f t="shared" si="155"/>
        <v>13434.210000000003</v>
      </c>
      <c r="BC2505" s="90" t="str">
        <f t="shared" si="154"/>
        <v>OK</v>
      </c>
      <c r="BD2505" s="91" t="str">
        <f t="shared" si="156"/>
        <v xml:space="preserve">                  </v>
      </c>
      <c r="BE2505" s="92">
        <f t="shared" ref="BE2505:BE2568" si="157">SUBTOTAL(9,R2505:AC2505)</f>
        <v>12</v>
      </c>
    </row>
    <row r="2506" spans="1:57" s="74" customFormat="1" ht="50.1" customHeight="1" x14ac:dyDescent="0.2">
      <c r="A2506" s="78" t="s">
        <v>55</v>
      </c>
      <c r="B2506" s="78" t="s">
        <v>61</v>
      </c>
      <c r="C2506" s="78" t="s">
        <v>25</v>
      </c>
      <c r="D2506" s="78" t="s">
        <v>792</v>
      </c>
      <c r="E2506" s="79" t="str">
        <f>+IF(C2506&lt;&gt;"",VLOOKUP(MID(C2506,18,5),NIVELES!$A$133:$B$213,2,0),"")</f>
        <v>LOS_RÍOS</v>
      </c>
      <c r="F2506" s="80" t="s">
        <v>279</v>
      </c>
      <c r="G2506" s="81" t="str">
        <f>+IF(F2506&lt;&gt;"",VLOOKUP(F2506,NIVELES!$A$246:$C$464,3,0),"")</f>
        <v xml:space="preserve"> </v>
      </c>
      <c r="H2506" s="82" t="s">
        <v>1024</v>
      </c>
      <c r="I2506" s="78" t="s">
        <v>3027</v>
      </c>
      <c r="J2506" s="78" t="s">
        <v>2184</v>
      </c>
      <c r="K2506" s="78" t="s">
        <v>2502</v>
      </c>
      <c r="L2506" s="78" t="s">
        <v>2240</v>
      </c>
      <c r="M2506" s="78">
        <v>3261</v>
      </c>
      <c r="N2506" s="78" t="s">
        <v>2255</v>
      </c>
      <c r="O2506" s="78" t="s">
        <v>2897</v>
      </c>
      <c r="P2506" s="82">
        <v>1</v>
      </c>
      <c r="Q2506" s="78" t="s">
        <v>3028</v>
      </c>
      <c r="R2506" s="82"/>
      <c r="S2506" s="82"/>
      <c r="T2506" s="82"/>
      <c r="U2506" s="82">
        <v>1</v>
      </c>
      <c r="V2506" s="82"/>
      <c r="W2506" s="82"/>
      <c r="X2506" s="82"/>
      <c r="Y2506" s="82"/>
      <c r="Z2506" s="82"/>
      <c r="AA2506" s="82"/>
      <c r="AB2506" s="82"/>
      <c r="AC2506" s="82"/>
      <c r="AD2506" s="85" t="str">
        <f>IF(A2506&lt;&gt;"",IF(D2506="DIRECCIÓN_DE_TRANSFERENCIAS","280 0031",VLOOKUP(C2506,NIVELES!$A$14:$B$105,2,0)),"")</f>
        <v>280 5410</v>
      </c>
      <c r="AE2506" s="86" t="s">
        <v>322</v>
      </c>
      <c r="AF2506" s="86" t="s">
        <v>544</v>
      </c>
      <c r="AG2506" s="79" t="str">
        <f>+IF(AF2506&lt;&gt;"",VLOOKUP(AF2506,NIVELES!$A$666:$B$673,2,0),"")</f>
        <v>PROTECCIÓN_SOCIAL_A_LA_FAMILIA._ASEGURAMIENTO_NO_CONTRIBUTIVO_E_INCLUSIÓN_ECONÓMICA_Y_MOVILIDAD_SOCIAL</v>
      </c>
      <c r="AH2506" s="78" t="s">
        <v>513</v>
      </c>
      <c r="AI2506" s="79" t="str">
        <f>IF(AH2506&lt;&gt;"",VLOOKUP(CONCATENATE(AG2506,AH2506),NIVELES!$B$676:$C$745,2,0),"")</f>
        <v>Acompañamiento Familiar</v>
      </c>
      <c r="AJ2506" s="78" t="s">
        <v>517</v>
      </c>
      <c r="AK2506" s="79" t="str">
        <f>+IF(AJ2506&lt;&gt;"",VLOOKUP(AJ2506,NIVELES!$A$816:$B$892,2,0),"")</f>
        <v>NO APLICA</v>
      </c>
      <c r="AL2506" s="78" t="s">
        <v>554</v>
      </c>
      <c r="AM2506" s="78">
        <v>530802</v>
      </c>
      <c r="AN2506" s="79" t="str">
        <f>IF(AM2506&lt;&gt;"",+VLOOKUP(AM2506,NIVELES!$A$1652:$B$2466,2,0),"")</f>
        <v>Vestuario, Lencería, Prendas de Protección; y, Accesorios para Uniformes Militares y Policiales; y, Carpas</v>
      </c>
      <c r="AO2506" s="87">
        <v>0</v>
      </c>
      <c r="AP2506" s="88"/>
      <c r="AQ2506" s="88"/>
      <c r="AR2506" s="88">
        <v>0</v>
      </c>
      <c r="AS2506" s="88">
        <v>0</v>
      </c>
      <c r="AT2506" s="88">
        <v>0</v>
      </c>
      <c r="AU2506" s="88">
        <v>0</v>
      </c>
      <c r="AV2506" s="88">
        <v>0</v>
      </c>
      <c r="AW2506" s="88">
        <v>0</v>
      </c>
      <c r="AX2506" s="88">
        <v>0</v>
      </c>
      <c r="AY2506" s="88">
        <v>0</v>
      </c>
      <c r="AZ2506" s="88">
        <v>0</v>
      </c>
      <c r="BA2506" s="88">
        <v>0</v>
      </c>
      <c r="BB2506" s="89">
        <f t="shared" si="155"/>
        <v>0</v>
      </c>
      <c r="BC2506" s="90" t="str">
        <f t="shared" si="154"/>
        <v>OK</v>
      </c>
      <c r="BD2506" s="91" t="str">
        <f t="shared" si="156"/>
        <v xml:space="preserve">                  </v>
      </c>
      <c r="BE2506" s="92">
        <f t="shared" si="157"/>
        <v>1</v>
      </c>
    </row>
    <row r="2507" spans="1:57" s="74" customFormat="1" ht="50.1" customHeight="1" x14ac:dyDescent="0.2">
      <c r="A2507" s="78" t="s">
        <v>55</v>
      </c>
      <c r="B2507" s="78" t="s">
        <v>61</v>
      </c>
      <c r="C2507" s="78" t="s">
        <v>25</v>
      </c>
      <c r="D2507" s="78" t="s">
        <v>792</v>
      </c>
      <c r="E2507" s="79" t="str">
        <f>+IF(C2507&lt;&gt;"",VLOOKUP(MID(C2507,18,5),NIVELES!$A$133:$B$213,2,0),"")</f>
        <v>LOS_RÍOS</v>
      </c>
      <c r="F2507" s="80" t="s">
        <v>279</v>
      </c>
      <c r="G2507" s="81" t="str">
        <f>+IF(F2507&lt;&gt;"",VLOOKUP(F2507,NIVELES!$A$246:$C$464,3,0),"")</f>
        <v xml:space="preserve"> </v>
      </c>
      <c r="H2507" s="82" t="s">
        <v>1024</v>
      </c>
      <c r="I2507" s="78" t="s">
        <v>3027</v>
      </c>
      <c r="J2507" s="78" t="s">
        <v>2184</v>
      </c>
      <c r="K2507" s="78" t="s">
        <v>2502</v>
      </c>
      <c r="L2507" s="78" t="s">
        <v>2240</v>
      </c>
      <c r="M2507" s="78">
        <v>3261</v>
      </c>
      <c r="N2507" s="78" t="s">
        <v>2255</v>
      </c>
      <c r="O2507" s="78" t="s">
        <v>2897</v>
      </c>
      <c r="P2507" s="82">
        <v>1</v>
      </c>
      <c r="Q2507" s="78" t="s">
        <v>3028</v>
      </c>
      <c r="R2507" s="82"/>
      <c r="S2507" s="82"/>
      <c r="T2507" s="82"/>
      <c r="U2507" s="82">
        <v>1</v>
      </c>
      <c r="V2507" s="82"/>
      <c r="W2507" s="82"/>
      <c r="X2507" s="82"/>
      <c r="Y2507" s="82"/>
      <c r="Z2507" s="82"/>
      <c r="AA2507" s="82"/>
      <c r="AB2507" s="82"/>
      <c r="AC2507" s="82"/>
      <c r="AD2507" s="85" t="str">
        <f>IF(A2507&lt;&gt;"",IF(D2507="DIRECCIÓN_DE_TRANSFERENCIAS","280 0031",VLOOKUP(C2507,NIVELES!$A$14:$B$105,2,0)),"")</f>
        <v>280 5410</v>
      </c>
      <c r="AE2507" s="86" t="s">
        <v>322</v>
      </c>
      <c r="AF2507" s="86" t="s">
        <v>544</v>
      </c>
      <c r="AG2507" s="79" t="str">
        <f>+IF(AF2507&lt;&gt;"",VLOOKUP(AF2507,NIVELES!$A$666:$B$673,2,0),"")</f>
        <v>PROTECCIÓN_SOCIAL_A_LA_FAMILIA._ASEGURAMIENTO_NO_CONTRIBUTIVO_E_INCLUSIÓN_ECONÓMICA_Y_MOVILIDAD_SOCIAL</v>
      </c>
      <c r="AH2507" s="78" t="s">
        <v>513</v>
      </c>
      <c r="AI2507" s="79" t="str">
        <f>IF(AH2507&lt;&gt;"",VLOOKUP(CONCATENATE(AG2507,AH2507),NIVELES!$B$676:$C$745,2,0),"")</f>
        <v>Acompañamiento Familiar</v>
      </c>
      <c r="AJ2507" s="78" t="s">
        <v>517</v>
      </c>
      <c r="AK2507" s="79" t="str">
        <f>+IF(AJ2507&lt;&gt;"",VLOOKUP(AJ2507,NIVELES!$A$816:$B$892,2,0),"")</f>
        <v>NO APLICA</v>
      </c>
      <c r="AL2507" s="78" t="s">
        <v>554</v>
      </c>
      <c r="AM2507" s="78">
        <v>530804</v>
      </c>
      <c r="AN2507" s="79" t="str">
        <f>IF(AM2507&lt;&gt;"",+VLOOKUP(AM2507,NIVELES!$A$1652:$B$2466,2,0),"")</f>
        <v>Materiales de Oficina</v>
      </c>
      <c r="AO2507" s="87">
        <v>2190.7199999999998</v>
      </c>
      <c r="AP2507" s="88"/>
      <c r="AQ2507" s="88"/>
      <c r="AR2507" s="88"/>
      <c r="AS2507" s="88">
        <v>2190.7199999999998</v>
      </c>
      <c r="AT2507" s="88"/>
      <c r="AU2507" s="88"/>
      <c r="AV2507" s="88"/>
      <c r="AW2507" s="88"/>
      <c r="AX2507" s="88"/>
      <c r="AY2507" s="88"/>
      <c r="AZ2507" s="88"/>
      <c r="BA2507" s="88"/>
      <c r="BB2507" s="89">
        <f t="shared" si="155"/>
        <v>2190.7199999999998</v>
      </c>
      <c r="BC2507" s="90" t="str">
        <f t="shared" si="154"/>
        <v>OK</v>
      </c>
      <c r="BD2507" s="91" t="str">
        <f t="shared" si="156"/>
        <v xml:space="preserve">                  </v>
      </c>
      <c r="BE2507" s="92">
        <f t="shared" si="157"/>
        <v>1</v>
      </c>
    </row>
    <row r="2508" spans="1:57" s="74" customFormat="1" ht="50.1" customHeight="1" x14ac:dyDescent="0.2">
      <c r="A2508" s="78" t="s">
        <v>55</v>
      </c>
      <c r="B2508" s="78" t="s">
        <v>61</v>
      </c>
      <c r="C2508" s="78" t="s">
        <v>25</v>
      </c>
      <c r="D2508" s="78" t="s">
        <v>792</v>
      </c>
      <c r="E2508" s="79" t="str">
        <f>+IF(C2508&lt;&gt;"",VLOOKUP(MID(C2508,18,5),NIVELES!$A$133:$B$213,2,0),"")</f>
        <v>LOS_RÍOS</v>
      </c>
      <c r="F2508" s="80" t="s">
        <v>279</v>
      </c>
      <c r="G2508" s="81" t="str">
        <f>+IF(F2508&lt;&gt;"",VLOOKUP(F2508,NIVELES!$A$246:$C$464,3,0),"")</f>
        <v xml:space="preserve"> </v>
      </c>
      <c r="H2508" s="82" t="s">
        <v>1024</v>
      </c>
      <c r="I2508" s="78" t="s">
        <v>1051</v>
      </c>
      <c r="J2508" s="78" t="s">
        <v>2184</v>
      </c>
      <c r="K2508" s="78" t="s">
        <v>2502</v>
      </c>
      <c r="L2508" s="78" t="s">
        <v>1791</v>
      </c>
      <c r="M2508" s="78" t="s">
        <v>1791</v>
      </c>
      <c r="N2508" s="78" t="s">
        <v>1791</v>
      </c>
      <c r="O2508" s="78" t="s">
        <v>2167</v>
      </c>
      <c r="P2508" s="82">
        <v>12</v>
      </c>
      <c r="Q2508" s="78" t="s">
        <v>3026</v>
      </c>
      <c r="R2508" s="82">
        <v>1</v>
      </c>
      <c r="S2508" s="82">
        <v>1</v>
      </c>
      <c r="T2508" s="82">
        <v>1</v>
      </c>
      <c r="U2508" s="82">
        <v>1</v>
      </c>
      <c r="V2508" s="82">
        <v>1</v>
      </c>
      <c r="W2508" s="82">
        <v>1</v>
      </c>
      <c r="X2508" s="82">
        <v>1</v>
      </c>
      <c r="Y2508" s="82">
        <v>1</v>
      </c>
      <c r="Z2508" s="82">
        <v>1</v>
      </c>
      <c r="AA2508" s="82">
        <v>1</v>
      </c>
      <c r="AB2508" s="82">
        <v>1</v>
      </c>
      <c r="AC2508" s="82">
        <v>1</v>
      </c>
      <c r="AD2508" s="85" t="str">
        <f>IF(A2508&lt;&gt;"",IF(D2508="DIRECCIÓN_DE_TRANSFERENCIAS","280 0031",VLOOKUP(C2508,NIVELES!$A$14:$B$105,2,0)),"")</f>
        <v>280 5410</v>
      </c>
      <c r="AE2508" s="86" t="s">
        <v>322</v>
      </c>
      <c r="AF2508" s="86" t="s">
        <v>544</v>
      </c>
      <c r="AG2508" s="79" t="str">
        <f>+IF(AF2508&lt;&gt;"",VLOOKUP(AF2508,NIVELES!$A$666:$B$673,2,0),"")</f>
        <v>PROTECCIÓN_SOCIAL_A_LA_FAMILIA._ASEGURAMIENTO_NO_CONTRIBUTIVO_E_INCLUSIÓN_ECONÓMICA_Y_MOVILIDAD_SOCIAL</v>
      </c>
      <c r="AH2508" s="78" t="s">
        <v>514</v>
      </c>
      <c r="AI2508" s="79" t="str">
        <f>IF(AH2508&lt;&gt;"",VLOOKUP(CONCATENATE(AG2508,AH2508),NIVELES!$B$676:$C$745,2,0),"")</f>
        <v>Inclusión Económica Y Movilidad Social</v>
      </c>
      <c r="AJ2508" s="78" t="s">
        <v>517</v>
      </c>
      <c r="AK2508" s="79" t="str">
        <f>+IF(AJ2508&lt;&gt;"",VLOOKUP(AJ2508,NIVELES!$A$816:$B$892,2,0),"")</f>
        <v>NO APLICA</v>
      </c>
      <c r="AL2508" s="78" t="s">
        <v>553</v>
      </c>
      <c r="AM2508" s="78">
        <v>510203</v>
      </c>
      <c r="AN2508" s="79" t="str">
        <f>IF(AM2508&lt;&gt;"",+VLOOKUP(AM2508,NIVELES!$A$1652:$B$2466,2,0),"")</f>
        <v>Decimotercer Sueldo</v>
      </c>
      <c r="AO2508" s="87">
        <v>1807.67</v>
      </c>
      <c r="AP2508" s="88"/>
      <c r="AQ2508" s="88"/>
      <c r="AR2508" s="88">
        <v>150.63999999999999</v>
      </c>
      <c r="AS2508" s="88">
        <v>150.63999999999999</v>
      </c>
      <c r="AT2508" s="88">
        <v>150.63999999999999</v>
      </c>
      <c r="AU2508" s="88">
        <v>150.63999999999999</v>
      </c>
      <c r="AV2508" s="88">
        <v>150.63999999999999</v>
      </c>
      <c r="AW2508" s="88">
        <v>150.63999999999999</v>
      </c>
      <c r="AX2508" s="88">
        <v>150.63999999999999</v>
      </c>
      <c r="AY2508" s="88">
        <v>150.63999999999999</v>
      </c>
      <c r="AZ2508" s="88">
        <v>150.63999999999999</v>
      </c>
      <c r="BA2508" s="88">
        <v>451.91</v>
      </c>
      <c r="BB2508" s="89">
        <f t="shared" si="155"/>
        <v>1807.6699999999998</v>
      </c>
      <c r="BC2508" s="90" t="str">
        <f t="shared" si="154"/>
        <v>OK</v>
      </c>
      <c r="BD2508" s="91" t="str">
        <f t="shared" si="156"/>
        <v xml:space="preserve">                  </v>
      </c>
      <c r="BE2508" s="92">
        <f t="shared" si="157"/>
        <v>12</v>
      </c>
    </row>
    <row r="2509" spans="1:57" s="74" customFormat="1" ht="50.1" customHeight="1" x14ac:dyDescent="0.2">
      <c r="A2509" s="78" t="s">
        <v>55</v>
      </c>
      <c r="B2509" s="78" t="s">
        <v>61</v>
      </c>
      <c r="C2509" s="78" t="s">
        <v>25</v>
      </c>
      <c r="D2509" s="78" t="s">
        <v>792</v>
      </c>
      <c r="E2509" s="79" t="str">
        <f>+IF(C2509&lt;&gt;"",VLOOKUP(MID(C2509,18,5),NIVELES!$A$133:$B$213,2,0),"")</f>
        <v>LOS_RÍOS</v>
      </c>
      <c r="F2509" s="80" t="s">
        <v>279</v>
      </c>
      <c r="G2509" s="81" t="str">
        <f>+IF(F2509&lt;&gt;"",VLOOKUP(F2509,NIVELES!$A$246:$C$464,3,0),"")</f>
        <v xml:space="preserve"> </v>
      </c>
      <c r="H2509" s="82" t="s">
        <v>1024</v>
      </c>
      <c r="I2509" s="78" t="s">
        <v>1051</v>
      </c>
      <c r="J2509" s="78" t="s">
        <v>2184</v>
      </c>
      <c r="K2509" s="78" t="s">
        <v>2502</v>
      </c>
      <c r="L2509" s="78" t="s">
        <v>1791</v>
      </c>
      <c r="M2509" s="78" t="s">
        <v>1791</v>
      </c>
      <c r="N2509" s="78" t="s">
        <v>1791</v>
      </c>
      <c r="O2509" s="78" t="s">
        <v>2167</v>
      </c>
      <c r="P2509" s="82">
        <v>12</v>
      </c>
      <c r="Q2509" s="78" t="s">
        <v>3026</v>
      </c>
      <c r="R2509" s="82">
        <v>1</v>
      </c>
      <c r="S2509" s="82">
        <v>1</v>
      </c>
      <c r="T2509" s="82">
        <v>1</v>
      </c>
      <c r="U2509" s="82">
        <v>1</v>
      </c>
      <c r="V2509" s="82">
        <v>1</v>
      </c>
      <c r="W2509" s="82">
        <v>1</v>
      </c>
      <c r="X2509" s="82">
        <v>1</v>
      </c>
      <c r="Y2509" s="82">
        <v>1</v>
      </c>
      <c r="Z2509" s="82">
        <v>1</v>
      </c>
      <c r="AA2509" s="82">
        <v>1</v>
      </c>
      <c r="AB2509" s="82">
        <v>1</v>
      </c>
      <c r="AC2509" s="82">
        <v>1</v>
      </c>
      <c r="AD2509" s="85" t="str">
        <f>IF(A2509&lt;&gt;"",IF(D2509="DIRECCIÓN_DE_TRANSFERENCIAS","280 0031",VLOOKUP(C2509,NIVELES!$A$14:$B$105,2,0)),"")</f>
        <v>280 5410</v>
      </c>
      <c r="AE2509" s="86" t="s">
        <v>322</v>
      </c>
      <c r="AF2509" s="86" t="s">
        <v>544</v>
      </c>
      <c r="AG2509" s="79" t="str">
        <f>+IF(AF2509&lt;&gt;"",VLOOKUP(AF2509,NIVELES!$A$666:$B$673,2,0),"")</f>
        <v>PROTECCIÓN_SOCIAL_A_LA_FAMILIA._ASEGURAMIENTO_NO_CONTRIBUTIVO_E_INCLUSIÓN_ECONÓMICA_Y_MOVILIDAD_SOCIAL</v>
      </c>
      <c r="AH2509" s="78" t="s">
        <v>514</v>
      </c>
      <c r="AI2509" s="79" t="str">
        <f>IF(AH2509&lt;&gt;"",VLOOKUP(CONCATENATE(AG2509,AH2509),NIVELES!$B$676:$C$745,2,0),"")</f>
        <v>Inclusión Económica Y Movilidad Social</v>
      </c>
      <c r="AJ2509" s="78" t="s">
        <v>517</v>
      </c>
      <c r="AK2509" s="79" t="str">
        <f>+IF(AJ2509&lt;&gt;"",VLOOKUP(AJ2509,NIVELES!$A$816:$B$892,2,0),"")</f>
        <v>NO APLICA</v>
      </c>
      <c r="AL2509" s="78" t="s">
        <v>553</v>
      </c>
      <c r="AM2509" s="78">
        <v>510204</v>
      </c>
      <c r="AN2509" s="79" t="str">
        <f>IF(AM2509&lt;&gt;"",+VLOOKUP(AM2509,NIVELES!$A$1652:$B$2466,2,0),"")</f>
        <v>Decimocuarto Sueldo</v>
      </c>
      <c r="AO2509" s="87">
        <v>722.33</v>
      </c>
      <c r="AP2509" s="88"/>
      <c r="AQ2509" s="88"/>
      <c r="AR2509" s="88">
        <v>60.19</v>
      </c>
      <c r="AS2509" s="88">
        <v>60.19</v>
      </c>
      <c r="AT2509" s="88">
        <v>60.19</v>
      </c>
      <c r="AU2509" s="88">
        <v>60.19</v>
      </c>
      <c r="AV2509" s="88">
        <v>60.19</v>
      </c>
      <c r="AW2509" s="88">
        <v>60.19</v>
      </c>
      <c r="AX2509" s="88">
        <v>60.19</v>
      </c>
      <c r="AY2509" s="88">
        <v>60.19</v>
      </c>
      <c r="AZ2509" s="88">
        <v>60.19</v>
      </c>
      <c r="BA2509" s="88">
        <v>180.62</v>
      </c>
      <c r="BB2509" s="89">
        <f t="shared" si="155"/>
        <v>722.33</v>
      </c>
      <c r="BC2509" s="90" t="str">
        <f t="shared" si="154"/>
        <v>OK</v>
      </c>
      <c r="BD2509" s="91" t="str">
        <f t="shared" si="156"/>
        <v xml:space="preserve">                  </v>
      </c>
      <c r="BE2509" s="92">
        <f t="shared" si="157"/>
        <v>12</v>
      </c>
    </row>
    <row r="2510" spans="1:57" s="74" customFormat="1" ht="50.1" customHeight="1" x14ac:dyDescent="0.2">
      <c r="A2510" s="78" t="s">
        <v>55</v>
      </c>
      <c r="B2510" s="78" t="s">
        <v>61</v>
      </c>
      <c r="C2510" s="78" t="s">
        <v>25</v>
      </c>
      <c r="D2510" s="78" t="s">
        <v>792</v>
      </c>
      <c r="E2510" s="79" t="str">
        <f>+IF(C2510&lt;&gt;"",VLOOKUP(MID(C2510,18,5),NIVELES!$A$133:$B$213,2,0),"")</f>
        <v>LOS_RÍOS</v>
      </c>
      <c r="F2510" s="80" t="s">
        <v>279</v>
      </c>
      <c r="G2510" s="81" t="str">
        <f>+IF(F2510&lt;&gt;"",VLOOKUP(F2510,NIVELES!$A$246:$C$464,3,0),"")</f>
        <v xml:space="preserve"> </v>
      </c>
      <c r="H2510" s="82" t="s">
        <v>1024</v>
      </c>
      <c r="I2510" s="78" t="s">
        <v>1051</v>
      </c>
      <c r="J2510" s="78" t="s">
        <v>2184</v>
      </c>
      <c r="K2510" s="78" t="s">
        <v>2502</v>
      </c>
      <c r="L2510" s="78" t="s">
        <v>1791</v>
      </c>
      <c r="M2510" s="78" t="s">
        <v>1791</v>
      </c>
      <c r="N2510" s="78" t="s">
        <v>1791</v>
      </c>
      <c r="O2510" s="78" t="s">
        <v>2167</v>
      </c>
      <c r="P2510" s="82">
        <v>12</v>
      </c>
      <c r="Q2510" s="78" t="s">
        <v>3026</v>
      </c>
      <c r="R2510" s="82">
        <v>1</v>
      </c>
      <c r="S2510" s="82">
        <v>1</v>
      </c>
      <c r="T2510" s="82">
        <v>1</v>
      </c>
      <c r="U2510" s="82">
        <v>1</v>
      </c>
      <c r="V2510" s="82">
        <v>1</v>
      </c>
      <c r="W2510" s="82">
        <v>1</v>
      </c>
      <c r="X2510" s="82">
        <v>1</v>
      </c>
      <c r="Y2510" s="82">
        <v>1</v>
      </c>
      <c r="Z2510" s="82">
        <v>1</v>
      </c>
      <c r="AA2510" s="82">
        <v>1</v>
      </c>
      <c r="AB2510" s="82">
        <v>1</v>
      </c>
      <c r="AC2510" s="82">
        <v>1</v>
      </c>
      <c r="AD2510" s="85" t="str">
        <f>IF(A2510&lt;&gt;"",IF(D2510="DIRECCIÓN_DE_TRANSFERENCIAS","280 0031",VLOOKUP(C2510,NIVELES!$A$14:$B$105,2,0)),"")</f>
        <v>280 5410</v>
      </c>
      <c r="AE2510" s="86" t="s">
        <v>322</v>
      </c>
      <c r="AF2510" s="86" t="s">
        <v>544</v>
      </c>
      <c r="AG2510" s="79" t="str">
        <f>+IF(AF2510&lt;&gt;"",VLOOKUP(AF2510,NIVELES!$A$666:$B$673,2,0),"")</f>
        <v>PROTECCIÓN_SOCIAL_A_LA_FAMILIA._ASEGURAMIENTO_NO_CONTRIBUTIVO_E_INCLUSIÓN_ECONÓMICA_Y_MOVILIDAD_SOCIAL</v>
      </c>
      <c r="AH2510" s="78" t="s">
        <v>514</v>
      </c>
      <c r="AI2510" s="79" t="str">
        <f>IF(AH2510&lt;&gt;"",VLOOKUP(CONCATENATE(AG2510,AH2510),NIVELES!$B$676:$C$745,2,0),"")</f>
        <v>Inclusión Económica Y Movilidad Social</v>
      </c>
      <c r="AJ2510" s="78" t="s">
        <v>517</v>
      </c>
      <c r="AK2510" s="79" t="str">
        <f>+IF(AJ2510&lt;&gt;"",VLOOKUP(AJ2510,NIVELES!$A$816:$B$892,2,0),"")</f>
        <v>NO APLICA</v>
      </c>
      <c r="AL2510" s="78" t="s">
        <v>553</v>
      </c>
      <c r="AM2510" s="78">
        <v>510510</v>
      </c>
      <c r="AN2510" s="79" t="str">
        <f>IF(AM2510&lt;&gt;"",+VLOOKUP(AM2510,NIVELES!$A$1652:$B$2466,2,0),"")</f>
        <v>Servicios Personales por Contrato</v>
      </c>
      <c r="AO2510" s="87">
        <v>21692</v>
      </c>
      <c r="AP2510" s="88">
        <v>1972</v>
      </c>
      <c r="AQ2510" s="88">
        <v>1972</v>
      </c>
      <c r="AR2510" s="88">
        <v>1807.69</v>
      </c>
      <c r="AS2510" s="88">
        <v>1807.69</v>
      </c>
      <c r="AT2510" s="88">
        <v>1807.69</v>
      </c>
      <c r="AU2510" s="88">
        <v>1807.69</v>
      </c>
      <c r="AV2510" s="88">
        <v>1807.69</v>
      </c>
      <c r="AW2510" s="88">
        <v>1807.69</v>
      </c>
      <c r="AX2510" s="88">
        <v>1807.69</v>
      </c>
      <c r="AY2510" s="88">
        <v>1807.69</v>
      </c>
      <c r="AZ2510" s="88">
        <v>1807.69</v>
      </c>
      <c r="BA2510" s="88">
        <v>1478.79</v>
      </c>
      <c r="BB2510" s="89">
        <f t="shared" si="155"/>
        <v>21692</v>
      </c>
      <c r="BC2510" s="90" t="str">
        <f t="shared" si="154"/>
        <v>OK</v>
      </c>
      <c r="BD2510" s="91" t="str">
        <f t="shared" si="156"/>
        <v xml:space="preserve">                  </v>
      </c>
      <c r="BE2510" s="92">
        <f t="shared" si="157"/>
        <v>12</v>
      </c>
    </row>
    <row r="2511" spans="1:57" s="74" customFormat="1" ht="50.1" customHeight="1" x14ac:dyDescent="0.2">
      <c r="A2511" s="78" t="s">
        <v>55</v>
      </c>
      <c r="B2511" s="78" t="s">
        <v>61</v>
      </c>
      <c r="C2511" s="78" t="s">
        <v>25</v>
      </c>
      <c r="D2511" s="78" t="s">
        <v>792</v>
      </c>
      <c r="E2511" s="79" t="str">
        <f>+IF(C2511&lt;&gt;"",VLOOKUP(MID(C2511,18,5),NIVELES!$A$133:$B$213,2,0),"")</f>
        <v>LOS_RÍOS</v>
      </c>
      <c r="F2511" s="80" t="s">
        <v>279</v>
      </c>
      <c r="G2511" s="81" t="str">
        <f>+IF(F2511&lt;&gt;"",VLOOKUP(F2511,NIVELES!$A$246:$C$464,3,0),"")</f>
        <v xml:space="preserve"> </v>
      </c>
      <c r="H2511" s="82" t="s">
        <v>1024</v>
      </c>
      <c r="I2511" s="78" t="s">
        <v>1051</v>
      </c>
      <c r="J2511" s="78" t="s">
        <v>2184</v>
      </c>
      <c r="K2511" s="78" t="s">
        <v>2502</v>
      </c>
      <c r="L2511" s="78" t="s">
        <v>1791</v>
      </c>
      <c r="M2511" s="78" t="s">
        <v>1791</v>
      </c>
      <c r="N2511" s="78" t="s">
        <v>1791</v>
      </c>
      <c r="O2511" s="78" t="s">
        <v>2167</v>
      </c>
      <c r="P2511" s="82">
        <v>12</v>
      </c>
      <c r="Q2511" s="78" t="s">
        <v>3026</v>
      </c>
      <c r="R2511" s="82">
        <v>1</v>
      </c>
      <c r="S2511" s="82">
        <v>1</v>
      </c>
      <c r="T2511" s="82">
        <v>1</v>
      </c>
      <c r="U2511" s="82">
        <v>1</v>
      </c>
      <c r="V2511" s="82">
        <v>1</v>
      </c>
      <c r="W2511" s="82">
        <v>1</v>
      </c>
      <c r="X2511" s="82">
        <v>1</v>
      </c>
      <c r="Y2511" s="82">
        <v>1</v>
      </c>
      <c r="Z2511" s="82">
        <v>1</v>
      </c>
      <c r="AA2511" s="82">
        <v>1</v>
      </c>
      <c r="AB2511" s="82">
        <v>1</v>
      </c>
      <c r="AC2511" s="82">
        <v>1</v>
      </c>
      <c r="AD2511" s="85" t="str">
        <f>IF(A2511&lt;&gt;"",IF(D2511="DIRECCIÓN_DE_TRANSFERENCIAS","280 0031",VLOOKUP(C2511,NIVELES!$A$14:$B$105,2,0)),"")</f>
        <v>280 5410</v>
      </c>
      <c r="AE2511" s="86" t="s">
        <v>322</v>
      </c>
      <c r="AF2511" s="86" t="s">
        <v>544</v>
      </c>
      <c r="AG2511" s="79" t="str">
        <f>+IF(AF2511&lt;&gt;"",VLOOKUP(AF2511,NIVELES!$A$666:$B$673,2,0),"")</f>
        <v>PROTECCIÓN_SOCIAL_A_LA_FAMILIA._ASEGURAMIENTO_NO_CONTRIBUTIVO_E_INCLUSIÓN_ECONÓMICA_Y_MOVILIDAD_SOCIAL</v>
      </c>
      <c r="AH2511" s="78" t="s">
        <v>514</v>
      </c>
      <c r="AI2511" s="79" t="str">
        <f>IF(AH2511&lt;&gt;"",VLOOKUP(CONCATENATE(AG2511,AH2511),NIVELES!$B$676:$C$745,2,0),"")</f>
        <v>Inclusión Económica Y Movilidad Social</v>
      </c>
      <c r="AJ2511" s="78" t="s">
        <v>517</v>
      </c>
      <c r="AK2511" s="79" t="str">
        <f>+IF(AJ2511&lt;&gt;"",VLOOKUP(AJ2511,NIVELES!$A$816:$B$892,2,0),"")</f>
        <v>NO APLICA</v>
      </c>
      <c r="AL2511" s="78" t="s">
        <v>553</v>
      </c>
      <c r="AM2511" s="78">
        <v>510601</v>
      </c>
      <c r="AN2511" s="79" t="str">
        <f>IF(AM2511&lt;&gt;"",+VLOOKUP(AM2511,NIVELES!$A$1652:$B$2466,2,0),"")</f>
        <v>Aporte Patronal</v>
      </c>
      <c r="AO2511" s="87">
        <v>2093.2800000000002</v>
      </c>
      <c r="AP2511" s="88">
        <v>190.3</v>
      </c>
      <c r="AQ2511" s="88">
        <v>190.3</v>
      </c>
      <c r="AR2511" s="88">
        <v>174.44</v>
      </c>
      <c r="AS2511" s="88">
        <v>174.44</v>
      </c>
      <c r="AT2511" s="88">
        <v>174.44</v>
      </c>
      <c r="AU2511" s="88">
        <v>174.44</v>
      </c>
      <c r="AV2511" s="88">
        <v>174.44</v>
      </c>
      <c r="AW2511" s="88">
        <v>174.44</v>
      </c>
      <c r="AX2511" s="88">
        <v>174.44</v>
      </c>
      <c r="AY2511" s="88">
        <v>174.44</v>
      </c>
      <c r="AZ2511" s="88">
        <v>174.44</v>
      </c>
      <c r="BA2511" s="88">
        <v>142.72</v>
      </c>
      <c r="BB2511" s="89">
        <f t="shared" si="155"/>
        <v>2093.2800000000002</v>
      </c>
      <c r="BC2511" s="90" t="str">
        <f t="shared" si="154"/>
        <v>OK</v>
      </c>
      <c r="BD2511" s="91" t="str">
        <f t="shared" si="156"/>
        <v xml:space="preserve">                  </v>
      </c>
      <c r="BE2511" s="92">
        <f t="shared" si="157"/>
        <v>12</v>
      </c>
    </row>
    <row r="2512" spans="1:57" s="74" customFormat="1" ht="50.1" customHeight="1" x14ac:dyDescent="0.2">
      <c r="A2512" s="78" t="s">
        <v>55</v>
      </c>
      <c r="B2512" s="78" t="s">
        <v>61</v>
      </c>
      <c r="C2512" s="78" t="s">
        <v>25</v>
      </c>
      <c r="D2512" s="78" t="s">
        <v>792</v>
      </c>
      <c r="E2512" s="79" t="str">
        <f>+IF(C2512&lt;&gt;"",VLOOKUP(MID(C2512,18,5),NIVELES!$A$133:$B$213,2,0),"")</f>
        <v>LOS_RÍOS</v>
      </c>
      <c r="F2512" s="80" t="s">
        <v>279</v>
      </c>
      <c r="G2512" s="81" t="str">
        <f>+IF(F2512&lt;&gt;"",VLOOKUP(F2512,NIVELES!$A$246:$C$464,3,0),"")</f>
        <v xml:space="preserve"> </v>
      </c>
      <c r="H2512" s="82" t="s">
        <v>1024</v>
      </c>
      <c r="I2512" s="78" t="s">
        <v>1051</v>
      </c>
      <c r="J2512" s="78" t="s">
        <v>2184</v>
      </c>
      <c r="K2512" s="78" t="s">
        <v>2502</v>
      </c>
      <c r="L2512" s="78" t="s">
        <v>1791</v>
      </c>
      <c r="M2512" s="78" t="s">
        <v>1791</v>
      </c>
      <c r="N2512" s="78" t="s">
        <v>1791</v>
      </c>
      <c r="O2512" s="78" t="s">
        <v>2167</v>
      </c>
      <c r="P2512" s="82">
        <v>12</v>
      </c>
      <c r="Q2512" s="78" t="s">
        <v>3026</v>
      </c>
      <c r="R2512" s="82">
        <v>1</v>
      </c>
      <c r="S2512" s="82">
        <v>1</v>
      </c>
      <c r="T2512" s="82">
        <v>1</v>
      </c>
      <c r="U2512" s="82">
        <v>1</v>
      </c>
      <c r="V2512" s="82">
        <v>1</v>
      </c>
      <c r="W2512" s="82">
        <v>1</v>
      </c>
      <c r="X2512" s="82">
        <v>1</v>
      </c>
      <c r="Y2512" s="82">
        <v>1</v>
      </c>
      <c r="Z2512" s="82">
        <v>1</v>
      </c>
      <c r="AA2512" s="82">
        <v>1</v>
      </c>
      <c r="AB2512" s="82">
        <v>1</v>
      </c>
      <c r="AC2512" s="82">
        <v>1</v>
      </c>
      <c r="AD2512" s="85" t="str">
        <f>IF(A2512&lt;&gt;"",IF(D2512="DIRECCIÓN_DE_TRANSFERENCIAS","280 0031",VLOOKUP(C2512,NIVELES!$A$14:$B$105,2,0)),"")</f>
        <v>280 5410</v>
      </c>
      <c r="AE2512" s="86" t="s">
        <v>322</v>
      </c>
      <c r="AF2512" s="86" t="s">
        <v>544</v>
      </c>
      <c r="AG2512" s="79" t="str">
        <f>+IF(AF2512&lt;&gt;"",VLOOKUP(AF2512,NIVELES!$A$666:$B$673,2,0),"")</f>
        <v>PROTECCIÓN_SOCIAL_A_LA_FAMILIA._ASEGURAMIENTO_NO_CONTRIBUTIVO_E_INCLUSIÓN_ECONÓMICA_Y_MOVILIDAD_SOCIAL</v>
      </c>
      <c r="AH2512" s="78" t="s">
        <v>514</v>
      </c>
      <c r="AI2512" s="79" t="str">
        <f>IF(AH2512&lt;&gt;"",VLOOKUP(CONCATENATE(AG2512,AH2512),NIVELES!$B$676:$C$745,2,0),"")</f>
        <v>Inclusión Económica Y Movilidad Social</v>
      </c>
      <c r="AJ2512" s="78" t="s">
        <v>517</v>
      </c>
      <c r="AK2512" s="79" t="str">
        <f>+IF(AJ2512&lt;&gt;"",VLOOKUP(AJ2512,NIVELES!$A$816:$B$892,2,0),"")</f>
        <v>NO APLICA</v>
      </c>
      <c r="AL2512" s="78" t="s">
        <v>553</v>
      </c>
      <c r="AM2512" s="78">
        <v>510602</v>
      </c>
      <c r="AN2512" s="79" t="str">
        <f>IF(AM2512&lt;&gt;"",+VLOOKUP(AM2512,NIVELES!$A$1652:$B$2466,2,0),"")</f>
        <v>Fondo de Reserva</v>
      </c>
      <c r="AO2512" s="87">
        <v>1807.67</v>
      </c>
      <c r="AP2512" s="88"/>
      <c r="AQ2512" s="88">
        <v>164.26</v>
      </c>
      <c r="AR2512" s="88">
        <v>150.63999999999999</v>
      </c>
      <c r="AS2512" s="88">
        <v>150.63999999999999</v>
      </c>
      <c r="AT2512" s="88">
        <v>150.63999999999999</v>
      </c>
      <c r="AU2512" s="88">
        <v>150.63999999999999</v>
      </c>
      <c r="AV2512" s="88">
        <v>150.63999999999999</v>
      </c>
      <c r="AW2512" s="88">
        <v>150.63999999999999</v>
      </c>
      <c r="AX2512" s="88">
        <v>150.63999999999999</v>
      </c>
      <c r="AY2512" s="88">
        <v>150.63999999999999</v>
      </c>
      <c r="AZ2512" s="88">
        <v>150.63999999999999</v>
      </c>
      <c r="BA2512" s="88">
        <v>287.64999999999998</v>
      </c>
      <c r="BB2512" s="89">
        <f t="shared" si="155"/>
        <v>1807.6699999999996</v>
      </c>
      <c r="BC2512" s="90" t="str">
        <f t="shared" si="154"/>
        <v>OK</v>
      </c>
      <c r="BD2512" s="91" t="str">
        <f t="shared" si="156"/>
        <v xml:space="preserve">                  </v>
      </c>
      <c r="BE2512" s="92">
        <f t="shared" si="157"/>
        <v>12</v>
      </c>
    </row>
    <row r="2513" spans="1:57" s="74" customFormat="1" ht="50.1" customHeight="1" x14ac:dyDescent="0.2">
      <c r="A2513" s="78" t="s">
        <v>55</v>
      </c>
      <c r="B2513" s="78" t="s">
        <v>61</v>
      </c>
      <c r="C2513" s="78" t="s">
        <v>25</v>
      </c>
      <c r="D2513" s="78" t="s">
        <v>792</v>
      </c>
      <c r="E2513" s="79" t="str">
        <f>+IF(C2513&lt;&gt;"",VLOOKUP(MID(C2513,18,5),NIVELES!$A$133:$B$213,2,0),"")</f>
        <v>LOS_RÍOS</v>
      </c>
      <c r="F2513" s="80" t="s">
        <v>279</v>
      </c>
      <c r="G2513" s="81" t="str">
        <f>+IF(F2513&lt;&gt;"",VLOOKUP(F2513,NIVELES!$A$246:$C$464,3,0),"")</f>
        <v xml:space="preserve"> </v>
      </c>
      <c r="H2513" s="82" t="s">
        <v>1024</v>
      </c>
      <c r="I2513" s="78" t="s">
        <v>1051</v>
      </c>
      <c r="J2513" s="78" t="s">
        <v>2184</v>
      </c>
      <c r="K2513" s="78" t="s">
        <v>2502</v>
      </c>
      <c r="L2513" s="78" t="s">
        <v>2967</v>
      </c>
      <c r="M2513" s="78">
        <v>555</v>
      </c>
      <c r="N2513" s="78" t="s">
        <v>3029</v>
      </c>
      <c r="O2513" s="78" t="s">
        <v>2167</v>
      </c>
      <c r="P2513" s="82">
        <v>4</v>
      </c>
      <c r="Q2513" s="78" t="s">
        <v>3026</v>
      </c>
      <c r="R2513" s="82"/>
      <c r="S2513" s="82"/>
      <c r="T2513" s="82">
        <v>1</v>
      </c>
      <c r="U2513" s="82">
        <v>1</v>
      </c>
      <c r="V2513" s="82">
        <v>1</v>
      </c>
      <c r="W2513" s="82">
        <v>1</v>
      </c>
      <c r="X2513" s="82"/>
      <c r="Y2513" s="82"/>
      <c r="Z2513" s="82"/>
      <c r="AA2513" s="82"/>
      <c r="AB2513" s="82"/>
      <c r="AC2513" s="82"/>
      <c r="AD2513" s="85" t="str">
        <f>IF(A2513&lt;&gt;"",IF(D2513="DIRECCIÓN_DE_TRANSFERENCIAS","280 0031",VLOOKUP(C2513,NIVELES!$A$14:$B$105,2,0)),"")</f>
        <v>280 5410</v>
      </c>
      <c r="AE2513" s="86" t="s">
        <v>322</v>
      </c>
      <c r="AF2513" s="86" t="s">
        <v>544</v>
      </c>
      <c r="AG2513" s="79" t="str">
        <f>+IF(AF2513&lt;&gt;"",VLOOKUP(AF2513,NIVELES!$A$666:$B$673,2,0),"")</f>
        <v>PROTECCIÓN_SOCIAL_A_LA_FAMILIA._ASEGURAMIENTO_NO_CONTRIBUTIVO_E_INCLUSIÓN_ECONÓMICA_Y_MOVILIDAD_SOCIAL</v>
      </c>
      <c r="AH2513" s="78" t="s">
        <v>514</v>
      </c>
      <c r="AI2513" s="79" t="str">
        <f>IF(AH2513&lt;&gt;"",VLOOKUP(CONCATENATE(AG2513,AH2513),NIVELES!$B$676:$C$745,2,0),"")</f>
        <v>Inclusión Económica Y Movilidad Social</v>
      </c>
      <c r="AJ2513" s="78" t="s">
        <v>517</v>
      </c>
      <c r="AK2513" s="79" t="str">
        <f>+IF(AJ2513&lt;&gt;"",VLOOKUP(AJ2513,NIVELES!$A$816:$B$892,2,0),"")</f>
        <v>NO APLICA</v>
      </c>
      <c r="AL2513" s="78" t="s">
        <v>554</v>
      </c>
      <c r="AM2513" s="78">
        <v>530204</v>
      </c>
      <c r="AN2513" s="79" t="str">
        <f>IF(AM2513&lt;&gt;"",+VLOOKUP(AM2513,NIVELES!$A$1652:$B$2466,2,0),"")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2513" s="87">
        <v>571.71</v>
      </c>
      <c r="AP2513" s="88"/>
      <c r="AQ2513" s="88"/>
      <c r="AR2513" s="88">
        <v>145</v>
      </c>
      <c r="AS2513" s="88">
        <v>145</v>
      </c>
      <c r="AT2513" s="88">
        <v>145</v>
      </c>
      <c r="AU2513" s="88">
        <v>136.71</v>
      </c>
      <c r="AV2513" s="88"/>
      <c r="AW2513" s="88"/>
      <c r="AX2513" s="88"/>
      <c r="AY2513" s="88"/>
      <c r="AZ2513" s="88"/>
      <c r="BA2513" s="88"/>
      <c r="BB2513" s="89">
        <f t="shared" si="155"/>
        <v>571.71</v>
      </c>
      <c r="BC2513" s="90" t="str">
        <f t="shared" si="154"/>
        <v>OK</v>
      </c>
      <c r="BD2513" s="91" t="str">
        <f t="shared" si="156"/>
        <v xml:space="preserve">                  </v>
      </c>
      <c r="BE2513" s="92">
        <f t="shared" si="157"/>
        <v>4</v>
      </c>
    </row>
    <row r="2514" spans="1:57" s="74" customFormat="1" ht="50.1" customHeight="1" x14ac:dyDescent="0.2">
      <c r="A2514" s="78" t="s">
        <v>55</v>
      </c>
      <c r="B2514" s="78" t="s">
        <v>61</v>
      </c>
      <c r="C2514" s="78" t="s">
        <v>25</v>
      </c>
      <c r="D2514" s="78" t="s">
        <v>605</v>
      </c>
      <c r="E2514" s="79" t="str">
        <f>+IF(C2514&lt;&gt;"",VLOOKUP(MID(C2514,18,5),NIVELES!$A$133:$B$213,2,0),"")</f>
        <v>LOS_RÍOS</v>
      </c>
      <c r="F2514" s="80" t="s">
        <v>279</v>
      </c>
      <c r="G2514" s="81" t="str">
        <f>+IF(F2514&lt;&gt;"",VLOOKUP(F2514,NIVELES!$A$246:$C$464,3,0),"")</f>
        <v xml:space="preserve"> </v>
      </c>
      <c r="H2514" s="82" t="s">
        <v>1024</v>
      </c>
      <c r="I2514" s="78" t="s">
        <v>3027</v>
      </c>
      <c r="J2514" s="78" t="s">
        <v>2184</v>
      </c>
      <c r="K2514" s="78" t="s">
        <v>2502</v>
      </c>
      <c r="L2514" s="78" t="s">
        <v>3030</v>
      </c>
      <c r="M2514" s="78">
        <v>77</v>
      </c>
      <c r="N2514" s="78" t="s">
        <v>3031</v>
      </c>
      <c r="O2514" s="78" t="s">
        <v>2454</v>
      </c>
      <c r="P2514" s="82">
        <v>12</v>
      </c>
      <c r="Q2514" s="78" t="s">
        <v>2945</v>
      </c>
      <c r="R2514" s="82">
        <v>1</v>
      </c>
      <c r="S2514" s="82">
        <v>1</v>
      </c>
      <c r="T2514" s="82">
        <v>1</v>
      </c>
      <c r="U2514" s="82">
        <v>1</v>
      </c>
      <c r="V2514" s="82">
        <v>1</v>
      </c>
      <c r="W2514" s="82">
        <v>1</v>
      </c>
      <c r="X2514" s="82">
        <v>1</v>
      </c>
      <c r="Y2514" s="82">
        <v>1</v>
      </c>
      <c r="Z2514" s="82">
        <v>1</v>
      </c>
      <c r="AA2514" s="82">
        <v>1</v>
      </c>
      <c r="AB2514" s="82">
        <v>1</v>
      </c>
      <c r="AC2514" s="82">
        <v>1</v>
      </c>
      <c r="AD2514" s="85" t="str">
        <f>IF(A2514&lt;&gt;"",IF(D2514="DIRECCIÓN_DE_TRANSFERENCIAS","280 0031",VLOOKUP(C2514,NIVELES!$A$14:$B$105,2,0)),"")</f>
        <v>280 5410</v>
      </c>
      <c r="AE2514" s="86" t="s">
        <v>322</v>
      </c>
      <c r="AF2514" s="86" t="s">
        <v>543</v>
      </c>
      <c r="AG2514" s="79" t="str">
        <f>+IF(AF2514&lt;&gt;"",VLOOKUP(AF2514,NIVELES!$A$666:$B$673,2,0),"")</f>
        <v>DESARROLLO_INFANTIL</v>
      </c>
      <c r="AH2514" s="78" t="s">
        <v>322</v>
      </c>
      <c r="AI2514" s="79" t="str">
        <f>IF(AH2514&lt;&gt;"",VLOOKUP(CONCATENATE(AG2514,AH2514),NIVELES!$B$676:$C$745,2,0),"")</f>
        <v>Centros Infantiles Del Buen Vivir Atencion Directa -Funcionamiento Operación Y Atencion De Unidades</v>
      </c>
      <c r="AJ2514" s="78" t="s">
        <v>517</v>
      </c>
      <c r="AK2514" s="79" t="str">
        <f>+IF(AJ2514&lt;&gt;"",VLOOKUP(AJ2514,NIVELES!$A$816:$B$892,2,0),"")</f>
        <v>NO APLICA</v>
      </c>
      <c r="AL2514" s="78" t="s">
        <v>553</v>
      </c>
      <c r="AM2514" s="78">
        <v>510105</v>
      </c>
      <c r="AN2514" s="79" t="str">
        <f>IF(AM2514&lt;&gt;"",+VLOOKUP(AM2514,NIVELES!$A$1652:$B$2466,2,0),"")</f>
        <v>Remuneraciones Unificadas</v>
      </c>
      <c r="AO2514" s="87">
        <v>169812</v>
      </c>
      <c r="AP2514" s="88">
        <v>14151</v>
      </c>
      <c r="AQ2514" s="88">
        <v>14151</v>
      </c>
      <c r="AR2514" s="88">
        <v>14151</v>
      </c>
      <c r="AS2514" s="88">
        <v>14151</v>
      </c>
      <c r="AT2514" s="88">
        <v>14151</v>
      </c>
      <c r="AU2514" s="88">
        <v>14151</v>
      </c>
      <c r="AV2514" s="88">
        <v>14151</v>
      </c>
      <c r="AW2514" s="88">
        <v>14151</v>
      </c>
      <c r="AX2514" s="88">
        <v>14151</v>
      </c>
      <c r="AY2514" s="88">
        <v>14151</v>
      </c>
      <c r="AZ2514" s="88">
        <v>14151</v>
      </c>
      <c r="BA2514" s="88">
        <v>14151</v>
      </c>
      <c r="BB2514" s="89">
        <f t="shared" si="155"/>
        <v>169812</v>
      </c>
      <c r="BC2514" s="90" t="str">
        <f t="shared" si="154"/>
        <v>OK</v>
      </c>
      <c r="BD2514" s="91" t="str">
        <f t="shared" si="156"/>
        <v xml:space="preserve">                  </v>
      </c>
      <c r="BE2514" s="92">
        <f t="shared" si="157"/>
        <v>12</v>
      </c>
    </row>
    <row r="2515" spans="1:57" s="74" customFormat="1" ht="50.1" customHeight="1" x14ac:dyDescent="0.2">
      <c r="A2515" s="78" t="s">
        <v>55</v>
      </c>
      <c r="B2515" s="78" t="s">
        <v>61</v>
      </c>
      <c r="C2515" s="78" t="s">
        <v>25</v>
      </c>
      <c r="D2515" s="78" t="s">
        <v>605</v>
      </c>
      <c r="E2515" s="79" t="str">
        <f>+IF(C2515&lt;&gt;"",VLOOKUP(MID(C2515,18,5),NIVELES!$A$133:$B$213,2,0),"")</f>
        <v>LOS_RÍOS</v>
      </c>
      <c r="F2515" s="80" t="s">
        <v>279</v>
      </c>
      <c r="G2515" s="81" t="str">
        <f>+IF(F2515&lt;&gt;"",VLOOKUP(F2515,NIVELES!$A$246:$C$464,3,0),"")</f>
        <v xml:space="preserve"> </v>
      </c>
      <c r="H2515" s="82" t="s">
        <v>1024</v>
      </c>
      <c r="I2515" s="78" t="s">
        <v>3027</v>
      </c>
      <c r="J2515" s="78" t="s">
        <v>2184</v>
      </c>
      <c r="K2515" s="78" t="s">
        <v>2502</v>
      </c>
      <c r="L2515" s="78" t="s">
        <v>3030</v>
      </c>
      <c r="M2515" s="78">
        <v>77</v>
      </c>
      <c r="N2515" s="78" t="s">
        <v>3031</v>
      </c>
      <c r="O2515" s="78" t="s">
        <v>2454</v>
      </c>
      <c r="P2515" s="82">
        <v>12</v>
      </c>
      <c r="Q2515" s="78" t="s">
        <v>2945</v>
      </c>
      <c r="R2515" s="82">
        <v>1</v>
      </c>
      <c r="S2515" s="82">
        <v>1</v>
      </c>
      <c r="T2515" s="82">
        <v>1</v>
      </c>
      <c r="U2515" s="82">
        <v>1</v>
      </c>
      <c r="V2515" s="82">
        <v>1</v>
      </c>
      <c r="W2515" s="82">
        <v>1</v>
      </c>
      <c r="X2515" s="82">
        <v>1</v>
      </c>
      <c r="Y2515" s="82">
        <v>1</v>
      </c>
      <c r="Z2515" s="82">
        <v>1</v>
      </c>
      <c r="AA2515" s="82">
        <v>1</v>
      </c>
      <c r="AB2515" s="82">
        <v>1</v>
      </c>
      <c r="AC2515" s="82">
        <v>1</v>
      </c>
      <c r="AD2515" s="85" t="str">
        <f>IF(A2515&lt;&gt;"",IF(D2515="DIRECCIÓN_DE_TRANSFERENCIAS","280 0031",VLOOKUP(C2515,NIVELES!$A$14:$B$105,2,0)),"")</f>
        <v>280 5410</v>
      </c>
      <c r="AE2515" s="86" t="s">
        <v>322</v>
      </c>
      <c r="AF2515" s="86" t="s">
        <v>543</v>
      </c>
      <c r="AG2515" s="79" t="str">
        <f>+IF(AF2515&lt;&gt;"",VLOOKUP(AF2515,NIVELES!$A$666:$B$673,2,0),"")</f>
        <v>DESARROLLO_INFANTIL</v>
      </c>
      <c r="AH2515" s="78" t="s">
        <v>322</v>
      </c>
      <c r="AI2515" s="79" t="str">
        <f>IF(AH2515&lt;&gt;"",VLOOKUP(CONCATENATE(AG2515,AH2515),NIVELES!$B$676:$C$745,2,0),"")</f>
        <v>Centros Infantiles Del Buen Vivir Atencion Directa -Funcionamiento Operación Y Atencion De Unidades</v>
      </c>
      <c r="AJ2515" s="78" t="s">
        <v>517</v>
      </c>
      <c r="AK2515" s="79" t="str">
        <f>+IF(AJ2515&lt;&gt;"",VLOOKUP(AJ2515,NIVELES!$A$816:$B$892,2,0),"")</f>
        <v>NO APLICA</v>
      </c>
      <c r="AL2515" s="78" t="s">
        <v>553</v>
      </c>
      <c r="AM2515" s="78">
        <v>510203</v>
      </c>
      <c r="AN2515" s="79" t="str">
        <f>IF(AM2515&lt;&gt;"",+VLOOKUP(AM2515,NIVELES!$A$1652:$B$2466,2,0),"")</f>
        <v>Decimotercer Sueldo</v>
      </c>
      <c r="AO2515" s="87">
        <v>25407.25</v>
      </c>
      <c r="AP2515" s="88"/>
      <c r="AQ2515" s="88">
        <v>0</v>
      </c>
      <c r="AR2515" s="88">
        <v>2117</v>
      </c>
      <c r="AS2515" s="88">
        <v>2117</v>
      </c>
      <c r="AT2515" s="88">
        <v>2117</v>
      </c>
      <c r="AU2515" s="88">
        <v>2117</v>
      </c>
      <c r="AV2515" s="88">
        <v>2117</v>
      </c>
      <c r="AW2515" s="88">
        <v>2117</v>
      </c>
      <c r="AX2515" s="88">
        <v>2117</v>
      </c>
      <c r="AY2515" s="88">
        <v>2117</v>
      </c>
      <c r="AZ2515" s="88">
        <v>2117</v>
      </c>
      <c r="BA2515" s="88">
        <v>6354.25</v>
      </c>
      <c r="BB2515" s="89">
        <f t="shared" si="155"/>
        <v>25407.25</v>
      </c>
      <c r="BC2515" s="90" t="str">
        <f t="shared" si="154"/>
        <v>OK</v>
      </c>
      <c r="BD2515" s="91" t="str">
        <f t="shared" si="156"/>
        <v xml:space="preserve">                  </v>
      </c>
      <c r="BE2515" s="92">
        <f t="shared" si="157"/>
        <v>12</v>
      </c>
    </row>
    <row r="2516" spans="1:57" s="74" customFormat="1" ht="50.1" customHeight="1" x14ac:dyDescent="0.2">
      <c r="A2516" s="78" t="s">
        <v>55</v>
      </c>
      <c r="B2516" s="78" t="s">
        <v>61</v>
      </c>
      <c r="C2516" s="78" t="s">
        <v>25</v>
      </c>
      <c r="D2516" s="78" t="s">
        <v>605</v>
      </c>
      <c r="E2516" s="79" t="str">
        <f>+IF(C2516&lt;&gt;"",VLOOKUP(MID(C2516,18,5),NIVELES!$A$133:$B$213,2,0),"")</f>
        <v>LOS_RÍOS</v>
      </c>
      <c r="F2516" s="80" t="s">
        <v>279</v>
      </c>
      <c r="G2516" s="81" t="str">
        <f>+IF(F2516&lt;&gt;"",VLOOKUP(F2516,NIVELES!$A$246:$C$464,3,0),"")</f>
        <v xml:space="preserve"> </v>
      </c>
      <c r="H2516" s="82" t="s">
        <v>1024</v>
      </c>
      <c r="I2516" s="78" t="s">
        <v>3027</v>
      </c>
      <c r="J2516" s="78" t="s">
        <v>2184</v>
      </c>
      <c r="K2516" s="78" t="s">
        <v>2502</v>
      </c>
      <c r="L2516" s="78" t="s">
        <v>3030</v>
      </c>
      <c r="M2516" s="78">
        <v>77</v>
      </c>
      <c r="N2516" s="78" t="s">
        <v>3031</v>
      </c>
      <c r="O2516" s="78" t="s">
        <v>2454</v>
      </c>
      <c r="P2516" s="82">
        <v>12</v>
      </c>
      <c r="Q2516" s="78" t="s">
        <v>2945</v>
      </c>
      <c r="R2516" s="82">
        <v>1</v>
      </c>
      <c r="S2516" s="82">
        <v>1</v>
      </c>
      <c r="T2516" s="82">
        <v>1</v>
      </c>
      <c r="U2516" s="82">
        <v>1</v>
      </c>
      <c r="V2516" s="82">
        <v>1</v>
      </c>
      <c r="W2516" s="82">
        <v>1</v>
      </c>
      <c r="X2516" s="82">
        <v>1</v>
      </c>
      <c r="Y2516" s="82">
        <v>1</v>
      </c>
      <c r="Z2516" s="82">
        <v>1</v>
      </c>
      <c r="AA2516" s="82">
        <v>1</v>
      </c>
      <c r="AB2516" s="82">
        <v>1</v>
      </c>
      <c r="AC2516" s="82">
        <v>1</v>
      </c>
      <c r="AD2516" s="85" t="str">
        <f>IF(A2516&lt;&gt;"",IF(D2516="DIRECCIÓN_DE_TRANSFERENCIAS","280 0031",VLOOKUP(C2516,NIVELES!$A$14:$B$105,2,0)),"")</f>
        <v>280 5410</v>
      </c>
      <c r="AE2516" s="86" t="s">
        <v>322</v>
      </c>
      <c r="AF2516" s="86" t="s">
        <v>543</v>
      </c>
      <c r="AG2516" s="79" t="str">
        <f>+IF(AF2516&lt;&gt;"",VLOOKUP(AF2516,NIVELES!$A$666:$B$673,2,0),"")</f>
        <v>DESARROLLO_INFANTIL</v>
      </c>
      <c r="AH2516" s="78" t="s">
        <v>322</v>
      </c>
      <c r="AI2516" s="79" t="str">
        <f>IF(AH2516&lt;&gt;"",VLOOKUP(CONCATENATE(AG2516,AH2516),NIVELES!$B$676:$C$745,2,0),"")</f>
        <v>Centros Infantiles Del Buen Vivir Atencion Directa -Funcionamiento Operación Y Atencion De Unidades</v>
      </c>
      <c r="AJ2516" s="78" t="s">
        <v>517</v>
      </c>
      <c r="AK2516" s="79" t="str">
        <f>+IF(AJ2516&lt;&gt;"",VLOOKUP(AJ2516,NIVELES!$A$816:$B$892,2,0),"")</f>
        <v>NO APLICA</v>
      </c>
      <c r="AL2516" s="78" t="s">
        <v>553</v>
      </c>
      <c r="AM2516" s="78">
        <v>510204</v>
      </c>
      <c r="AN2516" s="79" t="str">
        <f>IF(AM2516&lt;&gt;"",+VLOOKUP(AM2516,NIVELES!$A$1652:$B$2466,2,0),"")</f>
        <v>Decimocuarto Sueldo</v>
      </c>
      <c r="AO2516" s="87">
        <v>16252.5</v>
      </c>
      <c r="AP2516" s="88"/>
      <c r="AQ2516" s="88">
        <v>0</v>
      </c>
      <c r="AR2516" s="88">
        <v>1354</v>
      </c>
      <c r="AS2516" s="88">
        <v>1354</v>
      </c>
      <c r="AT2516" s="88">
        <v>1354</v>
      </c>
      <c r="AU2516" s="88">
        <v>1354</v>
      </c>
      <c r="AV2516" s="88">
        <v>1354</v>
      </c>
      <c r="AW2516" s="88">
        <v>1354</v>
      </c>
      <c r="AX2516" s="88">
        <v>1354</v>
      </c>
      <c r="AY2516" s="88">
        <v>1354</v>
      </c>
      <c r="AZ2516" s="88">
        <v>1354</v>
      </c>
      <c r="BA2516" s="88">
        <v>4066.5</v>
      </c>
      <c r="BB2516" s="89">
        <f t="shared" si="155"/>
        <v>16252.5</v>
      </c>
      <c r="BC2516" s="90" t="str">
        <f t="shared" si="154"/>
        <v>OK</v>
      </c>
      <c r="BD2516" s="91" t="str">
        <f t="shared" si="156"/>
        <v xml:space="preserve">                  </v>
      </c>
      <c r="BE2516" s="92">
        <f t="shared" si="157"/>
        <v>12</v>
      </c>
    </row>
    <row r="2517" spans="1:57" s="74" customFormat="1" ht="50.1" customHeight="1" x14ac:dyDescent="0.2">
      <c r="A2517" s="78" t="s">
        <v>55</v>
      </c>
      <c r="B2517" s="78" t="s">
        <v>61</v>
      </c>
      <c r="C2517" s="78" t="s">
        <v>25</v>
      </c>
      <c r="D2517" s="78" t="s">
        <v>605</v>
      </c>
      <c r="E2517" s="79" t="str">
        <f>+IF(C2517&lt;&gt;"",VLOOKUP(MID(C2517,18,5),NIVELES!$A$133:$B$213,2,0),"")</f>
        <v>LOS_RÍOS</v>
      </c>
      <c r="F2517" s="80" t="s">
        <v>279</v>
      </c>
      <c r="G2517" s="81" t="str">
        <f>+IF(F2517&lt;&gt;"",VLOOKUP(F2517,NIVELES!$A$246:$C$464,3,0),"")</f>
        <v xml:space="preserve"> </v>
      </c>
      <c r="H2517" s="82" t="s">
        <v>1024</v>
      </c>
      <c r="I2517" s="78" t="s">
        <v>3027</v>
      </c>
      <c r="J2517" s="78" t="s">
        <v>2184</v>
      </c>
      <c r="K2517" s="78" t="s">
        <v>2502</v>
      </c>
      <c r="L2517" s="78" t="s">
        <v>3030</v>
      </c>
      <c r="M2517" s="78">
        <v>77</v>
      </c>
      <c r="N2517" s="78" t="s">
        <v>3031</v>
      </c>
      <c r="O2517" s="78" t="s">
        <v>2454</v>
      </c>
      <c r="P2517" s="82">
        <v>12</v>
      </c>
      <c r="Q2517" s="78" t="s">
        <v>2945</v>
      </c>
      <c r="R2517" s="82">
        <v>1</v>
      </c>
      <c r="S2517" s="82">
        <v>1</v>
      </c>
      <c r="T2517" s="82">
        <v>1</v>
      </c>
      <c r="U2517" s="82">
        <v>1</v>
      </c>
      <c r="V2517" s="82">
        <v>1</v>
      </c>
      <c r="W2517" s="82">
        <v>1</v>
      </c>
      <c r="X2517" s="82">
        <v>1</v>
      </c>
      <c r="Y2517" s="82">
        <v>1</v>
      </c>
      <c r="Z2517" s="82">
        <v>1</v>
      </c>
      <c r="AA2517" s="82">
        <v>1</v>
      </c>
      <c r="AB2517" s="82">
        <v>1</v>
      </c>
      <c r="AC2517" s="82">
        <v>1</v>
      </c>
      <c r="AD2517" s="85" t="str">
        <f>IF(A2517&lt;&gt;"",IF(D2517="DIRECCIÓN_DE_TRANSFERENCIAS","280 0031",VLOOKUP(C2517,NIVELES!$A$14:$B$105,2,0)),"")</f>
        <v>280 5410</v>
      </c>
      <c r="AE2517" s="86" t="s">
        <v>322</v>
      </c>
      <c r="AF2517" s="86" t="s">
        <v>543</v>
      </c>
      <c r="AG2517" s="79" t="str">
        <f>+IF(AF2517&lt;&gt;"",VLOOKUP(AF2517,NIVELES!$A$666:$B$673,2,0),"")</f>
        <v>DESARROLLO_INFANTIL</v>
      </c>
      <c r="AH2517" s="78" t="s">
        <v>322</v>
      </c>
      <c r="AI2517" s="79" t="str">
        <f>IF(AH2517&lt;&gt;"",VLOOKUP(CONCATENATE(AG2517,AH2517),NIVELES!$B$676:$C$745,2,0),"")</f>
        <v>Centros Infantiles Del Buen Vivir Atencion Directa -Funcionamiento Operación Y Atencion De Unidades</v>
      </c>
      <c r="AJ2517" s="78" t="s">
        <v>517</v>
      </c>
      <c r="AK2517" s="79" t="str">
        <f>+IF(AJ2517&lt;&gt;"",VLOOKUP(AJ2517,NIVELES!$A$816:$B$892,2,0),"")</f>
        <v>NO APLICA</v>
      </c>
      <c r="AL2517" s="78" t="s">
        <v>553</v>
      </c>
      <c r="AM2517" s="78">
        <v>510510</v>
      </c>
      <c r="AN2517" s="79" t="str">
        <f>IF(AM2517&lt;&gt;"",+VLOOKUP(AM2517,NIVELES!$A$1652:$B$2466,2,0),"")</f>
        <v>Servicios Personales por Contrato</v>
      </c>
      <c r="AO2517" s="87">
        <v>149226</v>
      </c>
      <c r="AP2517" s="88">
        <v>13566</v>
      </c>
      <c r="AQ2517" s="88">
        <v>13566</v>
      </c>
      <c r="AR2517" s="88">
        <v>12435.5</v>
      </c>
      <c r="AS2517" s="88">
        <v>12435.5</v>
      </c>
      <c r="AT2517" s="88">
        <v>12435.5</v>
      </c>
      <c r="AU2517" s="88">
        <v>12435.5</v>
      </c>
      <c r="AV2517" s="88">
        <v>12435.5</v>
      </c>
      <c r="AW2517" s="88">
        <v>12435.5</v>
      </c>
      <c r="AX2517" s="88">
        <v>12435.5</v>
      </c>
      <c r="AY2517" s="88">
        <v>12435.5</v>
      </c>
      <c r="AZ2517" s="88">
        <v>12435.5</v>
      </c>
      <c r="BA2517" s="88">
        <v>10174.5</v>
      </c>
      <c r="BB2517" s="89">
        <f t="shared" si="155"/>
        <v>149226</v>
      </c>
      <c r="BC2517" s="90" t="str">
        <f t="shared" si="154"/>
        <v>OK</v>
      </c>
      <c r="BD2517" s="91" t="str">
        <f t="shared" si="156"/>
        <v xml:space="preserve">                  </v>
      </c>
      <c r="BE2517" s="92">
        <f t="shared" si="157"/>
        <v>12</v>
      </c>
    </row>
    <row r="2518" spans="1:57" s="74" customFormat="1" ht="50.1" customHeight="1" x14ac:dyDescent="0.2">
      <c r="A2518" s="78" t="s">
        <v>55</v>
      </c>
      <c r="B2518" s="78" t="s">
        <v>61</v>
      </c>
      <c r="C2518" s="78" t="s">
        <v>25</v>
      </c>
      <c r="D2518" s="78" t="s">
        <v>605</v>
      </c>
      <c r="E2518" s="79" t="str">
        <f>+IF(C2518&lt;&gt;"",VLOOKUP(MID(C2518,18,5),NIVELES!$A$133:$B$213,2,0),"")</f>
        <v>LOS_RÍOS</v>
      </c>
      <c r="F2518" s="80" t="s">
        <v>279</v>
      </c>
      <c r="G2518" s="81" t="str">
        <f>+IF(F2518&lt;&gt;"",VLOOKUP(F2518,NIVELES!$A$246:$C$464,3,0),"")</f>
        <v xml:space="preserve"> </v>
      </c>
      <c r="H2518" s="82" t="s">
        <v>1024</v>
      </c>
      <c r="I2518" s="78" t="s">
        <v>3027</v>
      </c>
      <c r="J2518" s="78" t="s">
        <v>2184</v>
      </c>
      <c r="K2518" s="78" t="s">
        <v>2502</v>
      </c>
      <c r="L2518" s="78" t="s">
        <v>3030</v>
      </c>
      <c r="M2518" s="78">
        <v>77</v>
      </c>
      <c r="N2518" s="78" t="s">
        <v>3031</v>
      </c>
      <c r="O2518" s="78" t="s">
        <v>2454</v>
      </c>
      <c r="P2518" s="82">
        <v>12</v>
      </c>
      <c r="Q2518" s="78" t="s">
        <v>2945</v>
      </c>
      <c r="R2518" s="82">
        <v>1</v>
      </c>
      <c r="S2518" s="82">
        <v>1</v>
      </c>
      <c r="T2518" s="82">
        <v>1</v>
      </c>
      <c r="U2518" s="82">
        <v>1</v>
      </c>
      <c r="V2518" s="82">
        <v>1</v>
      </c>
      <c r="W2518" s="82">
        <v>1</v>
      </c>
      <c r="X2518" s="82">
        <v>1</v>
      </c>
      <c r="Y2518" s="82">
        <v>1</v>
      </c>
      <c r="Z2518" s="82">
        <v>1</v>
      </c>
      <c r="AA2518" s="82">
        <v>1</v>
      </c>
      <c r="AB2518" s="82">
        <v>1</v>
      </c>
      <c r="AC2518" s="82">
        <v>1</v>
      </c>
      <c r="AD2518" s="85" t="str">
        <f>IF(A2518&lt;&gt;"",IF(D2518="DIRECCIÓN_DE_TRANSFERENCIAS","280 0031",VLOOKUP(C2518,NIVELES!$A$14:$B$105,2,0)),"")</f>
        <v>280 5410</v>
      </c>
      <c r="AE2518" s="86" t="s">
        <v>322</v>
      </c>
      <c r="AF2518" s="86" t="s">
        <v>543</v>
      </c>
      <c r="AG2518" s="79" t="str">
        <f>+IF(AF2518&lt;&gt;"",VLOOKUP(AF2518,NIVELES!$A$666:$B$673,2,0),"")</f>
        <v>DESARROLLO_INFANTIL</v>
      </c>
      <c r="AH2518" s="78" t="s">
        <v>322</v>
      </c>
      <c r="AI2518" s="79" t="str">
        <f>IF(AH2518&lt;&gt;"",VLOOKUP(CONCATENATE(AG2518,AH2518),NIVELES!$B$676:$C$745,2,0),"")</f>
        <v>Centros Infantiles Del Buen Vivir Atencion Directa -Funcionamiento Operación Y Atencion De Unidades</v>
      </c>
      <c r="AJ2518" s="78" t="s">
        <v>517</v>
      </c>
      <c r="AK2518" s="79" t="str">
        <f>+IF(AJ2518&lt;&gt;"",VLOOKUP(AJ2518,NIVELES!$A$816:$B$892,2,0),"")</f>
        <v>NO APLICA</v>
      </c>
      <c r="AL2518" s="78" t="s">
        <v>553</v>
      </c>
      <c r="AM2518" s="78">
        <v>510601</v>
      </c>
      <c r="AN2518" s="79" t="str">
        <f>IF(AM2518&lt;&gt;"",+VLOOKUP(AM2518,NIVELES!$A$1652:$B$2466,2,0),"")</f>
        <v>Aporte Patronal</v>
      </c>
      <c r="AO2518" s="87">
        <v>29421.599999999999</v>
      </c>
      <c r="AP2518" s="88">
        <v>2675.04</v>
      </c>
      <c r="AQ2518" s="88">
        <v>2675.04</v>
      </c>
      <c r="AR2518" s="88">
        <v>2451.8000000000002</v>
      </c>
      <c r="AS2518" s="88">
        <v>2451.8000000000002</v>
      </c>
      <c r="AT2518" s="88">
        <v>2451.8000000000002</v>
      </c>
      <c r="AU2518" s="88">
        <v>2451.8000000000002</v>
      </c>
      <c r="AV2518" s="88">
        <v>2451.8000000000002</v>
      </c>
      <c r="AW2518" s="88">
        <v>2451.8000000000002</v>
      </c>
      <c r="AX2518" s="88">
        <v>2451.8000000000002</v>
      </c>
      <c r="AY2518" s="88">
        <v>2451.8000000000002</v>
      </c>
      <c r="AZ2518" s="88">
        <v>2451.8000000000002</v>
      </c>
      <c r="BA2518" s="88">
        <v>2005.32</v>
      </c>
      <c r="BB2518" s="89">
        <f t="shared" si="155"/>
        <v>29421.599999999995</v>
      </c>
      <c r="BC2518" s="90" t="str">
        <f t="shared" si="154"/>
        <v>OK</v>
      </c>
      <c r="BD2518" s="91" t="str">
        <f t="shared" si="156"/>
        <v xml:space="preserve">                  </v>
      </c>
      <c r="BE2518" s="92">
        <f t="shared" si="157"/>
        <v>12</v>
      </c>
    </row>
    <row r="2519" spans="1:57" s="74" customFormat="1" ht="50.1" customHeight="1" x14ac:dyDescent="0.2">
      <c r="A2519" s="78" t="s">
        <v>55</v>
      </c>
      <c r="B2519" s="78" t="s">
        <v>61</v>
      </c>
      <c r="C2519" s="78" t="s">
        <v>25</v>
      </c>
      <c r="D2519" s="78" t="s">
        <v>605</v>
      </c>
      <c r="E2519" s="79" t="str">
        <f>+IF(C2519&lt;&gt;"",VLOOKUP(MID(C2519,18,5),NIVELES!$A$133:$B$213,2,0),"")</f>
        <v>LOS_RÍOS</v>
      </c>
      <c r="F2519" s="80" t="s">
        <v>279</v>
      </c>
      <c r="G2519" s="81" t="str">
        <f>+IF(F2519&lt;&gt;"",VLOOKUP(F2519,NIVELES!$A$246:$C$464,3,0),"")</f>
        <v xml:space="preserve"> </v>
      </c>
      <c r="H2519" s="82" t="s">
        <v>1024</v>
      </c>
      <c r="I2519" s="78" t="s">
        <v>3027</v>
      </c>
      <c r="J2519" s="78" t="s">
        <v>2184</v>
      </c>
      <c r="K2519" s="78" t="s">
        <v>2502</v>
      </c>
      <c r="L2519" s="78" t="s">
        <v>3030</v>
      </c>
      <c r="M2519" s="78">
        <v>77</v>
      </c>
      <c r="N2519" s="78" t="s">
        <v>3031</v>
      </c>
      <c r="O2519" s="78" t="s">
        <v>2454</v>
      </c>
      <c r="P2519" s="82">
        <v>12</v>
      </c>
      <c r="Q2519" s="78" t="s">
        <v>2945</v>
      </c>
      <c r="R2519" s="82">
        <v>1</v>
      </c>
      <c r="S2519" s="82">
        <v>1</v>
      </c>
      <c r="T2519" s="82">
        <v>1</v>
      </c>
      <c r="U2519" s="82">
        <v>1</v>
      </c>
      <c r="V2519" s="82">
        <v>1</v>
      </c>
      <c r="W2519" s="82">
        <v>1</v>
      </c>
      <c r="X2519" s="82">
        <v>1</v>
      </c>
      <c r="Y2519" s="82">
        <v>1</v>
      </c>
      <c r="Z2519" s="82">
        <v>1</v>
      </c>
      <c r="AA2519" s="82">
        <v>1</v>
      </c>
      <c r="AB2519" s="82">
        <v>1</v>
      </c>
      <c r="AC2519" s="82">
        <v>1</v>
      </c>
      <c r="AD2519" s="85" t="str">
        <f>IF(A2519&lt;&gt;"",IF(D2519="DIRECCIÓN_DE_TRANSFERENCIAS","280 0031",VLOOKUP(C2519,NIVELES!$A$14:$B$105,2,0)),"")</f>
        <v>280 5410</v>
      </c>
      <c r="AE2519" s="86" t="s">
        <v>322</v>
      </c>
      <c r="AF2519" s="86" t="s">
        <v>543</v>
      </c>
      <c r="AG2519" s="79" t="str">
        <f>+IF(AF2519&lt;&gt;"",VLOOKUP(AF2519,NIVELES!$A$666:$B$673,2,0),"")</f>
        <v>DESARROLLO_INFANTIL</v>
      </c>
      <c r="AH2519" s="78" t="s">
        <v>322</v>
      </c>
      <c r="AI2519" s="79" t="str">
        <f>IF(AH2519&lt;&gt;"",VLOOKUP(CONCATENATE(AG2519,AH2519),NIVELES!$B$676:$C$745,2,0),"")</f>
        <v>Centros Infantiles Del Buen Vivir Atencion Directa -Funcionamiento Operación Y Atencion De Unidades</v>
      </c>
      <c r="AJ2519" s="78" t="s">
        <v>517</v>
      </c>
      <c r="AK2519" s="79" t="str">
        <f>+IF(AJ2519&lt;&gt;"",VLOOKUP(AJ2519,NIVELES!$A$816:$B$892,2,0),"")</f>
        <v>NO APLICA</v>
      </c>
      <c r="AL2519" s="78" t="s">
        <v>553</v>
      </c>
      <c r="AM2519" s="78">
        <v>510602</v>
      </c>
      <c r="AN2519" s="79" t="str">
        <f>IF(AM2519&lt;&gt;"",+VLOOKUP(AM2519,NIVELES!$A$1652:$B$2466,2,0),"")</f>
        <v>Fondo de Reserva</v>
      </c>
      <c r="AO2519" s="87">
        <v>25407.25</v>
      </c>
      <c r="AP2519" s="88"/>
      <c r="AQ2519" s="88">
        <v>2065.1799999999998</v>
      </c>
      <c r="AR2519" s="88">
        <v>2117.27</v>
      </c>
      <c r="AS2519" s="88">
        <v>2117.27</v>
      </c>
      <c r="AT2519" s="88">
        <v>2117.27</v>
      </c>
      <c r="AU2519" s="88">
        <v>2117.27</v>
      </c>
      <c r="AV2519" s="88">
        <v>2117.27</v>
      </c>
      <c r="AW2519" s="88">
        <v>2117.27</v>
      </c>
      <c r="AX2519" s="88">
        <v>2117.27</v>
      </c>
      <c r="AY2519" s="88">
        <v>2117.27</v>
      </c>
      <c r="AZ2519" s="88">
        <v>2117.27</v>
      </c>
      <c r="BA2519" s="88">
        <v>4286.6400000000003</v>
      </c>
      <c r="BB2519" s="89">
        <f t="shared" si="155"/>
        <v>25407.25</v>
      </c>
      <c r="BC2519" s="90" t="str">
        <f t="shared" si="154"/>
        <v>OK</v>
      </c>
      <c r="BD2519" s="91" t="str">
        <f t="shared" si="156"/>
        <v xml:space="preserve">                  </v>
      </c>
      <c r="BE2519" s="92">
        <f t="shared" si="157"/>
        <v>12</v>
      </c>
    </row>
    <row r="2520" spans="1:57" s="74" customFormat="1" ht="50.1" customHeight="1" x14ac:dyDescent="0.2">
      <c r="A2520" s="78" t="s">
        <v>55</v>
      </c>
      <c r="B2520" s="78" t="s">
        <v>61</v>
      </c>
      <c r="C2520" s="78" t="s">
        <v>25</v>
      </c>
      <c r="D2520" s="78" t="s">
        <v>605</v>
      </c>
      <c r="E2520" s="79" t="str">
        <f>+IF(C2520&lt;&gt;"",VLOOKUP(MID(C2520,18,5),NIVELES!$A$133:$B$213,2,0),"")</f>
        <v>LOS_RÍOS</v>
      </c>
      <c r="F2520" s="80" t="s">
        <v>279</v>
      </c>
      <c r="G2520" s="81" t="str">
        <f>+IF(F2520&lt;&gt;"",VLOOKUP(F2520,NIVELES!$A$246:$C$464,3,0),"")</f>
        <v xml:space="preserve"> </v>
      </c>
      <c r="H2520" s="82" t="s">
        <v>1024</v>
      </c>
      <c r="I2520" s="78" t="s">
        <v>3027</v>
      </c>
      <c r="J2520" s="78" t="s">
        <v>2184</v>
      </c>
      <c r="K2520" s="78" t="s">
        <v>2502</v>
      </c>
      <c r="L2520" s="78" t="s">
        <v>3030</v>
      </c>
      <c r="M2520" s="78">
        <v>77</v>
      </c>
      <c r="N2520" s="78" t="s">
        <v>3031</v>
      </c>
      <c r="O2520" s="78" t="s">
        <v>2454</v>
      </c>
      <c r="P2520" s="82">
        <v>12</v>
      </c>
      <c r="Q2520" s="78" t="s">
        <v>2945</v>
      </c>
      <c r="R2520" s="82">
        <v>1</v>
      </c>
      <c r="S2520" s="82">
        <v>1</v>
      </c>
      <c r="T2520" s="82">
        <v>1</v>
      </c>
      <c r="U2520" s="82">
        <v>1</v>
      </c>
      <c r="V2520" s="82">
        <v>1</v>
      </c>
      <c r="W2520" s="82">
        <v>1</v>
      </c>
      <c r="X2520" s="82">
        <v>1</v>
      </c>
      <c r="Y2520" s="82">
        <v>1</v>
      </c>
      <c r="Z2520" s="82">
        <v>1</v>
      </c>
      <c r="AA2520" s="82">
        <v>1</v>
      </c>
      <c r="AB2520" s="82">
        <v>1</v>
      </c>
      <c r="AC2520" s="82">
        <v>1</v>
      </c>
      <c r="AD2520" s="85" t="str">
        <f>IF(A2520&lt;&gt;"",IF(D2520="DIRECCIÓN_DE_TRANSFERENCIAS","280 0031",VLOOKUP(C2520,NIVELES!$A$14:$B$105,2,0)),"")</f>
        <v>280 5410</v>
      </c>
      <c r="AE2520" s="86" t="s">
        <v>322</v>
      </c>
      <c r="AF2520" s="86" t="s">
        <v>543</v>
      </c>
      <c r="AG2520" s="79" t="str">
        <f>+IF(AF2520&lt;&gt;"",VLOOKUP(AF2520,NIVELES!$A$666:$B$673,2,0),"")</f>
        <v>DESARROLLO_INFANTIL</v>
      </c>
      <c r="AH2520" s="78" t="s">
        <v>322</v>
      </c>
      <c r="AI2520" s="79" t="str">
        <f>IF(AH2520&lt;&gt;"",VLOOKUP(CONCATENATE(AG2520,AH2520),NIVELES!$B$676:$C$745,2,0),"")</f>
        <v>Centros Infantiles Del Buen Vivir Atencion Directa -Funcionamiento Operación Y Atencion De Unidades</v>
      </c>
      <c r="AJ2520" s="78" t="s">
        <v>517</v>
      </c>
      <c r="AK2520" s="79" t="str">
        <f>+IF(AJ2520&lt;&gt;"",VLOOKUP(AJ2520,NIVELES!$A$816:$B$892,2,0),"")</f>
        <v>NO APLICA</v>
      </c>
      <c r="AL2520" s="78" t="s">
        <v>553</v>
      </c>
      <c r="AM2520" s="78">
        <v>510707</v>
      </c>
      <c r="AN2520" s="79" t="str">
        <f>IF(AM2520&lt;&gt;"",+VLOOKUP(AM2520,NIVELES!$A$1652:$B$2466,2,0),"")</f>
        <v>Compensación por Vacaciones no Gozadas por Cesación de Funciones</v>
      </c>
      <c r="AO2520" s="87">
        <v>0</v>
      </c>
      <c r="AP2520" s="88"/>
      <c r="AQ2520" s="88"/>
      <c r="AR2520" s="88"/>
      <c r="AS2520" s="88"/>
      <c r="AT2520" s="88"/>
      <c r="AU2520" s="88"/>
      <c r="AV2520" s="88"/>
      <c r="AW2520" s="88"/>
      <c r="AX2520" s="88"/>
      <c r="AY2520" s="88"/>
      <c r="AZ2520" s="88"/>
      <c r="BA2520" s="88"/>
      <c r="BB2520" s="89">
        <f t="shared" si="155"/>
        <v>0</v>
      </c>
      <c r="BC2520" s="90" t="str">
        <f t="shared" si="154"/>
        <v>OK</v>
      </c>
      <c r="BD2520" s="91" t="str">
        <f t="shared" si="156"/>
        <v xml:space="preserve">                  </v>
      </c>
      <c r="BE2520" s="92">
        <f t="shared" si="157"/>
        <v>12</v>
      </c>
    </row>
    <row r="2521" spans="1:57" s="74" customFormat="1" ht="50.1" customHeight="1" x14ac:dyDescent="0.2">
      <c r="A2521" s="78" t="s">
        <v>55</v>
      </c>
      <c r="B2521" s="78" t="s">
        <v>61</v>
      </c>
      <c r="C2521" s="78" t="s">
        <v>25</v>
      </c>
      <c r="D2521" s="78" t="s">
        <v>605</v>
      </c>
      <c r="E2521" s="79" t="str">
        <f>+IF(C2521&lt;&gt;"",VLOOKUP(MID(C2521,18,5),NIVELES!$A$133:$B$213,2,0),"")</f>
        <v>LOS_RÍOS</v>
      </c>
      <c r="F2521" s="80" t="s">
        <v>279</v>
      </c>
      <c r="G2521" s="81" t="str">
        <f>+IF(F2521&lt;&gt;"",VLOOKUP(F2521,NIVELES!$A$246:$C$464,3,0),"")</f>
        <v xml:space="preserve"> </v>
      </c>
      <c r="H2521" s="82" t="s">
        <v>1024</v>
      </c>
      <c r="I2521" s="78" t="s">
        <v>3027</v>
      </c>
      <c r="J2521" s="78" t="s">
        <v>2184</v>
      </c>
      <c r="K2521" s="78" t="s">
        <v>2502</v>
      </c>
      <c r="L2521" s="78" t="s">
        <v>2467</v>
      </c>
      <c r="M2521" s="78">
        <v>320</v>
      </c>
      <c r="N2521" s="78" t="s">
        <v>3032</v>
      </c>
      <c r="O2521" s="78" t="s">
        <v>2897</v>
      </c>
      <c r="P2521" s="82">
        <v>12</v>
      </c>
      <c r="Q2521" s="78" t="s">
        <v>3005</v>
      </c>
      <c r="R2521" s="82">
        <v>1</v>
      </c>
      <c r="S2521" s="82">
        <v>1</v>
      </c>
      <c r="T2521" s="82">
        <v>1</v>
      </c>
      <c r="U2521" s="82">
        <v>1</v>
      </c>
      <c r="V2521" s="82">
        <v>1</v>
      </c>
      <c r="W2521" s="82">
        <v>1</v>
      </c>
      <c r="X2521" s="82">
        <v>1</v>
      </c>
      <c r="Y2521" s="82">
        <v>1</v>
      </c>
      <c r="Z2521" s="82">
        <v>1</v>
      </c>
      <c r="AA2521" s="82">
        <v>1</v>
      </c>
      <c r="AB2521" s="82">
        <v>1</v>
      </c>
      <c r="AC2521" s="82">
        <v>1</v>
      </c>
      <c r="AD2521" s="85" t="str">
        <f>IF(A2521&lt;&gt;"",IF(D2521="DIRECCIÓN_DE_TRANSFERENCIAS","280 0031",VLOOKUP(C2521,NIVELES!$A$14:$B$105,2,0)),"")</f>
        <v>280 5410</v>
      </c>
      <c r="AE2521" s="86" t="s">
        <v>322</v>
      </c>
      <c r="AF2521" s="86" t="s">
        <v>543</v>
      </c>
      <c r="AG2521" s="79" t="str">
        <f>+IF(AF2521&lt;&gt;"",VLOOKUP(AF2521,NIVELES!$A$666:$B$673,2,0),"")</f>
        <v>DESARROLLO_INFANTIL</v>
      </c>
      <c r="AH2521" s="78" t="s">
        <v>322</v>
      </c>
      <c r="AI2521" s="79" t="str">
        <f>IF(AH2521&lt;&gt;"",VLOOKUP(CONCATENATE(AG2521,AH2521),NIVELES!$B$676:$C$745,2,0),"")</f>
        <v>Centros Infantiles Del Buen Vivir Atencion Directa -Funcionamiento Operación Y Atencion De Unidades</v>
      </c>
      <c r="AJ2521" s="78" t="s">
        <v>517</v>
      </c>
      <c r="AK2521" s="79" t="str">
        <f>+IF(AJ2521&lt;&gt;"",VLOOKUP(AJ2521,NIVELES!$A$816:$B$892,2,0),"")</f>
        <v>NO APLICA</v>
      </c>
      <c r="AL2521" s="78" t="s">
        <v>554</v>
      </c>
      <c r="AM2521" s="78">
        <v>530101</v>
      </c>
      <c r="AN2521" s="79" t="str">
        <f>IF(AM2521&lt;&gt;"",+VLOOKUP(AM2521,NIVELES!$A$1652:$B$2466,2,0),"")</f>
        <v>Agua Potable</v>
      </c>
      <c r="AO2521" s="87">
        <v>3170.3</v>
      </c>
      <c r="AP2521" s="88"/>
      <c r="AQ2521" s="88">
        <v>44.82</v>
      </c>
      <c r="AR2521" s="88">
        <v>597.53</v>
      </c>
      <c r="AS2521" s="88">
        <v>597.53</v>
      </c>
      <c r="AT2521" s="88">
        <v>597.53</v>
      </c>
      <c r="AU2521" s="88">
        <v>597.53</v>
      </c>
      <c r="AV2521" s="88">
        <v>597.53</v>
      </c>
      <c r="AW2521" s="88">
        <v>137.83000000000001</v>
      </c>
      <c r="AX2521" s="88"/>
      <c r="AY2521" s="88"/>
      <c r="AZ2521" s="88"/>
      <c r="BA2521" s="88"/>
      <c r="BB2521" s="89">
        <f t="shared" si="155"/>
        <v>3170.3</v>
      </c>
      <c r="BC2521" s="90" t="str">
        <f t="shared" si="154"/>
        <v>OK</v>
      </c>
      <c r="BD2521" s="91" t="str">
        <f t="shared" si="156"/>
        <v xml:space="preserve">                  </v>
      </c>
      <c r="BE2521" s="92">
        <f t="shared" si="157"/>
        <v>12</v>
      </c>
    </row>
    <row r="2522" spans="1:57" s="74" customFormat="1" ht="50.1" customHeight="1" x14ac:dyDescent="0.2">
      <c r="A2522" s="78" t="s">
        <v>55</v>
      </c>
      <c r="B2522" s="78" t="s">
        <v>61</v>
      </c>
      <c r="C2522" s="78" t="s">
        <v>25</v>
      </c>
      <c r="D2522" s="78" t="s">
        <v>605</v>
      </c>
      <c r="E2522" s="79" t="str">
        <f>+IF(C2522&lt;&gt;"",VLOOKUP(MID(C2522,18,5),NIVELES!$A$133:$B$213,2,0),"")</f>
        <v>LOS_RÍOS</v>
      </c>
      <c r="F2522" s="80" t="s">
        <v>279</v>
      </c>
      <c r="G2522" s="81" t="str">
        <f>+IF(F2522&lt;&gt;"",VLOOKUP(F2522,NIVELES!$A$246:$C$464,3,0),"")</f>
        <v xml:space="preserve"> </v>
      </c>
      <c r="H2522" s="82" t="s">
        <v>1024</v>
      </c>
      <c r="I2522" s="78" t="s">
        <v>3027</v>
      </c>
      <c r="J2522" s="78" t="s">
        <v>2184</v>
      </c>
      <c r="K2522" s="78" t="s">
        <v>2502</v>
      </c>
      <c r="L2522" s="78" t="s">
        <v>2467</v>
      </c>
      <c r="M2522" s="78">
        <v>320</v>
      </c>
      <c r="N2522" s="78" t="s">
        <v>3032</v>
      </c>
      <c r="O2522" s="78" t="s">
        <v>2897</v>
      </c>
      <c r="P2522" s="82">
        <v>12</v>
      </c>
      <c r="Q2522" s="78" t="s">
        <v>3006</v>
      </c>
      <c r="R2522" s="82">
        <v>1</v>
      </c>
      <c r="S2522" s="82">
        <v>1</v>
      </c>
      <c r="T2522" s="82">
        <v>1</v>
      </c>
      <c r="U2522" s="82">
        <v>1</v>
      </c>
      <c r="V2522" s="82">
        <v>1</v>
      </c>
      <c r="W2522" s="82">
        <v>1</v>
      </c>
      <c r="X2522" s="82">
        <v>1</v>
      </c>
      <c r="Y2522" s="82">
        <v>1</v>
      </c>
      <c r="Z2522" s="82">
        <v>1</v>
      </c>
      <c r="AA2522" s="82">
        <v>1</v>
      </c>
      <c r="AB2522" s="82">
        <v>1</v>
      </c>
      <c r="AC2522" s="82">
        <v>1</v>
      </c>
      <c r="AD2522" s="85" t="str">
        <f>IF(A2522&lt;&gt;"",IF(D2522="DIRECCIÓN_DE_TRANSFERENCIAS","280 0031",VLOOKUP(C2522,NIVELES!$A$14:$B$105,2,0)),"")</f>
        <v>280 5410</v>
      </c>
      <c r="AE2522" s="86" t="s">
        <v>322</v>
      </c>
      <c r="AF2522" s="86" t="s">
        <v>543</v>
      </c>
      <c r="AG2522" s="79" t="str">
        <f>+IF(AF2522&lt;&gt;"",VLOOKUP(AF2522,NIVELES!$A$666:$B$673,2,0),"")</f>
        <v>DESARROLLO_INFANTIL</v>
      </c>
      <c r="AH2522" s="78" t="s">
        <v>322</v>
      </c>
      <c r="AI2522" s="79" t="str">
        <f>IF(AH2522&lt;&gt;"",VLOOKUP(CONCATENATE(AG2522,AH2522),NIVELES!$B$676:$C$745,2,0),"")</f>
        <v>Centros Infantiles Del Buen Vivir Atencion Directa -Funcionamiento Operación Y Atencion De Unidades</v>
      </c>
      <c r="AJ2522" s="78" t="s">
        <v>517</v>
      </c>
      <c r="AK2522" s="79" t="str">
        <f>+IF(AJ2522&lt;&gt;"",VLOOKUP(AJ2522,NIVELES!$A$816:$B$892,2,0),"")</f>
        <v>NO APLICA</v>
      </c>
      <c r="AL2522" s="78" t="s">
        <v>554</v>
      </c>
      <c r="AM2522" s="78">
        <v>530104</v>
      </c>
      <c r="AN2522" s="79" t="str">
        <f>IF(AM2522&lt;&gt;"",+VLOOKUP(AM2522,NIVELES!$A$1652:$B$2466,2,0),"")</f>
        <v>Energía Eléctrica</v>
      </c>
      <c r="AO2522" s="87">
        <v>3418.2</v>
      </c>
      <c r="AP2522" s="88"/>
      <c r="AQ2522" s="88">
        <v>424.02</v>
      </c>
      <c r="AR2522" s="88">
        <v>534.85</v>
      </c>
      <c r="AS2522" s="88">
        <v>534.85</v>
      </c>
      <c r="AT2522" s="88">
        <v>534.85</v>
      </c>
      <c r="AU2522" s="88">
        <v>534.85</v>
      </c>
      <c r="AV2522" s="88">
        <v>534.85</v>
      </c>
      <c r="AW2522" s="88">
        <v>319.93</v>
      </c>
      <c r="AX2522" s="88"/>
      <c r="AY2522" s="88"/>
      <c r="AZ2522" s="88"/>
      <c r="BA2522" s="88"/>
      <c r="BB2522" s="89">
        <f t="shared" si="155"/>
        <v>3418.2</v>
      </c>
      <c r="BC2522" s="90" t="str">
        <f t="shared" si="154"/>
        <v>OK</v>
      </c>
      <c r="BD2522" s="91" t="str">
        <f t="shared" si="156"/>
        <v xml:space="preserve">                  </v>
      </c>
      <c r="BE2522" s="92">
        <f t="shared" si="157"/>
        <v>12</v>
      </c>
    </row>
    <row r="2523" spans="1:57" s="74" customFormat="1" ht="50.1" customHeight="1" x14ac:dyDescent="0.2">
      <c r="A2523" s="78" t="s">
        <v>55</v>
      </c>
      <c r="B2523" s="78" t="s">
        <v>61</v>
      </c>
      <c r="C2523" s="78" t="s">
        <v>25</v>
      </c>
      <c r="D2523" s="78" t="s">
        <v>605</v>
      </c>
      <c r="E2523" s="79" t="str">
        <f>+IF(C2523&lt;&gt;"",VLOOKUP(MID(C2523,18,5),NIVELES!$A$133:$B$213,2,0),"")</f>
        <v>LOS_RÍOS</v>
      </c>
      <c r="F2523" s="80" t="s">
        <v>279</v>
      </c>
      <c r="G2523" s="81" t="str">
        <f>+IF(F2523&lt;&gt;"",VLOOKUP(F2523,NIVELES!$A$246:$C$464,3,0),"")</f>
        <v xml:space="preserve"> </v>
      </c>
      <c r="H2523" s="82" t="s">
        <v>1024</v>
      </c>
      <c r="I2523" s="78" t="s">
        <v>3027</v>
      </c>
      <c r="J2523" s="78" t="s">
        <v>2184</v>
      </c>
      <c r="K2523" s="78" t="s">
        <v>2502</v>
      </c>
      <c r="L2523" s="78" t="s">
        <v>2467</v>
      </c>
      <c r="M2523" s="78">
        <v>320</v>
      </c>
      <c r="N2523" s="78" t="s">
        <v>3032</v>
      </c>
      <c r="O2523" s="78" t="s">
        <v>2897</v>
      </c>
      <c r="P2523" s="82">
        <v>12</v>
      </c>
      <c r="Q2523" s="78" t="s">
        <v>2991</v>
      </c>
      <c r="R2523" s="82">
        <v>1</v>
      </c>
      <c r="S2523" s="82">
        <v>1</v>
      </c>
      <c r="T2523" s="82">
        <v>1</v>
      </c>
      <c r="U2523" s="82">
        <v>1</v>
      </c>
      <c r="V2523" s="82">
        <v>1</v>
      </c>
      <c r="W2523" s="82">
        <v>1</v>
      </c>
      <c r="X2523" s="82">
        <v>1</v>
      </c>
      <c r="Y2523" s="82">
        <v>1</v>
      </c>
      <c r="Z2523" s="82">
        <v>1</v>
      </c>
      <c r="AA2523" s="82">
        <v>1</v>
      </c>
      <c r="AB2523" s="82">
        <v>1</v>
      </c>
      <c r="AC2523" s="82">
        <v>1</v>
      </c>
      <c r="AD2523" s="85" t="str">
        <f>IF(A2523&lt;&gt;"",IF(D2523="DIRECCIÓN_DE_TRANSFERENCIAS","280 0031",VLOOKUP(C2523,NIVELES!$A$14:$B$105,2,0)),"")</f>
        <v>280 5410</v>
      </c>
      <c r="AE2523" s="86" t="s">
        <v>322</v>
      </c>
      <c r="AF2523" s="86" t="s">
        <v>543</v>
      </c>
      <c r="AG2523" s="79" t="str">
        <f>+IF(AF2523&lt;&gt;"",VLOOKUP(AF2523,NIVELES!$A$666:$B$673,2,0),"")</f>
        <v>DESARROLLO_INFANTIL</v>
      </c>
      <c r="AH2523" s="78" t="s">
        <v>322</v>
      </c>
      <c r="AI2523" s="79" t="str">
        <f>IF(AH2523&lt;&gt;"",VLOOKUP(CONCATENATE(AG2523,AH2523),NIVELES!$B$676:$C$745,2,0),"")</f>
        <v>Centros Infantiles Del Buen Vivir Atencion Directa -Funcionamiento Operación Y Atencion De Unidades</v>
      </c>
      <c r="AJ2523" s="78" t="s">
        <v>517</v>
      </c>
      <c r="AK2523" s="79" t="str">
        <f>+IF(AJ2523&lt;&gt;"",VLOOKUP(AJ2523,NIVELES!$A$816:$B$892,2,0),"")</f>
        <v>NO APLICA</v>
      </c>
      <c r="AL2523" s="78" t="s">
        <v>554</v>
      </c>
      <c r="AM2523" s="78">
        <v>530105</v>
      </c>
      <c r="AN2523" s="79" t="str">
        <f>IF(AM2523&lt;&gt;"",+VLOOKUP(AM2523,NIVELES!$A$1652:$B$2466,2,0),"")</f>
        <v>Telecomunicaciones</v>
      </c>
      <c r="AO2523" s="87">
        <v>2629</v>
      </c>
      <c r="AP2523" s="88"/>
      <c r="AQ2523" s="88">
        <v>412.77</v>
      </c>
      <c r="AR2523" s="88">
        <v>205</v>
      </c>
      <c r="AS2523" s="88">
        <v>205</v>
      </c>
      <c r="AT2523" s="88">
        <v>205</v>
      </c>
      <c r="AU2523" s="88">
        <v>205</v>
      </c>
      <c r="AV2523" s="88">
        <v>205</v>
      </c>
      <c r="AW2523" s="88">
        <v>205</v>
      </c>
      <c r="AX2523" s="88">
        <v>205</v>
      </c>
      <c r="AY2523" s="88">
        <v>205</v>
      </c>
      <c r="AZ2523" s="88">
        <v>205</v>
      </c>
      <c r="BA2523" s="88">
        <v>371.23</v>
      </c>
      <c r="BB2523" s="89">
        <f t="shared" si="155"/>
        <v>2629</v>
      </c>
      <c r="BC2523" s="90" t="str">
        <f t="shared" si="154"/>
        <v>OK</v>
      </c>
      <c r="BD2523" s="91" t="str">
        <f t="shared" si="156"/>
        <v xml:space="preserve">                  </v>
      </c>
      <c r="BE2523" s="92">
        <f t="shared" si="157"/>
        <v>12</v>
      </c>
    </row>
    <row r="2524" spans="1:57" s="74" customFormat="1" ht="50.1" customHeight="1" x14ac:dyDescent="0.2">
      <c r="A2524" s="78" t="s">
        <v>55</v>
      </c>
      <c r="B2524" s="78" t="s">
        <v>61</v>
      </c>
      <c r="C2524" s="78" t="s">
        <v>25</v>
      </c>
      <c r="D2524" s="78" t="s">
        <v>605</v>
      </c>
      <c r="E2524" s="79" t="str">
        <f>+IF(C2524&lt;&gt;"",VLOOKUP(MID(C2524,18,5),NIVELES!$A$133:$B$213,2,0),"")</f>
        <v>LOS_RÍOS</v>
      </c>
      <c r="F2524" s="80" t="s">
        <v>279</v>
      </c>
      <c r="G2524" s="81" t="str">
        <f>+IF(F2524&lt;&gt;"",VLOOKUP(F2524,NIVELES!$A$246:$C$464,3,0),"")</f>
        <v xml:space="preserve"> </v>
      </c>
      <c r="H2524" s="82" t="s">
        <v>1024</v>
      </c>
      <c r="I2524" s="78" t="s">
        <v>3027</v>
      </c>
      <c r="J2524" s="78" t="s">
        <v>2184</v>
      </c>
      <c r="K2524" s="78" t="s">
        <v>2502</v>
      </c>
      <c r="L2524" s="78" t="s">
        <v>2467</v>
      </c>
      <c r="M2524" s="78">
        <v>320</v>
      </c>
      <c r="N2524" s="78" t="s">
        <v>3032</v>
      </c>
      <c r="O2524" s="78" t="s">
        <v>2214</v>
      </c>
      <c r="P2524" s="82">
        <v>12</v>
      </c>
      <c r="Q2524" s="78" t="s">
        <v>3007</v>
      </c>
      <c r="R2524" s="82">
        <v>1</v>
      </c>
      <c r="S2524" s="82">
        <v>1</v>
      </c>
      <c r="T2524" s="82">
        <v>1</v>
      </c>
      <c r="U2524" s="82">
        <v>1</v>
      </c>
      <c r="V2524" s="82">
        <v>1</v>
      </c>
      <c r="W2524" s="82">
        <v>1</v>
      </c>
      <c r="X2524" s="82">
        <v>1</v>
      </c>
      <c r="Y2524" s="82">
        <v>1</v>
      </c>
      <c r="Z2524" s="82">
        <v>1</v>
      </c>
      <c r="AA2524" s="82">
        <v>1</v>
      </c>
      <c r="AB2524" s="82">
        <v>1</v>
      </c>
      <c r="AC2524" s="82">
        <v>1</v>
      </c>
      <c r="AD2524" s="85" t="str">
        <f>IF(A2524&lt;&gt;"",IF(D2524="DIRECCIÓN_DE_TRANSFERENCIAS","280 0031",VLOOKUP(C2524,NIVELES!$A$14:$B$105,2,0)),"")</f>
        <v>280 5410</v>
      </c>
      <c r="AE2524" s="86" t="s">
        <v>322</v>
      </c>
      <c r="AF2524" s="86" t="s">
        <v>543</v>
      </c>
      <c r="AG2524" s="79" t="str">
        <f>+IF(AF2524&lt;&gt;"",VLOOKUP(AF2524,NIVELES!$A$666:$B$673,2,0),"")</f>
        <v>DESARROLLO_INFANTIL</v>
      </c>
      <c r="AH2524" s="78" t="s">
        <v>322</v>
      </c>
      <c r="AI2524" s="79" t="str">
        <f>IF(AH2524&lt;&gt;"",VLOOKUP(CONCATENATE(AG2524,AH2524),NIVELES!$B$676:$C$745,2,0),"")</f>
        <v>Centros Infantiles Del Buen Vivir Atencion Directa -Funcionamiento Operación Y Atencion De Unidades</v>
      </c>
      <c r="AJ2524" s="78" t="s">
        <v>517</v>
      </c>
      <c r="AK2524" s="79" t="str">
        <f>+IF(AJ2524&lt;&gt;"",VLOOKUP(AJ2524,NIVELES!$A$816:$B$892,2,0),"")</f>
        <v>NO APLICA</v>
      </c>
      <c r="AL2524" s="78" t="s">
        <v>554</v>
      </c>
      <c r="AM2524" s="78">
        <v>530208</v>
      </c>
      <c r="AN2524" s="79" t="str">
        <f>IF(AM2524&lt;&gt;"",+VLOOKUP(AM2524,NIVELES!$A$1652:$B$2466,2,0),"")</f>
        <v>Servicio de Seguridad y Vigilancia</v>
      </c>
      <c r="AO2524" s="87">
        <v>44000</v>
      </c>
      <c r="AP2524" s="88"/>
      <c r="AQ2524" s="88"/>
      <c r="AR2524" s="88">
        <v>0</v>
      </c>
      <c r="AS2524" s="88">
        <v>22000</v>
      </c>
      <c r="AT2524" s="88">
        <v>7333.33</v>
      </c>
      <c r="AU2524" s="88">
        <v>7333.33</v>
      </c>
      <c r="AV2524" s="88">
        <v>7333.34</v>
      </c>
      <c r="AW2524" s="88"/>
      <c r="AX2524" s="88"/>
      <c r="AY2524" s="88"/>
      <c r="AZ2524" s="88"/>
      <c r="BA2524" s="88"/>
      <c r="BB2524" s="89">
        <f t="shared" si="155"/>
        <v>44000</v>
      </c>
      <c r="BC2524" s="90" t="str">
        <f t="shared" si="154"/>
        <v>OK</v>
      </c>
      <c r="BD2524" s="91" t="str">
        <f t="shared" si="156"/>
        <v xml:space="preserve">                  </v>
      </c>
      <c r="BE2524" s="92">
        <f t="shared" si="157"/>
        <v>12</v>
      </c>
    </row>
    <row r="2525" spans="1:57" s="74" customFormat="1" ht="50.1" customHeight="1" x14ac:dyDescent="0.2">
      <c r="A2525" s="78" t="s">
        <v>55</v>
      </c>
      <c r="B2525" s="78" t="s">
        <v>61</v>
      </c>
      <c r="C2525" s="78" t="s">
        <v>25</v>
      </c>
      <c r="D2525" s="78" t="s">
        <v>605</v>
      </c>
      <c r="E2525" s="79" t="str">
        <f>+IF(C2525&lt;&gt;"",VLOOKUP(MID(C2525,18,5),NIVELES!$A$133:$B$213,2,0),"")</f>
        <v>LOS_RÍOS</v>
      </c>
      <c r="F2525" s="80" t="s">
        <v>279</v>
      </c>
      <c r="G2525" s="81" t="str">
        <f>+IF(F2525&lt;&gt;"",VLOOKUP(F2525,NIVELES!$A$246:$C$464,3,0),"")</f>
        <v xml:space="preserve"> </v>
      </c>
      <c r="H2525" s="82" t="s">
        <v>1024</v>
      </c>
      <c r="I2525" s="78" t="s">
        <v>3027</v>
      </c>
      <c r="J2525" s="78" t="s">
        <v>2184</v>
      </c>
      <c r="K2525" s="78" t="s">
        <v>2502</v>
      </c>
      <c r="L2525" s="78" t="s">
        <v>2467</v>
      </c>
      <c r="M2525" s="78">
        <v>320</v>
      </c>
      <c r="N2525" s="78" t="s">
        <v>3032</v>
      </c>
      <c r="O2525" s="78" t="s">
        <v>2216</v>
      </c>
      <c r="P2525" s="82">
        <v>12</v>
      </c>
      <c r="Q2525" s="78" t="s">
        <v>3008</v>
      </c>
      <c r="R2525" s="82">
        <v>1</v>
      </c>
      <c r="S2525" s="82">
        <v>1</v>
      </c>
      <c r="T2525" s="82">
        <v>1</v>
      </c>
      <c r="U2525" s="82">
        <v>1</v>
      </c>
      <c r="V2525" s="82">
        <v>1</v>
      </c>
      <c r="W2525" s="82">
        <v>1</v>
      </c>
      <c r="X2525" s="82">
        <v>1</v>
      </c>
      <c r="Y2525" s="82">
        <v>1</v>
      </c>
      <c r="Z2525" s="82">
        <v>1</v>
      </c>
      <c r="AA2525" s="82">
        <v>1</v>
      </c>
      <c r="AB2525" s="82">
        <v>1</v>
      </c>
      <c r="AC2525" s="82">
        <v>1</v>
      </c>
      <c r="AD2525" s="85" t="str">
        <f>IF(A2525&lt;&gt;"",IF(D2525="DIRECCIÓN_DE_TRANSFERENCIAS","280 0031",VLOOKUP(C2525,NIVELES!$A$14:$B$105,2,0)),"")</f>
        <v>280 5410</v>
      </c>
      <c r="AE2525" s="86" t="s">
        <v>322</v>
      </c>
      <c r="AF2525" s="86" t="s">
        <v>543</v>
      </c>
      <c r="AG2525" s="79" t="str">
        <f>+IF(AF2525&lt;&gt;"",VLOOKUP(AF2525,NIVELES!$A$666:$B$673,2,0),"")</f>
        <v>DESARROLLO_INFANTIL</v>
      </c>
      <c r="AH2525" s="78" t="s">
        <v>322</v>
      </c>
      <c r="AI2525" s="79" t="str">
        <f>IF(AH2525&lt;&gt;"",VLOOKUP(CONCATENATE(AG2525,AH2525),NIVELES!$B$676:$C$745,2,0),"")</f>
        <v>Centros Infantiles Del Buen Vivir Atencion Directa -Funcionamiento Operación Y Atencion De Unidades</v>
      </c>
      <c r="AJ2525" s="78" t="s">
        <v>517</v>
      </c>
      <c r="AK2525" s="79" t="str">
        <f>+IF(AJ2525&lt;&gt;"",VLOOKUP(AJ2525,NIVELES!$A$816:$B$892,2,0),"")</f>
        <v>NO APLICA</v>
      </c>
      <c r="AL2525" s="78" t="s">
        <v>554</v>
      </c>
      <c r="AM2525" s="78">
        <v>530209</v>
      </c>
      <c r="AN2525" s="79" t="str">
        <f>IF(AM2525&lt;&gt;"",+VLOOKUP(AM2525,NIVELES!$A$1652:$B$2466,2,0),"")</f>
        <v>Servicios de Aseo; Lavado de Vestimenta de Trabajo; Fumigación, Desinfección y Limpieza de Instalaciones</v>
      </c>
      <c r="AO2525" s="87">
        <v>41000</v>
      </c>
      <c r="AP2525" s="88"/>
      <c r="AQ2525" s="88"/>
      <c r="AR2525" s="88">
        <v>30750</v>
      </c>
      <c r="AS2525" s="88">
        <v>10250</v>
      </c>
      <c r="AT2525" s="88"/>
      <c r="AU2525" s="88"/>
      <c r="AV2525" s="88"/>
      <c r="AW2525" s="88"/>
      <c r="AX2525" s="88"/>
      <c r="AY2525" s="88"/>
      <c r="AZ2525" s="88"/>
      <c r="BA2525" s="88"/>
      <c r="BB2525" s="89">
        <f t="shared" si="155"/>
        <v>41000</v>
      </c>
      <c r="BC2525" s="90" t="str">
        <f t="shared" si="154"/>
        <v>OK</v>
      </c>
      <c r="BD2525" s="91" t="str">
        <f t="shared" si="156"/>
        <v xml:space="preserve">                  </v>
      </c>
      <c r="BE2525" s="92">
        <f t="shared" si="157"/>
        <v>12</v>
      </c>
    </row>
    <row r="2526" spans="1:57" s="74" customFormat="1" ht="50.1" customHeight="1" x14ac:dyDescent="0.2">
      <c r="A2526" s="78" t="s">
        <v>55</v>
      </c>
      <c r="B2526" s="78" t="s">
        <v>61</v>
      </c>
      <c r="C2526" s="78" t="s">
        <v>25</v>
      </c>
      <c r="D2526" s="78" t="s">
        <v>605</v>
      </c>
      <c r="E2526" s="79" t="str">
        <f>+IF(C2526&lt;&gt;"",VLOOKUP(MID(C2526,18,5),NIVELES!$A$133:$B$213,2,0),"")</f>
        <v>LOS_RÍOS</v>
      </c>
      <c r="F2526" s="80" t="s">
        <v>279</v>
      </c>
      <c r="G2526" s="81" t="str">
        <f>+IF(F2526&lt;&gt;"",VLOOKUP(F2526,NIVELES!$A$246:$C$464,3,0),"")</f>
        <v xml:space="preserve"> </v>
      </c>
      <c r="H2526" s="82" t="s">
        <v>1024</v>
      </c>
      <c r="I2526" s="78" t="s">
        <v>3027</v>
      </c>
      <c r="J2526" s="78" t="s">
        <v>2184</v>
      </c>
      <c r="K2526" s="78" t="s">
        <v>2502</v>
      </c>
      <c r="L2526" s="78" t="s">
        <v>2467</v>
      </c>
      <c r="M2526" s="78">
        <v>320</v>
      </c>
      <c r="N2526" s="78" t="s">
        <v>3032</v>
      </c>
      <c r="O2526" s="78" t="s">
        <v>2212</v>
      </c>
      <c r="P2526" s="82">
        <v>12</v>
      </c>
      <c r="Q2526" s="78" t="s">
        <v>3009</v>
      </c>
      <c r="R2526" s="82">
        <v>1</v>
      </c>
      <c r="S2526" s="82">
        <v>1</v>
      </c>
      <c r="T2526" s="82">
        <v>1</v>
      </c>
      <c r="U2526" s="82">
        <v>1</v>
      </c>
      <c r="V2526" s="82">
        <v>1</v>
      </c>
      <c r="W2526" s="82">
        <v>1</v>
      </c>
      <c r="X2526" s="82">
        <v>1</v>
      </c>
      <c r="Y2526" s="82">
        <v>1</v>
      </c>
      <c r="Z2526" s="82">
        <v>1</v>
      </c>
      <c r="AA2526" s="82">
        <v>1</v>
      </c>
      <c r="AB2526" s="82">
        <v>1</v>
      </c>
      <c r="AC2526" s="82">
        <v>1</v>
      </c>
      <c r="AD2526" s="85" t="str">
        <f>IF(A2526&lt;&gt;"",IF(D2526="DIRECCIÓN_DE_TRANSFERENCIAS","280 0031",VLOOKUP(C2526,NIVELES!$A$14:$B$105,2,0)),"")</f>
        <v>280 5410</v>
      </c>
      <c r="AE2526" s="86" t="s">
        <v>322</v>
      </c>
      <c r="AF2526" s="86" t="s">
        <v>543</v>
      </c>
      <c r="AG2526" s="79" t="str">
        <f>+IF(AF2526&lt;&gt;"",VLOOKUP(AF2526,NIVELES!$A$666:$B$673,2,0),"")</f>
        <v>DESARROLLO_INFANTIL</v>
      </c>
      <c r="AH2526" s="78" t="s">
        <v>322</v>
      </c>
      <c r="AI2526" s="79" t="str">
        <f>IF(AH2526&lt;&gt;"",VLOOKUP(CONCATENATE(AG2526,AH2526),NIVELES!$B$676:$C$745,2,0),"")</f>
        <v>Centros Infantiles Del Buen Vivir Atencion Directa -Funcionamiento Operación Y Atencion De Unidades</v>
      </c>
      <c r="AJ2526" s="78" t="s">
        <v>517</v>
      </c>
      <c r="AK2526" s="79" t="str">
        <f>+IF(AJ2526&lt;&gt;"",VLOOKUP(AJ2526,NIVELES!$A$816:$B$892,2,0),"")</f>
        <v>NO APLICA</v>
      </c>
      <c r="AL2526" s="78" t="s">
        <v>554</v>
      </c>
      <c r="AM2526" s="78">
        <v>530235</v>
      </c>
      <c r="AN2526" s="79" t="str">
        <f>IF(AM2526&lt;&gt;"",+VLOOKUP(AM2526,NIVELES!$A$1652:$B$2466,2,0),"")</f>
        <v>Servicio de Alimentación</v>
      </c>
      <c r="AO2526" s="87">
        <v>194227.20000000001</v>
      </c>
      <c r="AP2526" s="88"/>
      <c r="AQ2526" s="88"/>
      <c r="AR2526" s="88">
        <v>48556.800000000003</v>
      </c>
      <c r="AS2526" s="88">
        <v>16185.6</v>
      </c>
      <c r="AT2526" s="88">
        <v>16185.6</v>
      </c>
      <c r="AU2526" s="88">
        <v>16185.6</v>
      </c>
      <c r="AV2526" s="88">
        <v>16185.6</v>
      </c>
      <c r="AW2526" s="88">
        <v>16185.6</v>
      </c>
      <c r="AX2526" s="88">
        <v>16185.6</v>
      </c>
      <c r="AY2526" s="88">
        <v>16185.6</v>
      </c>
      <c r="AZ2526" s="88">
        <v>16185.6</v>
      </c>
      <c r="BA2526" s="88">
        <v>16185.6</v>
      </c>
      <c r="BB2526" s="89">
        <f t="shared" si="155"/>
        <v>194227.20000000004</v>
      </c>
      <c r="BC2526" s="90" t="str">
        <f t="shared" si="154"/>
        <v>OK</v>
      </c>
      <c r="BD2526" s="91" t="str">
        <f t="shared" si="156"/>
        <v xml:space="preserve">                  </v>
      </c>
      <c r="BE2526" s="92">
        <f t="shared" si="157"/>
        <v>12</v>
      </c>
    </row>
    <row r="2527" spans="1:57" s="74" customFormat="1" ht="50.1" customHeight="1" x14ac:dyDescent="0.2">
      <c r="A2527" s="78" t="s">
        <v>55</v>
      </c>
      <c r="B2527" s="78" t="s">
        <v>61</v>
      </c>
      <c r="C2527" s="78" t="s">
        <v>25</v>
      </c>
      <c r="D2527" s="78" t="s">
        <v>605</v>
      </c>
      <c r="E2527" s="79" t="str">
        <f>+IF(C2527&lt;&gt;"",VLOOKUP(MID(C2527,18,5),NIVELES!$A$133:$B$213,2,0),"")</f>
        <v>LOS_RÍOS</v>
      </c>
      <c r="F2527" s="80" t="s">
        <v>279</v>
      </c>
      <c r="G2527" s="81" t="str">
        <f>+IF(F2527&lt;&gt;"",VLOOKUP(F2527,NIVELES!$A$246:$C$464,3,0),"")</f>
        <v xml:space="preserve"> </v>
      </c>
      <c r="H2527" s="82" t="s">
        <v>1024</v>
      </c>
      <c r="I2527" s="78" t="s">
        <v>3027</v>
      </c>
      <c r="J2527" s="78" t="s">
        <v>2184</v>
      </c>
      <c r="K2527" s="78" t="s">
        <v>2502</v>
      </c>
      <c r="L2527" s="78" t="s">
        <v>2467</v>
      </c>
      <c r="M2527" s="78">
        <v>320</v>
      </c>
      <c r="N2527" s="78" t="s">
        <v>3032</v>
      </c>
      <c r="O2527" s="78" t="s">
        <v>2577</v>
      </c>
      <c r="P2527" s="82">
        <v>1</v>
      </c>
      <c r="Q2527" s="78" t="s">
        <v>2584</v>
      </c>
      <c r="R2527" s="82"/>
      <c r="S2527" s="82"/>
      <c r="T2527" s="82"/>
      <c r="U2527" s="82">
        <v>1</v>
      </c>
      <c r="V2527" s="82"/>
      <c r="W2527" s="82"/>
      <c r="X2527" s="82"/>
      <c r="Y2527" s="82"/>
      <c r="Z2527" s="82"/>
      <c r="AA2527" s="82"/>
      <c r="AB2527" s="82"/>
      <c r="AC2527" s="82"/>
      <c r="AD2527" s="85" t="str">
        <f>IF(A2527&lt;&gt;"",IF(D2527="DIRECCIÓN_DE_TRANSFERENCIAS","280 0031",VLOOKUP(C2527,NIVELES!$A$14:$B$105,2,0)),"")</f>
        <v>280 5410</v>
      </c>
      <c r="AE2527" s="86" t="s">
        <v>322</v>
      </c>
      <c r="AF2527" s="86" t="s">
        <v>543</v>
      </c>
      <c r="AG2527" s="79" t="str">
        <f>+IF(AF2527&lt;&gt;"",VLOOKUP(AF2527,NIVELES!$A$666:$B$673,2,0),"")</f>
        <v>DESARROLLO_INFANTIL</v>
      </c>
      <c r="AH2527" s="78" t="s">
        <v>322</v>
      </c>
      <c r="AI2527" s="79" t="str">
        <f>IF(AH2527&lt;&gt;"",VLOOKUP(CONCATENATE(AG2527,AH2527),NIVELES!$B$676:$C$745,2,0),"")</f>
        <v>Centros Infantiles Del Buen Vivir Atencion Directa -Funcionamiento Operación Y Atencion De Unidades</v>
      </c>
      <c r="AJ2527" s="78" t="s">
        <v>517</v>
      </c>
      <c r="AK2527" s="79" t="str">
        <f>+IF(AJ2527&lt;&gt;"",VLOOKUP(AJ2527,NIVELES!$A$816:$B$892,2,0),"")</f>
        <v>NO APLICA</v>
      </c>
      <c r="AL2527" s="78" t="s">
        <v>554</v>
      </c>
      <c r="AM2527" s="78">
        <v>530402</v>
      </c>
      <c r="AN2527" s="79" t="str">
        <f>IF(AM2527&lt;&gt;"",+VLOOKUP(AM2527,NIVELES!$A$1652:$B$2466,2,0),"")</f>
        <v>Edificios, Locales, Residencias y Cableado Estructurado (Instalación, Mantenimiento y Reparación)</v>
      </c>
      <c r="AO2527" s="87">
        <v>0</v>
      </c>
      <c r="AP2527" s="88"/>
      <c r="AQ2527" s="88"/>
      <c r="AR2527" s="88"/>
      <c r="AS2527" s="88"/>
      <c r="AT2527" s="88"/>
      <c r="AU2527" s="88"/>
      <c r="AV2527" s="88"/>
      <c r="AW2527" s="88"/>
      <c r="AX2527" s="88"/>
      <c r="AY2527" s="88"/>
      <c r="AZ2527" s="88"/>
      <c r="BA2527" s="88"/>
      <c r="BB2527" s="89">
        <f t="shared" si="155"/>
        <v>0</v>
      </c>
      <c r="BC2527" s="90" t="str">
        <f t="shared" si="154"/>
        <v>OK</v>
      </c>
      <c r="BD2527" s="91" t="str">
        <f t="shared" si="156"/>
        <v xml:space="preserve">                  </v>
      </c>
      <c r="BE2527" s="92">
        <f t="shared" si="157"/>
        <v>1</v>
      </c>
    </row>
    <row r="2528" spans="1:57" s="74" customFormat="1" ht="50.1" customHeight="1" x14ac:dyDescent="0.2">
      <c r="A2528" s="78" t="s">
        <v>55</v>
      </c>
      <c r="B2528" s="78" t="s">
        <v>61</v>
      </c>
      <c r="C2528" s="78" t="s">
        <v>25</v>
      </c>
      <c r="D2528" s="78" t="s">
        <v>605</v>
      </c>
      <c r="E2528" s="79" t="str">
        <f>+IF(C2528&lt;&gt;"",VLOOKUP(MID(C2528,18,5),NIVELES!$A$133:$B$213,2,0),"")</f>
        <v>LOS_RÍOS</v>
      </c>
      <c r="F2528" s="80" t="s">
        <v>279</v>
      </c>
      <c r="G2528" s="81" t="str">
        <f>+IF(F2528&lt;&gt;"",VLOOKUP(F2528,NIVELES!$A$246:$C$464,3,0),"")</f>
        <v xml:space="preserve"> </v>
      </c>
      <c r="H2528" s="82" t="s">
        <v>1024</v>
      </c>
      <c r="I2528" s="78" t="s">
        <v>3027</v>
      </c>
      <c r="J2528" s="78" t="s">
        <v>2184</v>
      </c>
      <c r="K2528" s="78" t="s">
        <v>2502</v>
      </c>
      <c r="L2528" s="78" t="s">
        <v>2467</v>
      </c>
      <c r="M2528" s="78">
        <v>320</v>
      </c>
      <c r="N2528" s="78" t="s">
        <v>3032</v>
      </c>
      <c r="O2528" s="78" t="s">
        <v>2307</v>
      </c>
      <c r="P2528" s="82">
        <v>1</v>
      </c>
      <c r="Q2528" s="78" t="s">
        <v>3033</v>
      </c>
      <c r="R2528" s="82"/>
      <c r="S2528" s="82"/>
      <c r="T2528" s="82"/>
      <c r="U2528" s="82">
        <v>1</v>
      </c>
      <c r="V2528" s="82"/>
      <c r="W2528" s="82"/>
      <c r="X2528" s="82"/>
      <c r="Y2528" s="82"/>
      <c r="Z2528" s="82"/>
      <c r="AA2528" s="82"/>
      <c r="AB2528" s="82"/>
      <c r="AC2528" s="82"/>
      <c r="AD2528" s="85" t="str">
        <f>IF(A2528&lt;&gt;"",IF(D2528="DIRECCIÓN_DE_TRANSFERENCIAS","280 0031",VLOOKUP(C2528,NIVELES!$A$14:$B$105,2,0)),"")</f>
        <v>280 5410</v>
      </c>
      <c r="AE2528" s="86" t="s">
        <v>322</v>
      </c>
      <c r="AF2528" s="86" t="s">
        <v>543</v>
      </c>
      <c r="AG2528" s="79" t="str">
        <f>+IF(AF2528&lt;&gt;"",VLOOKUP(AF2528,NIVELES!$A$666:$B$673,2,0),"")</f>
        <v>DESARROLLO_INFANTIL</v>
      </c>
      <c r="AH2528" s="78" t="s">
        <v>322</v>
      </c>
      <c r="AI2528" s="79" t="str">
        <f>IF(AH2528&lt;&gt;"",VLOOKUP(CONCATENATE(AG2528,AH2528),NIVELES!$B$676:$C$745,2,0),"")</f>
        <v>Centros Infantiles Del Buen Vivir Atencion Directa -Funcionamiento Operación Y Atencion De Unidades</v>
      </c>
      <c r="AJ2528" s="78" t="s">
        <v>517</v>
      </c>
      <c r="AK2528" s="79" t="str">
        <f>+IF(AJ2528&lt;&gt;"",VLOOKUP(AJ2528,NIVELES!$A$816:$B$892,2,0),"")</f>
        <v>NO APLICA</v>
      </c>
      <c r="AL2528" s="78" t="s">
        <v>554</v>
      </c>
      <c r="AM2528" s="78">
        <v>530802</v>
      </c>
      <c r="AN2528" s="79" t="str">
        <f>IF(AM2528&lt;&gt;"",+VLOOKUP(AM2528,NIVELES!$A$1652:$B$2466,2,0),"")</f>
        <v>Vestuario, Lencería, Prendas de Protección; y, Accesorios para Uniformes Militares y Policiales; y, Carpas</v>
      </c>
      <c r="AO2528" s="87">
        <v>0</v>
      </c>
      <c r="AP2528" s="88"/>
      <c r="AQ2528" s="88"/>
      <c r="AR2528" s="88"/>
      <c r="AS2528" s="88"/>
      <c r="AT2528" s="88"/>
      <c r="AU2528" s="88"/>
      <c r="AV2528" s="88"/>
      <c r="AW2528" s="88"/>
      <c r="AX2528" s="88"/>
      <c r="AY2528" s="88"/>
      <c r="AZ2528" s="88"/>
      <c r="BA2528" s="88"/>
      <c r="BB2528" s="89">
        <f t="shared" si="155"/>
        <v>0</v>
      </c>
      <c r="BC2528" s="90" t="str">
        <f t="shared" si="154"/>
        <v>OK</v>
      </c>
      <c r="BD2528" s="91" t="str">
        <f t="shared" si="156"/>
        <v xml:space="preserve">                  </v>
      </c>
      <c r="BE2528" s="92">
        <f t="shared" si="157"/>
        <v>1</v>
      </c>
    </row>
    <row r="2529" spans="1:57" s="74" customFormat="1" ht="50.1" customHeight="1" x14ac:dyDescent="0.2">
      <c r="A2529" s="78" t="s">
        <v>55</v>
      </c>
      <c r="B2529" s="78" t="s">
        <v>61</v>
      </c>
      <c r="C2529" s="78" t="s">
        <v>25</v>
      </c>
      <c r="D2529" s="78" t="s">
        <v>605</v>
      </c>
      <c r="E2529" s="79" t="str">
        <f>+IF(C2529&lt;&gt;"",VLOOKUP(MID(C2529,18,5),NIVELES!$A$133:$B$213,2,0),"")</f>
        <v>LOS_RÍOS</v>
      </c>
      <c r="F2529" s="80" t="s">
        <v>279</v>
      </c>
      <c r="G2529" s="81" t="str">
        <f>+IF(F2529&lt;&gt;"",VLOOKUP(F2529,NIVELES!$A$246:$C$464,3,0),"")</f>
        <v xml:space="preserve"> </v>
      </c>
      <c r="H2529" s="82" t="s">
        <v>1024</v>
      </c>
      <c r="I2529" s="78" t="s">
        <v>3027</v>
      </c>
      <c r="J2529" s="78" t="s">
        <v>2184</v>
      </c>
      <c r="K2529" s="78" t="s">
        <v>2502</v>
      </c>
      <c r="L2529" s="78" t="s">
        <v>2467</v>
      </c>
      <c r="M2529" s="78">
        <v>320</v>
      </c>
      <c r="N2529" s="78" t="s">
        <v>3032</v>
      </c>
      <c r="O2529" s="78" t="s">
        <v>2208</v>
      </c>
      <c r="P2529" s="82">
        <v>1</v>
      </c>
      <c r="Q2529" s="78" t="s">
        <v>3010</v>
      </c>
      <c r="R2529" s="82"/>
      <c r="S2529" s="82"/>
      <c r="T2529" s="82"/>
      <c r="U2529" s="82">
        <v>1</v>
      </c>
      <c r="V2529" s="82"/>
      <c r="W2529" s="82"/>
      <c r="X2529" s="82"/>
      <c r="Y2529" s="82"/>
      <c r="Z2529" s="82"/>
      <c r="AA2529" s="82"/>
      <c r="AB2529" s="82"/>
      <c r="AC2529" s="82"/>
      <c r="AD2529" s="85" t="str">
        <f>IF(A2529&lt;&gt;"",IF(D2529="DIRECCIÓN_DE_TRANSFERENCIAS","280 0031",VLOOKUP(C2529,NIVELES!$A$14:$B$105,2,0)),"")</f>
        <v>280 5410</v>
      </c>
      <c r="AE2529" s="86" t="s">
        <v>322</v>
      </c>
      <c r="AF2529" s="86" t="s">
        <v>543</v>
      </c>
      <c r="AG2529" s="79" t="str">
        <f>+IF(AF2529&lt;&gt;"",VLOOKUP(AF2529,NIVELES!$A$666:$B$673,2,0),"")</f>
        <v>DESARROLLO_INFANTIL</v>
      </c>
      <c r="AH2529" s="78" t="s">
        <v>322</v>
      </c>
      <c r="AI2529" s="79" t="str">
        <f>IF(AH2529&lt;&gt;"",VLOOKUP(CONCATENATE(AG2529,AH2529),NIVELES!$B$676:$C$745,2,0),"")</f>
        <v>Centros Infantiles Del Buen Vivir Atencion Directa -Funcionamiento Operación Y Atencion De Unidades</v>
      </c>
      <c r="AJ2529" s="78" t="s">
        <v>517</v>
      </c>
      <c r="AK2529" s="79" t="str">
        <f>+IF(AJ2529&lt;&gt;"",VLOOKUP(AJ2529,NIVELES!$A$816:$B$892,2,0),"")</f>
        <v>NO APLICA</v>
      </c>
      <c r="AL2529" s="78" t="s">
        <v>554</v>
      </c>
      <c r="AM2529" s="78">
        <v>530804</v>
      </c>
      <c r="AN2529" s="79" t="str">
        <f>IF(AM2529&lt;&gt;"",+VLOOKUP(AM2529,NIVELES!$A$1652:$B$2466,2,0),"")</f>
        <v>Materiales de Oficina</v>
      </c>
      <c r="AO2529" s="87">
        <v>0</v>
      </c>
      <c r="AP2529" s="88"/>
      <c r="AQ2529" s="88"/>
      <c r="AR2529" s="88"/>
      <c r="AS2529" s="88"/>
      <c r="AT2529" s="88"/>
      <c r="AU2529" s="88"/>
      <c r="AV2529" s="88"/>
      <c r="AW2529" s="88"/>
      <c r="AX2529" s="88"/>
      <c r="AY2529" s="88"/>
      <c r="AZ2529" s="88"/>
      <c r="BA2529" s="88"/>
      <c r="BB2529" s="89">
        <f t="shared" si="155"/>
        <v>0</v>
      </c>
      <c r="BC2529" s="90" t="str">
        <f t="shared" si="154"/>
        <v>OK</v>
      </c>
      <c r="BD2529" s="91" t="str">
        <f t="shared" si="156"/>
        <v xml:space="preserve">                  </v>
      </c>
      <c r="BE2529" s="92">
        <f t="shared" si="157"/>
        <v>1</v>
      </c>
    </row>
    <row r="2530" spans="1:57" s="74" customFormat="1" ht="50.1" customHeight="1" x14ac:dyDescent="0.2">
      <c r="A2530" s="78" t="s">
        <v>55</v>
      </c>
      <c r="B2530" s="78" t="s">
        <v>61</v>
      </c>
      <c r="C2530" s="78" t="s">
        <v>25</v>
      </c>
      <c r="D2530" s="78" t="s">
        <v>605</v>
      </c>
      <c r="E2530" s="79" t="str">
        <f>+IF(C2530&lt;&gt;"",VLOOKUP(MID(C2530,18,5),NIVELES!$A$133:$B$213,2,0),"")</f>
        <v>LOS_RÍOS</v>
      </c>
      <c r="F2530" s="80" t="s">
        <v>279</v>
      </c>
      <c r="G2530" s="81" t="str">
        <f>+IF(F2530&lt;&gt;"",VLOOKUP(F2530,NIVELES!$A$246:$C$464,3,0),"")</f>
        <v xml:space="preserve"> </v>
      </c>
      <c r="H2530" s="82" t="s">
        <v>1024</v>
      </c>
      <c r="I2530" s="78" t="s">
        <v>3027</v>
      </c>
      <c r="J2530" s="78" t="s">
        <v>2184</v>
      </c>
      <c r="K2530" s="78" t="s">
        <v>2502</v>
      </c>
      <c r="L2530" s="78" t="s">
        <v>2467</v>
      </c>
      <c r="M2530" s="78">
        <v>320</v>
      </c>
      <c r="N2530" s="78" t="s">
        <v>3032</v>
      </c>
      <c r="O2530" s="78" t="s">
        <v>2580</v>
      </c>
      <c r="P2530" s="82">
        <v>1</v>
      </c>
      <c r="Q2530" s="78" t="s">
        <v>2585</v>
      </c>
      <c r="R2530" s="82"/>
      <c r="S2530" s="82"/>
      <c r="T2530" s="82"/>
      <c r="U2530" s="82">
        <v>1</v>
      </c>
      <c r="V2530" s="82"/>
      <c r="W2530" s="82"/>
      <c r="X2530" s="82"/>
      <c r="Y2530" s="82"/>
      <c r="Z2530" s="82"/>
      <c r="AA2530" s="82"/>
      <c r="AB2530" s="82"/>
      <c r="AC2530" s="82"/>
      <c r="AD2530" s="85" t="str">
        <f>IF(A2530&lt;&gt;"",IF(D2530="DIRECCIÓN_DE_TRANSFERENCIAS","280 0031",VLOOKUP(C2530,NIVELES!$A$14:$B$105,2,0)),"")</f>
        <v>280 5410</v>
      </c>
      <c r="AE2530" s="86" t="s">
        <v>322</v>
      </c>
      <c r="AF2530" s="86" t="s">
        <v>543</v>
      </c>
      <c r="AG2530" s="79" t="str">
        <f>+IF(AF2530&lt;&gt;"",VLOOKUP(AF2530,NIVELES!$A$666:$B$673,2,0),"")</f>
        <v>DESARROLLO_INFANTIL</v>
      </c>
      <c r="AH2530" s="78" t="s">
        <v>322</v>
      </c>
      <c r="AI2530" s="79" t="str">
        <f>IF(AH2530&lt;&gt;"",VLOOKUP(CONCATENATE(AG2530,AH2530),NIVELES!$B$676:$C$745,2,0),"")</f>
        <v>Centros Infantiles Del Buen Vivir Atencion Directa -Funcionamiento Operación Y Atencion De Unidades</v>
      </c>
      <c r="AJ2530" s="78" t="s">
        <v>517</v>
      </c>
      <c r="AK2530" s="79" t="str">
        <f>+IF(AJ2530&lt;&gt;"",VLOOKUP(AJ2530,NIVELES!$A$816:$B$892,2,0),"")</f>
        <v>NO APLICA</v>
      </c>
      <c r="AL2530" s="78" t="s">
        <v>554</v>
      </c>
      <c r="AM2530" s="78">
        <v>530805</v>
      </c>
      <c r="AN2530" s="79" t="str">
        <f>IF(AM2530&lt;&gt;"",+VLOOKUP(AM2530,NIVELES!$A$1652:$B$2466,2,0),"")</f>
        <v>Materiales de Aseo</v>
      </c>
      <c r="AO2530" s="87">
        <v>1478</v>
      </c>
      <c r="AP2530" s="88"/>
      <c r="AQ2530" s="88"/>
      <c r="AR2530" s="88"/>
      <c r="AS2530" s="88">
        <v>1478</v>
      </c>
      <c r="AT2530" s="88"/>
      <c r="AU2530" s="88"/>
      <c r="AV2530" s="88"/>
      <c r="AW2530" s="88"/>
      <c r="AX2530" s="88"/>
      <c r="AY2530" s="88"/>
      <c r="AZ2530" s="88"/>
      <c r="BA2530" s="88"/>
      <c r="BB2530" s="89">
        <f t="shared" si="155"/>
        <v>1478</v>
      </c>
      <c r="BC2530" s="90" t="str">
        <f t="shared" si="154"/>
        <v>OK</v>
      </c>
      <c r="BD2530" s="91" t="str">
        <f t="shared" si="156"/>
        <v xml:space="preserve">                  </v>
      </c>
      <c r="BE2530" s="92">
        <f t="shared" si="157"/>
        <v>1</v>
      </c>
    </row>
    <row r="2531" spans="1:57" s="74" customFormat="1" ht="50.1" customHeight="1" x14ac:dyDescent="0.2">
      <c r="A2531" s="78" t="s">
        <v>55</v>
      </c>
      <c r="B2531" s="78" t="s">
        <v>61</v>
      </c>
      <c r="C2531" s="78" t="s">
        <v>25</v>
      </c>
      <c r="D2531" s="78" t="s">
        <v>605</v>
      </c>
      <c r="E2531" s="79" t="str">
        <f>+IF(C2531&lt;&gt;"",VLOOKUP(MID(C2531,18,5),NIVELES!$A$133:$B$213,2,0),"")</f>
        <v>LOS_RÍOS</v>
      </c>
      <c r="F2531" s="80" t="s">
        <v>279</v>
      </c>
      <c r="G2531" s="81" t="str">
        <f>+IF(F2531&lt;&gt;"",VLOOKUP(F2531,NIVELES!$A$246:$C$464,3,0),"")</f>
        <v xml:space="preserve"> </v>
      </c>
      <c r="H2531" s="82" t="s">
        <v>1024</v>
      </c>
      <c r="I2531" s="78" t="s">
        <v>3027</v>
      </c>
      <c r="J2531" s="78" t="s">
        <v>2184</v>
      </c>
      <c r="K2531" s="78" t="s">
        <v>2502</v>
      </c>
      <c r="L2531" s="78" t="s">
        <v>2467</v>
      </c>
      <c r="M2531" s="78">
        <v>320</v>
      </c>
      <c r="N2531" s="78" t="s">
        <v>3032</v>
      </c>
      <c r="O2531" s="78" t="s">
        <v>2897</v>
      </c>
      <c r="P2531" s="82">
        <v>1</v>
      </c>
      <c r="Q2531" s="78" t="s">
        <v>3028</v>
      </c>
      <c r="R2531" s="82"/>
      <c r="S2531" s="82"/>
      <c r="T2531" s="82"/>
      <c r="U2531" s="82">
        <v>1</v>
      </c>
      <c r="V2531" s="82"/>
      <c r="W2531" s="82"/>
      <c r="X2531" s="82"/>
      <c r="Y2531" s="82"/>
      <c r="Z2531" s="82"/>
      <c r="AA2531" s="82"/>
      <c r="AB2531" s="82"/>
      <c r="AC2531" s="82"/>
      <c r="AD2531" s="85" t="str">
        <f>IF(A2531&lt;&gt;"",IF(D2531="DIRECCIÓN_DE_TRANSFERENCIAS","280 0031",VLOOKUP(C2531,NIVELES!$A$14:$B$105,2,0)),"")</f>
        <v>280 5410</v>
      </c>
      <c r="AE2531" s="86" t="s">
        <v>322</v>
      </c>
      <c r="AF2531" s="86" t="s">
        <v>543</v>
      </c>
      <c r="AG2531" s="79" t="str">
        <f>+IF(AF2531&lt;&gt;"",VLOOKUP(AF2531,NIVELES!$A$666:$B$673,2,0),"")</f>
        <v>DESARROLLO_INFANTIL</v>
      </c>
      <c r="AH2531" s="78" t="s">
        <v>322</v>
      </c>
      <c r="AI2531" s="79" t="str">
        <f>IF(AH2531&lt;&gt;"",VLOOKUP(CONCATENATE(AG2531,AH2531),NIVELES!$B$676:$C$745,2,0),"")</f>
        <v>Centros Infantiles Del Buen Vivir Atencion Directa -Funcionamiento Operación Y Atencion De Unidades</v>
      </c>
      <c r="AJ2531" s="78" t="s">
        <v>517</v>
      </c>
      <c r="AK2531" s="79" t="str">
        <f>+IF(AJ2531&lt;&gt;"",VLOOKUP(AJ2531,NIVELES!$A$816:$B$892,2,0),"")</f>
        <v>NO APLICA</v>
      </c>
      <c r="AL2531" s="78" t="s">
        <v>554</v>
      </c>
      <c r="AM2531" s="78">
        <v>530812</v>
      </c>
      <c r="AN2531" s="79" t="str">
        <f>IF(AM2531&lt;&gt;"",+VLOOKUP(AM2531,NIVELES!$A$1652:$B$2466,2,0),"")</f>
        <v>Materiales Didácticos</v>
      </c>
      <c r="AO2531" s="87">
        <v>4657.66</v>
      </c>
      <c r="AP2531" s="88"/>
      <c r="AQ2531" s="88"/>
      <c r="AR2531" s="88"/>
      <c r="AS2531" s="88">
        <v>4657.66</v>
      </c>
      <c r="AT2531" s="88"/>
      <c r="AU2531" s="88"/>
      <c r="AV2531" s="88"/>
      <c r="AW2531" s="88"/>
      <c r="AX2531" s="88"/>
      <c r="AY2531" s="88"/>
      <c r="AZ2531" s="88"/>
      <c r="BA2531" s="88"/>
      <c r="BB2531" s="89">
        <f t="shared" si="155"/>
        <v>4657.66</v>
      </c>
      <c r="BC2531" s="90" t="str">
        <f t="shared" si="154"/>
        <v>OK</v>
      </c>
      <c r="BD2531" s="91" t="str">
        <f t="shared" si="156"/>
        <v xml:space="preserve">                  </v>
      </c>
      <c r="BE2531" s="92">
        <f t="shared" si="157"/>
        <v>1</v>
      </c>
    </row>
    <row r="2532" spans="1:57" s="74" customFormat="1" ht="50.1" customHeight="1" x14ac:dyDescent="0.2">
      <c r="A2532" s="78" t="s">
        <v>55</v>
      </c>
      <c r="B2532" s="78" t="s">
        <v>61</v>
      </c>
      <c r="C2532" s="78" t="s">
        <v>25</v>
      </c>
      <c r="D2532" s="78" t="s">
        <v>605</v>
      </c>
      <c r="E2532" s="79" t="str">
        <f>+IF(C2532&lt;&gt;"",VLOOKUP(MID(C2532,18,5),NIVELES!$A$133:$B$213,2,0),"")</f>
        <v>LOS_RÍOS</v>
      </c>
      <c r="F2532" s="80" t="s">
        <v>279</v>
      </c>
      <c r="G2532" s="81" t="str">
        <f>+IF(F2532&lt;&gt;"",VLOOKUP(F2532,NIVELES!$A$246:$C$464,3,0),"")</f>
        <v xml:space="preserve"> </v>
      </c>
      <c r="H2532" s="82" t="s">
        <v>1024</v>
      </c>
      <c r="I2532" s="78" t="s">
        <v>3027</v>
      </c>
      <c r="J2532" s="78" t="s">
        <v>2184</v>
      </c>
      <c r="K2532" s="78" t="s">
        <v>2502</v>
      </c>
      <c r="L2532" s="78" t="s">
        <v>2467</v>
      </c>
      <c r="M2532" s="78">
        <v>320</v>
      </c>
      <c r="N2532" s="78" t="s">
        <v>3032</v>
      </c>
      <c r="O2532" s="78" t="s">
        <v>2897</v>
      </c>
      <c r="P2532" s="82">
        <v>1</v>
      </c>
      <c r="Q2532" s="78" t="s">
        <v>3028</v>
      </c>
      <c r="R2532" s="82"/>
      <c r="S2532" s="82"/>
      <c r="T2532" s="82"/>
      <c r="U2532" s="82">
        <v>1</v>
      </c>
      <c r="V2532" s="82"/>
      <c r="W2532" s="82"/>
      <c r="X2532" s="82"/>
      <c r="Y2532" s="82"/>
      <c r="Z2532" s="82"/>
      <c r="AA2532" s="82"/>
      <c r="AB2532" s="82"/>
      <c r="AC2532" s="82"/>
      <c r="AD2532" s="85" t="str">
        <f>IF(A2532&lt;&gt;"",IF(D2532="DIRECCIÓN_DE_TRANSFERENCIAS","280 0031",VLOOKUP(C2532,NIVELES!$A$14:$B$105,2,0)),"")</f>
        <v>280 5410</v>
      </c>
      <c r="AE2532" s="86" t="s">
        <v>322</v>
      </c>
      <c r="AF2532" s="86" t="s">
        <v>543</v>
      </c>
      <c r="AG2532" s="79" t="str">
        <f>+IF(AF2532&lt;&gt;"",VLOOKUP(AF2532,NIVELES!$A$666:$B$673,2,0),"")</f>
        <v>DESARROLLO_INFANTIL</v>
      </c>
      <c r="AH2532" s="78" t="s">
        <v>322</v>
      </c>
      <c r="AI2532" s="79" t="str">
        <f>IF(AH2532&lt;&gt;"",VLOOKUP(CONCATENATE(AG2532,AH2532),NIVELES!$B$676:$C$745,2,0),"")</f>
        <v>Centros Infantiles Del Buen Vivir Atencion Directa -Funcionamiento Operación Y Atencion De Unidades</v>
      </c>
      <c r="AJ2532" s="78" t="s">
        <v>517</v>
      </c>
      <c r="AK2532" s="79" t="str">
        <f>+IF(AJ2532&lt;&gt;"",VLOOKUP(AJ2532,NIVELES!$A$816:$B$892,2,0),"")</f>
        <v>NO APLICA</v>
      </c>
      <c r="AL2532" s="78" t="s">
        <v>554</v>
      </c>
      <c r="AM2532" s="78">
        <v>531403</v>
      </c>
      <c r="AN2532" s="79" t="str">
        <f>IF(AM2532&lt;&gt;"",+VLOOKUP(AM2532,NIVELES!$A$1652:$B$2466,2,0),"")</f>
        <v>Mobiliario (No Depreciables)</v>
      </c>
      <c r="AO2532" s="87">
        <v>0</v>
      </c>
      <c r="AP2532" s="88"/>
      <c r="AQ2532" s="88"/>
      <c r="AR2532" s="88"/>
      <c r="AS2532" s="88"/>
      <c r="AT2532" s="88"/>
      <c r="AU2532" s="88"/>
      <c r="AV2532" s="88"/>
      <c r="AW2532" s="88"/>
      <c r="AX2532" s="88"/>
      <c r="AY2532" s="88"/>
      <c r="AZ2532" s="88"/>
      <c r="BA2532" s="88"/>
      <c r="BB2532" s="89">
        <f t="shared" si="155"/>
        <v>0</v>
      </c>
      <c r="BC2532" s="90" t="str">
        <f t="shared" si="154"/>
        <v>OK</v>
      </c>
      <c r="BD2532" s="91" t="str">
        <f t="shared" si="156"/>
        <v xml:space="preserve">                  </v>
      </c>
      <c r="BE2532" s="92">
        <f t="shared" si="157"/>
        <v>1</v>
      </c>
    </row>
    <row r="2533" spans="1:57" s="74" customFormat="1" ht="50.1" customHeight="1" x14ac:dyDescent="0.2">
      <c r="A2533" s="78" t="s">
        <v>55</v>
      </c>
      <c r="B2533" s="78" t="s">
        <v>61</v>
      </c>
      <c r="C2533" s="78" t="s">
        <v>25</v>
      </c>
      <c r="D2533" s="78" t="s">
        <v>605</v>
      </c>
      <c r="E2533" s="79" t="str">
        <f>+IF(C2533&lt;&gt;"",VLOOKUP(MID(C2533,18,5),NIVELES!$A$133:$B$213,2,0),"")</f>
        <v>LOS_RÍOS</v>
      </c>
      <c r="F2533" s="80" t="s">
        <v>279</v>
      </c>
      <c r="G2533" s="81" t="str">
        <f>+IF(F2533&lt;&gt;"",VLOOKUP(F2533,NIVELES!$A$246:$C$464,3,0),"")</f>
        <v xml:space="preserve"> </v>
      </c>
      <c r="H2533" s="82" t="s">
        <v>1024</v>
      </c>
      <c r="I2533" s="78" t="s">
        <v>3027</v>
      </c>
      <c r="J2533" s="78" t="s">
        <v>2184</v>
      </c>
      <c r="K2533" s="78" t="s">
        <v>2502</v>
      </c>
      <c r="L2533" s="78" t="s">
        <v>1791</v>
      </c>
      <c r="M2533" s="78" t="s">
        <v>1791</v>
      </c>
      <c r="N2533" s="78" t="s">
        <v>1791</v>
      </c>
      <c r="O2533" s="78" t="s">
        <v>2454</v>
      </c>
      <c r="P2533" s="82">
        <v>12</v>
      </c>
      <c r="Q2533" s="78" t="s">
        <v>2945</v>
      </c>
      <c r="R2533" s="82">
        <v>1</v>
      </c>
      <c r="S2533" s="82">
        <v>1</v>
      </c>
      <c r="T2533" s="82">
        <v>1</v>
      </c>
      <c r="U2533" s="82">
        <v>1</v>
      </c>
      <c r="V2533" s="82">
        <v>1</v>
      </c>
      <c r="W2533" s="82">
        <v>1</v>
      </c>
      <c r="X2533" s="82">
        <v>1</v>
      </c>
      <c r="Y2533" s="82">
        <v>1</v>
      </c>
      <c r="Z2533" s="82">
        <v>1</v>
      </c>
      <c r="AA2533" s="82">
        <v>1</v>
      </c>
      <c r="AB2533" s="82">
        <v>1</v>
      </c>
      <c r="AC2533" s="82">
        <v>1</v>
      </c>
      <c r="AD2533" s="85" t="str">
        <f>IF(A2533&lt;&gt;"",IF(D2533="DIRECCIÓN_DE_TRANSFERENCIAS","280 0031",VLOOKUP(C2533,NIVELES!$A$14:$B$105,2,0)),"")</f>
        <v>280 5410</v>
      </c>
      <c r="AE2533" s="86" t="s">
        <v>322</v>
      </c>
      <c r="AF2533" s="86" t="s">
        <v>543</v>
      </c>
      <c r="AG2533" s="79" t="str">
        <f>+IF(AF2533&lt;&gt;"",VLOOKUP(AF2533,NIVELES!$A$666:$B$673,2,0),"")</f>
        <v>DESARROLLO_INFANTIL</v>
      </c>
      <c r="AH2533" s="78" t="s">
        <v>321</v>
      </c>
      <c r="AI2533" s="79" t="str">
        <f>IF(AH2533&lt;&gt;"",VLOOKUP(CONCATENATE(AG2533,AH2533),NIVELES!$B$676:$C$745,2,0),"")</f>
        <v>Centros Infantiles Del Buen Vivir Operados Por Terceros -Funcionamiento Operación Y Atencion De Unidades</v>
      </c>
      <c r="AJ2533" s="78" t="s">
        <v>387</v>
      </c>
      <c r="AK2533" s="79" t="str">
        <f>+IF(AJ2533&lt;&gt;"",VLOOKUP(AJ2533,NIVELES!$A$816:$B$892,2,0),"")</f>
        <v>ASEGURAR EL DESARROLLO INFANTIL Y LA EDUCACIÓN INTEGRAL, CON CALIDAD Y CALIDEZ PARA TODOS LOS NIÑOS, NIÑAS Y ADOLESCENTES</v>
      </c>
      <c r="AL2533" s="78" t="s">
        <v>553</v>
      </c>
      <c r="AM2533" s="78">
        <v>510105</v>
      </c>
      <c r="AN2533" s="79" t="str">
        <f>IF(AM2533&lt;&gt;"",+VLOOKUP(AM2533,NIVELES!$A$1652:$B$2466,2,0),"")</f>
        <v>Remuneraciones Unificadas</v>
      </c>
      <c r="AO2533" s="87">
        <v>274512</v>
      </c>
      <c r="AP2533" s="88">
        <v>22876</v>
      </c>
      <c r="AQ2533" s="88">
        <v>22059</v>
      </c>
      <c r="AR2533" s="88">
        <v>22876</v>
      </c>
      <c r="AS2533" s="88">
        <v>22876</v>
      </c>
      <c r="AT2533" s="88">
        <v>22876</v>
      </c>
      <c r="AU2533" s="88">
        <v>22876</v>
      </c>
      <c r="AV2533" s="88">
        <v>22876</v>
      </c>
      <c r="AW2533" s="88">
        <v>22876</v>
      </c>
      <c r="AX2533" s="88">
        <v>22876</v>
      </c>
      <c r="AY2533" s="88">
        <v>22876</v>
      </c>
      <c r="AZ2533" s="88">
        <v>22876</v>
      </c>
      <c r="BA2533" s="88">
        <v>23693</v>
      </c>
      <c r="BB2533" s="89">
        <f t="shared" si="155"/>
        <v>274512</v>
      </c>
      <c r="BC2533" s="90" t="str">
        <f t="shared" si="154"/>
        <v>OK</v>
      </c>
      <c r="BD2533" s="91" t="str">
        <f t="shared" si="156"/>
        <v xml:space="preserve">                  </v>
      </c>
      <c r="BE2533" s="92">
        <f t="shared" si="157"/>
        <v>12</v>
      </c>
    </row>
    <row r="2534" spans="1:57" s="74" customFormat="1" ht="50.1" customHeight="1" x14ac:dyDescent="0.2">
      <c r="A2534" s="78" t="s">
        <v>55</v>
      </c>
      <c r="B2534" s="78" t="s">
        <v>61</v>
      </c>
      <c r="C2534" s="78" t="s">
        <v>25</v>
      </c>
      <c r="D2534" s="78" t="s">
        <v>605</v>
      </c>
      <c r="E2534" s="79" t="str">
        <f>+IF(C2534&lt;&gt;"",VLOOKUP(MID(C2534,18,5),NIVELES!$A$133:$B$213,2,0),"")</f>
        <v>LOS_RÍOS</v>
      </c>
      <c r="F2534" s="80" t="s">
        <v>279</v>
      </c>
      <c r="G2534" s="81" t="str">
        <f>+IF(F2534&lt;&gt;"",VLOOKUP(F2534,NIVELES!$A$246:$C$464,3,0),"")</f>
        <v xml:space="preserve"> </v>
      </c>
      <c r="H2534" s="82" t="s">
        <v>1024</v>
      </c>
      <c r="I2534" s="78" t="s">
        <v>3027</v>
      </c>
      <c r="J2534" s="78" t="s">
        <v>2184</v>
      </c>
      <c r="K2534" s="78" t="s">
        <v>2502</v>
      </c>
      <c r="L2534" s="78" t="s">
        <v>1791</v>
      </c>
      <c r="M2534" s="78" t="s">
        <v>1791</v>
      </c>
      <c r="N2534" s="78" t="s">
        <v>1791</v>
      </c>
      <c r="O2534" s="78" t="s">
        <v>2454</v>
      </c>
      <c r="P2534" s="82">
        <v>12</v>
      </c>
      <c r="Q2534" s="78" t="s">
        <v>2945</v>
      </c>
      <c r="R2534" s="82">
        <v>1</v>
      </c>
      <c r="S2534" s="82">
        <v>1</v>
      </c>
      <c r="T2534" s="82">
        <v>1</v>
      </c>
      <c r="U2534" s="82">
        <v>1</v>
      </c>
      <c r="V2534" s="82">
        <v>1</v>
      </c>
      <c r="W2534" s="82">
        <v>1</v>
      </c>
      <c r="X2534" s="82">
        <v>1</v>
      </c>
      <c r="Y2534" s="82">
        <v>1</v>
      </c>
      <c r="Z2534" s="82">
        <v>1</v>
      </c>
      <c r="AA2534" s="82">
        <v>1</v>
      </c>
      <c r="AB2534" s="82">
        <v>1</v>
      </c>
      <c r="AC2534" s="82">
        <v>1</v>
      </c>
      <c r="AD2534" s="85" t="str">
        <f>IF(A2534&lt;&gt;"",IF(D2534="DIRECCIÓN_DE_TRANSFERENCIAS","280 0031",VLOOKUP(C2534,NIVELES!$A$14:$B$105,2,0)),"")</f>
        <v>280 5410</v>
      </c>
      <c r="AE2534" s="86" t="s">
        <v>322</v>
      </c>
      <c r="AF2534" s="86" t="s">
        <v>543</v>
      </c>
      <c r="AG2534" s="79" t="str">
        <f>+IF(AF2534&lt;&gt;"",VLOOKUP(AF2534,NIVELES!$A$666:$B$673,2,0),"")</f>
        <v>DESARROLLO_INFANTIL</v>
      </c>
      <c r="AH2534" s="78" t="s">
        <v>321</v>
      </c>
      <c r="AI2534" s="79" t="str">
        <f>IF(AH2534&lt;&gt;"",VLOOKUP(CONCATENATE(AG2534,AH2534),NIVELES!$B$676:$C$745,2,0),"")</f>
        <v>Centros Infantiles Del Buen Vivir Operados Por Terceros -Funcionamiento Operación Y Atencion De Unidades</v>
      </c>
      <c r="AJ2534" s="78" t="s">
        <v>387</v>
      </c>
      <c r="AK2534" s="79" t="str">
        <f>+IF(AJ2534&lt;&gt;"",VLOOKUP(AJ2534,NIVELES!$A$816:$B$892,2,0),"")</f>
        <v>ASEGURAR EL DESARROLLO INFANTIL Y LA EDUCACIÓN INTEGRAL, CON CALIDAD Y CALIDEZ PARA TODOS LOS NIÑOS, NIÑAS Y ADOLESCENTES</v>
      </c>
      <c r="AL2534" s="78" t="s">
        <v>553</v>
      </c>
      <c r="AM2534" s="78">
        <v>510203</v>
      </c>
      <c r="AN2534" s="79" t="str">
        <f>IF(AM2534&lt;&gt;"",+VLOOKUP(AM2534,NIVELES!$A$1652:$B$2466,2,0),"")</f>
        <v>Decimotercer Sueldo</v>
      </c>
      <c r="AO2534" s="87">
        <v>20969.669999999998</v>
      </c>
      <c r="AP2534" s="88"/>
      <c r="AQ2534" s="88">
        <v>68.08</v>
      </c>
      <c r="AR2534" s="88">
        <v>1747.47</v>
      </c>
      <c r="AS2534" s="88">
        <v>1747.47</v>
      </c>
      <c r="AT2534" s="88">
        <v>1747.47</v>
      </c>
      <c r="AU2534" s="88">
        <v>1747.47</v>
      </c>
      <c r="AV2534" s="88">
        <v>1747.47</v>
      </c>
      <c r="AW2534" s="88">
        <v>1747.47</v>
      </c>
      <c r="AX2534" s="88">
        <v>1747.47</v>
      </c>
      <c r="AY2534" s="88">
        <v>1747.47</v>
      </c>
      <c r="AZ2534" s="88">
        <v>1747.47</v>
      </c>
      <c r="BA2534" s="88">
        <v>5174.3599999999997</v>
      </c>
      <c r="BB2534" s="89">
        <f t="shared" si="155"/>
        <v>20969.669999999998</v>
      </c>
      <c r="BC2534" s="90" t="str">
        <f t="shared" si="154"/>
        <v>OK</v>
      </c>
      <c r="BD2534" s="91" t="str">
        <f t="shared" si="156"/>
        <v xml:space="preserve">                  </v>
      </c>
      <c r="BE2534" s="92">
        <f t="shared" si="157"/>
        <v>12</v>
      </c>
    </row>
    <row r="2535" spans="1:57" s="74" customFormat="1" ht="50.1" customHeight="1" x14ac:dyDescent="0.2">
      <c r="A2535" s="78" t="s">
        <v>55</v>
      </c>
      <c r="B2535" s="78" t="s">
        <v>61</v>
      </c>
      <c r="C2535" s="78" t="s">
        <v>25</v>
      </c>
      <c r="D2535" s="78" t="s">
        <v>605</v>
      </c>
      <c r="E2535" s="79" t="str">
        <f>+IF(C2535&lt;&gt;"",VLOOKUP(MID(C2535,18,5),NIVELES!$A$133:$B$213,2,0),"")</f>
        <v>LOS_RÍOS</v>
      </c>
      <c r="F2535" s="80" t="s">
        <v>279</v>
      </c>
      <c r="G2535" s="81" t="str">
        <f>+IF(F2535&lt;&gt;"",VLOOKUP(F2535,NIVELES!$A$246:$C$464,3,0),"")</f>
        <v xml:space="preserve"> </v>
      </c>
      <c r="H2535" s="82" t="s">
        <v>1024</v>
      </c>
      <c r="I2535" s="78" t="s">
        <v>3027</v>
      </c>
      <c r="J2535" s="78" t="s">
        <v>2184</v>
      </c>
      <c r="K2535" s="78" t="s">
        <v>2502</v>
      </c>
      <c r="L2535" s="78" t="s">
        <v>1791</v>
      </c>
      <c r="M2535" s="78" t="s">
        <v>1791</v>
      </c>
      <c r="N2535" s="78" t="s">
        <v>1791</v>
      </c>
      <c r="O2535" s="78" t="s">
        <v>2454</v>
      </c>
      <c r="P2535" s="82">
        <v>12</v>
      </c>
      <c r="Q2535" s="78" t="s">
        <v>2945</v>
      </c>
      <c r="R2535" s="82">
        <v>1</v>
      </c>
      <c r="S2535" s="82">
        <v>1</v>
      </c>
      <c r="T2535" s="82">
        <v>1</v>
      </c>
      <c r="U2535" s="82">
        <v>1</v>
      </c>
      <c r="V2535" s="82">
        <v>1</v>
      </c>
      <c r="W2535" s="82">
        <v>1</v>
      </c>
      <c r="X2535" s="82">
        <v>1</v>
      </c>
      <c r="Y2535" s="82">
        <v>1</v>
      </c>
      <c r="Z2535" s="82">
        <v>1</v>
      </c>
      <c r="AA2535" s="82">
        <v>1</v>
      </c>
      <c r="AB2535" s="82">
        <v>1</v>
      </c>
      <c r="AC2535" s="82">
        <v>1</v>
      </c>
      <c r="AD2535" s="85" t="str">
        <f>IF(A2535&lt;&gt;"",IF(D2535="DIRECCIÓN_DE_TRANSFERENCIAS","280 0031",VLOOKUP(C2535,NIVELES!$A$14:$B$105,2,0)),"")</f>
        <v>280 5410</v>
      </c>
      <c r="AE2535" s="86" t="s">
        <v>322</v>
      </c>
      <c r="AF2535" s="86" t="s">
        <v>543</v>
      </c>
      <c r="AG2535" s="79" t="str">
        <f>+IF(AF2535&lt;&gt;"",VLOOKUP(AF2535,NIVELES!$A$666:$B$673,2,0),"")</f>
        <v>DESARROLLO_INFANTIL</v>
      </c>
      <c r="AH2535" s="78" t="s">
        <v>321</v>
      </c>
      <c r="AI2535" s="79" t="str">
        <f>IF(AH2535&lt;&gt;"",VLOOKUP(CONCATENATE(AG2535,AH2535),NIVELES!$B$676:$C$745,2,0),"")</f>
        <v>Centros Infantiles Del Buen Vivir Operados Por Terceros -Funcionamiento Operación Y Atencion De Unidades</v>
      </c>
      <c r="AJ2535" s="78" t="s">
        <v>387</v>
      </c>
      <c r="AK2535" s="79" t="str">
        <f>+IF(AJ2535&lt;&gt;"",VLOOKUP(AJ2535,NIVELES!$A$816:$B$892,2,0),"")</f>
        <v>ASEGURAR EL DESARROLLO INFANTIL Y LA EDUCACIÓN INTEGRAL, CON CALIDAD Y CALIDEZ PARA TODOS LOS NIÑOS, NIÑAS Y ADOLESCENTES</v>
      </c>
      <c r="AL2535" s="78" t="s">
        <v>553</v>
      </c>
      <c r="AM2535" s="78">
        <v>510204</v>
      </c>
      <c r="AN2535" s="79" t="str">
        <f>IF(AM2535&lt;&gt;"",+VLOOKUP(AM2535,NIVELES!$A$1652:$B$2466,2,0),"")</f>
        <v>Decimocuarto Sueldo</v>
      </c>
      <c r="AO2535" s="87">
        <v>10112.67</v>
      </c>
      <c r="AP2535" s="88"/>
      <c r="AQ2535" s="88">
        <v>32.83</v>
      </c>
      <c r="AR2535" s="88">
        <v>842.72</v>
      </c>
      <c r="AS2535" s="88">
        <v>842.72</v>
      </c>
      <c r="AT2535" s="88">
        <v>842.72</v>
      </c>
      <c r="AU2535" s="88">
        <v>842.72</v>
      </c>
      <c r="AV2535" s="88">
        <v>842.72</v>
      </c>
      <c r="AW2535" s="88">
        <v>842.72</v>
      </c>
      <c r="AX2535" s="88">
        <v>842.72</v>
      </c>
      <c r="AY2535" s="88">
        <v>842.72</v>
      </c>
      <c r="AZ2535" s="88">
        <v>842.72</v>
      </c>
      <c r="BA2535" s="88">
        <v>2495.36</v>
      </c>
      <c r="BB2535" s="89">
        <f t="shared" si="155"/>
        <v>10112.670000000002</v>
      </c>
      <c r="BC2535" s="90" t="str">
        <f t="shared" si="154"/>
        <v>OK</v>
      </c>
      <c r="BD2535" s="91" t="str">
        <f t="shared" si="156"/>
        <v xml:space="preserve">                  </v>
      </c>
      <c r="BE2535" s="92">
        <f t="shared" si="157"/>
        <v>12</v>
      </c>
    </row>
    <row r="2536" spans="1:57" s="74" customFormat="1" ht="50.1" customHeight="1" x14ac:dyDescent="0.2">
      <c r="A2536" s="78" t="s">
        <v>55</v>
      </c>
      <c r="B2536" s="78" t="s">
        <v>61</v>
      </c>
      <c r="C2536" s="78" t="s">
        <v>25</v>
      </c>
      <c r="D2536" s="78" t="s">
        <v>605</v>
      </c>
      <c r="E2536" s="79" t="str">
        <f>+IF(C2536&lt;&gt;"",VLOOKUP(MID(C2536,18,5),NIVELES!$A$133:$B$213,2,0),"")</f>
        <v>LOS_RÍOS</v>
      </c>
      <c r="F2536" s="80" t="s">
        <v>279</v>
      </c>
      <c r="G2536" s="81" t="str">
        <f>+IF(F2536&lt;&gt;"",VLOOKUP(F2536,NIVELES!$A$246:$C$464,3,0),"")</f>
        <v xml:space="preserve"> </v>
      </c>
      <c r="H2536" s="82" t="s">
        <v>1024</v>
      </c>
      <c r="I2536" s="78" t="s">
        <v>3027</v>
      </c>
      <c r="J2536" s="78" t="s">
        <v>2184</v>
      </c>
      <c r="K2536" s="78" t="s">
        <v>2502</v>
      </c>
      <c r="L2536" s="78" t="s">
        <v>1791</v>
      </c>
      <c r="M2536" s="78" t="s">
        <v>1791</v>
      </c>
      <c r="N2536" s="78" t="s">
        <v>1791</v>
      </c>
      <c r="O2536" s="78" t="s">
        <v>2454</v>
      </c>
      <c r="P2536" s="82">
        <v>12</v>
      </c>
      <c r="Q2536" s="78" t="s">
        <v>2945</v>
      </c>
      <c r="R2536" s="82">
        <v>1</v>
      </c>
      <c r="S2536" s="82">
        <v>1</v>
      </c>
      <c r="T2536" s="82">
        <v>1</v>
      </c>
      <c r="U2536" s="82">
        <v>1</v>
      </c>
      <c r="V2536" s="82">
        <v>1</v>
      </c>
      <c r="W2536" s="82">
        <v>1</v>
      </c>
      <c r="X2536" s="82">
        <v>1</v>
      </c>
      <c r="Y2536" s="82">
        <v>1</v>
      </c>
      <c r="Z2536" s="82">
        <v>1</v>
      </c>
      <c r="AA2536" s="82">
        <v>1</v>
      </c>
      <c r="AB2536" s="82">
        <v>1</v>
      </c>
      <c r="AC2536" s="82">
        <v>1</v>
      </c>
      <c r="AD2536" s="85" t="str">
        <f>IF(A2536&lt;&gt;"",IF(D2536="DIRECCIÓN_DE_TRANSFERENCIAS","280 0031",VLOOKUP(C2536,NIVELES!$A$14:$B$105,2,0)),"")</f>
        <v>280 5410</v>
      </c>
      <c r="AE2536" s="86" t="s">
        <v>322</v>
      </c>
      <c r="AF2536" s="86" t="s">
        <v>543</v>
      </c>
      <c r="AG2536" s="79" t="str">
        <f>+IF(AF2536&lt;&gt;"",VLOOKUP(AF2536,NIVELES!$A$666:$B$673,2,0),"")</f>
        <v>DESARROLLO_INFANTIL</v>
      </c>
      <c r="AH2536" s="78" t="s">
        <v>321</v>
      </c>
      <c r="AI2536" s="79" t="str">
        <f>IF(AH2536&lt;&gt;"",VLOOKUP(CONCATENATE(AG2536,AH2536),NIVELES!$B$676:$C$745,2,0),"")</f>
        <v>Centros Infantiles Del Buen Vivir Operados Por Terceros -Funcionamiento Operación Y Atencion De Unidades</v>
      </c>
      <c r="AJ2536" s="78" t="s">
        <v>387</v>
      </c>
      <c r="AK2536" s="79" t="str">
        <f>+IF(AJ2536&lt;&gt;"",VLOOKUP(AJ2536,NIVELES!$A$816:$B$892,2,0),"")</f>
        <v>ASEGURAR EL DESARROLLO INFANTIL Y LA EDUCACIÓN INTEGRAL, CON CALIDAD Y CALIDEZ PARA TODOS LOS NIÑOS, NIÑAS Y ADOLESCENTES</v>
      </c>
      <c r="AL2536" s="78" t="s">
        <v>553</v>
      </c>
      <c r="AM2536" s="78">
        <v>510601</v>
      </c>
      <c r="AN2536" s="79" t="str">
        <f>IF(AM2536&lt;&gt;"",+VLOOKUP(AM2536,NIVELES!$A$1652:$B$2466,2,0),"")</f>
        <v>Aporte Patronal</v>
      </c>
      <c r="AO2536" s="87">
        <v>24282.880000000001</v>
      </c>
      <c r="AP2536" s="88">
        <v>2207.8000000000002</v>
      </c>
      <c r="AQ2536" s="88">
        <v>2128.9499999999998</v>
      </c>
      <c r="AR2536" s="88">
        <v>2023.57</v>
      </c>
      <c r="AS2536" s="88">
        <v>2023.57</v>
      </c>
      <c r="AT2536" s="88">
        <v>2023.57</v>
      </c>
      <c r="AU2536" s="88">
        <v>2023.57</v>
      </c>
      <c r="AV2536" s="88">
        <v>2023.57</v>
      </c>
      <c r="AW2536" s="88">
        <v>2023.57</v>
      </c>
      <c r="AX2536" s="88">
        <v>2023.57</v>
      </c>
      <c r="AY2536" s="88">
        <v>2023.57</v>
      </c>
      <c r="AZ2536" s="88">
        <v>2023.57</v>
      </c>
      <c r="BA2536" s="88">
        <v>1734</v>
      </c>
      <c r="BB2536" s="89">
        <f t="shared" si="155"/>
        <v>24282.879999999997</v>
      </c>
      <c r="BC2536" s="90" t="str">
        <f t="shared" si="154"/>
        <v>OK</v>
      </c>
      <c r="BD2536" s="91" t="str">
        <f t="shared" si="156"/>
        <v xml:space="preserve">                  </v>
      </c>
      <c r="BE2536" s="92">
        <f t="shared" si="157"/>
        <v>12</v>
      </c>
    </row>
    <row r="2537" spans="1:57" s="74" customFormat="1" ht="50.1" customHeight="1" x14ac:dyDescent="0.2">
      <c r="A2537" s="78" t="s">
        <v>55</v>
      </c>
      <c r="B2537" s="78" t="s">
        <v>61</v>
      </c>
      <c r="C2537" s="78" t="s">
        <v>25</v>
      </c>
      <c r="D2537" s="78" t="s">
        <v>605</v>
      </c>
      <c r="E2537" s="79" t="str">
        <f>+IF(C2537&lt;&gt;"",VLOOKUP(MID(C2537,18,5),NIVELES!$A$133:$B$213,2,0),"")</f>
        <v>LOS_RÍOS</v>
      </c>
      <c r="F2537" s="80" t="s">
        <v>279</v>
      </c>
      <c r="G2537" s="81" t="str">
        <f>+IF(F2537&lt;&gt;"",VLOOKUP(F2537,NIVELES!$A$246:$C$464,3,0),"")</f>
        <v xml:space="preserve"> </v>
      </c>
      <c r="H2537" s="82" t="s">
        <v>1024</v>
      </c>
      <c r="I2537" s="78" t="s">
        <v>3027</v>
      </c>
      <c r="J2537" s="78" t="s">
        <v>2184</v>
      </c>
      <c r="K2537" s="78" t="s">
        <v>2502</v>
      </c>
      <c r="L2537" s="78" t="s">
        <v>1791</v>
      </c>
      <c r="M2537" s="78" t="s">
        <v>1791</v>
      </c>
      <c r="N2537" s="78" t="s">
        <v>1791</v>
      </c>
      <c r="O2537" s="78" t="s">
        <v>2454</v>
      </c>
      <c r="P2537" s="82">
        <v>12</v>
      </c>
      <c r="Q2537" s="78" t="s">
        <v>2945</v>
      </c>
      <c r="R2537" s="82">
        <v>1</v>
      </c>
      <c r="S2537" s="82">
        <v>1</v>
      </c>
      <c r="T2537" s="82">
        <v>1</v>
      </c>
      <c r="U2537" s="82">
        <v>1</v>
      </c>
      <c r="V2537" s="82">
        <v>1</v>
      </c>
      <c r="W2537" s="82">
        <v>1</v>
      </c>
      <c r="X2537" s="82">
        <v>1</v>
      </c>
      <c r="Y2537" s="82">
        <v>1</v>
      </c>
      <c r="Z2537" s="82">
        <v>1</v>
      </c>
      <c r="AA2537" s="82">
        <v>1</v>
      </c>
      <c r="AB2537" s="82">
        <v>1</v>
      </c>
      <c r="AC2537" s="82">
        <v>1</v>
      </c>
      <c r="AD2537" s="85" t="str">
        <f>IF(A2537&lt;&gt;"",IF(D2537="DIRECCIÓN_DE_TRANSFERENCIAS","280 0031",VLOOKUP(C2537,NIVELES!$A$14:$B$105,2,0)),"")</f>
        <v>280 5410</v>
      </c>
      <c r="AE2537" s="86" t="s">
        <v>322</v>
      </c>
      <c r="AF2537" s="86" t="s">
        <v>543</v>
      </c>
      <c r="AG2537" s="79" t="str">
        <f>+IF(AF2537&lt;&gt;"",VLOOKUP(AF2537,NIVELES!$A$666:$B$673,2,0),"")</f>
        <v>DESARROLLO_INFANTIL</v>
      </c>
      <c r="AH2537" s="78" t="s">
        <v>321</v>
      </c>
      <c r="AI2537" s="79" t="str">
        <f>IF(AH2537&lt;&gt;"",VLOOKUP(CONCATENATE(AG2537,AH2537),NIVELES!$B$676:$C$745,2,0),"")</f>
        <v>Centros Infantiles Del Buen Vivir Operados Por Terceros -Funcionamiento Operación Y Atencion De Unidades</v>
      </c>
      <c r="AJ2537" s="78" t="s">
        <v>387</v>
      </c>
      <c r="AK2537" s="79" t="str">
        <f>+IF(AJ2537&lt;&gt;"",VLOOKUP(AJ2537,NIVELES!$A$816:$B$892,2,0),"")</f>
        <v>ASEGURAR EL DESARROLLO INFANTIL Y LA EDUCACIÓN INTEGRAL, CON CALIDAD Y CALIDEZ PARA TODOS LOS NIÑOS, NIÑAS Y ADOLESCENTES</v>
      </c>
      <c r="AL2537" s="78" t="s">
        <v>553</v>
      </c>
      <c r="AM2537" s="78">
        <v>510602</v>
      </c>
      <c r="AN2537" s="79" t="str">
        <f>IF(AM2537&lt;&gt;"",+VLOOKUP(AM2537,NIVELES!$A$1652:$B$2466,2,0),"")</f>
        <v>Fondo de Reserva</v>
      </c>
      <c r="AO2537" s="87">
        <v>20969.669999999998</v>
      </c>
      <c r="AP2537" s="88"/>
      <c r="AQ2537" s="88">
        <v>1905.68</v>
      </c>
      <c r="AR2537" s="88">
        <v>1747.47</v>
      </c>
      <c r="AS2537" s="88">
        <v>1747.47</v>
      </c>
      <c r="AT2537" s="88">
        <v>1747.47</v>
      </c>
      <c r="AU2537" s="88">
        <v>1747.47</v>
      </c>
      <c r="AV2537" s="88">
        <v>1747.47</v>
      </c>
      <c r="AW2537" s="88">
        <v>1747.47</v>
      </c>
      <c r="AX2537" s="88">
        <v>1747.47</v>
      </c>
      <c r="AY2537" s="88">
        <v>1747.47</v>
      </c>
      <c r="AZ2537" s="88">
        <v>1747.47</v>
      </c>
      <c r="BA2537" s="88">
        <v>3336.76</v>
      </c>
      <c r="BB2537" s="89">
        <f t="shared" si="155"/>
        <v>20969.669999999998</v>
      </c>
      <c r="BC2537" s="90" t="str">
        <f t="shared" si="154"/>
        <v>OK</v>
      </c>
      <c r="BD2537" s="91" t="str">
        <f t="shared" si="156"/>
        <v xml:space="preserve">                  </v>
      </c>
      <c r="BE2537" s="92">
        <f t="shared" si="157"/>
        <v>12</v>
      </c>
    </row>
    <row r="2538" spans="1:57" s="74" customFormat="1" ht="50.1" customHeight="1" x14ac:dyDescent="0.2">
      <c r="A2538" s="78" t="s">
        <v>55</v>
      </c>
      <c r="B2538" s="78" t="s">
        <v>61</v>
      </c>
      <c r="C2538" s="78" t="s">
        <v>25</v>
      </c>
      <c r="D2538" s="78" t="s">
        <v>605</v>
      </c>
      <c r="E2538" s="79" t="str">
        <f>+IF(C2538&lt;&gt;"",VLOOKUP(MID(C2538,18,5),NIVELES!$A$133:$B$213,2,0),"")</f>
        <v>LOS_RÍOS</v>
      </c>
      <c r="F2538" s="80" t="s">
        <v>279</v>
      </c>
      <c r="G2538" s="81" t="str">
        <f>+IF(F2538&lt;&gt;"",VLOOKUP(F2538,NIVELES!$A$246:$C$464,3,0),"")</f>
        <v xml:space="preserve"> </v>
      </c>
      <c r="H2538" s="82" t="s">
        <v>1024</v>
      </c>
      <c r="I2538" s="78" t="s">
        <v>3027</v>
      </c>
      <c r="J2538" s="78" t="s">
        <v>2184</v>
      </c>
      <c r="K2538" s="78" t="s">
        <v>2502</v>
      </c>
      <c r="L2538" s="78" t="s">
        <v>1791</v>
      </c>
      <c r="M2538" s="78" t="s">
        <v>1791</v>
      </c>
      <c r="N2538" s="78" t="s">
        <v>1791</v>
      </c>
      <c r="O2538" s="78" t="s">
        <v>2454</v>
      </c>
      <c r="P2538" s="82">
        <v>12</v>
      </c>
      <c r="Q2538" s="78" t="s">
        <v>2945</v>
      </c>
      <c r="R2538" s="82">
        <v>1</v>
      </c>
      <c r="S2538" s="82">
        <v>1</v>
      </c>
      <c r="T2538" s="82">
        <v>1</v>
      </c>
      <c r="U2538" s="82">
        <v>1</v>
      </c>
      <c r="V2538" s="82">
        <v>1</v>
      </c>
      <c r="W2538" s="82">
        <v>1</v>
      </c>
      <c r="X2538" s="82">
        <v>1</v>
      </c>
      <c r="Y2538" s="82">
        <v>1</v>
      </c>
      <c r="Z2538" s="82">
        <v>1</v>
      </c>
      <c r="AA2538" s="82">
        <v>1</v>
      </c>
      <c r="AB2538" s="82">
        <v>1</v>
      </c>
      <c r="AC2538" s="82">
        <v>1</v>
      </c>
      <c r="AD2538" s="85" t="str">
        <f>IF(A2538&lt;&gt;"",IF(D2538="DIRECCIÓN_DE_TRANSFERENCIAS","280 0031",VLOOKUP(C2538,NIVELES!$A$14:$B$105,2,0)),"")</f>
        <v>280 5410</v>
      </c>
      <c r="AE2538" s="86" t="s">
        <v>322</v>
      </c>
      <c r="AF2538" s="86" t="s">
        <v>543</v>
      </c>
      <c r="AG2538" s="79" t="str">
        <f>+IF(AF2538&lt;&gt;"",VLOOKUP(AF2538,NIVELES!$A$666:$B$673,2,0),"")</f>
        <v>DESARROLLO_INFANTIL</v>
      </c>
      <c r="AH2538" s="78" t="s">
        <v>321</v>
      </c>
      <c r="AI2538" s="79" t="str">
        <f>IF(AH2538&lt;&gt;"",VLOOKUP(CONCATENATE(AG2538,AH2538),NIVELES!$B$676:$C$745,2,0),"")</f>
        <v>Centros Infantiles Del Buen Vivir Operados Por Terceros -Funcionamiento Operación Y Atencion De Unidades</v>
      </c>
      <c r="AJ2538" s="78" t="s">
        <v>387</v>
      </c>
      <c r="AK2538" s="79" t="str">
        <f>+IF(AJ2538&lt;&gt;"",VLOOKUP(AJ2538,NIVELES!$A$816:$B$892,2,0),"")</f>
        <v>ASEGURAR EL DESARROLLO INFANTIL Y LA EDUCACIÓN INTEGRAL, CON CALIDAD Y CALIDEZ PARA TODOS LOS NIÑOS, NIÑAS Y ADOLESCENTES</v>
      </c>
      <c r="AL2538" s="78" t="s">
        <v>553</v>
      </c>
      <c r="AM2538" s="78">
        <v>510707</v>
      </c>
      <c r="AN2538" s="79" t="str">
        <f>IF(AM2538&lt;&gt;"",+VLOOKUP(AM2538,NIVELES!$A$1652:$B$2466,2,0),"")</f>
        <v>Compensación por Vacaciones no Gozadas por Cesación de Funciones</v>
      </c>
      <c r="AO2538" s="87">
        <v>0</v>
      </c>
      <c r="AP2538" s="88"/>
      <c r="AQ2538" s="88"/>
      <c r="AR2538" s="88"/>
      <c r="AS2538" s="88"/>
      <c r="AT2538" s="88"/>
      <c r="AU2538" s="88"/>
      <c r="AV2538" s="88"/>
      <c r="AW2538" s="88"/>
      <c r="AX2538" s="88"/>
      <c r="AY2538" s="88"/>
      <c r="AZ2538" s="88"/>
      <c r="BA2538" s="88"/>
      <c r="BB2538" s="89">
        <f t="shared" si="155"/>
        <v>0</v>
      </c>
      <c r="BC2538" s="90" t="str">
        <f t="shared" si="154"/>
        <v>OK</v>
      </c>
      <c r="BD2538" s="91" t="str">
        <f t="shared" si="156"/>
        <v xml:space="preserve">                  </v>
      </c>
      <c r="BE2538" s="92">
        <f t="shared" si="157"/>
        <v>12</v>
      </c>
    </row>
    <row r="2539" spans="1:57" s="74" customFormat="1" ht="50.1" customHeight="1" x14ac:dyDescent="0.2">
      <c r="A2539" s="78" t="s">
        <v>55</v>
      </c>
      <c r="B2539" s="78" t="s">
        <v>61</v>
      </c>
      <c r="C2539" s="78" t="s">
        <v>25</v>
      </c>
      <c r="D2539" s="78" t="s">
        <v>605</v>
      </c>
      <c r="E2539" s="79" t="str">
        <f>+IF(C2539&lt;&gt;"",VLOOKUP(MID(C2539,18,5),NIVELES!$A$133:$B$213,2,0),"")</f>
        <v>LOS_RÍOS</v>
      </c>
      <c r="F2539" s="80" t="s">
        <v>279</v>
      </c>
      <c r="G2539" s="81" t="str">
        <f>+IF(F2539&lt;&gt;"",VLOOKUP(F2539,NIVELES!$A$246:$C$464,3,0),"")</f>
        <v xml:space="preserve"> </v>
      </c>
      <c r="H2539" s="82" t="s">
        <v>1024</v>
      </c>
      <c r="I2539" s="78" t="s">
        <v>3027</v>
      </c>
      <c r="J2539" s="78" t="s">
        <v>2184</v>
      </c>
      <c r="K2539" s="78" t="s">
        <v>2502</v>
      </c>
      <c r="L2539" s="78" t="s">
        <v>2975</v>
      </c>
      <c r="M2539" s="78">
        <v>972</v>
      </c>
      <c r="N2539" s="78" t="s">
        <v>3032</v>
      </c>
      <c r="O2539" s="78" t="s">
        <v>2469</v>
      </c>
      <c r="P2539" s="82">
        <v>1</v>
      </c>
      <c r="Q2539" s="78" t="s">
        <v>2584</v>
      </c>
      <c r="R2539" s="82"/>
      <c r="S2539" s="82"/>
      <c r="T2539" s="82"/>
      <c r="U2539" s="82">
        <v>1</v>
      </c>
      <c r="V2539" s="82"/>
      <c r="W2539" s="82"/>
      <c r="X2539" s="82"/>
      <c r="Y2539" s="82"/>
      <c r="Z2539" s="82"/>
      <c r="AA2539" s="82"/>
      <c r="AB2539" s="82"/>
      <c r="AC2539" s="82"/>
      <c r="AD2539" s="85" t="str">
        <f>IF(A2539&lt;&gt;"",IF(D2539="DIRECCIÓN_DE_TRANSFERENCIAS","280 0031",VLOOKUP(C2539,NIVELES!$A$14:$B$105,2,0)),"")</f>
        <v>280 5410</v>
      </c>
      <c r="AE2539" s="86" t="s">
        <v>322</v>
      </c>
      <c r="AF2539" s="86" t="s">
        <v>543</v>
      </c>
      <c r="AG2539" s="79" t="str">
        <f>+IF(AF2539&lt;&gt;"",VLOOKUP(AF2539,NIVELES!$A$666:$B$673,2,0),"")</f>
        <v>DESARROLLO_INFANTIL</v>
      </c>
      <c r="AH2539" s="78" t="s">
        <v>321</v>
      </c>
      <c r="AI2539" s="79" t="str">
        <f>IF(AH2539&lt;&gt;"",VLOOKUP(CONCATENATE(AG2539,AH2539),NIVELES!$B$676:$C$745,2,0),"")</f>
        <v>Centros Infantiles Del Buen Vivir Operados Por Terceros -Funcionamiento Operación Y Atencion De Unidades</v>
      </c>
      <c r="AJ2539" s="78" t="s">
        <v>517</v>
      </c>
      <c r="AK2539" s="79" t="str">
        <f>+IF(AJ2539&lt;&gt;"",VLOOKUP(AJ2539,NIVELES!$A$816:$B$892,2,0),"")</f>
        <v>NO APLICA</v>
      </c>
      <c r="AL2539" s="78" t="s">
        <v>554</v>
      </c>
      <c r="AM2539" s="78">
        <v>530802</v>
      </c>
      <c r="AN2539" s="79" t="str">
        <f>IF(AM2539&lt;&gt;"",+VLOOKUP(AM2539,NIVELES!$A$1652:$B$2466,2,0),"")</f>
        <v>Vestuario, Lencería, Prendas de Protección; y, Accesorios para Uniformes Militares y Policiales; y, Carpas</v>
      </c>
      <c r="AO2539" s="87">
        <v>0</v>
      </c>
      <c r="AP2539" s="88"/>
      <c r="AQ2539" s="88"/>
      <c r="AR2539" s="88"/>
      <c r="AS2539" s="88">
        <v>0</v>
      </c>
      <c r="AT2539" s="88"/>
      <c r="AU2539" s="88"/>
      <c r="AV2539" s="88"/>
      <c r="AW2539" s="88"/>
      <c r="AX2539" s="88"/>
      <c r="AY2539" s="88"/>
      <c r="AZ2539" s="88"/>
      <c r="BA2539" s="88"/>
      <c r="BB2539" s="89">
        <f t="shared" si="155"/>
        <v>0</v>
      </c>
      <c r="BC2539" s="90" t="str">
        <f t="shared" si="154"/>
        <v>OK</v>
      </c>
      <c r="BD2539" s="91" t="str">
        <f t="shared" si="156"/>
        <v xml:space="preserve">                  </v>
      </c>
      <c r="BE2539" s="92">
        <f t="shared" si="157"/>
        <v>1</v>
      </c>
    </row>
    <row r="2540" spans="1:57" s="74" customFormat="1" ht="50.1" customHeight="1" x14ac:dyDescent="0.2">
      <c r="A2540" s="78" t="s">
        <v>55</v>
      </c>
      <c r="B2540" s="78" t="s">
        <v>61</v>
      </c>
      <c r="C2540" s="78" t="s">
        <v>25</v>
      </c>
      <c r="D2540" s="78" t="s">
        <v>605</v>
      </c>
      <c r="E2540" s="79" t="str">
        <f>+IF(C2540&lt;&gt;"",VLOOKUP(MID(C2540,18,5),NIVELES!$A$133:$B$213,2,0),"")</f>
        <v>LOS_RÍOS</v>
      </c>
      <c r="F2540" s="80" t="s">
        <v>279</v>
      </c>
      <c r="G2540" s="81" t="str">
        <f>+IF(F2540&lt;&gt;"",VLOOKUP(F2540,NIVELES!$A$246:$C$464,3,0),"")</f>
        <v xml:space="preserve"> </v>
      </c>
      <c r="H2540" s="82" t="s">
        <v>1024</v>
      </c>
      <c r="I2540" s="78" t="s">
        <v>3027</v>
      </c>
      <c r="J2540" s="78" t="s">
        <v>2184</v>
      </c>
      <c r="K2540" s="78" t="s">
        <v>2502</v>
      </c>
      <c r="L2540" s="78" t="s">
        <v>2977</v>
      </c>
      <c r="M2540" s="78">
        <v>3825</v>
      </c>
      <c r="N2540" s="78" t="s">
        <v>2978</v>
      </c>
      <c r="O2540" s="78" t="s">
        <v>2454</v>
      </c>
      <c r="P2540" s="82">
        <v>12</v>
      </c>
      <c r="Q2540" s="78" t="s">
        <v>2945</v>
      </c>
      <c r="R2540" s="82">
        <v>1</v>
      </c>
      <c r="S2540" s="82">
        <v>1</v>
      </c>
      <c r="T2540" s="82">
        <v>1</v>
      </c>
      <c r="U2540" s="82">
        <v>1</v>
      </c>
      <c r="V2540" s="82">
        <v>1</v>
      </c>
      <c r="W2540" s="82">
        <v>1</v>
      </c>
      <c r="X2540" s="82">
        <v>1</v>
      </c>
      <c r="Y2540" s="82">
        <v>1</v>
      </c>
      <c r="Z2540" s="82">
        <v>1</v>
      </c>
      <c r="AA2540" s="82">
        <v>1</v>
      </c>
      <c r="AB2540" s="82">
        <v>1</v>
      </c>
      <c r="AC2540" s="82">
        <v>1</v>
      </c>
      <c r="AD2540" s="85" t="str">
        <f>IF(A2540&lt;&gt;"",IF(D2540="DIRECCIÓN_DE_TRANSFERENCIAS","280 0031",VLOOKUP(C2540,NIVELES!$A$14:$B$105,2,0)),"")</f>
        <v>280 5410</v>
      </c>
      <c r="AE2540" s="86" t="s">
        <v>322</v>
      </c>
      <c r="AF2540" s="86" t="s">
        <v>543</v>
      </c>
      <c r="AG2540" s="79" t="str">
        <f>+IF(AF2540&lt;&gt;"",VLOOKUP(AF2540,NIVELES!$A$666:$B$673,2,0),"")</f>
        <v>DESARROLLO_INFANTIL</v>
      </c>
      <c r="AH2540" s="78" t="s">
        <v>452</v>
      </c>
      <c r="AI2540" s="79" t="str">
        <f>IF(AH2540&lt;&gt;"",VLOOKUP(CONCATENATE(AG2540,AH2540),NIVELES!$B$676:$C$745,2,0),"")</f>
        <v>Creciendo Con Nuestros Hijos De Atención Directa Funcionamiento, Operación Y Atención Domiciliar</v>
      </c>
      <c r="AJ2540" s="78" t="s">
        <v>387</v>
      </c>
      <c r="AK2540" s="79" t="str">
        <f>+IF(AJ2540&lt;&gt;"",VLOOKUP(AJ2540,NIVELES!$A$816:$B$892,2,0),"")</f>
        <v>ASEGURAR EL DESARROLLO INFANTIL Y LA EDUCACIÓN INTEGRAL, CON CALIDAD Y CALIDEZ PARA TODOS LOS NIÑOS, NIÑAS Y ADOLESCENTES</v>
      </c>
      <c r="AL2540" s="78" t="s">
        <v>553</v>
      </c>
      <c r="AM2540" s="78">
        <v>510105</v>
      </c>
      <c r="AN2540" s="79" t="str">
        <f>IF(AM2540&lt;&gt;"",+VLOOKUP(AM2540,NIVELES!$A$1652:$B$2466,2,0),"")</f>
        <v>Remuneraciones Unificadas</v>
      </c>
      <c r="AO2540" s="87">
        <v>954720</v>
      </c>
      <c r="AP2540" s="88">
        <v>76635</v>
      </c>
      <c r="AQ2540" s="88">
        <v>75679.5</v>
      </c>
      <c r="AR2540" s="88">
        <v>79560</v>
      </c>
      <c r="AS2540" s="88">
        <v>79560</v>
      </c>
      <c r="AT2540" s="88">
        <v>79560</v>
      </c>
      <c r="AU2540" s="88">
        <v>79560</v>
      </c>
      <c r="AV2540" s="88">
        <v>79560</v>
      </c>
      <c r="AW2540" s="88">
        <v>79560</v>
      </c>
      <c r="AX2540" s="88">
        <v>79560</v>
      </c>
      <c r="AY2540" s="88">
        <v>79560</v>
      </c>
      <c r="AZ2540" s="88">
        <v>79560</v>
      </c>
      <c r="BA2540" s="88">
        <v>86365.5</v>
      </c>
      <c r="BB2540" s="89">
        <f t="shared" si="155"/>
        <v>954720</v>
      </c>
      <c r="BC2540" s="90" t="str">
        <f t="shared" si="154"/>
        <v>OK</v>
      </c>
      <c r="BD2540" s="91" t="str">
        <f t="shared" si="156"/>
        <v xml:space="preserve">                  </v>
      </c>
      <c r="BE2540" s="92">
        <f t="shared" si="157"/>
        <v>12</v>
      </c>
    </row>
    <row r="2541" spans="1:57" s="74" customFormat="1" ht="50.1" customHeight="1" x14ac:dyDescent="0.2">
      <c r="A2541" s="78" t="s">
        <v>55</v>
      </c>
      <c r="B2541" s="78" t="s">
        <v>61</v>
      </c>
      <c r="C2541" s="78" t="s">
        <v>25</v>
      </c>
      <c r="D2541" s="78" t="s">
        <v>605</v>
      </c>
      <c r="E2541" s="79" t="str">
        <f>+IF(C2541&lt;&gt;"",VLOOKUP(MID(C2541,18,5),NIVELES!$A$133:$B$213,2,0),"")</f>
        <v>LOS_RÍOS</v>
      </c>
      <c r="F2541" s="80" t="s">
        <v>279</v>
      </c>
      <c r="G2541" s="81" t="str">
        <f>+IF(F2541&lt;&gt;"",VLOOKUP(F2541,NIVELES!$A$246:$C$464,3,0),"")</f>
        <v xml:space="preserve"> </v>
      </c>
      <c r="H2541" s="82" t="s">
        <v>1024</v>
      </c>
      <c r="I2541" s="78" t="s">
        <v>3027</v>
      </c>
      <c r="J2541" s="78" t="s">
        <v>2184</v>
      </c>
      <c r="K2541" s="78" t="s">
        <v>2502</v>
      </c>
      <c r="L2541" s="78" t="s">
        <v>2977</v>
      </c>
      <c r="M2541" s="78">
        <v>3825</v>
      </c>
      <c r="N2541" s="78" t="s">
        <v>2978</v>
      </c>
      <c r="O2541" s="78" t="s">
        <v>2454</v>
      </c>
      <c r="P2541" s="82">
        <v>12</v>
      </c>
      <c r="Q2541" s="78" t="s">
        <v>2945</v>
      </c>
      <c r="R2541" s="82">
        <v>1</v>
      </c>
      <c r="S2541" s="82">
        <v>1</v>
      </c>
      <c r="T2541" s="82">
        <v>1</v>
      </c>
      <c r="U2541" s="82">
        <v>1</v>
      </c>
      <c r="V2541" s="82">
        <v>1</v>
      </c>
      <c r="W2541" s="82">
        <v>1</v>
      </c>
      <c r="X2541" s="82">
        <v>1</v>
      </c>
      <c r="Y2541" s="82">
        <v>1</v>
      </c>
      <c r="Z2541" s="82">
        <v>1</v>
      </c>
      <c r="AA2541" s="82">
        <v>1</v>
      </c>
      <c r="AB2541" s="82">
        <v>1</v>
      </c>
      <c r="AC2541" s="82">
        <v>1</v>
      </c>
      <c r="AD2541" s="85" t="str">
        <f>IF(A2541&lt;&gt;"",IF(D2541="DIRECCIÓN_DE_TRANSFERENCIAS","280 0031",VLOOKUP(C2541,NIVELES!$A$14:$B$105,2,0)),"")</f>
        <v>280 5410</v>
      </c>
      <c r="AE2541" s="86" t="s">
        <v>322</v>
      </c>
      <c r="AF2541" s="86" t="s">
        <v>543</v>
      </c>
      <c r="AG2541" s="79" t="str">
        <f>+IF(AF2541&lt;&gt;"",VLOOKUP(AF2541,NIVELES!$A$666:$B$673,2,0),"")</f>
        <v>DESARROLLO_INFANTIL</v>
      </c>
      <c r="AH2541" s="78" t="s">
        <v>452</v>
      </c>
      <c r="AI2541" s="79" t="str">
        <f>IF(AH2541&lt;&gt;"",VLOOKUP(CONCATENATE(AG2541,AH2541),NIVELES!$B$676:$C$745,2,0),"")</f>
        <v>Creciendo Con Nuestros Hijos De Atención Directa Funcionamiento, Operación Y Atención Domiciliar</v>
      </c>
      <c r="AJ2541" s="78" t="s">
        <v>387</v>
      </c>
      <c r="AK2541" s="79" t="str">
        <f>+IF(AJ2541&lt;&gt;"",VLOOKUP(AJ2541,NIVELES!$A$816:$B$892,2,0),"")</f>
        <v>ASEGURAR EL DESARROLLO INFANTIL Y LA EDUCACIÓN INTEGRAL, CON CALIDAD Y CALIDEZ PARA TODOS LOS NIÑOS, NIÑAS Y ADOLESCENTES</v>
      </c>
      <c r="AL2541" s="78" t="s">
        <v>553</v>
      </c>
      <c r="AM2541" s="78">
        <v>510203</v>
      </c>
      <c r="AN2541" s="79" t="str">
        <f>IF(AM2541&lt;&gt;"",+VLOOKUP(AM2541,NIVELES!$A$1652:$B$2466,2,0),"")</f>
        <v>Decimotercer Sueldo</v>
      </c>
      <c r="AO2541" s="87">
        <v>72930</v>
      </c>
      <c r="AP2541" s="88"/>
      <c r="AQ2541" s="88">
        <v>828.75</v>
      </c>
      <c r="AR2541" s="88">
        <v>6077.5</v>
      </c>
      <c r="AS2541" s="88">
        <v>6077.5</v>
      </c>
      <c r="AT2541" s="88">
        <v>6077.5</v>
      </c>
      <c r="AU2541" s="88">
        <v>6077.5</v>
      </c>
      <c r="AV2541" s="88">
        <v>6077.5</v>
      </c>
      <c r="AW2541" s="88">
        <v>6077.5</v>
      </c>
      <c r="AX2541" s="88">
        <v>6077.5</v>
      </c>
      <c r="AY2541" s="88">
        <v>6077.5</v>
      </c>
      <c r="AZ2541" s="88">
        <v>6077.5</v>
      </c>
      <c r="BA2541" s="88">
        <v>17403.75</v>
      </c>
      <c r="BB2541" s="89">
        <f t="shared" si="155"/>
        <v>72930</v>
      </c>
      <c r="BC2541" s="90" t="str">
        <f t="shared" si="154"/>
        <v>OK</v>
      </c>
      <c r="BD2541" s="91" t="str">
        <f t="shared" si="156"/>
        <v xml:space="preserve">                  </v>
      </c>
      <c r="BE2541" s="92">
        <f t="shared" si="157"/>
        <v>12</v>
      </c>
    </row>
    <row r="2542" spans="1:57" s="74" customFormat="1" ht="50.1" customHeight="1" x14ac:dyDescent="0.2">
      <c r="A2542" s="78" t="s">
        <v>55</v>
      </c>
      <c r="B2542" s="78" t="s">
        <v>61</v>
      </c>
      <c r="C2542" s="78" t="s">
        <v>25</v>
      </c>
      <c r="D2542" s="78" t="s">
        <v>605</v>
      </c>
      <c r="E2542" s="79" t="str">
        <f>+IF(C2542&lt;&gt;"",VLOOKUP(MID(C2542,18,5),NIVELES!$A$133:$B$213,2,0),"")</f>
        <v>LOS_RÍOS</v>
      </c>
      <c r="F2542" s="80" t="s">
        <v>279</v>
      </c>
      <c r="G2542" s="81" t="str">
        <f>+IF(F2542&lt;&gt;"",VLOOKUP(F2542,NIVELES!$A$246:$C$464,3,0),"")</f>
        <v xml:space="preserve"> </v>
      </c>
      <c r="H2542" s="82" t="s">
        <v>1024</v>
      </c>
      <c r="I2542" s="78" t="s">
        <v>3027</v>
      </c>
      <c r="J2542" s="78" t="s">
        <v>2184</v>
      </c>
      <c r="K2542" s="78" t="s">
        <v>2502</v>
      </c>
      <c r="L2542" s="78" t="s">
        <v>2977</v>
      </c>
      <c r="M2542" s="78">
        <v>3825</v>
      </c>
      <c r="N2542" s="78" t="s">
        <v>2978</v>
      </c>
      <c r="O2542" s="78" t="s">
        <v>2454</v>
      </c>
      <c r="P2542" s="82">
        <v>12</v>
      </c>
      <c r="Q2542" s="78" t="s">
        <v>2945</v>
      </c>
      <c r="R2542" s="82">
        <v>1</v>
      </c>
      <c r="S2542" s="82">
        <v>1</v>
      </c>
      <c r="T2542" s="82">
        <v>1</v>
      </c>
      <c r="U2542" s="82">
        <v>1</v>
      </c>
      <c r="V2542" s="82">
        <v>1</v>
      </c>
      <c r="W2542" s="82">
        <v>1</v>
      </c>
      <c r="X2542" s="82">
        <v>1</v>
      </c>
      <c r="Y2542" s="82">
        <v>1</v>
      </c>
      <c r="Z2542" s="82">
        <v>1</v>
      </c>
      <c r="AA2542" s="82">
        <v>1</v>
      </c>
      <c r="AB2542" s="82">
        <v>1</v>
      </c>
      <c r="AC2542" s="82">
        <v>1</v>
      </c>
      <c r="AD2542" s="85" t="str">
        <f>IF(A2542&lt;&gt;"",IF(D2542="DIRECCIÓN_DE_TRANSFERENCIAS","280 0031",VLOOKUP(C2542,NIVELES!$A$14:$B$105,2,0)),"")</f>
        <v>280 5410</v>
      </c>
      <c r="AE2542" s="86" t="s">
        <v>322</v>
      </c>
      <c r="AF2542" s="86" t="s">
        <v>543</v>
      </c>
      <c r="AG2542" s="79" t="str">
        <f>+IF(AF2542&lt;&gt;"",VLOOKUP(AF2542,NIVELES!$A$666:$B$673,2,0),"")</f>
        <v>DESARROLLO_INFANTIL</v>
      </c>
      <c r="AH2542" s="78" t="s">
        <v>452</v>
      </c>
      <c r="AI2542" s="79" t="str">
        <f>IF(AH2542&lt;&gt;"",VLOOKUP(CONCATENATE(AG2542,AH2542),NIVELES!$B$676:$C$745,2,0),"")</f>
        <v>Creciendo Con Nuestros Hijos De Atención Directa Funcionamiento, Operación Y Atención Domiciliar</v>
      </c>
      <c r="AJ2542" s="78" t="s">
        <v>387</v>
      </c>
      <c r="AK2542" s="79" t="str">
        <f>+IF(AJ2542&lt;&gt;"",VLOOKUP(AJ2542,NIVELES!$A$816:$B$892,2,0),"")</f>
        <v>ASEGURAR EL DESARROLLO INFANTIL Y LA EDUCACIÓN INTEGRAL, CON CALIDAD Y CALIDEZ PARA TODOS LOS NIÑOS, NIÑAS Y ADOLESCENTES</v>
      </c>
      <c r="AL2542" s="78" t="s">
        <v>553</v>
      </c>
      <c r="AM2542" s="78">
        <v>510204</v>
      </c>
      <c r="AN2542" s="79" t="str">
        <f>IF(AM2542&lt;&gt;"",+VLOOKUP(AM2542,NIVELES!$A$1652:$B$2466,2,0),"")</f>
        <v>Decimocuarto Sueldo</v>
      </c>
      <c r="AO2542" s="87">
        <v>49118.67</v>
      </c>
      <c r="AP2542" s="88"/>
      <c r="AQ2542" s="88">
        <v>558.11</v>
      </c>
      <c r="AR2542" s="88">
        <v>4093.22</v>
      </c>
      <c r="AS2542" s="88">
        <v>4093.22</v>
      </c>
      <c r="AT2542" s="88">
        <v>4093.22</v>
      </c>
      <c r="AU2542" s="88">
        <v>4093.22</v>
      </c>
      <c r="AV2542" s="88">
        <v>4093.22</v>
      </c>
      <c r="AW2542" s="88">
        <v>4093.22</v>
      </c>
      <c r="AX2542" s="88">
        <v>4093.22</v>
      </c>
      <c r="AY2542" s="88">
        <v>4093.22</v>
      </c>
      <c r="AZ2542" s="88">
        <v>4093.22</v>
      </c>
      <c r="BA2542" s="88">
        <v>11721.58</v>
      </c>
      <c r="BB2542" s="89">
        <f t="shared" si="155"/>
        <v>49118.670000000006</v>
      </c>
      <c r="BC2542" s="90" t="str">
        <f t="shared" si="154"/>
        <v>OK</v>
      </c>
      <c r="BD2542" s="91" t="str">
        <f t="shared" si="156"/>
        <v xml:space="preserve">                  </v>
      </c>
      <c r="BE2542" s="92">
        <f t="shared" si="157"/>
        <v>12</v>
      </c>
    </row>
    <row r="2543" spans="1:57" s="74" customFormat="1" ht="50.1" customHeight="1" x14ac:dyDescent="0.2">
      <c r="A2543" s="78" t="s">
        <v>55</v>
      </c>
      <c r="B2543" s="78" t="s">
        <v>61</v>
      </c>
      <c r="C2543" s="78" t="s">
        <v>25</v>
      </c>
      <c r="D2543" s="78" t="s">
        <v>605</v>
      </c>
      <c r="E2543" s="79" t="str">
        <f>+IF(C2543&lt;&gt;"",VLOOKUP(MID(C2543,18,5),NIVELES!$A$133:$B$213,2,0),"")</f>
        <v>LOS_RÍOS</v>
      </c>
      <c r="F2543" s="80" t="s">
        <v>279</v>
      </c>
      <c r="G2543" s="81" t="str">
        <f>+IF(F2543&lt;&gt;"",VLOOKUP(F2543,NIVELES!$A$246:$C$464,3,0),"")</f>
        <v xml:space="preserve"> </v>
      </c>
      <c r="H2543" s="82" t="s">
        <v>1024</v>
      </c>
      <c r="I2543" s="78" t="s">
        <v>3027</v>
      </c>
      <c r="J2543" s="78" t="s">
        <v>2184</v>
      </c>
      <c r="K2543" s="78" t="s">
        <v>2502</v>
      </c>
      <c r="L2543" s="78" t="s">
        <v>2977</v>
      </c>
      <c r="M2543" s="78">
        <v>3825</v>
      </c>
      <c r="N2543" s="78" t="s">
        <v>2978</v>
      </c>
      <c r="O2543" s="78" t="s">
        <v>2454</v>
      </c>
      <c r="P2543" s="82">
        <v>12</v>
      </c>
      <c r="Q2543" s="78" t="s">
        <v>2945</v>
      </c>
      <c r="R2543" s="82">
        <v>1</v>
      </c>
      <c r="S2543" s="82">
        <v>1</v>
      </c>
      <c r="T2543" s="82">
        <v>1</v>
      </c>
      <c r="U2543" s="82">
        <v>1</v>
      </c>
      <c r="V2543" s="82">
        <v>1</v>
      </c>
      <c r="W2543" s="82">
        <v>1</v>
      </c>
      <c r="X2543" s="82">
        <v>1</v>
      </c>
      <c r="Y2543" s="82">
        <v>1</v>
      </c>
      <c r="Z2543" s="82">
        <v>1</v>
      </c>
      <c r="AA2543" s="82">
        <v>1</v>
      </c>
      <c r="AB2543" s="82">
        <v>1</v>
      </c>
      <c r="AC2543" s="82">
        <v>1</v>
      </c>
      <c r="AD2543" s="85" t="str">
        <f>IF(A2543&lt;&gt;"",IF(D2543="DIRECCIÓN_DE_TRANSFERENCIAS","280 0031",VLOOKUP(C2543,NIVELES!$A$14:$B$105,2,0)),"")</f>
        <v>280 5410</v>
      </c>
      <c r="AE2543" s="86" t="s">
        <v>322</v>
      </c>
      <c r="AF2543" s="86" t="s">
        <v>543</v>
      </c>
      <c r="AG2543" s="79" t="str">
        <f>+IF(AF2543&lt;&gt;"",VLOOKUP(AF2543,NIVELES!$A$666:$B$673,2,0),"")</f>
        <v>DESARROLLO_INFANTIL</v>
      </c>
      <c r="AH2543" s="78" t="s">
        <v>452</v>
      </c>
      <c r="AI2543" s="79" t="str">
        <f>IF(AH2543&lt;&gt;"",VLOOKUP(CONCATENATE(AG2543,AH2543),NIVELES!$B$676:$C$745,2,0),"")</f>
        <v>Creciendo Con Nuestros Hijos De Atención Directa Funcionamiento, Operación Y Atención Domiciliar</v>
      </c>
      <c r="AJ2543" s="78" t="s">
        <v>387</v>
      </c>
      <c r="AK2543" s="79" t="str">
        <f>+IF(AJ2543&lt;&gt;"",VLOOKUP(AJ2543,NIVELES!$A$816:$B$892,2,0),"")</f>
        <v>ASEGURAR EL DESARROLLO INFANTIL Y LA EDUCACIÓN INTEGRAL, CON CALIDAD Y CALIDEZ PARA TODOS LOS NIÑOS, NIÑAS Y ADOLESCENTES</v>
      </c>
      <c r="AL2543" s="78" t="s">
        <v>553</v>
      </c>
      <c r="AM2543" s="78">
        <v>510601</v>
      </c>
      <c r="AN2543" s="79" t="str">
        <f>IF(AM2543&lt;&gt;"",+VLOOKUP(AM2543,NIVELES!$A$1652:$B$2466,2,0),"")</f>
        <v>Aporte Patronal</v>
      </c>
      <c r="AO2543" s="87">
        <v>84452.94</v>
      </c>
      <c r="AP2543" s="88">
        <v>7396.26</v>
      </c>
      <c r="AQ2543" s="88">
        <v>7304.04</v>
      </c>
      <c r="AR2543" s="88">
        <v>7037.75</v>
      </c>
      <c r="AS2543" s="88">
        <v>7037.75</v>
      </c>
      <c r="AT2543" s="88">
        <v>7037.75</v>
      </c>
      <c r="AU2543" s="88">
        <v>7037.75</v>
      </c>
      <c r="AV2543" s="88">
        <v>7037.75</v>
      </c>
      <c r="AW2543" s="88">
        <v>7037.75</v>
      </c>
      <c r="AX2543" s="88">
        <v>7037.75</v>
      </c>
      <c r="AY2543" s="88">
        <v>7037.75</v>
      </c>
      <c r="AZ2543" s="88">
        <v>7037.75</v>
      </c>
      <c r="BA2543" s="88">
        <v>6412.89</v>
      </c>
      <c r="BB2543" s="89">
        <f t="shared" si="155"/>
        <v>84452.94</v>
      </c>
      <c r="BC2543" s="90" t="str">
        <f t="shared" si="154"/>
        <v>OK</v>
      </c>
      <c r="BD2543" s="91" t="str">
        <f t="shared" si="156"/>
        <v xml:space="preserve">                  </v>
      </c>
      <c r="BE2543" s="92">
        <f t="shared" si="157"/>
        <v>12</v>
      </c>
    </row>
    <row r="2544" spans="1:57" s="74" customFormat="1" ht="50.1" customHeight="1" x14ac:dyDescent="0.2">
      <c r="A2544" s="78" t="s">
        <v>55</v>
      </c>
      <c r="B2544" s="78" t="s">
        <v>61</v>
      </c>
      <c r="C2544" s="78" t="s">
        <v>25</v>
      </c>
      <c r="D2544" s="78" t="s">
        <v>605</v>
      </c>
      <c r="E2544" s="79" t="str">
        <f>+IF(C2544&lt;&gt;"",VLOOKUP(MID(C2544,18,5),NIVELES!$A$133:$B$213,2,0),"")</f>
        <v>LOS_RÍOS</v>
      </c>
      <c r="F2544" s="80" t="s">
        <v>279</v>
      </c>
      <c r="G2544" s="81" t="str">
        <f>+IF(F2544&lt;&gt;"",VLOOKUP(F2544,NIVELES!$A$246:$C$464,3,0),"")</f>
        <v xml:space="preserve"> </v>
      </c>
      <c r="H2544" s="82" t="s">
        <v>1024</v>
      </c>
      <c r="I2544" s="78" t="s">
        <v>3027</v>
      </c>
      <c r="J2544" s="78" t="s">
        <v>2184</v>
      </c>
      <c r="K2544" s="78" t="s">
        <v>2502</v>
      </c>
      <c r="L2544" s="78" t="s">
        <v>2977</v>
      </c>
      <c r="M2544" s="78">
        <v>3825</v>
      </c>
      <c r="N2544" s="78" t="s">
        <v>2978</v>
      </c>
      <c r="O2544" s="78" t="s">
        <v>2454</v>
      </c>
      <c r="P2544" s="82">
        <v>12</v>
      </c>
      <c r="Q2544" s="78" t="s">
        <v>2945</v>
      </c>
      <c r="R2544" s="82">
        <v>1</v>
      </c>
      <c r="S2544" s="82">
        <v>1</v>
      </c>
      <c r="T2544" s="82">
        <v>1</v>
      </c>
      <c r="U2544" s="82">
        <v>1</v>
      </c>
      <c r="V2544" s="82">
        <v>1</v>
      </c>
      <c r="W2544" s="82">
        <v>1</v>
      </c>
      <c r="X2544" s="82">
        <v>1</v>
      </c>
      <c r="Y2544" s="82">
        <v>1</v>
      </c>
      <c r="Z2544" s="82">
        <v>1</v>
      </c>
      <c r="AA2544" s="82">
        <v>1</v>
      </c>
      <c r="AB2544" s="82">
        <v>1</v>
      </c>
      <c r="AC2544" s="82">
        <v>1</v>
      </c>
      <c r="AD2544" s="85" t="str">
        <f>IF(A2544&lt;&gt;"",IF(D2544="DIRECCIÓN_DE_TRANSFERENCIAS","280 0031",VLOOKUP(C2544,NIVELES!$A$14:$B$105,2,0)),"")</f>
        <v>280 5410</v>
      </c>
      <c r="AE2544" s="86" t="s">
        <v>322</v>
      </c>
      <c r="AF2544" s="86" t="s">
        <v>543</v>
      </c>
      <c r="AG2544" s="79" t="str">
        <f>+IF(AF2544&lt;&gt;"",VLOOKUP(AF2544,NIVELES!$A$666:$B$673,2,0),"")</f>
        <v>DESARROLLO_INFANTIL</v>
      </c>
      <c r="AH2544" s="78" t="s">
        <v>452</v>
      </c>
      <c r="AI2544" s="79" t="str">
        <f>IF(AH2544&lt;&gt;"",VLOOKUP(CONCATENATE(AG2544,AH2544),NIVELES!$B$676:$C$745,2,0),"")</f>
        <v>Creciendo Con Nuestros Hijos De Atención Directa Funcionamiento, Operación Y Atención Domiciliar</v>
      </c>
      <c r="AJ2544" s="78" t="s">
        <v>387</v>
      </c>
      <c r="AK2544" s="79" t="str">
        <f>+IF(AJ2544&lt;&gt;"",VLOOKUP(AJ2544,NIVELES!$A$816:$B$892,2,0),"")</f>
        <v>ASEGURAR EL DESARROLLO INFANTIL Y LA EDUCACIÓN INTEGRAL, CON CALIDAD Y CALIDEZ PARA TODOS LOS NIÑOS, NIÑAS Y ADOLESCENTES</v>
      </c>
      <c r="AL2544" s="78" t="s">
        <v>553</v>
      </c>
      <c r="AM2544" s="78">
        <v>510602</v>
      </c>
      <c r="AN2544" s="79" t="str">
        <f>IF(AM2544&lt;&gt;"",+VLOOKUP(AM2544,NIVELES!$A$1652:$B$2466,2,0),"")</f>
        <v>Fondo de Reserva</v>
      </c>
      <c r="AO2544" s="87">
        <v>72930</v>
      </c>
      <c r="AP2544" s="88"/>
      <c r="AQ2544" s="88">
        <v>5019.1899999999996</v>
      </c>
      <c r="AR2544" s="88">
        <v>6077.5</v>
      </c>
      <c r="AS2544" s="88">
        <v>6077.5</v>
      </c>
      <c r="AT2544" s="88">
        <v>6077.5</v>
      </c>
      <c r="AU2544" s="88">
        <v>6077.5</v>
      </c>
      <c r="AV2544" s="88">
        <v>6077.5</v>
      </c>
      <c r="AW2544" s="88">
        <v>6077.5</v>
      </c>
      <c r="AX2544" s="88">
        <v>6077.5</v>
      </c>
      <c r="AY2544" s="88">
        <v>6077.5</v>
      </c>
      <c r="AZ2544" s="88">
        <v>6077.5</v>
      </c>
      <c r="BA2544" s="88">
        <v>13213.31</v>
      </c>
      <c r="BB2544" s="89">
        <f t="shared" si="155"/>
        <v>72930</v>
      </c>
      <c r="BC2544" s="90" t="str">
        <f t="shared" si="154"/>
        <v>OK</v>
      </c>
      <c r="BD2544" s="91" t="str">
        <f t="shared" si="156"/>
        <v xml:space="preserve">                  </v>
      </c>
      <c r="BE2544" s="92">
        <f t="shared" si="157"/>
        <v>12</v>
      </c>
    </row>
    <row r="2545" spans="1:57" s="74" customFormat="1" ht="50.1" customHeight="1" x14ac:dyDescent="0.2">
      <c r="A2545" s="78" t="s">
        <v>55</v>
      </c>
      <c r="B2545" s="78" t="s">
        <v>61</v>
      </c>
      <c r="C2545" s="78" t="s">
        <v>25</v>
      </c>
      <c r="D2545" s="78" t="s">
        <v>605</v>
      </c>
      <c r="E2545" s="79" t="str">
        <f>+IF(C2545&lt;&gt;"",VLOOKUP(MID(C2545,18,5),NIVELES!$A$133:$B$213,2,0),"")</f>
        <v>LOS_RÍOS</v>
      </c>
      <c r="F2545" s="80" t="s">
        <v>279</v>
      </c>
      <c r="G2545" s="81" t="str">
        <f>+IF(F2545&lt;&gt;"",VLOOKUP(F2545,NIVELES!$A$246:$C$464,3,0),"")</f>
        <v xml:space="preserve"> </v>
      </c>
      <c r="H2545" s="82" t="s">
        <v>1024</v>
      </c>
      <c r="I2545" s="78" t="s">
        <v>3027</v>
      </c>
      <c r="J2545" s="78" t="s">
        <v>2184</v>
      </c>
      <c r="K2545" s="78" t="s">
        <v>2502</v>
      </c>
      <c r="L2545" s="78" t="s">
        <v>2977</v>
      </c>
      <c r="M2545" s="78">
        <v>3825</v>
      </c>
      <c r="N2545" s="78" t="s">
        <v>2978</v>
      </c>
      <c r="O2545" s="78" t="s">
        <v>2454</v>
      </c>
      <c r="P2545" s="82">
        <v>12</v>
      </c>
      <c r="Q2545" s="78" t="s">
        <v>2945</v>
      </c>
      <c r="R2545" s="82">
        <v>1</v>
      </c>
      <c r="S2545" s="82">
        <v>1</v>
      </c>
      <c r="T2545" s="82">
        <v>1</v>
      </c>
      <c r="U2545" s="82">
        <v>1</v>
      </c>
      <c r="V2545" s="82">
        <v>1</v>
      </c>
      <c r="W2545" s="82">
        <v>1</v>
      </c>
      <c r="X2545" s="82">
        <v>1</v>
      </c>
      <c r="Y2545" s="82">
        <v>1</v>
      </c>
      <c r="Z2545" s="82">
        <v>1</v>
      </c>
      <c r="AA2545" s="82">
        <v>1</v>
      </c>
      <c r="AB2545" s="82">
        <v>1</v>
      </c>
      <c r="AC2545" s="82">
        <v>1</v>
      </c>
      <c r="AD2545" s="85" t="str">
        <f>IF(A2545&lt;&gt;"",IF(D2545="DIRECCIÓN_DE_TRANSFERENCIAS","280 0031",VLOOKUP(C2545,NIVELES!$A$14:$B$105,2,0)),"")</f>
        <v>280 5410</v>
      </c>
      <c r="AE2545" s="86" t="s">
        <v>322</v>
      </c>
      <c r="AF2545" s="86" t="s">
        <v>543</v>
      </c>
      <c r="AG2545" s="79" t="str">
        <f>+IF(AF2545&lt;&gt;"",VLOOKUP(AF2545,NIVELES!$A$666:$B$673,2,0),"")</f>
        <v>DESARROLLO_INFANTIL</v>
      </c>
      <c r="AH2545" s="78" t="s">
        <v>452</v>
      </c>
      <c r="AI2545" s="79" t="str">
        <f>IF(AH2545&lt;&gt;"",VLOOKUP(CONCATENATE(AG2545,AH2545),NIVELES!$B$676:$C$745,2,0),"")</f>
        <v>Creciendo Con Nuestros Hijos De Atención Directa Funcionamiento, Operación Y Atención Domiciliar</v>
      </c>
      <c r="AJ2545" s="78" t="s">
        <v>387</v>
      </c>
      <c r="AK2545" s="79" t="str">
        <f>+IF(AJ2545&lt;&gt;"",VLOOKUP(AJ2545,NIVELES!$A$816:$B$892,2,0),"")</f>
        <v>ASEGURAR EL DESARROLLO INFANTIL Y LA EDUCACIÓN INTEGRAL, CON CALIDAD Y CALIDEZ PARA TODOS LOS NIÑOS, NIÑAS Y ADOLESCENTES</v>
      </c>
      <c r="AL2545" s="78" t="s">
        <v>553</v>
      </c>
      <c r="AM2545" s="78">
        <v>510707</v>
      </c>
      <c r="AN2545" s="79" t="str">
        <f>IF(AM2545&lt;&gt;"",+VLOOKUP(AM2545,NIVELES!$A$1652:$B$2466,2,0),"")</f>
        <v>Compensación por Vacaciones no Gozadas por Cesación de Funciones</v>
      </c>
      <c r="AO2545" s="87">
        <v>0</v>
      </c>
      <c r="AP2545" s="88"/>
      <c r="AQ2545" s="88"/>
      <c r="AR2545" s="88"/>
      <c r="AS2545" s="88"/>
      <c r="AT2545" s="88"/>
      <c r="AU2545" s="88"/>
      <c r="AV2545" s="88"/>
      <c r="AW2545" s="88"/>
      <c r="AX2545" s="88"/>
      <c r="AY2545" s="88"/>
      <c r="AZ2545" s="88"/>
      <c r="BA2545" s="88"/>
      <c r="BB2545" s="89">
        <f t="shared" si="155"/>
        <v>0</v>
      </c>
      <c r="BC2545" s="90" t="str">
        <f t="shared" si="154"/>
        <v>OK</v>
      </c>
      <c r="BD2545" s="91" t="str">
        <f t="shared" si="156"/>
        <v xml:space="preserve">                  </v>
      </c>
      <c r="BE2545" s="92">
        <f t="shared" si="157"/>
        <v>12</v>
      </c>
    </row>
    <row r="2546" spans="1:57" s="74" customFormat="1" ht="50.1" customHeight="1" x14ac:dyDescent="0.2">
      <c r="A2546" s="78" t="s">
        <v>55</v>
      </c>
      <c r="B2546" s="78" t="s">
        <v>61</v>
      </c>
      <c r="C2546" s="78" t="s">
        <v>25</v>
      </c>
      <c r="D2546" s="78" t="s">
        <v>605</v>
      </c>
      <c r="E2546" s="79" t="str">
        <f>+IF(C2546&lt;&gt;"",VLOOKUP(MID(C2546,18,5),NIVELES!$A$133:$B$213,2,0),"")</f>
        <v>LOS_RÍOS</v>
      </c>
      <c r="F2546" s="80" t="s">
        <v>279</v>
      </c>
      <c r="G2546" s="81" t="str">
        <f>+IF(F2546&lt;&gt;"",VLOOKUP(F2546,NIVELES!$A$246:$C$464,3,0),"")</f>
        <v xml:space="preserve"> </v>
      </c>
      <c r="H2546" s="82" t="s">
        <v>1024</v>
      </c>
      <c r="I2546" s="78" t="s">
        <v>3027</v>
      </c>
      <c r="J2546" s="78" t="s">
        <v>2184</v>
      </c>
      <c r="K2546" s="78" t="s">
        <v>2502</v>
      </c>
      <c r="L2546" s="78" t="s">
        <v>2977</v>
      </c>
      <c r="M2546" s="78">
        <v>3825</v>
      </c>
      <c r="N2546" s="78" t="s">
        <v>2978</v>
      </c>
      <c r="O2546" s="78" t="s">
        <v>2897</v>
      </c>
      <c r="P2546" s="82">
        <v>0</v>
      </c>
      <c r="Q2546" s="78" t="s">
        <v>2991</v>
      </c>
      <c r="R2546" s="82"/>
      <c r="S2546" s="82"/>
      <c r="T2546" s="82"/>
      <c r="U2546" s="82"/>
      <c r="V2546" s="82"/>
      <c r="W2546" s="82"/>
      <c r="X2546" s="82"/>
      <c r="Y2546" s="82"/>
      <c r="Z2546" s="82"/>
      <c r="AA2546" s="82"/>
      <c r="AB2546" s="82"/>
      <c r="AC2546" s="82"/>
      <c r="AD2546" s="85" t="str">
        <f>IF(A2546&lt;&gt;"",IF(D2546="DIRECCIÓN_DE_TRANSFERENCIAS","280 0031",VLOOKUP(C2546,NIVELES!$A$14:$B$105,2,0)),"")</f>
        <v>280 5410</v>
      </c>
      <c r="AE2546" s="86" t="s">
        <v>322</v>
      </c>
      <c r="AF2546" s="86" t="s">
        <v>543</v>
      </c>
      <c r="AG2546" s="79" t="str">
        <f>+IF(AF2546&lt;&gt;"",VLOOKUP(AF2546,NIVELES!$A$666:$B$673,2,0),"")</f>
        <v>DESARROLLO_INFANTIL</v>
      </c>
      <c r="AH2546" s="78" t="s">
        <v>452</v>
      </c>
      <c r="AI2546" s="79" t="str">
        <f>IF(AH2546&lt;&gt;"",VLOOKUP(CONCATENATE(AG2546,AH2546),NIVELES!$B$676:$C$745,2,0),"")</f>
        <v>Creciendo Con Nuestros Hijos De Atención Directa Funcionamiento, Operación Y Atención Domiciliar</v>
      </c>
      <c r="AJ2546" s="78" t="s">
        <v>517</v>
      </c>
      <c r="AK2546" s="79" t="str">
        <f>+IF(AJ2546&lt;&gt;"",VLOOKUP(AJ2546,NIVELES!$A$816:$B$892,2,0),"")</f>
        <v>NO APLICA</v>
      </c>
      <c r="AL2546" s="78" t="s">
        <v>554</v>
      </c>
      <c r="AM2546" s="78">
        <v>530105</v>
      </c>
      <c r="AN2546" s="79" t="str">
        <f>IF(AM2546&lt;&gt;"",+VLOOKUP(AM2546,NIVELES!$A$1652:$B$2466,2,0),"")</f>
        <v>Telecomunicaciones</v>
      </c>
      <c r="AO2546" s="87">
        <v>0</v>
      </c>
      <c r="AP2546" s="88"/>
      <c r="AQ2546" s="88"/>
      <c r="AR2546" s="88"/>
      <c r="AS2546" s="88"/>
      <c r="AT2546" s="88"/>
      <c r="AU2546" s="88"/>
      <c r="AV2546" s="88"/>
      <c r="AW2546" s="88"/>
      <c r="AX2546" s="88"/>
      <c r="AY2546" s="88"/>
      <c r="AZ2546" s="88"/>
      <c r="BA2546" s="88"/>
      <c r="BB2546" s="89">
        <f t="shared" si="155"/>
        <v>0</v>
      </c>
      <c r="BC2546" s="90" t="str">
        <f t="shared" si="154"/>
        <v>OK</v>
      </c>
      <c r="BD2546" s="91" t="str">
        <f t="shared" si="156"/>
        <v xml:space="preserve">                  </v>
      </c>
      <c r="BE2546" s="92">
        <f t="shared" si="157"/>
        <v>0</v>
      </c>
    </row>
    <row r="2547" spans="1:57" s="74" customFormat="1" ht="50.1" customHeight="1" x14ac:dyDescent="0.2">
      <c r="A2547" s="78" t="s">
        <v>55</v>
      </c>
      <c r="B2547" s="78" t="s">
        <v>61</v>
      </c>
      <c r="C2547" s="78" t="s">
        <v>25</v>
      </c>
      <c r="D2547" s="78" t="s">
        <v>605</v>
      </c>
      <c r="E2547" s="79" t="str">
        <f>+IF(C2547&lt;&gt;"",VLOOKUP(MID(C2547,18,5),NIVELES!$A$133:$B$213,2,0),"")</f>
        <v>LOS_RÍOS</v>
      </c>
      <c r="F2547" s="80" t="s">
        <v>279</v>
      </c>
      <c r="G2547" s="81" t="str">
        <f>+IF(F2547&lt;&gt;"",VLOOKUP(F2547,NIVELES!$A$246:$C$464,3,0),"")</f>
        <v xml:space="preserve"> </v>
      </c>
      <c r="H2547" s="82" t="s">
        <v>1024</v>
      </c>
      <c r="I2547" s="78" t="s">
        <v>3027</v>
      </c>
      <c r="J2547" s="78" t="s">
        <v>2184</v>
      </c>
      <c r="K2547" s="78" t="s">
        <v>2502</v>
      </c>
      <c r="L2547" s="78" t="s">
        <v>2977</v>
      </c>
      <c r="M2547" s="78">
        <v>3825</v>
      </c>
      <c r="N2547" s="78" t="s">
        <v>3034</v>
      </c>
      <c r="O2547" s="78" t="s">
        <v>3035</v>
      </c>
      <c r="P2547" s="82">
        <v>10</v>
      </c>
      <c r="Q2547" s="78" t="s">
        <v>3036</v>
      </c>
      <c r="R2547" s="82"/>
      <c r="S2547" s="82"/>
      <c r="T2547" s="82">
        <v>1</v>
      </c>
      <c r="U2547" s="82">
        <v>1</v>
      </c>
      <c r="V2547" s="82">
        <v>1</v>
      </c>
      <c r="W2547" s="82">
        <v>1</v>
      </c>
      <c r="X2547" s="82">
        <v>1</v>
      </c>
      <c r="Y2547" s="82">
        <v>1</v>
      </c>
      <c r="Z2547" s="82">
        <v>1</v>
      </c>
      <c r="AA2547" s="82">
        <v>1</v>
      </c>
      <c r="AB2547" s="82">
        <v>1</v>
      </c>
      <c r="AC2547" s="82">
        <v>1</v>
      </c>
      <c r="AD2547" s="85" t="str">
        <f>IF(A2547&lt;&gt;"",IF(D2547="DIRECCIÓN_DE_TRANSFERENCIAS","280 0031",VLOOKUP(C2547,NIVELES!$A$14:$B$105,2,0)),"")</f>
        <v>280 5410</v>
      </c>
      <c r="AE2547" s="86" t="s">
        <v>322</v>
      </c>
      <c r="AF2547" s="86" t="s">
        <v>543</v>
      </c>
      <c r="AG2547" s="79" t="str">
        <f>+IF(AF2547&lt;&gt;"",VLOOKUP(AF2547,NIVELES!$A$666:$B$673,2,0),"")</f>
        <v>DESARROLLO_INFANTIL</v>
      </c>
      <c r="AH2547" s="78" t="s">
        <v>452</v>
      </c>
      <c r="AI2547" s="79" t="str">
        <f>IF(AH2547&lt;&gt;"",VLOOKUP(CONCATENATE(AG2547,AH2547),NIVELES!$B$676:$C$745,2,0),"")</f>
        <v>Creciendo Con Nuestros Hijos De Atención Directa Funcionamiento, Operación Y Atención Domiciliar</v>
      </c>
      <c r="AJ2547" s="78" t="s">
        <v>517</v>
      </c>
      <c r="AK2547" s="79" t="str">
        <f>+IF(AJ2547&lt;&gt;"",VLOOKUP(AJ2547,NIVELES!$A$816:$B$892,2,0),"")</f>
        <v>NO APLICA</v>
      </c>
      <c r="AL2547" s="78" t="s">
        <v>554</v>
      </c>
      <c r="AM2547" s="78">
        <v>530204</v>
      </c>
      <c r="AN2547" s="79" t="str">
        <f>IF(AM2547&lt;&gt;"",+VLOOKUP(AM2547,NIVELES!$A$1652:$B$2466,2,0),"")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2547" s="87">
        <v>1500</v>
      </c>
      <c r="AP2547" s="88"/>
      <c r="AQ2547" s="88"/>
      <c r="AR2547" s="88">
        <v>1500</v>
      </c>
      <c r="AS2547" s="88"/>
      <c r="AT2547" s="88"/>
      <c r="AU2547" s="88"/>
      <c r="AV2547" s="88"/>
      <c r="AW2547" s="88"/>
      <c r="AX2547" s="88"/>
      <c r="AY2547" s="88"/>
      <c r="AZ2547" s="88"/>
      <c r="BA2547" s="88"/>
      <c r="BB2547" s="89">
        <f t="shared" si="155"/>
        <v>1500</v>
      </c>
      <c r="BC2547" s="90" t="str">
        <f t="shared" si="154"/>
        <v>OK</v>
      </c>
      <c r="BD2547" s="91" t="str">
        <f t="shared" si="156"/>
        <v xml:space="preserve">                  </v>
      </c>
      <c r="BE2547" s="92">
        <f t="shared" si="157"/>
        <v>10</v>
      </c>
    </row>
    <row r="2548" spans="1:57" s="74" customFormat="1" ht="50.1" customHeight="1" x14ac:dyDescent="0.2">
      <c r="A2548" s="78" t="s">
        <v>55</v>
      </c>
      <c r="B2548" s="78" t="s">
        <v>61</v>
      </c>
      <c r="C2548" s="78" t="s">
        <v>25</v>
      </c>
      <c r="D2548" s="78" t="s">
        <v>605</v>
      </c>
      <c r="E2548" s="79" t="str">
        <f>+IF(C2548&lt;&gt;"",VLOOKUP(MID(C2548,18,5),NIVELES!$A$133:$B$213,2,0),"")</f>
        <v>LOS_RÍOS</v>
      </c>
      <c r="F2548" s="80" t="s">
        <v>279</v>
      </c>
      <c r="G2548" s="81" t="str">
        <f>+IF(F2548&lt;&gt;"",VLOOKUP(F2548,NIVELES!$A$246:$C$464,3,0),"")</f>
        <v xml:space="preserve"> </v>
      </c>
      <c r="H2548" s="82" t="s">
        <v>1024</v>
      </c>
      <c r="I2548" s="78" t="s">
        <v>3027</v>
      </c>
      <c r="J2548" s="78" t="s">
        <v>2184</v>
      </c>
      <c r="K2548" s="78" t="s">
        <v>2502</v>
      </c>
      <c r="L2548" s="78" t="s">
        <v>2977</v>
      </c>
      <c r="M2548" s="78">
        <v>3825</v>
      </c>
      <c r="N2548" s="78" t="s">
        <v>2978</v>
      </c>
      <c r="O2548" s="78" t="s">
        <v>2580</v>
      </c>
      <c r="P2548" s="82">
        <v>0</v>
      </c>
      <c r="Q2548" s="78" t="s">
        <v>2585</v>
      </c>
      <c r="R2548" s="82"/>
      <c r="S2548" s="82"/>
      <c r="T2548" s="82"/>
      <c r="U2548" s="82"/>
      <c r="V2548" s="82"/>
      <c r="W2548" s="82"/>
      <c r="X2548" s="82"/>
      <c r="Y2548" s="82"/>
      <c r="Z2548" s="82"/>
      <c r="AA2548" s="82"/>
      <c r="AB2548" s="82"/>
      <c r="AC2548" s="82"/>
      <c r="AD2548" s="85" t="str">
        <f>IF(A2548&lt;&gt;"",IF(D2548="DIRECCIÓN_DE_TRANSFERENCIAS","280 0031",VLOOKUP(C2548,NIVELES!$A$14:$B$105,2,0)),"")</f>
        <v>280 5410</v>
      </c>
      <c r="AE2548" s="86" t="s">
        <v>322</v>
      </c>
      <c r="AF2548" s="86" t="s">
        <v>543</v>
      </c>
      <c r="AG2548" s="79" t="str">
        <f>+IF(AF2548&lt;&gt;"",VLOOKUP(AF2548,NIVELES!$A$666:$B$673,2,0),"")</f>
        <v>DESARROLLO_INFANTIL</v>
      </c>
      <c r="AH2548" s="78" t="s">
        <v>452</v>
      </c>
      <c r="AI2548" s="79" t="str">
        <f>IF(AH2548&lt;&gt;"",VLOOKUP(CONCATENATE(AG2548,AH2548),NIVELES!$B$676:$C$745,2,0),"")</f>
        <v>Creciendo Con Nuestros Hijos De Atención Directa Funcionamiento, Operación Y Atención Domiciliar</v>
      </c>
      <c r="AJ2548" s="78" t="s">
        <v>517</v>
      </c>
      <c r="AK2548" s="79" t="str">
        <f>+IF(AJ2548&lt;&gt;"",VLOOKUP(AJ2548,NIVELES!$A$816:$B$892,2,0),"")</f>
        <v>NO APLICA</v>
      </c>
      <c r="AL2548" s="78" t="s">
        <v>554</v>
      </c>
      <c r="AM2548" s="78">
        <v>530235</v>
      </c>
      <c r="AN2548" s="79" t="str">
        <f>IF(AM2548&lt;&gt;"",+VLOOKUP(AM2548,NIVELES!$A$1652:$B$2466,2,0),"")</f>
        <v>Servicio de Alimentación</v>
      </c>
      <c r="AO2548" s="87">
        <v>12945.92</v>
      </c>
      <c r="AP2548" s="88"/>
      <c r="AQ2548" s="88"/>
      <c r="AR2548" s="88">
        <v>1295</v>
      </c>
      <c r="AS2548" s="88">
        <v>1295</v>
      </c>
      <c r="AT2548" s="88">
        <v>1295</v>
      </c>
      <c r="AU2548" s="88">
        <v>1295</v>
      </c>
      <c r="AV2548" s="88">
        <v>1295</v>
      </c>
      <c r="AW2548" s="88">
        <v>1295</v>
      </c>
      <c r="AX2548" s="88">
        <v>1295</v>
      </c>
      <c r="AY2548" s="88">
        <v>1295</v>
      </c>
      <c r="AZ2548" s="88">
        <v>1295</v>
      </c>
      <c r="BA2548" s="88">
        <v>1290.92</v>
      </c>
      <c r="BB2548" s="89">
        <f t="shared" si="155"/>
        <v>12945.92</v>
      </c>
      <c r="BC2548" s="90" t="str">
        <f t="shared" si="154"/>
        <v>OK</v>
      </c>
      <c r="BD2548" s="91" t="str">
        <f t="shared" si="156"/>
        <v xml:space="preserve">                  </v>
      </c>
      <c r="BE2548" s="92">
        <f t="shared" si="157"/>
        <v>0</v>
      </c>
    </row>
    <row r="2549" spans="1:57" s="74" customFormat="1" ht="50.1" customHeight="1" x14ac:dyDescent="0.2">
      <c r="A2549" s="78" t="s">
        <v>55</v>
      </c>
      <c r="B2549" s="78" t="s">
        <v>61</v>
      </c>
      <c r="C2549" s="78" t="s">
        <v>25</v>
      </c>
      <c r="D2549" s="78" t="s">
        <v>605</v>
      </c>
      <c r="E2549" s="79" t="str">
        <f>+IF(C2549&lt;&gt;"",VLOOKUP(MID(C2549,18,5),NIVELES!$A$133:$B$213,2,0),"")</f>
        <v>LOS_RÍOS</v>
      </c>
      <c r="F2549" s="80" t="s">
        <v>279</v>
      </c>
      <c r="G2549" s="81" t="str">
        <f>+IF(F2549&lt;&gt;"",VLOOKUP(F2549,NIVELES!$A$246:$C$464,3,0),"")</f>
        <v xml:space="preserve"> </v>
      </c>
      <c r="H2549" s="82" t="s">
        <v>1024</v>
      </c>
      <c r="I2549" s="78" t="s">
        <v>3027</v>
      </c>
      <c r="J2549" s="78" t="s">
        <v>2184</v>
      </c>
      <c r="K2549" s="78" t="s">
        <v>2502</v>
      </c>
      <c r="L2549" s="78" t="s">
        <v>2975</v>
      </c>
      <c r="M2549" s="78">
        <v>972</v>
      </c>
      <c r="N2549" s="78" t="s">
        <v>3032</v>
      </c>
      <c r="O2549" s="78" t="s">
        <v>2222</v>
      </c>
      <c r="P2549" s="82">
        <v>4</v>
      </c>
      <c r="Q2549" s="78" t="s">
        <v>3018</v>
      </c>
      <c r="R2549" s="82"/>
      <c r="S2549" s="82">
        <v>1</v>
      </c>
      <c r="T2549" s="82"/>
      <c r="U2549" s="82">
        <v>1</v>
      </c>
      <c r="V2549" s="82"/>
      <c r="W2549" s="82"/>
      <c r="X2549" s="82">
        <v>1</v>
      </c>
      <c r="Y2549" s="82"/>
      <c r="Z2549" s="82"/>
      <c r="AA2549" s="82">
        <v>1</v>
      </c>
      <c r="AB2549" s="82"/>
      <c r="AC2549" s="82"/>
      <c r="AD2549" s="85" t="str">
        <f>IF(A2549&lt;&gt;"",IF(D2549="DIRECCIÓN_DE_TRANSFERENCIAS","280 0031",VLOOKUP(C2549,NIVELES!$A$14:$B$105,2,0)),"")</f>
        <v>280 5410</v>
      </c>
      <c r="AE2549" s="86" t="s">
        <v>322</v>
      </c>
      <c r="AF2549" s="86" t="s">
        <v>543</v>
      </c>
      <c r="AG2549" s="79" t="str">
        <f>+IF(AF2549&lt;&gt;"",VLOOKUP(AF2549,NIVELES!$A$666:$B$673,2,0),"")</f>
        <v>DESARROLLO_INFANTIL</v>
      </c>
      <c r="AH2549" s="78" t="s">
        <v>320</v>
      </c>
      <c r="AI2549" s="79" t="str">
        <f>IF(AH2549&lt;&gt;"",VLOOKUP(CONCATENATE(AG2549,AH2549),NIVELES!$B$676:$C$745,2,0),"")</f>
        <v>Asegurar La Operacion Y Atencion De Cibv  Administrados Por Prestacion De Servicios A Traves De Cooperantes  Para Contribuir Al Desarrollo Integral De Niñas Y Niños</v>
      </c>
      <c r="AJ2549" s="78" t="s">
        <v>387</v>
      </c>
      <c r="AK2549" s="79" t="str">
        <f>+IF(AJ2549&lt;&gt;"",VLOOKUP(AJ2549,NIVELES!$A$816:$B$892,2,0),"")</f>
        <v>ASEGURAR EL DESARROLLO INFANTIL Y LA EDUCACIÓN INTEGRAL, CON CALIDAD Y CALIDEZ PARA TODOS LOS NIÑOS, NIÑAS Y ADOLESCENTES</v>
      </c>
      <c r="AL2549" s="78" t="s">
        <v>556</v>
      </c>
      <c r="AM2549" s="78">
        <v>580104</v>
      </c>
      <c r="AN2549" s="79" t="str">
        <f>IF(AM2549&lt;&gt;"",+VLOOKUP(AM2549,NIVELES!$A$1652:$B$2466,2,0),"")</f>
        <v>A Gobiernos Autónomos Descentralizados</v>
      </c>
      <c r="AO2549" s="87">
        <v>1300359.8400000001</v>
      </c>
      <c r="AP2549" s="88"/>
      <c r="AQ2549" s="88"/>
      <c r="AR2549" s="88">
        <v>325089.96000000002</v>
      </c>
      <c r="AS2549" s="88">
        <v>325089.96000000002</v>
      </c>
      <c r="AT2549" s="88"/>
      <c r="AU2549" s="88"/>
      <c r="AV2549" s="88">
        <v>325089.96000000002</v>
      </c>
      <c r="AW2549" s="88"/>
      <c r="AX2549" s="88"/>
      <c r="AY2549" s="88">
        <v>325089.96000000002</v>
      </c>
      <c r="AZ2549" s="88"/>
      <c r="BA2549" s="88"/>
      <c r="BB2549" s="89">
        <f t="shared" si="155"/>
        <v>1300359.8400000001</v>
      </c>
      <c r="BC2549" s="90" t="str">
        <f t="shared" si="154"/>
        <v>OK</v>
      </c>
      <c r="BD2549" s="91" t="str">
        <f t="shared" si="156"/>
        <v xml:space="preserve">                  </v>
      </c>
      <c r="BE2549" s="92">
        <f t="shared" si="157"/>
        <v>4</v>
      </c>
    </row>
    <row r="2550" spans="1:57" s="74" customFormat="1" ht="50.1" customHeight="1" x14ac:dyDescent="0.2">
      <c r="A2550" s="78" t="s">
        <v>55</v>
      </c>
      <c r="B2550" s="78" t="s">
        <v>61</v>
      </c>
      <c r="C2550" s="78" t="s">
        <v>25</v>
      </c>
      <c r="D2550" s="78" t="s">
        <v>605</v>
      </c>
      <c r="E2550" s="79" t="str">
        <f>+IF(C2550&lt;&gt;"",VLOOKUP(MID(C2550,18,5),NIVELES!$A$133:$B$213,2,0),"")</f>
        <v>LOS_RÍOS</v>
      </c>
      <c r="F2550" s="80" t="s">
        <v>279</v>
      </c>
      <c r="G2550" s="81" t="str">
        <f>+IF(F2550&lt;&gt;"",VLOOKUP(F2550,NIVELES!$A$246:$C$464,3,0),"")</f>
        <v xml:space="preserve"> </v>
      </c>
      <c r="H2550" s="82" t="s">
        <v>1024</v>
      </c>
      <c r="I2550" s="78" t="s">
        <v>3027</v>
      </c>
      <c r="J2550" s="78" t="s">
        <v>2184</v>
      </c>
      <c r="K2550" s="78" t="s">
        <v>2502</v>
      </c>
      <c r="L2550" s="78" t="s">
        <v>2975</v>
      </c>
      <c r="M2550" s="78">
        <v>972</v>
      </c>
      <c r="N2550" s="78" t="s">
        <v>3032</v>
      </c>
      <c r="O2550" s="78" t="s">
        <v>2222</v>
      </c>
      <c r="P2550" s="82">
        <v>4</v>
      </c>
      <c r="Q2550" s="78" t="s">
        <v>3018</v>
      </c>
      <c r="R2550" s="82"/>
      <c r="S2550" s="82">
        <v>1</v>
      </c>
      <c r="T2550" s="82"/>
      <c r="U2550" s="82">
        <v>1</v>
      </c>
      <c r="V2550" s="82"/>
      <c r="W2550" s="82"/>
      <c r="X2550" s="82">
        <v>1</v>
      </c>
      <c r="Y2550" s="82"/>
      <c r="Z2550" s="82"/>
      <c r="AA2550" s="82">
        <v>1</v>
      </c>
      <c r="AB2550" s="82"/>
      <c r="AC2550" s="82"/>
      <c r="AD2550" s="85" t="str">
        <f>IF(A2550&lt;&gt;"",IF(D2550="DIRECCIÓN_DE_TRANSFERENCIAS","280 0031",VLOOKUP(C2550,NIVELES!$A$14:$B$105,2,0)),"")</f>
        <v>280 5410</v>
      </c>
      <c r="AE2550" s="86" t="s">
        <v>322</v>
      </c>
      <c r="AF2550" s="86" t="s">
        <v>543</v>
      </c>
      <c r="AG2550" s="79" t="str">
        <f>+IF(AF2550&lt;&gt;"",VLOOKUP(AF2550,NIVELES!$A$666:$B$673,2,0),"")</f>
        <v>DESARROLLO_INFANTIL</v>
      </c>
      <c r="AH2550" s="78" t="s">
        <v>320</v>
      </c>
      <c r="AI2550" s="79" t="str">
        <f>IF(AH2550&lt;&gt;"",VLOOKUP(CONCATENATE(AG2550,AH2550),NIVELES!$B$676:$C$745,2,0),"")</f>
        <v>Asegurar La Operacion Y Atencion De Cibv  Administrados Por Prestacion De Servicios A Traves De Cooperantes  Para Contribuir Al Desarrollo Integral De Niñas Y Niños</v>
      </c>
      <c r="AJ2550" s="78" t="s">
        <v>387</v>
      </c>
      <c r="AK2550" s="79" t="str">
        <f>+IF(AJ2550&lt;&gt;"",VLOOKUP(AJ2550,NIVELES!$A$816:$B$892,2,0),"")</f>
        <v>ASEGURAR EL DESARROLLO INFANTIL Y LA EDUCACIÓN INTEGRAL, CON CALIDAD Y CALIDEZ PARA TODOS LOS NIÑOS, NIÑAS Y ADOLESCENTES</v>
      </c>
      <c r="AL2550" s="78" t="s">
        <v>556</v>
      </c>
      <c r="AM2550" s="78">
        <v>580204</v>
      </c>
      <c r="AN2550" s="79" t="str">
        <f>IF(AM2550&lt;&gt;"",+VLOOKUP(AM2550,NIVELES!$A$1652:$B$2466,2,0),"")</f>
        <v>Al Sector Privado no Financiero</v>
      </c>
      <c r="AO2550" s="87">
        <v>27840.22</v>
      </c>
      <c r="AP2550" s="88"/>
      <c r="AQ2550" s="88"/>
      <c r="AR2550" s="88">
        <v>13920.11</v>
      </c>
      <c r="AS2550" s="88">
        <v>13920.11</v>
      </c>
      <c r="AT2550" s="88"/>
      <c r="AU2550" s="88"/>
      <c r="AV2550" s="88"/>
      <c r="AW2550" s="88"/>
      <c r="AX2550" s="88"/>
      <c r="AY2550" s="88"/>
      <c r="AZ2550" s="88"/>
      <c r="BA2550" s="88"/>
      <c r="BB2550" s="89">
        <f t="shared" si="155"/>
        <v>27840.22</v>
      </c>
      <c r="BC2550" s="90" t="str">
        <f t="shared" si="154"/>
        <v>OK</v>
      </c>
      <c r="BD2550" s="91" t="str">
        <f t="shared" si="156"/>
        <v xml:space="preserve">                  </v>
      </c>
      <c r="BE2550" s="92">
        <f t="shared" si="157"/>
        <v>4</v>
      </c>
    </row>
    <row r="2551" spans="1:57" s="74" customFormat="1" ht="50.1" customHeight="1" x14ac:dyDescent="0.2">
      <c r="A2551" s="78" t="s">
        <v>55</v>
      </c>
      <c r="B2551" s="78" t="s">
        <v>61</v>
      </c>
      <c r="C2551" s="78" t="s">
        <v>25</v>
      </c>
      <c r="D2551" s="78" t="s">
        <v>605</v>
      </c>
      <c r="E2551" s="79" t="str">
        <f>+IF(C2551&lt;&gt;"",VLOOKUP(MID(C2551,18,5),NIVELES!$A$133:$B$213,2,0),"")</f>
        <v>LOS_RÍOS</v>
      </c>
      <c r="F2551" s="80" t="s">
        <v>279</v>
      </c>
      <c r="G2551" s="81" t="str">
        <f>+IF(F2551&lt;&gt;"",VLOOKUP(F2551,NIVELES!$A$246:$C$464,3,0),"")</f>
        <v xml:space="preserve"> </v>
      </c>
      <c r="H2551" s="82" t="s">
        <v>1024</v>
      </c>
      <c r="I2551" s="78" t="s">
        <v>3027</v>
      </c>
      <c r="J2551" s="78" t="s">
        <v>2184</v>
      </c>
      <c r="K2551" s="78" t="s">
        <v>2502</v>
      </c>
      <c r="L2551" s="78" t="s">
        <v>2627</v>
      </c>
      <c r="M2551" s="78">
        <v>40</v>
      </c>
      <c r="N2551" s="78" t="s">
        <v>3037</v>
      </c>
      <c r="O2551" s="78" t="s">
        <v>3038</v>
      </c>
      <c r="P2551" s="82">
        <v>0</v>
      </c>
      <c r="Q2551" s="78" t="s">
        <v>3039</v>
      </c>
      <c r="R2551" s="82"/>
      <c r="S2551" s="82"/>
      <c r="T2551" s="82"/>
      <c r="U2551" s="82"/>
      <c r="V2551" s="82"/>
      <c r="W2551" s="82"/>
      <c r="X2551" s="82"/>
      <c r="Y2551" s="82"/>
      <c r="Z2551" s="82"/>
      <c r="AA2551" s="82"/>
      <c r="AB2551" s="82"/>
      <c r="AC2551" s="82"/>
      <c r="AD2551" s="85" t="str">
        <f>IF(A2551&lt;&gt;"",IF(D2551="DIRECCIÓN_DE_TRANSFERENCIAS","280 0031",VLOOKUP(C2551,NIVELES!$A$14:$B$105,2,0)),"")</f>
        <v>280 5410</v>
      </c>
      <c r="AE2551" s="86" t="s">
        <v>322</v>
      </c>
      <c r="AF2551" s="86" t="s">
        <v>543</v>
      </c>
      <c r="AG2551" s="79" t="str">
        <f>+IF(AF2551&lt;&gt;"",VLOOKUP(AF2551,NIVELES!$A$666:$B$673,2,0),"")</f>
        <v>DESARROLLO_INFANTIL</v>
      </c>
      <c r="AH2551" s="78" t="s">
        <v>512</v>
      </c>
      <c r="AI2551" s="79" t="str">
        <f>IF(AH2551&lt;&gt;"",VLOOKUP(CONCATENATE(AG2551,AH2551),NIVELES!$B$676:$C$745,2,0),"")</f>
        <v>Centros Circulos De Cuidado Recreacion Y Aprendizaje CRA Creciendo Con Nuestros Hijos CNH</v>
      </c>
      <c r="AJ2551" s="78" t="s">
        <v>387</v>
      </c>
      <c r="AK2551" s="79" t="str">
        <f>+IF(AJ2551&lt;&gt;"",VLOOKUP(AJ2551,NIVELES!$A$816:$B$892,2,0),"")</f>
        <v>ASEGURAR EL DESARROLLO INFANTIL Y LA EDUCACIÓN INTEGRAL, CON CALIDAD Y CALIDEZ PARA TODOS LOS NIÑOS, NIÑAS Y ADOLESCENTES</v>
      </c>
      <c r="AL2551" s="78" t="s">
        <v>556</v>
      </c>
      <c r="AM2551" s="78">
        <v>580104</v>
      </c>
      <c r="AN2551" s="79" t="str">
        <f>IF(AM2551&lt;&gt;"",+VLOOKUP(AM2551,NIVELES!$A$1652:$B$2466,2,0),"")</f>
        <v>A Gobiernos Autónomos Descentralizados</v>
      </c>
      <c r="AO2551" s="87">
        <v>0</v>
      </c>
      <c r="AP2551" s="88"/>
      <c r="AQ2551" s="88"/>
      <c r="AR2551" s="88"/>
      <c r="AS2551" s="88"/>
      <c r="AT2551" s="88"/>
      <c r="AU2551" s="88"/>
      <c r="AV2551" s="88"/>
      <c r="AW2551" s="88"/>
      <c r="AX2551" s="88"/>
      <c r="AY2551" s="88"/>
      <c r="AZ2551" s="88"/>
      <c r="BA2551" s="88"/>
      <c r="BB2551" s="89">
        <f t="shared" si="155"/>
        <v>0</v>
      </c>
      <c r="BC2551" s="90" t="str">
        <f t="shared" si="154"/>
        <v>OK</v>
      </c>
      <c r="BD2551" s="91" t="str">
        <f t="shared" si="156"/>
        <v xml:space="preserve">                  </v>
      </c>
      <c r="BE2551" s="92">
        <f t="shared" si="157"/>
        <v>0</v>
      </c>
    </row>
    <row r="2552" spans="1:57" s="74" customFormat="1" ht="50.1" customHeight="1" x14ac:dyDescent="0.2">
      <c r="A2552" s="78" t="s">
        <v>55</v>
      </c>
      <c r="B2552" s="78" t="s">
        <v>61</v>
      </c>
      <c r="C2552" s="78" t="s">
        <v>25</v>
      </c>
      <c r="D2552" s="78" t="s">
        <v>605</v>
      </c>
      <c r="E2552" s="79" t="str">
        <f>+IF(C2552&lt;&gt;"",VLOOKUP(MID(C2552,18,5),NIVELES!$A$133:$B$213,2,0),"")</f>
        <v>LOS_RÍOS</v>
      </c>
      <c r="F2552" s="80" t="s">
        <v>279</v>
      </c>
      <c r="G2552" s="81" t="str">
        <f>+IF(F2552&lt;&gt;"",VLOOKUP(F2552,NIVELES!$A$246:$C$464,3,0),"")</f>
        <v xml:space="preserve"> </v>
      </c>
      <c r="H2552" s="82" t="s">
        <v>1024</v>
      </c>
      <c r="I2552" s="78" t="s">
        <v>2513</v>
      </c>
      <c r="J2552" s="78" t="s">
        <v>2514</v>
      </c>
      <c r="K2552" s="78" t="s">
        <v>2515</v>
      </c>
      <c r="L2552" s="78" t="s">
        <v>1791</v>
      </c>
      <c r="M2552" s="78" t="s">
        <v>1791</v>
      </c>
      <c r="N2552" s="78" t="s">
        <v>1791</v>
      </c>
      <c r="O2552" s="78" t="s">
        <v>2269</v>
      </c>
      <c r="P2552" s="82">
        <v>11</v>
      </c>
      <c r="Q2552" s="78" t="s">
        <v>2516</v>
      </c>
      <c r="R2552" s="82">
        <v>1</v>
      </c>
      <c r="S2552" s="82">
        <v>1</v>
      </c>
      <c r="T2552" s="82">
        <v>1</v>
      </c>
      <c r="U2552" s="82">
        <v>1</v>
      </c>
      <c r="V2552" s="82">
        <v>1</v>
      </c>
      <c r="W2552" s="82">
        <v>1</v>
      </c>
      <c r="X2552" s="82">
        <v>1</v>
      </c>
      <c r="Y2552" s="82">
        <v>1</v>
      </c>
      <c r="Z2552" s="82">
        <v>1</v>
      </c>
      <c r="AA2552" s="82">
        <v>1</v>
      </c>
      <c r="AB2552" s="82">
        <v>1</v>
      </c>
      <c r="AC2552" s="82">
        <v>0</v>
      </c>
      <c r="AD2552" s="85" t="str">
        <f>IF(A2552&lt;&gt;"",IF(D2552="DIRECCIÓN_DE_TRANSFERENCIAS","280 0031",VLOOKUP(C2552,NIVELES!$A$14:$B$105,2,0)),"")</f>
        <v>280 5410</v>
      </c>
      <c r="AE2552" s="86" t="s">
        <v>322</v>
      </c>
      <c r="AF2552" s="86" t="s">
        <v>545</v>
      </c>
      <c r="AG2552" s="79" t="str">
        <f>+IF(AF2552&lt;&gt;"",VLOOKUP(AF2552,NIVELES!$A$666:$B$673,2,0),"")</f>
        <v>SERVICIOS_DE_ATENCIÓN_GERONTOLÓGICA</v>
      </c>
      <c r="AH2552" s="78" t="s">
        <v>322</v>
      </c>
      <c r="AI2552" s="79" t="str">
        <f>IF(AH2552&lt;&gt;"",VLOOKUP(CONCATENATE(AG2552,AH2552),NIVELES!$B$676:$C$745,2,0),"")</f>
        <v>Administracion De La Atencion Gerontologica</v>
      </c>
      <c r="AJ2552" s="78" t="s">
        <v>517</v>
      </c>
      <c r="AK2552" s="79" t="str">
        <f>+IF(AJ2552&lt;&gt;"",VLOOKUP(AJ2552,NIVELES!$A$816:$B$892,2,0),"")</f>
        <v>NO APLICA</v>
      </c>
      <c r="AL2552" s="78" t="s">
        <v>553</v>
      </c>
      <c r="AM2552" s="78">
        <v>510105</v>
      </c>
      <c r="AN2552" s="79" t="str">
        <f>IF(AM2552&lt;&gt;"",+VLOOKUP(AM2552,NIVELES!$A$1652:$B$2466,2,0),"")</f>
        <v>Remuneraciones Unificadas</v>
      </c>
      <c r="AO2552" s="87">
        <v>23664</v>
      </c>
      <c r="AP2552" s="88">
        <v>1972</v>
      </c>
      <c r="AQ2552" s="88">
        <v>1972</v>
      </c>
      <c r="AR2552" s="88">
        <v>1972</v>
      </c>
      <c r="AS2552" s="88">
        <v>1972</v>
      </c>
      <c r="AT2552" s="88">
        <v>1972</v>
      </c>
      <c r="AU2552" s="88">
        <v>1972</v>
      </c>
      <c r="AV2552" s="88">
        <v>1972</v>
      </c>
      <c r="AW2552" s="88">
        <v>1972</v>
      </c>
      <c r="AX2552" s="88">
        <v>1972</v>
      </c>
      <c r="AY2552" s="88">
        <v>1972</v>
      </c>
      <c r="AZ2552" s="88">
        <v>1972</v>
      </c>
      <c r="BA2552" s="88">
        <v>1972</v>
      </c>
      <c r="BB2552" s="89">
        <f t="shared" si="155"/>
        <v>23664</v>
      </c>
      <c r="BC2552" s="90" t="str">
        <f t="shared" si="154"/>
        <v>OK</v>
      </c>
      <c r="BD2552" s="91" t="str">
        <f t="shared" si="156"/>
        <v xml:space="preserve">                  </v>
      </c>
      <c r="BE2552" s="92">
        <f t="shared" si="157"/>
        <v>11</v>
      </c>
    </row>
    <row r="2553" spans="1:57" s="74" customFormat="1" ht="50.1" customHeight="1" x14ac:dyDescent="0.2">
      <c r="A2553" s="78" t="s">
        <v>55</v>
      </c>
      <c r="B2553" s="78" t="s">
        <v>61</v>
      </c>
      <c r="C2553" s="78" t="s">
        <v>25</v>
      </c>
      <c r="D2553" s="78" t="s">
        <v>605</v>
      </c>
      <c r="E2553" s="79" t="str">
        <f>+IF(C2553&lt;&gt;"",VLOOKUP(MID(C2553,18,5),NIVELES!$A$133:$B$213,2,0),"")</f>
        <v>LOS_RÍOS</v>
      </c>
      <c r="F2553" s="80" t="s">
        <v>279</v>
      </c>
      <c r="G2553" s="81" t="str">
        <f>+IF(F2553&lt;&gt;"",VLOOKUP(F2553,NIVELES!$A$246:$C$464,3,0),"")</f>
        <v xml:space="preserve"> </v>
      </c>
      <c r="H2553" s="82" t="s">
        <v>1024</v>
      </c>
      <c r="I2553" s="78" t="s">
        <v>2513</v>
      </c>
      <c r="J2553" s="78" t="s">
        <v>2514</v>
      </c>
      <c r="K2553" s="78" t="s">
        <v>2515</v>
      </c>
      <c r="L2553" s="78" t="s">
        <v>1791</v>
      </c>
      <c r="M2553" s="78" t="s">
        <v>1791</v>
      </c>
      <c r="N2553" s="78" t="s">
        <v>1791</v>
      </c>
      <c r="O2553" s="78" t="s">
        <v>2269</v>
      </c>
      <c r="P2553" s="82">
        <v>11</v>
      </c>
      <c r="Q2553" s="78" t="s">
        <v>2516</v>
      </c>
      <c r="R2553" s="82">
        <v>1</v>
      </c>
      <c r="S2553" s="82">
        <v>1</v>
      </c>
      <c r="T2553" s="82">
        <v>1</v>
      </c>
      <c r="U2553" s="82">
        <v>1</v>
      </c>
      <c r="V2553" s="82">
        <v>1</v>
      </c>
      <c r="W2553" s="82">
        <v>1</v>
      </c>
      <c r="X2553" s="82">
        <v>1</v>
      </c>
      <c r="Y2553" s="82">
        <v>1</v>
      </c>
      <c r="Z2553" s="82">
        <v>1</v>
      </c>
      <c r="AA2553" s="82">
        <v>1</v>
      </c>
      <c r="AB2553" s="82">
        <v>1</v>
      </c>
      <c r="AC2553" s="82">
        <v>0</v>
      </c>
      <c r="AD2553" s="85" t="str">
        <f>IF(A2553&lt;&gt;"",IF(D2553="DIRECCIÓN_DE_TRANSFERENCIAS","280 0031",VLOOKUP(C2553,NIVELES!$A$14:$B$105,2,0)),"")</f>
        <v>280 5410</v>
      </c>
      <c r="AE2553" s="86" t="s">
        <v>322</v>
      </c>
      <c r="AF2553" s="86" t="s">
        <v>545</v>
      </c>
      <c r="AG2553" s="79" t="str">
        <f>+IF(AF2553&lt;&gt;"",VLOOKUP(AF2553,NIVELES!$A$666:$B$673,2,0),"")</f>
        <v>SERVICIOS_DE_ATENCIÓN_GERONTOLÓGICA</v>
      </c>
      <c r="AH2553" s="78" t="s">
        <v>322</v>
      </c>
      <c r="AI2553" s="79" t="str">
        <f>IF(AH2553&lt;&gt;"",VLOOKUP(CONCATENATE(AG2553,AH2553),NIVELES!$B$676:$C$745,2,0),"")</f>
        <v>Administracion De La Atencion Gerontologica</v>
      </c>
      <c r="AJ2553" s="78" t="s">
        <v>517</v>
      </c>
      <c r="AK2553" s="79" t="str">
        <f>+IF(AJ2553&lt;&gt;"",VLOOKUP(AJ2553,NIVELES!$A$816:$B$892,2,0),"")</f>
        <v>NO APLICA</v>
      </c>
      <c r="AL2553" s="78" t="s">
        <v>553</v>
      </c>
      <c r="AM2553" s="78">
        <v>510203</v>
      </c>
      <c r="AN2553" s="79" t="str">
        <f>IF(AM2553&lt;&gt;"",+VLOOKUP(AM2553,NIVELES!$A$1652:$B$2466,2,0),"")</f>
        <v>Decimotercer Sueldo</v>
      </c>
      <c r="AO2553" s="87">
        <v>8170.25</v>
      </c>
      <c r="AP2553" s="88">
        <v>0</v>
      </c>
      <c r="AQ2553" s="88">
        <v>179.67</v>
      </c>
      <c r="AR2553" s="88">
        <v>394</v>
      </c>
      <c r="AS2553" s="88">
        <v>394</v>
      </c>
      <c r="AT2553" s="88">
        <v>394</v>
      </c>
      <c r="AU2553" s="88">
        <v>394</v>
      </c>
      <c r="AV2553" s="88">
        <v>394</v>
      </c>
      <c r="AW2553" s="88">
        <v>394</v>
      </c>
      <c r="AX2553" s="88">
        <v>394</v>
      </c>
      <c r="AY2553" s="88">
        <v>394</v>
      </c>
      <c r="AZ2553" s="88">
        <v>394</v>
      </c>
      <c r="BA2553" s="88">
        <v>4444.58</v>
      </c>
      <c r="BB2553" s="89">
        <f t="shared" si="155"/>
        <v>8170.25</v>
      </c>
      <c r="BC2553" s="90" t="str">
        <f t="shared" si="154"/>
        <v>OK</v>
      </c>
      <c r="BD2553" s="91" t="str">
        <f t="shared" si="156"/>
        <v xml:space="preserve">                  </v>
      </c>
      <c r="BE2553" s="92">
        <f t="shared" si="157"/>
        <v>11</v>
      </c>
    </row>
    <row r="2554" spans="1:57" s="74" customFormat="1" ht="50.1" customHeight="1" x14ac:dyDescent="0.2">
      <c r="A2554" s="78" t="s">
        <v>55</v>
      </c>
      <c r="B2554" s="78" t="s">
        <v>61</v>
      </c>
      <c r="C2554" s="78" t="s">
        <v>25</v>
      </c>
      <c r="D2554" s="78" t="s">
        <v>605</v>
      </c>
      <c r="E2554" s="79" t="str">
        <f>+IF(C2554&lt;&gt;"",VLOOKUP(MID(C2554,18,5),NIVELES!$A$133:$B$213,2,0),"")</f>
        <v>LOS_RÍOS</v>
      </c>
      <c r="F2554" s="80" t="s">
        <v>279</v>
      </c>
      <c r="G2554" s="81" t="str">
        <f>+IF(F2554&lt;&gt;"",VLOOKUP(F2554,NIVELES!$A$246:$C$464,3,0),"")</f>
        <v xml:space="preserve"> </v>
      </c>
      <c r="H2554" s="82" t="s">
        <v>1024</v>
      </c>
      <c r="I2554" s="78" t="s">
        <v>2513</v>
      </c>
      <c r="J2554" s="78" t="s">
        <v>2514</v>
      </c>
      <c r="K2554" s="78" t="s">
        <v>2515</v>
      </c>
      <c r="L2554" s="78" t="s">
        <v>1791</v>
      </c>
      <c r="M2554" s="78" t="s">
        <v>1791</v>
      </c>
      <c r="N2554" s="78" t="s">
        <v>1791</v>
      </c>
      <c r="O2554" s="78" t="s">
        <v>2269</v>
      </c>
      <c r="P2554" s="82">
        <v>11</v>
      </c>
      <c r="Q2554" s="78" t="s">
        <v>2516</v>
      </c>
      <c r="R2554" s="82">
        <v>1</v>
      </c>
      <c r="S2554" s="82">
        <v>1</v>
      </c>
      <c r="T2554" s="82">
        <v>1</v>
      </c>
      <c r="U2554" s="82">
        <v>1</v>
      </c>
      <c r="V2554" s="82">
        <v>1</v>
      </c>
      <c r="W2554" s="82">
        <v>1</v>
      </c>
      <c r="X2554" s="82">
        <v>1</v>
      </c>
      <c r="Y2554" s="82">
        <v>1</v>
      </c>
      <c r="Z2554" s="82">
        <v>1</v>
      </c>
      <c r="AA2554" s="82">
        <v>1</v>
      </c>
      <c r="AB2554" s="82">
        <v>1</v>
      </c>
      <c r="AC2554" s="82">
        <v>0</v>
      </c>
      <c r="AD2554" s="85" t="str">
        <f>IF(A2554&lt;&gt;"",IF(D2554="DIRECCIÓN_DE_TRANSFERENCIAS","280 0031",VLOOKUP(C2554,NIVELES!$A$14:$B$105,2,0)),"")</f>
        <v>280 5410</v>
      </c>
      <c r="AE2554" s="86" t="s">
        <v>322</v>
      </c>
      <c r="AF2554" s="86" t="s">
        <v>545</v>
      </c>
      <c r="AG2554" s="79" t="str">
        <f>+IF(AF2554&lt;&gt;"",VLOOKUP(AF2554,NIVELES!$A$666:$B$673,2,0),"")</f>
        <v>SERVICIOS_DE_ATENCIÓN_GERONTOLÓGICA</v>
      </c>
      <c r="AH2554" s="78" t="s">
        <v>322</v>
      </c>
      <c r="AI2554" s="79" t="str">
        <f>IF(AH2554&lt;&gt;"",VLOOKUP(CONCATENATE(AG2554,AH2554),NIVELES!$B$676:$C$745,2,0),"")</f>
        <v>Administracion De La Atencion Gerontologica</v>
      </c>
      <c r="AJ2554" s="78" t="s">
        <v>517</v>
      </c>
      <c r="AK2554" s="79" t="str">
        <f>+IF(AJ2554&lt;&gt;"",VLOOKUP(AJ2554,NIVELES!$A$816:$B$892,2,0),"")</f>
        <v>NO APLICA</v>
      </c>
      <c r="AL2554" s="78" t="s">
        <v>553</v>
      </c>
      <c r="AM2554" s="78">
        <v>510204</v>
      </c>
      <c r="AN2554" s="79" t="str">
        <f>IF(AM2554&lt;&gt;"",+VLOOKUP(AM2554,NIVELES!$A$1652:$B$2466,2,0),"")</f>
        <v>Decimocuarto Sueldo</v>
      </c>
      <c r="AO2554" s="87">
        <v>4334</v>
      </c>
      <c r="AP2554" s="88">
        <v>0</v>
      </c>
      <c r="AQ2554" s="88">
        <v>98.49</v>
      </c>
      <c r="AR2554" s="88">
        <v>3349.1</v>
      </c>
      <c r="AS2554" s="88">
        <v>98.49</v>
      </c>
      <c r="AT2554" s="88">
        <v>98.49</v>
      </c>
      <c r="AU2554" s="88">
        <v>98.49</v>
      </c>
      <c r="AV2554" s="88">
        <v>98.49</v>
      </c>
      <c r="AW2554" s="88">
        <v>98.49</v>
      </c>
      <c r="AX2554" s="88">
        <v>98.49</v>
      </c>
      <c r="AY2554" s="88">
        <v>98.49</v>
      </c>
      <c r="AZ2554" s="88">
        <v>98.49</v>
      </c>
      <c r="BA2554" s="88">
        <v>98.49</v>
      </c>
      <c r="BB2554" s="89">
        <f t="shared" si="155"/>
        <v>4333.9999999999982</v>
      </c>
      <c r="BC2554" s="90" t="str">
        <f t="shared" si="154"/>
        <v>OK</v>
      </c>
      <c r="BD2554" s="91" t="str">
        <f t="shared" si="156"/>
        <v xml:space="preserve">                  </v>
      </c>
      <c r="BE2554" s="92">
        <f t="shared" si="157"/>
        <v>11</v>
      </c>
    </row>
    <row r="2555" spans="1:57" s="74" customFormat="1" ht="50.1" customHeight="1" x14ac:dyDescent="0.2">
      <c r="A2555" s="78" t="s">
        <v>55</v>
      </c>
      <c r="B2555" s="78" t="s">
        <v>61</v>
      </c>
      <c r="C2555" s="78" t="s">
        <v>25</v>
      </c>
      <c r="D2555" s="78" t="s">
        <v>605</v>
      </c>
      <c r="E2555" s="79" t="str">
        <f>+IF(C2555&lt;&gt;"",VLOOKUP(MID(C2555,18,5),NIVELES!$A$133:$B$213,2,0),"")</f>
        <v>LOS_RÍOS</v>
      </c>
      <c r="F2555" s="80" t="s">
        <v>279</v>
      </c>
      <c r="G2555" s="81" t="str">
        <f>+IF(F2555&lt;&gt;"",VLOOKUP(F2555,NIVELES!$A$246:$C$464,3,0),"")</f>
        <v xml:space="preserve"> </v>
      </c>
      <c r="H2555" s="82" t="s">
        <v>1024</v>
      </c>
      <c r="I2555" s="78" t="s">
        <v>2513</v>
      </c>
      <c r="J2555" s="78" t="s">
        <v>2514</v>
      </c>
      <c r="K2555" s="78" t="s">
        <v>2515</v>
      </c>
      <c r="L2555" s="78" t="s">
        <v>1791</v>
      </c>
      <c r="M2555" s="78" t="s">
        <v>1791</v>
      </c>
      <c r="N2555" s="78" t="s">
        <v>1791</v>
      </c>
      <c r="O2555" s="78" t="s">
        <v>2269</v>
      </c>
      <c r="P2555" s="82">
        <v>11</v>
      </c>
      <c r="Q2555" s="78" t="s">
        <v>2516</v>
      </c>
      <c r="R2555" s="82">
        <v>1</v>
      </c>
      <c r="S2555" s="82">
        <v>1</v>
      </c>
      <c r="T2555" s="82">
        <v>1</v>
      </c>
      <c r="U2555" s="82">
        <v>1</v>
      </c>
      <c r="V2555" s="82">
        <v>1</v>
      </c>
      <c r="W2555" s="82">
        <v>1</v>
      </c>
      <c r="X2555" s="82">
        <v>1</v>
      </c>
      <c r="Y2555" s="82">
        <v>1</v>
      </c>
      <c r="Z2555" s="82">
        <v>1</v>
      </c>
      <c r="AA2555" s="82">
        <v>1</v>
      </c>
      <c r="AB2555" s="82">
        <v>1</v>
      </c>
      <c r="AC2555" s="82">
        <v>0</v>
      </c>
      <c r="AD2555" s="85" t="str">
        <f>IF(A2555&lt;&gt;"",IF(D2555="DIRECCIÓN_DE_TRANSFERENCIAS","280 0031",VLOOKUP(C2555,NIVELES!$A$14:$B$105,2,0)),"")</f>
        <v>280 5410</v>
      </c>
      <c r="AE2555" s="86" t="s">
        <v>322</v>
      </c>
      <c r="AF2555" s="86" t="s">
        <v>545</v>
      </c>
      <c r="AG2555" s="79" t="str">
        <f>+IF(AF2555&lt;&gt;"",VLOOKUP(AF2555,NIVELES!$A$666:$B$673,2,0),"")</f>
        <v>SERVICIOS_DE_ATENCIÓN_GERONTOLÓGICA</v>
      </c>
      <c r="AH2555" s="78" t="s">
        <v>322</v>
      </c>
      <c r="AI2555" s="79" t="str">
        <f>IF(AH2555&lt;&gt;"",VLOOKUP(CONCATENATE(AG2555,AH2555),NIVELES!$B$676:$C$745,2,0),"")</f>
        <v>Administracion De La Atencion Gerontologica</v>
      </c>
      <c r="AJ2555" s="78" t="s">
        <v>517</v>
      </c>
      <c r="AK2555" s="79" t="str">
        <f>+IF(AJ2555&lt;&gt;"",VLOOKUP(AJ2555,NIVELES!$A$816:$B$892,2,0),"")</f>
        <v>NO APLICA</v>
      </c>
      <c r="AL2555" s="78" t="s">
        <v>553</v>
      </c>
      <c r="AM2555" s="78">
        <v>510510</v>
      </c>
      <c r="AN2555" s="79" t="str">
        <f>IF(AM2555&lt;&gt;"",+VLOOKUP(AM2555,NIVELES!$A$1652:$B$2466,2,0),"")</f>
        <v>Servicios Personales por Contrato</v>
      </c>
      <c r="AO2555" s="87">
        <v>76351</v>
      </c>
      <c r="AP2555" s="88">
        <v>6941</v>
      </c>
      <c r="AQ2555" s="88">
        <v>5265</v>
      </c>
      <c r="AR2555" s="88">
        <v>5265</v>
      </c>
      <c r="AS2555" s="88">
        <v>5265</v>
      </c>
      <c r="AT2555" s="88">
        <v>5265</v>
      </c>
      <c r="AU2555" s="88">
        <v>5265</v>
      </c>
      <c r="AV2555" s="88">
        <v>5265</v>
      </c>
      <c r="AW2555" s="88">
        <v>5265</v>
      </c>
      <c r="AX2555" s="88">
        <v>5265</v>
      </c>
      <c r="AY2555" s="88">
        <v>5265</v>
      </c>
      <c r="AZ2555" s="88">
        <v>5265</v>
      </c>
      <c r="BA2555" s="88">
        <v>16760</v>
      </c>
      <c r="BB2555" s="89">
        <f t="shared" si="155"/>
        <v>76351</v>
      </c>
      <c r="BC2555" s="90" t="str">
        <f t="shared" si="154"/>
        <v>OK</v>
      </c>
      <c r="BD2555" s="91" t="str">
        <f t="shared" si="156"/>
        <v xml:space="preserve">                  </v>
      </c>
      <c r="BE2555" s="92">
        <f t="shared" si="157"/>
        <v>11</v>
      </c>
    </row>
    <row r="2556" spans="1:57" s="74" customFormat="1" ht="50.1" customHeight="1" x14ac:dyDescent="0.2">
      <c r="A2556" s="78" t="s">
        <v>55</v>
      </c>
      <c r="B2556" s="78" t="s">
        <v>61</v>
      </c>
      <c r="C2556" s="78" t="s">
        <v>25</v>
      </c>
      <c r="D2556" s="78" t="s">
        <v>605</v>
      </c>
      <c r="E2556" s="79" t="str">
        <f>+IF(C2556&lt;&gt;"",VLOOKUP(MID(C2556,18,5),NIVELES!$A$133:$B$213,2,0),"")</f>
        <v>LOS_RÍOS</v>
      </c>
      <c r="F2556" s="80" t="s">
        <v>279</v>
      </c>
      <c r="G2556" s="81" t="str">
        <f>+IF(F2556&lt;&gt;"",VLOOKUP(F2556,NIVELES!$A$246:$C$464,3,0),"")</f>
        <v xml:space="preserve"> </v>
      </c>
      <c r="H2556" s="82" t="s">
        <v>1024</v>
      </c>
      <c r="I2556" s="78" t="s">
        <v>2513</v>
      </c>
      <c r="J2556" s="78" t="s">
        <v>2514</v>
      </c>
      <c r="K2556" s="78" t="s">
        <v>2515</v>
      </c>
      <c r="L2556" s="78" t="s">
        <v>1791</v>
      </c>
      <c r="M2556" s="78" t="s">
        <v>1791</v>
      </c>
      <c r="N2556" s="78" t="s">
        <v>1791</v>
      </c>
      <c r="O2556" s="78" t="s">
        <v>2269</v>
      </c>
      <c r="P2556" s="82">
        <v>11</v>
      </c>
      <c r="Q2556" s="78" t="s">
        <v>2516</v>
      </c>
      <c r="R2556" s="82">
        <v>1</v>
      </c>
      <c r="S2556" s="82">
        <v>1</v>
      </c>
      <c r="T2556" s="82">
        <v>1</v>
      </c>
      <c r="U2556" s="82">
        <v>1</v>
      </c>
      <c r="V2556" s="82">
        <v>1</v>
      </c>
      <c r="W2556" s="82">
        <v>1</v>
      </c>
      <c r="X2556" s="82">
        <v>1</v>
      </c>
      <c r="Y2556" s="82">
        <v>1</v>
      </c>
      <c r="Z2556" s="82">
        <v>1</v>
      </c>
      <c r="AA2556" s="82">
        <v>1</v>
      </c>
      <c r="AB2556" s="82">
        <v>1</v>
      </c>
      <c r="AC2556" s="82">
        <v>0</v>
      </c>
      <c r="AD2556" s="85" t="str">
        <f>IF(A2556&lt;&gt;"",IF(D2556="DIRECCIÓN_DE_TRANSFERENCIAS","280 0031",VLOOKUP(C2556,NIVELES!$A$14:$B$105,2,0)),"")</f>
        <v>280 5410</v>
      </c>
      <c r="AE2556" s="86" t="s">
        <v>322</v>
      </c>
      <c r="AF2556" s="86" t="s">
        <v>545</v>
      </c>
      <c r="AG2556" s="79" t="str">
        <f>+IF(AF2556&lt;&gt;"",VLOOKUP(AF2556,NIVELES!$A$666:$B$673,2,0),"")</f>
        <v>SERVICIOS_DE_ATENCIÓN_GERONTOLÓGICA</v>
      </c>
      <c r="AH2556" s="78" t="s">
        <v>322</v>
      </c>
      <c r="AI2556" s="79" t="str">
        <f>IF(AH2556&lt;&gt;"",VLOOKUP(CONCATENATE(AG2556,AH2556),NIVELES!$B$676:$C$745,2,0),"")</f>
        <v>Administracion De La Atencion Gerontologica</v>
      </c>
      <c r="AJ2556" s="78" t="s">
        <v>517</v>
      </c>
      <c r="AK2556" s="79" t="str">
        <f>+IF(AJ2556&lt;&gt;"",VLOOKUP(AJ2556,NIVELES!$A$816:$B$892,2,0),"")</f>
        <v>NO APLICA</v>
      </c>
      <c r="AL2556" s="78" t="s">
        <v>553</v>
      </c>
      <c r="AM2556" s="78">
        <v>510601</v>
      </c>
      <c r="AN2556" s="79" t="str">
        <f>IF(AM2556&lt;&gt;"",+VLOOKUP(AM2556,NIVELES!$A$1652:$B$2466,2,0),"")</f>
        <v>Aporte Patronal</v>
      </c>
      <c r="AO2556" s="87">
        <v>9461.15</v>
      </c>
      <c r="AP2556" s="88">
        <v>860.17</v>
      </c>
      <c r="AQ2556" s="88">
        <v>698.44</v>
      </c>
      <c r="AR2556" s="88">
        <v>742.75</v>
      </c>
      <c r="AS2556" s="88">
        <v>742.75</v>
      </c>
      <c r="AT2556" s="88">
        <v>742.75</v>
      </c>
      <c r="AU2556" s="88">
        <v>742.75</v>
      </c>
      <c r="AV2556" s="88">
        <v>742.75</v>
      </c>
      <c r="AW2556" s="88">
        <v>742.75</v>
      </c>
      <c r="AX2556" s="88">
        <v>742.75</v>
      </c>
      <c r="AY2556" s="88">
        <v>742.75</v>
      </c>
      <c r="AZ2556" s="88">
        <v>742.75</v>
      </c>
      <c r="BA2556" s="88">
        <v>1217.79</v>
      </c>
      <c r="BB2556" s="89">
        <f t="shared" si="155"/>
        <v>9461.1500000000015</v>
      </c>
      <c r="BC2556" s="90" t="str">
        <f t="shared" si="154"/>
        <v>OK</v>
      </c>
      <c r="BD2556" s="91" t="str">
        <f t="shared" si="156"/>
        <v xml:space="preserve">                  </v>
      </c>
      <c r="BE2556" s="92">
        <f t="shared" si="157"/>
        <v>11</v>
      </c>
    </row>
    <row r="2557" spans="1:57" s="74" customFormat="1" ht="50.1" customHeight="1" x14ac:dyDescent="0.2">
      <c r="A2557" s="78" t="s">
        <v>55</v>
      </c>
      <c r="B2557" s="78" t="s">
        <v>61</v>
      </c>
      <c r="C2557" s="78" t="s">
        <v>25</v>
      </c>
      <c r="D2557" s="78" t="s">
        <v>605</v>
      </c>
      <c r="E2557" s="79" t="str">
        <f>+IF(C2557&lt;&gt;"",VLOOKUP(MID(C2557,18,5),NIVELES!$A$133:$B$213,2,0),"")</f>
        <v>LOS_RÍOS</v>
      </c>
      <c r="F2557" s="80" t="s">
        <v>279</v>
      </c>
      <c r="G2557" s="81" t="str">
        <f>+IF(F2557&lt;&gt;"",VLOOKUP(F2557,NIVELES!$A$246:$C$464,3,0),"")</f>
        <v xml:space="preserve"> </v>
      </c>
      <c r="H2557" s="82" t="s">
        <v>1024</v>
      </c>
      <c r="I2557" s="78" t="s">
        <v>2513</v>
      </c>
      <c r="J2557" s="78" t="s">
        <v>2514</v>
      </c>
      <c r="K2557" s="78" t="s">
        <v>2515</v>
      </c>
      <c r="L2557" s="78" t="s">
        <v>1791</v>
      </c>
      <c r="M2557" s="78" t="s">
        <v>1791</v>
      </c>
      <c r="N2557" s="78" t="s">
        <v>1791</v>
      </c>
      <c r="O2557" s="78" t="s">
        <v>2269</v>
      </c>
      <c r="P2557" s="82">
        <v>11</v>
      </c>
      <c r="Q2557" s="78" t="s">
        <v>2516</v>
      </c>
      <c r="R2557" s="82">
        <v>1</v>
      </c>
      <c r="S2557" s="82">
        <v>1</v>
      </c>
      <c r="T2557" s="82">
        <v>1</v>
      </c>
      <c r="U2557" s="82">
        <v>1</v>
      </c>
      <c r="V2557" s="82">
        <v>1</v>
      </c>
      <c r="W2557" s="82">
        <v>1</v>
      </c>
      <c r="X2557" s="82">
        <v>1</v>
      </c>
      <c r="Y2557" s="82">
        <v>1</v>
      </c>
      <c r="Z2557" s="82">
        <v>1</v>
      </c>
      <c r="AA2557" s="82">
        <v>1</v>
      </c>
      <c r="AB2557" s="82">
        <v>1</v>
      </c>
      <c r="AC2557" s="82">
        <v>0</v>
      </c>
      <c r="AD2557" s="85" t="str">
        <f>IF(A2557&lt;&gt;"",IF(D2557="DIRECCIÓN_DE_TRANSFERENCIAS","280 0031",VLOOKUP(C2557,NIVELES!$A$14:$B$105,2,0)),"")</f>
        <v>280 5410</v>
      </c>
      <c r="AE2557" s="86" t="s">
        <v>322</v>
      </c>
      <c r="AF2557" s="86" t="s">
        <v>545</v>
      </c>
      <c r="AG2557" s="79" t="str">
        <f>+IF(AF2557&lt;&gt;"",VLOOKUP(AF2557,NIVELES!$A$666:$B$673,2,0),"")</f>
        <v>SERVICIOS_DE_ATENCIÓN_GERONTOLÓGICA</v>
      </c>
      <c r="AH2557" s="78" t="s">
        <v>322</v>
      </c>
      <c r="AI2557" s="79" t="str">
        <f>IF(AH2557&lt;&gt;"",VLOOKUP(CONCATENATE(AG2557,AH2557),NIVELES!$B$676:$C$745,2,0),"")</f>
        <v>Administracion De La Atencion Gerontologica</v>
      </c>
      <c r="AJ2557" s="78" t="s">
        <v>517</v>
      </c>
      <c r="AK2557" s="79" t="str">
        <f>+IF(AJ2557&lt;&gt;"",VLOOKUP(AJ2557,NIVELES!$A$816:$B$892,2,0),"")</f>
        <v>NO APLICA</v>
      </c>
      <c r="AL2557" s="78" t="s">
        <v>553</v>
      </c>
      <c r="AM2557" s="78">
        <v>510602</v>
      </c>
      <c r="AN2557" s="79" t="str">
        <f>IF(AM2557&lt;&gt;"",+VLOOKUP(AM2557,NIVELES!$A$1652:$B$2466,2,0),"")</f>
        <v>Fondo de Reserva</v>
      </c>
      <c r="AO2557" s="87">
        <v>8170.25</v>
      </c>
      <c r="AP2557" s="88">
        <v>0</v>
      </c>
      <c r="AQ2557" s="88">
        <v>602.83000000000004</v>
      </c>
      <c r="AR2557" s="88">
        <v>680.85</v>
      </c>
      <c r="AS2557" s="88">
        <v>680.85</v>
      </c>
      <c r="AT2557" s="88">
        <v>680.85</v>
      </c>
      <c r="AU2557" s="88">
        <v>680.85</v>
      </c>
      <c r="AV2557" s="88">
        <v>680.85</v>
      </c>
      <c r="AW2557" s="88">
        <v>680.85</v>
      </c>
      <c r="AX2557" s="88">
        <v>680.85</v>
      </c>
      <c r="AY2557" s="88">
        <v>680.85</v>
      </c>
      <c r="AZ2557" s="88">
        <v>680.85</v>
      </c>
      <c r="BA2557" s="88">
        <v>1439.77</v>
      </c>
      <c r="BB2557" s="89">
        <f t="shared" si="155"/>
        <v>8170.2500000000018</v>
      </c>
      <c r="BC2557" s="90" t="str">
        <f t="shared" si="154"/>
        <v>OK</v>
      </c>
      <c r="BD2557" s="91" t="str">
        <f t="shared" si="156"/>
        <v xml:space="preserve">                  </v>
      </c>
      <c r="BE2557" s="92">
        <f t="shared" si="157"/>
        <v>11</v>
      </c>
    </row>
    <row r="2558" spans="1:57" s="74" customFormat="1" ht="50.1" customHeight="1" x14ac:dyDescent="0.2">
      <c r="A2558" s="78" t="s">
        <v>55</v>
      </c>
      <c r="B2558" s="78" t="s">
        <v>61</v>
      </c>
      <c r="C2558" s="78" t="s">
        <v>25</v>
      </c>
      <c r="D2558" s="78" t="s">
        <v>605</v>
      </c>
      <c r="E2558" s="79" t="str">
        <f>+IF(C2558&lt;&gt;"",VLOOKUP(MID(C2558,18,5),NIVELES!$A$133:$B$213,2,0),"")</f>
        <v>LOS_RÍOS</v>
      </c>
      <c r="F2558" s="80" t="s">
        <v>279</v>
      </c>
      <c r="G2558" s="81" t="str">
        <f>+IF(F2558&lt;&gt;"",VLOOKUP(F2558,NIVELES!$A$246:$C$464,3,0),"")</f>
        <v xml:space="preserve"> </v>
      </c>
      <c r="H2558" s="82" t="s">
        <v>1024</v>
      </c>
      <c r="I2558" s="78" t="s">
        <v>2513</v>
      </c>
      <c r="J2558" s="78" t="s">
        <v>2514</v>
      </c>
      <c r="K2558" s="78" t="s">
        <v>2515</v>
      </c>
      <c r="L2558" s="78" t="s">
        <v>1791</v>
      </c>
      <c r="M2558" s="78">
        <v>40</v>
      </c>
      <c r="N2558" s="78" t="s">
        <v>2271</v>
      </c>
      <c r="O2558" s="78" t="s">
        <v>2272</v>
      </c>
      <c r="P2558" s="82">
        <v>4</v>
      </c>
      <c r="Q2558" s="78" t="s">
        <v>2273</v>
      </c>
      <c r="R2558" s="82">
        <v>0</v>
      </c>
      <c r="S2558" s="82">
        <v>1</v>
      </c>
      <c r="T2558" s="82">
        <v>0</v>
      </c>
      <c r="U2558" s="82">
        <v>1</v>
      </c>
      <c r="V2558" s="82">
        <v>0</v>
      </c>
      <c r="W2558" s="82">
        <v>0</v>
      </c>
      <c r="X2558" s="82">
        <v>1</v>
      </c>
      <c r="Y2558" s="82">
        <v>0</v>
      </c>
      <c r="Z2558" s="82">
        <v>0</v>
      </c>
      <c r="AA2558" s="82">
        <v>1</v>
      </c>
      <c r="AB2558" s="82">
        <v>0</v>
      </c>
      <c r="AC2558" s="82">
        <v>0</v>
      </c>
      <c r="AD2558" s="85" t="str">
        <f>IF(A2558&lt;&gt;"",IF(D2558="DIRECCIÓN_DE_TRANSFERENCIAS","280 0031",VLOOKUP(C2558,NIVELES!$A$14:$B$105,2,0)),"")</f>
        <v>280 5410</v>
      </c>
      <c r="AE2558" s="86" t="s">
        <v>322</v>
      </c>
      <c r="AF2558" s="86" t="s">
        <v>545</v>
      </c>
      <c r="AG2558" s="79" t="str">
        <f>+IF(AF2558&lt;&gt;"",VLOOKUP(AF2558,NIVELES!$A$666:$B$673,2,0),"")</f>
        <v>SERVICIOS_DE_ATENCIÓN_GERONTOLÓGICA</v>
      </c>
      <c r="AH2558" s="78" t="s">
        <v>453</v>
      </c>
      <c r="AI2558" s="79" t="str">
        <f>IF(AH2558&lt;&gt;"",VLOOKUP(CONCATENATE(AG2558,AH2558),NIVELES!$B$676:$C$745,2,0),"")</f>
        <v xml:space="preserve">Subvenciones Para Contribuir El Cuidado De Las Personas Adultas Mayores  Atendidos  A Traves De  Terceros Sean Públicos O Privados </v>
      </c>
      <c r="AJ2558" s="78" t="s">
        <v>380</v>
      </c>
      <c r="AK2558" s="79" t="str">
        <f>+IF(AJ2558&lt;&gt;"",VLOOKUP(AJ2558,NIVELES!$A$816:$B$892,2,0),"")</f>
        <v>PROMOVER PRÁCTICAS DE CUIDADO A LAS PERSONAS ADULTAS MAYORES BAJO PARÁMETROS DE CALIDAD Y CALIDEZ</v>
      </c>
      <c r="AL2558" s="78" t="s">
        <v>556</v>
      </c>
      <c r="AM2558" s="78">
        <v>580104</v>
      </c>
      <c r="AN2558" s="79" t="str">
        <f>IF(AM2558&lt;&gt;"",+VLOOKUP(AM2558,NIVELES!$A$1652:$B$2466,2,0),"")</f>
        <v>A Gobiernos Autónomos Descentralizados</v>
      </c>
      <c r="AO2558" s="87">
        <v>31411.25</v>
      </c>
      <c r="AP2558" s="88">
        <v>0</v>
      </c>
      <c r="AQ2558" s="88">
        <v>0</v>
      </c>
      <c r="AR2558" s="88">
        <v>7852.81</v>
      </c>
      <c r="AS2558" s="88">
        <v>7852.81</v>
      </c>
      <c r="AT2558" s="88">
        <v>0</v>
      </c>
      <c r="AU2558" s="88">
        <v>0</v>
      </c>
      <c r="AV2558" s="88">
        <v>7852.81</v>
      </c>
      <c r="AW2558" s="88">
        <v>0</v>
      </c>
      <c r="AX2558" s="88">
        <v>0</v>
      </c>
      <c r="AY2558" s="88">
        <v>7852.82</v>
      </c>
      <c r="AZ2558" s="88">
        <v>0</v>
      </c>
      <c r="BA2558" s="88">
        <v>0</v>
      </c>
      <c r="BB2558" s="89">
        <f t="shared" si="155"/>
        <v>31411.25</v>
      </c>
      <c r="BC2558" s="90" t="str">
        <f t="shared" si="154"/>
        <v>OK</v>
      </c>
      <c r="BD2558" s="91" t="str">
        <f t="shared" si="156"/>
        <v xml:space="preserve">                  </v>
      </c>
      <c r="BE2558" s="92">
        <f t="shared" si="157"/>
        <v>4</v>
      </c>
    </row>
    <row r="2559" spans="1:57" s="74" customFormat="1" ht="50.1" customHeight="1" x14ac:dyDescent="0.2">
      <c r="A2559" s="78" t="s">
        <v>55</v>
      </c>
      <c r="B2559" s="78" t="s">
        <v>61</v>
      </c>
      <c r="C2559" s="78" t="s">
        <v>25</v>
      </c>
      <c r="D2559" s="78" t="s">
        <v>605</v>
      </c>
      <c r="E2559" s="79" t="str">
        <f>+IF(C2559&lt;&gt;"",VLOOKUP(MID(C2559,18,5),NIVELES!$A$133:$B$213,2,0),"")</f>
        <v>LOS_RÍOS</v>
      </c>
      <c r="F2559" s="80" t="s">
        <v>279</v>
      </c>
      <c r="G2559" s="81" t="str">
        <f>+IF(F2559&lt;&gt;"",VLOOKUP(F2559,NIVELES!$A$246:$C$464,3,0),"")</f>
        <v xml:space="preserve"> </v>
      </c>
      <c r="H2559" s="82" t="s">
        <v>1024</v>
      </c>
      <c r="I2559" s="78" t="s">
        <v>2513</v>
      </c>
      <c r="J2559" s="78" t="s">
        <v>2514</v>
      </c>
      <c r="K2559" s="78" t="s">
        <v>2515</v>
      </c>
      <c r="L2559" s="78" t="s">
        <v>1791</v>
      </c>
      <c r="M2559" s="78" t="s">
        <v>1791</v>
      </c>
      <c r="N2559" s="78" t="s">
        <v>1791</v>
      </c>
      <c r="O2559" s="78" t="s">
        <v>2274</v>
      </c>
      <c r="P2559" s="82">
        <v>12</v>
      </c>
      <c r="Q2559" s="78" t="s">
        <v>2955</v>
      </c>
      <c r="R2559" s="82">
        <v>1</v>
      </c>
      <c r="S2559" s="82">
        <v>1</v>
      </c>
      <c r="T2559" s="82">
        <v>1</v>
      </c>
      <c r="U2559" s="82">
        <v>1</v>
      </c>
      <c r="V2559" s="82">
        <v>1</v>
      </c>
      <c r="W2559" s="82">
        <v>1</v>
      </c>
      <c r="X2559" s="82">
        <v>1</v>
      </c>
      <c r="Y2559" s="82">
        <v>1</v>
      </c>
      <c r="Z2559" s="82">
        <v>1</v>
      </c>
      <c r="AA2559" s="82">
        <v>1</v>
      </c>
      <c r="AB2559" s="82">
        <v>1</v>
      </c>
      <c r="AC2559" s="82">
        <v>1</v>
      </c>
      <c r="AD2559" s="85" t="str">
        <f>IF(A2559&lt;&gt;"",IF(D2559="DIRECCIÓN_DE_TRANSFERENCIAS","280 0031",VLOOKUP(C2559,NIVELES!$A$14:$B$105,2,0)),"")</f>
        <v>280 5410</v>
      </c>
      <c r="AE2559" s="86" t="s">
        <v>322</v>
      </c>
      <c r="AF2559" s="86" t="s">
        <v>545</v>
      </c>
      <c r="AG2559" s="79" t="str">
        <f>+IF(AF2559&lt;&gt;"",VLOOKUP(AF2559,NIVELES!$A$666:$B$673,2,0),"")</f>
        <v>SERVICIOS_DE_ATENCIÓN_GERONTOLÓGICA</v>
      </c>
      <c r="AH2559" s="78" t="s">
        <v>322</v>
      </c>
      <c r="AI2559" s="79" t="str">
        <f>IF(AH2559&lt;&gt;"",VLOOKUP(CONCATENATE(AG2559,AH2559),NIVELES!$B$676:$C$745,2,0),"")</f>
        <v>Administracion De La Atencion Gerontologica</v>
      </c>
      <c r="AJ2559" s="78" t="s">
        <v>517</v>
      </c>
      <c r="AK2559" s="79" t="str">
        <f>+IF(AJ2559&lt;&gt;"",VLOOKUP(AJ2559,NIVELES!$A$816:$B$892,2,0),"")</f>
        <v>NO APLICA</v>
      </c>
      <c r="AL2559" s="78" t="s">
        <v>554</v>
      </c>
      <c r="AM2559" s="78">
        <v>530101</v>
      </c>
      <c r="AN2559" s="79" t="str">
        <f>IF(AM2559&lt;&gt;"",+VLOOKUP(AM2559,NIVELES!$A$1652:$B$2466,2,0),"")</f>
        <v>Agua Potable</v>
      </c>
      <c r="AO2559" s="87">
        <v>1605</v>
      </c>
      <c r="AP2559" s="88"/>
      <c r="AQ2559" s="88">
        <v>256.54000000000002</v>
      </c>
      <c r="AR2559" s="88">
        <v>133.75</v>
      </c>
      <c r="AS2559" s="88">
        <v>133.75</v>
      </c>
      <c r="AT2559" s="88">
        <v>133.75</v>
      </c>
      <c r="AU2559" s="88">
        <v>133.75</v>
      </c>
      <c r="AV2559" s="88">
        <v>133.75</v>
      </c>
      <c r="AW2559" s="88">
        <v>133.75</v>
      </c>
      <c r="AX2559" s="88">
        <v>133.75</v>
      </c>
      <c r="AY2559" s="88">
        <v>133.75</v>
      </c>
      <c r="AZ2559" s="88">
        <v>133.75</v>
      </c>
      <c r="BA2559" s="88">
        <v>144.71</v>
      </c>
      <c r="BB2559" s="89">
        <f t="shared" si="155"/>
        <v>1605</v>
      </c>
      <c r="BC2559" s="90" t="str">
        <f t="shared" si="154"/>
        <v>OK</v>
      </c>
      <c r="BD2559" s="91" t="str">
        <f t="shared" si="156"/>
        <v xml:space="preserve">                  </v>
      </c>
      <c r="BE2559" s="92">
        <f t="shared" si="157"/>
        <v>12</v>
      </c>
    </row>
    <row r="2560" spans="1:57" s="74" customFormat="1" ht="50.1" customHeight="1" x14ac:dyDescent="0.2">
      <c r="A2560" s="78" t="s">
        <v>55</v>
      </c>
      <c r="B2560" s="78" t="s">
        <v>61</v>
      </c>
      <c r="C2560" s="78" t="s">
        <v>25</v>
      </c>
      <c r="D2560" s="78" t="s">
        <v>605</v>
      </c>
      <c r="E2560" s="79" t="str">
        <f>+IF(C2560&lt;&gt;"",VLOOKUP(MID(C2560,18,5),NIVELES!$A$133:$B$213,2,0),"")</f>
        <v>LOS_RÍOS</v>
      </c>
      <c r="F2560" s="80" t="s">
        <v>279</v>
      </c>
      <c r="G2560" s="81" t="str">
        <f>+IF(F2560&lt;&gt;"",VLOOKUP(F2560,NIVELES!$A$246:$C$464,3,0),"")</f>
        <v xml:space="preserve"> </v>
      </c>
      <c r="H2560" s="82" t="s">
        <v>1024</v>
      </c>
      <c r="I2560" s="78" t="s">
        <v>2513</v>
      </c>
      <c r="J2560" s="78" t="s">
        <v>2514</v>
      </c>
      <c r="K2560" s="78" t="s">
        <v>2515</v>
      </c>
      <c r="L2560" s="78" t="s">
        <v>1791</v>
      </c>
      <c r="M2560" s="78" t="s">
        <v>1791</v>
      </c>
      <c r="N2560" s="78" t="s">
        <v>1791</v>
      </c>
      <c r="O2560" s="78" t="s">
        <v>2274</v>
      </c>
      <c r="P2560" s="82">
        <v>12</v>
      </c>
      <c r="Q2560" s="78" t="s">
        <v>2955</v>
      </c>
      <c r="R2560" s="82">
        <v>1</v>
      </c>
      <c r="S2560" s="82">
        <v>1</v>
      </c>
      <c r="T2560" s="82">
        <v>1</v>
      </c>
      <c r="U2560" s="82">
        <v>1</v>
      </c>
      <c r="V2560" s="82">
        <v>1</v>
      </c>
      <c r="W2560" s="82">
        <v>1</v>
      </c>
      <c r="X2560" s="82">
        <v>1</v>
      </c>
      <c r="Y2560" s="82">
        <v>1</v>
      </c>
      <c r="Z2560" s="82">
        <v>1</v>
      </c>
      <c r="AA2560" s="82">
        <v>1</v>
      </c>
      <c r="AB2560" s="82">
        <v>1</v>
      </c>
      <c r="AC2560" s="82">
        <v>1</v>
      </c>
      <c r="AD2560" s="85" t="str">
        <f>IF(A2560&lt;&gt;"",IF(D2560="DIRECCIÓN_DE_TRANSFERENCIAS","280 0031",VLOOKUP(C2560,NIVELES!$A$14:$B$105,2,0)),"")</f>
        <v>280 5410</v>
      </c>
      <c r="AE2560" s="86" t="s">
        <v>322</v>
      </c>
      <c r="AF2560" s="86" t="s">
        <v>545</v>
      </c>
      <c r="AG2560" s="79" t="str">
        <f>+IF(AF2560&lt;&gt;"",VLOOKUP(AF2560,NIVELES!$A$666:$B$673,2,0),"")</f>
        <v>SERVICIOS_DE_ATENCIÓN_GERONTOLÓGICA</v>
      </c>
      <c r="AH2560" s="78" t="s">
        <v>322</v>
      </c>
      <c r="AI2560" s="79" t="str">
        <f>IF(AH2560&lt;&gt;"",VLOOKUP(CONCATENATE(AG2560,AH2560),NIVELES!$B$676:$C$745,2,0),"")</f>
        <v>Administracion De La Atencion Gerontologica</v>
      </c>
      <c r="AJ2560" s="78" t="s">
        <v>517</v>
      </c>
      <c r="AK2560" s="79" t="str">
        <f>+IF(AJ2560&lt;&gt;"",VLOOKUP(AJ2560,NIVELES!$A$816:$B$892,2,0),"")</f>
        <v>NO APLICA</v>
      </c>
      <c r="AL2560" s="78" t="s">
        <v>554</v>
      </c>
      <c r="AM2560" s="78">
        <v>530104</v>
      </c>
      <c r="AN2560" s="79" t="str">
        <f>IF(AM2560&lt;&gt;"",+VLOOKUP(AM2560,NIVELES!$A$1652:$B$2466,2,0),"")</f>
        <v>Energía Eléctrica</v>
      </c>
      <c r="AO2560" s="87">
        <v>715</v>
      </c>
      <c r="AP2560" s="88"/>
      <c r="AQ2560" s="88">
        <v>339.91</v>
      </c>
      <c r="AR2560" s="88">
        <v>150</v>
      </c>
      <c r="AS2560" s="88">
        <v>150</v>
      </c>
      <c r="AT2560" s="88">
        <v>75.09</v>
      </c>
      <c r="AU2560" s="88"/>
      <c r="AV2560" s="88"/>
      <c r="AW2560" s="88"/>
      <c r="AX2560" s="88"/>
      <c r="AY2560" s="88"/>
      <c r="AZ2560" s="88"/>
      <c r="BA2560" s="88"/>
      <c r="BB2560" s="89">
        <f t="shared" si="155"/>
        <v>715.00000000000011</v>
      </c>
      <c r="BC2560" s="90" t="str">
        <f t="shared" si="154"/>
        <v>OK</v>
      </c>
      <c r="BD2560" s="91" t="str">
        <f t="shared" si="156"/>
        <v xml:space="preserve">                  </v>
      </c>
      <c r="BE2560" s="92">
        <f t="shared" si="157"/>
        <v>12</v>
      </c>
    </row>
    <row r="2561" spans="1:57" s="74" customFormat="1" ht="50.1" customHeight="1" x14ac:dyDescent="0.2">
      <c r="A2561" s="78" t="s">
        <v>55</v>
      </c>
      <c r="B2561" s="78" t="s">
        <v>61</v>
      </c>
      <c r="C2561" s="78" t="s">
        <v>25</v>
      </c>
      <c r="D2561" s="78" t="s">
        <v>605</v>
      </c>
      <c r="E2561" s="79" t="str">
        <f>+IF(C2561&lt;&gt;"",VLOOKUP(MID(C2561,18,5),NIVELES!$A$133:$B$213,2,0),"")</f>
        <v>LOS_RÍOS</v>
      </c>
      <c r="F2561" s="80" t="s">
        <v>279</v>
      </c>
      <c r="G2561" s="81" t="str">
        <f>+IF(F2561&lt;&gt;"",VLOOKUP(F2561,NIVELES!$A$246:$C$464,3,0),"")</f>
        <v xml:space="preserve"> </v>
      </c>
      <c r="H2561" s="82" t="s">
        <v>1024</v>
      </c>
      <c r="I2561" s="78" t="s">
        <v>2513</v>
      </c>
      <c r="J2561" s="78" t="s">
        <v>2514</v>
      </c>
      <c r="K2561" s="78" t="s">
        <v>2515</v>
      </c>
      <c r="L2561" s="78" t="s">
        <v>1791</v>
      </c>
      <c r="M2561" s="78" t="s">
        <v>1791</v>
      </c>
      <c r="N2561" s="78" t="s">
        <v>1791</v>
      </c>
      <c r="O2561" s="78" t="s">
        <v>2274</v>
      </c>
      <c r="P2561" s="82">
        <v>12</v>
      </c>
      <c r="Q2561" s="78" t="s">
        <v>2955</v>
      </c>
      <c r="R2561" s="82">
        <v>1</v>
      </c>
      <c r="S2561" s="82">
        <v>1</v>
      </c>
      <c r="T2561" s="82">
        <v>1</v>
      </c>
      <c r="U2561" s="82">
        <v>1</v>
      </c>
      <c r="V2561" s="82">
        <v>1</v>
      </c>
      <c r="W2561" s="82">
        <v>1</v>
      </c>
      <c r="X2561" s="82">
        <v>1</v>
      </c>
      <c r="Y2561" s="82">
        <v>1</v>
      </c>
      <c r="Z2561" s="82">
        <v>1</v>
      </c>
      <c r="AA2561" s="82">
        <v>1</v>
      </c>
      <c r="AB2561" s="82">
        <v>1</v>
      </c>
      <c r="AC2561" s="82">
        <v>1</v>
      </c>
      <c r="AD2561" s="85" t="str">
        <f>IF(A2561&lt;&gt;"",IF(D2561="DIRECCIÓN_DE_TRANSFERENCIAS","280 0031",VLOOKUP(C2561,NIVELES!$A$14:$B$105,2,0)),"")</f>
        <v>280 5410</v>
      </c>
      <c r="AE2561" s="86" t="s">
        <v>322</v>
      </c>
      <c r="AF2561" s="86" t="s">
        <v>545</v>
      </c>
      <c r="AG2561" s="79" t="str">
        <f>+IF(AF2561&lt;&gt;"",VLOOKUP(AF2561,NIVELES!$A$666:$B$673,2,0),"")</f>
        <v>SERVICIOS_DE_ATENCIÓN_GERONTOLÓGICA</v>
      </c>
      <c r="AH2561" s="78" t="s">
        <v>322</v>
      </c>
      <c r="AI2561" s="79" t="str">
        <f>IF(AH2561&lt;&gt;"",VLOOKUP(CONCATENATE(AG2561,AH2561),NIVELES!$B$676:$C$745,2,0),"")</f>
        <v>Administracion De La Atencion Gerontologica</v>
      </c>
      <c r="AJ2561" s="78" t="s">
        <v>517</v>
      </c>
      <c r="AK2561" s="79" t="str">
        <f>+IF(AJ2561&lt;&gt;"",VLOOKUP(AJ2561,NIVELES!$A$816:$B$892,2,0),"")</f>
        <v>NO APLICA</v>
      </c>
      <c r="AL2561" s="78" t="s">
        <v>554</v>
      </c>
      <c r="AM2561" s="78">
        <v>530105</v>
      </c>
      <c r="AN2561" s="79" t="str">
        <f>IF(AM2561&lt;&gt;"",+VLOOKUP(AM2561,NIVELES!$A$1652:$B$2466,2,0),"")</f>
        <v>Telecomunicaciones</v>
      </c>
      <c r="AO2561" s="87">
        <v>1065</v>
      </c>
      <c r="AP2561" s="88"/>
      <c r="AQ2561" s="88">
        <v>161.74</v>
      </c>
      <c r="AR2561" s="88">
        <v>162</v>
      </c>
      <c r="AS2561" s="88">
        <v>162</v>
      </c>
      <c r="AT2561" s="88">
        <v>162</v>
      </c>
      <c r="AU2561" s="88">
        <v>162</v>
      </c>
      <c r="AV2561" s="88">
        <v>162</v>
      </c>
      <c r="AW2561" s="88">
        <v>93.26</v>
      </c>
      <c r="AX2561" s="88"/>
      <c r="AY2561" s="88"/>
      <c r="AZ2561" s="88"/>
      <c r="BA2561" s="88"/>
      <c r="BB2561" s="89">
        <f t="shared" si="155"/>
        <v>1065</v>
      </c>
      <c r="BC2561" s="90" t="str">
        <f t="shared" si="154"/>
        <v>OK</v>
      </c>
      <c r="BD2561" s="91" t="str">
        <f t="shared" si="156"/>
        <v xml:space="preserve">                  </v>
      </c>
      <c r="BE2561" s="92">
        <f t="shared" si="157"/>
        <v>12</v>
      </c>
    </row>
    <row r="2562" spans="1:57" s="74" customFormat="1" ht="50.1" customHeight="1" x14ac:dyDescent="0.2">
      <c r="A2562" s="78" t="s">
        <v>55</v>
      </c>
      <c r="B2562" s="78" t="s">
        <v>61</v>
      </c>
      <c r="C2562" s="78" t="s">
        <v>25</v>
      </c>
      <c r="D2562" s="78" t="s">
        <v>605</v>
      </c>
      <c r="E2562" s="79" t="str">
        <f>+IF(C2562&lt;&gt;"",VLOOKUP(MID(C2562,18,5),NIVELES!$A$133:$B$213,2,0),"")</f>
        <v>LOS_RÍOS</v>
      </c>
      <c r="F2562" s="80" t="s">
        <v>279</v>
      </c>
      <c r="G2562" s="81" t="str">
        <f>+IF(F2562&lt;&gt;"",VLOOKUP(F2562,NIVELES!$A$246:$C$464,3,0),"")</f>
        <v xml:space="preserve"> </v>
      </c>
      <c r="H2562" s="82" t="s">
        <v>1024</v>
      </c>
      <c r="I2562" s="78" t="s">
        <v>2513</v>
      </c>
      <c r="J2562" s="78" t="s">
        <v>2514</v>
      </c>
      <c r="K2562" s="78" t="s">
        <v>2515</v>
      </c>
      <c r="L2562" s="78" t="s">
        <v>1791</v>
      </c>
      <c r="M2562" s="78" t="s">
        <v>1791</v>
      </c>
      <c r="N2562" s="78" t="s">
        <v>1791</v>
      </c>
      <c r="O2562" s="78" t="s">
        <v>2284</v>
      </c>
      <c r="P2562" s="82">
        <v>12</v>
      </c>
      <c r="Q2562" s="78" t="s">
        <v>2955</v>
      </c>
      <c r="R2562" s="82">
        <v>1</v>
      </c>
      <c r="S2562" s="82">
        <v>1</v>
      </c>
      <c r="T2562" s="82">
        <v>1</v>
      </c>
      <c r="U2562" s="82">
        <v>1</v>
      </c>
      <c r="V2562" s="82">
        <v>1</v>
      </c>
      <c r="W2562" s="82">
        <v>1</v>
      </c>
      <c r="X2562" s="82">
        <v>1</v>
      </c>
      <c r="Y2562" s="82">
        <v>1</v>
      </c>
      <c r="Z2562" s="82">
        <v>1</v>
      </c>
      <c r="AA2562" s="82">
        <v>1</v>
      </c>
      <c r="AB2562" s="82">
        <v>1</v>
      </c>
      <c r="AC2562" s="82">
        <v>1</v>
      </c>
      <c r="AD2562" s="85" t="str">
        <f>IF(A2562&lt;&gt;"",IF(D2562="DIRECCIÓN_DE_TRANSFERENCIAS","280 0031",VLOOKUP(C2562,NIVELES!$A$14:$B$105,2,0)),"")</f>
        <v>280 5410</v>
      </c>
      <c r="AE2562" s="86" t="s">
        <v>322</v>
      </c>
      <c r="AF2562" s="86" t="s">
        <v>545</v>
      </c>
      <c r="AG2562" s="79" t="str">
        <f>+IF(AF2562&lt;&gt;"",VLOOKUP(AF2562,NIVELES!$A$666:$B$673,2,0),"")</f>
        <v>SERVICIOS_DE_ATENCIÓN_GERONTOLÓGICA</v>
      </c>
      <c r="AH2562" s="78" t="s">
        <v>322</v>
      </c>
      <c r="AI2562" s="79" t="str">
        <f>IF(AH2562&lt;&gt;"",VLOOKUP(CONCATENATE(AG2562,AH2562),NIVELES!$B$676:$C$745,2,0),"")</f>
        <v>Administracion De La Atencion Gerontologica</v>
      </c>
      <c r="AJ2562" s="78" t="s">
        <v>517</v>
      </c>
      <c r="AK2562" s="79" t="str">
        <f>+IF(AJ2562&lt;&gt;"",VLOOKUP(AJ2562,NIVELES!$A$816:$B$892,2,0),"")</f>
        <v>NO APLICA</v>
      </c>
      <c r="AL2562" s="78" t="s">
        <v>554</v>
      </c>
      <c r="AM2562" s="78">
        <v>530208</v>
      </c>
      <c r="AN2562" s="79" t="str">
        <f>IF(AM2562&lt;&gt;"",+VLOOKUP(AM2562,NIVELES!$A$1652:$B$2466,2,0),"")</f>
        <v>Servicio de Seguridad y Vigilancia</v>
      </c>
      <c r="AO2562" s="87">
        <v>35200</v>
      </c>
      <c r="AP2562" s="88"/>
      <c r="AQ2562" s="88"/>
      <c r="AR2562" s="88">
        <v>8800</v>
      </c>
      <c r="AS2562" s="88">
        <v>2933.33</v>
      </c>
      <c r="AT2562" s="88">
        <v>2933.33</v>
      </c>
      <c r="AU2562" s="88">
        <v>2933.33</v>
      </c>
      <c r="AV2562" s="88">
        <v>2933.33</v>
      </c>
      <c r="AW2562" s="88">
        <v>2933.33</v>
      </c>
      <c r="AX2562" s="88">
        <v>2933.33</v>
      </c>
      <c r="AY2562" s="88">
        <v>2933.33</v>
      </c>
      <c r="AZ2562" s="88">
        <v>2933.33</v>
      </c>
      <c r="BA2562" s="88">
        <v>2933.36</v>
      </c>
      <c r="BB2562" s="89">
        <f t="shared" si="155"/>
        <v>35200.000000000007</v>
      </c>
      <c r="BC2562" s="90" t="str">
        <f t="shared" si="154"/>
        <v>OK</v>
      </c>
      <c r="BD2562" s="91" t="str">
        <f t="shared" si="156"/>
        <v xml:space="preserve">                  </v>
      </c>
      <c r="BE2562" s="92">
        <f t="shared" si="157"/>
        <v>12</v>
      </c>
    </row>
    <row r="2563" spans="1:57" s="74" customFormat="1" ht="50.1" customHeight="1" x14ac:dyDescent="0.2">
      <c r="A2563" s="78" t="s">
        <v>55</v>
      </c>
      <c r="B2563" s="78" t="s">
        <v>61</v>
      </c>
      <c r="C2563" s="78" t="s">
        <v>25</v>
      </c>
      <c r="D2563" s="78" t="s">
        <v>605</v>
      </c>
      <c r="E2563" s="79" t="str">
        <f>+IF(C2563&lt;&gt;"",VLOOKUP(MID(C2563,18,5),NIVELES!$A$133:$B$213,2,0),"")</f>
        <v>LOS_RÍOS</v>
      </c>
      <c r="F2563" s="80" t="s">
        <v>279</v>
      </c>
      <c r="G2563" s="81" t="str">
        <f>+IF(F2563&lt;&gt;"",VLOOKUP(F2563,NIVELES!$A$246:$C$464,3,0),"")</f>
        <v xml:space="preserve"> </v>
      </c>
      <c r="H2563" s="82" t="s">
        <v>1024</v>
      </c>
      <c r="I2563" s="78" t="s">
        <v>2513</v>
      </c>
      <c r="J2563" s="78" t="s">
        <v>2514</v>
      </c>
      <c r="K2563" s="78" t="s">
        <v>2515</v>
      </c>
      <c r="L2563" s="78" t="s">
        <v>1791</v>
      </c>
      <c r="M2563" s="78" t="s">
        <v>1791</v>
      </c>
      <c r="N2563" s="78" t="s">
        <v>1791</v>
      </c>
      <c r="O2563" s="78" t="s">
        <v>2285</v>
      </c>
      <c r="P2563" s="82">
        <v>12</v>
      </c>
      <c r="Q2563" s="78" t="s">
        <v>2955</v>
      </c>
      <c r="R2563" s="82">
        <v>1</v>
      </c>
      <c r="S2563" s="82">
        <v>1</v>
      </c>
      <c r="T2563" s="82">
        <v>1</v>
      </c>
      <c r="U2563" s="82">
        <v>1</v>
      </c>
      <c r="V2563" s="82">
        <v>1</v>
      </c>
      <c r="W2563" s="82">
        <v>1</v>
      </c>
      <c r="X2563" s="82">
        <v>1</v>
      </c>
      <c r="Y2563" s="82">
        <v>1</v>
      </c>
      <c r="Z2563" s="82">
        <v>1</v>
      </c>
      <c r="AA2563" s="82">
        <v>1</v>
      </c>
      <c r="AB2563" s="82">
        <v>1</v>
      </c>
      <c r="AC2563" s="82">
        <v>1</v>
      </c>
      <c r="AD2563" s="85" t="str">
        <f>IF(A2563&lt;&gt;"",IF(D2563="DIRECCIÓN_DE_TRANSFERENCIAS","280 0031",VLOOKUP(C2563,NIVELES!$A$14:$B$105,2,0)),"")</f>
        <v>280 5410</v>
      </c>
      <c r="AE2563" s="86" t="s">
        <v>322</v>
      </c>
      <c r="AF2563" s="86" t="s">
        <v>545</v>
      </c>
      <c r="AG2563" s="79" t="str">
        <f>+IF(AF2563&lt;&gt;"",VLOOKUP(AF2563,NIVELES!$A$666:$B$673,2,0),"")</f>
        <v>SERVICIOS_DE_ATENCIÓN_GERONTOLÓGICA</v>
      </c>
      <c r="AH2563" s="78" t="s">
        <v>322</v>
      </c>
      <c r="AI2563" s="79" t="str">
        <f>IF(AH2563&lt;&gt;"",VLOOKUP(CONCATENATE(AG2563,AH2563),NIVELES!$B$676:$C$745,2,0),"")</f>
        <v>Administracion De La Atencion Gerontologica</v>
      </c>
      <c r="AJ2563" s="78" t="s">
        <v>517</v>
      </c>
      <c r="AK2563" s="79" t="str">
        <f>+IF(AJ2563&lt;&gt;"",VLOOKUP(AJ2563,NIVELES!$A$816:$B$892,2,0),"")</f>
        <v>NO APLICA</v>
      </c>
      <c r="AL2563" s="78" t="s">
        <v>554</v>
      </c>
      <c r="AM2563" s="78">
        <v>530209</v>
      </c>
      <c r="AN2563" s="79" t="str">
        <f>IF(AM2563&lt;&gt;"",+VLOOKUP(AM2563,NIVELES!$A$1652:$B$2466,2,0),"")</f>
        <v>Servicios de Aseo; Lavado de Vestimenta de Trabajo; Fumigación, Desinfección y Limpieza de Instalaciones</v>
      </c>
      <c r="AO2563" s="87">
        <v>63390</v>
      </c>
      <c r="AP2563" s="88"/>
      <c r="AQ2563" s="88"/>
      <c r="AR2563" s="88">
        <v>15820.5</v>
      </c>
      <c r="AS2563" s="88">
        <v>5285.5</v>
      </c>
      <c r="AT2563" s="88">
        <v>5285.5</v>
      </c>
      <c r="AU2563" s="88">
        <v>5285.5</v>
      </c>
      <c r="AV2563" s="88">
        <v>5285.5</v>
      </c>
      <c r="AW2563" s="88">
        <v>5285.5</v>
      </c>
      <c r="AX2563" s="88">
        <v>5285.5</v>
      </c>
      <c r="AY2563" s="88">
        <v>5285.5</v>
      </c>
      <c r="AZ2563" s="88">
        <v>5285.5</v>
      </c>
      <c r="BA2563" s="88">
        <v>5285.5</v>
      </c>
      <c r="BB2563" s="89">
        <f t="shared" si="155"/>
        <v>63390</v>
      </c>
      <c r="BC2563" s="90" t="str">
        <f t="shared" si="154"/>
        <v>OK</v>
      </c>
      <c r="BD2563" s="91" t="str">
        <f t="shared" si="156"/>
        <v xml:space="preserve">                  </v>
      </c>
      <c r="BE2563" s="92">
        <f t="shared" si="157"/>
        <v>12</v>
      </c>
    </row>
    <row r="2564" spans="1:57" s="74" customFormat="1" ht="50.1" customHeight="1" x14ac:dyDescent="0.2">
      <c r="A2564" s="78" t="s">
        <v>55</v>
      </c>
      <c r="B2564" s="78" t="s">
        <v>61</v>
      </c>
      <c r="C2564" s="78" t="s">
        <v>25</v>
      </c>
      <c r="D2564" s="78" t="s">
        <v>605</v>
      </c>
      <c r="E2564" s="79" t="str">
        <f>+IF(C2564&lt;&gt;"",VLOOKUP(MID(C2564,18,5),NIVELES!$A$133:$B$213,2,0),"")</f>
        <v>LOS_RÍOS</v>
      </c>
      <c r="F2564" s="80" t="s">
        <v>279</v>
      </c>
      <c r="G2564" s="81" t="str">
        <f>+IF(F2564&lt;&gt;"",VLOOKUP(F2564,NIVELES!$A$246:$C$464,3,0),"")</f>
        <v xml:space="preserve"> </v>
      </c>
      <c r="H2564" s="82" t="s">
        <v>1024</v>
      </c>
      <c r="I2564" s="78" t="s">
        <v>2513</v>
      </c>
      <c r="J2564" s="78" t="s">
        <v>2514</v>
      </c>
      <c r="K2564" s="78" t="s">
        <v>2515</v>
      </c>
      <c r="L2564" s="78" t="s">
        <v>1791</v>
      </c>
      <c r="M2564" s="78" t="s">
        <v>1791</v>
      </c>
      <c r="N2564" s="78" t="s">
        <v>1791</v>
      </c>
      <c r="O2564" s="78" t="s">
        <v>2286</v>
      </c>
      <c r="P2564" s="82">
        <v>1</v>
      </c>
      <c r="Q2564" s="78" t="s">
        <v>2955</v>
      </c>
      <c r="R2564" s="82">
        <v>0</v>
      </c>
      <c r="S2564" s="82">
        <v>0</v>
      </c>
      <c r="T2564" s="82">
        <v>0</v>
      </c>
      <c r="U2564" s="82">
        <v>0</v>
      </c>
      <c r="V2564" s="82">
        <v>0</v>
      </c>
      <c r="W2564" s="82">
        <v>1</v>
      </c>
      <c r="X2564" s="82">
        <v>0</v>
      </c>
      <c r="Y2564" s="82">
        <v>0</v>
      </c>
      <c r="Z2564" s="82">
        <v>0</v>
      </c>
      <c r="AA2564" s="82">
        <v>0</v>
      </c>
      <c r="AB2564" s="82">
        <v>0</v>
      </c>
      <c r="AC2564" s="82">
        <v>0</v>
      </c>
      <c r="AD2564" s="85" t="str">
        <f>IF(A2564&lt;&gt;"",IF(D2564="DIRECCIÓN_DE_TRANSFERENCIAS","280 0031",VLOOKUP(C2564,NIVELES!$A$14:$B$105,2,0)),"")</f>
        <v>280 5410</v>
      </c>
      <c r="AE2564" s="86" t="s">
        <v>322</v>
      </c>
      <c r="AF2564" s="86" t="s">
        <v>545</v>
      </c>
      <c r="AG2564" s="79" t="str">
        <f>+IF(AF2564&lt;&gt;"",VLOOKUP(AF2564,NIVELES!$A$666:$B$673,2,0),"")</f>
        <v>SERVICIOS_DE_ATENCIÓN_GERONTOLÓGICA</v>
      </c>
      <c r="AH2564" s="78" t="s">
        <v>322</v>
      </c>
      <c r="AI2564" s="79" t="str">
        <f>IF(AH2564&lt;&gt;"",VLOOKUP(CONCATENATE(AG2564,AH2564),NIVELES!$B$676:$C$745,2,0),"")</f>
        <v>Administracion De La Atencion Gerontologica</v>
      </c>
      <c r="AJ2564" s="78" t="s">
        <v>517</v>
      </c>
      <c r="AK2564" s="79" t="str">
        <f>+IF(AJ2564&lt;&gt;"",VLOOKUP(AJ2564,NIVELES!$A$816:$B$892,2,0),"")</f>
        <v>NO APLICA</v>
      </c>
      <c r="AL2564" s="78" t="s">
        <v>554</v>
      </c>
      <c r="AM2564" s="78">
        <v>530235</v>
      </c>
      <c r="AN2564" s="79" t="str">
        <f>IF(AM2564&lt;&gt;"",+VLOOKUP(AM2564,NIVELES!$A$1652:$B$2466,2,0),"")</f>
        <v>Servicio de Alimentación</v>
      </c>
      <c r="AO2564" s="87">
        <v>109215</v>
      </c>
      <c r="AP2564" s="88"/>
      <c r="AQ2564" s="88"/>
      <c r="AR2564" s="88">
        <v>27303.75</v>
      </c>
      <c r="AS2564" s="88">
        <v>9101.25</v>
      </c>
      <c r="AT2564" s="88">
        <v>9101.25</v>
      </c>
      <c r="AU2564" s="88">
        <v>9101.25</v>
      </c>
      <c r="AV2564" s="88">
        <v>9101.25</v>
      </c>
      <c r="AW2564" s="88">
        <v>9101.25</v>
      </c>
      <c r="AX2564" s="88">
        <v>9101.25</v>
      </c>
      <c r="AY2564" s="88">
        <v>9101.25</v>
      </c>
      <c r="AZ2564" s="88">
        <v>9101.25</v>
      </c>
      <c r="BA2564" s="88">
        <v>9101.25</v>
      </c>
      <c r="BB2564" s="89">
        <f t="shared" si="155"/>
        <v>109215</v>
      </c>
      <c r="BC2564" s="90" t="str">
        <f t="shared" si="154"/>
        <v>OK</v>
      </c>
      <c r="BD2564" s="91" t="str">
        <f t="shared" si="156"/>
        <v xml:space="preserve">                  </v>
      </c>
      <c r="BE2564" s="92">
        <f t="shared" si="157"/>
        <v>1</v>
      </c>
    </row>
    <row r="2565" spans="1:57" s="74" customFormat="1" ht="50.1" customHeight="1" x14ac:dyDescent="0.2">
      <c r="A2565" s="78" t="s">
        <v>55</v>
      </c>
      <c r="B2565" s="78" t="s">
        <v>61</v>
      </c>
      <c r="C2565" s="78" t="s">
        <v>25</v>
      </c>
      <c r="D2565" s="78" t="s">
        <v>605</v>
      </c>
      <c r="E2565" s="79" t="str">
        <f>+IF(C2565&lt;&gt;"",VLOOKUP(MID(C2565,18,5),NIVELES!$A$133:$B$213,2,0),"")</f>
        <v>LOS_RÍOS</v>
      </c>
      <c r="F2565" s="80" t="s">
        <v>279</v>
      </c>
      <c r="G2565" s="81" t="str">
        <f>+IF(F2565&lt;&gt;"",VLOOKUP(F2565,NIVELES!$A$246:$C$464,3,0),"")</f>
        <v xml:space="preserve"> </v>
      </c>
      <c r="H2565" s="82" t="s">
        <v>1024</v>
      </c>
      <c r="I2565" s="78" t="s">
        <v>2513</v>
      </c>
      <c r="J2565" s="78" t="s">
        <v>2514</v>
      </c>
      <c r="K2565" s="78" t="s">
        <v>2515</v>
      </c>
      <c r="L2565" s="78" t="s">
        <v>1791</v>
      </c>
      <c r="M2565" s="78" t="s">
        <v>1791</v>
      </c>
      <c r="N2565" s="78" t="s">
        <v>1791</v>
      </c>
      <c r="O2565" s="78" t="s">
        <v>2279</v>
      </c>
      <c r="P2565" s="82">
        <v>1</v>
      </c>
      <c r="Q2565" s="78" t="s">
        <v>2955</v>
      </c>
      <c r="R2565" s="82">
        <v>0</v>
      </c>
      <c r="S2565" s="82">
        <v>0</v>
      </c>
      <c r="T2565" s="82">
        <v>0</v>
      </c>
      <c r="U2565" s="82">
        <v>0</v>
      </c>
      <c r="V2565" s="82">
        <v>1</v>
      </c>
      <c r="W2565" s="82">
        <v>0</v>
      </c>
      <c r="X2565" s="82">
        <v>0</v>
      </c>
      <c r="Y2565" s="82">
        <v>0</v>
      </c>
      <c r="Z2565" s="82">
        <v>0</v>
      </c>
      <c r="AA2565" s="82">
        <v>0</v>
      </c>
      <c r="AB2565" s="82">
        <v>0</v>
      </c>
      <c r="AC2565" s="82">
        <v>0</v>
      </c>
      <c r="AD2565" s="85" t="str">
        <f>IF(A2565&lt;&gt;"",IF(D2565="DIRECCIÓN_DE_TRANSFERENCIAS","280 0031",VLOOKUP(C2565,NIVELES!$A$14:$B$105,2,0)),"")</f>
        <v>280 5410</v>
      </c>
      <c r="AE2565" s="86" t="s">
        <v>322</v>
      </c>
      <c r="AF2565" s="86" t="s">
        <v>545</v>
      </c>
      <c r="AG2565" s="79" t="str">
        <f>+IF(AF2565&lt;&gt;"",VLOOKUP(AF2565,NIVELES!$A$666:$B$673,2,0),"")</f>
        <v>SERVICIOS_DE_ATENCIÓN_GERONTOLÓGICA</v>
      </c>
      <c r="AH2565" s="78" t="s">
        <v>322</v>
      </c>
      <c r="AI2565" s="79" t="str">
        <f>IF(AH2565&lt;&gt;"",VLOOKUP(CONCATENATE(AG2565,AH2565),NIVELES!$B$676:$C$745,2,0),"")</f>
        <v>Administracion De La Atencion Gerontologica</v>
      </c>
      <c r="AJ2565" s="78" t="s">
        <v>517</v>
      </c>
      <c r="AK2565" s="79" t="str">
        <f>+IF(AJ2565&lt;&gt;"",VLOOKUP(AJ2565,NIVELES!$A$816:$B$892,2,0),"")</f>
        <v>NO APLICA</v>
      </c>
      <c r="AL2565" s="78" t="s">
        <v>554</v>
      </c>
      <c r="AM2565" s="78">
        <v>530245</v>
      </c>
      <c r="AN2565" s="79" t="str">
        <f>IF(AM2565&lt;&gt;"",+VLOOKUP(AM2565,NIVELES!$A$1652:$B$2466,2,0),"")</f>
        <v>Servicios relacionados a la exhumación e inhumación de cadáveres</v>
      </c>
      <c r="AO2565" s="87">
        <v>1600</v>
      </c>
      <c r="AP2565" s="88"/>
      <c r="AQ2565" s="88"/>
      <c r="AR2565" s="88">
        <v>0</v>
      </c>
      <c r="AS2565" s="88">
        <v>1600</v>
      </c>
      <c r="AT2565" s="88"/>
      <c r="AU2565" s="88">
        <v>0</v>
      </c>
      <c r="AV2565" s="88">
        <v>0</v>
      </c>
      <c r="AW2565" s="88">
        <v>0</v>
      </c>
      <c r="AX2565" s="88">
        <v>0</v>
      </c>
      <c r="AY2565" s="88">
        <v>0</v>
      </c>
      <c r="AZ2565" s="88">
        <v>0</v>
      </c>
      <c r="BA2565" s="88">
        <v>0</v>
      </c>
      <c r="BB2565" s="89">
        <f t="shared" si="155"/>
        <v>1600</v>
      </c>
      <c r="BC2565" s="90" t="str">
        <f t="shared" si="154"/>
        <v>OK</v>
      </c>
      <c r="BD2565" s="91" t="str">
        <f t="shared" si="156"/>
        <v xml:space="preserve">                  </v>
      </c>
      <c r="BE2565" s="92">
        <f t="shared" si="157"/>
        <v>1</v>
      </c>
    </row>
    <row r="2566" spans="1:57" s="74" customFormat="1" ht="50.1" customHeight="1" x14ac:dyDescent="0.2">
      <c r="A2566" s="78" t="s">
        <v>55</v>
      </c>
      <c r="B2566" s="78" t="s">
        <v>61</v>
      </c>
      <c r="C2566" s="78" t="s">
        <v>25</v>
      </c>
      <c r="D2566" s="78" t="s">
        <v>605</v>
      </c>
      <c r="E2566" s="79" t="str">
        <f>+IF(C2566&lt;&gt;"",VLOOKUP(MID(C2566,18,5),NIVELES!$A$133:$B$213,2,0),"")</f>
        <v>LOS_RÍOS</v>
      </c>
      <c r="F2566" s="80" t="s">
        <v>279</v>
      </c>
      <c r="G2566" s="81" t="str">
        <f>+IF(F2566&lt;&gt;"",VLOOKUP(F2566,NIVELES!$A$246:$C$464,3,0),"")</f>
        <v xml:space="preserve"> </v>
      </c>
      <c r="H2566" s="82" t="s">
        <v>1024</v>
      </c>
      <c r="I2566" s="78" t="s">
        <v>2513</v>
      </c>
      <c r="J2566" s="78" t="s">
        <v>2514</v>
      </c>
      <c r="K2566" s="78" t="s">
        <v>2515</v>
      </c>
      <c r="L2566" s="78" t="s">
        <v>1791</v>
      </c>
      <c r="M2566" s="78" t="s">
        <v>1791</v>
      </c>
      <c r="N2566" s="78" t="s">
        <v>1791</v>
      </c>
      <c r="O2566" s="78" t="s">
        <v>2278</v>
      </c>
      <c r="P2566" s="82">
        <v>1</v>
      </c>
      <c r="Q2566" s="78" t="s">
        <v>2955</v>
      </c>
      <c r="R2566" s="82">
        <v>0</v>
      </c>
      <c r="S2566" s="82">
        <v>0</v>
      </c>
      <c r="T2566" s="82">
        <v>0</v>
      </c>
      <c r="U2566" s="82">
        <v>0</v>
      </c>
      <c r="V2566" s="82">
        <v>1</v>
      </c>
      <c r="W2566" s="82">
        <v>0</v>
      </c>
      <c r="X2566" s="82">
        <v>0</v>
      </c>
      <c r="Y2566" s="82">
        <v>0</v>
      </c>
      <c r="Z2566" s="82">
        <v>0</v>
      </c>
      <c r="AA2566" s="82">
        <v>0</v>
      </c>
      <c r="AB2566" s="82">
        <v>0</v>
      </c>
      <c r="AC2566" s="82">
        <v>0</v>
      </c>
      <c r="AD2566" s="85" t="str">
        <f>IF(A2566&lt;&gt;"",IF(D2566="DIRECCIÓN_DE_TRANSFERENCIAS","280 0031",VLOOKUP(C2566,NIVELES!$A$14:$B$105,2,0)),"")</f>
        <v>280 5410</v>
      </c>
      <c r="AE2566" s="86" t="s">
        <v>322</v>
      </c>
      <c r="AF2566" s="86" t="s">
        <v>545</v>
      </c>
      <c r="AG2566" s="79" t="str">
        <f>+IF(AF2566&lt;&gt;"",VLOOKUP(AF2566,NIVELES!$A$666:$B$673,2,0),"")</f>
        <v>SERVICIOS_DE_ATENCIÓN_GERONTOLÓGICA</v>
      </c>
      <c r="AH2566" s="78" t="s">
        <v>322</v>
      </c>
      <c r="AI2566" s="79" t="str">
        <f>IF(AH2566&lt;&gt;"",VLOOKUP(CONCATENATE(AG2566,AH2566),NIVELES!$B$676:$C$745,2,0),"")</f>
        <v>Administracion De La Atencion Gerontologica</v>
      </c>
      <c r="AJ2566" s="78" t="s">
        <v>517</v>
      </c>
      <c r="AK2566" s="79" t="str">
        <f>+IF(AJ2566&lt;&gt;"",VLOOKUP(AJ2566,NIVELES!$A$816:$B$892,2,0),"")</f>
        <v>NO APLICA</v>
      </c>
      <c r="AL2566" s="78" t="s">
        <v>554</v>
      </c>
      <c r="AM2566" s="78">
        <v>530402</v>
      </c>
      <c r="AN2566" s="79" t="str">
        <f>IF(AM2566&lt;&gt;"",+VLOOKUP(AM2566,NIVELES!$A$1652:$B$2466,2,0),"")</f>
        <v>Edificios, Locales, Residencias y Cableado Estructurado (Instalación, Mantenimiento y Reparación)</v>
      </c>
      <c r="AO2566" s="87">
        <v>1060</v>
      </c>
      <c r="AP2566" s="88"/>
      <c r="AQ2566" s="88"/>
      <c r="AR2566" s="88">
        <v>0</v>
      </c>
      <c r="AS2566" s="88">
        <v>1060</v>
      </c>
      <c r="AT2566" s="88"/>
      <c r="AU2566" s="88">
        <v>0</v>
      </c>
      <c r="AV2566" s="88">
        <v>0</v>
      </c>
      <c r="AW2566" s="88">
        <v>0</v>
      </c>
      <c r="AX2566" s="88">
        <v>0</v>
      </c>
      <c r="AY2566" s="88">
        <v>0</v>
      </c>
      <c r="AZ2566" s="88">
        <v>0</v>
      </c>
      <c r="BA2566" s="88">
        <v>0</v>
      </c>
      <c r="BB2566" s="89">
        <f t="shared" si="155"/>
        <v>1060</v>
      </c>
      <c r="BC2566" s="90" t="str">
        <f t="shared" si="154"/>
        <v>OK</v>
      </c>
      <c r="BD2566" s="91" t="str">
        <f t="shared" si="156"/>
        <v xml:space="preserve">                  </v>
      </c>
      <c r="BE2566" s="92">
        <f t="shared" si="157"/>
        <v>1</v>
      </c>
    </row>
    <row r="2567" spans="1:57" s="74" customFormat="1" ht="50.1" customHeight="1" x14ac:dyDescent="0.2">
      <c r="A2567" s="78" t="s">
        <v>55</v>
      </c>
      <c r="B2567" s="78" t="s">
        <v>61</v>
      </c>
      <c r="C2567" s="78" t="s">
        <v>25</v>
      </c>
      <c r="D2567" s="78" t="s">
        <v>605</v>
      </c>
      <c r="E2567" s="79" t="str">
        <f>+IF(C2567&lt;&gt;"",VLOOKUP(MID(C2567,18,5),NIVELES!$A$133:$B$213,2,0),"")</f>
        <v>LOS_RÍOS</v>
      </c>
      <c r="F2567" s="80" t="s">
        <v>279</v>
      </c>
      <c r="G2567" s="81" t="str">
        <f>+IF(F2567&lt;&gt;"",VLOOKUP(F2567,NIVELES!$A$246:$C$464,3,0),"")</f>
        <v xml:space="preserve"> </v>
      </c>
      <c r="H2567" s="82" t="s">
        <v>1024</v>
      </c>
      <c r="I2567" s="78" t="s">
        <v>2513</v>
      </c>
      <c r="J2567" s="78" t="s">
        <v>2514</v>
      </c>
      <c r="K2567" s="78" t="s">
        <v>2515</v>
      </c>
      <c r="L2567" s="78" t="s">
        <v>1791</v>
      </c>
      <c r="M2567" s="78" t="s">
        <v>1791</v>
      </c>
      <c r="N2567" s="78" t="s">
        <v>1791</v>
      </c>
      <c r="O2567" s="78" t="s">
        <v>2287</v>
      </c>
      <c r="P2567" s="82">
        <v>0</v>
      </c>
      <c r="Q2567" s="78" t="s">
        <v>2955</v>
      </c>
      <c r="R2567" s="82">
        <v>0</v>
      </c>
      <c r="S2567" s="82">
        <v>0</v>
      </c>
      <c r="T2567" s="82">
        <v>0</v>
      </c>
      <c r="U2567" s="82">
        <v>0</v>
      </c>
      <c r="V2567" s="82">
        <v>0</v>
      </c>
      <c r="W2567" s="82">
        <v>0</v>
      </c>
      <c r="X2567" s="82">
        <v>0</v>
      </c>
      <c r="Y2567" s="82">
        <v>0</v>
      </c>
      <c r="Z2567" s="82">
        <v>0</v>
      </c>
      <c r="AA2567" s="82">
        <v>0</v>
      </c>
      <c r="AB2567" s="82">
        <v>0</v>
      </c>
      <c r="AC2567" s="82">
        <v>0</v>
      </c>
      <c r="AD2567" s="85" t="str">
        <f>IF(A2567&lt;&gt;"",IF(D2567="DIRECCIÓN_DE_TRANSFERENCIAS","280 0031",VLOOKUP(C2567,NIVELES!$A$14:$B$105,2,0)),"")</f>
        <v>280 5410</v>
      </c>
      <c r="AE2567" s="86" t="s">
        <v>322</v>
      </c>
      <c r="AF2567" s="86" t="s">
        <v>545</v>
      </c>
      <c r="AG2567" s="79" t="str">
        <f>+IF(AF2567&lt;&gt;"",VLOOKUP(AF2567,NIVELES!$A$666:$B$673,2,0),"")</f>
        <v>SERVICIOS_DE_ATENCIÓN_GERONTOLÓGICA</v>
      </c>
      <c r="AH2567" s="78" t="s">
        <v>322</v>
      </c>
      <c r="AI2567" s="79" t="str">
        <f>IF(AH2567&lt;&gt;"",VLOOKUP(CONCATENATE(AG2567,AH2567),NIVELES!$B$676:$C$745,2,0),"")</f>
        <v>Administracion De La Atencion Gerontologica</v>
      </c>
      <c r="AJ2567" s="78" t="s">
        <v>517</v>
      </c>
      <c r="AK2567" s="79" t="str">
        <f>+IF(AJ2567&lt;&gt;"",VLOOKUP(AJ2567,NIVELES!$A$816:$B$892,2,0),"")</f>
        <v>NO APLICA</v>
      </c>
      <c r="AL2567" s="78" t="s">
        <v>554</v>
      </c>
      <c r="AM2567" s="78">
        <v>530403</v>
      </c>
      <c r="AN2567" s="79" t="str">
        <f>IF(AM2567&lt;&gt;"",+VLOOKUP(AM2567,NIVELES!$A$1652:$B$2466,2,0),"")</f>
        <v>Mobiliarios  (Instalación, Mantenimiento y Reparación)</v>
      </c>
      <c r="AO2567" s="87">
        <v>0</v>
      </c>
      <c r="AP2567" s="88"/>
      <c r="AQ2567" s="88"/>
      <c r="AR2567" s="88">
        <v>0</v>
      </c>
      <c r="AS2567" s="88">
        <v>0</v>
      </c>
      <c r="AT2567" s="88">
        <v>0</v>
      </c>
      <c r="AU2567" s="88">
        <v>0</v>
      </c>
      <c r="AV2567" s="88">
        <v>0</v>
      </c>
      <c r="AW2567" s="88">
        <v>0</v>
      </c>
      <c r="AX2567" s="88">
        <v>0</v>
      </c>
      <c r="AY2567" s="88">
        <v>0</v>
      </c>
      <c r="AZ2567" s="88">
        <v>0</v>
      </c>
      <c r="BA2567" s="88">
        <v>0</v>
      </c>
      <c r="BB2567" s="89">
        <f t="shared" si="155"/>
        <v>0</v>
      </c>
      <c r="BC2567" s="90" t="str">
        <f t="shared" ref="BC2567:BC2630" si="158">IF(A2567&lt;&gt;"",IF(AO2567&lt;&gt;"",IF(AO2567=BB2567,"OK",AO2567-BB2567),IF(AND(AO2567="",BB2567=""),"",AO2567-BB2567))," ")</f>
        <v>OK</v>
      </c>
      <c r="BD2567" s="91" t="str">
        <f t="shared" si="156"/>
        <v xml:space="preserve">                  </v>
      </c>
      <c r="BE2567" s="92">
        <f t="shared" si="157"/>
        <v>0</v>
      </c>
    </row>
    <row r="2568" spans="1:57" s="74" customFormat="1" ht="50.1" customHeight="1" x14ac:dyDescent="0.2">
      <c r="A2568" s="78" t="s">
        <v>55</v>
      </c>
      <c r="B2568" s="78" t="s">
        <v>61</v>
      </c>
      <c r="C2568" s="78" t="s">
        <v>25</v>
      </c>
      <c r="D2568" s="78" t="s">
        <v>605</v>
      </c>
      <c r="E2568" s="79" t="str">
        <f>+IF(C2568&lt;&gt;"",VLOOKUP(MID(C2568,18,5),NIVELES!$A$133:$B$213,2,0),"")</f>
        <v>LOS_RÍOS</v>
      </c>
      <c r="F2568" s="80" t="s">
        <v>279</v>
      </c>
      <c r="G2568" s="81" t="str">
        <f>+IF(F2568&lt;&gt;"",VLOOKUP(F2568,NIVELES!$A$246:$C$464,3,0),"")</f>
        <v xml:space="preserve"> </v>
      </c>
      <c r="H2568" s="82" t="s">
        <v>1024</v>
      </c>
      <c r="I2568" s="78" t="s">
        <v>2513</v>
      </c>
      <c r="J2568" s="78" t="s">
        <v>2514</v>
      </c>
      <c r="K2568" s="78" t="s">
        <v>2515</v>
      </c>
      <c r="L2568" s="78" t="s">
        <v>1791</v>
      </c>
      <c r="M2568" s="78" t="s">
        <v>1791</v>
      </c>
      <c r="N2568" s="78" t="s">
        <v>1791</v>
      </c>
      <c r="O2568" s="78" t="s">
        <v>2276</v>
      </c>
      <c r="P2568" s="82">
        <v>12</v>
      </c>
      <c r="Q2568" s="78" t="s">
        <v>2955</v>
      </c>
      <c r="R2568" s="82">
        <v>1</v>
      </c>
      <c r="S2568" s="82">
        <v>1</v>
      </c>
      <c r="T2568" s="82">
        <v>1</v>
      </c>
      <c r="U2568" s="82">
        <v>1</v>
      </c>
      <c r="V2568" s="82">
        <v>1</v>
      </c>
      <c r="W2568" s="82">
        <v>1</v>
      </c>
      <c r="X2568" s="82">
        <v>1</v>
      </c>
      <c r="Y2568" s="82">
        <v>1</v>
      </c>
      <c r="Z2568" s="82">
        <v>1</v>
      </c>
      <c r="AA2568" s="82">
        <v>1</v>
      </c>
      <c r="AB2568" s="82">
        <v>1</v>
      </c>
      <c r="AC2568" s="82">
        <v>1</v>
      </c>
      <c r="AD2568" s="85" t="str">
        <f>IF(A2568&lt;&gt;"",IF(D2568="DIRECCIÓN_DE_TRANSFERENCIAS","280 0031",VLOOKUP(C2568,NIVELES!$A$14:$B$105,2,0)),"")</f>
        <v>280 5410</v>
      </c>
      <c r="AE2568" s="86" t="s">
        <v>322</v>
      </c>
      <c r="AF2568" s="86" t="s">
        <v>545</v>
      </c>
      <c r="AG2568" s="79" t="str">
        <f>+IF(AF2568&lt;&gt;"",VLOOKUP(AF2568,NIVELES!$A$666:$B$673,2,0),"")</f>
        <v>SERVICIOS_DE_ATENCIÓN_GERONTOLÓGICA</v>
      </c>
      <c r="AH2568" s="78" t="s">
        <v>322</v>
      </c>
      <c r="AI2568" s="79" t="str">
        <f>IF(AH2568&lt;&gt;"",VLOOKUP(CONCATENATE(AG2568,AH2568),NIVELES!$B$676:$C$745,2,0),"")</f>
        <v>Administracion De La Atencion Gerontologica</v>
      </c>
      <c r="AJ2568" s="78" t="s">
        <v>517</v>
      </c>
      <c r="AK2568" s="79" t="str">
        <f>+IF(AJ2568&lt;&gt;"",VLOOKUP(AJ2568,NIVELES!$A$816:$B$892,2,0),"")</f>
        <v>NO APLICA</v>
      </c>
      <c r="AL2568" s="78" t="s">
        <v>554</v>
      </c>
      <c r="AM2568" s="78">
        <v>530404</v>
      </c>
      <c r="AN2568" s="79" t="str">
        <f>IF(AM2568&lt;&gt;"",+VLOOKUP(AM2568,NIVELES!$A$1652:$B$2466,2,0),"")</f>
        <v>Maquinarias y Equipos (Instalación, Mantenimiento y Reparación)</v>
      </c>
      <c r="AO2568" s="87">
        <v>0</v>
      </c>
      <c r="AP2568" s="88"/>
      <c r="AQ2568" s="88"/>
      <c r="AR2568" s="88"/>
      <c r="AS2568" s="88"/>
      <c r="AT2568" s="88"/>
      <c r="AU2568" s="88"/>
      <c r="AV2568" s="88"/>
      <c r="AW2568" s="88"/>
      <c r="AX2568" s="88"/>
      <c r="AY2568" s="88"/>
      <c r="AZ2568" s="88"/>
      <c r="BA2568" s="88"/>
      <c r="BB2568" s="89">
        <f t="shared" ref="BB2568:BB2631" si="159">SUBTOTAL(9,AP2568:BA2568)</f>
        <v>0</v>
      </c>
      <c r="BC2568" s="90" t="str">
        <f t="shared" si="158"/>
        <v>OK</v>
      </c>
      <c r="BD2568" s="91" t="str">
        <f t="shared" ref="BD2568:BD2631" si="160">IF(A2568&lt;&gt;"",IF(A2568="","Escoger Nivel 0",)&amp;" "&amp;(IF(B2568="","Escoger Nivel  1",)&amp;" "&amp;(IF(C2568="","Escoger Nivel 2",)&amp;" "&amp;(IF(D2568="","Escoger Nivel 3",)&amp;" "&amp;(IF(F2568="","Escoger Cantón",)&amp;" "&amp;(IF(I2568="","Escoger Obj. Estratégico Institucional N1",)&amp;" "&amp;(IF(J2568="","Escoger Obj. Especifico N2",)&amp;" "&amp;(IF(K2568="","Escoger Obj. Operativo N4",)&amp;" "&amp;(IF(L2568=""," Llenar Modalidad de Servicio ",)&amp;""&amp;(IF(M2568=""," Llenar Meta de Cobertura ",)&amp;" "&amp;(IF(N2568="","Llenar Indicador",)&amp;" "&amp;(IF(O2568="","Llenar Actividad PAPP",)&amp;" "&amp;(IF(P2568="","Llenar Metas",)&amp;" "&amp;(IF(Q2568="","Llenar Indicador",)&amp;" "&amp;(IF(AF2568="","Escoger Nro. programa",)&amp;" "&amp;(IF(AH2568="","Escoger Nro. Actividad e-Sigef",)&amp;" "&amp;(IF(AK2568="","Escoger direccionamiento de gasto",)&amp;" "&amp;(IF(AL2568="","Escoger Grupo de Gasto",)&amp;" "&amp;(IF(AM2568="","Escoger Item Presupuestario",)&amp;" "&amp;(IF(AO2568="","Llenar valor de actividad",))))))))))))))))))))," ")</f>
        <v xml:space="preserve">                  </v>
      </c>
      <c r="BE2568" s="92">
        <f t="shared" si="157"/>
        <v>12</v>
      </c>
    </row>
    <row r="2569" spans="1:57" s="74" customFormat="1" ht="50.1" customHeight="1" x14ac:dyDescent="0.2">
      <c r="A2569" s="78" t="s">
        <v>55</v>
      </c>
      <c r="B2569" s="78" t="s">
        <v>61</v>
      </c>
      <c r="C2569" s="78" t="s">
        <v>25</v>
      </c>
      <c r="D2569" s="78" t="s">
        <v>605</v>
      </c>
      <c r="E2569" s="79" t="str">
        <f>+IF(C2569&lt;&gt;"",VLOOKUP(MID(C2569,18,5),NIVELES!$A$133:$B$213,2,0),"")</f>
        <v>LOS_RÍOS</v>
      </c>
      <c r="F2569" s="80" t="s">
        <v>279</v>
      </c>
      <c r="G2569" s="81" t="str">
        <f>+IF(F2569&lt;&gt;"",VLOOKUP(F2569,NIVELES!$A$246:$C$464,3,0),"")</f>
        <v xml:space="preserve"> </v>
      </c>
      <c r="H2569" s="82" t="s">
        <v>1024</v>
      </c>
      <c r="I2569" s="78" t="s">
        <v>2513</v>
      </c>
      <c r="J2569" s="78" t="s">
        <v>2514</v>
      </c>
      <c r="K2569" s="78" t="s">
        <v>2515</v>
      </c>
      <c r="L2569" s="78" t="s">
        <v>1791</v>
      </c>
      <c r="M2569" s="78" t="s">
        <v>1791</v>
      </c>
      <c r="N2569" s="78" t="s">
        <v>1791</v>
      </c>
      <c r="O2569" s="78" t="s">
        <v>2288</v>
      </c>
      <c r="P2569" s="82">
        <v>2</v>
      </c>
      <c r="Q2569" s="78" t="s">
        <v>2955</v>
      </c>
      <c r="R2569" s="82">
        <v>0</v>
      </c>
      <c r="S2569" s="82">
        <v>0</v>
      </c>
      <c r="T2569" s="82">
        <v>0</v>
      </c>
      <c r="U2569" s="82">
        <v>1</v>
      </c>
      <c r="V2569" s="82">
        <v>0</v>
      </c>
      <c r="W2569" s="82">
        <v>0</v>
      </c>
      <c r="X2569" s="82">
        <v>1</v>
      </c>
      <c r="Y2569" s="82">
        <v>0</v>
      </c>
      <c r="Z2569" s="82">
        <v>0</v>
      </c>
      <c r="AA2569" s="82">
        <v>0</v>
      </c>
      <c r="AB2569" s="82">
        <v>0</v>
      </c>
      <c r="AC2569" s="82">
        <v>0</v>
      </c>
      <c r="AD2569" s="85" t="str">
        <f>IF(A2569&lt;&gt;"",IF(D2569="DIRECCIÓN_DE_TRANSFERENCIAS","280 0031",VLOOKUP(C2569,NIVELES!$A$14:$B$105,2,0)),"")</f>
        <v>280 5410</v>
      </c>
      <c r="AE2569" s="86" t="s">
        <v>322</v>
      </c>
      <c r="AF2569" s="86" t="s">
        <v>545</v>
      </c>
      <c r="AG2569" s="79" t="str">
        <f>+IF(AF2569&lt;&gt;"",VLOOKUP(AF2569,NIVELES!$A$666:$B$673,2,0),"")</f>
        <v>SERVICIOS_DE_ATENCIÓN_GERONTOLÓGICA</v>
      </c>
      <c r="AH2569" s="78" t="s">
        <v>322</v>
      </c>
      <c r="AI2569" s="79" t="str">
        <f>IF(AH2569&lt;&gt;"",VLOOKUP(CONCATENATE(AG2569,AH2569),NIVELES!$B$676:$C$745,2,0),"")</f>
        <v>Administracion De La Atencion Gerontologica</v>
      </c>
      <c r="AJ2569" s="78" t="s">
        <v>517</v>
      </c>
      <c r="AK2569" s="79" t="str">
        <f>+IF(AJ2569&lt;&gt;"",VLOOKUP(AJ2569,NIVELES!$A$816:$B$892,2,0),"")</f>
        <v>NO APLICA</v>
      </c>
      <c r="AL2569" s="78" t="s">
        <v>554</v>
      </c>
      <c r="AM2569" s="78">
        <v>530802</v>
      </c>
      <c r="AN2569" s="79" t="str">
        <f>IF(AM2569&lt;&gt;"",+VLOOKUP(AM2569,NIVELES!$A$1652:$B$2466,2,0),"")</f>
        <v>Vestuario, Lencería, Prendas de Protección; y, Accesorios para Uniformes Militares y Policiales; y, Carpas</v>
      </c>
      <c r="AO2569" s="87">
        <v>6280</v>
      </c>
      <c r="AP2569" s="88"/>
      <c r="AQ2569" s="88"/>
      <c r="AR2569" s="88">
        <v>0</v>
      </c>
      <c r="AS2569" s="88">
        <v>6280</v>
      </c>
      <c r="AT2569" s="88">
        <v>0</v>
      </c>
      <c r="AU2569" s="88">
        <v>0</v>
      </c>
      <c r="AV2569" s="88">
        <v>0</v>
      </c>
      <c r="AW2569" s="88">
        <v>0</v>
      </c>
      <c r="AX2569" s="88">
        <v>0</v>
      </c>
      <c r="AY2569" s="88">
        <v>0</v>
      </c>
      <c r="AZ2569" s="88">
        <v>0</v>
      </c>
      <c r="BA2569" s="88">
        <v>0</v>
      </c>
      <c r="BB2569" s="89">
        <f t="shared" si="159"/>
        <v>6280</v>
      </c>
      <c r="BC2569" s="90" t="str">
        <f t="shared" si="158"/>
        <v>OK</v>
      </c>
      <c r="BD2569" s="91" t="str">
        <f t="shared" si="160"/>
        <v xml:space="preserve">                  </v>
      </c>
      <c r="BE2569" s="92">
        <f t="shared" ref="BE2569:BE2632" si="161">SUBTOTAL(9,R2569:AC2569)</f>
        <v>2</v>
      </c>
    </row>
    <row r="2570" spans="1:57" s="74" customFormat="1" ht="50.1" customHeight="1" x14ac:dyDescent="0.2">
      <c r="A2570" s="78" t="s">
        <v>55</v>
      </c>
      <c r="B2570" s="78" t="s">
        <v>61</v>
      </c>
      <c r="C2570" s="78" t="s">
        <v>25</v>
      </c>
      <c r="D2570" s="78" t="s">
        <v>605</v>
      </c>
      <c r="E2570" s="79" t="str">
        <f>+IF(C2570&lt;&gt;"",VLOOKUP(MID(C2570,18,5),NIVELES!$A$133:$B$213,2,0),"")</f>
        <v>LOS_RÍOS</v>
      </c>
      <c r="F2570" s="80" t="s">
        <v>279</v>
      </c>
      <c r="G2570" s="81" t="str">
        <f>+IF(F2570&lt;&gt;"",VLOOKUP(F2570,NIVELES!$A$246:$C$464,3,0),"")</f>
        <v xml:space="preserve"> </v>
      </c>
      <c r="H2570" s="82" t="s">
        <v>1024</v>
      </c>
      <c r="I2570" s="78" t="s">
        <v>2513</v>
      </c>
      <c r="J2570" s="78" t="s">
        <v>2514</v>
      </c>
      <c r="K2570" s="78" t="s">
        <v>2515</v>
      </c>
      <c r="L2570" s="78" t="s">
        <v>1791</v>
      </c>
      <c r="M2570" s="78" t="s">
        <v>1791</v>
      </c>
      <c r="N2570" s="78" t="s">
        <v>1791</v>
      </c>
      <c r="O2570" s="78" t="s">
        <v>2281</v>
      </c>
      <c r="P2570" s="82">
        <v>0</v>
      </c>
      <c r="Q2570" s="78" t="s">
        <v>2955</v>
      </c>
      <c r="R2570" s="82">
        <v>0</v>
      </c>
      <c r="S2570" s="82">
        <v>0</v>
      </c>
      <c r="T2570" s="82">
        <v>0</v>
      </c>
      <c r="U2570" s="82">
        <v>0</v>
      </c>
      <c r="V2570" s="82">
        <v>0</v>
      </c>
      <c r="W2570" s="82">
        <v>0</v>
      </c>
      <c r="X2570" s="82">
        <v>0</v>
      </c>
      <c r="Y2570" s="82">
        <v>0</v>
      </c>
      <c r="Z2570" s="82">
        <v>0</v>
      </c>
      <c r="AA2570" s="82">
        <v>0</v>
      </c>
      <c r="AB2570" s="82">
        <v>0</v>
      </c>
      <c r="AC2570" s="82">
        <v>0</v>
      </c>
      <c r="AD2570" s="85" t="str">
        <f>IF(A2570&lt;&gt;"",IF(D2570="DIRECCIÓN_DE_TRANSFERENCIAS","280 0031",VLOOKUP(C2570,NIVELES!$A$14:$B$105,2,0)),"")</f>
        <v>280 5410</v>
      </c>
      <c r="AE2570" s="86" t="s">
        <v>322</v>
      </c>
      <c r="AF2570" s="86" t="s">
        <v>545</v>
      </c>
      <c r="AG2570" s="79" t="str">
        <f>+IF(AF2570&lt;&gt;"",VLOOKUP(AF2570,NIVELES!$A$666:$B$673,2,0),"")</f>
        <v>SERVICIOS_DE_ATENCIÓN_GERONTOLÓGICA</v>
      </c>
      <c r="AH2570" s="78" t="s">
        <v>322</v>
      </c>
      <c r="AI2570" s="79" t="str">
        <f>IF(AH2570&lt;&gt;"",VLOOKUP(CONCATENATE(AG2570,AH2570),NIVELES!$B$676:$C$745,2,0),"")</f>
        <v>Administracion De La Atencion Gerontologica</v>
      </c>
      <c r="AJ2570" s="78" t="s">
        <v>517</v>
      </c>
      <c r="AK2570" s="79" t="str">
        <f>+IF(AJ2570&lt;&gt;"",VLOOKUP(AJ2570,NIVELES!$A$816:$B$892,2,0),"")</f>
        <v>NO APLICA</v>
      </c>
      <c r="AL2570" s="78" t="s">
        <v>554</v>
      </c>
      <c r="AM2570" s="78">
        <v>530804</v>
      </c>
      <c r="AN2570" s="79" t="str">
        <f>IF(AM2570&lt;&gt;"",+VLOOKUP(AM2570,NIVELES!$A$1652:$B$2466,2,0),"")</f>
        <v>Materiales de Oficina</v>
      </c>
      <c r="AO2570" s="87">
        <v>0</v>
      </c>
      <c r="AP2570" s="88"/>
      <c r="AQ2570" s="88"/>
      <c r="AR2570" s="88">
        <v>0</v>
      </c>
      <c r="AS2570" s="88">
        <v>0</v>
      </c>
      <c r="AT2570" s="88">
        <v>0</v>
      </c>
      <c r="AU2570" s="88">
        <v>0</v>
      </c>
      <c r="AV2570" s="88">
        <v>0</v>
      </c>
      <c r="AW2570" s="88">
        <v>0</v>
      </c>
      <c r="AX2570" s="88">
        <v>0</v>
      </c>
      <c r="AY2570" s="88">
        <v>0</v>
      </c>
      <c r="AZ2570" s="88">
        <v>0</v>
      </c>
      <c r="BA2570" s="88">
        <v>0</v>
      </c>
      <c r="BB2570" s="89">
        <f t="shared" si="159"/>
        <v>0</v>
      </c>
      <c r="BC2570" s="90" t="str">
        <f t="shared" si="158"/>
        <v>OK</v>
      </c>
      <c r="BD2570" s="91" t="str">
        <f t="shared" si="160"/>
        <v xml:space="preserve">                  </v>
      </c>
      <c r="BE2570" s="92">
        <f t="shared" si="161"/>
        <v>0</v>
      </c>
    </row>
    <row r="2571" spans="1:57" s="74" customFormat="1" ht="50.1" customHeight="1" x14ac:dyDescent="0.2">
      <c r="A2571" s="78" t="s">
        <v>55</v>
      </c>
      <c r="B2571" s="78" t="s">
        <v>61</v>
      </c>
      <c r="C2571" s="78" t="s">
        <v>25</v>
      </c>
      <c r="D2571" s="78" t="s">
        <v>605</v>
      </c>
      <c r="E2571" s="79" t="str">
        <f>+IF(C2571&lt;&gt;"",VLOOKUP(MID(C2571,18,5),NIVELES!$A$133:$B$213,2,0),"")</f>
        <v>LOS_RÍOS</v>
      </c>
      <c r="F2571" s="80" t="s">
        <v>279</v>
      </c>
      <c r="G2571" s="81" t="str">
        <f>+IF(F2571&lt;&gt;"",VLOOKUP(F2571,NIVELES!$A$246:$C$464,3,0),"")</f>
        <v xml:space="preserve"> </v>
      </c>
      <c r="H2571" s="82" t="s">
        <v>1024</v>
      </c>
      <c r="I2571" s="78" t="s">
        <v>2513</v>
      </c>
      <c r="J2571" s="78" t="s">
        <v>2514</v>
      </c>
      <c r="K2571" s="78" t="s">
        <v>2515</v>
      </c>
      <c r="L2571" s="78" t="s">
        <v>1791</v>
      </c>
      <c r="M2571" s="78" t="s">
        <v>1791</v>
      </c>
      <c r="N2571" s="78" t="s">
        <v>1791</v>
      </c>
      <c r="O2571" s="78" t="s">
        <v>2280</v>
      </c>
      <c r="P2571" s="82">
        <v>1</v>
      </c>
      <c r="Q2571" s="78" t="s">
        <v>2955</v>
      </c>
      <c r="R2571" s="82">
        <v>0</v>
      </c>
      <c r="S2571" s="82">
        <v>0</v>
      </c>
      <c r="T2571" s="82">
        <v>1</v>
      </c>
      <c r="U2571" s="82">
        <v>0</v>
      </c>
      <c r="V2571" s="82">
        <v>0</v>
      </c>
      <c r="W2571" s="82">
        <v>0</v>
      </c>
      <c r="X2571" s="82">
        <v>0</v>
      </c>
      <c r="Y2571" s="82">
        <v>0</v>
      </c>
      <c r="Z2571" s="82">
        <v>0</v>
      </c>
      <c r="AA2571" s="82">
        <v>0</v>
      </c>
      <c r="AB2571" s="82">
        <v>0</v>
      </c>
      <c r="AC2571" s="82">
        <v>0</v>
      </c>
      <c r="AD2571" s="85" t="str">
        <f>IF(A2571&lt;&gt;"",IF(D2571="DIRECCIÓN_DE_TRANSFERENCIAS","280 0031",VLOOKUP(C2571,NIVELES!$A$14:$B$105,2,0)),"")</f>
        <v>280 5410</v>
      </c>
      <c r="AE2571" s="86" t="s">
        <v>322</v>
      </c>
      <c r="AF2571" s="86" t="s">
        <v>545</v>
      </c>
      <c r="AG2571" s="79" t="str">
        <f>+IF(AF2571&lt;&gt;"",VLOOKUP(AF2571,NIVELES!$A$666:$B$673,2,0),"")</f>
        <v>SERVICIOS_DE_ATENCIÓN_GERONTOLÓGICA</v>
      </c>
      <c r="AH2571" s="78" t="s">
        <v>322</v>
      </c>
      <c r="AI2571" s="79" t="str">
        <f>IF(AH2571&lt;&gt;"",VLOOKUP(CONCATENATE(AG2571,AH2571),NIVELES!$B$676:$C$745,2,0),"")</f>
        <v>Administracion De La Atencion Gerontologica</v>
      </c>
      <c r="AJ2571" s="78" t="s">
        <v>517</v>
      </c>
      <c r="AK2571" s="79" t="str">
        <f>+IF(AJ2571&lt;&gt;"",VLOOKUP(AJ2571,NIVELES!$A$816:$B$892,2,0),"")</f>
        <v>NO APLICA</v>
      </c>
      <c r="AL2571" s="78" t="s">
        <v>554</v>
      </c>
      <c r="AM2571" s="78">
        <v>530805</v>
      </c>
      <c r="AN2571" s="79" t="str">
        <f>IF(AM2571&lt;&gt;"",+VLOOKUP(AM2571,NIVELES!$A$1652:$B$2466,2,0),"")</f>
        <v>Materiales de Aseo</v>
      </c>
      <c r="AO2571" s="87">
        <v>5350</v>
      </c>
      <c r="AP2571" s="88"/>
      <c r="AQ2571" s="88"/>
      <c r="AR2571" s="88"/>
      <c r="AS2571" s="88">
        <v>5350</v>
      </c>
      <c r="AT2571" s="88">
        <v>0</v>
      </c>
      <c r="AU2571" s="88">
        <v>0</v>
      </c>
      <c r="AV2571" s="88">
        <v>0</v>
      </c>
      <c r="AW2571" s="88">
        <v>0</v>
      </c>
      <c r="AX2571" s="88">
        <v>0</v>
      </c>
      <c r="AY2571" s="88">
        <v>0</v>
      </c>
      <c r="AZ2571" s="88">
        <v>0</v>
      </c>
      <c r="BA2571" s="88">
        <v>0</v>
      </c>
      <c r="BB2571" s="89">
        <f t="shared" si="159"/>
        <v>5350</v>
      </c>
      <c r="BC2571" s="90" t="str">
        <f t="shared" si="158"/>
        <v>OK</v>
      </c>
      <c r="BD2571" s="91" t="str">
        <f t="shared" si="160"/>
        <v xml:space="preserve">                  </v>
      </c>
      <c r="BE2571" s="92">
        <f t="shared" si="161"/>
        <v>1</v>
      </c>
    </row>
    <row r="2572" spans="1:57" s="74" customFormat="1" ht="50.1" customHeight="1" x14ac:dyDescent="0.2">
      <c r="A2572" s="78" t="s">
        <v>55</v>
      </c>
      <c r="B2572" s="78" t="s">
        <v>61</v>
      </c>
      <c r="C2572" s="78" t="s">
        <v>25</v>
      </c>
      <c r="D2572" s="78" t="s">
        <v>605</v>
      </c>
      <c r="E2572" s="79" t="str">
        <f>+IF(C2572&lt;&gt;"",VLOOKUP(MID(C2572,18,5),NIVELES!$A$133:$B$213,2,0),"")</f>
        <v>LOS_RÍOS</v>
      </c>
      <c r="F2572" s="80" t="s">
        <v>279</v>
      </c>
      <c r="G2572" s="81" t="str">
        <f>+IF(F2572&lt;&gt;"",VLOOKUP(F2572,NIVELES!$A$246:$C$464,3,0),"")</f>
        <v xml:space="preserve"> </v>
      </c>
      <c r="H2572" s="82" t="s">
        <v>1024</v>
      </c>
      <c r="I2572" s="78" t="s">
        <v>2513</v>
      </c>
      <c r="J2572" s="78" t="s">
        <v>2514</v>
      </c>
      <c r="K2572" s="78" t="s">
        <v>2515</v>
      </c>
      <c r="L2572" s="78" t="s">
        <v>1791</v>
      </c>
      <c r="M2572" s="78" t="s">
        <v>1791</v>
      </c>
      <c r="N2572" s="78" t="s">
        <v>1791</v>
      </c>
      <c r="O2572" s="78" t="s">
        <v>2283</v>
      </c>
      <c r="P2572" s="82">
        <v>2</v>
      </c>
      <c r="Q2572" s="78" t="s">
        <v>2955</v>
      </c>
      <c r="R2572" s="82">
        <v>0</v>
      </c>
      <c r="S2572" s="82">
        <v>0</v>
      </c>
      <c r="T2572" s="82">
        <v>0</v>
      </c>
      <c r="U2572" s="82">
        <v>1</v>
      </c>
      <c r="V2572" s="82">
        <v>0</v>
      </c>
      <c r="W2572" s="82">
        <v>0</v>
      </c>
      <c r="X2572" s="82">
        <v>1</v>
      </c>
      <c r="Y2572" s="82">
        <v>0</v>
      </c>
      <c r="Z2572" s="82">
        <v>0</v>
      </c>
      <c r="AA2572" s="82">
        <v>0</v>
      </c>
      <c r="AB2572" s="82">
        <v>0</v>
      </c>
      <c r="AC2572" s="82">
        <v>0</v>
      </c>
      <c r="AD2572" s="85" t="str">
        <f>IF(A2572&lt;&gt;"",IF(D2572="DIRECCIÓN_DE_TRANSFERENCIAS","280 0031",VLOOKUP(C2572,NIVELES!$A$14:$B$105,2,0)),"")</f>
        <v>280 5410</v>
      </c>
      <c r="AE2572" s="86" t="s">
        <v>322</v>
      </c>
      <c r="AF2572" s="86" t="s">
        <v>545</v>
      </c>
      <c r="AG2572" s="79" t="str">
        <f>+IF(AF2572&lt;&gt;"",VLOOKUP(AF2572,NIVELES!$A$666:$B$673,2,0),"")</f>
        <v>SERVICIOS_DE_ATENCIÓN_GERONTOLÓGICA</v>
      </c>
      <c r="AH2572" s="78" t="s">
        <v>322</v>
      </c>
      <c r="AI2572" s="79" t="str">
        <f>IF(AH2572&lt;&gt;"",VLOOKUP(CONCATENATE(AG2572,AH2572),NIVELES!$B$676:$C$745,2,0),"")</f>
        <v>Administracion De La Atencion Gerontologica</v>
      </c>
      <c r="AJ2572" s="78" t="s">
        <v>517</v>
      </c>
      <c r="AK2572" s="79" t="str">
        <f>+IF(AJ2572&lt;&gt;"",VLOOKUP(AJ2572,NIVELES!$A$816:$B$892,2,0),"")</f>
        <v>NO APLICA</v>
      </c>
      <c r="AL2572" s="78" t="s">
        <v>554</v>
      </c>
      <c r="AM2572" s="78">
        <v>530809</v>
      </c>
      <c r="AN2572" s="79" t="str">
        <f>IF(AM2572&lt;&gt;"",+VLOOKUP(AM2572,NIVELES!$A$1652:$B$2466,2,0),"")</f>
        <v>Medicamentos</v>
      </c>
      <c r="AO2572" s="87">
        <v>19415</v>
      </c>
      <c r="AP2572" s="88"/>
      <c r="AQ2572" s="88"/>
      <c r="AR2572" s="88">
        <v>0</v>
      </c>
      <c r="AS2572" s="88">
        <v>19415</v>
      </c>
      <c r="AT2572" s="88">
        <v>0</v>
      </c>
      <c r="AU2572" s="88">
        <v>0</v>
      </c>
      <c r="AV2572" s="88">
        <v>0</v>
      </c>
      <c r="AW2572" s="88">
        <v>0</v>
      </c>
      <c r="AX2572" s="88">
        <v>0</v>
      </c>
      <c r="AY2572" s="88">
        <v>0</v>
      </c>
      <c r="AZ2572" s="88">
        <v>0</v>
      </c>
      <c r="BA2572" s="88">
        <v>0</v>
      </c>
      <c r="BB2572" s="89">
        <f t="shared" si="159"/>
        <v>19415</v>
      </c>
      <c r="BC2572" s="90" t="str">
        <f t="shared" si="158"/>
        <v>OK</v>
      </c>
      <c r="BD2572" s="91" t="str">
        <f t="shared" si="160"/>
        <v xml:space="preserve">                  </v>
      </c>
      <c r="BE2572" s="92">
        <f t="shared" si="161"/>
        <v>2</v>
      </c>
    </row>
    <row r="2573" spans="1:57" s="74" customFormat="1" ht="50.1" customHeight="1" x14ac:dyDescent="0.2">
      <c r="A2573" s="78" t="s">
        <v>55</v>
      </c>
      <c r="B2573" s="78" t="s">
        <v>61</v>
      </c>
      <c r="C2573" s="78" t="s">
        <v>25</v>
      </c>
      <c r="D2573" s="78" t="s">
        <v>605</v>
      </c>
      <c r="E2573" s="79" t="str">
        <f>+IF(C2573&lt;&gt;"",VLOOKUP(MID(C2573,18,5),NIVELES!$A$133:$B$213,2,0),"")</f>
        <v>LOS_RÍOS</v>
      </c>
      <c r="F2573" s="80" t="s">
        <v>279</v>
      </c>
      <c r="G2573" s="81" t="str">
        <f>+IF(F2573&lt;&gt;"",VLOOKUP(F2573,NIVELES!$A$246:$C$464,3,0),"")</f>
        <v xml:space="preserve"> </v>
      </c>
      <c r="H2573" s="82" t="s">
        <v>1024</v>
      </c>
      <c r="I2573" s="78" t="s">
        <v>2513</v>
      </c>
      <c r="J2573" s="78" t="s">
        <v>2514</v>
      </c>
      <c r="K2573" s="78" t="s">
        <v>2515</v>
      </c>
      <c r="L2573" s="78" t="s">
        <v>1791</v>
      </c>
      <c r="M2573" s="78" t="s">
        <v>1791</v>
      </c>
      <c r="N2573" s="78" t="s">
        <v>1791</v>
      </c>
      <c r="O2573" s="78" t="s">
        <v>2282</v>
      </c>
      <c r="P2573" s="82">
        <v>1</v>
      </c>
      <c r="Q2573" s="78" t="s">
        <v>2955</v>
      </c>
      <c r="R2573" s="82">
        <v>0</v>
      </c>
      <c r="S2573" s="82">
        <v>0</v>
      </c>
      <c r="T2573" s="82">
        <v>0</v>
      </c>
      <c r="U2573" s="82">
        <v>1</v>
      </c>
      <c r="V2573" s="82">
        <v>0</v>
      </c>
      <c r="W2573" s="82">
        <v>0</v>
      </c>
      <c r="X2573" s="82">
        <v>0</v>
      </c>
      <c r="Y2573" s="82">
        <v>0</v>
      </c>
      <c r="Z2573" s="82">
        <v>0</v>
      </c>
      <c r="AA2573" s="82">
        <v>0</v>
      </c>
      <c r="AB2573" s="82">
        <v>0</v>
      </c>
      <c r="AC2573" s="82">
        <v>0</v>
      </c>
      <c r="AD2573" s="85" t="str">
        <f>IF(A2573&lt;&gt;"",IF(D2573="DIRECCIÓN_DE_TRANSFERENCIAS","280 0031",VLOOKUP(C2573,NIVELES!$A$14:$B$105,2,0)),"")</f>
        <v>280 5410</v>
      </c>
      <c r="AE2573" s="86" t="s">
        <v>322</v>
      </c>
      <c r="AF2573" s="86" t="s">
        <v>545</v>
      </c>
      <c r="AG2573" s="79" t="str">
        <f>+IF(AF2573&lt;&gt;"",VLOOKUP(AF2573,NIVELES!$A$666:$B$673,2,0),"")</f>
        <v>SERVICIOS_DE_ATENCIÓN_GERONTOLÓGICA</v>
      </c>
      <c r="AH2573" s="78" t="s">
        <v>322</v>
      </c>
      <c r="AI2573" s="79" t="str">
        <f>IF(AH2573&lt;&gt;"",VLOOKUP(CONCATENATE(AG2573,AH2573),NIVELES!$B$676:$C$745,2,0),"")</f>
        <v>Administracion De La Atencion Gerontologica</v>
      </c>
      <c r="AJ2573" s="78" t="s">
        <v>517</v>
      </c>
      <c r="AK2573" s="79" t="str">
        <f>+IF(AJ2573&lt;&gt;"",VLOOKUP(AJ2573,NIVELES!$A$816:$B$892,2,0),"")</f>
        <v>NO APLICA</v>
      </c>
      <c r="AL2573" s="78" t="s">
        <v>554</v>
      </c>
      <c r="AM2573" s="78">
        <v>530812</v>
      </c>
      <c r="AN2573" s="79" t="str">
        <f>IF(AM2573&lt;&gt;"",+VLOOKUP(AM2573,NIVELES!$A$1652:$B$2466,2,0),"")</f>
        <v>Materiales Didácticos</v>
      </c>
      <c r="AO2573" s="87">
        <v>2000</v>
      </c>
      <c r="AP2573" s="88"/>
      <c r="AQ2573" s="88"/>
      <c r="AR2573" s="88">
        <v>0</v>
      </c>
      <c r="AS2573" s="88">
        <v>2000</v>
      </c>
      <c r="AT2573" s="88">
        <v>0</v>
      </c>
      <c r="AU2573" s="88">
        <v>0</v>
      </c>
      <c r="AV2573" s="88">
        <v>0</v>
      </c>
      <c r="AW2573" s="88">
        <v>0</v>
      </c>
      <c r="AX2573" s="88">
        <v>0</v>
      </c>
      <c r="AY2573" s="88">
        <v>0</v>
      </c>
      <c r="AZ2573" s="88">
        <v>0</v>
      </c>
      <c r="BA2573" s="88">
        <v>0</v>
      </c>
      <c r="BB2573" s="89">
        <f t="shared" si="159"/>
        <v>2000</v>
      </c>
      <c r="BC2573" s="90" t="str">
        <f t="shared" si="158"/>
        <v>OK</v>
      </c>
      <c r="BD2573" s="91" t="str">
        <f t="shared" si="160"/>
        <v xml:space="preserve">                  </v>
      </c>
      <c r="BE2573" s="92">
        <f t="shared" si="161"/>
        <v>1</v>
      </c>
    </row>
    <row r="2574" spans="1:57" s="74" customFormat="1" ht="50.1" customHeight="1" x14ac:dyDescent="0.2">
      <c r="A2574" s="78" t="s">
        <v>55</v>
      </c>
      <c r="B2574" s="78" t="s">
        <v>61</v>
      </c>
      <c r="C2574" s="78" t="s">
        <v>25</v>
      </c>
      <c r="D2574" s="78" t="s">
        <v>605</v>
      </c>
      <c r="E2574" s="79" t="str">
        <f>+IF(C2574&lt;&gt;"",VLOOKUP(MID(C2574,18,5),NIVELES!$A$133:$B$213,2,0),"")</f>
        <v>LOS_RÍOS</v>
      </c>
      <c r="F2574" s="80" t="s">
        <v>279</v>
      </c>
      <c r="G2574" s="81" t="str">
        <f>+IF(F2574&lt;&gt;"",VLOOKUP(F2574,NIVELES!$A$246:$C$464,3,0),"")</f>
        <v xml:space="preserve"> </v>
      </c>
      <c r="H2574" s="82" t="s">
        <v>1024</v>
      </c>
      <c r="I2574" s="78" t="s">
        <v>2513</v>
      </c>
      <c r="J2574" s="78" t="s">
        <v>2514</v>
      </c>
      <c r="K2574" s="78" t="s">
        <v>2515</v>
      </c>
      <c r="L2574" s="78" t="s">
        <v>1791</v>
      </c>
      <c r="M2574" s="78" t="s">
        <v>1791</v>
      </c>
      <c r="N2574" s="78" t="s">
        <v>1791</v>
      </c>
      <c r="O2574" s="78" t="s">
        <v>2277</v>
      </c>
      <c r="P2574" s="82">
        <v>0</v>
      </c>
      <c r="Q2574" s="78" t="s">
        <v>2955</v>
      </c>
      <c r="R2574" s="82">
        <v>0</v>
      </c>
      <c r="S2574" s="82">
        <v>0</v>
      </c>
      <c r="T2574" s="82">
        <v>0</v>
      </c>
      <c r="U2574" s="82">
        <v>0</v>
      </c>
      <c r="V2574" s="82">
        <v>0</v>
      </c>
      <c r="W2574" s="82">
        <v>0</v>
      </c>
      <c r="X2574" s="82">
        <v>0</v>
      </c>
      <c r="Y2574" s="82">
        <v>0</v>
      </c>
      <c r="Z2574" s="82">
        <v>0</v>
      </c>
      <c r="AA2574" s="82">
        <v>0</v>
      </c>
      <c r="AB2574" s="82">
        <v>0</v>
      </c>
      <c r="AC2574" s="82">
        <v>0</v>
      </c>
      <c r="AD2574" s="85" t="str">
        <f>IF(A2574&lt;&gt;"",IF(D2574="DIRECCIÓN_DE_TRANSFERENCIAS","280 0031",VLOOKUP(C2574,NIVELES!$A$14:$B$105,2,0)),"")</f>
        <v>280 5410</v>
      </c>
      <c r="AE2574" s="86" t="s">
        <v>322</v>
      </c>
      <c r="AF2574" s="86" t="s">
        <v>545</v>
      </c>
      <c r="AG2574" s="79" t="str">
        <f>+IF(AF2574&lt;&gt;"",VLOOKUP(AF2574,NIVELES!$A$666:$B$673,2,0),"")</f>
        <v>SERVICIOS_DE_ATENCIÓN_GERONTOLÓGICA</v>
      </c>
      <c r="AH2574" s="78" t="s">
        <v>322</v>
      </c>
      <c r="AI2574" s="79" t="str">
        <f>IF(AH2574&lt;&gt;"",VLOOKUP(CONCATENATE(AG2574,AH2574),NIVELES!$B$676:$C$745,2,0),"")</f>
        <v>Administracion De La Atencion Gerontologica</v>
      </c>
      <c r="AJ2574" s="78" t="s">
        <v>517</v>
      </c>
      <c r="AK2574" s="79" t="str">
        <f>+IF(AJ2574&lt;&gt;"",VLOOKUP(AJ2574,NIVELES!$A$816:$B$892,2,0),"")</f>
        <v>NO APLICA</v>
      </c>
      <c r="AL2574" s="78" t="s">
        <v>554</v>
      </c>
      <c r="AM2574" s="78">
        <v>530820</v>
      </c>
      <c r="AN2574" s="79" t="str">
        <f>IF(AM2574&lt;&gt;"",+VLOOKUP(AM2574,NIVELES!$A$1652:$B$2466,2,0),"")</f>
        <v>Menaje de Cocina, de Hogar y Accesorios Descartables</v>
      </c>
      <c r="AO2574" s="87">
        <v>6800</v>
      </c>
      <c r="AP2574" s="88"/>
      <c r="AQ2574" s="88"/>
      <c r="AR2574" s="88">
        <v>0</v>
      </c>
      <c r="AS2574" s="88">
        <v>6800</v>
      </c>
      <c r="AT2574" s="88">
        <v>0</v>
      </c>
      <c r="AU2574" s="88">
        <v>0</v>
      </c>
      <c r="AV2574" s="88">
        <v>0</v>
      </c>
      <c r="AW2574" s="88">
        <v>0</v>
      </c>
      <c r="AX2574" s="88">
        <v>0</v>
      </c>
      <c r="AY2574" s="88">
        <v>0</v>
      </c>
      <c r="AZ2574" s="88">
        <v>0</v>
      </c>
      <c r="BA2574" s="88">
        <v>0</v>
      </c>
      <c r="BB2574" s="89">
        <f t="shared" si="159"/>
        <v>6800</v>
      </c>
      <c r="BC2574" s="90" t="str">
        <f t="shared" si="158"/>
        <v>OK</v>
      </c>
      <c r="BD2574" s="91" t="str">
        <f t="shared" si="160"/>
        <v xml:space="preserve">                  </v>
      </c>
      <c r="BE2574" s="92">
        <f t="shared" si="161"/>
        <v>0</v>
      </c>
    </row>
    <row r="2575" spans="1:57" s="74" customFormat="1" ht="50.1" customHeight="1" x14ac:dyDescent="0.2">
      <c r="A2575" s="78" t="s">
        <v>55</v>
      </c>
      <c r="B2575" s="78" t="s">
        <v>61</v>
      </c>
      <c r="C2575" s="78" t="s">
        <v>25</v>
      </c>
      <c r="D2575" s="78" t="s">
        <v>605</v>
      </c>
      <c r="E2575" s="79" t="str">
        <f>+IF(C2575&lt;&gt;"",VLOOKUP(MID(C2575,18,5),NIVELES!$A$133:$B$213,2,0),"")</f>
        <v>LOS_RÍOS</v>
      </c>
      <c r="F2575" s="80" t="s">
        <v>279</v>
      </c>
      <c r="G2575" s="81" t="str">
        <f>+IF(F2575&lt;&gt;"",VLOOKUP(F2575,NIVELES!$A$246:$C$464,3,0),"")</f>
        <v xml:space="preserve"> </v>
      </c>
      <c r="H2575" s="82" t="s">
        <v>1024</v>
      </c>
      <c r="I2575" s="78" t="s">
        <v>2519</v>
      </c>
      <c r="J2575" s="78" t="s">
        <v>1078</v>
      </c>
      <c r="K2575" s="78" t="s">
        <v>2520</v>
      </c>
      <c r="L2575" s="78" t="s">
        <v>1791</v>
      </c>
      <c r="M2575" s="78" t="s">
        <v>1791</v>
      </c>
      <c r="N2575" s="78" t="s">
        <v>1791</v>
      </c>
      <c r="O2575" s="78" t="s">
        <v>2897</v>
      </c>
      <c r="P2575" s="82">
        <v>1</v>
      </c>
      <c r="Q2575" s="78" t="s">
        <v>3028</v>
      </c>
      <c r="R2575" s="82"/>
      <c r="S2575" s="82"/>
      <c r="T2575" s="82"/>
      <c r="U2575" s="82">
        <v>1</v>
      </c>
      <c r="V2575" s="82"/>
      <c r="W2575" s="82"/>
      <c r="X2575" s="82"/>
      <c r="Y2575" s="82"/>
      <c r="Z2575" s="82"/>
      <c r="AA2575" s="82"/>
      <c r="AB2575" s="82"/>
      <c r="AC2575" s="82"/>
      <c r="AD2575" s="85" t="str">
        <f>IF(A2575&lt;&gt;"",IF(D2575="DIRECCIÓN_DE_TRANSFERENCIAS","280 0031",VLOOKUP(C2575,NIVELES!$A$14:$B$105,2,0)),"")</f>
        <v>280 5410</v>
      </c>
      <c r="AE2575" s="86" t="s">
        <v>322</v>
      </c>
      <c r="AF2575" s="86" t="s">
        <v>546</v>
      </c>
      <c r="AG2575" s="79" t="str">
        <f>+IF(AF2575&lt;&gt;"",VLOOKUP(AF2575,NIVELES!$A$666:$B$673,2,0),"")</f>
        <v>ATENCIÓN_INTEGRAL_A_PERSONAS_CON_DISCAPACIDAD</v>
      </c>
      <c r="AH2575" s="78" t="s">
        <v>452</v>
      </c>
      <c r="AI2575" s="79" t="str">
        <f>IF(AH2575&lt;&gt;"",VLOOKUP(CONCATENATE(AG2575,AH2575),NIVELES!$B$676:$C$745,2,0),"")</f>
        <v>Atención Domiciliaria Prestación De Servicio</v>
      </c>
      <c r="AJ2575" s="78" t="s">
        <v>429</v>
      </c>
      <c r="AK2575" s="79" t="str">
        <f>+IF(AJ2575&lt;&gt;"",VLOOKUP(AJ2575,NIVELES!$A$816:$B$892,2,0),"")</f>
        <v xml:space="preserve">PROMOVER EL RECONOCIMIENTO Y GARANTIA DE LOS DERECHOS DE LAS MUJERES Y HOMBRES CON DISCAPACIDAD,  SU DEBIDA VALORACIÓN Y EL RESPETO A SU DIGNIDAD  </v>
      </c>
      <c r="AL2575" s="78" t="s">
        <v>554</v>
      </c>
      <c r="AM2575" s="78">
        <v>530301</v>
      </c>
      <c r="AN2575" s="79" t="str">
        <f>IF(AM2575&lt;&gt;"",+VLOOKUP(AM2575,NIVELES!$A$1652:$B$2466,2,0),"")</f>
        <v>Pasajes al Interior</v>
      </c>
      <c r="AO2575" s="87">
        <v>50</v>
      </c>
      <c r="AP2575" s="88"/>
      <c r="AQ2575" s="88"/>
      <c r="AR2575" s="88"/>
      <c r="AS2575" s="88">
        <v>50</v>
      </c>
      <c r="AT2575" s="88"/>
      <c r="AU2575" s="88"/>
      <c r="AV2575" s="88"/>
      <c r="AW2575" s="88"/>
      <c r="AX2575" s="88"/>
      <c r="AY2575" s="88"/>
      <c r="AZ2575" s="88"/>
      <c r="BA2575" s="88"/>
      <c r="BB2575" s="89">
        <f t="shared" si="159"/>
        <v>50</v>
      </c>
      <c r="BC2575" s="90" t="str">
        <f t="shared" si="158"/>
        <v>OK</v>
      </c>
      <c r="BD2575" s="91" t="str">
        <f t="shared" si="160"/>
        <v xml:space="preserve">                  </v>
      </c>
      <c r="BE2575" s="92">
        <f t="shared" si="161"/>
        <v>1</v>
      </c>
    </row>
    <row r="2576" spans="1:57" s="74" customFormat="1" ht="50.1" customHeight="1" x14ac:dyDescent="0.2">
      <c r="A2576" s="78" t="s">
        <v>55</v>
      </c>
      <c r="B2576" s="78" t="s">
        <v>61</v>
      </c>
      <c r="C2576" s="78" t="s">
        <v>25</v>
      </c>
      <c r="D2576" s="78" t="s">
        <v>605</v>
      </c>
      <c r="E2576" s="79" t="str">
        <f>+IF(C2576&lt;&gt;"",VLOOKUP(MID(C2576,18,5),NIVELES!$A$133:$B$213,2,0),"")</f>
        <v>LOS_RÍOS</v>
      </c>
      <c r="F2576" s="80" t="s">
        <v>279</v>
      </c>
      <c r="G2576" s="81" t="str">
        <f>+IF(F2576&lt;&gt;"",VLOOKUP(F2576,NIVELES!$A$246:$C$464,3,0),"")</f>
        <v xml:space="preserve"> </v>
      </c>
      <c r="H2576" s="82" t="s">
        <v>1024</v>
      </c>
      <c r="I2576" s="78" t="s">
        <v>2519</v>
      </c>
      <c r="J2576" s="78" t="s">
        <v>1078</v>
      </c>
      <c r="K2576" s="78" t="s">
        <v>2520</v>
      </c>
      <c r="L2576" s="78" t="s">
        <v>1791</v>
      </c>
      <c r="M2576" s="78" t="s">
        <v>1791</v>
      </c>
      <c r="N2576" s="78" t="s">
        <v>1791</v>
      </c>
      <c r="O2576" s="78" t="s">
        <v>2897</v>
      </c>
      <c r="P2576" s="82">
        <v>1</v>
      </c>
      <c r="Q2576" s="78" t="s">
        <v>3028</v>
      </c>
      <c r="R2576" s="82"/>
      <c r="S2576" s="82"/>
      <c r="T2576" s="82"/>
      <c r="U2576" s="82">
        <v>1</v>
      </c>
      <c r="V2576" s="82"/>
      <c r="W2576" s="82"/>
      <c r="X2576" s="82"/>
      <c r="Y2576" s="82"/>
      <c r="Z2576" s="82"/>
      <c r="AA2576" s="82"/>
      <c r="AB2576" s="82"/>
      <c r="AC2576" s="82"/>
      <c r="AD2576" s="85" t="str">
        <f>IF(A2576&lt;&gt;"",IF(D2576="DIRECCIÓN_DE_TRANSFERENCIAS","280 0031",VLOOKUP(C2576,NIVELES!$A$14:$B$105,2,0)),"")</f>
        <v>280 5410</v>
      </c>
      <c r="AE2576" s="86" t="s">
        <v>322</v>
      </c>
      <c r="AF2576" s="86" t="s">
        <v>546</v>
      </c>
      <c r="AG2576" s="79" t="str">
        <f>+IF(AF2576&lt;&gt;"",VLOOKUP(AF2576,NIVELES!$A$666:$B$673,2,0),"")</f>
        <v>ATENCIÓN_INTEGRAL_A_PERSONAS_CON_DISCAPACIDAD</v>
      </c>
      <c r="AH2576" s="78" t="s">
        <v>452</v>
      </c>
      <c r="AI2576" s="79" t="str">
        <f>IF(AH2576&lt;&gt;"",VLOOKUP(CONCATENATE(AG2576,AH2576),NIVELES!$B$676:$C$745,2,0),"")</f>
        <v>Atención Domiciliaria Prestación De Servicio</v>
      </c>
      <c r="AJ2576" s="78" t="s">
        <v>429</v>
      </c>
      <c r="AK2576" s="79" t="str">
        <f>+IF(AJ2576&lt;&gt;"",VLOOKUP(AJ2576,NIVELES!$A$816:$B$892,2,0),"")</f>
        <v xml:space="preserve">PROMOVER EL RECONOCIMIENTO Y GARANTIA DE LOS DERECHOS DE LAS MUJERES Y HOMBRES CON DISCAPACIDAD,  SU DEBIDA VALORACIÓN Y EL RESPETO A SU DIGNIDAD  </v>
      </c>
      <c r="AL2576" s="78" t="s">
        <v>554</v>
      </c>
      <c r="AM2576" s="78">
        <v>530303</v>
      </c>
      <c r="AN2576" s="79" t="str">
        <f>IF(AM2576&lt;&gt;"",+VLOOKUP(AM2576,NIVELES!$A$1652:$B$2466,2,0),"")</f>
        <v>Viáticos y Subsistencias en el Interior</v>
      </c>
      <c r="AO2576" s="87">
        <v>160</v>
      </c>
      <c r="AP2576" s="88"/>
      <c r="AQ2576" s="88"/>
      <c r="AR2576" s="88"/>
      <c r="AS2576" s="88">
        <v>160</v>
      </c>
      <c r="AT2576" s="88"/>
      <c r="AU2576" s="88"/>
      <c r="AV2576" s="88"/>
      <c r="AW2576" s="88"/>
      <c r="AX2576" s="88"/>
      <c r="AY2576" s="88"/>
      <c r="AZ2576" s="88"/>
      <c r="BA2576" s="88"/>
      <c r="BB2576" s="89">
        <f t="shared" si="159"/>
        <v>160</v>
      </c>
      <c r="BC2576" s="90" t="str">
        <f t="shared" si="158"/>
        <v>OK</v>
      </c>
      <c r="BD2576" s="91" t="str">
        <f t="shared" si="160"/>
        <v xml:space="preserve">                  </v>
      </c>
      <c r="BE2576" s="92">
        <f t="shared" si="161"/>
        <v>1</v>
      </c>
    </row>
    <row r="2577" spans="1:57" s="74" customFormat="1" ht="50.1" customHeight="1" x14ac:dyDescent="0.2">
      <c r="A2577" s="78" t="s">
        <v>55</v>
      </c>
      <c r="B2577" s="78" t="s">
        <v>61</v>
      </c>
      <c r="C2577" s="78" t="s">
        <v>25</v>
      </c>
      <c r="D2577" s="78" t="s">
        <v>605</v>
      </c>
      <c r="E2577" s="79" t="str">
        <f>+IF(C2577&lt;&gt;"",VLOOKUP(MID(C2577,18,5),NIVELES!$A$133:$B$213,2,0),"")</f>
        <v>LOS_RÍOS</v>
      </c>
      <c r="F2577" s="80" t="s">
        <v>279</v>
      </c>
      <c r="G2577" s="81" t="str">
        <f>+IF(F2577&lt;&gt;"",VLOOKUP(F2577,NIVELES!$A$246:$C$464,3,0),"")</f>
        <v xml:space="preserve"> </v>
      </c>
      <c r="H2577" s="82" t="s">
        <v>1024</v>
      </c>
      <c r="I2577" s="78" t="s">
        <v>2519</v>
      </c>
      <c r="J2577" s="78" t="s">
        <v>1078</v>
      </c>
      <c r="K2577" s="78" t="s">
        <v>2520</v>
      </c>
      <c r="L2577" s="78" t="s">
        <v>1791</v>
      </c>
      <c r="M2577" s="78" t="s">
        <v>1791</v>
      </c>
      <c r="N2577" s="78" t="s">
        <v>1791</v>
      </c>
      <c r="O2577" s="78" t="s">
        <v>2897</v>
      </c>
      <c r="P2577" s="82">
        <v>1</v>
      </c>
      <c r="Q2577" s="78" t="s">
        <v>3028</v>
      </c>
      <c r="R2577" s="82"/>
      <c r="S2577" s="82"/>
      <c r="T2577" s="82"/>
      <c r="U2577" s="82">
        <v>1</v>
      </c>
      <c r="V2577" s="82"/>
      <c r="W2577" s="82"/>
      <c r="X2577" s="82"/>
      <c r="Y2577" s="82"/>
      <c r="Z2577" s="82"/>
      <c r="AA2577" s="82"/>
      <c r="AB2577" s="82"/>
      <c r="AC2577" s="82"/>
      <c r="AD2577" s="85" t="str">
        <f>IF(A2577&lt;&gt;"",IF(D2577="DIRECCIÓN_DE_TRANSFERENCIAS","280 0031",VLOOKUP(C2577,NIVELES!$A$14:$B$105,2,0)),"")</f>
        <v>280 5410</v>
      </c>
      <c r="AE2577" s="86" t="s">
        <v>322</v>
      </c>
      <c r="AF2577" s="86" t="s">
        <v>546</v>
      </c>
      <c r="AG2577" s="79" t="str">
        <f>+IF(AF2577&lt;&gt;"",VLOOKUP(AF2577,NIVELES!$A$666:$B$673,2,0),"")</f>
        <v>ATENCIÓN_INTEGRAL_A_PERSONAS_CON_DISCAPACIDAD</v>
      </c>
      <c r="AH2577" s="78" t="s">
        <v>452</v>
      </c>
      <c r="AI2577" s="79" t="str">
        <f>IF(AH2577&lt;&gt;"",VLOOKUP(CONCATENATE(AG2577,AH2577),NIVELES!$B$676:$C$745,2,0),"")</f>
        <v>Atención Domiciliaria Prestación De Servicio</v>
      </c>
      <c r="AJ2577" s="78" t="s">
        <v>429</v>
      </c>
      <c r="AK2577" s="79" t="str">
        <f>+IF(AJ2577&lt;&gt;"",VLOOKUP(AJ2577,NIVELES!$A$816:$B$892,2,0),"")</f>
        <v xml:space="preserve">PROMOVER EL RECONOCIMIENTO Y GARANTIA DE LOS DERECHOS DE LAS MUJERES Y HOMBRES CON DISCAPACIDAD,  SU DEBIDA VALORACIÓN Y EL RESPETO A SU DIGNIDAD  </v>
      </c>
      <c r="AL2577" s="78" t="s">
        <v>554</v>
      </c>
      <c r="AM2577" s="78">
        <v>530249</v>
      </c>
      <c r="AN2577" s="79" t="str">
        <f>IF(AM2577&lt;&gt;"",+VLOOKUP(AM2577,NIVELES!$A$1652:$B$2466,2,0),"")</f>
        <v>Eventos Públicos Promocionales</v>
      </c>
      <c r="AO2577" s="87">
        <v>1000</v>
      </c>
      <c r="AP2577" s="88"/>
      <c r="AQ2577" s="88"/>
      <c r="AR2577" s="88"/>
      <c r="AS2577" s="88">
        <v>1000</v>
      </c>
      <c r="AT2577" s="88"/>
      <c r="AU2577" s="88"/>
      <c r="AV2577" s="88"/>
      <c r="AW2577" s="88"/>
      <c r="AX2577" s="88"/>
      <c r="AY2577" s="88"/>
      <c r="AZ2577" s="88"/>
      <c r="BA2577" s="88"/>
      <c r="BB2577" s="89">
        <f t="shared" si="159"/>
        <v>1000</v>
      </c>
      <c r="BC2577" s="90" t="str">
        <f t="shared" si="158"/>
        <v>OK</v>
      </c>
      <c r="BD2577" s="91" t="str">
        <f t="shared" si="160"/>
        <v xml:space="preserve">                  </v>
      </c>
      <c r="BE2577" s="92">
        <f t="shared" si="161"/>
        <v>1</v>
      </c>
    </row>
    <row r="2578" spans="1:57" s="74" customFormat="1" ht="50.1" customHeight="1" x14ac:dyDescent="0.2">
      <c r="A2578" s="78" t="s">
        <v>55</v>
      </c>
      <c r="B2578" s="78" t="s">
        <v>61</v>
      </c>
      <c r="C2578" s="78" t="s">
        <v>25</v>
      </c>
      <c r="D2578" s="78" t="s">
        <v>605</v>
      </c>
      <c r="E2578" s="79" t="str">
        <f>+IF(C2578&lt;&gt;"",VLOOKUP(MID(C2578,18,5),NIVELES!$A$133:$B$213,2,0),"")</f>
        <v>LOS_RÍOS</v>
      </c>
      <c r="F2578" s="80" t="s">
        <v>279</v>
      </c>
      <c r="G2578" s="81" t="str">
        <f>+IF(F2578&lt;&gt;"",VLOOKUP(F2578,NIVELES!$A$246:$C$464,3,0),"")</f>
        <v xml:space="preserve"> </v>
      </c>
      <c r="H2578" s="82" t="s">
        <v>1024</v>
      </c>
      <c r="I2578" s="78" t="s">
        <v>2519</v>
      </c>
      <c r="J2578" s="78" t="s">
        <v>1078</v>
      </c>
      <c r="K2578" s="78" t="s">
        <v>2520</v>
      </c>
      <c r="L2578" s="78" t="s">
        <v>1791</v>
      </c>
      <c r="M2578" s="78" t="s">
        <v>1791</v>
      </c>
      <c r="N2578" s="78" t="s">
        <v>1791</v>
      </c>
      <c r="O2578" s="78" t="s">
        <v>2459</v>
      </c>
      <c r="P2578" s="82">
        <v>12</v>
      </c>
      <c r="Q2578" s="78" t="s">
        <v>3026</v>
      </c>
      <c r="R2578" s="82">
        <v>1</v>
      </c>
      <c r="S2578" s="82">
        <v>1</v>
      </c>
      <c r="T2578" s="82">
        <v>1</v>
      </c>
      <c r="U2578" s="82">
        <v>1</v>
      </c>
      <c r="V2578" s="82">
        <v>1</v>
      </c>
      <c r="W2578" s="82">
        <v>1</v>
      </c>
      <c r="X2578" s="82">
        <v>1</v>
      </c>
      <c r="Y2578" s="82">
        <v>1</v>
      </c>
      <c r="Z2578" s="82">
        <v>1</v>
      </c>
      <c r="AA2578" s="82">
        <v>1</v>
      </c>
      <c r="AB2578" s="82">
        <v>1</v>
      </c>
      <c r="AC2578" s="82">
        <v>1</v>
      </c>
      <c r="AD2578" s="85" t="str">
        <f>IF(A2578&lt;&gt;"",IF(D2578="DIRECCIÓN_DE_TRANSFERENCIAS","280 0031",VLOOKUP(C2578,NIVELES!$A$14:$B$105,2,0)),"")</f>
        <v>280 5410</v>
      </c>
      <c r="AE2578" s="86" t="s">
        <v>322</v>
      </c>
      <c r="AF2578" s="86" t="s">
        <v>546</v>
      </c>
      <c r="AG2578" s="79" t="str">
        <f>+IF(AF2578&lt;&gt;"",VLOOKUP(AF2578,NIVELES!$A$666:$B$673,2,0),"")</f>
        <v>ATENCIÓN_INTEGRAL_A_PERSONAS_CON_DISCAPACIDAD</v>
      </c>
      <c r="AH2578" s="78" t="s">
        <v>453</v>
      </c>
      <c r="AI2578" s="79" t="str">
        <f>IF(AH2578&lt;&gt;"",VLOOKUP(CONCATENATE(AG2578,AH2578),NIVELES!$B$676:$C$745,2,0),"")</f>
        <v>Rectoría Inclusión Social</v>
      </c>
      <c r="AJ2578" s="78" t="s">
        <v>517</v>
      </c>
      <c r="AK2578" s="79" t="str">
        <f>+IF(AJ2578&lt;&gt;"",VLOOKUP(AJ2578,NIVELES!$A$816:$B$892,2,0),"")</f>
        <v>NO APLICA</v>
      </c>
      <c r="AL2578" s="78" t="s">
        <v>553</v>
      </c>
      <c r="AM2578" s="78">
        <v>510203</v>
      </c>
      <c r="AN2578" s="79" t="str">
        <f>IF(AM2578&lt;&gt;"",+VLOOKUP(AM2578,NIVELES!$A$1652:$B$2466,2,0),"")</f>
        <v>Decimotercer Sueldo</v>
      </c>
      <c r="AO2578" s="87">
        <v>4444</v>
      </c>
      <c r="AP2578" s="88"/>
      <c r="AQ2578" s="88">
        <v>101</v>
      </c>
      <c r="AR2578" s="88">
        <v>370.33</v>
      </c>
      <c r="AS2578" s="88">
        <v>370.33</v>
      </c>
      <c r="AT2578" s="88">
        <v>370.33</v>
      </c>
      <c r="AU2578" s="88">
        <v>370.33</v>
      </c>
      <c r="AV2578" s="88">
        <v>370.33</v>
      </c>
      <c r="AW2578" s="88">
        <v>370.33</v>
      </c>
      <c r="AX2578" s="88">
        <v>370.33</v>
      </c>
      <c r="AY2578" s="88">
        <v>370.33</v>
      </c>
      <c r="AZ2578" s="88">
        <v>370.33</v>
      </c>
      <c r="BA2578" s="88">
        <v>1010.03</v>
      </c>
      <c r="BB2578" s="89">
        <f t="shared" si="159"/>
        <v>4444</v>
      </c>
      <c r="BC2578" s="90" t="str">
        <f t="shared" si="158"/>
        <v>OK</v>
      </c>
      <c r="BD2578" s="91" t="str">
        <f t="shared" si="160"/>
        <v xml:space="preserve">                  </v>
      </c>
      <c r="BE2578" s="92">
        <f t="shared" si="161"/>
        <v>12</v>
      </c>
    </row>
    <row r="2579" spans="1:57" s="74" customFormat="1" ht="50.1" customHeight="1" x14ac:dyDescent="0.2">
      <c r="A2579" s="78" t="s">
        <v>55</v>
      </c>
      <c r="B2579" s="78" t="s">
        <v>61</v>
      </c>
      <c r="C2579" s="78" t="s">
        <v>25</v>
      </c>
      <c r="D2579" s="78" t="s">
        <v>605</v>
      </c>
      <c r="E2579" s="79" t="str">
        <f>+IF(C2579&lt;&gt;"",VLOOKUP(MID(C2579,18,5),NIVELES!$A$133:$B$213,2,0),"")</f>
        <v>LOS_RÍOS</v>
      </c>
      <c r="F2579" s="80" t="s">
        <v>279</v>
      </c>
      <c r="G2579" s="81" t="str">
        <f>+IF(F2579&lt;&gt;"",VLOOKUP(F2579,NIVELES!$A$246:$C$464,3,0),"")</f>
        <v xml:space="preserve"> </v>
      </c>
      <c r="H2579" s="82" t="s">
        <v>1024</v>
      </c>
      <c r="I2579" s="78" t="s">
        <v>2519</v>
      </c>
      <c r="J2579" s="78" t="s">
        <v>1078</v>
      </c>
      <c r="K2579" s="78" t="s">
        <v>2520</v>
      </c>
      <c r="L2579" s="78" t="s">
        <v>1791</v>
      </c>
      <c r="M2579" s="78" t="s">
        <v>1791</v>
      </c>
      <c r="N2579" s="78" t="s">
        <v>1791</v>
      </c>
      <c r="O2579" s="78" t="s">
        <v>2459</v>
      </c>
      <c r="P2579" s="82">
        <v>12</v>
      </c>
      <c r="Q2579" s="78" t="s">
        <v>3026</v>
      </c>
      <c r="R2579" s="82">
        <v>1</v>
      </c>
      <c r="S2579" s="82">
        <v>1</v>
      </c>
      <c r="T2579" s="82">
        <v>1</v>
      </c>
      <c r="U2579" s="82">
        <v>1</v>
      </c>
      <c r="V2579" s="82">
        <v>1</v>
      </c>
      <c r="W2579" s="82">
        <v>1</v>
      </c>
      <c r="X2579" s="82">
        <v>1</v>
      </c>
      <c r="Y2579" s="82">
        <v>1</v>
      </c>
      <c r="Z2579" s="82">
        <v>1</v>
      </c>
      <c r="AA2579" s="82">
        <v>1</v>
      </c>
      <c r="AB2579" s="82">
        <v>1</v>
      </c>
      <c r="AC2579" s="82">
        <v>1</v>
      </c>
      <c r="AD2579" s="85" t="str">
        <f>IF(A2579&lt;&gt;"",IF(D2579="DIRECCIÓN_DE_TRANSFERENCIAS","280 0031",VLOOKUP(C2579,NIVELES!$A$14:$B$105,2,0)),"")</f>
        <v>280 5410</v>
      </c>
      <c r="AE2579" s="86" t="s">
        <v>322</v>
      </c>
      <c r="AF2579" s="86" t="s">
        <v>546</v>
      </c>
      <c r="AG2579" s="79" t="str">
        <f>+IF(AF2579&lt;&gt;"",VLOOKUP(AF2579,NIVELES!$A$666:$B$673,2,0),"")</f>
        <v>ATENCIÓN_INTEGRAL_A_PERSONAS_CON_DISCAPACIDAD</v>
      </c>
      <c r="AH2579" s="78" t="s">
        <v>453</v>
      </c>
      <c r="AI2579" s="79" t="str">
        <f>IF(AH2579&lt;&gt;"",VLOOKUP(CONCATENATE(AG2579,AH2579),NIVELES!$B$676:$C$745,2,0),"")</f>
        <v>Rectoría Inclusión Social</v>
      </c>
      <c r="AJ2579" s="78" t="s">
        <v>517</v>
      </c>
      <c r="AK2579" s="79" t="str">
        <f>+IF(AJ2579&lt;&gt;"",VLOOKUP(AJ2579,NIVELES!$A$816:$B$892,2,0),"")</f>
        <v>NO APLICA</v>
      </c>
      <c r="AL2579" s="78" t="s">
        <v>553</v>
      </c>
      <c r="AM2579" s="78">
        <v>510204</v>
      </c>
      <c r="AN2579" s="79" t="str">
        <f>IF(AM2579&lt;&gt;"",+VLOOKUP(AM2579,NIVELES!$A$1652:$B$2466,2,0),"")</f>
        <v>Decimocuarto Sueldo</v>
      </c>
      <c r="AO2579" s="87">
        <v>1444.67</v>
      </c>
      <c r="AP2579" s="88"/>
      <c r="AQ2579" s="88">
        <v>32.83</v>
      </c>
      <c r="AR2579" s="88">
        <v>120.39</v>
      </c>
      <c r="AS2579" s="88">
        <v>120.39</v>
      </c>
      <c r="AT2579" s="88">
        <v>120.39</v>
      </c>
      <c r="AU2579" s="88">
        <v>120.39</v>
      </c>
      <c r="AV2579" s="88">
        <v>120.39</v>
      </c>
      <c r="AW2579" s="88">
        <v>120.39</v>
      </c>
      <c r="AX2579" s="88">
        <v>120.39</v>
      </c>
      <c r="AY2579" s="88">
        <v>120.39</v>
      </c>
      <c r="AZ2579" s="88">
        <v>120.39</v>
      </c>
      <c r="BA2579" s="88">
        <v>328.33</v>
      </c>
      <c r="BB2579" s="89">
        <f t="shared" si="159"/>
        <v>1444.6699999999998</v>
      </c>
      <c r="BC2579" s="90" t="str">
        <f t="shared" si="158"/>
        <v>OK</v>
      </c>
      <c r="BD2579" s="91" t="str">
        <f t="shared" si="160"/>
        <v xml:space="preserve">                  </v>
      </c>
      <c r="BE2579" s="92">
        <f t="shared" si="161"/>
        <v>12</v>
      </c>
    </row>
    <row r="2580" spans="1:57" s="74" customFormat="1" ht="50.1" customHeight="1" x14ac:dyDescent="0.2">
      <c r="A2580" s="78" t="s">
        <v>55</v>
      </c>
      <c r="B2580" s="78" t="s">
        <v>61</v>
      </c>
      <c r="C2580" s="78" t="s">
        <v>25</v>
      </c>
      <c r="D2580" s="78" t="s">
        <v>605</v>
      </c>
      <c r="E2580" s="79" t="str">
        <f>+IF(C2580&lt;&gt;"",VLOOKUP(MID(C2580,18,5),NIVELES!$A$133:$B$213,2,0),"")</f>
        <v>LOS_RÍOS</v>
      </c>
      <c r="F2580" s="80" t="s">
        <v>279</v>
      </c>
      <c r="G2580" s="81" t="str">
        <f>+IF(F2580&lt;&gt;"",VLOOKUP(F2580,NIVELES!$A$246:$C$464,3,0),"")</f>
        <v xml:space="preserve"> </v>
      </c>
      <c r="H2580" s="82" t="s">
        <v>1024</v>
      </c>
      <c r="I2580" s="78" t="s">
        <v>2519</v>
      </c>
      <c r="J2580" s="78" t="s">
        <v>1078</v>
      </c>
      <c r="K2580" s="78" t="s">
        <v>2520</v>
      </c>
      <c r="L2580" s="78" t="s">
        <v>1791</v>
      </c>
      <c r="M2580" s="78" t="s">
        <v>1791</v>
      </c>
      <c r="N2580" s="78" t="s">
        <v>1791</v>
      </c>
      <c r="O2580" s="78" t="s">
        <v>2459</v>
      </c>
      <c r="P2580" s="82">
        <v>12</v>
      </c>
      <c r="Q2580" s="78" t="s">
        <v>3026</v>
      </c>
      <c r="R2580" s="82">
        <v>1</v>
      </c>
      <c r="S2580" s="82">
        <v>1</v>
      </c>
      <c r="T2580" s="82">
        <v>1</v>
      </c>
      <c r="U2580" s="82">
        <v>1</v>
      </c>
      <c r="V2580" s="82">
        <v>1</v>
      </c>
      <c r="W2580" s="82">
        <v>1</v>
      </c>
      <c r="X2580" s="82">
        <v>1</v>
      </c>
      <c r="Y2580" s="82">
        <v>1</v>
      </c>
      <c r="Z2580" s="82">
        <v>1</v>
      </c>
      <c r="AA2580" s="82">
        <v>1</v>
      </c>
      <c r="AB2580" s="82">
        <v>1</v>
      </c>
      <c r="AC2580" s="82">
        <v>1</v>
      </c>
      <c r="AD2580" s="85" t="str">
        <f>IF(A2580&lt;&gt;"",IF(D2580="DIRECCIÓN_DE_TRANSFERENCIAS","280 0031",VLOOKUP(C2580,NIVELES!$A$14:$B$105,2,0)),"")</f>
        <v>280 5410</v>
      </c>
      <c r="AE2580" s="86" t="s">
        <v>322</v>
      </c>
      <c r="AF2580" s="86" t="s">
        <v>546</v>
      </c>
      <c r="AG2580" s="79" t="str">
        <f>+IF(AF2580&lt;&gt;"",VLOOKUP(AF2580,NIVELES!$A$666:$B$673,2,0),"")</f>
        <v>ATENCIÓN_INTEGRAL_A_PERSONAS_CON_DISCAPACIDAD</v>
      </c>
      <c r="AH2580" s="78" t="s">
        <v>453</v>
      </c>
      <c r="AI2580" s="79" t="str">
        <f>IF(AH2580&lt;&gt;"",VLOOKUP(CONCATENATE(AG2580,AH2580),NIVELES!$B$676:$C$745,2,0),"")</f>
        <v>Rectoría Inclusión Social</v>
      </c>
      <c r="AJ2580" s="78" t="s">
        <v>517</v>
      </c>
      <c r="AK2580" s="79" t="str">
        <f>+IF(AJ2580&lt;&gt;"",VLOOKUP(AJ2580,NIVELES!$A$816:$B$892,2,0),"")</f>
        <v>NO APLICA</v>
      </c>
      <c r="AL2580" s="78" t="s">
        <v>553</v>
      </c>
      <c r="AM2580" s="78">
        <v>510510</v>
      </c>
      <c r="AN2580" s="79" t="str">
        <f>IF(AM2580&lt;&gt;"",+VLOOKUP(AM2580,NIVELES!$A$1652:$B$2466,2,0),"")</f>
        <v>Servicios Personales por Contrato</v>
      </c>
      <c r="AO2580" s="87">
        <v>53328</v>
      </c>
      <c r="AP2580" s="88">
        <v>4848</v>
      </c>
      <c r="AQ2580" s="88">
        <v>3636</v>
      </c>
      <c r="AR2580" s="88">
        <v>4444</v>
      </c>
      <c r="AS2580" s="88">
        <v>4444</v>
      </c>
      <c r="AT2580" s="88">
        <v>4444</v>
      </c>
      <c r="AU2580" s="88">
        <v>4444</v>
      </c>
      <c r="AV2580" s="88">
        <v>4444</v>
      </c>
      <c r="AW2580" s="88">
        <v>4444</v>
      </c>
      <c r="AX2580" s="88">
        <v>4444</v>
      </c>
      <c r="AY2580" s="88">
        <v>4444</v>
      </c>
      <c r="AZ2580" s="88">
        <v>4444</v>
      </c>
      <c r="BA2580" s="88">
        <v>4848</v>
      </c>
      <c r="BB2580" s="89">
        <f t="shared" si="159"/>
        <v>53328</v>
      </c>
      <c r="BC2580" s="90" t="str">
        <f t="shared" si="158"/>
        <v>OK</v>
      </c>
      <c r="BD2580" s="91" t="str">
        <f t="shared" si="160"/>
        <v xml:space="preserve">                  </v>
      </c>
      <c r="BE2580" s="92">
        <f t="shared" si="161"/>
        <v>12</v>
      </c>
    </row>
    <row r="2581" spans="1:57" s="74" customFormat="1" ht="50.1" customHeight="1" x14ac:dyDescent="0.2">
      <c r="A2581" s="78" t="s">
        <v>55</v>
      </c>
      <c r="B2581" s="78" t="s">
        <v>61</v>
      </c>
      <c r="C2581" s="78" t="s">
        <v>25</v>
      </c>
      <c r="D2581" s="78" t="s">
        <v>605</v>
      </c>
      <c r="E2581" s="79" t="str">
        <f>+IF(C2581&lt;&gt;"",VLOOKUP(MID(C2581,18,5),NIVELES!$A$133:$B$213,2,0),"")</f>
        <v>LOS_RÍOS</v>
      </c>
      <c r="F2581" s="80" t="s">
        <v>279</v>
      </c>
      <c r="G2581" s="81" t="str">
        <f>+IF(F2581&lt;&gt;"",VLOOKUP(F2581,NIVELES!$A$246:$C$464,3,0),"")</f>
        <v xml:space="preserve"> </v>
      </c>
      <c r="H2581" s="82" t="s">
        <v>1024</v>
      </c>
      <c r="I2581" s="78" t="s">
        <v>2519</v>
      </c>
      <c r="J2581" s="78" t="s">
        <v>1078</v>
      </c>
      <c r="K2581" s="78" t="s">
        <v>2520</v>
      </c>
      <c r="L2581" s="78" t="s">
        <v>1791</v>
      </c>
      <c r="M2581" s="78" t="s">
        <v>1791</v>
      </c>
      <c r="N2581" s="78" t="s">
        <v>1791</v>
      </c>
      <c r="O2581" s="78" t="s">
        <v>2459</v>
      </c>
      <c r="P2581" s="82">
        <v>12</v>
      </c>
      <c r="Q2581" s="78" t="s">
        <v>3026</v>
      </c>
      <c r="R2581" s="82">
        <v>1</v>
      </c>
      <c r="S2581" s="82">
        <v>1</v>
      </c>
      <c r="T2581" s="82">
        <v>1</v>
      </c>
      <c r="U2581" s="82">
        <v>1</v>
      </c>
      <c r="V2581" s="82">
        <v>1</v>
      </c>
      <c r="W2581" s="82">
        <v>1</v>
      </c>
      <c r="X2581" s="82">
        <v>1</v>
      </c>
      <c r="Y2581" s="82">
        <v>1</v>
      </c>
      <c r="Z2581" s="82">
        <v>1</v>
      </c>
      <c r="AA2581" s="82">
        <v>1</v>
      </c>
      <c r="AB2581" s="82">
        <v>1</v>
      </c>
      <c r="AC2581" s="82">
        <v>1</v>
      </c>
      <c r="AD2581" s="85" t="str">
        <f>IF(A2581&lt;&gt;"",IF(D2581="DIRECCIÓN_DE_TRANSFERENCIAS","280 0031",VLOOKUP(C2581,NIVELES!$A$14:$B$105,2,0)),"")</f>
        <v>280 5410</v>
      </c>
      <c r="AE2581" s="86" t="s">
        <v>322</v>
      </c>
      <c r="AF2581" s="86" t="s">
        <v>546</v>
      </c>
      <c r="AG2581" s="79" t="str">
        <f>+IF(AF2581&lt;&gt;"",VLOOKUP(AF2581,NIVELES!$A$666:$B$673,2,0),"")</f>
        <v>ATENCIÓN_INTEGRAL_A_PERSONAS_CON_DISCAPACIDAD</v>
      </c>
      <c r="AH2581" s="78" t="s">
        <v>453</v>
      </c>
      <c r="AI2581" s="79" t="str">
        <f>IF(AH2581&lt;&gt;"",VLOOKUP(CONCATENATE(AG2581,AH2581),NIVELES!$B$676:$C$745,2,0),"")</f>
        <v>Rectoría Inclusión Social</v>
      </c>
      <c r="AJ2581" s="78" t="s">
        <v>517</v>
      </c>
      <c r="AK2581" s="79" t="str">
        <f>+IF(AJ2581&lt;&gt;"",VLOOKUP(AJ2581,NIVELES!$A$816:$B$892,2,0),"")</f>
        <v>NO APLICA</v>
      </c>
      <c r="AL2581" s="78" t="s">
        <v>553</v>
      </c>
      <c r="AM2581" s="78">
        <v>510601</v>
      </c>
      <c r="AN2581" s="79" t="str">
        <f>IF(AM2581&lt;&gt;"",+VLOOKUP(AM2581,NIVELES!$A$1652:$B$2466,2,0),"")</f>
        <v>Aporte Patronal</v>
      </c>
      <c r="AO2581" s="87">
        <v>5146.1499999999996</v>
      </c>
      <c r="AP2581" s="88">
        <v>467.84</v>
      </c>
      <c r="AQ2581" s="88">
        <v>350.88</v>
      </c>
      <c r="AR2581" s="88">
        <v>428.85</v>
      </c>
      <c r="AS2581" s="88">
        <v>428.85</v>
      </c>
      <c r="AT2581" s="88">
        <v>428.85</v>
      </c>
      <c r="AU2581" s="88">
        <v>428.85</v>
      </c>
      <c r="AV2581" s="88">
        <v>428.85</v>
      </c>
      <c r="AW2581" s="88">
        <v>428.85</v>
      </c>
      <c r="AX2581" s="88">
        <v>428.85</v>
      </c>
      <c r="AY2581" s="88">
        <v>428.85</v>
      </c>
      <c r="AZ2581" s="88">
        <v>428.85</v>
      </c>
      <c r="BA2581" s="88">
        <v>467.78</v>
      </c>
      <c r="BB2581" s="89">
        <f t="shared" si="159"/>
        <v>5146.1499999999996</v>
      </c>
      <c r="BC2581" s="90" t="str">
        <f t="shared" si="158"/>
        <v>OK</v>
      </c>
      <c r="BD2581" s="91" t="str">
        <f t="shared" si="160"/>
        <v xml:space="preserve">                  </v>
      </c>
      <c r="BE2581" s="92">
        <f t="shared" si="161"/>
        <v>12</v>
      </c>
    </row>
    <row r="2582" spans="1:57" s="74" customFormat="1" ht="50.1" customHeight="1" x14ac:dyDescent="0.2">
      <c r="A2582" s="78" t="s">
        <v>55</v>
      </c>
      <c r="B2582" s="78" t="s">
        <v>61</v>
      </c>
      <c r="C2582" s="78" t="s">
        <v>25</v>
      </c>
      <c r="D2582" s="78" t="s">
        <v>605</v>
      </c>
      <c r="E2582" s="79" t="str">
        <f>+IF(C2582&lt;&gt;"",VLOOKUP(MID(C2582,18,5),NIVELES!$A$133:$B$213,2,0),"")</f>
        <v>LOS_RÍOS</v>
      </c>
      <c r="F2582" s="80" t="s">
        <v>279</v>
      </c>
      <c r="G2582" s="81" t="str">
        <f>+IF(F2582&lt;&gt;"",VLOOKUP(F2582,NIVELES!$A$246:$C$464,3,0),"")</f>
        <v xml:space="preserve"> </v>
      </c>
      <c r="H2582" s="82" t="s">
        <v>1024</v>
      </c>
      <c r="I2582" s="78" t="s">
        <v>2519</v>
      </c>
      <c r="J2582" s="78" t="s">
        <v>1078</v>
      </c>
      <c r="K2582" s="78" t="s">
        <v>2520</v>
      </c>
      <c r="L2582" s="78" t="s">
        <v>1791</v>
      </c>
      <c r="M2582" s="78" t="s">
        <v>1791</v>
      </c>
      <c r="N2582" s="78" t="s">
        <v>1791</v>
      </c>
      <c r="O2582" s="78" t="s">
        <v>2459</v>
      </c>
      <c r="P2582" s="82">
        <v>12</v>
      </c>
      <c r="Q2582" s="78" t="s">
        <v>3026</v>
      </c>
      <c r="R2582" s="82">
        <v>1</v>
      </c>
      <c r="S2582" s="82">
        <v>1</v>
      </c>
      <c r="T2582" s="82">
        <v>1</v>
      </c>
      <c r="U2582" s="82">
        <v>1</v>
      </c>
      <c r="V2582" s="82">
        <v>1</v>
      </c>
      <c r="W2582" s="82">
        <v>1</v>
      </c>
      <c r="X2582" s="82">
        <v>1</v>
      </c>
      <c r="Y2582" s="82">
        <v>1</v>
      </c>
      <c r="Z2582" s="82">
        <v>1</v>
      </c>
      <c r="AA2582" s="82">
        <v>1</v>
      </c>
      <c r="AB2582" s="82">
        <v>1</v>
      </c>
      <c r="AC2582" s="82">
        <v>1</v>
      </c>
      <c r="AD2582" s="85" t="str">
        <f>IF(A2582&lt;&gt;"",IF(D2582="DIRECCIÓN_DE_TRANSFERENCIAS","280 0031",VLOOKUP(C2582,NIVELES!$A$14:$B$105,2,0)),"")</f>
        <v>280 5410</v>
      </c>
      <c r="AE2582" s="86" t="s">
        <v>322</v>
      </c>
      <c r="AF2582" s="86" t="s">
        <v>546</v>
      </c>
      <c r="AG2582" s="79" t="str">
        <f>+IF(AF2582&lt;&gt;"",VLOOKUP(AF2582,NIVELES!$A$666:$B$673,2,0),"")</f>
        <v>ATENCIÓN_INTEGRAL_A_PERSONAS_CON_DISCAPACIDAD</v>
      </c>
      <c r="AH2582" s="78" t="s">
        <v>453</v>
      </c>
      <c r="AI2582" s="79" t="str">
        <f>IF(AH2582&lt;&gt;"",VLOOKUP(CONCATENATE(AG2582,AH2582),NIVELES!$B$676:$C$745,2,0),"")</f>
        <v>Rectoría Inclusión Social</v>
      </c>
      <c r="AJ2582" s="78" t="s">
        <v>517</v>
      </c>
      <c r="AK2582" s="79" t="str">
        <f>+IF(AJ2582&lt;&gt;"",VLOOKUP(AJ2582,NIVELES!$A$816:$B$892,2,0),"")</f>
        <v>NO APLICA</v>
      </c>
      <c r="AL2582" s="78" t="s">
        <v>553</v>
      </c>
      <c r="AM2582" s="78">
        <v>510602</v>
      </c>
      <c r="AN2582" s="79" t="str">
        <f>IF(AM2582&lt;&gt;"",+VLOOKUP(AM2582,NIVELES!$A$1652:$B$2466,2,0),"")</f>
        <v>Fondo de Reserva</v>
      </c>
      <c r="AO2582" s="87">
        <v>4444</v>
      </c>
      <c r="AP2582" s="88"/>
      <c r="AQ2582" s="88">
        <v>302.88</v>
      </c>
      <c r="AR2582" s="88">
        <v>370.33</v>
      </c>
      <c r="AS2582" s="88">
        <v>370.33</v>
      </c>
      <c r="AT2582" s="88">
        <v>370.33</v>
      </c>
      <c r="AU2582" s="88">
        <v>370.33</v>
      </c>
      <c r="AV2582" s="88">
        <v>370.33</v>
      </c>
      <c r="AW2582" s="88">
        <v>370.33</v>
      </c>
      <c r="AX2582" s="88">
        <v>370.33</v>
      </c>
      <c r="AY2582" s="88">
        <v>370.33</v>
      </c>
      <c r="AZ2582" s="88">
        <v>370.33</v>
      </c>
      <c r="BA2582" s="88">
        <v>808.15</v>
      </c>
      <c r="BB2582" s="89">
        <f t="shared" si="159"/>
        <v>4443.9999999999991</v>
      </c>
      <c r="BC2582" s="90" t="str">
        <f t="shared" si="158"/>
        <v>OK</v>
      </c>
      <c r="BD2582" s="91" t="str">
        <f t="shared" si="160"/>
        <v xml:space="preserve">                  </v>
      </c>
      <c r="BE2582" s="92">
        <f t="shared" si="161"/>
        <v>12</v>
      </c>
    </row>
    <row r="2583" spans="1:57" s="74" customFormat="1" ht="50.1" customHeight="1" x14ac:dyDescent="0.2">
      <c r="A2583" s="78" t="s">
        <v>55</v>
      </c>
      <c r="B2583" s="78" t="s">
        <v>61</v>
      </c>
      <c r="C2583" s="78" t="s">
        <v>25</v>
      </c>
      <c r="D2583" s="78" t="s">
        <v>605</v>
      </c>
      <c r="E2583" s="79" t="str">
        <f>+IF(C2583&lt;&gt;"",VLOOKUP(MID(C2583,18,5),NIVELES!$A$133:$B$213,2,0),"")</f>
        <v>LOS_RÍOS</v>
      </c>
      <c r="F2583" s="80" t="s">
        <v>279</v>
      </c>
      <c r="G2583" s="81" t="str">
        <f>+IF(F2583&lt;&gt;"",VLOOKUP(F2583,NIVELES!$A$246:$C$464,3,0),"")</f>
        <v xml:space="preserve"> </v>
      </c>
      <c r="H2583" s="82" t="s">
        <v>1024</v>
      </c>
      <c r="I2583" s="78" t="s">
        <v>2519</v>
      </c>
      <c r="J2583" s="78" t="s">
        <v>1078</v>
      </c>
      <c r="K2583" s="78" t="s">
        <v>2520</v>
      </c>
      <c r="L2583" s="78" t="s">
        <v>1791</v>
      </c>
      <c r="M2583" s="78" t="s">
        <v>1791</v>
      </c>
      <c r="N2583" s="78" t="s">
        <v>1791</v>
      </c>
      <c r="O2583" s="78" t="s">
        <v>2897</v>
      </c>
      <c r="P2583" s="82">
        <v>1</v>
      </c>
      <c r="Q2583" s="78" t="s">
        <v>3028</v>
      </c>
      <c r="R2583" s="82"/>
      <c r="S2583" s="82"/>
      <c r="T2583" s="82"/>
      <c r="U2583" s="82">
        <v>1</v>
      </c>
      <c r="V2583" s="82"/>
      <c r="W2583" s="82"/>
      <c r="X2583" s="82"/>
      <c r="Y2583" s="82"/>
      <c r="Z2583" s="82"/>
      <c r="AA2583" s="82"/>
      <c r="AB2583" s="82"/>
      <c r="AC2583" s="82"/>
      <c r="AD2583" s="85" t="str">
        <f>IF(A2583&lt;&gt;"",IF(D2583="DIRECCIÓN_DE_TRANSFERENCIAS","280 0031",VLOOKUP(C2583,NIVELES!$A$14:$B$105,2,0)),"")</f>
        <v>280 5410</v>
      </c>
      <c r="AE2583" s="86" t="s">
        <v>322</v>
      </c>
      <c r="AF2583" s="86" t="s">
        <v>546</v>
      </c>
      <c r="AG2583" s="79" t="str">
        <f>+IF(AF2583&lt;&gt;"",VLOOKUP(AF2583,NIVELES!$A$666:$B$673,2,0),"")</f>
        <v>ATENCIÓN_INTEGRAL_A_PERSONAS_CON_DISCAPACIDAD</v>
      </c>
      <c r="AH2583" s="78" t="s">
        <v>452</v>
      </c>
      <c r="AI2583" s="79" t="str">
        <f>IF(AH2583&lt;&gt;"",VLOOKUP(CONCATENATE(AG2583,AH2583),NIVELES!$B$676:$C$745,2,0),"")</f>
        <v>Atención Domiciliaria Prestación De Servicio</v>
      </c>
      <c r="AJ2583" s="78" t="s">
        <v>429</v>
      </c>
      <c r="AK2583" s="79" t="str">
        <f>+IF(AJ2583&lt;&gt;"",VLOOKUP(AJ2583,NIVELES!$A$816:$B$892,2,0),"")</f>
        <v xml:space="preserve">PROMOVER EL RECONOCIMIENTO Y GARANTIA DE LOS DERECHOS DE LAS MUJERES Y HOMBRES CON DISCAPACIDAD,  SU DEBIDA VALORACIÓN Y EL RESPETO A SU DIGNIDAD  </v>
      </c>
      <c r="AL2583" s="78" t="s">
        <v>554</v>
      </c>
      <c r="AM2583" s="78">
        <v>530301</v>
      </c>
      <c r="AN2583" s="79" t="str">
        <f>IF(AM2583&lt;&gt;"",+VLOOKUP(AM2583,NIVELES!$A$1652:$B$2466,2,0),"")</f>
        <v>Pasajes al Interior</v>
      </c>
      <c r="AO2583" s="87">
        <v>400</v>
      </c>
      <c r="AP2583" s="88"/>
      <c r="AQ2583" s="88"/>
      <c r="AR2583" s="88"/>
      <c r="AS2583" s="88">
        <v>400</v>
      </c>
      <c r="AT2583" s="88"/>
      <c r="AU2583" s="88"/>
      <c r="AV2583" s="88"/>
      <c r="AW2583" s="88"/>
      <c r="AX2583" s="88"/>
      <c r="AY2583" s="88"/>
      <c r="AZ2583" s="88"/>
      <c r="BA2583" s="88"/>
      <c r="BB2583" s="89">
        <f t="shared" si="159"/>
        <v>400</v>
      </c>
      <c r="BC2583" s="90" t="str">
        <f t="shared" si="158"/>
        <v>OK</v>
      </c>
      <c r="BD2583" s="91" t="str">
        <f t="shared" si="160"/>
        <v xml:space="preserve">                  </v>
      </c>
      <c r="BE2583" s="92">
        <f t="shared" si="161"/>
        <v>1</v>
      </c>
    </row>
    <row r="2584" spans="1:57" s="74" customFormat="1" ht="50.1" customHeight="1" x14ac:dyDescent="0.2">
      <c r="A2584" s="78" t="s">
        <v>55</v>
      </c>
      <c r="B2584" s="78" t="s">
        <v>61</v>
      </c>
      <c r="C2584" s="78" t="s">
        <v>25</v>
      </c>
      <c r="D2584" s="78" t="s">
        <v>605</v>
      </c>
      <c r="E2584" s="79" t="str">
        <f>+IF(C2584&lt;&gt;"",VLOOKUP(MID(C2584,18,5),NIVELES!$A$133:$B$213,2,0),"")</f>
        <v>LOS_RÍOS</v>
      </c>
      <c r="F2584" s="80" t="s">
        <v>279</v>
      </c>
      <c r="G2584" s="81" t="str">
        <f>+IF(F2584&lt;&gt;"",VLOOKUP(F2584,NIVELES!$A$246:$C$464,3,0),"")</f>
        <v xml:space="preserve"> </v>
      </c>
      <c r="H2584" s="82" t="s">
        <v>1024</v>
      </c>
      <c r="I2584" s="78" t="s">
        <v>2519</v>
      </c>
      <c r="J2584" s="78" t="s">
        <v>1078</v>
      </c>
      <c r="K2584" s="78" t="s">
        <v>2520</v>
      </c>
      <c r="L2584" s="78" t="s">
        <v>1791</v>
      </c>
      <c r="M2584" s="78" t="s">
        <v>1791</v>
      </c>
      <c r="N2584" s="78" t="s">
        <v>1791</v>
      </c>
      <c r="O2584" s="78" t="s">
        <v>2897</v>
      </c>
      <c r="P2584" s="82">
        <v>1</v>
      </c>
      <c r="Q2584" s="78" t="s">
        <v>3028</v>
      </c>
      <c r="R2584" s="82"/>
      <c r="S2584" s="82"/>
      <c r="T2584" s="82"/>
      <c r="U2584" s="82">
        <v>1</v>
      </c>
      <c r="V2584" s="82"/>
      <c r="W2584" s="82"/>
      <c r="X2584" s="82"/>
      <c r="Y2584" s="82"/>
      <c r="Z2584" s="82"/>
      <c r="AA2584" s="82"/>
      <c r="AB2584" s="82"/>
      <c r="AC2584" s="82"/>
      <c r="AD2584" s="85" t="str">
        <f>IF(A2584&lt;&gt;"",IF(D2584="DIRECCIÓN_DE_TRANSFERENCIAS","280 0031",VLOOKUP(C2584,NIVELES!$A$14:$B$105,2,0)),"")</f>
        <v>280 5410</v>
      </c>
      <c r="AE2584" s="86" t="s">
        <v>322</v>
      </c>
      <c r="AF2584" s="86" t="s">
        <v>546</v>
      </c>
      <c r="AG2584" s="79" t="str">
        <f>+IF(AF2584&lt;&gt;"",VLOOKUP(AF2584,NIVELES!$A$666:$B$673,2,0),"")</f>
        <v>ATENCIÓN_INTEGRAL_A_PERSONAS_CON_DISCAPACIDAD</v>
      </c>
      <c r="AH2584" s="78" t="s">
        <v>452</v>
      </c>
      <c r="AI2584" s="79" t="str">
        <f>IF(AH2584&lt;&gt;"",VLOOKUP(CONCATENATE(AG2584,AH2584),NIVELES!$B$676:$C$745,2,0),"")</f>
        <v>Atención Domiciliaria Prestación De Servicio</v>
      </c>
      <c r="AJ2584" s="78" t="s">
        <v>429</v>
      </c>
      <c r="AK2584" s="79" t="str">
        <f>+IF(AJ2584&lt;&gt;"",VLOOKUP(AJ2584,NIVELES!$A$816:$B$892,2,0),"")</f>
        <v xml:space="preserve">PROMOVER EL RECONOCIMIENTO Y GARANTIA DE LOS DERECHOS DE LAS MUJERES Y HOMBRES CON DISCAPACIDAD,  SU DEBIDA VALORACIÓN Y EL RESPETO A SU DIGNIDAD  </v>
      </c>
      <c r="AL2584" s="78" t="s">
        <v>554</v>
      </c>
      <c r="AM2584" s="78">
        <v>530303</v>
      </c>
      <c r="AN2584" s="79" t="str">
        <f>IF(AM2584&lt;&gt;"",+VLOOKUP(AM2584,NIVELES!$A$1652:$B$2466,2,0),"")</f>
        <v>Viáticos y Subsistencias en el Interior</v>
      </c>
      <c r="AO2584" s="87">
        <v>1280</v>
      </c>
      <c r="AP2584" s="88"/>
      <c r="AQ2584" s="88"/>
      <c r="AR2584" s="88"/>
      <c r="AS2584" s="88">
        <v>1280</v>
      </c>
      <c r="AT2584" s="88"/>
      <c r="AU2584" s="88"/>
      <c r="AV2584" s="88"/>
      <c r="AW2584" s="88"/>
      <c r="AX2584" s="88"/>
      <c r="AY2584" s="88"/>
      <c r="AZ2584" s="88"/>
      <c r="BA2584" s="88"/>
      <c r="BB2584" s="89">
        <f t="shared" si="159"/>
        <v>1280</v>
      </c>
      <c r="BC2584" s="90" t="str">
        <f t="shared" si="158"/>
        <v>OK</v>
      </c>
      <c r="BD2584" s="91" t="str">
        <f t="shared" si="160"/>
        <v xml:space="preserve">                  </v>
      </c>
      <c r="BE2584" s="92">
        <f t="shared" si="161"/>
        <v>1</v>
      </c>
    </row>
    <row r="2585" spans="1:57" s="74" customFormat="1" ht="50.1" customHeight="1" x14ac:dyDescent="0.2">
      <c r="A2585" s="78" t="s">
        <v>55</v>
      </c>
      <c r="B2585" s="78" t="s">
        <v>61</v>
      </c>
      <c r="C2585" s="78" t="s">
        <v>25</v>
      </c>
      <c r="D2585" s="78" t="s">
        <v>605</v>
      </c>
      <c r="E2585" s="79" t="str">
        <f>+IF(C2585&lt;&gt;"",VLOOKUP(MID(C2585,18,5),NIVELES!$A$133:$B$213,2,0),"")</f>
        <v>LOS_RÍOS</v>
      </c>
      <c r="F2585" s="80" t="s">
        <v>279</v>
      </c>
      <c r="G2585" s="81" t="str">
        <f>+IF(F2585&lt;&gt;"",VLOOKUP(F2585,NIVELES!$A$246:$C$464,3,0),"")</f>
        <v xml:space="preserve"> </v>
      </c>
      <c r="H2585" s="82" t="s">
        <v>1024</v>
      </c>
      <c r="I2585" s="78" t="s">
        <v>2519</v>
      </c>
      <c r="J2585" s="78" t="s">
        <v>1078</v>
      </c>
      <c r="K2585" s="78" t="s">
        <v>2520</v>
      </c>
      <c r="L2585" s="78" t="s">
        <v>1791</v>
      </c>
      <c r="M2585" s="78" t="s">
        <v>1791</v>
      </c>
      <c r="N2585" s="78" t="s">
        <v>1791</v>
      </c>
      <c r="O2585" s="78" t="s">
        <v>2897</v>
      </c>
      <c r="P2585" s="82">
        <v>12</v>
      </c>
      <c r="Q2585" s="78" t="s">
        <v>3028</v>
      </c>
      <c r="R2585" s="82">
        <v>1</v>
      </c>
      <c r="S2585" s="82">
        <v>1</v>
      </c>
      <c r="T2585" s="82">
        <v>1</v>
      </c>
      <c r="U2585" s="82">
        <v>1</v>
      </c>
      <c r="V2585" s="82">
        <v>1</v>
      </c>
      <c r="W2585" s="82">
        <v>1</v>
      </c>
      <c r="X2585" s="82">
        <v>1</v>
      </c>
      <c r="Y2585" s="82">
        <v>1</v>
      </c>
      <c r="Z2585" s="82">
        <v>1</v>
      </c>
      <c r="AA2585" s="82">
        <v>1</v>
      </c>
      <c r="AB2585" s="82">
        <v>1</v>
      </c>
      <c r="AC2585" s="82">
        <v>1</v>
      </c>
      <c r="AD2585" s="85" t="str">
        <f>IF(A2585&lt;&gt;"",IF(D2585="DIRECCIÓN_DE_TRANSFERENCIAS","280 0031",VLOOKUP(C2585,NIVELES!$A$14:$B$105,2,0)),"")</f>
        <v>280 5410</v>
      </c>
      <c r="AE2585" s="86" t="s">
        <v>322</v>
      </c>
      <c r="AF2585" s="86" t="s">
        <v>546</v>
      </c>
      <c r="AG2585" s="79" t="str">
        <f>+IF(AF2585&lt;&gt;"",VLOOKUP(AF2585,NIVELES!$A$666:$B$673,2,0),"")</f>
        <v>ATENCIÓN_INTEGRAL_A_PERSONAS_CON_DISCAPACIDAD</v>
      </c>
      <c r="AH2585" s="78" t="s">
        <v>452</v>
      </c>
      <c r="AI2585" s="79" t="str">
        <f>IF(AH2585&lt;&gt;"",VLOOKUP(CONCATENATE(AG2585,AH2585),NIVELES!$B$676:$C$745,2,0),"")</f>
        <v>Atención Domiciliaria Prestación De Servicio</v>
      </c>
      <c r="AJ2585" s="78" t="s">
        <v>429</v>
      </c>
      <c r="AK2585" s="79" t="str">
        <f>+IF(AJ2585&lt;&gt;"",VLOOKUP(AJ2585,NIVELES!$A$816:$B$892,2,0),"")</f>
        <v xml:space="preserve">PROMOVER EL RECONOCIMIENTO Y GARANTIA DE LOS DERECHOS DE LAS MUJERES Y HOMBRES CON DISCAPACIDAD,  SU DEBIDA VALORACIÓN Y EL RESPETO A SU DIGNIDAD  </v>
      </c>
      <c r="AL2585" s="78" t="s">
        <v>554</v>
      </c>
      <c r="AM2585" s="78">
        <v>530505</v>
      </c>
      <c r="AN2585" s="79" t="str">
        <f>IF(AM2585&lt;&gt;"",+VLOOKUP(AM2585,NIVELES!$A$1652:$B$2466,2,0),"")</f>
        <v>Vehículos (Arrendamiento)</v>
      </c>
      <c r="AO2585" s="87">
        <v>56059.519999999997</v>
      </c>
      <c r="AP2585" s="88"/>
      <c r="AQ2585" s="88"/>
      <c r="AR2585" s="88">
        <v>4671.63</v>
      </c>
      <c r="AS2585" s="88">
        <v>4671.63</v>
      </c>
      <c r="AT2585" s="88">
        <v>4671.63</v>
      </c>
      <c r="AU2585" s="88">
        <v>4671.63</v>
      </c>
      <c r="AV2585" s="88">
        <v>4671.63</v>
      </c>
      <c r="AW2585" s="88">
        <v>4671.63</v>
      </c>
      <c r="AX2585" s="88">
        <v>4671.63</v>
      </c>
      <c r="AY2585" s="88">
        <v>4671.63</v>
      </c>
      <c r="AZ2585" s="88">
        <v>4671.63</v>
      </c>
      <c r="BA2585" s="88">
        <v>14014.85</v>
      </c>
      <c r="BB2585" s="89">
        <f t="shared" si="159"/>
        <v>56059.519999999997</v>
      </c>
      <c r="BC2585" s="90" t="str">
        <f t="shared" si="158"/>
        <v>OK</v>
      </c>
      <c r="BD2585" s="91" t="str">
        <f t="shared" si="160"/>
        <v xml:space="preserve">                  </v>
      </c>
      <c r="BE2585" s="92">
        <f t="shared" si="161"/>
        <v>12</v>
      </c>
    </row>
    <row r="2586" spans="1:57" s="74" customFormat="1" ht="50.1" customHeight="1" x14ac:dyDescent="0.2">
      <c r="A2586" s="78" t="s">
        <v>55</v>
      </c>
      <c r="B2586" s="78" t="s">
        <v>61</v>
      </c>
      <c r="C2586" s="78" t="s">
        <v>25</v>
      </c>
      <c r="D2586" s="78" t="s">
        <v>605</v>
      </c>
      <c r="E2586" s="79" t="str">
        <f>+IF(C2586&lt;&gt;"",VLOOKUP(MID(C2586,18,5),NIVELES!$A$133:$B$213,2,0),"")</f>
        <v>LOS_RÍOS</v>
      </c>
      <c r="F2586" s="80" t="s">
        <v>279</v>
      </c>
      <c r="G2586" s="81" t="str">
        <f>+IF(F2586&lt;&gt;"",VLOOKUP(F2586,NIVELES!$A$246:$C$464,3,0),"")</f>
        <v xml:space="preserve"> </v>
      </c>
      <c r="H2586" s="82" t="s">
        <v>1024</v>
      </c>
      <c r="I2586" s="78" t="s">
        <v>2519</v>
      </c>
      <c r="J2586" s="78" t="s">
        <v>1078</v>
      </c>
      <c r="K2586" s="78" t="s">
        <v>2520</v>
      </c>
      <c r="L2586" s="78" t="s">
        <v>3040</v>
      </c>
      <c r="M2586" s="78">
        <v>30</v>
      </c>
      <c r="N2586" s="78" t="s">
        <v>3041</v>
      </c>
      <c r="O2586" s="78" t="s">
        <v>2525</v>
      </c>
      <c r="P2586" s="82">
        <v>4</v>
      </c>
      <c r="Q2586" s="78" t="s">
        <v>3039</v>
      </c>
      <c r="R2586" s="82">
        <v>1</v>
      </c>
      <c r="S2586" s="82"/>
      <c r="T2586" s="82"/>
      <c r="U2586" s="82">
        <v>1</v>
      </c>
      <c r="V2586" s="82"/>
      <c r="W2586" s="82"/>
      <c r="X2586" s="82">
        <v>1</v>
      </c>
      <c r="Y2586" s="82"/>
      <c r="Z2586" s="82"/>
      <c r="AA2586" s="82">
        <v>1</v>
      </c>
      <c r="AB2586" s="82"/>
      <c r="AC2586" s="82"/>
      <c r="AD2586" s="85" t="str">
        <f>IF(A2586&lt;&gt;"",IF(D2586="DIRECCIÓN_DE_TRANSFERENCIAS","280 0031",VLOOKUP(C2586,NIVELES!$A$14:$B$105,2,0)),"")</f>
        <v>280 5410</v>
      </c>
      <c r="AE2586" s="86" t="s">
        <v>322</v>
      </c>
      <c r="AF2586" s="86" t="s">
        <v>546</v>
      </c>
      <c r="AG2586" s="79" t="str">
        <f>+IF(AF2586&lt;&gt;"",VLOOKUP(AF2586,NIVELES!$A$666:$B$673,2,0),"")</f>
        <v>ATENCIÓN_INTEGRAL_A_PERSONAS_CON_DISCAPACIDAD</v>
      </c>
      <c r="AH2586" s="78" t="s">
        <v>320</v>
      </c>
      <c r="AI2586" s="79" t="str">
        <f>IF(AH2586&lt;&gt;"",VLOOKUP(CONCATENATE(AG2586,AH2586),NIVELES!$B$676:$C$745,2,0),"")</f>
        <v>Prestación  De Servicios  Intramurales  A  Traves  De  Convenios</v>
      </c>
      <c r="AJ2586" s="78" t="s">
        <v>429</v>
      </c>
      <c r="AK2586" s="79" t="str">
        <f>+IF(AJ2586&lt;&gt;"",VLOOKUP(AJ2586,NIVELES!$A$816:$B$892,2,0),"")</f>
        <v xml:space="preserve">PROMOVER EL RECONOCIMIENTO Y GARANTIA DE LOS DERECHOS DE LAS MUJERES Y HOMBRES CON DISCAPACIDAD,  SU DEBIDA VALORACIÓN Y EL RESPETO A SU DIGNIDAD  </v>
      </c>
      <c r="AL2586" s="78" t="s">
        <v>556</v>
      </c>
      <c r="AM2586" s="78">
        <v>580104</v>
      </c>
      <c r="AN2586" s="79" t="str">
        <f>IF(AM2586&lt;&gt;"",+VLOOKUP(AM2586,NIVELES!$A$1652:$B$2466,2,0),"")</f>
        <v>A Gobiernos Autónomos Descentralizados</v>
      </c>
      <c r="AO2586" s="87">
        <v>178421.1</v>
      </c>
      <c r="AP2586" s="88"/>
      <c r="AQ2586" s="88"/>
      <c r="AR2586" s="88">
        <v>44605.279999999999</v>
      </c>
      <c r="AS2586" s="88">
        <v>44605.279999999999</v>
      </c>
      <c r="AT2586" s="88"/>
      <c r="AU2586" s="88"/>
      <c r="AV2586" s="88">
        <v>44605.279999999999</v>
      </c>
      <c r="AW2586" s="88"/>
      <c r="AX2586" s="88"/>
      <c r="AY2586" s="88">
        <v>44605.26</v>
      </c>
      <c r="AZ2586" s="88"/>
      <c r="BA2586" s="88"/>
      <c r="BB2586" s="89">
        <f t="shared" si="159"/>
        <v>178421.1</v>
      </c>
      <c r="BC2586" s="90" t="str">
        <f t="shared" si="158"/>
        <v>OK</v>
      </c>
      <c r="BD2586" s="91" t="str">
        <f t="shared" si="160"/>
        <v xml:space="preserve">                  </v>
      </c>
      <c r="BE2586" s="92">
        <f t="shared" si="161"/>
        <v>4</v>
      </c>
    </row>
    <row r="2587" spans="1:57" s="74" customFormat="1" ht="50.1" customHeight="1" x14ac:dyDescent="0.2">
      <c r="A2587" s="78" t="s">
        <v>55</v>
      </c>
      <c r="B2587" s="78" t="s">
        <v>61</v>
      </c>
      <c r="C2587" s="78" t="s">
        <v>1036</v>
      </c>
      <c r="D2587" s="78" t="s">
        <v>606</v>
      </c>
      <c r="E2587" s="79" t="str">
        <f>+IF(C2587&lt;&gt;"",VLOOKUP(MID(C2587,18,5),NIVELES!$A$133:$B$213,2,0),"")</f>
        <v>LOS_RÍOS</v>
      </c>
      <c r="F2587" s="80" t="s">
        <v>290</v>
      </c>
      <c r="G2587" s="81" t="str">
        <f>+IF(F2587&lt;&gt;"",VLOOKUP(F2587,NIVELES!$A$246:$C$464,3,0),"")</f>
        <v xml:space="preserve"> </v>
      </c>
      <c r="H2587" s="82" t="s">
        <v>1024</v>
      </c>
      <c r="I2587" s="78" t="s">
        <v>2188</v>
      </c>
      <c r="J2587" s="78" t="s">
        <v>2184</v>
      </c>
      <c r="K2587" s="78" t="s">
        <v>2185</v>
      </c>
      <c r="L2587" s="78" t="s">
        <v>1791</v>
      </c>
      <c r="M2587" s="78" t="s">
        <v>1791</v>
      </c>
      <c r="N2587" s="78" t="s">
        <v>1791</v>
      </c>
      <c r="O2587" s="78" t="s">
        <v>2167</v>
      </c>
      <c r="P2587" s="82">
        <v>12</v>
      </c>
      <c r="Q2587" s="78" t="s">
        <v>3042</v>
      </c>
      <c r="R2587" s="82">
        <v>1</v>
      </c>
      <c r="S2587" s="82">
        <v>1</v>
      </c>
      <c r="T2587" s="82">
        <v>1</v>
      </c>
      <c r="U2587" s="82">
        <v>1</v>
      </c>
      <c r="V2587" s="82">
        <v>1</v>
      </c>
      <c r="W2587" s="82">
        <v>1</v>
      </c>
      <c r="X2587" s="82">
        <v>1</v>
      </c>
      <c r="Y2587" s="82">
        <v>1</v>
      </c>
      <c r="Z2587" s="82">
        <v>1</v>
      </c>
      <c r="AA2587" s="82">
        <v>1</v>
      </c>
      <c r="AB2587" s="82">
        <v>1</v>
      </c>
      <c r="AC2587" s="82">
        <v>1</v>
      </c>
      <c r="AD2587" s="85" t="str">
        <f>IF(A2587&lt;&gt;"",IF(D2587="DIRECCIÓN_DE_TRANSFERENCIAS","280 0031",VLOOKUP(C2587,NIVELES!$A$14:$B$105,2,0)),"")</f>
        <v>280 5450</v>
      </c>
      <c r="AE2587" s="86" t="s">
        <v>322</v>
      </c>
      <c r="AF2587" s="86" t="s">
        <v>544</v>
      </c>
      <c r="AG2587" s="79" t="str">
        <f>+IF(AF2587&lt;&gt;"",VLOOKUP(AF2587,NIVELES!$A$666:$B$673,2,0),"")</f>
        <v>PROTECCIÓN_SOCIAL_A_LA_FAMILIA._ASEGURAMIENTO_NO_CONTRIBUTIVO_E_INCLUSIÓN_ECONÓMICA_Y_MOVILIDAD_SOCIAL</v>
      </c>
      <c r="AH2587" s="78" t="s">
        <v>514</v>
      </c>
      <c r="AI2587" s="79" t="str">
        <f>IF(AH2587&lt;&gt;"",VLOOKUP(CONCATENATE(AG2587,AH2587),NIVELES!$B$676:$C$745,2,0),"")</f>
        <v>Inclusión Económica Y Movilidad Social</v>
      </c>
      <c r="AJ2587" s="78" t="s">
        <v>517</v>
      </c>
      <c r="AK2587" s="79" t="str">
        <f>+IF(AJ2587&lt;&gt;"",VLOOKUP(AJ2587,NIVELES!$A$816:$B$892,2,0),"")</f>
        <v>NO APLICA</v>
      </c>
      <c r="AL2587" s="78" t="s">
        <v>553</v>
      </c>
      <c r="AM2587" s="78">
        <v>510601</v>
      </c>
      <c r="AN2587" s="79" t="str">
        <f>IF(AM2587&lt;&gt;"",+VLOOKUP(AM2587,NIVELES!$A$1652:$B$2466,2,0),"")</f>
        <v>Aporte Patronal</v>
      </c>
      <c r="AO2587" s="87">
        <v>103</v>
      </c>
      <c r="AP2587" s="88">
        <v>497.14</v>
      </c>
      <c r="AQ2587" s="88">
        <v>497.56</v>
      </c>
      <c r="AR2587" s="88">
        <v>497.13</v>
      </c>
      <c r="AS2587" s="88">
        <v>497.13</v>
      </c>
      <c r="AT2587" s="88">
        <v>497.13</v>
      </c>
      <c r="AU2587" s="88">
        <v>497.13</v>
      </c>
      <c r="AV2587" s="88">
        <v>497.13</v>
      </c>
      <c r="AW2587" s="88">
        <v>497.13</v>
      </c>
      <c r="AX2587" s="88">
        <v>497.13</v>
      </c>
      <c r="AY2587" s="88">
        <v>497.13</v>
      </c>
      <c r="AZ2587" s="88">
        <v>497.13</v>
      </c>
      <c r="BA2587" s="88">
        <v>496.76</v>
      </c>
      <c r="BB2587" s="89">
        <f t="shared" si="159"/>
        <v>5965.630000000001</v>
      </c>
      <c r="BC2587" s="90">
        <f t="shared" si="158"/>
        <v>-5862.630000000001</v>
      </c>
      <c r="BD2587" s="91" t="str">
        <f t="shared" si="160"/>
        <v xml:space="preserve">                  </v>
      </c>
      <c r="BE2587" s="92">
        <f t="shared" si="161"/>
        <v>12</v>
      </c>
    </row>
    <row r="2588" spans="1:57" s="74" customFormat="1" ht="50.1" customHeight="1" x14ac:dyDescent="0.2">
      <c r="A2588" s="78" t="s">
        <v>55</v>
      </c>
      <c r="B2588" s="78" t="s">
        <v>61</v>
      </c>
      <c r="C2588" s="78" t="s">
        <v>1036</v>
      </c>
      <c r="D2588" s="78" t="s">
        <v>575</v>
      </c>
      <c r="E2588" s="79" t="str">
        <f>+IF(C2588&lt;&gt;"",VLOOKUP(MID(C2588,18,5),NIVELES!$A$133:$B$213,2,0),"")</f>
        <v>LOS_RÍOS</v>
      </c>
      <c r="F2588" s="80" t="s">
        <v>290</v>
      </c>
      <c r="G2588" s="81" t="str">
        <f>+IF(F2588&lt;&gt;"",VLOOKUP(F2588,NIVELES!$A$246:$C$464,3,0),"")</f>
        <v xml:space="preserve"> </v>
      </c>
      <c r="H2588" s="82" t="s">
        <v>1023</v>
      </c>
      <c r="I2588" s="78" t="s">
        <v>2173</v>
      </c>
      <c r="J2588" s="78" t="s">
        <v>2165</v>
      </c>
      <c r="K2588" s="78" t="s">
        <v>2166</v>
      </c>
      <c r="L2588" s="78" t="s">
        <v>1791</v>
      </c>
      <c r="M2588" s="78" t="s">
        <v>1791</v>
      </c>
      <c r="N2588" s="78" t="s">
        <v>1791</v>
      </c>
      <c r="O2588" s="78" t="s">
        <v>2897</v>
      </c>
      <c r="P2588" s="82">
        <v>12</v>
      </c>
      <c r="Q2588" s="78" t="s">
        <v>3043</v>
      </c>
      <c r="R2588" s="82">
        <v>1</v>
      </c>
      <c r="S2588" s="82">
        <v>1</v>
      </c>
      <c r="T2588" s="82">
        <v>1</v>
      </c>
      <c r="U2588" s="82">
        <v>1</v>
      </c>
      <c r="V2588" s="82">
        <v>1</v>
      </c>
      <c r="W2588" s="82">
        <v>1</v>
      </c>
      <c r="X2588" s="82">
        <v>1</v>
      </c>
      <c r="Y2588" s="82">
        <v>1</v>
      </c>
      <c r="Z2588" s="82">
        <v>1</v>
      </c>
      <c r="AA2588" s="82">
        <v>1</v>
      </c>
      <c r="AB2588" s="82">
        <v>1</v>
      </c>
      <c r="AC2588" s="82">
        <v>1</v>
      </c>
      <c r="AD2588" s="85" t="str">
        <f>IF(A2588&lt;&gt;"",IF(D2588="DIRECCIÓN_DE_TRANSFERENCIAS","280 0031",VLOOKUP(C2588,NIVELES!$A$14:$B$105,2,0)),"")</f>
        <v>280 5450</v>
      </c>
      <c r="AE2588" s="86" t="s">
        <v>322</v>
      </c>
      <c r="AF2588" s="86" t="s">
        <v>369</v>
      </c>
      <c r="AG2588" s="79" t="str">
        <f>+IF(AF2588&lt;&gt;"",VLOOKUP(AF2588,NIVELES!$A$666:$B$673,2,0),"")</f>
        <v>ADMINISTRACIÓN_CENTRAL</v>
      </c>
      <c r="AH2588" s="78" t="s">
        <v>322</v>
      </c>
      <c r="AI2588" s="79" t="str">
        <f>IF(AH2588&lt;&gt;"",VLOOKUP(CONCATENATE(AG2588,AH2588),NIVELES!$B$676:$C$745,2,0),"")</f>
        <v>Administración De La Gestión Administrativa Financiera</v>
      </c>
      <c r="AJ2588" s="78" t="s">
        <v>517</v>
      </c>
      <c r="AK2588" s="79" t="str">
        <f>+IF(AJ2588&lt;&gt;"",VLOOKUP(AJ2588,NIVELES!$A$816:$B$892,2,0),"")</f>
        <v>NO APLICA</v>
      </c>
      <c r="AL2588" s="78" t="s">
        <v>554</v>
      </c>
      <c r="AM2588" s="78">
        <v>530204</v>
      </c>
      <c r="AN2588" s="79" t="str">
        <f>IF(AM2588&lt;&gt;"",+VLOOKUP(AM2588,NIVELES!$A$1652:$B$2466,2,0),"")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2588" s="87">
        <v>5417</v>
      </c>
      <c r="AP2588" s="88">
        <v>618.08000000000004</v>
      </c>
      <c r="AQ2588" s="88">
        <v>2562.58</v>
      </c>
      <c r="AR2588" s="88">
        <v>223.63</v>
      </c>
      <c r="AS2588" s="88">
        <v>223.63</v>
      </c>
      <c r="AT2588" s="88">
        <v>223.63</v>
      </c>
      <c r="AU2588" s="88">
        <v>223.63</v>
      </c>
      <c r="AV2588" s="88">
        <v>223.63</v>
      </c>
      <c r="AW2588" s="88">
        <v>223.63</v>
      </c>
      <c r="AX2588" s="88">
        <v>223.63</v>
      </c>
      <c r="AY2588" s="88">
        <v>223.63</v>
      </c>
      <c r="AZ2588" s="88">
        <v>223.63</v>
      </c>
      <c r="BA2588" s="88">
        <v>223.67</v>
      </c>
      <c r="BB2588" s="89">
        <f t="shared" si="159"/>
        <v>5417.0000000000009</v>
      </c>
      <c r="BC2588" s="90" t="str">
        <f t="shared" si="158"/>
        <v>OK</v>
      </c>
      <c r="BD2588" s="91" t="str">
        <f t="shared" si="160"/>
        <v xml:space="preserve">                  </v>
      </c>
      <c r="BE2588" s="92">
        <f t="shared" si="161"/>
        <v>12</v>
      </c>
    </row>
    <row r="2589" spans="1:57" s="74" customFormat="1" ht="50.1" customHeight="1" x14ac:dyDescent="0.2">
      <c r="A2589" s="78" t="s">
        <v>55</v>
      </c>
      <c r="B2589" s="78" t="s">
        <v>61</v>
      </c>
      <c r="C2589" s="78" t="s">
        <v>1036</v>
      </c>
      <c r="D2589" s="78" t="s">
        <v>575</v>
      </c>
      <c r="E2589" s="79" t="str">
        <f>+IF(C2589&lt;&gt;"",VLOOKUP(MID(C2589,18,5),NIVELES!$A$133:$B$213,2,0),"")</f>
        <v>LOS_RÍOS</v>
      </c>
      <c r="F2589" s="80" t="s">
        <v>290</v>
      </c>
      <c r="G2589" s="81" t="str">
        <f>+IF(F2589&lt;&gt;"",VLOOKUP(F2589,NIVELES!$A$246:$C$464,3,0),"")</f>
        <v xml:space="preserve"> </v>
      </c>
      <c r="H2589" s="82" t="s">
        <v>1023</v>
      </c>
      <c r="I2589" s="78" t="s">
        <v>2173</v>
      </c>
      <c r="J2589" s="78" t="s">
        <v>2165</v>
      </c>
      <c r="K2589" s="78" t="s">
        <v>2166</v>
      </c>
      <c r="L2589" s="78" t="s">
        <v>1791</v>
      </c>
      <c r="M2589" s="78" t="s">
        <v>1791</v>
      </c>
      <c r="N2589" s="78" t="s">
        <v>1791</v>
      </c>
      <c r="O2589" s="78" t="s">
        <v>2897</v>
      </c>
      <c r="P2589" s="82">
        <v>3</v>
      </c>
      <c r="Q2589" s="78" t="s">
        <v>3043</v>
      </c>
      <c r="R2589" s="82"/>
      <c r="S2589" s="82"/>
      <c r="T2589" s="82">
        <v>1</v>
      </c>
      <c r="U2589" s="82"/>
      <c r="V2589" s="82"/>
      <c r="W2589" s="82">
        <v>1</v>
      </c>
      <c r="X2589" s="82"/>
      <c r="Y2589" s="82"/>
      <c r="Z2589" s="82">
        <v>1</v>
      </c>
      <c r="AA2589" s="82"/>
      <c r="AB2589" s="82"/>
      <c r="AC2589" s="82"/>
      <c r="AD2589" s="85" t="str">
        <f>IF(A2589&lt;&gt;"",IF(D2589="DIRECCIÓN_DE_TRANSFERENCIAS","280 0031",VLOOKUP(C2589,NIVELES!$A$14:$B$105,2,0)),"")</f>
        <v>280 5450</v>
      </c>
      <c r="AE2589" s="86" t="s">
        <v>322</v>
      </c>
      <c r="AF2589" s="86" t="s">
        <v>369</v>
      </c>
      <c r="AG2589" s="79" t="str">
        <f>+IF(AF2589&lt;&gt;"",VLOOKUP(AF2589,NIVELES!$A$666:$B$673,2,0),"")</f>
        <v>ADMINISTRACIÓN_CENTRAL</v>
      </c>
      <c r="AH2589" s="78" t="s">
        <v>322</v>
      </c>
      <c r="AI2589" s="79" t="str">
        <f>IF(AH2589&lt;&gt;"",VLOOKUP(CONCATENATE(AG2589,AH2589),NIVELES!$B$676:$C$745,2,0),"")</f>
        <v>Administración De La Gestión Administrativa Financiera</v>
      </c>
      <c r="AJ2589" s="78" t="s">
        <v>517</v>
      </c>
      <c r="AK2589" s="79" t="str">
        <f>+IF(AJ2589&lt;&gt;"",VLOOKUP(AJ2589,NIVELES!$A$816:$B$892,2,0),"")</f>
        <v>NO APLICA</v>
      </c>
      <c r="AL2589" s="78" t="s">
        <v>554</v>
      </c>
      <c r="AM2589" s="78">
        <v>530811</v>
      </c>
      <c r="AN2589" s="79" t="str">
        <f>IF(AM2589&lt;&gt;"",+VLOOKUP(AM2589,NIVELES!$A$1652:$B$2466,2,0),"")</f>
        <v>Insumos,  Materiales  y Suministros  para  la  Construcción,  Electricidad,  Plomería,  Carpintería,  Señalización
Vial, Navegación y Contra Incendios</v>
      </c>
      <c r="AO2589" s="87">
        <v>1782</v>
      </c>
      <c r="AP2589" s="88">
        <v>0</v>
      </c>
      <c r="AQ2589" s="88">
        <v>0</v>
      </c>
      <c r="AR2589" s="88">
        <v>588.06000000000006</v>
      </c>
      <c r="AS2589" s="88">
        <v>0</v>
      </c>
      <c r="AT2589" s="88">
        <v>0</v>
      </c>
      <c r="AU2589" s="88">
        <v>588.06000000000006</v>
      </c>
      <c r="AV2589" s="88">
        <v>0</v>
      </c>
      <c r="AW2589" s="88">
        <v>0</v>
      </c>
      <c r="AX2589" s="88">
        <v>605.88</v>
      </c>
      <c r="AY2589" s="88">
        <v>0</v>
      </c>
      <c r="AZ2589" s="88">
        <v>0</v>
      </c>
      <c r="BA2589" s="88">
        <v>0</v>
      </c>
      <c r="BB2589" s="89">
        <f t="shared" si="159"/>
        <v>1782</v>
      </c>
      <c r="BC2589" s="90" t="str">
        <f t="shared" si="158"/>
        <v>OK</v>
      </c>
      <c r="BD2589" s="91" t="str">
        <f t="shared" si="160"/>
        <v xml:space="preserve">                  </v>
      </c>
      <c r="BE2589" s="92">
        <f t="shared" si="161"/>
        <v>3</v>
      </c>
    </row>
    <row r="2590" spans="1:57" s="74" customFormat="1" ht="50.1" customHeight="1" x14ac:dyDescent="0.2">
      <c r="A2590" s="78" t="s">
        <v>55</v>
      </c>
      <c r="B2590" s="78" t="s">
        <v>61</v>
      </c>
      <c r="C2590" s="78" t="s">
        <v>1036</v>
      </c>
      <c r="D2590" s="78" t="s">
        <v>606</v>
      </c>
      <c r="E2590" s="79" t="str">
        <f>+IF(C2590&lt;&gt;"",VLOOKUP(MID(C2590,18,5),NIVELES!$A$133:$B$213,2,0),"")</f>
        <v>LOS_RÍOS</v>
      </c>
      <c r="F2590" s="80" t="s">
        <v>290</v>
      </c>
      <c r="G2590" s="81" t="str">
        <f>+IF(F2590&lt;&gt;"",VLOOKUP(F2590,NIVELES!$A$246:$C$464,3,0),"")</f>
        <v xml:space="preserve"> </v>
      </c>
      <c r="H2590" s="82" t="s">
        <v>1024</v>
      </c>
      <c r="I2590" s="78" t="s">
        <v>2188</v>
      </c>
      <c r="J2590" s="78" t="s">
        <v>2184</v>
      </c>
      <c r="K2590" s="78" t="s">
        <v>2185</v>
      </c>
      <c r="L2590" s="78" t="s">
        <v>1791</v>
      </c>
      <c r="M2590" s="78" t="s">
        <v>1791</v>
      </c>
      <c r="N2590" s="78" t="s">
        <v>1791</v>
      </c>
      <c r="O2590" s="78" t="s">
        <v>2897</v>
      </c>
      <c r="P2590" s="82">
        <v>12</v>
      </c>
      <c r="Q2590" s="78" t="s">
        <v>3043</v>
      </c>
      <c r="R2590" s="82">
        <v>1</v>
      </c>
      <c r="S2590" s="82">
        <v>1</v>
      </c>
      <c r="T2590" s="82">
        <v>1</v>
      </c>
      <c r="U2590" s="82">
        <v>1</v>
      </c>
      <c r="V2590" s="82">
        <v>1</v>
      </c>
      <c r="W2590" s="82">
        <v>1</v>
      </c>
      <c r="X2590" s="82">
        <v>1</v>
      </c>
      <c r="Y2590" s="82">
        <v>1</v>
      </c>
      <c r="Z2590" s="82">
        <v>1</v>
      </c>
      <c r="AA2590" s="82">
        <v>1</v>
      </c>
      <c r="AB2590" s="82">
        <v>1</v>
      </c>
      <c r="AC2590" s="82">
        <v>1</v>
      </c>
      <c r="AD2590" s="85" t="str">
        <f>IF(A2590&lt;&gt;"",IF(D2590="DIRECCIÓN_DE_TRANSFERENCIAS","280 0031",VLOOKUP(C2590,NIVELES!$A$14:$B$105,2,0)),"")</f>
        <v>280 5450</v>
      </c>
      <c r="AE2590" s="86" t="s">
        <v>322</v>
      </c>
      <c r="AF2590" s="86" t="s">
        <v>544</v>
      </c>
      <c r="AG2590" s="79" t="str">
        <f>+IF(AF2590&lt;&gt;"",VLOOKUP(AF2590,NIVELES!$A$666:$B$673,2,0),"")</f>
        <v>PROTECCIÓN_SOCIAL_A_LA_FAMILIA._ASEGURAMIENTO_NO_CONTRIBUTIVO_E_INCLUSIÓN_ECONÓMICA_Y_MOVILIDAD_SOCIAL</v>
      </c>
      <c r="AH2590" s="78" t="s">
        <v>514</v>
      </c>
      <c r="AI2590" s="79" t="str">
        <f>IF(AH2590&lt;&gt;"",VLOOKUP(CONCATENATE(AG2590,AH2590),NIVELES!$B$676:$C$745,2,0),"")</f>
        <v>Inclusión Económica Y Movilidad Social</v>
      </c>
      <c r="AJ2590" s="78" t="s">
        <v>517</v>
      </c>
      <c r="AK2590" s="79" t="str">
        <f>+IF(AJ2590&lt;&gt;"",VLOOKUP(AJ2590,NIVELES!$A$816:$B$892,2,0),"")</f>
        <v>NO APLICA</v>
      </c>
      <c r="AL2590" s="78" t="s">
        <v>554</v>
      </c>
      <c r="AM2590" s="78">
        <v>530303</v>
      </c>
      <c r="AN2590" s="79" t="str">
        <f>IF(AM2590&lt;&gt;"",+VLOOKUP(AM2590,NIVELES!$A$1652:$B$2466,2,0),"")</f>
        <v>Viáticos y Subsistencias en el Interior</v>
      </c>
      <c r="AO2590" s="87">
        <v>369.16</v>
      </c>
      <c r="AP2590" s="88">
        <v>30.76</v>
      </c>
      <c r="AQ2590" s="88">
        <v>0</v>
      </c>
      <c r="AR2590" s="88">
        <v>61.56</v>
      </c>
      <c r="AS2590" s="88">
        <v>30.76</v>
      </c>
      <c r="AT2590" s="88">
        <v>30.76</v>
      </c>
      <c r="AU2590" s="88">
        <v>30.76</v>
      </c>
      <c r="AV2590" s="88">
        <v>30.76</v>
      </c>
      <c r="AW2590" s="88">
        <v>30.76</v>
      </c>
      <c r="AX2590" s="88">
        <v>30.76</v>
      </c>
      <c r="AY2590" s="88">
        <v>30.76</v>
      </c>
      <c r="AZ2590" s="88">
        <v>30.76</v>
      </c>
      <c r="BA2590" s="88">
        <v>30.76</v>
      </c>
      <c r="BB2590" s="89">
        <f t="shared" si="159"/>
        <v>369.15999999999997</v>
      </c>
      <c r="BC2590" s="90" t="str">
        <f t="shared" si="158"/>
        <v>OK</v>
      </c>
      <c r="BD2590" s="91" t="str">
        <f t="shared" si="160"/>
        <v xml:space="preserve">                  </v>
      </c>
      <c r="BE2590" s="92">
        <f t="shared" si="161"/>
        <v>12</v>
      </c>
    </row>
    <row r="2591" spans="1:57" s="74" customFormat="1" ht="50.1" customHeight="1" x14ac:dyDescent="0.2">
      <c r="A2591" s="78" t="s">
        <v>55</v>
      </c>
      <c r="B2591" s="78" t="s">
        <v>61</v>
      </c>
      <c r="C2591" s="78" t="s">
        <v>1036</v>
      </c>
      <c r="D2591" s="78" t="s">
        <v>575</v>
      </c>
      <c r="E2591" s="79" t="str">
        <f>+IF(C2591&lt;&gt;"",VLOOKUP(MID(C2591,18,5),NIVELES!$A$133:$B$213,2,0),"")</f>
        <v>LOS_RÍOS</v>
      </c>
      <c r="F2591" s="80" t="s">
        <v>290</v>
      </c>
      <c r="G2591" s="81" t="str">
        <f>+IF(F2591&lt;&gt;"",VLOOKUP(F2591,NIVELES!$A$246:$C$464,3,0),"")</f>
        <v xml:space="preserve"> </v>
      </c>
      <c r="H2591" s="82" t="s">
        <v>1023</v>
      </c>
      <c r="I2591" s="78" t="s">
        <v>2173</v>
      </c>
      <c r="J2591" s="78" t="s">
        <v>2165</v>
      </c>
      <c r="K2591" s="78" t="s">
        <v>2166</v>
      </c>
      <c r="L2591" s="78" t="s">
        <v>1791</v>
      </c>
      <c r="M2591" s="78" t="s">
        <v>1791</v>
      </c>
      <c r="N2591" s="78" t="s">
        <v>1791</v>
      </c>
      <c r="O2591" s="78" t="s">
        <v>2897</v>
      </c>
      <c r="P2591" s="82">
        <v>1</v>
      </c>
      <c r="Q2591" s="78" t="s">
        <v>3043</v>
      </c>
      <c r="R2591" s="82"/>
      <c r="S2591" s="82"/>
      <c r="T2591" s="82">
        <v>1</v>
      </c>
      <c r="U2591" s="82"/>
      <c r="V2591" s="82"/>
      <c r="W2591" s="82"/>
      <c r="X2591" s="82"/>
      <c r="Y2591" s="82"/>
      <c r="Z2591" s="82"/>
      <c r="AA2591" s="82"/>
      <c r="AB2591" s="82"/>
      <c r="AC2591" s="82"/>
      <c r="AD2591" s="85" t="str">
        <f>IF(A2591&lt;&gt;"",IF(D2591="DIRECCIÓN_DE_TRANSFERENCIAS","280 0031",VLOOKUP(C2591,NIVELES!$A$14:$B$105,2,0)),"")</f>
        <v>280 5450</v>
      </c>
      <c r="AE2591" s="86" t="s">
        <v>322</v>
      </c>
      <c r="AF2591" s="86" t="s">
        <v>369</v>
      </c>
      <c r="AG2591" s="79" t="str">
        <f>+IF(AF2591&lt;&gt;"",VLOOKUP(AF2591,NIVELES!$A$666:$B$673,2,0),"")</f>
        <v>ADMINISTRACIÓN_CENTRAL</v>
      </c>
      <c r="AH2591" s="78" t="s">
        <v>322</v>
      </c>
      <c r="AI2591" s="79" t="str">
        <f>IF(AH2591&lt;&gt;"",VLOOKUP(CONCATENATE(AG2591,AH2591),NIVELES!$B$676:$C$745,2,0),"")</f>
        <v>Administración De La Gestión Administrativa Financiera</v>
      </c>
      <c r="AJ2591" s="78" t="s">
        <v>517</v>
      </c>
      <c r="AK2591" s="79" t="str">
        <f>+IF(AJ2591&lt;&gt;"",VLOOKUP(AJ2591,NIVELES!$A$816:$B$892,2,0),"")</f>
        <v>NO APLICA</v>
      </c>
      <c r="AL2591" s="78" t="s">
        <v>555</v>
      </c>
      <c r="AM2591" s="78">
        <v>570102</v>
      </c>
      <c r="AN2591" s="79" t="str">
        <f>IF(AM2591&lt;&gt;"",+VLOOKUP(AM2591,NIVELES!$A$1652:$B$2466,2,0),"")</f>
        <v>Tasas Generales, Impuestos, Contribuciones, Permisos, Licencias y Patentes.</v>
      </c>
      <c r="AO2591" s="87">
        <v>1934</v>
      </c>
      <c r="AP2591" s="88">
        <v>0</v>
      </c>
      <c r="AQ2591" s="88">
        <v>387.51</v>
      </c>
      <c r="AR2591" s="88">
        <v>1546.49</v>
      </c>
      <c r="AS2591" s="88">
        <v>0</v>
      </c>
      <c r="AT2591" s="88">
        <v>0</v>
      </c>
      <c r="AU2591" s="88">
        <v>0</v>
      </c>
      <c r="AV2591" s="88">
        <v>0</v>
      </c>
      <c r="AW2591" s="88">
        <v>0</v>
      </c>
      <c r="AX2591" s="88">
        <v>0</v>
      </c>
      <c r="AY2591" s="88">
        <v>0</v>
      </c>
      <c r="AZ2591" s="88">
        <v>0</v>
      </c>
      <c r="BA2591" s="88">
        <v>0</v>
      </c>
      <c r="BB2591" s="89">
        <f t="shared" si="159"/>
        <v>1934</v>
      </c>
      <c r="BC2591" s="90" t="str">
        <f t="shared" si="158"/>
        <v>OK</v>
      </c>
      <c r="BD2591" s="91" t="str">
        <f t="shared" si="160"/>
        <v xml:space="preserve">                  </v>
      </c>
      <c r="BE2591" s="92">
        <f t="shared" si="161"/>
        <v>1</v>
      </c>
    </row>
    <row r="2592" spans="1:57" s="74" customFormat="1" ht="50.1" customHeight="1" x14ac:dyDescent="0.2">
      <c r="A2592" s="78" t="s">
        <v>55</v>
      </c>
      <c r="B2592" s="78" t="s">
        <v>61</v>
      </c>
      <c r="C2592" s="78" t="s">
        <v>1036</v>
      </c>
      <c r="D2592" s="78" t="s">
        <v>606</v>
      </c>
      <c r="E2592" s="79" t="str">
        <f>+IF(C2592&lt;&gt;"",VLOOKUP(MID(C2592,18,5),NIVELES!$A$133:$B$213,2,0),"")</f>
        <v>LOS_RÍOS</v>
      </c>
      <c r="F2592" s="80" t="s">
        <v>290</v>
      </c>
      <c r="G2592" s="81" t="str">
        <f>+IF(F2592&lt;&gt;"",VLOOKUP(F2592,NIVELES!$A$246:$C$464,3,0),"")</f>
        <v xml:space="preserve"> </v>
      </c>
      <c r="H2592" s="82" t="s">
        <v>1024</v>
      </c>
      <c r="I2592" s="78" t="s">
        <v>2188</v>
      </c>
      <c r="J2592" s="78" t="s">
        <v>2184</v>
      </c>
      <c r="K2592" s="78" t="s">
        <v>2185</v>
      </c>
      <c r="L2592" s="78" t="s">
        <v>1791</v>
      </c>
      <c r="M2592" s="78" t="s">
        <v>1791</v>
      </c>
      <c r="N2592" s="78" t="s">
        <v>1791</v>
      </c>
      <c r="O2592" s="78" t="s">
        <v>2167</v>
      </c>
      <c r="P2592" s="82">
        <v>12</v>
      </c>
      <c r="Q2592" s="78" t="s">
        <v>3042</v>
      </c>
      <c r="R2592" s="82">
        <v>1</v>
      </c>
      <c r="S2592" s="82">
        <v>1</v>
      </c>
      <c r="T2592" s="82">
        <v>1</v>
      </c>
      <c r="U2592" s="82">
        <v>1</v>
      </c>
      <c r="V2592" s="82">
        <v>1</v>
      </c>
      <c r="W2592" s="82">
        <v>1</v>
      </c>
      <c r="X2592" s="82">
        <v>1</v>
      </c>
      <c r="Y2592" s="82">
        <v>1</v>
      </c>
      <c r="Z2592" s="82">
        <v>1</v>
      </c>
      <c r="AA2592" s="82">
        <v>1</v>
      </c>
      <c r="AB2592" s="82">
        <v>1</v>
      </c>
      <c r="AC2592" s="82">
        <v>1</v>
      </c>
      <c r="AD2592" s="85" t="str">
        <f>IF(A2592&lt;&gt;"",IF(D2592="DIRECCIÓN_DE_TRANSFERENCIAS","280 0031",VLOOKUP(C2592,NIVELES!$A$14:$B$105,2,0)),"")</f>
        <v>280 5450</v>
      </c>
      <c r="AE2592" s="86" t="s">
        <v>322</v>
      </c>
      <c r="AF2592" s="86" t="s">
        <v>544</v>
      </c>
      <c r="AG2592" s="79" t="str">
        <f>+IF(AF2592&lt;&gt;"",VLOOKUP(AF2592,NIVELES!$A$666:$B$673,2,0),"")</f>
        <v>PROTECCIÓN_SOCIAL_A_LA_FAMILIA._ASEGURAMIENTO_NO_CONTRIBUTIVO_E_INCLUSIÓN_ECONÓMICA_Y_MOVILIDAD_SOCIAL</v>
      </c>
      <c r="AH2592" s="78" t="s">
        <v>514</v>
      </c>
      <c r="AI2592" s="79" t="str">
        <f>IF(AH2592&lt;&gt;"",VLOOKUP(CONCATENATE(AG2592,AH2592),NIVELES!$B$676:$C$745,2,0),"")</f>
        <v>Inclusión Económica Y Movilidad Social</v>
      </c>
      <c r="AJ2592" s="78" t="s">
        <v>517</v>
      </c>
      <c r="AK2592" s="79" t="str">
        <f>+IF(AJ2592&lt;&gt;"",VLOOKUP(AJ2592,NIVELES!$A$816:$B$892,2,0),"")</f>
        <v>NO APLICA</v>
      </c>
      <c r="AL2592" s="78" t="s">
        <v>553</v>
      </c>
      <c r="AM2592" s="78">
        <v>510510</v>
      </c>
      <c r="AN2592" s="79" t="str">
        <f>IF(AM2592&lt;&gt;"",+VLOOKUP(AM2592,NIVELES!$A$1652:$B$2466,2,0),"")</f>
        <v>Servicios Personales por Contrato</v>
      </c>
      <c r="AO2592" s="87">
        <v>29282</v>
      </c>
      <c r="AP2592" s="88">
        <v>2440.17</v>
      </c>
      <c r="AQ2592" s="88">
        <v>2198</v>
      </c>
      <c r="AR2592" s="88">
        <v>2440.17</v>
      </c>
      <c r="AS2592" s="88">
        <v>2440.17</v>
      </c>
      <c r="AT2592" s="88">
        <v>2440.17</v>
      </c>
      <c r="AU2592" s="88">
        <v>2440.17</v>
      </c>
      <c r="AV2592" s="88">
        <v>2440.17</v>
      </c>
      <c r="AW2592" s="88">
        <v>2440.17</v>
      </c>
      <c r="AX2592" s="88">
        <v>2440.17</v>
      </c>
      <c r="AY2592" s="88">
        <v>2440.17</v>
      </c>
      <c r="AZ2592" s="88">
        <v>2440.17</v>
      </c>
      <c r="BA2592" s="88">
        <v>2682.3</v>
      </c>
      <c r="BB2592" s="89">
        <f t="shared" si="159"/>
        <v>29281.999999999996</v>
      </c>
      <c r="BC2592" s="90" t="str">
        <f t="shared" si="158"/>
        <v>OK</v>
      </c>
      <c r="BD2592" s="91" t="str">
        <f t="shared" si="160"/>
        <v xml:space="preserve">                  </v>
      </c>
      <c r="BE2592" s="92">
        <f t="shared" si="161"/>
        <v>12</v>
      </c>
    </row>
    <row r="2593" spans="1:57" s="74" customFormat="1" ht="50.1" customHeight="1" x14ac:dyDescent="0.2">
      <c r="A2593" s="78" t="s">
        <v>55</v>
      </c>
      <c r="B2593" s="78" t="s">
        <v>61</v>
      </c>
      <c r="C2593" s="78" t="s">
        <v>1036</v>
      </c>
      <c r="D2593" s="78" t="s">
        <v>606</v>
      </c>
      <c r="E2593" s="79" t="str">
        <f>+IF(C2593&lt;&gt;"",VLOOKUP(MID(C2593,18,5),NIVELES!$A$133:$B$213,2,0),"")</f>
        <v>LOS_RÍOS</v>
      </c>
      <c r="F2593" s="80" t="s">
        <v>290</v>
      </c>
      <c r="G2593" s="81" t="str">
        <f>+IF(F2593&lt;&gt;"",VLOOKUP(F2593,NIVELES!$A$246:$C$464,3,0),"")</f>
        <v xml:space="preserve"> </v>
      </c>
      <c r="H2593" s="82" t="s">
        <v>1024</v>
      </c>
      <c r="I2593" s="78" t="s">
        <v>2188</v>
      </c>
      <c r="J2593" s="78" t="s">
        <v>2184</v>
      </c>
      <c r="K2593" s="78" t="s">
        <v>2185</v>
      </c>
      <c r="L2593" s="78" t="s">
        <v>1791</v>
      </c>
      <c r="M2593" s="78" t="s">
        <v>1791</v>
      </c>
      <c r="N2593" s="78" t="s">
        <v>1791</v>
      </c>
      <c r="O2593" s="78" t="s">
        <v>2167</v>
      </c>
      <c r="P2593" s="82">
        <v>12</v>
      </c>
      <c r="Q2593" s="78" t="s">
        <v>3042</v>
      </c>
      <c r="R2593" s="82">
        <v>1</v>
      </c>
      <c r="S2593" s="82">
        <v>1</v>
      </c>
      <c r="T2593" s="82">
        <v>1</v>
      </c>
      <c r="U2593" s="82">
        <v>1</v>
      </c>
      <c r="V2593" s="82">
        <v>1</v>
      </c>
      <c r="W2593" s="82">
        <v>1</v>
      </c>
      <c r="X2593" s="82">
        <v>1</v>
      </c>
      <c r="Y2593" s="82">
        <v>1</v>
      </c>
      <c r="Z2593" s="82">
        <v>1</v>
      </c>
      <c r="AA2593" s="82">
        <v>1</v>
      </c>
      <c r="AB2593" s="82">
        <v>1</v>
      </c>
      <c r="AC2593" s="82">
        <v>1</v>
      </c>
      <c r="AD2593" s="85" t="str">
        <f>IF(A2593&lt;&gt;"",IF(D2593="DIRECCIÓN_DE_TRANSFERENCIAS","280 0031",VLOOKUP(C2593,NIVELES!$A$14:$B$105,2,0)),"")</f>
        <v>280 5450</v>
      </c>
      <c r="AE2593" s="86" t="s">
        <v>322</v>
      </c>
      <c r="AF2593" s="86" t="s">
        <v>544</v>
      </c>
      <c r="AG2593" s="79" t="str">
        <f>+IF(AF2593&lt;&gt;"",VLOOKUP(AF2593,NIVELES!$A$666:$B$673,2,0),"")</f>
        <v>PROTECCIÓN_SOCIAL_A_LA_FAMILIA._ASEGURAMIENTO_NO_CONTRIBUTIVO_E_INCLUSIÓN_ECONÓMICA_Y_MOVILIDAD_SOCIAL</v>
      </c>
      <c r="AH2593" s="78" t="s">
        <v>514</v>
      </c>
      <c r="AI2593" s="79" t="str">
        <f>IF(AH2593&lt;&gt;"",VLOOKUP(CONCATENATE(AG2593,AH2593),NIVELES!$B$676:$C$745,2,0),"")</f>
        <v>Inclusión Económica Y Movilidad Social</v>
      </c>
      <c r="AJ2593" s="78" t="s">
        <v>517</v>
      </c>
      <c r="AK2593" s="79" t="str">
        <f>+IF(AJ2593&lt;&gt;"",VLOOKUP(AJ2593,NIVELES!$A$816:$B$892,2,0),"")</f>
        <v>NO APLICA</v>
      </c>
      <c r="AL2593" s="78" t="s">
        <v>553</v>
      </c>
      <c r="AM2593" s="78">
        <v>510602</v>
      </c>
      <c r="AN2593" s="79" t="str">
        <f>IF(AM2593&lt;&gt;"",+VLOOKUP(AM2593,NIVELES!$A$1652:$B$2466,2,0),"")</f>
        <v>Fondo de Reserva</v>
      </c>
      <c r="AO2593" s="87">
        <v>5151.67</v>
      </c>
      <c r="AP2593" s="88">
        <v>429.31</v>
      </c>
      <c r="AQ2593" s="88">
        <v>429.48</v>
      </c>
      <c r="AR2593" s="88">
        <v>429.31</v>
      </c>
      <c r="AS2593" s="88">
        <v>429.31</v>
      </c>
      <c r="AT2593" s="88">
        <v>429.31</v>
      </c>
      <c r="AU2593" s="88">
        <v>429.31</v>
      </c>
      <c r="AV2593" s="88">
        <v>429.31</v>
      </c>
      <c r="AW2593" s="88">
        <v>429.31</v>
      </c>
      <c r="AX2593" s="88">
        <v>429.31</v>
      </c>
      <c r="AY2593" s="88">
        <v>429.31</v>
      </c>
      <c r="AZ2593" s="88">
        <v>429.31</v>
      </c>
      <c r="BA2593" s="88">
        <v>429.09</v>
      </c>
      <c r="BB2593" s="89">
        <f t="shared" si="159"/>
        <v>5151.67</v>
      </c>
      <c r="BC2593" s="90" t="str">
        <f t="shared" si="158"/>
        <v>OK</v>
      </c>
      <c r="BD2593" s="91" t="str">
        <f t="shared" si="160"/>
        <v xml:space="preserve">                  </v>
      </c>
      <c r="BE2593" s="92">
        <f t="shared" si="161"/>
        <v>12</v>
      </c>
    </row>
    <row r="2594" spans="1:57" s="74" customFormat="1" ht="50.1" customHeight="1" x14ac:dyDescent="0.2">
      <c r="A2594" s="78" t="s">
        <v>55</v>
      </c>
      <c r="B2594" s="78" t="s">
        <v>61</v>
      </c>
      <c r="C2594" s="78" t="s">
        <v>1036</v>
      </c>
      <c r="D2594" s="78" t="s">
        <v>575</v>
      </c>
      <c r="E2594" s="79" t="str">
        <f>+IF(C2594&lt;&gt;"",VLOOKUP(MID(C2594,18,5),NIVELES!$A$133:$B$213,2,0),"")</f>
        <v>LOS_RÍOS</v>
      </c>
      <c r="F2594" s="80" t="s">
        <v>290</v>
      </c>
      <c r="G2594" s="81" t="str">
        <f>+IF(F2594&lt;&gt;"",VLOOKUP(F2594,NIVELES!$A$246:$C$464,3,0),"")</f>
        <v xml:space="preserve"> </v>
      </c>
      <c r="H2594" s="82" t="s">
        <v>1023</v>
      </c>
      <c r="I2594" s="78" t="s">
        <v>2173</v>
      </c>
      <c r="J2594" s="78" t="s">
        <v>2165</v>
      </c>
      <c r="K2594" s="78" t="s">
        <v>2166</v>
      </c>
      <c r="L2594" s="78" t="s">
        <v>1791</v>
      </c>
      <c r="M2594" s="78" t="s">
        <v>1791</v>
      </c>
      <c r="N2594" s="78" t="s">
        <v>1791</v>
      </c>
      <c r="O2594" s="78" t="s">
        <v>2897</v>
      </c>
      <c r="P2594" s="82">
        <v>12</v>
      </c>
      <c r="Q2594" s="78" t="s">
        <v>3043</v>
      </c>
      <c r="R2594" s="82">
        <v>1</v>
      </c>
      <c r="S2594" s="82">
        <v>1</v>
      </c>
      <c r="T2594" s="82">
        <v>1</v>
      </c>
      <c r="U2594" s="82">
        <v>1</v>
      </c>
      <c r="V2594" s="82">
        <v>1</v>
      </c>
      <c r="W2594" s="82">
        <v>1</v>
      </c>
      <c r="X2594" s="82">
        <v>1</v>
      </c>
      <c r="Y2594" s="82">
        <v>1</v>
      </c>
      <c r="Z2594" s="82">
        <v>1</v>
      </c>
      <c r="AA2594" s="82">
        <v>1</v>
      </c>
      <c r="AB2594" s="82">
        <v>1</v>
      </c>
      <c r="AC2594" s="82">
        <v>1</v>
      </c>
      <c r="AD2594" s="85" t="str">
        <f>IF(A2594&lt;&gt;"",IF(D2594="DIRECCIÓN_DE_TRANSFERENCIAS","280 0031",VLOOKUP(C2594,NIVELES!$A$14:$B$105,2,0)),"")</f>
        <v>280 5450</v>
      </c>
      <c r="AE2594" s="86" t="s">
        <v>322</v>
      </c>
      <c r="AF2594" s="86" t="s">
        <v>369</v>
      </c>
      <c r="AG2594" s="79" t="str">
        <f>+IF(AF2594&lt;&gt;"",VLOOKUP(AF2594,NIVELES!$A$666:$B$673,2,0),"")</f>
        <v>ADMINISTRACIÓN_CENTRAL</v>
      </c>
      <c r="AH2594" s="78" t="s">
        <v>322</v>
      </c>
      <c r="AI2594" s="79" t="str">
        <f>IF(AH2594&lt;&gt;"",VLOOKUP(CONCATENATE(AG2594,AH2594),NIVELES!$B$676:$C$745,2,0),"")</f>
        <v>Administración De La Gestión Administrativa Financiera</v>
      </c>
      <c r="AJ2594" s="78" t="s">
        <v>517</v>
      </c>
      <c r="AK2594" s="79" t="str">
        <f>+IF(AJ2594&lt;&gt;"",VLOOKUP(AJ2594,NIVELES!$A$816:$B$892,2,0),"")</f>
        <v>NO APLICA</v>
      </c>
      <c r="AL2594" s="78" t="s">
        <v>554</v>
      </c>
      <c r="AM2594" s="78">
        <v>530208</v>
      </c>
      <c r="AN2594" s="79" t="str">
        <f>IF(AM2594&lt;&gt;"",+VLOOKUP(AM2594,NIVELES!$A$1652:$B$2466,2,0),"")</f>
        <v>Servicio de Seguridad y Vigilancia</v>
      </c>
      <c r="AO2594" s="87">
        <v>20305</v>
      </c>
      <c r="AP2594" s="88">
        <v>2775.42</v>
      </c>
      <c r="AQ2594" s="88">
        <v>1400</v>
      </c>
      <c r="AR2594" s="88">
        <v>1612.96</v>
      </c>
      <c r="AS2594" s="88">
        <v>1612.96</v>
      </c>
      <c r="AT2594" s="88">
        <v>1612.96</v>
      </c>
      <c r="AU2594" s="88">
        <v>1612.96</v>
      </c>
      <c r="AV2594" s="88">
        <v>1612.96</v>
      </c>
      <c r="AW2594" s="88">
        <v>1612.96</v>
      </c>
      <c r="AX2594" s="88">
        <v>1612.96</v>
      </c>
      <c r="AY2594" s="88">
        <v>1612.96</v>
      </c>
      <c r="AZ2594" s="88">
        <v>1612.96</v>
      </c>
      <c r="BA2594" s="88">
        <v>1612.94</v>
      </c>
      <c r="BB2594" s="89">
        <f t="shared" si="159"/>
        <v>20304.999999999993</v>
      </c>
      <c r="BC2594" s="90" t="str">
        <f t="shared" si="158"/>
        <v>OK</v>
      </c>
      <c r="BD2594" s="91" t="str">
        <f t="shared" si="160"/>
        <v xml:space="preserve">                  </v>
      </c>
      <c r="BE2594" s="92">
        <f t="shared" si="161"/>
        <v>12</v>
      </c>
    </row>
    <row r="2595" spans="1:57" s="74" customFormat="1" ht="50.1" customHeight="1" x14ac:dyDescent="0.2">
      <c r="A2595" s="78" t="s">
        <v>55</v>
      </c>
      <c r="B2595" s="78" t="s">
        <v>61</v>
      </c>
      <c r="C2595" s="78" t="s">
        <v>1036</v>
      </c>
      <c r="D2595" s="78" t="s">
        <v>575</v>
      </c>
      <c r="E2595" s="79" t="str">
        <f>+IF(C2595&lt;&gt;"",VLOOKUP(MID(C2595,18,5),NIVELES!$A$133:$B$213,2,0),"")</f>
        <v>LOS_RÍOS</v>
      </c>
      <c r="F2595" s="80" t="s">
        <v>290</v>
      </c>
      <c r="G2595" s="81" t="str">
        <f>+IF(F2595&lt;&gt;"",VLOOKUP(F2595,NIVELES!$A$246:$C$464,3,0),"")</f>
        <v xml:space="preserve"> </v>
      </c>
      <c r="H2595" s="82" t="s">
        <v>1023</v>
      </c>
      <c r="I2595" s="78" t="s">
        <v>2173</v>
      </c>
      <c r="J2595" s="78" t="s">
        <v>2165</v>
      </c>
      <c r="K2595" s="78" t="s">
        <v>2166</v>
      </c>
      <c r="L2595" s="78" t="s">
        <v>1791</v>
      </c>
      <c r="M2595" s="78" t="s">
        <v>1791</v>
      </c>
      <c r="N2595" s="78" t="s">
        <v>1791</v>
      </c>
      <c r="O2595" s="78" t="s">
        <v>2897</v>
      </c>
      <c r="P2595" s="82">
        <v>12</v>
      </c>
      <c r="Q2595" s="78" t="s">
        <v>3043</v>
      </c>
      <c r="R2595" s="82">
        <v>1</v>
      </c>
      <c r="S2595" s="82">
        <v>1</v>
      </c>
      <c r="T2595" s="82">
        <v>1</v>
      </c>
      <c r="U2595" s="82">
        <v>1</v>
      </c>
      <c r="V2595" s="82">
        <v>1</v>
      </c>
      <c r="W2595" s="82">
        <v>1</v>
      </c>
      <c r="X2595" s="82">
        <v>1</v>
      </c>
      <c r="Y2595" s="82">
        <v>1</v>
      </c>
      <c r="Z2595" s="82">
        <v>1</v>
      </c>
      <c r="AA2595" s="82">
        <v>1</v>
      </c>
      <c r="AB2595" s="82">
        <v>1</v>
      </c>
      <c r="AC2595" s="82">
        <v>1</v>
      </c>
      <c r="AD2595" s="85" t="str">
        <f>IF(A2595&lt;&gt;"",IF(D2595="DIRECCIÓN_DE_TRANSFERENCIAS","280 0031",VLOOKUP(C2595,NIVELES!$A$14:$B$105,2,0)),"")</f>
        <v>280 5450</v>
      </c>
      <c r="AE2595" s="86" t="s">
        <v>322</v>
      </c>
      <c r="AF2595" s="86" t="s">
        <v>369</v>
      </c>
      <c r="AG2595" s="79" t="str">
        <f>+IF(AF2595&lt;&gt;"",VLOOKUP(AF2595,NIVELES!$A$666:$B$673,2,0),"")</f>
        <v>ADMINISTRACIÓN_CENTRAL</v>
      </c>
      <c r="AH2595" s="78" t="s">
        <v>322</v>
      </c>
      <c r="AI2595" s="79" t="str">
        <f>IF(AH2595&lt;&gt;"",VLOOKUP(CONCATENATE(AG2595,AH2595),NIVELES!$B$676:$C$745,2,0),"")</f>
        <v>Administración De La Gestión Administrativa Financiera</v>
      </c>
      <c r="AJ2595" s="78" t="s">
        <v>517</v>
      </c>
      <c r="AK2595" s="79" t="str">
        <f>+IF(AJ2595&lt;&gt;"",VLOOKUP(AJ2595,NIVELES!$A$816:$B$892,2,0),"")</f>
        <v>NO APLICA</v>
      </c>
      <c r="AL2595" s="78" t="s">
        <v>554</v>
      </c>
      <c r="AM2595" s="78">
        <v>530209</v>
      </c>
      <c r="AN2595" s="79" t="str">
        <f>IF(AM2595&lt;&gt;"",+VLOOKUP(AM2595,NIVELES!$A$1652:$B$2466,2,0),"")</f>
        <v>Servicios de Aseo; Lavado de Vestimenta de Trabajo; Fumigación, Desinfección y Limpieza de Instalaciones</v>
      </c>
      <c r="AO2595" s="87">
        <v>34276</v>
      </c>
      <c r="AP2595" s="88">
        <v>2856.33</v>
      </c>
      <c r="AQ2595" s="88">
        <v>2029.94</v>
      </c>
      <c r="AR2595" s="88">
        <v>2856.33</v>
      </c>
      <c r="AS2595" s="88">
        <v>2856.33</v>
      </c>
      <c r="AT2595" s="88">
        <v>2856.33</v>
      </c>
      <c r="AU2595" s="88">
        <v>2856.33</v>
      </c>
      <c r="AV2595" s="88">
        <v>2856.33</v>
      </c>
      <c r="AW2595" s="88">
        <v>2856.33</v>
      </c>
      <c r="AX2595" s="88">
        <v>2856.33</v>
      </c>
      <c r="AY2595" s="88">
        <v>2856.33</v>
      </c>
      <c r="AZ2595" s="88">
        <v>2856.33</v>
      </c>
      <c r="BA2595" s="88">
        <v>3682.76</v>
      </c>
      <c r="BB2595" s="89">
        <f t="shared" si="159"/>
        <v>34276.000000000007</v>
      </c>
      <c r="BC2595" s="90" t="str">
        <f t="shared" si="158"/>
        <v>OK</v>
      </c>
      <c r="BD2595" s="91" t="str">
        <f t="shared" si="160"/>
        <v xml:space="preserve">                  </v>
      </c>
      <c r="BE2595" s="92">
        <f t="shared" si="161"/>
        <v>12</v>
      </c>
    </row>
    <row r="2596" spans="1:57" s="74" customFormat="1" ht="50.1" customHeight="1" x14ac:dyDescent="0.2">
      <c r="A2596" s="78" t="s">
        <v>55</v>
      </c>
      <c r="B2596" s="78" t="s">
        <v>61</v>
      </c>
      <c r="C2596" s="78" t="s">
        <v>1036</v>
      </c>
      <c r="D2596" s="78" t="s">
        <v>575</v>
      </c>
      <c r="E2596" s="79" t="str">
        <f>+IF(C2596&lt;&gt;"",VLOOKUP(MID(C2596,18,5),NIVELES!$A$133:$B$213,2,0),"")</f>
        <v>LOS_RÍOS</v>
      </c>
      <c r="F2596" s="80" t="s">
        <v>290</v>
      </c>
      <c r="G2596" s="81" t="str">
        <f>+IF(F2596&lt;&gt;"",VLOOKUP(F2596,NIVELES!$A$246:$C$464,3,0),"")</f>
        <v xml:space="preserve"> </v>
      </c>
      <c r="H2596" s="82" t="s">
        <v>1023</v>
      </c>
      <c r="I2596" s="78" t="s">
        <v>2173</v>
      </c>
      <c r="J2596" s="78" t="s">
        <v>2165</v>
      </c>
      <c r="K2596" s="78" t="s">
        <v>2166</v>
      </c>
      <c r="L2596" s="78" t="s">
        <v>1791</v>
      </c>
      <c r="M2596" s="78" t="s">
        <v>1791</v>
      </c>
      <c r="N2596" s="78" t="s">
        <v>1791</v>
      </c>
      <c r="O2596" s="78" t="s">
        <v>2897</v>
      </c>
      <c r="P2596" s="82">
        <v>2</v>
      </c>
      <c r="Q2596" s="78" t="s">
        <v>3043</v>
      </c>
      <c r="R2596" s="82"/>
      <c r="S2596" s="82"/>
      <c r="T2596" s="82">
        <v>1</v>
      </c>
      <c r="U2596" s="82"/>
      <c r="V2596" s="82"/>
      <c r="W2596" s="82"/>
      <c r="X2596" s="82"/>
      <c r="Y2596" s="82">
        <v>1</v>
      </c>
      <c r="Z2596" s="82"/>
      <c r="AA2596" s="82"/>
      <c r="AB2596" s="82"/>
      <c r="AC2596" s="82"/>
      <c r="AD2596" s="85" t="str">
        <f>IF(A2596&lt;&gt;"",IF(D2596="DIRECCIÓN_DE_TRANSFERENCIAS","280 0031",VLOOKUP(C2596,NIVELES!$A$14:$B$105,2,0)),"")</f>
        <v>280 5450</v>
      </c>
      <c r="AE2596" s="86" t="s">
        <v>322</v>
      </c>
      <c r="AF2596" s="86" t="s">
        <v>369</v>
      </c>
      <c r="AG2596" s="79" t="str">
        <f>+IF(AF2596&lt;&gt;"",VLOOKUP(AF2596,NIVELES!$A$666:$B$673,2,0),"")</f>
        <v>ADMINISTRACIÓN_CENTRAL</v>
      </c>
      <c r="AH2596" s="78" t="s">
        <v>322</v>
      </c>
      <c r="AI2596" s="79" t="str">
        <f>IF(AH2596&lt;&gt;"",VLOOKUP(CONCATENATE(AG2596,AH2596),NIVELES!$B$676:$C$745,2,0),"")</f>
        <v>Administración De La Gestión Administrativa Financiera</v>
      </c>
      <c r="AJ2596" s="78" t="s">
        <v>517</v>
      </c>
      <c r="AK2596" s="79" t="str">
        <f>+IF(AJ2596&lt;&gt;"",VLOOKUP(AJ2596,NIVELES!$A$816:$B$892,2,0),"")</f>
        <v>NO APLICA</v>
      </c>
      <c r="AL2596" s="78" t="s">
        <v>554</v>
      </c>
      <c r="AM2596" s="78">
        <v>530804</v>
      </c>
      <c r="AN2596" s="79" t="str">
        <f>IF(AM2596&lt;&gt;"",+VLOOKUP(AM2596,NIVELES!$A$1652:$B$2466,2,0),"")</f>
        <v>Materiales de Oficina</v>
      </c>
      <c r="AO2596" s="87">
        <v>5779</v>
      </c>
      <c r="AP2596" s="88">
        <v>0</v>
      </c>
      <c r="AQ2596" s="88">
        <v>0</v>
      </c>
      <c r="AR2596" s="88">
        <v>4741.59</v>
      </c>
      <c r="AS2596" s="88">
        <v>0</v>
      </c>
      <c r="AT2596" s="88">
        <v>0</v>
      </c>
      <c r="AU2596" s="88">
        <v>0</v>
      </c>
      <c r="AV2596" s="88">
        <v>0</v>
      </c>
      <c r="AW2596" s="88">
        <v>0</v>
      </c>
      <c r="AX2596" s="88">
        <v>1037.4100000000001</v>
      </c>
      <c r="AY2596" s="88">
        <v>0</v>
      </c>
      <c r="AZ2596" s="88">
        <v>0</v>
      </c>
      <c r="BA2596" s="88">
        <v>0</v>
      </c>
      <c r="BB2596" s="89">
        <f t="shared" si="159"/>
        <v>5779</v>
      </c>
      <c r="BC2596" s="90" t="str">
        <f t="shared" si="158"/>
        <v>OK</v>
      </c>
      <c r="BD2596" s="91" t="str">
        <f t="shared" si="160"/>
        <v xml:space="preserve">                  </v>
      </c>
      <c r="BE2596" s="92">
        <f t="shared" si="161"/>
        <v>2</v>
      </c>
    </row>
    <row r="2597" spans="1:57" s="74" customFormat="1" ht="50.1" customHeight="1" x14ac:dyDescent="0.2">
      <c r="A2597" s="78" t="s">
        <v>55</v>
      </c>
      <c r="B2597" s="78" t="s">
        <v>61</v>
      </c>
      <c r="C2597" s="78" t="s">
        <v>1036</v>
      </c>
      <c r="D2597" s="78" t="s">
        <v>575</v>
      </c>
      <c r="E2597" s="79" t="str">
        <f>+IF(C2597&lt;&gt;"",VLOOKUP(MID(C2597,18,5),NIVELES!$A$133:$B$213,2,0),"")</f>
        <v>LOS_RÍOS</v>
      </c>
      <c r="F2597" s="80" t="s">
        <v>290</v>
      </c>
      <c r="G2597" s="81" t="str">
        <f>+IF(F2597&lt;&gt;"",VLOOKUP(F2597,NIVELES!$A$246:$C$464,3,0),"")</f>
        <v xml:space="preserve"> </v>
      </c>
      <c r="H2597" s="82" t="s">
        <v>1023</v>
      </c>
      <c r="I2597" s="78" t="s">
        <v>2173</v>
      </c>
      <c r="J2597" s="78" t="s">
        <v>2165</v>
      </c>
      <c r="K2597" s="78" t="s">
        <v>2166</v>
      </c>
      <c r="L2597" s="78" t="s">
        <v>1791</v>
      </c>
      <c r="M2597" s="78" t="s">
        <v>1791</v>
      </c>
      <c r="N2597" s="78" t="s">
        <v>1791</v>
      </c>
      <c r="O2597" s="78" t="s">
        <v>2897</v>
      </c>
      <c r="P2597" s="82">
        <v>12</v>
      </c>
      <c r="Q2597" s="78" t="s">
        <v>3043</v>
      </c>
      <c r="R2597" s="82">
        <v>1</v>
      </c>
      <c r="S2597" s="82">
        <v>1</v>
      </c>
      <c r="T2597" s="82">
        <v>1</v>
      </c>
      <c r="U2597" s="82">
        <v>1</v>
      </c>
      <c r="V2597" s="82">
        <v>1</v>
      </c>
      <c r="W2597" s="82">
        <v>1</v>
      </c>
      <c r="X2597" s="82">
        <v>1</v>
      </c>
      <c r="Y2597" s="82">
        <v>1</v>
      </c>
      <c r="Z2597" s="82">
        <v>1</v>
      </c>
      <c r="AA2597" s="82">
        <v>1</v>
      </c>
      <c r="AB2597" s="82">
        <v>1</v>
      </c>
      <c r="AC2597" s="82">
        <v>1</v>
      </c>
      <c r="AD2597" s="85" t="str">
        <f>IF(A2597&lt;&gt;"",IF(D2597="DIRECCIÓN_DE_TRANSFERENCIAS","280 0031",VLOOKUP(C2597,NIVELES!$A$14:$B$105,2,0)),"")</f>
        <v>280 5450</v>
      </c>
      <c r="AE2597" s="86" t="s">
        <v>322</v>
      </c>
      <c r="AF2597" s="86" t="s">
        <v>369</v>
      </c>
      <c r="AG2597" s="79" t="str">
        <f>+IF(AF2597&lt;&gt;"",VLOOKUP(AF2597,NIVELES!$A$666:$B$673,2,0),"")</f>
        <v>ADMINISTRACIÓN_CENTRAL</v>
      </c>
      <c r="AH2597" s="78" t="s">
        <v>322</v>
      </c>
      <c r="AI2597" s="79" t="str">
        <f>IF(AH2597&lt;&gt;"",VLOOKUP(CONCATENATE(AG2597,AH2597),NIVELES!$B$676:$C$745,2,0),"")</f>
        <v>Administración De La Gestión Administrativa Financiera</v>
      </c>
      <c r="AJ2597" s="78" t="s">
        <v>517</v>
      </c>
      <c r="AK2597" s="79" t="str">
        <f>+IF(AJ2597&lt;&gt;"",VLOOKUP(AJ2597,NIVELES!$A$816:$B$892,2,0),"")</f>
        <v>NO APLICA</v>
      </c>
      <c r="AL2597" s="78" t="s">
        <v>554</v>
      </c>
      <c r="AM2597" s="78">
        <v>530803</v>
      </c>
      <c r="AN2597" s="79" t="str">
        <f>IF(AM2597&lt;&gt;"",+VLOOKUP(AM2597,NIVELES!$A$1652:$B$2466,2,0),"")</f>
        <v>Combustibles y Lubricantes</v>
      </c>
      <c r="AO2597" s="87">
        <v>19968</v>
      </c>
      <c r="AP2597" s="88">
        <v>1664</v>
      </c>
      <c r="AQ2597" s="88">
        <v>5000</v>
      </c>
      <c r="AR2597" s="88">
        <v>1664</v>
      </c>
      <c r="AS2597" s="88">
        <v>1664</v>
      </c>
      <c r="AT2597" s="88">
        <v>1664</v>
      </c>
      <c r="AU2597" s="88">
        <v>1664</v>
      </c>
      <c r="AV2597" s="88">
        <v>1664</v>
      </c>
      <c r="AW2597" s="88">
        <v>1664</v>
      </c>
      <c r="AX2597" s="88">
        <v>1664</v>
      </c>
      <c r="AY2597" s="88">
        <v>552</v>
      </c>
      <c r="AZ2597" s="88">
        <v>552</v>
      </c>
      <c r="BA2597" s="88">
        <v>552</v>
      </c>
      <c r="BB2597" s="89">
        <f t="shared" si="159"/>
        <v>19968</v>
      </c>
      <c r="BC2597" s="90" t="str">
        <f t="shared" si="158"/>
        <v>OK</v>
      </c>
      <c r="BD2597" s="91" t="str">
        <f t="shared" si="160"/>
        <v xml:space="preserve">                  </v>
      </c>
      <c r="BE2597" s="92">
        <f t="shared" si="161"/>
        <v>12</v>
      </c>
    </row>
    <row r="2598" spans="1:57" s="74" customFormat="1" ht="50.1" customHeight="1" x14ac:dyDescent="0.2">
      <c r="A2598" s="78" t="s">
        <v>55</v>
      </c>
      <c r="B2598" s="78" t="s">
        <v>61</v>
      </c>
      <c r="C2598" s="78" t="s">
        <v>1036</v>
      </c>
      <c r="D2598" s="78" t="s">
        <v>575</v>
      </c>
      <c r="E2598" s="79" t="str">
        <f>+IF(C2598&lt;&gt;"",VLOOKUP(MID(C2598,18,5),NIVELES!$A$133:$B$213,2,0),"")</f>
        <v>LOS_RÍOS</v>
      </c>
      <c r="F2598" s="80" t="s">
        <v>290</v>
      </c>
      <c r="G2598" s="81" t="str">
        <f>+IF(F2598&lt;&gt;"",VLOOKUP(F2598,NIVELES!$A$246:$C$464,3,0),"")</f>
        <v xml:space="preserve"> </v>
      </c>
      <c r="H2598" s="82" t="s">
        <v>1023</v>
      </c>
      <c r="I2598" s="78" t="s">
        <v>2173</v>
      </c>
      <c r="J2598" s="78" t="s">
        <v>2165</v>
      </c>
      <c r="K2598" s="78" t="s">
        <v>2166</v>
      </c>
      <c r="L2598" s="78" t="s">
        <v>1791</v>
      </c>
      <c r="M2598" s="78" t="s">
        <v>1791</v>
      </c>
      <c r="N2598" s="78" t="s">
        <v>1791</v>
      </c>
      <c r="O2598" s="78" t="s">
        <v>2897</v>
      </c>
      <c r="P2598" s="82">
        <v>12</v>
      </c>
      <c r="Q2598" s="78" t="s">
        <v>3043</v>
      </c>
      <c r="R2598" s="82">
        <v>1</v>
      </c>
      <c r="S2598" s="82">
        <v>1</v>
      </c>
      <c r="T2598" s="82">
        <v>1</v>
      </c>
      <c r="U2598" s="82">
        <v>1</v>
      </c>
      <c r="V2598" s="82">
        <v>1</v>
      </c>
      <c r="W2598" s="82">
        <v>1</v>
      </c>
      <c r="X2598" s="82">
        <v>1</v>
      </c>
      <c r="Y2598" s="82">
        <v>1</v>
      </c>
      <c r="Z2598" s="82">
        <v>1</v>
      </c>
      <c r="AA2598" s="82">
        <v>1</v>
      </c>
      <c r="AB2598" s="82">
        <v>1</v>
      </c>
      <c r="AC2598" s="82">
        <v>1</v>
      </c>
      <c r="AD2598" s="85" t="str">
        <f>IF(A2598&lt;&gt;"",IF(D2598="DIRECCIÓN_DE_TRANSFERENCIAS","280 0031",VLOOKUP(C2598,NIVELES!$A$14:$B$105,2,0)),"")</f>
        <v>280 5450</v>
      </c>
      <c r="AE2598" s="86" t="s">
        <v>322</v>
      </c>
      <c r="AF2598" s="86" t="s">
        <v>369</v>
      </c>
      <c r="AG2598" s="79" t="str">
        <f>+IF(AF2598&lt;&gt;"",VLOOKUP(AF2598,NIVELES!$A$666:$B$673,2,0),"")</f>
        <v>ADMINISTRACIÓN_CENTRAL</v>
      </c>
      <c r="AH2598" s="78" t="s">
        <v>322</v>
      </c>
      <c r="AI2598" s="79" t="str">
        <f>IF(AH2598&lt;&gt;"",VLOOKUP(CONCATENATE(AG2598,AH2598),NIVELES!$B$676:$C$745,2,0),"")</f>
        <v>Administración De La Gestión Administrativa Financiera</v>
      </c>
      <c r="AJ2598" s="78" t="s">
        <v>517</v>
      </c>
      <c r="AK2598" s="79" t="str">
        <f>+IF(AJ2598&lt;&gt;"",VLOOKUP(AJ2598,NIVELES!$A$816:$B$892,2,0),"")</f>
        <v>NO APLICA</v>
      </c>
      <c r="AL2598" s="78" t="s">
        <v>554</v>
      </c>
      <c r="AM2598" s="78">
        <v>530813</v>
      </c>
      <c r="AN2598" s="79" t="str">
        <f>IF(AM2598&lt;&gt;"",+VLOOKUP(AM2598,NIVELES!$A$1652:$B$2466,2,0),"")</f>
        <v>Repuestos y Accesorios</v>
      </c>
      <c r="AO2598" s="87">
        <v>16775</v>
      </c>
      <c r="AP2598" s="88">
        <v>1397.92</v>
      </c>
      <c r="AQ2598" s="88">
        <v>5999.62</v>
      </c>
      <c r="AR2598" s="88">
        <v>937.74</v>
      </c>
      <c r="AS2598" s="88">
        <v>937.74</v>
      </c>
      <c r="AT2598" s="88">
        <v>937.74</v>
      </c>
      <c r="AU2598" s="88">
        <v>937.74</v>
      </c>
      <c r="AV2598" s="88">
        <v>937.74</v>
      </c>
      <c r="AW2598" s="88">
        <v>937.74</v>
      </c>
      <c r="AX2598" s="88">
        <v>937.74</v>
      </c>
      <c r="AY2598" s="88">
        <v>937.74</v>
      </c>
      <c r="AZ2598" s="88">
        <v>937.74</v>
      </c>
      <c r="BA2598" s="88">
        <v>937.8</v>
      </c>
      <c r="BB2598" s="89">
        <f t="shared" si="159"/>
        <v>16775</v>
      </c>
      <c r="BC2598" s="90" t="str">
        <f t="shared" si="158"/>
        <v>OK</v>
      </c>
      <c r="BD2598" s="91" t="str">
        <f t="shared" si="160"/>
        <v xml:space="preserve">                  </v>
      </c>
      <c r="BE2598" s="92">
        <f t="shared" si="161"/>
        <v>12</v>
      </c>
    </row>
    <row r="2599" spans="1:57" s="74" customFormat="1" ht="50.1" customHeight="1" x14ac:dyDescent="0.2">
      <c r="A2599" s="78" t="s">
        <v>55</v>
      </c>
      <c r="B2599" s="78" t="s">
        <v>61</v>
      </c>
      <c r="C2599" s="78" t="s">
        <v>1036</v>
      </c>
      <c r="D2599" s="78" t="s">
        <v>575</v>
      </c>
      <c r="E2599" s="79" t="str">
        <f>+IF(C2599&lt;&gt;"",VLOOKUP(MID(C2599,18,5),NIVELES!$A$133:$B$213,2,0),"")</f>
        <v>LOS_RÍOS</v>
      </c>
      <c r="F2599" s="80" t="s">
        <v>290</v>
      </c>
      <c r="G2599" s="81" t="str">
        <f>+IF(F2599&lt;&gt;"",VLOOKUP(F2599,NIVELES!$A$246:$C$464,3,0),"")</f>
        <v xml:space="preserve"> </v>
      </c>
      <c r="H2599" s="82" t="s">
        <v>1023</v>
      </c>
      <c r="I2599" s="78" t="s">
        <v>2173</v>
      </c>
      <c r="J2599" s="78" t="s">
        <v>2165</v>
      </c>
      <c r="K2599" s="78" t="s">
        <v>2166</v>
      </c>
      <c r="L2599" s="78" t="s">
        <v>1791</v>
      </c>
      <c r="M2599" s="78" t="s">
        <v>1791</v>
      </c>
      <c r="N2599" s="78" t="s">
        <v>1791</v>
      </c>
      <c r="O2599" s="78" t="s">
        <v>2897</v>
      </c>
      <c r="P2599" s="82">
        <v>12</v>
      </c>
      <c r="Q2599" s="78" t="s">
        <v>3043</v>
      </c>
      <c r="R2599" s="82">
        <v>1</v>
      </c>
      <c r="S2599" s="82">
        <v>1</v>
      </c>
      <c r="T2599" s="82">
        <v>1</v>
      </c>
      <c r="U2599" s="82">
        <v>1</v>
      </c>
      <c r="V2599" s="82">
        <v>1</v>
      </c>
      <c r="W2599" s="82">
        <v>1</v>
      </c>
      <c r="X2599" s="82">
        <v>1</v>
      </c>
      <c r="Y2599" s="82">
        <v>1</v>
      </c>
      <c r="Z2599" s="82">
        <v>1</v>
      </c>
      <c r="AA2599" s="82">
        <v>1</v>
      </c>
      <c r="AB2599" s="82">
        <v>1</v>
      </c>
      <c r="AC2599" s="82">
        <v>1</v>
      </c>
      <c r="AD2599" s="85" t="str">
        <f>IF(A2599&lt;&gt;"",IF(D2599="DIRECCIÓN_DE_TRANSFERENCIAS","280 0031",VLOOKUP(C2599,NIVELES!$A$14:$B$105,2,0)),"")</f>
        <v>280 5450</v>
      </c>
      <c r="AE2599" s="86" t="s">
        <v>322</v>
      </c>
      <c r="AF2599" s="86" t="s">
        <v>369</v>
      </c>
      <c r="AG2599" s="79" t="str">
        <f>+IF(AF2599&lt;&gt;"",VLOOKUP(AF2599,NIVELES!$A$666:$B$673,2,0),"")</f>
        <v>ADMINISTRACIÓN_CENTRAL</v>
      </c>
      <c r="AH2599" s="78" t="s">
        <v>322</v>
      </c>
      <c r="AI2599" s="79" t="str">
        <f>IF(AH2599&lt;&gt;"",VLOOKUP(CONCATENATE(AG2599,AH2599),NIVELES!$B$676:$C$745,2,0),"")</f>
        <v>Administración De La Gestión Administrativa Financiera</v>
      </c>
      <c r="AJ2599" s="78" t="s">
        <v>517</v>
      </c>
      <c r="AK2599" s="79" t="str">
        <f>+IF(AJ2599&lt;&gt;"",VLOOKUP(AJ2599,NIVELES!$A$816:$B$892,2,0),"")</f>
        <v>NO APLICA</v>
      </c>
      <c r="AL2599" s="78" t="s">
        <v>554</v>
      </c>
      <c r="AM2599" s="78">
        <v>530104</v>
      </c>
      <c r="AN2599" s="79" t="str">
        <f>IF(AM2599&lt;&gt;"",+VLOOKUP(AM2599,NIVELES!$A$1652:$B$2466,2,0),"")</f>
        <v>Energía Eléctrica</v>
      </c>
      <c r="AO2599" s="87">
        <v>9423</v>
      </c>
      <c r="AP2599" s="88">
        <v>1182.1099999999999</v>
      </c>
      <c r="AQ2599" s="88">
        <v>1623.35</v>
      </c>
      <c r="AR2599" s="88">
        <v>1182.1099999999999</v>
      </c>
      <c r="AS2599" s="88">
        <v>1182.1099999999999</v>
      </c>
      <c r="AT2599" s="88">
        <v>1182.1099999999999</v>
      </c>
      <c r="AU2599" s="88">
        <v>1182.1099999999999</v>
      </c>
      <c r="AV2599" s="88">
        <v>1182.1099999999999</v>
      </c>
      <c r="AW2599" s="88">
        <v>141.4</v>
      </c>
      <c r="AX2599" s="88">
        <v>141.4</v>
      </c>
      <c r="AY2599" s="88">
        <v>141.4</v>
      </c>
      <c r="AZ2599" s="88">
        <v>141.4</v>
      </c>
      <c r="BA2599" s="88">
        <v>141.38999999999999</v>
      </c>
      <c r="BB2599" s="89">
        <f t="shared" si="159"/>
        <v>9422.9999999999964</v>
      </c>
      <c r="BC2599" s="90" t="str">
        <f t="shared" si="158"/>
        <v>OK</v>
      </c>
      <c r="BD2599" s="91" t="str">
        <f t="shared" si="160"/>
        <v xml:space="preserve">                  </v>
      </c>
      <c r="BE2599" s="92">
        <f t="shared" si="161"/>
        <v>12</v>
      </c>
    </row>
    <row r="2600" spans="1:57" s="74" customFormat="1" ht="50.1" customHeight="1" x14ac:dyDescent="0.2">
      <c r="A2600" s="78" t="s">
        <v>55</v>
      </c>
      <c r="B2600" s="78" t="s">
        <v>61</v>
      </c>
      <c r="C2600" s="78" t="s">
        <v>1036</v>
      </c>
      <c r="D2600" s="78" t="s">
        <v>575</v>
      </c>
      <c r="E2600" s="79" t="str">
        <f>+IF(C2600&lt;&gt;"",VLOOKUP(MID(C2600,18,5),NIVELES!$A$133:$B$213,2,0),"")</f>
        <v>LOS_RÍOS</v>
      </c>
      <c r="F2600" s="80" t="s">
        <v>290</v>
      </c>
      <c r="G2600" s="81" t="str">
        <f>+IF(F2600&lt;&gt;"",VLOOKUP(F2600,NIVELES!$A$246:$C$464,3,0),"")</f>
        <v xml:space="preserve"> </v>
      </c>
      <c r="H2600" s="82" t="s">
        <v>1023</v>
      </c>
      <c r="I2600" s="78" t="s">
        <v>2173</v>
      </c>
      <c r="J2600" s="78" t="s">
        <v>2165</v>
      </c>
      <c r="K2600" s="78" t="s">
        <v>2166</v>
      </c>
      <c r="L2600" s="78" t="s">
        <v>1791</v>
      </c>
      <c r="M2600" s="78" t="s">
        <v>1791</v>
      </c>
      <c r="N2600" s="78" t="s">
        <v>1791</v>
      </c>
      <c r="O2600" s="78" t="s">
        <v>2897</v>
      </c>
      <c r="P2600" s="82">
        <v>3</v>
      </c>
      <c r="Q2600" s="78" t="s">
        <v>3043</v>
      </c>
      <c r="R2600" s="82"/>
      <c r="S2600" s="82"/>
      <c r="T2600" s="82">
        <v>1</v>
      </c>
      <c r="U2600" s="82"/>
      <c r="V2600" s="82"/>
      <c r="W2600" s="82">
        <v>1</v>
      </c>
      <c r="X2600" s="82"/>
      <c r="Y2600" s="82"/>
      <c r="Z2600" s="82">
        <v>1</v>
      </c>
      <c r="AA2600" s="82"/>
      <c r="AB2600" s="82"/>
      <c r="AC2600" s="82"/>
      <c r="AD2600" s="85" t="str">
        <f>IF(A2600&lt;&gt;"",IF(D2600="DIRECCIÓN_DE_TRANSFERENCIAS","280 0031",VLOOKUP(C2600,NIVELES!$A$14:$B$105,2,0)),"")</f>
        <v>280 5450</v>
      </c>
      <c r="AE2600" s="86" t="s">
        <v>322</v>
      </c>
      <c r="AF2600" s="86" t="s">
        <v>369</v>
      </c>
      <c r="AG2600" s="79" t="str">
        <f>+IF(AF2600&lt;&gt;"",VLOOKUP(AF2600,NIVELES!$A$666:$B$673,2,0),"")</f>
        <v>ADMINISTRACIÓN_CENTRAL</v>
      </c>
      <c r="AH2600" s="78" t="s">
        <v>322</v>
      </c>
      <c r="AI2600" s="79" t="str">
        <f>IF(AH2600&lt;&gt;"",VLOOKUP(CONCATENATE(AG2600,AH2600),NIVELES!$B$676:$C$745,2,0),"")</f>
        <v>Administración De La Gestión Administrativa Financiera</v>
      </c>
      <c r="AJ2600" s="78" t="s">
        <v>517</v>
      </c>
      <c r="AK2600" s="79" t="str">
        <f>+IF(AJ2600&lt;&gt;"",VLOOKUP(AJ2600,NIVELES!$A$816:$B$892,2,0),"")</f>
        <v>NO APLICA</v>
      </c>
      <c r="AL2600" s="78" t="s">
        <v>554</v>
      </c>
      <c r="AM2600" s="78">
        <v>530203</v>
      </c>
      <c r="AN2600" s="79" t="str">
        <f>IF(AM2600&lt;&gt;"",+VLOOKUP(AM2600,NIVELES!$A$1652:$B$2466,2,0),"")</f>
        <v>Almacenamiento, Embalaje, Envase y Recarga de Extintores</v>
      </c>
      <c r="AO2600" s="87">
        <v>747</v>
      </c>
      <c r="AP2600" s="88">
        <v>0</v>
      </c>
      <c r="AQ2600" s="88">
        <v>0</v>
      </c>
      <c r="AR2600" s="88">
        <v>246.51000000000002</v>
      </c>
      <c r="AS2600" s="88">
        <v>0</v>
      </c>
      <c r="AT2600" s="88">
        <v>0</v>
      </c>
      <c r="AU2600" s="88">
        <v>246.51000000000002</v>
      </c>
      <c r="AV2600" s="88">
        <v>0</v>
      </c>
      <c r="AW2600" s="88">
        <v>0</v>
      </c>
      <c r="AX2600" s="88">
        <v>253.98000000000002</v>
      </c>
      <c r="AY2600" s="88">
        <v>0</v>
      </c>
      <c r="AZ2600" s="88">
        <v>0</v>
      </c>
      <c r="BA2600" s="88">
        <v>0</v>
      </c>
      <c r="BB2600" s="89">
        <f t="shared" si="159"/>
        <v>747</v>
      </c>
      <c r="BC2600" s="90" t="str">
        <f t="shared" si="158"/>
        <v>OK</v>
      </c>
      <c r="BD2600" s="91" t="str">
        <f t="shared" si="160"/>
        <v xml:space="preserve">                  </v>
      </c>
      <c r="BE2600" s="92">
        <f t="shared" si="161"/>
        <v>3</v>
      </c>
    </row>
    <row r="2601" spans="1:57" s="74" customFormat="1" ht="50.1" customHeight="1" x14ac:dyDescent="0.2">
      <c r="A2601" s="78" t="s">
        <v>55</v>
      </c>
      <c r="B2601" s="78" t="s">
        <v>61</v>
      </c>
      <c r="C2601" s="78" t="s">
        <v>1036</v>
      </c>
      <c r="D2601" s="78" t="s">
        <v>575</v>
      </c>
      <c r="E2601" s="79" t="str">
        <f>+IF(C2601&lt;&gt;"",VLOOKUP(MID(C2601,18,5),NIVELES!$A$133:$B$213,2,0),"")</f>
        <v>LOS_RÍOS</v>
      </c>
      <c r="F2601" s="80" t="s">
        <v>290</v>
      </c>
      <c r="G2601" s="81" t="str">
        <f>+IF(F2601&lt;&gt;"",VLOOKUP(F2601,NIVELES!$A$246:$C$464,3,0),"")</f>
        <v xml:space="preserve"> </v>
      </c>
      <c r="H2601" s="82" t="s">
        <v>1023</v>
      </c>
      <c r="I2601" s="78" t="s">
        <v>2173</v>
      </c>
      <c r="J2601" s="78" t="s">
        <v>2165</v>
      </c>
      <c r="K2601" s="78" t="s">
        <v>2166</v>
      </c>
      <c r="L2601" s="78" t="s">
        <v>1791</v>
      </c>
      <c r="M2601" s="78" t="s">
        <v>1791</v>
      </c>
      <c r="N2601" s="78" t="s">
        <v>1791</v>
      </c>
      <c r="O2601" s="78" t="s">
        <v>2897</v>
      </c>
      <c r="P2601" s="82">
        <v>12</v>
      </c>
      <c r="Q2601" s="78" t="s">
        <v>3043</v>
      </c>
      <c r="R2601" s="82">
        <v>1</v>
      </c>
      <c r="S2601" s="82">
        <v>1</v>
      </c>
      <c r="T2601" s="82">
        <v>1</v>
      </c>
      <c r="U2601" s="82">
        <v>1</v>
      </c>
      <c r="V2601" s="82">
        <v>1</v>
      </c>
      <c r="W2601" s="82">
        <v>1</v>
      </c>
      <c r="X2601" s="82">
        <v>1</v>
      </c>
      <c r="Y2601" s="82">
        <v>1</v>
      </c>
      <c r="Z2601" s="82">
        <v>1</v>
      </c>
      <c r="AA2601" s="82">
        <v>1</v>
      </c>
      <c r="AB2601" s="82">
        <v>1</v>
      </c>
      <c r="AC2601" s="82">
        <v>1</v>
      </c>
      <c r="AD2601" s="85" t="str">
        <f>IF(A2601&lt;&gt;"",IF(D2601="DIRECCIÓN_DE_TRANSFERENCIAS","280 0031",VLOOKUP(C2601,NIVELES!$A$14:$B$105,2,0)),"")</f>
        <v>280 5450</v>
      </c>
      <c r="AE2601" s="86" t="s">
        <v>322</v>
      </c>
      <c r="AF2601" s="86" t="s">
        <v>369</v>
      </c>
      <c r="AG2601" s="79" t="str">
        <f>+IF(AF2601&lt;&gt;"",VLOOKUP(AF2601,NIVELES!$A$666:$B$673,2,0),"")</f>
        <v>ADMINISTRACIÓN_CENTRAL</v>
      </c>
      <c r="AH2601" s="78" t="s">
        <v>322</v>
      </c>
      <c r="AI2601" s="79" t="str">
        <f>IF(AH2601&lt;&gt;"",VLOOKUP(CONCATENATE(AG2601,AH2601),NIVELES!$B$676:$C$745,2,0),"")</f>
        <v>Administración De La Gestión Administrativa Financiera</v>
      </c>
      <c r="AJ2601" s="78" t="s">
        <v>517</v>
      </c>
      <c r="AK2601" s="79" t="str">
        <f>+IF(AJ2601&lt;&gt;"",VLOOKUP(AJ2601,NIVELES!$A$816:$B$892,2,0),"")</f>
        <v>NO APLICA</v>
      </c>
      <c r="AL2601" s="78" t="s">
        <v>554</v>
      </c>
      <c r="AM2601" s="78">
        <v>530105</v>
      </c>
      <c r="AN2601" s="79" t="str">
        <f>IF(AM2601&lt;&gt;"",+VLOOKUP(AM2601,NIVELES!$A$1652:$B$2466,2,0),"")</f>
        <v>Telecomunicaciones</v>
      </c>
      <c r="AO2601" s="87">
        <v>5777</v>
      </c>
      <c r="AP2601" s="88">
        <v>481.42</v>
      </c>
      <c r="AQ2601" s="88">
        <v>261.88</v>
      </c>
      <c r="AR2601" s="88">
        <v>481.41666666666669</v>
      </c>
      <c r="AS2601" s="88">
        <v>481.41666666666669</v>
      </c>
      <c r="AT2601" s="88">
        <v>481.41666666666669</v>
      </c>
      <c r="AU2601" s="88">
        <v>481.41666666666669</v>
      </c>
      <c r="AV2601" s="88">
        <v>481.41666666666669</v>
      </c>
      <c r="AW2601" s="88">
        <v>481.41666666666669</v>
      </c>
      <c r="AX2601" s="88">
        <v>481.41666666666669</v>
      </c>
      <c r="AY2601" s="88">
        <v>481.41666666666669</v>
      </c>
      <c r="AZ2601" s="88">
        <v>481.41666666666669</v>
      </c>
      <c r="BA2601" s="88">
        <v>700.95</v>
      </c>
      <c r="BB2601" s="89">
        <f t="shared" si="159"/>
        <v>5777</v>
      </c>
      <c r="BC2601" s="90" t="str">
        <f t="shared" si="158"/>
        <v>OK</v>
      </c>
      <c r="BD2601" s="91" t="str">
        <f t="shared" si="160"/>
        <v xml:space="preserve">                  </v>
      </c>
      <c r="BE2601" s="92">
        <f t="shared" si="161"/>
        <v>12</v>
      </c>
    </row>
    <row r="2602" spans="1:57" s="74" customFormat="1" ht="50.1" customHeight="1" x14ac:dyDescent="0.2">
      <c r="A2602" s="78" t="s">
        <v>55</v>
      </c>
      <c r="B2602" s="78" t="s">
        <v>61</v>
      </c>
      <c r="C2602" s="78" t="s">
        <v>1036</v>
      </c>
      <c r="D2602" s="78" t="s">
        <v>575</v>
      </c>
      <c r="E2602" s="79" t="str">
        <f>+IF(C2602&lt;&gt;"",VLOOKUP(MID(C2602,18,5),NIVELES!$A$133:$B$213,2,0),"")</f>
        <v>LOS_RÍOS</v>
      </c>
      <c r="F2602" s="80" t="s">
        <v>290</v>
      </c>
      <c r="G2602" s="81" t="str">
        <f>+IF(F2602&lt;&gt;"",VLOOKUP(F2602,NIVELES!$A$246:$C$464,3,0),"")</f>
        <v xml:space="preserve"> </v>
      </c>
      <c r="H2602" s="82" t="s">
        <v>1023</v>
      </c>
      <c r="I2602" s="78" t="s">
        <v>2173</v>
      </c>
      <c r="J2602" s="78" t="s">
        <v>2165</v>
      </c>
      <c r="K2602" s="78" t="s">
        <v>2166</v>
      </c>
      <c r="L2602" s="78" t="s">
        <v>1791</v>
      </c>
      <c r="M2602" s="78" t="s">
        <v>1791</v>
      </c>
      <c r="N2602" s="78" t="s">
        <v>1791</v>
      </c>
      <c r="O2602" s="78" t="s">
        <v>2897</v>
      </c>
      <c r="P2602" s="82">
        <v>3</v>
      </c>
      <c r="Q2602" s="78" t="s">
        <v>3043</v>
      </c>
      <c r="R2602" s="82"/>
      <c r="S2602" s="82"/>
      <c r="T2602" s="82">
        <v>1</v>
      </c>
      <c r="U2602" s="82"/>
      <c r="V2602" s="82"/>
      <c r="W2602" s="82">
        <v>1</v>
      </c>
      <c r="X2602" s="82"/>
      <c r="Y2602" s="82"/>
      <c r="Z2602" s="82">
        <v>1</v>
      </c>
      <c r="AA2602" s="82"/>
      <c r="AB2602" s="82"/>
      <c r="AC2602" s="82"/>
      <c r="AD2602" s="85" t="str">
        <f>IF(A2602&lt;&gt;"",IF(D2602="DIRECCIÓN_DE_TRANSFERENCIAS","280 0031",VLOOKUP(C2602,NIVELES!$A$14:$B$105,2,0)),"")</f>
        <v>280 5450</v>
      </c>
      <c r="AE2602" s="86" t="s">
        <v>322</v>
      </c>
      <c r="AF2602" s="86" t="s">
        <v>369</v>
      </c>
      <c r="AG2602" s="79" t="str">
        <f>+IF(AF2602&lt;&gt;"",VLOOKUP(AF2602,NIVELES!$A$666:$B$673,2,0),"")</f>
        <v>ADMINISTRACIÓN_CENTRAL</v>
      </c>
      <c r="AH2602" s="78" t="s">
        <v>322</v>
      </c>
      <c r="AI2602" s="79" t="str">
        <f>IF(AH2602&lt;&gt;"",VLOOKUP(CONCATENATE(AG2602,AH2602),NIVELES!$B$676:$C$745,2,0),"")</f>
        <v>Administración De La Gestión Administrativa Financiera</v>
      </c>
      <c r="AJ2602" s="78" t="s">
        <v>517</v>
      </c>
      <c r="AK2602" s="79" t="str">
        <f>+IF(AJ2602&lt;&gt;"",VLOOKUP(AJ2602,NIVELES!$A$816:$B$892,2,0),"")</f>
        <v>NO APLICA</v>
      </c>
      <c r="AL2602" s="78" t="s">
        <v>554</v>
      </c>
      <c r="AM2602" s="78">
        <v>530402</v>
      </c>
      <c r="AN2602" s="79" t="str">
        <f>IF(AM2602&lt;&gt;"",+VLOOKUP(AM2602,NIVELES!$A$1652:$B$2466,2,0),"")</f>
        <v>Edificios, Locales, Residencias y Cableado Estructurado (Instalación, Mantenimiento y Reparación)</v>
      </c>
      <c r="AO2602" s="87">
        <v>6700</v>
      </c>
      <c r="AP2602" s="88">
        <v>0</v>
      </c>
      <c r="AQ2602" s="88">
        <v>0</v>
      </c>
      <c r="AR2602" s="88">
        <v>4747.05</v>
      </c>
      <c r="AS2602" s="88">
        <v>0</v>
      </c>
      <c r="AT2602" s="88">
        <v>0</v>
      </c>
      <c r="AU2602" s="88">
        <v>1000</v>
      </c>
      <c r="AV2602" s="88">
        <v>0</v>
      </c>
      <c r="AW2602" s="88">
        <v>0</v>
      </c>
      <c r="AX2602" s="88">
        <v>952.95</v>
      </c>
      <c r="AY2602" s="88">
        <v>0</v>
      </c>
      <c r="AZ2602" s="88">
        <v>0</v>
      </c>
      <c r="BA2602" s="88">
        <v>0</v>
      </c>
      <c r="BB2602" s="89">
        <f t="shared" si="159"/>
        <v>6700</v>
      </c>
      <c r="BC2602" s="90" t="str">
        <f t="shared" si="158"/>
        <v>OK</v>
      </c>
      <c r="BD2602" s="91" t="str">
        <f t="shared" si="160"/>
        <v xml:space="preserve">                  </v>
      </c>
      <c r="BE2602" s="92">
        <f t="shared" si="161"/>
        <v>3</v>
      </c>
    </row>
    <row r="2603" spans="1:57" s="74" customFormat="1" ht="50.1" customHeight="1" x14ac:dyDescent="0.2">
      <c r="A2603" s="78" t="s">
        <v>55</v>
      </c>
      <c r="B2603" s="78" t="s">
        <v>61</v>
      </c>
      <c r="C2603" s="78" t="s">
        <v>1036</v>
      </c>
      <c r="D2603" s="78" t="s">
        <v>575</v>
      </c>
      <c r="E2603" s="79" t="str">
        <f>+IF(C2603&lt;&gt;"",VLOOKUP(MID(C2603,18,5),NIVELES!$A$133:$B$213,2,0),"")</f>
        <v>LOS_RÍOS</v>
      </c>
      <c r="F2603" s="80" t="s">
        <v>290</v>
      </c>
      <c r="G2603" s="81" t="str">
        <f>+IF(F2603&lt;&gt;"",VLOOKUP(F2603,NIVELES!$A$246:$C$464,3,0),"")</f>
        <v xml:space="preserve"> </v>
      </c>
      <c r="H2603" s="82" t="s">
        <v>1023</v>
      </c>
      <c r="I2603" s="78" t="s">
        <v>2173</v>
      </c>
      <c r="J2603" s="78" t="s">
        <v>2165</v>
      </c>
      <c r="K2603" s="78" t="s">
        <v>2166</v>
      </c>
      <c r="L2603" s="78" t="s">
        <v>1791</v>
      </c>
      <c r="M2603" s="78" t="s">
        <v>1791</v>
      </c>
      <c r="N2603" s="78" t="s">
        <v>1791</v>
      </c>
      <c r="O2603" s="78" t="s">
        <v>2897</v>
      </c>
      <c r="P2603" s="82">
        <v>3</v>
      </c>
      <c r="Q2603" s="78" t="s">
        <v>3043</v>
      </c>
      <c r="R2603" s="82"/>
      <c r="S2603" s="82"/>
      <c r="T2603" s="82">
        <v>1</v>
      </c>
      <c r="U2603" s="82"/>
      <c r="V2603" s="82"/>
      <c r="W2603" s="82">
        <v>1</v>
      </c>
      <c r="X2603" s="82"/>
      <c r="Y2603" s="82"/>
      <c r="Z2603" s="82">
        <v>1</v>
      </c>
      <c r="AA2603" s="82"/>
      <c r="AB2603" s="82"/>
      <c r="AC2603" s="82"/>
      <c r="AD2603" s="85" t="str">
        <f>IF(A2603&lt;&gt;"",IF(D2603="DIRECCIÓN_DE_TRANSFERENCIAS","280 0031",VLOOKUP(C2603,NIVELES!$A$14:$B$105,2,0)),"")</f>
        <v>280 5450</v>
      </c>
      <c r="AE2603" s="86" t="s">
        <v>322</v>
      </c>
      <c r="AF2603" s="86" t="s">
        <v>369</v>
      </c>
      <c r="AG2603" s="79" t="str">
        <f>+IF(AF2603&lt;&gt;"",VLOOKUP(AF2603,NIVELES!$A$666:$B$673,2,0),"")</f>
        <v>ADMINISTRACIÓN_CENTRAL</v>
      </c>
      <c r="AH2603" s="78" t="s">
        <v>322</v>
      </c>
      <c r="AI2603" s="79" t="str">
        <f>IF(AH2603&lt;&gt;"",VLOOKUP(CONCATENATE(AG2603,AH2603),NIVELES!$B$676:$C$745,2,0),"")</f>
        <v>Administración De La Gestión Administrativa Financiera</v>
      </c>
      <c r="AJ2603" s="78" t="s">
        <v>517</v>
      </c>
      <c r="AK2603" s="79" t="str">
        <f>+IF(AJ2603&lt;&gt;"",VLOOKUP(AJ2603,NIVELES!$A$816:$B$892,2,0),"")</f>
        <v>NO APLICA</v>
      </c>
      <c r="AL2603" s="78" t="s">
        <v>554</v>
      </c>
      <c r="AM2603" s="78">
        <v>530704</v>
      </c>
      <c r="AN2603" s="79" t="str">
        <f>IF(AM2603&lt;&gt;"",+VLOOKUP(AM2603,NIVELES!$A$1652:$B$2466,2,0),"")</f>
        <v>Mantenimiento y Reparación de Equipos y Sistemas Informáticos</v>
      </c>
      <c r="AO2603" s="87">
        <v>2439</v>
      </c>
      <c r="AP2603" s="88">
        <v>0</v>
      </c>
      <c r="AQ2603" s="88">
        <v>0</v>
      </c>
      <c r="AR2603" s="88">
        <v>1794.8700000000001</v>
      </c>
      <c r="AS2603" s="88">
        <v>0</v>
      </c>
      <c r="AT2603" s="88">
        <v>0</v>
      </c>
      <c r="AU2603" s="88">
        <v>300</v>
      </c>
      <c r="AV2603" s="88">
        <v>0</v>
      </c>
      <c r="AW2603" s="88">
        <v>0</v>
      </c>
      <c r="AX2603" s="88">
        <v>344.13</v>
      </c>
      <c r="AY2603" s="88">
        <v>0</v>
      </c>
      <c r="AZ2603" s="88">
        <v>0</v>
      </c>
      <c r="BA2603" s="88">
        <v>0</v>
      </c>
      <c r="BB2603" s="89">
        <f t="shared" si="159"/>
        <v>2439</v>
      </c>
      <c r="BC2603" s="90" t="str">
        <f t="shared" si="158"/>
        <v>OK</v>
      </c>
      <c r="BD2603" s="91" t="str">
        <f t="shared" si="160"/>
        <v xml:space="preserve">                  </v>
      </c>
      <c r="BE2603" s="92">
        <f t="shared" si="161"/>
        <v>3</v>
      </c>
    </row>
    <row r="2604" spans="1:57" s="74" customFormat="1" ht="50.1" customHeight="1" x14ac:dyDescent="0.2">
      <c r="A2604" s="78" t="s">
        <v>55</v>
      </c>
      <c r="B2604" s="78" t="s">
        <v>61</v>
      </c>
      <c r="C2604" s="78" t="s">
        <v>1036</v>
      </c>
      <c r="D2604" s="78" t="s">
        <v>575</v>
      </c>
      <c r="E2604" s="79" t="str">
        <f>+IF(C2604&lt;&gt;"",VLOOKUP(MID(C2604,18,5),NIVELES!$A$133:$B$213,2,0),"")</f>
        <v>LOS_RÍOS</v>
      </c>
      <c r="F2604" s="80" t="s">
        <v>290</v>
      </c>
      <c r="G2604" s="81" t="str">
        <f>+IF(F2604&lt;&gt;"",VLOOKUP(F2604,NIVELES!$A$246:$C$464,3,0),"")</f>
        <v xml:space="preserve"> </v>
      </c>
      <c r="H2604" s="82" t="s">
        <v>1023</v>
      </c>
      <c r="I2604" s="78" t="s">
        <v>2173</v>
      </c>
      <c r="J2604" s="78" t="s">
        <v>2165</v>
      </c>
      <c r="K2604" s="78" t="s">
        <v>2166</v>
      </c>
      <c r="L2604" s="78" t="s">
        <v>1791</v>
      </c>
      <c r="M2604" s="78" t="s">
        <v>1791</v>
      </c>
      <c r="N2604" s="78" t="s">
        <v>1791</v>
      </c>
      <c r="O2604" s="78" t="s">
        <v>2897</v>
      </c>
      <c r="P2604" s="82">
        <v>2</v>
      </c>
      <c r="Q2604" s="78" t="s">
        <v>3043</v>
      </c>
      <c r="R2604" s="82"/>
      <c r="S2604" s="82"/>
      <c r="T2604" s="82">
        <v>1</v>
      </c>
      <c r="U2604" s="82"/>
      <c r="V2604" s="82"/>
      <c r="W2604" s="82"/>
      <c r="X2604" s="82"/>
      <c r="Y2604" s="82">
        <v>1</v>
      </c>
      <c r="Z2604" s="82"/>
      <c r="AA2604" s="82"/>
      <c r="AB2604" s="82"/>
      <c r="AC2604" s="82"/>
      <c r="AD2604" s="85" t="str">
        <f>IF(A2604&lt;&gt;"",IF(D2604="DIRECCIÓN_DE_TRANSFERENCIAS","280 0031",VLOOKUP(C2604,NIVELES!$A$14:$B$105,2,0)),"")</f>
        <v>280 5450</v>
      </c>
      <c r="AE2604" s="86" t="s">
        <v>322</v>
      </c>
      <c r="AF2604" s="86" t="s">
        <v>369</v>
      </c>
      <c r="AG2604" s="79" t="str">
        <f>+IF(AF2604&lt;&gt;"",VLOOKUP(AF2604,NIVELES!$A$666:$B$673,2,0),"")</f>
        <v>ADMINISTRACIÓN_CENTRAL</v>
      </c>
      <c r="AH2604" s="78" t="s">
        <v>322</v>
      </c>
      <c r="AI2604" s="79" t="str">
        <f>IF(AH2604&lt;&gt;"",VLOOKUP(CONCATENATE(AG2604,AH2604),NIVELES!$B$676:$C$745,2,0),"")</f>
        <v>Administración De La Gestión Administrativa Financiera</v>
      </c>
      <c r="AJ2604" s="78" t="s">
        <v>517</v>
      </c>
      <c r="AK2604" s="79" t="str">
        <f>+IF(AJ2604&lt;&gt;"",VLOOKUP(AJ2604,NIVELES!$A$816:$B$892,2,0),"")</f>
        <v>NO APLICA</v>
      </c>
      <c r="AL2604" s="78" t="s">
        <v>554</v>
      </c>
      <c r="AM2604" s="78">
        <v>530805</v>
      </c>
      <c r="AN2604" s="79" t="str">
        <f>IF(AM2604&lt;&gt;"",+VLOOKUP(AM2604,NIVELES!$A$1652:$B$2466,2,0),"")</f>
        <v>Materiales de Aseo</v>
      </c>
      <c r="AO2604" s="87">
        <v>4377</v>
      </c>
      <c r="AP2604" s="88">
        <v>0</v>
      </c>
      <c r="AQ2604" s="88">
        <v>0</v>
      </c>
      <c r="AR2604" s="88">
        <v>3094.4100000000003</v>
      </c>
      <c r="AS2604" s="88">
        <v>0</v>
      </c>
      <c r="AT2604" s="88">
        <v>0</v>
      </c>
      <c r="AU2604" s="88">
        <v>600</v>
      </c>
      <c r="AV2604" s="88">
        <v>0</v>
      </c>
      <c r="AW2604" s="88">
        <v>0</v>
      </c>
      <c r="AX2604" s="88">
        <v>682.59</v>
      </c>
      <c r="AY2604" s="88"/>
      <c r="AZ2604" s="88"/>
      <c r="BA2604" s="88"/>
      <c r="BB2604" s="89">
        <f t="shared" si="159"/>
        <v>4377</v>
      </c>
      <c r="BC2604" s="90" t="str">
        <f t="shared" si="158"/>
        <v>OK</v>
      </c>
      <c r="BD2604" s="91" t="str">
        <f t="shared" si="160"/>
        <v xml:space="preserve">                  </v>
      </c>
      <c r="BE2604" s="92">
        <f t="shared" si="161"/>
        <v>2</v>
      </c>
    </row>
    <row r="2605" spans="1:57" s="74" customFormat="1" ht="50.1" customHeight="1" x14ac:dyDescent="0.2">
      <c r="A2605" s="78" t="s">
        <v>55</v>
      </c>
      <c r="B2605" s="78" t="s">
        <v>61</v>
      </c>
      <c r="C2605" s="78" t="s">
        <v>1036</v>
      </c>
      <c r="D2605" s="78" t="s">
        <v>792</v>
      </c>
      <c r="E2605" s="79" t="str">
        <f>+IF(C2605&lt;&gt;"",VLOOKUP(MID(C2605,18,5),NIVELES!$A$133:$B$213,2,0),"")</f>
        <v>LOS_RÍOS</v>
      </c>
      <c r="F2605" s="80" t="s">
        <v>290</v>
      </c>
      <c r="G2605" s="81" t="str">
        <f>+IF(F2605&lt;&gt;"",VLOOKUP(F2605,NIVELES!$A$246:$C$464,3,0),"")</f>
        <v xml:space="preserve"> </v>
      </c>
      <c r="H2605" s="82" t="s">
        <v>1024</v>
      </c>
      <c r="I2605" s="78" t="s">
        <v>2189</v>
      </c>
      <c r="J2605" s="78" t="s">
        <v>2184</v>
      </c>
      <c r="K2605" s="78" t="s">
        <v>2185</v>
      </c>
      <c r="L2605" s="78" t="s">
        <v>2240</v>
      </c>
      <c r="M2605" s="78">
        <v>3374</v>
      </c>
      <c r="N2605" s="78" t="s">
        <v>2255</v>
      </c>
      <c r="O2605" s="78" t="s">
        <v>2897</v>
      </c>
      <c r="P2605" s="82">
        <v>12</v>
      </c>
      <c r="Q2605" s="78" t="s">
        <v>3043</v>
      </c>
      <c r="R2605" s="82">
        <v>1</v>
      </c>
      <c r="S2605" s="82">
        <v>1</v>
      </c>
      <c r="T2605" s="82">
        <v>1</v>
      </c>
      <c r="U2605" s="82">
        <v>1</v>
      </c>
      <c r="V2605" s="82">
        <v>1</v>
      </c>
      <c r="W2605" s="82">
        <v>1</v>
      </c>
      <c r="X2605" s="82">
        <v>1</v>
      </c>
      <c r="Y2605" s="82">
        <v>1</v>
      </c>
      <c r="Z2605" s="82">
        <v>1</v>
      </c>
      <c r="AA2605" s="82">
        <v>1</v>
      </c>
      <c r="AB2605" s="82">
        <v>1</v>
      </c>
      <c r="AC2605" s="82">
        <v>1</v>
      </c>
      <c r="AD2605" s="85" t="str">
        <f>IF(A2605&lt;&gt;"",IF(D2605="DIRECCIÓN_DE_TRANSFERENCIAS","280 0031",VLOOKUP(C2605,NIVELES!$A$14:$B$105,2,0)),"")</f>
        <v>280 5450</v>
      </c>
      <c r="AE2605" s="86" t="s">
        <v>322</v>
      </c>
      <c r="AF2605" s="86" t="s">
        <v>544</v>
      </c>
      <c r="AG2605" s="79" t="str">
        <f>+IF(AF2605&lt;&gt;"",VLOOKUP(AF2605,NIVELES!$A$666:$B$673,2,0),"")</f>
        <v>PROTECCIÓN_SOCIAL_A_LA_FAMILIA._ASEGURAMIENTO_NO_CONTRIBUTIVO_E_INCLUSIÓN_ECONÓMICA_Y_MOVILIDAD_SOCIAL</v>
      </c>
      <c r="AH2605" s="78" t="s">
        <v>513</v>
      </c>
      <c r="AI2605" s="79" t="str">
        <f>IF(AH2605&lt;&gt;"",VLOOKUP(CONCATENATE(AG2605,AH2605),NIVELES!$B$676:$C$745,2,0),"")</f>
        <v>Acompañamiento Familiar</v>
      </c>
      <c r="AJ2605" s="78" t="s">
        <v>517</v>
      </c>
      <c r="AK2605" s="79" t="str">
        <f>+IF(AJ2605&lt;&gt;"",VLOOKUP(AJ2605,NIVELES!$A$816:$B$892,2,0),"")</f>
        <v>NO APLICA</v>
      </c>
      <c r="AL2605" s="78" t="s">
        <v>554</v>
      </c>
      <c r="AM2605" s="78">
        <v>530505</v>
      </c>
      <c r="AN2605" s="79" t="str">
        <f>IF(AM2605&lt;&gt;"",+VLOOKUP(AM2605,NIVELES!$A$1652:$B$2466,2,0),"")</f>
        <v>Vehículos (Arrendamiento)</v>
      </c>
      <c r="AO2605" s="87">
        <v>14316.28</v>
      </c>
      <c r="AP2605" s="88">
        <v>1193.02</v>
      </c>
      <c r="AQ2605" s="88">
        <v>0</v>
      </c>
      <c r="AR2605" s="88">
        <v>1193.0233333333333</v>
      </c>
      <c r="AS2605" s="88">
        <v>1193.0233333333333</v>
      </c>
      <c r="AT2605" s="88">
        <v>1193.0233333333333</v>
      </c>
      <c r="AU2605" s="88">
        <v>1193.0233333333333</v>
      </c>
      <c r="AV2605" s="88">
        <v>1193.0233333333333</v>
      </c>
      <c r="AW2605" s="88">
        <v>1193.0233333333333</v>
      </c>
      <c r="AX2605" s="88">
        <v>1193.0233333333333</v>
      </c>
      <c r="AY2605" s="88">
        <v>1193.0233333333333</v>
      </c>
      <c r="AZ2605" s="88">
        <v>1193.0233333333333</v>
      </c>
      <c r="BA2605" s="88">
        <v>2386.0500000000002</v>
      </c>
      <c r="BB2605" s="89">
        <f t="shared" si="159"/>
        <v>14316.279999999999</v>
      </c>
      <c r="BC2605" s="90" t="str">
        <f t="shared" si="158"/>
        <v>OK</v>
      </c>
      <c r="BD2605" s="91" t="str">
        <f t="shared" si="160"/>
        <v xml:space="preserve">                  </v>
      </c>
      <c r="BE2605" s="92">
        <f t="shared" si="161"/>
        <v>12</v>
      </c>
    </row>
    <row r="2606" spans="1:57" s="74" customFormat="1" ht="50.1" customHeight="1" x14ac:dyDescent="0.2">
      <c r="A2606" s="78" t="s">
        <v>55</v>
      </c>
      <c r="B2606" s="78" t="s">
        <v>61</v>
      </c>
      <c r="C2606" s="78" t="s">
        <v>1036</v>
      </c>
      <c r="D2606" s="78" t="s">
        <v>792</v>
      </c>
      <c r="E2606" s="79" t="str">
        <f>+IF(C2606&lt;&gt;"",VLOOKUP(MID(C2606,18,5),NIVELES!$A$133:$B$213,2,0),"")</f>
        <v>LOS_RÍOS</v>
      </c>
      <c r="F2606" s="80" t="s">
        <v>290</v>
      </c>
      <c r="G2606" s="81" t="str">
        <f>+IF(F2606&lt;&gt;"",VLOOKUP(F2606,NIVELES!$A$246:$C$464,3,0),"")</f>
        <v xml:space="preserve"> </v>
      </c>
      <c r="H2606" s="82" t="s">
        <v>1024</v>
      </c>
      <c r="I2606" s="78" t="s">
        <v>2189</v>
      </c>
      <c r="J2606" s="78" t="s">
        <v>2184</v>
      </c>
      <c r="K2606" s="78" t="s">
        <v>2185</v>
      </c>
      <c r="L2606" s="78" t="s">
        <v>2240</v>
      </c>
      <c r="M2606" s="78">
        <v>3374</v>
      </c>
      <c r="N2606" s="78" t="s">
        <v>2255</v>
      </c>
      <c r="O2606" s="78" t="s">
        <v>2167</v>
      </c>
      <c r="P2606" s="82">
        <v>12</v>
      </c>
      <c r="Q2606" s="78" t="s">
        <v>3042</v>
      </c>
      <c r="R2606" s="82">
        <v>1</v>
      </c>
      <c r="S2606" s="82">
        <v>1</v>
      </c>
      <c r="T2606" s="82">
        <v>1</v>
      </c>
      <c r="U2606" s="82">
        <v>1</v>
      </c>
      <c r="V2606" s="82">
        <v>1</v>
      </c>
      <c r="W2606" s="82">
        <v>1</v>
      </c>
      <c r="X2606" s="82">
        <v>1</v>
      </c>
      <c r="Y2606" s="82">
        <v>1</v>
      </c>
      <c r="Z2606" s="82">
        <v>1</v>
      </c>
      <c r="AA2606" s="82">
        <v>1</v>
      </c>
      <c r="AB2606" s="82">
        <v>1</v>
      </c>
      <c r="AC2606" s="82">
        <v>1</v>
      </c>
      <c r="AD2606" s="85" t="str">
        <f>IF(A2606&lt;&gt;"",IF(D2606="DIRECCIÓN_DE_TRANSFERENCIAS","280 0031",VLOOKUP(C2606,NIVELES!$A$14:$B$105,2,0)),"")</f>
        <v>280 5450</v>
      </c>
      <c r="AE2606" s="86" t="s">
        <v>322</v>
      </c>
      <c r="AF2606" s="86" t="s">
        <v>544</v>
      </c>
      <c r="AG2606" s="79" t="str">
        <f>+IF(AF2606&lt;&gt;"",VLOOKUP(AF2606,NIVELES!$A$666:$B$673,2,0),"")</f>
        <v>PROTECCIÓN_SOCIAL_A_LA_FAMILIA._ASEGURAMIENTO_NO_CONTRIBUTIVO_E_INCLUSIÓN_ECONÓMICA_Y_MOVILIDAD_SOCIAL</v>
      </c>
      <c r="AH2606" s="78" t="s">
        <v>513</v>
      </c>
      <c r="AI2606" s="79" t="str">
        <f>IF(AH2606&lt;&gt;"",VLOOKUP(CONCATENATE(AG2606,AH2606),NIVELES!$B$676:$C$745,2,0),"")</f>
        <v>Acompañamiento Familiar</v>
      </c>
      <c r="AJ2606" s="78" t="s">
        <v>517</v>
      </c>
      <c r="AK2606" s="79" t="str">
        <f>+IF(AJ2606&lt;&gt;"",VLOOKUP(AJ2606,NIVELES!$A$816:$B$892,2,0),"")</f>
        <v>NO APLICA</v>
      </c>
      <c r="AL2606" s="78" t="s">
        <v>553</v>
      </c>
      <c r="AM2606" s="78">
        <v>510204</v>
      </c>
      <c r="AN2606" s="79" t="str">
        <f>IF(AM2606&lt;&gt;"",+VLOOKUP(AM2606,NIVELES!$A$1652:$B$2466,2,0),"")</f>
        <v>Decimocuarto Sueldo</v>
      </c>
      <c r="AO2606" s="87">
        <v>6501</v>
      </c>
      <c r="AP2606" s="88">
        <v>541.75</v>
      </c>
      <c r="AQ2606" s="88">
        <v>131.32</v>
      </c>
      <c r="AR2606" s="88">
        <v>541.75</v>
      </c>
      <c r="AS2606" s="88">
        <v>541.75</v>
      </c>
      <c r="AT2606" s="88">
        <v>541.75</v>
      </c>
      <c r="AU2606" s="88">
        <v>541.75</v>
      </c>
      <c r="AV2606" s="88">
        <v>541.75</v>
      </c>
      <c r="AW2606" s="88">
        <v>541.75</v>
      </c>
      <c r="AX2606" s="88">
        <v>541.75</v>
      </c>
      <c r="AY2606" s="88">
        <v>541.75</v>
      </c>
      <c r="AZ2606" s="88">
        <v>541.75</v>
      </c>
      <c r="BA2606" s="88">
        <v>952.18</v>
      </c>
      <c r="BB2606" s="89">
        <f t="shared" si="159"/>
        <v>6501</v>
      </c>
      <c r="BC2606" s="90" t="str">
        <f t="shared" si="158"/>
        <v>OK</v>
      </c>
      <c r="BD2606" s="91" t="str">
        <f t="shared" si="160"/>
        <v xml:space="preserve">                  </v>
      </c>
      <c r="BE2606" s="92">
        <f t="shared" si="161"/>
        <v>12</v>
      </c>
    </row>
    <row r="2607" spans="1:57" s="74" customFormat="1" ht="50.1" customHeight="1" x14ac:dyDescent="0.2">
      <c r="A2607" s="78" t="s">
        <v>55</v>
      </c>
      <c r="B2607" s="78" t="s">
        <v>61</v>
      </c>
      <c r="C2607" s="78" t="s">
        <v>1036</v>
      </c>
      <c r="D2607" s="78" t="s">
        <v>792</v>
      </c>
      <c r="E2607" s="79" t="str">
        <f>+IF(C2607&lt;&gt;"",VLOOKUP(MID(C2607,18,5),NIVELES!$A$133:$B$213,2,0),"")</f>
        <v>LOS_RÍOS</v>
      </c>
      <c r="F2607" s="80" t="s">
        <v>290</v>
      </c>
      <c r="G2607" s="81" t="str">
        <f>+IF(F2607&lt;&gt;"",VLOOKUP(F2607,NIVELES!$A$246:$C$464,3,0),"")</f>
        <v xml:space="preserve"> </v>
      </c>
      <c r="H2607" s="82" t="s">
        <v>1024</v>
      </c>
      <c r="I2607" s="78" t="s">
        <v>2189</v>
      </c>
      <c r="J2607" s="78" t="s">
        <v>2184</v>
      </c>
      <c r="K2607" s="78" t="s">
        <v>2185</v>
      </c>
      <c r="L2607" s="78" t="s">
        <v>2240</v>
      </c>
      <c r="M2607" s="78">
        <v>3374</v>
      </c>
      <c r="N2607" s="78" t="s">
        <v>2255</v>
      </c>
      <c r="O2607" s="78" t="s">
        <v>2167</v>
      </c>
      <c r="P2607" s="82">
        <v>12</v>
      </c>
      <c r="Q2607" s="78" t="s">
        <v>3042</v>
      </c>
      <c r="R2607" s="82">
        <v>1</v>
      </c>
      <c r="S2607" s="82">
        <v>1</v>
      </c>
      <c r="T2607" s="82">
        <v>1</v>
      </c>
      <c r="U2607" s="82">
        <v>1</v>
      </c>
      <c r="V2607" s="82">
        <v>1</v>
      </c>
      <c r="W2607" s="82">
        <v>1</v>
      </c>
      <c r="X2607" s="82">
        <v>1</v>
      </c>
      <c r="Y2607" s="82">
        <v>1</v>
      </c>
      <c r="Z2607" s="82">
        <v>1</v>
      </c>
      <c r="AA2607" s="82">
        <v>1</v>
      </c>
      <c r="AB2607" s="82">
        <v>1</v>
      </c>
      <c r="AC2607" s="82">
        <v>1</v>
      </c>
      <c r="AD2607" s="85" t="str">
        <f>IF(A2607&lt;&gt;"",IF(D2607="DIRECCIÓN_DE_TRANSFERENCIAS","280 0031",VLOOKUP(C2607,NIVELES!$A$14:$B$105,2,0)),"")</f>
        <v>280 5450</v>
      </c>
      <c r="AE2607" s="86" t="s">
        <v>322</v>
      </c>
      <c r="AF2607" s="86" t="s">
        <v>544</v>
      </c>
      <c r="AG2607" s="79" t="str">
        <f>+IF(AF2607&lt;&gt;"",VLOOKUP(AF2607,NIVELES!$A$666:$B$673,2,0),"")</f>
        <v>PROTECCIÓN_SOCIAL_A_LA_FAMILIA._ASEGURAMIENTO_NO_CONTRIBUTIVO_E_INCLUSIÓN_ECONÓMICA_Y_MOVILIDAD_SOCIAL</v>
      </c>
      <c r="AH2607" s="78" t="s">
        <v>513</v>
      </c>
      <c r="AI2607" s="79" t="str">
        <f>IF(AH2607&lt;&gt;"",VLOOKUP(CONCATENATE(AG2607,AH2607),NIVELES!$B$676:$C$745,2,0),"")</f>
        <v>Acompañamiento Familiar</v>
      </c>
      <c r="AJ2607" s="78" t="s">
        <v>517</v>
      </c>
      <c r="AK2607" s="79" t="str">
        <f>+IF(AJ2607&lt;&gt;"",VLOOKUP(AJ2607,NIVELES!$A$816:$B$892,2,0),"")</f>
        <v>NO APLICA</v>
      </c>
      <c r="AL2607" s="78" t="s">
        <v>553</v>
      </c>
      <c r="AM2607" s="78">
        <v>510602</v>
      </c>
      <c r="AN2607" s="79" t="str">
        <f>IF(AM2607&lt;&gt;"",+VLOOKUP(AM2607,NIVELES!$A$1652:$B$2466,2,0),"")</f>
        <v>Fondo de Reserva</v>
      </c>
      <c r="AO2607" s="87">
        <v>13790.33</v>
      </c>
      <c r="AP2607" s="88">
        <v>1149.19</v>
      </c>
      <c r="AQ2607" s="88">
        <v>849.4</v>
      </c>
      <c r="AR2607" s="88">
        <v>1179.19</v>
      </c>
      <c r="AS2607" s="88">
        <v>1179.19</v>
      </c>
      <c r="AT2607" s="88">
        <v>1179.19</v>
      </c>
      <c r="AU2607" s="88">
        <v>1179.19</v>
      </c>
      <c r="AV2607" s="88">
        <v>1179.19</v>
      </c>
      <c r="AW2607" s="88">
        <v>1179.19</v>
      </c>
      <c r="AX2607" s="88">
        <v>1179.19</v>
      </c>
      <c r="AY2607" s="88">
        <v>1179.19</v>
      </c>
      <c r="AZ2607" s="88">
        <v>1179.19</v>
      </c>
      <c r="BA2607" s="88">
        <v>1179.03</v>
      </c>
      <c r="BB2607" s="89">
        <f t="shared" si="159"/>
        <v>13790.330000000004</v>
      </c>
      <c r="BC2607" s="90" t="str">
        <f t="shared" si="158"/>
        <v>OK</v>
      </c>
      <c r="BD2607" s="91" t="str">
        <f t="shared" si="160"/>
        <v xml:space="preserve">                  </v>
      </c>
      <c r="BE2607" s="92">
        <f t="shared" si="161"/>
        <v>12</v>
      </c>
    </row>
    <row r="2608" spans="1:57" s="74" customFormat="1" ht="50.1" customHeight="1" x14ac:dyDescent="0.2">
      <c r="A2608" s="78" t="s">
        <v>55</v>
      </c>
      <c r="B2608" s="78" t="s">
        <v>61</v>
      </c>
      <c r="C2608" s="78" t="s">
        <v>1036</v>
      </c>
      <c r="D2608" s="78" t="s">
        <v>575</v>
      </c>
      <c r="E2608" s="79" t="str">
        <f>+IF(C2608&lt;&gt;"",VLOOKUP(MID(C2608,18,5),NIVELES!$A$133:$B$213,2,0),"")</f>
        <v>LOS_RÍOS</v>
      </c>
      <c r="F2608" s="80" t="s">
        <v>290</v>
      </c>
      <c r="G2608" s="81" t="str">
        <f>+IF(F2608&lt;&gt;"",VLOOKUP(F2608,NIVELES!$A$246:$C$464,3,0),"")</f>
        <v xml:space="preserve"> </v>
      </c>
      <c r="H2608" s="82" t="s">
        <v>1023</v>
      </c>
      <c r="I2608" s="78" t="s">
        <v>2164</v>
      </c>
      <c r="J2608" s="78" t="s">
        <v>2165</v>
      </c>
      <c r="K2608" s="78" t="s">
        <v>2166</v>
      </c>
      <c r="L2608" s="78" t="s">
        <v>1791</v>
      </c>
      <c r="M2608" s="78" t="s">
        <v>1791</v>
      </c>
      <c r="N2608" s="78" t="s">
        <v>1791</v>
      </c>
      <c r="O2608" s="78" t="s">
        <v>2167</v>
      </c>
      <c r="P2608" s="82">
        <v>12</v>
      </c>
      <c r="Q2608" s="78" t="s">
        <v>3042</v>
      </c>
      <c r="R2608" s="82">
        <v>1</v>
      </c>
      <c r="S2608" s="82">
        <v>1</v>
      </c>
      <c r="T2608" s="82">
        <v>1</v>
      </c>
      <c r="U2608" s="82">
        <v>1</v>
      </c>
      <c r="V2608" s="82">
        <v>1</v>
      </c>
      <c r="W2608" s="82">
        <v>1</v>
      </c>
      <c r="X2608" s="82">
        <v>1</v>
      </c>
      <c r="Y2608" s="82">
        <v>1</v>
      </c>
      <c r="Z2608" s="82">
        <v>1</v>
      </c>
      <c r="AA2608" s="82">
        <v>1</v>
      </c>
      <c r="AB2608" s="82">
        <v>1</v>
      </c>
      <c r="AC2608" s="82">
        <v>1</v>
      </c>
      <c r="AD2608" s="85" t="str">
        <f>IF(A2608&lt;&gt;"",IF(D2608="DIRECCIÓN_DE_TRANSFERENCIAS","280 0031",VLOOKUP(C2608,NIVELES!$A$14:$B$105,2,0)),"")</f>
        <v>280 5450</v>
      </c>
      <c r="AE2608" s="86" t="s">
        <v>322</v>
      </c>
      <c r="AF2608" s="86" t="s">
        <v>369</v>
      </c>
      <c r="AG2608" s="79" t="str">
        <f>+IF(AF2608&lt;&gt;"",VLOOKUP(AF2608,NIVELES!$A$666:$B$673,2,0),"")</f>
        <v>ADMINISTRACIÓN_CENTRAL</v>
      </c>
      <c r="AH2608" s="78" t="s">
        <v>322</v>
      </c>
      <c r="AI2608" s="79" t="str">
        <f>IF(AH2608&lt;&gt;"",VLOOKUP(CONCATENATE(AG2608,AH2608),NIVELES!$B$676:$C$745,2,0),"")</f>
        <v>Administración De La Gestión Administrativa Financiera</v>
      </c>
      <c r="AJ2608" s="78" t="s">
        <v>517</v>
      </c>
      <c r="AK2608" s="79" t="str">
        <f>+IF(AJ2608&lt;&gt;"",VLOOKUP(AJ2608,NIVELES!$A$816:$B$892,2,0),"")</f>
        <v>NO APLICA</v>
      </c>
      <c r="AL2608" s="78" t="s">
        <v>553</v>
      </c>
      <c r="AM2608" s="78">
        <v>510602</v>
      </c>
      <c r="AN2608" s="79" t="str">
        <f>IF(AM2608&lt;&gt;"",+VLOOKUP(AM2608,NIVELES!$A$1652:$B$2466,2,0),"")</f>
        <v>Fondo de Reserva</v>
      </c>
      <c r="AO2608" s="87">
        <v>20136.689999999999</v>
      </c>
      <c r="AP2608" s="88">
        <v>1678.0574999999999</v>
      </c>
      <c r="AQ2608" s="88">
        <v>1282.07</v>
      </c>
      <c r="AR2608" s="88">
        <v>1678.0574999999999</v>
      </c>
      <c r="AS2608" s="88">
        <v>1678.0574999999999</v>
      </c>
      <c r="AT2608" s="88">
        <v>1678.0574999999999</v>
      </c>
      <c r="AU2608" s="88">
        <v>1678.0574999999999</v>
      </c>
      <c r="AV2608" s="88">
        <v>1678.0574999999999</v>
      </c>
      <c r="AW2608" s="88">
        <v>1678.0574999999999</v>
      </c>
      <c r="AX2608" s="88">
        <v>1678.0574999999999</v>
      </c>
      <c r="AY2608" s="88">
        <v>1678.0574999999999</v>
      </c>
      <c r="AZ2608" s="88">
        <v>1678.0574999999999</v>
      </c>
      <c r="BA2608" s="88">
        <v>2074.0450000000001</v>
      </c>
      <c r="BB2608" s="89">
        <f t="shared" si="159"/>
        <v>20136.689999999995</v>
      </c>
      <c r="BC2608" s="90" t="str">
        <f t="shared" si="158"/>
        <v>OK</v>
      </c>
      <c r="BD2608" s="91" t="str">
        <f t="shared" si="160"/>
        <v xml:space="preserve">                  </v>
      </c>
      <c r="BE2608" s="92">
        <f t="shared" si="161"/>
        <v>12</v>
      </c>
    </row>
    <row r="2609" spans="1:57" s="74" customFormat="1" ht="50.1" customHeight="1" x14ac:dyDescent="0.2">
      <c r="A2609" s="78" t="s">
        <v>55</v>
      </c>
      <c r="B2609" s="78" t="s">
        <v>61</v>
      </c>
      <c r="C2609" s="78" t="s">
        <v>1036</v>
      </c>
      <c r="D2609" s="78" t="s">
        <v>792</v>
      </c>
      <c r="E2609" s="79" t="str">
        <f>+IF(C2609&lt;&gt;"",VLOOKUP(MID(C2609,18,5),NIVELES!$A$133:$B$213,2,0),"")</f>
        <v>LOS_RÍOS</v>
      </c>
      <c r="F2609" s="80" t="s">
        <v>290</v>
      </c>
      <c r="G2609" s="81" t="str">
        <f>+IF(F2609&lt;&gt;"",VLOOKUP(F2609,NIVELES!$A$246:$C$464,3,0),"")</f>
        <v xml:space="preserve"> </v>
      </c>
      <c r="H2609" s="82" t="s">
        <v>1024</v>
      </c>
      <c r="I2609" s="78" t="s">
        <v>2189</v>
      </c>
      <c r="J2609" s="78" t="s">
        <v>2184</v>
      </c>
      <c r="K2609" s="78" t="s">
        <v>2185</v>
      </c>
      <c r="L2609" s="78" t="s">
        <v>2240</v>
      </c>
      <c r="M2609" s="78">
        <v>3374</v>
      </c>
      <c r="N2609" s="78" t="s">
        <v>2255</v>
      </c>
      <c r="O2609" s="78" t="s">
        <v>2897</v>
      </c>
      <c r="P2609" s="82">
        <v>2</v>
      </c>
      <c r="Q2609" s="78" t="s">
        <v>3043</v>
      </c>
      <c r="R2609" s="82"/>
      <c r="S2609" s="82"/>
      <c r="T2609" s="82">
        <v>1</v>
      </c>
      <c r="U2609" s="82"/>
      <c r="V2609" s="82"/>
      <c r="W2609" s="82"/>
      <c r="X2609" s="82"/>
      <c r="Y2609" s="82">
        <v>1</v>
      </c>
      <c r="Z2609" s="82"/>
      <c r="AA2609" s="82"/>
      <c r="AB2609" s="82"/>
      <c r="AC2609" s="82"/>
      <c r="AD2609" s="85" t="str">
        <f>IF(A2609&lt;&gt;"",IF(D2609="DIRECCIÓN_DE_TRANSFERENCIAS","280 0031",VLOOKUP(C2609,NIVELES!$A$14:$B$105,2,0)),"")</f>
        <v>280 5450</v>
      </c>
      <c r="AE2609" s="86" t="s">
        <v>322</v>
      </c>
      <c r="AF2609" s="86" t="s">
        <v>544</v>
      </c>
      <c r="AG2609" s="79" t="str">
        <f>+IF(AF2609&lt;&gt;"",VLOOKUP(AF2609,NIVELES!$A$666:$B$673,2,0),"")</f>
        <v>PROTECCIÓN_SOCIAL_A_LA_FAMILIA._ASEGURAMIENTO_NO_CONTRIBUTIVO_E_INCLUSIÓN_ECONÓMICA_Y_MOVILIDAD_SOCIAL</v>
      </c>
      <c r="AH2609" s="78" t="s">
        <v>513</v>
      </c>
      <c r="AI2609" s="79" t="str">
        <f>IF(AH2609&lt;&gt;"",VLOOKUP(CONCATENATE(AG2609,AH2609),NIVELES!$B$676:$C$745,2,0),"")</f>
        <v>Acompañamiento Familiar</v>
      </c>
      <c r="AJ2609" s="78" t="s">
        <v>517</v>
      </c>
      <c r="AK2609" s="79" t="str">
        <f>+IF(AJ2609&lt;&gt;"",VLOOKUP(AJ2609,NIVELES!$A$816:$B$892,2,0),"")</f>
        <v>NO APLICA</v>
      </c>
      <c r="AL2609" s="78" t="s">
        <v>554</v>
      </c>
      <c r="AM2609" s="78">
        <v>530804</v>
      </c>
      <c r="AN2609" s="79" t="str">
        <f>IF(AM2609&lt;&gt;"",+VLOOKUP(AM2609,NIVELES!$A$1652:$B$2466,2,0),"")</f>
        <v>Materiales de Oficina</v>
      </c>
      <c r="AO2609" s="87">
        <v>287.35000000000002</v>
      </c>
      <c r="AP2609" s="88">
        <v>0</v>
      </c>
      <c r="AQ2609" s="88">
        <v>0</v>
      </c>
      <c r="AR2609" s="88">
        <v>143.68</v>
      </c>
      <c r="AS2609" s="88">
        <v>0</v>
      </c>
      <c r="AT2609" s="88">
        <v>0</v>
      </c>
      <c r="AU2609" s="88">
        <v>0</v>
      </c>
      <c r="AV2609" s="88">
        <v>0</v>
      </c>
      <c r="AW2609" s="88">
        <v>0</v>
      </c>
      <c r="AX2609" s="88">
        <v>143.66999999999999</v>
      </c>
      <c r="AY2609" s="88">
        <v>0</v>
      </c>
      <c r="AZ2609" s="88">
        <v>0</v>
      </c>
      <c r="BA2609" s="88"/>
      <c r="BB2609" s="89">
        <f t="shared" si="159"/>
        <v>287.35000000000002</v>
      </c>
      <c r="BC2609" s="90" t="str">
        <f t="shared" si="158"/>
        <v>OK</v>
      </c>
      <c r="BD2609" s="91" t="str">
        <f t="shared" si="160"/>
        <v xml:space="preserve">                  </v>
      </c>
      <c r="BE2609" s="92">
        <f t="shared" si="161"/>
        <v>2</v>
      </c>
    </row>
    <row r="2610" spans="1:57" s="74" customFormat="1" ht="50.1" customHeight="1" x14ac:dyDescent="0.2">
      <c r="A2610" s="78" t="s">
        <v>55</v>
      </c>
      <c r="B2610" s="78" t="s">
        <v>61</v>
      </c>
      <c r="C2610" s="78" t="s">
        <v>1036</v>
      </c>
      <c r="D2610" s="78" t="s">
        <v>575</v>
      </c>
      <c r="E2610" s="79" t="str">
        <f>+IF(C2610&lt;&gt;"",VLOOKUP(MID(C2610,18,5),NIVELES!$A$133:$B$213,2,0),"")</f>
        <v>LOS_RÍOS</v>
      </c>
      <c r="F2610" s="80" t="s">
        <v>290</v>
      </c>
      <c r="G2610" s="81" t="str">
        <f>+IF(F2610&lt;&gt;"",VLOOKUP(F2610,NIVELES!$A$246:$C$464,3,0),"")</f>
        <v xml:space="preserve"> </v>
      </c>
      <c r="H2610" s="82" t="s">
        <v>1023</v>
      </c>
      <c r="I2610" s="78" t="s">
        <v>2173</v>
      </c>
      <c r="J2610" s="78" t="s">
        <v>2165</v>
      </c>
      <c r="K2610" s="78" t="s">
        <v>2166</v>
      </c>
      <c r="L2610" s="78" t="s">
        <v>1791</v>
      </c>
      <c r="M2610" s="78" t="s">
        <v>1791</v>
      </c>
      <c r="N2610" s="78" t="s">
        <v>1791</v>
      </c>
      <c r="O2610" s="78" t="s">
        <v>2897</v>
      </c>
      <c r="P2610" s="82">
        <v>12</v>
      </c>
      <c r="Q2610" s="78" t="s">
        <v>3043</v>
      </c>
      <c r="R2610" s="82">
        <v>1</v>
      </c>
      <c r="S2610" s="82">
        <v>1</v>
      </c>
      <c r="T2610" s="82">
        <v>1</v>
      </c>
      <c r="U2610" s="82">
        <v>1</v>
      </c>
      <c r="V2610" s="82">
        <v>1</v>
      </c>
      <c r="W2610" s="82">
        <v>1</v>
      </c>
      <c r="X2610" s="82">
        <v>1</v>
      </c>
      <c r="Y2610" s="82">
        <v>1</v>
      </c>
      <c r="Z2610" s="82">
        <v>1</v>
      </c>
      <c r="AA2610" s="82">
        <v>1</v>
      </c>
      <c r="AB2610" s="82">
        <v>1</v>
      </c>
      <c r="AC2610" s="82">
        <v>1</v>
      </c>
      <c r="AD2610" s="85" t="str">
        <f>IF(A2610&lt;&gt;"",IF(D2610="DIRECCIÓN_DE_TRANSFERENCIAS","280 0031",VLOOKUP(C2610,NIVELES!$A$14:$B$105,2,0)),"")</f>
        <v>280 5450</v>
      </c>
      <c r="AE2610" s="86" t="s">
        <v>322</v>
      </c>
      <c r="AF2610" s="86" t="s">
        <v>369</v>
      </c>
      <c r="AG2610" s="79" t="str">
        <f>+IF(AF2610&lt;&gt;"",VLOOKUP(AF2610,NIVELES!$A$666:$B$673,2,0),"")</f>
        <v>ADMINISTRACIÓN_CENTRAL</v>
      </c>
      <c r="AH2610" s="78" t="s">
        <v>322</v>
      </c>
      <c r="AI2610" s="79" t="str">
        <f>IF(AH2610&lt;&gt;"",VLOOKUP(CONCATENATE(AG2610,AH2610),NIVELES!$B$676:$C$745,2,0),"")</f>
        <v>Administración De La Gestión Administrativa Financiera</v>
      </c>
      <c r="AJ2610" s="78" t="s">
        <v>517</v>
      </c>
      <c r="AK2610" s="79" t="str">
        <f>+IF(AJ2610&lt;&gt;"",VLOOKUP(AJ2610,NIVELES!$A$816:$B$892,2,0),"")</f>
        <v>NO APLICA</v>
      </c>
      <c r="AL2610" s="78" t="s">
        <v>554</v>
      </c>
      <c r="AM2610" s="78">
        <v>530801</v>
      </c>
      <c r="AN2610" s="79" t="str">
        <f>IF(AM2610&lt;&gt;"",+VLOOKUP(AM2610,NIVELES!$A$1652:$B$2466,2,0),"")</f>
        <v>Alimentos y Bebidas</v>
      </c>
      <c r="AO2610" s="87">
        <v>852</v>
      </c>
      <c r="AP2610" s="88">
        <v>71</v>
      </c>
      <c r="AQ2610" s="88">
        <v>0</v>
      </c>
      <c r="AR2610" s="88">
        <v>71</v>
      </c>
      <c r="AS2610" s="88">
        <v>71</v>
      </c>
      <c r="AT2610" s="88">
        <v>71</v>
      </c>
      <c r="AU2610" s="88">
        <v>71</v>
      </c>
      <c r="AV2610" s="88">
        <v>71</v>
      </c>
      <c r="AW2610" s="88">
        <v>71</v>
      </c>
      <c r="AX2610" s="88">
        <v>71</v>
      </c>
      <c r="AY2610" s="88">
        <v>71</v>
      </c>
      <c r="AZ2610" s="88">
        <v>71</v>
      </c>
      <c r="BA2610" s="88">
        <v>142</v>
      </c>
      <c r="BB2610" s="89">
        <f t="shared" si="159"/>
        <v>852</v>
      </c>
      <c r="BC2610" s="90" t="str">
        <f t="shared" si="158"/>
        <v>OK</v>
      </c>
      <c r="BD2610" s="91" t="str">
        <f t="shared" si="160"/>
        <v xml:space="preserve">                  </v>
      </c>
      <c r="BE2610" s="92">
        <f t="shared" si="161"/>
        <v>12</v>
      </c>
    </row>
    <row r="2611" spans="1:57" s="74" customFormat="1" ht="50.1" customHeight="1" x14ac:dyDescent="0.2">
      <c r="A2611" s="78" t="s">
        <v>55</v>
      </c>
      <c r="B2611" s="78" t="s">
        <v>61</v>
      </c>
      <c r="C2611" s="78" t="s">
        <v>1036</v>
      </c>
      <c r="D2611" s="78" t="s">
        <v>575</v>
      </c>
      <c r="E2611" s="79" t="str">
        <f>+IF(C2611&lt;&gt;"",VLOOKUP(MID(C2611,18,5),NIVELES!$A$133:$B$213,2,0),"")</f>
        <v>LOS_RÍOS</v>
      </c>
      <c r="F2611" s="80" t="s">
        <v>290</v>
      </c>
      <c r="G2611" s="81" t="str">
        <f>+IF(F2611&lt;&gt;"",VLOOKUP(F2611,NIVELES!$A$246:$C$464,3,0),"")</f>
        <v xml:space="preserve"> </v>
      </c>
      <c r="H2611" s="82" t="s">
        <v>1023</v>
      </c>
      <c r="I2611" s="78" t="s">
        <v>2164</v>
      </c>
      <c r="J2611" s="78" t="s">
        <v>2165</v>
      </c>
      <c r="K2611" s="78" t="s">
        <v>2166</v>
      </c>
      <c r="L2611" s="78" t="s">
        <v>1791</v>
      </c>
      <c r="M2611" s="78" t="s">
        <v>1791</v>
      </c>
      <c r="N2611" s="78" t="s">
        <v>1791</v>
      </c>
      <c r="O2611" s="78" t="s">
        <v>2167</v>
      </c>
      <c r="P2611" s="82">
        <v>12</v>
      </c>
      <c r="Q2611" s="78" t="s">
        <v>3042</v>
      </c>
      <c r="R2611" s="82">
        <v>1</v>
      </c>
      <c r="S2611" s="82">
        <v>1</v>
      </c>
      <c r="T2611" s="82">
        <v>1</v>
      </c>
      <c r="U2611" s="82">
        <v>1</v>
      </c>
      <c r="V2611" s="82">
        <v>1</v>
      </c>
      <c r="W2611" s="82">
        <v>1</v>
      </c>
      <c r="X2611" s="82">
        <v>1</v>
      </c>
      <c r="Y2611" s="82">
        <v>1</v>
      </c>
      <c r="Z2611" s="82">
        <v>1</v>
      </c>
      <c r="AA2611" s="82">
        <v>1</v>
      </c>
      <c r="AB2611" s="82">
        <v>1</v>
      </c>
      <c r="AC2611" s="82">
        <v>1</v>
      </c>
      <c r="AD2611" s="85" t="str">
        <f>IF(A2611&lt;&gt;"",IF(D2611="DIRECCIÓN_DE_TRANSFERENCIAS","280 0031",VLOOKUP(C2611,NIVELES!$A$14:$B$105,2,0)),"")</f>
        <v>280 5450</v>
      </c>
      <c r="AE2611" s="86" t="s">
        <v>322</v>
      </c>
      <c r="AF2611" s="86" t="s">
        <v>369</v>
      </c>
      <c r="AG2611" s="79" t="str">
        <f>+IF(AF2611&lt;&gt;"",VLOOKUP(AF2611,NIVELES!$A$666:$B$673,2,0),"")</f>
        <v>ADMINISTRACIÓN_CENTRAL</v>
      </c>
      <c r="AH2611" s="78" t="s">
        <v>322</v>
      </c>
      <c r="AI2611" s="79" t="str">
        <f>IF(AH2611&lt;&gt;"",VLOOKUP(CONCATENATE(AG2611,AH2611),NIVELES!$B$676:$C$745,2,0),"")</f>
        <v>Administración De La Gestión Administrativa Financiera</v>
      </c>
      <c r="AJ2611" s="78" t="s">
        <v>517</v>
      </c>
      <c r="AK2611" s="79" t="str">
        <f>+IF(AJ2611&lt;&gt;"",VLOOKUP(AJ2611,NIVELES!$A$816:$B$892,2,0),"")</f>
        <v>NO APLICA</v>
      </c>
      <c r="AL2611" s="78" t="s">
        <v>553</v>
      </c>
      <c r="AM2611" s="78">
        <v>510203</v>
      </c>
      <c r="AN2611" s="79" t="str">
        <f>IF(AM2611&lt;&gt;"",+VLOOKUP(AM2611,NIVELES!$A$1652:$B$2466,2,0),"")</f>
        <v>Decimotercer Sueldo</v>
      </c>
      <c r="AO2611" s="87">
        <v>20136.689999999999</v>
      </c>
      <c r="AP2611" s="88">
        <v>1678.0574999999999</v>
      </c>
      <c r="AQ2611" s="88">
        <v>366.34</v>
      </c>
      <c r="AR2611" s="88">
        <v>1678.0574999999999</v>
      </c>
      <c r="AS2611" s="88">
        <v>1678.0574999999999</v>
      </c>
      <c r="AT2611" s="88">
        <v>1678.0574999999999</v>
      </c>
      <c r="AU2611" s="88">
        <v>1678.0574999999999</v>
      </c>
      <c r="AV2611" s="88">
        <v>1678.0574999999999</v>
      </c>
      <c r="AW2611" s="88">
        <v>1678.0574999999999</v>
      </c>
      <c r="AX2611" s="88">
        <v>1678.0574999999999</v>
      </c>
      <c r="AY2611" s="88">
        <v>1678.0574999999999</v>
      </c>
      <c r="AZ2611" s="88">
        <v>1678.0574999999999</v>
      </c>
      <c r="BA2611" s="88">
        <v>2989.7750000000001</v>
      </c>
      <c r="BB2611" s="89">
        <f t="shared" si="159"/>
        <v>20136.689999999995</v>
      </c>
      <c r="BC2611" s="90" t="str">
        <f t="shared" si="158"/>
        <v>OK</v>
      </c>
      <c r="BD2611" s="91" t="str">
        <f t="shared" si="160"/>
        <v xml:space="preserve">                  </v>
      </c>
      <c r="BE2611" s="92">
        <f t="shared" si="161"/>
        <v>12</v>
      </c>
    </row>
    <row r="2612" spans="1:57" s="74" customFormat="1" ht="50.1" customHeight="1" x14ac:dyDescent="0.2">
      <c r="A2612" s="78" t="s">
        <v>55</v>
      </c>
      <c r="B2612" s="78" t="s">
        <v>61</v>
      </c>
      <c r="C2612" s="78" t="s">
        <v>1036</v>
      </c>
      <c r="D2612" s="78" t="s">
        <v>575</v>
      </c>
      <c r="E2612" s="79" t="str">
        <f>+IF(C2612&lt;&gt;"",VLOOKUP(MID(C2612,18,5),NIVELES!$A$133:$B$213,2,0),"")</f>
        <v>LOS_RÍOS</v>
      </c>
      <c r="F2612" s="80" t="s">
        <v>290</v>
      </c>
      <c r="G2612" s="81" t="str">
        <f>+IF(F2612&lt;&gt;"",VLOOKUP(F2612,NIVELES!$A$246:$C$464,3,0),"")</f>
        <v xml:space="preserve"> </v>
      </c>
      <c r="H2612" s="82" t="s">
        <v>1023</v>
      </c>
      <c r="I2612" s="78" t="s">
        <v>2164</v>
      </c>
      <c r="J2612" s="78" t="s">
        <v>2165</v>
      </c>
      <c r="K2612" s="78" t="s">
        <v>2166</v>
      </c>
      <c r="L2612" s="78" t="s">
        <v>1791</v>
      </c>
      <c r="M2612" s="78" t="s">
        <v>1791</v>
      </c>
      <c r="N2612" s="78" t="s">
        <v>1791</v>
      </c>
      <c r="O2612" s="78" t="s">
        <v>2167</v>
      </c>
      <c r="P2612" s="82">
        <v>12</v>
      </c>
      <c r="Q2612" s="78" t="s">
        <v>3042</v>
      </c>
      <c r="R2612" s="82">
        <v>1</v>
      </c>
      <c r="S2612" s="82">
        <v>1</v>
      </c>
      <c r="T2612" s="82">
        <v>1</v>
      </c>
      <c r="U2612" s="82">
        <v>1</v>
      </c>
      <c r="V2612" s="82">
        <v>1</v>
      </c>
      <c r="W2612" s="82">
        <v>1</v>
      </c>
      <c r="X2612" s="82">
        <v>1</v>
      </c>
      <c r="Y2612" s="82">
        <v>1</v>
      </c>
      <c r="Z2612" s="82">
        <v>1</v>
      </c>
      <c r="AA2612" s="82">
        <v>1</v>
      </c>
      <c r="AB2612" s="82">
        <v>1</v>
      </c>
      <c r="AC2612" s="82">
        <v>1</v>
      </c>
      <c r="AD2612" s="85" t="str">
        <f>IF(A2612&lt;&gt;"",IF(D2612="DIRECCIÓN_DE_TRANSFERENCIAS","280 0031",VLOOKUP(C2612,NIVELES!$A$14:$B$105,2,0)),"")</f>
        <v>280 5450</v>
      </c>
      <c r="AE2612" s="86" t="s">
        <v>322</v>
      </c>
      <c r="AF2612" s="86" t="s">
        <v>369</v>
      </c>
      <c r="AG2612" s="79" t="str">
        <f>+IF(AF2612&lt;&gt;"",VLOOKUP(AF2612,NIVELES!$A$666:$B$673,2,0),"")</f>
        <v>ADMINISTRACIÓN_CENTRAL</v>
      </c>
      <c r="AH2612" s="78" t="s">
        <v>322</v>
      </c>
      <c r="AI2612" s="79" t="str">
        <f>IF(AH2612&lt;&gt;"",VLOOKUP(CONCATENATE(AG2612,AH2612),NIVELES!$B$676:$C$745,2,0),"")</f>
        <v>Administración De La Gestión Administrativa Financiera</v>
      </c>
      <c r="AJ2612" s="78" t="s">
        <v>517</v>
      </c>
      <c r="AK2612" s="79" t="str">
        <f>+IF(AJ2612&lt;&gt;"",VLOOKUP(AJ2612,NIVELES!$A$816:$B$892,2,0),"")</f>
        <v>NO APLICA</v>
      </c>
      <c r="AL2612" s="78" t="s">
        <v>553</v>
      </c>
      <c r="AM2612" s="78">
        <v>510601</v>
      </c>
      <c r="AN2612" s="79" t="str">
        <f>IF(AM2612&lt;&gt;"",+VLOOKUP(AM2612,NIVELES!$A$1652:$B$2466,2,0),"")</f>
        <v>Aporte Patronal</v>
      </c>
      <c r="AO2612" s="87">
        <v>23800.36</v>
      </c>
      <c r="AP2612" s="88">
        <v>1983.3633333333335</v>
      </c>
      <c r="AQ2612" s="88">
        <v>1999.19</v>
      </c>
      <c r="AR2612" s="88">
        <v>1983.3633333333335</v>
      </c>
      <c r="AS2612" s="88">
        <v>1983.3633333333335</v>
      </c>
      <c r="AT2612" s="88">
        <v>1983.3633333333335</v>
      </c>
      <c r="AU2612" s="88">
        <v>1983.3633333333335</v>
      </c>
      <c r="AV2612" s="88">
        <v>1983.3633333333335</v>
      </c>
      <c r="AW2612" s="88">
        <v>1983.3633333333335</v>
      </c>
      <c r="AX2612" s="88">
        <v>1983.3633333333335</v>
      </c>
      <c r="AY2612" s="88">
        <v>1983.3633333333335</v>
      </c>
      <c r="AZ2612" s="88">
        <v>1983.3633333333335</v>
      </c>
      <c r="BA2612" s="88">
        <v>1967.5366666666669</v>
      </c>
      <c r="BB2612" s="89">
        <f t="shared" si="159"/>
        <v>23800.36</v>
      </c>
      <c r="BC2612" s="90" t="str">
        <f t="shared" si="158"/>
        <v>OK</v>
      </c>
      <c r="BD2612" s="91" t="str">
        <f t="shared" si="160"/>
        <v xml:space="preserve">                  </v>
      </c>
      <c r="BE2612" s="92">
        <f t="shared" si="161"/>
        <v>12</v>
      </c>
    </row>
    <row r="2613" spans="1:57" s="74" customFormat="1" ht="50.1" customHeight="1" x14ac:dyDescent="0.2">
      <c r="A2613" s="78" t="s">
        <v>55</v>
      </c>
      <c r="B2613" s="78" t="s">
        <v>61</v>
      </c>
      <c r="C2613" s="78" t="s">
        <v>1036</v>
      </c>
      <c r="D2613" s="78" t="s">
        <v>792</v>
      </c>
      <c r="E2613" s="79" t="str">
        <f>+IF(C2613&lt;&gt;"",VLOOKUP(MID(C2613,18,5),NIVELES!$A$133:$B$213,2,0),"")</f>
        <v>LOS_RÍOS</v>
      </c>
      <c r="F2613" s="80" t="s">
        <v>290</v>
      </c>
      <c r="G2613" s="81" t="str">
        <f>+IF(F2613&lt;&gt;"",VLOOKUP(F2613,NIVELES!$A$246:$C$464,3,0),"")</f>
        <v xml:space="preserve"> </v>
      </c>
      <c r="H2613" s="82" t="s">
        <v>1024</v>
      </c>
      <c r="I2613" s="78" t="s">
        <v>2189</v>
      </c>
      <c r="J2613" s="78" t="s">
        <v>2184</v>
      </c>
      <c r="K2613" s="78" t="s">
        <v>2185</v>
      </c>
      <c r="L2613" s="78" t="s">
        <v>2240</v>
      </c>
      <c r="M2613" s="78">
        <v>3374</v>
      </c>
      <c r="N2613" s="78" t="s">
        <v>2255</v>
      </c>
      <c r="O2613" s="78" t="s">
        <v>2167</v>
      </c>
      <c r="P2613" s="82">
        <v>12</v>
      </c>
      <c r="Q2613" s="78" t="s">
        <v>3042</v>
      </c>
      <c r="R2613" s="82">
        <v>1</v>
      </c>
      <c r="S2613" s="82">
        <v>1</v>
      </c>
      <c r="T2613" s="82">
        <v>1</v>
      </c>
      <c r="U2613" s="82">
        <v>1</v>
      </c>
      <c r="V2613" s="82">
        <v>1</v>
      </c>
      <c r="W2613" s="82">
        <v>1</v>
      </c>
      <c r="X2613" s="82">
        <v>1</v>
      </c>
      <c r="Y2613" s="82">
        <v>1</v>
      </c>
      <c r="Z2613" s="82">
        <v>1</v>
      </c>
      <c r="AA2613" s="82">
        <v>1</v>
      </c>
      <c r="AB2613" s="82">
        <v>1</v>
      </c>
      <c r="AC2613" s="82">
        <v>1</v>
      </c>
      <c r="AD2613" s="85" t="str">
        <f>IF(A2613&lt;&gt;"",IF(D2613="DIRECCIÓN_DE_TRANSFERENCIAS","280 0031",VLOOKUP(C2613,NIVELES!$A$14:$B$105,2,0)),"")</f>
        <v>280 5450</v>
      </c>
      <c r="AE2613" s="86" t="s">
        <v>322</v>
      </c>
      <c r="AF2613" s="86" t="s">
        <v>544</v>
      </c>
      <c r="AG2613" s="79" t="str">
        <f>+IF(AF2613&lt;&gt;"",VLOOKUP(AF2613,NIVELES!$A$666:$B$673,2,0),"")</f>
        <v>PROTECCIÓN_SOCIAL_A_LA_FAMILIA._ASEGURAMIENTO_NO_CONTRIBUTIVO_E_INCLUSIÓN_ECONÓMICA_Y_MOVILIDAD_SOCIAL</v>
      </c>
      <c r="AH2613" s="78" t="s">
        <v>513</v>
      </c>
      <c r="AI2613" s="79" t="str">
        <f>IF(AH2613&lt;&gt;"",VLOOKUP(CONCATENATE(AG2613,AH2613),NIVELES!$B$676:$C$745,2,0),"")</f>
        <v>Acompañamiento Familiar</v>
      </c>
      <c r="AJ2613" s="78" t="s">
        <v>517</v>
      </c>
      <c r="AK2613" s="79" t="str">
        <f>+IF(AJ2613&lt;&gt;"",VLOOKUP(AJ2613,NIVELES!$A$816:$B$892,2,0),"")</f>
        <v>NO APLICA</v>
      </c>
      <c r="AL2613" s="78" t="s">
        <v>553</v>
      </c>
      <c r="AM2613" s="78">
        <v>510601</v>
      </c>
      <c r="AN2613" s="79" t="str">
        <f>IF(AM2613&lt;&gt;"",+VLOOKUP(AM2613,NIVELES!$A$1652:$B$2466,2,0),"")</f>
        <v>Aporte Patronal</v>
      </c>
      <c r="AO2613" s="87">
        <v>15969.21</v>
      </c>
      <c r="AP2613" s="88">
        <v>1330.7674999999999</v>
      </c>
      <c r="AQ2613" s="88">
        <v>1294.2</v>
      </c>
      <c r="AR2613" s="88">
        <v>1330.7674999999999</v>
      </c>
      <c r="AS2613" s="88">
        <v>1330.7674999999999</v>
      </c>
      <c r="AT2613" s="88">
        <v>1330.7674999999999</v>
      </c>
      <c r="AU2613" s="88">
        <v>1330.7674999999999</v>
      </c>
      <c r="AV2613" s="88">
        <v>1330.7674999999999</v>
      </c>
      <c r="AW2613" s="88">
        <v>1330.7674999999999</v>
      </c>
      <c r="AX2613" s="88">
        <v>1330.7674999999999</v>
      </c>
      <c r="AY2613" s="88">
        <v>1330.7674999999999</v>
      </c>
      <c r="AZ2613" s="88">
        <v>1330.7674999999999</v>
      </c>
      <c r="BA2613" s="88">
        <v>1367.3349999999991</v>
      </c>
      <c r="BB2613" s="89">
        <f t="shared" si="159"/>
        <v>15969.21</v>
      </c>
      <c r="BC2613" s="90" t="str">
        <f t="shared" si="158"/>
        <v>OK</v>
      </c>
      <c r="BD2613" s="91" t="str">
        <f t="shared" si="160"/>
        <v xml:space="preserve">                  </v>
      </c>
      <c r="BE2613" s="92">
        <f t="shared" si="161"/>
        <v>12</v>
      </c>
    </row>
    <row r="2614" spans="1:57" s="74" customFormat="1" ht="50.1" customHeight="1" x14ac:dyDescent="0.2">
      <c r="A2614" s="78" t="s">
        <v>55</v>
      </c>
      <c r="B2614" s="78" t="s">
        <v>61</v>
      </c>
      <c r="C2614" s="78" t="s">
        <v>1036</v>
      </c>
      <c r="D2614" s="78" t="s">
        <v>606</v>
      </c>
      <c r="E2614" s="79" t="str">
        <f>+IF(C2614&lt;&gt;"",VLOOKUP(MID(C2614,18,5),NIVELES!$A$133:$B$213,2,0),"")</f>
        <v>LOS_RÍOS</v>
      </c>
      <c r="F2614" s="80" t="s">
        <v>290</v>
      </c>
      <c r="G2614" s="81" t="str">
        <f>+IF(F2614&lt;&gt;"",VLOOKUP(F2614,NIVELES!$A$246:$C$464,3,0),"")</f>
        <v xml:space="preserve"> </v>
      </c>
      <c r="H2614" s="82" t="s">
        <v>1024</v>
      </c>
      <c r="I2614" s="78" t="s">
        <v>2188</v>
      </c>
      <c r="J2614" s="78" t="s">
        <v>2184</v>
      </c>
      <c r="K2614" s="78" t="s">
        <v>2185</v>
      </c>
      <c r="L2614" s="78" t="s">
        <v>1791</v>
      </c>
      <c r="M2614" s="78" t="s">
        <v>1791</v>
      </c>
      <c r="N2614" s="78" t="s">
        <v>1791</v>
      </c>
      <c r="O2614" s="78" t="s">
        <v>2167</v>
      </c>
      <c r="P2614" s="82">
        <v>12</v>
      </c>
      <c r="Q2614" s="78" t="s">
        <v>3042</v>
      </c>
      <c r="R2614" s="82">
        <v>1</v>
      </c>
      <c r="S2614" s="82">
        <v>1</v>
      </c>
      <c r="T2614" s="82">
        <v>1</v>
      </c>
      <c r="U2614" s="82">
        <v>1</v>
      </c>
      <c r="V2614" s="82">
        <v>1</v>
      </c>
      <c r="W2614" s="82">
        <v>1</v>
      </c>
      <c r="X2614" s="82">
        <v>1</v>
      </c>
      <c r="Y2614" s="82">
        <v>1</v>
      </c>
      <c r="Z2614" s="82">
        <v>1</v>
      </c>
      <c r="AA2614" s="82">
        <v>1</v>
      </c>
      <c r="AB2614" s="82">
        <v>1</v>
      </c>
      <c r="AC2614" s="82">
        <v>1</v>
      </c>
      <c r="AD2614" s="85" t="str">
        <f>IF(A2614&lt;&gt;"",IF(D2614="DIRECCIÓN_DE_TRANSFERENCIAS","280 0031",VLOOKUP(C2614,NIVELES!$A$14:$B$105,2,0)),"")</f>
        <v>280 5450</v>
      </c>
      <c r="AE2614" s="86" t="s">
        <v>322</v>
      </c>
      <c r="AF2614" s="86" t="s">
        <v>544</v>
      </c>
      <c r="AG2614" s="79" t="str">
        <f>+IF(AF2614&lt;&gt;"",VLOOKUP(AF2614,NIVELES!$A$666:$B$673,2,0),"")</f>
        <v>PROTECCIÓN_SOCIAL_A_LA_FAMILIA._ASEGURAMIENTO_NO_CONTRIBUTIVO_E_INCLUSIÓN_ECONÓMICA_Y_MOVILIDAD_SOCIAL</v>
      </c>
      <c r="AH2614" s="78" t="s">
        <v>514</v>
      </c>
      <c r="AI2614" s="79" t="str">
        <f>IF(AH2614&lt;&gt;"",VLOOKUP(CONCATENATE(AG2614,AH2614),NIVELES!$B$676:$C$745,2,0),"")</f>
        <v>Inclusión Económica Y Movilidad Social</v>
      </c>
      <c r="AJ2614" s="78" t="s">
        <v>517</v>
      </c>
      <c r="AK2614" s="79" t="str">
        <f>+IF(AJ2614&lt;&gt;"",VLOOKUP(AJ2614,NIVELES!$A$816:$B$892,2,0),"")</f>
        <v>NO APLICA</v>
      </c>
      <c r="AL2614" s="78" t="s">
        <v>553</v>
      </c>
      <c r="AM2614" s="78">
        <v>510203</v>
      </c>
      <c r="AN2614" s="79" t="str">
        <f>IF(AM2614&lt;&gt;"",+VLOOKUP(AM2614,NIVELES!$A$1652:$B$2466,2,0),"")</f>
        <v>Decimotercer Sueldo</v>
      </c>
      <c r="AO2614" s="87">
        <v>5151.67</v>
      </c>
      <c r="AP2614" s="88">
        <v>429.30583333333334</v>
      </c>
      <c r="AQ2614" s="88">
        <v>164.34</v>
      </c>
      <c r="AR2614" s="88">
        <v>429.30583333333334</v>
      </c>
      <c r="AS2614" s="88">
        <v>429.30583333333334</v>
      </c>
      <c r="AT2614" s="88">
        <v>429.30583333333334</v>
      </c>
      <c r="AU2614" s="88">
        <v>429.30583333333334</v>
      </c>
      <c r="AV2614" s="88">
        <v>429.30583333333334</v>
      </c>
      <c r="AW2614" s="88">
        <v>429.30583333333334</v>
      </c>
      <c r="AX2614" s="88">
        <v>429.30583333333334</v>
      </c>
      <c r="AY2614" s="88">
        <v>429.30583333333334</v>
      </c>
      <c r="AZ2614" s="88">
        <v>429.30583333333334</v>
      </c>
      <c r="BA2614" s="88">
        <v>694.27166666666653</v>
      </c>
      <c r="BB2614" s="89">
        <f t="shared" si="159"/>
        <v>5151.67</v>
      </c>
      <c r="BC2614" s="90" t="str">
        <f t="shared" si="158"/>
        <v>OK</v>
      </c>
      <c r="BD2614" s="91" t="str">
        <f t="shared" si="160"/>
        <v xml:space="preserve">                  </v>
      </c>
      <c r="BE2614" s="92">
        <f t="shared" si="161"/>
        <v>12</v>
      </c>
    </row>
    <row r="2615" spans="1:57" s="74" customFormat="1" ht="50.1" customHeight="1" x14ac:dyDescent="0.2">
      <c r="A2615" s="78" t="s">
        <v>55</v>
      </c>
      <c r="B2615" s="78" t="s">
        <v>61</v>
      </c>
      <c r="C2615" s="78" t="s">
        <v>1036</v>
      </c>
      <c r="D2615" s="78" t="s">
        <v>575</v>
      </c>
      <c r="E2615" s="79" t="str">
        <f>+IF(C2615&lt;&gt;"",VLOOKUP(MID(C2615,18,5),NIVELES!$A$133:$B$213,2,0),"")</f>
        <v>LOS_RÍOS</v>
      </c>
      <c r="F2615" s="80" t="s">
        <v>290</v>
      </c>
      <c r="G2615" s="81" t="str">
        <f>+IF(F2615&lt;&gt;"",VLOOKUP(F2615,NIVELES!$A$246:$C$464,3,0),"")</f>
        <v xml:space="preserve"> </v>
      </c>
      <c r="H2615" s="82" t="s">
        <v>1023</v>
      </c>
      <c r="I2615" s="78" t="s">
        <v>2173</v>
      </c>
      <c r="J2615" s="78" t="s">
        <v>2165</v>
      </c>
      <c r="K2615" s="78" t="s">
        <v>2166</v>
      </c>
      <c r="L2615" s="78" t="s">
        <v>1791</v>
      </c>
      <c r="M2615" s="78" t="s">
        <v>1791</v>
      </c>
      <c r="N2615" s="78" t="s">
        <v>1791</v>
      </c>
      <c r="O2615" s="78" t="s">
        <v>2897</v>
      </c>
      <c r="P2615" s="82">
        <v>12</v>
      </c>
      <c r="Q2615" s="78" t="s">
        <v>3043</v>
      </c>
      <c r="R2615" s="82">
        <v>1</v>
      </c>
      <c r="S2615" s="82">
        <v>1</v>
      </c>
      <c r="T2615" s="82">
        <v>1</v>
      </c>
      <c r="U2615" s="82">
        <v>1</v>
      </c>
      <c r="V2615" s="82">
        <v>1</v>
      </c>
      <c r="W2615" s="82">
        <v>1</v>
      </c>
      <c r="X2615" s="82">
        <v>1</v>
      </c>
      <c r="Y2615" s="82">
        <v>1</v>
      </c>
      <c r="Z2615" s="82">
        <v>1</v>
      </c>
      <c r="AA2615" s="82">
        <v>1</v>
      </c>
      <c r="AB2615" s="82">
        <v>1</v>
      </c>
      <c r="AC2615" s="82">
        <v>1</v>
      </c>
      <c r="AD2615" s="85" t="str">
        <f>IF(A2615&lt;&gt;"",IF(D2615="DIRECCIÓN_DE_TRANSFERENCIAS","280 0031",VLOOKUP(C2615,NIVELES!$A$14:$B$105,2,0)),"")</f>
        <v>280 5450</v>
      </c>
      <c r="AE2615" s="86" t="s">
        <v>322</v>
      </c>
      <c r="AF2615" s="86" t="s">
        <v>369</v>
      </c>
      <c r="AG2615" s="79" t="str">
        <f>+IF(AF2615&lt;&gt;"",VLOOKUP(AF2615,NIVELES!$A$666:$B$673,2,0),"")</f>
        <v>ADMINISTRACIÓN_CENTRAL</v>
      </c>
      <c r="AH2615" s="78" t="s">
        <v>322</v>
      </c>
      <c r="AI2615" s="79" t="str">
        <f>IF(AH2615&lt;&gt;"",VLOOKUP(CONCATENATE(AG2615,AH2615),NIVELES!$B$676:$C$745,2,0),"")</f>
        <v>Administración De La Gestión Administrativa Financiera</v>
      </c>
      <c r="AJ2615" s="78" t="s">
        <v>517</v>
      </c>
      <c r="AK2615" s="79" t="str">
        <f>+IF(AJ2615&lt;&gt;"",VLOOKUP(AJ2615,NIVELES!$A$816:$B$892,2,0),"")</f>
        <v>NO APLICA</v>
      </c>
      <c r="AL2615" s="78" t="s">
        <v>554</v>
      </c>
      <c r="AM2615" s="78">
        <v>530106</v>
      </c>
      <c r="AN2615" s="79" t="str">
        <f>IF(AM2615&lt;&gt;"",+VLOOKUP(AM2615,NIVELES!$A$1652:$B$2466,2,0),"")</f>
        <v>Servicio de Correo</v>
      </c>
      <c r="AO2615" s="87">
        <v>331</v>
      </c>
      <c r="AP2615" s="88">
        <v>27.583333333333332</v>
      </c>
      <c r="AQ2615" s="88">
        <v>0</v>
      </c>
      <c r="AR2615" s="88">
        <v>27.583333333333332</v>
      </c>
      <c r="AS2615" s="88">
        <v>27.583333333333332</v>
      </c>
      <c r="AT2615" s="88">
        <v>27.583333333333332</v>
      </c>
      <c r="AU2615" s="88">
        <v>27.583333333333332</v>
      </c>
      <c r="AV2615" s="88">
        <v>27.583333333333332</v>
      </c>
      <c r="AW2615" s="88">
        <v>27.583333333333332</v>
      </c>
      <c r="AX2615" s="88">
        <v>27.583333333333332</v>
      </c>
      <c r="AY2615" s="88">
        <v>27.583333333333332</v>
      </c>
      <c r="AZ2615" s="88">
        <v>27.583333333333332</v>
      </c>
      <c r="BA2615" s="88">
        <v>55.166666666666629</v>
      </c>
      <c r="BB2615" s="89">
        <f t="shared" si="159"/>
        <v>331</v>
      </c>
      <c r="BC2615" s="90" t="str">
        <f t="shared" si="158"/>
        <v>OK</v>
      </c>
      <c r="BD2615" s="91" t="str">
        <f t="shared" si="160"/>
        <v xml:space="preserve">                  </v>
      </c>
      <c r="BE2615" s="92">
        <f t="shared" si="161"/>
        <v>12</v>
      </c>
    </row>
    <row r="2616" spans="1:57" s="74" customFormat="1" ht="50.1" customHeight="1" x14ac:dyDescent="0.2">
      <c r="A2616" s="78" t="s">
        <v>55</v>
      </c>
      <c r="B2616" s="78" t="s">
        <v>61</v>
      </c>
      <c r="C2616" s="78" t="s">
        <v>1036</v>
      </c>
      <c r="D2616" s="78" t="s">
        <v>575</v>
      </c>
      <c r="E2616" s="79" t="str">
        <f>+IF(C2616&lt;&gt;"",VLOOKUP(MID(C2616,18,5),NIVELES!$A$133:$B$213,2,0),"")</f>
        <v>LOS_RÍOS</v>
      </c>
      <c r="F2616" s="80" t="s">
        <v>290</v>
      </c>
      <c r="G2616" s="81" t="str">
        <f>+IF(F2616&lt;&gt;"",VLOOKUP(F2616,NIVELES!$A$246:$C$464,3,0),"")</f>
        <v xml:space="preserve"> </v>
      </c>
      <c r="H2616" s="82" t="s">
        <v>1023</v>
      </c>
      <c r="I2616" s="78" t="s">
        <v>2173</v>
      </c>
      <c r="J2616" s="78" t="s">
        <v>2165</v>
      </c>
      <c r="K2616" s="78" t="s">
        <v>2166</v>
      </c>
      <c r="L2616" s="78" t="s">
        <v>1791</v>
      </c>
      <c r="M2616" s="78" t="s">
        <v>1791</v>
      </c>
      <c r="N2616" s="78" t="s">
        <v>1791</v>
      </c>
      <c r="O2616" s="78" t="s">
        <v>2897</v>
      </c>
      <c r="P2616" s="82">
        <v>12</v>
      </c>
      <c r="Q2616" s="78" t="s">
        <v>3043</v>
      </c>
      <c r="R2616" s="82">
        <v>1</v>
      </c>
      <c r="S2616" s="82">
        <v>1</v>
      </c>
      <c r="T2616" s="82">
        <v>1</v>
      </c>
      <c r="U2616" s="82">
        <v>1</v>
      </c>
      <c r="V2616" s="82">
        <v>1</v>
      </c>
      <c r="W2616" s="82">
        <v>1</v>
      </c>
      <c r="X2616" s="82">
        <v>1</v>
      </c>
      <c r="Y2616" s="82">
        <v>1</v>
      </c>
      <c r="Z2616" s="82">
        <v>1</v>
      </c>
      <c r="AA2616" s="82">
        <v>1</v>
      </c>
      <c r="AB2616" s="82">
        <v>1</v>
      </c>
      <c r="AC2616" s="82">
        <v>1</v>
      </c>
      <c r="AD2616" s="85" t="str">
        <f>IF(A2616&lt;&gt;"",IF(D2616="DIRECCIÓN_DE_TRANSFERENCIAS","280 0031",VLOOKUP(C2616,NIVELES!$A$14:$B$105,2,0)),"")</f>
        <v>280 5450</v>
      </c>
      <c r="AE2616" s="86" t="s">
        <v>322</v>
      </c>
      <c r="AF2616" s="86" t="s">
        <v>369</v>
      </c>
      <c r="AG2616" s="79" t="str">
        <f>+IF(AF2616&lt;&gt;"",VLOOKUP(AF2616,NIVELES!$A$666:$B$673,2,0),"")</f>
        <v>ADMINISTRACIÓN_CENTRAL</v>
      </c>
      <c r="AH2616" s="78" t="s">
        <v>322</v>
      </c>
      <c r="AI2616" s="79" t="str">
        <f>IF(AH2616&lt;&gt;"",VLOOKUP(CONCATENATE(AG2616,AH2616),NIVELES!$B$676:$C$745,2,0),"")</f>
        <v>Administración De La Gestión Administrativa Financiera</v>
      </c>
      <c r="AJ2616" s="78" t="s">
        <v>517</v>
      </c>
      <c r="AK2616" s="79" t="str">
        <f>+IF(AJ2616&lt;&gt;"",VLOOKUP(AJ2616,NIVELES!$A$816:$B$892,2,0),"")</f>
        <v>NO APLICA</v>
      </c>
      <c r="AL2616" s="78" t="s">
        <v>554</v>
      </c>
      <c r="AM2616" s="78">
        <v>530303</v>
      </c>
      <c r="AN2616" s="79" t="str">
        <f>IF(AM2616&lt;&gt;"",+VLOOKUP(AM2616,NIVELES!$A$1652:$B$2466,2,0),"")</f>
        <v>Viáticos y Subsistencias en el Interior</v>
      </c>
      <c r="AO2616" s="87">
        <v>6884</v>
      </c>
      <c r="AP2616" s="88">
        <v>698.66666666666663</v>
      </c>
      <c r="AQ2616" s="88">
        <v>452.47</v>
      </c>
      <c r="AR2616" s="88">
        <v>698.66666666666663</v>
      </c>
      <c r="AS2616" s="88">
        <v>698.66666666666663</v>
      </c>
      <c r="AT2616" s="88">
        <v>698.66666666666663</v>
      </c>
      <c r="AU2616" s="88">
        <v>698.66666666666663</v>
      </c>
      <c r="AV2616" s="88">
        <v>698.66666666666663</v>
      </c>
      <c r="AW2616" s="88">
        <v>698.66666666666663</v>
      </c>
      <c r="AX2616" s="88">
        <v>698.66666666666663</v>
      </c>
      <c r="AY2616" s="88">
        <v>698.66666666666663</v>
      </c>
      <c r="AZ2616" s="88">
        <v>71.5</v>
      </c>
      <c r="BA2616" s="88">
        <v>72.03</v>
      </c>
      <c r="BB2616" s="89">
        <f t="shared" si="159"/>
        <v>6884</v>
      </c>
      <c r="BC2616" s="90" t="str">
        <f t="shared" si="158"/>
        <v>OK</v>
      </c>
      <c r="BD2616" s="91" t="str">
        <f t="shared" si="160"/>
        <v xml:space="preserve">                  </v>
      </c>
      <c r="BE2616" s="92">
        <f t="shared" si="161"/>
        <v>12</v>
      </c>
    </row>
    <row r="2617" spans="1:57" s="74" customFormat="1" ht="50.1" customHeight="1" x14ac:dyDescent="0.2">
      <c r="A2617" s="78" t="s">
        <v>55</v>
      </c>
      <c r="B2617" s="78" t="s">
        <v>61</v>
      </c>
      <c r="C2617" s="78" t="s">
        <v>1036</v>
      </c>
      <c r="D2617" s="78" t="s">
        <v>575</v>
      </c>
      <c r="E2617" s="79" t="str">
        <f>+IF(C2617&lt;&gt;"",VLOOKUP(MID(C2617,18,5),NIVELES!$A$133:$B$213,2,0),"")</f>
        <v>LOS_RÍOS</v>
      </c>
      <c r="F2617" s="80" t="s">
        <v>290</v>
      </c>
      <c r="G2617" s="81" t="str">
        <f>+IF(F2617&lt;&gt;"",VLOOKUP(F2617,NIVELES!$A$246:$C$464,3,0),"")</f>
        <v xml:space="preserve"> </v>
      </c>
      <c r="H2617" s="82" t="s">
        <v>1023</v>
      </c>
      <c r="I2617" s="78" t="s">
        <v>2173</v>
      </c>
      <c r="J2617" s="78" t="s">
        <v>2165</v>
      </c>
      <c r="K2617" s="78" t="s">
        <v>2166</v>
      </c>
      <c r="L2617" s="78" t="s">
        <v>1791</v>
      </c>
      <c r="M2617" s="78" t="s">
        <v>1791</v>
      </c>
      <c r="N2617" s="78" t="s">
        <v>1791</v>
      </c>
      <c r="O2617" s="78" t="s">
        <v>2897</v>
      </c>
      <c r="P2617" s="82">
        <v>3</v>
      </c>
      <c r="Q2617" s="78" t="s">
        <v>3043</v>
      </c>
      <c r="R2617" s="82"/>
      <c r="S2617" s="82"/>
      <c r="T2617" s="82">
        <v>1</v>
      </c>
      <c r="U2617" s="82"/>
      <c r="V2617" s="82"/>
      <c r="W2617" s="82">
        <v>1</v>
      </c>
      <c r="X2617" s="82"/>
      <c r="Y2617" s="82"/>
      <c r="Z2617" s="82">
        <v>1</v>
      </c>
      <c r="AA2617" s="82"/>
      <c r="AB2617" s="82"/>
      <c r="AC2617" s="82"/>
      <c r="AD2617" s="85" t="str">
        <f>IF(A2617&lt;&gt;"",IF(D2617="DIRECCIÓN_DE_TRANSFERENCIAS","280 0031",VLOOKUP(C2617,NIVELES!$A$14:$B$105,2,0)),"")</f>
        <v>280 5450</v>
      </c>
      <c r="AE2617" s="86" t="s">
        <v>322</v>
      </c>
      <c r="AF2617" s="86" t="s">
        <v>369</v>
      </c>
      <c r="AG2617" s="79" t="str">
        <f>+IF(AF2617&lt;&gt;"",VLOOKUP(AF2617,NIVELES!$A$666:$B$673,2,0),"")</f>
        <v>ADMINISTRACIÓN_CENTRAL</v>
      </c>
      <c r="AH2617" s="78" t="s">
        <v>322</v>
      </c>
      <c r="AI2617" s="79" t="str">
        <f>IF(AH2617&lt;&gt;"",VLOOKUP(CONCATENATE(AG2617,AH2617),NIVELES!$B$676:$C$745,2,0),"")</f>
        <v>Administración De La Gestión Administrativa Financiera</v>
      </c>
      <c r="AJ2617" s="78" t="s">
        <v>517</v>
      </c>
      <c r="AK2617" s="79" t="str">
        <f>+IF(AJ2617&lt;&gt;"",VLOOKUP(AJ2617,NIVELES!$A$816:$B$892,2,0),"")</f>
        <v>NO APLICA</v>
      </c>
      <c r="AL2617" s="78" t="s">
        <v>554</v>
      </c>
      <c r="AM2617" s="78">
        <v>530403</v>
      </c>
      <c r="AN2617" s="79" t="str">
        <f>IF(AM2617&lt;&gt;"",+VLOOKUP(AM2617,NIVELES!$A$1652:$B$2466,2,0),"")</f>
        <v>Mobiliarios  (Instalación, Mantenimiento y Reparación)</v>
      </c>
      <c r="AO2617" s="87">
        <v>3000</v>
      </c>
      <c r="AP2617" s="88">
        <v>0</v>
      </c>
      <c r="AQ2617" s="88">
        <v>0</v>
      </c>
      <c r="AR2617" s="88">
        <v>1859.5500000000002</v>
      </c>
      <c r="AS2617" s="88">
        <v>0</v>
      </c>
      <c r="AT2617" s="88">
        <v>0</v>
      </c>
      <c r="AU2617" s="88">
        <v>500</v>
      </c>
      <c r="AV2617" s="88">
        <v>0</v>
      </c>
      <c r="AW2617" s="88">
        <v>0</v>
      </c>
      <c r="AX2617" s="88">
        <v>640.45000000000005</v>
      </c>
      <c r="AY2617" s="88"/>
      <c r="AZ2617" s="88"/>
      <c r="BA2617" s="88"/>
      <c r="BB2617" s="89">
        <f t="shared" si="159"/>
        <v>3000</v>
      </c>
      <c r="BC2617" s="90" t="str">
        <f t="shared" si="158"/>
        <v>OK</v>
      </c>
      <c r="BD2617" s="91" t="str">
        <f t="shared" si="160"/>
        <v xml:space="preserve">                  </v>
      </c>
      <c r="BE2617" s="92">
        <f t="shared" si="161"/>
        <v>3</v>
      </c>
    </row>
    <row r="2618" spans="1:57" s="74" customFormat="1" ht="50.1" customHeight="1" x14ac:dyDescent="0.2">
      <c r="A2618" s="78" t="s">
        <v>55</v>
      </c>
      <c r="B2618" s="78" t="s">
        <v>61</v>
      </c>
      <c r="C2618" s="78" t="s">
        <v>1036</v>
      </c>
      <c r="D2618" s="78" t="s">
        <v>575</v>
      </c>
      <c r="E2618" s="79" t="str">
        <f>+IF(C2618&lt;&gt;"",VLOOKUP(MID(C2618,18,5),NIVELES!$A$133:$B$213,2,0),"")</f>
        <v>LOS_RÍOS</v>
      </c>
      <c r="F2618" s="80" t="s">
        <v>290</v>
      </c>
      <c r="G2618" s="81" t="str">
        <f>+IF(F2618&lt;&gt;"",VLOOKUP(F2618,NIVELES!$A$246:$C$464,3,0),"")</f>
        <v xml:space="preserve"> </v>
      </c>
      <c r="H2618" s="82" t="s">
        <v>1023</v>
      </c>
      <c r="I2618" s="78" t="s">
        <v>2164</v>
      </c>
      <c r="J2618" s="78" t="s">
        <v>2165</v>
      </c>
      <c r="K2618" s="78" t="s">
        <v>2166</v>
      </c>
      <c r="L2618" s="78" t="s">
        <v>1791</v>
      </c>
      <c r="M2618" s="78" t="s">
        <v>1791</v>
      </c>
      <c r="N2618" s="78" t="s">
        <v>1791</v>
      </c>
      <c r="O2618" s="78" t="s">
        <v>2167</v>
      </c>
      <c r="P2618" s="82">
        <v>12</v>
      </c>
      <c r="Q2618" s="78" t="s">
        <v>3042</v>
      </c>
      <c r="R2618" s="82">
        <v>1</v>
      </c>
      <c r="S2618" s="82">
        <v>1</v>
      </c>
      <c r="T2618" s="82">
        <v>1</v>
      </c>
      <c r="U2618" s="82">
        <v>1</v>
      </c>
      <c r="V2618" s="82">
        <v>1</v>
      </c>
      <c r="W2618" s="82">
        <v>1</v>
      </c>
      <c r="X2618" s="82">
        <v>1</v>
      </c>
      <c r="Y2618" s="82">
        <v>1</v>
      </c>
      <c r="Z2618" s="82">
        <v>1</v>
      </c>
      <c r="AA2618" s="82">
        <v>1</v>
      </c>
      <c r="AB2618" s="82">
        <v>1</v>
      </c>
      <c r="AC2618" s="82">
        <v>1</v>
      </c>
      <c r="AD2618" s="85" t="str">
        <f>IF(A2618&lt;&gt;"",IF(D2618="DIRECCIÓN_DE_TRANSFERENCIAS","280 0031",VLOOKUP(C2618,NIVELES!$A$14:$B$105,2,0)),"")</f>
        <v>280 5450</v>
      </c>
      <c r="AE2618" s="86" t="s">
        <v>322</v>
      </c>
      <c r="AF2618" s="86" t="s">
        <v>369</v>
      </c>
      <c r="AG2618" s="79" t="str">
        <f>+IF(AF2618&lt;&gt;"",VLOOKUP(AF2618,NIVELES!$A$666:$B$673,2,0),"")</f>
        <v>ADMINISTRACIÓN_CENTRAL</v>
      </c>
      <c r="AH2618" s="78" t="s">
        <v>322</v>
      </c>
      <c r="AI2618" s="79" t="str">
        <f>IF(AH2618&lt;&gt;"",VLOOKUP(CONCATENATE(AG2618,AH2618),NIVELES!$B$676:$C$745,2,0),"")</f>
        <v>Administración De La Gestión Administrativa Financiera</v>
      </c>
      <c r="AJ2618" s="78" t="s">
        <v>517</v>
      </c>
      <c r="AK2618" s="79" t="str">
        <f>+IF(AJ2618&lt;&gt;"",VLOOKUP(AJ2618,NIVELES!$A$816:$B$892,2,0),"")</f>
        <v>NO APLICA</v>
      </c>
      <c r="AL2618" s="78" t="s">
        <v>553</v>
      </c>
      <c r="AM2618" s="78">
        <v>510108</v>
      </c>
      <c r="AN2618" s="79" t="str">
        <f>IF(AM2618&lt;&gt;"",+VLOOKUP(AM2618,NIVELES!$A$1652:$B$2466,2,0),"")</f>
        <v>Remuneración Mensual Unificada de Docentes del Magisterio y Docentes e Investigadores Universitarios</v>
      </c>
      <c r="AO2618" s="87">
        <v>6064.3</v>
      </c>
      <c r="AP2618" s="88">
        <v>505.35833333333335</v>
      </c>
      <c r="AQ2618" s="88">
        <v>551.29999999999995</v>
      </c>
      <c r="AR2618" s="88">
        <v>505.35833333333335</v>
      </c>
      <c r="AS2618" s="88">
        <v>505.35833333333335</v>
      </c>
      <c r="AT2618" s="88">
        <v>505.35833333333335</v>
      </c>
      <c r="AU2618" s="88">
        <v>505.35833333333335</v>
      </c>
      <c r="AV2618" s="88">
        <v>505.35833333333335</v>
      </c>
      <c r="AW2618" s="88">
        <v>505.35833333333335</v>
      </c>
      <c r="AX2618" s="88">
        <v>505.35833333333335</v>
      </c>
      <c r="AY2618" s="88">
        <v>505.35833333333335</v>
      </c>
      <c r="AZ2618" s="88">
        <v>505.35833333333335</v>
      </c>
      <c r="BA2618" s="88">
        <v>459.41666666666515</v>
      </c>
      <c r="BB2618" s="89">
        <f t="shared" si="159"/>
        <v>6064.3</v>
      </c>
      <c r="BC2618" s="90" t="str">
        <f t="shared" si="158"/>
        <v>OK</v>
      </c>
      <c r="BD2618" s="91" t="str">
        <f t="shared" si="160"/>
        <v xml:space="preserve">                  </v>
      </c>
      <c r="BE2618" s="92">
        <f t="shared" si="161"/>
        <v>12</v>
      </c>
    </row>
    <row r="2619" spans="1:57" s="74" customFormat="1" ht="50.1" customHeight="1" x14ac:dyDescent="0.2">
      <c r="A2619" s="78" t="s">
        <v>55</v>
      </c>
      <c r="B2619" s="78" t="s">
        <v>61</v>
      </c>
      <c r="C2619" s="78" t="s">
        <v>1036</v>
      </c>
      <c r="D2619" s="78" t="s">
        <v>575</v>
      </c>
      <c r="E2619" s="79" t="str">
        <f>+IF(C2619&lt;&gt;"",VLOOKUP(MID(C2619,18,5),NIVELES!$A$133:$B$213,2,0),"")</f>
        <v>LOS_RÍOS</v>
      </c>
      <c r="F2619" s="80" t="s">
        <v>290</v>
      </c>
      <c r="G2619" s="81" t="str">
        <f>+IF(F2619&lt;&gt;"",VLOOKUP(F2619,NIVELES!$A$246:$C$464,3,0),"")</f>
        <v xml:space="preserve"> </v>
      </c>
      <c r="H2619" s="82" t="s">
        <v>1023</v>
      </c>
      <c r="I2619" s="78" t="s">
        <v>2164</v>
      </c>
      <c r="J2619" s="78" t="s">
        <v>2165</v>
      </c>
      <c r="K2619" s="78" t="s">
        <v>2166</v>
      </c>
      <c r="L2619" s="78" t="s">
        <v>1791</v>
      </c>
      <c r="M2619" s="78" t="s">
        <v>1791</v>
      </c>
      <c r="N2619" s="78" t="s">
        <v>1791</v>
      </c>
      <c r="O2619" s="78" t="s">
        <v>2167</v>
      </c>
      <c r="P2619" s="82">
        <v>12</v>
      </c>
      <c r="Q2619" s="78" t="s">
        <v>3042</v>
      </c>
      <c r="R2619" s="82">
        <v>1</v>
      </c>
      <c r="S2619" s="82">
        <v>1</v>
      </c>
      <c r="T2619" s="82">
        <v>1</v>
      </c>
      <c r="U2619" s="82">
        <v>1</v>
      </c>
      <c r="V2619" s="82">
        <v>1</v>
      </c>
      <c r="W2619" s="82">
        <v>1</v>
      </c>
      <c r="X2619" s="82">
        <v>1</v>
      </c>
      <c r="Y2619" s="82">
        <v>1</v>
      </c>
      <c r="Z2619" s="82">
        <v>1</v>
      </c>
      <c r="AA2619" s="82">
        <v>1</v>
      </c>
      <c r="AB2619" s="82">
        <v>1</v>
      </c>
      <c r="AC2619" s="82">
        <v>1</v>
      </c>
      <c r="AD2619" s="85" t="str">
        <f>IF(A2619&lt;&gt;"",IF(D2619="DIRECCIÓN_DE_TRANSFERENCIAS","280 0031",VLOOKUP(C2619,NIVELES!$A$14:$B$105,2,0)),"")</f>
        <v>280 5450</v>
      </c>
      <c r="AE2619" s="86" t="s">
        <v>322</v>
      </c>
      <c r="AF2619" s="86" t="s">
        <v>369</v>
      </c>
      <c r="AG2619" s="79" t="str">
        <f>+IF(AF2619&lt;&gt;"",VLOOKUP(AF2619,NIVELES!$A$666:$B$673,2,0),"")</f>
        <v>ADMINISTRACIÓN_CENTRAL</v>
      </c>
      <c r="AH2619" s="78" t="s">
        <v>322</v>
      </c>
      <c r="AI2619" s="79" t="str">
        <f>IF(AH2619&lt;&gt;"",VLOOKUP(CONCATENATE(AG2619,AH2619),NIVELES!$B$676:$C$745,2,0),"")</f>
        <v>Administración De La Gestión Administrativa Financiera</v>
      </c>
      <c r="AJ2619" s="78" t="s">
        <v>517</v>
      </c>
      <c r="AK2619" s="79" t="str">
        <f>+IF(AJ2619&lt;&gt;"",VLOOKUP(AJ2619,NIVELES!$A$816:$B$892,2,0),"")</f>
        <v>NO APLICA</v>
      </c>
      <c r="AL2619" s="78" t="s">
        <v>553</v>
      </c>
      <c r="AM2619" s="78">
        <v>510204</v>
      </c>
      <c r="AN2619" s="79" t="str">
        <f>IF(AM2619&lt;&gt;"",+VLOOKUP(AM2619,NIVELES!$A$1652:$B$2466,2,0),"")</f>
        <v>Decimocuarto Sueldo</v>
      </c>
      <c r="AO2619" s="87">
        <v>7584.5</v>
      </c>
      <c r="AP2619" s="88">
        <v>632.04166666666663</v>
      </c>
      <c r="AQ2619" s="88">
        <v>131.32</v>
      </c>
      <c r="AR2619" s="88">
        <v>632.04166666666663</v>
      </c>
      <c r="AS2619" s="88">
        <v>632.04166666666663</v>
      </c>
      <c r="AT2619" s="88">
        <v>632.04166666666663</v>
      </c>
      <c r="AU2619" s="88">
        <v>632.04166666666663</v>
      </c>
      <c r="AV2619" s="88">
        <v>632.04166666666663</v>
      </c>
      <c r="AW2619" s="88">
        <v>632.04166666666663</v>
      </c>
      <c r="AX2619" s="88">
        <v>632.04166666666663</v>
      </c>
      <c r="AY2619" s="88">
        <v>632.04166666666663</v>
      </c>
      <c r="AZ2619" s="88">
        <v>632.04166666666663</v>
      </c>
      <c r="BA2619" s="88">
        <v>1132.7633333333333</v>
      </c>
      <c r="BB2619" s="89">
        <f t="shared" si="159"/>
        <v>7584.5</v>
      </c>
      <c r="BC2619" s="90" t="str">
        <f t="shared" si="158"/>
        <v>OK</v>
      </c>
      <c r="BD2619" s="91" t="str">
        <f t="shared" si="160"/>
        <v xml:space="preserve">                  </v>
      </c>
      <c r="BE2619" s="92">
        <f t="shared" si="161"/>
        <v>12</v>
      </c>
    </row>
    <row r="2620" spans="1:57" s="74" customFormat="1" ht="50.1" customHeight="1" x14ac:dyDescent="0.2">
      <c r="A2620" s="78" t="s">
        <v>55</v>
      </c>
      <c r="B2620" s="78" t="s">
        <v>61</v>
      </c>
      <c r="C2620" s="78" t="s">
        <v>1036</v>
      </c>
      <c r="D2620" s="78" t="s">
        <v>575</v>
      </c>
      <c r="E2620" s="79" t="str">
        <f>+IF(C2620&lt;&gt;"",VLOOKUP(MID(C2620,18,5),NIVELES!$A$133:$B$213,2,0),"")</f>
        <v>LOS_RÍOS</v>
      </c>
      <c r="F2620" s="80" t="s">
        <v>290</v>
      </c>
      <c r="G2620" s="81" t="str">
        <f>+IF(F2620&lt;&gt;"",VLOOKUP(F2620,NIVELES!$A$246:$C$464,3,0),"")</f>
        <v xml:space="preserve"> </v>
      </c>
      <c r="H2620" s="82" t="s">
        <v>1023</v>
      </c>
      <c r="I2620" s="78" t="s">
        <v>2173</v>
      </c>
      <c r="J2620" s="78" t="s">
        <v>2165</v>
      </c>
      <c r="K2620" s="78" t="s">
        <v>2166</v>
      </c>
      <c r="L2620" s="78" t="s">
        <v>1791</v>
      </c>
      <c r="M2620" s="78" t="s">
        <v>1791</v>
      </c>
      <c r="N2620" s="78" t="s">
        <v>1791</v>
      </c>
      <c r="O2620" s="78" t="s">
        <v>2897</v>
      </c>
      <c r="P2620" s="82">
        <v>3</v>
      </c>
      <c r="Q2620" s="78" t="s">
        <v>3043</v>
      </c>
      <c r="R2620" s="82"/>
      <c r="S2620" s="82"/>
      <c r="T2620" s="82">
        <v>1</v>
      </c>
      <c r="U2620" s="82"/>
      <c r="V2620" s="82"/>
      <c r="W2620" s="82">
        <v>1</v>
      </c>
      <c r="X2620" s="82"/>
      <c r="Y2620" s="82"/>
      <c r="Z2620" s="82">
        <v>1</v>
      </c>
      <c r="AA2620" s="82"/>
      <c r="AB2620" s="82"/>
      <c r="AC2620" s="82"/>
      <c r="AD2620" s="85" t="str">
        <f>IF(A2620&lt;&gt;"",IF(D2620="DIRECCIÓN_DE_TRANSFERENCIAS","280 0031",VLOOKUP(C2620,NIVELES!$A$14:$B$105,2,0)),"")</f>
        <v>280 5450</v>
      </c>
      <c r="AE2620" s="86" t="s">
        <v>322</v>
      </c>
      <c r="AF2620" s="86" t="s">
        <v>369</v>
      </c>
      <c r="AG2620" s="79" t="str">
        <f>+IF(AF2620&lt;&gt;"",VLOOKUP(AF2620,NIVELES!$A$666:$B$673,2,0),"")</f>
        <v>ADMINISTRACIÓN_CENTRAL</v>
      </c>
      <c r="AH2620" s="78" t="s">
        <v>322</v>
      </c>
      <c r="AI2620" s="79" t="str">
        <f>IF(AH2620&lt;&gt;"",VLOOKUP(CONCATENATE(AG2620,AH2620),NIVELES!$B$676:$C$745,2,0),"")</f>
        <v>Administración De La Gestión Administrativa Financiera</v>
      </c>
      <c r="AJ2620" s="78" t="s">
        <v>517</v>
      </c>
      <c r="AK2620" s="79" t="str">
        <f>+IF(AJ2620&lt;&gt;"",VLOOKUP(AJ2620,NIVELES!$A$816:$B$892,2,0),"")</f>
        <v>NO APLICA</v>
      </c>
      <c r="AL2620" s="78" t="s">
        <v>554</v>
      </c>
      <c r="AM2620" s="78">
        <v>530404</v>
      </c>
      <c r="AN2620" s="79" t="str">
        <f>IF(AM2620&lt;&gt;"",+VLOOKUP(AM2620,NIVELES!$A$1652:$B$2466,2,0),"")</f>
        <v>Maquinarias y Equipos (Instalación, Mantenimiento y Reparación)</v>
      </c>
      <c r="AO2620" s="87">
        <v>5225</v>
      </c>
      <c r="AP2620" s="88">
        <v>0</v>
      </c>
      <c r="AQ2620" s="88">
        <v>0</v>
      </c>
      <c r="AR2620" s="88">
        <v>1724.25</v>
      </c>
      <c r="AS2620" s="88">
        <v>0</v>
      </c>
      <c r="AT2620" s="88">
        <v>0</v>
      </c>
      <c r="AU2620" s="88">
        <v>1724.25</v>
      </c>
      <c r="AV2620" s="88">
        <v>0</v>
      </c>
      <c r="AW2620" s="88">
        <v>0</v>
      </c>
      <c r="AX2620" s="88">
        <v>1776.5000000000002</v>
      </c>
      <c r="AY2620" s="88">
        <v>0</v>
      </c>
      <c r="AZ2620" s="88">
        <v>0</v>
      </c>
      <c r="BA2620" s="88"/>
      <c r="BB2620" s="89">
        <f t="shared" si="159"/>
        <v>5225</v>
      </c>
      <c r="BC2620" s="90" t="str">
        <f t="shared" si="158"/>
        <v>OK</v>
      </c>
      <c r="BD2620" s="91" t="str">
        <f t="shared" si="160"/>
        <v xml:space="preserve">                  </v>
      </c>
      <c r="BE2620" s="92">
        <f t="shared" si="161"/>
        <v>3</v>
      </c>
    </row>
    <row r="2621" spans="1:57" s="74" customFormat="1" ht="50.1" customHeight="1" x14ac:dyDescent="0.2">
      <c r="A2621" s="78" t="s">
        <v>55</v>
      </c>
      <c r="B2621" s="78" t="s">
        <v>61</v>
      </c>
      <c r="C2621" s="78" t="s">
        <v>1036</v>
      </c>
      <c r="D2621" s="78" t="s">
        <v>575</v>
      </c>
      <c r="E2621" s="79" t="str">
        <f>+IF(C2621&lt;&gt;"",VLOOKUP(MID(C2621,18,5),NIVELES!$A$133:$B$213,2,0),"")</f>
        <v>LOS_RÍOS</v>
      </c>
      <c r="F2621" s="80" t="s">
        <v>290</v>
      </c>
      <c r="G2621" s="81" t="str">
        <f>+IF(F2621&lt;&gt;"",VLOOKUP(F2621,NIVELES!$A$246:$C$464,3,0),"")</f>
        <v xml:space="preserve"> </v>
      </c>
      <c r="H2621" s="82" t="s">
        <v>1023</v>
      </c>
      <c r="I2621" s="78" t="s">
        <v>2164</v>
      </c>
      <c r="J2621" s="78" t="s">
        <v>2165</v>
      </c>
      <c r="K2621" s="78" t="s">
        <v>2166</v>
      </c>
      <c r="L2621" s="78" t="s">
        <v>1791</v>
      </c>
      <c r="M2621" s="78" t="s">
        <v>1791</v>
      </c>
      <c r="N2621" s="78" t="s">
        <v>1791</v>
      </c>
      <c r="O2621" s="78" t="s">
        <v>2167</v>
      </c>
      <c r="P2621" s="82">
        <v>12</v>
      </c>
      <c r="Q2621" s="78" t="s">
        <v>3042</v>
      </c>
      <c r="R2621" s="82">
        <v>1</v>
      </c>
      <c r="S2621" s="82">
        <v>1</v>
      </c>
      <c r="T2621" s="82">
        <v>1</v>
      </c>
      <c r="U2621" s="82">
        <v>1</v>
      </c>
      <c r="V2621" s="82">
        <v>1</v>
      </c>
      <c r="W2621" s="82">
        <v>1</v>
      </c>
      <c r="X2621" s="82">
        <v>1</v>
      </c>
      <c r="Y2621" s="82">
        <v>1</v>
      </c>
      <c r="Z2621" s="82">
        <v>1</v>
      </c>
      <c r="AA2621" s="82">
        <v>1</v>
      </c>
      <c r="AB2621" s="82">
        <v>1</v>
      </c>
      <c r="AC2621" s="82">
        <v>1</v>
      </c>
      <c r="AD2621" s="85" t="str">
        <f>IF(A2621&lt;&gt;"",IF(D2621="DIRECCIÓN_DE_TRANSFERENCIAS","280 0031",VLOOKUP(C2621,NIVELES!$A$14:$B$105,2,0)),"")</f>
        <v>280 5450</v>
      </c>
      <c r="AE2621" s="86" t="s">
        <v>322</v>
      </c>
      <c r="AF2621" s="86" t="s">
        <v>369</v>
      </c>
      <c r="AG2621" s="79" t="str">
        <f>+IF(AF2621&lt;&gt;"",VLOOKUP(AF2621,NIVELES!$A$666:$B$673,2,0),"")</f>
        <v>ADMINISTRACIÓN_CENTRAL</v>
      </c>
      <c r="AH2621" s="78" t="s">
        <v>322</v>
      </c>
      <c r="AI2621" s="79" t="str">
        <f>IF(AH2621&lt;&gt;"",VLOOKUP(CONCATENATE(AG2621,AH2621),NIVELES!$B$676:$C$745,2,0),"")</f>
        <v>Administración De La Gestión Administrativa Financiera</v>
      </c>
      <c r="AJ2621" s="78" t="s">
        <v>517</v>
      </c>
      <c r="AK2621" s="79" t="str">
        <f>+IF(AJ2621&lt;&gt;"",VLOOKUP(AJ2621,NIVELES!$A$816:$B$892,2,0),"")</f>
        <v>NO APLICA</v>
      </c>
      <c r="AL2621" s="78" t="s">
        <v>553</v>
      </c>
      <c r="AM2621" s="78">
        <v>510106</v>
      </c>
      <c r="AN2621" s="79" t="str">
        <f>IF(AM2621&lt;&gt;"",+VLOOKUP(AM2621,NIVELES!$A$1652:$B$2466,2,0),"")</f>
        <v>Salarios Unificados</v>
      </c>
      <c r="AO2621" s="87">
        <v>21036</v>
      </c>
      <c r="AP2621" s="88">
        <v>1753</v>
      </c>
      <c r="AQ2621" s="88">
        <v>1753</v>
      </c>
      <c r="AR2621" s="88">
        <v>1753</v>
      </c>
      <c r="AS2621" s="88">
        <v>1753</v>
      </c>
      <c r="AT2621" s="88">
        <v>1753</v>
      </c>
      <c r="AU2621" s="88">
        <v>1753</v>
      </c>
      <c r="AV2621" s="88">
        <v>1753</v>
      </c>
      <c r="AW2621" s="88">
        <v>1753</v>
      </c>
      <c r="AX2621" s="88">
        <v>1753</v>
      </c>
      <c r="AY2621" s="88">
        <v>1753</v>
      </c>
      <c r="AZ2621" s="88">
        <v>1753</v>
      </c>
      <c r="BA2621" s="88">
        <v>1753</v>
      </c>
      <c r="BB2621" s="89">
        <f t="shared" si="159"/>
        <v>21036</v>
      </c>
      <c r="BC2621" s="90" t="str">
        <f t="shared" si="158"/>
        <v>OK</v>
      </c>
      <c r="BD2621" s="91" t="str">
        <f t="shared" si="160"/>
        <v xml:space="preserve">                  </v>
      </c>
      <c r="BE2621" s="92">
        <f t="shared" si="161"/>
        <v>12</v>
      </c>
    </row>
    <row r="2622" spans="1:57" s="74" customFormat="1" ht="50.1" customHeight="1" x14ac:dyDescent="0.2">
      <c r="A2622" s="78" t="s">
        <v>55</v>
      </c>
      <c r="B2622" s="78" t="s">
        <v>61</v>
      </c>
      <c r="C2622" s="78" t="s">
        <v>1036</v>
      </c>
      <c r="D2622" s="78" t="s">
        <v>792</v>
      </c>
      <c r="E2622" s="79" t="str">
        <f>+IF(C2622&lt;&gt;"",VLOOKUP(MID(C2622,18,5),NIVELES!$A$133:$B$213,2,0),"")</f>
        <v>LOS_RÍOS</v>
      </c>
      <c r="F2622" s="80" t="s">
        <v>290</v>
      </c>
      <c r="G2622" s="81" t="str">
        <f>+IF(F2622&lt;&gt;"",VLOOKUP(F2622,NIVELES!$A$246:$C$464,3,0),"")</f>
        <v xml:space="preserve"> </v>
      </c>
      <c r="H2622" s="82" t="s">
        <v>1024</v>
      </c>
      <c r="I2622" s="78" t="s">
        <v>2189</v>
      </c>
      <c r="J2622" s="78" t="s">
        <v>2184</v>
      </c>
      <c r="K2622" s="78" t="s">
        <v>2185</v>
      </c>
      <c r="L2622" s="78" t="s">
        <v>2240</v>
      </c>
      <c r="M2622" s="78">
        <v>3374</v>
      </c>
      <c r="N2622" s="78" t="s">
        <v>2255</v>
      </c>
      <c r="O2622" s="78" t="s">
        <v>2167</v>
      </c>
      <c r="P2622" s="82">
        <v>12</v>
      </c>
      <c r="Q2622" s="78" t="s">
        <v>3042</v>
      </c>
      <c r="R2622" s="82">
        <v>1</v>
      </c>
      <c r="S2622" s="82">
        <v>1</v>
      </c>
      <c r="T2622" s="82">
        <v>1</v>
      </c>
      <c r="U2622" s="82">
        <v>1</v>
      </c>
      <c r="V2622" s="82">
        <v>1</v>
      </c>
      <c r="W2622" s="82">
        <v>1</v>
      </c>
      <c r="X2622" s="82">
        <v>1</v>
      </c>
      <c r="Y2622" s="82">
        <v>1</v>
      </c>
      <c r="Z2622" s="82">
        <v>1</v>
      </c>
      <c r="AA2622" s="82">
        <v>1</v>
      </c>
      <c r="AB2622" s="82">
        <v>1</v>
      </c>
      <c r="AC2622" s="82">
        <v>1</v>
      </c>
      <c r="AD2622" s="85" t="str">
        <f>IF(A2622&lt;&gt;"",IF(D2622="DIRECCIÓN_DE_TRANSFERENCIAS","280 0031",VLOOKUP(C2622,NIVELES!$A$14:$B$105,2,0)),"")</f>
        <v>280 5450</v>
      </c>
      <c r="AE2622" s="86" t="s">
        <v>322</v>
      </c>
      <c r="AF2622" s="86" t="s">
        <v>544</v>
      </c>
      <c r="AG2622" s="79" t="str">
        <f>+IF(AF2622&lt;&gt;"",VLOOKUP(AF2622,NIVELES!$A$666:$B$673,2,0),"")</f>
        <v>PROTECCIÓN_SOCIAL_A_LA_FAMILIA._ASEGURAMIENTO_NO_CONTRIBUTIVO_E_INCLUSIÓN_ECONÓMICA_Y_MOVILIDAD_SOCIAL</v>
      </c>
      <c r="AH2622" s="78" t="s">
        <v>513</v>
      </c>
      <c r="AI2622" s="79" t="str">
        <f>IF(AH2622&lt;&gt;"",VLOOKUP(CONCATENATE(AG2622,AH2622),NIVELES!$B$676:$C$745,2,0),"")</f>
        <v>Acompañamiento Familiar</v>
      </c>
      <c r="AJ2622" s="78" t="s">
        <v>517</v>
      </c>
      <c r="AK2622" s="79" t="str">
        <f>+IF(AJ2622&lt;&gt;"",VLOOKUP(AJ2622,NIVELES!$A$816:$B$892,2,0),"")</f>
        <v>NO APLICA</v>
      </c>
      <c r="AL2622" s="78" t="s">
        <v>553</v>
      </c>
      <c r="AM2622" s="78">
        <v>510105</v>
      </c>
      <c r="AN2622" s="79" t="str">
        <f>IF(AM2622&lt;&gt;"",+VLOOKUP(AM2622,NIVELES!$A$1652:$B$2466,2,0),"")</f>
        <v>Remuneraciones Unificadas</v>
      </c>
      <c r="AO2622" s="87">
        <v>29412</v>
      </c>
      <c r="AP2622" s="88">
        <v>2451</v>
      </c>
      <c r="AQ2622" s="88">
        <v>2451</v>
      </c>
      <c r="AR2622" s="88">
        <v>2451</v>
      </c>
      <c r="AS2622" s="88">
        <v>2451</v>
      </c>
      <c r="AT2622" s="88">
        <v>2451</v>
      </c>
      <c r="AU2622" s="88">
        <v>2451</v>
      </c>
      <c r="AV2622" s="88">
        <v>2451</v>
      </c>
      <c r="AW2622" s="88">
        <v>2451</v>
      </c>
      <c r="AX2622" s="88">
        <v>2451</v>
      </c>
      <c r="AY2622" s="88">
        <v>2451</v>
      </c>
      <c r="AZ2622" s="88">
        <v>2451</v>
      </c>
      <c r="BA2622" s="88">
        <v>2451</v>
      </c>
      <c r="BB2622" s="89">
        <f t="shared" si="159"/>
        <v>29412</v>
      </c>
      <c r="BC2622" s="90" t="str">
        <f t="shared" si="158"/>
        <v>OK</v>
      </c>
      <c r="BD2622" s="91" t="str">
        <f t="shared" si="160"/>
        <v xml:space="preserve">                  </v>
      </c>
      <c r="BE2622" s="92">
        <f t="shared" si="161"/>
        <v>12</v>
      </c>
    </row>
    <row r="2623" spans="1:57" s="74" customFormat="1" ht="50.1" customHeight="1" x14ac:dyDescent="0.2">
      <c r="A2623" s="78" t="s">
        <v>55</v>
      </c>
      <c r="B2623" s="78" t="s">
        <v>61</v>
      </c>
      <c r="C2623" s="78" t="s">
        <v>1036</v>
      </c>
      <c r="D2623" s="78" t="s">
        <v>792</v>
      </c>
      <c r="E2623" s="79" t="str">
        <f>+IF(C2623&lt;&gt;"",VLOOKUP(MID(C2623,18,5),NIVELES!$A$133:$B$213,2,0),"")</f>
        <v>LOS_RÍOS</v>
      </c>
      <c r="F2623" s="80" t="s">
        <v>290</v>
      </c>
      <c r="G2623" s="81" t="str">
        <f>+IF(F2623&lt;&gt;"",VLOOKUP(F2623,NIVELES!$A$246:$C$464,3,0),"")</f>
        <v xml:space="preserve"> </v>
      </c>
      <c r="H2623" s="82" t="s">
        <v>1024</v>
      </c>
      <c r="I2623" s="78" t="s">
        <v>2189</v>
      </c>
      <c r="J2623" s="78" t="s">
        <v>2184</v>
      </c>
      <c r="K2623" s="78" t="s">
        <v>2185</v>
      </c>
      <c r="L2623" s="78" t="s">
        <v>2240</v>
      </c>
      <c r="M2623" s="78">
        <v>3374</v>
      </c>
      <c r="N2623" s="78" t="s">
        <v>2255</v>
      </c>
      <c r="O2623" s="78" t="s">
        <v>2167</v>
      </c>
      <c r="P2623" s="82">
        <v>12</v>
      </c>
      <c r="Q2623" s="78" t="s">
        <v>3042</v>
      </c>
      <c r="R2623" s="82">
        <v>1</v>
      </c>
      <c r="S2623" s="82">
        <v>1</v>
      </c>
      <c r="T2623" s="82">
        <v>1</v>
      </c>
      <c r="U2623" s="82">
        <v>1</v>
      </c>
      <c r="V2623" s="82">
        <v>1</v>
      </c>
      <c r="W2623" s="82">
        <v>1</v>
      </c>
      <c r="X2623" s="82">
        <v>1</v>
      </c>
      <c r="Y2623" s="82">
        <v>1</v>
      </c>
      <c r="Z2623" s="82">
        <v>1</v>
      </c>
      <c r="AA2623" s="82">
        <v>1</v>
      </c>
      <c r="AB2623" s="82">
        <v>1</v>
      </c>
      <c r="AC2623" s="82">
        <v>1</v>
      </c>
      <c r="AD2623" s="85" t="str">
        <f>IF(A2623&lt;&gt;"",IF(D2623="DIRECCIÓN_DE_TRANSFERENCIAS","280 0031",VLOOKUP(C2623,NIVELES!$A$14:$B$105,2,0)),"")</f>
        <v>280 5450</v>
      </c>
      <c r="AE2623" s="86" t="s">
        <v>322</v>
      </c>
      <c r="AF2623" s="86" t="s">
        <v>544</v>
      </c>
      <c r="AG2623" s="79" t="str">
        <f>+IF(AF2623&lt;&gt;"",VLOOKUP(AF2623,NIVELES!$A$666:$B$673,2,0),"")</f>
        <v>PROTECCIÓN_SOCIAL_A_LA_FAMILIA._ASEGURAMIENTO_NO_CONTRIBUTIVO_E_INCLUSIÓN_ECONÓMICA_Y_MOVILIDAD_SOCIAL</v>
      </c>
      <c r="AH2623" s="78" t="s">
        <v>513</v>
      </c>
      <c r="AI2623" s="79" t="str">
        <f>IF(AH2623&lt;&gt;"",VLOOKUP(CONCATENATE(AG2623,AH2623),NIVELES!$B$676:$C$745,2,0),"")</f>
        <v>Acompañamiento Familiar</v>
      </c>
      <c r="AJ2623" s="78" t="s">
        <v>517</v>
      </c>
      <c r="AK2623" s="79" t="str">
        <f>+IF(AJ2623&lt;&gt;"",VLOOKUP(AJ2623,NIVELES!$A$816:$B$892,2,0),"")</f>
        <v>NO APLICA</v>
      </c>
      <c r="AL2623" s="78" t="s">
        <v>553</v>
      </c>
      <c r="AM2623" s="78">
        <v>510510</v>
      </c>
      <c r="AN2623" s="79" t="str">
        <f>IF(AM2623&lt;&gt;"",+VLOOKUP(AM2623,NIVELES!$A$1652:$B$2466,2,0),"")</f>
        <v>Servicios Personales por Contrato</v>
      </c>
      <c r="AO2623" s="87">
        <v>138523</v>
      </c>
      <c r="AP2623" s="88">
        <v>11543.583333333334</v>
      </c>
      <c r="AQ2623" s="88">
        <v>10959</v>
      </c>
      <c r="AR2623" s="88">
        <v>11543.583333333334</v>
      </c>
      <c r="AS2623" s="88">
        <v>11543.583333333334</v>
      </c>
      <c r="AT2623" s="88">
        <v>11543.583333333334</v>
      </c>
      <c r="AU2623" s="88">
        <v>11543.583333333334</v>
      </c>
      <c r="AV2623" s="88">
        <v>11543.583333333334</v>
      </c>
      <c r="AW2623" s="88">
        <v>11543.583333333334</v>
      </c>
      <c r="AX2623" s="88">
        <v>11543.583333333334</v>
      </c>
      <c r="AY2623" s="88">
        <v>11543.583333333334</v>
      </c>
      <c r="AZ2623" s="88">
        <v>11543.583333333334</v>
      </c>
      <c r="BA2623" s="88">
        <v>12128.166666666686</v>
      </c>
      <c r="BB2623" s="89">
        <f t="shared" si="159"/>
        <v>138523</v>
      </c>
      <c r="BC2623" s="90" t="str">
        <f t="shared" si="158"/>
        <v>OK</v>
      </c>
      <c r="BD2623" s="91" t="str">
        <f t="shared" si="160"/>
        <v xml:space="preserve">                  </v>
      </c>
      <c r="BE2623" s="92">
        <f t="shared" si="161"/>
        <v>12</v>
      </c>
    </row>
    <row r="2624" spans="1:57" s="74" customFormat="1" ht="50.1" customHeight="1" x14ac:dyDescent="0.2">
      <c r="A2624" s="78" t="s">
        <v>55</v>
      </c>
      <c r="B2624" s="78" t="s">
        <v>61</v>
      </c>
      <c r="C2624" s="78" t="s">
        <v>1036</v>
      </c>
      <c r="D2624" s="78" t="s">
        <v>792</v>
      </c>
      <c r="E2624" s="79" t="str">
        <f>+IF(C2624&lt;&gt;"",VLOOKUP(MID(C2624,18,5),NIVELES!$A$133:$B$213,2,0),"")</f>
        <v>LOS_RÍOS</v>
      </c>
      <c r="F2624" s="80" t="s">
        <v>290</v>
      </c>
      <c r="G2624" s="81" t="str">
        <f>+IF(F2624&lt;&gt;"",VLOOKUP(F2624,NIVELES!$A$246:$C$464,3,0),"")</f>
        <v xml:space="preserve"> </v>
      </c>
      <c r="H2624" s="82" t="s">
        <v>1024</v>
      </c>
      <c r="I2624" s="78" t="s">
        <v>2189</v>
      </c>
      <c r="J2624" s="78" t="s">
        <v>2184</v>
      </c>
      <c r="K2624" s="78" t="s">
        <v>2185</v>
      </c>
      <c r="L2624" s="78" t="s">
        <v>2240</v>
      </c>
      <c r="M2624" s="78">
        <v>3374</v>
      </c>
      <c r="N2624" s="78" t="s">
        <v>2255</v>
      </c>
      <c r="O2624" s="78" t="s">
        <v>2167</v>
      </c>
      <c r="P2624" s="82">
        <v>12</v>
      </c>
      <c r="Q2624" s="78" t="s">
        <v>3042</v>
      </c>
      <c r="R2624" s="82">
        <v>1</v>
      </c>
      <c r="S2624" s="82">
        <v>1</v>
      </c>
      <c r="T2624" s="82">
        <v>1</v>
      </c>
      <c r="U2624" s="82">
        <v>1</v>
      </c>
      <c r="V2624" s="82">
        <v>1</v>
      </c>
      <c r="W2624" s="82">
        <v>1</v>
      </c>
      <c r="X2624" s="82">
        <v>1</v>
      </c>
      <c r="Y2624" s="82">
        <v>1</v>
      </c>
      <c r="Z2624" s="82">
        <v>1</v>
      </c>
      <c r="AA2624" s="82">
        <v>1</v>
      </c>
      <c r="AB2624" s="82">
        <v>1</v>
      </c>
      <c r="AC2624" s="82">
        <v>1</v>
      </c>
      <c r="AD2624" s="85" t="str">
        <f>IF(A2624&lt;&gt;"",IF(D2624="DIRECCIÓN_DE_TRANSFERENCIAS","280 0031",VLOOKUP(C2624,NIVELES!$A$14:$B$105,2,0)),"")</f>
        <v>280 5450</v>
      </c>
      <c r="AE2624" s="86" t="s">
        <v>322</v>
      </c>
      <c r="AF2624" s="86" t="s">
        <v>544</v>
      </c>
      <c r="AG2624" s="79" t="str">
        <f>+IF(AF2624&lt;&gt;"",VLOOKUP(AF2624,NIVELES!$A$666:$B$673,2,0),"")</f>
        <v>PROTECCIÓN_SOCIAL_A_LA_FAMILIA._ASEGURAMIENTO_NO_CONTRIBUTIVO_E_INCLUSIÓN_ECONÓMICA_Y_MOVILIDAD_SOCIAL</v>
      </c>
      <c r="AH2624" s="78" t="s">
        <v>513</v>
      </c>
      <c r="AI2624" s="79" t="str">
        <f>IF(AH2624&lt;&gt;"",VLOOKUP(CONCATENATE(AG2624,AH2624),NIVELES!$B$676:$C$745,2,0),"")</f>
        <v>Acompañamiento Familiar</v>
      </c>
      <c r="AJ2624" s="78" t="s">
        <v>517</v>
      </c>
      <c r="AK2624" s="79" t="str">
        <f>+IF(AJ2624&lt;&gt;"",VLOOKUP(AJ2624,NIVELES!$A$816:$B$892,2,0),"")</f>
        <v>NO APLICA</v>
      </c>
      <c r="AL2624" s="78" t="s">
        <v>553</v>
      </c>
      <c r="AM2624" s="78">
        <v>510203</v>
      </c>
      <c r="AN2624" s="79" t="str">
        <f>IF(AM2624&lt;&gt;"",+VLOOKUP(AM2624,NIVELES!$A$1652:$B$2466,2,0),"")</f>
        <v>Decimotercer Sueldo</v>
      </c>
      <c r="AO2624" s="87">
        <v>13790.33</v>
      </c>
      <c r="AP2624" s="88">
        <v>1149.1941666666667</v>
      </c>
      <c r="AQ2624" s="88">
        <v>272.32</v>
      </c>
      <c r="AR2624" s="88">
        <v>1149.1941666666667</v>
      </c>
      <c r="AS2624" s="88">
        <v>1149.1941666666667</v>
      </c>
      <c r="AT2624" s="88">
        <v>1149.1941666666667</v>
      </c>
      <c r="AU2624" s="88">
        <v>1149.1941666666667</v>
      </c>
      <c r="AV2624" s="88">
        <v>1149.1941666666667</v>
      </c>
      <c r="AW2624" s="88">
        <v>1149.1941666666667</v>
      </c>
      <c r="AX2624" s="88">
        <v>1149.1941666666667</v>
      </c>
      <c r="AY2624" s="88">
        <v>1149.1941666666667</v>
      </c>
      <c r="AZ2624" s="88">
        <v>1149.1941666666667</v>
      </c>
      <c r="BA2624" s="88">
        <v>2026.0683333333363</v>
      </c>
      <c r="BB2624" s="89">
        <f t="shared" si="159"/>
        <v>13790.33</v>
      </c>
      <c r="BC2624" s="90" t="str">
        <f t="shared" si="158"/>
        <v>OK</v>
      </c>
      <c r="BD2624" s="91" t="str">
        <f t="shared" si="160"/>
        <v xml:space="preserve">                  </v>
      </c>
      <c r="BE2624" s="92">
        <f t="shared" si="161"/>
        <v>12</v>
      </c>
    </row>
    <row r="2625" spans="1:57" s="74" customFormat="1" ht="50.1" customHeight="1" x14ac:dyDescent="0.2">
      <c r="A2625" s="78" t="s">
        <v>55</v>
      </c>
      <c r="B2625" s="78" t="s">
        <v>61</v>
      </c>
      <c r="C2625" s="78" t="s">
        <v>1036</v>
      </c>
      <c r="D2625" s="78" t="s">
        <v>575</v>
      </c>
      <c r="E2625" s="79" t="str">
        <f>+IF(C2625&lt;&gt;"",VLOOKUP(MID(C2625,18,5),NIVELES!$A$133:$B$213,2,0),"")</f>
        <v>LOS_RÍOS</v>
      </c>
      <c r="F2625" s="80" t="s">
        <v>290</v>
      </c>
      <c r="G2625" s="81" t="str">
        <f>+IF(F2625&lt;&gt;"",VLOOKUP(F2625,NIVELES!$A$246:$C$464,3,0),"")</f>
        <v xml:space="preserve"> </v>
      </c>
      <c r="H2625" s="82" t="s">
        <v>1023</v>
      </c>
      <c r="I2625" s="78" t="s">
        <v>2173</v>
      </c>
      <c r="J2625" s="78" t="s">
        <v>2165</v>
      </c>
      <c r="K2625" s="78" t="s">
        <v>2166</v>
      </c>
      <c r="L2625" s="78" t="s">
        <v>1791</v>
      </c>
      <c r="M2625" s="78" t="s">
        <v>1791</v>
      </c>
      <c r="N2625" s="78" t="s">
        <v>1791</v>
      </c>
      <c r="O2625" s="78" t="s">
        <v>2897</v>
      </c>
      <c r="P2625" s="82">
        <v>12</v>
      </c>
      <c r="Q2625" s="78" t="s">
        <v>3043</v>
      </c>
      <c r="R2625" s="82">
        <v>1</v>
      </c>
      <c r="S2625" s="82">
        <v>1</v>
      </c>
      <c r="T2625" s="82">
        <v>1</v>
      </c>
      <c r="U2625" s="82">
        <v>1</v>
      </c>
      <c r="V2625" s="82">
        <v>1</v>
      </c>
      <c r="W2625" s="82">
        <v>1</v>
      </c>
      <c r="X2625" s="82">
        <v>1</v>
      </c>
      <c r="Y2625" s="82">
        <v>1</v>
      </c>
      <c r="Z2625" s="82">
        <v>1</v>
      </c>
      <c r="AA2625" s="82">
        <v>1</v>
      </c>
      <c r="AB2625" s="82">
        <v>1</v>
      </c>
      <c r="AC2625" s="82">
        <v>1</v>
      </c>
      <c r="AD2625" s="85" t="str">
        <f>IF(A2625&lt;&gt;"",IF(D2625="DIRECCIÓN_DE_TRANSFERENCIAS","280 0031",VLOOKUP(C2625,NIVELES!$A$14:$B$105,2,0)),"")</f>
        <v>280 5450</v>
      </c>
      <c r="AE2625" s="86" t="s">
        <v>322</v>
      </c>
      <c r="AF2625" s="86" t="s">
        <v>369</v>
      </c>
      <c r="AG2625" s="79" t="str">
        <f>+IF(AF2625&lt;&gt;"",VLOOKUP(AF2625,NIVELES!$A$666:$B$673,2,0),"")</f>
        <v>ADMINISTRACIÓN_CENTRAL</v>
      </c>
      <c r="AH2625" s="78" t="s">
        <v>322</v>
      </c>
      <c r="AI2625" s="79" t="str">
        <f>IF(AH2625&lt;&gt;"",VLOOKUP(CONCATENATE(AG2625,AH2625),NIVELES!$B$676:$C$745,2,0),"")</f>
        <v>Administración De La Gestión Administrativa Financiera</v>
      </c>
      <c r="AJ2625" s="78" t="s">
        <v>517</v>
      </c>
      <c r="AK2625" s="79" t="str">
        <f>+IF(AJ2625&lt;&gt;"",VLOOKUP(AJ2625,NIVELES!$A$816:$B$892,2,0),"")</f>
        <v>NO APLICA</v>
      </c>
      <c r="AL2625" s="78" t="s">
        <v>554</v>
      </c>
      <c r="AM2625" s="78">
        <v>530405</v>
      </c>
      <c r="AN2625" s="79" t="str">
        <f>IF(AM2625&lt;&gt;"",+VLOOKUP(AM2625,NIVELES!$A$1652:$B$2466,2,0),"")</f>
        <v>Vehículos (Mantenimiento y Reparación)</v>
      </c>
      <c r="AO2625" s="87">
        <v>21656</v>
      </c>
      <c r="AP2625" s="88">
        <v>1888</v>
      </c>
      <c r="AQ2625" s="88">
        <v>2660</v>
      </c>
      <c r="AR2625" s="88">
        <v>1888</v>
      </c>
      <c r="AS2625" s="88">
        <v>1888</v>
      </c>
      <c r="AT2625" s="88">
        <v>1888</v>
      </c>
      <c r="AU2625" s="88">
        <v>1888</v>
      </c>
      <c r="AV2625" s="88">
        <v>1888</v>
      </c>
      <c r="AW2625" s="88">
        <v>1888</v>
      </c>
      <c r="AX2625" s="88">
        <v>1888</v>
      </c>
      <c r="AY2625" s="88">
        <v>1888</v>
      </c>
      <c r="AZ2625" s="88">
        <v>1888</v>
      </c>
      <c r="BA2625" s="88">
        <v>116</v>
      </c>
      <c r="BB2625" s="89">
        <f t="shared" si="159"/>
        <v>21656</v>
      </c>
      <c r="BC2625" s="90" t="str">
        <f t="shared" si="158"/>
        <v>OK</v>
      </c>
      <c r="BD2625" s="91" t="str">
        <f t="shared" si="160"/>
        <v xml:space="preserve">                  </v>
      </c>
      <c r="BE2625" s="92">
        <f t="shared" si="161"/>
        <v>12</v>
      </c>
    </row>
    <row r="2626" spans="1:57" s="74" customFormat="1" ht="50.1" customHeight="1" x14ac:dyDescent="0.2">
      <c r="A2626" s="78" t="s">
        <v>55</v>
      </c>
      <c r="B2626" s="78" t="s">
        <v>61</v>
      </c>
      <c r="C2626" s="78" t="s">
        <v>1036</v>
      </c>
      <c r="D2626" s="78" t="s">
        <v>575</v>
      </c>
      <c r="E2626" s="79" t="str">
        <f>+IF(C2626&lt;&gt;"",VLOOKUP(MID(C2626,18,5),NIVELES!$A$133:$B$213,2,0),"")</f>
        <v>LOS_RÍOS</v>
      </c>
      <c r="F2626" s="80" t="s">
        <v>290</v>
      </c>
      <c r="G2626" s="81" t="str">
        <f>+IF(F2626&lt;&gt;"",VLOOKUP(F2626,NIVELES!$A$246:$C$464,3,0),"")</f>
        <v xml:space="preserve"> </v>
      </c>
      <c r="H2626" s="82" t="s">
        <v>1023</v>
      </c>
      <c r="I2626" s="78" t="s">
        <v>2164</v>
      </c>
      <c r="J2626" s="78" t="s">
        <v>2165</v>
      </c>
      <c r="K2626" s="78" t="s">
        <v>2166</v>
      </c>
      <c r="L2626" s="78" t="s">
        <v>1791</v>
      </c>
      <c r="M2626" s="78" t="s">
        <v>1791</v>
      </c>
      <c r="N2626" s="78" t="s">
        <v>1791</v>
      </c>
      <c r="O2626" s="78" t="s">
        <v>2167</v>
      </c>
      <c r="P2626" s="82">
        <v>12</v>
      </c>
      <c r="Q2626" s="78" t="s">
        <v>3042</v>
      </c>
      <c r="R2626" s="82">
        <v>1</v>
      </c>
      <c r="S2626" s="82">
        <v>1</v>
      </c>
      <c r="T2626" s="82">
        <v>1</v>
      </c>
      <c r="U2626" s="82">
        <v>1</v>
      </c>
      <c r="V2626" s="82">
        <v>1</v>
      </c>
      <c r="W2626" s="82">
        <v>1</v>
      </c>
      <c r="X2626" s="82">
        <v>1</v>
      </c>
      <c r="Y2626" s="82">
        <v>1</v>
      </c>
      <c r="Z2626" s="82">
        <v>1</v>
      </c>
      <c r="AA2626" s="82">
        <v>1</v>
      </c>
      <c r="AB2626" s="82">
        <v>1</v>
      </c>
      <c r="AC2626" s="82">
        <v>1</v>
      </c>
      <c r="AD2626" s="85" t="str">
        <f>IF(A2626&lt;&gt;"",IF(D2626="DIRECCIÓN_DE_TRANSFERENCIAS","280 0031",VLOOKUP(C2626,NIVELES!$A$14:$B$105,2,0)),"")</f>
        <v>280 5450</v>
      </c>
      <c r="AE2626" s="86" t="s">
        <v>322</v>
      </c>
      <c r="AF2626" s="86" t="s">
        <v>369</v>
      </c>
      <c r="AG2626" s="79" t="str">
        <f>+IF(AF2626&lt;&gt;"",VLOOKUP(AF2626,NIVELES!$A$666:$B$673,2,0),"")</f>
        <v>ADMINISTRACIÓN_CENTRAL</v>
      </c>
      <c r="AH2626" s="78" t="s">
        <v>322</v>
      </c>
      <c r="AI2626" s="79" t="str">
        <f>IF(AH2626&lt;&gt;"",VLOOKUP(CONCATENATE(AG2626,AH2626),NIVELES!$B$676:$C$745,2,0),"")</f>
        <v>Administración De La Gestión Administrativa Financiera</v>
      </c>
      <c r="AJ2626" s="78" t="s">
        <v>517</v>
      </c>
      <c r="AK2626" s="79" t="str">
        <f>+IF(AJ2626&lt;&gt;"",VLOOKUP(AJ2626,NIVELES!$A$816:$B$892,2,0),"")</f>
        <v>NO APLICA</v>
      </c>
      <c r="AL2626" s="78" t="s">
        <v>553</v>
      </c>
      <c r="AM2626" s="78">
        <v>510105</v>
      </c>
      <c r="AN2626" s="79" t="str">
        <f>IF(AM2626&lt;&gt;"",+VLOOKUP(AM2626,NIVELES!$A$1652:$B$2466,2,0),"")</f>
        <v>Remuneraciones Unificadas</v>
      </c>
      <c r="AO2626" s="87">
        <v>119520</v>
      </c>
      <c r="AP2626" s="88">
        <v>9960</v>
      </c>
      <c r="AQ2626" s="88">
        <v>8393.23</v>
      </c>
      <c r="AR2626" s="88">
        <v>10116.65</v>
      </c>
      <c r="AS2626" s="88">
        <v>10116.68</v>
      </c>
      <c r="AT2626" s="88">
        <v>10116.68</v>
      </c>
      <c r="AU2626" s="88">
        <v>10116.68</v>
      </c>
      <c r="AV2626" s="88">
        <v>10116.68</v>
      </c>
      <c r="AW2626" s="88">
        <v>10116.68</v>
      </c>
      <c r="AX2626" s="88">
        <v>10116.68</v>
      </c>
      <c r="AY2626" s="88">
        <v>10116.68</v>
      </c>
      <c r="AZ2626" s="88">
        <v>10116.68</v>
      </c>
      <c r="BA2626" s="88">
        <v>10116.68</v>
      </c>
      <c r="BB2626" s="89">
        <f t="shared" si="159"/>
        <v>119519.99999999997</v>
      </c>
      <c r="BC2626" s="90" t="str">
        <f t="shared" si="158"/>
        <v>OK</v>
      </c>
      <c r="BD2626" s="91" t="str">
        <f t="shared" si="160"/>
        <v xml:space="preserve">                  </v>
      </c>
      <c r="BE2626" s="92">
        <f t="shared" si="161"/>
        <v>12</v>
      </c>
    </row>
    <row r="2627" spans="1:57" s="74" customFormat="1" ht="50.1" customHeight="1" x14ac:dyDescent="0.2">
      <c r="A2627" s="78" t="s">
        <v>55</v>
      </c>
      <c r="B2627" s="78" t="s">
        <v>61</v>
      </c>
      <c r="C2627" s="78" t="s">
        <v>1036</v>
      </c>
      <c r="D2627" s="78" t="s">
        <v>575</v>
      </c>
      <c r="E2627" s="79" t="str">
        <f>+IF(C2627&lt;&gt;"",VLOOKUP(MID(C2627,18,5),NIVELES!$A$133:$B$213,2,0),"")</f>
        <v>LOS_RÍOS</v>
      </c>
      <c r="F2627" s="80" t="s">
        <v>290</v>
      </c>
      <c r="G2627" s="81" t="str">
        <f>+IF(F2627&lt;&gt;"",VLOOKUP(F2627,NIVELES!$A$246:$C$464,3,0),"")</f>
        <v xml:space="preserve"> </v>
      </c>
      <c r="H2627" s="82" t="s">
        <v>1023</v>
      </c>
      <c r="I2627" s="78" t="s">
        <v>2164</v>
      </c>
      <c r="J2627" s="78" t="s">
        <v>2165</v>
      </c>
      <c r="K2627" s="78" t="s">
        <v>2166</v>
      </c>
      <c r="L2627" s="78" t="s">
        <v>1791</v>
      </c>
      <c r="M2627" s="78" t="s">
        <v>1791</v>
      </c>
      <c r="N2627" s="78" t="s">
        <v>1791</v>
      </c>
      <c r="O2627" s="78" t="s">
        <v>2167</v>
      </c>
      <c r="P2627" s="82">
        <v>12</v>
      </c>
      <c r="Q2627" s="78" t="s">
        <v>3042</v>
      </c>
      <c r="R2627" s="82">
        <v>1</v>
      </c>
      <c r="S2627" s="82">
        <v>1</v>
      </c>
      <c r="T2627" s="82">
        <v>1</v>
      </c>
      <c r="U2627" s="82">
        <v>1</v>
      </c>
      <c r="V2627" s="82">
        <v>1</v>
      </c>
      <c r="W2627" s="82">
        <v>1</v>
      </c>
      <c r="X2627" s="82">
        <v>1</v>
      </c>
      <c r="Y2627" s="82">
        <v>1</v>
      </c>
      <c r="Z2627" s="82">
        <v>1</v>
      </c>
      <c r="AA2627" s="82">
        <v>1</v>
      </c>
      <c r="AB2627" s="82">
        <v>1</v>
      </c>
      <c r="AC2627" s="82">
        <v>1</v>
      </c>
      <c r="AD2627" s="85" t="str">
        <f>IF(A2627&lt;&gt;"",IF(D2627="DIRECCIÓN_DE_TRANSFERENCIAS","280 0031",VLOOKUP(C2627,NIVELES!$A$14:$B$105,2,0)),"")</f>
        <v>280 5450</v>
      </c>
      <c r="AE2627" s="86" t="s">
        <v>322</v>
      </c>
      <c r="AF2627" s="86" t="s">
        <v>369</v>
      </c>
      <c r="AG2627" s="79" t="str">
        <f>+IF(AF2627&lt;&gt;"",VLOOKUP(AF2627,NIVELES!$A$666:$B$673,2,0),"")</f>
        <v>ADMINISTRACIÓN_CENTRAL</v>
      </c>
      <c r="AH2627" s="78" t="s">
        <v>322</v>
      </c>
      <c r="AI2627" s="79" t="str">
        <f>IF(AH2627&lt;&gt;"",VLOOKUP(CONCATENATE(AG2627,AH2627),NIVELES!$B$676:$C$745,2,0),"")</f>
        <v>Administración De La Gestión Administrativa Financiera</v>
      </c>
      <c r="AJ2627" s="78" t="s">
        <v>517</v>
      </c>
      <c r="AK2627" s="79" t="str">
        <f>+IF(AJ2627&lt;&gt;"",VLOOKUP(AJ2627,NIVELES!$A$816:$B$892,2,0),"")</f>
        <v>NO APLICA</v>
      </c>
      <c r="AL2627" s="78" t="s">
        <v>553</v>
      </c>
      <c r="AM2627" s="78">
        <v>510510</v>
      </c>
      <c r="AN2627" s="79" t="str">
        <f>IF(AM2627&lt;&gt;"",+VLOOKUP(AM2627,NIVELES!$A$1652:$B$2466,2,0),"")</f>
        <v>Servicios Personales por Contrato</v>
      </c>
      <c r="AO2627" s="87">
        <v>106733</v>
      </c>
      <c r="AP2627" s="88">
        <v>8894.4166666666661</v>
      </c>
      <c r="AQ2627" s="88">
        <v>9703</v>
      </c>
      <c r="AR2627" s="88">
        <v>8894.4166666666661</v>
      </c>
      <c r="AS2627" s="88">
        <v>8894.4166666666661</v>
      </c>
      <c r="AT2627" s="88">
        <v>8894.4166666666661</v>
      </c>
      <c r="AU2627" s="88">
        <v>8894.4166666666661</v>
      </c>
      <c r="AV2627" s="88">
        <v>8894.4166666666661</v>
      </c>
      <c r="AW2627" s="88">
        <v>8894.4166666666661</v>
      </c>
      <c r="AX2627" s="88">
        <v>8894.4166666666661</v>
      </c>
      <c r="AY2627" s="88">
        <v>8894.4166666666661</v>
      </c>
      <c r="AZ2627" s="88">
        <v>8894.4166666666661</v>
      </c>
      <c r="BA2627" s="88">
        <v>8085.8333333333285</v>
      </c>
      <c r="BB2627" s="89">
        <f t="shared" si="159"/>
        <v>106733</v>
      </c>
      <c r="BC2627" s="90" t="str">
        <f t="shared" si="158"/>
        <v>OK</v>
      </c>
      <c r="BD2627" s="91" t="str">
        <f t="shared" si="160"/>
        <v xml:space="preserve">                  </v>
      </c>
      <c r="BE2627" s="92">
        <f t="shared" si="161"/>
        <v>12</v>
      </c>
    </row>
    <row r="2628" spans="1:57" s="74" customFormat="1" ht="50.1" customHeight="1" x14ac:dyDescent="0.2">
      <c r="A2628" s="78" t="s">
        <v>55</v>
      </c>
      <c r="B2628" s="78" t="s">
        <v>61</v>
      </c>
      <c r="C2628" s="78" t="s">
        <v>1036</v>
      </c>
      <c r="D2628" s="78" t="s">
        <v>606</v>
      </c>
      <c r="E2628" s="79" t="str">
        <f>+IF(C2628&lt;&gt;"",VLOOKUP(MID(C2628,18,5),NIVELES!$A$133:$B$213,2,0),"")</f>
        <v>LOS_RÍOS</v>
      </c>
      <c r="F2628" s="80" t="s">
        <v>290</v>
      </c>
      <c r="G2628" s="81" t="str">
        <f>+IF(F2628&lt;&gt;"",VLOOKUP(F2628,NIVELES!$A$246:$C$464,3,0),"")</f>
        <v xml:space="preserve"> </v>
      </c>
      <c r="H2628" s="82" t="s">
        <v>1024</v>
      </c>
      <c r="I2628" s="78" t="s">
        <v>2188</v>
      </c>
      <c r="J2628" s="78" t="s">
        <v>2184</v>
      </c>
      <c r="K2628" s="78" t="s">
        <v>2185</v>
      </c>
      <c r="L2628" s="78" t="s">
        <v>1791</v>
      </c>
      <c r="M2628" s="78" t="s">
        <v>1791</v>
      </c>
      <c r="N2628" s="78" t="s">
        <v>1791</v>
      </c>
      <c r="O2628" s="78" t="s">
        <v>2167</v>
      </c>
      <c r="P2628" s="82">
        <v>12</v>
      </c>
      <c r="Q2628" s="78" t="s">
        <v>3042</v>
      </c>
      <c r="R2628" s="82">
        <v>1</v>
      </c>
      <c r="S2628" s="82">
        <v>1</v>
      </c>
      <c r="T2628" s="82">
        <v>1</v>
      </c>
      <c r="U2628" s="82">
        <v>1</v>
      </c>
      <c r="V2628" s="82">
        <v>1</v>
      </c>
      <c r="W2628" s="82">
        <v>1</v>
      </c>
      <c r="X2628" s="82">
        <v>1</v>
      </c>
      <c r="Y2628" s="82">
        <v>1</v>
      </c>
      <c r="Z2628" s="82">
        <v>1</v>
      </c>
      <c r="AA2628" s="82">
        <v>1</v>
      </c>
      <c r="AB2628" s="82">
        <v>1</v>
      </c>
      <c r="AC2628" s="82">
        <v>1</v>
      </c>
      <c r="AD2628" s="85" t="str">
        <f>IF(A2628&lt;&gt;"",IF(D2628="DIRECCIÓN_DE_TRANSFERENCIAS","280 0031",VLOOKUP(C2628,NIVELES!$A$14:$B$105,2,0)),"")</f>
        <v>280 5450</v>
      </c>
      <c r="AE2628" s="86" t="s">
        <v>322</v>
      </c>
      <c r="AF2628" s="86" t="s">
        <v>544</v>
      </c>
      <c r="AG2628" s="79" t="str">
        <f>+IF(AF2628&lt;&gt;"",VLOOKUP(AF2628,NIVELES!$A$666:$B$673,2,0),"")</f>
        <v>PROTECCIÓN_SOCIAL_A_LA_FAMILIA._ASEGURAMIENTO_NO_CONTRIBUTIVO_E_INCLUSIÓN_ECONÓMICA_Y_MOVILIDAD_SOCIAL</v>
      </c>
      <c r="AH2628" s="78" t="s">
        <v>514</v>
      </c>
      <c r="AI2628" s="79" t="str">
        <f>IF(AH2628&lt;&gt;"",VLOOKUP(CONCATENATE(AG2628,AH2628),NIVELES!$B$676:$C$745,2,0),"")</f>
        <v>Inclusión Económica Y Movilidad Social</v>
      </c>
      <c r="AJ2628" s="78" t="s">
        <v>517</v>
      </c>
      <c r="AK2628" s="79" t="str">
        <f>+IF(AJ2628&lt;&gt;"",VLOOKUP(AJ2628,NIVELES!$A$816:$B$892,2,0),"")</f>
        <v>NO APLICA</v>
      </c>
      <c r="AL2628" s="78" t="s">
        <v>553</v>
      </c>
      <c r="AM2628" s="78">
        <v>510105</v>
      </c>
      <c r="AN2628" s="79" t="str">
        <f>IF(AM2628&lt;&gt;"",+VLOOKUP(AM2628,NIVELES!$A$1652:$B$2466,2,0),"")</f>
        <v>Remuneraciones Unificadas</v>
      </c>
      <c r="AO2628" s="87">
        <v>35496</v>
      </c>
      <c r="AP2628" s="88">
        <v>2958</v>
      </c>
      <c r="AQ2628" s="88">
        <v>2958</v>
      </c>
      <c r="AR2628" s="88">
        <v>2958</v>
      </c>
      <c r="AS2628" s="88">
        <v>2958</v>
      </c>
      <c r="AT2628" s="88">
        <v>2958</v>
      </c>
      <c r="AU2628" s="88">
        <v>2958</v>
      </c>
      <c r="AV2628" s="88">
        <v>2958</v>
      </c>
      <c r="AW2628" s="88">
        <v>2958</v>
      </c>
      <c r="AX2628" s="88">
        <v>2958</v>
      </c>
      <c r="AY2628" s="88">
        <v>2958</v>
      </c>
      <c r="AZ2628" s="88">
        <v>2958</v>
      </c>
      <c r="BA2628" s="88">
        <v>2958</v>
      </c>
      <c r="BB2628" s="89">
        <f t="shared" si="159"/>
        <v>35496</v>
      </c>
      <c r="BC2628" s="90" t="str">
        <f t="shared" si="158"/>
        <v>OK</v>
      </c>
      <c r="BD2628" s="91" t="str">
        <f t="shared" si="160"/>
        <v xml:space="preserve">                  </v>
      </c>
      <c r="BE2628" s="92">
        <f t="shared" si="161"/>
        <v>12</v>
      </c>
    </row>
    <row r="2629" spans="1:57" s="74" customFormat="1" ht="50.1" customHeight="1" x14ac:dyDescent="0.2">
      <c r="A2629" s="78" t="s">
        <v>55</v>
      </c>
      <c r="B2629" s="78" t="s">
        <v>61</v>
      </c>
      <c r="C2629" s="78" t="s">
        <v>1036</v>
      </c>
      <c r="D2629" s="78" t="s">
        <v>606</v>
      </c>
      <c r="E2629" s="79" t="str">
        <f>+IF(C2629&lt;&gt;"",VLOOKUP(MID(C2629,18,5),NIVELES!$A$133:$B$213,2,0),"")</f>
        <v>LOS_RÍOS</v>
      </c>
      <c r="F2629" s="80" t="s">
        <v>290</v>
      </c>
      <c r="G2629" s="81" t="str">
        <f>+IF(F2629&lt;&gt;"",VLOOKUP(F2629,NIVELES!$A$246:$C$464,3,0),"")</f>
        <v xml:space="preserve"> </v>
      </c>
      <c r="H2629" s="82" t="s">
        <v>1024</v>
      </c>
      <c r="I2629" s="78" t="s">
        <v>2188</v>
      </c>
      <c r="J2629" s="78" t="s">
        <v>2184</v>
      </c>
      <c r="K2629" s="78" t="s">
        <v>2185</v>
      </c>
      <c r="L2629" s="78" t="s">
        <v>1791</v>
      </c>
      <c r="M2629" s="78" t="s">
        <v>1791</v>
      </c>
      <c r="N2629" s="78" t="s">
        <v>1791</v>
      </c>
      <c r="O2629" s="78" t="s">
        <v>2167</v>
      </c>
      <c r="P2629" s="82">
        <v>12</v>
      </c>
      <c r="Q2629" s="78" t="s">
        <v>3042</v>
      </c>
      <c r="R2629" s="82">
        <v>1</v>
      </c>
      <c r="S2629" s="82">
        <v>1</v>
      </c>
      <c r="T2629" s="82">
        <v>1</v>
      </c>
      <c r="U2629" s="82">
        <v>1</v>
      </c>
      <c r="V2629" s="82">
        <v>1</v>
      </c>
      <c r="W2629" s="82">
        <v>1</v>
      </c>
      <c r="X2629" s="82">
        <v>1</v>
      </c>
      <c r="Y2629" s="82">
        <v>1</v>
      </c>
      <c r="Z2629" s="82">
        <v>1</v>
      </c>
      <c r="AA2629" s="82">
        <v>1</v>
      </c>
      <c r="AB2629" s="82">
        <v>1</v>
      </c>
      <c r="AC2629" s="82">
        <v>1</v>
      </c>
      <c r="AD2629" s="85" t="str">
        <f>IF(A2629&lt;&gt;"",IF(D2629="DIRECCIÓN_DE_TRANSFERENCIAS","280 0031",VLOOKUP(C2629,NIVELES!$A$14:$B$105,2,0)),"")</f>
        <v>280 5450</v>
      </c>
      <c r="AE2629" s="86" t="s">
        <v>322</v>
      </c>
      <c r="AF2629" s="86" t="s">
        <v>544</v>
      </c>
      <c r="AG2629" s="79" t="str">
        <f>+IF(AF2629&lt;&gt;"",VLOOKUP(AF2629,NIVELES!$A$666:$B$673,2,0),"")</f>
        <v>PROTECCIÓN_SOCIAL_A_LA_FAMILIA._ASEGURAMIENTO_NO_CONTRIBUTIVO_E_INCLUSIÓN_ECONÓMICA_Y_MOVILIDAD_SOCIAL</v>
      </c>
      <c r="AH2629" s="78" t="s">
        <v>514</v>
      </c>
      <c r="AI2629" s="79" t="str">
        <f>IF(AH2629&lt;&gt;"",VLOOKUP(CONCATENATE(AG2629,AH2629),NIVELES!$B$676:$C$745,2,0),"")</f>
        <v>Inclusión Económica Y Movilidad Social</v>
      </c>
      <c r="AJ2629" s="78" t="s">
        <v>517</v>
      </c>
      <c r="AK2629" s="79" t="str">
        <f>+IF(AJ2629&lt;&gt;"",VLOOKUP(AJ2629,NIVELES!$A$816:$B$892,2,0),"")</f>
        <v>NO APLICA</v>
      </c>
      <c r="AL2629" s="78" t="s">
        <v>553</v>
      </c>
      <c r="AM2629" s="78">
        <v>510204</v>
      </c>
      <c r="AN2629" s="79" t="str">
        <f>IF(AM2629&lt;&gt;"",+VLOOKUP(AM2629,NIVELES!$A$1652:$B$2466,2,0),"")</f>
        <v>Decimocuarto Sueldo</v>
      </c>
      <c r="AO2629" s="87">
        <v>1805.83</v>
      </c>
      <c r="AP2629" s="88">
        <v>150.48583333333332</v>
      </c>
      <c r="AQ2629" s="88">
        <v>65.66</v>
      </c>
      <c r="AR2629" s="88">
        <v>150.48583333333332</v>
      </c>
      <c r="AS2629" s="88">
        <v>150.48583333333332</v>
      </c>
      <c r="AT2629" s="88">
        <v>150.48583333333332</v>
      </c>
      <c r="AU2629" s="88">
        <v>150.48583333333332</v>
      </c>
      <c r="AV2629" s="88">
        <v>150.48583333333332</v>
      </c>
      <c r="AW2629" s="88">
        <v>150.48583333333332</v>
      </c>
      <c r="AX2629" s="88">
        <v>150.48583333333332</v>
      </c>
      <c r="AY2629" s="88">
        <v>150.48583333333332</v>
      </c>
      <c r="AZ2629" s="88">
        <v>150.48583333333332</v>
      </c>
      <c r="BA2629" s="88">
        <v>235.3116666666665</v>
      </c>
      <c r="BB2629" s="89">
        <f t="shared" si="159"/>
        <v>1805.83</v>
      </c>
      <c r="BC2629" s="90" t="str">
        <f t="shared" si="158"/>
        <v>OK</v>
      </c>
      <c r="BD2629" s="91" t="str">
        <f t="shared" si="160"/>
        <v xml:space="preserve">                  </v>
      </c>
      <c r="BE2629" s="92">
        <f t="shared" si="161"/>
        <v>12</v>
      </c>
    </row>
    <row r="2630" spans="1:57" s="74" customFormat="1" ht="50.1" customHeight="1" x14ac:dyDescent="0.2">
      <c r="A2630" s="78" t="s">
        <v>55</v>
      </c>
      <c r="B2630" s="78" t="s">
        <v>61</v>
      </c>
      <c r="C2630" s="78" t="s">
        <v>1036</v>
      </c>
      <c r="D2630" s="78" t="s">
        <v>605</v>
      </c>
      <c r="E2630" s="79" t="str">
        <f>+IF(C2630&lt;&gt;"",VLOOKUP(MID(C2630,18,5),NIVELES!$A$133:$B$213,2,0),"")</f>
        <v>LOS_RÍOS</v>
      </c>
      <c r="F2630" s="80" t="s">
        <v>290</v>
      </c>
      <c r="G2630" s="81" t="str">
        <f>+IF(F2630&lt;&gt;"",VLOOKUP(F2630,NIVELES!$A$246:$C$464,3,0),"")</f>
        <v xml:space="preserve"> </v>
      </c>
      <c r="H2630" s="82" t="s">
        <v>1024</v>
      </c>
      <c r="I2630" s="78" t="s">
        <v>2201</v>
      </c>
      <c r="J2630" s="78" t="s">
        <v>2184</v>
      </c>
      <c r="K2630" s="78" t="s">
        <v>2185</v>
      </c>
      <c r="L2630" s="78" t="s">
        <v>3044</v>
      </c>
      <c r="M2630" s="78">
        <v>189</v>
      </c>
      <c r="N2630" s="78" t="s">
        <v>3045</v>
      </c>
      <c r="O2630" s="78" t="s">
        <v>2167</v>
      </c>
      <c r="P2630" s="82">
        <v>12</v>
      </c>
      <c r="Q2630" s="78" t="s">
        <v>3046</v>
      </c>
      <c r="R2630" s="82">
        <v>1</v>
      </c>
      <c r="S2630" s="82">
        <v>1</v>
      </c>
      <c r="T2630" s="82">
        <v>1</v>
      </c>
      <c r="U2630" s="82">
        <v>1</v>
      </c>
      <c r="V2630" s="82">
        <v>1</v>
      </c>
      <c r="W2630" s="82">
        <v>1</v>
      </c>
      <c r="X2630" s="82">
        <v>1</v>
      </c>
      <c r="Y2630" s="82">
        <v>1</v>
      </c>
      <c r="Z2630" s="82">
        <v>1</v>
      </c>
      <c r="AA2630" s="82">
        <v>1</v>
      </c>
      <c r="AB2630" s="82">
        <v>1</v>
      </c>
      <c r="AC2630" s="82">
        <v>1</v>
      </c>
      <c r="AD2630" s="85" t="str">
        <f>IF(A2630&lt;&gt;"",IF(D2630="DIRECCIÓN_DE_TRANSFERENCIAS","280 0031",VLOOKUP(C2630,NIVELES!$A$14:$B$105,2,0)),"")</f>
        <v>280 5450</v>
      </c>
      <c r="AE2630" s="86" t="s">
        <v>322</v>
      </c>
      <c r="AF2630" s="86" t="s">
        <v>543</v>
      </c>
      <c r="AG2630" s="79" t="str">
        <f>+IF(AF2630&lt;&gt;"",VLOOKUP(AF2630,NIVELES!$A$666:$B$673,2,0),"")</f>
        <v>DESARROLLO_INFANTIL</v>
      </c>
      <c r="AH2630" s="78" t="s">
        <v>322</v>
      </c>
      <c r="AI2630" s="79" t="str">
        <f>IF(AH2630&lt;&gt;"",VLOOKUP(CONCATENATE(AG2630,AH2630),NIVELES!$B$676:$C$745,2,0),"")</f>
        <v>Centros Infantiles Del Buen Vivir Atencion Directa -Funcionamiento Operación Y Atencion De Unidades</v>
      </c>
      <c r="AJ2630" s="78" t="s">
        <v>517</v>
      </c>
      <c r="AK2630" s="79" t="str">
        <f>+IF(AJ2630&lt;&gt;"",VLOOKUP(AJ2630,NIVELES!$A$816:$B$892,2,0),"")</f>
        <v>NO APLICA</v>
      </c>
      <c r="AL2630" s="78" t="s">
        <v>553</v>
      </c>
      <c r="AM2630" s="78">
        <v>510105</v>
      </c>
      <c r="AN2630" s="79" t="str">
        <f>IF(AM2630&lt;&gt;"",+VLOOKUP(AM2630,NIVELES!$A$1652:$B$2466,2,0),"")</f>
        <v>Remuneraciones Unificadas</v>
      </c>
      <c r="AO2630" s="87">
        <v>138948</v>
      </c>
      <c r="AP2630" s="88">
        <v>11579</v>
      </c>
      <c r="AQ2630" s="88">
        <v>11364.5</v>
      </c>
      <c r="AR2630" s="88">
        <v>11579</v>
      </c>
      <c r="AS2630" s="88">
        <v>11579</v>
      </c>
      <c r="AT2630" s="88">
        <v>11579</v>
      </c>
      <c r="AU2630" s="88">
        <v>11579</v>
      </c>
      <c r="AV2630" s="88">
        <v>11579</v>
      </c>
      <c r="AW2630" s="88">
        <v>11579</v>
      </c>
      <c r="AX2630" s="88">
        <v>11579</v>
      </c>
      <c r="AY2630" s="88">
        <v>11579</v>
      </c>
      <c r="AZ2630" s="88">
        <v>11579</v>
      </c>
      <c r="BA2630" s="88">
        <v>11793.5</v>
      </c>
      <c r="BB2630" s="89">
        <f t="shared" si="159"/>
        <v>138948</v>
      </c>
      <c r="BC2630" s="90" t="str">
        <f t="shared" si="158"/>
        <v>OK</v>
      </c>
      <c r="BD2630" s="91" t="str">
        <f t="shared" si="160"/>
        <v xml:space="preserve">                  </v>
      </c>
      <c r="BE2630" s="92">
        <f t="shared" si="161"/>
        <v>12</v>
      </c>
    </row>
    <row r="2631" spans="1:57" s="74" customFormat="1" ht="50.1" customHeight="1" x14ac:dyDescent="0.2">
      <c r="A2631" s="78" t="s">
        <v>55</v>
      </c>
      <c r="B2631" s="78" t="s">
        <v>61</v>
      </c>
      <c r="C2631" s="78" t="s">
        <v>1036</v>
      </c>
      <c r="D2631" s="78" t="s">
        <v>605</v>
      </c>
      <c r="E2631" s="79" t="str">
        <f>+IF(C2631&lt;&gt;"",VLOOKUP(MID(C2631,18,5),NIVELES!$A$133:$B$213,2,0),"")</f>
        <v>LOS_RÍOS</v>
      </c>
      <c r="F2631" s="80" t="s">
        <v>290</v>
      </c>
      <c r="G2631" s="81" t="str">
        <f>+IF(F2631&lt;&gt;"",VLOOKUP(F2631,NIVELES!$A$246:$C$464,3,0),"")</f>
        <v xml:space="preserve"> </v>
      </c>
      <c r="H2631" s="82" t="s">
        <v>1024</v>
      </c>
      <c r="I2631" s="78" t="s">
        <v>2201</v>
      </c>
      <c r="J2631" s="78" t="s">
        <v>2184</v>
      </c>
      <c r="K2631" s="78" t="s">
        <v>2185</v>
      </c>
      <c r="L2631" s="78" t="s">
        <v>2975</v>
      </c>
      <c r="M2631" s="78">
        <v>1701</v>
      </c>
      <c r="N2631" s="78" t="s">
        <v>2976</v>
      </c>
      <c r="O2631" s="78" t="s">
        <v>2167</v>
      </c>
      <c r="P2631" s="82">
        <v>12</v>
      </c>
      <c r="Q2631" s="78" t="s">
        <v>3046</v>
      </c>
      <c r="R2631" s="82">
        <v>1</v>
      </c>
      <c r="S2631" s="82">
        <v>1</v>
      </c>
      <c r="T2631" s="82">
        <v>1</v>
      </c>
      <c r="U2631" s="82">
        <v>1</v>
      </c>
      <c r="V2631" s="82">
        <v>1</v>
      </c>
      <c r="W2631" s="82">
        <v>1</v>
      </c>
      <c r="X2631" s="82">
        <v>1</v>
      </c>
      <c r="Y2631" s="82">
        <v>1</v>
      </c>
      <c r="Z2631" s="82">
        <v>1</v>
      </c>
      <c r="AA2631" s="82">
        <v>1</v>
      </c>
      <c r="AB2631" s="82">
        <v>1</v>
      </c>
      <c r="AC2631" s="82">
        <v>1</v>
      </c>
      <c r="AD2631" s="85" t="str">
        <f>IF(A2631&lt;&gt;"",IF(D2631="DIRECCIÓN_DE_TRANSFERENCIAS","280 0031",VLOOKUP(C2631,NIVELES!$A$14:$B$105,2,0)),"")</f>
        <v>280 5450</v>
      </c>
      <c r="AE2631" s="86" t="s">
        <v>322</v>
      </c>
      <c r="AF2631" s="86" t="s">
        <v>543</v>
      </c>
      <c r="AG2631" s="79" t="str">
        <f>+IF(AF2631&lt;&gt;"",VLOOKUP(AF2631,NIVELES!$A$666:$B$673,2,0),"")</f>
        <v>DESARROLLO_INFANTIL</v>
      </c>
      <c r="AH2631" s="78" t="s">
        <v>321</v>
      </c>
      <c r="AI2631" s="79" t="str">
        <f>IF(AH2631&lt;&gt;"",VLOOKUP(CONCATENATE(AG2631,AH2631),NIVELES!$B$676:$C$745,2,0),"")</f>
        <v>Centros Infantiles Del Buen Vivir Operados Por Terceros -Funcionamiento Operación Y Atencion De Unidades</v>
      </c>
      <c r="AJ2631" s="78" t="s">
        <v>517</v>
      </c>
      <c r="AK2631" s="79" t="str">
        <f>+IF(AJ2631&lt;&gt;"",VLOOKUP(AJ2631,NIVELES!$A$816:$B$892,2,0),"")</f>
        <v>NO APLICA</v>
      </c>
      <c r="AL2631" s="78" t="s">
        <v>553</v>
      </c>
      <c r="AM2631" s="78">
        <v>510203</v>
      </c>
      <c r="AN2631" s="79" t="str">
        <f>IF(AM2631&lt;&gt;"",+VLOOKUP(AM2631,NIVELES!$A$1652:$B$2466,2,0),"")</f>
        <v>Decimotercer Sueldo</v>
      </c>
      <c r="AO2631" s="87">
        <v>33701.25</v>
      </c>
      <c r="AP2631" s="88">
        <v>2808.4375</v>
      </c>
      <c r="AQ2631" s="88">
        <v>272.32</v>
      </c>
      <c r="AR2631" s="88">
        <v>2808.4375</v>
      </c>
      <c r="AS2631" s="88">
        <v>2808.4375</v>
      </c>
      <c r="AT2631" s="88">
        <v>2808.4375</v>
      </c>
      <c r="AU2631" s="88">
        <v>2808.4375</v>
      </c>
      <c r="AV2631" s="88">
        <v>2808.4375</v>
      </c>
      <c r="AW2631" s="88">
        <v>2808.4375</v>
      </c>
      <c r="AX2631" s="88">
        <v>2808.4375</v>
      </c>
      <c r="AY2631" s="88">
        <v>2808.4375</v>
      </c>
      <c r="AZ2631" s="88">
        <v>2808.4375</v>
      </c>
      <c r="BA2631" s="88">
        <v>5344.5550000000003</v>
      </c>
      <c r="BB2631" s="89">
        <f t="shared" si="159"/>
        <v>33701.25</v>
      </c>
      <c r="BC2631" s="90" t="str">
        <f t="shared" ref="BC2631:BC2694" si="162">IF(A2631&lt;&gt;"",IF(AO2631&lt;&gt;"",IF(AO2631=BB2631,"OK",AO2631-BB2631),IF(AND(AO2631="",BB2631=""),"",AO2631-BB2631))," ")</f>
        <v>OK</v>
      </c>
      <c r="BD2631" s="91" t="str">
        <f t="shared" si="160"/>
        <v xml:space="preserve">                  </v>
      </c>
      <c r="BE2631" s="92">
        <f t="shared" si="161"/>
        <v>12</v>
      </c>
    </row>
    <row r="2632" spans="1:57" s="74" customFormat="1" ht="50.1" customHeight="1" x14ac:dyDescent="0.2">
      <c r="A2632" s="78" t="s">
        <v>55</v>
      </c>
      <c r="B2632" s="78" t="s">
        <v>61</v>
      </c>
      <c r="C2632" s="78" t="s">
        <v>1036</v>
      </c>
      <c r="D2632" s="78" t="s">
        <v>605</v>
      </c>
      <c r="E2632" s="79" t="str">
        <f>+IF(C2632&lt;&gt;"",VLOOKUP(MID(C2632,18,5),NIVELES!$A$133:$B$213,2,0),"")</f>
        <v>LOS_RÍOS</v>
      </c>
      <c r="F2632" s="80" t="s">
        <v>290</v>
      </c>
      <c r="G2632" s="81" t="str">
        <f>+IF(F2632&lt;&gt;"",VLOOKUP(F2632,NIVELES!$A$246:$C$464,3,0),"")</f>
        <v xml:space="preserve"> </v>
      </c>
      <c r="H2632" s="82" t="s">
        <v>1024</v>
      </c>
      <c r="I2632" s="78" t="s">
        <v>2201</v>
      </c>
      <c r="J2632" s="78" t="s">
        <v>2184</v>
      </c>
      <c r="K2632" s="78" t="s">
        <v>2185</v>
      </c>
      <c r="L2632" s="78" t="s">
        <v>2975</v>
      </c>
      <c r="M2632" s="78">
        <v>1701</v>
      </c>
      <c r="N2632" s="78" t="s">
        <v>2976</v>
      </c>
      <c r="O2632" s="78" t="s">
        <v>2167</v>
      </c>
      <c r="P2632" s="82">
        <v>12</v>
      </c>
      <c r="Q2632" s="78" t="s">
        <v>3046</v>
      </c>
      <c r="R2632" s="82">
        <v>1</v>
      </c>
      <c r="S2632" s="82">
        <v>1</v>
      </c>
      <c r="T2632" s="82">
        <v>1</v>
      </c>
      <c r="U2632" s="82">
        <v>1</v>
      </c>
      <c r="V2632" s="82">
        <v>1</v>
      </c>
      <c r="W2632" s="82">
        <v>1</v>
      </c>
      <c r="X2632" s="82">
        <v>1</v>
      </c>
      <c r="Y2632" s="82">
        <v>1</v>
      </c>
      <c r="Z2632" s="82">
        <v>1</v>
      </c>
      <c r="AA2632" s="82">
        <v>1</v>
      </c>
      <c r="AB2632" s="82">
        <v>1</v>
      </c>
      <c r="AC2632" s="82">
        <v>1</v>
      </c>
      <c r="AD2632" s="85" t="str">
        <f>IF(A2632&lt;&gt;"",IF(D2632="DIRECCIÓN_DE_TRANSFERENCIAS","280 0031",VLOOKUP(C2632,NIVELES!$A$14:$B$105,2,0)),"")</f>
        <v>280 5450</v>
      </c>
      <c r="AE2632" s="86" t="s">
        <v>322</v>
      </c>
      <c r="AF2632" s="86" t="s">
        <v>543</v>
      </c>
      <c r="AG2632" s="79" t="str">
        <f>+IF(AF2632&lt;&gt;"",VLOOKUP(AF2632,NIVELES!$A$666:$B$673,2,0),"")</f>
        <v>DESARROLLO_INFANTIL</v>
      </c>
      <c r="AH2632" s="78" t="s">
        <v>321</v>
      </c>
      <c r="AI2632" s="79" t="str">
        <f>IF(AH2632&lt;&gt;"",VLOOKUP(CONCATENATE(AG2632,AH2632),NIVELES!$B$676:$C$745,2,0),"")</f>
        <v>Centros Infantiles Del Buen Vivir Operados Por Terceros -Funcionamiento Operación Y Atencion De Unidades</v>
      </c>
      <c r="AJ2632" s="78" t="s">
        <v>517</v>
      </c>
      <c r="AK2632" s="79" t="str">
        <f>+IF(AJ2632&lt;&gt;"",VLOOKUP(AJ2632,NIVELES!$A$816:$B$892,2,0),"")</f>
        <v>NO APLICA</v>
      </c>
      <c r="AL2632" s="78" t="s">
        <v>553</v>
      </c>
      <c r="AM2632" s="78">
        <v>510602</v>
      </c>
      <c r="AN2632" s="79" t="str">
        <f>IF(AM2632&lt;&gt;"",+VLOOKUP(AM2632,NIVELES!$A$1652:$B$2466,2,0),"")</f>
        <v>Fondo de Reserva</v>
      </c>
      <c r="AO2632" s="87">
        <v>33701.25</v>
      </c>
      <c r="AP2632" s="88">
        <v>2808.4375</v>
      </c>
      <c r="AQ2632" s="88">
        <v>2790.46</v>
      </c>
      <c r="AR2632" s="88">
        <v>2808.4375</v>
      </c>
      <c r="AS2632" s="88">
        <v>2808.4375</v>
      </c>
      <c r="AT2632" s="88">
        <v>2808.4375</v>
      </c>
      <c r="AU2632" s="88">
        <v>2808.4375</v>
      </c>
      <c r="AV2632" s="88">
        <v>2808.4375</v>
      </c>
      <c r="AW2632" s="88">
        <v>2808.4375</v>
      </c>
      <c r="AX2632" s="88">
        <v>2808.4375</v>
      </c>
      <c r="AY2632" s="88">
        <v>2808.4375</v>
      </c>
      <c r="AZ2632" s="88">
        <v>2808.4375</v>
      </c>
      <c r="BA2632" s="88">
        <v>2826.4150000000009</v>
      </c>
      <c r="BB2632" s="89">
        <f t="shared" ref="BB2632:BB2695" si="163">SUBTOTAL(9,AP2632:BA2632)</f>
        <v>33701.25</v>
      </c>
      <c r="BC2632" s="90" t="str">
        <f t="shared" si="162"/>
        <v>OK</v>
      </c>
      <c r="BD2632" s="91" t="str">
        <f t="shared" ref="BD2632:BD2695" si="164">IF(A2632&lt;&gt;"",IF(A2632="","Escoger Nivel 0",)&amp;" "&amp;(IF(B2632="","Escoger Nivel  1",)&amp;" "&amp;(IF(C2632="","Escoger Nivel 2",)&amp;" "&amp;(IF(D2632="","Escoger Nivel 3",)&amp;" "&amp;(IF(F2632="","Escoger Cantón",)&amp;" "&amp;(IF(I2632="","Escoger Obj. Estratégico Institucional N1",)&amp;" "&amp;(IF(J2632="","Escoger Obj. Especifico N2",)&amp;" "&amp;(IF(K2632="","Escoger Obj. Operativo N4",)&amp;" "&amp;(IF(L2632=""," Llenar Modalidad de Servicio ",)&amp;""&amp;(IF(M2632=""," Llenar Meta de Cobertura ",)&amp;" "&amp;(IF(N2632="","Llenar Indicador",)&amp;" "&amp;(IF(O2632="","Llenar Actividad PAPP",)&amp;" "&amp;(IF(P2632="","Llenar Metas",)&amp;" "&amp;(IF(Q2632="","Llenar Indicador",)&amp;" "&amp;(IF(AF2632="","Escoger Nro. programa",)&amp;" "&amp;(IF(AH2632="","Escoger Nro. Actividad e-Sigef",)&amp;" "&amp;(IF(AK2632="","Escoger direccionamiento de gasto",)&amp;" "&amp;(IF(AL2632="","Escoger Grupo de Gasto",)&amp;" "&amp;(IF(AM2632="","Escoger Item Presupuestario",)&amp;" "&amp;(IF(AO2632="","Llenar valor de actividad",))))))))))))))))))))," ")</f>
        <v xml:space="preserve">                  </v>
      </c>
      <c r="BE2632" s="92">
        <f t="shared" si="161"/>
        <v>12</v>
      </c>
    </row>
    <row r="2633" spans="1:57" s="74" customFormat="1" ht="50.1" customHeight="1" x14ac:dyDescent="0.2">
      <c r="A2633" s="78" t="s">
        <v>55</v>
      </c>
      <c r="B2633" s="78" t="s">
        <v>61</v>
      </c>
      <c r="C2633" s="78" t="s">
        <v>1036</v>
      </c>
      <c r="D2633" s="78" t="s">
        <v>605</v>
      </c>
      <c r="E2633" s="79" t="str">
        <f>+IF(C2633&lt;&gt;"",VLOOKUP(MID(C2633,18,5),NIVELES!$A$133:$B$213,2,0),"")</f>
        <v>LOS_RÍOS</v>
      </c>
      <c r="F2633" s="80" t="s">
        <v>290</v>
      </c>
      <c r="G2633" s="81" t="str">
        <f>+IF(F2633&lt;&gt;"",VLOOKUP(F2633,NIVELES!$A$246:$C$464,3,0),"")</f>
        <v xml:space="preserve"> </v>
      </c>
      <c r="H2633" s="82" t="s">
        <v>1024</v>
      </c>
      <c r="I2633" s="78" t="s">
        <v>2201</v>
      </c>
      <c r="J2633" s="78" t="s">
        <v>2184</v>
      </c>
      <c r="K2633" s="78" t="s">
        <v>2185</v>
      </c>
      <c r="L2633" s="78" t="s">
        <v>3044</v>
      </c>
      <c r="M2633" s="78">
        <v>189</v>
      </c>
      <c r="N2633" s="78" t="s">
        <v>3045</v>
      </c>
      <c r="O2633" s="78" t="s">
        <v>2897</v>
      </c>
      <c r="P2633" s="82">
        <v>12</v>
      </c>
      <c r="Q2633" s="78" t="s">
        <v>2218</v>
      </c>
      <c r="R2633" s="82">
        <v>1</v>
      </c>
      <c r="S2633" s="82">
        <v>1</v>
      </c>
      <c r="T2633" s="82">
        <v>1</v>
      </c>
      <c r="U2633" s="82">
        <v>1</v>
      </c>
      <c r="V2633" s="82">
        <v>1</v>
      </c>
      <c r="W2633" s="82">
        <v>1</v>
      </c>
      <c r="X2633" s="82">
        <v>1</v>
      </c>
      <c r="Y2633" s="82">
        <v>1</v>
      </c>
      <c r="Z2633" s="82">
        <v>1</v>
      </c>
      <c r="AA2633" s="82">
        <v>1</v>
      </c>
      <c r="AB2633" s="82">
        <v>1</v>
      </c>
      <c r="AC2633" s="82">
        <v>1</v>
      </c>
      <c r="AD2633" s="85" t="str">
        <f>IF(A2633&lt;&gt;"",IF(D2633="DIRECCIÓN_DE_TRANSFERENCIAS","280 0031",VLOOKUP(C2633,NIVELES!$A$14:$B$105,2,0)),"")</f>
        <v>280 5450</v>
      </c>
      <c r="AE2633" s="86" t="s">
        <v>322</v>
      </c>
      <c r="AF2633" s="86" t="s">
        <v>543</v>
      </c>
      <c r="AG2633" s="79" t="str">
        <f>+IF(AF2633&lt;&gt;"",VLOOKUP(AF2633,NIVELES!$A$666:$B$673,2,0),"")</f>
        <v>DESARROLLO_INFANTIL</v>
      </c>
      <c r="AH2633" s="78" t="s">
        <v>322</v>
      </c>
      <c r="AI2633" s="79" t="str">
        <f>IF(AH2633&lt;&gt;"",VLOOKUP(CONCATENATE(AG2633,AH2633),NIVELES!$B$676:$C$745,2,0),"")</f>
        <v>Centros Infantiles Del Buen Vivir Atencion Directa -Funcionamiento Operación Y Atencion De Unidades</v>
      </c>
      <c r="AJ2633" s="78" t="s">
        <v>387</v>
      </c>
      <c r="AK2633" s="79" t="str">
        <f>+IF(AJ2633&lt;&gt;"",VLOOKUP(AJ2633,NIVELES!$A$816:$B$892,2,0),"")</f>
        <v>ASEGURAR EL DESARROLLO INFANTIL Y LA EDUCACIÓN INTEGRAL, CON CALIDAD Y CALIDEZ PARA TODOS LOS NIÑOS, NIÑAS Y ADOLESCENTES</v>
      </c>
      <c r="AL2633" s="78" t="s">
        <v>554</v>
      </c>
      <c r="AM2633" s="78">
        <v>530105</v>
      </c>
      <c r="AN2633" s="79" t="str">
        <f>IF(AM2633&lt;&gt;"",+VLOOKUP(AM2633,NIVELES!$A$1652:$B$2466,2,0),"")</f>
        <v>Telecomunicaciones</v>
      </c>
      <c r="AO2633" s="87">
        <v>2120.37</v>
      </c>
      <c r="AP2633" s="88">
        <v>176.69749999999999</v>
      </c>
      <c r="AQ2633" s="88">
        <v>219.18</v>
      </c>
      <c r="AR2633" s="88">
        <v>176.69749999999999</v>
      </c>
      <c r="AS2633" s="88">
        <v>176.69749999999999</v>
      </c>
      <c r="AT2633" s="88">
        <v>176.69749999999999</v>
      </c>
      <c r="AU2633" s="88">
        <v>176.69749999999999</v>
      </c>
      <c r="AV2633" s="88">
        <v>176.69749999999999</v>
      </c>
      <c r="AW2633" s="88">
        <v>176.69749999999999</v>
      </c>
      <c r="AX2633" s="88">
        <v>176.69749999999999</v>
      </c>
      <c r="AY2633" s="88">
        <v>176.69749999999999</v>
      </c>
      <c r="AZ2633" s="88">
        <v>176.69749999999999</v>
      </c>
      <c r="BA2633" s="88">
        <v>134.21499999999992</v>
      </c>
      <c r="BB2633" s="89">
        <f t="shared" si="163"/>
        <v>2120.37</v>
      </c>
      <c r="BC2633" s="90" t="str">
        <f t="shared" si="162"/>
        <v>OK</v>
      </c>
      <c r="BD2633" s="91" t="str">
        <f t="shared" si="164"/>
        <v xml:space="preserve">                  </v>
      </c>
      <c r="BE2633" s="92">
        <f t="shared" ref="BE2633:BE2696" si="165">SUBTOTAL(9,R2633:AC2633)</f>
        <v>12</v>
      </c>
    </row>
    <row r="2634" spans="1:57" s="74" customFormat="1" ht="50.1" customHeight="1" x14ac:dyDescent="0.2">
      <c r="A2634" s="78" t="s">
        <v>55</v>
      </c>
      <c r="B2634" s="78" t="s">
        <v>61</v>
      </c>
      <c r="C2634" s="78" t="s">
        <v>1036</v>
      </c>
      <c r="D2634" s="78" t="s">
        <v>605</v>
      </c>
      <c r="E2634" s="79" t="str">
        <f>+IF(C2634&lt;&gt;"",VLOOKUP(MID(C2634,18,5),NIVELES!$A$133:$B$213,2,0),"")</f>
        <v>LOS_RÍOS</v>
      </c>
      <c r="F2634" s="80" t="s">
        <v>290</v>
      </c>
      <c r="G2634" s="81" t="str">
        <f>+IF(F2634&lt;&gt;"",VLOOKUP(F2634,NIVELES!$A$246:$C$464,3,0),"")</f>
        <v xml:space="preserve"> </v>
      </c>
      <c r="H2634" s="82" t="s">
        <v>1024</v>
      </c>
      <c r="I2634" s="78" t="s">
        <v>2201</v>
      </c>
      <c r="J2634" s="78" t="s">
        <v>2184</v>
      </c>
      <c r="K2634" s="78" t="s">
        <v>2185</v>
      </c>
      <c r="L2634" s="78" t="s">
        <v>3011</v>
      </c>
      <c r="M2634" s="78">
        <v>2745</v>
      </c>
      <c r="N2634" s="78" t="s">
        <v>3012</v>
      </c>
      <c r="O2634" s="78" t="s">
        <v>2219</v>
      </c>
      <c r="P2634" s="82">
        <v>12</v>
      </c>
      <c r="Q2634" s="78" t="s">
        <v>2218</v>
      </c>
      <c r="R2634" s="82">
        <v>1</v>
      </c>
      <c r="S2634" s="82">
        <v>1</v>
      </c>
      <c r="T2634" s="82">
        <v>1</v>
      </c>
      <c r="U2634" s="82">
        <v>1</v>
      </c>
      <c r="V2634" s="82">
        <v>1</v>
      </c>
      <c r="W2634" s="82">
        <v>1</v>
      </c>
      <c r="X2634" s="82">
        <v>1</v>
      </c>
      <c r="Y2634" s="82">
        <v>1</v>
      </c>
      <c r="Z2634" s="82">
        <v>1</v>
      </c>
      <c r="AA2634" s="82">
        <v>1</v>
      </c>
      <c r="AB2634" s="82">
        <v>1</v>
      </c>
      <c r="AC2634" s="82">
        <v>1</v>
      </c>
      <c r="AD2634" s="85" t="str">
        <f>IF(A2634&lt;&gt;"",IF(D2634="DIRECCIÓN_DE_TRANSFERENCIAS","280 0031",VLOOKUP(C2634,NIVELES!$A$14:$B$105,2,0)),"")</f>
        <v>280 5450</v>
      </c>
      <c r="AE2634" s="86" t="s">
        <v>322</v>
      </c>
      <c r="AF2634" s="86" t="s">
        <v>543</v>
      </c>
      <c r="AG2634" s="79" t="str">
        <f>+IF(AF2634&lt;&gt;"",VLOOKUP(AF2634,NIVELES!$A$666:$B$673,2,0),"")</f>
        <v>DESARROLLO_INFANTIL</v>
      </c>
      <c r="AH2634" s="78" t="s">
        <v>452</v>
      </c>
      <c r="AI2634" s="79" t="str">
        <f>IF(AH2634&lt;&gt;"",VLOOKUP(CONCATENATE(AG2634,AH2634),NIVELES!$B$676:$C$745,2,0),"")</f>
        <v>Creciendo Con Nuestros Hijos De Atención Directa Funcionamiento, Operación Y Atención Domiciliar</v>
      </c>
      <c r="AJ2634" s="78" t="s">
        <v>387</v>
      </c>
      <c r="AK2634" s="79" t="str">
        <f>+IF(AJ2634&lt;&gt;"",VLOOKUP(AJ2634,NIVELES!$A$816:$B$892,2,0),"")</f>
        <v>ASEGURAR EL DESARROLLO INFANTIL Y LA EDUCACIÓN INTEGRAL, CON CALIDAD Y CALIDEZ PARA TODOS LOS NIÑOS, NIÑAS Y ADOLESCENTES</v>
      </c>
      <c r="AL2634" s="78" t="s">
        <v>554</v>
      </c>
      <c r="AM2634" s="78">
        <v>530105</v>
      </c>
      <c r="AN2634" s="79" t="str">
        <f>IF(AM2634&lt;&gt;"",+VLOOKUP(AM2634,NIVELES!$A$1652:$B$2466,2,0),"")</f>
        <v>Telecomunicaciones</v>
      </c>
      <c r="AO2634" s="87">
        <v>4851.5200000000004</v>
      </c>
      <c r="AP2634" s="88">
        <v>404.29333333333335</v>
      </c>
      <c r="AQ2634" s="88">
        <v>0</v>
      </c>
      <c r="AR2634" s="88">
        <v>404.29333333333335</v>
      </c>
      <c r="AS2634" s="88">
        <v>404.29333333333335</v>
      </c>
      <c r="AT2634" s="88">
        <v>404.29333333333335</v>
      </c>
      <c r="AU2634" s="88">
        <v>404.29333333333335</v>
      </c>
      <c r="AV2634" s="88">
        <v>404.29333333333335</v>
      </c>
      <c r="AW2634" s="88">
        <v>404.29333333333335</v>
      </c>
      <c r="AX2634" s="88">
        <v>404.29333333333335</v>
      </c>
      <c r="AY2634" s="88">
        <v>404.29333333333335</v>
      </c>
      <c r="AZ2634" s="88">
        <v>404.29333333333335</v>
      </c>
      <c r="BA2634" s="88">
        <v>808.58666666666613</v>
      </c>
      <c r="BB2634" s="89">
        <f t="shared" si="163"/>
        <v>4851.5200000000004</v>
      </c>
      <c r="BC2634" s="90" t="str">
        <f t="shared" si="162"/>
        <v>OK</v>
      </c>
      <c r="BD2634" s="91" t="str">
        <f t="shared" si="164"/>
        <v xml:space="preserve">                  </v>
      </c>
      <c r="BE2634" s="92">
        <f t="shared" si="165"/>
        <v>12</v>
      </c>
    </row>
    <row r="2635" spans="1:57" s="74" customFormat="1" ht="50.1" customHeight="1" x14ac:dyDescent="0.2">
      <c r="A2635" s="78" t="s">
        <v>55</v>
      </c>
      <c r="B2635" s="78" t="s">
        <v>61</v>
      </c>
      <c r="C2635" s="78" t="s">
        <v>1036</v>
      </c>
      <c r="D2635" s="78" t="s">
        <v>605</v>
      </c>
      <c r="E2635" s="79" t="str">
        <f>+IF(C2635&lt;&gt;"",VLOOKUP(MID(C2635,18,5),NIVELES!$A$133:$B$213,2,0),"")</f>
        <v>LOS_RÍOS</v>
      </c>
      <c r="F2635" s="80" t="s">
        <v>290</v>
      </c>
      <c r="G2635" s="81" t="str">
        <f>+IF(F2635&lt;&gt;"",VLOOKUP(F2635,NIVELES!$A$246:$C$464,3,0),"")</f>
        <v xml:space="preserve"> </v>
      </c>
      <c r="H2635" s="82" t="s">
        <v>1024</v>
      </c>
      <c r="I2635" s="78" t="s">
        <v>2201</v>
      </c>
      <c r="J2635" s="78" t="s">
        <v>2184</v>
      </c>
      <c r="K2635" s="78" t="s">
        <v>2185</v>
      </c>
      <c r="L2635" s="78" t="s">
        <v>2975</v>
      </c>
      <c r="M2635" s="78">
        <v>1701</v>
      </c>
      <c r="N2635" s="78" t="s">
        <v>3017</v>
      </c>
      <c r="O2635" s="78" t="s">
        <v>2222</v>
      </c>
      <c r="P2635" s="82">
        <v>4</v>
      </c>
      <c r="Q2635" s="78" t="s">
        <v>2223</v>
      </c>
      <c r="R2635" s="82"/>
      <c r="S2635" s="82">
        <v>1</v>
      </c>
      <c r="T2635" s="82"/>
      <c r="U2635" s="82"/>
      <c r="V2635" s="82">
        <v>1</v>
      </c>
      <c r="W2635" s="82"/>
      <c r="X2635" s="82"/>
      <c r="Y2635" s="82">
        <v>1</v>
      </c>
      <c r="Z2635" s="82"/>
      <c r="AA2635" s="82">
        <v>1</v>
      </c>
      <c r="AB2635" s="82"/>
      <c r="AC2635" s="82"/>
      <c r="AD2635" s="85" t="str">
        <f>IF(A2635&lt;&gt;"",IF(D2635="DIRECCIÓN_DE_TRANSFERENCIAS","280 0031",VLOOKUP(C2635,NIVELES!$A$14:$B$105,2,0)),"")</f>
        <v>280 5450</v>
      </c>
      <c r="AE2635" s="86" t="s">
        <v>322</v>
      </c>
      <c r="AF2635" s="86" t="s">
        <v>543</v>
      </c>
      <c r="AG2635" s="79" t="str">
        <f>+IF(AF2635&lt;&gt;"",VLOOKUP(AF2635,NIVELES!$A$666:$B$673,2,0),"")</f>
        <v>DESARROLLO_INFANTIL</v>
      </c>
      <c r="AH2635" s="78" t="s">
        <v>320</v>
      </c>
      <c r="AI2635" s="79" t="str">
        <f>IF(AH2635&lt;&gt;"",VLOOKUP(CONCATENATE(AG2635,AH2635),NIVELES!$B$676:$C$745,2,0),"")</f>
        <v>Asegurar La Operacion Y Atencion De Cibv  Administrados Por Prestacion De Servicios A Traves De Cooperantes  Para Contribuir Al Desarrollo Integral De Niñas Y Niños</v>
      </c>
      <c r="AJ2635" s="78" t="s">
        <v>387</v>
      </c>
      <c r="AK2635" s="79" t="str">
        <f>+IF(AJ2635&lt;&gt;"",VLOOKUP(AJ2635,NIVELES!$A$816:$B$892,2,0),"")</f>
        <v>ASEGURAR EL DESARROLLO INFANTIL Y LA EDUCACIÓN INTEGRAL, CON CALIDAD Y CALIDEZ PARA TODOS LOS NIÑOS, NIÑAS Y ADOLESCENTES</v>
      </c>
      <c r="AL2635" s="78" t="s">
        <v>556</v>
      </c>
      <c r="AM2635" s="78">
        <v>580104</v>
      </c>
      <c r="AN2635" s="79" t="str">
        <f>IF(AM2635&lt;&gt;"",+VLOOKUP(AM2635,NIVELES!$A$1652:$B$2466,2,0),"")</f>
        <v>A Gobiernos Autónomos Descentralizados</v>
      </c>
      <c r="AO2635" s="87">
        <v>2038063.98</v>
      </c>
      <c r="AP2635" s="88">
        <v>0</v>
      </c>
      <c r="AQ2635" s="88">
        <v>509516.01</v>
      </c>
      <c r="AR2635" s="88">
        <v>0</v>
      </c>
      <c r="AS2635" s="88">
        <v>0</v>
      </c>
      <c r="AT2635" s="88">
        <v>509516</v>
      </c>
      <c r="AU2635" s="88">
        <v>0</v>
      </c>
      <c r="AV2635" s="88">
        <v>0</v>
      </c>
      <c r="AW2635" s="88">
        <v>509516</v>
      </c>
      <c r="AX2635" s="88">
        <v>0</v>
      </c>
      <c r="AY2635" s="88">
        <v>509515.97</v>
      </c>
      <c r="AZ2635" s="88"/>
      <c r="BA2635" s="88"/>
      <c r="BB2635" s="89">
        <f t="shared" si="163"/>
        <v>2038063.98</v>
      </c>
      <c r="BC2635" s="90" t="str">
        <f t="shared" si="162"/>
        <v>OK</v>
      </c>
      <c r="BD2635" s="91" t="str">
        <f t="shared" si="164"/>
        <v xml:space="preserve">                  </v>
      </c>
      <c r="BE2635" s="92">
        <f t="shared" si="165"/>
        <v>4</v>
      </c>
    </row>
    <row r="2636" spans="1:57" s="74" customFormat="1" ht="50.1" customHeight="1" x14ac:dyDescent="0.2">
      <c r="A2636" s="78" t="s">
        <v>55</v>
      </c>
      <c r="B2636" s="78" t="s">
        <v>61</v>
      </c>
      <c r="C2636" s="78" t="s">
        <v>1036</v>
      </c>
      <c r="D2636" s="78" t="s">
        <v>605</v>
      </c>
      <c r="E2636" s="79" t="str">
        <f>+IF(C2636&lt;&gt;"",VLOOKUP(MID(C2636,18,5),NIVELES!$A$133:$B$213,2,0),"")</f>
        <v>LOS_RÍOS</v>
      </c>
      <c r="F2636" s="80" t="s">
        <v>290</v>
      </c>
      <c r="G2636" s="81" t="str">
        <f>+IF(F2636&lt;&gt;"",VLOOKUP(F2636,NIVELES!$A$246:$C$464,3,0),"")</f>
        <v xml:space="preserve"> </v>
      </c>
      <c r="H2636" s="82" t="s">
        <v>1024</v>
      </c>
      <c r="I2636" s="78" t="s">
        <v>2201</v>
      </c>
      <c r="J2636" s="78" t="s">
        <v>2184</v>
      </c>
      <c r="K2636" s="78" t="s">
        <v>2185</v>
      </c>
      <c r="L2636" s="78" t="s">
        <v>2975</v>
      </c>
      <c r="M2636" s="78">
        <v>1701</v>
      </c>
      <c r="N2636" s="78" t="s">
        <v>2976</v>
      </c>
      <c r="O2636" s="78" t="s">
        <v>2167</v>
      </c>
      <c r="P2636" s="82">
        <v>12</v>
      </c>
      <c r="Q2636" s="78" t="s">
        <v>3046</v>
      </c>
      <c r="R2636" s="82">
        <v>1</v>
      </c>
      <c r="S2636" s="82">
        <v>1</v>
      </c>
      <c r="T2636" s="82">
        <v>1</v>
      </c>
      <c r="U2636" s="82">
        <v>1</v>
      </c>
      <c r="V2636" s="82">
        <v>1</v>
      </c>
      <c r="W2636" s="82">
        <v>1</v>
      </c>
      <c r="X2636" s="82">
        <v>1</v>
      </c>
      <c r="Y2636" s="82">
        <v>1</v>
      </c>
      <c r="Z2636" s="82">
        <v>1</v>
      </c>
      <c r="AA2636" s="82">
        <v>1</v>
      </c>
      <c r="AB2636" s="82">
        <v>1</v>
      </c>
      <c r="AC2636" s="82">
        <v>1</v>
      </c>
      <c r="AD2636" s="85" t="str">
        <f>IF(A2636&lt;&gt;"",IF(D2636="DIRECCIÓN_DE_TRANSFERENCIAS","280 0031",VLOOKUP(C2636,NIVELES!$A$14:$B$105,2,0)),"")</f>
        <v>280 5450</v>
      </c>
      <c r="AE2636" s="86" t="s">
        <v>322</v>
      </c>
      <c r="AF2636" s="86" t="s">
        <v>543</v>
      </c>
      <c r="AG2636" s="79" t="str">
        <f>+IF(AF2636&lt;&gt;"",VLOOKUP(AF2636,NIVELES!$A$666:$B$673,2,0),"")</f>
        <v>DESARROLLO_INFANTIL</v>
      </c>
      <c r="AH2636" s="78" t="s">
        <v>321</v>
      </c>
      <c r="AI2636" s="79" t="str">
        <f>IF(AH2636&lt;&gt;"",VLOOKUP(CONCATENATE(AG2636,AH2636),NIVELES!$B$676:$C$745,2,0),"")</f>
        <v>Centros Infantiles Del Buen Vivir Operados Por Terceros -Funcionamiento Operación Y Atencion De Unidades</v>
      </c>
      <c r="AJ2636" s="78" t="s">
        <v>517</v>
      </c>
      <c r="AK2636" s="79" t="str">
        <f>+IF(AJ2636&lt;&gt;"",VLOOKUP(AJ2636,NIVELES!$A$816:$B$892,2,0),"")</f>
        <v>NO APLICA</v>
      </c>
      <c r="AL2636" s="78" t="s">
        <v>553</v>
      </c>
      <c r="AM2636" s="78">
        <v>510105</v>
      </c>
      <c r="AN2636" s="79" t="str">
        <f>IF(AM2636&lt;&gt;"",+VLOOKUP(AM2636,NIVELES!$A$1652:$B$2466,2,0),"")</f>
        <v>Remuneraciones Unificadas</v>
      </c>
      <c r="AO2636" s="87">
        <v>441180</v>
      </c>
      <c r="AP2636" s="88">
        <v>36765</v>
      </c>
      <c r="AQ2636" s="88">
        <v>35948</v>
      </c>
      <c r="AR2636" s="88">
        <v>36765</v>
      </c>
      <c r="AS2636" s="88">
        <v>36765</v>
      </c>
      <c r="AT2636" s="88">
        <v>36765</v>
      </c>
      <c r="AU2636" s="88">
        <v>36765</v>
      </c>
      <c r="AV2636" s="88">
        <v>36765</v>
      </c>
      <c r="AW2636" s="88">
        <v>36765</v>
      </c>
      <c r="AX2636" s="88">
        <v>36765</v>
      </c>
      <c r="AY2636" s="88">
        <v>36765</v>
      </c>
      <c r="AZ2636" s="88">
        <v>36765</v>
      </c>
      <c r="BA2636" s="88">
        <v>37582</v>
      </c>
      <c r="BB2636" s="89">
        <f t="shared" si="163"/>
        <v>441180</v>
      </c>
      <c r="BC2636" s="90" t="str">
        <f t="shared" si="162"/>
        <v>OK</v>
      </c>
      <c r="BD2636" s="91" t="str">
        <f t="shared" si="164"/>
        <v xml:space="preserve">                  </v>
      </c>
      <c r="BE2636" s="92">
        <f t="shared" si="165"/>
        <v>12</v>
      </c>
    </row>
    <row r="2637" spans="1:57" s="74" customFormat="1" ht="50.1" customHeight="1" x14ac:dyDescent="0.2">
      <c r="A2637" s="78" t="s">
        <v>55</v>
      </c>
      <c r="B2637" s="78" t="s">
        <v>61</v>
      </c>
      <c r="C2637" s="78" t="s">
        <v>1036</v>
      </c>
      <c r="D2637" s="78" t="s">
        <v>605</v>
      </c>
      <c r="E2637" s="79" t="str">
        <f>+IF(C2637&lt;&gt;"",VLOOKUP(MID(C2637,18,5),NIVELES!$A$133:$B$213,2,0),"")</f>
        <v>LOS_RÍOS</v>
      </c>
      <c r="F2637" s="80" t="s">
        <v>290</v>
      </c>
      <c r="G2637" s="81" t="str">
        <f>+IF(F2637&lt;&gt;"",VLOOKUP(F2637,NIVELES!$A$246:$C$464,3,0),"")</f>
        <v xml:space="preserve"> </v>
      </c>
      <c r="H2637" s="82" t="s">
        <v>1024</v>
      </c>
      <c r="I2637" s="78" t="s">
        <v>2201</v>
      </c>
      <c r="J2637" s="78" t="s">
        <v>2184</v>
      </c>
      <c r="K2637" s="78" t="s">
        <v>2185</v>
      </c>
      <c r="L2637" s="78" t="s">
        <v>2975</v>
      </c>
      <c r="M2637" s="78">
        <v>1701</v>
      </c>
      <c r="N2637" s="78" t="s">
        <v>2976</v>
      </c>
      <c r="O2637" s="78" t="s">
        <v>2167</v>
      </c>
      <c r="P2637" s="82">
        <v>12</v>
      </c>
      <c r="Q2637" s="78" t="s">
        <v>3046</v>
      </c>
      <c r="R2637" s="82">
        <v>1</v>
      </c>
      <c r="S2637" s="82">
        <v>1</v>
      </c>
      <c r="T2637" s="82">
        <v>1</v>
      </c>
      <c r="U2637" s="82">
        <v>1</v>
      </c>
      <c r="V2637" s="82">
        <v>1</v>
      </c>
      <c r="W2637" s="82">
        <v>1</v>
      </c>
      <c r="X2637" s="82">
        <v>1</v>
      </c>
      <c r="Y2637" s="82">
        <v>1</v>
      </c>
      <c r="Z2637" s="82">
        <v>1</v>
      </c>
      <c r="AA2637" s="82">
        <v>1</v>
      </c>
      <c r="AB2637" s="82">
        <v>1</v>
      </c>
      <c r="AC2637" s="82">
        <v>1</v>
      </c>
      <c r="AD2637" s="85" t="str">
        <f>IF(A2637&lt;&gt;"",IF(D2637="DIRECCIÓN_DE_TRANSFERENCIAS","280 0031",VLOOKUP(C2637,NIVELES!$A$14:$B$105,2,0)),"")</f>
        <v>280 5450</v>
      </c>
      <c r="AE2637" s="86" t="s">
        <v>322</v>
      </c>
      <c r="AF2637" s="86" t="s">
        <v>543</v>
      </c>
      <c r="AG2637" s="79" t="str">
        <f>+IF(AF2637&lt;&gt;"",VLOOKUP(AF2637,NIVELES!$A$666:$B$673,2,0),"")</f>
        <v>DESARROLLO_INFANTIL</v>
      </c>
      <c r="AH2637" s="78" t="s">
        <v>321</v>
      </c>
      <c r="AI2637" s="79" t="str">
        <f>IF(AH2637&lt;&gt;"",VLOOKUP(CONCATENATE(AG2637,AH2637),NIVELES!$B$676:$C$745,2,0),"")</f>
        <v>Centros Infantiles Del Buen Vivir Operados Por Terceros -Funcionamiento Operación Y Atencion De Unidades</v>
      </c>
      <c r="AJ2637" s="78" t="s">
        <v>517</v>
      </c>
      <c r="AK2637" s="79" t="str">
        <f>+IF(AJ2637&lt;&gt;"",VLOOKUP(AJ2637,NIVELES!$A$816:$B$892,2,0),"")</f>
        <v>NO APLICA</v>
      </c>
      <c r="AL2637" s="78" t="s">
        <v>553</v>
      </c>
      <c r="AM2637" s="78">
        <v>510601</v>
      </c>
      <c r="AN2637" s="79" t="str">
        <f>IF(AM2637&lt;&gt;"",+VLOOKUP(AM2637,NIVELES!$A$1652:$B$2466,2,0),"")</f>
        <v>Aporte Patronal</v>
      </c>
      <c r="AO2637" s="87">
        <v>39026.050000000003</v>
      </c>
      <c r="AP2637" s="88">
        <v>3252.1708333333336</v>
      </c>
      <c r="AQ2637" s="88">
        <v>3469.4</v>
      </c>
      <c r="AR2637" s="88">
        <v>3252.1708333333336</v>
      </c>
      <c r="AS2637" s="88">
        <v>3252.1708333333336</v>
      </c>
      <c r="AT2637" s="88">
        <v>3252.1708333333336</v>
      </c>
      <c r="AU2637" s="88">
        <v>3252.1708333333336</v>
      </c>
      <c r="AV2637" s="88">
        <v>3252.1708333333336</v>
      </c>
      <c r="AW2637" s="88">
        <v>3252.1708333333336</v>
      </c>
      <c r="AX2637" s="88">
        <v>3252.1708333333336</v>
      </c>
      <c r="AY2637" s="88">
        <v>3252.1708333333336</v>
      </c>
      <c r="AZ2637" s="88">
        <v>3252.1708333333336</v>
      </c>
      <c r="BA2637" s="88">
        <v>3034.9416666666657</v>
      </c>
      <c r="BB2637" s="89">
        <f t="shared" si="163"/>
        <v>39026.050000000003</v>
      </c>
      <c r="BC2637" s="90" t="str">
        <f t="shared" si="162"/>
        <v>OK</v>
      </c>
      <c r="BD2637" s="91" t="str">
        <f t="shared" si="164"/>
        <v xml:space="preserve">                  </v>
      </c>
      <c r="BE2637" s="92">
        <f t="shared" si="165"/>
        <v>12</v>
      </c>
    </row>
    <row r="2638" spans="1:57" s="74" customFormat="1" ht="50.1" customHeight="1" x14ac:dyDescent="0.2">
      <c r="A2638" s="78" t="s">
        <v>55</v>
      </c>
      <c r="B2638" s="78" t="s">
        <v>61</v>
      </c>
      <c r="C2638" s="78" t="s">
        <v>1036</v>
      </c>
      <c r="D2638" s="78" t="s">
        <v>605</v>
      </c>
      <c r="E2638" s="79" t="str">
        <f>+IF(C2638&lt;&gt;"",VLOOKUP(MID(C2638,18,5),NIVELES!$A$133:$B$213,2,0),"")</f>
        <v>LOS_RÍOS</v>
      </c>
      <c r="F2638" s="80" t="s">
        <v>290</v>
      </c>
      <c r="G2638" s="81" t="str">
        <f>+IF(F2638&lt;&gt;"",VLOOKUP(F2638,NIVELES!$A$246:$C$464,3,0),"")</f>
        <v xml:space="preserve"> </v>
      </c>
      <c r="H2638" s="82" t="s">
        <v>1024</v>
      </c>
      <c r="I2638" s="78" t="s">
        <v>2201</v>
      </c>
      <c r="J2638" s="78" t="s">
        <v>2184</v>
      </c>
      <c r="K2638" s="78" t="s">
        <v>2185</v>
      </c>
      <c r="L2638" s="78" t="s">
        <v>3044</v>
      </c>
      <c r="M2638" s="78">
        <v>189</v>
      </c>
      <c r="N2638" s="78" t="s">
        <v>3045</v>
      </c>
      <c r="O2638" s="78" t="s">
        <v>2167</v>
      </c>
      <c r="P2638" s="82">
        <v>12</v>
      </c>
      <c r="Q2638" s="78" t="s">
        <v>3046</v>
      </c>
      <c r="R2638" s="82">
        <v>1</v>
      </c>
      <c r="S2638" s="82">
        <v>1</v>
      </c>
      <c r="T2638" s="82">
        <v>1</v>
      </c>
      <c r="U2638" s="82">
        <v>1</v>
      </c>
      <c r="V2638" s="82">
        <v>1</v>
      </c>
      <c r="W2638" s="82">
        <v>1</v>
      </c>
      <c r="X2638" s="82">
        <v>1</v>
      </c>
      <c r="Y2638" s="82">
        <v>1</v>
      </c>
      <c r="Z2638" s="82">
        <v>1</v>
      </c>
      <c r="AA2638" s="82">
        <v>1</v>
      </c>
      <c r="AB2638" s="82">
        <v>1</v>
      </c>
      <c r="AC2638" s="82">
        <v>1</v>
      </c>
      <c r="AD2638" s="85" t="str">
        <f>IF(A2638&lt;&gt;"",IF(D2638="DIRECCIÓN_DE_TRANSFERENCIAS","280 0031",VLOOKUP(C2638,NIVELES!$A$14:$B$105,2,0)),"")</f>
        <v>280 5450</v>
      </c>
      <c r="AE2638" s="86" t="s">
        <v>322</v>
      </c>
      <c r="AF2638" s="86" t="s">
        <v>543</v>
      </c>
      <c r="AG2638" s="79" t="str">
        <f>+IF(AF2638&lt;&gt;"",VLOOKUP(AF2638,NIVELES!$A$666:$B$673,2,0),"")</f>
        <v>DESARROLLO_INFANTIL</v>
      </c>
      <c r="AH2638" s="78" t="s">
        <v>322</v>
      </c>
      <c r="AI2638" s="79" t="str">
        <f>IF(AH2638&lt;&gt;"",VLOOKUP(CONCATENATE(AG2638,AH2638),NIVELES!$B$676:$C$745,2,0),"")</f>
        <v>Centros Infantiles Del Buen Vivir Atencion Directa -Funcionamiento Operación Y Atencion De Unidades</v>
      </c>
      <c r="AJ2638" s="78" t="s">
        <v>517</v>
      </c>
      <c r="AK2638" s="79" t="str">
        <f>+IF(AJ2638&lt;&gt;"",VLOOKUP(AJ2638,NIVELES!$A$816:$B$892,2,0),"")</f>
        <v>NO APLICA</v>
      </c>
      <c r="AL2638" s="78" t="s">
        <v>553</v>
      </c>
      <c r="AM2638" s="78">
        <v>510510</v>
      </c>
      <c r="AN2638" s="79" t="str">
        <f>IF(AM2638&lt;&gt;"",+VLOOKUP(AM2638,NIVELES!$A$1652:$B$2466,2,0),"")</f>
        <v>Servicios Personales por Contrato</v>
      </c>
      <c r="AO2638" s="87">
        <v>34727</v>
      </c>
      <c r="AP2638" s="88">
        <v>2893.9166666666665</v>
      </c>
      <c r="AQ2638" s="88">
        <v>3742</v>
      </c>
      <c r="AR2638" s="88">
        <v>2893.9166666666665</v>
      </c>
      <c r="AS2638" s="88">
        <v>2893.9166666666665</v>
      </c>
      <c r="AT2638" s="88">
        <v>2893.9166666666665</v>
      </c>
      <c r="AU2638" s="88">
        <v>2893.9166666666665</v>
      </c>
      <c r="AV2638" s="88">
        <v>2893.9166666666665</v>
      </c>
      <c r="AW2638" s="88">
        <v>2893.9166666666665</v>
      </c>
      <c r="AX2638" s="88">
        <v>2893.9166666666665</v>
      </c>
      <c r="AY2638" s="88">
        <v>2893.9166666666665</v>
      </c>
      <c r="AZ2638" s="88">
        <v>2893.9166666666665</v>
      </c>
      <c r="BA2638" s="88">
        <v>2045.8333333333285</v>
      </c>
      <c r="BB2638" s="89">
        <f t="shared" si="163"/>
        <v>34727</v>
      </c>
      <c r="BC2638" s="90" t="str">
        <f t="shared" si="162"/>
        <v>OK</v>
      </c>
      <c r="BD2638" s="91" t="str">
        <f t="shared" si="164"/>
        <v xml:space="preserve">                  </v>
      </c>
      <c r="BE2638" s="92">
        <f t="shared" si="165"/>
        <v>12</v>
      </c>
    </row>
    <row r="2639" spans="1:57" s="74" customFormat="1" ht="50.1" customHeight="1" x14ac:dyDescent="0.2">
      <c r="A2639" s="78" t="s">
        <v>55</v>
      </c>
      <c r="B2639" s="78" t="s">
        <v>61</v>
      </c>
      <c r="C2639" s="78" t="s">
        <v>1036</v>
      </c>
      <c r="D2639" s="78" t="s">
        <v>605</v>
      </c>
      <c r="E2639" s="79" t="str">
        <f>+IF(C2639&lt;&gt;"",VLOOKUP(MID(C2639,18,5),NIVELES!$A$133:$B$213,2,0),"")</f>
        <v>LOS_RÍOS</v>
      </c>
      <c r="F2639" s="80" t="s">
        <v>290</v>
      </c>
      <c r="G2639" s="81" t="str">
        <f>+IF(F2639&lt;&gt;"",VLOOKUP(F2639,NIVELES!$A$246:$C$464,3,0),"")</f>
        <v xml:space="preserve"> </v>
      </c>
      <c r="H2639" s="82" t="s">
        <v>1024</v>
      </c>
      <c r="I2639" s="78" t="s">
        <v>2201</v>
      </c>
      <c r="J2639" s="78" t="s">
        <v>2184</v>
      </c>
      <c r="K2639" s="78" t="s">
        <v>2185</v>
      </c>
      <c r="L2639" s="78" t="s">
        <v>3044</v>
      </c>
      <c r="M2639" s="78">
        <v>189</v>
      </c>
      <c r="N2639" s="78" t="s">
        <v>3045</v>
      </c>
      <c r="O2639" s="78" t="s">
        <v>2167</v>
      </c>
      <c r="P2639" s="82">
        <v>12</v>
      </c>
      <c r="Q2639" s="78" t="s">
        <v>3046</v>
      </c>
      <c r="R2639" s="82">
        <v>1</v>
      </c>
      <c r="S2639" s="82">
        <v>1</v>
      </c>
      <c r="T2639" s="82">
        <v>1</v>
      </c>
      <c r="U2639" s="82">
        <v>1</v>
      </c>
      <c r="V2639" s="82">
        <v>1</v>
      </c>
      <c r="W2639" s="82">
        <v>1</v>
      </c>
      <c r="X2639" s="82">
        <v>1</v>
      </c>
      <c r="Y2639" s="82">
        <v>1</v>
      </c>
      <c r="Z2639" s="82">
        <v>1</v>
      </c>
      <c r="AA2639" s="82">
        <v>1</v>
      </c>
      <c r="AB2639" s="82">
        <v>1</v>
      </c>
      <c r="AC2639" s="82">
        <v>1</v>
      </c>
      <c r="AD2639" s="85" t="str">
        <f>IF(A2639&lt;&gt;"",IF(D2639="DIRECCIÓN_DE_TRANSFERENCIAS","280 0031",VLOOKUP(C2639,NIVELES!$A$14:$B$105,2,0)),"")</f>
        <v>280 5450</v>
      </c>
      <c r="AE2639" s="86" t="s">
        <v>322</v>
      </c>
      <c r="AF2639" s="86" t="s">
        <v>543</v>
      </c>
      <c r="AG2639" s="79" t="str">
        <f>+IF(AF2639&lt;&gt;"",VLOOKUP(AF2639,NIVELES!$A$666:$B$673,2,0),"")</f>
        <v>DESARROLLO_INFANTIL</v>
      </c>
      <c r="AH2639" s="78" t="s">
        <v>322</v>
      </c>
      <c r="AI2639" s="79" t="str">
        <f>IF(AH2639&lt;&gt;"",VLOOKUP(CONCATENATE(AG2639,AH2639),NIVELES!$B$676:$C$745,2,0),"")</f>
        <v>Centros Infantiles Del Buen Vivir Atencion Directa -Funcionamiento Operación Y Atencion De Unidades</v>
      </c>
      <c r="AJ2639" s="78" t="s">
        <v>517</v>
      </c>
      <c r="AK2639" s="79" t="str">
        <f>+IF(AJ2639&lt;&gt;"",VLOOKUP(AJ2639,NIVELES!$A$816:$B$892,2,0),"")</f>
        <v>NO APLICA</v>
      </c>
      <c r="AL2639" s="78" t="s">
        <v>553</v>
      </c>
      <c r="AM2639" s="78">
        <v>510602</v>
      </c>
      <c r="AN2639" s="79" t="str">
        <f>IF(AM2639&lt;&gt;"",+VLOOKUP(AM2639,NIVELES!$A$1652:$B$2466,2,0),"")</f>
        <v>Fondo de Reserva</v>
      </c>
      <c r="AO2639" s="87">
        <v>13508</v>
      </c>
      <c r="AP2639" s="88">
        <v>1125.6666666666667</v>
      </c>
      <c r="AQ2639" s="88">
        <v>992.31</v>
      </c>
      <c r="AR2639" s="88">
        <v>1125.6666666666667</v>
      </c>
      <c r="AS2639" s="88">
        <v>1125.6666666666667</v>
      </c>
      <c r="AT2639" s="88">
        <v>1125.6666666666667</v>
      </c>
      <c r="AU2639" s="88">
        <v>1125.6666666666667</v>
      </c>
      <c r="AV2639" s="88">
        <v>1125.6666666666667</v>
      </c>
      <c r="AW2639" s="88">
        <v>1125.6666666666667</v>
      </c>
      <c r="AX2639" s="88">
        <v>1125.6666666666667</v>
      </c>
      <c r="AY2639" s="88">
        <v>1125.6666666666667</v>
      </c>
      <c r="AZ2639" s="88">
        <v>1125.6666666666667</v>
      </c>
      <c r="BA2639" s="88">
        <v>1259.0233333333344</v>
      </c>
      <c r="BB2639" s="89">
        <f t="shared" si="163"/>
        <v>13508</v>
      </c>
      <c r="BC2639" s="90" t="str">
        <f t="shared" si="162"/>
        <v>OK</v>
      </c>
      <c r="BD2639" s="91" t="str">
        <f t="shared" si="164"/>
        <v xml:space="preserve">                  </v>
      </c>
      <c r="BE2639" s="92">
        <f t="shared" si="165"/>
        <v>12</v>
      </c>
    </row>
    <row r="2640" spans="1:57" s="74" customFormat="1" ht="50.1" customHeight="1" x14ac:dyDescent="0.2">
      <c r="A2640" s="78" t="s">
        <v>55</v>
      </c>
      <c r="B2640" s="78" t="s">
        <v>61</v>
      </c>
      <c r="C2640" s="78" t="s">
        <v>1036</v>
      </c>
      <c r="D2640" s="78" t="s">
        <v>605</v>
      </c>
      <c r="E2640" s="79" t="str">
        <f>+IF(C2640&lt;&gt;"",VLOOKUP(MID(C2640,18,5),NIVELES!$A$133:$B$213,2,0),"")</f>
        <v>LOS_RÍOS</v>
      </c>
      <c r="F2640" s="80" t="s">
        <v>290</v>
      </c>
      <c r="G2640" s="81" t="str">
        <f>+IF(F2640&lt;&gt;"",VLOOKUP(F2640,NIVELES!$A$246:$C$464,3,0),"")</f>
        <v xml:space="preserve"> </v>
      </c>
      <c r="H2640" s="82" t="s">
        <v>1024</v>
      </c>
      <c r="I2640" s="78" t="s">
        <v>2201</v>
      </c>
      <c r="J2640" s="78" t="s">
        <v>2184</v>
      </c>
      <c r="K2640" s="78" t="s">
        <v>2185</v>
      </c>
      <c r="L2640" s="78" t="s">
        <v>2975</v>
      </c>
      <c r="M2640" s="78">
        <v>1701</v>
      </c>
      <c r="N2640" s="78" t="s">
        <v>2976</v>
      </c>
      <c r="O2640" s="78" t="s">
        <v>2167</v>
      </c>
      <c r="P2640" s="82">
        <v>12</v>
      </c>
      <c r="Q2640" s="78" t="s">
        <v>3046</v>
      </c>
      <c r="R2640" s="82">
        <v>1</v>
      </c>
      <c r="S2640" s="82">
        <v>1</v>
      </c>
      <c r="T2640" s="82">
        <v>1</v>
      </c>
      <c r="U2640" s="82">
        <v>1</v>
      </c>
      <c r="V2640" s="82">
        <v>1</v>
      </c>
      <c r="W2640" s="82">
        <v>1</v>
      </c>
      <c r="X2640" s="82">
        <v>1</v>
      </c>
      <c r="Y2640" s="82">
        <v>1</v>
      </c>
      <c r="Z2640" s="82">
        <v>1</v>
      </c>
      <c r="AA2640" s="82">
        <v>1</v>
      </c>
      <c r="AB2640" s="82">
        <v>1</v>
      </c>
      <c r="AC2640" s="82">
        <v>1</v>
      </c>
      <c r="AD2640" s="85" t="str">
        <f>IF(A2640&lt;&gt;"",IF(D2640="DIRECCIÓN_DE_TRANSFERENCIAS","280 0031",VLOOKUP(C2640,NIVELES!$A$14:$B$105,2,0)),"")</f>
        <v>280 5450</v>
      </c>
      <c r="AE2640" s="86" t="s">
        <v>322</v>
      </c>
      <c r="AF2640" s="86" t="s">
        <v>543</v>
      </c>
      <c r="AG2640" s="79" t="str">
        <f>+IF(AF2640&lt;&gt;"",VLOOKUP(AF2640,NIVELES!$A$666:$B$673,2,0),"")</f>
        <v>DESARROLLO_INFANTIL</v>
      </c>
      <c r="AH2640" s="78" t="s">
        <v>321</v>
      </c>
      <c r="AI2640" s="79" t="str">
        <f>IF(AH2640&lt;&gt;"",VLOOKUP(CONCATENATE(AG2640,AH2640),NIVELES!$B$676:$C$745,2,0),"")</f>
        <v>Centros Infantiles Del Buen Vivir Operados Por Terceros -Funcionamiento Operación Y Atencion De Unidades</v>
      </c>
      <c r="AJ2640" s="78" t="s">
        <v>517</v>
      </c>
      <c r="AK2640" s="79" t="str">
        <f>+IF(AJ2640&lt;&gt;"",VLOOKUP(AJ2640,NIVELES!$A$816:$B$892,2,0),"")</f>
        <v>NO APLICA</v>
      </c>
      <c r="AL2640" s="78" t="s">
        <v>553</v>
      </c>
      <c r="AM2640" s="78">
        <v>510204</v>
      </c>
      <c r="AN2640" s="79" t="str">
        <f>IF(AM2640&lt;&gt;"",+VLOOKUP(AM2640,NIVELES!$A$1652:$B$2466,2,0),"")</f>
        <v>Decimocuarto Sueldo</v>
      </c>
      <c r="AO2640" s="87">
        <v>16252.5</v>
      </c>
      <c r="AP2640" s="88">
        <v>1354.375</v>
      </c>
      <c r="AQ2640" s="88">
        <v>131.32</v>
      </c>
      <c r="AR2640" s="88">
        <v>1354.375</v>
      </c>
      <c r="AS2640" s="88">
        <v>1354.375</v>
      </c>
      <c r="AT2640" s="88">
        <v>1354.375</v>
      </c>
      <c r="AU2640" s="88">
        <v>1354.375</v>
      </c>
      <c r="AV2640" s="88">
        <v>1354.375</v>
      </c>
      <c r="AW2640" s="88">
        <v>1354.375</v>
      </c>
      <c r="AX2640" s="88">
        <v>1354.375</v>
      </c>
      <c r="AY2640" s="88">
        <v>1354.375</v>
      </c>
      <c r="AZ2640" s="88">
        <v>1354.375</v>
      </c>
      <c r="BA2640" s="88">
        <v>2577.4300000000003</v>
      </c>
      <c r="BB2640" s="89">
        <f t="shared" si="163"/>
        <v>16252.5</v>
      </c>
      <c r="BC2640" s="90" t="str">
        <f t="shared" si="162"/>
        <v>OK</v>
      </c>
      <c r="BD2640" s="91" t="str">
        <f t="shared" si="164"/>
        <v xml:space="preserve">                  </v>
      </c>
      <c r="BE2640" s="92">
        <f t="shared" si="165"/>
        <v>12</v>
      </c>
    </row>
    <row r="2641" spans="1:57" s="74" customFormat="1" ht="50.1" customHeight="1" x14ac:dyDescent="0.2">
      <c r="A2641" s="78" t="s">
        <v>55</v>
      </c>
      <c r="B2641" s="78" t="s">
        <v>61</v>
      </c>
      <c r="C2641" s="78" t="s">
        <v>1036</v>
      </c>
      <c r="D2641" s="78" t="s">
        <v>605</v>
      </c>
      <c r="E2641" s="79" t="str">
        <f>+IF(C2641&lt;&gt;"",VLOOKUP(MID(C2641,18,5),NIVELES!$A$133:$B$213,2,0),"")</f>
        <v>LOS_RÍOS</v>
      </c>
      <c r="F2641" s="80" t="s">
        <v>290</v>
      </c>
      <c r="G2641" s="81" t="str">
        <f>+IF(F2641&lt;&gt;"",VLOOKUP(F2641,NIVELES!$A$246:$C$464,3,0),"")</f>
        <v xml:space="preserve"> </v>
      </c>
      <c r="H2641" s="82" t="s">
        <v>1024</v>
      </c>
      <c r="I2641" s="78" t="s">
        <v>2201</v>
      </c>
      <c r="J2641" s="78" t="s">
        <v>2184</v>
      </c>
      <c r="K2641" s="78" t="s">
        <v>2185</v>
      </c>
      <c r="L2641" s="78" t="s">
        <v>3011</v>
      </c>
      <c r="M2641" s="78">
        <v>2745</v>
      </c>
      <c r="N2641" s="78" t="s">
        <v>3012</v>
      </c>
      <c r="O2641" s="78" t="s">
        <v>2252</v>
      </c>
      <c r="P2641" s="82">
        <v>2</v>
      </c>
      <c r="Q2641" s="78" t="s">
        <v>2981</v>
      </c>
      <c r="R2641" s="82"/>
      <c r="S2641" s="82"/>
      <c r="T2641" s="82">
        <v>1</v>
      </c>
      <c r="U2641" s="82"/>
      <c r="V2641" s="82"/>
      <c r="W2641" s="82"/>
      <c r="X2641" s="82"/>
      <c r="Y2641" s="82">
        <v>1</v>
      </c>
      <c r="Z2641" s="82"/>
      <c r="AA2641" s="82"/>
      <c r="AB2641" s="82"/>
      <c r="AC2641" s="82"/>
      <c r="AD2641" s="85" t="str">
        <f>IF(A2641&lt;&gt;"",IF(D2641="DIRECCIÓN_DE_TRANSFERENCIAS","280 0031",VLOOKUP(C2641,NIVELES!$A$14:$B$105,2,0)),"")</f>
        <v>280 5450</v>
      </c>
      <c r="AE2641" s="86" t="s">
        <v>322</v>
      </c>
      <c r="AF2641" s="86" t="s">
        <v>543</v>
      </c>
      <c r="AG2641" s="79" t="str">
        <f>+IF(AF2641&lt;&gt;"",VLOOKUP(AF2641,NIVELES!$A$666:$B$673,2,0),"")</f>
        <v>DESARROLLO_INFANTIL</v>
      </c>
      <c r="AH2641" s="78" t="s">
        <v>452</v>
      </c>
      <c r="AI2641" s="79" t="str">
        <f>IF(AH2641&lt;&gt;"",VLOOKUP(CONCATENATE(AG2641,AH2641),NIVELES!$B$676:$C$745,2,0),"")</f>
        <v>Creciendo Con Nuestros Hijos De Atención Directa Funcionamiento, Operación Y Atención Domiciliar</v>
      </c>
      <c r="AJ2641" s="78" t="s">
        <v>387</v>
      </c>
      <c r="AK2641" s="79" t="str">
        <f>+IF(AJ2641&lt;&gt;"",VLOOKUP(AJ2641,NIVELES!$A$816:$B$892,2,0),"")</f>
        <v>ASEGURAR EL DESARROLLO INFANTIL Y LA EDUCACIÓN INTEGRAL, CON CALIDAD Y CALIDEZ PARA TODOS LOS NIÑOS, NIÑAS Y ADOLESCENTES</v>
      </c>
      <c r="AL2641" s="78" t="s">
        <v>554</v>
      </c>
      <c r="AM2641" s="78">
        <v>530812</v>
      </c>
      <c r="AN2641" s="79" t="str">
        <f>IF(AM2641&lt;&gt;"",+VLOOKUP(AM2641,NIVELES!$A$1652:$B$2466,2,0),"")</f>
        <v>Materiales Didácticos</v>
      </c>
      <c r="AO2641" s="87">
        <v>2000</v>
      </c>
      <c r="AP2641" s="88">
        <v>0</v>
      </c>
      <c r="AQ2641" s="88">
        <v>0</v>
      </c>
      <c r="AR2641" s="88">
        <v>1000</v>
      </c>
      <c r="AS2641" s="88">
        <v>0</v>
      </c>
      <c r="AT2641" s="88">
        <v>0</v>
      </c>
      <c r="AU2641" s="88">
        <v>0</v>
      </c>
      <c r="AV2641" s="88">
        <v>0</v>
      </c>
      <c r="AW2641" s="88">
        <v>1000</v>
      </c>
      <c r="AX2641" s="88">
        <v>0</v>
      </c>
      <c r="AY2641" s="88">
        <v>0</v>
      </c>
      <c r="AZ2641" s="88">
        <v>0</v>
      </c>
      <c r="BA2641" s="88">
        <v>0</v>
      </c>
      <c r="BB2641" s="89">
        <f t="shared" si="163"/>
        <v>2000</v>
      </c>
      <c r="BC2641" s="90" t="str">
        <f t="shared" si="162"/>
        <v>OK</v>
      </c>
      <c r="BD2641" s="91" t="str">
        <f t="shared" si="164"/>
        <v xml:space="preserve">                  </v>
      </c>
      <c r="BE2641" s="92">
        <f t="shared" si="165"/>
        <v>2</v>
      </c>
    </row>
    <row r="2642" spans="1:57" s="74" customFormat="1" ht="50.1" customHeight="1" x14ac:dyDescent="0.2">
      <c r="A2642" s="78" t="s">
        <v>55</v>
      </c>
      <c r="B2642" s="78" t="s">
        <v>61</v>
      </c>
      <c r="C2642" s="78" t="s">
        <v>1036</v>
      </c>
      <c r="D2642" s="78" t="s">
        <v>605</v>
      </c>
      <c r="E2642" s="79" t="str">
        <f>+IF(C2642&lt;&gt;"",VLOOKUP(MID(C2642,18,5),NIVELES!$A$133:$B$213,2,0),"")</f>
        <v>LOS_RÍOS</v>
      </c>
      <c r="F2642" s="80" t="s">
        <v>290</v>
      </c>
      <c r="G2642" s="81" t="str">
        <f>+IF(F2642&lt;&gt;"",VLOOKUP(F2642,NIVELES!$A$246:$C$464,3,0),"")</f>
        <v xml:space="preserve"> </v>
      </c>
      <c r="H2642" s="82" t="s">
        <v>1024</v>
      </c>
      <c r="I2642" s="78" t="s">
        <v>2201</v>
      </c>
      <c r="J2642" s="78" t="s">
        <v>2184</v>
      </c>
      <c r="K2642" s="78" t="s">
        <v>2185</v>
      </c>
      <c r="L2642" s="78" t="s">
        <v>3044</v>
      </c>
      <c r="M2642" s="78">
        <v>189</v>
      </c>
      <c r="N2642" s="78" t="s">
        <v>3045</v>
      </c>
      <c r="O2642" s="78" t="s">
        <v>2212</v>
      </c>
      <c r="P2642" s="82">
        <v>12</v>
      </c>
      <c r="Q2642" s="78" t="s">
        <v>2213</v>
      </c>
      <c r="R2642" s="82">
        <v>1</v>
      </c>
      <c r="S2642" s="82">
        <v>1</v>
      </c>
      <c r="T2642" s="82">
        <v>1</v>
      </c>
      <c r="U2642" s="82">
        <v>1</v>
      </c>
      <c r="V2642" s="82">
        <v>1</v>
      </c>
      <c r="W2642" s="82">
        <v>1</v>
      </c>
      <c r="X2642" s="82">
        <v>1</v>
      </c>
      <c r="Y2642" s="82">
        <v>1</v>
      </c>
      <c r="Z2642" s="82">
        <v>1</v>
      </c>
      <c r="AA2642" s="82">
        <v>1</v>
      </c>
      <c r="AB2642" s="82">
        <v>1</v>
      </c>
      <c r="AC2642" s="82">
        <v>1</v>
      </c>
      <c r="AD2642" s="85" t="str">
        <f>IF(A2642&lt;&gt;"",IF(D2642="DIRECCIÓN_DE_TRANSFERENCIAS","280 0031",VLOOKUP(C2642,NIVELES!$A$14:$B$105,2,0)),"")</f>
        <v>280 5450</v>
      </c>
      <c r="AE2642" s="86" t="s">
        <v>322</v>
      </c>
      <c r="AF2642" s="86" t="s">
        <v>543</v>
      </c>
      <c r="AG2642" s="79" t="str">
        <f>+IF(AF2642&lt;&gt;"",VLOOKUP(AF2642,NIVELES!$A$666:$B$673,2,0),"")</f>
        <v>DESARROLLO_INFANTIL</v>
      </c>
      <c r="AH2642" s="78" t="s">
        <v>322</v>
      </c>
      <c r="AI2642" s="79" t="str">
        <f>IF(AH2642&lt;&gt;"",VLOOKUP(CONCATENATE(AG2642,AH2642),NIVELES!$B$676:$C$745,2,0),"")</f>
        <v>Centros Infantiles Del Buen Vivir Atencion Directa -Funcionamiento Operación Y Atencion De Unidades</v>
      </c>
      <c r="AJ2642" s="78" t="s">
        <v>387</v>
      </c>
      <c r="AK2642" s="79" t="str">
        <f>+IF(AJ2642&lt;&gt;"",VLOOKUP(AJ2642,NIVELES!$A$816:$B$892,2,0),"")</f>
        <v>ASEGURAR EL DESARROLLO INFANTIL Y LA EDUCACIÓN INTEGRAL, CON CALIDAD Y CALIDEZ PARA TODOS LOS NIÑOS, NIÑAS Y ADOLESCENTES</v>
      </c>
      <c r="AL2642" s="78" t="s">
        <v>554</v>
      </c>
      <c r="AM2642" s="78">
        <v>530235</v>
      </c>
      <c r="AN2642" s="79" t="str">
        <f>IF(AM2642&lt;&gt;"",+VLOOKUP(AM2642,NIVELES!$A$1652:$B$2466,2,0),"")</f>
        <v>Servicio de Alimentación</v>
      </c>
      <c r="AO2642" s="87">
        <v>126453.4</v>
      </c>
      <c r="AP2642" s="88">
        <v>10537.7832</v>
      </c>
      <c r="AQ2642" s="88">
        <v>19835.810000000001</v>
      </c>
      <c r="AR2642" s="88">
        <v>10537.7832</v>
      </c>
      <c r="AS2642" s="88">
        <v>10537.7832</v>
      </c>
      <c r="AT2642" s="88">
        <v>10537.7832</v>
      </c>
      <c r="AU2642" s="88">
        <v>10537.7832</v>
      </c>
      <c r="AV2642" s="88">
        <v>10537.7832</v>
      </c>
      <c r="AW2642" s="88">
        <v>10537.7832</v>
      </c>
      <c r="AX2642" s="88">
        <v>10537.7832</v>
      </c>
      <c r="AY2642" s="88">
        <v>10537.7832</v>
      </c>
      <c r="AZ2642" s="88">
        <v>10537.7832</v>
      </c>
      <c r="BA2642" s="88">
        <v>1239.7579999999725</v>
      </c>
      <c r="BB2642" s="89">
        <f t="shared" si="163"/>
        <v>126453.4</v>
      </c>
      <c r="BC2642" s="90" t="str">
        <f t="shared" si="162"/>
        <v>OK</v>
      </c>
      <c r="BD2642" s="91" t="str">
        <f t="shared" si="164"/>
        <v xml:space="preserve">                  </v>
      </c>
      <c r="BE2642" s="92">
        <f t="shared" si="165"/>
        <v>12</v>
      </c>
    </row>
    <row r="2643" spans="1:57" s="74" customFormat="1" ht="50.1" customHeight="1" x14ac:dyDescent="0.2">
      <c r="A2643" s="78" t="s">
        <v>55</v>
      </c>
      <c r="B2643" s="78" t="s">
        <v>61</v>
      </c>
      <c r="C2643" s="78" t="s">
        <v>1036</v>
      </c>
      <c r="D2643" s="78" t="s">
        <v>605</v>
      </c>
      <c r="E2643" s="79" t="str">
        <f>+IF(C2643&lt;&gt;"",VLOOKUP(MID(C2643,18,5),NIVELES!$A$133:$B$213,2,0),"")</f>
        <v>LOS_RÍOS</v>
      </c>
      <c r="F2643" s="80" t="s">
        <v>290</v>
      </c>
      <c r="G2643" s="81" t="str">
        <f>+IF(F2643&lt;&gt;"",VLOOKUP(F2643,NIVELES!$A$246:$C$464,3,0),"")</f>
        <v xml:space="preserve"> </v>
      </c>
      <c r="H2643" s="82" t="s">
        <v>1024</v>
      </c>
      <c r="I2643" s="78" t="s">
        <v>2201</v>
      </c>
      <c r="J2643" s="78" t="s">
        <v>2184</v>
      </c>
      <c r="K2643" s="78" t="s">
        <v>2185</v>
      </c>
      <c r="L2643" s="78" t="s">
        <v>3044</v>
      </c>
      <c r="M2643" s="78">
        <v>189</v>
      </c>
      <c r="N2643" s="78" t="s">
        <v>3045</v>
      </c>
      <c r="O2643" s="78" t="s">
        <v>2897</v>
      </c>
      <c r="P2643" s="82">
        <v>2</v>
      </c>
      <c r="Q2643" s="78" t="s">
        <v>2209</v>
      </c>
      <c r="R2643" s="82"/>
      <c r="S2643" s="82"/>
      <c r="T2643" s="82">
        <v>1</v>
      </c>
      <c r="U2643" s="82"/>
      <c r="V2643" s="82"/>
      <c r="W2643" s="82"/>
      <c r="X2643" s="82"/>
      <c r="Y2643" s="82">
        <v>1</v>
      </c>
      <c r="Z2643" s="82"/>
      <c r="AA2643" s="82"/>
      <c r="AB2643" s="82"/>
      <c r="AC2643" s="82"/>
      <c r="AD2643" s="85" t="str">
        <f>IF(A2643&lt;&gt;"",IF(D2643="DIRECCIÓN_DE_TRANSFERENCIAS","280 0031",VLOOKUP(C2643,NIVELES!$A$14:$B$105,2,0)),"")</f>
        <v>280 5450</v>
      </c>
      <c r="AE2643" s="86" t="s">
        <v>322</v>
      </c>
      <c r="AF2643" s="86" t="s">
        <v>543</v>
      </c>
      <c r="AG2643" s="79" t="str">
        <f>+IF(AF2643&lt;&gt;"",VLOOKUP(AF2643,NIVELES!$A$666:$B$673,2,0),"")</f>
        <v>DESARROLLO_INFANTIL</v>
      </c>
      <c r="AH2643" s="78" t="s">
        <v>322</v>
      </c>
      <c r="AI2643" s="79" t="str">
        <f>IF(AH2643&lt;&gt;"",VLOOKUP(CONCATENATE(AG2643,AH2643),NIVELES!$B$676:$C$745,2,0),"")</f>
        <v>Centros Infantiles Del Buen Vivir Atencion Directa -Funcionamiento Operación Y Atencion De Unidades</v>
      </c>
      <c r="AJ2643" s="78" t="s">
        <v>387</v>
      </c>
      <c r="AK2643" s="79" t="str">
        <f>+IF(AJ2643&lt;&gt;"",VLOOKUP(AJ2643,NIVELES!$A$816:$B$892,2,0),"")</f>
        <v>ASEGURAR EL DESARROLLO INFANTIL Y LA EDUCACIÓN INTEGRAL, CON CALIDAD Y CALIDEZ PARA TODOS LOS NIÑOS, NIÑAS Y ADOLESCENTES</v>
      </c>
      <c r="AL2643" s="78" t="s">
        <v>554</v>
      </c>
      <c r="AM2643" s="78">
        <v>530805</v>
      </c>
      <c r="AN2643" s="79" t="str">
        <f>IF(AM2643&lt;&gt;"",+VLOOKUP(AM2643,NIVELES!$A$1652:$B$2466,2,0),"")</f>
        <v>Materiales de Aseo</v>
      </c>
      <c r="AO2643" s="87">
        <v>4249</v>
      </c>
      <c r="AP2643" s="88">
        <v>0</v>
      </c>
      <c r="AQ2643" s="88">
        <v>0</v>
      </c>
      <c r="AR2643" s="88">
        <v>2124.5</v>
      </c>
      <c r="AS2643" s="88">
        <v>0</v>
      </c>
      <c r="AT2643" s="88">
        <v>0</v>
      </c>
      <c r="AU2643" s="88">
        <v>0</v>
      </c>
      <c r="AV2643" s="88">
        <v>0</v>
      </c>
      <c r="AW2643" s="88">
        <v>0</v>
      </c>
      <c r="AX2643" s="88">
        <v>2124.5</v>
      </c>
      <c r="AY2643" s="88">
        <v>0</v>
      </c>
      <c r="AZ2643" s="88">
        <v>0</v>
      </c>
      <c r="BA2643" s="88"/>
      <c r="BB2643" s="89">
        <f t="shared" si="163"/>
        <v>4249</v>
      </c>
      <c r="BC2643" s="90" t="str">
        <f t="shared" si="162"/>
        <v>OK</v>
      </c>
      <c r="BD2643" s="91" t="str">
        <f t="shared" si="164"/>
        <v xml:space="preserve">                  </v>
      </c>
      <c r="BE2643" s="92">
        <f t="shared" si="165"/>
        <v>2</v>
      </c>
    </row>
    <row r="2644" spans="1:57" s="74" customFormat="1" ht="50.1" customHeight="1" x14ac:dyDescent="0.2">
      <c r="A2644" s="78" t="s">
        <v>55</v>
      </c>
      <c r="B2644" s="78" t="s">
        <v>61</v>
      </c>
      <c r="C2644" s="78" t="s">
        <v>1036</v>
      </c>
      <c r="D2644" s="78" t="s">
        <v>605</v>
      </c>
      <c r="E2644" s="79" t="str">
        <f>+IF(C2644&lt;&gt;"",VLOOKUP(MID(C2644,18,5),NIVELES!$A$133:$B$213,2,0),"")</f>
        <v>LOS_RÍOS</v>
      </c>
      <c r="F2644" s="80" t="s">
        <v>290</v>
      </c>
      <c r="G2644" s="81" t="str">
        <f>+IF(F2644&lt;&gt;"",VLOOKUP(F2644,NIVELES!$A$246:$C$464,3,0),"")</f>
        <v xml:space="preserve"> </v>
      </c>
      <c r="H2644" s="82" t="s">
        <v>1024</v>
      </c>
      <c r="I2644" s="78" t="s">
        <v>2201</v>
      </c>
      <c r="J2644" s="78" t="s">
        <v>2184</v>
      </c>
      <c r="K2644" s="78" t="s">
        <v>2185</v>
      </c>
      <c r="L2644" s="78" t="s">
        <v>3044</v>
      </c>
      <c r="M2644" s="78">
        <v>189</v>
      </c>
      <c r="N2644" s="78" t="s">
        <v>3045</v>
      </c>
      <c r="O2644" s="78" t="s">
        <v>2210</v>
      </c>
      <c r="P2644" s="82">
        <v>2</v>
      </c>
      <c r="Q2644" s="78" t="s">
        <v>2211</v>
      </c>
      <c r="R2644" s="82"/>
      <c r="S2644" s="82"/>
      <c r="T2644" s="82">
        <v>1</v>
      </c>
      <c r="U2644" s="82"/>
      <c r="V2644" s="82"/>
      <c r="W2644" s="82"/>
      <c r="X2644" s="82"/>
      <c r="Y2644" s="82">
        <v>1</v>
      </c>
      <c r="Z2644" s="82"/>
      <c r="AA2644" s="82"/>
      <c r="AB2644" s="82"/>
      <c r="AC2644" s="82"/>
      <c r="AD2644" s="85" t="str">
        <f>IF(A2644&lt;&gt;"",IF(D2644="DIRECCIÓN_DE_TRANSFERENCIAS","280 0031",VLOOKUP(C2644,NIVELES!$A$14:$B$105,2,0)),"")</f>
        <v>280 5450</v>
      </c>
      <c r="AE2644" s="86" t="s">
        <v>322</v>
      </c>
      <c r="AF2644" s="86" t="s">
        <v>543</v>
      </c>
      <c r="AG2644" s="79" t="str">
        <f>+IF(AF2644&lt;&gt;"",VLOOKUP(AF2644,NIVELES!$A$666:$B$673,2,0),"")</f>
        <v>DESARROLLO_INFANTIL</v>
      </c>
      <c r="AH2644" s="78" t="s">
        <v>322</v>
      </c>
      <c r="AI2644" s="79" t="str">
        <f>IF(AH2644&lt;&gt;"",VLOOKUP(CONCATENATE(AG2644,AH2644),NIVELES!$B$676:$C$745,2,0),"")</f>
        <v>Centros Infantiles Del Buen Vivir Atencion Directa -Funcionamiento Operación Y Atencion De Unidades</v>
      </c>
      <c r="AJ2644" s="78" t="s">
        <v>387</v>
      </c>
      <c r="AK2644" s="79" t="str">
        <f>+IF(AJ2644&lt;&gt;"",VLOOKUP(AJ2644,NIVELES!$A$816:$B$892,2,0),"")</f>
        <v>ASEGURAR EL DESARROLLO INFANTIL Y LA EDUCACIÓN INTEGRAL, CON CALIDAD Y CALIDEZ PARA TODOS LOS NIÑOS, NIÑAS Y ADOLESCENTES</v>
      </c>
      <c r="AL2644" s="78" t="s">
        <v>554</v>
      </c>
      <c r="AM2644" s="78">
        <v>530804</v>
      </c>
      <c r="AN2644" s="79" t="str">
        <f>IF(AM2644&lt;&gt;"",+VLOOKUP(AM2644,NIVELES!$A$1652:$B$2466,2,0),"")</f>
        <v>Materiales de Oficina</v>
      </c>
      <c r="AO2644" s="87">
        <v>3157</v>
      </c>
      <c r="AP2644" s="88">
        <v>0</v>
      </c>
      <c r="AQ2644" s="88">
        <v>0</v>
      </c>
      <c r="AR2644" s="88">
        <v>1578.5</v>
      </c>
      <c r="AS2644" s="88">
        <v>0</v>
      </c>
      <c r="AT2644" s="88">
        <v>0</v>
      </c>
      <c r="AU2644" s="88">
        <v>0</v>
      </c>
      <c r="AV2644" s="88">
        <v>0</v>
      </c>
      <c r="AW2644" s="88">
        <v>0</v>
      </c>
      <c r="AX2644" s="88">
        <v>1578.5</v>
      </c>
      <c r="AY2644" s="88">
        <v>0</v>
      </c>
      <c r="AZ2644" s="88">
        <v>0</v>
      </c>
      <c r="BA2644" s="88"/>
      <c r="BB2644" s="89">
        <f t="shared" si="163"/>
        <v>3157</v>
      </c>
      <c r="BC2644" s="90" t="str">
        <f t="shared" si="162"/>
        <v>OK</v>
      </c>
      <c r="BD2644" s="91" t="str">
        <f t="shared" si="164"/>
        <v xml:space="preserve">                  </v>
      </c>
      <c r="BE2644" s="92">
        <f t="shared" si="165"/>
        <v>2</v>
      </c>
    </row>
    <row r="2645" spans="1:57" s="74" customFormat="1" ht="50.1" customHeight="1" x14ac:dyDescent="0.2">
      <c r="A2645" s="78" t="s">
        <v>55</v>
      </c>
      <c r="B2645" s="78" t="s">
        <v>61</v>
      </c>
      <c r="C2645" s="78" t="s">
        <v>1036</v>
      </c>
      <c r="D2645" s="78" t="s">
        <v>605</v>
      </c>
      <c r="E2645" s="79" t="str">
        <f>+IF(C2645&lt;&gt;"",VLOOKUP(MID(C2645,18,5),NIVELES!$A$133:$B$213,2,0),"")</f>
        <v>LOS_RÍOS</v>
      </c>
      <c r="F2645" s="80" t="s">
        <v>290</v>
      </c>
      <c r="G2645" s="81" t="str">
        <f>+IF(F2645&lt;&gt;"",VLOOKUP(F2645,NIVELES!$A$246:$C$464,3,0),"")</f>
        <v xml:space="preserve"> </v>
      </c>
      <c r="H2645" s="82" t="s">
        <v>1024</v>
      </c>
      <c r="I2645" s="78" t="s">
        <v>2201</v>
      </c>
      <c r="J2645" s="78" t="s">
        <v>2184</v>
      </c>
      <c r="K2645" s="78" t="s">
        <v>2185</v>
      </c>
      <c r="L2645" s="78" t="s">
        <v>3011</v>
      </c>
      <c r="M2645" s="78">
        <v>2745</v>
      </c>
      <c r="N2645" s="78" t="s">
        <v>3012</v>
      </c>
      <c r="O2645" s="78" t="s">
        <v>2167</v>
      </c>
      <c r="P2645" s="82">
        <v>12</v>
      </c>
      <c r="Q2645" s="78" t="s">
        <v>3046</v>
      </c>
      <c r="R2645" s="82">
        <v>1</v>
      </c>
      <c r="S2645" s="82">
        <v>1</v>
      </c>
      <c r="T2645" s="82">
        <v>1</v>
      </c>
      <c r="U2645" s="82">
        <v>1</v>
      </c>
      <c r="V2645" s="82">
        <v>1</v>
      </c>
      <c r="W2645" s="82">
        <v>1</v>
      </c>
      <c r="X2645" s="82">
        <v>1</v>
      </c>
      <c r="Y2645" s="82">
        <v>1</v>
      </c>
      <c r="Z2645" s="82">
        <v>1</v>
      </c>
      <c r="AA2645" s="82">
        <v>1</v>
      </c>
      <c r="AB2645" s="82">
        <v>1</v>
      </c>
      <c r="AC2645" s="82">
        <v>1</v>
      </c>
      <c r="AD2645" s="85" t="str">
        <f>IF(A2645&lt;&gt;"",IF(D2645="DIRECCIÓN_DE_TRANSFERENCIAS","280 0031",VLOOKUP(C2645,NIVELES!$A$14:$B$105,2,0)),"")</f>
        <v>280 5450</v>
      </c>
      <c r="AE2645" s="86" t="s">
        <v>322</v>
      </c>
      <c r="AF2645" s="86" t="s">
        <v>543</v>
      </c>
      <c r="AG2645" s="79" t="str">
        <f>+IF(AF2645&lt;&gt;"",VLOOKUP(AF2645,NIVELES!$A$666:$B$673,2,0),"")</f>
        <v>DESARROLLO_INFANTIL</v>
      </c>
      <c r="AH2645" s="78" t="s">
        <v>452</v>
      </c>
      <c r="AI2645" s="79" t="str">
        <f>IF(AH2645&lt;&gt;"",VLOOKUP(CONCATENATE(AG2645,AH2645),NIVELES!$B$676:$C$745,2,0),"")</f>
        <v>Creciendo Con Nuestros Hijos De Atención Directa Funcionamiento, Operación Y Atención Domiciliar</v>
      </c>
      <c r="AJ2645" s="78" t="s">
        <v>517</v>
      </c>
      <c r="AK2645" s="79" t="str">
        <f>+IF(AJ2645&lt;&gt;"",VLOOKUP(AJ2645,NIVELES!$A$816:$B$892,2,0),"")</f>
        <v>NO APLICA</v>
      </c>
      <c r="AL2645" s="78" t="s">
        <v>553</v>
      </c>
      <c r="AM2645" s="78">
        <v>510204</v>
      </c>
      <c r="AN2645" s="79" t="str">
        <f>IF(AM2645&lt;&gt;"",+VLOOKUP(AM2645,NIVELES!$A$1652:$B$2466,2,0),"")</f>
        <v>Decimocuarto Sueldo</v>
      </c>
      <c r="AO2645" s="87">
        <v>38644.83</v>
      </c>
      <c r="AP2645" s="88">
        <v>3220.4025000000001</v>
      </c>
      <c r="AQ2645" s="88">
        <v>393.96</v>
      </c>
      <c r="AR2645" s="88">
        <v>3220.4025000000001</v>
      </c>
      <c r="AS2645" s="88">
        <v>3220.4025000000001</v>
      </c>
      <c r="AT2645" s="88">
        <v>3220.4025000000001</v>
      </c>
      <c r="AU2645" s="88">
        <v>3220.4025000000001</v>
      </c>
      <c r="AV2645" s="88">
        <v>3220.4025000000001</v>
      </c>
      <c r="AW2645" s="88">
        <v>3220.4025000000001</v>
      </c>
      <c r="AX2645" s="88">
        <v>3220.4025000000001</v>
      </c>
      <c r="AY2645" s="88">
        <v>3220.4025000000001</v>
      </c>
      <c r="AZ2645" s="88">
        <v>3220.4025000000001</v>
      </c>
      <c r="BA2645" s="88">
        <v>6046.8450000000012</v>
      </c>
      <c r="BB2645" s="89">
        <f t="shared" si="163"/>
        <v>38644.83</v>
      </c>
      <c r="BC2645" s="90" t="str">
        <f t="shared" si="162"/>
        <v>OK</v>
      </c>
      <c r="BD2645" s="91" t="str">
        <f t="shared" si="164"/>
        <v xml:space="preserve">                  </v>
      </c>
      <c r="BE2645" s="92">
        <f t="shared" si="165"/>
        <v>12</v>
      </c>
    </row>
    <row r="2646" spans="1:57" s="74" customFormat="1" ht="50.1" customHeight="1" x14ac:dyDescent="0.2">
      <c r="A2646" s="78" t="s">
        <v>55</v>
      </c>
      <c r="B2646" s="78" t="s">
        <v>61</v>
      </c>
      <c r="C2646" s="78" t="s">
        <v>1036</v>
      </c>
      <c r="D2646" s="78" t="s">
        <v>605</v>
      </c>
      <c r="E2646" s="79" t="str">
        <f>+IF(C2646&lt;&gt;"",VLOOKUP(MID(C2646,18,5),NIVELES!$A$133:$B$213,2,0),"")</f>
        <v>LOS_RÍOS</v>
      </c>
      <c r="F2646" s="80" t="s">
        <v>290</v>
      </c>
      <c r="G2646" s="81" t="str">
        <f>+IF(F2646&lt;&gt;"",VLOOKUP(F2646,NIVELES!$A$246:$C$464,3,0),"")</f>
        <v xml:space="preserve"> </v>
      </c>
      <c r="H2646" s="82" t="s">
        <v>1024</v>
      </c>
      <c r="I2646" s="78" t="s">
        <v>2201</v>
      </c>
      <c r="J2646" s="78" t="s">
        <v>2184</v>
      </c>
      <c r="K2646" s="78" t="s">
        <v>2185</v>
      </c>
      <c r="L2646" s="78" t="s">
        <v>3044</v>
      </c>
      <c r="M2646" s="78">
        <v>189</v>
      </c>
      <c r="N2646" s="78" t="s">
        <v>3045</v>
      </c>
      <c r="O2646" s="78" t="s">
        <v>2897</v>
      </c>
      <c r="P2646" s="82">
        <v>12</v>
      </c>
      <c r="Q2646" s="78" t="s">
        <v>2206</v>
      </c>
      <c r="R2646" s="82">
        <v>1</v>
      </c>
      <c r="S2646" s="82">
        <v>1</v>
      </c>
      <c r="T2646" s="82">
        <v>1</v>
      </c>
      <c r="U2646" s="82">
        <v>1</v>
      </c>
      <c r="V2646" s="82">
        <v>1</v>
      </c>
      <c r="W2646" s="82">
        <v>1</v>
      </c>
      <c r="X2646" s="82">
        <v>1</v>
      </c>
      <c r="Y2646" s="82">
        <v>1</v>
      </c>
      <c r="Z2646" s="82">
        <v>1</v>
      </c>
      <c r="AA2646" s="82">
        <v>1</v>
      </c>
      <c r="AB2646" s="82">
        <v>1</v>
      </c>
      <c r="AC2646" s="82">
        <v>1</v>
      </c>
      <c r="AD2646" s="85" t="str">
        <f>IF(A2646&lt;&gt;"",IF(D2646="DIRECCIÓN_DE_TRANSFERENCIAS","280 0031",VLOOKUP(C2646,NIVELES!$A$14:$B$105,2,0)),"")</f>
        <v>280 5450</v>
      </c>
      <c r="AE2646" s="86" t="s">
        <v>322</v>
      </c>
      <c r="AF2646" s="86" t="s">
        <v>543</v>
      </c>
      <c r="AG2646" s="79" t="str">
        <f>+IF(AF2646&lt;&gt;"",VLOOKUP(AF2646,NIVELES!$A$666:$B$673,2,0),"")</f>
        <v>DESARROLLO_INFANTIL</v>
      </c>
      <c r="AH2646" s="78" t="s">
        <v>322</v>
      </c>
      <c r="AI2646" s="79" t="str">
        <f>IF(AH2646&lt;&gt;"",VLOOKUP(CONCATENATE(AG2646,AH2646),NIVELES!$B$676:$C$745,2,0),"")</f>
        <v>Centros Infantiles Del Buen Vivir Atencion Directa -Funcionamiento Operación Y Atencion De Unidades</v>
      </c>
      <c r="AJ2646" s="78" t="s">
        <v>387</v>
      </c>
      <c r="AK2646" s="79" t="str">
        <f>+IF(AJ2646&lt;&gt;"",VLOOKUP(AJ2646,NIVELES!$A$816:$B$892,2,0),"")</f>
        <v>ASEGURAR EL DESARROLLO INFANTIL Y LA EDUCACIÓN INTEGRAL, CON CALIDAD Y CALIDEZ PARA TODOS LOS NIÑOS, NIÑAS Y ADOLESCENTES</v>
      </c>
      <c r="AL2646" s="78" t="s">
        <v>554</v>
      </c>
      <c r="AM2646" s="78">
        <v>530101</v>
      </c>
      <c r="AN2646" s="79" t="str">
        <f>IF(AM2646&lt;&gt;"",+VLOOKUP(AM2646,NIVELES!$A$1652:$B$2466,2,0),"")</f>
        <v>Agua Potable</v>
      </c>
      <c r="AO2646" s="87">
        <v>340</v>
      </c>
      <c r="AP2646" s="88">
        <v>28.333333333333332</v>
      </c>
      <c r="AQ2646" s="88">
        <v>0</v>
      </c>
      <c r="AR2646" s="88">
        <v>28.333333333333332</v>
      </c>
      <c r="AS2646" s="88">
        <v>28.333333333333332</v>
      </c>
      <c r="AT2646" s="88">
        <v>28.333333333333332</v>
      </c>
      <c r="AU2646" s="88">
        <v>28.333333333333332</v>
      </c>
      <c r="AV2646" s="88">
        <v>28.333333333333332</v>
      </c>
      <c r="AW2646" s="88">
        <v>28.333333333333332</v>
      </c>
      <c r="AX2646" s="88">
        <v>28.333333333333332</v>
      </c>
      <c r="AY2646" s="88">
        <v>28.333333333333332</v>
      </c>
      <c r="AZ2646" s="88">
        <v>28.333333333333332</v>
      </c>
      <c r="BA2646" s="88">
        <v>56.666666666666629</v>
      </c>
      <c r="BB2646" s="89">
        <f t="shared" si="163"/>
        <v>340</v>
      </c>
      <c r="BC2646" s="90" t="str">
        <f t="shared" si="162"/>
        <v>OK</v>
      </c>
      <c r="BD2646" s="91" t="str">
        <f t="shared" si="164"/>
        <v xml:space="preserve">                  </v>
      </c>
      <c r="BE2646" s="92">
        <f t="shared" si="165"/>
        <v>12</v>
      </c>
    </row>
    <row r="2647" spans="1:57" s="74" customFormat="1" ht="50.1" customHeight="1" x14ac:dyDescent="0.2">
      <c r="A2647" s="78" t="s">
        <v>55</v>
      </c>
      <c r="B2647" s="78" t="s">
        <v>61</v>
      </c>
      <c r="C2647" s="78" t="s">
        <v>1036</v>
      </c>
      <c r="D2647" s="78" t="s">
        <v>605</v>
      </c>
      <c r="E2647" s="79" t="str">
        <f>+IF(C2647&lt;&gt;"",VLOOKUP(MID(C2647,18,5),NIVELES!$A$133:$B$213,2,0),"")</f>
        <v>LOS_RÍOS</v>
      </c>
      <c r="F2647" s="80" t="s">
        <v>290</v>
      </c>
      <c r="G2647" s="81" t="str">
        <f>+IF(F2647&lt;&gt;"",VLOOKUP(F2647,NIVELES!$A$246:$C$464,3,0),"")</f>
        <v xml:space="preserve"> </v>
      </c>
      <c r="H2647" s="82" t="s">
        <v>1024</v>
      </c>
      <c r="I2647" s="78" t="s">
        <v>2201</v>
      </c>
      <c r="J2647" s="78" t="s">
        <v>2184</v>
      </c>
      <c r="K2647" s="78" t="s">
        <v>2185</v>
      </c>
      <c r="L2647" s="78" t="s">
        <v>2975</v>
      </c>
      <c r="M2647" s="78">
        <v>1701</v>
      </c>
      <c r="N2647" s="78" t="s">
        <v>3017</v>
      </c>
      <c r="O2647" s="78" t="s">
        <v>2222</v>
      </c>
      <c r="P2647" s="82">
        <v>4</v>
      </c>
      <c r="Q2647" s="78" t="s">
        <v>2223</v>
      </c>
      <c r="R2647" s="82"/>
      <c r="S2647" s="82">
        <v>1</v>
      </c>
      <c r="T2647" s="82"/>
      <c r="U2647" s="82"/>
      <c r="V2647" s="82">
        <v>1</v>
      </c>
      <c r="W2647" s="82"/>
      <c r="X2647" s="82"/>
      <c r="Y2647" s="82">
        <v>1</v>
      </c>
      <c r="Z2647" s="82"/>
      <c r="AA2647" s="82">
        <v>1</v>
      </c>
      <c r="AB2647" s="82"/>
      <c r="AC2647" s="82"/>
      <c r="AD2647" s="85" t="str">
        <f>IF(A2647&lt;&gt;"",IF(D2647="DIRECCIÓN_DE_TRANSFERENCIAS","280 0031",VLOOKUP(C2647,NIVELES!$A$14:$B$105,2,0)),"")</f>
        <v>280 5450</v>
      </c>
      <c r="AE2647" s="86" t="s">
        <v>322</v>
      </c>
      <c r="AF2647" s="86" t="s">
        <v>543</v>
      </c>
      <c r="AG2647" s="79" t="str">
        <f>+IF(AF2647&lt;&gt;"",VLOOKUP(AF2647,NIVELES!$A$666:$B$673,2,0),"")</f>
        <v>DESARROLLO_INFANTIL</v>
      </c>
      <c r="AH2647" s="78" t="s">
        <v>320</v>
      </c>
      <c r="AI2647" s="79" t="str">
        <f>IF(AH2647&lt;&gt;"",VLOOKUP(CONCATENATE(AG2647,AH2647),NIVELES!$B$676:$C$745,2,0),"")</f>
        <v>Asegurar La Operacion Y Atencion De Cibv  Administrados Por Prestacion De Servicios A Traves De Cooperantes  Para Contribuir Al Desarrollo Integral De Niñas Y Niños</v>
      </c>
      <c r="AJ2647" s="78" t="s">
        <v>387</v>
      </c>
      <c r="AK2647" s="79" t="str">
        <f>+IF(AJ2647&lt;&gt;"",VLOOKUP(AJ2647,NIVELES!$A$816:$B$892,2,0),"")</f>
        <v>ASEGURAR EL DESARROLLO INFANTIL Y LA EDUCACIÓN INTEGRAL, CON CALIDAD Y CALIDEZ PARA TODOS LOS NIÑOS, NIÑAS Y ADOLESCENTES</v>
      </c>
      <c r="AL2647" s="78" t="s">
        <v>556</v>
      </c>
      <c r="AM2647" s="78">
        <v>580204</v>
      </c>
      <c r="AN2647" s="79" t="str">
        <f>IF(AM2647&lt;&gt;"",+VLOOKUP(AM2647,NIVELES!$A$1652:$B$2466,2,0),"")</f>
        <v>Al Sector Privado no Financiero</v>
      </c>
      <c r="AO2647" s="87">
        <v>175358.53</v>
      </c>
      <c r="AP2647" s="88">
        <v>0</v>
      </c>
      <c r="AQ2647" s="88">
        <v>78971.100000000006</v>
      </c>
      <c r="AR2647" s="88">
        <v>0</v>
      </c>
      <c r="AS2647" s="88">
        <v>0</v>
      </c>
      <c r="AT2647" s="88">
        <v>43839.6325</v>
      </c>
      <c r="AU2647" s="88">
        <v>0</v>
      </c>
      <c r="AV2647" s="88">
        <v>0</v>
      </c>
      <c r="AW2647" s="88">
        <v>43839.6325</v>
      </c>
      <c r="AX2647" s="88">
        <v>0</v>
      </c>
      <c r="AY2647" s="88">
        <v>0</v>
      </c>
      <c r="AZ2647" s="88">
        <v>0</v>
      </c>
      <c r="BA2647" s="88">
        <v>8708.164999999979</v>
      </c>
      <c r="BB2647" s="89">
        <f t="shared" si="163"/>
        <v>175358.53</v>
      </c>
      <c r="BC2647" s="90" t="str">
        <f t="shared" si="162"/>
        <v>OK</v>
      </c>
      <c r="BD2647" s="91" t="str">
        <f t="shared" si="164"/>
        <v xml:space="preserve">                  </v>
      </c>
      <c r="BE2647" s="92">
        <f t="shared" si="165"/>
        <v>4</v>
      </c>
    </row>
    <row r="2648" spans="1:57" s="74" customFormat="1" ht="50.1" customHeight="1" x14ac:dyDescent="0.2">
      <c r="A2648" s="78" t="s">
        <v>55</v>
      </c>
      <c r="B2648" s="78" t="s">
        <v>61</v>
      </c>
      <c r="C2648" s="78" t="s">
        <v>1036</v>
      </c>
      <c r="D2648" s="78" t="s">
        <v>605</v>
      </c>
      <c r="E2648" s="79" t="str">
        <f>+IF(C2648&lt;&gt;"",VLOOKUP(MID(C2648,18,5),NIVELES!$A$133:$B$213,2,0),"")</f>
        <v>LOS_RÍOS</v>
      </c>
      <c r="F2648" s="80" t="s">
        <v>290</v>
      </c>
      <c r="G2648" s="81" t="str">
        <f>+IF(F2648&lt;&gt;"",VLOOKUP(F2648,NIVELES!$A$246:$C$464,3,0),"")</f>
        <v xml:space="preserve"> </v>
      </c>
      <c r="H2648" s="82" t="s">
        <v>1024</v>
      </c>
      <c r="I2648" s="78" t="s">
        <v>2201</v>
      </c>
      <c r="J2648" s="78" t="s">
        <v>2184</v>
      </c>
      <c r="K2648" s="78" t="s">
        <v>2185</v>
      </c>
      <c r="L2648" s="78" t="s">
        <v>3044</v>
      </c>
      <c r="M2648" s="78">
        <v>189</v>
      </c>
      <c r="N2648" s="78" t="s">
        <v>3045</v>
      </c>
      <c r="O2648" s="78" t="s">
        <v>2167</v>
      </c>
      <c r="P2648" s="82">
        <v>12</v>
      </c>
      <c r="Q2648" s="78" t="s">
        <v>3046</v>
      </c>
      <c r="R2648" s="82">
        <v>1</v>
      </c>
      <c r="S2648" s="82">
        <v>1</v>
      </c>
      <c r="T2648" s="82">
        <v>1</v>
      </c>
      <c r="U2648" s="82">
        <v>1</v>
      </c>
      <c r="V2648" s="82">
        <v>1</v>
      </c>
      <c r="W2648" s="82">
        <v>1</v>
      </c>
      <c r="X2648" s="82">
        <v>1</v>
      </c>
      <c r="Y2648" s="82">
        <v>1</v>
      </c>
      <c r="Z2648" s="82">
        <v>1</v>
      </c>
      <c r="AA2648" s="82">
        <v>1</v>
      </c>
      <c r="AB2648" s="82">
        <v>1</v>
      </c>
      <c r="AC2648" s="82">
        <v>1</v>
      </c>
      <c r="AD2648" s="85" t="str">
        <f>IF(A2648&lt;&gt;"",IF(D2648="DIRECCIÓN_DE_TRANSFERENCIAS","280 0031",VLOOKUP(C2648,NIVELES!$A$14:$B$105,2,0)),"")</f>
        <v>280 5450</v>
      </c>
      <c r="AE2648" s="86" t="s">
        <v>322</v>
      </c>
      <c r="AF2648" s="86" t="s">
        <v>543</v>
      </c>
      <c r="AG2648" s="79" t="str">
        <f>+IF(AF2648&lt;&gt;"",VLOOKUP(AF2648,NIVELES!$A$666:$B$673,2,0),"")</f>
        <v>DESARROLLO_INFANTIL</v>
      </c>
      <c r="AH2648" s="78" t="s">
        <v>322</v>
      </c>
      <c r="AI2648" s="79" t="str">
        <f>IF(AH2648&lt;&gt;"",VLOOKUP(CONCATENATE(AG2648,AH2648),NIVELES!$B$676:$C$745,2,0),"")</f>
        <v>Centros Infantiles Del Buen Vivir Atencion Directa -Funcionamiento Operación Y Atencion De Unidades</v>
      </c>
      <c r="AJ2648" s="78" t="s">
        <v>517</v>
      </c>
      <c r="AK2648" s="79" t="str">
        <f>+IF(AJ2648&lt;&gt;"",VLOOKUP(AJ2648,NIVELES!$A$816:$B$892,2,0),"")</f>
        <v>NO APLICA</v>
      </c>
      <c r="AL2648" s="78" t="s">
        <v>553</v>
      </c>
      <c r="AM2648" s="78">
        <v>510203</v>
      </c>
      <c r="AN2648" s="79" t="str">
        <f>IF(AM2648&lt;&gt;"",+VLOOKUP(AM2648,NIVELES!$A$1652:$B$2466,2,0),"")</f>
        <v>Decimotercer Sueldo</v>
      </c>
      <c r="AO2648" s="87">
        <v>13508</v>
      </c>
      <c r="AP2648" s="88">
        <v>1125.6666666666667</v>
      </c>
      <c r="AQ2648" s="88">
        <v>195</v>
      </c>
      <c r="AR2648" s="88">
        <v>1125.6666666666667</v>
      </c>
      <c r="AS2648" s="88">
        <v>1125.6666666666667</v>
      </c>
      <c r="AT2648" s="88">
        <v>1125.6666666666667</v>
      </c>
      <c r="AU2648" s="88">
        <v>1125.6666666666667</v>
      </c>
      <c r="AV2648" s="88">
        <v>1125.6666666666667</v>
      </c>
      <c r="AW2648" s="88">
        <v>1125.6666666666667</v>
      </c>
      <c r="AX2648" s="88">
        <v>1125.6666666666667</v>
      </c>
      <c r="AY2648" s="88">
        <v>1125.6666666666667</v>
      </c>
      <c r="AZ2648" s="88">
        <v>1125.6666666666667</v>
      </c>
      <c r="BA2648" s="88">
        <v>2056.3333333333339</v>
      </c>
      <c r="BB2648" s="89">
        <f t="shared" si="163"/>
        <v>13508</v>
      </c>
      <c r="BC2648" s="90" t="str">
        <f t="shared" si="162"/>
        <v>OK</v>
      </c>
      <c r="BD2648" s="91" t="str">
        <f t="shared" si="164"/>
        <v xml:space="preserve">                  </v>
      </c>
      <c r="BE2648" s="92">
        <f t="shared" si="165"/>
        <v>12</v>
      </c>
    </row>
    <row r="2649" spans="1:57" s="74" customFormat="1" ht="50.1" customHeight="1" x14ac:dyDescent="0.2">
      <c r="A2649" s="78" t="s">
        <v>55</v>
      </c>
      <c r="B2649" s="78" t="s">
        <v>61</v>
      </c>
      <c r="C2649" s="78" t="s">
        <v>1036</v>
      </c>
      <c r="D2649" s="78" t="s">
        <v>605</v>
      </c>
      <c r="E2649" s="79" t="str">
        <f>+IF(C2649&lt;&gt;"",VLOOKUP(MID(C2649,18,5),NIVELES!$A$133:$B$213,2,0),"")</f>
        <v>LOS_RÍOS</v>
      </c>
      <c r="F2649" s="80" t="s">
        <v>290</v>
      </c>
      <c r="G2649" s="81" t="str">
        <f>+IF(F2649&lt;&gt;"",VLOOKUP(F2649,NIVELES!$A$246:$C$464,3,0),"")</f>
        <v xml:space="preserve"> </v>
      </c>
      <c r="H2649" s="82" t="s">
        <v>1024</v>
      </c>
      <c r="I2649" s="78" t="s">
        <v>2201</v>
      </c>
      <c r="J2649" s="78" t="s">
        <v>2184</v>
      </c>
      <c r="K2649" s="78" t="s">
        <v>2185</v>
      </c>
      <c r="L2649" s="78" t="s">
        <v>3011</v>
      </c>
      <c r="M2649" s="78">
        <v>2745</v>
      </c>
      <c r="N2649" s="78" t="s">
        <v>3012</v>
      </c>
      <c r="O2649" s="78" t="s">
        <v>2167</v>
      </c>
      <c r="P2649" s="82">
        <v>12</v>
      </c>
      <c r="Q2649" s="78" t="s">
        <v>3046</v>
      </c>
      <c r="R2649" s="82">
        <v>1</v>
      </c>
      <c r="S2649" s="82">
        <v>1</v>
      </c>
      <c r="T2649" s="82">
        <v>1</v>
      </c>
      <c r="U2649" s="82">
        <v>1</v>
      </c>
      <c r="V2649" s="82">
        <v>1</v>
      </c>
      <c r="W2649" s="82">
        <v>1</v>
      </c>
      <c r="X2649" s="82">
        <v>1</v>
      </c>
      <c r="Y2649" s="82">
        <v>1</v>
      </c>
      <c r="Z2649" s="82">
        <v>1</v>
      </c>
      <c r="AA2649" s="82">
        <v>1</v>
      </c>
      <c r="AB2649" s="82">
        <v>1</v>
      </c>
      <c r="AC2649" s="82">
        <v>1</v>
      </c>
      <c r="AD2649" s="85" t="str">
        <f>IF(A2649&lt;&gt;"",IF(D2649="DIRECCIÓN_DE_TRANSFERENCIAS","280 0031",VLOOKUP(C2649,NIVELES!$A$14:$B$105,2,0)),"")</f>
        <v>280 5450</v>
      </c>
      <c r="AE2649" s="86" t="s">
        <v>322</v>
      </c>
      <c r="AF2649" s="86" t="s">
        <v>543</v>
      </c>
      <c r="AG2649" s="79" t="str">
        <f>+IF(AF2649&lt;&gt;"",VLOOKUP(AF2649,NIVELES!$A$666:$B$673,2,0),"")</f>
        <v>DESARROLLO_INFANTIL</v>
      </c>
      <c r="AH2649" s="78" t="s">
        <v>452</v>
      </c>
      <c r="AI2649" s="79" t="str">
        <f>IF(AH2649&lt;&gt;"",VLOOKUP(CONCATENATE(AG2649,AH2649),NIVELES!$B$676:$C$745,2,0),"")</f>
        <v>Creciendo Con Nuestros Hijos De Atención Directa Funcionamiento, Operación Y Atención Domiciliar</v>
      </c>
      <c r="AJ2649" s="78" t="s">
        <v>517</v>
      </c>
      <c r="AK2649" s="79" t="str">
        <f>+IF(AJ2649&lt;&gt;"",VLOOKUP(AJ2649,NIVELES!$A$816:$B$892,2,0),"")</f>
        <v>NO APLICA</v>
      </c>
      <c r="AL2649" s="78" t="s">
        <v>553</v>
      </c>
      <c r="AM2649" s="78">
        <v>510601</v>
      </c>
      <c r="AN2649" s="79" t="str">
        <f>IF(AM2649&lt;&gt;"",+VLOOKUP(AM2649,NIVELES!$A$1652:$B$2466,2,0),"")</f>
        <v>Aporte Patronal</v>
      </c>
      <c r="AO2649" s="87">
        <v>66444.59</v>
      </c>
      <c r="AP2649" s="88">
        <v>5537.0491666666667</v>
      </c>
      <c r="AQ2649" s="88">
        <v>5813.48</v>
      </c>
      <c r="AR2649" s="88">
        <v>5537.0491666666667</v>
      </c>
      <c r="AS2649" s="88">
        <v>5537.0491666666667</v>
      </c>
      <c r="AT2649" s="88">
        <v>5537.0491666666667</v>
      </c>
      <c r="AU2649" s="88">
        <v>5537.0491666666667</v>
      </c>
      <c r="AV2649" s="88">
        <v>5537.0491666666667</v>
      </c>
      <c r="AW2649" s="88">
        <v>5537.0491666666667</v>
      </c>
      <c r="AX2649" s="88">
        <v>5537.0491666666667</v>
      </c>
      <c r="AY2649" s="88">
        <v>5537.0491666666667</v>
      </c>
      <c r="AZ2649" s="88">
        <v>5537.0491666666667</v>
      </c>
      <c r="BA2649" s="88">
        <v>5260.6183333333393</v>
      </c>
      <c r="BB2649" s="89">
        <f t="shared" si="163"/>
        <v>66444.59</v>
      </c>
      <c r="BC2649" s="90" t="str">
        <f t="shared" si="162"/>
        <v>OK</v>
      </c>
      <c r="BD2649" s="91" t="str">
        <f t="shared" si="164"/>
        <v xml:space="preserve">                  </v>
      </c>
      <c r="BE2649" s="92">
        <f t="shared" si="165"/>
        <v>12</v>
      </c>
    </row>
    <row r="2650" spans="1:57" s="74" customFormat="1" ht="50.1" customHeight="1" x14ac:dyDescent="0.2">
      <c r="A2650" s="78" t="s">
        <v>55</v>
      </c>
      <c r="B2650" s="78" t="s">
        <v>61</v>
      </c>
      <c r="C2650" s="78" t="s">
        <v>1036</v>
      </c>
      <c r="D2650" s="78" t="s">
        <v>605</v>
      </c>
      <c r="E2650" s="79" t="str">
        <f>+IF(C2650&lt;&gt;"",VLOOKUP(MID(C2650,18,5),NIVELES!$A$133:$B$213,2,0),"")</f>
        <v>LOS_RÍOS</v>
      </c>
      <c r="F2650" s="80" t="s">
        <v>290</v>
      </c>
      <c r="G2650" s="81" t="str">
        <f>+IF(F2650&lt;&gt;"",VLOOKUP(F2650,NIVELES!$A$246:$C$464,3,0),"")</f>
        <v xml:space="preserve"> </v>
      </c>
      <c r="H2650" s="82" t="s">
        <v>1024</v>
      </c>
      <c r="I2650" s="78" t="s">
        <v>2201</v>
      </c>
      <c r="J2650" s="78" t="s">
        <v>2184</v>
      </c>
      <c r="K2650" s="78" t="s">
        <v>2185</v>
      </c>
      <c r="L2650" s="78" t="s">
        <v>3044</v>
      </c>
      <c r="M2650" s="78">
        <v>189</v>
      </c>
      <c r="N2650" s="78" t="s">
        <v>3045</v>
      </c>
      <c r="O2650" s="78" t="s">
        <v>2167</v>
      </c>
      <c r="P2650" s="82">
        <v>12</v>
      </c>
      <c r="Q2650" s="78" t="s">
        <v>3046</v>
      </c>
      <c r="R2650" s="82">
        <v>1</v>
      </c>
      <c r="S2650" s="82">
        <v>1</v>
      </c>
      <c r="T2650" s="82">
        <v>1</v>
      </c>
      <c r="U2650" s="82">
        <v>1</v>
      </c>
      <c r="V2650" s="82">
        <v>1</v>
      </c>
      <c r="W2650" s="82">
        <v>1</v>
      </c>
      <c r="X2650" s="82">
        <v>1</v>
      </c>
      <c r="Y2650" s="82">
        <v>1</v>
      </c>
      <c r="Z2650" s="82">
        <v>1</v>
      </c>
      <c r="AA2650" s="82">
        <v>1</v>
      </c>
      <c r="AB2650" s="82">
        <v>1</v>
      </c>
      <c r="AC2650" s="82">
        <v>1</v>
      </c>
      <c r="AD2650" s="85" t="str">
        <f>IF(A2650&lt;&gt;"",IF(D2650="DIRECCIÓN_DE_TRANSFERENCIAS","280 0031",VLOOKUP(C2650,NIVELES!$A$14:$B$105,2,0)),"")</f>
        <v>280 5450</v>
      </c>
      <c r="AE2650" s="86" t="s">
        <v>322</v>
      </c>
      <c r="AF2650" s="86" t="s">
        <v>543</v>
      </c>
      <c r="AG2650" s="79" t="str">
        <f>+IF(AF2650&lt;&gt;"",VLOOKUP(AF2650,NIVELES!$A$666:$B$673,2,0),"")</f>
        <v>DESARROLLO_INFANTIL</v>
      </c>
      <c r="AH2650" s="78" t="s">
        <v>322</v>
      </c>
      <c r="AI2650" s="79" t="str">
        <f>IF(AH2650&lt;&gt;"",VLOOKUP(CONCATENATE(AG2650,AH2650),NIVELES!$B$676:$C$745,2,0),"")</f>
        <v>Centros Infantiles Del Buen Vivir Atencion Directa -Funcionamiento Operación Y Atencion De Unidades</v>
      </c>
      <c r="AJ2650" s="78" t="s">
        <v>517</v>
      </c>
      <c r="AK2650" s="79" t="str">
        <f>+IF(AJ2650&lt;&gt;"",VLOOKUP(AJ2650,NIVELES!$A$816:$B$892,2,0),"")</f>
        <v>NO APLICA</v>
      </c>
      <c r="AL2650" s="78" t="s">
        <v>553</v>
      </c>
      <c r="AM2650" s="78">
        <v>510204</v>
      </c>
      <c r="AN2650" s="79" t="str">
        <f>IF(AM2650&lt;&gt;"",+VLOOKUP(AM2650,NIVELES!$A$1652:$B$2466,2,0),"")</f>
        <v>Decimocuarto Sueldo</v>
      </c>
      <c r="AO2650" s="87">
        <v>8668</v>
      </c>
      <c r="AP2650" s="88">
        <v>722.33333333333337</v>
      </c>
      <c r="AQ2650" s="88">
        <v>131.32</v>
      </c>
      <c r="AR2650" s="88">
        <v>722.33333333333337</v>
      </c>
      <c r="AS2650" s="88">
        <v>722.33333333333337</v>
      </c>
      <c r="AT2650" s="88">
        <v>722.33333333333337</v>
      </c>
      <c r="AU2650" s="88">
        <v>722.33333333333337</v>
      </c>
      <c r="AV2650" s="88">
        <v>722.33333333333337</v>
      </c>
      <c r="AW2650" s="88">
        <v>722.33333333333337</v>
      </c>
      <c r="AX2650" s="88">
        <v>722.33333333333337</v>
      </c>
      <c r="AY2650" s="88">
        <v>722.33333333333337</v>
      </c>
      <c r="AZ2650" s="88">
        <v>722.33333333333337</v>
      </c>
      <c r="BA2650" s="88">
        <v>1313.3466666666673</v>
      </c>
      <c r="BB2650" s="89">
        <f t="shared" si="163"/>
        <v>8668</v>
      </c>
      <c r="BC2650" s="90" t="str">
        <f t="shared" si="162"/>
        <v>OK</v>
      </c>
      <c r="BD2650" s="91" t="str">
        <f t="shared" si="164"/>
        <v xml:space="preserve">                  </v>
      </c>
      <c r="BE2650" s="92">
        <f t="shared" si="165"/>
        <v>12</v>
      </c>
    </row>
    <row r="2651" spans="1:57" s="74" customFormat="1" ht="50.1" customHeight="1" x14ac:dyDescent="0.2">
      <c r="A2651" s="78" t="s">
        <v>55</v>
      </c>
      <c r="B2651" s="78" t="s">
        <v>61</v>
      </c>
      <c r="C2651" s="78" t="s">
        <v>1036</v>
      </c>
      <c r="D2651" s="78" t="s">
        <v>605</v>
      </c>
      <c r="E2651" s="79" t="str">
        <f>+IF(C2651&lt;&gt;"",VLOOKUP(MID(C2651,18,5),NIVELES!$A$133:$B$213,2,0),"")</f>
        <v>LOS_RÍOS</v>
      </c>
      <c r="F2651" s="80" t="s">
        <v>290</v>
      </c>
      <c r="G2651" s="81" t="str">
        <f>+IF(F2651&lt;&gt;"",VLOOKUP(F2651,NIVELES!$A$246:$C$464,3,0),"")</f>
        <v xml:space="preserve"> </v>
      </c>
      <c r="H2651" s="82" t="s">
        <v>1024</v>
      </c>
      <c r="I2651" s="78" t="s">
        <v>2201</v>
      </c>
      <c r="J2651" s="78" t="s">
        <v>2184</v>
      </c>
      <c r="K2651" s="78" t="s">
        <v>2185</v>
      </c>
      <c r="L2651" s="78" t="s">
        <v>3044</v>
      </c>
      <c r="M2651" s="78">
        <v>189</v>
      </c>
      <c r="N2651" s="78" t="s">
        <v>3045</v>
      </c>
      <c r="O2651" s="78" t="s">
        <v>2167</v>
      </c>
      <c r="P2651" s="82">
        <v>12</v>
      </c>
      <c r="Q2651" s="78" t="s">
        <v>3046</v>
      </c>
      <c r="R2651" s="82">
        <v>1</v>
      </c>
      <c r="S2651" s="82">
        <v>1</v>
      </c>
      <c r="T2651" s="82">
        <v>1</v>
      </c>
      <c r="U2651" s="82">
        <v>1</v>
      </c>
      <c r="V2651" s="82">
        <v>1</v>
      </c>
      <c r="W2651" s="82">
        <v>1</v>
      </c>
      <c r="X2651" s="82">
        <v>1</v>
      </c>
      <c r="Y2651" s="82">
        <v>1</v>
      </c>
      <c r="Z2651" s="82">
        <v>1</v>
      </c>
      <c r="AA2651" s="82">
        <v>1</v>
      </c>
      <c r="AB2651" s="82">
        <v>1</v>
      </c>
      <c r="AC2651" s="82">
        <v>1</v>
      </c>
      <c r="AD2651" s="85" t="str">
        <f>IF(A2651&lt;&gt;"",IF(D2651="DIRECCIÓN_DE_TRANSFERENCIAS","280 0031",VLOOKUP(C2651,NIVELES!$A$14:$B$105,2,0)),"")</f>
        <v>280 5450</v>
      </c>
      <c r="AE2651" s="86" t="s">
        <v>322</v>
      </c>
      <c r="AF2651" s="86" t="s">
        <v>543</v>
      </c>
      <c r="AG2651" s="79" t="str">
        <f>+IF(AF2651&lt;&gt;"",VLOOKUP(AF2651,NIVELES!$A$666:$B$673,2,0),"")</f>
        <v>DESARROLLO_INFANTIL</v>
      </c>
      <c r="AH2651" s="78" t="s">
        <v>322</v>
      </c>
      <c r="AI2651" s="79" t="str">
        <f>IF(AH2651&lt;&gt;"",VLOOKUP(CONCATENATE(AG2651,AH2651),NIVELES!$B$676:$C$745,2,0),"")</f>
        <v>Centros Infantiles Del Buen Vivir Atencion Directa -Funcionamiento Operación Y Atencion De Unidades</v>
      </c>
      <c r="AJ2651" s="78" t="s">
        <v>517</v>
      </c>
      <c r="AK2651" s="79" t="str">
        <f>+IF(AJ2651&lt;&gt;"",VLOOKUP(AJ2651,NIVELES!$A$816:$B$892,2,0),"")</f>
        <v>NO APLICA</v>
      </c>
      <c r="AL2651" s="78" t="s">
        <v>553</v>
      </c>
      <c r="AM2651" s="78">
        <v>510601</v>
      </c>
      <c r="AN2651" s="79" t="str">
        <f>IF(AM2651&lt;&gt;"",+VLOOKUP(AM2651,NIVELES!$A$1652:$B$2466,2,0),"")</f>
        <v>Aporte Patronal</v>
      </c>
      <c r="AO2651" s="87">
        <v>15642.27</v>
      </c>
      <c r="AP2651" s="88">
        <v>1303.5225</v>
      </c>
      <c r="AQ2651" s="88">
        <v>1457.96</v>
      </c>
      <c r="AR2651" s="88">
        <v>1303.5225</v>
      </c>
      <c r="AS2651" s="88">
        <v>1303.5225</v>
      </c>
      <c r="AT2651" s="88">
        <v>1303.5225</v>
      </c>
      <c r="AU2651" s="88">
        <v>1303.5225</v>
      </c>
      <c r="AV2651" s="88">
        <v>1303.5225</v>
      </c>
      <c r="AW2651" s="88">
        <v>1303.5225</v>
      </c>
      <c r="AX2651" s="88">
        <v>1303.5225</v>
      </c>
      <c r="AY2651" s="88">
        <v>1303.5225</v>
      </c>
      <c r="AZ2651" s="88">
        <v>1303.5225</v>
      </c>
      <c r="BA2651" s="88">
        <v>1149.0850000000028</v>
      </c>
      <c r="BB2651" s="89">
        <f t="shared" si="163"/>
        <v>15642.27</v>
      </c>
      <c r="BC2651" s="90" t="str">
        <f t="shared" si="162"/>
        <v>OK</v>
      </c>
      <c r="BD2651" s="91" t="str">
        <f t="shared" si="164"/>
        <v xml:space="preserve">                  </v>
      </c>
      <c r="BE2651" s="92">
        <f t="shared" si="165"/>
        <v>12</v>
      </c>
    </row>
    <row r="2652" spans="1:57" s="74" customFormat="1" ht="50.1" customHeight="1" x14ac:dyDescent="0.2">
      <c r="A2652" s="78" t="s">
        <v>55</v>
      </c>
      <c r="B2652" s="78" t="s">
        <v>61</v>
      </c>
      <c r="C2652" s="78" t="s">
        <v>1036</v>
      </c>
      <c r="D2652" s="78" t="s">
        <v>605</v>
      </c>
      <c r="E2652" s="79" t="str">
        <f>+IF(C2652&lt;&gt;"",VLOOKUP(MID(C2652,18,5),NIVELES!$A$133:$B$213,2,0),"")</f>
        <v>LOS_RÍOS</v>
      </c>
      <c r="F2652" s="80" t="s">
        <v>290</v>
      </c>
      <c r="G2652" s="81" t="str">
        <f>+IF(F2652&lt;&gt;"",VLOOKUP(F2652,NIVELES!$A$246:$C$464,3,0),"")</f>
        <v xml:space="preserve"> </v>
      </c>
      <c r="H2652" s="82" t="s">
        <v>1024</v>
      </c>
      <c r="I2652" s="78" t="s">
        <v>2201</v>
      </c>
      <c r="J2652" s="78" t="s">
        <v>2184</v>
      </c>
      <c r="K2652" s="78" t="s">
        <v>2185</v>
      </c>
      <c r="L2652" s="78" t="s">
        <v>3011</v>
      </c>
      <c r="M2652" s="78">
        <v>2745</v>
      </c>
      <c r="N2652" s="78" t="s">
        <v>3012</v>
      </c>
      <c r="O2652" s="78" t="s">
        <v>2167</v>
      </c>
      <c r="P2652" s="82">
        <v>12</v>
      </c>
      <c r="Q2652" s="78" t="s">
        <v>3046</v>
      </c>
      <c r="R2652" s="82">
        <v>1</v>
      </c>
      <c r="S2652" s="82">
        <v>1</v>
      </c>
      <c r="T2652" s="82">
        <v>1</v>
      </c>
      <c r="U2652" s="82">
        <v>1</v>
      </c>
      <c r="V2652" s="82">
        <v>1</v>
      </c>
      <c r="W2652" s="82">
        <v>1</v>
      </c>
      <c r="X2652" s="82">
        <v>1</v>
      </c>
      <c r="Y2652" s="82">
        <v>1</v>
      </c>
      <c r="Z2652" s="82">
        <v>1</v>
      </c>
      <c r="AA2652" s="82">
        <v>1</v>
      </c>
      <c r="AB2652" s="82">
        <v>1</v>
      </c>
      <c r="AC2652" s="82">
        <v>1</v>
      </c>
      <c r="AD2652" s="85" t="str">
        <f>IF(A2652&lt;&gt;"",IF(D2652="DIRECCIÓN_DE_TRANSFERENCIAS","280 0031",VLOOKUP(C2652,NIVELES!$A$14:$B$105,2,0)),"")</f>
        <v>280 5450</v>
      </c>
      <c r="AE2652" s="86" t="s">
        <v>322</v>
      </c>
      <c r="AF2652" s="86" t="s">
        <v>543</v>
      </c>
      <c r="AG2652" s="79" t="str">
        <f>+IF(AF2652&lt;&gt;"",VLOOKUP(AF2652,NIVELES!$A$666:$B$673,2,0),"")</f>
        <v>DESARROLLO_INFANTIL</v>
      </c>
      <c r="AH2652" s="78" t="s">
        <v>452</v>
      </c>
      <c r="AI2652" s="79" t="str">
        <f>IF(AH2652&lt;&gt;"",VLOOKUP(CONCATENATE(AG2652,AH2652),NIVELES!$B$676:$C$745,2,0),"")</f>
        <v>Creciendo Con Nuestros Hijos De Atención Directa Funcionamiento, Operación Y Atención Domiciliar</v>
      </c>
      <c r="AJ2652" s="78" t="s">
        <v>517</v>
      </c>
      <c r="AK2652" s="79" t="str">
        <f>+IF(AJ2652&lt;&gt;"",VLOOKUP(AJ2652,NIVELES!$A$816:$B$892,2,0),"")</f>
        <v>NO APLICA</v>
      </c>
      <c r="AL2652" s="78" t="s">
        <v>553</v>
      </c>
      <c r="AM2652" s="78">
        <v>510105</v>
      </c>
      <c r="AN2652" s="79" t="str">
        <f>IF(AM2652&lt;&gt;"",+VLOOKUP(AM2652,NIVELES!$A$1652:$B$2466,2,0),"")</f>
        <v>Remuneraciones Unificadas</v>
      </c>
      <c r="AO2652" s="87">
        <v>751140</v>
      </c>
      <c r="AP2652" s="88">
        <v>62595</v>
      </c>
      <c r="AQ2652" s="88">
        <v>60235.5</v>
      </c>
      <c r="AR2652" s="88">
        <v>62595</v>
      </c>
      <c r="AS2652" s="88">
        <v>62595</v>
      </c>
      <c r="AT2652" s="88">
        <v>62595</v>
      </c>
      <c r="AU2652" s="88">
        <v>62595</v>
      </c>
      <c r="AV2652" s="88">
        <v>62595</v>
      </c>
      <c r="AW2652" s="88">
        <v>62595</v>
      </c>
      <c r="AX2652" s="88">
        <v>62595</v>
      </c>
      <c r="AY2652" s="88">
        <v>62595</v>
      </c>
      <c r="AZ2652" s="88">
        <v>62595</v>
      </c>
      <c r="BA2652" s="88">
        <v>64954.5</v>
      </c>
      <c r="BB2652" s="89">
        <f t="shared" si="163"/>
        <v>751140</v>
      </c>
      <c r="BC2652" s="90" t="str">
        <f t="shared" si="162"/>
        <v>OK</v>
      </c>
      <c r="BD2652" s="91" t="str">
        <f t="shared" si="164"/>
        <v xml:space="preserve">                  </v>
      </c>
      <c r="BE2652" s="92">
        <f t="shared" si="165"/>
        <v>12</v>
      </c>
    </row>
    <row r="2653" spans="1:57" s="74" customFormat="1" ht="50.1" customHeight="1" x14ac:dyDescent="0.2">
      <c r="A2653" s="78" t="s">
        <v>55</v>
      </c>
      <c r="B2653" s="78" t="s">
        <v>61</v>
      </c>
      <c r="C2653" s="78" t="s">
        <v>1036</v>
      </c>
      <c r="D2653" s="78" t="s">
        <v>605</v>
      </c>
      <c r="E2653" s="79" t="str">
        <f>+IF(C2653&lt;&gt;"",VLOOKUP(MID(C2653,18,5),NIVELES!$A$133:$B$213,2,0),"")</f>
        <v>LOS_RÍOS</v>
      </c>
      <c r="F2653" s="80" t="s">
        <v>290</v>
      </c>
      <c r="G2653" s="81" t="str">
        <f>+IF(F2653&lt;&gt;"",VLOOKUP(F2653,NIVELES!$A$246:$C$464,3,0),"")</f>
        <v xml:space="preserve"> </v>
      </c>
      <c r="H2653" s="82" t="s">
        <v>1024</v>
      </c>
      <c r="I2653" s="78" t="s">
        <v>2201</v>
      </c>
      <c r="J2653" s="78" t="s">
        <v>2184</v>
      </c>
      <c r="K2653" s="78" t="s">
        <v>2185</v>
      </c>
      <c r="L2653" s="78" t="s">
        <v>3011</v>
      </c>
      <c r="M2653" s="78">
        <v>2745</v>
      </c>
      <c r="N2653" s="78" t="s">
        <v>3012</v>
      </c>
      <c r="O2653" s="78" t="s">
        <v>2167</v>
      </c>
      <c r="P2653" s="82">
        <v>12</v>
      </c>
      <c r="Q2653" s="78" t="s">
        <v>3046</v>
      </c>
      <c r="R2653" s="82">
        <v>1</v>
      </c>
      <c r="S2653" s="82">
        <v>1</v>
      </c>
      <c r="T2653" s="82">
        <v>1</v>
      </c>
      <c r="U2653" s="82">
        <v>1</v>
      </c>
      <c r="V2653" s="82">
        <v>1</v>
      </c>
      <c r="W2653" s="82">
        <v>1</v>
      </c>
      <c r="X2653" s="82">
        <v>1</v>
      </c>
      <c r="Y2653" s="82">
        <v>1</v>
      </c>
      <c r="Z2653" s="82">
        <v>1</v>
      </c>
      <c r="AA2653" s="82">
        <v>1</v>
      </c>
      <c r="AB2653" s="82">
        <v>1</v>
      </c>
      <c r="AC2653" s="82">
        <v>1</v>
      </c>
      <c r="AD2653" s="85" t="str">
        <f>IF(A2653&lt;&gt;"",IF(D2653="DIRECCIÓN_DE_TRANSFERENCIAS","280 0031",VLOOKUP(C2653,NIVELES!$A$14:$B$105,2,0)),"")</f>
        <v>280 5450</v>
      </c>
      <c r="AE2653" s="86" t="s">
        <v>322</v>
      </c>
      <c r="AF2653" s="86" t="s">
        <v>543</v>
      </c>
      <c r="AG2653" s="79" t="str">
        <f>+IF(AF2653&lt;&gt;"",VLOOKUP(AF2653,NIVELES!$A$666:$B$673,2,0),"")</f>
        <v>DESARROLLO_INFANTIL</v>
      </c>
      <c r="AH2653" s="78" t="s">
        <v>452</v>
      </c>
      <c r="AI2653" s="79" t="str">
        <f>IF(AH2653&lt;&gt;"",VLOOKUP(CONCATENATE(AG2653,AH2653),NIVELES!$B$676:$C$745,2,0),"")</f>
        <v>Creciendo Con Nuestros Hijos De Atención Directa Funcionamiento, Operación Y Atención Domiciliar</v>
      </c>
      <c r="AJ2653" s="78" t="s">
        <v>517</v>
      </c>
      <c r="AK2653" s="79" t="str">
        <f>+IF(AJ2653&lt;&gt;"",VLOOKUP(AJ2653,NIVELES!$A$816:$B$892,2,0),"")</f>
        <v>NO APLICA</v>
      </c>
      <c r="AL2653" s="78" t="s">
        <v>553</v>
      </c>
      <c r="AM2653" s="78">
        <v>510602</v>
      </c>
      <c r="AN2653" s="79" t="str">
        <f>IF(AM2653&lt;&gt;"",+VLOOKUP(AM2653,NIVELES!$A$1652:$B$2466,2,0),"")</f>
        <v>Fondo de Reserva</v>
      </c>
      <c r="AO2653" s="87">
        <v>57378.75</v>
      </c>
      <c r="AP2653" s="88">
        <v>4781.5625</v>
      </c>
      <c r="AQ2653" s="88">
        <v>4025.12</v>
      </c>
      <c r="AR2653" s="88">
        <v>4781.5625</v>
      </c>
      <c r="AS2653" s="88">
        <v>4781.5625</v>
      </c>
      <c r="AT2653" s="88">
        <v>4781.5625</v>
      </c>
      <c r="AU2653" s="88">
        <v>4781.5625</v>
      </c>
      <c r="AV2653" s="88">
        <v>4781.5625</v>
      </c>
      <c r="AW2653" s="88">
        <v>4781.5625</v>
      </c>
      <c r="AX2653" s="88">
        <v>4781.5625</v>
      </c>
      <c r="AY2653" s="88">
        <v>4781.5625</v>
      </c>
      <c r="AZ2653" s="88">
        <v>4781.5625</v>
      </c>
      <c r="BA2653" s="88">
        <v>5538.0050000000047</v>
      </c>
      <c r="BB2653" s="89">
        <f t="shared" si="163"/>
        <v>57378.75</v>
      </c>
      <c r="BC2653" s="90" t="str">
        <f t="shared" si="162"/>
        <v>OK</v>
      </c>
      <c r="BD2653" s="91" t="str">
        <f t="shared" si="164"/>
        <v xml:space="preserve">                  </v>
      </c>
      <c r="BE2653" s="92">
        <f t="shared" si="165"/>
        <v>12</v>
      </c>
    </row>
    <row r="2654" spans="1:57" s="74" customFormat="1" ht="50.1" customHeight="1" x14ac:dyDescent="0.2">
      <c r="A2654" s="78" t="s">
        <v>55</v>
      </c>
      <c r="B2654" s="78" t="s">
        <v>61</v>
      </c>
      <c r="C2654" s="78" t="s">
        <v>1036</v>
      </c>
      <c r="D2654" s="78" t="s">
        <v>605</v>
      </c>
      <c r="E2654" s="79" t="str">
        <f>+IF(C2654&lt;&gt;"",VLOOKUP(MID(C2654,18,5),NIVELES!$A$133:$B$213,2,0),"")</f>
        <v>LOS_RÍOS</v>
      </c>
      <c r="F2654" s="80" t="s">
        <v>290</v>
      </c>
      <c r="G2654" s="81" t="str">
        <f>+IF(F2654&lt;&gt;"",VLOOKUP(F2654,NIVELES!$A$246:$C$464,3,0),"")</f>
        <v xml:space="preserve"> </v>
      </c>
      <c r="H2654" s="82" t="s">
        <v>1024</v>
      </c>
      <c r="I2654" s="78" t="s">
        <v>2201</v>
      </c>
      <c r="J2654" s="78" t="s">
        <v>2184</v>
      </c>
      <c r="K2654" s="78" t="s">
        <v>2185</v>
      </c>
      <c r="L2654" s="78" t="s">
        <v>3011</v>
      </c>
      <c r="M2654" s="78">
        <v>2745</v>
      </c>
      <c r="N2654" s="78" t="s">
        <v>3012</v>
      </c>
      <c r="O2654" s="78" t="s">
        <v>2167</v>
      </c>
      <c r="P2654" s="82">
        <v>12</v>
      </c>
      <c r="Q2654" s="78" t="s">
        <v>3046</v>
      </c>
      <c r="R2654" s="82">
        <v>1</v>
      </c>
      <c r="S2654" s="82">
        <v>1</v>
      </c>
      <c r="T2654" s="82">
        <v>1</v>
      </c>
      <c r="U2654" s="82">
        <v>1</v>
      </c>
      <c r="V2654" s="82">
        <v>1</v>
      </c>
      <c r="W2654" s="82">
        <v>1</v>
      </c>
      <c r="X2654" s="82">
        <v>1</v>
      </c>
      <c r="Y2654" s="82">
        <v>1</v>
      </c>
      <c r="Z2654" s="82">
        <v>1</v>
      </c>
      <c r="AA2654" s="82">
        <v>1</v>
      </c>
      <c r="AB2654" s="82">
        <v>1</v>
      </c>
      <c r="AC2654" s="82">
        <v>1</v>
      </c>
      <c r="AD2654" s="85" t="str">
        <f>IF(A2654&lt;&gt;"",IF(D2654="DIRECCIÓN_DE_TRANSFERENCIAS","280 0031",VLOOKUP(C2654,NIVELES!$A$14:$B$105,2,0)),"")</f>
        <v>280 5450</v>
      </c>
      <c r="AE2654" s="86" t="s">
        <v>322</v>
      </c>
      <c r="AF2654" s="86" t="s">
        <v>543</v>
      </c>
      <c r="AG2654" s="79" t="str">
        <f>+IF(AF2654&lt;&gt;"",VLOOKUP(AF2654,NIVELES!$A$666:$B$673,2,0),"")</f>
        <v>DESARROLLO_INFANTIL</v>
      </c>
      <c r="AH2654" s="78" t="s">
        <v>452</v>
      </c>
      <c r="AI2654" s="79" t="str">
        <f>IF(AH2654&lt;&gt;"",VLOOKUP(CONCATENATE(AG2654,AH2654),NIVELES!$B$676:$C$745,2,0),"")</f>
        <v>Creciendo Con Nuestros Hijos De Atención Directa Funcionamiento, Operación Y Atención Domiciliar</v>
      </c>
      <c r="AJ2654" s="78" t="s">
        <v>517</v>
      </c>
      <c r="AK2654" s="79" t="str">
        <f>+IF(AJ2654&lt;&gt;"",VLOOKUP(AJ2654,NIVELES!$A$816:$B$892,2,0),"")</f>
        <v>NO APLICA</v>
      </c>
      <c r="AL2654" s="78" t="s">
        <v>553</v>
      </c>
      <c r="AM2654" s="78">
        <v>510203</v>
      </c>
      <c r="AN2654" s="79" t="str">
        <f>IF(AM2654&lt;&gt;"",+VLOOKUP(AM2654,NIVELES!$A$1652:$B$2466,2,0),"")</f>
        <v>Decimotercer Sueldo</v>
      </c>
      <c r="AO2654" s="87">
        <v>57378.75</v>
      </c>
      <c r="AP2654" s="88">
        <v>4781.5625</v>
      </c>
      <c r="AQ2654" s="88">
        <v>585</v>
      </c>
      <c r="AR2654" s="88">
        <v>4781.5625</v>
      </c>
      <c r="AS2654" s="88">
        <v>4781.5625</v>
      </c>
      <c r="AT2654" s="88">
        <v>4781.5625</v>
      </c>
      <c r="AU2654" s="88">
        <v>4781.5625</v>
      </c>
      <c r="AV2654" s="88">
        <v>4781.5625</v>
      </c>
      <c r="AW2654" s="88">
        <v>4781.5625</v>
      </c>
      <c r="AX2654" s="88">
        <v>4781.5625</v>
      </c>
      <c r="AY2654" s="88">
        <v>4781.5625</v>
      </c>
      <c r="AZ2654" s="88">
        <v>4781.5625</v>
      </c>
      <c r="BA2654" s="88">
        <v>8978.125</v>
      </c>
      <c r="BB2654" s="89">
        <f t="shared" si="163"/>
        <v>57378.75</v>
      </c>
      <c r="BC2654" s="90" t="str">
        <f t="shared" si="162"/>
        <v>OK</v>
      </c>
      <c r="BD2654" s="91" t="str">
        <f t="shared" si="164"/>
        <v xml:space="preserve">                  </v>
      </c>
      <c r="BE2654" s="92">
        <f t="shared" si="165"/>
        <v>12</v>
      </c>
    </row>
    <row r="2655" spans="1:57" s="74" customFormat="1" ht="50.1" customHeight="1" x14ac:dyDescent="0.2">
      <c r="A2655" s="78" t="s">
        <v>55</v>
      </c>
      <c r="B2655" s="78" t="s">
        <v>61</v>
      </c>
      <c r="C2655" s="78" t="s">
        <v>1036</v>
      </c>
      <c r="D2655" s="78" t="s">
        <v>605</v>
      </c>
      <c r="E2655" s="79" t="str">
        <f>+IF(C2655&lt;&gt;"",VLOOKUP(MID(C2655,18,5),NIVELES!$A$133:$B$213,2,0),"")</f>
        <v>LOS_RÍOS</v>
      </c>
      <c r="F2655" s="80" t="s">
        <v>290</v>
      </c>
      <c r="G2655" s="81" t="str">
        <f>+IF(F2655&lt;&gt;"",VLOOKUP(F2655,NIVELES!$A$246:$C$464,3,0),"")</f>
        <v xml:space="preserve"> </v>
      </c>
      <c r="H2655" s="82" t="s">
        <v>1024</v>
      </c>
      <c r="I2655" s="78" t="s">
        <v>2201</v>
      </c>
      <c r="J2655" s="78" t="s">
        <v>2184</v>
      </c>
      <c r="K2655" s="78" t="s">
        <v>2185</v>
      </c>
      <c r="L2655" s="78" t="s">
        <v>3044</v>
      </c>
      <c r="M2655" s="78">
        <v>189</v>
      </c>
      <c r="N2655" s="78" t="s">
        <v>3045</v>
      </c>
      <c r="O2655" s="78" t="s">
        <v>2897</v>
      </c>
      <c r="P2655" s="82">
        <v>2</v>
      </c>
      <c r="Q2655" s="78" t="s">
        <v>2981</v>
      </c>
      <c r="R2655" s="82"/>
      <c r="S2655" s="82"/>
      <c r="T2655" s="82">
        <v>1</v>
      </c>
      <c r="U2655" s="82"/>
      <c r="V2655" s="82"/>
      <c r="W2655" s="82"/>
      <c r="X2655" s="82"/>
      <c r="Y2655" s="82">
        <v>1</v>
      </c>
      <c r="Z2655" s="82"/>
      <c r="AA2655" s="82"/>
      <c r="AB2655" s="82"/>
      <c r="AC2655" s="82"/>
      <c r="AD2655" s="85" t="str">
        <f>IF(A2655&lt;&gt;"",IF(D2655="DIRECCIÓN_DE_TRANSFERENCIAS","280 0031",VLOOKUP(C2655,NIVELES!$A$14:$B$105,2,0)),"")</f>
        <v>280 5450</v>
      </c>
      <c r="AE2655" s="86" t="s">
        <v>322</v>
      </c>
      <c r="AF2655" s="86" t="s">
        <v>543</v>
      </c>
      <c r="AG2655" s="79" t="str">
        <f>+IF(AF2655&lt;&gt;"",VLOOKUP(AF2655,NIVELES!$A$666:$B$673,2,0),"")</f>
        <v>DESARROLLO_INFANTIL</v>
      </c>
      <c r="AH2655" s="78" t="s">
        <v>322</v>
      </c>
      <c r="AI2655" s="79" t="str">
        <f>IF(AH2655&lt;&gt;"",VLOOKUP(CONCATENATE(AG2655,AH2655),NIVELES!$B$676:$C$745,2,0),"")</f>
        <v>Centros Infantiles Del Buen Vivir Atencion Directa -Funcionamiento Operación Y Atencion De Unidades</v>
      </c>
      <c r="AJ2655" s="78" t="s">
        <v>387</v>
      </c>
      <c r="AK2655" s="79" t="str">
        <f>+IF(AJ2655&lt;&gt;"",VLOOKUP(AJ2655,NIVELES!$A$816:$B$892,2,0),"")</f>
        <v>ASEGURAR EL DESARROLLO INFANTIL Y LA EDUCACIÓN INTEGRAL, CON CALIDAD Y CALIDEZ PARA TODOS LOS NIÑOS, NIÑAS Y ADOLESCENTES</v>
      </c>
      <c r="AL2655" s="78" t="s">
        <v>554</v>
      </c>
      <c r="AM2655" s="78">
        <v>530812</v>
      </c>
      <c r="AN2655" s="79" t="str">
        <f>IF(AM2655&lt;&gt;"",+VLOOKUP(AM2655,NIVELES!$A$1652:$B$2466,2,0),"")</f>
        <v>Materiales Didácticos</v>
      </c>
      <c r="AO2655" s="87">
        <v>2466</v>
      </c>
      <c r="AP2655" s="88">
        <v>0</v>
      </c>
      <c r="AQ2655" s="88">
        <v>0</v>
      </c>
      <c r="AR2655" s="88">
        <v>1233</v>
      </c>
      <c r="AS2655" s="88">
        <v>0</v>
      </c>
      <c r="AT2655" s="88">
        <v>0</v>
      </c>
      <c r="AU2655" s="88">
        <v>0</v>
      </c>
      <c r="AV2655" s="88">
        <v>0</v>
      </c>
      <c r="AW2655" s="88">
        <v>0</v>
      </c>
      <c r="AX2655" s="88">
        <v>1233</v>
      </c>
      <c r="AY2655" s="88">
        <v>0</v>
      </c>
      <c r="AZ2655" s="88">
        <v>0</v>
      </c>
      <c r="BA2655" s="88"/>
      <c r="BB2655" s="89">
        <f t="shared" si="163"/>
        <v>2466</v>
      </c>
      <c r="BC2655" s="90" t="str">
        <f t="shared" si="162"/>
        <v>OK</v>
      </c>
      <c r="BD2655" s="91" t="str">
        <f t="shared" si="164"/>
        <v xml:space="preserve">                  </v>
      </c>
      <c r="BE2655" s="92">
        <f t="shared" si="165"/>
        <v>2</v>
      </c>
    </row>
    <row r="2656" spans="1:57" s="74" customFormat="1" ht="50.1" customHeight="1" x14ac:dyDescent="0.2">
      <c r="A2656" s="78" t="s">
        <v>55</v>
      </c>
      <c r="B2656" s="78" t="s">
        <v>61</v>
      </c>
      <c r="C2656" s="78" t="s">
        <v>1036</v>
      </c>
      <c r="D2656" s="78" t="s">
        <v>605</v>
      </c>
      <c r="E2656" s="79" t="str">
        <f>+IF(C2656&lt;&gt;"",VLOOKUP(MID(C2656,18,5),NIVELES!$A$133:$B$213,2,0),"")</f>
        <v>LOS_RÍOS</v>
      </c>
      <c r="F2656" s="80" t="s">
        <v>290</v>
      </c>
      <c r="G2656" s="81" t="str">
        <f>+IF(F2656&lt;&gt;"",VLOOKUP(F2656,NIVELES!$A$246:$C$464,3,0),"")</f>
        <v xml:space="preserve"> </v>
      </c>
      <c r="H2656" s="82" t="s">
        <v>1024</v>
      </c>
      <c r="I2656" s="78" t="s">
        <v>2201</v>
      </c>
      <c r="J2656" s="78" t="s">
        <v>2184</v>
      </c>
      <c r="K2656" s="78" t="s">
        <v>2185</v>
      </c>
      <c r="L2656" s="78" t="s">
        <v>3044</v>
      </c>
      <c r="M2656" s="78">
        <v>189</v>
      </c>
      <c r="N2656" s="78" t="s">
        <v>3045</v>
      </c>
      <c r="O2656" s="78" t="s">
        <v>2897</v>
      </c>
      <c r="P2656" s="82">
        <v>12</v>
      </c>
      <c r="Q2656" s="78" t="s">
        <v>2207</v>
      </c>
      <c r="R2656" s="82">
        <v>1</v>
      </c>
      <c r="S2656" s="82">
        <v>1</v>
      </c>
      <c r="T2656" s="82">
        <v>1</v>
      </c>
      <c r="U2656" s="82">
        <v>1</v>
      </c>
      <c r="V2656" s="82">
        <v>1</v>
      </c>
      <c r="W2656" s="82">
        <v>1</v>
      </c>
      <c r="X2656" s="82">
        <v>1</v>
      </c>
      <c r="Y2656" s="82">
        <v>1</v>
      </c>
      <c r="Z2656" s="82">
        <v>1</v>
      </c>
      <c r="AA2656" s="82">
        <v>1</v>
      </c>
      <c r="AB2656" s="82">
        <v>1</v>
      </c>
      <c r="AC2656" s="82">
        <v>1</v>
      </c>
      <c r="AD2656" s="85" t="str">
        <f>IF(A2656&lt;&gt;"",IF(D2656="DIRECCIÓN_DE_TRANSFERENCIAS","280 0031",VLOOKUP(C2656,NIVELES!$A$14:$B$105,2,0)),"")</f>
        <v>280 5450</v>
      </c>
      <c r="AE2656" s="86" t="s">
        <v>322</v>
      </c>
      <c r="AF2656" s="86" t="s">
        <v>543</v>
      </c>
      <c r="AG2656" s="79" t="str">
        <f>+IF(AF2656&lt;&gt;"",VLOOKUP(AF2656,NIVELES!$A$666:$B$673,2,0),"")</f>
        <v>DESARROLLO_INFANTIL</v>
      </c>
      <c r="AH2656" s="78" t="s">
        <v>322</v>
      </c>
      <c r="AI2656" s="79" t="str">
        <f>IF(AH2656&lt;&gt;"",VLOOKUP(CONCATENATE(AG2656,AH2656),NIVELES!$B$676:$C$745,2,0),"")</f>
        <v>Centros Infantiles Del Buen Vivir Atencion Directa -Funcionamiento Operación Y Atencion De Unidades</v>
      </c>
      <c r="AJ2656" s="78" t="s">
        <v>387</v>
      </c>
      <c r="AK2656" s="79" t="str">
        <f>+IF(AJ2656&lt;&gt;"",VLOOKUP(AJ2656,NIVELES!$A$816:$B$892,2,0),"")</f>
        <v>ASEGURAR EL DESARROLLO INFANTIL Y LA EDUCACIÓN INTEGRAL, CON CALIDAD Y CALIDEZ PARA TODOS LOS NIÑOS, NIÑAS Y ADOLESCENTES</v>
      </c>
      <c r="AL2656" s="78" t="s">
        <v>554</v>
      </c>
      <c r="AM2656" s="78">
        <v>530104</v>
      </c>
      <c r="AN2656" s="79" t="str">
        <f>IF(AM2656&lt;&gt;"",+VLOOKUP(AM2656,NIVELES!$A$1652:$B$2466,2,0),"")</f>
        <v>Energía Eléctrica</v>
      </c>
      <c r="AO2656" s="87">
        <v>4022</v>
      </c>
      <c r="AP2656" s="88">
        <v>335.16666666666669</v>
      </c>
      <c r="AQ2656" s="88">
        <v>0</v>
      </c>
      <c r="AR2656" s="88">
        <v>335.16666666666669</v>
      </c>
      <c r="AS2656" s="88">
        <v>335.16666666666669</v>
      </c>
      <c r="AT2656" s="88">
        <v>335.16666666666669</v>
      </c>
      <c r="AU2656" s="88">
        <v>335.16666666666669</v>
      </c>
      <c r="AV2656" s="88">
        <v>335.16666666666669</v>
      </c>
      <c r="AW2656" s="88">
        <v>335.16666666666669</v>
      </c>
      <c r="AX2656" s="88">
        <v>335.16666666666669</v>
      </c>
      <c r="AY2656" s="88">
        <v>335.16666666666669</v>
      </c>
      <c r="AZ2656" s="88">
        <v>335.16666666666669</v>
      </c>
      <c r="BA2656" s="88">
        <v>670.33333333333348</v>
      </c>
      <c r="BB2656" s="89">
        <f t="shared" si="163"/>
        <v>4022</v>
      </c>
      <c r="BC2656" s="90" t="str">
        <f t="shared" si="162"/>
        <v>OK</v>
      </c>
      <c r="BD2656" s="91" t="str">
        <f t="shared" si="164"/>
        <v xml:space="preserve">                  </v>
      </c>
      <c r="BE2656" s="92">
        <f t="shared" si="165"/>
        <v>12</v>
      </c>
    </row>
    <row r="2657" spans="1:57" s="74" customFormat="1" ht="50.1" customHeight="1" x14ac:dyDescent="0.2">
      <c r="A2657" s="78" t="s">
        <v>55</v>
      </c>
      <c r="B2657" s="78" t="s">
        <v>61</v>
      </c>
      <c r="C2657" s="78" t="s">
        <v>1036</v>
      </c>
      <c r="D2657" s="78" t="s">
        <v>605</v>
      </c>
      <c r="E2657" s="79" t="str">
        <f>+IF(C2657&lt;&gt;"",VLOOKUP(MID(C2657,18,5),NIVELES!$A$133:$B$213,2,0),"")</f>
        <v>LOS_RÍOS</v>
      </c>
      <c r="F2657" s="80" t="s">
        <v>290</v>
      </c>
      <c r="G2657" s="81" t="str">
        <f>+IF(F2657&lt;&gt;"",VLOOKUP(F2657,NIVELES!$A$246:$C$464,3,0),"")</f>
        <v xml:space="preserve"> </v>
      </c>
      <c r="H2657" s="82" t="s">
        <v>1024</v>
      </c>
      <c r="I2657" s="78" t="s">
        <v>2201</v>
      </c>
      <c r="J2657" s="78" t="s">
        <v>2184</v>
      </c>
      <c r="K2657" s="78" t="s">
        <v>2185</v>
      </c>
      <c r="L2657" s="78" t="s">
        <v>1791</v>
      </c>
      <c r="M2657" s="78" t="s">
        <v>1791</v>
      </c>
      <c r="N2657" s="78" t="s">
        <v>1791</v>
      </c>
      <c r="O2657" s="78" t="s">
        <v>2269</v>
      </c>
      <c r="P2657" s="82">
        <v>11</v>
      </c>
      <c r="Q2657" s="78" t="s">
        <v>2270</v>
      </c>
      <c r="R2657" s="82">
        <v>1</v>
      </c>
      <c r="S2657" s="82">
        <v>1</v>
      </c>
      <c r="T2657" s="82">
        <v>1</v>
      </c>
      <c r="U2657" s="82">
        <v>1</v>
      </c>
      <c r="V2657" s="82">
        <v>1</v>
      </c>
      <c r="W2657" s="82">
        <v>1</v>
      </c>
      <c r="X2657" s="82">
        <v>1</v>
      </c>
      <c r="Y2657" s="82">
        <v>1</v>
      </c>
      <c r="Z2657" s="82">
        <v>1</v>
      </c>
      <c r="AA2657" s="82">
        <v>1</v>
      </c>
      <c r="AB2657" s="82">
        <v>1</v>
      </c>
      <c r="AC2657" s="82">
        <v>0</v>
      </c>
      <c r="AD2657" s="85" t="str">
        <f>IF(A2657&lt;&gt;"",IF(D2657="DIRECCIÓN_DE_TRANSFERENCIAS","280 0031",VLOOKUP(C2657,NIVELES!$A$14:$B$105,2,0)),"")</f>
        <v>280 5450</v>
      </c>
      <c r="AE2657" s="86" t="s">
        <v>322</v>
      </c>
      <c r="AF2657" s="86" t="s">
        <v>545</v>
      </c>
      <c r="AG2657" s="79" t="str">
        <f>+IF(AF2657&lt;&gt;"",VLOOKUP(AF2657,NIVELES!$A$666:$B$673,2,0),"")</f>
        <v>SERVICIOS_DE_ATENCIÓN_GERONTOLÓGICA</v>
      </c>
      <c r="AH2657" s="78" t="s">
        <v>322</v>
      </c>
      <c r="AI2657" s="79" t="str">
        <f>IF(AH2657&lt;&gt;"",VLOOKUP(CONCATENATE(AG2657,AH2657),NIVELES!$B$676:$C$745,2,0),"")</f>
        <v>Administracion De La Atencion Gerontologica</v>
      </c>
      <c r="AJ2657" s="78" t="s">
        <v>517</v>
      </c>
      <c r="AK2657" s="79" t="str">
        <f>+IF(AJ2657&lt;&gt;"",VLOOKUP(AJ2657,NIVELES!$A$816:$B$892,2,0),"")</f>
        <v>NO APLICA</v>
      </c>
      <c r="AL2657" s="78" t="s">
        <v>553</v>
      </c>
      <c r="AM2657" s="78">
        <v>510203</v>
      </c>
      <c r="AN2657" s="79" t="str">
        <f>IF(AM2657&lt;&gt;"",+VLOOKUP(AM2657,NIVELES!$A$1652:$B$2466,2,0),"")</f>
        <v>Decimotercer Sueldo</v>
      </c>
      <c r="AO2657" s="87">
        <v>6296.58</v>
      </c>
      <c r="AP2657" s="88">
        <v>572.4163636363636</v>
      </c>
      <c r="AQ2657" s="88">
        <v>0</v>
      </c>
      <c r="AR2657" s="88">
        <v>572.4163636363636</v>
      </c>
      <c r="AS2657" s="88">
        <v>572.4163636363636</v>
      </c>
      <c r="AT2657" s="88">
        <v>572.4163636363636</v>
      </c>
      <c r="AU2657" s="88">
        <v>572.4163636363636</v>
      </c>
      <c r="AV2657" s="88">
        <v>572.4163636363636</v>
      </c>
      <c r="AW2657" s="88">
        <v>572.4163636363636</v>
      </c>
      <c r="AX2657" s="88">
        <v>572.4163636363636</v>
      </c>
      <c r="AY2657" s="88">
        <v>572.4163636363636</v>
      </c>
      <c r="AZ2657" s="88">
        <v>572.4163636363636</v>
      </c>
      <c r="BA2657" s="88">
        <v>572.41636363636371</v>
      </c>
      <c r="BB2657" s="89">
        <f t="shared" si="163"/>
        <v>6296.58</v>
      </c>
      <c r="BC2657" s="90" t="str">
        <f t="shared" si="162"/>
        <v>OK</v>
      </c>
      <c r="BD2657" s="91" t="str">
        <f t="shared" si="164"/>
        <v xml:space="preserve">                  </v>
      </c>
      <c r="BE2657" s="92">
        <f t="shared" si="165"/>
        <v>11</v>
      </c>
    </row>
    <row r="2658" spans="1:57" s="74" customFormat="1" ht="50.1" customHeight="1" x14ac:dyDescent="0.2">
      <c r="A2658" s="78" t="s">
        <v>55</v>
      </c>
      <c r="B2658" s="78" t="s">
        <v>61</v>
      </c>
      <c r="C2658" s="78" t="s">
        <v>1036</v>
      </c>
      <c r="D2658" s="78" t="s">
        <v>605</v>
      </c>
      <c r="E2658" s="79" t="str">
        <f>+IF(C2658&lt;&gt;"",VLOOKUP(MID(C2658,18,5),NIVELES!$A$133:$B$213,2,0),"")</f>
        <v>LOS_RÍOS</v>
      </c>
      <c r="F2658" s="80" t="s">
        <v>290</v>
      </c>
      <c r="G2658" s="81" t="str">
        <f>+IF(F2658&lt;&gt;"",VLOOKUP(F2658,NIVELES!$A$246:$C$464,3,0),"")</f>
        <v xml:space="preserve"> </v>
      </c>
      <c r="H2658" s="82" t="s">
        <v>1024</v>
      </c>
      <c r="I2658" s="78" t="s">
        <v>2201</v>
      </c>
      <c r="J2658" s="78" t="s">
        <v>2184</v>
      </c>
      <c r="K2658" s="78" t="s">
        <v>2185</v>
      </c>
      <c r="L2658" s="78" t="s">
        <v>1791</v>
      </c>
      <c r="M2658" s="78" t="s">
        <v>1791</v>
      </c>
      <c r="N2658" s="78" t="s">
        <v>1791</v>
      </c>
      <c r="O2658" s="78" t="s">
        <v>2269</v>
      </c>
      <c r="P2658" s="82">
        <v>11</v>
      </c>
      <c r="Q2658" s="78" t="s">
        <v>2270</v>
      </c>
      <c r="R2658" s="82">
        <v>1</v>
      </c>
      <c r="S2658" s="82">
        <v>1</v>
      </c>
      <c r="T2658" s="82">
        <v>1</v>
      </c>
      <c r="U2658" s="82">
        <v>1</v>
      </c>
      <c r="V2658" s="82">
        <v>1</v>
      </c>
      <c r="W2658" s="82">
        <v>1</v>
      </c>
      <c r="X2658" s="82">
        <v>1</v>
      </c>
      <c r="Y2658" s="82">
        <v>1</v>
      </c>
      <c r="Z2658" s="82">
        <v>1</v>
      </c>
      <c r="AA2658" s="82">
        <v>1</v>
      </c>
      <c r="AB2658" s="82">
        <v>1</v>
      </c>
      <c r="AC2658" s="82">
        <v>0</v>
      </c>
      <c r="AD2658" s="85" t="str">
        <f>IF(A2658&lt;&gt;"",IF(D2658="DIRECCIÓN_DE_TRANSFERENCIAS","280 0031",VLOOKUP(C2658,NIVELES!$A$14:$B$105,2,0)),"")</f>
        <v>280 5450</v>
      </c>
      <c r="AE2658" s="86" t="s">
        <v>322</v>
      </c>
      <c r="AF2658" s="86" t="s">
        <v>545</v>
      </c>
      <c r="AG2658" s="79" t="str">
        <f>+IF(AF2658&lt;&gt;"",VLOOKUP(AF2658,NIVELES!$A$666:$B$673,2,0),"")</f>
        <v>SERVICIOS_DE_ATENCIÓN_GERONTOLÓGICA</v>
      </c>
      <c r="AH2658" s="78" t="s">
        <v>322</v>
      </c>
      <c r="AI2658" s="79" t="str">
        <f>IF(AH2658&lt;&gt;"",VLOOKUP(CONCATENATE(AG2658,AH2658),NIVELES!$B$676:$C$745,2,0),"")</f>
        <v>Administracion De La Atencion Gerontologica</v>
      </c>
      <c r="AJ2658" s="78" t="s">
        <v>517</v>
      </c>
      <c r="AK2658" s="79" t="str">
        <f>+IF(AJ2658&lt;&gt;"",VLOOKUP(AJ2658,NIVELES!$A$816:$B$892,2,0),"")</f>
        <v>NO APLICA</v>
      </c>
      <c r="AL2658" s="78" t="s">
        <v>553</v>
      </c>
      <c r="AM2658" s="78">
        <v>510204</v>
      </c>
      <c r="AN2658" s="79" t="str">
        <f>IF(AM2658&lt;&gt;"",+VLOOKUP(AM2658,NIVELES!$A$1652:$B$2466,2,0),"")</f>
        <v>Decimocuarto Sueldo</v>
      </c>
      <c r="AO2658" s="87">
        <v>3250.5</v>
      </c>
      <c r="AP2658" s="88">
        <v>295.5</v>
      </c>
      <c r="AQ2658" s="88">
        <v>0</v>
      </c>
      <c r="AR2658" s="88">
        <v>295.5</v>
      </c>
      <c r="AS2658" s="88">
        <v>295.5</v>
      </c>
      <c r="AT2658" s="88">
        <v>295.5</v>
      </c>
      <c r="AU2658" s="88">
        <v>295.5</v>
      </c>
      <c r="AV2658" s="88">
        <v>295.5</v>
      </c>
      <c r="AW2658" s="88">
        <v>295.5</v>
      </c>
      <c r="AX2658" s="88">
        <v>295.5</v>
      </c>
      <c r="AY2658" s="88">
        <v>295.5</v>
      </c>
      <c r="AZ2658" s="88">
        <v>295.5</v>
      </c>
      <c r="BA2658" s="88">
        <v>295.5</v>
      </c>
      <c r="BB2658" s="89">
        <f t="shared" si="163"/>
        <v>3250.5</v>
      </c>
      <c r="BC2658" s="90" t="str">
        <f t="shared" si="162"/>
        <v>OK</v>
      </c>
      <c r="BD2658" s="91" t="str">
        <f t="shared" si="164"/>
        <v xml:space="preserve">                  </v>
      </c>
      <c r="BE2658" s="92">
        <f t="shared" si="165"/>
        <v>11</v>
      </c>
    </row>
    <row r="2659" spans="1:57" s="74" customFormat="1" ht="50.1" customHeight="1" x14ac:dyDescent="0.2">
      <c r="A2659" s="78" t="s">
        <v>55</v>
      </c>
      <c r="B2659" s="78" t="s">
        <v>61</v>
      </c>
      <c r="C2659" s="78" t="s">
        <v>1036</v>
      </c>
      <c r="D2659" s="78" t="s">
        <v>605</v>
      </c>
      <c r="E2659" s="79" t="str">
        <f>+IF(C2659&lt;&gt;"",VLOOKUP(MID(C2659,18,5),NIVELES!$A$133:$B$213,2,0),"")</f>
        <v>LOS_RÍOS</v>
      </c>
      <c r="F2659" s="80" t="s">
        <v>290</v>
      </c>
      <c r="G2659" s="81" t="str">
        <f>+IF(F2659&lt;&gt;"",VLOOKUP(F2659,NIVELES!$A$246:$C$464,3,0),"")</f>
        <v xml:space="preserve"> </v>
      </c>
      <c r="H2659" s="82" t="s">
        <v>1024</v>
      </c>
      <c r="I2659" s="78" t="s">
        <v>2201</v>
      </c>
      <c r="J2659" s="78" t="s">
        <v>2184</v>
      </c>
      <c r="K2659" s="78" t="s">
        <v>2185</v>
      </c>
      <c r="L2659" s="78" t="s">
        <v>1791</v>
      </c>
      <c r="M2659" s="78" t="s">
        <v>1791</v>
      </c>
      <c r="N2659" s="78" t="s">
        <v>1791</v>
      </c>
      <c r="O2659" s="78" t="s">
        <v>2269</v>
      </c>
      <c r="P2659" s="82">
        <v>11</v>
      </c>
      <c r="Q2659" s="78" t="s">
        <v>2270</v>
      </c>
      <c r="R2659" s="82">
        <v>1</v>
      </c>
      <c r="S2659" s="82">
        <v>1</v>
      </c>
      <c r="T2659" s="82">
        <v>1</v>
      </c>
      <c r="U2659" s="82">
        <v>1</v>
      </c>
      <c r="V2659" s="82">
        <v>1</v>
      </c>
      <c r="W2659" s="82">
        <v>1</v>
      </c>
      <c r="X2659" s="82">
        <v>1</v>
      </c>
      <c r="Y2659" s="82">
        <v>1</v>
      </c>
      <c r="Z2659" s="82">
        <v>1</v>
      </c>
      <c r="AA2659" s="82">
        <v>1</v>
      </c>
      <c r="AB2659" s="82">
        <v>1</v>
      </c>
      <c r="AC2659" s="82">
        <v>0</v>
      </c>
      <c r="AD2659" s="85" t="str">
        <f>IF(A2659&lt;&gt;"",IF(D2659="DIRECCIÓN_DE_TRANSFERENCIAS","280 0031",VLOOKUP(C2659,NIVELES!$A$14:$B$105,2,0)),"")</f>
        <v>280 5450</v>
      </c>
      <c r="AE2659" s="86" t="s">
        <v>322</v>
      </c>
      <c r="AF2659" s="86" t="s">
        <v>545</v>
      </c>
      <c r="AG2659" s="79" t="str">
        <f>+IF(AF2659&lt;&gt;"",VLOOKUP(AF2659,NIVELES!$A$666:$B$673,2,0),"")</f>
        <v>SERVICIOS_DE_ATENCIÓN_GERONTOLÓGICA</v>
      </c>
      <c r="AH2659" s="78" t="s">
        <v>322</v>
      </c>
      <c r="AI2659" s="79" t="str">
        <f>IF(AH2659&lt;&gt;"",VLOOKUP(CONCATENATE(AG2659,AH2659),NIVELES!$B$676:$C$745,2,0),"")</f>
        <v>Administracion De La Atencion Gerontologica</v>
      </c>
      <c r="AJ2659" s="78" t="s">
        <v>517</v>
      </c>
      <c r="AK2659" s="79" t="str">
        <f>+IF(AJ2659&lt;&gt;"",VLOOKUP(AJ2659,NIVELES!$A$816:$B$892,2,0),"")</f>
        <v>NO APLICA</v>
      </c>
      <c r="AL2659" s="78" t="s">
        <v>553</v>
      </c>
      <c r="AM2659" s="78">
        <v>510510</v>
      </c>
      <c r="AN2659" s="79" t="str">
        <f>IF(AM2659&lt;&gt;"",+VLOOKUP(AM2659,NIVELES!$A$1652:$B$2466,2,0),"")</f>
        <v>Servicios Personales por Contrato</v>
      </c>
      <c r="AO2659" s="87">
        <v>32175</v>
      </c>
      <c r="AP2659" s="88">
        <v>2925</v>
      </c>
      <c r="AQ2659" s="88">
        <v>2925</v>
      </c>
      <c r="AR2659" s="88">
        <v>2925</v>
      </c>
      <c r="AS2659" s="88">
        <v>2925</v>
      </c>
      <c r="AT2659" s="88">
        <v>2925</v>
      </c>
      <c r="AU2659" s="88">
        <v>2925</v>
      </c>
      <c r="AV2659" s="88">
        <v>2925</v>
      </c>
      <c r="AW2659" s="88">
        <v>2925</v>
      </c>
      <c r="AX2659" s="88">
        <v>2925</v>
      </c>
      <c r="AY2659" s="88">
        <v>2925</v>
      </c>
      <c r="AZ2659" s="88">
        <v>2925</v>
      </c>
      <c r="BA2659" s="88"/>
      <c r="BB2659" s="89">
        <f t="shared" si="163"/>
        <v>32175</v>
      </c>
      <c r="BC2659" s="90" t="str">
        <f t="shared" si="162"/>
        <v>OK</v>
      </c>
      <c r="BD2659" s="91" t="str">
        <f t="shared" si="164"/>
        <v xml:space="preserve">                  </v>
      </c>
      <c r="BE2659" s="92">
        <f t="shared" si="165"/>
        <v>11</v>
      </c>
    </row>
    <row r="2660" spans="1:57" s="74" customFormat="1" ht="50.1" customHeight="1" x14ac:dyDescent="0.2">
      <c r="A2660" s="78" t="s">
        <v>55</v>
      </c>
      <c r="B2660" s="78" t="s">
        <v>61</v>
      </c>
      <c r="C2660" s="78" t="s">
        <v>1036</v>
      </c>
      <c r="D2660" s="78" t="s">
        <v>605</v>
      </c>
      <c r="E2660" s="79" t="str">
        <f>+IF(C2660&lt;&gt;"",VLOOKUP(MID(C2660,18,5),NIVELES!$A$133:$B$213,2,0),"")</f>
        <v>LOS_RÍOS</v>
      </c>
      <c r="F2660" s="80" t="s">
        <v>290</v>
      </c>
      <c r="G2660" s="81" t="str">
        <f>+IF(F2660&lt;&gt;"",VLOOKUP(F2660,NIVELES!$A$246:$C$464,3,0),"")</f>
        <v xml:space="preserve"> </v>
      </c>
      <c r="H2660" s="82" t="s">
        <v>1024</v>
      </c>
      <c r="I2660" s="78" t="s">
        <v>2201</v>
      </c>
      <c r="J2660" s="78" t="s">
        <v>2184</v>
      </c>
      <c r="K2660" s="78" t="s">
        <v>2185</v>
      </c>
      <c r="L2660" s="78" t="s">
        <v>1791</v>
      </c>
      <c r="M2660" s="78" t="s">
        <v>1791</v>
      </c>
      <c r="N2660" s="78" t="s">
        <v>1791</v>
      </c>
      <c r="O2660" s="78" t="s">
        <v>2269</v>
      </c>
      <c r="P2660" s="82">
        <v>11</v>
      </c>
      <c r="Q2660" s="78" t="s">
        <v>2270</v>
      </c>
      <c r="R2660" s="82">
        <v>1</v>
      </c>
      <c r="S2660" s="82">
        <v>1</v>
      </c>
      <c r="T2660" s="82">
        <v>1</v>
      </c>
      <c r="U2660" s="82">
        <v>1</v>
      </c>
      <c r="V2660" s="82">
        <v>1</v>
      </c>
      <c r="W2660" s="82">
        <v>1</v>
      </c>
      <c r="X2660" s="82">
        <v>1</v>
      </c>
      <c r="Y2660" s="82">
        <v>1</v>
      </c>
      <c r="Z2660" s="82">
        <v>1</v>
      </c>
      <c r="AA2660" s="82">
        <v>1</v>
      </c>
      <c r="AB2660" s="82">
        <v>1</v>
      </c>
      <c r="AC2660" s="82">
        <v>0</v>
      </c>
      <c r="AD2660" s="85" t="str">
        <f>IF(A2660&lt;&gt;"",IF(D2660="DIRECCIÓN_DE_TRANSFERENCIAS","280 0031",VLOOKUP(C2660,NIVELES!$A$14:$B$105,2,0)),"")</f>
        <v>280 5450</v>
      </c>
      <c r="AE2660" s="86" t="s">
        <v>322</v>
      </c>
      <c r="AF2660" s="86" t="s">
        <v>545</v>
      </c>
      <c r="AG2660" s="79" t="str">
        <f>+IF(AF2660&lt;&gt;"",VLOOKUP(AF2660,NIVELES!$A$666:$B$673,2,0),"")</f>
        <v>SERVICIOS_DE_ATENCIÓN_GERONTOLÓGICA</v>
      </c>
      <c r="AH2660" s="78" t="s">
        <v>322</v>
      </c>
      <c r="AI2660" s="79" t="str">
        <f>IF(AH2660&lt;&gt;"",VLOOKUP(CONCATENATE(AG2660,AH2660),NIVELES!$B$676:$C$745,2,0),"")</f>
        <v>Administracion De La Atencion Gerontologica</v>
      </c>
      <c r="AJ2660" s="78" t="s">
        <v>517</v>
      </c>
      <c r="AK2660" s="79" t="str">
        <f>+IF(AJ2660&lt;&gt;"",VLOOKUP(AJ2660,NIVELES!$A$816:$B$892,2,0),"")</f>
        <v>NO APLICA</v>
      </c>
      <c r="AL2660" s="78" t="s">
        <v>553</v>
      </c>
      <c r="AM2660" s="78">
        <v>510601</v>
      </c>
      <c r="AN2660" s="79" t="str">
        <f>IF(AM2660&lt;&gt;"",+VLOOKUP(AM2660,NIVELES!$A$1652:$B$2466,2,0),"")</f>
        <v>Aporte Patronal</v>
      </c>
      <c r="AO2660" s="87">
        <v>7291.44</v>
      </c>
      <c r="AP2660" s="88">
        <v>662.85818181818183</v>
      </c>
      <c r="AQ2660" s="88">
        <v>662.9</v>
      </c>
      <c r="AR2660" s="88">
        <v>662.85818181818183</v>
      </c>
      <c r="AS2660" s="88">
        <v>662.85818181818183</v>
      </c>
      <c r="AT2660" s="88">
        <v>662.85818181818183</v>
      </c>
      <c r="AU2660" s="88">
        <v>662.85818181818183</v>
      </c>
      <c r="AV2660" s="88">
        <v>662.85818181818183</v>
      </c>
      <c r="AW2660" s="88">
        <v>662.85818181818183</v>
      </c>
      <c r="AX2660" s="88">
        <v>662.85818181818183</v>
      </c>
      <c r="AY2660" s="88">
        <v>662.85818181818183</v>
      </c>
      <c r="AZ2660" s="88">
        <v>0</v>
      </c>
      <c r="BA2660" s="88">
        <v>662.81636363636244</v>
      </c>
      <c r="BB2660" s="89">
        <f t="shared" si="163"/>
        <v>7291.44</v>
      </c>
      <c r="BC2660" s="90" t="str">
        <f t="shared" si="162"/>
        <v>OK</v>
      </c>
      <c r="BD2660" s="91" t="str">
        <f t="shared" si="164"/>
        <v xml:space="preserve">                  </v>
      </c>
      <c r="BE2660" s="92">
        <f t="shared" si="165"/>
        <v>11</v>
      </c>
    </row>
    <row r="2661" spans="1:57" s="74" customFormat="1" ht="50.1" customHeight="1" x14ac:dyDescent="0.2">
      <c r="A2661" s="78" t="s">
        <v>55</v>
      </c>
      <c r="B2661" s="78" t="s">
        <v>61</v>
      </c>
      <c r="C2661" s="78" t="s">
        <v>1036</v>
      </c>
      <c r="D2661" s="78" t="s">
        <v>605</v>
      </c>
      <c r="E2661" s="79" t="str">
        <f>+IF(C2661&lt;&gt;"",VLOOKUP(MID(C2661,18,5),NIVELES!$A$133:$B$213,2,0),"")</f>
        <v>LOS_RÍOS</v>
      </c>
      <c r="F2661" s="80" t="s">
        <v>290</v>
      </c>
      <c r="G2661" s="81" t="str">
        <f>+IF(F2661&lt;&gt;"",VLOOKUP(F2661,NIVELES!$A$246:$C$464,3,0),"")</f>
        <v xml:space="preserve"> </v>
      </c>
      <c r="H2661" s="82" t="s">
        <v>1024</v>
      </c>
      <c r="I2661" s="78" t="s">
        <v>2201</v>
      </c>
      <c r="J2661" s="78" t="s">
        <v>2184</v>
      </c>
      <c r="K2661" s="78" t="s">
        <v>2185</v>
      </c>
      <c r="L2661" s="78" t="s">
        <v>1791</v>
      </c>
      <c r="M2661" s="78" t="s">
        <v>1791</v>
      </c>
      <c r="N2661" s="78" t="s">
        <v>1791</v>
      </c>
      <c r="O2661" s="78" t="s">
        <v>2269</v>
      </c>
      <c r="P2661" s="82">
        <v>11</v>
      </c>
      <c r="Q2661" s="78" t="s">
        <v>2270</v>
      </c>
      <c r="R2661" s="82">
        <v>1</v>
      </c>
      <c r="S2661" s="82">
        <v>1</v>
      </c>
      <c r="T2661" s="82">
        <v>1</v>
      </c>
      <c r="U2661" s="82">
        <v>1</v>
      </c>
      <c r="V2661" s="82">
        <v>1</v>
      </c>
      <c r="W2661" s="82">
        <v>1</v>
      </c>
      <c r="X2661" s="82">
        <v>1</v>
      </c>
      <c r="Y2661" s="82">
        <v>1</v>
      </c>
      <c r="Z2661" s="82">
        <v>1</v>
      </c>
      <c r="AA2661" s="82">
        <v>1</v>
      </c>
      <c r="AB2661" s="82">
        <v>1</v>
      </c>
      <c r="AC2661" s="82">
        <v>0</v>
      </c>
      <c r="AD2661" s="85" t="str">
        <f>IF(A2661&lt;&gt;"",IF(D2661="DIRECCIÓN_DE_TRANSFERENCIAS","280 0031",VLOOKUP(C2661,NIVELES!$A$14:$B$105,2,0)),"")</f>
        <v>280 5450</v>
      </c>
      <c r="AE2661" s="86" t="s">
        <v>322</v>
      </c>
      <c r="AF2661" s="86" t="s">
        <v>545</v>
      </c>
      <c r="AG2661" s="79" t="str">
        <f>+IF(AF2661&lt;&gt;"",VLOOKUP(AF2661,NIVELES!$A$666:$B$673,2,0),"")</f>
        <v>SERVICIOS_DE_ATENCIÓN_GERONTOLÓGICA</v>
      </c>
      <c r="AH2661" s="78" t="s">
        <v>322</v>
      </c>
      <c r="AI2661" s="79" t="str">
        <f>IF(AH2661&lt;&gt;"",VLOOKUP(CONCATENATE(AG2661,AH2661),NIVELES!$B$676:$C$745,2,0),"")</f>
        <v>Administracion De La Atencion Gerontologica</v>
      </c>
      <c r="AJ2661" s="78" t="s">
        <v>517</v>
      </c>
      <c r="AK2661" s="79" t="str">
        <f>+IF(AJ2661&lt;&gt;"",VLOOKUP(AJ2661,NIVELES!$A$816:$B$892,2,0),"")</f>
        <v>NO APLICA</v>
      </c>
      <c r="AL2661" s="78" t="s">
        <v>553</v>
      </c>
      <c r="AM2661" s="78">
        <v>510602</v>
      </c>
      <c r="AN2661" s="79" t="str">
        <f>IF(AM2661&lt;&gt;"",+VLOOKUP(AM2661,NIVELES!$A$1652:$B$2466,2,0),"")</f>
        <v>Fondo de Reserva</v>
      </c>
      <c r="AO2661" s="87">
        <v>6296.58</v>
      </c>
      <c r="AP2661" s="88">
        <v>572.4163636363636</v>
      </c>
      <c r="AQ2661" s="88">
        <v>474.71</v>
      </c>
      <c r="AR2661" s="88">
        <v>572.4163636363636</v>
      </c>
      <c r="AS2661" s="88">
        <v>572.4163636363636</v>
      </c>
      <c r="AT2661" s="88">
        <v>572.4163636363636</v>
      </c>
      <c r="AU2661" s="88">
        <v>572.4163636363636</v>
      </c>
      <c r="AV2661" s="88">
        <v>572.4163636363636</v>
      </c>
      <c r="AW2661" s="88">
        <v>572.4163636363636</v>
      </c>
      <c r="AX2661" s="88">
        <v>572.4163636363636</v>
      </c>
      <c r="AY2661" s="88">
        <v>572.4163636363636</v>
      </c>
      <c r="AZ2661" s="88">
        <v>572.4163636363636</v>
      </c>
      <c r="BA2661" s="88">
        <v>97.706363636363676</v>
      </c>
      <c r="BB2661" s="89">
        <f t="shared" si="163"/>
        <v>6296.58</v>
      </c>
      <c r="BC2661" s="90" t="str">
        <f t="shared" si="162"/>
        <v>OK</v>
      </c>
      <c r="BD2661" s="91" t="str">
        <f t="shared" si="164"/>
        <v xml:space="preserve">                  </v>
      </c>
      <c r="BE2661" s="92">
        <f t="shared" si="165"/>
        <v>11</v>
      </c>
    </row>
    <row r="2662" spans="1:57" s="74" customFormat="1" ht="50.1" customHeight="1" x14ac:dyDescent="0.2">
      <c r="A2662" s="78" t="s">
        <v>55</v>
      </c>
      <c r="B2662" s="78" t="s">
        <v>61</v>
      </c>
      <c r="C2662" s="78" t="s">
        <v>1036</v>
      </c>
      <c r="D2662" s="78" t="s">
        <v>605</v>
      </c>
      <c r="E2662" s="79" t="str">
        <f>+IF(C2662&lt;&gt;"",VLOOKUP(MID(C2662,18,5),NIVELES!$A$133:$B$213,2,0),"")</f>
        <v>LOS_RÍOS</v>
      </c>
      <c r="F2662" s="80" t="s">
        <v>290</v>
      </c>
      <c r="G2662" s="81" t="str">
        <f>+IF(F2662&lt;&gt;"",VLOOKUP(F2662,NIVELES!$A$246:$C$464,3,0),"")</f>
        <v xml:space="preserve"> </v>
      </c>
      <c r="H2662" s="82" t="s">
        <v>1024</v>
      </c>
      <c r="I2662" s="78" t="s">
        <v>2201</v>
      </c>
      <c r="J2662" s="78" t="s">
        <v>2184</v>
      </c>
      <c r="K2662" s="78" t="s">
        <v>2185</v>
      </c>
      <c r="L2662" s="78" t="s">
        <v>1791</v>
      </c>
      <c r="M2662" s="78" t="s">
        <v>1791</v>
      </c>
      <c r="N2662" s="78" t="s">
        <v>1791</v>
      </c>
      <c r="O2662" s="78" t="s">
        <v>2269</v>
      </c>
      <c r="P2662" s="82">
        <v>11</v>
      </c>
      <c r="Q2662" s="78" t="s">
        <v>2270</v>
      </c>
      <c r="R2662" s="82">
        <v>1</v>
      </c>
      <c r="S2662" s="82">
        <v>1</v>
      </c>
      <c r="T2662" s="82">
        <v>1</v>
      </c>
      <c r="U2662" s="82">
        <v>1</v>
      </c>
      <c r="V2662" s="82">
        <v>1</v>
      </c>
      <c r="W2662" s="82">
        <v>1</v>
      </c>
      <c r="X2662" s="82">
        <v>1</v>
      </c>
      <c r="Y2662" s="82">
        <v>1</v>
      </c>
      <c r="Z2662" s="82">
        <v>1</v>
      </c>
      <c r="AA2662" s="82">
        <v>1</v>
      </c>
      <c r="AB2662" s="82">
        <v>1</v>
      </c>
      <c r="AC2662" s="82">
        <v>0</v>
      </c>
      <c r="AD2662" s="85" t="str">
        <f>IF(A2662&lt;&gt;"",IF(D2662="DIRECCIÓN_DE_TRANSFERENCIAS","280 0031",VLOOKUP(C2662,NIVELES!$A$14:$B$105,2,0)),"")</f>
        <v>280 5450</v>
      </c>
      <c r="AE2662" s="86" t="s">
        <v>322</v>
      </c>
      <c r="AF2662" s="86" t="s">
        <v>545</v>
      </c>
      <c r="AG2662" s="79" t="str">
        <f>+IF(AF2662&lt;&gt;"",VLOOKUP(AF2662,NIVELES!$A$666:$B$673,2,0),"")</f>
        <v>SERVICIOS_DE_ATENCIÓN_GERONTOLÓGICA</v>
      </c>
      <c r="AH2662" s="78" t="s">
        <v>322</v>
      </c>
      <c r="AI2662" s="79" t="str">
        <f>IF(AH2662&lt;&gt;"",VLOOKUP(CONCATENATE(AG2662,AH2662),NIVELES!$B$676:$C$745,2,0),"")</f>
        <v>Administracion De La Atencion Gerontologica</v>
      </c>
      <c r="AJ2662" s="78" t="s">
        <v>517</v>
      </c>
      <c r="AK2662" s="79" t="str">
        <f>+IF(AJ2662&lt;&gt;"",VLOOKUP(AJ2662,NIVELES!$A$816:$B$892,2,0),"")</f>
        <v>NO APLICA</v>
      </c>
      <c r="AL2662" s="78" t="s">
        <v>553</v>
      </c>
      <c r="AM2662" s="78">
        <v>510105</v>
      </c>
      <c r="AN2662" s="79" t="str">
        <f>IF(AM2662&lt;&gt;"",+VLOOKUP(AM2662,NIVELES!$A$1652:$B$2466,2,0),"")</f>
        <v>Remuneraciones Unificadas</v>
      </c>
      <c r="AO2662" s="87">
        <v>47328</v>
      </c>
      <c r="AP2662" s="88">
        <v>4302.545454545455</v>
      </c>
      <c r="AQ2662" s="88">
        <v>3944</v>
      </c>
      <c r="AR2662" s="88">
        <v>4302.545454545455</v>
      </c>
      <c r="AS2662" s="88">
        <v>4302.545454545455</v>
      </c>
      <c r="AT2662" s="88">
        <v>4302.545454545455</v>
      </c>
      <c r="AU2662" s="88">
        <v>4302.545454545455</v>
      </c>
      <c r="AV2662" s="88">
        <v>4302.545454545455</v>
      </c>
      <c r="AW2662" s="88">
        <v>4302.545454545455</v>
      </c>
      <c r="AX2662" s="88">
        <v>4302.545454545455</v>
      </c>
      <c r="AY2662" s="88">
        <v>4302.545454545455</v>
      </c>
      <c r="AZ2662" s="88">
        <v>4302.545454545455</v>
      </c>
      <c r="BA2662" s="88">
        <v>358.54545454544132</v>
      </c>
      <c r="BB2662" s="89">
        <f t="shared" si="163"/>
        <v>47328</v>
      </c>
      <c r="BC2662" s="90" t="str">
        <f t="shared" si="162"/>
        <v>OK</v>
      </c>
      <c r="BD2662" s="91" t="str">
        <f t="shared" si="164"/>
        <v xml:space="preserve">                  </v>
      </c>
      <c r="BE2662" s="92">
        <f t="shared" si="165"/>
        <v>11</v>
      </c>
    </row>
    <row r="2663" spans="1:57" s="74" customFormat="1" ht="50.1" customHeight="1" x14ac:dyDescent="0.2">
      <c r="A2663" s="78" t="s">
        <v>55</v>
      </c>
      <c r="B2663" s="78" t="s">
        <v>61</v>
      </c>
      <c r="C2663" s="78" t="s">
        <v>1036</v>
      </c>
      <c r="D2663" s="78" t="s">
        <v>605</v>
      </c>
      <c r="E2663" s="79" t="str">
        <f>+IF(C2663&lt;&gt;"",VLOOKUP(MID(C2663,18,5),NIVELES!$A$133:$B$213,2,0),"")</f>
        <v>LOS_RÍOS</v>
      </c>
      <c r="F2663" s="80" t="s">
        <v>290</v>
      </c>
      <c r="G2663" s="81" t="str">
        <f>+IF(F2663&lt;&gt;"",VLOOKUP(F2663,NIVELES!$A$246:$C$464,3,0),"")</f>
        <v xml:space="preserve"> </v>
      </c>
      <c r="H2663" s="82" t="s">
        <v>1024</v>
      </c>
      <c r="I2663" s="78" t="s">
        <v>2201</v>
      </c>
      <c r="J2663" s="78" t="s">
        <v>2184</v>
      </c>
      <c r="K2663" s="78" t="s">
        <v>2185</v>
      </c>
      <c r="L2663" s="78" t="s">
        <v>1791</v>
      </c>
      <c r="M2663" s="78">
        <v>90</v>
      </c>
      <c r="N2663" s="78" t="s">
        <v>2271</v>
      </c>
      <c r="O2663" s="78" t="s">
        <v>2272</v>
      </c>
      <c r="P2663" s="82">
        <v>3</v>
      </c>
      <c r="Q2663" s="78" t="s">
        <v>2273</v>
      </c>
      <c r="R2663" s="82">
        <v>0</v>
      </c>
      <c r="S2663" s="82">
        <v>1</v>
      </c>
      <c r="T2663" s="82">
        <v>0</v>
      </c>
      <c r="U2663" s="82">
        <v>0</v>
      </c>
      <c r="V2663" s="82">
        <v>0</v>
      </c>
      <c r="W2663" s="82">
        <v>1</v>
      </c>
      <c r="X2663" s="82">
        <v>0</v>
      </c>
      <c r="Y2663" s="82">
        <v>0</v>
      </c>
      <c r="Z2663" s="82">
        <v>0</v>
      </c>
      <c r="AA2663" s="82">
        <v>1</v>
      </c>
      <c r="AB2663" s="82">
        <v>0</v>
      </c>
      <c r="AC2663" s="82">
        <v>0</v>
      </c>
      <c r="AD2663" s="85" t="str">
        <f>IF(A2663&lt;&gt;"",IF(D2663="DIRECCIÓN_DE_TRANSFERENCIAS","280 0031",VLOOKUP(C2663,NIVELES!$A$14:$B$105,2,0)),"")</f>
        <v>280 5450</v>
      </c>
      <c r="AE2663" s="86" t="s">
        <v>322</v>
      </c>
      <c r="AF2663" s="86" t="s">
        <v>545</v>
      </c>
      <c r="AG2663" s="79" t="str">
        <f>+IF(AF2663&lt;&gt;"",VLOOKUP(AF2663,NIVELES!$A$666:$B$673,2,0),"")</f>
        <v>SERVICIOS_DE_ATENCIÓN_GERONTOLÓGICA</v>
      </c>
      <c r="AH2663" s="78" t="s">
        <v>453</v>
      </c>
      <c r="AI2663" s="79" t="str">
        <f>IF(AH2663&lt;&gt;"",VLOOKUP(CONCATENATE(AG2663,AH2663),NIVELES!$B$676:$C$745,2,0),"")</f>
        <v xml:space="preserve">Subvenciones Para Contribuir El Cuidado De Las Personas Adultas Mayores  Atendidos  A Traves De  Terceros Sean Públicos O Privados </v>
      </c>
      <c r="AJ2663" s="78" t="s">
        <v>380</v>
      </c>
      <c r="AK2663" s="79" t="str">
        <f>+IF(AJ2663&lt;&gt;"",VLOOKUP(AJ2663,NIVELES!$A$816:$B$892,2,0),"")</f>
        <v>PROMOVER PRÁCTICAS DE CUIDADO A LAS PERSONAS ADULTAS MAYORES BAJO PARÁMETROS DE CALIDAD Y CALIDEZ</v>
      </c>
      <c r="AL2663" s="78" t="s">
        <v>556</v>
      </c>
      <c r="AM2663" s="78">
        <v>580104</v>
      </c>
      <c r="AN2663" s="79" t="str">
        <f>IF(AM2663&lt;&gt;"",+VLOOKUP(AM2663,NIVELES!$A$1652:$B$2466,2,0),"")</f>
        <v>A Gobiernos Autónomos Descentralizados</v>
      </c>
      <c r="AO2663" s="87">
        <v>103401.62</v>
      </c>
      <c r="AP2663" s="88">
        <v>0</v>
      </c>
      <c r="AQ2663" s="88">
        <v>34467.199999999997</v>
      </c>
      <c r="AR2663" s="88">
        <v>0</v>
      </c>
      <c r="AS2663" s="88">
        <v>0</v>
      </c>
      <c r="AT2663" s="88">
        <v>0</v>
      </c>
      <c r="AU2663" s="88">
        <v>34467.199999999997</v>
      </c>
      <c r="AV2663" s="88">
        <v>0</v>
      </c>
      <c r="AW2663" s="88">
        <v>0</v>
      </c>
      <c r="AX2663" s="88">
        <v>0</v>
      </c>
      <c r="AY2663" s="88">
        <v>34467.22</v>
      </c>
      <c r="AZ2663" s="88">
        <v>0</v>
      </c>
      <c r="BA2663" s="88">
        <v>0</v>
      </c>
      <c r="BB2663" s="89">
        <f t="shared" si="163"/>
        <v>103401.62</v>
      </c>
      <c r="BC2663" s="90" t="str">
        <f t="shared" si="162"/>
        <v>OK</v>
      </c>
      <c r="BD2663" s="91" t="str">
        <f t="shared" si="164"/>
        <v xml:space="preserve">                  </v>
      </c>
      <c r="BE2663" s="92">
        <f t="shared" si="165"/>
        <v>3</v>
      </c>
    </row>
    <row r="2664" spans="1:57" s="74" customFormat="1" ht="50.1" customHeight="1" x14ac:dyDescent="0.2">
      <c r="A2664" s="78" t="s">
        <v>55</v>
      </c>
      <c r="B2664" s="78" t="s">
        <v>61</v>
      </c>
      <c r="C2664" s="78" t="s">
        <v>1036</v>
      </c>
      <c r="D2664" s="78" t="s">
        <v>605</v>
      </c>
      <c r="E2664" s="79" t="str">
        <f>+IF(C2664&lt;&gt;"",VLOOKUP(MID(C2664,18,5),NIVELES!$A$133:$B$213,2,0),"")</f>
        <v>LOS_RÍOS</v>
      </c>
      <c r="F2664" s="80" t="s">
        <v>290</v>
      </c>
      <c r="G2664" s="81" t="str">
        <f>+IF(F2664&lt;&gt;"",VLOOKUP(F2664,NIVELES!$A$246:$C$464,3,0),"")</f>
        <v xml:space="preserve"> </v>
      </c>
      <c r="H2664" s="82" t="s">
        <v>1024</v>
      </c>
      <c r="I2664" s="78" t="s">
        <v>2201</v>
      </c>
      <c r="J2664" s="78" t="s">
        <v>2184</v>
      </c>
      <c r="K2664" s="78" t="s">
        <v>2185</v>
      </c>
      <c r="L2664" s="78" t="s">
        <v>1791</v>
      </c>
      <c r="M2664" s="78" t="s">
        <v>1791</v>
      </c>
      <c r="N2664" s="78" t="s">
        <v>1791</v>
      </c>
      <c r="O2664" s="78" t="s">
        <v>2274</v>
      </c>
      <c r="P2664" s="82">
        <v>12</v>
      </c>
      <c r="Q2664" s="78" t="s">
        <v>2955</v>
      </c>
      <c r="R2664" s="82">
        <v>1</v>
      </c>
      <c r="S2664" s="82">
        <v>1</v>
      </c>
      <c r="T2664" s="82">
        <v>1</v>
      </c>
      <c r="U2664" s="82">
        <v>1</v>
      </c>
      <c r="V2664" s="82">
        <v>1</v>
      </c>
      <c r="W2664" s="82">
        <v>1</v>
      </c>
      <c r="X2664" s="82">
        <v>1</v>
      </c>
      <c r="Y2664" s="82">
        <v>1</v>
      </c>
      <c r="Z2664" s="82">
        <v>1</v>
      </c>
      <c r="AA2664" s="82">
        <v>1</v>
      </c>
      <c r="AB2664" s="82">
        <v>1</v>
      </c>
      <c r="AC2664" s="82">
        <v>1</v>
      </c>
      <c r="AD2664" s="85" t="str">
        <f>IF(A2664&lt;&gt;"",IF(D2664="DIRECCIÓN_DE_TRANSFERENCIAS","280 0031",VLOOKUP(C2664,NIVELES!$A$14:$B$105,2,0)),"")</f>
        <v>280 5450</v>
      </c>
      <c r="AE2664" s="86" t="s">
        <v>322</v>
      </c>
      <c r="AF2664" s="86" t="s">
        <v>545</v>
      </c>
      <c r="AG2664" s="79" t="str">
        <f>+IF(AF2664&lt;&gt;"",VLOOKUP(AF2664,NIVELES!$A$666:$B$673,2,0),"")</f>
        <v>SERVICIOS_DE_ATENCIÓN_GERONTOLÓGICA</v>
      </c>
      <c r="AH2664" s="78" t="s">
        <v>322</v>
      </c>
      <c r="AI2664" s="79" t="str">
        <f>IF(AH2664&lt;&gt;"",VLOOKUP(CONCATENATE(AG2664,AH2664),NIVELES!$B$676:$C$745,2,0),"")</f>
        <v>Administracion De La Atencion Gerontologica</v>
      </c>
      <c r="AJ2664" s="78" t="s">
        <v>517</v>
      </c>
      <c r="AK2664" s="79" t="str">
        <f>+IF(AJ2664&lt;&gt;"",VLOOKUP(AJ2664,NIVELES!$A$816:$B$892,2,0),"")</f>
        <v>NO APLICA</v>
      </c>
      <c r="AL2664" s="78" t="s">
        <v>554</v>
      </c>
      <c r="AM2664" s="78">
        <v>530101</v>
      </c>
      <c r="AN2664" s="79" t="str">
        <f>IF(AM2664&lt;&gt;"",+VLOOKUP(AM2664,NIVELES!$A$1652:$B$2466,2,0),"")</f>
        <v>Agua Potable</v>
      </c>
      <c r="AO2664" s="87">
        <v>180</v>
      </c>
      <c r="AP2664" s="88">
        <v>15</v>
      </c>
      <c r="AQ2664" s="88">
        <v>0</v>
      </c>
      <c r="AR2664" s="88">
        <v>15</v>
      </c>
      <c r="AS2664" s="88">
        <v>15</v>
      </c>
      <c r="AT2664" s="88">
        <v>15</v>
      </c>
      <c r="AU2664" s="88">
        <v>15</v>
      </c>
      <c r="AV2664" s="88">
        <v>15</v>
      </c>
      <c r="AW2664" s="88">
        <v>15</v>
      </c>
      <c r="AX2664" s="88">
        <v>15</v>
      </c>
      <c r="AY2664" s="88">
        <v>15</v>
      </c>
      <c r="AZ2664" s="88">
        <v>15</v>
      </c>
      <c r="BA2664" s="88">
        <v>30</v>
      </c>
      <c r="BB2664" s="89">
        <f t="shared" si="163"/>
        <v>180</v>
      </c>
      <c r="BC2664" s="90" t="str">
        <f t="shared" si="162"/>
        <v>OK</v>
      </c>
      <c r="BD2664" s="91" t="str">
        <f t="shared" si="164"/>
        <v xml:space="preserve">                  </v>
      </c>
      <c r="BE2664" s="92">
        <f t="shared" si="165"/>
        <v>12</v>
      </c>
    </row>
    <row r="2665" spans="1:57" s="74" customFormat="1" ht="50.1" customHeight="1" x14ac:dyDescent="0.2">
      <c r="A2665" s="78" t="s">
        <v>55</v>
      </c>
      <c r="B2665" s="78" t="s">
        <v>61</v>
      </c>
      <c r="C2665" s="78" t="s">
        <v>1036</v>
      </c>
      <c r="D2665" s="78" t="s">
        <v>605</v>
      </c>
      <c r="E2665" s="79" t="str">
        <f>+IF(C2665&lt;&gt;"",VLOOKUP(MID(C2665,18,5),NIVELES!$A$133:$B$213,2,0),"")</f>
        <v>LOS_RÍOS</v>
      </c>
      <c r="F2665" s="80" t="s">
        <v>290</v>
      </c>
      <c r="G2665" s="81" t="str">
        <f>+IF(F2665&lt;&gt;"",VLOOKUP(F2665,NIVELES!$A$246:$C$464,3,0),"")</f>
        <v xml:space="preserve"> </v>
      </c>
      <c r="H2665" s="82" t="s">
        <v>1024</v>
      </c>
      <c r="I2665" s="78" t="s">
        <v>2201</v>
      </c>
      <c r="J2665" s="78" t="s">
        <v>2184</v>
      </c>
      <c r="K2665" s="78" t="s">
        <v>2185</v>
      </c>
      <c r="L2665" s="78" t="s">
        <v>1791</v>
      </c>
      <c r="M2665" s="78" t="s">
        <v>1791</v>
      </c>
      <c r="N2665" s="78" t="s">
        <v>1791</v>
      </c>
      <c r="O2665" s="78" t="s">
        <v>2274</v>
      </c>
      <c r="P2665" s="82">
        <v>12</v>
      </c>
      <c r="Q2665" s="78" t="s">
        <v>2955</v>
      </c>
      <c r="R2665" s="82">
        <v>1</v>
      </c>
      <c r="S2665" s="82">
        <v>1</v>
      </c>
      <c r="T2665" s="82">
        <v>1</v>
      </c>
      <c r="U2665" s="82">
        <v>1</v>
      </c>
      <c r="V2665" s="82">
        <v>1</v>
      </c>
      <c r="W2665" s="82">
        <v>1</v>
      </c>
      <c r="X2665" s="82">
        <v>1</v>
      </c>
      <c r="Y2665" s="82">
        <v>1</v>
      </c>
      <c r="Z2665" s="82">
        <v>1</v>
      </c>
      <c r="AA2665" s="82">
        <v>1</v>
      </c>
      <c r="AB2665" s="82">
        <v>1</v>
      </c>
      <c r="AC2665" s="82">
        <v>1</v>
      </c>
      <c r="AD2665" s="85" t="str">
        <f>IF(A2665&lt;&gt;"",IF(D2665="DIRECCIÓN_DE_TRANSFERENCIAS","280 0031",VLOOKUP(C2665,NIVELES!$A$14:$B$105,2,0)),"")</f>
        <v>280 5450</v>
      </c>
      <c r="AE2665" s="86" t="s">
        <v>322</v>
      </c>
      <c r="AF2665" s="86" t="s">
        <v>545</v>
      </c>
      <c r="AG2665" s="79" t="str">
        <f>+IF(AF2665&lt;&gt;"",VLOOKUP(AF2665,NIVELES!$A$666:$B$673,2,0),"")</f>
        <v>SERVICIOS_DE_ATENCIÓN_GERONTOLÓGICA</v>
      </c>
      <c r="AH2665" s="78" t="s">
        <v>322</v>
      </c>
      <c r="AI2665" s="79" t="str">
        <f>IF(AH2665&lt;&gt;"",VLOOKUP(CONCATENATE(AG2665,AH2665),NIVELES!$B$676:$C$745,2,0),"")</f>
        <v>Administracion De La Atencion Gerontologica</v>
      </c>
      <c r="AJ2665" s="78" t="s">
        <v>517</v>
      </c>
      <c r="AK2665" s="79" t="str">
        <f>+IF(AJ2665&lt;&gt;"",VLOOKUP(AJ2665,NIVELES!$A$816:$B$892,2,0),"")</f>
        <v>NO APLICA</v>
      </c>
      <c r="AL2665" s="78" t="s">
        <v>554</v>
      </c>
      <c r="AM2665" s="78">
        <v>530104</v>
      </c>
      <c r="AN2665" s="79" t="str">
        <f>IF(AM2665&lt;&gt;"",+VLOOKUP(AM2665,NIVELES!$A$1652:$B$2466,2,0),"")</f>
        <v>Energía Eléctrica</v>
      </c>
      <c r="AO2665" s="87">
        <v>5100</v>
      </c>
      <c r="AP2665" s="88">
        <v>425</v>
      </c>
      <c r="AQ2665" s="88">
        <v>0</v>
      </c>
      <c r="AR2665" s="88">
        <v>425</v>
      </c>
      <c r="AS2665" s="88">
        <v>425</v>
      </c>
      <c r="AT2665" s="88">
        <v>425</v>
      </c>
      <c r="AU2665" s="88">
        <v>425</v>
      </c>
      <c r="AV2665" s="88">
        <v>425</v>
      </c>
      <c r="AW2665" s="88">
        <v>425</v>
      </c>
      <c r="AX2665" s="88">
        <v>425</v>
      </c>
      <c r="AY2665" s="88">
        <v>425</v>
      </c>
      <c r="AZ2665" s="88">
        <v>425</v>
      </c>
      <c r="BA2665" s="88">
        <v>850</v>
      </c>
      <c r="BB2665" s="89">
        <f t="shared" si="163"/>
        <v>5100</v>
      </c>
      <c r="BC2665" s="90" t="str">
        <f t="shared" si="162"/>
        <v>OK</v>
      </c>
      <c r="BD2665" s="91" t="str">
        <f t="shared" si="164"/>
        <v xml:space="preserve">                  </v>
      </c>
      <c r="BE2665" s="92">
        <f t="shared" si="165"/>
        <v>12</v>
      </c>
    </row>
    <row r="2666" spans="1:57" s="74" customFormat="1" ht="50.1" customHeight="1" x14ac:dyDescent="0.2">
      <c r="A2666" s="78" t="s">
        <v>55</v>
      </c>
      <c r="B2666" s="78" t="s">
        <v>61</v>
      </c>
      <c r="C2666" s="78" t="s">
        <v>1036</v>
      </c>
      <c r="D2666" s="78" t="s">
        <v>605</v>
      </c>
      <c r="E2666" s="79" t="str">
        <f>+IF(C2666&lt;&gt;"",VLOOKUP(MID(C2666,18,5),NIVELES!$A$133:$B$213,2,0),"")</f>
        <v>LOS_RÍOS</v>
      </c>
      <c r="F2666" s="80" t="s">
        <v>290</v>
      </c>
      <c r="G2666" s="81" t="str">
        <f>+IF(F2666&lt;&gt;"",VLOOKUP(F2666,NIVELES!$A$246:$C$464,3,0),"")</f>
        <v xml:space="preserve"> </v>
      </c>
      <c r="H2666" s="82" t="s">
        <v>1024</v>
      </c>
      <c r="I2666" s="78" t="s">
        <v>2201</v>
      </c>
      <c r="J2666" s="78" t="s">
        <v>2184</v>
      </c>
      <c r="K2666" s="78" t="s">
        <v>2185</v>
      </c>
      <c r="L2666" s="78" t="s">
        <v>1791</v>
      </c>
      <c r="M2666" s="78" t="s">
        <v>1791</v>
      </c>
      <c r="N2666" s="78" t="s">
        <v>1791</v>
      </c>
      <c r="O2666" s="78" t="s">
        <v>2274</v>
      </c>
      <c r="P2666" s="82">
        <v>12</v>
      </c>
      <c r="Q2666" s="78" t="s">
        <v>2955</v>
      </c>
      <c r="R2666" s="82">
        <v>1</v>
      </c>
      <c r="S2666" s="82">
        <v>1</v>
      </c>
      <c r="T2666" s="82">
        <v>1</v>
      </c>
      <c r="U2666" s="82">
        <v>1</v>
      </c>
      <c r="V2666" s="82">
        <v>1</v>
      </c>
      <c r="W2666" s="82">
        <v>1</v>
      </c>
      <c r="X2666" s="82">
        <v>1</v>
      </c>
      <c r="Y2666" s="82">
        <v>1</v>
      </c>
      <c r="Z2666" s="82">
        <v>1</v>
      </c>
      <c r="AA2666" s="82">
        <v>1</v>
      </c>
      <c r="AB2666" s="82">
        <v>1</v>
      </c>
      <c r="AC2666" s="82">
        <v>1</v>
      </c>
      <c r="AD2666" s="85" t="str">
        <f>IF(A2666&lt;&gt;"",IF(D2666="DIRECCIÓN_DE_TRANSFERENCIAS","280 0031",VLOOKUP(C2666,NIVELES!$A$14:$B$105,2,0)),"")</f>
        <v>280 5450</v>
      </c>
      <c r="AE2666" s="86" t="s">
        <v>322</v>
      </c>
      <c r="AF2666" s="86" t="s">
        <v>545</v>
      </c>
      <c r="AG2666" s="79" t="str">
        <f>+IF(AF2666&lt;&gt;"",VLOOKUP(AF2666,NIVELES!$A$666:$B$673,2,0),"")</f>
        <v>SERVICIOS_DE_ATENCIÓN_GERONTOLÓGICA</v>
      </c>
      <c r="AH2666" s="78" t="s">
        <v>322</v>
      </c>
      <c r="AI2666" s="79" t="str">
        <f>IF(AH2666&lt;&gt;"",VLOOKUP(CONCATENATE(AG2666,AH2666),NIVELES!$B$676:$C$745,2,0),"")</f>
        <v>Administracion De La Atencion Gerontologica</v>
      </c>
      <c r="AJ2666" s="78" t="s">
        <v>517</v>
      </c>
      <c r="AK2666" s="79" t="str">
        <f>+IF(AJ2666&lt;&gt;"",VLOOKUP(AJ2666,NIVELES!$A$816:$B$892,2,0),"")</f>
        <v>NO APLICA</v>
      </c>
      <c r="AL2666" s="78" t="s">
        <v>554</v>
      </c>
      <c r="AM2666" s="78">
        <v>530105</v>
      </c>
      <c r="AN2666" s="79" t="str">
        <f>IF(AM2666&lt;&gt;"",+VLOOKUP(AM2666,NIVELES!$A$1652:$B$2466,2,0),"")</f>
        <v>Telecomunicaciones</v>
      </c>
      <c r="AO2666" s="87">
        <v>1115</v>
      </c>
      <c r="AP2666" s="88">
        <v>92.916666666666671</v>
      </c>
      <c r="AQ2666" s="88">
        <v>163.77000000000001</v>
      </c>
      <c r="AR2666" s="88">
        <v>92.916666666666671</v>
      </c>
      <c r="AS2666" s="88">
        <v>92.916666666666671</v>
      </c>
      <c r="AT2666" s="88">
        <v>92.916666666666671</v>
      </c>
      <c r="AU2666" s="88">
        <v>92.916666666666671</v>
      </c>
      <c r="AV2666" s="88">
        <v>92.916666666666671</v>
      </c>
      <c r="AW2666" s="88">
        <v>92.916666666666671</v>
      </c>
      <c r="AX2666" s="88">
        <v>92.916666666666671</v>
      </c>
      <c r="AY2666" s="88">
        <v>92.916666666666671</v>
      </c>
      <c r="AZ2666" s="88">
        <v>92.916666666666671</v>
      </c>
      <c r="BA2666" s="88">
        <v>22.063333333333503</v>
      </c>
      <c r="BB2666" s="89">
        <f t="shared" si="163"/>
        <v>1115</v>
      </c>
      <c r="BC2666" s="90" t="str">
        <f t="shared" si="162"/>
        <v>OK</v>
      </c>
      <c r="BD2666" s="91" t="str">
        <f t="shared" si="164"/>
        <v xml:space="preserve">                  </v>
      </c>
      <c r="BE2666" s="92">
        <f t="shared" si="165"/>
        <v>12</v>
      </c>
    </row>
    <row r="2667" spans="1:57" s="74" customFormat="1" ht="50.1" customHeight="1" x14ac:dyDescent="0.2">
      <c r="A2667" s="78" t="s">
        <v>55</v>
      </c>
      <c r="B2667" s="78" t="s">
        <v>61</v>
      </c>
      <c r="C2667" s="78" t="s">
        <v>1036</v>
      </c>
      <c r="D2667" s="78" t="s">
        <v>605</v>
      </c>
      <c r="E2667" s="79" t="str">
        <f>+IF(C2667&lt;&gt;"",VLOOKUP(MID(C2667,18,5),NIVELES!$A$133:$B$213,2,0),"")</f>
        <v>LOS_RÍOS</v>
      </c>
      <c r="F2667" s="80" t="s">
        <v>290</v>
      </c>
      <c r="G2667" s="81" t="str">
        <f>+IF(F2667&lt;&gt;"",VLOOKUP(F2667,NIVELES!$A$246:$C$464,3,0),"")</f>
        <v xml:space="preserve"> </v>
      </c>
      <c r="H2667" s="82" t="s">
        <v>1024</v>
      </c>
      <c r="I2667" s="78" t="s">
        <v>2201</v>
      </c>
      <c r="J2667" s="78" t="s">
        <v>2184</v>
      </c>
      <c r="K2667" s="78" t="s">
        <v>2185</v>
      </c>
      <c r="L2667" s="78" t="s">
        <v>1791</v>
      </c>
      <c r="M2667" s="78" t="s">
        <v>1791</v>
      </c>
      <c r="N2667" s="78" t="s">
        <v>1791</v>
      </c>
      <c r="O2667" s="78" t="s">
        <v>2284</v>
      </c>
      <c r="P2667" s="82">
        <v>12</v>
      </c>
      <c r="Q2667" s="78" t="s">
        <v>2955</v>
      </c>
      <c r="R2667" s="82">
        <v>1</v>
      </c>
      <c r="S2667" s="82">
        <v>1</v>
      </c>
      <c r="T2667" s="82">
        <v>1</v>
      </c>
      <c r="U2667" s="82">
        <v>1</v>
      </c>
      <c r="V2667" s="82">
        <v>1</v>
      </c>
      <c r="W2667" s="82">
        <v>1</v>
      </c>
      <c r="X2667" s="82">
        <v>1</v>
      </c>
      <c r="Y2667" s="82">
        <v>1</v>
      </c>
      <c r="Z2667" s="82">
        <v>1</v>
      </c>
      <c r="AA2667" s="82">
        <v>1</v>
      </c>
      <c r="AB2667" s="82">
        <v>1</v>
      </c>
      <c r="AC2667" s="82">
        <v>1</v>
      </c>
      <c r="AD2667" s="85" t="str">
        <f>IF(A2667&lt;&gt;"",IF(D2667="DIRECCIÓN_DE_TRANSFERENCIAS","280 0031",VLOOKUP(C2667,NIVELES!$A$14:$B$105,2,0)),"")</f>
        <v>280 5450</v>
      </c>
      <c r="AE2667" s="86" t="s">
        <v>322</v>
      </c>
      <c r="AF2667" s="86" t="s">
        <v>545</v>
      </c>
      <c r="AG2667" s="79" t="str">
        <f>+IF(AF2667&lt;&gt;"",VLOOKUP(AF2667,NIVELES!$A$666:$B$673,2,0),"")</f>
        <v>SERVICIOS_DE_ATENCIÓN_GERONTOLÓGICA</v>
      </c>
      <c r="AH2667" s="78" t="s">
        <v>322</v>
      </c>
      <c r="AI2667" s="79" t="str">
        <f>IF(AH2667&lt;&gt;"",VLOOKUP(CONCATENATE(AG2667,AH2667),NIVELES!$B$676:$C$745,2,0),"")</f>
        <v>Administracion De La Atencion Gerontologica</v>
      </c>
      <c r="AJ2667" s="78" t="s">
        <v>517</v>
      </c>
      <c r="AK2667" s="79" t="str">
        <f>+IF(AJ2667&lt;&gt;"",VLOOKUP(AJ2667,NIVELES!$A$816:$B$892,2,0),"")</f>
        <v>NO APLICA</v>
      </c>
      <c r="AL2667" s="78" t="s">
        <v>554</v>
      </c>
      <c r="AM2667" s="78">
        <v>530208</v>
      </c>
      <c r="AN2667" s="79" t="str">
        <f>IF(AM2667&lt;&gt;"",+VLOOKUP(AM2667,NIVELES!$A$1652:$B$2466,2,0),"")</f>
        <v>Servicio de Seguridad y Vigilancia</v>
      </c>
      <c r="AO2667" s="87">
        <v>19450</v>
      </c>
      <c r="AP2667" s="88">
        <v>1954.1666666666667</v>
      </c>
      <c r="AQ2667" s="88">
        <v>1400</v>
      </c>
      <c r="AR2667" s="88">
        <v>1954.1666666666667</v>
      </c>
      <c r="AS2667" s="88">
        <v>1954.1666666666667</v>
      </c>
      <c r="AT2667" s="88">
        <v>1954.1666666666667</v>
      </c>
      <c r="AU2667" s="88">
        <v>1954.1666666666667</v>
      </c>
      <c r="AV2667" s="88">
        <v>1954.1666666666667</v>
      </c>
      <c r="AW2667" s="88">
        <v>1954.1666666666667</v>
      </c>
      <c r="AX2667" s="88">
        <v>1954.1666666666667</v>
      </c>
      <c r="AY2667" s="88">
        <v>1954.1666666666667</v>
      </c>
      <c r="AZ2667" s="88">
        <v>0</v>
      </c>
      <c r="BA2667" s="88">
        <v>462.5</v>
      </c>
      <c r="BB2667" s="89">
        <f t="shared" si="163"/>
        <v>19450</v>
      </c>
      <c r="BC2667" s="90" t="str">
        <f t="shared" si="162"/>
        <v>OK</v>
      </c>
      <c r="BD2667" s="91" t="str">
        <f t="shared" si="164"/>
        <v xml:space="preserve">                  </v>
      </c>
      <c r="BE2667" s="92">
        <f t="shared" si="165"/>
        <v>12</v>
      </c>
    </row>
    <row r="2668" spans="1:57" s="74" customFormat="1" ht="50.1" customHeight="1" x14ac:dyDescent="0.2">
      <c r="A2668" s="78" t="s">
        <v>55</v>
      </c>
      <c r="B2668" s="78" t="s">
        <v>61</v>
      </c>
      <c r="C2668" s="78" t="s">
        <v>1036</v>
      </c>
      <c r="D2668" s="78" t="s">
        <v>605</v>
      </c>
      <c r="E2668" s="79" t="str">
        <f>+IF(C2668&lt;&gt;"",VLOOKUP(MID(C2668,18,5),NIVELES!$A$133:$B$213,2,0),"")</f>
        <v>LOS_RÍOS</v>
      </c>
      <c r="F2668" s="80" t="s">
        <v>290</v>
      </c>
      <c r="G2668" s="81" t="str">
        <f>+IF(F2668&lt;&gt;"",VLOOKUP(F2668,NIVELES!$A$246:$C$464,3,0),"")</f>
        <v xml:space="preserve"> </v>
      </c>
      <c r="H2668" s="82" t="s">
        <v>1024</v>
      </c>
      <c r="I2668" s="78" t="s">
        <v>2201</v>
      </c>
      <c r="J2668" s="78" t="s">
        <v>2184</v>
      </c>
      <c r="K2668" s="78" t="s">
        <v>2185</v>
      </c>
      <c r="L2668" s="78" t="s">
        <v>1791</v>
      </c>
      <c r="M2668" s="78" t="s">
        <v>1791</v>
      </c>
      <c r="N2668" s="78" t="s">
        <v>1791</v>
      </c>
      <c r="O2668" s="78" t="s">
        <v>2285</v>
      </c>
      <c r="P2668" s="82">
        <v>12</v>
      </c>
      <c r="Q2668" s="78" t="s">
        <v>2955</v>
      </c>
      <c r="R2668" s="82">
        <v>1</v>
      </c>
      <c r="S2668" s="82">
        <v>1</v>
      </c>
      <c r="T2668" s="82">
        <v>1</v>
      </c>
      <c r="U2668" s="82">
        <v>1</v>
      </c>
      <c r="V2668" s="82">
        <v>1</v>
      </c>
      <c r="W2668" s="82">
        <v>1</v>
      </c>
      <c r="X2668" s="82">
        <v>1</v>
      </c>
      <c r="Y2668" s="82">
        <v>1</v>
      </c>
      <c r="Z2668" s="82">
        <v>1</v>
      </c>
      <c r="AA2668" s="82">
        <v>1</v>
      </c>
      <c r="AB2668" s="82">
        <v>1</v>
      </c>
      <c r="AC2668" s="82">
        <v>1</v>
      </c>
      <c r="AD2668" s="85" t="str">
        <f>IF(A2668&lt;&gt;"",IF(D2668="DIRECCIÓN_DE_TRANSFERENCIAS","280 0031",VLOOKUP(C2668,NIVELES!$A$14:$B$105,2,0)),"")</f>
        <v>280 5450</v>
      </c>
      <c r="AE2668" s="86" t="s">
        <v>322</v>
      </c>
      <c r="AF2668" s="86" t="s">
        <v>545</v>
      </c>
      <c r="AG2668" s="79" t="str">
        <f>+IF(AF2668&lt;&gt;"",VLOOKUP(AF2668,NIVELES!$A$666:$B$673,2,0),"")</f>
        <v>SERVICIOS_DE_ATENCIÓN_GERONTOLÓGICA</v>
      </c>
      <c r="AH2668" s="78" t="s">
        <v>322</v>
      </c>
      <c r="AI2668" s="79" t="str">
        <f>IF(AH2668&lt;&gt;"",VLOOKUP(CONCATENATE(AG2668,AH2668),NIVELES!$B$676:$C$745,2,0),"")</f>
        <v>Administracion De La Atencion Gerontologica</v>
      </c>
      <c r="AJ2668" s="78" t="s">
        <v>517</v>
      </c>
      <c r="AK2668" s="79" t="str">
        <f>+IF(AJ2668&lt;&gt;"",VLOOKUP(AJ2668,NIVELES!$A$816:$B$892,2,0),"")</f>
        <v>NO APLICA</v>
      </c>
      <c r="AL2668" s="78" t="s">
        <v>554</v>
      </c>
      <c r="AM2668" s="78">
        <v>530209</v>
      </c>
      <c r="AN2668" s="79" t="str">
        <f>IF(AM2668&lt;&gt;"",+VLOOKUP(AM2668,NIVELES!$A$1652:$B$2466,2,0),"")</f>
        <v>Servicios de Aseo; Lavado de Vestimenta de Trabajo; Fumigación, Desinfección y Limpieza de Instalaciones</v>
      </c>
      <c r="AO2668" s="87">
        <v>47990</v>
      </c>
      <c r="AP2668" s="88">
        <v>3999.1666666666665</v>
      </c>
      <c r="AQ2668" s="88">
        <v>2029.94</v>
      </c>
      <c r="AR2668" s="88">
        <v>3999.1666666666665</v>
      </c>
      <c r="AS2668" s="88">
        <v>3999.1666666666665</v>
      </c>
      <c r="AT2668" s="88">
        <v>3999.1666666666665</v>
      </c>
      <c r="AU2668" s="88">
        <v>3999.1666666666665</v>
      </c>
      <c r="AV2668" s="88">
        <v>3999.1666666666665</v>
      </c>
      <c r="AW2668" s="88">
        <v>3999.1666666666665</v>
      </c>
      <c r="AX2668" s="88">
        <v>3999.1666666666665</v>
      </c>
      <c r="AY2668" s="88">
        <v>3999.1666666666665</v>
      </c>
      <c r="AZ2668" s="88">
        <v>3999.1666666666665</v>
      </c>
      <c r="BA2668" s="88">
        <v>5968.3933333333334</v>
      </c>
      <c r="BB2668" s="89">
        <f t="shared" si="163"/>
        <v>47990</v>
      </c>
      <c r="BC2668" s="90" t="str">
        <f t="shared" si="162"/>
        <v>OK</v>
      </c>
      <c r="BD2668" s="91" t="str">
        <f t="shared" si="164"/>
        <v xml:space="preserve">                  </v>
      </c>
      <c r="BE2668" s="92">
        <f t="shared" si="165"/>
        <v>12</v>
      </c>
    </row>
    <row r="2669" spans="1:57" s="74" customFormat="1" ht="50.1" customHeight="1" x14ac:dyDescent="0.2">
      <c r="A2669" s="78" t="s">
        <v>55</v>
      </c>
      <c r="B2669" s="78" t="s">
        <v>61</v>
      </c>
      <c r="C2669" s="78" t="s">
        <v>1036</v>
      </c>
      <c r="D2669" s="78" t="s">
        <v>605</v>
      </c>
      <c r="E2669" s="79" t="str">
        <f>+IF(C2669&lt;&gt;"",VLOOKUP(MID(C2669,18,5),NIVELES!$A$133:$B$213,2,0),"")</f>
        <v>LOS_RÍOS</v>
      </c>
      <c r="F2669" s="80" t="s">
        <v>290</v>
      </c>
      <c r="G2669" s="81" t="str">
        <f>+IF(F2669&lt;&gt;"",VLOOKUP(F2669,NIVELES!$A$246:$C$464,3,0),"")</f>
        <v xml:space="preserve"> </v>
      </c>
      <c r="H2669" s="82" t="s">
        <v>1024</v>
      </c>
      <c r="I2669" s="78" t="s">
        <v>2201</v>
      </c>
      <c r="J2669" s="78" t="s">
        <v>2184</v>
      </c>
      <c r="K2669" s="78" t="s">
        <v>2185</v>
      </c>
      <c r="L2669" s="78" t="s">
        <v>1791</v>
      </c>
      <c r="M2669" s="78" t="s">
        <v>1791</v>
      </c>
      <c r="N2669" s="78" t="s">
        <v>1791</v>
      </c>
      <c r="O2669" s="78" t="s">
        <v>2286</v>
      </c>
      <c r="P2669" s="82">
        <v>1</v>
      </c>
      <c r="Q2669" s="78" t="s">
        <v>2955</v>
      </c>
      <c r="R2669" s="82">
        <v>0</v>
      </c>
      <c r="S2669" s="82">
        <v>0</v>
      </c>
      <c r="T2669" s="82">
        <v>0</v>
      </c>
      <c r="U2669" s="82">
        <v>0</v>
      </c>
      <c r="V2669" s="82">
        <v>0</v>
      </c>
      <c r="W2669" s="82">
        <v>1</v>
      </c>
      <c r="X2669" s="82">
        <v>0</v>
      </c>
      <c r="Y2669" s="82">
        <v>0</v>
      </c>
      <c r="Z2669" s="82">
        <v>0</v>
      </c>
      <c r="AA2669" s="82">
        <v>0</v>
      </c>
      <c r="AB2669" s="82">
        <v>0</v>
      </c>
      <c r="AC2669" s="82">
        <v>0</v>
      </c>
      <c r="AD2669" s="85" t="str">
        <f>IF(A2669&lt;&gt;"",IF(D2669="DIRECCIÓN_DE_TRANSFERENCIAS","280 0031",VLOOKUP(C2669,NIVELES!$A$14:$B$105,2,0)),"")</f>
        <v>280 5450</v>
      </c>
      <c r="AE2669" s="86" t="s">
        <v>322</v>
      </c>
      <c r="AF2669" s="86" t="s">
        <v>545</v>
      </c>
      <c r="AG2669" s="79" t="str">
        <f>+IF(AF2669&lt;&gt;"",VLOOKUP(AF2669,NIVELES!$A$666:$B$673,2,0),"")</f>
        <v>SERVICIOS_DE_ATENCIÓN_GERONTOLÓGICA</v>
      </c>
      <c r="AH2669" s="78" t="s">
        <v>322</v>
      </c>
      <c r="AI2669" s="79" t="str">
        <f>IF(AH2669&lt;&gt;"",VLOOKUP(CONCATENATE(AG2669,AH2669),NIVELES!$B$676:$C$745,2,0),"")</f>
        <v>Administracion De La Atencion Gerontologica</v>
      </c>
      <c r="AJ2669" s="78" t="s">
        <v>517</v>
      </c>
      <c r="AK2669" s="79" t="str">
        <f>+IF(AJ2669&lt;&gt;"",VLOOKUP(AJ2669,NIVELES!$A$816:$B$892,2,0),"")</f>
        <v>NO APLICA</v>
      </c>
      <c r="AL2669" s="78" t="s">
        <v>554</v>
      </c>
      <c r="AM2669" s="78">
        <v>530245</v>
      </c>
      <c r="AN2669" s="79" t="str">
        <f>IF(AM2669&lt;&gt;"",+VLOOKUP(AM2669,NIVELES!$A$1652:$B$2466,2,0),"")</f>
        <v>Servicios relacionados a la exhumación e inhumación de cadáveres</v>
      </c>
      <c r="AO2669" s="87">
        <v>500</v>
      </c>
      <c r="AP2669" s="88">
        <v>0</v>
      </c>
      <c r="AQ2669" s="88">
        <v>0</v>
      </c>
      <c r="AR2669" s="88">
        <v>0</v>
      </c>
      <c r="AS2669" s="88">
        <v>0</v>
      </c>
      <c r="AT2669" s="88">
        <v>0</v>
      </c>
      <c r="AU2669" s="88">
        <v>500</v>
      </c>
      <c r="AV2669" s="88">
        <v>0</v>
      </c>
      <c r="AW2669" s="88">
        <v>0</v>
      </c>
      <c r="AX2669" s="88">
        <v>0</v>
      </c>
      <c r="AY2669" s="88">
        <v>0</v>
      </c>
      <c r="AZ2669" s="88">
        <v>0</v>
      </c>
      <c r="BA2669" s="88"/>
      <c r="BB2669" s="89">
        <f t="shared" si="163"/>
        <v>500</v>
      </c>
      <c r="BC2669" s="90" t="str">
        <f t="shared" si="162"/>
        <v>OK</v>
      </c>
      <c r="BD2669" s="91" t="str">
        <f t="shared" si="164"/>
        <v xml:space="preserve">                  </v>
      </c>
      <c r="BE2669" s="92">
        <f t="shared" si="165"/>
        <v>1</v>
      </c>
    </row>
    <row r="2670" spans="1:57" s="74" customFormat="1" ht="50.1" customHeight="1" x14ac:dyDescent="0.2">
      <c r="A2670" s="78" t="s">
        <v>55</v>
      </c>
      <c r="B2670" s="78" t="s">
        <v>61</v>
      </c>
      <c r="C2670" s="78" t="s">
        <v>1036</v>
      </c>
      <c r="D2670" s="78" t="s">
        <v>605</v>
      </c>
      <c r="E2670" s="79" t="str">
        <f>+IF(C2670&lt;&gt;"",VLOOKUP(MID(C2670,18,5),NIVELES!$A$133:$B$213,2,0),"")</f>
        <v>LOS_RÍOS</v>
      </c>
      <c r="F2670" s="80" t="s">
        <v>290</v>
      </c>
      <c r="G2670" s="81" t="str">
        <f>+IF(F2670&lt;&gt;"",VLOOKUP(F2670,NIVELES!$A$246:$C$464,3,0),"")</f>
        <v xml:space="preserve"> </v>
      </c>
      <c r="H2670" s="82" t="s">
        <v>1024</v>
      </c>
      <c r="I2670" s="78" t="s">
        <v>2201</v>
      </c>
      <c r="J2670" s="78" t="s">
        <v>2184</v>
      </c>
      <c r="K2670" s="78" t="s">
        <v>2185</v>
      </c>
      <c r="L2670" s="78" t="s">
        <v>1791</v>
      </c>
      <c r="M2670" s="78" t="s">
        <v>1791</v>
      </c>
      <c r="N2670" s="78" t="s">
        <v>1791</v>
      </c>
      <c r="O2670" s="78" t="s">
        <v>2279</v>
      </c>
      <c r="P2670" s="82">
        <v>1</v>
      </c>
      <c r="Q2670" s="78" t="s">
        <v>2955</v>
      </c>
      <c r="R2670" s="82">
        <v>0</v>
      </c>
      <c r="S2670" s="82">
        <v>0</v>
      </c>
      <c r="T2670" s="82">
        <v>0</v>
      </c>
      <c r="U2670" s="82">
        <v>0</v>
      </c>
      <c r="V2670" s="82">
        <v>1</v>
      </c>
      <c r="W2670" s="82">
        <v>0</v>
      </c>
      <c r="X2670" s="82">
        <v>0</v>
      </c>
      <c r="Y2670" s="82">
        <v>0</v>
      </c>
      <c r="Z2670" s="82">
        <v>0</v>
      </c>
      <c r="AA2670" s="82">
        <v>0</v>
      </c>
      <c r="AB2670" s="82">
        <v>0</v>
      </c>
      <c r="AC2670" s="82">
        <v>0</v>
      </c>
      <c r="AD2670" s="85" t="str">
        <f>IF(A2670&lt;&gt;"",IF(D2670="DIRECCIÓN_DE_TRANSFERENCIAS","280 0031",VLOOKUP(C2670,NIVELES!$A$14:$B$105,2,0)),"")</f>
        <v>280 5450</v>
      </c>
      <c r="AE2670" s="86" t="s">
        <v>322</v>
      </c>
      <c r="AF2670" s="86" t="s">
        <v>545</v>
      </c>
      <c r="AG2670" s="79" t="str">
        <f>+IF(AF2670&lt;&gt;"",VLOOKUP(AF2670,NIVELES!$A$666:$B$673,2,0),"")</f>
        <v>SERVICIOS_DE_ATENCIÓN_GERONTOLÓGICA</v>
      </c>
      <c r="AH2670" s="78" t="s">
        <v>322</v>
      </c>
      <c r="AI2670" s="79" t="str">
        <f>IF(AH2670&lt;&gt;"",VLOOKUP(CONCATENATE(AG2670,AH2670),NIVELES!$B$676:$C$745,2,0),"")</f>
        <v>Administracion De La Atencion Gerontologica</v>
      </c>
      <c r="AJ2670" s="78" t="s">
        <v>517</v>
      </c>
      <c r="AK2670" s="79" t="str">
        <f>+IF(AJ2670&lt;&gt;"",VLOOKUP(AJ2670,NIVELES!$A$816:$B$892,2,0),"")</f>
        <v>NO APLICA</v>
      </c>
      <c r="AL2670" s="78" t="s">
        <v>554</v>
      </c>
      <c r="AM2670" s="78">
        <v>530404</v>
      </c>
      <c r="AN2670" s="79" t="str">
        <f>IF(AM2670&lt;&gt;"",+VLOOKUP(AM2670,NIVELES!$A$1652:$B$2466,2,0),"")</f>
        <v>Maquinarias y Equipos (Instalación, Mantenimiento y Reparación)</v>
      </c>
      <c r="AO2670" s="87">
        <v>5005</v>
      </c>
      <c r="AP2670" s="88">
        <v>0</v>
      </c>
      <c r="AQ2670" s="88">
        <v>0</v>
      </c>
      <c r="AR2670" s="88">
        <v>0</v>
      </c>
      <c r="AS2670" s="88">
        <v>0</v>
      </c>
      <c r="AT2670" s="88">
        <v>5005</v>
      </c>
      <c r="AU2670" s="88">
        <v>0</v>
      </c>
      <c r="AV2670" s="88">
        <v>0</v>
      </c>
      <c r="AW2670" s="88">
        <v>0</v>
      </c>
      <c r="AX2670" s="88">
        <v>0</v>
      </c>
      <c r="AY2670" s="88"/>
      <c r="AZ2670" s="88"/>
      <c r="BA2670" s="88"/>
      <c r="BB2670" s="89">
        <f t="shared" si="163"/>
        <v>5005</v>
      </c>
      <c r="BC2670" s="90" t="str">
        <f t="shared" si="162"/>
        <v>OK</v>
      </c>
      <c r="BD2670" s="91" t="str">
        <f t="shared" si="164"/>
        <v xml:space="preserve">                  </v>
      </c>
      <c r="BE2670" s="92">
        <f t="shared" si="165"/>
        <v>1</v>
      </c>
    </row>
    <row r="2671" spans="1:57" s="74" customFormat="1" ht="50.1" customHeight="1" x14ac:dyDescent="0.2">
      <c r="A2671" s="78" t="s">
        <v>55</v>
      </c>
      <c r="B2671" s="78" t="s">
        <v>61</v>
      </c>
      <c r="C2671" s="78" t="s">
        <v>1036</v>
      </c>
      <c r="D2671" s="78" t="s">
        <v>605</v>
      </c>
      <c r="E2671" s="79" t="str">
        <f>+IF(C2671&lt;&gt;"",VLOOKUP(MID(C2671,18,5),NIVELES!$A$133:$B$213,2,0),"")</f>
        <v>LOS_RÍOS</v>
      </c>
      <c r="F2671" s="80" t="s">
        <v>290</v>
      </c>
      <c r="G2671" s="81" t="str">
        <f>+IF(F2671&lt;&gt;"",VLOOKUP(F2671,NIVELES!$A$246:$C$464,3,0),"")</f>
        <v xml:space="preserve"> </v>
      </c>
      <c r="H2671" s="82" t="s">
        <v>1024</v>
      </c>
      <c r="I2671" s="78" t="s">
        <v>2201</v>
      </c>
      <c r="J2671" s="78" t="s">
        <v>2184</v>
      </c>
      <c r="K2671" s="78" t="s">
        <v>2185</v>
      </c>
      <c r="L2671" s="78" t="s">
        <v>1791</v>
      </c>
      <c r="M2671" s="78" t="s">
        <v>1791</v>
      </c>
      <c r="N2671" s="78" t="s">
        <v>1791</v>
      </c>
      <c r="O2671" s="78" t="s">
        <v>2278</v>
      </c>
      <c r="P2671" s="82">
        <v>1</v>
      </c>
      <c r="Q2671" s="78" t="s">
        <v>2955</v>
      </c>
      <c r="R2671" s="82">
        <v>0</v>
      </c>
      <c r="S2671" s="82">
        <v>0</v>
      </c>
      <c r="T2671" s="82">
        <v>0</v>
      </c>
      <c r="U2671" s="82">
        <v>0</v>
      </c>
      <c r="V2671" s="82">
        <v>1</v>
      </c>
      <c r="W2671" s="82">
        <v>0</v>
      </c>
      <c r="X2671" s="82">
        <v>0</v>
      </c>
      <c r="Y2671" s="82">
        <v>0</v>
      </c>
      <c r="Z2671" s="82">
        <v>0</v>
      </c>
      <c r="AA2671" s="82">
        <v>0</v>
      </c>
      <c r="AB2671" s="82">
        <v>0</v>
      </c>
      <c r="AC2671" s="82">
        <v>0</v>
      </c>
      <c r="AD2671" s="85" t="str">
        <f>IF(A2671&lt;&gt;"",IF(D2671="DIRECCIÓN_DE_TRANSFERENCIAS","280 0031",VLOOKUP(C2671,NIVELES!$A$14:$B$105,2,0)),"")</f>
        <v>280 5450</v>
      </c>
      <c r="AE2671" s="86" t="s">
        <v>322</v>
      </c>
      <c r="AF2671" s="86" t="s">
        <v>545</v>
      </c>
      <c r="AG2671" s="79" t="str">
        <f>+IF(AF2671&lt;&gt;"",VLOOKUP(AF2671,NIVELES!$A$666:$B$673,2,0),"")</f>
        <v>SERVICIOS_DE_ATENCIÓN_GERONTOLÓGICA</v>
      </c>
      <c r="AH2671" s="78" t="s">
        <v>322</v>
      </c>
      <c r="AI2671" s="79" t="str">
        <f>IF(AH2671&lt;&gt;"",VLOOKUP(CONCATENATE(AG2671,AH2671),NIVELES!$B$676:$C$745,2,0),"")</f>
        <v>Administracion De La Atencion Gerontologica</v>
      </c>
      <c r="AJ2671" s="78" t="s">
        <v>517</v>
      </c>
      <c r="AK2671" s="79" t="str">
        <f>+IF(AJ2671&lt;&gt;"",VLOOKUP(AJ2671,NIVELES!$A$816:$B$892,2,0),"")</f>
        <v>NO APLICA</v>
      </c>
      <c r="AL2671" s="78" t="s">
        <v>554</v>
      </c>
      <c r="AM2671" s="78">
        <v>530402</v>
      </c>
      <c r="AN2671" s="79" t="str">
        <f>IF(AM2671&lt;&gt;"",+VLOOKUP(AM2671,NIVELES!$A$1652:$B$2466,2,0),"")</f>
        <v>Edificios, Locales, Residencias y Cableado Estructurado (Instalación, Mantenimiento y Reparación)</v>
      </c>
      <c r="AO2671" s="87">
        <v>7000</v>
      </c>
      <c r="AP2671" s="88">
        <v>0</v>
      </c>
      <c r="AQ2671" s="88">
        <v>0</v>
      </c>
      <c r="AR2671" s="88">
        <v>0</v>
      </c>
      <c r="AS2671" s="88">
        <v>0</v>
      </c>
      <c r="AT2671" s="88">
        <v>1700</v>
      </c>
      <c r="AU2671" s="88">
        <v>0</v>
      </c>
      <c r="AV2671" s="88">
        <v>0</v>
      </c>
      <c r="AW2671" s="88">
        <v>0</v>
      </c>
      <c r="AX2671" s="88">
        <v>0</v>
      </c>
      <c r="AY2671" s="88">
        <v>0</v>
      </c>
      <c r="AZ2671" s="88">
        <v>0</v>
      </c>
      <c r="BA2671" s="88">
        <v>5300</v>
      </c>
      <c r="BB2671" s="89">
        <f t="shared" si="163"/>
        <v>7000</v>
      </c>
      <c r="BC2671" s="90" t="str">
        <f t="shared" si="162"/>
        <v>OK</v>
      </c>
      <c r="BD2671" s="91" t="str">
        <f t="shared" si="164"/>
        <v xml:space="preserve">                  </v>
      </c>
      <c r="BE2671" s="92">
        <f t="shared" si="165"/>
        <v>1</v>
      </c>
    </row>
    <row r="2672" spans="1:57" s="74" customFormat="1" ht="50.1" customHeight="1" x14ac:dyDescent="0.2">
      <c r="A2672" s="78" t="s">
        <v>55</v>
      </c>
      <c r="B2672" s="78" t="s">
        <v>61</v>
      </c>
      <c r="C2672" s="78" t="s">
        <v>1036</v>
      </c>
      <c r="D2672" s="78" t="s">
        <v>605</v>
      </c>
      <c r="E2672" s="79" t="str">
        <f>+IF(C2672&lt;&gt;"",VLOOKUP(MID(C2672,18,5),NIVELES!$A$133:$B$213,2,0),"")</f>
        <v>LOS_RÍOS</v>
      </c>
      <c r="F2672" s="80" t="s">
        <v>290</v>
      </c>
      <c r="G2672" s="81" t="str">
        <f>+IF(F2672&lt;&gt;"",VLOOKUP(F2672,NIVELES!$A$246:$C$464,3,0),"")</f>
        <v xml:space="preserve"> </v>
      </c>
      <c r="H2672" s="82" t="s">
        <v>1024</v>
      </c>
      <c r="I2672" s="78" t="s">
        <v>2201</v>
      </c>
      <c r="J2672" s="78" t="s">
        <v>2184</v>
      </c>
      <c r="K2672" s="78" t="s">
        <v>2185</v>
      </c>
      <c r="L2672" s="78" t="s">
        <v>1791</v>
      </c>
      <c r="M2672" s="78" t="s">
        <v>1791</v>
      </c>
      <c r="N2672" s="78" t="s">
        <v>1791</v>
      </c>
      <c r="O2672" s="78" t="s">
        <v>2276</v>
      </c>
      <c r="P2672" s="82">
        <v>12</v>
      </c>
      <c r="Q2672" s="78" t="s">
        <v>2955</v>
      </c>
      <c r="R2672" s="82">
        <v>1</v>
      </c>
      <c r="S2672" s="82">
        <v>1</v>
      </c>
      <c r="T2672" s="82">
        <v>1</v>
      </c>
      <c r="U2672" s="82">
        <v>1</v>
      </c>
      <c r="V2672" s="82">
        <v>1</v>
      </c>
      <c r="W2672" s="82">
        <v>1</v>
      </c>
      <c r="X2672" s="82">
        <v>1</v>
      </c>
      <c r="Y2672" s="82">
        <v>1</v>
      </c>
      <c r="Z2672" s="82">
        <v>1</v>
      </c>
      <c r="AA2672" s="82">
        <v>1</v>
      </c>
      <c r="AB2672" s="82">
        <v>1</v>
      </c>
      <c r="AC2672" s="82">
        <v>1</v>
      </c>
      <c r="AD2672" s="85" t="str">
        <f>IF(A2672&lt;&gt;"",IF(D2672="DIRECCIÓN_DE_TRANSFERENCIAS","280 0031",VLOOKUP(C2672,NIVELES!$A$14:$B$105,2,0)),"")</f>
        <v>280 5450</v>
      </c>
      <c r="AE2672" s="86" t="s">
        <v>322</v>
      </c>
      <c r="AF2672" s="86" t="s">
        <v>545</v>
      </c>
      <c r="AG2672" s="79" t="str">
        <f>+IF(AF2672&lt;&gt;"",VLOOKUP(AF2672,NIVELES!$A$666:$B$673,2,0),"")</f>
        <v>SERVICIOS_DE_ATENCIÓN_GERONTOLÓGICA</v>
      </c>
      <c r="AH2672" s="78" t="s">
        <v>322</v>
      </c>
      <c r="AI2672" s="79" t="str">
        <f>IF(AH2672&lt;&gt;"",VLOOKUP(CONCATENATE(AG2672,AH2672),NIVELES!$B$676:$C$745,2,0),"")</f>
        <v>Administracion De La Atencion Gerontologica</v>
      </c>
      <c r="AJ2672" s="78" t="s">
        <v>517</v>
      </c>
      <c r="AK2672" s="79" t="str">
        <f>+IF(AJ2672&lt;&gt;"",VLOOKUP(AJ2672,NIVELES!$A$816:$B$892,2,0),"")</f>
        <v>NO APLICA</v>
      </c>
      <c r="AL2672" s="78" t="s">
        <v>554</v>
      </c>
      <c r="AM2672" s="78">
        <v>530235</v>
      </c>
      <c r="AN2672" s="79" t="str">
        <f>IF(AM2672&lt;&gt;"",+VLOOKUP(AM2672,NIVELES!$A$1652:$B$2466,2,0),"")</f>
        <v>Servicio de Alimentación</v>
      </c>
      <c r="AO2672" s="87">
        <v>74490</v>
      </c>
      <c r="AP2672" s="88">
        <v>6207.5</v>
      </c>
      <c r="AQ2672" s="88">
        <v>6951.06</v>
      </c>
      <c r="AR2672" s="88">
        <v>6207.5</v>
      </c>
      <c r="AS2672" s="88">
        <v>6207.5</v>
      </c>
      <c r="AT2672" s="88">
        <v>6207.5</v>
      </c>
      <c r="AU2672" s="88">
        <v>6207.5</v>
      </c>
      <c r="AV2672" s="88">
        <v>6207.5</v>
      </c>
      <c r="AW2672" s="88">
        <v>6207.5</v>
      </c>
      <c r="AX2672" s="88">
        <v>6207.5</v>
      </c>
      <c r="AY2672" s="88">
        <v>6207.5</v>
      </c>
      <c r="AZ2672" s="88">
        <v>6207.5</v>
      </c>
      <c r="BA2672" s="88">
        <v>5463.9400000000023</v>
      </c>
      <c r="BB2672" s="89">
        <f t="shared" si="163"/>
        <v>74490</v>
      </c>
      <c r="BC2672" s="90" t="str">
        <f t="shared" si="162"/>
        <v>OK</v>
      </c>
      <c r="BD2672" s="91" t="str">
        <f t="shared" si="164"/>
        <v xml:space="preserve">                  </v>
      </c>
      <c r="BE2672" s="92">
        <f t="shared" si="165"/>
        <v>12</v>
      </c>
    </row>
    <row r="2673" spans="1:57" s="74" customFormat="1" ht="50.1" customHeight="1" x14ac:dyDescent="0.2">
      <c r="A2673" s="78" t="s">
        <v>55</v>
      </c>
      <c r="B2673" s="78" t="s">
        <v>61</v>
      </c>
      <c r="C2673" s="78" t="s">
        <v>1036</v>
      </c>
      <c r="D2673" s="78" t="s">
        <v>605</v>
      </c>
      <c r="E2673" s="79" t="str">
        <f>+IF(C2673&lt;&gt;"",VLOOKUP(MID(C2673,18,5),NIVELES!$A$133:$B$213,2,0),"")</f>
        <v>LOS_RÍOS</v>
      </c>
      <c r="F2673" s="80" t="s">
        <v>290</v>
      </c>
      <c r="G2673" s="81" t="str">
        <f>+IF(F2673&lt;&gt;"",VLOOKUP(F2673,NIVELES!$A$246:$C$464,3,0),"")</f>
        <v xml:space="preserve"> </v>
      </c>
      <c r="H2673" s="82" t="s">
        <v>1024</v>
      </c>
      <c r="I2673" s="78" t="s">
        <v>2201</v>
      </c>
      <c r="J2673" s="78" t="s">
        <v>2184</v>
      </c>
      <c r="K2673" s="78" t="s">
        <v>2185</v>
      </c>
      <c r="L2673" s="78" t="s">
        <v>1791</v>
      </c>
      <c r="M2673" s="78" t="s">
        <v>1791</v>
      </c>
      <c r="N2673" s="78" t="s">
        <v>1791</v>
      </c>
      <c r="O2673" s="78" t="s">
        <v>2288</v>
      </c>
      <c r="P2673" s="82">
        <v>1</v>
      </c>
      <c r="Q2673" s="78" t="s">
        <v>2955</v>
      </c>
      <c r="R2673" s="82">
        <v>0</v>
      </c>
      <c r="S2673" s="82">
        <v>0</v>
      </c>
      <c r="T2673" s="82">
        <v>0</v>
      </c>
      <c r="U2673" s="82">
        <v>1</v>
      </c>
      <c r="V2673" s="82">
        <v>0</v>
      </c>
      <c r="W2673" s="82">
        <v>0</v>
      </c>
      <c r="X2673" s="82">
        <v>0</v>
      </c>
      <c r="Y2673" s="82">
        <v>0</v>
      </c>
      <c r="Z2673" s="82">
        <v>0</v>
      </c>
      <c r="AA2673" s="82">
        <v>0</v>
      </c>
      <c r="AB2673" s="82">
        <v>0</v>
      </c>
      <c r="AC2673" s="82">
        <v>0</v>
      </c>
      <c r="AD2673" s="85" t="str">
        <f>IF(A2673&lt;&gt;"",IF(D2673="DIRECCIÓN_DE_TRANSFERENCIAS","280 0031",VLOOKUP(C2673,NIVELES!$A$14:$B$105,2,0)),"")</f>
        <v>280 5450</v>
      </c>
      <c r="AE2673" s="86" t="s">
        <v>322</v>
      </c>
      <c r="AF2673" s="86" t="s">
        <v>545</v>
      </c>
      <c r="AG2673" s="79" t="str">
        <f>+IF(AF2673&lt;&gt;"",VLOOKUP(AF2673,NIVELES!$A$666:$B$673,2,0),"")</f>
        <v>SERVICIOS_DE_ATENCIÓN_GERONTOLÓGICA</v>
      </c>
      <c r="AH2673" s="78" t="s">
        <v>322</v>
      </c>
      <c r="AI2673" s="79" t="str">
        <f>IF(AH2673&lt;&gt;"",VLOOKUP(CONCATENATE(AG2673,AH2673),NIVELES!$B$676:$C$745,2,0),"")</f>
        <v>Administracion De La Atencion Gerontologica</v>
      </c>
      <c r="AJ2673" s="78" t="s">
        <v>517</v>
      </c>
      <c r="AK2673" s="79" t="str">
        <f>+IF(AJ2673&lt;&gt;"",VLOOKUP(AJ2673,NIVELES!$A$816:$B$892,2,0),"")</f>
        <v>NO APLICA</v>
      </c>
      <c r="AL2673" s="78" t="s">
        <v>554</v>
      </c>
      <c r="AM2673" s="78">
        <v>530802</v>
      </c>
      <c r="AN2673" s="79" t="str">
        <f>IF(AM2673&lt;&gt;"",+VLOOKUP(AM2673,NIVELES!$A$1652:$B$2466,2,0),"")</f>
        <v>Vestuario, Lencería, Prendas de Protección; y, Accesorios para Uniformes Militares y Policiales; y, Carpas</v>
      </c>
      <c r="AO2673" s="87">
        <v>500</v>
      </c>
      <c r="AP2673" s="88">
        <v>0</v>
      </c>
      <c r="AQ2673" s="88">
        <v>0</v>
      </c>
      <c r="AR2673" s="88">
        <v>0</v>
      </c>
      <c r="AS2673" s="88">
        <v>500</v>
      </c>
      <c r="AT2673" s="88">
        <v>0</v>
      </c>
      <c r="AU2673" s="88">
        <v>0</v>
      </c>
      <c r="AV2673" s="88">
        <v>0</v>
      </c>
      <c r="AW2673" s="88">
        <v>0</v>
      </c>
      <c r="AX2673" s="88">
        <v>0</v>
      </c>
      <c r="AY2673" s="88">
        <v>0</v>
      </c>
      <c r="AZ2673" s="88">
        <v>0</v>
      </c>
      <c r="BA2673" s="88"/>
      <c r="BB2673" s="89">
        <f t="shared" si="163"/>
        <v>500</v>
      </c>
      <c r="BC2673" s="90" t="str">
        <f t="shared" si="162"/>
        <v>OK</v>
      </c>
      <c r="BD2673" s="91" t="str">
        <f t="shared" si="164"/>
        <v xml:space="preserve">                  </v>
      </c>
      <c r="BE2673" s="92">
        <f t="shared" si="165"/>
        <v>1</v>
      </c>
    </row>
    <row r="2674" spans="1:57" s="74" customFormat="1" ht="50.1" customHeight="1" x14ac:dyDescent="0.2">
      <c r="A2674" s="78" t="s">
        <v>55</v>
      </c>
      <c r="B2674" s="78" t="s">
        <v>61</v>
      </c>
      <c r="C2674" s="78" t="s">
        <v>1036</v>
      </c>
      <c r="D2674" s="78" t="s">
        <v>605</v>
      </c>
      <c r="E2674" s="79" t="str">
        <f>+IF(C2674&lt;&gt;"",VLOOKUP(MID(C2674,18,5),NIVELES!$A$133:$B$213,2,0),"")</f>
        <v>LOS_RÍOS</v>
      </c>
      <c r="F2674" s="80" t="s">
        <v>290</v>
      </c>
      <c r="G2674" s="81" t="str">
        <f>+IF(F2674&lt;&gt;"",VLOOKUP(F2674,NIVELES!$A$246:$C$464,3,0),"")</f>
        <v xml:space="preserve"> </v>
      </c>
      <c r="H2674" s="82" t="s">
        <v>1024</v>
      </c>
      <c r="I2674" s="78" t="s">
        <v>2201</v>
      </c>
      <c r="J2674" s="78" t="s">
        <v>2184</v>
      </c>
      <c r="K2674" s="78" t="s">
        <v>2185</v>
      </c>
      <c r="L2674" s="78" t="s">
        <v>1791</v>
      </c>
      <c r="M2674" s="78" t="s">
        <v>1791</v>
      </c>
      <c r="N2674" s="78" t="s">
        <v>1791</v>
      </c>
      <c r="O2674" s="78" t="s">
        <v>2280</v>
      </c>
      <c r="P2674" s="82">
        <v>1</v>
      </c>
      <c r="Q2674" s="78" t="s">
        <v>2955</v>
      </c>
      <c r="R2674" s="82">
        <v>0</v>
      </c>
      <c r="S2674" s="82">
        <v>0</v>
      </c>
      <c r="T2674" s="82">
        <v>1</v>
      </c>
      <c r="U2674" s="82">
        <v>0</v>
      </c>
      <c r="V2674" s="82">
        <v>0</v>
      </c>
      <c r="W2674" s="82">
        <v>0</v>
      </c>
      <c r="X2674" s="82">
        <v>0</v>
      </c>
      <c r="Y2674" s="82">
        <v>0</v>
      </c>
      <c r="Z2674" s="82">
        <v>0</v>
      </c>
      <c r="AA2674" s="82">
        <v>0</v>
      </c>
      <c r="AB2674" s="82">
        <v>0</v>
      </c>
      <c r="AC2674" s="82">
        <v>0</v>
      </c>
      <c r="AD2674" s="85" t="str">
        <f>IF(A2674&lt;&gt;"",IF(D2674="DIRECCIÓN_DE_TRANSFERENCIAS","280 0031",VLOOKUP(C2674,NIVELES!$A$14:$B$105,2,0)),"")</f>
        <v>280 5450</v>
      </c>
      <c r="AE2674" s="86" t="s">
        <v>322</v>
      </c>
      <c r="AF2674" s="86" t="s">
        <v>545</v>
      </c>
      <c r="AG2674" s="79" t="str">
        <f>+IF(AF2674&lt;&gt;"",VLOOKUP(AF2674,NIVELES!$A$666:$B$673,2,0),"")</f>
        <v>SERVICIOS_DE_ATENCIÓN_GERONTOLÓGICA</v>
      </c>
      <c r="AH2674" s="78" t="s">
        <v>322</v>
      </c>
      <c r="AI2674" s="79" t="str">
        <f>IF(AH2674&lt;&gt;"",VLOOKUP(CONCATENATE(AG2674,AH2674),NIVELES!$B$676:$C$745,2,0),"")</f>
        <v>Administracion De La Atencion Gerontologica</v>
      </c>
      <c r="AJ2674" s="78" t="s">
        <v>517</v>
      </c>
      <c r="AK2674" s="79" t="str">
        <f>+IF(AJ2674&lt;&gt;"",VLOOKUP(AJ2674,NIVELES!$A$816:$B$892,2,0),"")</f>
        <v>NO APLICA</v>
      </c>
      <c r="AL2674" s="78" t="s">
        <v>554</v>
      </c>
      <c r="AM2674" s="78">
        <v>530805</v>
      </c>
      <c r="AN2674" s="79" t="str">
        <f>IF(AM2674&lt;&gt;"",+VLOOKUP(AM2674,NIVELES!$A$1652:$B$2466,2,0),"")</f>
        <v>Materiales de Aseo</v>
      </c>
      <c r="AO2674" s="87">
        <v>4655</v>
      </c>
      <c r="AP2674" s="88">
        <v>0</v>
      </c>
      <c r="AQ2674" s="88">
        <v>0</v>
      </c>
      <c r="AR2674" s="88">
        <v>4655</v>
      </c>
      <c r="AS2674" s="88">
        <v>0</v>
      </c>
      <c r="AT2674" s="88">
        <v>0</v>
      </c>
      <c r="AU2674" s="88">
        <v>0</v>
      </c>
      <c r="AV2674" s="88">
        <v>0</v>
      </c>
      <c r="AW2674" s="88">
        <v>0</v>
      </c>
      <c r="AX2674" s="88">
        <v>0</v>
      </c>
      <c r="AY2674" s="88">
        <v>0</v>
      </c>
      <c r="AZ2674" s="88">
        <v>0</v>
      </c>
      <c r="BA2674" s="88"/>
      <c r="BB2674" s="89">
        <f t="shared" si="163"/>
        <v>4655</v>
      </c>
      <c r="BC2674" s="90" t="str">
        <f t="shared" si="162"/>
        <v>OK</v>
      </c>
      <c r="BD2674" s="91" t="str">
        <f t="shared" si="164"/>
        <v xml:space="preserve">                  </v>
      </c>
      <c r="BE2674" s="92">
        <f t="shared" si="165"/>
        <v>1</v>
      </c>
    </row>
    <row r="2675" spans="1:57" s="74" customFormat="1" ht="50.1" customHeight="1" x14ac:dyDescent="0.2">
      <c r="A2675" s="78" t="s">
        <v>55</v>
      </c>
      <c r="B2675" s="78" t="s">
        <v>61</v>
      </c>
      <c r="C2675" s="78" t="s">
        <v>1036</v>
      </c>
      <c r="D2675" s="78" t="s">
        <v>605</v>
      </c>
      <c r="E2675" s="79" t="str">
        <f>+IF(C2675&lt;&gt;"",VLOOKUP(MID(C2675,18,5),NIVELES!$A$133:$B$213,2,0),"")</f>
        <v>LOS_RÍOS</v>
      </c>
      <c r="F2675" s="80" t="s">
        <v>290</v>
      </c>
      <c r="G2675" s="81" t="str">
        <f>+IF(F2675&lt;&gt;"",VLOOKUP(F2675,NIVELES!$A$246:$C$464,3,0),"")</f>
        <v xml:space="preserve"> </v>
      </c>
      <c r="H2675" s="82" t="s">
        <v>1024</v>
      </c>
      <c r="I2675" s="78" t="s">
        <v>2201</v>
      </c>
      <c r="J2675" s="78" t="s">
        <v>2184</v>
      </c>
      <c r="K2675" s="78" t="s">
        <v>2185</v>
      </c>
      <c r="L2675" s="78" t="s">
        <v>1791</v>
      </c>
      <c r="M2675" s="78" t="s">
        <v>1791</v>
      </c>
      <c r="N2675" s="78" t="s">
        <v>1791</v>
      </c>
      <c r="O2675" s="78" t="s">
        <v>2283</v>
      </c>
      <c r="P2675" s="82">
        <v>1</v>
      </c>
      <c r="Q2675" s="78" t="s">
        <v>2955</v>
      </c>
      <c r="R2675" s="82">
        <v>0</v>
      </c>
      <c r="S2675" s="82">
        <v>0</v>
      </c>
      <c r="T2675" s="82">
        <v>0</v>
      </c>
      <c r="U2675" s="82">
        <v>1</v>
      </c>
      <c r="V2675" s="82">
        <v>0</v>
      </c>
      <c r="W2675" s="82">
        <v>0</v>
      </c>
      <c r="X2675" s="82">
        <v>0</v>
      </c>
      <c r="Y2675" s="82">
        <v>0</v>
      </c>
      <c r="Z2675" s="82">
        <v>0</v>
      </c>
      <c r="AA2675" s="82">
        <v>0</v>
      </c>
      <c r="AB2675" s="82">
        <v>0</v>
      </c>
      <c r="AC2675" s="82">
        <v>0</v>
      </c>
      <c r="AD2675" s="85" t="str">
        <f>IF(A2675&lt;&gt;"",IF(D2675="DIRECCIÓN_DE_TRANSFERENCIAS","280 0031",VLOOKUP(C2675,NIVELES!$A$14:$B$105,2,0)),"")</f>
        <v>280 5450</v>
      </c>
      <c r="AE2675" s="86" t="s">
        <v>322</v>
      </c>
      <c r="AF2675" s="86" t="s">
        <v>545</v>
      </c>
      <c r="AG2675" s="79" t="str">
        <f>+IF(AF2675&lt;&gt;"",VLOOKUP(AF2675,NIVELES!$A$666:$B$673,2,0),"")</f>
        <v>SERVICIOS_DE_ATENCIÓN_GERONTOLÓGICA</v>
      </c>
      <c r="AH2675" s="78" t="s">
        <v>322</v>
      </c>
      <c r="AI2675" s="79" t="str">
        <f>IF(AH2675&lt;&gt;"",VLOOKUP(CONCATENATE(AG2675,AH2675),NIVELES!$B$676:$C$745,2,0),"")</f>
        <v>Administracion De La Atencion Gerontologica</v>
      </c>
      <c r="AJ2675" s="78" t="s">
        <v>517</v>
      </c>
      <c r="AK2675" s="79" t="str">
        <f>+IF(AJ2675&lt;&gt;"",VLOOKUP(AJ2675,NIVELES!$A$816:$B$892,2,0),"")</f>
        <v>NO APLICA</v>
      </c>
      <c r="AL2675" s="78" t="s">
        <v>554</v>
      </c>
      <c r="AM2675" s="78">
        <v>530809</v>
      </c>
      <c r="AN2675" s="79" t="str">
        <f>IF(AM2675&lt;&gt;"",+VLOOKUP(AM2675,NIVELES!$A$1652:$B$2466,2,0),"")</f>
        <v>Medicamentos</v>
      </c>
      <c r="AO2675" s="87">
        <v>990</v>
      </c>
      <c r="AP2675" s="88">
        <v>0</v>
      </c>
      <c r="AQ2675" s="88">
        <v>0</v>
      </c>
      <c r="AR2675" s="88">
        <v>0</v>
      </c>
      <c r="AS2675" s="88">
        <v>990</v>
      </c>
      <c r="AT2675" s="88">
        <v>0</v>
      </c>
      <c r="AU2675" s="88">
        <v>0</v>
      </c>
      <c r="AV2675" s="88">
        <v>0</v>
      </c>
      <c r="AW2675" s="88">
        <v>0</v>
      </c>
      <c r="AX2675" s="88">
        <v>0</v>
      </c>
      <c r="AY2675" s="88">
        <v>0</v>
      </c>
      <c r="AZ2675" s="88">
        <v>0</v>
      </c>
      <c r="BA2675" s="88"/>
      <c r="BB2675" s="89">
        <f t="shared" si="163"/>
        <v>990</v>
      </c>
      <c r="BC2675" s="90" t="str">
        <f t="shared" si="162"/>
        <v>OK</v>
      </c>
      <c r="BD2675" s="91" t="str">
        <f t="shared" si="164"/>
        <v xml:space="preserve">                  </v>
      </c>
      <c r="BE2675" s="92">
        <f t="shared" si="165"/>
        <v>1</v>
      </c>
    </row>
    <row r="2676" spans="1:57" s="74" customFormat="1" ht="50.1" customHeight="1" x14ac:dyDescent="0.2">
      <c r="A2676" s="78" t="s">
        <v>55</v>
      </c>
      <c r="B2676" s="78" t="s">
        <v>61</v>
      </c>
      <c r="C2676" s="78" t="s">
        <v>1036</v>
      </c>
      <c r="D2676" s="78" t="s">
        <v>605</v>
      </c>
      <c r="E2676" s="79" t="str">
        <f>+IF(C2676&lt;&gt;"",VLOOKUP(MID(C2676,18,5),NIVELES!$A$133:$B$213,2,0),"")</f>
        <v>LOS_RÍOS</v>
      </c>
      <c r="F2676" s="80" t="s">
        <v>290</v>
      </c>
      <c r="G2676" s="81" t="str">
        <f>+IF(F2676&lt;&gt;"",VLOOKUP(F2676,NIVELES!$A$246:$C$464,3,0),"")</f>
        <v xml:space="preserve"> </v>
      </c>
      <c r="H2676" s="82" t="s">
        <v>1024</v>
      </c>
      <c r="I2676" s="78" t="s">
        <v>2201</v>
      </c>
      <c r="J2676" s="78" t="s">
        <v>2184</v>
      </c>
      <c r="K2676" s="78" t="s">
        <v>2185</v>
      </c>
      <c r="L2676" s="78" t="s">
        <v>1791</v>
      </c>
      <c r="M2676" s="78" t="s">
        <v>1791</v>
      </c>
      <c r="N2676" s="78" t="s">
        <v>1791</v>
      </c>
      <c r="O2676" s="78" t="s">
        <v>2897</v>
      </c>
      <c r="P2676" s="82">
        <v>12</v>
      </c>
      <c r="Q2676" s="78" t="s">
        <v>3043</v>
      </c>
      <c r="R2676" s="82">
        <v>1</v>
      </c>
      <c r="S2676" s="82">
        <v>1</v>
      </c>
      <c r="T2676" s="82">
        <v>1</v>
      </c>
      <c r="U2676" s="82">
        <v>1</v>
      </c>
      <c r="V2676" s="82">
        <v>1</v>
      </c>
      <c r="W2676" s="82">
        <v>1</v>
      </c>
      <c r="X2676" s="82">
        <v>1</v>
      </c>
      <c r="Y2676" s="82">
        <v>1</v>
      </c>
      <c r="Z2676" s="82">
        <v>1</v>
      </c>
      <c r="AA2676" s="82">
        <v>1</v>
      </c>
      <c r="AB2676" s="82">
        <v>1</v>
      </c>
      <c r="AC2676" s="82">
        <v>1</v>
      </c>
      <c r="AD2676" s="85" t="str">
        <f>IF(A2676&lt;&gt;"",IF(D2676="DIRECCIÓN_DE_TRANSFERENCIAS","280 0031",VLOOKUP(C2676,NIVELES!$A$14:$B$105,2,0)),"")</f>
        <v>280 5450</v>
      </c>
      <c r="AE2676" s="86" t="s">
        <v>322</v>
      </c>
      <c r="AF2676" s="86" t="s">
        <v>546</v>
      </c>
      <c r="AG2676" s="79" t="str">
        <f>+IF(AF2676&lt;&gt;"",VLOOKUP(AF2676,NIVELES!$A$666:$B$673,2,0),"")</f>
        <v>ATENCIÓN_INTEGRAL_A_PERSONAS_CON_DISCAPACIDAD</v>
      </c>
      <c r="AH2676" s="78" t="s">
        <v>453</v>
      </c>
      <c r="AI2676" s="79" t="str">
        <f>IF(AH2676&lt;&gt;"",VLOOKUP(CONCATENATE(AG2676,AH2676),NIVELES!$B$676:$C$745,2,0),"")</f>
        <v>Rectoría Inclusión Social</v>
      </c>
      <c r="AJ2676" s="78" t="s">
        <v>429</v>
      </c>
      <c r="AK2676" s="79" t="str">
        <f>+IF(AJ2676&lt;&gt;"",VLOOKUP(AJ2676,NIVELES!$A$816:$B$892,2,0),"")</f>
        <v xml:space="preserve">PROMOVER EL RECONOCIMIENTO Y GARANTIA DE LOS DERECHOS DE LAS MUJERES Y HOMBRES CON DISCAPACIDAD,  SU DEBIDA VALORACIÓN Y EL RESPETO A SU DIGNIDAD  </v>
      </c>
      <c r="AL2676" s="78" t="s">
        <v>554</v>
      </c>
      <c r="AM2676" s="78">
        <v>530505</v>
      </c>
      <c r="AN2676" s="79" t="str">
        <f>IF(AM2676&lt;&gt;"",+VLOOKUP(AM2676,NIVELES!$A$1652:$B$2466,2,0),"")</f>
        <v>Vehículos (Arrendamiento)</v>
      </c>
      <c r="AO2676" s="87">
        <v>56059.519999999997</v>
      </c>
      <c r="AP2676" s="88">
        <v>4671.6266666666661</v>
      </c>
      <c r="AQ2676" s="88">
        <v>0</v>
      </c>
      <c r="AR2676" s="88">
        <v>4671.6266666666661</v>
      </c>
      <c r="AS2676" s="88">
        <v>4671.6266666666661</v>
      </c>
      <c r="AT2676" s="88">
        <v>4671.6266666666661</v>
      </c>
      <c r="AU2676" s="88">
        <v>4671.6266666666661</v>
      </c>
      <c r="AV2676" s="88">
        <v>4671.6266666666661</v>
      </c>
      <c r="AW2676" s="88">
        <v>4671.6266666666661</v>
      </c>
      <c r="AX2676" s="88">
        <v>4671.6266666666661</v>
      </c>
      <c r="AY2676" s="88">
        <v>4671.6266666666661</v>
      </c>
      <c r="AZ2676" s="88">
        <v>4671.6266666666661</v>
      </c>
      <c r="BA2676" s="88">
        <v>9343.2533333333413</v>
      </c>
      <c r="BB2676" s="89">
        <f t="shared" si="163"/>
        <v>56059.519999999997</v>
      </c>
      <c r="BC2676" s="90" t="str">
        <f t="shared" si="162"/>
        <v>OK</v>
      </c>
      <c r="BD2676" s="91" t="str">
        <f t="shared" si="164"/>
        <v xml:space="preserve">                  </v>
      </c>
      <c r="BE2676" s="92">
        <f t="shared" si="165"/>
        <v>12</v>
      </c>
    </row>
    <row r="2677" spans="1:57" s="74" customFormat="1" ht="50.1" customHeight="1" x14ac:dyDescent="0.2">
      <c r="A2677" s="78" t="s">
        <v>55</v>
      </c>
      <c r="B2677" s="78" t="s">
        <v>61</v>
      </c>
      <c r="C2677" s="78" t="s">
        <v>1036</v>
      </c>
      <c r="D2677" s="78" t="s">
        <v>605</v>
      </c>
      <c r="E2677" s="79" t="str">
        <f>+IF(C2677&lt;&gt;"",VLOOKUP(MID(C2677,18,5),NIVELES!$A$133:$B$213,2,0),"")</f>
        <v>LOS_RÍOS</v>
      </c>
      <c r="F2677" s="80" t="s">
        <v>290</v>
      </c>
      <c r="G2677" s="81" t="str">
        <f>+IF(F2677&lt;&gt;"",VLOOKUP(F2677,NIVELES!$A$246:$C$464,3,0),"")</f>
        <v xml:space="preserve"> </v>
      </c>
      <c r="H2677" s="82" t="s">
        <v>1024</v>
      </c>
      <c r="I2677" s="78" t="s">
        <v>2201</v>
      </c>
      <c r="J2677" s="78" t="s">
        <v>2184</v>
      </c>
      <c r="K2677" s="78" t="s">
        <v>2185</v>
      </c>
      <c r="L2677" s="78" t="s">
        <v>1791</v>
      </c>
      <c r="M2677" s="78" t="s">
        <v>1791</v>
      </c>
      <c r="N2677" s="78" t="s">
        <v>1791</v>
      </c>
      <c r="O2677" s="78" t="s">
        <v>2459</v>
      </c>
      <c r="P2677" s="82">
        <v>12</v>
      </c>
      <c r="Q2677" s="78" t="s">
        <v>3042</v>
      </c>
      <c r="R2677" s="82">
        <v>1</v>
      </c>
      <c r="S2677" s="82">
        <v>1</v>
      </c>
      <c r="T2677" s="82">
        <v>1</v>
      </c>
      <c r="U2677" s="82">
        <v>1</v>
      </c>
      <c r="V2677" s="82">
        <v>1</v>
      </c>
      <c r="W2677" s="82">
        <v>1</v>
      </c>
      <c r="X2677" s="82">
        <v>1</v>
      </c>
      <c r="Y2677" s="82">
        <v>1</v>
      </c>
      <c r="Z2677" s="82">
        <v>1</v>
      </c>
      <c r="AA2677" s="82">
        <v>1</v>
      </c>
      <c r="AB2677" s="82">
        <v>1</v>
      </c>
      <c r="AC2677" s="82">
        <v>1</v>
      </c>
      <c r="AD2677" s="85" t="str">
        <f>IF(A2677&lt;&gt;"",IF(D2677="DIRECCIÓN_DE_TRANSFERENCIAS","280 0031",VLOOKUP(C2677,NIVELES!$A$14:$B$105,2,0)),"")</f>
        <v>280 5450</v>
      </c>
      <c r="AE2677" s="86" t="s">
        <v>322</v>
      </c>
      <c r="AF2677" s="86" t="s">
        <v>546</v>
      </c>
      <c r="AG2677" s="79" t="str">
        <f>+IF(AF2677&lt;&gt;"",VLOOKUP(AF2677,NIVELES!$A$666:$B$673,2,0),"")</f>
        <v>ATENCIÓN_INTEGRAL_A_PERSONAS_CON_DISCAPACIDAD</v>
      </c>
      <c r="AH2677" s="78" t="s">
        <v>322</v>
      </c>
      <c r="AI2677" s="79" t="str">
        <f>IF(AH2677&lt;&gt;"",VLOOKUP(CONCATENATE(AG2677,AH2677),NIVELES!$B$676:$C$745,2,0),"")</f>
        <v>Centros Directos Prestación De Servicio</v>
      </c>
      <c r="AJ2677" s="78" t="s">
        <v>517</v>
      </c>
      <c r="AK2677" s="79" t="str">
        <f>+IF(AJ2677&lt;&gt;"",VLOOKUP(AJ2677,NIVELES!$A$816:$B$892,2,0),"")</f>
        <v>NO APLICA</v>
      </c>
      <c r="AL2677" s="78" t="s">
        <v>553</v>
      </c>
      <c r="AM2677" s="78">
        <v>510601</v>
      </c>
      <c r="AN2677" s="79" t="str">
        <f>IF(AM2677&lt;&gt;"",+VLOOKUP(AM2677,NIVELES!$A$1652:$B$2466,2,0),"")</f>
        <v>Aporte Patronal</v>
      </c>
      <c r="AO2677" s="87">
        <v>1286.54</v>
      </c>
      <c r="AP2677" s="88">
        <v>107.21166666666666</v>
      </c>
      <c r="AQ2677" s="88">
        <v>0</v>
      </c>
      <c r="AR2677" s="88">
        <v>107.21166666666666</v>
      </c>
      <c r="AS2677" s="88">
        <v>107.21166666666666</v>
      </c>
      <c r="AT2677" s="88">
        <v>107.21166666666666</v>
      </c>
      <c r="AU2677" s="88">
        <v>107.21166666666666</v>
      </c>
      <c r="AV2677" s="88">
        <v>107.21166666666666</v>
      </c>
      <c r="AW2677" s="88">
        <v>107.21166666666666</v>
      </c>
      <c r="AX2677" s="88">
        <v>107.21166666666666</v>
      </c>
      <c r="AY2677" s="88">
        <v>107.21166666666666</v>
      </c>
      <c r="AZ2677" s="88">
        <v>107.21166666666666</v>
      </c>
      <c r="BA2677" s="88">
        <v>214.42333333333318</v>
      </c>
      <c r="BB2677" s="89">
        <f t="shared" si="163"/>
        <v>1286.54</v>
      </c>
      <c r="BC2677" s="90" t="str">
        <f t="shared" si="162"/>
        <v>OK</v>
      </c>
      <c r="BD2677" s="91" t="str">
        <f t="shared" si="164"/>
        <v xml:space="preserve">                  </v>
      </c>
      <c r="BE2677" s="92">
        <f t="shared" si="165"/>
        <v>12</v>
      </c>
    </row>
    <row r="2678" spans="1:57" s="74" customFormat="1" ht="50.1" customHeight="1" x14ac:dyDescent="0.2">
      <c r="A2678" s="78" t="s">
        <v>55</v>
      </c>
      <c r="B2678" s="78" t="s">
        <v>61</v>
      </c>
      <c r="C2678" s="78" t="s">
        <v>1036</v>
      </c>
      <c r="D2678" s="78" t="s">
        <v>605</v>
      </c>
      <c r="E2678" s="79" t="str">
        <f>+IF(C2678&lt;&gt;"",VLOOKUP(MID(C2678,18,5),NIVELES!$A$133:$B$213,2,0),"")</f>
        <v>LOS_RÍOS</v>
      </c>
      <c r="F2678" s="80" t="s">
        <v>290</v>
      </c>
      <c r="G2678" s="81" t="str">
        <f>+IF(F2678&lt;&gt;"",VLOOKUP(F2678,NIVELES!$A$246:$C$464,3,0),"")</f>
        <v xml:space="preserve"> </v>
      </c>
      <c r="H2678" s="82" t="s">
        <v>1024</v>
      </c>
      <c r="I2678" s="78" t="s">
        <v>2201</v>
      </c>
      <c r="J2678" s="78" t="s">
        <v>2184</v>
      </c>
      <c r="K2678" s="78" t="s">
        <v>2185</v>
      </c>
      <c r="L2678" s="78" t="s">
        <v>1791</v>
      </c>
      <c r="M2678" s="78" t="s">
        <v>1791</v>
      </c>
      <c r="N2678" s="78" t="s">
        <v>1791</v>
      </c>
      <c r="O2678" s="78" t="s">
        <v>2459</v>
      </c>
      <c r="P2678" s="82">
        <v>12</v>
      </c>
      <c r="Q2678" s="78" t="s">
        <v>3042</v>
      </c>
      <c r="R2678" s="82">
        <v>1</v>
      </c>
      <c r="S2678" s="82">
        <v>1</v>
      </c>
      <c r="T2678" s="82">
        <v>1</v>
      </c>
      <c r="U2678" s="82">
        <v>1</v>
      </c>
      <c r="V2678" s="82">
        <v>1</v>
      </c>
      <c r="W2678" s="82">
        <v>1</v>
      </c>
      <c r="X2678" s="82">
        <v>1</v>
      </c>
      <c r="Y2678" s="82">
        <v>1</v>
      </c>
      <c r="Z2678" s="82">
        <v>1</v>
      </c>
      <c r="AA2678" s="82">
        <v>1</v>
      </c>
      <c r="AB2678" s="82">
        <v>1</v>
      </c>
      <c r="AC2678" s="82">
        <v>1</v>
      </c>
      <c r="AD2678" s="85" t="str">
        <f>IF(A2678&lt;&gt;"",IF(D2678="DIRECCIÓN_DE_TRANSFERENCIAS","280 0031",VLOOKUP(C2678,NIVELES!$A$14:$B$105,2,0)),"")</f>
        <v>280 5450</v>
      </c>
      <c r="AE2678" s="86" t="s">
        <v>322</v>
      </c>
      <c r="AF2678" s="86" t="s">
        <v>546</v>
      </c>
      <c r="AG2678" s="79" t="str">
        <f>+IF(AF2678&lt;&gt;"",VLOOKUP(AF2678,NIVELES!$A$666:$B$673,2,0),"")</f>
        <v>ATENCIÓN_INTEGRAL_A_PERSONAS_CON_DISCAPACIDAD</v>
      </c>
      <c r="AH2678" s="78" t="s">
        <v>453</v>
      </c>
      <c r="AI2678" s="79" t="str">
        <f>IF(AH2678&lt;&gt;"",VLOOKUP(CONCATENATE(AG2678,AH2678),NIVELES!$B$676:$C$745,2,0),"")</f>
        <v>Rectoría Inclusión Social</v>
      </c>
      <c r="AJ2678" s="78" t="s">
        <v>517</v>
      </c>
      <c r="AK2678" s="79" t="str">
        <f>+IF(AJ2678&lt;&gt;"",VLOOKUP(AJ2678,NIVELES!$A$816:$B$892,2,0),"")</f>
        <v>NO APLICA</v>
      </c>
      <c r="AL2678" s="78" t="s">
        <v>553</v>
      </c>
      <c r="AM2678" s="78">
        <v>510203</v>
      </c>
      <c r="AN2678" s="79" t="str">
        <f>IF(AM2678&lt;&gt;"",+VLOOKUP(AM2678,NIVELES!$A$1652:$B$2466,2,0),"")</f>
        <v>Decimotercer Sueldo</v>
      </c>
      <c r="AO2678" s="87">
        <v>3333</v>
      </c>
      <c r="AP2678" s="88">
        <v>277.75</v>
      </c>
      <c r="AQ2678" s="88">
        <v>202</v>
      </c>
      <c r="AR2678" s="88">
        <v>277.75</v>
      </c>
      <c r="AS2678" s="88">
        <v>277.75</v>
      </c>
      <c r="AT2678" s="88">
        <v>277.75</v>
      </c>
      <c r="AU2678" s="88">
        <v>277.75</v>
      </c>
      <c r="AV2678" s="88">
        <v>277.75</v>
      </c>
      <c r="AW2678" s="88">
        <v>277.75</v>
      </c>
      <c r="AX2678" s="88">
        <v>277.75</v>
      </c>
      <c r="AY2678" s="88">
        <v>277.75</v>
      </c>
      <c r="AZ2678" s="88">
        <v>277.75</v>
      </c>
      <c r="BA2678" s="88">
        <v>353.5</v>
      </c>
      <c r="BB2678" s="89">
        <f t="shared" si="163"/>
        <v>3333</v>
      </c>
      <c r="BC2678" s="90" t="str">
        <f t="shared" si="162"/>
        <v>OK</v>
      </c>
      <c r="BD2678" s="91" t="str">
        <f t="shared" si="164"/>
        <v xml:space="preserve">                  </v>
      </c>
      <c r="BE2678" s="92">
        <f t="shared" si="165"/>
        <v>12</v>
      </c>
    </row>
    <row r="2679" spans="1:57" s="74" customFormat="1" ht="50.1" customHeight="1" x14ac:dyDescent="0.2">
      <c r="A2679" s="78" t="s">
        <v>55</v>
      </c>
      <c r="B2679" s="78" t="s">
        <v>61</v>
      </c>
      <c r="C2679" s="78" t="s">
        <v>1036</v>
      </c>
      <c r="D2679" s="78" t="s">
        <v>605</v>
      </c>
      <c r="E2679" s="79" t="str">
        <f>+IF(C2679&lt;&gt;"",VLOOKUP(MID(C2679,18,5),NIVELES!$A$133:$B$213,2,0),"")</f>
        <v>LOS_RÍOS</v>
      </c>
      <c r="F2679" s="80" t="s">
        <v>290</v>
      </c>
      <c r="G2679" s="81" t="str">
        <f>+IF(F2679&lt;&gt;"",VLOOKUP(F2679,NIVELES!$A$246:$C$464,3,0),"")</f>
        <v xml:space="preserve"> </v>
      </c>
      <c r="H2679" s="82" t="s">
        <v>1024</v>
      </c>
      <c r="I2679" s="78" t="s">
        <v>2201</v>
      </c>
      <c r="J2679" s="78" t="s">
        <v>2184</v>
      </c>
      <c r="K2679" s="78" t="s">
        <v>2185</v>
      </c>
      <c r="L2679" s="78" t="s">
        <v>1791</v>
      </c>
      <c r="M2679" s="78" t="s">
        <v>1791</v>
      </c>
      <c r="N2679" s="78" t="s">
        <v>1791</v>
      </c>
      <c r="O2679" s="78" t="s">
        <v>2459</v>
      </c>
      <c r="P2679" s="82">
        <v>12</v>
      </c>
      <c r="Q2679" s="78" t="s">
        <v>3042</v>
      </c>
      <c r="R2679" s="82">
        <v>1</v>
      </c>
      <c r="S2679" s="82">
        <v>1</v>
      </c>
      <c r="T2679" s="82">
        <v>1</v>
      </c>
      <c r="U2679" s="82">
        <v>1</v>
      </c>
      <c r="V2679" s="82">
        <v>1</v>
      </c>
      <c r="W2679" s="82">
        <v>1</v>
      </c>
      <c r="X2679" s="82">
        <v>1</v>
      </c>
      <c r="Y2679" s="82">
        <v>1</v>
      </c>
      <c r="Z2679" s="82">
        <v>1</v>
      </c>
      <c r="AA2679" s="82">
        <v>1</v>
      </c>
      <c r="AB2679" s="82">
        <v>1</v>
      </c>
      <c r="AC2679" s="82">
        <v>1</v>
      </c>
      <c r="AD2679" s="85" t="str">
        <f>IF(A2679&lt;&gt;"",IF(D2679="DIRECCIÓN_DE_TRANSFERENCIAS","280 0031",VLOOKUP(C2679,NIVELES!$A$14:$B$105,2,0)),"")</f>
        <v>280 5450</v>
      </c>
      <c r="AE2679" s="86" t="s">
        <v>322</v>
      </c>
      <c r="AF2679" s="86" t="s">
        <v>546</v>
      </c>
      <c r="AG2679" s="79" t="str">
        <f>+IF(AF2679&lt;&gt;"",VLOOKUP(AF2679,NIVELES!$A$666:$B$673,2,0),"")</f>
        <v>ATENCIÓN_INTEGRAL_A_PERSONAS_CON_DISCAPACIDAD</v>
      </c>
      <c r="AH2679" s="78" t="s">
        <v>322</v>
      </c>
      <c r="AI2679" s="79" t="str">
        <f>IF(AH2679&lt;&gt;"",VLOOKUP(CONCATENATE(AG2679,AH2679),NIVELES!$B$676:$C$745,2,0),"")</f>
        <v>Centros Directos Prestación De Servicio</v>
      </c>
      <c r="AJ2679" s="78" t="s">
        <v>517</v>
      </c>
      <c r="AK2679" s="79" t="str">
        <f>+IF(AJ2679&lt;&gt;"",VLOOKUP(AJ2679,NIVELES!$A$816:$B$892,2,0),"")</f>
        <v>NO APLICA</v>
      </c>
      <c r="AL2679" s="78" t="s">
        <v>553</v>
      </c>
      <c r="AM2679" s="78">
        <v>510602</v>
      </c>
      <c r="AN2679" s="79" t="str">
        <f>IF(AM2679&lt;&gt;"",+VLOOKUP(AM2679,NIVELES!$A$1652:$B$2466,2,0),"")</f>
        <v>Fondo de Reserva</v>
      </c>
      <c r="AO2679" s="87">
        <v>1111</v>
      </c>
      <c r="AP2679" s="88">
        <v>92.583333333333329</v>
      </c>
      <c r="AQ2679" s="88">
        <v>0</v>
      </c>
      <c r="AR2679" s="88">
        <v>92.583333333333329</v>
      </c>
      <c r="AS2679" s="88">
        <v>92.583333333333329</v>
      </c>
      <c r="AT2679" s="88">
        <v>92.583333333333329</v>
      </c>
      <c r="AU2679" s="88">
        <v>92.583333333333329</v>
      </c>
      <c r="AV2679" s="88">
        <v>92.583333333333329</v>
      </c>
      <c r="AW2679" s="88">
        <v>92.583333333333329</v>
      </c>
      <c r="AX2679" s="88">
        <v>92.583333333333329</v>
      </c>
      <c r="AY2679" s="88">
        <v>92.583333333333329</v>
      </c>
      <c r="AZ2679" s="88">
        <v>92.583333333333329</v>
      </c>
      <c r="BA2679" s="88">
        <v>185.16666666666652</v>
      </c>
      <c r="BB2679" s="89">
        <f t="shared" si="163"/>
        <v>1111</v>
      </c>
      <c r="BC2679" s="90" t="str">
        <f t="shared" si="162"/>
        <v>OK</v>
      </c>
      <c r="BD2679" s="91" t="str">
        <f t="shared" si="164"/>
        <v xml:space="preserve">                  </v>
      </c>
      <c r="BE2679" s="92">
        <f t="shared" si="165"/>
        <v>12</v>
      </c>
    </row>
    <row r="2680" spans="1:57" s="74" customFormat="1" ht="50.1" customHeight="1" x14ac:dyDescent="0.2">
      <c r="A2680" s="78" t="s">
        <v>55</v>
      </c>
      <c r="B2680" s="78" t="s">
        <v>61</v>
      </c>
      <c r="C2680" s="78" t="s">
        <v>1036</v>
      </c>
      <c r="D2680" s="78" t="s">
        <v>605</v>
      </c>
      <c r="E2680" s="79" t="str">
        <f>+IF(C2680&lt;&gt;"",VLOOKUP(MID(C2680,18,5),NIVELES!$A$133:$B$213,2,0),"")</f>
        <v>LOS_RÍOS</v>
      </c>
      <c r="F2680" s="80" t="s">
        <v>290</v>
      </c>
      <c r="G2680" s="81" t="str">
        <f>+IF(F2680&lt;&gt;"",VLOOKUP(F2680,NIVELES!$A$246:$C$464,3,0),"")</f>
        <v xml:space="preserve"> </v>
      </c>
      <c r="H2680" s="82" t="s">
        <v>1024</v>
      </c>
      <c r="I2680" s="78" t="s">
        <v>2201</v>
      </c>
      <c r="J2680" s="78" t="s">
        <v>2184</v>
      </c>
      <c r="K2680" s="78" t="s">
        <v>2185</v>
      </c>
      <c r="L2680" s="78" t="s">
        <v>1791</v>
      </c>
      <c r="M2680" s="78" t="s">
        <v>1791</v>
      </c>
      <c r="N2680" s="78" t="s">
        <v>1791</v>
      </c>
      <c r="O2680" s="78" t="s">
        <v>2459</v>
      </c>
      <c r="P2680" s="82">
        <v>12</v>
      </c>
      <c r="Q2680" s="78" t="s">
        <v>3042</v>
      </c>
      <c r="R2680" s="82">
        <v>1</v>
      </c>
      <c r="S2680" s="82">
        <v>1</v>
      </c>
      <c r="T2680" s="82">
        <v>1</v>
      </c>
      <c r="U2680" s="82">
        <v>1</v>
      </c>
      <c r="V2680" s="82">
        <v>1</v>
      </c>
      <c r="W2680" s="82">
        <v>1</v>
      </c>
      <c r="X2680" s="82">
        <v>1</v>
      </c>
      <c r="Y2680" s="82">
        <v>1</v>
      </c>
      <c r="Z2680" s="82">
        <v>1</v>
      </c>
      <c r="AA2680" s="82">
        <v>1</v>
      </c>
      <c r="AB2680" s="82">
        <v>1</v>
      </c>
      <c r="AC2680" s="82">
        <v>1</v>
      </c>
      <c r="AD2680" s="85" t="str">
        <f>IF(A2680&lt;&gt;"",IF(D2680="DIRECCIÓN_DE_TRANSFERENCIAS","280 0031",VLOOKUP(C2680,NIVELES!$A$14:$B$105,2,0)),"")</f>
        <v>280 5450</v>
      </c>
      <c r="AE2680" s="86" t="s">
        <v>322</v>
      </c>
      <c r="AF2680" s="86" t="s">
        <v>546</v>
      </c>
      <c r="AG2680" s="79" t="str">
        <f>+IF(AF2680&lt;&gt;"",VLOOKUP(AF2680,NIVELES!$A$666:$B$673,2,0),"")</f>
        <v>ATENCIÓN_INTEGRAL_A_PERSONAS_CON_DISCAPACIDAD</v>
      </c>
      <c r="AH2680" s="78" t="s">
        <v>453</v>
      </c>
      <c r="AI2680" s="79" t="str">
        <f>IF(AH2680&lt;&gt;"",VLOOKUP(CONCATENATE(AG2680,AH2680),NIVELES!$B$676:$C$745,2,0),"")</f>
        <v>Rectoría Inclusión Social</v>
      </c>
      <c r="AJ2680" s="78" t="s">
        <v>517</v>
      </c>
      <c r="AK2680" s="79" t="str">
        <f>+IF(AJ2680&lt;&gt;"",VLOOKUP(AJ2680,NIVELES!$A$816:$B$892,2,0),"")</f>
        <v>NO APLICA</v>
      </c>
      <c r="AL2680" s="78" t="s">
        <v>553</v>
      </c>
      <c r="AM2680" s="78">
        <v>510510</v>
      </c>
      <c r="AN2680" s="79" t="str">
        <f>IF(AM2680&lt;&gt;"",+VLOOKUP(AM2680,NIVELES!$A$1652:$B$2466,2,0),"")</f>
        <v>Servicios Personales por Contrato</v>
      </c>
      <c r="AO2680" s="87">
        <v>39996</v>
      </c>
      <c r="AP2680" s="88">
        <v>3333</v>
      </c>
      <c r="AQ2680" s="88">
        <v>2424</v>
      </c>
      <c r="AR2680" s="88">
        <v>3333</v>
      </c>
      <c r="AS2680" s="88">
        <v>3333</v>
      </c>
      <c r="AT2680" s="88">
        <v>3333</v>
      </c>
      <c r="AU2680" s="88">
        <v>3333</v>
      </c>
      <c r="AV2680" s="88">
        <v>3333</v>
      </c>
      <c r="AW2680" s="88">
        <v>3333</v>
      </c>
      <c r="AX2680" s="88">
        <v>3333</v>
      </c>
      <c r="AY2680" s="88">
        <v>3333</v>
      </c>
      <c r="AZ2680" s="88">
        <v>3333</v>
      </c>
      <c r="BA2680" s="88">
        <v>4242</v>
      </c>
      <c r="BB2680" s="89">
        <f t="shared" si="163"/>
        <v>39996</v>
      </c>
      <c r="BC2680" s="90" t="str">
        <f t="shared" si="162"/>
        <v>OK</v>
      </c>
      <c r="BD2680" s="91" t="str">
        <f t="shared" si="164"/>
        <v xml:space="preserve">                  </v>
      </c>
      <c r="BE2680" s="92">
        <f t="shared" si="165"/>
        <v>12</v>
      </c>
    </row>
    <row r="2681" spans="1:57" s="74" customFormat="1" ht="50.1" customHeight="1" x14ac:dyDescent="0.2">
      <c r="A2681" s="78" t="s">
        <v>55</v>
      </c>
      <c r="B2681" s="78" t="s">
        <v>61</v>
      </c>
      <c r="C2681" s="78" t="s">
        <v>1036</v>
      </c>
      <c r="D2681" s="78" t="s">
        <v>605</v>
      </c>
      <c r="E2681" s="79" t="str">
        <f>+IF(C2681&lt;&gt;"",VLOOKUP(MID(C2681,18,5),NIVELES!$A$133:$B$213,2,0),"")</f>
        <v>LOS_RÍOS</v>
      </c>
      <c r="F2681" s="80" t="s">
        <v>290</v>
      </c>
      <c r="G2681" s="81" t="str">
        <f>+IF(F2681&lt;&gt;"",VLOOKUP(F2681,NIVELES!$A$246:$C$464,3,0),"")</f>
        <v xml:space="preserve"> </v>
      </c>
      <c r="H2681" s="82" t="s">
        <v>1024</v>
      </c>
      <c r="I2681" s="78" t="s">
        <v>2201</v>
      </c>
      <c r="J2681" s="78" t="s">
        <v>2184</v>
      </c>
      <c r="K2681" s="78" t="s">
        <v>2185</v>
      </c>
      <c r="L2681" s="78" t="s">
        <v>1791</v>
      </c>
      <c r="M2681" s="78" t="s">
        <v>1791</v>
      </c>
      <c r="N2681" s="78" t="s">
        <v>1791</v>
      </c>
      <c r="O2681" s="78" t="s">
        <v>2459</v>
      </c>
      <c r="P2681" s="82">
        <v>12</v>
      </c>
      <c r="Q2681" s="78" t="s">
        <v>3042</v>
      </c>
      <c r="R2681" s="82">
        <v>1</v>
      </c>
      <c r="S2681" s="82">
        <v>1</v>
      </c>
      <c r="T2681" s="82">
        <v>1</v>
      </c>
      <c r="U2681" s="82">
        <v>1</v>
      </c>
      <c r="V2681" s="82">
        <v>1</v>
      </c>
      <c r="W2681" s="82">
        <v>1</v>
      </c>
      <c r="X2681" s="82">
        <v>1</v>
      </c>
      <c r="Y2681" s="82">
        <v>1</v>
      </c>
      <c r="Z2681" s="82">
        <v>1</v>
      </c>
      <c r="AA2681" s="82">
        <v>1</v>
      </c>
      <c r="AB2681" s="82">
        <v>1</v>
      </c>
      <c r="AC2681" s="82">
        <v>1</v>
      </c>
      <c r="AD2681" s="85" t="str">
        <f>IF(A2681&lt;&gt;"",IF(D2681="DIRECCIÓN_DE_TRANSFERENCIAS","280 0031",VLOOKUP(C2681,NIVELES!$A$14:$B$105,2,0)),"")</f>
        <v>280 5450</v>
      </c>
      <c r="AE2681" s="86" t="s">
        <v>322</v>
      </c>
      <c r="AF2681" s="86" t="s">
        <v>546</v>
      </c>
      <c r="AG2681" s="79" t="str">
        <f>+IF(AF2681&lt;&gt;"",VLOOKUP(AF2681,NIVELES!$A$666:$B$673,2,0),"")</f>
        <v>ATENCIÓN_INTEGRAL_A_PERSONAS_CON_DISCAPACIDAD</v>
      </c>
      <c r="AH2681" s="78" t="s">
        <v>453</v>
      </c>
      <c r="AI2681" s="79" t="str">
        <f>IF(AH2681&lt;&gt;"",VLOOKUP(CONCATENATE(AG2681,AH2681),NIVELES!$B$676:$C$745,2,0),"")</f>
        <v>Rectoría Inclusión Social</v>
      </c>
      <c r="AJ2681" s="78" t="s">
        <v>517</v>
      </c>
      <c r="AK2681" s="79" t="str">
        <f>+IF(AJ2681&lt;&gt;"",VLOOKUP(AJ2681,NIVELES!$A$816:$B$892,2,0),"")</f>
        <v>NO APLICA</v>
      </c>
      <c r="AL2681" s="78" t="s">
        <v>553</v>
      </c>
      <c r="AM2681" s="78">
        <v>510601</v>
      </c>
      <c r="AN2681" s="79" t="str">
        <f>IF(AM2681&lt;&gt;"",+VLOOKUP(AM2681,NIVELES!$A$1652:$B$2466,2,0),"")</f>
        <v>Aporte Patronal</v>
      </c>
      <c r="AO2681" s="87">
        <v>3859.61</v>
      </c>
      <c r="AP2681" s="88">
        <v>321.63416666666666</v>
      </c>
      <c r="AQ2681" s="88">
        <v>233.92</v>
      </c>
      <c r="AR2681" s="88">
        <v>321.63416666666666</v>
      </c>
      <c r="AS2681" s="88">
        <v>321.63416666666666</v>
      </c>
      <c r="AT2681" s="88">
        <v>321.63416666666666</v>
      </c>
      <c r="AU2681" s="88">
        <v>321.63416666666666</v>
      </c>
      <c r="AV2681" s="88">
        <v>321.63416666666666</v>
      </c>
      <c r="AW2681" s="88">
        <v>321.63416666666666</v>
      </c>
      <c r="AX2681" s="88">
        <v>321.63416666666666</v>
      </c>
      <c r="AY2681" s="88">
        <v>321.63416666666666</v>
      </c>
      <c r="AZ2681" s="88">
        <v>321.63416666666666</v>
      </c>
      <c r="BA2681" s="88">
        <v>409.34833333333336</v>
      </c>
      <c r="BB2681" s="89">
        <f t="shared" si="163"/>
        <v>3859.61</v>
      </c>
      <c r="BC2681" s="90" t="str">
        <f t="shared" si="162"/>
        <v>OK</v>
      </c>
      <c r="BD2681" s="91" t="str">
        <f t="shared" si="164"/>
        <v xml:space="preserve">                  </v>
      </c>
      <c r="BE2681" s="92">
        <f t="shared" si="165"/>
        <v>12</v>
      </c>
    </row>
    <row r="2682" spans="1:57" s="74" customFormat="1" ht="50.1" customHeight="1" x14ac:dyDescent="0.2">
      <c r="A2682" s="78" t="s">
        <v>55</v>
      </c>
      <c r="B2682" s="78" t="s">
        <v>61</v>
      </c>
      <c r="C2682" s="78" t="s">
        <v>1036</v>
      </c>
      <c r="D2682" s="78" t="s">
        <v>605</v>
      </c>
      <c r="E2682" s="79" t="str">
        <f>+IF(C2682&lt;&gt;"",VLOOKUP(MID(C2682,18,5),NIVELES!$A$133:$B$213,2,0),"")</f>
        <v>LOS_RÍOS</v>
      </c>
      <c r="F2682" s="80" t="s">
        <v>290</v>
      </c>
      <c r="G2682" s="81" t="str">
        <f>+IF(F2682&lt;&gt;"",VLOOKUP(F2682,NIVELES!$A$246:$C$464,3,0),"")</f>
        <v xml:space="preserve"> </v>
      </c>
      <c r="H2682" s="82" t="s">
        <v>1024</v>
      </c>
      <c r="I2682" s="78" t="s">
        <v>2201</v>
      </c>
      <c r="J2682" s="78" t="s">
        <v>2184</v>
      </c>
      <c r="K2682" s="78" t="s">
        <v>2185</v>
      </c>
      <c r="L2682" s="78" t="s">
        <v>1791</v>
      </c>
      <c r="M2682" s="78" t="s">
        <v>1791</v>
      </c>
      <c r="N2682" s="78" t="s">
        <v>1791</v>
      </c>
      <c r="O2682" s="78" t="s">
        <v>2459</v>
      </c>
      <c r="P2682" s="82">
        <v>12</v>
      </c>
      <c r="Q2682" s="78" t="s">
        <v>3042</v>
      </c>
      <c r="R2682" s="82">
        <v>1</v>
      </c>
      <c r="S2682" s="82">
        <v>1</v>
      </c>
      <c r="T2682" s="82">
        <v>1</v>
      </c>
      <c r="U2682" s="82">
        <v>1</v>
      </c>
      <c r="V2682" s="82">
        <v>1</v>
      </c>
      <c r="W2682" s="82">
        <v>1</v>
      </c>
      <c r="X2682" s="82">
        <v>1</v>
      </c>
      <c r="Y2682" s="82">
        <v>1</v>
      </c>
      <c r="Z2682" s="82">
        <v>1</v>
      </c>
      <c r="AA2682" s="82">
        <v>1</v>
      </c>
      <c r="AB2682" s="82">
        <v>1</v>
      </c>
      <c r="AC2682" s="82">
        <v>1</v>
      </c>
      <c r="AD2682" s="85" t="str">
        <f>IF(A2682&lt;&gt;"",IF(D2682="DIRECCIÓN_DE_TRANSFERENCIAS","280 0031",VLOOKUP(C2682,NIVELES!$A$14:$B$105,2,0)),"")</f>
        <v>280 5450</v>
      </c>
      <c r="AE2682" s="86" t="s">
        <v>322</v>
      </c>
      <c r="AF2682" s="86" t="s">
        <v>546</v>
      </c>
      <c r="AG2682" s="79" t="str">
        <f>+IF(AF2682&lt;&gt;"",VLOOKUP(AF2682,NIVELES!$A$666:$B$673,2,0),"")</f>
        <v>ATENCIÓN_INTEGRAL_A_PERSONAS_CON_DISCAPACIDAD</v>
      </c>
      <c r="AH2682" s="78" t="s">
        <v>322</v>
      </c>
      <c r="AI2682" s="79" t="str">
        <f>IF(AH2682&lt;&gt;"",VLOOKUP(CONCATENATE(AG2682,AH2682),NIVELES!$B$676:$C$745,2,0),"")</f>
        <v>Centros Directos Prestación De Servicio</v>
      </c>
      <c r="AJ2682" s="78" t="s">
        <v>517</v>
      </c>
      <c r="AK2682" s="79" t="str">
        <f>+IF(AJ2682&lt;&gt;"",VLOOKUP(AJ2682,NIVELES!$A$816:$B$892,2,0),"")</f>
        <v>NO APLICA</v>
      </c>
      <c r="AL2682" s="78" t="s">
        <v>553</v>
      </c>
      <c r="AM2682" s="78">
        <v>510204</v>
      </c>
      <c r="AN2682" s="79" t="str">
        <f>IF(AM2682&lt;&gt;"",+VLOOKUP(AM2682,NIVELES!$A$1652:$B$2466,2,0),"")</f>
        <v>Decimocuarto Sueldo</v>
      </c>
      <c r="AO2682" s="87">
        <v>361.17</v>
      </c>
      <c r="AP2682" s="88">
        <v>30.0975</v>
      </c>
      <c r="AQ2682" s="88">
        <v>0</v>
      </c>
      <c r="AR2682" s="88">
        <v>30.0975</v>
      </c>
      <c r="AS2682" s="88">
        <v>30.0975</v>
      </c>
      <c r="AT2682" s="88">
        <v>30.0975</v>
      </c>
      <c r="AU2682" s="88">
        <v>30.0975</v>
      </c>
      <c r="AV2682" s="88">
        <v>30.0975</v>
      </c>
      <c r="AW2682" s="88">
        <v>30.0975</v>
      </c>
      <c r="AX2682" s="88">
        <v>30.0975</v>
      </c>
      <c r="AY2682" s="88">
        <v>30.0975</v>
      </c>
      <c r="AZ2682" s="88">
        <v>30.0975</v>
      </c>
      <c r="BA2682" s="88">
        <v>60.194999999999993</v>
      </c>
      <c r="BB2682" s="89">
        <f t="shared" si="163"/>
        <v>361.17</v>
      </c>
      <c r="BC2682" s="90" t="str">
        <f t="shared" si="162"/>
        <v>OK</v>
      </c>
      <c r="BD2682" s="91" t="str">
        <f t="shared" si="164"/>
        <v xml:space="preserve">                  </v>
      </c>
      <c r="BE2682" s="92">
        <f t="shared" si="165"/>
        <v>12</v>
      </c>
    </row>
    <row r="2683" spans="1:57" s="74" customFormat="1" ht="50.1" customHeight="1" x14ac:dyDescent="0.2">
      <c r="A2683" s="78" t="s">
        <v>55</v>
      </c>
      <c r="B2683" s="78" t="s">
        <v>61</v>
      </c>
      <c r="C2683" s="78" t="s">
        <v>1036</v>
      </c>
      <c r="D2683" s="78" t="s">
        <v>605</v>
      </c>
      <c r="E2683" s="79" t="str">
        <f>+IF(C2683&lt;&gt;"",VLOOKUP(MID(C2683,18,5),NIVELES!$A$133:$B$213,2,0),"")</f>
        <v>LOS_RÍOS</v>
      </c>
      <c r="F2683" s="80" t="s">
        <v>290</v>
      </c>
      <c r="G2683" s="81" t="str">
        <f>+IF(F2683&lt;&gt;"",VLOOKUP(F2683,NIVELES!$A$246:$C$464,3,0),"")</f>
        <v xml:space="preserve"> </v>
      </c>
      <c r="H2683" s="82" t="s">
        <v>1024</v>
      </c>
      <c r="I2683" s="78" t="s">
        <v>2201</v>
      </c>
      <c r="J2683" s="78" t="s">
        <v>2184</v>
      </c>
      <c r="K2683" s="78" t="s">
        <v>2185</v>
      </c>
      <c r="L2683" s="78" t="s">
        <v>1791</v>
      </c>
      <c r="M2683" s="78" t="s">
        <v>1791</v>
      </c>
      <c r="N2683" s="78" t="s">
        <v>1791</v>
      </c>
      <c r="O2683" s="78" t="s">
        <v>2459</v>
      </c>
      <c r="P2683" s="82">
        <v>12</v>
      </c>
      <c r="Q2683" s="78" t="s">
        <v>3042</v>
      </c>
      <c r="R2683" s="82">
        <v>1</v>
      </c>
      <c r="S2683" s="82">
        <v>1</v>
      </c>
      <c r="T2683" s="82">
        <v>1</v>
      </c>
      <c r="U2683" s="82">
        <v>1</v>
      </c>
      <c r="V2683" s="82">
        <v>1</v>
      </c>
      <c r="W2683" s="82">
        <v>1</v>
      </c>
      <c r="X2683" s="82">
        <v>1</v>
      </c>
      <c r="Y2683" s="82">
        <v>1</v>
      </c>
      <c r="Z2683" s="82">
        <v>1</v>
      </c>
      <c r="AA2683" s="82">
        <v>1</v>
      </c>
      <c r="AB2683" s="82">
        <v>1</v>
      </c>
      <c r="AC2683" s="82">
        <v>1</v>
      </c>
      <c r="AD2683" s="85" t="str">
        <f>IF(A2683&lt;&gt;"",IF(D2683="DIRECCIÓN_DE_TRANSFERENCIAS","280 0031",VLOOKUP(C2683,NIVELES!$A$14:$B$105,2,0)),"")</f>
        <v>280 5450</v>
      </c>
      <c r="AE2683" s="86" t="s">
        <v>322</v>
      </c>
      <c r="AF2683" s="86" t="s">
        <v>546</v>
      </c>
      <c r="AG2683" s="79" t="str">
        <f>+IF(AF2683&lt;&gt;"",VLOOKUP(AF2683,NIVELES!$A$666:$B$673,2,0),"")</f>
        <v>ATENCIÓN_INTEGRAL_A_PERSONAS_CON_DISCAPACIDAD</v>
      </c>
      <c r="AH2683" s="78" t="s">
        <v>453</v>
      </c>
      <c r="AI2683" s="79" t="str">
        <f>IF(AH2683&lt;&gt;"",VLOOKUP(CONCATENATE(AG2683,AH2683),NIVELES!$B$676:$C$745,2,0),"")</f>
        <v>Rectoría Inclusión Social</v>
      </c>
      <c r="AJ2683" s="78" t="s">
        <v>517</v>
      </c>
      <c r="AK2683" s="79" t="str">
        <f>+IF(AJ2683&lt;&gt;"",VLOOKUP(AJ2683,NIVELES!$A$816:$B$892,2,0),"")</f>
        <v>NO APLICA</v>
      </c>
      <c r="AL2683" s="78" t="s">
        <v>553</v>
      </c>
      <c r="AM2683" s="78">
        <v>510204</v>
      </c>
      <c r="AN2683" s="79" t="str">
        <f>IF(AM2683&lt;&gt;"",+VLOOKUP(AM2683,NIVELES!$A$1652:$B$2466,2,0),"")</f>
        <v>Decimocuarto Sueldo</v>
      </c>
      <c r="AO2683" s="87">
        <v>1083.5</v>
      </c>
      <c r="AP2683" s="88">
        <v>90.291666666666671</v>
      </c>
      <c r="AQ2683" s="88">
        <v>65.66</v>
      </c>
      <c r="AR2683" s="88">
        <v>90.291666666666671</v>
      </c>
      <c r="AS2683" s="88">
        <v>90.291666666666671</v>
      </c>
      <c r="AT2683" s="88">
        <v>90.291666666666671</v>
      </c>
      <c r="AU2683" s="88">
        <v>90.291666666666671</v>
      </c>
      <c r="AV2683" s="88">
        <v>90.291666666666671</v>
      </c>
      <c r="AW2683" s="88">
        <v>90.291666666666671</v>
      </c>
      <c r="AX2683" s="88">
        <v>90.291666666666671</v>
      </c>
      <c r="AY2683" s="88">
        <v>90.291666666666671</v>
      </c>
      <c r="AZ2683" s="88">
        <v>90.291666666666671</v>
      </c>
      <c r="BA2683" s="88">
        <v>114.92333333333352</v>
      </c>
      <c r="BB2683" s="89">
        <f t="shared" si="163"/>
        <v>1083.5</v>
      </c>
      <c r="BC2683" s="90" t="str">
        <f t="shared" si="162"/>
        <v>OK</v>
      </c>
      <c r="BD2683" s="91" t="str">
        <f t="shared" si="164"/>
        <v xml:space="preserve">                  </v>
      </c>
      <c r="BE2683" s="92">
        <f t="shared" si="165"/>
        <v>12</v>
      </c>
    </row>
    <row r="2684" spans="1:57" s="74" customFormat="1" ht="50.1" customHeight="1" x14ac:dyDescent="0.2">
      <c r="A2684" s="78" t="s">
        <v>55</v>
      </c>
      <c r="B2684" s="78" t="s">
        <v>61</v>
      </c>
      <c r="C2684" s="78" t="s">
        <v>1036</v>
      </c>
      <c r="D2684" s="78" t="s">
        <v>605</v>
      </c>
      <c r="E2684" s="79" t="str">
        <f>+IF(C2684&lt;&gt;"",VLOOKUP(MID(C2684,18,5),NIVELES!$A$133:$B$213,2,0),"")</f>
        <v>LOS_RÍOS</v>
      </c>
      <c r="F2684" s="80" t="s">
        <v>290</v>
      </c>
      <c r="G2684" s="81" t="str">
        <f>+IF(F2684&lt;&gt;"",VLOOKUP(F2684,NIVELES!$A$246:$C$464,3,0),"")</f>
        <v xml:space="preserve"> </v>
      </c>
      <c r="H2684" s="82" t="s">
        <v>1024</v>
      </c>
      <c r="I2684" s="78" t="s">
        <v>2201</v>
      </c>
      <c r="J2684" s="78" t="s">
        <v>2184</v>
      </c>
      <c r="K2684" s="78" t="s">
        <v>2185</v>
      </c>
      <c r="L2684" s="78" t="s">
        <v>1791</v>
      </c>
      <c r="M2684" s="78" t="s">
        <v>1791</v>
      </c>
      <c r="N2684" s="78" t="s">
        <v>1791</v>
      </c>
      <c r="O2684" s="78" t="s">
        <v>2459</v>
      </c>
      <c r="P2684" s="82">
        <v>12</v>
      </c>
      <c r="Q2684" s="78" t="s">
        <v>3042</v>
      </c>
      <c r="R2684" s="82">
        <v>1</v>
      </c>
      <c r="S2684" s="82">
        <v>1</v>
      </c>
      <c r="T2684" s="82">
        <v>1</v>
      </c>
      <c r="U2684" s="82">
        <v>1</v>
      </c>
      <c r="V2684" s="82">
        <v>1</v>
      </c>
      <c r="W2684" s="82">
        <v>1</v>
      </c>
      <c r="X2684" s="82">
        <v>1</v>
      </c>
      <c r="Y2684" s="82">
        <v>1</v>
      </c>
      <c r="Z2684" s="82">
        <v>1</v>
      </c>
      <c r="AA2684" s="82">
        <v>1</v>
      </c>
      <c r="AB2684" s="82">
        <v>1</v>
      </c>
      <c r="AC2684" s="82">
        <v>1</v>
      </c>
      <c r="AD2684" s="85" t="str">
        <f>IF(A2684&lt;&gt;"",IF(D2684="DIRECCIÓN_DE_TRANSFERENCIAS","280 0031",VLOOKUP(C2684,NIVELES!$A$14:$B$105,2,0)),"")</f>
        <v>280 5450</v>
      </c>
      <c r="AE2684" s="86" t="s">
        <v>322</v>
      </c>
      <c r="AF2684" s="86" t="s">
        <v>546</v>
      </c>
      <c r="AG2684" s="79" t="str">
        <f>+IF(AF2684&lt;&gt;"",VLOOKUP(AF2684,NIVELES!$A$666:$B$673,2,0),"")</f>
        <v>ATENCIÓN_INTEGRAL_A_PERSONAS_CON_DISCAPACIDAD</v>
      </c>
      <c r="AH2684" s="78" t="s">
        <v>322</v>
      </c>
      <c r="AI2684" s="79" t="str">
        <f>IF(AH2684&lt;&gt;"",VLOOKUP(CONCATENATE(AG2684,AH2684),NIVELES!$B$676:$C$745,2,0),"")</f>
        <v>Centros Directos Prestación De Servicio</v>
      </c>
      <c r="AJ2684" s="78" t="s">
        <v>517</v>
      </c>
      <c r="AK2684" s="79" t="str">
        <f>+IF(AJ2684&lt;&gt;"",VLOOKUP(AJ2684,NIVELES!$A$816:$B$892,2,0),"")</f>
        <v>NO APLICA</v>
      </c>
      <c r="AL2684" s="78" t="s">
        <v>553</v>
      </c>
      <c r="AM2684" s="78">
        <v>510510</v>
      </c>
      <c r="AN2684" s="79" t="str">
        <f>IF(AM2684&lt;&gt;"",+VLOOKUP(AM2684,NIVELES!$A$1652:$B$2466,2,0),"")</f>
        <v>Servicios Personales por Contrato</v>
      </c>
      <c r="AO2684" s="87">
        <v>13332</v>
      </c>
      <c r="AP2684" s="88">
        <v>1111</v>
      </c>
      <c r="AQ2684" s="88">
        <v>0</v>
      </c>
      <c r="AR2684" s="88">
        <v>1111</v>
      </c>
      <c r="AS2684" s="88">
        <v>1111</v>
      </c>
      <c r="AT2684" s="88">
        <v>1111</v>
      </c>
      <c r="AU2684" s="88">
        <v>1111</v>
      </c>
      <c r="AV2684" s="88">
        <v>1111</v>
      </c>
      <c r="AW2684" s="88">
        <v>1111</v>
      </c>
      <c r="AX2684" s="88">
        <v>1111</v>
      </c>
      <c r="AY2684" s="88">
        <v>1111</v>
      </c>
      <c r="AZ2684" s="88">
        <v>1111</v>
      </c>
      <c r="BA2684" s="88">
        <v>2222</v>
      </c>
      <c r="BB2684" s="89">
        <f t="shared" si="163"/>
        <v>13332</v>
      </c>
      <c r="BC2684" s="90" t="str">
        <f t="shared" si="162"/>
        <v>OK</v>
      </c>
      <c r="BD2684" s="91" t="str">
        <f t="shared" si="164"/>
        <v xml:space="preserve">                  </v>
      </c>
      <c r="BE2684" s="92">
        <f t="shared" si="165"/>
        <v>12</v>
      </c>
    </row>
    <row r="2685" spans="1:57" s="74" customFormat="1" ht="50.1" customHeight="1" x14ac:dyDescent="0.2">
      <c r="A2685" s="78" t="s">
        <v>55</v>
      </c>
      <c r="B2685" s="78" t="s">
        <v>61</v>
      </c>
      <c r="C2685" s="78" t="s">
        <v>1036</v>
      </c>
      <c r="D2685" s="78" t="s">
        <v>605</v>
      </c>
      <c r="E2685" s="79" t="str">
        <f>+IF(C2685&lt;&gt;"",VLOOKUP(MID(C2685,18,5),NIVELES!$A$133:$B$213,2,0),"")</f>
        <v>LOS_RÍOS</v>
      </c>
      <c r="F2685" s="80" t="s">
        <v>290</v>
      </c>
      <c r="G2685" s="81" t="str">
        <f>+IF(F2685&lt;&gt;"",VLOOKUP(F2685,NIVELES!$A$246:$C$464,3,0),"")</f>
        <v xml:space="preserve"> </v>
      </c>
      <c r="H2685" s="82" t="s">
        <v>1024</v>
      </c>
      <c r="I2685" s="78" t="s">
        <v>2201</v>
      </c>
      <c r="J2685" s="78" t="s">
        <v>2184</v>
      </c>
      <c r="K2685" s="78" t="s">
        <v>2185</v>
      </c>
      <c r="L2685" s="78" t="s">
        <v>1791</v>
      </c>
      <c r="M2685" s="78" t="s">
        <v>1791</v>
      </c>
      <c r="N2685" s="78" t="s">
        <v>1791</v>
      </c>
      <c r="O2685" s="78" t="s">
        <v>2459</v>
      </c>
      <c r="P2685" s="82">
        <v>12</v>
      </c>
      <c r="Q2685" s="78" t="s">
        <v>3042</v>
      </c>
      <c r="R2685" s="82">
        <v>1</v>
      </c>
      <c r="S2685" s="82">
        <v>1</v>
      </c>
      <c r="T2685" s="82">
        <v>1</v>
      </c>
      <c r="U2685" s="82">
        <v>1</v>
      </c>
      <c r="V2685" s="82">
        <v>1</v>
      </c>
      <c r="W2685" s="82">
        <v>1</v>
      </c>
      <c r="X2685" s="82">
        <v>1</v>
      </c>
      <c r="Y2685" s="82">
        <v>1</v>
      </c>
      <c r="Z2685" s="82">
        <v>1</v>
      </c>
      <c r="AA2685" s="82">
        <v>1</v>
      </c>
      <c r="AB2685" s="82">
        <v>1</v>
      </c>
      <c r="AC2685" s="82">
        <v>1</v>
      </c>
      <c r="AD2685" s="85" t="str">
        <f>IF(A2685&lt;&gt;"",IF(D2685="DIRECCIÓN_DE_TRANSFERENCIAS","280 0031",VLOOKUP(C2685,NIVELES!$A$14:$B$105,2,0)),"")</f>
        <v>280 5450</v>
      </c>
      <c r="AE2685" s="86" t="s">
        <v>322</v>
      </c>
      <c r="AF2685" s="86" t="s">
        <v>546</v>
      </c>
      <c r="AG2685" s="79" t="str">
        <f>+IF(AF2685&lt;&gt;"",VLOOKUP(AF2685,NIVELES!$A$666:$B$673,2,0),"")</f>
        <v>ATENCIÓN_INTEGRAL_A_PERSONAS_CON_DISCAPACIDAD</v>
      </c>
      <c r="AH2685" s="78" t="s">
        <v>322</v>
      </c>
      <c r="AI2685" s="79" t="str">
        <f>IF(AH2685&lt;&gt;"",VLOOKUP(CONCATENATE(AG2685,AH2685),NIVELES!$B$676:$C$745,2,0),"")</f>
        <v>Centros Directos Prestación De Servicio</v>
      </c>
      <c r="AJ2685" s="78" t="s">
        <v>517</v>
      </c>
      <c r="AK2685" s="79" t="str">
        <f>+IF(AJ2685&lt;&gt;"",VLOOKUP(AJ2685,NIVELES!$A$816:$B$892,2,0),"")</f>
        <v>NO APLICA</v>
      </c>
      <c r="AL2685" s="78" t="s">
        <v>553</v>
      </c>
      <c r="AM2685" s="78">
        <v>510203</v>
      </c>
      <c r="AN2685" s="79" t="str">
        <f>IF(AM2685&lt;&gt;"",+VLOOKUP(AM2685,NIVELES!$A$1652:$B$2466,2,0),"")</f>
        <v>Decimotercer Sueldo</v>
      </c>
      <c r="AO2685" s="87">
        <v>1111</v>
      </c>
      <c r="AP2685" s="88">
        <v>92.583333333333329</v>
      </c>
      <c r="AQ2685" s="88">
        <v>0</v>
      </c>
      <c r="AR2685" s="88">
        <v>92.583333333333329</v>
      </c>
      <c r="AS2685" s="88">
        <v>92.583333333333329</v>
      </c>
      <c r="AT2685" s="88">
        <v>92.583333333333329</v>
      </c>
      <c r="AU2685" s="88">
        <v>92.583333333333329</v>
      </c>
      <c r="AV2685" s="88">
        <v>92.583333333333329</v>
      </c>
      <c r="AW2685" s="88">
        <v>92.583333333333329</v>
      </c>
      <c r="AX2685" s="88">
        <v>92.583333333333329</v>
      </c>
      <c r="AY2685" s="88">
        <v>92.583333333333329</v>
      </c>
      <c r="AZ2685" s="88">
        <v>92.583333333333329</v>
      </c>
      <c r="BA2685" s="88">
        <v>185.16666666666652</v>
      </c>
      <c r="BB2685" s="89">
        <f t="shared" si="163"/>
        <v>1111</v>
      </c>
      <c r="BC2685" s="90" t="str">
        <f t="shared" si="162"/>
        <v>OK</v>
      </c>
      <c r="BD2685" s="91" t="str">
        <f t="shared" si="164"/>
        <v xml:space="preserve">                  </v>
      </c>
      <c r="BE2685" s="92">
        <f t="shared" si="165"/>
        <v>12</v>
      </c>
    </row>
    <row r="2686" spans="1:57" s="74" customFormat="1" ht="50.1" customHeight="1" x14ac:dyDescent="0.2">
      <c r="A2686" s="78" t="s">
        <v>55</v>
      </c>
      <c r="B2686" s="78" t="s">
        <v>61</v>
      </c>
      <c r="C2686" s="78" t="s">
        <v>1036</v>
      </c>
      <c r="D2686" s="78" t="s">
        <v>605</v>
      </c>
      <c r="E2686" s="79" t="str">
        <f>+IF(C2686&lt;&gt;"",VLOOKUP(MID(C2686,18,5),NIVELES!$A$133:$B$213,2,0),"")</f>
        <v>LOS_RÍOS</v>
      </c>
      <c r="F2686" s="80" t="s">
        <v>290</v>
      </c>
      <c r="G2686" s="81" t="str">
        <f>+IF(F2686&lt;&gt;"",VLOOKUP(F2686,NIVELES!$A$246:$C$464,3,0),"")</f>
        <v xml:space="preserve"> </v>
      </c>
      <c r="H2686" s="82" t="s">
        <v>1024</v>
      </c>
      <c r="I2686" s="78" t="s">
        <v>2201</v>
      </c>
      <c r="J2686" s="78" t="s">
        <v>2184</v>
      </c>
      <c r="K2686" s="78" t="s">
        <v>2185</v>
      </c>
      <c r="L2686" s="78" t="s">
        <v>1791</v>
      </c>
      <c r="M2686" s="78" t="s">
        <v>1791</v>
      </c>
      <c r="N2686" s="78" t="s">
        <v>1791</v>
      </c>
      <c r="O2686" s="78" t="s">
        <v>2459</v>
      </c>
      <c r="P2686" s="82">
        <v>12</v>
      </c>
      <c r="Q2686" s="78" t="s">
        <v>3042</v>
      </c>
      <c r="R2686" s="82">
        <v>1</v>
      </c>
      <c r="S2686" s="82">
        <v>1</v>
      </c>
      <c r="T2686" s="82">
        <v>1</v>
      </c>
      <c r="U2686" s="82">
        <v>1</v>
      </c>
      <c r="V2686" s="82">
        <v>1</v>
      </c>
      <c r="W2686" s="82">
        <v>1</v>
      </c>
      <c r="X2686" s="82">
        <v>1</v>
      </c>
      <c r="Y2686" s="82">
        <v>1</v>
      </c>
      <c r="Z2686" s="82">
        <v>1</v>
      </c>
      <c r="AA2686" s="82">
        <v>1</v>
      </c>
      <c r="AB2686" s="82">
        <v>1</v>
      </c>
      <c r="AC2686" s="82">
        <v>1</v>
      </c>
      <c r="AD2686" s="85" t="str">
        <f>IF(A2686&lt;&gt;"",IF(D2686="DIRECCIÓN_DE_TRANSFERENCIAS","280 0031",VLOOKUP(C2686,NIVELES!$A$14:$B$105,2,0)),"")</f>
        <v>280 5450</v>
      </c>
      <c r="AE2686" s="86" t="s">
        <v>322</v>
      </c>
      <c r="AF2686" s="86" t="s">
        <v>546</v>
      </c>
      <c r="AG2686" s="79" t="str">
        <f>+IF(AF2686&lt;&gt;"",VLOOKUP(AF2686,NIVELES!$A$666:$B$673,2,0),"")</f>
        <v>ATENCIÓN_INTEGRAL_A_PERSONAS_CON_DISCAPACIDAD</v>
      </c>
      <c r="AH2686" s="78" t="s">
        <v>453</v>
      </c>
      <c r="AI2686" s="79" t="str">
        <f>IF(AH2686&lt;&gt;"",VLOOKUP(CONCATENATE(AG2686,AH2686),NIVELES!$B$676:$C$745,2,0),"")</f>
        <v>Rectoría Inclusión Social</v>
      </c>
      <c r="AJ2686" s="78" t="s">
        <v>517</v>
      </c>
      <c r="AK2686" s="79" t="str">
        <f>+IF(AJ2686&lt;&gt;"",VLOOKUP(AJ2686,NIVELES!$A$816:$B$892,2,0),"")</f>
        <v>NO APLICA</v>
      </c>
      <c r="AL2686" s="78" t="s">
        <v>553</v>
      </c>
      <c r="AM2686" s="78">
        <v>510602</v>
      </c>
      <c r="AN2686" s="79" t="str">
        <f>IF(AM2686&lt;&gt;"",+VLOOKUP(AM2686,NIVELES!$A$1652:$B$2466,2,0),"")</f>
        <v>Fondo de Reserva</v>
      </c>
      <c r="AO2686" s="87">
        <v>3333</v>
      </c>
      <c r="AP2686" s="88">
        <v>277.75</v>
      </c>
      <c r="AQ2686" s="88">
        <v>100.96</v>
      </c>
      <c r="AR2686" s="88">
        <v>277.75</v>
      </c>
      <c r="AS2686" s="88">
        <v>277.75</v>
      </c>
      <c r="AT2686" s="88">
        <v>277.75</v>
      </c>
      <c r="AU2686" s="88">
        <v>277.75</v>
      </c>
      <c r="AV2686" s="88">
        <v>277.75</v>
      </c>
      <c r="AW2686" s="88">
        <v>277.75</v>
      </c>
      <c r="AX2686" s="88">
        <v>277.75</v>
      </c>
      <c r="AY2686" s="88">
        <v>277.75</v>
      </c>
      <c r="AZ2686" s="88">
        <v>277.75</v>
      </c>
      <c r="BA2686" s="88">
        <v>454.54</v>
      </c>
      <c r="BB2686" s="89">
        <f t="shared" si="163"/>
        <v>3333</v>
      </c>
      <c r="BC2686" s="90" t="str">
        <f t="shared" si="162"/>
        <v>OK</v>
      </c>
      <c r="BD2686" s="91" t="str">
        <f t="shared" si="164"/>
        <v xml:space="preserve">                  </v>
      </c>
      <c r="BE2686" s="92">
        <f t="shared" si="165"/>
        <v>12</v>
      </c>
    </row>
    <row r="2687" spans="1:57" s="74" customFormat="1" ht="50.1" customHeight="1" x14ac:dyDescent="0.2">
      <c r="A2687" s="78" t="s">
        <v>55</v>
      </c>
      <c r="B2687" s="78" t="s">
        <v>61</v>
      </c>
      <c r="C2687" s="78" t="s">
        <v>1036</v>
      </c>
      <c r="D2687" s="78" t="s">
        <v>605</v>
      </c>
      <c r="E2687" s="79" t="str">
        <f>+IF(C2687&lt;&gt;"",VLOOKUP(MID(C2687,18,5),NIVELES!$A$133:$B$213,2,0),"")</f>
        <v>LOS_RÍOS</v>
      </c>
      <c r="F2687" s="80" t="s">
        <v>290</v>
      </c>
      <c r="G2687" s="81" t="str">
        <f>+IF(F2687&lt;&gt;"",VLOOKUP(F2687,NIVELES!$A$246:$C$464,3,0),"")</f>
        <v xml:space="preserve"> </v>
      </c>
      <c r="H2687" s="82" t="s">
        <v>1024</v>
      </c>
      <c r="I2687" s="78" t="s">
        <v>2201</v>
      </c>
      <c r="J2687" s="78" t="s">
        <v>2184</v>
      </c>
      <c r="K2687" s="78" t="s">
        <v>2185</v>
      </c>
      <c r="L2687" s="78" t="s">
        <v>1791</v>
      </c>
      <c r="M2687" s="78" t="s">
        <v>1791</v>
      </c>
      <c r="N2687" s="78" t="s">
        <v>1791</v>
      </c>
      <c r="O2687" s="78" t="s">
        <v>2897</v>
      </c>
      <c r="P2687" s="82">
        <v>12</v>
      </c>
      <c r="Q2687" s="78" t="s">
        <v>3043</v>
      </c>
      <c r="R2687" s="82">
        <v>1</v>
      </c>
      <c r="S2687" s="82">
        <v>1</v>
      </c>
      <c r="T2687" s="82">
        <v>1</v>
      </c>
      <c r="U2687" s="82">
        <v>1</v>
      </c>
      <c r="V2687" s="82">
        <v>1</v>
      </c>
      <c r="W2687" s="82">
        <v>1</v>
      </c>
      <c r="X2687" s="82">
        <v>1</v>
      </c>
      <c r="Y2687" s="82">
        <v>1</v>
      </c>
      <c r="Z2687" s="82">
        <v>1</v>
      </c>
      <c r="AA2687" s="82">
        <v>1</v>
      </c>
      <c r="AB2687" s="82">
        <v>1</v>
      </c>
      <c r="AC2687" s="82">
        <v>1</v>
      </c>
      <c r="AD2687" s="85" t="str">
        <f>IF(A2687&lt;&gt;"",IF(D2687="DIRECCIÓN_DE_TRANSFERENCIAS","280 0031",VLOOKUP(C2687,NIVELES!$A$14:$B$105,2,0)),"")</f>
        <v>280 5450</v>
      </c>
      <c r="AE2687" s="86" t="s">
        <v>322</v>
      </c>
      <c r="AF2687" s="86" t="s">
        <v>546</v>
      </c>
      <c r="AG2687" s="79" t="str">
        <f>+IF(AF2687&lt;&gt;"",VLOOKUP(AF2687,NIVELES!$A$666:$B$673,2,0),"")</f>
        <v>ATENCIÓN_INTEGRAL_A_PERSONAS_CON_DISCAPACIDAD</v>
      </c>
      <c r="AH2687" s="78" t="s">
        <v>453</v>
      </c>
      <c r="AI2687" s="79" t="str">
        <f>IF(AH2687&lt;&gt;"",VLOOKUP(CONCATENATE(AG2687,AH2687),NIVELES!$B$676:$C$745,2,0),"")</f>
        <v>Rectoría Inclusión Social</v>
      </c>
      <c r="AJ2687" s="78" t="s">
        <v>429</v>
      </c>
      <c r="AK2687" s="79" t="str">
        <f>+IF(AJ2687&lt;&gt;"",VLOOKUP(AJ2687,NIVELES!$A$816:$B$892,2,0),"")</f>
        <v xml:space="preserve">PROMOVER EL RECONOCIMIENTO Y GARANTIA DE LOS DERECHOS DE LAS MUJERES Y HOMBRES CON DISCAPACIDAD,  SU DEBIDA VALORACIÓN Y EL RESPETO A SU DIGNIDAD  </v>
      </c>
      <c r="AL2687" s="78" t="s">
        <v>554</v>
      </c>
      <c r="AM2687" s="78">
        <v>530303</v>
      </c>
      <c r="AN2687" s="79" t="str">
        <f>IF(AM2687&lt;&gt;"",+VLOOKUP(AM2687,NIVELES!$A$1652:$B$2466,2,0),"")</f>
        <v>Viáticos y Subsistencias en el Interior</v>
      </c>
      <c r="AO2687" s="87">
        <v>1440</v>
      </c>
      <c r="AP2687" s="88">
        <v>120</v>
      </c>
      <c r="AQ2687" s="88">
        <v>0</v>
      </c>
      <c r="AR2687" s="88">
        <v>120</v>
      </c>
      <c r="AS2687" s="88">
        <v>120</v>
      </c>
      <c r="AT2687" s="88">
        <v>120</v>
      </c>
      <c r="AU2687" s="88">
        <v>120</v>
      </c>
      <c r="AV2687" s="88">
        <v>120</v>
      </c>
      <c r="AW2687" s="88">
        <v>120</v>
      </c>
      <c r="AX2687" s="88">
        <v>120</v>
      </c>
      <c r="AY2687" s="88">
        <v>120</v>
      </c>
      <c r="AZ2687" s="88">
        <v>120</v>
      </c>
      <c r="BA2687" s="88">
        <v>240</v>
      </c>
      <c r="BB2687" s="89">
        <f t="shared" si="163"/>
        <v>1440</v>
      </c>
      <c r="BC2687" s="90" t="str">
        <f t="shared" si="162"/>
        <v>OK</v>
      </c>
      <c r="BD2687" s="91" t="str">
        <f t="shared" si="164"/>
        <v xml:space="preserve">                  </v>
      </c>
      <c r="BE2687" s="92">
        <f t="shared" si="165"/>
        <v>12</v>
      </c>
    </row>
    <row r="2688" spans="1:57" s="74" customFormat="1" ht="50.1" customHeight="1" x14ac:dyDescent="0.2">
      <c r="A2688" s="78" t="s">
        <v>55</v>
      </c>
      <c r="B2688" s="78" t="s">
        <v>61</v>
      </c>
      <c r="C2688" s="78" t="s">
        <v>1036</v>
      </c>
      <c r="D2688" s="78" t="s">
        <v>605</v>
      </c>
      <c r="E2688" s="79" t="str">
        <f>+IF(C2688&lt;&gt;"",VLOOKUP(MID(C2688,18,5),NIVELES!$A$133:$B$213,2,0),"")</f>
        <v>LOS_RÍOS</v>
      </c>
      <c r="F2688" s="80" t="s">
        <v>290</v>
      </c>
      <c r="G2688" s="81" t="str">
        <f>+IF(F2688&lt;&gt;"",VLOOKUP(F2688,NIVELES!$A$246:$C$464,3,0),"")</f>
        <v xml:space="preserve"> </v>
      </c>
      <c r="H2688" s="82" t="s">
        <v>1024</v>
      </c>
      <c r="I2688" s="78" t="s">
        <v>2201</v>
      </c>
      <c r="J2688" s="78" t="s">
        <v>2184</v>
      </c>
      <c r="K2688" s="78" t="s">
        <v>2185</v>
      </c>
      <c r="L2688" s="78" t="s">
        <v>1791</v>
      </c>
      <c r="M2688" s="78" t="s">
        <v>1791</v>
      </c>
      <c r="N2688" s="78" t="s">
        <v>1791</v>
      </c>
      <c r="O2688" s="78" t="s">
        <v>2897</v>
      </c>
      <c r="P2688" s="82">
        <v>12</v>
      </c>
      <c r="Q2688" s="78" t="s">
        <v>3043</v>
      </c>
      <c r="R2688" s="82">
        <v>1</v>
      </c>
      <c r="S2688" s="82">
        <v>1</v>
      </c>
      <c r="T2688" s="82">
        <v>1</v>
      </c>
      <c r="U2688" s="82">
        <v>1</v>
      </c>
      <c r="V2688" s="82">
        <v>1</v>
      </c>
      <c r="W2688" s="82">
        <v>1</v>
      </c>
      <c r="X2688" s="82">
        <v>1</v>
      </c>
      <c r="Y2688" s="82">
        <v>1</v>
      </c>
      <c r="Z2688" s="82">
        <v>1</v>
      </c>
      <c r="AA2688" s="82">
        <v>1</v>
      </c>
      <c r="AB2688" s="82">
        <v>1</v>
      </c>
      <c r="AC2688" s="82">
        <v>1</v>
      </c>
      <c r="AD2688" s="85" t="str">
        <f>IF(A2688&lt;&gt;"",IF(D2688="DIRECCIÓN_DE_TRANSFERENCIAS","280 0031",VLOOKUP(C2688,NIVELES!$A$14:$B$105,2,0)),"")</f>
        <v>280 5450</v>
      </c>
      <c r="AE2688" s="86" t="s">
        <v>322</v>
      </c>
      <c r="AF2688" s="86" t="s">
        <v>546</v>
      </c>
      <c r="AG2688" s="79" t="str">
        <f>+IF(AF2688&lt;&gt;"",VLOOKUP(AF2688,NIVELES!$A$666:$B$673,2,0),"")</f>
        <v>ATENCIÓN_INTEGRAL_A_PERSONAS_CON_DISCAPACIDAD</v>
      </c>
      <c r="AH2688" s="78" t="s">
        <v>453</v>
      </c>
      <c r="AI2688" s="79" t="str">
        <f>IF(AH2688&lt;&gt;"",VLOOKUP(CONCATENATE(AG2688,AH2688),NIVELES!$B$676:$C$745,2,0),"")</f>
        <v>Rectoría Inclusión Social</v>
      </c>
      <c r="AJ2688" s="78" t="s">
        <v>429</v>
      </c>
      <c r="AK2688" s="79" t="str">
        <f>+IF(AJ2688&lt;&gt;"",VLOOKUP(AJ2688,NIVELES!$A$816:$B$892,2,0),"")</f>
        <v xml:space="preserve">PROMOVER EL RECONOCIMIENTO Y GARANTIA DE LOS DERECHOS DE LAS MUJERES Y HOMBRES CON DISCAPACIDAD,  SU DEBIDA VALORACIÓN Y EL RESPETO A SU DIGNIDAD  </v>
      </c>
      <c r="AL2688" s="78" t="s">
        <v>554</v>
      </c>
      <c r="AM2688" s="78">
        <v>530301</v>
      </c>
      <c r="AN2688" s="79" t="str">
        <f>IF(AM2688&lt;&gt;"",+VLOOKUP(AM2688,NIVELES!$A$1652:$B$2466,2,0),"")</f>
        <v>Pasajes al Interior</v>
      </c>
      <c r="AO2688" s="87">
        <v>450</v>
      </c>
      <c r="AP2688" s="88">
        <v>37.5</v>
      </c>
      <c r="AQ2688" s="88">
        <v>0</v>
      </c>
      <c r="AR2688" s="88">
        <v>37.5</v>
      </c>
      <c r="AS2688" s="88">
        <v>37.5</v>
      </c>
      <c r="AT2688" s="88">
        <v>37.5</v>
      </c>
      <c r="AU2688" s="88">
        <v>37.5</v>
      </c>
      <c r="AV2688" s="88">
        <v>37.5</v>
      </c>
      <c r="AW2688" s="88">
        <v>37.5</v>
      </c>
      <c r="AX2688" s="88">
        <v>37.5</v>
      </c>
      <c r="AY2688" s="88">
        <v>37.5</v>
      </c>
      <c r="AZ2688" s="88">
        <v>37.5</v>
      </c>
      <c r="BA2688" s="88">
        <v>75</v>
      </c>
      <c r="BB2688" s="89">
        <f t="shared" si="163"/>
        <v>450</v>
      </c>
      <c r="BC2688" s="90" t="str">
        <f t="shared" si="162"/>
        <v>OK</v>
      </c>
      <c r="BD2688" s="91" t="str">
        <f t="shared" si="164"/>
        <v xml:space="preserve">                  </v>
      </c>
      <c r="BE2688" s="92">
        <f t="shared" si="165"/>
        <v>12</v>
      </c>
    </row>
    <row r="2689" spans="1:57" s="74" customFormat="1" ht="50.1" customHeight="1" x14ac:dyDescent="0.2">
      <c r="A2689" s="78" t="s">
        <v>55</v>
      </c>
      <c r="B2689" s="78" t="s">
        <v>61</v>
      </c>
      <c r="C2689" s="78" t="s">
        <v>1036</v>
      </c>
      <c r="D2689" s="78" t="s">
        <v>605</v>
      </c>
      <c r="E2689" s="79" t="str">
        <f>+IF(C2689&lt;&gt;"",VLOOKUP(MID(C2689,18,5),NIVELES!$A$133:$B$213,2,0),"")</f>
        <v>LOS_RÍOS</v>
      </c>
      <c r="F2689" s="80" t="s">
        <v>290</v>
      </c>
      <c r="G2689" s="81" t="str">
        <f>+IF(F2689&lt;&gt;"",VLOOKUP(F2689,NIVELES!$A$246:$C$464,3,0),"")</f>
        <v xml:space="preserve"> </v>
      </c>
      <c r="H2689" s="82" t="s">
        <v>1024</v>
      </c>
      <c r="I2689" s="78" t="s">
        <v>2201</v>
      </c>
      <c r="J2689" s="78" t="s">
        <v>2184</v>
      </c>
      <c r="K2689" s="78" t="s">
        <v>2185</v>
      </c>
      <c r="L2689" s="78" t="s">
        <v>1791</v>
      </c>
      <c r="M2689" s="78" t="s">
        <v>1791</v>
      </c>
      <c r="N2689" s="78" t="s">
        <v>1791</v>
      </c>
      <c r="O2689" s="78" t="s">
        <v>2897</v>
      </c>
      <c r="P2689" s="82">
        <v>12</v>
      </c>
      <c r="Q2689" s="78" t="s">
        <v>3043</v>
      </c>
      <c r="R2689" s="82">
        <v>1</v>
      </c>
      <c r="S2689" s="82">
        <v>1</v>
      </c>
      <c r="T2689" s="82">
        <v>1</v>
      </c>
      <c r="U2689" s="82">
        <v>1</v>
      </c>
      <c r="V2689" s="82">
        <v>1</v>
      </c>
      <c r="W2689" s="82">
        <v>1</v>
      </c>
      <c r="X2689" s="82">
        <v>1</v>
      </c>
      <c r="Y2689" s="82">
        <v>1</v>
      </c>
      <c r="Z2689" s="82">
        <v>1</v>
      </c>
      <c r="AA2689" s="82">
        <v>1</v>
      </c>
      <c r="AB2689" s="82">
        <v>1</v>
      </c>
      <c r="AC2689" s="82">
        <v>1</v>
      </c>
      <c r="AD2689" s="85" t="str">
        <f>IF(A2689&lt;&gt;"",IF(D2689="DIRECCIÓN_DE_TRANSFERENCIAS","280 0031",VLOOKUP(C2689,NIVELES!$A$14:$B$105,2,0)),"")</f>
        <v>280 5450</v>
      </c>
      <c r="AE2689" s="86" t="s">
        <v>322</v>
      </c>
      <c r="AF2689" s="86" t="s">
        <v>546</v>
      </c>
      <c r="AG2689" s="79" t="str">
        <f>+IF(AF2689&lt;&gt;"",VLOOKUP(AF2689,NIVELES!$A$666:$B$673,2,0),"")</f>
        <v>ATENCIÓN_INTEGRAL_A_PERSONAS_CON_DISCAPACIDAD</v>
      </c>
      <c r="AH2689" s="78" t="s">
        <v>453</v>
      </c>
      <c r="AI2689" s="79" t="str">
        <f>IF(AH2689&lt;&gt;"",VLOOKUP(CONCATENATE(AG2689,AH2689),NIVELES!$B$676:$C$745,2,0),"")</f>
        <v>Rectoría Inclusión Social</v>
      </c>
      <c r="AJ2689" s="78" t="s">
        <v>429</v>
      </c>
      <c r="AK2689" s="79" t="str">
        <f>+IF(AJ2689&lt;&gt;"",VLOOKUP(AJ2689,NIVELES!$A$816:$B$892,2,0),"")</f>
        <v xml:space="preserve">PROMOVER EL RECONOCIMIENTO Y GARANTIA DE LOS DERECHOS DE LAS MUJERES Y HOMBRES CON DISCAPACIDAD,  SU DEBIDA VALORACIÓN Y EL RESPETO A SU DIGNIDAD  </v>
      </c>
      <c r="AL2689" s="78" t="s">
        <v>554</v>
      </c>
      <c r="AM2689" s="78">
        <v>530249</v>
      </c>
      <c r="AN2689" s="79" t="str">
        <f>IF(AM2689&lt;&gt;"",+VLOOKUP(AM2689,NIVELES!$A$1652:$B$2466,2,0),"")</f>
        <v>Eventos Públicos Promocionales</v>
      </c>
      <c r="AO2689" s="87">
        <v>1000</v>
      </c>
      <c r="AP2689" s="88">
        <v>83.333333333333329</v>
      </c>
      <c r="AQ2689" s="88">
        <v>0</v>
      </c>
      <c r="AR2689" s="88">
        <v>83.333333333333329</v>
      </c>
      <c r="AS2689" s="88">
        <v>83.333333333333329</v>
      </c>
      <c r="AT2689" s="88">
        <v>83.333333333333329</v>
      </c>
      <c r="AU2689" s="88">
        <v>83.333333333333329</v>
      </c>
      <c r="AV2689" s="88">
        <v>83.333333333333329</v>
      </c>
      <c r="AW2689" s="88">
        <v>83.333333333333329</v>
      </c>
      <c r="AX2689" s="88">
        <v>83.333333333333329</v>
      </c>
      <c r="AY2689" s="88">
        <v>83.333333333333329</v>
      </c>
      <c r="AZ2689" s="88">
        <v>83.333333333333329</v>
      </c>
      <c r="BA2689" s="88">
        <v>166.66666666666663</v>
      </c>
      <c r="BB2689" s="89">
        <f t="shared" si="163"/>
        <v>1000</v>
      </c>
      <c r="BC2689" s="90" t="str">
        <f t="shared" si="162"/>
        <v>OK</v>
      </c>
      <c r="BD2689" s="91" t="str">
        <f t="shared" si="164"/>
        <v xml:space="preserve">                  </v>
      </c>
      <c r="BE2689" s="92">
        <f t="shared" si="165"/>
        <v>12</v>
      </c>
    </row>
    <row r="2690" spans="1:57" s="74" customFormat="1" ht="50.1" customHeight="1" x14ac:dyDescent="0.2">
      <c r="A2690" s="78" t="s">
        <v>55</v>
      </c>
      <c r="B2690" s="78" t="s">
        <v>61</v>
      </c>
      <c r="C2690" s="78" t="s">
        <v>1036</v>
      </c>
      <c r="D2690" s="78" t="s">
        <v>605</v>
      </c>
      <c r="E2690" s="79" t="str">
        <f>+IF(C2690&lt;&gt;"",VLOOKUP(MID(C2690,18,5),NIVELES!$A$133:$B$213,2,0),"")</f>
        <v>LOS_RÍOS</v>
      </c>
      <c r="F2690" s="80" t="s">
        <v>290</v>
      </c>
      <c r="G2690" s="81" t="str">
        <f>+IF(F2690&lt;&gt;"",VLOOKUP(F2690,NIVELES!$A$246:$C$464,3,0),"")</f>
        <v xml:space="preserve"> </v>
      </c>
      <c r="H2690" s="82" t="s">
        <v>1023</v>
      </c>
      <c r="I2690" s="78" t="s">
        <v>2164</v>
      </c>
      <c r="J2690" s="78" t="s">
        <v>2165</v>
      </c>
      <c r="K2690" s="78" t="s">
        <v>2166</v>
      </c>
      <c r="L2690" s="78" t="s">
        <v>1791</v>
      </c>
      <c r="M2690" s="78" t="s">
        <v>1791</v>
      </c>
      <c r="N2690" s="78" t="s">
        <v>1791</v>
      </c>
      <c r="O2690" s="78" t="s">
        <v>2167</v>
      </c>
      <c r="P2690" s="82">
        <v>12</v>
      </c>
      <c r="Q2690" s="78" t="s">
        <v>3042</v>
      </c>
      <c r="R2690" s="82">
        <v>1</v>
      </c>
      <c r="S2690" s="82">
        <v>1</v>
      </c>
      <c r="T2690" s="82">
        <v>1</v>
      </c>
      <c r="U2690" s="82">
        <v>1</v>
      </c>
      <c r="V2690" s="82">
        <v>1</v>
      </c>
      <c r="W2690" s="82">
        <v>1</v>
      </c>
      <c r="X2690" s="82">
        <v>1</v>
      </c>
      <c r="Y2690" s="82">
        <v>1</v>
      </c>
      <c r="Z2690" s="82">
        <v>1</v>
      </c>
      <c r="AA2690" s="82">
        <v>1</v>
      </c>
      <c r="AB2690" s="82">
        <v>1</v>
      </c>
      <c r="AC2690" s="82">
        <v>1</v>
      </c>
      <c r="AD2690" s="85" t="str">
        <f>IF(A2690&lt;&gt;"",IF(D2690="DIRECCIÓN_DE_TRANSFERENCIAS","280 0031",VLOOKUP(C2690,NIVELES!$A$14:$B$105,2,0)),"")</f>
        <v>280 5450</v>
      </c>
      <c r="AE2690" s="86" t="s">
        <v>322</v>
      </c>
      <c r="AF2690" s="86" t="s">
        <v>369</v>
      </c>
      <c r="AG2690" s="79" t="str">
        <f>+IF(AF2690&lt;&gt;"",VLOOKUP(AF2690,NIVELES!$A$666:$B$673,2,0),"")</f>
        <v>ADMINISTRACIÓN_CENTRAL</v>
      </c>
      <c r="AH2690" s="78" t="s">
        <v>322</v>
      </c>
      <c r="AI2690" s="79" t="str">
        <f>IF(AH2690&lt;&gt;"",VLOOKUP(CONCATENATE(AG2690,AH2690),NIVELES!$B$676:$C$745,2,0),"")</f>
        <v>Administración De La Gestión Administrativa Financiera</v>
      </c>
      <c r="AJ2690" s="78" t="s">
        <v>517</v>
      </c>
      <c r="AK2690" s="79" t="str">
        <f>+IF(AJ2690&lt;&gt;"",VLOOKUP(AJ2690,NIVELES!$A$816:$B$892,2,0),"")</f>
        <v>NO APLICA</v>
      </c>
      <c r="AL2690" s="78" t="s">
        <v>553</v>
      </c>
      <c r="AM2690" s="78">
        <v>510304</v>
      </c>
      <c r="AN2690" s="79" t="str">
        <f>IF(AM2690&lt;&gt;"",+VLOOKUP(AM2690,NIVELES!$A$1652:$B$2466,2,0),"")</f>
        <v>Compensación por Transporte</v>
      </c>
      <c r="AO2690" s="87">
        <v>360</v>
      </c>
      <c r="AP2690" s="88">
        <v>0</v>
      </c>
      <c r="AQ2690" s="88">
        <v>29</v>
      </c>
      <c r="AR2690" s="88">
        <v>70</v>
      </c>
      <c r="AS2690" s="88">
        <v>29</v>
      </c>
      <c r="AT2690" s="88">
        <v>29</v>
      </c>
      <c r="AU2690" s="88">
        <v>29</v>
      </c>
      <c r="AV2690" s="88">
        <v>29</v>
      </c>
      <c r="AW2690" s="88">
        <v>29</v>
      </c>
      <c r="AX2690" s="88">
        <v>29</v>
      </c>
      <c r="AY2690" s="88">
        <v>29</v>
      </c>
      <c r="AZ2690" s="88">
        <v>29</v>
      </c>
      <c r="BA2690" s="88">
        <v>29</v>
      </c>
      <c r="BB2690" s="89">
        <f t="shared" si="163"/>
        <v>360</v>
      </c>
      <c r="BC2690" s="90" t="str">
        <f t="shared" si="162"/>
        <v>OK</v>
      </c>
      <c r="BD2690" s="91" t="str">
        <f t="shared" si="164"/>
        <v xml:space="preserve">                  </v>
      </c>
      <c r="BE2690" s="92">
        <f t="shared" si="165"/>
        <v>12</v>
      </c>
    </row>
    <row r="2691" spans="1:57" s="74" customFormat="1" ht="50.1" customHeight="1" x14ac:dyDescent="0.2">
      <c r="A2691" s="78" t="s">
        <v>55</v>
      </c>
      <c r="B2691" s="78" t="s">
        <v>61</v>
      </c>
      <c r="C2691" s="78" t="s">
        <v>1036</v>
      </c>
      <c r="D2691" s="78" t="s">
        <v>605</v>
      </c>
      <c r="E2691" s="79" t="str">
        <f>+IF(C2691&lt;&gt;"",VLOOKUP(MID(C2691,18,5),NIVELES!$A$133:$B$213,2,0),"")</f>
        <v>LOS_RÍOS</v>
      </c>
      <c r="F2691" s="80" t="s">
        <v>290</v>
      </c>
      <c r="G2691" s="81" t="str">
        <f>+IF(F2691&lt;&gt;"",VLOOKUP(F2691,NIVELES!$A$246:$C$464,3,0),"")</f>
        <v xml:space="preserve"> </v>
      </c>
      <c r="H2691" s="82" t="s">
        <v>1023</v>
      </c>
      <c r="I2691" s="78" t="s">
        <v>2164</v>
      </c>
      <c r="J2691" s="78" t="s">
        <v>2165</v>
      </c>
      <c r="K2691" s="78" t="s">
        <v>2166</v>
      </c>
      <c r="L2691" s="78" t="s">
        <v>1791</v>
      </c>
      <c r="M2691" s="78" t="s">
        <v>1791</v>
      </c>
      <c r="N2691" s="78" t="s">
        <v>1791</v>
      </c>
      <c r="O2691" s="78" t="s">
        <v>2167</v>
      </c>
      <c r="P2691" s="82">
        <v>12</v>
      </c>
      <c r="Q2691" s="78" t="s">
        <v>3042</v>
      </c>
      <c r="R2691" s="82">
        <v>1</v>
      </c>
      <c r="S2691" s="82">
        <v>1</v>
      </c>
      <c r="T2691" s="82">
        <v>1</v>
      </c>
      <c r="U2691" s="82">
        <v>1</v>
      </c>
      <c r="V2691" s="82">
        <v>1</v>
      </c>
      <c r="W2691" s="82">
        <v>1</v>
      </c>
      <c r="X2691" s="82">
        <v>1</v>
      </c>
      <c r="Y2691" s="82">
        <v>1</v>
      </c>
      <c r="Z2691" s="82">
        <v>1</v>
      </c>
      <c r="AA2691" s="82">
        <v>1</v>
      </c>
      <c r="AB2691" s="82">
        <v>1</v>
      </c>
      <c r="AC2691" s="82">
        <v>1</v>
      </c>
      <c r="AD2691" s="85" t="str">
        <f>IF(A2691&lt;&gt;"",IF(D2691="DIRECCIÓN_DE_TRANSFERENCIAS","280 0031",VLOOKUP(C2691,NIVELES!$A$14:$B$105,2,0)),"")</f>
        <v>280 5450</v>
      </c>
      <c r="AE2691" s="86" t="s">
        <v>322</v>
      </c>
      <c r="AF2691" s="86" t="s">
        <v>369</v>
      </c>
      <c r="AG2691" s="79" t="str">
        <f>+IF(AF2691&lt;&gt;"",VLOOKUP(AF2691,NIVELES!$A$666:$B$673,2,0),"")</f>
        <v>ADMINISTRACIÓN_CENTRAL</v>
      </c>
      <c r="AH2691" s="78" t="s">
        <v>322</v>
      </c>
      <c r="AI2691" s="79" t="str">
        <f>IF(AH2691&lt;&gt;"",VLOOKUP(CONCATENATE(AG2691,AH2691),NIVELES!$B$676:$C$745,2,0),"")</f>
        <v>Administración De La Gestión Administrativa Financiera</v>
      </c>
      <c r="AJ2691" s="78" t="s">
        <v>517</v>
      </c>
      <c r="AK2691" s="79" t="str">
        <f>+IF(AJ2691&lt;&gt;"",VLOOKUP(AJ2691,NIVELES!$A$816:$B$892,2,0),"")</f>
        <v>NO APLICA</v>
      </c>
      <c r="AL2691" s="78" t="s">
        <v>553</v>
      </c>
      <c r="AM2691" s="78">
        <v>510306</v>
      </c>
      <c r="AN2691" s="79" t="str">
        <f>IF(AM2691&lt;&gt;"",+VLOOKUP(AM2691,NIVELES!$A$1652:$B$2466,2,0),"")</f>
        <v>Alimentación</v>
      </c>
      <c r="AO2691" s="87">
        <v>2520</v>
      </c>
      <c r="AP2691" s="88">
        <v>0</v>
      </c>
      <c r="AQ2691" s="88">
        <v>203</v>
      </c>
      <c r="AR2691" s="88">
        <v>231.7</v>
      </c>
      <c r="AS2691" s="88">
        <v>231.7</v>
      </c>
      <c r="AT2691" s="88">
        <v>231.7</v>
      </c>
      <c r="AU2691" s="88">
        <v>231.7</v>
      </c>
      <c r="AV2691" s="88">
        <v>231.7</v>
      </c>
      <c r="AW2691" s="88">
        <v>231.7</v>
      </c>
      <c r="AX2691" s="88">
        <v>231.7</v>
      </c>
      <c r="AY2691" s="88">
        <v>231.7</v>
      </c>
      <c r="AZ2691" s="88">
        <v>231.7</v>
      </c>
      <c r="BA2691" s="88">
        <v>231.7</v>
      </c>
      <c r="BB2691" s="89">
        <f t="shared" si="163"/>
        <v>2519.9999999999995</v>
      </c>
      <c r="BC2691" s="90" t="str">
        <f t="shared" si="162"/>
        <v>OK</v>
      </c>
      <c r="BD2691" s="91" t="str">
        <f t="shared" si="164"/>
        <v xml:space="preserve">                  </v>
      </c>
      <c r="BE2691" s="92">
        <f t="shared" si="165"/>
        <v>12</v>
      </c>
    </row>
    <row r="2692" spans="1:57" s="74" customFormat="1" ht="50.1" customHeight="1" x14ac:dyDescent="0.2">
      <c r="A2692" s="78" t="s">
        <v>55</v>
      </c>
      <c r="B2692" s="78" t="s">
        <v>61</v>
      </c>
      <c r="C2692" s="78" t="s">
        <v>1036</v>
      </c>
      <c r="D2692" s="78" t="s">
        <v>605</v>
      </c>
      <c r="E2692" s="79" t="str">
        <f>+IF(C2692&lt;&gt;"",VLOOKUP(MID(C2692,18,5),NIVELES!$A$133:$B$213,2,0),"")</f>
        <v>LOS_RÍOS</v>
      </c>
      <c r="F2692" s="80" t="s">
        <v>290</v>
      </c>
      <c r="G2692" s="81" t="str">
        <f>+IF(F2692&lt;&gt;"",VLOOKUP(F2692,NIVELES!$A$246:$C$464,3,0),"")</f>
        <v xml:space="preserve"> </v>
      </c>
      <c r="H2692" s="82" t="s">
        <v>1023</v>
      </c>
      <c r="I2692" s="78" t="s">
        <v>2164</v>
      </c>
      <c r="J2692" s="78" t="s">
        <v>2165</v>
      </c>
      <c r="K2692" s="78" t="s">
        <v>2166</v>
      </c>
      <c r="L2692" s="78" t="s">
        <v>1791</v>
      </c>
      <c r="M2692" s="78" t="s">
        <v>1791</v>
      </c>
      <c r="N2692" s="78" t="s">
        <v>1791</v>
      </c>
      <c r="O2692" s="78" t="s">
        <v>2167</v>
      </c>
      <c r="P2692" s="82">
        <v>12</v>
      </c>
      <c r="Q2692" s="78" t="s">
        <v>3042</v>
      </c>
      <c r="R2692" s="82">
        <v>1</v>
      </c>
      <c r="S2692" s="82">
        <v>1</v>
      </c>
      <c r="T2692" s="82">
        <v>1</v>
      </c>
      <c r="U2692" s="82">
        <v>1</v>
      </c>
      <c r="V2692" s="82">
        <v>1</v>
      </c>
      <c r="W2692" s="82">
        <v>1</v>
      </c>
      <c r="X2692" s="82">
        <v>1</v>
      </c>
      <c r="Y2692" s="82">
        <v>1</v>
      </c>
      <c r="Z2692" s="82">
        <v>1</v>
      </c>
      <c r="AA2692" s="82">
        <v>1</v>
      </c>
      <c r="AB2692" s="82">
        <v>1</v>
      </c>
      <c r="AC2692" s="82">
        <v>1</v>
      </c>
      <c r="AD2692" s="85" t="str">
        <f>IF(A2692&lt;&gt;"",IF(D2692="DIRECCIÓN_DE_TRANSFERENCIAS","280 0031",VLOOKUP(C2692,NIVELES!$A$14:$B$105,2,0)),"")</f>
        <v>280 5450</v>
      </c>
      <c r="AE2692" s="86" t="s">
        <v>322</v>
      </c>
      <c r="AF2692" s="86" t="s">
        <v>369</v>
      </c>
      <c r="AG2692" s="79" t="str">
        <f>+IF(AF2692&lt;&gt;"",VLOOKUP(AF2692,NIVELES!$A$666:$B$673,2,0),"")</f>
        <v>ADMINISTRACIÓN_CENTRAL</v>
      </c>
      <c r="AH2692" s="78" t="s">
        <v>322</v>
      </c>
      <c r="AI2692" s="79" t="str">
        <f>IF(AH2692&lt;&gt;"",VLOOKUP(CONCATENATE(AG2692,AH2692),NIVELES!$B$676:$C$745,2,0),"")</f>
        <v>Administración De La Gestión Administrativa Financiera</v>
      </c>
      <c r="AJ2692" s="78" t="s">
        <v>517</v>
      </c>
      <c r="AK2692" s="79" t="str">
        <f>+IF(AJ2692&lt;&gt;"",VLOOKUP(AJ2692,NIVELES!$A$816:$B$892,2,0),"")</f>
        <v>NO APLICA</v>
      </c>
      <c r="AL2692" s="78" t="s">
        <v>553</v>
      </c>
      <c r="AM2692" s="78">
        <v>510401</v>
      </c>
      <c r="AN2692" s="79" t="str">
        <f>IF(AM2692&lt;&gt;"",+VLOOKUP(AM2692,NIVELES!$A$1652:$B$2466,2,0),"")</f>
        <v>Por Cargas Familiares</v>
      </c>
      <c r="AO2692" s="87">
        <v>227.97</v>
      </c>
      <c r="AP2692" s="88">
        <v>0</v>
      </c>
      <c r="AQ2692" s="88">
        <v>19.3</v>
      </c>
      <c r="AR2692" s="88">
        <v>20.84</v>
      </c>
      <c r="AS2692" s="88">
        <v>20.87</v>
      </c>
      <c r="AT2692" s="88">
        <v>20.87</v>
      </c>
      <c r="AU2692" s="88">
        <v>20.87</v>
      </c>
      <c r="AV2692" s="88">
        <v>20.87</v>
      </c>
      <c r="AW2692" s="88">
        <v>20.87</v>
      </c>
      <c r="AX2692" s="88">
        <v>20.87</v>
      </c>
      <c r="AY2692" s="88">
        <v>20.87</v>
      </c>
      <c r="AZ2692" s="88">
        <v>20.87</v>
      </c>
      <c r="BA2692" s="88">
        <v>20.87</v>
      </c>
      <c r="BB2692" s="89">
        <f t="shared" si="163"/>
        <v>227.97000000000003</v>
      </c>
      <c r="BC2692" s="90" t="str">
        <f t="shared" si="162"/>
        <v>OK</v>
      </c>
      <c r="BD2692" s="91" t="str">
        <f t="shared" si="164"/>
        <v xml:space="preserve">                  </v>
      </c>
      <c r="BE2692" s="92">
        <f t="shared" si="165"/>
        <v>12</v>
      </c>
    </row>
    <row r="2693" spans="1:57" s="74" customFormat="1" ht="50.1" customHeight="1" x14ac:dyDescent="0.2">
      <c r="A2693" s="78" t="s">
        <v>55</v>
      </c>
      <c r="B2693" s="78" t="s">
        <v>61</v>
      </c>
      <c r="C2693" s="78" t="s">
        <v>1036</v>
      </c>
      <c r="D2693" s="78" t="s">
        <v>605</v>
      </c>
      <c r="E2693" s="79" t="str">
        <f>+IF(C2693&lt;&gt;"",VLOOKUP(MID(C2693,18,5),NIVELES!$A$133:$B$213,2,0),"")</f>
        <v>LOS_RÍOS</v>
      </c>
      <c r="F2693" s="80" t="s">
        <v>290</v>
      </c>
      <c r="G2693" s="81" t="str">
        <f>+IF(F2693&lt;&gt;"",VLOOKUP(F2693,NIVELES!$A$246:$C$464,3,0),"")</f>
        <v xml:space="preserve"> </v>
      </c>
      <c r="H2693" s="82" t="s">
        <v>1023</v>
      </c>
      <c r="I2693" s="78" t="s">
        <v>2164</v>
      </c>
      <c r="J2693" s="78" t="s">
        <v>2165</v>
      </c>
      <c r="K2693" s="78" t="s">
        <v>2166</v>
      </c>
      <c r="L2693" s="78" t="s">
        <v>1791</v>
      </c>
      <c r="M2693" s="78" t="s">
        <v>1791</v>
      </c>
      <c r="N2693" s="78" t="s">
        <v>1791</v>
      </c>
      <c r="O2693" s="78" t="s">
        <v>2167</v>
      </c>
      <c r="P2693" s="82">
        <v>12</v>
      </c>
      <c r="Q2693" s="78" t="s">
        <v>3042</v>
      </c>
      <c r="R2693" s="82">
        <v>1</v>
      </c>
      <c r="S2693" s="82">
        <v>1</v>
      </c>
      <c r="T2693" s="82">
        <v>1</v>
      </c>
      <c r="U2693" s="82">
        <v>1</v>
      </c>
      <c r="V2693" s="82">
        <v>1</v>
      </c>
      <c r="W2693" s="82">
        <v>1</v>
      </c>
      <c r="X2693" s="82">
        <v>1</v>
      </c>
      <c r="Y2693" s="82">
        <v>1</v>
      </c>
      <c r="Z2693" s="82">
        <v>1</v>
      </c>
      <c r="AA2693" s="82">
        <v>1</v>
      </c>
      <c r="AB2693" s="82">
        <v>1</v>
      </c>
      <c r="AC2693" s="82">
        <v>1</v>
      </c>
      <c r="AD2693" s="85" t="str">
        <f>IF(A2693&lt;&gt;"",IF(D2693="DIRECCIÓN_DE_TRANSFERENCIAS","280 0031",VLOOKUP(C2693,NIVELES!$A$14:$B$105,2,0)),"")</f>
        <v>280 5450</v>
      </c>
      <c r="AE2693" s="86" t="s">
        <v>322</v>
      </c>
      <c r="AF2693" s="86" t="s">
        <v>369</v>
      </c>
      <c r="AG2693" s="79" t="str">
        <f>+IF(AF2693&lt;&gt;"",VLOOKUP(AF2693,NIVELES!$A$666:$B$673,2,0),"")</f>
        <v>ADMINISTRACIÓN_CENTRAL</v>
      </c>
      <c r="AH2693" s="78" t="s">
        <v>322</v>
      </c>
      <c r="AI2693" s="79" t="str">
        <f>IF(AH2693&lt;&gt;"",VLOOKUP(CONCATENATE(AG2693,AH2693),NIVELES!$B$676:$C$745,2,0),"")</f>
        <v>Administración De La Gestión Administrativa Financiera</v>
      </c>
      <c r="AJ2693" s="78" t="s">
        <v>517</v>
      </c>
      <c r="AK2693" s="79" t="str">
        <f>+IF(AJ2693&lt;&gt;"",VLOOKUP(AJ2693,NIVELES!$A$816:$B$892,2,0),"")</f>
        <v>NO APLICA</v>
      </c>
      <c r="AL2693" s="78" t="s">
        <v>553</v>
      </c>
      <c r="AM2693" s="78">
        <v>510408</v>
      </c>
      <c r="AN2693" s="79" t="str">
        <f>IF(AM2693&lt;&gt;"",+VLOOKUP(AM2693,NIVELES!$A$1652:$B$2466,2,0),"")</f>
        <v>Subsidio de Antigüedad</v>
      </c>
      <c r="AO2693" s="87">
        <v>557.13</v>
      </c>
      <c r="AP2693" s="88">
        <v>0</v>
      </c>
      <c r="AQ2693" s="88">
        <v>53.82</v>
      </c>
      <c r="AR2693" s="88">
        <v>50.34</v>
      </c>
      <c r="AS2693" s="88">
        <v>50.33</v>
      </c>
      <c r="AT2693" s="88">
        <v>50.33</v>
      </c>
      <c r="AU2693" s="88">
        <v>50.33</v>
      </c>
      <c r="AV2693" s="88">
        <v>50.33</v>
      </c>
      <c r="AW2693" s="88">
        <v>50.33</v>
      </c>
      <c r="AX2693" s="88">
        <v>50.33</v>
      </c>
      <c r="AY2693" s="88">
        <v>50.33</v>
      </c>
      <c r="AZ2693" s="88">
        <v>50.33</v>
      </c>
      <c r="BA2693" s="88">
        <v>50.33</v>
      </c>
      <c r="BB2693" s="89">
        <f t="shared" si="163"/>
        <v>557.12999999999988</v>
      </c>
      <c r="BC2693" s="90" t="str">
        <f t="shared" si="162"/>
        <v>OK</v>
      </c>
      <c r="BD2693" s="91" t="str">
        <f t="shared" si="164"/>
        <v xml:space="preserve">                  </v>
      </c>
      <c r="BE2693" s="92">
        <f t="shared" si="165"/>
        <v>12</v>
      </c>
    </row>
    <row r="2694" spans="1:57" s="74" customFormat="1" ht="50.1" customHeight="1" x14ac:dyDescent="0.2">
      <c r="A2694" s="78" t="s">
        <v>55</v>
      </c>
      <c r="B2694" s="78" t="s">
        <v>61</v>
      </c>
      <c r="C2694" s="78" t="s">
        <v>1036</v>
      </c>
      <c r="D2694" s="78" t="s">
        <v>605</v>
      </c>
      <c r="E2694" s="79" t="str">
        <f>+IF(C2694&lt;&gt;"",VLOOKUP(MID(C2694,18,5),NIVELES!$A$133:$B$213,2,0),"")</f>
        <v>LOS_RÍOS</v>
      </c>
      <c r="F2694" s="80" t="s">
        <v>290</v>
      </c>
      <c r="G2694" s="81" t="str">
        <f>+IF(F2694&lt;&gt;"",VLOOKUP(F2694,NIVELES!$A$246:$C$464,3,0),"")</f>
        <v xml:space="preserve"> </v>
      </c>
      <c r="H2694" s="82" t="s">
        <v>1024</v>
      </c>
      <c r="I2694" s="78" t="s">
        <v>2201</v>
      </c>
      <c r="J2694" s="78" t="s">
        <v>2184</v>
      </c>
      <c r="K2694" s="78" t="s">
        <v>2185</v>
      </c>
      <c r="L2694" s="78" t="s">
        <v>3044</v>
      </c>
      <c r="M2694" s="78">
        <v>189</v>
      </c>
      <c r="N2694" s="78" t="s">
        <v>3045</v>
      </c>
      <c r="O2694" s="78" t="s">
        <v>2897</v>
      </c>
      <c r="P2694" s="82">
        <v>12</v>
      </c>
      <c r="Q2694" s="78" t="s">
        <v>2955</v>
      </c>
      <c r="R2694" s="82">
        <v>1</v>
      </c>
      <c r="S2694" s="82">
        <v>1</v>
      </c>
      <c r="T2694" s="82">
        <v>1</v>
      </c>
      <c r="U2694" s="82">
        <v>1</v>
      </c>
      <c r="V2694" s="82">
        <v>1</v>
      </c>
      <c r="W2694" s="82">
        <v>1</v>
      </c>
      <c r="X2694" s="82">
        <v>1</v>
      </c>
      <c r="Y2694" s="82">
        <v>1</v>
      </c>
      <c r="Z2694" s="82">
        <v>1</v>
      </c>
      <c r="AA2694" s="82">
        <v>1</v>
      </c>
      <c r="AB2694" s="82">
        <v>1</v>
      </c>
      <c r="AC2694" s="82">
        <v>1</v>
      </c>
      <c r="AD2694" s="85" t="str">
        <f>IF(A2694&lt;&gt;"",IF(D2694="DIRECCIÓN_DE_TRANSFERENCIAS","280 0031",VLOOKUP(C2694,NIVELES!$A$14:$B$105,2,0)),"")</f>
        <v>280 5450</v>
      </c>
      <c r="AE2694" s="86" t="s">
        <v>322</v>
      </c>
      <c r="AF2694" s="86" t="s">
        <v>543</v>
      </c>
      <c r="AG2694" s="79" t="str">
        <f>+IF(AF2694&lt;&gt;"",VLOOKUP(AF2694,NIVELES!$A$666:$B$673,2,0),"")</f>
        <v>DESARROLLO_INFANTIL</v>
      </c>
      <c r="AH2694" s="78" t="s">
        <v>322</v>
      </c>
      <c r="AI2694" s="79" t="str">
        <f>IF(AH2694&lt;&gt;"",VLOOKUP(CONCATENATE(AG2694,AH2694),NIVELES!$B$676:$C$745,2,0),"")</f>
        <v>Centros Infantiles Del Buen Vivir Atencion Directa -Funcionamiento Operación Y Atencion De Unidades</v>
      </c>
      <c r="AJ2694" s="78" t="s">
        <v>387</v>
      </c>
      <c r="AK2694" s="79" t="str">
        <f>+IF(AJ2694&lt;&gt;"",VLOOKUP(AJ2694,NIVELES!$A$816:$B$892,2,0),"")</f>
        <v>ASEGURAR EL DESARROLLO INFANTIL Y LA EDUCACIÓN INTEGRAL, CON CALIDAD Y CALIDEZ PARA TODOS LOS NIÑOS, NIÑAS Y ADOLESCENTES</v>
      </c>
      <c r="AL2694" s="78" t="s">
        <v>554</v>
      </c>
      <c r="AM2694" s="78">
        <v>530208</v>
      </c>
      <c r="AN2694" s="79" t="str">
        <f>IF(AM2694&lt;&gt;"",+VLOOKUP(AM2694,NIVELES!$A$1652:$B$2466,2,0),"")</f>
        <v>Servicio de Seguridad y Vigilancia</v>
      </c>
      <c r="AO2694" s="87">
        <v>30765</v>
      </c>
      <c r="AP2694" s="88">
        <v>0</v>
      </c>
      <c r="AQ2694" s="88">
        <v>4200</v>
      </c>
      <c r="AR2694" s="88">
        <v>2656.5</v>
      </c>
      <c r="AS2694" s="88">
        <v>2656.5</v>
      </c>
      <c r="AT2694" s="88">
        <v>2656.5</v>
      </c>
      <c r="AU2694" s="88">
        <v>2656.5</v>
      </c>
      <c r="AV2694" s="88">
        <v>2656.5</v>
      </c>
      <c r="AW2694" s="88">
        <v>2656.5</v>
      </c>
      <c r="AX2694" s="88">
        <v>2656.5</v>
      </c>
      <c r="AY2694" s="88">
        <v>2656.5</v>
      </c>
      <c r="AZ2694" s="88">
        <v>2656.5</v>
      </c>
      <c r="BA2694" s="88">
        <v>2656.5</v>
      </c>
      <c r="BB2694" s="89">
        <f t="shared" si="163"/>
        <v>30765</v>
      </c>
      <c r="BC2694" s="90" t="str">
        <f t="shared" si="162"/>
        <v>OK</v>
      </c>
      <c r="BD2694" s="91" t="str">
        <f t="shared" si="164"/>
        <v xml:space="preserve">                  </v>
      </c>
      <c r="BE2694" s="92">
        <f t="shared" si="165"/>
        <v>12</v>
      </c>
    </row>
    <row r="2695" spans="1:57" s="74" customFormat="1" ht="50.1" customHeight="1" x14ac:dyDescent="0.2">
      <c r="A2695" s="78" t="s">
        <v>55</v>
      </c>
      <c r="B2695" s="78" t="s">
        <v>61</v>
      </c>
      <c r="C2695" s="78" t="s">
        <v>1036</v>
      </c>
      <c r="D2695" s="78" t="s">
        <v>605</v>
      </c>
      <c r="E2695" s="79" t="str">
        <f>+IF(C2695&lt;&gt;"",VLOOKUP(MID(C2695,18,5),NIVELES!$A$133:$B$213,2,0),"")</f>
        <v>LOS_RÍOS</v>
      </c>
      <c r="F2695" s="80" t="s">
        <v>290</v>
      </c>
      <c r="G2695" s="81" t="str">
        <f>+IF(F2695&lt;&gt;"",VLOOKUP(F2695,NIVELES!$A$246:$C$464,3,0),"")</f>
        <v xml:space="preserve"> </v>
      </c>
      <c r="H2695" s="82" t="s">
        <v>1024</v>
      </c>
      <c r="I2695" s="78" t="s">
        <v>2201</v>
      </c>
      <c r="J2695" s="78" t="s">
        <v>2184</v>
      </c>
      <c r="K2695" s="78" t="s">
        <v>2185</v>
      </c>
      <c r="L2695" s="78" t="s">
        <v>3044</v>
      </c>
      <c r="M2695" s="78">
        <v>189</v>
      </c>
      <c r="N2695" s="78" t="s">
        <v>3045</v>
      </c>
      <c r="O2695" s="78" t="s">
        <v>2897</v>
      </c>
      <c r="P2695" s="82">
        <v>12</v>
      </c>
      <c r="Q2695" s="78" t="s">
        <v>2955</v>
      </c>
      <c r="R2695" s="82">
        <v>1</v>
      </c>
      <c r="S2695" s="82">
        <v>1</v>
      </c>
      <c r="T2695" s="82">
        <v>1</v>
      </c>
      <c r="U2695" s="82">
        <v>1</v>
      </c>
      <c r="V2695" s="82">
        <v>1</v>
      </c>
      <c r="W2695" s="82">
        <v>1</v>
      </c>
      <c r="X2695" s="82">
        <v>1</v>
      </c>
      <c r="Y2695" s="82">
        <v>1</v>
      </c>
      <c r="Z2695" s="82">
        <v>1</v>
      </c>
      <c r="AA2695" s="82">
        <v>1</v>
      </c>
      <c r="AB2695" s="82">
        <v>1</v>
      </c>
      <c r="AC2695" s="82">
        <v>1</v>
      </c>
      <c r="AD2695" s="85" t="str">
        <f>IF(A2695&lt;&gt;"",IF(D2695="DIRECCIÓN_DE_TRANSFERENCIAS","280 0031",VLOOKUP(C2695,NIVELES!$A$14:$B$105,2,0)),"")</f>
        <v>280 5450</v>
      </c>
      <c r="AE2695" s="86" t="s">
        <v>322</v>
      </c>
      <c r="AF2695" s="86" t="s">
        <v>543</v>
      </c>
      <c r="AG2695" s="79" t="str">
        <f>+IF(AF2695&lt;&gt;"",VLOOKUP(AF2695,NIVELES!$A$666:$B$673,2,0),"")</f>
        <v>DESARROLLO_INFANTIL</v>
      </c>
      <c r="AH2695" s="78" t="s">
        <v>322</v>
      </c>
      <c r="AI2695" s="79" t="str">
        <f>IF(AH2695&lt;&gt;"",VLOOKUP(CONCATENATE(AG2695,AH2695),NIVELES!$B$676:$C$745,2,0),"")</f>
        <v>Centros Infantiles Del Buen Vivir Atencion Directa -Funcionamiento Operación Y Atencion De Unidades</v>
      </c>
      <c r="AJ2695" s="78" t="s">
        <v>387</v>
      </c>
      <c r="AK2695" s="79" t="str">
        <f>+IF(AJ2695&lt;&gt;"",VLOOKUP(AJ2695,NIVELES!$A$816:$B$892,2,0),"")</f>
        <v>ASEGURAR EL DESARROLLO INFANTIL Y LA EDUCACIÓN INTEGRAL, CON CALIDAD Y CALIDEZ PARA TODOS LOS NIÑOS, NIÑAS Y ADOLESCENTES</v>
      </c>
      <c r="AL2695" s="78" t="s">
        <v>554</v>
      </c>
      <c r="AM2695" s="78">
        <v>530209</v>
      </c>
      <c r="AN2695" s="79" t="str">
        <f>IF(AM2695&lt;&gt;"",+VLOOKUP(AM2695,NIVELES!$A$1652:$B$2466,2,0),"")</f>
        <v>Servicios de Aseo; Lavado de Vestimenta de Trabajo; Fumigación, Desinfección y Limpieza de Instalaciones</v>
      </c>
      <c r="AO2695" s="87">
        <v>16721.509999999998</v>
      </c>
      <c r="AP2695" s="88">
        <v>0</v>
      </c>
      <c r="AQ2695" s="88">
        <v>3041.3</v>
      </c>
      <c r="AR2695" s="88">
        <v>1368.03</v>
      </c>
      <c r="AS2695" s="88">
        <v>1368.02</v>
      </c>
      <c r="AT2695" s="88">
        <v>1368.02</v>
      </c>
      <c r="AU2695" s="88">
        <v>1368.02</v>
      </c>
      <c r="AV2695" s="88">
        <v>1368.02</v>
      </c>
      <c r="AW2695" s="88">
        <v>1368.02</v>
      </c>
      <c r="AX2695" s="88">
        <v>1368.02</v>
      </c>
      <c r="AY2695" s="88">
        <v>1368.02</v>
      </c>
      <c r="AZ2695" s="88">
        <v>1368.02</v>
      </c>
      <c r="BA2695" s="88">
        <v>1368.02</v>
      </c>
      <c r="BB2695" s="89">
        <f t="shared" si="163"/>
        <v>16721.510000000002</v>
      </c>
      <c r="BC2695" s="90" t="str">
        <f t="shared" ref="BC2695:BC2758" si="166">IF(A2695&lt;&gt;"",IF(AO2695&lt;&gt;"",IF(AO2695=BB2695,"OK",AO2695-BB2695),IF(AND(AO2695="",BB2695=""),"",AO2695-BB2695))," ")</f>
        <v>OK</v>
      </c>
      <c r="BD2695" s="91" t="str">
        <f t="shared" si="164"/>
        <v xml:space="preserve">                  </v>
      </c>
      <c r="BE2695" s="92">
        <f t="shared" si="165"/>
        <v>12</v>
      </c>
    </row>
    <row r="2696" spans="1:57" s="74" customFormat="1" ht="50.1" customHeight="1" x14ac:dyDescent="0.2">
      <c r="A2696" s="78" t="s">
        <v>55</v>
      </c>
      <c r="B2696" s="78" t="s">
        <v>61</v>
      </c>
      <c r="C2696" s="78" t="s">
        <v>1036</v>
      </c>
      <c r="D2696" s="78" t="s">
        <v>605</v>
      </c>
      <c r="E2696" s="79" t="str">
        <f>+IF(C2696&lt;&gt;"",VLOOKUP(MID(C2696,18,5),NIVELES!$A$133:$B$213,2,0),"")</f>
        <v>LOS_RÍOS</v>
      </c>
      <c r="F2696" s="80" t="s">
        <v>290</v>
      </c>
      <c r="G2696" s="81" t="str">
        <f>+IF(F2696&lt;&gt;"",VLOOKUP(F2696,NIVELES!$A$246:$C$464,3,0),"")</f>
        <v xml:space="preserve"> </v>
      </c>
      <c r="H2696" s="82" t="s">
        <v>1024</v>
      </c>
      <c r="I2696" s="78" t="s">
        <v>2201</v>
      </c>
      <c r="J2696" s="78" t="s">
        <v>2184</v>
      </c>
      <c r="K2696" s="78" t="s">
        <v>2185</v>
      </c>
      <c r="L2696" s="78" t="s">
        <v>3044</v>
      </c>
      <c r="M2696" s="78">
        <v>189</v>
      </c>
      <c r="N2696" s="78" t="s">
        <v>3045</v>
      </c>
      <c r="O2696" s="78" t="s">
        <v>2897</v>
      </c>
      <c r="P2696" s="82">
        <v>12</v>
      </c>
      <c r="Q2696" s="78" t="s">
        <v>3043</v>
      </c>
      <c r="R2696" s="82">
        <v>1</v>
      </c>
      <c r="S2696" s="82">
        <v>1</v>
      </c>
      <c r="T2696" s="82">
        <v>1</v>
      </c>
      <c r="U2696" s="82">
        <v>1</v>
      </c>
      <c r="V2696" s="82">
        <v>1</v>
      </c>
      <c r="W2696" s="82">
        <v>1</v>
      </c>
      <c r="X2696" s="82">
        <v>1</v>
      </c>
      <c r="Y2696" s="82">
        <v>1</v>
      </c>
      <c r="Z2696" s="82">
        <v>1</v>
      </c>
      <c r="AA2696" s="82">
        <v>1</v>
      </c>
      <c r="AB2696" s="82">
        <v>1</v>
      </c>
      <c r="AC2696" s="82">
        <v>1</v>
      </c>
      <c r="AD2696" s="85" t="str">
        <f>IF(A2696&lt;&gt;"",IF(D2696="DIRECCIÓN_DE_TRANSFERENCIAS","280 0031",VLOOKUP(C2696,NIVELES!$A$14:$B$105,2,0)),"")</f>
        <v>280 5450</v>
      </c>
      <c r="AE2696" s="86" t="s">
        <v>322</v>
      </c>
      <c r="AF2696" s="86" t="s">
        <v>543</v>
      </c>
      <c r="AG2696" s="79" t="str">
        <f>+IF(AF2696&lt;&gt;"",VLOOKUP(AF2696,NIVELES!$A$666:$B$673,2,0),"")</f>
        <v>DESARROLLO_INFANTIL</v>
      </c>
      <c r="AH2696" s="78" t="s">
        <v>322</v>
      </c>
      <c r="AI2696" s="79" t="str">
        <f>IF(AH2696&lt;&gt;"",VLOOKUP(CONCATENATE(AG2696,AH2696),NIVELES!$B$676:$C$745,2,0),"")</f>
        <v>Centros Infantiles Del Buen Vivir Atencion Directa -Funcionamiento Operación Y Atencion De Unidades</v>
      </c>
      <c r="AJ2696" s="78" t="s">
        <v>387</v>
      </c>
      <c r="AK2696" s="79" t="str">
        <f>+IF(AJ2696&lt;&gt;"",VLOOKUP(AJ2696,NIVELES!$A$816:$B$892,2,0),"")</f>
        <v>ASEGURAR EL DESARROLLO INFANTIL Y LA EDUCACIÓN INTEGRAL, CON CALIDAD Y CALIDEZ PARA TODOS LOS NIÑOS, NIÑAS Y ADOLESCENTES</v>
      </c>
      <c r="AL2696" s="78" t="s">
        <v>554</v>
      </c>
      <c r="AM2696" s="78">
        <v>530303</v>
      </c>
      <c r="AN2696" s="79" t="str">
        <f>IF(AM2696&lt;&gt;"",+VLOOKUP(AM2696,NIVELES!$A$1652:$B$2466,2,0),"")</f>
        <v>Viáticos y Subsistencias en el Interior</v>
      </c>
      <c r="AO2696" s="87">
        <v>1000</v>
      </c>
      <c r="AP2696" s="88">
        <v>0</v>
      </c>
      <c r="AQ2696" s="88">
        <v>0</v>
      </c>
      <c r="AR2696" s="88">
        <v>100</v>
      </c>
      <c r="AS2696" s="88">
        <v>100</v>
      </c>
      <c r="AT2696" s="88">
        <v>100</v>
      </c>
      <c r="AU2696" s="88">
        <v>100</v>
      </c>
      <c r="AV2696" s="88">
        <v>100</v>
      </c>
      <c r="AW2696" s="88">
        <v>100</v>
      </c>
      <c r="AX2696" s="88">
        <v>100</v>
      </c>
      <c r="AY2696" s="88">
        <v>100</v>
      </c>
      <c r="AZ2696" s="88">
        <v>100</v>
      </c>
      <c r="BA2696" s="88">
        <v>100</v>
      </c>
      <c r="BB2696" s="89">
        <f t="shared" ref="BB2696:BB2759" si="167">SUBTOTAL(9,AP2696:BA2696)</f>
        <v>1000</v>
      </c>
      <c r="BC2696" s="90" t="str">
        <f t="shared" si="166"/>
        <v>OK</v>
      </c>
      <c r="BD2696" s="91" t="str">
        <f t="shared" ref="BD2696:BD2759" si="168">IF(A2696&lt;&gt;"",IF(A2696="","Escoger Nivel 0",)&amp;" "&amp;(IF(B2696="","Escoger Nivel  1",)&amp;" "&amp;(IF(C2696="","Escoger Nivel 2",)&amp;" "&amp;(IF(D2696="","Escoger Nivel 3",)&amp;" "&amp;(IF(F2696="","Escoger Cantón",)&amp;" "&amp;(IF(I2696="","Escoger Obj. Estratégico Institucional N1",)&amp;" "&amp;(IF(J2696="","Escoger Obj. Especifico N2",)&amp;" "&amp;(IF(K2696="","Escoger Obj. Operativo N4",)&amp;" "&amp;(IF(L2696=""," Llenar Modalidad de Servicio ",)&amp;""&amp;(IF(M2696=""," Llenar Meta de Cobertura ",)&amp;" "&amp;(IF(N2696="","Llenar Indicador",)&amp;" "&amp;(IF(O2696="","Llenar Actividad PAPP",)&amp;" "&amp;(IF(P2696="","Llenar Metas",)&amp;" "&amp;(IF(Q2696="","Llenar Indicador",)&amp;" "&amp;(IF(AF2696="","Escoger Nro. programa",)&amp;" "&amp;(IF(AH2696="","Escoger Nro. Actividad e-Sigef",)&amp;" "&amp;(IF(AK2696="","Escoger direccionamiento de gasto",)&amp;" "&amp;(IF(AL2696="","Escoger Grupo de Gasto",)&amp;" "&amp;(IF(AM2696="","Escoger Item Presupuestario",)&amp;" "&amp;(IF(AO2696="","Llenar valor de actividad",))))))))))))))))))))," ")</f>
        <v xml:space="preserve">                  </v>
      </c>
      <c r="BE2696" s="92">
        <f t="shared" si="165"/>
        <v>12</v>
      </c>
    </row>
    <row r="2697" spans="1:57" s="74" customFormat="1" ht="50.1" customHeight="1" x14ac:dyDescent="0.2">
      <c r="A2697" s="78" t="s">
        <v>55</v>
      </c>
      <c r="B2697" s="78" t="s">
        <v>61</v>
      </c>
      <c r="C2697" s="78" t="s">
        <v>1036</v>
      </c>
      <c r="D2697" s="78" t="s">
        <v>605</v>
      </c>
      <c r="E2697" s="79" t="str">
        <f>+IF(C2697&lt;&gt;"",VLOOKUP(MID(C2697,18,5),NIVELES!$A$133:$B$213,2,0),"")</f>
        <v>LOS_RÍOS</v>
      </c>
      <c r="F2697" s="80" t="s">
        <v>290</v>
      </c>
      <c r="G2697" s="81" t="str">
        <f>+IF(F2697&lt;&gt;"",VLOOKUP(F2697,NIVELES!$A$246:$C$464,3,0),"")</f>
        <v xml:space="preserve"> </v>
      </c>
      <c r="H2697" s="82" t="s">
        <v>1024</v>
      </c>
      <c r="I2697" s="78" t="s">
        <v>2201</v>
      </c>
      <c r="J2697" s="78" t="s">
        <v>2184</v>
      </c>
      <c r="K2697" s="78" t="s">
        <v>2185</v>
      </c>
      <c r="L2697" s="78" t="s">
        <v>1791</v>
      </c>
      <c r="M2697" s="78" t="s">
        <v>1791</v>
      </c>
      <c r="N2697" s="78" t="s">
        <v>1791</v>
      </c>
      <c r="O2697" s="78" t="s">
        <v>2897</v>
      </c>
      <c r="P2697" s="82">
        <v>12</v>
      </c>
      <c r="Q2697" s="78" t="s">
        <v>3043</v>
      </c>
      <c r="R2697" s="82">
        <v>1</v>
      </c>
      <c r="S2697" s="82">
        <v>1</v>
      </c>
      <c r="T2697" s="82">
        <v>1</v>
      </c>
      <c r="U2697" s="82">
        <v>1</v>
      </c>
      <c r="V2697" s="82">
        <v>1</v>
      </c>
      <c r="W2697" s="82">
        <v>1</v>
      </c>
      <c r="X2697" s="82">
        <v>1</v>
      </c>
      <c r="Y2697" s="82">
        <v>1</v>
      </c>
      <c r="Z2697" s="82">
        <v>1</v>
      </c>
      <c r="AA2697" s="82">
        <v>1</v>
      </c>
      <c r="AB2697" s="82">
        <v>1</v>
      </c>
      <c r="AC2697" s="82">
        <v>1</v>
      </c>
      <c r="AD2697" s="85" t="str">
        <f>IF(A2697&lt;&gt;"",IF(D2697="DIRECCIÓN_DE_TRANSFERENCIAS","280 0031",VLOOKUP(C2697,NIVELES!$A$14:$B$105,2,0)),"")</f>
        <v>280 5450</v>
      </c>
      <c r="AE2697" s="86" t="s">
        <v>322</v>
      </c>
      <c r="AF2697" s="86" t="s">
        <v>545</v>
      </c>
      <c r="AG2697" s="79" t="str">
        <f>+IF(AF2697&lt;&gt;"",VLOOKUP(AF2697,NIVELES!$A$666:$B$673,2,0),"")</f>
        <v>SERVICIOS_DE_ATENCIÓN_GERONTOLÓGICA</v>
      </c>
      <c r="AH2697" s="78" t="s">
        <v>322</v>
      </c>
      <c r="AI2697" s="79" t="str">
        <f>IF(AH2697&lt;&gt;"",VLOOKUP(CONCATENATE(AG2697,AH2697),NIVELES!$B$676:$C$745,2,0),"")</f>
        <v>Administracion De La Atencion Gerontologica</v>
      </c>
      <c r="AJ2697" s="78" t="s">
        <v>517</v>
      </c>
      <c r="AK2697" s="79" t="str">
        <f>+IF(AJ2697&lt;&gt;"",VLOOKUP(AJ2697,NIVELES!$A$816:$B$892,2,0),"")</f>
        <v>NO APLICA</v>
      </c>
      <c r="AL2697" s="78" t="s">
        <v>554</v>
      </c>
      <c r="AM2697" s="78">
        <v>530303</v>
      </c>
      <c r="AN2697" s="79" t="str">
        <f>IF(AM2697&lt;&gt;"",+VLOOKUP(AM2697,NIVELES!$A$1652:$B$2466,2,0),"")</f>
        <v>Viáticos y Subsistencias en el Interior</v>
      </c>
      <c r="AO2697" s="87">
        <v>500</v>
      </c>
      <c r="AP2697" s="88">
        <v>0</v>
      </c>
      <c r="AQ2697" s="88">
        <v>0</v>
      </c>
      <c r="AR2697" s="88">
        <v>50</v>
      </c>
      <c r="AS2697" s="88">
        <v>50</v>
      </c>
      <c r="AT2697" s="88">
        <v>50</v>
      </c>
      <c r="AU2697" s="88">
        <v>50</v>
      </c>
      <c r="AV2697" s="88">
        <v>50</v>
      </c>
      <c r="AW2697" s="88">
        <v>50</v>
      </c>
      <c r="AX2697" s="88">
        <v>50</v>
      </c>
      <c r="AY2697" s="88">
        <v>50</v>
      </c>
      <c r="AZ2697" s="88">
        <v>50</v>
      </c>
      <c r="BA2697" s="88">
        <v>50</v>
      </c>
      <c r="BB2697" s="89">
        <f t="shared" si="167"/>
        <v>500</v>
      </c>
      <c r="BC2697" s="90" t="str">
        <f t="shared" si="166"/>
        <v>OK</v>
      </c>
      <c r="BD2697" s="91" t="str">
        <f t="shared" si="168"/>
        <v xml:space="preserve">                  </v>
      </c>
      <c r="BE2697" s="92">
        <f t="shared" ref="BE2697:BE2760" si="169">SUBTOTAL(9,R2697:AC2697)</f>
        <v>12</v>
      </c>
    </row>
    <row r="2698" spans="1:57" s="74" customFormat="1" ht="50.1" customHeight="1" x14ac:dyDescent="0.2">
      <c r="A2698" s="78" t="s">
        <v>55</v>
      </c>
      <c r="B2698" s="78" t="s">
        <v>61</v>
      </c>
      <c r="C2698" s="78" t="s">
        <v>21</v>
      </c>
      <c r="D2698" s="78" t="s">
        <v>575</v>
      </c>
      <c r="E2698" s="79" t="str">
        <f>+IF(C2698&lt;&gt;"",VLOOKUP(MID(C2698,18,5),NIVELES!$A$133:$B$213,2,0),"")</f>
        <v>GALÁPAGOS</v>
      </c>
      <c r="F2698" s="80" t="s">
        <v>296</v>
      </c>
      <c r="G2698" s="81" t="str">
        <f>+IF(F2698&lt;&gt;"",VLOOKUP(F2698,NIVELES!$A$246:$C$464,3,0),"")</f>
        <v xml:space="preserve"> </v>
      </c>
      <c r="H2698" s="82" t="s">
        <v>1023</v>
      </c>
      <c r="I2698" s="78" t="s">
        <v>2164</v>
      </c>
      <c r="J2698" s="78" t="s">
        <v>2165</v>
      </c>
      <c r="K2698" s="78" t="s">
        <v>2166</v>
      </c>
      <c r="L2698" s="78" t="s">
        <v>1791</v>
      </c>
      <c r="M2698" s="78" t="s">
        <v>1791</v>
      </c>
      <c r="N2698" s="78" t="s">
        <v>1791</v>
      </c>
      <c r="O2698" s="78" t="s">
        <v>2167</v>
      </c>
      <c r="P2698" s="82">
        <v>12</v>
      </c>
      <c r="Q2698" s="78" t="s">
        <v>2829</v>
      </c>
      <c r="R2698" s="82">
        <v>1</v>
      </c>
      <c r="S2698" s="82">
        <v>1</v>
      </c>
      <c r="T2698" s="82">
        <v>1</v>
      </c>
      <c r="U2698" s="82">
        <v>1</v>
      </c>
      <c r="V2698" s="82">
        <v>1</v>
      </c>
      <c r="W2698" s="82">
        <v>1</v>
      </c>
      <c r="X2698" s="82">
        <v>1</v>
      </c>
      <c r="Y2698" s="82">
        <v>1</v>
      </c>
      <c r="Z2698" s="82">
        <v>1</v>
      </c>
      <c r="AA2698" s="82">
        <v>1</v>
      </c>
      <c r="AB2698" s="82">
        <v>1</v>
      </c>
      <c r="AC2698" s="82">
        <v>1</v>
      </c>
      <c r="AD2698" s="85" t="str">
        <f>IF(A2698&lt;&gt;"",IF(D2698="DIRECCIÓN_DE_TRANSFERENCIAS","280 0031",VLOOKUP(C2698,NIVELES!$A$14:$B$105,2,0)),"")</f>
        <v>280 5610</v>
      </c>
      <c r="AE2698" s="86" t="s">
        <v>322</v>
      </c>
      <c r="AF2698" s="86" t="s">
        <v>369</v>
      </c>
      <c r="AG2698" s="79" t="str">
        <f>+IF(AF2698&lt;&gt;"",VLOOKUP(AF2698,NIVELES!$A$666:$B$673,2,0),"")</f>
        <v>ADMINISTRACIÓN_CENTRAL</v>
      </c>
      <c r="AH2698" s="78" t="s">
        <v>322</v>
      </c>
      <c r="AI2698" s="79" t="str">
        <f>IF(AH2698&lt;&gt;"",VLOOKUP(CONCATENATE(AG2698,AH2698),NIVELES!$B$676:$C$745,2,0),"")</f>
        <v>Administración De La Gestión Administrativa Financiera</v>
      </c>
      <c r="AJ2698" s="78" t="s">
        <v>517</v>
      </c>
      <c r="AK2698" s="79" t="str">
        <f>+IF(AJ2698&lt;&gt;"",VLOOKUP(AJ2698,NIVELES!$A$816:$B$892,2,0),"")</f>
        <v>NO APLICA</v>
      </c>
      <c r="AL2698" s="78" t="s">
        <v>553</v>
      </c>
      <c r="AM2698" s="78">
        <v>510105</v>
      </c>
      <c r="AN2698" s="79" t="str">
        <f>IF(AM2698&lt;&gt;"",+VLOOKUP(AM2698,NIVELES!$A$1652:$B$2466,2,0),"")</f>
        <v>Remuneraciones Unificadas</v>
      </c>
      <c r="AO2698" s="87">
        <v>138048</v>
      </c>
      <c r="AP2698" s="88">
        <v>11504</v>
      </c>
      <c r="AQ2698" s="88">
        <v>11504</v>
      </c>
      <c r="AR2698" s="88">
        <v>11504</v>
      </c>
      <c r="AS2698" s="88">
        <v>11504</v>
      </c>
      <c r="AT2698" s="88">
        <v>11504</v>
      </c>
      <c r="AU2698" s="88">
        <v>11504</v>
      </c>
      <c r="AV2698" s="88">
        <v>11504</v>
      </c>
      <c r="AW2698" s="88">
        <v>11504</v>
      </c>
      <c r="AX2698" s="88">
        <v>11504</v>
      </c>
      <c r="AY2698" s="88">
        <v>11504</v>
      </c>
      <c r="AZ2698" s="88">
        <v>11504</v>
      </c>
      <c r="BA2698" s="88">
        <v>11504</v>
      </c>
      <c r="BB2698" s="89">
        <f t="shared" si="167"/>
        <v>138048</v>
      </c>
      <c r="BC2698" s="90" t="str">
        <f t="shared" si="166"/>
        <v>OK</v>
      </c>
      <c r="BD2698" s="91" t="str">
        <f t="shared" si="168"/>
        <v xml:space="preserve">                  </v>
      </c>
      <c r="BE2698" s="92">
        <f t="shared" si="169"/>
        <v>12</v>
      </c>
    </row>
    <row r="2699" spans="1:57" s="74" customFormat="1" ht="50.1" customHeight="1" x14ac:dyDescent="0.2">
      <c r="A2699" s="78" t="s">
        <v>55</v>
      </c>
      <c r="B2699" s="78" t="s">
        <v>61</v>
      </c>
      <c r="C2699" s="78" t="s">
        <v>21</v>
      </c>
      <c r="D2699" s="78" t="s">
        <v>575</v>
      </c>
      <c r="E2699" s="79" t="str">
        <f>+IF(C2699&lt;&gt;"",VLOOKUP(MID(C2699,18,5),NIVELES!$A$133:$B$213,2,0),"")</f>
        <v>GALÁPAGOS</v>
      </c>
      <c r="F2699" s="80" t="s">
        <v>296</v>
      </c>
      <c r="G2699" s="81" t="str">
        <f>+IF(F2699&lt;&gt;"",VLOOKUP(F2699,NIVELES!$A$246:$C$464,3,0),"")</f>
        <v xml:space="preserve"> </v>
      </c>
      <c r="H2699" s="82" t="s">
        <v>1023</v>
      </c>
      <c r="I2699" s="78" t="s">
        <v>2164</v>
      </c>
      <c r="J2699" s="78" t="s">
        <v>2165</v>
      </c>
      <c r="K2699" s="78" t="s">
        <v>2166</v>
      </c>
      <c r="L2699" s="78" t="s">
        <v>1791</v>
      </c>
      <c r="M2699" s="78" t="s">
        <v>1791</v>
      </c>
      <c r="N2699" s="78" t="s">
        <v>1791</v>
      </c>
      <c r="O2699" s="78" t="s">
        <v>2167</v>
      </c>
      <c r="P2699" s="82">
        <v>12</v>
      </c>
      <c r="Q2699" s="78" t="s">
        <v>2829</v>
      </c>
      <c r="R2699" s="82">
        <v>1</v>
      </c>
      <c r="S2699" s="82">
        <v>1</v>
      </c>
      <c r="T2699" s="82">
        <v>1</v>
      </c>
      <c r="U2699" s="82">
        <v>1</v>
      </c>
      <c r="V2699" s="82">
        <v>1</v>
      </c>
      <c r="W2699" s="82">
        <v>1</v>
      </c>
      <c r="X2699" s="82">
        <v>1</v>
      </c>
      <c r="Y2699" s="82">
        <v>1</v>
      </c>
      <c r="Z2699" s="82">
        <v>1</v>
      </c>
      <c r="AA2699" s="82">
        <v>1</v>
      </c>
      <c r="AB2699" s="82">
        <v>1</v>
      </c>
      <c r="AC2699" s="82">
        <v>1</v>
      </c>
      <c r="AD2699" s="85" t="str">
        <f>IF(A2699&lt;&gt;"",IF(D2699="DIRECCIÓN_DE_TRANSFERENCIAS","280 0031",VLOOKUP(C2699,NIVELES!$A$14:$B$105,2,0)),"")</f>
        <v>280 5610</v>
      </c>
      <c r="AE2699" s="86" t="s">
        <v>322</v>
      </c>
      <c r="AF2699" s="86" t="s">
        <v>369</v>
      </c>
      <c r="AG2699" s="79" t="str">
        <f>+IF(AF2699&lt;&gt;"",VLOOKUP(AF2699,NIVELES!$A$666:$B$673,2,0),"")</f>
        <v>ADMINISTRACIÓN_CENTRAL</v>
      </c>
      <c r="AH2699" s="78" t="s">
        <v>322</v>
      </c>
      <c r="AI2699" s="79" t="str">
        <f>IF(AH2699&lt;&gt;"",VLOOKUP(CONCATENATE(AG2699,AH2699),NIVELES!$B$676:$C$745,2,0),"")</f>
        <v>Administración De La Gestión Administrativa Financiera</v>
      </c>
      <c r="AJ2699" s="78" t="s">
        <v>517</v>
      </c>
      <c r="AK2699" s="79" t="str">
        <f>+IF(AJ2699&lt;&gt;"",VLOOKUP(AJ2699,NIVELES!$A$816:$B$892,2,0),"")</f>
        <v>NO APLICA</v>
      </c>
      <c r="AL2699" s="78" t="s">
        <v>553</v>
      </c>
      <c r="AM2699" s="78">
        <v>510106</v>
      </c>
      <c r="AN2699" s="79" t="str">
        <f>IF(AM2699&lt;&gt;"",+VLOOKUP(AM2699,NIVELES!$A$1652:$B$2466,2,0),"")</f>
        <v>Salarios Unificados</v>
      </c>
      <c r="AO2699" s="87">
        <v>55536</v>
      </c>
      <c r="AP2699" s="88">
        <v>4628</v>
      </c>
      <c r="AQ2699" s="88">
        <v>4628</v>
      </c>
      <c r="AR2699" s="88">
        <v>4628</v>
      </c>
      <c r="AS2699" s="88">
        <v>4628</v>
      </c>
      <c r="AT2699" s="88">
        <v>4628</v>
      </c>
      <c r="AU2699" s="88">
        <v>4628</v>
      </c>
      <c r="AV2699" s="88">
        <v>4628</v>
      </c>
      <c r="AW2699" s="88">
        <v>4628</v>
      </c>
      <c r="AX2699" s="88">
        <v>4628</v>
      </c>
      <c r="AY2699" s="88">
        <v>4628</v>
      </c>
      <c r="AZ2699" s="88">
        <v>4628</v>
      </c>
      <c r="BA2699" s="88">
        <v>4628</v>
      </c>
      <c r="BB2699" s="89">
        <f t="shared" si="167"/>
        <v>55536</v>
      </c>
      <c r="BC2699" s="90" t="str">
        <f t="shared" si="166"/>
        <v>OK</v>
      </c>
      <c r="BD2699" s="91" t="str">
        <f t="shared" si="168"/>
        <v xml:space="preserve">                  </v>
      </c>
      <c r="BE2699" s="92">
        <f t="shared" si="169"/>
        <v>12</v>
      </c>
    </row>
    <row r="2700" spans="1:57" s="74" customFormat="1" ht="50.1" customHeight="1" x14ac:dyDescent="0.2">
      <c r="A2700" s="78" t="s">
        <v>55</v>
      </c>
      <c r="B2700" s="78" t="s">
        <v>61</v>
      </c>
      <c r="C2700" s="78" t="s">
        <v>21</v>
      </c>
      <c r="D2700" s="78" t="s">
        <v>575</v>
      </c>
      <c r="E2700" s="79" t="str">
        <f>+IF(C2700&lt;&gt;"",VLOOKUP(MID(C2700,18,5),NIVELES!$A$133:$B$213,2,0),"")</f>
        <v>GALÁPAGOS</v>
      </c>
      <c r="F2700" s="80" t="s">
        <v>296</v>
      </c>
      <c r="G2700" s="81" t="str">
        <f>+IF(F2700&lt;&gt;"",VLOOKUP(F2700,NIVELES!$A$246:$C$464,3,0),"")</f>
        <v xml:space="preserve"> </v>
      </c>
      <c r="H2700" s="82" t="s">
        <v>1023</v>
      </c>
      <c r="I2700" s="78" t="s">
        <v>2164</v>
      </c>
      <c r="J2700" s="78" t="s">
        <v>2165</v>
      </c>
      <c r="K2700" s="78" t="s">
        <v>2166</v>
      </c>
      <c r="L2700" s="78" t="s">
        <v>1791</v>
      </c>
      <c r="M2700" s="78" t="s">
        <v>1791</v>
      </c>
      <c r="N2700" s="78" t="s">
        <v>1791</v>
      </c>
      <c r="O2700" s="78" t="s">
        <v>2167</v>
      </c>
      <c r="P2700" s="82">
        <v>1</v>
      </c>
      <c r="Q2700" s="78" t="s">
        <v>2829</v>
      </c>
      <c r="R2700" s="82"/>
      <c r="S2700" s="82"/>
      <c r="T2700" s="82"/>
      <c r="U2700" s="82"/>
      <c r="V2700" s="82"/>
      <c r="W2700" s="82"/>
      <c r="X2700" s="82"/>
      <c r="Y2700" s="82"/>
      <c r="Z2700" s="82"/>
      <c r="AA2700" s="82"/>
      <c r="AB2700" s="82"/>
      <c r="AC2700" s="82">
        <v>1</v>
      </c>
      <c r="AD2700" s="85" t="str">
        <f>IF(A2700&lt;&gt;"",IF(D2700="DIRECCIÓN_DE_TRANSFERENCIAS","280 0031",VLOOKUP(C2700,NIVELES!$A$14:$B$105,2,0)),"")</f>
        <v>280 5610</v>
      </c>
      <c r="AE2700" s="86" t="s">
        <v>322</v>
      </c>
      <c r="AF2700" s="86" t="s">
        <v>369</v>
      </c>
      <c r="AG2700" s="79" t="str">
        <f>+IF(AF2700&lt;&gt;"",VLOOKUP(AF2700,NIVELES!$A$666:$B$673,2,0),"")</f>
        <v>ADMINISTRACIÓN_CENTRAL</v>
      </c>
      <c r="AH2700" s="78" t="s">
        <v>322</v>
      </c>
      <c r="AI2700" s="79" t="str">
        <f>IF(AH2700&lt;&gt;"",VLOOKUP(CONCATENATE(AG2700,AH2700),NIVELES!$B$676:$C$745,2,0),"")</f>
        <v>Administración De La Gestión Administrativa Financiera</v>
      </c>
      <c r="AJ2700" s="78" t="s">
        <v>517</v>
      </c>
      <c r="AK2700" s="79" t="str">
        <f>+IF(AJ2700&lt;&gt;"",VLOOKUP(AJ2700,NIVELES!$A$816:$B$892,2,0),"")</f>
        <v>NO APLICA</v>
      </c>
      <c r="AL2700" s="78" t="s">
        <v>553</v>
      </c>
      <c r="AM2700" s="78">
        <v>510203</v>
      </c>
      <c r="AN2700" s="79" t="str">
        <f>IF(AM2700&lt;&gt;"",+VLOOKUP(AM2700,NIVELES!$A$1652:$B$2466,2,0),"")</f>
        <v>Decimotercer Sueldo</v>
      </c>
      <c r="AO2700" s="87">
        <v>38092.400000000001</v>
      </c>
      <c r="AP2700" s="88">
        <v>0</v>
      </c>
      <c r="AQ2700" s="88">
        <v>962.66</v>
      </c>
      <c r="AR2700" s="88">
        <v>0</v>
      </c>
      <c r="AS2700" s="88">
        <v>0</v>
      </c>
      <c r="AT2700" s="88">
        <v>0</v>
      </c>
      <c r="AU2700" s="88">
        <v>0</v>
      </c>
      <c r="AV2700" s="88">
        <v>0</v>
      </c>
      <c r="AW2700" s="88">
        <v>0</v>
      </c>
      <c r="AX2700" s="88">
        <v>0</v>
      </c>
      <c r="AY2700" s="88">
        <v>0</v>
      </c>
      <c r="AZ2700" s="88">
        <v>0</v>
      </c>
      <c r="BA2700" s="88">
        <v>37129.74</v>
      </c>
      <c r="BB2700" s="89">
        <f t="shared" si="167"/>
        <v>38092.400000000001</v>
      </c>
      <c r="BC2700" s="90" t="str">
        <f t="shared" si="166"/>
        <v>OK</v>
      </c>
      <c r="BD2700" s="91" t="str">
        <f t="shared" si="168"/>
        <v xml:space="preserve">                  </v>
      </c>
      <c r="BE2700" s="92">
        <f t="shared" si="169"/>
        <v>1</v>
      </c>
    </row>
    <row r="2701" spans="1:57" s="74" customFormat="1" ht="50.1" customHeight="1" x14ac:dyDescent="0.2">
      <c r="A2701" s="78" t="s">
        <v>55</v>
      </c>
      <c r="B2701" s="78" t="s">
        <v>61</v>
      </c>
      <c r="C2701" s="78" t="s">
        <v>21</v>
      </c>
      <c r="D2701" s="78" t="s">
        <v>575</v>
      </c>
      <c r="E2701" s="79" t="str">
        <f>+IF(C2701&lt;&gt;"",VLOOKUP(MID(C2701,18,5),NIVELES!$A$133:$B$213,2,0),"")</f>
        <v>GALÁPAGOS</v>
      </c>
      <c r="F2701" s="80" t="s">
        <v>296</v>
      </c>
      <c r="G2701" s="81" t="str">
        <f>+IF(F2701&lt;&gt;"",VLOOKUP(F2701,NIVELES!$A$246:$C$464,3,0),"")</f>
        <v xml:space="preserve"> </v>
      </c>
      <c r="H2701" s="82" t="s">
        <v>1023</v>
      </c>
      <c r="I2701" s="78" t="s">
        <v>2164</v>
      </c>
      <c r="J2701" s="78" t="s">
        <v>2165</v>
      </c>
      <c r="K2701" s="78" t="s">
        <v>2166</v>
      </c>
      <c r="L2701" s="78" t="s">
        <v>1791</v>
      </c>
      <c r="M2701" s="78" t="s">
        <v>1791</v>
      </c>
      <c r="N2701" s="78" t="s">
        <v>1791</v>
      </c>
      <c r="O2701" s="78" t="s">
        <v>2167</v>
      </c>
      <c r="P2701" s="82">
        <v>1</v>
      </c>
      <c r="Q2701" s="78" t="s">
        <v>2829</v>
      </c>
      <c r="R2701" s="82"/>
      <c r="S2701" s="82"/>
      <c r="T2701" s="82">
        <v>1</v>
      </c>
      <c r="U2701" s="82"/>
      <c r="V2701" s="82"/>
      <c r="W2701" s="82"/>
      <c r="X2701" s="82"/>
      <c r="Y2701" s="82"/>
      <c r="Z2701" s="82"/>
      <c r="AA2701" s="82"/>
      <c r="AB2701" s="82"/>
      <c r="AC2701" s="82"/>
      <c r="AD2701" s="85" t="str">
        <f>IF(A2701&lt;&gt;"",IF(D2701="DIRECCIÓN_DE_TRANSFERENCIAS","280 0031",VLOOKUP(C2701,NIVELES!$A$14:$B$105,2,0)),"")</f>
        <v>280 5610</v>
      </c>
      <c r="AE2701" s="86" t="s">
        <v>322</v>
      </c>
      <c r="AF2701" s="86" t="s">
        <v>369</v>
      </c>
      <c r="AG2701" s="79" t="str">
        <f>+IF(AF2701&lt;&gt;"",VLOOKUP(AF2701,NIVELES!$A$666:$B$673,2,0),"")</f>
        <v>ADMINISTRACIÓN_CENTRAL</v>
      </c>
      <c r="AH2701" s="78" t="s">
        <v>322</v>
      </c>
      <c r="AI2701" s="79" t="str">
        <f>IF(AH2701&lt;&gt;"",VLOOKUP(CONCATENATE(AG2701,AH2701),NIVELES!$B$676:$C$745,2,0),"")</f>
        <v>Administración De La Gestión Administrativa Financiera</v>
      </c>
      <c r="AJ2701" s="78" t="s">
        <v>517</v>
      </c>
      <c r="AK2701" s="79" t="str">
        <f>+IF(AJ2701&lt;&gt;"",VLOOKUP(AJ2701,NIVELES!$A$816:$B$892,2,0),"")</f>
        <v>NO APLICA</v>
      </c>
      <c r="AL2701" s="78" t="s">
        <v>553</v>
      </c>
      <c r="AM2701" s="78">
        <v>510204</v>
      </c>
      <c r="AN2701" s="79" t="str">
        <f>IF(AM2701&lt;&gt;"",+VLOOKUP(AM2701,NIVELES!$A$1652:$B$2466,2,0),"")</f>
        <v>Decimocuarto Sueldo</v>
      </c>
      <c r="AO2701" s="87">
        <v>14095.46</v>
      </c>
      <c r="AP2701" s="88">
        <v>0</v>
      </c>
      <c r="AQ2701" s="88">
        <v>262.64</v>
      </c>
      <c r="AR2701" s="88">
        <v>13832.82</v>
      </c>
      <c r="AS2701" s="88">
        <v>0</v>
      </c>
      <c r="AT2701" s="88">
        <v>0</v>
      </c>
      <c r="AU2701" s="88">
        <v>0</v>
      </c>
      <c r="AV2701" s="88">
        <v>0</v>
      </c>
      <c r="AW2701" s="88">
        <v>0</v>
      </c>
      <c r="AX2701" s="88">
        <v>0</v>
      </c>
      <c r="AY2701" s="88">
        <v>0</v>
      </c>
      <c r="AZ2701" s="88">
        <v>0</v>
      </c>
      <c r="BA2701" s="88">
        <v>0</v>
      </c>
      <c r="BB2701" s="89">
        <f t="shared" si="167"/>
        <v>14095.46</v>
      </c>
      <c r="BC2701" s="90" t="str">
        <f t="shared" si="166"/>
        <v>OK</v>
      </c>
      <c r="BD2701" s="91" t="str">
        <f t="shared" si="168"/>
        <v xml:space="preserve">                  </v>
      </c>
      <c r="BE2701" s="92">
        <f t="shared" si="169"/>
        <v>1</v>
      </c>
    </row>
    <row r="2702" spans="1:57" s="74" customFormat="1" ht="50.1" customHeight="1" x14ac:dyDescent="0.2">
      <c r="A2702" s="78" t="s">
        <v>55</v>
      </c>
      <c r="B2702" s="78" t="s">
        <v>61</v>
      </c>
      <c r="C2702" s="78" t="s">
        <v>21</v>
      </c>
      <c r="D2702" s="78" t="s">
        <v>575</v>
      </c>
      <c r="E2702" s="79" t="str">
        <f>+IF(C2702&lt;&gt;"",VLOOKUP(MID(C2702,18,5),NIVELES!$A$133:$B$213,2,0),"")</f>
        <v>GALÁPAGOS</v>
      </c>
      <c r="F2702" s="80" t="s">
        <v>296</v>
      </c>
      <c r="G2702" s="81" t="str">
        <f>+IF(F2702&lt;&gt;"",VLOOKUP(F2702,NIVELES!$A$246:$C$464,3,0),"")</f>
        <v xml:space="preserve"> </v>
      </c>
      <c r="H2702" s="82" t="s">
        <v>1023</v>
      </c>
      <c r="I2702" s="78" t="s">
        <v>2164</v>
      </c>
      <c r="J2702" s="78" t="s">
        <v>2165</v>
      </c>
      <c r="K2702" s="78" t="s">
        <v>2166</v>
      </c>
      <c r="L2702" s="78" t="s">
        <v>1791</v>
      </c>
      <c r="M2702" s="78" t="s">
        <v>1791</v>
      </c>
      <c r="N2702" s="78" t="s">
        <v>1791</v>
      </c>
      <c r="O2702" s="78" t="s">
        <v>2167</v>
      </c>
      <c r="P2702" s="82">
        <v>12</v>
      </c>
      <c r="Q2702" s="78" t="s">
        <v>2829</v>
      </c>
      <c r="R2702" s="82">
        <v>1</v>
      </c>
      <c r="S2702" s="82">
        <v>1</v>
      </c>
      <c r="T2702" s="82">
        <v>1</v>
      </c>
      <c r="U2702" s="82">
        <v>1</v>
      </c>
      <c r="V2702" s="82">
        <v>1</v>
      </c>
      <c r="W2702" s="82">
        <v>1</v>
      </c>
      <c r="X2702" s="82">
        <v>1</v>
      </c>
      <c r="Y2702" s="82">
        <v>1</v>
      </c>
      <c r="Z2702" s="82">
        <v>1</v>
      </c>
      <c r="AA2702" s="82">
        <v>1</v>
      </c>
      <c r="AB2702" s="82">
        <v>1</v>
      </c>
      <c r="AC2702" s="82">
        <v>1</v>
      </c>
      <c r="AD2702" s="85" t="str">
        <f>IF(A2702&lt;&gt;"",IF(D2702="DIRECCIÓN_DE_TRANSFERENCIAS","280 0031",VLOOKUP(C2702,NIVELES!$A$14:$B$105,2,0)),"")</f>
        <v>280 5610</v>
      </c>
      <c r="AE2702" s="86" t="s">
        <v>322</v>
      </c>
      <c r="AF2702" s="86" t="s">
        <v>369</v>
      </c>
      <c r="AG2702" s="79" t="str">
        <f>+IF(AF2702&lt;&gt;"",VLOOKUP(AF2702,NIVELES!$A$666:$B$673,2,0),"")</f>
        <v>ADMINISTRACIÓN_CENTRAL</v>
      </c>
      <c r="AH2702" s="78" t="s">
        <v>322</v>
      </c>
      <c r="AI2702" s="79" t="str">
        <f>IF(AH2702&lt;&gt;"",VLOOKUP(CONCATENATE(AG2702,AH2702),NIVELES!$B$676:$C$745,2,0),"")</f>
        <v>Administración De La Gestión Administrativa Financiera</v>
      </c>
      <c r="AJ2702" s="78" t="s">
        <v>517</v>
      </c>
      <c r="AK2702" s="79" t="str">
        <f>+IF(AJ2702&lt;&gt;"",VLOOKUP(AJ2702,NIVELES!$A$816:$B$892,2,0),"")</f>
        <v>NO APLICA</v>
      </c>
      <c r="AL2702" s="78" t="s">
        <v>553</v>
      </c>
      <c r="AM2702" s="78">
        <v>510304</v>
      </c>
      <c r="AN2702" s="79" t="str">
        <f>IF(AM2702&lt;&gt;"",+VLOOKUP(AM2702,NIVELES!$A$1652:$B$2466,2,0),"")</f>
        <v>Compensación por Transporte</v>
      </c>
      <c r="AO2702" s="87">
        <v>480</v>
      </c>
      <c r="AP2702" s="88">
        <v>0</v>
      </c>
      <c r="AQ2702" s="88">
        <v>0</v>
      </c>
      <c r="AR2702" s="88">
        <v>120</v>
      </c>
      <c r="AS2702" s="88">
        <v>40</v>
      </c>
      <c r="AT2702" s="88">
        <v>40</v>
      </c>
      <c r="AU2702" s="88">
        <v>40</v>
      </c>
      <c r="AV2702" s="88">
        <v>40</v>
      </c>
      <c r="AW2702" s="88">
        <v>40</v>
      </c>
      <c r="AX2702" s="88">
        <v>40</v>
      </c>
      <c r="AY2702" s="88">
        <v>40</v>
      </c>
      <c r="AZ2702" s="88">
        <v>40</v>
      </c>
      <c r="BA2702" s="88">
        <v>40</v>
      </c>
      <c r="BB2702" s="89">
        <f t="shared" si="167"/>
        <v>480</v>
      </c>
      <c r="BC2702" s="90" t="str">
        <f t="shared" si="166"/>
        <v>OK</v>
      </c>
      <c r="BD2702" s="91" t="str">
        <f t="shared" si="168"/>
        <v xml:space="preserve">                  </v>
      </c>
      <c r="BE2702" s="92">
        <f t="shared" si="169"/>
        <v>12</v>
      </c>
    </row>
    <row r="2703" spans="1:57" s="74" customFormat="1" ht="50.1" customHeight="1" x14ac:dyDescent="0.2">
      <c r="A2703" s="78" t="s">
        <v>55</v>
      </c>
      <c r="B2703" s="78" t="s">
        <v>61</v>
      </c>
      <c r="C2703" s="78" t="s">
        <v>21</v>
      </c>
      <c r="D2703" s="78" t="s">
        <v>575</v>
      </c>
      <c r="E2703" s="79" t="str">
        <f>+IF(C2703&lt;&gt;"",VLOOKUP(MID(C2703,18,5),NIVELES!$A$133:$B$213,2,0),"")</f>
        <v>GALÁPAGOS</v>
      </c>
      <c r="F2703" s="80" t="s">
        <v>296</v>
      </c>
      <c r="G2703" s="81" t="str">
        <f>+IF(F2703&lt;&gt;"",VLOOKUP(F2703,NIVELES!$A$246:$C$464,3,0),"")</f>
        <v xml:space="preserve"> </v>
      </c>
      <c r="H2703" s="82" t="s">
        <v>1023</v>
      </c>
      <c r="I2703" s="78" t="s">
        <v>2164</v>
      </c>
      <c r="J2703" s="78" t="s">
        <v>2165</v>
      </c>
      <c r="K2703" s="78" t="s">
        <v>2166</v>
      </c>
      <c r="L2703" s="78" t="s">
        <v>1791</v>
      </c>
      <c r="M2703" s="78" t="s">
        <v>1791</v>
      </c>
      <c r="N2703" s="78" t="s">
        <v>1791</v>
      </c>
      <c r="O2703" s="78" t="s">
        <v>2167</v>
      </c>
      <c r="P2703" s="82">
        <v>12</v>
      </c>
      <c r="Q2703" s="78" t="s">
        <v>2829</v>
      </c>
      <c r="R2703" s="82">
        <v>1</v>
      </c>
      <c r="S2703" s="82">
        <v>1</v>
      </c>
      <c r="T2703" s="82">
        <v>1</v>
      </c>
      <c r="U2703" s="82">
        <v>1</v>
      </c>
      <c r="V2703" s="82">
        <v>1</v>
      </c>
      <c r="W2703" s="82">
        <v>1</v>
      </c>
      <c r="X2703" s="82">
        <v>1</v>
      </c>
      <c r="Y2703" s="82">
        <v>1</v>
      </c>
      <c r="Z2703" s="82">
        <v>1</v>
      </c>
      <c r="AA2703" s="82">
        <v>1</v>
      </c>
      <c r="AB2703" s="82">
        <v>1</v>
      </c>
      <c r="AC2703" s="82">
        <v>1</v>
      </c>
      <c r="AD2703" s="85" t="str">
        <f>IF(A2703&lt;&gt;"",IF(D2703="DIRECCIÓN_DE_TRANSFERENCIAS","280 0031",VLOOKUP(C2703,NIVELES!$A$14:$B$105,2,0)),"")</f>
        <v>280 5610</v>
      </c>
      <c r="AE2703" s="86" t="s">
        <v>322</v>
      </c>
      <c r="AF2703" s="86" t="s">
        <v>369</v>
      </c>
      <c r="AG2703" s="79" t="str">
        <f>+IF(AF2703&lt;&gt;"",VLOOKUP(AF2703,NIVELES!$A$666:$B$673,2,0),"")</f>
        <v>ADMINISTRACIÓN_CENTRAL</v>
      </c>
      <c r="AH2703" s="78" t="s">
        <v>322</v>
      </c>
      <c r="AI2703" s="79" t="str">
        <f>IF(AH2703&lt;&gt;"",VLOOKUP(CONCATENATE(AG2703,AH2703),NIVELES!$B$676:$C$745,2,0),"")</f>
        <v>Administración De La Gestión Administrativa Financiera</v>
      </c>
      <c r="AJ2703" s="78" t="s">
        <v>517</v>
      </c>
      <c r="AK2703" s="79" t="str">
        <f>+IF(AJ2703&lt;&gt;"",VLOOKUP(AJ2703,NIVELES!$A$816:$B$892,2,0),"")</f>
        <v>NO APLICA</v>
      </c>
      <c r="AL2703" s="78" t="s">
        <v>553</v>
      </c>
      <c r="AM2703" s="78">
        <v>510306</v>
      </c>
      <c r="AN2703" s="79" t="str">
        <f>IF(AM2703&lt;&gt;"",+VLOOKUP(AM2703,NIVELES!$A$1652:$B$2466,2,0),"")</f>
        <v>Alimentación</v>
      </c>
      <c r="AO2703" s="87">
        <v>3360</v>
      </c>
      <c r="AP2703" s="88">
        <v>0</v>
      </c>
      <c r="AQ2703" s="88">
        <v>0</v>
      </c>
      <c r="AR2703" s="88">
        <v>840</v>
      </c>
      <c r="AS2703" s="88">
        <v>280</v>
      </c>
      <c r="AT2703" s="88">
        <v>280</v>
      </c>
      <c r="AU2703" s="88">
        <v>280</v>
      </c>
      <c r="AV2703" s="88">
        <v>280</v>
      </c>
      <c r="AW2703" s="88">
        <v>280</v>
      </c>
      <c r="AX2703" s="88">
        <v>280</v>
      </c>
      <c r="AY2703" s="88">
        <v>280</v>
      </c>
      <c r="AZ2703" s="88">
        <v>280</v>
      </c>
      <c r="BA2703" s="88">
        <v>280</v>
      </c>
      <c r="BB2703" s="89">
        <f t="shared" si="167"/>
        <v>3360</v>
      </c>
      <c r="BC2703" s="90" t="str">
        <f t="shared" si="166"/>
        <v>OK</v>
      </c>
      <c r="BD2703" s="91" t="str">
        <f t="shared" si="168"/>
        <v xml:space="preserve">                  </v>
      </c>
      <c r="BE2703" s="92">
        <f t="shared" si="169"/>
        <v>12</v>
      </c>
    </row>
    <row r="2704" spans="1:57" s="74" customFormat="1" ht="50.1" customHeight="1" x14ac:dyDescent="0.2">
      <c r="A2704" s="78" t="s">
        <v>55</v>
      </c>
      <c r="B2704" s="78" t="s">
        <v>61</v>
      </c>
      <c r="C2704" s="78" t="s">
        <v>21</v>
      </c>
      <c r="D2704" s="78" t="s">
        <v>575</v>
      </c>
      <c r="E2704" s="79" t="str">
        <f>+IF(C2704&lt;&gt;"",VLOOKUP(MID(C2704,18,5),NIVELES!$A$133:$B$213,2,0),"")</f>
        <v>GALÁPAGOS</v>
      </c>
      <c r="F2704" s="80" t="s">
        <v>296</v>
      </c>
      <c r="G2704" s="81" t="str">
        <f>+IF(F2704&lt;&gt;"",VLOOKUP(F2704,NIVELES!$A$246:$C$464,3,0),"")</f>
        <v xml:space="preserve"> </v>
      </c>
      <c r="H2704" s="82" t="s">
        <v>1023</v>
      </c>
      <c r="I2704" s="78" t="s">
        <v>2164</v>
      </c>
      <c r="J2704" s="78" t="s">
        <v>2165</v>
      </c>
      <c r="K2704" s="78" t="s">
        <v>2166</v>
      </c>
      <c r="L2704" s="78" t="s">
        <v>1791</v>
      </c>
      <c r="M2704" s="78" t="s">
        <v>1791</v>
      </c>
      <c r="N2704" s="78" t="s">
        <v>1791</v>
      </c>
      <c r="O2704" s="78" t="s">
        <v>2167</v>
      </c>
      <c r="P2704" s="82">
        <v>12</v>
      </c>
      <c r="Q2704" s="78" t="s">
        <v>2829</v>
      </c>
      <c r="R2704" s="82">
        <v>1</v>
      </c>
      <c r="S2704" s="82">
        <v>1</v>
      </c>
      <c r="T2704" s="82">
        <v>1</v>
      </c>
      <c r="U2704" s="82">
        <v>1</v>
      </c>
      <c r="V2704" s="82">
        <v>1</v>
      </c>
      <c r="W2704" s="82">
        <v>1</v>
      </c>
      <c r="X2704" s="82">
        <v>1</v>
      </c>
      <c r="Y2704" s="82">
        <v>1</v>
      </c>
      <c r="Z2704" s="82">
        <v>1</v>
      </c>
      <c r="AA2704" s="82">
        <v>1</v>
      </c>
      <c r="AB2704" s="82">
        <v>1</v>
      </c>
      <c r="AC2704" s="82">
        <v>1</v>
      </c>
      <c r="AD2704" s="85" t="str">
        <f>IF(A2704&lt;&gt;"",IF(D2704="DIRECCIÓN_DE_TRANSFERENCIAS","280 0031",VLOOKUP(C2704,NIVELES!$A$14:$B$105,2,0)),"")</f>
        <v>280 5610</v>
      </c>
      <c r="AE2704" s="86" t="s">
        <v>322</v>
      </c>
      <c r="AF2704" s="86" t="s">
        <v>369</v>
      </c>
      <c r="AG2704" s="79" t="str">
        <f>+IF(AF2704&lt;&gt;"",VLOOKUP(AF2704,NIVELES!$A$666:$B$673,2,0),"")</f>
        <v>ADMINISTRACIÓN_CENTRAL</v>
      </c>
      <c r="AH2704" s="78" t="s">
        <v>322</v>
      </c>
      <c r="AI2704" s="79" t="str">
        <f>IF(AH2704&lt;&gt;"",VLOOKUP(CONCATENATE(AG2704,AH2704),NIVELES!$B$676:$C$745,2,0),"")</f>
        <v>Administración De La Gestión Administrativa Financiera</v>
      </c>
      <c r="AJ2704" s="78" t="s">
        <v>517</v>
      </c>
      <c r="AK2704" s="79" t="str">
        <f>+IF(AJ2704&lt;&gt;"",VLOOKUP(AJ2704,NIVELES!$A$816:$B$892,2,0),"")</f>
        <v>NO APLICA</v>
      </c>
      <c r="AL2704" s="78" t="s">
        <v>553</v>
      </c>
      <c r="AM2704" s="78">
        <v>510401</v>
      </c>
      <c r="AN2704" s="79" t="str">
        <f>IF(AM2704&lt;&gt;"",+VLOOKUP(AM2704,NIVELES!$A$1652:$B$2466,2,0),"")</f>
        <v>Por Cargas Familiares</v>
      </c>
      <c r="AO2704" s="87">
        <v>659.97</v>
      </c>
      <c r="AP2704" s="88">
        <v>0</v>
      </c>
      <c r="AQ2704" s="88">
        <v>0</v>
      </c>
      <c r="AR2704" s="88">
        <v>164.99</v>
      </c>
      <c r="AS2704" s="88">
        <v>54.99</v>
      </c>
      <c r="AT2704" s="88">
        <v>54.99</v>
      </c>
      <c r="AU2704" s="88">
        <v>54.99</v>
      </c>
      <c r="AV2704" s="88">
        <v>54.99</v>
      </c>
      <c r="AW2704" s="88">
        <v>54.99</v>
      </c>
      <c r="AX2704" s="88">
        <v>54.99</v>
      </c>
      <c r="AY2704" s="88">
        <v>54.99</v>
      </c>
      <c r="AZ2704" s="88">
        <v>54.99</v>
      </c>
      <c r="BA2704" s="88">
        <v>55.06</v>
      </c>
      <c r="BB2704" s="89">
        <f t="shared" si="167"/>
        <v>659.97</v>
      </c>
      <c r="BC2704" s="90" t="str">
        <f t="shared" si="166"/>
        <v>OK</v>
      </c>
      <c r="BD2704" s="91" t="str">
        <f t="shared" si="168"/>
        <v xml:space="preserve">                  </v>
      </c>
      <c r="BE2704" s="92">
        <f t="shared" si="169"/>
        <v>12</v>
      </c>
    </row>
    <row r="2705" spans="1:57" s="74" customFormat="1" ht="50.1" customHeight="1" x14ac:dyDescent="0.2">
      <c r="A2705" s="78" t="s">
        <v>55</v>
      </c>
      <c r="B2705" s="78" t="s">
        <v>61</v>
      </c>
      <c r="C2705" s="78" t="s">
        <v>21</v>
      </c>
      <c r="D2705" s="78" t="s">
        <v>575</v>
      </c>
      <c r="E2705" s="79" t="str">
        <f>+IF(C2705&lt;&gt;"",VLOOKUP(MID(C2705,18,5),NIVELES!$A$133:$B$213,2,0),"")</f>
        <v>GALÁPAGOS</v>
      </c>
      <c r="F2705" s="80" t="s">
        <v>296</v>
      </c>
      <c r="G2705" s="81" t="str">
        <f>+IF(F2705&lt;&gt;"",VLOOKUP(F2705,NIVELES!$A$246:$C$464,3,0),"")</f>
        <v xml:space="preserve"> </v>
      </c>
      <c r="H2705" s="82" t="s">
        <v>1023</v>
      </c>
      <c r="I2705" s="78" t="s">
        <v>2164</v>
      </c>
      <c r="J2705" s="78" t="s">
        <v>2165</v>
      </c>
      <c r="K2705" s="78" t="s">
        <v>2166</v>
      </c>
      <c r="L2705" s="78" t="s">
        <v>1791</v>
      </c>
      <c r="M2705" s="78" t="s">
        <v>1791</v>
      </c>
      <c r="N2705" s="78" t="s">
        <v>1791</v>
      </c>
      <c r="O2705" s="78" t="s">
        <v>2167</v>
      </c>
      <c r="P2705" s="82">
        <v>12</v>
      </c>
      <c r="Q2705" s="78" t="s">
        <v>2829</v>
      </c>
      <c r="R2705" s="82">
        <v>1</v>
      </c>
      <c r="S2705" s="82">
        <v>1</v>
      </c>
      <c r="T2705" s="82">
        <v>1</v>
      </c>
      <c r="U2705" s="82">
        <v>1</v>
      </c>
      <c r="V2705" s="82">
        <v>1</v>
      </c>
      <c r="W2705" s="82">
        <v>1</v>
      </c>
      <c r="X2705" s="82">
        <v>1</v>
      </c>
      <c r="Y2705" s="82">
        <v>1</v>
      </c>
      <c r="Z2705" s="82">
        <v>1</v>
      </c>
      <c r="AA2705" s="82">
        <v>1</v>
      </c>
      <c r="AB2705" s="82">
        <v>1</v>
      </c>
      <c r="AC2705" s="82">
        <v>1</v>
      </c>
      <c r="AD2705" s="85" t="str">
        <f>IF(A2705&lt;&gt;"",IF(D2705="DIRECCIÓN_DE_TRANSFERENCIAS","280 0031",VLOOKUP(C2705,NIVELES!$A$14:$B$105,2,0)),"")</f>
        <v>280 5610</v>
      </c>
      <c r="AE2705" s="86" t="s">
        <v>322</v>
      </c>
      <c r="AF2705" s="86" t="s">
        <v>369</v>
      </c>
      <c r="AG2705" s="79" t="str">
        <f>+IF(AF2705&lt;&gt;"",VLOOKUP(AF2705,NIVELES!$A$666:$B$673,2,0),"")</f>
        <v>ADMINISTRACIÓN_CENTRAL</v>
      </c>
      <c r="AH2705" s="78" t="s">
        <v>322</v>
      </c>
      <c r="AI2705" s="79" t="str">
        <f>IF(AH2705&lt;&gt;"",VLOOKUP(CONCATENATE(AG2705,AH2705),NIVELES!$B$676:$C$745,2,0),"")</f>
        <v>Administración De La Gestión Administrativa Financiera</v>
      </c>
      <c r="AJ2705" s="78" t="s">
        <v>517</v>
      </c>
      <c r="AK2705" s="79" t="str">
        <f>+IF(AJ2705&lt;&gt;"",VLOOKUP(AJ2705,NIVELES!$A$816:$B$892,2,0),"")</f>
        <v>NO APLICA</v>
      </c>
      <c r="AL2705" s="78" t="s">
        <v>553</v>
      </c>
      <c r="AM2705" s="78">
        <v>510408</v>
      </c>
      <c r="AN2705" s="79" t="str">
        <f>IF(AM2705&lt;&gt;"",+VLOOKUP(AM2705,NIVELES!$A$1652:$B$2466,2,0),"")</f>
        <v>Subsidio de Antigüedad</v>
      </c>
      <c r="AO2705" s="87">
        <v>1335.72</v>
      </c>
      <c r="AP2705" s="88">
        <v>0</v>
      </c>
      <c r="AQ2705" s="88">
        <v>0</v>
      </c>
      <c r="AR2705" s="88">
        <v>333.93</v>
      </c>
      <c r="AS2705" s="88">
        <v>111.31</v>
      </c>
      <c r="AT2705" s="88">
        <v>111.31</v>
      </c>
      <c r="AU2705" s="88">
        <v>111.31</v>
      </c>
      <c r="AV2705" s="88">
        <v>111.31</v>
      </c>
      <c r="AW2705" s="88">
        <v>111.31</v>
      </c>
      <c r="AX2705" s="88">
        <v>111.31</v>
      </c>
      <c r="AY2705" s="88">
        <v>111.31</v>
      </c>
      <c r="AZ2705" s="88">
        <v>111.31</v>
      </c>
      <c r="BA2705" s="88">
        <v>111.31</v>
      </c>
      <c r="BB2705" s="89">
        <f t="shared" si="167"/>
        <v>1335.7199999999996</v>
      </c>
      <c r="BC2705" s="90" t="str">
        <f t="shared" si="166"/>
        <v>OK</v>
      </c>
      <c r="BD2705" s="91" t="str">
        <f t="shared" si="168"/>
        <v xml:space="preserve">                  </v>
      </c>
      <c r="BE2705" s="92">
        <f t="shared" si="169"/>
        <v>12</v>
      </c>
    </row>
    <row r="2706" spans="1:57" s="74" customFormat="1" ht="50.1" customHeight="1" x14ac:dyDescent="0.2">
      <c r="A2706" s="78" t="s">
        <v>55</v>
      </c>
      <c r="B2706" s="78" t="s">
        <v>61</v>
      </c>
      <c r="C2706" s="78" t="s">
        <v>21</v>
      </c>
      <c r="D2706" s="78" t="s">
        <v>575</v>
      </c>
      <c r="E2706" s="79" t="str">
        <f>+IF(C2706&lt;&gt;"",VLOOKUP(MID(C2706,18,5),NIVELES!$A$133:$B$213,2,0),"")</f>
        <v>GALÁPAGOS</v>
      </c>
      <c r="F2706" s="80" t="s">
        <v>296</v>
      </c>
      <c r="G2706" s="81" t="str">
        <f>+IF(F2706&lt;&gt;"",VLOOKUP(F2706,NIVELES!$A$246:$C$464,3,0),"")</f>
        <v xml:space="preserve"> </v>
      </c>
      <c r="H2706" s="82" t="s">
        <v>1023</v>
      </c>
      <c r="I2706" s="78" t="s">
        <v>2164</v>
      </c>
      <c r="J2706" s="78" t="s">
        <v>2165</v>
      </c>
      <c r="K2706" s="78" t="s">
        <v>2166</v>
      </c>
      <c r="L2706" s="78" t="s">
        <v>1791</v>
      </c>
      <c r="M2706" s="78" t="s">
        <v>1791</v>
      </c>
      <c r="N2706" s="78" t="s">
        <v>1791</v>
      </c>
      <c r="O2706" s="78" t="s">
        <v>2167</v>
      </c>
      <c r="P2706" s="82">
        <v>12</v>
      </c>
      <c r="Q2706" s="78" t="s">
        <v>2829</v>
      </c>
      <c r="R2706" s="82">
        <v>1</v>
      </c>
      <c r="S2706" s="82">
        <v>1</v>
      </c>
      <c r="T2706" s="82">
        <v>1</v>
      </c>
      <c r="U2706" s="82">
        <v>1</v>
      </c>
      <c r="V2706" s="82">
        <v>1</v>
      </c>
      <c r="W2706" s="82">
        <v>1</v>
      </c>
      <c r="X2706" s="82">
        <v>1</v>
      </c>
      <c r="Y2706" s="82">
        <v>1</v>
      </c>
      <c r="Z2706" s="82">
        <v>1</v>
      </c>
      <c r="AA2706" s="82">
        <v>1</v>
      </c>
      <c r="AB2706" s="82">
        <v>1</v>
      </c>
      <c r="AC2706" s="82">
        <v>1</v>
      </c>
      <c r="AD2706" s="85" t="str">
        <f>IF(A2706&lt;&gt;"",IF(D2706="DIRECCIÓN_DE_TRANSFERENCIAS","280 0031",VLOOKUP(C2706,NIVELES!$A$14:$B$105,2,0)),"")</f>
        <v>280 5610</v>
      </c>
      <c r="AE2706" s="86" t="s">
        <v>322</v>
      </c>
      <c r="AF2706" s="86" t="s">
        <v>369</v>
      </c>
      <c r="AG2706" s="79" t="str">
        <f>+IF(AF2706&lt;&gt;"",VLOOKUP(AF2706,NIVELES!$A$666:$B$673,2,0),"")</f>
        <v>ADMINISTRACIÓN_CENTRAL</v>
      </c>
      <c r="AH2706" s="78" t="s">
        <v>322</v>
      </c>
      <c r="AI2706" s="79" t="str">
        <f>IF(AH2706&lt;&gt;"",VLOOKUP(CONCATENATE(AG2706,AH2706),NIVELES!$B$676:$C$745,2,0),"")</f>
        <v>Administración De La Gestión Administrativa Financiera</v>
      </c>
      <c r="AJ2706" s="78" t="s">
        <v>517</v>
      </c>
      <c r="AK2706" s="79" t="str">
        <f>+IF(AJ2706&lt;&gt;"",VLOOKUP(AJ2706,NIVELES!$A$816:$B$892,2,0),"")</f>
        <v>NO APLICA</v>
      </c>
      <c r="AL2706" s="78" t="s">
        <v>553</v>
      </c>
      <c r="AM2706" s="78">
        <v>510510</v>
      </c>
      <c r="AN2706" s="79" t="str">
        <f>IF(AM2706&lt;&gt;"",+VLOOKUP(AM2706,NIVELES!$A$1652:$B$2466,2,0),"")</f>
        <v>Servicios Personales por Contrato</v>
      </c>
      <c r="AO2706" s="87">
        <v>265291.92</v>
      </c>
      <c r="AP2706" s="88">
        <v>21960.400000000001</v>
      </c>
      <c r="AQ2706" s="88">
        <v>21960.400000000001</v>
      </c>
      <c r="AR2706" s="88">
        <v>21960.400000000001</v>
      </c>
      <c r="AS2706" s="88">
        <v>21960.400000000001</v>
      </c>
      <c r="AT2706" s="88">
        <v>21960.400000000001</v>
      </c>
      <c r="AU2706" s="88">
        <v>21960.400000000001</v>
      </c>
      <c r="AV2706" s="88">
        <v>21960.400000000001</v>
      </c>
      <c r="AW2706" s="88">
        <v>21960.400000000001</v>
      </c>
      <c r="AX2706" s="88">
        <v>21960.400000000001</v>
      </c>
      <c r="AY2706" s="88">
        <v>21960.400000000001</v>
      </c>
      <c r="AZ2706" s="88">
        <v>21960.400000000001</v>
      </c>
      <c r="BA2706" s="88">
        <v>23727.52</v>
      </c>
      <c r="BB2706" s="89">
        <f t="shared" si="167"/>
        <v>265291.92</v>
      </c>
      <c r="BC2706" s="90" t="str">
        <f t="shared" si="166"/>
        <v>OK</v>
      </c>
      <c r="BD2706" s="91" t="str">
        <f t="shared" si="168"/>
        <v xml:space="preserve">                  </v>
      </c>
      <c r="BE2706" s="92">
        <f t="shared" si="169"/>
        <v>12</v>
      </c>
    </row>
    <row r="2707" spans="1:57" s="74" customFormat="1" ht="50.1" customHeight="1" x14ac:dyDescent="0.2">
      <c r="A2707" s="78" t="s">
        <v>55</v>
      </c>
      <c r="B2707" s="78" t="s">
        <v>61</v>
      </c>
      <c r="C2707" s="78" t="s">
        <v>21</v>
      </c>
      <c r="D2707" s="78" t="s">
        <v>575</v>
      </c>
      <c r="E2707" s="79" t="str">
        <f>+IF(C2707&lt;&gt;"",VLOOKUP(MID(C2707,18,5),NIVELES!$A$133:$B$213,2,0),"")</f>
        <v>GALÁPAGOS</v>
      </c>
      <c r="F2707" s="80" t="s">
        <v>296</v>
      </c>
      <c r="G2707" s="81" t="str">
        <f>+IF(F2707&lt;&gt;"",VLOOKUP(F2707,NIVELES!$A$246:$C$464,3,0),"")</f>
        <v xml:space="preserve"> </v>
      </c>
      <c r="H2707" s="82" t="s">
        <v>1023</v>
      </c>
      <c r="I2707" s="78" t="s">
        <v>2164</v>
      </c>
      <c r="J2707" s="78" t="s">
        <v>2165</v>
      </c>
      <c r="K2707" s="78" t="s">
        <v>2166</v>
      </c>
      <c r="L2707" s="78" t="s">
        <v>1791</v>
      </c>
      <c r="M2707" s="78" t="s">
        <v>1791</v>
      </c>
      <c r="N2707" s="78" t="s">
        <v>1791</v>
      </c>
      <c r="O2707" s="78" t="s">
        <v>2167</v>
      </c>
      <c r="P2707" s="82">
        <v>12</v>
      </c>
      <c r="Q2707" s="78" t="s">
        <v>2829</v>
      </c>
      <c r="R2707" s="82">
        <v>1</v>
      </c>
      <c r="S2707" s="82">
        <v>1</v>
      </c>
      <c r="T2707" s="82">
        <v>1</v>
      </c>
      <c r="U2707" s="82">
        <v>1</v>
      </c>
      <c r="V2707" s="82">
        <v>1</v>
      </c>
      <c r="W2707" s="82">
        <v>1</v>
      </c>
      <c r="X2707" s="82">
        <v>1</v>
      </c>
      <c r="Y2707" s="82">
        <v>1</v>
      </c>
      <c r="Z2707" s="82">
        <v>1</v>
      </c>
      <c r="AA2707" s="82">
        <v>1</v>
      </c>
      <c r="AB2707" s="82">
        <v>1</v>
      </c>
      <c r="AC2707" s="82">
        <v>1</v>
      </c>
      <c r="AD2707" s="85" t="str">
        <f>IF(A2707&lt;&gt;"",IF(D2707="DIRECCIÓN_DE_TRANSFERENCIAS","280 0031",VLOOKUP(C2707,NIVELES!$A$14:$B$105,2,0)),"")</f>
        <v>280 5610</v>
      </c>
      <c r="AE2707" s="86" t="s">
        <v>322</v>
      </c>
      <c r="AF2707" s="86" t="s">
        <v>369</v>
      </c>
      <c r="AG2707" s="79" t="str">
        <f>+IF(AF2707&lt;&gt;"",VLOOKUP(AF2707,NIVELES!$A$666:$B$673,2,0),"")</f>
        <v>ADMINISTRACIÓN_CENTRAL</v>
      </c>
      <c r="AH2707" s="78" t="s">
        <v>322</v>
      </c>
      <c r="AI2707" s="79" t="str">
        <f>IF(AH2707&lt;&gt;"",VLOOKUP(CONCATENATE(AG2707,AH2707),NIVELES!$B$676:$C$745,2,0),"")</f>
        <v>Administración De La Gestión Administrativa Financiera</v>
      </c>
      <c r="AJ2707" s="78" t="s">
        <v>517</v>
      </c>
      <c r="AK2707" s="79" t="str">
        <f>+IF(AJ2707&lt;&gt;"",VLOOKUP(AJ2707,NIVELES!$A$816:$B$892,2,0),"")</f>
        <v>NO APLICA</v>
      </c>
      <c r="AL2707" s="78" t="s">
        <v>553</v>
      </c>
      <c r="AM2707" s="78">
        <v>510601</v>
      </c>
      <c r="AN2707" s="79" t="str">
        <f>IF(AM2707&lt;&gt;"",+VLOOKUP(AM2707,NIVELES!$A$1652:$B$2466,2,0),"")</f>
        <v>Aporte Patronal</v>
      </c>
      <c r="AO2707" s="87">
        <v>45499.4</v>
      </c>
      <c r="AP2707" s="88">
        <v>3791.64</v>
      </c>
      <c r="AQ2707" s="88">
        <v>3791.64</v>
      </c>
      <c r="AR2707" s="88">
        <v>3791.64</v>
      </c>
      <c r="AS2707" s="88">
        <v>3791.64</v>
      </c>
      <c r="AT2707" s="88">
        <v>3791.64</v>
      </c>
      <c r="AU2707" s="88">
        <v>3791.64</v>
      </c>
      <c r="AV2707" s="88">
        <v>3791.64</v>
      </c>
      <c r="AW2707" s="88">
        <v>3791.64</v>
      </c>
      <c r="AX2707" s="88">
        <v>3791.64</v>
      </c>
      <c r="AY2707" s="88">
        <v>3791.64</v>
      </c>
      <c r="AZ2707" s="88">
        <v>3791.64</v>
      </c>
      <c r="BA2707" s="88">
        <v>3791.36</v>
      </c>
      <c r="BB2707" s="89">
        <f t="shared" si="167"/>
        <v>45499.4</v>
      </c>
      <c r="BC2707" s="90" t="str">
        <f t="shared" si="166"/>
        <v>OK</v>
      </c>
      <c r="BD2707" s="91" t="str">
        <f t="shared" si="168"/>
        <v xml:space="preserve">                  </v>
      </c>
      <c r="BE2707" s="92">
        <f t="shared" si="169"/>
        <v>12</v>
      </c>
    </row>
    <row r="2708" spans="1:57" s="74" customFormat="1" ht="50.1" customHeight="1" x14ac:dyDescent="0.2">
      <c r="A2708" s="78" t="s">
        <v>55</v>
      </c>
      <c r="B2708" s="78" t="s">
        <v>61</v>
      </c>
      <c r="C2708" s="78" t="s">
        <v>21</v>
      </c>
      <c r="D2708" s="78" t="s">
        <v>575</v>
      </c>
      <c r="E2708" s="79" t="str">
        <f>+IF(C2708&lt;&gt;"",VLOOKUP(MID(C2708,18,5),NIVELES!$A$133:$B$213,2,0),"")</f>
        <v>GALÁPAGOS</v>
      </c>
      <c r="F2708" s="80" t="s">
        <v>296</v>
      </c>
      <c r="G2708" s="81" t="str">
        <f>+IF(F2708&lt;&gt;"",VLOOKUP(F2708,NIVELES!$A$246:$C$464,3,0),"")</f>
        <v xml:space="preserve"> </v>
      </c>
      <c r="H2708" s="82" t="s">
        <v>1023</v>
      </c>
      <c r="I2708" s="78" t="s">
        <v>2164</v>
      </c>
      <c r="J2708" s="78" t="s">
        <v>2165</v>
      </c>
      <c r="K2708" s="78" t="s">
        <v>2166</v>
      </c>
      <c r="L2708" s="78" t="s">
        <v>1791</v>
      </c>
      <c r="M2708" s="78" t="s">
        <v>1791</v>
      </c>
      <c r="N2708" s="78" t="s">
        <v>1791</v>
      </c>
      <c r="O2708" s="78" t="s">
        <v>2167</v>
      </c>
      <c r="P2708" s="82">
        <v>12</v>
      </c>
      <c r="Q2708" s="78" t="s">
        <v>2829</v>
      </c>
      <c r="R2708" s="82">
        <v>1</v>
      </c>
      <c r="S2708" s="82">
        <v>1</v>
      </c>
      <c r="T2708" s="82">
        <v>1</v>
      </c>
      <c r="U2708" s="82">
        <v>1</v>
      </c>
      <c r="V2708" s="82">
        <v>1</v>
      </c>
      <c r="W2708" s="82">
        <v>1</v>
      </c>
      <c r="X2708" s="82">
        <v>1</v>
      </c>
      <c r="Y2708" s="82">
        <v>1</v>
      </c>
      <c r="Z2708" s="82">
        <v>1</v>
      </c>
      <c r="AA2708" s="82">
        <v>1</v>
      </c>
      <c r="AB2708" s="82">
        <v>1</v>
      </c>
      <c r="AC2708" s="82">
        <v>1</v>
      </c>
      <c r="AD2708" s="85" t="str">
        <f>IF(A2708&lt;&gt;"",IF(D2708="DIRECCIÓN_DE_TRANSFERENCIAS","280 0031",VLOOKUP(C2708,NIVELES!$A$14:$B$105,2,0)),"")</f>
        <v>280 5610</v>
      </c>
      <c r="AE2708" s="86" t="s">
        <v>322</v>
      </c>
      <c r="AF2708" s="86" t="s">
        <v>369</v>
      </c>
      <c r="AG2708" s="79" t="str">
        <f>+IF(AF2708&lt;&gt;"",VLOOKUP(AF2708,NIVELES!$A$666:$B$673,2,0),"")</f>
        <v>ADMINISTRACIÓN_CENTRAL</v>
      </c>
      <c r="AH2708" s="78" t="s">
        <v>322</v>
      </c>
      <c r="AI2708" s="79" t="str">
        <f>IF(AH2708&lt;&gt;"",VLOOKUP(CONCATENATE(AG2708,AH2708),NIVELES!$B$676:$C$745,2,0),"")</f>
        <v>Administración De La Gestión Administrativa Financiera</v>
      </c>
      <c r="AJ2708" s="78" t="s">
        <v>517</v>
      </c>
      <c r="AK2708" s="79" t="str">
        <f>+IF(AJ2708&lt;&gt;"",VLOOKUP(AJ2708,NIVELES!$A$816:$B$892,2,0),"")</f>
        <v>NO APLICA</v>
      </c>
      <c r="AL2708" s="78" t="s">
        <v>553</v>
      </c>
      <c r="AM2708" s="78">
        <v>510602</v>
      </c>
      <c r="AN2708" s="79" t="str">
        <f>IF(AM2708&lt;&gt;"",+VLOOKUP(AM2708,NIVELES!$A$1652:$B$2466,2,0),"")</f>
        <v>Fondo de Reserva</v>
      </c>
      <c r="AO2708" s="87">
        <v>38077.160000000003</v>
      </c>
      <c r="AP2708" s="88">
        <v>0</v>
      </c>
      <c r="AQ2708" s="88">
        <v>3173.1</v>
      </c>
      <c r="AR2708" s="88">
        <v>6346.2</v>
      </c>
      <c r="AS2708" s="88">
        <v>3173.1</v>
      </c>
      <c r="AT2708" s="88">
        <v>3173.1</v>
      </c>
      <c r="AU2708" s="88">
        <v>3173.1</v>
      </c>
      <c r="AV2708" s="88">
        <v>3173.1</v>
      </c>
      <c r="AW2708" s="88">
        <v>3173.1</v>
      </c>
      <c r="AX2708" s="88">
        <v>3173.1</v>
      </c>
      <c r="AY2708" s="88">
        <v>3173.1</v>
      </c>
      <c r="AZ2708" s="88">
        <v>3173.1</v>
      </c>
      <c r="BA2708" s="88">
        <v>3173.06</v>
      </c>
      <c r="BB2708" s="89">
        <f t="shared" si="167"/>
        <v>38077.159999999989</v>
      </c>
      <c r="BC2708" s="90" t="str">
        <f t="shared" si="166"/>
        <v>OK</v>
      </c>
      <c r="BD2708" s="91" t="str">
        <f t="shared" si="168"/>
        <v xml:space="preserve">                  </v>
      </c>
      <c r="BE2708" s="92">
        <f t="shared" si="169"/>
        <v>12</v>
      </c>
    </row>
    <row r="2709" spans="1:57" s="74" customFormat="1" ht="50.1" customHeight="1" x14ac:dyDescent="0.2">
      <c r="A2709" s="78" t="s">
        <v>55</v>
      </c>
      <c r="B2709" s="78" t="s">
        <v>61</v>
      </c>
      <c r="C2709" s="78" t="s">
        <v>21</v>
      </c>
      <c r="D2709" s="78" t="s">
        <v>575</v>
      </c>
      <c r="E2709" s="79" t="str">
        <f>+IF(C2709&lt;&gt;"",VLOOKUP(MID(C2709,18,5),NIVELES!$A$133:$B$213,2,0),"")</f>
        <v>GALÁPAGOS</v>
      </c>
      <c r="F2709" s="80" t="s">
        <v>296</v>
      </c>
      <c r="G2709" s="81" t="str">
        <f>+IF(F2709&lt;&gt;"",VLOOKUP(F2709,NIVELES!$A$246:$C$464,3,0),"")</f>
        <v xml:space="preserve"> </v>
      </c>
      <c r="H2709" s="82" t="s">
        <v>1023</v>
      </c>
      <c r="I2709" s="78" t="s">
        <v>2173</v>
      </c>
      <c r="J2709" s="78" t="s">
        <v>2165</v>
      </c>
      <c r="K2709" s="78" t="s">
        <v>2166</v>
      </c>
      <c r="L2709" s="78" t="s">
        <v>1791</v>
      </c>
      <c r="M2709" s="78" t="s">
        <v>1791</v>
      </c>
      <c r="N2709" s="78" t="s">
        <v>1791</v>
      </c>
      <c r="O2709" s="78" t="s">
        <v>2174</v>
      </c>
      <c r="P2709" s="82">
        <v>24</v>
      </c>
      <c r="Q2709" s="78" t="s">
        <v>3047</v>
      </c>
      <c r="R2709" s="82">
        <v>2</v>
      </c>
      <c r="S2709" s="82">
        <v>2</v>
      </c>
      <c r="T2709" s="82">
        <v>2</v>
      </c>
      <c r="U2709" s="82">
        <v>2</v>
      </c>
      <c r="V2709" s="82">
        <v>2</v>
      </c>
      <c r="W2709" s="82">
        <v>2</v>
      </c>
      <c r="X2709" s="82">
        <v>2</v>
      </c>
      <c r="Y2709" s="82">
        <v>2</v>
      </c>
      <c r="Z2709" s="82">
        <v>2</v>
      </c>
      <c r="AA2709" s="82">
        <v>2</v>
      </c>
      <c r="AB2709" s="82">
        <v>2</v>
      </c>
      <c r="AC2709" s="82">
        <v>2</v>
      </c>
      <c r="AD2709" s="85" t="str">
        <f>IF(A2709&lt;&gt;"",IF(D2709="DIRECCIÓN_DE_TRANSFERENCIAS","280 0031",VLOOKUP(C2709,NIVELES!$A$14:$B$105,2,0)),"")</f>
        <v>280 5610</v>
      </c>
      <c r="AE2709" s="86" t="s">
        <v>322</v>
      </c>
      <c r="AF2709" s="86" t="s">
        <v>369</v>
      </c>
      <c r="AG2709" s="79" t="str">
        <f>+IF(AF2709&lt;&gt;"",VLOOKUP(AF2709,NIVELES!$A$666:$B$673,2,0),"")</f>
        <v>ADMINISTRACIÓN_CENTRAL</v>
      </c>
      <c r="AH2709" s="78" t="s">
        <v>322</v>
      </c>
      <c r="AI2709" s="79" t="str">
        <f>IF(AH2709&lt;&gt;"",VLOOKUP(CONCATENATE(AG2709,AH2709),NIVELES!$B$676:$C$745,2,0),"")</f>
        <v>Administración De La Gestión Administrativa Financiera</v>
      </c>
      <c r="AJ2709" s="78" t="s">
        <v>517</v>
      </c>
      <c r="AK2709" s="79" t="str">
        <f>+IF(AJ2709&lt;&gt;"",VLOOKUP(AJ2709,NIVELES!$A$816:$B$892,2,0),"")</f>
        <v>NO APLICA</v>
      </c>
      <c r="AL2709" s="78" t="s">
        <v>554</v>
      </c>
      <c r="AM2709" s="78">
        <v>530104</v>
      </c>
      <c r="AN2709" s="79" t="str">
        <f>IF(AM2709&lt;&gt;"",+VLOOKUP(AM2709,NIVELES!$A$1652:$B$2466,2,0),"")</f>
        <v>Energía Eléctrica</v>
      </c>
      <c r="AO2709" s="87">
        <v>2000</v>
      </c>
      <c r="AP2709" s="88">
        <v>0</v>
      </c>
      <c r="AQ2709" s="88">
        <v>254.97</v>
      </c>
      <c r="AR2709" s="88">
        <v>166.66</v>
      </c>
      <c r="AS2709" s="88">
        <v>166.66</v>
      </c>
      <c r="AT2709" s="88">
        <v>166.66</v>
      </c>
      <c r="AU2709" s="88">
        <v>166.66</v>
      </c>
      <c r="AV2709" s="88">
        <v>166.66</v>
      </c>
      <c r="AW2709" s="88">
        <v>166.66</v>
      </c>
      <c r="AX2709" s="88">
        <v>166.66</v>
      </c>
      <c r="AY2709" s="88">
        <v>166.66</v>
      </c>
      <c r="AZ2709" s="88">
        <v>166.66</v>
      </c>
      <c r="BA2709" s="88">
        <v>245.09</v>
      </c>
      <c r="BB2709" s="89">
        <f t="shared" si="167"/>
        <v>2000.0000000000002</v>
      </c>
      <c r="BC2709" s="90" t="str">
        <f t="shared" si="166"/>
        <v>OK</v>
      </c>
      <c r="BD2709" s="91" t="str">
        <f t="shared" si="168"/>
        <v xml:space="preserve">                  </v>
      </c>
      <c r="BE2709" s="92">
        <f t="shared" si="169"/>
        <v>24</v>
      </c>
    </row>
    <row r="2710" spans="1:57" s="74" customFormat="1" ht="50.1" customHeight="1" x14ac:dyDescent="0.2">
      <c r="A2710" s="78" t="s">
        <v>55</v>
      </c>
      <c r="B2710" s="78" t="s">
        <v>61</v>
      </c>
      <c r="C2710" s="78" t="s">
        <v>21</v>
      </c>
      <c r="D2710" s="78" t="s">
        <v>575</v>
      </c>
      <c r="E2710" s="79" t="str">
        <f>+IF(C2710&lt;&gt;"",VLOOKUP(MID(C2710,18,5),NIVELES!$A$133:$B$213,2,0),"")</f>
        <v>GALÁPAGOS</v>
      </c>
      <c r="F2710" s="80" t="s">
        <v>296</v>
      </c>
      <c r="G2710" s="81" t="str">
        <f>+IF(F2710&lt;&gt;"",VLOOKUP(F2710,NIVELES!$A$246:$C$464,3,0),"")</f>
        <v xml:space="preserve"> </v>
      </c>
      <c r="H2710" s="82" t="s">
        <v>1023</v>
      </c>
      <c r="I2710" s="78" t="s">
        <v>2173</v>
      </c>
      <c r="J2710" s="78" t="s">
        <v>2165</v>
      </c>
      <c r="K2710" s="78" t="s">
        <v>2166</v>
      </c>
      <c r="L2710" s="78" t="s">
        <v>1791</v>
      </c>
      <c r="M2710" s="78" t="s">
        <v>1791</v>
      </c>
      <c r="N2710" s="78" t="s">
        <v>1791</v>
      </c>
      <c r="O2710" s="78" t="s">
        <v>2174</v>
      </c>
      <c r="P2710" s="82">
        <v>12</v>
      </c>
      <c r="Q2710" s="78" t="s">
        <v>3047</v>
      </c>
      <c r="R2710" s="82">
        <v>1</v>
      </c>
      <c r="S2710" s="82">
        <v>1</v>
      </c>
      <c r="T2710" s="82">
        <v>1</v>
      </c>
      <c r="U2710" s="82">
        <v>1</v>
      </c>
      <c r="V2710" s="82">
        <v>1</v>
      </c>
      <c r="W2710" s="82">
        <v>1</v>
      </c>
      <c r="X2710" s="82">
        <v>1</v>
      </c>
      <c r="Y2710" s="82">
        <v>1</v>
      </c>
      <c r="Z2710" s="82">
        <v>1</v>
      </c>
      <c r="AA2710" s="82">
        <v>1</v>
      </c>
      <c r="AB2710" s="82">
        <v>1</v>
      </c>
      <c r="AC2710" s="82">
        <v>1</v>
      </c>
      <c r="AD2710" s="85" t="str">
        <f>IF(A2710&lt;&gt;"",IF(D2710="DIRECCIÓN_DE_TRANSFERENCIAS","280 0031",VLOOKUP(C2710,NIVELES!$A$14:$B$105,2,0)),"")</f>
        <v>280 5610</v>
      </c>
      <c r="AE2710" s="86" t="s">
        <v>322</v>
      </c>
      <c r="AF2710" s="86" t="s">
        <v>369</v>
      </c>
      <c r="AG2710" s="79" t="str">
        <f>+IF(AF2710&lt;&gt;"",VLOOKUP(AF2710,NIVELES!$A$666:$B$673,2,0),"")</f>
        <v>ADMINISTRACIÓN_CENTRAL</v>
      </c>
      <c r="AH2710" s="78" t="s">
        <v>322</v>
      </c>
      <c r="AI2710" s="79" t="str">
        <f>IF(AH2710&lt;&gt;"",VLOOKUP(CONCATENATE(AG2710,AH2710),NIVELES!$B$676:$C$745,2,0),"")</f>
        <v>Administración De La Gestión Administrativa Financiera</v>
      </c>
      <c r="AJ2710" s="78" t="s">
        <v>517</v>
      </c>
      <c r="AK2710" s="79" t="str">
        <f>+IF(AJ2710&lt;&gt;"",VLOOKUP(AJ2710,NIVELES!$A$816:$B$892,2,0),"")</f>
        <v>NO APLICA</v>
      </c>
      <c r="AL2710" s="78" t="s">
        <v>554</v>
      </c>
      <c r="AM2710" s="78">
        <v>530105</v>
      </c>
      <c r="AN2710" s="79" t="str">
        <f>IF(AM2710&lt;&gt;"",+VLOOKUP(AM2710,NIVELES!$A$1652:$B$2466,2,0),"")</f>
        <v>Telecomunicaciones</v>
      </c>
      <c r="AO2710" s="87">
        <v>7200</v>
      </c>
      <c r="AP2710" s="88">
        <v>0</v>
      </c>
      <c r="AQ2710" s="88">
        <v>1033.9100000000001</v>
      </c>
      <c r="AR2710" s="88">
        <v>600</v>
      </c>
      <c r="AS2710" s="88">
        <v>600</v>
      </c>
      <c r="AT2710" s="88">
        <v>600</v>
      </c>
      <c r="AU2710" s="88">
        <v>600</v>
      </c>
      <c r="AV2710" s="88">
        <v>600</v>
      </c>
      <c r="AW2710" s="88">
        <v>600</v>
      </c>
      <c r="AX2710" s="88">
        <v>600</v>
      </c>
      <c r="AY2710" s="88">
        <v>600</v>
      </c>
      <c r="AZ2710" s="88">
        <v>600</v>
      </c>
      <c r="BA2710" s="88">
        <v>766.09</v>
      </c>
      <c r="BB2710" s="89">
        <f t="shared" si="167"/>
        <v>7200</v>
      </c>
      <c r="BC2710" s="90" t="str">
        <f t="shared" si="166"/>
        <v>OK</v>
      </c>
      <c r="BD2710" s="91" t="str">
        <f t="shared" si="168"/>
        <v xml:space="preserve">                  </v>
      </c>
      <c r="BE2710" s="92">
        <f t="shared" si="169"/>
        <v>12</v>
      </c>
    </row>
    <row r="2711" spans="1:57" s="74" customFormat="1" ht="50.1" customHeight="1" x14ac:dyDescent="0.2">
      <c r="A2711" s="78" t="s">
        <v>55</v>
      </c>
      <c r="B2711" s="78" t="s">
        <v>61</v>
      </c>
      <c r="C2711" s="78" t="s">
        <v>21</v>
      </c>
      <c r="D2711" s="78" t="s">
        <v>575</v>
      </c>
      <c r="E2711" s="79" t="str">
        <f>+IF(C2711&lt;&gt;"",VLOOKUP(MID(C2711,18,5),NIVELES!$A$133:$B$213,2,0),"")</f>
        <v>GALÁPAGOS</v>
      </c>
      <c r="F2711" s="80" t="s">
        <v>296</v>
      </c>
      <c r="G2711" s="81" t="str">
        <f>+IF(F2711&lt;&gt;"",VLOOKUP(F2711,NIVELES!$A$246:$C$464,3,0),"")</f>
        <v xml:space="preserve"> </v>
      </c>
      <c r="H2711" s="82" t="s">
        <v>1023</v>
      </c>
      <c r="I2711" s="78" t="s">
        <v>2173</v>
      </c>
      <c r="J2711" s="78" t="s">
        <v>2165</v>
      </c>
      <c r="K2711" s="78" t="s">
        <v>2166</v>
      </c>
      <c r="L2711" s="78" t="s">
        <v>1791</v>
      </c>
      <c r="M2711" s="78" t="s">
        <v>1791</v>
      </c>
      <c r="N2711" s="78" t="s">
        <v>1791</v>
      </c>
      <c r="O2711" s="78" t="s">
        <v>2174</v>
      </c>
      <c r="P2711" s="82">
        <v>12</v>
      </c>
      <c r="Q2711" s="78" t="s">
        <v>3047</v>
      </c>
      <c r="R2711" s="82">
        <v>1</v>
      </c>
      <c r="S2711" s="82">
        <v>1</v>
      </c>
      <c r="T2711" s="82">
        <v>1</v>
      </c>
      <c r="U2711" s="82">
        <v>1</v>
      </c>
      <c r="V2711" s="82">
        <v>1</v>
      </c>
      <c r="W2711" s="82">
        <v>1</v>
      </c>
      <c r="X2711" s="82">
        <v>1</v>
      </c>
      <c r="Y2711" s="82">
        <v>1</v>
      </c>
      <c r="Z2711" s="82">
        <v>1</v>
      </c>
      <c r="AA2711" s="82">
        <v>1</v>
      </c>
      <c r="AB2711" s="82">
        <v>1</v>
      </c>
      <c r="AC2711" s="82">
        <v>1</v>
      </c>
      <c r="AD2711" s="85" t="str">
        <f>IF(A2711&lt;&gt;"",IF(D2711="DIRECCIÓN_DE_TRANSFERENCIAS","280 0031",VLOOKUP(C2711,NIVELES!$A$14:$B$105,2,0)),"")</f>
        <v>280 5610</v>
      </c>
      <c r="AE2711" s="86" t="s">
        <v>322</v>
      </c>
      <c r="AF2711" s="86" t="s">
        <v>369</v>
      </c>
      <c r="AG2711" s="79" t="str">
        <f>+IF(AF2711&lt;&gt;"",VLOOKUP(AF2711,NIVELES!$A$666:$B$673,2,0),"")</f>
        <v>ADMINISTRACIÓN_CENTRAL</v>
      </c>
      <c r="AH2711" s="78" t="s">
        <v>322</v>
      </c>
      <c r="AI2711" s="79" t="str">
        <f>IF(AH2711&lt;&gt;"",VLOOKUP(CONCATENATE(AG2711,AH2711),NIVELES!$B$676:$C$745,2,0),"")</f>
        <v>Administración De La Gestión Administrativa Financiera</v>
      </c>
      <c r="AJ2711" s="78" t="s">
        <v>517</v>
      </c>
      <c r="AK2711" s="79" t="str">
        <f>+IF(AJ2711&lt;&gt;"",VLOOKUP(AJ2711,NIVELES!$A$816:$B$892,2,0),"")</f>
        <v>NO APLICA</v>
      </c>
      <c r="AL2711" s="78" t="s">
        <v>554</v>
      </c>
      <c r="AM2711" s="78">
        <v>530106</v>
      </c>
      <c r="AN2711" s="79" t="str">
        <f>IF(AM2711&lt;&gt;"",+VLOOKUP(AM2711,NIVELES!$A$1652:$B$2466,2,0),"")</f>
        <v>Servicio de Correo</v>
      </c>
      <c r="AO2711" s="87">
        <v>3600</v>
      </c>
      <c r="AP2711" s="88">
        <v>0</v>
      </c>
      <c r="AQ2711" s="88">
        <v>0</v>
      </c>
      <c r="AR2711" s="88">
        <v>300</v>
      </c>
      <c r="AS2711" s="88">
        <v>300</v>
      </c>
      <c r="AT2711" s="88">
        <v>300</v>
      </c>
      <c r="AU2711" s="88">
        <v>300</v>
      </c>
      <c r="AV2711" s="88">
        <v>300</v>
      </c>
      <c r="AW2711" s="88">
        <v>300</v>
      </c>
      <c r="AX2711" s="88">
        <v>300</v>
      </c>
      <c r="AY2711" s="88">
        <v>300</v>
      </c>
      <c r="AZ2711" s="88">
        <v>300</v>
      </c>
      <c r="BA2711" s="88">
        <v>900</v>
      </c>
      <c r="BB2711" s="89">
        <f t="shared" si="167"/>
        <v>3600</v>
      </c>
      <c r="BC2711" s="90" t="str">
        <f t="shared" si="166"/>
        <v>OK</v>
      </c>
      <c r="BD2711" s="91" t="str">
        <f t="shared" si="168"/>
        <v xml:space="preserve">                  </v>
      </c>
      <c r="BE2711" s="92">
        <f t="shared" si="169"/>
        <v>12</v>
      </c>
    </row>
    <row r="2712" spans="1:57" s="74" customFormat="1" ht="50.1" customHeight="1" x14ac:dyDescent="0.2">
      <c r="A2712" s="78" t="s">
        <v>55</v>
      </c>
      <c r="B2712" s="78" t="s">
        <v>61</v>
      </c>
      <c r="C2712" s="78" t="s">
        <v>21</v>
      </c>
      <c r="D2712" s="78" t="s">
        <v>575</v>
      </c>
      <c r="E2712" s="79" t="str">
        <f>+IF(C2712&lt;&gt;"",VLOOKUP(MID(C2712,18,5),NIVELES!$A$133:$B$213,2,0),"")</f>
        <v>GALÁPAGOS</v>
      </c>
      <c r="F2712" s="80" t="s">
        <v>296</v>
      </c>
      <c r="G2712" s="81" t="str">
        <f>+IF(F2712&lt;&gt;"",VLOOKUP(F2712,NIVELES!$A$246:$C$464,3,0),"")</f>
        <v xml:space="preserve"> </v>
      </c>
      <c r="H2712" s="82" t="s">
        <v>1023</v>
      </c>
      <c r="I2712" s="78" t="s">
        <v>2173</v>
      </c>
      <c r="J2712" s="78" t="s">
        <v>2165</v>
      </c>
      <c r="K2712" s="78" t="s">
        <v>2166</v>
      </c>
      <c r="L2712" s="78" t="s">
        <v>1791</v>
      </c>
      <c r="M2712" s="78" t="s">
        <v>1791</v>
      </c>
      <c r="N2712" s="78" t="s">
        <v>1791</v>
      </c>
      <c r="O2712" s="78" t="s">
        <v>2174</v>
      </c>
      <c r="P2712" s="82">
        <v>12</v>
      </c>
      <c r="Q2712" s="78" t="s">
        <v>3048</v>
      </c>
      <c r="R2712" s="82">
        <v>1</v>
      </c>
      <c r="S2712" s="82">
        <v>1</v>
      </c>
      <c r="T2712" s="82">
        <v>1</v>
      </c>
      <c r="U2712" s="82">
        <v>1</v>
      </c>
      <c r="V2712" s="82">
        <v>1</v>
      </c>
      <c r="W2712" s="82">
        <v>1</v>
      </c>
      <c r="X2712" s="82">
        <v>1</v>
      </c>
      <c r="Y2712" s="82">
        <v>1</v>
      </c>
      <c r="Z2712" s="82">
        <v>1</v>
      </c>
      <c r="AA2712" s="82">
        <v>1</v>
      </c>
      <c r="AB2712" s="82">
        <v>1</v>
      </c>
      <c r="AC2712" s="82">
        <v>1</v>
      </c>
      <c r="AD2712" s="85" t="str">
        <f>IF(A2712&lt;&gt;"",IF(D2712="DIRECCIÓN_DE_TRANSFERENCIAS","280 0031",VLOOKUP(C2712,NIVELES!$A$14:$B$105,2,0)),"")</f>
        <v>280 5610</v>
      </c>
      <c r="AE2712" s="86" t="s">
        <v>322</v>
      </c>
      <c r="AF2712" s="86" t="s">
        <v>369</v>
      </c>
      <c r="AG2712" s="79" t="str">
        <f>+IF(AF2712&lt;&gt;"",VLOOKUP(AF2712,NIVELES!$A$666:$B$673,2,0),"")</f>
        <v>ADMINISTRACIÓN_CENTRAL</v>
      </c>
      <c r="AH2712" s="78" t="s">
        <v>322</v>
      </c>
      <c r="AI2712" s="79" t="str">
        <f>IF(AH2712&lt;&gt;"",VLOOKUP(CONCATENATE(AG2712,AH2712),NIVELES!$B$676:$C$745,2,0),"")</f>
        <v>Administración De La Gestión Administrativa Financiera</v>
      </c>
      <c r="AJ2712" s="78" t="s">
        <v>517</v>
      </c>
      <c r="AK2712" s="79" t="str">
        <f>+IF(AJ2712&lt;&gt;"",VLOOKUP(AJ2712,NIVELES!$A$816:$B$892,2,0),"")</f>
        <v>NO APLICA</v>
      </c>
      <c r="AL2712" s="78" t="s">
        <v>554</v>
      </c>
      <c r="AM2712" s="78">
        <v>530301</v>
      </c>
      <c r="AN2712" s="79" t="str">
        <f>IF(AM2712&lt;&gt;"",+VLOOKUP(AM2712,NIVELES!$A$1652:$B$2466,2,0),"")</f>
        <v>Pasajes al Interior</v>
      </c>
      <c r="AO2712" s="87">
        <v>15000</v>
      </c>
      <c r="AP2712" s="88">
        <v>0</v>
      </c>
      <c r="AQ2712" s="88">
        <v>0</v>
      </c>
      <c r="AR2712" s="88">
        <v>1500</v>
      </c>
      <c r="AS2712" s="88">
        <v>1500</v>
      </c>
      <c r="AT2712" s="88">
        <v>1500</v>
      </c>
      <c r="AU2712" s="88">
        <v>1500</v>
      </c>
      <c r="AV2712" s="88">
        <v>1500</v>
      </c>
      <c r="AW2712" s="88">
        <v>1500</v>
      </c>
      <c r="AX2712" s="88">
        <v>1500</v>
      </c>
      <c r="AY2712" s="88">
        <v>1500</v>
      </c>
      <c r="AZ2712" s="88">
        <v>1500</v>
      </c>
      <c r="BA2712" s="88">
        <v>1500</v>
      </c>
      <c r="BB2712" s="89">
        <f t="shared" si="167"/>
        <v>15000</v>
      </c>
      <c r="BC2712" s="90" t="str">
        <f t="shared" si="166"/>
        <v>OK</v>
      </c>
      <c r="BD2712" s="91" t="str">
        <f t="shared" si="168"/>
        <v xml:space="preserve">                  </v>
      </c>
      <c r="BE2712" s="92">
        <f t="shared" si="169"/>
        <v>12</v>
      </c>
    </row>
    <row r="2713" spans="1:57" s="74" customFormat="1" ht="50.1" customHeight="1" x14ac:dyDescent="0.2">
      <c r="A2713" s="78" t="s">
        <v>55</v>
      </c>
      <c r="B2713" s="78" t="s">
        <v>61</v>
      </c>
      <c r="C2713" s="78" t="s">
        <v>21</v>
      </c>
      <c r="D2713" s="78" t="s">
        <v>575</v>
      </c>
      <c r="E2713" s="79" t="str">
        <f>+IF(C2713&lt;&gt;"",VLOOKUP(MID(C2713,18,5),NIVELES!$A$133:$B$213,2,0),"")</f>
        <v>GALÁPAGOS</v>
      </c>
      <c r="F2713" s="80" t="s">
        <v>296</v>
      </c>
      <c r="G2713" s="81" t="str">
        <f>+IF(F2713&lt;&gt;"",VLOOKUP(F2713,NIVELES!$A$246:$C$464,3,0),"")</f>
        <v xml:space="preserve"> </v>
      </c>
      <c r="H2713" s="82" t="s">
        <v>1023</v>
      </c>
      <c r="I2713" s="78" t="s">
        <v>2173</v>
      </c>
      <c r="J2713" s="78" t="s">
        <v>2165</v>
      </c>
      <c r="K2713" s="78" t="s">
        <v>2166</v>
      </c>
      <c r="L2713" s="78" t="s">
        <v>1791</v>
      </c>
      <c r="M2713" s="78" t="s">
        <v>1791</v>
      </c>
      <c r="N2713" s="78" t="s">
        <v>1791</v>
      </c>
      <c r="O2713" s="78" t="s">
        <v>2174</v>
      </c>
      <c r="P2713" s="82">
        <v>12</v>
      </c>
      <c r="Q2713" s="78" t="s">
        <v>3048</v>
      </c>
      <c r="R2713" s="82">
        <v>1</v>
      </c>
      <c r="S2713" s="82">
        <v>1</v>
      </c>
      <c r="T2713" s="82">
        <v>1</v>
      </c>
      <c r="U2713" s="82">
        <v>1</v>
      </c>
      <c r="V2713" s="82">
        <v>1</v>
      </c>
      <c r="W2713" s="82">
        <v>1</v>
      </c>
      <c r="X2713" s="82">
        <v>1</v>
      </c>
      <c r="Y2713" s="82">
        <v>1</v>
      </c>
      <c r="Z2713" s="82">
        <v>1</v>
      </c>
      <c r="AA2713" s="82">
        <v>1</v>
      </c>
      <c r="AB2713" s="82">
        <v>1</v>
      </c>
      <c r="AC2713" s="82">
        <v>1</v>
      </c>
      <c r="AD2713" s="85" t="str">
        <f>IF(A2713&lt;&gt;"",IF(D2713="DIRECCIÓN_DE_TRANSFERENCIAS","280 0031",VLOOKUP(C2713,NIVELES!$A$14:$B$105,2,0)),"")</f>
        <v>280 5610</v>
      </c>
      <c r="AE2713" s="86" t="s">
        <v>322</v>
      </c>
      <c r="AF2713" s="86" t="s">
        <v>369</v>
      </c>
      <c r="AG2713" s="79" t="str">
        <f>+IF(AF2713&lt;&gt;"",VLOOKUP(AF2713,NIVELES!$A$666:$B$673,2,0),"")</f>
        <v>ADMINISTRACIÓN_CENTRAL</v>
      </c>
      <c r="AH2713" s="78" t="s">
        <v>322</v>
      </c>
      <c r="AI2713" s="79" t="str">
        <f>IF(AH2713&lt;&gt;"",VLOOKUP(CONCATENATE(AG2713,AH2713),NIVELES!$B$676:$C$745,2,0),"")</f>
        <v>Administración De La Gestión Administrativa Financiera</v>
      </c>
      <c r="AJ2713" s="78" t="s">
        <v>517</v>
      </c>
      <c r="AK2713" s="79" t="str">
        <f>+IF(AJ2713&lt;&gt;"",VLOOKUP(AJ2713,NIVELES!$A$816:$B$892,2,0),"")</f>
        <v>NO APLICA</v>
      </c>
      <c r="AL2713" s="78" t="s">
        <v>554</v>
      </c>
      <c r="AM2713" s="78">
        <v>530303</v>
      </c>
      <c r="AN2713" s="79" t="str">
        <f>IF(AM2713&lt;&gt;"",+VLOOKUP(AM2713,NIVELES!$A$1652:$B$2466,2,0),"")</f>
        <v>Viáticos y Subsistencias en el Interior</v>
      </c>
      <c r="AO2713" s="87">
        <v>12000</v>
      </c>
      <c r="AP2713" s="88">
        <v>0</v>
      </c>
      <c r="AQ2713" s="88">
        <v>0</v>
      </c>
      <c r="AR2713" s="88">
        <v>1200</v>
      </c>
      <c r="AS2713" s="88">
        <v>1200</v>
      </c>
      <c r="AT2713" s="88">
        <v>1200</v>
      </c>
      <c r="AU2713" s="88">
        <v>1200</v>
      </c>
      <c r="AV2713" s="88">
        <v>1200</v>
      </c>
      <c r="AW2713" s="88">
        <v>1200</v>
      </c>
      <c r="AX2713" s="88">
        <v>1200</v>
      </c>
      <c r="AY2713" s="88">
        <v>1200</v>
      </c>
      <c r="AZ2713" s="88">
        <v>1200</v>
      </c>
      <c r="BA2713" s="88">
        <v>1200</v>
      </c>
      <c r="BB2713" s="89">
        <f t="shared" si="167"/>
        <v>12000</v>
      </c>
      <c r="BC2713" s="90" t="str">
        <f t="shared" si="166"/>
        <v>OK</v>
      </c>
      <c r="BD2713" s="91" t="str">
        <f t="shared" si="168"/>
        <v xml:space="preserve">                  </v>
      </c>
      <c r="BE2713" s="92">
        <f t="shared" si="169"/>
        <v>12</v>
      </c>
    </row>
    <row r="2714" spans="1:57" s="74" customFormat="1" ht="50.1" customHeight="1" x14ac:dyDescent="0.2">
      <c r="A2714" s="78" t="s">
        <v>55</v>
      </c>
      <c r="B2714" s="78" t="s">
        <v>61</v>
      </c>
      <c r="C2714" s="78" t="s">
        <v>21</v>
      </c>
      <c r="D2714" s="78" t="s">
        <v>575</v>
      </c>
      <c r="E2714" s="79" t="str">
        <f>+IF(C2714&lt;&gt;"",VLOOKUP(MID(C2714,18,5),NIVELES!$A$133:$B$213,2,0),"")</f>
        <v>GALÁPAGOS</v>
      </c>
      <c r="F2714" s="80" t="s">
        <v>296</v>
      </c>
      <c r="G2714" s="81" t="str">
        <f>+IF(F2714&lt;&gt;"",VLOOKUP(F2714,NIVELES!$A$246:$C$464,3,0),"")</f>
        <v xml:space="preserve"> </v>
      </c>
      <c r="H2714" s="82" t="s">
        <v>1023</v>
      </c>
      <c r="I2714" s="78" t="s">
        <v>2173</v>
      </c>
      <c r="J2714" s="78" t="s">
        <v>2165</v>
      </c>
      <c r="K2714" s="78" t="s">
        <v>2166</v>
      </c>
      <c r="L2714" s="78" t="s">
        <v>1791</v>
      </c>
      <c r="M2714" s="78" t="s">
        <v>1791</v>
      </c>
      <c r="N2714" s="78" t="s">
        <v>1791</v>
      </c>
      <c r="O2714" s="78" t="s">
        <v>2174</v>
      </c>
      <c r="P2714" s="82">
        <v>1</v>
      </c>
      <c r="Q2714" s="78" t="s">
        <v>3049</v>
      </c>
      <c r="R2714" s="82"/>
      <c r="S2714" s="82"/>
      <c r="T2714" s="82"/>
      <c r="U2714" s="82">
        <v>1</v>
      </c>
      <c r="V2714" s="82"/>
      <c r="W2714" s="82"/>
      <c r="X2714" s="82"/>
      <c r="Y2714" s="82"/>
      <c r="Z2714" s="82"/>
      <c r="AA2714" s="82"/>
      <c r="AB2714" s="82"/>
      <c r="AC2714" s="82"/>
      <c r="AD2714" s="85" t="str">
        <f>IF(A2714&lt;&gt;"",IF(D2714="DIRECCIÓN_DE_TRANSFERENCIAS","280 0031",VLOOKUP(C2714,NIVELES!$A$14:$B$105,2,0)),"")</f>
        <v>280 5610</v>
      </c>
      <c r="AE2714" s="86" t="s">
        <v>322</v>
      </c>
      <c r="AF2714" s="86" t="s">
        <v>369</v>
      </c>
      <c r="AG2714" s="79" t="str">
        <f>+IF(AF2714&lt;&gt;"",VLOOKUP(AF2714,NIVELES!$A$666:$B$673,2,0),"")</f>
        <v>ADMINISTRACIÓN_CENTRAL</v>
      </c>
      <c r="AH2714" s="78" t="s">
        <v>322</v>
      </c>
      <c r="AI2714" s="79" t="str">
        <f>IF(AH2714&lt;&gt;"",VLOOKUP(CONCATENATE(AG2714,AH2714),NIVELES!$B$676:$C$745,2,0),"")</f>
        <v>Administración De La Gestión Administrativa Financiera</v>
      </c>
      <c r="AJ2714" s="78" t="s">
        <v>517</v>
      </c>
      <c r="AK2714" s="79" t="str">
        <f>+IF(AJ2714&lt;&gt;"",VLOOKUP(AJ2714,NIVELES!$A$816:$B$892,2,0),"")</f>
        <v>NO APLICA</v>
      </c>
      <c r="AL2714" s="78" t="s">
        <v>554</v>
      </c>
      <c r="AM2714" s="78">
        <v>530403</v>
      </c>
      <c r="AN2714" s="79" t="str">
        <f>IF(AM2714&lt;&gt;"",+VLOOKUP(AM2714,NIVELES!$A$1652:$B$2466,2,0),"")</f>
        <v>Mobiliarios  (Instalación, Mantenimiento y Reparación)</v>
      </c>
      <c r="AO2714" s="87">
        <v>1500</v>
      </c>
      <c r="AP2714" s="88">
        <v>0</v>
      </c>
      <c r="AQ2714" s="88">
        <v>0</v>
      </c>
      <c r="AR2714" s="88">
        <v>0</v>
      </c>
      <c r="AS2714" s="88">
        <v>1500</v>
      </c>
      <c r="AT2714" s="88">
        <v>0</v>
      </c>
      <c r="AU2714" s="88">
        <v>0</v>
      </c>
      <c r="AV2714" s="88">
        <v>0</v>
      </c>
      <c r="AW2714" s="88">
        <v>0</v>
      </c>
      <c r="AX2714" s="88">
        <v>0</v>
      </c>
      <c r="AY2714" s="88">
        <v>0</v>
      </c>
      <c r="AZ2714" s="88">
        <v>0</v>
      </c>
      <c r="BA2714" s="88">
        <v>0</v>
      </c>
      <c r="BB2714" s="89">
        <f t="shared" si="167"/>
        <v>1500</v>
      </c>
      <c r="BC2714" s="90" t="str">
        <f t="shared" si="166"/>
        <v>OK</v>
      </c>
      <c r="BD2714" s="91" t="str">
        <f t="shared" si="168"/>
        <v xml:space="preserve">                  </v>
      </c>
      <c r="BE2714" s="92">
        <f t="shared" si="169"/>
        <v>1</v>
      </c>
    </row>
    <row r="2715" spans="1:57" s="74" customFormat="1" ht="50.1" customHeight="1" x14ac:dyDescent="0.2">
      <c r="A2715" s="78" t="s">
        <v>55</v>
      </c>
      <c r="B2715" s="78" t="s">
        <v>61</v>
      </c>
      <c r="C2715" s="78" t="s">
        <v>21</v>
      </c>
      <c r="D2715" s="78" t="s">
        <v>575</v>
      </c>
      <c r="E2715" s="79" t="str">
        <f>+IF(C2715&lt;&gt;"",VLOOKUP(MID(C2715,18,5),NIVELES!$A$133:$B$213,2,0),"")</f>
        <v>GALÁPAGOS</v>
      </c>
      <c r="F2715" s="80" t="s">
        <v>296</v>
      </c>
      <c r="G2715" s="81" t="str">
        <f>+IF(F2715&lt;&gt;"",VLOOKUP(F2715,NIVELES!$A$246:$C$464,3,0),"")</f>
        <v xml:space="preserve"> </v>
      </c>
      <c r="H2715" s="82" t="s">
        <v>1023</v>
      </c>
      <c r="I2715" s="78" t="s">
        <v>2173</v>
      </c>
      <c r="J2715" s="78" t="s">
        <v>2165</v>
      </c>
      <c r="K2715" s="78" t="s">
        <v>2166</v>
      </c>
      <c r="L2715" s="78" t="s">
        <v>1791</v>
      </c>
      <c r="M2715" s="78" t="s">
        <v>1791</v>
      </c>
      <c r="N2715" s="78" t="s">
        <v>1791</v>
      </c>
      <c r="O2715" s="78" t="s">
        <v>2174</v>
      </c>
      <c r="P2715" s="82">
        <v>2</v>
      </c>
      <c r="Q2715" s="78" t="s">
        <v>3050</v>
      </c>
      <c r="R2715" s="82"/>
      <c r="S2715" s="82"/>
      <c r="T2715" s="82">
        <v>1</v>
      </c>
      <c r="U2715" s="82"/>
      <c r="V2715" s="82"/>
      <c r="W2715" s="82"/>
      <c r="X2715" s="82">
        <v>1</v>
      </c>
      <c r="Y2715" s="82"/>
      <c r="Z2715" s="82"/>
      <c r="AA2715" s="82"/>
      <c r="AB2715" s="82"/>
      <c r="AC2715" s="82"/>
      <c r="AD2715" s="85" t="str">
        <f>IF(A2715&lt;&gt;"",IF(D2715="DIRECCIÓN_DE_TRANSFERENCIAS","280 0031",VLOOKUP(C2715,NIVELES!$A$14:$B$105,2,0)),"")</f>
        <v>280 5610</v>
      </c>
      <c r="AE2715" s="86" t="s">
        <v>322</v>
      </c>
      <c r="AF2715" s="86" t="s">
        <v>369</v>
      </c>
      <c r="AG2715" s="79" t="str">
        <f>+IF(AF2715&lt;&gt;"",VLOOKUP(AF2715,NIVELES!$A$666:$B$673,2,0),"")</f>
        <v>ADMINISTRACIÓN_CENTRAL</v>
      </c>
      <c r="AH2715" s="78" t="s">
        <v>322</v>
      </c>
      <c r="AI2715" s="79" t="str">
        <f>IF(AH2715&lt;&gt;"",VLOOKUP(CONCATENATE(AG2715,AH2715),NIVELES!$B$676:$C$745,2,0),"")</f>
        <v>Administración De La Gestión Administrativa Financiera</v>
      </c>
      <c r="AJ2715" s="78" t="s">
        <v>517</v>
      </c>
      <c r="AK2715" s="79" t="str">
        <f>+IF(AJ2715&lt;&gt;"",VLOOKUP(AJ2715,NIVELES!$A$816:$B$892,2,0),"")</f>
        <v>NO APLICA</v>
      </c>
      <c r="AL2715" s="78" t="s">
        <v>554</v>
      </c>
      <c r="AM2715" s="78">
        <v>530405</v>
      </c>
      <c r="AN2715" s="79" t="str">
        <f>IF(AM2715&lt;&gt;"",+VLOOKUP(AM2715,NIVELES!$A$1652:$B$2466,2,0),"")</f>
        <v>Vehículos (Mantenimiento y Reparación)</v>
      </c>
      <c r="AO2715" s="87">
        <v>3000</v>
      </c>
      <c r="AP2715" s="88">
        <v>0</v>
      </c>
      <c r="AQ2715" s="88">
        <v>0</v>
      </c>
      <c r="AR2715" s="88">
        <v>1500</v>
      </c>
      <c r="AS2715" s="88">
        <v>0</v>
      </c>
      <c r="AT2715" s="88">
        <v>0</v>
      </c>
      <c r="AU2715" s="88">
        <v>0</v>
      </c>
      <c r="AV2715" s="88">
        <v>1500</v>
      </c>
      <c r="AW2715" s="88">
        <v>0</v>
      </c>
      <c r="AX2715" s="88">
        <v>0</v>
      </c>
      <c r="AY2715" s="88">
        <v>0</v>
      </c>
      <c r="AZ2715" s="88">
        <v>0</v>
      </c>
      <c r="BA2715" s="88">
        <v>0</v>
      </c>
      <c r="BB2715" s="89">
        <f t="shared" si="167"/>
        <v>3000</v>
      </c>
      <c r="BC2715" s="90" t="str">
        <f t="shared" si="166"/>
        <v>OK</v>
      </c>
      <c r="BD2715" s="91" t="str">
        <f t="shared" si="168"/>
        <v xml:space="preserve">                  </v>
      </c>
      <c r="BE2715" s="92">
        <f t="shared" si="169"/>
        <v>2</v>
      </c>
    </row>
    <row r="2716" spans="1:57" s="74" customFormat="1" ht="50.1" customHeight="1" x14ac:dyDescent="0.2">
      <c r="A2716" s="78" t="s">
        <v>55</v>
      </c>
      <c r="B2716" s="78" t="s">
        <v>61</v>
      </c>
      <c r="C2716" s="78" t="s">
        <v>21</v>
      </c>
      <c r="D2716" s="78" t="s">
        <v>575</v>
      </c>
      <c r="E2716" s="79" t="str">
        <f>+IF(C2716&lt;&gt;"",VLOOKUP(MID(C2716,18,5),NIVELES!$A$133:$B$213,2,0),"")</f>
        <v>GALÁPAGOS</v>
      </c>
      <c r="F2716" s="80" t="s">
        <v>296</v>
      </c>
      <c r="G2716" s="81" t="str">
        <f>+IF(F2716&lt;&gt;"",VLOOKUP(F2716,NIVELES!$A$246:$C$464,3,0),"")</f>
        <v xml:space="preserve"> </v>
      </c>
      <c r="H2716" s="82" t="s">
        <v>1023</v>
      </c>
      <c r="I2716" s="78" t="s">
        <v>2173</v>
      </c>
      <c r="J2716" s="78" t="s">
        <v>2165</v>
      </c>
      <c r="K2716" s="78" t="s">
        <v>2166</v>
      </c>
      <c r="L2716" s="78" t="s">
        <v>1791</v>
      </c>
      <c r="M2716" s="78" t="s">
        <v>1791</v>
      </c>
      <c r="N2716" s="78" t="s">
        <v>1791</v>
      </c>
      <c r="O2716" s="78" t="s">
        <v>2174</v>
      </c>
      <c r="P2716" s="82">
        <v>24</v>
      </c>
      <c r="Q2716" s="78" t="s">
        <v>3051</v>
      </c>
      <c r="R2716" s="82">
        <v>2</v>
      </c>
      <c r="S2716" s="82">
        <v>2</v>
      </c>
      <c r="T2716" s="82">
        <v>2</v>
      </c>
      <c r="U2716" s="82">
        <v>2</v>
      </c>
      <c r="V2716" s="82">
        <v>2</v>
      </c>
      <c r="W2716" s="82">
        <v>2</v>
      </c>
      <c r="X2716" s="82">
        <v>2</v>
      </c>
      <c r="Y2716" s="82">
        <v>2</v>
      </c>
      <c r="Z2716" s="82">
        <v>2</v>
      </c>
      <c r="AA2716" s="82">
        <v>2</v>
      </c>
      <c r="AB2716" s="82">
        <v>2</v>
      </c>
      <c r="AC2716" s="82">
        <v>2</v>
      </c>
      <c r="AD2716" s="85" t="str">
        <f>IF(A2716&lt;&gt;"",IF(D2716="DIRECCIÓN_DE_TRANSFERENCIAS","280 0031",VLOOKUP(C2716,NIVELES!$A$14:$B$105,2,0)),"")</f>
        <v>280 5610</v>
      </c>
      <c r="AE2716" s="86" t="s">
        <v>322</v>
      </c>
      <c r="AF2716" s="86" t="s">
        <v>369</v>
      </c>
      <c r="AG2716" s="79" t="str">
        <f>+IF(AF2716&lt;&gt;"",VLOOKUP(AF2716,NIVELES!$A$666:$B$673,2,0),"")</f>
        <v>ADMINISTRACIÓN_CENTRAL</v>
      </c>
      <c r="AH2716" s="78" t="s">
        <v>322</v>
      </c>
      <c r="AI2716" s="79" t="str">
        <f>IF(AH2716&lt;&gt;"",VLOOKUP(CONCATENATE(AG2716,AH2716),NIVELES!$B$676:$C$745,2,0),"")</f>
        <v>Administración De La Gestión Administrativa Financiera</v>
      </c>
      <c r="AJ2716" s="78" t="s">
        <v>517</v>
      </c>
      <c r="AK2716" s="79" t="str">
        <f>+IF(AJ2716&lt;&gt;"",VLOOKUP(AJ2716,NIVELES!$A$816:$B$892,2,0),"")</f>
        <v>NO APLICA</v>
      </c>
      <c r="AL2716" s="78" t="s">
        <v>554</v>
      </c>
      <c r="AM2716" s="78">
        <v>530502</v>
      </c>
      <c r="AN2716" s="79" t="str">
        <f>IF(AM2716&lt;&gt;"",+VLOOKUP(AM2716,NIVELES!$A$1652:$B$2466,2,0),"")</f>
        <v>Edificios, Locales y Residencias, Parqueaderos, Casilleros Judiciales y Bancarios (Arrendamiento)</v>
      </c>
      <c r="AO2716" s="87">
        <v>47910.28</v>
      </c>
      <c r="AP2716" s="88">
        <v>0</v>
      </c>
      <c r="AQ2716" s="88">
        <v>0</v>
      </c>
      <c r="AR2716" s="88">
        <v>11977.56</v>
      </c>
      <c r="AS2716" s="88">
        <v>3992.52</v>
      </c>
      <c r="AT2716" s="88">
        <v>3992.52</v>
      </c>
      <c r="AU2716" s="88">
        <v>3992.52</v>
      </c>
      <c r="AV2716" s="88">
        <v>3992.52</v>
      </c>
      <c r="AW2716" s="88">
        <v>3992.52</v>
      </c>
      <c r="AX2716" s="88">
        <v>3992.52</v>
      </c>
      <c r="AY2716" s="88">
        <v>3992.52</v>
      </c>
      <c r="AZ2716" s="88">
        <v>3992.52</v>
      </c>
      <c r="BA2716" s="88">
        <v>3992.56</v>
      </c>
      <c r="BB2716" s="89">
        <f t="shared" si="167"/>
        <v>47910.279999999992</v>
      </c>
      <c r="BC2716" s="90" t="str">
        <f t="shared" si="166"/>
        <v>OK</v>
      </c>
      <c r="BD2716" s="91" t="str">
        <f t="shared" si="168"/>
        <v xml:space="preserve">                  </v>
      </c>
      <c r="BE2716" s="92">
        <f t="shared" si="169"/>
        <v>24</v>
      </c>
    </row>
    <row r="2717" spans="1:57" s="74" customFormat="1" ht="50.1" customHeight="1" x14ac:dyDescent="0.2">
      <c r="A2717" s="78" t="s">
        <v>55</v>
      </c>
      <c r="B2717" s="78" t="s">
        <v>61</v>
      </c>
      <c r="C2717" s="78" t="s">
        <v>21</v>
      </c>
      <c r="D2717" s="78" t="s">
        <v>575</v>
      </c>
      <c r="E2717" s="79" t="str">
        <f>+IF(C2717&lt;&gt;"",VLOOKUP(MID(C2717,18,5),NIVELES!$A$133:$B$213,2,0),"")</f>
        <v>GALÁPAGOS</v>
      </c>
      <c r="F2717" s="80" t="s">
        <v>296</v>
      </c>
      <c r="G2717" s="81" t="str">
        <f>+IF(F2717&lt;&gt;"",VLOOKUP(F2717,NIVELES!$A$246:$C$464,3,0),"")</f>
        <v xml:space="preserve"> </v>
      </c>
      <c r="H2717" s="82" t="s">
        <v>1023</v>
      </c>
      <c r="I2717" s="78" t="s">
        <v>2173</v>
      </c>
      <c r="J2717" s="78" t="s">
        <v>2165</v>
      </c>
      <c r="K2717" s="78" t="s">
        <v>2166</v>
      </c>
      <c r="L2717" s="78" t="s">
        <v>1791</v>
      </c>
      <c r="M2717" s="78" t="s">
        <v>1791</v>
      </c>
      <c r="N2717" s="78" t="s">
        <v>1791</v>
      </c>
      <c r="O2717" s="78" t="s">
        <v>2174</v>
      </c>
      <c r="P2717" s="82">
        <v>1</v>
      </c>
      <c r="Q2717" s="78" t="s">
        <v>3052</v>
      </c>
      <c r="R2717" s="82"/>
      <c r="S2717" s="82"/>
      <c r="T2717" s="82"/>
      <c r="U2717" s="82">
        <v>1</v>
      </c>
      <c r="V2717" s="82"/>
      <c r="W2717" s="82"/>
      <c r="X2717" s="82"/>
      <c r="Y2717" s="82"/>
      <c r="Z2717" s="82"/>
      <c r="AA2717" s="82"/>
      <c r="AB2717" s="82"/>
      <c r="AC2717" s="82"/>
      <c r="AD2717" s="85" t="str">
        <f>IF(A2717&lt;&gt;"",IF(D2717="DIRECCIÓN_DE_TRANSFERENCIAS","280 0031",VLOOKUP(C2717,NIVELES!$A$14:$B$105,2,0)),"")</f>
        <v>280 5610</v>
      </c>
      <c r="AE2717" s="86" t="s">
        <v>322</v>
      </c>
      <c r="AF2717" s="86" t="s">
        <v>369</v>
      </c>
      <c r="AG2717" s="79" t="str">
        <f>+IF(AF2717&lt;&gt;"",VLOOKUP(AF2717,NIVELES!$A$666:$B$673,2,0),"")</f>
        <v>ADMINISTRACIÓN_CENTRAL</v>
      </c>
      <c r="AH2717" s="78" t="s">
        <v>322</v>
      </c>
      <c r="AI2717" s="79" t="str">
        <f>IF(AH2717&lt;&gt;"",VLOOKUP(CONCATENATE(AG2717,AH2717),NIVELES!$B$676:$C$745,2,0),"")</f>
        <v>Administración De La Gestión Administrativa Financiera</v>
      </c>
      <c r="AJ2717" s="78" t="s">
        <v>517</v>
      </c>
      <c r="AK2717" s="79" t="str">
        <f>+IF(AJ2717&lt;&gt;"",VLOOKUP(AJ2717,NIVELES!$A$816:$B$892,2,0),"")</f>
        <v>NO APLICA</v>
      </c>
      <c r="AL2717" s="78" t="s">
        <v>554</v>
      </c>
      <c r="AM2717" s="78">
        <v>530704</v>
      </c>
      <c r="AN2717" s="79" t="str">
        <f>IF(AM2717&lt;&gt;"",+VLOOKUP(AM2717,NIVELES!$A$1652:$B$2466,2,0),"")</f>
        <v>Mantenimiento y Reparación de Equipos y Sistemas Informáticos</v>
      </c>
      <c r="AO2717" s="87">
        <v>1783.2</v>
      </c>
      <c r="AP2717" s="88">
        <v>0</v>
      </c>
      <c r="AQ2717" s="88">
        <v>0</v>
      </c>
      <c r="AR2717" s="88">
        <v>0</v>
      </c>
      <c r="AS2717" s="88">
        <v>1783.2</v>
      </c>
      <c r="AT2717" s="88">
        <v>0</v>
      </c>
      <c r="AU2717" s="88">
        <v>0</v>
      </c>
      <c r="AV2717" s="88">
        <v>0</v>
      </c>
      <c r="AW2717" s="88">
        <v>0</v>
      </c>
      <c r="AX2717" s="88">
        <v>0</v>
      </c>
      <c r="AY2717" s="88">
        <v>0</v>
      </c>
      <c r="AZ2717" s="88">
        <v>0</v>
      </c>
      <c r="BA2717" s="88">
        <v>0</v>
      </c>
      <c r="BB2717" s="89">
        <f t="shared" si="167"/>
        <v>1783.2</v>
      </c>
      <c r="BC2717" s="90" t="str">
        <f t="shared" si="166"/>
        <v>OK</v>
      </c>
      <c r="BD2717" s="91" t="str">
        <f t="shared" si="168"/>
        <v xml:space="preserve">                  </v>
      </c>
      <c r="BE2717" s="92">
        <f t="shared" si="169"/>
        <v>1</v>
      </c>
    </row>
    <row r="2718" spans="1:57" s="74" customFormat="1" ht="50.1" customHeight="1" x14ac:dyDescent="0.2">
      <c r="A2718" s="78" t="s">
        <v>55</v>
      </c>
      <c r="B2718" s="78" t="s">
        <v>61</v>
      </c>
      <c r="C2718" s="78" t="s">
        <v>21</v>
      </c>
      <c r="D2718" s="78" t="s">
        <v>575</v>
      </c>
      <c r="E2718" s="79" t="str">
        <f>+IF(C2718&lt;&gt;"",VLOOKUP(MID(C2718,18,5),NIVELES!$A$133:$B$213,2,0),"")</f>
        <v>GALÁPAGOS</v>
      </c>
      <c r="F2718" s="80" t="s">
        <v>296</v>
      </c>
      <c r="G2718" s="81" t="str">
        <f>+IF(F2718&lt;&gt;"",VLOOKUP(F2718,NIVELES!$A$246:$C$464,3,0),"")</f>
        <v xml:space="preserve"> </v>
      </c>
      <c r="H2718" s="82" t="s">
        <v>1023</v>
      </c>
      <c r="I2718" s="78" t="s">
        <v>2173</v>
      </c>
      <c r="J2718" s="78" t="s">
        <v>2165</v>
      </c>
      <c r="K2718" s="78" t="s">
        <v>2166</v>
      </c>
      <c r="L2718" s="78" t="s">
        <v>1791</v>
      </c>
      <c r="M2718" s="78" t="s">
        <v>1791</v>
      </c>
      <c r="N2718" s="78" t="s">
        <v>1791</v>
      </c>
      <c r="O2718" s="78" t="s">
        <v>2174</v>
      </c>
      <c r="P2718" s="82">
        <v>2</v>
      </c>
      <c r="Q2718" s="78" t="s">
        <v>3053</v>
      </c>
      <c r="R2718" s="82"/>
      <c r="S2718" s="82"/>
      <c r="T2718" s="82">
        <v>1</v>
      </c>
      <c r="U2718" s="82"/>
      <c r="V2718" s="82"/>
      <c r="W2718" s="82"/>
      <c r="X2718" s="82"/>
      <c r="Y2718" s="82">
        <v>1</v>
      </c>
      <c r="Z2718" s="82"/>
      <c r="AA2718" s="82"/>
      <c r="AB2718" s="82"/>
      <c r="AC2718" s="82"/>
      <c r="AD2718" s="85" t="str">
        <f>IF(A2718&lt;&gt;"",IF(D2718="DIRECCIÓN_DE_TRANSFERENCIAS","280 0031",VLOOKUP(C2718,NIVELES!$A$14:$B$105,2,0)),"")</f>
        <v>280 5610</v>
      </c>
      <c r="AE2718" s="86" t="s">
        <v>322</v>
      </c>
      <c r="AF2718" s="86" t="s">
        <v>369</v>
      </c>
      <c r="AG2718" s="79" t="str">
        <f>+IF(AF2718&lt;&gt;"",VLOOKUP(AF2718,NIVELES!$A$666:$B$673,2,0),"")</f>
        <v>ADMINISTRACIÓN_CENTRAL</v>
      </c>
      <c r="AH2718" s="78" t="s">
        <v>322</v>
      </c>
      <c r="AI2718" s="79" t="str">
        <f>IF(AH2718&lt;&gt;"",VLOOKUP(CONCATENATE(AG2718,AH2718),NIVELES!$B$676:$C$745,2,0),"")</f>
        <v>Administración De La Gestión Administrativa Financiera</v>
      </c>
      <c r="AJ2718" s="78" t="s">
        <v>517</v>
      </c>
      <c r="AK2718" s="79" t="str">
        <f>+IF(AJ2718&lt;&gt;"",VLOOKUP(AJ2718,NIVELES!$A$816:$B$892,2,0),"")</f>
        <v>NO APLICA</v>
      </c>
      <c r="AL2718" s="78" t="s">
        <v>554</v>
      </c>
      <c r="AM2718" s="78">
        <v>530803</v>
      </c>
      <c r="AN2718" s="79" t="str">
        <f>IF(AM2718&lt;&gt;"",+VLOOKUP(AM2718,NIVELES!$A$1652:$B$2466,2,0),"")</f>
        <v>Combustibles y Lubricantes</v>
      </c>
      <c r="AO2718" s="87">
        <v>2000</v>
      </c>
      <c r="AP2718" s="88">
        <v>0</v>
      </c>
      <c r="AQ2718" s="88">
        <v>0</v>
      </c>
      <c r="AR2718" s="88">
        <v>1000</v>
      </c>
      <c r="AS2718" s="88">
        <v>0</v>
      </c>
      <c r="AT2718" s="88">
        <v>0</v>
      </c>
      <c r="AU2718" s="88">
        <v>0</v>
      </c>
      <c r="AV2718" s="88">
        <v>0</v>
      </c>
      <c r="AW2718" s="88">
        <v>1000</v>
      </c>
      <c r="AX2718" s="88">
        <v>0</v>
      </c>
      <c r="AY2718" s="88">
        <v>0</v>
      </c>
      <c r="AZ2718" s="88">
        <v>0</v>
      </c>
      <c r="BA2718" s="88">
        <v>0</v>
      </c>
      <c r="BB2718" s="89">
        <f t="shared" si="167"/>
        <v>2000</v>
      </c>
      <c r="BC2718" s="90" t="str">
        <f t="shared" si="166"/>
        <v>OK</v>
      </c>
      <c r="BD2718" s="91" t="str">
        <f t="shared" si="168"/>
        <v xml:space="preserve">                  </v>
      </c>
      <c r="BE2718" s="92">
        <f t="shared" si="169"/>
        <v>2</v>
      </c>
    </row>
    <row r="2719" spans="1:57" s="74" customFormat="1" ht="50.1" customHeight="1" x14ac:dyDescent="0.2">
      <c r="A2719" s="78" t="s">
        <v>55</v>
      </c>
      <c r="B2719" s="78" t="s">
        <v>61</v>
      </c>
      <c r="C2719" s="78" t="s">
        <v>21</v>
      </c>
      <c r="D2719" s="78" t="s">
        <v>575</v>
      </c>
      <c r="E2719" s="79" t="str">
        <f>+IF(C2719&lt;&gt;"",VLOOKUP(MID(C2719,18,5),NIVELES!$A$133:$B$213,2,0),"")</f>
        <v>GALÁPAGOS</v>
      </c>
      <c r="F2719" s="80" t="s">
        <v>296</v>
      </c>
      <c r="G2719" s="81" t="str">
        <f>+IF(F2719&lt;&gt;"",VLOOKUP(F2719,NIVELES!$A$246:$C$464,3,0),"")</f>
        <v xml:space="preserve"> </v>
      </c>
      <c r="H2719" s="82" t="s">
        <v>1023</v>
      </c>
      <c r="I2719" s="78" t="s">
        <v>2173</v>
      </c>
      <c r="J2719" s="78" t="s">
        <v>2165</v>
      </c>
      <c r="K2719" s="78" t="s">
        <v>2166</v>
      </c>
      <c r="L2719" s="78" t="s">
        <v>1791</v>
      </c>
      <c r="M2719" s="78" t="s">
        <v>1791</v>
      </c>
      <c r="N2719" s="78" t="s">
        <v>1791</v>
      </c>
      <c r="O2719" s="78" t="s">
        <v>2174</v>
      </c>
      <c r="P2719" s="82">
        <v>2</v>
      </c>
      <c r="Q2719" s="78" t="s">
        <v>3054</v>
      </c>
      <c r="R2719" s="82"/>
      <c r="S2719" s="82"/>
      <c r="T2719" s="82">
        <v>1</v>
      </c>
      <c r="U2719" s="82"/>
      <c r="V2719" s="82"/>
      <c r="W2719" s="82"/>
      <c r="X2719" s="82"/>
      <c r="Y2719" s="82"/>
      <c r="Z2719" s="82">
        <v>1</v>
      </c>
      <c r="AA2719" s="82"/>
      <c r="AB2719" s="82"/>
      <c r="AC2719" s="82"/>
      <c r="AD2719" s="85" t="str">
        <f>IF(A2719&lt;&gt;"",IF(D2719="DIRECCIÓN_DE_TRANSFERENCIAS","280 0031",VLOOKUP(C2719,NIVELES!$A$14:$B$105,2,0)),"")</f>
        <v>280 5610</v>
      </c>
      <c r="AE2719" s="86" t="s">
        <v>322</v>
      </c>
      <c r="AF2719" s="86" t="s">
        <v>369</v>
      </c>
      <c r="AG2719" s="79" t="str">
        <f>+IF(AF2719&lt;&gt;"",VLOOKUP(AF2719,NIVELES!$A$666:$B$673,2,0),"")</f>
        <v>ADMINISTRACIÓN_CENTRAL</v>
      </c>
      <c r="AH2719" s="78" t="s">
        <v>322</v>
      </c>
      <c r="AI2719" s="79" t="str">
        <f>IF(AH2719&lt;&gt;"",VLOOKUP(CONCATENATE(AG2719,AH2719),NIVELES!$B$676:$C$745,2,0),"")</f>
        <v>Administración De La Gestión Administrativa Financiera</v>
      </c>
      <c r="AJ2719" s="78" t="s">
        <v>517</v>
      </c>
      <c r="AK2719" s="79" t="str">
        <f>+IF(AJ2719&lt;&gt;"",VLOOKUP(AJ2719,NIVELES!$A$816:$B$892,2,0),"")</f>
        <v>NO APLICA</v>
      </c>
      <c r="AL2719" s="78" t="s">
        <v>554</v>
      </c>
      <c r="AM2719" s="78">
        <v>530804</v>
      </c>
      <c r="AN2719" s="79" t="str">
        <f>IF(AM2719&lt;&gt;"",+VLOOKUP(AM2719,NIVELES!$A$1652:$B$2466,2,0),"")</f>
        <v>Materiales de Oficina</v>
      </c>
      <c r="AO2719" s="87">
        <v>6000</v>
      </c>
      <c r="AP2719" s="88">
        <v>0</v>
      </c>
      <c r="AQ2719" s="88">
        <v>0</v>
      </c>
      <c r="AR2719" s="88">
        <v>6000</v>
      </c>
      <c r="AS2719" s="88">
        <v>0</v>
      </c>
      <c r="AT2719" s="88">
        <v>0</v>
      </c>
      <c r="AU2719" s="88">
        <v>0</v>
      </c>
      <c r="AV2719" s="88">
        <v>0</v>
      </c>
      <c r="AW2719" s="88">
        <v>0</v>
      </c>
      <c r="AX2719" s="88">
        <v>0</v>
      </c>
      <c r="AY2719" s="88">
        <v>0</v>
      </c>
      <c r="AZ2719" s="88">
        <v>0</v>
      </c>
      <c r="BA2719" s="88">
        <v>0</v>
      </c>
      <c r="BB2719" s="89">
        <f t="shared" si="167"/>
        <v>6000</v>
      </c>
      <c r="BC2719" s="90" t="str">
        <f t="shared" si="166"/>
        <v>OK</v>
      </c>
      <c r="BD2719" s="91" t="str">
        <f t="shared" si="168"/>
        <v xml:space="preserve">                  </v>
      </c>
      <c r="BE2719" s="92">
        <f t="shared" si="169"/>
        <v>2</v>
      </c>
    </row>
    <row r="2720" spans="1:57" s="74" customFormat="1" ht="50.1" customHeight="1" x14ac:dyDescent="0.2">
      <c r="A2720" s="78" t="s">
        <v>55</v>
      </c>
      <c r="B2720" s="78" t="s">
        <v>61</v>
      </c>
      <c r="C2720" s="78" t="s">
        <v>21</v>
      </c>
      <c r="D2720" s="78" t="s">
        <v>575</v>
      </c>
      <c r="E2720" s="79" t="str">
        <f>+IF(C2720&lt;&gt;"",VLOOKUP(MID(C2720,18,5),NIVELES!$A$133:$B$213,2,0),"")</f>
        <v>GALÁPAGOS</v>
      </c>
      <c r="F2720" s="80" t="s">
        <v>296</v>
      </c>
      <c r="G2720" s="81" t="str">
        <f>+IF(F2720&lt;&gt;"",VLOOKUP(F2720,NIVELES!$A$246:$C$464,3,0),"")</f>
        <v xml:space="preserve"> </v>
      </c>
      <c r="H2720" s="82" t="s">
        <v>1023</v>
      </c>
      <c r="I2720" s="78" t="s">
        <v>2173</v>
      </c>
      <c r="J2720" s="78" t="s">
        <v>2165</v>
      </c>
      <c r="K2720" s="78" t="s">
        <v>2166</v>
      </c>
      <c r="L2720" s="78" t="s">
        <v>1791</v>
      </c>
      <c r="M2720" s="78" t="s">
        <v>1791</v>
      </c>
      <c r="N2720" s="78" t="s">
        <v>1791</v>
      </c>
      <c r="O2720" s="78" t="s">
        <v>2174</v>
      </c>
      <c r="P2720" s="82">
        <v>2</v>
      </c>
      <c r="Q2720" s="78" t="s">
        <v>3055</v>
      </c>
      <c r="R2720" s="82"/>
      <c r="S2720" s="82"/>
      <c r="T2720" s="82">
        <v>1</v>
      </c>
      <c r="U2720" s="82"/>
      <c r="V2720" s="82"/>
      <c r="W2720" s="82"/>
      <c r="X2720" s="82"/>
      <c r="Y2720" s="82"/>
      <c r="Z2720" s="82"/>
      <c r="AA2720" s="82">
        <v>1</v>
      </c>
      <c r="AB2720" s="82"/>
      <c r="AC2720" s="82"/>
      <c r="AD2720" s="85" t="str">
        <f>IF(A2720&lt;&gt;"",IF(D2720="DIRECCIÓN_DE_TRANSFERENCIAS","280 0031",VLOOKUP(C2720,NIVELES!$A$14:$B$105,2,0)),"")</f>
        <v>280 5610</v>
      </c>
      <c r="AE2720" s="86" t="s">
        <v>322</v>
      </c>
      <c r="AF2720" s="86" t="s">
        <v>369</v>
      </c>
      <c r="AG2720" s="79" t="str">
        <f>+IF(AF2720&lt;&gt;"",VLOOKUP(AF2720,NIVELES!$A$666:$B$673,2,0),"")</f>
        <v>ADMINISTRACIÓN_CENTRAL</v>
      </c>
      <c r="AH2720" s="78" t="s">
        <v>322</v>
      </c>
      <c r="AI2720" s="79" t="str">
        <f>IF(AH2720&lt;&gt;"",VLOOKUP(CONCATENATE(AG2720,AH2720),NIVELES!$B$676:$C$745,2,0),"")</f>
        <v>Administración De La Gestión Administrativa Financiera</v>
      </c>
      <c r="AJ2720" s="78" t="s">
        <v>517</v>
      </c>
      <c r="AK2720" s="79" t="str">
        <f>+IF(AJ2720&lt;&gt;"",VLOOKUP(AJ2720,NIVELES!$A$816:$B$892,2,0),"")</f>
        <v>NO APLICA</v>
      </c>
      <c r="AL2720" s="78" t="s">
        <v>554</v>
      </c>
      <c r="AM2720" s="78">
        <v>530805</v>
      </c>
      <c r="AN2720" s="79" t="str">
        <f>IF(AM2720&lt;&gt;"",+VLOOKUP(AM2720,NIVELES!$A$1652:$B$2466,2,0),"")</f>
        <v>Materiales de Aseo</v>
      </c>
      <c r="AO2720" s="87">
        <v>4000</v>
      </c>
      <c r="AP2720" s="88">
        <v>0</v>
      </c>
      <c r="AQ2720" s="88">
        <v>0</v>
      </c>
      <c r="AR2720" s="88">
        <v>4000</v>
      </c>
      <c r="AS2720" s="88">
        <v>0</v>
      </c>
      <c r="AT2720" s="88">
        <v>0</v>
      </c>
      <c r="AU2720" s="88">
        <v>0</v>
      </c>
      <c r="AV2720" s="88">
        <v>0</v>
      </c>
      <c r="AW2720" s="88">
        <v>0</v>
      </c>
      <c r="AX2720" s="88">
        <v>0</v>
      </c>
      <c r="AY2720" s="88">
        <v>0</v>
      </c>
      <c r="AZ2720" s="88">
        <v>0</v>
      </c>
      <c r="BA2720" s="88">
        <v>0</v>
      </c>
      <c r="BB2720" s="89">
        <f t="shared" si="167"/>
        <v>4000</v>
      </c>
      <c r="BC2720" s="90" t="str">
        <f t="shared" si="166"/>
        <v>OK</v>
      </c>
      <c r="BD2720" s="91" t="str">
        <f t="shared" si="168"/>
        <v xml:space="preserve">                  </v>
      </c>
      <c r="BE2720" s="92">
        <f t="shared" si="169"/>
        <v>2</v>
      </c>
    </row>
    <row r="2721" spans="1:57" s="74" customFormat="1" ht="50.1" customHeight="1" x14ac:dyDescent="0.2">
      <c r="A2721" s="78" t="s">
        <v>55</v>
      </c>
      <c r="B2721" s="78" t="s">
        <v>61</v>
      </c>
      <c r="C2721" s="78" t="s">
        <v>21</v>
      </c>
      <c r="D2721" s="78" t="s">
        <v>575</v>
      </c>
      <c r="E2721" s="79" t="str">
        <f>+IF(C2721&lt;&gt;"",VLOOKUP(MID(C2721,18,5),NIVELES!$A$133:$B$213,2,0),"")</f>
        <v>GALÁPAGOS</v>
      </c>
      <c r="F2721" s="80" t="s">
        <v>296</v>
      </c>
      <c r="G2721" s="81" t="str">
        <f>+IF(F2721&lt;&gt;"",VLOOKUP(F2721,NIVELES!$A$246:$C$464,3,0),"")</f>
        <v xml:space="preserve"> </v>
      </c>
      <c r="H2721" s="82" t="s">
        <v>1023</v>
      </c>
      <c r="I2721" s="78" t="s">
        <v>2173</v>
      </c>
      <c r="J2721" s="78" t="s">
        <v>2165</v>
      </c>
      <c r="K2721" s="78" t="s">
        <v>2166</v>
      </c>
      <c r="L2721" s="78" t="s">
        <v>1791</v>
      </c>
      <c r="M2721" s="78" t="s">
        <v>1791</v>
      </c>
      <c r="N2721" s="78" t="s">
        <v>1791</v>
      </c>
      <c r="O2721" s="78" t="s">
        <v>2174</v>
      </c>
      <c r="P2721" s="82">
        <v>2</v>
      </c>
      <c r="Q2721" s="78" t="s">
        <v>3056</v>
      </c>
      <c r="R2721" s="82"/>
      <c r="S2721" s="82"/>
      <c r="T2721" s="82"/>
      <c r="U2721" s="82">
        <v>1</v>
      </c>
      <c r="V2721" s="82"/>
      <c r="W2721" s="82"/>
      <c r="X2721" s="82"/>
      <c r="Y2721" s="82">
        <v>1</v>
      </c>
      <c r="Z2721" s="82"/>
      <c r="AA2721" s="82"/>
      <c r="AB2721" s="82"/>
      <c r="AC2721" s="82"/>
      <c r="AD2721" s="85" t="str">
        <f>IF(A2721&lt;&gt;"",IF(D2721="DIRECCIÓN_DE_TRANSFERENCIAS","280 0031",VLOOKUP(C2721,NIVELES!$A$14:$B$105,2,0)),"")</f>
        <v>280 5610</v>
      </c>
      <c r="AE2721" s="86" t="s">
        <v>322</v>
      </c>
      <c r="AF2721" s="86" t="s">
        <v>369</v>
      </c>
      <c r="AG2721" s="79" t="str">
        <f>+IF(AF2721&lt;&gt;"",VLOOKUP(AF2721,NIVELES!$A$666:$B$673,2,0),"")</f>
        <v>ADMINISTRACIÓN_CENTRAL</v>
      </c>
      <c r="AH2721" s="78" t="s">
        <v>322</v>
      </c>
      <c r="AI2721" s="79" t="str">
        <f>IF(AH2721&lt;&gt;"",VLOOKUP(CONCATENATE(AG2721,AH2721),NIVELES!$B$676:$C$745,2,0),"")</f>
        <v>Administración De La Gestión Administrativa Financiera</v>
      </c>
      <c r="AJ2721" s="78" t="s">
        <v>517</v>
      </c>
      <c r="AK2721" s="79" t="str">
        <f>+IF(AJ2721&lt;&gt;"",VLOOKUP(AJ2721,NIVELES!$A$816:$B$892,2,0),"")</f>
        <v>NO APLICA</v>
      </c>
      <c r="AL2721" s="78" t="s">
        <v>554</v>
      </c>
      <c r="AM2721" s="78">
        <v>530813</v>
      </c>
      <c r="AN2721" s="79" t="str">
        <f>IF(AM2721&lt;&gt;"",+VLOOKUP(AM2721,NIVELES!$A$1652:$B$2466,2,0),"")</f>
        <v>Repuestos y Accesorios</v>
      </c>
      <c r="AO2721" s="87">
        <v>4960.13</v>
      </c>
      <c r="AP2721" s="88">
        <v>0</v>
      </c>
      <c r="AQ2721" s="88">
        <v>0</v>
      </c>
      <c r="AR2721" s="88">
        <v>0</v>
      </c>
      <c r="AS2721" s="88">
        <v>2500</v>
      </c>
      <c r="AT2721" s="88">
        <v>0</v>
      </c>
      <c r="AU2721" s="88">
        <v>0</v>
      </c>
      <c r="AV2721" s="88">
        <v>0</v>
      </c>
      <c r="AW2721" s="88">
        <v>2460.13</v>
      </c>
      <c r="AX2721" s="88">
        <v>0</v>
      </c>
      <c r="AY2721" s="88">
        <v>0</v>
      </c>
      <c r="AZ2721" s="88">
        <v>0</v>
      </c>
      <c r="BA2721" s="88">
        <v>0</v>
      </c>
      <c r="BB2721" s="89">
        <f t="shared" si="167"/>
        <v>4960.13</v>
      </c>
      <c r="BC2721" s="90" t="str">
        <f t="shared" si="166"/>
        <v>OK</v>
      </c>
      <c r="BD2721" s="91" t="str">
        <f t="shared" si="168"/>
        <v xml:space="preserve">                  </v>
      </c>
      <c r="BE2721" s="92">
        <f t="shared" si="169"/>
        <v>2</v>
      </c>
    </row>
    <row r="2722" spans="1:57" s="74" customFormat="1" ht="50.1" customHeight="1" x14ac:dyDescent="0.2">
      <c r="A2722" s="78" t="s">
        <v>55</v>
      </c>
      <c r="B2722" s="78" t="s">
        <v>61</v>
      </c>
      <c r="C2722" s="78" t="s">
        <v>21</v>
      </c>
      <c r="D2722" s="78" t="s">
        <v>575</v>
      </c>
      <c r="E2722" s="79" t="str">
        <f>+IF(C2722&lt;&gt;"",VLOOKUP(MID(C2722,18,5),NIVELES!$A$133:$B$213,2,0),"")</f>
        <v>GALÁPAGOS</v>
      </c>
      <c r="F2722" s="80" t="s">
        <v>296</v>
      </c>
      <c r="G2722" s="81" t="str">
        <f>+IF(F2722&lt;&gt;"",VLOOKUP(F2722,NIVELES!$A$246:$C$464,3,0),"")</f>
        <v xml:space="preserve"> </v>
      </c>
      <c r="H2722" s="82" t="s">
        <v>1023</v>
      </c>
      <c r="I2722" s="78" t="s">
        <v>2173</v>
      </c>
      <c r="J2722" s="78" t="s">
        <v>2165</v>
      </c>
      <c r="K2722" s="78" t="s">
        <v>2166</v>
      </c>
      <c r="L2722" s="78" t="s">
        <v>1791</v>
      </c>
      <c r="M2722" s="78" t="s">
        <v>1791</v>
      </c>
      <c r="N2722" s="78" t="s">
        <v>1791</v>
      </c>
      <c r="O2722" s="78" t="s">
        <v>2174</v>
      </c>
      <c r="P2722" s="82">
        <v>1</v>
      </c>
      <c r="Q2722" s="78" t="s">
        <v>3057</v>
      </c>
      <c r="R2722" s="82"/>
      <c r="S2722" s="82"/>
      <c r="T2722" s="82"/>
      <c r="U2722" s="82"/>
      <c r="V2722" s="82"/>
      <c r="W2722" s="82">
        <v>1</v>
      </c>
      <c r="X2722" s="82"/>
      <c r="Y2722" s="82"/>
      <c r="Z2722" s="82"/>
      <c r="AA2722" s="82"/>
      <c r="AB2722" s="82"/>
      <c r="AC2722" s="82"/>
      <c r="AD2722" s="85" t="str">
        <f>IF(A2722&lt;&gt;"",IF(D2722="DIRECCIÓN_DE_TRANSFERENCIAS","280 0031",VLOOKUP(C2722,NIVELES!$A$14:$B$105,2,0)),"")</f>
        <v>280 5610</v>
      </c>
      <c r="AE2722" s="86" t="s">
        <v>322</v>
      </c>
      <c r="AF2722" s="86" t="s">
        <v>369</v>
      </c>
      <c r="AG2722" s="79" t="str">
        <f>+IF(AF2722&lt;&gt;"",VLOOKUP(AF2722,NIVELES!$A$666:$B$673,2,0),"")</f>
        <v>ADMINISTRACIÓN_CENTRAL</v>
      </c>
      <c r="AH2722" s="78" t="s">
        <v>322</v>
      </c>
      <c r="AI2722" s="79" t="str">
        <f>IF(AH2722&lt;&gt;"",VLOOKUP(CONCATENATE(AG2722,AH2722),NIVELES!$B$676:$C$745,2,0),"")</f>
        <v>Administración De La Gestión Administrativa Financiera</v>
      </c>
      <c r="AJ2722" s="78" t="s">
        <v>517</v>
      </c>
      <c r="AK2722" s="79" t="str">
        <f>+IF(AJ2722&lt;&gt;"",VLOOKUP(AJ2722,NIVELES!$A$816:$B$892,2,0),"")</f>
        <v>NO APLICA</v>
      </c>
      <c r="AL2722" s="78" t="s">
        <v>554</v>
      </c>
      <c r="AM2722" s="78">
        <v>531403</v>
      </c>
      <c r="AN2722" s="79" t="str">
        <f>IF(AM2722&lt;&gt;"",+VLOOKUP(AM2722,NIVELES!$A$1652:$B$2466,2,0),"")</f>
        <v>Mobiliario (No Depreciables)</v>
      </c>
      <c r="AO2722" s="87">
        <v>1800</v>
      </c>
      <c r="AP2722" s="88">
        <v>0</v>
      </c>
      <c r="AQ2722" s="88">
        <v>0</v>
      </c>
      <c r="AR2722" s="88">
        <v>0</v>
      </c>
      <c r="AS2722" s="88">
        <v>1800</v>
      </c>
      <c r="AT2722" s="88">
        <v>0</v>
      </c>
      <c r="AU2722" s="88">
        <v>0</v>
      </c>
      <c r="AV2722" s="88">
        <v>0</v>
      </c>
      <c r="AW2722" s="88">
        <v>0</v>
      </c>
      <c r="AX2722" s="88">
        <v>0</v>
      </c>
      <c r="AY2722" s="88">
        <v>0</v>
      </c>
      <c r="AZ2722" s="88">
        <v>0</v>
      </c>
      <c r="BA2722" s="88">
        <v>0</v>
      </c>
      <c r="BB2722" s="89">
        <f t="shared" si="167"/>
        <v>1800</v>
      </c>
      <c r="BC2722" s="90" t="str">
        <f t="shared" si="166"/>
        <v>OK</v>
      </c>
      <c r="BD2722" s="91" t="str">
        <f t="shared" si="168"/>
        <v xml:space="preserve">                  </v>
      </c>
      <c r="BE2722" s="92">
        <f t="shared" si="169"/>
        <v>1</v>
      </c>
    </row>
    <row r="2723" spans="1:57" s="74" customFormat="1" ht="50.1" customHeight="1" x14ac:dyDescent="0.2">
      <c r="A2723" s="78" t="s">
        <v>55</v>
      </c>
      <c r="B2723" s="78" t="s">
        <v>61</v>
      </c>
      <c r="C2723" s="78" t="s">
        <v>21</v>
      </c>
      <c r="D2723" s="78" t="s">
        <v>575</v>
      </c>
      <c r="E2723" s="79" t="str">
        <f>+IF(C2723&lt;&gt;"",VLOOKUP(MID(C2723,18,5),NIVELES!$A$133:$B$213,2,0),"")</f>
        <v>GALÁPAGOS</v>
      </c>
      <c r="F2723" s="80" t="s">
        <v>296</v>
      </c>
      <c r="G2723" s="81" t="str">
        <f>+IF(F2723&lt;&gt;"",VLOOKUP(F2723,NIVELES!$A$246:$C$464,3,0),"")</f>
        <v xml:space="preserve"> </v>
      </c>
      <c r="H2723" s="82" t="s">
        <v>1023</v>
      </c>
      <c r="I2723" s="78" t="s">
        <v>2173</v>
      </c>
      <c r="J2723" s="78" t="s">
        <v>2165</v>
      </c>
      <c r="K2723" s="78" t="s">
        <v>2166</v>
      </c>
      <c r="L2723" s="78" t="s">
        <v>1791</v>
      </c>
      <c r="M2723" s="78" t="s">
        <v>1791</v>
      </c>
      <c r="N2723" s="78" t="s">
        <v>1791</v>
      </c>
      <c r="O2723" s="78" t="s">
        <v>2174</v>
      </c>
      <c r="P2723" s="82">
        <v>1</v>
      </c>
      <c r="Q2723" s="78" t="s">
        <v>3058</v>
      </c>
      <c r="R2723" s="82"/>
      <c r="S2723" s="82"/>
      <c r="T2723" s="82">
        <v>1</v>
      </c>
      <c r="U2723" s="82"/>
      <c r="V2723" s="82"/>
      <c r="W2723" s="82"/>
      <c r="X2723" s="82"/>
      <c r="Y2723" s="82"/>
      <c r="Z2723" s="82"/>
      <c r="AA2723" s="82"/>
      <c r="AB2723" s="82"/>
      <c r="AC2723" s="82"/>
      <c r="AD2723" s="85" t="str">
        <f>IF(A2723&lt;&gt;"",IF(D2723="DIRECCIÓN_DE_TRANSFERENCIAS","280 0031",VLOOKUP(C2723,NIVELES!$A$14:$B$105,2,0)),"")</f>
        <v>280 5610</v>
      </c>
      <c r="AE2723" s="86" t="s">
        <v>322</v>
      </c>
      <c r="AF2723" s="86" t="s">
        <v>369</v>
      </c>
      <c r="AG2723" s="79" t="str">
        <f>+IF(AF2723&lt;&gt;"",VLOOKUP(AF2723,NIVELES!$A$666:$B$673,2,0),"")</f>
        <v>ADMINISTRACIÓN_CENTRAL</v>
      </c>
      <c r="AH2723" s="78" t="s">
        <v>322</v>
      </c>
      <c r="AI2723" s="79" t="str">
        <f>IF(AH2723&lt;&gt;"",VLOOKUP(CONCATENATE(AG2723,AH2723),NIVELES!$B$676:$C$745,2,0),"")</f>
        <v>Administración De La Gestión Administrativa Financiera</v>
      </c>
      <c r="AJ2723" s="78" t="s">
        <v>517</v>
      </c>
      <c r="AK2723" s="79" t="str">
        <f>+IF(AJ2723&lt;&gt;"",VLOOKUP(AJ2723,NIVELES!$A$816:$B$892,2,0),"")</f>
        <v>NO APLICA</v>
      </c>
      <c r="AL2723" s="78" t="s">
        <v>555</v>
      </c>
      <c r="AM2723" s="78">
        <v>570102</v>
      </c>
      <c r="AN2723" s="79" t="str">
        <f>IF(AM2723&lt;&gt;"",+VLOOKUP(AM2723,NIVELES!$A$1652:$B$2466,2,0),"")</f>
        <v>Tasas Generales, Impuestos, Contribuciones, Permisos, Licencias y Patentes.</v>
      </c>
      <c r="AO2723" s="87">
        <v>736</v>
      </c>
      <c r="AP2723" s="88">
        <v>0</v>
      </c>
      <c r="AQ2723" s="88">
        <v>0</v>
      </c>
      <c r="AR2723" s="88">
        <v>736</v>
      </c>
      <c r="AS2723" s="88">
        <v>0</v>
      </c>
      <c r="AT2723" s="88">
        <v>0</v>
      </c>
      <c r="AU2723" s="88">
        <v>0</v>
      </c>
      <c r="AV2723" s="88">
        <v>0</v>
      </c>
      <c r="AW2723" s="88">
        <v>0</v>
      </c>
      <c r="AX2723" s="88">
        <v>0</v>
      </c>
      <c r="AY2723" s="88">
        <v>0</v>
      </c>
      <c r="AZ2723" s="88">
        <v>0</v>
      </c>
      <c r="BA2723" s="88">
        <v>0</v>
      </c>
      <c r="BB2723" s="89">
        <f t="shared" si="167"/>
        <v>736</v>
      </c>
      <c r="BC2723" s="90" t="str">
        <f t="shared" si="166"/>
        <v>OK</v>
      </c>
      <c r="BD2723" s="91" t="str">
        <f t="shared" si="168"/>
        <v xml:space="preserve">                  </v>
      </c>
      <c r="BE2723" s="92">
        <f t="shared" si="169"/>
        <v>1</v>
      </c>
    </row>
    <row r="2724" spans="1:57" s="74" customFormat="1" ht="50.1" customHeight="1" x14ac:dyDescent="0.2">
      <c r="A2724" s="78" t="s">
        <v>55</v>
      </c>
      <c r="B2724" s="78" t="s">
        <v>61</v>
      </c>
      <c r="C2724" s="78" t="s">
        <v>21</v>
      </c>
      <c r="D2724" s="78" t="s">
        <v>575</v>
      </c>
      <c r="E2724" s="79" t="str">
        <f>+IF(C2724&lt;&gt;"",VLOOKUP(MID(C2724,18,5),NIVELES!$A$133:$B$213,2,0),"")</f>
        <v>GALÁPAGOS</v>
      </c>
      <c r="F2724" s="80" t="s">
        <v>296</v>
      </c>
      <c r="G2724" s="81" t="str">
        <f>+IF(F2724&lt;&gt;"",VLOOKUP(F2724,NIVELES!$A$246:$C$464,3,0),"")</f>
        <v xml:space="preserve"> </v>
      </c>
      <c r="H2724" s="82" t="s">
        <v>1023</v>
      </c>
      <c r="I2724" s="78" t="s">
        <v>2173</v>
      </c>
      <c r="J2724" s="78" t="s">
        <v>2165</v>
      </c>
      <c r="K2724" s="78" t="s">
        <v>2166</v>
      </c>
      <c r="L2724" s="78" t="s">
        <v>1791</v>
      </c>
      <c r="M2724" s="78" t="s">
        <v>1791</v>
      </c>
      <c r="N2724" s="78" t="s">
        <v>1791</v>
      </c>
      <c r="O2724" s="78" t="s">
        <v>2174</v>
      </c>
      <c r="P2724" s="82">
        <v>1</v>
      </c>
      <c r="Q2724" s="78" t="s">
        <v>3059</v>
      </c>
      <c r="R2724" s="82"/>
      <c r="S2724" s="82"/>
      <c r="T2724" s="82"/>
      <c r="U2724" s="82"/>
      <c r="V2724" s="82"/>
      <c r="W2724" s="82">
        <v>1</v>
      </c>
      <c r="X2724" s="82"/>
      <c r="Y2724" s="82"/>
      <c r="Z2724" s="82"/>
      <c r="AA2724" s="82"/>
      <c r="AB2724" s="82"/>
      <c r="AC2724" s="82"/>
      <c r="AD2724" s="85" t="str">
        <f>IF(A2724&lt;&gt;"",IF(D2724="DIRECCIÓN_DE_TRANSFERENCIAS","280 0031",VLOOKUP(C2724,NIVELES!$A$14:$B$105,2,0)),"")</f>
        <v>280 5610</v>
      </c>
      <c r="AE2724" s="86" t="s">
        <v>322</v>
      </c>
      <c r="AF2724" s="86" t="s">
        <v>369</v>
      </c>
      <c r="AG2724" s="79" t="str">
        <f>+IF(AF2724&lt;&gt;"",VLOOKUP(AF2724,NIVELES!$A$666:$B$673,2,0),"")</f>
        <v>ADMINISTRACIÓN_CENTRAL</v>
      </c>
      <c r="AH2724" s="78" t="s">
        <v>322</v>
      </c>
      <c r="AI2724" s="79" t="str">
        <f>IF(AH2724&lt;&gt;"",VLOOKUP(CONCATENATE(AG2724,AH2724),NIVELES!$B$676:$C$745,2,0),"")</f>
        <v>Administración De La Gestión Administrativa Financiera</v>
      </c>
      <c r="AJ2724" s="78" t="s">
        <v>517</v>
      </c>
      <c r="AK2724" s="79" t="str">
        <f>+IF(AJ2724&lt;&gt;"",VLOOKUP(AJ2724,NIVELES!$A$816:$B$892,2,0),"")</f>
        <v>NO APLICA</v>
      </c>
      <c r="AL2724" s="78" t="s">
        <v>555</v>
      </c>
      <c r="AM2724" s="78">
        <v>570104</v>
      </c>
      <c r="AN2724" s="79" t="str">
        <f>IF(AM2724&lt;&gt;"",+VLOOKUP(AM2724,NIVELES!$A$1652:$B$2466,2,0),"")</f>
        <v>Contribuciones Especiales y de Mejora</v>
      </c>
      <c r="AO2724" s="87">
        <v>549</v>
      </c>
      <c r="AP2724" s="88">
        <v>0</v>
      </c>
      <c r="AQ2724" s="88">
        <v>0</v>
      </c>
      <c r="AR2724" s="88">
        <v>0</v>
      </c>
      <c r="AS2724" s="88">
        <v>0</v>
      </c>
      <c r="AT2724" s="88">
        <v>0</v>
      </c>
      <c r="AU2724" s="88">
        <v>549</v>
      </c>
      <c r="AV2724" s="88">
        <v>0</v>
      </c>
      <c r="AW2724" s="88">
        <v>0</v>
      </c>
      <c r="AX2724" s="88">
        <v>0</v>
      </c>
      <c r="AY2724" s="88">
        <v>0</v>
      </c>
      <c r="AZ2724" s="88">
        <v>0</v>
      </c>
      <c r="BA2724" s="88">
        <v>0</v>
      </c>
      <c r="BB2724" s="89">
        <f t="shared" si="167"/>
        <v>549</v>
      </c>
      <c r="BC2724" s="90" t="str">
        <f t="shared" si="166"/>
        <v>OK</v>
      </c>
      <c r="BD2724" s="91" t="str">
        <f t="shared" si="168"/>
        <v xml:space="preserve">                  </v>
      </c>
      <c r="BE2724" s="92">
        <f t="shared" si="169"/>
        <v>1</v>
      </c>
    </row>
    <row r="2725" spans="1:57" s="74" customFormat="1" ht="50.1" customHeight="1" x14ac:dyDescent="0.2">
      <c r="A2725" s="78" t="s">
        <v>55</v>
      </c>
      <c r="B2725" s="78" t="s">
        <v>61</v>
      </c>
      <c r="C2725" s="78" t="s">
        <v>21</v>
      </c>
      <c r="D2725" s="78" t="s">
        <v>605</v>
      </c>
      <c r="E2725" s="79" t="str">
        <f>+IF(C2725&lt;&gt;"",VLOOKUP(MID(C2725,18,5),NIVELES!$A$133:$B$213,2,0),"")</f>
        <v>GALÁPAGOS</v>
      </c>
      <c r="F2725" s="80" t="s">
        <v>296</v>
      </c>
      <c r="G2725" s="81" t="str">
        <f>+IF(F2725&lt;&gt;"",VLOOKUP(F2725,NIVELES!$A$246:$C$464,3,0),"")</f>
        <v xml:space="preserve"> </v>
      </c>
      <c r="H2725" s="82" t="s">
        <v>1024</v>
      </c>
      <c r="I2725" s="78" t="s">
        <v>2201</v>
      </c>
      <c r="J2725" s="78" t="s">
        <v>2184</v>
      </c>
      <c r="K2725" s="78" t="s">
        <v>2185</v>
      </c>
      <c r="L2725" s="78" t="s">
        <v>2467</v>
      </c>
      <c r="M2725" s="78">
        <v>144</v>
      </c>
      <c r="N2725" s="78" t="s">
        <v>3032</v>
      </c>
      <c r="O2725" s="78" t="s">
        <v>2167</v>
      </c>
      <c r="P2725" s="82">
        <v>12</v>
      </c>
      <c r="Q2725" s="78" t="s">
        <v>3060</v>
      </c>
      <c r="R2725" s="82">
        <v>1</v>
      </c>
      <c r="S2725" s="82">
        <v>1</v>
      </c>
      <c r="T2725" s="82">
        <v>1</v>
      </c>
      <c r="U2725" s="82">
        <v>1</v>
      </c>
      <c r="V2725" s="82">
        <v>1</v>
      </c>
      <c r="W2725" s="82">
        <v>1</v>
      </c>
      <c r="X2725" s="82">
        <v>1</v>
      </c>
      <c r="Y2725" s="82">
        <v>1</v>
      </c>
      <c r="Z2725" s="82">
        <v>1</v>
      </c>
      <c r="AA2725" s="82">
        <v>1</v>
      </c>
      <c r="AB2725" s="82">
        <v>1</v>
      </c>
      <c r="AC2725" s="82">
        <v>1</v>
      </c>
      <c r="AD2725" s="85" t="str">
        <f>IF(A2725&lt;&gt;"",IF(D2725="DIRECCIÓN_DE_TRANSFERENCIAS","280 0031",VLOOKUP(C2725,NIVELES!$A$14:$B$105,2,0)),"")</f>
        <v>280 5610</v>
      </c>
      <c r="AE2725" s="86" t="s">
        <v>322</v>
      </c>
      <c r="AF2725" s="86" t="s">
        <v>543</v>
      </c>
      <c r="AG2725" s="79" t="str">
        <f>+IF(AF2725&lt;&gt;"",VLOOKUP(AF2725,NIVELES!$A$666:$B$673,2,0),"")</f>
        <v>DESARROLLO_INFANTIL</v>
      </c>
      <c r="AH2725" s="78" t="s">
        <v>322</v>
      </c>
      <c r="AI2725" s="79" t="str">
        <f>IF(AH2725&lt;&gt;"",VLOOKUP(CONCATENATE(AG2725,AH2725),NIVELES!$B$676:$C$745,2,0),"")</f>
        <v>Centros Infantiles Del Buen Vivir Atencion Directa -Funcionamiento Operación Y Atencion De Unidades</v>
      </c>
      <c r="AJ2725" s="78" t="s">
        <v>517</v>
      </c>
      <c r="AK2725" s="79" t="str">
        <f>+IF(AJ2725&lt;&gt;"",VLOOKUP(AJ2725,NIVELES!$A$816:$B$892,2,0),"")</f>
        <v>NO APLICA</v>
      </c>
      <c r="AL2725" s="78" t="s">
        <v>553</v>
      </c>
      <c r="AM2725" s="78">
        <v>510105</v>
      </c>
      <c r="AN2725" s="79" t="str">
        <f>IF(AM2725&lt;&gt;"",+VLOOKUP(AM2725,NIVELES!$A$1652:$B$2466,2,0),"")</f>
        <v>Remuneraciones Unificadas</v>
      </c>
      <c r="AO2725" s="87">
        <v>157903.20000000001</v>
      </c>
      <c r="AP2725" s="88">
        <v>13158.6</v>
      </c>
      <c r="AQ2725" s="88">
        <v>13158.6</v>
      </c>
      <c r="AR2725" s="88">
        <v>13158.6</v>
      </c>
      <c r="AS2725" s="88">
        <v>13158.6</v>
      </c>
      <c r="AT2725" s="88">
        <v>13158.6</v>
      </c>
      <c r="AU2725" s="88">
        <v>13158.6</v>
      </c>
      <c r="AV2725" s="88">
        <v>13158.6</v>
      </c>
      <c r="AW2725" s="88">
        <v>13158.6</v>
      </c>
      <c r="AX2725" s="88">
        <v>13158.6</v>
      </c>
      <c r="AY2725" s="88">
        <v>13158.6</v>
      </c>
      <c r="AZ2725" s="88">
        <v>13158.6</v>
      </c>
      <c r="BA2725" s="88">
        <v>13158.6</v>
      </c>
      <c r="BB2725" s="89">
        <f t="shared" si="167"/>
        <v>157903.20000000004</v>
      </c>
      <c r="BC2725" s="90" t="str">
        <f t="shared" si="166"/>
        <v>OK</v>
      </c>
      <c r="BD2725" s="91" t="str">
        <f t="shared" si="168"/>
        <v xml:space="preserve">                  </v>
      </c>
      <c r="BE2725" s="92">
        <f t="shared" si="169"/>
        <v>12</v>
      </c>
    </row>
    <row r="2726" spans="1:57" s="74" customFormat="1" ht="50.1" customHeight="1" x14ac:dyDescent="0.2">
      <c r="A2726" s="78" t="s">
        <v>55</v>
      </c>
      <c r="B2726" s="78" t="s">
        <v>61</v>
      </c>
      <c r="C2726" s="78" t="s">
        <v>21</v>
      </c>
      <c r="D2726" s="78" t="s">
        <v>605</v>
      </c>
      <c r="E2726" s="79" t="str">
        <f>+IF(C2726&lt;&gt;"",VLOOKUP(MID(C2726,18,5),NIVELES!$A$133:$B$213,2,0),"")</f>
        <v>GALÁPAGOS</v>
      </c>
      <c r="F2726" s="80" t="s">
        <v>296</v>
      </c>
      <c r="G2726" s="81" t="str">
        <f>+IF(F2726&lt;&gt;"",VLOOKUP(F2726,NIVELES!$A$246:$C$464,3,0),"")</f>
        <v xml:space="preserve"> </v>
      </c>
      <c r="H2726" s="82" t="s">
        <v>1024</v>
      </c>
      <c r="I2726" s="78" t="s">
        <v>2201</v>
      </c>
      <c r="J2726" s="78" t="s">
        <v>2184</v>
      </c>
      <c r="K2726" s="78" t="s">
        <v>2185</v>
      </c>
      <c r="L2726" s="78" t="s">
        <v>2467</v>
      </c>
      <c r="M2726" s="78">
        <v>144</v>
      </c>
      <c r="N2726" s="78" t="s">
        <v>3032</v>
      </c>
      <c r="O2726" s="78" t="s">
        <v>2167</v>
      </c>
      <c r="P2726" s="82">
        <v>1</v>
      </c>
      <c r="Q2726" s="78" t="s">
        <v>3060</v>
      </c>
      <c r="R2726" s="82"/>
      <c r="S2726" s="82"/>
      <c r="T2726" s="82"/>
      <c r="U2726" s="82"/>
      <c r="V2726" s="82"/>
      <c r="W2726" s="82"/>
      <c r="X2726" s="82"/>
      <c r="Y2726" s="82"/>
      <c r="Z2726" s="82"/>
      <c r="AA2726" s="82"/>
      <c r="AB2726" s="82"/>
      <c r="AC2726" s="82">
        <v>1</v>
      </c>
      <c r="AD2726" s="85" t="str">
        <f>IF(A2726&lt;&gt;"",IF(D2726="DIRECCIÓN_DE_TRANSFERENCIAS","280 0031",VLOOKUP(C2726,NIVELES!$A$14:$B$105,2,0)),"")</f>
        <v>280 5610</v>
      </c>
      <c r="AE2726" s="86" t="s">
        <v>322</v>
      </c>
      <c r="AF2726" s="86" t="s">
        <v>543</v>
      </c>
      <c r="AG2726" s="79" t="str">
        <f>+IF(AF2726&lt;&gt;"",VLOOKUP(AF2726,NIVELES!$A$666:$B$673,2,0),"")</f>
        <v>DESARROLLO_INFANTIL</v>
      </c>
      <c r="AH2726" s="78" t="s">
        <v>322</v>
      </c>
      <c r="AI2726" s="79" t="str">
        <f>IF(AH2726&lt;&gt;"",VLOOKUP(CONCATENATE(AG2726,AH2726),NIVELES!$B$676:$C$745,2,0),"")</f>
        <v>Centros Infantiles Del Buen Vivir Atencion Directa -Funcionamiento Operación Y Atencion De Unidades</v>
      </c>
      <c r="AJ2726" s="78" t="s">
        <v>517</v>
      </c>
      <c r="AK2726" s="79" t="str">
        <f>+IF(AJ2726&lt;&gt;"",VLOOKUP(AJ2726,NIVELES!$A$816:$B$892,2,0),"")</f>
        <v>NO APLICA</v>
      </c>
      <c r="AL2726" s="78" t="s">
        <v>553</v>
      </c>
      <c r="AM2726" s="78">
        <v>510203</v>
      </c>
      <c r="AN2726" s="79" t="str">
        <f>IF(AM2726&lt;&gt;"",+VLOOKUP(AM2726,NIVELES!$A$1652:$B$2466,2,0),"")</f>
        <v>Decimotercer Sueldo</v>
      </c>
      <c r="AO2726" s="87">
        <v>22036.3</v>
      </c>
      <c r="AP2726" s="88">
        <v>0</v>
      </c>
      <c r="AQ2726" s="88">
        <v>0</v>
      </c>
      <c r="AR2726" s="88">
        <v>0</v>
      </c>
      <c r="AS2726" s="88">
        <v>0</v>
      </c>
      <c r="AT2726" s="88">
        <v>0</v>
      </c>
      <c r="AU2726" s="88">
        <v>0</v>
      </c>
      <c r="AV2726" s="88">
        <v>0</v>
      </c>
      <c r="AW2726" s="88">
        <v>0</v>
      </c>
      <c r="AX2726" s="88">
        <v>0</v>
      </c>
      <c r="AY2726" s="88">
        <v>0</v>
      </c>
      <c r="AZ2726" s="88">
        <v>0</v>
      </c>
      <c r="BA2726" s="88">
        <v>22036.3</v>
      </c>
      <c r="BB2726" s="89">
        <f t="shared" si="167"/>
        <v>22036.3</v>
      </c>
      <c r="BC2726" s="90" t="str">
        <f t="shared" si="166"/>
        <v>OK</v>
      </c>
      <c r="BD2726" s="91" t="str">
        <f t="shared" si="168"/>
        <v xml:space="preserve">                  </v>
      </c>
      <c r="BE2726" s="92">
        <f t="shared" si="169"/>
        <v>1</v>
      </c>
    </row>
    <row r="2727" spans="1:57" s="74" customFormat="1" ht="50.1" customHeight="1" x14ac:dyDescent="0.2">
      <c r="A2727" s="78" t="s">
        <v>55</v>
      </c>
      <c r="B2727" s="78" t="s">
        <v>61</v>
      </c>
      <c r="C2727" s="78" t="s">
        <v>21</v>
      </c>
      <c r="D2727" s="78" t="s">
        <v>605</v>
      </c>
      <c r="E2727" s="79" t="str">
        <f>+IF(C2727&lt;&gt;"",VLOOKUP(MID(C2727,18,5),NIVELES!$A$133:$B$213,2,0),"")</f>
        <v>GALÁPAGOS</v>
      </c>
      <c r="F2727" s="80" t="s">
        <v>296</v>
      </c>
      <c r="G2727" s="81" t="str">
        <f>+IF(F2727&lt;&gt;"",VLOOKUP(F2727,NIVELES!$A$246:$C$464,3,0),"")</f>
        <v xml:space="preserve"> </v>
      </c>
      <c r="H2727" s="82" t="s">
        <v>1024</v>
      </c>
      <c r="I2727" s="78" t="s">
        <v>2201</v>
      </c>
      <c r="J2727" s="78" t="s">
        <v>2184</v>
      </c>
      <c r="K2727" s="78" t="s">
        <v>2185</v>
      </c>
      <c r="L2727" s="78" t="s">
        <v>2467</v>
      </c>
      <c r="M2727" s="78">
        <v>144</v>
      </c>
      <c r="N2727" s="78" t="s">
        <v>3032</v>
      </c>
      <c r="O2727" s="78" t="s">
        <v>2167</v>
      </c>
      <c r="P2727" s="82">
        <v>1</v>
      </c>
      <c r="Q2727" s="78" t="s">
        <v>3060</v>
      </c>
      <c r="R2727" s="82"/>
      <c r="S2727" s="82"/>
      <c r="T2727" s="82">
        <v>1</v>
      </c>
      <c r="U2727" s="82"/>
      <c r="V2727" s="82"/>
      <c r="W2727" s="82"/>
      <c r="X2727" s="82"/>
      <c r="Y2727" s="82"/>
      <c r="Z2727" s="82"/>
      <c r="AA2727" s="82"/>
      <c r="AB2727" s="82"/>
      <c r="AC2727" s="82"/>
      <c r="AD2727" s="85" t="str">
        <f>IF(A2727&lt;&gt;"",IF(D2727="DIRECCIÓN_DE_TRANSFERENCIAS","280 0031",VLOOKUP(C2727,NIVELES!$A$14:$B$105,2,0)),"")</f>
        <v>280 5610</v>
      </c>
      <c r="AE2727" s="86" t="s">
        <v>322</v>
      </c>
      <c r="AF2727" s="86" t="s">
        <v>543</v>
      </c>
      <c r="AG2727" s="79" t="str">
        <f>+IF(AF2727&lt;&gt;"",VLOOKUP(AF2727,NIVELES!$A$666:$B$673,2,0),"")</f>
        <v>DESARROLLO_INFANTIL</v>
      </c>
      <c r="AH2727" s="78" t="s">
        <v>322</v>
      </c>
      <c r="AI2727" s="79" t="str">
        <f>IF(AH2727&lt;&gt;"",VLOOKUP(CONCATENATE(AG2727,AH2727),NIVELES!$B$676:$C$745,2,0),"")</f>
        <v>Centros Infantiles Del Buen Vivir Atencion Directa -Funcionamiento Operación Y Atencion De Unidades</v>
      </c>
      <c r="AJ2727" s="78" t="s">
        <v>517</v>
      </c>
      <c r="AK2727" s="79" t="str">
        <f>+IF(AJ2727&lt;&gt;"",VLOOKUP(AJ2727,NIVELES!$A$816:$B$892,2,0),"")</f>
        <v>NO APLICA</v>
      </c>
      <c r="AL2727" s="78" t="s">
        <v>553</v>
      </c>
      <c r="AM2727" s="78">
        <v>510204</v>
      </c>
      <c r="AN2727" s="79" t="str">
        <f>IF(AM2727&lt;&gt;"",+VLOOKUP(AM2727,NIVELES!$A$1652:$B$2466,2,0),"")</f>
        <v>Decimocuarto Sueldo</v>
      </c>
      <c r="AO2727" s="87">
        <v>14446.67</v>
      </c>
      <c r="AP2727" s="88">
        <v>0</v>
      </c>
      <c r="AQ2727" s="88">
        <v>0</v>
      </c>
      <c r="AR2727" s="88">
        <v>14446.67</v>
      </c>
      <c r="AS2727" s="88">
        <v>0</v>
      </c>
      <c r="AT2727" s="88">
        <v>0</v>
      </c>
      <c r="AU2727" s="88">
        <v>0</v>
      </c>
      <c r="AV2727" s="88">
        <v>0</v>
      </c>
      <c r="AW2727" s="88">
        <v>0</v>
      </c>
      <c r="AX2727" s="88">
        <v>0</v>
      </c>
      <c r="AY2727" s="88">
        <v>0</v>
      </c>
      <c r="AZ2727" s="88">
        <v>0</v>
      </c>
      <c r="BA2727" s="88">
        <v>0</v>
      </c>
      <c r="BB2727" s="89">
        <f t="shared" si="167"/>
        <v>14446.67</v>
      </c>
      <c r="BC2727" s="90" t="str">
        <f t="shared" si="166"/>
        <v>OK</v>
      </c>
      <c r="BD2727" s="91" t="str">
        <f t="shared" si="168"/>
        <v xml:space="preserve">                  </v>
      </c>
      <c r="BE2727" s="92">
        <f t="shared" si="169"/>
        <v>1</v>
      </c>
    </row>
    <row r="2728" spans="1:57" s="74" customFormat="1" ht="50.1" customHeight="1" x14ac:dyDescent="0.2">
      <c r="A2728" s="78" t="s">
        <v>55</v>
      </c>
      <c r="B2728" s="78" t="s">
        <v>61</v>
      </c>
      <c r="C2728" s="78" t="s">
        <v>21</v>
      </c>
      <c r="D2728" s="78" t="s">
        <v>605</v>
      </c>
      <c r="E2728" s="79" t="str">
        <f>+IF(C2728&lt;&gt;"",VLOOKUP(MID(C2728,18,5),NIVELES!$A$133:$B$213,2,0),"")</f>
        <v>GALÁPAGOS</v>
      </c>
      <c r="F2728" s="80" t="s">
        <v>296</v>
      </c>
      <c r="G2728" s="81" t="str">
        <f>+IF(F2728&lt;&gt;"",VLOOKUP(F2728,NIVELES!$A$246:$C$464,3,0),"")</f>
        <v xml:space="preserve"> </v>
      </c>
      <c r="H2728" s="82" t="s">
        <v>1024</v>
      </c>
      <c r="I2728" s="78" t="s">
        <v>2201</v>
      </c>
      <c r="J2728" s="78" t="s">
        <v>2184</v>
      </c>
      <c r="K2728" s="78" t="s">
        <v>2185</v>
      </c>
      <c r="L2728" s="78" t="s">
        <v>2467</v>
      </c>
      <c r="M2728" s="78">
        <v>144</v>
      </c>
      <c r="N2728" s="78" t="s">
        <v>3032</v>
      </c>
      <c r="O2728" s="78" t="s">
        <v>2167</v>
      </c>
      <c r="P2728" s="82">
        <v>12</v>
      </c>
      <c r="Q2728" s="78" t="s">
        <v>3060</v>
      </c>
      <c r="R2728" s="82">
        <v>1</v>
      </c>
      <c r="S2728" s="82">
        <v>1</v>
      </c>
      <c r="T2728" s="82">
        <v>1</v>
      </c>
      <c r="U2728" s="82">
        <v>1</v>
      </c>
      <c r="V2728" s="82">
        <v>1</v>
      </c>
      <c r="W2728" s="82">
        <v>1</v>
      </c>
      <c r="X2728" s="82">
        <v>1</v>
      </c>
      <c r="Y2728" s="82">
        <v>1</v>
      </c>
      <c r="Z2728" s="82">
        <v>1</v>
      </c>
      <c r="AA2728" s="82">
        <v>1</v>
      </c>
      <c r="AB2728" s="82">
        <v>1</v>
      </c>
      <c r="AC2728" s="82">
        <v>1</v>
      </c>
      <c r="AD2728" s="85" t="str">
        <f>IF(A2728&lt;&gt;"",IF(D2728="DIRECCIÓN_DE_TRANSFERENCIAS","280 0031",VLOOKUP(C2728,NIVELES!$A$14:$B$105,2,0)),"")</f>
        <v>280 5610</v>
      </c>
      <c r="AE2728" s="86" t="s">
        <v>322</v>
      </c>
      <c r="AF2728" s="86" t="s">
        <v>543</v>
      </c>
      <c r="AG2728" s="79" t="str">
        <f>+IF(AF2728&lt;&gt;"",VLOOKUP(AF2728,NIVELES!$A$666:$B$673,2,0),"")</f>
        <v>DESARROLLO_INFANTIL</v>
      </c>
      <c r="AH2728" s="78" t="s">
        <v>322</v>
      </c>
      <c r="AI2728" s="79" t="str">
        <f>IF(AH2728&lt;&gt;"",VLOOKUP(CONCATENATE(AG2728,AH2728),NIVELES!$B$676:$C$745,2,0),"")</f>
        <v>Centros Infantiles Del Buen Vivir Atencion Directa -Funcionamiento Operación Y Atencion De Unidades</v>
      </c>
      <c r="AJ2728" s="78" t="s">
        <v>517</v>
      </c>
      <c r="AK2728" s="79" t="str">
        <f>+IF(AJ2728&lt;&gt;"",VLOOKUP(AJ2728,NIVELES!$A$816:$B$892,2,0),"")</f>
        <v>NO APLICA</v>
      </c>
      <c r="AL2728" s="78" t="s">
        <v>553</v>
      </c>
      <c r="AM2728" s="78">
        <v>510510</v>
      </c>
      <c r="AN2728" s="79" t="str">
        <f>IF(AM2728&lt;&gt;"",+VLOOKUP(AM2728,NIVELES!$A$1652:$B$2466,2,0),"")</f>
        <v>Servicios Personales por Contrato</v>
      </c>
      <c r="AO2728" s="87">
        <v>118044.58</v>
      </c>
      <c r="AP2728" s="88">
        <v>7605</v>
      </c>
      <c r="AQ2728" s="88">
        <v>7605</v>
      </c>
      <c r="AR2728" s="88">
        <v>9974.25</v>
      </c>
      <c r="AS2728" s="88">
        <v>9974.25</v>
      </c>
      <c r="AT2728" s="88">
        <v>9974.25</v>
      </c>
      <c r="AU2728" s="88">
        <v>9974.25</v>
      </c>
      <c r="AV2728" s="88">
        <v>9974.25</v>
      </c>
      <c r="AW2728" s="88">
        <v>9974.25</v>
      </c>
      <c r="AX2728" s="88">
        <v>9974.25</v>
      </c>
      <c r="AY2728" s="88">
        <v>9974.25</v>
      </c>
      <c r="AZ2728" s="88">
        <v>9974.25</v>
      </c>
      <c r="BA2728" s="88">
        <v>13066.33</v>
      </c>
      <c r="BB2728" s="89">
        <f t="shared" si="167"/>
        <v>118044.58</v>
      </c>
      <c r="BC2728" s="90" t="str">
        <f t="shared" si="166"/>
        <v>OK</v>
      </c>
      <c r="BD2728" s="91" t="str">
        <f t="shared" si="168"/>
        <v xml:space="preserve">                  </v>
      </c>
      <c r="BE2728" s="92">
        <f t="shared" si="169"/>
        <v>12</v>
      </c>
    </row>
    <row r="2729" spans="1:57" s="74" customFormat="1" ht="50.1" customHeight="1" x14ac:dyDescent="0.2">
      <c r="A2729" s="78" t="s">
        <v>55</v>
      </c>
      <c r="B2729" s="78" t="s">
        <v>61</v>
      </c>
      <c r="C2729" s="78" t="s">
        <v>21</v>
      </c>
      <c r="D2729" s="78" t="s">
        <v>605</v>
      </c>
      <c r="E2729" s="79" t="str">
        <f>+IF(C2729&lt;&gt;"",VLOOKUP(MID(C2729,18,5),NIVELES!$A$133:$B$213,2,0),"")</f>
        <v>GALÁPAGOS</v>
      </c>
      <c r="F2729" s="80" t="s">
        <v>296</v>
      </c>
      <c r="G2729" s="81" t="str">
        <f>+IF(F2729&lt;&gt;"",VLOOKUP(F2729,NIVELES!$A$246:$C$464,3,0),"")</f>
        <v xml:space="preserve"> </v>
      </c>
      <c r="H2729" s="82" t="s">
        <v>1024</v>
      </c>
      <c r="I2729" s="78" t="s">
        <v>2201</v>
      </c>
      <c r="J2729" s="78" t="s">
        <v>2184</v>
      </c>
      <c r="K2729" s="78" t="s">
        <v>2185</v>
      </c>
      <c r="L2729" s="78" t="s">
        <v>2467</v>
      </c>
      <c r="M2729" s="78">
        <v>144</v>
      </c>
      <c r="N2729" s="78" t="s">
        <v>3032</v>
      </c>
      <c r="O2729" s="78" t="s">
        <v>2167</v>
      </c>
      <c r="P2729" s="82">
        <v>12</v>
      </c>
      <c r="Q2729" s="78" t="s">
        <v>3060</v>
      </c>
      <c r="R2729" s="82">
        <v>1</v>
      </c>
      <c r="S2729" s="82">
        <v>1</v>
      </c>
      <c r="T2729" s="82">
        <v>1</v>
      </c>
      <c r="U2729" s="82">
        <v>1</v>
      </c>
      <c r="V2729" s="82">
        <v>1</v>
      </c>
      <c r="W2729" s="82">
        <v>1</v>
      </c>
      <c r="X2729" s="82">
        <v>1</v>
      </c>
      <c r="Y2729" s="82">
        <v>1</v>
      </c>
      <c r="Z2729" s="82">
        <v>1</v>
      </c>
      <c r="AA2729" s="82">
        <v>1</v>
      </c>
      <c r="AB2729" s="82">
        <v>1</v>
      </c>
      <c r="AC2729" s="82">
        <v>1</v>
      </c>
      <c r="AD2729" s="85" t="str">
        <f>IF(A2729&lt;&gt;"",IF(D2729="DIRECCIÓN_DE_TRANSFERENCIAS","280 0031",VLOOKUP(C2729,NIVELES!$A$14:$B$105,2,0)),"")</f>
        <v>280 5610</v>
      </c>
      <c r="AE2729" s="86" t="s">
        <v>322</v>
      </c>
      <c r="AF2729" s="86" t="s">
        <v>543</v>
      </c>
      <c r="AG2729" s="79" t="str">
        <f>+IF(AF2729&lt;&gt;"",VLOOKUP(AF2729,NIVELES!$A$666:$B$673,2,0),"")</f>
        <v>DESARROLLO_INFANTIL</v>
      </c>
      <c r="AH2729" s="78" t="s">
        <v>322</v>
      </c>
      <c r="AI2729" s="79" t="str">
        <f>IF(AH2729&lt;&gt;"",VLOOKUP(CONCATENATE(AG2729,AH2729),NIVELES!$B$676:$C$745,2,0),"")</f>
        <v>Centros Infantiles Del Buen Vivir Atencion Directa -Funcionamiento Operación Y Atencion De Unidades</v>
      </c>
      <c r="AJ2729" s="78" t="s">
        <v>517</v>
      </c>
      <c r="AK2729" s="79" t="str">
        <f>+IF(AJ2729&lt;&gt;"",VLOOKUP(AJ2729,NIVELES!$A$816:$B$892,2,0),"")</f>
        <v>NO APLICA</v>
      </c>
      <c r="AL2729" s="78" t="s">
        <v>553</v>
      </c>
      <c r="AM2729" s="78">
        <v>510601</v>
      </c>
      <c r="AN2729" s="79" t="str">
        <f>IF(AM2729&lt;&gt;"",+VLOOKUP(AM2729,NIVELES!$A$1652:$B$2466,2,0),"")</f>
        <v>Aporte Patronal</v>
      </c>
      <c r="AO2729" s="87">
        <v>25518.04</v>
      </c>
      <c r="AP2729" s="88">
        <v>2003.75</v>
      </c>
      <c r="AQ2729" s="88">
        <v>2003.75</v>
      </c>
      <c r="AR2729" s="88">
        <v>2126.5</v>
      </c>
      <c r="AS2729" s="88">
        <v>2126.5</v>
      </c>
      <c r="AT2729" s="88">
        <v>2126.5</v>
      </c>
      <c r="AU2729" s="88">
        <v>2126.5</v>
      </c>
      <c r="AV2729" s="88">
        <v>2126.5</v>
      </c>
      <c r="AW2729" s="88">
        <v>2126.5</v>
      </c>
      <c r="AX2729" s="88">
        <v>2126.5</v>
      </c>
      <c r="AY2729" s="88">
        <v>2126.5</v>
      </c>
      <c r="AZ2729" s="88">
        <v>2126.5</v>
      </c>
      <c r="BA2729" s="88">
        <v>2372.04</v>
      </c>
      <c r="BB2729" s="89">
        <f t="shared" si="167"/>
        <v>25518.04</v>
      </c>
      <c r="BC2729" s="90" t="str">
        <f t="shared" si="166"/>
        <v>OK</v>
      </c>
      <c r="BD2729" s="91" t="str">
        <f t="shared" si="168"/>
        <v xml:space="preserve">                  </v>
      </c>
      <c r="BE2729" s="92">
        <f t="shared" si="169"/>
        <v>12</v>
      </c>
    </row>
    <row r="2730" spans="1:57" s="74" customFormat="1" ht="50.1" customHeight="1" x14ac:dyDescent="0.2">
      <c r="A2730" s="78" t="s">
        <v>55</v>
      </c>
      <c r="B2730" s="78" t="s">
        <v>61</v>
      </c>
      <c r="C2730" s="78" t="s">
        <v>21</v>
      </c>
      <c r="D2730" s="78" t="s">
        <v>605</v>
      </c>
      <c r="E2730" s="79" t="str">
        <f>+IF(C2730&lt;&gt;"",VLOOKUP(MID(C2730,18,5),NIVELES!$A$133:$B$213,2,0),"")</f>
        <v>GALÁPAGOS</v>
      </c>
      <c r="F2730" s="80" t="s">
        <v>296</v>
      </c>
      <c r="G2730" s="81" t="str">
        <f>+IF(F2730&lt;&gt;"",VLOOKUP(F2730,NIVELES!$A$246:$C$464,3,0),"")</f>
        <v xml:space="preserve"> </v>
      </c>
      <c r="H2730" s="82" t="s">
        <v>1024</v>
      </c>
      <c r="I2730" s="78" t="s">
        <v>2201</v>
      </c>
      <c r="J2730" s="78" t="s">
        <v>2184</v>
      </c>
      <c r="K2730" s="78" t="s">
        <v>2185</v>
      </c>
      <c r="L2730" s="78" t="s">
        <v>2467</v>
      </c>
      <c r="M2730" s="78">
        <v>144</v>
      </c>
      <c r="N2730" s="78" t="s">
        <v>3032</v>
      </c>
      <c r="O2730" s="78" t="s">
        <v>2167</v>
      </c>
      <c r="P2730" s="82">
        <v>12</v>
      </c>
      <c r="Q2730" s="78" t="s">
        <v>3060</v>
      </c>
      <c r="R2730" s="82">
        <v>1</v>
      </c>
      <c r="S2730" s="82">
        <v>1</v>
      </c>
      <c r="T2730" s="82">
        <v>1</v>
      </c>
      <c r="U2730" s="82">
        <v>1</v>
      </c>
      <c r="V2730" s="82">
        <v>1</v>
      </c>
      <c r="W2730" s="82">
        <v>1</v>
      </c>
      <c r="X2730" s="82">
        <v>1</v>
      </c>
      <c r="Y2730" s="82">
        <v>1</v>
      </c>
      <c r="Z2730" s="82">
        <v>1</v>
      </c>
      <c r="AA2730" s="82">
        <v>1</v>
      </c>
      <c r="AB2730" s="82">
        <v>1</v>
      </c>
      <c r="AC2730" s="82">
        <v>1</v>
      </c>
      <c r="AD2730" s="85" t="str">
        <f>IF(A2730&lt;&gt;"",IF(D2730="DIRECCIÓN_DE_TRANSFERENCIAS","280 0031",VLOOKUP(C2730,NIVELES!$A$14:$B$105,2,0)),"")</f>
        <v>280 5610</v>
      </c>
      <c r="AE2730" s="86" t="s">
        <v>322</v>
      </c>
      <c r="AF2730" s="86" t="s">
        <v>543</v>
      </c>
      <c r="AG2730" s="79" t="str">
        <f>+IF(AF2730&lt;&gt;"",VLOOKUP(AF2730,NIVELES!$A$666:$B$673,2,0),"")</f>
        <v>DESARROLLO_INFANTIL</v>
      </c>
      <c r="AH2730" s="78" t="s">
        <v>322</v>
      </c>
      <c r="AI2730" s="79" t="str">
        <f>IF(AH2730&lt;&gt;"",VLOOKUP(CONCATENATE(AG2730,AH2730),NIVELES!$B$676:$C$745,2,0),"")</f>
        <v>Centros Infantiles Del Buen Vivir Atencion Directa -Funcionamiento Operación Y Atencion De Unidades</v>
      </c>
      <c r="AJ2730" s="78" t="s">
        <v>517</v>
      </c>
      <c r="AK2730" s="79" t="str">
        <f>+IF(AJ2730&lt;&gt;"",VLOOKUP(AJ2730,NIVELES!$A$816:$B$892,2,0),"")</f>
        <v>NO APLICA</v>
      </c>
      <c r="AL2730" s="78" t="s">
        <v>553</v>
      </c>
      <c r="AM2730" s="78">
        <v>510602</v>
      </c>
      <c r="AN2730" s="79" t="str">
        <f>IF(AM2730&lt;&gt;"",+VLOOKUP(AM2730,NIVELES!$A$1652:$B$2466,2,0),"")</f>
        <v>Fondo de Reserva</v>
      </c>
      <c r="AO2730" s="87">
        <v>22036.3</v>
      </c>
      <c r="AP2730" s="88">
        <v>0</v>
      </c>
      <c r="AQ2730" s="88">
        <v>1641.85</v>
      </c>
      <c r="AR2730" s="88">
        <v>1836.35</v>
      </c>
      <c r="AS2730" s="88">
        <v>1836.35</v>
      </c>
      <c r="AT2730" s="88">
        <v>1836.35</v>
      </c>
      <c r="AU2730" s="88">
        <v>1836.35</v>
      </c>
      <c r="AV2730" s="88">
        <v>1836.35</v>
      </c>
      <c r="AW2730" s="88">
        <v>1836.35</v>
      </c>
      <c r="AX2730" s="88">
        <v>1836.35</v>
      </c>
      <c r="AY2730" s="88">
        <v>1836.35</v>
      </c>
      <c r="AZ2730" s="88">
        <v>1836.35</v>
      </c>
      <c r="BA2730" s="88">
        <v>3867.3</v>
      </c>
      <c r="BB2730" s="89">
        <f t="shared" si="167"/>
        <v>22036.3</v>
      </c>
      <c r="BC2730" s="90" t="str">
        <f t="shared" si="166"/>
        <v>OK</v>
      </c>
      <c r="BD2730" s="91" t="str">
        <f t="shared" si="168"/>
        <v xml:space="preserve">                  </v>
      </c>
      <c r="BE2730" s="92">
        <f t="shared" si="169"/>
        <v>12</v>
      </c>
    </row>
    <row r="2731" spans="1:57" s="74" customFormat="1" ht="50.1" customHeight="1" x14ac:dyDescent="0.2">
      <c r="A2731" s="78" t="s">
        <v>55</v>
      </c>
      <c r="B2731" s="78" t="s">
        <v>61</v>
      </c>
      <c r="C2731" s="78" t="s">
        <v>21</v>
      </c>
      <c r="D2731" s="78" t="s">
        <v>605</v>
      </c>
      <c r="E2731" s="79" t="str">
        <f>+IF(C2731&lt;&gt;"",VLOOKUP(MID(C2731,18,5),NIVELES!$A$133:$B$213,2,0),"")</f>
        <v>GALÁPAGOS</v>
      </c>
      <c r="F2731" s="80" t="s">
        <v>296</v>
      </c>
      <c r="G2731" s="81" t="str">
        <f>+IF(F2731&lt;&gt;"",VLOOKUP(F2731,NIVELES!$A$246:$C$464,3,0),"")</f>
        <v xml:space="preserve"> </v>
      </c>
      <c r="H2731" s="82" t="s">
        <v>1024</v>
      </c>
      <c r="I2731" s="78" t="s">
        <v>2201</v>
      </c>
      <c r="J2731" s="78" t="s">
        <v>2184</v>
      </c>
      <c r="K2731" s="78" t="s">
        <v>2185</v>
      </c>
      <c r="L2731" s="78" t="s">
        <v>2467</v>
      </c>
      <c r="M2731" s="78">
        <v>144</v>
      </c>
      <c r="N2731" s="78" t="s">
        <v>3032</v>
      </c>
      <c r="O2731" s="78" t="s">
        <v>2897</v>
      </c>
      <c r="P2731" s="82">
        <v>24</v>
      </c>
      <c r="Q2731" s="78" t="s">
        <v>2206</v>
      </c>
      <c r="R2731" s="82">
        <v>2</v>
      </c>
      <c r="S2731" s="82">
        <v>2</v>
      </c>
      <c r="T2731" s="82">
        <v>2</v>
      </c>
      <c r="U2731" s="82">
        <v>2</v>
      </c>
      <c r="V2731" s="82">
        <v>2</v>
      </c>
      <c r="W2731" s="82">
        <v>2</v>
      </c>
      <c r="X2731" s="82">
        <v>2</v>
      </c>
      <c r="Y2731" s="82">
        <v>2</v>
      </c>
      <c r="Z2731" s="82">
        <v>2</v>
      </c>
      <c r="AA2731" s="82">
        <v>2</v>
      </c>
      <c r="AB2731" s="82">
        <v>2</v>
      </c>
      <c r="AC2731" s="82">
        <v>2</v>
      </c>
      <c r="AD2731" s="85" t="str">
        <f>IF(A2731&lt;&gt;"",IF(D2731="DIRECCIÓN_DE_TRANSFERENCIAS","280 0031",VLOOKUP(C2731,NIVELES!$A$14:$B$105,2,0)),"")</f>
        <v>280 5610</v>
      </c>
      <c r="AE2731" s="86" t="s">
        <v>322</v>
      </c>
      <c r="AF2731" s="86" t="s">
        <v>543</v>
      </c>
      <c r="AG2731" s="79" t="str">
        <f>+IF(AF2731&lt;&gt;"",VLOOKUP(AF2731,NIVELES!$A$666:$B$673,2,0),"")</f>
        <v>DESARROLLO_INFANTIL</v>
      </c>
      <c r="AH2731" s="78" t="s">
        <v>322</v>
      </c>
      <c r="AI2731" s="79" t="str">
        <f>IF(AH2731&lt;&gt;"",VLOOKUP(CONCATENATE(AG2731,AH2731),NIVELES!$B$676:$C$745,2,0),"")</f>
        <v>Centros Infantiles Del Buen Vivir Atencion Directa -Funcionamiento Operación Y Atencion De Unidades</v>
      </c>
      <c r="AJ2731" s="78" t="s">
        <v>517</v>
      </c>
      <c r="AK2731" s="79" t="str">
        <f>+IF(AJ2731&lt;&gt;"",VLOOKUP(AJ2731,NIVELES!$A$816:$B$892,2,0),"")</f>
        <v>NO APLICA</v>
      </c>
      <c r="AL2731" s="78" t="s">
        <v>554</v>
      </c>
      <c r="AM2731" s="78">
        <v>530101</v>
      </c>
      <c r="AN2731" s="79" t="str">
        <f>IF(AM2731&lt;&gt;"",+VLOOKUP(AM2731,NIVELES!$A$1652:$B$2466,2,0),"")</f>
        <v>Agua Potable</v>
      </c>
      <c r="AO2731" s="87">
        <v>5162.62</v>
      </c>
      <c r="AP2731" s="88">
        <v>0</v>
      </c>
      <c r="AQ2731" s="88">
        <v>214.69</v>
      </c>
      <c r="AR2731" s="88">
        <v>430.21</v>
      </c>
      <c r="AS2731" s="88">
        <v>430.21</v>
      </c>
      <c r="AT2731" s="88">
        <v>430.21</v>
      </c>
      <c r="AU2731" s="88">
        <v>430.21</v>
      </c>
      <c r="AV2731" s="88">
        <v>430.21</v>
      </c>
      <c r="AW2731" s="88">
        <v>430.21</v>
      </c>
      <c r="AX2731" s="88">
        <v>430.21</v>
      </c>
      <c r="AY2731" s="88">
        <v>430.21</v>
      </c>
      <c r="AZ2731" s="88">
        <v>430.21</v>
      </c>
      <c r="BA2731" s="88">
        <v>1076.04</v>
      </c>
      <c r="BB2731" s="89">
        <f t="shared" si="167"/>
        <v>5162.62</v>
      </c>
      <c r="BC2731" s="90" t="str">
        <f t="shared" si="166"/>
        <v>OK</v>
      </c>
      <c r="BD2731" s="91" t="str">
        <f t="shared" si="168"/>
        <v xml:space="preserve">                  </v>
      </c>
      <c r="BE2731" s="92">
        <f t="shared" si="169"/>
        <v>24</v>
      </c>
    </row>
    <row r="2732" spans="1:57" s="74" customFormat="1" ht="50.1" customHeight="1" x14ac:dyDescent="0.2">
      <c r="A2732" s="78" t="s">
        <v>55</v>
      </c>
      <c r="B2732" s="78" t="s">
        <v>61</v>
      </c>
      <c r="C2732" s="78" t="s">
        <v>21</v>
      </c>
      <c r="D2732" s="78" t="s">
        <v>605</v>
      </c>
      <c r="E2732" s="79" t="str">
        <f>+IF(C2732&lt;&gt;"",VLOOKUP(MID(C2732,18,5),NIVELES!$A$133:$B$213,2,0),"")</f>
        <v>GALÁPAGOS</v>
      </c>
      <c r="F2732" s="80" t="s">
        <v>296</v>
      </c>
      <c r="G2732" s="81" t="str">
        <f>+IF(F2732&lt;&gt;"",VLOOKUP(F2732,NIVELES!$A$246:$C$464,3,0),"")</f>
        <v xml:space="preserve"> </v>
      </c>
      <c r="H2732" s="82" t="s">
        <v>1024</v>
      </c>
      <c r="I2732" s="78" t="s">
        <v>2201</v>
      </c>
      <c r="J2732" s="78" t="s">
        <v>2184</v>
      </c>
      <c r="K2732" s="78" t="s">
        <v>2185</v>
      </c>
      <c r="L2732" s="78" t="s">
        <v>2467</v>
      </c>
      <c r="M2732" s="78">
        <v>144</v>
      </c>
      <c r="N2732" s="78" t="s">
        <v>3032</v>
      </c>
      <c r="O2732" s="78" t="s">
        <v>2174</v>
      </c>
      <c r="P2732" s="82">
        <v>24</v>
      </c>
      <c r="Q2732" s="78" t="s">
        <v>2207</v>
      </c>
      <c r="R2732" s="82">
        <v>2</v>
      </c>
      <c r="S2732" s="82">
        <v>2</v>
      </c>
      <c r="T2732" s="82">
        <v>2</v>
      </c>
      <c r="U2732" s="82">
        <v>2</v>
      </c>
      <c r="V2732" s="82">
        <v>2</v>
      </c>
      <c r="W2732" s="82">
        <v>2</v>
      </c>
      <c r="X2732" s="82">
        <v>2</v>
      </c>
      <c r="Y2732" s="82">
        <v>2</v>
      </c>
      <c r="Z2732" s="82">
        <v>2</v>
      </c>
      <c r="AA2732" s="82">
        <v>2</v>
      </c>
      <c r="AB2732" s="82">
        <v>2</v>
      </c>
      <c r="AC2732" s="82">
        <v>2</v>
      </c>
      <c r="AD2732" s="85" t="str">
        <f>IF(A2732&lt;&gt;"",IF(D2732="DIRECCIÓN_DE_TRANSFERENCIAS","280 0031",VLOOKUP(C2732,NIVELES!$A$14:$B$105,2,0)),"")</f>
        <v>280 5610</v>
      </c>
      <c r="AE2732" s="86" t="s">
        <v>322</v>
      </c>
      <c r="AF2732" s="86" t="s">
        <v>543</v>
      </c>
      <c r="AG2732" s="79" t="str">
        <f>+IF(AF2732&lt;&gt;"",VLOOKUP(AF2732,NIVELES!$A$666:$B$673,2,0),"")</f>
        <v>DESARROLLO_INFANTIL</v>
      </c>
      <c r="AH2732" s="78" t="s">
        <v>322</v>
      </c>
      <c r="AI2732" s="79" t="str">
        <f>IF(AH2732&lt;&gt;"",VLOOKUP(CONCATENATE(AG2732,AH2732),NIVELES!$B$676:$C$745,2,0),"")</f>
        <v>Centros Infantiles Del Buen Vivir Atencion Directa -Funcionamiento Operación Y Atencion De Unidades</v>
      </c>
      <c r="AJ2732" s="78" t="s">
        <v>517</v>
      </c>
      <c r="AK2732" s="79" t="str">
        <f>+IF(AJ2732&lt;&gt;"",VLOOKUP(AJ2732,NIVELES!$A$816:$B$892,2,0),"")</f>
        <v>NO APLICA</v>
      </c>
      <c r="AL2732" s="78" t="s">
        <v>554</v>
      </c>
      <c r="AM2732" s="78">
        <v>530104</v>
      </c>
      <c r="AN2732" s="79" t="str">
        <f>IF(AM2732&lt;&gt;"",+VLOOKUP(AM2732,NIVELES!$A$1652:$B$2466,2,0),"")</f>
        <v>Energía Eléctrica</v>
      </c>
      <c r="AO2732" s="87">
        <v>4621.1000000000004</v>
      </c>
      <c r="AP2732" s="88">
        <v>0</v>
      </c>
      <c r="AQ2732" s="88">
        <v>693.18</v>
      </c>
      <c r="AR2732" s="88">
        <v>385.09</v>
      </c>
      <c r="AS2732" s="88">
        <v>385.09</v>
      </c>
      <c r="AT2732" s="88">
        <v>385.09</v>
      </c>
      <c r="AU2732" s="88">
        <v>385.09</v>
      </c>
      <c r="AV2732" s="88">
        <v>385.09</v>
      </c>
      <c r="AW2732" s="88">
        <v>385.09</v>
      </c>
      <c r="AX2732" s="88">
        <v>385.09</v>
      </c>
      <c r="AY2732" s="88">
        <v>385.09</v>
      </c>
      <c r="AZ2732" s="88">
        <v>385.09</v>
      </c>
      <c r="BA2732" s="88">
        <v>462.11</v>
      </c>
      <c r="BB2732" s="89">
        <f t="shared" si="167"/>
        <v>4621.1000000000004</v>
      </c>
      <c r="BC2732" s="90" t="str">
        <f t="shared" si="166"/>
        <v>OK</v>
      </c>
      <c r="BD2732" s="91" t="str">
        <f t="shared" si="168"/>
        <v xml:space="preserve">                  </v>
      </c>
      <c r="BE2732" s="92">
        <f t="shared" si="169"/>
        <v>24</v>
      </c>
    </row>
    <row r="2733" spans="1:57" s="74" customFormat="1" ht="50.1" customHeight="1" x14ac:dyDescent="0.2">
      <c r="A2733" s="78" t="s">
        <v>55</v>
      </c>
      <c r="B2733" s="78" t="s">
        <v>61</v>
      </c>
      <c r="C2733" s="78" t="s">
        <v>21</v>
      </c>
      <c r="D2733" s="78" t="s">
        <v>605</v>
      </c>
      <c r="E2733" s="79" t="str">
        <f>+IF(C2733&lt;&gt;"",VLOOKUP(MID(C2733,18,5),NIVELES!$A$133:$B$213,2,0),"")</f>
        <v>GALÁPAGOS</v>
      </c>
      <c r="F2733" s="80" t="s">
        <v>296</v>
      </c>
      <c r="G2733" s="81" t="str">
        <f>+IF(F2733&lt;&gt;"",VLOOKUP(F2733,NIVELES!$A$246:$C$464,3,0),"")</f>
        <v xml:space="preserve"> </v>
      </c>
      <c r="H2733" s="82" t="s">
        <v>1024</v>
      </c>
      <c r="I2733" s="78" t="s">
        <v>2201</v>
      </c>
      <c r="J2733" s="78" t="s">
        <v>2184</v>
      </c>
      <c r="K2733" s="78" t="s">
        <v>2185</v>
      </c>
      <c r="L2733" s="78" t="s">
        <v>2467</v>
      </c>
      <c r="M2733" s="78">
        <v>144</v>
      </c>
      <c r="N2733" s="78" t="s">
        <v>3032</v>
      </c>
      <c r="O2733" s="78" t="s">
        <v>2897</v>
      </c>
      <c r="P2733" s="82">
        <v>24</v>
      </c>
      <c r="Q2733" s="78" t="s">
        <v>3061</v>
      </c>
      <c r="R2733" s="82">
        <v>2</v>
      </c>
      <c r="S2733" s="82">
        <v>2</v>
      </c>
      <c r="T2733" s="82">
        <v>2</v>
      </c>
      <c r="U2733" s="82">
        <v>2</v>
      </c>
      <c r="V2733" s="82">
        <v>2</v>
      </c>
      <c r="W2733" s="82">
        <v>2</v>
      </c>
      <c r="X2733" s="82">
        <v>2</v>
      </c>
      <c r="Y2733" s="82">
        <v>2</v>
      </c>
      <c r="Z2733" s="82">
        <v>2</v>
      </c>
      <c r="AA2733" s="82">
        <v>2</v>
      </c>
      <c r="AB2733" s="82">
        <v>2</v>
      </c>
      <c r="AC2733" s="82">
        <v>2</v>
      </c>
      <c r="AD2733" s="85" t="str">
        <f>IF(A2733&lt;&gt;"",IF(D2733="DIRECCIÓN_DE_TRANSFERENCIAS","280 0031",VLOOKUP(C2733,NIVELES!$A$14:$B$105,2,0)),"")</f>
        <v>280 5610</v>
      </c>
      <c r="AE2733" s="86" t="s">
        <v>322</v>
      </c>
      <c r="AF2733" s="86" t="s">
        <v>543</v>
      </c>
      <c r="AG2733" s="79" t="str">
        <f>+IF(AF2733&lt;&gt;"",VLOOKUP(AF2733,NIVELES!$A$666:$B$673,2,0),"")</f>
        <v>DESARROLLO_INFANTIL</v>
      </c>
      <c r="AH2733" s="78" t="s">
        <v>322</v>
      </c>
      <c r="AI2733" s="79" t="str">
        <f>IF(AH2733&lt;&gt;"",VLOOKUP(CONCATENATE(AG2733,AH2733),NIVELES!$B$676:$C$745,2,0),"")</f>
        <v>Centros Infantiles Del Buen Vivir Atencion Directa -Funcionamiento Operación Y Atencion De Unidades</v>
      </c>
      <c r="AJ2733" s="78" t="s">
        <v>517</v>
      </c>
      <c r="AK2733" s="79" t="str">
        <f>+IF(AJ2733&lt;&gt;"",VLOOKUP(AJ2733,NIVELES!$A$816:$B$892,2,0),"")</f>
        <v>NO APLICA</v>
      </c>
      <c r="AL2733" s="78" t="s">
        <v>554</v>
      </c>
      <c r="AM2733" s="78">
        <v>530105</v>
      </c>
      <c r="AN2733" s="79" t="str">
        <f>IF(AM2733&lt;&gt;"",+VLOOKUP(AM2733,NIVELES!$A$1652:$B$2466,2,0),"")</f>
        <v>Telecomunicaciones</v>
      </c>
      <c r="AO2733" s="87">
        <v>5492.88</v>
      </c>
      <c r="AP2733" s="88">
        <v>0</v>
      </c>
      <c r="AQ2733" s="88">
        <v>197.59</v>
      </c>
      <c r="AR2733" s="88">
        <v>457.74</v>
      </c>
      <c r="AS2733" s="88">
        <v>457.74</v>
      </c>
      <c r="AT2733" s="88">
        <v>457.74</v>
      </c>
      <c r="AU2733" s="88">
        <v>457.74</v>
      </c>
      <c r="AV2733" s="88">
        <v>457.74</v>
      </c>
      <c r="AW2733" s="88">
        <v>457.74</v>
      </c>
      <c r="AX2733" s="88">
        <v>457.74</v>
      </c>
      <c r="AY2733" s="88">
        <v>457.74</v>
      </c>
      <c r="AZ2733" s="88">
        <v>457.74</v>
      </c>
      <c r="BA2733" s="88">
        <v>1175.6300000000001</v>
      </c>
      <c r="BB2733" s="89">
        <f t="shared" si="167"/>
        <v>5492.8799999999992</v>
      </c>
      <c r="BC2733" s="90" t="str">
        <f t="shared" si="166"/>
        <v>OK</v>
      </c>
      <c r="BD2733" s="91" t="str">
        <f t="shared" si="168"/>
        <v xml:space="preserve">                  </v>
      </c>
      <c r="BE2733" s="92">
        <f t="shared" si="169"/>
        <v>24</v>
      </c>
    </row>
    <row r="2734" spans="1:57" s="74" customFormat="1" ht="50.1" customHeight="1" x14ac:dyDescent="0.2">
      <c r="A2734" s="78" t="s">
        <v>55</v>
      </c>
      <c r="B2734" s="78" t="s">
        <v>61</v>
      </c>
      <c r="C2734" s="78" t="s">
        <v>21</v>
      </c>
      <c r="D2734" s="78" t="s">
        <v>605</v>
      </c>
      <c r="E2734" s="79" t="str">
        <f>+IF(C2734&lt;&gt;"",VLOOKUP(MID(C2734,18,5),NIVELES!$A$133:$B$213,2,0),"")</f>
        <v>GALÁPAGOS</v>
      </c>
      <c r="F2734" s="80" t="s">
        <v>296</v>
      </c>
      <c r="G2734" s="81" t="str">
        <f>+IF(F2734&lt;&gt;"",VLOOKUP(F2734,NIVELES!$A$246:$C$464,3,0),"")</f>
        <v xml:space="preserve"> </v>
      </c>
      <c r="H2734" s="82" t="s">
        <v>1024</v>
      </c>
      <c r="I2734" s="78" t="s">
        <v>2201</v>
      </c>
      <c r="J2734" s="78" t="s">
        <v>2184</v>
      </c>
      <c r="K2734" s="78" t="s">
        <v>2185</v>
      </c>
      <c r="L2734" s="78" t="s">
        <v>2467</v>
      </c>
      <c r="M2734" s="78">
        <v>144</v>
      </c>
      <c r="N2734" s="78" t="s">
        <v>3032</v>
      </c>
      <c r="O2734" s="78" t="s">
        <v>2214</v>
      </c>
      <c r="P2734" s="82">
        <v>2</v>
      </c>
      <c r="Q2734" s="78" t="s">
        <v>3062</v>
      </c>
      <c r="R2734" s="82"/>
      <c r="S2734" s="82">
        <v>2</v>
      </c>
      <c r="T2734" s="82"/>
      <c r="U2734" s="82"/>
      <c r="V2734" s="82"/>
      <c r="W2734" s="82"/>
      <c r="X2734" s="82"/>
      <c r="Y2734" s="82"/>
      <c r="Z2734" s="82"/>
      <c r="AA2734" s="82"/>
      <c r="AB2734" s="82"/>
      <c r="AC2734" s="82"/>
      <c r="AD2734" s="85" t="str">
        <f>IF(A2734&lt;&gt;"",IF(D2734="DIRECCIÓN_DE_TRANSFERENCIAS","280 0031",VLOOKUP(C2734,NIVELES!$A$14:$B$105,2,0)),"")</f>
        <v>280 5610</v>
      </c>
      <c r="AE2734" s="86" t="s">
        <v>322</v>
      </c>
      <c r="AF2734" s="86" t="s">
        <v>543</v>
      </c>
      <c r="AG2734" s="79" t="str">
        <f>+IF(AF2734&lt;&gt;"",VLOOKUP(AF2734,NIVELES!$A$666:$B$673,2,0),"")</f>
        <v>DESARROLLO_INFANTIL</v>
      </c>
      <c r="AH2734" s="78" t="s">
        <v>322</v>
      </c>
      <c r="AI2734" s="79" t="str">
        <f>IF(AH2734&lt;&gt;"",VLOOKUP(CONCATENATE(AG2734,AH2734),NIVELES!$B$676:$C$745,2,0),"")</f>
        <v>Centros Infantiles Del Buen Vivir Atencion Directa -Funcionamiento Operación Y Atencion De Unidades</v>
      </c>
      <c r="AJ2734" s="78" t="s">
        <v>517</v>
      </c>
      <c r="AK2734" s="79" t="str">
        <f>+IF(AJ2734&lt;&gt;"",VLOOKUP(AJ2734,NIVELES!$A$816:$B$892,2,0),"")</f>
        <v>NO APLICA</v>
      </c>
      <c r="AL2734" s="78" t="s">
        <v>554</v>
      </c>
      <c r="AM2734" s="78">
        <v>530208</v>
      </c>
      <c r="AN2734" s="79" t="str">
        <f>IF(AM2734&lt;&gt;"",+VLOOKUP(AM2734,NIVELES!$A$1652:$B$2466,2,0),"")</f>
        <v>Servicio de Seguridad y Vigilancia</v>
      </c>
      <c r="AO2734" s="87">
        <v>0</v>
      </c>
      <c r="AP2734" s="88">
        <v>0</v>
      </c>
      <c r="AQ2734" s="88">
        <v>0</v>
      </c>
      <c r="AR2734" s="88">
        <v>0</v>
      </c>
      <c r="AS2734" s="88">
        <v>0</v>
      </c>
      <c r="AT2734" s="88">
        <v>0</v>
      </c>
      <c r="AU2734" s="88">
        <v>0</v>
      </c>
      <c r="AV2734" s="88">
        <v>0</v>
      </c>
      <c r="AW2734" s="88">
        <v>0</v>
      </c>
      <c r="AX2734" s="88">
        <v>0</v>
      </c>
      <c r="AY2734" s="88">
        <v>0</v>
      </c>
      <c r="AZ2734" s="88">
        <v>0</v>
      </c>
      <c r="BA2734" s="88">
        <v>0</v>
      </c>
      <c r="BB2734" s="89">
        <f t="shared" si="167"/>
        <v>0</v>
      </c>
      <c r="BC2734" s="90" t="str">
        <f t="shared" si="166"/>
        <v>OK</v>
      </c>
      <c r="BD2734" s="91" t="str">
        <f t="shared" si="168"/>
        <v xml:space="preserve">                  </v>
      </c>
      <c r="BE2734" s="92">
        <f t="shared" si="169"/>
        <v>2</v>
      </c>
    </row>
    <row r="2735" spans="1:57" s="74" customFormat="1" ht="50.1" customHeight="1" x14ac:dyDescent="0.2">
      <c r="A2735" s="78" t="s">
        <v>55</v>
      </c>
      <c r="B2735" s="78" t="s">
        <v>61</v>
      </c>
      <c r="C2735" s="78" t="s">
        <v>21</v>
      </c>
      <c r="D2735" s="78" t="s">
        <v>605</v>
      </c>
      <c r="E2735" s="79" t="str">
        <f>+IF(C2735&lt;&gt;"",VLOOKUP(MID(C2735,18,5),NIVELES!$A$133:$B$213,2,0),"")</f>
        <v>GALÁPAGOS</v>
      </c>
      <c r="F2735" s="80" t="s">
        <v>296</v>
      </c>
      <c r="G2735" s="81" t="str">
        <f>+IF(F2735&lt;&gt;"",VLOOKUP(F2735,NIVELES!$A$246:$C$464,3,0),"")</f>
        <v xml:space="preserve"> </v>
      </c>
      <c r="H2735" s="82" t="s">
        <v>1024</v>
      </c>
      <c r="I2735" s="78" t="s">
        <v>2201</v>
      </c>
      <c r="J2735" s="78" t="s">
        <v>2184</v>
      </c>
      <c r="K2735" s="78" t="s">
        <v>2185</v>
      </c>
      <c r="L2735" s="78" t="s">
        <v>2467</v>
      </c>
      <c r="M2735" s="78">
        <v>144</v>
      </c>
      <c r="N2735" s="78" t="s">
        <v>3032</v>
      </c>
      <c r="O2735" s="78" t="s">
        <v>2216</v>
      </c>
      <c r="P2735" s="82">
        <v>4</v>
      </c>
      <c r="Q2735" s="78" t="s">
        <v>3063</v>
      </c>
      <c r="R2735" s="82">
        <v>1</v>
      </c>
      <c r="S2735" s="82">
        <v>1</v>
      </c>
      <c r="T2735" s="82">
        <v>1</v>
      </c>
      <c r="U2735" s="82">
        <v>1</v>
      </c>
      <c r="V2735" s="82"/>
      <c r="W2735" s="82"/>
      <c r="X2735" s="82"/>
      <c r="Y2735" s="82"/>
      <c r="Z2735" s="82"/>
      <c r="AA2735" s="82"/>
      <c r="AB2735" s="82"/>
      <c r="AC2735" s="82"/>
      <c r="AD2735" s="85" t="str">
        <f>IF(A2735&lt;&gt;"",IF(D2735="DIRECCIÓN_DE_TRANSFERENCIAS","280 0031",VLOOKUP(C2735,NIVELES!$A$14:$B$105,2,0)),"")</f>
        <v>280 5610</v>
      </c>
      <c r="AE2735" s="86" t="s">
        <v>322</v>
      </c>
      <c r="AF2735" s="86" t="s">
        <v>543</v>
      </c>
      <c r="AG2735" s="79" t="str">
        <f>+IF(AF2735&lt;&gt;"",VLOOKUP(AF2735,NIVELES!$A$666:$B$673,2,0),"")</f>
        <v>DESARROLLO_INFANTIL</v>
      </c>
      <c r="AH2735" s="78" t="s">
        <v>322</v>
      </c>
      <c r="AI2735" s="79" t="str">
        <f>IF(AH2735&lt;&gt;"",VLOOKUP(CONCATENATE(AG2735,AH2735),NIVELES!$B$676:$C$745,2,0),"")</f>
        <v>Centros Infantiles Del Buen Vivir Atencion Directa -Funcionamiento Operación Y Atencion De Unidades</v>
      </c>
      <c r="AJ2735" s="78" t="s">
        <v>517</v>
      </c>
      <c r="AK2735" s="79" t="str">
        <f>+IF(AJ2735&lt;&gt;"",VLOOKUP(AJ2735,NIVELES!$A$816:$B$892,2,0),"")</f>
        <v>NO APLICA</v>
      </c>
      <c r="AL2735" s="78" t="s">
        <v>554</v>
      </c>
      <c r="AM2735" s="78">
        <v>530209</v>
      </c>
      <c r="AN2735" s="79" t="str">
        <f>IF(AM2735&lt;&gt;"",+VLOOKUP(AM2735,NIVELES!$A$1652:$B$2466,2,0),"")</f>
        <v>Servicios de Aseo; Lavado de Vestimenta de Trabajo; Fumigación, Desinfección y Limpieza de Instalaciones</v>
      </c>
      <c r="AO2735" s="87">
        <v>18835.04</v>
      </c>
      <c r="AP2735" s="88">
        <v>0</v>
      </c>
      <c r="AQ2735" s="88">
        <v>3556.17</v>
      </c>
      <c r="AR2735" s="88">
        <v>4708.76</v>
      </c>
      <c r="AS2735" s="88">
        <v>4708.76</v>
      </c>
      <c r="AT2735" s="88">
        <v>5861.35</v>
      </c>
      <c r="AU2735" s="88">
        <v>0</v>
      </c>
      <c r="AV2735" s="88">
        <v>0</v>
      </c>
      <c r="AW2735" s="88">
        <v>0</v>
      </c>
      <c r="AX2735" s="88">
        <v>0</v>
      </c>
      <c r="AY2735" s="88">
        <v>0</v>
      </c>
      <c r="AZ2735" s="88">
        <v>0</v>
      </c>
      <c r="BA2735" s="88">
        <v>0</v>
      </c>
      <c r="BB2735" s="89">
        <f t="shared" si="167"/>
        <v>18835.04</v>
      </c>
      <c r="BC2735" s="90" t="str">
        <f t="shared" si="166"/>
        <v>OK</v>
      </c>
      <c r="BD2735" s="91" t="str">
        <f t="shared" si="168"/>
        <v xml:space="preserve">                  </v>
      </c>
      <c r="BE2735" s="92">
        <f t="shared" si="169"/>
        <v>4</v>
      </c>
    </row>
    <row r="2736" spans="1:57" s="74" customFormat="1" ht="50.1" customHeight="1" x14ac:dyDescent="0.2">
      <c r="A2736" s="78" t="s">
        <v>55</v>
      </c>
      <c r="B2736" s="78" t="s">
        <v>61</v>
      </c>
      <c r="C2736" s="78" t="s">
        <v>21</v>
      </c>
      <c r="D2736" s="78" t="s">
        <v>605</v>
      </c>
      <c r="E2736" s="79" t="str">
        <f>+IF(C2736&lt;&gt;"",VLOOKUP(MID(C2736,18,5),NIVELES!$A$133:$B$213,2,0),"")</f>
        <v>GALÁPAGOS</v>
      </c>
      <c r="F2736" s="80" t="s">
        <v>296</v>
      </c>
      <c r="G2736" s="81" t="str">
        <f>+IF(F2736&lt;&gt;"",VLOOKUP(F2736,NIVELES!$A$246:$C$464,3,0),"")</f>
        <v xml:space="preserve"> </v>
      </c>
      <c r="H2736" s="82" t="s">
        <v>1024</v>
      </c>
      <c r="I2736" s="78" t="s">
        <v>2201</v>
      </c>
      <c r="J2736" s="78" t="s">
        <v>2184</v>
      </c>
      <c r="K2736" s="78" t="s">
        <v>2185</v>
      </c>
      <c r="L2736" s="78" t="s">
        <v>2467</v>
      </c>
      <c r="M2736" s="78">
        <v>144</v>
      </c>
      <c r="N2736" s="78" t="s">
        <v>3032</v>
      </c>
      <c r="O2736" s="78" t="s">
        <v>2212</v>
      </c>
      <c r="P2736" s="82">
        <v>12</v>
      </c>
      <c r="Q2736" s="78" t="s">
        <v>3064</v>
      </c>
      <c r="R2736" s="82">
        <v>1</v>
      </c>
      <c r="S2736" s="82">
        <v>1</v>
      </c>
      <c r="T2736" s="82">
        <v>1</v>
      </c>
      <c r="U2736" s="82">
        <v>1</v>
      </c>
      <c r="V2736" s="82">
        <v>1</v>
      </c>
      <c r="W2736" s="82">
        <v>1</v>
      </c>
      <c r="X2736" s="82">
        <v>1</v>
      </c>
      <c r="Y2736" s="82">
        <v>1</v>
      </c>
      <c r="Z2736" s="82">
        <v>1</v>
      </c>
      <c r="AA2736" s="82">
        <v>1</v>
      </c>
      <c r="AB2736" s="82">
        <v>1</v>
      </c>
      <c r="AC2736" s="82">
        <v>1</v>
      </c>
      <c r="AD2736" s="85" t="str">
        <f>IF(A2736&lt;&gt;"",IF(D2736="DIRECCIÓN_DE_TRANSFERENCIAS","280 0031",VLOOKUP(C2736,NIVELES!$A$14:$B$105,2,0)),"")</f>
        <v>280 5610</v>
      </c>
      <c r="AE2736" s="86" t="s">
        <v>322</v>
      </c>
      <c r="AF2736" s="86" t="s">
        <v>543</v>
      </c>
      <c r="AG2736" s="79" t="str">
        <f>+IF(AF2736&lt;&gt;"",VLOOKUP(AF2736,NIVELES!$A$666:$B$673,2,0),"")</f>
        <v>DESARROLLO_INFANTIL</v>
      </c>
      <c r="AH2736" s="78" t="s">
        <v>322</v>
      </c>
      <c r="AI2736" s="79" t="str">
        <f>IF(AH2736&lt;&gt;"",VLOOKUP(CONCATENATE(AG2736,AH2736),NIVELES!$B$676:$C$745,2,0),"")</f>
        <v>Centros Infantiles Del Buen Vivir Atencion Directa -Funcionamiento Operación Y Atencion De Unidades</v>
      </c>
      <c r="AJ2736" s="78" t="s">
        <v>517</v>
      </c>
      <c r="AK2736" s="79" t="str">
        <f>+IF(AJ2736&lt;&gt;"",VLOOKUP(AJ2736,NIVELES!$A$816:$B$892,2,0),"")</f>
        <v>NO APLICA</v>
      </c>
      <c r="AL2736" s="78" t="s">
        <v>554</v>
      </c>
      <c r="AM2736" s="78">
        <v>530235</v>
      </c>
      <c r="AN2736" s="79" t="str">
        <f>IF(AM2736&lt;&gt;"",+VLOOKUP(AM2736,NIVELES!$A$1652:$B$2466,2,0),"")</f>
        <v>Servicio de Alimentación</v>
      </c>
      <c r="AO2736" s="87">
        <v>154586.76</v>
      </c>
      <c r="AP2736" s="88">
        <v>0</v>
      </c>
      <c r="AQ2736" s="88">
        <v>2223.84</v>
      </c>
      <c r="AR2736" s="88">
        <v>15236.29</v>
      </c>
      <c r="AS2736" s="88">
        <v>15236.29</v>
      </c>
      <c r="AT2736" s="88">
        <v>15236.29</v>
      </c>
      <c r="AU2736" s="88">
        <v>15236.29</v>
      </c>
      <c r="AV2736" s="88">
        <v>15236.29</v>
      </c>
      <c r="AW2736" s="88">
        <v>15236.29</v>
      </c>
      <c r="AX2736" s="88">
        <v>15236.29</v>
      </c>
      <c r="AY2736" s="88">
        <v>15236.29</v>
      </c>
      <c r="AZ2736" s="88">
        <v>15236.29</v>
      </c>
      <c r="BA2736" s="88">
        <v>15236.31</v>
      </c>
      <c r="BB2736" s="89">
        <f t="shared" si="167"/>
        <v>154586.76000000004</v>
      </c>
      <c r="BC2736" s="90" t="str">
        <f t="shared" si="166"/>
        <v>OK</v>
      </c>
      <c r="BD2736" s="91" t="str">
        <f t="shared" si="168"/>
        <v xml:space="preserve">                  </v>
      </c>
      <c r="BE2736" s="92">
        <f t="shared" si="169"/>
        <v>12</v>
      </c>
    </row>
    <row r="2737" spans="1:57" s="74" customFormat="1" ht="50.1" customHeight="1" x14ac:dyDescent="0.2">
      <c r="A2737" s="78" t="s">
        <v>55</v>
      </c>
      <c r="B2737" s="78" t="s">
        <v>61</v>
      </c>
      <c r="C2737" s="78" t="s">
        <v>21</v>
      </c>
      <c r="D2737" s="78" t="s">
        <v>605</v>
      </c>
      <c r="E2737" s="79" t="str">
        <f>+IF(C2737&lt;&gt;"",VLOOKUP(MID(C2737,18,5),NIVELES!$A$133:$B$213,2,0),"")</f>
        <v>GALÁPAGOS</v>
      </c>
      <c r="F2737" s="80" t="s">
        <v>296</v>
      </c>
      <c r="G2737" s="81" t="str">
        <f>+IF(F2737&lt;&gt;"",VLOOKUP(F2737,NIVELES!$A$246:$C$464,3,0),"")</f>
        <v xml:space="preserve"> </v>
      </c>
      <c r="H2737" s="82" t="s">
        <v>1024</v>
      </c>
      <c r="I2737" s="78" t="s">
        <v>2201</v>
      </c>
      <c r="J2737" s="78" t="s">
        <v>2184</v>
      </c>
      <c r="K2737" s="78" t="s">
        <v>2185</v>
      </c>
      <c r="L2737" s="78" t="s">
        <v>2467</v>
      </c>
      <c r="M2737" s="78">
        <v>144</v>
      </c>
      <c r="N2737" s="78" t="s">
        <v>3032</v>
      </c>
      <c r="O2737" s="78" t="s">
        <v>2266</v>
      </c>
      <c r="P2737" s="82">
        <v>1</v>
      </c>
      <c r="Q2737" s="78" t="s">
        <v>2267</v>
      </c>
      <c r="R2737" s="82"/>
      <c r="S2737" s="82"/>
      <c r="T2737" s="82"/>
      <c r="U2737" s="82"/>
      <c r="V2737" s="82"/>
      <c r="W2737" s="82"/>
      <c r="X2737" s="82">
        <v>1</v>
      </c>
      <c r="Y2737" s="82"/>
      <c r="Z2737" s="82"/>
      <c r="AA2737" s="82"/>
      <c r="AB2737" s="82"/>
      <c r="AC2737" s="82"/>
      <c r="AD2737" s="85" t="str">
        <f>IF(A2737&lt;&gt;"",IF(D2737="DIRECCIÓN_DE_TRANSFERENCIAS","280 0031",VLOOKUP(C2737,NIVELES!$A$14:$B$105,2,0)),"")</f>
        <v>280 5610</v>
      </c>
      <c r="AE2737" s="86" t="s">
        <v>322</v>
      </c>
      <c r="AF2737" s="86" t="s">
        <v>543</v>
      </c>
      <c r="AG2737" s="79" t="str">
        <f>+IF(AF2737&lt;&gt;"",VLOOKUP(AF2737,NIVELES!$A$666:$B$673,2,0),"")</f>
        <v>DESARROLLO_INFANTIL</v>
      </c>
      <c r="AH2737" s="78" t="s">
        <v>322</v>
      </c>
      <c r="AI2737" s="79" t="str">
        <f>IF(AH2737&lt;&gt;"",VLOOKUP(CONCATENATE(AG2737,AH2737),NIVELES!$B$676:$C$745,2,0),"")</f>
        <v>Centros Infantiles Del Buen Vivir Atencion Directa -Funcionamiento Operación Y Atencion De Unidades</v>
      </c>
      <c r="AJ2737" s="78" t="s">
        <v>517</v>
      </c>
      <c r="AK2737" s="79" t="str">
        <f>+IF(AJ2737&lt;&gt;"",VLOOKUP(AJ2737,NIVELES!$A$816:$B$892,2,0),"")</f>
        <v>NO APLICA</v>
      </c>
      <c r="AL2737" s="78" t="s">
        <v>554</v>
      </c>
      <c r="AM2737" s="78">
        <v>530402</v>
      </c>
      <c r="AN2737" s="79" t="str">
        <f>IF(AM2737&lt;&gt;"",+VLOOKUP(AM2737,NIVELES!$A$1652:$B$2466,2,0),"")</f>
        <v>Edificios, Locales, Residencias y Cableado Estructurado (Instalación, Mantenimiento y Reparación)</v>
      </c>
      <c r="AO2737" s="87">
        <v>0</v>
      </c>
      <c r="AP2737" s="88">
        <v>0</v>
      </c>
      <c r="AQ2737" s="88">
        <v>0</v>
      </c>
      <c r="AR2737" s="88">
        <v>0</v>
      </c>
      <c r="AS2737" s="88">
        <v>0</v>
      </c>
      <c r="AT2737" s="88">
        <v>0</v>
      </c>
      <c r="AU2737" s="88">
        <v>0</v>
      </c>
      <c r="AV2737" s="88">
        <v>0</v>
      </c>
      <c r="AW2737" s="88">
        <v>0</v>
      </c>
      <c r="AX2737" s="88">
        <v>0</v>
      </c>
      <c r="AY2737" s="88">
        <v>0</v>
      </c>
      <c r="AZ2737" s="88">
        <v>0</v>
      </c>
      <c r="BA2737" s="88">
        <v>0</v>
      </c>
      <c r="BB2737" s="89">
        <f t="shared" si="167"/>
        <v>0</v>
      </c>
      <c r="BC2737" s="90" t="str">
        <f t="shared" si="166"/>
        <v>OK</v>
      </c>
      <c r="BD2737" s="91" t="str">
        <f t="shared" si="168"/>
        <v xml:space="preserve">                  </v>
      </c>
      <c r="BE2737" s="92">
        <f t="shared" si="169"/>
        <v>1</v>
      </c>
    </row>
    <row r="2738" spans="1:57" s="74" customFormat="1" ht="50.1" customHeight="1" x14ac:dyDescent="0.2">
      <c r="A2738" s="78" t="s">
        <v>55</v>
      </c>
      <c r="B2738" s="78" t="s">
        <v>61</v>
      </c>
      <c r="C2738" s="78" t="s">
        <v>21</v>
      </c>
      <c r="D2738" s="78" t="s">
        <v>605</v>
      </c>
      <c r="E2738" s="79" t="str">
        <f>+IF(C2738&lt;&gt;"",VLOOKUP(MID(C2738,18,5),NIVELES!$A$133:$B$213,2,0),"")</f>
        <v>GALÁPAGOS</v>
      </c>
      <c r="F2738" s="80" t="s">
        <v>296</v>
      </c>
      <c r="G2738" s="81" t="str">
        <f>+IF(F2738&lt;&gt;"",VLOOKUP(F2738,NIVELES!$A$246:$C$464,3,0),"")</f>
        <v xml:space="preserve"> </v>
      </c>
      <c r="H2738" s="82" t="s">
        <v>1024</v>
      </c>
      <c r="I2738" s="78" t="s">
        <v>2201</v>
      </c>
      <c r="J2738" s="78" t="s">
        <v>2184</v>
      </c>
      <c r="K2738" s="78" t="s">
        <v>2185</v>
      </c>
      <c r="L2738" s="78" t="s">
        <v>2467</v>
      </c>
      <c r="M2738" s="78">
        <v>144</v>
      </c>
      <c r="N2738" s="78" t="s">
        <v>3032</v>
      </c>
      <c r="O2738" s="78" t="s">
        <v>2577</v>
      </c>
      <c r="P2738" s="82">
        <v>1</v>
      </c>
      <c r="Q2738" s="78" t="s">
        <v>2239</v>
      </c>
      <c r="R2738" s="82"/>
      <c r="S2738" s="82"/>
      <c r="T2738" s="82"/>
      <c r="U2738" s="82"/>
      <c r="V2738" s="82"/>
      <c r="W2738" s="82"/>
      <c r="X2738" s="82">
        <v>1</v>
      </c>
      <c r="Y2738" s="82"/>
      <c r="Z2738" s="82"/>
      <c r="AA2738" s="82"/>
      <c r="AB2738" s="82"/>
      <c r="AC2738" s="82"/>
      <c r="AD2738" s="85" t="str">
        <f>IF(A2738&lt;&gt;"",IF(D2738="DIRECCIÓN_DE_TRANSFERENCIAS","280 0031",VLOOKUP(C2738,NIVELES!$A$14:$B$105,2,0)),"")</f>
        <v>280 5610</v>
      </c>
      <c r="AE2738" s="86" t="s">
        <v>322</v>
      </c>
      <c r="AF2738" s="86" t="s">
        <v>543</v>
      </c>
      <c r="AG2738" s="79" t="str">
        <f>+IF(AF2738&lt;&gt;"",VLOOKUP(AF2738,NIVELES!$A$666:$B$673,2,0),"")</f>
        <v>DESARROLLO_INFANTIL</v>
      </c>
      <c r="AH2738" s="78" t="s">
        <v>322</v>
      </c>
      <c r="AI2738" s="79" t="str">
        <f>IF(AH2738&lt;&gt;"",VLOOKUP(CONCATENATE(AG2738,AH2738),NIVELES!$B$676:$C$745,2,0),"")</f>
        <v>Centros Infantiles Del Buen Vivir Atencion Directa -Funcionamiento Operación Y Atencion De Unidades</v>
      </c>
      <c r="AJ2738" s="78" t="s">
        <v>517</v>
      </c>
      <c r="AK2738" s="79" t="str">
        <f>+IF(AJ2738&lt;&gt;"",VLOOKUP(AJ2738,NIVELES!$A$816:$B$892,2,0),"")</f>
        <v>NO APLICA</v>
      </c>
      <c r="AL2738" s="78" t="s">
        <v>554</v>
      </c>
      <c r="AM2738" s="78">
        <v>530802</v>
      </c>
      <c r="AN2738" s="79" t="str">
        <f>IF(AM2738&lt;&gt;"",+VLOOKUP(AM2738,NIVELES!$A$1652:$B$2466,2,0),"")</f>
        <v>Vestuario, Lencería, Prendas de Protección; y, Accesorios para Uniformes Militares y Policiales; y, Carpas</v>
      </c>
      <c r="AO2738" s="87">
        <v>0</v>
      </c>
      <c r="AP2738" s="88">
        <v>0</v>
      </c>
      <c r="AQ2738" s="88">
        <v>0</v>
      </c>
      <c r="AR2738" s="88">
        <v>0</v>
      </c>
      <c r="AS2738" s="88">
        <v>0</v>
      </c>
      <c r="AT2738" s="88">
        <v>0</v>
      </c>
      <c r="AU2738" s="88">
        <v>0</v>
      </c>
      <c r="AV2738" s="88">
        <v>0</v>
      </c>
      <c r="AW2738" s="88">
        <v>0</v>
      </c>
      <c r="AX2738" s="88">
        <v>0</v>
      </c>
      <c r="AY2738" s="88">
        <v>0</v>
      </c>
      <c r="AZ2738" s="88">
        <v>0</v>
      </c>
      <c r="BA2738" s="88">
        <v>0</v>
      </c>
      <c r="BB2738" s="89">
        <f t="shared" si="167"/>
        <v>0</v>
      </c>
      <c r="BC2738" s="90" t="str">
        <f t="shared" si="166"/>
        <v>OK</v>
      </c>
      <c r="BD2738" s="91" t="str">
        <f t="shared" si="168"/>
        <v xml:space="preserve">                  </v>
      </c>
      <c r="BE2738" s="92">
        <f t="shared" si="169"/>
        <v>1</v>
      </c>
    </row>
    <row r="2739" spans="1:57" s="74" customFormat="1" ht="50.1" customHeight="1" x14ac:dyDescent="0.2">
      <c r="A2739" s="78" t="s">
        <v>55</v>
      </c>
      <c r="B2739" s="78" t="s">
        <v>61</v>
      </c>
      <c r="C2739" s="78" t="s">
        <v>21</v>
      </c>
      <c r="D2739" s="78" t="s">
        <v>605</v>
      </c>
      <c r="E2739" s="79" t="str">
        <f>+IF(C2739&lt;&gt;"",VLOOKUP(MID(C2739,18,5),NIVELES!$A$133:$B$213,2,0),"")</f>
        <v>GALÁPAGOS</v>
      </c>
      <c r="F2739" s="80" t="s">
        <v>296</v>
      </c>
      <c r="G2739" s="81" t="str">
        <f>+IF(F2739&lt;&gt;"",VLOOKUP(F2739,NIVELES!$A$246:$C$464,3,0),"")</f>
        <v xml:space="preserve"> </v>
      </c>
      <c r="H2739" s="82" t="s">
        <v>1024</v>
      </c>
      <c r="I2739" s="78" t="s">
        <v>2201</v>
      </c>
      <c r="J2739" s="78" t="s">
        <v>2184</v>
      </c>
      <c r="K2739" s="78" t="s">
        <v>2185</v>
      </c>
      <c r="L2739" s="78" t="s">
        <v>2467</v>
      </c>
      <c r="M2739" s="78">
        <v>144</v>
      </c>
      <c r="N2739" s="78" t="s">
        <v>3032</v>
      </c>
      <c r="O2739" s="78" t="s">
        <v>2210</v>
      </c>
      <c r="P2739" s="82">
        <v>1</v>
      </c>
      <c r="Q2739" s="78" t="s">
        <v>2211</v>
      </c>
      <c r="R2739" s="82"/>
      <c r="S2739" s="82"/>
      <c r="T2739" s="82">
        <v>1</v>
      </c>
      <c r="U2739" s="82"/>
      <c r="V2739" s="82"/>
      <c r="W2739" s="82"/>
      <c r="X2739" s="82"/>
      <c r="Y2739" s="82"/>
      <c r="Z2739" s="82"/>
      <c r="AA2739" s="82"/>
      <c r="AB2739" s="82"/>
      <c r="AC2739" s="82"/>
      <c r="AD2739" s="85" t="str">
        <f>IF(A2739&lt;&gt;"",IF(D2739="DIRECCIÓN_DE_TRANSFERENCIAS","280 0031",VLOOKUP(C2739,NIVELES!$A$14:$B$105,2,0)),"")</f>
        <v>280 5610</v>
      </c>
      <c r="AE2739" s="86" t="s">
        <v>322</v>
      </c>
      <c r="AF2739" s="86" t="s">
        <v>543</v>
      </c>
      <c r="AG2739" s="79" t="str">
        <f>+IF(AF2739&lt;&gt;"",VLOOKUP(AF2739,NIVELES!$A$666:$B$673,2,0),"")</f>
        <v>DESARROLLO_INFANTIL</v>
      </c>
      <c r="AH2739" s="78" t="s">
        <v>322</v>
      </c>
      <c r="AI2739" s="79" t="str">
        <f>IF(AH2739&lt;&gt;"",VLOOKUP(CONCATENATE(AG2739,AH2739),NIVELES!$B$676:$C$745,2,0),"")</f>
        <v>Centros Infantiles Del Buen Vivir Atencion Directa -Funcionamiento Operación Y Atencion De Unidades</v>
      </c>
      <c r="AJ2739" s="78" t="s">
        <v>517</v>
      </c>
      <c r="AK2739" s="79" t="str">
        <f>+IF(AJ2739&lt;&gt;"",VLOOKUP(AJ2739,NIVELES!$A$816:$B$892,2,0),"")</f>
        <v>NO APLICA</v>
      </c>
      <c r="AL2739" s="78" t="s">
        <v>554</v>
      </c>
      <c r="AM2739" s="78">
        <v>530804</v>
      </c>
      <c r="AN2739" s="79" t="str">
        <f>IF(AM2739&lt;&gt;"",+VLOOKUP(AM2739,NIVELES!$A$1652:$B$2466,2,0),"")</f>
        <v>Materiales de Oficina</v>
      </c>
      <c r="AO2739" s="87">
        <v>0</v>
      </c>
      <c r="AP2739" s="88">
        <v>0</v>
      </c>
      <c r="AQ2739" s="88">
        <v>0</v>
      </c>
      <c r="AR2739" s="88">
        <v>0</v>
      </c>
      <c r="AS2739" s="88">
        <v>0</v>
      </c>
      <c r="AT2739" s="88">
        <v>0</v>
      </c>
      <c r="AU2739" s="88">
        <v>0</v>
      </c>
      <c r="AV2739" s="88">
        <v>0</v>
      </c>
      <c r="AW2739" s="88">
        <v>0</v>
      </c>
      <c r="AX2739" s="88">
        <v>0</v>
      </c>
      <c r="AY2739" s="88">
        <v>0</v>
      </c>
      <c r="AZ2739" s="88">
        <v>0</v>
      </c>
      <c r="BA2739" s="88">
        <v>0</v>
      </c>
      <c r="BB2739" s="89">
        <f t="shared" si="167"/>
        <v>0</v>
      </c>
      <c r="BC2739" s="90" t="str">
        <f t="shared" si="166"/>
        <v>OK</v>
      </c>
      <c r="BD2739" s="91" t="str">
        <f t="shared" si="168"/>
        <v xml:space="preserve">                  </v>
      </c>
      <c r="BE2739" s="92">
        <f t="shared" si="169"/>
        <v>1</v>
      </c>
    </row>
    <row r="2740" spans="1:57" s="74" customFormat="1" ht="50.1" customHeight="1" x14ac:dyDescent="0.2">
      <c r="A2740" s="78" t="s">
        <v>55</v>
      </c>
      <c r="B2740" s="78" t="s">
        <v>61</v>
      </c>
      <c r="C2740" s="78" t="s">
        <v>21</v>
      </c>
      <c r="D2740" s="78" t="s">
        <v>605</v>
      </c>
      <c r="E2740" s="79" t="str">
        <f>+IF(C2740&lt;&gt;"",VLOOKUP(MID(C2740,18,5),NIVELES!$A$133:$B$213,2,0),"")</f>
        <v>GALÁPAGOS</v>
      </c>
      <c r="F2740" s="80" t="s">
        <v>296</v>
      </c>
      <c r="G2740" s="81" t="str">
        <f>+IF(F2740&lt;&gt;"",VLOOKUP(F2740,NIVELES!$A$246:$C$464,3,0),"")</f>
        <v xml:space="preserve"> </v>
      </c>
      <c r="H2740" s="82" t="s">
        <v>1024</v>
      </c>
      <c r="I2740" s="78" t="s">
        <v>2201</v>
      </c>
      <c r="J2740" s="78" t="s">
        <v>2184</v>
      </c>
      <c r="K2740" s="78" t="s">
        <v>2185</v>
      </c>
      <c r="L2740" s="78" t="s">
        <v>2467</v>
      </c>
      <c r="M2740" s="78">
        <v>144</v>
      </c>
      <c r="N2740" s="78" t="s">
        <v>3032</v>
      </c>
      <c r="O2740" s="78" t="s">
        <v>2208</v>
      </c>
      <c r="P2740" s="82">
        <v>1</v>
      </c>
      <c r="Q2740" s="78" t="s">
        <v>3065</v>
      </c>
      <c r="R2740" s="82"/>
      <c r="S2740" s="82"/>
      <c r="T2740" s="82">
        <v>1</v>
      </c>
      <c r="U2740" s="82"/>
      <c r="V2740" s="82"/>
      <c r="W2740" s="82"/>
      <c r="X2740" s="82"/>
      <c r="Y2740" s="82"/>
      <c r="Z2740" s="82"/>
      <c r="AA2740" s="82"/>
      <c r="AB2740" s="82"/>
      <c r="AC2740" s="82"/>
      <c r="AD2740" s="85" t="str">
        <f>IF(A2740&lt;&gt;"",IF(D2740="DIRECCIÓN_DE_TRANSFERENCIAS","280 0031",VLOOKUP(C2740,NIVELES!$A$14:$B$105,2,0)),"")</f>
        <v>280 5610</v>
      </c>
      <c r="AE2740" s="86" t="s">
        <v>322</v>
      </c>
      <c r="AF2740" s="86" t="s">
        <v>543</v>
      </c>
      <c r="AG2740" s="79" t="str">
        <f>+IF(AF2740&lt;&gt;"",VLOOKUP(AF2740,NIVELES!$A$666:$B$673,2,0),"")</f>
        <v>DESARROLLO_INFANTIL</v>
      </c>
      <c r="AH2740" s="78" t="s">
        <v>322</v>
      </c>
      <c r="AI2740" s="79" t="str">
        <f>IF(AH2740&lt;&gt;"",VLOOKUP(CONCATENATE(AG2740,AH2740),NIVELES!$B$676:$C$745,2,0),"")</f>
        <v>Centros Infantiles Del Buen Vivir Atencion Directa -Funcionamiento Operación Y Atencion De Unidades</v>
      </c>
      <c r="AJ2740" s="78" t="s">
        <v>517</v>
      </c>
      <c r="AK2740" s="79" t="str">
        <f>+IF(AJ2740&lt;&gt;"",VLOOKUP(AJ2740,NIVELES!$A$816:$B$892,2,0),"")</f>
        <v>NO APLICA</v>
      </c>
      <c r="AL2740" s="78" t="s">
        <v>554</v>
      </c>
      <c r="AM2740" s="78">
        <v>530805</v>
      </c>
      <c r="AN2740" s="79" t="str">
        <f>IF(AM2740&lt;&gt;"",+VLOOKUP(AM2740,NIVELES!$A$1652:$B$2466,2,0),"")</f>
        <v>Materiales de Aseo</v>
      </c>
      <c r="AO2740" s="87">
        <v>1197.18</v>
      </c>
      <c r="AP2740" s="88">
        <v>0</v>
      </c>
      <c r="AQ2740" s="88">
        <v>0</v>
      </c>
      <c r="AR2740" s="88">
        <v>1197.18</v>
      </c>
      <c r="AS2740" s="88">
        <v>0</v>
      </c>
      <c r="AT2740" s="88">
        <v>0</v>
      </c>
      <c r="AU2740" s="88">
        <v>0</v>
      </c>
      <c r="AV2740" s="88">
        <v>0</v>
      </c>
      <c r="AW2740" s="88">
        <v>0</v>
      </c>
      <c r="AX2740" s="88">
        <v>0</v>
      </c>
      <c r="AY2740" s="88">
        <v>0</v>
      </c>
      <c r="AZ2740" s="88">
        <v>0</v>
      </c>
      <c r="BA2740" s="88">
        <v>0</v>
      </c>
      <c r="BB2740" s="89">
        <f t="shared" si="167"/>
        <v>1197.18</v>
      </c>
      <c r="BC2740" s="90" t="str">
        <f t="shared" si="166"/>
        <v>OK</v>
      </c>
      <c r="BD2740" s="91" t="str">
        <f t="shared" si="168"/>
        <v xml:space="preserve">                  </v>
      </c>
      <c r="BE2740" s="92">
        <f t="shared" si="169"/>
        <v>1</v>
      </c>
    </row>
    <row r="2741" spans="1:57" s="74" customFormat="1" ht="50.1" customHeight="1" x14ac:dyDescent="0.2">
      <c r="A2741" s="78" t="s">
        <v>55</v>
      </c>
      <c r="B2741" s="78" t="s">
        <v>61</v>
      </c>
      <c r="C2741" s="78" t="s">
        <v>21</v>
      </c>
      <c r="D2741" s="78" t="s">
        <v>605</v>
      </c>
      <c r="E2741" s="79" t="str">
        <f>+IF(C2741&lt;&gt;"",VLOOKUP(MID(C2741,18,5),NIVELES!$A$133:$B$213,2,0),"")</f>
        <v>GALÁPAGOS</v>
      </c>
      <c r="F2741" s="80" t="s">
        <v>296</v>
      </c>
      <c r="G2741" s="81" t="str">
        <f>+IF(F2741&lt;&gt;"",VLOOKUP(F2741,NIVELES!$A$246:$C$464,3,0),"")</f>
        <v xml:space="preserve"> </v>
      </c>
      <c r="H2741" s="82" t="s">
        <v>1024</v>
      </c>
      <c r="I2741" s="78" t="s">
        <v>2201</v>
      </c>
      <c r="J2741" s="78" t="s">
        <v>2184</v>
      </c>
      <c r="K2741" s="78" t="s">
        <v>2185</v>
      </c>
      <c r="L2741" s="78" t="s">
        <v>2467</v>
      </c>
      <c r="M2741" s="78">
        <v>144</v>
      </c>
      <c r="N2741" s="78" t="s">
        <v>3032</v>
      </c>
      <c r="O2741" s="78" t="s">
        <v>2580</v>
      </c>
      <c r="P2741" s="82">
        <v>1</v>
      </c>
      <c r="Q2741" s="78" t="s">
        <v>2810</v>
      </c>
      <c r="R2741" s="82"/>
      <c r="S2741" s="82"/>
      <c r="T2741" s="82">
        <v>1</v>
      </c>
      <c r="U2741" s="82"/>
      <c r="V2741" s="82"/>
      <c r="W2741" s="82"/>
      <c r="X2741" s="82"/>
      <c r="Y2741" s="82"/>
      <c r="Z2741" s="82"/>
      <c r="AA2741" s="82"/>
      <c r="AB2741" s="82"/>
      <c r="AC2741" s="82"/>
      <c r="AD2741" s="85" t="str">
        <f>IF(A2741&lt;&gt;"",IF(D2741="DIRECCIÓN_DE_TRANSFERENCIAS","280 0031",VLOOKUP(C2741,NIVELES!$A$14:$B$105,2,0)),"")</f>
        <v>280 5610</v>
      </c>
      <c r="AE2741" s="86" t="s">
        <v>322</v>
      </c>
      <c r="AF2741" s="86" t="s">
        <v>543</v>
      </c>
      <c r="AG2741" s="79" t="str">
        <f>+IF(AF2741&lt;&gt;"",VLOOKUP(AF2741,NIVELES!$A$666:$B$673,2,0),"")</f>
        <v>DESARROLLO_INFANTIL</v>
      </c>
      <c r="AH2741" s="78" t="s">
        <v>322</v>
      </c>
      <c r="AI2741" s="79" t="str">
        <f>IF(AH2741&lt;&gt;"",VLOOKUP(CONCATENATE(AG2741,AH2741),NIVELES!$B$676:$C$745,2,0),"")</f>
        <v>Centros Infantiles Del Buen Vivir Atencion Directa -Funcionamiento Operación Y Atencion De Unidades</v>
      </c>
      <c r="AJ2741" s="78" t="s">
        <v>517</v>
      </c>
      <c r="AK2741" s="79" t="str">
        <f>+IF(AJ2741&lt;&gt;"",VLOOKUP(AJ2741,NIVELES!$A$816:$B$892,2,0),"")</f>
        <v>NO APLICA</v>
      </c>
      <c r="AL2741" s="78" t="s">
        <v>554</v>
      </c>
      <c r="AM2741" s="78">
        <v>530812</v>
      </c>
      <c r="AN2741" s="79" t="str">
        <f>IF(AM2741&lt;&gt;"",+VLOOKUP(AM2741,NIVELES!$A$1652:$B$2466,2,0),"")</f>
        <v>Materiales Didácticos</v>
      </c>
      <c r="AO2741" s="87">
        <v>3772.7</v>
      </c>
      <c r="AP2741" s="88">
        <v>0</v>
      </c>
      <c r="AQ2741" s="88">
        <v>0</v>
      </c>
      <c r="AR2741" s="88">
        <v>3772.7</v>
      </c>
      <c r="AS2741" s="88">
        <v>0</v>
      </c>
      <c r="AT2741" s="88">
        <v>0</v>
      </c>
      <c r="AU2741" s="88">
        <v>0</v>
      </c>
      <c r="AV2741" s="88">
        <v>0</v>
      </c>
      <c r="AW2741" s="88">
        <v>0</v>
      </c>
      <c r="AX2741" s="88">
        <v>0</v>
      </c>
      <c r="AY2741" s="88">
        <v>0</v>
      </c>
      <c r="AZ2741" s="88">
        <v>0</v>
      </c>
      <c r="BA2741" s="88">
        <v>0</v>
      </c>
      <c r="BB2741" s="89">
        <f t="shared" si="167"/>
        <v>3772.7</v>
      </c>
      <c r="BC2741" s="90" t="str">
        <f t="shared" si="166"/>
        <v>OK</v>
      </c>
      <c r="BD2741" s="91" t="str">
        <f t="shared" si="168"/>
        <v xml:space="preserve">                  </v>
      </c>
      <c r="BE2741" s="92">
        <f t="shared" si="169"/>
        <v>1</v>
      </c>
    </row>
    <row r="2742" spans="1:57" s="74" customFormat="1" ht="50.1" customHeight="1" x14ac:dyDescent="0.2">
      <c r="A2742" s="78" t="s">
        <v>55</v>
      </c>
      <c r="B2742" s="78" t="s">
        <v>61</v>
      </c>
      <c r="C2742" s="78" t="s">
        <v>21</v>
      </c>
      <c r="D2742" s="78" t="s">
        <v>605</v>
      </c>
      <c r="E2742" s="79" t="str">
        <f>+IF(C2742&lt;&gt;"",VLOOKUP(MID(C2742,18,5),NIVELES!$A$133:$B$213,2,0),"")</f>
        <v>GALÁPAGOS</v>
      </c>
      <c r="F2742" s="80" t="s">
        <v>296</v>
      </c>
      <c r="G2742" s="81" t="str">
        <f>+IF(F2742&lt;&gt;"",VLOOKUP(F2742,NIVELES!$A$246:$C$464,3,0),"")</f>
        <v xml:space="preserve"> </v>
      </c>
      <c r="H2742" s="82" t="s">
        <v>1024</v>
      </c>
      <c r="I2742" s="78" t="s">
        <v>2201</v>
      </c>
      <c r="J2742" s="78" t="s">
        <v>2184</v>
      </c>
      <c r="K2742" s="78" t="s">
        <v>2185</v>
      </c>
      <c r="L2742" s="78" t="s">
        <v>3066</v>
      </c>
      <c r="M2742" s="78">
        <v>225</v>
      </c>
      <c r="N2742" s="78" t="s">
        <v>3067</v>
      </c>
      <c r="O2742" s="78" t="s">
        <v>2167</v>
      </c>
      <c r="P2742" s="82">
        <v>12</v>
      </c>
      <c r="Q2742" s="78" t="s">
        <v>3060</v>
      </c>
      <c r="R2742" s="82">
        <v>1</v>
      </c>
      <c r="S2742" s="82">
        <v>1</v>
      </c>
      <c r="T2742" s="82">
        <v>1</v>
      </c>
      <c r="U2742" s="82">
        <v>1</v>
      </c>
      <c r="V2742" s="82">
        <v>1</v>
      </c>
      <c r="W2742" s="82">
        <v>1</v>
      </c>
      <c r="X2742" s="82">
        <v>1</v>
      </c>
      <c r="Y2742" s="82">
        <v>1</v>
      </c>
      <c r="Z2742" s="82">
        <v>1</v>
      </c>
      <c r="AA2742" s="82">
        <v>1</v>
      </c>
      <c r="AB2742" s="82">
        <v>1</v>
      </c>
      <c r="AC2742" s="82">
        <v>1</v>
      </c>
      <c r="AD2742" s="85" t="str">
        <f>IF(A2742&lt;&gt;"",IF(D2742="DIRECCIÓN_DE_TRANSFERENCIAS","280 0031",VLOOKUP(C2742,NIVELES!$A$14:$B$105,2,0)),"")</f>
        <v>280 5610</v>
      </c>
      <c r="AE2742" s="86" t="s">
        <v>322</v>
      </c>
      <c r="AF2742" s="86" t="s">
        <v>543</v>
      </c>
      <c r="AG2742" s="79" t="str">
        <f>+IF(AF2742&lt;&gt;"",VLOOKUP(AF2742,NIVELES!$A$666:$B$673,2,0),"")</f>
        <v>DESARROLLO_INFANTIL</v>
      </c>
      <c r="AH2742" s="78" t="s">
        <v>452</v>
      </c>
      <c r="AI2742" s="79" t="str">
        <f>IF(AH2742&lt;&gt;"",VLOOKUP(CONCATENATE(AG2742,AH2742),NIVELES!$B$676:$C$745,2,0),"")</f>
        <v>Creciendo Con Nuestros Hijos De Atención Directa Funcionamiento, Operación Y Atención Domiciliar</v>
      </c>
      <c r="AJ2742" s="78" t="s">
        <v>517</v>
      </c>
      <c r="AK2742" s="79" t="str">
        <f>+IF(AJ2742&lt;&gt;"",VLOOKUP(AJ2742,NIVELES!$A$816:$B$892,2,0),"")</f>
        <v>NO APLICA</v>
      </c>
      <c r="AL2742" s="78" t="s">
        <v>553</v>
      </c>
      <c r="AM2742" s="78">
        <v>510105</v>
      </c>
      <c r="AN2742" s="79" t="str">
        <f>IF(AM2742&lt;&gt;"",+VLOOKUP(AM2742,NIVELES!$A$1652:$B$2466,2,0),"")</f>
        <v>Remuneraciones Unificadas</v>
      </c>
      <c r="AO2742" s="87">
        <v>67392</v>
      </c>
      <c r="AP2742" s="88">
        <v>5616</v>
      </c>
      <c r="AQ2742" s="88">
        <v>5616</v>
      </c>
      <c r="AR2742" s="88">
        <v>5616</v>
      </c>
      <c r="AS2742" s="88">
        <v>5616</v>
      </c>
      <c r="AT2742" s="88">
        <v>5616</v>
      </c>
      <c r="AU2742" s="88">
        <v>5616</v>
      </c>
      <c r="AV2742" s="88">
        <v>5616</v>
      </c>
      <c r="AW2742" s="88">
        <v>5616</v>
      </c>
      <c r="AX2742" s="88">
        <v>5616</v>
      </c>
      <c r="AY2742" s="88">
        <v>5616</v>
      </c>
      <c r="AZ2742" s="88">
        <v>5616</v>
      </c>
      <c r="BA2742" s="88">
        <v>5616</v>
      </c>
      <c r="BB2742" s="89">
        <f t="shared" si="167"/>
        <v>67392</v>
      </c>
      <c r="BC2742" s="90" t="str">
        <f t="shared" si="166"/>
        <v>OK</v>
      </c>
      <c r="BD2742" s="91" t="str">
        <f t="shared" si="168"/>
        <v xml:space="preserve">                  </v>
      </c>
      <c r="BE2742" s="92">
        <f t="shared" si="169"/>
        <v>12</v>
      </c>
    </row>
    <row r="2743" spans="1:57" s="74" customFormat="1" ht="50.1" customHeight="1" x14ac:dyDescent="0.2">
      <c r="A2743" s="78" t="s">
        <v>55</v>
      </c>
      <c r="B2743" s="78" t="s">
        <v>61</v>
      </c>
      <c r="C2743" s="78" t="s">
        <v>21</v>
      </c>
      <c r="D2743" s="78" t="s">
        <v>605</v>
      </c>
      <c r="E2743" s="79" t="str">
        <f>+IF(C2743&lt;&gt;"",VLOOKUP(MID(C2743,18,5),NIVELES!$A$133:$B$213,2,0),"")</f>
        <v>GALÁPAGOS</v>
      </c>
      <c r="F2743" s="80" t="s">
        <v>296</v>
      </c>
      <c r="G2743" s="81" t="str">
        <f>+IF(F2743&lt;&gt;"",VLOOKUP(F2743,NIVELES!$A$246:$C$464,3,0),"")</f>
        <v xml:space="preserve"> </v>
      </c>
      <c r="H2743" s="82" t="s">
        <v>1024</v>
      </c>
      <c r="I2743" s="78" t="s">
        <v>2201</v>
      </c>
      <c r="J2743" s="78" t="s">
        <v>2184</v>
      </c>
      <c r="K2743" s="78" t="s">
        <v>2185</v>
      </c>
      <c r="L2743" s="78" t="s">
        <v>3066</v>
      </c>
      <c r="M2743" s="78">
        <v>225</v>
      </c>
      <c r="N2743" s="78" t="s">
        <v>3067</v>
      </c>
      <c r="O2743" s="78" t="s">
        <v>2167</v>
      </c>
      <c r="P2743" s="82">
        <v>1</v>
      </c>
      <c r="Q2743" s="78" t="s">
        <v>3060</v>
      </c>
      <c r="R2743" s="82"/>
      <c r="S2743" s="82"/>
      <c r="T2743" s="82"/>
      <c r="U2743" s="82"/>
      <c r="V2743" s="82"/>
      <c r="W2743" s="82"/>
      <c r="X2743" s="82"/>
      <c r="Y2743" s="82"/>
      <c r="Z2743" s="82"/>
      <c r="AA2743" s="82"/>
      <c r="AB2743" s="82"/>
      <c r="AC2743" s="82">
        <v>1</v>
      </c>
      <c r="AD2743" s="85" t="str">
        <f>IF(A2743&lt;&gt;"",IF(D2743="DIRECCIÓN_DE_TRANSFERENCIAS","280 0031",VLOOKUP(C2743,NIVELES!$A$14:$B$105,2,0)),"")</f>
        <v>280 5610</v>
      </c>
      <c r="AE2743" s="86" t="s">
        <v>322</v>
      </c>
      <c r="AF2743" s="86" t="s">
        <v>543</v>
      </c>
      <c r="AG2743" s="79" t="str">
        <f>+IF(AF2743&lt;&gt;"",VLOOKUP(AF2743,NIVELES!$A$666:$B$673,2,0),"")</f>
        <v>DESARROLLO_INFANTIL</v>
      </c>
      <c r="AH2743" s="78" t="s">
        <v>452</v>
      </c>
      <c r="AI2743" s="79" t="str">
        <f>IF(AH2743&lt;&gt;"",VLOOKUP(CONCATENATE(AG2743,AH2743),NIVELES!$B$676:$C$745,2,0),"")</f>
        <v>Creciendo Con Nuestros Hijos De Atención Directa Funcionamiento, Operación Y Atención Domiciliar</v>
      </c>
      <c r="AJ2743" s="78" t="s">
        <v>517</v>
      </c>
      <c r="AK2743" s="79" t="str">
        <f>+IF(AJ2743&lt;&gt;"",VLOOKUP(AJ2743,NIVELES!$A$816:$B$892,2,0),"")</f>
        <v>NO APLICA</v>
      </c>
      <c r="AL2743" s="78" t="s">
        <v>553</v>
      </c>
      <c r="AM2743" s="78">
        <v>510203</v>
      </c>
      <c r="AN2743" s="79" t="str">
        <f>IF(AM2743&lt;&gt;"",+VLOOKUP(AM2743,NIVELES!$A$1652:$B$2466,2,0),"")</f>
        <v>Decimotercer Sueldo</v>
      </c>
      <c r="AO2743" s="87">
        <v>5616</v>
      </c>
      <c r="AP2743" s="88">
        <v>0</v>
      </c>
      <c r="AQ2743" s="88">
        <v>0</v>
      </c>
      <c r="AR2743" s="88">
        <v>0</v>
      </c>
      <c r="AS2743" s="88">
        <v>0</v>
      </c>
      <c r="AT2743" s="88">
        <v>0</v>
      </c>
      <c r="AU2743" s="88">
        <v>0</v>
      </c>
      <c r="AV2743" s="88">
        <v>0</v>
      </c>
      <c r="AW2743" s="88">
        <v>0</v>
      </c>
      <c r="AX2743" s="88">
        <v>0</v>
      </c>
      <c r="AY2743" s="88">
        <v>0</v>
      </c>
      <c r="AZ2743" s="88">
        <v>0</v>
      </c>
      <c r="BA2743" s="88">
        <v>5616</v>
      </c>
      <c r="BB2743" s="89">
        <f t="shared" si="167"/>
        <v>5616</v>
      </c>
      <c r="BC2743" s="90" t="str">
        <f t="shared" si="166"/>
        <v>OK</v>
      </c>
      <c r="BD2743" s="91" t="str">
        <f t="shared" si="168"/>
        <v xml:space="preserve">                  </v>
      </c>
      <c r="BE2743" s="92">
        <f t="shared" si="169"/>
        <v>1</v>
      </c>
    </row>
    <row r="2744" spans="1:57" s="74" customFormat="1" ht="50.1" customHeight="1" x14ac:dyDescent="0.2">
      <c r="A2744" s="78" t="s">
        <v>55</v>
      </c>
      <c r="B2744" s="78" t="s">
        <v>61</v>
      </c>
      <c r="C2744" s="78" t="s">
        <v>21</v>
      </c>
      <c r="D2744" s="78" t="s">
        <v>605</v>
      </c>
      <c r="E2744" s="79" t="str">
        <f>+IF(C2744&lt;&gt;"",VLOOKUP(MID(C2744,18,5),NIVELES!$A$133:$B$213,2,0),"")</f>
        <v>GALÁPAGOS</v>
      </c>
      <c r="F2744" s="80" t="s">
        <v>296</v>
      </c>
      <c r="G2744" s="81" t="str">
        <f>+IF(F2744&lt;&gt;"",VLOOKUP(F2744,NIVELES!$A$246:$C$464,3,0),"")</f>
        <v xml:space="preserve"> </v>
      </c>
      <c r="H2744" s="82" t="s">
        <v>1024</v>
      </c>
      <c r="I2744" s="78" t="s">
        <v>2201</v>
      </c>
      <c r="J2744" s="78" t="s">
        <v>2184</v>
      </c>
      <c r="K2744" s="78" t="s">
        <v>2185</v>
      </c>
      <c r="L2744" s="78" t="s">
        <v>3066</v>
      </c>
      <c r="M2744" s="78">
        <v>225</v>
      </c>
      <c r="N2744" s="78" t="s">
        <v>3067</v>
      </c>
      <c r="O2744" s="78" t="s">
        <v>2167</v>
      </c>
      <c r="P2744" s="82">
        <v>1</v>
      </c>
      <c r="Q2744" s="78" t="s">
        <v>3060</v>
      </c>
      <c r="R2744" s="82"/>
      <c r="S2744" s="82"/>
      <c r="T2744" s="82">
        <v>1</v>
      </c>
      <c r="U2744" s="82"/>
      <c r="V2744" s="82"/>
      <c r="W2744" s="82"/>
      <c r="X2744" s="82"/>
      <c r="Y2744" s="82"/>
      <c r="Z2744" s="82"/>
      <c r="AA2744" s="82"/>
      <c r="AB2744" s="82"/>
      <c r="AC2744" s="82"/>
      <c r="AD2744" s="85" t="str">
        <f>IF(A2744&lt;&gt;"",IF(D2744="DIRECCIÓN_DE_TRANSFERENCIAS","280 0031",VLOOKUP(C2744,NIVELES!$A$14:$B$105,2,0)),"")</f>
        <v>280 5610</v>
      </c>
      <c r="AE2744" s="86" t="s">
        <v>322</v>
      </c>
      <c r="AF2744" s="86" t="s">
        <v>543</v>
      </c>
      <c r="AG2744" s="79" t="str">
        <f>+IF(AF2744&lt;&gt;"",VLOOKUP(AF2744,NIVELES!$A$666:$B$673,2,0),"")</f>
        <v>DESARROLLO_INFANTIL</v>
      </c>
      <c r="AH2744" s="78" t="s">
        <v>452</v>
      </c>
      <c r="AI2744" s="79" t="str">
        <f>IF(AH2744&lt;&gt;"",VLOOKUP(CONCATENATE(AG2744,AH2744),NIVELES!$B$676:$C$745,2,0),"")</f>
        <v>Creciendo Con Nuestros Hijos De Atención Directa Funcionamiento, Operación Y Atención Domiciliar</v>
      </c>
      <c r="AJ2744" s="78" t="s">
        <v>517</v>
      </c>
      <c r="AK2744" s="79" t="str">
        <f>+IF(AJ2744&lt;&gt;"",VLOOKUP(AJ2744,NIVELES!$A$816:$B$892,2,0),"")</f>
        <v>NO APLICA</v>
      </c>
      <c r="AL2744" s="78" t="s">
        <v>553</v>
      </c>
      <c r="AM2744" s="78">
        <v>510204</v>
      </c>
      <c r="AN2744" s="79" t="str">
        <f>IF(AM2744&lt;&gt;"",+VLOOKUP(AM2744,NIVELES!$A$1652:$B$2466,2,0),"")</f>
        <v>Decimocuarto Sueldo</v>
      </c>
      <c r="AO2744" s="87">
        <v>3782.4</v>
      </c>
      <c r="AP2744" s="88">
        <v>0</v>
      </c>
      <c r="AQ2744" s="88">
        <v>0</v>
      </c>
      <c r="AR2744" s="88">
        <v>3782.4</v>
      </c>
      <c r="AS2744" s="88">
        <v>0</v>
      </c>
      <c r="AT2744" s="88">
        <v>0</v>
      </c>
      <c r="AU2744" s="88">
        <v>0</v>
      </c>
      <c r="AV2744" s="88">
        <v>0</v>
      </c>
      <c r="AW2744" s="88">
        <v>0</v>
      </c>
      <c r="AX2744" s="88">
        <v>0</v>
      </c>
      <c r="AY2744" s="88">
        <v>0</v>
      </c>
      <c r="AZ2744" s="88">
        <v>0</v>
      </c>
      <c r="BA2744" s="88">
        <v>0</v>
      </c>
      <c r="BB2744" s="89">
        <f t="shared" si="167"/>
        <v>3782.4</v>
      </c>
      <c r="BC2744" s="90" t="str">
        <f t="shared" si="166"/>
        <v>OK</v>
      </c>
      <c r="BD2744" s="91" t="str">
        <f t="shared" si="168"/>
        <v xml:space="preserve">                  </v>
      </c>
      <c r="BE2744" s="92">
        <f t="shared" si="169"/>
        <v>1</v>
      </c>
    </row>
    <row r="2745" spans="1:57" s="74" customFormat="1" ht="50.1" customHeight="1" x14ac:dyDescent="0.2">
      <c r="A2745" s="78" t="s">
        <v>55</v>
      </c>
      <c r="B2745" s="78" t="s">
        <v>61</v>
      </c>
      <c r="C2745" s="78" t="s">
        <v>21</v>
      </c>
      <c r="D2745" s="78" t="s">
        <v>605</v>
      </c>
      <c r="E2745" s="79" t="str">
        <f>+IF(C2745&lt;&gt;"",VLOOKUP(MID(C2745,18,5),NIVELES!$A$133:$B$213,2,0),"")</f>
        <v>GALÁPAGOS</v>
      </c>
      <c r="F2745" s="80" t="s">
        <v>296</v>
      </c>
      <c r="G2745" s="81" t="str">
        <f>+IF(F2745&lt;&gt;"",VLOOKUP(F2745,NIVELES!$A$246:$C$464,3,0),"")</f>
        <v xml:space="preserve"> </v>
      </c>
      <c r="H2745" s="82" t="s">
        <v>1024</v>
      </c>
      <c r="I2745" s="78" t="s">
        <v>2201</v>
      </c>
      <c r="J2745" s="78" t="s">
        <v>2184</v>
      </c>
      <c r="K2745" s="78" t="s">
        <v>2185</v>
      </c>
      <c r="L2745" s="78" t="s">
        <v>3066</v>
      </c>
      <c r="M2745" s="78">
        <v>225</v>
      </c>
      <c r="N2745" s="78" t="s">
        <v>3067</v>
      </c>
      <c r="O2745" s="78" t="s">
        <v>2167</v>
      </c>
      <c r="P2745" s="82">
        <v>12</v>
      </c>
      <c r="Q2745" s="78" t="s">
        <v>3060</v>
      </c>
      <c r="R2745" s="82">
        <v>1</v>
      </c>
      <c r="S2745" s="82">
        <v>1</v>
      </c>
      <c r="T2745" s="82">
        <v>1</v>
      </c>
      <c r="U2745" s="82">
        <v>1</v>
      </c>
      <c r="V2745" s="82">
        <v>1</v>
      </c>
      <c r="W2745" s="82">
        <v>1</v>
      </c>
      <c r="X2745" s="82">
        <v>1</v>
      </c>
      <c r="Y2745" s="82">
        <v>1</v>
      </c>
      <c r="Z2745" s="82">
        <v>1</v>
      </c>
      <c r="AA2745" s="82">
        <v>1</v>
      </c>
      <c r="AB2745" s="82">
        <v>1</v>
      </c>
      <c r="AC2745" s="82">
        <v>1</v>
      </c>
      <c r="AD2745" s="85" t="str">
        <f>IF(A2745&lt;&gt;"",IF(D2745="DIRECCIÓN_DE_TRANSFERENCIAS","280 0031",VLOOKUP(C2745,NIVELES!$A$14:$B$105,2,0)),"")</f>
        <v>280 5610</v>
      </c>
      <c r="AE2745" s="86" t="s">
        <v>322</v>
      </c>
      <c r="AF2745" s="86" t="s">
        <v>543</v>
      </c>
      <c r="AG2745" s="79" t="str">
        <f>+IF(AF2745&lt;&gt;"",VLOOKUP(AF2745,NIVELES!$A$666:$B$673,2,0),"")</f>
        <v>DESARROLLO_INFANTIL</v>
      </c>
      <c r="AH2745" s="78" t="s">
        <v>452</v>
      </c>
      <c r="AI2745" s="79" t="str">
        <f>IF(AH2745&lt;&gt;"",VLOOKUP(CONCATENATE(AG2745,AH2745),NIVELES!$B$676:$C$745,2,0),"")</f>
        <v>Creciendo Con Nuestros Hijos De Atención Directa Funcionamiento, Operación Y Atención Domiciliar</v>
      </c>
      <c r="AJ2745" s="78" t="s">
        <v>517</v>
      </c>
      <c r="AK2745" s="79" t="str">
        <f>+IF(AJ2745&lt;&gt;"",VLOOKUP(AJ2745,NIVELES!$A$816:$B$892,2,0),"")</f>
        <v>NO APLICA</v>
      </c>
      <c r="AL2745" s="78" t="s">
        <v>553</v>
      </c>
      <c r="AM2745" s="78">
        <v>510601</v>
      </c>
      <c r="AN2745" s="79" t="str">
        <f>IF(AM2745&lt;&gt;"",+VLOOKUP(AM2745,NIVELES!$A$1652:$B$2466,2,0),"")</f>
        <v>Aporte Patronal</v>
      </c>
      <c r="AO2745" s="87">
        <v>6503.33</v>
      </c>
      <c r="AP2745" s="88">
        <v>541.97</v>
      </c>
      <c r="AQ2745" s="88">
        <v>541.97</v>
      </c>
      <c r="AR2745" s="88">
        <v>541.97</v>
      </c>
      <c r="AS2745" s="88">
        <v>541.97</v>
      </c>
      <c r="AT2745" s="88">
        <v>541.97</v>
      </c>
      <c r="AU2745" s="88">
        <v>541.97</v>
      </c>
      <c r="AV2745" s="88">
        <v>541.97</v>
      </c>
      <c r="AW2745" s="88">
        <v>541.97</v>
      </c>
      <c r="AX2745" s="88">
        <v>541.97</v>
      </c>
      <c r="AY2745" s="88">
        <v>541.97</v>
      </c>
      <c r="AZ2745" s="88">
        <v>541.97</v>
      </c>
      <c r="BA2745" s="88">
        <v>541.66</v>
      </c>
      <c r="BB2745" s="89">
        <f t="shared" si="167"/>
        <v>6503.3300000000017</v>
      </c>
      <c r="BC2745" s="90" t="str">
        <f t="shared" si="166"/>
        <v>OK</v>
      </c>
      <c r="BD2745" s="91" t="str">
        <f t="shared" si="168"/>
        <v xml:space="preserve">                  </v>
      </c>
      <c r="BE2745" s="92">
        <f t="shared" si="169"/>
        <v>12</v>
      </c>
    </row>
    <row r="2746" spans="1:57" s="74" customFormat="1" ht="50.1" customHeight="1" x14ac:dyDescent="0.2">
      <c r="A2746" s="78" t="s">
        <v>55</v>
      </c>
      <c r="B2746" s="78" t="s">
        <v>61</v>
      </c>
      <c r="C2746" s="78" t="s">
        <v>21</v>
      </c>
      <c r="D2746" s="78" t="s">
        <v>605</v>
      </c>
      <c r="E2746" s="79" t="str">
        <f>+IF(C2746&lt;&gt;"",VLOOKUP(MID(C2746,18,5),NIVELES!$A$133:$B$213,2,0),"")</f>
        <v>GALÁPAGOS</v>
      </c>
      <c r="F2746" s="80" t="s">
        <v>296</v>
      </c>
      <c r="G2746" s="81" t="str">
        <f>+IF(F2746&lt;&gt;"",VLOOKUP(F2746,NIVELES!$A$246:$C$464,3,0),"")</f>
        <v xml:space="preserve"> </v>
      </c>
      <c r="H2746" s="82" t="s">
        <v>1024</v>
      </c>
      <c r="I2746" s="78" t="s">
        <v>2201</v>
      </c>
      <c r="J2746" s="78" t="s">
        <v>2184</v>
      </c>
      <c r="K2746" s="78" t="s">
        <v>2185</v>
      </c>
      <c r="L2746" s="78" t="s">
        <v>3066</v>
      </c>
      <c r="M2746" s="78">
        <v>225</v>
      </c>
      <c r="N2746" s="78" t="s">
        <v>3067</v>
      </c>
      <c r="O2746" s="78" t="s">
        <v>2167</v>
      </c>
      <c r="P2746" s="82">
        <v>12</v>
      </c>
      <c r="Q2746" s="78" t="s">
        <v>3060</v>
      </c>
      <c r="R2746" s="82">
        <v>1</v>
      </c>
      <c r="S2746" s="82">
        <v>1</v>
      </c>
      <c r="T2746" s="82">
        <v>1</v>
      </c>
      <c r="U2746" s="82">
        <v>1</v>
      </c>
      <c r="V2746" s="82">
        <v>1</v>
      </c>
      <c r="W2746" s="82">
        <v>1</v>
      </c>
      <c r="X2746" s="82">
        <v>1</v>
      </c>
      <c r="Y2746" s="82">
        <v>1</v>
      </c>
      <c r="Z2746" s="82">
        <v>1</v>
      </c>
      <c r="AA2746" s="82">
        <v>1</v>
      </c>
      <c r="AB2746" s="82">
        <v>1</v>
      </c>
      <c r="AC2746" s="82">
        <v>1</v>
      </c>
      <c r="AD2746" s="85" t="str">
        <f>IF(A2746&lt;&gt;"",IF(D2746="DIRECCIÓN_DE_TRANSFERENCIAS","280 0031",VLOOKUP(C2746,NIVELES!$A$14:$B$105,2,0)),"")</f>
        <v>280 5610</v>
      </c>
      <c r="AE2746" s="86" t="s">
        <v>322</v>
      </c>
      <c r="AF2746" s="86" t="s">
        <v>543</v>
      </c>
      <c r="AG2746" s="79" t="str">
        <f>+IF(AF2746&lt;&gt;"",VLOOKUP(AF2746,NIVELES!$A$666:$B$673,2,0),"")</f>
        <v>DESARROLLO_INFANTIL</v>
      </c>
      <c r="AH2746" s="78" t="s">
        <v>452</v>
      </c>
      <c r="AI2746" s="79" t="str">
        <f>IF(AH2746&lt;&gt;"",VLOOKUP(CONCATENATE(AG2746,AH2746),NIVELES!$B$676:$C$745,2,0),"")</f>
        <v>Creciendo Con Nuestros Hijos De Atención Directa Funcionamiento, Operación Y Atención Domiciliar</v>
      </c>
      <c r="AJ2746" s="78" t="s">
        <v>517</v>
      </c>
      <c r="AK2746" s="79" t="str">
        <f>+IF(AJ2746&lt;&gt;"",VLOOKUP(AJ2746,NIVELES!$A$816:$B$892,2,0),"")</f>
        <v>NO APLICA</v>
      </c>
      <c r="AL2746" s="78" t="s">
        <v>553</v>
      </c>
      <c r="AM2746" s="78">
        <v>510602</v>
      </c>
      <c r="AN2746" s="79" t="str">
        <f>IF(AM2746&lt;&gt;"",+VLOOKUP(AM2746,NIVELES!$A$1652:$B$2466,2,0),"")</f>
        <v>Fondo de Reserva</v>
      </c>
      <c r="AO2746" s="87">
        <v>5613.75</v>
      </c>
      <c r="AP2746" s="88">
        <v>0</v>
      </c>
      <c r="AQ2746" s="88">
        <v>467.8</v>
      </c>
      <c r="AR2746" s="88">
        <v>467.8</v>
      </c>
      <c r="AS2746" s="88">
        <v>467.8</v>
      </c>
      <c r="AT2746" s="88">
        <v>467.8</v>
      </c>
      <c r="AU2746" s="88">
        <v>467.8</v>
      </c>
      <c r="AV2746" s="88">
        <v>467.8</v>
      </c>
      <c r="AW2746" s="88">
        <v>467.8</v>
      </c>
      <c r="AX2746" s="88">
        <v>467.8</v>
      </c>
      <c r="AY2746" s="88">
        <v>467.8</v>
      </c>
      <c r="AZ2746" s="88">
        <v>467.8</v>
      </c>
      <c r="BA2746" s="88">
        <v>935.75</v>
      </c>
      <c r="BB2746" s="89">
        <f t="shared" si="167"/>
        <v>5613.7500000000009</v>
      </c>
      <c r="BC2746" s="90" t="str">
        <f t="shared" si="166"/>
        <v>OK</v>
      </c>
      <c r="BD2746" s="91" t="str">
        <f t="shared" si="168"/>
        <v xml:space="preserve">                  </v>
      </c>
      <c r="BE2746" s="92">
        <f t="shared" si="169"/>
        <v>12</v>
      </c>
    </row>
    <row r="2747" spans="1:57" s="74" customFormat="1" ht="50.1" customHeight="1" x14ac:dyDescent="0.2">
      <c r="A2747" s="78" t="s">
        <v>55</v>
      </c>
      <c r="B2747" s="78" t="s">
        <v>61</v>
      </c>
      <c r="C2747" s="78" t="s">
        <v>21</v>
      </c>
      <c r="D2747" s="78" t="s">
        <v>605</v>
      </c>
      <c r="E2747" s="79" t="str">
        <f>+IF(C2747&lt;&gt;"",VLOOKUP(MID(C2747,18,5),NIVELES!$A$133:$B$213,2,0),"")</f>
        <v>GALÁPAGOS</v>
      </c>
      <c r="F2747" s="80" t="s">
        <v>296</v>
      </c>
      <c r="G2747" s="81" t="str">
        <f>+IF(F2747&lt;&gt;"",VLOOKUP(F2747,NIVELES!$A$246:$C$464,3,0),"")</f>
        <v xml:space="preserve"> </v>
      </c>
      <c r="H2747" s="82" t="s">
        <v>1024</v>
      </c>
      <c r="I2747" s="78" t="s">
        <v>2201</v>
      </c>
      <c r="J2747" s="78" t="s">
        <v>2184</v>
      </c>
      <c r="K2747" s="78" t="s">
        <v>2185</v>
      </c>
      <c r="L2747" s="78" t="s">
        <v>3066</v>
      </c>
      <c r="M2747" s="78">
        <v>225</v>
      </c>
      <c r="N2747" s="78" t="s">
        <v>3067</v>
      </c>
      <c r="O2747" s="78" t="s">
        <v>2219</v>
      </c>
      <c r="P2747" s="82">
        <v>12</v>
      </c>
      <c r="Q2747" s="78" t="s">
        <v>2220</v>
      </c>
      <c r="R2747" s="82">
        <v>1</v>
      </c>
      <c r="S2747" s="82">
        <v>1</v>
      </c>
      <c r="T2747" s="82">
        <v>1</v>
      </c>
      <c r="U2747" s="82">
        <v>1</v>
      </c>
      <c r="V2747" s="82">
        <v>1</v>
      </c>
      <c r="W2747" s="82">
        <v>1</v>
      </c>
      <c r="X2747" s="82">
        <v>1</v>
      </c>
      <c r="Y2747" s="82">
        <v>1</v>
      </c>
      <c r="Z2747" s="82">
        <v>1</v>
      </c>
      <c r="AA2747" s="82">
        <v>1</v>
      </c>
      <c r="AB2747" s="82">
        <v>1</v>
      </c>
      <c r="AC2747" s="82">
        <v>1</v>
      </c>
      <c r="AD2747" s="85" t="str">
        <f>IF(A2747&lt;&gt;"",IF(D2747="DIRECCIÓN_DE_TRANSFERENCIAS","280 0031",VLOOKUP(C2747,NIVELES!$A$14:$B$105,2,0)),"")</f>
        <v>280 5610</v>
      </c>
      <c r="AE2747" s="86" t="s">
        <v>322</v>
      </c>
      <c r="AF2747" s="86" t="s">
        <v>543</v>
      </c>
      <c r="AG2747" s="79" t="str">
        <f>+IF(AF2747&lt;&gt;"",VLOOKUP(AF2747,NIVELES!$A$666:$B$673,2,0),"")</f>
        <v>DESARROLLO_INFANTIL</v>
      </c>
      <c r="AH2747" s="78" t="s">
        <v>452</v>
      </c>
      <c r="AI2747" s="79" t="str">
        <f>IF(AH2747&lt;&gt;"",VLOOKUP(CONCATENATE(AG2747,AH2747),NIVELES!$B$676:$C$745,2,0),"")</f>
        <v>Creciendo Con Nuestros Hijos De Atención Directa Funcionamiento, Operación Y Atención Domiciliar</v>
      </c>
      <c r="AJ2747" s="78" t="s">
        <v>517</v>
      </c>
      <c r="AK2747" s="79" t="str">
        <f>+IF(AJ2747&lt;&gt;"",VLOOKUP(AJ2747,NIVELES!$A$816:$B$892,2,0),"")</f>
        <v>NO APLICA</v>
      </c>
      <c r="AL2747" s="78" t="s">
        <v>554</v>
      </c>
      <c r="AM2747" s="78">
        <v>530105</v>
      </c>
      <c r="AN2747" s="79" t="str">
        <f>IF(AM2747&lt;&gt;"",+VLOOKUP(AM2747,NIVELES!$A$1652:$B$2466,2,0),"")</f>
        <v>Telecomunicaciones</v>
      </c>
      <c r="AO2747" s="87">
        <v>0</v>
      </c>
      <c r="AP2747" s="88">
        <v>0</v>
      </c>
      <c r="AQ2747" s="88">
        <v>0</v>
      </c>
      <c r="AR2747" s="88">
        <v>0</v>
      </c>
      <c r="AS2747" s="88">
        <v>0</v>
      </c>
      <c r="AT2747" s="88">
        <v>0</v>
      </c>
      <c r="AU2747" s="88">
        <v>0</v>
      </c>
      <c r="AV2747" s="88">
        <v>0</v>
      </c>
      <c r="AW2747" s="88">
        <v>0</v>
      </c>
      <c r="AX2747" s="88">
        <v>0</v>
      </c>
      <c r="AY2747" s="88">
        <v>0</v>
      </c>
      <c r="AZ2747" s="88">
        <v>0</v>
      </c>
      <c r="BA2747" s="88">
        <v>0</v>
      </c>
      <c r="BB2747" s="89">
        <f t="shared" si="167"/>
        <v>0</v>
      </c>
      <c r="BC2747" s="90" t="str">
        <f t="shared" si="166"/>
        <v>OK</v>
      </c>
      <c r="BD2747" s="91" t="str">
        <f t="shared" si="168"/>
        <v xml:space="preserve">                  </v>
      </c>
      <c r="BE2747" s="92">
        <f t="shared" si="169"/>
        <v>12</v>
      </c>
    </row>
    <row r="2748" spans="1:57" s="74" customFormat="1" ht="50.1" customHeight="1" x14ac:dyDescent="0.2">
      <c r="A2748" s="78" t="s">
        <v>55</v>
      </c>
      <c r="B2748" s="78" t="s">
        <v>61</v>
      </c>
      <c r="C2748" s="78" t="s">
        <v>21</v>
      </c>
      <c r="D2748" s="78" t="s">
        <v>605</v>
      </c>
      <c r="E2748" s="79" t="str">
        <f>+IF(C2748&lt;&gt;"",VLOOKUP(MID(C2748,18,5),NIVELES!$A$133:$B$213,2,0),"")</f>
        <v>GALÁPAGOS</v>
      </c>
      <c r="F2748" s="80" t="s">
        <v>296</v>
      </c>
      <c r="G2748" s="81" t="str">
        <f>+IF(F2748&lt;&gt;"",VLOOKUP(F2748,NIVELES!$A$246:$C$464,3,0),"")</f>
        <v xml:space="preserve"> </v>
      </c>
      <c r="H2748" s="82" t="s">
        <v>1024</v>
      </c>
      <c r="I2748" s="78" t="s">
        <v>2201</v>
      </c>
      <c r="J2748" s="78" t="s">
        <v>2184</v>
      </c>
      <c r="K2748" s="78" t="s">
        <v>2185</v>
      </c>
      <c r="L2748" s="78" t="s">
        <v>3066</v>
      </c>
      <c r="M2748" s="78">
        <v>225</v>
      </c>
      <c r="N2748" s="78" t="s">
        <v>3067</v>
      </c>
      <c r="O2748" s="78" t="s">
        <v>2583</v>
      </c>
      <c r="P2748" s="82">
        <v>1</v>
      </c>
      <c r="Q2748" s="78" t="s">
        <v>2239</v>
      </c>
      <c r="R2748" s="82"/>
      <c r="S2748" s="82"/>
      <c r="T2748" s="82"/>
      <c r="U2748" s="82"/>
      <c r="V2748" s="82"/>
      <c r="W2748" s="82">
        <v>1</v>
      </c>
      <c r="X2748" s="82"/>
      <c r="Y2748" s="82"/>
      <c r="Z2748" s="82"/>
      <c r="AA2748" s="82"/>
      <c r="AB2748" s="82"/>
      <c r="AC2748" s="82"/>
      <c r="AD2748" s="85" t="str">
        <f>IF(A2748&lt;&gt;"",IF(D2748="DIRECCIÓN_DE_TRANSFERENCIAS","280 0031",VLOOKUP(C2748,NIVELES!$A$14:$B$105,2,0)),"")</f>
        <v>280 5610</v>
      </c>
      <c r="AE2748" s="86" t="s">
        <v>322</v>
      </c>
      <c r="AF2748" s="86" t="s">
        <v>543</v>
      </c>
      <c r="AG2748" s="79" t="str">
        <f>+IF(AF2748&lt;&gt;"",VLOOKUP(AF2748,NIVELES!$A$666:$B$673,2,0),"")</f>
        <v>DESARROLLO_INFANTIL</v>
      </c>
      <c r="AH2748" s="78" t="s">
        <v>452</v>
      </c>
      <c r="AI2748" s="79" t="str">
        <f>IF(AH2748&lt;&gt;"",VLOOKUP(CONCATENATE(AG2748,AH2748),NIVELES!$B$676:$C$745,2,0),"")</f>
        <v>Creciendo Con Nuestros Hijos De Atención Directa Funcionamiento, Operación Y Atención Domiciliar</v>
      </c>
      <c r="AJ2748" s="78" t="s">
        <v>517</v>
      </c>
      <c r="AK2748" s="79" t="str">
        <f>+IF(AJ2748&lt;&gt;"",VLOOKUP(AJ2748,NIVELES!$A$816:$B$892,2,0),"")</f>
        <v>NO APLICA</v>
      </c>
      <c r="AL2748" s="78" t="s">
        <v>554</v>
      </c>
      <c r="AM2748" s="78">
        <v>530802</v>
      </c>
      <c r="AN2748" s="79" t="str">
        <f>IF(AM2748&lt;&gt;"",+VLOOKUP(AM2748,NIVELES!$A$1652:$B$2466,2,0),"")</f>
        <v>Vestuario, Lencería, Prendas de Protección; y, Accesorios para Uniformes Militares y Policiales; y, Carpas</v>
      </c>
      <c r="AO2748" s="87">
        <v>0</v>
      </c>
      <c r="AP2748" s="88">
        <v>0</v>
      </c>
      <c r="AQ2748" s="88">
        <v>0</v>
      </c>
      <c r="AR2748" s="88">
        <v>0</v>
      </c>
      <c r="AS2748" s="88">
        <v>0</v>
      </c>
      <c r="AT2748" s="88">
        <v>0</v>
      </c>
      <c r="AU2748" s="88">
        <v>0</v>
      </c>
      <c r="AV2748" s="88">
        <v>0</v>
      </c>
      <c r="AW2748" s="88">
        <v>0</v>
      </c>
      <c r="AX2748" s="88">
        <v>0</v>
      </c>
      <c r="AY2748" s="88">
        <v>0</v>
      </c>
      <c r="AZ2748" s="88">
        <v>0</v>
      </c>
      <c r="BA2748" s="88">
        <v>0</v>
      </c>
      <c r="BB2748" s="89">
        <f t="shared" si="167"/>
        <v>0</v>
      </c>
      <c r="BC2748" s="90" t="str">
        <f t="shared" si="166"/>
        <v>OK</v>
      </c>
      <c r="BD2748" s="91" t="str">
        <f t="shared" si="168"/>
        <v xml:space="preserve">                  </v>
      </c>
      <c r="BE2748" s="92">
        <f t="shared" si="169"/>
        <v>1</v>
      </c>
    </row>
    <row r="2749" spans="1:57" s="74" customFormat="1" ht="50.1" customHeight="1" x14ac:dyDescent="0.2">
      <c r="A2749" s="78" t="s">
        <v>55</v>
      </c>
      <c r="B2749" s="78" t="s">
        <v>61</v>
      </c>
      <c r="C2749" s="78" t="s">
        <v>21</v>
      </c>
      <c r="D2749" s="78" t="s">
        <v>605</v>
      </c>
      <c r="E2749" s="79" t="str">
        <f>+IF(C2749&lt;&gt;"",VLOOKUP(MID(C2749,18,5),NIVELES!$A$133:$B$213,2,0),"")</f>
        <v>GALÁPAGOS</v>
      </c>
      <c r="F2749" s="80" t="s">
        <v>296</v>
      </c>
      <c r="G2749" s="81" t="str">
        <f>+IF(F2749&lt;&gt;"",VLOOKUP(F2749,NIVELES!$A$246:$C$464,3,0),"")</f>
        <v xml:space="preserve"> </v>
      </c>
      <c r="H2749" s="82" t="s">
        <v>1024</v>
      </c>
      <c r="I2749" s="78" t="s">
        <v>2201</v>
      </c>
      <c r="J2749" s="78" t="s">
        <v>2184</v>
      </c>
      <c r="K2749" s="78" t="s">
        <v>2185</v>
      </c>
      <c r="L2749" s="78" t="s">
        <v>3066</v>
      </c>
      <c r="M2749" s="78">
        <v>225</v>
      </c>
      <c r="N2749" s="78" t="s">
        <v>3067</v>
      </c>
      <c r="O2749" s="78" t="s">
        <v>2252</v>
      </c>
      <c r="P2749" s="82">
        <v>1</v>
      </c>
      <c r="Q2749" s="78" t="s">
        <v>2810</v>
      </c>
      <c r="R2749" s="82"/>
      <c r="S2749" s="82"/>
      <c r="T2749" s="82"/>
      <c r="U2749" s="82">
        <v>1</v>
      </c>
      <c r="V2749" s="82"/>
      <c r="W2749" s="82"/>
      <c r="X2749" s="82"/>
      <c r="Y2749" s="82"/>
      <c r="Z2749" s="82"/>
      <c r="AA2749" s="82"/>
      <c r="AB2749" s="82"/>
      <c r="AC2749" s="82"/>
      <c r="AD2749" s="85" t="str">
        <f>IF(A2749&lt;&gt;"",IF(D2749="DIRECCIÓN_DE_TRANSFERENCIAS","280 0031",VLOOKUP(C2749,NIVELES!$A$14:$B$105,2,0)),"")</f>
        <v>280 5610</v>
      </c>
      <c r="AE2749" s="86" t="s">
        <v>322</v>
      </c>
      <c r="AF2749" s="86" t="s">
        <v>543</v>
      </c>
      <c r="AG2749" s="79" t="str">
        <f>+IF(AF2749&lt;&gt;"",VLOOKUP(AF2749,NIVELES!$A$666:$B$673,2,0),"")</f>
        <v>DESARROLLO_INFANTIL</v>
      </c>
      <c r="AH2749" s="78" t="s">
        <v>452</v>
      </c>
      <c r="AI2749" s="79" t="str">
        <f>IF(AH2749&lt;&gt;"",VLOOKUP(CONCATENATE(AG2749,AH2749),NIVELES!$B$676:$C$745,2,0),"")</f>
        <v>Creciendo Con Nuestros Hijos De Atención Directa Funcionamiento, Operación Y Atención Domiciliar</v>
      </c>
      <c r="AJ2749" s="78" t="s">
        <v>517</v>
      </c>
      <c r="AK2749" s="79" t="str">
        <f>+IF(AJ2749&lt;&gt;"",VLOOKUP(AJ2749,NIVELES!$A$816:$B$892,2,0),"")</f>
        <v>NO APLICA</v>
      </c>
      <c r="AL2749" s="78" t="s">
        <v>554</v>
      </c>
      <c r="AM2749" s="78">
        <v>530812</v>
      </c>
      <c r="AN2749" s="79" t="str">
        <f>IF(AM2749&lt;&gt;"",+VLOOKUP(AM2749,NIVELES!$A$1652:$B$2466,2,0),"")</f>
        <v>Materiales Didácticos</v>
      </c>
      <c r="AO2749" s="87">
        <v>0</v>
      </c>
      <c r="AP2749" s="88">
        <v>0</v>
      </c>
      <c r="AQ2749" s="88">
        <v>0</v>
      </c>
      <c r="AR2749" s="88">
        <v>0</v>
      </c>
      <c r="AS2749" s="88">
        <v>0</v>
      </c>
      <c r="AT2749" s="88">
        <v>0</v>
      </c>
      <c r="AU2749" s="88">
        <v>0</v>
      </c>
      <c r="AV2749" s="88">
        <v>0</v>
      </c>
      <c r="AW2749" s="88">
        <v>0</v>
      </c>
      <c r="AX2749" s="88">
        <v>0</v>
      </c>
      <c r="AY2749" s="88">
        <v>0</v>
      </c>
      <c r="AZ2749" s="88">
        <v>0</v>
      </c>
      <c r="BA2749" s="88">
        <v>0</v>
      </c>
      <c r="BB2749" s="89">
        <f t="shared" si="167"/>
        <v>0</v>
      </c>
      <c r="BC2749" s="90" t="str">
        <f t="shared" si="166"/>
        <v>OK</v>
      </c>
      <c r="BD2749" s="91" t="str">
        <f t="shared" si="168"/>
        <v xml:space="preserve">                  </v>
      </c>
      <c r="BE2749" s="92">
        <f t="shared" si="169"/>
        <v>1</v>
      </c>
    </row>
    <row r="2750" spans="1:57" s="74" customFormat="1" ht="50.1" customHeight="1" x14ac:dyDescent="0.2">
      <c r="A2750" s="78" t="s">
        <v>55</v>
      </c>
      <c r="B2750" s="78" t="s">
        <v>61</v>
      </c>
      <c r="C2750" s="78" t="s">
        <v>21</v>
      </c>
      <c r="D2750" s="78" t="s">
        <v>605</v>
      </c>
      <c r="E2750" s="79" t="str">
        <f>+IF(C2750&lt;&gt;"",VLOOKUP(MID(C2750,18,5),NIVELES!$A$133:$B$213,2,0),"")</f>
        <v>GALÁPAGOS</v>
      </c>
      <c r="F2750" s="80" t="s">
        <v>296</v>
      </c>
      <c r="G2750" s="81" t="str">
        <f>+IF(F2750&lt;&gt;"",VLOOKUP(F2750,NIVELES!$A$246:$C$464,3,0),"")</f>
        <v xml:space="preserve"> </v>
      </c>
      <c r="H2750" s="82" t="s">
        <v>1024</v>
      </c>
      <c r="I2750" s="78" t="s">
        <v>2201</v>
      </c>
      <c r="J2750" s="78" t="s">
        <v>2184</v>
      </c>
      <c r="K2750" s="78" t="s">
        <v>2185</v>
      </c>
      <c r="L2750" s="78" t="s">
        <v>2975</v>
      </c>
      <c r="M2750" s="78">
        <v>81</v>
      </c>
      <c r="N2750" s="78" t="s">
        <v>2976</v>
      </c>
      <c r="O2750" s="78" t="s">
        <v>2222</v>
      </c>
      <c r="P2750" s="82">
        <v>1</v>
      </c>
      <c r="Q2750" s="78" t="s">
        <v>2223</v>
      </c>
      <c r="R2750" s="82">
        <v>1</v>
      </c>
      <c r="S2750" s="82"/>
      <c r="T2750" s="82"/>
      <c r="U2750" s="82"/>
      <c r="V2750" s="82"/>
      <c r="W2750" s="82"/>
      <c r="X2750" s="82"/>
      <c r="Y2750" s="82"/>
      <c r="Z2750" s="82"/>
      <c r="AA2750" s="82"/>
      <c r="AB2750" s="82"/>
      <c r="AC2750" s="82"/>
      <c r="AD2750" s="85" t="str">
        <f>IF(A2750&lt;&gt;"",IF(D2750="DIRECCIÓN_DE_TRANSFERENCIAS","280 0031",VLOOKUP(C2750,NIVELES!$A$14:$B$105,2,0)),"")</f>
        <v>280 5610</v>
      </c>
      <c r="AE2750" s="86" t="s">
        <v>322</v>
      </c>
      <c r="AF2750" s="86" t="s">
        <v>543</v>
      </c>
      <c r="AG2750" s="79" t="str">
        <f>+IF(AF2750&lt;&gt;"",VLOOKUP(AF2750,NIVELES!$A$666:$B$673,2,0),"")</f>
        <v>DESARROLLO_INFANTIL</v>
      </c>
      <c r="AH2750" s="78" t="s">
        <v>320</v>
      </c>
      <c r="AI2750" s="79" t="str">
        <f>IF(AH2750&lt;&gt;"",VLOOKUP(CONCATENATE(AG2750,AH2750),NIVELES!$B$676:$C$745,2,0),"")</f>
        <v>Asegurar La Operacion Y Atencion De Cibv  Administrados Por Prestacion De Servicios A Traves De Cooperantes  Para Contribuir Al Desarrollo Integral De Niñas Y Niños</v>
      </c>
      <c r="AJ2750" s="78" t="s">
        <v>387</v>
      </c>
      <c r="AK2750" s="79" t="str">
        <f>+IF(AJ2750&lt;&gt;"",VLOOKUP(AJ2750,NIVELES!$A$816:$B$892,2,0),"")</f>
        <v>ASEGURAR EL DESARROLLO INFANTIL Y LA EDUCACIÓN INTEGRAL, CON CALIDAD Y CALIDEZ PARA TODOS LOS NIÑOS, NIÑAS Y ADOLESCENTES</v>
      </c>
      <c r="AL2750" s="78" t="s">
        <v>556</v>
      </c>
      <c r="AM2750" s="78">
        <v>580104</v>
      </c>
      <c r="AN2750" s="79" t="str">
        <f>IF(AM2750&lt;&gt;"",+VLOOKUP(AM2750,NIVELES!$A$1652:$B$2466,2,0),"")</f>
        <v>A Gobiernos Autónomos Descentralizados</v>
      </c>
      <c r="AO2750" s="87">
        <v>118920.9</v>
      </c>
      <c r="AP2750" s="88">
        <v>0</v>
      </c>
      <c r="AQ2750" s="88">
        <v>29730.23</v>
      </c>
      <c r="AR2750" s="88">
        <v>0</v>
      </c>
      <c r="AS2750" s="88">
        <v>29730.22</v>
      </c>
      <c r="AT2750" s="88">
        <v>0</v>
      </c>
      <c r="AU2750" s="88">
        <v>0</v>
      </c>
      <c r="AV2750" s="88">
        <v>29730.22</v>
      </c>
      <c r="AW2750" s="88">
        <v>0</v>
      </c>
      <c r="AX2750" s="88">
        <v>0</v>
      </c>
      <c r="AY2750" s="88">
        <v>29730.23</v>
      </c>
      <c r="AZ2750" s="88">
        <v>0</v>
      </c>
      <c r="BA2750" s="88">
        <v>0</v>
      </c>
      <c r="BB2750" s="89">
        <f t="shared" si="167"/>
        <v>118920.9</v>
      </c>
      <c r="BC2750" s="90" t="str">
        <f t="shared" si="166"/>
        <v>OK</v>
      </c>
      <c r="BD2750" s="91" t="str">
        <f t="shared" si="168"/>
        <v xml:space="preserve">                  </v>
      </c>
      <c r="BE2750" s="92">
        <f t="shared" si="169"/>
        <v>1</v>
      </c>
    </row>
    <row r="2751" spans="1:57" s="74" customFormat="1" ht="50.1" customHeight="1" x14ac:dyDescent="0.2">
      <c r="A2751" s="78" t="s">
        <v>55</v>
      </c>
      <c r="B2751" s="78" t="s">
        <v>61</v>
      </c>
      <c r="C2751" s="78" t="s">
        <v>21</v>
      </c>
      <c r="D2751" s="78" t="s">
        <v>605</v>
      </c>
      <c r="E2751" s="79" t="str">
        <f>+IF(C2751&lt;&gt;"",VLOOKUP(MID(C2751,18,5),NIVELES!$A$133:$B$213,2,0),"")</f>
        <v>GALÁPAGOS</v>
      </c>
      <c r="F2751" s="80" t="s">
        <v>296</v>
      </c>
      <c r="G2751" s="81" t="str">
        <f>+IF(F2751&lt;&gt;"",VLOOKUP(F2751,NIVELES!$A$246:$C$464,3,0),"")</f>
        <v xml:space="preserve"> </v>
      </c>
      <c r="H2751" s="82" t="s">
        <v>1024</v>
      </c>
      <c r="I2751" s="78" t="s">
        <v>2201</v>
      </c>
      <c r="J2751" s="78" t="s">
        <v>2184</v>
      </c>
      <c r="K2751" s="78" t="s">
        <v>2185</v>
      </c>
      <c r="L2751" s="78" t="s">
        <v>2975</v>
      </c>
      <c r="M2751" s="78">
        <v>81</v>
      </c>
      <c r="N2751" s="78" t="s">
        <v>2976</v>
      </c>
      <c r="O2751" s="78" t="s">
        <v>2222</v>
      </c>
      <c r="P2751" s="82">
        <v>1</v>
      </c>
      <c r="Q2751" s="78" t="s">
        <v>2223</v>
      </c>
      <c r="R2751" s="82">
        <v>1</v>
      </c>
      <c r="S2751" s="82"/>
      <c r="T2751" s="82"/>
      <c r="U2751" s="82"/>
      <c r="V2751" s="82"/>
      <c r="W2751" s="82"/>
      <c r="X2751" s="82"/>
      <c r="Y2751" s="82"/>
      <c r="Z2751" s="82"/>
      <c r="AA2751" s="82"/>
      <c r="AB2751" s="82"/>
      <c r="AC2751" s="82"/>
      <c r="AD2751" s="85" t="str">
        <f>IF(A2751&lt;&gt;"",IF(D2751="DIRECCIÓN_DE_TRANSFERENCIAS","280 0031",VLOOKUP(C2751,NIVELES!$A$14:$B$105,2,0)),"")</f>
        <v>280 5610</v>
      </c>
      <c r="AE2751" s="86" t="s">
        <v>322</v>
      </c>
      <c r="AF2751" s="86" t="s">
        <v>543</v>
      </c>
      <c r="AG2751" s="79" t="str">
        <f>+IF(AF2751&lt;&gt;"",VLOOKUP(AF2751,NIVELES!$A$666:$B$673,2,0),"")</f>
        <v>DESARROLLO_INFANTIL</v>
      </c>
      <c r="AH2751" s="78" t="s">
        <v>320</v>
      </c>
      <c r="AI2751" s="79" t="str">
        <f>IF(AH2751&lt;&gt;"",VLOOKUP(CONCATENATE(AG2751,AH2751),NIVELES!$B$676:$C$745,2,0),"")</f>
        <v>Asegurar La Operacion Y Atencion De Cibv  Administrados Por Prestacion De Servicios A Traves De Cooperantes  Para Contribuir Al Desarrollo Integral De Niñas Y Niños</v>
      </c>
      <c r="AJ2751" s="78" t="s">
        <v>387</v>
      </c>
      <c r="AK2751" s="79" t="str">
        <f>+IF(AJ2751&lt;&gt;"",VLOOKUP(AJ2751,NIVELES!$A$816:$B$892,2,0),"")</f>
        <v>ASEGURAR EL DESARROLLO INFANTIL Y LA EDUCACIÓN INTEGRAL, CON CALIDAD Y CALIDEZ PARA TODOS LOS NIÑOS, NIÑAS Y ADOLESCENTES</v>
      </c>
      <c r="AL2751" s="78" t="s">
        <v>556</v>
      </c>
      <c r="AM2751" s="78">
        <v>580204</v>
      </c>
      <c r="AN2751" s="79" t="str">
        <f>IF(AM2751&lt;&gt;"",+VLOOKUP(AM2751,NIVELES!$A$1652:$B$2466,2,0),"")</f>
        <v>Al Sector Privado no Financiero</v>
      </c>
      <c r="AO2751" s="87">
        <v>47653.68</v>
      </c>
      <c r="AP2751" s="88">
        <v>0</v>
      </c>
      <c r="AQ2751" s="88">
        <v>23826.84</v>
      </c>
      <c r="AR2751" s="88">
        <v>0</v>
      </c>
      <c r="AS2751" s="88">
        <v>23826.84</v>
      </c>
      <c r="AT2751" s="88">
        <v>0</v>
      </c>
      <c r="AU2751" s="88">
        <v>0</v>
      </c>
      <c r="AV2751" s="88">
        <v>0</v>
      </c>
      <c r="AW2751" s="88">
        <v>0</v>
      </c>
      <c r="AX2751" s="88">
        <v>0</v>
      </c>
      <c r="AY2751" s="88">
        <v>0</v>
      </c>
      <c r="AZ2751" s="88">
        <v>0</v>
      </c>
      <c r="BA2751" s="88">
        <v>0</v>
      </c>
      <c r="BB2751" s="89">
        <f t="shared" si="167"/>
        <v>47653.68</v>
      </c>
      <c r="BC2751" s="90" t="str">
        <f t="shared" si="166"/>
        <v>OK</v>
      </c>
      <c r="BD2751" s="91" t="str">
        <f t="shared" si="168"/>
        <v xml:space="preserve">                  </v>
      </c>
      <c r="BE2751" s="92">
        <f t="shared" si="169"/>
        <v>1</v>
      </c>
    </row>
    <row r="2752" spans="1:57" s="74" customFormat="1" ht="50.1" customHeight="1" x14ac:dyDescent="0.2">
      <c r="A2752" s="78" t="s">
        <v>55</v>
      </c>
      <c r="B2752" s="78" t="s">
        <v>61</v>
      </c>
      <c r="C2752" s="78" t="s">
        <v>21</v>
      </c>
      <c r="D2752" s="78" t="s">
        <v>792</v>
      </c>
      <c r="E2752" s="79" t="str">
        <f>+IF(C2752&lt;&gt;"",VLOOKUP(MID(C2752,18,5),NIVELES!$A$133:$B$213,2,0),"")</f>
        <v>GALÁPAGOS</v>
      </c>
      <c r="F2752" s="80" t="s">
        <v>296</v>
      </c>
      <c r="G2752" s="81" t="str">
        <f>+IF(F2752&lt;&gt;"",VLOOKUP(F2752,NIVELES!$A$246:$C$464,3,0),"")</f>
        <v xml:space="preserve"> </v>
      </c>
      <c r="H2752" s="82" t="s">
        <v>1024</v>
      </c>
      <c r="I2752" s="78" t="s">
        <v>2189</v>
      </c>
      <c r="J2752" s="78" t="s">
        <v>2184</v>
      </c>
      <c r="K2752" s="78" t="s">
        <v>2185</v>
      </c>
      <c r="L2752" s="78" t="s">
        <v>2240</v>
      </c>
      <c r="M2752" s="78">
        <v>5</v>
      </c>
      <c r="N2752" s="78" t="s">
        <v>3068</v>
      </c>
      <c r="O2752" s="78" t="s">
        <v>2167</v>
      </c>
      <c r="P2752" s="82">
        <v>1</v>
      </c>
      <c r="Q2752" s="78" t="s">
        <v>2829</v>
      </c>
      <c r="R2752" s="82"/>
      <c r="S2752" s="82"/>
      <c r="T2752" s="82"/>
      <c r="U2752" s="82"/>
      <c r="V2752" s="82"/>
      <c r="W2752" s="82"/>
      <c r="X2752" s="82"/>
      <c r="Y2752" s="82"/>
      <c r="Z2752" s="82"/>
      <c r="AA2752" s="82"/>
      <c r="AB2752" s="82"/>
      <c r="AC2752" s="82">
        <v>1</v>
      </c>
      <c r="AD2752" s="85" t="str">
        <f>IF(A2752&lt;&gt;"",IF(D2752="DIRECCIÓN_DE_TRANSFERENCIAS","280 0031",VLOOKUP(C2752,NIVELES!$A$14:$B$105,2,0)),"")</f>
        <v>280 5610</v>
      </c>
      <c r="AE2752" s="86" t="s">
        <v>322</v>
      </c>
      <c r="AF2752" s="86" t="s">
        <v>544</v>
      </c>
      <c r="AG2752" s="79" t="str">
        <f>+IF(AF2752&lt;&gt;"",VLOOKUP(AF2752,NIVELES!$A$666:$B$673,2,0),"")</f>
        <v>PROTECCIÓN_SOCIAL_A_LA_FAMILIA._ASEGURAMIENTO_NO_CONTRIBUTIVO_E_INCLUSIÓN_ECONÓMICA_Y_MOVILIDAD_SOCIAL</v>
      </c>
      <c r="AH2752" s="78" t="s">
        <v>513</v>
      </c>
      <c r="AI2752" s="79" t="str">
        <f>IF(AH2752&lt;&gt;"",VLOOKUP(CONCATENATE(AG2752,AH2752),NIVELES!$B$676:$C$745,2,0),"")</f>
        <v>Acompañamiento Familiar</v>
      </c>
      <c r="AJ2752" s="78" t="s">
        <v>517</v>
      </c>
      <c r="AK2752" s="79" t="str">
        <f>+IF(AJ2752&lt;&gt;"",VLOOKUP(AJ2752,NIVELES!$A$816:$B$892,2,0),"")</f>
        <v>NO APLICA</v>
      </c>
      <c r="AL2752" s="78" t="s">
        <v>553</v>
      </c>
      <c r="AM2752" s="78">
        <v>510203</v>
      </c>
      <c r="AN2752" s="79" t="str">
        <f>IF(AM2752&lt;&gt;"",+VLOOKUP(AM2752,NIVELES!$A$1652:$B$2466,2,0),"")</f>
        <v>Decimotercer Sueldo</v>
      </c>
      <c r="AO2752" s="87">
        <v>5126.8</v>
      </c>
      <c r="AP2752" s="88">
        <v>0</v>
      </c>
      <c r="AQ2752" s="88">
        <v>0</v>
      </c>
      <c r="AR2752" s="88">
        <v>0</v>
      </c>
      <c r="AS2752" s="88">
        <v>0</v>
      </c>
      <c r="AT2752" s="88">
        <v>0</v>
      </c>
      <c r="AU2752" s="88">
        <v>0</v>
      </c>
      <c r="AV2752" s="88">
        <v>0</v>
      </c>
      <c r="AW2752" s="88">
        <v>0</v>
      </c>
      <c r="AX2752" s="88">
        <v>0</v>
      </c>
      <c r="AY2752" s="88">
        <v>0</v>
      </c>
      <c r="AZ2752" s="88">
        <v>0</v>
      </c>
      <c r="BA2752" s="88">
        <v>5126.8</v>
      </c>
      <c r="BB2752" s="89">
        <f t="shared" si="167"/>
        <v>5126.8</v>
      </c>
      <c r="BC2752" s="90" t="str">
        <f t="shared" si="166"/>
        <v>OK</v>
      </c>
      <c r="BD2752" s="91" t="str">
        <f t="shared" si="168"/>
        <v xml:space="preserve">                  </v>
      </c>
      <c r="BE2752" s="92">
        <f t="shared" si="169"/>
        <v>1</v>
      </c>
    </row>
    <row r="2753" spans="1:57" s="74" customFormat="1" ht="50.1" customHeight="1" x14ac:dyDescent="0.2">
      <c r="A2753" s="78" t="s">
        <v>55</v>
      </c>
      <c r="B2753" s="78" t="s">
        <v>61</v>
      </c>
      <c r="C2753" s="78" t="s">
        <v>21</v>
      </c>
      <c r="D2753" s="78" t="s">
        <v>792</v>
      </c>
      <c r="E2753" s="79" t="str">
        <f>+IF(C2753&lt;&gt;"",VLOOKUP(MID(C2753,18,5),NIVELES!$A$133:$B$213,2,0),"")</f>
        <v>GALÁPAGOS</v>
      </c>
      <c r="F2753" s="80" t="s">
        <v>296</v>
      </c>
      <c r="G2753" s="81" t="str">
        <f>+IF(F2753&lt;&gt;"",VLOOKUP(F2753,NIVELES!$A$246:$C$464,3,0),"")</f>
        <v xml:space="preserve"> </v>
      </c>
      <c r="H2753" s="82" t="s">
        <v>1024</v>
      </c>
      <c r="I2753" s="78" t="s">
        <v>2189</v>
      </c>
      <c r="J2753" s="78" t="s">
        <v>2184</v>
      </c>
      <c r="K2753" s="78" t="s">
        <v>2185</v>
      </c>
      <c r="L2753" s="78" t="s">
        <v>2240</v>
      </c>
      <c r="M2753" s="78">
        <v>5</v>
      </c>
      <c r="N2753" s="78" t="s">
        <v>3068</v>
      </c>
      <c r="O2753" s="78" t="s">
        <v>2167</v>
      </c>
      <c r="P2753" s="82">
        <v>1</v>
      </c>
      <c r="Q2753" s="78" t="s">
        <v>2829</v>
      </c>
      <c r="R2753" s="82"/>
      <c r="S2753" s="82"/>
      <c r="T2753" s="82">
        <v>1</v>
      </c>
      <c r="U2753" s="82"/>
      <c r="V2753" s="82"/>
      <c r="W2753" s="82"/>
      <c r="X2753" s="82"/>
      <c r="Y2753" s="82"/>
      <c r="Z2753" s="82"/>
      <c r="AA2753" s="82"/>
      <c r="AB2753" s="82"/>
      <c r="AC2753" s="82"/>
      <c r="AD2753" s="85" t="str">
        <f>IF(A2753&lt;&gt;"",IF(D2753="DIRECCIÓN_DE_TRANSFERENCIAS","280 0031",VLOOKUP(C2753,NIVELES!$A$14:$B$105,2,0)),"")</f>
        <v>280 5610</v>
      </c>
      <c r="AE2753" s="86" t="s">
        <v>322</v>
      </c>
      <c r="AF2753" s="86" t="s">
        <v>544</v>
      </c>
      <c r="AG2753" s="79" t="str">
        <f>+IF(AF2753&lt;&gt;"",VLOOKUP(AF2753,NIVELES!$A$666:$B$673,2,0),"")</f>
        <v>PROTECCIÓN_SOCIAL_A_LA_FAMILIA._ASEGURAMIENTO_NO_CONTRIBUTIVO_E_INCLUSIÓN_ECONÓMICA_Y_MOVILIDAD_SOCIAL</v>
      </c>
      <c r="AH2753" s="78" t="s">
        <v>513</v>
      </c>
      <c r="AI2753" s="79" t="str">
        <f>IF(AH2753&lt;&gt;"",VLOOKUP(CONCATENATE(AG2753,AH2753),NIVELES!$B$676:$C$745,2,0),"")</f>
        <v>Acompañamiento Familiar</v>
      </c>
      <c r="AJ2753" s="78" t="s">
        <v>517</v>
      </c>
      <c r="AK2753" s="79" t="str">
        <f>+IF(AJ2753&lt;&gt;"",VLOOKUP(AJ2753,NIVELES!$A$816:$B$892,2,0),"")</f>
        <v>NO APLICA</v>
      </c>
      <c r="AL2753" s="78" t="s">
        <v>553</v>
      </c>
      <c r="AM2753" s="78">
        <v>510204</v>
      </c>
      <c r="AN2753" s="79" t="str">
        <f>IF(AM2753&lt;&gt;"",+VLOOKUP(AM2753,NIVELES!$A$1652:$B$2466,2,0),"")</f>
        <v>Decimocuarto Sueldo</v>
      </c>
      <c r="AO2753" s="87">
        <v>1497.2</v>
      </c>
      <c r="AP2753" s="88">
        <v>0</v>
      </c>
      <c r="AQ2753" s="88">
        <v>0</v>
      </c>
      <c r="AR2753" s="88">
        <v>1497.2</v>
      </c>
      <c r="AS2753" s="88">
        <v>0</v>
      </c>
      <c r="AT2753" s="88">
        <v>0</v>
      </c>
      <c r="AU2753" s="88">
        <v>0</v>
      </c>
      <c r="AV2753" s="88">
        <v>0</v>
      </c>
      <c r="AW2753" s="88">
        <v>0</v>
      </c>
      <c r="AX2753" s="88">
        <v>0</v>
      </c>
      <c r="AY2753" s="88">
        <v>0</v>
      </c>
      <c r="AZ2753" s="88">
        <v>0</v>
      </c>
      <c r="BA2753" s="88">
        <v>0</v>
      </c>
      <c r="BB2753" s="89">
        <f t="shared" si="167"/>
        <v>1497.2</v>
      </c>
      <c r="BC2753" s="90" t="str">
        <f t="shared" si="166"/>
        <v>OK</v>
      </c>
      <c r="BD2753" s="91" t="str">
        <f t="shared" si="168"/>
        <v xml:space="preserve">                  </v>
      </c>
      <c r="BE2753" s="92">
        <f t="shared" si="169"/>
        <v>1</v>
      </c>
    </row>
    <row r="2754" spans="1:57" s="74" customFormat="1" ht="50.1" customHeight="1" x14ac:dyDescent="0.2">
      <c r="A2754" s="78" t="s">
        <v>55</v>
      </c>
      <c r="B2754" s="78" t="s">
        <v>61</v>
      </c>
      <c r="C2754" s="78" t="s">
        <v>21</v>
      </c>
      <c r="D2754" s="78" t="s">
        <v>792</v>
      </c>
      <c r="E2754" s="79" t="str">
        <f>+IF(C2754&lt;&gt;"",VLOOKUP(MID(C2754,18,5),NIVELES!$A$133:$B$213,2,0),"")</f>
        <v>GALÁPAGOS</v>
      </c>
      <c r="F2754" s="80" t="s">
        <v>296</v>
      </c>
      <c r="G2754" s="81" t="str">
        <f>+IF(F2754&lt;&gt;"",VLOOKUP(F2754,NIVELES!$A$246:$C$464,3,0),"")</f>
        <v xml:space="preserve"> </v>
      </c>
      <c r="H2754" s="82" t="s">
        <v>1024</v>
      </c>
      <c r="I2754" s="78" t="s">
        <v>2189</v>
      </c>
      <c r="J2754" s="78" t="s">
        <v>2184</v>
      </c>
      <c r="K2754" s="78" t="s">
        <v>2185</v>
      </c>
      <c r="L2754" s="78" t="s">
        <v>2240</v>
      </c>
      <c r="M2754" s="78">
        <v>5</v>
      </c>
      <c r="N2754" s="78" t="s">
        <v>3068</v>
      </c>
      <c r="O2754" s="78" t="s">
        <v>2167</v>
      </c>
      <c r="P2754" s="82">
        <v>12</v>
      </c>
      <c r="Q2754" s="78" t="s">
        <v>2829</v>
      </c>
      <c r="R2754" s="82">
        <v>1</v>
      </c>
      <c r="S2754" s="82">
        <v>1</v>
      </c>
      <c r="T2754" s="82">
        <v>1</v>
      </c>
      <c r="U2754" s="82">
        <v>1</v>
      </c>
      <c r="V2754" s="82">
        <v>1</v>
      </c>
      <c r="W2754" s="82">
        <v>1</v>
      </c>
      <c r="X2754" s="82">
        <v>1</v>
      </c>
      <c r="Y2754" s="82">
        <v>1</v>
      </c>
      <c r="Z2754" s="82">
        <v>1</v>
      </c>
      <c r="AA2754" s="82">
        <v>1</v>
      </c>
      <c r="AB2754" s="82">
        <v>1</v>
      </c>
      <c r="AC2754" s="82">
        <v>1</v>
      </c>
      <c r="AD2754" s="85" t="str">
        <f>IF(A2754&lt;&gt;"",IF(D2754="DIRECCIÓN_DE_TRANSFERENCIAS","280 0031",VLOOKUP(C2754,NIVELES!$A$14:$B$105,2,0)),"")</f>
        <v>280 5610</v>
      </c>
      <c r="AE2754" s="86" t="s">
        <v>322</v>
      </c>
      <c r="AF2754" s="86" t="s">
        <v>544</v>
      </c>
      <c r="AG2754" s="79" t="str">
        <f>+IF(AF2754&lt;&gt;"",VLOOKUP(AF2754,NIVELES!$A$666:$B$673,2,0),"")</f>
        <v>PROTECCIÓN_SOCIAL_A_LA_FAMILIA._ASEGURAMIENTO_NO_CONTRIBUTIVO_E_INCLUSIÓN_ECONÓMICA_Y_MOVILIDAD_SOCIAL</v>
      </c>
      <c r="AH2754" s="78" t="s">
        <v>513</v>
      </c>
      <c r="AI2754" s="79" t="str">
        <f>IF(AH2754&lt;&gt;"",VLOOKUP(CONCATENATE(AG2754,AH2754),NIVELES!$B$676:$C$745,2,0),"")</f>
        <v>Acompañamiento Familiar</v>
      </c>
      <c r="AJ2754" s="78" t="s">
        <v>517</v>
      </c>
      <c r="AK2754" s="79" t="str">
        <f>+IF(AJ2754&lt;&gt;"",VLOOKUP(AJ2754,NIVELES!$A$816:$B$892,2,0),"")</f>
        <v>NO APLICA</v>
      </c>
      <c r="AL2754" s="78" t="s">
        <v>553</v>
      </c>
      <c r="AM2754" s="78">
        <v>510510</v>
      </c>
      <c r="AN2754" s="79" t="str">
        <f>IF(AM2754&lt;&gt;"",+VLOOKUP(AM2754,NIVELES!$A$1652:$B$2466,2,0),"")</f>
        <v>Servicios Personales por Contrato</v>
      </c>
      <c r="AO2754" s="87">
        <v>61521.599999999999</v>
      </c>
      <c r="AP2754" s="88">
        <v>5126.8</v>
      </c>
      <c r="AQ2754" s="88">
        <v>5126.8</v>
      </c>
      <c r="AR2754" s="88">
        <v>5126.8</v>
      </c>
      <c r="AS2754" s="88">
        <v>5126.8</v>
      </c>
      <c r="AT2754" s="88">
        <v>5126.8</v>
      </c>
      <c r="AU2754" s="88">
        <v>5126.8</v>
      </c>
      <c r="AV2754" s="88">
        <v>5126.8</v>
      </c>
      <c r="AW2754" s="88">
        <v>5126.8</v>
      </c>
      <c r="AX2754" s="88">
        <v>5126.8</v>
      </c>
      <c r="AY2754" s="88">
        <v>5126.8</v>
      </c>
      <c r="AZ2754" s="88">
        <v>5126.8</v>
      </c>
      <c r="BA2754" s="88">
        <v>5126.8</v>
      </c>
      <c r="BB2754" s="89">
        <f t="shared" si="167"/>
        <v>61521.600000000013</v>
      </c>
      <c r="BC2754" s="90" t="str">
        <f t="shared" si="166"/>
        <v>OK</v>
      </c>
      <c r="BD2754" s="91" t="str">
        <f t="shared" si="168"/>
        <v xml:space="preserve">                  </v>
      </c>
      <c r="BE2754" s="92">
        <f t="shared" si="169"/>
        <v>12</v>
      </c>
    </row>
    <row r="2755" spans="1:57" s="74" customFormat="1" ht="50.1" customHeight="1" x14ac:dyDescent="0.2">
      <c r="A2755" s="78" t="s">
        <v>55</v>
      </c>
      <c r="B2755" s="78" t="s">
        <v>61</v>
      </c>
      <c r="C2755" s="78" t="s">
        <v>21</v>
      </c>
      <c r="D2755" s="78" t="s">
        <v>792</v>
      </c>
      <c r="E2755" s="79" t="str">
        <f>+IF(C2755&lt;&gt;"",VLOOKUP(MID(C2755,18,5),NIVELES!$A$133:$B$213,2,0),"")</f>
        <v>GALÁPAGOS</v>
      </c>
      <c r="F2755" s="80" t="s">
        <v>296</v>
      </c>
      <c r="G2755" s="81" t="str">
        <f>+IF(F2755&lt;&gt;"",VLOOKUP(F2755,NIVELES!$A$246:$C$464,3,0),"")</f>
        <v xml:space="preserve"> </v>
      </c>
      <c r="H2755" s="82" t="s">
        <v>1024</v>
      </c>
      <c r="I2755" s="78" t="s">
        <v>2189</v>
      </c>
      <c r="J2755" s="78" t="s">
        <v>2184</v>
      </c>
      <c r="K2755" s="78" t="s">
        <v>2185</v>
      </c>
      <c r="L2755" s="78" t="s">
        <v>2240</v>
      </c>
      <c r="M2755" s="78">
        <v>5</v>
      </c>
      <c r="N2755" s="78" t="s">
        <v>3068</v>
      </c>
      <c r="O2755" s="78" t="s">
        <v>2167</v>
      </c>
      <c r="P2755" s="82">
        <v>12</v>
      </c>
      <c r="Q2755" s="78" t="s">
        <v>2829</v>
      </c>
      <c r="R2755" s="82">
        <v>1</v>
      </c>
      <c r="S2755" s="82">
        <v>1</v>
      </c>
      <c r="T2755" s="82">
        <v>1</v>
      </c>
      <c r="U2755" s="82">
        <v>1</v>
      </c>
      <c r="V2755" s="82">
        <v>1</v>
      </c>
      <c r="W2755" s="82">
        <v>1</v>
      </c>
      <c r="X2755" s="82">
        <v>1</v>
      </c>
      <c r="Y2755" s="82">
        <v>1</v>
      </c>
      <c r="Z2755" s="82">
        <v>1</v>
      </c>
      <c r="AA2755" s="82">
        <v>1</v>
      </c>
      <c r="AB2755" s="82">
        <v>1</v>
      </c>
      <c r="AC2755" s="82">
        <v>1</v>
      </c>
      <c r="AD2755" s="85" t="str">
        <f>IF(A2755&lt;&gt;"",IF(D2755="DIRECCIÓN_DE_TRANSFERENCIAS","280 0031",VLOOKUP(C2755,NIVELES!$A$14:$B$105,2,0)),"")</f>
        <v>280 5610</v>
      </c>
      <c r="AE2755" s="86" t="s">
        <v>322</v>
      </c>
      <c r="AF2755" s="86" t="s">
        <v>544</v>
      </c>
      <c r="AG2755" s="79" t="str">
        <f>+IF(AF2755&lt;&gt;"",VLOOKUP(AF2755,NIVELES!$A$666:$B$673,2,0),"")</f>
        <v>PROTECCIÓN_SOCIAL_A_LA_FAMILIA._ASEGURAMIENTO_NO_CONTRIBUTIVO_E_INCLUSIÓN_ECONÓMICA_Y_MOVILIDAD_SOCIAL</v>
      </c>
      <c r="AH2755" s="78" t="s">
        <v>513</v>
      </c>
      <c r="AI2755" s="79" t="str">
        <f>IF(AH2755&lt;&gt;"",VLOOKUP(CONCATENATE(AG2755,AH2755),NIVELES!$B$676:$C$745,2,0),"")</f>
        <v>Acompañamiento Familiar</v>
      </c>
      <c r="AJ2755" s="78" t="s">
        <v>517</v>
      </c>
      <c r="AK2755" s="79" t="str">
        <f>+IF(AJ2755&lt;&gt;"",VLOOKUP(AJ2755,NIVELES!$A$816:$B$892,2,0),"")</f>
        <v>NO APLICA</v>
      </c>
      <c r="AL2755" s="78" t="s">
        <v>553</v>
      </c>
      <c r="AM2755" s="78">
        <v>510601</v>
      </c>
      <c r="AN2755" s="79" t="str">
        <f>IF(AM2755&lt;&gt;"",+VLOOKUP(AM2755,NIVELES!$A$1652:$B$2466,2,0),"")</f>
        <v>Aporte Patronal</v>
      </c>
      <c r="AO2755" s="87">
        <v>5936.83</v>
      </c>
      <c r="AP2755" s="88">
        <v>494.73</v>
      </c>
      <c r="AQ2755" s="88">
        <v>494.73</v>
      </c>
      <c r="AR2755" s="88">
        <v>494.73</v>
      </c>
      <c r="AS2755" s="88">
        <v>494.73</v>
      </c>
      <c r="AT2755" s="88">
        <v>494.73</v>
      </c>
      <c r="AU2755" s="88">
        <v>494.73</v>
      </c>
      <c r="AV2755" s="88">
        <v>494.73</v>
      </c>
      <c r="AW2755" s="88">
        <v>494.73</v>
      </c>
      <c r="AX2755" s="88">
        <v>494.73</v>
      </c>
      <c r="AY2755" s="88">
        <v>494.73</v>
      </c>
      <c r="AZ2755" s="88">
        <v>494.73</v>
      </c>
      <c r="BA2755" s="88">
        <v>494.8</v>
      </c>
      <c r="BB2755" s="89">
        <f t="shared" si="167"/>
        <v>5936.829999999999</v>
      </c>
      <c r="BC2755" s="90" t="str">
        <f t="shared" si="166"/>
        <v>OK</v>
      </c>
      <c r="BD2755" s="91" t="str">
        <f t="shared" si="168"/>
        <v xml:space="preserve">                  </v>
      </c>
      <c r="BE2755" s="92">
        <f t="shared" si="169"/>
        <v>12</v>
      </c>
    </row>
    <row r="2756" spans="1:57" s="74" customFormat="1" ht="50.1" customHeight="1" x14ac:dyDescent="0.2">
      <c r="A2756" s="78" t="s">
        <v>55</v>
      </c>
      <c r="B2756" s="78" t="s">
        <v>61</v>
      </c>
      <c r="C2756" s="78" t="s">
        <v>21</v>
      </c>
      <c r="D2756" s="78" t="s">
        <v>792</v>
      </c>
      <c r="E2756" s="79" t="str">
        <f>+IF(C2756&lt;&gt;"",VLOOKUP(MID(C2756,18,5),NIVELES!$A$133:$B$213,2,0),"")</f>
        <v>GALÁPAGOS</v>
      </c>
      <c r="F2756" s="80" t="s">
        <v>296</v>
      </c>
      <c r="G2756" s="81" t="str">
        <f>+IF(F2756&lt;&gt;"",VLOOKUP(F2756,NIVELES!$A$246:$C$464,3,0),"")</f>
        <v xml:space="preserve"> </v>
      </c>
      <c r="H2756" s="82" t="s">
        <v>1024</v>
      </c>
      <c r="I2756" s="78" t="s">
        <v>2189</v>
      </c>
      <c r="J2756" s="78" t="s">
        <v>2184</v>
      </c>
      <c r="K2756" s="78" t="s">
        <v>2185</v>
      </c>
      <c r="L2756" s="78" t="s">
        <v>2240</v>
      </c>
      <c r="M2756" s="78">
        <v>5</v>
      </c>
      <c r="N2756" s="78" t="s">
        <v>3068</v>
      </c>
      <c r="O2756" s="78" t="s">
        <v>2167</v>
      </c>
      <c r="P2756" s="82">
        <v>12</v>
      </c>
      <c r="Q2756" s="78" t="s">
        <v>2829</v>
      </c>
      <c r="R2756" s="82">
        <v>1</v>
      </c>
      <c r="S2756" s="82">
        <v>1</v>
      </c>
      <c r="T2756" s="82">
        <v>1</v>
      </c>
      <c r="U2756" s="82">
        <v>1</v>
      </c>
      <c r="V2756" s="82">
        <v>1</v>
      </c>
      <c r="W2756" s="82">
        <v>1</v>
      </c>
      <c r="X2756" s="82">
        <v>1</v>
      </c>
      <c r="Y2756" s="82">
        <v>1</v>
      </c>
      <c r="Z2756" s="82">
        <v>1</v>
      </c>
      <c r="AA2756" s="82">
        <v>1</v>
      </c>
      <c r="AB2756" s="82">
        <v>1</v>
      </c>
      <c r="AC2756" s="82">
        <v>1</v>
      </c>
      <c r="AD2756" s="85" t="str">
        <f>IF(A2756&lt;&gt;"",IF(D2756="DIRECCIÓN_DE_TRANSFERENCIAS","280 0031",VLOOKUP(C2756,NIVELES!$A$14:$B$105,2,0)),"")</f>
        <v>280 5610</v>
      </c>
      <c r="AE2756" s="86" t="s">
        <v>322</v>
      </c>
      <c r="AF2756" s="86" t="s">
        <v>544</v>
      </c>
      <c r="AG2756" s="79" t="str">
        <f>+IF(AF2756&lt;&gt;"",VLOOKUP(AF2756,NIVELES!$A$666:$B$673,2,0),"")</f>
        <v>PROTECCIÓN_SOCIAL_A_LA_FAMILIA._ASEGURAMIENTO_NO_CONTRIBUTIVO_E_INCLUSIÓN_ECONÓMICA_Y_MOVILIDAD_SOCIAL</v>
      </c>
      <c r="AH2756" s="78" t="s">
        <v>513</v>
      </c>
      <c r="AI2756" s="79" t="str">
        <f>IF(AH2756&lt;&gt;"",VLOOKUP(CONCATENATE(AG2756,AH2756),NIVELES!$B$676:$C$745,2,0),"")</f>
        <v>Acompañamiento Familiar</v>
      </c>
      <c r="AJ2756" s="78" t="s">
        <v>517</v>
      </c>
      <c r="AK2756" s="79" t="str">
        <f>+IF(AJ2756&lt;&gt;"",VLOOKUP(AJ2756,NIVELES!$A$816:$B$892,2,0),"")</f>
        <v>NO APLICA</v>
      </c>
      <c r="AL2756" s="78" t="s">
        <v>553</v>
      </c>
      <c r="AM2756" s="78">
        <v>510602</v>
      </c>
      <c r="AN2756" s="79" t="str">
        <f>IF(AM2756&lt;&gt;"",+VLOOKUP(AM2756,NIVELES!$A$1652:$B$2466,2,0),"")</f>
        <v>Fondo de Reserva</v>
      </c>
      <c r="AO2756" s="87">
        <v>5124.75</v>
      </c>
      <c r="AP2756" s="88">
        <v>0</v>
      </c>
      <c r="AQ2756" s="88">
        <v>427.06</v>
      </c>
      <c r="AR2756" s="88">
        <v>427.06</v>
      </c>
      <c r="AS2756" s="88">
        <v>427.06</v>
      </c>
      <c r="AT2756" s="88">
        <v>427.06</v>
      </c>
      <c r="AU2756" s="88">
        <v>427.06</v>
      </c>
      <c r="AV2756" s="88">
        <v>427.06</v>
      </c>
      <c r="AW2756" s="88">
        <v>427.06</v>
      </c>
      <c r="AX2756" s="88">
        <v>427.06</v>
      </c>
      <c r="AY2756" s="88">
        <v>427.06</v>
      </c>
      <c r="AZ2756" s="88">
        <v>427.06</v>
      </c>
      <c r="BA2756" s="88">
        <v>854.15</v>
      </c>
      <c r="BB2756" s="89">
        <f t="shared" si="167"/>
        <v>5124.75</v>
      </c>
      <c r="BC2756" s="90" t="str">
        <f t="shared" si="166"/>
        <v>OK</v>
      </c>
      <c r="BD2756" s="91" t="str">
        <f t="shared" si="168"/>
        <v xml:space="preserve">                  </v>
      </c>
      <c r="BE2756" s="92">
        <f t="shared" si="169"/>
        <v>12</v>
      </c>
    </row>
    <row r="2757" spans="1:57" s="74" customFormat="1" ht="50.1" customHeight="1" x14ac:dyDescent="0.2">
      <c r="A2757" s="78" t="s">
        <v>55</v>
      </c>
      <c r="B2757" s="78" t="s">
        <v>61</v>
      </c>
      <c r="C2757" s="78" t="s">
        <v>21</v>
      </c>
      <c r="D2757" s="78" t="s">
        <v>792</v>
      </c>
      <c r="E2757" s="79" t="str">
        <f>+IF(C2757&lt;&gt;"",VLOOKUP(MID(C2757,18,5),NIVELES!$A$133:$B$213,2,0),"")</f>
        <v>GALÁPAGOS</v>
      </c>
      <c r="F2757" s="80" t="s">
        <v>296</v>
      </c>
      <c r="G2757" s="81" t="str">
        <f>+IF(F2757&lt;&gt;"",VLOOKUP(F2757,NIVELES!$A$246:$C$464,3,0),"")</f>
        <v xml:space="preserve"> </v>
      </c>
      <c r="H2757" s="82" t="s">
        <v>1024</v>
      </c>
      <c r="I2757" s="78" t="s">
        <v>2189</v>
      </c>
      <c r="J2757" s="78" t="s">
        <v>2184</v>
      </c>
      <c r="K2757" s="78" t="s">
        <v>2185</v>
      </c>
      <c r="L2757" s="78" t="s">
        <v>2240</v>
      </c>
      <c r="M2757" s="78">
        <v>5</v>
      </c>
      <c r="N2757" s="78" t="s">
        <v>3068</v>
      </c>
      <c r="O2757" s="78" t="s">
        <v>3069</v>
      </c>
      <c r="P2757" s="82">
        <v>2</v>
      </c>
      <c r="Q2757" s="78" t="s">
        <v>3070</v>
      </c>
      <c r="R2757" s="82"/>
      <c r="S2757" s="82"/>
      <c r="T2757" s="82">
        <v>1</v>
      </c>
      <c r="U2757" s="82"/>
      <c r="V2757" s="82"/>
      <c r="W2757" s="82"/>
      <c r="X2757" s="82">
        <v>1</v>
      </c>
      <c r="Y2757" s="82"/>
      <c r="Z2757" s="82"/>
      <c r="AA2757" s="82"/>
      <c r="AB2757" s="82"/>
      <c r="AC2757" s="82"/>
      <c r="AD2757" s="85" t="str">
        <f>IF(A2757&lt;&gt;"",IF(D2757="DIRECCIÓN_DE_TRANSFERENCIAS","280 0031",VLOOKUP(C2757,NIVELES!$A$14:$B$105,2,0)),"")</f>
        <v>280 5610</v>
      </c>
      <c r="AE2757" s="86" t="s">
        <v>322</v>
      </c>
      <c r="AF2757" s="86" t="s">
        <v>544</v>
      </c>
      <c r="AG2757" s="79" t="str">
        <f>+IF(AF2757&lt;&gt;"",VLOOKUP(AF2757,NIVELES!$A$666:$B$673,2,0),"")</f>
        <v>PROTECCIÓN_SOCIAL_A_LA_FAMILIA._ASEGURAMIENTO_NO_CONTRIBUTIVO_E_INCLUSIÓN_ECONÓMICA_Y_MOVILIDAD_SOCIAL</v>
      </c>
      <c r="AH2757" s="78" t="s">
        <v>513</v>
      </c>
      <c r="AI2757" s="79" t="str">
        <f>IF(AH2757&lt;&gt;"",VLOOKUP(CONCATENATE(AG2757,AH2757),NIVELES!$B$676:$C$745,2,0),"")</f>
        <v>Acompañamiento Familiar</v>
      </c>
      <c r="AJ2757" s="78" t="s">
        <v>517</v>
      </c>
      <c r="AK2757" s="79" t="str">
        <f>+IF(AJ2757&lt;&gt;"",VLOOKUP(AJ2757,NIVELES!$A$816:$B$892,2,0),"")</f>
        <v>NO APLICA</v>
      </c>
      <c r="AL2757" s="78" t="s">
        <v>554</v>
      </c>
      <c r="AM2757" s="78">
        <v>530303</v>
      </c>
      <c r="AN2757" s="79" t="str">
        <f>IF(AM2757&lt;&gt;"",+VLOOKUP(AM2757,NIVELES!$A$1652:$B$2466,2,0),"")</f>
        <v>Viáticos y Subsistencias en el Interior</v>
      </c>
      <c r="AO2757" s="87">
        <v>342.57</v>
      </c>
      <c r="AP2757" s="88">
        <v>0</v>
      </c>
      <c r="AQ2757" s="88">
        <v>0</v>
      </c>
      <c r="AR2757" s="88">
        <v>160</v>
      </c>
      <c r="AS2757" s="88">
        <v>0</v>
      </c>
      <c r="AT2757" s="88">
        <v>0</v>
      </c>
      <c r="AU2757" s="88">
        <v>0</v>
      </c>
      <c r="AV2757" s="88">
        <v>160</v>
      </c>
      <c r="AW2757" s="88">
        <v>0</v>
      </c>
      <c r="AX2757" s="88">
        <v>0</v>
      </c>
      <c r="AY2757" s="88">
        <v>22.57</v>
      </c>
      <c r="AZ2757" s="88">
        <v>0</v>
      </c>
      <c r="BA2757" s="88">
        <v>0</v>
      </c>
      <c r="BB2757" s="89">
        <f t="shared" si="167"/>
        <v>342.57</v>
      </c>
      <c r="BC2757" s="90" t="str">
        <f t="shared" si="166"/>
        <v>OK</v>
      </c>
      <c r="BD2757" s="91" t="str">
        <f t="shared" si="168"/>
        <v xml:space="preserve">                  </v>
      </c>
      <c r="BE2757" s="92">
        <f t="shared" si="169"/>
        <v>2</v>
      </c>
    </row>
    <row r="2758" spans="1:57" s="74" customFormat="1" ht="50.1" customHeight="1" x14ac:dyDescent="0.2">
      <c r="A2758" s="78" t="s">
        <v>55</v>
      </c>
      <c r="B2758" s="78" t="s">
        <v>61</v>
      </c>
      <c r="C2758" s="78" t="s">
        <v>21</v>
      </c>
      <c r="D2758" s="78" t="s">
        <v>606</v>
      </c>
      <c r="E2758" s="79" t="str">
        <f>+IF(C2758&lt;&gt;"",VLOOKUP(MID(C2758,18,5),NIVELES!$A$133:$B$213,2,0),"")</f>
        <v>GALÁPAGOS</v>
      </c>
      <c r="F2758" s="80" t="s">
        <v>296</v>
      </c>
      <c r="G2758" s="81" t="str">
        <f>+IF(F2758&lt;&gt;"",VLOOKUP(F2758,NIVELES!$A$246:$C$464,3,0),"")</f>
        <v xml:space="preserve"> </v>
      </c>
      <c r="H2758" s="82" t="s">
        <v>1024</v>
      </c>
      <c r="I2758" s="78" t="s">
        <v>2188</v>
      </c>
      <c r="J2758" s="78" t="s">
        <v>2184</v>
      </c>
      <c r="K2758" s="78" t="s">
        <v>2185</v>
      </c>
      <c r="L2758" s="78" t="s">
        <v>1791</v>
      </c>
      <c r="M2758" s="78" t="s">
        <v>1791</v>
      </c>
      <c r="N2758" s="78" t="s">
        <v>1791</v>
      </c>
      <c r="O2758" s="78" t="s">
        <v>2167</v>
      </c>
      <c r="P2758" s="82">
        <v>12</v>
      </c>
      <c r="Q2758" s="78" t="s">
        <v>2829</v>
      </c>
      <c r="R2758" s="82">
        <v>1</v>
      </c>
      <c r="S2758" s="82">
        <v>1</v>
      </c>
      <c r="T2758" s="82">
        <v>1</v>
      </c>
      <c r="U2758" s="82">
        <v>1</v>
      </c>
      <c r="V2758" s="82">
        <v>1</v>
      </c>
      <c r="W2758" s="82">
        <v>1</v>
      </c>
      <c r="X2758" s="82">
        <v>1</v>
      </c>
      <c r="Y2758" s="82">
        <v>1</v>
      </c>
      <c r="Z2758" s="82">
        <v>1</v>
      </c>
      <c r="AA2758" s="82">
        <v>1</v>
      </c>
      <c r="AB2758" s="82">
        <v>1</v>
      </c>
      <c r="AC2758" s="82">
        <v>1</v>
      </c>
      <c r="AD2758" s="85" t="str">
        <f>IF(A2758&lt;&gt;"",IF(D2758="DIRECCIÓN_DE_TRANSFERENCIAS","280 0031",VLOOKUP(C2758,NIVELES!$A$14:$B$105,2,0)),"")</f>
        <v>280 5610</v>
      </c>
      <c r="AE2758" s="86" t="s">
        <v>322</v>
      </c>
      <c r="AF2758" s="86" t="s">
        <v>544</v>
      </c>
      <c r="AG2758" s="79" t="str">
        <f>+IF(AF2758&lt;&gt;"",VLOOKUP(AF2758,NIVELES!$A$666:$B$673,2,0),"")</f>
        <v>PROTECCIÓN_SOCIAL_A_LA_FAMILIA._ASEGURAMIENTO_NO_CONTRIBUTIVO_E_INCLUSIÓN_ECONÓMICA_Y_MOVILIDAD_SOCIAL</v>
      </c>
      <c r="AH2758" s="78" t="s">
        <v>514</v>
      </c>
      <c r="AI2758" s="79" t="str">
        <f>IF(AH2758&lt;&gt;"",VLOOKUP(CONCATENATE(AG2758,AH2758),NIVELES!$B$676:$C$745,2,0),"")</f>
        <v>Inclusión Económica Y Movilidad Social</v>
      </c>
      <c r="AJ2758" s="78" t="s">
        <v>517</v>
      </c>
      <c r="AK2758" s="79" t="str">
        <f>+IF(AJ2758&lt;&gt;"",VLOOKUP(AJ2758,NIVELES!$A$816:$B$892,2,0),"")</f>
        <v>NO APLICA</v>
      </c>
      <c r="AL2758" s="78" t="s">
        <v>553</v>
      </c>
      <c r="AM2758" s="78">
        <v>510105</v>
      </c>
      <c r="AN2758" s="79" t="str">
        <f>IF(AM2758&lt;&gt;"",+VLOOKUP(AM2758,NIVELES!$A$1652:$B$2466,2,0),"")</f>
        <v>Remuneraciones Unificadas</v>
      </c>
      <c r="AO2758" s="87">
        <v>23664</v>
      </c>
      <c r="AP2758" s="88">
        <v>1972</v>
      </c>
      <c r="AQ2758" s="88">
        <v>1972</v>
      </c>
      <c r="AR2758" s="88">
        <v>1972</v>
      </c>
      <c r="AS2758" s="88">
        <v>1972</v>
      </c>
      <c r="AT2758" s="88">
        <v>1972</v>
      </c>
      <c r="AU2758" s="88">
        <v>1972</v>
      </c>
      <c r="AV2758" s="88">
        <v>1972</v>
      </c>
      <c r="AW2758" s="88">
        <v>1972</v>
      </c>
      <c r="AX2758" s="88">
        <v>1972</v>
      </c>
      <c r="AY2758" s="88">
        <v>1972</v>
      </c>
      <c r="AZ2758" s="88">
        <v>1972</v>
      </c>
      <c r="BA2758" s="88">
        <v>1972</v>
      </c>
      <c r="BB2758" s="89">
        <f t="shared" si="167"/>
        <v>23664</v>
      </c>
      <c r="BC2758" s="90" t="str">
        <f t="shared" si="166"/>
        <v>OK</v>
      </c>
      <c r="BD2758" s="91" t="str">
        <f t="shared" si="168"/>
        <v xml:space="preserve">                  </v>
      </c>
      <c r="BE2758" s="92">
        <f t="shared" si="169"/>
        <v>12</v>
      </c>
    </row>
    <row r="2759" spans="1:57" s="74" customFormat="1" ht="50.1" customHeight="1" x14ac:dyDescent="0.2">
      <c r="A2759" s="78" t="s">
        <v>55</v>
      </c>
      <c r="B2759" s="78" t="s">
        <v>61</v>
      </c>
      <c r="C2759" s="78" t="s">
        <v>21</v>
      </c>
      <c r="D2759" s="78" t="s">
        <v>606</v>
      </c>
      <c r="E2759" s="79" t="str">
        <f>+IF(C2759&lt;&gt;"",VLOOKUP(MID(C2759,18,5),NIVELES!$A$133:$B$213,2,0),"")</f>
        <v>GALÁPAGOS</v>
      </c>
      <c r="F2759" s="80" t="s">
        <v>296</v>
      </c>
      <c r="G2759" s="81" t="str">
        <f>+IF(F2759&lt;&gt;"",VLOOKUP(F2759,NIVELES!$A$246:$C$464,3,0),"")</f>
        <v xml:space="preserve"> </v>
      </c>
      <c r="H2759" s="82" t="s">
        <v>1024</v>
      </c>
      <c r="I2759" s="78" t="s">
        <v>2188</v>
      </c>
      <c r="J2759" s="78" t="s">
        <v>2184</v>
      </c>
      <c r="K2759" s="78" t="s">
        <v>2185</v>
      </c>
      <c r="L2759" s="78" t="s">
        <v>1791</v>
      </c>
      <c r="M2759" s="78" t="s">
        <v>1791</v>
      </c>
      <c r="N2759" s="78" t="s">
        <v>1791</v>
      </c>
      <c r="O2759" s="78" t="s">
        <v>2167</v>
      </c>
      <c r="P2759" s="82">
        <v>1</v>
      </c>
      <c r="Q2759" s="78" t="s">
        <v>2829</v>
      </c>
      <c r="R2759" s="82"/>
      <c r="S2759" s="82"/>
      <c r="T2759" s="82"/>
      <c r="U2759" s="82"/>
      <c r="V2759" s="82"/>
      <c r="W2759" s="82"/>
      <c r="X2759" s="82"/>
      <c r="Y2759" s="82"/>
      <c r="Z2759" s="82"/>
      <c r="AA2759" s="82"/>
      <c r="AB2759" s="82"/>
      <c r="AC2759" s="82">
        <v>1</v>
      </c>
      <c r="AD2759" s="85" t="str">
        <f>IF(A2759&lt;&gt;"",IF(D2759="DIRECCIÓN_DE_TRANSFERENCIAS","280 0031",VLOOKUP(C2759,NIVELES!$A$14:$B$105,2,0)),"")</f>
        <v>280 5610</v>
      </c>
      <c r="AE2759" s="86" t="s">
        <v>322</v>
      </c>
      <c r="AF2759" s="86" t="s">
        <v>544</v>
      </c>
      <c r="AG2759" s="79" t="str">
        <f>+IF(AF2759&lt;&gt;"",VLOOKUP(AF2759,NIVELES!$A$666:$B$673,2,0),"")</f>
        <v>PROTECCIÓN_SOCIAL_A_LA_FAMILIA._ASEGURAMIENTO_NO_CONTRIBUTIVO_E_INCLUSIÓN_ECONÓMICA_Y_MOVILIDAD_SOCIAL</v>
      </c>
      <c r="AH2759" s="78" t="s">
        <v>514</v>
      </c>
      <c r="AI2759" s="79" t="str">
        <f>IF(AH2759&lt;&gt;"",VLOOKUP(CONCATENATE(AG2759,AH2759),NIVELES!$B$676:$C$745,2,0),"")</f>
        <v>Inclusión Económica Y Movilidad Social</v>
      </c>
      <c r="AJ2759" s="78" t="s">
        <v>517</v>
      </c>
      <c r="AK2759" s="79" t="str">
        <f>+IF(AJ2759&lt;&gt;"",VLOOKUP(AJ2759,NIVELES!$A$816:$B$892,2,0),"")</f>
        <v>NO APLICA</v>
      </c>
      <c r="AL2759" s="78" t="s">
        <v>553</v>
      </c>
      <c r="AM2759" s="78">
        <v>510203</v>
      </c>
      <c r="AN2759" s="79" t="str">
        <f>IF(AM2759&lt;&gt;"",+VLOOKUP(AM2759,NIVELES!$A$1652:$B$2466,2,0),"")</f>
        <v>Decimotercer Sueldo</v>
      </c>
      <c r="AO2759" s="87">
        <v>1972</v>
      </c>
      <c r="AP2759" s="88">
        <v>0</v>
      </c>
      <c r="AQ2759" s="88">
        <v>0</v>
      </c>
      <c r="AR2759" s="88">
        <v>0</v>
      </c>
      <c r="AS2759" s="88">
        <v>0</v>
      </c>
      <c r="AT2759" s="88">
        <v>0</v>
      </c>
      <c r="AU2759" s="88">
        <v>0</v>
      </c>
      <c r="AV2759" s="88">
        <v>0</v>
      </c>
      <c r="AW2759" s="88">
        <v>0</v>
      </c>
      <c r="AX2759" s="88">
        <v>0</v>
      </c>
      <c r="AY2759" s="88">
        <v>0</v>
      </c>
      <c r="AZ2759" s="88">
        <v>0</v>
      </c>
      <c r="BA2759" s="88">
        <v>1972</v>
      </c>
      <c r="BB2759" s="89">
        <f t="shared" si="167"/>
        <v>1972</v>
      </c>
      <c r="BC2759" s="90" t="str">
        <f t="shared" ref="BC2759:BC2822" si="170">IF(A2759&lt;&gt;"",IF(AO2759&lt;&gt;"",IF(AO2759=BB2759,"OK",AO2759-BB2759),IF(AND(AO2759="",BB2759=""),"",AO2759-BB2759))," ")</f>
        <v>OK</v>
      </c>
      <c r="BD2759" s="91" t="str">
        <f t="shared" si="168"/>
        <v xml:space="preserve">                  </v>
      </c>
      <c r="BE2759" s="92">
        <f t="shared" si="169"/>
        <v>1</v>
      </c>
    </row>
    <row r="2760" spans="1:57" s="74" customFormat="1" ht="50.1" customHeight="1" x14ac:dyDescent="0.2">
      <c r="A2760" s="78" t="s">
        <v>55</v>
      </c>
      <c r="B2760" s="78" t="s">
        <v>61</v>
      </c>
      <c r="C2760" s="78" t="s">
        <v>21</v>
      </c>
      <c r="D2760" s="78" t="s">
        <v>606</v>
      </c>
      <c r="E2760" s="79" t="str">
        <f>+IF(C2760&lt;&gt;"",VLOOKUP(MID(C2760,18,5),NIVELES!$A$133:$B$213,2,0),"")</f>
        <v>GALÁPAGOS</v>
      </c>
      <c r="F2760" s="80" t="s">
        <v>296</v>
      </c>
      <c r="G2760" s="81" t="str">
        <f>+IF(F2760&lt;&gt;"",VLOOKUP(F2760,NIVELES!$A$246:$C$464,3,0),"")</f>
        <v xml:space="preserve"> </v>
      </c>
      <c r="H2760" s="82" t="s">
        <v>1024</v>
      </c>
      <c r="I2760" s="78" t="s">
        <v>2188</v>
      </c>
      <c r="J2760" s="78" t="s">
        <v>2184</v>
      </c>
      <c r="K2760" s="78" t="s">
        <v>2185</v>
      </c>
      <c r="L2760" s="78" t="s">
        <v>1791</v>
      </c>
      <c r="M2760" s="78" t="s">
        <v>1791</v>
      </c>
      <c r="N2760" s="78" t="s">
        <v>1791</v>
      </c>
      <c r="O2760" s="78" t="s">
        <v>2167</v>
      </c>
      <c r="P2760" s="82">
        <v>1</v>
      </c>
      <c r="Q2760" s="78" t="s">
        <v>2829</v>
      </c>
      <c r="R2760" s="82"/>
      <c r="S2760" s="82"/>
      <c r="T2760" s="82">
        <v>1</v>
      </c>
      <c r="U2760" s="82"/>
      <c r="V2760" s="82"/>
      <c r="W2760" s="82"/>
      <c r="X2760" s="82"/>
      <c r="Y2760" s="82"/>
      <c r="Z2760" s="82"/>
      <c r="AA2760" s="82"/>
      <c r="AB2760" s="82"/>
      <c r="AC2760" s="82"/>
      <c r="AD2760" s="85" t="str">
        <f>IF(A2760&lt;&gt;"",IF(D2760="DIRECCIÓN_DE_TRANSFERENCIAS","280 0031",VLOOKUP(C2760,NIVELES!$A$14:$B$105,2,0)),"")</f>
        <v>280 5610</v>
      </c>
      <c r="AE2760" s="86" t="s">
        <v>322</v>
      </c>
      <c r="AF2760" s="86" t="s">
        <v>544</v>
      </c>
      <c r="AG2760" s="79" t="str">
        <f>+IF(AF2760&lt;&gt;"",VLOOKUP(AF2760,NIVELES!$A$666:$B$673,2,0),"")</f>
        <v>PROTECCIÓN_SOCIAL_A_LA_FAMILIA._ASEGURAMIENTO_NO_CONTRIBUTIVO_E_INCLUSIÓN_ECONÓMICA_Y_MOVILIDAD_SOCIAL</v>
      </c>
      <c r="AH2760" s="78" t="s">
        <v>514</v>
      </c>
      <c r="AI2760" s="79" t="str">
        <f>IF(AH2760&lt;&gt;"",VLOOKUP(CONCATENATE(AG2760,AH2760),NIVELES!$B$676:$C$745,2,0),"")</f>
        <v>Inclusión Económica Y Movilidad Social</v>
      </c>
      <c r="AJ2760" s="78" t="s">
        <v>517</v>
      </c>
      <c r="AK2760" s="79" t="str">
        <f>+IF(AJ2760&lt;&gt;"",VLOOKUP(AJ2760,NIVELES!$A$816:$B$892,2,0),"")</f>
        <v>NO APLICA</v>
      </c>
      <c r="AL2760" s="78" t="s">
        <v>553</v>
      </c>
      <c r="AM2760" s="78">
        <v>510204</v>
      </c>
      <c r="AN2760" s="79" t="str">
        <f>IF(AM2760&lt;&gt;"",+VLOOKUP(AM2760,NIVELES!$A$1652:$B$2466,2,0),"")</f>
        <v>Decimocuarto Sueldo</v>
      </c>
      <c r="AO2760" s="87">
        <v>788</v>
      </c>
      <c r="AP2760" s="88">
        <v>0</v>
      </c>
      <c r="AQ2760" s="88">
        <v>0</v>
      </c>
      <c r="AR2760" s="88">
        <v>788</v>
      </c>
      <c r="AS2760" s="88">
        <v>0</v>
      </c>
      <c r="AT2760" s="88">
        <v>0</v>
      </c>
      <c r="AU2760" s="88">
        <v>0</v>
      </c>
      <c r="AV2760" s="88">
        <v>0</v>
      </c>
      <c r="AW2760" s="88">
        <v>0</v>
      </c>
      <c r="AX2760" s="88">
        <v>0</v>
      </c>
      <c r="AY2760" s="88">
        <v>0</v>
      </c>
      <c r="AZ2760" s="88">
        <v>0</v>
      </c>
      <c r="BA2760" s="88">
        <v>0</v>
      </c>
      <c r="BB2760" s="89">
        <f t="shared" ref="BB2760:BB2823" si="171">SUBTOTAL(9,AP2760:BA2760)</f>
        <v>788</v>
      </c>
      <c r="BC2760" s="90" t="str">
        <f t="shared" si="170"/>
        <v>OK</v>
      </c>
      <c r="BD2760" s="91" t="str">
        <f t="shared" ref="BD2760:BD2823" si="172">IF(A2760&lt;&gt;"",IF(A2760="","Escoger Nivel 0",)&amp;" "&amp;(IF(B2760="","Escoger Nivel  1",)&amp;" "&amp;(IF(C2760="","Escoger Nivel 2",)&amp;" "&amp;(IF(D2760="","Escoger Nivel 3",)&amp;" "&amp;(IF(F2760="","Escoger Cantón",)&amp;" "&amp;(IF(I2760="","Escoger Obj. Estratégico Institucional N1",)&amp;" "&amp;(IF(J2760="","Escoger Obj. Especifico N2",)&amp;" "&amp;(IF(K2760="","Escoger Obj. Operativo N4",)&amp;" "&amp;(IF(L2760=""," Llenar Modalidad de Servicio ",)&amp;""&amp;(IF(M2760=""," Llenar Meta de Cobertura ",)&amp;" "&amp;(IF(N2760="","Llenar Indicador",)&amp;" "&amp;(IF(O2760="","Llenar Actividad PAPP",)&amp;" "&amp;(IF(P2760="","Llenar Metas",)&amp;" "&amp;(IF(Q2760="","Llenar Indicador",)&amp;" "&amp;(IF(AF2760="","Escoger Nro. programa",)&amp;" "&amp;(IF(AH2760="","Escoger Nro. Actividad e-Sigef",)&amp;" "&amp;(IF(AK2760="","Escoger direccionamiento de gasto",)&amp;" "&amp;(IF(AL2760="","Escoger Grupo de Gasto",)&amp;" "&amp;(IF(AM2760="","Escoger Item Presupuestario",)&amp;" "&amp;(IF(AO2760="","Llenar valor de actividad",))))))))))))))))))))," ")</f>
        <v xml:space="preserve">                  </v>
      </c>
      <c r="BE2760" s="92">
        <f t="shared" si="169"/>
        <v>1</v>
      </c>
    </row>
    <row r="2761" spans="1:57" s="74" customFormat="1" ht="50.1" customHeight="1" x14ac:dyDescent="0.2">
      <c r="A2761" s="78" t="s">
        <v>55</v>
      </c>
      <c r="B2761" s="78" t="s">
        <v>61</v>
      </c>
      <c r="C2761" s="78" t="s">
        <v>21</v>
      </c>
      <c r="D2761" s="78" t="s">
        <v>606</v>
      </c>
      <c r="E2761" s="79" t="str">
        <f>+IF(C2761&lt;&gt;"",VLOOKUP(MID(C2761,18,5),NIVELES!$A$133:$B$213,2,0),"")</f>
        <v>GALÁPAGOS</v>
      </c>
      <c r="F2761" s="80" t="s">
        <v>296</v>
      </c>
      <c r="G2761" s="81" t="str">
        <f>+IF(F2761&lt;&gt;"",VLOOKUP(F2761,NIVELES!$A$246:$C$464,3,0),"")</f>
        <v xml:space="preserve"> </v>
      </c>
      <c r="H2761" s="82" t="s">
        <v>1024</v>
      </c>
      <c r="I2761" s="78" t="s">
        <v>2188</v>
      </c>
      <c r="J2761" s="78" t="s">
        <v>2184</v>
      </c>
      <c r="K2761" s="78" t="s">
        <v>2185</v>
      </c>
      <c r="L2761" s="78" t="s">
        <v>1791</v>
      </c>
      <c r="M2761" s="78" t="s">
        <v>1791</v>
      </c>
      <c r="N2761" s="78" t="s">
        <v>1791</v>
      </c>
      <c r="O2761" s="78" t="s">
        <v>2167</v>
      </c>
      <c r="P2761" s="82">
        <v>12</v>
      </c>
      <c r="Q2761" s="78" t="s">
        <v>2829</v>
      </c>
      <c r="R2761" s="82">
        <v>1</v>
      </c>
      <c r="S2761" s="82">
        <v>1</v>
      </c>
      <c r="T2761" s="82">
        <v>1</v>
      </c>
      <c r="U2761" s="82">
        <v>1</v>
      </c>
      <c r="V2761" s="82">
        <v>1</v>
      </c>
      <c r="W2761" s="82">
        <v>1</v>
      </c>
      <c r="X2761" s="82">
        <v>1</v>
      </c>
      <c r="Y2761" s="82">
        <v>1</v>
      </c>
      <c r="Z2761" s="82">
        <v>1</v>
      </c>
      <c r="AA2761" s="82">
        <v>1</v>
      </c>
      <c r="AB2761" s="82">
        <v>1</v>
      </c>
      <c r="AC2761" s="82">
        <v>1</v>
      </c>
      <c r="AD2761" s="85" t="str">
        <f>IF(A2761&lt;&gt;"",IF(D2761="DIRECCIÓN_DE_TRANSFERENCIAS","280 0031",VLOOKUP(C2761,NIVELES!$A$14:$B$105,2,0)),"")</f>
        <v>280 5610</v>
      </c>
      <c r="AE2761" s="86" t="s">
        <v>322</v>
      </c>
      <c r="AF2761" s="86" t="s">
        <v>544</v>
      </c>
      <c r="AG2761" s="79" t="str">
        <f>+IF(AF2761&lt;&gt;"",VLOOKUP(AF2761,NIVELES!$A$666:$B$673,2,0),"")</f>
        <v>PROTECCIÓN_SOCIAL_A_LA_FAMILIA._ASEGURAMIENTO_NO_CONTRIBUTIVO_E_INCLUSIÓN_ECONÓMICA_Y_MOVILIDAD_SOCIAL</v>
      </c>
      <c r="AH2761" s="78" t="s">
        <v>514</v>
      </c>
      <c r="AI2761" s="79" t="str">
        <f>IF(AH2761&lt;&gt;"",VLOOKUP(CONCATENATE(AG2761,AH2761),NIVELES!$B$676:$C$745,2,0),"")</f>
        <v>Inclusión Económica Y Movilidad Social</v>
      </c>
      <c r="AJ2761" s="78" t="s">
        <v>517</v>
      </c>
      <c r="AK2761" s="79" t="str">
        <f>+IF(AJ2761&lt;&gt;"",VLOOKUP(AJ2761,NIVELES!$A$816:$B$892,2,0),"")</f>
        <v>NO APLICA</v>
      </c>
      <c r="AL2761" s="78" t="s">
        <v>553</v>
      </c>
      <c r="AM2761" s="78">
        <v>510601</v>
      </c>
      <c r="AN2761" s="79" t="str">
        <f>IF(AM2761&lt;&gt;"",+VLOOKUP(AM2761,NIVELES!$A$1652:$B$2466,2,0),"")</f>
        <v>Aporte Patronal</v>
      </c>
      <c r="AO2761" s="87">
        <v>2283.58</v>
      </c>
      <c r="AP2761" s="88">
        <v>190.3</v>
      </c>
      <c r="AQ2761" s="88">
        <v>190.3</v>
      </c>
      <c r="AR2761" s="88">
        <v>190.3</v>
      </c>
      <c r="AS2761" s="88">
        <v>190.3</v>
      </c>
      <c r="AT2761" s="88">
        <v>190.3</v>
      </c>
      <c r="AU2761" s="88">
        <v>190.3</v>
      </c>
      <c r="AV2761" s="88">
        <v>190.3</v>
      </c>
      <c r="AW2761" s="88">
        <v>190.3</v>
      </c>
      <c r="AX2761" s="88">
        <v>190.3</v>
      </c>
      <c r="AY2761" s="88">
        <v>190.3</v>
      </c>
      <c r="AZ2761" s="88">
        <v>190.3</v>
      </c>
      <c r="BA2761" s="88">
        <v>190.28</v>
      </c>
      <c r="BB2761" s="89">
        <f t="shared" si="171"/>
        <v>2283.58</v>
      </c>
      <c r="BC2761" s="90" t="str">
        <f t="shared" si="170"/>
        <v>OK</v>
      </c>
      <c r="BD2761" s="91" t="str">
        <f t="shared" si="172"/>
        <v xml:space="preserve">                  </v>
      </c>
      <c r="BE2761" s="92">
        <f t="shared" ref="BE2761:BE2824" si="173">SUBTOTAL(9,R2761:AC2761)</f>
        <v>12</v>
      </c>
    </row>
    <row r="2762" spans="1:57" s="74" customFormat="1" ht="50.1" customHeight="1" x14ac:dyDescent="0.2">
      <c r="A2762" s="78" t="s">
        <v>55</v>
      </c>
      <c r="B2762" s="78" t="s">
        <v>61</v>
      </c>
      <c r="C2762" s="78" t="s">
        <v>21</v>
      </c>
      <c r="D2762" s="78" t="s">
        <v>606</v>
      </c>
      <c r="E2762" s="79" t="str">
        <f>+IF(C2762&lt;&gt;"",VLOOKUP(MID(C2762,18,5),NIVELES!$A$133:$B$213,2,0),"")</f>
        <v>GALÁPAGOS</v>
      </c>
      <c r="F2762" s="80" t="s">
        <v>296</v>
      </c>
      <c r="G2762" s="81" t="str">
        <f>+IF(F2762&lt;&gt;"",VLOOKUP(F2762,NIVELES!$A$246:$C$464,3,0),"")</f>
        <v xml:space="preserve"> </v>
      </c>
      <c r="H2762" s="82" t="s">
        <v>1024</v>
      </c>
      <c r="I2762" s="78" t="s">
        <v>2188</v>
      </c>
      <c r="J2762" s="78" t="s">
        <v>2184</v>
      </c>
      <c r="K2762" s="78" t="s">
        <v>2185</v>
      </c>
      <c r="L2762" s="78" t="s">
        <v>1791</v>
      </c>
      <c r="M2762" s="78" t="s">
        <v>1791</v>
      </c>
      <c r="N2762" s="78" t="s">
        <v>1791</v>
      </c>
      <c r="O2762" s="78" t="s">
        <v>2167</v>
      </c>
      <c r="P2762" s="82">
        <v>12</v>
      </c>
      <c r="Q2762" s="78" t="s">
        <v>2829</v>
      </c>
      <c r="R2762" s="82">
        <v>1</v>
      </c>
      <c r="S2762" s="82">
        <v>1</v>
      </c>
      <c r="T2762" s="82">
        <v>1</v>
      </c>
      <c r="U2762" s="82">
        <v>1</v>
      </c>
      <c r="V2762" s="82">
        <v>1</v>
      </c>
      <c r="W2762" s="82">
        <v>1</v>
      </c>
      <c r="X2762" s="82">
        <v>1</v>
      </c>
      <c r="Y2762" s="82">
        <v>1</v>
      </c>
      <c r="Z2762" s="82">
        <v>1</v>
      </c>
      <c r="AA2762" s="82">
        <v>1</v>
      </c>
      <c r="AB2762" s="82">
        <v>1</v>
      </c>
      <c r="AC2762" s="82">
        <v>1</v>
      </c>
      <c r="AD2762" s="85" t="str">
        <f>IF(A2762&lt;&gt;"",IF(D2762="DIRECCIÓN_DE_TRANSFERENCIAS","280 0031",VLOOKUP(C2762,NIVELES!$A$14:$B$105,2,0)),"")</f>
        <v>280 5610</v>
      </c>
      <c r="AE2762" s="86" t="s">
        <v>322</v>
      </c>
      <c r="AF2762" s="86" t="s">
        <v>544</v>
      </c>
      <c r="AG2762" s="79" t="str">
        <f>+IF(AF2762&lt;&gt;"",VLOOKUP(AF2762,NIVELES!$A$666:$B$673,2,0),"")</f>
        <v>PROTECCIÓN_SOCIAL_A_LA_FAMILIA._ASEGURAMIENTO_NO_CONTRIBUTIVO_E_INCLUSIÓN_ECONÓMICA_Y_MOVILIDAD_SOCIAL</v>
      </c>
      <c r="AH2762" s="78" t="s">
        <v>514</v>
      </c>
      <c r="AI2762" s="79" t="str">
        <f>IF(AH2762&lt;&gt;"",VLOOKUP(CONCATENATE(AG2762,AH2762),NIVELES!$B$676:$C$745,2,0),"")</f>
        <v>Inclusión Económica Y Movilidad Social</v>
      </c>
      <c r="AJ2762" s="78" t="s">
        <v>517</v>
      </c>
      <c r="AK2762" s="79" t="str">
        <f>+IF(AJ2762&lt;&gt;"",VLOOKUP(AJ2762,NIVELES!$A$816:$B$892,2,0),"")</f>
        <v>NO APLICA</v>
      </c>
      <c r="AL2762" s="78" t="s">
        <v>553</v>
      </c>
      <c r="AM2762" s="78">
        <v>510602</v>
      </c>
      <c r="AN2762" s="79" t="str">
        <f>IF(AM2762&lt;&gt;"",+VLOOKUP(AM2762,NIVELES!$A$1652:$B$2466,2,0),"")</f>
        <v>Fondo de Reserva</v>
      </c>
      <c r="AO2762" s="87">
        <v>1971.21</v>
      </c>
      <c r="AP2762" s="88">
        <v>0</v>
      </c>
      <c r="AQ2762" s="88">
        <v>164.27</v>
      </c>
      <c r="AR2762" s="88">
        <v>164.27</v>
      </c>
      <c r="AS2762" s="88">
        <v>164.27</v>
      </c>
      <c r="AT2762" s="88">
        <v>164.27</v>
      </c>
      <c r="AU2762" s="88">
        <v>164.27</v>
      </c>
      <c r="AV2762" s="88">
        <v>164.27</v>
      </c>
      <c r="AW2762" s="88">
        <v>164.27</v>
      </c>
      <c r="AX2762" s="88">
        <v>164.27</v>
      </c>
      <c r="AY2762" s="88">
        <v>164.27</v>
      </c>
      <c r="AZ2762" s="88">
        <v>164.27</v>
      </c>
      <c r="BA2762" s="88">
        <v>328.51</v>
      </c>
      <c r="BB2762" s="89">
        <f t="shared" si="171"/>
        <v>1971.21</v>
      </c>
      <c r="BC2762" s="90" t="str">
        <f t="shared" si="170"/>
        <v>OK</v>
      </c>
      <c r="BD2762" s="91" t="str">
        <f t="shared" si="172"/>
        <v xml:space="preserve">                  </v>
      </c>
      <c r="BE2762" s="92">
        <f t="shared" si="173"/>
        <v>12</v>
      </c>
    </row>
    <row r="2763" spans="1:57" s="74" customFormat="1" ht="50.1" customHeight="1" x14ac:dyDescent="0.2">
      <c r="A2763" s="78" t="s">
        <v>55</v>
      </c>
      <c r="B2763" s="78" t="s">
        <v>61</v>
      </c>
      <c r="C2763" s="78" t="s">
        <v>21</v>
      </c>
      <c r="D2763" s="78" t="s">
        <v>606</v>
      </c>
      <c r="E2763" s="79" t="str">
        <f>+IF(C2763&lt;&gt;"",VLOOKUP(MID(C2763,18,5),NIVELES!$A$133:$B$213,2,0),"")</f>
        <v>GALÁPAGOS</v>
      </c>
      <c r="F2763" s="80" t="s">
        <v>296</v>
      </c>
      <c r="G2763" s="81" t="str">
        <f>+IF(F2763&lt;&gt;"",VLOOKUP(F2763,NIVELES!$A$246:$C$464,3,0),"")</f>
        <v xml:space="preserve"> </v>
      </c>
      <c r="H2763" s="82" t="s">
        <v>1024</v>
      </c>
      <c r="I2763" s="78" t="s">
        <v>2188</v>
      </c>
      <c r="J2763" s="78" t="s">
        <v>2184</v>
      </c>
      <c r="K2763" s="78" t="s">
        <v>2185</v>
      </c>
      <c r="L2763" s="78" t="s">
        <v>1791</v>
      </c>
      <c r="M2763" s="78" t="s">
        <v>1791</v>
      </c>
      <c r="N2763" s="78" t="s">
        <v>1791</v>
      </c>
      <c r="O2763" s="78" t="s">
        <v>3071</v>
      </c>
      <c r="P2763" s="82">
        <v>3</v>
      </c>
      <c r="Q2763" s="78" t="s">
        <v>3072</v>
      </c>
      <c r="R2763" s="82"/>
      <c r="S2763" s="82"/>
      <c r="T2763" s="82">
        <v>1</v>
      </c>
      <c r="U2763" s="82"/>
      <c r="V2763" s="82"/>
      <c r="W2763" s="82"/>
      <c r="X2763" s="82">
        <v>1</v>
      </c>
      <c r="Y2763" s="82"/>
      <c r="Z2763" s="82"/>
      <c r="AA2763" s="82">
        <v>1</v>
      </c>
      <c r="AB2763" s="82"/>
      <c r="AC2763" s="82"/>
      <c r="AD2763" s="85" t="str">
        <f>IF(A2763&lt;&gt;"",IF(D2763="DIRECCIÓN_DE_TRANSFERENCIAS","280 0031",VLOOKUP(C2763,NIVELES!$A$14:$B$105,2,0)),"")</f>
        <v>280 5610</v>
      </c>
      <c r="AE2763" s="86" t="s">
        <v>322</v>
      </c>
      <c r="AF2763" s="86" t="s">
        <v>544</v>
      </c>
      <c r="AG2763" s="79" t="str">
        <f>+IF(AF2763&lt;&gt;"",VLOOKUP(AF2763,NIVELES!$A$666:$B$673,2,0),"")</f>
        <v>PROTECCIÓN_SOCIAL_A_LA_FAMILIA._ASEGURAMIENTO_NO_CONTRIBUTIVO_E_INCLUSIÓN_ECONÓMICA_Y_MOVILIDAD_SOCIAL</v>
      </c>
      <c r="AH2763" s="78" t="s">
        <v>514</v>
      </c>
      <c r="AI2763" s="79" t="str">
        <f>IF(AH2763&lt;&gt;"",VLOOKUP(CONCATENATE(AG2763,AH2763),NIVELES!$B$676:$C$745,2,0),"")</f>
        <v>Inclusión Económica Y Movilidad Social</v>
      </c>
      <c r="AJ2763" s="78" t="s">
        <v>517</v>
      </c>
      <c r="AK2763" s="79" t="str">
        <f>+IF(AJ2763&lt;&gt;"",VLOOKUP(AJ2763,NIVELES!$A$816:$B$892,2,0),"")</f>
        <v>NO APLICA</v>
      </c>
      <c r="AL2763" s="78" t="s">
        <v>554</v>
      </c>
      <c r="AM2763" s="78">
        <v>530303</v>
      </c>
      <c r="AN2763" s="79" t="str">
        <f>IF(AM2763&lt;&gt;"",+VLOOKUP(AM2763,NIVELES!$A$1652:$B$2466,2,0),"")</f>
        <v>Viáticos y Subsistencias en el Interior</v>
      </c>
      <c r="AO2763" s="87">
        <v>402.33</v>
      </c>
      <c r="AP2763" s="88">
        <v>0</v>
      </c>
      <c r="AQ2763" s="88">
        <v>0</v>
      </c>
      <c r="AR2763" s="88">
        <v>160</v>
      </c>
      <c r="AS2763" s="88">
        <v>0</v>
      </c>
      <c r="AT2763" s="88">
        <v>0</v>
      </c>
      <c r="AU2763" s="88">
        <v>0</v>
      </c>
      <c r="AV2763" s="88">
        <v>160</v>
      </c>
      <c r="AW2763" s="88">
        <v>0</v>
      </c>
      <c r="AX2763" s="88">
        <v>0</v>
      </c>
      <c r="AY2763" s="88">
        <v>82.33</v>
      </c>
      <c r="AZ2763" s="88">
        <v>0</v>
      </c>
      <c r="BA2763" s="88">
        <v>0</v>
      </c>
      <c r="BB2763" s="89">
        <f t="shared" si="171"/>
        <v>402.33</v>
      </c>
      <c r="BC2763" s="90" t="str">
        <f t="shared" si="170"/>
        <v>OK</v>
      </c>
      <c r="BD2763" s="91" t="str">
        <f t="shared" si="172"/>
        <v xml:space="preserve">                  </v>
      </c>
      <c r="BE2763" s="92">
        <f t="shared" si="173"/>
        <v>3</v>
      </c>
    </row>
    <row r="2764" spans="1:57" s="74" customFormat="1" ht="50.1" customHeight="1" x14ac:dyDescent="0.2">
      <c r="A2764" s="78" t="s">
        <v>55</v>
      </c>
      <c r="B2764" s="78" t="s">
        <v>61</v>
      </c>
      <c r="C2764" s="78" t="s">
        <v>21</v>
      </c>
      <c r="D2764" s="78" t="s">
        <v>605</v>
      </c>
      <c r="E2764" s="79" t="str">
        <f>+IF(C2764&lt;&gt;"",VLOOKUP(MID(C2764,18,5),NIVELES!$A$133:$B$213,2,0),"")</f>
        <v>GALÁPAGOS</v>
      </c>
      <c r="F2764" s="80" t="s">
        <v>296</v>
      </c>
      <c r="G2764" s="81" t="str">
        <f>+IF(F2764&lt;&gt;"",VLOOKUP(F2764,NIVELES!$A$246:$C$464,3,0),"")</f>
        <v xml:space="preserve"> </v>
      </c>
      <c r="H2764" s="82" t="s">
        <v>1024</v>
      </c>
      <c r="I2764" s="78" t="s">
        <v>2201</v>
      </c>
      <c r="J2764" s="78" t="s">
        <v>2184</v>
      </c>
      <c r="K2764" s="78" t="s">
        <v>2185</v>
      </c>
      <c r="L2764" s="78" t="s">
        <v>1791</v>
      </c>
      <c r="M2764" s="78" t="s">
        <v>1791</v>
      </c>
      <c r="N2764" s="78" t="s">
        <v>1791</v>
      </c>
      <c r="O2764" s="78" t="s">
        <v>2167</v>
      </c>
      <c r="P2764" s="82">
        <v>12</v>
      </c>
      <c r="Q2764" s="78" t="s">
        <v>2829</v>
      </c>
      <c r="R2764" s="82">
        <v>1</v>
      </c>
      <c r="S2764" s="82">
        <v>1</v>
      </c>
      <c r="T2764" s="82">
        <v>1</v>
      </c>
      <c r="U2764" s="82">
        <v>1</v>
      </c>
      <c r="V2764" s="82">
        <v>1</v>
      </c>
      <c r="W2764" s="82">
        <v>1</v>
      </c>
      <c r="X2764" s="82">
        <v>1</v>
      </c>
      <c r="Y2764" s="82">
        <v>1</v>
      </c>
      <c r="Z2764" s="82">
        <v>1</v>
      </c>
      <c r="AA2764" s="82">
        <v>1</v>
      </c>
      <c r="AB2764" s="82">
        <v>1</v>
      </c>
      <c r="AC2764" s="82">
        <v>1</v>
      </c>
      <c r="AD2764" s="85" t="str">
        <f>IF(A2764&lt;&gt;"",IF(D2764="DIRECCIÓN_DE_TRANSFERENCIAS","280 0031",VLOOKUP(C2764,NIVELES!$A$14:$B$105,2,0)),"")</f>
        <v>280 5610</v>
      </c>
      <c r="AE2764" s="86" t="s">
        <v>322</v>
      </c>
      <c r="AF2764" s="86" t="s">
        <v>545</v>
      </c>
      <c r="AG2764" s="79" t="str">
        <f>+IF(AF2764&lt;&gt;"",VLOOKUP(AF2764,NIVELES!$A$666:$B$673,2,0),"")</f>
        <v>SERVICIOS_DE_ATENCIÓN_GERONTOLÓGICA</v>
      </c>
      <c r="AH2764" s="78" t="s">
        <v>322</v>
      </c>
      <c r="AI2764" s="79" t="str">
        <f>IF(AH2764&lt;&gt;"",VLOOKUP(CONCATENATE(AG2764,AH2764),NIVELES!$B$676:$C$745,2,0),"")</f>
        <v>Administracion De La Atencion Gerontologica</v>
      </c>
      <c r="AJ2764" s="78" t="s">
        <v>517</v>
      </c>
      <c r="AK2764" s="79" t="str">
        <f>+IF(AJ2764&lt;&gt;"",VLOOKUP(AJ2764,NIVELES!$A$816:$B$892,2,0),"")</f>
        <v>NO APLICA</v>
      </c>
      <c r="AL2764" s="78" t="s">
        <v>553</v>
      </c>
      <c r="AM2764" s="78">
        <v>510105</v>
      </c>
      <c r="AN2764" s="79" t="str">
        <f>IF(AM2764&lt;&gt;"",+VLOOKUP(AM2764,NIVELES!$A$1652:$B$2466,2,0),"")</f>
        <v>Remuneraciones Unificadas</v>
      </c>
      <c r="AO2764" s="87">
        <v>23664</v>
      </c>
      <c r="AP2764" s="88">
        <v>1972</v>
      </c>
      <c r="AQ2764" s="88">
        <v>1972</v>
      </c>
      <c r="AR2764" s="88">
        <v>1972</v>
      </c>
      <c r="AS2764" s="88">
        <v>1972</v>
      </c>
      <c r="AT2764" s="88">
        <v>1972</v>
      </c>
      <c r="AU2764" s="88">
        <v>1972</v>
      </c>
      <c r="AV2764" s="88">
        <v>1972</v>
      </c>
      <c r="AW2764" s="88">
        <v>1972</v>
      </c>
      <c r="AX2764" s="88">
        <v>1972</v>
      </c>
      <c r="AY2764" s="88">
        <v>1972</v>
      </c>
      <c r="AZ2764" s="88">
        <v>1972</v>
      </c>
      <c r="BA2764" s="88">
        <v>1972</v>
      </c>
      <c r="BB2764" s="89">
        <f t="shared" si="171"/>
        <v>23664</v>
      </c>
      <c r="BC2764" s="90" t="str">
        <f t="shared" si="170"/>
        <v>OK</v>
      </c>
      <c r="BD2764" s="91" t="str">
        <f t="shared" si="172"/>
        <v xml:space="preserve">                  </v>
      </c>
      <c r="BE2764" s="92">
        <f t="shared" si="173"/>
        <v>12</v>
      </c>
    </row>
    <row r="2765" spans="1:57" s="74" customFormat="1" ht="50.1" customHeight="1" x14ac:dyDescent="0.2">
      <c r="A2765" s="78" t="s">
        <v>55</v>
      </c>
      <c r="B2765" s="78" t="s">
        <v>61</v>
      </c>
      <c r="C2765" s="78" t="s">
        <v>21</v>
      </c>
      <c r="D2765" s="78" t="s">
        <v>605</v>
      </c>
      <c r="E2765" s="79" t="str">
        <f>+IF(C2765&lt;&gt;"",VLOOKUP(MID(C2765,18,5),NIVELES!$A$133:$B$213,2,0),"")</f>
        <v>GALÁPAGOS</v>
      </c>
      <c r="F2765" s="80" t="s">
        <v>296</v>
      </c>
      <c r="G2765" s="81" t="str">
        <f>+IF(F2765&lt;&gt;"",VLOOKUP(F2765,NIVELES!$A$246:$C$464,3,0),"")</f>
        <v xml:space="preserve"> </v>
      </c>
      <c r="H2765" s="82" t="s">
        <v>1024</v>
      </c>
      <c r="I2765" s="78" t="s">
        <v>2201</v>
      </c>
      <c r="J2765" s="78" t="s">
        <v>2184</v>
      </c>
      <c r="K2765" s="78" t="s">
        <v>2185</v>
      </c>
      <c r="L2765" s="78" t="s">
        <v>1791</v>
      </c>
      <c r="M2765" s="78" t="s">
        <v>1791</v>
      </c>
      <c r="N2765" s="78" t="s">
        <v>1791</v>
      </c>
      <c r="O2765" s="78" t="s">
        <v>2167</v>
      </c>
      <c r="P2765" s="82">
        <v>1</v>
      </c>
      <c r="Q2765" s="78" t="s">
        <v>2829</v>
      </c>
      <c r="R2765" s="82"/>
      <c r="S2765" s="82"/>
      <c r="T2765" s="82"/>
      <c r="U2765" s="82"/>
      <c r="V2765" s="82"/>
      <c r="W2765" s="82"/>
      <c r="X2765" s="82"/>
      <c r="Y2765" s="82"/>
      <c r="Z2765" s="82"/>
      <c r="AA2765" s="82"/>
      <c r="AB2765" s="82"/>
      <c r="AC2765" s="82">
        <v>1</v>
      </c>
      <c r="AD2765" s="85" t="str">
        <f>IF(A2765&lt;&gt;"",IF(D2765="DIRECCIÓN_DE_TRANSFERENCIAS","280 0031",VLOOKUP(C2765,NIVELES!$A$14:$B$105,2,0)),"")</f>
        <v>280 5610</v>
      </c>
      <c r="AE2765" s="86" t="s">
        <v>322</v>
      </c>
      <c r="AF2765" s="86" t="s">
        <v>545</v>
      </c>
      <c r="AG2765" s="79" t="str">
        <f>+IF(AF2765&lt;&gt;"",VLOOKUP(AF2765,NIVELES!$A$666:$B$673,2,0),"")</f>
        <v>SERVICIOS_DE_ATENCIÓN_GERONTOLÓGICA</v>
      </c>
      <c r="AH2765" s="78" t="s">
        <v>322</v>
      </c>
      <c r="AI2765" s="79" t="str">
        <f>IF(AH2765&lt;&gt;"",VLOOKUP(CONCATENATE(AG2765,AH2765),NIVELES!$B$676:$C$745,2,0),"")</f>
        <v>Administracion De La Atencion Gerontologica</v>
      </c>
      <c r="AJ2765" s="78" t="s">
        <v>517</v>
      </c>
      <c r="AK2765" s="79" t="str">
        <f>+IF(AJ2765&lt;&gt;"",VLOOKUP(AJ2765,NIVELES!$A$816:$B$892,2,0),"")</f>
        <v>NO APLICA</v>
      </c>
      <c r="AL2765" s="78" t="s">
        <v>553</v>
      </c>
      <c r="AM2765" s="78">
        <v>510203</v>
      </c>
      <c r="AN2765" s="79" t="str">
        <f>IF(AM2765&lt;&gt;"",+VLOOKUP(AM2765,NIVELES!$A$1652:$B$2466,2,0),"")</f>
        <v>Decimotercer Sueldo</v>
      </c>
      <c r="AO2765" s="87">
        <v>1972</v>
      </c>
      <c r="AP2765" s="88">
        <v>0</v>
      </c>
      <c r="AQ2765" s="88">
        <v>0</v>
      </c>
      <c r="AR2765" s="88">
        <v>0</v>
      </c>
      <c r="AS2765" s="88">
        <v>0</v>
      </c>
      <c r="AT2765" s="88">
        <v>0</v>
      </c>
      <c r="AU2765" s="88">
        <v>0</v>
      </c>
      <c r="AV2765" s="88">
        <v>0</v>
      </c>
      <c r="AW2765" s="88">
        <v>0</v>
      </c>
      <c r="AX2765" s="88">
        <v>0</v>
      </c>
      <c r="AY2765" s="88">
        <v>0</v>
      </c>
      <c r="AZ2765" s="88">
        <v>0</v>
      </c>
      <c r="BA2765" s="88">
        <v>1972</v>
      </c>
      <c r="BB2765" s="89">
        <f t="shared" si="171"/>
        <v>1972</v>
      </c>
      <c r="BC2765" s="90" t="str">
        <f t="shared" si="170"/>
        <v>OK</v>
      </c>
      <c r="BD2765" s="91" t="str">
        <f t="shared" si="172"/>
        <v xml:space="preserve">                  </v>
      </c>
      <c r="BE2765" s="92">
        <f t="shared" si="173"/>
        <v>1</v>
      </c>
    </row>
    <row r="2766" spans="1:57" s="74" customFormat="1" ht="50.1" customHeight="1" x14ac:dyDescent="0.2">
      <c r="A2766" s="78" t="s">
        <v>55</v>
      </c>
      <c r="B2766" s="78" t="s">
        <v>61</v>
      </c>
      <c r="C2766" s="78" t="s">
        <v>21</v>
      </c>
      <c r="D2766" s="78" t="s">
        <v>605</v>
      </c>
      <c r="E2766" s="79" t="str">
        <f>+IF(C2766&lt;&gt;"",VLOOKUP(MID(C2766,18,5),NIVELES!$A$133:$B$213,2,0),"")</f>
        <v>GALÁPAGOS</v>
      </c>
      <c r="F2766" s="80" t="s">
        <v>296</v>
      </c>
      <c r="G2766" s="81" t="str">
        <f>+IF(F2766&lt;&gt;"",VLOOKUP(F2766,NIVELES!$A$246:$C$464,3,0),"")</f>
        <v xml:space="preserve"> </v>
      </c>
      <c r="H2766" s="82" t="s">
        <v>1024</v>
      </c>
      <c r="I2766" s="78" t="s">
        <v>2201</v>
      </c>
      <c r="J2766" s="78" t="s">
        <v>2184</v>
      </c>
      <c r="K2766" s="78" t="s">
        <v>2185</v>
      </c>
      <c r="L2766" s="78" t="s">
        <v>1791</v>
      </c>
      <c r="M2766" s="78" t="s">
        <v>1791</v>
      </c>
      <c r="N2766" s="78" t="s">
        <v>1791</v>
      </c>
      <c r="O2766" s="78" t="s">
        <v>2167</v>
      </c>
      <c r="P2766" s="82">
        <v>1</v>
      </c>
      <c r="Q2766" s="78" t="s">
        <v>2829</v>
      </c>
      <c r="R2766" s="82"/>
      <c r="S2766" s="82"/>
      <c r="T2766" s="82">
        <v>1</v>
      </c>
      <c r="U2766" s="82"/>
      <c r="V2766" s="82"/>
      <c r="W2766" s="82"/>
      <c r="X2766" s="82"/>
      <c r="Y2766" s="82"/>
      <c r="Z2766" s="82"/>
      <c r="AA2766" s="82"/>
      <c r="AB2766" s="82"/>
      <c r="AC2766" s="82"/>
      <c r="AD2766" s="85" t="str">
        <f>IF(A2766&lt;&gt;"",IF(D2766="DIRECCIÓN_DE_TRANSFERENCIAS","280 0031",VLOOKUP(C2766,NIVELES!$A$14:$B$105,2,0)),"")</f>
        <v>280 5610</v>
      </c>
      <c r="AE2766" s="86" t="s">
        <v>322</v>
      </c>
      <c r="AF2766" s="86" t="s">
        <v>545</v>
      </c>
      <c r="AG2766" s="79" t="str">
        <f>+IF(AF2766&lt;&gt;"",VLOOKUP(AF2766,NIVELES!$A$666:$B$673,2,0),"")</f>
        <v>SERVICIOS_DE_ATENCIÓN_GERONTOLÓGICA</v>
      </c>
      <c r="AH2766" s="78" t="s">
        <v>322</v>
      </c>
      <c r="AI2766" s="79" t="str">
        <f>IF(AH2766&lt;&gt;"",VLOOKUP(CONCATENATE(AG2766,AH2766),NIVELES!$B$676:$C$745,2,0),"")</f>
        <v>Administracion De La Atencion Gerontologica</v>
      </c>
      <c r="AJ2766" s="78" t="s">
        <v>517</v>
      </c>
      <c r="AK2766" s="79" t="str">
        <f>+IF(AJ2766&lt;&gt;"",VLOOKUP(AJ2766,NIVELES!$A$816:$B$892,2,0),"")</f>
        <v>NO APLICA</v>
      </c>
      <c r="AL2766" s="78" t="s">
        <v>553</v>
      </c>
      <c r="AM2766" s="78">
        <v>510204</v>
      </c>
      <c r="AN2766" s="79" t="str">
        <f>IF(AM2766&lt;&gt;"",+VLOOKUP(AM2766,NIVELES!$A$1652:$B$2466,2,0),"")</f>
        <v>Decimocuarto Sueldo</v>
      </c>
      <c r="AO2766" s="87">
        <v>788</v>
      </c>
      <c r="AP2766" s="88">
        <v>0</v>
      </c>
      <c r="AQ2766" s="88">
        <v>0</v>
      </c>
      <c r="AR2766" s="88">
        <v>788</v>
      </c>
      <c r="AS2766" s="88">
        <v>0</v>
      </c>
      <c r="AT2766" s="88">
        <v>0</v>
      </c>
      <c r="AU2766" s="88">
        <v>0</v>
      </c>
      <c r="AV2766" s="88">
        <v>0</v>
      </c>
      <c r="AW2766" s="88">
        <v>0</v>
      </c>
      <c r="AX2766" s="88">
        <v>0</v>
      </c>
      <c r="AY2766" s="88">
        <v>0</v>
      </c>
      <c r="AZ2766" s="88">
        <v>0</v>
      </c>
      <c r="BA2766" s="88">
        <v>0</v>
      </c>
      <c r="BB2766" s="89">
        <f t="shared" si="171"/>
        <v>788</v>
      </c>
      <c r="BC2766" s="90" t="str">
        <f t="shared" si="170"/>
        <v>OK</v>
      </c>
      <c r="BD2766" s="91" t="str">
        <f t="shared" si="172"/>
        <v xml:space="preserve">                  </v>
      </c>
      <c r="BE2766" s="92">
        <f t="shared" si="173"/>
        <v>1</v>
      </c>
    </row>
    <row r="2767" spans="1:57" s="74" customFormat="1" ht="50.1" customHeight="1" x14ac:dyDescent="0.2">
      <c r="A2767" s="78" t="s">
        <v>55</v>
      </c>
      <c r="B2767" s="78" t="s">
        <v>61</v>
      </c>
      <c r="C2767" s="78" t="s">
        <v>21</v>
      </c>
      <c r="D2767" s="78" t="s">
        <v>605</v>
      </c>
      <c r="E2767" s="79" t="str">
        <f>+IF(C2767&lt;&gt;"",VLOOKUP(MID(C2767,18,5),NIVELES!$A$133:$B$213,2,0),"")</f>
        <v>GALÁPAGOS</v>
      </c>
      <c r="F2767" s="80" t="s">
        <v>296</v>
      </c>
      <c r="G2767" s="81" t="str">
        <f>+IF(F2767&lt;&gt;"",VLOOKUP(F2767,NIVELES!$A$246:$C$464,3,0),"")</f>
        <v xml:space="preserve"> </v>
      </c>
      <c r="H2767" s="82" t="s">
        <v>1024</v>
      </c>
      <c r="I2767" s="78" t="s">
        <v>2201</v>
      </c>
      <c r="J2767" s="78" t="s">
        <v>2184</v>
      </c>
      <c r="K2767" s="78" t="s">
        <v>2185</v>
      </c>
      <c r="L2767" s="78" t="s">
        <v>1791</v>
      </c>
      <c r="M2767" s="78" t="s">
        <v>1791</v>
      </c>
      <c r="N2767" s="78" t="s">
        <v>1791</v>
      </c>
      <c r="O2767" s="78" t="s">
        <v>2167</v>
      </c>
      <c r="P2767" s="82">
        <v>12</v>
      </c>
      <c r="Q2767" s="78" t="s">
        <v>2829</v>
      </c>
      <c r="R2767" s="82">
        <v>1</v>
      </c>
      <c r="S2767" s="82">
        <v>1</v>
      </c>
      <c r="T2767" s="82">
        <v>1</v>
      </c>
      <c r="U2767" s="82">
        <v>1</v>
      </c>
      <c r="V2767" s="82">
        <v>1</v>
      </c>
      <c r="W2767" s="82">
        <v>1</v>
      </c>
      <c r="X2767" s="82">
        <v>1</v>
      </c>
      <c r="Y2767" s="82">
        <v>1</v>
      </c>
      <c r="Z2767" s="82">
        <v>1</v>
      </c>
      <c r="AA2767" s="82">
        <v>1</v>
      </c>
      <c r="AB2767" s="82">
        <v>1</v>
      </c>
      <c r="AC2767" s="82">
        <v>1</v>
      </c>
      <c r="AD2767" s="85" t="str">
        <f>IF(A2767&lt;&gt;"",IF(D2767="DIRECCIÓN_DE_TRANSFERENCIAS","280 0031",VLOOKUP(C2767,NIVELES!$A$14:$B$105,2,0)),"")</f>
        <v>280 5610</v>
      </c>
      <c r="AE2767" s="86" t="s">
        <v>322</v>
      </c>
      <c r="AF2767" s="86" t="s">
        <v>545</v>
      </c>
      <c r="AG2767" s="79" t="str">
        <f>+IF(AF2767&lt;&gt;"",VLOOKUP(AF2767,NIVELES!$A$666:$B$673,2,0),"")</f>
        <v>SERVICIOS_DE_ATENCIÓN_GERONTOLÓGICA</v>
      </c>
      <c r="AH2767" s="78" t="s">
        <v>322</v>
      </c>
      <c r="AI2767" s="79" t="str">
        <f>IF(AH2767&lt;&gt;"",VLOOKUP(CONCATENATE(AG2767,AH2767),NIVELES!$B$676:$C$745,2,0),"")</f>
        <v>Administracion De La Atencion Gerontologica</v>
      </c>
      <c r="AJ2767" s="78" t="s">
        <v>517</v>
      </c>
      <c r="AK2767" s="79" t="str">
        <f>+IF(AJ2767&lt;&gt;"",VLOOKUP(AJ2767,NIVELES!$A$816:$B$892,2,0),"")</f>
        <v>NO APLICA</v>
      </c>
      <c r="AL2767" s="78" t="s">
        <v>553</v>
      </c>
      <c r="AM2767" s="78">
        <v>510601</v>
      </c>
      <c r="AN2767" s="79" t="str">
        <f>IF(AM2767&lt;&gt;"",+VLOOKUP(AM2767,NIVELES!$A$1652:$B$2466,2,0),"")</f>
        <v>Aporte Patronal</v>
      </c>
      <c r="AO2767" s="87">
        <v>2283.6</v>
      </c>
      <c r="AP2767" s="88">
        <v>190.3</v>
      </c>
      <c r="AQ2767" s="88">
        <v>190.3</v>
      </c>
      <c r="AR2767" s="88">
        <v>190.3</v>
      </c>
      <c r="AS2767" s="88">
        <v>190.3</v>
      </c>
      <c r="AT2767" s="88">
        <v>190.3</v>
      </c>
      <c r="AU2767" s="88">
        <v>190.3</v>
      </c>
      <c r="AV2767" s="88">
        <v>190.3</v>
      </c>
      <c r="AW2767" s="88">
        <v>190.3</v>
      </c>
      <c r="AX2767" s="88">
        <v>190.3</v>
      </c>
      <c r="AY2767" s="88">
        <v>190.3</v>
      </c>
      <c r="AZ2767" s="88">
        <v>190.3</v>
      </c>
      <c r="BA2767" s="88">
        <v>190.3</v>
      </c>
      <c r="BB2767" s="89">
        <f t="shared" si="171"/>
        <v>2283.6</v>
      </c>
      <c r="BC2767" s="90" t="str">
        <f t="shared" si="170"/>
        <v>OK</v>
      </c>
      <c r="BD2767" s="91" t="str">
        <f t="shared" si="172"/>
        <v xml:space="preserve">                  </v>
      </c>
      <c r="BE2767" s="92">
        <f t="shared" si="173"/>
        <v>12</v>
      </c>
    </row>
    <row r="2768" spans="1:57" s="74" customFormat="1" ht="50.1" customHeight="1" x14ac:dyDescent="0.2">
      <c r="A2768" s="78" t="s">
        <v>55</v>
      </c>
      <c r="B2768" s="78" t="s">
        <v>61</v>
      </c>
      <c r="C2768" s="78" t="s">
        <v>21</v>
      </c>
      <c r="D2768" s="78" t="s">
        <v>605</v>
      </c>
      <c r="E2768" s="79" t="str">
        <f>+IF(C2768&lt;&gt;"",VLOOKUP(MID(C2768,18,5),NIVELES!$A$133:$B$213,2,0),"")</f>
        <v>GALÁPAGOS</v>
      </c>
      <c r="F2768" s="80" t="s">
        <v>296</v>
      </c>
      <c r="G2768" s="81" t="str">
        <f>+IF(F2768&lt;&gt;"",VLOOKUP(F2768,NIVELES!$A$246:$C$464,3,0),"")</f>
        <v xml:space="preserve"> </v>
      </c>
      <c r="H2768" s="82" t="s">
        <v>1024</v>
      </c>
      <c r="I2768" s="78" t="s">
        <v>2201</v>
      </c>
      <c r="J2768" s="78" t="s">
        <v>2184</v>
      </c>
      <c r="K2768" s="78" t="s">
        <v>2185</v>
      </c>
      <c r="L2768" s="78" t="s">
        <v>1791</v>
      </c>
      <c r="M2768" s="78" t="s">
        <v>1791</v>
      </c>
      <c r="N2768" s="78" t="s">
        <v>1791</v>
      </c>
      <c r="O2768" s="78" t="s">
        <v>2167</v>
      </c>
      <c r="P2768" s="82">
        <v>12</v>
      </c>
      <c r="Q2768" s="78" t="s">
        <v>2829</v>
      </c>
      <c r="R2768" s="82">
        <v>1</v>
      </c>
      <c r="S2768" s="82">
        <v>1</v>
      </c>
      <c r="T2768" s="82">
        <v>1</v>
      </c>
      <c r="U2768" s="82">
        <v>1</v>
      </c>
      <c r="V2768" s="82">
        <v>1</v>
      </c>
      <c r="W2768" s="82">
        <v>1</v>
      </c>
      <c r="X2768" s="82">
        <v>1</v>
      </c>
      <c r="Y2768" s="82">
        <v>1</v>
      </c>
      <c r="Z2768" s="82">
        <v>1</v>
      </c>
      <c r="AA2768" s="82">
        <v>1</v>
      </c>
      <c r="AB2768" s="82">
        <v>1</v>
      </c>
      <c r="AC2768" s="82">
        <v>1</v>
      </c>
      <c r="AD2768" s="85" t="str">
        <f>IF(A2768&lt;&gt;"",IF(D2768="DIRECCIÓN_DE_TRANSFERENCIAS","280 0031",VLOOKUP(C2768,NIVELES!$A$14:$B$105,2,0)),"")</f>
        <v>280 5610</v>
      </c>
      <c r="AE2768" s="86" t="s">
        <v>322</v>
      </c>
      <c r="AF2768" s="86" t="s">
        <v>545</v>
      </c>
      <c r="AG2768" s="79" t="str">
        <f>+IF(AF2768&lt;&gt;"",VLOOKUP(AF2768,NIVELES!$A$666:$B$673,2,0),"")</f>
        <v>SERVICIOS_DE_ATENCIÓN_GERONTOLÓGICA</v>
      </c>
      <c r="AH2768" s="78" t="s">
        <v>322</v>
      </c>
      <c r="AI2768" s="79" t="str">
        <f>IF(AH2768&lt;&gt;"",VLOOKUP(CONCATENATE(AG2768,AH2768),NIVELES!$B$676:$C$745,2,0),"")</f>
        <v>Administracion De La Atencion Gerontologica</v>
      </c>
      <c r="AJ2768" s="78" t="s">
        <v>517</v>
      </c>
      <c r="AK2768" s="79" t="str">
        <f>+IF(AJ2768&lt;&gt;"",VLOOKUP(AJ2768,NIVELES!$A$816:$B$892,2,0),"")</f>
        <v>NO APLICA</v>
      </c>
      <c r="AL2768" s="78" t="s">
        <v>553</v>
      </c>
      <c r="AM2768" s="78">
        <v>510602</v>
      </c>
      <c r="AN2768" s="79" t="str">
        <f>IF(AM2768&lt;&gt;"",+VLOOKUP(AM2768,NIVELES!$A$1652:$B$2466,2,0),"")</f>
        <v>Fondo de Reserva</v>
      </c>
      <c r="AO2768" s="87">
        <v>1971.21</v>
      </c>
      <c r="AP2768" s="88">
        <v>0</v>
      </c>
      <c r="AQ2768" s="88">
        <v>164.27</v>
      </c>
      <c r="AR2768" s="88">
        <v>164.27</v>
      </c>
      <c r="AS2768" s="88">
        <v>164.27</v>
      </c>
      <c r="AT2768" s="88">
        <v>164.27</v>
      </c>
      <c r="AU2768" s="88">
        <v>164.27</v>
      </c>
      <c r="AV2768" s="88">
        <v>164.27</v>
      </c>
      <c r="AW2768" s="88">
        <v>164.27</v>
      </c>
      <c r="AX2768" s="88">
        <v>164.27</v>
      </c>
      <c r="AY2768" s="88">
        <v>164.27</v>
      </c>
      <c r="AZ2768" s="88">
        <v>164.27</v>
      </c>
      <c r="BA2768" s="88">
        <v>328.51</v>
      </c>
      <c r="BB2768" s="89">
        <f t="shared" si="171"/>
        <v>1971.21</v>
      </c>
      <c r="BC2768" s="90" t="str">
        <f t="shared" si="170"/>
        <v>OK</v>
      </c>
      <c r="BD2768" s="91" t="str">
        <f t="shared" si="172"/>
        <v xml:space="preserve">                  </v>
      </c>
      <c r="BE2768" s="92">
        <f t="shared" si="173"/>
        <v>12</v>
      </c>
    </row>
    <row r="2769" spans="1:57" s="74" customFormat="1" ht="50.1" customHeight="1" x14ac:dyDescent="0.2">
      <c r="A2769" s="78" t="s">
        <v>55</v>
      </c>
      <c r="B2769" s="78" t="s">
        <v>61</v>
      </c>
      <c r="C2769" s="78" t="s">
        <v>21</v>
      </c>
      <c r="D2769" s="78" t="s">
        <v>605</v>
      </c>
      <c r="E2769" s="79" t="str">
        <f>+IF(C2769&lt;&gt;"",VLOOKUP(MID(C2769,18,5),NIVELES!$A$133:$B$213,2,0),"")</f>
        <v>GALÁPAGOS</v>
      </c>
      <c r="F2769" s="80" t="s">
        <v>296</v>
      </c>
      <c r="G2769" s="81" t="str">
        <f>+IF(F2769&lt;&gt;"",VLOOKUP(F2769,NIVELES!$A$246:$C$464,3,0),"")</f>
        <v xml:space="preserve"> </v>
      </c>
      <c r="H2769" s="82" t="s">
        <v>1024</v>
      </c>
      <c r="I2769" s="78" t="s">
        <v>2201</v>
      </c>
      <c r="J2769" s="78" t="s">
        <v>2184</v>
      </c>
      <c r="K2769" s="78" t="s">
        <v>2185</v>
      </c>
      <c r="L2769" s="78" t="s">
        <v>2730</v>
      </c>
      <c r="M2769" s="78">
        <v>30</v>
      </c>
      <c r="N2769" s="78" t="s">
        <v>3073</v>
      </c>
      <c r="O2769" s="78" t="s">
        <v>3074</v>
      </c>
      <c r="P2769" s="82">
        <v>2</v>
      </c>
      <c r="Q2769" s="78" t="s">
        <v>3075</v>
      </c>
      <c r="R2769" s="82"/>
      <c r="S2769" s="82"/>
      <c r="T2769" s="82"/>
      <c r="U2769" s="82"/>
      <c r="V2769" s="82"/>
      <c r="W2769" s="82"/>
      <c r="X2769" s="82"/>
      <c r="Y2769" s="82"/>
      <c r="Z2769" s="82"/>
      <c r="AA2769" s="82"/>
      <c r="AB2769" s="82">
        <v>1</v>
      </c>
      <c r="AC2769" s="82">
        <v>1</v>
      </c>
      <c r="AD2769" s="85" t="str">
        <f>IF(A2769&lt;&gt;"",IF(D2769="DIRECCIÓN_DE_TRANSFERENCIAS","280 0031",VLOOKUP(C2769,NIVELES!$A$14:$B$105,2,0)),"")</f>
        <v>280 5610</v>
      </c>
      <c r="AE2769" s="86" t="s">
        <v>322</v>
      </c>
      <c r="AF2769" s="86" t="s">
        <v>546</v>
      </c>
      <c r="AG2769" s="79" t="str">
        <f>+IF(AF2769&lt;&gt;"",VLOOKUP(AF2769,NIVELES!$A$666:$B$673,2,0),"")</f>
        <v>ATENCIÓN_INTEGRAL_A_PERSONAS_CON_DISCAPACIDAD</v>
      </c>
      <c r="AH2769" s="78" t="s">
        <v>321</v>
      </c>
      <c r="AI2769" s="79" t="str">
        <f>IF(AH2769&lt;&gt;"",VLOOKUP(CONCATENATE(AG2769,AH2769),NIVELES!$B$676:$C$745,2,0),"")</f>
        <v>Centros Indirectos Prestación De Servicio</v>
      </c>
      <c r="AJ2769" s="78" t="s">
        <v>441</v>
      </c>
      <c r="AK2769" s="79" t="str">
        <f>+IF(AJ2769&lt;&gt;"",VLOOKUP(AJ2769,NIVELES!$A$816:$B$892,2,0),"")</f>
        <v>PROMOCIÓN DE LA AUTONOMÍA Y EMPODERAMIENTO DE LA MUJER EN EL MARCO DE LA ECONOMÍA SOCIAL Y SOLIDARIA</v>
      </c>
      <c r="AL2769" s="78" t="s">
        <v>554</v>
      </c>
      <c r="AM2769" s="78">
        <v>530249</v>
      </c>
      <c r="AN2769" s="79" t="str">
        <f>IF(AM2769&lt;&gt;"",+VLOOKUP(AM2769,NIVELES!$A$1652:$B$2466,2,0),"")</f>
        <v>Eventos Públicos Promocionales</v>
      </c>
      <c r="AO2769" s="87">
        <v>1000</v>
      </c>
      <c r="AP2769" s="88">
        <v>0</v>
      </c>
      <c r="AQ2769" s="88">
        <v>0</v>
      </c>
      <c r="AR2769" s="88">
        <v>0</v>
      </c>
      <c r="AS2769" s="88">
        <v>0</v>
      </c>
      <c r="AT2769" s="88">
        <v>0</v>
      </c>
      <c r="AU2769" s="88">
        <v>0</v>
      </c>
      <c r="AV2769" s="88">
        <v>0</v>
      </c>
      <c r="AW2769" s="88">
        <v>0</v>
      </c>
      <c r="AX2769" s="88">
        <v>0</v>
      </c>
      <c r="AY2769" s="88">
        <v>0</v>
      </c>
      <c r="AZ2769" s="88">
        <v>0</v>
      </c>
      <c r="BA2769" s="88">
        <v>1000</v>
      </c>
      <c r="BB2769" s="89">
        <f t="shared" si="171"/>
        <v>1000</v>
      </c>
      <c r="BC2769" s="90" t="str">
        <f t="shared" si="170"/>
        <v>OK</v>
      </c>
      <c r="BD2769" s="91" t="str">
        <f t="shared" si="172"/>
        <v xml:space="preserve">                  </v>
      </c>
      <c r="BE2769" s="92">
        <f t="shared" si="173"/>
        <v>2</v>
      </c>
    </row>
    <row r="2770" spans="1:57" s="74" customFormat="1" ht="50.1" customHeight="1" x14ac:dyDescent="0.2">
      <c r="A2770" s="78" t="s">
        <v>55</v>
      </c>
      <c r="B2770" s="78" t="s">
        <v>61</v>
      </c>
      <c r="C2770" s="78" t="s">
        <v>21</v>
      </c>
      <c r="D2770" s="78" t="s">
        <v>605</v>
      </c>
      <c r="E2770" s="79" t="str">
        <f>+IF(C2770&lt;&gt;"",VLOOKUP(MID(C2770,18,5),NIVELES!$A$133:$B$213,2,0),"")</f>
        <v>GALÁPAGOS</v>
      </c>
      <c r="F2770" s="80" t="s">
        <v>296</v>
      </c>
      <c r="G2770" s="81" t="str">
        <f>+IF(F2770&lt;&gt;"",VLOOKUP(F2770,NIVELES!$A$246:$C$464,3,0),"")</f>
        <v xml:space="preserve"> </v>
      </c>
      <c r="H2770" s="82" t="s">
        <v>1024</v>
      </c>
      <c r="I2770" s="78" t="s">
        <v>2201</v>
      </c>
      <c r="J2770" s="78" t="s">
        <v>2184</v>
      </c>
      <c r="K2770" s="78" t="s">
        <v>2185</v>
      </c>
      <c r="L2770" s="78" t="s">
        <v>2730</v>
      </c>
      <c r="M2770" s="78">
        <v>30</v>
      </c>
      <c r="N2770" s="78" t="s">
        <v>3073</v>
      </c>
      <c r="O2770" s="78" t="s">
        <v>3076</v>
      </c>
      <c r="P2770" s="82">
        <v>1</v>
      </c>
      <c r="Q2770" s="78" t="s">
        <v>3077</v>
      </c>
      <c r="R2770" s="82"/>
      <c r="S2770" s="82"/>
      <c r="T2770" s="82">
        <v>1</v>
      </c>
      <c r="U2770" s="82"/>
      <c r="V2770" s="82"/>
      <c r="W2770" s="82"/>
      <c r="X2770" s="82"/>
      <c r="Y2770" s="82"/>
      <c r="Z2770" s="82"/>
      <c r="AA2770" s="82"/>
      <c r="AB2770" s="82"/>
      <c r="AC2770" s="82"/>
      <c r="AD2770" s="85" t="str">
        <f>IF(A2770&lt;&gt;"",IF(D2770="DIRECCIÓN_DE_TRANSFERENCIAS","280 0031",VLOOKUP(C2770,NIVELES!$A$14:$B$105,2,0)),"")</f>
        <v>280 5610</v>
      </c>
      <c r="AE2770" s="86" t="s">
        <v>322</v>
      </c>
      <c r="AF2770" s="86" t="s">
        <v>546</v>
      </c>
      <c r="AG2770" s="79" t="str">
        <f>+IF(AF2770&lt;&gt;"",VLOOKUP(AF2770,NIVELES!$A$666:$B$673,2,0),"")</f>
        <v>ATENCIÓN_INTEGRAL_A_PERSONAS_CON_DISCAPACIDAD</v>
      </c>
      <c r="AH2770" s="78" t="s">
        <v>321</v>
      </c>
      <c r="AI2770" s="79" t="str">
        <f>IF(AH2770&lt;&gt;"",VLOOKUP(CONCATENATE(AG2770,AH2770),NIVELES!$B$676:$C$745,2,0),"")</f>
        <v>Centros Indirectos Prestación De Servicio</v>
      </c>
      <c r="AJ2770" s="78" t="s">
        <v>429</v>
      </c>
      <c r="AK2770" s="79" t="str">
        <f>+IF(AJ2770&lt;&gt;"",VLOOKUP(AJ2770,NIVELES!$A$816:$B$892,2,0),"")</f>
        <v xml:space="preserve">PROMOVER EL RECONOCIMIENTO Y GARANTIA DE LOS DERECHOS DE LAS MUJERES Y HOMBRES CON DISCAPACIDAD,  SU DEBIDA VALORACIÓN Y EL RESPETO A SU DIGNIDAD  </v>
      </c>
      <c r="AL2770" s="78" t="s">
        <v>554</v>
      </c>
      <c r="AM2770" s="78">
        <v>530301</v>
      </c>
      <c r="AN2770" s="79" t="str">
        <f>IF(AM2770&lt;&gt;"",+VLOOKUP(AM2770,NIVELES!$A$1652:$B$2466,2,0),"")</f>
        <v>Pasajes al Interior</v>
      </c>
      <c r="AO2770" s="87">
        <v>60</v>
      </c>
      <c r="AP2770" s="88">
        <v>0</v>
      </c>
      <c r="AQ2770" s="88">
        <v>0</v>
      </c>
      <c r="AR2770" s="88">
        <v>60</v>
      </c>
      <c r="AS2770" s="88">
        <v>0</v>
      </c>
      <c r="AT2770" s="88">
        <v>0</v>
      </c>
      <c r="AU2770" s="88">
        <v>0</v>
      </c>
      <c r="AV2770" s="88">
        <v>0</v>
      </c>
      <c r="AW2770" s="88">
        <v>0</v>
      </c>
      <c r="AX2770" s="88">
        <v>0</v>
      </c>
      <c r="AY2770" s="88">
        <v>0</v>
      </c>
      <c r="AZ2770" s="88">
        <v>0</v>
      </c>
      <c r="BA2770" s="88">
        <v>0</v>
      </c>
      <c r="BB2770" s="89">
        <f t="shared" si="171"/>
        <v>60</v>
      </c>
      <c r="BC2770" s="90" t="str">
        <f t="shared" si="170"/>
        <v>OK</v>
      </c>
      <c r="BD2770" s="91" t="str">
        <f t="shared" si="172"/>
        <v xml:space="preserve">                  </v>
      </c>
      <c r="BE2770" s="92">
        <f t="shared" si="173"/>
        <v>1</v>
      </c>
    </row>
    <row r="2771" spans="1:57" s="74" customFormat="1" ht="50.1" customHeight="1" x14ac:dyDescent="0.2">
      <c r="A2771" s="78" t="s">
        <v>55</v>
      </c>
      <c r="B2771" s="78" t="s">
        <v>61</v>
      </c>
      <c r="C2771" s="78" t="s">
        <v>21</v>
      </c>
      <c r="D2771" s="78" t="s">
        <v>605</v>
      </c>
      <c r="E2771" s="79" t="str">
        <f>+IF(C2771&lt;&gt;"",VLOOKUP(MID(C2771,18,5),NIVELES!$A$133:$B$213,2,0),"")</f>
        <v>GALÁPAGOS</v>
      </c>
      <c r="F2771" s="80" t="s">
        <v>296</v>
      </c>
      <c r="G2771" s="81" t="str">
        <f>+IF(F2771&lt;&gt;"",VLOOKUP(F2771,NIVELES!$A$246:$C$464,3,0),"")</f>
        <v xml:space="preserve"> </v>
      </c>
      <c r="H2771" s="82" t="s">
        <v>1024</v>
      </c>
      <c r="I2771" s="78" t="s">
        <v>2201</v>
      </c>
      <c r="J2771" s="78" t="s">
        <v>2184</v>
      </c>
      <c r="K2771" s="78" t="s">
        <v>2185</v>
      </c>
      <c r="L2771" s="78" t="s">
        <v>2730</v>
      </c>
      <c r="M2771" s="78">
        <v>30</v>
      </c>
      <c r="N2771" s="78" t="s">
        <v>3073</v>
      </c>
      <c r="O2771" s="78" t="s">
        <v>3076</v>
      </c>
      <c r="P2771" s="82">
        <v>1</v>
      </c>
      <c r="Q2771" s="78" t="s">
        <v>3077</v>
      </c>
      <c r="R2771" s="82"/>
      <c r="S2771" s="82"/>
      <c r="T2771" s="82">
        <v>1</v>
      </c>
      <c r="U2771" s="82"/>
      <c r="V2771" s="82"/>
      <c r="W2771" s="82"/>
      <c r="X2771" s="82"/>
      <c r="Y2771" s="82"/>
      <c r="Z2771" s="82"/>
      <c r="AA2771" s="82"/>
      <c r="AB2771" s="82"/>
      <c r="AC2771" s="82"/>
      <c r="AD2771" s="85" t="str">
        <f>IF(A2771&lt;&gt;"",IF(D2771="DIRECCIÓN_DE_TRANSFERENCIAS","280 0031",VLOOKUP(C2771,NIVELES!$A$14:$B$105,2,0)),"")</f>
        <v>280 5610</v>
      </c>
      <c r="AE2771" s="86" t="s">
        <v>322</v>
      </c>
      <c r="AF2771" s="86" t="s">
        <v>546</v>
      </c>
      <c r="AG2771" s="79" t="str">
        <f>+IF(AF2771&lt;&gt;"",VLOOKUP(AF2771,NIVELES!$A$666:$B$673,2,0),"")</f>
        <v>ATENCIÓN_INTEGRAL_A_PERSONAS_CON_DISCAPACIDAD</v>
      </c>
      <c r="AH2771" s="78" t="s">
        <v>321</v>
      </c>
      <c r="AI2771" s="79" t="str">
        <f>IF(AH2771&lt;&gt;"",VLOOKUP(CONCATENATE(AG2771,AH2771),NIVELES!$B$676:$C$745,2,0),"")</f>
        <v>Centros Indirectos Prestación De Servicio</v>
      </c>
      <c r="AJ2771" s="78" t="s">
        <v>429</v>
      </c>
      <c r="AK2771" s="79" t="str">
        <f>+IF(AJ2771&lt;&gt;"",VLOOKUP(AJ2771,NIVELES!$A$816:$B$892,2,0),"")</f>
        <v xml:space="preserve">PROMOVER EL RECONOCIMIENTO Y GARANTIA DE LOS DERECHOS DE LAS MUJERES Y HOMBRES CON DISCAPACIDAD,  SU DEBIDA VALORACIÓN Y EL RESPETO A SU DIGNIDAD  </v>
      </c>
      <c r="AL2771" s="78" t="s">
        <v>554</v>
      </c>
      <c r="AM2771" s="78">
        <v>530303</v>
      </c>
      <c r="AN2771" s="79" t="str">
        <f>IF(AM2771&lt;&gt;"",+VLOOKUP(AM2771,NIVELES!$A$1652:$B$2466,2,0),"")</f>
        <v>Viáticos y Subsistencias en el Interior</v>
      </c>
      <c r="AO2771" s="87">
        <v>160</v>
      </c>
      <c r="AP2771" s="88">
        <v>0</v>
      </c>
      <c r="AQ2771" s="88">
        <v>0</v>
      </c>
      <c r="AR2771" s="88">
        <v>160</v>
      </c>
      <c r="AS2771" s="88">
        <v>0</v>
      </c>
      <c r="AT2771" s="88">
        <v>0</v>
      </c>
      <c r="AU2771" s="88">
        <v>0</v>
      </c>
      <c r="AV2771" s="88">
        <v>0</v>
      </c>
      <c r="AW2771" s="88">
        <v>0</v>
      </c>
      <c r="AX2771" s="88">
        <v>0</v>
      </c>
      <c r="AY2771" s="88">
        <v>0</v>
      </c>
      <c r="AZ2771" s="88">
        <v>0</v>
      </c>
      <c r="BA2771" s="88">
        <v>0</v>
      </c>
      <c r="BB2771" s="89">
        <f t="shared" si="171"/>
        <v>160</v>
      </c>
      <c r="BC2771" s="90" t="str">
        <f t="shared" si="170"/>
        <v>OK</v>
      </c>
      <c r="BD2771" s="91" t="str">
        <f t="shared" si="172"/>
        <v xml:space="preserve">                  </v>
      </c>
      <c r="BE2771" s="92">
        <f t="shared" si="173"/>
        <v>1</v>
      </c>
    </row>
    <row r="2772" spans="1:57" s="74" customFormat="1" ht="50.1" customHeight="1" x14ac:dyDescent="0.2">
      <c r="A2772" s="78" t="s">
        <v>55</v>
      </c>
      <c r="B2772" s="78" t="s">
        <v>61</v>
      </c>
      <c r="C2772" s="78" t="s">
        <v>21</v>
      </c>
      <c r="D2772" s="78" t="s">
        <v>605</v>
      </c>
      <c r="E2772" s="79" t="str">
        <f>+IF(C2772&lt;&gt;"",VLOOKUP(MID(C2772,18,5),NIVELES!$A$133:$B$213,2,0),"")</f>
        <v>GALÁPAGOS</v>
      </c>
      <c r="F2772" s="80" t="s">
        <v>296</v>
      </c>
      <c r="G2772" s="81" t="str">
        <f>+IF(F2772&lt;&gt;"",VLOOKUP(F2772,NIVELES!$A$246:$C$464,3,0),"")</f>
        <v xml:space="preserve"> </v>
      </c>
      <c r="H2772" s="82" t="s">
        <v>1024</v>
      </c>
      <c r="I2772" s="78" t="s">
        <v>2201</v>
      </c>
      <c r="J2772" s="78" t="s">
        <v>2184</v>
      </c>
      <c r="K2772" s="78" t="s">
        <v>2185</v>
      </c>
      <c r="L2772" s="78" t="s">
        <v>2730</v>
      </c>
      <c r="M2772" s="78">
        <v>30</v>
      </c>
      <c r="N2772" s="78" t="s">
        <v>3073</v>
      </c>
      <c r="O2772" s="78" t="s">
        <v>3076</v>
      </c>
      <c r="P2772" s="82">
        <v>2</v>
      </c>
      <c r="Q2772" s="78" t="s">
        <v>3077</v>
      </c>
      <c r="R2772" s="82"/>
      <c r="S2772" s="82"/>
      <c r="T2772" s="82"/>
      <c r="U2772" s="82"/>
      <c r="V2772" s="82"/>
      <c r="W2772" s="82">
        <v>1</v>
      </c>
      <c r="X2772" s="82"/>
      <c r="Y2772" s="82"/>
      <c r="Z2772" s="82"/>
      <c r="AA2772" s="82"/>
      <c r="AB2772" s="82">
        <v>1</v>
      </c>
      <c r="AC2772" s="82"/>
      <c r="AD2772" s="85" t="str">
        <f>IF(A2772&lt;&gt;"",IF(D2772="DIRECCIÓN_DE_TRANSFERENCIAS","280 0031",VLOOKUP(C2772,NIVELES!$A$14:$B$105,2,0)),"")</f>
        <v>280 5610</v>
      </c>
      <c r="AE2772" s="86" t="s">
        <v>322</v>
      </c>
      <c r="AF2772" s="86" t="s">
        <v>546</v>
      </c>
      <c r="AG2772" s="79" t="str">
        <f>+IF(AF2772&lt;&gt;"",VLOOKUP(AF2772,NIVELES!$A$666:$B$673,2,0),"")</f>
        <v>ATENCIÓN_INTEGRAL_A_PERSONAS_CON_DISCAPACIDAD</v>
      </c>
      <c r="AH2772" s="78" t="s">
        <v>453</v>
      </c>
      <c r="AI2772" s="79" t="str">
        <f>IF(AH2772&lt;&gt;"",VLOOKUP(CONCATENATE(AG2772,AH2772),NIVELES!$B$676:$C$745,2,0),"")</f>
        <v>Rectoría Inclusión Social</v>
      </c>
      <c r="AJ2772" s="78" t="s">
        <v>429</v>
      </c>
      <c r="AK2772" s="79" t="str">
        <f>+IF(AJ2772&lt;&gt;"",VLOOKUP(AJ2772,NIVELES!$A$816:$B$892,2,0),"")</f>
        <v xml:space="preserve">PROMOVER EL RECONOCIMIENTO Y GARANTIA DE LOS DERECHOS DE LAS MUJERES Y HOMBRES CON DISCAPACIDAD,  SU DEBIDA VALORACIÓN Y EL RESPETO A SU DIGNIDAD  </v>
      </c>
      <c r="AL2772" s="78" t="s">
        <v>554</v>
      </c>
      <c r="AM2772" s="78">
        <v>530301</v>
      </c>
      <c r="AN2772" s="79" t="str">
        <f>IF(AM2772&lt;&gt;"",+VLOOKUP(AM2772,NIVELES!$A$1652:$B$2466,2,0),"")</f>
        <v>Pasajes al Interior</v>
      </c>
      <c r="AO2772" s="87">
        <v>120</v>
      </c>
      <c r="AP2772" s="88">
        <v>0</v>
      </c>
      <c r="AQ2772" s="88">
        <v>0</v>
      </c>
      <c r="AR2772" s="88">
        <v>0</v>
      </c>
      <c r="AS2772" s="88">
        <v>0</v>
      </c>
      <c r="AT2772" s="88">
        <v>0</v>
      </c>
      <c r="AU2772" s="88">
        <v>60</v>
      </c>
      <c r="AV2772" s="88">
        <v>0</v>
      </c>
      <c r="AW2772" s="88">
        <v>0</v>
      </c>
      <c r="AX2772" s="88">
        <v>0</v>
      </c>
      <c r="AY2772" s="88">
        <v>0</v>
      </c>
      <c r="AZ2772" s="88">
        <v>60</v>
      </c>
      <c r="BA2772" s="88">
        <v>0</v>
      </c>
      <c r="BB2772" s="89">
        <f t="shared" si="171"/>
        <v>120</v>
      </c>
      <c r="BC2772" s="90" t="str">
        <f t="shared" si="170"/>
        <v>OK</v>
      </c>
      <c r="BD2772" s="91" t="str">
        <f t="shared" si="172"/>
        <v xml:space="preserve">                  </v>
      </c>
      <c r="BE2772" s="92">
        <f t="shared" si="173"/>
        <v>2</v>
      </c>
    </row>
    <row r="2773" spans="1:57" s="74" customFormat="1" ht="50.1" customHeight="1" x14ac:dyDescent="0.2">
      <c r="A2773" s="78" t="s">
        <v>55</v>
      </c>
      <c r="B2773" s="78" t="s">
        <v>61</v>
      </c>
      <c r="C2773" s="78" t="s">
        <v>21</v>
      </c>
      <c r="D2773" s="78" t="s">
        <v>605</v>
      </c>
      <c r="E2773" s="79" t="str">
        <f>+IF(C2773&lt;&gt;"",VLOOKUP(MID(C2773,18,5),NIVELES!$A$133:$B$213,2,0),"")</f>
        <v>GALÁPAGOS</v>
      </c>
      <c r="F2773" s="80" t="s">
        <v>296</v>
      </c>
      <c r="G2773" s="81" t="str">
        <f>+IF(F2773&lt;&gt;"",VLOOKUP(F2773,NIVELES!$A$246:$C$464,3,0),"")</f>
        <v xml:space="preserve"> </v>
      </c>
      <c r="H2773" s="82" t="s">
        <v>1024</v>
      </c>
      <c r="I2773" s="78" t="s">
        <v>2201</v>
      </c>
      <c r="J2773" s="78" t="s">
        <v>2184</v>
      </c>
      <c r="K2773" s="78" t="s">
        <v>2185</v>
      </c>
      <c r="L2773" s="78" t="s">
        <v>2730</v>
      </c>
      <c r="M2773" s="78">
        <v>30</v>
      </c>
      <c r="N2773" s="78" t="s">
        <v>3073</v>
      </c>
      <c r="O2773" s="78" t="s">
        <v>3076</v>
      </c>
      <c r="P2773" s="82">
        <v>2</v>
      </c>
      <c r="Q2773" s="78" t="s">
        <v>3077</v>
      </c>
      <c r="R2773" s="82"/>
      <c r="S2773" s="82"/>
      <c r="T2773" s="82"/>
      <c r="U2773" s="82"/>
      <c r="V2773" s="82"/>
      <c r="W2773" s="82">
        <v>1</v>
      </c>
      <c r="X2773" s="82"/>
      <c r="Y2773" s="82"/>
      <c r="Z2773" s="82"/>
      <c r="AA2773" s="82"/>
      <c r="AB2773" s="82">
        <v>1</v>
      </c>
      <c r="AC2773" s="82"/>
      <c r="AD2773" s="85" t="str">
        <f>IF(A2773&lt;&gt;"",IF(D2773="DIRECCIÓN_DE_TRANSFERENCIAS","280 0031",VLOOKUP(C2773,NIVELES!$A$14:$B$105,2,0)),"")</f>
        <v>280 5610</v>
      </c>
      <c r="AE2773" s="86" t="s">
        <v>322</v>
      </c>
      <c r="AF2773" s="86" t="s">
        <v>546</v>
      </c>
      <c r="AG2773" s="79" t="str">
        <f>+IF(AF2773&lt;&gt;"",VLOOKUP(AF2773,NIVELES!$A$666:$B$673,2,0),"")</f>
        <v>ATENCIÓN_INTEGRAL_A_PERSONAS_CON_DISCAPACIDAD</v>
      </c>
      <c r="AH2773" s="78" t="s">
        <v>453</v>
      </c>
      <c r="AI2773" s="79" t="str">
        <f>IF(AH2773&lt;&gt;"",VLOOKUP(CONCATENATE(AG2773,AH2773),NIVELES!$B$676:$C$745,2,0),"")</f>
        <v>Rectoría Inclusión Social</v>
      </c>
      <c r="AJ2773" s="78" t="s">
        <v>429</v>
      </c>
      <c r="AK2773" s="79" t="str">
        <f>+IF(AJ2773&lt;&gt;"",VLOOKUP(AJ2773,NIVELES!$A$816:$B$892,2,0),"")</f>
        <v xml:space="preserve">PROMOVER EL RECONOCIMIENTO Y GARANTIA DE LOS DERECHOS DE LAS MUJERES Y HOMBRES CON DISCAPACIDAD,  SU DEBIDA VALORACIÓN Y EL RESPETO A SU DIGNIDAD  </v>
      </c>
      <c r="AL2773" s="78" t="s">
        <v>554</v>
      </c>
      <c r="AM2773" s="78">
        <v>530303</v>
      </c>
      <c r="AN2773" s="79" t="str">
        <f>IF(AM2773&lt;&gt;"",+VLOOKUP(AM2773,NIVELES!$A$1652:$B$2466,2,0),"")</f>
        <v>Viáticos y Subsistencias en el Interior</v>
      </c>
      <c r="AO2773" s="87">
        <v>320</v>
      </c>
      <c r="AP2773" s="88">
        <v>0</v>
      </c>
      <c r="AQ2773" s="88">
        <v>0</v>
      </c>
      <c r="AR2773" s="88">
        <v>0</v>
      </c>
      <c r="AS2773" s="88">
        <v>0</v>
      </c>
      <c r="AT2773" s="88">
        <v>0</v>
      </c>
      <c r="AU2773" s="88">
        <v>160</v>
      </c>
      <c r="AV2773" s="88">
        <v>0</v>
      </c>
      <c r="AW2773" s="88">
        <v>0</v>
      </c>
      <c r="AX2773" s="88">
        <v>0</v>
      </c>
      <c r="AY2773" s="88">
        <v>0</v>
      </c>
      <c r="AZ2773" s="88">
        <v>160</v>
      </c>
      <c r="BA2773" s="88">
        <v>0</v>
      </c>
      <c r="BB2773" s="89">
        <f t="shared" si="171"/>
        <v>320</v>
      </c>
      <c r="BC2773" s="90" t="str">
        <f t="shared" si="170"/>
        <v>OK</v>
      </c>
      <c r="BD2773" s="91" t="str">
        <f t="shared" si="172"/>
        <v xml:space="preserve">                  </v>
      </c>
      <c r="BE2773" s="92">
        <f t="shared" si="173"/>
        <v>2</v>
      </c>
    </row>
    <row r="2774" spans="1:57" s="74" customFormat="1" ht="50.1" customHeight="1" x14ac:dyDescent="0.2">
      <c r="A2774" s="78" t="s">
        <v>55</v>
      </c>
      <c r="B2774" s="78" t="s">
        <v>61</v>
      </c>
      <c r="C2774" s="78" t="s">
        <v>21</v>
      </c>
      <c r="D2774" s="78" t="s">
        <v>605</v>
      </c>
      <c r="E2774" s="79" t="str">
        <f>+IF(C2774&lt;&gt;"",VLOOKUP(MID(C2774,18,5),NIVELES!$A$133:$B$213,2,0),"")</f>
        <v>GALÁPAGOS</v>
      </c>
      <c r="F2774" s="80" t="s">
        <v>296</v>
      </c>
      <c r="G2774" s="81" t="str">
        <f>+IF(F2774&lt;&gt;"",VLOOKUP(F2774,NIVELES!$A$246:$C$464,3,0),"")</f>
        <v xml:space="preserve"> </v>
      </c>
      <c r="H2774" s="82" t="s">
        <v>1024</v>
      </c>
      <c r="I2774" s="78" t="s">
        <v>2201</v>
      </c>
      <c r="J2774" s="78" t="s">
        <v>2184</v>
      </c>
      <c r="K2774" s="78" t="s">
        <v>2185</v>
      </c>
      <c r="L2774" s="78" t="s">
        <v>2730</v>
      </c>
      <c r="M2774" s="78">
        <v>30</v>
      </c>
      <c r="N2774" s="78" t="s">
        <v>3073</v>
      </c>
      <c r="O2774" s="78" t="s">
        <v>3076</v>
      </c>
      <c r="P2774" s="82">
        <v>12</v>
      </c>
      <c r="Q2774" s="78" t="s">
        <v>3078</v>
      </c>
      <c r="R2774" s="82">
        <v>1</v>
      </c>
      <c r="S2774" s="82">
        <v>1</v>
      </c>
      <c r="T2774" s="82">
        <v>1</v>
      </c>
      <c r="U2774" s="82">
        <v>1</v>
      </c>
      <c r="V2774" s="82">
        <v>1</v>
      </c>
      <c r="W2774" s="82">
        <v>1</v>
      </c>
      <c r="X2774" s="82">
        <v>1</v>
      </c>
      <c r="Y2774" s="82">
        <v>1</v>
      </c>
      <c r="Z2774" s="82">
        <v>1</v>
      </c>
      <c r="AA2774" s="82">
        <v>1</v>
      </c>
      <c r="AB2774" s="82">
        <v>1</v>
      </c>
      <c r="AC2774" s="82">
        <v>1</v>
      </c>
      <c r="AD2774" s="85" t="str">
        <f>IF(A2774&lt;&gt;"",IF(D2774="DIRECCIÓN_DE_TRANSFERENCIAS","280 0031",VLOOKUP(C2774,NIVELES!$A$14:$B$105,2,0)),"")</f>
        <v>280 5610</v>
      </c>
      <c r="AE2774" s="86" t="s">
        <v>322</v>
      </c>
      <c r="AF2774" s="86" t="s">
        <v>546</v>
      </c>
      <c r="AG2774" s="79" t="str">
        <f>+IF(AF2774&lt;&gt;"",VLOOKUP(AF2774,NIVELES!$A$666:$B$673,2,0),"")</f>
        <v>ATENCIÓN_INTEGRAL_A_PERSONAS_CON_DISCAPACIDAD</v>
      </c>
      <c r="AH2774" s="78" t="s">
        <v>453</v>
      </c>
      <c r="AI2774" s="79" t="str">
        <f>IF(AH2774&lt;&gt;"",VLOOKUP(CONCATENATE(AG2774,AH2774),NIVELES!$B$676:$C$745,2,0),"")</f>
        <v>Rectoría Inclusión Social</v>
      </c>
      <c r="AJ2774" s="78" t="s">
        <v>429</v>
      </c>
      <c r="AK2774" s="79" t="str">
        <f>+IF(AJ2774&lt;&gt;"",VLOOKUP(AJ2774,NIVELES!$A$816:$B$892,2,0),"")</f>
        <v xml:space="preserve">PROMOVER EL RECONOCIMIENTO Y GARANTIA DE LOS DERECHOS DE LAS MUJERES Y HOMBRES CON DISCAPACIDAD,  SU DEBIDA VALORACIÓN Y EL RESPETO A SU DIGNIDAD  </v>
      </c>
      <c r="AL2774" s="78" t="s">
        <v>554</v>
      </c>
      <c r="AM2774" s="78">
        <v>530505</v>
      </c>
      <c r="AN2774" s="79" t="str">
        <f>IF(AM2774&lt;&gt;"",+VLOOKUP(AM2774,NIVELES!$A$1652:$B$2466,2,0),"")</f>
        <v>Vehículos (Arrendamiento)</v>
      </c>
      <c r="AO2774" s="87">
        <v>14014.88</v>
      </c>
      <c r="AP2774" s="88">
        <v>0</v>
      </c>
      <c r="AQ2774" s="88">
        <v>0</v>
      </c>
      <c r="AR2774" s="88">
        <v>1167.9000000000001</v>
      </c>
      <c r="AS2774" s="88">
        <v>1167.9000000000001</v>
      </c>
      <c r="AT2774" s="88">
        <v>1167.9000000000001</v>
      </c>
      <c r="AU2774" s="88">
        <v>1167.9000000000001</v>
      </c>
      <c r="AV2774" s="88">
        <v>1167.9000000000001</v>
      </c>
      <c r="AW2774" s="88">
        <v>1167.9000000000001</v>
      </c>
      <c r="AX2774" s="88">
        <v>1167.9000000000001</v>
      </c>
      <c r="AY2774" s="88">
        <v>1167.9000000000001</v>
      </c>
      <c r="AZ2774" s="88">
        <v>1167.9000000000001</v>
      </c>
      <c r="BA2774" s="88">
        <v>3503.78</v>
      </c>
      <c r="BB2774" s="89">
        <f t="shared" si="171"/>
        <v>14014.88</v>
      </c>
      <c r="BC2774" s="90" t="str">
        <f t="shared" si="170"/>
        <v>OK</v>
      </c>
      <c r="BD2774" s="91" t="str">
        <f t="shared" si="172"/>
        <v xml:space="preserve">                  </v>
      </c>
      <c r="BE2774" s="92">
        <f t="shared" si="173"/>
        <v>12</v>
      </c>
    </row>
    <row r="2775" spans="1:57" s="74" customFormat="1" ht="50.1" customHeight="1" x14ac:dyDescent="0.2">
      <c r="A2775" s="78" t="s">
        <v>55</v>
      </c>
      <c r="B2775" s="78" t="s">
        <v>61</v>
      </c>
      <c r="C2775" s="78" t="s">
        <v>27</v>
      </c>
      <c r="D2775" s="78" t="s">
        <v>575</v>
      </c>
      <c r="E2775" s="79" t="str">
        <f>+IF(C2775&lt;&gt;"",VLOOKUP(MID(C2775,18,5),NIVELES!$A$133:$B$213,2,0),"")</f>
        <v>SANTA_ELENA</v>
      </c>
      <c r="F2775" s="80" t="s">
        <v>304</v>
      </c>
      <c r="G2775" s="81" t="str">
        <f>+IF(F2775&lt;&gt;"",VLOOKUP(F2775,NIVELES!$A$246:$C$464,3,0),"")</f>
        <v xml:space="preserve"> </v>
      </c>
      <c r="H2775" s="82" t="s">
        <v>1023</v>
      </c>
      <c r="I2775" s="78" t="s">
        <v>3079</v>
      </c>
      <c r="J2775" s="78" t="s">
        <v>2475</v>
      </c>
      <c r="K2775" s="78" t="s">
        <v>2476</v>
      </c>
      <c r="L2775" s="78" t="s">
        <v>1791</v>
      </c>
      <c r="M2775" s="78" t="s">
        <v>1791</v>
      </c>
      <c r="N2775" s="78" t="s">
        <v>1791</v>
      </c>
      <c r="O2775" s="78" t="s">
        <v>2167</v>
      </c>
      <c r="P2775" s="82">
        <v>12</v>
      </c>
      <c r="Q2775" s="78" t="s">
        <v>3080</v>
      </c>
      <c r="R2775" s="82">
        <v>1</v>
      </c>
      <c r="S2775" s="82">
        <v>1</v>
      </c>
      <c r="T2775" s="82">
        <v>1</v>
      </c>
      <c r="U2775" s="82">
        <v>1</v>
      </c>
      <c r="V2775" s="82">
        <v>1</v>
      </c>
      <c r="W2775" s="82">
        <v>1</v>
      </c>
      <c r="X2775" s="82">
        <v>1</v>
      </c>
      <c r="Y2775" s="82">
        <v>1</v>
      </c>
      <c r="Z2775" s="82">
        <v>1</v>
      </c>
      <c r="AA2775" s="82">
        <v>1</v>
      </c>
      <c r="AB2775" s="82">
        <v>1</v>
      </c>
      <c r="AC2775" s="82">
        <v>1</v>
      </c>
      <c r="AD2775" s="85" t="str">
        <f>IF(A2775&lt;&gt;"",IF(D2775="DIRECCIÓN_DE_TRANSFERENCIAS","280 0031",VLOOKUP(C2775,NIVELES!$A$14:$B$105,2,0)),"")</f>
        <v>280 5730</v>
      </c>
      <c r="AE2775" s="86" t="s">
        <v>322</v>
      </c>
      <c r="AF2775" s="86" t="s">
        <v>369</v>
      </c>
      <c r="AG2775" s="79" t="str">
        <f>+IF(AF2775&lt;&gt;"",VLOOKUP(AF2775,NIVELES!$A$666:$B$673,2,0),"")</f>
        <v>ADMINISTRACIÓN_CENTRAL</v>
      </c>
      <c r="AH2775" s="78" t="s">
        <v>322</v>
      </c>
      <c r="AI2775" s="79" t="str">
        <f>IF(AH2775&lt;&gt;"",VLOOKUP(CONCATENATE(AG2775,AH2775),NIVELES!$B$676:$C$745,2,0),"")</f>
        <v>Administración De La Gestión Administrativa Financiera</v>
      </c>
      <c r="AJ2775" s="78" t="s">
        <v>517</v>
      </c>
      <c r="AK2775" s="79" t="str">
        <f>+IF(AJ2775&lt;&gt;"",VLOOKUP(AJ2775,NIVELES!$A$816:$B$892,2,0),"")</f>
        <v>NO APLICA</v>
      </c>
      <c r="AL2775" s="78" t="s">
        <v>553</v>
      </c>
      <c r="AM2775" s="78">
        <v>510105</v>
      </c>
      <c r="AN2775" s="79" t="str">
        <f>IF(AM2775&lt;&gt;"",+VLOOKUP(AM2775,NIVELES!$A$1652:$B$2466,2,0),"")</f>
        <v>Remuneraciones Unificadas</v>
      </c>
      <c r="AO2775" s="87">
        <v>210492</v>
      </c>
      <c r="AP2775" s="88">
        <v>17541</v>
      </c>
      <c r="AQ2775" s="88">
        <v>17541</v>
      </c>
      <c r="AR2775" s="88">
        <v>17541</v>
      </c>
      <c r="AS2775" s="88">
        <v>17541</v>
      </c>
      <c r="AT2775" s="88">
        <v>17541</v>
      </c>
      <c r="AU2775" s="88">
        <v>17541</v>
      </c>
      <c r="AV2775" s="88">
        <v>17541</v>
      </c>
      <c r="AW2775" s="88">
        <v>17541</v>
      </c>
      <c r="AX2775" s="88">
        <v>17541</v>
      </c>
      <c r="AY2775" s="88">
        <v>17541</v>
      </c>
      <c r="AZ2775" s="88">
        <v>17541</v>
      </c>
      <c r="BA2775" s="88">
        <v>17541</v>
      </c>
      <c r="BB2775" s="89">
        <f t="shared" si="171"/>
        <v>210492</v>
      </c>
      <c r="BC2775" s="90" t="str">
        <f t="shared" si="170"/>
        <v>OK</v>
      </c>
      <c r="BD2775" s="91" t="str">
        <f t="shared" si="172"/>
        <v xml:space="preserve">                  </v>
      </c>
      <c r="BE2775" s="92">
        <f t="shared" si="173"/>
        <v>12</v>
      </c>
    </row>
    <row r="2776" spans="1:57" s="74" customFormat="1" ht="50.1" customHeight="1" x14ac:dyDescent="0.2">
      <c r="A2776" s="78" t="s">
        <v>55</v>
      </c>
      <c r="B2776" s="78" t="s">
        <v>61</v>
      </c>
      <c r="C2776" s="78" t="s">
        <v>27</v>
      </c>
      <c r="D2776" s="78" t="s">
        <v>575</v>
      </c>
      <c r="E2776" s="79" t="str">
        <f>+IF(C2776&lt;&gt;"",VLOOKUP(MID(C2776,18,5),NIVELES!$A$133:$B$213,2,0),"")</f>
        <v>SANTA_ELENA</v>
      </c>
      <c r="F2776" s="80" t="s">
        <v>304</v>
      </c>
      <c r="G2776" s="81" t="str">
        <f>+IF(F2776&lt;&gt;"",VLOOKUP(F2776,NIVELES!$A$246:$C$464,3,0),"")</f>
        <v xml:space="preserve"> </v>
      </c>
      <c r="H2776" s="82" t="s">
        <v>1023</v>
      </c>
      <c r="I2776" s="78" t="s">
        <v>3079</v>
      </c>
      <c r="J2776" s="78" t="s">
        <v>2475</v>
      </c>
      <c r="K2776" s="78" t="s">
        <v>2476</v>
      </c>
      <c r="L2776" s="78" t="s">
        <v>1791</v>
      </c>
      <c r="M2776" s="78" t="s">
        <v>1791</v>
      </c>
      <c r="N2776" s="78" t="s">
        <v>1791</v>
      </c>
      <c r="O2776" s="78" t="s">
        <v>2454</v>
      </c>
      <c r="P2776" s="82">
        <v>12</v>
      </c>
      <c r="Q2776" s="78" t="s">
        <v>2945</v>
      </c>
      <c r="R2776" s="82">
        <v>1</v>
      </c>
      <c r="S2776" s="82">
        <v>1</v>
      </c>
      <c r="T2776" s="82">
        <v>1</v>
      </c>
      <c r="U2776" s="82">
        <v>1</v>
      </c>
      <c r="V2776" s="82">
        <v>1</v>
      </c>
      <c r="W2776" s="82">
        <v>1</v>
      </c>
      <c r="X2776" s="82">
        <v>1</v>
      </c>
      <c r="Y2776" s="82">
        <v>1</v>
      </c>
      <c r="Z2776" s="82">
        <v>1</v>
      </c>
      <c r="AA2776" s="82">
        <v>1</v>
      </c>
      <c r="AB2776" s="82">
        <v>1</v>
      </c>
      <c r="AC2776" s="82">
        <v>1</v>
      </c>
      <c r="AD2776" s="85" t="str">
        <f>IF(A2776&lt;&gt;"",IF(D2776="DIRECCIÓN_DE_TRANSFERENCIAS","280 0031",VLOOKUP(C2776,NIVELES!$A$14:$B$105,2,0)),"")</f>
        <v>280 5730</v>
      </c>
      <c r="AE2776" s="86" t="s">
        <v>322</v>
      </c>
      <c r="AF2776" s="86" t="s">
        <v>369</v>
      </c>
      <c r="AG2776" s="79" t="str">
        <f>+IF(AF2776&lt;&gt;"",VLOOKUP(AF2776,NIVELES!$A$666:$B$673,2,0),"")</f>
        <v>ADMINISTRACIÓN_CENTRAL</v>
      </c>
      <c r="AH2776" s="78" t="s">
        <v>322</v>
      </c>
      <c r="AI2776" s="79" t="str">
        <f>IF(AH2776&lt;&gt;"",VLOOKUP(CONCATENATE(AG2776,AH2776),NIVELES!$B$676:$C$745,2,0),"")</f>
        <v>Administración De La Gestión Administrativa Financiera</v>
      </c>
      <c r="AJ2776" s="78" t="s">
        <v>517</v>
      </c>
      <c r="AK2776" s="79" t="str">
        <f>+IF(AJ2776&lt;&gt;"",VLOOKUP(AJ2776,NIVELES!$A$816:$B$892,2,0),"")</f>
        <v>NO APLICA</v>
      </c>
      <c r="AL2776" s="78" t="s">
        <v>553</v>
      </c>
      <c r="AM2776" s="78">
        <v>510106</v>
      </c>
      <c r="AN2776" s="79" t="str">
        <f>IF(AM2776&lt;&gt;"",+VLOOKUP(AM2776,NIVELES!$A$1652:$B$2466,2,0),"")</f>
        <v>Salarios Unificados</v>
      </c>
      <c r="AO2776" s="87">
        <v>42072</v>
      </c>
      <c r="AP2776" s="88">
        <v>3506</v>
      </c>
      <c r="AQ2776" s="88">
        <v>3506</v>
      </c>
      <c r="AR2776" s="88">
        <v>3506</v>
      </c>
      <c r="AS2776" s="88">
        <v>3506</v>
      </c>
      <c r="AT2776" s="88">
        <v>3506</v>
      </c>
      <c r="AU2776" s="88">
        <v>3506</v>
      </c>
      <c r="AV2776" s="88">
        <v>3506</v>
      </c>
      <c r="AW2776" s="88">
        <v>3506</v>
      </c>
      <c r="AX2776" s="88">
        <v>3506</v>
      </c>
      <c r="AY2776" s="88">
        <v>3506</v>
      </c>
      <c r="AZ2776" s="88">
        <v>3506</v>
      </c>
      <c r="BA2776" s="88">
        <v>3506</v>
      </c>
      <c r="BB2776" s="89">
        <f t="shared" si="171"/>
        <v>42072</v>
      </c>
      <c r="BC2776" s="90" t="str">
        <f t="shared" si="170"/>
        <v>OK</v>
      </c>
      <c r="BD2776" s="91" t="str">
        <f t="shared" si="172"/>
        <v xml:space="preserve">                  </v>
      </c>
      <c r="BE2776" s="92">
        <f t="shared" si="173"/>
        <v>12</v>
      </c>
    </row>
    <row r="2777" spans="1:57" s="74" customFormat="1" ht="50.1" customHeight="1" x14ac:dyDescent="0.2">
      <c r="A2777" s="78" t="s">
        <v>55</v>
      </c>
      <c r="B2777" s="78" t="s">
        <v>61</v>
      </c>
      <c r="C2777" s="78" t="s">
        <v>27</v>
      </c>
      <c r="D2777" s="78" t="s">
        <v>575</v>
      </c>
      <c r="E2777" s="79" t="str">
        <f>+IF(C2777&lt;&gt;"",VLOOKUP(MID(C2777,18,5),NIVELES!$A$133:$B$213,2,0),"")</f>
        <v>SANTA_ELENA</v>
      </c>
      <c r="F2777" s="80" t="s">
        <v>304</v>
      </c>
      <c r="G2777" s="81" t="str">
        <f>+IF(F2777&lt;&gt;"",VLOOKUP(F2777,NIVELES!$A$246:$C$464,3,0),"")</f>
        <v xml:space="preserve"> </v>
      </c>
      <c r="H2777" s="82" t="s">
        <v>1023</v>
      </c>
      <c r="I2777" s="78" t="s">
        <v>3079</v>
      </c>
      <c r="J2777" s="78" t="s">
        <v>2475</v>
      </c>
      <c r="K2777" s="78" t="s">
        <v>2476</v>
      </c>
      <c r="L2777" s="78" t="s">
        <v>1791</v>
      </c>
      <c r="M2777" s="78" t="s">
        <v>1791</v>
      </c>
      <c r="N2777" s="78" t="s">
        <v>1791</v>
      </c>
      <c r="O2777" s="78" t="s">
        <v>2454</v>
      </c>
      <c r="P2777" s="82">
        <v>12</v>
      </c>
      <c r="Q2777" s="78" t="s">
        <v>2945</v>
      </c>
      <c r="R2777" s="82">
        <v>1</v>
      </c>
      <c r="S2777" s="82">
        <v>1</v>
      </c>
      <c r="T2777" s="82">
        <v>1</v>
      </c>
      <c r="U2777" s="82">
        <v>1</v>
      </c>
      <c r="V2777" s="82">
        <v>1</v>
      </c>
      <c r="W2777" s="82">
        <v>1</v>
      </c>
      <c r="X2777" s="82">
        <v>1</v>
      </c>
      <c r="Y2777" s="82">
        <v>1</v>
      </c>
      <c r="Z2777" s="82">
        <v>1</v>
      </c>
      <c r="AA2777" s="82">
        <v>1</v>
      </c>
      <c r="AB2777" s="82">
        <v>1</v>
      </c>
      <c r="AC2777" s="82">
        <v>1</v>
      </c>
      <c r="AD2777" s="85" t="str">
        <f>IF(A2777&lt;&gt;"",IF(D2777="DIRECCIÓN_DE_TRANSFERENCIAS","280 0031",VLOOKUP(C2777,NIVELES!$A$14:$B$105,2,0)),"")</f>
        <v>280 5730</v>
      </c>
      <c r="AE2777" s="86" t="s">
        <v>322</v>
      </c>
      <c r="AF2777" s="86" t="s">
        <v>369</v>
      </c>
      <c r="AG2777" s="79" t="str">
        <f>+IF(AF2777&lt;&gt;"",VLOOKUP(AF2777,NIVELES!$A$666:$B$673,2,0),"")</f>
        <v>ADMINISTRACIÓN_CENTRAL</v>
      </c>
      <c r="AH2777" s="78" t="s">
        <v>322</v>
      </c>
      <c r="AI2777" s="79" t="str">
        <f>IF(AH2777&lt;&gt;"",VLOOKUP(CONCATENATE(AG2777,AH2777),NIVELES!$B$676:$C$745,2,0),"")</f>
        <v>Administración De La Gestión Administrativa Financiera</v>
      </c>
      <c r="AJ2777" s="78" t="s">
        <v>517</v>
      </c>
      <c r="AK2777" s="79" t="str">
        <f>+IF(AJ2777&lt;&gt;"",VLOOKUP(AJ2777,NIVELES!$A$816:$B$892,2,0),"")</f>
        <v>NO APLICA</v>
      </c>
      <c r="AL2777" s="78" t="s">
        <v>553</v>
      </c>
      <c r="AM2777" s="78">
        <v>510203</v>
      </c>
      <c r="AN2777" s="79" t="str">
        <f>IF(AM2777&lt;&gt;"",+VLOOKUP(AM2777,NIVELES!$A$1652:$B$2466,2,0),"")</f>
        <v>Decimotercer Sueldo</v>
      </c>
      <c r="AO2777" s="87">
        <v>25751.919999999998</v>
      </c>
      <c r="AP2777" s="88">
        <v>2145.9899999999998</v>
      </c>
      <c r="AQ2777" s="88">
        <v>2145.9899999999998</v>
      </c>
      <c r="AR2777" s="88">
        <v>2145.9899999999998</v>
      </c>
      <c r="AS2777" s="88">
        <v>2145.9899999999998</v>
      </c>
      <c r="AT2777" s="88">
        <v>2145.9899999999998</v>
      </c>
      <c r="AU2777" s="88">
        <v>2145.9899999999998</v>
      </c>
      <c r="AV2777" s="88">
        <v>2145.9899999999998</v>
      </c>
      <c r="AW2777" s="88">
        <v>2145.9899999999998</v>
      </c>
      <c r="AX2777" s="88">
        <v>2145.9899999999998</v>
      </c>
      <c r="AY2777" s="88">
        <v>2145.9899999999998</v>
      </c>
      <c r="AZ2777" s="88">
        <v>2145.9899999999998</v>
      </c>
      <c r="BA2777" s="88">
        <v>2146.0300000000002</v>
      </c>
      <c r="BB2777" s="89">
        <f t="shared" si="171"/>
        <v>25751.919999999991</v>
      </c>
      <c r="BC2777" s="90" t="str">
        <f t="shared" si="170"/>
        <v>OK</v>
      </c>
      <c r="BD2777" s="91" t="str">
        <f t="shared" si="172"/>
        <v xml:space="preserve">                  </v>
      </c>
      <c r="BE2777" s="92">
        <f t="shared" si="173"/>
        <v>12</v>
      </c>
    </row>
    <row r="2778" spans="1:57" s="74" customFormat="1" ht="50.1" customHeight="1" x14ac:dyDescent="0.2">
      <c r="A2778" s="78" t="s">
        <v>55</v>
      </c>
      <c r="B2778" s="78" t="s">
        <v>61</v>
      </c>
      <c r="C2778" s="78" t="s">
        <v>27</v>
      </c>
      <c r="D2778" s="78" t="s">
        <v>575</v>
      </c>
      <c r="E2778" s="79" t="str">
        <f>+IF(C2778&lt;&gt;"",VLOOKUP(MID(C2778,18,5),NIVELES!$A$133:$B$213,2,0),"")</f>
        <v>SANTA_ELENA</v>
      </c>
      <c r="F2778" s="80" t="s">
        <v>304</v>
      </c>
      <c r="G2778" s="81" t="str">
        <f>+IF(F2778&lt;&gt;"",VLOOKUP(F2778,NIVELES!$A$246:$C$464,3,0),"")</f>
        <v xml:space="preserve"> </v>
      </c>
      <c r="H2778" s="82" t="s">
        <v>1023</v>
      </c>
      <c r="I2778" s="78" t="s">
        <v>3079</v>
      </c>
      <c r="J2778" s="78" t="s">
        <v>2475</v>
      </c>
      <c r="K2778" s="78" t="s">
        <v>2476</v>
      </c>
      <c r="L2778" s="78" t="s">
        <v>1791</v>
      </c>
      <c r="M2778" s="78" t="s">
        <v>1791</v>
      </c>
      <c r="N2778" s="78" t="s">
        <v>1791</v>
      </c>
      <c r="O2778" s="78" t="s">
        <v>2454</v>
      </c>
      <c r="P2778" s="82">
        <v>12</v>
      </c>
      <c r="Q2778" s="78" t="s">
        <v>2945</v>
      </c>
      <c r="R2778" s="82">
        <v>1</v>
      </c>
      <c r="S2778" s="82">
        <v>1</v>
      </c>
      <c r="T2778" s="82">
        <v>1</v>
      </c>
      <c r="U2778" s="82">
        <v>1</v>
      </c>
      <c r="V2778" s="82">
        <v>1</v>
      </c>
      <c r="W2778" s="82">
        <v>1</v>
      </c>
      <c r="X2778" s="82">
        <v>1</v>
      </c>
      <c r="Y2778" s="82">
        <v>1</v>
      </c>
      <c r="Z2778" s="82">
        <v>1</v>
      </c>
      <c r="AA2778" s="82">
        <v>1</v>
      </c>
      <c r="AB2778" s="82">
        <v>1</v>
      </c>
      <c r="AC2778" s="82">
        <v>1</v>
      </c>
      <c r="AD2778" s="85" t="str">
        <f>IF(A2778&lt;&gt;"",IF(D2778="DIRECCIÓN_DE_TRANSFERENCIAS","280 0031",VLOOKUP(C2778,NIVELES!$A$14:$B$105,2,0)),"")</f>
        <v>280 5730</v>
      </c>
      <c r="AE2778" s="86" t="s">
        <v>322</v>
      </c>
      <c r="AF2778" s="86" t="s">
        <v>369</v>
      </c>
      <c r="AG2778" s="79" t="str">
        <f>+IF(AF2778&lt;&gt;"",VLOOKUP(AF2778,NIVELES!$A$666:$B$673,2,0),"")</f>
        <v>ADMINISTRACIÓN_CENTRAL</v>
      </c>
      <c r="AH2778" s="78" t="s">
        <v>322</v>
      </c>
      <c r="AI2778" s="79" t="str">
        <f>IF(AH2778&lt;&gt;"",VLOOKUP(CONCATENATE(AG2778,AH2778),NIVELES!$B$676:$C$745,2,0),"")</f>
        <v>Administración De La Gestión Administrativa Financiera</v>
      </c>
      <c r="AJ2778" s="78" t="s">
        <v>517</v>
      </c>
      <c r="AK2778" s="79" t="str">
        <f>+IF(AJ2778&lt;&gt;"",VLOOKUP(AJ2778,NIVELES!$A$816:$B$892,2,0),"")</f>
        <v>NO APLICA</v>
      </c>
      <c r="AL2778" s="78" t="s">
        <v>553</v>
      </c>
      <c r="AM2778" s="78">
        <v>510204</v>
      </c>
      <c r="AN2778" s="79" t="str">
        <f>IF(AM2778&lt;&gt;"",+VLOOKUP(AM2778,NIVELES!$A$1652:$B$2466,2,0),"")</f>
        <v>Decimocuarto Sueldo</v>
      </c>
      <c r="AO2778" s="87">
        <v>10473.83</v>
      </c>
      <c r="AP2778" s="88">
        <v>872.82</v>
      </c>
      <c r="AQ2778" s="88">
        <v>872.82</v>
      </c>
      <c r="AR2778" s="88">
        <v>872.82</v>
      </c>
      <c r="AS2778" s="88">
        <v>872.82</v>
      </c>
      <c r="AT2778" s="88">
        <v>872.82</v>
      </c>
      <c r="AU2778" s="88">
        <v>872.82</v>
      </c>
      <c r="AV2778" s="88">
        <v>872.82</v>
      </c>
      <c r="AW2778" s="88">
        <v>872.82</v>
      </c>
      <c r="AX2778" s="88">
        <v>872.82</v>
      </c>
      <c r="AY2778" s="88">
        <v>872.82</v>
      </c>
      <c r="AZ2778" s="88">
        <v>872.82</v>
      </c>
      <c r="BA2778" s="88">
        <v>872.81</v>
      </c>
      <c r="BB2778" s="89">
        <f t="shared" si="171"/>
        <v>10473.829999999998</v>
      </c>
      <c r="BC2778" s="90" t="str">
        <f t="shared" si="170"/>
        <v>OK</v>
      </c>
      <c r="BD2778" s="91" t="str">
        <f t="shared" si="172"/>
        <v xml:space="preserve">                  </v>
      </c>
      <c r="BE2778" s="92">
        <f t="shared" si="173"/>
        <v>12</v>
      </c>
    </row>
    <row r="2779" spans="1:57" s="74" customFormat="1" ht="50.1" customHeight="1" x14ac:dyDescent="0.2">
      <c r="A2779" s="78" t="s">
        <v>55</v>
      </c>
      <c r="B2779" s="78" t="s">
        <v>61</v>
      </c>
      <c r="C2779" s="78" t="s">
        <v>27</v>
      </c>
      <c r="D2779" s="78" t="s">
        <v>575</v>
      </c>
      <c r="E2779" s="79" t="str">
        <f>+IF(C2779&lt;&gt;"",VLOOKUP(MID(C2779,18,5),NIVELES!$A$133:$B$213,2,0),"")</f>
        <v>SANTA_ELENA</v>
      </c>
      <c r="F2779" s="80" t="s">
        <v>304</v>
      </c>
      <c r="G2779" s="81" t="str">
        <f>+IF(F2779&lt;&gt;"",VLOOKUP(F2779,NIVELES!$A$246:$C$464,3,0),"")</f>
        <v xml:space="preserve"> </v>
      </c>
      <c r="H2779" s="82" t="s">
        <v>1023</v>
      </c>
      <c r="I2779" s="78" t="s">
        <v>3079</v>
      </c>
      <c r="J2779" s="78" t="s">
        <v>2475</v>
      </c>
      <c r="K2779" s="78" t="s">
        <v>2476</v>
      </c>
      <c r="L2779" s="78" t="s">
        <v>1791</v>
      </c>
      <c r="M2779" s="78" t="s">
        <v>1791</v>
      </c>
      <c r="N2779" s="78" t="s">
        <v>1791</v>
      </c>
      <c r="O2779" s="78" t="s">
        <v>2454</v>
      </c>
      <c r="P2779" s="82">
        <v>12</v>
      </c>
      <c r="Q2779" s="78" t="s">
        <v>2945</v>
      </c>
      <c r="R2779" s="82">
        <v>1</v>
      </c>
      <c r="S2779" s="82">
        <v>1</v>
      </c>
      <c r="T2779" s="82">
        <v>1</v>
      </c>
      <c r="U2779" s="82">
        <v>1</v>
      </c>
      <c r="V2779" s="82">
        <v>1</v>
      </c>
      <c r="W2779" s="82">
        <v>1</v>
      </c>
      <c r="X2779" s="82">
        <v>1</v>
      </c>
      <c r="Y2779" s="82">
        <v>1</v>
      </c>
      <c r="Z2779" s="82">
        <v>1</v>
      </c>
      <c r="AA2779" s="82">
        <v>1</v>
      </c>
      <c r="AB2779" s="82">
        <v>1</v>
      </c>
      <c r="AC2779" s="82">
        <v>1</v>
      </c>
      <c r="AD2779" s="85" t="str">
        <f>IF(A2779&lt;&gt;"",IF(D2779="DIRECCIÓN_DE_TRANSFERENCIAS","280 0031",VLOOKUP(C2779,NIVELES!$A$14:$B$105,2,0)),"")</f>
        <v>280 5730</v>
      </c>
      <c r="AE2779" s="86" t="s">
        <v>322</v>
      </c>
      <c r="AF2779" s="86" t="s">
        <v>369</v>
      </c>
      <c r="AG2779" s="79" t="str">
        <f>+IF(AF2779&lt;&gt;"",VLOOKUP(AF2779,NIVELES!$A$666:$B$673,2,0),"")</f>
        <v>ADMINISTRACIÓN_CENTRAL</v>
      </c>
      <c r="AH2779" s="78" t="s">
        <v>322</v>
      </c>
      <c r="AI2779" s="79" t="str">
        <f>IF(AH2779&lt;&gt;"",VLOOKUP(CONCATENATE(AG2779,AH2779),NIVELES!$B$676:$C$745,2,0),"")</f>
        <v>Administración De La Gestión Administrativa Financiera</v>
      </c>
      <c r="AJ2779" s="78" t="s">
        <v>517</v>
      </c>
      <c r="AK2779" s="79" t="str">
        <f>+IF(AJ2779&lt;&gt;"",VLOOKUP(AJ2779,NIVELES!$A$816:$B$892,2,0),"")</f>
        <v>NO APLICA</v>
      </c>
      <c r="AL2779" s="78" t="s">
        <v>553</v>
      </c>
      <c r="AM2779" s="78">
        <v>510304</v>
      </c>
      <c r="AN2779" s="79" t="str">
        <f>IF(AM2779&lt;&gt;"",+VLOOKUP(AM2779,NIVELES!$A$1652:$B$2466,2,0),"")</f>
        <v>Compensación por Transporte</v>
      </c>
      <c r="AO2779" s="87">
        <v>720</v>
      </c>
      <c r="AP2779" s="88">
        <v>60</v>
      </c>
      <c r="AQ2779" s="88">
        <v>60</v>
      </c>
      <c r="AR2779" s="88">
        <v>60</v>
      </c>
      <c r="AS2779" s="88">
        <v>60</v>
      </c>
      <c r="AT2779" s="88">
        <v>60</v>
      </c>
      <c r="AU2779" s="88">
        <v>60</v>
      </c>
      <c r="AV2779" s="88">
        <v>60</v>
      </c>
      <c r="AW2779" s="88">
        <v>60</v>
      </c>
      <c r="AX2779" s="88">
        <v>60</v>
      </c>
      <c r="AY2779" s="88">
        <v>60</v>
      </c>
      <c r="AZ2779" s="88">
        <v>60</v>
      </c>
      <c r="BA2779" s="88">
        <v>60</v>
      </c>
      <c r="BB2779" s="89">
        <f t="shared" si="171"/>
        <v>720</v>
      </c>
      <c r="BC2779" s="90" t="str">
        <f t="shared" si="170"/>
        <v>OK</v>
      </c>
      <c r="BD2779" s="91" t="str">
        <f t="shared" si="172"/>
        <v xml:space="preserve">                  </v>
      </c>
      <c r="BE2779" s="92">
        <f t="shared" si="173"/>
        <v>12</v>
      </c>
    </row>
    <row r="2780" spans="1:57" s="74" customFormat="1" ht="50.1" customHeight="1" x14ac:dyDescent="0.2">
      <c r="A2780" s="78" t="s">
        <v>55</v>
      </c>
      <c r="B2780" s="78" t="s">
        <v>61</v>
      </c>
      <c r="C2780" s="78" t="s">
        <v>27</v>
      </c>
      <c r="D2780" s="78" t="s">
        <v>575</v>
      </c>
      <c r="E2780" s="79" t="str">
        <f>+IF(C2780&lt;&gt;"",VLOOKUP(MID(C2780,18,5),NIVELES!$A$133:$B$213,2,0),"")</f>
        <v>SANTA_ELENA</v>
      </c>
      <c r="F2780" s="80" t="s">
        <v>304</v>
      </c>
      <c r="G2780" s="81" t="str">
        <f>+IF(F2780&lt;&gt;"",VLOOKUP(F2780,NIVELES!$A$246:$C$464,3,0),"")</f>
        <v xml:space="preserve"> </v>
      </c>
      <c r="H2780" s="82" t="s">
        <v>1023</v>
      </c>
      <c r="I2780" s="78" t="s">
        <v>3079</v>
      </c>
      <c r="J2780" s="78" t="s">
        <v>2475</v>
      </c>
      <c r="K2780" s="78" t="s">
        <v>2476</v>
      </c>
      <c r="L2780" s="78" t="s">
        <v>1791</v>
      </c>
      <c r="M2780" s="78" t="s">
        <v>1791</v>
      </c>
      <c r="N2780" s="78" t="s">
        <v>1791</v>
      </c>
      <c r="O2780" s="78" t="s">
        <v>2454</v>
      </c>
      <c r="P2780" s="82">
        <v>12</v>
      </c>
      <c r="Q2780" s="78" t="s">
        <v>2945</v>
      </c>
      <c r="R2780" s="82">
        <v>1</v>
      </c>
      <c r="S2780" s="82">
        <v>1</v>
      </c>
      <c r="T2780" s="82">
        <v>1</v>
      </c>
      <c r="U2780" s="82">
        <v>1</v>
      </c>
      <c r="V2780" s="82">
        <v>1</v>
      </c>
      <c r="W2780" s="82">
        <v>1</v>
      </c>
      <c r="X2780" s="82">
        <v>1</v>
      </c>
      <c r="Y2780" s="82">
        <v>1</v>
      </c>
      <c r="Z2780" s="82">
        <v>1</v>
      </c>
      <c r="AA2780" s="82">
        <v>1</v>
      </c>
      <c r="AB2780" s="82">
        <v>1</v>
      </c>
      <c r="AC2780" s="82">
        <v>1</v>
      </c>
      <c r="AD2780" s="85" t="str">
        <f>IF(A2780&lt;&gt;"",IF(D2780="DIRECCIÓN_DE_TRANSFERENCIAS","280 0031",VLOOKUP(C2780,NIVELES!$A$14:$B$105,2,0)),"")</f>
        <v>280 5730</v>
      </c>
      <c r="AE2780" s="86" t="s">
        <v>322</v>
      </c>
      <c r="AF2780" s="86" t="s">
        <v>369</v>
      </c>
      <c r="AG2780" s="79" t="str">
        <f>+IF(AF2780&lt;&gt;"",VLOOKUP(AF2780,NIVELES!$A$666:$B$673,2,0),"")</f>
        <v>ADMINISTRACIÓN_CENTRAL</v>
      </c>
      <c r="AH2780" s="78" t="s">
        <v>322</v>
      </c>
      <c r="AI2780" s="79" t="str">
        <f>IF(AH2780&lt;&gt;"",VLOOKUP(CONCATENATE(AG2780,AH2780),NIVELES!$B$676:$C$745,2,0),"")</f>
        <v>Administración De La Gestión Administrativa Financiera</v>
      </c>
      <c r="AJ2780" s="78" t="s">
        <v>517</v>
      </c>
      <c r="AK2780" s="79" t="str">
        <f>+IF(AJ2780&lt;&gt;"",VLOOKUP(AJ2780,NIVELES!$A$816:$B$892,2,0),"")</f>
        <v>NO APLICA</v>
      </c>
      <c r="AL2780" s="78" t="s">
        <v>553</v>
      </c>
      <c r="AM2780" s="78">
        <v>510306</v>
      </c>
      <c r="AN2780" s="79" t="str">
        <f>IF(AM2780&lt;&gt;"",+VLOOKUP(AM2780,NIVELES!$A$1652:$B$2466,2,0),"")</f>
        <v>Alimentación</v>
      </c>
      <c r="AO2780" s="87">
        <v>5040</v>
      </c>
      <c r="AP2780" s="88">
        <v>420</v>
      </c>
      <c r="AQ2780" s="88">
        <v>420</v>
      </c>
      <c r="AR2780" s="88">
        <v>420</v>
      </c>
      <c r="AS2780" s="88">
        <v>420</v>
      </c>
      <c r="AT2780" s="88">
        <v>420</v>
      </c>
      <c r="AU2780" s="88">
        <v>420</v>
      </c>
      <c r="AV2780" s="88">
        <v>420</v>
      </c>
      <c r="AW2780" s="88">
        <v>420</v>
      </c>
      <c r="AX2780" s="88">
        <v>420</v>
      </c>
      <c r="AY2780" s="88">
        <v>420</v>
      </c>
      <c r="AZ2780" s="88">
        <v>420</v>
      </c>
      <c r="BA2780" s="88">
        <v>420</v>
      </c>
      <c r="BB2780" s="89">
        <f t="shared" si="171"/>
        <v>5040</v>
      </c>
      <c r="BC2780" s="90" t="str">
        <f t="shared" si="170"/>
        <v>OK</v>
      </c>
      <c r="BD2780" s="91" t="str">
        <f t="shared" si="172"/>
        <v xml:space="preserve">                  </v>
      </c>
      <c r="BE2780" s="92">
        <f t="shared" si="173"/>
        <v>12</v>
      </c>
    </row>
    <row r="2781" spans="1:57" s="74" customFormat="1" ht="50.1" customHeight="1" x14ac:dyDescent="0.2">
      <c r="A2781" s="78" t="s">
        <v>55</v>
      </c>
      <c r="B2781" s="78" t="s">
        <v>61</v>
      </c>
      <c r="C2781" s="78" t="s">
        <v>27</v>
      </c>
      <c r="D2781" s="78" t="s">
        <v>575</v>
      </c>
      <c r="E2781" s="79" t="str">
        <f>+IF(C2781&lt;&gt;"",VLOOKUP(MID(C2781,18,5),NIVELES!$A$133:$B$213,2,0),"")</f>
        <v>SANTA_ELENA</v>
      </c>
      <c r="F2781" s="80" t="s">
        <v>304</v>
      </c>
      <c r="G2781" s="81" t="str">
        <f>+IF(F2781&lt;&gt;"",VLOOKUP(F2781,NIVELES!$A$246:$C$464,3,0),"")</f>
        <v xml:space="preserve"> </v>
      </c>
      <c r="H2781" s="82" t="s">
        <v>1023</v>
      </c>
      <c r="I2781" s="78" t="s">
        <v>3079</v>
      </c>
      <c r="J2781" s="78" t="s">
        <v>2475</v>
      </c>
      <c r="K2781" s="78" t="s">
        <v>2476</v>
      </c>
      <c r="L2781" s="78" t="s">
        <v>1791</v>
      </c>
      <c r="M2781" s="78" t="s">
        <v>1791</v>
      </c>
      <c r="N2781" s="78" t="s">
        <v>1791</v>
      </c>
      <c r="O2781" s="78" t="s">
        <v>2454</v>
      </c>
      <c r="P2781" s="82">
        <v>12</v>
      </c>
      <c r="Q2781" s="78" t="s">
        <v>2945</v>
      </c>
      <c r="R2781" s="82">
        <v>1</v>
      </c>
      <c r="S2781" s="82">
        <v>1</v>
      </c>
      <c r="T2781" s="82">
        <v>1</v>
      </c>
      <c r="U2781" s="82">
        <v>1</v>
      </c>
      <c r="V2781" s="82">
        <v>1</v>
      </c>
      <c r="W2781" s="82">
        <v>1</v>
      </c>
      <c r="X2781" s="82">
        <v>1</v>
      </c>
      <c r="Y2781" s="82">
        <v>1</v>
      </c>
      <c r="Z2781" s="82">
        <v>1</v>
      </c>
      <c r="AA2781" s="82">
        <v>1</v>
      </c>
      <c r="AB2781" s="82">
        <v>1</v>
      </c>
      <c r="AC2781" s="82">
        <v>1</v>
      </c>
      <c r="AD2781" s="85" t="str">
        <f>IF(A2781&lt;&gt;"",IF(D2781="DIRECCIÓN_DE_TRANSFERENCIAS","280 0031",VLOOKUP(C2781,NIVELES!$A$14:$B$105,2,0)),"")</f>
        <v>280 5730</v>
      </c>
      <c r="AE2781" s="86" t="s">
        <v>322</v>
      </c>
      <c r="AF2781" s="86" t="s">
        <v>369</v>
      </c>
      <c r="AG2781" s="79" t="str">
        <f>+IF(AF2781&lt;&gt;"",VLOOKUP(AF2781,NIVELES!$A$666:$B$673,2,0),"")</f>
        <v>ADMINISTRACIÓN_CENTRAL</v>
      </c>
      <c r="AH2781" s="78" t="s">
        <v>322</v>
      </c>
      <c r="AI2781" s="79" t="str">
        <f>IF(AH2781&lt;&gt;"",VLOOKUP(CONCATENATE(AG2781,AH2781),NIVELES!$B$676:$C$745,2,0),"")</f>
        <v>Administración De La Gestión Administrativa Financiera</v>
      </c>
      <c r="AJ2781" s="78" t="s">
        <v>517</v>
      </c>
      <c r="AK2781" s="79" t="str">
        <f>+IF(AJ2781&lt;&gt;"",VLOOKUP(AJ2781,NIVELES!$A$816:$B$892,2,0),"")</f>
        <v>NO APLICA</v>
      </c>
      <c r="AL2781" s="78" t="s">
        <v>553</v>
      </c>
      <c r="AM2781" s="78">
        <v>510401</v>
      </c>
      <c r="AN2781" s="79" t="str">
        <f>IF(AM2781&lt;&gt;"",+VLOOKUP(AM2781,NIVELES!$A$1652:$B$2466,2,0),"")</f>
        <v>Por Cargas Familiares</v>
      </c>
      <c r="AO2781" s="87">
        <v>180.3</v>
      </c>
      <c r="AP2781" s="88">
        <v>15.03</v>
      </c>
      <c r="AQ2781" s="88">
        <v>15.03</v>
      </c>
      <c r="AR2781" s="88">
        <v>15.03</v>
      </c>
      <c r="AS2781" s="88">
        <v>15.03</v>
      </c>
      <c r="AT2781" s="88">
        <v>15.03</v>
      </c>
      <c r="AU2781" s="88">
        <v>15.03</v>
      </c>
      <c r="AV2781" s="88">
        <v>15.03</v>
      </c>
      <c r="AW2781" s="88">
        <v>15.03</v>
      </c>
      <c r="AX2781" s="88">
        <v>15.03</v>
      </c>
      <c r="AY2781" s="88">
        <v>15.03</v>
      </c>
      <c r="AZ2781" s="88">
        <v>15.03</v>
      </c>
      <c r="BA2781" s="88">
        <v>14.97</v>
      </c>
      <c r="BB2781" s="89">
        <f t="shared" si="171"/>
        <v>180.29999999999998</v>
      </c>
      <c r="BC2781" s="90" t="str">
        <f t="shared" si="170"/>
        <v>OK</v>
      </c>
      <c r="BD2781" s="91" t="str">
        <f t="shared" si="172"/>
        <v xml:space="preserve">                  </v>
      </c>
      <c r="BE2781" s="92">
        <f t="shared" si="173"/>
        <v>12</v>
      </c>
    </row>
    <row r="2782" spans="1:57" s="74" customFormat="1" ht="50.1" customHeight="1" x14ac:dyDescent="0.2">
      <c r="A2782" s="78" t="s">
        <v>55</v>
      </c>
      <c r="B2782" s="78" t="s">
        <v>61</v>
      </c>
      <c r="C2782" s="78" t="s">
        <v>27</v>
      </c>
      <c r="D2782" s="78" t="s">
        <v>575</v>
      </c>
      <c r="E2782" s="79" t="str">
        <f>+IF(C2782&lt;&gt;"",VLOOKUP(MID(C2782,18,5),NIVELES!$A$133:$B$213,2,0),"")</f>
        <v>SANTA_ELENA</v>
      </c>
      <c r="F2782" s="80" t="s">
        <v>304</v>
      </c>
      <c r="G2782" s="81" t="str">
        <f>+IF(F2782&lt;&gt;"",VLOOKUP(F2782,NIVELES!$A$246:$C$464,3,0),"")</f>
        <v xml:space="preserve"> </v>
      </c>
      <c r="H2782" s="82" t="s">
        <v>1023</v>
      </c>
      <c r="I2782" s="78" t="s">
        <v>3079</v>
      </c>
      <c r="J2782" s="78" t="s">
        <v>2475</v>
      </c>
      <c r="K2782" s="78" t="s">
        <v>2476</v>
      </c>
      <c r="L2782" s="78" t="s">
        <v>1791</v>
      </c>
      <c r="M2782" s="78" t="s">
        <v>1791</v>
      </c>
      <c r="N2782" s="78" t="s">
        <v>1791</v>
      </c>
      <c r="O2782" s="78" t="s">
        <v>2454</v>
      </c>
      <c r="P2782" s="82">
        <v>12</v>
      </c>
      <c r="Q2782" s="78" t="s">
        <v>2945</v>
      </c>
      <c r="R2782" s="82">
        <v>1</v>
      </c>
      <c r="S2782" s="82">
        <v>1</v>
      </c>
      <c r="T2782" s="82">
        <v>1</v>
      </c>
      <c r="U2782" s="82">
        <v>1</v>
      </c>
      <c r="V2782" s="82">
        <v>1</v>
      </c>
      <c r="W2782" s="82">
        <v>1</v>
      </c>
      <c r="X2782" s="82">
        <v>1</v>
      </c>
      <c r="Y2782" s="82">
        <v>1</v>
      </c>
      <c r="Z2782" s="82">
        <v>1</v>
      </c>
      <c r="AA2782" s="82">
        <v>1</v>
      </c>
      <c r="AB2782" s="82">
        <v>1</v>
      </c>
      <c r="AC2782" s="82">
        <v>1</v>
      </c>
      <c r="AD2782" s="85" t="str">
        <f>IF(A2782&lt;&gt;"",IF(D2782="DIRECCIÓN_DE_TRANSFERENCIAS","280 0031",VLOOKUP(C2782,NIVELES!$A$14:$B$105,2,0)),"")</f>
        <v>280 5730</v>
      </c>
      <c r="AE2782" s="86" t="s">
        <v>322</v>
      </c>
      <c r="AF2782" s="86" t="s">
        <v>369</v>
      </c>
      <c r="AG2782" s="79" t="str">
        <f>+IF(AF2782&lt;&gt;"",VLOOKUP(AF2782,NIVELES!$A$666:$B$673,2,0),"")</f>
        <v>ADMINISTRACIÓN_CENTRAL</v>
      </c>
      <c r="AH2782" s="78" t="s">
        <v>322</v>
      </c>
      <c r="AI2782" s="79" t="str">
        <f>IF(AH2782&lt;&gt;"",VLOOKUP(CONCATENATE(AG2782,AH2782),NIVELES!$B$676:$C$745,2,0),"")</f>
        <v>Administración De La Gestión Administrativa Financiera</v>
      </c>
      <c r="AJ2782" s="78" t="s">
        <v>517</v>
      </c>
      <c r="AK2782" s="79" t="str">
        <f>+IF(AJ2782&lt;&gt;"",VLOOKUP(AJ2782,NIVELES!$A$816:$B$892,2,0),"")</f>
        <v>NO APLICA</v>
      </c>
      <c r="AL2782" s="78" t="s">
        <v>553</v>
      </c>
      <c r="AM2782" s="78">
        <v>510408</v>
      </c>
      <c r="AN2782" s="79" t="str">
        <f>IF(AM2782&lt;&gt;"",+VLOOKUP(AM2782,NIVELES!$A$1652:$B$2466,2,0),"")</f>
        <v>Subsidio de Antigüedad</v>
      </c>
      <c r="AO2782" s="87">
        <v>993.48</v>
      </c>
      <c r="AP2782" s="88">
        <v>82.79</v>
      </c>
      <c r="AQ2782" s="88">
        <v>82.79</v>
      </c>
      <c r="AR2782" s="88">
        <v>82.79</v>
      </c>
      <c r="AS2782" s="88">
        <v>82.79</v>
      </c>
      <c r="AT2782" s="88">
        <v>82.79</v>
      </c>
      <c r="AU2782" s="88">
        <v>82.79</v>
      </c>
      <c r="AV2782" s="88">
        <v>82.79</v>
      </c>
      <c r="AW2782" s="88">
        <v>82.79</v>
      </c>
      <c r="AX2782" s="88">
        <v>82.79</v>
      </c>
      <c r="AY2782" s="88">
        <v>82.79</v>
      </c>
      <c r="AZ2782" s="88">
        <v>82.79</v>
      </c>
      <c r="BA2782" s="88">
        <v>82.79</v>
      </c>
      <c r="BB2782" s="89">
        <f t="shared" si="171"/>
        <v>993.4799999999999</v>
      </c>
      <c r="BC2782" s="90" t="str">
        <f t="shared" si="170"/>
        <v>OK</v>
      </c>
      <c r="BD2782" s="91" t="str">
        <f t="shared" si="172"/>
        <v xml:space="preserve">                  </v>
      </c>
      <c r="BE2782" s="92">
        <f t="shared" si="173"/>
        <v>12</v>
      </c>
    </row>
    <row r="2783" spans="1:57" s="74" customFormat="1" ht="50.1" customHeight="1" x14ac:dyDescent="0.2">
      <c r="A2783" s="78" t="s">
        <v>55</v>
      </c>
      <c r="B2783" s="78" t="s">
        <v>61</v>
      </c>
      <c r="C2783" s="78" t="s">
        <v>27</v>
      </c>
      <c r="D2783" s="78" t="s">
        <v>575</v>
      </c>
      <c r="E2783" s="79" t="str">
        <f>+IF(C2783&lt;&gt;"",VLOOKUP(MID(C2783,18,5),NIVELES!$A$133:$B$213,2,0),"")</f>
        <v>SANTA_ELENA</v>
      </c>
      <c r="F2783" s="80" t="s">
        <v>304</v>
      </c>
      <c r="G2783" s="81" t="str">
        <f>+IF(F2783&lt;&gt;"",VLOOKUP(F2783,NIVELES!$A$246:$C$464,3,0),"")</f>
        <v xml:space="preserve"> </v>
      </c>
      <c r="H2783" s="82" t="s">
        <v>1023</v>
      </c>
      <c r="I2783" s="78" t="s">
        <v>3079</v>
      </c>
      <c r="J2783" s="78" t="s">
        <v>2475</v>
      </c>
      <c r="K2783" s="78" t="s">
        <v>2476</v>
      </c>
      <c r="L2783" s="78" t="s">
        <v>1791</v>
      </c>
      <c r="M2783" s="78" t="s">
        <v>1791</v>
      </c>
      <c r="N2783" s="78" t="s">
        <v>1791</v>
      </c>
      <c r="O2783" s="78" t="s">
        <v>2454</v>
      </c>
      <c r="P2783" s="82">
        <v>12</v>
      </c>
      <c r="Q2783" s="78" t="s">
        <v>2945</v>
      </c>
      <c r="R2783" s="82">
        <v>1</v>
      </c>
      <c r="S2783" s="82">
        <v>1</v>
      </c>
      <c r="T2783" s="82">
        <v>1</v>
      </c>
      <c r="U2783" s="82">
        <v>1</v>
      </c>
      <c r="V2783" s="82">
        <v>1</v>
      </c>
      <c r="W2783" s="82">
        <v>1</v>
      </c>
      <c r="X2783" s="82">
        <v>1</v>
      </c>
      <c r="Y2783" s="82">
        <v>1</v>
      </c>
      <c r="Z2783" s="82">
        <v>1</v>
      </c>
      <c r="AA2783" s="82">
        <v>1</v>
      </c>
      <c r="AB2783" s="82">
        <v>1</v>
      </c>
      <c r="AC2783" s="82">
        <v>1</v>
      </c>
      <c r="AD2783" s="85" t="str">
        <f>IF(A2783&lt;&gt;"",IF(D2783="DIRECCIÓN_DE_TRANSFERENCIAS","280 0031",VLOOKUP(C2783,NIVELES!$A$14:$B$105,2,0)),"")</f>
        <v>280 5730</v>
      </c>
      <c r="AE2783" s="86" t="s">
        <v>322</v>
      </c>
      <c r="AF2783" s="86" t="s">
        <v>369</v>
      </c>
      <c r="AG2783" s="79" t="str">
        <f>+IF(AF2783&lt;&gt;"",VLOOKUP(AF2783,NIVELES!$A$666:$B$673,2,0),"")</f>
        <v>ADMINISTRACIÓN_CENTRAL</v>
      </c>
      <c r="AH2783" s="78" t="s">
        <v>322</v>
      </c>
      <c r="AI2783" s="79" t="str">
        <f>IF(AH2783&lt;&gt;"",VLOOKUP(CONCATENATE(AG2783,AH2783),NIVELES!$B$676:$C$745,2,0),"")</f>
        <v>Administración De La Gestión Administrativa Financiera</v>
      </c>
      <c r="AJ2783" s="78" t="s">
        <v>517</v>
      </c>
      <c r="AK2783" s="79" t="str">
        <f>+IF(AJ2783&lt;&gt;"",VLOOKUP(AJ2783,NIVELES!$A$816:$B$892,2,0),"")</f>
        <v>NO APLICA</v>
      </c>
      <c r="AL2783" s="78" t="s">
        <v>553</v>
      </c>
      <c r="AM2783" s="78">
        <v>510510</v>
      </c>
      <c r="AN2783" s="79" t="str">
        <f>IF(AM2783&lt;&gt;"",+VLOOKUP(AM2783,NIVELES!$A$1652:$B$2466,2,0),"")</f>
        <v>Servicios Personales por Contrato</v>
      </c>
      <c r="AO2783" s="87">
        <v>77506</v>
      </c>
      <c r="AP2783" s="88">
        <v>6458.83</v>
      </c>
      <c r="AQ2783" s="88">
        <v>6458.83</v>
      </c>
      <c r="AR2783" s="88">
        <v>6458.83</v>
      </c>
      <c r="AS2783" s="88">
        <v>6458.83</v>
      </c>
      <c r="AT2783" s="88">
        <v>6458.83</v>
      </c>
      <c r="AU2783" s="88">
        <v>6458.83</v>
      </c>
      <c r="AV2783" s="88">
        <v>6458.83</v>
      </c>
      <c r="AW2783" s="88">
        <v>6458.83</v>
      </c>
      <c r="AX2783" s="88">
        <v>6458.83</v>
      </c>
      <c r="AY2783" s="88">
        <v>6458.83</v>
      </c>
      <c r="AZ2783" s="88">
        <v>6458.83</v>
      </c>
      <c r="BA2783" s="88">
        <v>6458.87</v>
      </c>
      <c r="BB2783" s="89">
        <f t="shared" si="171"/>
        <v>77506</v>
      </c>
      <c r="BC2783" s="90" t="str">
        <f t="shared" si="170"/>
        <v>OK</v>
      </c>
      <c r="BD2783" s="91" t="str">
        <f t="shared" si="172"/>
        <v xml:space="preserve">                  </v>
      </c>
      <c r="BE2783" s="92">
        <f t="shared" si="173"/>
        <v>12</v>
      </c>
    </row>
    <row r="2784" spans="1:57" s="74" customFormat="1" ht="50.1" customHeight="1" x14ac:dyDescent="0.2">
      <c r="A2784" s="78" t="s">
        <v>55</v>
      </c>
      <c r="B2784" s="78" t="s">
        <v>61</v>
      </c>
      <c r="C2784" s="78" t="s">
        <v>27</v>
      </c>
      <c r="D2784" s="78" t="s">
        <v>575</v>
      </c>
      <c r="E2784" s="79" t="str">
        <f>+IF(C2784&lt;&gt;"",VLOOKUP(MID(C2784,18,5),NIVELES!$A$133:$B$213,2,0),"")</f>
        <v>SANTA_ELENA</v>
      </c>
      <c r="F2784" s="80" t="s">
        <v>304</v>
      </c>
      <c r="G2784" s="81" t="str">
        <f>+IF(F2784&lt;&gt;"",VLOOKUP(F2784,NIVELES!$A$246:$C$464,3,0),"")</f>
        <v xml:space="preserve"> </v>
      </c>
      <c r="H2784" s="82" t="s">
        <v>1023</v>
      </c>
      <c r="I2784" s="78" t="s">
        <v>3079</v>
      </c>
      <c r="J2784" s="78" t="s">
        <v>2475</v>
      </c>
      <c r="K2784" s="78" t="s">
        <v>2476</v>
      </c>
      <c r="L2784" s="78" t="s">
        <v>1791</v>
      </c>
      <c r="M2784" s="78" t="s">
        <v>1791</v>
      </c>
      <c r="N2784" s="78" t="s">
        <v>1791</v>
      </c>
      <c r="O2784" s="78" t="s">
        <v>2454</v>
      </c>
      <c r="P2784" s="82">
        <v>12</v>
      </c>
      <c r="Q2784" s="78" t="s">
        <v>2945</v>
      </c>
      <c r="R2784" s="82">
        <v>1</v>
      </c>
      <c r="S2784" s="82">
        <v>1</v>
      </c>
      <c r="T2784" s="82">
        <v>1</v>
      </c>
      <c r="U2784" s="82">
        <v>1</v>
      </c>
      <c r="V2784" s="82">
        <v>1</v>
      </c>
      <c r="W2784" s="82">
        <v>1</v>
      </c>
      <c r="X2784" s="82">
        <v>1</v>
      </c>
      <c r="Y2784" s="82">
        <v>1</v>
      </c>
      <c r="Z2784" s="82">
        <v>1</v>
      </c>
      <c r="AA2784" s="82">
        <v>1</v>
      </c>
      <c r="AB2784" s="82">
        <v>1</v>
      </c>
      <c r="AC2784" s="82">
        <v>1</v>
      </c>
      <c r="AD2784" s="85" t="str">
        <f>IF(A2784&lt;&gt;"",IF(D2784="DIRECCIÓN_DE_TRANSFERENCIAS","280 0031",VLOOKUP(C2784,NIVELES!$A$14:$B$105,2,0)),"")</f>
        <v>280 5730</v>
      </c>
      <c r="AE2784" s="86" t="s">
        <v>322</v>
      </c>
      <c r="AF2784" s="86" t="s">
        <v>369</v>
      </c>
      <c r="AG2784" s="79" t="str">
        <f>+IF(AF2784&lt;&gt;"",VLOOKUP(AF2784,NIVELES!$A$666:$B$673,2,0),"")</f>
        <v>ADMINISTRACIÓN_CENTRAL</v>
      </c>
      <c r="AH2784" s="78" t="s">
        <v>322</v>
      </c>
      <c r="AI2784" s="79" t="str">
        <f>IF(AH2784&lt;&gt;"",VLOOKUP(CONCATENATE(AG2784,AH2784),NIVELES!$B$676:$C$745,2,0),"")</f>
        <v>Administración De La Gestión Administrativa Financiera</v>
      </c>
      <c r="AJ2784" s="78" t="s">
        <v>517</v>
      </c>
      <c r="AK2784" s="79" t="str">
        <f>+IF(AJ2784&lt;&gt;"",VLOOKUP(AJ2784,NIVELES!$A$816:$B$892,2,0),"")</f>
        <v>NO APLICA</v>
      </c>
      <c r="AL2784" s="78" t="s">
        <v>553</v>
      </c>
      <c r="AM2784" s="78">
        <v>510601</v>
      </c>
      <c r="AN2784" s="79" t="str">
        <f>IF(AM2784&lt;&gt;"",+VLOOKUP(AM2784,NIVELES!$A$1652:$B$2466,2,0),"")</f>
        <v>Aporte Patronal</v>
      </c>
      <c r="AO2784" s="87">
        <v>30784.87</v>
      </c>
      <c r="AP2784" s="88">
        <v>2565.4</v>
      </c>
      <c r="AQ2784" s="88">
        <v>2565.4</v>
      </c>
      <c r="AR2784" s="88">
        <v>2565.4</v>
      </c>
      <c r="AS2784" s="88">
        <v>2565.4</v>
      </c>
      <c r="AT2784" s="88">
        <v>2565.4</v>
      </c>
      <c r="AU2784" s="88">
        <v>2565.4</v>
      </c>
      <c r="AV2784" s="88">
        <v>2565.4</v>
      </c>
      <c r="AW2784" s="88">
        <v>2565.4</v>
      </c>
      <c r="AX2784" s="88">
        <v>2565.4</v>
      </c>
      <c r="AY2784" s="88">
        <v>2565.4</v>
      </c>
      <c r="AZ2784" s="88">
        <v>2565.4</v>
      </c>
      <c r="BA2784" s="88">
        <v>2565.4699999999998</v>
      </c>
      <c r="BB2784" s="89">
        <f t="shared" si="171"/>
        <v>30784.870000000006</v>
      </c>
      <c r="BC2784" s="90" t="str">
        <f t="shared" si="170"/>
        <v>OK</v>
      </c>
      <c r="BD2784" s="91" t="str">
        <f t="shared" si="172"/>
        <v xml:space="preserve">                  </v>
      </c>
      <c r="BE2784" s="92">
        <f t="shared" si="173"/>
        <v>12</v>
      </c>
    </row>
    <row r="2785" spans="1:57" s="74" customFormat="1" ht="50.1" customHeight="1" x14ac:dyDescent="0.2">
      <c r="A2785" s="78" t="s">
        <v>55</v>
      </c>
      <c r="B2785" s="78" t="s">
        <v>61</v>
      </c>
      <c r="C2785" s="78" t="s">
        <v>27</v>
      </c>
      <c r="D2785" s="78" t="s">
        <v>575</v>
      </c>
      <c r="E2785" s="79" t="str">
        <f>+IF(C2785&lt;&gt;"",VLOOKUP(MID(C2785,18,5),NIVELES!$A$133:$B$213,2,0),"")</f>
        <v>SANTA_ELENA</v>
      </c>
      <c r="F2785" s="80" t="s">
        <v>304</v>
      </c>
      <c r="G2785" s="81" t="str">
        <f>+IF(F2785&lt;&gt;"",VLOOKUP(F2785,NIVELES!$A$246:$C$464,3,0),"")</f>
        <v xml:space="preserve"> </v>
      </c>
      <c r="H2785" s="82" t="s">
        <v>1023</v>
      </c>
      <c r="I2785" s="78" t="s">
        <v>3079</v>
      </c>
      <c r="J2785" s="78" t="s">
        <v>2475</v>
      </c>
      <c r="K2785" s="78" t="s">
        <v>2476</v>
      </c>
      <c r="L2785" s="78" t="s">
        <v>1791</v>
      </c>
      <c r="M2785" s="78" t="s">
        <v>1791</v>
      </c>
      <c r="N2785" s="78" t="s">
        <v>1791</v>
      </c>
      <c r="O2785" s="78" t="s">
        <v>2454</v>
      </c>
      <c r="P2785" s="82">
        <v>12</v>
      </c>
      <c r="Q2785" s="78" t="s">
        <v>2945</v>
      </c>
      <c r="R2785" s="82">
        <v>1</v>
      </c>
      <c r="S2785" s="82">
        <v>1</v>
      </c>
      <c r="T2785" s="82">
        <v>1</v>
      </c>
      <c r="U2785" s="82">
        <v>1</v>
      </c>
      <c r="V2785" s="82">
        <v>1</v>
      </c>
      <c r="W2785" s="82">
        <v>1</v>
      </c>
      <c r="X2785" s="82">
        <v>1</v>
      </c>
      <c r="Y2785" s="82">
        <v>1</v>
      </c>
      <c r="Z2785" s="82">
        <v>1</v>
      </c>
      <c r="AA2785" s="82">
        <v>1</v>
      </c>
      <c r="AB2785" s="82">
        <v>1</v>
      </c>
      <c r="AC2785" s="82">
        <v>1</v>
      </c>
      <c r="AD2785" s="85" t="str">
        <f>IF(A2785&lt;&gt;"",IF(D2785="DIRECCIÓN_DE_TRANSFERENCIAS","280 0031",VLOOKUP(C2785,NIVELES!$A$14:$B$105,2,0)),"")</f>
        <v>280 5730</v>
      </c>
      <c r="AE2785" s="86" t="s">
        <v>322</v>
      </c>
      <c r="AF2785" s="86" t="s">
        <v>369</v>
      </c>
      <c r="AG2785" s="79" t="str">
        <f>+IF(AF2785&lt;&gt;"",VLOOKUP(AF2785,NIVELES!$A$666:$B$673,2,0),"")</f>
        <v>ADMINISTRACIÓN_CENTRAL</v>
      </c>
      <c r="AH2785" s="78" t="s">
        <v>322</v>
      </c>
      <c r="AI2785" s="79" t="str">
        <f>IF(AH2785&lt;&gt;"",VLOOKUP(CONCATENATE(AG2785,AH2785),NIVELES!$B$676:$C$745,2,0),"")</f>
        <v>Administración De La Gestión Administrativa Financiera</v>
      </c>
      <c r="AJ2785" s="78" t="s">
        <v>517</v>
      </c>
      <c r="AK2785" s="79" t="str">
        <f>+IF(AJ2785&lt;&gt;"",VLOOKUP(AJ2785,NIVELES!$A$816:$B$892,2,0),"")</f>
        <v>NO APLICA</v>
      </c>
      <c r="AL2785" s="78" t="s">
        <v>553</v>
      </c>
      <c r="AM2785" s="78">
        <v>510602</v>
      </c>
      <c r="AN2785" s="79" t="str">
        <f>IF(AM2785&lt;&gt;"",+VLOOKUP(AM2785,NIVELES!$A$1652:$B$2466,2,0),"")</f>
        <v>Fondo de Reserva</v>
      </c>
      <c r="AO2785" s="87">
        <v>25751.919999999998</v>
      </c>
      <c r="AP2785" s="88">
        <v>2145.9899999999998</v>
      </c>
      <c r="AQ2785" s="88">
        <v>2145.9899999999998</v>
      </c>
      <c r="AR2785" s="88">
        <v>2145.9899999999998</v>
      </c>
      <c r="AS2785" s="88">
        <v>2145.9899999999998</v>
      </c>
      <c r="AT2785" s="88">
        <v>2145.9899999999998</v>
      </c>
      <c r="AU2785" s="88">
        <v>2145.9899999999998</v>
      </c>
      <c r="AV2785" s="88">
        <v>2145.9899999999998</v>
      </c>
      <c r="AW2785" s="88">
        <v>2145.9899999999998</v>
      </c>
      <c r="AX2785" s="88">
        <v>2145.9899999999998</v>
      </c>
      <c r="AY2785" s="88">
        <v>2145.9899999999998</v>
      </c>
      <c r="AZ2785" s="88">
        <v>2145.9899999999998</v>
      </c>
      <c r="BA2785" s="88">
        <v>2146.0300000000002</v>
      </c>
      <c r="BB2785" s="89">
        <f t="shared" si="171"/>
        <v>25751.919999999991</v>
      </c>
      <c r="BC2785" s="90" t="str">
        <f t="shared" si="170"/>
        <v>OK</v>
      </c>
      <c r="BD2785" s="91" t="str">
        <f t="shared" si="172"/>
        <v xml:space="preserve">                  </v>
      </c>
      <c r="BE2785" s="92">
        <f t="shared" si="173"/>
        <v>12</v>
      </c>
    </row>
    <row r="2786" spans="1:57" s="74" customFormat="1" ht="50.1" customHeight="1" x14ac:dyDescent="0.2">
      <c r="A2786" s="78" t="s">
        <v>55</v>
      </c>
      <c r="B2786" s="78" t="s">
        <v>61</v>
      </c>
      <c r="C2786" s="78" t="s">
        <v>27</v>
      </c>
      <c r="D2786" s="78" t="s">
        <v>575</v>
      </c>
      <c r="E2786" s="79" t="str">
        <f>+IF(C2786&lt;&gt;"",VLOOKUP(MID(C2786,18,5),NIVELES!$A$133:$B$213,2,0),"")</f>
        <v>SANTA_ELENA</v>
      </c>
      <c r="F2786" s="80" t="s">
        <v>304</v>
      </c>
      <c r="G2786" s="81" t="str">
        <f>+IF(F2786&lt;&gt;"",VLOOKUP(F2786,NIVELES!$A$246:$C$464,3,0),"")</f>
        <v xml:space="preserve"> </v>
      </c>
      <c r="H2786" s="82" t="s">
        <v>1023</v>
      </c>
      <c r="I2786" s="78" t="s">
        <v>2488</v>
      </c>
      <c r="J2786" s="78" t="s">
        <v>2475</v>
      </c>
      <c r="K2786" s="78" t="s">
        <v>2476</v>
      </c>
      <c r="L2786" s="78" t="s">
        <v>1791</v>
      </c>
      <c r="M2786" s="78" t="s">
        <v>1791</v>
      </c>
      <c r="N2786" s="78" t="s">
        <v>1791</v>
      </c>
      <c r="O2786" s="78" t="s">
        <v>2458</v>
      </c>
      <c r="P2786" s="82">
        <v>12</v>
      </c>
      <c r="Q2786" s="78" t="s">
        <v>3081</v>
      </c>
      <c r="R2786" s="82">
        <v>1</v>
      </c>
      <c r="S2786" s="82">
        <v>1</v>
      </c>
      <c r="T2786" s="82">
        <v>1</v>
      </c>
      <c r="U2786" s="82">
        <v>1</v>
      </c>
      <c r="V2786" s="82">
        <v>1</v>
      </c>
      <c r="W2786" s="82">
        <v>1</v>
      </c>
      <c r="X2786" s="82">
        <v>1</v>
      </c>
      <c r="Y2786" s="82">
        <v>1</v>
      </c>
      <c r="Z2786" s="82">
        <v>1</v>
      </c>
      <c r="AA2786" s="82">
        <v>1</v>
      </c>
      <c r="AB2786" s="82">
        <v>1</v>
      </c>
      <c r="AC2786" s="82">
        <v>1</v>
      </c>
      <c r="AD2786" s="85" t="str">
        <f>IF(A2786&lt;&gt;"",IF(D2786="DIRECCIÓN_DE_TRANSFERENCIAS","280 0031",VLOOKUP(C2786,NIVELES!$A$14:$B$105,2,0)),"")</f>
        <v>280 5730</v>
      </c>
      <c r="AE2786" s="86" t="s">
        <v>322</v>
      </c>
      <c r="AF2786" s="86" t="s">
        <v>369</v>
      </c>
      <c r="AG2786" s="79" t="str">
        <f>+IF(AF2786&lt;&gt;"",VLOOKUP(AF2786,NIVELES!$A$666:$B$673,2,0),"")</f>
        <v>ADMINISTRACIÓN_CENTRAL</v>
      </c>
      <c r="AH2786" s="78" t="s">
        <v>322</v>
      </c>
      <c r="AI2786" s="79" t="str">
        <f>IF(AH2786&lt;&gt;"",VLOOKUP(CONCATENATE(AG2786,AH2786),NIVELES!$B$676:$C$745,2,0),"")</f>
        <v>Administración De La Gestión Administrativa Financiera</v>
      </c>
      <c r="AJ2786" s="78" t="s">
        <v>517</v>
      </c>
      <c r="AK2786" s="79" t="str">
        <f>+IF(AJ2786&lt;&gt;"",VLOOKUP(AJ2786,NIVELES!$A$816:$B$892,2,0),"")</f>
        <v>NO APLICA</v>
      </c>
      <c r="AL2786" s="78" t="s">
        <v>554</v>
      </c>
      <c r="AM2786" s="78">
        <v>530105</v>
      </c>
      <c r="AN2786" s="79" t="str">
        <f>IF(AM2786&lt;&gt;"",+VLOOKUP(AM2786,NIVELES!$A$1652:$B$2466,2,0),"")</f>
        <v>Telecomunicaciones</v>
      </c>
      <c r="AO2786" s="87">
        <v>469.85</v>
      </c>
      <c r="AP2786" s="88">
        <v>39.15</v>
      </c>
      <c r="AQ2786" s="88">
        <v>39.15</v>
      </c>
      <c r="AR2786" s="88">
        <v>39.15</v>
      </c>
      <c r="AS2786" s="88">
        <v>39.15</v>
      </c>
      <c r="AT2786" s="88">
        <v>39.15</v>
      </c>
      <c r="AU2786" s="88">
        <v>39.15</v>
      </c>
      <c r="AV2786" s="88">
        <v>39.15</v>
      </c>
      <c r="AW2786" s="88">
        <v>39.15</v>
      </c>
      <c r="AX2786" s="88">
        <v>39.15</v>
      </c>
      <c r="AY2786" s="88">
        <v>39.15</v>
      </c>
      <c r="AZ2786" s="88">
        <v>39.15</v>
      </c>
      <c r="BA2786" s="88">
        <v>39.200000000000003</v>
      </c>
      <c r="BB2786" s="89">
        <f t="shared" si="171"/>
        <v>469.84999999999991</v>
      </c>
      <c r="BC2786" s="90" t="str">
        <f t="shared" si="170"/>
        <v>OK</v>
      </c>
      <c r="BD2786" s="91" t="str">
        <f t="shared" si="172"/>
        <v xml:space="preserve">                  </v>
      </c>
      <c r="BE2786" s="92">
        <f t="shared" si="173"/>
        <v>12</v>
      </c>
    </row>
    <row r="2787" spans="1:57" s="74" customFormat="1" ht="50.1" customHeight="1" x14ac:dyDescent="0.2">
      <c r="A2787" s="78" t="s">
        <v>55</v>
      </c>
      <c r="B2787" s="78" t="s">
        <v>61</v>
      </c>
      <c r="C2787" s="78" t="s">
        <v>27</v>
      </c>
      <c r="D2787" s="78" t="s">
        <v>575</v>
      </c>
      <c r="E2787" s="79" t="str">
        <f>+IF(C2787&lt;&gt;"",VLOOKUP(MID(C2787,18,5),NIVELES!$A$133:$B$213,2,0),"")</f>
        <v>SANTA_ELENA</v>
      </c>
      <c r="F2787" s="80" t="s">
        <v>304</v>
      </c>
      <c r="G2787" s="81" t="str">
        <f>+IF(F2787&lt;&gt;"",VLOOKUP(F2787,NIVELES!$A$246:$C$464,3,0),"")</f>
        <v xml:space="preserve"> </v>
      </c>
      <c r="H2787" s="82" t="s">
        <v>1023</v>
      </c>
      <c r="I2787" s="78" t="s">
        <v>2488</v>
      </c>
      <c r="J2787" s="78" t="s">
        <v>2475</v>
      </c>
      <c r="K2787" s="78" t="s">
        <v>2476</v>
      </c>
      <c r="L2787" s="78" t="s">
        <v>1791</v>
      </c>
      <c r="M2787" s="78" t="s">
        <v>1791</v>
      </c>
      <c r="N2787" s="78" t="s">
        <v>1791</v>
      </c>
      <c r="O2787" s="78" t="s">
        <v>2458</v>
      </c>
      <c r="P2787" s="82">
        <v>12</v>
      </c>
      <c r="Q2787" s="78" t="s">
        <v>3082</v>
      </c>
      <c r="R2787" s="82">
        <v>1</v>
      </c>
      <c r="S2787" s="82">
        <v>1</v>
      </c>
      <c r="T2787" s="82">
        <v>1</v>
      </c>
      <c r="U2787" s="82">
        <v>1</v>
      </c>
      <c r="V2787" s="82">
        <v>1</v>
      </c>
      <c r="W2787" s="82">
        <v>1</v>
      </c>
      <c r="X2787" s="82">
        <v>1</v>
      </c>
      <c r="Y2787" s="82">
        <v>1</v>
      </c>
      <c r="Z2787" s="82">
        <v>1</v>
      </c>
      <c r="AA2787" s="82">
        <v>1</v>
      </c>
      <c r="AB2787" s="82">
        <v>1</v>
      </c>
      <c r="AC2787" s="82">
        <v>1</v>
      </c>
      <c r="AD2787" s="85" t="str">
        <f>IF(A2787&lt;&gt;"",IF(D2787="DIRECCIÓN_DE_TRANSFERENCIAS","280 0031",VLOOKUP(C2787,NIVELES!$A$14:$B$105,2,0)),"")</f>
        <v>280 5730</v>
      </c>
      <c r="AE2787" s="86" t="s">
        <v>322</v>
      </c>
      <c r="AF2787" s="86" t="s">
        <v>369</v>
      </c>
      <c r="AG2787" s="79" t="str">
        <f>+IF(AF2787&lt;&gt;"",VLOOKUP(AF2787,NIVELES!$A$666:$B$673,2,0),"")</f>
        <v>ADMINISTRACIÓN_CENTRAL</v>
      </c>
      <c r="AH2787" s="78" t="s">
        <v>322</v>
      </c>
      <c r="AI2787" s="79" t="str">
        <f>IF(AH2787&lt;&gt;"",VLOOKUP(CONCATENATE(AG2787,AH2787),NIVELES!$B$676:$C$745,2,0),"")</f>
        <v>Administración De La Gestión Administrativa Financiera</v>
      </c>
      <c r="AJ2787" s="78" t="s">
        <v>517</v>
      </c>
      <c r="AK2787" s="79" t="str">
        <f>+IF(AJ2787&lt;&gt;"",VLOOKUP(AJ2787,NIVELES!$A$816:$B$892,2,0),"")</f>
        <v>NO APLICA</v>
      </c>
      <c r="AL2787" s="78" t="s">
        <v>554</v>
      </c>
      <c r="AM2787" s="78">
        <v>530106</v>
      </c>
      <c r="AN2787" s="79" t="str">
        <f>IF(AM2787&lt;&gt;"",+VLOOKUP(AM2787,NIVELES!$A$1652:$B$2466,2,0),"")</f>
        <v>Servicio de Correo</v>
      </c>
      <c r="AO2787" s="87">
        <v>663.98</v>
      </c>
      <c r="AP2787" s="88">
        <v>55.33</v>
      </c>
      <c r="AQ2787" s="88">
        <v>55.33</v>
      </c>
      <c r="AR2787" s="88">
        <v>55.33</v>
      </c>
      <c r="AS2787" s="88">
        <v>55.33</v>
      </c>
      <c r="AT2787" s="88">
        <v>55.33</v>
      </c>
      <c r="AU2787" s="88">
        <v>55.33</v>
      </c>
      <c r="AV2787" s="88">
        <v>55.33</v>
      </c>
      <c r="AW2787" s="88">
        <v>55.33</v>
      </c>
      <c r="AX2787" s="88">
        <v>55.33</v>
      </c>
      <c r="AY2787" s="88">
        <v>55.33</v>
      </c>
      <c r="AZ2787" s="88">
        <v>55.33</v>
      </c>
      <c r="BA2787" s="88">
        <v>55.35</v>
      </c>
      <c r="BB2787" s="89">
        <f t="shared" si="171"/>
        <v>663.98</v>
      </c>
      <c r="BC2787" s="90" t="str">
        <f t="shared" si="170"/>
        <v>OK</v>
      </c>
      <c r="BD2787" s="91" t="str">
        <f t="shared" si="172"/>
        <v xml:space="preserve">                  </v>
      </c>
      <c r="BE2787" s="92">
        <f t="shared" si="173"/>
        <v>12</v>
      </c>
    </row>
    <row r="2788" spans="1:57" s="74" customFormat="1" ht="50.1" customHeight="1" x14ac:dyDescent="0.2">
      <c r="A2788" s="78" t="s">
        <v>55</v>
      </c>
      <c r="B2788" s="78" t="s">
        <v>61</v>
      </c>
      <c r="C2788" s="78" t="s">
        <v>27</v>
      </c>
      <c r="D2788" s="78" t="s">
        <v>575</v>
      </c>
      <c r="E2788" s="79" t="str">
        <f>+IF(C2788&lt;&gt;"",VLOOKUP(MID(C2788,18,5),NIVELES!$A$133:$B$213,2,0),"")</f>
        <v>SANTA_ELENA</v>
      </c>
      <c r="F2788" s="80" t="s">
        <v>304</v>
      </c>
      <c r="G2788" s="81" t="str">
        <f>+IF(F2788&lt;&gt;"",VLOOKUP(F2788,NIVELES!$A$246:$C$464,3,0),"")</f>
        <v xml:space="preserve"> </v>
      </c>
      <c r="H2788" s="82" t="s">
        <v>1023</v>
      </c>
      <c r="I2788" s="78" t="s">
        <v>2488</v>
      </c>
      <c r="J2788" s="78" t="s">
        <v>2475</v>
      </c>
      <c r="K2788" s="78" t="s">
        <v>2476</v>
      </c>
      <c r="L2788" s="78" t="s">
        <v>1791</v>
      </c>
      <c r="M2788" s="78" t="s">
        <v>1791</v>
      </c>
      <c r="N2788" s="78" t="s">
        <v>1791</v>
      </c>
      <c r="O2788" s="78" t="s">
        <v>2458</v>
      </c>
      <c r="P2788" s="82">
        <v>1</v>
      </c>
      <c r="Q2788" s="78" t="s">
        <v>3083</v>
      </c>
      <c r="R2788" s="82"/>
      <c r="S2788" s="82"/>
      <c r="T2788" s="82"/>
      <c r="U2788" s="82">
        <v>1</v>
      </c>
      <c r="V2788" s="82"/>
      <c r="W2788" s="82"/>
      <c r="X2788" s="82"/>
      <c r="Y2788" s="82"/>
      <c r="Z2788" s="82"/>
      <c r="AA2788" s="82"/>
      <c r="AB2788" s="82"/>
      <c r="AC2788" s="82"/>
      <c r="AD2788" s="85" t="str">
        <f>IF(A2788&lt;&gt;"",IF(D2788="DIRECCIÓN_DE_TRANSFERENCIAS","280 0031",VLOOKUP(C2788,NIVELES!$A$14:$B$105,2,0)),"")</f>
        <v>280 5730</v>
      </c>
      <c r="AE2788" s="86" t="s">
        <v>322</v>
      </c>
      <c r="AF2788" s="86" t="s">
        <v>369</v>
      </c>
      <c r="AG2788" s="79" t="str">
        <f>+IF(AF2788&lt;&gt;"",VLOOKUP(AF2788,NIVELES!$A$666:$B$673,2,0),"")</f>
        <v>ADMINISTRACIÓN_CENTRAL</v>
      </c>
      <c r="AH2788" s="78" t="s">
        <v>322</v>
      </c>
      <c r="AI2788" s="79" t="str">
        <f>IF(AH2788&lt;&gt;"",VLOOKUP(CONCATENATE(AG2788,AH2788),NIVELES!$B$676:$C$745,2,0),"")</f>
        <v>Administración De La Gestión Administrativa Financiera</v>
      </c>
      <c r="AJ2788" s="78" t="s">
        <v>517</v>
      </c>
      <c r="AK2788" s="79" t="str">
        <f>+IF(AJ2788&lt;&gt;"",VLOOKUP(AJ2788,NIVELES!$A$816:$B$892,2,0),"")</f>
        <v>NO APLICA</v>
      </c>
      <c r="AL2788" s="78" t="s">
        <v>554</v>
      </c>
      <c r="AM2788" s="78">
        <v>530204</v>
      </c>
      <c r="AN2788" s="79" t="str">
        <f>IF(AM2788&lt;&gt;"",+VLOOKUP(AM2788,NIVELES!$A$1652:$B$2466,2,0),"")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2788" s="87">
        <v>240</v>
      </c>
      <c r="AP2788" s="88">
        <v>0</v>
      </c>
      <c r="AQ2788" s="88">
        <v>0</v>
      </c>
      <c r="AR2788" s="88">
        <v>0</v>
      </c>
      <c r="AS2788" s="88">
        <v>240</v>
      </c>
      <c r="AT2788" s="88">
        <v>0</v>
      </c>
      <c r="AU2788" s="88">
        <v>0</v>
      </c>
      <c r="AV2788" s="88">
        <v>0</v>
      </c>
      <c r="AW2788" s="88">
        <v>0</v>
      </c>
      <c r="AX2788" s="88">
        <v>0</v>
      </c>
      <c r="AY2788" s="88">
        <v>0</v>
      </c>
      <c r="AZ2788" s="88">
        <v>0</v>
      </c>
      <c r="BA2788" s="88">
        <v>0</v>
      </c>
      <c r="BB2788" s="89">
        <f t="shared" si="171"/>
        <v>240</v>
      </c>
      <c r="BC2788" s="90" t="str">
        <f t="shared" si="170"/>
        <v>OK</v>
      </c>
      <c r="BD2788" s="91" t="str">
        <f t="shared" si="172"/>
        <v xml:space="preserve">                  </v>
      </c>
      <c r="BE2788" s="92">
        <f t="shared" si="173"/>
        <v>1</v>
      </c>
    </row>
    <row r="2789" spans="1:57" s="74" customFormat="1" ht="50.1" customHeight="1" x14ac:dyDescent="0.2">
      <c r="A2789" s="78" t="s">
        <v>55</v>
      </c>
      <c r="B2789" s="78" t="s">
        <v>61</v>
      </c>
      <c r="C2789" s="78" t="s">
        <v>27</v>
      </c>
      <c r="D2789" s="78" t="s">
        <v>575</v>
      </c>
      <c r="E2789" s="79" t="str">
        <f>+IF(C2789&lt;&gt;"",VLOOKUP(MID(C2789,18,5),NIVELES!$A$133:$B$213,2,0),"")</f>
        <v>SANTA_ELENA</v>
      </c>
      <c r="F2789" s="80" t="s">
        <v>304</v>
      </c>
      <c r="G2789" s="81" t="str">
        <f>+IF(F2789&lt;&gt;"",VLOOKUP(F2789,NIVELES!$A$246:$C$464,3,0),"")</f>
        <v xml:space="preserve"> </v>
      </c>
      <c r="H2789" s="82" t="s">
        <v>1023</v>
      </c>
      <c r="I2789" s="78" t="s">
        <v>2488</v>
      </c>
      <c r="J2789" s="78" t="s">
        <v>2475</v>
      </c>
      <c r="K2789" s="78" t="s">
        <v>2476</v>
      </c>
      <c r="L2789" s="78" t="s">
        <v>1791</v>
      </c>
      <c r="M2789" s="78" t="s">
        <v>1791</v>
      </c>
      <c r="N2789" s="78" t="s">
        <v>1791</v>
      </c>
      <c r="O2789" s="78" t="s">
        <v>2458</v>
      </c>
      <c r="P2789" s="82">
        <v>1</v>
      </c>
      <c r="Q2789" s="78" t="s">
        <v>3084</v>
      </c>
      <c r="R2789" s="82"/>
      <c r="S2789" s="82"/>
      <c r="T2789" s="82">
        <v>1</v>
      </c>
      <c r="U2789" s="82"/>
      <c r="V2789" s="82"/>
      <c r="W2789" s="82"/>
      <c r="X2789" s="82"/>
      <c r="Y2789" s="82"/>
      <c r="Z2789" s="82"/>
      <c r="AA2789" s="82"/>
      <c r="AB2789" s="82"/>
      <c r="AC2789" s="82"/>
      <c r="AD2789" s="85" t="str">
        <f>IF(A2789&lt;&gt;"",IF(D2789="DIRECCIÓN_DE_TRANSFERENCIAS","280 0031",VLOOKUP(C2789,NIVELES!$A$14:$B$105,2,0)),"")</f>
        <v>280 5730</v>
      </c>
      <c r="AE2789" s="86" t="s">
        <v>322</v>
      </c>
      <c r="AF2789" s="86" t="s">
        <v>369</v>
      </c>
      <c r="AG2789" s="79" t="str">
        <f>+IF(AF2789&lt;&gt;"",VLOOKUP(AF2789,NIVELES!$A$666:$B$673,2,0),"")</f>
        <v>ADMINISTRACIÓN_CENTRAL</v>
      </c>
      <c r="AH2789" s="78" t="s">
        <v>322</v>
      </c>
      <c r="AI2789" s="79" t="str">
        <f>IF(AH2789&lt;&gt;"",VLOOKUP(CONCATENATE(AG2789,AH2789),NIVELES!$B$676:$C$745,2,0),"")</f>
        <v>Administración De La Gestión Administrativa Financiera</v>
      </c>
      <c r="AJ2789" s="78" t="s">
        <v>517</v>
      </c>
      <c r="AK2789" s="79" t="str">
        <f>+IF(AJ2789&lt;&gt;"",VLOOKUP(AJ2789,NIVELES!$A$816:$B$892,2,0),"")</f>
        <v>NO APLICA</v>
      </c>
      <c r="AL2789" s="78" t="s">
        <v>554</v>
      </c>
      <c r="AM2789" s="78">
        <v>530228</v>
      </c>
      <c r="AN2789" s="79" t="str">
        <f>IF(AM2789&lt;&gt;"",+VLOOKUP(AM2789,NIVELES!$A$1652:$B$2466,2,0),"")</f>
        <v>Servicios de Provisión de Dispositivos Electrónicos y Certificación para Registro de Firmas Digitales</v>
      </c>
      <c r="AO2789" s="87">
        <v>65</v>
      </c>
      <c r="AP2789" s="88"/>
      <c r="AQ2789" s="88"/>
      <c r="AR2789" s="88"/>
      <c r="AS2789" s="88">
        <v>65</v>
      </c>
      <c r="AT2789" s="88"/>
      <c r="AU2789" s="88"/>
      <c r="AV2789" s="88"/>
      <c r="AW2789" s="88"/>
      <c r="AX2789" s="88"/>
      <c r="AY2789" s="88"/>
      <c r="AZ2789" s="88"/>
      <c r="BA2789" s="88"/>
      <c r="BB2789" s="89">
        <f t="shared" si="171"/>
        <v>65</v>
      </c>
      <c r="BC2789" s="90" t="str">
        <f t="shared" si="170"/>
        <v>OK</v>
      </c>
      <c r="BD2789" s="91" t="str">
        <f t="shared" si="172"/>
        <v xml:space="preserve">                  </v>
      </c>
      <c r="BE2789" s="92">
        <f t="shared" si="173"/>
        <v>1</v>
      </c>
    </row>
    <row r="2790" spans="1:57" s="74" customFormat="1" ht="50.1" customHeight="1" x14ac:dyDescent="0.2">
      <c r="A2790" s="78" t="s">
        <v>55</v>
      </c>
      <c r="B2790" s="78" t="s">
        <v>61</v>
      </c>
      <c r="C2790" s="78" t="s">
        <v>27</v>
      </c>
      <c r="D2790" s="78" t="s">
        <v>575</v>
      </c>
      <c r="E2790" s="79" t="str">
        <f>+IF(C2790&lt;&gt;"",VLOOKUP(MID(C2790,18,5),NIVELES!$A$133:$B$213,2,0),"")</f>
        <v>SANTA_ELENA</v>
      </c>
      <c r="F2790" s="80" t="s">
        <v>304</v>
      </c>
      <c r="G2790" s="81" t="str">
        <f>+IF(F2790&lt;&gt;"",VLOOKUP(F2790,NIVELES!$A$246:$C$464,3,0),"")</f>
        <v xml:space="preserve"> </v>
      </c>
      <c r="H2790" s="82" t="s">
        <v>1023</v>
      </c>
      <c r="I2790" s="78" t="s">
        <v>2488</v>
      </c>
      <c r="J2790" s="78" t="s">
        <v>2475</v>
      </c>
      <c r="K2790" s="78" t="s">
        <v>2476</v>
      </c>
      <c r="L2790" s="78" t="s">
        <v>1791</v>
      </c>
      <c r="M2790" s="78" t="s">
        <v>1791</v>
      </c>
      <c r="N2790" s="78" t="s">
        <v>1791</v>
      </c>
      <c r="O2790" s="78" t="s">
        <v>2458</v>
      </c>
      <c r="P2790" s="82">
        <v>12</v>
      </c>
      <c r="Q2790" s="78" t="s">
        <v>3085</v>
      </c>
      <c r="R2790" s="82">
        <v>1</v>
      </c>
      <c r="S2790" s="82">
        <v>1</v>
      </c>
      <c r="T2790" s="82">
        <v>1</v>
      </c>
      <c r="U2790" s="82">
        <v>1</v>
      </c>
      <c r="V2790" s="82">
        <v>1</v>
      </c>
      <c r="W2790" s="82">
        <v>1</v>
      </c>
      <c r="X2790" s="82">
        <v>1</v>
      </c>
      <c r="Y2790" s="82">
        <v>1</v>
      </c>
      <c r="Z2790" s="82">
        <v>1</v>
      </c>
      <c r="AA2790" s="82">
        <v>1</v>
      </c>
      <c r="AB2790" s="82">
        <v>1</v>
      </c>
      <c r="AC2790" s="82">
        <v>1</v>
      </c>
      <c r="AD2790" s="85" t="str">
        <f>IF(A2790&lt;&gt;"",IF(D2790="DIRECCIÓN_DE_TRANSFERENCIAS","280 0031",VLOOKUP(C2790,NIVELES!$A$14:$B$105,2,0)),"")</f>
        <v>280 5730</v>
      </c>
      <c r="AE2790" s="86" t="s">
        <v>322</v>
      </c>
      <c r="AF2790" s="86" t="s">
        <v>369</v>
      </c>
      <c r="AG2790" s="79" t="str">
        <f>+IF(AF2790&lt;&gt;"",VLOOKUP(AF2790,NIVELES!$A$666:$B$673,2,0),"")</f>
        <v>ADMINISTRACIÓN_CENTRAL</v>
      </c>
      <c r="AH2790" s="78" t="s">
        <v>322</v>
      </c>
      <c r="AI2790" s="79" t="str">
        <f>IF(AH2790&lt;&gt;"",VLOOKUP(CONCATENATE(AG2790,AH2790),NIVELES!$B$676:$C$745,2,0),"")</f>
        <v>Administración De La Gestión Administrativa Financiera</v>
      </c>
      <c r="AJ2790" s="78" t="s">
        <v>517</v>
      </c>
      <c r="AK2790" s="79" t="str">
        <f>+IF(AJ2790&lt;&gt;"",VLOOKUP(AJ2790,NIVELES!$A$816:$B$892,2,0),"")</f>
        <v>NO APLICA</v>
      </c>
      <c r="AL2790" s="78" t="s">
        <v>554</v>
      </c>
      <c r="AM2790" s="78">
        <v>530301</v>
      </c>
      <c r="AN2790" s="79" t="str">
        <f>IF(AM2790&lt;&gt;"",+VLOOKUP(AM2790,NIVELES!$A$1652:$B$2466,2,0),"")</f>
        <v>Pasajes al Interior</v>
      </c>
      <c r="AO2790" s="87">
        <v>1100</v>
      </c>
      <c r="AP2790" s="88">
        <v>91.66</v>
      </c>
      <c r="AQ2790" s="88">
        <v>91.66</v>
      </c>
      <c r="AR2790" s="88">
        <v>91.66</v>
      </c>
      <c r="AS2790" s="88">
        <v>91.66</v>
      </c>
      <c r="AT2790" s="88">
        <v>91.66</v>
      </c>
      <c r="AU2790" s="88">
        <v>91.66</v>
      </c>
      <c r="AV2790" s="88">
        <v>91.66</v>
      </c>
      <c r="AW2790" s="88">
        <v>91.66</v>
      </c>
      <c r="AX2790" s="88">
        <v>91.66</v>
      </c>
      <c r="AY2790" s="88">
        <v>91.66</v>
      </c>
      <c r="AZ2790" s="88">
        <v>91.66</v>
      </c>
      <c r="BA2790" s="88">
        <v>91.74</v>
      </c>
      <c r="BB2790" s="89">
        <f t="shared" si="171"/>
        <v>1099.9999999999998</v>
      </c>
      <c r="BC2790" s="90" t="str">
        <f t="shared" si="170"/>
        <v>OK</v>
      </c>
      <c r="BD2790" s="91" t="str">
        <f t="shared" si="172"/>
        <v xml:space="preserve">                  </v>
      </c>
      <c r="BE2790" s="92">
        <f t="shared" si="173"/>
        <v>12</v>
      </c>
    </row>
    <row r="2791" spans="1:57" s="74" customFormat="1" ht="50.1" customHeight="1" x14ac:dyDescent="0.2">
      <c r="A2791" s="78" t="s">
        <v>55</v>
      </c>
      <c r="B2791" s="78" t="s">
        <v>61</v>
      </c>
      <c r="C2791" s="78" t="s">
        <v>27</v>
      </c>
      <c r="D2791" s="78" t="s">
        <v>575</v>
      </c>
      <c r="E2791" s="79" t="str">
        <f>+IF(C2791&lt;&gt;"",VLOOKUP(MID(C2791,18,5),NIVELES!$A$133:$B$213,2,0),"")</f>
        <v>SANTA_ELENA</v>
      </c>
      <c r="F2791" s="80" t="s">
        <v>304</v>
      </c>
      <c r="G2791" s="81" t="str">
        <f>+IF(F2791&lt;&gt;"",VLOOKUP(F2791,NIVELES!$A$246:$C$464,3,0),"")</f>
        <v xml:space="preserve"> </v>
      </c>
      <c r="H2791" s="82" t="s">
        <v>1023</v>
      </c>
      <c r="I2791" s="78" t="s">
        <v>2488</v>
      </c>
      <c r="J2791" s="78" t="s">
        <v>2475</v>
      </c>
      <c r="K2791" s="78" t="s">
        <v>2476</v>
      </c>
      <c r="L2791" s="78" t="s">
        <v>1791</v>
      </c>
      <c r="M2791" s="78" t="s">
        <v>1791</v>
      </c>
      <c r="N2791" s="78" t="s">
        <v>1791</v>
      </c>
      <c r="O2791" s="78" t="s">
        <v>2458</v>
      </c>
      <c r="P2791" s="82">
        <v>12</v>
      </c>
      <c r="Q2791" s="78" t="s">
        <v>3086</v>
      </c>
      <c r="R2791" s="82">
        <v>1</v>
      </c>
      <c r="S2791" s="82">
        <v>1</v>
      </c>
      <c r="T2791" s="82">
        <v>1</v>
      </c>
      <c r="U2791" s="82">
        <v>1</v>
      </c>
      <c r="V2791" s="82">
        <v>1</v>
      </c>
      <c r="W2791" s="82">
        <v>1</v>
      </c>
      <c r="X2791" s="82">
        <v>1</v>
      </c>
      <c r="Y2791" s="82">
        <v>1</v>
      </c>
      <c r="Z2791" s="82">
        <v>1</v>
      </c>
      <c r="AA2791" s="82">
        <v>1</v>
      </c>
      <c r="AB2791" s="82">
        <v>1</v>
      </c>
      <c r="AC2791" s="82">
        <v>1</v>
      </c>
      <c r="AD2791" s="85" t="str">
        <f>IF(A2791&lt;&gt;"",IF(D2791="DIRECCIÓN_DE_TRANSFERENCIAS","280 0031",VLOOKUP(C2791,NIVELES!$A$14:$B$105,2,0)),"")</f>
        <v>280 5730</v>
      </c>
      <c r="AE2791" s="86" t="s">
        <v>322</v>
      </c>
      <c r="AF2791" s="86" t="s">
        <v>369</v>
      </c>
      <c r="AG2791" s="79" t="str">
        <f>+IF(AF2791&lt;&gt;"",VLOOKUP(AF2791,NIVELES!$A$666:$B$673,2,0),"")</f>
        <v>ADMINISTRACIÓN_CENTRAL</v>
      </c>
      <c r="AH2791" s="78" t="s">
        <v>322</v>
      </c>
      <c r="AI2791" s="79" t="str">
        <f>IF(AH2791&lt;&gt;"",VLOOKUP(CONCATENATE(AG2791,AH2791),NIVELES!$B$676:$C$745,2,0),"")</f>
        <v>Administración De La Gestión Administrativa Financiera</v>
      </c>
      <c r="AJ2791" s="78" t="s">
        <v>517</v>
      </c>
      <c r="AK2791" s="79" t="str">
        <f>+IF(AJ2791&lt;&gt;"",VLOOKUP(AJ2791,NIVELES!$A$816:$B$892,2,0),"")</f>
        <v>NO APLICA</v>
      </c>
      <c r="AL2791" s="78" t="s">
        <v>554</v>
      </c>
      <c r="AM2791" s="78">
        <v>530303</v>
      </c>
      <c r="AN2791" s="79" t="str">
        <f>IF(AM2791&lt;&gt;"",+VLOOKUP(AM2791,NIVELES!$A$1652:$B$2466,2,0),"")</f>
        <v>Viáticos y Subsistencias en el Interior</v>
      </c>
      <c r="AO2791" s="87">
        <v>2713.2</v>
      </c>
      <c r="AP2791" s="88">
        <v>226.1</v>
      </c>
      <c r="AQ2791" s="88">
        <v>226.1</v>
      </c>
      <c r="AR2791" s="88">
        <v>226.1</v>
      </c>
      <c r="AS2791" s="88">
        <v>226.1</v>
      </c>
      <c r="AT2791" s="88">
        <v>226.1</v>
      </c>
      <c r="AU2791" s="88">
        <v>226.1</v>
      </c>
      <c r="AV2791" s="88">
        <v>226.1</v>
      </c>
      <c r="AW2791" s="88">
        <v>226.1</v>
      </c>
      <c r="AX2791" s="88">
        <v>226.1</v>
      </c>
      <c r="AY2791" s="88">
        <v>226.1</v>
      </c>
      <c r="AZ2791" s="88">
        <v>226.1</v>
      </c>
      <c r="BA2791" s="88">
        <v>226.1</v>
      </c>
      <c r="BB2791" s="89">
        <f t="shared" si="171"/>
        <v>2713.1999999999994</v>
      </c>
      <c r="BC2791" s="90" t="str">
        <f t="shared" si="170"/>
        <v>OK</v>
      </c>
      <c r="BD2791" s="91" t="str">
        <f t="shared" si="172"/>
        <v xml:space="preserve">                  </v>
      </c>
      <c r="BE2791" s="92">
        <f t="shared" si="173"/>
        <v>12</v>
      </c>
    </row>
    <row r="2792" spans="1:57" s="74" customFormat="1" ht="50.1" customHeight="1" x14ac:dyDescent="0.2">
      <c r="A2792" s="78" t="s">
        <v>55</v>
      </c>
      <c r="B2792" s="78" t="s">
        <v>61</v>
      </c>
      <c r="C2792" s="78" t="s">
        <v>27</v>
      </c>
      <c r="D2792" s="78" t="s">
        <v>575</v>
      </c>
      <c r="E2792" s="79" t="str">
        <f>+IF(C2792&lt;&gt;"",VLOOKUP(MID(C2792,18,5),NIVELES!$A$133:$B$213,2,0),"")</f>
        <v>SANTA_ELENA</v>
      </c>
      <c r="F2792" s="80" t="s">
        <v>304</v>
      </c>
      <c r="G2792" s="81" t="str">
        <f>+IF(F2792&lt;&gt;"",VLOOKUP(F2792,NIVELES!$A$246:$C$464,3,0),"")</f>
        <v xml:space="preserve"> </v>
      </c>
      <c r="H2792" s="82" t="s">
        <v>1023</v>
      </c>
      <c r="I2792" s="78" t="s">
        <v>2488</v>
      </c>
      <c r="J2792" s="78" t="s">
        <v>2475</v>
      </c>
      <c r="K2792" s="78" t="s">
        <v>2476</v>
      </c>
      <c r="L2792" s="78" t="s">
        <v>1791</v>
      </c>
      <c r="M2792" s="78" t="s">
        <v>1791</v>
      </c>
      <c r="N2792" s="78" t="s">
        <v>1791</v>
      </c>
      <c r="O2792" s="78" t="s">
        <v>2458</v>
      </c>
      <c r="P2792" s="82">
        <v>1</v>
      </c>
      <c r="Q2792" s="78" t="s">
        <v>3087</v>
      </c>
      <c r="R2792" s="82"/>
      <c r="S2792" s="82"/>
      <c r="T2792" s="82"/>
      <c r="U2792" s="82">
        <v>1</v>
      </c>
      <c r="V2792" s="82"/>
      <c r="W2792" s="82"/>
      <c r="X2792" s="82"/>
      <c r="Y2792" s="82"/>
      <c r="Z2792" s="82"/>
      <c r="AA2792" s="82"/>
      <c r="AB2792" s="82"/>
      <c r="AC2792" s="82"/>
      <c r="AD2792" s="85" t="str">
        <f>IF(A2792&lt;&gt;"",IF(D2792="DIRECCIÓN_DE_TRANSFERENCIAS","280 0031",VLOOKUP(C2792,NIVELES!$A$14:$B$105,2,0)),"")</f>
        <v>280 5730</v>
      </c>
      <c r="AE2792" s="86" t="s">
        <v>322</v>
      </c>
      <c r="AF2792" s="86" t="s">
        <v>369</v>
      </c>
      <c r="AG2792" s="79" t="str">
        <f>+IF(AF2792&lt;&gt;"",VLOOKUP(AF2792,NIVELES!$A$666:$B$673,2,0),"")</f>
        <v>ADMINISTRACIÓN_CENTRAL</v>
      </c>
      <c r="AH2792" s="78" t="s">
        <v>322</v>
      </c>
      <c r="AI2792" s="79" t="str">
        <f>IF(AH2792&lt;&gt;"",VLOOKUP(CONCATENATE(AG2792,AH2792),NIVELES!$B$676:$C$745,2,0),"")</f>
        <v>Administración De La Gestión Administrativa Financiera</v>
      </c>
      <c r="AJ2792" s="78" t="s">
        <v>517</v>
      </c>
      <c r="AK2792" s="79" t="str">
        <f>+IF(AJ2792&lt;&gt;"",VLOOKUP(AJ2792,NIVELES!$A$816:$B$892,2,0),"")</f>
        <v>NO APLICA</v>
      </c>
      <c r="AL2792" s="78" t="s">
        <v>554</v>
      </c>
      <c r="AM2792" s="78">
        <v>530404</v>
      </c>
      <c r="AN2792" s="79" t="str">
        <f>IF(AM2792&lt;&gt;"",+VLOOKUP(AM2792,NIVELES!$A$1652:$B$2466,2,0),"")</f>
        <v>Maquinarias y Equipos (Instalación, Mantenimiento y Reparación)</v>
      </c>
      <c r="AO2792" s="87">
        <v>800</v>
      </c>
      <c r="AP2792" s="88">
        <v>0</v>
      </c>
      <c r="AQ2792" s="88">
        <v>0</v>
      </c>
      <c r="AR2792" s="88">
        <v>0</v>
      </c>
      <c r="AS2792" s="88">
        <v>800</v>
      </c>
      <c r="AT2792" s="88">
        <v>0</v>
      </c>
      <c r="AU2792" s="88">
        <v>0</v>
      </c>
      <c r="AV2792" s="88">
        <v>0</v>
      </c>
      <c r="AW2792" s="88">
        <v>0</v>
      </c>
      <c r="AX2792" s="88">
        <v>0</v>
      </c>
      <c r="AY2792" s="88">
        <v>0</v>
      </c>
      <c r="AZ2792" s="88">
        <v>0</v>
      </c>
      <c r="BA2792" s="88">
        <v>0</v>
      </c>
      <c r="BB2792" s="89">
        <f t="shared" si="171"/>
        <v>800</v>
      </c>
      <c r="BC2792" s="90" t="str">
        <f t="shared" si="170"/>
        <v>OK</v>
      </c>
      <c r="BD2792" s="91" t="str">
        <f t="shared" si="172"/>
        <v xml:space="preserve">                  </v>
      </c>
      <c r="BE2792" s="92">
        <f t="shared" si="173"/>
        <v>1</v>
      </c>
    </row>
    <row r="2793" spans="1:57" s="74" customFormat="1" ht="50.1" customHeight="1" x14ac:dyDescent="0.2">
      <c r="A2793" s="78" t="s">
        <v>55</v>
      </c>
      <c r="B2793" s="78" t="s">
        <v>61</v>
      </c>
      <c r="C2793" s="78" t="s">
        <v>27</v>
      </c>
      <c r="D2793" s="78" t="s">
        <v>575</v>
      </c>
      <c r="E2793" s="79" t="str">
        <f>+IF(C2793&lt;&gt;"",VLOOKUP(MID(C2793,18,5),NIVELES!$A$133:$B$213,2,0),"")</f>
        <v>SANTA_ELENA</v>
      </c>
      <c r="F2793" s="80" t="s">
        <v>304</v>
      </c>
      <c r="G2793" s="81" t="str">
        <f>+IF(F2793&lt;&gt;"",VLOOKUP(F2793,NIVELES!$A$246:$C$464,3,0),"")</f>
        <v xml:space="preserve"> </v>
      </c>
      <c r="H2793" s="82" t="s">
        <v>1023</v>
      </c>
      <c r="I2793" s="78" t="s">
        <v>2488</v>
      </c>
      <c r="J2793" s="78" t="s">
        <v>2475</v>
      </c>
      <c r="K2793" s="78" t="s">
        <v>2476</v>
      </c>
      <c r="L2793" s="78" t="s">
        <v>1791</v>
      </c>
      <c r="M2793" s="78" t="s">
        <v>1791</v>
      </c>
      <c r="N2793" s="78" t="s">
        <v>1791</v>
      </c>
      <c r="O2793" s="78" t="s">
        <v>2458</v>
      </c>
      <c r="P2793" s="82">
        <v>12</v>
      </c>
      <c r="Q2793" s="78" t="s">
        <v>3088</v>
      </c>
      <c r="R2793" s="82">
        <v>1</v>
      </c>
      <c r="S2793" s="82">
        <v>1</v>
      </c>
      <c r="T2793" s="82">
        <v>1</v>
      </c>
      <c r="U2793" s="82">
        <v>1</v>
      </c>
      <c r="V2793" s="82">
        <v>1</v>
      </c>
      <c r="W2793" s="82">
        <v>1</v>
      </c>
      <c r="X2793" s="82">
        <v>1</v>
      </c>
      <c r="Y2793" s="82">
        <v>1</v>
      </c>
      <c r="Z2793" s="82">
        <v>1</v>
      </c>
      <c r="AA2793" s="82">
        <v>1</v>
      </c>
      <c r="AB2793" s="82">
        <v>1</v>
      </c>
      <c r="AC2793" s="82">
        <v>1</v>
      </c>
      <c r="AD2793" s="85" t="str">
        <f>IF(A2793&lt;&gt;"",IF(D2793="DIRECCIÓN_DE_TRANSFERENCIAS","280 0031",VLOOKUP(C2793,NIVELES!$A$14:$B$105,2,0)),"")</f>
        <v>280 5730</v>
      </c>
      <c r="AE2793" s="86" t="s">
        <v>322</v>
      </c>
      <c r="AF2793" s="86" t="s">
        <v>369</v>
      </c>
      <c r="AG2793" s="79" t="str">
        <f>+IF(AF2793&lt;&gt;"",VLOOKUP(AF2793,NIVELES!$A$666:$B$673,2,0),"")</f>
        <v>ADMINISTRACIÓN_CENTRAL</v>
      </c>
      <c r="AH2793" s="78" t="s">
        <v>322</v>
      </c>
      <c r="AI2793" s="79" t="str">
        <f>IF(AH2793&lt;&gt;"",VLOOKUP(CONCATENATE(AG2793,AH2793),NIVELES!$B$676:$C$745,2,0),"")</f>
        <v>Administración De La Gestión Administrativa Financiera</v>
      </c>
      <c r="AJ2793" s="78" t="s">
        <v>517</v>
      </c>
      <c r="AK2793" s="79" t="str">
        <f>+IF(AJ2793&lt;&gt;"",VLOOKUP(AJ2793,NIVELES!$A$816:$B$892,2,0),"")</f>
        <v>NO APLICA</v>
      </c>
      <c r="AL2793" s="78" t="s">
        <v>554</v>
      </c>
      <c r="AM2793" s="78">
        <v>530405</v>
      </c>
      <c r="AN2793" s="79" t="str">
        <f>IF(AM2793&lt;&gt;"",+VLOOKUP(AM2793,NIVELES!$A$1652:$B$2466,2,0),"")</f>
        <v>Vehículos (Mantenimiento y Reparación)</v>
      </c>
      <c r="AO2793" s="87">
        <v>1700</v>
      </c>
      <c r="AP2793" s="88">
        <v>141.66</v>
      </c>
      <c r="AQ2793" s="88">
        <v>141.66</v>
      </c>
      <c r="AR2793" s="88">
        <v>141.66</v>
      </c>
      <c r="AS2793" s="88">
        <v>141.66</v>
      </c>
      <c r="AT2793" s="88">
        <v>141.66</v>
      </c>
      <c r="AU2793" s="88">
        <v>141.66</v>
      </c>
      <c r="AV2793" s="88">
        <v>141.66</v>
      </c>
      <c r="AW2793" s="88">
        <v>141.66</v>
      </c>
      <c r="AX2793" s="88">
        <v>141.66</v>
      </c>
      <c r="AY2793" s="88">
        <v>141.66</v>
      </c>
      <c r="AZ2793" s="88">
        <v>141.66</v>
      </c>
      <c r="BA2793" s="88">
        <v>141.74</v>
      </c>
      <c r="BB2793" s="89">
        <f t="shared" si="171"/>
        <v>1700.0000000000002</v>
      </c>
      <c r="BC2793" s="90" t="str">
        <f t="shared" si="170"/>
        <v>OK</v>
      </c>
      <c r="BD2793" s="91" t="str">
        <f t="shared" si="172"/>
        <v xml:space="preserve">                  </v>
      </c>
      <c r="BE2793" s="92">
        <f t="shared" si="173"/>
        <v>12</v>
      </c>
    </row>
    <row r="2794" spans="1:57" s="74" customFormat="1" ht="50.1" customHeight="1" x14ac:dyDescent="0.2">
      <c r="A2794" s="78" t="s">
        <v>55</v>
      </c>
      <c r="B2794" s="78" t="s">
        <v>61</v>
      </c>
      <c r="C2794" s="78" t="s">
        <v>27</v>
      </c>
      <c r="D2794" s="78" t="s">
        <v>575</v>
      </c>
      <c r="E2794" s="79" t="str">
        <f>+IF(C2794&lt;&gt;"",VLOOKUP(MID(C2794,18,5),NIVELES!$A$133:$B$213,2,0),"")</f>
        <v>SANTA_ELENA</v>
      </c>
      <c r="F2794" s="80" t="s">
        <v>304</v>
      </c>
      <c r="G2794" s="81" t="str">
        <f>+IF(F2794&lt;&gt;"",VLOOKUP(F2794,NIVELES!$A$246:$C$464,3,0),"")</f>
        <v xml:space="preserve"> </v>
      </c>
      <c r="H2794" s="82" t="s">
        <v>1023</v>
      </c>
      <c r="I2794" s="78" t="s">
        <v>2488</v>
      </c>
      <c r="J2794" s="78" t="s">
        <v>2475</v>
      </c>
      <c r="K2794" s="78" t="s">
        <v>2476</v>
      </c>
      <c r="L2794" s="78" t="s">
        <v>1791</v>
      </c>
      <c r="M2794" s="78" t="s">
        <v>1791</v>
      </c>
      <c r="N2794" s="78" t="s">
        <v>1791</v>
      </c>
      <c r="O2794" s="78" t="s">
        <v>2458</v>
      </c>
      <c r="P2794" s="82">
        <v>12</v>
      </c>
      <c r="Q2794" s="78" t="s">
        <v>3089</v>
      </c>
      <c r="R2794" s="82">
        <v>1</v>
      </c>
      <c r="S2794" s="82">
        <v>1</v>
      </c>
      <c r="T2794" s="82">
        <v>1</v>
      </c>
      <c r="U2794" s="82">
        <v>1</v>
      </c>
      <c r="V2794" s="82">
        <v>1</v>
      </c>
      <c r="W2794" s="82">
        <v>1</v>
      </c>
      <c r="X2794" s="82">
        <v>1</v>
      </c>
      <c r="Y2794" s="82">
        <v>1</v>
      </c>
      <c r="Z2794" s="82">
        <v>1</v>
      </c>
      <c r="AA2794" s="82">
        <v>1</v>
      </c>
      <c r="AB2794" s="82">
        <v>1</v>
      </c>
      <c r="AC2794" s="82">
        <v>1</v>
      </c>
      <c r="AD2794" s="85" t="str">
        <f>IF(A2794&lt;&gt;"",IF(D2794="DIRECCIÓN_DE_TRANSFERENCIAS","280 0031",VLOOKUP(C2794,NIVELES!$A$14:$B$105,2,0)),"")</f>
        <v>280 5730</v>
      </c>
      <c r="AE2794" s="86" t="s">
        <v>322</v>
      </c>
      <c r="AF2794" s="86" t="s">
        <v>369</v>
      </c>
      <c r="AG2794" s="79" t="str">
        <f>+IF(AF2794&lt;&gt;"",VLOOKUP(AF2794,NIVELES!$A$666:$B$673,2,0),"")</f>
        <v>ADMINISTRACIÓN_CENTRAL</v>
      </c>
      <c r="AH2794" s="78" t="s">
        <v>322</v>
      </c>
      <c r="AI2794" s="79" t="str">
        <f>IF(AH2794&lt;&gt;"",VLOOKUP(CONCATENATE(AG2794,AH2794),NIVELES!$B$676:$C$745,2,0),"")</f>
        <v>Administración De La Gestión Administrativa Financiera</v>
      </c>
      <c r="AJ2794" s="78" t="s">
        <v>517</v>
      </c>
      <c r="AK2794" s="79" t="str">
        <f>+IF(AJ2794&lt;&gt;"",VLOOKUP(AJ2794,NIVELES!$A$816:$B$892,2,0),"")</f>
        <v>NO APLICA</v>
      </c>
      <c r="AL2794" s="78" t="s">
        <v>554</v>
      </c>
      <c r="AM2794" s="78">
        <v>530505</v>
      </c>
      <c r="AN2794" s="79" t="str">
        <f>IF(AM2794&lt;&gt;"",+VLOOKUP(AM2794,NIVELES!$A$1652:$B$2466,2,0),"")</f>
        <v>Vehículos (Arrendamiento)</v>
      </c>
      <c r="AO2794" s="87">
        <v>0</v>
      </c>
      <c r="AP2794" s="88"/>
      <c r="AQ2794" s="88"/>
      <c r="AR2794" s="88"/>
      <c r="AS2794" s="88"/>
      <c r="AT2794" s="88"/>
      <c r="AU2794" s="88"/>
      <c r="AV2794" s="88"/>
      <c r="AW2794" s="88"/>
      <c r="AX2794" s="88"/>
      <c r="AY2794" s="88"/>
      <c r="AZ2794" s="88"/>
      <c r="BA2794" s="88"/>
      <c r="BB2794" s="89">
        <f t="shared" si="171"/>
        <v>0</v>
      </c>
      <c r="BC2794" s="90" t="str">
        <f t="shared" si="170"/>
        <v>OK</v>
      </c>
      <c r="BD2794" s="91" t="str">
        <f t="shared" si="172"/>
        <v xml:space="preserve">                  </v>
      </c>
      <c r="BE2794" s="92">
        <f t="shared" si="173"/>
        <v>12</v>
      </c>
    </row>
    <row r="2795" spans="1:57" s="74" customFormat="1" ht="50.1" customHeight="1" x14ac:dyDescent="0.2">
      <c r="A2795" s="78" t="s">
        <v>55</v>
      </c>
      <c r="B2795" s="78" t="s">
        <v>61</v>
      </c>
      <c r="C2795" s="78" t="s">
        <v>27</v>
      </c>
      <c r="D2795" s="78" t="s">
        <v>575</v>
      </c>
      <c r="E2795" s="79" t="str">
        <f>+IF(C2795&lt;&gt;"",VLOOKUP(MID(C2795,18,5),NIVELES!$A$133:$B$213,2,0),"")</f>
        <v>SANTA_ELENA</v>
      </c>
      <c r="F2795" s="80" t="s">
        <v>304</v>
      </c>
      <c r="G2795" s="81" t="str">
        <f>+IF(F2795&lt;&gt;"",VLOOKUP(F2795,NIVELES!$A$246:$C$464,3,0),"")</f>
        <v xml:space="preserve"> </v>
      </c>
      <c r="H2795" s="82" t="s">
        <v>1023</v>
      </c>
      <c r="I2795" s="78" t="s">
        <v>2488</v>
      </c>
      <c r="J2795" s="78" t="s">
        <v>2475</v>
      </c>
      <c r="K2795" s="78" t="s">
        <v>2476</v>
      </c>
      <c r="L2795" s="78" t="s">
        <v>1791</v>
      </c>
      <c r="M2795" s="78" t="s">
        <v>1791</v>
      </c>
      <c r="N2795" s="78" t="s">
        <v>1791</v>
      </c>
      <c r="O2795" s="78" t="s">
        <v>2458</v>
      </c>
      <c r="P2795" s="82">
        <v>1</v>
      </c>
      <c r="Q2795" s="78" t="s">
        <v>3090</v>
      </c>
      <c r="R2795" s="82"/>
      <c r="S2795" s="82"/>
      <c r="T2795" s="82"/>
      <c r="U2795" s="82">
        <v>1</v>
      </c>
      <c r="V2795" s="82"/>
      <c r="W2795" s="82"/>
      <c r="X2795" s="82"/>
      <c r="Y2795" s="82"/>
      <c r="Z2795" s="82"/>
      <c r="AA2795" s="82"/>
      <c r="AB2795" s="82"/>
      <c r="AC2795" s="82"/>
      <c r="AD2795" s="85" t="str">
        <f>IF(A2795&lt;&gt;"",IF(D2795="DIRECCIÓN_DE_TRANSFERENCIAS","280 0031",VLOOKUP(C2795,NIVELES!$A$14:$B$105,2,0)),"")</f>
        <v>280 5730</v>
      </c>
      <c r="AE2795" s="86" t="s">
        <v>322</v>
      </c>
      <c r="AF2795" s="86" t="s">
        <v>369</v>
      </c>
      <c r="AG2795" s="79" t="str">
        <f>+IF(AF2795&lt;&gt;"",VLOOKUP(AF2795,NIVELES!$A$666:$B$673,2,0),"")</f>
        <v>ADMINISTRACIÓN_CENTRAL</v>
      </c>
      <c r="AH2795" s="78" t="s">
        <v>322</v>
      </c>
      <c r="AI2795" s="79" t="str">
        <f>IF(AH2795&lt;&gt;"",VLOOKUP(CONCATENATE(AG2795,AH2795),NIVELES!$B$676:$C$745,2,0),"")</f>
        <v>Administración De La Gestión Administrativa Financiera</v>
      </c>
      <c r="AJ2795" s="78" t="s">
        <v>517</v>
      </c>
      <c r="AK2795" s="79" t="str">
        <f>+IF(AJ2795&lt;&gt;"",VLOOKUP(AJ2795,NIVELES!$A$816:$B$892,2,0),"")</f>
        <v>NO APLICA</v>
      </c>
      <c r="AL2795" s="78" t="s">
        <v>554</v>
      </c>
      <c r="AM2795" s="78">
        <v>530704</v>
      </c>
      <c r="AN2795" s="79" t="str">
        <f>IF(AM2795&lt;&gt;"",+VLOOKUP(AM2795,NIVELES!$A$1652:$B$2466,2,0),"")</f>
        <v>Mantenimiento y Reparación de Equipos y Sistemas Informáticos</v>
      </c>
      <c r="AO2795" s="87">
        <v>1500</v>
      </c>
      <c r="AP2795" s="88">
        <v>0</v>
      </c>
      <c r="AQ2795" s="88">
        <v>0</v>
      </c>
      <c r="AR2795" s="88">
        <v>0</v>
      </c>
      <c r="AS2795" s="88">
        <v>1500</v>
      </c>
      <c r="AT2795" s="88">
        <v>0</v>
      </c>
      <c r="AU2795" s="88">
        <v>0</v>
      </c>
      <c r="AV2795" s="88">
        <v>0</v>
      </c>
      <c r="AW2795" s="88">
        <v>0</v>
      </c>
      <c r="AX2795" s="88">
        <v>0</v>
      </c>
      <c r="AY2795" s="88">
        <v>0</v>
      </c>
      <c r="AZ2795" s="88">
        <v>0</v>
      </c>
      <c r="BA2795" s="88">
        <v>0</v>
      </c>
      <c r="BB2795" s="89">
        <f t="shared" si="171"/>
        <v>1500</v>
      </c>
      <c r="BC2795" s="90" t="str">
        <f t="shared" si="170"/>
        <v>OK</v>
      </c>
      <c r="BD2795" s="91" t="str">
        <f t="shared" si="172"/>
        <v xml:space="preserve">                  </v>
      </c>
      <c r="BE2795" s="92">
        <f t="shared" si="173"/>
        <v>1</v>
      </c>
    </row>
    <row r="2796" spans="1:57" s="74" customFormat="1" ht="50.1" customHeight="1" x14ac:dyDescent="0.2">
      <c r="A2796" s="78" t="s">
        <v>55</v>
      </c>
      <c r="B2796" s="78" t="s">
        <v>61</v>
      </c>
      <c r="C2796" s="78" t="s">
        <v>27</v>
      </c>
      <c r="D2796" s="78" t="s">
        <v>575</v>
      </c>
      <c r="E2796" s="79" t="str">
        <f>+IF(C2796&lt;&gt;"",VLOOKUP(MID(C2796,18,5),NIVELES!$A$133:$B$213,2,0),"")</f>
        <v>SANTA_ELENA</v>
      </c>
      <c r="F2796" s="80" t="s">
        <v>304</v>
      </c>
      <c r="G2796" s="81" t="str">
        <f>+IF(F2796&lt;&gt;"",VLOOKUP(F2796,NIVELES!$A$246:$C$464,3,0),"")</f>
        <v xml:space="preserve"> </v>
      </c>
      <c r="H2796" s="82" t="s">
        <v>1023</v>
      </c>
      <c r="I2796" s="78" t="s">
        <v>2488</v>
      </c>
      <c r="J2796" s="78" t="s">
        <v>2475</v>
      </c>
      <c r="K2796" s="78" t="s">
        <v>2476</v>
      </c>
      <c r="L2796" s="78" t="s">
        <v>1791</v>
      </c>
      <c r="M2796" s="78" t="s">
        <v>1791</v>
      </c>
      <c r="N2796" s="78" t="s">
        <v>1791</v>
      </c>
      <c r="O2796" s="78" t="s">
        <v>2458</v>
      </c>
      <c r="P2796" s="82">
        <v>12</v>
      </c>
      <c r="Q2796" s="78" t="s">
        <v>3091</v>
      </c>
      <c r="R2796" s="82">
        <v>1</v>
      </c>
      <c r="S2796" s="82">
        <v>1</v>
      </c>
      <c r="T2796" s="82">
        <v>1</v>
      </c>
      <c r="U2796" s="82">
        <v>1</v>
      </c>
      <c r="V2796" s="82">
        <v>1</v>
      </c>
      <c r="W2796" s="82">
        <v>1</v>
      </c>
      <c r="X2796" s="82">
        <v>1</v>
      </c>
      <c r="Y2796" s="82">
        <v>1</v>
      </c>
      <c r="Z2796" s="82">
        <v>1</v>
      </c>
      <c r="AA2796" s="82">
        <v>1</v>
      </c>
      <c r="AB2796" s="82">
        <v>1</v>
      </c>
      <c r="AC2796" s="82">
        <v>1</v>
      </c>
      <c r="AD2796" s="85" t="str">
        <f>IF(A2796&lt;&gt;"",IF(D2796="DIRECCIÓN_DE_TRANSFERENCIAS","280 0031",VLOOKUP(C2796,NIVELES!$A$14:$B$105,2,0)),"")</f>
        <v>280 5730</v>
      </c>
      <c r="AE2796" s="86" t="s">
        <v>322</v>
      </c>
      <c r="AF2796" s="86" t="s">
        <v>369</v>
      </c>
      <c r="AG2796" s="79" t="str">
        <f>+IF(AF2796&lt;&gt;"",VLOOKUP(AF2796,NIVELES!$A$666:$B$673,2,0),"")</f>
        <v>ADMINISTRACIÓN_CENTRAL</v>
      </c>
      <c r="AH2796" s="78" t="s">
        <v>322</v>
      </c>
      <c r="AI2796" s="79" t="str">
        <f>IF(AH2796&lt;&gt;"",VLOOKUP(CONCATENATE(AG2796,AH2796),NIVELES!$B$676:$C$745,2,0),"")</f>
        <v>Administración De La Gestión Administrativa Financiera</v>
      </c>
      <c r="AJ2796" s="78" t="s">
        <v>517</v>
      </c>
      <c r="AK2796" s="79" t="str">
        <f>+IF(AJ2796&lt;&gt;"",VLOOKUP(AJ2796,NIVELES!$A$816:$B$892,2,0),"")</f>
        <v>NO APLICA</v>
      </c>
      <c r="AL2796" s="78" t="s">
        <v>554</v>
      </c>
      <c r="AM2796" s="78">
        <v>530803</v>
      </c>
      <c r="AN2796" s="79" t="str">
        <f>IF(AM2796&lt;&gt;"",+VLOOKUP(AM2796,NIVELES!$A$1652:$B$2466,2,0),"")</f>
        <v>Combustibles y Lubricantes</v>
      </c>
      <c r="AO2796" s="87">
        <v>14000</v>
      </c>
      <c r="AP2796" s="88">
        <v>1166.6600000000001</v>
      </c>
      <c r="AQ2796" s="88">
        <v>1166.6600000000001</v>
      </c>
      <c r="AR2796" s="88">
        <v>1166.6600000000001</v>
      </c>
      <c r="AS2796" s="88">
        <v>1166.6600000000001</v>
      </c>
      <c r="AT2796" s="88">
        <v>1166.6600000000001</v>
      </c>
      <c r="AU2796" s="88">
        <v>1166.6600000000001</v>
      </c>
      <c r="AV2796" s="88">
        <v>1166.6600000000001</v>
      </c>
      <c r="AW2796" s="88">
        <v>1166.6600000000001</v>
      </c>
      <c r="AX2796" s="88">
        <v>1166.6600000000001</v>
      </c>
      <c r="AY2796" s="88">
        <v>1166.6600000000001</v>
      </c>
      <c r="AZ2796" s="88">
        <v>1166.6600000000001</v>
      </c>
      <c r="BA2796" s="88">
        <v>1166.74</v>
      </c>
      <c r="BB2796" s="89">
        <f t="shared" si="171"/>
        <v>14000</v>
      </c>
      <c r="BC2796" s="90" t="str">
        <f t="shared" si="170"/>
        <v>OK</v>
      </c>
      <c r="BD2796" s="91" t="str">
        <f t="shared" si="172"/>
        <v xml:space="preserve">                  </v>
      </c>
      <c r="BE2796" s="92">
        <f t="shared" si="173"/>
        <v>12</v>
      </c>
    </row>
    <row r="2797" spans="1:57" s="74" customFormat="1" ht="50.1" customHeight="1" x14ac:dyDescent="0.2">
      <c r="A2797" s="78" t="s">
        <v>55</v>
      </c>
      <c r="B2797" s="78" t="s">
        <v>61</v>
      </c>
      <c r="C2797" s="78" t="s">
        <v>27</v>
      </c>
      <c r="D2797" s="78" t="s">
        <v>575</v>
      </c>
      <c r="E2797" s="79" t="str">
        <f>+IF(C2797&lt;&gt;"",VLOOKUP(MID(C2797,18,5),NIVELES!$A$133:$B$213,2,0),"")</f>
        <v>SANTA_ELENA</v>
      </c>
      <c r="F2797" s="80" t="s">
        <v>304</v>
      </c>
      <c r="G2797" s="81" t="str">
        <f>+IF(F2797&lt;&gt;"",VLOOKUP(F2797,NIVELES!$A$246:$C$464,3,0),"")</f>
        <v xml:space="preserve"> </v>
      </c>
      <c r="H2797" s="82" t="s">
        <v>1023</v>
      </c>
      <c r="I2797" s="78" t="s">
        <v>2488</v>
      </c>
      <c r="J2797" s="78" t="s">
        <v>2475</v>
      </c>
      <c r="K2797" s="78" t="s">
        <v>2476</v>
      </c>
      <c r="L2797" s="78" t="s">
        <v>1791</v>
      </c>
      <c r="M2797" s="78" t="s">
        <v>1791</v>
      </c>
      <c r="N2797" s="78" t="s">
        <v>1791</v>
      </c>
      <c r="O2797" s="78" t="s">
        <v>2458</v>
      </c>
      <c r="P2797" s="82">
        <v>1</v>
      </c>
      <c r="Q2797" s="78" t="s">
        <v>3092</v>
      </c>
      <c r="R2797" s="82"/>
      <c r="S2797" s="82"/>
      <c r="T2797" s="82"/>
      <c r="U2797" s="82">
        <v>1</v>
      </c>
      <c r="V2797" s="82"/>
      <c r="W2797" s="82"/>
      <c r="X2797" s="82"/>
      <c r="Y2797" s="82"/>
      <c r="Z2797" s="82"/>
      <c r="AA2797" s="82"/>
      <c r="AB2797" s="82"/>
      <c r="AC2797" s="82"/>
      <c r="AD2797" s="85" t="str">
        <f>IF(A2797&lt;&gt;"",IF(D2797="DIRECCIÓN_DE_TRANSFERENCIAS","280 0031",VLOOKUP(C2797,NIVELES!$A$14:$B$105,2,0)),"")</f>
        <v>280 5730</v>
      </c>
      <c r="AE2797" s="86" t="s">
        <v>322</v>
      </c>
      <c r="AF2797" s="86" t="s">
        <v>369</v>
      </c>
      <c r="AG2797" s="79" t="str">
        <f>+IF(AF2797&lt;&gt;"",VLOOKUP(AF2797,NIVELES!$A$666:$B$673,2,0),"")</f>
        <v>ADMINISTRACIÓN_CENTRAL</v>
      </c>
      <c r="AH2797" s="78" t="s">
        <v>322</v>
      </c>
      <c r="AI2797" s="79" t="str">
        <f>IF(AH2797&lt;&gt;"",VLOOKUP(CONCATENATE(AG2797,AH2797),NIVELES!$B$676:$C$745,2,0),"")</f>
        <v>Administración De La Gestión Administrativa Financiera</v>
      </c>
      <c r="AJ2797" s="78" t="s">
        <v>517</v>
      </c>
      <c r="AK2797" s="79" t="str">
        <f>+IF(AJ2797&lt;&gt;"",VLOOKUP(AJ2797,NIVELES!$A$816:$B$892,2,0),"")</f>
        <v>NO APLICA</v>
      </c>
      <c r="AL2797" s="78" t="s">
        <v>554</v>
      </c>
      <c r="AM2797" s="78">
        <v>530804</v>
      </c>
      <c r="AN2797" s="79" t="str">
        <f>IF(AM2797&lt;&gt;"",+VLOOKUP(AM2797,NIVELES!$A$1652:$B$2466,2,0),"")</f>
        <v>Materiales de Oficina</v>
      </c>
      <c r="AO2797" s="87">
        <v>6771.6</v>
      </c>
      <c r="AP2797" s="88">
        <v>0</v>
      </c>
      <c r="AQ2797" s="88">
        <v>0</v>
      </c>
      <c r="AR2797" s="88">
        <v>0</v>
      </c>
      <c r="AS2797" s="88">
        <v>6771.6</v>
      </c>
      <c r="AT2797" s="88">
        <v>0</v>
      </c>
      <c r="AU2797" s="88">
        <v>0</v>
      </c>
      <c r="AV2797" s="88">
        <v>0</v>
      </c>
      <c r="AW2797" s="88">
        <v>0</v>
      </c>
      <c r="AX2797" s="88">
        <v>0</v>
      </c>
      <c r="AY2797" s="88">
        <v>0</v>
      </c>
      <c r="AZ2797" s="88">
        <v>0</v>
      </c>
      <c r="BA2797" s="88">
        <v>0</v>
      </c>
      <c r="BB2797" s="89">
        <f t="shared" si="171"/>
        <v>6771.6</v>
      </c>
      <c r="BC2797" s="90" t="str">
        <f t="shared" si="170"/>
        <v>OK</v>
      </c>
      <c r="BD2797" s="91" t="str">
        <f t="shared" si="172"/>
        <v xml:space="preserve">                  </v>
      </c>
      <c r="BE2797" s="92">
        <f t="shared" si="173"/>
        <v>1</v>
      </c>
    </row>
    <row r="2798" spans="1:57" s="74" customFormat="1" ht="50.1" customHeight="1" x14ac:dyDescent="0.2">
      <c r="A2798" s="78" t="s">
        <v>55</v>
      </c>
      <c r="B2798" s="78" t="s">
        <v>61</v>
      </c>
      <c r="C2798" s="78" t="s">
        <v>27</v>
      </c>
      <c r="D2798" s="78" t="s">
        <v>575</v>
      </c>
      <c r="E2798" s="79" t="str">
        <f>+IF(C2798&lt;&gt;"",VLOOKUP(MID(C2798,18,5),NIVELES!$A$133:$B$213,2,0),"")</f>
        <v>SANTA_ELENA</v>
      </c>
      <c r="F2798" s="80" t="s">
        <v>304</v>
      </c>
      <c r="G2798" s="81" t="str">
        <f>+IF(F2798&lt;&gt;"",VLOOKUP(F2798,NIVELES!$A$246:$C$464,3,0),"")</f>
        <v xml:space="preserve"> </v>
      </c>
      <c r="H2798" s="82" t="s">
        <v>1023</v>
      </c>
      <c r="I2798" s="78" t="s">
        <v>2488</v>
      </c>
      <c r="J2798" s="78" t="s">
        <v>2475</v>
      </c>
      <c r="K2798" s="78" t="s">
        <v>2476</v>
      </c>
      <c r="L2798" s="78" t="s">
        <v>1791</v>
      </c>
      <c r="M2798" s="78" t="s">
        <v>1791</v>
      </c>
      <c r="N2798" s="78" t="s">
        <v>1791</v>
      </c>
      <c r="O2798" s="78" t="s">
        <v>2458</v>
      </c>
      <c r="P2798" s="82">
        <v>1</v>
      </c>
      <c r="Q2798" s="78" t="s">
        <v>3093</v>
      </c>
      <c r="R2798" s="82"/>
      <c r="S2798" s="82"/>
      <c r="T2798" s="82">
        <v>1</v>
      </c>
      <c r="U2798" s="82"/>
      <c r="V2798" s="82"/>
      <c r="W2798" s="82"/>
      <c r="X2798" s="82"/>
      <c r="Y2798" s="82"/>
      <c r="Z2798" s="82"/>
      <c r="AA2798" s="82"/>
      <c r="AB2798" s="82"/>
      <c r="AC2798" s="82"/>
      <c r="AD2798" s="85" t="str">
        <f>IF(A2798&lt;&gt;"",IF(D2798="DIRECCIÓN_DE_TRANSFERENCIAS","280 0031",VLOOKUP(C2798,NIVELES!$A$14:$B$105,2,0)),"")</f>
        <v>280 5730</v>
      </c>
      <c r="AE2798" s="86" t="s">
        <v>322</v>
      </c>
      <c r="AF2798" s="86" t="s">
        <v>369</v>
      </c>
      <c r="AG2798" s="79" t="str">
        <f>+IF(AF2798&lt;&gt;"",VLOOKUP(AF2798,NIVELES!$A$666:$B$673,2,0),"")</f>
        <v>ADMINISTRACIÓN_CENTRAL</v>
      </c>
      <c r="AH2798" s="78" t="s">
        <v>322</v>
      </c>
      <c r="AI2798" s="79" t="str">
        <f>IF(AH2798&lt;&gt;"",VLOOKUP(CONCATENATE(AG2798,AH2798),NIVELES!$B$676:$C$745,2,0),"")</f>
        <v>Administración De La Gestión Administrativa Financiera</v>
      </c>
      <c r="AJ2798" s="78" t="s">
        <v>517</v>
      </c>
      <c r="AK2798" s="79" t="str">
        <f>+IF(AJ2798&lt;&gt;"",VLOOKUP(AJ2798,NIVELES!$A$816:$B$892,2,0),"")</f>
        <v>NO APLICA</v>
      </c>
      <c r="AL2798" s="78" t="s">
        <v>554</v>
      </c>
      <c r="AM2798" s="78">
        <v>530805</v>
      </c>
      <c r="AN2798" s="79" t="str">
        <f>IF(AM2798&lt;&gt;"",+VLOOKUP(AM2798,NIVELES!$A$1652:$B$2466,2,0),"")</f>
        <v>Materiales de Aseo</v>
      </c>
      <c r="AO2798" s="87">
        <v>350</v>
      </c>
      <c r="AP2798" s="88">
        <v>0</v>
      </c>
      <c r="AQ2798" s="88">
        <v>0</v>
      </c>
      <c r="AR2798" s="88">
        <v>350</v>
      </c>
      <c r="AS2798" s="88">
        <v>0</v>
      </c>
      <c r="AT2798" s="88">
        <v>0</v>
      </c>
      <c r="AU2798" s="88">
        <v>0</v>
      </c>
      <c r="AV2798" s="88">
        <v>0</v>
      </c>
      <c r="AW2798" s="88">
        <v>0</v>
      </c>
      <c r="AX2798" s="88">
        <v>0</v>
      </c>
      <c r="AY2798" s="88">
        <v>0</v>
      </c>
      <c r="AZ2798" s="88">
        <v>0</v>
      </c>
      <c r="BA2798" s="88">
        <v>0</v>
      </c>
      <c r="BB2798" s="89">
        <f t="shared" si="171"/>
        <v>350</v>
      </c>
      <c r="BC2798" s="90" t="str">
        <f t="shared" si="170"/>
        <v>OK</v>
      </c>
      <c r="BD2798" s="91" t="str">
        <f t="shared" si="172"/>
        <v xml:space="preserve">                  </v>
      </c>
      <c r="BE2798" s="92">
        <f t="shared" si="173"/>
        <v>1</v>
      </c>
    </row>
    <row r="2799" spans="1:57" s="74" customFormat="1" ht="50.1" customHeight="1" x14ac:dyDescent="0.2">
      <c r="A2799" s="78" t="s">
        <v>55</v>
      </c>
      <c r="B2799" s="78" t="s">
        <v>61</v>
      </c>
      <c r="C2799" s="78" t="s">
        <v>27</v>
      </c>
      <c r="D2799" s="78" t="s">
        <v>575</v>
      </c>
      <c r="E2799" s="79" t="str">
        <f>+IF(C2799&lt;&gt;"",VLOOKUP(MID(C2799,18,5),NIVELES!$A$133:$B$213,2,0),"")</f>
        <v>SANTA_ELENA</v>
      </c>
      <c r="F2799" s="80" t="s">
        <v>304</v>
      </c>
      <c r="G2799" s="81" t="str">
        <f>+IF(F2799&lt;&gt;"",VLOOKUP(F2799,NIVELES!$A$246:$C$464,3,0),"")</f>
        <v xml:space="preserve"> </v>
      </c>
      <c r="H2799" s="82" t="s">
        <v>1023</v>
      </c>
      <c r="I2799" s="78" t="s">
        <v>2488</v>
      </c>
      <c r="J2799" s="78" t="s">
        <v>2475</v>
      </c>
      <c r="K2799" s="78" t="s">
        <v>2476</v>
      </c>
      <c r="L2799" s="78" t="s">
        <v>1791</v>
      </c>
      <c r="M2799" s="78" t="s">
        <v>1791</v>
      </c>
      <c r="N2799" s="78" t="s">
        <v>1791</v>
      </c>
      <c r="O2799" s="78" t="s">
        <v>2458</v>
      </c>
      <c r="P2799" s="82">
        <v>1</v>
      </c>
      <c r="Q2799" s="78" t="s">
        <v>3094</v>
      </c>
      <c r="R2799" s="82"/>
      <c r="S2799" s="82"/>
      <c r="T2799" s="82"/>
      <c r="U2799" s="82">
        <v>1</v>
      </c>
      <c r="V2799" s="82"/>
      <c r="W2799" s="82"/>
      <c r="X2799" s="82"/>
      <c r="Y2799" s="82"/>
      <c r="Z2799" s="82"/>
      <c r="AA2799" s="82"/>
      <c r="AB2799" s="82"/>
      <c r="AC2799" s="82"/>
      <c r="AD2799" s="85" t="str">
        <f>IF(A2799&lt;&gt;"",IF(D2799="DIRECCIÓN_DE_TRANSFERENCIAS","280 0031",VLOOKUP(C2799,NIVELES!$A$14:$B$105,2,0)),"")</f>
        <v>280 5730</v>
      </c>
      <c r="AE2799" s="86" t="s">
        <v>322</v>
      </c>
      <c r="AF2799" s="86" t="s">
        <v>369</v>
      </c>
      <c r="AG2799" s="79" t="str">
        <f>+IF(AF2799&lt;&gt;"",VLOOKUP(AF2799,NIVELES!$A$666:$B$673,2,0),"")</f>
        <v>ADMINISTRACIÓN_CENTRAL</v>
      </c>
      <c r="AH2799" s="78" t="s">
        <v>322</v>
      </c>
      <c r="AI2799" s="79" t="str">
        <f>IF(AH2799&lt;&gt;"",VLOOKUP(CONCATENATE(AG2799,AH2799),NIVELES!$B$676:$C$745,2,0),"")</f>
        <v>Administración De La Gestión Administrativa Financiera</v>
      </c>
      <c r="AJ2799" s="78" t="s">
        <v>517</v>
      </c>
      <c r="AK2799" s="79" t="str">
        <f>+IF(AJ2799&lt;&gt;"",VLOOKUP(AJ2799,NIVELES!$A$816:$B$892,2,0),"")</f>
        <v>NO APLICA</v>
      </c>
      <c r="AL2799" s="78" t="s">
        <v>554</v>
      </c>
      <c r="AM2799" s="78">
        <v>530813</v>
      </c>
      <c r="AN2799" s="79" t="str">
        <f>IF(AM2799&lt;&gt;"",+VLOOKUP(AM2799,NIVELES!$A$1652:$B$2466,2,0),"")</f>
        <v>Repuestos y Accesorios</v>
      </c>
      <c r="AO2799" s="87">
        <v>5251.15</v>
      </c>
      <c r="AP2799" s="88">
        <v>0</v>
      </c>
      <c r="AQ2799" s="88">
        <v>0</v>
      </c>
      <c r="AR2799" s="88">
        <v>0</v>
      </c>
      <c r="AS2799" s="88">
        <v>5251.15</v>
      </c>
      <c r="AT2799" s="88">
        <v>0</v>
      </c>
      <c r="AU2799" s="88">
        <v>0</v>
      </c>
      <c r="AV2799" s="88">
        <v>0</v>
      </c>
      <c r="AW2799" s="88">
        <v>0</v>
      </c>
      <c r="AX2799" s="88">
        <v>0</v>
      </c>
      <c r="AY2799" s="88">
        <v>0</v>
      </c>
      <c r="AZ2799" s="88">
        <v>0</v>
      </c>
      <c r="BA2799" s="88">
        <v>0</v>
      </c>
      <c r="BB2799" s="89">
        <f t="shared" si="171"/>
        <v>5251.15</v>
      </c>
      <c r="BC2799" s="90" t="str">
        <f t="shared" si="170"/>
        <v>OK</v>
      </c>
      <c r="BD2799" s="91" t="str">
        <f t="shared" si="172"/>
        <v xml:space="preserve">                  </v>
      </c>
      <c r="BE2799" s="92">
        <f t="shared" si="173"/>
        <v>1</v>
      </c>
    </row>
    <row r="2800" spans="1:57" s="74" customFormat="1" ht="50.1" customHeight="1" x14ac:dyDescent="0.2">
      <c r="A2800" s="78" t="s">
        <v>55</v>
      </c>
      <c r="B2800" s="78" t="s">
        <v>61</v>
      </c>
      <c r="C2800" s="78" t="s">
        <v>27</v>
      </c>
      <c r="D2800" s="78" t="s">
        <v>575</v>
      </c>
      <c r="E2800" s="79" t="str">
        <f>+IF(C2800&lt;&gt;"",VLOOKUP(MID(C2800,18,5),NIVELES!$A$133:$B$213,2,0),"")</f>
        <v>SANTA_ELENA</v>
      </c>
      <c r="F2800" s="80" t="s">
        <v>304</v>
      </c>
      <c r="G2800" s="81" t="str">
        <f>+IF(F2800&lt;&gt;"",VLOOKUP(F2800,NIVELES!$A$246:$C$464,3,0),"")</f>
        <v xml:space="preserve"> </v>
      </c>
      <c r="H2800" s="82" t="s">
        <v>1023</v>
      </c>
      <c r="I2800" s="78" t="s">
        <v>2488</v>
      </c>
      <c r="J2800" s="78" t="s">
        <v>2475</v>
      </c>
      <c r="K2800" s="78" t="s">
        <v>2476</v>
      </c>
      <c r="L2800" s="78" t="s">
        <v>1791</v>
      </c>
      <c r="M2800" s="78" t="s">
        <v>1791</v>
      </c>
      <c r="N2800" s="78" t="s">
        <v>1791</v>
      </c>
      <c r="O2800" s="78" t="s">
        <v>2458</v>
      </c>
      <c r="P2800" s="82">
        <v>2</v>
      </c>
      <c r="Q2800" s="78" t="s">
        <v>3095</v>
      </c>
      <c r="R2800" s="82"/>
      <c r="S2800" s="82"/>
      <c r="T2800" s="82"/>
      <c r="U2800" s="82">
        <v>1</v>
      </c>
      <c r="V2800" s="82"/>
      <c r="W2800" s="82"/>
      <c r="X2800" s="82">
        <v>1</v>
      </c>
      <c r="Y2800" s="82"/>
      <c r="Z2800" s="82"/>
      <c r="AA2800" s="82"/>
      <c r="AB2800" s="82"/>
      <c r="AC2800" s="82"/>
      <c r="AD2800" s="85" t="str">
        <f>IF(A2800&lt;&gt;"",IF(D2800="DIRECCIÓN_DE_TRANSFERENCIAS","280 0031",VLOOKUP(C2800,NIVELES!$A$14:$B$105,2,0)),"")</f>
        <v>280 5730</v>
      </c>
      <c r="AE2800" s="86" t="s">
        <v>322</v>
      </c>
      <c r="AF2800" s="86" t="s">
        <v>369</v>
      </c>
      <c r="AG2800" s="79" t="str">
        <f>+IF(AF2800&lt;&gt;"",VLOOKUP(AF2800,NIVELES!$A$666:$B$673,2,0),"")</f>
        <v>ADMINISTRACIÓN_CENTRAL</v>
      </c>
      <c r="AH2800" s="78" t="s">
        <v>322</v>
      </c>
      <c r="AI2800" s="79" t="str">
        <f>IF(AH2800&lt;&gt;"",VLOOKUP(CONCATENATE(AG2800,AH2800),NIVELES!$B$676:$C$745,2,0),"")</f>
        <v>Administración De La Gestión Administrativa Financiera</v>
      </c>
      <c r="AJ2800" s="78" t="s">
        <v>517</v>
      </c>
      <c r="AK2800" s="79" t="str">
        <f>+IF(AJ2800&lt;&gt;"",VLOOKUP(AJ2800,NIVELES!$A$816:$B$892,2,0),"")</f>
        <v>NO APLICA</v>
      </c>
      <c r="AL2800" s="78" t="s">
        <v>555</v>
      </c>
      <c r="AM2800" s="78">
        <v>570102</v>
      </c>
      <c r="AN2800" s="79" t="str">
        <f>IF(AM2800&lt;&gt;"",+VLOOKUP(AM2800,NIVELES!$A$1652:$B$2466,2,0),"")</f>
        <v>Tasas Generales, Impuestos, Contribuciones, Permisos, Licencias y Patentes.</v>
      </c>
      <c r="AO2800" s="87">
        <v>2220.39</v>
      </c>
      <c r="AP2800" s="88">
        <v>0</v>
      </c>
      <c r="AQ2800" s="88">
        <v>0</v>
      </c>
      <c r="AR2800" s="88">
        <v>0</v>
      </c>
      <c r="AS2800" s="88">
        <v>2220.39</v>
      </c>
      <c r="AT2800" s="88">
        <v>0</v>
      </c>
      <c r="AU2800" s="88">
        <v>0</v>
      </c>
      <c r="AV2800" s="88">
        <v>0</v>
      </c>
      <c r="AW2800" s="88">
        <v>0</v>
      </c>
      <c r="AX2800" s="88">
        <v>0</v>
      </c>
      <c r="AY2800" s="88">
        <v>0</v>
      </c>
      <c r="AZ2800" s="88">
        <v>0</v>
      </c>
      <c r="BA2800" s="88">
        <v>0</v>
      </c>
      <c r="BB2800" s="89">
        <f t="shared" si="171"/>
        <v>2220.39</v>
      </c>
      <c r="BC2800" s="90" t="str">
        <f t="shared" si="170"/>
        <v>OK</v>
      </c>
      <c r="BD2800" s="91" t="str">
        <f t="shared" si="172"/>
        <v xml:space="preserve">                  </v>
      </c>
      <c r="BE2800" s="92">
        <f t="shared" si="173"/>
        <v>2</v>
      </c>
    </row>
    <row r="2801" spans="1:57" s="74" customFormat="1" ht="50.1" customHeight="1" x14ac:dyDescent="0.2">
      <c r="A2801" s="78" t="s">
        <v>55</v>
      </c>
      <c r="B2801" s="78" t="s">
        <v>61</v>
      </c>
      <c r="C2801" s="78" t="s">
        <v>27</v>
      </c>
      <c r="D2801" s="78" t="s">
        <v>792</v>
      </c>
      <c r="E2801" s="79" t="str">
        <f>+IF(C2801&lt;&gt;"",VLOOKUP(MID(C2801,18,5),NIVELES!$A$133:$B$213,2,0),"")</f>
        <v>SANTA_ELENA</v>
      </c>
      <c r="F2801" s="80" t="s">
        <v>304</v>
      </c>
      <c r="G2801" s="81" t="str">
        <f>+IF(F2801&lt;&gt;"",VLOOKUP(F2801,NIVELES!$A$246:$C$464,3,0),"")</f>
        <v xml:space="preserve"> </v>
      </c>
      <c r="H2801" s="82" t="s">
        <v>1024</v>
      </c>
      <c r="I2801" s="78" t="s">
        <v>2189</v>
      </c>
      <c r="J2801" s="78" t="s">
        <v>2184</v>
      </c>
      <c r="K2801" s="78" t="s">
        <v>3096</v>
      </c>
      <c r="L2801" s="78" t="s">
        <v>2240</v>
      </c>
      <c r="M2801" s="78">
        <v>941</v>
      </c>
      <c r="N2801" s="78" t="s">
        <v>3097</v>
      </c>
      <c r="O2801" s="78" t="s">
        <v>2454</v>
      </c>
      <c r="P2801" s="82">
        <v>12</v>
      </c>
      <c r="Q2801" s="78" t="s">
        <v>2945</v>
      </c>
      <c r="R2801" s="82">
        <v>1</v>
      </c>
      <c r="S2801" s="82">
        <v>1</v>
      </c>
      <c r="T2801" s="82">
        <v>1</v>
      </c>
      <c r="U2801" s="82">
        <v>1</v>
      </c>
      <c r="V2801" s="82">
        <v>1</v>
      </c>
      <c r="W2801" s="82">
        <v>1</v>
      </c>
      <c r="X2801" s="82">
        <v>1</v>
      </c>
      <c r="Y2801" s="82">
        <v>1</v>
      </c>
      <c r="Z2801" s="82">
        <v>1</v>
      </c>
      <c r="AA2801" s="82">
        <v>1</v>
      </c>
      <c r="AB2801" s="82">
        <v>1</v>
      </c>
      <c r="AC2801" s="82">
        <v>1</v>
      </c>
      <c r="AD2801" s="85" t="str">
        <f>IF(A2801&lt;&gt;"",IF(D2801="DIRECCIÓN_DE_TRANSFERENCIAS","280 0031",VLOOKUP(C2801,NIVELES!$A$14:$B$105,2,0)),"")</f>
        <v>280 5730</v>
      </c>
      <c r="AE2801" s="86" t="s">
        <v>322</v>
      </c>
      <c r="AF2801" s="86" t="s">
        <v>544</v>
      </c>
      <c r="AG2801" s="79" t="str">
        <f>+IF(AF2801&lt;&gt;"",VLOOKUP(AF2801,NIVELES!$A$666:$B$673,2,0),"")</f>
        <v>PROTECCIÓN_SOCIAL_A_LA_FAMILIA._ASEGURAMIENTO_NO_CONTRIBUTIVO_E_INCLUSIÓN_ECONÓMICA_Y_MOVILIDAD_SOCIAL</v>
      </c>
      <c r="AH2801" s="78" t="s">
        <v>513</v>
      </c>
      <c r="AI2801" s="79" t="str">
        <f>IF(AH2801&lt;&gt;"",VLOOKUP(CONCATENATE(AG2801,AH2801),NIVELES!$B$676:$C$745,2,0),"")</f>
        <v>Acompañamiento Familiar</v>
      </c>
      <c r="AJ2801" s="78" t="s">
        <v>517</v>
      </c>
      <c r="AK2801" s="79" t="str">
        <f>+IF(AJ2801&lt;&gt;"",VLOOKUP(AJ2801,NIVELES!$A$816:$B$892,2,0),"")</f>
        <v>NO APLICA</v>
      </c>
      <c r="AL2801" s="78" t="s">
        <v>553</v>
      </c>
      <c r="AM2801" s="78">
        <v>510203</v>
      </c>
      <c r="AN2801" s="79" t="str">
        <f>IF(AM2801&lt;&gt;"",+VLOOKUP(AM2801,NIVELES!$A$1652:$B$2466,2,0),"")</f>
        <v>Decimotercer Sueldo</v>
      </c>
      <c r="AO2801" s="87">
        <v>4648.42</v>
      </c>
      <c r="AP2801" s="88">
        <v>387.36833333333334</v>
      </c>
      <c r="AQ2801" s="88">
        <v>387.36833333333334</v>
      </c>
      <c r="AR2801" s="88">
        <v>387.36833333333334</v>
      </c>
      <c r="AS2801" s="88">
        <v>387.36833333333334</v>
      </c>
      <c r="AT2801" s="88">
        <v>387.36833333333334</v>
      </c>
      <c r="AU2801" s="88">
        <v>387.36833333333334</v>
      </c>
      <c r="AV2801" s="88">
        <v>387.36833333333334</v>
      </c>
      <c r="AW2801" s="88">
        <v>387.36833333333334</v>
      </c>
      <c r="AX2801" s="88">
        <v>387.36833333333334</v>
      </c>
      <c r="AY2801" s="88">
        <v>387.36833333333334</v>
      </c>
      <c r="AZ2801" s="88">
        <v>387.36833333333334</v>
      </c>
      <c r="BA2801" s="88">
        <v>387.36833333333334</v>
      </c>
      <c r="BB2801" s="89">
        <f t="shared" si="171"/>
        <v>4648.42</v>
      </c>
      <c r="BC2801" s="90" t="str">
        <f t="shared" si="170"/>
        <v>OK</v>
      </c>
      <c r="BD2801" s="91" t="str">
        <f t="shared" si="172"/>
        <v xml:space="preserve">                  </v>
      </c>
      <c r="BE2801" s="92">
        <f t="shared" si="173"/>
        <v>12</v>
      </c>
    </row>
    <row r="2802" spans="1:57" s="74" customFormat="1" ht="50.1" customHeight="1" x14ac:dyDescent="0.2">
      <c r="A2802" s="78" t="s">
        <v>55</v>
      </c>
      <c r="B2802" s="78" t="s">
        <v>61</v>
      </c>
      <c r="C2802" s="78" t="s">
        <v>27</v>
      </c>
      <c r="D2802" s="78" t="s">
        <v>792</v>
      </c>
      <c r="E2802" s="79" t="str">
        <f>+IF(C2802&lt;&gt;"",VLOOKUP(MID(C2802,18,5),NIVELES!$A$133:$B$213,2,0),"")</f>
        <v>SANTA_ELENA</v>
      </c>
      <c r="F2802" s="80" t="s">
        <v>304</v>
      </c>
      <c r="G2802" s="81" t="str">
        <f>+IF(F2802&lt;&gt;"",VLOOKUP(F2802,NIVELES!$A$246:$C$464,3,0),"")</f>
        <v xml:space="preserve"> </v>
      </c>
      <c r="H2802" s="82" t="s">
        <v>1024</v>
      </c>
      <c r="I2802" s="78" t="s">
        <v>2189</v>
      </c>
      <c r="J2802" s="78" t="s">
        <v>2184</v>
      </c>
      <c r="K2802" s="78" t="s">
        <v>3096</v>
      </c>
      <c r="L2802" s="78" t="s">
        <v>2240</v>
      </c>
      <c r="M2802" s="78">
        <v>941</v>
      </c>
      <c r="N2802" s="78" t="s">
        <v>3097</v>
      </c>
      <c r="O2802" s="78" t="s">
        <v>2454</v>
      </c>
      <c r="P2802" s="82">
        <v>12</v>
      </c>
      <c r="Q2802" s="78" t="s">
        <v>2945</v>
      </c>
      <c r="R2802" s="82">
        <v>1</v>
      </c>
      <c r="S2802" s="82">
        <v>1</v>
      </c>
      <c r="T2802" s="82">
        <v>1</v>
      </c>
      <c r="U2802" s="82">
        <v>1</v>
      </c>
      <c r="V2802" s="82">
        <v>1</v>
      </c>
      <c r="W2802" s="82">
        <v>1</v>
      </c>
      <c r="X2802" s="82">
        <v>1</v>
      </c>
      <c r="Y2802" s="82">
        <v>1</v>
      </c>
      <c r="Z2802" s="82">
        <v>1</v>
      </c>
      <c r="AA2802" s="82">
        <v>1</v>
      </c>
      <c r="AB2802" s="82">
        <v>1</v>
      </c>
      <c r="AC2802" s="82">
        <v>1</v>
      </c>
      <c r="AD2802" s="85" t="str">
        <f>IF(A2802&lt;&gt;"",IF(D2802="DIRECCIÓN_DE_TRANSFERENCIAS","280 0031",VLOOKUP(C2802,NIVELES!$A$14:$B$105,2,0)),"")</f>
        <v>280 5730</v>
      </c>
      <c r="AE2802" s="86" t="s">
        <v>322</v>
      </c>
      <c r="AF2802" s="86" t="s">
        <v>544</v>
      </c>
      <c r="AG2802" s="79" t="str">
        <f>+IF(AF2802&lt;&gt;"",VLOOKUP(AF2802,NIVELES!$A$666:$B$673,2,0),"")</f>
        <v>PROTECCIÓN_SOCIAL_A_LA_FAMILIA._ASEGURAMIENTO_NO_CONTRIBUTIVO_E_INCLUSIÓN_ECONÓMICA_Y_MOVILIDAD_SOCIAL</v>
      </c>
      <c r="AH2802" s="78" t="s">
        <v>513</v>
      </c>
      <c r="AI2802" s="79" t="str">
        <f>IF(AH2802&lt;&gt;"",VLOOKUP(CONCATENATE(AG2802,AH2802),NIVELES!$B$676:$C$745,2,0),"")</f>
        <v>Acompañamiento Familiar</v>
      </c>
      <c r="AJ2802" s="78" t="s">
        <v>517</v>
      </c>
      <c r="AK2802" s="79" t="str">
        <f>+IF(AJ2802&lt;&gt;"",VLOOKUP(AJ2802,NIVELES!$A$816:$B$892,2,0),"")</f>
        <v>NO APLICA</v>
      </c>
      <c r="AL2802" s="78" t="s">
        <v>553</v>
      </c>
      <c r="AM2802" s="78">
        <v>510204</v>
      </c>
      <c r="AN2802" s="79" t="str">
        <f>IF(AM2802&lt;&gt;"",+VLOOKUP(AM2802,NIVELES!$A$1652:$B$2466,2,0),"")</f>
        <v>Decimocuarto Sueldo</v>
      </c>
      <c r="AO2802" s="87">
        <v>2167</v>
      </c>
      <c r="AP2802" s="88">
        <v>180.58333333333334</v>
      </c>
      <c r="AQ2802" s="88">
        <v>180.58333333333334</v>
      </c>
      <c r="AR2802" s="88">
        <v>180.58333333333334</v>
      </c>
      <c r="AS2802" s="88">
        <v>180.58333333333334</v>
      </c>
      <c r="AT2802" s="88">
        <v>180.58333333333334</v>
      </c>
      <c r="AU2802" s="88">
        <v>180.58333333333334</v>
      </c>
      <c r="AV2802" s="88">
        <v>180.58333333333334</v>
      </c>
      <c r="AW2802" s="88">
        <v>180.58333333333334</v>
      </c>
      <c r="AX2802" s="88">
        <v>180.58333333333334</v>
      </c>
      <c r="AY2802" s="88">
        <v>180.58333333333334</v>
      </c>
      <c r="AZ2802" s="88">
        <v>180.58333333333334</v>
      </c>
      <c r="BA2802" s="88">
        <v>180.58333333333334</v>
      </c>
      <c r="BB2802" s="89">
        <f t="shared" si="171"/>
        <v>2166.9999999999995</v>
      </c>
      <c r="BC2802" s="90" t="str">
        <f t="shared" si="170"/>
        <v>OK</v>
      </c>
      <c r="BD2802" s="91" t="str">
        <f t="shared" si="172"/>
        <v xml:space="preserve">                  </v>
      </c>
      <c r="BE2802" s="92">
        <f t="shared" si="173"/>
        <v>12</v>
      </c>
    </row>
    <row r="2803" spans="1:57" s="74" customFormat="1" ht="50.1" customHeight="1" x14ac:dyDescent="0.2">
      <c r="A2803" s="78" t="s">
        <v>55</v>
      </c>
      <c r="B2803" s="78" t="s">
        <v>61</v>
      </c>
      <c r="C2803" s="78" t="s">
        <v>27</v>
      </c>
      <c r="D2803" s="78" t="s">
        <v>792</v>
      </c>
      <c r="E2803" s="79" t="str">
        <f>+IF(C2803&lt;&gt;"",VLOOKUP(MID(C2803,18,5),NIVELES!$A$133:$B$213,2,0),"")</f>
        <v>SANTA_ELENA</v>
      </c>
      <c r="F2803" s="80" t="s">
        <v>304</v>
      </c>
      <c r="G2803" s="81" t="str">
        <f>+IF(F2803&lt;&gt;"",VLOOKUP(F2803,NIVELES!$A$246:$C$464,3,0),"")</f>
        <v xml:space="preserve"> </v>
      </c>
      <c r="H2803" s="82" t="s">
        <v>1024</v>
      </c>
      <c r="I2803" s="78" t="s">
        <v>2189</v>
      </c>
      <c r="J2803" s="78" t="s">
        <v>2184</v>
      </c>
      <c r="K2803" s="78" t="s">
        <v>3096</v>
      </c>
      <c r="L2803" s="78" t="s">
        <v>2240</v>
      </c>
      <c r="M2803" s="78">
        <v>941</v>
      </c>
      <c r="N2803" s="78" t="s">
        <v>3097</v>
      </c>
      <c r="O2803" s="78" t="s">
        <v>2454</v>
      </c>
      <c r="P2803" s="82">
        <v>12</v>
      </c>
      <c r="Q2803" s="78" t="s">
        <v>2945</v>
      </c>
      <c r="R2803" s="82">
        <v>1</v>
      </c>
      <c r="S2803" s="82">
        <v>1</v>
      </c>
      <c r="T2803" s="82">
        <v>1</v>
      </c>
      <c r="U2803" s="82">
        <v>1</v>
      </c>
      <c r="V2803" s="82">
        <v>1</v>
      </c>
      <c r="W2803" s="82">
        <v>1</v>
      </c>
      <c r="X2803" s="82">
        <v>1</v>
      </c>
      <c r="Y2803" s="82">
        <v>1</v>
      </c>
      <c r="Z2803" s="82">
        <v>1</v>
      </c>
      <c r="AA2803" s="82">
        <v>1</v>
      </c>
      <c r="AB2803" s="82">
        <v>1</v>
      </c>
      <c r="AC2803" s="82">
        <v>1</v>
      </c>
      <c r="AD2803" s="85" t="str">
        <f>IF(A2803&lt;&gt;"",IF(D2803="DIRECCIÓN_DE_TRANSFERENCIAS","280 0031",VLOOKUP(C2803,NIVELES!$A$14:$B$105,2,0)),"")</f>
        <v>280 5730</v>
      </c>
      <c r="AE2803" s="86" t="s">
        <v>322</v>
      </c>
      <c r="AF2803" s="86" t="s">
        <v>544</v>
      </c>
      <c r="AG2803" s="79" t="str">
        <f>+IF(AF2803&lt;&gt;"",VLOOKUP(AF2803,NIVELES!$A$666:$B$673,2,0),"")</f>
        <v>PROTECCIÓN_SOCIAL_A_LA_FAMILIA._ASEGURAMIENTO_NO_CONTRIBUTIVO_E_INCLUSIÓN_ECONÓMICA_Y_MOVILIDAD_SOCIAL</v>
      </c>
      <c r="AH2803" s="78" t="s">
        <v>513</v>
      </c>
      <c r="AI2803" s="79" t="str">
        <f>IF(AH2803&lt;&gt;"",VLOOKUP(CONCATENATE(AG2803,AH2803),NIVELES!$B$676:$C$745,2,0),"")</f>
        <v>Acompañamiento Familiar</v>
      </c>
      <c r="AJ2803" s="78" t="s">
        <v>517</v>
      </c>
      <c r="AK2803" s="79" t="str">
        <f>+IF(AJ2803&lt;&gt;"",VLOOKUP(AJ2803,NIVELES!$A$816:$B$892,2,0),"")</f>
        <v>NO APLICA</v>
      </c>
      <c r="AL2803" s="78" t="s">
        <v>553</v>
      </c>
      <c r="AM2803" s="78">
        <v>510510</v>
      </c>
      <c r="AN2803" s="79" t="str">
        <f>IF(AM2803&lt;&gt;"",+VLOOKUP(AM2803,NIVELES!$A$1652:$B$2466,2,0),"")</f>
        <v>Servicios Personales por Contrato</v>
      </c>
      <c r="AO2803" s="87">
        <v>55781</v>
      </c>
      <c r="AP2803" s="88">
        <v>4648.416666666667</v>
      </c>
      <c r="AQ2803" s="88">
        <v>4648.416666666667</v>
      </c>
      <c r="AR2803" s="88">
        <v>4648.416666666667</v>
      </c>
      <c r="AS2803" s="88">
        <v>4648.416666666667</v>
      </c>
      <c r="AT2803" s="88">
        <v>4648.416666666667</v>
      </c>
      <c r="AU2803" s="88">
        <v>4648.416666666667</v>
      </c>
      <c r="AV2803" s="88">
        <v>4648.416666666667</v>
      </c>
      <c r="AW2803" s="88">
        <v>4648.416666666667</v>
      </c>
      <c r="AX2803" s="88">
        <v>4648.416666666667</v>
      </c>
      <c r="AY2803" s="88">
        <v>4648.416666666667</v>
      </c>
      <c r="AZ2803" s="88">
        <v>4648.416666666667</v>
      </c>
      <c r="BA2803" s="88">
        <v>4648.416666666667</v>
      </c>
      <c r="BB2803" s="89">
        <f t="shared" si="171"/>
        <v>55780.999999999993</v>
      </c>
      <c r="BC2803" s="90" t="str">
        <f t="shared" si="170"/>
        <v>OK</v>
      </c>
      <c r="BD2803" s="91" t="str">
        <f t="shared" si="172"/>
        <v xml:space="preserve">                  </v>
      </c>
      <c r="BE2803" s="92">
        <f t="shared" si="173"/>
        <v>12</v>
      </c>
    </row>
    <row r="2804" spans="1:57" s="74" customFormat="1" ht="50.1" customHeight="1" x14ac:dyDescent="0.2">
      <c r="A2804" s="78" t="s">
        <v>55</v>
      </c>
      <c r="B2804" s="78" t="s">
        <v>61</v>
      </c>
      <c r="C2804" s="78" t="s">
        <v>27</v>
      </c>
      <c r="D2804" s="78" t="s">
        <v>792</v>
      </c>
      <c r="E2804" s="79" t="str">
        <f>+IF(C2804&lt;&gt;"",VLOOKUP(MID(C2804,18,5),NIVELES!$A$133:$B$213,2,0),"")</f>
        <v>SANTA_ELENA</v>
      </c>
      <c r="F2804" s="80" t="s">
        <v>304</v>
      </c>
      <c r="G2804" s="81" t="str">
        <f>+IF(F2804&lt;&gt;"",VLOOKUP(F2804,NIVELES!$A$246:$C$464,3,0),"")</f>
        <v xml:space="preserve"> </v>
      </c>
      <c r="H2804" s="82" t="s">
        <v>1024</v>
      </c>
      <c r="I2804" s="78" t="s">
        <v>2189</v>
      </c>
      <c r="J2804" s="78" t="s">
        <v>2184</v>
      </c>
      <c r="K2804" s="78" t="s">
        <v>3096</v>
      </c>
      <c r="L2804" s="78" t="s">
        <v>2240</v>
      </c>
      <c r="M2804" s="78">
        <v>941</v>
      </c>
      <c r="N2804" s="78" t="s">
        <v>3097</v>
      </c>
      <c r="O2804" s="78" t="s">
        <v>2454</v>
      </c>
      <c r="P2804" s="82">
        <v>12</v>
      </c>
      <c r="Q2804" s="78" t="s">
        <v>2945</v>
      </c>
      <c r="R2804" s="82">
        <v>1</v>
      </c>
      <c r="S2804" s="82">
        <v>1</v>
      </c>
      <c r="T2804" s="82">
        <v>1</v>
      </c>
      <c r="U2804" s="82">
        <v>1</v>
      </c>
      <c r="V2804" s="82">
        <v>1</v>
      </c>
      <c r="W2804" s="82">
        <v>1</v>
      </c>
      <c r="X2804" s="82">
        <v>1</v>
      </c>
      <c r="Y2804" s="82">
        <v>1</v>
      </c>
      <c r="Z2804" s="82">
        <v>1</v>
      </c>
      <c r="AA2804" s="82">
        <v>1</v>
      </c>
      <c r="AB2804" s="82">
        <v>1</v>
      </c>
      <c r="AC2804" s="82">
        <v>1</v>
      </c>
      <c r="AD2804" s="85" t="str">
        <f>IF(A2804&lt;&gt;"",IF(D2804="DIRECCIÓN_DE_TRANSFERENCIAS","280 0031",VLOOKUP(C2804,NIVELES!$A$14:$B$105,2,0)),"")</f>
        <v>280 5730</v>
      </c>
      <c r="AE2804" s="86" t="s">
        <v>322</v>
      </c>
      <c r="AF2804" s="86" t="s">
        <v>544</v>
      </c>
      <c r="AG2804" s="79" t="str">
        <f>+IF(AF2804&lt;&gt;"",VLOOKUP(AF2804,NIVELES!$A$666:$B$673,2,0),"")</f>
        <v>PROTECCIÓN_SOCIAL_A_LA_FAMILIA._ASEGURAMIENTO_NO_CONTRIBUTIVO_E_INCLUSIÓN_ECONÓMICA_Y_MOVILIDAD_SOCIAL</v>
      </c>
      <c r="AH2804" s="78" t="s">
        <v>513</v>
      </c>
      <c r="AI2804" s="79" t="str">
        <f>IF(AH2804&lt;&gt;"",VLOOKUP(CONCATENATE(AG2804,AH2804),NIVELES!$B$676:$C$745,2,0),"")</f>
        <v>Acompañamiento Familiar</v>
      </c>
      <c r="AJ2804" s="78" t="s">
        <v>517</v>
      </c>
      <c r="AK2804" s="79" t="str">
        <f>+IF(AJ2804&lt;&gt;"",VLOOKUP(AJ2804,NIVELES!$A$816:$B$892,2,0),"")</f>
        <v>NO APLICA</v>
      </c>
      <c r="AL2804" s="78" t="s">
        <v>553</v>
      </c>
      <c r="AM2804" s="78">
        <v>510601</v>
      </c>
      <c r="AN2804" s="79" t="str">
        <f>IF(AM2804&lt;&gt;"",+VLOOKUP(AM2804,NIVELES!$A$1652:$B$2466,2,0),"")</f>
        <v>Aporte Patronal</v>
      </c>
      <c r="AO2804" s="87">
        <v>5382.87</v>
      </c>
      <c r="AP2804" s="88">
        <v>448.57249999999999</v>
      </c>
      <c r="AQ2804" s="88">
        <v>448.57249999999999</v>
      </c>
      <c r="AR2804" s="88">
        <v>448.57249999999999</v>
      </c>
      <c r="AS2804" s="88">
        <v>448.57249999999999</v>
      </c>
      <c r="AT2804" s="88">
        <v>448.57249999999999</v>
      </c>
      <c r="AU2804" s="88">
        <v>448.57249999999999</v>
      </c>
      <c r="AV2804" s="88">
        <v>448.57249999999999</v>
      </c>
      <c r="AW2804" s="88">
        <v>448.57249999999999</v>
      </c>
      <c r="AX2804" s="88">
        <v>448.57249999999999</v>
      </c>
      <c r="AY2804" s="88">
        <v>448.57249999999999</v>
      </c>
      <c r="AZ2804" s="88">
        <v>448.57249999999999</v>
      </c>
      <c r="BA2804" s="88">
        <v>448.57249999999999</v>
      </c>
      <c r="BB2804" s="89">
        <f t="shared" si="171"/>
        <v>5382.8700000000017</v>
      </c>
      <c r="BC2804" s="90" t="str">
        <f t="shared" si="170"/>
        <v>OK</v>
      </c>
      <c r="BD2804" s="91" t="str">
        <f t="shared" si="172"/>
        <v xml:space="preserve">                  </v>
      </c>
      <c r="BE2804" s="92">
        <f t="shared" si="173"/>
        <v>12</v>
      </c>
    </row>
    <row r="2805" spans="1:57" s="74" customFormat="1" ht="50.1" customHeight="1" x14ac:dyDescent="0.2">
      <c r="A2805" s="78" t="s">
        <v>55</v>
      </c>
      <c r="B2805" s="78" t="s">
        <v>61</v>
      </c>
      <c r="C2805" s="78" t="s">
        <v>27</v>
      </c>
      <c r="D2805" s="78" t="s">
        <v>792</v>
      </c>
      <c r="E2805" s="79" t="str">
        <f>+IF(C2805&lt;&gt;"",VLOOKUP(MID(C2805,18,5),NIVELES!$A$133:$B$213,2,0),"")</f>
        <v>SANTA_ELENA</v>
      </c>
      <c r="F2805" s="80" t="s">
        <v>304</v>
      </c>
      <c r="G2805" s="81" t="str">
        <f>+IF(F2805&lt;&gt;"",VLOOKUP(F2805,NIVELES!$A$246:$C$464,3,0),"")</f>
        <v xml:space="preserve"> </v>
      </c>
      <c r="H2805" s="82" t="s">
        <v>1024</v>
      </c>
      <c r="I2805" s="78" t="s">
        <v>2189</v>
      </c>
      <c r="J2805" s="78" t="s">
        <v>2184</v>
      </c>
      <c r="K2805" s="78" t="s">
        <v>3096</v>
      </c>
      <c r="L2805" s="78" t="s">
        <v>2240</v>
      </c>
      <c r="M2805" s="78">
        <v>941</v>
      </c>
      <c r="N2805" s="78" t="s">
        <v>3097</v>
      </c>
      <c r="O2805" s="78" t="s">
        <v>2454</v>
      </c>
      <c r="P2805" s="82">
        <v>12</v>
      </c>
      <c r="Q2805" s="78" t="s">
        <v>2945</v>
      </c>
      <c r="R2805" s="82">
        <v>1</v>
      </c>
      <c r="S2805" s="82">
        <v>1</v>
      </c>
      <c r="T2805" s="82">
        <v>1</v>
      </c>
      <c r="U2805" s="82">
        <v>1</v>
      </c>
      <c r="V2805" s="82">
        <v>1</v>
      </c>
      <c r="W2805" s="82">
        <v>1</v>
      </c>
      <c r="X2805" s="82">
        <v>1</v>
      </c>
      <c r="Y2805" s="82">
        <v>1</v>
      </c>
      <c r="Z2805" s="82">
        <v>1</v>
      </c>
      <c r="AA2805" s="82">
        <v>1</v>
      </c>
      <c r="AB2805" s="82">
        <v>1</v>
      </c>
      <c r="AC2805" s="82">
        <v>1</v>
      </c>
      <c r="AD2805" s="85" t="str">
        <f>IF(A2805&lt;&gt;"",IF(D2805="DIRECCIÓN_DE_TRANSFERENCIAS","280 0031",VLOOKUP(C2805,NIVELES!$A$14:$B$105,2,0)),"")</f>
        <v>280 5730</v>
      </c>
      <c r="AE2805" s="86" t="s">
        <v>322</v>
      </c>
      <c r="AF2805" s="86" t="s">
        <v>544</v>
      </c>
      <c r="AG2805" s="79" t="str">
        <f>+IF(AF2805&lt;&gt;"",VLOOKUP(AF2805,NIVELES!$A$666:$B$673,2,0),"")</f>
        <v>PROTECCIÓN_SOCIAL_A_LA_FAMILIA._ASEGURAMIENTO_NO_CONTRIBUTIVO_E_INCLUSIÓN_ECONÓMICA_Y_MOVILIDAD_SOCIAL</v>
      </c>
      <c r="AH2805" s="78" t="s">
        <v>513</v>
      </c>
      <c r="AI2805" s="79" t="str">
        <f>IF(AH2805&lt;&gt;"",VLOOKUP(CONCATENATE(AG2805,AH2805),NIVELES!$B$676:$C$745,2,0),"")</f>
        <v>Acompañamiento Familiar</v>
      </c>
      <c r="AJ2805" s="78" t="s">
        <v>517</v>
      </c>
      <c r="AK2805" s="79" t="str">
        <f>+IF(AJ2805&lt;&gt;"",VLOOKUP(AJ2805,NIVELES!$A$816:$B$892,2,0),"")</f>
        <v>NO APLICA</v>
      </c>
      <c r="AL2805" s="78" t="s">
        <v>553</v>
      </c>
      <c r="AM2805" s="78">
        <v>510602</v>
      </c>
      <c r="AN2805" s="79" t="str">
        <f>IF(AM2805&lt;&gt;"",+VLOOKUP(AM2805,NIVELES!$A$1652:$B$2466,2,0),"")</f>
        <v>Fondo de Reserva</v>
      </c>
      <c r="AO2805" s="87">
        <v>4648.42</v>
      </c>
      <c r="AP2805" s="88">
        <v>387.36833333333334</v>
      </c>
      <c r="AQ2805" s="88">
        <v>387.36833333333334</v>
      </c>
      <c r="AR2805" s="88">
        <v>387.36833333333334</v>
      </c>
      <c r="AS2805" s="88">
        <v>387.36833333333334</v>
      </c>
      <c r="AT2805" s="88">
        <v>387.36833333333334</v>
      </c>
      <c r="AU2805" s="88">
        <v>387.36833333333334</v>
      </c>
      <c r="AV2805" s="88">
        <v>387.36833333333334</v>
      </c>
      <c r="AW2805" s="88">
        <v>387.36833333333334</v>
      </c>
      <c r="AX2805" s="88">
        <v>387.36833333333334</v>
      </c>
      <c r="AY2805" s="88">
        <v>387.36833333333334</v>
      </c>
      <c r="AZ2805" s="88">
        <v>387.36833333333334</v>
      </c>
      <c r="BA2805" s="88">
        <v>387.36833333333334</v>
      </c>
      <c r="BB2805" s="89">
        <f t="shared" si="171"/>
        <v>4648.42</v>
      </c>
      <c r="BC2805" s="90" t="str">
        <f t="shared" si="170"/>
        <v>OK</v>
      </c>
      <c r="BD2805" s="91" t="str">
        <f t="shared" si="172"/>
        <v xml:space="preserve">                  </v>
      </c>
      <c r="BE2805" s="92">
        <f t="shared" si="173"/>
        <v>12</v>
      </c>
    </row>
    <row r="2806" spans="1:57" s="74" customFormat="1" ht="50.1" customHeight="1" x14ac:dyDescent="0.2">
      <c r="A2806" s="78" t="s">
        <v>55</v>
      </c>
      <c r="B2806" s="78" t="s">
        <v>61</v>
      </c>
      <c r="C2806" s="78" t="s">
        <v>27</v>
      </c>
      <c r="D2806" s="78" t="s">
        <v>792</v>
      </c>
      <c r="E2806" s="79" t="str">
        <f>+IF(C2806&lt;&gt;"",VLOOKUP(MID(C2806,18,5),NIVELES!$A$133:$B$213,2,0),"")</f>
        <v>SANTA_ELENA</v>
      </c>
      <c r="F2806" s="80" t="s">
        <v>304</v>
      </c>
      <c r="G2806" s="81" t="str">
        <f>+IF(F2806&lt;&gt;"",VLOOKUP(F2806,NIVELES!$A$246:$C$464,3,0),"")</f>
        <v xml:space="preserve"> </v>
      </c>
      <c r="H2806" s="82" t="s">
        <v>1024</v>
      </c>
      <c r="I2806" s="78" t="s">
        <v>2189</v>
      </c>
      <c r="J2806" s="78" t="s">
        <v>2184</v>
      </c>
      <c r="K2806" s="78" t="s">
        <v>3096</v>
      </c>
      <c r="L2806" s="78" t="s">
        <v>2240</v>
      </c>
      <c r="M2806" s="78">
        <v>941</v>
      </c>
      <c r="N2806" s="78" t="s">
        <v>3097</v>
      </c>
      <c r="O2806" s="78" t="s">
        <v>3098</v>
      </c>
      <c r="P2806" s="82">
        <v>6</v>
      </c>
      <c r="Q2806" s="78" t="s">
        <v>3099</v>
      </c>
      <c r="R2806" s="82">
        <v>1</v>
      </c>
      <c r="S2806" s="82">
        <v>1</v>
      </c>
      <c r="T2806" s="82">
        <v>1</v>
      </c>
      <c r="U2806" s="82">
        <v>1</v>
      </c>
      <c r="V2806" s="82">
        <v>1</v>
      </c>
      <c r="W2806" s="82">
        <v>1</v>
      </c>
      <c r="X2806" s="82"/>
      <c r="Y2806" s="82"/>
      <c r="Z2806" s="82"/>
      <c r="AA2806" s="82"/>
      <c r="AB2806" s="82"/>
      <c r="AC2806" s="82"/>
      <c r="AD2806" s="85" t="str">
        <f>IF(A2806&lt;&gt;"",IF(D2806="DIRECCIÓN_DE_TRANSFERENCIAS","280 0031",VLOOKUP(C2806,NIVELES!$A$14:$B$105,2,0)),"")</f>
        <v>280 5730</v>
      </c>
      <c r="AE2806" s="86" t="s">
        <v>322</v>
      </c>
      <c r="AF2806" s="86" t="s">
        <v>544</v>
      </c>
      <c r="AG2806" s="79" t="str">
        <f>+IF(AF2806&lt;&gt;"",VLOOKUP(AF2806,NIVELES!$A$666:$B$673,2,0),"")</f>
        <v>PROTECCIÓN_SOCIAL_A_LA_FAMILIA._ASEGURAMIENTO_NO_CONTRIBUTIVO_E_INCLUSIÓN_ECONÓMICA_Y_MOVILIDAD_SOCIAL</v>
      </c>
      <c r="AH2806" s="78" t="s">
        <v>513</v>
      </c>
      <c r="AI2806" s="79" t="str">
        <f>IF(AH2806&lt;&gt;"",VLOOKUP(CONCATENATE(AG2806,AH2806),NIVELES!$B$676:$C$745,2,0),"")</f>
        <v>Acompañamiento Familiar</v>
      </c>
      <c r="AJ2806" s="78" t="s">
        <v>517</v>
      </c>
      <c r="AK2806" s="79" t="str">
        <f>+IF(AJ2806&lt;&gt;"",VLOOKUP(AJ2806,NIVELES!$A$816:$B$892,2,0),"")</f>
        <v>NO APLICA</v>
      </c>
      <c r="AL2806" s="78" t="s">
        <v>554</v>
      </c>
      <c r="AM2806" s="78">
        <v>530301</v>
      </c>
      <c r="AN2806" s="79" t="str">
        <f>IF(AM2806&lt;&gt;"",+VLOOKUP(AM2806,NIVELES!$A$1652:$B$2466,2,0),"")</f>
        <v>Pasajes al Interior</v>
      </c>
      <c r="AO2806" s="87">
        <v>624.4</v>
      </c>
      <c r="AP2806" s="88">
        <v>104.06666666666666</v>
      </c>
      <c r="AQ2806" s="88">
        <v>104.066666666667</v>
      </c>
      <c r="AR2806" s="88">
        <v>104.06666666666666</v>
      </c>
      <c r="AS2806" s="88">
        <v>104.06666666666666</v>
      </c>
      <c r="AT2806" s="88">
        <v>104.06666666666666</v>
      </c>
      <c r="AU2806" s="88">
        <v>104.06666666666666</v>
      </c>
      <c r="AV2806" s="88">
        <v>0</v>
      </c>
      <c r="AW2806" s="88">
        <v>0</v>
      </c>
      <c r="AX2806" s="88">
        <v>0</v>
      </c>
      <c r="AY2806" s="88">
        <v>0</v>
      </c>
      <c r="AZ2806" s="88">
        <v>0</v>
      </c>
      <c r="BA2806" s="88">
        <v>0</v>
      </c>
      <c r="BB2806" s="89">
        <f t="shared" si="171"/>
        <v>624.40000000000032</v>
      </c>
      <c r="BC2806" s="90" t="str">
        <f t="shared" si="170"/>
        <v>OK</v>
      </c>
      <c r="BD2806" s="91" t="str">
        <f t="shared" si="172"/>
        <v xml:space="preserve">                  </v>
      </c>
      <c r="BE2806" s="92">
        <f t="shared" si="173"/>
        <v>6</v>
      </c>
    </row>
    <row r="2807" spans="1:57" s="74" customFormat="1" ht="50.1" customHeight="1" x14ac:dyDescent="0.2">
      <c r="A2807" s="78" t="s">
        <v>55</v>
      </c>
      <c r="B2807" s="78" t="s">
        <v>61</v>
      </c>
      <c r="C2807" s="78" t="s">
        <v>27</v>
      </c>
      <c r="D2807" s="78" t="s">
        <v>792</v>
      </c>
      <c r="E2807" s="79" t="str">
        <f>+IF(C2807&lt;&gt;"",VLOOKUP(MID(C2807,18,5),NIVELES!$A$133:$B$213,2,0),"")</f>
        <v>SANTA_ELENA</v>
      </c>
      <c r="F2807" s="80" t="s">
        <v>304</v>
      </c>
      <c r="G2807" s="81" t="str">
        <f>+IF(F2807&lt;&gt;"",VLOOKUP(F2807,NIVELES!$A$246:$C$464,3,0),"")</f>
        <v xml:space="preserve"> </v>
      </c>
      <c r="H2807" s="82" t="s">
        <v>1024</v>
      </c>
      <c r="I2807" s="78" t="s">
        <v>2189</v>
      </c>
      <c r="J2807" s="78" t="s">
        <v>2184</v>
      </c>
      <c r="K2807" s="78" t="s">
        <v>3096</v>
      </c>
      <c r="L2807" s="78" t="s">
        <v>2240</v>
      </c>
      <c r="M2807" s="78">
        <v>941</v>
      </c>
      <c r="N2807" s="78" t="s">
        <v>3097</v>
      </c>
      <c r="O2807" s="78" t="s">
        <v>3100</v>
      </c>
      <c r="P2807" s="82">
        <v>6</v>
      </c>
      <c r="Q2807" s="78" t="s">
        <v>3101</v>
      </c>
      <c r="R2807" s="82">
        <v>1</v>
      </c>
      <c r="S2807" s="82">
        <v>1</v>
      </c>
      <c r="T2807" s="82">
        <v>1</v>
      </c>
      <c r="U2807" s="82">
        <v>1</v>
      </c>
      <c r="V2807" s="82">
        <v>1</v>
      </c>
      <c r="W2807" s="82">
        <v>1</v>
      </c>
      <c r="X2807" s="82"/>
      <c r="Y2807" s="82"/>
      <c r="Z2807" s="82"/>
      <c r="AA2807" s="82"/>
      <c r="AB2807" s="82"/>
      <c r="AC2807" s="82"/>
      <c r="AD2807" s="85" t="str">
        <f>IF(A2807&lt;&gt;"",IF(D2807="DIRECCIÓN_DE_TRANSFERENCIAS","280 0031",VLOOKUP(C2807,NIVELES!$A$14:$B$105,2,0)),"")</f>
        <v>280 5730</v>
      </c>
      <c r="AE2807" s="86" t="s">
        <v>322</v>
      </c>
      <c r="AF2807" s="86" t="s">
        <v>544</v>
      </c>
      <c r="AG2807" s="79" t="str">
        <f>+IF(AF2807&lt;&gt;"",VLOOKUP(AF2807,NIVELES!$A$666:$B$673,2,0),"")</f>
        <v>PROTECCIÓN_SOCIAL_A_LA_FAMILIA._ASEGURAMIENTO_NO_CONTRIBUTIVO_E_INCLUSIÓN_ECONÓMICA_Y_MOVILIDAD_SOCIAL</v>
      </c>
      <c r="AH2807" s="78" t="s">
        <v>513</v>
      </c>
      <c r="AI2807" s="79" t="str">
        <f>IF(AH2807&lt;&gt;"",VLOOKUP(CONCATENATE(AG2807,AH2807),NIVELES!$B$676:$C$745,2,0),"")</f>
        <v>Acompañamiento Familiar</v>
      </c>
      <c r="AJ2807" s="78" t="s">
        <v>517</v>
      </c>
      <c r="AK2807" s="79" t="str">
        <f>+IF(AJ2807&lt;&gt;"",VLOOKUP(AJ2807,NIVELES!$A$816:$B$892,2,0),"")</f>
        <v>NO APLICA</v>
      </c>
      <c r="AL2807" s="78" t="s">
        <v>554</v>
      </c>
      <c r="AM2807" s="78">
        <v>530303</v>
      </c>
      <c r="AN2807" s="79" t="str">
        <f>IF(AM2807&lt;&gt;"",+VLOOKUP(AM2807,NIVELES!$A$1652:$B$2466,2,0),"")</f>
        <v>Viáticos y Subsistencias en el Interior</v>
      </c>
      <c r="AO2807" s="87">
        <v>506.73</v>
      </c>
      <c r="AP2807" s="88">
        <v>84.454999999999998</v>
      </c>
      <c r="AQ2807" s="88">
        <v>84.454999999999998</v>
      </c>
      <c r="AR2807" s="88">
        <v>84.454999999999998</v>
      </c>
      <c r="AS2807" s="88">
        <v>84.454999999999998</v>
      </c>
      <c r="AT2807" s="88">
        <v>84.454999999999998</v>
      </c>
      <c r="AU2807" s="88">
        <v>84.454999999999998</v>
      </c>
      <c r="AV2807" s="88">
        <v>0</v>
      </c>
      <c r="AW2807" s="88">
        <v>0</v>
      </c>
      <c r="AX2807" s="88">
        <v>0</v>
      </c>
      <c r="AY2807" s="88">
        <v>0</v>
      </c>
      <c r="AZ2807" s="88">
        <v>0</v>
      </c>
      <c r="BA2807" s="88">
        <v>0</v>
      </c>
      <c r="BB2807" s="89">
        <f t="shared" si="171"/>
        <v>506.72999999999996</v>
      </c>
      <c r="BC2807" s="90" t="str">
        <f t="shared" si="170"/>
        <v>OK</v>
      </c>
      <c r="BD2807" s="91" t="str">
        <f t="shared" si="172"/>
        <v xml:space="preserve">                  </v>
      </c>
      <c r="BE2807" s="92">
        <f t="shared" si="173"/>
        <v>6</v>
      </c>
    </row>
    <row r="2808" spans="1:57" s="74" customFormat="1" ht="50.1" customHeight="1" x14ac:dyDescent="0.2">
      <c r="A2808" s="78" t="s">
        <v>55</v>
      </c>
      <c r="B2808" s="78" t="s">
        <v>61</v>
      </c>
      <c r="C2808" s="78" t="s">
        <v>27</v>
      </c>
      <c r="D2808" s="78" t="s">
        <v>792</v>
      </c>
      <c r="E2808" s="79" t="str">
        <f>+IF(C2808&lt;&gt;"",VLOOKUP(MID(C2808,18,5),NIVELES!$A$133:$B$213,2,0),"")</f>
        <v>SANTA_ELENA</v>
      </c>
      <c r="F2808" s="80" t="s">
        <v>304</v>
      </c>
      <c r="G2808" s="81" t="str">
        <f>+IF(F2808&lt;&gt;"",VLOOKUP(F2808,NIVELES!$A$246:$C$464,3,0),"")</f>
        <v xml:space="preserve"> </v>
      </c>
      <c r="H2808" s="82" t="s">
        <v>1024</v>
      </c>
      <c r="I2808" s="78" t="s">
        <v>2189</v>
      </c>
      <c r="J2808" s="78" t="s">
        <v>2184</v>
      </c>
      <c r="K2808" s="78" t="s">
        <v>3096</v>
      </c>
      <c r="L2808" s="78" t="s">
        <v>2240</v>
      </c>
      <c r="M2808" s="78">
        <v>941</v>
      </c>
      <c r="N2808" s="78" t="s">
        <v>3097</v>
      </c>
      <c r="O2808" s="78" t="s">
        <v>3102</v>
      </c>
      <c r="P2808" s="82">
        <v>6</v>
      </c>
      <c r="Q2808" s="78" t="s">
        <v>3103</v>
      </c>
      <c r="R2808" s="82">
        <v>1</v>
      </c>
      <c r="S2808" s="82">
        <v>1</v>
      </c>
      <c r="T2808" s="82">
        <v>1</v>
      </c>
      <c r="U2808" s="82">
        <v>1</v>
      </c>
      <c r="V2808" s="82">
        <v>1</v>
      </c>
      <c r="W2808" s="82">
        <v>1</v>
      </c>
      <c r="X2808" s="82"/>
      <c r="Y2808" s="82"/>
      <c r="Z2808" s="82"/>
      <c r="AA2808" s="82"/>
      <c r="AB2808" s="82"/>
      <c r="AC2808" s="82"/>
      <c r="AD2808" s="85" t="str">
        <f>IF(A2808&lt;&gt;"",IF(D2808="DIRECCIÓN_DE_TRANSFERENCIAS","280 0031",VLOOKUP(C2808,NIVELES!$A$14:$B$105,2,0)),"")</f>
        <v>280 5730</v>
      </c>
      <c r="AE2808" s="86" t="s">
        <v>322</v>
      </c>
      <c r="AF2808" s="86" t="s">
        <v>544</v>
      </c>
      <c r="AG2808" s="79" t="str">
        <f>+IF(AF2808&lt;&gt;"",VLOOKUP(AF2808,NIVELES!$A$666:$B$673,2,0),"")</f>
        <v>PROTECCIÓN_SOCIAL_A_LA_FAMILIA._ASEGURAMIENTO_NO_CONTRIBUTIVO_E_INCLUSIÓN_ECONÓMICA_Y_MOVILIDAD_SOCIAL</v>
      </c>
      <c r="AH2808" s="78" t="s">
        <v>513</v>
      </c>
      <c r="AI2808" s="79" t="str">
        <f>IF(AH2808&lt;&gt;"",VLOOKUP(CONCATENATE(AG2808,AH2808),NIVELES!$B$676:$C$745,2,0),"")</f>
        <v>Acompañamiento Familiar</v>
      </c>
      <c r="AJ2808" s="78" t="s">
        <v>517</v>
      </c>
      <c r="AK2808" s="79" t="str">
        <f>+IF(AJ2808&lt;&gt;"",VLOOKUP(AJ2808,NIVELES!$A$816:$B$892,2,0),"")</f>
        <v>NO APLICA</v>
      </c>
      <c r="AL2808" s="78" t="s">
        <v>554</v>
      </c>
      <c r="AM2808" s="78">
        <v>530505</v>
      </c>
      <c r="AN2808" s="79" t="str">
        <f>IF(AM2808&lt;&gt;"",+VLOOKUP(AM2808,NIVELES!$A$1652:$B$2466,2,0),"")</f>
        <v>Vehículos (Arrendamiento)</v>
      </c>
      <c r="AO2808" s="87">
        <v>25682.400000000001</v>
      </c>
      <c r="AP2808" s="88"/>
      <c r="AQ2808" s="88"/>
      <c r="AR2808" s="88">
        <v>2568.2400000000002</v>
      </c>
      <c r="AS2808" s="88">
        <v>2568.2400000000002</v>
      </c>
      <c r="AT2808" s="88">
        <v>2568.2400000000002</v>
      </c>
      <c r="AU2808" s="88">
        <v>2568.2400000000002</v>
      </c>
      <c r="AV2808" s="88">
        <v>2568.2400000000002</v>
      </c>
      <c r="AW2808" s="88">
        <v>2568.2400000000002</v>
      </c>
      <c r="AX2808" s="88">
        <v>2568.2400000000002</v>
      </c>
      <c r="AY2808" s="88">
        <v>2568.2400000000002</v>
      </c>
      <c r="AZ2808" s="88">
        <v>2568.2400000000002</v>
      </c>
      <c r="BA2808" s="88">
        <v>2568.2400000000002</v>
      </c>
      <c r="BB2808" s="89">
        <f t="shared" si="171"/>
        <v>25682.400000000005</v>
      </c>
      <c r="BC2808" s="90" t="str">
        <f t="shared" si="170"/>
        <v>OK</v>
      </c>
      <c r="BD2808" s="91" t="str">
        <f t="shared" si="172"/>
        <v xml:space="preserve">                  </v>
      </c>
      <c r="BE2808" s="92">
        <f t="shared" si="173"/>
        <v>6</v>
      </c>
    </row>
    <row r="2809" spans="1:57" s="74" customFormat="1" ht="50.1" customHeight="1" x14ac:dyDescent="0.2">
      <c r="A2809" s="78" t="s">
        <v>55</v>
      </c>
      <c r="B2809" s="78" t="s">
        <v>61</v>
      </c>
      <c r="C2809" s="78" t="s">
        <v>27</v>
      </c>
      <c r="D2809" s="78" t="s">
        <v>792</v>
      </c>
      <c r="E2809" s="79" t="str">
        <f>+IF(C2809&lt;&gt;"",VLOOKUP(MID(C2809,18,5),NIVELES!$A$133:$B$213,2,0),"")</f>
        <v>SANTA_ELENA</v>
      </c>
      <c r="F2809" s="80" t="s">
        <v>304</v>
      </c>
      <c r="G2809" s="81" t="str">
        <f>+IF(F2809&lt;&gt;"",VLOOKUP(F2809,NIVELES!$A$246:$C$464,3,0),"")</f>
        <v xml:space="preserve"> </v>
      </c>
      <c r="H2809" s="82" t="s">
        <v>1024</v>
      </c>
      <c r="I2809" s="78" t="s">
        <v>2189</v>
      </c>
      <c r="J2809" s="78" t="s">
        <v>2184</v>
      </c>
      <c r="K2809" s="78" t="s">
        <v>3096</v>
      </c>
      <c r="L2809" s="78" t="s">
        <v>2240</v>
      </c>
      <c r="M2809" s="78">
        <v>941</v>
      </c>
      <c r="N2809" s="78" t="s">
        <v>3097</v>
      </c>
      <c r="O2809" s="78" t="s">
        <v>3104</v>
      </c>
      <c r="P2809" s="82">
        <v>1</v>
      </c>
      <c r="Q2809" s="78" t="s">
        <v>3105</v>
      </c>
      <c r="R2809" s="82"/>
      <c r="S2809" s="82"/>
      <c r="T2809" s="82">
        <v>1</v>
      </c>
      <c r="U2809" s="82"/>
      <c r="V2809" s="82"/>
      <c r="W2809" s="82"/>
      <c r="X2809" s="82"/>
      <c r="Y2809" s="82"/>
      <c r="Z2809" s="82"/>
      <c r="AA2809" s="82"/>
      <c r="AB2809" s="82"/>
      <c r="AC2809" s="82"/>
      <c r="AD2809" s="85" t="str">
        <f>IF(A2809&lt;&gt;"",IF(D2809="DIRECCIÓN_DE_TRANSFERENCIAS","280 0031",VLOOKUP(C2809,NIVELES!$A$14:$B$105,2,0)),"")</f>
        <v>280 5730</v>
      </c>
      <c r="AE2809" s="86" t="s">
        <v>322</v>
      </c>
      <c r="AF2809" s="86" t="s">
        <v>544</v>
      </c>
      <c r="AG2809" s="79" t="str">
        <f>+IF(AF2809&lt;&gt;"",VLOOKUP(AF2809,NIVELES!$A$666:$B$673,2,0),"")</f>
        <v>PROTECCIÓN_SOCIAL_A_LA_FAMILIA._ASEGURAMIENTO_NO_CONTRIBUTIVO_E_INCLUSIÓN_ECONÓMICA_Y_MOVILIDAD_SOCIAL</v>
      </c>
      <c r="AH2809" s="78" t="s">
        <v>513</v>
      </c>
      <c r="AI2809" s="79" t="str">
        <f>IF(AH2809&lt;&gt;"",VLOOKUP(CONCATENATE(AG2809,AH2809),NIVELES!$B$676:$C$745,2,0),"")</f>
        <v>Acompañamiento Familiar</v>
      </c>
      <c r="AJ2809" s="78" t="s">
        <v>517</v>
      </c>
      <c r="AK2809" s="79" t="str">
        <f>+IF(AJ2809&lt;&gt;"",VLOOKUP(AJ2809,NIVELES!$A$816:$B$892,2,0),"")</f>
        <v>NO APLICA</v>
      </c>
      <c r="AL2809" s="78" t="s">
        <v>554</v>
      </c>
      <c r="AM2809" s="78">
        <v>530802</v>
      </c>
      <c r="AN2809" s="79" t="str">
        <f>IF(AM2809&lt;&gt;"",+VLOOKUP(AM2809,NIVELES!$A$1652:$B$2466,2,0),"")</f>
        <v>Vestuario, Lencería, Prendas de Protección; y, Accesorios para Uniformes Militares y Policiales; y, Carpas</v>
      </c>
      <c r="AO2809" s="87">
        <v>0</v>
      </c>
      <c r="AP2809" s="88">
        <v>0</v>
      </c>
      <c r="AQ2809" s="88">
        <v>0</v>
      </c>
      <c r="AR2809" s="88">
        <v>0</v>
      </c>
      <c r="AS2809" s="88">
        <v>0</v>
      </c>
      <c r="AT2809" s="88">
        <v>0</v>
      </c>
      <c r="AU2809" s="88">
        <v>0</v>
      </c>
      <c r="AV2809" s="88">
        <v>0</v>
      </c>
      <c r="AW2809" s="88">
        <v>0</v>
      </c>
      <c r="AX2809" s="88">
        <v>0</v>
      </c>
      <c r="AY2809" s="88">
        <v>0</v>
      </c>
      <c r="AZ2809" s="88">
        <v>0</v>
      </c>
      <c r="BA2809" s="88">
        <v>0</v>
      </c>
      <c r="BB2809" s="89">
        <f t="shared" si="171"/>
        <v>0</v>
      </c>
      <c r="BC2809" s="90" t="str">
        <f t="shared" si="170"/>
        <v>OK</v>
      </c>
      <c r="BD2809" s="91" t="str">
        <f t="shared" si="172"/>
        <v xml:space="preserve">                  </v>
      </c>
      <c r="BE2809" s="92">
        <f t="shared" si="173"/>
        <v>1</v>
      </c>
    </row>
    <row r="2810" spans="1:57" s="74" customFormat="1" ht="50.1" customHeight="1" x14ac:dyDescent="0.2">
      <c r="A2810" s="78" t="s">
        <v>55</v>
      </c>
      <c r="B2810" s="78" t="s">
        <v>61</v>
      </c>
      <c r="C2810" s="78" t="s">
        <v>27</v>
      </c>
      <c r="D2810" s="78" t="s">
        <v>792</v>
      </c>
      <c r="E2810" s="79" t="str">
        <f>+IF(C2810&lt;&gt;"",VLOOKUP(MID(C2810,18,5),NIVELES!$A$133:$B$213,2,0),"")</f>
        <v>SANTA_ELENA</v>
      </c>
      <c r="F2810" s="80" t="s">
        <v>304</v>
      </c>
      <c r="G2810" s="81" t="str">
        <f>+IF(F2810&lt;&gt;"",VLOOKUP(F2810,NIVELES!$A$246:$C$464,3,0),"")</f>
        <v xml:space="preserve"> </v>
      </c>
      <c r="H2810" s="82" t="s">
        <v>1024</v>
      </c>
      <c r="I2810" s="78" t="s">
        <v>2189</v>
      </c>
      <c r="J2810" s="78" t="s">
        <v>2184</v>
      </c>
      <c r="K2810" s="78" t="s">
        <v>3096</v>
      </c>
      <c r="L2810" s="78" t="s">
        <v>2240</v>
      </c>
      <c r="M2810" s="78">
        <v>941</v>
      </c>
      <c r="N2810" s="78" t="s">
        <v>3097</v>
      </c>
      <c r="O2810" s="78" t="s">
        <v>3106</v>
      </c>
      <c r="P2810" s="82">
        <v>1</v>
      </c>
      <c r="Q2810" s="78" t="s">
        <v>3107</v>
      </c>
      <c r="R2810" s="82"/>
      <c r="S2810" s="82"/>
      <c r="T2810" s="82">
        <v>1</v>
      </c>
      <c r="U2810" s="82"/>
      <c r="V2810" s="82"/>
      <c r="W2810" s="82"/>
      <c r="X2810" s="82"/>
      <c r="Y2810" s="82"/>
      <c r="Z2810" s="82"/>
      <c r="AA2810" s="82"/>
      <c r="AB2810" s="82"/>
      <c r="AC2810" s="82"/>
      <c r="AD2810" s="85" t="str">
        <f>IF(A2810&lt;&gt;"",IF(D2810="DIRECCIÓN_DE_TRANSFERENCIAS","280 0031",VLOOKUP(C2810,NIVELES!$A$14:$B$105,2,0)),"")</f>
        <v>280 5730</v>
      </c>
      <c r="AE2810" s="86" t="s">
        <v>322</v>
      </c>
      <c r="AF2810" s="86" t="s">
        <v>544</v>
      </c>
      <c r="AG2810" s="79" t="str">
        <f>+IF(AF2810&lt;&gt;"",VLOOKUP(AF2810,NIVELES!$A$666:$B$673,2,0),"")</f>
        <v>PROTECCIÓN_SOCIAL_A_LA_FAMILIA._ASEGURAMIENTO_NO_CONTRIBUTIVO_E_INCLUSIÓN_ECONÓMICA_Y_MOVILIDAD_SOCIAL</v>
      </c>
      <c r="AH2810" s="78" t="s">
        <v>513</v>
      </c>
      <c r="AI2810" s="79" t="str">
        <f>IF(AH2810&lt;&gt;"",VLOOKUP(CONCATENATE(AG2810,AH2810),NIVELES!$B$676:$C$745,2,0),"")</f>
        <v>Acompañamiento Familiar</v>
      </c>
      <c r="AJ2810" s="78" t="s">
        <v>517</v>
      </c>
      <c r="AK2810" s="79" t="str">
        <f>+IF(AJ2810&lt;&gt;"",VLOOKUP(AJ2810,NIVELES!$A$816:$B$892,2,0),"")</f>
        <v>NO APLICA</v>
      </c>
      <c r="AL2810" s="78" t="s">
        <v>554</v>
      </c>
      <c r="AM2810" s="78">
        <v>530804</v>
      </c>
      <c r="AN2810" s="79" t="str">
        <f>IF(AM2810&lt;&gt;"",+VLOOKUP(AM2810,NIVELES!$A$1652:$B$2466,2,0),"")</f>
        <v>Materiales de Oficina</v>
      </c>
      <c r="AO2810" s="87">
        <v>600</v>
      </c>
      <c r="AP2810" s="88">
        <v>0</v>
      </c>
      <c r="AQ2810" s="88">
        <v>0</v>
      </c>
      <c r="AR2810" s="88">
        <v>600</v>
      </c>
      <c r="AS2810" s="88">
        <v>0</v>
      </c>
      <c r="AT2810" s="88">
        <v>0</v>
      </c>
      <c r="AU2810" s="88">
        <v>0</v>
      </c>
      <c r="AV2810" s="88">
        <v>0</v>
      </c>
      <c r="AW2810" s="88">
        <v>0</v>
      </c>
      <c r="AX2810" s="88">
        <v>0</v>
      </c>
      <c r="AY2810" s="88">
        <v>0</v>
      </c>
      <c r="AZ2810" s="88">
        <v>0</v>
      </c>
      <c r="BA2810" s="88">
        <v>0</v>
      </c>
      <c r="BB2810" s="89">
        <f t="shared" si="171"/>
        <v>600</v>
      </c>
      <c r="BC2810" s="90" t="str">
        <f t="shared" si="170"/>
        <v>OK</v>
      </c>
      <c r="BD2810" s="91" t="str">
        <f t="shared" si="172"/>
        <v xml:space="preserve">                  </v>
      </c>
      <c r="BE2810" s="92">
        <f t="shared" si="173"/>
        <v>1</v>
      </c>
    </row>
    <row r="2811" spans="1:57" s="74" customFormat="1" ht="50.1" customHeight="1" x14ac:dyDescent="0.2">
      <c r="A2811" s="78" t="s">
        <v>55</v>
      </c>
      <c r="B2811" s="78" t="s">
        <v>61</v>
      </c>
      <c r="C2811" s="78" t="s">
        <v>27</v>
      </c>
      <c r="D2811" s="78" t="s">
        <v>605</v>
      </c>
      <c r="E2811" s="79" t="str">
        <f>+IF(C2811&lt;&gt;"",VLOOKUP(MID(C2811,18,5),NIVELES!$A$133:$B$213,2,0),"")</f>
        <v>SANTA_ELENA</v>
      </c>
      <c r="F2811" s="80" t="s">
        <v>304</v>
      </c>
      <c r="G2811" s="81" t="str">
        <f>+IF(F2811&lt;&gt;"",VLOOKUP(F2811,NIVELES!$A$246:$C$464,3,0),"")</f>
        <v xml:space="preserve"> </v>
      </c>
      <c r="H2811" s="82" t="s">
        <v>1024</v>
      </c>
      <c r="I2811" s="78" t="s">
        <v>2201</v>
      </c>
      <c r="J2811" s="78" t="s">
        <v>2184</v>
      </c>
      <c r="K2811" s="78" t="s">
        <v>3096</v>
      </c>
      <c r="L2811" s="78" t="s">
        <v>2528</v>
      </c>
      <c r="M2811" s="78">
        <v>51</v>
      </c>
      <c r="N2811" s="78" t="s">
        <v>3108</v>
      </c>
      <c r="O2811" s="78" t="s">
        <v>2454</v>
      </c>
      <c r="P2811" s="82">
        <v>12</v>
      </c>
      <c r="Q2811" s="78" t="s">
        <v>2945</v>
      </c>
      <c r="R2811" s="82">
        <v>1</v>
      </c>
      <c r="S2811" s="82">
        <v>1</v>
      </c>
      <c r="T2811" s="82">
        <v>1</v>
      </c>
      <c r="U2811" s="82">
        <v>1</v>
      </c>
      <c r="V2811" s="82">
        <v>1</v>
      </c>
      <c r="W2811" s="82">
        <v>1</v>
      </c>
      <c r="X2811" s="82">
        <v>1</v>
      </c>
      <c r="Y2811" s="82">
        <v>1</v>
      </c>
      <c r="Z2811" s="82">
        <v>1</v>
      </c>
      <c r="AA2811" s="82">
        <v>1</v>
      </c>
      <c r="AB2811" s="82">
        <v>1</v>
      </c>
      <c r="AC2811" s="82">
        <v>1</v>
      </c>
      <c r="AD2811" s="85" t="str">
        <f>IF(A2811&lt;&gt;"",IF(D2811="DIRECCIÓN_DE_TRANSFERENCIAS","280 0031",VLOOKUP(C2811,NIVELES!$A$14:$B$105,2,0)),"")</f>
        <v>280 5730</v>
      </c>
      <c r="AE2811" s="86" t="s">
        <v>322</v>
      </c>
      <c r="AF2811" s="86" t="s">
        <v>543</v>
      </c>
      <c r="AG2811" s="79" t="str">
        <f>+IF(AF2811&lt;&gt;"",VLOOKUP(AF2811,NIVELES!$A$666:$B$673,2,0),"")</f>
        <v>DESARROLLO_INFANTIL</v>
      </c>
      <c r="AH2811" s="78" t="s">
        <v>322</v>
      </c>
      <c r="AI2811" s="79" t="str">
        <f>IF(AH2811&lt;&gt;"",VLOOKUP(CONCATENATE(AG2811,AH2811),NIVELES!$B$676:$C$745,2,0),"")</f>
        <v>Centros Infantiles Del Buen Vivir Atencion Directa -Funcionamiento Operación Y Atencion De Unidades</v>
      </c>
      <c r="AJ2811" s="78" t="s">
        <v>517</v>
      </c>
      <c r="AK2811" s="79" t="str">
        <f>+IF(AJ2811&lt;&gt;"",VLOOKUP(AJ2811,NIVELES!$A$816:$B$892,2,0),"")</f>
        <v>NO APLICA</v>
      </c>
      <c r="AL2811" s="78" t="s">
        <v>553</v>
      </c>
      <c r="AM2811" s="78">
        <v>510105</v>
      </c>
      <c r="AN2811" s="79" t="str">
        <f>IF(AM2811&lt;&gt;"",+VLOOKUP(AM2811,NIVELES!$A$1652:$B$2466,2,0),"")</f>
        <v>Remuneraciones Unificadas</v>
      </c>
      <c r="AO2811" s="87">
        <v>44904</v>
      </c>
      <c r="AP2811" s="88">
        <v>3742</v>
      </c>
      <c r="AQ2811" s="88">
        <v>3742</v>
      </c>
      <c r="AR2811" s="88">
        <v>3742</v>
      </c>
      <c r="AS2811" s="88">
        <v>3742</v>
      </c>
      <c r="AT2811" s="88">
        <v>3742</v>
      </c>
      <c r="AU2811" s="88">
        <v>3742</v>
      </c>
      <c r="AV2811" s="88">
        <v>3742</v>
      </c>
      <c r="AW2811" s="88">
        <v>3742</v>
      </c>
      <c r="AX2811" s="88">
        <v>3742</v>
      </c>
      <c r="AY2811" s="88">
        <v>3742</v>
      </c>
      <c r="AZ2811" s="88">
        <v>3742</v>
      </c>
      <c r="BA2811" s="88">
        <v>3742</v>
      </c>
      <c r="BB2811" s="89">
        <f t="shared" si="171"/>
        <v>44904</v>
      </c>
      <c r="BC2811" s="90" t="str">
        <f t="shared" si="170"/>
        <v>OK</v>
      </c>
      <c r="BD2811" s="91" t="str">
        <f t="shared" si="172"/>
        <v xml:space="preserve">                  </v>
      </c>
      <c r="BE2811" s="92">
        <f t="shared" si="173"/>
        <v>12</v>
      </c>
    </row>
    <row r="2812" spans="1:57" s="74" customFormat="1" ht="50.1" customHeight="1" x14ac:dyDescent="0.2">
      <c r="A2812" s="78" t="s">
        <v>55</v>
      </c>
      <c r="B2812" s="78" t="s">
        <v>61</v>
      </c>
      <c r="C2812" s="78" t="s">
        <v>27</v>
      </c>
      <c r="D2812" s="78" t="s">
        <v>605</v>
      </c>
      <c r="E2812" s="79" t="str">
        <f>+IF(C2812&lt;&gt;"",VLOOKUP(MID(C2812,18,5),NIVELES!$A$133:$B$213,2,0),"")</f>
        <v>SANTA_ELENA</v>
      </c>
      <c r="F2812" s="80" t="s">
        <v>304</v>
      </c>
      <c r="G2812" s="81" t="str">
        <f>+IF(F2812&lt;&gt;"",VLOOKUP(F2812,NIVELES!$A$246:$C$464,3,0),"")</f>
        <v xml:space="preserve"> </v>
      </c>
      <c r="H2812" s="82" t="s">
        <v>1024</v>
      </c>
      <c r="I2812" s="78" t="s">
        <v>2201</v>
      </c>
      <c r="J2812" s="78" t="s">
        <v>2184</v>
      </c>
      <c r="K2812" s="78" t="s">
        <v>3096</v>
      </c>
      <c r="L2812" s="78" t="s">
        <v>2528</v>
      </c>
      <c r="M2812" s="78">
        <v>51</v>
      </c>
      <c r="N2812" s="78" t="s">
        <v>3108</v>
      </c>
      <c r="O2812" s="78" t="s">
        <v>2454</v>
      </c>
      <c r="P2812" s="82">
        <v>1</v>
      </c>
      <c r="Q2812" s="78" t="s">
        <v>2945</v>
      </c>
      <c r="R2812" s="82"/>
      <c r="S2812" s="82"/>
      <c r="T2812" s="82"/>
      <c r="U2812" s="82"/>
      <c r="V2812" s="82"/>
      <c r="W2812" s="82"/>
      <c r="X2812" s="82"/>
      <c r="Y2812" s="82"/>
      <c r="Z2812" s="82"/>
      <c r="AA2812" s="82"/>
      <c r="AB2812" s="82"/>
      <c r="AC2812" s="82">
        <v>1</v>
      </c>
      <c r="AD2812" s="85" t="str">
        <f>IF(A2812&lt;&gt;"",IF(D2812="DIRECCIÓN_DE_TRANSFERENCIAS","280 0031",VLOOKUP(C2812,NIVELES!$A$14:$B$105,2,0)),"")</f>
        <v>280 5730</v>
      </c>
      <c r="AE2812" s="86" t="s">
        <v>322</v>
      </c>
      <c r="AF2812" s="86" t="s">
        <v>543</v>
      </c>
      <c r="AG2812" s="79" t="str">
        <f>+IF(AF2812&lt;&gt;"",VLOOKUP(AF2812,NIVELES!$A$666:$B$673,2,0),"")</f>
        <v>DESARROLLO_INFANTIL</v>
      </c>
      <c r="AH2812" s="78" t="s">
        <v>322</v>
      </c>
      <c r="AI2812" s="79" t="str">
        <f>IF(AH2812&lt;&gt;"",VLOOKUP(CONCATENATE(AG2812,AH2812),NIVELES!$B$676:$C$745,2,0),"")</f>
        <v>Centros Infantiles Del Buen Vivir Atencion Directa -Funcionamiento Operación Y Atencion De Unidades</v>
      </c>
      <c r="AJ2812" s="78" t="s">
        <v>517</v>
      </c>
      <c r="AK2812" s="79" t="str">
        <f>+IF(AJ2812&lt;&gt;"",VLOOKUP(AJ2812,NIVELES!$A$816:$B$892,2,0),"")</f>
        <v>NO APLICA</v>
      </c>
      <c r="AL2812" s="78" t="s">
        <v>553</v>
      </c>
      <c r="AM2812" s="78">
        <v>510203</v>
      </c>
      <c r="AN2812" s="79" t="str">
        <f>IF(AM2812&lt;&gt;"",+VLOOKUP(AM2812,NIVELES!$A$1652:$B$2466,2,0),"")</f>
        <v>Decimotercer Sueldo</v>
      </c>
      <c r="AO2812" s="87">
        <v>4502.67</v>
      </c>
      <c r="AP2812" s="88">
        <v>0</v>
      </c>
      <c r="AQ2812" s="88">
        <v>0</v>
      </c>
      <c r="AR2812" s="88">
        <v>0</v>
      </c>
      <c r="AS2812" s="88">
        <v>0</v>
      </c>
      <c r="AT2812" s="88">
        <v>0</v>
      </c>
      <c r="AU2812" s="88">
        <v>0</v>
      </c>
      <c r="AV2812" s="88">
        <v>0</v>
      </c>
      <c r="AW2812" s="88">
        <v>0</v>
      </c>
      <c r="AX2812" s="88">
        <v>0</v>
      </c>
      <c r="AY2812" s="88">
        <v>0</v>
      </c>
      <c r="AZ2812" s="88">
        <v>0</v>
      </c>
      <c r="BA2812" s="88">
        <v>4502.67</v>
      </c>
      <c r="BB2812" s="89">
        <f t="shared" si="171"/>
        <v>4502.67</v>
      </c>
      <c r="BC2812" s="90" t="str">
        <f t="shared" si="170"/>
        <v>OK</v>
      </c>
      <c r="BD2812" s="91" t="str">
        <f t="shared" si="172"/>
        <v xml:space="preserve">                  </v>
      </c>
      <c r="BE2812" s="92">
        <f t="shared" si="173"/>
        <v>1</v>
      </c>
    </row>
    <row r="2813" spans="1:57" s="74" customFormat="1" ht="50.1" customHeight="1" x14ac:dyDescent="0.2">
      <c r="A2813" s="78" t="s">
        <v>55</v>
      </c>
      <c r="B2813" s="78" t="s">
        <v>61</v>
      </c>
      <c r="C2813" s="78" t="s">
        <v>27</v>
      </c>
      <c r="D2813" s="78" t="s">
        <v>605</v>
      </c>
      <c r="E2813" s="79" t="str">
        <f>+IF(C2813&lt;&gt;"",VLOOKUP(MID(C2813,18,5),NIVELES!$A$133:$B$213,2,0),"")</f>
        <v>SANTA_ELENA</v>
      </c>
      <c r="F2813" s="80" t="s">
        <v>304</v>
      </c>
      <c r="G2813" s="81" t="str">
        <f>+IF(F2813&lt;&gt;"",VLOOKUP(F2813,NIVELES!$A$246:$C$464,3,0),"")</f>
        <v xml:space="preserve"> </v>
      </c>
      <c r="H2813" s="82" t="s">
        <v>1024</v>
      </c>
      <c r="I2813" s="78" t="s">
        <v>2201</v>
      </c>
      <c r="J2813" s="78" t="s">
        <v>2184</v>
      </c>
      <c r="K2813" s="78" t="s">
        <v>3096</v>
      </c>
      <c r="L2813" s="78" t="s">
        <v>2528</v>
      </c>
      <c r="M2813" s="78">
        <v>51</v>
      </c>
      <c r="N2813" s="78" t="s">
        <v>3108</v>
      </c>
      <c r="O2813" s="78" t="s">
        <v>2454</v>
      </c>
      <c r="P2813" s="82">
        <v>1</v>
      </c>
      <c r="Q2813" s="78" t="s">
        <v>2945</v>
      </c>
      <c r="R2813" s="82"/>
      <c r="S2813" s="82"/>
      <c r="T2813" s="82">
        <v>1</v>
      </c>
      <c r="U2813" s="82"/>
      <c r="V2813" s="82"/>
      <c r="W2813" s="82"/>
      <c r="X2813" s="82"/>
      <c r="Y2813" s="82"/>
      <c r="Z2813" s="82"/>
      <c r="AA2813" s="82"/>
      <c r="AB2813" s="82"/>
      <c r="AC2813" s="82"/>
      <c r="AD2813" s="85" t="str">
        <f>IF(A2813&lt;&gt;"",IF(D2813="DIRECCIÓN_DE_TRANSFERENCIAS","280 0031",VLOOKUP(C2813,NIVELES!$A$14:$B$105,2,0)),"")</f>
        <v>280 5730</v>
      </c>
      <c r="AE2813" s="86" t="s">
        <v>322</v>
      </c>
      <c r="AF2813" s="86" t="s">
        <v>543</v>
      </c>
      <c r="AG2813" s="79" t="str">
        <f>+IF(AF2813&lt;&gt;"",VLOOKUP(AF2813,NIVELES!$A$666:$B$673,2,0),"")</f>
        <v>DESARROLLO_INFANTIL</v>
      </c>
      <c r="AH2813" s="78" t="s">
        <v>322</v>
      </c>
      <c r="AI2813" s="79" t="str">
        <f>IF(AH2813&lt;&gt;"",VLOOKUP(CONCATENATE(AG2813,AH2813),NIVELES!$B$676:$C$745,2,0),"")</f>
        <v>Centros Infantiles Del Buen Vivir Atencion Directa -Funcionamiento Operación Y Atencion De Unidades</v>
      </c>
      <c r="AJ2813" s="78" t="s">
        <v>517</v>
      </c>
      <c r="AK2813" s="79" t="str">
        <f>+IF(AJ2813&lt;&gt;"",VLOOKUP(AJ2813,NIVELES!$A$816:$B$892,2,0),"")</f>
        <v>NO APLICA</v>
      </c>
      <c r="AL2813" s="78" t="s">
        <v>553</v>
      </c>
      <c r="AM2813" s="78">
        <v>510204</v>
      </c>
      <c r="AN2813" s="79" t="str">
        <f>IF(AM2813&lt;&gt;"",+VLOOKUP(AM2813,NIVELES!$A$1652:$B$2466,2,0),"")</f>
        <v>Decimocuarto Sueldo</v>
      </c>
      <c r="AO2813" s="87">
        <v>2889.33</v>
      </c>
      <c r="AP2813" s="88"/>
      <c r="AQ2813" s="88"/>
      <c r="AR2813" s="88">
        <v>2889.33</v>
      </c>
      <c r="AS2813" s="88"/>
      <c r="AT2813" s="88"/>
      <c r="AU2813" s="88"/>
      <c r="AV2813" s="88"/>
      <c r="AW2813" s="88"/>
      <c r="AX2813" s="88"/>
      <c r="AY2813" s="88"/>
      <c r="AZ2813" s="88"/>
      <c r="BA2813" s="88"/>
      <c r="BB2813" s="89">
        <f t="shared" si="171"/>
        <v>2889.33</v>
      </c>
      <c r="BC2813" s="90" t="str">
        <f t="shared" si="170"/>
        <v>OK</v>
      </c>
      <c r="BD2813" s="91" t="str">
        <f t="shared" si="172"/>
        <v xml:space="preserve">                  </v>
      </c>
      <c r="BE2813" s="92">
        <f t="shared" si="173"/>
        <v>1</v>
      </c>
    </row>
    <row r="2814" spans="1:57" s="74" customFormat="1" ht="50.1" customHeight="1" x14ac:dyDescent="0.2">
      <c r="A2814" s="78" t="s">
        <v>55</v>
      </c>
      <c r="B2814" s="78" t="s">
        <v>61</v>
      </c>
      <c r="C2814" s="78" t="s">
        <v>27</v>
      </c>
      <c r="D2814" s="78" t="s">
        <v>605</v>
      </c>
      <c r="E2814" s="79" t="str">
        <f>+IF(C2814&lt;&gt;"",VLOOKUP(MID(C2814,18,5),NIVELES!$A$133:$B$213,2,0),"")</f>
        <v>SANTA_ELENA</v>
      </c>
      <c r="F2814" s="80" t="s">
        <v>304</v>
      </c>
      <c r="G2814" s="81" t="str">
        <f>+IF(F2814&lt;&gt;"",VLOOKUP(F2814,NIVELES!$A$246:$C$464,3,0),"")</f>
        <v xml:space="preserve"> </v>
      </c>
      <c r="H2814" s="82" t="s">
        <v>1024</v>
      </c>
      <c r="I2814" s="78" t="s">
        <v>2201</v>
      </c>
      <c r="J2814" s="78" t="s">
        <v>2184</v>
      </c>
      <c r="K2814" s="78" t="s">
        <v>3096</v>
      </c>
      <c r="L2814" s="78" t="s">
        <v>2528</v>
      </c>
      <c r="M2814" s="78">
        <v>51</v>
      </c>
      <c r="N2814" s="78" t="s">
        <v>3108</v>
      </c>
      <c r="O2814" s="78" t="s">
        <v>2454</v>
      </c>
      <c r="P2814" s="82">
        <v>12</v>
      </c>
      <c r="Q2814" s="78" t="s">
        <v>2945</v>
      </c>
      <c r="R2814" s="82">
        <v>1</v>
      </c>
      <c r="S2814" s="82">
        <v>1</v>
      </c>
      <c r="T2814" s="82">
        <v>1</v>
      </c>
      <c r="U2814" s="82">
        <v>1</v>
      </c>
      <c r="V2814" s="82">
        <v>1</v>
      </c>
      <c r="W2814" s="82">
        <v>1</v>
      </c>
      <c r="X2814" s="82">
        <v>1</v>
      </c>
      <c r="Y2814" s="82">
        <v>1</v>
      </c>
      <c r="Z2814" s="82">
        <v>1</v>
      </c>
      <c r="AA2814" s="82">
        <v>1</v>
      </c>
      <c r="AB2814" s="82">
        <v>1</v>
      </c>
      <c r="AC2814" s="82">
        <v>1</v>
      </c>
      <c r="AD2814" s="85" t="str">
        <f>IF(A2814&lt;&gt;"",IF(D2814="DIRECCIÓN_DE_TRANSFERENCIAS","280 0031",VLOOKUP(C2814,NIVELES!$A$14:$B$105,2,0)),"")</f>
        <v>280 5730</v>
      </c>
      <c r="AE2814" s="86" t="s">
        <v>322</v>
      </c>
      <c r="AF2814" s="86" t="s">
        <v>543</v>
      </c>
      <c r="AG2814" s="79" t="str">
        <f>+IF(AF2814&lt;&gt;"",VLOOKUP(AF2814,NIVELES!$A$666:$B$673,2,0),"")</f>
        <v>DESARROLLO_INFANTIL</v>
      </c>
      <c r="AH2814" s="78" t="s">
        <v>322</v>
      </c>
      <c r="AI2814" s="79" t="str">
        <f>IF(AH2814&lt;&gt;"",VLOOKUP(CONCATENATE(AG2814,AH2814),NIVELES!$B$676:$C$745,2,0),"")</f>
        <v>Centros Infantiles Del Buen Vivir Atencion Directa -Funcionamiento Operación Y Atencion De Unidades</v>
      </c>
      <c r="AJ2814" s="78" t="s">
        <v>517</v>
      </c>
      <c r="AK2814" s="79" t="str">
        <f>+IF(AJ2814&lt;&gt;"",VLOOKUP(AJ2814,NIVELES!$A$816:$B$892,2,0),"")</f>
        <v>NO APLICA</v>
      </c>
      <c r="AL2814" s="78" t="s">
        <v>553</v>
      </c>
      <c r="AM2814" s="78">
        <v>510510</v>
      </c>
      <c r="AN2814" s="79" t="str">
        <f>IF(AM2814&lt;&gt;"",+VLOOKUP(AM2814,NIVELES!$A$1652:$B$2466,2,0),"")</f>
        <v>Servicios Personales por Contrato</v>
      </c>
      <c r="AO2814" s="87">
        <v>12870</v>
      </c>
      <c r="AP2814" s="88">
        <v>1072.5</v>
      </c>
      <c r="AQ2814" s="88">
        <v>1072.5</v>
      </c>
      <c r="AR2814" s="88">
        <v>1072.5</v>
      </c>
      <c r="AS2814" s="88">
        <v>1072.5</v>
      </c>
      <c r="AT2814" s="88">
        <v>1072.5</v>
      </c>
      <c r="AU2814" s="88">
        <v>1072.5</v>
      </c>
      <c r="AV2814" s="88">
        <v>1072.5</v>
      </c>
      <c r="AW2814" s="88">
        <v>1072.5</v>
      </c>
      <c r="AX2814" s="88">
        <v>1072.5</v>
      </c>
      <c r="AY2814" s="88">
        <v>1072.5</v>
      </c>
      <c r="AZ2814" s="88">
        <v>1072.5</v>
      </c>
      <c r="BA2814" s="88">
        <v>1072.5</v>
      </c>
      <c r="BB2814" s="89">
        <f t="shared" si="171"/>
        <v>12870</v>
      </c>
      <c r="BC2814" s="90" t="str">
        <f t="shared" si="170"/>
        <v>OK</v>
      </c>
      <c r="BD2814" s="91" t="str">
        <f t="shared" si="172"/>
        <v xml:space="preserve">                  </v>
      </c>
      <c r="BE2814" s="92">
        <f t="shared" si="173"/>
        <v>12</v>
      </c>
    </row>
    <row r="2815" spans="1:57" s="74" customFormat="1" ht="50.1" customHeight="1" x14ac:dyDescent="0.2">
      <c r="A2815" s="78" t="s">
        <v>55</v>
      </c>
      <c r="B2815" s="78" t="s">
        <v>61</v>
      </c>
      <c r="C2815" s="78" t="s">
        <v>27</v>
      </c>
      <c r="D2815" s="78" t="s">
        <v>605</v>
      </c>
      <c r="E2815" s="79" t="str">
        <f>+IF(C2815&lt;&gt;"",VLOOKUP(MID(C2815,18,5),NIVELES!$A$133:$B$213,2,0),"")</f>
        <v>SANTA_ELENA</v>
      </c>
      <c r="F2815" s="80" t="s">
        <v>304</v>
      </c>
      <c r="G2815" s="81" t="str">
        <f>+IF(F2815&lt;&gt;"",VLOOKUP(F2815,NIVELES!$A$246:$C$464,3,0),"")</f>
        <v xml:space="preserve"> </v>
      </c>
      <c r="H2815" s="82" t="s">
        <v>1024</v>
      </c>
      <c r="I2815" s="78" t="s">
        <v>2201</v>
      </c>
      <c r="J2815" s="78" t="s">
        <v>2184</v>
      </c>
      <c r="K2815" s="78" t="s">
        <v>3096</v>
      </c>
      <c r="L2815" s="78" t="s">
        <v>2528</v>
      </c>
      <c r="M2815" s="78">
        <v>51</v>
      </c>
      <c r="N2815" s="78" t="s">
        <v>3108</v>
      </c>
      <c r="O2815" s="78" t="s">
        <v>2454</v>
      </c>
      <c r="P2815" s="82">
        <v>12</v>
      </c>
      <c r="Q2815" s="78" t="s">
        <v>2945</v>
      </c>
      <c r="R2815" s="82">
        <v>1</v>
      </c>
      <c r="S2815" s="82">
        <v>1</v>
      </c>
      <c r="T2815" s="82">
        <v>1</v>
      </c>
      <c r="U2815" s="82">
        <v>1</v>
      </c>
      <c r="V2815" s="82">
        <v>1</v>
      </c>
      <c r="W2815" s="82">
        <v>1</v>
      </c>
      <c r="X2815" s="82">
        <v>1</v>
      </c>
      <c r="Y2815" s="82">
        <v>1</v>
      </c>
      <c r="Z2815" s="82">
        <v>1</v>
      </c>
      <c r="AA2815" s="82">
        <v>1</v>
      </c>
      <c r="AB2815" s="82">
        <v>1</v>
      </c>
      <c r="AC2815" s="82">
        <v>1</v>
      </c>
      <c r="AD2815" s="85" t="str">
        <f>IF(A2815&lt;&gt;"",IF(D2815="DIRECCIÓN_DE_TRANSFERENCIAS","280 0031",VLOOKUP(C2815,NIVELES!$A$14:$B$105,2,0)),"")</f>
        <v>280 5730</v>
      </c>
      <c r="AE2815" s="86" t="s">
        <v>322</v>
      </c>
      <c r="AF2815" s="86" t="s">
        <v>543</v>
      </c>
      <c r="AG2815" s="79" t="str">
        <f>+IF(AF2815&lt;&gt;"",VLOOKUP(AF2815,NIVELES!$A$666:$B$673,2,0),"")</f>
        <v>DESARROLLO_INFANTIL</v>
      </c>
      <c r="AH2815" s="78" t="s">
        <v>322</v>
      </c>
      <c r="AI2815" s="79" t="str">
        <f>IF(AH2815&lt;&gt;"",VLOOKUP(CONCATENATE(AG2815,AH2815),NIVELES!$B$676:$C$745,2,0),"")</f>
        <v>Centros Infantiles Del Buen Vivir Atencion Directa -Funcionamiento Operación Y Atencion De Unidades</v>
      </c>
      <c r="AJ2815" s="78" t="s">
        <v>517</v>
      </c>
      <c r="AK2815" s="79" t="str">
        <f>+IF(AJ2815&lt;&gt;"",VLOOKUP(AJ2815,NIVELES!$A$816:$B$892,2,0),"")</f>
        <v>NO APLICA</v>
      </c>
      <c r="AL2815" s="78" t="s">
        <v>553</v>
      </c>
      <c r="AM2815" s="78">
        <v>510601</v>
      </c>
      <c r="AN2815" s="79" t="str">
        <f>IF(AM2815&lt;&gt;"",+VLOOKUP(AM2815,NIVELES!$A$1652:$B$2466,2,0),"")</f>
        <v>Aporte Patronal</v>
      </c>
      <c r="AO2815" s="87">
        <v>5214.09</v>
      </c>
      <c r="AP2815" s="88">
        <v>434.50749999999999</v>
      </c>
      <c r="AQ2815" s="88">
        <v>434.50749999999999</v>
      </c>
      <c r="AR2815" s="88">
        <v>434.50749999999999</v>
      </c>
      <c r="AS2815" s="88">
        <v>434.50749999999999</v>
      </c>
      <c r="AT2815" s="88">
        <v>434.50749999999999</v>
      </c>
      <c r="AU2815" s="88">
        <v>434.50749999999999</v>
      </c>
      <c r="AV2815" s="88">
        <v>434.50749999999999</v>
      </c>
      <c r="AW2815" s="88">
        <v>434.50749999999999</v>
      </c>
      <c r="AX2815" s="88">
        <v>434.50749999999999</v>
      </c>
      <c r="AY2815" s="88">
        <v>434.50749999999999</v>
      </c>
      <c r="AZ2815" s="88">
        <v>434.50749999999999</v>
      </c>
      <c r="BA2815" s="88">
        <v>434.50749999999999</v>
      </c>
      <c r="BB2815" s="89">
        <f t="shared" si="171"/>
        <v>5214.09</v>
      </c>
      <c r="BC2815" s="90" t="str">
        <f t="shared" si="170"/>
        <v>OK</v>
      </c>
      <c r="BD2815" s="91" t="str">
        <f t="shared" si="172"/>
        <v xml:space="preserve">                  </v>
      </c>
      <c r="BE2815" s="92">
        <f t="shared" si="173"/>
        <v>12</v>
      </c>
    </row>
    <row r="2816" spans="1:57" s="74" customFormat="1" ht="50.1" customHeight="1" x14ac:dyDescent="0.2">
      <c r="A2816" s="78" t="s">
        <v>55</v>
      </c>
      <c r="B2816" s="78" t="s">
        <v>61</v>
      </c>
      <c r="C2816" s="78" t="s">
        <v>27</v>
      </c>
      <c r="D2816" s="78" t="s">
        <v>605</v>
      </c>
      <c r="E2816" s="79" t="str">
        <f>+IF(C2816&lt;&gt;"",VLOOKUP(MID(C2816,18,5),NIVELES!$A$133:$B$213,2,0),"")</f>
        <v>SANTA_ELENA</v>
      </c>
      <c r="F2816" s="80" t="s">
        <v>304</v>
      </c>
      <c r="G2816" s="81" t="str">
        <f>+IF(F2816&lt;&gt;"",VLOOKUP(F2816,NIVELES!$A$246:$C$464,3,0),"")</f>
        <v xml:space="preserve"> </v>
      </c>
      <c r="H2816" s="82" t="s">
        <v>1024</v>
      </c>
      <c r="I2816" s="78" t="s">
        <v>2201</v>
      </c>
      <c r="J2816" s="78" t="s">
        <v>2184</v>
      </c>
      <c r="K2816" s="78" t="s">
        <v>3096</v>
      </c>
      <c r="L2816" s="78" t="s">
        <v>2528</v>
      </c>
      <c r="M2816" s="78">
        <v>51</v>
      </c>
      <c r="N2816" s="78" t="s">
        <v>3108</v>
      </c>
      <c r="O2816" s="78" t="s">
        <v>2454</v>
      </c>
      <c r="P2816" s="82">
        <v>12</v>
      </c>
      <c r="Q2816" s="78" t="s">
        <v>2945</v>
      </c>
      <c r="R2816" s="82">
        <v>1</v>
      </c>
      <c r="S2816" s="82">
        <v>1</v>
      </c>
      <c r="T2816" s="82">
        <v>1</v>
      </c>
      <c r="U2816" s="82">
        <v>1</v>
      </c>
      <c r="V2816" s="82">
        <v>1</v>
      </c>
      <c r="W2816" s="82">
        <v>1</v>
      </c>
      <c r="X2816" s="82">
        <v>1</v>
      </c>
      <c r="Y2816" s="82">
        <v>1</v>
      </c>
      <c r="Z2816" s="82">
        <v>1</v>
      </c>
      <c r="AA2816" s="82">
        <v>1</v>
      </c>
      <c r="AB2816" s="82">
        <v>1</v>
      </c>
      <c r="AC2816" s="82">
        <v>1</v>
      </c>
      <c r="AD2816" s="85" t="str">
        <f>IF(A2816&lt;&gt;"",IF(D2816="DIRECCIÓN_DE_TRANSFERENCIAS","280 0031",VLOOKUP(C2816,NIVELES!$A$14:$B$105,2,0)),"")</f>
        <v>280 5730</v>
      </c>
      <c r="AE2816" s="86" t="s">
        <v>322</v>
      </c>
      <c r="AF2816" s="86" t="s">
        <v>543</v>
      </c>
      <c r="AG2816" s="79" t="str">
        <f>+IF(AF2816&lt;&gt;"",VLOOKUP(AF2816,NIVELES!$A$666:$B$673,2,0),"")</f>
        <v>DESARROLLO_INFANTIL</v>
      </c>
      <c r="AH2816" s="78" t="s">
        <v>322</v>
      </c>
      <c r="AI2816" s="79" t="str">
        <f>IF(AH2816&lt;&gt;"",VLOOKUP(CONCATENATE(AG2816,AH2816),NIVELES!$B$676:$C$745,2,0),"")</f>
        <v>Centros Infantiles Del Buen Vivir Atencion Directa -Funcionamiento Operación Y Atencion De Unidades</v>
      </c>
      <c r="AJ2816" s="78" t="s">
        <v>517</v>
      </c>
      <c r="AK2816" s="79" t="str">
        <f>+IF(AJ2816&lt;&gt;"",VLOOKUP(AJ2816,NIVELES!$A$816:$B$892,2,0),"")</f>
        <v>NO APLICA</v>
      </c>
      <c r="AL2816" s="78" t="s">
        <v>553</v>
      </c>
      <c r="AM2816" s="78">
        <v>510602</v>
      </c>
      <c r="AN2816" s="79" t="str">
        <f>IF(AM2816&lt;&gt;"",+VLOOKUP(AM2816,NIVELES!$A$1652:$B$2466,2,0),"")</f>
        <v>Fondo de Reserva</v>
      </c>
      <c r="AO2816" s="87">
        <v>4502.67</v>
      </c>
      <c r="AP2816" s="88">
        <v>375.22250000000003</v>
      </c>
      <c r="AQ2816" s="88">
        <v>375.22250000000003</v>
      </c>
      <c r="AR2816" s="88">
        <v>375.22250000000003</v>
      </c>
      <c r="AS2816" s="88">
        <v>375.22250000000003</v>
      </c>
      <c r="AT2816" s="88">
        <v>375.22250000000003</v>
      </c>
      <c r="AU2816" s="88">
        <v>375.22250000000003</v>
      </c>
      <c r="AV2816" s="88">
        <v>375.22250000000003</v>
      </c>
      <c r="AW2816" s="88">
        <v>375.22250000000003</v>
      </c>
      <c r="AX2816" s="88">
        <v>375.22250000000003</v>
      </c>
      <c r="AY2816" s="88">
        <v>375.22250000000003</v>
      </c>
      <c r="AZ2816" s="88">
        <v>375.22250000000003</v>
      </c>
      <c r="BA2816" s="88">
        <v>375.22250000000003</v>
      </c>
      <c r="BB2816" s="89">
        <f t="shared" si="171"/>
        <v>4502.6699999999992</v>
      </c>
      <c r="BC2816" s="90" t="str">
        <f t="shared" si="170"/>
        <v>OK</v>
      </c>
      <c r="BD2816" s="91" t="str">
        <f t="shared" si="172"/>
        <v xml:space="preserve">                  </v>
      </c>
      <c r="BE2816" s="92">
        <f t="shared" si="173"/>
        <v>12</v>
      </c>
    </row>
    <row r="2817" spans="1:57" s="74" customFormat="1" ht="50.1" customHeight="1" x14ac:dyDescent="0.2">
      <c r="A2817" s="78" t="s">
        <v>55</v>
      </c>
      <c r="B2817" s="78" t="s">
        <v>61</v>
      </c>
      <c r="C2817" s="78" t="s">
        <v>27</v>
      </c>
      <c r="D2817" s="78" t="s">
        <v>605</v>
      </c>
      <c r="E2817" s="79" t="str">
        <f>+IF(C2817&lt;&gt;"",VLOOKUP(MID(C2817,18,5),NIVELES!$A$133:$B$213,2,0),"")</f>
        <v>SANTA_ELENA</v>
      </c>
      <c r="F2817" s="80" t="s">
        <v>304</v>
      </c>
      <c r="G2817" s="81" t="str">
        <f>+IF(F2817&lt;&gt;"",VLOOKUP(F2817,NIVELES!$A$246:$C$464,3,0),"")</f>
        <v xml:space="preserve"> </v>
      </c>
      <c r="H2817" s="82" t="s">
        <v>1024</v>
      </c>
      <c r="I2817" s="78" t="s">
        <v>2201</v>
      </c>
      <c r="J2817" s="78" t="s">
        <v>2184</v>
      </c>
      <c r="K2817" s="78" t="s">
        <v>3096</v>
      </c>
      <c r="L2817" s="78" t="s">
        <v>2528</v>
      </c>
      <c r="M2817" s="78">
        <v>51</v>
      </c>
      <c r="N2817" s="78" t="s">
        <v>3108</v>
      </c>
      <c r="O2817" s="78" t="s">
        <v>2174</v>
      </c>
      <c r="P2817" s="82">
        <v>12</v>
      </c>
      <c r="Q2817" s="78" t="s">
        <v>3005</v>
      </c>
      <c r="R2817" s="82">
        <v>1</v>
      </c>
      <c r="S2817" s="82">
        <v>1</v>
      </c>
      <c r="T2817" s="82">
        <v>1</v>
      </c>
      <c r="U2817" s="82">
        <v>1</v>
      </c>
      <c r="V2817" s="82">
        <v>1</v>
      </c>
      <c r="W2817" s="82">
        <v>1</v>
      </c>
      <c r="X2817" s="82">
        <v>1</v>
      </c>
      <c r="Y2817" s="82">
        <v>1</v>
      </c>
      <c r="Z2817" s="82">
        <v>1</v>
      </c>
      <c r="AA2817" s="82">
        <v>1</v>
      </c>
      <c r="AB2817" s="82">
        <v>1</v>
      </c>
      <c r="AC2817" s="82">
        <v>1</v>
      </c>
      <c r="AD2817" s="85" t="str">
        <f>IF(A2817&lt;&gt;"",IF(D2817="DIRECCIÓN_DE_TRANSFERENCIAS","280 0031",VLOOKUP(C2817,NIVELES!$A$14:$B$105,2,0)),"")</f>
        <v>280 5730</v>
      </c>
      <c r="AE2817" s="86" t="s">
        <v>322</v>
      </c>
      <c r="AF2817" s="86" t="s">
        <v>543</v>
      </c>
      <c r="AG2817" s="79" t="str">
        <f>+IF(AF2817&lt;&gt;"",VLOOKUP(AF2817,NIVELES!$A$666:$B$673,2,0),"")</f>
        <v>DESARROLLO_INFANTIL</v>
      </c>
      <c r="AH2817" s="78" t="s">
        <v>322</v>
      </c>
      <c r="AI2817" s="79" t="str">
        <f>IF(AH2817&lt;&gt;"",VLOOKUP(CONCATENATE(AG2817,AH2817),NIVELES!$B$676:$C$745,2,0),"")</f>
        <v>Centros Infantiles Del Buen Vivir Atencion Directa -Funcionamiento Operación Y Atencion De Unidades</v>
      </c>
      <c r="AJ2817" s="78" t="s">
        <v>387</v>
      </c>
      <c r="AK2817" s="79" t="str">
        <f>+IF(AJ2817&lt;&gt;"",VLOOKUP(AJ2817,NIVELES!$A$816:$B$892,2,0),"")</f>
        <v>ASEGURAR EL DESARROLLO INFANTIL Y LA EDUCACIÓN INTEGRAL, CON CALIDAD Y CALIDEZ PARA TODOS LOS NIÑOS, NIÑAS Y ADOLESCENTES</v>
      </c>
      <c r="AL2817" s="78" t="s">
        <v>554</v>
      </c>
      <c r="AM2817" s="78">
        <v>530101</v>
      </c>
      <c r="AN2817" s="79" t="str">
        <f>IF(AM2817&lt;&gt;"",+VLOOKUP(AM2817,NIVELES!$A$1652:$B$2466,2,0),"")</f>
        <v>Agua Potable</v>
      </c>
      <c r="AO2817" s="87">
        <v>877.9</v>
      </c>
      <c r="AP2817" s="88">
        <v>73.16</v>
      </c>
      <c r="AQ2817" s="88">
        <v>73.16</v>
      </c>
      <c r="AR2817" s="88">
        <v>73.16</v>
      </c>
      <c r="AS2817" s="88">
        <v>73.16</v>
      </c>
      <c r="AT2817" s="88">
        <v>73.16</v>
      </c>
      <c r="AU2817" s="88">
        <v>73.16</v>
      </c>
      <c r="AV2817" s="88">
        <v>73.16</v>
      </c>
      <c r="AW2817" s="88">
        <v>73.16</v>
      </c>
      <c r="AX2817" s="88">
        <v>73.16</v>
      </c>
      <c r="AY2817" s="88">
        <v>73.16</v>
      </c>
      <c r="AZ2817" s="88">
        <v>73.16</v>
      </c>
      <c r="BA2817" s="88">
        <v>73.14</v>
      </c>
      <c r="BB2817" s="89">
        <f t="shared" si="171"/>
        <v>877.89999999999975</v>
      </c>
      <c r="BC2817" s="90" t="str">
        <f t="shared" si="170"/>
        <v>OK</v>
      </c>
      <c r="BD2817" s="91" t="str">
        <f t="shared" si="172"/>
        <v xml:space="preserve">                  </v>
      </c>
      <c r="BE2817" s="92">
        <f t="shared" si="173"/>
        <v>12</v>
      </c>
    </row>
    <row r="2818" spans="1:57" s="74" customFormat="1" ht="50.1" customHeight="1" x14ac:dyDescent="0.2">
      <c r="A2818" s="78" t="s">
        <v>55</v>
      </c>
      <c r="B2818" s="78" t="s">
        <v>61</v>
      </c>
      <c r="C2818" s="78" t="s">
        <v>27</v>
      </c>
      <c r="D2818" s="78" t="s">
        <v>605</v>
      </c>
      <c r="E2818" s="79" t="str">
        <f>+IF(C2818&lt;&gt;"",VLOOKUP(MID(C2818,18,5),NIVELES!$A$133:$B$213,2,0),"")</f>
        <v>SANTA_ELENA</v>
      </c>
      <c r="F2818" s="80" t="s">
        <v>304</v>
      </c>
      <c r="G2818" s="81" t="str">
        <f>+IF(F2818&lt;&gt;"",VLOOKUP(F2818,NIVELES!$A$246:$C$464,3,0),"")</f>
        <v xml:space="preserve"> </v>
      </c>
      <c r="H2818" s="82" t="s">
        <v>1024</v>
      </c>
      <c r="I2818" s="78" t="s">
        <v>2201</v>
      </c>
      <c r="J2818" s="78" t="s">
        <v>2184</v>
      </c>
      <c r="K2818" s="78" t="s">
        <v>3096</v>
      </c>
      <c r="L2818" s="78" t="s">
        <v>2528</v>
      </c>
      <c r="M2818" s="78">
        <v>51</v>
      </c>
      <c r="N2818" s="78" t="s">
        <v>3108</v>
      </c>
      <c r="O2818" s="78" t="s">
        <v>2174</v>
      </c>
      <c r="P2818" s="82">
        <v>12</v>
      </c>
      <c r="Q2818" s="78" t="s">
        <v>3006</v>
      </c>
      <c r="R2818" s="82">
        <v>1</v>
      </c>
      <c r="S2818" s="82">
        <v>1</v>
      </c>
      <c r="T2818" s="82">
        <v>1</v>
      </c>
      <c r="U2818" s="82">
        <v>1</v>
      </c>
      <c r="V2818" s="82">
        <v>1</v>
      </c>
      <c r="W2818" s="82">
        <v>1</v>
      </c>
      <c r="X2818" s="82">
        <v>1</v>
      </c>
      <c r="Y2818" s="82">
        <v>1</v>
      </c>
      <c r="Z2818" s="82">
        <v>1</v>
      </c>
      <c r="AA2818" s="82">
        <v>1</v>
      </c>
      <c r="AB2818" s="82">
        <v>1</v>
      </c>
      <c r="AC2818" s="82">
        <v>1</v>
      </c>
      <c r="AD2818" s="85" t="str">
        <f>IF(A2818&lt;&gt;"",IF(D2818="DIRECCIÓN_DE_TRANSFERENCIAS","280 0031",VLOOKUP(C2818,NIVELES!$A$14:$B$105,2,0)),"")</f>
        <v>280 5730</v>
      </c>
      <c r="AE2818" s="86" t="s">
        <v>322</v>
      </c>
      <c r="AF2818" s="86" t="s">
        <v>543</v>
      </c>
      <c r="AG2818" s="79" t="str">
        <f>+IF(AF2818&lt;&gt;"",VLOOKUP(AF2818,NIVELES!$A$666:$B$673,2,0),"")</f>
        <v>DESARROLLO_INFANTIL</v>
      </c>
      <c r="AH2818" s="78" t="s">
        <v>322</v>
      </c>
      <c r="AI2818" s="79" t="str">
        <f>IF(AH2818&lt;&gt;"",VLOOKUP(CONCATENATE(AG2818,AH2818),NIVELES!$B$676:$C$745,2,0),"")</f>
        <v>Centros Infantiles Del Buen Vivir Atencion Directa -Funcionamiento Operación Y Atencion De Unidades</v>
      </c>
      <c r="AJ2818" s="78" t="s">
        <v>387</v>
      </c>
      <c r="AK2818" s="79" t="str">
        <f>+IF(AJ2818&lt;&gt;"",VLOOKUP(AJ2818,NIVELES!$A$816:$B$892,2,0),"")</f>
        <v>ASEGURAR EL DESARROLLO INFANTIL Y LA EDUCACIÓN INTEGRAL, CON CALIDAD Y CALIDEZ PARA TODOS LOS NIÑOS, NIÑAS Y ADOLESCENTES</v>
      </c>
      <c r="AL2818" s="78" t="s">
        <v>554</v>
      </c>
      <c r="AM2818" s="78">
        <v>530104</v>
      </c>
      <c r="AN2818" s="79" t="str">
        <f>IF(AM2818&lt;&gt;"",+VLOOKUP(AM2818,NIVELES!$A$1652:$B$2466,2,0),"")</f>
        <v>Energía Eléctrica</v>
      </c>
      <c r="AO2818" s="87">
        <v>733.4</v>
      </c>
      <c r="AP2818" s="88">
        <v>61.12</v>
      </c>
      <c r="AQ2818" s="88">
        <v>61.12</v>
      </c>
      <c r="AR2818" s="88">
        <v>61.12</v>
      </c>
      <c r="AS2818" s="88">
        <v>61.12</v>
      </c>
      <c r="AT2818" s="88">
        <v>61.12</v>
      </c>
      <c r="AU2818" s="88">
        <v>61.12</v>
      </c>
      <c r="AV2818" s="88">
        <v>61.12</v>
      </c>
      <c r="AW2818" s="88">
        <v>61.12</v>
      </c>
      <c r="AX2818" s="88">
        <v>61.12</v>
      </c>
      <c r="AY2818" s="88">
        <v>61.12</v>
      </c>
      <c r="AZ2818" s="88">
        <v>61.12</v>
      </c>
      <c r="BA2818" s="88">
        <v>61.08</v>
      </c>
      <c r="BB2818" s="89">
        <f t="shared" si="171"/>
        <v>733.4</v>
      </c>
      <c r="BC2818" s="90" t="str">
        <f t="shared" si="170"/>
        <v>OK</v>
      </c>
      <c r="BD2818" s="91" t="str">
        <f t="shared" si="172"/>
        <v xml:space="preserve">                  </v>
      </c>
      <c r="BE2818" s="92">
        <f t="shared" si="173"/>
        <v>12</v>
      </c>
    </row>
    <row r="2819" spans="1:57" s="74" customFormat="1" ht="50.1" customHeight="1" x14ac:dyDescent="0.2">
      <c r="A2819" s="78" t="s">
        <v>55</v>
      </c>
      <c r="B2819" s="78" t="s">
        <v>61</v>
      </c>
      <c r="C2819" s="78" t="s">
        <v>27</v>
      </c>
      <c r="D2819" s="78" t="s">
        <v>605</v>
      </c>
      <c r="E2819" s="79" t="str">
        <f>+IF(C2819&lt;&gt;"",VLOOKUP(MID(C2819,18,5),NIVELES!$A$133:$B$213,2,0),"")</f>
        <v>SANTA_ELENA</v>
      </c>
      <c r="F2819" s="80" t="s">
        <v>304</v>
      </c>
      <c r="G2819" s="81" t="str">
        <f>+IF(F2819&lt;&gt;"",VLOOKUP(F2819,NIVELES!$A$246:$C$464,3,0),"")</f>
        <v xml:space="preserve"> </v>
      </c>
      <c r="H2819" s="82" t="s">
        <v>1024</v>
      </c>
      <c r="I2819" s="78" t="s">
        <v>2201</v>
      </c>
      <c r="J2819" s="78" t="s">
        <v>2184</v>
      </c>
      <c r="K2819" s="78" t="s">
        <v>3096</v>
      </c>
      <c r="L2819" s="78" t="s">
        <v>2528</v>
      </c>
      <c r="M2819" s="78">
        <v>51</v>
      </c>
      <c r="N2819" s="78" t="s">
        <v>3108</v>
      </c>
      <c r="O2819" s="78" t="s">
        <v>2174</v>
      </c>
      <c r="P2819" s="82">
        <v>12</v>
      </c>
      <c r="Q2819" s="78" t="s">
        <v>2991</v>
      </c>
      <c r="R2819" s="82">
        <v>1</v>
      </c>
      <c r="S2819" s="82">
        <v>1</v>
      </c>
      <c r="T2819" s="82">
        <v>1</v>
      </c>
      <c r="U2819" s="82">
        <v>1</v>
      </c>
      <c r="V2819" s="82">
        <v>1</v>
      </c>
      <c r="W2819" s="82">
        <v>1</v>
      </c>
      <c r="X2819" s="82">
        <v>1</v>
      </c>
      <c r="Y2819" s="82">
        <v>1</v>
      </c>
      <c r="Z2819" s="82">
        <v>1</v>
      </c>
      <c r="AA2819" s="82">
        <v>1</v>
      </c>
      <c r="AB2819" s="82">
        <v>1</v>
      </c>
      <c r="AC2819" s="82">
        <v>1</v>
      </c>
      <c r="AD2819" s="85" t="str">
        <f>IF(A2819&lt;&gt;"",IF(D2819="DIRECCIÓN_DE_TRANSFERENCIAS","280 0031",VLOOKUP(C2819,NIVELES!$A$14:$B$105,2,0)),"")</f>
        <v>280 5730</v>
      </c>
      <c r="AE2819" s="86" t="s">
        <v>322</v>
      </c>
      <c r="AF2819" s="86" t="s">
        <v>543</v>
      </c>
      <c r="AG2819" s="79" t="str">
        <f>+IF(AF2819&lt;&gt;"",VLOOKUP(AF2819,NIVELES!$A$666:$B$673,2,0),"")</f>
        <v>DESARROLLO_INFANTIL</v>
      </c>
      <c r="AH2819" s="78" t="s">
        <v>322</v>
      </c>
      <c r="AI2819" s="79" t="str">
        <f>IF(AH2819&lt;&gt;"",VLOOKUP(CONCATENATE(AG2819,AH2819),NIVELES!$B$676:$C$745,2,0),"")</f>
        <v>Centros Infantiles Del Buen Vivir Atencion Directa -Funcionamiento Operación Y Atencion De Unidades</v>
      </c>
      <c r="AJ2819" s="78" t="s">
        <v>387</v>
      </c>
      <c r="AK2819" s="79" t="str">
        <f>+IF(AJ2819&lt;&gt;"",VLOOKUP(AJ2819,NIVELES!$A$816:$B$892,2,0),"")</f>
        <v>ASEGURAR EL DESARROLLO INFANTIL Y LA EDUCACIÓN INTEGRAL, CON CALIDAD Y CALIDEZ PARA TODOS LOS NIÑOS, NIÑAS Y ADOLESCENTES</v>
      </c>
      <c r="AL2819" s="78" t="s">
        <v>554</v>
      </c>
      <c r="AM2819" s="78">
        <v>530105</v>
      </c>
      <c r="AN2819" s="79" t="str">
        <f>IF(AM2819&lt;&gt;"",+VLOOKUP(AM2819,NIVELES!$A$1652:$B$2466,2,0),"")</f>
        <v>Telecomunicaciones</v>
      </c>
      <c r="AO2819" s="87">
        <v>470.31</v>
      </c>
      <c r="AP2819" s="88">
        <v>39.19</v>
      </c>
      <c r="AQ2819" s="88">
        <v>39.19</v>
      </c>
      <c r="AR2819" s="88">
        <v>39.19</v>
      </c>
      <c r="AS2819" s="88">
        <v>39.19</v>
      </c>
      <c r="AT2819" s="88">
        <v>39.19</v>
      </c>
      <c r="AU2819" s="88">
        <v>39.19</v>
      </c>
      <c r="AV2819" s="88">
        <v>39.19</v>
      </c>
      <c r="AW2819" s="88">
        <v>39.19</v>
      </c>
      <c r="AX2819" s="88">
        <v>39.19</v>
      </c>
      <c r="AY2819" s="88">
        <v>39.19</v>
      </c>
      <c r="AZ2819" s="88">
        <v>39.19</v>
      </c>
      <c r="BA2819" s="88">
        <v>39.22</v>
      </c>
      <c r="BB2819" s="89">
        <f t="shared" si="171"/>
        <v>470.30999999999995</v>
      </c>
      <c r="BC2819" s="90" t="str">
        <f t="shared" si="170"/>
        <v>OK</v>
      </c>
      <c r="BD2819" s="91" t="str">
        <f t="shared" si="172"/>
        <v xml:space="preserve">                  </v>
      </c>
      <c r="BE2819" s="92">
        <f t="shared" si="173"/>
        <v>12</v>
      </c>
    </row>
    <row r="2820" spans="1:57" s="74" customFormat="1" ht="50.1" customHeight="1" x14ac:dyDescent="0.2">
      <c r="A2820" s="78" t="s">
        <v>55</v>
      </c>
      <c r="B2820" s="78" t="s">
        <v>61</v>
      </c>
      <c r="C2820" s="78" t="s">
        <v>27</v>
      </c>
      <c r="D2820" s="78" t="s">
        <v>605</v>
      </c>
      <c r="E2820" s="79" t="str">
        <f>+IF(C2820&lt;&gt;"",VLOOKUP(MID(C2820,18,5),NIVELES!$A$133:$B$213,2,0),"")</f>
        <v>SANTA_ELENA</v>
      </c>
      <c r="F2820" s="80" t="s">
        <v>304</v>
      </c>
      <c r="G2820" s="81" t="str">
        <f>+IF(F2820&lt;&gt;"",VLOOKUP(F2820,NIVELES!$A$246:$C$464,3,0),"")</f>
        <v xml:space="preserve"> </v>
      </c>
      <c r="H2820" s="82" t="s">
        <v>1024</v>
      </c>
      <c r="I2820" s="78" t="s">
        <v>2201</v>
      </c>
      <c r="J2820" s="78" t="s">
        <v>2184</v>
      </c>
      <c r="K2820" s="78" t="s">
        <v>3096</v>
      </c>
      <c r="L2820" s="78" t="s">
        <v>2528</v>
      </c>
      <c r="M2820" s="78">
        <v>51</v>
      </c>
      <c r="N2820" s="78" t="s">
        <v>3108</v>
      </c>
      <c r="O2820" s="78" t="s">
        <v>2214</v>
      </c>
      <c r="P2820" s="82">
        <v>1</v>
      </c>
      <c r="Q2820" s="78" t="s">
        <v>3007</v>
      </c>
      <c r="R2820" s="82"/>
      <c r="S2820" s="82">
        <v>1</v>
      </c>
      <c r="T2820" s="82"/>
      <c r="U2820" s="82"/>
      <c r="V2820" s="82"/>
      <c r="W2820" s="82"/>
      <c r="X2820" s="82"/>
      <c r="Y2820" s="82"/>
      <c r="Z2820" s="82"/>
      <c r="AA2820" s="82"/>
      <c r="AB2820" s="82"/>
      <c r="AC2820" s="82"/>
      <c r="AD2820" s="85" t="str">
        <f>IF(A2820&lt;&gt;"",IF(D2820="DIRECCIÓN_DE_TRANSFERENCIAS","280 0031",VLOOKUP(C2820,NIVELES!$A$14:$B$105,2,0)),"")</f>
        <v>280 5730</v>
      </c>
      <c r="AE2820" s="86" t="s">
        <v>322</v>
      </c>
      <c r="AF2820" s="86" t="s">
        <v>543</v>
      </c>
      <c r="AG2820" s="79" t="str">
        <f>+IF(AF2820&lt;&gt;"",VLOOKUP(AF2820,NIVELES!$A$666:$B$673,2,0),"")</f>
        <v>DESARROLLO_INFANTIL</v>
      </c>
      <c r="AH2820" s="78" t="s">
        <v>322</v>
      </c>
      <c r="AI2820" s="79" t="str">
        <f>IF(AH2820&lt;&gt;"",VLOOKUP(CONCATENATE(AG2820,AH2820),NIVELES!$B$676:$C$745,2,0),"")</f>
        <v>Centros Infantiles Del Buen Vivir Atencion Directa -Funcionamiento Operación Y Atencion De Unidades</v>
      </c>
      <c r="AJ2820" s="78" t="s">
        <v>387</v>
      </c>
      <c r="AK2820" s="79" t="str">
        <f>+IF(AJ2820&lt;&gt;"",VLOOKUP(AJ2820,NIVELES!$A$816:$B$892,2,0),"")</f>
        <v>ASEGURAR EL DESARROLLO INFANTIL Y LA EDUCACIÓN INTEGRAL, CON CALIDAD Y CALIDEZ PARA TODOS LOS NIÑOS, NIÑAS Y ADOLESCENTES</v>
      </c>
      <c r="AL2820" s="78" t="s">
        <v>554</v>
      </c>
      <c r="AM2820" s="78">
        <v>530208</v>
      </c>
      <c r="AN2820" s="79" t="str">
        <f>IF(AM2820&lt;&gt;"",+VLOOKUP(AM2820,NIVELES!$A$1652:$B$2466,2,0),"")</f>
        <v>Servicio de Seguridad y Vigilancia</v>
      </c>
      <c r="AO2820" s="87">
        <v>3330</v>
      </c>
      <c r="AP2820" s="88">
        <v>0</v>
      </c>
      <c r="AQ2820" s="88">
        <v>0</v>
      </c>
      <c r="AR2820" s="88">
        <v>333</v>
      </c>
      <c r="AS2820" s="88">
        <v>333</v>
      </c>
      <c r="AT2820" s="88">
        <v>333</v>
      </c>
      <c r="AU2820" s="88">
        <v>333</v>
      </c>
      <c r="AV2820" s="88">
        <v>333</v>
      </c>
      <c r="AW2820" s="88">
        <v>333</v>
      </c>
      <c r="AX2820" s="88">
        <v>333</v>
      </c>
      <c r="AY2820" s="88">
        <v>333</v>
      </c>
      <c r="AZ2820" s="88">
        <v>333</v>
      </c>
      <c r="BA2820" s="88">
        <v>333</v>
      </c>
      <c r="BB2820" s="89">
        <f t="shared" si="171"/>
        <v>3330</v>
      </c>
      <c r="BC2820" s="90" t="str">
        <f t="shared" si="170"/>
        <v>OK</v>
      </c>
      <c r="BD2820" s="91" t="str">
        <f t="shared" si="172"/>
        <v xml:space="preserve">                  </v>
      </c>
      <c r="BE2820" s="92">
        <f t="shared" si="173"/>
        <v>1</v>
      </c>
    </row>
    <row r="2821" spans="1:57" s="74" customFormat="1" ht="50.1" customHeight="1" x14ac:dyDescent="0.2">
      <c r="A2821" s="78" t="s">
        <v>55</v>
      </c>
      <c r="B2821" s="78" t="s">
        <v>61</v>
      </c>
      <c r="C2821" s="78" t="s">
        <v>27</v>
      </c>
      <c r="D2821" s="78" t="s">
        <v>605</v>
      </c>
      <c r="E2821" s="79" t="str">
        <f>+IF(C2821&lt;&gt;"",VLOOKUP(MID(C2821,18,5),NIVELES!$A$133:$B$213,2,0),"")</f>
        <v>SANTA_ELENA</v>
      </c>
      <c r="F2821" s="80" t="s">
        <v>304</v>
      </c>
      <c r="G2821" s="81" t="str">
        <f>+IF(F2821&lt;&gt;"",VLOOKUP(F2821,NIVELES!$A$246:$C$464,3,0),"")</f>
        <v xml:space="preserve"> </v>
      </c>
      <c r="H2821" s="82" t="s">
        <v>1024</v>
      </c>
      <c r="I2821" s="78" t="s">
        <v>2201</v>
      </c>
      <c r="J2821" s="78" t="s">
        <v>2184</v>
      </c>
      <c r="K2821" s="78" t="s">
        <v>3096</v>
      </c>
      <c r="L2821" s="78" t="s">
        <v>2528</v>
      </c>
      <c r="M2821" s="78">
        <v>51</v>
      </c>
      <c r="N2821" s="78" t="s">
        <v>3108</v>
      </c>
      <c r="O2821" s="78" t="s">
        <v>2216</v>
      </c>
      <c r="P2821" s="82">
        <v>1</v>
      </c>
      <c r="Q2821" s="78" t="s">
        <v>3008</v>
      </c>
      <c r="R2821" s="82"/>
      <c r="S2821" s="82">
        <v>1</v>
      </c>
      <c r="T2821" s="82"/>
      <c r="U2821" s="82"/>
      <c r="V2821" s="82"/>
      <c r="W2821" s="82"/>
      <c r="X2821" s="82"/>
      <c r="Y2821" s="82"/>
      <c r="Z2821" s="82"/>
      <c r="AA2821" s="82"/>
      <c r="AB2821" s="82"/>
      <c r="AC2821" s="82"/>
      <c r="AD2821" s="85" t="str">
        <f>IF(A2821&lt;&gt;"",IF(D2821="DIRECCIÓN_DE_TRANSFERENCIAS","280 0031",VLOOKUP(C2821,NIVELES!$A$14:$B$105,2,0)),"")</f>
        <v>280 5730</v>
      </c>
      <c r="AE2821" s="86" t="s">
        <v>322</v>
      </c>
      <c r="AF2821" s="86" t="s">
        <v>543</v>
      </c>
      <c r="AG2821" s="79" t="str">
        <f>+IF(AF2821&lt;&gt;"",VLOOKUP(AF2821,NIVELES!$A$666:$B$673,2,0),"")</f>
        <v>DESARROLLO_INFANTIL</v>
      </c>
      <c r="AH2821" s="78" t="s">
        <v>322</v>
      </c>
      <c r="AI2821" s="79" t="str">
        <f>IF(AH2821&lt;&gt;"",VLOOKUP(CONCATENATE(AG2821,AH2821),NIVELES!$B$676:$C$745,2,0),"")</f>
        <v>Centros Infantiles Del Buen Vivir Atencion Directa -Funcionamiento Operación Y Atencion De Unidades</v>
      </c>
      <c r="AJ2821" s="78" t="s">
        <v>387</v>
      </c>
      <c r="AK2821" s="79" t="str">
        <f>+IF(AJ2821&lt;&gt;"",VLOOKUP(AJ2821,NIVELES!$A$816:$B$892,2,0),"")</f>
        <v>ASEGURAR EL DESARROLLO INFANTIL Y LA EDUCACIÓN INTEGRAL, CON CALIDAD Y CALIDEZ PARA TODOS LOS NIÑOS, NIÑAS Y ADOLESCENTES</v>
      </c>
      <c r="AL2821" s="78" t="s">
        <v>554</v>
      </c>
      <c r="AM2821" s="78">
        <v>530209</v>
      </c>
      <c r="AN2821" s="79" t="str">
        <f>IF(AM2821&lt;&gt;"",+VLOOKUP(AM2821,NIVELES!$A$1652:$B$2466,2,0),"")</f>
        <v>Servicios de Aseo; Lavado de Vestimenta de Trabajo; Fumigación, Desinfección y Limpieza de Instalaciones</v>
      </c>
      <c r="AO2821" s="87">
        <v>1915.37</v>
      </c>
      <c r="AP2821" s="88">
        <v>0</v>
      </c>
      <c r="AQ2821" s="88">
        <v>1915.37</v>
      </c>
      <c r="AR2821" s="88">
        <v>0</v>
      </c>
      <c r="AS2821" s="88">
        <v>0</v>
      </c>
      <c r="AT2821" s="88">
        <v>0</v>
      </c>
      <c r="AU2821" s="88">
        <v>0</v>
      </c>
      <c r="AV2821" s="88">
        <v>0</v>
      </c>
      <c r="AW2821" s="88">
        <v>0</v>
      </c>
      <c r="AX2821" s="88">
        <v>0</v>
      </c>
      <c r="AY2821" s="88">
        <v>0</v>
      </c>
      <c r="AZ2821" s="88">
        <v>0</v>
      </c>
      <c r="BA2821" s="88">
        <v>0</v>
      </c>
      <c r="BB2821" s="89">
        <f t="shared" si="171"/>
        <v>1915.37</v>
      </c>
      <c r="BC2821" s="90" t="str">
        <f t="shared" si="170"/>
        <v>OK</v>
      </c>
      <c r="BD2821" s="91" t="str">
        <f t="shared" si="172"/>
        <v xml:space="preserve">                  </v>
      </c>
      <c r="BE2821" s="92">
        <f t="shared" si="173"/>
        <v>1</v>
      </c>
    </row>
    <row r="2822" spans="1:57" s="74" customFormat="1" ht="50.1" customHeight="1" x14ac:dyDescent="0.2">
      <c r="A2822" s="78" t="s">
        <v>55</v>
      </c>
      <c r="B2822" s="78" t="s">
        <v>61</v>
      </c>
      <c r="C2822" s="78" t="s">
        <v>27</v>
      </c>
      <c r="D2822" s="78" t="s">
        <v>605</v>
      </c>
      <c r="E2822" s="79" t="str">
        <f>+IF(C2822&lt;&gt;"",VLOOKUP(MID(C2822,18,5),NIVELES!$A$133:$B$213,2,0),"")</f>
        <v>SANTA_ELENA</v>
      </c>
      <c r="F2822" s="80" t="s">
        <v>304</v>
      </c>
      <c r="G2822" s="81" t="str">
        <f>+IF(F2822&lt;&gt;"",VLOOKUP(F2822,NIVELES!$A$246:$C$464,3,0),"")</f>
        <v xml:space="preserve"> </v>
      </c>
      <c r="H2822" s="82" t="s">
        <v>1024</v>
      </c>
      <c r="I2822" s="78" t="s">
        <v>2201</v>
      </c>
      <c r="J2822" s="78" t="s">
        <v>2184</v>
      </c>
      <c r="K2822" s="78" t="s">
        <v>3096</v>
      </c>
      <c r="L2822" s="78" t="s">
        <v>2528</v>
      </c>
      <c r="M2822" s="78">
        <v>51</v>
      </c>
      <c r="N2822" s="78" t="s">
        <v>3108</v>
      </c>
      <c r="O2822" s="78" t="s">
        <v>2212</v>
      </c>
      <c r="P2822" s="82">
        <v>1</v>
      </c>
      <c r="Q2822" s="78" t="s">
        <v>3009</v>
      </c>
      <c r="R2822" s="82"/>
      <c r="S2822" s="82">
        <v>1</v>
      </c>
      <c r="T2822" s="82"/>
      <c r="U2822" s="82"/>
      <c r="V2822" s="82"/>
      <c r="W2822" s="82"/>
      <c r="X2822" s="82"/>
      <c r="Y2822" s="82"/>
      <c r="Z2822" s="82"/>
      <c r="AA2822" s="82"/>
      <c r="AB2822" s="82"/>
      <c r="AC2822" s="82"/>
      <c r="AD2822" s="85" t="str">
        <f>IF(A2822&lt;&gt;"",IF(D2822="DIRECCIÓN_DE_TRANSFERENCIAS","280 0031",VLOOKUP(C2822,NIVELES!$A$14:$B$105,2,0)),"")</f>
        <v>280 5730</v>
      </c>
      <c r="AE2822" s="86" t="s">
        <v>322</v>
      </c>
      <c r="AF2822" s="86" t="s">
        <v>543</v>
      </c>
      <c r="AG2822" s="79" t="str">
        <f>+IF(AF2822&lt;&gt;"",VLOOKUP(AF2822,NIVELES!$A$666:$B$673,2,0),"")</f>
        <v>DESARROLLO_INFANTIL</v>
      </c>
      <c r="AH2822" s="78" t="s">
        <v>322</v>
      </c>
      <c r="AI2822" s="79" t="str">
        <f>IF(AH2822&lt;&gt;"",VLOOKUP(CONCATENATE(AG2822,AH2822),NIVELES!$B$676:$C$745,2,0),"")</f>
        <v>Centros Infantiles Del Buen Vivir Atencion Directa -Funcionamiento Operación Y Atencion De Unidades</v>
      </c>
      <c r="AJ2822" s="78" t="s">
        <v>387</v>
      </c>
      <c r="AK2822" s="79" t="str">
        <f>+IF(AJ2822&lt;&gt;"",VLOOKUP(AJ2822,NIVELES!$A$816:$B$892,2,0),"")</f>
        <v>ASEGURAR EL DESARROLLO INFANTIL Y LA EDUCACIÓN INTEGRAL, CON CALIDAD Y CALIDEZ PARA TODOS LOS NIÑOS, NIÑAS Y ADOLESCENTES</v>
      </c>
      <c r="AL2822" s="78" t="s">
        <v>554</v>
      </c>
      <c r="AM2822" s="78">
        <v>530235</v>
      </c>
      <c r="AN2822" s="79" t="str">
        <f>IF(AM2822&lt;&gt;"",+VLOOKUP(AM2822,NIVELES!$A$1652:$B$2466,2,0),"")</f>
        <v>Servicio de Alimentación</v>
      </c>
      <c r="AO2822" s="87">
        <v>33126.480000000003</v>
      </c>
      <c r="AP2822" s="88"/>
      <c r="AQ2822" s="88">
        <v>33126.480000000003</v>
      </c>
      <c r="AR2822" s="88"/>
      <c r="AS2822" s="88"/>
      <c r="AT2822" s="88"/>
      <c r="AU2822" s="88"/>
      <c r="AV2822" s="88"/>
      <c r="AW2822" s="88"/>
      <c r="AX2822" s="88"/>
      <c r="AY2822" s="88"/>
      <c r="AZ2822" s="88"/>
      <c r="BA2822" s="88"/>
      <c r="BB2822" s="89">
        <f t="shared" si="171"/>
        <v>33126.480000000003</v>
      </c>
      <c r="BC2822" s="90" t="str">
        <f t="shared" si="170"/>
        <v>OK</v>
      </c>
      <c r="BD2822" s="91" t="str">
        <f t="shared" si="172"/>
        <v xml:space="preserve">                  </v>
      </c>
      <c r="BE2822" s="92">
        <f t="shared" si="173"/>
        <v>1</v>
      </c>
    </row>
    <row r="2823" spans="1:57" s="74" customFormat="1" ht="50.1" customHeight="1" x14ac:dyDescent="0.2">
      <c r="A2823" s="78" t="s">
        <v>55</v>
      </c>
      <c r="B2823" s="78" t="s">
        <v>61</v>
      </c>
      <c r="C2823" s="78" t="s">
        <v>27</v>
      </c>
      <c r="D2823" s="78" t="s">
        <v>605</v>
      </c>
      <c r="E2823" s="79" t="str">
        <f>+IF(C2823&lt;&gt;"",VLOOKUP(MID(C2823,18,5),NIVELES!$A$133:$B$213,2,0),"")</f>
        <v>SANTA_ELENA</v>
      </c>
      <c r="F2823" s="80" t="s">
        <v>304</v>
      </c>
      <c r="G2823" s="81" t="str">
        <f>+IF(F2823&lt;&gt;"",VLOOKUP(F2823,NIVELES!$A$246:$C$464,3,0),"")</f>
        <v xml:space="preserve"> </v>
      </c>
      <c r="H2823" s="82" t="s">
        <v>1024</v>
      </c>
      <c r="I2823" s="78" t="s">
        <v>2201</v>
      </c>
      <c r="J2823" s="78" t="s">
        <v>2184</v>
      </c>
      <c r="K2823" s="78" t="s">
        <v>3096</v>
      </c>
      <c r="L2823" s="78" t="s">
        <v>2528</v>
      </c>
      <c r="M2823" s="78">
        <v>51</v>
      </c>
      <c r="N2823" s="78" t="s">
        <v>3108</v>
      </c>
      <c r="O2823" s="78" t="s">
        <v>2577</v>
      </c>
      <c r="P2823" s="82">
        <v>1</v>
      </c>
      <c r="Q2823" s="78" t="s">
        <v>2584</v>
      </c>
      <c r="R2823" s="82"/>
      <c r="S2823" s="82"/>
      <c r="T2823" s="82"/>
      <c r="U2823" s="82"/>
      <c r="V2823" s="82"/>
      <c r="W2823" s="82">
        <v>1</v>
      </c>
      <c r="X2823" s="82"/>
      <c r="Y2823" s="82"/>
      <c r="Z2823" s="82"/>
      <c r="AA2823" s="82"/>
      <c r="AB2823" s="82"/>
      <c r="AC2823" s="82"/>
      <c r="AD2823" s="85" t="str">
        <f>IF(A2823&lt;&gt;"",IF(D2823="DIRECCIÓN_DE_TRANSFERENCIAS","280 0031",VLOOKUP(C2823,NIVELES!$A$14:$B$105,2,0)),"")</f>
        <v>280 5730</v>
      </c>
      <c r="AE2823" s="86" t="s">
        <v>322</v>
      </c>
      <c r="AF2823" s="86" t="s">
        <v>543</v>
      </c>
      <c r="AG2823" s="79" t="str">
        <f>+IF(AF2823&lt;&gt;"",VLOOKUP(AF2823,NIVELES!$A$666:$B$673,2,0),"")</f>
        <v>DESARROLLO_INFANTIL</v>
      </c>
      <c r="AH2823" s="78" t="s">
        <v>322</v>
      </c>
      <c r="AI2823" s="79" t="str">
        <f>IF(AH2823&lt;&gt;"",VLOOKUP(CONCATENATE(AG2823,AH2823),NIVELES!$B$676:$C$745,2,0),"")</f>
        <v>Centros Infantiles Del Buen Vivir Atencion Directa -Funcionamiento Operación Y Atencion De Unidades</v>
      </c>
      <c r="AJ2823" s="78" t="s">
        <v>387</v>
      </c>
      <c r="AK2823" s="79" t="str">
        <f>+IF(AJ2823&lt;&gt;"",VLOOKUP(AJ2823,NIVELES!$A$816:$B$892,2,0),"")</f>
        <v>ASEGURAR EL DESARROLLO INFANTIL Y LA EDUCACIÓN INTEGRAL, CON CALIDAD Y CALIDEZ PARA TODOS LOS NIÑOS, NIÑAS Y ADOLESCENTES</v>
      </c>
      <c r="AL2823" s="78" t="s">
        <v>554</v>
      </c>
      <c r="AM2823" s="78">
        <v>530802</v>
      </c>
      <c r="AN2823" s="79" t="str">
        <f>IF(AM2823&lt;&gt;"",+VLOOKUP(AM2823,NIVELES!$A$1652:$B$2466,2,0),"")</f>
        <v>Vestuario, Lencería, Prendas de Protección; y, Accesorios para Uniformes Militares y Policiales; y, Carpas</v>
      </c>
      <c r="AO2823" s="87">
        <v>0</v>
      </c>
      <c r="AP2823" s="88">
        <v>0</v>
      </c>
      <c r="AQ2823" s="88">
        <v>0</v>
      </c>
      <c r="AR2823" s="88">
        <v>0</v>
      </c>
      <c r="AS2823" s="88">
        <v>0</v>
      </c>
      <c r="AT2823" s="88">
        <v>0</v>
      </c>
      <c r="AU2823" s="88">
        <v>0</v>
      </c>
      <c r="AV2823" s="88">
        <v>0</v>
      </c>
      <c r="AW2823" s="88">
        <v>0</v>
      </c>
      <c r="AX2823" s="88">
        <v>0</v>
      </c>
      <c r="AY2823" s="88">
        <v>0</v>
      </c>
      <c r="AZ2823" s="88">
        <v>0</v>
      </c>
      <c r="BA2823" s="88">
        <v>0</v>
      </c>
      <c r="BB2823" s="89">
        <f t="shared" si="171"/>
        <v>0</v>
      </c>
      <c r="BC2823" s="90" t="str">
        <f t="shared" ref="BC2823:BC2886" si="174">IF(A2823&lt;&gt;"",IF(AO2823&lt;&gt;"",IF(AO2823=BB2823,"OK",AO2823-BB2823),IF(AND(AO2823="",BB2823=""),"",AO2823-BB2823))," ")</f>
        <v>OK</v>
      </c>
      <c r="BD2823" s="91" t="str">
        <f t="shared" si="172"/>
        <v xml:space="preserve">                  </v>
      </c>
      <c r="BE2823" s="92">
        <f t="shared" si="173"/>
        <v>1</v>
      </c>
    </row>
    <row r="2824" spans="1:57" s="74" customFormat="1" ht="50.1" customHeight="1" x14ac:dyDescent="0.2">
      <c r="A2824" s="78" t="s">
        <v>55</v>
      </c>
      <c r="B2824" s="78" t="s">
        <v>61</v>
      </c>
      <c r="C2824" s="78" t="s">
        <v>27</v>
      </c>
      <c r="D2824" s="78" t="s">
        <v>605</v>
      </c>
      <c r="E2824" s="79" t="str">
        <f>+IF(C2824&lt;&gt;"",VLOOKUP(MID(C2824,18,5),NIVELES!$A$133:$B$213,2,0),"")</f>
        <v>SANTA_ELENA</v>
      </c>
      <c r="F2824" s="80" t="s">
        <v>304</v>
      </c>
      <c r="G2824" s="81" t="str">
        <f>+IF(F2824&lt;&gt;"",VLOOKUP(F2824,NIVELES!$A$246:$C$464,3,0),"")</f>
        <v xml:space="preserve"> </v>
      </c>
      <c r="H2824" s="82" t="s">
        <v>1024</v>
      </c>
      <c r="I2824" s="78" t="s">
        <v>2201</v>
      </c>
      <c r="J2824" s="78" t="s">
        <v>2184</v>
      </c>
      <c r="K2824" s="78" t="s">
        <v>3096</v>
      </c>
      <c r="L2824" s="78" t="s">
        <v>2528</v>
      </c>
      <c r="M2824" s="78">
        <v>51</v>
      </c>
      <c r="N2824" s="78" t="s">
        <v>3108</v>
      </c>
      <c r="O2824" s="78" t="s">
        <v>2210</v>
      </c>
      <c r="P2824" s="82">
        <v>1</v>
      </c>
      <c r="Q2824" s="78" t="s">
        <v>2999</v>
      </c>
      <c r="R2824" s="82"/>
      <c r="S2824" s="82"/>
      <c r="T2824" s="82">
        <v>1</v>
      </c>
      <c r="U2824" s="82"/>
      <c r="V2824" s="82"/>
      <c r="W2824" s="82"/>
      <c r="X2824" s="82"/>
      <c r="Y2824" s="82"/>
      <c r="Z2824" s="82"/>
      <c r="AA2824" s="82"/>
      <c r="AB2824" s="82"/>
      <c r="AC2824" s="82"/>
      <c r="AD2824" s="85" t="str">
        <f>IF(A2824&lt;&gt;"",IF(D2824="DIRECCIÓN_DE_TRANSFERENCIAS","280 0031",VLOOKUP(C2824,NIVELES!$A$14:$B$105,2,0)),"")</f>
        <v>280 5730</v>
      </c>
      <c r="AE2824" s="86" t="s">
        <v>322</v>
      </c>
      <c r="AF2824" s="86" t="s">
        <v>543</v>
      </c>
      <c r="AG2824" s="79" t="str">
        <f>+IF(AF2824&lt;&gt;"",VLOOKUP(AF2824,NIVELES!$A$666:$B$673,2,0),"")</f>
        <v>DESARROLLO_INFANTIL</v>
      </c>
      <c r="AH2824" s="78" t="s">
        <v>322</v>
      </c>
      <c r="AI2824" s="79" t="str">
        <f>IF(AH2824&lt;&gt;"",VLOOKUP(CONCATENATE(AG2824,AH2824),NIVELES!$B$676:$C$745,2,0),"")</f>
        <v>Centros Infantiles Del Buen Vivir Atencion Directa -Funcionamiento Operación Y Atencion De Unidades</v>
      </c>
      <c r="AJ2824" s="78" t="s">
        <v>387</v>
      </c>
      <c r="AK2824" s="79" t="str">
        <f>+IF(AJ2824&lt;&gt;"",VLOOKUP(AJ2824,NIVELES!$A$816:$B$892,2,0),"")</f>
        <v>ASEGURAR EL DESARROLLO INFANTIL Y LA EDUCACIÓN INTEGRAL, CON CALIDAD Y CALIDEZ PARA TODOS LOS NIÑOS, NIÑAS Y ADOLESCENTES</v>
      </c>
      <c r="AL2824" s="78" t="s">
        <v>554</v>
      </c>
      <c r="AM2824" s="78">
        <v>530804</v>
      </c>
      <c r="AN2824" s="79" t="str">
        <f>IF(AM2824&lt;&gt;"",+VLOOKUP(AM2824,NIVELES!$A$1652:$B$2466,2,0),"")</f>
        <v>Materiales de Oficina</v>
      </c>
      <c r="AO2824" s="87">
        <v>565</v>
      </c>
      <c r="AP2824" s="88">
        <v>0</v>
      </c>
      <c r="AQ2824" s="88">
        <v>0</v>
      </c>
      <c r="AR2824" s="88">
        <v>565</v>
      </c>
      <c r="AS2824" s="88">
        <v>0</v>
      </c>
      <c r="AT2824" s="88">
        <v>0</v>
      </c>
      <c r="AU2824" s="88">
        <v>0</v>
      </c>
      <c r="AV2824" s="88">
        <v>0</v>
      </c>
      <c r="AW2824" s="88">
        <v>0</v>
      </c>
      <c r="AX2824" s="88">
        <v>0</v>
      </c>
      <c r="AY2824" s="88">
        <v>0</v>
      </c>
      <c r="AZ2824" s="88">
        <v>0</v>
      </c>
      <c r="BA2824" s="88">
        <v>0</v>
      </c>
      <c r="BB2824" s="89">
        <f t="shared" ref="BB2824:BB2887" si="175">SUBTOTAL(9,AP2824:BA2824)</f>
        <v>565</v>
      </c>
      <c r="BC2824" s="90" t="str">
        <f t="shared" si="174"/>
        <v>OK</v>
      </c>
      <c r="BD2824" s="91" t="str">
        <f t="shared" ref="BD2824:BD2887" si="176">IF(A2824&lt;&gt;"",IF(A2824="","Escoger Nivel 0",)&amp;" "&amp;(IF(B2824="","Escoger Nivel  1",)&amp;" "&amp;(IF(C2824="","Escoger Nivel 2",)&amp;" "&amp;(IF(D2824="","Escoger Nivel 3",)&amp;" "&amp;(IF(F2824="","Escoger Cantón",)&amp;" "&amp;(IF(I2824="","Escoger Obj. Estratégico Institucional N1",)&amp;" "&amp;(IF(J2824="","Escoger Obj. Especifico N2",)&amp;" "&amp;(IF(K2824="","Escoger Obj. Operativo N4",)&amp;" "&amp;(IF(L2824=""," Llenar Modalidad de Servicio ",)&amp;""&amp;(IF(M2824=""," Llenar Meta de Cobertura ",)&amp;" "&amp;(IF(N2824="","Llenar Indicador",)&amp;" "&amp;(IF(O2824="","Llenar Actividad PAPP",)&amp;" "&amp;(IF(P2824="","Llenar Metas",)&amp;" "&amp;(IF(Q2824="","Llenar Indicador",)&amp;" "&amp;(IF(AF2824="","Escoger Nro. programa",)&amp;" "&amp;(IF(AH2824="","Escoger Nro. Actividad e-Sigef",)&amp;" "&amp;(IF(AK2824="","Escoger direccionamiento de gasto",)&amp;" "&amp;(IF(AL2824="","Escoger Grupo de Gasto",)&amp;" "&amp;(IF(AM2824="","Escoger Item Presupuestario",)&amp;" "&amp;(IF(AO2824="","Llenar valor de actividad",))))))))))))))))))))," ")</f>
        <v xml:space="preserve">                  </v>
      </c>
      <c r="BE2824" s="92">
        <f t="shared" si="173"/>
        <v>1</v>
      </c>
    </row>
    <row r="2825" spans="1:57" s="74" customFormat="1" ht="50.1" customHeight="1" x14ac:dyDescent="0.2">
      <c r="A2825" s="78" t="s">
        <v>55</v>
      </c>
      <c r="B2825" s="78" t="s">
        <v>61</v>
      </c>
      <c r="C2825" s="78" t="s">
        <v>27</v>
      </c>
      <c r="D2825" s="78" t="s">
        <v>605</v>
      </c>
      <c r="E2825" s="79" t="str">
        <f>+IF(C2825&lt;&gt;"",VLOOKUP(MID(C2825,18,5),NIVELES!$A$133:$B$213,2,0),"")</f>
        <v>SANTA_ELENA</v>
      </c>
      <c r="F2825" s="80" t="s">
        <v>304</v>
      </c>
      <c r="G2825" s="81" t="str">
        <f>+IF(F2825&lt;&gt;"",VLOOKUP(F2825,NIVELES!$A$246:$C$464,3,0),"")</f>
        <v xml:space="preserve"> </v>
      </c>
      <c r="H2825" s="82" t="s">
        <v>1024</v>
      </c>
      <c r="I2825" s="78" t="s">
        <v>2201</v>
      </c>
      <c r="J2825" s="78" t="s">
        <v>2184</v>
      </c>
      <c r="K2825" s="78" t="s">
        <v>3096</v>
      </c>
      <c r="L2825" s="78" t="s">
        <v>2528</v>
      </c>
      <c r="M2825" s="78">
        <v>51</v>
      </c>
      <c r="N2825" s="78" t="s">
        <v>3108</v>
      </c>
      <c r="O2825" s="78" t="s">
        <v>2208</v>
      </c>
      <c r="P2825" s="82">
        <v>1</v>
      </c>
      <c r="Q2825" s="78" t="s">
        <v>3010</v>
      </c>
      <c r="R2825" s="82"/>
      <c r="S2825" s="82"/>
      <c r="T2825" s="82">
        <v>1</v>
      </c>
      <c r="U2825" s="82"/>
      <c r="V2825" s="82"/>
      <c r="W2825" s="82"/>
      <c r="X2825" s="82"/>
      <c r="Y2825" s="82"/>
      <c r="Z2825" s="82"/>
      <c r="AA2825" s="82"/>
      <c r="AB2825" s="82"/>
      <c r="AC2825" s="82"/>
      <c r="AD2825" s="85" t="str">
        <f>IF(A2825&lt;&gt;"",IF(D2825="DIRECCIÓN_DE_TRANSFERENCIAS","280 0031",VLOOKUP(C2825,NIVELES!$A$14:$B$105,2,0)),"")</f>
        <v>280 5730</v>
      </c>
      <c r="AE2825" s="86" t="s">
        <v>322</v>
      </c>
      <c r="AF2825" s="86" t="s">
        <v>543</v>
      </c>
      <c r="AG2825" s="79" t="str">
        <f>+IF(AF2825&lt;&gt;"",VLOOKUP(AF2825,NIVELES!$A$666:$B$673,2,0),"")</f>
        <v>DESARROLLO_INFANTIL</v>
      </c>
      <c r="AH2825" s="78" t="s">
        <v>322</v>
      </c>
      <c r="AI2825" s="79" t="str">
        <f>IF(AH2825&lt;&gt;"",VLOOKUP(CONCATENATE(AG2825,AH2825),NIVELES!$B$676:$C$745,2,0),"")</f>
        <v>Centros Infantiles Del Buen Vivir Atencion Directa -Funcionamiento Operación Y Atencion De Unidades</v>
      </c>
      <c r="AJ2825" s="78" t="s">
        <v>387</v>
      </c>
      <c r="AK2825" s="79" t="str">
        <f>+IF(AJ2825&lt;&gt;"",VLOOKUP(AJ2825,NIVELES!$A$816:$B$892,2,0),"")</f>
        <v>ASEGURAR EL DESARROLLO INFANTIL Y LA EDUCACIÓN INTEGRAL, CON CALIDAD Y CALIDEZ PARA TODOS LOS NIÑOS, NIÑAS Y ADOLESCENTES</v>
      </c>
      <c r="AL2825" s="78" t="s">
        <v>554</v>
      </c>
      <c r="AM2825" s="78">
        <v>530805</v>
      </c>
      <c r="AN2825" s="79" t="str">
        <f>IF(AM2825&lt;&gt;"",+VLOOKUP(AM2825,NIVELES!$A$1652:$B$2466,2,0),"")</f>
        <v>Materiales de Aseo</v>
      </c>
      <c r="AO2825" s="87">
        <v>571</v>
      </c>
      <c r="AP2825" s="88">
        <v>0</v>
      </c>
      <c r="AQ2825" s="88">
        <v>0</v>
      </c>
      <c r="AR2825" s="88">
        <v>571</v>
      </c>
      <c r="AS2825" s="88">
        <v>0</v>
      </c>
      <c r="AT2825" s="88">
        <v>0</v>
      </c>
      <c r="AU2825" s="88">
        <v>0</v>
      </c>
      <c r="AV2825" s="88">
        <v>0</v>
      </c>
      <c r="AW2825" s="88">
        <v>0</v>
      </c>
      <c r="AX2825" s="88">
        <v>0</v>
      </c>
      <c r="AY2825" s="88">
        <v>0</v>
      </c>
      <c r="AZ2825" s="88">
        <v>0</v>
      </c>
      <c r="BA2825" s="88">
        <v>0</v>
      </c>
      <c r="BB2825" s="89">
        <f t="shared" si="175"/>
        <v>571</v>
      </c>
      <c r="BC2825" s="90" t="str">
        <f t="shared" si="174"/>
        <v>OK</v>
      </c>
      <c r="BD2825" s="91" t="str">
        <f t="shared" si="176"/>
        <v xml:space="preserve">                  </v>
      </c>
      <c r="BE2825" s="92">
        <f t="shared" ref="BE2825:BE2888" si="177">SUBTOTAL(9,R2825:AC2825)</f>
        <v>1</v>
      </c>
    </row>
    <row r="2826" spans="1:57" s="74" customFormat="1" ht="50.1" customHeight="1" x14ac:dyDescent="0.2">
      <c r="A2826" s="78" t="s">
        <v>55</v>
      </c>
      <c r="B2826" s="78" t="s">
        <v>61</v>
      </c>
      <c r="C2826" s="78" t="s">
        <v>27</v>
      </c>
      <c r="D2826" s="78" t="s">
        <v>605</v>
      </c>
      <c r="E2826" s="79" t="str">
        <f>+IF(C2826&lt;&gt;"",VLOOKUP(MID(C2826,18,5),NIVELES!$A$133:$B$213,2,0),"")</f>
        <v>SANTA_ELENA</v>
      </c>
      <c r="F2826" s="80" t="s">
        <v>304</v>
      </c>
      <c r="G2826" s="81" t="str">
        <f>+IF(F2826&lt;&gt;"",VLOOKUP(F2826,NIVELES!$A$246:$C$464,3,0),"")</f>
        <v xml:space="preserve"> </v>
      </c>
      <c r="H2826" s="82" t="s">
        <v>1024</v>
      </c>
      <c r="I2826" s="78" t="s">
        <v>2201</v>
      </c>
      <c r="J2826" s="78" t="s">
        <v>2184</v>
      </c>
      <c r="K2826" s="78" t="s">
        <v>3096</v>
      </c>
      <c r="L2826" s="78" t="s">
        <v>2528</v>
      </c>
      <c r="M2826" s="78">
        <v>51</v>
      </c>
      <c r="N2826" s="78" t="s">
        <v>3108</v>
      </c>
      <c r="O2826" s="78" t="s">
        <v>3109</v>
      </c>
      <c r="P2826" s="82">
        <v>1</v>
      </c>
      <c r="Q2826" s="78" t="s">
        <v>3110</v>
      </c>
      <c r="R2826" s="82"/>
      <c r="S2826" s="82"/>
      <c r="T2826" s="82">
        <v>1</v>
      </c>
      <c r="U2826" s="82"/>
      <c r="V2826" s="82"/>
      <c r="W2826" s="82"/>
      <c r="X2826" s="82"/>
      <c r="Y2826" s="82"/>
      <c r="Z2826" s="82"/>
      <c r="AA2826" s="82"/>
      <c r="AB2826" s="82"/>
      <c r="AC2826" s="82"/>
      <c r="AD2826" s="85" t="str">
        <f>IF(A2826&lt;&gt;"",IF(D2826="DIRECCIÓN_DE_TRANSFERENCIAS","280 0031",VLOOKUP(C2826,NIVELES!$A$14:$B$105,2,0)),"")</f>
        <v>280 5730</v>
      </c>
      <c r="AE2826" s="86" t="s">
        <v>322</v>
      </c>
      <c r="AF2826" s="86" t="s">
        <v>543</v>
      </c>
      <c r="AG2826" s="79" t="str">
        <f>+IF(AF2826&lt;&gt;"",VLOOKUP(AF2826,NIVELES!$A$666:$B$673,2,0),"")</f>
        <v>DESARROLLO_INFANTIL</v>
      </c>
      <c r="AH2826" s="78" t="s">
        <v>322</v>
      </c>
      <c r="AI2826" s="79" t="str">
        <f>IF(AH2826&lt;&gt;"",VLOOKUP(CONCATENATE(AG2826,AH2826),NIVELES!$B$676:$C$745,2,0),"")</f>
        <v>Centros Infantiles Del Buen Vivir Atencion Directa -Funcionamiento Operación Y Atencion De Unidades</v>
      </c>
      <c r="AJ2826" s="78" t="s">
        <v>387</v>
      </c>
      <c r="AK2826" s="79" t="str">
        <f>+IF(AJ2826&lt;&gt;"",VLOOKUP(AJ2826,NIVELES!$A$816:$B$892,2,0),"")</f>
        <v>ASEGURAR EL DESARROLLO INFANTIL Y LA EDUCACIÓN INTEGRAL, CON CALIDAD Y CALIDEZ PARA TODOS LOS NIÑOS, NIÑAS Y ADOLESCENTES</v>
      </c>
      <c r="AL2826" s="78" t="s">
        <v>554</v>
      </c>
      <c r="AM2826" s="78">
        <v>530811</v>
      </c>
      <c r="AN2826" s="79" t="str">
        <f>IF(AM2826&lt;&gt;"",+VLOOKUP(AM2826,NIVELES!$A$1652:$B$2466,2,0),"")</f>
        <v>Insumos,  Materiales  y Suministros  para  la  Construcción,  Electricidad,  Plomería,  Carpintería,  Señalización
Vial, Navegación y Contra Incendios</v>
      </c>
      <c r="AO2826" s="87">
        <v>132</v>
      </c>
      <c r="AP2826" s="88">
        <v>0</v>
      </c>
      <c r="AQ2826" s="88">
        <v>0</v>
      </c>
      <c r="AR2826" s="88">
        <v>132</v>
      </c>
      <c r="AS2826" s="88">
        <v>0</v>
      </c>
      <c r="AT2826" s="88">
        <v>0</v>
      </c>
      <c r="AU2826" s="88">
        <v>0</v>
      </c>
      <c r="AV2826" s="88">
        <v>0</v>
      </c>
      <c r="AW2826" s="88">
        <v>0</v>
      </c>
      <c r="AX2826" s="88">
        <v>0</v>
      </c>
      <c r="AY2826" s="88">
        <v>0</v>
      </c>
      <c r="AZ2826" s="88">
        <v>0</v>
      </c>
      <c r="BA2826" s="88">
        <v>0</v>
      </c>
      <c r="BB2826" s="89">
        <f t="shared" si="175"/>
        <v>132</v>
      </c>
      <c r="BC2826" s="90" t="str">
        <f t="shared" si="174"/>
        <v>OK</v>
      </c>
      <c r="BD2826" s="91" t="str">
        <f t="shared" si="176"/>
        <v xml:space="preserve">                  </v>
      </c>
      <c r="BE2826" s="92">
        <f t="shared" si="177"/>
        <v>1</v>
      </c>
    </row>
    <row r="2827" spans="1:57" s="74" customFormat="1" ht="50.1" customHeight="1" x14ac:dyDescent="0.2">
      <c r="A2827" s="78" t="s">
        <v>55</v>
      </c>
      <c r="B2827" s="78" t="s">
        <v>61</v>
      </c>
      <c r="C2827" s="78" t="s">
        <v>27</v>
      </c>
      <c r="D2827" s="78" t="s">
        <v>605</v>
      </c>
      <c r="E2827" s="79" t="str">
        <f>+IF(C2827&lt;&gt;"",VLOOKUP(MID(C2827,18,5),NIVELES!$A$133:$B$213,2,0),"")</f>
        <v>SANTA_ELENA</v>
      </c>
      <c r="F2827" s="80" t="s">
        <v>304</v>
      </c>
      <c r="G2827" s="81" t="str">
        <f>+IF(F2827&lt;&gt;"",VLOOKUP(F2827,NIVELES!$A$246:$C$464,3,0),"")</f>
        <v xml:space="preserve"> </v>
      </c>
      <c r="H2827" s="82" t="s">
        <v>1024</v>
      </c>
      <c r="I2827" s="78" t="s">
        <v>2201</v>
      </c>
      <c r="J2827" s="78" t="s">
        <v>2184</v>
      </c>
      <c r="K2827" s="78" t="s">
        <v>3096</v>
      </c>
      <c r="L2827" s="78" t="s">
        <v>2528</v>
      </c>
      <c r="M2827" s="78">
        <v>51</v>
      </c>
      <c r="N2827" s="78" t="s">
        <v>3108</v>
      </c>
      <c r="O2827" s="78" t="s">
        <v>3111</v>
      </c>
      <c r="P2827" s="82">
        <v>1</v>
      </c>
      <c r="Q2827" s="78" t="s">
        <v>2585</v>
      </c>
      <c r="R2827" s="82"/>
      <c r="S2827" s="82"/>
      <c r="T2827" s="82"/>
      <c r="U2827" s="82">
        <v>1</v>
      </c>
      <c r="V2827" s="82"/>
      <c r="W2827" s="82"/>
      <c r="X2827" s="82"/>
      <c r="Y2827" s="82"/>
      <c r="Z2827" s="82"/>
      <c r="AA2827" s="82"/>
      <c r="AB2827" s="82"/>
      <c r="AC2827" s="82"/>
      <c r="AD2827" s="85" t="str">
        <f>IF(A2827&lt;&gt;"",IF(D2827="DIRECCIÓN_DE_TRANSFERENCIAS","280 0031",VLOOKUP(C2827,NIVELES!$A$14:$B$105,2,0)),"")</f>
        <v>280 5730</v>
      </c>
      <c r="AE2827" s="86" t="s">
        <v>322</v>
      </c>
      <c r="AF2827" s="86" t="s">
        <v>543</v>
      </c>
      <c r="AG2827" s="79" t="str">
        <f>+IF(AF2827&lt;&gt;"",VLOOKUP(AF2827,NIVELES!$A$666:$B$673,2,0),"")</f>
        <v>DESARROLLO_INFANTIL</v>
      </c>
      <c r="AH2827" s="78" t="s">
        <v>322</v>
      </c>
      <c r="AI2827" s="79" t="str">
        <f>IF(AH2827&lt;&gt;"",VLOOKUP(CONCATENATE(AG2827,AH2827),NIVELES!$B$676:$C$745,2,0),"")</f>
        <v>Centros Infantiles Del Buen Vivir Atencion Directa -Funcionamiento Operación Y Atencion De Unidades</v>
      </c>
      <c r="AJ2827" s="78" t="s">
        <v>387</v>
      </c>
      <c r="AK2827" s="79" t="str">
        <f>+IF(AJ2827&lt;&gt;"",VLOOKUP(AJ2827,NIVELES!$A$816:$B$892,2,0),"")</f>
        <v>ASEGURAR EL DESARROLLO INFANTIL Y LA EDUCACIÓN INTEGRAL, CON CALIDAD Y CALIDEZ PARA TODOS LOS NIÑOS, NIÑAS Y ADOLESCENTES</v>
      </c>
      <c r="AL2827" s="78" t="s">
        <v>554</v>
      </c>
      <c r="AM2827" s="78">
        <v>530812</v>
      </c>
      <c r="AN2827" s="79" t="str">
        <f>IF(AM2827&lt;&gt;"",+VLOOKUP(AM2827,NIVELES!$A$1652:$B$2466,2,0),"")</f>
        <v>Materiales Didácticos</v>
      </c>
      <c r="AO2827" s="87">
        <v>337</v>
      </c>
      <c r="AP2827" s="88">
        <v>0</v>
      </c>
      <c r="AQ2827" s="88">
        <v>0</v>
      </c>
      <c r="AR2827" s="88">
        <v>0</v>
      </c>
      <c r="AS2827" s="88">
        <v>337</v>
      </c>
      <c r="AT2827" s="88">
        <v>0</v>
      </c>
      <c r="AU2827" s="88">
        <v>0</v>
      </c>
      <c r="AV2827" s="88">
        <v>0</v>
      </c>
      <c r="AW2827" s="88">
        <v>0</v>
      </c>
      <c r="AX2827" s="88">
        <v>0</v>
      </c>
      <c r="AY2827" s="88">
        <v>0</v>
      </c>
      <c r="AZ2827" s="88">
        <v>0</v>
      </c>
      <c r="BA2827" s="88">
        <v>0</v>
      </c>
      <c r="BB2827" s="89">
        <f t="shared" si="175"/>
        <v>337</v>
      </c>
      <c r="BC2827" s="90" t="str">
        <f t="shared" si="174"/>
        <v>OK</v>
      </c>
      <c r="BD2827" s="91" t="str">
        <f t="shared" si="176"/>
        <v xml:space="preserve">                  </v>
      </c>
      <c r="BE2827" s="92">
        <f t="shared" si="177"/>
        <v>1</v>
      </c>
    </row>
    <row r="2828" spans="1:57" s="74" customFormat="1" ht="50.1" customHeight="1" x14ac:dyDescent="0.2">
      <c r="A2828" s="78" t="s">
        <v>55</v>
      </c>
      <c r="B2828" s="78" t="s">
        <v>61</v>
      </c>
      <c r="C2828" s="78" t="s">
        <v>27</v>
      </c>
      <c r="D2828" s="78" t="s">
        <v>605</v>
      </c>
      <c r="E2828" s="79" t="str">
        <f>+IF(C2828&lt;&gt;"",VLOOKUP(MID(C2828,18,5),NIVELES!$A$133:$B$213,2,0),"")</f>
        <v>SANTA_ELENA</v>
      </c>
      <c r="F2828" s="80" t="s">
        <v>304</v>
      </c>
      <c r="G2828" s="81" t="str">
        <f>+IF(F2828&lt;&gt;"",VLOOKUP(F2828,NIVELES!$A$246:$C$464,3,0),"")</f>
        <v xml:space="preserve"> </v>
      </c>
      <c r="H2828" s="82" t="s">
        <v>1024</v>
      </c>
      <c r="I2828" s="78" t="s">
        <v>2201</v>
      </c>
      <c r="J2828" s="78" t="s">
        <v>2184</v>
      </c>
      <c r="K2828" s="78" t="s">
        <v>3096</v>
      </c>
      <c r="L2828" s="78" t="s">
        <v>3112</v>
      </c>
      <c r="M2828" s="78">
        <v>2822</v>
      </c>
      <c r="N2828" s="78" t="s">
        <v>3108</v>
      </c>
      <c r="O2828" s="78" t="s">
        <v>2454</v>
      </c>
      <c r="P2828" s="82">
        <v>12</v>
      </c>
      <c r="Q2828" s="78" t="s">
        <v>2945</v>
      </c>
      <c r="R2828" s="82">
        <v>1</v>
      </c>
      <c r="S2828" s="82">
        <v>1</v>
      </c>
      <c r="T2828" s="82">
        <v>1</v>
      </c>
      <c r="U2828" s="82">
        <v>1</v>
      </c>
      <c r="V2828" s="82">
        <v>1</v>
      </c>
      <c r="W2828" s="82">
        <v>1</v>
      </c>
      <c r="X2828" s="82">
        <v>1</v>
      </c>
      <c r="Y2828" s="82">
        <v>1</v>
      </c>
      <c r="Z2828" s="82">
        <v>1</v>
      </c>
      <c r="AA2828" s="82">
        <v>1</v>
      </c>
      <c r="AB2828" s="82">
        <v>1</v>
      </c>
      <c r="AC2828" s="82">
        <v>1</v>
      </c>
      <c r="AD2828" s="85" t="str">
        <f>IF(A2828&lt;&gt;"",IF(D2828="DIRECCIÓN_DE_TRANSFERENCIAS","280 0031",VLOOKUP(C2828,NIVELES!$A$14:$B$105,2,0)),"")</f>
        <v>280 5730</v>
      </c>
      <c r="AE2828" s="86" t="s">
        <v>322</v>
      </c>
      <c r="AF2828" s="86" t="s">
        <v>543</v>
      </c>
      <c r="AG2828" s="79" t="str">
        <f>+IF(AF2828&lt;&gt;"",VLOOKUP(AF2828,NIVELES!$A$666:$B$673,2,0),"")</f>
        <v>DESARROLLO_INFANTIL</v>
      </c>
      <c r="AH2828" s="78" t="s">
        <v>321</v>
      </c>
      <c r="AI2828" s="79" t="str">
        <f>IF(AH2828&lt;&gt;"",VLOOKUP(CONCATENATE(AG2828,AH2828),NIVELES!$B$676:$C$745,2,0),"")</f>
        <v>Centros Infantiles Del Buen Vivir Operados Por Terceros -Funcionamiento Operación Y Atencion De Unidades</v>
      </c>
      <c r="AJ2828" s="78" t="s">
        <v>517</v>
      </c>
      <c r="AK2828" s="79" t="str">
        <f>+IF(AJ2828&lt;&gt;"",VLOOKUP(AJ2828,NIVELES!$A$816:$B$892,2,0),"")</f>
        <v>NO APLICA</v>
      </c>
      <c r="AL2828" s="78" t="s">
        <v>553</v>
      </c>
      <c r="AM2828" s="78">
        <v>510105</v>
      </c>
      <c r="AN2828" s="79" t="str">
        <f>IF(AM2828&lt;&gt;"",+VLOOKUP(AM2828,NIVELES!$A$1652:$B$2466,2,0),"")</f>
        <v>Remuneraciones Unificadas</v>
      </c>
      <c r="AO2828" s="87">
        <v>843144</v>
      </c>
      <c r="AP2828" s="88">
        <v>70262</v>
      </c>
      <c r="AQ2828" s="88">
        <v>70262</v>
      </c>
      <c r="AR2828" s="88">
        <v>70262</v>
      </c>
      <c r="AS2828" s="88">
        <v>70262</v>
      </c>
      <c r="AT2828" s="88">
        <v>70262</v>
      </c>
      <c r="AU2828" s="88">
        <v>70262</v>
      </c>
      <c r="AV2828" s="88">
        <v>70262</v>
      </c>
      <c r="AW2828" s="88">
        <v>70262</v>
      </c>
      <c r="AX2828" s="88">
        <v>70262</v>
      </c>
      <c r="AY2828" s="88">
        <v>70262</v>
      </c>
      <c r="AZ2828" s="88">
        <v>70262</v>
      </c>
      <c r="BA2828" s="88">
        <v>70262</v>
      </c>
      <c r="BB2828" s="89">
        <f t="shared" si="175"/>
        <v>843144</v>
      </c>
      <c r="BC2828" s="90" t="str">
        <f t="shared" si="174"/>
        <v>OK</v>
      </c>
      <c r="BD2828" s="91" t="str">
        <f t="shared" si="176"/>
        <v xml:space="preserve">                  </v>
      </c>
      <c r="BE2828" s="92">
        <f t="shared" si="177"/>
        <v>12</v>
      </c>
    </row>
    <row r="2829" spans="1:57" s="74" customFormat="1" ht="50.1" customHeight="1" x14ac:dyDescent="0.2">
      <c r="A2829" s="78" t="s">
        <v>55</v>
      </c>
      <c r="B2829" s="78" t="s">
        <v>61</v>
      </c>
      <c r="C2829" s="78" t="s">
        <v>27</v>
      </c>
      <c r="D2829" s="78" t="s">
        <v>605</v>
      </c>
      <c r="E2829" s="79" t="str">
        <f>+IF(C2829&lt;&gt;"",VLOOKUP(MID(C2829,18,5),NIVELES!$A$133:$B$213,2,0),"")</f>
        <v>SANTA_ELENA</v>
      </c>
      <c r="F2829" s="80" t="s">
        <v>304</v>
      </c>
      <c r="G2829" s="81" t="str">
        <f>+IF(F2829&lt;&gt;"",VLOOKUP(F2829,NIVELES!$A$246:$C$464,3,0),"")</f>
        <v xml:space="preserve"> </v>
      </c>
      <c r="H2829" s="82" t="s">
        <v>1024</v>
      </c>
      <c r="I2829" s="78" t="s">
        <v>2201</v>
      </c>
      <c r="J2829" s="78" t="s">
        <v>2184</v>
      </c>
      <c r="K2829" s="78" t="s">
        <v>3096</v>
      </c>
      <c r="L2829" s="78" t="s">
        <v>3112</v>
      </c>
      <c r="M2829" s="78">
        <v>2822</v>
      </c>
      <c r="N2829" s="78" t="s">
        <v>3108</v>
      </c>
      <c r="O2829" s="78" t="s">
        <v>2454</v>
      </c>
      <c r="P2829" s="82">
        <v>1</v>
      </c>
      <c r="Q2829" s="78" t="s">
        <v>2945</v>
      </c>
      <c r="R2829" s="82"/>
      <c r="S2829" s="82"/>
      <c r="T2829" s="82"/>
      <c r="U2829" s="82"/>
      <c r="V2829" s="82"/>
      <c r="W2829" s="82"/>
      <c r="X2829" s="82"/>
      <c r="Y2829" s="82"/>
      <c r="Z2829" s="82"/>
      <c r="AA2829" s="82"/>
      <c r="AB2829" s="82"/>
      <c r="AC2829" s="82">
        <v>1</v>
      </c>
      <c r="AD2829" s="85" t="str">
        <f>IF(A2829&lt;&gt;"",IF(D2829="DIRECCIÓN_DE_TRANSFERENCIAS","280 0031",VLOOKUP(C2829,NIVELES!$A$14:$B$105,2,0)),"")</f>
        <v>280 5730</v>
      </c>
      <c r="AE2829" s="86" t="s">
        <v>322</v>
      </c>
      <c r="AF2829" s="86" t="s">
        <v>543</v>
      </c>
      <c r="AG2829" s="79" t="str">
        <f>+IF(AF2829&lt;&gt;"",VLOOKUP(AF2829,NIVELES!$A$666:$B$673,2,0),"")</f>
        <v>DESARROLLO_INFANTIL</v>
      </c>
      <c r="AH2829" s="78" t="s">
        <v>321</v>
      </c>
      <c r="AI2829" s="79" t="str">
        <f>IF(AH2829&lt;&gt;"",VLOOKUP(CONCATENATE(AG2829,AH2829),NIVELES!$B$676:$C$745,2,0),"")</f>
        <v>Centros Infantiles Del Buen Vivir Operados Por Terceros -Funcionamiento Operación Y Atencion De Unidades</v>
      </c>
      <c r="AJ2829" s="78" t="s">
        <v>517</v>
      </c>
      <c r="AK2829" s="79" t="str">
        <f>+IF(AJ2829&lt;&gt;"",VLOOKUP(AJ2829,NIVELES!$A$816:$B$892,2,0),"")</f>
        <v>NO APLICA</v>
      </c>
      <c r="AL2829" s="78" t="s">
        <v>553</v>
      </c>
      <c r="AM2829" s="78">
        <v>510203</v>
      </c>
      <c r="AN2829" s="79" t="str">
        <f>IF(AM2829&lt;&gt;"",+VLOOKUP(AM2829,NIVELES!$A$1652:$B$2466,2,0),"")</f>
        <v>Decimotercer Sueldo</v>
      </c>
      <c r="AO2829" s="87">
        <v>68900.33</v>
      </c>
      <c r="AP2829" s="88">
        <v>0</v>
      </c>
      <c r="AQ2829" s="88">
        <v>0</v>
      </c>
      <c r="AR2829" s="88">
        <v>0</v>
      </c>
      <c r="AS2829" s="88">
        <v>0</v>
      </c>
      <c r="AT2829" s="88">
        <v>0</v>
      </c>
      <c r="AU2829" s="88">
        <v>0</v>
      </c>
      <c r="AV2829" s="88">
        <v>0</v>
      </c>
      <c r="AW2829" s="88">
        <v>0</v>
      </c>
      <c r="AX2829" s="88">
        <v>0</v>
      </c>
      <c r="AY2829" s="88">
        <v>0</v>
      </c>
      <c r="AZ2829" s="88">
        <v>0</v>
      </c>
      <c r="BA2829" s="88">
        <v>68900.33</v>
      </c>
      <c r="BB2829" s="89">
        <f t="shared" si="175"/>
        <v>68900.33</v>
      </c>
      <c r="BC2829" s="90" t="str">
        <f t="shared" si="174"/>
        <v>OK</v>
      </c>
      <c r="BD2829" s="91" t="str">
        <f t="shared" si="176"/>
        <v xml:space="preserve">                  </v>
      </c>
      <c r="BE2829" s="92">
        <f t="shared" si="177"/>
        <v>1</v>
      </c>
    </row>
    <row r="2830" spans="1:57" s="74" customFormat="1" ht="50.1" customHeight="1" x14ac:dyDescent="0.2">
      <c r="A2830" s="78" t="s">
        <v>55</v>
      </c>
      <c r="B2830" s="78" t="s">
        <v>61</v>
      </c>
      <c r="C2830" s="78" t="s">
        <v>27</v>
      </c>
      <c r="D2830" s="78" t="s">
        <v>605</v>
      </c>
      <c r="E2830" s="79" t="str">
        <f>+IF(C2830&lt;&gt;"",VLOOKUP(MID(C2830,18,5),NIVELES!$A$133:$B$213,2,0),"")</f>
        <v>SANTA_ELENA</v>
      </c>
      <c r="F2830" s="80" t="s">
        <v>304</v>
      </c>
      <c r="G2830" s="81" t="str">
        <f>+IF(F2830&lt;&gt;"",VLOOKUP(F2830,NIVELES!$A$246:$C$464,3,0),"")</f>
        <v xml:space="preserve"> </v>
      </c>
      <c r="H2830" s="82" t="s">
        <v>1024</v>
      </c>
      <c r="I2830" s="78" t="s">
        <v>2201</v>
      </c>
      <c r="J2830" s="78" t="s">
        <v>2184</v>
      </c>
      <c r="K2830" s="78" t="s">
        <v>3096</v>
      </c>
      <c r="L2830" s="78" t="s">
        <v>3112</v>
      </c>
      <c r="M2830" s="78">
        <v>2822</v>
      </c>
      <c r="N2830" s="78" t="s">
        <v>3108</v>
      </c>
      <c r="O2830" s="78" t="s">
        <v>2454</v>
      </c>
      <c r="P2830" s="82">
        <v>1</v>
      </c>
      <c r="Q2830" s="78" t="s">
        <v>2945</v>
      </c>
      <c r="R2830" s="82"/>
      <c r="S2830" s="82"/>
      <c r="T2830" s="82">
        <v>1</v>
      </c>
      <c r="U2830" s="82"/>
      <c r="V2830" s="82"/>
      <c r="W2830" s="82"/>
      <c r="X2830" s="82"/>
      <c r="Y2830" s="82"/>
      <c r="Z2830" s="82"/>
      <c r="AA2830" s="82"/>
      <c r="AB2830" s="82"/>
      <c r="AC2830" s="82"/>
      <c r="AD2830" s="85" t="str">
        <f>IF(A2830&lt;&gt;"",IF(D2830="DIRECCIÓN_DE_TRANSFERENCIAS","280 0031",VLOOKUP(C2830,NIVELES!$A$14:$B$105,2,0)),"")</f>
        <v>280 5730</v>
      </c>
      <c r="AE2830" s="86" t="s">
        <v>322</v>
      </c>
      <c r="AF2830" s="86" t="s">
        <v>543</v>
      </c>
      <c r="AG2830" s="79" t="str">
        <f>+IF(AF2830&lt;&gt;"",VLOOKUP(AF2830,NIVELES!$A$666:$B$673,2,0),"")</f>
        <v>DESARROLLO_INFANTIL</v>
      </c>
      <c r="AH2830" s="78" t="s">
        <v>321</v>
      </c>
      <c r="AI2830" s="79" t="str">
        <f>IF(AH2830&lt;&gt;"",VLOOKUP(CONCATENATE(AG2830,AH2830),NIVELES!$B$676:$C$745,2,0),"")</f>
        <v>Centros Infantiles Del Buen Vivir Operados Por Terceros -Funcionamiento Operación Y Atencion De Unidades</v>
      </c>
      <c r="AJ2830" s="78" t="s">
        <v>517</v>
      </c>
      <c r="AK2830" s="79" t="str">
        <f>+IF(AJ2830&lt;&gt;"",VLOOKUP(AJ2830,NIVELES!$A$816:$B$892,2,0),"")</f>
        <v>NO APLICA</v>
      </c>
      <c r="AL2830" s="78" t="s">
        <v>553</v>
      </c>
      <c r="AM2830" s="78">
        <v>510204</v>
      </c>
      <c r="AN2830" s="79" t="str">
        <f>IF(AM2830&lt;&gt;"",+VLOOKUP(AM2830,NIVELES!$A$1652:$B$2466,2,0),"")</f>
        <v>Decimocuarto Sueldo</v>
      </c>
      <c r="AO2830" s="87">
        <v>33227.33</v>
      </c>
      <c r="AP2830" s="88"/>
      <c r="AQ2830" s="88"/>
      <c r="AR2830" s="88">
        <v>33227.33</v>
      </c>
      <c r="AS2830" s="88"/>
      <c r="AT2830" s="88"/>
      <c r="AU2830" s="88"/>
      <c r="AV2830" s="88"/>
      <c r="AW2830" s="88"/>
      <c r="AX2830" s="88"/>
      <c r="AY2830" s="88"/>
      <c r="AZ2830" s="88"/>
      <c r="BA2830" s="88"/>
      <c r="BB2830" s="89">
        <f t="shared" si="175"/>
        <v>33227.33</v>
      </c>
      <c r="BC2830" s="90" t="str">
        <f t="shared" si="174"/>
        <v>OK</v>
      </c>
      <c r="BD2830" s="91" t="str">
        <f t="shared" si="176"/>
        <v xml:space="preserve">                  </v>
      </c>
      <c r="BE2830" s="92">
        <f t="shared" si="177"/>
        <v>1</v>
      </c>
    </row>
    <row r="2831" spans="1:57" s="74" customFormat="1" ht="50.1" customHeight="1" x14ac:dyDescent="0.2">
      <c r="A2831" s="78" t="s">
        <v>55</v>
      </c>
      <c r="B2831" s="78" t="s">
        <v>61</v>
      </c>
      <c r="C2831" s="78" t="s">
        <v>27</v>
      </c>
      <c r="D2831" s="78" t="s">
        <v>605</v>
      </c>
      <c r="E2831" s="79" t="str">
        <f>+IF(C2831&lt;&gt;"",VLOOKUP(MID(C2831,18,5),NIVELES!$A$133:$B$213,2,0),"")</f>
        <v>SANTA_ELENA</v>
      </c>
      <c r="F2831" s="80" t="s">
        <v>304</v>
      </c>
      <c r="G2831" s="81" t="str">
        <f>+IF(F2831&lt;&gt;"",VLOOKUP(F2831,NIVELES!$A$246:$C$464,3,0),"")</f>
        <v xml:space="preserve"> </v>
      </c>
      <c r="H2831" s="82" t="s">
        <v>1024</v>
      </c>
      <c r="I2831" s="78" t="s">
        <v>2201</v>
      </c>
      <c r="J2831" s="78" t="s">
        <v>2184</v>
      </c>
      <c r="K2831" s="78" t="s">
        <v>3096</v>
      </c>
      <c r="L2831" s="78" t="s">
        <v>3112</v>
      </c>
      <c r="M2831" s="78">
        <v>2822</v>
      </c>
      <c r="N2831" s="78" t="s">
        <v>3108</v>
      </c>
      <c r="O2831" s="78" t="s">
        <v>2454</v>
      </c>
      <c r="P2831" s="82">
        <v>12</v>
      </c>
      <c r="Q2831" s="78" t="s">
        <v>2945</v>
      </c>
      <c r="R2831" s="82">
        <v>1</v>
      </c>
      <c r="S2831" s="82">
        <v>1</v>
      </c>
      <c r="T2831" s="82">
        <v>1</v>
      </c>
      <c r="U2831" s="82">
        <v>1</v>
      </c>
      <c r="V2831" s="82">
        <v>1</v>
      </c>
      <c r="W2831" s="82">
        <v>1</v>
      </c>
      <c r="X2831" s="82">
        <v>1</v>
      </c>
      <c r="Y2831" s="82">
        <v>1</v>
      </c>
      <c r="Z2831" s="82">
        <v>1</v>
      </c>
      <c r="AA2831" s="82">
        <v>1</v>
      </c>
      <c r="AB2831" s="82">
        <v>1</v>
      </c>
      <c r="AC2831" s="82">
        <v>1</v>
      </c>
      <c r="AD2831" s="85" t="str">
        <f>IF(A2831&lt;&gt;"",IF(D2831="DIRECCIÓN_DE_TRANSFERENCIAS","280 0031",VLOOKUP(C2831,NIVELES!$A$14:$B$105,2,0)),"")</f>
        <v>280 5730</v>
      </c>
      <c r="AE2831" s="86" t="s">
        <v>322</v>
      </c>
      <c r="AF2831" s="86" t="s">
        <v>543</v>
      </c>
      <c r="AG2831" s="79" t="str">
        <f>+IF(AF2831&lt;&gt;"",VLOOKUP(AF2831,NIVELES!$A$666:$B$673,2,0),"")</f>
        <v>DESARROLLO_INFANTIL</v>
      </c>
      <c r="AH2831" s="78" t="s">
        <v>321</v>
      </c>
      <c r="AI2831" s="79" t="str">
        <f>IF(AH2831&lt;&gt;"",VLOOKUP(CONCATENATE(AG2831,AH2831),NIVELES!$B$676:$C$745,2,0),"")</f>
        <v>Centros Infantiles Del Buen Vivir Operados Por Terceros -Funcionamiento Operación Y Atencion De Unidades</v>
      </c>
      <c r="AJ2831" s="78" t="s">
        <v>517</v>
      </c>
      <c r="AK2831" s="79" t="str">
        <f>+IF(AJ2831&lt;&gt;"",VLOOKUP(AJ2831,NIVELES!$A$816:$B$892,2,0),"")</f>
        <v>NO APLICA</v>
      </c>
      <c r="AL2831" s="78" t="s">
        <v>553</v>
      </c>
      <c r="AM2831" s="78">
        <v>510510</v>
      </c>
      <c r="AN2831" s="79" t="str">
        <f>IF(AM2831&lt;&gt;"",+VLOOKUP(AM2831,NIVELES!$A$1652:$B$2466,2,0),"")</f>
        <v>Servicios Personales por Contrato</v>
      </c>
      <c r="AO2831" s="87">
        <v>53922</v>
      </c>
      <c r="AP2831" s="88">
        <v>4493.5</v>
      </c>
      <c r="AQ2831" s="88">
        <v>4493.5</v>
      </c>
      <c r="AR2831" s="88">
        <v>4493.5</v>
      </c>
      <c r="AS2831" s="88">
        <v>4493.5</v>
      </c>
      <c r="AT2831" s="88">
        <v>4493.5</v>
      </c>
      <c r="AU2831" s="88">
        <v>4493.5</v>
      </c>
      <c r="AV2831" s="88">
        <v>4493.5</v>
      </c>
      <c r="AW2831" s="88">
        <v>4493.5</v>
      </c>
      <c r="AX2831" s="88">
        <v>4493.5</v>
      </c>
      <c r="AY2831" s="88">
        <v>4493.5</v>
      </c>
      <c r="AZ2831" s="88">
        <v>4493.5</v>
      </c>
      <c r="BA2831" s="88">
        <v>4493.5</v>
      </c>
      <c r="BB2831" s="89">
        <f t="shared" si="175"/>
        <v>53922</v>
      </c>
      <c r="BC2831" s="90" t="str">
        <f t="shared" si="174"/>
        <v>OK</v>
      </c>
      <c r="BD2831" s="91" t="str">
        <f t="shared" si="176"/>
        <v xml:space="preserve">                  </v>
      </c>
      <c r="BE2831" s="92">
        <f t="shared" si="177"/>
        <v>12</v>
      </c>
    </row>
    <row r="2832" spans="1:57" s="74" customFormat="1" ht="50.1" customHeight="1" x14ac:dyDescent="0.2">
      <c r="A2832" s="78" t="s">
        <v>55</v>
      </c>
      <c r="B2832" s="78" t="s">
        <v>61</v>
      </c>
      <c r="C2832" s="78" t="s">
        <v>27</v>
      </c>
      <c r="D2832" s="78" t="s">
        <v>605</v>
      </c>
      <c r="E2832" s="79" t="str">
        <f>+IF(C2832&lt;&gt;"",VLOOKUP(MID(C2832,18,5),NIVELES!$A$133:$B$213,2,0),"")</f>
        <v>SANTA_ELENA</v>
      </c>
      <c r="F2832" s="80" t="s">
        <v>304</v>
      </c>
      <c r="G2832" s="81" t="str">
        <f>+IF(F2832&lt;&gt;"",VLOOKUP(F2832,NIVELES!$A$246:$C$464,3,0),"")</f>
        <v xml:space="preserve"> </v>
      </c>
      <c r="H2832" s="82" t="s">
        <v>1024</v>
      </c>
      <c r="I2832" s="78" t="s">
        <v>2201</v>
      </c>
      <c r="J2832" s="78" t="s">
        <v>2184</v>
      </c>
      <c r="K2832" s="78" t="s">
        <v>3096</v>
      </c>
      <c r="L2832" s="78" t="s">
        <v>3112</v>
      </c>
      <c r="M2832" s="78">
        <v>2822</v>
      </c>
      <c r="N2832" s="78" t="s">
        <v>3108</v>
      </c>
      <c r="O2832" s="78" t="s">
        <v>2454</v>
      </c>
      <c r="P2832" s="82">
        <v>12</v>
      </c>
      <c r="Q2832" s="78" t="s">
        <v>2945</v>
      </c>
      <c r="R2832" s="82">
        <v>1</v>
      </c>
      <c r="S2832" s="82">
        <v>1</v>
      </c>
      <c r="T2832" s="82">
        <v>1</v>
      </c>
      <c r="U2832" s="82">
        <v>1</v>
      </c>
      <c r="V2832" s="82">
        <v>1</v>
      </c>
      <c r="W2832" s="82">
        <v>1</v>
      </c>
      <c r="X2832" s="82">
        <v>1</v>
      </c>
      <c r="Y2832" s="82">
        <v>1</v>
      </c>
      <c r="Z2832" s="82">
        <v>1</v>
      </c>
      <c r="AA2832" s="82">
        <v>1</v>
      </c>
      <c r="AB2832" s="82">
        <v>1</v>
      </c>
      <c r="AC2832" s="82">
        <v>1</v>
      </c>
      <c r="AD2832" s="85" t="str">
        <f>IF(A2832&lt;&gt;"",IF(D2832="DIRECCIÓN_DE_TRANSFERENCIAS","280 0031",VLOOKUP(C2832,NIVELES!$A$14:$B$105,2,0)),"")</f>
        <v>280 5730</v>
      </c>
      <c r="AE2832" s="86" t="s">
        <v>322</v>
      </c>
      <c r="AF2832" s="86" t="s">
        <v>543</v>
      </c>
      <c r="AG2832" s="79" t="str">
        <f>+IF(AF2832&lt;&gt;"",VLOOKUP(AF2832,NIVELES!$A$666:$B$673,2,0),"")</f>
        <v>DESARROLLO_INFANTIL</v>
      </c>
      <c r="AH2832" s="78" t="s">
        <v>321</v>
      </c>
      <c r="AI2832" s="79" t="str">
        <f>IF(AH2832&lt;&gt;"",VLOOKUP(CONCATENATE(AG2832,AH2832),NIVELES!$B$676:$C$745,2,0),"")</f>
        <v>Centros Infantiles Del Buen Vivir Operados Por Terceros -Funcionamiento Operación Y Atencion De Unidades</v>
      </c>
      <c r="AJ2832" s="78" t="s">
        <v>517</v>
      </c>
      <c r="AK2832" s="79" t="str">
        <f>+IF(AJ2832&lt;&gt;"",VLOOKUP(AJ2832,NIVELES!$A$816:$B$892,2,0),"")</f>
        <v>NO APLICA</v>
      </c>
      <c r="AL2832" s="78" t="s">
        <v>553</v>
      </c>
      <c r="AM2832" s="78">
        <v>510601</v>
      </c>
      <c r="AN2832" s="79" t="str">
        <f>IF(AM2832&lt;&gt;"",+VLOOKUP(AM2832,NIVELES!$A$1652:$B$2466,2,0),"")</f>
        <v>Aporte Patronal</v>
      </c>
      <c r="AO2832" s="87">
        <v>79786.58</v>
      </c>
      <c r="AP2832" s="88">
        <v>6648.8816666666671</v>
      </c>
      <c r="AQ2832" s="88">
        <v>6648.8816666666671</v>
      </c>
      <c r="AR2832" s="88">
        <v>6648.8816666666671</v>
      </c>
      <c r="AS2832" s="88">
        <v>6648.8816666666671</v>
      </c>
      <c r="AT2832" s="88">
        <v>6648.8816666666671</v>
      </c>
      <c r="AU2832" s="88">
        <v>6648.8816666666671</v>
      </c>
      <c r="AV2832" s="88">
        <v>6648.8816666666671</v>
      </c>
      <c r="AW2832" s="88">
        <v>6648.8816666666671</v>
      </c>
      <c r="AX2832" s="88">
        <v>6648.8816666666671</v>
      </c>
      <c r="AY2832" s="88">
        <v>6648.8816666666671</v>
      </c>
      <c r="AZ2832" s="88">
        <v>6648.8816666666671</v>
      </c>
      <c r="BA2832" s="88">
        <v>6648.8816666666671</v>
      </c>
      <c r="BB2832" s="89">
        <f t="shared" si="175"/>
        <v>79786.58</v>
      </c>
      <c r="BC2832" s="90" t="str">
        <f t="shared" si="174"/>
        <v>OK</v>
      </c>
      <c r="BD2832" s="91" t="str">
        <f t="shared" si="176"/>
        <v xml:space="preserve">                  </v>
      </c>
      <c r="BE2832" s="92">
        <f t="shared" si="177"/>
        <v>12</v>
      </c>
    </row>
    <row r="2833" spans="1:57" s="74" customFormat="1" ht="50.1" customHeight="1" x14ac:dyDescent="0.2">
      <c r="A2833" s="78" t="s">
        <v>55</v>
      </c>
      <c r="B2833" s="78" t="s">
        <v>61</v>
      </c>
      <c r="C2833" s="78" t="s">
        <v>27</v>
      </c>
      <c r="D2833" s="78" t="s">
        <v>605</v>
      </c>
      <c r="E2833" s="79" t="str">
        <f>+IF(C2833&lt;&gt;"",VLOOKUP(MID(C2833,18,5),NIVELES!$A$133:$B$213,2,0),"")</f>
        <v>SANTA_ELENA</v>
      </c>
      <c r="F2833" s="80" t="s">
        <v>304</v>
      </c>
      <c r="G2833" s="81" t="str">
        <f>+IF(F2833&lt;&gt;"",VLOOKUP(F2833,NIVELES!$A$246:$C$464,3,0),"")</f>
        <v xml:space="preserve"> </v>
      </c>
      <c r="H2833" s="82" t="s">
        <v>1024</v>
      </c>
      <c r="I2833" s="78" t="s">
        <v>2201</v>
      </c>
      <c r="J2833" s="78" t="s">
        <v>2184</v>
      </c>
      <c r="K2833" s="78" t="s">
        <v>3096</v>
      </c>
      <c r="L2833" s="78" t="s">
        <v>3112</v>
      </c>
      <c r="M2833" s="78">
        <v>2822</v>
      </c>
      <c r="N2833" s="78" t="s">
        <v>3108</v>
      </c>
      <c r="O2833" s="78" t="s">
        <v>2454</v>
      </c>
      <c r="P2833" s="82">
        <v>12</v>
      </c>
      <c r="Q2833" s="78" t="s">
        <v>2945</v>
      </c>
      <c r="R2833" s="82">
        <v>1</v>
      </c>
      <c r="S2833" s="82">
        <v>1</v>
      </c>
      <c r="T2833" s="82">
        <v>1</v>
      </c>
      <c r="U2833" s="82">
        <v>1</v>
      </c>
      <c r="V2833" s="82">
        <v>1</v>
      </c>
      <c r="W2833" s="82">
        <v>1</v>
      </c>
      <c r="X2833" s="82">
        <v>1</v>
      </c>
      <c r="Y2833" s="82">
        <v>1</v>
      </c>
      <c r="Z2833" s="82">
        <v>1</v>
      </c>
      <c r="AA2833" s="82">
        <v>1</v>
      </c>
      <c r="AB2833" s="82">
        <v>1</v>
      </c>
      <c r="AC2833" s="82">
        <v>1</v>
      </c>
      <c r="AD2833" s="85" t="str">
        <f>IF(A2833&lt;&gt;"",IF(D2833="DIRECCIÓN_DE_TRANSFERENCIAS","280 0031",VLOOKUP(C2833,NIVELES!$A$14:$B$105,2,0)),"")</f>
        <v>280 5730</v>
      </c>
      <c r="AE2833" s="86" t="s">
        <v>322</v>
      </c>
      <c r="AF2833" s="86" t="s">
        <v>543</v>
      </c>
      <c r="AG2833" s="79" t="str">
        <f>+IF(AF2833&lt;&gt;"",VLOOKUP(AF2833,NIVELES!$A$666:$B$673,2,0),"")</f>
        <v>DESARROLLO_INFANTIL</v>
      </c>
      <c r="AH2833" s="78" t="s">
        <v>321</v>
      </c>
      <c r="AI2833" s="79" t="str">
        <f>IF(AH2833&lt;&gt;"",VLOOKUP(CONCATENATE(AG2833,AH2833),NIVELES!$B$676:$C$745,2,0),"")</f>
        <v>Centros Infantiles Del Buen Vivir Operados Por Terceros -Funcionamiento Operación Y Atencion De Unidades</v>
      </c>
      <c r="AJ2833" s="78" t="s">
        <v>517</v>
      </c>
      <c r="AK2833" s="79" t="str">
        <f>+IF(AJ2833&lt;&gt;"",VLOOKUP(AJ2833,NIVELES!$A$816:$B$892,2,0),"")</f>
        <v>NO APLICA</v>
      </c>
      <c r="AL2833" s="78" t="s">
        <v>553</v>
      </c>
      <c r="AM2833" s="78">
        <v>510602</v>
      </c>
      <c r="AN2833" s="79" t="str">
        <f>IF(AM2833&lt;&gt;"",+VLOOKUP(AM2833,NIVELES!$A$1652:$B$2466,2,0),"")</f>
        <v>Fondo de Reserva</v>
      </c>
      <c r="AO2833" s="87">
        <v>68900.33</v>
      </c>
      <c r="AP2833" s="88">
        <v>5741.6941666666671</v>
      </c>
      <c r="AQ2833" s="88">
        <v>5741.6941666666671</v>
      </c>
      <c r="AR2833" s="88">
        <v>5741.6941666666671</v>
      </c>
      <c r="AS2833" s="88">
        <v>5741.6941666666671</v>
      </c>
      <c r="AT2833" s="88">
        <v>5741.6941666666671</v>
      </c>
      <c r="AU2833" s="88">
        <v>5741.6941666666671</v>
      </c>
      <c r="AV2833" s="88">
        <v>5741.6941666666671</v>
      </c>
      <c r="AW2833" s="88">
        <v>5741.6941666666671</v>
      </c>
      <c r="AX2833" s="88">
        <v>5741.6941666666671</v>
      </c>
      <c r="AY2833" s="88">
        <v>5741.6941666666671</v>
      </c>
      <c r="AZ2833" s="88">
        <v>5741.6941666666671</v>
      </c>
      <c r="BA2833" s="88">
        <v>5741.6941666666671</v>
      </c>
      <c r="BB2833" s="89">
        <f t="shared" si="175"/>
        <v>68900.33</v>
      </c>
      <c r="BC2833" s="90" t="str">
        <f t="shared" si="174"/>
        <v>OK</v>
      </c>
      <c r="BD2833" s="91" t="str">
        <f t="shared" si="176"/>
        <v xml:space="preserve">                  </v>
      </c>
      <c r="BE2833" s="92">
        <f t="shared" si="177"/>
        <v>12</v>
      </c>
    </row>
    <row r="2834" spans="1:57" s="74" customFormat="1" ht="50.1" customHeight="1" x14ac:dyDescent="0.2">
      <c r="A2834" s="78" t="s">
        <v>55</v>
      </c>
      <c r="B2834" s="78" t="s">
        <v>61</v>
      </c>
      <c r="C2834" s="78" t="s">
        <v>27</v>
      </c>
      <c r="D2834" s="78" t="s">
        <v>605</v>
      </c>
      <c r="E2834" s="79" t="str">
        <f>+IF(C2834&lt;&gt;"",VLOOKUP(MID(C2834,18,5),NIVELES!$A$133:$B$213,2,0),"")</f>
        <v>SANTA_ELENA</v>
      </c>
      <c r="F2834" s="80" t="s">
        <v>304</v>
      </c>
      <c r="G2834" s="81" t="str">
        <f>+IF(F2834&lt;&gt;"",VLOOKUP(F2834,NIVELES!$A$246:$C$464,3,0),"")</f>
        <v xml:space="preserve"> </v>
      </c>
      <c r="H2834" s="82" t="s">
        <v>1024</v>
      </c>
      <c r="I2834" s="78" t="s">
        <v>2201</v>
      </c>
      <c r="J2834" s="78" t="s">
        <v>2184</v>
      </c>
      <c r="K2834" s="78" t="s">
        <v>3096</v>
      </c>
      <c r="L2834" s="78" t="s">
        <v>3112</v>
      </c>
      <c r="M2834" s="78">
        <v>2822</v>
      </c>
      <c r="N2834" s="78" t="s">
        <v>3108</v>
      </c>
      <c r="O2834" s="78" t="s">
        <v>2469</v>
      </c>
      <c r="P2834" s="82">
        <v>1</v>
      </c>
      <c r="Q2834" s="78" t="s">
        <v>2584</v>
      </c>
      <c r="R2834" s="82"/>
      <c r="S2834" s="82"/>
      <c r="T2834" s="82"/>
      <c r="U2834" s="82"/>
      <c r="V2834" s="82"/>
      <c r="W2834" s="82">
        <v>1</v>
      </c>
      <c r="X2834" s="82"/>
      <c r="Y2834" s="82"/>
      <c r="Z2834" s="82"/>
      <c r="AA2834" s="82"/>
      <c r="AB2834" s="82"/>
      <c r="AC2834" s="82"/>
      <c r="AD2834" s="85" t="str">
        <f>IF(A2834&lt;&gt;"",IF(D2834="DIRECCIÓN_DE_TRANSFERENCIAS","280 0031",VLOOKUP(C2834,NIVELES!$A$14:$B$105,2,0)),"")</f>
        <v>280 5730</v>
      </c>
      <c r="AE2834" s="86" t="s">
        <v>322</v>
      </c>
      <c r="AF2834" s="86" t="s">
        <v>543</v>
      </c>
      <c r="AG2834" s="79" t="str">
        <f>+IF(AF2834&lt;&gt;"",VLOOKUP(AF2834,NIVELES!$A$666:$B$673,2,0),"")</f>
        <v>DESARROLLO_INFANTIL</v>
      </c>
      <c r="AH2834" s="78" t="s">
        <v>321</v>
      </c>
      <c r="AI2834" s="79" t="str">
        <f>IF(AH2834&lt;&gt;"",VLOOKUP(CONCATENATE(AG2834,AH2834),NIVELES!$B$676:$C$745,2,0),"")</f>
        <v>Centros Infantiles Del Buen Vivir Operados Por Terceros -Funcionamiento Operación Y Atencion De Unidades</v>
      </c>
      <c r="AJ2834" s="78" t="s">
        <v>387</v>
      </c>
      <c r="AK2834" s="79" t="str">
        <f>+IF(AJ2834&lt;&gt;"",VLOOKUP(AJ2834,NIVELES!$A$816:$B$892,2,0),"")</f>
        <v>ASEGURAR EL DESARROLLO INFANTIL Y LA EDUCACIÓN INTEGRAL, CON CALIDAD Y CALIDEZ PARA TODOS LOS NIÑOS, NIÑAS Y ADOLESCENTES</v>
      </c>
      <c r="AL2834" s="78" t="s">
        <v>554</v>
      </c>
      <c r="AM2834" s="78">
        <v>530802</v>
      </c>
      <c r="AN2834" s="79" t="str">
        <f>IF(AM2834&lt;&gt;"",+VLOOKUP(AM2834,NIVELES!$A$1652:$B$2466,2,0),"")</f>
        <v>Vestuario, Lencería, Prendas de Protección; y, Accesorios para Uniformes Militares y Policiales; y, Carpas</v>
      </c>
      <c r="AO2834" s="87">
        <v>0</v>
      </c>
      <c r="AP2834" s="88">
        <v>0</v>
      </c>
      <c r="AQ2834" s="88">
        <v>0</v>
      </c>
      <c r="AR2834" s="88">
        <v>0</v>
      </c>
      <c r="AS2834" s="88">
        <v>0</v>
      </c>
      <c r="AT2834" s="88">
        <v>0</v>
      </c>
      <c r="AU2834" s="88">
        <v>0</v>
      </c>
      <c r="AV2834" s="88">
        <v>0</v>
      </c>
      <c r="AW2834" s="88">
        <v>0</v>
      </c>
      <c r="AX2834" s="88">
        <v>0</v>
      </c>
      <c r="AY2834" s="88">
        <v>0</v>
      </c>
      <c r="AZ2834" s="88">
        <v>0</v>
      </c>
      <c r="BA2834" s="88">
        <v>0</v>
      </c>
      <c r="BB2834" s="89">
        <f t="shared" si="175"/>
        <v>0</v>
      </c>
      <c r="BC2834" s="90" t="str">
        <f t="shared" si="174"/>
        <v>OK</v>
      </c>
      <c r="BD2834" s="91" t="str">
        <f t="shared" si="176"/>
        <v xml:space="preserve">                  </v>
      </c>
      <c r="BE2834" s="92">
        <f t="shared" si="177"/>
        <v>1</v>
      </c>
    </row>
    <row r="2835" spans="1:57" s="74" customFormat="1" ht="50.1" customHeight="1" x14ac:dyDescent="0.2">
      <c r="A2835" s="78" t="s">
        <v>55</v>
      </c>
      <c r="B2835" s="78" t="s">
        <v>61</v>
      </c>
      <c r="C2835" s="78" t="s">
        <v>27</v>
      </c>
      <c r="D2835" s="78" t="s">
        <v>605</v>
      </c>
      <c r="E2835" s="79" t="str">
        <f>+IF(C2835&lt;&gt;"",VLOOKUP(MID(C2835,18,5),NIVELES!$A$133:$B$213,2,0),"")</f>
        <v>SANTA_ELENA</v>
      </c>
      <c r="F2835" s="80" t="s">
        <v>304</v>
      </c>
      <c r="G2835" s="81" t="str">
        <f>+IF(F2835&lt;&gt;"",VLOOKUP(F2835,NIVELES!$A$246:$C$464,3,0),"")</f>
        <v xml:space="preserve"> </v>
      </c>
      <c r="H2835" s="82" t="s">
        <v>1024</v>
      </c>
      <c r="I2835" s="78" t="s">
        <v>2201</v>
      </c>
      <c r="J2835" s="78" t="s">
        <v>2184</v>
      </c>
      <c r="K2835" s="78" t="s">
        <v>3096</v>
      </c>
      <c r="L2835" s="78" t="s">
        <v>3112</v>
      </c>
      <c r="M2835" s="78">
        <v>2822</v>
      </c>
      <c r="N2835" s="78" t="s">
        <v>3108</v>
      </c>
      <c r="O2835" s="78" t="s">
        <v>2222</v>
      </c>
      <c r="P2835" s="82">
        <v>10</v>
      </c>
      <c r="Q2835" s="78" t="s">
        <v>3018</v>
      </c>
      <c r="R2835" s="82">
        <v>10</v>
      </c>
      <c r="S2835" s="82"/>
      <c r="T2835" s="82"/>
      <c r="U2835" s="82"/>
      <c r="V2835" s="82"/>
      <c r="W2835" s="82"/>
      <c r="X2835" s="82"/>
      <c r="Y2835" s="82"/>
      <c r="Z2835" s="82"/>
      <c r="AA2835" s="82"/>
      <c r="AB2835" s="82"/>
      <c r="AC2835" s="82"/>
      <c r="AD2835" s="85" t="str">
        <f>IF(A2835&lt;&gt;"",IF(D2835="DIRECCIÓN_DE_TRANSFERENCIAS","280 0031",VLOOKUP(C2835,NIVELES!$A$14:$B$105,2,0)),"")</f>
        <v>280 5730</v>
      </c>
      <c r="AE2835" s="86" t="s">
        <v>322</v>
      </c>
      <c r="AF2835" s="86" t="s">
        <v>543</v>
      </c>
      <c r="AG2835" s="79" t="str">
        <f>+IF(AF2835&lt;&gt;"",VLOOKUP(AF2835,NIVELES!$A$666:$B$673,2,0),"")</f>
        <v>DESARROLLO_INFANTIL</v>
      </c>
      <c r="AH2835" s="78" t="s">
        <v>320</v>
      </c>
      <c r="AI2835" s="79" t="str">
        <f>IF(AH2835&lt;&gt;"",VLOOKUP(CONCATENATE(AG2835,AH2835),NIVELES!$B$676:$C$745,2,0),"")</f>
        <v>Asegurar La Operacion Y Atencion De Cibv  Administrados Por Prestacion De Servicios A Traves De Cooperantes  Para Contribuir Al Desarrollo Integral De Niñas Y Niños</v>
      </c>
      <c r="AJ2835" s="78" t="s">
        <v>387</v>
      </c>
      <c r="AK2835" s="79" t="str">
        <f>+IF(AJ2835&lt;&gt;"",VLOOKUP(AJ2835,NIVELES!$A$816:$B$892,2,0),"")</f>
        <v>ASEGURAR EL DESARROLLO INFANTIL Y LA EDUCACIÓN INTEGRAL, CON CALIDAD Y CALIDEZ PARA TODOS LOS NIÑOS, NIÑAS Y ADOLESCENTES</v>
      </c>
      <c r="AL2835" s="78" t="s">
        <v>556</v>
      </c>
      <c r="AM2835" s="78">
        <v>580104</v>
      </c>
      <c r="AN2835" s="79" t="str">
        <f>IF(AM2835&lt;&gt;"",+VLOOKUP(AM2835,NIVELES!$A$1652:$B$2466,2,0),"")</f>
        <v>A Gobiernos Autónomos Descentralizados</v>
      </c>
      <c r="AO2835" s="87">
        <v>3923415.09</v>
      </c>
      <c r="AP2835" s="88">
        <v>0</v>
      </c>
      <c r="AQ2835" s="88">
        <v>3923415.09</v>
      </c>
      <c r="AR2835" s="88">
        <v>0</v>
      </c>
      <c r="AS2835" s="88">
        <v>0</v>
      </c>
      <c r="AT2835" s="88">
        <v>0</v>
      </c>
      <c r="AU2835" s="88">
        <v>0</v>
      </c>
      <c r="AV2835" s="88">
        <v>0</v>
      </c>
      <c r="AW2835" s="88">
        <v>0</v>
      </c>
      <c r="AX2835" s="88">
        <v>0</v>
      </c>
      <c r="AY2835" s="88">
        <v>0</v>
      </c>
      <c r="AZ2835" s="88">
        <v>0</v>
      </c>
      <c r="BA2835" s="88">
        <v>0</v>
      </c>
      <c r="BB2835" s="89">
        <f t="shared" si="175"/>
        <v>3923415.09</v>
      </c>
      <c r="BC2835" s="90" t="str">
        <f t="shared" si="174"/>
        <v>OK</v>
      </c>
      <c r="BD2835" s="91" t="str">
        <f t="shared" si="176"/>
        <v xml:space="preserve">                  </v>
      </c>
      <c r="BE2835" s="92">
        <f t="shared" si="177"/>
        <v>10</v>
      </c>
    </row>
    <row r="2836" spans="1:57" s="74" customFormat="1" ht="50.1" customHeight="1" x14ac:dyDescent="0.2">
      <c r="A2836" s="78" t="s">
        <v>55</v>
      </c>
      <c r="B2836" s="78" t="s">
        <v>61</v>
      </c>
      <c r="C2836" s="78" t="s">
        <v>27</v>
      </c>
      <c r="D2836" s="78" t="s">
        <v>605</v>
      </c>
      <c r="E2836" s="79" t="str">
        <f>+IF(C2836&lt;&gt;"",VLOOKUP(MID(C2836,18,5),NIVELES!$A$133:$B$213,2,0),"")</f>
        <v>SANTA_ELENA</v>
      </c>
      <c r="F2836" s="80" t="s">
        <v>304</v>
      </c>
      <c r="G2836" s="81" t="str">
        <f>+IF(F2836&lt;&gt;"",VLOOKUP(F2836,NIVELES!$A$246:$C$464,3,0),"")</f>
        <v xml:space="preserve"> </v>
      </c>
      <c r="H2836" s="82" t="s">
        <v>1024</v>
      </c>
      <c r="I2836" s="78" t="s">
        <v>2201</v>
      </c>
      <c r="J2836" s="78" t="s">
        <v>2184</v>
      </c>
      <c r="K2836" s="78" t="s">
        <v>3096</v>
      </c>
      <c r="L2836" s="78" t="s">
        <v>3113</v>
      </c>
      <c r="M2836" s="78">
        <v>8515</v>
      </c>
      <c r="N2836" s="78" t="s">
        <v>3114</v>
      </c>
      <c r="O2836" s="78" t="s">
        <v>2454</v>
      </c>
      <c r="P2836" s="82">
        <v>12</v>
      </c>
      <c r="Q2836" s="78" t="s">
        <v>2945</v>
      </c>
      <c r="R2836" s="82">
        <v>1</v>
      </c>
      <c r="S2836" s="82">
        <v>1</v>
      </c>
      <c r="T2836" s="82">
        <v>1</v>
      </c>
      <c r="U2836" s="82">
        <v>1</v>
      </c>
      <c r="V2836" s="82">
        <v>1</v>
      </c>
      <c r="W2836" s="82">
        <v>1</v>
      </c>
      <c r="X2836" s="82">
        <v>1</v>
      </c>
      <c r="Y2836" s="82">
        <v>1</v>
      </c>
      <c r="Z2836" s="82">
        <v>1</v>
      </c>
      <c r="AA2836" s="82">
        <v>1</v>
      </c>
      <c r="AB2836" s="82">
        <v>1</v>
      </c>
      <c r="AC2836" s="82">
        <v>1</v>
      </c>
      <c r="AD2836" s="85" t="str">
        <f>IF(A2836&lt;&gt;"",IF(D2836="DIRECCIÓN_DE_TRANSFERENCIAS","280 0031",VLOOKUP(C2836,NIVELES!$A$14:$B$105,2,0)),"")</f>
        <v>280 5730</v>
      </c>
      <c r="AE2836" s="86" t="s">
        <v>322</v>
      </c>
      <c r="AF2836" s="86" t="s">
        <v>543</v>
      </c>
      <c r="AG2836" s="79" t="str">
        <f>+IF(AF2836&lt;&gt;"",VLOOKUP(AF2836,NIVELES!$A$666:$B$673,2,0),"")</f>
        <v>DESARROLLO_INFANTIL</v>
      </c>
      <c r="AH2836" s="78" t="s">
        <v>452</v>
      </c>
      <c r="AI2836" s="79" t="str">
        <f>IF(AH2836&lt;&gt;"",VLOOKUP(CONCATENATE(AG2836,AH2836),NIVELES!$B$676:$C$745,2,0),"")</f>
        <v>Creciendo Con Nuestros Hijos De Atención Directa Funcionamiento, Operación Y Atención Domiciliar</v>
      </c>
      <c r="AJ2836" s="78" t="s">
        <v>517</v>
      </c>
      <c r="AK2836" s="79" t="str">
        <f>+IF(AJ2836&lt;&gt;"",VLOOKUP(AJ2836,NIVELES!$A$816:$B$892,2,0),"")</f>
        <v>NO APLICA</v>
      </c>
      <c r="AL2836" s="78" t="s">
        <v>553</v>
      </c>
      <c r="AM2836" s="78">
        <v>510105</v>
      </c>
      <c r="AN2836" s="79" t="str">
        <f>IF(AM2836&lt;&gt;"",+VLOOKUP(AM2836,NIVELES!$A$1652:$B$2466,2,0),"")</f>
        <v>Remuneraciones Unificadas</v>
      </c>
      <c r="AO2836" s="87">
        <v>835380</v>
      </c>
      <c r="AP2836" s="88">
        <v>69615</v>
      </c>
      <c r="AQ2836" s="88">
        <v>69615</v>
      </c>
      <c r="AR2836" s="88">
        <v>69615</v>
      </c>
      <c r="AS2836" s="88">
        <v>69615</v>
      </c>
      <c r="AT2836" s="88">
        <v>69615</v>
      </c>
      <c r="AU2836" s="88">
        <v>69615</v>
      </c>
      <c r="AV2836" s="88">
        <v>69615</v>
      </c>
      <c r="AW2836" s="88">
        <v>69615</v>
      </c>
      <c r="AX2836" s="88">
        <v>69615</v>
      </c>
      <c r="AY2836" s="88">
        <v>69615</v>
      </c>
      <c r="AZ2836" s="88">
        <v>69615</v>
      </c>
      <c r="BA2836" s="88">
        <v>69615</v>
      </c>
      <c r="BB2836" s="89">
        <f t="shared" si="175"/>
        <v>835380</v>
      </c>
      <c r="BC2836" s="90" t="str">
        <f t="shared" si="174"/>
        <v>OK</v>
      </c>
      <c r="BD2836" s="91" t="str">
        <f t="shared" si="176"/>
        <v xml:space="preserve">                  </v>
      </c>
      <c r="BE2836" s="92">
        <f t="shared" si="177"/>
        <v>12</v>
      </c>
    </row>
    <row r="2837" spans="1:57" s="74" customFormat="1" ht="50.1" customHeight="1" x14ac:dyDescent="0.2">
      <c r="A2837" s="78" t="s">
        <v>55</v>
      </c>
      <c r="B2837" s="78" t="s">
        <v>61</v>
      </c>
      <c r="C2837" s="78" t="s">
        <v>27</v>
      </c>
      <c r="D2837" s="78" t="s">
        <v>605</v>
      </c>
      <c r="E2837" s="79" t="str">
        <f>+IF(C2837&lt;&gt;"",VLOOKUP(MID(C2837,18,5),NIVELES!$A$133:$B$213,2,0),"")</f>
        <v>SANTA_ELENA</v>
      </c>
      <c r="F2837" s="80" t="s">
        <v>304</v>
      </c>
      <c r="G2837" s="81" t="str">
        <f>+IF(F2837&lt;&gt;"",VLOOKUP(F2837,NIVELES!$A$246:$C$464,3,0),"")</f>
        <v xml:space="preserve"> </v>
      </c>
      <c r="H2837" s="82" t="s">
        <v>1024</v>
      </c>
      <c r="I2837" s="78" t="s">
        <v>2201</v>
      </c>
      <c r="J2837" s="78" t="s">
        <v>2184</v>
      </c>
      <c r="K2837" s="78" t="s">
        <v>3096</v>
      </c>
      <c r="L2837" s="78" t="s">
        <v>3113</v>
      </c>
      <c r="M2837" s="78">
        <v>8515</v>
      </c>
      <c r="N2837" s="78" t="s">
        <v>3114</v>
      </c>
      <c r="O2837" s="78" t="s">
        <v>2454</v>
      </c>
      <c r="P2837" s="82">
        <v>1</v>
      </c>
      <c r="Q2837" s="78" t="s">
        <v>2945</v>
      </c>
      <c r="R2837" s="82"/>
      <c r="S2837" s="82"/>
      <c r="T2837" s="82"/>
      <c r="U2837" s="82"/>
      <c r="V2837" s="82"/>
      <c r="W2837" s="82"/>
      <c r="X2837" s="82"/>
      <c r="Y2837" s="82"/>
      <c r="Z2837" s="82"/>
      <c r="AA2837" s="82"/>
      <c r="AB2837" s="82"/>
      <c r="AC2837" s="82">
        <v>1</v>
      </c>
      <c r="AD2837" s="85" t="str">
        <f>IF(A2837&lt;&gt;"",IF(D2837="DIRECCIÓN_DE_TRANSFERENCIAS","280 0031",VLOOKUP(C2837,NIVELES!$A$14:$B$105,2,0)),"")</f>
        <v>280 5730</v>
      </c>
      <c r="AE2837" s="86" t="s">
        <v>322</v>
      </c>
      <c r="AF2837" s="86" t="s">
        <v>543</v>
      </c>
      <c r="AG2837" s="79" t="str">
        <f>+IF(AF2837&lt;&gt;"",VLOOKUP(AF2837,NIVELES!$A$666:$B$673,2,0),"")</f>
        <v>DESARROLLO_INFANTIL</v>
      </c>
      <c r="AH2837" s="78" t="s">
        <v>452</v>
      </c>
      <c r="AI2837" s="79" t="str">
        <f>IF(AH2837&lt;&gt;"",VLOOKUP(CONCATENATE(AG2837,AH2837),NIVELES!$B$676:$C$745,2,0),"")</f>
        <v>Creciendo Con Nuestros Hijos De Atención Directa Funcionamiento, Operación Y Atención Domiciliar</v>
      </c>
      <c r="AJ2837" s="78" t="s">
        <v>517</v>
      </c>
      <c r="AK2837" s="79" t="str">
        <f>+IF(AJ2837&lt;&gt;"",VLOOKUP(AJ2837,NIVELES!$A$816:$B$892,2,0),"")</f>
        <v>NO APLICA</v>
      </c>
      <c r="AL2837" s="78" t="s">
        <v>553</v>
      </c>
      <c r="AM2837" s="78">
        <v>510203</v>
      </c>
      <c r="AN2837" s="79" t="str">
        <f>IF(AM2837&lt;&gt;"",+VLOOKUP(AM2837,NIVELES!$A$1652:$B$2466,2,0),"")</f>
        <v>Decimotercer Sueldo</v>
      </c>
      <c r="AO2837" s="87">
        <v>63813.75</v>
      </c>
      <c r="AP2837" s="88">
        <v>0</v>
      </c>
      <c r="AQ2837" s="88">
        <v>0</v>
      </c>
      <c r="AR2837" s="88">
        <v>0</v>
      </c>
      <c r="AS2837" s="88">
        <v>0</v>
      </c>
      <c r="AT2837" s="88">
        <v>0</v>
      </c>
      <c r="AU2837" s="88">
        <v>0</v>
      </c>
      <c r="AV2837" s="88">
        <v>0</v>
      </c>
      <c r="AW2837" s="88">
        <v>0</v>
      </c>
      <c r="AX2837" s="88">
        <v>0</v>
      </c>
      <c r="AY2837" s="88">
        <v>0</v>
      </c>
      <c r="AZ2837" s="88">
        <v>0</v>
      </c>
      <c r="BA2837" s="88">
        <v>63813.75</v>
      </c>
      <c r="BB2837" s="89">
        <f t="shared" si="175"/>
        <v>63813.75</v>
      </c>
      <c r="BC2837" s="90" t="str">
        <f t="shared" si="174"/>
        <v>OK</v>
      </c>
      <c r="BD2837" s="91" t="str">
        <f t="shared" si="176"/>
        <v xml:space="preserve">                  </v>
      </c>
      <c r="BE2837" s="92">
        <f t="shared" si="177"/>
        <v>1</v>
      </c>
    </row>
    <row r="2838" spans="1:57" s="74" customFormat="1" ht="50.1" customHeight="1" x14ac:dyDescent="0.2">
      <c r="A2838" s="78" t="s">
        <v>55</v>
      </c>
      <c r="B2838" s="78" t="s">
        <v>61</v>
      </c>
      <c r="C2838" s="78" t="s">
        <v>27</v>
      </c>
      <c r="D2838" s="78" t="s">
        <v>605</v>
      </c>
      <c r="E2838" s="79" t="str">
        <f>+IF(C2838&lt;&gt;"",VLOOKUP(MID(C2838,18,5),NIVELES!$A$133:$B$213,2,0),"")</f>
        <v>SANTA_ELENA</v>
      </c>
      <c r="F2838" s="80" t="s">
        <v>304</v>
      </c>
      <c r="G2838" s="81" t="str">
        <f>+IF(F2838&lt;&gt;"",VLOOKUP(F2838,NIVELES!$A$246:$C$464,3,0),"")</f>
        <v xml:space="preserve"> </v>
      </c>
      <c r="H2838" s="82" t="s">
        <v>1024</v>
      </c>
      <c r="I2838" s="78" t="s">
        <v>2201</v>
      </c>
      <c r="J2838" s="78" t="s">
        <v>2184</v>
      </c>
      <c r="K2838" s="78" t="s">
        <v>3096</v>
      </c>
      <c r="L2838" s="78" t="s">
        <v>3113</v>
      </c>
      <c r="M2838" s="78">
        <v>8515</v>
      </c>
      <c r="N2838" s="78" t="s">
        <v>3114</v>
      </c>
      <c r="O2838" s="78" t="s">
        <v>2454</v>
      </c>
      <c r="P2838" s="82">
        <v>1</v>
      </c>
      <c r="Q2838" s="78" t="s">
        <v>2945</v>
      </c>
      <c r="R2838" s="82"/>
      <c r="S2838" s="82"/>
      <c r="T2838" s="82">
        <v>1</v>
      </c>
      <c r="U2838" s="82"/>
      <c r="V2838" s="82"/>
      <c r="W2838" s="82"/>
      <c r="X2838" s="82"/>
      <c r="Y2838" s="82"/>
      <c r="Z2838" s="82"/>
      <c r="AA2838" s="82"/>
      <c r="AB2838" s="82"/>
      <c r="AC2838" s="82"/>
      <c r="AD2838" s="85" t="str">
        <f>IF(A2838&lt;&gt;"",IF(D2838="DIRECCIÓN_DE_TRANSFERENCIAS","280 0031",VLOOKUP(C2838,NIVELES!$A$14:$B$105,2,0)),"")</f>
        <v>280 5730</v>
      </c>
      <c r="AE2838" s="86" t="s">
        <v>322</v>
      </c>
      <c r="AF2838" s="86" t="s">
        <v>543</v>
      </c>
      <c r="AG2838" s="79" t="str">
        <f>+IF(AF2838&lt;&gt;"",VLOOKUP(AF2838,NIVELES!$A$666:$B$673,2,0),"")</f>
        <v>DESARROLLO_INFANTIL</v>
      </c>
      <c r="AH2838" s="78" t="s">
        <v>452</v>
      </c>
      <c r="AI2838" s="79" t="str">
        <f>IF(AH2838&lt;&gt;"",VLOOKUP(CONCATENATE(AG2838,AH2838),NIVELES!$B$676:$C$745,2,0),"")</f>
        <v>Creciendo Con Nuestros Hijos De Atención Directa Funcionamiento, Operación Y Atención Domiciliar</v>
      </c>
      <c r="AJ2838" s="78" t="s">
        <v>517</v>
      </c>
      <c r="AK2838" s="79" t="str">
        <f>+IF(AJ2838&lt;&gt;"",VLOOKUP(AJ2838,NIVELES!$A$816:$B$892,2,0),"")</f>
        <v>NO APLICA</v>
      </c>
      <c r="AL2838" s="78" t="s">
        <v>553</v>
      </c>
      <c r="AM2838" s="78">
        <v>510204</v>
      </c>
      <c r="AN2838" s="79" t="str">
        <f>IF(AM2838&lt;&gt;"",+VLOOKUP(AM2838,NIVELES!$A$1652:$B$2466,2,0),"")</f>
        <v>Decimocuarto Sueldo</v>
      </c>
      <c r="AO2838" s="87">
        <v>42978.83</v>
      </c>
      <c r="AP2838" s="88"/>
      <c r="AQ2838" s="88"/>
      <c r="AR2838" s="88">
        <v>42978.83</v>
      </c>
      <c r="AS2838" s="88"/>
      <c r="AT2838" s="88"/>
      <c r="AU2838" s="88"/>
      <c r="AV2838" s="88"/>
      <c r="AW2838" s="88"/>
      <c r="AX2838" s="88"/>
      <c r="AY2838" s="88"/>
      <c r="AZ2838" s="88"/>
      <c r="BA2838" s="88"/>
      <c r="BB2838" s="89">
        <f t="shared" si="175"/>
        <v>42978.83</v>
      </c>
      <c r="BC2838" s="90" t="str">
        <f t="shared" si="174"/>
        <v>OK</v>
      </c>
      <c r="BD2838" s="91" t="str">
        <f t="shared" si="176"/>
        <v xml:space="preserve">                  </v>
      </c>
      <c r="BE2838" s="92">
        <f t="shared" si="177"/>
        <v>1</v>
      </c>
    </row>
    <row r="2839" spans="1:57" s="74" customFormat="1" ht="50.1" customHeight="1" x14ac:dyDescent="0.2">
      <c r="A2839" s="78" t="s">
        <v>55</v>
      </c>
      <c r="B2839" s="78" t="s">
        <v>61</v>
      </c>
      <c r="C2839" s="78" t="s">
        <v>27</v>
      </c>
      <c r="D2839" s="78" t="s">
        <v>605</v>
      </c>
      <c r="E2839" s="79" t="str">
        <f>+IF(C2839&lt;&gt;"",VLOOKUP(MID(C2839,18,5),NIVELES!$A$133:$B$213,2,0),"")</f>
        <v>SANTA_ELENA</v>
      </c>
      <c r="F2839" s="80" t="s">
        <v>304</v>
      </c>
      <c r="G2839" s="81" t="str">
        <f>+IF(F2839&lt;&gt;"",VLOOKUP(F2839,NIVELES!$A$246:$C$464,3,0),"")</f>
        <v xml:space="preserve"> </v>
      </c>
      <c r="H2839" s="82" t="s">
        <v>1024</v>
      </c>
      <c r="I2839" s="78" t="s">
        <v>2201</v>
      </c>
      <c r="J2839" s="78" t="s">
        <v>2184</v>
      </c>
      <c r="K2839" s="78" t="s">
        <v>3096</v>
      </c>
      <c r="L2839" s="78" t="s">
        <v>3113</v>
      </c>
      <c r="M2839" s="78">
        <v>8515</v>
      </c>
      <c r="N2839" s="78" t="s">
        <v>3114</v>
      </c>
      <c r="O2839" s="78" t="s">
        <v>2454</v>
      </c>
      <c r="P2839" s="82">
        <v>12</v>
      </c>
      <c r="Q2839" s="78" t="s">
        <v>2945</v>
      </c>
      <c r="R2839" s="82">
        <v>1</v>
      </c>
      <c r="S2839" s="82">
        <v>1</v>
      </c>
      <c r="T2839" s="82">
        <v>1</v>
      </c>
      <c r="U2839" s="82">
        <v>1</v>
      </c>
      <c r="V2839" s="82">
        <v>1</v>
      </c>
      <c r="W2839" s="82">
        <v>1</v>
      </c>
      <c r="X2839" s="82">
        <v>1</v>
      </c>
      <c r="Y2839" s="82">
        <v>1</v>
      </c>
      <c r="Z2839" s="82">
        <v>1</v>
      </c>
      <c r="AA2839" s="82">
        <v>1</v>
      </c>
      <c r="AB2839" s="82">
        <v>1</v>
      </c>
      <c r="AC2839" s="82">
        <v>1</v>
      </c>
      <c r="AD2839" s="85" t="str">
        <f>IF(A2839&lt;&gt;"",IF(D2839="DIRECCIÓN_DE_TRANSFERENCIAS","280 0031",VLOOKUP(C2839,NIVELES!$A$14:$B$105,2,0)),"")</f>
        <v>280 5730</v>
      </c>
      <c r="AE2839" s="86" t="s">
        <v>322</v>
      </c>
      <c r="AF2839" s="86" t="s">
        <v>543</v>
      </c>
      <c r="AG2839" s="79" t="str">
        <f>+IF(AF2839&lt;&gt;"",VLOOKUP(AF2839,NIVELES!$A$666:$B$673,2,0),"")</f>
        <v>DESARROLLO_INFANTIL</v>
      </c>
      <c r="AH2839" s="78" t="s">
        <v>452</v>
      </c>
      <c r="AI2839" s="79" t="str">
        <f>IF(AH2839&lt;&gt;"",VLOOKUP(CONCATENATE(AG2839,AH2839),NIVELES!$B$676:$C$745,2,0),"")</f>
        <v>Creciendo Con Nuestros Hijos De Atención Directa Funcionamiento, Operación Y Atención Domiciliar</v>
      </c>
      <c r="AJ2839" s="78" t="s">
        <v>517</v>
      </c>
      <c r="AK2839" s="79" t="str">
        <f>+IF(AJ2839&lt;&gt;"",VLOOKUP(AJ2839,NIVELES!$A$816:$B$892,2,0),"")</f>
        <v>NO APLICA</v>
      </c>
      <c r="AL2839" s="78" t="s">
        <v>553</v>
      </c>
      <c r="AM2839" s="78">
        <v>510601</v>
      </c>
      <c r="AN2839" s="79" t="str">
        <f>IF(AM2839&lt;&gt;"",+VLOOKUP(AM2839,NIVELES!$A$1652:$B$2466,2,0),"")</f>
        <v>Aporte Patronal</v>
      </c>
      <c r="AO2839" s="87">
        <v>73896.320000000007</v>
      </c>
      <c r="AP2839" s="88">
        <v>6158.0266666666676</v>
      </c>
      <c r="AQ2839" s="88">
        <v>6158.0266666666676</v>
      </c>
      <c r="AR2839" s="88">
        <v>6158.0266666666676</v>
      </c>
      <c r="AS2839" s="88">
        <v>6158.0266666666676</v>
      </c>
      <c r="AT2839" s="88">
        <v>6158.0266666666676</v>
      </c>
      <c r="AU2839" s="88">
        <v>6158.0266666666676</v>
      </c>
      <c r="AV2839" s="88">
        <v>6158.0266666666676</v>
      </c>
      <c r="AW2839" s="88">
        <v>6158.0266666666676</v>
      </c>
      <c r="AX2839" s="88">
        <v>6158.0266666666676</v>
      </c>
      <c r="AY2839" s="88">
        <v>6158.0266666666676</v>
      </c>
      <c r="AZ2839" s="88">
        <v>6158.0266666666676</v>
      </c>
      <c r="BA2839" s="88">
        <v>6158.0266666666676</v>
      </c>
      <c r="BB2839" s="89">
        <f t="shared" si="175"/>
        <v>73896.320000000007</v>
      </c>
      <c r="BC2839" s="90" t="str">
        <f t="shared" si="174"/>
        <v>OK</v>
      </c>
      <c r="BD2839" s="91" t="str">
        <f t="shared" si="176"/>
        <v xml:space="preserve">                  </v>
      </c>
      <c r="BE2839" s="92">
        <f t="shared" si="177"/>
        <v>12</v>
      </c>
    </row>
    <row r="2840" spans="1:57" s="74" customFormat="1" ht="50.1" customHeight="1" x14ac:dyDescent="0.2">
      <c r="A2840" s="78" t="s">
        <v>55</v>
      </c>
      <c r="B2840" s="78" t="s">
        <v>61</v>
      </c>
      <c r="C2840" s="78" t="s">
        <v>27</v>
      </c>
      <c r="D2840" s="78" t="s">
        <v>605</v>
      </c>
      <c r="E2840" s="79" t="str">
        <f>+IF(C2840&lt;&gt;"",VLOOKUP(MID(C2840,18,5),NIVELES!$A$133:$B$213,2,0),"")</f>
        <v>SANTA_ELENA</v>
      </c>
      <c r="F2840" s="80" t="s">
        <v>304</v>
      </c>
      <c r="G2840" s="81" t="str">
        <f>+IF(F2840&lt;&gt;"",VLOOKUP(F2840,NIVELES!$A$246:$C$464,3,0),"")</f>
        <v xml:space="preserve"> </v>
      </c>
      <c r="H2840" s="82" t="s">
        <v>1024</v>
      </c>
      <c r="I2840" s="78" t="s">
        <v>2201</v>
      </c>
      <c r="J2840" s="78" t="s">
        <v>2184</v>
      </c>
      <c r="K2840" s="78" t="s">
        <v>3096</v>
      </c>
      <c r="L2840" s="78" t="s">
        <v>3113</v>
      </c>
      <c r="M2840" s="78">
        <v>8515</v>
      </c>
      <c r="N2840" s="78" t="s">
        <v>3114</v>
      </c>
      <c r="O2840" s="78" t="s">
        <v>2454</v>
      </c>
      <c r="P2840" s="82">
        <v>12</v>
      </c>
      <c r="Q2840" s="78" t="s">
        <v>2945</v>
      </c>
      <c r="R2840" s="82">
        <v>1</v>
      </c>
      <c r="S2840" s="82">
        <v>1</v>
      </c>
      <c r="T2840" s="82">
        <v>1</v>
      </c>
      <c r="U2840" s="82">
        <v>1</v>
      </c>
      <c r="V2840" s="82">
        <v>1</v>
      </c>
      <c r="W2840" s="82">
        <v>1</v>
      </c>
      <c r="X2840" s="82">
        <v>1</v>
      </c>
      <c r="Y2840" s="82">
        <v>1</v>
      </c>
      <c r="Z2840" s="82">
        <v>1</v>
      </c>
      <c r="AA2840" s="82">
        <v>1</v>
      </c>
      <c r="AB2840" s="82">
        <v>1</v>
      </c>
      <c r="AC2840" s="82">
        <v>1</v>
      </c>
      <c r="AD2840" s="85" t="str">
        <f>IF(A2840&lt;&gt;"",IF(D2840="DIRECCIÓN_DE_TRANSFERENCIAS","280 0031",VLOOKUP(C2840,NIVELES!$A$14:$B$105,2,0)),"")</f>
        <v>280 5730</v>
      </c>
      <c r="AE2840" s="86" t="s">
        <v>322</v>
      </c>
      <c r="AF2840" s="86" t="s">
        <v>543</v>
      </c>
      <c r="AG2840" s="79" t="str">
        <f>+IF(AF2840&lt;&gt;"",VLOOKUP(AF2840,NIVELES!$A$666:$B$673,2,0),"")</f>
        <v>DESARROLLO_INFANTIL</v>
      </c>
      <c r="AH2840" s="78" t="s">
        <v>452</v>
      </c>
      <c r="AI2840" s="79" t="str">
        <f>IF(AH2840&lt;&gt;"",VLOOKUP(CONCATENATE(AG2840,AH2840),NIVELES!$B$676:$C$745,2,0),"")</f>
        <v>Creciendo Con Nuestros Hijos De Atención Directa Funcionamiento, Operación Y Atención Domiciliar</v>
      </c>
      <c r="AJ2840" s="78" t="s">
        <v>517</v>
      </c>
      <c r="AK2840" s="79" t="str">
        <f>+IF(AJ2840&lt;&gt;"",VLOOKUP(AJ2840,NIVELES!$A$816:$B$892,2,0),"")</f>
        <v>NO APLICA</v>
      </c>
      <c r="AL2840" s="78" t="s">
        <v>553</v>
      </c>
      <c r="AM2840" s="78">
        <v>510602</v>
      </c>
      <c r="AN2840" s="79" t="str">
        <f>IF(AM2840&lt;&gt;"",+VLOOKUP(AM2840,NIVELES!$A$1652:$B$2466,2,0),"")</f>
        <v>Fondo de Reserva</v>
      </c>
      <c r="AO2840" s="87">
        <v>63813.75</v>
      </c>
      <c r="AP2840" s="88">
        <v>5317.8125</v>
      </c>
      <c r="AQ2840" s="88">
        <v>5317.8125</v>
      </c>
      <c r="AR2840" s="88">
        <v>5317.8125</v>
      </c>
      <c r="AS2840" s="88">
        <v>5317.8125</v>
      </c>
      <c r="AT2840" s="88">
        <v>5317.8125</v>
      </c>
      <c r="AU2840" s="88">
        <v>5317.8125</v>
      </c>
      <c r="AV2840" s="88">
        <v>5317.8125</v>
      </c>
      <c r="AW2840" s="88">
        <v>5317.8125</v>
      </c>
      <c r="AX2840" s="88">
        <v>5317.8125</v>
      </c>
      <c r="AY2840" s="88">
        <v>5317.8125</v>
      </c>
      <c r="AZ2840" s="88">
        <v>5317.8125</v>
      </c>
      <c r="BA2840" s="88">
        <v>5317.8125</v>
      </c>
      <c r="BB2840" s="89">
        <f t="shared" si="175"/>
        <v>63813.75</v>
      </c>
      <c r="BC2840" s="90" t="str">
        <f t="shared" si="174"/>
        <v>OK</v>
      </c>
      <c r="BD2840" s="91" t="str">
        <f t="shared" si="176"/>
        <v xml:space="preserve">                  </v>
      </c>
      <c r="BE2840" s="92">
        <f t="shared" si="177"/>
        <v>12</v>
      </c>
    </row>
    <row r="2841" spans="1:57" s="74" customFormat="1" ht="50.1" customHeight="1" x14ac:dyDescent="0.2">
      <c r="A2841" s="78" t="s">
        <v>55</v>
      </c>
      <c r="B2841" s="78" t="s">
        <v>61</v>
      </c>
      <c r="C2841" s="78" t="s">
        <v>27</v>
      </c>
      <c r="D2841" s="78" t="s">
        <v>605</v>
      </c>
      <c r="E2841" s="79" t="str">
        <f>+IF(C2841&lt;&gt;"",VLOOKUP(MID(C2841,18,5),NIVELES!$A$133:$B$213,2,0),"")</f>
        <v>SANTA_ELENA</v>
      </c>
      <c r="F2841" s="80" t="s">
        <v>304</v>
      </c>
      <c r="G2841" s="81" t="str">
        <f>+IF(F2841&lt;&gt;"",VLOOKUP(F2841,NIVELES!$A$246:$C$464,3,0),"")</f>
        <v xml:space="preserve"> </v>
      </c>
      <c r="H2841" s="82" t="s">
        <v>1024</v>
      </c>
      <c r="I2841" s="78" t="s">
        <v>2201</v>
      </c>
      <c r="J2841" s="78" t="s">
        <v>2184</v>
      </c>
      <c r="K2841" s="78" t="s">
        <v>3096</v>
      </c>
      <c r="L2841" s="78" t="s">
        <v>3113</v>
      </c>
      <c r="M2841" s="78">
        <v>8515</v>
      </c>
      <c r="N2841" s="78" t="s">
        <v>3114</v>
      </c>
      <c r="O2841" s="78" t="s">
        <v>2174</v>
      </c>
      <c r="P2841" s="82">
        <v>1</v>
      </c>
      <c r="Q2841" s="78" t="s">
        <v>2991</v>
      </c>
      <c r="R2841" s="82"/>
      <c r="S2841" s="82"/>
      <c r="T2841" s="82"/>
      <c r="U2841" s="82"/>
      <c r="V2841" s="82"/>
      <c r="W2841" s="82"/>
      <c r="X2841" s="82"/>
      <c r="Y2841" s="82"/>
      <c r="Z2841" s="82"/>
      <c r="AA2841" s="82">
        <v>1</v>
      </c>
      <c r="AB2841" s="82"/>
      <c r="AC2841" s="82"/>
      <c r="AD2841" s="85" t="str">
        <f>IF(A2841&lt;&gt;"",IF(D2841="DIRECCIÓN_DE_TRANSFERENCIAS","280 0031",VLOOKUP(C2841,NIVELES!$A$14:$B$105,2,0)),"")</f>
        <v>280 5730</v>
      </c>
      <c r="AE2841" s="86" t="s">
        <v>322</v>
      </c>
      <c r="AF2841" s="86" t="s">
        <v>543</v>
      </c>
      <c r="AG2841" s="79" t="str">
        <f>+IF(AF2841&lt;&gt;"",VLOOKUP(AF2841,NIVELES!$A$666:$B$673,2,0),"")</f>
        <v>DESARROLLO_INFANTIL</v>
      </c>
      <c r="AH2841" s="78" t="s">
        <v>452</v>
      </c>
      <c r="AI2841" s="79" t="str">
        <f>IF(AH2841&lt;&gt;"",VLOOKUP(CONCATENATE(AG2841,AH2841),NIVELES!$B$676:$C$745,2,0),"")</f>
        <v>Creciendo Con Nuestros Hijos De Atención Directa Funcionamiento, Operación Y Atención Domiciliar</v>
      </c>
      <c r="AJ2841" s="78" t="s">
        <v>387</v>
      </c>
      <c r="AK2841" s="79" t="str">
        <f>+IF(AJ2841&lt;&gt;"",VLOOKUP(AJ2841,NIVELES!$A$816:$B$892,2,0),"")</f>
        <v>ASEGURAR EL DESARROLLO INFANTIL Y LA EDUCACIÓN INTEGRAL, CON CALIDAD Y CALIDEZ PARA TODOS LOS NIÑOS, NIÑAS Y ADOLESCENTES</v>
      </c>
      <c r="AL2841" s="78" t="s">
        <v>554</v>
      </c>
      <c r="AM2841" s="78">
        <v>530105</v>
      </c>
      <c r="AN2841" s="79" t="str">
        <f>IF(AM2841&lt;&gt;"",+VLOOKUP(AM2841,NIVELES!$A$1652:$B$2466,2,0),"")</f>
        <v>Telecomunicaciones</v>
      </c>
      <c r="AO2841" s="87">
        <v>7958.59</v>
      </c>
      <c r="AP2841" s="88">
        <v>0</v>
      </c>
      <c r="AQ2841" s="88">
        <v>7958.59</v>
      </c>
      <c r="AR2841" s="88">
        <v>0</v>
      </c>
      <c r="AS2841" s="88">
        <v>0</v>
      </c>
      <c r="AT2841" s="88">
        <v>0</v>
      </c>
      <c r="AU2841" s="88">
        <v>0</v>
      </c>
      <c r="AV2841" s="88">
        <v>0</v>
      </c>
      <c r="AW2841" s="88">
        <v>0</v>
      </c>
      <c r="AX2841" s="88">
        <v>0</v>
      </c>
      <c r="AY2841" s="88">
        <v>0</v>
      </c>
      <c r="AZ2841" s="88">
        <v>0</v>
      </c>
      <c r="BA2841" s="88">
        <v>0</v>
      </c>
      <c r="BB2841" s="89">
        <f t="shared" si="175"/>
        <v>7958.59</v>
      </c>
      <c r="BC2841" s="90" t="str">
        <f t="shared" si="174"/>
        <v>OK</v>
      </c>
      <c r="BD2841" s="91" t="str">
        <f t="shared" si="176"/>
        <v xml:space="preserve">                  </v>
      </c>
      <c r="BE2841" s="92">
        <f t="shared" si="177"/>
        <v>1</v>
      </c>
    </row>
    <row r="2842" spans="1:57" s="74" customFormat="1" ht="50.1" customHeight="1" x14ac:dyDescent="0.2">
      <c r="A2842" s="78" t="s">
        <v>55</v>
      </c>
      <c r="B2842" s="78" t="s">
        <v>61</v>
      </c>
      <c r="C2842" s="78" t="s">
        <v>27</v>
      </c>
      <c r="D2842" s="78" t="s">
        <v>605</v>
      </c>
      <c r="E2842" s="79" t="str">
        <f>+IF(C2842&lt;&gt;"",VLOOKUP(MID(C2842,18,5),NIVELES!$A$133:$B$213,2,0),"")</f>
        <v>SANTA_ELENA</v>
      </c>
      <c r="F2842" s="80" t="s">
        <v>304</v>
      </c>
      <c r="G2842" s="81" t="str">
        <f>+IF(F2842&lt;&gt;"",VLOOKUP(F2842,NIVELES!$A$246:$C$464,3,0),"")</f>
        <v xml:space="preserve"> </v>
      </c>
      <c r="H2842" s="82" t="s">
        <v>1024</v>
      </c>
      <c r="I2842" s="78" t="s">
        <v>2201</v>
      </c>
      <c r="J2842" s="78" t="s">
        <v>2184</v>
      </c>
      <c r="K2842" s="78" t="s">
        <v>3096</v>
      </c>
      <c r="L2842" s="78" t="s">
        <v>3113</v>
      </c>
      <c r="M2842" s="78">
        <v>8515</v>
      </c>
      <c r="N2842" s="78" t="s">
        <v>3114</v>
      </c>
      <c r="O2842" s="78" t="s">
        <v>3115</v>
      </c>
      <c r="P2842" s="82">
        <v>1</v>
      </c>
      <c r="Q2842" s="78" t="s">
        <v>2584</v>
      </c>
      <c r="R2842" s="82"/>
      <c r="S2842" s="82"/>
      <c r="T2842" s="82"/>
      <c r="U2842" s="82"/>
      <c r="V2842" s="82"/>
      <c r="W2842" s="82">
        <v>1</v>
      </c>
      <c r="X2842" s="82"/>
      <c r="Y2842" s="82"/>
      <c r="Z2842" s="82"/>
      <c r="AA2842" s="82"/>
      <c r="AB2842" s="82"/>
      <c r="AC2842" s="82"/>
      <c r="AD2842" s="85" t="str">
        <f>IF(A2842&lt;&gt;"",IF(D2842="DIRECCIÓN_DE_TRANSFERENCIAS","280 0031",VLOOKUP(C2842,NIVELES!$A$14:$B$105,2,0)),"")</f>
        <v>280 5730</v>
      </c>
      <c r="AE2842" s="86" t="s">
        <v>322</v>
      </c>
      <c r="AF2842" s="86" t="s">
        <v>543</v>
      </c>
      <c r="AG2842" s="79" t="str">
        <f>+IF(AF2842&lt;&gt;"",VLOOKUP(AF2842,NIVELES!$A$666:$B$673,2,0),"")</f>
        <v>DESARROLLO_INFANTIL</v>
      </c>
      <c r="AH2842" s="78" t="s">
        <v>452</v>
      </c>
      <c r="AI2842" s="79" t="str">
        <f>IF(AH2842&lt;&gt;"",VLOOKUP(CONCATENATE(AG2842,AH2842),NIVELES!$B$676:$C$745,2,0),"")</f>
        <v>Creciendo Con Nuestros Hijos De Atención Directa Funcionamiento, Operación Y Atención Domiciliar</v>
      </c>
      <c r="AJ2842" s="78" t="s">
        <v>387</v>
      </c>
      <c r="AK2842" s="79" t="str">
        <f>+IF(AJ2842&lt;&gt;"",VLOOKUP(AJ2842,NIVELES!$A$816:$B$892,2,0),"")</f>
        <v>ASEGURAR EL DESARROLLO INFANTIL Y LA EDUCACIÓN INTEGRAL, CON CALIDAD Y CALIDEZ PARA TODOS LOS NIÑOS, NIÑAS Y ADOLESCENTES</v>
      </c>
      <c r="AL2842" s="78" t="s">
        <v>554</v>
      </c>
      <c r="AM2842" s="78">
        <v>530802</v>
      </c>
      <c r="AN2842" s="79" t="str">
        <f>IF(AM2842&lt;&gt;"",+VLOOKUP(AM2842,NIVELES!$A$1652:$B$2466,2,0),"")</f>
        <v>Vestuario, Lencería, Prendas de Protección; y, Accesorios para Uniformes Militares y Policiales; y, Carpas</v>
      </c>
      <c r="AO2842" s="87">
        <v>0</v>
      </c>
      <c r="AP2842" s="88">
        <v>0</v>
      </c>
      <c r="AQ2842" s="88">
        <v>0</v>
      </c>
      <c r="AR2842" s="88">
        <v>0</v>
      </c>
      <c r="AS2842" s="88">
        <v>0</v>
      </c>
      <c r="AT2842" s="88">
        <v>0</v>
      </c>
      <c r="AU2842" s="88">
        <v>0</v>
      </c>
      <c r="AV2842" s="88">
        <v>0</v>
      </c>
      <c r="AW2842" s="88">
        <v>0</v>
      </c>
      <c r="AX2842" s="88">
        <v>0</v>
      </c>
      <c r="AY2842" s="88">
        <v>0</v>
      </c>
      <c r="AZ2842" s="88">
        <v>0</v>
      </c>
      <c r="BA2842" s="88">
        <v>0</v>
      </c>
      <c r="BB2842" s="89">
        <f t="shared" si="175"/>
        <v>0</v>
      </c>
      <c r="BC2842" s="90" t="str">
        <f t="shared" si="174"/>
        <v>OK</v>
      </c>
      <c r="BD2842" s="91" t="str">
        <f t="shared" si="176"/>
        <v xml:space="preserve">                  </v>
      </c>
      <c r="BE2842" s="92">
        <f t="shared" si="177"/>
        <v>1</v>
      </c>
    </row>
    <row r="2843" spans="1:57" s="74" customFormat="1" ht="50.1" customHeight="1" x14ac:dyDescent="0.2">
      <c r="A2843" s="78" t="s">
        <v>55</v>
      </c>
      <c r="B2843" s="78" t="s">
        <v>61</v>
      </c>
      <c r="C2843" s="78" t="s">
        <v>27</v>
      </c>
      <c r="D2843" s="78" t="s">
        <v>605</v>
      </c>
      <c r="E2843" s="79" t="str">
        <f>+IF(C2843&lt;&gt;"",VLOOKUP(MID(C2843,18,5),NIVELES!$A$133:$B$213,2,0),"")</f>
        <v>SANTA_ELENA</v>
      </c>
      <c r="F2843" s="80" t="s">
        <v>304</v>
      </c>
      <c r="G2843" s="81" t="str">
        <f>+IF(F2843&lt;&gt;"",VLOOKUP(F2843,NIVELES!$A$246:$C$464,3,0),"")</f>
        <v xml:space="preserve"> </v>
      </c>
      <c r="H2843" s="82" t="s">
        <v>1024</v>
      </c>
      <c r="I2843" s="78" t="s">
        <v>2201</v>
      </c>
      <c r="J2843" s="78" t="s">
        <v>2184</v>
      </c>
      <c r="K2843" s="78" t="s">
        <v>3096</v>
      </c>
      <c r="L2843" s="78" t="s">
        <v>3113</v>
      </c>
      <c r="M2843" s="78">
        <v>8515</v>
      </c>
      <c r="N2843" s="78" t="s">
        <v>3114</v>
      </c>
      <c r="O2843" s="78" t="s">
        <v>3116</v>
      </c>
      <c r="P2843" s="82">
        <v>1</v>
      </c>
      <c r="Q2843" s="78" t="s">
        <v>2585</v>
      </c>
      <c r="R2843" s="82"/>
      <c r="S2843" s="82"/>
      <c r="T2843" s="82"/>
      <c r="U2843" s="82"/>
      <c r="V2843" s="82"/>
      <c r="W2843" s="82">
        <v>1</v>
      </c>
      <c r="X2843" s="82"/>
      <c r="Y2843" s="82"/>
      <c r="Z2843" s="82"/>
      <c r="AA2843" s="82"/>
      <c r="AB2843" s="82"/>
      <c r="AC2843" s="82"/>
      <c r="AD2843" s="85" t="str">
        <f>IF(A2843&lt;&gt;"",IF(D2843="DIRECCIÓN_DE_TRANSFERENCIAS","280 0031",VLOOKUP(C2843,NIVELES!$A$14:$B$105,2,0)),"")</f>
        <v>280 5730</v>
      </c>
      <c r="AE2843" s="86" t="s">
        <v>322</v>
      </c>
      <c r="AF2843" s="86" t="s">
        <v>543</v>
      </c>
      <c r="AG2843" s="79" t="str">
        <f>+IF(AF2843&lt;&gt;"",VLOOKUP(AF2843,NIVELES!$A$666:$B$673,2,0),"")</f>
        <v>DESARROLLO_INFANTIL</v>
      </c>
      <c r="AH2843" s="78" t="s">
        <v>452</v>
      </c>
      <c r="AI2843" s="79" t="str">
        <f>IF(AH2843&lt;&gt;"",VLOOKUP(CONCATENATE(AG2843,AH2843),NIVELES!$B$676:$C$745,2,0),"")</f>
        <v>Creciendo Con Nuestros Hijos De Atención Directa Funcionamiento, Operación Y Atención Domiciliar</v>
      </c>
      <c r="AJ2843" s="78" t="s">
        <v>387</v>
      </c>
      <c r="AK2843" s="79" t="str">
        <f>+IF(AJ2843&lt;&gt;"",VLOOKUP(AJ2843,NIVELES!$A$816:$B$892,2,0),"")</f>
        <v>ASEGURAR EL DESARROLLO INFANTIL Y LA EDUCACIÓN INTEGRAL, CON CALIDAD Y CALIDEZ PARA TODOS LOS NIÑOS, NIÑAS Y ADOLESCENTES</v>
      </c>
      <c r="AL2843" s="78" t="s">
        <v>554</v>
      </c>
      <c r="AM2843" s="78">
        <v>530812</v>
      </c>
      <c r="AN2843" s="79" t="str">
        <f>IF(AM2843&lt;&gt;"",+VLOOKUP(AM2843,NIVELES!$A$1652:$B$2466,2,0),"")</f>
        <v>Materiales Didácticos</v>
      </c>
      <c r="AO2843" s="87">
        <v>0</v>
      </c>
      <c r="AP2843" s="88">
        <v>0</v>
      </c>
      <c r="AQ2843" s="88">
        <v>0</v>
      </c>
      <c r="AR2843" s="88">
        <v>0</v>
      </c>
      <c r="AS2843" s="88">
        <v>0</v>
      </c>
      <c r="AT2843" s="88">
        <v>0</v>
      </c>
      <c r="AU2843" s="88">
        <v>0</v>
      </c>
      <c r="AV2843" s="88">
        <v>0</v>
      </c>
      <c r="AW2843" s="88">
        <v>0</v>
      </c>
      <c r="AX2843" s="88">
        <v>0</v>
      </c>
      <c r="AY2843" s="88">
        <v>0</v>
      </c>
      <c r="AZ2843" s="88">
        <v>0</v>
      </c>
      <c r="BA2843" s="88">
        <v>0</v>
      </c>
      <c r="BB2843" s="89">
        <f t="shared" si="175"/>
        <v>0</v>
      </c>
      <c r="BC2843" s="90" t="str">
        <f t="shared" si="174"/>
        <v>OK</v>
      </c>
      <c r="BD2843" s="91" t="str">
        <f t="shared" si="176"/>
        <v xml:space="preserve">                  </v>
      </c>
      <c r="BE2843" s="92">
        <f t="shared" si="177"/>
        <v>1</v>
      </c>
    </row>
    <row r="2844" spans="1:57" s="74" customFormat="1" ht="50.1" customHeight="1" x14ac:dyDescent="0.2">
      <c r="A2844" s="78" t="s">
        <v>55</v>
      </c>
      <c r="B2844" s="78" t="s">
        <v>61</v>
      </c>
      <c r="C2844" s="78" t="s">
        <v>27</v>
      </c>
      <c r="D2844" s="78" t="s">
        <v>605</v>
      </c>
      <c r="E2844" s="79" t="str">
        <f>+IF(C2844&lt;&gt;"",VLOOKUP(MID(C2844,18,5),NIVELES!$A$133:$B$213,2,0),"")</f>
        <v>SANTA_ELENA</v>
      </c>
      <c r="F2844" s="80" t="s">
        <v>304</v>
      </c>
      <c r="G2844" s="81" t="str">
        <f>+IF(F2844&lt;&gt;"",VLOOKUP(F2844,NIVELES!$A$246:$C$464,3,0),"")</f>
        <v xml:space="preserve"> </v>
      </c>
      <c r="H2844" s="82" t="s">
        <v>1024</v>
      </c>
      <c r="I2844" s="78" t="s">
        <v>2201</v>
      </c>
      <c r="J2844" s="78" t="s">
        <v>2184</v>
      </c>
      <c r="K2844" s="78" t="s">
        <v>3096</v>
      </c>
      <c r="L2844" s="78" t="s">
        <v>3113</v>
      </c>
      <c r="M2844" s="78">
        <v>8515</v>
      </c>
      <c r="N2844" s="78" t="s">
        <v>3114</v>
      </c>
      <c r="O2844" s="78" t="s">
        <v>2222</v>
      </c>
      <c r="P2844" s="82">
        <v>10</v>
      </c>
      <c r="Q2844" s="78" t="s">
        <v>3117</v>
      </c>
      <c r="R2844" s="82">
        <v>10</v>
      </c>
      <c r="S2844" s="82"/>
      <c r="T2844" s="82"/>
      <c r="U2844" s="82"/>
      <c r="V2844" s="82"/>
      <c r="W2844" s="82"/>
      <c r="X2844" s="82"/>
      <c r="Y2844" s="82"/>
      <c r="Z2844" s="82"/>
      <c r="AA2844" s="82"/>
      <c r="AB2844" s="82"/>
      <c r="AC2844" s="82"/>
      <c r="AD2844" s="85" t="str">
        <f>IF(A2844&lt;&gt;"",IF(D2844="DIRECCIÓN_DE_TRANSFERENCIAS","280 0031",VLOOKUP(C2844,NIVELES!$A$14:$B$105,2,0)),"")</f>
        <v>280 5730</v>
      </c>
      <c r="AE2844" s="86" t="s">
        <v>322</v>
      </c>
      <c r="AF2844" s="86" t="s">
        <v>543</v>
      </c>
      <c r="AG2844" s="79" t="str">
        <f>+IF(AF2844&lt;&gt;"",VLOOKUP(AF2844,NIVELES!$A$666:$B$673,2,0),"")</f>
        <v>DESARROLLO_INFANTIL</v>
      </c>
      <c r="AH2844" s="78" t="s">
        <v>512</v>
      </c>
      <c r="AI2844" s="79" t="str">
        <f>IF(AH2844&lt;&gt;"",VLOOKUP(CONCATENATE(AG2844,AH2844),NIVELES!$B$676:$C$745,2,0),"")</f>
        <v>Centros Circulos De Cuidado Recreacion Y Aprendizaje CRA Creciendo Con Nuestros Hijos CNH</v>
      </c>
      <c r="AJ2844" s="78" t="s">
        <v>387</v>
      </c>
      <c r="AK2844" s="79" t="str">
        <f>+IF(AJ2844&lt;&gt;"",VLOOKUP(AJ2844,NIVELES!$A$816:$B$892,2,0),"")</f>
        <v>ASEGURAR EL DESARROLLO INFANTIL Y LA EDUCACIÓN INTEGRAL, CON CALIDAD Y CALIDEZ PARA TODOS LOS NIÑOS, NIÑAS Y ADOLESCENTES</v>
      </c>
      <c r="AL2844" s="78" t="s">
        <v>556</v>
      </c>
      <c r="AM2844" s="78">
        <v>580104</v>
      </c>
      <c r="AN2844" s="79" t="str">
        <f>IF(AM2844&lt;&gt;"",+VLOOKUP(AM2844,NIVELES!$A$1652:$B$2466,2,0),"")</f>
        <v>A Gobiernos Autónomos Descentralizados</v>
      </c>
      <c r="AO2844" s="87">
        <v>0</v>
      </c>
      <c r="AP2844" s="88">
        <v>0</v>
      </c>
      <c r="AQ2844" s="88">
        <v>0</v>
      </c>
      <c r="AR2844" s="88">
        <v>0</v>
      </c>
      <c r="AS2844" s="88">
        <v>0</v>
      </c>
      <c r="AT2844" s="88">
        <v>0</v>
      </c>
      <c r="AU2844" s="88">
        <v>0</v>
      </c>
      <c r="AV2844" s="88">
        <v>0</v>
      </c>
      <c r="AW2844" s="88">
        <v>0</v>
      </c>
      <c r="AX2844" s="88">
        <v>0</v>
      </c>
      <c r="AY2844" s="88">
        <v>0</v>
      </c>
      <c r="AZ2844" s="88">
        <v>0</v>
      </c>
      <c r="BA2844" s="88">
        <v>0</v>
      </c>
      <c r="BB2844" s="89">
        <f t="shared" si="175"/>
        <v>0</v>
      </c>
      <c r="BC2844" s="90" t="str">
        <f t="shared" si="174"/>
        <v>OK</v>
      </c>
      <c r="BD2844" s="91" t="str">
        <f t="shared" si="176"/>
        <v xml:space="preserve">                  </v>
      </c>
      <c r="BE2844" s="92">
        <f t="shared" si="177"/>
        <v>10</v>
      </c>
    </row>
    <row r="2845" spans="1:57" s="74" customFormat="1" ht="50.1" customHeight="1" x14ac:dyDescent="0.2">
      <c r="A2845" s="78" t="s">
        <v>55</v>
      </c>
      <c r="B2845" s="78" t="s">
        <v>61</v>
      </c>
      <c r="C2845" s="78" t="s">
        <v>27</v>
      </c>
      <c r="D2845" s="78" t="s">
        <v>605</v>
      </c>
      <c r="E2845" s="79" t="str">
        <f>+IF(C2845&lt;&gt;"",VLOOKUP(MID(C2845,18,5),NIVELES!$A$133:$B$213,2,0),"")</f>
        <v>SANTA_ELENA</v>
      </c>
      <c r="F2845" s="80" t="s">
        <v>304</v>
      </c>
      <c r="G2845" s="81" t="str">
        <f>+IF(F2845&lt;&gt;"",VLOOKUP(F2845,NIVELES!$A$246:$C$464,3,0),"")</f>
        <v xml:space="preserve"> </v>
      </c>
      <c r="H2845" s="82" t="s">
        <v>1024</v>
      </c>
      <c r="I2845" s="78" t="s">
        <v>2513</v>
      </c>
      <c r="J2845" s="78" t="s">
        <v>2514</v>
      </c>
      <c r="K2845" s="78" t="s">
        <v>2515</v>
      </c>
      <c r="L2845" s="78" t="s">
        <v>1791</v>
      </c>
      <c r="M2845" s="78">
        <v>20</v>
      </c>
      <c r="N2845" s="78" t="s">
        <v>2271</v>
      </c>
      <c r="O2845" s="78" t="s">
        <v>2272</v>
      </c>
      <c r="P2845" s="82">
        <v>2</v>
      </c>
      <c r="Q2845" s="78" t="s">
        <v>2273</v>
      </c>
      <c r="R2845" s="82"/>
      <c r="S2845" s="82">
        <v>1</v>
      </c>
      <c r="T2845" s="82"/>
      <c r="U2845" s="82">
        <v>1</v>
      </c>
      <c r="V2845" s="82"/>
      <c r="W2845" s="82"/>
      <c r="X2845" s="82"/>
      <c r="Y2845" s="82"/>
      <c r="Z2845" s="82"/>
      <c r="AA2845" s="82"/>
      <c r="AB2845" s="82"/>
      <c r="AC2845" s="82"/>
      <c r="AD2845" s="85" t="str">
        <f>IF(A2845&lt;&gt;"",IF(D2845="DIRECCIÓN_DE_TRANSFERENCIAS","280 0031",VLOOKUP(C2845,NIVELES!$A$14:$B$105,2,0)),"")</f>
        <v>280 5730</v>
      </c>
      <c r="AE2845" s="86" t="s">
        <v>322</v>
      </c>
      <c r="AF2845" s="86" t="s">
        <v>545</v>
      </c>
      <c r="AG2845" s="79" t="str">
        <f>+IF(AF2845&lt;&gt;"",VLOOKUP(AF2845,NIVELES!$A$666:$B$673,2,0),"")</f>
        <v>SERVICIOS_DE_ATENCIÓN_GERONTOLÓGICA</v>
      </c>
      <c r="AH2845" s="78" t="s">
        <v>453</v>
      </c>
      <c r="AI2845" s="79" t="str">
        <f>IF(AH2845&lt;&gt;"",VLOOKUP(CONCATENATE(AG2845,AH2845),NIVELES!$B$676:$C$745,2,0),"")</f>
        <v xml:space="preserve">Subvenciones Para Contribuir El Cuidado De Las Personas Adultas Mayores  Atendidos  A Traves De  Terceros Sean Públicos O Privados </v>
      </c>
      <c r="AJ2845" s="78" t="s">
        <v>380</v>
      </c>
      <c r="AK2845" s="79" t="str">
        <f>+IF(AJ2845&lt;&gt;"",VLOOKUP(AJ2845,NIVELES!$A$816:$B$892,2,0),"")</f>
        <v>PROMOVER PRÁCTICAS DE CUIDADO A LAS PERSONAS ADULTAS MAYORES BAJO PARÁMETROS DE CALIDAD Y CALIDEZ</v>
      </c>
      <c r="AL2845" s="78" t="s">
        <v>556</v>
      </c>
      <c r="AM2845" s="78">
        <v>580104</v>
      </c>
      <c r="AN2845" s="79" t="str">
        <f>IF(AM2845&lt;&gt;"",+VLOOKUP(AM2845,NIVELES!$A$1652:$B$2466,2,0),"")</f>
        <v>A Gobiernos Autónomos Descentralizados</v>
      </c>
      <c r="AO2845" s="87">
        <v>15705.62</v>
      </c>
      <c r="AP2845" s="88">
        <v>0</v>
      </c>
      <c r="AQ2845" s="88">
        <v>7852.81</v>
      </c>
      <c r="AR2845" s="88">
        <v>0</v>
      </c>
      <c r="AS2845" s="88">
        <v>7852.81</v>
      </c>
      <c r="AT2845" s="88">
        <v>0</v>
      </c>
      <c r="AU2845" s="88">
        <v>0</v>
      </c>
      <c r="AV2845" s="88">
        <v>0</v>
      </c>
      <c r="AW2845" s="88">
        <v>0</v>
      </c>
      <c r="AX2845" s="88">
        <v>0</v>
      </c>
      <c r="AY2845" s="88">
        <v>0</v>
      </c>
      <c r="AZ2845" s="88">
        <v>0</v>
      </c>
      <c r="BA2845" s="88">
        <v>0</v>
      </c>
      <c r="BB2845" s="89">
        <f t="shared" si="175"/>
        <v>15705.62</v>
      </c>
      <c r="BC2845" s="90" t="str">
        <f t="shared" si="174"/>
        <v>OK</v>
      </c>
      <c r="BD2845" s="91" t="str">
        <f t="shared" si="176"/>
        <v xml:space="preserve">                  </v>
      </c>
      <c r="BE2845" s="92">
        <f t="shared" si="177"/>
        <v>2</v>
      </c>
    </row>
    <row r="2846" spans="1:57" s="74" customFormat="1" ht="50.1" customHeight="1" x14ac:dyDescent="0.2">
      <c r="A2846" s="78" t="s">
        <v>55</v>
      </c>
      <c r="B2846" s="78" t="s">
        <v>61</v>
      </c>
      <c r="C2846" s="78" t="s">
        <v>27</v>
      </c>
      <c r="D2846" s="78" t="s">
        <v>605</v>
      </c>
      <c r="E2846" s="79" t="str">
        <f>+IF(C2846&lt;&gt;"",VLOOKUP(MID(C2846,18,5),NIVELES!$A$133:$B$213,2,0),"")</f>
        <v>SANTA_ELENA</v>
      </c>
      <c r="F2846" s="80" t="s">
        <v>304</v>
      </c>
      <c r="G2846" s="81" t="str">
        <f>+IF(F2846&lt;&gt;"",VLOOKUP(F2846,NIVELES!$A$246:$C$464,3,0),"")</f>
        <v xml:space="preserve"> </v>
      </c>
      <c r="H2846" s="82" t="s">
        <v>1024</v>
      </c>
      <c r="I2846" s="78" t="s">
        <v>2519</v>
      </c>
      <c r="J2846" s="78" t="s">
        <v>1078</v>
      </c>
      <c r="K2846" s="78" t="s">
        <v>2520</v>
      </c>
      <c r="L2846" s="78" t="s">
        <v>1791</v>
      </c>
      <c r="M2846" s="78" t="s">
        <v>1791</v>
      </c>
      <c r="N2846" s="78" t="s">
        <v>1791</v>
      </c>
      <c r="O2846" s="78" t="s">
        <v>2454</v>
      </c>
      <c r="P2846" s="82">
        <v>12</v>
      </c>
      <c r="Q2846" s="78" t="s">
        <v>2945</v>
      </c>
      <c r="R2846" s="82">
        <v>1</v>
      </c>
      <c r="S2846" s="82">
        <v>1</v>
      </c>
      <c r="T2846" s="82">
        <v>1</v>
      </c>
      <c r="U2846" s="82">
        <v>1</v>
      </c>
      <c r="V2846" s="82">
        <v>1</v>
      </c>
      <c r="W2846" s="82">
        <v>1</v>
      </c>
      <c r="X2846" s="82">
        <v>1</v>
      </c>
      <c r="Y2846" s="82">
        <v>1</v>
      </c>
      <c r="Z2846" s="82">
        <v>1</v>
      </c>
      <c r="AA2846" s="82">
        <v>1</v>
      </c>
      <c r="AB2846" s="82">
        <v>1</v>
      </c>
      <c r="AC2846" s="82">
        <v>1</v>
      </c>
      <c r="AD2846" s="85" t="str">
        <f>IF(A2846&lt;&gt;"",IF(D2846="DIRECCIÓN_DE_TRANSFERENCIAS","280 0031",VLOOKUP(C2846,NIVELES!$A$14:$B$105,2,0)),"")</f>
        <v>280 5730</v>
      </c>
      <c r="AE2846" s="86" t="s">
        <v>322</v>
      </c>
      <c r="AF2846" s="86" t="s">
        <v>546</v>
      </c>
      <c r="AG2846" s="79" t="str">
        <f>+IF(AF2846&lt;&gt;"",VLOOKUP(AF2846,NIVELES!$A$666:$B$673,2,0),"")</f>
        <v>ATENCIÓN_INTEGRAL_A_PERSONAS_CON_DISCAPACIDAD</v>
      </c>
      <c r="AH2846" s="78" t="s">
        <v>453</v>
      </c>
      <c r="AI2846" s="79" t="str">
        <f>IF(AH2846&lt;&gt;"",VLOOKUP(CONCATENATE(AG2846,AH2846),NIVELES!$B$676:$C$745,2,0),"")</f>
        <v>Rectoría Inclusión Social</v>
      </c>
      <c r="AJ2846" s="78" t="s">
        <v>517</v>
      </c>
      <c r="AK2846" s="79" t="str">
        <f>+IF(AJ2846&lt;&gt;"",VLOOKUP(AJ2846,NIVELES!$A$816:$B$892,2,0),"")</f>
        <v>NO APLICA</v>
      </c>
      <c r="AL2846" s="78" t="s">
        <v>553</v>
      </c>
      <c r="AM2846" s="78">
        <v>510203</v>
      </c>
      <c r="AN2846" s="79" t="str">
        <f>IF(AM2846&lt;&gt;"",+VLOOKUP(AM2846,NIVELES!$A$1652:$B$2466,2,0),"")</f>
        <v>Decimotercer Sueldo</v>
      </c>
      <c r="AO2846" s="87">
        <v>2222</v>
      </c>
      <c r="AP2846" s="88">
        <v>185.16666666666666</v>
      </c>
      <c r="AQ2846" s="88">
        <v>185.16666666666666</v>
      </c>
      <c r="AR2846" s="88">
        <v>185.16666666666666</v>
      </c>
      <c r="AS2846" s="88">
        <v>185.16666666666666</v>
      </c>
      <c r="AT2846" s="88">
        <v>185.16666666666666</v>
      </c>
      <c r="AU2846" s="88">
        <v>185.16666666666666</v>
      </c>
      <c r="AV2846" s="88">
        <v>185.16666666666666</v>
      </c>
      <c r="AW2846" s="88">
        <v>185.16666666666666</v>
      </c>
      <c r="AX2846" s="88">
        <v>185.16666666666666</v>
      </c>
      <c r="AY2846" s="88">
        <v>185.16666666666666</v>
      </c>
      <c r="AZ2846" s="88">
        <v>185.16666666666666</v>
      </c>
      <c r="BA2846" s="88">
        <v>185.16666666666666</v>
      </c>
      <c r="BB2846" s="89">
        <f t="shared" si="175"/>
        <v>2222.0000000000005</v>
      </c>
      <c r="BC2846" s="90" t="str">
        <f t="shared" si="174"/>
        <v>OK</v>
      </c>
      <c r="BD2846" s="91" t="str">
        <f t="shared" si="176"/>
        <v xml:space="preserve">                  </v>
      </c>
      <c r="BE2846" s="92">
        <f t="shared" si="177"/>
        <v>12</v>
      </c>
    </row>
    <row r="2847" spans="1:57" s="74" customFormat="1" ht="50.1" customHeight="1" x14ac:dyDescent="0.2">
      <c r="A2847" s="78" t="s">
        <v>55</v>
      </c>
      <c r="B2847" s="78" t="s">
        <v>61</v>
      </c>
      <c r="C2847" s="78" t="s">
        <v>27</v>
      </c>
      <c r="D2847" s="78" t="s">
        <v>605</v>
      </c>
      <c r="E2847" s="79" t="str">
        <f>+IF(C2847&lt;&gt;"",VLOOKUP(MID(C2847,18,5),NIVELES!$A$133:$B$213,2,0),"")</f>
        <v>SANTA_ELENA</v>
      </c>
      <c r="F2847" s="80" t="s">
        <v>304</v>
      </c>
      <c r="G2847" s="81" t="str">
        <f>+IF(F2847&lt;&gt;"",VLOOKUP(F2847,NIVELES!$A$246:$C$464,3,0),"")</f>
        <v xml:space="preserve"> </v>
      </c>
      <c r="H2847" s="82" t="s">
        <v>1024</v>
      </c>
      <c r="I2847" s="78" t="s">
        <v>2519</v>
      </c>
      <c r="J2847" s="78" t="s">
        <v>1078</v>
      </c>
      <c r="K2847" s="78" t="s">
        <v>2520</v>
      </c>
      <c r="L2847" s="78" t="s">
        <v>1791</v>
      </c>
      <c r="M2847" s="78" t="s">
        <v>1791</v>
      </c>
      <c r="N2847" s="78" t="s">
        <v>1791</v>
      </c>
      <c r="O2847" s="78" t="s">
        <v>2454</v>
      </c>
      <c r="P2847" s="82">
        <v>12</v>
      </c>
      <c r="Q2847" s="78" t="s">
        <v>2945</v>
      </c>
      <c r="R2847" s="82">
        <v>1</v>
      </c>
      <c r="S2847" s="82">
        <v>1</v>
      </c>
      <c r="T2847" s="82">
        <v>1</v>
      </c>
      <c r="U2847" s="82">
        <v>1</v>
      </c>
      <c r="V2847" s="82">
        <v>1</v>
      </c>
      <c r="W2847" s="82">
        <v>1</v>
      </c>
      <c r="X2847" s="82">
        <v>1</v>
      </c>
      <c r="Y2847" s="82">
        <v>1</v>
      </c>
      <c r="Z2847" s="82">
        <v>1</v>
      </c>
      <c r="AA2847" s="82">
        <v>1</v>
      </c>
      <c r="AB2847" s="82">
        <v>1</v>
      </c>
      <c r="AC2847" s="82">
        <v>1</v>
      </c>
      <c r="AD2847" s="85" t="str">
        <f>IF(A2847&lt;&gt;"",IF(D2847="DIRECCIÓN_DE_TRANSFERENCIAS","280 0031",VLOOKUP(C2847,NIVELES!$A$14:$B$105,2,0)),"")</f>
        <v>280 5730</v>
      </c>
      <c r="AE2847" s="86" t="s">
        <v>322</v>
      </c>
      <c r="AF2847" s="86" t="s">
        <v>546</v>
      </c>
      <c r="AG2847" s="79" t="str">
        <f>+IF(AF2847&lt;&gt;"",VLOOKUP(AF2847,NIVELES!$A$666:$B$673,2,0),"")</f>
        <v>ATENCIÓN_INTEGRAL_A_PERSONAS_CON_DISCAPACIDAD</v>
      </c>
      <c r="AH2847" s="78" t="s">
        <v>453</v>
      </c>
      <c r="AI2847" s="79" t="str">
        <f>IF(AH2847&lt;&gt;"",VLOOKUP(CONCATENATE(AG2847,AH2847),NIVELES!$B$676:$C$745,2,0),"")</f>
        <v>Rectoría Inclusión Social</v>
      </c>
      <c r="AJ2847" s="78" t="s">
        <v>517</v>
      </c>
      <c r="AK2847" s="79" t="str">
        <f>+IF(AJ2847&lt;&gt;"",VLOOKUP(AJ2847,NIVELES!$A$816:$B$892,2,0),"")</f>
        <v>NO APLICA</v>
      </c>
      <c r="AL2847" s="78" t="s">
        <v>553</v>
      </c>
      <c r="AM2847" s="78">
        <v>510204</v>
      </c>
      <c r="AN2847" s="79" t="str">
        <f>IF(AM2847&lt;&gt;"",+VLOOKUP(AM2847,NIVELES!$A$1652:$B$2466,2,0),"")</f>
        <v>Decimocuarto Sueldo</v>
      </c>
      <c r="AO2847" s="87">
        <v>722.33</v>
      </c>
      <c r="AP2847" s="88">
        <v>60.194166666666668</v>
      </c>
      <c r="AQ2847" s="88">
        <v>60.194166666666668</v>
      </c>
      <c r="AR2847" s="88">
        <v>60.194166666666668</v>
      </c>
      <c r="AS2847" s="88">
        <v>60.194166666666668</v>
      </c>
      <c r="AT2847" s="88">
        <v>60.194166666666668</v>
      </c>
      <c r="AU2847" s="88">
        <v>60.194166666666668</v>
      </c>
      <c r="AV2847" s="88">
        <v>60.194166666666668</v>
      </c>
      <c r="AW2847" s="88">
        <v>60.194166666666668</v>
      </c>
      <c r="AX2847" s="88">
        <v>60.194166666666668</v>
      </c>
      <c r="AY2847" s="88">
        <v>60.194166666666668</v>
      </c>
      <c r="AZ2847" s="88">
        <v>60.194166666666668</v>
      </c>
      <c r="BA2847" s="88">
        <v>60.194166666666668</v>
      </c>
      <c r="BB2847" s="89">
        <f t="shared" si="175"/>
        <v>722.33</v>
      </c>
      <c r="BC2847" s="90" t="str">
        <f t="shared" si="174"/>
        <v>OK</v>
      </c>
      <c r="BD2847" s="91" t="str">
        <f t="shared" si="176"/>
        <v xml:space="preserve">                  </v>
      </c>
      <c r="BE2847" s="92">
        <f t="shared" si="177"/>
        <v>12</v>
      </c>
    </row>
    <row r="2848" spans="1:57" s="74" customFormat="1" ht="50.1" customHeight="1" x14ac:dyDescent="0.2">
      <c r="A2848" s="78" t="s">
        <v>55</v>
      </c>
      <c r="B2848" s="78" t="s">
        <v>61</v>
      </c>
      <c r="C2848" s="78" t="s">
        <v>27</v>
      </c>
      <c r="D2848" s="78" t="s">
        <v>605</v>
      </c>
      <c r="E2848" s="79" t="str">
        <f>+IF(C2848&lt;&gt;"",VLOOKUP(MID(C2848,18,5),NIVELES!$A$133:$B$213,2,0),"")</f>
        <v>SANTA_ELENA</v>
      </c>
      <c r="F2848" s="80" t="s">
        <v>304</v>
      </c>
      <c r="G2848" s="81" t="str">
        <f>+IF(F2848&lt;&gt;"",VLOOKUP(F2848,NIVELES!$A$246:$C$464,3,0),"")</f>
        <v xml:space="preserve"> </v>
      </c>
      <c r="H2848" s="82" t="s">
        <v>1024</v>
      </c>
      <c r="I2848" s="78" t="s">
        <v>2519</v>
      </c>
      <c r="J2848" s="78" t="s">
        <v>1078</v>
      </c>
      <c r="K2848" s="78" t="s">
        <v>2520</v>
      </c>
      <c r="L2848" s="78" t="s">
        <v>1791</v>
      </c>
      <c r="M2848" s="78" t="s">
        <v>1791</v>
      </c>
      <c r="N2848" s="78" t="s">
        <v>1791</v>
      </c>
      <c r="O2848" s="78" t="s">
        <v>2454</v>
      </c>
      <c r="P2848" s="82">
        <v>12</v>
      </c>
      <c r="Q2848" s="78" t="s">
        <v>2945</v>
      </c>
      <c r="R2848" s="82">
        <v>1</v>
      </c>
      <c r="S2848" s="82">
        <v>1</v>
      </c>
      <c r="T2848" s="82">
        <v>1</v>
      </c>
      <c r="U2848" s="82">
        <v>1</v>
      </c>
      <c r="V2848" s="82">
        <v>1</v>
      </c>
      <c r="W2848" s="82">
        <v>1</v>
      </c>
      <c r="X2848" s="82">
        <v>1</v>
      </c>
      <c r="Y2848" s="82">
        <v>1</v>
      </c>
      <c r="Z2848" s="82">
        <v>1</v>
      </c>
      <c r="AA2848" s="82">
        <v>1</v>
      </c>
      <c r="AB2848" s="82">
        <v>1</v>
      </c>
      <c r="AC2848" s="82">
        <v>1</v>
      </c>
      <c r="AD2848" s="85" t="str">
        <f>IF(A2848&lt;&gt;"",IF(D2848="DIRECCIÓN_DE_TRANSFERENCIAS","280 0031",VLOOKUP(C2848,NIVELES!$A$14:$B$105,2,0)),"")</f>
        <v>280 5730</v>
      </c>
      <c r="AE2848" s="86" t="s">
        <v>322</v>
      </c>
      <c r="AF2848" s="86" t="s">
        <v>546</v>
      </c>
      <c r="AG2848" s="79" t="str">
        <f>+IF(AF2848&lt;&gt;"",VLOOKUP(AF2848,NIVELES!$A$666:$B$673,2,0),"")</f>
        <v>ATENCIÓN_INTEGRAL_A_PERSONAS_CON_DISCAPACIDAD</v>
      </c>
      <c r="AH2848" s="78" t="s">
        <v>453</v>
      </c>
      <c r="AI2848" s="79" t="str">
        <f>IF(AH2848&lt;&gt;"",VLOOKUP(CONCATENATE(AG2848,AH2848),NIVELES!$B$676:$C$745,2,0),"")</f>
        <v>Rectoría Inclusión Social</v>
      </c>
      <c r="AJ2848" s="78" t="s">
        <v>517</v>
      </c>
      <c r="AK2848" s="79" t="str">
        <f>+IF(AJ2848&lt;&gt;"",VLOOKUP(AJ2848,NIVELES!$A$816:$B$892,2,0),"")</f>
        <v>NO APLICA</v>
      </c>
      <c r="AL2848" s="78" t="s">
        <v>553</v>
      </c>
      <c r="AM2848" s="78">
        <v>510510</v>
      </c>
      <c r="AN2848" s="79" t="str">
        <f>IF(AM2848&lt;&gt;"",+VLOOKUP(AM2848,NIVELES!$A$1652:$B$2466,2,0),"")</f>
        <v>Servicios Personales por Contrato</v>
      </c>
      <c r="AO2848" s="87">
        <v>26664</v>
      </c>
      <c r="AP2848" s="88">
        <v>2222</v>
      </c>
      <c r="AQ2848" s="88">
        <v>2222</v>
      </c>
      <c r="AR2848" s="88">
        <v>2222</v>
      </c>
      <c r="AS2848" s="88">
        <v>2222</v>
      </c>
      <c r="AT2848" s="88">
        <v>2222</v>
      </c>
      <c r="AU2848" s="88">
        <v>2222</v>
      </c>
      <c r="AV2848" s="88">
        <v>2222</v>
      </c>
      <c r="AW2848" s="88">
        <v>2222</v>
      </c>
      <c r="AX2848" s="88">
        <v>2222</v>
      </c>
      <c r="AY2848" s="88">
        <v>2222</v>
      </c>
      <c r="AZ2848" s="88">
        <v>2222</v>
      </c>
      <c r="BA2848" s="88">
        <v>2222</v>
      </c>
      <c r="BB2848" s="89">
        <f t="shared" si="175"/>
        <v>26664</v>
      </c>
      <c r="BC2848" s="90" t="str">
        <f t="shared" si="174"/>
        <v>OK</v>
      </c>
      <c r="BD2848" s="91" t="str">
        <f t="shared" si="176"/>
        <v xml:space="preserve">                  </v>
      </c>
      <c r="BE2848" s="92">
        <f t="shared" si="177"/>
        <v>12</v>
      </c>
    </row>
    <row r="2849" spans="1:57" s="74" customFormat="1" ht="50.1" customHeight="1" x14ac:dyDescent="0.2">
      <c r="A2849" s="78" t="s">
        <v>55</v>
      </c>
      <c r="B2849" s="78" t="s">
        <v>61</v>
      </c>
      <c r="C2849" s="78" t="s">
        <v>27</v>
      </c>
      <c r="D2849" s="78" t="s">
        <v>605</v>
      </c>
      <c r="E2849" s="79" t="str">
        <f>+IF(C2849&lt;&gt;"",VLOOKUP(MID(C2849,18,5),NIVELES!$A$133:$B$213,2,0),"")</f>
        <v>SANTA_ELENA</v>
      </c>
      <c r="F2849" s="80" t="s">
        <v>304</v>
      </c>
      <c r="G2849" s="81" t="str">
        <f>+IF(F2849&lt;&gt;"",VLOOKUP(F2849,NIVELES!$A$246:$C$464,3,0),"")</f>
        <v xml:space="preserve"> </v>
      </c>
      <c r="H2849" s="82" t="s">
        <v>1024</v>
      </c>
      <c r="I2849" s="78" t="s">
        <v>2519</v>
      </c>
      <c r="J2849" s="78" t="s">
        <v>1078</v>
      </c>
      <c r="K2849" s="78" t="s">
        <v>2520</v>
      </c>
      <c r="L2849" s="78" t="s">
        <v>1791</v>
      </c>
      <c r="M2849" s="78" t="s">
        <v>1791</v>
      </c>
      <c r="N2849" s="78" t="s">
        <v>1791</v>
      </c>
      <c r="O2849" s="78" t="s">
        <v>2454</v>
      </c>
      <c r="P2849" s="82">
        <v>12</v>
      </c>
      <c r="Q2849" s="78" t="s">
        <v>2945</v>
      </c>
      <c r="R2849" s="82">
        <v>1</v>
      </c>
      <c r="S2849" s="82">
        <v>1</v>
      </c>
      <c r="T2849" s="82">
        <v>1</v>
      </c>
      <c r="U2849" s="82">
        <v>1</v>
      </c>
      <c r="V2849" s="82">
        <v>1</v>
      </c>
      <c r="W2849" s="82">
        <v>1</v>
      </c>
      <c r="X2849" s="82">
        <v>1</v>
      </c>
      <c r="Y2849" s="82">
        <v>1</v>
      </c>
      <c r="Z2849" s="82">
        <v>1</v>
      </c>
      <c r="AA2849" s="82">
        <v>1</v>
      </c>
      <c r="AB2849" s="82">
        <v>1</v>
      </c>
      <c r="AC2849" s="82">
        <v>1</v>
      </c>
      <c r="AD2849" s="85" t="str">
        <f>IF(A2849&lt;&gt;"",IF(D2849="DIRECCIÓN_DE_TRANSFERENCIAS","280 0031",VLOOKUP(C2849,NIVELES!$A$14:$B$105,2,0)),"")</f>
        <v>280 5730</v>
      </c>
      <c r="AE2849" s="86" t="s">
        <v>322</v>
      </c>
      <c r="AF2849" s="86" t="s">
        <v>546</v>
      </c>
      <c r="AG2849" s="79" t="str">
        <f>+IF(AF2849&lt;&gt;"",VLOOKUP(AF2849,NIVELES!$A$666:$B$673,2,0),"")</f>
        <v>ATENCIÓN_INTEGRAL_A_PERSONAS_CON_DISCAPACIDAD</v>
      </c>
      <c r="AH2849" s="78" t="s">
        <v>453</v>
      </c>
      <c r="AI2849" s="79" t="str">
        <f>IF(AH2849&lt;&gt;"",VLOOKUP(CONCATENATE(AG2849,AH2849),NIVELES!$B$676:$C$745,2,0),"")</f>
        <v>Rectoría Inclusión Social</v>
      </c>
      <c r="AJ2849" s="78" t="s">
        <v>517</v>
      </c>
      <c r="AK2849" s="79" t="str">
        <f>+IF(AJ2849&lt;&gt;"",VLOOKUP(AJ2849,NIVELES!$A$816:$B$892,2,0),"")</f>
        <v>NO APLICA</v>
      </c>
      <c r="AL2849" s="78" t="s">
        <v>553</v>
      </c>
      <c r="AM2849" s="78">
        <v>510601</v>
      </c>
      <c r="AN2849" s="79" t="str">
        <f>IF(AM2849&lt;&gt;"",+VLOOKUP(AM2849,NIVELES!$A$1652:$B$2466,2,0),"")</f>
        <v>Aporte Patronal</v>
      </c>
      <c r="AO2849" s="87">
        <v>2573.08</v>
      </c>
      <c r="AP2849" s="88">
        <v>214.42333333333332</v>
      </c>
      <c r="AQ2849" s="88">
        <v>214.42333333333332</v>
      </c>
      <c r="AR2849" s="88">
        <v>214.42333333333332</v>
      </c>
      <c r="AS2849" s="88">
        <v>214.42333333333332</v>
      </c>
      <c r="AT2849" s="88">
        <v>214.42333333333332</v>
      </c>
      <c r="AU2849" s="88">
        <v>214.42333333333332</v>
      </c>
      <c r="AV2849" s="88">
        <v>214.42333333333332</v>
      </c>
      <c r="AW2849" s="88">
        <v>214.42333333333332</v>
      </c>
      <c r="AX2849" s="88">
        <v>214.42333333333332</v>
      </c>
      <c r="AY2849" s="88">
        <v>214.42333333333332</v>
      </c>
      <c r="AZ2849" s="88">
        <v>214.42333333333332</v>
      </c>
      <c r="BA2849" s="88">
        <v>214.42333333333332</v>
      </c>
      <c r="BB2849" s="89">
        <f t="shared" si="175"/>
        <v>2573.08</v>
      </c>
      <c r="BC2849" s="90" t="str">
        <f t="shared" si="174"/>
        <v>OK</v>
      </c>
      <c r="BD2849" s="91" t="str">
        <f t="shared" si="176"/>
        <v xml:space="preserve">                  </v>
      </c>
      <c r="BE2849" s="92">
        <f t="shared" si="177"/>
        <v>12</v>
      </c>
    </row>
    <row r="2850" spans="1:57" s="74" customFormat="1" ht="50.1" customHeight="1" x14ac:dyDescent="0.2">
      <c r="A2850" s="78" t="s">
        <v>55</v>
      </c>
      <c r="B2850" s="78" t="s">
        <v>61</v>
      </c>
      <c r="C2850" s="78" t="s">
        <v>27</v>
      </c>
      <c r="D2850" s="78" t="s">
        <v>605</v>
      </c>
      <c r="E2850" s="79" t="str">
        <f>+IF(C2850&lt;&gt;"",VLOOKUP(MID(C2850,18,5),NIVELES!$A$133:$B$213,2,0),"")</f>
        <v>SANTA_ELENA</v>
      </c>
      <c r="F2850" s="80" t="s">
        <v>304</v>
      </c>
      <c r="G2850" s="81" t="str">
        <f>+IF(F2850&lt;&gt;"",VLOOKUP(F2850,NIVELES!$A$246:$C$464,3,0),"")</f>
        <v xml:space="preserve"> </v>
      </c>
      <c r="H2850" s="82" t="s">
        <v>1024</v>
      </c>
      <c r="I2850" s="78" t="s">
        <v>2519</v>
      </c>
      <c r="J2850" s="78" t="s">
        <v>1078</v>
      </c>
      <c r="K2850" s="78" t="s">
        <v>2520</v>
      </c>
      <c r="L2850" s="78" t="s">
        <v>1791</v>
      </c>
      <c r="M2850" s="78" t="s">
        <v>1791</v>
      </c>
      <c r="N2850" s="78" t="s">
        <v>1791</v>
      </c>
      <c r="O2850" s="78" t="s">
        <v>2454</v>
      </c>
      <c r="P2850" s="82">
        <v>12</v>
      </c>
      <c r="Q2850" s="78" t="s">
        <v>2945</v>
      </c>
      <c r="R2850" s="82">
        <v>1</v>
      </c>
      <c r="S2850" s="82">
        <v>1</v>
      </c>
      <c r="T2850" s="82">
        <v>1</v>
      </c>
      <c r="U2850" s="82">
        <v>1</v>
      </c>
      <c r="V2850" s="82">
        <v>1</v>
      </c>
      <c r="W2850" s="82">
        <v>1</v>
      </c>
      <c r="X2850" s="82">
        <v>1</v>
      </c>
      <c r="Y2850" s="82">
        <v>1</v>
      </c>
      <c r="Z2850" s="82">
        <v>1</v>
      </c>
      <c r="AA2850" s="82">
        <v>1</v>
      </c>
      <c r="AB2850" s="82">
        <v>1</v>
      </c>
      <c r="AC2850" s="82">
        <v>1</v>
      </c>
      <c r="AD2850" s="85" t="str">
        <f>IF(A2850&lt;&gt;"",IF(D2850="DIRECCIÓN_DE_TRANSFERENCIAS","280 0031",VLOOKUP(C2850,NIVELES!$A$14:$B$105,2,0)),"")</f>
        <v>280 5730</v>
      </c>
      <c r="AE2850" s="86" t="s">
        <v>322</v>
      </c>
      <c r="AF2850" s="86" t="s">
        <v>546</v>
      </c>
      <c r="AG2850" s="79" t="str">
        <f>+IF(AF2850&lt;&gt;"",VLOOKUP(AF2850,NIVELES!$A$666:$B$673,2,0),"")</f>
        <v>ATENCIÓN_INTEGRAL_A_PERSONAS_CON_DISCAPACIDAD</v>
      </c>
      <c r="AH2850" s="78" t="s">
        <v>453</v>
      </c>
      <c r="AI2850" s="79" t="str">
        <f>IF(AH2850&lt;&gt;"",VLOOKUP(CONCATENATE(AG2850,AH2850),NIVELES!$B$676:$C$745,2,0),"")</f>
        <v>Rectoría Inclusión Social</v>
      </c>
      <c r="AJ2850" s="78" t="s">
        <v>517</v>
      </c>
      <c r="AK2850" s="79" t="str">
        <f>+IF(AJ2850&lt;&gt;"",VLOOKUP(AJ2850,NIVELES!$A$816:$B$892,2,0),"")</f>
        <v>NO APLICA</v>
      </c>
      <c r="AL2850" s="78" t="s">
        <v>553</v>
      </c>
      <c r="AM2850" s="78">
        <v>510602</v>
      </c>
      <c r="AN2850" s="79" t="str">
        <f>IF(AM2850&lt;&gt;"",+VLOOKUP(AM2850,NIVELES!$A$1652:$B$2466,2,0),"")</f>
        <v>Fondo de Reserva</v>
      </c>
      <c r="AO2850" s="87">
        <v>2222</v>
      </c>
      <c r="AP2850" s="88">
        <v>185.16666666666666</v>
      </c>
      <c r="AQ2850" s="88">
        <v>185.16666666666666</v>
      </c>
      <c r="AR2850" s="88">
        <v>185.16666666666666</v>
      </c>
      <c r="AS2850" s="88">
        <v>185.16666666666666</v>
      </c>
      <c r="AT2850" s="88">
        <v>185.16666666666666</v>
      </c>
      <c r="AU2850" s="88">
        <v>185.16666666666666</v>
      </c>
      <c r="AV2850" s="88">
        <v>185.16666666666666</v>
      </c>
      <c r="AW2850" s="88">
        <v>185.16666666666666</v>
      </c>
      <c r="AX2850" s="88">
        <v>185.16666666666666</v>
      </c>
      <c r="AY2850" s="88">
        <v>185.16666666666666</v>
      </c>
      <c r="AZ2850" s="88">
        <v>185.16666666666666</v>
      </c>
      <c r="BA2850" s="88">
        <v>185.16666666666666</v>
      </c>
      <c r="BB2850" s="89">
        <f t="shared" si="175"/>
        <v>2222.0000000000005</v>
      </c>
      <c r="BC2850" s="90" t="str">
        <f t="shared" si="174"/>
        <v>OK</v>
      </c>
      <c r="BD2850" s="91" t="str">
        <f t="shared" si="176"/>
        <v xml:space="preserve">                  </v>
      </c>
      <c r="BE2850" s="92">
        <f t="shared" si="177"/>
        <v>12</v>
      </c>
    </row>
    <row r="2851" spans="1:57" s="74" customFormat="1" ht="50.1" customHeight="1" x14ac:dyDescent="0.2">
      <c r="A2851" s="78" t="s">
        <v>55</v>
      </c>
      <c r="B2851" s="78" t="s">
        <v>61</v>
      </c>
      <c r="C2851" s="78" t="s">
        <v>27</v>
      </c>
      <c r="D2851" s="78" t="s">
        <v>605</v>
      </c>
      <c r="E2851" s="79" t="str">
        <f>+IF(C2851&lt;&gt;"",VLOOKUP(MID(C2851,18,5),NIVELES!$A$133:$B$213,2,0),"")</f>
        <v>SANTA_ELENA</v>
      </c>
      <c r="F2851" s="80" t="s">
        <v>304</v>
      </c>
      <c r="G2851" s="81" t="str">
        <f>+IF(F2851&lt;&gt;"",VLOOKUP(F2851,NIVELES!$A$246:$C$464,3,0),"")</f>
        <v xml:space="preserve"> </v>
      </c>
      <c r="H2851" s="82" t="s">
        <v>1024</v>
      </c>
      <c r="I2851" s="78" t="s">
        <v>2519</v>
      </c>
      <c r="J2851" s="78" t="s">
        <v>1078</v>
      </c>
      <c r="K2851" s="78" t="s">
        <v>2520</v>
      </c>
      <c r="L2851" s="78" t="s">
        <v>1791</v>
      </c>
      <c r="M2851" s="78" t="s">
        <v>1791</v>
      </c>
      <c r="N2851" s="78" t="s">
        <v>1791</v>
      </c>
      <c r="O2851" s="78" t="s">
        <v>2559</v>
      </c>
      <c r="P2851" s="82">
        <v>12</v>
      </c>
      <c r="Q2851" s="78" t="s">
        <v>3118</v>
      </c>
      <c r="R2851" s="82">
        <v>1</v>
      </c>
      <c r="S2851" s="82">
        <v>1</v>
      </c>
      <c r="T2851" s="82">
        <v>1</v>
      </c>
      <c r="U2851" s="82">
        <v>1</v>
      </c>
      <c r="V2851" s="82">
        <v>1</v>
      </c>
      <c r="W2851" s="82">
        <v>1</v>
      </c>
      <c r="X2851" s="82">
        <v>1</v>
      </c>
      <c r="Y2851" s="82">
        <v>1</v>
      </c>
      <c r="Z2851" s="82">
        <v>1</v>
      </c>
      <c r="AA2851" s="82">
        <v>1</v>
      </c>
      <c r="AB2851" s="82">
        <v>1</v>
      </c>
      <c r="AC2851" s="82">
        <v>1</v>
      </c>
      <c r="AD2851" s="85" t="str">
        <f>IF(A2851&lt;&gt;"",IF(D2851="DIRECCIÓN_DE_TRANSFERENCIAS","280 0031",VLOOKUP(C2851,NIVELES!$A$14:$B$105,2,0)),"")</f>
        <v>280 5730</v>
      </c>
      <c r="AE2851" s="86" t="s">
        <v>322</v>
      </c>
      <c r="AF2851" s="86" t="s">
        <v>546</v>
      </c>
      <c r="AG2851" s="79" t="str">
        <f>+IF(AF2851&lt;&gt;"",VLOOKUP(AF2851,NIVELES!$A$666:$B$673,2,0),"")</f>
        <v>ATENCIÓN_INTEGRAL_A_PERSONAS_CON_DISCAPACIDAD</v>
      </c>
      <c r="AH2851" s="78" t="s">
        <v>453</v>
      </c>
      <c r="AI2851" s="79" t="str">
        <f>IF(AH2851&lt;&gt;"",VLOOKUP(CONCATENATE(AG2851,AH2851),NIVELES!$B$676:$C$745,2,0),"")</f>
        <v>Rectoría Inclusión Social</v>
      </c>
      <c r="AJ2851" s="78" t="s">
        <v>517</v>
      </c>
      <c r="AK2851" s="79" t="str">
        <f>+IF(AJ2851&lt;&gt;"",VLOOKUP(AJ2851,NIVELES!$A$816:$B$892,2,0),"")</f>
        <v>NO APLICA</v>
      </c>
      <c r="AL2851" s="78" t="s">
        <v>554</v>
      </c>
      <c r="AM2851" s="78">
        <v>530301</v>
      </c>
      <c r="AN2851" s="79" t="str">
        <f>IF(AM2851&lt;&gt;"",+VLOOKUP(AM2851,NIVELES!$A$1652:$B$2466,2,0),"")</f>
        <v>Pasajes al Interior</v>
      </c>
      <c r="AO2851" s="87">
        <v>250</v>
      </c>
      <c r="AP2851" s="88">
        <v>20.833333333333332</v>
      </c>
      <c r="AQ2851" s="88">
        <v>20.833333333333332</v>
      </c>
      <c r="AR2851" s="88">
        <v>20.833333333333332</v>
      </c>
      <c r="AS2851" s="88">
        <v>20.833333333333332</v>
      </c>
      <c r="AT2851" s="88">
        <v>20.833333333333332</v>
      </c>
      <c r="AU2851" s="88">
        <v>20.833333333333332</v>
      </c>
      <c r="AV2851" s="88">
        <v>20.833333333333332</v>
      </c>
      <c r="AW2851" s="88">
        <v>20.833333333333332</v>
      </c>
      <c r="AX2851" s="88">
        <v>20.833333333333332</v>
      </c>
      <c r="AY2851" s="88">
        <v>20.833333333333332</v>
      </c>
      <c r="AZ2851" s="88">
        <v>20.833333333333332</v>
      </c>
      <c r="BA2851" s="88">
        <v>20.833333333333332</v>
      </c>
      <c r="BB2851" s="89">
        <f t="shared" si="175"/>
        <v>250.00000000000003</v>
      </c>
      <c r="BC2851" s="90" t="str">
        <f t="shared" si="174"/>
        <v>OK</v>
      </c>
      <c r="BD2851" s="91" t="str">
        <f t="shared" si="176"/>
        <v xml:space="preserve">                  </v>
      </c>
      <c r="BE2851" s="92">
        <f t="shared" si="177"/>
        <v>12</v>
      </c>
    </row>
    <row r="2852" spans="1:57" s="74" customFormat="1" ht="50.1" customHeight="1" x14ac:dyDescent="0.2">
      <c r="A2852" s="78" t="s">
        <v>55</v>
      </c>
      <c r="B2852" s="78" t="s">
        <v>61</v>
      </c>
      <c r="C2852" s="78" t="s">
        <v>27</v>
      </c>
      <c r="D2852" s="78" t="s">
        <v>605</v>
      </c>
      <c r="E2852" s="79" t="str">
        <f>+IF(C2852&lt;&gt;"",VLOOKUP(MID(C2852,18,5),NIVELES!$A$133:$B$213,2,0),"")</f>
        <v>SANTA_ELENA</v>
      </c>
      <c r="F2852" s="80" t="s">
        <v>304</v>
      </c>
      <c r="G2852" s="81" t="str">
        <f>+IF(F2852&lt;&gt;"",VLOOKUP(F2852,NIVELES!$A$246:$C$464,3,0),"")</f>
        <v xml:space="preserve"> </v>
      </c>
      <c r="H2852" s="82" t="s">
        <v>1024</v>
      </c>
      <c r="I2852" s="78" t="s">
        <v>2519</v>
      </c>
      <c r="J2852" s="78" t="s">
        <v>1078</v>
      </c>
      <c r="K2852" s="78" t="s">
        <v>2520</v>
      </c>
      <c r="L2852" s="78" t="s">
        <v>1791</v>
      </c>
      <c r="M2852" s="78" t="s">
        <v>1791</v>
      </c>
      <c r="N2852" s="78" t="s">
        <v>1791</v>
      </c>
      <c r="O2852" s="78" t="s">
        <v>2559</v>
      </c>
      <c r="P2852" s="82">
        <v>12</v>
      </c>
      <c r="Q2852" s="78" t="s">
        <v>3118</v>
      </c>
      <c r="R2852" s="82">
        <v>1</v>
      </c>
      <c r="S2852" s="82">
        <v>1</v>
      </c>
      <c r="T2852" s="82">
        <v>1</v>
      </c>
      <c r="U2852" s="82">
        <v>1</v>
      </c>
      <c r="V2852" s="82">
        <v>1</v>
      </c>
      <c r="W2852" s="82">
        <v>1</v>
      </c>
      <c r="X2852" s="82">
        <v>1</v>
      </c>
      <c r="Y2852" s="82">
        <v>1</v>
      </c>
      <c r="Z2852" s="82">
        <v>1</v>
      </c>
      <c r="AA2852" s="82">
        <v>1</v>
      </c>
      <c r="AB2852" s="82">
        <v>1</v>
      </c>
      <c r="AC2852" s="82">
        <v>1</v>
      </c>
      <c r="AD2852" s="85" t="str">
        <f>IF(A2852&lt;&gt;"",IF(D2852="DIRECCIÓN_DE_TRANSFERENCIAS","280 0031",VLOOKUP(C2852,NIVELES!$A$14:$B$105,2,0)),"")</f>
        <v>280 5730</v>
      </c>
      <c r="AE2852" s="86" t="s">
        <v>322</v>
      </c>
      <c r="AF2852" s="86" t="s">
        <v>546</v>
      </c>
      <c r="AG2852" s="79" t="str">
        <f>+IF(AF2852&lt;&gt;"",VLOOKUP(AF2852,NIVELES!$A$666:$B$673,2,0),"")</f>
        <v>ATENCIÓN_INTEGRAL_A_PERSONAS_CON_DISCAPACIDAD</v>
      </c>
      <c r="AH2852" s="78" t="s">
        <v>453</v>
      </c>
      <c r="AI2852" s="79" t="str">
        <f>IF(AH2852&lt;&gt;"",VLOOKUP(CONCATENATE(AG2852,AH2852),NIVELES!$B$676:$C$745,2,0),"")</f>
        <v>Rectoría Inclusión Social</v>
      </c>
      <c r="AJ2852" s="78" t="s">
        <v>517</v>
      </c>
      <c r="AK2852" s="79" t="str">
        <f>+IF(AJ2852&lt;&gt;"",VLOOKUP(AJ2852,NIVELES!$A$816:$B$892,2,0),"")</f>
        <v>NO APLICA</v>
      </c>
      <c r="AL2852" s="78" t="s">
        <v>554</v>
      </c>
      <c r="AM2852" s="78">
        <v>530303</v>
      </c>
      <c r="AN2852" s="79" t="str">
        <f>IF(AM2852&lt;&gt;"",+VLOOKUP(AM2852,NIVELES!$A$1652:$B$2466,2,0),"")</f>
        <v>Viáticos y Subsistencias en el Interior</v>
      </c>
      <c r="AO2852" s="87">
        <v>800</v>
      </c>
      <c r="AP2852" s="88">
        <v>66.666666666666671</v>
      </c>
      <c r="AQ2852" s="88">
        <v>66.666666666666671</v>
      </c>
      <c r="AR2852" s="88">
        <v>66.666666666666671</v>
      </c>
      <c r="AS2852" s="88">
        <v>66.666666666666671</v>
      </c>
      <c r="AT2852" s="88">
        <v>66.666666666666671</v>
      </c>
      <c r="AU2852" s="88">
        <v>66.666666666666671</v>
      </c>
      <c r="AV2852" s="88">
        <v>66.666666666666671</v>
      </c>
      <c r="AW2852" s="88">
        <v>66.666666666666671</v>
      </c>
      <c r="AX2852" s="88">
        <v>66.666666666666671</v>
      </c>
      <c r="AY2852" s="88">
        <v>66.666666666666671</v>
      </c>
      <c r="AZ2852" s="88">
        <v>66.666666666666671</v>
      </c>
      <c r="BA2852" s="88">
        <v>66.666666666666671</v>
      </c>
      <c r="BB2852" s="89">
        <f t="shared" si="175"/>
        <v>799.99999999999989</v>
      </c>
      <c r="BC2852" s="90" t="str">
        <f t="shared" si="174"/>
        <v>OK</v>
      </c>
      <c r="BD2852" s="91" t="str">
        <f t="shared" si="176"/>
        <v xml:space="preserve">                  </v>
      </c>
      <c r="BE2852" s="92">
        <f t="shared" si="177"/>
        <v>12</v>
      </c>
    </row>
    <row r="2853" spans="1:57" s="74" customFormat="1" ht="50.1" customHeight="1" x14ac:dyDescent="0.2">
      <c r="A2853" s="78" t="s">
        <v>55</v>
      </c>
      <c r="B2853" s="78" t="s">
        <v>61</v>
      </c>
      <c r="C2853" s="78" t="s">
        <v>27</v>
      </c>
      <c r="D2853" s="78" t="s">
        <v>605</v>
      </c>
      <c r="E2853" s="79" t="str">
        <f>+IF(C2853&lt;&gt;"",VLOOKUP(MID(C2853,18,5),NIVELES!$A$133:$B$213,2,0),"")</f>
        <v>SANTA_ELENA</v>
      </c>
      <c r="F2853" s="80" t="s">
        <v>304</v>
      </c>
      <c r="G2853" s="81" t="str">
        <f>+IF(F2853&lt;&gt;"",VLOOKUP(F2853,NIVELES!$A$246:$C$464,3,0),"")</f>
        <v xml:space="preserve"> </v>
      </c>
      <c r="H2853" s="82" t="s">
        <v>1024</v>
      </c>
      <c r="I2853" s="78" t="s">
        <v>2519</v>
      </c>
      <c r="J2853" s="78" t="s">
        <v>1078</v>
      </c>
      <c r="K2853" s="78" t="s">
        <v>2520</v>
      </c>
      <c r="L2853" s="78" t="s">
        <v>1791</v>
      </c>
      <c r="M2853" s="78" t="s">
        <v>1791</v>
      </c>
      <c r="N2853" s="78" t="s">
        <v>1791</v>
      </c>
      <c r="O2853" s="78" t="s">
        <v>3119</v>
      </c>
      <c r="P2853" s="82">
        <v>12</v>
      </c>
      <c r="Q2853" s="78" t="s">
        <v>3103</v>
      </c>
      <c r="R2853" s="82">
        <v>1</v>
      </c>
      <c r="S2853" s="82">
        <v>1</v>
      </c>
      <c r="T2853" s="82">
        <v>1</v>
      </c>
      <c r="U2853" s="82">
        <v>1</v>
      </c>
      <c r="V2853" s="82">
        <v>1</v>
      </c>
      <c r="W2853" s="82">
        <v>1</v>
      </c>
      <c r="X2853" s="82">
        <v>1</v>
      </c>
      <c r="Y2853" s="82">
        <v>1</v>
      </c>
      <c r="Z2853" s="82">
        <v>1</v>
      </c>
      <c r="AA2853" s="82">
        <v>1</v>
      </c>
      <c r="AB2853" s="82">
        <v>1</v>
      </c>
      <c r="AC2853" s="82">
        <v>1</v>
      </c>
      <c r="AD2853" s="85" t="str">
        <f>IF(A2853&lt;&gt;"",IF(D2853="DIRECCIÓN_DE_TRANSFERENCIAS","280 0031",VLOOKUP(C2853,NIVELES!$A$14:$B$105,2,0)),"")</f>
        <v>280 5730</v>
      </c>
      <c r="AE2853" s="86" t="s">
        <v>322</v>
      </c>
      <c r="AF2853" s="86" t="s">
        <v>546</v>
      </c>
      <c r="AG2853" s="79" t="str">
        <f>+IF(AF2853&lt;&gt;"",VLOOKUP(AF2853,NIVELES!$A$666:$B$673,2,0),"")</f>
        <v>ATENCIÓN_INTEGRAL_A_PERSONAS_CON_DISCAPACIDAD</v>
      </c>
      <c r="AH2853" s="78" t="s">
        <v>453</v>
      </c>
      <c r="AI2853" s="79" t="str">
        <f>IF(AH2853&lt;&gt;"",VLOOKUP(CONCATENATE(AG2853,AH2853),NIVELES!$B$676:$C$745,2,0),"")</f>
        <v>Rectoría Inclusión Social</v>
      </c>
      <c r="AJ2853" s="78" t="s">
        <v>517</v>
      </c>
      <c r="AK2853" s="79" t="str">
        <f>+IF(AJ2853&lt;&gt;"",VLOOKUP(AJ2853,NIVELES!$A$816:$B$892,2,0),"")</f>
        <v>NO APLICA</v>
      </c>
      <c r="AL2853" s="78" t="s">
        <v>554</v>
      </c>
      <c r="AM2853" s="78">
        <v>530505</v>
      </c>
      <c r="AN2853" s="79" t="str">
        <f>IF(AM2853&lt;&gt;"",+VLOOKUP(AM2853,NIVELES!$A$1652:$B$2466,2,0),"")</f>
        <v>Vehículos (Arrendamiento)</v>
      </c>
      <c r="AO2853" s="87">
        <v>25682.400000000001</v>
      </c>
      <c r="AP2853" s="88"/>
      <c r="AQ2853" s="88"/>
      <c r="AR2853" s="88">
        <v>2568.2400000000002</v>
      </c>
      <c r="AS2853" s="88">
        <v>2568.2400000000002</v>
      </c>
      <c r="AT2853" s="88">
        <v>2568.2400000000002</v>
      </c>
      <c r="AU2853" s="88">
        <v>2568.2400000000002</v>
      </c>
      <c r="AV2853" s="88">
        <v>2568.2400000000002</v>
      </c>
      <c r="AW2853" s="88">
        <v>2568.2400000000002</v>
      </c>
      <c r="AX2853" s="88">
        <v>2568.2400000000002</v>
      </c>
      <c r="AY2853" s="88">
        <v>2568.2400000000002</v>
      </c>
      <c r="AZ2853" s="88">
        <v>2568.2400000000002</v>
      </c>
      <c r="BA2853" s="88">
        <v>2568.2400000000002</v>
      </c>
      <c r="BB2853" s="89">
        <f t="shared" si="175"/>
        <v>25682.400000000005</v>
      </c>
      <c r="BC2853" s="90" t="str">
        <f t="shared" si="174"/>
        <v>OK</v>
      </c>
      <c r="BD2853" s="91" t="str">
        <f t="shared" si="176"/>
        <v xml:space="preserve">                  </v>
      </c>
      <c r="BE2853" s="92">
        <f t="shared" si="177"/>
        <v>12</v>
      </c>
    </row>
    <row r="2854" spans="1:57" s="74" customFormat="1" ht="50.1" customHeight="1" x14ac:dyDescent="0.2">
      <c r="A2854" s="78" t="s">
        <v>55</v>
      </c>
      <c r="B2854" s="78" t="s">
        <v>61</v>
      </c>
      <c r="C2854" s="78" t="s">
        <v>27</v>
      </c>
      <c r="D2854" s="78" t="s">
        <v>605</v>
      </c>
      <c r="E2854" s="79" t="str">
        <f>+IF(C2854&lt;&gt;"",VLOOKUP(MID(C2854,18,5),NIVELES!$A$133:$B$213,2,0),"")</f>
        <v>SANTA_ELENA</v>
      </c>
      <c r="F2854" s="80" t="s">
        <v>304</v>
      </c>
      <c r="G2854" s="81" t="str">
        <f>+IF(F2854&lt;&gt;"",VLOOKUP(F2854,NIVELES!$A$246:$C$464,3,0),"")</f>
        <v xml:space="preserve"> </v>
      </c>
      <c r="H2854" s="82" t="s">
        <v>1024</v>
      </c>
      <c r="I2854" s="78" t="s">
        <v>2519</v>
      </c>
      <c r="J2854" s="78" t="s">
        <v>1078</v>
      </c>
      <c r="K2854" s="78" t="s">
        <v>2520</v>
      </c>
      <c r="L2854" s="78" t="s">
        <v>1791</v>
      </c>
      <c r="M2854" s="78" t="s">
        <v>1791</v>
      </c>
      <c r="N2854" s="78" t="s">
        <v>1791</v>
      </c>
      <c r="O2854" s="78" t="s">
        <v>3120</v>
      </c>
      <c r="P2854" s="82">
        <v>1</v>
      </c>
      <c r="Q2854" s="78" t="s">
        <v>3121</v>
      </c>
      <c r="R2854" s="82"/>
      <c r="S2854" s="82"/>
      <c r="T2854" s="82"/>
      <c r="U2854" s="82"/>
      <c r="V2854" s="82"/>
      <c r="W2854" s="82"/>
      <c r="X2854" s="82"/>
      <c r="Y2854" s="82"/>
      <c r="Z2854" s="82"/>
      <c r="AA2854" s="82"/>
      <c r="AB2854" s="82">
        <v>1</v>
      </c>
      <c r="AC2854" s="82"/>
      <c r="AD2854" s="85" t="str">
        <f>IF(A2854&lt;&gt;"",IF(D2854="DIRECCIÓN_DE_TRANSFERENCIAS","280 0031",VLOOKUP(C2854,NIVELES!$A$14:$B$105,2,0)),"")</f>
        <v>280 5730</v>
      </c>
      <c r="AE2854" s="86" t="s">
        <v>322</v>
      </c>
      <c r="AF2854" s="86" t="s">
        <v>546</v>
      </c>
      <c r="AG2854" s="79" t="str">
        <f>+IF(AF2854&lt;&gt;"",VLOOKUP(AF2854,NIVELES!$A$666:$B$673,2,0),"")</f>
        <v>ATENCIÓN_INTEGRAL_A_PERSONAS_CON_DISCAPACIDAD</v>
      </c>
      <c r="AH2854" s="78" t="s">
        <v>452</v>
      </c>
      <c r="AI2854" s="79" t="str">
        <f>IF(AH2854&lt;&gt;"",VLOOKUP(CONCATENATE(AG2854,AH2854),NIVELES!$B$676:$C$745,2,0),"")</f>
        <v>Atención Domiciliaria Prestación De Servicio</v>
      </c>
      <c r="AJ2854" s="78" t="s">
        <v>517</v>
      </c>
      <c r="AK2854" s="79" t="str">
        <f>+IF(AJ2854&lt;&gt;"",VLOOKUP(AJ2854,NIVELES!$A$816:$B$892,2,0),"")</f>
        <v>NO APLICA</v>
      </c>
      <c r="AL2854" s="78" t="s">
        <v>554</v>
      </c>
      <c r="AM2854" s="78">
        <v>530249</v>
      </c>
      <c r="AN2854" s="79" t="str">
        <f>IF(AM2854&lt;&gt;"",+VLOOKUP(AM2854,NIVELES!$A$1652:$B$2466,2,0),"")</f>
        <v>Eventos Públicos Promocionales</v>
      </c>
      <c r="AO2854" s="87">
        <v>1000</v>
      </c>
      <c r="AP2854" s="88">
        <v>0</v>
      </c>
      <c r="AQ2854" s="88">
        <v>0</v>
      </c>
      <c r="AR2854" s="88">
        <v>0</v>
      </c>
      <c r="AS2854" s="88">
        <v>0</v>
      </c>
      <c r="AT2854" s="88">
        <v>0</v>
      </c>
      <c r="AU2854" s="88">
        <v>0</v>
      </c>
      <c r="AV2854" s="88">
        <v>0</v>
      </c>
      <c r="AW2854" s="88">
        <v>0</v>
      </c>
      <c r="AX2854" s="88">
        <v>0</v>
      </c>
      <c r="AY2854" s="88">
        <v>0</v>
      </c>
      <c r="AZ2854" s="88">
        <v>1000</v>
      </c>
      <c r="BA2854" s="88">
        <v>0</v>
      </c>
      <c r="BB2854" s="89">
        <f t="shared" si="175"/>
        <v>1000</v>
      </c>
      <c r="BC2854" s="90" t="str">
        <f t="shared" si="174"/>
        <v>OK</v>
      </c>
      <c r="BD2854" s="91" t="str">
        <f t="shared" si="176"/>
        <v xml:space="preserve">                  </v>
      </c>
      <c r="BE2854" s="92">
        <f t="shared" si="177"/>
        <v>1</v>
      </c>
    </row>
    <row r="2855" spans="1:57" s="74" customFormat="1" ht="50.1" customHeight="1" x14ac:dyDescent="0.2">
      <c r="A2855" s="78" t="s">
        <v>55</v>
      </c>
      <c r="B2855" s="78" t="s">
        <v>61</v>
      </c>
      <c r="C2855" s="78" t="s">
        <v>27</v>
      </c>
      <c r="D2855" s="78" t="s">
        <v>605</v>
      </c>
      <c r="E2855" s="79" t="str">
        <f>+IF(C2855&lt;&gt;"",VLOOKUP(MID(C2855,18,5),NIVELES!$A$133:$B$213,2,0),"")</f>
        <v>SANTA_ELENA</v>
      </c>
      <c r="F2855" s="80" t="s">
        <v>304</v>
      </c>
      <c r="G2855" s="81" t="str">
        <f>+IF(F2855&lt;&gt;"",VLOOKUP(F2855,NIVELES!$A$246:$C$464,3,0),"")</f>
        <v xml:space="preserve"> </v>
      </c>
      <c r="H2855" s="82" t="s">
        <v>1024</v>
      </c>
      <c r="I2855" s="78" t="s">
        <v>2519</v>
      </c>
      <c r="J2855" s="78" t="s">
        <v>1078</v>
      </c>
      <c r="K2855" s="78" t="s">
        <v>2520</v>
      </c>
      <c r="L2855" s="78" t="s">
        <v>1791</v>
      </c>
      <c r="M2855" s="78" t="s">
        <v>1791</v>
      </c>
      <c r="N2855" s="78" t="s">
        <v>1791</v>
      </c>
      <c r="O2855" s="78" t="s">
        <v>2525</v>
      </c>
      <c r="P2855" s="82">
        <v>2</v>
      </c>
      <c r="Q2855" s="78" t="s">
        <v>3122</v>
      </c>
      <c r="R2855" s="82">
        <v>1</v>
      </c>
      <c r="S2855" s="82"/>
      <c r="T2855" s="82"/>
      <c r="U2855" s="82">
        <v>1</v>
      </c>
      <c r="V2855" s="82"/>
      <c r="W2855" s="82"/>
      <c r="X2855" s="82"/>
      <c r="Y2855" s="82"/>
      <c r="Z2855" s="82"/>
      <c r="AA2855" s="82"/>
      <c r="AB2855" s="82"/>
      <c r="AC2855" s="82"/>
      <c r="AD2855" s="85" t="str">
        <f>IF(A2855&lt;&gt;"",IF(D2855="DIRECCIÓN_DE_TRANSFERENCIAS","280 0031",VLOOKUP(C2855,NIVELES!$A$14:$B$105,2,0)),"")</f>
        <v>280 5730</v>
      </c>
      <c r="AE2855" s="86" t="s">
        <v>322</v>
      </c>
      <c r="AF2855" s="86" t="s">
        <v>546</v>
      </c>
      <c r="AG2855" s="79" t="str">
        <f>+IF(AF2855&lt;&gt;"",VLOOKUP(AF2855,NIVELES!$A$666:$B$673,2,0),"")</f>
        <v>ATENCIÓN_INTEGRAL_A_PERSONAS_CON_DISCAPACIDAD</v>
      </c>
      <c r="AH2855" s="78" t="s">
        <v>452</v>
      </c>
      <c r="AI2855" s="79" t="str">
        <f>IF(AH2855&lt;&gt;"",VLOOKUP(CONCATENATE(AG2855,AH2855),NIVELES!$B$676:$C$745,2,0),"")</f>
        <v>Atención Domiciliaria Prestación De Servicio</v>
      </c>
      <c r="AJ2855" s="78" t="s">
        <v>517</v>
      </c>
      <c r="AK2855" s="79" t="str">
        <f>+IF(AJ2855&lt;&gt;"",VLOOKUP(AJ2855,NIVELES!$A$816:$B$892,2,0),"")</f>
        <v>NO APLICA</v>
      </c>
      <c r="AL2855" s="78" t="s">
        <v>556</v>
      </c>
      <c r="AM2855" s="78">
        <v>580204</v>
      </c>
      <c r="AN2855" s="79" t="str">
        <f>IF(AM2855&lt;&gt;"",+VLOOKUP(AM2855,NIVELES!$A$1652:$B$2466,2,0),"")</f>
        <v>Al Sector Privado no Financiero</v>
      </c>
      <c r="AO2855" s="87">
        <v>23890.799999999999</v>
      </c>
      <c r="AP2855" s="88">
        <v>11945.4</v>
      </c>
      <c r="AQ2855" s="88">
        <v>0</v>
      </c>
      <c r="AR2855" s="88">
        <v>0</v>
      </c>
      <c r="AS2855" s="88">
        <v>11945.4</v>
      </c>
      <c r="AT2855" s="88">
        <v>0</v>
      </c>
      <c r="AU2855" s="88">
        <v>0</v>
      </c>
      <c r="AV2855" s="88">
        <v>0</v>
      </c>
      <c r="AW2855" s="88">
        <v>0</v>
      </c>
      <c r="AX2855" s="88">
        <v>0</v>
      </c>
      <c r="AY2855" s="88">
        <v>0</v>
      </c>
      <c r="AZ2855" s="88">
        <v>0</v>
      </c>
      <c r="BA2855" s="88">
        <v>0</v>
      </c>
      <c r="BB2855" s="89">
        <f t="shared" si="175"/>
        <v>23890.799999999999</v>
      </c>
      <c r="BC2855" s="90" t="str">
        <f t="shared" si="174"/>
        <v>OK</v>
      </c>
      <c r="BD2855" s="91" t="str">
        <f t="shared" si="176"/>
        <v xml:space="preserve">                  </v>
      </c>
      <c r="BE2855" s="92">
        <f t="shared" si="177"/>
        <v>2</v>
      </c>
    </row>
    <row r="2856" spans="1:57" s="74" customFormat="1" ht="50.1" customHeight="1" x14ac:dyDescent="0.2">
      <c r="A2856" s="78" t="s">
        <v>55</v>
      </c>
      <c r="B2856" s="78" t="s">
        <v>61</v>
      </c>
      <c r="C2856" s="78" t="s">
        <v>620</v>
      </c>
      <c r="D2856" s="78" t="s">
        <v>575</v>
      </c>
      <c r="E2856" s="79" t="str">
        <f>+IF(C2856&lt;&gt;"",VLOOKUP(MID(C2856,18,5),NIVELES!$A$133:$B$213,2,0),"")</f>
        <v>GUAYAS</v>
      </c>
      <c r="F2856" s="80" t="s">
        <v>243</v>
      </c>
      <c r="G2856" s="81" t="str">
        <f>+IF(F2856&lt;&gt;"",VLOOKUP(F2856,NIVELES!$A$246:$C$464,3,0),"")</f>
        <v xml:space="preserve"> </v>
      </c>
      <c r="H2856" s="82" t="s">
        <v>1023</v>
      </c>
      <c r="I2856" s="78" t="s">
        <v>3123</v>
      </c>
      <c r="J2856" s="78" t="s">
        <v>2895</v>
      </c>
      <c r="K2856" s="78" t="s">
        <v>2476</v>
      </c>
      <c r="L2856" s="78" t="s">
        <v>1791</v>
      </c>
      <c r="M2856" s="78" t="s">
        <v>1791</v>
      </c>
      <c r="N2856" s="78" t="s">
        <v>1791</v>
      </c>
      <c r="O2856" s="78" t="s">
        <v>3124</v>
      </c>
      <c r="P2856" s="82">
        <v>12</v>
      </c>
      <c r="Q2856" s="78" t="s">
        <v>2896</v>
      </c>
      <c r="R2856" s="82">
        <v>1</v>
      </c>
      <c r="S2856" s="82">
        <v>1</v>
      </c>
      <c r="T2856" s="82">
        <v>1</v>
      </c>
      <c r="U2856" s="82">
        <v>1</v>
      </c>
      <c r="V2856" s="82">
        <v>1</v>
      </c>
      <c r="W2856" s="82">
        <v>1</v>
      </c>
      <c r="X2856" s="82">
        <v>1</v>
      </c>
      <c r="Y2856" s="82">
        <v>1</v>
      </c>
      <c r="Z2856" s="82">
        <v>1</v>
      </c>
      <c r="AA2856" s="82">
        <v>1</v>
      </c>
      <c r="AB2856" s="82">
        <v>1</v>
      </c>
      <c r="AC2856" s="82">
        <v>1</v>
      </c>
      <c r="AD2856" s="85" t="str">
        <f>IF(A2856&lt;&gt;"",IF(D2856="DIRECCIÓN_DE_TRANSFERENCIAS","280 0031",VLOOKUP(C2856,NIVELES!$A$14:$B$105,2,0)),"")</f>
        <v>280 5360</v>
      </c>
      <c r="AE2856" s="86" t="s">
        <v>322</v>
      </c>
      <c r="AF2856" s="86" t="s">
        <v>369</v>
      </c>
      <c r="AG2856" s="79" t="str">
        <f>+IF(AF2856&lt;&gt;"",VLOOKUP(AF2856,NIVELES!$A$666:$B$673,2,0),"")</f>
        <v>ADMINISTRACIÓN_CENTRAL</v>
      </c>
      <c r="AH2856" s="78" t="s">
        <v>322</v>
      </c>
      <c r="AI2856" s="79" t="str">
        <f>IF(AH2856&lt;&gt;"",VLOOKUP(CONCATENATE(AG2856,AH2856),NIVELES!$B$676:$C$745,2,0),"")</f>
        <v>Administración De La Gestión Administrativa Financiera</v>
      </c>
      <c r="AJ2856" s="78" t="s">
        <v>517</v>
      </c>
      <c r="AK2856" s="79" t="str">
        <f>+IF(AJ2856&lt;&gt;"",VLOOKUP(AJ2856,NIVELES!$A$816:$B$892,2,0),"")</f>
        <v>NO APLICA</v>
      </c>
      <c r="AL2856" s="78" t="s">
        <v>553</v>
      </c>
      <c r="AM2856" s="78">
        <v>510105</v>
      </c>
      <c r="AN2856" s="79" t="str">
        <f>IF(AM2856&lt;&gt;"",+VLOOKUP(AM2856,NIVELES!$A$1652:$B$2466,2,0),"")</f>
        <v>Remuneraciones Unificadas</v>
      </c>
      <c r="AO2856" s="87">
        <v>105708</v>
      </c>
      <c r="AP2856" s="88">
        <v>6756.73</v>
      </c>
      <c r="AQ2856" s="88">
        <v>10703.4</v>
      </c>
      <c r="AR2856" s="88">
        <v>8809</v>
      </c>
      <c r="AS2856" s="88">
        <v>8809</v>
      </c>
      <c r="AT2856" s="88">
        <v>8809</v>
      </c>
      <c r="AU2856" s="88">
        <v>8809</v>
      </c>
      <c r="AV2856" s="88">
        <v>8809</v>
      </c>
      <c r="AW2856" s="88">
        <v>8809</v>
      </c>
      <c r="AX2856" s="88">
        <v>8809</v>
      </c>
      <c r="AY2856" s="88">
        <v>8809</v>
      </c>
      <c r="AZ2856" s="88">
        <v>8809</v>
      </c>
      <c r="BA2856" s="88">
        <v>8966.8700000000008</v>
      </c>
      <c r="BB2856" s="89">
        <f t="shared" si="175"/>
        <v>105708</v>
      </c>
      <c r="BC2856" s="90" t="str">
        <f t="shared" si="174"/>
        <v>OK</v>
      </c>
      <c r="BD2856" s="91" t="str">
        <f t="shared" si="176"/>
        <v xml:space="preserve">                  </v>
      </c>
      <c r="BE2856" s="92">
        <f t="shared" si="177"/>
        <v>12</v>
      </c>
    </row>
    <row r="2857" spans="1:57" s="74" customFormat="1" ht="50.1" customHeight="1" x14ac:dyDescent="0.2">
      <c r="A2857" s="78" t="s">
        <v>55</v>
      </c>
      <c r="B2857" s="78" t="s">
        <v>61</v>
      </c>
      <c r="C2857" s="78" t="s">
        <v>620</v>
      </c>
      <c r="D2857" s="78" t="s">
        <v>575</v>
      </c>
      <c r="E2857" s="79" t="str">
        <f>+IF(C2857&lt;&gt;"",VLOOKUP(MID(C2857,18,5),NIVELES!$A$133:$B$213,2,0),"")</f>
        <v>GUAYAS</v>
      </c>
      <c r="F2857" s="80" t="s">
        <v>243</v>
      </c>
      <c r="G2857" s="81" t="str">
        <f>+IF(F2857&lt;&gt;"",VLOOKUP(F2857,NIVELES!$A$246:$C$464,3,0),"")</f>
        <v xml:space="preserve"> </v>
      </c>
      <c r="H2857" s="82" t="s">
        <v>1023</v>
      </c>
      <c r="I2857" s="78" t="s">
        <v>3123</v>
      </c>
      <c r="J2857" s="78" t="s">
        <v>2895</v>
      </c>
      <c r="K2857" s="78" t="s">
        <v>2476</v>
      </c>
      <c r="L2857" s="78" t="s">
        <v>1791</v>
      </c>
      <c r="M2857" s="78" t="s">
        <v>1791</v>
      </c>
      <c r="N2857" s="78" t="s">
        <v>1791</v>
      </c>
      <c r="O2857" s="78" t="s">
        <v>3124</v>
      </c>
      <c r="P2857" s="82">
        <v>12</v>
      </c>
      <c r="Q2857" s="78" t="s">
        <v>2896</v>
      </c>
      <c r="R2857" s="82">
        <v>1</v>
      </c>
      <c r="S2857" s="82">
        <v>1</v>
      </c>
      <c r="T2857" s="82">
        <v>1</v>
      </c>
      <c r="U2857" s="82">
        <v>1</v>
      </c>
      <c r="V2857" s="82">
        <v>1</v>
      </c>
      <c r="W2857" s="82">
        <v>1</v>
      </c>
      <c r="X2857" s="82">
        <v>1</v>
      </c>
      <c r="Y2857" s="82">
        <v>1</v>
      </c>
      <c r="Z2857" s="82">
        <v>1</v>
      </c>
      <c r="AA2857" s="82">
        <v>1</v>
      </c>
      <c r="AB2857" s="82">
        <v>1</v>
      </c>
      <c r="AC2857" s="82">
        <v>1</v>
      </c>
      <c r="AD2857" s="85" t="str">
        <f>IF(A2857&lt;&gt;"",IF(D2857="DIRECCIÓN_DE_TRANSFERENCIAS","280 0031",VLOOKUP(C2857,NIVELES!$A$14:$B$105,2,0)),"")</f>
        <v>280 5360</v>
      </c>
      <c r="AE2857" s="86" t="s">
        <v>322</v>
      </c>
      <c r="AF2857" s="86" t="s">
        <v>369</v>
      </c>
      <c r="AG2857" s="79" t="str">
        <f>+IF(AF2857&lt;&gt;"",VLOOKUP(AF2857,NIVELES!$A$666:$B$673,2,0),"")</f>
        <v>ADMINISTRACIÓN_CENTRAL</v>
      </c>
      <c r="AH2857" s="78" t="s">
        <v>322</v>
      </c>
      <c r="AI2857" s="79" t="str">
        <f>IF(AH2857&lt;&gt;"",VLOOKUP(CONCATENATE(AG2857,AH2857),NIVELES!$B$676:$C$745,2,0),"")</f>
        <v>Administración De La Gestión Administrativa Financiera</v>
      </c>
      <c r="AJ2857" s="78" t="s">
        <v>517</v>
      </c>
      <c r="AK2857" s="79" t="str">
        <f>+IF(AJ2857&lt;&gt;"",VLOOKUP(AJ2857,NIVELES!$A$816:$B$892,2,0),"")</f>
        <v>NO APLICA</v>
      </c>
      <c r="AL2857" s="78" t="s">
        <v>553</v>
      </c>
      <c r="AM2857" s="78">
        <v>510106</v>
      </c>
      <c r="AN2857" s="79" t="str">
        <f>IF(AM2857&lt;&gt;"",+VLOOKUP(AM2857,NIVELES!$A$1652:$B$2466,2,0),"")</f>
        <v>Salarios Unificados</v>
      </c>
      <c r="AO2857" s="87">
        <v>35340</v>
      </c>
      <c r="AP2857" s="88">
        <v>2945</v>
      </c>
      <c r="AQ2857" s="88">
        <v>2945</v>
      </c>
      <c r="AR2857" s="88">
        <v>2945</v>
      </c>
      <c r="AS2857" s="88">
        <v>2945</v>
      </c>
      <c r="AT2857" s="88">
        <v>2945</v>
      </c>
      <c r="AU2857" s="88">
        <v>2945</v>
      </c>
      <c r="AV2857" s="88">
        <v>2945</v>
      </c>
      <c r="AW2857" s="88">
        <v>2945</v>
      </c>
      <c r="AX2857" s="88">
        <v>2945</v>
      </c>
      <c r="AY2857" s="88">
        <v>2945</v>
      </c>
      <c r="AZ2857" s="88">
        <v>2945</v>
      </c>
      <c r="BA2857" s="88">
        <v>2945</v>
      </c>
      <c r="BB2857" s="89">
        <f t="shared" si="175"/>
        <v>35340</v>
      </c>
      <c r="BC2857" s="90" t="str">
        <f t="shared" si="174"/>
        <v>OK</v>
      </c>
      <c r="BD2857" s="91" t="str">
        <f t="shared" si="176"/>
        <v xml:space="preserve">                  </v>
      </c>
      <c r="BE2857" s="92">
        <f t="shared" si="177"/>
        <v>12</v>
      </c>
    </row>
    <row r="2858" spans="1:57" s="74" customFormat="1" ht="50.1" customHeight="1" x14ac:dyDescent="0.2">
      <c r="A2858" s="78" t="s">
        <v>55</v>
      </c>
      <c r="B2858" s="78" t="s">
        <v>61</v>
      </c>
      <c r="C2858" s="78" t="s">
        <v>620</v>
      </c>
      <c r="D2858" s="78" t="s">
        <v>575</v>
      </c>
      <c r="E2858" s="79" t="str">
        <f>+IF(C2858&lt;&gt;"",VLOOKUP(MID(C2858,18,5),NIVELES!$A$133:$B$213,2,0),"")</f>
        <v>GUAYAS</v>
      </c>
      <c r="F2858" s="80" t="s">
        <v>243</v>
      </c>
      <c r="G2858" s="81" t="str">
        <f>+IF(F2858&lt;&gt;"",VLOOKUP(F2858,NIVELES!$A$246:$C$464,3,0),"")</f>
        <v xml:space="preserve"> </v>
      </c>
      <c r="H2858" s="82" t="s">
        <v>1023</v>
      </c>
      <c r="I2858" s="78" t="s">
        <v>3123</v>
      </c>
      <c r="J2858" s="78" t="s">
        <v>2895</v>
      </c>
      <c r="K2858" s="78" t="s">
        <v>2476</v>
      </c>
      <c r="L2858" s="78" t="s">
        <v>1791</v>
      </c>
      <c r="M2858" s="78" t="s">
        <v>1791</v>
      </c>
      <c r="N2858" s="78" t="s">
        <v>1791</v>
      </c>
      <c r="O2858" s="78" t="s">
        <v>3124</v>
      </c>
      <c r="P2858" s="82">
        <v>12</v>
      </c>
      <c r="Q2858" s="78" t="s">
        <v>2896</v>
      </c>
      <c r="R2858" s="82">
        <v>1</v>
      </c>
      <c r="S2858" s="82">
        <v>1</v>
      </c>
      <c r="T2858" s="82">
        <v>1</v>
      </c>
      <c r="U2858" s="82">
        <v>1</v>
      </c>
      <c r="V2858" s="82">
        <v>1</v>
      </c>
      <c r="W2858" s="82">
        <v>1</v>
      </c>
      <c r="X2858" s="82">
        <v>1</v>
      </c>
      <c r="Y2858" s="82">
        <v>1</v>
      </c>
      <c r="Z2858" s="82">
        <v>1</v>
      </c>
      <c r="AA2858" s="82">
        <v>1</v>
      </c>
      <c r="AB2858" s="82">
        <v>1</v>
      </c>
      <c r="AC2858" s="82">
        <v>1</v>
      </c>
      <c r="AD2858" s="85" t="str">
        <f>IF(A2858&lt;&gt;"",IF(D2858="DIRECCIÓN_DE_TRANSFERENCIAS","280 0031",VLOOKUP(C2858,NIVELES!$A$14:$B$105,2,0)),"")</f>
        <v>280 5360</v>
      </c>
      <c r="AE2858" s="86" t="s">
        <v>322</v>
      </c>
      <c r="AF2858" s="86" t="s">
        <v>369</v>
      </c>
      <c r="AG2858" s="79" t="str">
        <f>+IF(AF2858&lt;&gt;"",VLOOKUP(AF2858,NIVELES!$A$666:$B$673,2,0),"")</f>
        <v>ADMINISTRACIÓN_CENTRAL</v>
      </c>
      <c r="AH2858" s="78" t="s">
        <v>322</v>
      </c>
      <c r="AI2858" s="79" t="str">
        <f>IF(AH2858&lt;&gt;"",VLOOKUP(CONCATENATE(AG2858,AH2858),NIVELES!$B$676:$C$745,2,0),"")</f>
        <v>Administración De La Gestión Administrativa Financiera</v>
      </c>
      <c r="AJ2858" s="78" t="s">
        <v>517</v>
      </c>
      <c r="AK2858" s="79" t="str">
        <f>+IF(AJ2858&lt;&gt;"",VLOOKUP(AJ2858,NIVELES!$A$816:$B$892,2,0),"")</f>
        <v>NO APLICA</v>
      </c>
      <c r="AL2858" s="78" t="s">
        <v>553</v>
      </c>
      <c r="AM2858" s="78">
        <v>510203</v>
      </c>
      <c r="AN2858" s="79" t="str">
        <f>IF(AM2858&lt;&gt;"",+VLOOKUP(AM2858,NIVELES!$A$1652:$B$2466,2,0),"")</f>
        <v>Decimotercer Sueldo</v>
      </c>
      <c r="AO2858" s="87">
        <v>27967.5</v>
      </c>
      <c r="AP2858" s="88">
        <v>615.76</v>
      </c>
      <c r="AQ2858" s="88">
        <v>659.26</v>
      </c>
      <c r="AR2858" s="88">
        <v>2330.62</v>
      </c>
      <c r="AS2858" s="88">
        <v>2330.62</v>
      </c>
      <c r="AT2858" s="88">
        <v>2330.62</v>
      </c>
      <c r="AU2858" s="88">
        <v>2330.62</v>
      </c>
      <c r="AV2858" s="88">
        <v>2330.62</v>
      </c>
      <c r="AW2858" s="88">
        <v>2330.62</v>
      </c>
      <c r="AX2858" s="88">
        <v>2330.62</v>
      </c>
      <c r="AY2858" s="88">
        <v>2330.62</v>
      </c>
      <c r="AZ2858" s="88">
        <v>2330.62</v>
      </c>
      <c r="BA2858" s="88">
        <v>5716.9</v>
      </c>
      <c r="BB2858" s="89">
        <f t="shared" si="175"/>
        <v>27967.499999999993</v>
      </c>
      <c r="BC2858" s="90" t="str">
        <f t="shared" si="174"/>
        <v>OK</v>
      </c>
      <c r="BD2858" s="91" t="str">
        <f t="shared" si="176"/>
        <v xml:space="preserve">                  </v>
      </c>
      <c r="BE2858" s="92">
        <f t="shared" si="177"/>
        <v>12</v>
      </c>
    </row>
    <row r="2859" spans="1:57" s="74" customFormat="1" ht="50.1" customHeight="1" x14ac:dyDescent="0.2">
      <c r="A2859" s="78" t="s">
        <v>55</v>
      </c>
      <c r="B2859" s="78" t="s">
        <v>61</v>
      </c>
      <c r="C2859" s="78" t="s">
        <v>620</v>
      </c>
      <c r="D2859" s="78" t="s">
        <v>575</v>
      </c>
      <c r="E2859" s="79" t="str">
        <f>+IF(C2859&lt;&gt;"",VLOOKUP(MID(C2859,18,5),NIVELES!$A$133:$B$213,2,0),"")</f>
        <v>GUAYAS</v>
      </c>
      <c r="F2859" s="80" t="s">
        <v>243</v>
      </c>
      <c r="G2859" s="81" t="str">
        <f>+IF(F2859&lt;&gt;"",VLOOKUP(F2859,NIVELES!$A$246:$C$464,3,0),"")</f>
        <v xml:space="preserve"> </v>
      </c>
      <c r="H2859" s="82" t="s">
        <v>1023</v>
      </c>
      <c r="I2859" s="78" t="s">
        <v>3123</v>
      </c>
      <c r="J2859" s="78" t="s">
        <v>2895</v>
      </c>
      <c r="K2859" s="78" t="s">
        <v>2476</v>
      </c>
      <c r="L2859" s="78" t="s">
        <v>1791</v>
      </c>
      <c r="M2859" s="78" t="s">
        <v>1791</v>
      </c>
      <c r="N2859" s="78" t="s">
        <v>1791</v>
      </c>
      <c r="O2859" s="78" t="s">
        <v>3124</v>
      </c>
      <c r="P2859" s="82">
        <v>12</v>
      </c>
      <c r="Q2859" s="78" t="s">
        <v>2896</v>
      </c>
      <c r="R2859" s="82">
        <v>1</v>
      </c>
      <c r="S2859" s="82">
        <v>1</v>
      </c>
      <c r="T2859" s="82">
        <v>1</v>
      </c>
      <c r="U2859" s="82">
        <v>1</v>
      </c>
      <c r="V2859" s="82">
        <v>1</v>
      </c>
      <c r="W2859" s="82">
        <v>1</v>
      </c>
      <c r="X2859" s="82">
        <v>1</v>
      </c>
      <c r="Y2859" s="82">
        <v>1</v>
      </c>
      <c r="Z2859" s="82">
        <v>1</v>
      </c>
      <c r="AA2859" s="82">
        <v>1</v>
      </c>
      <c r="AB2859" s="82">
        <v>1</v>
      </c>
      <c r="AC2859" s="82">
        <v>1</v>
      </c>
      <c r="AD2859" s="85" t="str">
        <f>IF(A2859&lt;&gt;"",IF(D2859="DIRECCIÓN_DE_TRANSFERENCIAS","280 0031",VLOOKUP(C2859,NIVELES!$A$14:$B$105,2,0)),"")</f>
        <v>280 5360</v>
      </c>
      <c r="AE2859" s="86" t="s">
        <v>322</v>
      </c>
      <c r="AF2859" s="86" t="s">
        <v>369</v>
      </c>
      <c r="AG2859" s="79" t="str">
        <f>+IF(AF2859&lt;&gt;"",VLOOKUP(AF2859,NIVELES!$A$666:$B$673,2,0),"")</f>
        <v>ADMINISTRACIÓN_CENTRAL</v>
      </c>
      <c r="AH2859" s="78" t="s">
        <v>322</v>
      </c>
      <c r="AI2859" s="79" t="str">
        <f>IF(AH2859&lt;&gt;"",VLOOKUP(CONCATENATE(AG2859,AH2859),NIVELES!$B$676:$C$745,2,0),"")</f>
        <v>Administración De La Gestión Administrativa Financiera</v>
      </c>
      <c r="AJ2859" s="78" t="s">
        <v>517</v>
      </c>
      <c r="AK2859" s="79" t="str">
        <f>+IF(AJ2859&lt;&gt;"",VLOOKUP(AJ2859,NIVELES!$A$816:$B$892,2,0),"")</f>
        <v>NO APLICA</v>
      </c>
      <c r="AL2859" s="78" t="s">
        <v>553</v>
      </c>
      <c r="AM2859" s="78">
        <v>510204</v>
      </c>
      <c r="AN2859" s="79" t="str">
        <f>IF(AM2859&lt;&gt;"",+VLOOKUP(AM2859,NIVELES!$A$1652:$B$2466,2,0),"")</f>
        <v>Decimocuarto Sueldo</v>
      </c>
      <c r="AO2859" s="87">
        <v>9751.5</v>
      </c>
      <c r="AP2859" s="88">
        <v>164.15</v>
      </c>
      <c r="AQ2859" s="88">
        <v>196.98</v>
      </c>
      <c r="AR2859" s="88">
        <v>812.62</v>
      </c>
      <c r="AS2859" s="88">
        <v>812.62</v>
      </c>
      <c r="AT2859" s="88">
        <v>812.62</v>
      </c>
      <c r="AU2859" s="88">
        <v>812.62</v>
      </c>
      <c r="AV2859" s="88">
        <v>812.62</v>
      </c>
      <c r="AW2859" s="88">
        <v>812.62</v>
      </c>
      <c r="AX2859" s="88">
        <v>812.62</v>
      </c>
      <c r="AY2859" s="88">
        <v>812.62</v>
      </c>
      <c r="AZ2859" s="88">
        <v>812.62</v>
      </c>
      <c r="BA2859" s="88">
        <v>2076.79</v>
      </c>
      <c r="BB2859" s="89">
        <f t="shared" si="175"/>
        <v>9751.5</v>
      </c>
      <c r="BC2859" s="90" t="str">
        <f t="shared" si="174"/>
        <v>OK</v>
      </c>
      <c r="BD2859" s="91" t="str">
        <f t="shared" si="176"/>
        <v xml:space="preserve">                  </v>
      </c>
      <c r="BE2859" s="92">
        <f t="shared" si="177"/>
        <v>12</v>
      </c>
    </row>
    <row r="2860" spans="1:57" s="74" customFormat="1" ht="50.1" customHeight="1" x14ac:dyDescent="0.2">
      <c r="A2860" s="78" t="s">
        <v>55</v>
      </c>
      <c r="B2860" s="78" t="s">
        <v>61</v>
      </c>
      <c r="C2860" s="78" t="s">
        <v>620</v>
      </c>
      <c r="D2860" s="78" t="s">
        <v>575</v>
      </c>
      <c r="E2860" s="79" t="str">
        <f>+IF(C2860&lt;&gt;"",VLOOKUP(MID(C2860,18,5),NIVELES!$A$133:$B$213,2,0),"")</f>
        <v>GUAYAS</v>
      </c>
      <c r="F2860" s="80" t="s">
        <v>243</v>
      </c>
      <c r="G2860" s="81" t="str">
        <f>+IF(F2860&lt;&gt;"",VLOOKUP(F2860,NIVELES!$A$246:$C$464,3,0),"")</f>
        <v xml:space="preserve"> </v>
      </c>
      <c r="H2860" s="82" t="s">
        <v>1023</v>
      </c>
      <c r="I2860" s="78" t="s">
        <v>3123</v>
      </c>
      <c r="J2860" s="78" t="s">
        <v>2895</v>
      </c>
      <c r="K2860" s="78" t="s">
        <v>2476</v>
      </c>
      <c r="L2860" s="78" t="s">
        <v>1791</v>
      </c>
      <c r="M2860" s="78" t="s">
        <v>1791</v>
      </c>
      <c r="N2860" s="78" t="s">
        <v>1791</v>
      </c>
      <c r="O2860" s="78" t="s">
        <v>3124</v>
      </c>
      <c r="P2860" s="82">
        <v>12</v>
      </c>
      <c r="Q2860" s="78" t="s">
        <v>2896</v>
      </c>
      <c r="R2860" s="82">
        <v>1</v>
      </c>
      <c r="S2860" s="82">
        <v>1</v>
      </c>
      <c r="T2860" s="82">
        <v>1</v>
      </c>
      <c r="U2860" s="82">
        <v>1</v>
      </c>
      <c r="V2860" s="82">
        <v>1</v>
      </c>
      <c r="W2860" s="82">
        <v>1</v>
      </c>
      <c r="X2860" s="82">
        <v>1</v>
      </c>
      <c r="Y2860" s="82">
        <v>1</v>
      </c>
      <c r="Z2860" s="82">
        <v>1</v>
      </c>
      <c r="AA2860" s="82">
        <v>1</v>
      </c>
      <c r="AB2860" s="82">
        <v>1</v>
      </c>
      <c r="AC2860" s="82">
        <v>1</v>
      </c>
      <c r="AD2860" s="85" t="str">
        <f>IF(A2860&lt;&gt;"",IF(D2860="DIRECCIÓN_DE_TRANSFERENCIAS","280 0031",VLOOKUP(C2860,NIVELES!$A$14:$B$105,2,0)),"")</f>
        <v>280 5360</v>
      </c>
      <c r="AE2860" s="86" t="s">
        <v>322</v>
      </c>
      <c r="AF2860" s="86" t="s">
        <v>369</v>
      </c>
      <c r="AG2860" s="79" t="str">
        <f>+IF(AF2860&lt;&gt;"",VLOOKUP(AF2860,NIVELES!$A$666:$B$673,2,0),"")</f>
        <v>ADMINISTRACIÓN_CENTRAL</v>
      </c>
      <c r="AH2860" s="78" t="s">
        <v>322</v>
      </c>
      <c r="AI2860" s="79" t="str">
        <f>IF(AH2860&lt;&gt;"",VLOOKUP(CONCATENATE(AG2860,AH2860),NIVELES!$B$676:$C$745,2,0),"")</f>
        <v>Administración De La Gestión Administrativa Financiera</v>
      </c>
      <c r="AJ2860" s="78" t="s">
        <v>517</v>
      </c>
      <c r="AK2860" s="79" t="str">
        <f>+IF(AJ2860&lt;&gt;"",VLOOKUP(AJ2860,NIVELES!$A$816:$B$892,2,0),"")</f>
        <v>NO APLICA</v>
      </c>
      <c r="AL2860" s="78" t="s">
        <v>553</v>
      </c>
      <c r="AM2860" s="78">
        <v>510304</v>
      </c>
      <c r="AN2860" s="79" t="str">
        <f>IF(AM2860&lt;&gt;"",+VLOOKUP(AM2860,NIVELES!$A$1652:$B$2466,2,0),"")</f>
        <v>Compensación por Transporte</v>
      </c>
      <c r="AO2860" s="87">
        <v>600</v>
      </c>
      <c r="AP2860" s="88">
        <v>0</v>
      </c>
      <c r="AQ2860" s="88">
        <v>104</v>
      </c>
      <c r="AR2860" s="88">
        <v>50</v>
      </c>
      <c r="AS2860" s="88">
        <v>50</v>
      </c>
      <c r="AT2860" s="88">
        <v>50</v>
      </c>
      <c r="AU2860" s="88">
        <v>50</v>
      </c>
      <c r="AV2860" s="88">
        <v>50</v>
      </c>
      <c r="AW2860" s="88">
        <v>50</v>
      </c>
      <c r="AX2860" s="88">
        <v>50</v>
      </c>
      <c r="AY2860" s="88">
        <v>50</v>
      </c>
      <c r="AZ2860" s="88">
        <v>50</v>
      </c>
      <c r="BA2860" s="88">
        <v>46</v>
      </c>
      <c r="BB2860" s="89">
        <f t="shared" si="175"/>
        <v>600</v>
      </c>
      <c r="BC2860" s="90" t="str">
        <f t="shared" si="174"/>
        <v>OK</v>
      </c>
      <c r="BD2860" s="91" t="str">
        <f t="shared" si="176"/>
        <v xml:space="preserve">                  </v>
      </c>
      <c r="BE2860" s="92">
        <f t="shared" si="177"/>
        <v>12</v>
      </c>
    </row>
    <row r="2861" spans="1:57" s="74" customFormat="1" ht="50.1" customHeight="1" x14ac:dyDescent="0.2">
      <c r="A2861" s="78" t="s">
        <v>55</v>
      </c>
      <c r="B2861" s="78" t="s">
        <v>61</v>
      </c>
      <c r="C2861" s="78" t="s">
        <v>620</v>
      </c>
      <c r="D2861" s="78" t="s">
        <v>575</v>
      </c>
      <c r="E2861" s="79" t="str">
        <f>+IF(C2861&lt;&gt;"",VLOOKUP(MID(C2861,18,5),NIVELES!$A$133:$B$213,2,0),"")</f>
        <v>GUAYAS</v>
      </c>
      <c r="F2861" s="80" t="s">
        <v>243</v>
      </c>
      <c r="G2861" s="81" t="str">
        <f>+IF(F2861&lt;&gt;"",VLOOKUP(F2861,NIVELES!$A$246:$C$464,3,0),"")</f>
        <v xml:space="preserve"> </v>
      </c>
      <c r="H2861" s="82" t="s">
        <v>1023</v>
      </c>
      <c r="I2861" s="78" t="s">
        <v>3123</v>
      </c>
      <c r="J2861" s="78" t="s">
        <v>2895</v>
      </c>
      <c r="K2861" s="78" t="s">
        <v>2476</v>
      </c>
      <c r="L2861" s="78" t="s">
        <v>1791</v>
      </c>
      <c r="M2861" s="78" t="s">
        <v>1791</v>
      </c>
      <c r="N2861" s="78" t="s">
        <v>1791</v>
      </c>
      <c r="O2861" s="78" t="s">
        <v>3124</v>
      </c>
      <c r="P2861" s="82">
        <v>12</v>
      </c>
      <c r="Q2861" s="78" t="s">
        <v>2896</v>
      </c>
      <c r="R2861" s="82">
        <v>1</v>
      </c>
      <c r="S2861" s="82">
        <v>1</v>
      </c>
      <c r="T2861" s="82">
        <v>1</v>
      </c>
      <c r="U2861" s="82">
        <v>1</v>
      </c>
      <c r="V2861" s="82">
        <v>1</v>
      </c>
      <c r="W2861" s="82">
        <v>1</v>
      </c>
      <c r="X2861" s="82">
        <v>1</v>
      </c>
      <c r="Y2861" s="82">
        <v>1</v>
      </c>
      <c r="Z2861" s="82">
        <v>1</v>
      </c>
      <c r="AA2861" s="82">
        <v>1</v>
      </c>
      <c r="AB2861" s="82">
        <v>1</v>
      </c>
      <c r="AC2861" s="82">
        <v>1</v>
      </c>
      <c r="AD2861" s="85" t="str">
        <f>IF(A2861&lt;&gt;"",IF(D2861="DIRECCIÓN_DE_TRANSFERENCIAS","280 0031",VLOOKUP(C2861,NIVELES!$A$14:$B$105,2,0)),"")</f>
        <v>280 5360</v>
      </c>
      <c r="AE2861" s="86" t="s">
        <v>322</v>
      </c>
      <c r="AF2861" s="86" t="s">
        <v>369</v>
      </c>
      <c r="AG2861" s="79" t="str">
        <f>+IF(AF2861&lt;&gt;"",VLOOKUP(AF2861,NIVELES!$A$666:$B$673,2,0),"")</f>
        <v>ADMINISTRACIÓN_CENTRAL</v>
      </c>
      <c r="AH2861" s="78" t="s">
        <v>322</v>
      </c>
      <c r="AI2861" s="79" t="str">
        <f>IF(AH2861&lt;&gt;"",VLOOKUP(CONCATENATE(AG2861,AH2861),NIVELES!$B$676:$C$745,2,0),"")</f>
        <v>Administración De La Gestión Administrativa Financiera</v>
      </c>
      <c r="AJ2861" s="78" t="s">
        <v>517</v>
      </c>
      <c r="AK2861" s="79" t="str">
        <f>+IF(AJ2861&lt;&gt;"",VLOOKUP(AJ2861,NIVELES!$A$816:$B$892,2,0),"")</f>
        <v>NO APLICA</v>
      </c>
      <c r="AL2861" s="78" t="s">
        <v>553</v>
      </c>
      <c r="AM2861" s="78">
        <v>510306</v>
      </c>
      <c r="AN2861" s="79" t="str">
        <f>IF(AM2861&lt;&gt;"",+VLOOKUP(AM2861,NIVELES!$A$1652:$B$2466,2,0),"")</f>
        <v>Alimentación</v>
      </c>
      <c r="AO2861" s="87">
        <v>4200</v>
      </c>
      <c r="AP2861" s="88">
        <v>0</v>
      </c>
      <c r="AQ2861" s="88">
        <v>343</v>
      </c>
      <c r="AR2861" s="88">
        <v>350</v>
      </c>
      <c r="AS2861" s="88">
        <v>350</v>
      </c>
      <c r="AT2861" s="88">
        <v>350</v>
      </c>
      <c r="AU2861" s="88">
        <v>350</v>
      </c>
      <c r="AV2861" s="88">
        <v>350</v>
      </c>
      <c r="AW2861" s="88">
        <v>350</v>
      </c>
      <c r="AX2861" s="88">
        <v>350</v>
      </c>
      <c r="AY2861" s="88">
        <v>350</v>
      </c>
      <c r="AZ2861" s="88">
        <v>350</v>
      </c>
      <c r="BA2861" s="88">
        <v>707</v>
      </c>
      <c r="BB2861" s="89">
        <f t="shared" si="175"/>
        <v>4200</v>
      </c>
      <c r="BC2861" s="90" t="str">
        <f t="shared" si="174"/>
        <v>OK</v>
      </c>
      <c r="BD2861" s="91" t="str">
        <f t="shared" si="176"/>
        <v xml:space="preserve">                  </v>
      </c>
      <c r="BE2861" s="92">
        <f t="shared" si="177"/>
        <v>12</v>
      </c>
    </row>
    <row r="2862" spans="1:57" s="74" customFormat="1" ht="50.1" customHeight="1" x14ac:dyDescent="0.2">
      <c r="A2862" s="78" t="s">
        <v>55</v>
      </c>
      <c r="B2862" s="78" t="s">
        <v>61</v>
      </c>
      <c r="C2862" s="78" t="s">
        <v>620</v>
      </c>
      <c r="D2862" s="78" t="s">
        <v>575</v>
      </c>
      <c r="E2862" s="79" t="str">
        <f>+IF(C2862&lt;&gt;"",VLOOKUP(MID(C2862,18,5),NIVELES!$A$133:$B$213,2,0),"")</f>
        <v>GUAYAS</v>
      </c>
      <c r="F2862" s="80" t="s">
        <v>243</v>
      </c>
      <c r="G2862" s="81" t="str">
        <f>+IF(F2862&lt;&gt;"",VLOOKUP(F2862,NIVELES!$A$246:$C$464,3,0),"")</f>
        <v xml:space="preserve"> </v>
      </c>
      <c r="H2862" s="82" t="s">
        <v>1023</v>
      </c>
      <c r="I2862" s="78" t="s">
        <v>3123</v>
      </c>
      <c r="J2862" s="78" t="s">
        <v>2895</v>
      </c>
      <c r="K2862" s="78" t="s">
        <v>2476</v>
      </c>
      <c r="L2862" s="78" t="s">
        <v>1791</v>
      </c>
      <c r="M2862" s="78" t="s">
        <v>1791</v>
      </c>
      <c r="N2862" s="78" t="s">
        <v>1791</v>
      </c>
      <c r="O2862" s="78" t="s">
        <v>3124</v>
      </c>
      <c r="P2862" s="82">
        <v>12</v>
      </c>
      <c r="Q2862" s="78" t="s">
        <v>2896</v>
      </c>
      <c r="R2862" s="82">
        <v>1</v>
      </c>
      <c r="S2862" s="82">
        <v>1</v>
      </c>
      <c r="T2862" s="82">
        <v>1</v>
      </c>
      <c r="U2862" s="82">
        <v>1</v>
      </c>
      <c r="V2862" s="82">
        <v>1</v>
      </c>
      <c r="W2862" s="82">
        <v>1</v>
      </c>
      <c r="X2862" s="82">
        <v>1</v>
      </c>
      <c r="Y2862" s="82">
        <v>1</v>
      </c>
      <c r="Z2862" s="82">
        <v>1</v>
      </c>
      <c r="AA2862" s="82">
        <v>1</v>
      </c>
      <c r="AB2862" s="82">
        <v>1</v>
      </c>
      <c r="AC2862" s="82">
        <v>1</v>
      </c>
      <c r="AD2862" s="85" t="str">
        <f>IF(A2862&lt;&gt;"",IF(D2862="DIRECCIÓN_DE_TRANSFERENCIAS","280 0031",VLOOKUP(C2862,NIVELES!$A$14:$B$105,2,0)),"")</f>
        <v>280 5360</v>
      </c>
      <c r="AE2862" s="86" t="s">
        <v>322</v>
      </c>
      <c r="AF2862" s="86" t="s">
        <v>369</v>
      </c>
      <c r="AG2862" s="79" t="str">
        <f>+IF(AF2862&lt;&gt;"",VLOOKUP(AF2862,NIVELES!$A$666:$B$673,2,0),"")</f>
        <v>ADMINISTRACIÓN_CENTRAL</v>
      </c>
      <c r="AH2862" s="78" t="s">
        <v>322</v>
      </c>
      <c r="AI2862" s="79" t="str">
        <f>IF(AH2862&lt;&gt;"",VLOOKUP(CONCATENATE(AG2862,AH2862),NIVELES!$B$676:$C$745,2,0),"")</f>
        <v>Administración De La Gestión Administrativa Financiera</v>
      </c>
      <c r="AJ2862" s="78" t="s">
        <v>517</v>
      </c>
      <c r="AK2862" s="79" t="str">
        <f>+IF(AJ2862&lt;&gt;"",VLOOKUP(AJ2862,NIVELES!$A$816:$B$892,2,0),"")</f>
        <v>NO APLICA</v>
      </c>
      <c r="AL2862" s="78" t="s">
        <v>553</v>
      </c>
      <c r="AM2862" s="78">
        <v>510401</v>
      </c>
      <c r="AN2862" s="79" t="str">
        <f>IF(AM2862&lt;&gt;"",+VLOOKUP(AM2862,NIVELES!$A$1652:$B$2466,2,0),"")</f>
        <v>Por Cargas Familiares</v>
      </c>
      <c r="AO2862" s="87">
        <v>275.64</v>
      </c>
      <c r="AP2862" s="88">
        <v>0</v>
      </c>
      <c r="AQ2862" s="88">
        <v>54.04</v>
      </c>
      <c r="AR2862" s="88">
        <v>22.97</v>
      </c>
      <c r="AS2862" s="88">
        <v>22.97</v>
      </c>
      <c r="AT2862" s="88">
        <v>22.97</v>
      </c>
      <c r="AU2862" s="88">
        <v>22.97</v>
      </c>
      <c r="AV2862" s="88">
        <v>22.97</v>
      </c>
      <c r="AW2862" s="88">
        <v>22.97</v>
      </c>
      <c r="AX2862" s="88">
        <v>22.97</v>
      </c>
      <c r="AY2862" s="88">
        <v>22.97</v>
      </c>
      <c r="AZ2862" s="88">
        <v>22.97</v>
      </c>
      <c r="BA2862" s="88">
        <v>14.87</v>
      </c>
      <c r="BB2862" s="89">
        <f t="shared" si="175"/>
        <v>275.64</v>
      </c>
      <c r="BC2862" s="90" t="str">
        <f t="shared" si="174"/>
        <v>OK</v>
      </c>
      <c r="BD2862" s="91" t="str">
        <f t="shared" si="176"/>
        <v xml:space="preserve">                  </v>
      </c>
      <c r="BE2862" s="92">
        <f t="shared" si="177"/>
        <v>12</v>
      </c>
    </row>
    <row r="2863" spans="1:57" s="74" customFormat="1" ht="50.1" customHeight="1" x14ac:dyDescent="0.2">
      <c r="A2863" s="78" t="s">
        <v>55</v>
      </c>
      <c r="B2863" s="78" t="s">
        <v>61</v>
      </c>
      <c r="C2863" s="78" t="s">
        <v>620</v>
      </c>
      <c r="D2863" s="78" t="s">
        <v>575</v>
      </c>
      <c r="E2863" s="79" t="str">
        <f>+IF(C2863&lt;&gt;"",VLOOKUP(MID(C2863,18,5),NIVELES!$A$133:$B$213,2,0),"")</f>
        <v>GUAYAS</v>
      </c>
      <c r="F2863" s="80" t="s">
        <v>243</v>
      </c>
      <c r="G2863" s="81" t="str">
        <f>+IF(F2863&lt;&gt;"",VLOOKUP(F2863,NIVELES!$A$246:$C$464,3,0),"")</f>
        <v xml:space="preserve"> </v>
      </c>
      <c r="H2863" s="82" t="s">
        <v>1023</v>
      </c>
      <c r="I2863" s="78" t="s">
        <v>3123</v>
      </c>
      <c r="J2863" s="78" t="s">
        <v>2895</v>
      </c>
      <c r="K2863" s="78" t="s">
        <v>2476</v>
      </c>
      <c r="L2863" s="78" t="s">
        <v>1791</v>
      </c>
      <c r="M2863" s="78" t="s">
        <v>1791</v>
      </c>
      <c r="N2863" s="78" t="s">
        <v>1791</v>
      </c>
      <c r="O2863" s="78" t="s">
        <v>3124</v>
      </c>
      <c r="P2863" s="82">
        <v>12</v>
      </c>
      <c r="Q2863" s="78" t="s">
        <v>2896</v>
      </c>
      <c r="R2863" s="82">
        <v>1</v>
      </c>
      <c r="S2863" s="82">
        <v>1</v>
      </c>
      <c r="T2863" s="82">
        <v>1</v>
      </c>
      <c r="U2863" s="82">
        <v>1</v>
      </c>
      <c r="V2863" s="82">
        <v>1</v>
      </c>
      <c r="W2863" s="82">
        <v>1</v>
      </c>
      <c r="X2863" s="82">
        <v>1</v>
      </c>
      <c r="Y2863" s="82">
        <v>1</v>
      </c>
      <c r="Z2863" s="82">
        <v>1</v>
      </c>
      <c r="AA2863" s="82">
        <v>1</v>
      </c>
      <c r="AB2863" s="82">
        <v>1</v>
      </c>
      <c r="AC2863" s="82">
        <v>1</v>
      </c>
      <c r="AD2863" s="85" t="str">
        <f>IF(A2863&lt;&gt;"",IF(D2863="DIRECCIÓN_DE_TRANSFERENCIAS","280 0031",VLOOKUP(C2863,NIVELES!$A$14:$B$105,2,0)),"")</f>
        <v>280 5360</v>
      </c>
      <c r="AE2863" s="86" t="s">
        <v>322</v>
      </c>
      <c r="AF2863" s="86" t="s">
        <v>369</v>
      </c>
      <c r="AG2863" s="79" t="str">
        <f>+IF(AF2863&lt;&gt;"",VLOOKUP(AF2863,NIVELES!$A$666:$B$673,2,0),"")</f>
        <v>ADMINISTRACIÓN_CENTRAL</v>
      </c>
      <c r="AH2863" s="78" t="s">
        <v>322</v>
      </c>
      <c r="AI2863" s="79" t="str">
        <f>IF(AH2863&lt;&gt;"",VLOOKUP(CONCATENATE(AG2863,AH2863),NIVELES!$B$676:$C$745,2,0),"")</f>
        <v>Administración De La Gestión Administrativa Financiera</v>
      </c>
      <c r="AJ2863" s="78" t="s">
        <v>517</v>
      </c>
      <c r="AK2863" s="79" t="str">
        <f>+IF(AJ2863&lt;&gt;"",VLOOKUP(AJ2863,NIVELES!$A$816:$B$892,2,0),"")</f>
        <v>NO APLICA</v>
      </c>
      <c r="AL2863" s="78" t="s">
        <v>553</v>
      </c>
      <c r="AM2863" s="78">
        <v>510408</v>
      </c>
      <c r="AN2863" s="79" t="str">
        <f>IF(AM2863&lt;&gt;"",+VLOOKUP(AM2863,NIVELES!$A$1652:$B$2466,2,0),"")</f>
        <v>Subsidio de Antigüedad</v>
      </c>
      <c r="AO2863" s="87">
        <v>684.75</v>
      </c>
      <c r="AP2863" s="88">
        <v>0</v>
      </c>
      <c r="AQ2863" s="88">
        <v>95.89</v>
      </c>
      <c r="AR2863" s="88">
        <v>57.06</v>
      </c>
      <c r="AS2863" s="88">
        <v>57.06</v>
      </c>
      <c r="AT2863" s="88">
        <v>57.06</v>
      </c>
      <c r="AU2863" s="88">
        <v>57.06</v>
      </c>
      <c r="AV2863" s="88">
        <v>57.06</v>
      </c>
      <c r="AW2863" s="88">
        <v>57.06</v>
      </c>
      <c r="AX2863" s="88">
        <v>57.06</v>
      </c>
      <c r="AY2863" s="88">
        <v>57.06</v>
      </c>
      <c r="AZ2863" s="88">
        <v>57.06</v>
      </c>
      <c r="BA2863" s="88">
        <v>75.319999999999993</v>
      </c>
      <c r="BB2863" s="89">
        <f t="shared" si="175"/>
        <v>684.75</v>
      </c>
      <c r="BC2863" s="90" t="str">
        <f t="shared" si="174"/>
        <v>OK</v>
      </c>
      <c r="BD2863" s="91" t="str">
        <f t="shared" si="176"/>
        <v xml:space="preserve">                  </v>
      </c>
      <c r="BE2863" s="92">
        <f t="shared" si="177"/>
        <v>12</v>
      </c>
    </row>
    <row r="2864" spans="1:57" s="74" customFormat="1" ht="50.1" customHeight="1" x14ac:dyDescent="0.2">
      <c r="A2864" s="78" t="s">
        <v>55</v>
      </c>
      <c r="B2864" s="78" t="s">
        <v>61</v>
      </c>
      <c r="C2864" s="78" t="s">
        <v>620</v>
      </c>
      <c r="D2864" s="78" t="s">
        <v>575</v>
      </c>
      <c r="E2864" s="79" t="str">
        <f>+IF(C2864&lt;&gt;"",VLOOKUP(MID(C2864,18,5),NIVELES!$A$133:$B$213,2,0),"")</f>
        <v>GUAYAS</v>
      </c>
      <c r="F2864" s="80" t="s">
        <v>243</v>
      </c>
      <c r="G2864" s="81" t="str">
        <f>+IF(F2864&lt;&gt;"",VLOOKUP(F2864,NIVELES!$A$246:$C$464,3,0),"")</f>
        <v xml:space="preserve"> </v>
      </c>
      <c r="H2864" s="82" t="s">
        <v>1023</v>
      </c>
      <c r="I2864" s="78" t="s">
        <v>3123</v>
      </c>
      <c r="J2864" s="78" t="s">
        <v>2895</v>
      </c>
      <c r="K2864" s="78" t="s">
        <v>2476</v>
      </c>
      <c r="L2864" s="78" t="s">
        <v>1791</v>
      </c>
      <c r="M2864" s="78" t="s">
        <v>1791</v>
      </c>
      <c r="N2864" s="78" t="s">
        <v>1791</v>
      </c>
      <c r="O2864" s="78" t="s">
        <v>3124</v>
      </c>
      <c r="P2864" s="82">
        <v>12</v>
      </c>
      <c r="Q2864" s="78" t="s">
        <v>2896</v>
      </c>
      <c r="R2864" s="82">
        <v>1</v>
      </c>
      <c r="S2864" s="82">
        <v>1</v>
      </c>
      <c r="T2864" s="82">
        <v>1</v>
      </c>
      <c r="U2864" s="82">
        <v>1</v>
      </c>
      <c r="V2864" s="82">
        <v>1</v>
      </c>
      <c r="W2864" s="82">
        <v>1</v>
      </c>
      <c r="X2864" s="82">
        <v>1</v>
      </c>
      <c r="Y2864" s="82">
        <v>1</v>
      </c>
      <c r="Z2864" s="82">
        <v>1</v>
      </c>
      <c r="AA2864" s="82">
        <v>1</v>
      </c>
      <c r="AB2864" s="82">
        <v>1</v>
      </c>
      <c r="AC2864" s="82">
        <v>1</v>
      </c>
      <c r="AD2864" s="85" t="str">
        <f>IF(A2864&lt;&gt;"",IF(D2864="DIRECCIÓN_DE_TRANSFERENCIAS","280 0031",VLOOKUP(C2864,NIVELES!$A$14:$B$105,2,0)),"")</f>
        <v>280 5360</v>
      </c>
      <c r="AE2864" s="86" t="s">
        <v>322</v>
      </c>
      <c r="AF2864" s="86" t="s">
        <v>369</v>
      </c>
      <c r="AG2864" s="79" t="str">
        <f>+IF(AF2864&lt;&gt;"",VLOOKUP(AF2864,NIVELES!$A$666:$B$673,2,0),"")</f>
        <v>ADMINISTRACIÓN_CENTRAL</v>
      </c>
      <c r="AH2864" s="78" t="s">
        <v>322</v>
      </c>
      <c r="AI2864" s="79" t="str">
        <f>IF(AH2864&lt;&gt;"",VLOOKUP(CONCATENATE(AG2864,AH2864),NIVELES!$B$676:$C$745,2,0),"")</f>
        <v>Administración De La Gestión Administrativa Financiera</v>
      </c>
      <c r="AJ2864" s="78" t="s">
        <v>517</v>
      </c>
      <c r="AK2864" s="79" t="str">
        <f>+IF(AJ2864&lt;&gt;"",VLOOKUP(AJ2864,NIVELES!$A$816:$B$892,2,0),"")</f>
        <v>NO APLICA</v>
      </c>
      <c r="AL2864" s="78" t="s">
        <v>553</v>
      </c>
      <c r="AM2864" s="78">
        <v>510510</v>
      </c>
      <c r="AN2864" s="79" t="str">
        <f>IF(AM2864&lt;&gt;"",+VLOOKUP(AM2864,NIVELES!$A$1652:$B$2466,2,0),"")</f>
        <v>Servicios Personales por Contrato</v>
      </c>
      <c r="AO2864" s="87">
        <v>206316</v>
      </c>
      <c r="AP2864" s="88">
        <v>18513.599999999999</v>
      </c>
      <c r="AQ2864" s="88">
        <v>16070</v>
      </c>
      <c r="AR2864" s="88">
        <v>17193</v>
      </c>
      <c r="AS2864" s="88">
        <v>17193</v>
      </c>
      <c r="AT2864" s="88">
        <v>17193</v>
      </c>
      <c r="AU2864" s="88">
        <v>17193</v>
      </c>
      <c r="AV2864" s="88">
        <v>17193</v>
      </c>
      <c r="AW2864" s="88">
        <v>17193</v>
      </c>
      <c r="AX2864" s="88">
        <v>17193</v>
      </c>
      <c r="AY2864" s="88">
        <v>17193</v>
      </c>
      <c r="AZ2864" s="88">
        <v>17193</v>
      </c>
      <c r="BA2864" s="88">
        <v>16995.400000000001</v>
      </c>
      <c r="BB2864" s="89">
        <f t="shared" si="175"/>
        <v>206316</v>
      </c>
      <c r="BC2864" s="90" t="str">
        <f t="shared" si="174"/>
        <v>OK</v>
      </c>
      <c r="BD2864" s="91" t="str">
        <f t="shared" si="176"/>
        <v xml:space="preserve">                  </v>
      </c>
      <c r="BE2864" s="92">
        <f t="shared" si="177"/>
        <v>12</v>
      </c>
    </row>
    <row r="2865" spans="1:57" s="74" customFormat="1" ht="50.1" customHeight="1" x14ac:dyDescent="0.2">
      <c r="A2865" s="78" t="s">
        <v>55</v>
      </c>
      <c r="B2865" s="78" t="s">
        <v>61</v>
      </c>
      <c r="C2865" s="78" t="s">
        <v>620</v>
      </c>
      <c r="D2865" s="78" t="s">
        <v>575</v>
      </c>
      <c r="E2865" s="79" t="str">
        <f>+IF(C2865&lt;&gt;"",VLOOKUP(MID(C2865,18,5),NIVELES!$A$133:$B$213,2,0),"")</f>
        <v>GUAYAS</v>
      </c>
      <c r="F2865" s="80" t="s">
        <v>243</v>
      </c>
      <c r="G2865" s="81" t="str">
        <f>+IF(F2865&lt;&gt;"",VLOOKUP(F2865,NIVELES!$A$246:$C$464,3,0),"")</f>
        <v xml:space="preserve"> </v>
      </c>
      <c r="H2865" s="82" t="s">
        <v>1023</v>
      </c>
      <c r="I2865" s="78" t="s">
        <v>3123</v>
      </c>
      <c r="J2865" s="78" t="s">
        <v>2895</v>
      </c>
      <c r="K2865" s="78" t="s">
        <v>2476</v>
      </c>
      <c r="L2865" s="78" t="s">
        <v>1791</v>
      </c>
      <c r="M2865" s="78" t="s">
        <v>1791</v>
      </c>
      <c r="N2865" s="78" t="s">
        <v>1791</v>
      </c>
      <c r="O2865" s="78" t="s">
        <v>3124</v>
      </c>
      <c r="P2865" s="82">
        <v>12</v>
      </c>
      <c r="Q2865" s="78" t="s">
        <v>2896</v>
      </c>
      <c r="R2865" s="82">
        <v>1</v>
      </c>
      <c r="S2865" s="82">
        <v>1</v>
      </c>
      <c r="T2865" s="82">
        <v>1</v>
      </c>
      <c r="U2865" s="82">
        <v>1</v>
      </c>
      <c r="V2865" s="82">
        <v>1</v>
      </c>
      <c r="W2865" s="82">
        <v>1</v>
      </c>
      <c r="X2865" s="82">
        <v>1</v>
      </c>
      <c r="Y2865" s="82">
        <v>1</v>
      </c>
      <c r="Z2865" s="82">
        <v>1</v>
      </c>
      <c r="AA2865" s="82">
        <v>1</v>
      </c>
      <c r="AB2865" s="82">
        <v>1</v>
      </c>
      <c r="AC2865" s="82">
        <v>1</v>
      </c>
      <c r="AD2865" s="85" t="str">
        <f>IF(A2865&lt;&gt;"",IF(D2865="DIRECCIÓN_DE_TRANSFERENCIAS","280 0031",VLOOKUP(C2865,NIVELES!$A$14:$B$105,2,0)),"")</f>
        <v>280 5360</v>
      </c>
      <c r="AE2865" s="86" t="s">
        <v>322</v>
      </c>
      <c r="AF2865" s="86" t="s">
        <v>369</v>
      </c>
      <c r="AG2865" s="79" t="str">
        <f>+IF(AF2865&lt;&gt;"",VLOOKUP(AF2865,NIVELES!$A$666:$B$673,2,0),"")</f>
        <v>ADMINISTRACIÓN_CENTRAL</v>
      </c>
      <c r="AH2865" s="78" t="s">
        <v>322</v>
      </c>
      <c r="AI2865" s="79" t="str">
        <f>IF(AH2865&lt;&gt;"",VLOOKUP(CONCATENATE(AG2865,AH2865),NIVELES!$B$676:$C$745,2,0),"")</f>
        <v>Administración De La Gestión Administrativa Financiera</v>
      </c>
      <c r="AJ2865" s="78" t="s">
        <v>517</v>
      </c>
      <c r="AK2865" s="79" t="str">
        <f>+IF(AJ2865&lt;&gt;"",VLOOKUP(AJ2865,NIVELES!$A$816:$B$892,2,0),"")</f>
        <v>NO APLICA</v>
      </c>
      <c r="AL2865" s="78" t="s">
        <v>553</v>
      </c>
      <c r="AM2865" s="78">
        <v>510601</v>
      </c>
      <c r="AN2865" s="79" t="str">
        <f>IF(AM2865&lt;&gt;"",+VLOOKUP(AM2865,NIVELES!$A$1652:$B$2466,2,0),"")</f>
        <v>Aporte Patronal</v>
      </c>
      <c r="AO2865" s="87">
        <v>33196.239999999998</v>
      </c>
      <c r="AP2865" s="88">
        <v>2796.42</v>
      </c>
      <c r="AQ2865" s="88">
        <v>2941.47</v>
      </c>
      <c r="AR2865" s="88">
        <v>2766.353333333333</v>
      </c>
      <c r="AS2865" s="88">
        <v>2766.353333333333</v>
      </c>
      <c r="AT2865" s="88">
        <v>2766.353333333333</v>
      </c>
      <c r="AU2865" s="88">
        <v>2766.353333333333</v>
      </c>
      <c r="AV2865" s="88">
        <v>2766.353333333333</v>
      </c>
      <c r="AW2865" s="88">
        <v>2766.353333333333</v>
      </c>
      <c r="AX2865" s="88">
        <v>2766.353333333333</v>
      </c>
      <c r="AY2865" s="88">
        <v>2766.353333333333</v>
      </c>
      <c r="AZ2865" s="88">
        <v>2766.353333333333</v>
      </c>
      <c r="BA2865" s="88">
        <v>2561.17</v>
      </c>
      <c r="BB2865" s="89">
        <f t="shared" si="175"/>
        <v>33196.239999999991</v>
      </c>
      <c r="BC2865" s="90" t="str">
        <f t="shared" si="174"/>
        <v>OK</v>
      </c>
      <c r="BD2865" s="91" t="str">
        <f t="shared" si="176"/>
        <v xml:space="preserve">                  </v>
      </c>
      <c r="BE2865" s="92">
        <f t="shared" si="177"/>
        <v>12</v>
      </c>
    </row>
    <row r="2866" spans="1:57" s="74" customFormat="1" ht="50.1" customHeight="1" x14ac:dyDescent="0.2">
      <c r="A2866" s="78" t="s">
        <v>55</v>
      </c>
      <c r="B2866" s="78" t="s">
        <v>61</v>
      </c>
      <c r="C2866" s="78" t="s">
        <v>620</v>
      </c>
      <c r="D2866" s="78" t="s">
        <v>575</v>
      </c>
      <c r="E2866" s="79" t="str">
        <f>+IF(C2866&lt;&gt;"",VLOOKUP(MID(C2866,18,5),NIVELES!$A$133:$B$213,2,0),"")</f>
        <v>GUAYAS</v>
      </c>
      <c r="F2866" s="80" t="s">
        <v>243</v>
      </c>
      <c r="G2866" s="81" t="str">
        <f>+IF(F2866&lt;&gt;"",VLOOKUP(F2866,NIVELES!$A$246:$C$464,3,0),"")</f>
        <v xml:space="preserve"> </v>
      </c>
      <c r="H2866" s="82" t="s">
        <v>1023</v>
      </c>
      <c r="I2866" s="78" t="s">
        <v>3123</v>
      </c>
      <c r="J2866" s="78" t="s">
        <v>2895</v>
      </c>
      <c r="K2866" s="78" t="s">
        <v>2476</v>
      </c>
      <c r="L2866" s="78" t="s">
        <v>1791</v>
      </c>
      <c r="M2866" s="78" t="s">
        <v>1791</v>
      </c>
      <c r="N2866" s="78" t="s">
        <v>1791</v>
      </c>
      <c r="O2866" s="78" t="s">
        <v>3124</v>
      </c>
      <c r="P2866" s="82">
        <v>12</v>
      </c>
      <c r="Q2866" s="78" t="s">
        <v>2896</v>
      </c>
      <c r="R2866" s="82">
        <v>1</v>
      </c>
      <c r="S2866" s="82">
        <v>1</v>
      </c>
      <c r="T2866" s="82">
        <v>1</v>
      </c>
      <c r="U2866" s="82">
        <v>1</v>
      </c>
      <c r="V2866" s="82">
        <v>1</v>
      </c>
      <c r="W2866" s="82">
        <v>1</v>
      </c>
      <c r="X2866" s="82">
        <v>1</v>
      </c>
      <c r="Y2866" s="82">
        <v>1</v>
      </c>
      <c r="Z2866" s="82">
        <v>1</v>
      </c>
      <c r="AA2866" s="82">
        <v>1</v>
      </c>
      <c r="AB2866" s="82">
        <v>1</v>
      </c>
      <c r="AC2866" s="82">
        <v>1</v>
      </c>
      <c r="AD2866" s="85" t="str">
        <f>IF(A2866&lt;&gt;"",IF(D2866="DIRECCIÓN_DE_TRANSFERENCIAS","280 0031",VLOOKUP(C2866,NIVELES!$A$14:$B$105,2,0)),"")</f>
        <v>280 5360</v>
      </c>
      <c r="AE2866" s="86" t="s">
        <v>322</v>
      </c>
      <c r="AF2866" s="86" t="s">
        <v>369</v>
      </c>
      <c r="AG2866" s="79" t="str">
        <f>+IF(AF2866&lt;&gt;"",VLOOKUP(AF2866,NIVELES!$A$666:$B$673,2,0),"")</f>
        <v>ADMINISTRACIÓN_CENTRAL</v>
      </c>
      <c r="AH2866" s="78" t="s">
        <v>322</v>
      </c>
      <c r="AI2866" s="79" t="str">
        <f>IF(AH2866&lt;&gt;"",VLOOKUP(CONCATENATE(AG2866,AH2866),NIVELES!$B$676:$C$745,2,0),"")</f>
        <v>Administración De La Gestión Administrativa Financiera</v>
      </c>
      <c r="AJ2866" s="78" t="s">
        <v>517</v>
      </c>
      <c r="AK2866" s="79" t="str">
        <f>+IF(AJ2866&lt;&gt;"",VLOOKUP(AJ2866,NIVELES!$A$816:$B$892,2,0),"")</f>
        <v>NO APLICA</v>
      </c>
      <c r="AL2866" s="78" t="s">
        <v>553</v>
      </c>
      <c r="AM2866" s="78">
        <v>510602</v>
      </c>
      <c r="AN2866" s="79" t="str">
        <f>IF(AM2866&lt;&gt;"",+VLOOKUP(AM2866,NIVELES!$A$1652:$B$2466,2,0),"")</f>
        <v>Fondo de Reserva</v>
      </c>
      <c r="AO2866" s="87">
        <v>27967.5</v>
      </c>
      <c r="AP2866" s="88">
        <v>0</v>
      </c>
      <c r="AQ2866" s="88">
        <v>1984.63</v>
      </c>
      <c r="AR2866" s="88">
        <v>2330.62</v>
      </c>
      <c r="AS2866" s="88">
        <v>2330.62</v>
      </c>
      <c r="AT2866" s="88">
        <v>2330.62</v>
      </c>
      <c r="AU2866" s="88">
        <v>2330.62</v>
      </c>
      <c r="AV2866" s="88">
        <v>2330.62</v>
      </c>
      <c r="AW2866" s="88">
        <v>2330.62</v>
      </c>
      <c r="AX2866" s="88">
        <v>2330.62</v>
      </c>
      <c r="AY2866" s="88">
        <v>2330.62</v>
      </c>
      <c r="AZ2866" s="88">
        <v>2330.62</v>
      </c>
      <c r="BA2866" s="88">
        <v>5007.29</v>
      </c>
      <c r="BB2866" s="89">
        <f t="shared" si="175"/>
        <v>27967.499999999996</v>
      </c>
      <c r="BC2866" s="90" t="str">
        <f t="shared" si="174"/>
        <v>OK</v>
      </c>
      <c r="BD2866" s="91" t="str">
        <f t="shared" si="176"/>
        <v xml:space="preserve">                  </v>
      </c>
      <c r="BE2866" s="92">
        <f t="shared" si="177"/>
        <v>12</v>
      </c>
    </row>
    <row r="2867" spans="1:57" s="74" customFormat="1" ht="50.1" customHeight="1" x14ac:dyDescent="0.2">
      <c r="A2867" s="78" t="s">
        <v>55</v>
      </c>
      <c r="B2867" s="78" t="s">
        <v>61</v>
      </c>
      <c r="C2867" s="78" t="s">
        <v>620</v>
      </c>
      <c r="D2867" s="78" t="s">
        <v>575</v>
      </c>
      <c r="E2867" s="79" t="str">
        <f>+IF(C2867&lt;&gt;"",VLOOKUP(MID(C2867,18,5),NIVELES!$A$133:$B$213,2,0),"")</f>
        <v>GUAYAS</v>
      </c>
      <c r="F2867" s="80" t="s">
        <v>243</v>
      </c>
      <c r="G2867" s="81" t="str">
        <f>+IF(F2867&lt;&gt;"",VLOOKUP(F2867,NIVELES!$A$246:$C$464,3,0),"")</f>
        <v xml:space="preserve"> </v>
      </c>
      <c r="H2867" s="82" t="s">
        <v>1023</v>
      </c>
      <c r="I2867" s="78" t="s">
        <v>2488</v>
      </c>
      <c r="J2867" s="78" t="s">
        <v>2895</v>
      </c>
      <c r="K2867" s="78" t="s">
        <v>2476</v>
      </c>
      <c r="L2867" s="78" t="s">
        <v>1791</v>
      </c>
      <c r="M2867" s="78" t="s">
        <v>1791</v>
      </c>
      <c r="N2867" s="78" t="s">
        <v>1791</v>
      </c>
      <c r="O2867" s="78" t="s">
        <v>3125</v>
      </c>
      <c r="P2867" s="82">
        <v>12</v>
      </c>
      <c r="Q2867" s="78" t="s">
        <v>3126</v>
      </c>
      <c r="R2867" s="82">
        <v>1</v>
      </c>
      <c r="S2867" s="82">
        <v>1</v>
      </c>
      <c r="T2867" s="82">
        <v>1</v>
      </c>
      <c r="U2867" s="82">
        <v>1</v>
      </c>
      <c r="V2867" s="82">
        <v>1</v>
      </c>
      <c r="W2867" s="82">
        <v>1</v>
      </c>
      <c r="X2867" s="82">
        <v>1</v>
      </c>
      <c r="Y2867" s="82">
        <v>1</v>
      </c>
      <c r="Z2867" s="82">
        <v>1</v>
      </c>
      <c r="AA2867" s="82">
        <v>1</v>
      </c>
      <c r="AB2867" s="82">
        <v>1</v>
      </c>
      <c r="AC2867" s="82">
        <v>1</v>
      </c>
      <c r="AD2867" s="85" t="str">
        <f>IF(A2867&lt;&gt;"",IF(D2867="DIRECCIÓN_DE_TRANSFERENCIAS","280 0031",VLOOKUP(C2867,NIVELES!$A$14:$B$105,2,0)),"")</f>
        <v>280 5360</v>
      </c>
      <c r="AE2867" s="86" t="s">
        <v>322</v>
      </c>
      <c r="AF2867" s="86" t="s">
        <v>369</v>
      </c>
      <c r="AG2867" s="79" t="str">
        <f>+IF(AF2867&lt;&gt;"",VLOOKUP(AF2867,NIVELES!$A$666:$B$673,2,0),"")</f>
        <v>ADMINISTRACIÓN_CENTRAL</v>
      </c>
      <c r="AH2867" s="78" t="s">
        <v>322</v>
      </c>
      <c r="AI2867" s="79" t="str">
        <f>IF(AH2867&lt;&gt;"",VLOOKUP(CONCATENATE(AG2867,AH2867),NIVELES!$B$676:$C$745,2,0),"")</f>
        <v>Administración De La Gestión Administrativa Financiera</v>
      </c>
      <c r="AJ2867" s="78" t="s">
        <v>517</v>
      </c>
      <c r="AK2867" s="79" t="str">
        <f>+IF(AJ2867&lt;&gt;"",VLOOKUP(AJ2867,NIVELES!$A$816:$B$892,2,0),"")</f>
        <v>NO APLICA</v>
      </c>
      <c r="AL2867" s="78" t="s">
        <v>554</v>
      </c>
      <c r="AM2867" s="78">
        <v>530104</v>
      </c>
      <c r="AN2867" s="79" t="str">
        <f>IF(AM2867&lt;&gt;"",+VLOOKUP(AM2867,NIVELES!$A$1652:$B$2466,2,0),"")</f>
        <v>Energía Eléctrica</v>
      </c>
      <c r="AO2867" s="87">
        <v>7923</v>
      </c>
      <c r="AP2867" s="88">
        <v>0</v>
      </c>
      <c r="AQ2867" s="88">
        <v>0</v>
      </c>
      <c r="AR2867" s="88">
        <v>660.25</v>
      </c>
      <c r="AS2867" s="88">
        <v>660.25</v>
      </c>
      <c r="AT2867" s="88">
        <v>660.25</v>
      </c>
      <c r="AU2867" s="88">
        <v>660.25</v>
      </c>
      <c r="AV2867" s="88">
        <v>660.25</v>
      </c>
      <c r="AW2867" s="88">
        <v>660.25</v>
      </c>
      <c r="AX2867" s="88">
        <v>660.25</v>
      </c>
      <c r="AY2867" s="88">
        <v>660.25</v>
      </c>
      <c r="AZ2867" s="88">
        <v>660.25</v>
      </c>
      <c r="BA2867" s="88">
        <v>1980.75</v>
      </c>
      <c r="BB2867" s="89">
        <f t="shared" si="175"/>
        <v>7923</v>
      </c>
      <c r="BC2867" s="90" t="str">
        <f t="shared" si="174"/>
        <v>OK</v>
      </c>
      <c r="BD2867" s="91" t="str">
        <f t="shared" si="176"/>
        <v xml:space="preserve">                  </v>
      </c>
      <c r="BE2867" s="92">
        <f t="shared" si="177"/>
        <v>12</v>
      </c>
    </row>
    <row r="2868" spans="1:57" s="74" customFormat="1" ht="50.1" customHeight="1" x14ac:dyDescent="0.2">
      <c r="A2868" s="78" t="s">
        <v>55</v>
      </c>
      <c r="B2868" s="78" t="s">
        <v>61</v>
      </c>
      <c r="C2868" s="78" t="s">
        <v>620</v>
      </c>
      <c r="D2868" s="78" t="s">
        <v>575</v>
      </c>
      <c r="E2868" s="79" t="str">
        <f>+IF(C2868&lt;&gt;"",VLOOKUP(MID(C2868,18,5),NIVELES!$A$133:$B$213,2,0),"")</f>
        <v>GUAYAS</v>
      </c>
      <c r="F2868" s="80" t="s">
        <v>243</v>
      </c>
      <c r="G2868" s="81" t="str">
        <f>+IF(F2868&lt;&gt;"",VLOOKUP(F2868,NIVELES!$A$246:$C$464,3,0),"")</f>
        <v xml:space="preserve"> </v>
      </c>
      <c r="H2868" s="82" t="s">
        <v>1023</v>
      </c>
      <c r="I2868" s="78" t="s">
        <v>2488</v>
      </c>
      <c r="J2868" s="78" t="s">
        <v>2895</v>
      </c>
      <c r="K2868" s="78" t="s">
        <v>2476</v>
      </c>
      <c r="L2868" s="78" t="s">
        <v>1791</v>
      </c>
      <c r="M2868" s="78" t="s">
        <v>1791</v>
      </c>
      <c r="N2868" s="78" t="s">
        <v>1791</v>
      </c>
      <c r="O2868" s="78" t="s">
        <v>3125</v>
      </c>
      <c r="P2868" s="82">
        <v>12</v>
      </c>
      <c r="Q2868" s="78" t="s">
        <v>3126</v>
      </c>
      <c r="R2868" s="82">
        <v>1</v>
      </c>
      <c r="S2868" s="82">
        <v>1</v>
      </c>
      <c r="T2868" s="82">
        <v>1</v>
      </c>
      <c r="U2868" s="82">
        <v>1</v>
      </c>
      <c r="V2868" s="82">
        <v>1</v>
      </c>
      <c r="W2868" s="82">
        <v>1</v>
      </c>
      <c r="X2868" s="82">
        <v>1</v>
      </c>
      <c r="Y2868" s="82">
        <v>1</v>
      </c>
      <c r="Z2868" s="82">
        <v>1</v>
      </c>
      <c r="AA2868" s="82">
        <v>1</v>
      </c>
      <c r="AB2868" s="82">
        <v>1</v>
      </c>
      <c r="AC2868" s="82">
        <v>1</v>
      </c>
      <c r="AD2868" s="85" t="str">
        <f>IF(A2868&lt;&gt;"",IF(D2868="DIRECCIÓN_DE_TRANSFERENCIAS","280 0031",VLOOKUP(C2868,NIVELES!$A$14:$B$105,2,0)),"")</f>
        <v>280 5360</v>
      </c>
      <c r="AE2868" s="86" t="s">
        <v>322</v>
      </c>
      <c r="AF2868" s="86" t="s">
        <v>369</v>
      </c>
      <c r="AG2868" s="79" t="str">
        <f>+IF(AF2868&lt;&gt;"",VLOOKUP(AF2868,NIVELES!$A$666:$B$673,2,0),"")</f>
        <v>ADMINISTRACIÓN_CENTRAL</v>
      </c>
      <c r="AH2868" s="78" t="s">
        <v>322</v>
      </c>
      <c r="AI2868" s="79" t="str">
        <f>IF(AH2868&lt;&gt;"",VLOOKUP(CONCATENATE(AG2868,AH2868),NIVELES!$B$676:$C$745,2,0),"")</f>
        <v>Administración De La Gestión Administrativa Financiera</v>
      </c>
      <c r="AJ2868" s="78" t="s">
        <v>517</v>
      </c>
      <c r="AK2868" s="79" t="str">
        <f>+IF(AJ2868&lt;&gt;"",VLOOKUP(AJ2868,NIVELES!$A$816:$B$892,2,0),"")</f>
        <v>NO APLICA</v>
      </c>
      <c r="AL2868" s="78" t="s">
        <v>554</v>
      </c>
      <c r="AM2868" s="78">
        <v>530105</v>
      </c>
      <c r="AN2868" s="79" t="str">
        <f>IF(AM2868&lt;&gt;"",+VLOOKUP(AM2868,NIVELES!$A$1652:$B$2466,2,0),"")</f>
        <v>Telecomunicaciones</v>
      </c>
      <c r="AO2868" s="87">
        <v>100</v>
      </c>
      <c r="AP2868" s="88">
        <v>0</v>
      </c>
      <c r="AQ2868" s="88">
        <v>0</v>
      </c>
      <c r="AR2868" s="88">
        <v>8.33</v>
      </c>
      <c r="AS2868" s="88">
        <v>8.33</v>
      </c>
      <c r="AT2868" s="88">
        <v>8.33</v>
      </c>
      <c r="AU2868" s="88">
        <v>8.33</v>
      </c>
      <c r="AV2868" s="88">
        <v>8.33</v>
      </c>
      <c r="AW2868" s="88">
        <v>8.33</v>
      </c>
      <c r="AX2868" s="88">
        <v>8.33</v>
      </c>
      <c r="AY2868" s="88">
        <v>8.33</v>
      </c>
      <c r="AZ2868" s="88">
        <v>8.33</v>
      </c>
      <c r="BA2868" s="88">
        <v>25.03</v>
      </c>
      <c r="BB2868" s="89">
        <f t="shared" si="175"/>
        <v>100</v>
      </c>
      <c r="BC2868" s="90" t="str">
        <f t="shared" si="174"/>
        <v>OK</v>
      </c>
      <c r="BD2868" s="91" t="str">
        <f t="shared" si="176"/>
        <v xml:space="preserve">                  </v>
      </c>
      <c r="BE2868" s="92">
        <f t="shared" si="177"/>
        <v>12</v>
      </c>
    </row>
    <row r="2869" spans="1:57" s="74" customFormat="1" ht="50.1" customHeight="1" x14ac:dyDescent="0.2">
      <c r="A2869" s="78" t="s">
        <v>55</v>
      </c>
      <c r="B2869" s="78" t="s">
        <v>61</v>
      </c>
      <c r="C2869" s="78" t="s">
        <v>620</v>
      </c>
      <c r="D2869" s="78" t="s">
        <v>575</v>
      </c>
      <c r="E2869" s="79" t="str">
        <f>+IF(C2869&lt;&gt;"",VLOOKUP(MID(C2869,18,5),NIVELES!$A$133:$B$213,2,0),"")</f>
        <v>GUAYAS</v>
      </c>
      <c r="F2869" s="80" t="s">
        <v>243</v>
      </c>
      <c r="G2869" s="81" t="str">
        <f>+IF(F2869&lt;&gt;"",VLOOKUP(F2869,NIVELES!$A$246:$C$464,3,0),"")</f>
        <v xml:space="preserve"> </v>
      </c>
      <c r="H2869" s="82" t="s">
        <v>1023</v>
      </c>
      <c r="I2869" s="78" t="s">
        <v>2488</v>
      </c>
      <c r="J2869" s="78" t="s">
        <v>2895</v>
      </c>
      <c r="K2869" s="78" t="s">
        <v>2476</v>
      </c>
      <c r="L2869" s="78" t="s">
        <v>1791</v>
      </c>
      <c r="M2869" s="78" t="s">
        <v>1791</v>
      </c>
      <c r="N2869" s="78" t="s">
        <v>1791</v>
      </c>
      <c r="O2869" s="78" t="s">
        <v>3125</v>
      </c>
      <c r="P2869" s="82">
        <v>1</v>
      </c>
      <c r="Q2869" s="78" t="s">
        <v>3126</v>
      </c>
      <c r="R2869" s="82"/>
      <c r="S2869" s="82"/>
      <c r="T2869" s="82"/>
      <c r="U2869" s="82">
        <v>1</v>
      </c>
      <c r="V2869" s="82"/>
      <c r="W2869" s="82"/>
      <c r="X2869" s="82"/>
      <c r="Y2869" s="82"/>
      <c r="Z2869" s="82"/>
      <c r="AA2869" s="82"/>
      <c r="AB2869" s="82"/>
      <c r="AC2869" s="82"/>
      <c r="AD2869" s="85" t="str">
        <f>IF(A2869&lt;&gt;"",IF(D2869="DIRECCIÓN_DE_TRANSFERENCIAS","280 0031",VLOOKUP(C2869,NIVELES!$A$14:$B$105,2,0)),"")</f>
        <v>280 5360</v>
      </c>
      <c r="AE2869" s="86" t="s">
        <v>322</v>
      </c>
      <c r="AF2869" s="86" t="s">
        <v>369</v>
      </c>
      <c r="AG2869" s="79" t="str">
        <f>+IF(AF2869&lt;&gt;"",VLOOKUP(AF2869,NIVELES!$A$666:$B$673,2,0),"")</f>
        <v>ADMINISTRACIÓN_CENTRAL</v>
      </c>
      <c r="AH2869" s="78" t="s">
        <v>322</v>
      </c>
      <c r="AI2869" s="79" t="str">
        <f>IF(AH2869&lt;&gt;"",VLOOKUP(CONCATENATE(AG2869,AH2869),NIVELES!$B$676:$C$745,2,0),"")</f>
        <v>Administración De La Gestión Administrativa Financiera</v>
      </c>
      <c r="AJ2869" s="78" t="s">
        <v>517</v>
      </c>
      <c r="AK2869" s="79" t="str">
        <f>+IF(AJ2869&lt;&gt;"",VLOOKUP(AJ2869,NIVELES!$A$816:$B$892,2,0),"")</f>
        <v>NO APLICA</v>
      </c>
      <c r="AL2869" s="78" t="s">
        <v>554</v>
      </c>
      <c r="AM2869" s="78">
        <v>530204</v>
      </c>
      <c r="AN2869" s="79" t="str">
        <f>IF(AM2869&lt;&gt;"",+VLOOKUP(AM2869,NIVELES!$A$1652:$B$2466,2,0),"")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2869" s="87">
        <v>2500</v>
      </c>
      <c r="AP2869" s="88"/>
      <c r="AQ2869" s="88"/>
      <c r="AR2869" s="88">
        <v>800</v>
      </c>
      <c r="AS2869" s="88"/>
      <c r="AT2869" s="88"/>
      <c r="AU2869" s="88">
        <v>1000</v>
      </c>
      <c r="AV2869" s="88"/>
      <c r="AW2869" s="88"/>
      <c r="AX2869" s="88">
        <v>700</v>
      </c>
      <c r="AY2869" s="88"/>
      <c r="AZ2869" s="88"/>
      <c r="BA2869" s="88"/>
      <c r="BB2869" s="89">
        <f t="shared" si="175"/>
        <v>2500</v>
      </c>
      <c r="BC2869" s="90" t="str">
        <f t="shared" si="174"/>
        <v>OK</v>
      </c>
      <c r="BD2869" s="91" t="str">
        <f t="shared" si="176"/>
        <v xml:space="preserve">                  </v>
      </c>
      <c r="BE2869" s="92">
        <f t="shared" si="177"/>
        <v>1</v>
      </c>
    </row>
    <row r="2870" spans="1:57" s="74" customFormat="1" ht="50.1" customHeight="1" x14ac:dyDescent="0.2">
      <c r="A2870" s="78" t="s">
        <v>55</v>
      </c>
      <c r="B2870" s="78" t="s">
        <v>61</v>
      </c>
      <c r="C2870" s="78" t="s">
        <v>620</v>
      </c>
      <c r="D2870" s="78" t="s">
        <v>575</v>
      </c>
      <c r="E2870" s="79" t="str">
        <f>+IF(C2870&lt;&gt;"",VLOOKUP(MID(C2870,18,5),NIVELES!$A$133:$B$213,2,0),"")</f>
        <v>GUAYAS</v>
      </c>
      <c r="F2870" s="80" t="s">
        <v>243</v>
      </c>
      <c r="G2870" s="81" t="str">
        <f>+IF(F2870&lt;&gt;"",VLOOKUP(F2870,NIVELES!$A$246:$C$464,3,0),"")</f>
        <v xml:space="preserve"> </v>
      </c>
      <c r="H2870" s="82" t="s">
        <v>1023</v>
      </c>
      <c r="I2870" s="78" t="s">
        <v>2488</v>
      </c>
      <c r="J2870" s="78" t="s">
        <v>2895</v>
      </c>
      <c r="K2870" s="78" t="s">
        <v>2476</v>
      </c>
      <c r="L2870" s="78" t="s">
        <v>1791</v>
      </c>
      <c r="M2870" s="78" t="s">
        <v>1791</v>
      </c>
      <c r="N2870" s="78" t="s">
        <v>1791</v>
      </c>
      <c r="O2870" s="78" t="s">
        <v>3125</v>
      </c>
      <c r="P2870" s="82">
        <v>2</v>
      </c>
      <c r="Q2870" s="78" t="s">
        <v>3127</v>
      </c>
      <c r="R2870" s="82"/>
      <c r="S2870" s="82"/>
      <c r="T2870" s="82">
        <v>1</v>
      </c>
      <c r="U2870" s="82"/>
      <c r="V2870" s="82"/>
      <c r="W2870" s="82">
        <v>1</v>
      </c>
      <c r="X2870" s="82"/>
      <c r="Y2870" s="82"/>
      <c r="Z2870" s="82"/>
      <c r="AA2870" s="82"/>
      <c r="AB2870" s="82"/>
      <c r="AC2870" s="82"/>
      <c r="AD2870" s="85" t="str">
        <f>IF(A2870&lt;&gt;"",IF(D2870="DIRECCIÓN_DE_TRANSFERENCIAS","280 0031",VLOOKUP(C2870,NIVELES!$A$14:$B$105,2,0)),"")</f>
        <v>280 5360</v>
      </c>
      <c r="AE2870" s="86" t="s">
        <v>322</v>
      </c>
      <c r="AF2870" s="86" t="s">
        <v>369</v>
      </c>
      <c r="AG2870" s="79" t="str">
        <f>+IF(AF2870&lt;&gt;"",VLOOKUP(AF2870,NIVELES!$A$666:$B$673,2,0),"")</f>
        <v>ADMINISTRACIÓN_CENTRAL</v>
      </c>
      <c r="AH2870" s="78" t="s">
        <v>322</v>
      </c>
      <c r="AI2870" s="79" t="str">
        <f>IF(AH2870&lt;&gt;"",VLOOKUP(CONCATENATE(AG2870,AH2870),NIVELES!$B$676:$C$745,2,0),"")</f>
        <v>Administración De La Gestión Administrativa Financiera</v>
      </c>
      <c r="AJ2870" s="78" t="s">
        <v>517</v>
      </c>
      <c r="AK2870" s="79" t="str">
        <f>+IF(AJ2870&lt;&gt;"",VLOOKUP(AJ2870,NIVELES!$A$816:$B$892,2,0),"")</f>
        <v>NO APLICA</v>
      </c>
      <c r="AL2870" s="78" t="s">
        <v>554</v>
      </c>
      <c r="AM2870" s="78">
        <v>530205</v>
      </c>
      <c r="AN2870" s="79" t="str">
        <f>IF(AM2870&lt;&gt;"",+VLOOKUP(AM2870,NIVELES!$A$1652:$B$2466,2,0),"")</f>
        <v>Espectáculos Culturales y Sociales</v>
      </c>
      <c r="AO2870" s="87">
        <v>1724</v>
      </c>
      <c r="AP2870" s="88"/>
      <c r="AQ2870" s="88"/>
      <c r="AR2870" s="88">
        <v>500</v>
      </c>
      <c r="AS2870" s="88"/>
      <c r="AT2870" s="88"/>
      <c r="AU2870" s="88">
        <v>554</v>
      </c>
      <c r="AV2870" s="88"/>
      <c r="AW2870" s="88"/>
      <c r="AX2870" s="88">
        <v>670</v>
      </c>
      <c r="AY2870" s="88"/>
      <c r="AZ2870" s="88"/>
      <c r="BA2870" s="88"/>
      <c r="BB2870" s="89">
        <f t="shared" si="175"/>
        <v>1724</v>
      </c>
      <c r="BC2870" s="90" t="str">
        <f t="shared" si="174"/>
        <v>OK</v>
      </c>
      <c r="BD2870" s="91" t="str">
        <f t="shared" si="176"/>
        <v xml:space="preserve">                  </v>
      </c>
      <c r="BE2870" s="92">
        <f t="shared" si="177"/>
        <v>2</v>
      </c>
    </row>
    <row r="2871" spans="1:57" s="74" customFormat="1" ht="50.1" customHeight="1" x14ac:dyDescent="0.2">
      <c r="A2871" s="78" t="s">
        <v>55</v>
      </c>
      <c r="B2871" s="78" t="s">
        <v>61</v>
      </c>
      <c r="C2871" s="78" t="s">
        <v>620</v>
      </c>
      <c r="D2871" s="78" t="s">
        <v>575</v>
      </c>
      <c r="E2871" s="79" t="str">
        <f>+IF(C2871&lt;&gt;"",VLOOKUP(MID(C2871,18,5),NIVELES!$A$133:$B$213,2,0),"")</f>
        <v>GUAYAS</v>
      </c>
      <c r="F2871" s="80" t="s">
        <v>243</v>
      </c>
      <c r="G2871" s="81" t="str">
        <f>+IF(F2871&lt;&gt;"",VLOOKUP(F2871,NIVELES!$A$246:$C$464,3,0),"")</f>
        <v xml:space="preserve"> </v>
      </c>
      <c r="H2871" s="82" t="s">
        <v>1023</v>
      </c>
      <c r="I2871" s="78" t="s">
        <v>2488</v>
      </c>
      <c r="J2871" s="78" t="s">
        <v>2895</v>
      </c>
      <c r="K2871" s="78" t="s">
        <v>2476</v>
      </c>
      <c r="L2871" s="78" t="s">
        <v>1791</v>
      </c>
      <c r="M2871" s="78" t="s">
        <v>1791</v>
      </c>
      <c r="N2871" s="78" t="s">
        <v>1791</v>
      </c>
      <c r="O2871" s="78" t="s">
        <v>3125</v>
      </c>
      <c r="P2871" s="82">
        <v>12</v>
      </c>
      <c r="Q2871" s="78" t="s">
        <v>3128</v>
      </c>
      <c r="R2871" s="82">
        <v>1</v>
      </c>
      <c r="S2871" s="82">
        <v>1</v>
      </c>
      <c r="T2871" s="82">
        <v>1</v>
      </c>
      <c r="U2871" s="82">
        <v>1</v>
      </c>
      <c r="V2871" s="82">
        <v>1</v>
      </c>
      <c r="W2871" s="82">
        <v>1</v>
      </c>
      <c r="X2871" s="82">
        <v>1</v>
      </c>
      <c r="Y2871" s="82">
        <v>1</v>
      </c>
      <c r="Z2871" s="82">
        <v>1</v>
      </c>
      <c r="AA2871" s="82">
        <v>1</v>
      </c>
      <c r="AB2871" s="82">
        <v>1</v>
      </c>
      <c r="AC2871" s="82">
        <v>1</v>
      </c>
      <c r="AD2871" s="85" t="str">
        <f>IF(A2871&lt;&gt;"",IF(D2871="DIRECCIÓN_DE_TRANSFERENCIAS","280 0031",VLOOKUP(C2871,NIVELES!$A$14:$B$105,2,0)),"")</f>
        <v>280 5360</v>
      </c>
      <c r="AE2871" s="86" t="s">
        <v>322</v>
      </c>
      <c r="AF2871" s="86" t="s">
        <v>369</v>
      </c>
      <c r="AG2871" s="79" t="str">
        <f>+IF(AF2871&lt;&gt;"",VLOOKUP(AF2871,NIVELES!$A$666:$B$673,2,0),"")</f>
        <v>ADMINISTRACIÓN_CENTRAL</v>
      </c>
      <c r="AH2871" s="78" t="s">
        <v>322</v>
      </c>
      <c r="AI2871" s="79" t="str">
        <f>IF(AH2871&lt;&gt;"",VLOOKUP(CONCATENATE(AG2871,AH2871),NIVELES!$B$676:$C$745,2,0),"")</f>
        <v>Administración De La Gestión Administrativa Financiera</v>
      </c>
      <c r="AJ2871" s="78" t="s">
        <v>517</v>
      </c>
      <c r="AK2871" s="79" t="str">
        <f>+IF(AJ2871&lt;&gt;"",VLOOKUP(AJ2871,NIVELES!$A$816:$B$892,2,0),"")</f>
        <v>NO APLICA</v>
      </c>
      <c r="AL2871" s="78" t="s">
        <v>554</v>
      </c>
      <c r="AM2871" s="78">
        <v>530208</v>
      </c>
      <c r="AN2871" s="79" t="str">
        <f>IF(AM2871&lt;&gt;"",+VLOOKUP(AM2871,NIVELES!$A$1652:$B$2466,2,0),"")</f>
        <v>Servicio de Seguridad y Vigilancia</v>
      </c>
      <c r="AO2871" s="87">
        <v>40554.36</v>
      </c>
      <c r="AP2871" s="88">
        <v>0</v>
      </c>
      <c r="AQ2871" s="88">
        <v>6759.04</v>
      </c>
      <c r="AR2871" s="88">
        <v>3379.53</v>
      </c>
      <c r="AS2871" s="88">
        <v>3379.53</v>
      </c>
      <c r="AT2871" s="88">
        <v>3379.53</v>
      </c>
      <c r="AU2871" s="88">
        <v>3379.53</v>
      </c>
      <c r="AV2871" s="88">
        <v>3379.53</v>
      </c>
      <c r="AW2871" s="88">
        <v>3379.53</v>
      </c>
      <c r="AX2871" s="88">
        <v>3379.53</v>
      </c>
      <c r="AY2871" s="88">
        <v>3379.53</v>
      </c>
      <c r="AZ2871" s="88">
        <v>3379.53</v>
      </c>
      <c r="BA2871" s="88">
        <v>3379.55</v>
      </c>
      <c r="BB2871" s="89">
        <f t="shared" si="175"/>
        <v>40554.36</v>
      </c>
      <c r="BC2871" s="90" t="str">
        <f t="shared" si="174"/>
        <v>OK</v>
      </c>
      <c r="BD2871" s="91" t="str">
        <f t="shared" si="176"/>
        <v xml:space="preserve">                  </v>
      </c>
      <c r="BE2871" s="92">
        <f t="shared" si="177"/>
        <v>12</v>
      </c>
    </row>
    <row r="2872" spans="1:57" s="74" customFormat="1" ht="50.1" customHeight="1" x14ac:dyDescent="0.2">
      <c r="A2872" s="78" t="s">
        <v>55</v>
      </c>
      <c r="B2872" s="78" t="s">
        <v>61</v>
      </c>
      <c r="C2872" s="78" t="s">
        <v>620</v>
      </c>
      <c r="D2872" s="78" t="s">
        <v>575</v>
      </c>
      <c r="E2872" s="79" t="str">
        <f>+IF(C2872&lt;&gt;"",VLOOKUP(MID(C2872,18,5),NIVELES!$A$133:$B$213,2,0),"")</f>
        <v>GUAYAS</v>
      </c>
      <c r="F2872" s="80" t="s">
        <v>243</v>
      </c>
      <c r="G2872" s="81" t="str">
        <f>+IF(F2872&lt;&gt;"",VLOOKUP(F2872,NIVELES!$A$246:$C$464,3,0),"")</f>
        <v xml:space="preserve"> </v>
      </c>
      <c r="H2872" s="82" t="s">
        <v>1023</v>
      </c>
      <c r="I2872" s="78" t="s">
        <v>2488</v>
      </c>
      <c r="J2872" s="78" t="s">
        <v>2895</v>
      </c>
      <c r="K2872" s="78" t="s">
        <v>2476</v>
      </c>
      <c r="L2872" s="78" t="s">
        <v>1791</v>
      </c>
      <c r="M2872" s="78" t="s">
        <v>1791</v>
      </c>
      <c r="N2872" s="78" t="s">
        <v>1791</v>
      </c>
      <c r="O2872" s="78" t="s">
        <v>3125</v>
      </c>
      <c r="P2872" s="82">
        <v>12</v>
      </c>
      <c r="Q2872" s="78" t="s">
        <v>3126</v>
      </c>
      <c r="R2872" s="82">
        <v>1</v>
      </c>
      <c r="S2872" s="82">
        <v>1</v>
      </c>
      <c r="T2872" s="82">
        <v>1</v>
      </c>
      <c r="U2872" s="82">
        <v>1</v>
      </c>
      <c r="V2872" s="82">
        <v>1</v>
      </c>
      <c r="W2872" s="82">
        <v>1</v>
      </c>
      <c r="X2872" s="82">
        <v>1</v>
      </c>
      <c r="Y2872" s="82">
        <v>1</v>
      </c>
      <c r="Z2872" s="82">
        <v>1</v>
      </c>
      <c r="AA2872" s="82">
        <v>1</v>
      </c>
      <c r="AB2872" s="82">
        <v>1</v>
      </c>
      <c r="AC2872" s="82">
        <v>1</v>
      </c>
      <c r="AD2872" s="85" t="str">
        <f>IF(A2872&lt;&gt;"",IF(D2872="DIRECCIÓN_DE_TRANSFERENCIAS","280 0031",VLOOKUP(C2872,NIVELES!$A$14:$B$105,2,0)),"")</f>
        <v>280 5360</v>
      </c>
      <c r="AE2872" s="86" t="s">
        <v>322</v>
      </c>
      <c r="AF2872" s="86" t="s">
        <v>369</v>
      </c>
      <c r="AG2872" s="79" t="str">
        <f>+IF(AF2872&lt;&gt;"",VLOOKUP(AF2872,NIVELES!$A$666:$B$673,2,0),"")</f>
        <v>ADMINISTRACIÓN_CENTRAL</v>
      </c>
      <c r="AH2872" s="78" t="s">
        <v>322</v>
      </c>
      <c r="AI2872" s="79" t="str">
        <f>IF(AH2872&lt;&gt;"",VLOOKUP(CONCATENATE(AG2872,AH2872),NIVELES!$B$676:$C$745,2,0),"")</f>
        <v>Administración De La Gestión Administrativa Financiera</v>
      </c>
      <c r="AJ2872" s="78" t="s">
        <v>517</v>
      </c>
      <c r="AK2872" s="79" t="str">
        <f>+IF(AJ2872&lt;&gt;"",VLOOKUP(AJ2872,NIVELES!$A$816:$B$892,2,0),"")</f>
        <v>NO APLICA</v>
      </c>
      <c r="AL2872" s="78" t="s">
        <v>554</v>
      </c>
      <c r="AM2872" s="78">
        <v>530209</v>
      </c>
      <c r="AN2872" s="79" t="str">
        <f>IF(AM2872&lt;&gt;"",+VLOOKUP(AM2872,NIVELES!$A$1652:$B$2466,2,0),"")</f>
        <v>Servicios de Aseo; Lavado de Vestimenta de Trabajo; Fumigación, Desinfección y Limpieza de Instalaciones</v>
      </c>
      <c r="AO2872" s="87">
        <v>10245.36</v>
      </c>
      <c r="AP2872" s="88">
        <v>0</v>
      </c>
      <c r="AQ2872" s="88">
        <v>0</v>
      </c>
      <c r="AR2872" s="88">
        <v>2561.34</v>
      </c>
      <c r="AS2872" s="88">
        <v>853.78</v>
      </c>
      <c r="AT2872" s="88">
        <v>853.78</v>
      </c>
      <c r="AU2872" s="88">
        <v>853.78</v>
      </c>
      <c r="AV2872" s="88">
        <v>853.78</v>
      </c>
      <c r="AW2872" s="88">
        <v>853.78</v>
      </c>
      <c r="AX2872" s="88">
        <v>853.78</v>
      </c>
      <c r="AY2872" s="88">
        <v>853.78</v>
      </c>
      <c r="AZ2872" s="88">
        <v>853.78</v>
      </c>
      <c r="BA2872" s="88">
        <v>853.78</v>
      </c>
      <c r="BB2872" s="89">
        <f t="shared" si="175"/>
        <v>10245.36</v>
      </c>
      <c r="BC2872" s="90" t="str">
        <f t="shared" si="174"/>
        <v>OK</v>
      </c>
      <c r="BD2872" s="91" t="str">
        <f t="shared" si="176"/>
        <v xml:space="preserve">                  </v>
      </c>
      <c r="BE2872" s="92">
        <f t="shared" si="177"/>
        <v>12</v>
      </c>
    </row>
    <row r="2873" spans="1:57" s="74" customFormat="1" ht="50.1" customHeight="1" x14ac:dyDescent="0.2">
      <c r="A2873" s="78" t="s">
        <v>55</v>
      </c>
      <c r="B2873" s="78" t="s">
        <v>61</v>
      </c>
      <c r="C2873" s="78" t="s">
        <v>620</v>
      </c>
      <c r="D2873" s="78" t="s">
        <v>575</v>
      </c>
      <c r="E2873" s="79" t="str">
        <f>+IF(C2873&lt;&gt;"",VLOOKUP(MID(C2873,18,5),NIVELES!$A$133:$B$213,2,0),"")</f>
        <v>GUAYAS</v>
      </c>
      <c r="F2873" s="80" t="s">
        <v>243</v>
      </c>
      <c r="G2873" s="81" t="str">
        <f>+IF(F2873&lt;&gt;"",VLOOKUP(F2873,NIVELES!$A$246:$C$464,3,0),"")</f>
        <v xml:space="preserve"> </v>
      </c>
      <c r="H2873" s="82" t="s">
        <v>1023</v>
      </c>
      <c r="I2873" s="78" t="s">
        <v>2488</v>
      </c>
      <c r="J2873" s="78" t="s">
        <v>2895</v>
      </c>
      <c r="K2873" s="78" t="s">
        <v>2476</v>
      </c>
      <c r="L2873" s="78" t="s">
        <v>1791</v>
      </c>
      <c r="M2873" s="78" t="s">
        <v>1791</v>
      </c>
      <c r="N2873" s="78" t="s">
        <v>1791</v>
      </c>
      <c r="O2873" s="78" t="s">
        <v>3125</v>
      </c>
      <c r="P2873" s="82">
        <v>4</v>
      </c>
      <c r="Q2873" s="78" t="s">
        <v>3126</v>
      </c>
      <c r="R2873" s="82"/>
      <c r="S2873" s="82"/>
      <c r="T2873" s="82">
        <v>1</v>
      </c>
      <c r="U2873" s="82"/>
      <c r="V2873" s="82"/>
      <c r="W2873" s="82">
        <v>1</v>
      </c>
      <c r="X2873" s="82"/>
      <c r="Y2873" s="82">
        <v>1</v>
      </c>
      <c r="Z2873" s="82"/>
      <c r="AA2873" s="82">
        <v>1</v>
      </c>
      <c r="AB2873" s="82"/>
      <c r="AC2873" s="82"/>
      <c r="AD2873" s="85" t="str">
        <f>IF(A2873&lt;&gt;"",IF(D2873="DIRECCIÓN_DE_TRANSFERENCIAS","280 0031",VLOOKUP(C2873,NIVELES!$A$14:$B$105,2,0)),"")</f>
        <v>280 5360</v>
      </c>
      <c r="AE2873" s="86" t="s">
        <v>322</v>
      </c>
      <c r="AF2873" s="86" t="s">
        <v>369</v>
      </c>
      <c r="AG2873" s="79" t="str">
        <f>+IF(AF2873&lt;&gt;"",VLOOKUP(AF2873,NIVELES!$A$666:$B$673,2,0),"")</f>
        <v>ADMINISTRACIÓN_CENTRAL</v>
      </c>
      <c r="AH2873" s="78" t="s">
        <v>322</v>
      </c>
      <c r="AI2873" s="79" t="str">
        <f>IF(AH2873&lt;&gt;"",VLOOKUP(CONCATENATE(AG2873,AH2873),NIVELES!$B$676:$C$745,2,0),"")</f>
        <v>Administración De La Gestión Administrativa Financiera</v>
      </c>
      <c r="AJ2873" s="78" t="s">
        <v>517</v>
      </c>
      <c r="AK2873" s="79" t="str">
        <f>+IF(AJ2873&lt;&gt;"",VLOOKUP(AJ2873,NIVELES!$A$816:$B$892,2,0),"")</f>
        <v>NO APLICA</v>
      </c>
      <c r="AL2873" s="78" t="s">
        <v>554</v>
      </c>
      <c r="AM2873" s="78">
        <v>530301</v>
      </c>
      <c r="AN2873" s="79" t="str">
        <f>IF(AM2873&lt;&gt;"",+VLOOKUP(AM2873,NIVELES!$A$1652:$B$2466,2,0),"")</f>
        <v>Pasajes al Interior</v>
      </c>
      <c r="AO2873" s="87">
        <v>757</v>
      </c>
      <c r="AP2873" s="88"/>
      <c r="AQ2873" s="88">
        <v>283.2</v>
      </c>
      <c r="AR2873" s="88">
        <v>0</v>
      </c>
      <c r="AS2873" s="88"/>
      <c r="AT2873" s="88"/>
      <c r="AU2873" s="88">
        <v>189.25</v>
      </c>
      <c r="AV2873" s="88"/>
      <c r="AW2873" s="88">
        <v>189.25</v>
      </c>
      <c r="AX2873" s="88"/>
      <c r="AY2873" s="88">
        <v>95.3</v>
      </c>
      <c r="AZ2873" s="88"/>
      <c r="BA2873" s="88"/>
      <c r="BB2873" s="89">
        <f t="shared" si="175"/>
        <v>757</v>
      </c>
      <c r="BC2873" s="90" t="str">
        <f t="shared" si="174"/>
        <v>OK</v>
      </c>
      <c r="BD2873" s="91" t="str">
        <f t="shared" si="176"/>
        <v xml:space="preserve">                  </v>
      </c>
      <c r="BE2873" s="92">
        <f t="shared" si="177"/>
        <v>4</v>
      </c>
    </row>
    <row r="2874" spans="1:57" s="74" customFormat="1" ht="50.1" customHeight="1" x14ac:dyDescent="0.2">
      <c r="A2874" s="78" t="s">
        <v>55</v>
      </c>
      <c r="B2874" s="78" t="s">
        <v>61</v>
      </c>
      <c r="C2874" s="78" t="s">
        <v>620</v>
      </c>
      <c r="D2874" s="78" t="s">
        <v>575</v>
      </c>
      <c r="E2874" s="79" t="str">
        <f>+IF(C2874&lt;&gt;"",VLOOKUP(MID(C2874,18,5),NIVELES!$A$133:$B$213,2,0),"")</f>
        <v>GUAYAS</v>
      </c>
      <c r="F2874" s="80" t="s">
        <v>243</v>
      </c>
      <c r="G2874" s="81" t="str">
        <f>+IF(F2874&lt;&gt;"",VLOOKUP(F2874,NIVELES!$A$246:$C$464,3,0),"")</f>
        <v xml:space="preserve"> </v>
      </c>
      <c r="H2874" s="82" t="s">
        <v>1023</v>
      </c>
      <c r="I2874" s="78" t="s">
        <v>2488</v>
      </c>
      <c r="J2874" s="78" t="s">
        <v>2895</v>
      </c>
      <c r="K2874" s="78" t="s">
        <v>2476</v>
      </c>
      <c r="L2874" s="78" t="s">
        <v>1791</v>
      </c>
      <c r="M2874" s="78" t="s">
        <v>1791</v>
      </c>
      <c r="N2874" s="78" t="s">
        <v>1791</v>
      </c>
      <c r="O2874" s="78" t="s">
        <v>3125</v>
      </c>
      <c r="P2874" s="82">
        <v>4</v>
      </c>
      <c r="Q2874" s="78" t="s">
        <v>3126</v>
      </c>
      <c r="R2874" s="82"/>
      <c r="S2874" s="82"/>
      <c r="T2874" s="82">
        <v>1</v>
      </c>
      <c r="U2874" s="82"/>
      <c r="V2874" s="82"/>
      <c r="W2874" s="82">
        <v>1</v>
      </c>
      <c r="X2874" s="82"/>
      <c r="Y2874" s="82">
        <v>1</v>
      </c>
      <c r="Z2874" s="82"/>
      <c r="AA2874" s="82">
        <v>1</v>
      </c>
      <c r="AB2874" s="82"/>
      <c r="AC2874" s="82"/>
      <c r="AD2874" s="85" t="str">
        <f>IF(A2874&lt;&gt;"",IF(D2874="DIRECCIÓN_DE_TRANSFERENCIAS","280 0031",VLOOKUP(C2874,NIVELES!$A$14:$B$105,2,0)),"")</f>
        <v>280 5360</v>
      </c>
      <c r="AE2874" s="86" t="s">
        <v>322</v>
      </c>
      <c r="AF2874" s="86" t="s">
        <v>369</v>
      </c>
      <c r="AG2874" s="79" t="str">
        <f>+IF(AF2874&lt;&gt;"",VLOOKUP(AF2874,NIVELES!$A$666:$B$673,2,0),"")</f>
        <v>ADMINISTRACIÓN_CENTRAL</v>
      </c>
      <c r="AH2874" s="78" t="s">
        <v>322</v>
      </c>
      <c r="AI2874" s="79" t="str">
        <f>IF(AH2874&lt;&gt;"",VLOOKUP(CONCATENATE(AG2874,AH2874),NIVELES!$B$676:$C$745,2,0),"")</f>
        <v>Administración De La Gestión Administrativa Financiera</v>
      </c>
      <c r="AJ2874" s="78" t="s">
        <v>517</v>
      </c>
      <c r="AK2874" s="79" t="str">
        <f>+IF(AJ2874&lt;&gt;"",VLOOKUP(AJ2874,NIVELES!$A$816:$B$892,2,0),"")</f>
        <v>NO APLICA</v>
      </c>
      <c r="AL2874" s="78" t="s">
        <v>554</v>
      </c>
      <c r="AM2874" s="78">
        <v>530303</v>
      </c>
      <c r="AN2874" s="79" t="str">
        <f>IF(AM2874&lt;&gt;"",+VLOOKUP(AM2874,NIVELES!$A$1652:$B$2466,2,0),"")</f>
        <v>Viáticos y Subsistencias en el Interior</v>
      </c>
      <c r="AO2874" s="87">
        <v>1982</v>
      </c>
      <c r="AP2874" s="88"/>
      <c r="AQ2874" s="88"/>
      <c r="AR2874" s="88">
        <v>495.5</v>
      </c>
      <c r="AS2874" s="88"/>
      <c r="AT2874" s="88"/>
      <c r="AU2874" s="88">
        <v>495.5</v>
      </c>
      <c r="AV2874" s="88"/>
      <c r="AW2874" s="88">
        <v>495.5</v>
      </c>
      <c r="AX2874" s="88"/>
      <c r="AY2874" s="88">
        <v>495.5</v>
      </c>
      <c r="AZ2874" s="88"/>
      <c r="BA2874" s="88"/>
      <c r="BB2874" s="89">
        <f t="shared" si="175"/>
        <v>1982</v>
      </c>
      <c r="BC2874" s="90" t="str">
        <f t="shared" si="174"/>
        <v>OK</v>
      </c>
      <c r="BD2874" s="91" t="str">
        <f t="shared" si="176"/>
        <v xml:space="preserve">                  </v>
      </c>
      <c r="BE2874" s="92">
        <f t="shared" si="177"/>
        <v>4</v>
      </c>
    </row>
    <row r="2875" spans="1:57" s="74" customFormat="1" ht="50.1" customHeight="1" x14ac:dyDescent="0.2">
      <c r="A2875" s="78" t="s">
        <v>55</v>
      </c>
      <c r="B2875" s="78" t="s">
        <v>61</v>
      </c>
      <c r="C2875" s="78" t="s">
        <v>620</v>
      </c>
      <c r="D2875" s="78" t="s">
        <v>575</v>
      </c>
      <c r="E2875" s="79" t="str">
        <f>+IF(C2875&lt;&gt;"",VLOOKUP(MID(C2875,18,5),NIVELES!$A$133:$B$213,2,0),"")</f>
        <v>GUAYAS</v>
      </c>
      <c r="F2875" s="80" t="s">
        <v>243</v>
      </c>
      <c r="G2875" s="81" t="str">
        <f>+IF(F2875&lt;&gt;"",VLOOKUP(F2875,NIVELES!$A$246:$C$464,3,0),"")</f>
        <v xml:space="preserve"> </v>
      </c>
      <c r="H2875" s="82" t="s">
        <v>1023</v>
      </c>
      <c r="I2875" s="78" t="s">
        <v>2488</v>
      </c>
      <c r="J2875" s="78" t="s">
        <v>2895</v>
      </c>
      <c r="K2875" s="78" t="s">
        <v>2476</v>
      </c>
      <c r="L2875" s="78" t="s">
        <v>1791</v>
      </c>
      <c r="M2875" s="78" t="s">
        <v>1791</v>
      </c>
      <c r="N2875" s="78" t="s">
        <v>1791</v>
      </c>
      <c r="O2875" s="78" t="s">
        <v>3125</v>
      </c>
      <c r="P2875" s="82">
        <v>12</v>
      </c>
      <c r="Q2875" s="78" t="s">
        <v>3126</v>
      </c>
      <c r="R2875" s="82">
        <v>1</v>
      </c>
      <c r="S2875" s="82">
        <v>1</v>
      </c>
      <c r="T2875" s="82">
        <v>1</v>
      </c>
      <c r="U2875" s="82">
        <v>1</v>
      </c>
      <c r="V2875" s="82">
        <v>1</v>
      </c>
      <c r="W2875" s="82">
        <v>1</v>
      </c>
      <c r="X2875" s="82">
        <v>1</v>
      </c>
      <c r="Y2875" s="82">
        <v>1</v>
      </c>
      <c r="Z2875" s="82">
        <v>1</v>
      </c>
      <c r="AA2875" s="82">
        <v>1</v>
      </c>
      <c r="AB2875" s="82">
        <v>1</v>
      </c>
      <c r="AC2875" s="82">
        <v>1</v>
      </c>
      <c r="AD2875" s="85" t="str">
        <f>IF(A2875&lt;&gt;"",IF(D2875="DIRECCIÓN_DE_TRANSFERENCIAS","280 0031",VLOOKUP(C2875,NIVELES!$A$14:$B$105,2,0)),"")</f>
        <v>280 5360</v>
      </c>
      <c r="AE2875" s="86" t="s">
        <v>322</v>
      </c>
      <c r="AF2875" s="86" t="s">
        <v>369</v>
      </c>
      <c r="AG2875" s="79" t="str">
        <f>+IF(AF2875&lt;&gt;"",VLOOKUP(AF2875,NIVELES!$A$666:$B$673,2,0),"")</f>
        <v>ADMINISTRACIÓN_CENTRAL</v>
      </c>
      <c r="AH2875" s="78" t="s">
        <v>322</v>
      </c>
      <c r="AI2875" s="79" t="str">
        <f>IF(AH2875&lt;&gt;"",VLOOKUP(CONCATENATE(AG2875,AH2875),NIVELES!$B$676:$C$745,2,0),"")</f>
        <v>Administración De La Gestión Administrativa Financiera</v>
      </c>
      <c r="AJ2875" s="78" t="s">
        <v>517</v>
      </c>
      <c r="AK2875" s="79" t="str">
        <f>+IF(AJ2875&lt;&gt;"",VLOOKUP(AJ2875,NIVELES!$A$816:$B$892,2,0),"")</f>
        <v>NO APLICA</v>
      </c>
      <c r="AL2875" s="78" t="s">
        <v>554</v>
      </c>
      <c r="AM2875" s="78">
        <v>530402</v>
      </c>
      <c r="AN2875" s="79" t="str">
        <f>IF(AM2875&lt;&gt;"",+VLOOKUP(AM2875,NIVELES!$A$1652:$B$2466,2,0),"")</f>
        <v>Edificios, Locales, Residencias y Cableado Estructurado (Instalación, Mantenimiento y Reparación)</v>
      </c>
      <c r="AO2875" s="87">
        <v>934</v>
      </c>
      <c r="AP2875" s="88"/>
      <c r="AQ2875" s="88"/>
      <c r="AR2875" s="88"/>
      <c r="AS2875" s="88">
        <v>500</v>
      </c>
      <c r="AT2875" s="88"/>
      <c r="AU2875" s="88"/>
      <c r="AV2875" s="88"/>
      <c r="AW2875" s="88">
        <v>434</v>
      </c>
      <c r="AX2875" s="88"/>
      <c r="AY2875" s="88"/>
      <c r="AZ2875" s="88"/>
      <c r="BA2875" s="88"/>
      <c r="BB2875" s="89">
        <f t="shared" si="175"/>
        <v>934</v>
      </c>
      <c r="BC2875" s="90" t="str">
        <f t="shared" si="174"/>
        <v>OK</v>
      </c>
      <c r="BD2875" s="91" t="str">
        <f t="shared" si="176"/>
        <v xml:space="preserve">                  </v>
      </c>
      <c r="BE2875" s="92">
        <f t="shared" si="177"/>
        <v>12</v>
      </c>
    </row>
    <row r="2876" spans="1:57" s="74" customFormat="1" ht="50.1" customHeight="1" x14ac:dyDescent="0.2">
      <c r="A2876" s="78" t="s">
        <v>55</v>
      </c>
      <c r="B2876" s="78" t="s">
        <v>61</v>
      </c>
      <c r="C2876" s="78" t="s">
        <v>620</v>
      </c>
      <c r="D2876" s="78" t="s">
        <v>575</v>
      </c>
      <c r="E2876" s="79" t="str">
        <f>+IF(C2876&lt;&gt;"",VLOOKUP(MID(C2876,18,5),NIVELES!$A$133:$B$213,2,0),"")</f>
        <v>GUAYAS</v>
      </c>
      <c r="F2876" s="80" t="s">
        <v>243</v>
      </c>
      <c r="G2876" s="81" t="str">
        <f>+IF(F2876&lt;&gt;"",VLOOKUP(F2876,NIVELES!$A$246:$C$464,3,0),"")</f>
        <v xml:space="preserve"> </v>
      </c>
      <c r="H2876" s="82" t="s">
        <v>1023</v>
      </c>
      <c r="I2876" s="78" t="s">
        <v>2488</v>
      </c>
      <c r="J2876" s="78" t="s">
        <v>2895</v>
      </c>
      <c r="K2876" s="78" t="s">
        <v>2476</v>
      </c>
      <c r="L2876" s="78" t="s">
        <v>1791</v>
      </c>
      <c r="M2876" s="78" t="s">
        <v>1791</v>
      </c>
      <c r="N2876" s="78" t="s">
        <v>1791</v>
      </c>
      <c r="O2876" s="78" t="s">
        <v>3125</v>
      </c>
      <c r="P2876" s="82">
        <v>3</v>
      </c>
      <c r="Q2876" s="78" t="s">
        <v>3126</v>
      </c>
      <c r="R2876" s="82"/>
      <c r="S2876" s="82"/>
      <c r="T2876" s="82">
        <v>1</v>
      </c>
      <c r="U2876" s="82"/>
      <c r="V2876" s="82"/>
      <c r="W2876" s="82">
        <v>1</v>
      </c>
      <c r="X2876" s="82"/>
      <c r="Y2876" s="82">
        <v>1</v>
      </c>
      <c r="Z2876" s="82"/>
      <c r="AA2876" s="82"/>
      <c r="AB2876" s="82"/>
      <c r="AC2876" s="82"/>
      <c r="AD2876" s="85" t="str">
        <f>IF(A2876&lt;&gt;"",IF(D2876="DIRECCIÓN_DE_TRANSFERENCIAS","280 0031",VLOOKUP(C2876,NIVELES!$A$14:$B$105,2,0)),"")</f>
        <v>280 5360</v>
      </c>
      <c r="AE2876" s="86" t="s">
        <v>322</v>
      </c>
      <c r="AF2876" s="86" t="s">
        <v>369</v>
      </c>
      <c r="AG2876" s="79" t="str">
        <f>+IF(AF2876&lt;&gt;"",VLOOKUP(AF2876,NIVELES!$A$666:$B$673,2,0),"")</f>
        <v>ADMINISTRACIÓN_CENTRAL</v>
      </c>
      <c r="AH2876" s="78" t="s">
        <v>322</v>
      </c>
      <c r="AI2876" s="79" t="str">
        <f>IF(AH2876&lt;&gt;"",VLOOKUP(CONCATENATE(AG2876,AH2876),NIVELES!$B$676:$C$745,2,0),"")</f>
        <v>Administración De La Gestión Administrativa Financiera</v>
      </c>
      <c r="AJ2876" s="78" t="s">
        <v>517</v>
      </c>
      <c r="AK2876" s="79" t="str">
        <f>+IF(AJ2876&lt;&gt;"",VLOOKUP(AJ2876,NIVELES!$A$816:$B$892,2,0),"")</f>
        <v>NO APLICA</v>
      </c>
      <c r="AL2876" s="78" t="s">
        <v>554</v>
      </c>
      <c r="AM2876" s="78">
        <v>530404</v>
      </c>
      <c r="AN2876" s="79" t="str">
        <f>IF(AM2876&lt;&gt;"",+VLOOKUP(AM2876,NIVELES!$A$1652:$B$2466,2,0),"")</f>
        <v>Maquinarias y Equipos (Instalación, Mantenimiento y Reparación)</v>
      </c>
      <c r="AO2876" s="87">
        <v>6305</v>
      </c>
      <c r="AP2876" s="88"/>
      <c r="AQ2876" s="88"/>
      <c r="AR2876" s="88">
        <v>2101.67</v>
      </c>
      <c r="AS2876" s="88"/>
      <c r="AT2876" s="88"/>
      <c r="AU2876" s="88">
        <v>2101.67</v>
      </c>
      <c r="AV2876" s="88"/>
      <c r="AW2876" s="88"/>
      <c r="AX2876" s="88">
        <v>2101.66</v>
      </c>
      <c r="AY2876" s="88"/>
      <c r="AZ2876" s="88"/>
      <c r="BA2876" s="88"/>
      <c r="BB2876" s="89">
        <f t="shared" si="175"/>
        <v>6305</v>
      </c>
      <c r="BC2876" s="90" t="str">
        <f t="shared" si="174"/>
        <v>OK</v>
      </c>
      <c r="BD2876" s="91" t="str">
        <f t="shared" si="176"/>
        <v xml:space="preserve">                  </v>
      </c>
      <c r="BE2876" s="92">
        <f t="shared" si="177"/>
        <v>3</v>
      </c>
    </row>
    <row r="2877" spans="1:57" s="74" customFormat="1" ht="50.1" customHeight="1" x14ac:dyDescent="0.2">
      <c r="A2877" s="78" t="s">
        <v>55</v>
      </c>
      <c r="B2877" s="78" t="s">
        <v>61</v>
      </c>
      <c r="C2877" s="78" t="s">
        <v>620</v>
      </c>
      <c r="D2877" s="78" t="s">
        <v>575</v>
      </c>
      <c r="E2877" s="79" t="str">
        <f>+IF(C2877&lt;&gt;"",VLOOKUP(MID(C2877,18,5),NIVELES!$A$133:$B$213,2,0),"")</f>
        <v>GUAYAS</v>
      </c>
      <c r="F2877" s="80" t="s">
        <v>243</v>
      </c>
      <c r="G2877" s="81" t="str">
        <f>+IF(F2877&lt;&gt;"",VLOOKUP(F2877,NIVELES!$A$246:$C$464,3,0),"")</f>
        <v xml:space="preserve"> </v>
      </c>
      <c r="H2877" s="82" t="s">
        <v>1023</v>
      </c>
      <c r="I2877" s="78" t="s">
        <v>2488</v>
      </c>
      <c r="J2877" s="78" t="s">
        <v>2895</v>
      </c>
      <c r="K2877" s="78" t="s">
        <v>2476</v>
      </c>
      <c r="L2877" s="78" t="s">
        <v>1791</v>
      </c>
      <c r="M2877" s="78" t="s">
        <v>1791</v>
      </c>
      <c r="N2877" s="78" t="s">
        <v>1791</v>
      </c>
      <c r="O2877" s="78" t="s">
        <v>3125</v>
      </c>
      <c r="P2877" s="82">
        <v>3</v>
      </c>
      <c r="Q2877" s="78" t="s">
        <v>3126</v>
      </c>
      <c r="R2877" s="82"/>
      <c r="S2877" s="82"/>
      <c r="T2877" s="82">
        <v>1</v>
      </c>
      <c r="U2877" s="82"/>
      <c r="V2877" s="82"/>
      <c r="W2877" s="82">
        <v>1</v>
      </c>
      <c r="X2877" s="82"/>
      <c r="Y2877" s="82">
        <v>1</v>
      </c>
      <c r="Z2877" s="82"/>
      <c r="AA2877" s="82"/>
      <c r="AB2877" s="82"/>
      <c r="AC2877" s="82"/>
      <c r="AD2877" s="85" t="str">
        <f>IF(A2877&lt;&gt;"",IF(D2877="DIRECCIÓN_DE_TRANSFERENCIAS","280 0031",VLOOKUP(C2877,NIVELES!$A$14:$B$105,2,0)),"")</f>
        <v>280 5360</v>
      </c>
      <c r="AE2877" s="86" t="s">
        <v>322</v>
      </c>
      <c r="AF2877" s="86" t="s">
        <v>369</v>
      </c>
      <c r="AG2877" s="79" t="str">
        <f>+IF(AF2877&lt;&gt;"",VLOOKUP(AF2877,NIVELES!$A$666:$B$673,2,0),"")</f>
        <v>ADMINISTRACIÓN_CENTRAL</v>
      </c>
      <c r="AH2877" s="78" t="s">
        <v>322</v>
      </c>
      <c r="AI2877" s="79" t="str">
        <f>IF(AH2877&lt;&gt;"",VLOOKUP(CONCATENATE(AG2877,AH2877),NIVELES!$B$676:$C$745,2,0),"")</f>
        <v>Administración De La Gestión Administrativa Financiera</v>
      </c>
      <c r="AJ2877" s="78" t="s">
        <v>517</v>
      </c>
      <c r="AK2877" s="79" t="str">
        <f>+IF(AJ2877&lt;&gt;"",VLOOKUP(AJ2877,NIVELES!$A$816:$B$892,2,0),"")</f>
        <v>NO APLICA</v>
      </c>
      <c r="AL2877" s="78" t="s">
        <v>554</v>
      </c>
      <c r="AM2877" s="78">
        <v>530405</v>
      </c>
      <c r="AN2877" s="79" t="str">
        <f>IF(AM2877&lt;&gt;"",+VLOOKUP(AM2877,NIVELES!$A$1652:$B$2466,2,0),"")</f>
        <v>Vehículos (Mantenimiento y Reparación)</v>
      </c>
      <c r="AO2877" s="87">
        <v>10089.4</v>
      </c>
      <c r="AP2877" s="88"/>
      <c r="AQ2877" s="88"/>
      <c r="AR2877" s="88">
        <v>3363</v>
      </c>
      <c r="AS2877" s="88"/>
      <c r="AT2877" s="88"/>
      <c r="AU2877" s="88">
        <v>3363</v>
      </c>
      <c r="AV2877" s="88"/>
      <c r="AW2877" s="88"/>
      <c r="AX2877" s="88">
        <v>3363.4</v>
      </c>
      <c r="AY2877" s="88"/>
      <c r="AZ2877" s="88"/>
      <c r="BA2877" s="88"/>
      <c r="BB2877" s="89">
        <f t="shared" si="175"/>
        <v>10089.4</v>
      </c>
      <c r="BC2877" s="90" t="str">
        <f t="shared" si="174"/>
        <v>OK</v>
      </c>
      <c r="BD2877" s="91" t="str">
        <f t="shared" si="176"/>
        <v xml:space="preserve">                  </v>
      </c>
      <c r="BE2877" s="92">
        <f t="shared" si="177"/>
        <v>3</v>
      </c>
    </row>
    <row r="2878" spans="1:57" s="74" customFormat="1" ht="50.1" customHeight="1" x14ac:dyDescent="0.2">
      <c r="A2878" s="78" t="s">
        <v>55</v>
      </c>
      <c r="B2878" s="78" t="s">
        <v>61</v>
      </c>
      <c r="C2878" s="78" t="s">
        <v>620</v>
      </c>
      <c r="D2878" s="78" t="s">
        <v>575</v>
      </c>
      <c r="E2878" s="79" t="str">
        <f>+IF(C2878&lt;&gt;"",VLOOKUP(MID(C2878,18,5),NIVELES!$A$133:$B$213,2,0),"")</f>
        <v>GUAYAS</v>
      </c>
      <c r="F2878" s="80" t="s">
        <v>243</v>
      </c>
      <c r="G2878" s="81" t="str">
        <f>+IF(F2878&lt;&gt;"",VLOOKUP(F2878,NIVELES!$A$246:$C$464,3,0),"")</f>
        <v xml:space="preserve"> </v>
      </c>
      <c r="H2878" s="82" t="s">
        <v>1023</v>
      </c>
      <c r="I2878" s="78" t="s">
        <v>2488</v>
      </c>
      <c r="J2878" s="78" t="s">
        <v>2895</v>
      </c>
      <c r="K2878" s="78" t="s">
        <v>2476</v>
      </c>
      <c r="L2878" s="78" t="s">
        <v>1791</v>
      </c>
      <c r="M2878" s="78" t="s">
        <v>1791</v>
      </c>
      <c r="N2878" s="78" t="s">
        <v>1791</v>
      </c>
      <c r="O2878" s="78" t="s">
        <v>3125</v>
      </c>
      <c r="P2878" s="82">
        <v>12</v>
      </c>
      <c r="Q2878" s="78" t="s">
        <v>3126</v>
      </c>
      <c r="R2878" s="82">
        <v>1</v>
      </c>
      <c r="S2878" s="82">
        <v>1</v>
      </c>
      <c r="T2878" s="82">
        <v>1</v>
      </c>
      <c r="U2878" s="82">
        <v>1</v>
      </c>
      <c r="V2878" s="82">
        <v>1</v>
      </c>
      <c r="W2878" s="82">
        <v>1</v>
      </c>
      <c r="X2878" s="82">
        <v>1</v>
      </c>
      <c r="Y2878" s="82">
        <v>1</v>
      </c>
      <c r="Z2878" s="82">
        <v>1</v>
      </c>
      <c r="AA2878" s="82">
        <v>1</v>
      </c>
      <c r="AB2878" s="82">
        <v>1</v>
      </c>
      <c r="AC2878" s="82">
        <v>1</v>
      </c>
      <c r="AD2878" s="85" t="str">
        <f>IF(A2878&lt;&gt;"",IF(D2878="DIRECCIÓN_DE_TRANSFERENCIAS","280 0031",VLOOKUP(C2878,NIVELES!$A$14:$B$105,2,0)),"")</f>
        <v>280 5360</v>
      </c>
      <c r="AE2878" s="86" t="s">
        <v>322</v>
      </c>
      <c r="AF2878" s="86" t="s">
        <v>369</v>
      </c>
      <c r="AG2878" s="79" t="str">
        <f>+IF(AF2878&lt;&gt;"",VLOOKUP(AF2878,NIVELES!$A$666:$B$673,2,0),"")</f>
        <v>ADMINISTRACIÓN_CENTRAL</v>
      </c>
      <c r="AH2878" s="78" t="s">
        <v>322</v>
      </c>
      <c r="AI2878" s="79" t="str">
        <f>IF(AH2878&lt;&gt;"",VLOOKUP(CONCATENATE(AG2878,AH2878),NIVELES!$B$676:$C$745,2,0),"")</f>
        <v>Administración De La Gestión Administrativa Financiera</v>
      </c>
      <c r="AJ2878" s="78" t="s">
        <v>517</v>
      </c>
      <c r="AK2878" s="79" t="str">
        <f>+IF(AJ2878&lt;&gt;"",VLOOKUP(AJ2878,NIVELES!$A$816:$B$892,2,0),"")</f>
        <v>NO APLICA</v>
      </c>
      <c r="AL2878" s="78" t="s">
        <v>554</v>
      </c>
      <c r="AM2878" s="78">
        <v>530502</v>
      </c>
      <c r="AN2878" s="79" t="str">
        <f>IF(AM2878&lt;&gt;"",+VLOOKUP(AM2878,NIVELES!$A$1652:$B$2466,2,0),"")</f>
        <v>Edificios, Locales y Residencias, Parqueaderos, Casilleros Judiciales y Bancarios (Arrendamiento)</v>
      </c>
      <c r="AO2878" s="87">
        <v>33376</v>
      </c>
      <c r="AP2878" s="88">
        <v>0</v>
      </c>
      <c r="AQ2878" s="88">
        <v>0</v>
      </c>
      <c r="AR2878" s="88">
        <v>8176</v>
      </c>
      <c r="AS2878" s="88">
        <v>2800</v>
      </c>
      <c r="AT2878" s="88">
        <v>2800</v>
      </c>
      <c r="AU2878" s="88">
        <v>2800</v>
      </c>
      <c r="AV2878" s="88">
        <v>2800</v>
      </c>
      <c r="AW2878" s="88">
        <v>2800</v>
      </c>
      <c r="AX2878" s="88">
        <v>2800</v>
      </c>
      <c r="AY2878" s="88">
        <v>2800</v>
      </c>
      <c r="AZ2878" s="88">
        <v>2800</v>
      </c>
      <c r="BA2878" s="88">
        <v>2800</v>
      </c>
      <c r="BB2878" s="89">
        <f t="shared" si="175"/>
        <v>33376</v>
      </c>
      <c r="BC2878" s="90" t="str">
        <f t="shared" si="174"/>
        <v>OK</v>
      </c>
      <c r="BD2878" s="91" t="str">
        <f t="shared" si="176"/>
        <v xml:space="preserve">                  </v>
      </c>
      <c r="BE2878" s="92">
        <f t="shared" si="177"/>
        <v>12</v>
      </c>
    </row>
    <row r="2879" spans="1:57" s="74" customFormat="1" ht="50.1" customHeight="1" x14ac:dyDescent="0.2">
      <c r="A2879" s="78" t="s">
        <v>55</v>
      </c>
      <c r="B2879" s="78" t="s">
        <v>61</v>
      </c>
      <c r="C2879" s="78" t="s">
        <v>620</v>
      </c>
      <c r="D2879" s="78" t="s">
        <v>575</v>
      </c>
      <c r="E2879" s="79" t="str">
        <f>+IF(C2879&lt;&gt;"",VLOOKUP(MID(C2879,18,5),NIVELES!$A$133:$B$213,2,0),"")</f>
        <v>GUAYAS</v>
      </c>
      <c r="F2879" s="80" t="s">
        <v>243</v>
      </c>
      <c r="G2879" s="81" t="str">
        <f>+IF(F2879&lt;&gt;"",VLOOKUP(F2879,NIVELES!$A$246:$C$464,3,0),"")</f>
        <v xml:space="preserve"> </v>
      </c>
      <c r="H2879" s="82" t="s">
        <v>1023</v>
      </c>
      <c r="I2879" s="78" t="s">
        <v>2488</v>
      </c>
      <c r="J2879" s="78" t="s">
        <v>2895</v>
      </c>
      <c r="K2879" s="78" t="s">
        <v>2476</v>
      </c>
      <c r="L2879" s="78" t="s">
        <v>1791</v>
      </c>
      <c r="M2879" s="78" t="s">
        <v>1791</v>
      </c>
      <c r="N2879" s="78" t="s">
        <v>1791</v>
      </c>
      <c r="O2879" s="78" t="s">
        <v>3125</v>
      </c>
      <c r="P2879" s="82">
        <v>3</v>
      </c>
      <c r="Q2879" s="78" t="s">
        <v>3126</v>
      </c>
      <c r="R2879" s="82"/>
      <c r="S2879" s="82"/>
      <c r="T2879" s="82">
        <v>1</v>
      </c>
      <c r="U2879" s="82"/>
      <c r="V2879" s="82"/>
      <c r="W2879" s="82">
        <v>1</v>
      </c>
      <c r="X2879" s="82"/>
      <c r="Y2879" s="82">
        <v>1</v>
      </c>
      <c r="Z2879" s="82"/>
      <c r="AA2879" s="82"/>
      <c r="AB2879" s="82"/>
      <c r="AC2879" s="82"/>
      <c r="AD2879" s="85" t="str">
        <f>IF(A2879&lt;&gt;"",IF(D2879="DIRECCIÓN_DE_TRANSFERENCIAS","280 0031",VLOOKUP(C2879,NIVELES!$A$14:$B$105,2,0)),"")</f>
        <v>280 5360</v>
      </c>
      <c r="AE2879" s="86" t="s">
        <v>322</v>
      </c>
      <c r="AF2879" s="86" t="s">
        <v>369</v>
      </c>
      <c r="AG2879" s="79" t="str">
        <f>+IF(AF2879&lt;&gt;"",VLOOKUP(AF2879,NIVELES!$A$666:$B$673,2,0),"")</f>
        <v>ADMINISTRACIÓN_CENTRAL</v>
      </c>
      <c r="AH2879" s="78" t="s">
        <v>322</v>
      </c>
      <c r="AI2879" s="79" t="str">
        <f>IF(AH2879&lt;&gt;"",VLOOKUP(CONCATENATE(AG2879,AH2879),NIVELES!$B$676:$C$745,2,0),"")</f>
        <v>Administración De La Gestión Administrativa Financiera</v>
      </c>
      <c r="AJ2879" s="78" t="s">
        <v>517</v>
      </c>
      <c r="AK2879" s="79" t="str">
        <f>+IF(AJ2879&lt;&gt;"",VLOOKUP(AJ2879,NIVELES!$A$816:$B$892,2,0),"")</f>
        <v>NO APLICA</v>
      </c>
      <c r="AL2879" s="78" t="s">
        <v>554</v>
      </c>
      <c r="AM2879" s="78">
        <v>530704</v>
      </c>
      <c r="AN2879" s="79" t="str">
        <f>IF(AM2879&lt;&gt;"",+VLOOKUP(AM2879,NIVELES!$A$1652:$B$2466,2,0),"")</f>
        <v>Mantenimiento y Reparación de Equipos y Sistemas Informáticos</v>
      </c>
      <c r="AO2879" s="87">
        <v>4225</v>
      </c>
      <c r="AP2879" s="88"/>
      <c r="AQ2879" s="88"/>
      <c r="AR2879" s="88">
        <v>1408.33</v>
      </c>
      <c r="AS2879" s="88"/>
      <c r="AT2879" s="88"/>
      <c r="AU2879" s="88">
        <v>1408.33</v>
      </c>
      <c r="AV2879" s="88"/>
      <c r="AW2879" s="88"/>
      <c r="AX2879" s="88">
        <v>1408.34</v>
      </c>
      <c r="AY2879" s="88"/>
      <c r="AZ2879" s="88"/>
      <c r="BA2879" s="88"/>
      <c r="BB2879" s="89">
        <f t="shared" si="175"/>
        <v>4225</v>
      </c>
      <c r="BC2879" s="90" t="str">
        <f t="shared" si="174"/>
        <v>OK</v>
      </c>
      <c r="BD2879" s="91" t="str">
        <f t="shared" si="176"/>
        <v xml:space="preserve">                  </v>
      </c>
      <c r="BE2879" s="92">
        <f t="shared" si="177"/>
        <v>3</v>
      </c>
    </row>
    <row r="2880" spans="1:57" s="74" customFormat="1" ht="50.1" customHeight="1" x14ac:dyDescent="0.2">
      <c r="A2880" s="78" t="s">
        <v>55</v>
      </c>
      <c r="B2880" s="78" t="s">
        <v>61</v>
      </c>
      <c r="C2880" s="78" t="s">
        <v>620</v>
      </c>
      <c r="D2880" s="78" t="s">
        <v>575</v>
      </c>
      <c r="E2880" s="79" t="str">
        <f>+IF(C2880&lt;&gt;"",VLOOKUP(MID(C2880,18,5),NIVELES!$A$133:$B$213,2,0),"")</f>
        <v>GUAYAS</v>
      </c>
      <c r="F2880" s="80" t="s">
        <v>243</v>
      </c>
      <c r="G2880" s="81" t="str">
        <f>+IF(F2880&lt;&gt;"",VLOOKUP(F2880,NIVELES!$A$246:$C$464,3,0),"")</f>
        <v xml:space="preserve"> </v>
      </c>
      <c r="H2880" s="82" t="s">
        <v>1023</v>
      </c>
      <c r="I2880" s="78" t="s">
        <v>2488</v>
      </c>
      <c r="J2880" s="78" t="s">
        <v>2895</v>
      </c>
      <c r="K2880" s="78" t="s">
        <v>2476</v>
      </c>
      <c r="L2880" s="78" t="s">
        <v>1791</v>
      </c>
      <c r="M2880" s="78" t="s">
        <v>1791</v>
      </c>
      <c r="N2880" s="78" t="s">
        <v>1791</v>
      </c>
      <c r="O2880" s="78" t="s">
        <v>3125</v>
      </c>
      <c r="P2880" s="82">
        <v>1</v>
      </c>
      <c r="Q2880" s="78" t="s">
        <v>3126</v>
      </c>
      <c r="R2880" s="82"/>
      <c r="S2880" s="82"/>
      <c r="T2880" s="82">
        <v>1</v>
      </c>
      <c r="U2880" s="82"/>
      <c r="V2880" s="82"/>
      <c r="W2880" s="82"/>
      <c r="X2880" s="82"/>
      <c r="Y2880" s="82"/>
      <c r="Z2880" s="82"/>
      <c r="AA2880" s="82"/>
      <c r="AB2880" s="82"/>
      <c r="AC2880" s="82"/>
      <c r="AD2880" s="85" t="str">
        <f>IF(A2880&lt;&gt;"",IF(D2880="DIRECCIÓN_DE_TRANSFERENCIAS","280 0031",VLOOKUP(C2880,NIVELES!$A$14:$B$105,2,0)),"")</f>
        <v>280 5360</v>
      </c>
      <c r="AE2880" s="86" t="s">
        <v>322</v>
      </c>
      <c r="AF2880" s="86" t="s">
        <v>369</v>
      </c>
      <c r="AG2880" s="79" t="str">
        <f>+IF(AF2880&lt;&gt;"",VLOOKUP(AF2880,NIVELES!$A$666:$B$673,2,0),"")</f>
        <v>ADMINISTRACIÓN_CENTRAL</v>
      </c>
      <c r="AH2880" s="78" t="s">
        <v>322</v>
      </c>
      <c r="AI2880" s="79" t="str">
        <f>IF(AH2880&lt;&gt;"",VLOOKUP(CONCATENATE(AG2880,AH2880),NIVELES!$B$676:$C$745,2,0),"")</f>
        <v>Administración De La Gestión Administrativa Financiera</v>
      </c>
      <c r="AJ2880" s="78" t="s">
        <v>517</v>
      </c>
      <c r="AK2880" s="79" t="str">
        <f>+IF(AJ2880&lt;&gt;"",VLOOKUP(AJ2880,NIVELES!$A$816:$B$892,2,0),"")</f>
        <v>NO APLICA</v>
      </c>
      <c r="AL2880" s="78" t="s">
        <v>554</v>
      </c>
      <c r="AM2880" s="78">
        <v>530802</v>
      </c>
      <c r="AN2880" s="79" t="str">
        <f>IF(AM2880&lt;&gt;"",+VLOOKUP(AM2880,NIVELES!$A$1652:$B$2466,2,0),"")</f>
        <v>Vestuario, Lencería, Prendas de Protección; y, Accesorios para Uniformes Militares y Policiales; y, Carpas</v>
      </c>
      <c r="AO2880" s="87">
        <v>2427</v>
      </c>
      <c r="AP2880" s="88"/>
      <c r="AQ2880" s="88"/>
      <c r="AR2880" s="88">
        <v>2427</v>
      </c>
      <c r="AS2880" s="88"/>
      <c r="AT2880" s="88"/>
      <c r="AU2880" s="88"/>
      <c r="AV2880" s="88"/>
      <c r="AW2880" s="88"/>
      <c r="AX2880" s="88"/>
      <c r="AY2880" s="88"/>
      <c r="AZ2880" s="88"/>
      <c r="BA2880" s="88"/>
      <c r="BB2880" s="89">
        <f t="shared" si="175"/>
        <v>2427</v>
      </c>
      <c r="BC2880" s="90" t="str">
        <f t="shared" si="174"/>
        <v>OK</v>
      </c>
      <c r="BD2880" s="91" t="str">
        <f t="shared" si="176"/>
        <v xml:space="preserve">                  </v>
      </c>
      <c r="BE2880" s="92">
        <f t="shared" si="177"/>
        <v>1</v>
      </c>
    </row>
    <row r="2881" spans="1:57" s="74" customFormat="1" ht="50.1" customHeight="1" x14ac:dyDescent="0.2">
      <c r="A2881" s="78" t="s">
        <v>55</v>
      </c>
      <c r="B2881" s="78" t="s">
        <v>61</v>
      </c>
      <c r="C2881" s="78" t="s">
        <v>620</v>
      </c>
      <c r="D2881" s="78" t="s">
        <v>575</v>
      </c>
      <c r="E2881" s="79" t="str">
        <f>+IF(C2881&lt;&gt;"",VLOOKUP(MID(C2881,18,5),NIVELES!$A$133:$B$213,2,0),"")</f>
        <v>GUAYAS</v>
      </c>
      <c r="F2881" s="80" t="s">
        <v>243</v>
      </c>
      <c r="G2881" s="81" t="str">
        <f>+IF(F2881&lt;&gt;"",VLOOKUP(F2881,NIVELES!$A$246:$C$464,3,0),"")</f>
        <v xml:space="preserve"> </v>
      </c>
      <c r="H2881" s="82" t="s">
        <v>1023</v>
      </c>
      <c r="I2881" s="78" t="s">
        <v>2488</v>
      </c>
      <c r="J2881" s="78" t="s">
        <v>2895</v>
      </c>
      <c r="K2881" s="78" t="s">
        <v>2476</v>
      </c>
      <c r="L2881" s="78" t="s">
        <v>1791</v>
      </c>
      <c r="M2881" s="78" t="s">
        <v>1791</v>
      </c>
      <c r="N2881" s="78" t="s">
        <v>1791</v>
      </c>
      <c r="O2881" s="78" t="s">
        <v>3125</v>
      </c>
      <c r="P2881" s="82">
        <v>12</v>
      </c>
      <c r="Q2881" s="78" t="s">
        <v>3126</v>
      </c>
      <c r="R2881" s="82">
        <v>1</v>
      </c>
      <c r="S2881" s="82">
        <v>1</v>
      </c>
      <c r="T2881" s="82">
        <v>1</v>
      </c>
      <c r="U2881" s="82">
        <v>1</v>
      </c>
      <c r="V2881" s="82">
        <v>1</v>
      </c>
      <c r="W2881" s="82">
        <v>1</v>
      </c>
      <c r="X2881" s="82">
        <v>1</v>
      </c>
      <c r="Y2881" s="82">
        <v>1</v>
      </c>
      <c r="Z2881" s="82">
        <v>1</v>
      </c>
      <c r="AA2881" s="82">
        <v>1</v>
      </c>
      <c r="AB2881" s="82">
        <v>1</v>
      </c>
      <c r="AC2881" s="82">
        <v>1</v>
      </c>
      <c r="AD2881" s="85" t="str">
        <f>IF(A2881&lt;&gt;"",IF(D2881="DIRECCIÓN_DE_TRANSFERENCIAS","280 0031",VLOOKUP(C2881,NIVELES!$A$14:$B$105,2,0)),"")</f>
        <v>280 5360</v>
      </c>
      <c r="AE2881" s="86" t="s">
        <v>322</v>
      </c>
      <c r="AF2881" s="86" t="s">
        <v>369</v>
      </c>
      <c r="AG2881" s="79" t="str">
        <f>+IF(AF2881&lt;&gt;"",VLOOKUP(AF2881,NIVELES!$A$666:$B$673,2,0),"")</f>
        <v>ADMINISTRACIÓN_CENTRAL</v>
      </c>
      <c r="AH2881" s="78" t="s">
        <v>322</v>
      </c>
      <c r="AI2881" s="79" t="str">
        <f>IF(AH2881&lt;&gt;"",VLOOKUP(CONCATENATE(AG2881,AH2881),NIVELES!$B$676:$C$745,2,0),"")</f>
        <v>Administración De La Gestión Administrativa Financiera</v>
      </c>
      <c r="AJ2881" s="78" t="s">
        <v>517</v>
      </c>
      <c r="AK2881" s="79" t="str">
        <f>+IF(AJ2881&lt;&gt;"",VLOOKUP(AJ2881,NIVELES!$A$816:$B$892,2,0),"")</f>
        <v>NO APLICA</v>
      </c>
      <c r="AL2881" s="78" t="s">
        <v>554</v>
      </c>
      <c r="AM2881" s="78">
        <v>530803</v>
      </c>
      <c r="AN2881" s="79" t="str">
        <f>IF(AM2881&lt;&gt;"",+VLOOKUP(AM2881,NIVELES!$A$1652:$B$2466,2,0),"")</f>
        <v>Combustibles y Lubricantes</v>
      </c>
      <c r="AO2881" s="87">
        <v>6883.5</v>
      </c>
      <c r="AP2881" s="88"/>
      <c r="AQ2881" s="88"/>
      <c r="AR2881" s="88">
        <v>688.35</v>
      </c>
      <c r="AS2881" s="88">
        <v>688.35</v>
      </c>
      <c r="AT2881" s="88">
        <v>688.35</v>
      </c>
      <c r="AU2881" s="88">
        <v>688.35</v>
      </c>
      <c r="AV2881" s="88">
        <v>688.35</v>
      </c>
      <c r="AW2881" s="88">
        <v>688.35</v>
      </c>
      <c r="AX2881" s="88">
        <v>688.35</v>
      </c>
      <c r="AY2881" s="88">
        <v>688.35</v>
      </c>
      <c r="AZ2881" s="88">
        <v>688.35</v>
      </c>
      <c r="BA2881" s="88">
        <v>688.35</v>
      </c>
      <c r="BB2881" s="89">
        <f t="shared" si="175"/>
        <v>6883.5000000000018</v>
      </c>
      <c r="BC2881" s="90" t="str">
        <f t="shared" si="174"/>
        <v>OK</v>
      </c>
      <c r="BD2881" s="91" t="str">
        <f t="shared" si="176"/>
        <v xml:space="preserve">                  </v>
      </c>
      <c r="BE2881" s="92">
        <f t="shared" si="177"/>
        <v>12</v>
      </c>
    </row>
    <row r="2882" spans="1:57" s="74" customFormat="1" ht="50.1" customHeight="1" x14ac:dyDescent="0.2">
      <c r="A2882" s="78" t="s">
        <v>55</v>
      </c>
      <c r="B2882" s="78" t="s">
        <v>61</v>
      </c>
      <c r="C2882" s="78" t="s">
        <v>620</v>
      </c>
      <c r="D2882" s="78" t="s">
        <v>575</v>
      </c>
      <c r="E2882" s="79" t="str">
        <f>+IF(C2882&lt;&gt;"",VLOOKUP(MID(C2882,18,5),NIVELES!$A$133:$B$213,2,0),"")</f>
        <v>GUAYAS</v>
      </c>
      <c r="F2882" s="80" t="s">
        <v>243</v>
      </c>
      <c r="G2882" s="81" t="str">
        <f>+IF(F2882&lt;&gt;"",VLOOKUP(F2882,NIVELES!$A$246:$C$464,3,0),"")</f>
        <v xml:space="preserve"> </v>
      </c>
      <c r="H2882" s="82" t="s">
        <v>1023</v>
      </c>
      <c r="I2882" s="78" t="s">
        <v>2488</v>
      </c>
      <c r="J2882" s="78" t="s">
        <v>2895</v>
      </c>
      <c r="K2882" s="78" t="s">
        <v>2476</v>
      </c>
      <c r="L2882" s="78" t="s">
        <v>1791</v>
      </c>
      <c r="M2882" s="78" t="s">
        <v>1791</v>
      </c>
      <c r="N2882" s="78" t="s">
        <v>1791</v>
      </c>
      <c r="O2882" s="78" t="s">
        <v>3125</v>
      </c>
      <c r="P2882" s="82">
        <v>2</v>
      </c>
      <c r="Q2882" s="78" t="s">
        <v>3126</v>
      </c>
      <c r="R2882" s="82"/>
      <c r="S2882" s="82"/>
      <c r="T2882" s="82">
        <v>1</v>
      </c>
      <c r="U2882" s="82"/>
      <c r="V2882" s="82"/>
      <c r="W2882" s="82"/>
      <c r="X2882" s="82"/>
      <c r="Y2882" s="82"/>
      <c r="Z2882" s="82">
        <v>1</v>
      </c>
      <c r="AA2882" s="82"/>
      <c r="AB2882" s="82"/>
      <c r="AC2882" s="82"/>
      <c r="AD2882" s="85" t="str">
        <f>IF(A2882&lt;&gt;"",IF(D2882="DIRECCIÓN_DE_TRANSFERENCIAS","280 0031",VLOOKUP(C2882,NIVELES!$A$14:$B$105,2,0)),"")</f>
        <v>280 5360</v>
      </c>
      <c r="AE2882" s="86" t="s">
        <v>322</v>
      </c>
      <c r="AF2882" s="86" t="s">
        <v>369</v>
      </c>
      <c r="AG2882" s="79" t="str">
        <f>+IF(AF2882&lt;&gt;"",VLOOKUP(AF2882,NIVELES!$A$666:$B$673,2,0),"")</f>
        <v>ADMINISTRACIÓN_CENTRAL</v>
      </c>
      <c r="AH2882" s="78" t="s">
        <v>322</v>
      </c>
      <c r="AI2882" s="79" t="str">
        <f>IF(AH2882&lt;&gt;"",VLOOKUP(CONCATENATE(AG2882,AH2882),NIVELES!$B$676:$C$745,2,0),"")</f>
        <v>Administración De La Gestión Administrativa Financiera</v>
      </c>
      <c r="AJ2882" s="78" t="s">
        <v>517</v>
      </c>
      <c r="AK2882" s="79" t="str">
        <f>+IF(AJ2882&lt;&gt;"",VLOOKUP(AJ2882,NIVELES!$A$816:$B$892,2,0),"")</f>
        <v>NO APLICA</v>
      </c>
      <c r="AL2882" s="78" t="s">
        <v>554</v>
      </c>
      <c r="AM2882" s="78">
        <v>530804</v>
      </c>
      <c r="AN2882" s="79" t="str">
        <f>IF(AM2882&lt;&gt;"",+VLOOKUP(AM2882,NIVELES!$A$1652:$B$2466,2,0),"")</f>
        <v>Materiales de Oficina</v>
      </c>
      <c r="AO2882" s="87">
        <v>8680.92</v>
      </c>
      <c r="AP2882" s="88"/>
      <c r="AQ2882" s="88"/>
      <c r="AR2882" s="88">
        <v>3957.92</v>
      </c>
      <c r="AS2882" s="88"/>
      <c r="AT2882" s="88"/>
      <c r="AU2882" s="88"/>
      <c r="AV2882" s="88"/>
      <c r="AW2882" s="88">
        <v>4723</v>
      </c>
      <c r="AX2882" s="88"/>
      <c r="AY2882" s="88"/>
      <c r="AZ2882" s="88"/>
      <c r="BA2882" s="88"/>
      <c r="BB2882" s="89">
        <f t="shared" si="175"/>
        <v>8680.92</v>
      </c>
      <c r="BC2882" s="90" t="str">
        <f t="shared" si="174"/>
        <v>OK</v>
      </c>
      <c r="BD2882" s="91" t="str">
        <f t="shared" si="176"/>
        <v xml:space="preserve">                  </v>
      </c>
      <c r="BE2882" s="92">
        <f t="shared" si="177"/>
        <v>2</v>
      </c>
    </row>
    <row r="2883" spans="1:57" s="74" customFormat="1" ht="50.1" customHeight="1" x14ac:dyDescent="0.2">
      <c r="A2883" s="78" t="s">
        <v>55</v>
      </c>
      <c r="B2883" s="78" t="s">
        <v>61</v>
      </c>
      <c r="C2883" s="78" t="s">
        <v>620</v>
      </c>
      <c r="D2883" s="78" t="s">
        <v>575</v>
      </c>
      <c r="E2883" s="79" t="str">
        <f>+IF(C2883&lt;&gt;"",VLOOKUP(MID(C2883,18,5),NIVELES!$A$133:$B$213,2,0),"")</f>
        <v>GUAYAS</v>
      </c>
      <c r="F2883" s="80" t="s">
        <v>243</v>
      </c>
      <c r="G2883" s="81" t="str">
        <f>+IF(F2883&lt;&gt;"",VLOOKUP(F2883,NIVELES!$A$246:$C$464,3,0),"")</f>
        <v xml:space="preserve"> </v>
      </c>
      <c r="H2883" s="82" t="s">
        <v>1023</v>
      </c>
      <c r="I2883" s="78" t="s">
        <v>2488</v>
      </c>
      <c r="J2883" s="78" t="s">
        <v>2895</v>
      </c>
      <c r="K2883" s="78" t="s">
        <v>2476</v>
      </c>
      <c r="L2883" s="78" t="s">
        <v>1791</v>
      </c>
      <c r="M2883" s="78" t="s">
        <v>1791</v>
      </c>
      <c r="N2883" s="78" t="s">
        <v>1791</v>
      </c>
      <c r="O2883" s="78" t="s">
        <v>3125</v>
      </c>
      <c r="P2883" s="82">
        <v>1</v>
      </c>
      <c r="Q2883" s="78" t="s">
        <v>3126</v>
      </c>
      <c r="R2883" s="82"/>
      <c r="S2883" s="82"/>
      <c r="T2883" s="82">
        <v>1</v>
      </c>
      <c r="U2883" s="82"/>
      <c r="V2883" s="82"/>
      <c r="W2883" s="82"/>
      <c r="X2883" s="82"/>
      <c r="Y2883" s="82"/>
      <c r="Z2883" s="82"/>
      <c r="AA2883" s="82"/>
      <c r="AB2883" s="82"/>
      <c r="AC2883" s="82"/>
      <c r="AD2883" s="85" t="str">
        <f>IF(A2883&lt;&gt;"",IF(D2883="DIRECCIÓN_DE_TRANSFERENCIAS","280 0031",VLOOKUP(C2883,NIVELES!$A$14:$B$105,2,0)),"")</f>
        <v>280 5360</v>
      </c>
      <c r="AE2883" s="86" t="s">
        <v>322</v>
      </c>
      <c r="AF2883" s="86" t="s">
        <v>369</v>
      </c>
      <c r="AG2883" s="79" t="str">
        <f>+IF(AF2883&lt;&gt;"",VLOOKUP(AF2883,NIVELES!$A$666:$B$673,2,0),"")</f>
        <v>ADMINISTRACIÓN_CENTRAL</v>
      </c>
      <c r="AH2883" s="78" t="s">
        <v>322</v>
      </c>
      <c r="AI2883" s="79" t="str">
        <f>IF(AH2883&lt;&gt;"",VLOOKUP(CONCATENATE(AG2883,AH2883),NIVELES!$B$676:$C$745,2,0),"")</f>
        <v>Administración De La Gestión Administrativa Financiera</v>
      </c>
      <c r="AJ2883" s="78" t="s">
        <v>517</v>
      </c>
      <c r="AK2883" s="79" t="str">
        <f>+IF(AJ2883&lt;&gt;"",VLOOKUP(AJ2883,NIVELES!$A$816:$B$892,2,0),"")</f>
        <v>NO APLICA</v>
      </c>
      <c r="AL2883" s="78" t="s">
        <v>554</v>
      </c>
      <c r="AM2883" s="78">
        <v>530805</v>
      </c>
      <c r="AN2883" s="79" t="str">
        <f>IF(AM2883&lt;&gt;"",+VLOOKUP(AM2883,NIVELES!$A$1652:$B$2466,2,0),"")</f>
        <v>Materiales de Aseo</v>
      </c>
      <c r="AO2883" s="87">
        <v>5912</v>
      </c>
      <c r="AP2883" s="88"/>
      <c r="AQ2883" s="88"/>
      <c r="AR2883" s="88">
        <v>5912</v>
      </c>
      <c r="AS2883" s="88"/>
      <c r="AT2883" s="88"/>
      <c r="AU2883" s="88"/>
      <c r="AV2883" s="88"/>
      <c r="AW2883" s="88"/>
      <c r="AX2883" s="88"/>
      <c r="AY2883" s="88"/>
      <c r="AZ2883" s="88"/>
      <c r="BA2883" s="88"/>
      <c r="BB2883" s="89">
        <f t="shared" si="175"/>
        <v>5912</v>
      </c>
      <c r="BC2883" s="90" t="str">
        <f t="shared" si="174"/>
        <v>OK</v>
      </c>
      <c r="BD2883" s="91" t="str">
        <f t="shared" si="176"/>
        <v xml:space="preserve">                  </v>
      </c>
      <c r="BE2883" s="92">
        <f t="shared" si="177"/>
        <v>1</v>
      </c>
    </row>
    <row r="2884" spans="1:57" s="74" customFormat="1" ht="50.1" customHeight="1" x14ac:dyDescent="0.2">
      <c r="A2884" s="78" t="s">
        <v>55</v>
      </c>
      <c r="B2884" s="78" t="s">
        <v>61</v>
      </c>
      <c r="C2884" s="78" t="s">
        <v>620</v>
      </c>
      <c r="D2884" s="78" t="s">
        <v>575</v>
      </c>
      <c r="E2884" s="79" t="str">
        <f>+IF(C2884&lt;&gt;"",VLOOKUP(MID(C2884,18,5),NIVELES!$A$133:$B$213,2,0),"")</f>
        <v>GUAYAS</v>
      </c>
      <c r="F2884" s="80" t="s">
        <v>243</v>
      </c>
      <c r="G2884" s="81" t="str">
        <f>+IF(F2884&lt;&gt;"",VLOOKUP(F2884,NIVELES!$A$246:$C$464,3,0),"")</f>
        <v xml:space="preserve"> </v>
      </c>
      <c r="H2884" s="82" t="s">
        <v>1023</v>
      </c>
      <c r="I2884" s="78" t="s">
        <v>2488</v>
      </c>
      <c r="J2884" s="78" t="s">
        <v>2895</v>
      </c>
      <c r="K2884" s="78" t="s">
        <v>2476</v>
      </c>
      <c r="L2884" s="78" t="s">
        <v>1791</v>
      </c>
      <c r="M2884" s="78" t="s">
        <v>1791</v>
      </c>
      <c r="N2884" s="78" t="s">
        <v>1791</v>
      </c>
      <c r="O2884" s="78" t="s">
        <v>3125</v>
      </c>
      <c r="P2884" s="82">
        <v>3</v>
      </c>
      <c r="Q2884" s="78" t="s">
        <v>3126</v>
      </c>
      <c r="R2884" s="82"/>
      <c r="S2884" s="82"/>
      <c r="T2884" s="82">
        <v>1</v>
      </c>
      <c r="U2884" s="82"/>
      <c r="V2884" s="82"/>
      <c r="W2884" s="82">
        <v>1</v>
      </c>
      <c r="X2884" s="82"/>
      <c r="Y2884" s="82"/>
      <c r="Z2884" s="82">
        <v>1</v>
      </c>
      <c r="AA2884" s="82"/>
      <c r="AB2884" s="82"/>
      <c r="AC2884" s="82"/>
      <c r="AD2884" s="85" t="str">
        <f>IF(A2884&lt;&gt;"",IF(D2884="DIRECCIÓN_DE_TRANSFERENCIAS","280 0031",VLOOKUP(C2884,NIVELES!$A$14:$B$105,2,0)),"")</f>
        <v>280 5360</v>
      </c>
      <c r="AE2884" s="86" t="s">
        <v>322</v>
      </c>
      <c r="AF2884" s="86" t="s">
        <v>369</v>
      </c>
      <c r="AG2884" s="79" t="str">
        <f>+IF(AF2884&lt;&gt;"",VLOOKUP(AF2884,NIVELES!$A$666:$B$673,2,0),"")</f>
        <v>ADMINISTRACIÓN_CENTRAL</v>
      </c>
      <c r="AH2884" s="78" t="s">
        <v>322</v>
      </c>
      <c r="AI2884" s="79" t="str">
        <f>IF(AH2884&lt;&gt;"",VLOOKUP(CONCATENATE(AG2884,AH2884),NIVELES!$B$676:$C$745,2,0),"")</f>
        <v>Administración De La Gestión Administrativa Financiera</v>
      </c>
      <c r="AJ2884" s="78" t="s">
        <v>517</v>
      </c>
      <c r="AK2884" s="79" t="str">
        <f>+IF(AJ2884&lt;&gt;"",VLOOKUP(AJ2884,NIVELES!$A$816:$B$892,2,0),"")</f>
        <v>NO APLICA</v>
      </c>
      <c r="AL2884" s="78" t="s">
        <v>554</v>
      </c>
      <c r="AM2884" s="78">
        <v>530813</v>
      </c>
      <c r="AN2884" s="79" t="str">
        <f>IF(AM2884&lt;&gt;"",+VLOOKUP(AM2884,NIVELES!$A$1652:$B$2466,2,0),"")</f>
        <v>Repuestos y Accesorios</v>
      </c>
      <c r="AO2884" s="87">
        <v>11037</v>
      </c>
      <c r="AP2884" s="88"/>
      <c r="AQ2884" s="88"/>
      <c r="AR2884" s="88">
        <v>3679</v>
      </c>
      <c r="AS2884" s="88"/>
      <c r="AT2884" s="88"/>
      <c r="AU2884" s="88">
        <v>3679</v>
      </c>
      <c r="AV2884" s="88"/>
      <c r="AW2884" s="88"/>
      <c r="AX2884" s="88">
        <v>3679</v>
      </c>
      <c r="AY2884" s="88"/>
      <c r="AZ2884" s="88"/>
      <c r="BA2884" s="88"/>
      <c r="BB2884" s="89">
        <f t="shared" si="175"/>
        <v>11037</v>
      </c>
      <c r="BC2884" s="90" t="str">
        <f t="shared" si="174"/>
        <v>OK</v>
      </c>
      <c r="BD2884" s="91" t="str">
        <f t="shared" si="176"/>
        <v xml:space="preserve">                  </v>
      </c>
      <c r="BE2884" s="92">
        <f t="shared" si="177"/>
        <v>3</v>
      </c>
    </row>
    <row r="2885" spans="1:57" s="74" customFormat="1" ht="50.1" customHeight="1" x14ac:dyDescent="0.2">
      <c r="A2885" s="78" t="s">
        <v>55</v>
      </c>
      <c r="B2885" s="78" t="s">
        <v>61</v>
      </c>
      <c r="C2885" s="78" t="s">
        <v>620</v>
      </c>
      <c r="D2885" s="78" t="s">
        <v>575</v>
      </c>
      <c r="E2885" s="79" t="str">
        <f>+IF(C2885&lt;&gt;"",VLOOKUP(MID(C2885,18,5),NIVELES!$A$133:$B$213,2,0),"")</f>
        <v>GUAYAS</v>
      </c>
      <c r="F2885" s="80" t="s">
        <v>243</v>
      </c>
      <c r="G2885" s="81" t="str">
        <f>+IF(F2885&lt;&gt;"",VLOOKUP(F2885,NIVELES!$A$246:$C$464,3,0),"")</f>
        <v xml:space="preserve"> </v>
      </c>
      <c r="H2885" s="82" t="s">
        <v>1023</v>
      </c>
      <c r="I2885" s="78" t="s">
        <v>2488</v>
      </c>
      <c r="J2885" s="78" t="s">
        <v>2895</v>
      </c>
      <c r="K2885" s="78" t="s">
        <v>2476</v>
      </c>
      <c r="L2885" s="78" t="s">
        <v>1791</v>
      </c>
      <c r="M2885" s="78" t="s">
        <v>1791</v>
      </c>
      <c r="N2885" s="78" t="s">
        <v>1791</v>
      </c>
      <c r="O2885" s="78" t="s">
        <v>3125</v>
      </c>
      <c r="P2885" s="82">
        <v>1</v>
      </c>
      <c r="Q2885" s="78" t="s">
        <v>3129</v>
      </c>
      <c r="R2885" s="82"/>
      <c r="S2885" s="82"/>
      <c r="T2885" s="82">
        <v>1</v>
      </c>
      <c r="U2885" s="82"/>
      <c r="V2885" s="82"/>
      <c r="W2885" s="82"/>
      <c r="X2885" s="82"/>
      <c r="Y2885" s="82"/>
      <c r="Z2885" s="82"/>
      <c r="AA2885" s="82"/>
      <c r="AB2885" s="82"/>
      <c r="AC2885" s="82"/>
      <c r="AD2885" s="85" t="str">
        <f>IF(A2885&lt;&gt;"",IF(D2885="DIRECCIÓN_DE_TRANSFERENCIAS","280 0031",VLOOKUP(C2885,NIVELES!$A$14:$B$105,2,0)),"")</f>
        <v>280 5360</v>
      </c>
      <c r="AE2885" s="86" t="s">
        <v>322</v>
      </c>
      <c r="AF2885" s="86" t="s">
        <v>369</v>
      </c>
      <c r="AG2885" s="79" t="str">
        <f>+IF(AF2885&lt;&gt;"",VLOOKUP(AF2885,NIVELES!$A$666:$B$673,2,0),"")</f>
        <v>ADMINISTRACIÓN_CENTRAL</v>
      </c>
      <c r="AH2885" s="78" t="s">
        <v>322</v>
      </c>
      <c r="AI2885" s="79" t="str">
        <f>IF(AH2885&lt;&gt;"",VLOOKUP(CONCATENATE(AG2885,AH2885),NIVELES!$B$676:$C$745,2,0),"")</f>
        <v>Administración De La Gestión Administrativa Financiera</v>
      </c>
      <c r="AJ2885" s="78" t="s">
        <v>517</v>
      </c>
      <c r="AK2885" s="79" t="str">
        <f>+IF(AJ2885&lt;&gt;"",VLOOKUP(AJ2885,NIVELES!$A$816:$B$892,2,0),"")</f>
        <v>NO APLICA</v>
      </c>
      <c r="AL2885" s="78" t="s">
        <v>555</v>
      </c>
      <c r="AM2885" s="78">
        <v>570102</v>
      </c>
      <c r="AN2885" s="79" t="str">
        <f>IF(AM2885&lt;&gt;"",+VLOOKUP(AM2885,NIVELES!$A$1652:$B$2466,2,0),"")</f>
        <v>Tasas Generales, Impuestos, Contribuciones, Permisos, Licencias y Patentes.</v>
      </c>
      <c r="AO2885" s="87">
        <v>799</v>
      </c>
      <c r="AP2885" s="88"/>
      <c r="AQ2885" s="88"/>
      <c r="AR2885" s="88">
        <v>799</v>
      </c>
      <c r="AS2885" s="88"/>
      <c r="AT2885" s="88"/>
      <c r="AU2885" s="88"/>
      <c r="AV2885" s="88"/>
      <c r="AW2885" s="88"/>
      <c r="AX2885" s="88"/>
      <c r="AY2885" s="88"/>
      <c r="AZ2885" s="88"/>
      <c r="BA2885" s="88"/>
      <c r="BB2885" s="89">
        <f t="shared" si="175"/>
        <v>799</v>
      </c>
      <c r="BC2885" s="90" t="str">
        <f t="shared" si="174"/>
        <v>OK</v>
      </c>
      <c r="BD2885" s="91" t="str">
        <f t="shared" si="176"/>
        <v xml:space="preserve">                  </v>
      </c>
      <c r="BE2885" s="92">
        <f t="shared" si="177"/>
        <v>1</v>
      </c>
    </row>
    <row r="2886" spans="1:57" s="74" customFormat="1" ht="50.1" customHeight="1" x14ac:dyDescent="0.2">
      <c r="A2886" s="78" t="s">
        <v>55</v>
      </c>
      <c r="B2886" s="78" t="s">
        <v>61</v>
      </c>
      <c r="C2886" s="78" t="s">
        <v>620</v>
      </c>
      <c r="D2886" s="78" t="s">
        <v>792</v>
      </c>
      <c r="E2886" s="79" t="str">
        <f>+IF(C2886&lt;&gt;"",VLOOKUP(MID(C2886,18,5),NIVELES!$A$133:$B$213,2,0),"")</f>
        <v>GUAYAS</v>
      </c>
      <c r="F2886" s="80" t="s">
        <v>243</v>
      </c>
      <c r="G2886" s="81" t="str">
        <f>+IF(F2886&lt;&gt;"",VLOOKUP(F2886,NIVELES!$A$246:$C$464,3,0),"")</f>
        <v xml:space="preserve"> </v>
      </c>
      <c r="H2886" s="82" t="s">
        <v>1024</v>
      </c>
      <c r="I2886" s="78" t="s">
        <v>2189</v>
      </c>
      <c r="J2886" s="78" t="s">
        <v>2184</v>
      </c>
      <c r="K2886" s="78" t="s">
        <v>3096</v>
      </c>
      <c r="L2886" s="78" t="s">
        <v>3130</v>
      </c>
      <c r="M2886" s="78" t="s">
        <v>1791</v>
      </c>
      <c r="N2886" s="78" t="s">
        <v>3131</v>
      </c>
      <c r="O2886" s="78" t="s">
        <v>3124</v>
      </c>
      <c r="P2886" s="82">
        <v>12</v>
      </c>
      <c r="Q2886" s="78" t="s">
        <v>2896</v>
      </c>
      <c r="R2886" s="82">
        <v>1</v>
      </c>
      <c r="S2886" s="82">
        <v>1</v>
      </c>
      <c r="T2886" s="82">
        <v>1</v>
      </c>
      <c r="U2886" s="82">
        <v>1</v>
      </c>
      <c r="V2886" s="82">
        <v>1</v>
      </c>
      <c r="W2886" s="82">
        <v>1</v>
      </c>
      <c r="X2886" s="82">
        <v>1</v>
      </c>
      <c r="Y2886" s="82">
        <v>1</v>
      </c>
      <c r="Z2886" s="82">
        <v>1</v>
      </c>
      <c r="AA2886" s="82">
        <v>1</v>
      </c>
      <c r="AB2886" s="82">
        <v>1</v>
      </c>
      <c r="AC2886" s="82">
        <v>1</v>
      </c>
      <c r="AD2886" s="85" t="str">
        <f>IF(A2886&lt;&gt;"",IF(D2886="DIRECCIÓN_DE_TRANSFERENCIAS","280 0031",VLOOKUP(C2886,NIVELES!$A$14:$B$105,2,0)),"")</f>
        <v>280 5360</v>
      </c>
      <c r="AE2886" s="86" t="s">
        <v>322</v>
      </c>
      <c r="AF2886" s="86" t="s">
        <v>544</v>
      </c>
      <c r="AG2886" s="79" t="str">
        <f>+IF(AF2886&lt;&gt;"",VLOOKUP(AF2886,NIVELES!$A$666:$B$673,2,0),"")</f>
        <v>PROTECCIÓN_SOCIAL_A_LA_FAMILIA._ASEGURAMIENTO_NO_CONTRIBUTIVO_E_INCLUSIÓN_ECONÓMICA_Y_MOVILIDAD_SOCIAL</v>
      </c>
      <c r="AH2886" s="78" t="s">
        <v>513</v>
      </c>
      <c r="AI2886" s="79" t="str">
        <f>IF(AH2886&lt;&gt;"",VLOOKUP(CONCATENATE(AG2886,AH2886),NIVELES!$B$676:$C$745,2,0),"")</f>
        <v>Acompañamiento Familiar</v>
      </c>
      <c r="AJ2886" s="78" t="s">
        <v>517</v>
      </c>
      <c r="AK2886" s="79" t="str">
        <f>+IF(AJ2886&lt;&gt;"",VLOOKUP(AJ2886,NIVELES!$A$816:$B$892,2,0),"")</f>
        <v>NO APLICA</v>
      </c>
      <c r="AL2886" s="78" t="s">
        <v>553</v>
      </c>
      <c r="AM2886" s="78">
        <v>510203</v>
      </c>
      <c r="AN2886" s="79" t="str">
        <f>IF(AM2886&lt;&gt;"",+VLOOKUP(AM2886,NIVELES!$A$1652:$B$2466,2,0),"")</f>
        <v>Decimotercer Sueldo</v>
      </c>
      <c r="AO2886" s="87">
        <v>9890.83</v>
      </c>
      <c r="AP2886" s="88">
        <v>204.24</v>
      </c>
      <c r="AQ2886" s="88">
        <v>204.24</v>
      </c>
      <c r="AR2886" s="88">
        <v>824.24</v>
      </c>
      <c r="AS2886" s="88">
        <v>824.24</v>
      </c>
      <c r="AT2886" s="88">
        <v>824.24</v>
      </c>
      <c r="AU2886" s="88">
        <v>824.24</v>
      </c>
      <c r="AV2886" s="88">
        <v>824.24</v>
      </c>
      <c r="AW2886" s="88">
        <v>824.24</v>
      </c>
      <c r="AX2886" s="88">
        <v>824.24</v>
      </c>
      <c r="AY2886" s="88">
        <v>824.24</v>
      </c>
      <c r="AZ2886" s="88">
        <v>824.24</v>
      </c>
      <c r="BA2886" s="88">
        <v>2064.19</v>
      </c>
      <c r="BB2886" s="89">
        <f t="shared" si="175"/>
        <v>9890.8299999999981</v>
      </c>
      <c r="BC2886" s="90" t="str">
        <f t="shared" si="174"/>
        <v>OK</v>
      </c>
      <c r="BD2886" s="91" t="str">
        <f t="shared" si="176"/>
        <v xml:space="preserve">                  </v>
      </c>
      <c r="BE2886" s="92">
        <f t="shared" si="177"/>
        <v>12</v>
      </c>
    </row>
    <row r="2887" spans="1:57" s="74" customFormat="1" ht="50.1" customHeight="1" x14ac:dyDescent="0.2">
      <c r="A2887" s="78" t="s">
        <v>55</v>
      </c>
      <c r="B2887" s="78" t="s">
        <v>61</v>
      </c>
      <c r="C2887" s="78" t="s">
        <v>620</v>
      </c>
      <c r="D2887" s="78" t="s">
        <v>792</v>
      </c>
      <c r="E2887" s="79" t="str">
        <f>+IF(C2887&lt;&gt;"",VLOOKUP(MID(C2887,18,5),NIVELES!$A$133:$B$213,2,0),"")</f>
        <v>GUAYAS</v>
      </c>
      <c r="F2887" s="80" t="s">
        <v>243</v>
      </c>
      <c r="G2887" s="81" t="str">
        <f>+IF(F2887&lt;&gt;"",VLOOKUP(F2887,NIVELES!$A$246:$C$464,3,0),"")</f>
        <v xml:space="preserve"> </v>
      </c>
      <c r="H2887" s="82" t="s">
        <v>1024</v>
      </c>
      <c r="I2887" s="78" t="s">
        <v>2189</v>
      </c>
      <c r="J2887" s="78" t="s">
        <v>2184</v>
      </c>
      <c r="K2887" s="78" t="s">
        <v>3096</v>
      </c>
      <c r="L2887" s="78" t="s">
        <v>3130</v>
      </c>
      <c r="M2887" s="78" t="s">
        <v>1791</v>
      </c>
      <c r="N2887" s="78" t="s">
        <v>3131</v>
      </c>
      <c r="O2887" s="78" t="s">
        <v>3124</v>
      </c>
      <c r="P2887" s="82">
        <v>12</v>
      </c>
      <c r="Q2887" s="78" t="s">
        <v>2896</v>
      </c>
      <c r="R2887" s="82">
        <v>1</v>
      </c>
      <c r="S2887" s="82">
        <v>1</v>
      </c>
      <c r="T2887" s="82">
        <v>1</v>
      </c>
      <c r="U2887" s="82">
        <v>1</v>
      </c>
      <c r="V2887" s="82">
        <v>1</v>
      </c>
      <c r="W2887" s="82">
        <v>1</v>
      </c>
      <c r="X2887" s="82">
        <v>1</v>
      </c>
      <c r="Y2887" s="82">
        <v>1</v>
      </c>
      <c r="Z2887" s="82">
        <v>1</v>
      </c>
      <c r="AA2887" s="82">
        <v>1</v>
      </c>
      <c r="AB2887" s="82">
        <v>1</v>
      </c>
      <c r="AC2887" s="82">
        <v>1</v>
      </c>
      <c r="AD2887" s="85" t="str">
        <f>IF(A2887&lt;&gt;"",IF(D2887="DIRECCIÓN_DE_TRANSFERENCIAS","280 0031",VLOOKUP(C2887,NIVELES!$A$14:$B$105,2,0)),"")</f>
        <v>280 5360</v>
      </c>
      <c r="AE2887" s="86" t="s">
        <v>322</v>
      </c>
      <c r="AF2887" s="86" t="s">
        <v>544</v>
      </c>
      <c r="AG2887" s="79" t="str">
        <f>+IF(AF2887&lt;&gt;"",VLOOKUP(AF2887,NIVELES!$A$666:$B$673,2,0),"")</f>
        <v>PROTECCIÓN_SOCIAL_A_LA_FAMILIA._ASEGURAMIENTO_NO_CONTRIBUTIVO_E_INCLUSIÓN_ECONÓMICA_Y_MOVILIDAD_SOCIAL</v>
      </c>
      <c r="AH2887" s="78" t="s">
        <v>513</v>
      </c>
      <c r="AI2887" s="79" t="str">
        <f>IF(AH2887&lt;&gt;"",VLOOKUP(CONCATENATE(AG2887,AH2887),NIVELES!$B$676:$C$745,2,0),"")</f>
        <v>Acompañamiento Familiar</v>
      </c>
      <c r="AJ2887" s="78" t="s">
        <v>517</v>
      </c>
      <c r="AK2887" s="79" t="str">
        <f>+IF(AJ2887&lt;&gt;"",VLOOKUP(AJ2887,NIVELES!$A$816:$B$892,2,0),"")</f>
        <v>NO APLICA</v>
      </c>
      <c r="AL2887" s="78" t="s">
        <v>553</v>
      </c>
      <c r="AM2887" s="78">
        <v>510204</v>
      </c>
      <c r="AN2887" s="79" t="str">
        <f>IF(AM2887&lt;&gt;"",+VLOOKUP(AM2887,NIVELES!$A$1652:$B$2466,2,0),"")</f>
        <v>Decimocuarto Sueldo</v>
      </c>
      <c r="AO2887" s="87">
        <v>4695.17</v>
      </c>
      <c r="AP2887" s="88">
        <v>98.49</v>
      </c>
      <c r="AQ2887" s="88">
        <v>98.49</v>
      </c>
      <c r="AR2887" s="88">
        <v>391.26</v>
      </c>
      <c r="AS2887" s="88">
        <v>391.26</v>
      </c>
      <c r="AT2887" s="88">
        <v>391.26</v>
      </c>
      <c r="AU2887" s="88">
        <v>391.26</v>
      </c>
      <c r="AV2887" s="88">
        <v>391.26</v>
      </c>
      <c r="AW2887" s="88">
        <v>391.26</v>
      </c>
      <c r="AX2887" s="88">
        <v>391.26</v>
      </c>
      <c r="AY2887" s="88">
        <v>391.26</v>
      </c>
      <c r="AZ2887" s="88">
        <v>391.26</v>
      </c>
      <c r="BA2887" s="88">
        <v>976.85</v>
      </c>
      <c r="BB2887" s="89">
        <f t="shared" si="175"/>
        <v>4695.170000000001</v>
      </c>
      <c r="BC2887" s="90" t="str">
        <f t="shared" ref="BC2887:BC2950" si="178">IF(A2887&lt;&gt;"",IF(AO2887&lt;&gt;"",IF(AO2887=BB2887,"OK",AO2887-BB2887),IF(AND(AO2887="",BB2887=""),"",AO2887-BB2887))," ")</f>
        <v>OK</v>
      </c>
      <c r="BD2887" s="91" t="str">
        <f t="shared" si="176"/>
        <v xml:space="preserve">                  </v>
      </c>
      <c r="BE2887" s="92">
        <f t="shared" si="177"/>
        <v>12</v>
      </c>
    </row>
    <row r="2888" spans="1:57" s="74" customFormat="1" ht="50.1" customHeight="1" x14ac:dyDescent="0.2">
      <c r="A2888" s="78" t="s">
        <v>55</v>
      </c>
      <c r="B2888" s="78" t="s">
        <v>61</v>
      </c>
      <c r="C2888" s="78" t="s">
        <v>620</v>
      </c>
      <c r="D2888" s="78" t="s">
        <v>792</v>
      </c>
      <c r="E2888" s="79" t="str">
        <f>+IF(C2888&lt;&gt;"",VLOOKUP(MID(C2888,18,5),NIVELES!$A$133:$B$213,2,0),"")</f>
        <v>GUAYAS</v>
      </c>
      <c r="F2888" s="80" t="s">
        <v>243</v>
      </c>
      <c r="G2888" s="81" t="str">
        <f>+IF(F2888&lt;&gt;"",VLOOKUP(F2888,NIVELES!$A$246:$C$464,3,0),"")</f>
        <v xml:space="preserve"> </v>
      </c>
      <c r="H2888" s="82" t="s">
        <v>1024</v>
      </c>
      <c r="I2888" s="78" t="s">
        <v>2189</v>
      </c>
      <c r="J2888" s="78" t="s">
        <v>2184</v>
      </c>
      <c r="K2888" s="78" t="s">
        <v>3096</v>
      </c>
      <c r="L2888" s="78" t="s">
        <v>3130</v>
      </c>
      <c r="M2888" s="78" t="s">
        <v>1791</v>
      </c>
      <c r="N2888" s="78" t="s">
        <v>3131</v>
      </c>
      <c r="O2888" s="78" t="s">
        <v>3124</v>
      </c>
      <c r="P2888" s="82">
        <v>12</v>
      </c>
      <c r="Q2888" s="78" t="s">
        <v>2896</v>
      </c>
      <c r="R2888" s="82">
        <v>1</v>
      </c>
      <c r="S2888" s="82">
        <v>1</v>
      </c>
      <c r="T2888" s="82">
        <v>1</v>
      </c>
      <c r="U2888" s="82">
        <v>1</v>
      </c>
      <c r="V2888" s="82">
        <v>1</v>
      </c>
      <c r="W2888" s="82">
        <v>1</v>
      </c>
      <c r="X2888" s="82">
        <v>1</v>
      </c>
      <c r="Y2888" s="82">
        <v>1</v>
      </c>
      <c r="Z2888" s="82">
        <v>1</v>
      </c>
      <c r="AA2888" s="82">
        <v>1</v>
      </c>
      <c r="AB2888" s="82">
        <v>1</v>
      </c>
      <c r="AC2888" s="82">
        <v>1</v>
      </c>
      <c r="AD2888" s="85" t="str">
        <f>IF(A2888&lt;&gt;"",IF(D2888="DIRECCIÓN_DE_TRANSFERENCIAS","280 0031",VLOOKUP(C2888,NIVELES!$A$14:$B$105,2,0)),"")</f>
        <v>280 5360</v>
      </c>
      <c r="AE2888" s="86" t="s">
        <v>322</v>
      </c>
      <c r="AF2888" s="86" t="s">
        <v>544</v>
      </c>
      <c r="AG2888" s="79" t="str">
        <f>+IF(AF2888&lt;&gt;"",VLOOKUP(AF2888,NIVELES!$A$666:$B$673,2,0),"")</f>
        <v>PROTECCIÓN_SOCIAL_A_LA_FAMILIA._ASEGURAMIENTO_NO_CONTRIBUTIVO_E_INCLUSIÓN_ECONÓMICA_Y_MOVILIDAD_SOCIAL</v>
      </c>
      <c r="AH2888" s="78" t="s">
        <v>513</v>
      </c>
      <c r="AI2888" s="79" t="str">
        <f>IF(AH2888&lt;&gt;"",VLOOKUP(CONCATENATE(AG2888,AH2888),NIVELES!$B$676:$C$745,2,0),"")</f>
        <v>Acompañamiento Familiar</v>
      </c>
      <c r="AJ2888" s="78" t="s">
        <v>517</v>
      </c>
      <c r="AK2888" s="79" t="str">
        <f>+IF(AJ2888&lt;&gt;"",VLOOKUP(AJ2888,NIVELES!$A$816:$B$892,2,0),"")</f>
        <v>NO APLICA</v>
      </c>
      <c r="AL2888" s="78" t="s">
        <v>553</v>
      </c>
      <c r="AM2888" s="78">
        <v>510510</v>
      </c>
      <c r="AN2888" s="79" t="str">
        <f>IF(AM2888&lt;&gt;"",+VLOOKUP(AM2888,NIVELES!$A$1652:$B$2466,2,0),"")</f>
        <v>Servicios Personales por Contrato</v>
      </c>
      <c r="AO2888" s="87">
        <v>118690</v>
      </c>
      <c r="AP2888" s="88">
        <v>9537.26</v>
      </c>
      <c r="AQ2888" s="88">
        <v>9156</v>
      </c>
      <c r="AR2888" s="88">
        <v>9890.8333333333339</v>
      </c>
      <c r="AS2888" s="88">
        <v>9890.8333333333339</v>
      </c>
      <c r="AT2888" s="88">
        <v>9890.8333333333339</v>
      </c>
      <c r="AU2888" s="88">
        <v>9890.8333333333339</v>
      </c>
      <c r="AV2888" s="88">
        <v>9890.8333333333339</v>
      </c>
      <c r="AW2888" s="88">
        <v>9890.8333333333339</v>
      </c>
      <c r="AX2888" s="88">
        <v>9890.8333333333339</v>
      </c>
      <c r="AY2888" s="88">
        <v>9890.8333333333339</v>
      </c>
      <c r="AZ2888" s="88">
        <v>9890.8333333333339</v>
      </c>
      <c r="BA2888" s="88">
        <v>10979.240000000005</v>
      </c>
      <c r="BB2888" s="89">
        <f t="shared" ref="BB2888:BB2951" si="179">SUBTOTAL(9,AP2888:BA2888)</f>
        <v>118690</v>
      </c>
      <c r="BC2888" s="90" t="str">
        <f t="shared" si="178"/>
        <v>OK</v>
      </c>
      <c r="BD2888" s="91" t="str">
        <f t="shared" ref="BD2888:BD2951" si="180">IF(A2888&lt;&gt;"",IF(A2888="","Escoger Nivel 0",)&amp;" "&amp;(IF(B2888="","Escoger Nivel  1",)&amp;" "&amp;(IF(C2888="","Escoger Nivel 2",)&amp;" "&amp;(IF(D2888="","Escoger Nivel 3",)&amp;" "&amp;(IF(F2888="","Escoger Cantón",)&amp;" "&amp;(IF(I2888="","Escoger Obj. Estratégico Institucional N1",)&amp;" "&amp;(IF(J2888="","Escoger Obj. Especifico N2",)&amp;" "&amp;(IF(K2888="","Escoger Obj. Operativo N4",)&amp;" "&amp;(IF(L2888=""," Llenar Modalidad de Servicio ",)&amp;""&amp;(IF(M2888=""," Llenar Meta de Cobertura ",)&amp;" "&amp;(IF(N2888="","Llenar Indicador",)&amp;" "&amp;(IF(O2888="","Llenar Actividad PAPP",)&amp;" "&amp;(IF(P2888="","Llenar Metas",)&amp;" "&amp;(IF(Q2888="","Llenar Indicador",)&amp;" "&amp;(IF(AF2888="","Escoger Nro. programa",)&amp;" "&amp;(IF(AH2888="","Escoger Nro. Actividad e-Sigef",)&amp;" "&amp;(IF(AK2888="","Escoger direccionamiento de gasto",)&amp;" "&amp;(IF(AL2888="","Escoger Grupo de Gasto",)&amp;" "&amp;(IF(AM2888="","Escoger Item Presupuestario",)&amp;" "&amp;(IF(AO2888="","Llenar valor de actividad",))))))))))))))))))))," ")</f>
        <v xml:space="preserve">                  </v>
      </c>
      <c r="BE2888" s="92">
        <f t="shared" si="177"/>
        <v>12</v>
      </c>
    </row>
    <row r="2889" spans="1:57" s="74" customFormat="1" ht="50.1" customHeight="1" x14ac:dyDescent="0.2">
      <c r="A2889" s="78" t="s">
        <v>55</v>
      </c>
      <c r="B2889" s="78" t="s">
        <v>61</v>
      </c>
      <c r="C2889" s="78" t="s">
        <v>620</v>
      </c>
      <c r="D2889" s="78" t="s">
        <v>792</v>
      </c>
      <c r="E2889" s="79" t="str">
        <f>+IF(C2889&lt;&gt;"",VLOOKUP(MID(C2889,18,5),NIVELES!$A$133:$B$213,2,0),"")</f>
        <v>GUAYAS</v>
      </c>
      <c r="F2889" s="80" t="s">
        <v>243</v>
      </c>
      <c r="G2889" s="81" t="str">
        <f>+IF(F2889&lt;&gt;"",VLOOKUP(F2889,NIVELES!$A$246:$C$464,3,0),"")</f>
        <v xml:space="preserve"> </v>
      </c>
      <c r="H2889" s="82" t="s">
        <v>1024</v>
      </c>
      <c r="I2889" s="78" t="s">
        <v>2189</v>
      </c>
      <c r="J2889" s="78" t="s">
        <v>2184</v>
      </c>
      <c r="K2889" s="78" t="s">
        <v>3096</v>
      </c>
      <c r="L2889" s="78" t="s">
        <v>3130</v>
      </c>
      <c r="M2889" s="78" t="s">
        <v>1791</v>
      </c>
      <c r="N2889" s="78" t="s">
        <v>3131</v>
      </c>
      <c r="O2889" s="78" t="s">
        <v>3124</v>
      </c>
      <c r="P2889" s="82">
        <v>12</v>
      </c>
      <c r="Q2889" s="78" t="s">
        <v>2896</v>
      </c>
      <c r="R2889" s="82">
        <v>1</v>
      </c>
      <c r="S2889" s="82">
        <v>1</v>
      </c>
      <c r="T2889" s="82">
        <v>1</v>
      </c>
      <c r="U2889" s="82">
        <v>1</v>
      </c>
      <c r="V2889" s="82">
        <v>1</v>
      </c>
      <c r="W2889" s="82">
        <v>1</v>
      </c>
      <c r="X2889" s="82">
        <v>1</v>
      </c>
      <c r="Y2889" s="82">
        <v>1</v>
      </c>
      <c r="Z2889" s="82">
        <v>1</v>
      </c>
      <c r="AA2889" s="82">
        <v>1</v>
      </c>
      <c r="AB2889" s="82">
        <v>1</v>
      </c>
      <c r="AC2889" s="82">
        <v>1</v>
      </c>
      <c r="AD2889" s="85" t="str">
        <f>IF(A2889&lt;&gt;"",IF(D2889="DIRECCIÓN_DE_TRANSFERENCIAS","280 0031",VLOOKUP(C2889,NIVELES!$A$14:$B$105,2,0)),"")</f>
        <v>280 5360</v>
      </c>
      <c r="AE2889" s="86" t="s">
        <v>322</v>
      </c>
      <c r="AF2889" s="86" t="s">
        <v>544</v>
      </c>
      <c r="AG2889" s="79" t="str">
        <f>+IF(AF2889&lt;&gt;"",VLOOKUP(AF2889,NIVELES!$A$666:$B$673,2,0),"")</f>
        <v>PROTECCIÓN_SOCIAL_A_LA_FAMILIA._ASEGURAMIENTO_NO_CONTRIBUTIVO_E_INCLUSIÓN_ECONÓMICA_Y_MOVILIDAD_SOCIAL</v>
      </c>
      <c r="AH2889" s="78" t="s">
        <v>513</v>
      </c>
      <c r="AI2889" s="79" t="str">
        <f>IF(AH2889&lt;&gt;"",VLOOKUP(CONCATENATE(AG2889,AH2889),NIVELES!$B$676:$C$745,2,0),"")</f>
        <v>Acompañamiento Familiar</v>
      </c>
      <c r="AJ2889" s="78" t="s">
        <v>517</v>
      </c>
      <c r="AK2889" s="79" t="str">
        <f>+IF(AJ2889&lt;&gt;"",VLOOKUP(AJ2889,NIVELES!$A$816:$B$892,2,0),"")</f>
        <v>NO APLICA</v>
      </c>
      <c r="AL2889" s="78" t="s">
        <v>553</v>
      </c>
      <c r="AM2889" s="78">
        <v>510601</v>
      </c>
      <c r="AN2889" s="79" t="str">
        <f>IF(AM2889&lt;&gt;"",+VLOOKUP(AM2889,NIVELES!$A$1652:$B$2466,2,0),"")</f>
        <v>Aporte Patronal</v>
      </c>
      <c r="AO2889" s="87">
        <v>11453.59</v>
      </c>
      <c r="AP2889" s="88">
        <v>920.43</v>
      </c>
      <c r="AQ2889" s="88">
        <v>883.65</v>
      </c>
      <c r="AR2889" s="88">
        <v>954.48</v>
      </c>
      <c r="AS2889" s="88">
        <v>954.48</v>
      </c>
      <c r="AT2889" s="88">
        <v>954.48</v>
      </c>
      <c r="AU2889" s="88">
        <v>954.48</v>
      </c>
      <c r="AV2889" s="88">
        <v>954.48</v>
      </c>
      <c r="AW2889" s="88">
        <v>954.48</v>
      </c>
      <c r="AX2889" s="88">
        <v>954.48</v>
      </c>
      <c r="AY2889" s="88">
        <v>954.48</v>
      </c>
      <c r="AZ2889" s="88">
        <v>954.48</v>
      </c>
      <c r="BA2889" s="88">
        <v>1059.19</v>
      </c>
      <c r="BB2889" s="89">
        <f t="shared" si="179"/>
        <v>11453.589999999998</v>
      </c>
      <c r="BC2889" s="90" t="str">
        <f t="shared" si="178"/>
        <v>OK</v>
      </c>
      <c r="BD2889" s="91" t="str">
        <f t="shared" si="180"/>
        <v xml:space="preserve">                  </v>
      </c>
      <c r="BE2889" s="92">
        <f t="shared" ref="BE2889:BE2952" si="181">SUBTOTAL(9,R2889:AC2889)</f>
        <v>12</v>
      </c>
    </row>
    <row r="2890" spans="1:57" s="74" customFormat="1" ht="50.1" customHeight="1" x14ac:dyDescent="0.2">
      <c r="A2890" s="78" t="s">
        <v>55</v>
      </c>
      <c r="B2890" s="78" t="s">
        <v>61</v>
      </c>
      <c r="C2890" s="78" t="s">
        <v>620</v>
      </c>
      <c r="D2890" s="78" t="s">
        <v>792</v>
      </c>
      <c r="E2890" s="79" t="str">
        <f>+IF(C2890&lt;&gt;"",VLOOKUP(MID(C2890,18,5),NIVELES!$A$133:$B$213,2,0),"")</f>
        <v>GUAYAS</v>
      </c>
      <c r="F2890" s="80" t="s">
        <v>243</v>
      </c>
      <c r="G2890" s="81" t="str">
        <f>+IF(F2890&lt;&gt;"",VLOOKUP(F2890,NIVELES!$A$246:$C$464,3,0),"")</f>
        <v xml:space="preserve"> </v>
      </c>
      <c r="H2890" s="82" t="s">
        <v>1024</v>
      </c>
      <c r="I2890" s="78" t="s">
        <v>2189</v>
      </c>
      <c r="J2890" s="78" t="s">
        <v>2184</v>
      </c>
      <c r="K2890" s="78" t="s">
        <v>3096</v>
      </c>
      <c r="L2890" s="78" t="s">
        <v>3130</v>
      </c>
      <c r="M2890" s="78" t="s">
        <v>1791</v>
      </c>
      <c r="N2890" s="78" t="s">
        <v>3131</v>
      </c>
      <c r="O2890" s="78" t="s">
        <v>3124</v>
      </c>
      <c r="P2890" s="82">
        <v>12</v>
      </c>
      <c r="Q2890" s="78" t="s">
        <v>2896</v>
      </c>
      <c r="R2890" s="82">
        <v>1</v>
      </c>
      <c r="S2890" s="82">
        <v>1</v>
      </c>
      <c r="T2890" s="82">
        <v>1</v>
      </c>
      <c r="U2890" s="82">
        <v>1</v>
      </c>
      <c r="V2890" s="82">
        <v>1</v>
      </c>
      <c r="W2890" s="82">
        <v>1</v>
      </c>
      <c r="X2890" s="82">
        <v>1</v>
      </c>
      <c r="Y2890" s="82">
        <v>1</v>
      </c>
      <c r="Z2890" s="82">
        <v>1</v>
      </c>
      <c r="AA2890" s="82">
        <v>1</v>
      </c>
      <c r="AB2890" s="82">
        <v>1</v>
      </c>
      <c r="AC2890" s="82">
        <v>1</v>
      </c>
      <c r="AD2890" s="85" t="str">
        <f>IF(A2890&lt;&gt;"",IF(D2890="DIRECCIÓN_DE_TRANSFERENCIAS","280 0031",VLOOKUP(C2890,NIVELES!$A$14:$B$105,2,0)),"")</f>
        <v>280 5360</v>
      </c>
      <c r="AE2890" s="86" t="s">
        <v>322</v>
      </c>
      <c r="AF2890" s="86" t="s">
        <v>544</v>
      </c>
      <c r="AG2890" s="79" t="str">
        <f>+IF(AF2890&lt;&gt;"",VLOOKUP(AF2890,NIVELES!$A$666:$B$673,2,0),"")</f>
        <v>PROTECCIÓN_SOCIAL_A_LA_FAMILIA._ASEGURAMIENTO_NO_CONTRIBUTIVO_E_INCLUSIÓN_ECONÓMICA_Y_MOVILIDAD_SOCIAL</v>
      </c>
      <c r="AH2890" s="78" t="s">
        <v>513</v>
      </c>
      <c r="AI2890" s="79" t="str">
        <f>IF(AH2890&lt;&gt;"",VLOOKUP(CONCATENATE(AG2890,AH2890),NIVELES!$B$676:$C$745,2,0),"")</f>
        <v>Acompañamiento Familiar</v>
      </c>
      <c r="AJ2890" s="78" t="s">
        <v>517</v>
      </c>
      <c r="AK2890" s="79" t="str">
        <f>+IF(AJ2890&lt;&gt;"",VLOOKUP(AJ2890,NIVELES!$A$816:$B$892,2,0),"")</f>
        <v>NO APLICA</v>
      </c>
      <c r="AL2890" s="78" t="s">
        <v>553</v>
      </c>
      <c r="AM2890" s="78">
        <v>510602</v>
      </c>
      <c r="AN2890" s="79" t="str">
        <f>IF(AM2890&lt;&gt;"",+VLOOKUP(AM2890,NIVELES!$A$1652:$B$2466,2,0),"")</f>
        <v>Fondo de Reserva</v>
      </c>
      <c r="AO2890" s="87">
        <v>9890.83</v>
      </c>
      <c r="AP2890" s="88">
        <v>0</v>
      </c>
      <c r="AQ2890" s="88">
        <v>104.36</v>
      </c>
      <c r="AR2890" s="88">
        <v>824.24</v>
      </c>
      <c r="AS2890" s="88">
        <v>824.24</v>
      </c>
      <c r="AT2890" s="88">
        <v>824.24</v>
      </c>
      <c r="AU2890" s="88">
        <v>824.24</v>
      </c>
      <c r="AV2890" s="88">
        <v>824.24</v>
      </c>
      <c r="AW2890" s="88">
        <v>824.24</v>
      </c>
      <c r="AX2890" s="88">
        <v>824.24</v>
      </c>
      <c r="AY2890" s="88">
        <v>824.24</v>
      </c>
      <c r="AZ2890" s="88">
        <v>824.24</v>
      </c>
      <c r="BA2890" s="88">
        <v>2368.31</v>
      </c>
      <c r="BB2890" s="89">
        <f t="shared" si="179"/>
        <v>9890.8299999999981</v>
      </c>
      <c r="BC2890" s="90" t="str">
        <f t="shared" si="178"/>
        <v>OK</v>
      </c>
      <c r="BD2890" s="91" t="str">
        <f t="shared" si="180"/>
        <v xml:space="preserve">                  </v>
      </c>
      <c r="BE2890" s="92">
        <f t="shared" si="181"/>
        <v>12</v>
      </c>
    </row>
    <row r="2891" spans="1:57" s="74" customFormat="1" ht="50.1" customHeight="1" x14ac:dyDescent="0.2">
      <c r="A2891" s="78" t="s">
        <v>55</v>
      </c>
      <c r="B2891" s="78" t="s">
        <v>61</v>
      </c>
      <c r="C2891" s="78" t="s">
        <v>620</v>
      </c>
      <c r="D2891" s="78" t="s">
        <v>792</v>
      </c>
      <c r="E2891" s="79" t="str">
        <f>+IF(C2891&lt;&gt;"",VLOOKUP(MID(C2891,18,5),NIVELES!$A$133:$B$213,2,0),"")</f>
        <v>GUAYAS</v>
      </c>
      <c r="F2891" s="80" t="s">
        <v>243</v>
      </c>
      <c r="G2891" s="81" t="str">
        <f>+IF(F2891&lt;&gt;"",VLOOKUP(F2891,NIVELES!$A$246:$C$464,3,0),"")</f>
        <v xml:space="preserve"> </v>
      </c>
      <c r="H2891" s="82" t="s">
        <v>1024</v>
      </c>
      <c r="I2891" s="78" t="s">
        <v>2189</v>
      </c>
      <c r="J2891" s="78" t="s">
        <v>2184</v>
      </c>
      <c r="K2891" s="78" t="s">
        <v>3096</v>
      </c>
      <c r="L2891" s="78" t="s">
        <v>3130</v>
      </c>
      <c r="M2891" s="78" t="s">
        <v>1791</v>
      </c>
      <c r="N2891" s="78" t="s">
        <v>3131</v>
      </c>
      <c r="O2891" s="78" t="s">
        <v>3125</v>
      </c>
      <c r="P2891" s="82">
        <v>11</v>
      </c>
      <c r="Q2891" s="78" t="s">
        <v>3126</v>
      </c>
      <c r="R2891" s="82"/>
      <c r="S2891" s="82">
        <v>1</v>
      </c>
      <c r="T2891" s="82">
        <v>1</v>
      </c>
      <c r="U2891" s="82">
        <v>1</v>
      </c>
      <c r="V2891" s="82">
        <v>1</v>
      </c>
      <c r="W2891" s="82">
        <v>1</v>
      </c>
      <c r="X2891" s="82">
        <v>1</v>
      </c>
      <c r="Y2891" s="82">
        <v>1</v>
      </c>
      <c r="Z2891" s="82">
        <v>1</v>
      </c>
      <c r="AA2891" s="82">
        <v>1</v>
      </c>
      <c r="AB2891" s="82">
        <v>1</v>
      </c>
      <c r="AC2891" s="82">
        <v>1</v>
      </c>
      <c r="AD2891" s="85" t="str">
        <f>IF(A2891&lt;&gt;"",IF(D2891="DIRECCIÓN_DE_TRANSFERENCIAS","280 0031",VLOOKUP(C2891,NIVELES!$A$14:$B$105,2,0)),"")</f>
        <v>280 5360</v>
      </c>
      <c r="AE2891" s="86" t="s">
        <v>322</v>
      </c>
      <c r="AF2891" s="86" t="s">
        <v>544</v>
      </c>
      <c r="AG2891" s="79" t="str">
        <f>+IF(AF2891&lt;&gt;"",VLOOKUP(AF2891,NIVELES!$A$666:$B$673,2,0),"")</f>
        <v>PROTECCIÓN_SOCIAL_A_LA_FAMILIA._ASEGURAMIENTO_NO_CONTRIBUTIVO_E_INCLUSIÓN_ECONÓMICA_Y_MOVILIDAD_SOCIAL</v>
      </c>
      <c r="AH2891" s="78" t="s">
        <v>513</v>
      </c>
      <c r="AI2891" s="79" t="str">
        <f>IF(AH2891&lt;&gt;"",VLOOKUP(CONCATENATE(AG2891,AH2891),NIVELES!$B$676:$C$745,2,0),"")</f>
        <v>Acompañamiento Familiar</v>
      </c>
      <c r="AJ2891" s="78" t="s">
        <v>517</v>
      </c>
      <c r="AK2891" s="79" t="str">
        <f>+IF(AJ2891&lt;&gt;"",VLOOKUP(AJ2891,NIVELES!$A$816:$B$892,2,0),"")</f>
        <v>NO APLICA</v>
      </c>
      <c r="AL2891" s="78" t="s">
        <v>554</v>
      </c>
      <c r="AM2891" s="78">
        <v>530301</v>
      </c>
      <c r="AN2891" s="79" t="str">
        <f>IF(AM2891&lt;&gt;"",+VLOOKUP(AM2891,NIVELES!$A$1652:$B$2466,2,0),"")</f>
        <v>Pasajes al Interior</v>
      </c>
      <c r="AO2891" s="87">
        <v>600</v>
      </c>
      <c r="AP2891" s="88">
        <v>0</v>
      </c>
      <c r="AQ2891" s="88">
        <v>0</v>
      </c>
      <c r="AR2891" s="88">
        <v>0</v>
      </c>
      <c r="AS2891" s="88">
        <v>150</v>
      </c>
      <c r="AT2891" s="88">
        <v>0</v>
      </c>
      <c r="AU2891" s="88">
        <v>150</v>
      </c>
      <c r="AV2891" s="88">
        <v>0</v>
      </c>
      <c r="AW2891" s="88">
        <v>150</v>
      </c>
      <c r="AX2891" s="88">
        <v>0</v>
      </c>
      <c r="AY2891" s="88">
        <v>150</v>
      </c>
      <c r="AZ2891" s="88">
        <v>0</v>
      </c>
      <c r="BA2891" s="88">
        <v>0</v>
      </c>
      <c r="BB2891" s="89">
        <f t="shared" si="179"/>
        <v>600</v>
      </c>
      <c r="BC2891" s="90" t="str">
        <f t="shared" si="178"/>
        <v>OK</v>
      </c>
      <c r="BD2891" s="91" t="str">
        <f t="shared" si="180"/>
        <v xml:space="preserve">                  </v>
      </c>
      <c r="BE2891" s="92">
        <f t="shared" si="181"/>
        <v>11</v>
      </c>
    </row>
    <row r="2892" spans="1:57" s="74" customFormat="1" ht="50.1" customHeight="1" x14ac:dyDescent="0.2">
      <c r="A2892" s="78" t="s">
        <v>55</v>
      </c>
      <c r="B2892" s="78" t="s">
        <v>61</v>
      </c>
      <c r="C2892" s="78" t="s">
        <v>620</v>
      </c>
      <c r="D2892" s="78" t="s">
        <v>792</v>
      </c>
      <c r="E2892" s="79" t="str">
        <f>+IF(C2892&lt;&gt;"",VLOOKUP(MID(C2892,18,5),NIVELES!$A$133:$B$213,2,0),"")</f>
        <v>GUAYAS</v>
      </c>
      <c r="F2892" s="80" t="s">
        <v>243</v>
      </c>
      <c r="G2892" s="81" t="str">
        <f>+IF(F2892&lt;&gt;"",VLOOKUP(F2892,NIVELES!$A$246:$C$464,3,0),"")</f>
        <v xml:space="preserve"> </v>
      </c>
      <c r="H2892" s="82" t="s">
        <v>1024</v>
      </c>
      <c r="I2892" s="78" t="s">
        <v>2189</v>
      </c>
      <c r="J2892" s="78" t="s">
        <v>2184</v>
      </c>
      <c r="K2892" s="78" t="s">
        <v>3096</v>
      </c>
      <c r="L2892" s="78" t="s">
        <v>3130</v>
      </c>
      <c r="M2892" s="78" t="s">
        <v>1791</v>
      </c>
      <c r="N2892" s="78" t="s">
        <v>3131</v>
      </c>
      <c r="O2892" s="78" t="s">
        <v>3125</v>
      </c>
      <c r="P2892" s="82">
        <v>11</v>
      </c>
      <c r="Q2892" s="78" t="s">
        <v>3126</v>
      </c>
      <c r="R2892" s="82"/>
      <c r="S2892" s="82">
        <v>1</v>
      </c>
      <c r="T2892" s="82">
        <v>1</v>
      </c>
      <c r="U2892" s="82">
        <v>1</v>
      </c>
      <c r="V2892" s="82">
        <v>1</v>
      </c>
      <c r="W2892" s="82">
        <v>1</v>
      </c>
      <c r="X2892" s="82">
        <v>1</v>
      </c>
      <c r="Y2892" s="82">
        <v>1</v>
      </c>
      <c r="Z2892" s="82">
        <v>1</v>
      </c>
      <c r="AA2892" s="82">
        <v>1</v>
      </c>
      <c r="AB2892" s="82">
        <v>1</v>
      </c>
      <c r="AC2892" s="82">
        <v>1</v>
      </c>
      <c r="AD2892" s="85" t="str">
        <f>IF(A2892&lt;&gt;"",IF(D2892="DIRECCIÓN_DE_TRANSFERENCIAS","280 0031",VLOOKUP(C2892,NIVELES!$A$14:$B$105,2,0)),"")</f>
        <v>280 5360</v>
      </c>
      <c r="AE2892" s="86" t="s">
        <v>322</v>
      </c>
      <c r="AF2892" s="86" t="s">
        <v>544</v>
      </c>
      <c r="AG2892" s="79" t="str">
        <f>+IF(AF2892&lt;&gt;"",VLOOKUP(AF2892,NIVELES!$A$666:$B$673,2,0),"")</f>
        <v>PROTECCIÓN_SOCIAL_A_LA_FAMILIA._ASEGURAMIENTO_NO_CONTRIBUTIVO_E_INCLUSIÓN_ECONÓMICA_Y_MOVILIDAD_SOCIAL</v>
      </c>
      <c r="AH2892" s="78" t="s">
        <v>513</v>
      </c>
      <c r="AI2892" s="79" t="str">
        <f>IF(AH2892&lt;&gt;"",VLOOKUP(CONCATENATE(AG2892,AH2892),NIVELES!$B$676:$C$745,2,0),"")</f>
        <v>Acompañamiento Familiar</v>
      </c>
      <c r="AJ2892" s="78" t="s">
        <v>517</v>
      </c>
      <c r="AK2892" s="79" t="str">
        <f>+IF(AJ2892&lt;&gt;"",VLOOKUP(AJ2892,NIVELES!$A$816:$B$892,2,0),"")</f>
        <v>NO APLICA</v>
      </c>
      <c r="AL2892" s="78" t="s">
        <v>554</v>
      </c>
      <c r="AM2892" s="78">
        <v>530303</v>
      </c>
      <c r="AN2892" s="79" t="str">
        <f>IF(AM2892&lt;&gt;"",+VLOOKUP(AM2892,NIVELES!$A$1652:$B$2466,2,0),"")</f>
        <v>Viáticos y Subsistencias en el Interior</v>
      </c>
      <c r="AO2892" s="87">
        <v>1000</v>
      </c>
      <c r="AP2892" s="88">
        <v>0</v>
      </c>
      <c r="AQ2892" s="88">
        <v>0</v>
      </c>
      <c r="AR2892" s="88">
        <v>0</v>
      </c>
      <c r="AS2892" s="88">
        <v>250</v>
      </c>
      <c r="AT2892" s="88">
        <v>0</v>
      </c>
      <c r="AU2892" s="88">
        <v>0</v>
      </c>
      <c r="AV2892" s="88">
        <v>0</v>
      </c>
      <c r="AW2892" s="88">
        <v>250</v>
      </c>
      <c r="AX2892" s="88">
        <v>0</v>
      </c>
      <c r="AY2892" s="88">
        <v>500</v>
      </c>
      <c r="AZ2892" s="88">
        <v>0</v>
      </c>
      <c r="BA2892" s="88">
        <v>0</v>
      </c>
      <c r="BB2892" s="89">
        <f t="shared" si="179"/>
        <v>1000</v>
      </c>
      <c r="BC2892" s="90" t="str">
        <f t="shared" si="178"/>
        <v>OK</v>
      </c>
      <c r="BD2892" s="91" t="str">
        <f t="shared" si="180"/>
        <v xml:space="preserve">                  </v>
      </c>
      <c r="BE2892" s="92">
        <f t="shared" si="181"/>
        <v>11</v>
      </c>
    </row>
    <row r="2893" spans="1:57" s="74" customFormat="1" ht="50.1" customHeight="1" x14ac:dyDescent="0.2">
      <c r="A2893" s="78" t="s">
        <v>55</v>
      </c>
      <c r="B2893" s="78" t="s">
        <v>61</v>
      </c>
      <c r="C2893" s="78" t="s">
        <v>620</v>
      </c>
      <c r="D2893" s="78" t="s">
        <v>792</v>
      </c>
      <c r="E2893" s="79" t="str">
        <f>+IF(C2893&lt;&gt;"",VLOOKUP(MID(C2893,18,5),NIVELES!$A$133:$B$213,2,0),"")</f>
        <v>GUAYAS</v>
      </c>
      <c r="F2893" s="80" t="s">
        <v>243</v>
      </c>
      <c r="G2893" s="81" t="str">
        <f>+IF(F2893&lt;&gt;"",VLOOKUP(F2893,NIVELES!$A$246:$C$464,3,0),"")</f>
        <v xml:space="preserve"> </v>
      </c>
      <c r="H2893" s="82" t="s">
        <v>1024</v>
      </c>
      <c r="I2893" s="78" t="s">
        <v>2189</v>
      </c>
      <c r="J2893" s="78" t="s">
        <v>2184</v>
      </c>
      <c r="K2893" s="78" t="s">
        <v>3096</v>
      </c>
      <c r="L2893" s="78" t="s">
        <v>3130</v>
      </c>
      <c r="M2893" s="78" t="s">
        <v>1791</v>
      </c>
      <c r="N2893" s="78" t="s">
        <v>3131</v>
      </c>
      <c r="O2893" s="78" t="s">
        <v>3125</v>
      </c>
      <c r="P2893" s="82">
        <v>11</v>
      </c>
      <c r="Q2893" s="78" t="s">
        <v>3126</v>
      </c>
      <c r="R2893" s="82"/>
      <c r="S2893" s="82">
        <v>1</v>
      </c>
      <c r="T2893" s="82">
        <v>1</v>
      </c>
      <c r="U2893" s="82">
        <v>1</v>
      </c>
      <c r="V2893" s="82">
        <v>1</v>
      </c>
      <c r="W2893" s="82">
        <v>1</v>
      </c>
      <c r="X2893" s="82">
        <v>1</v>
      </c>
      <c r="Y2893" s="82">
        <v>1</v>
      </c>
      <c r="Z2893" s="82">
        <v>1</v>
      </c>
      <c r="AA2893" s="82">
        <v>1</v>
      </c>
      <c r="AB2893" s="82">
        <v>1</v>
      </c>
      <c r="AC2893" s="82">
        <v>1</v>
      </c>
      <c r="AD2893" s="85" t="str">
        <f>IF(A2893&lt;&gt;"",IF(D2893="DIRECCIÓN_DE_TRANSFERENCIAS","280 0031",VLOOKUP(C2893,NIVELES!$A$14:$B$105,2,0)),"")</f>
        <v>280 5360</v>
      </c>
      <c r="AE2893" s="86" t="s">
        <v>322</v>
      </c>
      <c r="AF2893" s="86" t="s">
        <v>544</v>
      </c>
      <c r="AG2893" s="79" t="str">
        <f>+IF(AF2893&lt;&gt;"",VLOOKUP(AF2893,NIVELES!$A$666:$B$673,2,0),"")</f>
        <v>PROTECCIÓN_SOCIAL_A_LA_FAMILIA._ASEGURAMIENTO_NO_CONTRIBUTIVO_E_INCLUSIÓN_ECONÓMICA_Y_MOVILIDAD_SOCIAL</v>
      </c>
      <c r="AH2893" s="78" t="s">
        <v>513</v>
      </c>
      <c r="AI2893" s="79" t="str">
        <f>IF(AH2893&lt;&gt;"",VLOOKUP(CONCATENATE(AG2893,AH2893),NIVELES!$B$676:$C$745,2,0),"")</f>
        <v>Acompañamiento Familiar</v>
      </c>
      <c r="AJ2893" s="78" t="s">
        <v>517</v>
      </c>
      <c r="AK2893" s="79" t="str">
        <f>+IF(AJ2893&lt;&gt;"",VLOOKUP(AJ2893,NIVELES!$A$816:$B$892,2,0),"")</f>
        <v>NO APLICA</v>
      </c>
      <c r="AL2893" s="78" t="s">
        <v>554</v>
      </c>
      <c r="AM2893" s="78">
        <v>530505</v>
      </c>
      <c r="AN2893" s="79" t="str">
        <f>IF(AM2893&lt;&gt;"",+VLOOKUP(AM2893,NIVELES!$A$1652:$B$2466,2,0),"")</f>
        <v>Vehículos (Arrendamiento)</v>
      </c>
      <c r="AO2893" s="87">
        <v>21092.84</v>
      </c>
      <c r="AP2893" s="88">
        <v>0</v>
      </c>
      <c r="AQ2893" s="88">
        <v>0</v>
      </c>
      <c r="AR2893" s="88">
        <v>0</v>
      </c>
      <c r="AS2893" s="88">
        <v>3515.48</v>
      </c>
      <c r="AT2893" s="88">
        <v>3515.48</v>
      </c>
      <c r="AU2893" s="88">
        <v>3515.48</v>
      </c>
      <c r="AV2893" s="88">
        <v>3515.48</v>
      </c>
      <c r="AW2893" s="88">
        <v>3515.48</v>
      </c>
      <c r="AX2893" s="88">
        <v>3515.44</v>
      </c>
      <c r="AY2893" s="88">
        <v>0</v>
      </c>
      <c r="AZ2893" s="88">
        <v>0</v>
      </c>
      <c r="BA2893" s="88">
        <v>0</v>
      </c>
      <c r="BB2893" s="89">
        <f t="shared" si="179"/>
        <v>21092.84</v>
      </c>
      <c r="BC2893" s="90" t="str">
        <f t="shared" si="178"/>
        <v>OK</v>
      </c>
      <c r="BD2893" s="91" t="str">
        <f t="shared" si="180"/>
        <v xml:space="preserve">                  </v>
      </c>
      <c r="BE2893" s="92">
        <f t="shared" si="181"/>
        <v>11</v>
      </c>
    </row>
    <row r="2894" spans="1:57" s="74" customFormat="1" ht="50.1" customHeight="1" x14ac:dyDescent="0.2">
      <c r="A2894" s="78" t="s">
        <v>55</v>
      </c>
      <c r="B2894" s="78" t="s">
        <v>61</v>
      </c>
      <c r="C2894" s="78" t="s">
        <v>620</v>
      </c>
      <c r="D2894" s="78" t="s">
        <v>792</v>
      </c>
      <c r="E2894" s="79" t="str">
        <f>+IF(C2894&lt;&gt;"",VLOOKUP(MID(C2894,18,5),NIVELES!$A$133:$B$213,2,0),"")</f>
        <v>GUAYAS</v>
      </c>
      <c r="F2894" s="80" t="s">
        <v>243</v>
      </c>
      <c r="G2894" s="81" t="str">
        <f>+IF(F2894&lt;&gt;"",VLOOKUP(F2894,NIVELES!$A$246:$C$464,3,0),"")</f>
        <v xml:space="preserve"> </v>
      </c>
      <c r="H2894" s="82" t="s">
        <v>1024</v>
      </c>
      <c r="I2894" s="78" t="s">
        <v>2189</v>
      </c>
      <c r="J2894" s="78" t="s">
        <v>2184</v>
      </c>
      <c r="K2894" s="78" t="s">
        <v>3096</v>
      </c>
      <c r="L2894" s="78" t="s">
        <v>3130</v>
      </c>
      <c r="M2894" s="78" t="s">
        <v>1791</v>
      </c>
      <c r="N2894" s="78" t="s">
        <v>3131</v>
      </c>
      <c r="O2894" s="78" t="s">
        <v>3125</v>
      </c>
      <c r="P2894" s="82">
        <v>1</v>
      </c>
      <c r="Q2894" s="78" t="s">
        <v>3126</v>
      </c>
      <c r="R2894" s="82"/>
      <c r="S2894" s="82"/>
      <c r="T2894" s="82">
        <v>1</v>
      </c>
      <c r="U2894" s="82"/>
      <c r="V2894" s="82"/>
      <c r="W2894" s="82"/>
      <c r="X2894" s="82"/>
      <c r="Y2894" s="82"/>
      <c r="Z2894" s="82"/>
      <c r="AA2894" s="82"/>
      <c r="AB2894" s="82"/>
      <c r="AC2894" s="82"/>
      <c r="AD2894" s="85" t="str">
        <f>IF(A2894&lt;&gt;"",IF(D2894="DIRECCIÓN_DE_TRANSFERENCIAS","280 0031",VLOOKUP(C2894,NIVELES!$A$14:$B$105,2,0)),"")</f>
        <v>280 5360</v>
      </c>
      <c r="AE2894" s="86" t="s">
        <v>322</v>
      </c>
      <c r="AF2894" s="86" t="s">
        <v>544</v>
      </c>
      <c r="AG2894" s="79" t="str">
        <f>+IF(AF2894&lt;&gt;"",VLOOKUP(AF2894,NIVELES!$A$666:$B$673,2,0),"")</f>
        <v>PROTECCIÓN_SOCIAL_A_LA_FAMILIA._ASEGURAMIENTO_NO_CONTRIBUTIVO_E_INCLUSIÓN_ECONÓMICA_Y_MOVILIDAD_SOCIAL</v>
      </c>
      <c r="AH2894" s="78" t="s">
        <v>513</v>
      </c>
      <c r="AI2894" s="79" t="str">
        <f>IF(AH2894&lt;&gt;"",VLOOKUP(CONCATENATE(AG2894,AH2894),NIVELES!$B$676:$C$745,2,0),"")</f>
        <v>Acompañamiento Familiar</v>
      </c>
      <c r="AJ2894" s="78" t="s">
        <v>517</v>
      </c>
      <c r="AK2894" s="79" t="str">
        <f>+IF(AJ2894&lt;&gt;"",VLOOKUP(AJ2894,NIVELES!$A$816:$B$892,2,0),"")</f>
        <v>NO APLICA</v>
      </c>
      <c r="AL2894" s="78" t="s">
        <v>554</v>
      </c>
      <c r="AM2894" s="78">
        <v>530802</v>
      </c>
      <c r="AN2894" s="79" t="str">
        <f>IF(AM2894&lt;&gt;"",+VLOOKUP(AM2894,NIVELES!$A$1652:$B$2466,2,0),"")</f>
        <v>Vestuario, Lencería, Prendas de Protección; y, Accesorios para Uniformes Militares y Policiales; y, Carpas</v>
      </c>
      <c r="AO2894" s="87">
        <v>0</v>
      </c>
      <c r="AP2894" s="88">
        <v>0</v>
      </c>
      <c r="AQ2894" s="88">
        <v>0</v>
      </c>
      <c r="AR2894" s="88">
        <v>0</v>
      </c>
      <c r="AS2894" s="88">
        <v>0</v>
      </c>
      <c r="AT2894" s="88">
        <v>0</v>
      </c>
      <c r="AU2894" s="88">
        <v>0</v>
      </c>
      <c r="AV2894" s="88">
        <v>0</v>
      </c>
      <c r="AW2894" s="88">
        <v>0</v>
      </c>
      <c r="AX2894" s="88">
        <v>0</v>
      </c>
      <c r="AY2894" s="88">
        <v>0</v>
      </c>
      <c r="AZ2894" s="88">
        <v>0</v>
      </c>
      <c r="BA2894" s="88">
        <v>0</v>
      </c>
      <c r="BB2894" s="89">
        <f t="shared" si="179"/>
        <v>0</v>
      </c>
      <c r="BC2894" s="90" t="str">
        <f t="shared" si="178"/>
        <v>OK</v>
      </c>
      <c r="BD2894" s="91" t="str">
        <f t="shared" si="180"/>
        <v xml:space="preserve">                  </v>
      </c>
      <c r="BE2894" s="92">
        <f t="shared" si="181"/>
        <v>1</v>
      </c>
    </row>
    <row r="2895" spans="1:57" s="74" customFormat="1" ht="50.1" customHeight="1" x14ac:dyDescent="0.2">
      <c r="A2895" s="78" t="s">
        <v>55</v>
      </c>
      <c r="B2895" s="78" t="s">
        <v>61</v>
      </c>
      <c r="C2895" s="78" t="s">
        <v>620</v>
      </c>
      <c r="D2895" s="78" t="s">
        <v>792</v>
      </c>
      <c r="E2895" s="79" t="str">
        <f>+IF(C2895&lt;&gt;"",VLOOKUP(MID(C2895,18,5),NIVELES!$A$133:$B$213,2,0),"")</f>
        <v>GUAYAS</v>
      </c>
      <c r="F2895" s="80" t="s">
        <v>243</v>
      </c>
      <c r="G2895" s="81" t="str">
        <f>+IF(F2895&lt;&gt;"",VLOOKUP(F2895,NIVELES!$A$246:$C$464,3,0),"")</f>
        <v xml:space="preserve"> </v>
      </c>
      <c r="H2895" s="82" t="s">
        <v>1024</v>
      </c>
      <c r="I2895" s="78" t="s">
        <v>2189</v>
      </c>
      <c r="J2895" s="78" t="s">
        <v>2184</v>
      </c>
      <c r="K2895" s="78" t="s">
        <v>3096</v>
      </c>
      <c r="L2895" s="78" t="s">
        <v>3130</v>
      </c>
      <c r="M2895" s="78" t="s">
        <v>1791</v>
      </c>
      <c r="N2895" s="78" t="s">
        <v>3131</v>
      </c>
      <c r="O2895" s="78" t="s">
        <v>3125</v>
      </c>
      <c r="P2895" s="82">
        <v>1</v>
      </c>
      <c r="Q2895" s="78" t="s">
        <v>3126</v>
      </c>
      <c r="R2895" s="82"/>
      <c r="S2895" s="82"/>
      <c r="T2895" s="82">
        <v>1</v>
      </c>
      <c r="U2895" s="82"/>
      <c r="V2895" s="82"/>
      <c r="W2895" s="82"/>
      <c r="X2895" s="82"/>
      <c r="Y2895" s="82"/>
      <c r="Z2895" s="82"/>
      <c r="AA2895" s="82"/>
      <c r="AB2895" s="82"/>
      <c r="AC2895" s="82"/>
      <c r="AD2895" s="85" t="str">
        <f>IF(A2895&lt;&gt;"",IF(D2895="DIRECCIÓN_DE_TRANSFERENCIAS","280 0031",VLOOKUP(C2895,NIVELES!$A$14:$B$105,2,0)),"")</f>
        <v>280 5360</v>
      </c>
      <c r="AE2895" s="86" t="s">
        <v>322</v>
      </c>
      <c r="AF2895" s="86" t="s">
        <v>544</v>
      </c>
      <c r="AG2895" s="79" t="str">
        <f>+IF(AF2895&lt;&gt;"",VLOOKUP(AF2895,NIVELES!$A$666:$B$673,2,0),"")</f>
        <v>PROTECCIÓN_SOCIAL_A_LA_FAMILIA._ASEGURAMIENTO_NO_CONTRIBUTIVO_E_INCLUSIÓN_ECONÓMICA_Y_MOVILIDAD_SOCIAL</v>
      </c>
      <c r="AH2895" s="78" t="s">
        <v>513</v>
      </c>
      <c r="AI2895" s="79" t="str">
        <f>IF(AH2895&lt;&gt;"",VLOOKUP(CONCATENATE(AG2895,AH2895),NIVELES!$B$676:$C$745,2,0),"")</f>
        <v>Acompañamiento Familiar</v>
      </c>
      <c r="AJ2895" s="78" t="s">
        <v>517</v>
      </c>
      <c r="AK2895" s="79" t="str">
        <f>+IF(AJ2895&lt;&gt;"",VLOOKUP(AJ2895,NIVELES!$A$816:$B$892,2,0),"")</f>
        <v>NO APLICA</v>
      </c>
      <c r="AL2895" s="78" t="s">
        <v>554</v>
      </c>
      <c r="AM2895" s="78">
        <v>530804</v>
      </c>
      <c r="AN2895" s="79" t="str">
        <f>IF(AM2895&lt;&gt;"",+VLOOKUP(AM2895,NIVELES!$A$1652:$B$2466,2,0),"")</f>
        <v>Materiales de Oficina</v>
      </c>
      <c r="AO2895" s="87">
        <v>1400</v>
      </c>
      <c r="AP2895" s="88"/>
      <c r="AQ2895" s="88"/>
      <c r="AR2895" s="88">
        <v>0</v>
      </c>
      <c r="AS2895" s="88">
        <v>700</v>
      </c>
      <c r="AT2895" s="88">
        <v>0</v>
      </c>
      <c r="AU2895" s="88">
        <v>0</v>
      </c>
      <c r="AV2895" s="88">
        <v>700</v>
      </c>
      <c r="AW2895" s="88">
        <v>0</v>
      </c>
      <c r="AX2895" s="88">
        <v>0</v>
      </c>
      <c r="AY2895" s="88">
        <v>0</v>
      </c>
      <c r="AZ2895" s="88">
        <v>0</v>
      </c>
      <c r="BA2895" s="88">
        <v>0</v>
      </c>
      <c r="BB2895" s="89">
        <f t="shared" si="179"/>
        <v>1400</v>
      </c>
      <c r="BC2895" s="90" t="str">
        <f t="shared" si="178"/>
        <v>OK</v>
      </c>
      <c r="BD2895" s="91" t="str">
        <f t="shared" si="180"/>
        <v xml:space="preserve">                  </v>
      </c>
      <c r="BE2895" s="92">
        <f t="shared" si="181"/>
        <v>1</v>
      </c>
    </row>
    <row r="2896" spans="1:57" s="74" customFormat="1" ht="50.1" customHeight="1" x14ac:dyDescent="0.2">
      <c r="A2896" s="78" t="s">
        <v>55</v>
      </c>
      <c r="B2896" s="78" t="s">
        <v>61</v>
      </c>
      <c r="C2896" s="78" t="s">
        <v>620</v>
      </c>
      <c r="D2896" s="78" t="s">
        <v>606</v>
      </c>
      <c r="E2896" s="79" t="str">
        <f>+IF(C2896&lt;&gt;"",VLOOKUP(MID(C2896,18,5),NIVELES!$A$133:$B$213,2,0),"")</f>
        <v>GUAYAS</v>
      </c>
      <c r="F2896" s="80" t="s">
        <v>243</v>
      </c>
      <c r="G2896" s="81" t="str">
        <f>+IF(F2896&lt;&gt;"",VLOOKUP(F2896,NIVELES!$A$246:$C$464,3,0),"")</f>
        <v xml:space="preserve"> </v>
      </c>
      <c r="H2896" s="82" t="s">
        <v>1024</v>
      </c>
      <c r="I2896" s="78" t="s">
        <v>2188</v>
      </c>
      <c r="J2896" s="78" t="s">
        <v>2184</v>
      </c>
      <c r="K2896" s="78" t="s">
        <v>3096</v>
      </c>
      <c r="L2896" s="78" t="s">
        <v>3132</v>
      </c>
      <c r="M2896" s="78" t="s">
        <v>1791</v>
      </c>
      <c r="N2896" s="78" t="s">
        <v>3133</v>
      </c>
      <c r="O2896" s="78" t="s">
        <v>3124</v>
      </c>
      <c r="P2896" s="82">
        <v>12</v>
      </c>
      <c r="Q2896" s="78" t="s">
        <v>2896</v>
      </c>
      <c r="R2896" s="82">
        <v>1</v>
      </c>
      <c r="S2896" s="82">
        <v>1</v>
      </c>
      <c r="T2896" s="82">
        <v>1</v>
      </c>
      <c r="U2896" s="82">
        <v>1</v>
      </c>
      <c r="V2896" s="82">
        <v>1</v>
      </c>
      <c r="W2896" s="82">
        <v>1</v>
      </c>
      <c r="X2896" s="82">
        <v>1</v>
      </c>
      <c r="Y2896" s="82">
        <v>1</v>
      </c>
      <c r="Z2896" s="82">
        <v>1</v>
      </c>
      <c r="AA2896" s="82">
        <v>1</v>
      </c>
      <c r="AB2896" s="82">
        <v>1</v>
      </c>
      <c r="AC2896" s="82">
        <v>1</v>
      </c>
      <c r="AD2896" s="85" t="str">
        <f>IF(A2896&lt;&gt;"",IF(D2896="DIRECCIÓN_DE_TRANSFERENCIAS","280 0031",VLOOKUP(C2896,NIVELES!$A$14:$B$105,2,0)),"")</f>
        <v>280 5360</v>
      </c>
      <c r="AE2896" s="86" t="s">
        <v>322</v>
      </c>
      <c r="AF2896" s="86" t="s">
        <v>544</v>
      </c>
      <c r="AG2896" s="79" t="str">
        <f>+IF(AF2896&lt;&gt;"",VLOOKUP(AF2896,NIVELES!$A$666:$B$673,2,0),"")</f>
        <v>PROTECCIÓN_SOCIAL_A_LA_FAMILIA._ASEGURAMIENTO_NO_CONTRIBUTIVO_E_INCLUSIÓN_ECONÓMICA_Y_MOVILIDAD_SOCIAL</v>
      </c>
      <c r="AH2896" s="78" t="s">
        <v>514</v>
      </c>
      <c r="AI2896" s="79" t="str">
        <f>IF(AH2896&lt;&gt;"",VLOOKUP(CONCATENATE(AG2896,AH2896),NIVELES!$B$676:$C$745,2,0),"")</f>
        <v>Inclusión Económica Y Movilidad Social</v>
      </c>
      <c r="AJ2896" s="78" t="s">
        <v>517</v>
      </c>
      <c r="AK2896" s="79" t="str">
        <f>+IF(AJ2896&lt;&gt;"",VLOOKUP(AJ2896,NIVELES!$A$816:$B$892,2,0),"")</f>
        <v>NO APLICA</v>
      </c>
      <c r="AL2896" s="78" t="s">
        <v>553</v>
      </c>
      <c r="AM2896" s="78">
        <v>510203</v>
      </c>
      <c r="AN2896" s="79" t="str">
        <f>IF(AM2896&lt;&gt;"",+VLOOKUP(AM2896,NIVELES!$A$1652:$B$2466,2,0),"")</f>
        <v>Decimotercer Sueldo</v>
      </c>
      <c r="AO2896" s="87">
        <v>3344</v>
      </c>
      <c r="AP2896" s="88">
        <v>0</v>
      </c>
      <c r="AQ2896" s="88">
        <v>0</v>
      </c>
      <c r="AR2896" s="88">
        <v>278.68</v>
      </c>
      <c r="AS2896" s="88">
        <v>278.68</v>
      </c>
      <c r="AT2896" s="88">
        <v>278.68</v>
      </c>
      <c r="AU2896" s="88">
        <v>278.68</v>
      </c>
      <c r="AV2896" s="88">
        <v>278.68</v>
      </c>
      <c r="AW2896" s="88">
        <v>278.68</v>
      </c>
      <c r="AX2896" s="88">
        <v>278.68</v>
      </c>
      <c r="AY2896" s="88">
        <v>278.68</v>
      </c>
      <c r="AZ2896" s="88">
        <v>278.68</v>
      </c>
      <c r="BA2896" s="88">
        <v>835.88</v>
      </c>
      <c r="BB2896" s="89">
        <f t="shared" si="179"/>
        <v>3344</v>
      </c>
      <c r="BC2896" s="90" t="str">
        <f t="shared" si="178"/>
        <v>OK</v>
      </c>
      <c r="BD2896" s="91" t="str">
        <f t="shared" si="180"/>
        <v xml:space="preserve">                  </v>
      </c>
      <c r="BE2896" s="92">
        <f t="shared" si="181"/>
        <v>12</v>
      </c>
    </row>
    <row r="2897" spans="1:57" s="74" customFormat="1" ht="50.1" customHeight="1" x14ac:dyDescent="0.2">
      <c r="A2897" s="78" t="s">
        <v>55</v>
      </c>
      <c r="B2897" s="78" t="s">
        <v>61</v>
      </c>
      <c r="C2897" s="78" t="s">
        <v>620</v>
      </c>
      <c r="D2897" s="78" t="s">
        <v>606</v>
      </c>
      <c r="E2897" s="79" t="str">
        <f>+IF(C2897&lt;&gt;"",VLOOKUP(MID(C2897,18,5),NIVELES!$A$133:$B$213,2,0),"")</f>
        <v>GUAYAS</v>
      </c>
      <c r="F2897" s="80" t="s">
        <v>243</v>
      </c>
      <c r="G2897" s="81" t="str">
        <f>+IF(F2897&lt;&gt;"",VLOOKUP(F2897,NIVELES!$A$246:$C$464,3,0),"")</f>
        <v xml:space="preserve"> </v>
      </c>
      <c r="H2897" s="82" t="s">
        <v>1024</v>
      </c>
      <c r="I2897" s="78" t="s">
        <v>2188</v>
      </c>
      <c r="J2897" s="78" t="s">
        <v>2184</v>
      </c>
      <c r="K2897" s="78" t="s">
        <v>3096</v>
      </c>
      <c r="L2897" s="78" t="s">
        <v>3132</v>
      </c>
      <c r="M2897" s="78" t="s">
        <v>1791</v>
      </c>
      <c r="N2897" s="78" t="s">
        <v>3133</v>
      </c>
      <c r="O2897" s="78" t="s">
        <v>3124</v>
      </c>
      <c r="P2897" s="82">
        <v>12</v>
      </c>
      <c r="Q2897" s="78" t="s">
        <v>2896</v>
      </c>
      <c r="R2897" s="82">
        <v>1</v>
      </c>
      <c r="S2897" s="82">
        <v>1</v>
      </c>
      <c r="T2897" s="82">
        <v>1</v>
      </c>
      <c r="U2897" s="82">
        <v>1</v>
      </c>
      <c r="V2897" s="82">
        <v>1</v>
      </c>
      <c r="W2897" s="82">
        <v>1</v>
      </c>
      <c r="X2897" s="82">
        <v>1</v>
      </c>
      <c r="Y2897" s="82">
        <v>1</v>
      </c>
      <c r="Z2897" s="82">
        <v>1</v>
      </c>
      <c r="AA2897" s="82">
        <v>1</v>
      </c>
      <c r="AB2897" s="82">
        <v>1</v>
      </c>
      <c r="AC2897" s="82">
        <v>1</v>
      </c>
      <c r="AD2897" s="85" t="str">
        <f>IF(A2897&lt;&gt;"",IF(D2897="DIRECCIÓN_DE_TRANSFERENCIAS","280 0031",VLOOKUP(C2897,NIVELES!$A$14:$B$105,2,0)),"")</f>
        <v>280 5360</v>
      </c>
      <c r="AE2897" s="86" t="s">
        <v>322</v>
      </c>
      <c r="AF2897" s="86" t="s">
        <v>544</v>
      </c>
      <c r="AG2897" s="79" t="str">
        <f>+IF(AF2897&lt;&gt;"",VLOOKUP(AF2897,NIVELES!$A$666:$B$673,2,0),"")</f>
        <v>PROTECCIÓN_SOCIAL_A_LA_FAMILIA._ASEGURAMIENTO_NO_CONTRIBUTIVO_E_INCLUSIÓN_ECONÓMICA_Y_MOVILIDAD_SOCIAL</v>
      </c>
      <c r="AH2897" s="78" t="s">
        <v>514</v>
      </c>
      <c r="AI2897" s="79" t="str">
        <f>IF(AH2897&lt;&gt;"",VLOOKUP(CONCATENATE(AG2897,AH2897),NIVELES!$B$676:$C$745,2,0),"")</f>
        <v>Inclusión Económica Y Movilidad Social</v>
      </c>
      <c r="AJ2897" s="78" t="s">
        <v>517</v>
      </c>
      <c r="AK2897" s="79" t="str">
        <f>+IF(AJ2897&lt;&gt;"",VLOOKUP(AJ2897,NIVELES!$A$816:$B$892,2,0),"")</f>
        <v>NO APLICA</v>
      </c>
      <c r="AL2897" s="78" t="s">
        <v>553</v>
      </c>
      <c r="AM2897" s="78">
        <v>510204</v>
      </c>
      <c r="AN2897" s="79" t="str">
        <f>IF(AM2897&lt;&gt;"",+VLOOKUP(AM2897,NIVELES!$A$1652:$B$2466,2,0),"")</f>
        <v>Decimocuarto Sueldo</v>
      </c>
      <c r="AO2897" s="87">
        <v>1083.5</v>
      </c>
      <c r="AP2897" s="88">
        <v>0</v>
      </c>
      <c r="AQ2897" s="88">
        <v>0</v>
      </c>
      <c r="AR2897" s="88">
        <v>90.29</v>
      </c>
      <c r="AS2897" s="88">
        <v>90.29</v>
      </c>
      <c r="AT2897" s="88">
        <v>90.29</v>
      </c>
      <c r="AU2897" s="88">
        <v>90.29</v>
      </c>
      <c r="AV2897" s="88">
        <v>90.29</v>
      </c>
      <c r="AW2897" s="88">
        <v>90.29</v>
      </c>
      <c r="AX2897" s="88">
        <v>90.29</v>
      </c>
      <c r="AY2897" s="88">
        <v>90.29</v>
      </c>
      <c r="AZ2897" s="88">
        <v>90.29</v>
      </c>
      <c r="BA2897" s="88">
        <v>270.89</v>
      </c>
      <c r="BB2897" s="89">
        <f t="shared" si="179"/>
        <v>1083.5</v>
      </c>
      <c r="BC2897" s="90" t="str">
        <f t="shared" si="178"/>
        <v>OK</v>
      </c>
      <c r="BD2897" s="91" t="str">
        <f t="shared" si="180"/>
        <v xml:space="preserve">                  </v>
      </c>
      <c r="BE2897" s="92">
        <f t="shared" si="181"/>
        <v>12</v>
      </c>
    </row>
    <row r="2898" spans="1:57" s="74" customFormat="1" ht="50.1" customHeight="1" x14ac:dyDescent="0.2">
      <c r="A2898" s="78" t="s">
        <v>55</v>
      </c>
      <c r="B2898" s="78" t="s">
        <v>61</v>
      </c>
      <c r="C2898" s="78" t="s">
        <v>620</v>
      </c>
      <c r="D2898" s="78" t="s">
        <v>606</v>
      </c>
      <c r="E2898" s="79" t="str">
        <f>+IF(C2898&lt;&gt;"",VLOOKUP(MID(C2898,18,5),NIVELES!$A$133:$B$213,2,0),"")</f>
        <v>GUAYAS</v>
      </c>
      <c r="F2898" s="80" t="s">
        <v>243</v>
      </c>
      <c r="G2898" s="81" t="str">
        <f>+IF(F2898&lt;&gt;"",VLOOKUP(F2898,NIVELES!$A$246:$C$464,3,0),"")</f>
        <v xml:space="preserve"> </v>
      </c>
      <c r="H2898" s="82" t="s">
        <v>1024</v>
      </c>
      <c r="I2898" s="78" t="s">
        <v>2188</v>
      </c>
      <c r="J2898" s="78" t="s">
        <v>2184</v>
      </c>
      <c r="K2898" s="78" t="s">
        <v>3096</v>
      </c>
      <c r="L2898" s="78" t="s">
        <v>3132</v>
      </c>
      <c r="M2898" s="78" t="s">
        <v>1791</v>
      </c>
      <c r="N2898" s="78" t="s">
        <v>3133</v>
      </c>
      <c r="O2898" s="78" t="s">
        <v>3124</v>
      </c>
      <c r="P2898" s="82">
        <v>12</v>
      </c>
      <c r="Q2898" s="78" t="s">
        <v>2896</v>
      </c>
      <c r="R2898" s="82">
        <v>1</v>
      </c>
      <c r="S2898" s="82">
        <v>1</v>
      </c>
      <c r="T2898" s="82">
        <v>1</v>
      </c>
      <c r="U2898" s="82">
        <v>1</v>
      </c>
      <c r="V2898" s="82">
        <v>1</v>
      </c>
      <c r="W2898" s="82">
        <v>1</v>
      </c>
      <c r="X2898" s="82">
        <v>1</v>
      </c>
      <c r="Y2898" s="82">
        <v>1</v>
      </c>
      <c r="Z2898" s="82">
        <v>1</v>
      </c>
      <c r="AA2898" s="82">
        <v>1</v>
      </c>
      <c r="AB2898" s="82">
        <v>1</v>
      </c>
      <c r="AC2898" s="82">
        <v>1</v>
      </c>
      <c r="AD2898" s="85" t="str">
        <f>IF(A2898&lt;&gt;"",IF(D2898="DIRECCIÓN_DE_TRANSFERENCIAS","280 0031",VLOOKUP(C2898,NIVELES!$A$14:$B$105,2,0)),"")</f>
        <v>280 5360</v>
      </c>
      <c r="AE2898" s="86" t="s">
        <v>322</v>
      </c>
      <c r="AF2898" s="86" t="s">
        <v>544</v>
      </c>
      <c r="AG2898" s="79" t="str">
        <f>+IF(AF2898&lt;&gt;"",VLOOKUP(AF2898,NIVELES!$A$666:$B$673,2,0),"")</f>
        <v>PROTECCIÓN_SOCIAL_A_LA_FAMILIA._ASEGURAMIENTO_NO_CONTRIBUTIVO_E_INCLUSIÓN_ECONÓMICA_Y_MOVILIDAD_SOCIAL</v>
      </c>
      <c r="AH2898" s="78" t="s">
        <v>514</v>
      </c>
      <c r="AI2898" s="79" t="str">
        <f>IF(AH2898&lt;&gt;"",VLOOKUP(CONCATENATE(AG2898,AH2898),NIVELES!$B$676:$C$745,2,0),"")</f>
        <v>Inclusión Económica Y Movilidad Social</v>
      </c>
      <c r="AJ2898" s="78" t="s">
        <v>517</v>
      </c>
      <c r="AK2898" s="79" t="str">
        <f>+IF(AJ2898&lt;&gt;"",VLOOKUP(AJ2898,NIVELES!$A$816:$B$892,2,0),"")</f>
        <v>NO APLICA</v>
      </c>
      <c r="AL2898" s="78" t="s">
        <v>553</v>
      </c>
      <c r="AM2898" s="78">
        <v>510510</v>
      </c>
      <c r="AN2898" s="79" t="str">
        <f>IF(AM2898&lt;&gt;"",+VLOOKUP(AM2898,NIVELES!$A$1652:$B$2466,2,0),"")</f>
        <v>Servicios Personales por Contrato</v>
      </c>
      <c r="AO2898" s="87">
        <v>40128</v>
      </c>
      <c r="AP2898" s="88">
        <v>2431.9299999999998</v>
      </c>
      <c r="AQ2898" s="88">
        <v>3874</v>
      </c>
      <c r="AR2898" s="88">
        <v>3344</v>
      </c>
      <c r="AS2898" s="88">
        <v>3344</v>
      </c>
      <c r="AT2898" s="88">
        <v>3344</v>
      </c>
      <c r="AU2898" s="88">
        <v>3344</v>
      </c>
      <c r="AV2898" s="88">
        <v>3344</v>
      </c>
      <c r="AW2898" s="88">
        <v>3344</v>
      </c>
      <c r="AX2898" s="88">
        <v>3344</v>
      </c>
      <c r="AY2898" s="88">
        <v>3344</v>
      </c>
      <c r="AZ2898" s="88">
        <v>3344</v>
      </c>
      <c r="BA2898" s="88">
        <v>3726.0699999999997</v>
      </c>
      <c r="BB2898" s="89">
        <f t="shared" si="179"/>
        <v>40128</v>
      </c>
      <c r="BC2898" s="90" t="str">
        <f t="shared" si="178"/>
        <v>OK</v>
      </c>
      <c r="BD2898" s="91" t="str">
        <f t="shared" si="180"/>
        <v xml:space="preserve">                  </v>
      </c>
      <c r="BE2898" s="92">
        <f t="shared" si="181"/>
        <v>12</v>
      </c>
    </row>
    <row r="2899" spans="1:57" s="74" customFormat="1" ht="50.1" customHeight="1" x14ac:dyDescent="0.2">
      <c r="A2899" s="78" t="s">
        <v>55</v>
      </c>
      <c r="B2899" s="78" t="s">
        <v>61</v>
      </c>
      <c r="C2899" s="78" t="s">
        <v>620</v>
      </c>
      <c r="D2899" s="78" t="s">
        <v>606</v>
      </c>
      <c r="E2899" s="79" t="str">
        <f>+IF(C2899&lt;&gt;"",VLOOKUP(MID(C2899,18,5),NIVELES!$A$133:$B$213,2,0),"")</f>
        <v>GUAYAS</v>
      </c>
      <c r="F2899" s="80" t="s">
        <v>243</v>
      </c>
      <c r="G2899" s="81" t="str">
        <f>+IF(F2899&lt;&gt;"",VLOOKUP(F2899,NIVELES!$A$246:$C$464,3,0),"")</f>
        <v xml:space="preserve"> </v>
      </c>
      <c r="H2899" s="82" t="s">
        <v>1024</v>
      </c>
      <c r="I2899" s="78" t="s">
        <v>2188</v>
      </c>
      <c r="J2899" s="78" t="s">
        <v>2184</v>
      </c>
      <c r="K2899" s="78" t="s">
        <v>3096</v>
      </c>
      <c r="L2899" s="78" t="s">
        <v>3132</v>
      </c>
      <c r="M2899" s="78" t="s">
        <v>1791</v>
      </c>
      <c r="N2899" s="78" t="s">
        <v>3133</v>
      </c>
      <c r="O2899" s="78" t="s">
        <v>3124</v>
      </c>
      <c r="P2899" s="82">
        <v>12</v>
      </c>
      <c r="Q2899" s="78" t="s">
        <v>2896</v>
      </c>
      <c r="R2899" s="82">
        <v>1</v>
      </c>
      <c r="S2899" s="82">
        <v>1</v>
      </c>
      <c r="T2899" s="82">
        <v>1</v>
      </c>
      <c r="U2899" s="82">
        <v>1</v>
      </c>
      <c r="V2899" s="82">
        <v>1</v>
      </c>
      <c r="W2899" s="82">
        <v>1</v>
      </c>
      <c r="X2899" s="82">
        <v>1</v>
      </c>
      <c r="Y2899" s="82">
        <v>1</v>
      </c>
      <c r="Z2899" s="82">
        <v>1</v>
      </c>
      <c r="AA2899" s="82">
        <v>1</v>
      </c>
      <c r="AB2899" s="82">
        <v>1</v>
      </c>
      <c r="AC2899" s="82">
        <v>1</v>
      </c>
      <c r="AD2899" s="85" t="str">
        <f>IF(A2899&lt;&gt;"",IF(D2899="DIRECCIÓN_DE_TRANSFERENCIAS","280 0031",VLOOKUP(C2899,NIVELES!$A$14:$B$105,2,0)),"")</f>
        <v>280 5360</v>
      </c>
      <c r="AE2899" s="86" t="s">
        <v>322</v>
      </c>
      <c r="AF2899" s="86" t="s">
        <v>544</v>
      </c>
      <c r="AG2899" s="79" t="str">
        <f>+IF(AF2899&lt;&gt;"",VLOOKUP(AF2899,NIVELES!$A$666:$B$673,2,0),"")</f>
        <v>PROTECCIÓN_SOCIAL_A_LA_FAMILIA._ASEGURAMIENTO_NO_CONTRIBUTIVO_E_INCLUSIÓN_ECONÓMICA_Y_MOVILIDAD_SOCIAL</v>
      </c>
      <c r="AH2899" s="78" t="s">
        <v>514</v>
      </c>
      <c r="AI2899" s="79" t="str">
        <f>IF(AH2899&lt;&gt;"",VLOOKUP(CONCATENATE(AG2899,AH2899),NIVELES!$B$676:$C$745,2,0),"")</f>
        <v>Inclusión Económica Y Movilidad Social</v>
      </c>
      <c r="AJ2899" s="78" t="s">
        <v>517</v>
      </c>
      <c r="AK2899" s="79" t="str">
        <f>+IF(AJ2899&lt;&gt;"",VLOOKUP(AJ2899,NIVELES!$A$816:$B$892,2,0),"")</f>
        <v>NO APLICA</v>
      </c>
      <c r="AL2899" s="78" t="s">
        <v>553</v>
      </c>
      <c r="AM2899" s="78">
        <v>510601</v>
      </c>
      <c r="AN2899" s="79" t="str">
        <f>IF(AM2899&lt;&gt;"",+VLOOKUP(AM2899,NIVELES!$A$1652:$B$2466,2,0),"")</f>
        <v>Aporte Patronal</v>
      </c>
      <c r="AO2899" s="87">
        <v>3872.35</v>
      </c>
      <c r="AP2899" s="88">
        <v>234.68</v>
      </c>
      <c r="AQ2899" s="88">
        <v>373.84</v>
      </c>
      <c r="AR2899" s="88">
        <v>322.7</v>
      </c>
      <c r="AS2899" s="88">
        <v>322.7</v>
      </c>
      <c r="AT2899" s="88">
        <v>322.7</v>
      </c>
      <c r="AU2899" s="88">
        <v>322.7</v>
      </c>
      <c r="AV2899" s="88">
        <v>322.7</v>
      </c>
      <c r="AW2899" s="88">
        <v>322.7</v>
      </c>
      <c r="AX2899" s="88">
        <v>322.7</v>
      </c>
      <c r="AY2899" s="88">
        <v>322.7</v>
      </c>
      <c r="AZ2899" s="88">
        <v>322.7</v>
      </c>
      <c r="BA2899" s="88">
        <v>359.53</v>
      </c>
      <c r="BB2899" s="89">
        <f t="shared" si="179"/>
        <v>3872.3499999999995</v>
      </c>
      <c r="BC2899" s="90" t="str">
        <f t="shared" si="178"/>
        <v>OK</v>
      </c>
      <c r="BD2899" s="91" t="str">
        <f t="shared" si="180"/>
        <v xml:space="preserve">                  </v>
      </c>
      <c r="BE2899" s="92">
        <f t="shared" si="181"/>
        <v>12</v>
      </c>
    </row>
    <row r="2900" spans="1:57" s="74" customFormat="1" ht="50.1" customHeight="1" x14ac:dyDescent="0.2">
      <c r="A2900" s="78" t="s">
        <v>55</v>
      </c>
      <c r="B2900" s="78" t="s">
        <v>61</v>
      </c>
      <c r="C2900" s="78" t="s">
        <v>620</v>
      </c>
      <c r="D2900" s="78" t="s">
        <v>606</v>
      </c>
      <c r="E2900" s="79" t="str">
        <f>+IF(C2900&lt;&gt;"",VLOOKUP(MID(C2900,18,5),NIVELES!$A$133:$B$213,2,0),"")</f>
        <v>GUAYAS</v>
      </c>
      <c r="F2900" s="80" t="s">
        <v>243</v>
      </c>
      <c r="G2900" s="81" t="str">
        <f>+IF(F2900&lt;&gt;"",VLOOKUP(F2900,NIVELES!$A$246:$C$464,3,0),"")</f>
        <v xml:space="preserve"> </v>
      </c>
      <c r="H2900" s="82" t="s">
        <v>1024</v>
      </c>
      <c r="I2900" s="78" t="s">
        <v>2188</v>
      </c>
      <c r="J2900" s="78" t="s">
        <v>2184</v>
      </c>
      <c r="K2900" s="78" t="s">
        <v>3096</v>
      </c>
      <c r="L2900" s="78" t="s">
        <v>3132</v>
      </c>
      <c r="M2900" s="78" t="s">
        <v>1791</v>
      </c>
      <c r="N2900" s="78" t="s">
        <v>3133</v>
      </c>
      <c r="O2900" s="78" t="s">
        <v>3124</v>
      </c>
      <c r="P2900" s="82">
        <v>12</v>
      </c>
      <c r="Q2900" s="78" t="s">
        <v>2896</v>
      </c>
      <c r="R2900" s="82">
        <v>1</v>
      </c>
      <c r="S2900" s="82">
        <v>1</v>
      </c>
      <c r="T2900" s="82">
        <v>1</v>
      </c>
      <c r="U2900" s="82">
        <v>1</v>
      </c>
      <c r="V2900" s="82">
        <v>1</v>
      </c>
      <c r="W2900" s="82">
        <v>1</v>
      </c>
      <c r="X2900" s="82">
        <v>1</v>
      </c>
      <c r="Y2900" s="82">
        <v>1</v>
      </c>
      <c r="Z2900" s="82">
        <v>1</v>
      </c>
      <c r="AA2900" s="82">
        <v>1</v>
      </c>
      <c r="AB2900" s="82">
        <v>1</v>
      </c>
      <c r="AC2900" s="82">
        <v>1</v>
      </c>
      <c r="AD2900" s="85" t="str">
        <f>IF(A2900&lt;&gt;"",IF(D2900="DIRECCIÓN_DE_TRANSFERENCIAS","280 0031",VLOOKUP(C2900,NIVELES!$A$14:$B$105,2,0)),"")</f>
        <v>280 5360</v>
      </c>
      <c r="AE2900" s="86" t="s">
        <v>322</v>
      </c>
      <c r="AF2900" s="86" t="s">
        <v>544</v>
      </c>
      <c r="AG2900" s="79" t="str">
        <f>+IF(AF2900&lt;&gt;"",VLOOKUP(AF2900,NIVELES!$A$666:$B$673,2,0),"")</f>
        <v>PROTECCIÓN_SOCIAL_A_LA_FAMILIA._ASEGURAMIENTO_NO_CONTRIBUTIVO_E_INCLUSIÓN_ECONÓMICA_Y_MOVILIDAD_SOCIAL</v>
      </c>
      <c r="AH2900" s="78" t="s">
        <v>514</v>
      </c>
      <c r="AI2900" s="79" t="str">
        <f>IF(AH2900&lt;&gt;"",VLOOKUP(CONCATENATE(AG2900,AH2900),NIVELES!$B$676:$C$745,2,0),"")</f>
        <v>Inclusión Económica Y Movilidad Social</v>
      </c>
      <c r="AJ2900" s="78" t="s">
        <v>517</v>
      </c>
      <c r="AK2900" s="79" t="str">
        <f>+IF(AJ2900&lt;&gt;"",VLOOKUP(AJ2900,NIVELES!$A$816:$B$892,2,0),"")</f>
        <v>NO APLICA</v>
      </c>
      <c r="AL2900" s="78" t="s">
        <v>553</v>
      </c>
      <c r="AM2900" s="78">
        <v>510602</v>
      </c>
      <c r="AN2900" s="79" t="str">
        <f>IF(AM2900&lt;&gt;"",+VLOOKUP(AM2900,NIVELES!$A$1652:$B$2466,2,0),"")</f>
        <v>Fondo de Reserva</v>
      </c>
      <c r="AO2900" s="87">
        <v>3344</v>
      </c>
      <c r="AP2900" s="88">
        <v>0</v>
      </c>
      <c r="AQ2900" s="88">
        <v>139.61000000000001</v>
      </c>
      <c r="AR2900" s="88">
        <v>278.67</v>
      </c>
      <c r="AS2900" s="88">
        <v>278.67</v>
      </c>
      <c r="AT2900" s="88">
        <v>278.67</v>
      </c>
      <c r="AU2900" s="88">
        <v>278.67</v>
      </c>
      <c r="AV2900" s="88">
        <v>278.67</v>
      </c>
      <c r="AW2900" s="88">
        <v>278.67</v>
      </c>
      <c r="AX2900" s="88">
        <v>278.67</v>
      </c>
      <c r="AY2900" s="88">
        <v>278.67</v>
      </c>
      <c r="AZ2900" s="88">
        <v>278.67</v>
      </c>
      <c r="BA2900" s="88">
        <v>696.36</v>
      </c>
      <c r="BB2900" s="89">
        <f t="shared" si="179"/>
        <v>3344.0000000000005</v>
      </c>
      <c r="BC2900" s="90" t="str">
        <f t="shared" si="178"/>
        <v>OK</v>
      </c>
      <c r="BD2900" s="91" t="str">
        <f t="shared" si="180"/>
        <v xml:space="preserve">                  </v>
      </c>
      <c r="BE2900" s="92">
        <f t="shared" si="181"/>
        <v>12</v>
      </c>
    </row>
    <row r="2901" spans="1:57" s="74" customFormat="1" ht="50.1" customHeight="1" x14ac:dyDescent="0.2">
      <c r="A2901" s="78" t="s">
        <v>55</v>
      </c>
      <c r="B2901" s="78" t="s">
        <v>61</v>
      </c>
      <c r="C2901" s="78" t="s">
        <v>620</v>
      </c>
      <c r="D2901" s="78" t="s">
        <v>606</v>
      </c>
      <c r="E2901" s="79" t="str">
        <f>+IF(C2901&lt;&gt;"",VLOOKUP(MID(C2901,18,5),NIVELES!$A$133:$B$213,2,0),"")</f>
        <v>GUAYAS</v>
      </c>
      <c r="F2901" s="80" t="s">
        <v>243</v>
      </c>
      <c r="G2901" s="81" t="str">
        <f>+IF(F2901&lt;&gt;"",VLOOKUP(F2901,NIVELES!$A$246:$C$464,3,0),"")</f>
        <v xml:space="preserve"> </v>
      </c>
      <c r="H2901" s="82" t="s">
        <v>1024</v>
      </c>
      <c r="I2901" s="78" t="s">
        <v>2188</v>
      </c>
      <c r="J2901" s="78" t="s">
        <v>2184</v>
      </c>
      <c r="K2901" s="78" t="s">
        <v>3096</v>
      </c>
      <c r="L2901" s="78" t="s">
        <v>3132</v>
      </c>
      <c r="M2901" s="78" t="s">
        <v>1791</v>
      </c>
      <c r="N2901" s="78" t="s">
        <v>3133</v>
      </c>
      <c r="O2901" s="78" t="s">
        <v>3125</v>
      </c>
      <c r="P2901" s="82">
        <v>1</v>
      </c>
      <c r="Q2901" s="78" t="s">
        <v>3126</v>
      </c>
      <c r="R2901" s="82"/>
      <c r="S2901" s="82">
        <v>1</v>
      </c>
      <c r="T2901" s="82"/>
      <c r="U2901" s="82"/>
      <c r="V2901" s="82"/>
      <c r="W2901" s="82"/>
      <c r="X2901" s="82"/>
      <c r="Y2901" s="82"/>
      <c r="Z2901" s="82"/>
      <c r="AA2901" s="82"/>
      <c r="AB2901" s="82"/>
      <c r="AC2901" s="82"/>
      <c r="AD2901" s="85" t="str">
        <f>IF(A2901&lt;&gt;"",IF(D2901="DIRECCIÓN_DE_TRANSFERENCIAS","280 0031",VLOOKUP(C2901,NIVELES!$A$14:$B$105,2,0)),"")</f>
        <v>280 5360</v>
      </c>
      <c r="AE2901" s="86" t="s">
        <v>322</v>
      </c>
      <c r="AF2901" s="86" t="s">
        <v>544</v>
      </c>
      <c r="AG2901" s="79" t="str">
        <f>+IF(AF2901&lt;&gt;"",VLOOKUP(AF2901,NIVELES!$A$666:$B$673,2,0),"")</f>
        <v>PROTECCIÓN_SOCIAL_A_LA_FAMILIA._ASEGURAMIENTO_NO_CONTRIBUTIVO_E_INCLUSIÓN_ECONÓMICA_Y_MOVILIDAD_SOCIAL</v>
      </c>
      <c r="AH2901" s="78" t="s">
        <v>514</v>
      </c>
      <c r="AI2901" s="79" t="str">
        <f>IF(AH2901&lt;&gt;"",VLOOKUP(CONCATENATE(AG2901,AH2901),NIVELES!$B$676:$C$745,2,0),"")</f>
        <v>Inclusión Económica Y Movilidad Social</v>
      </c>
      <c r="AJ2901" s="78" t="s">
        <v>517</v>
      </c>
      <c r="AK2901" s="79" t="str">
        <f>+IF(AJ2901&lt;&gt;"",VLOOKUP(AJ2901,NIVELES!$A$816:$B$892,2,0),"")</f>
        <v>NO APLICA</v>
      </c>
      <c r="AL2901" s="78" t="s">
        <v>554</v>
      </c>
      <c r="AM2901" s="78">
        <v>530205</v>
      </c>
      <c r="AN2901" s="79" t="str">
        <f>IF(AM2901&lt;&gt;"",+VLOOKUP(AM2901,NIVELES!$A$1652:$B$2466,2,0),"")</f>
        <v>Espectáculos Culturales y Sociales</v>
      </c>
      <c r="AO2901" s="87">
        <v>0</v>
      </c>
      <c r="AP2901" s="88"/>
      <c r="AQ2901" s="88"/>
      <c r="AR2901" s="88"/>
      <c r="AS2901" s="88"/>
      <c r="AT2901" s="88"/>
      <c r="AU2901" s="88"/>
      <c r="AV2901" s="88"/>
      <c r="AW2901" s="88"/>
      <c r="AX2901" s="88"/>
      <c r="AY2901" s="88"/>
      <c r="AZ2901" s="88"/>
      <c r="BA2901" s="88"/>
      <c r="BB2901" s="89">
        <f t="shared" si="179"/>
        <v>0</v>
      </c>
      <c r="BC2901" s="90" t="str">
        <f t="shared" si="178"/>
        <v>OK</v>
      </c>
      <c r="BD2901" s="91" t="str">
        <f t="shared" si="180"/>
        <v xml:space="preserve">                  </v>
      </c>
      <c r="BE2901" s="92">
        <f t="shared" si="181"/>
        <v>1</v>
      </c>
    </row>
    <row r="2902" spans="1:57" s="74" customFormat="1" ht="50.1" customHeight="1" x14ac:dyDescent="0.2">
      <c r="A2902" s="78" t="s">
        <v>55</v>
      </c>
      <c r="B2902" s="78" t="s">
        <v>61</v>
      </c>
      <c r="C2902" s="78" t="s">
        <v>620</v>
      </c>
      <c r="D2902" s="78" t="s">
        <v>606</v>
      </c>
      <c r="E2902" s="79" t="str">
        <f>+IF(C2902&lt;&gt;"",VLOOKUP(MID(C2902,18,5),NIVELES!$A$133:$B$213,2,0),"")</f>
        <v>GUAYAS</v>
      </c>
      <c r="F2902" s="80" t="s">
        <v>243</v>
      </c>
      <c r="G2902" s="81" t="str">
        <f>+IF(F2902&lt;&gt;"",VLOOKUP(F2902,NIVELES!$A$246:$C$464,3,0),"")</f>
        <v xml:space="preserve"> </v>
      </c>
      <c r="H2902" s="82" t="s">
        <v>1024</v>
      </c>
      <c r="I2902" s="78" t="s">
        <v>2188</v>
      </c>
      <c r="J2902" s="78" t="s">
        <v>2184</v>
      </c>
      <c r="K2902" s="78" t="s">
        <v>3096</v>
      </c>
      <c r="L2902" s="78" t="s">
        <v>3132</v>
      </c>
      <c r="M2902" s="78" t="s">
        <v>1791</v>
      </c>
      <c r="N2902" s="78" t="s">
        <v>3133</v>
      </c>
      <c r="O2902" s="78" t="s">
        <v>3125</v>
      </c>
      <c r="P2902" s="82">
        <v>11</v>
      </c>
      <c r="Q2902" s="78" t="s">
        <v>3126</v>
      </c>
      <c r="R2902" s="82"/>
      <c r="S2902" s="82">
        <v>1</v>
      </c>
      <c r="T2902" s="82">
        <v>1</v>
      </c>
      <c r="U2902" s="82">
        <v>1</v>
      </c>
      <c r="V2902" s="82">
        <v>1</v>
      </c>
      <c r="W2902" s="82">
        <v>1</v>
      </c>
      <c r="X2902" s="82">
        <v>1</v>
      </c>
      <c r="Y2902" s="82">
        <v>1</v>
      </c>
      <c r="Z2902" s="82">
        <v>1</v>
      </c>
      <c r="AA2902" s="82">
        <v>1</v>
      </c>
      <c r="AB2902" s="82">
        <v>1</v>
      </c>
      <c r="AC2902" s="82">
        <v>1</v>
      </c>
      <c r="AD2902" s="85" t="str">
        <f>IF(A2902&lt;&gt;"",IF(D2902="DIRECCIÓN_DE_TRANSFERENCIAS","280 0031",VLOOKUP(C2902,NIVELES!$A$14:$B$105,2,0)),"")</f>
        <v>280 5360</v>
      </c>
      <c r="AE2902" s="86" t="s">
        <v>322</v>
      </c>
      <c r="AF2902" s="86" t="s">
        <v>544</v>
      </c>
      <c r="AG2902" s="79" t="str">
        <f>+IF(AF2902&lt;&gt;"",VLOOKUP(AF2902,NIVELES!$A$666:$B$673,2,0),"")</f>
        <v>PROTECCIÓN_SOCIAL_A_LA_FAMILIA._ASEGURAMIENTO_NO_CONTRIBUTIVO_E_INCLUSIÓN_ECONÓMICA_Y_MOVILIDAD_SOCIAL</v>
      </c>
      <c r="AH2902" s="78" t="s">
        <v>514</v>
      </c>
      <c r="AI2902" s="79" t="str">
        <f>IF(AH2902&lt;&gt;"",VLOOKUP(CONCATENATE(AG2902,AH2902),NIVELES!$B$676:$C$745,2,0),"")</f>
        <v>Inclusión Económica Y Movilidad Social</v>
      </c>
      <c r="AJ2902" s="78" t="s">
        <v>517</v>
      </c>
      <c r="AK2902" s="79" t="str">
        <f>+IF(AJ2902&lt;&gt;"",VLOOKUP(AJ2902,NIVELES!$A$816:$B$892,2,0),"")</f>
        <v>NO APLICA</v>
      </c>
      <c r="AL2902" s="78" t="s">
        <v>554</v>
      </c>
      <c r="AM2902" s="78">
        <v>530301</v>
      </c>
      <c r="AN2902" s="79" t="str">
        <f>IF(AM2902&lt;&gt;"",+VLOOKUP(AM2902,NIVELES!$A$1652:$B$2466,2,0),"")</f>
        <v>Pasajes al Interior</v>
      </c>
      <c r="AO2902" s="87">
        <v>600</v>
      </c>
      <c r="AP2902" s="88"/>
      <c r="AQ2902" s="88">
        <v>0</v>
      </c>
      <c r="AR2902" s="88">
        <v>0</v>
      </c>
      <c r="AS2902" s="88">
        <v>150</v>
      </c>
      <c r="AT2902" s="88">
        <v>0</v>
      </c>
      <c r="AU2902" s="88">
        <v>150</v>
      </c>
      <c r="AV2902" s="88">
        <v>0</v>
      </c>
      <c r="AW2902" s="88">
        <v>300</v>
      </c>
      <c r="AX2902" s="88">
        <v>0</v>
      </c>
      <c r="AY2902" s="88">
        <v>0</v>
      </c>
      <c r="AZ2902" s="88">
        <v>0</v>
      </c>
      <c r="BA2902" s="88">
        <v>0</v>
      </c>
      <c r="BB2902" s="89">
        <f t="shared" si="179"/>
        <v>600</v>
      </c>
      <c r="BC2902" s="90" t="str">
        <f t="shared" si="178"/>
        <v>OK</v>
      </c>
      <c r="BD2902" s="91" t="str">
        <f t="shared" si="180"/>
        <v xml:space="preserve">                  </v>
      </c>
      <c r="BE2902" s="92">
        <f t="shared" si="181"/>
        <v>11</v>
      </c>
    </row>
    <row r="2903" spans="1:57" s="74" customFormat="1" ht="50.1" customHeight="1" x14ac:dyDescent="0.2">
      <c r="A2903" s="78" t="s">
        <v>55</v>
      </c>
      <c r="B2903" s="78" t="s">
        <v>61</v>
      </c>
      <c r="C2903" s="78" t="s">
        <v>620</v>
      </c>
      <c r="D2903" s="78" t="s">
        <v>606</v>
      </c>
      <c r="E2903" s="79" t="str">
        <f>+IF(C2903&lt;&gt;"",VLOOKUP(MID(C2903,18,5),NIVELES!$A$133:$B$213,2,0),"")</f>
        <v>GUAYAS</v>
      </c>
      <c r="F2903" s="80" t="s">
        <v>243</v>
      </c>
      <c r="G2903" s="81" t="str">
        <f>+IF(F2903&lt;&gt;"",VLOOKUP(F2903,NIVELES!$A$246:$C$464,3,0),"")</f>
        <v xml:space="preserve"> </v>
      </c>
      <c r="H2903" s="82" t="s">
        <v>1024</v>
      </c>
      <c r="I2903" s="78" t="s">
        <v>2188</v>
      </c>
      <c r="J2903" s="78" t="s">
        <v>2184</v>
      </c>
      <c r="K2903" s="78" t="s">
        <v>3096</v>
      </c>
      <c r="L2903" s="78" t="s">
        <v>3132</v>
      </c>
      <c r="M2903" s="78" t="s">
        <v>1791</v>
      </c>
      <c r="N2903" s="78" t="s">
        <v>3133</v>
      </c>
      <c r="O2903" s="78" t="s">
        <v>3125</v>
      </c>
      <c r="P2903" s="82">
        <v>11</v>
      </c>
      <c r="Q2903" s="78" t="s">
        <v>3126</v>
      </c>
      <c r="R2903" s="82"/>
      <c r="S2903" s="82">
        <v>1</v>
      </c>
      <c r="T2903" s="82">
        <v>1</v>
      </c>
      <c r="U2903" s="82">
        <v>1</v>
      </c>
      <c r="V2903" s="82">
        <v>1</v>
      </c>
      <c r="W2903" s="82">
        <v>1</v>
      </c>
      <c r="X2903" s="82">
        <v>1</v>
      </c>
      <c r="Y2903" s="82">
        <v>1</v>
      </c>
      <c r="Z2903" s="82">
        <v>1</v>
      </c>
      <c r="AA2903" s="82">
        <v>1</v>
      </c>
      <c r="AB2903" s="82">
        <v>1</v>
      </c>
      <c r="AC2903" s="82">
        <v>1</v>
      </c>
      <c r="AD2903" s="85" t="str">
        <f>IF(A2903&lt;&gt;"",IF(D2903="DIRECCIÓN_DE_TRANSFERENCIAS","280 0031",VLOOKUP(C2903,NIVELES!$A$14:$B$105,2,0)),"")</f>
        <v>280 5360</v>
      </c>
      <c r="AE2903" s="86" t="s">
        <v>322</v>
      </c>
      <c r="AF2903" s="86" t="s">
        <v>544</v>
      </c>
      <c r="AG2903" s="79" t="str">
        <f>+IF(AF2903&lt;&gt;"",VLOOKUP(AF2903,NIVELES!$A$666:$B$673,2,0),"")</f>
        <v>PROTECCIÓN_SOCIAL_A_LA_FAMILIA._ASEGURAMIENTO_NO_CONTRIBUTIVO_E_INCLUSIÓN_ECONÓMICA_Y_MOVILIDAD_SOCIAL</v>
      </c>
      <c r="AH2903" s="78" t="s">
        <v>514</v>
      </c>
      <c r="AI2903" s="79" t="str">
        <f>IF(AH2903&lt;&gt;"",VLOOKUP(CONCATENATE(AG2903,AH2903),NIVELES!$B$676:$C$745,2,0),"")</f>
        <v>Inclusión Económica Y Movilidad Social</v>
      </c>
      <c r="AJ2903" s="78" t="s">
        <v>517</v>
      </c>
      <c r="AK2903" s="79" t="str">
        <f>+IF(AJ2903&lt;&gt;"",VLOOKUP(AJ2903,NIVELES!$A$816:$B$892,2,0),"")</f>
        <v>NO APLICA</v>
      </c>
      <c r="AL2903" s="78" t="s">
        <v>554</v>
      </c>
      <c r="AM2903" s="78">
        <v>530303</v>
      </c>
      <c r="AN2903" s="79" t="str">
        <f>IF(AM2903&lt;&gt;"",+VLOOKUP(AM2903,NIVELES!$A$1652:$B$2466,2,0),"")</f>
        <v>Viáticos y Subsistencias en el Interior</v>
      </c>
      <c r="AO2903" s="87">
        <v>278.76</v>
      </c>
      <c r="AP2903" s="88"/>
      <c r="AQ2903" s="88">
        <v>0</v>
      </c>
      <c r="AR2903" s="88">
        <v>139.38</v>
      </c>
      <c r="AS2903" s="88">
        <v>0</v>
      </c>
      <c r="AT2903" s="88">
        <v>0</v>
      </c>
      <c r="AU2903" s="88">
        <v>0</v>
      </c>
      <c r="AV2903" s="88">
        <v>0</v>
      </c>
      <c r="AW2903" s="88">
        <v>139.38</v>
      </c>
      <c r="AX2903" s="88">
        <v>0</v>
      </c>
      <c r="AY2903" s="88">
        <v>0</v>
      </c>
      <c r="AZ2903" s="88">
        <v>0</v>
      </c>
      <c r="BA2903" s="88">
        <v>0</v>
      </c>
      <c r="BB2903" s="89">
        <f t="shared" si="179"/>
        <v>278.76</v>
      </c>
      <c r="BC2903" s="90" t="str">
        <f t="shared" si="178"/>
        <v>OK</v>
      </c>
      <c r="BD2903" s="91" t="str">
        <f t="shared" si="180"/>
        <v xml:space="preserve">                  </v>
      </c>
      <c r="BE2903" s="92">
        <f t="shared" si="181"/>
        <v>11</v>
      </c>
    </row>
    <row r="2904" spans="1:57" s="74" customFormat="1" ht="50.1" customHeight="1" x14ac:dyDescent="0.2">
      <c r="A2904" s="78" t="s">
        <v>55</v>
      </c>
      <c r="B2904" s="78" t="s">
        <v>61</v>
      </c>
      <c r="C2904" s="78" t="s">
        <v>620</v>
      </c>
      <c r="D2904" s="78" t="s">
        <v>605</v>
      </c>
      <c r="E2904" s="79" t="str">
        <f>+IF(C2904&lt;&gt;"",VLOOKUP(MID(C2904,18,5),NIVELES!$A$133:$B$213,2,0),"")</f>
        <v>GUAYAS</v>
      </c>
      <c r="F2904" s="80" t="s">
        <v>243</v>
      </c>
      <c r="G2904" s="81" t="str">
        <f>+IF(F2904&lt;&gt;"",VLOOKUP(F2904,NIVELES!$A$246:$C$464,3,0),"")</f>
        <v xml:space="preserve"> </v>
      </c>
      <c r="H2904" s="82" t="s">
        <v>1023</v>
      </c>
      <c r="I2904" s="78" t="s">
        <v>2488</v>
      </c>
      <c r="J2904" s="78" t="s">
        <v>2895</v>
      </c>
      <c r="K2904" s="78" t="s">
        <v>2476</v>
      </c>
      <c r="L2904" s="78" t="s">
        <v>3030</v>
      </c>
      <c r="M2904" s="78">
        <v>77</v>
      </c>
      <c r="N2904" s="78" t="s">
        <v>3031</v>
      </c>
      <c r="O2904" s="78" t="s">
        <v>3124</v>
      </c>
      <c r="P2904" s="82">
        <v>12</v>
      </c>
      <c r="Q2904" s="78" t="s">
        <v>3134</v>
      </c>
      <c r="R2904" s="82">
        <v>1</v>
      </c>
      <c r="S2904" s="82">
        <v>1</v>
      </c>
      <c r="T2904" s="82">
        <v>1</v>
      </c>
      <c r="U2904" s="82">
        <v>1</v>
      </c>
      <c r="V2904" s="82">
        <v>1</v>
      </c>
      <c r="W2904" s="82">
        <v>1</v>
      </c>
      <c r="X2904" s="82">
        <v>1</v>
      </c>
      <c r="Y2904" s="82">
        <v>1</v>
      </c>
      <c r="Z2904" s="82">
        <v>1</v>
      </c>
      <c r="AA2904" s="82">
        <v>1</v>
      </c>
      <c r="AB2904" s="82">
        <v>1</v>
      </c>
      <c r="AC2904" s="82">
        <v>1</v>
      </c>
      <c r="AD2904" s="85" t="str">
        <f>IF(A2904&lt;&gt;"",IF(D2904="DIRECCIÓN_DE_TRANSFERENCIAS","280 0031",VLOOKUP(C2904,NIVELES!$A$14:$B$105,2,0)),"")</f>
        <v>280 5360</v>
      </c>
      <c r="AE2904" s="86" t="s">
        <v>322</v>
      </c>
      <c r="AF2904" s="86" t="s">
        <v>543</v>
      </c>
      <c r="AG2904" s="79" t="str">
        <f>+IF(AF2904&lt;&gt;"",VLOOKUP(AF2904,NIVELES!$A$666:$B$673,2,0),"")</f>
        <v>DESARROLLO_INFANTIL</v>
      </c>
      <c r="AH2904" s="78" t="s">
        <v>322</v>
      </c>
      <c r="AI2904" s="79" t="str">
        <f>IF(AH2904&lt;&gt;"",VLOOKUP(CONCATENATE(AG2904,AH2904),NIVELES!$B$676:$C$745,2,0),"")</f>
        <v>Centros Infantiles Del Buen Vivir Atencion Directa -Funcionamiento Operación Y Atencion De Unidades</v>
      </c>
      <c r="AJ2904" s="78" t="s">
        <v>517</v>
      </c>
      <c r="AK2904" s="79" t="str">
        <f>+IF(AJ2904&lt;&gt;"",VLOOKUP(AJ2904,NIVELES!$A$816:$B$892,2,0),"")</f>
        <v>NO APLICA</v>
      </c>
      <c r="AL2904" s="78" t="s">
        <v>553</v>
      </c>
      <c r="AM2904" s="78">
        <v>510105</v>
      </c>
      <c r="AN2904" s="79" t="str">
        <f>IF(AM2904&lt;&gt;"",+VLOOKUP(AM2904,NIVELES!$A$1652:$B$2466,2,0),"")</f>
        <v>Remuneraciones Unificadas</v>
      </c>
      <c r="AO2904" s="87">
        <v>291456</v>
      </c>
      <c r="AP2904" s="88">
        <v>22708.47</v>
      </c>
      <c r="AQ2904" s="88">
        <v>23307.599999999999</v>
      </c>
      <c r="AR2904" s="88">
        <v>24288</v>
      </c>
      <c r="AS2904" s="88">
        <v>24288</v>
      </c>
      <c r="AT2904" s="88">
        <v>24288</v>
      </c>
      <c r="AU2904" s="88">
        <v>24288</v>
      </c>
      <c r="AV2904" s="88">
        <v>24288</v>
      </c>
      <c r="AW2904" s="88">
        <v>24288</v>
      </c>
      <c r="AX2904" s="88">
        <v>24288</v>
      </c>
      <c r="AY2904" s="88">
        <v>24288</v>
      </c>
      <c r="AZ2904" s="88">
        <v>24288</v>
      </c>
      <c r="BA2904" s="88">
        <v>26847.929999999993</v>
      </c>
      <c r="BB2904" s="89">
        <f t="shared" si="179"/>
        <v>291456</v>
      </c>
      <c r="BC2904" s="90" t="str">
        <f t="shared" si="178"/>
        <v>OK</v>
      </c>
      <c r="BD2904" s="91" t="str">
        <f t="shared" si="180"/>
        <v xml:space="preserve">                  </v>
      </c>
      <c r="BE2904" s="92">
        <f t="shared" si="181"/>
        <v>12</v>
      </c>
    </row>
    <row r="2905" spans="1:57" s="74" customFormat="1" ht="50.1" customHeight="1" x14ac:dyDescent="0.2">
      <c r="A2905" s="78" t="s">
        <v>55</v>
      </c>
      <c r="B2905" s="78" t="s">
        <v>61</v>
      </c>
      <c r="C2905" s="78" t="s">
        <v>620</v>
      </c>
      <c r="D2905" s="78" t="s">
        <v>605</v>
      </c>
      <c r="E2905" s="79" t="str">
        <f>+IF(C2905&lt;&gt;"",VLOOKUP(MID(C2905,18,5),NIVELES!$A$133:$B$213,2,0),"")</f>
        <v>GUAYAS</v>
      </c>
      <c r="F2905" s="80" t="s">
        <v>243</v>
      </c>
      <c r="G2905" s="81" t="str">
        <f>+IF(F2905&lt;&gt;"",VLOOKUP(F2905,NIVELES!$A$246:$C$464,3,0),"")</f>
        <v xml:space="preserve"> </v>
      </c>
      <c r="H2905" s="82" t="s">
        <v>1023</v>
      </c>
      <c r="I2905" s="78" t="s">
        <v>2488</v>
      </c>
      <c r="J2905" s="78" t="s">
        <v>2895</v>
      </c>
      <c r="K2905" s="78" t="s">
        <v>2476</v>
      </c>
      <c r="L2905" s="78" t="s">
        <v>3030</v>
      </c>
      <c r="M2905" s="78">
        <v>77</v>
      </c>
      <c r="N2905" s="78" t="s">
        <v>3031</v>
      </c>
      <c r="O2905" s="78" t="s">
        <v>3124</v>
      </c>
      <c r="P2905" s="82">
        <v>12</v>
      </c>
      <c r="Q2905" s="78" t="s">
        <v>3134</v>
      </c>
      <c r="R2905" s="82">
        <v>1</v>
      </c>
      <c r="S2905" s="82">
        <v>1</v>
      </c>
      <c r="T2905" s="82">
        <v>1</v>
      </c>
      <c r="U2905" s="82">
        <v>1</v>
      </c>
      <c r="V2905" s="82">
        <v>1</v>
      </c>
      <c r="W2905" s="82">
        <v>1</v>
      </c>
      <c r="X2905" s="82">
        <v>1</v>
      </c>
      <c r="Y2905" s="82">
        <v>1</v>
      </c>
      <c r="Z2905" s="82">
        <v>1</v>
      </c>
      <c r="AA2905" s="82">
        <v>1</v>
      </c>
      <c r="AB2905" s="82">
        <v>1</v>
      </c>
      <c r="AC2905" s="82">
        <v>1</v>
      </c>
      <c r="AD2905" s="85" t="str">
        <f>IF(A2905&lt;&gt;"",IF(D2905="DIRECCIÓN_DE_TRANSFERENCIAS","280 0031",VLOOKUP(C2905,NIVELES!$A$14:$B$105,2,0)),"")</f>
        <v>280 5360</v>
      </c>
      <c r="AE2905" s="86" t="s">
        <v>322</v>
      </c>
      <c r="AF2905" s="86" t="s">
        <v>543</v>
      </c>
      <c r="AG2905" s="79" t="str">
        <f>+IF(AF2905&lt;&gt;"",VLOOKUP(AF2905,NIVELES!$A$666:$B$673,2,0),"")</f>
        <v>DESARROLLO_INFANTIL</v>
      </c>
      <c r="AH2905" s="78" t="s">
        <v>322</v>
      </c>
      <c r="AI2905" s="79" t="str">
        <f>IF(AH2905&lt;&gt;"",VLOOKUP(CONCATENATE(AG2905,AH2905),NIVELES!$B$676:$C$745,2,0),"")</f>
        <v>Centros Infantiles Del Buen Vivir Atencion Directa -Funcionamiento Operación Y Atencion De Unidades</v>
      </c>
      <c r="AJ2905" s="78" t="s">
        <v>517</v>
      </c>
      <c r="AK2905" s="79" t="str">
        <f>+IF(AJ2905&lt;&gt;"",VLOOKUP(AJ2905,NIVELES!$A$816:$B$892,2,0),"")</f>
        <v>NO APLICA</v>
      </c>
      <c r="AL2905" s="78" t="s">
        <v>553</v>
      </c>
      <c r="AM2905" s="78">
        <v>510203</v>
      </c>
      <c r="AN2905" s="79" t="str">
        <f>IF(AM2905&lt;&gt;"",+VLOOKUP(AM2905,NIVELES!$A$1652:$B$2466,2,0),"")</f>
        <v>Decimotercer Sueldo</v>
      </c>
      <c r="AO2905" s="87">
        <v>23375</v>
      </c>
      <c r="AP2905" s="88">
        <v>48.75</v>
      </c>
      <c r="AQ2905" s="88">
        <v>48.75</v>
      </c>
      <c r="AR2905" s="88">
        <v>1947.92</v>
      </c>
      <c r="AS2905" s="88">
        <v>1947.92</v>
      </c>
      <c r="AT2905" s="88">
        <v>1947.92</v>
      </c>
      <c r="AU2905" s="88">
        <v>1947.92</v>
      </c>
      <c r="AV2905" s="88">
        <v>1947.92</v>
      </c>
      <c r="AW2905" s="88">
        <v>1947.92</v>
      </c>
      <c r="AX2905" s="88">
        <v>1947.92</v>
      </c>
      <c r="AY2905" s="88">
        <v>1947.92</v>
      </c>
      <c r="AZ2905" s="88">
        <v>1947.92</v>
      </c>
      <c r="BA2905" s="88">
        <v>5746.22</v>
      </c>
      <c r="BB2905" s="89">
        <f t="shared" si="179"/>
        <v>23375</v>
      </c>
      <c r="BC2905" s="90" t="str">
        <f t="shared" si="178"/>
        <v>OK</v>
      </c>
      <c r="BD2905" s="91" t="str">
        <f t="shared" si="180"/>
        <v xml:space="preserve">                  </v>
      </c>
      <c r="BE2905" s="92">
        <f t="shared" si="181"/>
        <v>12</v>
      </c>
    </row>
    <row r="2906" spans="1:57" s="74" customFormat="1" ht="50.1" customHeight="1" x14ac:dyDescent="0.2">
      <c r="A2906" s="78" t="s">
        <v>55</v>
      </c>
      <c r="B2906" s="78" t="s">
        <v>61</v>
      </c>
      <c r="C2906" s="78" t="s">
        <v>620</v>
      </c>
      <c r="D2906" s="78" t="s">
        <v>605</v>
      </c>
      <c r="E2906" s="79" t="str">
        <f>+IF(C2906&lt;&gt;"",VLOOKUP(MID(C2906,18,5),NIVELES!$A$133:$B$213,2,0),"")</f>
        <v>GUAYAS</v>
      </c>
      <c r="F2906" s="80" t="s">
        <v>243</v>
      </c>
      <c r="G2906" s="81" t="str">
        <f>+IF(F2906&lt;&gt;"",VLOOKUP(F2906,NIVELES!$A$246:$C$464,3,0),"")</f>
        <v xml:space="preserve"> </v>
      </c>
      <c r="H2906" s="82" t="s">
        <v>1023</v>
      </c>
      <c r="I2906" s="78" t="s">
        <v>2488</v>
      </c>
      <c r="J2906" s="78" t="s">
        <v>2895</v>
      </c>
      <c r="K2906" s="78" t="s">
        <v>2476</v>
      </c>
      <c r="L2906" s="78" t="s">
        <v>3030</v>
      </c>
      <c r="M2906" s="78">
        <v>77</v>
      </c>
      <c r="N2906" s="78" t="s">
        <v>3031</v>
      </c>
      <c r="O2906" s="78" t="s">
        <v>3124</v>
      </c>
      <c r="P2906" s="82">
        <v>12</v>
      </c>
      <c r="Q2906" s="78" t="s">
        <v>3134</v>
      </c>
      <c r="R2906" s="82">
        <v>1</v>
      </c>
      <c r="S2906" s="82">
        <v>1</v>
      </c>
      <c r="T2906" s="82">
        <v>1</v>
      </c>
      <c r="U2906" s="82">
        <v>1</v>
      </c>
      <c r="V2906" s="82">
        <v>1</v>
      </c>
      <c r="W2906" s="82">
        <v>1</v>
      </c>
      <c r="X2906" s="82">
        <v>1</v>
      </c>
      <c r="Y2906" s="82">
        <v>1</v>
      </c>
      <c r="Z2906" s="82">
        <v>1</v>
      </c>
      <c r="AA2906" s="82">
        <v>1</v>
      </c>
      <c r="AB2906" s="82">
        <v>1</v>
      </c>
      <c r="AC2906" s="82">
        <v>1</v>
      </c>
      <c r="AD2906" s="85" t="str">
        <f>IF(A2906&lt;&gt;"",IF(D2906="DIRECCIÓN_DE_TRANSFERENCIAS","280 0031",VLOOKUP(C2906,NIVELES!$A$14:$B$105,2,0)),"")</f>
        <v>280 5360</v>
      </c>
      <c r="AE2906" s="86" t="s">
        <v>322</v>
      </c>
      <c r="AF2906" s="86" t="s">
        <v>543</v>
      </c>
      <c r="AG2906" s="79" t="str">
        <f>+IF(AF2906&lt;&gt;"",VLOOKUP(AF2906,NIVELES!$A$666:$B$673,2,0),"")</f>
        <v>DESARROLLO_INFANTIL</v>
      </c>
      <c r="AH2906" s="78" t="s">
        <v>322</v>
      </c>
      <c r="AI2906" s="79" t="str">
        <f>IF(AH2906&lt;&gt;"",VLOOKUP(CONCATENATE(AG2906,AH2906),NIVELES!$B$676:$C$745,2,0),"")</f>
        <v>Centros Infantiles Del Buen Vivir Atencion Directa -Funcionamiento Operación Y Atencion De Unidades</v>
      </c>
      <c r="AJ2906" s="78" t="s">
        <v>517</v>
      </c>
      <c r="AK2906" s="79" t="str">
        <f>+IF(AJ2906&lt;&gt;"",VLOOKUP(AJ2906,NIVELES!$A$816:$B$892,2,0),"")</f>
        <v>NO APLICA</v>
      </c>
      <c r="AL2906" s="78" t="s">
        <v>553</v>
      </c>
      <c r="AM2906" s="78">
        <v>510204</v>
      </c>
      <c r="AN2906" s="79" t="str">
        <f>IF(AM2906&lt;&gt;"",+VLOOKUP(AM2906,NIVELES!$A$1652:$B$2466,2,0),"")</f>
        <v>Decimocuarto Sueldo</v>
      </c>
      <c r="AO2906" s="87">
        <v>11918.5</v>
      </c>
      <c r="AP2906" s="88">
        <v>32.83</v>
      </c>
      <c r="AQ2906" s="88">
        <v>32.83</v>
      </c>
      <c r="AR2906" s="88">
        <v>993.21</v>
      </c>
      <c r="AS2906" s="88">
        <v>993.21</v>
      </c>
      <c r="AT2906" s="88">
        <v>993.21</v>
      </c>
      <c r="AU2906" s="88">
        <v>993.21</v>
      </c>
      <c r="AV2906" s="88">
        <v>993.21</v>
      </c>
      <c r="AW2906" s="88">
        <v>993.21</v>
      </c>
      <c r="AX2906" s="88">
        <v>993.21</v>
      </c>
      <c r="AY2906" s="88">
        <v>993.21</v>
      </c>
      <c r="AZ2906" s="88">
        <v>993.21</v>
      </c>
      <c r="BA2906" s="88">
        <v>2913.95</v>
      </c>
      <c r="BB2906" s="89">
        <f t="shared" si="179"/>
        <v>11918.5</v>
      </c>
      <c r="BC2906" s="90" t="str">
        <f t="shared" si="178"/>
        <v>OK</v>
      </c>
      <c r="BD2906" s="91" t="str">
        <f t="shared" si="180"/>
        <v xml:space="preserve">                  </v>
      </c>
      <c r="BE2906" s="92">
        <f t="shared" si="181"/>
        <v>12</v>
      </c>
    </row>
    <row r="2907" spans="1:57" s="74" customFormat="1" ht="50.1" customHeight="1" x14ac:dyDescent="0.2">
      <c r="A2907" s="78" t="s">
        <v>55</v>
      </c>
      <c r="B2907" s="78" t="s">
        <v>61</v>
      </c>
      <c r="C2907" s="78" t="s">
        <v>620</v>
      </c>
      <c r="D2907" s="78" t="s">
        <v>605</v>
      </c>
      <c r="E2907" s="79" t="str">
        <f>+IF(C2907&lt;&gt;"",VLOOKUP(MID(C2907,18,5),NIVELES!$A$133:$B$213,2,0),"")</f>
        <v>GUAYAS</v>
      </c>
      <c r="F2907" s="80" t="s">
        <v>243</v>
      </c>
      <c r="G2907" s="81" t="str">
        <f>+IF(F2907&lt;&gt;"",VLOOKUP(F2907,NIVELES!$A$246:$C$464,3,0),"")</f>
        <v xml:space="preserve"> </v>
      </c>
      <c r="H2907" s="82" t="s">
        <v>1023</v>
      </c>
      <c r="I2907" s="78" t="s">
        <v>2488</v>
      </c>
      <c r="J2907" s="78" t="s">
        <v>2895</v>
      </c>
      <c r="K2907" s="78" t="s">
        <v>2476</v>
      </c>
      <c r="L2907" s="78" t="s">
        <v>3030</v>
      </c>
      <c r="M2907" s="78">
        <v>77</v>
      </c>
      <c r="N2907" s="78" t="s">
        <v>3031</v>
      </c>
      <c r="O2907" s="78" t="s">
        <v>3124</v>
      </c>
      <c r="P2907" s="82">
        <v>12</v>
      </c>
      <c r="Q2907" s="78" t="s">
        <v>3134</v>
      </c>
      <c r="R2907" s="82">
        <v>1</v>
      </c>
      <c r="S2907" s="82">
        <v>1</v>
      </c>
      <c r="T2907" s="82">
        <v>1</v>
      </c>
      <c r="U2907" s="82">
        <v>1</v>
      </c>
      <c r="V2907" s="82">
        <v>1</v>
      </c>
      <c r="W2907" s="82">
        <v>1</v>
      </c>
      <c r="X2907" s="82">
        <v>1</v>
      </c>
      <c r="Y2907" s="82">
        <v>1</v>
      </c>
      <c r="Z2907" s="82">
        <v>1</v>
      </c>
      <c r="AA2907" s="82">
        <v>1</v>
      </c>
      <c r="AB2907" s="82">
        <v>1</v>
      </c>
      <c r="AC2907" s="82">
        <v>1</v>
      </c>
      <c r="AD2907" s="85" t="str">
        <f>IF(A2907&lt;&gt;"",IF(D2907="DIRECCIÓN_DE_TRANSFERENCIAS","280 0031",VLOOKUP(C2907,NIVELES!$A$14:$B$105,2,0)),"")</f>
        <v>280 5360</v>
      </c>
      <c r="AE2907" s="86" t="s">
        <v>322</v>
      </c>
      <c r="AF2907" s="86" t="s">
        <v>543</v>
      </c>
      <c r="AG2907" s="79" t="str">
        <f>+IF(AF2907&lt;&gt;"",VLOOKUP(AF2907,NIVELES!$A$666:$B$673,2,0),"")</f>
        <v>DESARROLLO_INFANTIL</v>
      </c>
      <c r="AH2907" s="78" t="s">
        <v>322</v>
      </c>
      <c r="AI2907" s="79" t="str">
        <f>IF(AH2907&lt;&gt;"",VLOOKUP(CONCATENATE(AG2907,AH2907),NIVELES!$B$676:$C$745,2,0),"")</f>
        <v>Centros Infantiles Del Buen Vivir Atencion Directa -Funcionamiento Operación Y Atencion De Unidades</v>
      </c>
      <c r="AJ2907" s="78" t="s">
        <v>517</v>
      </c>
      <c r="AK2907" s="79" t="str">
        <f>+IF(AJ2907&lt;&gt;"",VLOOKUP(AJ2907,NIVELES!$A$816:$B$892,2,0),"")</f>
        <v>NO APLICA</v>
      </c>
      <c r="AL2907" s="78" t="s">
        <v>553</v>
      </c>
      <c r="AM2907" s="78">
        <v>510510</v>
      </c>
      <c r="AN2907" s="79" t="str">
        <f>IF(AM2907&lt;&gt;"",+VLOOKUP(AM2907,NIVELES!$A$1652:$B$2466,2,0),"")</f>
        <v>Servicios Personales por Contrato</v>
      </c>
      <c r="AO2907" s="87">
        <v>13332</v>
      </c>
      <c r="AP2907" s="88">
        <v>1212</v>
      </c>
      <c r="AQ2907" s="88">
        <v>1212</v>
      </c>
      <c r="AR2907" s="88">
        <v>1111</v>
      </c>
      <c r="AS2907" s="88">
        <v>1111</v>
      </c>
      <c r="AT2907" s="88">
        <v>1111</v>
      </c>
      <c r="AU2907" s="88">
        <v>1111</v>
      </c>
      <c r="AV2907" s="88">
        <v>1111</v>
      </c>
      <c r="AW2907" s="88">
        <v>1111</v>
      </c>
      <c r="AX2907" s="88">
        <v>1111</v>
      </c>
      <c r="AY2907" s="88">
        <v>1111</v>
      </c>
      <c r="AZ2907" s="88">
        <v>1111</v>
      </c>
      <c r="BA2907" s="88">
        <v>909</v>
      </c>
      <c r="BB2907" s="89">
        <f t="shared" si="179"/>
        <v>13332</v>
      </c>
      <c r="BC2907" s="90" t="str">
        <f t="shared" si="178"/>
        <v>OK</v>
      </c>
      <c r="BD2907" s="91" t="str">
        <f t="shared" si="180"/>
        <v xml:space="preserve">                  </v>
      </c>
      <c r="BE2907" s="92">
        <f t="shared" si="181"/>
        <v>12</v>
      </c>
    </row>
    <row r="2908" spans="1:57" s="74" customFormat="1" ht="50.1" customHeight="1" x14ac:dyDescent="0.2">
      <c r="A2908" s="78" t="s">
        <v>55</v>
      </c>
      <c r="B2908" s="78" t="s">
        <v>61</v>
      </c>
      <c r="C2908" s="78" t="s">
        <v>620</v>
      </c>
      <c r="D2908" s="78" t="s">
        <v>605</v>
      </c>
      <c r="E2908" s="79" t="str">
        <f>+IF(C2908&lt;&gt;"",VLOOKUP(MID(C2908,18,5),NIVELES!$A$133:$B$213,2,0),"")</f>
        <v>GUAYAS</v>
      </c>
      <c r="F2908" s="80" t="s">
        <v>243</v>
      </c>
      <c r="G2908" s="81" t="str">
        <f>+IF(F2908&lt;&gt;"",VLOOKUP(F2908,NIVELES!$A$246:$C$464,3,0),"")</f>
        <v xml:space="preserve"> </v>
      </c>
      <c r="H2908" s="82" t="s">
        <v>1024</v>
      </c>
      <c r="I2908" s="78" t="s">
        <v>2488</v>
      </c>
      <c r="J2908" s="78" t="s">
        <v>2895</v>
      </c>
      <c r="K2908" s="78" t="s">
        <v>2476</v>
      </c>
      <c r="L2908" s="78" t="s">
        <v>3030</v>
      </c>
      <c r="M2908" s="78">
        <v>77</v>
      </c>
      <c r="N2908" s="78" t="s">
        <v>3031</v>
      </c>
      <c r="O2908" s="78" t="s">
        <v>3124</v>
      </c>
      <c r="P2908" s="82">
        <v>12</v>
      </c>
      <c r="Q2908" s="78" t="s">
        <v>3134</v>
      </c>
      <c r="R2908" s="82">
        <v>1</v>
      </c>
      <c r="S2908" s="82">
        <v>1</v>
      </c>
      <c r="T2908" s="82">
        <v>1</v>
      </c>
      <c r="U2908" s="82">
        <v>1</v>
      </c>
      <c r="V2908" s="82">
        <v>1</v>
      </c>
      <c r="W2908" s="82">
        <v>1</v>
      </c>
      <c r="X2908" s="82">
        <v>1</v>
      </c>
      <c r="Y2908" s="82">
        <v>1</v>
      </c>
      <c r="Z2908" s="82">
        <v>1</v>
      </c>
      <c r="AA2908" s="82">
        <v>1</v>
      </c>
      <c r="AB2908" s="82">
        <v>1</v>
      </c>
      <c r="AC2908" s="82">
        <v>1</v>
      </c>
      <c r="AD2908" s="85" t="str">
        <f>IF(A2908&lt;&gt;"",IF(D2908="DIRECCIÓN_DE_TRANSFERENCIAS","280 0031",VLOOKUP(C2908,NIVELES!$A$14:$B$105,2,0)),"")</f>
        <v>280 5360</v>
      </c>
      <c r="AE2908" s="86" t="s">
        <v>322</v>
      </c>
      <c r="AF2908" s="86" t="s">
        <v>543</v>
      </c>
      <c r="AG2908" s="79" t="str">
        <f>+IF(AF2908&lt;&gt;"",VLOOKUP(AF2908,NIVELES!$A$666:$B$673,2,0),"")</f>
        <v>DESARROLLO_INFANTIL</v>
      </c>
      <c r="AH2908" s="78" t="s">
        <v>322</v>
      </c>
      <c r="AI2908" s="79" t="str">
        <f>IF(AH2908&lt;&gt;"",VLOOKUP(CONCATENATE(AG2908,AH2908),NIVELES!$B$676:$C$745,2,0),"")</f>
        <v>Centros Infantiles Del Buen Vivir Atencion Directa -Funcionamiento Operación Y Atencion De Unidades</v>
      </c>
      <c r="AJ2908" s="78" t="s">
        <v>517</v>
      </c>
      <c r="AK2908" s="79" t="str">
        <f>+IF(AJ2908&lt;&gt;"",VLOOKUP(AJ2908,NIVELES!$A$816:$B$892,2,0),"")</f>
        <v>NO APLICA</v>
      </c>
      <c r="AL2908" s="78" t="s">
        <v>553</v>
      </c>
      <c r="AM2908" s="78">
        <v>510601</v>
      </c>
      <c r="AN2908" s="79" t="str">
        <f>IF(AM2908&lt;&gt;"",+VLOOKUP(AM2908,NIVELES!$A$1652:$B$2466,2,0),"")</f>
        <v>Aporte Patronal</v>
      </c>
      <c r="AO2908" s="87">
        <v>27068.25</v>
      </c>
      <c r="AP2908" s="88">
        <v>2308.59</v>
      </c>
      <c r="AQ2908" s="88">
        <v>2366.41</v>
      </c>
      <c r="AR2908" s="88">
        <v>2255.69</v>
      </c>
      <c r="AS2908" s="88">
        <v>2255.69</v>
      </c>
      <c r="AT2908" s="88">
        <v>2255.69</v>
      </c>
      <c r="AU2908" s="88">
        <v>2255.69</v>
      </c>
      <c r="AV2908" s="88">
        <v>2255.69</v>
      </c>
      <c r="AW2908" s="88">
        <v>2255.69</v>
      </c>
      <c r="AX2908" s="88">
        <v>2255.69</v>
      </c>
      <c r="AY2908" s="88">
        <v>2255.69</v>
      </c>
      <c r="AZ2908" s="88">
        <v>2255.69</v>
      </c>
      <c r="BA2908" s="88">
        <v>2092.04</v>
      </c>
      <c r="BB2908" s="89">
        <f t="shared" si="179"/>
        <v>27068.25</v>
      </c>
      <c r="BC2908" s="90" t="str">
        <f t="shared" si="178"/>
        <v>OK</v>
      </c>
      <c r="BD2908" s="91" t="str">
        <f t="shared" si="180"/>
        <v xml:space="preserve">                  </v>
      </c>
      <c r="BE2908" s="92">
        <f t="shared" si="181"/>
        <v>12</v>
      </c>
    </row>
    <row r="2909" spans="1:57" s="74" customFormat="1" ht="50.1" customHeight="1" x14ac:dyDescent="0.2">
      <c r="A2909" s="78" t="s">
        <v>55</v>
      </c>
      <c r="B2909" s="78" t="s">
        <v>61</v>
      </c>
      <c r="C2909" s="78" t="s">
        <v>620</v>
      </c>
      <c r="D2909" s="78" t="s">
        <v>605</v>
      </c>
      <c r="E2909" s="79" t="str">
        <f>+IF(C2909&lt;&gt;"",VLOOKUP(MID(C2909,18,5),NIVELES!$A$133:$B$213,2,0),"")</f>
        <v>GUAYAS</v>
      </c>
      <c r="F2909" s="80" t="s">
        <v>243</v>
      </c>
      <c r="G2909" s="81" t="str">
        <f>+IF(F2909&lt;&gt;"",VLOOKUP(F2909,NIVELES!$A$246:$C$464,3,0),"")</f>
        <v xml:space="preserve"> </v>
      </c>
      <c r="H2909" s="82" t="s">
        <v>1024</v>
      </c>
      <c r="I2909" s="78" t="s">
        <v>2488</v>
      </c>
      <c r="J2909" s="78" t="s">
        <v>2895</v>
      </c>
      <c r="K2909" s="78" t="s">
        <v>2476</v>
      </c>
      <c r="L2909" s="78" t="s">
        <v>3030</v>
      </c>
      <c r="M2909" s="78">
        <v>77</v>
      </c>
      <c r="N2909" s="78" t="s">
        <v>3031</v>
      </c>
      <c r="O2909" s="78" t="s">
        <v>3124</v>
      </c>
      <c r="P2909" s="82">
        <v>12</v>
      </c>
      <c r="Q2909" s="78" t="s">
        <v>3134</v>
      </c>
      <c r="R2909" s="82">
        <v>1</v>
      </c>
      <c r="S2909" s="82">
        <v>1</v>
      </c>
      <c r="T2909" s="82">
        <v>1</v>
      </c>
      <c r="U2909" s="82">
        <v>1</v>
      </c>
      <c r="V2909" s="82">
        <v>1</v>
      </c>
      <c r="W2909" s="82">
        <v>1</v>
      </c>
      <c r="X2909" s="82">
        <v>1</v>
      </c>
      <c r="Y2909" s="82">
        <v>1</v>
      </c>
      <c r="Z2909" s="82">
        <v>1</v>
      </c>
      <c r="AA2909" s="82">
        <v>1</v>
      </c>
      <c r="AB2909" s="82">
        <v>1</v>
      </c>
      <c r="AC2909" s="82">
        <v>1</v>
      </c>
      <c r="AD2909" s="85" t="str">
        <f>IF(A2909&lt;&gt;"",IF(D2909="DIRECCIÓN_DE_TRANSFERENCIAS","280 0031",VLOOKUP(C2909,NIVELES!$A$14:$B$105,2,0)),"")</f>
        <v>280 5360</v>
      </c>
      <c r="AE2909" s="86" t="s">
        <v>322</v>
      </c>
      <c r="AF2909" s="86" t="s">
        <v>543</v>
      </c>
      <c r="AG2909" s="79" t="str">
        <f>+IF(AF2909&lt;&gt;"",VLOOKUP(AF2909,NIVELES!$A$666:$B$673,2,0),"")</f>
        <v>DESARROLLO_INFANTIL</v>
      </c>
      <c r="AH2909" s="78" t="s">
        <v>322</v>
      </c>
      <c r="AI2909" s="79" t="str">
        <f>IF(AH2909&lt;&gt;"",VLOOKUP(CONCATENATE(AG2909,AH2909),NIVELES!$B$676:$C$745,2,0),"")</f>
        <v>Centros Infantiles Del Buen Vivir Atencion Directa -Funcionamiento Operación Y Atencion De Unidades</v>
      </c>
      <c r="AJ2909" s="78" t="s">
        <v>517</v>
      </c>
      <c r="AK2909" s="79" t="str">
        <f>+IF(AJ2909&lt;&gt;"",VLOOKUP(AJ2909,NIVELES!$A$816:$B$892,2,0),"")</f>
        <v>NO APLICA</v>
      </c>
      <c r="AL2909" s="78" t="s">
        <v>553</v>
      </c>
      <c r="AM2909" s="78">
        <v>510602</v>
      </c>
      <c r="AN2909" s="79" t="str">
        <f>IF(AM2909&lt;&gt;"",+VLOOKUP(AM2909,NIVELES!$A$1652:$B$2466,2,0),"")</f>
        <v>Fondo de Reserva</v>
      </c>
      <c r="AO2909" s="87">
        <v>23375</v>
      </c>
      <c r="AP2909" s="88">
        <v>0</v>
      </c>
      <c r="AQ2909" s="88">
        <v>1770.37</v>
      </c>
      <c r="AR2909" s="88">
        <v>1947.92</v>
      </c>
      <c r="AS2909" s="88">
        <v>1947.92</v>
      </c>
      <c r="AT2909" s="88">
        <v>1947.92</v>
      </c>
      <c r="AU2909" s="88">
        <v>1947.92</v>
      </c>
      <c r="AV2909" s="88">
        <v>1947.92</v>
      </c>
      <c r="AW2909" s="88">
        <v>1947.92</v>
      </c>
      <c r="AX2909" s="88">
        <v>1947.92</v>
      </c>
      <c r="AY2909" s="88">
        <v>1947.92</v>
      </c>
      <c r="AZ2909" s="88">
        <v>1947.92</v>
      </c>
      <c r="BA2909" s="88">
        <v>4073.35</v>
      </c>
      <c r="BB2909" s="89">
        <f t="shared" si="179"/>
        <v>23375</v>
      </c>
      <c r="BC2909" s="90" t="str">
        <f t="shared" si="178"/>
        <v>OK</v>
      </c>
      <c r="BD2909" s="91" t="str">
        <f t="shared" si="180"/>
        <v xml:space="preserve">                  </v>
      </c>
      <c r="BE2909" s="92">
        <f t="shared" si="181"/>
        <v>12</v>
      </c>
    </row>
    <row r="2910" spans="1:57" s="74" customFormat="1" ht="50.1" customHeight="1" x14ac:dyDescent="0.2">
      <c r="A2910" s="78" t="s">
        <v>55</v>
      </c>
      <c r="B2910" s="78" t="s">
        <v>61</v>
      </c>
      <c r="C2910" s="78" t="s">
        <v>620</v>
      </c>
      <c r="D2910" s="78" t="s">
        <v>605</v>
      </c>
      <c r="E2910" s="79" t="str">
        <f>+IF(C2910&lt;&gt;"",VLOOKUP(MID(C2910,18,5),NIVELES!$A$133:$B$213,2,0),"")</f>
        <v>GUAYAS</v>
      </c>
      <c r="F2910" s="80" t="s">
        <v>243</v>
      </c>
      <c r="G2910" s="81" t="str">
        <f>+IF(F2910&lt;&gt;"",VLOOKUP(F2910,NIVELES!$A$246:$C$464,3,0),"")</f>
        <v xml:space="preserve"> </v>
      </c>
      <c r="H2910" s="82" t="s">
        <v>1024</v>
      </c>
      <c r="I2910" s="78" t="s">
        <v>2201</v>
      </c>
      <c r="J2910" s="78" t="s">
        <v>2184</v>
      </c>
      <c r="K2910" s="78" t="s">
        <v>3096</v>
      </c>
      <c r="L2910" s="78" t="s">
        <v>3135</v>
      </c>
      <c r="M2910" s="78">
        <v>77</v>
      </c>
      <c r="N2910" s="78" t="s">
        <v>3031</v>
      </c>
      <c r="O2910" s="78" t="s">
        <v>3125</v>
      </c>
      <c r="P2910" s="82">
        <v>4</v>
      </c>
      <c r="Q2910" s="78" t="s">
        <v>3136</v>
      </c>
      <c r="R2910" s="82"/>
      <c r="S2910" s="82"/>
      <c r="T2910" s="82">
        <v>1</v>
      </c>
      <c r="U2910" s="82"/>
      <c r="V2910" s="82">
        <v>1</v>
      </c>
      <c r="W2910" s="82"/>
      <c r="X2910" s="82">
        <v>1</v>
      </c>
      <c r="Y2910" s="82"/>
      <c r="Z2910" s="82">
        <v>1</v>
      </c>
      <c r="AA2910" s="82"/>
      <c r="AB2910" s="82"/>
      <c r="AC2910" s="82"/>
      <c r="AD2910" s="85" t="str">
        <f>IF(A2910&lt;&gt;"",IF(D2910="DIRECCIÓN_DE_TRANSFERENCIAS","280 0031",VLOOKUP(C2910,NIVELES!$A$14:$B$105,2,0)),"")</f>
        <v>280 5360</v>
      </c>
      <c r="AE2910" s="86" t="s">
        <v>322</v>
      </c>
      <c r="AF2910" s="86" t="s">
        <v>543</v>
      </c>
      <c r="AG2910" s="79" t="str">
        <f>+IF(AF2910&lt;&gt;"",VLOOKUP(AF2910,NIVELES!$A$666:$B$673,2,0),"")</f>
        <v>DESARROLLO_INFANTIL</v>
      </c>
      <c r="AH2910" s="78" t="s">
        <v>322</v>
      </c>
      <c r="AI2910" s="79" t="str">
        <f>IF(AH2910&lt;&gt;"",VLOOKUP(CONCATENATE(AG2910,AH2910),NIVELES!$B$676:$C$745,2,0),"")</f>
        <v>Centros Infantiles Del Buen Vivir Atencion Directa -Funcionamiento Operación Y Atencion De Unidades</v>
      </c>
      <c r="AJ2910" s="78" t="s">
        <v>517</v>
      </c>
      <c r="AK2910" s="79" t="str">
        <f>+IF(AJ2910&lt;&gt;"",VLOOKUP(AJ2910,NIVELES!$A$816:$B$892,2,0),"")</f>
        <v>NO APLICA</v>
      </c>
      <c r="AL2910" s="78" t="s">
        <v>554</v>
      </c>
      <c r="AM2910" s="78">
        <v>530101</v>
      </c>
      <c r="AN2910" s="79" t="str">
        <f>IF(AM2910&lt;&gt;"",+VLOOKUP(AM2910,NIVELES!$A$1652:$B$2466,2,0),"")</f>
        <v>Agua Potable</v>
      </c>
      <c r="AO2910" s="87">
        <v>2868.12</v>
      </c>
      <c r="AP2910" s="88">
        <v>0</v>
      </c>
      <c r="AQ2910" s="88">
        <v>0</v>
      </c>
      <c r="AR2910" s="88">
        <v>239.01</v>
      </c>
      <c r="AS2910" s="88">
        <v>239.01</v>
      </c>
      <c r="AT2910" s="88">
        <v>239.01</v>
      </c>
      <c r="AU2910" s="88">
        <v>239.01</v>
      </c>
      <c r="AV2910" s="88">
        <v>239.01</v>
      </c>
      <c r="AW2910" s="88">
        <v>239.01</v>
      </c>
      <c r="AX2910" s="88">
        <v>239.01</v>
      </c>
      <c r="AY2910" s="88">
        <v>239.01</v>
      </c>
      <c r="AZ2910" s="88">
        <v>239.01</v>
      </c>
      <c r="BA2910" s="88">
        <v>717.03</v>
      </c>
      <c r="BB2910" s="89">
        <f t="shared" si="179"/>
        <v>2868.12</v>
      </c>
      <c r="BC2910" s="90" t="str">
        <f t="shared" si="178"/>
        <v>OK</v>
      </c>
      <c r="BD2910" s="91" t="str">
        <f t="shared" si="180"/>
        <v xml:space="preserve">                  </v>
      </c>
      <c r="BE2910" s="92">
        <f t="shared" si="181"/>
        <v>4</v>
      </c>
    </row>
    <row r="2911" spans="1:57" s="74" customFormat="1" ht="50.1" customHeight="1" x14ac:dyDescent="0.2">
      <c r="A2911" s="78" t="s">
        <v>55</v>
      </c>
      <c r="B2911" s="78" t="s">
        <v>61</v>
      </c>
      <c r="C2911" s="78" t="s">
        <v>620</v>
      </c>
      <c r="D2911" s="78" t="s">
        <v>605</v>
      </c>
      <c r="E2911" s="79" t="str">
        <f>+IF(C2911&lt;&gt;"",VLOOKUP(MID(C2911,18,5),NIVELES!$A$133:$B$213,2,0),"")</f>
        <v>GUAYAS</v>
      </c>
      <c r="F2911" s="80" t="s">
        <v>243</v>
      </c>
      <c r="G2911" s="81" t="str">
        <f>+IF(F2911&lt;&gt;"",VLOOKUP(F2911,NIVELES!$A$246:$C$464,3,0),"")</f>
        <v xml:space="preserve"> </v>
      </c>
      <c r="H2911" s="82" t="s">
        <v>1024</v>
      </c>
      <c r="I2911" s="78" t="s">
        <v>2201</v>
      </c>
      <c r="J2911" s="78" t="s">
        <v>2184</v>
      </c>
      <c r="K2911" s="78" t="s">
        <v>3096</v>
      </c>
      <c r="L2911" s="78" t="s">
        <v>3135</v>
      </c>
      <c r="M2911" s="78">
        <v>77</v>
      </c>
      <c r="N2911" s="78" t="s">
        <v>3031</v>
      </c>
      <c r="O2911" s="78" t="s">
        <v>3125</v>
      </c>
      <c r="P2911" s="82">
        <v>12</v>
      </c>
      <c r="Q2911" s="78" t="s">
        <v>3137</v>
      </c>
      <c r="R2911" s="82">
        <v>1</v>
      </c>
      <c r="S2911" s="82">
        <v>1</v>
      </c>
      <c r="T2911" s="82">
        <v>1</v>
      </c>
      <c r="U2911" s="82">
        <v>1</v>
      </c>
      <c r="V2911" s="82">
        <v>1</v>
      </c>
      <c r="W2911" s="82">
        <v>1</v>
      </c>
      <c r="X2911" s="82">
        <v>1</v>
      </c>
      <c r="Y2911" s="82">
        <v>1</v>
      </c>
      <c r="Z2911" s="82">
        <v>1</v>
      </c>
      <c r="AA2911" s="82">
        <v>1</v>
      </c>
      <c r="AB2911" s="82">
        <v>1</v>
      </c>
      <c r="AC2911" s="82">
        <v>1</v>
      </c>
      <c r="AD2911" s="85" t="str">
        <f>IF(A2911&lt;&gt;"",IF(D2911="DIRECCIÓN_DE_TRANSFERENCIAS","280 0031",VLOOKUP(C2911,NIVELES!$A$14:$B$105,2,0)),"")</f>
        <v>280 5360</v>
      </c>
      <c r="AE2911" s="86" t="s">
        <v>322</v>
      </c>
      <c r="AF2911" s="86" t="s">
        <v>543</v>
      </c>
      <c r="AG2911" s="79" t="str">
        <f>+IF(AF2911&lt;&gt;"",VLOOKUP(AF2911,NIVELES!$A$666:$B$673,2,0),"")</f>
        <v>DESARROLLO_INFANTIL</v>
      </c>
      <c r="AH2911" s="78" t="s">
        <v>322</v>
      </c>
      <c r="AI2911" s="79" t="str">
        <f>IF(AH2911&lt;&gt;"",VLOOKUP(CONCATENATE(AG2911,AH2911),NIVELES!$B$676:$C$745,2,0),"")</f>
        <v>Centros Infantiles Del Buen Vivir Atencion Directa -Funcionamiento Operación Y Atencion De Unidades</v>
      </c>
      <c r="AJ2911" s="78" t="s">
        <v>517</v>
      </c>
      <c r="AK2911" s="79" t="str">
        <f>+IF(AJ2911&lt;&gt;"",VLOOKUP(AJ2911,NIVELES!$A$816:$B$892,2,0),"")</f>
        <v>NO APLICA</v>
      </c>
      <c r="AL2911" s="78" t="s">
        <v>554</v>
      </c>
      <c r="AM2911" s="78">
        <v>530104</v>
      </c>
      <c r="AN2911" s="79" t="str">
        <f>IF(AM2911&lt;&gt;"",+VLOOKUP(AM2911,NIVELES!$A$1652:$B$2466,2,0),"")</f>
        <v>Energía Eléctrica</v>
      </c>
      <c r="AO2911" s="87">
        <v>2567.2800000000002</v>
      </c>
      <c r="AP2911" s="88">
        <v>0</v>
      </c>
      <c r="AQ2911" s="88">
        <v>0</v>
      </c>
      <c r="AR2911" s="88">
        <v>213.94</v>
      </c>
      <c r="AS2911" s="88">
        <v>213.94</v>
      </c>
      <c r="AT2911" s="88">
        <v>213.94</v>
      </c>
      <c r="AU2911" s="88">
        <v>213.94</v>
      </c>
      <c r="AV2911" s="88">
        <v>213.94</v>
      </c>
      <c r="AW2911" s="88">
        <v>213.94</v>
      </c>
      <c r="AX2911" s="88">
        <v>213.94</v>
      </c>
      <c r="AY2911" s="88">
        <v>213.94</v>
      </c>
      <c r="AZ2911" s="88">
        <v>213.94</v>
      </c>
      <c r="BA2911" s="88">
        <v>641.82000000000005</v>
      </c>
      <c r="BB2911" s="89">
        <f t="shared" si="179"/>
        <v>2567.2800000000002</v>
      </c>
      <c r="BC2911" s="90" t="str">
        <f t="shared" si="178"/>
        <v>OK</v>
      </c>
      <c r="BD2911" s="91" t="str">
        <f t="shared" si="180"/>
        <v xml:space="preserve">                  </v>
      </c>
      <c r="BE2911" s="92">
        <f t="shared" si="181"/>
        <v>12</v>
      </c>
    </row>
    <row r="2912" spans="1:57" s="74" customFormat="1" ht="50.1" customHeight="1" x14ac:dyDescent="0.2">
      <c r="A2912" s="78" t="s">
        <v>55</v>
      </c>
      <c r="B2912" s="78" t="s">
        <v>61</v>
      </c>
      <c r="C2912" s="78" t="s">
        <v>620</v>
      </c>
      <c r="D2912" s="78" t="s">
        <v>605</v>
      </c>
      <c r="E2912" s="79" t="str">
        <f>+IF(C2912&lt;&gt;"",VLOOKUP(MID(C2912,18,5),NIVELES!$A$133:$B$213,2,0),"")</f>
        <v>GUAYAS</v>
      </c>
      <c r="F2912" s="80" t="s">
        <v>243</v>
      </c>
      <c r="G2912" s="81" t="str">
        <f>+IF(F2912&lt;&gt;"",VLOOKUP(F2912,NIVELES!$A$246:$C$464,3,0),"")</f>
        <v xml:space="preserve"> </v>
      </c>
      <c r="H2912" s="82" t="s">
        <v>1024</v>
      </c>
      <c r="I2912" s="78" t="s">
        <v>2201</v>
      </c>
      <c r="J2912" s="78" t="s">
        <v>2184</v>
      </c>
      <c r="K2912" s="78" t="s">
        <v>3096</v>
      </c>
      <c r="L2912" s="78" t="s">
        <v>3135</v>
      </c>
      <c r="M2912" s="78">
        <v>77</v>
      </c>
      <c r="N2912" s="78" t="s">
        <v>3031</v>
      </c>
      <c r="O2912" s="78" t="s">
        <v>3125</v>
      </c>
      <c r="P2912" s="82">
        <v>12</v>
      </c>
      <c r="Q2912" s="78" t="s">
        <v>3138</v>
      </c>
      <c r="R2912" s="82">
        <v>1</v>
      </c>
      <c r="S2912" s="82">
        <v>1</v>
      </c>
      <c r="T2912" s="82">
        <v>1</v>
      </c>
      <c r="U2912" s="82">
        <v>1</v>
      </c>
      <c r="V2912" s="82">
        <v>1</v>
      </c>
      <c r="W2912" s="82">
        <v>1</v>
      </c>
      <c r="X2912" s="82">
        <v>1</v>
      </c>
      <c r="Y2912" s="82">
        <v>1</v>
      </c>
      <c r="Z2912" s="82">
        <v>1</v>
      </c>
      <c r="AA2912" s="82">
        <v>1</v>
      </c>
      <c r="AB2912" s="82">
        <v>1</v>
      </c>
      <c r="AC2912" s="82">
        <v>1</v>
      </c>
      <c r="AD2912" s="85" t="str">
        <f>IF(A2912&lt;&gt;"",IF(D2912="DIRECCIÓN_DE_TRANSFERENCIAS","280 0031",VLOOKUP(C2912,NIVELES!$A$14:$B$105,2,0)),"")</f>
        <v>280 5360</v>
      </c>
      <c r="AE2912" s="86" t="s">
        <v>322</v>
      </c>
      <c r="AF2912" s="86" t="s">
        <v>543</v>
      </c>
      <c r="AG2912" s="79" t="str">
        <f>+IF(AF2912&lt;&gt;"",VLOOKUP(AF2912,NIVELES!$A$666:$B$673,2,0),"")</f>
        <v>DESARROLLO_INFANTIL</v>
      </c>
      <c r="AH2912" s="78" t="s">
        <v>322</v>
      </c>
      <c r="AI2912" s="79" t="str">
        <f>IF(AH2912&lt;&gt;"",VLOOKUP(CONCATENATE(AG2912,AH2912),NIVELES!$B$676:$C$745,2,0),"")</f>
        <v>Centros Infantiles Del Buen Vivir Atencion Directa -Funcionamiento Operación Y Atencion De Unidades</v>
      </c>
      <c r="AJ2912" s="78" t="s">
        <v>517</v>
      </c>
      <c r="AK2912" s="79" t="str">
        <f>+IF(AJ2912&lt;&gt;"",VLOOKUP(AJ2912,NIVELES!$A$816:$B$892,2,0),"")</f>
        <v>NO APLICA</v>
      </c>
      <c r="AL2912" s="78" t="s">
        <v>554</v>
      </c>
      <c r="AM2912" s="78">
        <v>530105</v>
      </c>
      <c r="AN2912" s="79" t="str">
        <f>IF(AM2912&lt;&gt;"",+VLOOKUP(AM2912,NIVELES!$A$1652:$B$2466,2,0),"")</f>
        <v>Telecomunicaciones</v>
      </c>
      <c r="AO2912" s="87">
        <v>3051.6000000000004</v>
      </c>
      <c r="AP2912" s="88">
        <v>0</v>
      </c>
      <c r="AQ2912" s="88">
        <v>0</v>
      </c>
      <c r="AR2912" s="88">
        <v>254.3</v>
      </c>
      <c r="AS2912" s="88">
        <v>254.3</v>
      </c>
      <c r="AT2912" s="88">
        <v>254.3</v>
      </c>
      <c r="AU2912" s="88">
        <v>254.3</v>
      </c>
      <c r="AV2912" s="88">
        <v>254.3</v>
      </c>
      <c r="AW2912" s="88">
        <v>254.3</v>
      </c>
      <c r="AX2912" s="88">
        <v>254.3</v>
      </c>
      <c r="AY2912" s="88">
        <v>254.3</v>
      </c>
      <c r="AZ2912" s="88">
        <v>254.3</v>
      </c>
      <c r="BA2912" s="88">
        <v>762.9</v>
      </c>
      <c r="BB2912" s="89">
        <f t="shared" si="179"/>
        <v>3051.6</v>
      </c>
      <c r="BC2912" s="90" t="str">
        <f t="shared" si="178"/>
        <v>OK</v>
      </c>
      <c r="BD2912" s="91" t="str">
        <f t="shared" si="180"/>
        <v xml:space="preserve">                  </v>
      </c>
      <c r="BE2912" s="92">
        <f t="shared" si="181"/>
        <v>12</v>
      </c>
    </row>
    <row r="2913" spans="1:57" s="74" customFormat="1" ht="50.1" customHeight="1" x14ac:dyDescent="0.2">
      <c r="A2913" s="78" t="s">
        <v>55</v>
      </c>
      <c r="B2913" s="78" t="s">
        <v>61</v>
      </c>
      <c r="C2913" s="78" t="s">
        <v>620</v>
      </c>
      <c r="D2913" s="78" t="s">
        <v>605</v>
      </c>
      <c r="E2913" s="79" t="str">
        <f>+IF(C2913&lt;&gt;"",VLOOKUP(MID(C2913,18,5),NIVELES!$A$133:$B$213,2,0),"")</f>
        <v>GUAYAS</v>
      </c>
      <c r="F2913" s="80" t="s">
        <v>243</v>
      </c>
      <c r="G2913" s="81" t="str">
        <f>+IF(F2913&lt;&gt;"",VLOOKUP(F2913,NIVELES!$A$246:$C$464,3,0),"")</f>
        <v xml:space="preserve"> </v>
      </c>
      <c r="H2913" s="82" t="s">
        <v>1024</v>
      </c>
      <c r="I2913" s="78" t="s">
        <v>2201</v>
      </c>
      <c r="J2913" s="78" t="s">
        <v>2184</v>
      </c>
      <c r="K2913" s="78" t="s">
        <v>3096</v>
      </c>
      <c r="L2913" s="78" t="s">
        <v>3135</v>
      </c>
      <c r="M2913" s="78">
        <v>77</v>
      </c>
      <c r="N2913" s="78" t="s">
        <v>3031</v>
      </c>
      <c r="O2913" s="78" t="s">
        <v>3125</v>
      </c>
      <c r="P2913" s="82">
        <v>1</v>
      </c>
      <c r="Q2913" s="78" t="s">
        <v>3139</v>
      </c>
      <c r="R2913" s="82"/>
      <c r="S2913" s="82"/>
      <c r="T2913" s="82">
        <v>1</v>
      </c>
      <c r="U2913" s="82"/>
      <c r="V2913" s="82"/>
      <c r="W2913" s="82"/>
      <c r="X2913" s="82"/>
      <c r="Y2913" s="82"/>
      <c r="Z2913" s="82"/>
      <c r="AA2913" s="82"/>
      <c r="AB2913" s="82"/>
      <c r="AC2913" s="82"/>
      <c r="AD2913" s="85" t="str">
        <f>IF(A2913&lt;&gt;"",IF(D2913="DIRECCIÓN_DE_TRANSFERENCIAS","280 0031",VLOOKUP(C2913,NIVELES!$A$14:$B$105,2,0)),"")</f>
        <v>280 5360</v>
      </c>
      <c r="AE2913" s="86" t="s">
        <v>322</v>
      </c>
      <c r="AF2913" s="86" t="s">
        <v>543</v>
      </c>
      <c r="AG2913" s="79" t="str">
        <f>+IF(AF2913&lt;&gt;"",VLOOKUP(AF2913,NIVELES!$A$666:$B$673,2,0),"")</f>
        <v>DESARROLLO_INFANTIL</v>
      </c>
      <c r="AH2913" s="78" t="s">
        <v>322</v>
      </c>
      <c r="AI2913" s="79" t="str">
        <f>IF(AH2913&lt;&gt;"",VLOOKUP(CONCATENATE(AG2913,AH2913),NIVELES!$B$676:$C$745,2,0),"")</f>
        <v>Centros Infantiles Del Buen Vivir Atencion Directa -Funcionamiento Operación Y Atencion De Unidades</v>
      </c>
      <c r="AJ2913" s="78" t="s">
        <v>517</v>
      </c>
      <c r="AK2913" s="79" t="str">
        <f>+IF(AJ2913&lt;&gt;"",VLOOKUP(AJ2913,NIVELES!$A$816:$B$892,2,0),"")</f>
        <v>NO APLICA</v>
      </c>
      <c r="AL2913" s="78" t="s">
        <v>554</v>
      </c>
      <c r="AM2913" s="78">
        <v>530208</v>
      </c>
      <c r="AN2913" s="79" t="str">
        <f>IF(AM2913&lt;&gt;"",+VLOOKUP(AM2913,NIVELES!$A$1652:$B$2466,2,0),"")</f>
        <v>Servicio de Seguridad y Vigilancia</v>
      </c>
      <c r="AO2913" s="87">
        <v>3192</v>
      </c>
      <c r="AP2913" s="88">
        <v>0</v>
      </c>
      <c r="AQ2913" s="88">
        <v>0</v>
      </c>
      <c r="AR2913" s="88">
        <v>3192</v>
      </c>
      <c r="AS2913" s="88">
        <v>0</v>
      </c>
      <c r="AT2913" s="88">
        <v>0</v>
      </c>
      <c r="AU2913" s="88">
        <v>0</v>
      </c>
      <c r="AV2913" s="88">
        <v>0</v>
      </c>
      <c r="AW2913" s="88">
        <v>0</v>
      </c>
      <c r="AX2913" s="88">
        <v>0</v>
      </c>
      <c r="AY2913" s="88">
        <v>0</v>
      </c>
      <c r="AZ2913" s="88">
        <v>0</v>
      </c>
      <c r="BA2913" s="88">
        <v>0</v>
      </c>
      <c r="BB2913" s="89">
        <f t="shared" si="179"/>
        <v>3192</v>
      </c>
      <c r="BC2913" s="90" t="str">
        <f t="shared" si="178"/>
        <v>OK</v>
      </c>
      <c r="BD2913" s="91" t="str">
        <f t="shared" si="180"/>
        <v xml:space="preserve">                  </v>
      </c>
      <c r="BE2913" s="92">
        <f t="shared" si="181"/>
        <v>1</v>
      </c>
    </row>
    <row r="2914" spans="1:57" s="74" customFormat="1" ht="50.1" customHeight="1" x14ac:dyDescent="0.2">
      <c r="A2914" s="78" t="s">
        <v>55</v>
      </c>
      <c r="B2914" s="78" t="s">
        <v>61</v>
      </c>
      <c r="C2914" s="78" t="s">
        <v>620</v>
      </c>
      <c r="D2914" s="78" t="s">
        <v>605</v>
      </c>
      <c r="E2914" s="79" t="str">
        <f>+IF(C2914&lt;&gt;"",VLOOKUP(MID(C2914,18,5),NIVELES!$A$133:$B$213,2,0),"")</f>
        <v>GUAYAS</v>
      </c>
      <c r="F2914" s="80" t="s">
        <v>243</v>
      </c>
      <c r="G2914" s="81" t="str">
        <f>+IF(F2914&lt;&gt;"",VLOOKUP(F2914,NIVELES!$A$246:$C$464,3,0),"")</f>
        <v xml:space="preserve"> </v>
      </c>
      <c r="H2914" s="82" t="s">
        <v>1024</v>
      </c>
      <c r="I2914" s="78" t="s">
        <v>2201</v>
      </c>
      <c r="J2914" s="78" t="s">
        <v>2184</v>
      </c>
      <c r="K2914" s="78" t="s">
        <v>3096</v>
      </c>
      <c r="L2914" s="78" t="s">
        <v>3135</v>
      </c>
      <c r="M2914" s="78">
        <v>77</v>
      </c>
      <c r="N2914" s="78" t="s">
        <v>3031</v>
      </c>
      <c r="O2914" s="78" t="s">
        <v>3125</v>
      </c>
      <c r="P2914" s="82">
        <v>1</v>
      </c>
      <c r="Q2914" s="78" t="s">
        <v>3140</v>
      </c>
      <c r="R2914" s="82"/>
      <c r="S2914" s="82"/>
      <c r="T2914" s="82">
        <v>1</v>
      </c>
      <c r="U2914" s="82"/>
      <c r="V2914" s="82"/>
      <c r="W2914" s="82"/>
      <c r="X2914" s="82"/>
      <c r="Y2914" s="82"/>
      <c r="Z2914" s="82"/>
      <c r="AA2914" s="82"/>
      <c r="AB2914" s="82"/>
      <c r="AC2914" s="82"/>
      <c r="AD2914" s="85" t="str">
        <f>IF(A2914&lt;&gt;"",IF(D2914="DIRECCIÓN_DE_TRANSFERENCIAS","280 0031",VLOOKUP(C2914,NIVELES!$A$14:$B$105,2,0)),"")</f>
        <v>280 5360</v>
      </c>
      <c r="AE2914" s="86" t="s">
        <v>322</v>
      </c>
      <c r="AF2914" s="86" t="s">
        <v>543</v>
      </c>
      <c r="AG2914" s="79" t="str">
        <f>+IF(AF2914&lt;&gt;"",VLOOKUP(AF2914,NIVELES!$A$666:$B$673,2,0),"")</f>
        <v>DESARROLLO_INFANTIL</v>
      </c>
      <c r="AH2914" s="78" t="s">
        <v>322</v>
      </c>
      <c r="AI2914" s="79" t="str">
        <f>IF(AH2914&lt;&gt;"",VLOOKUP(CONCATENATE(AG2914,AH2914),NIVELES!$B$676:$C$745,2,0),"")</f>
        <v>Centros Infantiles Del Buen Vivir Atencion Directa -Funcionamiento Operación Y Atencion De Unidades</v>
      </c>
      <c r="AJ2914" s="78" t="s">
        <v>517</v>
      </c>
      <c r="AK2914" s="79" t="str">
        <f>+IF(AJ2914&lt;&gt;"",VLOOKUP(AJ2914,NIVELES!$A$816:$B$892,2,0),"")</f>
        <v>NO APLICA</v>
      </c>
      <c r="AL2914" s="78" t="s">
        <v>554</v>
      </c>
      <c r="AM2914" s="78">
        <v>530209</v>
      </c>
      <c r="AN2914" s="79" t="str">
        <f>IF(AM2914&lt;&gt;"",+VLOOKUP(AM2914,NIVELES!$A$1652:$B$2466,2,0),"")</f>
        <v>Servicios de Aseo; Lavado de Vestimenta de Trabajo; Fumigación, Desinfección y Limpieza de Instalaciones</v>
      </c>
      <c r="AO2914" s="87">
        <v>3756.36</v>
      </c>
      <c r="AP2914" s="88">
        <v>0</v>
      </c>
      <c r="AQ2914" s="88">
        <v>3756.28</v>
      </c>
      <c r="AR2914" s="88">
        <v>0</v>
      </c>
      <c r="AS2914" s="88">
        <v>0</v>
      </c>
      <c r="AT2914" s="88">
        <v>0</v>
      </c>
      <c r="AU2914" s="88">
        <v>0</v>
      </c>
      <c r="AV2914" s="88">
        <v>0</v>
      </c>
      <c r="AW2914" s="88">
        <v>0</v>
      </c>
      <c r="AX2914" s="88">
        <v>0</v>
      </c>
      <c r="AY2914" s="88">
        <v>0</v>
      </c>
      <c r="AZ2914" s="88">
        <v>0</v>
      </c>
      <c r="BA2914" s="88">
        <v>0.08</v>
      </c>
      <c r="BB2914" s="89">
        <f t="shared" si="179"/>
        <v>3756.36</v>
      </c>
      <c r="BC2914" s="90" t="str">
        <f t="shared" si="178"/>
        <v>OK</v>
      </c>
      <c r="BD2914" s="91" t="str">
        <f t="shared" si="180"/>
        <v xml:space="preserve">                  </v>
      </c>
      <c r="BE2914" s="92">
        <f t="shared" si="181"/>
        <v>1</v>
      </c>
    </row>
    <row r="2915" spans="1:57" s="74" customFormat="1" ht="50.1" customHeight="1" x14ac:dyDescent="0.2">
      <c r="A2915" s="78" t="s">
        <v>55</v>
      </c>
      <c r="B2915" s="78" t="s">
        <v>61</v>
      </c>
      <c r="C2915" s="78" t="s">
        <v>620</v>
      </c>
      <c r="D2915" s="78" t="s">
        <v>605</v>
      </c>
      <c r="E2915" s="79" t="str">
        <f>+IF(C2915&lt;&gt;"",VLOOKUP(MID(C2915,18,5),NIVELES!$A$133:$B$213,2,0),"")</f>
        <v>GUAYAS</v>
      </c>
      <c r="F2915" s="80" t="s">
        <v>243</v>
      </c>
      <c r="G2915" s="81" t="str">
        <f>+IF(F2915&lt;&gt;"",VLOOKUP(F2915,NIVELES!$A$246:$C$464,3,0),"")</f>
        <v xml:space="preserve"> </v>
      </c>
      <c r="H2915" s="82" t="s">
        <v>1024</v>
      </c>
      <c r="I2915" s="78" t="s">
        <v>2201</v>
      </c>
      <c r="J2915" s="78" t="s">
        <v>2184</v>
      </c>
      <c r="K2915" s="78" t="s">
        <v>3096</v>
      </c>
      <c r="L2915" s="78" t="s">
        <v>3135</v>
      </c>
      <c r="M2915" s="78">
        <v>77</v>
      </c>
      <c r="N2915" s="78" t="s">
        <v>3031</v>
      </c>
      <c r="O2915" s="78" t="s">
        <v>2212</v>
      </c>
      <c r="P2915" s="82">
        <v>12</v>
      </c>
      <c r="Q2915" s="78" t="s">
        <v>3141</v>
      </c>
      <c r="R2915" s="82">
        <v>1</v>
      </c>
      <c r="S2915" s="82">
        <v>1</v>
      </c>
      <c r="T2915" s="82">
        <v>1</v>
      </c>
      <c r="U2915" s="82">
        <v>1</v>
      </c>
      <c r="V2915" s="82">
        <v>1</v>
      </c>
      <c r="W2915" s="82">
        <v>1</v>
      </c>
      <c r="X2915" s="82">
        <v>1</v>
      </c>
      <c r="Y2915" s="82">
        <v>1</v>
      </c>
      <c r="Z2915" s="82">
        <v>1</v>
      </c>
      <c r="AA2915" s="82">
        <v>1</v>
      </c>
      <c r="AB2915" s="82">
        <v>1</v>
      </c>
      <c r="AC2915" s="82">
        <v>1</v>
      </c>
      <c r="AD2915" s="85" t="str">
        <f>IF(A2915&lt;&gt;"",IF(D2915="DIRECCIÓN_DE_TRANSFERENCIAS","280 0031",VLOOKUP(C2915,NIVELES!$A$14:$B$105,2,0)),"")</f>
        <v>280 5360</v>
      </c>
      <c r="AE2915" s="86" t="s">
        <v>322</v>
      </c>
      <c r="AF2915" s="86" t="s">
        <v>543</v>
      </c>
      <c r="AG2915" s="79" t="str">
        <f>+IF(AF2915&lt;&gt;"",VLOOKUP(AF2915,NIVELES!$A$666:$B$673,2,0),"")</f>
        <v>DESARROLLO_INFANTIL</v>
      </c>
      <c r="AH2915" s="78" t="s">
        <v>322</v>
      </c>
      <c r="AI2915" s="79" t="str">
        <f>IF(AH2915&lt;&gt;"",VLOOKUP(CONCATENATE(AG2915,AH2915),NIVELES!$B$676:$C$745,2,0),"")</f>
        <v>Centros Infantiles Del Buen Vivir Atencion Directa -Funcionamiento Operación Y Atencion De Unidades</v>
      </c>
      <c r="AJ2915" s="78" t="s">
        <v>517</v>
      </c>
      <c r="AK2915" s="79" t="str">
        <f>+IF(AJ2915&lt;&gt;"",VLOOKUP(AJ2915,NIVELES!$A$816:$B$892,2,0),"")</f>
        <v>NO APLICA</v>
      </c>
      <c r="AL2915" s="78" t="s">
        <v>554</v>
      </c>
      <c r="AM2915" s="78">
        <v>530235</v>
      </c>
      <c r="AN2915" s="79" t="str">
        <f>IF(AM2915&lt;&gt;"",+VLOOKUP(AM2915,NIVELES!$A$1652:$B$2466,2,0),"")</f>
        <v>Servicio de Alimentación</v>
      </c>
      <c r="AO2915" s="87">
        <v>51518.051200000002</v>
      </c>
      <c r="AP2915" s="88">
        <v>0</v>
      </c>
      <c r="AQ2915" s="88">
        <v>4428.51</v>
      </c>
      <c r="AR2915" s="88">
        <v>4400</v>
      </c>
      <c r="AS2915" s="88">
        <v>4400</v>
      </c>
      <c r="AT2915" s="88">
        <v>4400</v>
      </c>
      <c r="AU2915" s="88">
        <v>4400</v>
      </c>
      <c r="AV2915" s="88">
        <v>4400</v>
      </c>
      <c r="AW2915" s="88">
        <v>4400</v>
      </c>
      <c r="AX2915" s="88">
        <v>4400</v>
      </c>
      <c r="AY2915" s="88">
        <v>4400</v>
      </c>
      <c r="AZ2915" s="88">
        <v>4400</v>
      </c>
      <c r="BA2915" s="88">
        <v>7489.5411999999997</v>
      </c>
      <c r="BB2915" s="89">
        <f t="shared" si="179"/>
        <v>51518.051200000002</v>
      </c>
      <c r="BC2915" s="90" t="str">
        <f t="shared" si="178"/>
        <v>OK</v>
      </c>
      <c r="BD2915" s="91" t="str">
        <f t="shared" si="180"/>
        <v xml:space="preserve">                  </v>
      </c>
      <c r="BE2915" s="92">
        <f t="shared" si="181"/>
        <v>12</v>
      </c>
    </row>
    <row r="2916" spans="1:57" s="74" customFormat="1" ht="50.1" customHeight="1" x14ac:dyDescent="0.2">
      <c r="A2916" s="78" t="s">
        <v>55</v>
      </c>
      <c r="B2916" s="78" t="s">
        <v>61</v>
      </c>
      <c r="C2916" s="78" t="s">
        <v>620</v>
      </c>
      <c r="D2916" s="78" t="s">
        <v>605</v>
      </c>
      <c r="E2916" s="79" t="str">
        <f>+IF(C2916&lt;&gt;"",VLOOKUP(MID(C2916,18,5),NIVELES!$A$133:$B$213,2,0),"")</f>
        <v>GUAYAS</v>
      </c>
      <c r="F2916" s="80" t="s">
        <v>243</v>
      </c>
      <c r="G2916" s="81" t="str">
        <f>+IF(F2916&lt;&gt;"",VLOOKUP(F2916,NIVELES!$A$246:$C$464,3,0),"")</f>
        <v xml:space="preserve"> </v>
      </c>
      <c r="H2916" s="82" t="s">
        <v>1024</v>
      </c>
      <c r="I2916" s="78" t="s">
        <v>2201</v>
      </c>
      <c r="J2916" s="78" t="s">
        <v>2184</v>
      </c>
      <c r="K2916" s="78" t="s">
        <v>3096</v>
      </c>
      <c r="L2916" s="78" t="s">
        <v>3135</v>
      </c>
      <c r="M2916" s="78">
        <v>77</v>
      </c>
      <c r="N2916" s="78" t="s">
        <v>3031</v>
      </c>
      <c r="O2916" s="78" t="s">
        <v>3142</v>
      </c>
      <c r="P2916" s="82">
        <v>1</v>
      </c>
      <c r="Q2916" s="78" t="s">
        <v>3143</v>
      </c>
      <c r="R2916" s="82"/>
      <c r="S2916" s="82"/>
      <c r="T2916" s="82">
        <v>1</v>
      </c>
      <c r="U2916" s="82"/>
      <c r="V2916" s="82"/>
      <c r="W2916" s="82"/>
      <c r="X2916" s="82"/>
      <c r="Y2916" s="82"/>
      <c r="Z2916" s="82"/>
      <c r="AA2916" s="82"/>
      <c r="AB2916" s="82"/>
      <c r="AC2916" s="82"/>
      <c r="AD2916" s="85" t="str">
        <f>IF(A2916&lt;&gt;"",IF(D2916="DIRECCIÓN_DE_TRANSFERENCIAS","280 0031",VLOOKUP(C2916,NIVELES!$A$14:$B$105,2,0)),"")</f>
        <v>280 5360</v>
      </c>
      <c r="AE2916" s="86" t="s">
        <v>322</v>
      </c>
      <c r="AF2916" s="86" t="s">
        <v>543</v>
      </c>
      <c r="AG2916" s="79" t="str">
        <f>+IF(AF2916&lt;&gt;"",VLOOKUP(AF2916,NIVELES!$A$666:$B$673,2,0),"")</f>
        <v>DESARROLLO_INFANTIL</v>
      </c>
      <c r="AH2916" s="78" t="s">
        <v>322</v>
      </c>
      <c r="AI2916" s="79" t="str">
        <f>IF(AH2916&lt;&gt;"",VLOOKUP(CONCATENATE(AG2916,AH2916),NIVELES!$B$676:$C$745,2,0),"")</f>
        <v>Centros Infantiles Del Buen Vivir Atencion Directa -Funcionamiento Operación Y Atencion De Unidades</v>
      </c>
      <c r="AJ2916" s="78" t="s">
        <v>517</v>
      </c>
      <c r="AK2916" s="79" t="str">
        <f>+IF(AJ2916&lt;&gt;"",VLOOKUP(AJ2916,NIVELES!$A$816:$B$892,2,0),"")</f>
        <v>NO APLICA</v>
      </c>
      <c r="AL2916" s="78" t="s">
        <v>554</v>
      </c>
      <c r="AM2916" s="78">
        <v>530805</v>
      </c>
      <c r="AN2916" s="79" t="str">
        <f>IF(AM2916&lt;&gt;"",+VLOOKUP(AM2916,NIVELES!$A$1652:$B$2466,2,0),"")</f>
        <v>Materiales de Aseo</v>
      </c>
      <c r="AO2916" s="87">
        <v>355.64</v>
      </c>
      <c r="AP2916" s="88"/>
      <c r="AQ2916" s="88"/>
      <c r="AR2916" s="88">
        <v>355.64</v>
      </c>
      <c r="AS2916" s="88"/>
      <c r="AT2916" s="88"/>
      <c r="AU2916" s="88"/>
      <c r="AV2916" s="88"/>
      <c r="AW2916" s="88"/>
      <c r="AX2916" s="88"/>
      <c r="AY2916" s="88"/>
      <c r="AZ2916" s="88"/>
      <c r="BA2916" s="88"/>
      <c r="BB2916" s="89">
        <f t="shared" si="179"/>
        <v>355.64</v>
      </c>
      <c r="BC2916" s="90" t="str">
        <f t="shared" si="178"/>
        <v>OK</v>
      </c>
      <c r="BD2916" s="91" t="str">
        <f t="shared" si="180"/>
        <v xml:space="preserve">                  </v>
      </c>
      <c r="BE2916" s="92">
        <f t="shared" si="181"/>
        <v>1</v>
      </c>
    </row>
    <row r="2917" spans="1:57" s="74" customFormat="1" ht="50.1" customHeight="1" x14ac:dyDescent="0.2">
      <c r="A2917" s="78" t="s">
        <v>55</v>
      </c>
      <c r="B2917" s="78" t="s">
        <v>61</v>
      </c>
      <c r="C2917" s="78" t="s">
        <v>620</v>
      </c>
      <c r="D2917" s="78" t="s">
        <v>605</v>
      </c>
      <c r="E2917" s="79" t="str">
        <f>+IF(C2917&lt;&gt;"",VLOOKUP(MID(C2917,18,5),NIVELES!$A$133:$B$213,2,0),"")</f>
        <v>GUAYAS</v>
      </c>
      <c r="F2917" s="80" t="s">
        <v>243</v>
      </c>
      <c r="G2917" s="81" t="str">
        <f>+IF(F2917&lt;&gt;"",VLOOKUP(F2917,NIVELES!$A$246:$C$464,3,0),"")</f>
        <v xml:space="preserve"> </v>
      </c>
      <c r="H2917" s="82" t="s">
        <v>1024</v>
      </c>
      <c r="I2917" s="78" t="s">
        <v>2201</v>
      </c>
      <c r="J2917" s="78" t="s">
        <v>2184</v>
      </c>
      <c r="K2917" s="78" t="s">
        <v>3096</v>
      </c>
      <c r="L2917" s="78" t="s">
        <v>3135</v>
      </c>
      <c r="M2917" s="78">
        <v>77</v>
      </c>
      <c r="N2917" s="78" t="s">
        <v>3031</v>
      </c>
      <c r="O2917" s="78" t="s">
        <v>3111</v>
      </c>
      <c r="P2917" s="82">
        <v>1</v>
      </c>
      <c r="Q2917" s="78" t="s">
        <v>3144</v>
      </c>
      <c r="R2917" s="82"/>
      <c r="S2917" s="82"/>
      <c r="T2917" s="82">
        <v>1</v>
      </c>
      <c r="U2917" s="82"/>
      <c r="V2917" s="82"/>
      <c r="W2917" s="82"/>
      <c r="X2917" s="82"/>
      <c r="Y2917" s="82"/>
      <c r="Z2917" s="82"/>
      <c r="AA2917" s="82"/>
      <c r="AB2917" s="82"/>
      <c r="AC2917" s="82"/>
      <c r="AD2917" s="85" t="str">
        <f>IF(A2917&lt;&gt;"",IF(D2917="DIRECCIÓN_DE_TRANSFERENCIAS","280 0031",VLOOKUP(C2917,NIVELES!$A$14:$B$105,2,0)),"")</f>
        <v>280 5360</v>
      </c>
      <c r="AE2917" s="86" t="s">
        <v>322</v>
      </c>
      <c r="AF2917" s="86" t="s">
        <v>543</v>
      </c>
      <c r="AG2917" s="79" t="str">
        <f>+IF(AF2917&lt;&gt;"",VLOOKUP(AF2917,NIVELES!$A$666:$B$673,2,0),"")</f>
        <v>DESARROLLO_INFANTIL</v>
      </c>
      <c r="AH2917" s="78" t="s">
        <v>322</v>
      </c>
      <c r="AI2917" s="79" t="str">
        <f>IF(AH2917&lt;&gt;"",VLOOKUP(CONCATENATE(AG2917,AH2917),NIVELES!$B$676:$C$745,2,0),"")</f>
        <v>Centros Infantiles Del Buen Vivir Atencion Directa -Funcionamiento Operación Y Atencion De Unidades</v>
      </c>
      <c r="AJ2917" s="78" t="s">
        <v>517</v>
      </c>
      <c r="AK2917" s="79" t="str">
        <f>+IF(AJ2917&lt;&gt;"",VLOOKUP(AJ2917,NIVELES!$A$816:$B$892,2,0),"")</f>
        <v>NO APLICA</v>
      </c>
      <c r="AL2917" s="78" t="s">
        <v>554</v>
      </c>
      <c r="AM2917" s="78">
        <v>530812</v>
      </c>
      <c r="AN2917" s="79" t="str">
        <f>IF(AM2917&lt;&gt;"",+VLOOKUP(AM2917,NIVELES!$A$1652:$B$2466,2,0),"")</f>
        <v>Materiales Didácticos</v>
      </c>
      <c r="AO2917" s="87">
        <v>1120.75</v>
      </c>
      <c r="AP2917" s="88"/>
      <c r="AQ2917" s="88"/>
      <c r="AR2917" s="88">
        <v>1120.75</v>
      </c>
      <c r="AS2917" s="88"/>
      <c r="AT2917" s="88"/>
      <c r="AU2917" s="88"/>
      <c r="AV2917" s="88"/>
      <c r="AW2917" s="88"/>
      <c r="AX2917" s="88"/>
      <c r="AY2917" s="88"/>
      <c r="AZ2917" s="88"/>
      <c r="BA2917" s="88"/>
      <c r="BB2917" s="89">
        <f t="shared" si="179"/>
        <v>1120.75</v>
      </c>
      <c r="BC2917" s="90" t="str">
        <f t="shared" si="178"/>
        <v>OK</v>
      </c>
      <c r="BD2917" s="91" t="str">
        <f t="shared" si="180"/>
        <v xml:space="preserve">                  </v>
      </c>
      <c r="BE2917" s="92">
        <f t="shared" si="181"/>
        <v>1</v>
      </c>
    </row>
    <row r="2918" spans="1:57" s="74" customFormat="1" ht="50.1" customHeight="1" x14ac:dyDescent="0.2">
      <c r="A2918" s="78" t="s">
        <v>55</v>
      </c>
      <c r="B2918" s="78" t="s">
        <v>61</v>
      </c>
      <c r="C2918" s="78" t="s">
        <v>620</v>
      </c>
      <c r="D2918" s="78" t="s">
        <v>605</v>
      </c>
      <c r="E2918" s="79" t="str">
        <f>+IF(C2918&lt;&gt;"",VLOOKUP(MID(C2918,18,5),NIVELES!$A$133:$B$213,2,0),"")</f>
        <v>GUAYAS</v>
      </c>
      <c r="F2918" s="80" t="s">
        <v>243</v>
      </c>
      <c r="G2918" s="81" t="str">
        <f>+IF(F2918&lt;&gt;"",VLOOKUP(F2918,NIVELES!$A$246:$C$464,3,0),"")</f>
        <v xml:space="preserve"> </v>
      </c>
      <c r="H2918" s="82" t="s">
        <v>1024</v>
      </c>
      <c r="I2918" s="78" t="s">
        <v>2201</v>
      </c>
      <c r="J2918" s="78" t="s">
        <v>2184</v>
      </c>
      <c r="K2918" s="78" t="s">
        <v>3096</v>
      </c>
      <c r="L2918" s="78" t="s">
        <v>3145</v>
      </c>
      <c r="M2918" s="78">
        <v>2940</v>
      </c>
      <c r="N2918" s="78" t="s">
        <v>3034</v>
      </c>
      <c r="O2918" s="78" t="s">
        <v>3124</v>
      </c>
      <c r="P2918" s="82">
        <v>12</v>
      </c>
      <c r="Q2918" s="78" t="s">
        <v>3134</v>
      </c>
      <c r="R2918" s="82">
        <v>1</v>
      </c>
      <c r="S2918" s="82">
        <v>1</v>
      </c>
      <c r="T2918" s="82">
        <v>1</v>
      </c>
      <c r="U2918" s="82">
        <v>1</v>
      </c>
      <c r="V2918" s="82">
        <v>1</v>
      </c>
      <c r="W2918" s="82">
        <v>1</v>
      </c>
      <c r="X2918" s="82">
        <v>1</v>
      </c>
      <c r="Y2918" s="82">
        <v>1</v>
      </c>
      <c r="Z2918" s="82">
        <v>1</v>
      </c>
      <c r="AA2918" s="82">
        <v>1</v>
      </c>
      <c r="AB2918" s="82">
        <v>1</v>
      </c>
      <c r="AC2918" s="82">
        <v>1</v>
      </c>
      <c r="AD2918" s="85" t="str">
        <f>IF(A2918&lt;&gt;"",IF(D2918="DIRECCIÓN_DE_TRANSFERENCIAS","280 0031",VLOOKUP(C2918,NIVELES!$A$14:$B$105,2,0)),"")</f>
        <v>280 5360</v>
      </c>
      <c r="AE2918" s="86" t="s">
        <v>322</v>
      </c>
      <c r="AF2918" s="86" t="s">
        <v>543</v>
      </c>
      <c r="AG2918" s="79" t="str">
        <f>+IF(AF2918&lt;&gt;"",VLOOKUP(AF2918,NIVELES!$A$666:$B$673,2,0),"")</f>
        <v>DESARROLLO_INFANTIL</v>
      </c>
      <c r="AH2918" s="78" t="s">
        <v>452</v>
      </c>
      <c r="AI2918" s="79" t="str">
        <f>IF(AH2918&lt;&gt;"",VLOOKUP(CONCATENATE(AG2918,AH2918),NIVELES!$B$676:$C$745,2,0),"")</f>
        <v>Creciendo Con Nuestros Hijos De Atención Directa Funcionamiento, Operación Y Atención Domiciliar</v>
      </c>
      <c r="AJ2918" s="78" t="s">
        <v>517</v>
      </c>
      <c r="AK2918" s="79" t="str">
        <f>+IF(AJ2918&lt;&gt;"",VLOOKUP(AJ2918,NIVELES!$A$816:$B$892,2,0),"")</f>
        <v>NO APLICA</v>
      </c>
      <c r="AL2918" s="78" t="s">
        <v>553</v>
      </c>
      <c r="AM2918" s="78">
        <v>510105</v>
      </c>
      <c r="AN2918" s="79" t="str">
        <f>IF(AM2918&lt;&gt;"",+VLOOKUP(AM2918,NIVELES!$A$1652:$B$2466,2,0),"")</f>
        <v>Remuneraciones Unificadas</v>
      </c>
      <c r="AO2918" s="87">
        <v>343980</v>
      </c>
      <c r="AP2918" s="88">
        <v>27495</v>
      </c>
      <c r="AQ2918" s="88">
        <v>27943.5</v>
      </c>
      <c r="AR2918" s="88">
        <v>28665</v>
      </c>
      <c r="AS2918" s="88">
        <v>28665</v>
      </c>
      <c r="AT2918" s="88">
        <v>28665</v>
      </c>
      <c r="AU2918" s="88">
        <v>28665</v>
      </c>
      <c r="AV2918" s="88">
        <v>28665</v>
      </c>
      <c r="AW2918" s="88">
        <v>28665</v>
      </c>
      <c r="AX2918" s="88">
        <v>28665</v>
      </c>
      <c r="AY2918" s="88">
        <v>28665</v>
      </c>
      <c r="AZ2918" s="88">
        <v>28665</v>
      </c>
      <c r="BA2918" s="88">
        <v>30556.5</v>
      </c>
      <c r="BB2918" s="89">
        <f t="shared" si="179"/>
        <v>343980</v>
      </c>
      <c r="BC2918" s="90" t="str">
        <f t="shared" si="178"/>
        <v>OK</v>
      </c>
      <c r="BD2918" s="91" t="str">
        <f t="shared" si="180"/>
        <v xml:space="preserve">                  </v>
      </c>
      <c r="BE2918" s="92">
        <f t="shared" si="181"/>
        <v>12</v>
      </c>
    </row>
    <row r="2919" spans="1:57" s="74" customFormat="1" ht="50.1" customHeight="1" x14ac:dyDescent="0.2">
      <c r="A2919" s="78" t="s">
        <v>55</v>
      </c>
      <c r="B2919" s="78" t="s">
        <v>61</v>
      </c>
      <c r="C2919" s="78" t="s">
        <v>620</v>
      </c>
      <c r="D2919" s="78" t="s">
        <v>605</v>
      </c>
      <c r="E2919" s="79" t="str">
        <f>+IF(C2919&lt;&gt;"",VLOOKUP(MID(C2919,18,5),NIVELES!$A$133:$B$213,2,0),"")</f>
        <v>GUAYAS</v>
      </c>
      <c r="F2919" s="80" t="s">
        <v>243</v>
      </c>
      <c r="G2919" s="81" t="str">
        <f>+IF(F2919&lt;&gt;"",VLOOKUP(F2919,NIVELES!$A$246:$C$464,3,0),"")</f>
        <v xml:space="preserve"> </v>
      </c>
      <c r="H2919" s="82" t="s">
        <v>1024</v>
      </c>
      <c r="I2919" s="78" t="s">
        <v>2201</v>
      </c>
      <c r="J2919" s="78" t="s">
        <v>2184</v>
      </c>
      <c r="K2919" s="78" t="s">
        <v>3096</v>
      </c>
      <c r="L2919" s="78" t="s">
        <v>3145</v>
      </c>
      <c r="M2919" s="78">
        <v>2940</v>
      </c>
      <c r="N2919" s="78" t="s">
        <v>3034</v>
      </c>
      <c r="O2919" s="78" t="s">
        <v>3124</v>
      </c>
      <c r="P2919" s="82">
        <v>12</v>
      </c>
      <c r="Q2919" s="78" t="s">
        <v>3134</v>
      </c>
      <c r="R2919" s="82">
        <v>1</v>
      </c>
      <c r="S2919" s="82">
        <v>1</v>
      </c>
      <c r="T2919" s="82">
        <v>1</v>
      </c>
      <c r="U2919" s="82">
        <v>1</v>
      </c>
      <c r="V2919" s="82">
        <v>1</v>
      </c>
      <c r="W2919" s="82">
        <v>1</v>
      </c>
      <c r="X2919" s="82">
        <v>1</v>
      </c>
      <c r="Y2919" s="82">
        <v>1</v>
      </c>
      <c r="Z2919" s="82">
        <v>1</v>
      </c>
      <c r="AA2919" s="82">
        <v>1</v>
      </c>
      <c r="AB2919" s="82">
        <v>1</v>
      </c>
      <c r="AC2919" s="82">
        <v>1</v>
      </c>
      <c r="AD2919" s="85" t="str">
        <f>IF(A2919&lt;&gt;"",IF(D2919="DIRECCIÓN_DE_TRANSFERENCIAS","280 0031",VLOOKUP(C2919,NIVELES!$A$14:$B$105,2,0)),"")</f>
        <v>280 5360</v>
      </c>
      <c r="AE2919" s="86" t="s">
        <v>322</v>
      </c>
      <c r="AF2919" s="86" t="s">
        <v>543</v>
      </c>
      <c r="AG2919" s="79" t="str">
        <f>+IF(AF2919&lt;&gt;"",VLOOKUP(AF2919,NIVELES!$A$666:$B$673,2,0),"")</f>
        <v>DESARROLLO_INFANTIL</v>
      </c>
      <c r="AH2919" s="78" t="s">
        <v>452</v>
      </c>
      <c r="AI2919" s="79" t="str">
        <f>IF(AH2919&lt;&gt;"",VLOOKUP(CONCATENATE(AG2919,AH2919),NIVELES!$B$676:$C$745,2,0),"")</f>
        <v>Creciendo Con Nuestros Hijos De Atención Directa Funcionamiento, Operación Y Atención Domiciliar</v>
      </c>
      <c r="AJ2919" s="78" t="s">
        <v>517</v>
      </c>
      <c r="AK2919" s="79" t="str">
        <f>+IF(AJ2919&lt;&gt;"",VLOOKUP(AJ2919,NIVELES!$A$816:$B$892,2,0),"")</f>
        <v>NO APLICA</v>
      </c>
      <c r="AL2919" s="78" t="s">
        <v>553</v>
      </c>
      <c r="AM2919" s="78">
        <v>510203</v>
      </c>
      <c r="AN2919" s="79" t="str">
        <f>IF(AM2919&lt;&gt;"",+VLOOKUP(AM2919,NIVELES!$A$1652:$B$2466,2,0),"")</f>
        <v>Decimotercer Sueldo</v>
      </c>
      <c r="AO2919" s="87">
        <v>26276.25</v>
      </c>
      <c r="AP2919" s="88">
        <v>0</v>
      </c>
      <c r="AQ2919" s="88">
        <v>0</v>
      </c>
      <c r="AR2919" s="88">
        <v>2189.6999999999998</v>
      </c>
      <c r="AS2919" s="88">
        <v>2189.6999999999998</v>
      </c>
      <c r="AT2919" s="88">
        <v>2189.6999999999998</v>
      </c>
      <c r="AU2919" s="88">
        <v>2189.6999999999998</v>
      </c>
      <c r="AV2919" s="88">
        <v>2189.6999999999998</v>
      </c>
      <c r="AW2919" s="88">
        <v>2189.6999999999998</v>
      </c>
      <c r="AX2919" s="88">
        <v>2189.6999999999998</v>
      </c>
      <c r="AY2919" s="88">
        <v>2189.6999999999998</v>
      </c>
      <c r="AZ2919" s="88">
        <v>2189.6999999999998</v>
      </c>
      <c r="BA2919" s="88">
        <v>6568.95</v>
      </c>
      <c r="BB2919" s="89">
        <f t="shared" si="179"/>
        <v>26276.250000000004</v>
      </c>
      <c r="BC2919" s="90" t="str">
        <f t="shared" si="178"/>
        <v>OK</v>
      </c>
      <c r="BD2919" s="91" t="str">
        <f t="shared" si="180"/>
        <v xml:space="preserve">                  </v>
      </c>
      <c r="BE2919" s="92">
        <f t="shared" si="181"/>
        <v>12</v>
      </c>
    </row>
    <row r="2920" spans="1:57" s="74" customFormat="1" ht="50.1" customHeight="1" x14ac:dyDescent="0.2">
      <c r="A2920" s="78" t="s">
        <v>55</v>
      </c>
      <c r="B2920" s="78" t="s">
        <v>61</v>
      </c>
      <c r="C2920" s="78" t="s">
        <v>620</v>
      </c>
      <c r="D2920" s="78" t="s">
        <v>605</v>
      </c>
      <c r="E2920" s="79" t="str">
        <f>+IF(C2920&lt;&gt;"",VLOOKUP(MID(C2920,18,5),NIVELES!$A$133:$B$213,2,0),"")</f>
        <v>GUAYAS</v>
      </c>
      <c r="F2920" s="80" t="s">
        <v>243</v>
      </c>
      <c r="G2920" s="81" t="str">
        <f>+IF(F2920&lt;&gt;"",VLOOKUP(F2920,NIVELES!$A$246:$C$464,3,0),"")</f>
        <v xml:space="preserve"> </v>
      </c>
      <c r="H2920" s="82" t="s">
        <v>1024</v>
      </c>
      <c r="I2920" s="78" t="s">
        <v>2201</v>
      </c>
      <c r="J2920" s="78" t="s">
        <v>2184</v>
      </c>
      <c r="K2920" s="78" t="s">
        <v>3096</v>
      </c>
      <c r="L2920" s="78" t="s">
        <v>3145</v>
      </c>
      <c r="M2920" s="78">
        <v>2940</v>
      </c>
      <c r="N2920" s="78" t="s">
        <v>3034</v>
      </c>
      <c r="O2920" s="78" t="s">
        <v>3124</v>
      </c>
      <c r="P2920" s="82">
        <v>12</v>
      </c>
      <c r="Q2920" s="78" t="s">
        <v>3134</v>
      </c>
      <c r="R2920" s="82">
        <v>1</v>
      </c>
      <c r="S2920" s="82">
        <v>1</v>
      </c>
      <c r="T2920" s="82">
        <v>1</v>
      </c>
      <c r="U2920" s="82">
        <v>1</v>
      </c>
      <c r="V2920" s="82">
        <v>1</v>
      </c>
      <c r="W2920" s="82">
        <v>1</v>
      </c>
      <c r="X2920" s="82">
        <v>1</v>
      </c>
      <c r="Y2920" s="82">
        <v>1</v>
      </c>
      <c r="Z2920" s="82">
        <v>1</v>
      </c>
      <c r="AA2920" s="82">
        <v>1</v>
      </c>
      <c r="AB2920" s="82">
        <v>1</v>
      </c>
      <c r="AC2920" s="82">
        <v>1</v>
      </c>
      <c r="AD2920" s="85" t="str">
        <f>IF(A2920&lt;&gt;"",IF(D2920="DIRECCIÓN_DE_TRANSFERENCIAS","280 0031",VLOOKUP(C2920,NIVELES!$A$14:$B$105,2,0)),"")</f>
        <v>280 5360</v>
      </c>
      <c r="AE2920" s="86" t="s">
        <v>322</v>
      </c>
      <c r="AF2920" s="86" t="s">
        <v>543</v>
      </c>
      <c r="AG2920" s="79" t="str">
        <f>+IF(AF2920&lt;&gt;"",VLOOKUP(AF2920,NIVELES!$A$666:$B$673,2,0),"")</f>
        <v>DESARROLLO_INFANTIL</v>
      </c>
      <c r="AH2920" s="78" t="s">
        <v>452</v>
      </c>
      <c r="AI2920" s="79" t="str">
        <f>IF(AH2920&lt;&gt;"",VLOOKUP(CONCATENATE(AG2920,AH2920),NIVELES!$B$676:$C$745,2,0),"")</f>
        <v>Creciendo Con Nuestros Hijos De Atención Directa Funcionamiento, Operación Y Atención Domiciliar</v>
      </c>
      <c r="AJ2920" s="78" t="s">
        <v>517</v>
      </c>
      <c r="AK2920" s="79" t="str">
        <f>+IF(AJ2920&lt;&gt;"",VLOOKUP(AJ2920,NIVELES!$A$816:$B$892,2,0),"")</f>
        <v>NO APLICA</v>
      </c>
      <c r="AL2920" s="78" t="s">
        <v>553</v>
      </c>
      <c r="AM2920" s="78">
        <v>510204</v>
      </c>
      <c r="AN2920" s="79" t="str">
        <f>IF(AM2920&lt;&gt;"",+VLOOKUP(AM2920,NIVELES!$A$1652:$B$2466,2,0),"")</f>
        <v>Decimocuarto Sueldo</v>
      </c>
      <c r="AO2920" s="87">
        <v>17697.169999999998</v>
      </c>
      <c r="AP2920" s="88">
        <v>0</v>
      </c>
      <c r="AQ2920" s="88">
        <v>0</v>
      </c>
      <c r="AR2920" s="88">
        <v>1474.76</v>
      </c>
      <c r="AS2920" s="88">
        <v>1474.76</v>
      </c>
      <c r="AT2920" s="88">
        <v>1474.76</v>
      </c>
      <c r="AU2920" s="88">
        <v>1474.76</v>
      </c>
      <c r="AV2920" s="88">
        <v>1474.76</v>
      </c>
      <c r="AW2920" s="88">
        <v>1474.76</v>
      </c>
      <c r="AX2920" s="88">
        <v>1474.76</v>
      </c>
      <c r="AY2920" s="88">
        <v>1474.76</v>
      </c>
      <c r="AZ2920" s="88">
        <v>1474.76</v>
      </c>
      <c r="BA2920" s="88">
        <v>4424.33</v>
      </c>
      <c r="BB2920" s="89">
        <f t="shared" si="179"/>
        <v>17697.169999999998</v>
      </c>
      <c r="BC2920" s="90" t="str">
        <f t="shared" si="178"/>
        <v>OK</v>
      </c>
      <c r="BD2920" s="91" t="str">
        <f t="shared" si="180"/>
        <v xml:space="preserve">                  </v>
      </c>
      <c r="BE2920" s="92">
        <f t="shared" si="181"/>
        <v>12</v>
      </c>
    </row>
    <row r="2921" spans="1:57" s="74" customFormat="1" ht="50.1" customHeight="1" x14ac:dyDescent="0.2">
      <c r="A2921" s="78" t="s">
        <v>55</v>
      </c>
      <c r="B2921" s="78" t="s">
        <v>61</v>
      </c>
      <c r="C2921" s="78" t="s">
        <v>620</v>
      </c>
      <c r="D2921" s="78" t="s">
        <v>605</v>
      </c>
      <c r="E2921" s="79" t="str">
        <f>+IF(C2921&lt;&gt;"",VLOOKUP(MID(C2921,18,5),NIVELES!$A$133:$B$213,2,0),"")</f>
        <v>GUAYAS</v>
      </c>
      <c r="F2921" s="80" t="s">
        <v>243</v>
      </c>
      <c r="G2921" s="81" t="str">
        <f>+IF(F2921&lt;&gt;"",VLOOKUP(F2921,NIVELES!$A$246:$C$464,3,0),"")</f>
        <v xml:space="preserve"> </v>
      </c>
      <c r="H2921" s="82" t="s">
        <v>1024</v>
      </c>
      <c r="I2921" s="78" t="s">
        <v>2201</v>
      </c>
      <c r="J2921" s="78" t="s">
        <v>2184</v>
      </c>
      <c r="K2921" s="78" t="s">
        <v>3096</v>
      </c>
      <c r="L2921" s="78" t="s">
        <v>3145</v>
      </c>
      <c r="M2921" s="78">
        <v>2940</v>
      </c>
      <c r="N2921" s="78" t="s">
        <v>3034</v>
      </c>
      <c r="O2921" s="78" t="s">
        <v>3124</v>
      </c>
      <c r="P2921" s="82">
        <v>12</v>
      </c>
      <c r="Q2921" s="78" t="s">
        <v>3134</v>
      </c>
      <c r="R2921" s="82">
        <v>1</v>
      </c>
      <c r="S2921" s="82">
        <v>1</v>
      </c>
      <c r="T2921" s="82">
        <v>1</v>
      </c>
      <c r="U2921" s="82">
        <v>1</v>
      </c>
      <c r="V2921" s="82">
        <v>1</v>
      </c>
      <c r="W2921" s="82">
        <v>1</v>
      </c>
      <c r="X2921" s="82">
        <v>1</v>
      </c>
      <c r="Y2921" s="82">
        <v>1</v>
      </c>
      <c r="Z2921" s="82">
        <v>1</v>
      </c>
      <c r="AA2921" s="82">
        <v>1</v>
      </c>
      <c r="AB2921" s="82">
        <v>1</v>
      </c>
      <c r="AC2921" s="82">
        <v>1</v>
      </c>
      <c r="AD2921" s="85" t="str">
        <f>IF(A2921&lt;&gt;"",IF(D2921="DIRECCIÓN_DE_TRANSFERENCIAS","280 0031",VLOOKUP(C2921,NIVELES!$A$14:$B$105,2,0)),"")</f>
        <v>280 5360</v>
      </c>
      <c r="AE2921" s="86" t="s">
        <v>322</v>
      </c>
      <c r="AF2921" s="86" t="s">
        <v>543</v>
      </c>
      <c r="AG2921" s="79" t="str">
        <f>+IF(AF2921&lt;&gt;"",VLOOKUP(AF2921,NIVELES!$A$666:$B$673,2,0),"")</f>
        <v>DESARROLLO_INFANTIL</v>
      </c>
      <c r="AH2921" s="78" t="s">
        <v>452</v>
      </c>
      <c r="AI2921" s="79" t="str">
        <f>IF(AH2921&lt;&gt;"",VLOOKUP(CONCATENATE(AG2921,AH2921),NIVELES!$B$676:$C$745,2,0),"")</f>
        <v>Creciendo Con Nuestros Hijos De Atención Directa Funcionamiento, Operación Y Atención Domiciliar</v>
      </c>
      <c r="AJ2921" s="78" t="s">
        <v>517</v>
      </c>
      <c r="AK2921" s="79" t="str">
        <f>+IF(AJ2921&lt;&gt;"",VLOOKUP(AJ2921,NIVELES!$A$816:$B$892,2,0),"")</f>
        <v>NO APLICA</v>
      </c>
      <c r="AL2921" s="78" t="s">
        <v>553</v>
      </c>
      <c r="AM2921" s="78">
        <v>510601</v>
      </c>
      <c r="AN2921" s="79" t="str">
        <f>IF(AM2921&lt;&gt;"",+VLOOKUP(AM2921,NIVELES!$A$1652:$B$2466,2,0),"")</f>
        <v>Aporte Patronal</v>
      </c>
      <c r="AO2921" s="87">
        <v>30427.9</v>
      </c>
      <c r="AP2921" s="88">
        <v>2653.62</v>
      </c>
      <c r="AQ2921" s="88">
        <v>2696.9</v>
      </c>
      <c r="AR2921" s="88">
        <v>2535.6999999999998</v>
      </c>
      <c r="AS2921" s="88">
        <v>2535.6999999999998</v>
      </c>
      <c r="AT2921" s="88">
        <v>2535.6999999999998</v>
      </c>
      <c r="AU2921" s="88">
        <v>2535.6999999999998</v>
      </c>
      <c r="AV2921" s="88">
        <v>2535.6999999999998</v>
      </c>
      <c r="AW2921" s="88">
        <v>2535.6999999999998</v>
      </c>
      <c r="AX2921" s="88">
        <v>2535.6999999999998</v>
      </c>
      <c r="AY2921" s="88">
        <v>2535.6999999999998</v>
      </c>
      <c r="AZ2921" s="88">
        <v>2535.6999999999998</v>
      </c>
      <c r="BA2921" s="88">
        <v>2256.08</v>
      </c>
      <c r="BB2921" s="89">
        <f t="shared" si="179"/>
        <v>30427.9</v>
      </c>
      <c r="BC2921" s="90" t="str">
        <f t="shared" si="178"/>
        <v>OK</v>
      </c>
      <c r="BD2921" s="91" t="str">
        <f t="shared" si="180"/>
        <v xml:space="preserve">                  </v>
      </c>
      <c r="BE2921" s="92">
        <f t="shared" si="181"/>
        <v>12</v>
      </c>
    </row>
    <row r="2922" spans="1:57" s="74" customFormat="1" ht="50.1" customHeight="1" x14ac:dyDescent="0.2">
      <c r="A2922" s="78" t="s">
        <v>55</v>
      </c>
      <c r="B2922" s="78" t="s">
        <v>61</v>
      </c>
      <c r="C2922" s="78" t="s">
        <v>620</v>
      </c>
      <c r="D2922" s="78" t="s">
        <v>605</v>
      </c>
      <c r="E2922" s="79" t="str">
        <f>+IF(C2922&lt;&gt;"",VLOOKUP(MID(C2922,18,5),NIVELES!$A$133:$B$213,2,0),"")</f>
        <v>GUAYAS</v>
      </c>
      <c r="F2922" s="80" t="s">
        <v>243</v>
      </c>
      <c r="G2922" s="81" t="str">
        <f>+IF(F2922&lt;&gt;"",VLOOKUP(F2922,NIVELES!$A$246:$C$464,3,0),"")</f>
        <v xml:space="preserve"> </v>
      </c>
      <c r="H2922" s="82" t="s">
        <v>1024</v>
      </c>
      <c r="I2922" s="78" t="s">
        <v>2201</v>
      </c>
      <c r="J2922" s="78" t="s">
        <v>2184</v>
      </c>
      <c r="K2922" s="78" t="s">
        <v>3096</v>
      </c>
      <c r="L2922" s="78" t="s">
        <v>3145</v>
      </c>
      <c r="M2922" s="78">
        <v>2940</v>
      </c>
      <c r="N2922" s="78" t="s">
        <v>3034</v>
      </c>
      <c r="O2922" s="78" t="s">
        <v>3124</v>
      </c>
      <c r="P2922" s="82">
        <v>12</v>
      </c>
      <c r="Q2922" s="78" t="s">
        <v>3134</v>
      </c>
      <c r="R2922" s="82">
        <v>1</v>
      </c>
      <c r="S2922" s="82">
        <v>1</v>
      </c>
      <c r="T2922" s="82">
        <v>1</v>
      </c>
      <c r="U2922" s="82">
        <v>1</v>
      </c>
      <c r="V2922" s="82">
        <v>1</v>
      </c>
      <c r="W2922" s="82">
        <v>1</v>
      </c>
      <c r="X2922" s="82">
        <v>1</v>
      </c>
      <c r="Y2922" s="82">
        <v>1</v>
      </c>
      <c r="Z2922" s="82">
        <v>1</v>
      </c>
      <c r="AA2922" s="82">
        <v>1</v>
      </c>
      <c r="AB2922" s="82">
        <v>1</v>
      </c>
      <c r="AC2922" s="82">
        <v>1</v>
      </c>
      <c r="AD2922" s="85" t="str">
        <f>IF(A2922&lt;&gt;"",IF(D2922="DIRECCIÓN_DE_TRANSFERENCIAS","280 0031",VLOOKUP(C2922,NIVELES!$A$14:$B$105,2,0)),"")</f>
        <v>280 5360</v>
      </c>
      <c r="AE2922" s="86" t="s">
        <v>322</v>
      </c>
      <c r="AF2922" s="86" t="s">
        <v>543</v>
      </c>
      <c r="AG2922" s="79" t="str">
        <f>+IF(AF2922&lt;&gt;"",VLOOKUP(AF2922,NIVELES!$A$666:$B$673,2,0),"")</f>
        <v>DESARROLLO_INFANTIL</v>
      </c>
      <c r="AH2922" s="78" t="s">
        <v>452</v>
      </c>
      <c r="AI2922" s="79" t="str">
        <f>IF(AH2922&lt;&gt;"",VLOOKUP(CONCATENATE(AG2922,AH2922),NIVELES!$B$676:$C$745,2,0),"")</f>
        <v>Creciendo Con Nuestros Hijos De Atención Directa Funcionamiento, Operación Y Atención Domiciliar</v>
      </c>
      <c r="AJ2922" s="78" t="s">
        <v>517</v>
      </c>
      <c r="AK2922" s="79" t="str">
        <f>+IF(AJ2922&lt;&gt;"",VLOOKUP(AJ2922,NIVELES!$A$816:$B$892,2,0),"")</f>
        <v>NO APLICA</v>
      </c>
      <c r="AL2922" s="78" t="s">
        <v>553</v>
      </c>
      <c r="AM2922" s="78">
        <v>510602</v>
      </c>
      <c r="AN2922" s="79" t="str">
        <f>IF(AM2922&lt;&gt;"",+VLOOKUP(AM2922,NIVELES!$A$1652:$B$2466,2,0),"")</f>
        <v>Fondo de Reserva</v>
      </c>
      <c r="AO2922" s="87">
        <v>26276.25</v>
      </c>
      <c r="AP2922" s="88">
        <v>0</v>
      </c>
      <c r="AQ2922" s="88">
        <v>1510.63</v>
      </c>
      <c r="AR2922" s="88">
        <v>2189.69</v>
      </c>
      <c r="AS2922" s="88">
        <v>2189.69</v>
      </c>
      <c r="AT2922" s="88">
        <v>2189.69</v>
      </c>
      <c r="AU2922" s="88">
        <v>2189.69</v>
      </c>
      <c r="AV2922" s="88">
        <v>2189.69</v>
      </c>
      <c r="AW2922" s="88">
        <v>2189.69</v>
      </c>
      <c r="AX2922" s="88">
        <v>2189.69</v>
      </c>
      <c r="AY2922" s="88">
        <v>2189.69</v>
      </c>
      <c r="AZ2922" s="88">
        <v>2189.69</v>
      </c>
      <c r="BA2922" s="88">
        <v>5058.41</v>
      </c>
      <c r="BB2922" s="89">
        <f t="shared" si="179"/>
        <v>26276.25</v>
      </c>
      <c r="BC2922" s="90" t="str">
        <f t="shared" si="178"/>
        <v>OK</v>
      </c>
      <c r="BD2922" s="91" t="str">
        <f t="shared" si="180"/>
        <v xml:space="preserve">                  </v>
      </c>
      <c r="BE2922" s="92">
        <f t="shared" si="181"/>
        <v>12</v>
      </c>
    </row>
    <row r="2923" spans="1:57" s="74" customFormat="1" ht="50.1" customHeight="1" x14ac:dyDescent="0.2">
      <c r="A2923" s="78" t="s">
        <v>55</v>
      </c>
      <c r="B2923" s="78" t="s">
        <v>61</v>
      </c>
      <c r="C2923" s="78" t="s">
        <v>620</v>
      </c>
      <c r="D2923" s="78" t="s">
        <v>605</v>
      </c>
      <c r="E2923" s="79" t="str">
        <f>+IF(C2923&lt;&gt;"",VLOOKUP(MID(C2923,18,5),NIVELES!$A$133:$B$213,2,0),"")</f>
        <v>GUAYAS</v>
      </c>
      <c r="F2923" s="80" t="s">
        <v>243</v>
      </c>
      <c r="G2923" s="81" t="str">
        <f>+IF(F2923&lt;&gt;"",VLOOKUP(F2923,NIVELES!$A$246:$C$464,3,0),"")</f>
        <v xml:space="preserve"> </v>
      </c>
      <c r="H2923" s="82" t="s">
        <v>1024</v>
      </c>
      <c r="I2923" s="78" t="s">
        <v>2201</v>
      </c>
      <c r="J2923" s="78" t="s">
        <v>2184</v>
      </c>
      <c r="K2923" s="78" t="s">
        <v>3096</v>
      </c>
      <c r="L2923" s="78" t="s">
        <v>3145</v>
      </c>
      <c r="M2923" s="78">
        <v>2940</v>
      </c>
      <c r="N2923" s="78" t="s">
        <v>3034</v>
      </c>
      <c r="O2923" s="78" t="s">
        <v>3125</v>
      </c>
      <c r="P2923" s="82">
        <v>10</v>
      </c>
      <c r="Q2923" s="78" t="s">
        <v>3146</v>
      </c>
      <c r="R2923" s="82">
        <v>0</v>
      </c>
      <c r="S2923" s="82"/>
      <c r="T2923" s="82">
        <v>1</v>
      </c>
      <c r="U2923" s="82">
        <v>1</v>
      </c>
      <c r="V2923" s="82">
        <v>1</v>
      </c>
      <c r="W2923" s="82">
        <v>1</v>
      </c>
      <c r="X2923" s="82">
        <v>1</v>
      </c>
      <c r="Y2923" s="82">
        <v>1</v>
      </c>
      <c r="Z2923" s="82">
        <v>1</v>
      </c>
      <c r="AA2923" s="82">
        <v>1</v>
      </c>
      <c r="AB2923" s="82">
        <v>1</v>
      </c>
      <c r="AC2923" s="82">
        <v>1</v>
      </c>
      <c r="AD2923" s="85" t="str">
        <f>IF(A2923&lt;&gt;"",IF(D2923="DIRECCIÓN_DE_TRANSFERENCIAS","280 0031",VLOOKUP(C2923,NIVELES!$A$14:$B$105,2,0)),"")</f>
        <v>280 5360</v>
      </c>
      <c r="AE2923" s="86" t="s">
        <v>322</v>
      </c>
      <c r="AF2923" s="86" t="s">
        <v>543</v>
      </c>
      <c r="AG2923" s="79" t="str">
        <f>+IF(AF2923&lt;&gt;"",VLOOKUP(AF2923,NIVELES!$A$666:$B$673,2,0),"")</f>
        <v>DESARROLLO_INFANTIL</v>
      </c>
      <c r="AH2923" s="78" t="s">
        <v>452</v>
      </c>
      <c r="AI2923" s="79" t="str">
        <f>IF(AH2923&lt;&gt;"",VLOOKUP(CONCATENATE(AG2923,AH2923),NIVELES!$B$676:$C$745,2,0),"")</f>
        <v>Creciendo Con Nuestros Hijos De Atención Directa Funcionamiento, Operación Y Atención Domiciliar</v>
      </c>
      <c r="AJ2923" s="78" t="s">
        <v>517</v>
      </c>
      <c r="AK2923" s="79" t="str">
        <f>+IF(AJ2923&lt;&gt;"",VLOOKUP(AJ2923,NIVELES!$A$816:$B$892,2,0),"")</f>
        <v>NO APLICA</v>
      </c>
      <c r="AL2923" s="78" t="s">
        <v>554</v>
      </c>
      <c r="AM2923" s="78">
        <v>530105</v>
      </c>
      <c r="AN2923" s="79" t="str">
        <f>IF(AM2923&lt;&gt;"",+VLOOKUP(AM2923,NIVELES!$A$1652:$B$2466,2,0),"")</f>
        <v>Telecomunicaciones</v>
      </c>
      <c r="AO2923" s="87">
        <v>5205.2</v>
      </c>
      <c r="AP2923" s="88">
        <v>0</v>
      </c>
      <c r="AQ2923" s="88">
        <v>0</v>
      </c>
      <c r="AR2923" s="88">
        <v>520.52</v>
      </c>
      <c r="AS2923" s="88">
        <v>520.52</v>
      </c>
      <c r="AT2923" s="88">
        <v>520.52</v>
      </c>
      <c r="AU2923" s="88">
        <v>520.52</v>
      </c>
      <c r="AV2923" s="88">
        <v>520.52</v>
      </c>
      <c r="AW2923" s="88">
        <v>520.52</v>
      </c>
      <c r="AX2923" s="88">
        <v>520.52</v>
      </c>
      <c r="AY2923" s="88">
        <v>520.52</v>
      </c>
      <c r="AZ2923" s="88">
        <v>520.52</v>
      </c>
      <c r="BA2923" s="88">
        <v>520.52</v>
      </c>
      <c r="BB2923" s="89">
        <f t="shared" si="179"/>
        <v>5205.2000000000007</v>
      </c>
      <c r="BC2923" s="90" t="str">
        <f t="shared" si="178"/>
        <v>OK</v>
      </c>
      <c r="BD2923" s="91" t="str">
        <f t="shared" si="180"/>
        <v xml:space="preserve">                  </v>
      </c>
      <c r="BE2923" s="92">
        <f t="shared" si="181"/>
        <v>10</v>
      </c>
    </row>
    <row r="2924" spans="1:57" s="74" customFormat="1" ht="50.1" customHeight="1" x14ac:dyDescent="0.2">
      <c r="A2924" s="78" t="s">
        <v>55</v>
      </c>
      <c r="B2924" s="78" t="s">
        <v>61</v>
      </c>
      <c r="C2924" s="78" t="s">
        <v>620</v>
      </c>
      <c r="D2924" s="78" t="s">
        <v>605</v>
      </c>
      <c r="E2924" s="79" t="str">
        <f>+IF(C2924&lt;&gt;"",VLOOKUP(MID(C2924,18,5),NIVELES!$A$133:$B$213,2,0),"")</f>
        <v>GUAYAS</v>
      </c>
      <c r="F2924" s="80" t="s">
        <v>243</v>
      </c>
      <c r="G2924" s="81" t="str">
        <f>+IF(F2924&lt;&gt;"",VLOOKUP(F2924,NIVELES!$A$246:$C$464,3,0),"")</f>
        <v xml:space="preserve"> </v>
      </c>
      <c r="H2924" s="82" t="s">
        <v>1024</v>
      </c>
      <c r="I2924" s="78" t="s">
        <v>2201</v>
      </c>
      <c r="J2924" s="78" t="s">
        <v>2184</v>
      </c>
      <c r="K2924" s="78" t="s">
        <v>3096</v>
      </c>
      <c r="L2924" s="78" t="s">
        <v>3145</v>
      </c>
      <c r="M2924" s="78">
        <v>2940</v>
      </c>
      <c r="N2924" s="78" t="s">
        <v>3034</v>
      </c>
      <c r="O2924" s="78" t="s">
        <v>2583</v>
      </c>
      <c r="P2924" s="82">
        <v>1</v>
      </c>
      <c r="Q2924" s="78" t="s">
        <v>3147</v>
      </c>
      <c r="R2924" s="82"/>
      <c r="S2924" s="82"/>
      <c r="T2924" s="82">
        <v>1</v>
      </c>
      <c r="U2924" s="82"/>
      <c r="V2924" s="82"/>
      <c r="W2924" s="82"/>
      <c r="X2924" s="82"/>
      <c r="Y2924" s="82"/>
      <c r="Z2924" s="82"/>
      <c r="AA2924" s="82"/>
      <c r="AB2924" s="82"/>
      <c r="AC2924" s="82"/>
      <c r="AD2924" s="85" t="str">
        <f>IF(A2924&lt;&gt;"",IF(D2924="DIRECCIÓN_DE_TRANSFERENCIAS","280 0031",VLOOKUP(C2924,NIVELES!$A$14:$B$105,2,0)),"")</f>
        <v>280 5360</v>
      </c>
      <c r="AE2924" s="86" t="s">
        <v>322</v>
      </c>
      <c r="AF2924" s="86" t="s">
        <v>543</v>
      </c>
      <c r="AG2924" s="79" t="str">
        <f>+IF(AF2924&lt;&gt;"",VLOOKUP(AF2924,NIVELES!$A$666:$B$673,2,0),"")</f>
        <v>DESARROLLO_INFANTIL</v>
      </c>
      <c r="AH2924" s="78" t="s">
        <v>452</v>
      </c>
      <c r="AI2924" s="79" t="str">
        <f>IF(AH2924&lt;&gt;"",VLOOKUP(CONCATENATE(AG2924,AH2924),NIVELES!$B$676:$C$745,2,0),"")</f>
        <v>Creciendo Con Nuestros Hijos De Atención Directa Funcionamiento, Operación Y Atención Domiciliar</v>
      </c>
      <c r="AJ2924" s="78" t="s">
        <v>517</v>
      </c>
      <c r="AK2924" s="79" t="str">
        <f>+IF(AJ2924&lt;&gt;"",VLOOKUP(AJ2924,NIVELES!$A$816:$B$892,2,0),"")</f>
        <v>NO APLICA</v>
      </c>
      <c r="AL2924" s="78" t="s">
        <v>554</v>
      </c>
      <c r="AM2924" s="78">
        <v>530802</v>
      </c>
      <c r="AN2924" s="79" t="str">
        <f>IF(AM2924&lt;&gt;"",+VLOOKUP(AM2924,NIVELES!$A$1652:$B$2466,2,0),"")</f>
        <v>Vestuario, Lencería, Prendas de Protección; y, Accesorios para Uniformes Militares y Policiales; y, Carpas</v>
      </c>
      <c r="AO2924" s="87">
        <v>135.76</v>
      </c>
      <c r="AP2924" s="88"/>
      <c r="AQ2924" s="88"/>
      <c r="AR2924" s="88">
        <v>135.76</v>
      </c>
      <c r="AS2924" s="88"/>
      <c r="AT2924" s="88"/>
      <c r="AU2924" s="88"/>
      <c r="AV2924" s="88"/>
      <c r="AW2924" s="88"/>
      <c r="AX2924" s="88"/>
      <c r="AY2924" s="88"/>
      <c r="AZ2924" s="88"/>
      <c r="BA2924" s="88"/>
      <c r="BB2924" s="89">
        <f t="shared" si="179"/>
        <v>135.76</v>
      </c>
      <c r="BC2924" s="90" t="str">
        <f t="shared" si="178"/>
        <v>OK</v>
      </c>
      <c r="BD2924" s="91" t="str">
        <f t="shared" si="180"/>
        <v xml:space="preserve">                  </v>
      </c>
      <c r="BE2924" s="92">
        <f t="shared" si="181"/>
        <v>1</v>
      </c>
    </row>
    <row r="2925" spans="1:57" s="74" customFormat="1" ht="50.1" customHeight="1" x14ac:dyDescent="0.2">
      <c r="A2925" s="78" t="s">
        <v>55</v>
      </c>
      <c r="B2925" s="78" t="s">
        <v>61</v>
      </c>
      <c r="C2925" s="78" t="s">
        <v>620</v>
      </c>
      <c r="D2925" s="78" t="s">
        <v>605</v>
      </c>
      <c r="E2925" s="79" t="str">
        <f>+IF(C2925&lt;&gt;"",VLOOKUP(MID(C2925,18,5),NIVELES!$A$133:$B$213,2,0),"")</f>
        <v>GUAYAS</v>
      </c>
      <c r="F2925" s="80" t="s">
        <v>243</v>
      </c>
      <c r="G2925" s="81" t="str">
        <f>+IF(F2925&lt;&gt;"",VLOOKUP(F2925,NIVELES!$A$246:$C$464,3,0),"")</f>
        <v xml:space="preserve"> </v>
      </c>
      <c r="H2925" s="82" t="s">
        <v>1024</v>
      </c>
      <c r="I2925" s="78" t="s">
        <v>2201</v>
      </c>
      <c r="J2925" s="78" t="s">
        <v>2184</v>
      </c>
      <c r="K2925" s="78" t="s">
        <v>3096</v>
      </c>
      <c r="L2925" s="78" t="s">
        <v>3145</v>
      </c>
      <c r="M2925" s="78">
        <v>2940</v>
      </c>
      <c r="N2925" s="78" t="s">
        <v>3034</v>
      </c>
      <c r="O2925" s="78" t="s">
        <v>2307</v>
      </c>
      <c r="P2925" s="82">
        <v>1</v>
      </c>
      <c r="Q2925" s="78" t="s">
        <v>3148</v>
      </c>
      <c r="R2925" s="82"/>
      <c r="S2925" s="82"/>
      <c r="T2925" s="82">
        <v>1</v>
      </c>
      <c r="U2925" s="82"/>
      <c r="V2925" s="82"/>
      <c r="W2925" s="82"/>
      <c r="X2925" s="82"/>
      <c r="Y2925" s="82"/>
      <c r="Z2925" s="82"/>
      <c r="AA2925" s="82"/>
      <c r="AB2925" s="82"/>
      <c r="AC2925" s="82"/>
      <c r="AD2925" s="85" t="str">
        <f>IF(A2925&lt;&gt;"",IF(D2925="DIRECCIÓN_DE_TRANSFERENCIAS","280 0031",VLOOKUP(C2925,NIVELES!$A$14:$B$105,2,0)),"")</f>
        <v>280 5360</v>
      </c>
      <c r="AE2925" s="86" t="s">
        <v>322</v>
      </c>
      <c r="AF2925" s="86" t="s">
        <v>543</v>
      </c>
      <c r="AG2925" s="79" t="str">
        <f>+IF(AF2925&lt;&gt;"",VLOOKUP(AF2925,NIVELES!$A$666:$B$673,2,0),"")</f>
        <v>DESARROLLO_INFANTIL</v>
      </c>
      <c r="AH2925" s="78" t="s">
        <v>452</v>
      </c>
      <c r="AI2925" s="79" t="str">
        <f>IF(AH2925&lt;&gt;"",VLOOKUP(CONCATENATE(AG2925,AH2925),NIVELES!$B$676:$C$745,2,0),"")</f>
        <v>Creciendo Con Nuestros Hijos De Atención Directa Funcionamiento, Operación Y Atención Domiciliar</v>
      </c>
      <c r="AJ2925" s="78" t="s">
        <v>517</v>
      </c>
      <c r="AK2925" s="79" t="str">
        <f>+IF(AJ2925&lt;&gt;"",VLOOKUP(AJ2925,NIVELES!$A$816:$B$892,2,0),"")</f>
        <v>NO APLICA</v>
      </c>
      <c r="AL2925" s="78" t="s">
        <v>554</v>
      </c>
      <c r="AM2925" s="78">
        <v>530804</v>
      </c>
      <c r="AN2925" s="79" t="str">
        <f>IF(AM2925&lt;&gt;"",+VLOOKUP(AM2925,NIVELES!$A$1652:$B$2466,2,0),"")</f>
        <v>Materiales de Oficina</v>
      </c>
      <c r="AO2925" s="87">
        <v>1020.4</v>
      </c>
      <c r="AP2925" s="88"/>
      <c r="AQ2925" s="88"/>
      <c r="AR2925" s="88">
        <v>1020.4</v>
      </c>
      <c r="AS2925" s="88"/>
      <c r="AT2925" s="88"/>
      <c r="AU2925" s="88"/>
      <c r="AV2925" s="88"/>
      <c r="AW2925" s="88"/>
      <c r="AX2925" s="88"/>
      <c r="AY2925" s="88"/>
      <c r="AZ2925" s="88"/>
      <c r="BA2925" s="88"/>
      <c r="BB2925" s="89">
        <f t="shared" si="179"/>
        <v>1020.4</v>
      </c>
      <c r="BC2925" s="90" t="str">
        <f t="shared" si="178"/>
        <v>OK</v>
      </c>
      <c r="BD2925" s="91" t="str">
        <f t="shared" si="180"/>
        <v xml:space="preserve">                  </v>
      </c>
      <c r="BE2925" s="92">
        <f t="shared" si="181"/>
        <v>1</v>
      </c>
    </row>
    <row r="2926" spans="1:57" s="74" customFormat="1" ht="50.1" customHeight="1" x14ac:dyDescent="0.2">
      <c r="A2926" s="78" t="s">
        <v>55</v>
      </c>
      <c r="B2926" s="78" t="s">
        <v>61</v>
      </c>
      <c r="C2926" s="78" t="s">
        <v>620</v>
      </c>
      <c r="D2926" s="78" t="s">
        <v>605</v>
      </c>
      <c r="E2926" s="79" t="str">
        <f>+IF(C2926&lt;&gt;"",VLOOKUP(MID(C2926,18,5),NIVELES!$A$133:$B$213,2,0),"")</f>
        <v>GUAYAS</v>
      </c>
      <c r="F2926" s="80" t="s">
        <v>243</v>
      </c>
      <c r="G2926" s="81" t="str">
        <f>+IF(F2926&lt;&gt;"",VLOOKUP(F2926,NIVELES!$A$246:$C$464,3,0),"")</f>
        <v xml:space="preserve"> </v>
      </c>
      <c r="H2926" s="82" t="s">
        <v>1024</v>
      </c>
      <c r="I2926" s="78" t="s">
        <v>2201</v>
      </c>
      <c r="J2926" s="78" t="s">
        <v>2184</v>
      </c>
      <c r="K2926" s="78" t="s">
        <v>3096</v>
      </c>
      <c r="L2926" s="78" t="s">
        <v>3145</v>
      </c>
      <c r="M2926" s="78">
        <v>2940</v>
      </c>
      <c r="N2926" s="78" t="s">
        <v>3034</v>
      </c>
      <c r="O2926" s="78" t="s">
        <v>3035</v>
      </c>
      <c r="P2926" s="82">
        <v>10</v>
      </c>
      <c r="Q2926" s="78" t="s">
        <v>3141</v>
      </c>
      <c r="R2926" s="82"/>
      <c r="S2926" s="82"/>
      <c r="T2926" s="82">
        <v>1</v>
      </c>
      <c r="U2926" s="82">
        <v>1</v>
      </c>
      <c r="V2926" s="82">
        <v>1</v>
      </c>
      <c r="W2926" s="82">
        <v>1</v>
      </c>
      <c r="X2926" s="82">
        <v>1</v>
      </c>
      <c r="Y2926" s="82">
        <v>1</v>
      </c>
      <c r="Z2926" s="82">
        <v>1</v>
      </c>
      <c r="AA2926" s="82">
        <v>1</v>
      </c>
      <c r="AB2926" s="82">
        <v>1</v>
      </c>
      <c r="AC2926" s="82">
        <v>1</v>
      </c>
      <c r="AD2926" s="85" t="str">
        <f>IF(A2926&lt;&gt;"",IF(D2926="DIRECCIÓN_DE_TRANSFERENCIAS","280 0031",VLOOKUP(C2926,NIVELES!$A$14:$B$105,2,0)),"")</f>
        <v>280 5360</v>
      </c>
      <c r="AE2926" s="86" t="s">
        <v>322</v>
      </c>
      <c r="AF2926" s="86" t="s">
        <v>543</v>
      </c>
      <c r="AG2926" s="79" t="str">
        <f>+IF(AF2926&lt;&gt;"",VLOOKUP(AF2926,NIVELES!$A$666:$B$673,2,0),"")</f>
        <v>DESARROLLO_INFANTIL</v>
      </c>
      <c r="AH2926" s="78" t="s">
        <v>452</v>
      </c>
      <c r="AI2926" s="79" t="str">
        <f>IF(AH2926&lt;&gt;"",VLOOKUP(CONCATENATE(AG2926,AH2926),NIVELES!$B$676:$C$745,2,0),"")</f>
        <v>Creciendo Con Nuestros Hijos De Atención Directa Funcionamiento, Operación Y Atención Domiciliar</v>
      </c>
      <c r="AJ2926" s="78" t="s">
        <v>517</v>
      </c>
      <c r="AK2926" s="79" t="str">
        <f>+IF(AJ2926&lt;&gt;"",VLOOKUP(AJ2926,NIVELES!$A$816:$B$892,2,0),"")</f>
        <v>NO APLICA</v>
      </c>
      <c r="AL2926" s="78" t="s">
        <v>554</v>
      </c>
      <c r="AM2926" s="78">
        <v>530235</v>
      </c>
      <c r="AN2926" s="79" t="str">
        <f>IF(AM2926&lt;&gt;"",+VLOOKUP(AM2926,NIVELES!$A$1652:$B$2466,2,0),"")</f>
        <v>Servicio de Alimentación</v>
      </c>
      <c r="AO2926" s="87">
        <v>3840</v>
      </c>
      <c r="AP2926" s="88"/>
      <c r="AQ2926" s="88"/>
      <c r="AR2926" s="88">
        <v>0</v>
      </c>
      <c r="AS2926" s="88">
        <v>384</v>
      </c>
      <c r="AT2926" s="88">
        <v>384</v>
      </c>
      <c r="AU2926" s="88">
        <v>384</v>
      </c>
      <c r="AV2926" s="88">
        <v>384</v>
      </c>
      <c r="AW2926" s="88">
        <v>384</v>
      </c>
      <c r="AX2926" s="88">
        <v>384</v>
      </c>
      <c r="AY2926" s="88">
        <v>384</v>
      </c>
      <c r="AZ2926" s="88">
        <v>384</v>
      </c>
      <c r="BA2926" s="88">
        <v>768</v>
      </c>
      <c r="BB2926" s="89">
        <f t="shared" si="179"/>
        <v>3840</v>
      </c>
      <c r="BC2926" s="90" t="str">
        <f t="shared" si="178"/>
        <v>OK</v>
      </c>
      <c r="BD2926" s="91" t="str">
        <f t="shared" si="180"/>
        <v xml:space="preserve">                  </v>
      </c>
      <c r="BE2926" s="92">
        <f t="shared" si="181"/>
        <v>10</v>
      </c>
    </row>
    <row r="2927" spans="1:57" s="74" customFormat="1" ht="50.1" customHeight="1" x14ac:dyDescent="0.2">
      <c r="A2927" s="78" t="s">
        <v>55</v>
      </c>
      <c r="B2927" s="78" t="s">
        <v>61</v>
      </c>
      <c r="C2927" s="78" t="s">
        <v>620</v>
      </c>
      <c r="D2927" s="78" t="s">
        <v>605</v>
      </c>
      <c r="E2927" s="79" t="str">
        <f>+IF(C2927&lt;&gt;"",VLOOKUP(MID(C2927,18,5),NIVELES!$A$133:$B$213,2,0),"")</f>
        <v>GUAYAS</v>
      </c>
      <c r="F2927" s="80" t="s">
        <v>243</v>
      </c>
      <c r="G2927" s="81" t="str">
        <f>+IF(F2927&lt;&gt;"",VLOOKUP(F2927,NIVELES!$A$246:$C$464,3,0),"")</f>
        <v xml:space="preserve"> </v>
      </c>
      <c r="H2927" s="82" t="s">
        <v>1024</v>
      </c>
      <c r="I2927" s="78" t="s">
        <v>2201</v>
      </c>
      <c r="J2927" s="78" t="s">
        <v>2184</v>
      </c>
      <c r="K2927" s="78" t="s">
        <v>3096</v>
      </c>
      <c r="L2927" s="78" t="s">
        <v>3149</v>
      </c>
      <c r="M2927" s="78">
        <v>956</v>
      </c>
      <c r="N2927" s="78" t="s">
        <v>3150</v>
      </c>
      <c r="O2927" s="78" t="s">
        <v>2222</v>
      </c>
      <c r="P2927" s="82">
        <v>4</v>
      </c>
      <c r="Q2927" s="78" t="s">
        <v>2223</v>
      </c>
      <c r="R2927" s="82"/>
      <c r="S2927" s="82">
        <v>4</v>
      </c>
      <c r="T2927" s="82"/>
      <c r="U2927" s="82"/>
      <c r="V2927" s="82"/>
      <c r="W2927" s="82"/>
      <c r="X2927" s="82"/>
      <c r="Y2927" s="82"/>
      <c r="Z2927" s="82"/>
      <c r="AA2927" s="82"/>
      <c r="AB2927" s="82"/>
      <c r="AC2927" s="82"/>
      <c r="AD2927" s="85" t="str">
        <f>IF(A2927&lt;&gt;"",IF(D2927="DIRECCIÓN_DE_TRANSFERENCIAS","280 0031",VLOOKUP(C2927,NIVELES!$A$14:$B$105,2,0)),"")</f>
        <v>280 5360</v>
      </c>
      <c r="AE2927" s="86" t="s">
        <v>322</v>
      </c>
      <c r="AF2927" s="86" t="s">
        <v>543</v>
      </c>
      <c r="AG2927" s="79" t="str">
        <f>+IF(AF2927&lt;&gt;"",VLOOKUP(AF2927,NIVELES!$A$666:$B$673,2,0),"")</f>
        <v>DESARROLLO_INFANTIL</v>
      </c>
      <c r="AH2927" s="78" t="s">
        <v>320</v>
      </c>
      <c r="AI2927" s="79" t="str">
        <f>IF(AH2927&lt;&gt;"",VLOOKUP(CONCATENATE(AG2927,AH2927),NIVELES!$B$676:$C$745,2,0),"")</f>
        <v>Asegurar La Operacion Y Atencion De Cibv  Administrados Por Prestacion De Servicios A Traves De Cooperantes  Para Contribuir Al Desarrollo Integral De Niñas Y Niños</v>
      </c>
      <c r="AJ2927" s="78" t="s">
        <v>387</v>
      </c>
      <c r="AK2927" s="79" t="str">
        <f>+IF(AJ2927&lt;&gt;"",VLOOKUP(AJ2927,NIVELES!$A$816:$B$892,2,0),"")</f>
        <v>ASEGURAR EL DESARROLLO INFANTIL Y LA EDUCACIÓN INTEGRAL, CON CALIDAD Y CALIDEZ PARA TODOS LOS NIÑOS, NIÑAS Y ADOLESCENTES</v>
      </c>
      <c r="AL2927" s="78" t="s">
        <v>556</v>
      </c>
      <c r="AM2927" s="78">
        <v>580104</v>
      </c>
      <c r="AN2927" s="79" t="str">
        <f>IF(AM2927&lt;&gt;"",+VLOOKUP(AM2927,NIVELES!$A$1652:$B$2466,2,0),"")</f>
        <v>A Gobiernos Autónomos Descentralizados</v>
      </c>
      <c r="AO2927" s="87">
        <v>1188498.6185027999</v>
      </c>
      <c r="AP2927" s="88"/>
      <c r="AQ2927" s="88">
        <v>181467.55</v>
      </c>
      <c r="AR2927" s="88">
        <v>115657.1</v>
      </c>
      <c r="AS2927" s="88">
        <v>297124.65000000002</v>
      </c>
      <c r="AT2927" s="88"/>
      <c r="AU2927" s="88"/>
      <c r="AV2927" s="88">
        <v>297124.53999999998</v>
      </c>
      <c r="AW2927" s="88"/>
      <c r="AX2927" s="88">
        <v>297124.7785027998</v>
      </c>
      <c r="AY2927" s="88"/>
      <c r="AZ2927" s="88"/>
      <c r="BA2927" s="88"/>
      <c r="BB2927" s="89">
        <f t="shared" si="179"/>
        <v>1188498.6185027999</v>
      </c>
      <c r="BC2927" s="90" t="str">
        <f t="shared" si="178"/>
        <v>OK</v>
      </c>
      <c r="BD2927" s="91" t="str">
        <f t="shared" si="180"/>
        <v xml:space="preserve">                  </v>
      </c>
      <c r="BE2927" s="92">
        <f t="shared" si="181"/>
        <v>4</v>
      </c>
    </row>
    <row r="2928" spans="1:57" s="74" customFormat="1" ht="50.1" customHeight="1" x14ac:dyDescent="0.2">
      <c r="A2928" s="78" t="s">
        <v>55</v>
      </c>
      <c r="B2928" s="78" t="s">
        <v>61</v>
      </c>
      <c r="C2928" s="78" t="s">
        <v>620</v>
      </c>
      <c r="D2928" s="78" t="s">
        <v>605</v>
      </c>
      <c r="E2928" s="79" t="str">
        <f>+IF(C2928&lt;&gt;"",VLOOKUP(MID(C2928,18,5),NIVELES!$A$133:$B$213,2,0),"")</f>
        <v>GUAYAS</v>
      </c>
      <c r="F2928" s="80" t="s">
        <v>243</v>
      </c>
      <c r="G2928" s="81" t="str">
        <f>+IF(F2928&lt;&gt;"",VLOOKUP(F2928,NIVELES!$A$246:$C$464,3,0),"")</f>
        <v xml:space="preserve"> </v>
      </c>
      <c r="H2928" s="82" t="s">
        <v>1024</v>
      </c>
      <c r="I2928" s="78" t="s">
        <v>2513</v>
      </c>
      <c r="J2928" s="78" t="s">
        <v>2514</v>
      </c>
      <c r="K2928" s="78" t="s">
        <v>2515</v>
      </c>
      <c r="L2928" s="78" t="s">
        <v>1791</v>
      </c>
      <c r="M2928" s="78">
        <v>40</v>
      </c>
      <c r="N2928" s="78" t="s">
        <v>2271</v>
      </c>
      <c r="O2928" s="78" t="s">
        <v>2272</v>
      </c>
      <c r="P2928" s="82">
        <v>4</v>
      </c>
      <c r="Q2928" s="78" t="s">
        <v>2273</v>
      </c>
      <c r="R2928" s="82">
        <v>0</v>
      </c>
      <c r="S2928" s="82">
        <v>1</v>
      </c>
      <c r="T2928" s="82">
        <v>0</v>
      </c>
      <c r="U2928" s="82">
        <v>1</v>
      </c>
      <c r="V2928" s="82">
        <v>0</v>
      </c>
      <c r="W2928" s="82">
        <v>0</v>
      </c>
      <c r="X2928" s="82">
        <v>1</v>
      </c>
      <c r="Y2928" s="82">
        <v>0</v>
      </c>
      <c r="Z2928" s="82">
        <v>0</v>
      </c>
      <c r="AA2928" s="82">
        <v>1</v>
      </c>
      <c r="AB2928" s="82">
        <v>0</v>
      </c>
      <c r="AC2928" s="82">
        <v>0</v>
      </c>
      <c r="AD2928" s="85" t="str">
        <f>IF(A2928&lt;&gt;"",IF(D2928="DIRECCIÓN_DE_TRANSFERENCIAS","280 0031",VLOOKUP(C2928,NIVELES!$A$14:$B$105,2,0)),"")</f>
        <v>280 5360</v>
      </c>
      <c r="AE2928" s="86" t="s">
        <v>322</v>
      </c>
      <c r="AF2928" s="86" t="s">
        <v>545</v>
      </c>
      <c r="AG2928" s="79" t="str">
        <f>+IF(AF2928&lt;&gt;"",VLOOKUP(AF2928,NIVELES!$A$666:$B$673,2,0),"")</f>
        <v>SERVICIOS_DE_ATENCIÓN_GERONTOLÓGICA</v>
      </c>
      <c r="AH2928" s="78" t="s">
        <v>453</v>
      </c>
      <c r="AI2928" s="79" t="str">
        <f>IF(AH2928&lt;&gt;"",VLOOKUP(CONCATENATE(AG2928,AH2928),NIVELES!$B$676:$C$745,2,0),"")</f>
        <v xml:space="preserve">Subvenciones Para Contribuir El Cuidado De Las Personas Adultas Mayores  Atendidos  A Traves De  Terceros Sean Públicos O Privados </v>
      </c>
      <c r="AJ2928" s="78" t="s">
        <v>380</v>
      </c>
      <c r="AK2928" s="79" t="str">
        <f>+IF(AJ2928&lt;&gt;"",VLOOKUP(AJ2928,NIVELES!$A$816:$B$892,2,0),"")</f>
        <v>PROMOVER PRÁCTICAS DE CUIDADO A LAS PERSONAS ADULTAS MAYORES BAJO PARÁMETROS DE CALIDAD Y CALIDEZ</v>
      </c>
      <c r="AL2928" s="78" t="s">
        <v>556</v>
      </c>
      <c r="AM2928" s="78">
        <v>580104</v>
      </c>
      <c r="AN2928" s="79" t="str">
        <f>IF(AM2928&lt;&gt;"",+VLOOKUP(AM2928,NIVELES!$A$1652:$B$2466,2,0),"")</f>
        <v>A Gobiernos Autónomos Descentralizados</v>
      </c>
      <c r="AO2928" s="87">
        <v>31411.247200000009</v>
      </c>
      <c r="AP2928" s="88">
        <v>0</v>
      </c>
      <c r="AQ2928" s="88">
        <v>7267.67</v>
      </c>
      <c r="AR2928" s="88">
        <v>0</v>
      </c>
      <c r="AS2928" s="88">
        <v>7852.81</v>
      </c>
      <c r="AT2928" s="88">
        <v>0</v>
      </c>
      <c r="AU2928" s="88">
        <v>0</v>
      </c>
      <c r="AV2928" s="88">
        <v>7852.81</v>
      </c>
      <c r="AW2928" s="88">
        <v>0</v>
      </c>
      <c r="AX2928" s="88">
        <v>0</v>
      </c>
      <c r="AY2928" s="88">
        <v>7852.8154000000004</v>
      </c>
      <c r="AZ2928" s="88">
        <v>0</v>
      </c>
      <c r="BA2928" s="88">
        <v>585.14179999999999</v>
      </c>
      <c r="BB2928" s="89">
        <f t="shared" si="179"/>
        <v>31411.247200000002</v>
      </c>
      <c r="BC2928" s="90" t="str">
        <f t="shared" si="178"/>
        <v>OK</v>
      </c>
      <c r="BD2928" s="91" t="str">
        <f t="shared" si="180"/>
        <v xml:space="preserve">                  </v>
      </c>
      <c r="BE2928" s="92">
        <f t="shared" si="181"/>
        <v>4</v>
      </c>
    </row>
    <row r="2929" spans="1:57" s="74" customFormat="1" ht="50.1" customHeight="1" x14ac:dyDescent="0.2">
      <c r="A2929" s="78" t="s">
        <v>55</v>
      </c>
      <c r="B2929" s="78" t="s">
        <v>61</v>
      </c>
      <c r="C2929" s="78" t="s">
        <v>620</v>
      </c>
      <c r="D2929" s="78" t="s">
        <v>605</v>
      </c>
      <c r="E2929" s="79" t="str">
        <f>+IF(C2929&lt;&gt;"",VLOOKUP(MID(C2929,18,5),NIVELES!$A$133:$B$213,2,0),"")</f>
        <v>GUAYAS</v>
      </c>
      <c r="F2929" s="80" t="s">
        <v>243</v>
      </c>
      <c r="G2929" s="81" t="str">
        <f>+IF(F2929&lt;&gt;"",VLOOKUP(F2929,NIVELES!$A$246:$C$464,3,0),"")</f>
        <v xml:space="preserve"> </v>
      </c>
      <c r="H2929" s="82" t="s">
        <v>1024</v>
      </c>
      <c r="I2929" s="78" t="s">
        <v>2519</v>
      </c>
      <c r="J2929" s="78" t="s">
        <v>1078</v>
      </c>
      <c r="K2929" s="78" t="s">
        <v>2520</v>
      </c>
      <c r="L2929" s="78" t="s">
        <v>1791</v>
      </c>
      <c r="M2929" s="78" t="s">
        <v>1791</v>
      </c>
      <c r="N2929" s="78" t="s">
        <v>1791</v>
      </c>
      <c r="O2929" s="78" t="s">
        <v>3125</v>
      </c>
      <c r="P2929" s="82">
        <v>10</v>
      </c>
      <c r="Q2929" s="78" t="s">
        <v>3126</v>
      </c>
      <c r="R2929" s="82"/>
      <c r="S2929" s="82"/>
      <c r="T2929" s="82">
        <v>1</v>
      </c>
      <c r="U2929" s="82">
        <v>1</v>
      </c>
      <c r="V2929" s="82">
        <v>1</v>
      </c>
      <c r="W2929" s="82">
        <v>1</v>
      </c>
      <c r="X2929" s="82">
        <v>1</v>
      </c>
      <c r="Y2929" s="82">
        <v>1</v>
      </c>
      <c r="Z2929" s="82">
        <v>1</v>
      </c>
      <c r="AA2929" s="82">
        <v>1</v>
      </c>
      <c r="AB2929" s="82">
        <v>1</v>
      </c>
      <c r="AC2929" s="82">
        <v>1</v>
      </c>
      <c r="AD2929" s="85" t="str">
        <f>IF(A2929&lt;&gt;"",IF(D2929="DIRECCIÓN_DE_TRANSFERENCIAS","280 0031",VLOOKUP(C2929,NIVELES!$A$14:$B$105,2,0)),"")</f>
        <v>280 5360</v>
      </c>
      <c r="AE2929" s="86" t="s">
        <v>322</v>
      </c>
      <c r="AF2929" s="86" t="s">
        <v>546</v>
      </c>
      <c r="AG2929" s="79" t="str">
        <f>+IF(AF2929&lt;&gt;"",VLOOKUP(AF2929,NIVELES!$A$666:$B$673,2,0),"")</f>
        <v>ATENCIÓN_INTEGRAL_A_PERSONAS_CON_DISCAPACIDAD</v>
      </c>
      <c r="AH2929" s="78" t="s">
        <v>453</v>
      </c>
      <c r="AI2929" s="79" t="str">
        <f>IF(AH2929&lt;&gt;"",VLOOKUP(CONCATENATE(AG2929,AH2929),NIVELES!$B$676:$C$745,2,0),"")</f>
        <v>Rectoría Inclusión Social</v>
      </c>
      <c r="AJ2929" s="78" t="s">
        <v>429</v>
      </c>
      <c r="AK2929" s="79" t="str">
        <f>+IF(AJ2929&lt;&gt;"",VLOOKUP(AJ2929,NIVELES!$A$816:$B$892,2,0),"")</f>
        <v xml:space="preserve">PROMOVER EL RECONOCIMIENTO Y GARANTIA DE LOS DERECHOS DE LAS MUJERES Y HOMBRES CON DISCAPACIDAD,  SU DEBIDA VALORACIÓN Y EL RESPETO A SU DIGNIDAD  </v>
      </c>
      <c r="AL2929" s="78" t="s">
        <v>554</v>
      </c>
      <c r="AM2929" s="78">
        <v>530505</v>
      </c>
      <c r="AN2929" s="79" t="str">
        <f>IF(AM2929&lt;&gt;"",+VLOOKUP(AM2929,NIVELES!$A$1652:$B$2466,2,0),"")</f>
        <v>Vehículos (Arrendamiento)</v>
      </c>
      <c r="AO2929" s="87">
        <v>42044.639999999999</v>
      </c>
      <c r="AP2929" s="88"/>
      <c r="AQ2929" s="88"/>
      <c r="AR2929" s="88">
        <v>4204.46</v>
      </c>
      <c r="AS2929" s="88">
        <v>4204.46</v>
      </c>
      <c r="AT2929" s="88">
        <v>4204.46</v>
      </c>
      <c r="AU2929" s="88">
        <v>4204.46</v>
      </c>
      <c r="AV2929" s="88">
        <v>4204.46</v>
      </c>
      <c r="AW2929" s="88">
        <v>4204.46</v>
      </c>
      <c r="AX2929" s="88">
        <v>4204.46</v>
      </c>
      <c r="AY2929" s="88">
        <v>4204.46</v>
      </c>
      <c r="AZ2929" s="88">
        <v>4204.46</v>
      </c>
      <c r="BA2929" s="88">
        <v>4204.5</v>
      </c>
      <c r="BB2929" s="89">
        <f t="shared" si="179"/>
        <v>42044.639999999999</v>
      </c>
      <c r="BC2929" s="90" t="str">
        <f t="shared" si="178"/>
        <v>OK</v>
      </c>
      <c r="BD2929" s="91" t="str">
        <f t="shared" si="180"/>
        <v xml:space="preserve">                  </v>
      </c>
      <c r="BE2929" s="92">
        <f t="shared" si="181"/>
        <v>10</v>
      </c>
    </row>
    <row r="2930" spans="1:57" s="74" customFormat="1" ht="50.1" customHeight="1" x14ac:dyDescent="0.2">
      <c r="A2930" s="78" t="s">
        <v>55</v>
      </c>
      <c r="B2930" s="78" t="s">
        <v>61</v>
      </c>
      <c r="C2930" s="78" t="s">
        <v>620</v>
      </c>
      <c r="D2930" s="78" t="s">
        <v>605</v>
      </c>
      <c r="E2930" s="79" t="str">
        <f>+IF(C2930&lt;&gt;"",VLOOKUP(MID(C2930,18,5),NIVELES!$A$133:$B$213,2,0),"")</f>
        <v>GUAYAS</v>
      </c>
      <c r="F2930" s="80" t="s">
        <v>243</v>
      </c>
      <c r="G2930" s="81" t="str">
        <f>+IF(F2930&lt;&gt;"",VLOOKUP(F2930,NIVELES!$A$246:$C$464,3,0),"")</f>
        <v xml:space="preserve"> </v>
      </c>
      <c r="H2930" s="82" t="s">
        <v>1024</v>
      </c>
      <c r="I2930" s="78" t="s">
        <v>2519</v>
      </c>
      <c r="J2930" s="78" t="s">
        <v>1078</v>
      </c>
      <c r="K2930" s="78" t="s">
        <v>2520</v>
      </c>
      <c r="L2930" s="78" t="s">
        <v>1791</v>
      </c>
      <c r="M2930" s="78" t="s">
        <v>1791</v>
      </c>
      <c r="N2930" s="78" t="s">
        <v>1791</v>
      </c>
      <c r="O2930" s="78" t="s">
        <v>3125</v>
      </c>
      <c r="P2930" s="82">
        <v>1</v>
      </c>
      <c r="Q2930" s="78" t="s">
        <v>3126</v>
      </c>
      <c r="R2930" s="82"/>
      <c r="S2930" s="82"/>
      <c r="T2930" s="82">
        <v>1</v>
      </c>
      <c r="U2930" s="82"/>
      <c r="V2930" s="82"/>
      <c r="W2930" s="82"/>
      <c r="X2930" s="82"/>
      <c r="Y2930" s="82"/>
      <c r="Z2930" s="82"/>
      <c r="AA2930" s="82"/>
      <c r="AB2930" s="82"/>
      <c r="AC2930" s="82"/>
      <c r="AD2930" s="85" t="str">
        <f>IF(A2930&lt;&gt;"",IF(D2930="DIRECCIÓN_DE_TRANSFERENCIAS","280 0031",VLOOKUP(C2930,NIVELES!$A$14:$B$105,2,0)),"")</f>
        <v>280 5360</v>
      </c>
      <c r="AE2930" s="86" t="s">
        <v>322</v>
      </c>
      <c r="AF2930" s="86" t="s">
        <v>546</v>
      </c>
      <c r="AG2930" s="79" t="str">
        <f>+IF(AF2930&lt;&gt;"",VLOOKUP(AF2930,NIVELES!$A$666:$B$673,2,0),"")</f>
        <v>ATENCIÓN_INTEGRAL_A_PERSONAS_CON_DISCAPACIDAD</v>
      </c>
      <c r="AH2930" s="78" t="s">
        <v>453</v>
      </c>
      <c r="AI2930" s="79" t="str">
        <f>IF(AH2930&lt;&gt;"",VLOOKUP(CONCATENATE(AG2930,AH2930),NIVELES!$B$676:$C$745,2,0),"")</f>
        <v>Rectoría Inclusión Social</v>
      </c>
      <c r="AJ2930" s="78" t="s">
        <v>429</v>
      </c>
      <c r="AK2930" s="79" t="str">
        <f>+IF(AJ2930&lt;&gt;"",VLOOKUP(AJ2930,NIVELES!$A$816:$B$892,2,0),"")</f>
        <v xml:space="preserve">PROMOVER EL RECONOCIMIENTO Y GARANTIA DE LOS DERECHOS DE LAS MUJERES Y HOMBRES CON DISCAPACIDAD,  SU DEBIDA VALORACIÓN Y EL RESPETO A SU DIGNIDAD  </v>
      </c>
      <c r="AL2930" s="78" t="s">
        <v>554</v>
      </c>
      <c r="AM2930" s="78">
        <v>530249</v>
      </c>
      <c r="AN2930" s="79" t="str">
        <f>IF(AM2930&lt;&gt;"",+VLOOKUP(AM2930,NIVELES!$A$1652:$B$2466,2,0),"")</f>
        <v>Eventos Públicos Promocionales</v>
      </c>
      <c r="AO2930" s="87">
        <v>1000</v>
      </c>
      <c r="AP2930" s="88"/>
      <c r="AQ2930" s="88"/>
      <c r="AR2930" s="88">
        <v>1000</v>
      </c>
      <c r="AS2930" s="88"/>
      <c r="AT2930" s="88"/>
      <c r="AU2930" s="88"/>
      <c r="AV2930" s="88"/>
      <c r="AW2930" s="88"/>
      <c r="AX2930" s="88"/>
      <c r="AY2930" s="88"/>
      <c r="AZ2930" s="88"/>
      <c r="BA2930" s="88"/>
      <c r="BB2930" s="89">
        <f t="shared" si="179"/>
        <v>1000</v>
      </c>
      <c r="BC2930" s="90" t="str">
        <f t="shared" si="178"/>
        <v>OK</v>
      </c>
      <c r="BD2930" s="91" t="str">
        <f t="shared" si="180"/>
        <v xml:space="preserve">                  </v>
      </c>
      <c r="BE2930" s="92">
        <f t="shared" si="181"/>
        <v>1</v>
      </c>
    </row>
    <row r="2931" spans="1:57" s="74" customFormat="1" ht="50.1" customHeight="1" x14ac:dyDescent="0.2">
      <c r="A2931" s="78" t="s">
        <v>55</v>
      </c>
      <c r="B2931" s="78" t="s">
        <v>61</v>
      </c>
      <c r="C2931" s="78" t="s">
        <v>620</v>
      </c>
      <c r="D2931" s="78" t="s">
        <v>605</v>
      </c>
      <c r="E2931" s="79" t="str">
        <f>+IF(C2931&lt;&gt;"",VLOOKUP(MID(C2931,18,5),NIVELES!$A$133:$B$213,2,0),"")</f>
        <v>GUAYAS</v>
      </c>
      <c r="F2931" s="80" t="s">
        <v>243</v>
      </c>
      <c r="G2931" s="81" t="str">
        <f>+IF(F2931&lt;&gt;"",VLOOKUP(F2931,NIVELES!$A$246:$C$464,3,0),"")</f>
        <v xml:space="preserve"> </v>
      </c>
      <c r="H2931" s="82" t="s">
        <v>1024</v>
      </c>
      <c r="I2931" s="78" t="s">
        <v>2519</v>
      </c>
      <c r="J2931" s="78" t="s">
        <v>1078</v>
      </c>
      <c r="K2931" s="78" t="s">
        <v>2520</v>
      </c>
      <c r="L2931" s="78" t="s">
        <v>3040</v>
      </c>
      <c r="M2931" s="78">
        <v>20</v>
      </c>
      <c r="N2931" s="78" t="s">
        <v>3151</v>
      </c>
      <c r="O2931" s="78" t="s">
        <v>2525</v>
      </c>
      <c r="P2931" s="82">
        <v>4</v>
      </c>
      <c r="Q2931" s="78" t="s">
        <v>3122</v>
      </c>
      <c r="R2931" s="82">
        <v>1</v>
      </c>
      <c r="S2931" s="82"/>
      <c r="T2931" s="82"/>
      <c r="U2931" s="82">
        <v>1</v>
      </c>
      <c r="V2931" s="82"/>
      <c r="W2931" s="82"/>
      <c r="X2931" s="82">
        <v>1</v>
      </c>
      <c r="Y2931" s="82"/>
      <c r="Z2931" s="82"/>
      <c r="AA2931" s="82">
        <v>1</v>
      </c>
      <c r="AB2931" s="82"/>
      <c r="AC2931" s="82"/>
      <c r="AD2931" s="85" t="str">
        <f>IF(A2931&lt;&gt;"",IF(D2931="DIRECCIÓN_DE_TRANSFERENCIAS","280 0031",VLOOKUP(C2931,NIVELES!$A$14:$B$105,2,0)),"")</f>
        <v>280 5360</v>
      </c>
      <c r="AE2931" s="86" t="s">
        <v>322</v>
      </c>
      <c r="AF2931" s="86" t="s">
        <v>546</v>
      </c>
      <c r="AG2931" s="79" t="str">
        <f>+IF(AF2931&lt;&gt;"",VLOOKUP(AF2931,NIVELES!$A$666:$B$673,2,0),"")</f>
        <v>ATENCIÓN_INTEGRAL_A_PERSONAS_CON_DISCAPACIDAD</v>
      </c>
      <c r="AH2931" s="78" t="s">
        <v>320</v>
      </c>
      <c r="AI2931" s="79" t="str">
        <f>IF(AH2931&lt;&gt;"",VLOOKUP(CONCATENATE(AG2931,AH2931),NIVELES!$B$676:$C$745,2,0),"")</f>
        <v>Prestación  De Servicios  Intramurales  A  Traves  De  Convenios</v>
      </c>
      <c r="AJ2931" s="78" t="s">
        <v>429</v>
      </c>
      <c r="AK2931" s="79" t="str">
        <f>+IF(AJ2931&lt;&gt;"",VLOOKUP(AJ2931,NIVELES!$A$816:$B$892,2,0),"")</f>
        <v xml:space="preserve">PROMOVER EL RECONOCIMIENTO Y GARANTIA DE LOS DERECHOS DE LAS MUJERES Y HOMBRES CON DISCAPACIDAD,  SU DEBIDA VALORACIÓN Y EL RESPETO A SU DIGNIDAD  </v>
      </c>
      <c r="AL2931" s="78" t="s">
        <v>556</v>
      </c>
      <c r="AM2931" s="78">
        <v>580204</v>
      </c>
      <c r="AN2931" s="79" t="str">
        <f>IF(AM2931&lt;&gt;"",+VLOOKUP(AM2931,NIVELES!$A$1652:$B$2466,2,0),"")</f>
        <v>Al Sector Privado no Financiero</v>
      </c>
      <c r="AO2931" s="87">
        <v>59473.7</v>
      </c>
      <c r="AP2931" s="88"/>
      <c r="AQ2931" s="88">
        <v>29736.85</v>
      </c>
      <c r="AR2931" s="88"/>
      <c r="AS2931" s="88">
        <v>29736.85</v>
      </c>
      <c r="AT2931" s="88"/>
      <c r="AU2931" s="88"/>
      <c r="AV2931" s="88"/>
      <c r="AW2931" s="88"/>
      <c r="AX2931" s="88"/>
      <c r="AY2931" s="88"/>
      <c r="AZ2931" s="88"/>
      <c r="BA2931" s="88"/>
      <c r="BB2931" s="89">
        <f t="shared" si="179"/>
        <v>59473.7</v>
      </c>
      <c r="BC2931" s="90" t="str">
        <f t="shared" si="178"/>
        <v>OK</v>
      </c>
      <c r="BD2931" s="91" t="str">
        <f t="shared" si="180"/>
        <v xml:space="preserve">                  </v>
      </c>
      <c r="BE2931" s="92">
        <f t="shared" si="181"/>
        <v>4</v>
      </c>
    </row>
    <row r="2932" spans="1:57" s="74" customFormat="1" ht="50.1" customHeight="1" x14ac:dyDescent="0.2">
      <c r="A2932" s="78" t="s">
        <v>55</v>
      </c>
      <c r="B2932" s="78" t="s">
        <v>61</v>
      </c>
      <c r="C2932" s="78" t="s">
        <v>620</v>
      </c>
      <c r="D2932" s="78" t="s">
        <v>605</v>
      </c>
      <c r="E2932" s="79" t="str">
        <f>+IF(C2932&lt;&gt;"",VLOOKUP(MID(C2932,18,5),NIVELES!$A$133:$B$213,2,0),"")</f>
        <v>GUAYAS</v>
      </c>
      <c r="F2932" s="80" t="s">
        <v>243</v>
      </c>
      <c r="G2932" s="81" t="str">
        <f>+IF(F2932&lt;&gt;"",VLOOKUP(F2932,NIVELES!$A$246:$C$464,3,0),"")</f>
        <v xml:space="preserve"> </v>
      </c>
      <c r="H2932" s="82" t="s">
        <v>1024</v>
      </c>
      <c r="I2932" s="78" t="s">
        <v>2519</v>
      </c>
      <c r="J2932" s="78" t="s">
        <v>1078</v>
      </c>
      <c r="K2932" s="78" t="s">
        <v>2520</v>
      </c>
      <c r="L2932" s="78" t="s">
        <v>1791</v>
      </c>
      <c r="M2932" s="78" t="s">
        <v>1791</v>
      </c>
      <c r="N2932" s="78" t="s">
        <v>1791</v>
      </c>
      <c r="O2932" s="78" t="s">
        <v>2459</v>
      </c>
      <c r="P2932" s="82">
        <v>12</v>
      </c>
      <c r="Q2932" s="78" t="s">
        <v>2896</v>
      </c>
      <c r="R2932" s="82">
        <v>1</v>
      </c>
      <c r="S2932" s="82">
        <v>1</v>
      </c>
      <c r="T2932" s="82">
        <v>1</v>
      </c>
      <c r="U2932" s="82">
        <v>1</v>
      </c>
      <c r="V2932" s="82">
        <v>1</v>
      </c>
      <c r="W2932" s="82">
        <v>1</v>
      </c>
      <c r="X2932" s="82">
        <v>1</v>
      </c>
      <c r="Y2932" s="82">
        <v>1</v>
      </c>
      <c r="Z2932" s="82">
        <v>1</v>
      </c>
      <c r="AA2932" s="82">
        <v>1</v>
      </c>
      <c r="AB2932" s="82">
        <v>1</v>
      </c>
      <c r="AC2932" s="82">
        <v>1</v>
      </c>
      <c r="AD2932" s="85" t="str">
        <f>IF(A2932&lt;&gt;"",IF(D2932="DIRECCIÓN_DE_TRANSFERENCIAS","280 0031",VLOOKUP(C2932,NIVELES!$A$14:$B$105,2,0)),"")</f>
        <v>280 5360</v>
      </c>
      <c r="AE2932" s="86" t="s">
        <v>322</v>
      </c>
      <c r="AF2932" s="86" t="s">
        <v>546</v>
      </c>
      <c r="AG2932" s="79" t="str">
        <f>+IF(AF2932&lt;&gt;"",VLOOKUP(AF2932,NIVELES!$A$666:$B$673,2,0),"")</f>
        <v>ATENCIÓN_INTEGRAL_A_PERSONAS_CON_DISCAPACIDAD</v>
      </c>
      <c r="AH2932" s="78" t="s">
        <v>453</v>
      </c>
      <c r="AI2932" s="79" t="str">
        <f>IF(AH2932&lt;&gt;"",VLOOKUP(CONCATENATE(AG2932,AH2932),NIVELES!$B$676:$C$745,2,0),"")</f>
        <v>Rectoría Inclusión Social</v>
      </c>
      <c r="AJ2932" s="78" t="s">
        <v>517</v>
      </c>
      <c r="AK2932" s="79" t="str">
        <f>+IF(AJ2932&lt;&gt;"",VLOOKUP(AJ2932,NIVELES!$A$816:$B$892,2,0),"")</f>
        <v>NO APLICA</v>
      </c>
      <c r="AL2932" s="78" t="s">
        <v>553</v>
      </c>
      <c r="AM2932" s="78">
        <v>510203</v>
      </c>
      <c r="AN2932" s="79" t="str">
        <f>IF(AM2932&lt;&gt;"",+VLOOKUP(AM2932,NIVELES!$A$1652:$B$2466,2,0),"")</f>
        <v>Decimotercer Sueldo</v>
      </c>
      <c r="AO2932" s="87">
        <v>2222</v>
      </c>
      <c r="AP2932" s="88">
        <v>0</v>
      </c>
      <c r="AQ2932" s="88">
        <v>0</v>
      </c>
      <c r="AR2932" s="88"/>
      <c r="AS2932" s="88"/>
      <c r="AT2932" s="88"/>
      <c r="AU2932" s="88"/>
      <c r="AV2932" s="88"/>
      <c r="AW2932" s="88"/>
      <c r="AX2932" s="88"/>
      <c r="AY2932" s="88"/>
      <c r="AZ2932" s="88"/>
      <c r="BA2932" s="88">
        <v>2222</v>
      </c>
      <c r="BB2932" s="89">
        <f t="shared" si="179"/>
        <v>2222</v>
      </c>
      <c r="BC2932" s="90" t="str">
        <f t="shared" si="178"/>
        <v>OK</v>
      </c>
      <c r="BD2932" s="91" t="str">
        <f t="shared" si="180"/>
        <v xml:space="preserve">                  </v>
      </c>
      <c r="BE2932" s="92">
        <f t="shared" si="181"/>
        <v>12</v>
      </c>
    </row>
    <row r="2933" spans="1:57" s="74" customFormat="1" ht="50.1" customHeight="1" x14ac:dyDescent="0.2">
      <c r="A2933" s="78" t="s">
        <v>55</v>
      </c>
      <c r="B2933" s="78" t="s">
        <v>61</v>
      </c>
      <c r="C2933" s="78" t="s">
        <v>620</v>
      </c>
      <c r="D2933" s="78" t="s">
        <v>605</v>
      </c>
      <c r="E2933" s="79" t="str">
        <f>+IF(C2933&lt;&gt;"",VLOOKUP(MID(C2933,18,5),NIVELES!$A$133:$B$213,2,0),"")</f>
        <v>GUAYAS</v>
      </c>
      <c r="F2933" s="80" t="s">
        <v>243</v>
      </c>
      <c r="G2933" s="81" t="str">
        <f>+IF(F2933&lt;&gt;"",VLOOKUP(F2933,NIVELES!$A$246:$C$464,3,0),"")</f>
        <v xml:space="preserve"> </v>
      </c>
      <c r="H2933" s="82" t="s">
        <v>1024</v>
      </c>
      <c r="I2933" s="78" t="s">
        <v>2519</v>
      </c>
      <c r="J2933" s="78" t="s">
        <v>1078</v>
      </c>
      <c r="K2933" s="78" t="s">
        <v>2520</v>
      </c>
      <c r="L2933" s="78" t="s">
        <v>1791</v>
      </c>
      <c r="M2933" s="78" t="s">
        <v>1791</v>
      </c>
      <c r="N2933" s="78" t="s">
        <v>1791</v>
      </c>
      <c r="O2933" s="78" t="s">
        <v>3125</v>
      </c>
      <c r="P2933" s="82">
        <v>1</v>
      </c>
      <c r="Q2933" s="78" t="s">
        <v>3126</v>
      </c>
      <c r="R2933" s="82"/>
      <c r="S2933" s="82"/>
      <c r="T2933" s="82"/>
      <c r="U2933" s="82">
        <v>1</v>
      </c>
      <c r="V2933" s="82"/>
      <c r="W2933" s="82"/>
      <c r="X2933" s="82"/>
      <c r="Y2933" s="82"/>
      <c r="Z2933" s="82"/>
      <c r="AA2933" s="82"/>
      <c r="AB2933" s="82"/>
      <c r="AC2933" s="82"/>
      <c r="AD2933" s="85" t="str">
        <f>IF(A2933&lt;&gt;"",IF(D2933="DIRECCIÓN_DE_TRANSFERENCIAS","280 0031",VLOOKUP(C2933,NIVELES!$A$14:$B$105,2,0)),"")</f>
        <v>280 5360</v>
      </c>
      <c r="AE2933" s="86" t="s">
        <v>322</v>
      </c>
      <c r="AF2933" s="86" t="s">
        <v>546</v>
      </c>
      <c r="AG2933" s="79" t="str">
        <f>+IF(AF2933&lt;&gt;"",VLOOKUP(AF2933,NIVELES!$A$666:$B$673,2,0),"")</f>
        <v>ATENCIÓN_INTEGRAL_A_PERSONAS_CON_DISCAPACIDAD</v>
      </c>
      <c r="AH2933" s="78" t="s">
        <v>453</v>
      </c>
      <c r="AI2933" s="79" t="str">
        <f>IF(AH2933&lt;&gt;"",VLOOKUP(CONCATENATE(AG2933,AH2933),NIVELES!$B$676:$C$745,2,0),"")</f>
        <v>Rectoría Inclusión Social</v>
      </c>
      <c r="AJ2933" s="78" t="s">
        <v>429</v>
      </c>
      <c r="AK2933" s="79" t="str">
        <f>+IF(AJ2933&lt;&gt;"",VLOOKUP(AJ2933,NIVELES!$A$816:$B$892,2,0),"")</f>
        <v xml:space="preserve">PROMOVER EL RECONOCIMIENTO Y GARANTIA DE LOS DERECHOS DE LAS MUJERES Y HOMBRES CON DISCAPACIDAD,  SU DEBIDA VALORACIÓN Y EL RESPETO A SU DIGNIDAD  </v>
      </c>
      <c r="AL2933" s="78" t="s">
        <v>554</v>
      </c>
      <c r="AM2933" s="78">
        <v>530301</v>
      </c>
      <c r="AN2933" s="79" t="str">
        <f>IF(AM2933&lt;&gt;"",+VLOOKUP(AM2933,NIVELES!$A$1652:$B$2466,2,0),"")</f>
        <v>Pasajes al Interior</v>
      </c>
      <c r="AO2933" s="87">
        <v>350</v>
      </c>
      <c r="AP2933" s="88">
        <v>0</v>
      </c>
      <c r="AQ2933" s="88">
        <v>0</v>
      </c>
      <c r="AR2933" s="88">
        <v>29.17</v>
      </c>
      <c r="AS2933" s="88">
        <v>29.17</v>
      </c>
      <c r="AT2933" s="88">
        <v>29.17</v>
      </c>
      <c r="AU2933" s="88">
        <v>29.17</v>
      </c>
      <c r="AV2933" s="88">
        <v>29.17</v>
      </c>
      <c r="AW2933" s="88">
        <v>29.17</v>
      </c>
      <c r="AX2933" s="88">
        <v>29.17</v>
      </c>
      <c r="AY2933" s="88">
        <v>29.17</v>
      </c>
      <c r="AZ2933" s="88">
        <v>29.17</v>
      </c>
      <c r="BA2933" s="88">
        <v>87.47</v>
      </c>
      <c r="BB2933" s="89">
        <f t="shared" si="179"/>
        <v>350.00000000000011</v>
      </c>
      <c r="BC2933" s="90" t="str">
        <f t="shared" si="178"/>
        <v>OK</v>
      </c>
      <c r="BD2933" s="91" t="str">
        <f t="shared" si="180"/>
        <v xml:space="preserve">                  </v>
      </c>
      <c r="BE2933" s="92">
        <f t="shared" si="181"/>
        <v>1</v>
      </c>
    </row>
    <row r="2934" spans="1:57" s="74" customFormat="1" ht="50.1" customHeight="1" x14ac:dyDescent="0.2">
      <c r="A2934" s="78" t="s">
        <v>55</v>
      </c>
      <c r="B2934" s="78" t="s">
        <v>61</v>
      </c>
      <c r="C2934" s="78" t="s">
        <v>620</v>
      </c>
      <c r="D2934" s="78" t="s">
        <v>605</v>
      </c>
      <c r="E2934" s="79" t="str">
        <f>+IF(C2934&lt;&gt;"",VLOOKUP(MID(C2934,18,5),NIVELES!$A$133:$B$213,2,0),"")</f>
        <v>GUAYAS</v>
      </c>
      <c r="F2934" s="80" t="s">
        <v>243</v>
      </c>
      <c r="G2934" s="81" t="str">
        <f>+IF(F2934&lt;&gt;"",VLOOKUP(F2934,NIVELES!$A$246:$C$464,3,0),"")</f>
        <v xml:space="preserve"> </v>
      </c>
      <c r="H2934" s="82" t="s">
        <v>1024</v>
      </c>
      <c r="I2934" s="78" t="s">
        <v>2519</v>
      </c>
      <c r="J2934" s="78" t="s">
        <v>1078</v>
      </c>
      <c r="K2934" s="78" t="s">
        <v>2520</v>
      </c>
      <c r="L2934" s="78" t="s">
        <v>1791</v>
      </c>
      <c r="M2934" s="78" t="s">
        <v>1791</v>
      </c>
      <c r="N2934" s="78" t="s">
        <v>1791</v>
      </c>
      <c r="O2934" s="78" t="s">
        <v>3125</v>
      </c>
      <c r="P2934" s="82">
        <v>12</v>
      </c>
      <c r="Q2934" s="78" t="s">
        <v>3126</v>
      </c>
      <c r="R2934" s="82">
        <v>1</v>
      </c>
      <c r="S2934" s="82">
        <v>1</v>
      </c>
      <c r="T2934" s="82">
        <v>1</v>
      </c>
      <c r="U2934" s="82">
        <v>1</v>
      </c>
      <c r="V2934" s="82">
        <v>1</v>
      </c>
      <c r="W2934" s="82">
        <v>1</v>
      </c>
      <c r="X2934" s="82">
        <v>1</v>
      </c>
      <c r="Y2934" s="82">
        <v>1</v>
      </c>
      <c r="Z2934" s="82">
        <v>1</v>
      </c>
      <c r="AA2934" s="82">
        <v>1</v>
      </c>
      <c r="AB2934" s="82">
        <v>1</v>
      </c>
      <c r="AC2934" s="82">
        <v>1</v>
      </c>
      <c r="AD2934" s="85" t="str">
        <f>IF(A2934&lt;&gt;"",IF(D2934="DIRECCIÓN_DE_TRANSFERENCIAS","280 0031",VLOOKUP(C2934,NIVELES!$A$14:$B$105,2,0)),"")</f>
        <v>280 5360</v>
      </c>
      <c r="AE2934" s="86" t="s">
        <v>322</v>
      </c>
      <c r="AF2934" s="86" t="s">
        <v>546</v>
      </c>
      <c r="AG2934" s="79" t="str">
        <f>+IF(AF2934&lt;&gt;"",VLOOKUP(AF2934,NIVELES!$A$666:$B$673,2,0),"")</f>
        <v>ATENCIÓN_INTEGRAL_A_PERSONAS_CON_DISCAPACIDAD</v>
      </c>
      <c r="AH2934" s="78" t="s">
        <v>453</v>
      </c>
      <c r="AI2934" s="79" t="str">
        <f>IF(AH2934&lt;&gt;"",VLOOKUP(CONCATENATE(AG2934,AH2934),NIVELES!$B$676:$C$745,2,0),"")</f>
        <v>Rectoría Inclusión Social</v>
      </c>
      <c r="AJ2934" s="78" t="s">
        <v>429</v>
      </c>
      <c r="AK2934" s="79" t="str">
        <f>+IF(AJ2934&lt;&gt;"",VLOOKUP(AJ2934,NIVELES!$A$816:$B$892,2,0),"")</f>
        <v xml:space="preserve">PROMOVER EL RECONOCIMIENTO Y GARANTIA DE LOS DERECHOS DE LAS MUJERES Y HOMBRES CON DISCAPACIDAD,  SU DEBIDA VALORACIÓN Y EL RESPETO A SU DIGNIDAD  </v>
      </c>
      <c r="AL2934" s="78" t="s">
        <v>554</v>
      </c>
      <c r="AM2934" s="78">
        <v>530303</v>
      </c>
      <c r="AN2934" s="79" t="str">
        <f>IF(AM2934&lt;&gt;"",+VLOOKUP(AM2934,NIVELES!$A$1652:$B$2466,2,0),"")</f>
        <v>Viáticos y Subsistencias en el Interior</v>
      </c>
      <c r="AO2934" s="87">
        <v>1120</v>
      </c>
      <c r="AP2934" s="88">
        <v>0</v>
      </c>
      <c r="AQ2934" s="88">
        <v>0</v>
      </c>
      <c r="AR2934" s="88">
        <v>93.33</v>
      </c>
      <c r="AS2934" s="88">
        <v>93.33</v>
      </c>
      <c r="AT2934" s="88">
        <v>93.33</v>
      </c>
      <c r="AU2934" s="88">
        <v>93.33</v>
      </c>
      <c r="AV2934" s="88">
        <v>93.33</v>
      </c>
      <c r="AW2934" s="88">
        <v>93.33</v>
      </c>
      <c r="AX2934" s="88">
        <v>93.33</v>
      </c>
      <c r="AY2934" s="88">
        <v>93.33</v>
      </c>
      <c r="AZ2934" s="88">
        <v>93.33</v>
      </c>
      <c r="BA2934" s="88">
        <v>280.02999999999997</v>
      </c>
      <c r="BB2934" s="89">
        <f t="shared" si="179"/>
        <v>1120</v>
      </c>
      <c r="BC2934" s="90" t="str">
        <f t="shared" si="178"/>
        <v>OK</v>
      </c>
      <c r="BD2934" s="91" t="str">
        <f t="shared" si="180"/>
        <v xml:space="preserve">                  </v>
      </c>
      <c r="BE2934" s="92">
        <f t="shared" si="181"/>
        <v>12</v>
      </c>
    </row>
    <row r="2935" spans="1:57" s="74" customFormat="1" ht="50.1" customHeight="1" x14ac:dyDescent="0.2">
      <c r="A2935" s="78" t="s">
        <v>55</v>
      </c>
      <c r="B2935" s="78" t="s">
        <v>63</v>
      </c>
      <c r="C2935" s="78" t="s">
        <v>749</v>
      </c>
      <c r="D2935" s="78" t="s">
        <v>575</v>
      </c>
      <c r="E2935" s="79" t="str">
        <f>+IF(C2935&lt;&gt;"",VLOOKUP(MID(C2935,18,5),NIVELES!$A$133:$B$213,2,0),"")</f>
        <v>AZUAY</v>
      </c>
      <c r="F2935" s="80" t="s">
        <v>83</v>
      </c>
      <c r="G2935" s="81" t="str">
        <f>+IF(F2935&lt;&gt;"",VLOOKUP(F2935,NIVELES!$A$246:$C$464,3,0),"")</f>
        <v xml:space="preserve"> </v>
      </c>
      <c r="H2935" s="82" t="s">
        <v>1023</v>
      </c>
      <c r="I2935" s="78" t="s">
        <v>2173</v>
      </c>
      <c r="J2935" s="78" t="s">
        <v>2165</v>
      </c>
      <c r="K2935" s="78" t="s">
        <v>2166</v>
      </c>
      <c r="L2935" s="78" t="s">
        <v>1791</v>
      </c>
      <c r="M2935" s="78" t="s">
        <v>1791</v>
      </c>
      <c r="N2935" s="78" t="s">
        <v>1791</v>
      </c>
      <c r="O2935" s="78" t="s">
        <v>3152</v>
      </c>
      <c r="P2935" s="82">
        <v>12</v>
      </c>
      <c r="Q2935" s="78" t="s">
        <v>1954</v>
      </c>
      <c r="R2935" s="82">
        <v>1</v>
      </c>
      <c r="S2935" s="82">
        <v>1</v>
      </c>
      <c r="T2935" s="82">
        <v>1</v>
      </c>
      <c r="U2935" s="82">
        <v>1</v>
      </c>
      <c r="V2935" s="82">
        <v>1</v>
      </c>
      <c r="W2935" s="82">
        <v>1</v>
      </c>
      <c r="X2935" s="82">
        <v>1</v>
      </c>
      <c r="Y2935" s="82">
        <v>1</v>
      </c>
      <c r="Z2935" s="82">
        <v>1</v>
      </c>
      <c r="AA2935" s="82">
        <v>1</v>
      </c>
      <c r="AB2935" s="82">
        <v>1</v>
      </c>
      <c r="AC2935" s="82">
        <v>1</v>
      </c>
      <c r="AD2935" s="85" t="str">
        <f>IF(A2935&lt;&gt;"",IF(D2935="DIRECCIÓN_DE_TRANSFERENCIAS","280 0031",VLOOKUP(C2935,NIVELES!$A$14:$B$105,2,0)),"")</f>
        <v>280 6000</v>
      </c>
      <c r="AE2935" s="86" t="s">
        <v>322</v>
      </c>
      <c r="AF2935" s="86" t="s">
        <v>369</v>
      </c>
      <c r="AG2935" s="79" t="str">
        <f>+IF(AF2935&lt;&gt;"",VLOOKUP(AF2935,NIVELES!$A$666:$B$673,2,0),"")</f>
        <v>ADMINISTRACIÓN_CENTRAL</v>
      </c>
      <c r="AH2935" s="78" t="s">
        <v>322</v>
      </c>
      <c r="AI2935" s="79" t="str">
        <f>IF(AH2935&lt;&gt;"",VLOOKUP(CONCATENATE(AG2935,AH2935),NIVELES!$B$676:$C$745,2,0),"")</f>
        <v>Administración De La Gestión Administrativa Financiera</v>
      </c>
      <c r="AJ2935" s="78" t="s">
        <v>517</v>
      </c>
      <c r="AK2935" s="79" t="str">
        <f>+IF(AJ2935&lt;&gt;"",VLOOKUP(AJ2935,NIVELES!$A$816:$B$892,2,0),"")</f>
        <v>NO APLICA</v>
      </c>
      <c r="AL2935" s="78" t="s">
        <v>554</v>
      </c>
      <c r="AM2935" s="78">
        <v>530101</v>
      </c>
      <c r="AN2935" s="79" t="str">
        <f>IF(AM2935&lt;&gt;"",+VLOOKUP(AM2935,NIVELES!$A$1652:$B$2466,2,0),"")</f>
        <v>Agua Potable</v>
      </c>
      <c r="AO2935" s="87">
        <v>1121.06</v>
      </c>
      <c r="AP2935" s="88">
        <v>83.14</v>
      </c>
      <c r="AQ2935" s="88">
        <v>71.959999999999994</v>
      </c>
      <c r="AR2935" s="88">
        <v>93.42</v>
      </c>
      <c r="AS2935" s="88">
        <v>93.42</v>
      </c>
      <c r="AT2935" s="88">
        <v>93.42</v>
      </c>
      <c r="AU2935" s="88">
        <v>93.42</v>
      </c>
      <c r="AV2935" s="88">
        <v>93.42</v>
      </c>
      <c r="AW2935" s="88">
        <v>93.42</v>
      </c>
      <c r="AX2935" s="88">
        <v>93.42</v>
      </c>
      <c r="AY2935" s="88">
        <v>93.42</v>
      </c>
      <c r="AZ2935" s="88">
        <v>93.42</v>
      </c>
      <c r="BA2935" s="88">
        <v>125.18000000000018</v>
      </c>
      <c r="BB2935" s="89">
        <f t="shared" si="179"/>
        <v>1121.06</v>
      </c>
      <c r="BC2935" s="90" t="str">
        <f t="shared" si="178"/>
        <v>OK</v>
      </c>
      <c r="BD2935" s="91" t="str">
        <f t="shared" si="180"/>
        <v xml:space="preserve">                  </v>
      </c>
      <c r="BE2935" s="92">
        <f t="shared" si="181"/>
        <v>12</v>
      </c>
    </row>
    <row r="2936" spans="1:57" s="74" customFormat="1" ht="50.1" customHeight="1" x14ac:dyDescent="0.2">
      <c r="A2936" s="78" t="s">
        <v>55</v>
      </c>
      <c r="B2936" s="78" t="s">
        <v>63</v>
      </c>
      <c r="C2936" s="78" t="s">
        <v>749</v>
      </c>
      <c r="D2936" s="78" t="s">
        <v>575</v>
      </c>
      <c r="E2936" s="79" t="str">
        <f>+IF(C2936&lt;&gt;"",VLOOKUP(MID(C2936,18,5),NIVELES!$A$133:$B$213,2,0),"")</f>
        <v>AZUAY</v>
      </c>
      <c r="F2936" s="80" t="s">
        <v>83</v>
      </c>
      <c r="G2936" s="81" t="str">
        <f>+IF(F2936&lt;&gt;"",VLOOKUP(F2936,NIVELES!$A$246:$C$464,3,0),"")</f>
        <v xml:space="preserve"> </v>
      </c>
      <c r="H2936" s="82" t="s">
        <v>1023</v>
      </c>
      <c r="I2936" s="78" t="s">
        <v>2173</v>
      </c>
      <c r="J2936" s="78" t="s">
        <v>2165</v>
      </c>
      <c r="K2936" s="78" t="s">
        <v>2166</v>
      </c>
      <c r="L2936" s="78" t="s">
        <v>1791</v>
      </c>
      <c r="M2936" s="78" t="s">
        <v>1791</v>
      </c>
      <c r="N2936" s="78" t="s">
        <v>1791</v>
      </c>
      <c r="O2936" s="78" t="s">
        <v>3152</v>
      </c>
      <c r="P2936" s="82">
        <v>12</v>
      </c>
      <c r="Q2936" s="78" t="s">
        <v>1954</v>
      </c>
      <c r="R2936" s="82">
        <v>1</v>
      </c>
      <c r="S2936" s="82">
        <v>1</v>
      </c>
      <c r="T2936" s="82">
        <v>1</v>
      </c>
      <c r="U2936" s="82">
        <v>1</v>
      </c>
      <c r="V2936" s="82">
        <v>1</v>
      </c>
      <c r="W2936" s="82">
        <v>1</v>
      </c>
      <c r="X2936" s="82">
        <v>1</v>
      </c>
      <c r="Y2936" s="82">
        <v>1</v>
      </c>
      <c r="Z2936" s="82">
        <v>1</v>
      </c>
      <c r="AA2936" s="82">
        <v>1</v>
      </c>
      <c r="AB2936" s="82">
        <v>1</v>
      </c>
      <c r="AC2936" s="82">
        <v>1</v>
      </c>
      <c r="AD2936" s="85" t="str">
        <f>IF(A2936&lt;&gt;"",IF(D2936="DIRECCIÓN_DE_TRANSFERENCIAS","280 0031",VLOOKUP(C2936,NIVELES!$A$14:$B$105,2,0)),"")</f>
        <v>280 6000</v>
      </c>
      <c r="AE2936" s="86" t="s">
        <v>322</v>
      </c>
      <c r="AF2936" s="86" t="s">
        <v>369</v>
      </c>
      <c r="AG2936" s="79" t="str">
        <f>+IF(AF2936&lt;&gt;"",VLOOKUP(AF2936,NIVELES!$A$666:$B$673,2,0),"")</f>
        <v>ADMINISTRACIÓN_CENTRAL</v>
      </c>
      <c r="AH2936" s="78" t="s">
        <v>322</v>
      </c>
      <c r="AI2936" s="79" t="str">
        <f>IF(AH2936&lt;&gt;"",VLOOKUP(CONCATENATE(AG2936,AH2936),NIVELES!$B$676:$C$745,2,0),"")</f>
        <v>Administración De La Gestión Administrativa Financiera</v>
      </c>
      <c r="AJ2936" s="78" t="s">
        <v>517</v>
      </c>
      <c r="AK2936" s="79" t="str">
        <f>+IF(AJ2936&lt;&gt;"",VLOOKUP(AJ2936,NIVELES!$A$816:$B$892,2,0),"")</f>
        <v>NO APLICA</v>
      </c>
      <c r="AL2936" s="78" t="s">
        <v>554</v>
      </c>
      <c r="AM2936" s="78">
        <v>530104</v>
      </c>
      <c r="AN2936" s="79" t="str">
        <f>IF(AM2936&lt;&gt;"",+VLOOKUP(AM2936,NIVELES!$A$1652:$B$2466,2,0),"")</f>
        <v>Energía Eléctrica</v>
      </c>
      <c r="AO2936" s="87">
        <v>4820.91</v>
      </c>
      <c r="AP2936" s="88">
        <v>437.5</v>
      </c>
      <c r="AQ2936" s="88"/>
      <c r="AR2936" s="88">
        <v>401.74</v>
      </c>
      <c r="AS2936" s="88">
        <v>401.74</v>
      </c>
      <c r="AT2936" s="88">
        <v>401.74</v>
      </c>
      <c r="AU2936" s="88">
        <v>401.74</v>
      </c>
      <c r="AV2936" s="88">
        <v>401.74</v>
      </c>
      <c r="AW2936" s="88">
        <v>401.74</v>
      </c>
      <c r="AX2936" s="88">
        <v>401.74</v>
      </c>
      <c r="AY2936" s="88">
        <v>401.74</v>
      </c>
      <c r="AZ2936" s="88">
        <v>401.74</v>
      </c>
      <c r="BA2936" s="88">
        <v>767.75000000000091</v>
      </c>
      <c r="BB2936" s="89">
        <f t="shared" si="179"/>
        <v>4820.91</v>
      </c>
      <c r="BC2936" s="90" t="str">
        <f t="shared" si="178"/>
        <v>OK</v>
      </c>
      <c r="BD2936" s="91" t="str">
        <f t="shared" si="180"/>
        <v xml:space="preserve">                  </v>
      </c>
      <c r="BE2936" s="92">
        <f t="shared" si="181"/>
        <v>12</v>
      </c>
    </row>
    <row r="2937" spans="1:57" s="74" customFormat="1" ht="50.1" customHeight="1" x14ac:dyDescent="0.2">
      <c r="A2937" s="78" t="s">
        <v>55</v>
      </c>
      <c r="B2937" s="78" t="s">
        <v>63</v>
      </c>
      <c r="C2937" s="78" t="s">
        <v>749</v>
      </c>
      <c r="D2937" s="78" t="s">
        <v>575</v>
      </c>
      <c r="E2937" s="79" t="str">
        <f>+IF(C2937&lt;&gt;"",VLOOKUP(MID(C2937,18,5),NIVELES!$A$133:$B$213,2,0),"")</f>
        <v>AZUAY</v>
      </c>
      <c r="F2937" s="80" t="s">
        <v>83</v>
      </c>
      <c r="G2937" s="81" t="str">
        <f>+IF(F2937&lt;&gt;"",VLOOKUP(F2937,NIVELES!$A$246:$C$464,3,0),"")</f>
        <v xml:space="preserve"> </v>
      </c>
      <c r="H2937" s="82" t="s">
        <v>1023</v>
      </c>
      <c r="I2937" s="78" t="s">
        <v>2173</v>
      </c>
      <c r="J2937" s="78" t="s">
        <v>2165</v>
      </c>
      <c r="K2937" s="78" t="s">
        <v>2166</v>
      </c>
      <c r="L2937" s="78" t="s">
        <v>1791</v>
      </c>
      <c r="M2937" s="78" t="s">
        <v>1791</v>
      </c>
      <c r="N2937" s="78" t="s">
        <v>1791</v>
      </c>
      <c r="O2937" s="78" t="s">
        <v>3152</v>
      </c>
      <c r="P2937" s="82">
        <v>12</v>
      </c>
      <c r="Q2937" s="78" t="s">
        <v>1954</v>
      </c>
      <c r="R2937" s="82">
        <v>1</v>
      </c>
      <c r="S2937" s="82">
        <v>1</v>
      </c>
      <c r="T2937" s="82">
        <v>1</v>
      </c>
      <c r="U2937" s="82">
        <v>1</v>
      </c>
      <c r="V2937" s="82">
        <v>1</v>
      </c>
      <c r="W2937" s="82">
        <v>1</v>
      </c>
      <c r="X2937" s="82">
        <v>1</v>
      </c>
      <c r="Y2937" s="82">
        <v>1</v>
      </c>
      <c r="Z2937" s="82">
        <v>1</v>
      </c>
      <c r="AA2937" s="82">
        <v>1</v>
      </c>
      <c r="AB2937" s="82">
        <v>1</v>
      </c>
      <c r="AC2937" s="82">
        <v>1</v>
      </c>
      <c r="AD2937" s="85" t="str">
        <f>IF(A2937&lt;&gt;"",IF(D2937="DIRECCIÓN_DE_TRANSFERENCIAS","280 0031",VLOOKUP(C2937,NIVELES!$A$14:$B$105,2,0)),"")</f>
        <v>280 6000</v>
      </c>
      <c r="AE2937" s="86" t="s">
        <v>322</v>
      </c>
      <c r="AF2937" s="86" t="s">
        <v>369</v>
      </c>
      <c r="AG2937" s="79" t="str">
        <f>+IF(AF2937&lt;&gt;"",VLOOKUP(AF2937,NIVELES!$A$666:$B$673,2,0),"")</f>
        <v>ADMINISTRACIÓN_CENTRAL</v>
      </c>
      <c r="AH2937" s="78" t="s">
        <v>322</v>
      </c>
      <c r="AI2937" s="79" t="str">
        <f>IF(AH2937&lt;&gt;"",VLOOKUP(CONCATENATE(AG2937,AH2937),NIVELES!$B$676:$C$745,2,0),"")</f>
        <v>Administración De La Gestión Administrativa Financiera</v>
      </c>
      <c r="AJ2937" s="78" t="s">
        <v>517</v>
      </c>
      <c r="AK2937" s="79" t="str">
        <f>+IF(AJ2937&lt;&gt;"",VLOOKUP(AJ2937,NIVELES!$A$816:$B$892,2,0),"")</f>
        <v>NO APLICA</v>
      </c>
      <c r="AL2937" s="78" t="s">
        <v>554</v>
      </c>
      <c r="AM2937" s="78">
        <v>530105</v>
      </c>
      <c r="AN2937" s="79" t="str">
        <f>IF(AM2937&lt;&gt;"",+VLOOKUP(AM2937,NIVELES!$A$1652:$B$2466,2,0),"")</f>
        <v>Telecomunicaciones</v>
      </c>
      <c r="AO2937" s="87">
        <v>1924.96</v>
      </c>
      <c r="AP2937" s="88">
        <v>83.72</v>
      </c>
      <c r="AQ2937" s="88">
        <v>216.54</v>
      </c>
      <c r="AR2937" s="88">
        <v>160.41</v>
      </c>
      <c r="AS2937" s="88">
        <v>160.41</v>
      </c>
      <c r="AT2937" s="88">
        <v>160.41</v>
      </c>
      <c r="AU2937" s="88">
        <v>160.41</v>
      </c>
      <c r="AV2937" s="88">
        <v>160.41</v>
      </c>
      <c r="AW2937" s="88">
        <v>160.41</v>
      </c>
      <c r="AX2937" s="88">
        <v>160.41</v>
      </c>
      <c r="AY2937" s="88">
        <v>160.41</v>
      </c>
      <c r="AZ2937" s="88">
        <v>160.41</v>
      </c>
      <c r="BA2937" s="88">
        <v>181.00999999999976</v>
      </c>
      <c r="BB2937" s="89">
        <f t="shared" si="179"/>
        <v>1924.96</v>
      </c>
      <c r="BC2937" s="90" t="str">
        <f t="shared" si="178"/>
        <v>OK</v>
      </c>
      <c r="BD2937" s="91" t="str">
        <f t="shared" si="180"/>
        <v xml:space="preserve">                  </v>
      </c>
      <c r="BE2937" s="92">
        <f t="shared" si="181"/>
        <v>12</v>
      </c>
    </row>
    <row r="2938" spans="1:57" s="74" customFormat="1" ht="50.1" customHeight="1" x14ac:dyDescent="0.2">
      <c r="A2938" s="78" t="s">
        <v>55</v>
      </c>
      <c r="B2938" s="78" t="s">
        <v>63</v>
      </c>
      <c r="C2938" s="78" t="s">
        <v>749</v>
      </c>
      <c r="D2938" s="78" t="s">
        <v>575</v>
      </c>
      <c r="E2938" s="79" t="str">
        <f>+IF(C2938&lt;&gt;"",VLOOKUP(MID(C2938,18,5),NIVELES!$A$133:$B$213,2,0),"")</f>
        <v>AZUAY</v>
      </c>
      <c r="F2938" s="80" t="s">
        <v>83</v>
      </c>
      <c r="G2938" s="81" t="str">
        <f>+IF(F2938&lt;&gt;"",VLOOKUP(F2938,NIVELES!$A$246:$C$464,3,0),"")</f>
        <v xml:space="preserve"> </v>
      </c>
      <c r="H2938" s="82" t="s">
        <v>1023</v>
      </c>
      <c r="I2938" s="78" t="s">
        <v>2173</v>
      </c>
      <c r="J2938" s="78" t="s">
        <v>2165</v>
      </c>
      <c r="K2938" s="78" t="s">
        <v>2166</v>
      </c>
      <c r="L2938" s="78" t="s">
        <v>1791</v>
      </c>
      <c r="M2938" s="78" t="s">
        <v>1791</v>
      </c>
      <c r="N2938" s="78" t="s">
        <v>1791</v>
      </c>
      <c r="O2938" s="78" t="s">
        <v>3152</v>
      </c>
      <c r="P2938" s="82">
        <v>12</v>
      </c>
      <c r="Q2938" s="78" t="s">
        <v>1954</v>
      </c>
      <c r="R2938" s="82">
        <v>1</v>
      </c>
      <c r="S2938" s="82">
        <v>1</v>
      </c>
      <c r="T2938" s="82">
        <v>1</v>
      </c>
      <c r="U2938" s="82">
        <v>1</v>
      </c>
      <c r="V2938" s="82">
        <v>1</v>
      </c>
      <c r="W2938" s="82">
        <v>1</v>
      </c>
      <c r="X2938" s="82">
        <v>1</v>
      </c>
      <c r="Y2938" s="82">
        <v>1</v>
      </c>
      <c r="Z2938" s="82">
        <v>1</v>
      </c>
      <c r="AA2938" s="82">
        <v>1</v>
      </c>
      <c r="AB2938" s="82">
        <v>1</v>
      </c>
      <c r="AC2938" s="82">
        <v>1</v>
      </c>
      <c r="AD2938" s="85" t="str">
        <f>IF(A2938&lt;&gt;"",IF(D2938="DIRECCIÓN_DE_TRANSFERENCIAS","280 0031",VLOOKUP(C2938,NIVELES!$A$14:$B$105,2,0)),"")</f>
        <v>280 6000</v>
      </c>
      <c r="AE2938" s="86" t="s">
        <v>322</v>
      </c>
      <c r="AF2938" s="86" t="s">
        <v>369</v>
      </c>
      <c r="AG2938" s="79" t="str">
        <f>+IF(AF2938&lt;&gt;"",VLOOKUP(AF2938,NIVELES!$A$666:$B$673,2,0),"")</f>
        <v>ADMINISTRACIÓN_CENTRAL</v>
      </c>
      <c r="AH2938" s="78" t="s">
        <v>322</v>
      </c>
      <c r="AI2938" s="79" t="str">
        <f>IF(AH2938&lt;&gt;"",VLOOKUP(CONCATENATE(AG2938,AH2938),NIVELES!$B$676:$C$745,2,0),"")</f>
        <v>Administración De La Gestión Administrativa Financiera</v>
      </c>
      <c r="AJ2938" s="78" t="s">
        <v>517</v>
      </c>
      <c r="AK2938" s="79" t="str">
        <f>+IF(AJ2938&lt;&gt;"",VLOOKUP(AJ2938,NIVELES!$A$816:$B$892,2,0),"")</f>
        <v>NO APLICA</v>
      </c>
      <c r="AL2938" s="78" t="s">
        <v>554</v>
      </c>
      <c r="AM2938" s="78">
        <v>530106</v>
      </c>
      <c r="AN2938" s="79" t="str">
        <f>IF(AM2938&lt;&gt;"",+VLOOKUP(AM2938,NIVELES!$A$1652:$B$2466,2,0),"")</f>
        <v>Servicio de Correo</v>
      </c>
      <c r="AO2938" s="87">
        <v>623.27</v>
      </c>
      <c r="AP2938" s="88">
        <v>98.5</v>
      </c>
      <c r="AQ2938" s="88"/>
      <c r="AR2938" s="88">
        <v>51.93</v>
      </c>
      <c r="AS2938" s="88">
        <v>51.93</v>
      </c>
      <c r="AT2938" s="88">
        <v>51.93</v>
      </c>
      <c r="AU2938" s="88">
        <v>51.93</v>
      </c>
      <c r="AV2938" s="88">
        <v>51.93</v>
      </c>
      <c r="AW2938" s="88">
        <v>51.93</v>
      </c>
      <c r="AX2938" s="88">
        <v>51.93</v>
      </c>
      <c r="AY2938" s="88">
        <v>51.93</v>
      </c>
      <c r="AZ2938" s="88">
        <v>51.93</v>
      </c>
      <c r="BA2938" s="88">
        <v>57.399999999999977</v>
      </c>
      <c r="BB2938" s="89">
        <f t="shared" si="179"/>
        <v>623.27</v>
      </c>
      <c r="BC2938" s="90" t="str">
        <f t="shared" si="178"/>
        <v>OK</v>
      </c>
      <c r="BD2938" s="91" t="str">
        <f t="shared" si="180"/>
        <v xml:space="preserve">                  </v>
      </c>
      <c r="BE2938" s="92">
        <f t="shared" si="181"/>
        <v>12</v>
      </c>
    </row>
    <row r="2939" spans="1:57" s="74" customFormat="1" ht="50.1" customHeight="1" x14ac:dyDescent="0.2">
      <c r="A2939" s="78" t="s">
        <v>55</v>
      </c>
      <c r="B2939" s="78" t="s">
        <v>63</v>
      </c>
      <c r="C2939" s="78" t="s">
        <v>749</v>
      </c>
      <c r="D2939" s="78" t="s">
        <v>575</v>
      </c>
      <c r="E2939" s="79" t="str">
        <f>+IF(C2939&lt;&gt;"",VLOOKUP(MID(C2939,18,5),NIVELES!$A$133:$B$213,2,0),"")</f>
        <v>AZUAY</v>
      </c>
      <c r="F2939" s="80" t="s">
        <v>83</v>
      </c>
      <c r="G2939" s="81" t="str">
        <f>+IF(F2939&lt;&gt;"",VLOOKUP(F2939,NIVELES!$A$246:$C$464,3,0),"")</f>
        <v xml:space="preserve"> </v>
      </c>
      <c r="H2939" s="82" t="s">
        <v>1023</v>
      </c>
      <c r="I2939" s="78" t="s">
        <v>2173</v>
      </c>
      <c r="J2939" s="78" t="s">
        <v>2165</v>
      </c>
      <c r="K2939" s="78" t="s">
        <v>2166</v>
      </c>
      <c r="L2939" s="78" t="s">
        <v>1791</v>
      </c>
      <c r="M2939" s="78" t="s">
        <v>1791</v>
      </c>
      <c r="N2939" s="78" t="s">
        <v>1791</v>
      </c>
      <c r="O2939" s="78" t="s">
        <v>3152</v>
      </c>
      <c r="P2939" s="82">
        <v>1</v>
      </c>
      <c r="Q2939" s="78" t="s">
        <v>1954</v>
      </c>
      <c r="R2939" s="82"/>
      <c r="S2939" s="82"/>
      <c r="T2939" s="82"/>
      <c r="U2939" s="82">
        <v>1</v>
      </c>
      <c r="V2939" s="82"/>
      <c r="W2939" s="82"/>
      <c r="X2939" s="82"/>
      <c r="Y2939" s="82"/>
      <c r="Z2939" s="82"/>
      <c r="AA2939" s="82"/>
      <c r="AB2939" s="82"/>
      <c r="AC2939" s="82"/>
      <c r="AD2939" s="85" t="str">
        <f>IF(A2939&lt;&gt;"",IF(D2939="DIRECCIÓN_DE_TRANSFERENCIAS","280 0031",VLOOKUP(C2939,NIVELES!$A$14:$B$105,2,0)),"")</f>
        <v>280 6000</v>
      </c>
      <c r="AE2939" s="86" t="s">
        <v>322</v>
      </c>
      <c r="AF2939" s="86" t="s">
        <v>369</v>
      </c>
      <c r="AG2939" s="79" t="str">
        <f>+IF(AF2939&lt;&gt;"",VLOOKUP(AF2939,NIVELES!$A$666:$B$673,2,0),"")</f>
        <v>ADMINISTRACIÓN_CENTRAL</v>
      </c>
      <c r="AH2939" s="78" t="s">
        <v>322</v>
      </c>
      <c r="AI2939" s="79" t="str">
        <f>IF(AH2939&lt;&gt;"",VLOOKUP(CONCATENATE(AG2939,AH2939),NIVELES!$B$676:$C$745,2,0),"")</f>
        <v>Administración De La Gestión Administrativa Financiera</v>
      </c>
      <c r="AJ2939" s="78" t="s">
        <v>517</v>
      </c>
      <c r="AK2939" s="79" t="str">
        <f>+IF(AJ2939&lt;&gt;"",VLOOKUP(AJ2939,NIVELES!$A$816:$B$892,2,0),"")</f>
        <v>NO APLICA</v>
      </c>
      <c r="AL2939" s="78" t="s">
        <v>554</v>
      </c>
      <c r="AM2939" s="78">
        <v>530203</v>
      </c>
      <c r="AN2939" s="79" t="str">
        <f>IF(AM2939&lt;&gt;"",+VLOOKUP(AM2939,NIVELES!$A$1652:$B$2466,2,0),"")</f>
        <v>Almacenamiento, Embalaje, Envase y Recarga de Extintores</v>
      </c>
      <c r="AO2939" s="87">
        <v>104.16</v>
      </c>
      <c r="AP2939" s="88"/>
      <c r="AQ2939" s="88"/>
      <c r="AR2939" s="88">
        <v>0</v>
      </c>
      <c r="AS2939" s="88">
        <v>104.16</v>
      </c>
      <c r="AT2939" s="88">
        <v>0</v>
      </c>
      <c r="AU2939" s="88">
        <v>0</v>
      </c>
      <c r="AV2939" s="88">
        <v>0</v>
      </c>
      <c r="AW2939" s="88">
        <v>0</v>
      </c>
      <c r="AX2939" s="88">
        <v>0</v>
      </c>
      <c r="AY2939" s="88">
        <v>0</v>
      </c>
      <c r="AZ2939" s="88">
        <v>0</v>
      </c>
      <c r="BA2939" s="88">
        <v>0</v>
      </c>
      <c r="BB2939" s="89">
        <f t="shared" si="179"/>
        <v>104.16</v>
      </c>
      <c r="BC2939" s="90" t="str">
        <f t="shared" si="178"/>
        <v>OK</v>
      </c>
      <c r="BD2939" s="91" t="str">
        <f t="shared" si="180"/>
        <v xml:space="preserve">                  </v>
      </c>
      <c r="BE2939" s="92">
        <f t="shared" si="181"/>
        <v>1</v>
      </c>
    </row>
    <row r="2940" spans="1:57" s="74" customFormat="1" ht="50.1" customHeight="1" x14ac:dyDescent="0.2">
      <c r="A2940" s="78" t="s">
        <v>55</v>
      </c>
      <c r="B2940" s="78" t="s">
        <v>63</v>
      </c>
      <c r="C2940" s="78" t="s">
        <v>749</v>
      </c>
      <c r="D2940" s="78" t="s">
        <v>575</v>
      </c>
      <c r="E2940" s="79" t="str">
        <f>+IF(C2940&lt;&gt;"",VLOOKUP(MID(C2940,18,5),NIVELES!$A$133:$B$213,2,0),"")</f>
        <v>AZUAY</v>
      </c>
      <c r="F2940" s="80" t="s">
        <v>83</v>
      </c>
      <c r="G2940" s="81" t="str">
        <f>+IF(F2940&lt;&gt;"",VLOOKUP(F2940,NIVELES!$A$246:$C$464,3,0),"")</f>
        <v xml:space="preserve"> </v>
      </c>
      <c r="H2940" s="82" t="s">
        <v>1023</v>
      </c>
      <c r="I2940" s="78" t="s">
        <v>2173</v>
      </c>
      <c r="J2940" s="78" t="s">
        <v>2165</v>
      </c>
      <c r="K2940" s="78" t="s">
        <v>2166</v>
      </c>
      <c r="L2940" s="78" t="s">
        <v>1791</v>
      </c>
      <c r="M2940" s="78" t="s">
        <v>1791</v>
      </c>
      <c r="N2940" s="78" t="s">
        <v>1791</v>
      </c>
      <c r="O2940" s="78" t="s">
        <v>3152</v>
      </c>
      <c r="P2940" s="82">
        <v>12</v>
      </c>
      <c r="Q2940" s="78" t="s">
        <v>1954</v>
      </c>
      <c r="R2940" s="82">
        <v>1</v>
      </c>
      <c r="S2940" s="82">
        <v>1</v>
      </c>
      <c r="T2940" s="82">
        <v>1</v>
      </c>
      <c r="U2940" s="82">
        <v>1</v>
      </c>
      <c r="V2940" s="82">
        <v>1</v>
      </c>
      <c r="W2940" s="82">
        <v>1</v>
      </c>
      <c r="X2940" s="82">
        <v>1</v>
      </c>
      <c r="Y2940" s="82">
        <v>1</v>
      </c>
      <c r="Z2940" s="82">
        <v>1</v>
      </c>
      <c r="AA2940" s="82">
        <v>1</v>
      </c>
      <c r="AB2940" s="82">
        <v>1</v>
      </c>
      <c r="AC2940" s="82">
        <v>1</v>
      </c>
      <c r="AD2940" s="85" t="str">
        <f>IF(A2940&lt;&gt;"",IF(D2940="DIRECCIÓN_DE_TRANSFERENCIAS","280 0031",VLOOKUP(C2940,NIVELES!$A$14:$B$105,2,0)),"")</f>
        <v>280 6000</v>
      </c>
      <c r="AE2940" s="86" t="s">
        <v>322</v>
      </c>
      <c r="AF2940" s="86" t="s">
        <v>369</v>
      </c>
      <c r="AG2940" s="79" t="str">
        <f>+IF(AF2940&lt;&gt;"",VLOOKUP(AF2940,NIVELES!$A$666:$B$673,2,0),"")</f>
        <v>ADMINISTRACIÓN_CENTRAL</v>
      </c>
      <c r="AH2940" s="78" t="s">
        <v>322</v>
      </c>
      <c r="AI2940" s="79" t="str">
        <f>IF(AH2940&lt;&gt;"",VLOOKUP(CONCATENATE(AG2940,AH2940),NIVELES!$B$676:$C$745,2,0),"")</f>
        <v>Administración De La Gestión Administrativa Financiera</v>
      </c>
      <c r="AJ2940" s="78" t="s">
        <v>517</v>
      </c>
      <c r="AK2940" s="79" t="str">
        <f>+IF(AJ2940&lt;&gt;"",VLOOKUP(AJ2940,NIVELES!$A$816:$B$892,2,0),"")</f>
        <v>NO APLICA</v>
      </c>
      <c r="AL2940" s="78" t="s">
        <v>554</v>
      </c>
      <c r="AM2940" s="78">
        <v>530204</v>
      </c>
      <c r="AN2940" s="79" t="str">
        <f>IF(AM2940&lt;&gt;"",+VLOOKUP(AM2940,NIVELES!$A$1652:$B$2466,2,0),"")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2940" s="87">
        <v>800</v>
      </c>
      <c r="AP2940" s="88"/>
      <c r="AQ2940" s="88">
        <v>62</v>
      </c>
      <c r="AR2940" s="88">
        <v>66.67</v>
      </c>
      <c r="AS2940" s="88">
        <v>66.67</v>
      </c>
      <c r="AT2940" s="88">
        <v>66.67</v>
      </c>
      <c r="AU2940" s="88">
        <v>66.67</v>
      </c>
      <c r="AV2940" s="88">
        <v>66.67</v>
      </c>
      <c r="AW2940" s="88">
        <v>66.67</v>
      </c>
      <c r="AX2940" s="88">
        <v>66.67</v>
      </c>
      <c r="AY2940" s="88">
        <v>66.67</v>
      </c>
      <c r="AZ2940" s="88">
        <v>66.67</v>
      </c>
      <c r="BA2940" s="88">
        <v>137.97000000000003</v>
      </c>
      <c r="BB2940" s="89">
        <f t="shared" si="179"/>
        <v>800</v>
      </c>
      <c r="BC2940" s="90" t="str">
        <f t="shared" si="178"/>
        <v>OK</v>
      </c>
      <c r="BD2940" s="91" t="str">
        <f t="shared" si="180"/>
        <v xml:space="preserve">                  </v>
      </c>
      <c r="BE2940" s="92">
        <f t="shared" si="181"/>
        <v>12</v>
      </c>
    </row>
    <row r="2941" spans="1:57" s="74" customFormat="1" ht="50.1" customHeight="1" x14ac:dyDescent="0.2">
      <c r="A2941" s="78" t="s">
        <v>55</v>
      </c>
      <c r="B2941" s="78" t="s">
        <v>63</v>
      </c>
      <c r="C2941" s="78" t="s">
        <v>749</v>
      </c>
      <c r="D2941" s="78" t="s">
        <v>575</v>
      </c>
      <c r="E2941" s="79" t="str">
        <f>+IF(C2941&lt;&gt;"",VLOOKUP(MID(C2941,18,5),NIVELES!$A$133:$B$213,2,0),"")</f>
        <v>AZUAY</v>
      </c>
      <c r="F2941" s="80" t="s">
        <v>83</v>
      </c>
      <c r="G2941" s="81" t="str">
        <f>+IF(F2941&lt;&gt;"",VLOOKUP(F2941,NIVELES!$A$246:$C$464,3,0),"")</f>
        <v xml:space="preserve"> </v>
      </c>
      <c r="H2941" s="82" t="s">
        <v>1023</v>
      </c>
      <c r="I2941" s="78" t="s">
        <v>2173</v>
      </c>
      <c r="J2941" s="78" t="s">
        <v>2165</v>
      </c>
      <c r="K2941" s="78" t="s">
        <v>2166</v>
      </c>
      <c r="L2941" s="78" t="s">
        <v>1791</v>
      </c>
      <c r="M2941" s="78" t="s">
        <v>1791</v>
      </c>
      <c r="N2941" s="78" t="s">
        <v>1791</v>
      </c>
      <c r="O2941" s="78" t="s">
        <v>3152</v>
      </c>
      <c r="P2941" s="82">
        <v>12</v>
      </c>
      <c r="Q2941" s="78" t="s">
        <v>1954</v>
      </c>
      <c r="R2941" s="82">
        <v>1</v>
      </c>
      <c r="S2941" s="82">
        <v>1</v>
      </c>
      <c r="T2941" s="82">
        <v>1</v>
      </c>
      <c r="U2941" s="82">
        <v>1</v>
      </c>
      <c r="V2941" s="82">
        <v>1</v>
      </c>
      <c r="W2941" s="82">
        <v>1</v>
      </c>
      <c r="X2941" s="82">
        <v>1</v>
      </c>
      <c r="Y2941" s="82">
        <v>1</v>
      </c>
      <c r="Z2941" s="82">
        <v>1</v>
      </c>
      <c r="AA2941" s="82">
        <v>1</v>
      </c>
      <c r="AB2941" s="82">
        <v>1</v>
      </c>
      <c r="AC2941" s="82">
        <v>1</v>
      </c>
      <c r="AD2941" s="85" t="str">
        <f>IF(A2941&lt;&gt;"",IF(D2941="DIRECCIÓN_DE_TRANSFERENCIAS","280 0031",VLOOKUP(C2941,NIVELES!$A$14:$B$105,2,0)),"")</f>
        <v>280 6000</v>
      </c>
      <c r="AE2941" s="86" t="s">
        <v>322</v>
      </c>
      <c r="AF2941" s="86" t="s">
        <v>369</v>
      </c>
      <c r="AG2941" s="79" t="str">
        <f>+IF(AF2941&lt;&gt;"",VLOOKUP(AF2941,NIVELES!$A$666:$B$673,2,0),"")</f>
        <v>ADMINISTRACIÓN_CENTRAL</v>
      </c>
      <c r="AH2941" s="78" t="s">
        <v>322</v>
      </c>
      <c r="AI2941" s="79" t="str">
        <f>IF(AH2941&lt;&gt;"",VLOOKUP(CONCATENATE(AG2941,AH2941),NIVELES!$B$676:$C$745,2,0),"")</f>
        <v>Administración De La Gestión Administrativa Financiera</v>
      </c>
      <c r="AJ2941" s="78" t="s">
        <v>517</v>
      </c>
      <c r="AK2941" s="79" t="str">
        <f>+IF(AJ2941&lt;&gt;"",VLOOKUP(AJ2941,NIVELES!$A$816:$B$892,2,0),"")</f>
        <v>NO APLICA</v>
      </c>
      <c r="AL2941" s="78" t="s">
        <v>554</v>
      </c>
      <c r="AM2941" s="78">
        <v>530208</v>
      </c>
      <c r="AN2941" s="79" t="str">
        <f>IF(AM2941&lt;&gt;"",+VLOOKUP(AM2941,NIVELES!$A$1652:$B$2466,2,0),"")</f>
        <v>Servicio de Seguridad y Vigilancia</v>
      </c>
      <c r="AO2941" s="87">
        <v>34331.43</v>
      </c>
      <c r="AP2941" s="88"/>
      <c r="AQ2941" s="88">
        <v>2652.53</v>
      </c>
      <c r="AR2941" s="88">
        <v>2860.95</v>
      </c>
      <c r="AS2941" s="88">
        <v>2860.95</v>
      </c>
      <c r="AT2941" s="88">
        <v>2860.95</v>
      </c>
      <c r="AU2941" s="88">
        <v>2860.95</v>
      </c>
      <c r="AV2941" s="88">
        <v>2860.95</v>
      </c>
      <c r="AW2941" s="88">
        <v>2860.95</v>
      </c>
      <c r="AX2941" s="88">
        <v>2860.95</v>
      </c>
      <c r="AY2941" s="88">
        <v>2860.95</v>
      </c>
      <c r="AZ2941" s="88">
        <v>2860.95</v>
      </c>
      <c r="BA2941" s="88">
        <v>5930.3499999999949</v>
      </c>
      <c r="BB2941" s="89">
        <f t="shared" si="179"/>
        <v>34331.43</v>
      </c>
      <c r="BC2941" s="90" t="str">
        <f t="shared" si="178"/>
        <v>OK</v>
      </c>
      <c r="BD2941" s="91" t="str">
        <f t="shared" si="180"/>
        <v xml:space="preserve">                  </v>
      </c>
      <c r="BE2941" s="92">
        <f t="shared" si="181"/>
        <v>12</v>
      </c>
    </row>
    <row r="2942" spans="1:57" s="74" customFormat="1" ht="50.1" customHeight="1" x14ac:dyDescent="0.2">
      <c r="A2942" s="78" t="s">
        <v>55</v>
      </c>
      <c r="B2942" s="78" t="s">
        <v>63</v>
      </c>
      <c r="C2942" s="78" t="s">
        <v>749</v>
      </c>
      <c r="D2942" s="78" t="s">
        <v>575</v>
      </c>
      <c r="E2942" s="79" t="str">
        <f>+IF(C2942&lt;&gt;"",VLOOKUP(MID(C2942,18,5),NIVELES!$A$133:$B$213,2,0),"")</f>
        <v>AZUAY</v>
      </c>
      <c r="F2942" s="80" t="s">
        <v>83</v>
      </c>
      <c r="G2942" s="81" t="str">
        <f>+IF(F2942&lt;&gt;"",VLOOKUP(F2942,NIVELES!$A$246:$C$464,3,0),"")</f>
        <v xml:space="preserve"> </v>
      </c>
      <c r="H2942" s="82" t="s">
        <v>1023</v>
      </c>
      <c r="I2942" s="78" t="s">
        <v>2173</v>
      </c>
      <c r="J2942" s="78" t="s">
        <v>2165</v>
      </c>
      <c r="K2942" s="78" t="s">
        <v>2166</v>
      </c>
      <c r="L2942" s="78" t="s">
        <v>1791</v>
      </c>
      <c r="M2942" s="78" t="s">
        <v>1791</v>
      </c>
      <c r="N2942" s="78" t="s">
        <v>1791</v>
      </c>
      <c r="O2942" s="78" t="s">
        <v>3152</v>
      </c>
      <c r="P2942" s="82">
        <v>2</v>
      </c>
      <c r="Q2942" s="78" t="s">
        <v>1954</v>
      </c>
      <c r="R2942" s="82"/>
      <c r="S2942" s="82"/>
      <c r="T2942" s="82"/>
      <c r="U2942" s="82">
        <v>1</v>
      </c>
      <c r="V2942" s="82"/>
      <c r="W2942" s="82"/>
      <c r="X2942" s="82"/>
      <c r="Y2942" s="82"/>
      <c r="Z2942" s="82"/>
      <c r="AA2942" s="82"/>
      <c r="AB2942" s="82">
        <v>1</v>
      </c>
      <c r="AC2942" s="82"/>
      <c r="AD2942" s="85" t="str">
        <f>IF(A2942&lt;&gt;"",IF(D2942="DIRECCIÓN_DE_TRANSFERENCIAS","280 0031",VLOOKUP(C2942,NIVELES!$A$14:$B$105,2,0)),"")</f>
        <v>280 6000</v>
      </c>
      <c r="AE2942" s="86" t="s">
        <v>322</v>
      </c>
      <c r="AF2942" s="86" t="s">
        <v>369</v>
      </c>
      <c r="AG2942" s="79" t="str">
        <f>+IF(AF2942&lt;&gt;"",VLOOKUP(AF2942,NIVELES!$A$666:$B$673,2,0),"")</f>
        <v>ADMINISTRACIÓN_CENTRAL</v>
      </c>
      <c r="AH2942" s="78" t="s">
        <v>322</v>
      </c>
      <c r="AI2942" s="79" t="str">
        <f>IF(AH2942&lt;&gt;"",VLOOKUP(CONCATENATE(AG2942,AH2942),NIVELES!$B$676:$C$745,2,0),"")</f>
        <v>Administración De La Gestión Administrativa Financiera</v>
      </c>
      <c r="AJ2942" s="78" t="s">
        <v>517</v>
      </c>
      <c r="AK2942" s="79" t="str">
        <f>+IF(AJ2942&lt;&gt;"",VLOOKUP(AJ2942,NIVELES!$A$816:$B$892,2,0),"")</f>
        <v>NO APLICA</v>
      </c>
      <c r="AL2942" s="78" t="s">
        <v>554</v>
      </c>
      <c r="AM2942" s="78">
        <v>530228</v>
      </c>
      <c r="AN2942" s="79" t="str">
        <f>IF(AM2942&lt;&gt;"",+VLOOKUP(AM2942,NIVELES!$A$1652:$B$2466,2,0),"")</f>
        <v>Servicios de Provisión de Dispositivos Electrónicos y Certificación para Registro de Firmas Digitales</v>
      </c>
      <c r="AO2942" s="87">
        <v>70</v>
      </c>
      <c r="AP2942" s="88"/>
      <c r="AQ2942" s="88"/>
      <c r="AR2942" s="88">
        <v>0</v>
      </c>
      <c r="AS2942" s="88">
        <v>35</v>
      </c>
      <c r="AT2942" s="88">
        <v>0</v>
      </c>
      <c r="AU2942" s="88">
        <v>0</v>
      </c>
      <c r="AV2942" s="88">
        <v>0</v>
      </c>
      <c r="AW2942" s="88">
        <v>0</v>
      </c>
      <c r="AX2942" s="88">
        <v>0</v>
      </c>
      <c r="AY2942" s="88">
        <v>0</v>
      </c>
      <c r="AZ2942" s="88">
        <v>35</v>
      </c>
      <c r="BA2942" s="88">
        <v>0</v>
      </c>
      <c r="BB2942" s="89">
        <f t="shared" si="179"/>
        <v>70</v>
      </c>
      <c r="BC2942" s="90" t="str">
        <f t="shared" si="178"/>
        <v>OK</v>
      </c>
      <c r="BD2942" s="91" t="str">
        <f t="shared" si="180"/>
        <v xml:space="preserve">                  </v>
      </c>
      <c r="BE2942" s="92">
        <f t="shared" si="181"/>
        <v>2</v>
      </c>
    </row>
    <row r="2943" spans="1:57" s="74" customFormat="1" ht="50.1" customHeight="1" x14ac:dyDescent="0.2">
      <c r="A2943" s="78" t="s">
        <v>55</v>
      </c>
      <c r="B2943" s="78" t="s">
        <v>63</v>
      </c>
      <c r="C2943" s="78" t="s">
        <v>749</v>
      </c>
      <c r="D2943" s="78" t="s">
        <v>575</v>
      </c>
      <c r="E2943" s="79" t="str">
        <f>+IF(C2943&lt;&gt;"",VLOOKUP(MID(C2943,18,5),NIVELES!$A$133:$B$213,2,0),"")</f>
        <v>AZUAY</v>
      </c>
      <c r="F2943" s="80" t="s">
        <v>83</v>
      </c>
      <c r="G2943" s="81" t="str">
        <f>+IF(F2943&lt;&gt;"",VLOOKUP(F2943,NIVELES!$A$246:$C$464,3,0),"")</f>
        <v xml:space="preserve"> </v>
      </c>
      <c r="H2943" s="82" t="s">
        <v>1023</v>
      </c>
      <c r="I2943" s="78" t="s">
        <v>2173</v>
      </c>
      <c r="J2943" s="78" t="s">
        <v>2165</v>
      </c>
      <c r="K2943" s="78" t="s">
        <v>2166</v>
      </c>
      <c r="L2943" s="78" t="s">
        <v>1791</v>
      </c>
      <c r="M2943" s="78" t="s">
        <v>1791</v>
      </c>
      <c r="N2943" s="78" t="s">
        <v>1791</v>
      </c>
      <c r="O2943" s="78" t="s">
        <v>3152</v>
      </c>
      <c r="P2943" s="82">
        <v>3</v>
      </c>
      <c r="Q2943" s="78" t="s">
        <v>1954</v>
      </c>
      <c r="R2943" s="82"/>
      <c r="S2943" s="82"/>
      <c r="T2943" s="82">
        <v>1</v>
      </c>
      <c r="U2943" s="82"/>
      <c r="V2943" s="82"/>
      <c r="W2943" s="82">
        <v>1</v>
      </c>
      <c r="X2943" s="82"/>
      <c r="Y2943" s="82">
        <v>1</v>
      </c>
      <c r="Z2943" s="82"/>
      <c r="AA2943" s="82"/>
      <c r="AB2943" s="82"/>
      <c r="AC2943" s="82"/>
      <c r="AD2943" s="85" t="str">
        <f>IF(A2943&lt;&gt;"",IF(D2943="DIRECCIÓN_DE_TRANSFERENCIAS","280 0031",VLOOKUP(C2943,NIVELES!$A$14:$B$105,2,0)),"")</f>
        <v>280 6000</v>
      </c>
      <c r="AE2943" s="86" t="s">
        <v>322</v>
      </c>
      <c r="AF2943" s="86" t="s">
        <v>369</v>
      </c>
      <c r="AG2943" s="79" t="str">
        <f>+IF(AF2943&lt;&gt;"",VLOOKUP(AF2943,NIVELES!$A$666:$B$673,2,0),"")</f>
        <v>ADMINISTRACIÓN_CENTRAL</v>
      </c>
      <c r="AH2943" s="78" t="s">
        <v>322</v>
      </c>
      <c r="AI2943" s="79" t="str">
        <f>IF(AH2943&lt;&gt;"",VLOOKUP(CONCATENATE(AG2943,AH2943),NIVELES!$B$676:$C$745,2,0),"")</f>
        <v>Administración De La Gestión Administrativa Financiera</v>
      </c>
      <c r="AJ2943" s="78" t="s">
        <v>517</v>
      </c>
      <c r="AK2943" s="79" t="str">
        <f>+IF(AJ2943&lt;&gt;"",VLOOKUP(AJ2943,NIVELES!$A$816:$B$892,2,0),"")</f>
        <v>NO APLICA</v>
      </c>
      <c r="AL2943" s="78" t="s">
        <v>554</v>
      </c>
      <c r="AM2943" s="78">
        <v>530249</v>
      </c>
      <c r="AN2943" s="79" t="str">
        <f>IF(AM2943&lt;&gt;"",+VLOOKUP(AM2943,NIVELES!$A$1652:$B$2466,2,0),"")</f>
        <v>Eventos Públicos Promocionales</v>
      </c>
      <c r="AO2943" s="87">
        <v>3350</v>
      </c>
      <c r="AP2943" s="88"/>
      <c r="AQ2943" s="88"/>
      <c r="AR2943" s="88">
        <v>1000</v>
      </c>
      <c r="AS2943" s="88">
        <v>0</v>
      </c>
      <c r="AT2943" s="88">
        <v>0</v>
      </c>
      <c r="AU2943" s="88">
        <v>1000</v>
      </c>
      <c r="AV2943" s="88">
        <v>0</v>
      </c>
      <c r="AW2943" s="88">
        <v>1350</v>
      </c>
      <c r="AX2943" s="88">
        <v>0</v>
      </c>
      <c r="AY2943" s="88">
        <v>0</v>
      </c>
      <c r="AZ2943" s="88">
        <v>0</v>
      </c>
      <c r="BA2943" s="88">
        <v>0</v>
      </c>
      <c r="BB2943" s="89">
        <f t="shared" si="179"/>
        <v>3350</v>
      </c>
      <c r="BC2943" s="90" t="str">
        <f t="shared" si="178"/>
        <v>OK</v>
      </c>
      <c r="BD2943" s="91" t="str">
        <f t="shared" si="180"/>
        <v xml:space="preserve">                  </v>
      </c>
      <c r="BE2943" s="92">
        <f t="shared" si="181"/>
        <v>3</v>
      </c>
    </row>
    <row r="2944" spans="1:57" s="74" customFormat="1" ht="50.1" customHeight="1" x14ac:dyDescent="0.2">
      <c r="A2944" s="78" t="s">
        <v>55</v>
      </c>
      <c r="B2944" s="78" t="s">
        <v>63</v>
      </c>
      <c r="C2944" s="78" t="s">
        <v>749</v>
      </c>
      <c r="D2944" s="78" t="s">
        <v>575</v>
      </c>
      <c r="E2944" s="79" t="str">
        <f>+IF(C2944&lt;&gt;"",VLOOKUP(MID(C2944,18,5),NIVELES!$A$133:$B$213,2,0),"")</f>
        <v>AZUAY</v>
      </c>
      <c r="F2944" s="80" t="s">
        <v>83</v>
      </c>
      <c r="G2944" s="81" t="str">
        <f>+IF(F2944&lt;&gt;"",VLOOKUP(F2944,NIVELES!$A$246:$C$464,3,0),"")</f>
        <v xml:space="preserve"> </v>
      </c>
      <c r="H2944" s="82" t="s">
        <v>1023</v>
      </c>
      <c r="I2944" s="78" t="s">
        <v>2173</v>
      </c>
      <c r="J2944" s="78" t="s">
        <v>2165</v>
      </c>
      <c r="K2944" s="78" t="s">
        <v>2166</v>
      </c>
      <c r="L2944" s="78" t="s">
        <v>1791</v>
      </c>
      <c r="M2944" s="78" t="s">
        <v>1791</v>
      </c>
      <c r="N2944" s="78" t="s">
        <v>1791</v>
      </c>
      <c r="O2944" s="78" t="s">
        <v>3152</v>
      </c>
      <c r="P2944" s="82">
        <v>12</v>
      </c>
      <c r="Q2944" s="78" t="s">
        <v>1954</v>
      </c>
      <c r="R2944" s="82">
        <v>1</v>
      </c>
      <c r="S2944" s="82">
        <v>1</v>
      </c>
      <c r="T2944" s="82">
        <v>1</v>
      </c>
      <c r="U2944" s="82">
        <v>1</v>
      </c>
      <c r="V2944" s="82">
        <v>1</v>
      </c>
      <c r="W2944" s="82">
        <v>1</v>
      </c>
      <c r="X2944" s="82">
        <v>1</v>
      </c>
      <c r="Y2944" s="82">
        <v>1</v>
      </c>
      <c r="Z2944" s="82">
        <v>1</v>
      </c>
      <c r="AA2944" s="82">
        <v>1</v>
      </c>
      <c r="AB2944" s="82">
        <v>1</v>
      </c>
      <c r="AC2944" s="82">
        <v>1</v>
      </c>
      <c r="AD2944" s="85" t="str">
        <f>IF(A2944&lt;&gt;"",IF(D2944="DIRECCIÓN_DE_TRANSFERENCIAS","280 0031",VLOOKUP(C2944,NIVELES!$A$14:$B$105,2,0)),"")</f>
        <v>280 6000</v>
      </c>
      <c r="AE2944" s="86" t="s">
        <v>322</v>
      </c>
      <c r="AF2944" s="86" t="s">
        <v>369</v>
      </c>
      <c r="AG2944" s="79" t="str">
        <f>+IF(AF2944&lt;&gt;"",VLOOKUP(AF2944,NIVELES!$A$666:$B$673,2,0),"")</f>
        <v>ADMINISTRACIÓN_CENTRAL</v>
      </c>
      <c r="AH2944" s="78" t="s">
        <v>322</v>
      </c>
      <c r="AI2944" s="79" t="str">
        <f>IF(AH2944&lt;&gt;"",VLOOKUP(CONCATENATE(AG2944,AH2944),NIVELES!$B$676:$C$745,2,0),"")</f>
        <v>Administración De La Gestión Administrativa Financiera</v>
      </c>
      <c r="AJ2944" s="78" t="s">
        <v>517</v>
      </c>
      <c r="AK2944" s="79" t="str">
        <f>+IF(AJ2944&lt;&gt;"",VLOOKUP(AJ2944,NIVELES!$A$816:$B$892,2,0),"")</f>
        <v>NO APLICA</v>
      </c>
      <c r="AL2944" s="78" t="s">
        <v>554</v>
      </c>
      <c r="AM2944" s="78">
        <v>530301</v>
      </c>
      <c r="AN2944" s="79" t="str">
        <f>IF(AM2944&lt;&gt;"",+VLOOKUP(AM2944,NIVELES!$A$1652:$B$2466,2,0),"")</f>
        <v>Pasajes al Interior</v>
      </c>
      <c r="AO2944" s="87">
        <v>11007.76</v>
      </c>
      <c r="AP2944" s="88">
        <v>2113.58</v>
      </c>
      <c r="AQ2944" s="88">
        <v>835.93</v>
      </c>
      <c r="AR2944" s="88">
        <v>835.93</v>
      </c>
      <c r="AS2944" s="88">
        <v>835.93</v>
      </c>
      <c r="AT2944" s="88">
        <v>835.93</v>
      </c>
      <c r="AU2944" s="88">
        <v>835.93</v>
      </c>
      <c r="AV2944" s="88">
        <v>835.93</v>
      </c>
      <c r="AW2944" s="88">
        <v>835.93</v>
      </c>
      <c r="AX2944" s="88">
        <v>835.93</v>
      </c>
      <c r="AY2944" s="88">
        <v>835.93</v>
      </c>
      <c r="AZ2944" s="88">
        <v>835.93</v>
      </c>
      <c r="BA2944" s="88">
        <v>534.8799999999992</v>
      </c>
      <c r="BB2944" s="89">
        <f t="shared" si="179"/>
        <v>11007.76</v>
      </c>
      <c r="BC2944" s="90" t="str">
        <f t="shared" si="178"/>
        <v>OK</v>
      </c>
      <c r="BD2944" s="91" t="str">
        <f t="shared" si="180"/>
        <v xml:space="preserve">                  </v>
      </c>
      <c r="BE2944" s="92">
        <f t="shared" si="181"/>
        <v>12</v>
      </c>
    </row>
    <row r="2945" spans="1:57" s="74" customFormat="1" ht="50.1" customHeight="1" x14ac:dyDescent="0.2">
      <c r="A2945" s="78" t="s">
        <v>55</v>
      </c>
      <c r="B2945" s="78" t="s">
        <v>63</v>
      </c>
      <c r="C2945" s="78" t="s">
        <v>749</v>
      </c>
      <c r="D2945" s="78" t="s">
        <v>575</v>
      </c>
      <c r="E2945" s="79" t="str">
        <f>+IF(C2945&lt;&gt;"",VLOOKUP(MID(C2945,18,5),NIVELES!$A$133:$B$213,2,0),"")</f>
        <v>AZUAY</v>
      </c>
      <c r="F2945" s="80" t="s">
        <v>83</v>
      </c>
      <c r="G2945" s="81" t="str">
        <f>+IF(F2945&lt;&gt;"",VLOOKUP(F2945,NIVELES!$A$246:$C$464,3,0),"")</f>
        <v xml:space="preserve"> </v>
      </c>
      <c r="H2945" s="82" t="s">
        <v>1023</v>
      </c>
      <c r="I2945" s="78" t="s">
        <v>2173</v>
      </c>
      <c r="J2945" s="78" t="s">
        <v>2165</v>
      </c>
      <c r="K2945" s="78" t="s">
        <v>2166</v>
      </c>
      <c r="L2945" s="78" t="s">
        <v>1791</v>
      </c>
      <c r="M2945" s="78" t="s">
        <v>1791</v>
      </c>
      <c r="N2945" s="78" t="s">
        <v>1791</v>
      </c>
      <c r="O2945" s="78" t="s">
        <v>3152</v>
      </c>
      <c r="P2945" s="82">
        <v>12</v>
      </c>
      <c r="Q2945" s="78" t="s">
        <v>1954</v>
      </c>
      <c r="R2945" s="82">
        <v>1</v>
      </c>
      <c r="S2945" s="82">
        <v>1</v>
      </c>
      <c r="T2945" s="82">
        <v>1</v>
      </c>
      <c r="U2945" s="82">
        <v>1</v>
      </c>
      <c r="V2945" s="82">
        <v>1</v>
      </c>
      <c r="W2945" s="82">
        <v>1</v>
      </c>
      <c r="X2945" s="82">
        <v>1</v>
      </c>
      <c r="Y2945" s="82">
        <v>1</v>
      </c>
      <c r="Z2945" s="82">
        <v>1</v>
      </c>
      <c r="AA2945" s="82">
        <v>1</v>
      </c>
      <c r="AB2945" s="82">
        <v>1</v>
      </c>
      <c r="AC2945" s="82">
        <v>1</v>
      </c>
      <c r="AD2945" s="85" t="str">
        <f>IF(A2945&lt;&gt;"",IF(D2945="DIRECCIÓN_DE_TRANSFERENCIAS","280 0031",VLOOKUP(C2945,NIVELES!$A$14:$B$105,2,0)),"")</f>
        <v>280 6000</v>
      </c>
      <c r="AE2945" s="86" t="s">
        <v>322</v>
      </c>
      <c r="AF2945" s="86" t="s">
        <v>369</v>
      </c>
      <c r="AG2945" s="79" t="str">
        <f>+IF(AF2945&lt;&gt;"",VLOOKUP(AF2945,NIVELES!$A$666:$B$673,2,0),"")</f>
        <v>ADMINISTRACIÓN_CENTRAL</v>
      </c>
      <c r="AH2945" s="78" t="s">
        <v>322</v>
      </c>
      <c r="AI2945" s="79" t="str">
        <f>IF(AH2945&lt;&gt;"",VLOOKUP(CONCATENATE(AG2945,AH2945),NIVELES!$B$676:$C$745,2,0),"")</f>
        <v>Administración De La Gestión Administrativa Financiera</v>
      </c>
      <c r="AJ2945" s="78" t="s">
        <v>517</v>
      </c>
      <c r="AK2945" s="79" t="str">
        <f>+IF(AJ2945&lt;&gt;"",VLOOKUP(AJ2945,NIVELES!$A$816:$B$892,2,0),"")</f>
        <v>NO APLICA</v>
      </c>
      <c r="AL2945" s="78" t="s">
        <v>554</v>
      </c>
      <c r="AM2945" s="78">
        <v>530303</v>
      </c>
      <c r="AN2945" s="79" t="str">
        <f>IF(AM2945&lt;&gt;"",+VLOOKUP(AM2945,NIVELES!$A$1652:$B$2466,2,0),"")</f>
        <v>Viáticos y Subsistencias en el Interior</v>
      </c>
      <c r="AO2945" s="87">
        <v>9000</v>
      </c>
      <c r="AP2945" s="88"/>
      <c r="AQ2945" s="88">
        <v>848.5</v>
      </c>
      <c r="AR2945" s="88">
        <v>848.5</v>
      </c>
      <c r="AS2945" s="88">
        <v>848.5</v>
      </c>
      <c r="AT2945" s="88">
        <v>848.5</v>
      </c>
      <c r="AU2945" s="88">
        <v>848.5</v>
      </c>
      <c r="AV2945" s="88">
        <v>848.5</v>
      </c>
      <c r="AW2945" s="88">
        <v>848.5</v>
      </c>
      <c r="AX2945" s="88">
        <v>848.5</v>
      </c>
      <c r="AY2945" s="88">
        <v>848.5</v>
      </c>
      <c r="AZ2945" s="88">
        <v>848.5</v>
      </c>
      <c r="BA2945" s="88">
        <v>515</v>
      </c>
      <c r="BB2945" s="89">
        <f t="shared" si="179"/>
        <v>9000</v>
      </c>
      <c r="BC2945" s="90" t="str">
        <f t="shared" si="178"/>
        <v>OK</v>
      </c>
      <c r="BD2945" s="91" t="str">
        <f t="shared" si="180"/>
        <v xml:space="preserve">                  </v>
      </c>
      <c r="BE2945" s="92">
        <f t="shared" si="181"/>
        <v>12</v>
      </c>
    </row>
    <row r="2946" spans="1:57" s="74" customFormat="1" ht="50.1" customHeight="1" x14ac:dyDescent="0.2">
      <c r="A2946" s="78" t="s">
        <v>55</v>
      </c>
      <c r="B2946" s="78" t="s">
        <v>63</v>
      </c>
      <c r="C2946" s="78" t="s">
        <v>749</v>
      </c>
      <c r="D2946" s="78" t="s">
        <v>575</v>
      </c>
      <c r="E2946" s="79" t="str">
        <f>+IF(C2946&lt;&gt;"",VLOOKUP(MID(C2946,18,5),NIVELES!$A$133:$B$213,2,0),"")</f>
        <v>AZUAY</v>
      </c>
      <c r="F2946" s="80" t="s">
        <v>83</v>
      </c>
      <c r="G2946" s="81" t="str">
        <f>+IF(F2946&lt;&gt;"",VLOOKUP(F2946,NIVELES!$A$246:$C$464,3,0),"")</f>
        <v xml:space="preserve"> </v>
      </c>
      <c r="H2946" s="82" t="s">
        <v>1023</v>
      </c>
      <c r="I2946" s="78" t="s">
        <v>2173</v>
      </c>
      <c r="J2946" s="78" t="s">
        <v>2165</v>
      </c>
      <c r="K2946" s="78" t="s">
        <v>2166</v>
      </c>
      <c r="L2946" s="78" t="s">
        <v>1791</v>
      </c>
      <c r="M2946" s="78" t="s">
        <v>1791</v>
      </c>
      <c r="N2946" s="78" t="s">
        <v>1791</v>
      </c>
      <c r="O2946" s="78" t="s">
        <v>3152</v>
      </c>
      <c r="P2946" s="82">
        <v>1</v>
      </c>
      <c r="Q2946" s="78" t="s">
        <v>1954</v>
      </c>
      <c r="R2946" s="82"/>
      <c r="S2946" s="82"/>
      <c r="T2946" s="82"/>
      <c r="U2946" s="82"/>
      <c r="V2946" s="82">
        <v>1</v>
      </c>
      <c r="W2946" s="82"/>
      <c r="X2946" s="82"/>
      <c r="Y2946" s="82"/>
      <c r="Z2946" s="82"/>
      <c r="AA2946" s="82"/>
      <c r="AB2946" s="82"/>
      <c r="AC2946" s="82"/>
      <c r="AD2946" s="85" t="str">
        <f>IF(A2946&lt;&gt;"",IF(D2946="DIRECCIÓN_DE_TRANSFERENCIAS","280 0031",VLOOKUP(C2946,NIVELES!$A$14:$B$105,2,0)),"")</f>
        <v>280 6000</v>
      </c>
      <c r="AE2946" s="86" t="s">
        <v>322</v>
      </c>
      <c r="AF2946" s="86" t="s">
        <v>369</v>
      </c>
      <c r="AG2946" s="79" t="str">
        <f>+IF(AF2946&lt;&gt;"",VLOOKUP(AF2946,NIVELES!$A$666:$B$673,2,0),"")</f>
        <v>ADMINISTRACIÓN_CENTRAL</v>
      </c>
      <c r="AH2946" s="78" t="s">
        <v>322</v>
      </c>
      <c r="AI2946" s="79" t="str">
        <f>IF(AH2946&lt;&gt;"",VLOOKUP(CONCATENATE(AG2946,AH2946),NIVELES!$B$676:$C$745,2,0),"")</f>
        <v>Administración De La Gestión Administrativa Financiera</v>
      </c>
      <c r="AJ2946" s="78" t="s">
        <v>517</v>
      </c>
      <c r="AK2946" s="79" t="str">
        <f>+IF(AJ2946&lt;&gt;"",VLOOKUP(AJ2946,NIVELES!$A$816:$B$892,2,0),"")</f>
        <v>NO APLICA</v>
      </c>
      <c r="AL2946" s="78" t="s">
        <v>554</v>
      </c>
      <c r="AM2946" s="78">
        <v>530404</v>
      </c>
      <c r="AN2946" s="79" t="str">
        <f>IF(AM2946&lt;&gt;"",+VLOOKUP(AM2946,NIVELES!$A$1652:$B$2466,2,0),"")</f>
        <v>Maquinarias y Equipos (Instalación, Mantenimiento y Reparación)</v>
      </c>
      <c r="AO2946" s="87">
        <v>600</v>
      </c>
      <c r="AP2946" s="88"/>
      <c r="AQ2946" s="88"/>
      <c r="AR2946" s="88">
        <v>0</v>
      </c>
      <c r="AS2946" s="88">
        <v>0</v>
      </c>
      <c r="AT2946" s="88">
        <v>600</v>
      </c>
      <c r="AU2946" s="88">
        <v>0</v>
      </c>
      <c r="AV2946" s="88">
        <v>0</v>
      </c>
      <c r="AW2946" s="88">
        <v>0</v>
      </c>
      <c r="AX2946" s="88">
        <v>0</v>
      </c>
      <c r="AY2946" s="88">
        <v>0</v>
      </c>
      <c r="AZ2946" s="88">
        <v>0</v>
      </c>
      <c r="BA2946" s="88">
        <v>0</v>
      </c>
      <c r="BB2946" s="89">
        <f t="shared" si="179"/>
        <v>600</v>
      </c>
      <c r="BC2946" s="90" t="str">
        <f t="shared" si="178"/>
        <v>OK</v>
      </c>
      <c r="BD2946" s="91" t="str">
        <f t="shared" si="180"/>
        <v xml:space="preserve">                  </v>
      </c>
      <c r="BE2946" s="92">
        <f t="shared" si="181"/>
        <v>1</v>
      </c>
    </row>
    <row r="2947" spans="1:57" s="74" customFormat="1" ht="50.1" customHeight="1" x14ac:dyDescent="0.2">
      <c r="A2947" s="78" t="s">
        <v>55</v>
      </c>
      <c r="B2947" s="78" t="s">
        <v>63</v>
      </c>
      <c r="C2947" s="78" t="s">
        <v>749</v>
      </c>
      <c r="D2947" s="78" t="s">
        <v>575</v>
      </c>
      <c r="E2947" s="79" t="str">
        <f>+IF(C2947&lt;&gt;"",VLOOKUP(MID(C2947,18,5),NIVELES!$A$133:$B$213,2,0),"")</f>
        <v>AZUAY</v>
      </c>
      <c r="F2947" s="80" t="s">
        <v>83</v>
      </c>
      <c r="G2947" s="81" t="str">
        <f>+IF(F2947&lt;&gt;"",VLOOKUP(F2947,NIVELES!$A$246:$C$464,3,0),"")</f>
        <v xml:space="preserve"> </v>
      </c>
      <c r="H2947" s="82" t="s">
        <v>1023</v>
      </c>
      <c r="I2947" s="78" t="s">
        <v>2173</v>
      </c>
      <c r="J2947" s="78" t="s">
        <v>2165</v>
      </c>
      <c r="K2947" s="78" t="s">
        <v>2166</v>
      </c>
      <c r="L2947" s="78" t="s">
        <v>1791</v>
      </c>
      <c r="M2947" s="78" t="s">
        <v>1791</v>
      </c>
      <c r="N2947" s="78" t="s">
        <v>1791</v>
      </c>
      <c r="O2947" s="78" t="s">
        <v>3152</v>
      </c>
      <c r="P2947" s="82">
        <v>1</v>
      </c>
      <c r="Q2947" s="78" t="s">
        <v>1954</v>
      </c>
      <c r="R2947" s="82"/>
      <c r="S2947" s="82"/>
      <c r="T2947" s="82"/>
      <c r="U2947" s="82">
        <v>1</v>
      </c>
      <c r="V2947" s="82"/>
      <c r="W2947" s="82"/>
      <c r="X2947" s="82"/>
      <c r="Y2947" s="82"/>
      <c r="Z2947" s="82"/>
      <c r="AA2947" s="82"/>
      <c r="AB2947" s="82"/>
      <c r="AC2947" s="82"/>
      <c r="AD2947" s="85" t="str">
        <f>IF(A2947&lt;&gt;"",IF(D2947="DIRECCIÓN_DE_TRANSFERENCIAS","280 0031",VLOOKUP(C2947,NIVELES!$A$14:$B$105,2,0)),"")</f>
        <v>280 6000</v>
      </c>
      <c r="AE2947" s="86" t="s">
        <v>322</v>
      </c>
      <c r="AF2947" s="86" t="s">
        <v>369</v>
      </c>
      <c r="AG2947" s="79" t="str">
        <f>+IF(AF2947&lt;&gt;"",VLOOKUP(AF2947,NIVELES!$A$666:$B$673,2,0),"")</f>
        <v>ADMINISTRACIÓN_CENTRAL</v>
      </c>
      <c r="AH2947" s="78" t="s">
        <v>322</v>
      </c>
      <c r="AI2947" s="79" t="str">
        <f>IF(AH2947&lt;&gt;"",VLOOKUP(CONCATENATE(AG2947,AH2947),NIVELES!$B$676:$C$745,2,0),"")</f>
        <v>Administración De La Gestión Administrativa Financiera</v>
      </c>
      <c r="AJ2947" s="78" t="s">
        <v>517</v>
      </c>
      <c r="AK2947" s="79" t="str">
        <f>+IF(AJ2947&lt;&gt;"",VLOOKUP(AJ2947,NIVELES!$A$816:$B$892,2,0),"")</f>
        <v>NO APLICA</v>
      </c>
      <c r="AL2947" s="78" t="s">
        <v>554</v>
      </c>
      <c r="AM2947" s="78">
        <v>530402</v>
      </c>
      <c r="AN2947" s="79" t="str">
        <f>IF(AM2947&lt;&gt;"",+VLOOKUP(AM2947,NIVELES!$A$1652:$B$2466,2,0),"")</f>
        <v>Edificios, Locales, Residencias y Cableado Estructurado (Instalación, Mantenimiento y Reparación)</v>
      </c>
      <c r="AO2947" s="87">
        <v>13000</v>
      </c>
      <c r="AP2947" s="88"/>
      <c r="AQ2947" s="88"/>
      <c r="AR2947" s="88">
        <v>0</v>
      </c>
      <c r="AS2947" s="88">
        <v>13000</v>
      </c>
      <c r="AT2947" s="88">
        <v>0</v>
      </c>
      <c r="AU2947" s="88">
        <v>0</v>
      </c>
      <c r="AV2947" s="88">
        <v>0</v>
      </c>
      <c r="AW2947" s="88">
        <v>0</v>
      </c>
      <c r="AX2947" s="88">
        <v>0</v>
      </c>
      <c r="AY2947" s="88">
        <v>0</v>
      </c>
      <c r="AZ2947" s="88">
        <v>0</v>
      </c>
      <c r="BA2947" s="88">
        <v>0</v>
      </c>
      <c r="BB2947" s="89">
        <f t="shared" si="179"/>
        <v>13000</v>
      </c>
      <c r="BC2947" s="90" t="str">
        <f t="shared" si="178"/>
        <v>OK</v>
      </c>
      <c r="BD2947" s="91" t="str">
        <f t="shared" si="180"/>
        <v xml:space="preserve">                  </v>
      </c>
      <c r="BE2947" s="92">
        <f t="shared" si="181"/>
        <v>1</v>
      </c>
    </row>
    <row r="2948" spans="1:57" s="74" customFormat="1" ht="50.1" customHeight="1" x14ac:dyDescent="0.2">
      <c r="A2948" s="78" t="s">
        <v>55</v>
      </c>
      <c r="B2948" s="78" t="s">
        <v>63</v>
      </c>
      <c r="C2948" s="78" t="s">
        <v>749</v>
      </c>
      <c r="D2948" s="78" t="s">
        <v>575</v>
      </c>
      <c r="E2948" s="79" t="str">
        <f>+IF(C2948&lt;&gt;"",VLOOKUP(MID(C2948,18,5),NIVELES!$A$133:$B$213,2,0),"")</f>
        <v>AZUAY</v>
      </c>
      <c r="F2948" s="80" t="s">
        <v>83</v>
      </c>
      <c r="G2948" s="81" t="str">
        <f>+IF(F2948&lt;&gt;"",VLOOKUP(F2948,NIVELES!$A$246:$C$464,3,0),"")</f>
        <v xml:space="preserve"> </v>
      </c>
      <c r="H2948" s="82" t="s">
        <v>1023</v>
      </c>
      <c r="I2948" s="78" t="s">
        <v>2173</v>
      </c>
      <c r="J2948" s="78" t="s">
        <v>2165</v>
      </c>
      <c r="K2948" s="78" t="s">
        <v>2166</v>
      </c>
      <c r="L2948" s="78" t="s">
        <v>1791</v>
      </c>
      <c r="M2948" s="78" t="s">
        <v>1791</v>
      </c>
      <c r="N2948" s="78" t="s">
        <v>1791</v>
      </c>
      <c r="O2948" s="78" t="s">
        <v>3152</v>
      </c>
      <c r="P2948" s="82">
        <v>11</v>
      </c>
      <c r="Q2948" s="78" t="s">
        <v>1954</v>
      </c>
      <c r="R2948" s="82"/>
      <c r="S2948" s="82">
        <v>1</v>
      </c>
      <c r="T2948" s="82">
        <v>1</v>
      </c>
      <c r="U2948" s="82">
        <v>1</v>
      </c>
      <c r="V2948" s="82">
        <v>1</v>
      </c>
      <c r="W2948" s="82">
        <v>1</v>
      </c>
      <c r="X2948" s="82">
        <v>1</v>
      </c>
      <c r="Y2948" s="82">
        <v>1</v>
      </c>
      <c r="Z2948" s="82">
        <v>1</v>
      </c>
      <c r="AA2948" s="82">
        <v>1</v>
      </c>
      <c r="AB2948" s="82">
        <v>1</v>
      </c>
      <c r="AC2948" s="82">
        <v>1</v>
      </c>
      <c r="AD2948" s="85" t="str">
        <f>IF(A2948&lt;&gt;"",IF(D2948="DIRECCIÓN_DE_TRANSFERENCIAS","280 0031",VLOOKUP(C2948,NIVELES!$A$14:$B$105,2,0)),"")</f>
        <v>280 6000</v>
      </c>
      <c r="AE2948" s="86" t="s">
        <v>322</v>
      </c>
      <c r="AF2948" s="86" t="s">
        <v>369</v>
      </c>
      <c r="AG2948" s="79" t="str">
        <f>+IF(AF2948&lt;&gt;"",VLOOKUP(AF2948,NIVELES!$A$666:$B$673,2,0),"")</f>
        <v>ADMINISTRACIÓN_CENTRAL</v>
      </c>
      <c r="AH2948" s="78" t="s">
        <v>322</v>
      </c>
      <c r="AI2948" s="79" t="str">
        <f>IF(AH2948&lt;&gt;"",VLOOKUP(CONCATENATE(AG2948,AH2948),NIVELES!$B$676:$C$745,2,0),"")</f>
        <v>Administración De La Gestión Administrativa Financiera</v>
      </c>
      <c r="AJ2948" s="78" t="s">
        <v>517</v>
      </c>
      <c r="AK2948" s="79" t="str">
        <f>+IF(AJ2948&lt;&gt;"",VLOOKUP(AJ2948,NIVELES!$A$816:$B$892,2,0),"")</f>
        <v>NO APLICA</v>
      </c>
      <c r="AL2948" s="78" t="s">
        <v>554</v>
      </c>
      <c r="AM2948" s="78">
        <v>530405</v>
      </c>
      <c r="AN2948" s="79" t="str">
        <f>IF(AM2948&lt;&gt;"",+VLOOKUP(AM2948,NIVELES!$A$1652:$B$2466,2,0),"")</f>
        <v>Vehículos (Mantenimiento y Reparación)</v>
      </c>
      <c r="AO2948" s="87">
        <v>4151.37</v>
      </c>
      <c r="AP2948" s="88"/>
      <c r="AQ2948" s="88"/>
      <c r="AR2948" s="88">
        <v>377.39</v>
      </c>
      <c r="AS2948" s="88">
        <v>377.39</v>
      </c>
      <c r="AT2948" s="88">
        <v>377.39</v>
      </c>
      <c r="AU2948" s="88">
        <v>377.39</v>
      </c>
      <c r="AV2948" s="88">
        <v>377.39</v>
      </c>
      <c r="AW2948" s="88">
        <v>377.39</v>
      </c>
      <c r="AX2948" s="88">
        <v>377.39</v>
      </c>
      <c r="AY2948" s="88">
        <v>377.39</v>
      </c>
      <c r="AZ2948" s="88">
        <v>377.39</v>
      </c>
      <c r="BA2948" s="88">
        <v>754.86000000000058</v>
      </c>
      <c r="BB2948" s="89">
        <f t="shared" si="179"/>
        <v>4151.37</v>
      </c>
      <c r="BC2948" s="90" t="str">
        <f t="shared" si="178"/>
        <v>OK</v>
      </c>
      <c r="BD2948" s="91" t="str">
        <f t="shared" si="180"/>
        <v xml:space="preserve">                  </v>
      </c>
      <c r="BE2948" s="92">
        <f t="shared" si="181"/>
        <v>11</v>
      </c>
    </row>
    <row r="2949" spans="1:57" s="74" customFormat="1" ht="50.1" customHeight="1" x14ac:dyDescent="0.2">
      <c r="A2949" s="78" t="s">
        <v>55</v>
      </c>
      <c r="B2949" s="78" t="s">
        <v>63</v>
      </c>
      <c r="C2949" s="78" t="s">
        <v>749</v>
      </c>
      <c r="D2949" s="78" t="s">
        <v>575</v>
      </c>
      <c r="E2949" s="79" t="str">
        <f>+IF(C2949&lt;&gt;"",VLOOKUP(MID(C2949,18,5),NIVELES!$A$133:$B$213,2,0),"")</f>
        <v>AZUAY</v>
      </c>
      <c r="F2949" s="80" t="s">
        <v>83</v>
      </c>
      <c r="G2949" s="81" t="str">
        <f>+IF(F2949&lt;&gt;"",VLOOKUP(F2949,NIVELES!$A$246:$C$464,3,0),"")</f>
        <v xml:space="preserve"> </v>
      </c>
      <c r="H2949" s="82" t="s">
        <v>1023</v>
      </c>
      <c r="I2949" s="78" t="s">
        <v>2173</v>
      </c>
      <c r="J2949" s="78" t="s">
        <v>2165</v>
      </c>
      <c r="K2949" s="78" t="s">
        <v>2166</v>
      </c>
      <c r="L2949" s="78" t="s">
        <v>1791</v>
      </c>
      <c r="M2949" s="78" t="s">
        <v>1791</v>
      </c>
      <c r="N2949" s="78" t="s">
        <v>1791</v>
      </c>
      <c r="O2949" s="78" t="s">
        <v>3152</v>
      </c>
      <c r="P2949" s="82">
        <v>1</v>
      </c>
      <c r="Q2949" s="78" t="s">
        <v>1954</v>
      </c>
      <c r="R2949" s="82"/>
      <c r="S2949" s="82">
        <v>1</v>
      </c>
      <c r="T2949" s="82"/>
      <c r="U2949" s="82"/>
      <c r="V2949" s="82"/>
      <c r="W2949" s="82"/>
      <c r="X2949" s="82"/>
      <c r="Y2949" s="82"/>
      <c r="Z2949" s="82"/>
      <c r="AA2949" s="82"/>
      <c r="AB2949" s="82"/>
      <c r="AC2949" s="82"/>
      <c r="AD2949" s="85" t="str">
        <f>IF(A2949&lt;&gt;"",IF(D2949="DIRECCIÓN_DE_TRANSFERENCIAS","280 0031",VLOOKUP(C2949,NIVELES!$A$14:$B$105,2,0)),"")</f>
        <v>280 6000</v>
      </c>
      <c r="AE2949" s="86" t="s">
        <v>322</v>
      </c>
      <c r="AF2949" s="86" t="s">
        <v>369</v>
      </c>
      <c r="AG2949" s="79" t="str">
        <f>+IF(AF2949&lt;&gt;"",VLOOKUP(AF2949,NIVELES!$A$666:$B$673,2,0),"")</f>
        <v>ADMINISTRACIÓN_CENTRAL</v>
      </c>
      <c r="AH2949" s="78" t="s">
        <v>322</v>
      </c>
      <c r="AI2949" s="79" t="str">
        <f>IF(AH2949&lt;&gt;"",VLOOKUP(CONCATENATE(AG2949,AH2949),NIVELES!$B$676:$C$745,2,0),"")</f>
        <v>Administración De La Gestión Administrativa Financiera</v>
      </c>
      <c r="AJ2949" s="78" t="s">
        <v>517</v>
      </c>
      <c r="AK2949" s="79" t="str">
        <f>+IF(AJ2949&lt;&gt;"",VLOOKUP(AJ2949,NIVELES!$A$816:$B$892,2,0),"")</f>
        <v>NO APLICA</v>
      </c>
      <c r="AL2949" s="78" t="s">
        <v>554</v>
      </c>
      <c r="AM2949" s="78">
        <v>530702</v>
      </c>
      <c r="AN2949" s="79" t="str">
        <f>IF(AM2949&lt;&gt;"",+VLOOKUP(AM2949,NIVELES!$A$1652:$B$2466,2,0),"")</f>
        <v>Arrendamiento y Licencias de Uso de Paquetes Informáticos</v>
      </c>
      <c r="AO2949" s="87">
        <v>150</v>
      </c>
      <c r="AP2949" s="88"/>
      <c r="AQ2949" s="88">
        <v>134.4</v>
      </c>
      <c r="AR2949" s="88">
        <v>0</v>
      </c>
      <c r="AS2949" s="88">
        <v>0</v>
      </c>
      <c r="AT2949" s="88">
        <v>15.6</v>
      </c>
      <c r="AU2949" s="88">
        <v>0</v>
      </c>
      <c r="AV2949" s="88">
        <v>0</v>
      </c>
      <c r="AW2949" s="88">
        <v>0</v>
      </c>
      <c r="AX2949" s="88">
        <v>0</v>
      </c>
      <c r="AY2949" s="88">
        <v>0</v>
      </c>
      <c r="AZ2949" s="88">
        <v>0</v>
      </c>
      <c r="BA2949" s="88">
        <v>0</v>
      </c>
      <c r="BB2949" s="89">
        <f t="shared" si="179"/>
        <v>150</v>
      </c>
      <c r="BC2949" s="90" t="str">
        <f t="shared" si="178"/>
        <v>OK</v>
      </c>
      <c r="BD2949" s="91" t="str">
        <f t="shared" si="180"/>
        <v xml:space="preserve">                  </v>
      </c>
      <c r="BE2949" s="92">
        <f t="shared" si="181"/>
        <v>1</v>
      </c>
    </row>
    <row r="2950" spans="1:57" s="74" customFormat="1" ht="50.1" customHeight="1" x14ac:dyDescent="0.2">
      <c r="A2950" s="78" t="s">
        <v>55</v>
      </c>
      <c r="B2950" s="78" t="s">
        <v>63</v>
      </c>
      <c r="C2950" s="78" t="s">
        <v>749</v>
      </c>
      <c r="D2950" s="78" t="s">
        <v>575</v>
      </c>
      <c r="E2950" s="79" t="str">
        <f>+IF(C2950&lt;&gt;"",VLOOKUP(MID(C2950,18,5),NIVELES!$A$133:$B$213,2,0),"")</f>
        <v>AZUAY</v>
      </c>
      <c r="F2950" s="80" t="s">
        <v>83</v>
      </c>
      <c r="G2950" s="81" t="str">
        <f>+IF(F2950&lt;&gt;"",VLOOKUP(F2950,NIVELES!$A$246:$C$464,3,0),"")</f>
        <v xml:space="preserve"> </v>
      </c>
      <c r="H2950" s="82" t="s">
        <v>1023</v>
      </c>
      <c r="I2950" s="78" t="s">
        <v>2173</v>
      </c>
      <c r="J2950" s="78" t="s">
        <v>2165</v>
      </c>
      <c r="K2950" s="78" t="s">
        <v>2166</v>
      </c>
      <c r="L2950" s="78" t="s">
        <v>1791</v>
      </c>
      <c r="M2950" s="78" t="s">
        <v>1791</v>
      </c>
      <c r="N2950" s="78" t="s">
        <v>1791</v>
      </c>
      <c r="O2950" s="78" t="s">
        <v>3152</v>
      </c>
      <c r="P2950" s="82">
        <v>2</v>
      </c>
      <c r="Q2950" s="78" t="s">
        <v>1954</v>
      </c>
      <c r="R2950" s="82"/>
      <c r="S2950" s="82"/>
      <c r="T2950" s="82"/>
      <c r="U2950" s="82">
        <v>1</v>
      </c>
      <c r="V2950" s="82"/>
      <c r="W2950" s="82"/>
      <c r="X2950" s="82">
        <v>1</v>
      </c>
      <c r="Y2950" s="82"/>
      <c r="Z2950" s="82"/>
      <c r="AA2950" s="82"/>
      <c r="AB2950" s="82"/>
      <c r="AC2950" s="82"/>
      <c r="AD2950" s="85" t="str">
        <f>IF(A2950&lt;&gt;"",IF(D2950="DIRECCIÓN_DE_TRANSFERENCIAS","280 0031",VLOOKUP(C2950,NIVELES!$A$14:$B$105,2,0)),"")</f>
        <v>280 6000</v>
      </c>
      <c r="AE2950" s="86" t="s">
        <v>322</v>
      </c>
      <c r="AF2950" s="86" t="s">
        <v>369</v>
      </c>
      <c r="AG2950" s="79" t="str">
        <f>+IF(AF2950&lt;&gt;"",VLOOKUP(AF2950,NIVELES!$A$666:$B$673,2,0),"")</f>
        <v>ADMINISTRACIÓN_CENTRAL</v>
      </c>
      <c r="AH2950" s="78" t="s">
        <v>322</v>
      </c>
      <c r="AI2950" s="79" t="str">
        <f>IF(AH2950&lt;&gt;"",VLOOKUP(CONCATENATE(AG2950,AH2950),NIVELES!$B$676:$C$745,2,0),"")</f>
        <v>Administración De La Gestión Administrativa Financiera</v>
      </c>
      <c r="AJ2950" s="78" t="s">
        <v>517</v>
      </c>
      <c r="AK2950" s="79" t="str">
        <f>+IF(AJ2950&lt;&gt;"",VLOOKUP(AJ2950,NIVELES!$A$816:$B$892,2,0),"")</f>
        <v>NO APLICA</v>
      </c>
      <c r="AL2950" s="78" t="s">
        <v>554</v>
      </c>
      <c r="AM2950" s="78">
        <v>530704</v>
      </c>
      <c r="AN2950" s="79" t="str">
        <f>IF(AM2950&lt;&gt;"",+VLOOKUP(AM2950,NIVELES!$A$1652:$B$2466,2,0),"")</f>
        <v>Mantenimiento y Reparación de Equipos y Sistemas Informáticos</v>
      </c>
      <c r="AO2950" s="87">
        <v>1500</v>
      </c>
      <c r="AP2950" s="88"/>
      <c r="AQ2950" s="88"/>
      <c r="AR2950" s="88">
        <v>0</v>
      </c>
      <c r="AS2950" s="88">
        <v>300</v>
      </c>
      <c r="AT2950" s="88">
        <v>0</v>
      </c>
      <c r="AU2950" s="88">
        <v>0</v>
      </c>
      <c r="AV2950" s="88">
        <v>1200</v>
      </c>
      <c r="AW2950" s="88">
        <v>0</v>
      </c>
      <c r="AX2950" s="88">
        <v>0</v>
      </c>
      <c r="AY2950" s="88">
        <v>0</v>
      </c>
      <c r="AZ2950" s="88">
        <v>0</v>
      </c>
      <c r="BA2950" s="88">
        <v>0</v>
      </c>
      <c r="BB2950" s="89">
        <f t="shared" si="179"/>
        <v>1500</v>
      </c>
      <c r="BC2950" s="90" t="str">
        <f t="shared" si="178"/>
        <v>OK</v>
      </c>
      <c r="BD2950" s="91" t="str">
        <f t="shared" si="180"/>
        <v xml:space="preserve">                  </v>
      </c>
      <c r="BE2950" s="92">
        <f t="shared" si="181"/>
        <v>2</v>
      </c>
    </row>
    <row r="2951" spans="1:57" s="74" customFormat="1" ht="50.1" customHeight="1" x14ac:dyDescent="0.2">
      <c r="A2951" s="78" t="s">
        <v>55</v>
      </c>
      <c r="B2951" s="78" t="s">
        <v>63</v>
      </c>
      <c r="C2951" s="78" t="s">
        <v>749</v>
      </c>
      <c r="D2951" s="78" t="s">
        <v>575</v>
      </c>
      <c r="E2951" s="79" t="str">
        <f>+IF(C2951&lt;&gt;"",VLOOKUP(MID(C2951,18,5),NIVELES!$A$133:$B$213,2,0),"")</f>
        <v>AZUAY</v>
      </c>
      <c r="F2951" s="80" t="s">
        <v>83</v>
      </c>
      <c r="G2951" s="81" t="str">
        <f>+IF(F2951&lt;&gt;"",VLOOKUP(F2951,NIVELES!$A$246:$C$464,3,0),"")</f>
        <v xml:space="preserve"> </v>
      </c>
      <c r="H2951" s="82" t="s">
        <v>1023</v>
      </c>
      <c r="I2951" s="78" t="s">
        <v>2173</v>
      </c>
      <c r="J2951" s="78" t="s">
        <v>2165</v>
      </c>
      <c r="K2951" s="78" t="s">
        <v>2166</v>
      </c>
      <c r="L2951" s="78" t="s">
        <v>1791</v>
      </c>
      <c r="M2951" s="78" t="s">
        <v>1791</v>
      </c>
      <c r="N2951" s="78" t="s">
        <v>1791</v>
      </c>
      <c r="O2951" s="78" t="s">
        <v>3152</v>
      </c>
      <c r="P2951" s="82">
        <v>1</v>
      </c>
      <c r="Q2951" s="78" t="s">
        <v>1954</v>
      </c>
      <c r="R2951" s="82"/>
      <c r="S2951" s="82"/>
      <c r="T2951" s="82"/>
      <c r="U2951" s="82"/>
      <c r="V2951" s="82">
        <v>1</v>
      </c>
      <c r="W2951" s="82"/>
      <c r="X2951" s="82"/>
      <c r="Y2951" s="82"/>
      <c r="Z2951" s="82"/>
      <c r="AA2951" s="82"/>
      <c r="AB2951" s="82"/>
      <c r="AC2951" s="82"/>
      <c r="AD2951" s="85" t="str">
        <f>IF(A2951&lt;&gt;"",IF(D2951="DIRECCIÓN_DE_TRANSFERENCIAS","280 0031",VLOOKUP(C2951,NIVELES!$A$14:$B$105,2,0)),"")</f>
        <v>280 6000</v>
      </c>
      <c r="AE2951" s="86" t="s">
        <v>322</v>
      </c>
      <c r="AF2951" s="86" t="s">
        <v>369</v>
      </c>
      <c r="AG2951" s="79" t="str">
        <f>+IF(AF2951&lt;&gt;"",VLOOKUP(AF2951,NIVELES!$A$666:$B$673,2,0),"")</f>
        <v>ADMINISTRACIÓN_CENTRAL</v>
      </c>
      <c r="AH2951" s="78" t="s">
        <v>322</v>
      </c>
      <c r="AI2951" s="79" t="str">
        <f>IF(AH2951&lt;&gt;"",VLOOKUP(CONCATENATE(AG2951,AH2951),NIVELES!$B$676:$C$745,2,0),"")</f>
        <v>Administración De La Gestión Administrativa Financiera</v>
      </c>
      <c r="AJ2951" s="78" t="s">
        <v>517</v>
      </c>
      <c r="AK2951" s="79" t="str">
        <f>+IF(AJ2951&lt;&gt;"",VLOOKUP(AJ2951,NIVELES!$A$816:$B$892,2,0),"")</f>
        <v>NO APLICA</v>
      </c>
      <c r="AL2951" s="78" t="s">
        <v>554</v>
      </c>
      <c r="AM2951" s="78">
        <v>530802</v>
      </c>
      <c r="AN2951" s="79" t="str">
        <f>IF(AM2951&lt;&gt;"",+VLOOKUP(AM2951,NIVELES!$A$1652:$B$2466,2,0),"")</f>
        <v>Vestuario, Lencería, Prendas de Protección; y, Accesorios para Uniformes Militares y Policiales; y, Carpas</v>
      </c>
      <c r="AO2951" s="87">
        <v>6000</v>
      </c>
      <c r="AP2951" s="88"/>
      <c r="AQ2951" s="88"/>
      <c r="AR2951" s="88">
        <v>0</v>
      </c>
      <c r="AS2951" s="88">
        <v>0</v>
      </c>
      <c r="AT2951" s="88">
        <v>6000</v>
      </c>
      <c r="AU2951" s="88">
        <v>0</v>
      </c>
      <c r="AV2951" s="88">
        <v>0</v>
      </c>
      <c r="AW2951" s="88">
        <v>0</v>
      </c>
      <c r="AX2951" s="88">
        <v>0</v>
      </c>
      <c r="AY2951" s="88">
        <v>0</v>
      </c>
      <c r="AZ2951" s="88">
        <v>0</v>
      </c>
      <c r="BA2951" s="88">
        <v>0</v>
      </c>
      <c r="BB2951" s="89">
        <f t="shared" si="179"/>
        <v>6000</v>
      </c>
      <c r="BC2951" s="90" t="str">
        <f t="shared" ref="BC2951:BC3014" si="182">IF(A2951&lt;&gt;"",IF(AO2951&lt;&gt;"",IF(AO2951=BB2951,"OK",AO2951-BB2951),IF(AND(AO2951="",BB2951=""),"",AO2951-BB2951))," ")</f>
        <v>OK</v>
      </c>
      <c r="BD2951" s="91" t="str">
        <f t="shared" si="180"/>
        <v xml:space="preserve">                  </v>
      </c>
      <c r="BE2951" s="92">
        <f t="shared" si="181"/>
        <v>1</v>
      </c>
    </row>
    <row r="2952" spans="1:57" s="74" customFormat="1" ht="50.1" customHeight="1" x14ac:dyDescent="0.2">
      <c r="A2952" s="78" t="s">
        <v>55</v>
      </c>
      <c r="B2952" s="78" t="s">
        <v>63</v>
      </c>
      <c r="C2952" s="78" t="s">
        <v>749</v>
      </c>
      <c r="D2952" s="78" t="s">
        <v>575</v>
      </c>
      <c r="E2952" s="79" t="str">
        <f>+IF(C2952&lt;&gt;"",VLOOKUP(MID(C2952,18,5),NIVELES!$A$133:$B$213,2,0),"")</f>
        <v>AZUAY</v>
      </c>
      <c r="F2952" s="80" t="s">
        <v>83</v>
      </c>
      <c r="G2952" s="81" t="str">
        <f>+IF(F2952&lt;&gt;"",VLOOKUP(F2952,NIVELES!$A$246:$C$464,3,0),"")</f>
        <v xml:space="preserve"> </v>
      </c>
      <c r="H2952" s="82" t="s">
        <v>1023</v>
      </c>
      <c r="I2952" s="78" t="s">
        <v>2173</v>
      </c>
      <c r="J2952" s="78" t="s">
        <v>2165</v>
      </c>
      <c r="K2952" s="78" t="s">
        <v>2166</v>
      </c>
      <c r="L2952" s="78" t="s">
        <v>1791</v>
      </c>
      <c r="M2952" s="78" t="s">
        <v>1791</v>
      </c>
      <c r="N2952" s="78" t="s">
        <v>1791</v>
      </c>
      <c r="O2952" s="78" t="s">
        <v>2635</v>
      </c>
      <c r="P2952" s="82">
        <v>1</v>
      </c>
      <c r="Q2952" s="78" t="s">
        <v>3153</v>
      </c>
      <c r="R2952" s="82"/>
      <c r="S2952" s="82"/>
      <c r="T2952" s="82"/>
      <c r="U2952" s="82">
        <v>1</v>
      </c>
      <c r="V2952" s="82"/>
      <c r="W2952" s="82"/>
      <c r="X2952" s="82"/>
      <c r="Y2952" s="82"/>
      <c r="Z2952" s="82"/>
      <c r="AA2952" s="82"/>
      <c r="AB2952" s="82"/>
      <c r="AC2952" s="82"/>
      <c r="AD2952" s="85" t="str">
        <f>IF(A2952&lt;&gt;"",IF(D2952="DIRECCIÓN_DE_TRANSFERENCIAS","280 0031",VLOOKUP(C2952,NIVELES!$A$14:$B$105,2,0)),"")</f>
        <v>280 6000</v>
      </c>
      <c r="AE2952" s="86" t="s">
        <v>322</v>
      </c>
      <c r="AF2952" s="86" t="s">
        <v>369</v>
      </c>
      <c r="AG2952" s="79" t="str">
        <f>+IF(AF2952&lt;&gt;"",VLOOKUP(AF2952,NIVELES!$A$666:$B$673,2,0),"")</f>
        <v>ADMINISTRACIÓN_CENTRAL</v>
      </c>
      <c r="AH2952" s="78" t="s">
        <v>322</v>
      </c>
      <c r="AI2952" s="79" t="str">
        <f>IF(AH2952&lt;&gt;"",VLOOKUP(CONCATENATE(AG2952,AH2952),NIVELES!$B$676:$C$745,2,0),"")</f>
        <v>Administración De La Gestión Administrativa Financiera</v>
      </c>
      <c r="AJ2952" s="78" t="s">
        <v>517</v>
      </c>
      <c r="AK2952" s="79" t="str">
        <f>+IF(AJ2952&lt;&gt;"",VLOOKUP(AJ2952,NIVELES!$A$816:$B$892,2,0),"")</f>
        <v>NO APLICA</v>
      </c>
      <c r="AL2952" s="78" t="s">
        <v>554</v>
      </c>
      <c r="AM2952" s="78">
        <v>530804</v>
      </c>
      <c r="AN2952" s="79" t="str">
        <f>IF(AM2952&lt;&gt;"",+VLOOKUP(AM2952,NIVELES!$A$1652:$B$2466,2,0),"")</f>
        <v>Materiales de Oficina</v>
      </c>
      <c r="AO2952" s="87">
        <v>5500</v>
      </c>
      <c r="AP2952" s="88"/>
      <c r="AQ2952" s="88"/>
      <c r="AR2952" s="88">
        <v>0</v>
      </c>
      <c r="AS2952" s="88">
        <v>5500</v>
      </c>
      <c r="AT2952" s="88">
        <v>0</v>
      </c>
      <c r="AU2952" s="88">
        <v>0</v>
      </c>
      <c r="AV2952" s="88">
        <v>0</v>
      </c>
      <c r="AW2952" s="88">
        <v>0</v>
      </c>
      <c r="AX2952" s="88">
        <v>0</v>
      </c>
      <c r="AY2952" s="88">
        <v>0</v>
      </c>
      <c r="AZ2952" s="88">
        <v>0</v>
      </c>
      <c r="BA2952" s="88">
        <v>0</v>
      </c>
      <c r="BB2952" s="89">
        <f t="shared" ref="BB2952:BB3015" si="183">SUBTOTAL(9,AP2952:BA2952)</f>
        <v>5500</v>
      </c>
      <c r="BC2952" s="90" t="str">
        <f t="shared" si="182"/>
        <v>OK</v>
      </c>
      <c r="BD2952" s="91" t="str">
        <f t="shared" ref="BD2952:BD3015" si="184">IF(A2952&lt;&gt;"",IF(A2952="","Escoger Nivel 0",)&amp;" "&amp;(IF(B2952="","Escoger Nivel  1",)&amp;" "&amp;(IF(C2952="","Escoger Nivel 2",)&amp;" "&amp;(IF(D2952="","Escoger Nivel 3",)&amp;" "&amp;(IF(F2952="","Escoger Cantón",)&amp;" "&amp;(IF(I2952="","Escoger Obj. Estratégico Institucional N1",)&amp;" "&amp;(IF(J2952="","Escoger Obj. Especifico N2",)&amp;" "&amp;(IF(K2952="","Escoger Obj. Operativo N4",)&amp;" "&amp;(IF(L2952=""," Llenar Modalidad de Servicio ",)&amp;""&amp;(IF(M2952=""," Llenar Meta de Cobertura ",)&amp;" "&amp;(IF(N2952="","Llenar Indicador",)&amp;" "&amp;(IF(O2952="","Llenar Actividad PAPP",)&amp;" "&amp;(IF(P2952="","Llenar Metas",)&amp;" "&amp;(IF(Q2952="","Llenar Indicador",)&amp;" "&amp;(IF(AF2952="","Escoger Nro. programa",)&amp;" "&amp;(IF(AH2952="","Escoger Nro. Actividad e-Sigef",)&amp;" "&amp;(IF(AK2952="","Escoger direccionamiento de gasto",)&amp;" "&amp;(IF(AL2952="","Escoger Grupo de Gasto",)&amp;" "&amp;(IF(AM2952="","Escoger Item Presupuestario",)&amp;" "&amp;(IF(AO2952="","Llenar valor de actividad",))))))))))))))))))))," ")</f>
        <v xml:space="preserve">                  </v>
      </c>
      <c r="BE2952" s="92">
        <f t="shared" si="181"/>
        <v>1</v>
      </c>
    </row>
    <row r="2953" spans="1:57" s="74" customFormat="1" ht="50.1" customHeight="1" x14ac:dyDescent="0.2">
      <c r="A2953" s="78" t="s">
        <v>55</v>
      </c>
      <c r="B2953" s="78" t="s">
        <v>63</v>
      </c>
      <c r="C2953" s="78" t="s">
        <v>749</v>
      </c>
      <c r="D2953" s="78" t="s">
        <v>575</v>
      </c>
      <c r="E2953" s="79" t="str">
        <f>+IF(C2953&lt;&gt;"",VLOOKUP(MID(C2953,18,5),NIVELES!$A$133:$B$213,2,0),"")</f>
        <v>AZUAY</v>
      </c>
      <c r="F2953" s="80" t="s">
        <v>83</v>
      </c>
      <c r="G2953" s="81" t="str">
        <f>+IF(F2953&lt;&gt;"",VLOOKUP(F2953,NIVELES!$A$246:$C$464,3,0),"")</f>
        <v xml:space="preserve"> </v>
      </c>
      <c r="H2953" s="82" t="s">
        <v>1023</v>
      </c>
      <c r="I2953" s="78" t="s">
        <v>2173</v>
      </c>
      <c r="J2953" s="78" t="s">
        <v>2165</v>
      </c>
      <c r="K2953" s="78" t="s">
        <v>2166</v>
      </c>
      <c r="L2953" s="78" t="s">
        <v>1791</v>
      </c>
      <c r="M2953" s="78" t="s">
        <v>1791</v>
      </c>
      <c r="N2953" s="78" t="s">
        <v>1791</v>
      </c>
      <c r="O2953" s="78" t="s">
        <v>2637</v>
      </c>
      <c r="P2953" s="82">
        <v>1</v>
      </c>
      <c r="Q2953" s="78" t="s">
        <v>3153</v>
      </c>
      <c r="R2953" s="82"/>
      <c r="S2953" s="82"/>
      <c r="T2953" s="82"/>
      <c r="U2953" s="82">
        <v>1</v>
      </c>
      <c r="V2953" s="82"/>
      <c r="W2953" s="82"/>
      <c r="X2953" s="82"/>
      <c r="Y2953" s="82"/>
      <c r="Z2953" s="82"/>
      <c r="AA2953" s="82"/>
      <c r="AB2953" s="82"/>
      <c r="AC2953" s="82"/>
      <c r="AD2953" s="85" t="str">
        <f>IF(A2953&lt;&gt;"",IF(D2953="DIRECCIÓN_DE_TRANSFERENCIAS","280 0031",VLOOKUP(C2953,NIVELES!$A$14:$B$105,2,0)),"")</f>
        <v>280 6000</v>
      </c>
      <c r="AE2953" s="86" t="s">
        <v>322</v>
      </c>
      <c r="AF2953" s="86" t="s">
        <v>369</v>
      </c>
      <c r="AG2953" s="79" t="str">
        <f>+IF(AF2953&lt;&gt;"",VLOOKUP(AF2953,NIVELES!$A$666:$B$673,2,0),"")</f>
        <v>ADMINISTRACIÓN_CENTRAL</v>
      </c>
      <c r="AH2953" s="78" t="s">
        <v>322</v>
      </c>
      <c r="AI2953" s="79" t="str">
        <f>IF(AH2953&lt;&gt;"",VLOOKUP(CONCATENATE(AG2953,AH2953),NIVELES!$B$676:$C$745,2,0),"")</f>
        <v>Administración De La Gestión Administrativa Financiera</v>
      </c>
      <c r="AJ2953" s="78" t="s">
        <v>517</v>
      </c>
      <c r="AK2953" s="79" t="str">
        <f>+IF(AJ2953&lt;&gt;"",VLOOKUP(AJ2953,NIVELES!$A$816:$B$892,2,0),"")</f>
        <v>NO APLICA</v>
      </c>
      <c r="AL2953" s="78" t="s">
        <v>554</v>
      </c>
      <c r="AM2953" s="78">
        <v>530805</v>
      </c>
      <c r="AN2953" s="79" t="str">
        <f>IF(AM2953&lt;&gt;"",+VLOOKUP(AM2953,NIVELES!$A$1652:$B$2466,2,0),"")</f>
        <v>Materiales de Aseo</v>
      </c>
      <c r="AO2953" s="87">
        <v>3092.29</v>
      </c>
      <c r="AP2953" s="88"/>
      <c r="AQ2953" s="88"/>
      <c r="AR2953" s="88">
        <v>0</v>
      </c>
      <c r="AS2953" s="88">
        <v>3092.29</v>
      </c>
      <c r="AT2953" s="88">
        <v>0</v>
      </c>
      <c r="AU2953" s="88">
        <v>0</v>
      </c>
      <c r="AV2953" s="88">
        <v>0</v>
      </c>
      <c r="AW2953" s="88">
        <v>0</v>
      </c>
      <c r="AX2953" s="88">
        <v>0</v>
      </c>
      <c r="AY2953" s="88">
        <v>0</v>
      </c>
      <c r="AZ2953" s="88">
        <v>0</v>
      </c>
      <c r="BA2953" s="88">
        <v>0</v>
      </c>
      <c r="BB2953" s="89">
        <f t="shared" si="183"/>
        <v>3092.29</v>
      </c>
      <c r="BC2953" s="90" t="str">
        <f t="shared" si="182"/>
        <v>OK</v>
      </c>
      <c r="BD2953" s="91" t="str">
        <f t="shared" si="184"/>
        <v xml:space="preserve">                  </v>
      </c>
      <c r="BE2953" s="92">
        <f t="shared" ref="BE2953:BE3016" si="185">SUBTOTAL(9,R2953:AC2953)</f>
        <v>1</v>
      </c>
    </row>
    <row r="2954" spans="1:57" s="74" customFormat="1" ht="50.1" customHeight="1" x14ac:dyDescent="0.2">
      <c r="A2954" s="78" t="s">
        <v>55</v>
      </c>
      <c r="B2954" s="78" t="s">
        <v>63</v>
      </c>
      <c r="C2954" s="78" t="s">
        <v>749</v>
      </c>
      <c r="D2954" s="78" t="s">
        <v>575</v>
      </c>
      <c r="E2954" s="79" t="str">
        <f>+IF(C2954&lt;&gt;"",VLOOKUP(MID(C2954,18,5),NIVELES!$A$133:$B$213,2,0),"")</f>
        <v>AZUAY</v>
      </c>
      <c r="F2954" s="80" t="s">
        <v>83</v>
      </c>
      <c r="G2954" s="81" t="str">
        <f>+IF(F2954&lt;&gt;"",VLOOKUP(F2954,NIVELES!$A$246:$C$464,3,0),"")</f>
        <v xml:space="preserve"> </v>
      </c>
      <c r="H2954" s="82" t="s">
        <v>1023</v>
      </c>
      <c r="I2954" s="78" t="s">
        <v>2173</v>
      </c>
      <c r="J2954" s="78" t="s">
        <v>2165</v>
      </c>
      <c r="K2954" s="78" t="s">
        <v>2166</v>
      </c>
      <c r="L2954" s="78" t="s">
        <v>1791</v>
      </c>
      <c r="M2954" s="78" t="s">
        <v>1791</v>
      </c>
      <c r="N2954" s="78" t="s">
        <v>1791</v>
      </c>
      <c r="O2954" s="78" t="s">
        <v>3152</v>
      </c>
      <c r="P2954" s="82">
        <v>12</v>
      </c>
      <c r="Q2954" s="78" t="s">
        <v>1954</v>
      </c>
      <c r="R2954" s="82">
        <v>1</v>
      </c>
      <c r="S2954" s="82">
        <v>1</v>
      </c>
      <c r="T2954" s="82">
        <v>1</v>
      </c>
      <c r="U2954" s="82">
        <v>1</v>
      </c>
      <c r="V2954" s="82">
        <v>1</v>
      </c>
      <c r="W2954" s="82">
        <v>1</v>
      </c>
      <c r="X2954" s="82">
        <v>1</v>
      </c>
      <c r="Y2954" s="82">
        <v>1</v>
      </c>
      <c r="Z2954" s="82">
        <v>1</v>
      </c>
      <c r="AA2954" s="82">
        <v>1</v>
      </c>
      <c r="AB2954" s="82">
        <v>1</v>
      </c>
      <c r="AC2954" s="82">
        <v>1</v>
      </c>
      <c r="AD2954" s="85" t="str">
        <f>IF(A2954&lt;&gt;"",IF(D2954="DIRECCIÓN_DE_TRANSFERENCIAS","280 0031",VLOOKUP(C2954,NIVELES!$A$14:$B$105,2,0)),"")</f>
        <v>280 6000</v>
      </c>
      <c r="AE2954" s="86" t="s">
        <v>322</v>
      </c>
      <c r="AF2954" s="86" t="s">
        <v>369</v>
      </c>
      <c r="AG2954" s="79" t="str">
        <f>+IF(AF2954&lt;&gt;"",VLOOKUP(AF2954,NIVELES!$A$666:$B$673,2,0),"")</f>
        <v>ADMINISTRACIÓN_CENTRAL</v>
      </c>
      <c r="AH2954" s="78" t="s">
        <v>322</v>
      </c>
      <c r="AI2954" s="79" t="str">
        <f>IF(AH2954&lt;&gt;"",VLOOKUP(CONCATENATE(AG2954,AH2954),NIVELES!$B$676:$C$745,2,0),"")</f>
        <v>Administración De La Gestión Administrativa Financiera</v>
      </c>
      <c r="AJ2954" s="78" t="s">
        <v>517</v>
      </c>
      <c r="AK2954" s="79" t="str">
        <f>+IF(AJ2954&lt;&gt;"",VLOOKUP(AJ2954,NIVELES!$A$816:$B$892,2,0),"")</f>
        <v>NO APLICA</v>
      </c>
      <c r="AL2954" s="78" t="s">
        <v>554</v>
      </c>
      <c r="AM2954" s="78">
        <v>530803</v>
      </c>
      <c r="AN2954" s="79" t="str">
        <f>IF(AM2954&lt;&gt;"",+VLOOKUP(AM2954,NIVELES!$A$1652:$B$2466,2,0),"")</f>
        <v>Combustibles y Lubricantes</v>
      </c>
      <c r="AO2954" s="87">
        <v>13529.61</v>
      </c>
      <c r="AP2954" s="88"/>
      <c r="AQ2954" s="88">
        <v>212.65</v>
      </c>
      <c r="AR2954" s="88">
        <v>1127.46</v>
      </c>
      <c r="AS2954" s="88">
        <v>1127.46</v>
      </c>
      <c r="AT2954" s="88">
        <v>1127.46</v>
      </c>
      <c r="AU2954" s="88">
        <v>1127.46</v>
      </c>
      <c r="AV2954" s="88">
        <v>1127.46</v>
      </c>
      <c r="AW2954" s="88">
        <v>1127.46</v>
      </c>
      <c r="AX2954" s="88">
        <v>1127.46</v>
      </c>
      <c r="AY2954" s="88">
        <v>1127.46</v>
      </c>
      <c r="AZ2954" s="88">
        <v>1127.46</v>
      </c>
      <c r="BA2954" s="88">
        <v>3169.8199999999997</v>
      </c>
      <c r="BB2954" s="89">
        <f t="shared" si="183"/>
        <v>13529.61</v>
      </c>
      <c r="BC2954" s="90" t="str">
        <f t="shared" si="182"/>
        <v>OK</v>
      </c>
      <c r="BD2954" s="91" t="str">
        <f t="shared" si="184"/>
        <v xml:space="preserve">                  </v>
      </c>
      <c r="BE2954" s="92">
        <f t="shared" si="185"/>
        <v>12</v>
      </c>
    </row>
    <row r="2955" spans="1:57" s="74" customFormat="1" ht="50.1" customHeight="1" x14ac:dyDescent="0.2">
      <c r="A2955" s="78" t="s">
        <v>55</v>
      </c>
      <c r="B2955" s="78" t="s">
        <v>63</v>
      </c>
      <c r="C2955" s="78" t="s">
        <v>749</v>
      </c>
      <c r="D2955" s="78" t="s">
        <v>575</v>
      </c>
      <c r="E2955" s="79" t="str">
        <f>+IF(C2955&lt;&gt;"",VLOOKUP(MID(C2955,18,5),NIVELES!$A$133:$B$213,2,0),"")</f>
        <v>AZUAY</v>
      </c>
      <c r="F2955" s="80" t="s">
        <v>83</v>
      </c>
      <c r="G2955" s="81" t="str">
        <f>+IF(F2955&lt;&gt;"",VLOOKUP(F2955,NIVELES!$A$246:$C$464,3,0),"")</f>
        <v xml:space="preserve"> </v>
      </c>
      <c r="H2955" s="82" t="s">
        <v>1023</v>
      </c>
      <c r="I2955" s="78" t="s">
        <v>2173</v>
      </c>
      <c r="J2955" s="78" t="s">
        <v>2165</v>
      </c>
      <c r="K2955" s="78" t="s">
        <v>2166</v>
      </c>
      <c r="L2955" s="78" t="s">
        <v>1791</v>
      </c>
      <c r="M2955" s="78" t="s">
        <v>1791</v>
      </c>
      <c r="N2955" s="78" t="s">
        <v>1791</v>
      </c>
      <c r="O2955" s="78" t="s">
        <v>3152</v>
      </c>
      <c r="P2955" s="82">
        <v>12</v>
      </c>
      <c r="Q2955" s="78" t="s">
        <v>1954</v>
      </c>
      <c r="R2955" s="82">
        <v>1</v>
      </c>
      <c r="S2955" s="82">
        <v>1</v>
      </c>
      <c r="T2955" s="82">
        <v>1</v>
      </c>
      <c r="U2955" s="82">
        <v>1</v>
      </c>
      <c r="V2955" s="82">
        <v>1</v>
      </c>
      <c r="W2955" s="82">
        <v>1</v>
      </c>
      <c r="X2955" s="82">
        <v>1</v>
      </c>
      <c r="Y2955" s="82">
        <v>1</v>
      </c>
      <c r="Z2955" s="82">
        <v>1</v>
      </c>
      <c r="AA2955" s="82">
        <v>1</v>
      </c>
      <c r="AB2955" s="82">
        <v>1</v>
      </c>
      <c r="AC2955" s="82">
        <v>1</v>
      </c>
      <c r="AD2955" s="85" t="str">
        <f>IF(A2955&lt;&gt;"",IF(D2955="DIRECCIÓN_DE_TRANSFERENCIAS","280 0031",VLOOKUP(C2955,NIVELES!$A$14:$B$105,2,0)),"")</f>
        <v>280 6000</v>
      </c>
      <c r="AE2955" s="86" t="s">
        <v>322</v>
      </c>
      <c r="AF2955" s="86" t="s">
        <v>369</v>
      </c>
      <c r="AG2955" s="79" t="str">
        <f>+IF(AF2955&lt;&gt;"",VLOOKUP(AF2955,NIVELES!$A$666:$B$673,2,0),"")</f>
        <v>ADMINISTRACIÓN_CENTRAL</v>
      </c>
      <c r="AH2955" s="78" t="s">
        <v>322</v>
      </c>
      <c r="AI2955" s="79" t="str">
        <f>IF(AH2955&lt;&gt;"",VLOOKUP(CONCATENATE(AG2955,AH2955),NIVELES!$B$676:$C$745,2,0),"")</f>
        <v>Administración De La Gestión Administrativa Financiera</v>
      </c>
      <c r="AJ2955" s="78" t="s">
        <v>517</v>
      </c>
      <c r="AK2955" s="79" t="str">
        <f>+IF(AJ2955&lt;&gt;"",VLOOKUP(AJ2955,NIVELES!$A$816:$B$892,2,0),"")</f>
        <v>NO APLICA</v>
      </c>
      <c r="AL2955" s="78" t="s">
        <v>554</v>
      </c>
      <c r="AM2955" s="78">
        <v>530813</v>
      </c>
      <c r="AN2955" s="79" t="str">
        <f>IF(AM2955&lt;&gt;"",+VLOOKUP(AM2955,NIVELES!$A$1652:$B$2466,2,0),"")</f>
        <v>Repuestos y Accesorios</v>
      </c>
      <c r="AO2955" s="87">
        <v>9106.2099999999991</v>
      </c>
      <c r="AP2955" s="88"/>
      <c r="AQ2955" s="88"/>
      <c r="AR2955" s="88">
        <v>758.85</v>
      </c>
      <c r="AS2955" s="88">
        <v>758.85</v>
      </c>
      <c r="AT2955" s="88">
        <v>758.85</v>
      </c>
      <c r="AU2955" s="88">
        <v>758.85</v>
      </c>
      <c r="AV2955" s="88">
        <v>758.85</v>
      </c>
      <c r="AW2955" s="88">
        <v>758.85</v>
      </c>
      <c r="AX2955" s="88">
        <v>758.85</v>
      </c>
      <c r="AY2955" s="88">
        <v>758.85</v>
      </c>
      <c r="AZ2955" s="88">
        <v>758.85</v>
      </c>
      <c r="BA2955" s="88">
        <v>2276.5599999999977</v>
      </c>
      <c r="BB2955" s="89">
        <f t="shared" si="183"/>
        <v>9106.2099999999991</v>
      </c>
      <c r="BC2955" s="90" t="str">
        <f t="shared" si="182"/>
        <v>OK</v>
      </c>
      <c r="BD2955" s="91" t="str">
        <f t="shared" si="184"/>
        <v xml:space="preserve">                  </v>
      </c>
      <c r="BE2955" s="92">
        <f t="shared" si="185"/>
        <v>12</v>
      </c>
    </row>
    <row r="2956" spans="1:57" s="74" customFormat="1" ht="50.1" customHeight="1" x14ac:dyDescent="0.2">
      <c r="A2956" s="78" t="s">
        <v>55</v>
      </c>
      <c r="B2956" s="78" t="s">
        <v>63</v>
      </c>
      <c r="C2956" s="78" t="s">
        <v>749</v>
      </c>
      <c r="D2956" s="78" t="s">
        <v>575</v>
      </c>
      <c r="E2956" s="79" t="str">
        <f>+IF(C2956&lt;&gt;"",VLOOKUP(MID(C2956,18,5),NIVELES!$A$133:$B$213,2,0),"")</f>
        <v>AZUAY</v>
      </c>
      <c r="F2956" s="80" t="s">
        <v>83</v>
      </c>
      <c r="G2956" s="81" t="str">
        <f>+IF(F2956&lt;&gt;"",VLOOKUP(F2956,NIVELES!$A$246:$C$464,3,0),"")</f>
        <v xml:space="preserve"> </v>
      </c>
      <c r="H2956" s="82" t="s">
        <v>1023</v>
      </c>
      <c r="I2956" s="78" t="s">
        <v>2173</v>
      </c>
      <c r="J2956" s="78" t="s">
        <v>2165</v>
      </c>
      <c r="K2956" s="78" t="s">
        <v>2166</v>
      </c>
      <c r="L2956" s="78" t="s">
        <v>1791</v>
      </c>
      <c r="M2956" s="78" t="s">
        <v>1791</v>
      </c>
      <c r="N2956" s="78" t="s">
        <v>1791</v>
      </c>
      <c r="O2956" s="78" t="s">
        <v>3152</v>
      </c>
      <c r="P2956" s="82">
        <v>1</v>
      </c>
      <c r="Q2956" s="78" t="s">
        <v>1954</v>
      </c>
      <c r="R2956" s="82"/>
      <c r="S2956" s="82"/>
      <c r="T2956" s="82"/>
      <c r="U2956" s="82">
        <v>1</v>
      </c>
      <c r="V2956" s="82"/>
      <c r="W2956" s="82"/>
      <c r="X2956" s="82"/>
      <c r="Y2956" s="82"/>
      <c r="Z2956" s="82"/>
      <c r="AA2956" s="82"/>
      <c r="AB2956" s="82"/>
      <c r="AC2956" s="82"/>
      <c r="AD2956" s="85" t="str">
        <f>IF(A2956&lt;&gt;"",IF(D2956="DIRECCIÓN_DE_TRANSFERENCIAS","280 0031",VLOOKUP(C2956,NIVELES!$A$14:$B$105,2,0)),"")</f>
        <v>280 6000</v>
      </c>
      <c r="AE2956" s="86" t="s">
        <v>322</v>
      </c>
      <c r="AF2956" s="86" t="s">
        <v>369</v>
      </c>
      <c r="AG2956" s="79" t="str">
        <f>+IF(AF2956&lt;&gt;"",VLOOKUP(AF2956,NIVELES!$A$666:$B$673,2,0),"")</f>
        <v>ADMINISTRACIÓN_CENTRAL</v>
      </c>
      <c r="AH2956" s="78" t="s">
        <v>322</v>
      </c>
      <c r="AI2956" s="79" t="str">
        <f>IF(AH2956&lt;&gt;"",VLOOKUP(CONCATENATE(AG2956,AH2956),NIVELES!$B$676:$C$745,2,0),"")</f>
        <v>Administración De La Gestión Administrativa Financiera</v>
      </c>
      <c r="AJ2956" s="78" t="s">
        <v>517</v>
      </c>
      <c r="AK2956" s="79" t="str">
        <f>+IF(AJ2956&lt;&gt;"",VLOOKUP(AJ2956,NIVELES!$A$816:$B$892,2,0),"")</f>
        <v>NO APLICA</v>
      </c>
      <c r="AL2956" s="78" t="s">
        <v>554</v>
      </c>
      <c r="AM2956" s="78">
        <v>531411</v>
      </c>
      <c r="AN2956" s="79" t="str">
        <f>IF(AM2956&lt;&gt;"",+VLOOKUP(AM2956,NIVELES!$A$1652:$B$2466,2,0),"")</f>
        <v>Partes y Repuestos</v>
      </c>
      <c r="AO2956" s="87">
        <v>500</v>
      </c>
      <c r="AP2956" s="88"/>
      <c r="AQ2956" s="88"/>
      <c r="AR2956" s="88">
        <v>0</v>
      </c>
      <c r="AS2956" s="88">
        <v>500</v>
      </c>
      <c r="AT2956" s="88">
        <v>0</v>
      </c>
      <c r="AU2956" s="88">
        <v>0</v>
      </c>
      <c r="AV2956" s="88">
        <v>0</v>
      </c>
      <c r="AW2956" s="88">
        <v>0</v>
      </c>
      <c r="AX2956" s="88">
        <v>0</v>
      </c>
      <c r="AY2956" s="88">
        <v>0</v>
      </c>
      <c r="AZ2956" s="88">
        <v>0</v>
      </c>
      <c r="BA2956" s="88">
        <v>0</v>
      </c>
      <c r="BB2956" s="89">
        <f t="shared" si="183"/>
        <v>500</v>
      </c>
      <c r="BC2956" s="90" t="str">
        <f t="shared" si="182"/>
        <v>OK</v>
      </c>
      <c r="BD2956" s="91" t="str">
        <f t="shared" si="184"/>
        <v xml:space="preserve">                  </v>
      </c>
      <c r="BE2956" s="92">
        <f t="shared" si="185"/>
        <v>1</v>
      </c>
    </row>
    <row r="2957" spans="1:57" s="74" customFormat="1" ht="50.1" customHeight="1" x14ac:dyDescent="0.2">
      <c r="A2957" s="78" t="s">
        <v>55</v>
      </c>
      <c r="B2957" s="78" t="s">
        <v>63</v>
      </c>
      <c r="C2957" s="78" t="s">
        <v>749</v>
      </c>
      <c r="D2957" s="78" t="s">
        <v>575</v>
      </c>
      <c r="E2957" s="79" t="str">
        <f>+IF(C2957&lt;&gt;"",VLOOKUP(MID(C2957,18,5),NIVELES!$A$133:$B$213,2,0),"")</f>
        <v>AZUAY</v>
      </c>
      <c r="F2957" s="80" t="s">
        <v>83</v>
      </c>
      <c r="G2957" s="81" t="str">
        <f>+IF(F2957&lt;&gt;"",VLOOKUP(F2957,NIVELES!$A$246:$C$464,3,0),"")</f>
        <v xml:space="preserve"> </v>
      </c>
      <c r="H2957" s="82" t="s">
        <v>1023</v>
      </c>
      <c r="I2957" s="78" t="s">
        <v>2173</v>
      </c>
      <c r="J2957" s="78" t="s">
        <v>2165</v>
      </c>
      <c r="K2957" s="78" t="s">
        <v>2166</v>
      </c>
      <c r="L2957" s="78" t="s">
        <v>1791</v>
      </c>
      <c r="M2957" s="78" t="s">
        <v>1791</v>
      </c>
      <c r="N2957" s="78" t="s">
        <v>1791</v>
      </c>
      <c r="O2957" s="78" t="s">
        <v>3152</v>
      </c>
      <c r="P2957" s="82">
        <v>1</v>
      </c>
      <c r="Q2957" s="78" t="s">
        <v>1954</v>
      </c>
      <c r="R2957" s="82"/>
      <c r="S2957" s="82"/>
      <c r="T2957" s="82"/>
      <c r="U2957" s="82">
        <v>1</v>
      </c>
      <c r="V2957" s="82"/>
      <c r="W2957" s="82"/>
      <c r="X2957" s="82"/>
      <c r="Y2957" s="82"/>
      <c r="Z2957" s="82"/>
      <c r="AA2957" s="82"/>
      <c r="AB2957" s="82"/>
      <c r="AC2957" s="82"/>
      <c r="AD2957" s="85" t="str">
        <f>IF(A2957&lt;&gt;"",IF(D2957="DIRECCIÓN_DE_TRANSFERENCIAS","280 0031",VLOOKUP(C2957,NIVELES!$A$14:$B$105,2,0)),"")</f>
        <v>280 6000</v>
      </c>
      <c r="AE2957" s="86" t="s">
        <v>322</v>
      </c>
      <c r="AF2957" s="86" t="s">
        <v>369</v>
      </c>
      <c r="AG2957" s="79" t="str">
        <f>+IF(AF2957&lt;&gt;"",VLOOKUP(AF2957,NIVELES!$A$666:$B$673,2,0),"")</f>
        <v>ADMINISTRACIÓN_CENTRAL</v>
      </c>
      <c r="AH2957" s="78" t="s">
        <v>322</v>
      </c>
      <c r="AI2957" s="79" t="str">
        <f>IF(AH2957&lt;&gt;"",VLOOKUP(CONCATENATE(AG2957,AH2957),NIVELES!$B$676:$C$745,2,0),"")</f>
        <v>Administración De La Gestión Administrativa Financiera</v>
      </c>
      <c r="AJ2957" s="78" t="s">
        <v>517</v>
      </c>
      <c r="AK2957" s="79" t="str">
        <f>+IF(AJ2957&lt;&gt;"",VLOOKUP(AJ2957,NIVELES!$A$816:$B$892,2,0),"")</f>
        <v>NO APLICA</v>
      </c>
      <c r="AL2957" s="78" t="s">
        <v>554</v>
      </c>
      <c r="AM2957" s="78">
        <v>531407</v>
      </c>
      <c r="AN2957" s="79" t="str">
        <f>IF(AM2957&lt;&gt;"",+VLOOKUP(AM2957,NIVELES!$A$1652:$B$2466,2,0),"")</f>
        <v>Equipos, Sistemas y Paquetes Informáticos</v>
      </c>
      <c r="AO2957" s="87">
        <v>1000</v>
      </c>
      <c r="AP2957" s="88"/>
      <c r="AQ2957" s="88"/>
      <c r="AR2957" s="88">
        <v>0</v>
      </c>
      <c r="AS2957" s="88">
        <v>1000</v>
      </c>
      <c r="AT2957" s="88">
        <v>0</v>
      </c>
      <c r="AU2957" s="88">
        <v>0</v>
      </c>
      <c r="AV2957" s="88">
        <v>0</v>
      </c>
      <c r="AW2957" s="88">
        <v>0</v>
      </c>
      <c r="AX2957" s="88">
        <v>0</v>
      </c>
      <c r="AY2957" s="88">
        <v>0</v>
      </c>
      <c r="AZ2957" s="88">
        <v>0</v>
      </c>
      <c r="BA2957" s="88">
        <v>0</v>
      </c>
      <c r="BB2957" s="89">
        <f t="shared" si="183"/>
        <v>1000</v>
      </c>
      <c r="BC2957" s="90" t="str">
        <f t="shared" si="182"/>
        <v>OK</v>
      </c>
      <c r="BD2957" s="91" t="str">
        <f t="shared" si="184"/>
        <v xml:space="preserve">                  </v>
      </c>
      <c r="BE2957" s="92">
        <f t="shared" si="185"/>
        <v>1</v>
      </c>
    </row>
    <row r="2958" spans="1:57" s="74" customFormat="1" ht="50.1" customHeight="1" x14ac:dyDescent="0.2">
      <c r="A2958" s="78" t="s">
        <v>55</v>
      </c>
      <c r="B2958" s="78" t="s">
        <v>63</v>
      </c>
      <c r="C2958" s="78" t="s">
        <v>749</v>
      </c>
      <c r="D2958" s="78" t="s">
        <v>607</v>
      </c>
      <c r="E2958" s="79" t="str">
        <f>+IF(C2958&lt;&gt;"",VLOOKUP(MID(C2958,18,5),NIVELES!$A$133:$B$213,2,0),"")</f>
        <v>AZUAY</v>
      </c>
      <c r="F2958" s="80" t="s">
        <v>83</v>
      </c>
      <c r="G2958" s="81" t="str">
        <f>+IF(F2958&lt;&gt;"",VLOOKUP(F2958,NIVELES!$A$246:$C$464,3,0),"")</f>
        <v xml:space="preserve"> </v>
      </c>
      <c r="H2958" s="82" t="s">
        <v>1024</v>
      </c>
      <c r="I2958" s="78" t="s">
        <v>2183</v>
      </c>
      <c r="J2958" s="78" t="s">
        <v>2184</v>
      </c>
      <c r="K2958" s="78" t="s">
        <v>2185</v>
      </c>
      <c r="L2958" s="78" t="s">
        <v>1791</v>
      </c>
      <c r="M2958" s="78" t="s">
        <v>1791</v>
      </c>
      <c r="N2958" s="78" t="s">
        <v>1791</v>
      </c>
      <c r="O2958" s="78" t="s">
        <v>3152</v>
      </c>
      <c r="P2958" s="82">
        <v>12</v>
      </c>
      <c r="Q2958" s="78" t="s">
        <v>1954</v>
      </c>
      <c r="R2958" s="82">
        <v>1</v>
      </c>
      <c r="S2958" s="82">
        <v>1</v>
      </c>
      <c r="T2958" s="82">
        <v>1</v>
      </c>
      <c r="U2958" s="82">
        <v>1</v>
      </c>
      <c r="V2958" s="82">
        <v>1</v>
      </c>
      <c r="W2958" s="82">
        <v>1</v>
      </c>
      <c r="X2958" s="82">
        <v>1</v>
      </c>
      <c r="Y2958" s="82">
        <v>1</v>
      </c>
      <c r="Z2958" s="82">
        <v>1</v>
      </c>
      <c r="AA2958" s="82">
        <v>1</v>
      </c>
      <c r="AB2958" s="82">
        <v>1</v>
      </c>
      <c r="AC2958" s="82">
        <v>1</v>
      </c>
      <c r="AD2958" s="85" t="str">
        <f>IF(A2958&lt;&gt;"",IF(D2958="DIRECCIÓN_DE_TRANSFERENCIAS","280 0031",VLOOKUP(C2958,NIVELES!$A$14:$B$105,2,0)),"")</f>
        <v>280 6000</v>
      </c>
      <c r="AE2958" s="86" t="s">
        <v>322</v>
      </c>
      <c r="AF2958" s="86" t="s">
        <v>542</v>
      </c>
      <c r="AG2958" s="79" t="str">
        <f>+IF(AF2958&lt;&gt;"",VLOOKUP(AF2958,NIVELES!$A$666:$B$673,2,0),"")</f>
        <v>SISTEMA_DE_PROTECCIÓN_ESPECIAL_EN_EL_CICLO_DE_VIDA</v>
      </c>
      <c r="AH2958" s="78" t="s">
        <v>321</v>
      </c>
      <c r="AI2958" s="79" t="str">
        <f>IF(AH2958&lt;&gt;"",VLOOKUP(CONCATENATE(AG2958,AH2958),NIVELES!$B$676:$C$745,2,0),"")</f>
        <v>Adopciones</v>
      </c>
      <c r="AJ2958" s="78" t="s">
        <v>517</v>
      </c>
      <c r="AK2958" s="79" t="str">
        <f>+IF(AJ2958&lt;&gt;"",VLOOKUP(AJ2958,NIVELES!$A$816:$B$892,2,0),"")</f>
        <v>NO APLICA</v>
      </c>
      <c r="AL2958" s="78" t="s">
        <v>554</v>
      </c>
      <c r="AM2958" s="78">
        <v>530204</v>
      </c>
      <c r="AN2958" s="79" t="str">
        <f>IF(AM2958&lt;&gt;"",+VLOOKUP(AM2958,NIVELES!$A$1652:$B$2466,2,0),"")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2958" s="87">
        <v>267.2</v>
      </c>
      <c r="AP2958" s="88"/>
      <c r="AQ2958" s="88"/>
      <c r="AR2958" s="88">
        <v>24.34</v>
      </c>
      <c r="AS2958" s="88">
        <v>24.34</v>
      </c>
      <c r="AT2958" s="88">
        <v>24.34</v>
      </c>
      <c r="AU2958" s="88">
        <v>24.34</v>
      </c>
      <c r="AV2958" s="88">
        <v>24.34</v>
      </c>
      <c r="AW2958" s="88">
        <v>24.34</v>
      </c>
      <c r="AX2958" s="88">
        <v>24.34</v>
      </c>
      <c r="AY2958" s="88">
        <v>24.34</v>
      </c>
      <c r="AZ2958" s="88">
        <v>24.34</v>
      </c>
      <c r="BA2958" s="88">
        <v>48.139999999999986</v>
      </c>
      <c r="BB2958" s="89">
        <f t="shared" si="183"/>
        <v>267.2</v>
      </c>
      <c r="BC2958" s="90" t="str">
        <f t="shared" si="182"/>
        <v>OK</v>
      </c>
      <c r="BD2958" s="91" t="str">
        <f t="shared" si="184"/>
        <v xml:space="preserve">                  </v>
      </c>
      <c r="BE2958" s="92">
        <f t="shared" si="185"/>
        <v>12</v>
      </c>
    </row>
    <row r="2959" spans="1:57" s="74" customFormat="1" ht="50.1" customHeight="1" x14ac:dyDescent="0.2">
      <c r="A2959" s="78" t="s">
        <v>55</v>
      </c>
      <c r="B2959" s="78" t="s">
        <v>63</v>
      </c>
      <c r="C2959" s="78" t="s">
        <v>749</v>
      </c>
      <c r="D2959" s="78" t="s">
        <v>607</v>
      </c>
      <c r="E2959" s="79" t="str">
        <f>+IF(C2959&lt;&gt;"",VLOOKUP(MID(C2959,18,5),NIVELES!$A$133:$B$213,2,0),"")</f>
        <v>AZUAY</v>
      </c>
      <c r="F2959" s="80" t="s">
        <v>83</v>
      </c>
      <c r="G2959" s="81" t="str">
        <f>+IF(F2959&lt;&gt;"",VLOOKUP(F2959,NIVELES!$A$246:$C$464,3,0),"")</f>
        <v xml:space="preserve"> </v>
      </c>
      <c r="H2959" s="82" t="s">
        <v>1024</v>
      </c>
      <c r="I2959" s="78" t="s">
        <v>2183</v>
      </c>
      <c r="J2959" s="78" t="s">
        <v>2184</v>
      </c>
      <c r="K2959" s="78" t="s">
        <v>2185</v>
      </c>
      <c r="L2959" s="78" t="s">
        <v>1791</v>
      </c>
      <c r="M2959" s="78" t="s">
        <v>1791</v>
      </c>
      <c r="N2959" s="78" t="s">
        <v>1791</v>
      </c>
      <c r="O2959" s="78" t="s">
        <v>3152</v>
      </c>
      <c r="P2959" s="82">
        <v>12</v>
      </c>
      <c r="Q2959" s="78" t="s">
        <v>1954</v>
      </c>
      <c r="R2959" s="82">
        <v>1</v>
      </c>
      <c r="S2959" s="82">
        <v>1</v>
      </c>
      <c r="T2959" s="82">
        <v>1</v>
      </c>
      <c r="U2959" s="82">
        <v>1</v>
      </c>
      <c r="V2959" s="82">
        <v>1</v>
      </c>
      <c r="W2959" s="82">
        <v>1</v>
      </c>
      <c r="X2959" s="82">
        <v>1</v>
      </c>
      <c r="Y2959" s="82">
        <v>1</v>
      </c>
      <c r="Z2959" s="82">
        <v>1</v>
      </c>
      <c r="AA2959" s="82">
        <v>1</v>
      </c>
      <c r="AB2959" s="82">
        <v>1</v>
      </c>
      <c r="AC2959" s="82">
        <v>1</v>
      </c>
      <c r="AD2959" s="85" t="str">
        <f>IF(A2959&lt;&gt;"",IF(D2959="DIRECCIÓN_DE_TRANSFERENCIAS","280 0031",VLOOKUP(C2959,NIVELES!$A$14:$B$105,2,0)),"")</f>
        <v>280 6000</v>
      </c>
      <c r="AE2959" s="86" t="s">
        <v>322</v>
      </c>
      <c r="AF2959" s="86" t="s">
        <v>542</v>
      </c>
      <c r="AG2959" s="79" t="str">
        <f>+IF(AF2959&lt;&gt;"",VLOOKUP(AF2959,NIVELES!$A$666:$B$673,2,0),"")</f>
        <v>SISTEMA_DE_PROTECCIÓN_ESPECIAL_EN_EL_CICLO_DE_VIDA</v>
      </c>
      <c r="AH2959" s="78" t="s">
        <v>321</v>
      </c>
      <c r="AI2959" s="79" t="str">
        <f>IF(AH2959&lt;&gt;"",VLOOKUP(CONCATENATE(AG2959,AH2959),NIVELES!$B$676:$C$745,2,0),"")</f>
        <v>Adopciones</v>
      </c>
      <c r="AJ2959" s="78" t="s">
        <v>517</v>
      </c>
      <c r="AK2959" s="79" t="str">
        <f>+IF(AJ2959&lt;&gt;"",VLOOKUP(AJ2959,NIVELES!$A$816:$B$892,2,0),"")</f>
        <v>NO APLICA</v>
      </c>
      <c r="AL2959" s="78" t="s">
        <v>554</v>
      </c>
      <c r="AM2959" s="78">
        <v>530303</v>
      </c>
      <c r="AN2959" s="79" t="str">
        <f>IF(AM2959&lt;&gt;"",+VLOOKUP(AM2959,NIVELES!$A$1652:$B$2466,2,0),"")</f>
        <v>Viáticos y Subsistencias en el Interior</v>
      </c>
      <c r="AO2959" s="87">
        <v>1000</v>
      </c>
      <c r="AP2959" s="88"/>
      <c r="AQ2959" s="88"/>
      <c r="AR2959" s="88">
        <v>90.91</v>
      </c>
      <c r="AS2959" s="88">
        <v>90.91</v>
      </c>
      <c r="AT2959" s="88">
        <v>90.91</v>
      </c>
      <c r="AU2959" s="88">
        <v>90.91</v>
      </c>
      <c r="AV2959" s="88">
        <v>90.91</v>
      </c>
      <c r="AW2959" s="88">
        <v>90.91</v>
      </c>
      <c r="AX2959" s="88">
        <v>90.91</v>
      </c>
      <c r="AY2959" s="88">
        <v>90.91</v>
      </c>
      <c r="AZ2959" s="88">
        <v>90.91</v>
      </c>
      <c r="BA2959" s="88">
        <v>181.81000000000017</v>
      </c>
      <c r="BB2959" s="89">
        <f t="shared" si="183"/>
        <v>1000</v>
      </c>
      <c r="BC2959" s="90" t="str">
        <f t="shared" si="182"/>
        <v>OK</v>
      </c>
      <c r="BD2959" s="91" t="str">
        <f t="shared" si="184"/>
        <v xml:space="preserve">                  </v>
      </c>
      <c r="BE2959" s="92">
        <f t="shared" si="185"/>
        <v>12</v>
      </c>
    </row>
    <row r="2960" spans="1:57" s="74" customFormat="1" ht="50.1" customHeight="1" x14ac:dyDescent="0.2">
      <c r="A2960" s="78" t="s">
        <v>55</v>
      </c>
      <c r="B2960" s="78" t="s">
        <v>63</v>
      </c>
      <c r="C2960" s="78" t="s">
        <v>749</v>
      </c>
      <c r="D2960" s="78" t="s">
        <v>607</v>
      </c>
      <c r="E2960" s="79" t="str">
        <f>+IF(C2960&lt;&gt;"",VLOOKUP(MID(C2960,18,5),NIVELES!$A$133:$B$213,2,0),"")</f>
        <v>AZUAY</v>
      </c>
      <c r="F2960" s="80" t="s">
        <v>83</v>
      </c>
      <c r="G2960" s="81" t="str">
        <f>+IF(F2960&lt;&gt;"",VLOOKUP(F2960,NIVELES!$A$246:$C$464,3,0),"")</f>
        <v xml:space="preserve"> </v>
      </c>
      <c r="H2960" s="82" t="s">
        <v>1024</v>
      </c>
      <c r="I2960" s="78" t="s">
        <v>2183</v>
      </c>
      <c r="J2960" s="78" t="s">
        <v>2184</v>
      </c>
      <c r="K2960" s="78" t="s">
        <v>2185</v>
      </c>
      <c r="L2960" s="78" t="s">
        <v>1791</v>
      </c>
      <c r="M2960" s="78" t="s">
        <v>1791</v>
      </c>
      <c r="N2960" s="78" t="s">
        <v>1791</v>
      </c>
      <c r="O2960" s="78" t="s">
        <v>3154</v>
      </c>
      <c r="P2960" s="82">
        <v>1</v>
      </c>
      <c r="Q2960" s="78" t="s">
        <v>1954</v>
      </c>
      <c r="R2960" s="82"/>
      <c r="S2960" s="82"/>
      <c r="T2960" s="82"/>
      <c r="U2960" s="82"/>
      <c r="V2960" s="82"/>
      <c r="W2960" s="82">
        <v>1</v>
      </c>
      <c r="X2960" s="82"/>
      <c r="Y2960" s="82"/>
      <c r="Z2960" s="82"/>
      <c r="AA2960" s="82"/>
      <c r="AB2960" s="82"/>
      <c r="AC2960" s="82"/>
      <c r="AD2960" s="85" t="str">
        <f>IF(A2960&lt;&gt;"",IF(D2960="DIRECCIÓN_DE_TRANSFERENCIAS","280 0031",VLOOKUP(C2960,NIVELES!$A$14:$B$105,2,0)),"")</f>
        <v>280 6000</v>
      </c>
      <c r="AE2960" s="86" t="s">
        <v>322</v>
      </c>
      <c r="AF2960" s="86" t="s">
        <v>542</v>
      </c>
      <c r="AG2960" s="79" t="str">
        <f>+IF(AF2960&lt;&gt;"",VLOOKUP(AF2960,NIVELES!$A$666:$B$673,2,0),"")</f>
        <v>SISTEMA_DE_PROTECCIÓN_ESPECIAL_EN_EL_CICLO_DE_VIDA</v>
      </c>
      <c r="AH2960" s="78" t="s">
        <v>321</v>
      </c>
      <c r="AI2960" s="79" t="str">
        <f>IF(AH2960&lt;&gt;"",VLOOKUP(CONCATENATE(AG2960,AH2960),NIVELES!$B$676:$C$745,2,0),"")</f>
        <v>Adopciones</v>
      </c>
      <c r="AJ2960" s="78" t="s">
        <v>517</v>
      </c>
      <c r="AK2960" s="79" t="str">
        <f>+IF(AJ2960&lt;&gt;"",VLOOKUP(AJ2960,NIVELES!$A$816:$B$892,2,0),"")</f>
        <v>NO APLICA</v>
      </c>
      <c r="AL2960" s="78" t="s">
        <v>554</v>
      </c>
      <c r="AM2960" s="78">
        <v>530249</v>
      </c>
      <c r="AN2960" s="79" t="str">
        <f>IF(AM2960&lt;&gt;"",+VLOOKUP(AM2960,NIVELES!$A$1652:$B$2466,2,0),"")</f>
        <v>Eventos Públicos Promocionales</v>
      </c>
      <c r="AO2960" s="87">
        <v>1000</v>
      </c>
      <c r="AP2960" s="88"/>
      <c r="AQ2960" s="88"/>
      <c r="AR2960" s="88">
        <v>0</v>
      </c>
      <c r="AS2960" s="88">
        <v>0</v>
      </c>
      <c r="AT2960" s="88">
        <v>0</v>
      </c>
      <c r="AU2960" s="88">
        <v>1000</v>
      </c>
      <c r="AV2960" s="88">
        <v>0</v>
      </c>
      <c r="AW2960" s="88">
        <v>0</v>
      </c>
      <c r="AX2960" s="88">
        <v>0</v>
      </c>
      <c r="AY2960" s="88">
        <v>0</v>
      </c>
      <c r="AZ2960" s="88">
        <v>0</v>
      </c>
      <c r="BA2960" s="88">
        <v>0</v>
      </c>
      <c r="BB2960" s="89">
        <f t="shared" si="183"/>
        <v>1000</v>
      </c>
      <c r="BC2960" s="90" t="str">
        <f t="shared" si="182"/>
        <v>OK</v>
      </c>
      <c r="BD2960" s="91" t="str">
        <f t="shared" si="184"/>
        <v xml:space="preserve">                  </v>
      </c>
      <c r="BE2960" s="92">
        <f t="shared" si="185"/>
        <v>1</v>
      </c>
    </row>
    <row r="2961" spans="1:57" s="74" customFormat="1" ht="50.1" customHeight="1" x14ac:dyDescent="0.2">
      <c r="A2961" s="78" t="s">
        <v>55</v>
      </c>
      <c r="B2961" s="78" t="s">
        <v>63</v>
      </c>
      <c r="C2961" s="78" t="s">
        <v>749</v>
      </c>
      <c r="D2961" s="78" t="s">
        <v>607</v>
      </c>
      <c r="E2961" s="79" t="str">
        <f>+IF(C2961&lt;&gt;"",VLOOKUP(MID(C2961,18,5),NIVELES!$A$133:$B$213,2,0),"")</f>
        <v>AZUAY</v>
      </c>
      <c r="F2961" s="80" t="s">
        <v>83</v>
      </c>
      <c r="G2961" s="81" t="str">
        <f>+IF(F2961&lt;&gt;"",VLOOKUP(F2961,NIVELES!$A$246:$C$464,3,0),"")</f>
        <v xml:space="preserve"> </v>
      </c>
      <c r="H2961" s="82" t="s">
        <v>1024</v>
      </c>
      <c r="I2961" s="78" t="s">
        <v>2183</v>
      </c>
      <c r="J2961" s="78" t="s">
        <v>2184</v>
      </c>
      <c r="K2961" s="78" t="s">
        <v>2185</v>
      </c>
      <c r="L2961" s="78" t="s">
        <v>1791</v>
      </c>
      <c r="M2961" s="78" t="s">
        <v>1791</v>
      </c>
      <c r="N2961" s="78" t="s">
        <v>1791</v>
      </c>
      <c r="O2961" s="78" t="s">
        <v>2635</v>
      </c>
      <c r="P2961" s="82">
        <v>1</v>
      </c>
      <c r="Q2961" s="78" t="s">
        <v>3153</v>
      </c>
      <c r="R2961" s="82"/>
      <c r="S2961" s="82"/>
      <c r="T2961" s="82"/>
      <c r="U2961" s="82">
        <v>1</v>
      </c>
      <c r="V2961" s="82"/>
      <c r="W2961" s="82"/>
      <c r="X2961" s="82"/>
      <c r="Y2961" s="82"/>
      <c r="Z2961" s="82"/>
      <c r="AA2961" s="82"/>
      <c r="AB2961" s="82"/>
      <c r="AC2961" s="82"/>
      <c r="AD2961" s="85" t="str">
        <f>IF(A2961&lt;&gt;"",IF(D2961="DIRECCIÓN_DE_TRANSFERENCIAS","280 0031",VLOOKUP(C2961,NIVELES!$A$14:$B$105,2,0)),"")</f>
        <v>280 6000</v>
      </c>
      <c r="AE2961" s="86" t="s">
        <v>322</v>
      </c>
      <c r="AF2961" s="86" t="s">
        <v>542</v>
      </c>
      <c r="AG2961" s="79" t="str">
        <f>+IF(AF2961&lt;&gt;"",VLOOKUP(AF2961,NIVELES!$A$666:$B$673,2,0),"")</f>
        <v>SISTEMA_DE_PROTECCIÓN_ESPECIAL_EN_EL_CICLO_DE_VIDA</v>
      </c>
      <c r="AH2961" s="78" t="s">
        <v>321</v>
      </c>
      <c r="AI2961" s="79" t="str">
        <f>IF(AH2961&lt;&gt;"",VLOOKUP(CONCATENATE(AG2961,AH2961),NIVELES!$B$676:$C$745,2,0),"")</f>
        <v>Adopciones</v>
      </c>
      <c r="AJ2961" s="78" t="s">
        <v>517</v>
      </c>
      <c r="AK2961" s="79" t="str">
        <f>+IF(AJ2961&lt;&gt;"",VLOOKUP(AJ2961,NIVELES!$A$816:$B$892,2,0),"")</f>
        <v>NO APLICA</v>
      </c>
      <c r="AL2961" s="78" t="s">
        <v>554</v>
      </c>
      <c r="AM2961" s="78">
        <v>530812</v>
      </c>
      <c r="AN2961" s="79" t="str">
        <f>IF(AM2961&lt;&gt;"",+VLOOKUP(AM2961,NIVELES!$A$1652:$B$2466,2,0),"")</f>
        <v>Materiales Didácticos</v>
      </c>
      <c r="AO2961" s="87">
        <v>300.01</v>
      </c>
      <c r="AP2961" s="88"/>
      <c r="AQ2961" s="88"/>
      <c r="AR2961" s="88">
        <v>0</v>
      </c>
      <c r="AS2961" s="88">
        <v>300.01</v>
      </c>
      <c r="AT2961" s="88">
        <v>0</v>
      </c>
      <c r="AU2961" s="88">
        <v>0</v>
      </c>
      <c r="AV2961" s="88">
        <v>0</v>
      </c>
      <c r="AW2961" s="88">
        <v>0</v>
      </c>
      <c r="AX2961" s="88">
        <v>0</v>
      </c>
      <c r="AY2961" s="88">
        <v>0</v>
      </c>
      <c r="AZ2961" s="88">
        <v>0</v>
      </c>
      <c r="BA2961" s="88">
        <v>0</v>
      </c>
      <c r="BB2961" s="89">
        <f t="shared" si="183"/>
        <v>300.01</v>
      </c>
      <c r="BC2961" s="90" t="str">
        <f t="shared" si="182"/>
        <v>OK</v>
      </c>
      <c r="BD2961" s="91" t="str">
        <f t="shared" si="184"/>
        <v xml:space="preserve">                  </v>
      </c>
      <c r="BE2961" s="92">
        <f t="shared" si="185"/>
        <v>1</v>
      </c>
    </row>
    <row r="2962" spans="1:57" s="74" customFormat="1" ht="50.1" customHeight="1" x14ac:dyDescent="0.2">
      <c r="A2962" s="78" t="s">
        <v>55</v>
      </c>
      <c r="B2962" s="78" t="s">
        <v>63</v>
      </c>
      <c r="C2962" s="78" t="s">
        <v>749</v>
      </c>
      <c r="D2962" s="78" t="s">
        <v>575</v>
      </c>
      <c r="E2962" s="79" t="str">
        <f>+IF(C2962&lt;&gt;"",VLOOKUP(MID(C2962,18,5),NIVELES!$A$133:$B$213,2,0),"")</f>
        <v>AZUAY</v>
      </c>
      <c r="F2962" s="80" t="s">
        <v>83</v>
      </c>
      <c r="G2962" s="81" t="str">
        <f>+IF(F2962&lt;&gt;"",VLOOKUP(F2962,NIVELES!$A$246:$C$464,3,0),"")</f>
        <v xml:space="preserve"> </v>
      </c>
      <c r="H2962" s="82" t="s">
        <v>1023</v>
      </c>
      <c r="I2962" s="78" t="s">
        <v>2164</v>
      </c>
      <c r="J2962" s="78" t="s">
        <v>2165</v>
      </c>
      <c r="K2962" s="78" t="s">
        <v>2166</v>
      </c>
      <c r="L2962" s="78" t="s">
        <v>1791</v>
      </c>
      <c r="M2962" s="78" t="s">
        <v>1791</v>
      </c>
      <c r="N2962" s="78" t="s">
        <v>1791</v>
      </c>
      <c r="O2962" s="78" t="s">
        <v>3155</v>
      </c>
      <c r="P2962" s="82">
        <v>12</v>
      </c>
      <c r="Q2962" s="78" t="s">
        <v>3156</v>
      </c>
      <c r="R2962" s="82">
        <v>1</v>
      </c>
      <c r="S2962" s="82">
        <v>1</v>
      </c>
      <c r="T2962" s="82">
        <v>1</v>
      </c>
      <c r="U2962" s="82">
        <v>1</v>
      </c>
      <c r="V2962" s="82">
        <v>1</v>
      </c>
      <c r="W2962" s="82">
        <v>1</v>
      </c>
      <c r="X2962" s="82">
        <v>1</v>
      </c>
      <c r="Y2962" s="82">
        <v>1</v>
      </c>
      <c r="Z2962" s="82">
        <v>1</v>
      </c>
      <c r="AA2962" s="82">
        <v>1</v>
      </c>
      <c r="AB2962" s="82">
        <v>1</v>
      </c>
      <c r="AC2962" s="82">
        <v>1</v>
      </c>
      <c r="AD2962" s="85" t="str">
        <f>IF(A2962&lt;&gt;"",IF(D2962="DIRECCIÓN_DE_TRANSFERENCIAS","280 0031",VLOOKUP(C2962,NIVELES!$A$14:$B$105,2,0)),"")</f>
        <v>280 6000</v>
      </c>
      <c r="AE2962" s="86" t="s">
        <v>322</v>
      </c>
      <c r="AF2962" s="86" t="s">
        <v>369</v>
      </c>
      <c r="AG2962" s="79" t="str">
        <f>+IF(AF2962&lt;&gt;"",VLOOKUP(AF2962,NIVELES!$A$666:$B$673,2,0),"")</f>
        <v>ADMINISTRACIÓN_CENTRAL</v>
      </c>
      <c r="AH2962" s="78" t="s">
        <v>322</v>
      </c>
      <c r="AI2962" s="79" t="str">
        <f>IF(AH2962&lt;&gt;"",VLOOKUP(CONCATENATE(AG2962,AH2962),NIVELES!$B$676:$C$745,2,0),"")</f>
        <v>Administración De La Gestión Administrativa Financiera</v>
      </c>
      <c r="AJ2962" s="78" t="s">
        <v>517</v>
      </c>
      <c r="AK2962" s="79" t="str">
        <f>+IF(AJ2962&lt;&gt;"",VLOOKUP(AJ2962,NIVELES!$A$816:$B$892,2,0),"")</f>
        <v>NO APLICA</v>
      </c>
      <c r="AL2962" s="78" t="s">
        <v>553</v>
      </c>
      <c r="AM2962" s="78">
        <v>510105</v>
      </c>
      <c r="AN2962" s="79" t="str">
        <f>IF(AM2962&lt;&gt;"",+VLOOKUP(AM2962,NIVELES!$A$1652:$B$2466,2,0),"")</f>
        <v>Remuneraciones Unificadas</v>
      </c>
      <c r="AO2962" s="87">
        <v>288228</v>
      </c>
      <c r="AP2962" s="88">
        <v>19930</v>
      </c>
      <c r="AQ2962" s="88">
        <v>22527</v>
      </c>
      <c r="AR2962" s="88">
        <v>24156</v>
      </c>
      <c r="AS2962" s="88">
        <v>24156</v>
      </c>
      <c r="AT2962" s="88">
        <v>24156</v>
      </c>
      <c r="AU2962" s="88">
        <v>24156</v>
      </c>
      <c r="AV2962" s="88">
        <v>24156</v>
      </c>
      <c r="AW2962" s="88">
        <v>24156</v>
      </c>
      <c r="AX2962" s="88">
        <v>24156</v>
      </c>
      <c r="AY2962" s="88">
        <v>24156</v>
      </c>
      <c r="AZ2962" s="88">
        <v>24156</v>
      </c>
      <c r="BA2962" s="88">
        <v>28367</v>
      </c>
      <c r="BB2962" s="89">
        <f t="shared" si="183"/>
        <v>288228</v>
      </c>
      <c r="BC2962" s="90" t="str">
        <f t="shared" si="182"/>
        <v>OK</v>
      </c>
      <c r="BD2962" s="91" t="str">
        <f t="shared" si="184"/>
        <v xml:space="preserve">                  </v>
      </c>
      <c r="BE2962" s="92">
        <f t="shared" si="185"/>
        <v>12</v>
      </c>
    </row>
    <row r="2963" spans="1:57" s="74" customFormat="1" ht="50.1" customHeight="1" x14ac:dyDescent="0.2">
      <c r="A2963" s="78" t="s">
        <v>55</v>
      </c>
      <c r="B2963" s="78" t="s">
        <v>63</v>
      </c>
      <c r="C2963" s="78" t="s">
        <v>749</v>
      </c>
      <c r="D2963" s="78" t="s">
        <v>575</v>
      </c>
      <c r="E2963" s="79" t="str">
        <f>+IF(C2963&lt;&gt;"",VLOOKUP(MID(C2963,18,5),NIVELES!$A$133:$B$213,2,0),"")</f>
        <v>AZUAY</v>
      </c>
      <c r="F2963" s="80" t="s">
        <v>83</v>
      </c>
      <c r="G2963" s="81" t="str">
        <f>+IF(F2963&lt;&gt;"",VLOOKUP(F2963,NIVELES!$A$246:$C$464,3,0),"")</f>
        <v xml:space="preserve"> </v>
      </c>
      <c r="H2963" s="82" t="s">
        <v>1023</v>
      </c>
      <c r="I2963" s="78" t="s">
        <v>2164</v>
      </c>
      <c r="J2963" s="78" t="s">
        <v>2165</v>
      </c>
      <c r="K2963" s="78" t="s">
        <v>2166</v>
      </c>
      <c r="L2963" s="78" t="s">
        <v>1791</v>
      </c>
      <c r="M2963" s="78" t="s">
        <v>1791</v>
      </c>
      <c r="N2963" s="78" t="s">
        <v>1791</v>
      </c>
      <c r="O2963" s="78" t="s">
        <v>3155</v>
      </c>
      <c r="P2963" s="82">
        <v>12</v>
      </c>
      <c r="Q2963" s="78" t="s">
        <v>3156</v>
      </c>
      <c r="R2963" s="82">
        <v>1</v>
      </c>
      <c r="S2963" s="82">
        <v>1</v>
      </c>
      <c r="T2963" s="82">
        <v>1</v>
      </c>
      <c r="U2963" s="82">
        <v>1</v>
      </c>
      <c r="V2963" s="82">
        <v>1</v>
      </c>
      <c r="W2963" s="82">
        <v>1</v>
      </c>
      <c r="X2963" s="82">
        <v>1</v>
      </c>
      <c r="Y2963" s="82">
        <v>1</v>
      </c>
      <c r="Z2963" s="82">
        <v>1</v>
      </c>
      <c r="AA2963" s="82">
        <v>1</v>
      </c>
      <c r="AB2963" s="82">
        <v>1</v>
      </c>
      <c r="AC2963" s="82">
        <v>1</v>
      </c>
      <c r="AD2963" s="85" t="str">
        <f>IF(A2963&lt;&gt;"",IF(D2963="DIRECCIÓN_DE_TRANSFERENCIAS","280 0031",VLOOKUP(C2963,NIVELES!$A$14:$B$105,2,0)),"")</f>
        <v>280 6000</v>
      </c>
      <c r="AE2963" s="86" t="s">
        <v>322</v>
      </c>
      <c r="AF2963" s="86" t="s">
        <v>369</v>
      </c>
      <c r="AG2963" s="79" t="str">
        <f>+IF(AF2963&lt;&gt;"",VLOOKUP(AF2963,NIVELES!$A$666:$B$673,2,0),"")</f>
        <v>ADMINISTRACIÓN_CENTRAL</v>
      </c>
      <c r="AH2963" s="78" t="s">
        <v>322</v>
      </c>
      <c r="AI2963" s="79" t="str">
        <f>IF(AH2963&lt;&gt;"",VLOOKUP(CONCATENATE(AG2963,AH2963),NIVELES!$B$676:$C$745,2,0),"")</f>
        <v>Administración De La Gestión Administrativa Financiera</v>
      </c>
      <c r="AJ2963" s="78" t="s">
        <v>517</v>
      </c>
      <c r="AK2963" s="79" t="str">
        <f>+IF(AJ2963&lt;&gt;"",VLOOKUP(AJ2963,NIVELES!$A$816:$B$892,2,0),"")</f>
        <v>NO APLICA</v>
      </c>
      <c r="AL2963" s="78" t="s">
        <v>553</v>
      </c>
      <c r="AM2963" s="78">
        <v>510106</v>
      </c>
      <c r="AN2963" s="79" t="str">
        <f>IF(AM2963&lt;&gt;"",+VLOOKUP(AM2963,NIVELES!$A$1652:$B$2466,2,0),"")</f>
        <v>Salarios Unificados</v>
      </c>
      <c r="AO2963" s="87">
        <v>49644</v>
      </c>
      <c r="AP2963" s="88">
        <v>4137</v>
      </c>
      <c r="AQ2963" s="88">
        <v>4137</v>
      </c>
      <c r="AR2963" s="88">
        <v>4137</v>
      </c>
      <c r="AS2963" s="88">
        <v>4137</v>
      </c>
      <c r="AT2963" s="88">
        <v>4137</v>
      </c>
      <c r="AU2963" s="88">
        <v>4137</v>
      </c>
      <c r="AV2963" s="88">
        <v>4137</v>
      </c>
      <c r="AW2963" s="88">
        <v>4137</v>
      </c>
      <c r="AX2963" s="88">
        <v>4137</v>
      </c>
      <c r="AY2963" s="88">
        <v>4137</v>
      </c>
      <c r="AZ2963" s="88">
        <v>4137</v>
      </c>
      <c r="BA2963" s="88">
        <v>4137</v>
      </c>
      <c r="BB2963" s="89">
        <f t="shared" si="183"/>
        <v>49644</v>
      </c>
      <c r="BC2963" s="90" t="str">
        <f t="shared" si="182"/>
        <v>OK</v>
      </c>
      <c r="BD2963" s="91" t="str">
        <f t="shared" si="184"/>
        <v xml:space="preserve">                  </v>
      </c>
      <c r="BE2963" s="92">
        <f t="shared" si="185"/>
        <v>12</v>
      </c>
    </row>
    <row r="2964" spans="1:57" s="74" customFormat="1" ht="50.1" customHeight="1" x14ac:dyDescent="0.2">
      <c r="A2964" s="78" t="s">
        <v>55</v>
      </c>
      <c r="B2964" s="78" t="s">
        <v>63</v>
      </c>
      <c r="C2964" s="78" t="s">
        <v>749</v>
      </c>
      <c r="D2964" s="78" t="s">
        <v>575</v>
      </c>
      <c r="E2964" s="79" t="str">
        <f>+IF(C2964&lt;&gt;"",VLOOKUP(MID(C2964,18,5),NIVELES!$A$133:$B$213,2,0),"")</f>
        <v>AZUAY</v>
      </c>
      <c r="F2964" s="80" t="s">
        <v>83</v>
      </c>
      <c r="G2964" s="81" t="str">
        <f>+IF(F2964&lt;&gt;"",VLOOKUP(F2964,NIVELES!$A$246:$C$464,3,0),"")</f>
        <v xml:space="preserve"> </v>
      </c>
      <c r="H2964" s="82" t="s">
        <v>1023</v>
      </c>
      <c r="I2964" s="78" t="s">
        <v>2164</v>
      </c>
      <c r="J2964" s="78" t="s">
        <v>2165</v>
      </c>
      <c r="K2964" s="78" t="s">
        <v>2166</v>
      </c>
      <c r="L2964" s="78" t="s">
        <v>1791</v>
      </c>
      <c r="M2964" s="78" t="s">
        <v>1791</v>
      </c>
      <c r="N2964" s="78" t="s">
        <v>1791</v>
      </c>
      <c r="O2964" s="78" t="s">
        <v>3155</v>
      </c>
      <c r="P2964" s="82">
        <v>12</v>
      </c>
      <c r="Q2964" s="78" t="s">
        <v>3156</v>
      </c>
      <c r="R2964" s="82">
        <v>1</v>
      </c>
      <c r="S2964" s="82">
        <v>1</v>
      </c>
      <c r="T2964" s="82">
        <v>1</v>
      </c>
      <c r="U2964" s="82">
        <v>1</v>
      </c>
      <c r="V2964" s="82">
        <v>1</v>
      </c>
      <c r="W2964" s="82">
        <v>1</v>
      </c>
      <c r="X2964" s="82">
        <v>1</v>
      </c>
      <c r="Y2964" s="82">
        <v>1</v>
      </c>
      <c r="Z2964" s="82">
        <v>1</v>
      </c>
      <c r="AA2964" s="82">
        <v>1</v>
      </c>
      <c r="AB2964" s="82">
        <v>1</v>
      </c>
      <c r="AC2964" s="82">
        <v>1</v>
      </c>
      <c r="AD2964" s="85" t="str">
        <f>IF(A2964&lt;&gt;"",IF(D2964="DIRECCIÓN_DE_TRANSFERENCIAS","280 0031",VLOOKUP(C2964,NIVELES!$A$14:$B$105,2,0)),"")</f>
        <v>280 6000</v>
      </c>
      <c r="AE2964" s="86" t="s">
        <v>322</v>
      </c>
      <c r="AF2964" s="86" t="s">
        <v>369</v>
      </c>
      <c r="AG2964" s="79" t="str">
        <f>+IF(AF2964&lt;&gt;"",VLOOKUP(AF2964,NIVELES!$A$666:$B$673,2,0),"")</f>
        <v>ADMINISTRACIÓN_CENTRAL</v>
      </c>
      <c r="AH2964" s="78" t="s">
        <v>322</v>
      </c>
      <c r="AI2964" s="79" t="str">
        <f>IF(AH2964&lt;&gt;"",VLOOKUP(CONCATENATE(AG2964,AH2964),NIVELES!$B$676:$C$745,2,0),"")</f>
        <v>Administración De La Gestión Administrativa Financiera</v>
      </c>
      <c r="AJ2964" s="78" t="s">
        <v>517</v>
      </c>
      <c r="AK2964" s="79" t="str">
        <f>+IF(AJ2964&lt;&gt;"",VLOOKUP(AJ2964,NIVELES!$A$816:$B$892,2,0),"")</f>
        <v>NO APLICA</v>
      </c>
      <c r="AL2964" s="78" t="s">
        <v>553</v>
      </c>
      <c r="AM2964" s="78">
        <v>510203</v>
      </c>
      <c r="AN2964" s="79" t="str">
        <f>IF(AM2964&lt;&gt;"",+VLOOKUP(AM2964,NIVELES!$A$1652:$B$2466,2,0),"")</f>
        <v>Decimotercer Sueldo</v>
      </c>
      <c r="AO2964" s="87">
        <v>43407.42</v>
      </c>
      <c r="AP2964" s="88"/>
      <c r="AQ2964" s="88">
        <v>1428.19</v>
      </c>
      <c r="AR2964" s="88">
        <v>0</v>
      </c>
      <c r="AS2964" s="88">
        <v>0</v>
      </c>
      <c r="AT2964" s="88">
        <v>0</v>
      </c>
      <c r="AU2964" s="88">
        <v>0</v>
      </c>
      <c r="AV2964" s="88">
        <v>0</v>
      </c>
      <c r="AW2964" s="88">
        <v>0</v>
      </c>
      <c r="AX2964" s="88">
        <v>0</v>
      </c>
      <c r="AY2964" s="88">
        <v>0</v>
      </c>
      <c r="AZ2964" s="88">
        <v>0</v>
      </c>
      <c r="BA2964" s="88">
        <v>41979.229999999996</v>
      </c>
      <c r="BB2964" s="89">
        <f t="shared" si="183"/>
        <v>43407.42</v>
      </c>
      <c r="BC2964" s="90" t="str">
        <f t="shared" si="182"/>
        <v>OK</v>
      </c>
      <c r="BD2964" s="91" t="str">
        <f t="shared" si="184"/>
        <v xml:space="preserve">                  </v>
      </c>
      <c r="BE2964" s="92">
        <f t="shared" si="185"/>
        <v>12</v>
      </c>
    </row>
    <row r="2965" spans="1:57" s="74" customFormat="1" ht="50.1" customHeight="1" x14ac:dyDescent="0.2">
      <c r="A2965" s="78" t="s">
        <v>55</v>
      </c>
      <c r="B2965" s="78" t="s">
        <v>63</v>
      </c>
      <c r="C2965" s="78" t="s">
        <v>749</v>
      </c>
      <c r="D2965" s="78" t="s">
        <v>575</v>
      </c>
      <c r="E2965" s="79" t="str">
        <f>+IF(C2965&lt;&gt;"",VLOOKUP(MID(C2965,18,5),NIVELES!$A$133:$B$213,2,0),"")</f>
        <v>AZUAY</v>
      </c>
      <c r="F2965" s="80" t="s">
        <v>83</v>
      </c>
      <c r="G2965" s="81" t="str">
        <f>+IF(F2965&lt;&gt;"",VLOOKUP(F2965,NIVELES!$A$246:$C$464,3,0),"")</f>
        <v xml:space="preserve"> </v>
      </c>
      <c r="H2965" s="82" t="s">
        <v>1023</v>
      </c>
      <c r="I2965" s="78" t="s">
        <v>2164</v>
      </c>
      <c r="J2965" s="78" t="s">
        <v>2165</v>
      </c>
      <c r="K2965" s="78" t="s">
        <v>2166</v>
      </c>
      <c r="L2965" s="78" t="s">
        <v>1791</v>
      </c>
      <c r="M2965" s="78" t="s">
        <v>1791</v>
      </c>
      <c r="N2965" s="78" t="s">
        <v>1791</v>
      </c>
      <c r="O2965" s="78" t="s">
        <v>3155</v>
      </c>
      <c r="P2965" s="82">
        <v>12</v>
      </c>
      <c r="Q2965" s="78" t="s">
        <v>3156</v>
      </c>
      <c r="R2965" s="82">
        <v>1</v>
      </c>
      <c r="S2965" s="82">
        <v>1</v>
      </c>
      <c r="T2965" s="82">
        <v>1</v>
      </c>
      <c r="U2965" s="82">
        <v>1</v>
      </c>
      <c r="V2965" s="82">
        <v>1</v>
      </c>
      <c r="W2965" s="82">
        <v>1</v>
      </c>
      <c r="X2965" s="82">
        <v>1</v>
      </c>
      <c r="Y2965" s="82">
        <v>1</v>
      </c>
      <c r="Z2965" s="82">
        <v>1</v>
      </c>
      <c r="AA2965" s="82">
        <v>1</v>
      </c>
      <c r="AB2965" s="82">
        <v>1</v>
      </c>
      <c r="AC2965" s="82">
        <v>1</v>
      </c>
      <c r="AD2965" s="85" t="str">
        <f>IF(A2965&lt;&gt;"",IF(D2965="DIRECCIÓN_DE_TRANSFERENCIAS","280 0031",VLOOKUP(C2965,NIVELES!$A$14:$B$105,2,0)),"")</f>
        <v>280 6000</v>
      </c>
      <c r="AE2965" s="86" t="s">
        <v>322</v>
      </c>
      <c r="AF2965" s="86" t="s">
        <v>369</v>
      </c>
      <c r="AG2965" s="79" t="str">
        <f>+IF(AF2965&lt;&gt;"",VLOOKUP(AF2965,NIVELES!$A$666:$B$673,2,0),"")</f>
        <v>ADMINISTRACIÓN_CENTRAL</v>
      </c>
      <c r="AH2965" s="78" t="s">
        <v>322</v>
      </c>
      <c r="AI2965" s="79" t="str">
        <f>IF(AH2965&lt;&gt;"",VLOOKUP(CONCATENATE(AG2965,AH2965),NIVELES!$B$676:$C$745,2,0),"")</f>
        <v>Administración De La Gestión Administrativa Financiera</v>
      </c>
      <c r="AJ2965" s="78" t="s">
        <v>517</v>
      </c>
      <c r="AK2965" s="79" t="str">
        <f>+IF(AJ2965&lt;&gt;"",VLOOKUP(AJ2965,NIVELES!$A$816:$B$892,2,0),"")</f>
        <v>NO APLICA</v>
      </c>
      <c r="AL2965" s="78" t="s">
        <v>553</v>
      </c>
      <c r="AM2965" s="78">
        <v>510204</v>
      </c>
      <c r="AN2965" s="79" t="str">
        <f>IF(AM2965&lt;&gt;"",+VLOOKUP(AM2965,NIVELES!$A$1652:$B$2466,2,0),"")</f>
        <v>Decimocuarto Sueldo</v>
      </c>
      <c r="AO2965" s="87">
        <v>15530.17</v>
      </c>
      <c r="AP2965" s="88"/>
      <c r="AQ2965" s="88">
        <v>492.45</v>
      </c>
      <c r="AR2965" s="88">
        <v>197</v>
      </c>
      <c r="AS2965" s="88">
        <v>197</v>
      </c>
      <c r="AT2965" s="88">
        <v>197</v>
      </c>
      <c r="AU2965" s="88">
        <v>197</v>
      </c>
      <c r="AV2965" s="88">
        <v>197</v>
      </c>
      <c r="AW2965" s="88">
        <v>13363.17</v>
      </c>
      <c r="AX2965" s="88">
        <v>197</v>
      </c>
      <c r="AY2965" s="88">
        <v>197</v>
      </c>
      <c r="AZ2965" s="88">
        <v>197</v>
      </c>
      <c r="BA2965" s="88">
        <v>98.549999999999272</v>
      </c>
      <c r="BB2965" s="89">
        <f t="shared" si="183"/>
        <v>15530.17</v>
      </c>
      <c r="BC2965" s="90" t="str">
        <f t="shared" si="182"/>
        <v>OK</v>
      </c>
      <c r="BD2965" s="91" t="str">
        <f t="shared" si="184"/>
        <v xml:space="preserve">                  </v>
      </c>
      <c r="BE2965" s="92">
        <f t="shared" si="185"/>
        <v>12</v>
      </c>
    </row>
    <row r="2966" spans="1:57" s="74" customFormat="1" ht="50.1" customHeight="1" x14ac:dyDescent="0.2">
      <c r="A2966" s="78" t="s">
        <v>55</v>
      </c>
      <c r="B2966" s="78" t="s">
        <v>63</v>
      </c>
      <c r="C2966" s="78" t="s">
        <v>749</v>
      </c>
      <c r="D2966" s="78" t="s">
        <v>575</v>
      </c>
      <c r="E2966" s="79" t="str">
        <f>+IF(C2966&lt;&gt;"",VLOOKUP(MID(C2966,18,5),NIVELES!$A$133:$B$213,2,0),"")</f>
        <v>AZUAY</v>
      </c>
      <c r="F2966" s="80" t="s">
        <v>83</v>
      </c>
      <c r="G2966" s="81" t="str">
        <f>+IF(F2966&lt;&gt;"",VLOOKUP(F2966,NIVELES!$A$246:$C$464,3,0),"")</f>
        <v xml:space="preserve"> </v>
      </c>
      <c r="H2966" s="82" t="s">
        <v>1023</v>
      </c>
      <c r="I2966" s="78" t="s">
        <v>2164</v>
      </c>
      <c r="J2966" s="78" t="s">
        <v>2165</v>
      </c>
      <c r="K2966" s="78" t="s">
        <v>2166</v>
      </c>
      <c r="L2966" s="78" t="s">
        <v>1791</v>
      </c>
      <c r="M2966" s="78" t="s">
        <v>1791</v>
      </c>
      <c r="N2966" s="78" t="s">
        <v>1791</v>
      </c>
      <c r="O2966" s="78" t="s">
        <v>3155</v>
      </c>
      <c r="P2966" s="82">
        <v>12</v>
      </c>
      <c r="Q2966" s="78" t="s">
        <v>3156</v>
      </c>
      <c r="R2966" s="82">
        <v>1</v>
      </c>
      <c r="S2966" s="82">
        <v>1</v>
      </c>
      <c r="T2966" s="82">
        <v>1</v>
      </c>
      <c r="U2966" s="82">
        <v>1</v>
      </c>
      <c r="V2966" s="82">
        <v>1</v>
      </c>
      <c r="W2966" s="82">
        <v>1</v>
      </c>
      <c r="X2966" s="82">
        <v>1</v>
      </c>
      <c r="Y2966" s="82">
        <v>1</v>
      </c>
      <c r="Z2966" s="82">
        <v>1</v>
      </c>
      <c r="AA2966" s="82">
        <v>1</v>
      </c>
      <c r="AB2966" s="82">
        <v>1</v>
      </c>
      <c r="AC2966" s="82">
        <v>1</v>
      </c>
      <c r="AD2966" s="85" t="str">
        <f>IF(A2966&lt;&gt;"",IF(D2966="DIRECCIÓN_DE_TRANSFERENCIAS","280 0031",VLOOKUP(C2966,NIVELES!$A$14:$B$105,2,0)),"")</f>
        <v>280 6000</v>
      </c>
      <c r="AE2966" s="86" t="s">
        <v>322</v>
      </c>
      <c r="AF2966" s="86" t="s">
        <v>369</v>
      </c>
      <c r="AG2966" s="79" t="str">
        <f>+IF(AF2966&lt;&gt;"",VLOOKUP(AF2966,NIVELES!$A$666:$B$673,2,0),"")</f>
        <v>ADMINISTRACIÓN_CENTRAL</v>
      </c>
      <c r="AH2966" s="78" t="s">
        <v>322</v>
      </c>
      <c r="AI2966" s="79" t="str">
        <f>IF(AH2966&lt;&gt;"",VLOOKUP(CONCATENATE(AG2966,AH2966),NIVELES!$B$676:$C$745,2,0),"")</f>
        <v>Administración De La Gestión Administrativa Financiera</v>
      </c>
      <c r="AJ2966" s="78" t="s">
        <v>517</v>
      </c>
      <c r="AK2966" s="79" t="str">
        <f>+IF(AJ2966&lt;&gt;"",VLOOKUP(AJ2966,NIVELES!$A$816:$B$892,2,0),"")</f>
        <v>NO APLICA</v>
      </c>
      <c r="AL2966" s="78" t="s">
        <v>553</v>
      </c>
      <c r="AM2966" s="78">
        <v>510304</v>
      </c>
      <c r="AN2966" s="79" t="str">
        <f>IF(AM2966&lt;&gt;"",+VLOOKUP(AM2966,NIVELES!$A$1652:$B$2466,2,0),"")</f>
        <v>Compensación por Transporte</v>
      </c>
      <c r="AO2966" s="87">
        <v>840</v>
      </c>
      <c r="AP2966" s="88"/>
      <c r="AQ2966" s="88"/>
      <c r="AR2966" s="88">
        <v>0</v>
      </c>
      <c r="AS2966" s="88">
        <v>0</v>
      </c>
      <c r="AT2966" s="88">
        <v>0</v>
      </c>
      <c r="AU2966" s="88">
        <v>0</v>
      </c>
      <c r="AV2966" s="88">
        <v>0</v>
      </c>
      <c r="AW2966" s="88">
        <v>0</v>
      </c>
      <c r="AX2966" s="88">
        <v>0</v>
      </c>
      <c r="AY2966" s="88">
        <v>0</v>
      </c>
      <c r="AZ2966" s="88">
        <v>0</v>
      </c>
      <c r="BA2966" s="88">
        <v>840</v>
      </c>
      <c r="BB2966" s="89">
        <f t="shared" si="183"/>
        <v>840</v>
      </c>
      <c r="BC2966" s="90" t="str">
        <f t="shared" si="182"/>
        <v>OK</v>
      </c>
      <c r="BD2966" s="91" t="str">
        <f t="shared" si="184"/>
        <v xml:space="preserve">                  </v>
      </c>
      <c r="BE2966" s="92">
        <f t="shared" si="185"/>
        <v>12</v>
      </c>
    </row>
    <row r="2967" spans="1:57" s="74" customFormat="1" ht="50.1" customHeight="1" x14ac:dyDescent="0.2">
      <c r="A2967" s="78" t="s">
        <v>55</v>
      </c>
      <c r="B2967" s="78" t="s">
        <v>63</v>
      </c>
      <c r="C2967" s="78" t="s">
        <v>749</v>
      </c>
      <c r="D2967" s="78" t="s">
        <v>575</v>
      </c>
      <c r="E2967" s="79" t="str">
        <f>+IF(C2967&lt;&gt;"",VLOOKUP(MID(C2967,18,5),NIVELES!$A$133:$B$213,2,0),"")</f>
        <v>AZUAY</v>
      </c>
      <c r="F2967" s="80" t="s">
        <v>83</v>
      </c>
      <c r="G2967" s="81" t="str">
        <f>+IF(F2967&lt;&gt;"",VLOOKUP(F2967,NIVELES!$A$246:$C$464,3,0),"")</f>
        <v xml:space="preserve"> </v>
      </c>
      <c r="H2967" s="82" t="s">
        <v>1023</v>
      </c>
      <c r="I2967" s="78" t="s">
        <v>2164</v>
      </c>
      <c r="J2967" s="78" t="s">
        <v>2165</v>
      </c>
      <c r="K2967" s="78" t="s">
        <v>2166</v>
      </c>
      <c r="L2967" s="78" t="s">
        <v>1791</v>
      </c>
      <c r="M2967" s="78" t="s">
        <v>1791</v>
      </c>
      <c r="N2967" s="78" t="s">
        <v>1791</v>
      </c>
      <c r="O2967" s="78" t="s">
        <v>3155</v>
      </c>
      <c r="P2967" s="82">
        <v>12</v>
      </c>
      <c r="Q2967" s="78" t="s">
        <v>3156</v>
      </c>
      <c r="R2967" s="82">
        <v>1</v>
      </c>
      <c r="S2967" s="82">
        <v>1</v>
      </c>
      <c r="T2967" s="82">
        <v>1</v>
      </c>
      <c r="U2967" s="82">
        <v>1</v>
      </c>
      <c r="V2967" s="82">
        <v>1</v>
      </c>
      <c r="W2967" s="82">
        <v>1</v>
      </c>
      <c r="X2967" s="82">
        <v>1</v>
      </c>
      <c r="Y2967" s="82">
        <v>1</v>
      </c>
      <c r="Z2967" s="82">
        <v>1</v>
      </c>
      <c r="AA2967" s="82">
        <v>1</v>
      </c>
      <c r="AB2967" s="82">
        <v>1</v>
      </c>
      <c r="AC2967" s="82">
        <v>1</v>
      </c>
      <c r="AD2967" s="85" t="str">
        <f>IF(A2967&lt;&gt;"",IF(D2967="DIRECCIÓN_DE_TRANSFERENCIAS","280 0031",VLOOKUP(C2967,NIVELES!$A$14:$B$105,2,0)),"")</f>
        <v>280 6000</v>
      </c>
      <c r="AE2967" s="86" t="s">
        <v>322</v>
      </c>
      <c r="AF2967" s="86" t="s">
        <v>369</v>
      </c>
      <c r="AG2967" s="79" t="str">
        <f>+IF(AF2967&lt;&gt;"",VLOOKUP(AF2967,NIVELES!$A$666:$B$673,2,0),"")</f>
        <v>ADMINISTRACIÓN_CENTRAL</v>
      </c>
      <c r="AH2967" s="78" t="s">
        <v>322</v>
      </c>
      <c r="AI2967" s="79" t="str">
        <f>IF(AH2967&lt;&gt;"",VLOOKUP(CONCATENATE(AG2967,AH2967),NIVELES!$B$676:$C$745,2,0),"")</f>
        <v>Administración De La Gestión Administrativa Financiera</v>
      </c>
      <c r="AJ2967" s="78" t="s">
        <v>517</v>
      </c>
      <c r="AK2967" s="79" t="str">
        <f>+IF(AJ2967&lt;&gt;"",VLOOKUP(AJ2967,NIVELES!$A$816:$B$892,2,0),"")</f>
        <v>NO APLICA</v>
      </c>
      <c r="AL2967" s="78" t="s">
        <v>553</v>
      </c>
      <c r="AM2967" s="78">
        <v>510306</v>
      </c>
      <c r="AN2967" s="79" t="str">
        <f>IF(AM2967&lt;&gt;"",+VLOOKUP(AM2967,NIVELES!$A$1652:$B$2466,2,0),"")</f>
        <v>Alimentación</v>
      </c>
      <c r="AO2967" s="87">
        <v>5880</v>
      </c>
      <c r="AP2967" s="88"/>
      <c r="AQ2967" s="88"/>
      <c r="AR2967" s="88">
        <v>0</v>
      </c>
      <c r="AS2967" s="88">
        <v>0</v>
      </c>
      <c r="AT2967" s="88">
        <v>0</v>
      </c>
      <c r="AU2967" s="88">
        <v>0</v>
      </c>
      <c r="AV2967" s="88">
        <v>0</v>
      </c>
      <c r="AW2967" s="88">
        <v>0</v>
      </c>
      <c r="AX2967" s="88">
        <v>0</v>
      </c>
      <c r="AY2967" s="88">
        <v>0</v>
      </c>
      <c r="AZ2967" s="88">
        <v>0</v>
      </c>
      <c r="BA2967" s="88">
        <v>5880</v>
      </c>
      <c r="BB2967" s="89">
        <f t="shared" si="183"/>
        <v>5880</v>
      </c>
      <c r="BC2967" s="90" t="str">
        <f t="shared" si="182"/>
        <v>OK</v>
      </c>
      <c r="BD2967" s="91" t="str">
        <f t="shared" si="184"/>
        <v xml:space="preserve">                  </v>
      </c>
      <c r="BE2967" s="92">
        <f t="shared" si="185"/>
        <v>12</v>
      </c>
    </row>
    <row r="2968" spans="1:57" s="74" customFormat="1" ht="50.1" customHeight="1" x14ac:dyDescent="0.2">
      <c r="A2968" s="78" t="s">
        <v>55</v>
      </c>
      <c r="B2968" s="78" t="s">
        <v>63</v>
      </c>
      <c r="C2968" s="78" t="s">
        <v>749</v>
      </c>
      <c r="D2968" s="78" t="s">
        <v>575</v>
      </c>
      <c r="E2968" s="79" t="str">
        <f>+IF(C2968&lt;&gt;"",VLOOKUP(MID(C2968,18,5),NIVELES!$A$133:$B$213,2,0),"")</f>
        <v>AZUAY</v>
      </c>
      <c r="F2968" s="80" t="s">
        <v>83</v>
      </c>
      <c r="G2968" s="81" t="str">
        <f>+IF(F2968&lt;&gt;"",VLOOKUP(F2968,NIVELES!$A$246:$C$464,3,0),"")</f>
        <v xml:space="preserve"> </v>
      </c>
      <c r="H2968" s="82" t="s">
        <v>1023</v>
      </c>
      <c r="I2968" s="78" t="s">
        <v>2164</v>
      </c>
      <c r="J2968" s="78" t="s">
        <v>2165</v>
      </c>
      <c r="K2968" s="78" t="s">
        <v>2166</v>
      </c>
      <c r="L2968" s="78" t="s">
        <v>1791</v>
      </c>
      <c r="M2968" s="78" t="s">
        <v>1791</v>
      </c>
      <c r="N2968" s="78" t="s">
        <v>1791</v>
      </c>
      <c r="O2968" s="78" t="s">
        <v>3155</v>
      </c>
      <c r="P2968" s="82">
        <v>12</v>
      </c>
      <c r="Q2968" s="78" t="s">
        <v>3156</v>
      </c>
      <c r="R2968" s="82">
        <v>1</v>
      </c>
      <c r="S2968" s="82">
        <v>1</v>
      </c>
      <c r="T2968" s="82">
        <v>1</v>
      </c>
      <c r="U2968" s="82">
        <v>1</v>
      </c>
      <c r="V2968" s="82">
        <v>1</v>
      </c>
      <c r="W2968" s="82">
        <v>1</v>
      </c>
      <c r="X2968" s="82">
        <v>1</v>
      </c>
      <c r="Y2968" s="82">
        <v>1</v>
      </c>
      <c r="Z2968" s="82">
        <v>1</v>
      </c>
      <c r="AA2968" s="82">
        <v>1</v>
      </c>
      <c r="AB2968" s="82">
        <v>1</v>
      </c>
      <c r="AC2968" s="82">
        <v>1</v>
      </c>
      <c r="AD2968" s="85" t="str">
        <f>IF(A2968&lt;&gt;"",IF(D2968="DIRECCIÓN_DE_TRANSFERENCIAS","280 0031",VLOOKUP(C2968,NIVELES!$A$14:$B$105,2,0)),"")</f>
        <v>280 6000</v>
      </c>
      <c r="AE2968" s="86" t="s">
        <v>322</v>
      </c>
      <c r="AF2968" s="86" t="s">
        <v>369</v>
      </c>
      <c r="AG2968" s="79" t="str">
        <f>+IF(AF2968&lt;&gt;"",VLOOKUP(AF2968,NIVELES!$A$666:$B$673,2,0),"")</f>
        <v>ADMINISTRACIÓN_CENTRAL</v>
      </c>
      <c r="AH2968" s="78" t="s">
        <v>322</v>
      </c>
      <c r="AI2968" s="79" t="str">
        <f>IF(AH2968&lt;&gt;"",VLOOKUP(CONCATENATE(AG2968,AH2968),NIVELES!$B$676:$C$745,2,0),"")</f>
        <v>Administración De La Gestión Administrativa Financiera</v>
      </c>
      <c r="AJ2968" s="78" t="s">
        <v>517</v>
      </c>
      <c r="AK2968" s="79" t="str">
        <f>+IF(AJ2968&lt;&gt;"",VLOOKUP(AJ2968,NIVELES!$A$816:$B$892,2,0),"")</f>
        <v>NO APLICA</v>
      </c>
      <c r="AL2968" s="78" t="s">
        <v>553</v>
      </c>
      <c r="AM2968" s="78">
        <v>510401</v>
      </c>
      <c r="AN2968" s="79" t="str">
        <f>IF(AM2968&lt;&gt;"",+VLOOKUP(AM2968,NIVELES!$A$1652:$B$2466,2,0),"")</f>
        <v>Por Cargas Familiares</v>
      </c>
      <c r="AO2968" s="87">
        <v>403.08</v>
      </c>
      <c r="AP2968" s="88"/>
      <c r="AQ2968" s="88"/>
      <c r="AR2968" s="88">
        <v>0</v>
      </c>
      <c r="AS2968" s="88">
        <v>0</v>
      </c>
      <c r="AT2968" s="88">
        <v>0</v>
      </c>
      <c r="AU2968" s="88">
        <v>0</v>
      </c>
      <c r="AV2968" s="88">
        <v>0</v>
      </c>
      <c r="AW2968" s="88">
        <v>0</v>
      </c>
      <c r="AX2968" s="88">
        <v>0</v>
      </c>
      <c r="AY2968" s="88">
        <v>0</v>
      </c>
      <c r="AZ2968" s="88">
        <v>0</v>
      </c>
      <c r="BA2968" s="88">
        <v>403.08</v>
      </c>
      <c r="BB2968" s="89">
        <f t="shared" si="183"/>
        <v>403.08</v>
      </c>
      <c r="BC2968" s="90" t="str">
        <f t="shared" si="182"/>
        <v>OK</v>
      </c>
      <c r="BD2968" s="91" t="str">
        <f t="shared" si="184"/>
        <v xml:space="preserve">                  </v>
      </c>
      <c r="BE2968" s="92">
        <f t="shared" si="185"/>
        <v>12</v>
      </c>
    </row>
    <row r="2969" spans="1:57" s="74" customFormat="1" ht="50.1" customHeight="1" x14ac:dyDescent="0.2">
      <c r="A2969" s="78" t="s">
        <v>55</v>
      </c>
      <c r="B2969" s="78" t="s">
        <v>63</v>
      </c>
      <c r="C2969" s="78" t="s">
        <v>749</v>
      </c>
      <c r="D2969" s="78" t="s">
        <v>575</v>
      </c>
      <c r="E2969" s="79" t="str">
        <f>+IF(C2969&lt;&gt;"",VLOOKUP(MID(C2969,18,5),NIVELES!$A$133:$B$213,2,0),"")</f>
        <v>AZUAY</v>
      </c>
      <c r="F2969" s="80" t="s">
        <v>83</v>
      </c>
      <c r="G2969" s="81" t="str">
        <f>+IF(F2969&lt;&gt;"",VLOOKUP(F2969,NIVELES!$A$246:$C$464,3,0),"")</f>
        <v xml:space="preserve"> </v>
      </c>
      <c r="H2969" s="82" t="s">
        <v>1023</v>
      </c>
      <c r="I2969" s="78" t="s">
        <v>2164</v>
      </c>
      <c r="J2969" s="78" t="s">
        <v>2165</v>
      </c>
      <c r="K2969" s="78" t="s">
        <v>2166</v>
      </c>
      <c r="L2969" s="78" t="s">
        <v>1791</v>
      </c>
      <c r="M2969" s="78" t="s">
        <v>1791</v>
      </c>
      <c r="N2969" s="78" t="s">
        <v>1791</v>
      </c>
      <c r="O2969" s="78" t="s">
        <v>3155</v>
      </c>
      <c r="P2969" s="82">
        <v>12</v>
      </c>
      <c r="Q2969" s="78" t="s">
        <v>3156</v>
      </c>
      <c r="R2969" s="82">
        <v>1</v>
      </c>
      <c r="S2969" s="82">
        <v>1</v>
      </c>
      <c r="T2969" s="82">
        <v>1</v>
      </c>
      <c r="U2969" s="82">
        <v>1</v>
      </c>
      <c r="V2969" s="82">
        <v>1</v>
      </c>
      <c r="W2969" s="82">
        <v>1</v>
      </c>
      <c r="X2969" s="82">
        <v>1</v>
      </c>
      <c r="Y2969" s="82">
        <v>1</v>
      </c>
      <c r="Z2969" s="82">
        <v>1</v>
      </c>
      <c r="AA2969" s="82">
        <v>1</v>
      </c>
      <c r="AB2969" s="82">
        <v>1</v>
      </c>
      <c r="AC2969" s="82">
        <v>1</v>
      </c>
      <c r="AD2969" s="85" t="str">
        <f>IF(A2969&lt;&gt;"",IF(D2969="DIRECCIÓN_DE_TRANSFERENCIAS","280 0031",VLOOKUP(C2969,NIVELES!$A$14:$B$105,2,0)),"")</f>
        <v>280 6000</v>
      </c>
      <c r="AE2969" s="86" t="s">
        <v>322</v>
      </c>
      <c r="AF2969" s="86" t="s">
        <v>369</v>
      </c>
      <c r="AG2969" s="79" t="str">
        <f>+IF(AF2969&lt;&gt;"",VLOOKUP(AF2969,NIVELES!$A$666:$B$673,2,0),"")</f>
        <v>ADMINISTRACIÓN_CENTRAL</v>
      </c>
      <c r="AH2969" s="78" t="s">
        <v>322</v>
      </c>
      <c r="AI2969" s="79" t="str">
        <f>IF(AH2969&lt;&gt;"",VLOOKUP(CONCATENATE(AG2969,AH2969),NIVELES!$B$676:$C$745,2,0),"")</f>
        <v>Administración De La Gestión Administrativa Financiera</v>
      </c>
      <c r="AJ2969" s="78" t="s">
        <v>517</v>
      </c>
      <c r="AK2969" s="79" t="str">
        <f>+IF(AJ2969&lt;&gt;"",VLOOKUP(AJ2969,NIVELES!$A$816:$B$892,2,0),"")</f>
        <v>NO APLICA</v>
      </c>
      <c r="AL2969" s="78" t="s">
        <v>553</v>
      </c>
      <c r="AM2969" s="78">
        <v>510408</v>
      </c>
      <c r="AN2969" s="79" t="str">
        <f>IF(AM2969&lt;&gt;"",+VLOOKUP(AM2969,NIVELES!$A$1652:$B$2466,2,0),"")</f>
        <v>Subsidio de Antigüedad</v>
      </c>
      <c r="AO2969" s="87">
        <v>1093.4100000000001</v>
      </c>
      <c r="AP2969" s="88"/>
      <c r="AQ2969" s="88"/>
      <c r="AR2969" s="88">
        <v>0</v>
      </c>
      <c r="AS2969" s="88">
        <v>0</v>
      </c>
      <c r="AT2969" s="88">
        <v>0</v>
      </c>
      <c r="AU2969" s="88">
        <v>0</v>
      </c>
      <c r="AV2969" s="88">
        <v>0</v>
      </c>
      <c r="AW2969" s="88">
        <v>0</v>
      </c>
      <c r="AX2969" s="88">
        <v>0</v>
      </c>
      <c r="AY2969" s="88">
        <v>0</v>
      </c>
      <c r="AZ2969" s="88">
        <v>0</v>
      </c>
      <c r="BA2969" s="88">
        <v>1093.4100000000001</v>
      </c>
      <c r="BB2969" s="89">
        <f t="shared" si="183"/>
        <v>1093.4100000000001</v>
      </c>
      <c r="BC2969" s="90" t="str">
        <f t="shared" si="182"/>
        <v>OK</v>
      </c>
      <c r="BD2969" s="91" t="str">
        <f t="shared" si="184"/>
        <v xml:space="preserve">                  </v>
      </c>
      <c r="BE2969" s="92">
        <f t="shared" si="185"/>
        <v>12</v>
      </c>
    </row>
    <row r="2970" spans="1:57" s="74" customFormat="1" ht="50.1" customHeight="1" x14ac:dyDescent="0.2">
      <c r="A2970" s="78" t="s">
        <v>55</v>
      </c>
      <c r="B2970" s="78" t="s">
        <v>63</v>
      </c>
      <c r="C2970" s="78" t="s">
        <v>749</v>
      </c>
      <c r="D2970" s="78" t="s">
        <v>575</v>
      </c>
      <c r="E2970" s="79" t="str">
        <f>+IF(C2970&lt;&gt;"",VLOOKUP(MID(C2970,18,5),NIVELES!$A$133:$B$213,2,0),"")</f>
        <v>AZUAY</v>
      </c>
      <c r="F2970" s="80" t="s">
        <v>83</v>
      </c>
      <c r="G2970" s="81" t="str">
        <f>+IF(F2970&lt;&gt;"",VLOOKUP(F2970,NIVELES!$A$246:$C$464,3,0),"")</f>
        <v xml:space="preserve"> </v>
      </c>
      <c r="H2970" s="82" t="s">
        <v>1023</v>
      </c>
      <c r="I2970" s="78" t="s">
        <v>2164</v>
      </c>
      <c r="J2970" s="78" t="s">
        <v>2165</v>
      </c>
      <c r="K2970" s="78" t="s">
        <v>2166</v>
      </c>
      <c r="L2970" s="78" t="s">
        <v>1791</v>
      </c>
      <c r="M2970" s="78" t="s">
        <v>1791</v>
      </c>
      <c r="N2970" s="78" t="s">
        <v>1791</v>
      </c>
      <c r="O2970" s="78" t="s">
        <v>3155</v>
      </c>
      <c r="P2970" s="82">
        <v>12</v>
      </c>
      <c r="Q2970" s="78" t="s">
        <v>3156</v>
      </c>
      <c r="R2970" s="82">
        <v>1</v>
      </c>
      <c r="S2970" s="82">
        <v>1</v>
      </c>
      <c r="T2970" s="82">
        <v>1</v>
      </c>
      <c r="U2970" s="82">
        <v>1</v>
      </c>
      <c r="V2970" s="82">
        <v>1</v>
      </c>
      <c r="W2970" s="82">
        <v>1</v>
      </c>
      <c r="X2970" s="82">
        <v>1</v>
      </c>
      <c r="Y2970" s="82">
        <v>1</v>
      </c>
      <c r="Z2970" s="82">
        <v>1</v>
      </c>
      <c r="AA2970" s="82">
        <v>1</v>
      </c>
      <c r="AB2970" s="82">
        <v>1</v>
      </c>
      <c r="AC2970" s="82">
        <v>1</v>
      </c>
      <c r="AD2970" s="85" t="str">
        <f>IF(A2970&lt;&gt;"",IF(D2970="DIRECCIÓN_DE_TRANSFERENCIAS","280 0031",VLOOKUP(C2970,NIVELES!$A$14:$B$105,2,0)),"")</f>
        <v>280 6000</v>
      </c>
      <c r="AE2970" s="86" t="s">
        <v>322</v>
      </c>
      <c r="AF2970" s="86" t="s">
        <v>369</v>
      </c>
      <c r="AG2970" s="79" t="str">
        <f>+IF(AF2970&lt;&gt;"",VLOOKUP(AF2970,NIVELES!$A$666:$B$673,2,0),"")</f>
        <v>ADMINISTRACIÓN_CENTRAL</v>
      </c>
      <c r="AH2970" s="78" t="s">
        <v>322</v>
      </c>
      <c r="AI2970" s="79" t="str">
        <f>IF(AH2970&lt;&gt;"",VLOOKUP(CONCATENATE(AG2970,AH2970),NIVELES!$B$676:$C$745,2,0),"")</f>
        <v>Administración De La Gestión Administrativa Financiera</v>
      </c>
      <c r="AJ2970" s="78" t="s">
        <v>517</v>
      </c>
      <c r="AK2970" s="79" t="str">
        <f>+IF(AJ2970&lt;&gt;"",VLOOKUP(AJ2970,NIVELES!$A$816:$B$892,2,0),"")</f>
        <v>NO APLICA</v>
      </c>
      <c r="AL2970" s="78" t="s">
        <v>553</v>
      </c>
      <c r="AM2970" s="78">
        <v>510509</v>
      </c>
      <c r="AN2970" s="79" t="str">
        <f>IF(AM2970&lt;&gt;"",+VLOOKUP(AM2970,NIVELES!$A$1652:$B$2466,2,0),"")</f>
        <v>Horas Extraordinarias y Suplementarias</v>
      </c>
      <c r="AO2970" s="87">
        <v>0</v>
      </c>
      <c r="AP2970" s="88"/>
      <c r="AQ2970" s="88"/>
      <c r="AR2970" s="88">
        <v>0</v>
      </c>
      <c r="AS2970" s="88">
        <v>0</v>
      </c>
      <c r="AT2970" s="88">
        <v>0</v>
      </c>
      <c r="AU2970" s="88">
        <v>0</v>
      </c>
      <c r="AV2970" s="88">
        <v>0</v>
      </c>
      <c r="AW2970" s="88">
        <v>0</v>
      </c>
      <c r="AX2970" s="88">
        <v>0</v>
      </c>
      <c r="AY2970" s="88">
        <v>0</v>
      </c>
      <c r="AZ2970" s="88">
        <v>0</v>
      </c>
      <c r="BA2970" s="88">
        <v>0</v>
      </c>
      <c r="BB2970" s="89">
        <f t="shared" si="183"/>
        <v>0</v>
      </c>
      <c r="BC2970" s="90" t="str">
        <f t="shared" si="182"/>
        <v>OK</v>
      </c>
      <c r="BD2970" s="91" t="str">
        <f t="shared" si="184"/>
        <v xml:space="preserve">                  </v>
      </c>
      <c r="BE2970" s="92">
        <f t="shared" si="185"/>
        <v>12</v>
      </c>
    </row>
    <row r="2971" spans="1:57" s="74" customFormat="1" ht="50.1" customHeight="1" x14ac:dyDescent="0.2">
      <c r="A2971" s="78" t="s">
        <v>55</v>
      </c>
      <c r="B2971" s="78" t="s">
        <v>63</v>
      </c>
      <c r="C2971" s="78" t="s">
        <v>749</v>
      </c>
      <c r="D2971" s="78" t="s">
        <v>575</v>
      </c>
      <c r="E2971" s="79" t="str">
        <f>+IF(C2971&lt;&gt;"",VLOOKUP(MID(C2971,18,5),NIVELES!$A$133:$B$213,2,0),"")</f>
        <v>AZUAY</v>
      </c>
      <c r="F2971" s="80" t="s">
        <v>83</v>
      </c>
      <c r="G2971" s="81" t="str">
        <f>+IF(F2971&lt;&gt;"",VLOOKUP(F2971,NIVELES!$A$246:$C$464,3,0),"")</f>
        <v xml:space="preserve"> </v>
      </c>
      <c r="H2971" s="82" t="s">
        <v>1023</v>
      </c>
      <c r="I2971" s="78" t="s">
        <v>2164</v>
      </c>
      <c r="J2971" s="78" t="s">
        <v>2165</v>
      </c>
      <c r="K2971" s="78" t="s">
        <v>2166</v>
      </c>
      <c r="L2971" s="78" t="s">
        <v>1791</v>
      </c>
      <c r="M2971" s="78" t="s">
        <v>1791</v>
      </c>
      <c r="N2971" s="78" t="s">
        <v>1791</v>
      </c>
      <c r="O2971" s="78" t="s">
        <v>3155</v>
      </c>
      <c r="P2971" s="82">
        <v>12</v>
      </c>
      <c r="Q2971" s="78" t="s">
        <v>3156</v>
      </c>
      <c r="R2971" s="82">
        <v>1</v>
      </c>
      <c r="S2971" s="82">
        <v>1</v>
      </c>
      <c r="T2971" s="82">
        <v>1</v>
      </c>
      <c r="U2971" s="82">
        <v>1</v>
      </c>
      <c r="V2971" s="82">
        <v>1</v>
      </c>
      <c r="W2971" s="82">
        <v>1</v>
      </c>
      <c r="X2971" s="82">
        <v>1</v>
      </c>
      <c r="Y2971" s="82">
        <v>1</v>
      </c>
      <c r="Z2971" s="82">
        <v>1</v>
      </c>
      <c r="AA2971" s="82">
        <v>1</v>
      </c>
      <c r="AB2971" s="82">
        <v>1</v>
      </c>
      <c r="AC2971" s="82">
        <v>1</v>
      </c>
      <c r="AD2971" s="85" t="str">
        <f>IF(A2971&lt;&gt;"",IF(D2971="DIRECCIÓN_DE_TRANSFERENCIAS","280 0031",VLOOKUP(C2971,NIVELES!$A$14:$B$105,2,0)),"")</f>
        <v>280 6000</v>
      </c>
      <c r="AE2971" s="86" t="s">
        <v>322</v>
      </c>
      <c r="AF2971" s="86" t="s">
        <v>369</v>
      </c>
      <c r="AG2971" s="79" t="str">
        <f>+IF(AF2971&lt;&gt;"",VLOOKUP(AF2971,NIVELES!$A$666:$B$673,2,0),"")</f>
        <v>ADMINISTRACIÓN_CENTRAL</v>
      </c>
      <c r="AH2971" s="78" t="s">
        <v>322</v>
      </c>
      <c r="AI2971" s="79" t="str">
        <f>IF(AH2971&lt;&gt;"",VLOOKUP(CONCATENATE(AG2971,AH2971),NIVELES!$B$676:$C$745,2,0),"")</f>
        <v>Administración De La Gestión Administrativa Financiera</v>
      </c>
      <c r="AJ2971" s="78" t="s">
        <v>517</v>
      </c>
      <c r="AK2971" s="79" t="str">
        <f>+IF(AJ2971&lt;&gt;"",VLOOKUP(AJ2971,NIVELES!$A$816:$B$892,2,0),"")</f>
        <v>NO APLICA</v>
      </c>
      <c r="AL2971" s="78" t="s">
        <v>553</v>
      </c>
      <c r="AM2971" s="78">
        <v>510510</v>
      </c>
      <c r="AN2971" s="79" t="str">
        <f>IF(AM2971&lt;&gt;"",+VLOOKUP(AM2971,NIVELES!$A$1652:$B$2466,2,0),"")</f>
        <v>Servicios Personales por Contrato</v>
      </c>
      <c r="AO2971" s="87">
        <v>211310</v>
      </c>
      <c r="AP2971" s="88">
        <v>15898.4</v>
      </c>
      <c r="AQ2971" s="88">
        <v>16322</v>
      </c>
      <c r="AR2971" s="88">
        <v>17998</v>
      </c>
      <c r="AS2971" s="88">
        <v>17998</v>
      </c>
      <c r="AT2971" s="88">
        <v>17998</v>
      </c>
      <c r="AU2971" s="88">
        <v>17998</v>
      </c>
      <c r="AV2971" s="88">
        <v>17998</v>
      </c>
      <c r="AW2971" s="88">
        <v>17998</v>
      </c>
      <c r="AX2971" s="88">
        <v>17998</v>
      </c>
      <c r="AY2971" s="88">
        <v>17998</v>
      </c>
      <c r="AZ2971" s="88">
        <v>17998</v>
      </c>
      <c r="BA2971" s="88">
        <v>17107.600000000006</v>
      </c>
      <c r="BB2971" s="89">
        <f t="shared" si="183"/>
        <v>211310</v>
      </c>
      <c r="BC2971" s="90" t="str">
        <f t="shared" si="182"/>
        <v>OK</v>
      </c>
      <c r="BD2971" s="91" t="str">
        <f t="shared" si="184"/>
        <v xml:space="preserve">                  </v>
      </c>
      <c r="BE2971" s="92">
        <f t="shared" si="185"/>
        <v>12</v>
      </c>
    </row>
    <row r="2972" spans="1:57" s="74" customFormat="1" ht="50.1" customHeight="1" x14ac:dyDescent="0.2">
      <c r="A2972" s="78" t="s">
        <v>55</v>
      </c>
      <c r="B2972" s="78" t="s">
        <v>63</v>
      </c>
      <c r="C2972" s="78" t="s">
        <v>749</v>
      </c>
      <c r="D2972" s="78" t="s">
        <v>575</v>
      </c>
      <c r="E2972" s="79" t="str">
        <f>+IF(C2972&lt;&gt;"",VLOOKUP(MID(C2972,18,5),NIVELES!$A$133:$B$213,2,0),"")</f>
        <v>AZUAY</v>
      </c>
      <c r="F2972" s="80" t="s">
        <v>83</v>
      </c>
      <c r="G2972" s="81" t="str">
        <f>+IF(F2972&lt;&gt;"",VLOOKUP(F2972,NIVELES!$A$246:$C$464,3,0),"")</f>
        <v xml:space="preserve"> </v>
      </c>
      <c r="H2972" s="82" t="s">
        <v>1023</v>
      </c>
      <c r="I2972" s="78" t="s">
        <v>2164</v>
      </c>
      <c r="J2972" s="78" t="s">
        <v>2165</v>
      </c>
      <c r="K2972" s="78" t="s">
        <v>2166</v>
      </c>
      <c r="L2972" s="78" t="s">
        <v>1791</v>
      </c>
      <c r="M2972" s="78" t="s">
        <v>1791</v>
      </c>
      <c r="N2972" s="78" t="s">
        <v>1791</v>
      </c>
      <c r="O2972" s="78" t="s">
        <v>3155</v>
      </c>
      <c r="P2972" s="82">
        <v>12</v>
      </c>
      <c r="Q2972" s="78" t="s">
        <v>3156</v>
      </c>
      <c r="R2972" s="82">
        <v>1</v>
      </c>
      <c r="S2972" s="82">
        <v>1</v>
      </c>
      <c r="T2972" s="82">
        <v>1</v>
      </c>
      <c r="U2972" s="82">
        <v>1</v>
      </c>
      <c r="V2972" s="82">
        <v>1</v>
      </c>
      <c r="W2972" s="82">
        <v>1</v>
      </c>
      <c r="X2972" s="82">
        <v>1</v>
      </c>
      <c r="Y2972" s="82">
        <v>1</v>
      </c>
      <c r="Z2972" s="82">
        <v>1</v>
      </c>
      <c r="AA2972" s="82">
        <v>1</v>
      </c>
      <c r="AB2972" s="82">
        <v>1</v>
      </c>
      <c r="AC2972" s="82">
        <v>1</v>
      </c>
      <c r="AD2972" s="85" t="str">
        <f>IF(A2972&lt;&gt;"",IF(D2972="DIRECCIÓN_DE_TRANSFERENCIAS","280 0031",VLOOKUP(C2972,NIVELES!$A$14:$B$105,2,0)),"")</f>
        <v>280 6000</v>
      </c>
      <c r="AE2972" s="86" t="s">
        <v>322</v>
      </c>
      <c r="AF2972" s="86" t="s">
        <v>369</v>
      </c>
      <c r="AG2972" s="79" t="str">
        <f>+IF(AF2972&lt;&gt;"",VLOOKUP(AF2972,NIVELES!$A$666:$B$673,2,0),"")</f>
        <v>ADMINISTRACIÓN_CENTRAL</v>
      </c>
      <c r="AH2972" s="78" t="s">
        <v>322</v>
      </c>
      <c r="AI2972" s="79" t="str">
        <f>IF(AH2972&lt;&gt;"",VLOOKUP(CONCATENATE(AG2972,AH2972),NIVELES!$B$676:$C$745,2,0),"")</f>
        <v>Administración De La Gestión Administrativa Financiera</v>
      </c>
      <c r="AJ2972" s="78" t="s">
        <v>517</v>
      </c>
      <c r="AK2972" s="79" t="str">
        <f>+IF(AJ2972&lt;&gt;"",VLOOKUP(AJ2972,NIVELES!$A$816:$B$892,2,0),"")</f>
        <v>NO APLICA</v>
      </c>
      <c r="AL2972" s="78" t="s">
        <v>553</v>
      </c>
      <c r="AM2972" s="78">
        <v>510512</v>
      </c>
      <c r="AN2972" s="79" t="str">
        <f>IF(AM2972&lt;&gt;"",+VLOOKUP(AM2972,NIVELES!$A$1652:$B$2466,2,0),"")</f>
        <v>Subrogación</v>
      </c>
      <c r="AO2972" s="87">
        <v>0</v>
      </c>
      <c r="AP2972" s="88"/>
      <c r="AQ2972" s="88"/>
      <c r="AR2972" s="88">
        <v>0</v>
      </c>
      <c r="AS2972" s="88">
        <v>0</v>
      </c>
      <c r="AT2972" s="88">
        <v>0</v>
      </c>
      <c r="AU2972" s="88">
        <v>0</v>
      </c>
      <c r="AV2972" s="88">
        <v>0</v>
      </c>
      <c r="AW2972" s="88">
        <v>0</v>
      </c>
      <c r="AX2972" s="88">
        <v>0</v>
      </c>
      <c r="AY2972" s="88">
        <v>0</v>
      </c>
      <c r="AZ2972" s="88">
        <v>0</v>
      </c>
      <c r="BA2972" s="88">
        <v>0</v>
      </c>
      <c r="BB2972" s="89">
        <f t="shared" si="183"/>
        <v>0</v>
      </c>
      <c r="BC2972" s="90" t="str">
        <f t="shared" si="182"/>
        <v>OK</v>
      </c>
      <c r="BD2972" s="91" t="str">
        <f t="shared" si="184"/>
        <v xml:space="preserve">                  </v>
      </c>
      <c r="BE2972" s="92">
        <f t="shared" si="185"/>
        <v>12</v>
      </c>
    </row>
    <row r="2973" spans="1:57" s="74" customFormat="1" ht="50.1" customHeight="1" x14ac:dyDescent="0.2">
      <c r="A2973" s="78" t="s">
        <v>55</v>
      </c>
      <c r="B2973" s="78" t="s">
        <v>63</v>
      </c>
      <c r="C2973" s="78" t="s">
        <v>749</v>
      </c>
      <c r="D2973" s="78" t="s">
        <v>575</v>
      </c>
      <c r="E2973" s="79" t="str">
        <f>+IF(C2973&lt;&gt;"",VLOOKUP(MID(C2973,18,5),NIVELES!$A$133:$B$213,2,0),"")</f>
        <v>AZUAY</v>
      </c>
      <c r="F2973" s="80" t="s">
        <v>83</v>
      </c>
      <c r="G2973" s="81" t="str">
        <f>+IF(F2973&lt;&gt;"",VLOOKUP(F2973,NIVELES!$A$246:$C$464,3,0),"")</f>
        <v xml:space="preserve"> </v>
      </c>
      <c r="H2973" s="82" t="s">
        <v>1023</v>
      </c>
      <c r="I2973" s="78" t="s">
        <v>2164</v>
      </c>
      <c r="J2973" s="78" t="s">
        <v>2165</v>
      </c>
      <c r="K2973" s="78" t="s">
        <v>2166</v>
      </c>
      <c r="L2973" s="78" t="s">
        <v>1791</v>
      </c>
      <c r="M2973" s="78" t="s">
        <v>1791</v>
      </c>
      <c r="N2973" s="78" t="s">
        <v>1791</v>
      </c>
      <c r="O2973" s="78" t="s">
        <v>3155</v>
      </c>
      <c r="P2973" s="82">
        <v>12</v>
      </c>
      <c r="Q2973" s="78" t="s">
        <v>3156</v>
      </c>
      <c r="R2973" s="82">
        <v>1</v>
      </c>
      <c r="S2973" s="82">
        <v>1</v>
      </c>
      <c r="T2973" s="82">
        <v>1</v>
      </c>
      <c r="U2973" s="82">
        <v>1</v>
      </c>
      <c r="V2973" s="82">
        <v>1</v>
      </c>
      <c r="W2973" s="82">
        <v>1</v>
      </c>
      <c r="X2973" s="82">
        <v>1</v>
      </c>
      <c r="Y2973" s="82">
        <v>1</v>
      </c>
      <c r="Z2973" s="82">
        <v>1</v>
      </c>
      <c r="AA2973" s="82">
        <v>1</v>
      </c>
      <c r="AB2973" s="82">
        <v>1</v>
      </c>
      <c r="AC2973" s="82">
        <v>1</v>
      </c>
      <c r="AD2973" s="85" t="str">
        <f>IF(A2973&lt;&gt;"",IF(D2973="DIRECCIÓN_DE_TRANSFERENCIAS","280 0031",VLOOKUP(C2973,NIVELES!$A$14:$B$105,2,0)),"")</f>
        <v>280 6000</v>
      </c>
      <c r="AE2973" s="86" t="s">
        <v>322</v>
      </c>
      <c r="AF2973" s="86" t="s">
        <v>369</v>
      </c>
      <c r="AG2973" s="79" t="str">
        <f>+IF(AF2973&lt;&gt;"",VLOOKUP(AF2973,NIVELES!$A$666:$B$673,2,0),"")</f>
        <v>ADMINISTRACIÓN_CENTRAL</v>
      </c>
      <c r="AH2973" s="78" t="s">
        <v>322</v>
      </c>
      <c r="AI2973" s="79" t="str">
        <f>IF(AH2973&lt;&gt;"",VLOOKUP(CONCATENATE(AG2973,AH2973),NIVELES!$B$676:$C$745,2,0),"")</f>
        <v>Administración De La Gestión Administrativa Financiera</v>
      </c>
      <c r="AJ2973" s="78" t="s">
        <v>517</v>
      </c>
      <c r="AK2973" s="79" t="str">
        <f>+IF(AJ2973&lt;&gt;"",VLOOKUP(AJ2973,NIVELES!$A$816:$B$892,2,0),"")</f>
        <v>NO APLICA</v>
      </c>
      <c r="AL2973" s="78" t="s">
        <v>553</v>
      </c>
      <c r="AM2973" s="78">
        <v>510601</v>
      </c>
      <c r="AN2973" s="79" t="str">
        <f>IF(AM2973&lt;&gt;"",+VLOOKUP(AM2973,NIVELES!$A$1652:$B$2466,2,0),"")</f>
        <v>Aporte Patronal</v>
      </c>
      <c r="AO2973" s="87">
        <v>51404.11</v>
      </c>
      <c r="AP2973" s="88">
        <v>3960.1</v>
      </c>
      <c r="AQ2973" s="88">
        <v>4251.6000000000004</v>
      </c>
      <c r="AR2973" s="88">
        <v>4467.08</v>
      </c>
      <c r="AS2973" s="88">
        <v>4467.08</v>
      </c>
      <c r="AT2973" s="88">
        <v>4467.08</v>
      </c>
      <c r="AU2973" s="88">
        <v>4467.08</v>
      </c>
      <c r="AV2973" s="88">
        <v>4467.08</v>
      </c>
      <c r="AW2973" s="88">
        <v>4467.08</v>
      </c>
      <c r="AX2973" s="88">
        <v>4467.08</v>
      </c>
      <c r="AY2973" s="88">
        <v>4467.08</v>
      </c>
      <c r="AZ2973" s="88">
        <v>4467.08</v>
      </c>
      <c r="BA2973" s="88">
        <v>2988.6899999999878</v>
      </c>
      <c r="BB2973" s="89">
        <f t="shared" si="183"/>
        <v>51404.11</v>
      </c>
      <c r="BC2973" s="90" t="str">
        <f t="shared" si="182"/>
        <v>OK</v>
      </c>
      <c r="BD2973" s="91" t="str">
        <f t="shared" si="184"/>
        <v xml:space="preserve">                  </v>
      </c>
      <c r="BE2973" s="92">
        <f t="shared" si="185"/>
        <v>12</v>
      </c>
    </row>
    <row r="2974" spans="1:57" s="74" customFormat="1" ht="50.1" customHeight="1" x14ac:dyDescent="0.2">
      <c r="A2974" s="78" t="s">
        <v>55</v>
      </c>
      <c r="B2974" s="78" t="s">
        <v>63</v>
      </c>
      <c r="C2974" s="78" t="s">
        <v>749</v>
      </c>
      <c r="D2974" s="78" t="s">
        <v>575</v>
      </c>
      <c r="E2974" s="79" t="str">
        <f>+IF(C2974&lt;&gt;"",VLOOKUP(MID(C2974,18,5),NIVELES!$A$133:$B$213,2,0),"")</f>
        <v>AZUAY</v>
      </c>
      <c r="F2974" s="80" t="s">
        <v>83</v>
      </c>
      <c r="G2974" s="81" t="str">
        <f>+IF(F2974&lt;&gt;"",VLOOKUP(F2974,NIVELES!$A$246:$C$464,3,0),"")</f>
        <v xml:space="preserve"> </v>
      </c>
      <c r="H2974" s="82" t="s">
        <v>1023</v>
      </c>
      <c r="I2974" s="78" t="s">
        <v>2164</v>
      </c>
      <c r="J2974" s="78" t="s">
        <v>2165</v>
      </c>
      <c r="K2974" s="78" t="s">
        <v>2166</v>
      </c>
      <c r="L2974" s="78" t="s">
        <v>1791</v>
      </c>
      <c r="M2974" s="78" t="s">
        <v>1791</v>
      </c>
      <c r="N2974" s="78" t="s">
        <v>1791</v>
      </c>
      <c r="O2974" s="78" t="s">
        <v>3155</v>
      </c>
      <c r="P2974" s="82">
        <v>12</v>
      </c>
      <c r="Q2974" s="78" t="s">
        <v>3156</v>
      </c>
      <c r="R2974" s="82">
        <v>1</v>
      </c>
      <c r="S2974" s="82">
        <v>1</v>
      </c>
      <c r="T2974" s="82">
        <v>1</v>
      </c>
      <c r="U2974" s="82">
        <v>1</v>
      </c>
      <c r="V2974" s="82">
        <v>1</v>
      </c>
      <c r="W2974" s="82">
        <v>1</v>
      </c>
      <c r="X2974" s="82">
        <v>1</v>
      </c>
      <c r="Y2974" s="82">
        <v>1</v>
      </c>
      <c r="Z2974" s="82">
        <v>1</v>
      </c>
      <c r="AA2974" s="82">
        <v>1</v>
      </c>
      <c r="AB2974" s="82">
        <v>1</v>
      </c>
      <c r="AC2974" s="82">
        <v>1</v>
      </c>
      <c r="AD2974" s="85" t="str">
        <f>IF(A2974&lt;&gt;"",IF(D2974="DIRECCIÓN_DE_TRANSFERENCIAS","280 0031",VLOOKUP(C2974,NIVELES!$A$14:$B$105,2,0)),"")</f>
        <v>280 6000</v>
      </c>
      <c r="AE2974" s="86" t="s">
        <v>322</v>
      </c>
      <c r="AF2974" s="86" t="s">
        <v>369</v>
      </c>
      <c r="AG2974" s="79" t="str">
        <f>+IF(AF2974&lt;&gt;"",VLOOKUP(AF2974,NIVELES!$A$666:$B$673,2,0),"")</f>
        <v>ADMINISTRACIÓN_CENTRAL</v>
      </c>
      <c r="AH2974" s="78" t="s">
        <v>322</v>
      </c>
      <c r="AI2974" s="79" t="str">
        <f>IF(AH2974&lt;&gt;"",VLOOKUP(CONCATENATE(AG2974,AH2974),NIVELES!$B$676:$C$745,2,0),"")</f>
        <v>Administración De La Gestión Administrativa Financiera</v>
      </c>
      <c r="AJ2974" s="78" t="s">
        <v>517</v>
      </c>
      <c r="AK2974" s="79" t="str">
        <f>+IF(AJ2974&lt;&gt;"",VLOOKUP(AJ2974,NIVELES!$A$816:$B$892,2,0),"")</f>
        <v>NO APLICA</v>
      </c>
      <c r="AL2974" s="78" t="s">
        <v>553</v>
      </c>
      <c r="AM2974" s="78">
        <v>510602</v>
      </c>
      <c r="AN2974" s="79" t="str">
        <f>IF(AM2974&lt;&gt;"",+VLOOKUP(AM2974,NIVELES!$A$1652:$B$2466,2,0),"")</f>
        <v>Fondo de Reserva</v>
      </c>
      <c r="AO2974" s="87">
        <v>43407.42</v>
      </c>
      <c r="AP2974" s="88"/>
      <c r="AQ2974" s="88">
        <v>3107.16</v>
      </c>
      <c r="AR2974" s="88">
        <v>3856.04</v>
      </c>
      <c r="AS2974" s="88">
        <v>3856.04</v>
      </c>
      <c r="AT2974" s="88">
        <v>3856.04</v>
      </c>
      <c r="AU2974" s="88">
        <v>3856.04</v>
      </c>
      <c r="AV2974" s="88">
        <v>3856.04</v>
      </c>
      <c r="AW2974" s="88">
        <v>3856.04</v>
      </c>
      <c r="AX2974" s="88">
        <v>3856.04</v>
      </c>
      <c r="AY2974" s="88">
        <v>3856.04</v>
      </c>
      <c r="AZ2974" s="88">
        <v>3856.04</v>
      </c>
      <c r="BA2974" s="88">
        <v>5595.8999999999942</v>
      </c>
      <c r="BB2974" s="89">
        <f t="shared" si="183"/>
        <v>43407.42</v>
      </c>
      <c r="BC2974" s="90" t="str">
        <f t="shared" si="182"/>
        <v>OK</v>
      </c>
      <c r="BD2974" s="91" t="str">
        <f t="shared" si="184"/>
        <v xml:space="preserve">                  </v>
      </c>
      <c r="BE2974" s="92">
        <f t="shared" si="185"/>
        <v>12</v>
      </c>
    </row>
    <row r="2975" spans="1:57" s="74" customFormat="1" ht="50.1" customHeight="1" x14ac:dyDescent="0.2">
      <c r="A2975" s="78" t="s">
        <v>55</v>
      </c>
      <c r="B2975" s="78" t="s">
        <v>63</v>
      </c>
      <c r="C2975" s="78" t="s">
        <v>749</v>
      </c>
      <c r="D2975" s="78" t="s">
        <v>607</v>
      </c>
      <c r="E2975" s="79" t="str">
        <f>+IF(C2975&lt;&gt;"",VLOOKUP(MID(C2975,18,5),NIVELES!$A$133:$B$213,2,0),"")</f>
        <v>AZUAY</v>
      </c>
      <c r="F2975" s="80" t="s">
        <v>83</v>
      </c>
      <c r="G2975" s="81" t="str">
        <f>+IF(F2975&lt;&gt;"",VLOOKUP(F2975,NIVELES!$A$246:$C$464,3,0),"")</f>
        <v xml:space="preserve"> </v>
      </c>
      <c r="H2975" s="82" t="s">
        <v>1024</v>
      </c>
      <c r="I2975" s="78" t="s">
        <v>2183</v>
      </c>
      <c r="J2975" s="78" t="s">
        <v>2184</v>
      </c>
      <c r="K2975" s="78" t="s">
        <v>2185</v>
      </c>
      <c r="L2975" s="78" t="s">
        <v>1791</v>
      </c>
      <c r="M2975" s="78" t="s">
        <v>1791</v>
      </c>
      <c r="N2975" s="78" t="s">
        <v>1791</v>
      </c>
      <c r="O2975" s="78" t="s">
        <v>3155</v>
      </c>
      <c r="P2975" s="82">
        <v>12</v>
      </c>
      <c r="Q2975" s="78" t="s">
        <v>3156</v>
      </c>
      <c r="R2975" s="82">
        <v>1</v>
      </c>
      <c r="S2975" s="82">
        <v>1</v>
      </c>
      <c r="T2975" s="82">
        <v>1</v>
      </c>
      <c r="U2975" s="82">
        <v>1</v>
      </c>
      <c r="V2975" s="82">
        <v>1</v>
      </c>
      <c r="W2975" s="82">
        <v>1</v>
      </c>
      <c r="X2975" s="82">
        <v>1</v>
      </c>
      <c r="Y2975" s="82">
        <v>1</v>
      </c>
      <c r="Z2975" s="82">
        <v>1</v>
      </c>
      <c r="AA2975" s="82">
        <v>1</v>
      </c>
      <c r="AB2975" s="82">
        <v>1</v>
      </c>
      <c r="AC2975" s="82">
        <v>1</v>
      </c>
      <c r="AD2975" s="85" t="str">
        <f>IF(A2975&lt;&gt;"",IF(D2975="DIRECCIÓN_DE_TRANSFERENCIAS","280 0031",VLOOKUP(C2975,NIVELES!$A$14:$B$105,2,0)),"")</f>
        <v>280 6000</v>
      </c>
      <c r="AE2975" s="86" t="s">
        <v>322</v>
      </c>
      <c r="AF2975" s="86" t="s">
        <v>542</v>
      </c>
      <c r="AG2975" s="79" t="str">
        <f>+IF(AF2975&lt;&gt;"",VLOOKUP(AF2975,NIVELES!$A$666:$B$673,2,0),"")</f>
        <v>SISTEMA_DE_PROTECCIÓN_ESPECIAL_EN_EL_CICLO_DE_VIDA</v>
      </c>
      <c r="AH2975" s="78" t="s">
        <v>321</v>
      </c>
      <c r="AI2975" s="79" t="str">
        <f>IF(AH2975&lt;&gt;"",VLOOKUP(CONCATENATE(AG2975,AH2975),NIVELES!$B$676:$C$745,2,0),"")</f>
        <v>Adopciones</v>
      </c>
      <c r="AJ2975" s="78" t="s">
        <v>517</v>
      </c>
      <c r="AK2975" s="79" t="str">
        <f>+IF(AJ2975&lt;&gt;"",VLOOKUP(AJ2975,NIVELES!$A$816:$B$892,2,0),"")</f>
        <v>NO APLICA</v>
      </c>
      <c r="AL2975" s="78" t="s">
        <v>553</v>
      </c>
      <c r="AM2975" s="78">
        <v>510203</v>
      </c>
      <c r="AN2975" s="79" t="str">
        <f>IF(AM2975&lt;&gt;"",+VLOOKUP(AM2975,NIVELES!$A$1652:$B$2466,2,0),"")</f>
        <v>Decimotercer Sueldo</v>
      </c>
      <c r="AO2975" s="87">
        <v>2222</v>
      </c>
      <c r="AP2975" s="88"/>
      <c r="AQ2975" s="88"/>
      <c r="AR2975" s="88">
        <v>0</v>
      </c>
      <c r="AS2975" s="88">
        <v>0</v>
      </c>
      <c r="AT2975" s="88">
        <v>0</v>
      </c>
      <c r="AU2975" s="88">
        <v>0</v>
      </c>
      <c r="AV2975" s="88">
        <v>0</v>
      </c>
      <c r="AW2975" s="88">
        <v>0</v>
      </c>
      <c r="AX2975" s="88">
        <v>0</v>
      </c>
      <c r="AY2975" s="88">
        <v>0</v>
      </c>
      <c r="AZ2975" s="88">
        <v>2222</v>
      </c>
      <c r="BA2975" s="88">
        <v>0</v>
      </c>
      <c r="BB2975" s="89">
        <f t="shared" si="183"/>
        <v>2222</v>
      </c>
      <c r="BC2975" s="90" t="str">
        <f t="shared" si="182"/>
        <v>OK</v>
      </c>
      <c r="BD2975" s="91" t="str">
        <f t="shared" si="184"/>
        <v xml:space="preserve">                  </v>
      </c>
      <c r="BE2975" s="92">
        <f t="shared" si="185"/>
        <v>12</v>
      </c>
    </row>
    <row r="2976" spans="1:57" s="74" customFormat="1" ht="50.1" customHeight="1" x14ac:dyDescent="0.2">
      <c r="A2976" s="78" t="s">
        <v>55</v>
      </c>
      <c r="B2976" s="78" t="s">
        <v>63</v>
      </c>
      <c r="C2976" s="78" t="s">
        <v>749</v>
      </c>
      <c r="D2976" s="78" t="s">
        <v>607</v>
      </c>
      <c r="E2976" s="79" t="str">
        <f>+IF(C2976&lt;&gt;"",VLOOKUP(MID(C2976,18,5),NIVELES!$A$133:$B$213,2,0),"")</f>
        <v>AZUAY</v>
      </c>
      <c r="F2976" s="80" t="s">
        <v>83</v>
      </c>
      <c r="G2976" s="81" t="str">
        <f>+IF(F2976&lt;&gt;"",VLOOKUP(F2976,NIVELES!$A$246:$C$464,3,0),"")</f>
        <v xml:space="preserve"> </v>
      </c>
      <c r="H2976" s="82" t="s">
        <v>1024</v>
      </c>
      <c r="I2976" s="78" t="s">
        <v>2183</v>
      </c>
      <c r="J2976" s="78" t="s">
        <v>2184</v>
      </c>
      <c r="K2976" s="78" t="s">
        <v>2185</v>
      </c>
      <c r="L2976" s="78" t="s">
        <v>1791</v>
      </c>
      <c r="M2976" s="78" t="s">
        <v>1791</v>
      </c>
      <c r="N2976" s="78" t="s">
        <v>1791</v>
      </c>
      <c r="O2976" s="78" t="s">
        <v>3155</v>
      </c>
      <c r="P2976" s="82">
        <v>12</v>
      </c>
      <c r="Q2976" s="78" t="s">
        <v>3156</v>
      </c>
      <c r="R2976" s="82">
        <v>1</v>
      </c>
      <c r="S2976" s="82">
        <v>1</v>
      </c>
      <c r="T2976" s="82">
        <v>1</v>
      </c>
      <c r="U2976" s="82">
        <v>1</v>
      </c>
      <c r="V2976" s="82">
        <v>1</v>
      </c>
      <c r="W2976" s="82">
        <v>1</v>
      </c>
      <c r="X2976" s="82">
        <v>1</v>
      </c>
      <c r="Y2976" s="82">
        <v>1</v>
      </c>
      <c r="Z2976" s="82">
        <v>1</v>
      </c>
      <c r="AA2976" s="82">
        <v>1</v>
      </c>
      <c r="AB2976" s="82">
        <v>1</v>
      </c>
      <c r="AC2976" s="82">
        <v>1</v>
      </c>
      <c r="AD2976" s="85" t="str">
        <f>IF(A2976&lt;&gt;"",IF(D2976="DIRECCIÓN_DE_TRANSFERENCIAS","280 0031",VLOOKUP(C2976,NIVELES!$A$14:$B$105,2,0)),"")</f>
        <v>280 6000</v>
      </c>
      <c r="AE2976" s="86" t="s">
        <v>322</v>
      </c>
      <c r="AF2976" s="86" t="s">
        <v>542</v>
      </c>
      <c r="AG2976" s="79" t="str">
        <f>+IF(AF2976&lt;&gt;"",VLOOKUP(AF2976,NIVELES!$A$666:$B$673,2,0),"")</f>
        <v>SISTEMA_DE_PROTECCIÓN_ESPECIAL_EN_EL_CICLO_DE_VIDA</v>
      </c>
      <c r="AH2976" s="78" t="s">
        <v>321</v>
      </c>
      <c r="AI2976" s="79" t="str">
        <f>IF(AH2976&lt;&gt;"",VLOOKUP(CONCATENATE(AG2976,AH2976),NIVELES!$B$676:$C$745,2,0),"")</f>
        <v>Adopciones</v>
      </c>
      <c r="AJ2976" s="78" t="s">
        <v>517</v>
      </c>
      <c r="AK2976" s="79" t="str">
        <f>+IF(AJ2976&lt;&gt;"",VLOOKUP(AJ2976,NIVELES!$A$816:$B$892,2,0),"")</f>
        <v>NO APLICA</v>
      </c>
      <c r="AL2976" s="78" t="s">
        <v>553</v>
      </c>
      <c r="AM2976" s="78">
        <v>510204</v>
      </c>
      <c r="AN2976" s="79" t="str">
        <f>IF(AM2976&lt;&gt;"",+VLOOKUP(AM2976,NIVELES!$A$1652:$B$2466,2,0),"")</f>
        <v>Decimocuarto Sueldo</v>
      </c>
      <c r="AO2976" s="87">
        <v>722.33</v>
      </c>
      <c r="AP2976" s="88"/>
      <c r="AQ2976" s="88"/>
      <c r="AR2976" s="88">
        <v>0</v>
      </c>
      <c r="AS2976" s="88">
        <v>0</v>
      </c>
      <c r="AT2976" s="88">
        <v>0</v>
      </c>
      <c r="AU2976" s="88">
        <v>0</v>
      </c>
      <c r="AV2976" s="88">
        <v>0</v>
      </c>
      <c r="AW2976" s="88">
        <v>722.33</v>
      </c>
      <c r="AX2976" s="88">
        <v>0</v>
      </c>
      <c r="AY2976" s="88">
        <v>0</v>
      </c>
      <c r="AZ2976" s="88">
        <v>0</v>
      </c>
      <c r="BA2976" s="88">
        <v>0</v>
      </c>
      <c r="BB2976" s="89">
        <f t="shared" si="183"/>
        <v>722.33</v>
      </c>
      <c r="BC2976" s="90" t="str">
        <f t="shared" si="182"/>
        <v>OK</v>
      </c>
      <c r="BD2976" s="91" t="str">
        <f t="shared" si="184"/>
        <v xml:space="preserve">                  </v>
      </c>
      <c r="BE2976" s="92">
        <f t="shared" si="185"/>
        <v>12</v>
      </c>
    </row>
    <row r="2977" spans="1:57" s="74" customFormat="1" ht="50.1" customHeight="1" x14ac:dyDescent="0.2">
      <c r="A2977" s="78" t="s">
        <v>55</v>
      </c>
      <c r="B2977" s="78" t="s">
        <v>63</v>
      </c>
      <c r="C2977" s="78" t="s">
        <v>749</v>
      </c>
      <c r="D2977" s="78" t="s">
        <v>607</v>
      </c>
      <c r="E2977" s="79" t="str">
        <f>+IF(C2977&lt;&gt;"",VLOOKUP(MID(C2977,18,5),NIVELES!$A$133:$B$213,2,0),"")</f>
        <v>AZUAY</v>
      </c>
      <c r="F2977" s="80" t="s">
        <v>83</v>
      </c>
      <c r="G2977" s="81" t="str">
        <f>+IF(F2977&lt;&gt;"",VLOOKUP(F2977,NIVELES!$A$246:$C$464,3,0),"")</f>
        <v xml:space="preserve"> </v>
      </c>
      <c r="H2977" s="82" t="s">
        <v>1024</v>
      </c>
      <c r="I2977" s="78" t="s">
        <v>2183</v>
      </c>
      <c r="J2977" s="78" t="s">
        <v>2184</v>
      </c>
      <c r="K2977" s="78" t="s">
        <v>2185</v>
      </c>
      <c r="L2977" s="78" t="s">
        <v>1791</v>
      </c>
      <c r="M2977" s="78" t="s">
        <v>1791</v>
      </c>
      <c r="N2977" s="78" t="s">
        <v>1791</v>
      </c>
      <c r="O2977" s="78" t="s">
        <v>3155</v>
      </c>
      <c r="P2977" s="82">
        <v>12</v>
      </c>
      <c r="Q2977" s="78" t="s">
        <v>3156</v>
      </c>
      <c r="R2977" s="82">
        <v>1</v>
      </c>
      <c r="S2977" s="82">
        <v>1</v>
      </c>
      <c r="T2977" s="82">
        <v>1</v>
      </c>
      <c r="U2977" s="82">
        <v>1</v>
      </c>
      <c r="V2977" s="82">
        <v>1</v>
      </c>
      <c r="W2977" s="82">
        <v>1</v>
      </c>
      <c r="X2977" s="82">
        <v>1</v>
      </c>
      <c r="Y2977" s="82">
        <v>1</v>
      </c>
      <c r="Z2977" s="82">
        <v>1</v>
      </c>
      <c r="AA2977" s="82">
        <v>1</v>
      </c>
      <c r="AB2977" s="82">
        <v>1</v>
      </c>
      <c r="AC2977" s="82">
        <v>1</v>
      </c>
      <c r="AD2977" s="85" t="str">
        <f>IF(A2977&lt;&gt;"",IF(D2977="DIRECCIÓN_DE_TRANSFERENCIAS","280 0031",VLOOKUP(C2977,NIVELES!$A$14:$B$105,2,0)),"")</f>
        <v>280 6000</v>
      </c>
      <c r="AE2977" s="86" t="s">
        <v>322</v>
      </c>
      <c r="AF2977" s="86" t="s">
        <v>542</v>
      </c>
      <c r="AG2977" s="79" t="str">
        <f>+IF(AF2977&lt;&gt;"",VLOOKUP(AF2977,NIVELES!$A$666:$B$673,2,0),"")</f>
        <v>SISTEMA_DE_PROTECCIÓN_ESPECIAL_EN_EL_CICLO_DE_VIDA</v>
      </c>
      <c r="AH2977" s="78" t="s">
        <v>321</v>
      </c>
      <c r="AI2977" s="79" t="str">
        <f>IF(AH2977&lt;&gt;"",VLOOKUP(CONCATENATE(AG2977,AH2977),NIVELES!$B$676:$C$745,2,0),"")</f>
        <v>Adopciones</v>
      </c>
      <c r="AJ2977" s="78" t="s">
        <v>517</v>
      </c>
      <c r="AK2977" s="79" t="str">
        <f>+IF(AJ2977&lt;&gt;"",VLOOKUP(AJ2977,NIVELES!$A$816:$B$892,2,0),"")</f>
        <v>NO APLICA</v>
      </c>
      <c r="AL2977" s="78" t="s">
        <v>553</v>
      </c>
      <c r="AM2977" s="78">
        <v>510510</v>
      </c>
      <c r="AN2977" s="79" t="str">
        <f>IF(AM2977&lt;&gt;"",+VLOOKUP(AM2977,NIVELES!$A$1652:$B$2466,2,0),"")</f>
        <v>Servicios Personales por Contrato</v>
      </c>
      <c r="AO2977" s="87">
        <v>26664</v>
      </c>
      <c r="AP2977" s="88">
        <v>2424</v>
      </c>
      <c r="AQ2977" s="88">
        <v>2424</v>
      </c>
      <c r="AR2977" s="88">
        <v>2424</v>
      </c>
      <c r="AS2977" s="88">
        <v>2424</v>
      </c>
      <c r="AT2977" s="88">
        <v>2424</v>
      </c>
      <c r="AU2977" s="88">
        <v>2424</v>
      </c>
      <c r="AV2977" s="88">
        <v>2424</v>
      </c>
      <c r="AW2977" s="88">
        <v>2424</v>
      </c>
      <c r="AX2977" s="88">
        <v>2424</v>
      </c>
      <c r="AY2977" s="88">
        <v>2424</v>
      </c>
      <c r="AZ2977" s="88">
        <v>2424</v>
      </c>
      <c r="BA2977" s="88">
        <v>0</v>
      </c>
      <c r="BB2977" s="89">
        <f t="shared" si="183"/>
        <v>26664</v>
      </c>
      <c r="BC2977" s="90" t="str">
        <f t="shared" si="182"/>
        <v>OK</v>
      </c>
      <c r="BD2977" s="91" t="str">
        <f t="shared" si="184"/>
        <v xml:space="preserve">                  </v>
      </c>
      <c r="BE2977" s="92">
        <f t="shared" si="185"/>
        <v>12</v>
      </c>
    </row>
    <row r="2978" spans="1:57" s="74" customFormat="1" ht="50.1" customHeight="1" x14ac:dyDescent="0.2">
      <c r="A2978" s="78" t="s">
        <v>55</v>
      </c>
      <c r="B2978" s="78" t="s">
        <v>63</v>
      </c>
      <c r="C2978" s="78" t="s">
        <v>749</v>
      </c>
      <c r="D2978" s="78" t="s">
        <v>607</v>
      </c>
      <c r="E2978" s="79" t="str">
        <f>+IF(C2978&lt;&gt;"",VLOOKUP(MID(C2978,18,5),NIVELES!$A$133:$B$213,2,0),"")</f>
        <v>AZUAY</v>
      </c>
      <c r="F2978" s="80" t="s">
        <v>83</v>
      </c>
      <c r="G2978" s="81" t="str">
        <f>+IF(F2978&lt;&gt;"",VLOOKUP(F2978,NIVELES!$A$246:$C$464,3,0),"")</f>
        <v xml:space="preserve"> </v>
      </c>
      <c r="H2978" s="82" t="s">
        <v>1024</v>
      </c>
      <c r="I2978" s="78" t="s">
        <v>2183</v>
      </c>
      <c r="J2978" s="78" t="s">
        <v>2184</v>
      </c>
      <c r="K2978" s="78" t="s">
        <v>2185</v>
      </c>
      <c r="L2978" s="78" t="s">
        <v>1791</v>
      </c>
      <c r="M2978" s="78" t="s">
        <v>1791</v>
      </c>
      <c r="N2978" s="78" t="s">
        <v>1791</v>
      </c>
      <c r="O2978" s="78" t="s">
        <v>3155</v>
      </c>
      <c r="P2978" s="82">
        <v>12</v>
      </c>
      <c r="Q2978" s="78" t="s">
        <v>3156</v>
      </c>
      <c r="R2978" s="82">
        <v>1</v>
      </c>
      <c r="S2978" s="82">
        <v>1</v>
      </c>
      <c r="T2978" s="82">
        <v>1</v>
      </c>
      <c r="U2978" s="82">
        <v>1</v>
      </c>
      <c r="V2978" s="82">
        <v>1</v>
      </c>
      <c r="W2978" s="82">
        <v>1</v>
      </c>
      <c r="X2978" s="82">
        <v>1</v>
      </c>
      <c r="Y2978" s="82">
        <v>1</v>
      </c>
      <c r="Z2978" s="82">
        <v>1</v>
      </c>
      <c r="AA2978" s="82">
        <v>1</v>
      </c>
      <c r="AB2978" s="82">
        <v>1</v>
      </c>
      <c r="AC2978" s="82">
        <v>1</v>
      </c>
      <c r="AD2978" s="85" t="str">
        <f>IF(A2978&lt;&gt;"",IF(D2978="DIRECCIÓN_DE_TRANSFERENCIAS","280 0031",VLOOKUP(C2978,NIVELES!$A$14:$B$105,2,0)),"")</f>
        <v>280 6000</v>
      </c>
      <c r="AE2978" s="86" t="s">
        <v>322</v>
      </c>
      <c r="AF2978" s="86" t="s">
        <v>542</v>
      </c>
      <c r="AG2978" s="79" t="str">
        <f>+IF(AF2978&lt;&gt;"",VLOOKUP(AF2978,NIVELES!$A$666:$B$673,2,0),"")</f>
        <v>SISTEMA_DE_PROTECCIÓN_ESPECIAL_EN_EL_CICLO_DE_VIDA</v>
      </c>
      <c r="AH2978" s="78" t="s">
        <v>321</v>
      </c>
      <c r="AI2978" s="79" t="str">
        <f>IF(AH2978&lt;&gt;"",VLOOKUP(CONCATENATE(AG2978,AH2978),NIVELES!$B$676:$C$745,2,0),"")</f>
        <v>Adopciones</v>
      </c>
      <c r="AJ2978" s="78" t="s">
        <v>517</v>
      </c>
      <c r="AK2978" s="79" t="str">
        <f>+IF(AJ2978&lt;&gt;"",VLOOKUP(AJ2978,NIVELES!$A$816:$B$892,2,0),"")</f>
        <v>NO APLICA</v>
      </c>
      <c r="AL2978" s="78" t="s">
        <v>553</v>
      </c>
      <c r="AM2978" s="78">
        <v>510601</v>
      </c>
      <c r="AN2978" s="79" t="str">
        <f>IF(AM2978&lt;&gt;"",+VLOOKUP(AM2978,NIVELES!$A$1652:$B$2466,2,0),"")</f>
        <v>Aporte Patronal</v>
      </c>
      <c r="AO2978" s="87">
        <v>2573.08</v>
      </c>
      <c r="AP2978" s="88">
        <v>233.92</v>
      </c>
      <c r="AQ2978" s="88">
        <v>233.92</v>
      </c>
      <c r="AR2978" s="88">
        <v>233.92</v>
      </c>
      <c r="AS2978" s="88">
        <v>233.92</v>
      </c>
      <c r="AT2978" s="88">
        <v>233.92</v>
      </c>
      <c r="AU2978" s="88">
        <v>233.92</v>
      </c>
      <c r="AV2978" s="88">
        <v>233.92</v>
      </c>
      <c r="AW2978" s="88">
        <v>233.92</v>
      </c>
      <c r="AX2978" s="88">
        <v>233.92</v>
      </c>
      <c r="AY2978" s="88">
        <v>233.92</v>
      </c>
      <c r="AZ2978" s="88">
        <v>233.88</v>
      </c>
      <c r="BA2978" s="88">
        <v>0</v>
      </c>
      <c r="BB2978" s="89">
        <f t="shared" si="183"/>
        <v>2573.0800000000004</v>
      </c>
      <c r="BC2978" s="90" t="str">
        <f t="shared" si="182"/>
        <v>OK</v>
      </c>
      <c r="BD2978" s="91" t="str">
        <f t="shared" si="184"/>
        <v xml:space="preserve">                  </v>
      </c>
      <c r="BE2978" s="92">
        <f t="shared" si="185"/>
        <v>12</v>
      </c>
    </row>
    <row r="2979" spans="1:57" s="74" customFormat="1" ht="50.1" customHeight="1" x14ac:dyDescent="0.2">
      <c r="A2979" s="78" t="s">
        <v>55</v>
      </c>
      <c r="B2979" s="78" t="s">
        <v>63</v>
      </c>
      <c r="C2979" s="78" t="s">
        <v>749</v>
      </c>
      <c r="D2979" s="78" t="s">
        <v>607</v>
      </c>
      <c r="E2979" s="79" t="str">
        <f>+IF(C2979&lt;&gt;"",VLOOKUP(MID(C2979,18,5),NIVELES!$A$133:$B$213,2,0),"")</f>
        <v>AZUAY</v>
      </c>
      <c r="F2979" s="80" t="s">
        <v>83</v>
      </c>
      <c r="G2979" s="81" t="str">
        <f>+IF(F2979&lt;&gt;"",VLOOKUP(F2979,NIVELES!$A$246:$C$464,3,0),"")</f>
        <v xml:space="preserve"> </v>
      </c>
      <c r="H2979" s="82" t="s">
        <v>1024</v>
      </c>
      <c r="I2979" s="78" t="s">
        <v>2183</v>
      </c>
      <c r="J2979" s="78" t="s">
        <v>2184</v>
      </c>
      <c r="K2979" s="78" t="s">
        <v>2185</v>
      </c>
      <c r="L2979" s="78" t="s">
        <v>1791</v>
      </c>
      <c r="M2979" s="78" t="s">
        <v>1791</v>
      </c>
      <c r="N2979" s="78" t="s">
        <v>1791</v>
      </c>
      <c r="O2979" s="78" t="s">
        <v>3155</v>
      </c>
      <c r="P2979" s="82">
        <v>12</v>
      </c>
      <c r="Q2979" s="78" t="s">
        <v>3156</v>
      </c>
      <c r="R2979" s="82">
        <v>1</v>
      </c>
      <c r="S2979" s="82">
        <v>1</v>
      </c>
      <c r="T2979" s="82">
        <v>1</v>
      </c>
      <c r="U2979" s="82">
        <v>1</v>
      </c>
      <c r="V2979" s="82">
        <v>1</v>
      </c>
      <c r="W2979" s="82">
        <v>1</v>
      </c>
      <c r="X2979" s="82">
        <v>1</v>
      </c>
      <c r="Y2979" s="82">
        <v>1</v>
      </c>
      <c r="Z2979" s="82">
        <v>1</v>
      </c>
      <c r="AA2979" s="82">
        <v>1</v>
      </c>
      <c r="AB2979" s="82">
        <v>1</v>
      </c>
      <c r="AC2979" s="82">
        <v>1</v>
      </c>
      <c r="AD2979" s="85" t="str">
        <f>IF(A2979&lt;&gt;"",IF(D2979="DIRECCIÓN_DE_TRANSFERENCIAS","280 0031",VLOOKUP(C2979,NIVELES!$A$14:$B$105,2,0)),"")</f>
        <v>280 6000</v>
      </c>
      <c r="AE2979" s="86" t="s">
        <v>322</v>
      </c>
      <c r="AF2979" s="86" t="s">
        <v>542</v>
      </c>
      <c r="AG2979" s="79" t="str">
        <f>+IF(AF2979&lt;&gt;"",VLOOKUP(AF2979,NIVELES!$A$666:$B$673,2,0),"")</f>
        <v>SISTEMA_DE_PROTECCIÓN_ESPECIAL_EN_EL_CICLO_DE_VIDA</v>
      </c>
      <c r="AH2979" s="78" t="s">
        <v>321</v>
      </c>
      <c r="AI2979" s="79" t="str">
        <f>IF(AH2979&lt;&gt;"",VLOOKUP(CONCATENATE(AG2979,AH2979),NIVELES!$B$676:$C$745,2,0),"")</f>
        <v>Adopciones</v>
      </c>
      <c r="AJ2979" s="78" t="s">
        <v>517</v>
      </c>
      <c r="AK2979" s="79" t="str">
        <f>+IF(AJ2979&lt;&gt;"",VLOOKUP(AJ2979,NIVELES!$A$816:$B$892,2,0),"")</f>
        <v>NO APLICA</v>
      </c>
      <c r="AL2979" s="78" t="s">
        <v>553</v>
      </c>
      <c r="AM2979" s="78">
        <v>510602</v>
      </c>
      <c r="AN2979" s="79" t="str">
        <f>IF(AM2979&lt;&gt;"",+VLOOKUP(AM2979,NIVELES!$A$1652:$B$2466,2,0),"")</f>
        <v>Fondo de Reserva</v>
      </c>
      <c r="AO2979" s="87">
        <v>2222</v>
      </c>
      <c r="AP2979" s="88"/>
      <c r="AQ2979" s="88">
        <v>201.92</v>
      </c>
      <c r="AR2979" s="88">
        <v>201.92</v>
      </c>
      <c r="AS2979" s="88">
        <v>201.92</v>
      </c>
      <c r="AT2979" s="88">
        <v>201.92</v>
      </c>
      <c r="AU2979" s="88">
        <v>201.92</v>
      </c>
      <c r="AV2979" s="88">
        <v>201.92</v>
      </c>
      <c r="AW2979" s="88">
        <v>201.92</v>
      </c>
      <c r="AX2979" s="88">
        <v>201.92</v>
      </c>
      <c r="AY2979" s="88">
        <v>201.92</v>
      </c>
      <c r="AZ2979" s="88">
        <v>202.8</v>
      </c>
      <c r="BA2979" s="88">
        <v>201.91999999999985</v>
      </c>
      <c r="BB2979" s="89">
        <f t="shared" si="183"/>
        <v>2222</v>
      </c>
      <c r="BC2979" s="90" t="str">
        <f t="shared" si="182"/>
        <v>OK</v>
      </c>
      <c r="BD2979" s="91" t="str">
        <f t="shared" si="184"/>
        <v xml:space="preserve">                  </v>
      </c>
      <c r="BE2979" s="92">
        <f t="shared" si="185"/>
        <v>12</v>
      </c>
    </row>
    <row r="2980" spans="1:57" s="74" customFormat="1" ht="50.1" customHeight="1" x14ac:dyDescent="0.2">
      <c r="A2980" s="78" t="s">
        <v>55</v>
      </c>
      <c r="B2980" s="78" t="s">
        <v>63</v>
      </c>
      <c r="C2980" s="78" t="s">
        <v>749</v>
      </c>
      <c r="D2980" s="78" t="s">
        <v>575</v>
      </c>
      <c r="E2980" s="79" t="str">
        <f>+IF(C2980&lt;&gt;"",VLOOKUP(MID(C2980,18,5),NIVELES!$A$133:$B$213,2,0),"")</f>
        <v>AZUAY</v>
      </c>
      <c r="F2980" s="80" t="s">
        <v>83</v>
      </c>
      <c r="G2980" s="81" t="str">
        <f>+IF(F2980&lt;&gt;"",VLOOKUP(F2980,NIVELES!$A$246:$C$464,3,0),"")</f>
        <v xml:space="preserve"> </v>
      </c>
      <c r="H2980" s="82" t="s">
        <v>1023</v>
      </c>
      <c r="I2980" s="78" t="s">
        <v>2173</v>
      </c>
      <c r="J2980" s="78" t="s">
        <v>2165</v>
      </c>
      <c r="K2980" s="78" t="s">
        <v>2166</v>
      </c>
      <c r="L2980" s="78" t="s">
        <v>1791</v>
      </c>
      <c r="M2980" s="78" t="s">
        <v>1791</v>
      </c>
      <c r="N2980" s="78" t="s">
        <v>1791</v>
      </c>
      <c r="O2980" s="78" t="s">
        <v>3152</v>
      </c>
      <c r="P2980" s="82">
        <v>12</v>
      </c>
      <c r="Q2980" s="78" t="s">
        <v>1954</v>
      </c>
      <c r="R2980" s="82">
        <v>1</v>
      </c>
      <c r="S2980" s="82">
        <v>1</v>
      </c>
      <c r="T2980" s="82">
        <v>1</v>
      </c>
      <c r="U2980" s="82">
        <v>1</v>
      </c>
      <c r="V2980" s="82">
        <v>1</v>
      </c>
      <c r="W2980" s="82">
        <v>1</v>
      </c>
      <c r="X2980" s="82">
        <v>1</v>
      </c>
      <c r="Y2980" s="82">
        <v>1</v>
      </c>
      <c r="Z2980" s="82">
        <v>1</v>
      </c>
      <c r="AA2980" s="82">
        <v>1</v>
      </c>
      <c r="AB2980" s="82">
        <v>1</v>
      </c>
      <c r="AC2980" s="82">
        <v>1</v>
      </c>
      <c r="AD2980" s="85" t="str">
        <f>IF(A2980&lt;&gt;"",IF(D2980="DIRECCIÓN_DE_TRANSFERENCIAS","280 0031",VLOOKUP(C2980,NIVELES!$A$14:$B$105,2,0)),"")</f>
        <v>280 6000</v>
      </c>
      <c r="AE2980" s="86" t="s">
        <v>322</v>
      </c>
      <c r="AF2980" s="86" t="s">
        <v>369</v>
      </c>
      <c r="AG2980" s="79" t="str">
        <f>+IF(AF2980&lt;&gt;"",VLOOKUP(AF2980,NIVELES!$A$666:$B$673,2,0),"")</f>
        <v>ADMINISTRACIÓN_CENTRAL</v>
      </c>
      <c r="AH2980" s="78" t="s">
        <v>322</v>
      </c>
      <c r="AI2980" s="79" t="str">
        <f>IF(AH2980&lt;&gt;"",VLOOKUP(CONCATENATE(AG2980,AH2980),NIVELES!$B$676:$C$745,2,0),"")</f>
        <v>Administración De La Gestión Administrativa Financiera</v>
      </c>
      <c r="AJ2980" s="78" t="s">
        <v>517</v>
      </c>
      <c r="AK2980" s="79" t="str">
        <f>+IF(AJ2980&lt;&gt;"",VLOOKUP(AJ2980,NIVELES!$A$816:$B$892,2,0),"")</f>
        <v>NO APLICA</v>
      </c>
      <c r="AL2980" s="78" t="s">
        <v>555</v>
      </c>
      <c r="AM2980" s="78">
        <v>570102</v>
      </c>
      <c r="AN2980" s="79" t="str">
        <f>IF(AM2980&lt;&gt;"",+VLOOKUP(AM2980,NIVELES!$A$1652:$B$2466,2,0),"")</f>
        <v>Tasas Generales, Impuestos, Contribuciones, Permisos, Licencias y Patentes.</v>
      </c>
      <c r="AO2980" s="87">
        <v>2684</v>
      </c>
      <c r="AP2980" s="88"/>
      <c r="AQ2980" s="88">
        <v>1436.39</v>
      </c>
      <c r="AR2980" s="88">
        <v>107.63</v>
      </c>
      <c r="AS2980" s="88">
        <v>107.63</v>
      </c>
      <c r="AT2980" s="88">
        <v>107.63</v>
      </c>
      <c r="AU2980" s="88">
        <v>107.63</v>
      </c>
      <c r="AV2980" s="88">
        <v>107.63</v>
      </c>
      <c r="AW2980" s="88">
        <v>107.63</v>
      </c>
      <c r="AX2980" s="88">
        <v>107.63</v>
      </c>
      <c r="AY2980" s="88">
        <v>107.63</v>
      </c>
      <c r="AZ2980" s="88">
        <v>107.63</v>
      </c>
      <c r="BA2980" s="88">
        <v>278.93999999999915</v>
      </c>
      <c r="BB2980" s="89">
        <f t="shared" si="183"/>
        <v>2684</v>
      </c>
      <c r="BC2980" s="90" t="str">
        <f t="shared" si="182"/>
        <v>OK</v>
      </c>
      <c r="BD2980" s="91" t="str">
        <f t="shared" si="184"/>
        <v xml:space="preserve">                  </v>
      </c>
      <c r="BE2980" s="92">
        <f t="shared" si="185"/>
        <v>12</v>
      </c>
    </row>
    <row r="2981" spans="1:57" s="74" customFormat="1" ht="50.1" customHeight="1" x14ac:dyDescent="0.2">
      <c r="A2981" s="78" t="s">
        <v>55</v>
      </c>
      <c r="B2981" s="78" t="s">
        <v>63</v>
      </c>
      <c r="C2981" s="78" t="s">
        <v>1037</v>
      </c>
      <c r="D2981" s="78" t="s">
        <v>575</v>
      </c>
      <c r="E2981" s="79" t="str">
        <f>+IF(C2981&lt;&gt;"",VLOOKUP(MID(C2981,18,5),NIVELES!$A$133:$B$213,2,0),"")</f>
        <v>AZUAY</v>
      </c>
      <c r="F2981" s="80" t="s">
        <v>83</v>
      </c>
      <c r="G2981" s="81" t="str">
        <f>+IF(F2981&lt;&gt;"",VLOOKUP(F2981,NIVELES!$A$246:$C$464,3,0),"")</f>
        <v xml:space="preserve"> </v>
      </c>
      <c r="H2981" s="82" t="s">
        <v>1023</v>
      </c>
      <c r="I2981" s="78" t="s">
        <v>2164</v>
      </c>
      <c r="J2981" s="78" t="s">
        <v>2165</v>
      </c>
      <c r="K2981" s="78" t="s">
        <v>2166</v>
      </c>
      <c r="L2981" s="78" t="s">
        <v>1791</v>
      </c>
      <c r="M2981" s="78" t="s">
        <v>1791</v>
      </c>
      <c r="N2981" s="78" t="s">
        <v>1791</v>
      </c>
      <c r="O2981" s="78" t="s">
        <v>2454</v>
      </c>
      <c r="P2981" s="82">
        <v>12</v>
      </c>
      <c r="Q2981" s="78" t="s">
        <v>2945</v>
      </c>
      <c r="R2981" s="82">
        <v>1</v>
      </c>
      <c r="S2981" s="82">
        <v>1</v>
      </c>
      <c r="T2981" s="82">
        <v>1</v>
      </c>
      <c r="U2981" s="82">
        <v>1</v>
      </c>
      <c r="V2981" s="82">
        <v>1</v>
      </c>
      <c r="W2981" s="82">
        <v>1</v>
      </c>
      <c r="X2981" s="82">
        <v>1</v>
      </c>
      <c r="Y2981" s="82">
        <v>1</v>
      </c>
      <c r="Z2981" s="82">
        <v>1</v>
      </c>
      <c r="AA2981" s="82">
        <v>1</v>
      </c>
      <c r="AB2981" s="82">
        <v>1</v>
      </c>
      <c r="AC2981" s="82">
        <v>1</v>
      </c>
      <c r="AD2981" s="85" t="str">
        <f>IF(A2981&lt;&gt;"",IF(D2981="DIRECCIÓN_DE_TRANSFERENCIAS","280 0031",VLOOKUP(C2981,NIVELES!$A$14:$B$105,2,0)),"")</f>
        <v>280 6110</v>
      </c>
      <c r="AE2981" s="86" t="s">
        <v>322</v>
      </c>
      <c r="AF2981" s="86" t="s">
        <v>369</v>
      </c>
      <c r="AG2981" s="79" t="str">
        <f>+IF(AF2981&lt;&gt;"",VLOOKUP(AF2981,NIVELES!$A$666:$B$673,2,0),"")</f>
        <v>ADMINISTRACIÓN_CENTRAL</v>
      </c>
      <c r="AH2981" s="78" t="s">
        <v>322</v>
      </c>
      <c r="AI2981" s="79" t="str">
        <f>IF(AH2981&lt;&gt;"",VLOOKUP(CONCATENATE(AG2981,AH2981),NIVELES!$B$676:$C$745,2,0),"")</f>
        <v>Administración De La Gestión Administrativa Financiera</v>
      </c>
      <c r="AJ2981" s="78" t="s">
        <v>517</v>
      </c>
      <c r="AK2981" s="79" t="str">
        <f>+IF(AJ2981&lt;&gt;"",VLOOKUP(AJ2981,NIVELES!$A$816:$B$892,2,0),"")</f>
        <v>NO APLICA</v>
      </c>
      <c r="AL2981" s="78" t="s">
        <v>553</v>
      </c>
      <c r="AM2981" s="78">
        <v>510105</v>
      </c>
      <c r="AN2981" s="79" t="str">
        <f>IF(AM2981&lt;&gt;"",+VLOOKUP(AM2981,NIVELES!$A$1652:$B$2466,2,0),"")</f>
        <v>Remuneraciones Unificadas</v>
      </c>
      <c r="AO2981" s="87">
        <v>561888</v>
      </c>
      <c r="AP2981" s="88">
        <v>46149</v>
      </c>
      <c r="AQ2981" s="88">
        <v>46149</v>
      </c>
      <c r="AR2981" s="88">
        <v>46824</v>
      </c>
      <c r="AS2981" s="88">
        <v>46824</v>
      </c>
      <c r="AT2981" s="88">
        <v>46824</v>
      </c>
      <c r="AU2981" s="88">
        <v>46824</v>
      </c>
      <c r="AV2981" s="88">
        <v>46824</v>
      </c>
      <c r="AW2981" s="88">
        <v>46824</v>
      </c>
      <c r="AX2981" s="88">
        <v>46824</v>
      </c>
      <c r="AY2981" s="88">
        <v>46824</v>
      </c>
      <c r="AZ2981" s="88">
        <v>46824</v>
      </c>
      <c r="BA2981" s="88">
        <v>48174</v>
      </c>
      <c r="BB2981" s="89">
        <f t="shared" si="183"/>
        <v>561888</v>
      </c>
      <c r="BC2981" s="90" t="str">
        <f t="shared" si="182"/>
        <v>OK</v>
      </c>
      <c r="BD2981" s="91" t="str">
        <f t="shared" si="184"/>
        <v xml:space="preserve">                  </v>
      </c>
      <c r="BE2981" s="92">
        <f t="shared" si="185"/>
        <v>12</v>
      </c>
    </row>
    <row r="2982" spans="1:57" s="74" customFormat="1" ht="50.1" customHeight="1" x14ac:dyDescent="0.2">
      <c r="A2982" s="78" t="s">
        <v>55</v>
      </c>
      <c r="B2982" s="78" t="s">
        <v>63</v>
      </c>
      <c r="C2982" s="78" t="s">
        <v>1037</v>
      </c>
      <c r="D2982" s="78" t="s">
        <v>575</v>
      </c>
      <c r="E2982" s="79" t="str">
        <f>+IF(C2982&lt;&gt;"",VLOOKUP(MID(C2982,18,5),NIVELES!$A$133:$B$213,2,0),"")</f>
        <v>AZUAY</v>
      </c>
      <c r="F2982" s="80" t="s">
        <v>83</v>
      </c>
      <c r="G2982" s="81" t="str">
        <f>+IF(F2982&lt;&gt;"",VLOOKUP(F2982,NIVELES!$A$246:$C$464,3,0),"")</f>
        <v xml:space="preserve"> </v>
      </c>
      <c r="H2982" s="82" t="s">
        <v>1023</v>
      </c>
      <c r="I2982" s="78" t="s">
        <v>2164</v>
      </c>
      <c r="J2982" s="78" t="s">
        <v>2165</v>
      </c>
      <c r="K2982" s="78" t="s">
        <v>2166</v>
      </c>
      <c r="L2982" s="78" t="s">
        <v>1791</v>
      </c>
      <c r="M2982" s="78" t="s">
        <v>1791</v>
      </c>
      <c r="N2982" s="78" t="s">
        <v>1791</v>
      </c>
      <c r="O2982" s="78" t="s">
        <v>2454</v>
      </c>
      <c r="P2982" s="82">
        <v>12</v>
      </c>
      <c r="Q2982" s="78" t="s">
        <v>2945</v>
      </c>
      <c r="R2982" s="82">
        <v>1</v>
      </c>
      <c r="S2982" s="82">
        <v>1</v>
      </c>
      <c r="T2982" s="82">
        <v>1</v>
      </c>
      <c r="U2982" s="82">
        <v>1</v>
      </c>
      <c r="V2982" s="82">
        <v>1</v>
      </c>
      <c r="W2982" s="82">
        <v>1</v>
      </c>
      <c r="X2982" s="82">
        <v>1</v>
      </c>
      <c r="Y2982" s="82">
        <v>1</v>
      </c>
      <c r="Z2982" s="82">
        <v>1</v>
      </c>
      <c r="AA2982" s="82">
        <v>1</v>
      </c>
      <c r="AB2982" s="82">
        <v>1</v>
      </c>
      <c r="AC2982" s="82">
        <v>1</v>
      </c>
      <c r="AD2982" s="85" t="str">
        <f>IF(A2982&lt;&gt;"",IF(D2982="DIRECCIÓN_DE_TRANSFERENCIAS","280 0031",VLOOKUP(C2982,NIVELES!$A$14:$B$105,2,0)),"")</f>
        <v>280 6110</v>
      </c>
      <c r="AE2982" s="86" t="s">
        <v>322</v>
      </c>
      <c r="AF2982" s="86" t="s">
        <v>369</v>
      </c>
      <c r="AG2982" s="79" t="str">
        <f>+IF(AF2982&lt;&gt;"",VLOOKUP(AF2982,NIVELES!$A$666:$B$673,2,0),"")</f>
        <v>ADMINISTRACIÓN_CENTRAL</v>
      </c>
      <c r="AH2982" s="78" t="s">
        <v>322</v>
      </c>
      <c r="AI2982" s="79" t="str">
        <f>IF(AH2982&lt;&gt;"",VLOOKUP(CONCATENATE(AG2982,AH2982),NIVELES!$B$676:$C$745,2,0),"")</f>
        <v>Administración De La Gestión Administrativa Financiera</v>
      </c>
      <c r="AJ2982" s="78" t="s">
        <v>517</v>
      </c>
      <c r="AK2982" s="79" t="str">
        <f>+IF(AJ2982&lt;&gt;"",VLOOKUP(AJ2982,NIVELES!$A$816:$B$892,2,0),"")</f>
        <v>NO APLICA</v>
      </c>
      <c r="AL2982" s="78" t="s">
        <v>553</v>
      </c>
      <c r="AM2982" s="78">
        <v>510106</v>
      </c>
      <c r="AN2982" s="79" t="str">
        <f>IF(AM2982&lt;&gt;"",+VLOOKUP(AM2982,NIVELES!$A$1652:$B$2466,2,0),"")</f>
        <v>Salarios Unificados</v>
      </c>
      <c r="AO2982" s="87">
        <v>109392</v>
      </c>
      <c r="AP2982" s="88">
        <v>8555</v>
      </c>
      <c r="AQ2982" s="88">
        <v>8768.69</v>
      </c>
      <c r="AR2982" s="88">
        <v>9116</v>
      </c>
      <c r="AS2982" s="88">
        <v>9116</v>
      </c>
      <c r="AT2982" s="88">
        <v>9116</v>
      </c>
      <c r="AU2982" s="88">
        <v>9116</v>
      </c>
      <c r="AV2982" s="88">
        <v>9116</v>
      </c>
      <c r="AW2982" s="88">
        <v>9116</v>
      </c>
      <c r="AX2982" s="88">
        <v>9116</v>
      </c>
      <c r="AY2982" s="88">
        <v>9116</v>
      </c>
      <c r="AZ2982" s="88">
        <v>9116</v>
      </c>
      <c r="BA2982" s="88">
        <v>10024.309999999998</v>
      </c>
      <c r="BB2982" s="89">
        <f t="shared" si="183"/>
        <v>109392</v>
      </c>
      <c r="BC2982" s="90" t="str">
        <f t="shared" si="182"/>
        <v>OK</v>
      </c>
      <c r="BD2982" s="91" t="str">
        <f t="shared" si="184"/>
        <v xml:space="preserve">                  </v>
      </c>
      <c r="BE2982" s="92">
        <f t="shared" si="185"/>
        <v>12</v>
      </c>
    </row>
    <row r="2983" spans="1:57" s="74" customFormat="1" ht="50.1" customHeight="1" x14ac:dyDescent="0.2">
      <c r="A2983" s="78" t="s">
        <v>55</v>
      </c>
      <c r="B2983" s="78" t="s">
        <v>63</v>
      </c>
      <c r="C2983" s="78" t="s">
        <v>1037</v>
      </c>
      <c r="D2983" s="78" t="s">
        <v>575</v>
      </c>
      <c r="E2983" s="79" t="str">
        <f>+IF(C2983&lt;&gt;"",VLOOKUP(MID(C2983,18,5),NIVELES!$A$133:$B$213,2,0),"")</f>
        <v>AZUAY</v>
      </c>
      <c r="F2983" s="80" t="s">
        <v>83</v>
      </c>
      <c r="G2983" s="81" t="str">
        <f>+IF(F2983&lt;&gt;"",VLOOKUP(F2983,NIVELES!$A$246:$C$464,3,0),"")</f>
        <v xml:space="preserve"> </v>
      </c>
      <c r="H2983" s="82" t="s">
        <v>1023</v>
      </c>
      <c r="I2983" s="78" t="s">
        <v>2164</v>
      </c>
      <c r="J2983" s="78" t="s">
        <v>2165</v>
      </c>
      <c r="K2983" s="78" t="s">
        <v>2166</v>
      </c>
      <c r="L2983" s="78" t="s">
        <v>1791</v>
      </c>
      <c r="M2983" s="78" t="s">
        <v>1791</v>
      </c>
      <c r="N2983" s="78" t="s">
        <v>1791</v>
      </c>
      <c r="O2983" s="78" t="s">
        <v>2454</v>
      </c>
      <c r="P2983" s="82">
        <v>12</v>
      </c>
      <c r="Q2983" s="78" t="s">
        <v>2945</v>
      </c>
      <c r="R2983" s="82">
        <v>1</v>
      </c>
      <c r="S2983" s="82">
        <v>1</v>
      </c>
      <c r="T2983" s="82">
        <v>1</v>
      </c>
      <c r="U2983" s="82">
        <v>1</v>
      </c>
      <c r="V2983" s="82">
        <v>1</v>
      </c>
      <c r="W2983" s="82">
        <v>1</v>
      </c>
      <c r="X2983" s="82">
        <v>1</v>
      </c>
      <c r="Y2983" s="82">
        <v>1</v>
      </c>
      <c r="Z2983" s="82">
        <v>1</v>
      </c>
      <c r="AA2983" s="82">
        <v>1</v>
      </c>
      <c r="AB2983" s="82">
        <v>1</v>
      </c>
      <c r="AC2983" s="82">
        <v>1</v>
      </c>
      <c r="AD2983" s="85" t="str">
        <f>IF(A2983&lt;&gt;"",IF(D2983="DIRECCIÓN_DE_TRANSFERENCIAS","280 0031",VLOOKUP(C2983,NIVELES!$A$14:$B$105,2,0)),"")</f>
        <v>280 6110</v>
      </c>
      <c r="AE2983" s="86" t="s">
        <v>322</v>
      </c>
      <c r="AF2983" s="86" t="s">
        <v>369</v>
      </c>
      <c r="AG2983" s="79" t="str">
        <f>+IF(AF2983&lt;&gt;"",VLOOKUP(AF2983,NIVELES!$A$666:$B$673,2,0),"")</f>
        <v>ADMINISTRACIÓN_CENTRAL</v>
      </c>
      <c r="AH2983" s="78" t="s">
        <v>322</v>
      </c>
      <c r="AI2983" s="79" t="str">
        <f>IF(AH2983&lt;&gt;"",VLOOKUP(CONCATENATE(AG2983,AH2983),NIVELES!$B$676:$C$745,2,0),"")</f>
        <v>Administración De La Gestión Administrativa Financiera</v>
      </c>
      <c r="AJ2983" s="78" t="s">
        <v>517</v>
      </c>
      <c r="AK2983" s="79" t="str">
        <f>+IF(AJ2983&lt;&gt;"",VLOOKUP(AJ2983,NIVELES!$A$816:$B$892,2,0),"")</f>
        <v>NO APLICA</v>
      </c>
      <c r="AL2983" s="78" t="s">
        <v>553</v>
      </c>
      <c r="AM2983" s="78">
        <v>510203</v>
      </c>
      <c r="AN2983" s="79" t="str">
        <f>IF(AM2983&lt;&gt;"",+VLOOKUP(AM2983,NIVELES!$A$1652:$B$2466,2,0),"")</f>
        <v>Decimotercer Sueldo</v>
      </c>
      <c r="AO2983" s="87">
        <v>62004.25</v>
      </c>
      <c r="AP2983" s="88"/>
      <c r="AQ2983" s="88">
        <v>5130.0200000000004</v>
      </c>
      <c r="AR2983" s="88">
        <v>2367.44</v>
      </c>
      <c r="AS2983" s="88">
        <v>2367.44</v>
      </c>
      <c r="AT2983" s="88">
        <v>2367.44</v>
      </c>
      <c r="AU2983" s="88">
        <v>2367.44</v>
      </c>
      <c r="AV2983" s="88">
        <v>2367.44</v>
      </c>
      <c r="AW2983" s="88">
        <v>2367.44</v>
      </c>
      <c r="AX2983" s="88">
        <v>2367.44</v>
      </c>
      <c r="AY2983" s="88">
        <v>2367.44</v>
      </c>
      <c r="AZ2983" s="88">
        <v>2367.44</v>
      </c>
      <c r="BA2983" s="88">
        <v>35567.270000000004</v>
      </c>
      <c r="BB2983" s="89">
        <f t="shared" si="183"/>
        <v>62004.25</v>
      </c>
      <c r="BC2983" s="90" t="str">
        <f t="shared" si="182"/>
        <v>OK</v>
      </c>
      <c r="BD2983" s="91" t="str">
        <f t="shared" si="184"/>
        <v xml:space="preserve">                  </v>
      </c>
      <c r="BE2983" s="92">
        <f t="shared" si="185"/>
        <v>12</v>
      </c>
    </row>
    <row r="2984" spans="1:57" s="74" customFormat="1" ht="50.1" customHeight="1" x14ac:dyDescent="0.2">
      <c r="A2984" s="78" t="s">
        <v>55</v>
      </c>
      <c r="B2984" s="78" t="s">
        <v>63</v>
      </c>
      <c r="C2984" s="78" t="s">
        <v>1037</v>
      </c>
      <c r="D2984" s="78" t="s">
        <v>575</v>
      </c>
      <c r="E2984" s="79" t="str">
        <f>+IF(C2984&lt;&gt;"",VLOOKUP(MID(C2984,18,5),NIVELES!$A$133:$B$213,2,0),"")</f>
        <v>AZUAY</v>
      </c>
      <c r="F2984" s="80" t="s">
        <v>83</v>
      </c>
      <c r="G2984" s="81" t="str">
        <f>+IF(F2984&lt;&gt;"",VLOOKUP(F2984,NIVELES!$A$246:$C$464,3,0),"")</f>
        <v xml:space="preserve"> </v>
      </c>
      <c r="H2984" s="82" t="s">
        <v>1023</v>
      </c>
      <c r="I2984" s="78" t="s">
        <v>2164</v>
      </c>
      <c r="J2984" s="78" t="s">
        <v>2165</v>
      </c>
      <c r="K2984" s="78" t="s">
        <v>2166</v>
      </c>
      <c r="L2984" s="78" t="s">
        <v>1791</v>
      </c>
      <c r="M2984" s="78" t="s">
        <v>1791</v>
      </c>
      <c r="N2984" s="78" t="s">
        <v>1791</v>
      </c>
      <c r="O2984" s="78" t="s">
        <v>2454</v>
      </c>
      <c r="P2984" s="82">
        <v>12</v>
      </c>
      <c r="Q2984" s="78" t="s">
        <v>2945</v>
      </c>
      <c r="R2984" s="82">
        <v>1</v>
      </c>
      <c r="S2984" s="82">
        <v>1</v>
      </c>
      <c r="T2984" s="82">
        <v>1</v>
      </c>
      <c r="U2984" s="82">
        <v>1</v>
      </c>
      <c r="V2984" s="82">
        <v>1</v>
      </c>
      <c r="W2984" s="82">
        <v>1</v>
      </c>
      <c r="X2984" s="82">
        <v>1</v>
      </c>
      <c r="Y2984" s="82">
        <v>1</v>
      </c>
      <c r="Z2984" s="82">
        <v>1</v>
      </c>
      <c r="AA2984" s="82">
        <v>1</v>
      </c>
      <c r="AB2984" s="82">
        <v>1</v>
      </c>
      <c r="AC2984" s="82">
        <v>1</v>
      </c>
      <c r="AD2984" s="85" t="str">
        <f>IF(A2984&lt;&gt;"",IF(D2984="DIRECCIÓN_DE_TRANSFERENCIAS","280 0031",VLOOKUP(C2984,NIVELES!$A$14:$B$105,2,0)),"")</f>
        <v>280 6110</v>
      </c>
      <c r="AE2984" s="86" t="s">
        <v>322</v>
      </c>
      <c r="AF2984" s="86" t="s">
        <v>369</v>
      </c>
      <c r="AG2984" s="79" t="str">
        <f>+IF(AF2984&lt;&gt;"",VLOOKUP(AF2984,NIVELES!$A$666:$B$673,2,0),"")</f>
        <v>ADMINISTRACIÓN_CENTRAL</v>
      </c>
      <c r="AH2984" s="78" t="s">
        <v>322</v>
      </c>
      <c r="AI2984" s="79" t="str">
        <f>IF(AH2984&lt;&gt;"",VLOOKUP(CONCATENATE(AG2984,AH2984),NIVELES!$B$676:$C$745,2,0),"")</f>
        <v>Administración De La Gestión Administrativa Financiera</v>
      </c>
      <c r="AJ2984" s="78" t="s">
        <v>517</v>
      </c>
      <c r="AK2984" s="79" t="str">
        <f>+IF(AJ2984&lt;&gt;"",VLOOKUP(AJ2984,NIVELES!$A$816:$B$892,2,0),"")</f>
        <v>NO APLICA</v>
      </c>
      <c r="AL2984" s="78" t="s">
        <v>553</v>
      </c>
      <c r="AM2984" s="78">
        <v>510204</v>
      </c>
      <c r="AN2984" s="79" t="str">
        <f>IF(AM2984&lt;&gt;"",+VLOOKUP(AM2984,NIVELES!$A$1652:$B$2466,2,0),"")</f>
        <v>Decimocuarto Sueldo</v>
      </c>
      <c r="AO2984" s="87">
        <v>27087.5</v>
      </c>
      <c r="AP2984" s="88"/>
      <c r="AQ2984" s="88">
        <v>2232.44</v>
      </c>
      <c r="AR2984" s="88">
        <v>1034.25</v>
      </c>
      <c r="AS2984" s="88">
        <v>1034.25</v>
      </c>
      <c r="AT2984" s="88">
        <v>1034.25</v>
      </c>
      <c r="AU2984" s="88">
        <v>1034.25</v>
      </c>
      <c r="AV2984" s="88">
        <v>1034.25</v>
      </c>
      <c r="AW2984" s="88">
        <v>15710.75</v>
      </c>
      <c r="AX2984" s="88">
        <v>1034.25</v>
      </c>
      <c r="AY2984" s="88">
        <v>1034.25</v>
      </c>
      <c r="AZ2984" s="88">
        <v>1034.25</v>
      </c>
      <c r="BA2984" s="88">
        <v>870.30999999999767</v>
      </c>
      <c r="BB2984" s="89">
        <f t="shared" si="183"/>
        <v>27087.5</v>
      </c>
      <c r="BC2984" s="90" t="str">
        <f t="shared" si="182"/>
        <v>OK</v>
      </c>
      <c r="BD2984" s="91" t="str">
        <f t="shared" si="184"/>
        <v xml:space="preserve">                  </v>
      </c>
      <c r="BE2984" s="92">
        <f t="shared" si="185"/>
        <v>12</v>
      </c>
    </row>
    <row r="2985" spans="1:57" s="74" customFormat="1" ht="50.1" customHeight="1" x14ac:dyDescent="0.2">
      <c r="A2985" s="78" t="s">
        <v>55</v>
      </c>
      <c r="B2985" s="78" t="s">
        <v>63</v>
      </c>
      <c r="C2985" s="78" t="s">
        <v>1037</v>
      </c>
      <c r="D2985" s="78" t="s">
        <v>575</v>
      </c>
      <c r="E2985" s="79" t="str">
        <f>+IF(C2985&lt;&gt;"",VLOOKUP(MID(C2985,18,5),NIVELES!$A$133:$B$213,2,0),"")</f>
        <v>AZUAY</v>
      </c>
      <c r="F2985" s="80" t="s">
        <v>83</v>
      </c>
      <c r="G2985" s="81" t="str">
        <f>+IF(F2985&lt;&gt;"",VLOOKUP(F2985,NIVELES!$A$246:$C$464,3,0),"")</f>
        <v xml:space="preserve"> </v>
      </c>
      <c r="H2985" s="82" t="s">
        <v>1023</v>
      </c>
      <c r="I2985" s="78" t="s">
        <v>2164</v>
      </c>
      <c r="J2985" s="78" t="s">
        <v>2165</v>
      </c>
      <c r="K2985" s="78" t="s">
        <v>2166</v>
      </c>
      <c r="L2985" s="78" t="s">
        <v>1791</v>
      </c>
      <c r="M2985" s="78" t="s">
        <v>1791</v>
      </c>
      <c r="N2985" s="78" t="s">
        <v>1791</v>
      </c>
      <c r="O2985" s="78" t="s">
        <v>2454</v>
      </c>
      <c r="P2985" s="82">
        <v>12</v>
      </c>
      <c r="Q2985" s="78" t="s">
        <v>2945</v>
      </c>
      <c r="R2985" s="82">
        <v>1</v>
      </c>
      <c r="S2985" s="82">
        <v>1</v>
      </c>
      <c r="T2985" s="82">
        <v>1</v>
      </c>
      <c r="U2985" s="82">
        <v>1</v>
      </c>
      <c r="V2985" s="82">
        <v>1</v>
      </c>
      <c r="W2985" s="82">
        <v>1</v>
      </c>
      <c r="X2985" s="82">
        <v>1</v>
      </c>
      <c r="Y2985" s="82">
        <v>1</v>
      </c>
      <c r="Z2985" s="82">
        <v>1</v>
      </c>
      <c r="AA2985" s="82">
        <v>1</v>
      </c>
      <c r="AB2985" s="82">
        <v>1</v>
      </c>
      <c r="AC2985" s="82">
        <v>1</v>
      </c>
      <c r="AD2985" s="85" t="str">
        <f>IF(A2985&lt;&gt;"",IF(D2985="DIRECCIÓN_DE_TRANSFERENCIAS","280 0031",VLOOKUP(C2985,NIVELES!$A$14:$B$105,2,0)),"")</f>
        <v>280 6110</v>
      </c>
      <c r="AE2985" s="86" t="s">
        <v>322</v>
      </c>
      <c r="AF2985" s="86" t="s">
        <v>369</v>
      </c>
      <c r="AG2985" s="79" t="str">
        <f>+IF(AF2985&lt;&gt;"",VLOOKUP(AF2985,NIVELES!$A$666:$B$673,2,0),"")</f>
        <v>ADMINISTRACIÓN_CENTRAL</v>
      </c>
      <c r="AH2985" s="78" t="s">
        <v>322</v>
      </c>
      <c r="AI2985" s="79" t="str">
        <f>IF(AH2985&lt;&gt;"",VLOOKUP(CONCATENATE(AG2985,AH2985),NIVELES!$B$676:$C$745,2,0),"")</f>
        <v>Administración De La Gestión Administrativa Financiera</v>
      </c>
      <c r="AJ2985" s="78" t="s">
        <v>517</v>
      </c>
      <c r="AK2985" s="79" t="str">
        <f>+IF(AJ2985&lt;&gt;"",VLOOKUP(AJ2985,NIVELES!$A$816:$B$892,2,0),"")</f>
        <v>NO APLICA</v>
      </c>
      <c r="AL2985" s="78" t="s">
        <v>553</v>
      </c>
      <c r="AM2985" s="78">
        <v>510304</v>
      </c>
      <c r="AN2985" s="79" t="str">
        <f>IF(AM2985&lt;&gt;"",+VLOOKUP(AM2985,NIVELES!$A$1652:$B$2466,2,0),"")</f>
        <v>Compensación por Transporte</v>
      </c>
      <c r="AO2985" s="87">
        <v>1920</v>
      </c>
      <c r="AP2985" s="88"/>
      <c r="AQ2985" s="88"/>
      <c r="AR2985" s="88">
        <v>0</v>
      </c>
      <c r="AS2985" s="88">
        <v>0</v>
      </c>
      <c r="AT2985" s="88">
        <v>0</v>
      </c>
      <c r="AU2985" s="88">
        <v>0</v>
      </c>
      <c r="AV2985" s="88">
        <v>0</v>
      </c>
      <c r="AW2985" s="88">
        <v>0</v>
      </c>
      <c r="AX2985" s="88">
        <v>0</v>
      </c>
      <c r="AY2985" s="88">
        <v>0</v>
      </c>
      <c r="AZ2985" s="88">
        <v>0</v>
      </c>
      <c r="BA2985" s="88">
        <v>1920</v>
      </c>
      <c r="BB2985" s="89">
        <f t="shared" si="183"/>
        <v>1920</v>
      </c>
      <c r="BC2985" s="90" t="str">
        <f t="shared" si="182"/>
        <v>OK</v>
      </c>
      <c r="BD2985" s="91" t="str">
        <f t="shared" si="184"/>
        <v xml:space="preserve">                  </v>
      </c>
      <c r="BE2985" s="92">
        <f t="shared" si="185"/>
        <v>12</v>
      </c>
    </row>
    <row r="2986" spans="1:57" s="74" customFormat="1" ht="50.1" customHeight="1" x14ac:dyDescent="0.2">
      <c r="A2986" s="78" t="s">
        <v>55</v>
      </c>
      <c r="B2986" s="78" t="s">
        <v>63</v>
      </c>
      <c r="C2986" s="78" t="s">
        <v>1037</v>
      </c>
      <c r="D2986" s="78" t="s">
        <v>575</v>
      </c>
      <c r="E2986" s="79" t="str">
        <f>+IF(C2986&lt;&gt;"",VLOOKUP(MID(C2986,18,5),NIVELES!$A$133:$B$213,2,0),"")</f>
        <v>AZUAY</v>
      </c>
      <c r="F2986" s="80" t="s">
        <v>83</v>
      </c>
      <c r="G2986" s="81" t="str">
        <f>+IF(F2986&lt;&gt;"",VLOOKUP(F2986,NIVELES!$A$246:$C$464,3,0),"")</f>
        <v xml:space="preserve"> </v>
      </c>
      <c r="H2986" s="82" t="s">
        <v>1023</v>
      </c>
      <c r="I2986" s="78" t="s">
        <v>2164</v>
      </c>
      <c r="J2986" s="78" t="s">
        <v>2165</v>
      </c>
      <c r="K2986" s="78" t="s">
        <v>2166</v>
      </c>
      <c r="L2986" s="78" t="s">
        <v>1791</v>
      </c>
      <c r="M2986" s="78" t="s">
        <v>1791</v>
      </c>
      <c r="N2986" s="78" t="s">
        <v>1791</v>
      </c>
      <c r="O2986" s="78" t="s">
        <v>2454</v>
      </c>
      <c r="P2986" s="82">
        <v>12</v>
      </c>
      <c r="Q2986" s="78" t="s">
        <v>2945</v>
      </c>
      <c r="R2986" s="82">
        <v>1</v>
      </c>
      <c r="S2986" s="82">
        <v>1</v>
      </c>
      <c r="T2986" s="82">
        <v>1</v>
      </c>
      <c r="U2986" s="82">
        <v>1</v>
      </c>
      <c r="V2986" s="82">
        <v>1</v>
      </c>
      <c r="W2986" s="82">
        <v>1</v>
      </c>
      <c r="X2986" s="82">
        <v>1</v>
      </c>
      <c r="Y2986" s="82">
        <v>1</v>
      </c>
      <c r="Z2986" s="82">
        <v>1</v>
      </c>
      <c r="AA2986" s="82">
        <v>1</v>
      </c>
      <c r="AB2986" s="82">
        <v>1</v>
      </c>
      <c r="AC2986" s="82">
        <v>1</v>
      </c>
      <c r="AD2986" s="85" t="str">
        <f>IF(A2986&lt;&gt;"",IF(D2986="DIRECCIÓN_DE_TRANSFERENCIAS","280 0031",VLOOKUP(C2986,NIVELES!$A$14:$B$105,2,0)),"")</f>
        <v>280 6110</v>
      </c>
      <c r="AE2986" s="86" t="s">
        <v>322</v>
      </c>
      <c r="AF2986" s="86" t="s">
        <v>369</v>
      </c>
      <c r="AG2986" s="79" t="str">
        <f>+IF(AF2986&lt;&gt;"",VLOOKUP(AF2986,NIVELES!$A$666:$B$673,2,0),"")</f>
        <v>ADMINISTRACIÓN_CENTRAL</v>
      </c>
      <c r="AH2986" s="78" t="s">
        <v>322</v>
      </c>
      <c r="AI2986" s="79" t="str">
        <f>IF(AH2986&lt;&gt;"",VLOOKUP(CONCATENATE(AG2986,AH2986),NIVELES!$B$676:$C$745,2,0),"")</f>
        <v>Administración De La Gestión Administrativa Financiera</v>
      </c>
      <c r="AJ2986" s="78" t="s">
        <v>517</v>
      </c>
      <c r="AK2986" s="79" t="str">
        <f>+IF(AJ2986&lt;&gt;"",VLOOKUP(AJ2986,NIVELES!$A$816:$B$892,2,0),"")</f>
        <v>NO APLICA</v>
      </c>
      <c r="AL2986" s="78" t="s">
        <v>553</v>
      </c>
      <c r="AM2986" s="78">
        <v>510306</v>
      </c>
      <c r="AN2986" s="79" t="str">
        <f>IF(AM2986&lt;&gt;"",+VLOOKUP(AM2986,NIVELES!$A$1652:$B$2466,2,0),"")</f>
        <v>Alimentación</v>
      </c>
      <c r="AO2986" s="87">
        <v>13440</v>
      </c>
      <c r="AP2986" s="88"/>
      <c r="AQ2986" s="88"/>
      <c r="AR2986" s="88">
        <v>0</v>
      </c>
      <c r="AS2986" s="88">
        <v>0</v>
      </c>
      <c r="AT2986" s="88">
        <v>0</v>
      </c>
      <c r="AU2986" s="88">
        <v>0</v>
      </c>
      <c r="AV2986" s="88">
        <v>0</v>
      </c>
      <c r="AW2986" s="88">
        <v>0</v>
      </c>
      <c r="AX2986" s="88">
        <v>0</v>
      </c>
      <c r="AY2986" s="88">
        <v>0</v>
      </c>
      <c r="AZ2986" s="88">
        <v>0</v>
      </c>
      <c r="BA2986" s="88">
        <v>13440</v>
      </c>
      <c r="BB2986" s="89">
        <f t="shared" si="183"/>
        <v>13440</v>
      </c>
      <c r="BC2986" s="90" t="str">
        <f t="shared" si="182"/>
        <v>OK</v>
      </c>
      <c r="BD2986" s="91" t="str">
        <f t="shared" si="184"/>
        <v xml:space="preserve">                  </v>
      </c>
      <c r="BE2986" s="92">
        <f t="shared" si="185"/>
        <v>12</v>
      </c>
    </row>
    <row r="2987" spans="1:57" s="74" customFormat="1" ht="50.1" customHeight="1" x14ac:dyDescent="0.2">
      <c r="A2987" s="78" t="s">
        <v>55</v>
      </c>
      <c r="B2987" s="78" t="s">
        <v>63</v>
      </c>
      <c r="C2987" s="78" t="s">
        <v>1037</v>
      </c>
      <c r="D2987" s="78" t="s">
        <v>575</v>
      </c>
      <c r="E2987" s="79" t="str">
        <f>+IF(C2987&lt;&gt;"",VLOOKUP(MID(C2987,18,5),NIVELES!$A$133:$B$213,2,0),"")</f>
        <v>AZUAY</v>
      </c>
      <c r="F2987" s="80" t="s">
        <v>83</v>
      </c>
      <c r="G2987" s="81" t="str">
        <f>+IF(F2987&lt;&gt;"",VLOOKUP(F2987,NIVELES!$A$246:$C$464,3,0),"")</f>
        <v xml:space="preserve"> </v>
      </c>
      <c r="H2987" s="82" t="s">
        <v>1023</v>
      </c>
      <c r="I2987" s="78" t="s">
        <v>2164</v>
      </c>
      <c r="J2987" s="78" t="s">
        <v>2165</v>
      </c>
      <c r="K2987" s="78" t="s">
        <v>2166</v>
      </c>
      <c r="L2987" s="78" t="s">
        <v>1791</v>
      </c>
      <c r="M2987" s="78" t="s">
        <v>1791</v>
      </c>
      <c r="N2987" s="78" t="s">
        <v>1791</v>
      </c>
      <c r="O2987" s="78" t="s">
        <v>2454</v>
      </c>
      <c r="P2987" s="82">
        <v>12</v>
      </c>
      <c r="Q2987" s="78" t="s">
        <v>2945</v>
      </c>
      <c r="R2987" s="82">
        <v>1</v>
      </c>
      <c r="S2987" s="82">
        <v>1</v>
      </c>
      <c r="T2987" s="82">
        <v>1</v>
      </c>
      <c r="U2987" s="82">
        <v>1</v>
      </c>
      <c r="V2987" s="82">
        <v>1</v>
      </c>
      <c r="W2987" s="82">
        <v>1</v>
      </c>
      <c r="X2987" s="82">
        <v>1</v>
      </c>
      <c r="Y2987" s="82">
        <v>1</v>
      </c>
      <c r="Z2987" s="82">
        <v>1</v>
      </c>
      <c r="AA2987" s="82">
        <v>1</v>
      </c>
      <c r="AB2987" s="82">
        <v>1</v>
      </c>
      <c r="AC2987" s="82">
        <v>1</v>
      </c>
      <c r="AD2987" s="85" t="str">
        <f>IF(A2987&lt;&gt;"",IF(D2987="DIRECCIÓN_DE_TRANSFERENCIAS","280 0031",VLOOKUP(C2987,NIVELES!$A$14:$B$105,2,0)),"")</f>
        <v>280 6110</v>
      </c>
      <c r="AE2987" s="86" t="s">
        <v>322</v>
      </c>
      <c r="AF2987" s="86" t="s">
        <v>369</v>
      </c>
      <c r="AG2987" s="79" t="str">
        <f>+IF(AF2987&lt;&gt;"",VLOOKUP(AF2987,NIVELES!$A$666:$B$673,2,0),"")</f>
        <v>ADMINISTRACIÓN_CENTRAL</v>
      </c>
      <c r="AH2987" s="78" t="s">
        <v>322</v>
      </c>
      <c r="AI2987" s="79" t="str">
        <f>IF(AH2987&lt;&gt;"",VLOOKUP(CONCATENATE(AG2987,AH2987),NIVELES!$B$676:$C$745,2,0),"")</f>
        <v>Administración De La Gestión Administrativa Financiera</v>
      </c>
      <c r="AJ2987" s="78" t="s">
        <v>517</v>
      </c>
      <c r="AK2987" s="79" t="str">
        <f>+IF(AJ2987&lt;&gt;"",VLOOKUP(AJ2987,NIVELES!$A$816:$B$892,2,0),"")</f>
        <v>NO APLICA</v>
      </c>
      <c r="AL2987" s="78" t="s">
        <v>553</v>
      </c>
      <c r="AM2987" s="78">
        <v>510401</v>
      </c>
      <c r="AN2987" s="79" t="str">
        <f>IF(AM2987&lt;&gt;"",+VLOOKUP(AM2987,NIVELES!$A$1652:$B$2466,2,0),"")</f>
        <v>Por Cargas Familiares</v>
      </c>
      <c r="AO2987" s="87">
        <v>1347.06</v>
      </c>
      <c r="AP2987" s="88"/>
      <c r="AQ2987" s="88"/>
      <c r="AR2987" s="88">
        <v>0</v>
      </c>
      <c r="AS2987" s="88">
        <v>0</v>
      </c>
      <c r="AT2987" s="88">
        <v>0</v>
      </c>
      <c r="AU2987" s="88">
        <v>0</v>
      </c>
      <c r="AV2987" s="88">
        <v>0</v>
      </c>
      <c r="AW2987" s="88">
        <v>0</v>
      </c>
      <c r="AX2987" s="88">
        <v>0</v>
      </c>
      <c r="AY2987" s="88">
        <v>0</v>
      </c>
      <c r="AZ2987" s="88">
        <v>0</v>
      </c>
      <c r="BA2987" s="88">
        <v>1347.06</v>
      </c>
      <c r="BB2987" s="89">
        <f t="shared" si="183"/>
        <v>1347.06</v>
      </c>
      <c r="BC2987" s="90" t="str">
        <f t="shared" si="182"/>
        <v>OK</v>
      </c>
      <c r="BD2987" s="91" t="str">
        <f t="shared" si="184"/>
        <v xml:space="preserve">                  </v>
      </c>
      <c r="BE2987" s="92">
        <f t="shared" si="185"/>
        <v>12</v>
      </c>
    </row>
    <row r="2988" spans="1:57" s="74" customFormat="1" ht="50.1" customHeight="1" x14ac:dyDescent="0.2">
      <c r="A2988" s="78" t="s">
        <v>55</v>
      </c>
      <c r="B2988" s="78" t="s">
        <v>63</v>
      </c>
      <c r="C2988" s="78" t="s">
        <v>1037</v>
      </c>
      <c r="D2988" s="78" t="s">
        <v>575</v>
      </c>
      <c r="E2988" s="79" t="str">
        <f>+IF(C2988&lt;&gt;"",VLOOKUP(MID(C2988,18,5),NIVELES!$A$133:$B$213,2,0),"")</f>
        <v>AZUAY</v>
      </c>
      <c r="F2988" s="80" t="s">
        <v>83</v>
      </c>
      <c r="G2988" s="81" t="str">
        <f>+IF(F2988&lt;&gt;"",VLOOKUP(F2988,NIVELES!$A$246:$C$464,3,0),"")</f>
        <v xml:space="preserve"> </v>
      </c>
      <c r="H2988" s="82" t="s">
        <v>1023</v>
      </c>
      <c r="I2988" s="78" t="s">
        <v>2164</v>
      </c>
      <c r="J2988" s="78" t="s">
        <v>2165</v>
      </c>
      <c r="K2988" s="78" t="s">
        <v>2166</v>
      </c>
      <c r="L2988" s="78" t="s">
        <v>1791</v>
      </c>
      <c r="M2988" s="78" t="s">
        <v>1791</v>
      </c>
      <c r="N2988" s="78" t="s">
        <v>1791</v>
      </c>
      <c r="O2988" s="78" t="s">
        <v>3155</v>
      </c>
      <c r="P2988" s="82">
        <v>1</v>
      </c>
      <c r="Q2988" s="78" t="s">
        <v>3156</v>
      </c>
      <c r="R2988" s="82">
        <v>1</v>
      </c>
      <c r="S2988" s="82"/>
      <c r="T2988" s="82"/>
      <c r="U2988" s="82"/>
      <c r="V2988" s="82"/>
      <c r="W2988" s="82"/>
      <c r="X2988" s="82"/>
      <c r="Y2988" s="82"/>
      <c r="Z2988" s="82"/>
      <c r="AA2988" s="82"/>
      <c r="AB2988" s="82"/>
      <c r="AC2988" s="82"/>
      <c r="AD2988" s="85" t="str">
        <f>IF(A2988&lt;&gt;"",IF(D2988="DIRECCIÓN_DE_TRANSFERENCIAS","280 0031",VLOOKUP(C2988,NIVELES!$A$14:$B$105,2,0)),"")</f>
        <v>280 6110</v>
      </c>
      <c r="AE2988" s="86" t="s">
        <v>322</v>
      </c>
      <c r="AF2988" s="86" t="s">
        <v>369</v>
      </c>
      <c r="AG2988" s="79" t="str">
        <f>+IF(AF2988&lt;&gt;"",VLOOKUP(AF2988,NIVELES!$A$666:$B$673,2,0),"")</f>
        <v>ADMINISTRACIÓN_CENTRAL</v>
      </c>
      <c r="AH2988" s="78" t="s">
        <v>322</v>
      </c>
      <c r="AI2988" s="79" t="str">
        <f>IF(AH2988&lt;&gt;"",VLOOKUP(CONCATENATE(AG2988,AH2988),NIVELES!$B$676:$C$745,2,0),"")</f>
        <v>Administración De La Gestión Administrativa Financiera</v>
      </c>
      <c r="AJ2988" s="78" t="s">
        <v>517</v>
      </c>
      <c r="AK2988" s="79" t="str">
        <f>+IF(AJ2988&lt;&gt;"",VLOOKUP(AJ2988,NIVELES!$A$816:$B$892,2,0),"")</f>
        <v>NO APLICA</v>
      </c>
      <c r="AL2988" s="78" t="s">
        <v>553</v>
      </c>
      <c r="AM2988" s="78">
        <v>510513</v>
      </c>
      <c r="AN2988" s="79" t="str">
        <f>IF(AM2988&lt;&gt;"",+VLOOKUP(AM2988,NIVELES!$A$1652:$B$2466,2,0),"")</f>
        <v>Encargos</v>
      </c>
      <c r="AO2988" s="87">
        <v>0</v>
      </c>
      <c r="AP2988" s="88"/>
      <c r="AQ2988" s="88"/>
      <c r="AR2988" s="88">
        <v>0</v>
      </c>
      <c r="AS2988" s="88">
        <v>0</v>
      </c>
      <c r="AT2988" s="88">
        <v>0</v>
      </c>
      <c r="AU2988" s="88">
        <v>0</v>
      </c>
      <c r="AV2988" s="88">
        <v>0</v>
      </c>
      <c r="AW2988" s="88">
        <v>0</v>
      </c>
      <c r="AX2988" s="88">
        <v>0</v>
      </c>
      <c r="AY2988" s="88">
        <v>0</v>
      </c>
      <c r="AZ2988" s="88">
        <v>0</v>
      </c>
      <c r="BA2988" s="88">
        <v>0</v>
      </c>
      <c r="BB2988" s="89">
        <f t="shared" si="183"/>
        <v>0</v>
      </c>
      <c r="BC2988" s="90" t="str">
        <f t="shared" si="182"/>
        <v>OK</v>
      </c>
      <c r="BD2988" s="91" t="str">
        <f t="shared" si="184"/>
        <v xml:space="preserve">                  </v>
      </c>
      <c r="BE2988" s="92">
        <f t="shared" si="185"/>
        <v>1</v>
      </c>
    </row>
    <row r="2989" spans="1:57" s="74" customFormat="1" ht="50.1" customHeight="1" x14ac:dyDescent="0.2">
      <c r="A2989" s="78" t="s">
        <v>55</v>
      </c>
      <c r="B2989" s="78" t="s">
        <v>63</v>
      </c>
      <c r="C2989" s="78" t="s">
        <v>1037</v>
      </c>
      <c r="D2989" s="78" t="s">
        <v>575</v>
      </c>
      <c r="E2989" s="79" t="str">
        <f>+IF(C2989&lt;&gt;"",VLOOKUP(MID(C2989,18,5),NIVELES!$A$133:$B$213,2,0),"")</f>
        <v>AZUAY</v>
      </c>
      <c r="F2989" s="80" t="s">
        <v>83</v>
      </c>
      <c r="G2989" s="81" t="str">
        <f>+IF(F2989&lt;&gt;"",VLOOKUP(F2989,NIVELES!$A$246:$C$464,3,0),"")</f>
        <v xml:space="preserve"> </v>
      </c>
      <c r="H2989" s="82" t="s">
        <v>1023</v>
      </c>
      <c r="I2989" s="78" t="s">
        <v>2164</v>
      </c>
      <c r="J2989" s="78" t="s">
        <v>2165</v>
      </c>
      <c r="K2989" s="78" t="s">
        <v>2166</v>
      </c>
      <c r="L2989" s="78" t="s">
        <v>1791</v>
      </c>
      <c r="M2989" s="78" t="s">
        <v>1791</v>
      </c>
      <c r="N2989" s="78" t="s">
        <v>1791</v>
      </c>
      <c r="O2989" s="78" t="s">
        <v>2454</v>
      </c>
      <c r="P2989" s="82">
        <v>12</v>
      </c>
      <c r="Q2989" s="78" t="s">
        <v>2945</v>
      </c>
      <c r="R2989" s="82">
        <v>1</v>
      </c>
      <c r="S2989" s="82">
        <v>1</v>
      </c>
      <c r="T2989" s="82">
        <v>1</v>
      </c>
      <c r="U2989" s="82">
        <v>1</v>
      </c>
      <c r="V2989" s="82">
        <v>1</v>
      </c>
      <c r="W2989" s="82">
        <v>1</v>
      </c>
      <c r="X2989" s="82">
        <v>1</v>
      </c>
      <c r="Y2989" s="82">
        <v>1</v>
      </c>
      <c r="Z2989" s="82">
        <v>1</v>
      </c>
      <c r="AA2989" s="82">
        <v>1</v>
      </c>
      <c r="AB2989" s="82">
        <v>1</v>
      </c>
      <c r="AC2989" s="82">
        <v>1</v>
      </c>
      <c r="AD2989" s="85" t="str">
        <f>IF(A2989&lt;&gt;"",IF(D2989="DIRECCIÓN_DE_TRANSFERENCIAS","280 0031",VLOOKUP(C2989,NIVELES!$A$14:$B$105,2,0)),"")</f>
        <v>280 6110</v>
      </c>
      <c r="AE2989" s="86" t="s">
        <v>322</v>
      </c>
      <c r="AF2989" s="86" t="s">
        <v>369</v>
      </c>
      <c r="AG2989" s="79" t="str">
        <f>+IF(AF2989&lt;&gt;"",VLOOKUP(AF2989,NIVELES!$A$666:$B$673,2,0),"")</f>
        <v>ADMINISTRACIÓN_CENTRAL</v>
      </c>
      <c r="AH2989" s="78" t="s">
        <v>322</v>
      </c>
      <c r="AI2989" s="79" t="str">
        <f>IF(AH2989&lt;&gt;"",VLOOKUP(CONCATENATE(AG2989,AH2989),NIVELES!$B$676:$C$745,2,0),"")</f>
        <v>Administración De La Gestión Administrativa Financiera</v>
      </c>
      <c r="AJ2989" s="78" t="s">
        <v>517</v>
      </c>
      <c r="AK2989" s="79" t="str">
        <f>+IF(AJ2989&lt;&gt;"",VLOOKUP(AJ2989,NIVELES!$A$816:$B$892,2,0),"")</f>
        <v>NO APLICA</v>
      </c>
      <c r="AL2989" s="78" t="s">
        <v>553</v>
      </c>
      <c r="AM2989" s="78">
        <v>510408</v>
      </c>
      <c r="AN2989" s="79" t="str">
        <f>IF(AM2989&lt;&gt;"",+VLOOKUP(AM2989,NIVELES!$A$1652:$B$2466,2,0),"")</f>
        <v>Subsidio de Antigüedad</v>
      </c>
      <c r="AO2989" s="87">
        <v>3258.99</v>
      </c>
      <c r="AP2989" s="88"/>
      <c r="AQ2989" s="88"/>
      <c r="AR2989" s="88">
        <v>0</v>
      </c>
      <c r="AS2989" s="88">
        <v>0</v>
      </c>
      <c r="AT2989" s="88">
        <v>0</v>
      </c>
      <c r="AU2989" s="88">
        <v>0</v>
      </c>
      <c r="AV2989" s="88">
        <v>0</v>
      </c>
      <c r="AW2989" s="88">
        <v>0</v>
      </c>
      <c r="AX2989" s="88">
        <v>0</v>
      </c>
      <c r="AY2989" s="88">
        <v>0</v>
      </c>
      <c r="AZ2989" s="88">
        <v>0</v>
      </c>
      <c r="BA2989" s="88">
        <v>3258.99</v>
      </c>
      <c r="BB2989" s="89">
        <f t="shared" si="183"/>
        <v>3258.99</v>
      </c>
      <c r="BC2989" s="90" t="str">
        <f t="shared" si="182"/>
        <v>OK</v>
      </c>
      <c r="BD2989" s="91" t="str">
        <f t="shared" si="184"/>
        <v xml:space="preserve">                  </v>
      </c>
      <c r="BE2989" s="92">
        <f t="shared" si="185"/>
        <v>12</v>
      </c>
    </row>
    <row r="2990" spans="1:57" s="74" customFormat="1" ht="50.1" customHeight="1" x14ac:dyDescent="0.2">
      <c r="A2990" s="78" t="s">
        <v>55</v>
      </c>
      <c r="B2990" s="78" t="s">
        <v>63</v>
      </c>
      <c r="C2990" s="78" t="s">
        <v>1037</v>
      </c>
      <c r="D2990" s="78" t="s">
        <v>575</v>
      </c>
      <c r="E2990" s="79" t="str">
        <f>+IF(C2990&lt;&gt;"",VLOOKUP(MID(C2990,18,5),NIVELES!$A$133:$B$213,2,0),"")</f>
        <v>AZUAY</v>
      </c>
      <c r="F2990" s="80" t="s">
        <v>83</v>
      </c>
      <c r="G2990" s="81" t="str">
        <f>+IF(F2990&lt;&gt;"",VLOOKUP(F2990,NIVELES!$A$246:$C$464,3,0),"")</f>
        <v xml:space="preserve"> </v>
      </c>
      <c r="H2990" s="82" t="s">
        <v>1023</v>
      </c>
      <c r="I2990" s="78" t="s">
        <v>2164</v>
      </c>
      <c r="J2990" s="78" t="s">
        <v>2165</v>
      </c>
      <c r="K2990" s="78" t="s">
        <v>2166</v>
      </c>
      <c r="L2990" s="78" t="s">
        <v>1791</v>
      </c>
      <c r="M2990" s="78" t="s">
        <v>1791</v>
      </c>
      <c r="N2990" s="78" t="s">
        <v>1791</v>
      </c>
      <c r="O2990" s="78" t="s">
        <v>2454</v>
      </c>
      <c r="P2990" s="82">
        <v>12</v>
      </c>
      <c r="Q2990" s="78" t="s">
        <v>2945</v>
      </c>
      <c r="R2990" s="82">
        <v>1</v>
      </c>
      <c r="S2990" s="82">
        <v>1</v>
      </c>
      <c r="T2990" s="82">
        <v>1</v>
      </c>
      <c r="U2990" s="82">
        <v>1</v>
      </c>
      <c r="V2990" s="82">
        <v>1</v>
      </c>
      <c r="W2990" s="82">
        <v>1</v>
      </c>
      <c r="X2990" s="82">
        <v>1</v>
      </c>
      <c r="Y2990" s="82">
        <v>1</v>
      </c>
      <c r="Z2990" s="82">
        <v>1</v>
      </c>
      <c r="AA2990" s="82">
        <v>1</v>
      </c>
      <c r="AB2990" s="82">
        <v>1</v>
      </c>
      <c r="AC2990" s="82">
        <v>1</v>
      </c>
      <c r="AD2990" s="85" t="str">
        <f>IF(A2990&lt;&gt;"",IF(D2990="DIRECCIÓN_DE_TRANSFERENCIAS","280 0031",VLOOKUP(C2990,NIVELES!$A$14:$B$105,2,0)),"")</f>
        <v>280 6110</v>
      </c>
      <c r="AE2990" s="86" t="s">
        <v>322</v>
      </c>
      <c r="AF2990" s="86" t="s">
        <v>369</v>
      </c>
      <c r="AG2990" s="79" t="str">
        <f>+IF(AF2990&lt;&gt;"",VLOOKUP(AF2990,NIVELES!$A$666:$B$673,2,0),"")</f>
        <v>ADMINISTRACIÓN_CENTRAL</v>
      </c>
      <c r="AH2990" s="78" t="s">
        <v>322</v>
      </c>
      <c r="AI2990" s="79" t="str">
        <f>IF(AH2990&lt;&gt;"",VLOOKUP(CONCATENATE(AG2990,AH2990),NIVELES!$B$676:$C$745,2,0),"")</f>
        <v>Administración De La Gestión Administrativa Financiera</v>
      </c>
      <c r="AJ2990" s="78" t="s">
        <v>517</v>
      </c>
      <c r="AK2990" s="79" t="str">
        <f>+IF(AJ2990&lt;&gt;"",VLOOKUP(AJ2990,NIVELES!$A$816:$B$892,2,0),"")</f>
        <v>NO APLICA</v>
      </c>
      <c r="AL2990" s="78" t="s">
        <v>553</v>
      </c>
      <c r="AM2990" s="78">
        <v>510509</v>
      </c>
      <c r="AN2990" s="79" t="str">
        <f>IF(AM2990&lt;&gt;"",+VLOOKUP(AM2990,NIVELES!$A$1652:$B$2466,2,0),"")</f>
        <v>Horas Extraordinarias y Suplementarias</v>
      </c>
      <c r="AO2990" s="87">
        <v>0</v>
      </c>
      <c r="AP2990" s="88"/>
      <c r="AQ2990" s="88"/>
      <c r="AR2990" s="88">
        <v>0</v>
      </c>
      <c r="AS2990" s="88">
        <v>0</v>
      </c>
      <c r="AT2990" s="88">
        <v>0</v>
      </c>
      <c r="AU2990" s="88">
        <v>0</v>
      </c>
      <c r="AV2990" s="88">
        <v>0</v>
      </c>
      <c r="AW2990" s="88">
        <v>0</v>
      </c>
      <c r="AX2990" s="88">
        <v>0</v>
      </c>
      <c r="AY2990" s="88">
        <v>0</v>
      </c>
      <c r="AZ2990" s="88">
        <v>0</v>
      </c>
      <c r="BA2990" s="88">
        <v>0</v>
      </c>
      <c r="BB2990" s="89">
        <f t="shared" si="183"/>
        <v>0</v>
      </c>
      <c r="BC2990" s="90" t="str">
        <f t="shared" si="182"/>
        <v>OK</v>
      </c>
      <c r="BD2990" s="91" t="str">
        <f t="shared" si="184"/>
        <v xml:space="preserve">                  </v>
      </c>
      <c r="BE2990" s="92">
        <f t="shared" si="185"/>
        <v>12</v>
      </c>
    </row>
    <row r="2991" spans="1:57" s="74" customFormat="1" ht="50.1" customHeight="1" x14ac:dyDescent="0.2">
      <c r="A2991" s="78" t="s">
        <v>55</v>
      </c>
      <c r="B2991" s="78" t="s">
        <v>63</v>
      </c>
      <c r="C2991" s="78" t="s">
        <v>1037</v>
      </c>
      <c r="D2991" s="78" t="s">
        <v>575</v>
      </c>
      <c r="E2991" s="79" t="str">
        <f>+IF(C2991&lt;&gt;"",VLOOKUP(MID(C2991,18,5),NIVELES!$A$133:$B$213,2,0),"")</f>
        <v>AZUAY</v>
      </c>
      <c r="F2991" s="80" t="s">
        <v>83</v>
      </c>
      <c r="G2991" s="81" t="str">
        <f>+IF(F2991&lt;&gt;"",VLOOKUP(F2991,NIVELES!$A$246:$C$464,3,0),"")</f>
        <v xml:space="preserve"> </v>
      </c>
      <c r="H2991" s="82" t="s">
        <v>1023</v>
      </c>
      <c r="I2991" s="78" t="s">
        <v>2164</v>
      </c>
      <c r="J2991" s="78" t="s">
        <v>2165</v>
      </c>
      <c r="K2991" s="78" t="s">
        <v>2166</v>
      </c>
      <c r="L2991" s="78" t="s">
        <v>1791</v>
      </c>
      <c r="M2991" s="78" t="s">
        <v>1791</v>
      </c>
      <c r="N2991" s="78" t="s">
        <v>1791</v>
      </c>
      <c r="O2991" s="78" t="s">
        <v>2454</v>
      </c>
      <c r="P2991" s="82">
        <v>12</v>
      </c>
      <c r="Q2991" s="78" t="s">
        <v>2945</v>
      </c>
      <c r="R2991" s="82">
        <v>1</v>
      </c>
      <c r="S2991" s="82">
        <v>1</v>
      </c>
      <c r="T2991" s="82">
        <v>1</v>
      </c>
      <c r="U2991" s="82">
        <v>1</v>
      </c>
      <c r="V2991" s="82">
        <v>1</v>
      </c>
      <c r="W2991" s="82">
        <v>1</v>
      </c>
      <c r="X2991" s="82">
        <v>1</v>
      </c>
      <c r="Y2991" s="82">
        <v>1</v>
      </c>
      <c r="Z2991" s="82">
        <v>1</v>
      </c>
      <c r="AA2991" s="82">
        <v>1</v>
      </c>
      <c r="AB2991" s="82">
        <v>1</v>
      </c>
      <c r="AC2991" s="82">
        <v>1</v>
      </c>
      <c r="AD2991" s="85" t="str">
        <f>IF(A2991&lt;&gt;"",IF(D2991="DIRECCIÓN_DE_TRANSFERENCIAS","280 0031",VLOOKUP(C2991,NIVELES!$A$14:$B$105,2,0)),"")</f>
        <v>280 6110</v>
      </c>
      <c r="AE2991" s="86" t="s">
        <v>322</v>
      </c>
      <c r="AF2991" s="86" t="s">
        <v>369</v>
      </c>
      <c r="AG2991" s="79" t="str">
        <f>+IF(AF2991&lt;&gt;"",VLOOKUP(AF2991,NIVELES!$A$666:$B$673,2,0),"")</f>
        <v>ADMINISTRACIÓN_CENTRAL</v>
      </c>
      <c r="AH2991" s="78" t="s">
        <v>322</v>
      </c>
      <c r="AI2991" s="79" t="str">
        <f>IF(AH2991&lt;&gt;"",VLOOKUP(CONCATENATE(AG2991,AH2991),NIVELES!$B$676:$C$745,2,0),"")</f>
        <v>Administración De La Gestión Administrativa Financiera</v>
      </c>
      <c r="AJ2991" s="78" t="s">
        <v>517</v>
      </c>
      <c r="AK2991" s="79" t="str">
        <f>+IF(AJ2991&lt;&gt;"",VLOOKUP(AJ2991,NIVELES!$A$816:$B$892,2,0),"")</f>
        <v>NO APLICA</v>
      </c>
      <c r="AL2991" s="78" t="s">
        <v>553</v>
      </c>
      <c r="AM2991" s="78">
        <v>510510</v>
      </c>
      <c r="AN2991" s="79" t="str">
        <f>IF(AM2991&lt;&gt;"",+VLOOKUP(AM2991,NIVELES!$A$1652:$B$2466,2,0),"")</f>
        <v>Servicios Personales por Contrato</v>
      </c>
      <c r="AO2991" s="87">
        <v>128711</v>
      </c>
      <c r="AP2991" s="88">
        <v>10489</v>
      </c>
      <c r="AQ2991" s="88">
        <v>10489</v>
      </c>
      <c r="AR2991" s="88">
        <v>10725.92</v>
      </c>
      <c r="AS2991" s="88">
        <v>10725.92</v>
      </c>
      <c r="AT2991" s="88">
        <v>10725.92</v>
      </c>
      <c r="AU2991" s="88">
        <v>10725.92</v>
      </c>
      <c r="AV2991" s="88">
        <v>10725.92</v>
      </c>
      <c r="AW2991" s="88">
        <v>10725.92</v>
      </c>
      <c r="AX2991" s="88">
        <v>10725.92</v>
      </c>
      <c r="AY2991" s="88">
        <v>10725.92</v>
      </c>
      <c r="AZ2991" s="88">
        <v>10725.92</v>
      </c>
      <c r="BA2991" s="88">
        <v>11199.720000000016</v>
      </c>
      <c r="BB2991" s="89">
        <f t="shared" si="183"/>
        <v>128711</v>
      </c>
      <c r="BC2991" s="90" t="str">
        <f t="shared" si="182"/>
        <v>OK</v>
      </c>
      <c r="BD2991" s="91" t="str">
        <f t="shared" si="184"/>
        <v xml:space="preserve">                  </v>
      </c>
      <c r="BE2991" s="92">
        <f t="shared" si="185"/>
        <v>12</v>
      </c>
    </row>
    <row r="2992" spans="1:57" s="74" customFormat="1" ht="50.1" customHeight="1" x14ac:dyDescent="0.2">
      <c r="A2992" s="78" t="s">
        <v>55</v>
      </c>
      <c r="B2992" s="78" t="s">
        <v>63</v>
      </c>
      <c r="C2992" s="78" t="s">
        <v>1037</v>
      </c>
      <c r="D2992" s="78" t="s">
        <v>575</v>
      </c>
      <c r="E2992" s="79" t="str">
        <f>+IF(C2992&lt;&gt;"",VLOOKUP(MID(C2992,18,5),NIVELES!$A$133:$B$213,2,0),"")</f>
        <v>AZUAY</v>
      </c>
      <c r="F2992" s="80" t="s">
        <v>83</v>
      </c>
      <c r="G2992" s="81" t="str">
        <f>+IF(F2992&lt;&gt;"",VLOOKUP(F2992,NIVELES!$A$246:$C$464,3,0),"")</f>
        <v xml:space="preserve"> </v>
      </c>
      <c r="H2992" s="82" t="s">
        <v>1023</v>
      </c>
      <c r="I2992" s="78" t="s">
        <v>2164</v>
      </c>
      <c r="J2992" s="78" t="s">
        <v>2165</v>
      </c>
      <c r="K2992" s="78" t="s">
        <v>2166</v>
      </c>
      <c r="L2992" s="78" t="s">
        <v>1791</v>
      </c>
      <c r="M2992" s="78" t="s">
        <v>1791</v>
      </c>
      <c r="N2992" s="78" t="s">
        <v>1791</v>
      </c>
      <c r="O2992" s="78" t="s">
        <v>2454</v>
      </c>
      <c r="P2992" s="82">
        <v>12</v>
      </c>
      <c r="Q2992" s="78" t="s">
        <v>2945</v>
      </c>
      <c r="R2992" s="82">
        <v>1</v>
      </c>
      <c r="S2992" s="82">
        <v>1</v>
      </c>
      <c r="T2992" s="82">
        <v>1</v>
      </c>
      <c r="U2992" s="82">
        <v>1</v>
      </c>
      <c r="V2992" s="82">
        <v>1</v>
      </c>
      <c r="W2992" s="82">
        <v>1</v>
      </c>
      <c r="X2992" s="82">
        <v>1</v>
      </c>
      <c r="Y2992" s="82">
        <v>1</v>
      </c>
      <c r="Z2992" s="82">
        <v>1</v>
      </c>
      <c r="AA2992" s="82">
        <v>1</v>
      </c>
      <c r="AB2992" s="82">
        <v>1</v>
      </c>
      <c r="AC2992" s="82">
        <v>1</v>
      </c>
      <c r="AD2992" s="85" t="str">
        <f>IF(A2992&lt;&gt;"",IF(D2992="DIRECCIÓN_DE_TRANSFERENCIAS","280 0031",VLOOKUP(C2992,NIVELES!$A$14:$B$105,2,0)),"")</f>
        <v>280 6110</v>
      </c>
      <c r="AE2992" s="86" t="s">
        <v>322</v>
      </c>
      <c r="AF2992" s="86" t="s">
        <v>369</v>
      </c>
      <c r="AG2992" s="79" t="str">
        <f>+IF(AF2992&lt;&gt;"",VLOOKUP(AF2992,NIVELES!$A$666:$B$673,2,0),"")</f>
        <v>ADMINISTRACIÓN_CENTRAL</v>
      </c>
      <c r="AH2992" s="78" t="s">
        <v>322</v>
      </c>
      <c r="AI2992" s="79" t="str">
        <f>IF(AH2992&lt;&gt;"",VLOOKUP(CONCATENATE(AG2992,AH2992),NIVELES!$B$676:$C$745,2,0),"")</f>
        <v>Administración De La Gestión Administrativa Financiera</v>
      </c>
      <c r="AJ2992" s="78" t="s">
        <v>517</v>
      </c>
      <c r="AK2992" s="79" t="str">
        <f>+IF(AJ2992&lt;&gt;"",VLOOKUP(AJ2992,NIVELES!$A$816:$B$892,2,0),"")</f>
        <v>NO APLICA</v>
      </c>
      <c r="AL2992" s="78" t="s">
        <v>553</v>
      </c>
      <c r="AM2992" s="78">
        <v>510601</v>
      </c>
      <c r="AN2992" s="79" t="str">
        <f>IF(AM2992&lt;&gt;"",+VLOOKUP(AM2992,NIVELES!$A$1652:$B$2466,2,0),"")</f>
        <v>Aporte Patronal</v>
      </c>
      <c r="AO2992" s="87">
        <v>74307.820000000007</v>
      </c>
      <c r="AP2992" s="88">
        <v>6505.29</v>
      </c>
      <c r="AQ2992" s="88">
        <v>6573.47</v>
      </c>
      <c r="AR2992" s="88">
        <v>6192.32</v>
      </c>
      <c r="AS2992" s="88">
        <v>6192.32</v>
      </c>
      <c r="AT2992" s="88">
        <v>6192.32</v>
      </c>
      <c r="AU2992" s="88">
        <v>6192.32</v>
      </c>
      <c r="AV2992" s="88">
        <v>6192.32</v>
      </c>
      <c r="AW2992" s="88">
        <v>6192.32</v>
      </c>
      <c r="AX2992" s="88">
        <v>6192.32</v>
      </c>
      <c r="AY2992" s="88">
        <v>6192.32</v>
      </c>
      <c r="AZ2992" s="88">
        <v>6192.32</v>
      </c>
      <c r="BA2992" s="88">
        <v>5498.1800000000076</v>
      </c>
      <c r="BB2992" s="89">
        <f t="shared" si="183"/>
        <v>74307.820000000007</v>
      </c>
      <c r="BC2992" s="90" t="str">
        <f t="shared" si="182"/>
        <v>OK</v>
      </c>
      <c r="BD2992" s="91" t="str">
        <f t="shared" si="184"/>
        <v xml:space="preserve">                  </v>
      </c>
      <c r="BE2992" s="92">
        <f t="shared" si="185"/>
        <v>12</v>
      </c>
    </row>
    <row r="2993" spans="1:57" s="74" customFormat="1" ht="50.1" customHeight="1" x14ac:dyDescent="0.2">
      <c r="A2993" s="78" t="s">
        <v>55</v>
      </c>
      <c r="B2993" s="78" t="s">
        <v>63</v>
      </c>
      <c r="C2993" s="78" t="s">
        <v>1037</v>
      </c>
      <c r="D2993" s="78" t="s">
        <v>575</v>
      </c>
      <c r="E2993" s="79" t="str">
        <f>+IF(C2993&lt;&gt;"",VLOOKUP(MID(C2993,18,5),NIVELES!$A$133:$B$213,2,0),"")</f>
        <v>AZUAY</v>
      </c>
      <c r="F2993" s="80" t="s">
        <v>83</v>
      </c>
      <c r="G2993" s="81" t="str">
        <f>+IF(F2993&lt;&gt;"",VLOOKUP(F2993,NIVELES!$A$246:$C$464,3,0),"")</f>
        <v xml:space="preserve"> </v>
      </c>
      <c r="H2993" s="82" t="s">
        <v>1023</v>
      </c>
      <c r="I2993" s="78" t="s">
        <v>2164</v>
      </c>
      <c r="J2993" s="78" t="s">
        <v>2165</v>
      </c>
      <c r="K2993" s="78" t="s">
        <v>2166</v>
      </c>
      <c r="L2993" s="78" t="s">
        <v>1791</v>
      </c>
      <c r="M2993" s="78" t="s">
        <v>1791</v>
      </c>
      <c r="N2993" s="78" t="s">
        <v>1791</v>
      </c>
      <c r="O2993" s="78" t="s">
        <v>2454</v>
      </c>
      <c r="P2993" s="82">
        <v>12</v>
      </c>
      <c r="Q2993" s="78" t="s">
        <v>2945</v>
      </c>
      <c r="R2993" s="82">
        <v>1</v>
      </c>
      <c r="S2993" s="82">
        <v>1</v>
      </c>
      <c r="T2993" s="82">
        <v>1</v>
      </c>
      <c r="U2993" s="82">
        <v>1</v>
      </c>
      <c r="V2993" s="82">
        <v>1</v>
      </c>
      <c r="W2993" s="82">
        <v>1</v>
      </c>
      <c r="X2993" s="82">
        <v>1</v>
      </c>
      <c r="Y2993" s="82">
        <v>1</v>
      </c>
      <c r="Z2993" s="82">
        <v>1</v>
      </c>
      <c r="AA2993" s="82">
        <v>1</v>
      </c>
      <c r="AB2993" s="82">
        <v>1</v>
      </c>
      <c r="AC2993" s="82">
        <v>1</v>
      </c>
      <c r="AD2993" s="85" t="str">
        <f>IF(A2993&lt;&gt;"",IF(D2993="DIRECCIÓN_DE_TRANSFERENCIAS","280 0031",VLOOKUP(C2993,NIVELES!$A$14:$B$105,2,0)),"")</f>
        <v>280 6110</v>
      </c>
      <c r="AE2993" s="86" t="s">
        <v>322</v>
      </c>
      <c r="AF2993" s="86" t="s">
        <v>369</v>
      </c>
      <c r="AG2993" s="79" t="str">
        <f>+IF(AF2993&lt;&gt;"",VLOOKUP(AF2993,NIVELES!$A$666:$B$673,2,0),"")</f>
        <v>ADMINISTRACIÓN_CENTRAL</v>
      </c>
      <c r="AH2993" s="78" t="s">
        <v>322</v>
      </c>
      <c r="AI2993" s="79" t="str">
        <f>IF(AH2993&lt;&gt;"",VLOOKUP(CONCATENATE(AG2993,AH2993),NIVELES!$B$676:$C$745,2,0),"")</f>
        <v>Administración De La Gestión Administrativa Financiera</v>
      </c>
      <c r="AJ2993" s="78" t="s">
        <v>517</v>
      </c>
      <c r="AK2993" s="79" t="str">
        <f>+IF(AJ2993&lt;&gt;"",VLOOKUP(AJ2993,NIVELES!$A$816:$B$892,2,0),"")</f>
        <v>NO APLICA</v>
      </c>
      <c r="AL2993" s="78" t="s">
        <v>553</v>
      </c>
      <c r="AM2993" s="78">
        <v>510602</v>
      </c>
      <c r="AN2993" s="79" t="str">
        <f>IF(AM2993&lt;&gt;"",+VLOOKUP(AM2993,NIVELES!$A$1652:$B$2466,2,0),"")</f>
        <v>Fondo de Reserva</v>
      </c>
      <c r="AO2993" s="87">
        <v>62004.25</v>
      </c>
      <c r="AP2993" s="88"/>
      <c r="AQ2993" s="88">
        <v>5409.22</v>
      </c>
      <c r="AR2993" s="88">
        <v>5167.0200000000004</v>
      </c>
      <c r="AS2993" s="88">
        <v>5167.0200000000004</v>
      </c>
      <c r="AT2993" s="88">
        <v>5167.0200000000004</v>
      </c>
      <c r="AU2993" s="88">
        <v>5167.0200000000004</v>
      </c>
      <c r="AV2993" s="88">
        <v>5167.0200000000004</v>
      </c>
      <c r="AW2993" s="88">
        <v>5167.0200000000004</v>
      </c>
      <c r="AX2993" s="88">
        <v>5167.0200000000004</v>
      </c>
      <c r="AY2993" s="88">
        <v>5167.0200000000004</v>
      </c>
      <c r="AZ2993" s="88">
        <v>5167.0200000000004</v>
      </c>
      <c r="BA2993" s="88">
        <v>10091.849999999991</v>
      </c>
      <c r="BB2993" s="89">
        <f t="shared" si="183"/>
        <v>62004.25</v>
      </c>
      <c r="BC2993" s="90" t="str">
        <f t="shared" si="182"/>
        <v>OK</v>
      </c>
      <c r="BD2993" s="91" t="str">
        <f t="shared" si="184"/>
        <v xml:space="preserve">                  </v>
      </c>
      <c r="BE2993" s="92">
        <f t="shared" si="185"/>
        <v>12</v>
      </c>
    </row>
    <row r="2994" spans="1:57" s="74" customFormat="1" ht="50.1" customHeight="1" x14ac:dyDescent="0.2">
      <c r="A2994" s="78" t="s">
        <v>55</v>
      </c>
      <c r="B2994" s="78" t="s">
        <v>63</v>
      </c>
      <c r="C2994" s="78" t="s">
        <v>1037</v>
      </c>
      <c r="D2994" s="78" t="s">
        <v>575</v>
      </c>
      <c r="E2994" s="79" t="str">
        <f>+IF(C2994&lt;&gt;"",VLOOKUP(MID(C2994,18,5),NIVELES!$A$133:$B$213,2,0),"")</f>
        <v>AZUAY</v>
      </c>
      <c r="F2994" s="80" t="s">
        <v>83</v>
      </c>
      <c r="G2994" s="81" t="str">
        <f>+IF(F2994&lt;&gt;"",VLOOKUP(F2994,NIVELES!$A$246:$C$464,3,0),"")</f>
        <v xml:space="preserve"> </v>
      </c>
      <c r="H2994" s="82" t="s">
        <v>1023</v>
      </c>
      <c r="I2994" s="78" t="s">
        <v>2164</v>
      </c>
      <c r="J2994" s="78" t="s">
        <v>2165</v>
      </c>
      <c r="K2994" s="78" t="s">
        <v>2166</v>
      </c>
      <c r="L2994" s="78" t="s">
        <v>1791</v>
      </c>
      <c r="M2994" s="78" t="s">
        <v>1791</v>
      </c>
      <c r="N2994" s="78" t="s">
        <v>1791</v>
      </c>
      <c r="O2994" s="78" t="s">
        <v>2454</v>
      </c>
      <c r="P2994" s="82">
        <v>2</v>
      </c>
      <c r="Q2994" s="78" t="s">
        <v>2945</v>
      </c>
      <c r="R2994" s="82"/>
      <c r="S2994" s="82"/>
      <c r="T2994" s="82">
        <v>2</v>
      </c>
      <c r="U2994" s="82"/>
      <c r="V2994" s="82"/>
      <c r="W2994" s="82"/>
      <c r="X2994" s="82"/>
      <c r="Y2994" s="82"/>
      <c r="Z2994" s="82"/>
      <c r="AA2994" s="82"/>
      <c r="AB2994" s="82"/>
      <c r="AC2994" s="82"/>
      <c r="AD2994" s="85" t="str">
        <f>IF(A2994&lt;&gt;"",IF(D2994="DIRECCIÓN_DE_TRANSFERENCIAS","280 0031",VLOOKUP(C2994,NIVELES!$A$14:$B$105,2,0)),"")</f>
        <v>280 6110</v>
      </c>
      <c r="AE2994" s="86" t="s">
        <v>322</v>
      </c>
      <c r="AF2994" s="86" t="s">
        <v>369</v>
      </c>
      <c r="AG2994" s="79" t="str">
        <f>+IF(AF2994&lt;&gt;"",VLOOKUP(AF2994,NIVELES!$A$666:$B$673,2,0),"")</f>
        <v>ADMINISTRACIÓN_CENTRAL</v>
      </c>
      <c r="AH2994" s="78" t="s">
        <v>322</v>
      </c>
      <c r="AI2994" s="79" t="str">
        <f>IF(AH2994&lt;&gt;"",VLOOKUP(CONCATENATE(AG2994,AH2994),NIVELES!$B$676:$C$745,2,0),"")</f>
        <v>Administración De La Gestión Administrativa Financiera</v>
      </c>
      <c r="AJ2994" s="78" t="s">
        <v>517</v>
      </c>
      <c r="AK2994" s="79" t="str">
        <f>+IF(AJ2994&lt;&gt;"",VLOOKUP(AJ2994,NIVELES!$A$816:$B$892,2,0),"")</f>
        <v>NO APLICA</v>
      </c>
      <c r="AL2994" s="78" t="s">
        <v>843</v>
      </c>
      <c r="AM2994" s="78">
        <v>990101</v>
      </c>
      <c r="AN2994" s="79" t="str">
        <f>IF(AM2994&lt;&gt;"",+VLOOKUP(AM2994,NIVELES!$A$1652:$B$2466,2,0),"")</f>
        <v>Obligaciones de Ejercicios Anteriores por Gastos de Personal</v>
      </c>
      <c r="AO2994" s="87">
        <v>0</v>
      </c>
      <c r="AP2994" s="88"/>
      <c r="AQ2994" s="88"/>
      <c r="AR2994" s="88">
        <v>0</v>
      </c>
      <c r="AS2994" s="88">
        <v>0</v>
      </c>
      <c r="AT2994" s="88">
        <v>0</v>
      </c>
      <c r="AU2994" s="88">
        <v>0</v>
      </c>
      <c r="AV2994" s="88">
        <v>0</v>
      </c>
      <c r="AW2994" s="88">
        <v>0</v>
      </c>
      <c r="AX2994" s="88">
        <v>0</v>
      </c>
      <c r="AY2994" s="88">
        <v>0</v>
      </c>
      <c r="AZ2994" s="88">
        <v>0</v>
      </c>
      <c r="BA2994" s="88">
        <v>0</v>
      </c>
      <c r="BB2994" s="89">
        <f t="shared" si="183"/>
        <v>0</v>
      </c>
      <c r="BC2994" s="90" t="str">
        <f t="shared" si="182"/>
        <v>OK</v>
      </c>
      <c r="BD2994" s="91" t="str">
        <f t="shared" si="184"/>
        <v xml:space="preserve">                  </v>
      </c>
      <c r="BE2994" s="92">
        <f t="shared" si="185"/>
        <v>2</v>
      </c>
    </row>
    <row r="2995" spans="1:57" s="74" customFormat="1" ht="50.1" customHeight="1" x14ac:dyDescent="0.2">
      <c r="A2995" s="78" t="s">
        <v>55</v>
      </c>
      <c r="B2995" s="78" t="s">
        <v>63</v>
      </c>
      <c r="C2995" s="78" t="s">
        <v>1037</v>
      </c>
      <c r="D2995" s="78" t="s">
        <v>575</v>
      </c>
      <c r="E2995" s="79" t="str">
        <f>+IF(C2995&lt;&gt;"",VLOOKUP(MID(C2995,18,5),NIVELES!$A$133:$B$213,2,0),"")</f>
        <v>AZUAY</v>
      </c>
      <c r="F2995" s="80" t="s">
        <v>83</v>
      </c>
      <c r="G2995" s="81" t="str">
        <f>+IF(F2995&lt;&gt;"",VLOOKUP(F2995,NIVELES!$A$246:$C$464,3,0),"")</f>
        <v xml:space="preserve"> </v>
      </c>
      <c r="H2995" s="82" t="s">
        <v>1023</v>
      </c>
      <c r="I2995" s="78" t="s">
        <v>2173</v>
      </c>
      <c r="J2995" s="78" t="s">
        <v>2165</v>
      </c>
      <c r="K2995" s="78" t="s">
        <v>2166</v>
      </c>
      <c r="L2995" s="78" t="s">
        <v>1791</v>
      </c>
      <c r="M2995" s="78" t="s">
        <v>1791</v>
      </c>
      <c r="N2995" s="78" t="s">
        <v>1791</v>
      </c>
      <c r="O2995" s="78" t="s">
        <v>2174</v>
      </c>
      <c r="P2995" s="82">
        <v>12</v>
      </c>
      <c r="Q2995" s="78" t="s">
        <v>1989</v>
      </c>
      <c r="R2995" s="82">
        <v>1</v>
      </c>
      <c r="S2995" s="82">
        <v>1</v>
      </c>
      <c r="T2995" s="82">
        <v>1</v>
      </c>
      <c r="U2995" s="82">
        <v>1</v>
      </c>
      <c r="V2995" s="82">
        <v>1</v>
      </c>
      <c r="W2995" s="82">
        <v>1</v>
      </c>
      <c r="X2995" s="82">
        <v>1</v>
      </c>
      <c r="Y2995" s="82">
        <v>1</v>
      </c>
      <c r="Z2995" s="82">
        <v>1</v>
      </c>
      <c r="AA2995" s="82">
        <v>1</v>
      </c>
      <c r="AB2995" s="82">
        <v>1</v>
      </c>
      <c r="AC2995" s="82">
        <v>1</v>
      </c>
      <c r="AD2995" s="85" t="str">
        <f>IF(A2995&lt;&gt;"",IF(D2995="DIRECCIÓN_DE_TRANSFERENCIAS","280 0031",VLOOKUP(C2995,NIVELES!$A$14:$B$105,2,0)),"")</f>
        <v>280 6110</v>
      </c>
      <c r="AE2995" s="86" t="s">
        <v>322</v>
      </c>
      <c r="AF2995" s="86" t="s">
        <v>369</v>
      </c>
      <c r="AG2995" s="79" t="str">
        <f>+IF(AF2995&lt;&gt;"",VLOOKUP(AF2995,NIVELES!$A$666:$B$673,2,0),"")</f>
        <v>ADMINISTRACIÓN_CENTRAL</v>
      </c>
      <c r="AH2995" s="78" t="s">
        <v>322</v>
      </c>
      <c r="AI2995" s="79" t="str">
        <f>IF(AH2995&lt;&gt;"",VLOOKUP(CONCATENATE(AG2995,AH2995),NIVELES!$B$676:$C$745,2,0),"")</f>
        <v>Administración De La Gestión Administrativa Financiera</v>
      </c>
      <c r="AJ2995" s="78" t="s">
        <v>517</v>
      </c>
      <c r="AK2995" s="79" t="str">
        <f>+IF(AJ2995&lt;&gt;"",VLOOKUP(AJ2995,NIVELES!$A$816:$B$892,2,0),"")</f>
        <v>NO APLICA</v>
      </c>
      <c r="AL2995" s="78" t="s">
        <v>554</v>
      </c>
      <c r="AM2995" s="78">
        <v>530101</v>
      </c>
      <c r="AN2995" s="79" t="str">
        <f>IF(AM2995&lt;&gt;"",+VLOOKUP(AM2995,NIVELES!$A$1652:$B$2466,2,0),"")</f>
        <v>Agua Potable</v>
      </c>
      <c r="AO2995" s="87">
        <v>2630.38</v>
      </c>
      <c r="AP2995" s="88">
        <v>169.48</v>
      </c>
      <c r="AQ2995" s="88">
        <v>127.7</v>
      </c>
      <c r="AR2995" s="88">
        <v>219.2</v>
      </c>
      <c r="AS2995" s="88">
        <v>219.2</v>
      </c>
      <c r="AT2995" s="88">
        <v>219.2</v>
      </c>
      <c r="AU2995" s="88">
        <v>219.2</v>
      </c>
      <c r="AV2995" s="88">
        <v>219.2</v>
      </c>
      <c r="AW2995" s="88">
        <v>219.2</v>
      </c>
      <c r="AX2995" s="88">
        <v>219.2</v>
      </c>
      <c r="AY2995" s="88">
        <v>219.2</v>
      </c>
      <c r="AZ2995" s="88">
        <v>219.2</v>
      </c>
      <c r="BA2995" s="88">
        <v>360.40000000000009</v>
      </c>
      <c r="BB2995" s="89">
        <f t="shared" si="183"/>
        <v>2630.38</v>
      </c>
      <c r="BC2995" s="90" t="str">
        <f t="shared" si="182"/>
        <v>OK</v>
      </c>
      <c r="BD2995" s="91" t="str">
        <f t="shared" si="184"/>
        <v xml:space="preserve">                  </v>
      </c>
      <c r="BE2995" s="92">
        <f t="shared" si="185"/>
        <v>12</v>
      </c>
    </row>
    <row r="2996" spans="1:57" s="74" customFormat="1" ht="50.1" customHeight="1" x14ac:dyDescent="0.2">
      <c r="A2996" s="78" t="s">
        <v>55</v>
      </c>
      <c r="B2996" s="78" t="s">
        <v>63</v>
      </c>
      <c r="C2996" s="78" t="s">
        <v>1037</v>
      </c>
      <c r="D2996" s="78" t="s">
        <v>575</v>
      </c>
      <c r="E2996" s="79" t="str">
        <f>+IF(C2996&lt;&gt;"",VLOOKUP(MID(C2996,18,5),NIVELES!$A$133:$B$213,2,0),"")</f>
        <v>AZUAY</v>
      </c>
      <c r="F2996" s="80" t="s">
        <v>83</v>
      </c>
      <c r="G2996" s="81" t="str">
        <f>+IF(F2996&lt;&gt;"",VLOOKUP(F2996,NIVELES!$A$246:$C$464,3,0),"")</f>
        <v xml:space="preserve"> </v>
      </c>
      <c r="H2996" s="82" t="s">
        <v>1023</v>
      </c>
      <c r="I2996" s="78" t="s">
        <v>2173</v>
      </c>
      <c r="J2996" s="78" t="s">
        <v>2165</v>
      </c>
      <c r="K2996" s="78" t="s">
        <v>2166</v>
      </c>
      <c r="L2996" s="78" t="s">
        <v>1791</v>
      </c>
      <c r="M2996" s="78" t="s">
        <v>1791</v>
      </c>
      <c r="N2996" s="78" t="s">
        <v>1791</v>
      </c>
      <c r="O2996" s="78" t="s">
        <v>2174</v>
      </c>
      <c r="P2996" s="82">
        <v>12</v>
      </c>
      <c r="Q2996" s="78" t="s">
        <v>1989</v>
      </c>
      <c r="R2996" s="82">
        <v>1</v>
      </c>
      <c r="S2996" s="82">
        <v>1</v>
      </c>
      <c r="T2996" s="82">
        <v>1</v>
      </c>
      <c r="U2996" s="82">
        <v>1</v>
      </c>
      <c r="V2996" s="82">
        <v>1</v>
      </c>
      <c r="W2996" s="82">
        <v>1</v>
      </c>
      <c r="X2996" s="82">
        <v>1</v>
      </c>
      <c r="Y2996" s="82">
        <v>1</v>
      </c>
      <c r="Z2996" s="82">
        <v>1</v>
      </c>
      <c r="AA2996" s="82">
        <v>1</v>
      </c>
      <c r="AB2996" s="82">
        <v>1</v>
      </c>
      <c r="AC2996" s="82">
        <v>1</v>
      </c>
      <c r="AD2996" s="85" t="str">
        <f>IF(A2996&lt;&gt;"",IF(D2996="DIRECCIÓN_DE_TRANSFERENCIAS","280 0031",VLOOKUP(C2996,NIVELES!$A$14:$B$105,2,0)),"")</f>
        <v>280 6110</v>
      </c>
      <c r="AE2996" s="86" t="s">
        <v>322</v>
      </c>
      <c r="AF2996" s="86" t="s">
        <v>369</v>
      </c>
      <c r="AG2996" s="79" t="str">
        <f>+IF(AF2996&lt;&gt;"",VLOOKUP(AF2996,NIVELES!$A$666:$B$673,2,0),"")</f>
        <v>ADMINISTRACIÓN_CENTRAL</v>
      </c>
      <c r="AH2996" s="78" t="s">
        <v>322</v>
      </c>
      <c r="AI2996" s="79" t="str">
        <f>IF(AH2996&lt;&gt;"",VLOOKUP(CONCATENATE(AG2996,AH2996),NIVELES!$B$676:$C$745,2,0),"")</f>
        <v>Administración De La Gestión Administrativa Financiera</v>
      </c>
      <c r="AJ2996" s="78" t="s">
        <v>517</v>
      </c>
      <c r="AK2996" s="79" t="str">
        <f>+IF(AJ2996&lt;&gt;"",VLOOKUP(AJ2996,NIVELES!$A$816:$B$892,2,0),"")</f>
        <v>NO APLICA</v>
      </c>
      <c r="AL2996" s="78" t="s">
        <v>554</v>
      </c>
      <c r="AM2996" s="78">
        <v>530104</v>
      </c>
      <c r="AN2996" s="79" t="str">
        <f>IF(AM2996&lt;&gt;"",+VLOOKUP(AM2996,NIVELES!$A$1652:$B$2466,2,0),"")</f>
        <v>Energía Eléctrica</v>
      </c>
      <c r="AO2996" s="87">
        <v>3994.13</v>
      </c>
      <c r="AP2996" s="88">
        <v>598.41999999999996</v>
      </c>
      <c r="AQ2996" s="88">
        <v>397.21</v>
      </c>
      <c r="AR2996" s="88">
        <v>332.84</v>
      </c>
      <c r="AS2996" s="88">
        <v>332.84</v>
      </c>
      <c r="AT2996" s="88">
        <v>332.84</v>
      </c>
      <c r="AU2996" s="88">
        <v>332.84</v>
      </c>
      <c r="AV2996" s="88">
        <v>332.84</v>
      </c>
      <c r="AW2996" s="88">
        <v>332.84</v>
      </c>
      <c r="AX2996" s="88">
        <v>332.84</v>
      </c>
      <c r="AY2996" s="88">
        <v>332.84</v>
      </c>
      <c r="AZ2996" s="88">
        <v>332.84</v>
      </c>
      <c r="BA2996" s="88">
        <v>2.9399999999995998</v>
      </c>
      <c r="BB2996" s="89">
        <f t="shared" si="183"/>
        <v>3994.13</v>
      </c>
      <c r="BC2996" s="90" t="str">
        <f t="shared" si="182"/>
        <v>OK</v>
      </c>
      <c r="BD2996" s="91" t="str">
        <f t="shared" si="184"/>
        <v xml:space="preserve">                  </v>
      </c>
      <c r="BE2996" s="92">
        <f t="shared" si="185"/>
        <v>12</v>
      </c>
    </row>
    <row r="2997" spans="1:57" s="74" customFormat="1" ht="50.1" customHeight="1" x14ac:dyDescent="0.2">
      <c r="A2997" s="78" t="s">
        <v>55</v>
      </c>
      <c r="B2997" s="78" t="s">
        <v>63</v>
      </c>
      <c r="C2997" s="78" t="s">
        <v>1037</v>
      </c>
      <c r="D2997" s="78" t="s">
        <v>575</v>
      </c>
      <c r="E2997" s="79" t="str">
        <f>+IF(C2997&lt;&gt;"",VLOOKUP(MID(C2997,18,5),NIVELES!$A$133:$B$213,2,0),"")</f>
        <v>AZUAY</v>
      </c>
      <c r="F2997" s="80" t="s">
        <v>83</v>
      </c>
      <c r="G2997" s="81" t="str">
        <f>+IF(F2997&lt;&gt;"",VLOOKUP(F2997,NIVELES!$A$246:$C$464,3,0),"")</f>
        <v xml:space="preserve"> </v>
      </c>
      <c r="H2997" s="82" t="s">
        <v>1023</v>
      </c>
      <c r="I2997" s="78" t="s">
        <v>2173</v>
      </c>
      <c r="J2997" s="78" t="s">
        <v>2165</v>
      </c>
      <c r="K2997" s="78" t="s">
        <v>2166</v>
      </c>
      <c r="L2997" s="78" t="s">
        <v>1791</v>
      </c>
      <c r="M2997" s="78" t="s">
        <v>1791</v>
      </c>
      <c r="N2997" s="78" t="s">
        <v>1791</v>
      </c>
      <c r="O2997" s="78" t="s">
        <v>2174</v>
      </c>
      <c r="P2997" s="82">
        <v>12</v>
      </c>
      <c r="Q2997" s="78" t="s">
        <v>1989</v>
      </c>
      <c r="R2997" s="82">
        <v>1</v>
      </c>
      <c r="S2997" s="82">
        <v>1</v>
      </c>
      <c r="T2997" s="82">
        <v>1</v>
      </c>
      <c r="U2997" s="82">
        <v>1</v>
      </c>
      <c r="V2997" s="82">
        <v>1</v>
      </c>
      <c r="W2997" s="82">
        <v>1</v>
      </c>
      <c r="X2997" s="82">
        <v>1</v>
      </c>
      <c r="Y2997" s="82">
        <v>1</v>
      </c>
      <c r="Z2997" s="82">
        <v>1</v>
      </c>
      <c r="AA2997" s="82">
        <v>1</v>
      </c>
      <c r="AB2997" s="82">
        <v>1</v>
      </c>
      <c r="AC2997" s="82">
        <v>1</v>
      </c>
      <c r="AD2997" s="85" t="str">
        <f>IF(A2997&lt;&gt;"",IF(D2997="DIRECCIÓN_DE_TRANSFERENCIAS","280 0031",VLOOKUP(C2997,NIVELES!$A$14:$B$105,2,0)),"")</f>
        <v>280 6110</v>
      </c>
      <c r="AE2997" s="86" t="s">
        <v>322</v>
      </c>
      <c r="AF2997" s="86" t="s">
        <v>369</v>
      </c>
      <c r="AG2997" s="79" t="str">
        <f>+IF(AF2997&lt;&gt;"",VLOOKUP(AF2997,NIVELES!$A$666:$B$673,2,0),"")</f>
        <v>ADMINISTRACIÓN_CENTRAL</v>
      </c>
      <c r="AH2997" s="78" t="s">
        <v>322</v>
      </c>
      <c r="AI2997" s="79" t="str">
        <f>IF(AH2997&lt;&gt;"",VLOOKUP(CONCATENATE(AG2997,AH2997),NIVELES!$B$676:$C$745,2,0),"")</f>
        <v>Administración De La Gestión Administrativa Financiera</v>
      </c>
      <c r="AJ2997" s="78" t="s">
        <v>517</v>
      </c>
      <c r="AK2997" s="79" t="str">
        <f>+IF(AJ2997&lt;&gt;"",VLOOKUP(AJ2997,NIVELES!$A$816:$B$892,2,0),"")</f>
        <v>NO APLICA</v>
      </c>
      <c r="AL2997" s="78" t="s">
        <v>554</v>
      </c>
      <c r="AM2997" s="78">
        <v>530105</v>
      </c>
      <c r="AN2997" s="79" t="str">
        <f>IF(AM2997&lt;&gt;"",+VLOOKUP(AM2997,NIVELES!$A$1652:$B$2466,2,0),"")</f>
        <v>Telecomunicaciones</v>
      </c>
      <c r="AO2997" s="87">
        <v>3515.4</v>
      </c>
      <c r="AP2997" s="88">
        <v>283.02</v>
      </c>
      <c r="AQ2997" s="88">
        <v>247.31</v>
      </c>
      <c r="AR2997" s="88">
        <v>292.95</v>
      </c>
      <c r="AS2997" s="88">
        <v>292.95</v>
      </c>
      <c r="AT2997" s="88">
        <v>292.95</v>
      </c>
      <c r="AU2997" s="88">
        <v>292.95</v>
      </c>
      <c r="AV2997" s="88">
        <v>292.95</v>
      </c>
      <c r="AW2997" s="88">
        <v>292.95</v>
      </c>
      <c r="AX2997" s="88">
        <v>292.95</v>
      </c>
      <c r="AY2997" s="88">
        <v>292.95</v>
      </c>
      <c r="AZ2997" s="88">
        <v>292.95</v>
      </c>
      <c r="BA2997" s="88">
        <v>348.52000000000044</v>
      </c>
      <c r="BB2997" s="89">
        <f t="shared" si="183"/>
        <v>3515.4</v>
      </c>
      <c r="BC2997" s="90" t="str">
        <f t="shared" si="182"/>
        <v>OK</v>
      </c>
      <c r="BD2997" s="91" t="str">
        <f t="shared" si="184"/>
        <v xml:space="preserve">                  </v>
      </c>
      <c r="BE2997" s="92">
        <f t="shared" si="185"/>
        <v>12</v>
      </c>
    </row>
    <row r="2998" spans="1:57" s="74" customFormat="1" ht="50.1" customHeight="1" x14ac:dyDescent="0.2">
      <c r="A2998" s="78" t="s">
        <v>55</v>
      </c>
      <c r="B2998" s="78" t="s">
        <v>63</v>
      </c>
      <c r="C2998" s="78" t="s">
        <v>1037</v>
      </c>
      <c r="D2998" s="78" t="s">
        <v>575</v>
      </c>
      <c r="E2998" s="79" t="str">
        <f>+IF(C2998&lt;&gt;"",VLOOKUP(MID(C2998,18,5),NIVELES!$A$133:$B$213,2,0),"")</f>
        <v>AZUAY</v>
      </c>
      <c r="F2998" s="80" t="s">
        <v>83</v>
      </c>
      <c r="G2998" s="81" t="str">
        <f>+IF(F2998&lt;&gt;"",VLOOKUP(F2998,NIVELES!$A$246:$C$464,3,0),"")</f>
        <v xml:space="preserve"> </v>
      </c>
      <c r="H2998" s="82" t="s">
        <v>1023</v>
      </c>
      <c r="I2998" s="78" t="s">
        <v>2173</v>
      </c>
      <c r="J2998" s="78" t="s">
        <v>2165</v>
      </c>
      <c r="K2998" s="78" t="s">
        <v>2166</v>
      </c>
      <c r="L2998" s="78" t="s">
        <v>1791</v>
      </c>
      <c r="M2998" s="78" t="s">
        <v>1791</v>
      </c>
      <c r="N2998" s="78" t="s">
        <v>1791</v>
      </c>
      <c r="O2998" s="78" t="s">
        <v>2174</v>
      </c>
      <c r="P2998" s="82">
        <v>12</v>
      </c>
      <c r="Q2998" s="78" t="s">
        <v>1989</v>
      </c>
      <c r="R2998" s="82">
        <v>1</v>
      </c>
      <c r="S2998" s="82">
        <v>1</v>
      </c>
      <c r="T2998" s="82">
        <v>1</v>
      </c>
      <c r="U2998" s="82">
        <v>1</v>
      </c>
      <c r="V2998" s="82">
        <v>1</v>
      </c>
      <c r="W2998" s="82">
        <v>1</v>
      </c>
      <c r="X2998" s="82">
        <v>1</v>
      </c>
      <c r="Y2998" s="82">
        <v>1</v>
      </c>
      <c r="Z2998" s="82">
        <v>1</v>
      </c>
      <c r="AA2998" s="82">
        <v>1</v>
      </c>
      <c r="AB2998" s="82">
        <v>1</v>
      </c>
      <c r="AC2998" s="82">
        <v>1</v>
      </c>
      <c r="AD2998" s="85" t="str">
        <f>IF(A2998&lt;&gt;"",IF(D2998="DIRECCIÓN_DE_TRANSFERENCIAS","280 0031",VLOOKUP(C2998,NIVELES!$A$14:$B$105,2,0)),"")</f>
        <v>280 6110</v>
      </c>
      <c r="AE2998" s="86" t="s">
        <v>322</v>
      </c>
      <c r="AF2998" s="86" t="s">
        <v>369</v>
      </c>
      <c r="AG2998" s="79" t="str">
        <f>+IF(AF2998&lt;&gt;"",VLOOKUP(AF2998,NIVELES!$A$666:$B$673,2,0),"")</f>
        <v>ADMINISTRACIÓN_CENTRAL</v>
      </c>
      <c r="AH2998" s="78" t="s">
        <v>322</v>
      </c>
      <c r="AI2998" s="79" t="str">
        <f>IF(AH2998&lt;&gt;"",VLOOKUP(CONCATENATE(AG2998,AH2998),NIVELES!$B$676:$C$745,2,0),"")</f>
        <v>Administración De La Gestión Administrativa Financiera</v>
      </c>
      <c r="AJ2998" s="78" t="s">
        <v>517</v>
      </c>
      <c r="AK2998" s="79" t="str">
        <f>+IF(AJ2998&lt;&gt;"",VLOOKUP(AJ2998,NIVELES!$A$816:$B$892,2,0),"")</f>
        <v>NO APLICA</v>
      </c>
      <c r="AL2998" s="78" t="s">
        <v>554</v>
      </c>
      <c r="AM2998" s="78">
        <v>530106</v>
      </c>
      <c r="AN2998" s="79" t="str">
        <f>IF(AM2998&lt;&gt;"",+VLOOKUP(AM2998,NIVELES!$A$1652:$B$2466,2,0),"")</f>
        <v>Servicio de Correo</v>
      </c>
      <c r="AO2998" s="87">
        <v>584.52</v>
      </c>
      <c r="AP2998" s="88"/>
      <c r="AQ2998" s="88">
        <v>91</v>
      </c>
      <c r="AR2998" s="88">
        <v>48.71</v>
      </c>
      <c r="AS2998" s="88">
        <v>48.71</v>
      </c>
      <c r="AT2998" s="88">
        <v>48.71</v>
      </c>
      <c r="AU2998" s="88">
        <v>48.71</v>
      </c>
      <c r="AV2998" s="88">
        <v>48.71</v>
      </c>
      <c r="AW2998" s="88">
        <v>48.71</v>
      </c>
      <c r="AX2998" s="88">
        <v>48.71</v>
      </c>
      <c r="AY2998" s="88">
        <v>48.71</v>
      </c>
      <c r="AZ2998" s="88">
        <v>48.71</v>
      </c>
      <c r="BA2998" s="88">
        <v>55.129999999999995</v>
      </c>
      <c r="BB2998" s="89">
        <f t="shared" si="183"/>
        <v>584.52</v>
      </c>
      <c r="BC2998" s="90" t="str">
        <f t="shared" si="182"/>
        <v>OK</v>
      </c>
      <c r="BD2998" s="91" t="str">
        <f t="shared" si="184"/>
        <v xml:space="preserve">                  </v>
      </c>
      <c r="BE2998" s="92">
        <f t="shared" si="185"/>
        <v>12</v>
      </c>
    </row>
    <row r="2999" spans="1:57" s="74" customFormat="1" ht="50.1" customHeight="1" x14ac:dyDescent="0.2">
      <c r="A2999" s="78" t="s">
        <v>55</v>
      </c>
      <c r="B2999" s="78" t="s">
        <v>63</v>
      </c>
      <c r="C2999" s="78" t="s">
        <v>1037</v>
      </c>
      <c r="D2999" s="78" t="s">
        <v>575</v>
      </c>
      <c r="E2999" s="79" t="str">
        <f>+IF(C2999&lt;&gt;"",VLOOKUP(MID(C2999,18,5),NIVELES!$A$133:$B$213,2,0),"")</f>
        <v>AZUAY</v>
      </c>
      <c r="F2999" s="80" t="s">
        <v>83</v>
      </c>
      <c r="G2999" s="81" t="str">
        <f>+IF(F2999&lt;&gt;"",VLOOKUP(F2999,NIVELES!$A$246:$C$464,3,0),"")</f>
        <v xml:space="preserve"> </v>
      </c>
      <c r="H2999" s="82" t="s">
        <v>1023</v>
      </c>
      <c r="I2999" s="78" t="s">
        <v>2173</v>
      </c>
      <c r="J2999" s="78" t="s">
        <v>2165</v>
      </c>
      <c r="K2999" s="78" t="s">
        <v>2166</v>
      </c>
      <c r="L2999" s="78" t="s">
        <v>1791</v>
      </c>
      <c r="M2999" s="78" t="s">
        <v>1791</v>
      </c>
      <c r="N2999" s="78" t="s">
        <v>1791</v>
      </c>
      <c r="O2999" s="78" t="s">
        <v>2174</v>
      </c>
      <c r="P2999" s="82">
        <v>1</v>
      </c>
      <c r="Q2999" s="78" t="s">
        <v>1989</v>
      </c>
      <c r="R2999" s="82">
        <v>0</v>
      </c>
      <c r="S2999" s="82">
        <v>0</v>
      </c>
      <c r="T2999" s="82">
        <v>0</v>
      </c>
      <c r="U2999" s="82">
        <v>0</v>
      </c>
      <c r="V2999" s="82">
        <v>0</v>
      </c>
      <c r="W2999" s="82">
        <v>0</v>
      </c>
      <c r="X2999" s="82">
        <v>1</v>
      </c>
      <c r="Y2999" s="82">
        <v>0</v>
      </c>
      <c r="Z2999" s="82">
        <v>0</v>
      </c>
      <c r="AA2999" s="82">
        <v>0</v>
      </c>
      <c r="AB2999" s="82">
        <v>0</v>
      </c>
      <c r="AC2999" s="82">
        <v>0</v>
      </c>
      <c r="AD2999" s="85" t="str">
        <f>IF(A2999&lt;&gt;"",IF(D2999="DIRECCIÓN_DE_TRANSFERENCIAS","280 0031",VLOOKUP(C2999,NIVELES!$A$14:$B$105,2,0)),"")</f>
        <v>280 6110</v>
      </c>
      <c r="AE2999" s="86" t="s">
        <v>322</v>
      </c>
      <c r="AF2999" s="86" t="s">
        <v>369</v>
      </c>
      <c r="AG2999" s="79" t="str">
        <f>+IF(AF2999&lt;&gt;"",VLOOKUP(AF2999,NIVELES!$A$666:$B$673,2,0),"")</f>
        <v>ADMINISTRACIÓN_CENTRAL</v>
      </c>
      <c r="AH2999" s="78" t="s">
        <v>322</v>
      </c>
      <c r="AI2999" s="79" t="str">
        <f>IF(AH2999&lt;&gt;"",VLOOKUP(CONCATENATE(AG2999,AH2999),NIVELES!$B$676:$C$745,2,0),"")</f>
        <v>Administración De La Gestión Administrativa Financiera</v>
      </c>
      <c r="AJ2999" s="78" t="s">
        <v>517</v>
      </c>
      <c r="AK2999" s="79" t="str">
        <f>+IF(AJ2999&lt;&gt;"",VLOOKUP(AJ2999,NIVELES!$A$816:$B$892,2,0),"")</f>
        <v>NO APLICA</v>
      </c>
      <c r="AL2999" s="78" t="s">
        <v>554</v>
      </c>
      <c r="AM2999" s="78">
        <v>530203</v>
      </c>
      <c r="AN2999" s="79" t="str">
        <f>IF(AM2999&lt;&gt;"",+VLOOKUP(AM2999,NIVELES!$A$1652:$B$2466,2,0),"")</f>
        <v>Almacenamiento, Embalaje, Envase y Recarga de Extintores</v>
      </c>
      <c r="AO2999" s="87">
        <v>189.28</v>
      </c>
      <c r="AP2999" s="88"/>
      <c r="AQ2999" s="88"/>
      <c r="AR2999" s="88">
        <v>0</v>
      </c>
      <c r="AS2999" s="88">
        <v>0</v>
      </c>
      <c r="AT2999" s="88">
        <v>0</v>
      </c>
      <c r="AU2999" s="88">
        <v>0</v>
      </c>
      <c r="AV2999" s="88">
        <v>189.28</v>
      </c>
      <c r="AW2999" s="88">
        <v>0</v>
      </c>
      <c r="AX2999" s="88">
        <v>0</v>
      </c>
      <c r="AY2999" s="88">
        <v>0</v>
      </c>
      <c r="AZ2999" s="88">
        <v>0</v>
      </c>
      <c r="BA2999" s="88">
        <v>0</v>
      </c>
      <c r="BB2999" s="89">
        <f t="shared" si="183"/>
        <v>189.28</v>
      </c>
      <c r="BC2999" s="90" t="str">
        <f t="shared" si="182"/>
        <v>OK</v>
      </c>
      <c r="BD2999" s="91" t="str">
        <f t="shared" si="184"/>
        <v xml:space="preserve">                  </v>
      </c>
      <c r="BE2999" s="92">
        <f t="shared" si="185"/>
        <v>1</v>
      </c>
    </row>
    <row r="3000" spans="1:57" s="74" customFormat="1" ht="50.1" customHeight="1" x14ac:dyDescent="0.2">
      <c r="A3000" s="78" t="s">
        <v>55</v>
      </c>
      <c r="B3000" s="78" t="s">
        <v>63</v>
      </c>
      <c r="C3000" s="78" t="s">
        <v>1037</v>
      </c>
      <c r="D3000" s="78" t="s">
        <v>575</v>
      </c>
      <c r="E3000" s="79" t="str">
        <f>+IF(C3000&lt;&gt;"",VLOOKUP(MID(C3000,18,5),NIVELES!$A$133:$B$213,2,0),"")</f>
        <v>AZUAY</v>
      </c>
      <c r="F3000" s="80" t="s">
        <v>83</v>
      </c>
      <c r="G3000" s="81" t="str">
        <f>+IF(F3000&lt;&gt;"",VLOOKUP(F3000,NIVELES!$A$246:$C$464,3,0),"")</f>
        <v xml:space="preserve"> </v>
      </c>
      <c r="H3000" s="82" t="s">
        <v>1023</v>
      </c>
      <c r="I3000" s="78" t="s">
        <v>2173</v>
      </c>
      <c r="J3000" s="78" t="s">
        <v>2165</v>
      </c>
      <c r="K3000" s="78" t="s">
        <v>2166</v>
      </c>
      <c r="L3000" s="78" t="s">
        <v>1791</v>
      </c>
      <c r="M3000" s="78" t="s">
        <v>1791</v>
      </c>
      <c r="N3000" s="78" t="s">
        <v>1791</v>
      </c>
      <c r="O3000" s="78" t="s">
        <v>2174</v>
      </c>
      <c r="P3000" s="82">
        <v>12</v>
      </c>
      <c r="Q3000" s="78" t="s">
        <v>1989</v>
      </c>
      <c r="R3000" s="82">
        <v>1</v>
      </c>
      <c r="S3000" s="82">
        <v>1</v>
      </c>
      <c r="T3000" s="82">
        <v>1</v>
      </c>
      <c r="U3000" s="82">
        <v>1</v>
      </c>
      <c r="V3000" s="82">
        <v>1</v>
      </c>
      <c r="W3000" s="82">
        <v>1</v>
      </c>
      <c r="X3000" s="82">
        <v>1</v>
      </c>
      <c r="Y3000" s="82">
        <v>1</v>
      </c>
      <c r="Z3000" s="82">
        <v>1</v>
      </c>
      <c r="AA3000" s="82">
        <v>1</v>
      </c>
      <c r="AB3000" s="82">
        <v>1</v>
      </c>
      <c r="AC3000" s="82">
        <v>1</v>
      </c>
      <c r="AD3000" s="85" t="str">
        <f>IF(A3000&lt;&gt;"",IF(D3000="DIRECCIÓN_DE_TRANSFERENCIAS","280 0031",VLOOKUP(C3000,NIVELES!$A$14:$B$105,2,0)),"")</f>
        <v>280 6110</v>
      </c>
      <c r="AE3000" s="86" t="s">
        <v>322</v>
      </c>
      <c r="AF3000" s="86" t="s">
        <v>369</v>
      </c>
      <c r="AG3000" s="79" t="str">
        <f>+IF(AF3000&lt;&gt;"",VLOOKUP(AF3000,NIVELES!$A$666:$B$673,2,0),"")</f>
        <v>ADMINISTRACIÓN_CENTRAL</v>
      </c>
      <c r="AH3000" s="78" t="s">
        <v>322</v>
      </c>
      <c r="AI3000" s="79" t="str">
        <f>IF(AH3000&lt;&gt;"",VLOOKUP(CONCATENATE(AG3000,AH3000),NIVELES!$B$676:$C$745,2,0),"")</f>
        <v>Administración De La Gestión Administrativa Financiera</v>
      </c>
      <c r="AJ3000" s="78" t="s">
        <v>517</v>
      </c>
      <c r="AK3000" s="79" t="str">
        <f>+IF(AJ3000&lt;&gt;"",VLOOKUP(AJ3000,NIVELES!$A$816:$B$892,2,0),"")</f>
        <v>NO APLICA</v>
      </c>
      <c r="AL3000" s="78" t="s">
        <v>554</v>
      </c>
      <c r="AM3000" s="78">
        <v>530204</v>
      </c>
      <c r="AN3000" s="79" t="str">
        <f>IF(AM3000&lt;&gt;"",+VLOOKUP(AM3000,NIVELES!$A$1652:$B$2466,2,0),"")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3000" s="87">
        <v>3508.47</v>
      </c>
      <c r="AP3000" s="88"/>
      <c r="AQ3000" s="88"/>
      <c r="AR3000" s="88">
        <v>292.37</v>
      </c>
      <c r="AS3000" s="88">
        <v>292.37</v>
      </c>
      <c r="AT3000" s="88">
        <v>292.37</v>
      </c>
      <c r="AU3000" s="88">
        <v>292.37</v>
      </c>
      <c r="AV3000" s="88">
        <v>292.37</v>
      </c>
      <c r="AW3000" s="88">
        <v>292.37</v>
      </c>
      <c r="AX3000" s="88">
        <v>292.37</v>
      </c>
      <c r="AY3000" s="88">
        <v>292.37</v>
      </c>
      <c r="AZ3000" s="88">
        <v>292.37</v>
      </c>
      <c r="BA3000" s="88">
        <v>877.14000000000033</v>
      </c>
      <c r="BB3000" s="89">
        <f t="shared" si="183"/>
        <v>3508.47</v>
      </c>
      <c r="BC3000" s="90" t="str">
        <f t="shared" si="182"/>
        <v>OK</v>
      </c>
      <c r="BD3000" s="91" t="str">
        <f t="shared" si="184"/>
        <v xml:space="preserve">                  </v>
      </c>
      <c r="BE3000" s="92">
        <f t="shared" si="185"/>
        <v>12</v>
      </c>
    </row>
    <row r="3001" spans="1:57" s="74" customFormat="1" ht="50.1" customHeight="1" x14ac:dyDescent="0.2">
      <c r="A3001" s="78" t="s">
        <v>55</v>
      </c>
      <c r="B3001" s="78" t="s">
        <v>63</v>
      </c>
      <c r="C3001" s="78" t="s">
        <v>1037</v>
      </c>
      <c r="D3001" s="78" t="s">
        <v>575</v>
      </c>
      <c r="E3001" s="79" t="str">
        <f>+IF(C3001&lt;&gt;"",VLOOKUP(MID(C3001,18,5),NIVELES!$A$133:$B$213,2,0),"")</f>
        <v>AZUAY</v>
      </c>
      <c r="F3001" s="80" t="s">
        <v>83</v>
      </c>
      <c r="G3001" s="81" t="str">
        <f>+IF(F3001&lt;&gt;"",VLOOKUP(F3001,NIVELES!$A$246:$C$464,3,0),"")</f>
        <v xml:space="preserve"> </v>
      </c>
      <c r="H3001" s="82" t="s">
        <v>1023</v>
      </c>
      <c r="I3001" s="78" t="s">
        <v>2173</v>
      </c>
      <c r="J3001" s="78" t="s">
        <v>2165</v>
      </c>
      <c r="K3001" s="78" t="s">
        <v>2166</v>
      </c>
      <c r="L3001" s="78" t="s">
        <v>1791</v>
      </c>
      <c r="M3001" s="78" t="s">
        <v>1791</v>
      </c>
      <c r="N3001" s="78" t="s">
        <v>1791</v>
      </c>
      <c r="O3001" s="78" t="s">
        <v>2174</v>
      </c>
      <c r="P3001" s="82">
        <v>9</v>
      </c>
      <c r="Q3001" s="78" t="s">
        <v>1989</v>
      </c>
      <c r="R3001" s="82">
        <v>0</v>
      </c>
      <c r="S3001" s="82">
        <v>1</v>
      </c>
      <c r="T3001" s="82">
        <v>1</v>
      </c>
      <c r="U3001" s="82">
        <v>1</v>
      </c>
      <c r="V3001" s="82">
        <v>1</v>
      </c>
      <c r="W3001" s="82">
        <v>1</v>
      </c>
      <c r="X3001" s="82">
        <v>1</v>
      </c>
      <c r="Y3001" s="82">
        <v>1</v>
      </c>
      <c r="Z3001" s="82">
        <v>1</v>
      </c>
      <c r="AA3001" s="82">
        <v>1</v>
      </c>
      <c r="AB3001" s="82">
        <v>0</v>
      </c>
      <c r="AC3001" s="82">
        <v>0</v>
      </c>
      <c r="AD3001" s="85" t="str">
        <f>IF(A3001&lt;&gt;"",IF(D3001="DIRECCIÓN_DE_TRANSFERENCIAS","280 0031",VLOOKUP(C3001,NIVELES!$A$14:$B$105,2,0)),"")</f>
        <v>280 6110</v>
      </c>
      <c r="AE3001" s="86" t="s">
        <v>322</v>
      </c>
      <c r="AF3001" s="86" t="s">
        <v>369</v>
      </c>
      <c r="AG3001" s="79" t="str">
        <f>+IF(AF3001&lt;&gt;"",VLOOKUP(AF3001,NIVELES!$A$666:$B$673,2,0),"")</f>
        <v>ADMINISTRACIÓN_CENTRAL</v>
      </c>
      <c r="AH3001" s="78" t="s">
        <v>322</v>
      </c>
      <c r="AI3001" s="79" t="str">
        <f>IF(AH3001&lt;&gt;"",VLOOKUP(CONCATENATE(AG3001,AH3001),NIVELES!$B$676:$C$745,2,0),"")</f>
        <v>Administración De La Gestión Administrativa Financiera</v>
      </c>
      <c r="AJ3001" s="78" t="s">
        <v>517</v>
      </c>
      <c r="AK3001" s="79" t="str">
        <f>+IF(AJ3001&lt;&gt;"",VLOOKUP(AJ3001,NIVELES!$A$816:$B$892,2,0),"")</f>
        <v>NO APLICA</v>
      </c>
      <c r="AL3001" s="78" t="s">
        <v>554</v>
      </c>
      <c r="AM3001" s="78">
        <v>530208</v>
      </c>
      <c r="AN3001" s="79" t="str">
        <f>IF(AM3001&lt;&gt;"",+VLOOKUP(AM3001,NIVELES!$A$1652:$B$2466,2,0),"")</f>
        <v>Servicio de Seguridad y Vigilancia</v>
      </c>
      <c r="AO3001" s="87">
        <v>18670.96</v>
      </c>
      <c r="AP3001" s="88"/>
      <c r="AQ3001" s="88"/>
      <c r="AR3001" s="88">
        <v>2074.5500000000002</v>
      </c>
      <c r="AS3001" s="88">
        <v>2074.5500000000002</v>
      </c>
      <c r="AT3001" s="88">
        <v>2074.5500000000002</v>
      </c>
      <c r="AU3001" s="88">
        <v>2074.5500000000002</v>
      </c>
      <c r="AV3001" s="88">
        <v>2074.5500000000002</v>
      </c>
      <c r="AW3001" s="88">
        <v>2074.5500000000002</v>
      </c>
      <c r="AX3001" s="88">
        <v>2074.5500000000002</v>
      </c>
      <c r="AY3001" s="88">
        <v>2074.56</v>
      </c>
      <c r="AZ3001" s="88">
        <v>0</v>
      </c>
      <c r="BA3001" s="88">
        <v>2074.5499999999993</v>
      </c>
      <c r="BB3001" s="89">
        <f t="shared" si="183"/>
        <v>18670.96</v>
      </c>
      <c r="BC3001" s="90" t="str">
        <f t="shared" si="182"/>
        <v>OK</v>
      </c>
      <c r="BD3001" s="91" t="str">
        <f t="shared" si="184"/>
        <v xml:space="preserve">                  </v>
      </c>
      <c r="BE3001" s="92">
        <f t="shared" si="185"/>
        <v>9</v>
      </c>
    </row>
    <row r="3002" spans="1:57" s="74" customFormat="1" ht="50.1" customHeight="1" x14ac:dyDescent="0.2">
      <c r="A3002" s="78" t="s">
        <v>55</v>
      </c>
      <c r="B3002" s="78" t="s">
        <v>63</v>
      </c>
      <c r="C3002" s="78" t="s">
        <v>1037</v>
      </c>
      <c r="D3002" s="78" t="s">
        <v>575</v>
      </c>
      <c r="E3002" s="79" t="str">
        <f>+IF(C3002&lt;&gt;"",VLOOKUP(MID(C3002,18,5),NIVELES!$A$133:$B$213,2,0),"")</f>
        <v>AZUAY</v>
      </c>
      <c r="F3002" s="80" t="s">
        <v>83</v>
      </c>
      <c r="G3002" s="81" t="str">
        <f>+IF(F3002&lt;&gt;"",VLOOKUP(F3002,NIVELES!$A$246:$C$464,3,0),"")</f>
        <v xml:space="preserve"> </v>
      </c>
      <c r="H3002" s="82" t="s">
        <v>1023</v>
      </c>
      <c r="I3002" s="78" t="s">
        <v>2173</v>
      </c>
      <c r="J3002" s="78" t="s">
        <v>2165</v>
      </c>
      <c r="K3002" s="78" t="s">
        <v>2166</v>
      </c>
      <c r="L3002" s="78" t="s">
        <v>1791</v>
      </c>
      <c r="M3002" s="78" t="s">
        <v>1791</v>
      </c>
      <c r="N3002" s="78" t="s">
        <v>1791</v>
      </c>
      <c r="O3002" s="78" t="s">
        <v>2174</v>
      </c>
      <c r="P3002" s="82">
        <v>11</v>
      </c>
      <c r="Q3002" s="78" t="s">
        <v>1989</v>
      </c>
      <c r="R3002" s="82">
        <v>0</v>
      </c>
      <c r="S3002" s="82">
        <v>1</v>
      </c>
      <c r="T3002" s="82">
        <v>1</v>
      </c>
      <c r="U3002" s="82">
        <v>1</v>
      </c>
      <c r="V3002" s="82">
        <v>1</v>
      </c>
      <c r="W3002" s="82">
        <v>1</v>
      </c>
      <c r="X3002" s="82">
        <v>1</v>
      </c>
      <c r="Y3002" s="82">
        <v>1</v>
      </c>
      <c r="Z3002" s="82">
        <v>1</v>
      </c>
      <c r="AA3002" s="82">
        <v>1</v>
      </c>
      <c r="AB3002" s="82">
        <v>1</v>
      </c>
      <c r="AC3002" s="82">
        <v>1</v>
      </c>
      <c r="AD3002" s="85" t="str">
        <f>IF(A3002&lt;&gt;"",IF(D3002="DIRECCIÓN_DE_TRANSFERENCIAS","280 0031",VLOOKUP(C3002,NIVELES!$A$14:$B$105,2,0)),"")</f>
        <v>280 6110</v>
      </c>
      <c r="AE3002" s="86" t="s">
        <v>322</v>
      </c>
      <c r="AF3002" s="86" t="s">
        <v>369</v>
      </c>
      <c r="AG3002" s="79" t="str">
        <f>+IF(AF3002&lt;&gt;"",VLOOKUP(AF3002,NIVELES!$A$666:$B$673,2,0),"")</f>
        <v>ADMINISTRACIÓN_CENTRAL</v>
      </c>
      <c r="AH3002" s="78" t="s">
        <v>322</v>
      </c>
      <c r="AI3002" s="79" t="str">
        <f>IF(AH3002&lt;&gt;"",VLOOKUP(CONCATENATE(AG3002,AH3002),NIVELES!$B$676:$C$745,2,0),"")</f>
        <v>Administración De La Gestión Administrativa Financiera</v>
      </c>
      <c r="AJ3002" s="78" t="s">
        <v>517</v>
      </c>
      <c r="AK3002" s="79" t="str">
        <f>+IF(AJ3002&lt;&gt;"",VLOOKUP(AJ3002,NIVELES!$A$816:$B$892,2,0),"")</f>
        <v>NO APLICA</v>
      </c>
      <c r="AL3002" s="78" t="s">
        <v>554</v>
      </c>
      <c r="AM3002" s="78">
        <v>530301</v>
      </c>
      <c r="AN3002" s="79" t="str">
        <f>IF(AM3002&lt;&gt;"",+VLOOKUP(AM3002,NIVELES!$A$1652:$B$2466,2,0),"")</f>
        <v>Pasajes al Interior</v>
      </c>
      <c r="AO3002" s="87">
        <v>3876.07</v>
      </c>
      <c r="AP3002" s="88"/>
      <c r="AQ3002" s="88">
        <v>550.34</v>
      </c>
      <c r="AR3002" s="88">
        <v>352.37</v>
      </c>
      <c r="AS3002" s="88">
        <v>352.37</v>
      </c>
      <c r="AT3002" s="88">
        <v>352.37</v>
      </c>
      <c r="AU3002" s="88">
        <v>352.37</v>
      </c>
      <c r="AV3002" s="88">
        <v>352.37</v>
      </c>
      <c r="AW3002" s="88">
        <v>352.37</v>
      </c>
      <c r="AX3002" s="88">
        <v>352.37</v>
      </c>
      <c r="AY3002" s="88">
        <v>352.37</v>
      </c>
      <c r="AZ3002" s="88">
        <v>352.37</v>
      </c>
      <c r="BA3002" s="88">
        <v>154.400000000001</v>
      </c>
      <c r="BB3002" s="89">
        <f t="shared" si="183"/>
        <v>3876.07</v>
      </c>
      <c r="BC3002" s="90" t="str">
        <f t="shared" si="182"/>
        <v>OK</v>
      </c>
      <c r="BD3002" s="91" t="str">
        <f t="shared" si="184"/>
        <v xml:space="preserve">                  </v>
      </c>
      <c r="BE3002" s="92">
        <f t="shared" si="185"/>
        <v>11</v>
      </c>
    </row>
    <row r="3003" spans="1:57" s="74" customFormat="1" ht="50.1" customHeight="1" x14ac:dyDescent="0.2">
      <c r="A3003" s="78" t="s">
        <v>55</v>
      </c>
      <c r="B3003" s="78" t="s">
        <v>63</v>
      </c>
      <c r="C3003" s="78" t="s">
        <v>1037</v>
      </c>
      <c r="D3003" s="78" t="s">
        <v>575</v>
      </c>
      <c r="E3003" s="79" t="str">
        <f>+IF(C3003&lt;&gt;"",VLOOKUP(MID(C3003,18,5),NIVELES!$A$133:$B$213,2,0),"")</f>
        <v>AZUAY</v>
      </c>
      <c r="F3003" s="80" t="s">
        <v>83</v>
      </c>
      <c r="G3003" s="81" t="str">
        <f>+IF(F3003&lt;&gt;"",VLOOKUP(F3003,NIVELES!$A$246:$C$464,3,0),"")</f>
        <v xml:space="preserve"> </v>
      </c>
      <c r="H3003" s="82" t="s">
        <v>1023</v>
      </c>
      <c r="I3003" s="78" t="s">
        <v>2173</v>
      </c>
      <c r="J3003" s="78" t="s">
        <v>2165</v>
      </c>
      <c r="K3003" s="78" t="s">
        <v>2166</v>
      </c>
      <c r="L3003" s="78" t="s">
        <v>1791</v>
      </c>
      <c r="M3003" s="78" t="s">
        <v>1791</v>
      </c>
      <c r="N3003" s="78" t="s">
        <v>1791</v>
      </c>
      <c r="O3003" s="78" t="s">
        <v>2174</v>
      </c>
      <c r="P3003" s="82">
        <v>11</v>
      </c>
      <c r="Q3003" s="78" t="s">
        <v>1989</v>
      </c>
      <c r="R3003" s="82">
        <v>0</v>
      </c>
      <c r="S3003" s="82">
        <v>1</v>
      </c>
      <c r="T3003" s="82">
        <v>1</v>
      </c>
      <c r="U3003" s="82">
        <v>1</v>
      </c>
      <c r="V3003" s="82">
        <v>1</v>
      </c>
      <c r="W3003" s="82">
        <v>1</v>
      </c>
      <c r="X3003" s="82">
        <v>1</v>
      </c>
      <c r="Y3003" s="82">
        <v>1</v>
      </c>
      <c r="Z3003" s="82">
        <v>1</v>
      </c>
      <c r="AA3003" s="82">
        <v>1</v>
      </c>
      <c r="AB3003" s="82">
        <v>1</v>
      </c>
      <c r="AC3003" s="82">
        <v>1</v>
      </c>
      <c r="AD3003" s="85" t="str">
        <f>IF(A3003&lt;&gt;"",IF(D3003="DIRECCIÓN_DE_TRANSFERENCIAS","280 0031",VLOOKUP(C3003,NIVELES!$A$14:$B$105,2,0)),"")</f>
        <v>280 6110</v>
      </c>
      <c r="AE3003" s="86" t="s">
        <v>322</v>
      </c>
      <c r="AF3003" s="86" t="s">
        <v>369</v>
      </c>
      <c r="AG3003" s="79" t="str">
        <f>+IF(AF3003&lt;&gt;"",VLOOKUP(AF3003,NIVELES!$A$666:$B$673,2,0),"")</f>
        <v>ADMINISTRACIÓN_CENTRAL</v>
      </c>
      <c r="AH3003" s="78" t="s">
        <v>322</v>
      </c>
      <c r="AI3003" s="79" t="str">
        <f>IF(AH3003&lt;&gt;"",VLOOKUP(CONCATENATE(AG3003,AH3003),NIVELES!$B$676:$C$745,2,0),"")</f>
        <v>Administración De La Gestión Administrativa Financiera</v>
      </c>
      <c r="AJ3003" s="78" t="s">
        <v>517</v>
      </c>
      <c r="AK3003" s="79" t="str">
        <f>+IF(AJ3003&lt;&gt;"",VLOOKUP(AJ3003,NIVELES!$A$816:$B$892,2,0),"")</f>
        <v>NO APLICA</v>
      </c>
      <c r="AL3003" s="78" t="s">
        <v>554</v>
      </c>
      <c r="AM3003" s="78">
        <v>530303</v>
      </c>
      <c r="AN3003" s="79" t="str">
        <f>IF(AM3003&lt;&gt;"",+VLOOKUP(AM3003,NIVELES!$A$1652:$B$2466,2,0),"")</f>
        <v>Viáticos y Subsistencias en el Interior</v>
      </c>
      <c r="AO3003" s="87">
        <v>3446.04</v>
      </c>
      <c r="AP3003" s="88"/>
      <c r="AQ3003" s="88"/>
      <c r="AR3003" s="88">
        <v>313.27999999999997</v>
      </c>
      <c r="AS3003" s="88">
        <v>313.27999999999997</v>
      </c>
      <c r="AT3003" s="88">
        <v>313.27999999999997</v>
      </c>
      <c r="AU3003" s="88">
        <v>313.27999999999997</v>
      </c>
      <c r="AV3003" s="88">
        <v>313.27999999999997</v>
      </c>
      <c r="AW3003" s="88">
        <v>313.27999999999997</v>
      </c>
      <c r="AX3003" s="88">
        <v>313.27999999999997</v>
      </c>
      <c r="AY3003" s="88">
        <v>313.27999999999997</v>
      </c>
      <c r="AZ3003" s="88">
        <v>313.27999999999997</v>
      </c>
      <c r="BA3003" s="88">
        <v>626.52000000000044</v>
      </c>
      <c r="BB3003" s="89">
        <f t="shared" si="183"/>
        <v>3446.04</v>
      </c>
      <c r="BC3003" s="90" t="str">
        <f t="shared" si="182"/>
        <v>OK</v>
      </c>
      <c r="BD3003" s="91" t="str">
        <f t="shared" si="184"/>
        <v xml:space="preserve">                  </v>
      </c>
      <c r="BE3003" s="92">
        <f t="shared" si="185"/>
        <v>11</v>
      </c>
    </row>
    <row r="3004" spans="1:57" s="74" customFormat="1" ht="50.1" customHeight="1" x14ac:dyDescent="0.2">
      <c r="A3004" s="78" t="s">
        <v>55</v>
      </c>
      <c r="B3004" s="78" t="s">
        <v>63</v>
      </c>
      <c r="C3004" s="78" t="s">
        <v>1037</v>
      </c>
      <c r="D3004" s="78" t="s">
        <v>575</v>
      </c>
      <c r="E3004" s="79" t="str">
        <f>+IF(C3004&lt;&gt;"",VLOOKUP(MID(C3004,18,5),NIVELES!$A$133:$B$213,2,0),"")</f>
        <v>AZUAY</v>
      </c>
      <c r="F3004" s="80" t="s">
        <v>83</v>
      </c>
      <c r="G3004" s="81" t="str">
        <f>+IF(F3004&lt;&gt;"",VLOOKUP(F3004,NIVELES!$A$246:$C$464,3,0),"")</f>
        <v xml:space="preserve"> </v>
      </c>
      <c r="H3004" s="82" t="s">
        <v>1023</v>
      </c>
      <c r="I3004" s="78" t="s">
        <v>2173</v>
      </c>
      <c r="J3004" s="78" t="s">
        <v>2165</v>
      </c>
      <c r="K3004" s="78" t="s">
        <v>2166</v>
      </c>
      <c r="L3004" s="78" t="s">
        <v>1791</v>
      </c>
      <c r="M3004" s="78" t="s">
        <v>1791</v>
      </c>
      <c r="N3004" s="78" t="s">
        <v>1791</v>
      </c>
      <c r="O3004" s="78" t="s">
        <v>2174</v>
      </c>
      <c r="P3004" s="82">
        <v>2</v>
      </c>
      <c r="Q3004" s="78" t="s">
        <v>1989</v>
      </c>
      <c r="R3004" s="82">
        <v>0</v>
      </c>
      <c r="S3004" s="82">
        <v>0</v>
      </c>
      <c r="T3004" s="82">
        <v>1</v>
      </c>
      <c r="U3004" s="82">
        <v>0</v>
      </c>
      <c r="V3004" s="82">
        <v>0</v>
      </c>
      <c r="W3004" s="82">
        <v>0</v>
      </c>
      <c r="X3004" s="82">
        <v>1</v>
      </c>
      <c r="Y3004" s="82">
        <v>0</v>
      </c>
      <c r="Z3004" s="82">
        <v>0</v>
      </c>
      <c r="AA3004" s="82">
        <v>0</v>
      </c>
      <c r="AB3004" s="82">
        <v>0</v>
      </c>
      <c r="AC3004" s="82">
        <v>0</v>
      </c>
      <c r="AD3004" s="85" t="str">
        <f>IF(A3004&lt;&gt;"",IF(D3004="DIRECCIÓN_DE_TRANSFERENCIAS","280 0031",VLOOKUP(C3004,NIVELES!$A$14:$B$105,2,0)),"")</f>
        <v>280 6110</v>
      </c>
      <c r="AE3004" s="86" t="s">
        <v>322</v>
      </c>
      <c r="AF3004" s="86" t="s">
        <v>369</v>
      </c>
      <c r="AG3004" s="79" t="str">
        <f>+IF(AF3004&lt;&gt;"",VLOOKUP(AF3004,NIVELES!$A$666:$B$673,2,0),"")</f>
        <v>ADMINISTRACIÓN_CENTRAL</v>
      </c>
      <c r="AH3004" s="78" t="s">
        <v>322</v>
      </c>
      <c r="AI3004" s="79" t="str">
        <f>IF(AH3004&lt;&gt;"",VLOOKUP(CONCATENATE(AG3004,AH3004),NIVELES!$B$676:$C$745,2,0),"")</f>
        <v>Administración De La Gestión Administrativa Financiera</v>
      </c>
      <c r="AJ3004" s="78" t="s">
        <v>517</v>
      </c>
      <c r="AK3004" s="79" t="str">
        <f>+IF(AJ3004&lt;&gt;"",VLOOKUP(AJ3004,NIVELES!$A$816:$B$892,2,0),"")</f>
        <v>NO APLICA</v>
      </c>
      <c r="AL3004" s="78" t="s">
        <v>554</v>
      </c>
      <c r="AM3004" s="78">
        <v>530405</v>
      </c>
      <c r="AN3004" s="79" t="str">
        <f>IF(AM3004&lt;&gt;"",+VLOOKUP(AM3004,NIVELES!$A$1652:$B$2466,2,0),"")</f>
        <v>Vehículos (Mantenimiento y Reparación)</v>
      </c>
      <c r="AO3004" s="87">
        <v>4308.75</v>
      </c>
      <c r="AP3004" s="88"/>
      <c r="AQ3004" s="88">
        <v>208.44</v>
      </c>
      <c r="AR3004" s="88">
        <v>2154.37</v>
      </c>
      <c r="AS3004" s="88">
        <v>0</v>
      </c>
      <c r="AT3004" s="88">
        <v>1945.94</v>
      </c>
      <c r="AU3004" s="88">
        <v>0</v>
      </c>
      <c r="AV3004" s="88"/>
      <c r="AW3004" s="88">
        <v>0</v>
      </c>
      <c r="AX3004" s="88">
        <v>0</v>
      </c>
      <c r="AY3004" s="88">
        <v>0</v>
      </c>
      <c r="AZ3004" s="88">
        <v>0</v>
      </c>
      <c r="BA3004" s="88"/>
      <c r="BB3004" s="89">
        <f t="shared" si="183"/>
        <v>4308.75</v>
      </c>
      <c r="BC3004" s="90" t="str">
        <f t="shared" si="182"/>
        <v>OK</v>
      </c>
      <c r="BD3004" s="91" t="str">
        <f t="shared" si="184"/>
        <v xml:space="preserve">                  </v>
      </c>
      <c r="BE3004" s="92">
        <f t="shared" si="185"/>
        <v>2</v>
      </c>
    </row>
    <row r="3005" spans="1:57" s="74" customFormat="1" ht="50.1" customHeight="1" x14ac:dyDescent="0.2">
      <c r="A3005" s="78" t="s">
        <v>55</v>
      </c>
      <c r="B3005" s="78" t="s">
        <v>63</v>
      </c>
      <c r="C3005" s="78" t="s">
        <v>1037</v>
      </c>
      <c r="D3005" s="78" t="s">
        <v>575</v>
      </c>
      <c r="E3005" s="79" t="str">
        <f>+IF(C3005&lt;&gt;"",VLOOKUP(MID(C3005,18,5),NIVELES!$A$133:$B$213,2,0),"")</f>
        <v>AZUAY</v>
      </c>
      <c r="F3005" s="80" t="s">
        <v>83</v>
      </c>
      <c r="G3005" s="81" t="str">
        <f>+IF(F3005&lt;&gt;"",VLOOKUP(F3005,NIVELES!$A$246:$C$464,3,0),"")</f>
        <v xml:space="preserve"> </v>
      </c>
      <c r="H3005" s="82" t="s">
        <v>1023</v>
      </c>
      <c r="I3005" s="78" t="s">
        <v>2173</v>
      </c>
      <c r="J3005" s="78" t="s">
        <v>2165</v>
      </c>
      <c r="K3005" s="78" t="s">
        <v>2166</v>
      </c>
      <c r="L3005" s="78" t="s">
        <v>1791</v>
      </c>
      <c r="M3005" s="78" t="s">
        <v>1791</v>
      </c>
      <c r="N3005" s="78" t="s">
        <v>1791</v>
      </c>
      <c r="O3005" s="78" t="s">
        <v>2174</v>
      </c>
      <c r="P3005" s="82">
        <v>11</v>
      </c>
      <c r="Q3005" s="78" t="s">
        <v>1989</v>
      </c>
      <c r="R3005" s="82">
        <v>0</v>
      </c>
      <c r="S3005" s="82">
        <v>1</v>
      </c>
      <c r="T3005" s="82">
        <v>1</v>
      </c>
      <c r="U3005" s="82">
        <v>1</v>
      </c>
      <c r="V3005" s="82">
        <v>1</v>
      </c>
      <c r="W3005" s="82">
        <v>1</v>
      </c>
      <c r="X3005" s="82">
        <v>1</v>
      </c>
      <c r="Y3005" s="82">
        <v>1</v>
      </c>
      <c r="Z3005" s="82">
        <v>1</v>
      </c>
      <c r="AA3005" s="82">
        <v>1</v>
      </c>
      <c r="AB3005" s="82">
        <v>1</v>
      </c>
      <c r="AC3005" s="82">
        <v>1</v>
      </c>
      <c r="AD3005" s="85" t="str">
        <f>IF(A3005&lt;&gt;"",IF(D3005="DIRECCIÓN_DE_TRANSFERENCIAS","280 0031",VLOOKUP(C3005,NIVELES!$A$14:$B$105,2,0)),"")</f>
        <v>280 6110</v>
      </c>
      <c r="AE3005" s="86" t="s">
        <v>322</v>
      </c>
      <c r="AF3005" s="86" t="s">
        <v>369</v>
      </c>
      <c r="AG3005" s="79" t="str">
        <f>+IF(AF3005&lt;&gt;"",VLOOKUP(AF3005,NIVELES!$A$666:$B$673,2,0),"")</f>
        <v>ADMINISTRACIÓN_CENTRAL</v>
      </c>
      <c r="AH3005" s="78" t="s">
        <v>322</v>
      </c>
      <c r="AI3005" s="79" t="str">
        <f>IF(AH3005&lt;&gt;"",VLOOKUP(CONCATENATE(AG3005,AH3005),NIVELES!$B$676:$C$745,2,0),"")</f>
        <v>Administración De La Gestión Administrativa Financiera</v>
      </c>
      <c r="AJ3005" s="78" t="s">
        <v>517</v>
      </c>
      <c r="AK3005" s="79" t="str">
        <f>+IF(AJ3005&lt;&gt;"",VLOOKUP(AJ3005,NIVELES!$A$816:$B$892,2,0),"")</f>
        <v>NO APLICA</v>
      </c>
      <c r="AL3005" s="78" t="s">
        <v>554</v>
      </c>
      <c r="AM3005" s="78">
        <v>530502</v>
      </c>
      <c r="AN3005" s="79" t="str">
        <f>IF(AM3005&lt;&gt;"",+VLOOKUP(AM3005,NIVELES!$A$1652:$B$2466,2,0),"")</f>
        <v>Edificios, Locales y Residencias, Parqueaderos, Casilleros Judiciales y Bancarios (Arrendamiento)</v>
      </c>
      <c r="AO3005" s="87">
        <v>4704</v>
      </c>
      <c r="AP3005" s="88"/>
      <c r="AQ3005" s="88"/>
      <c r="AR3005" s="88">
        <v>392</v>
      </c>
      <c r="AS3005" s="88">
        <v>392</v>
      </c>
      <c r="AT3005" s="88">
        <v>392</v>
      </c>
      <c r="AU3005" s="88">
        <v>392</v>
      </c>
      <c r="AV3005" s="88">
        <v>392</v>
      </c>
      <c r="AW3005" s="88">
        <v>392</v>
      </c>
      <c r="AX3005" s="88">
        <v>392</v>
      </c>
      <c r="AY3005" s="88">
        <v>392</v>
      </c>
      <c r="AZ3005" s="88">
        <v>392</v>
      </c>
      <c r="BA3005" s="88">
        <v>1176</v>
      </c>
      <c r="BB3005" s="89">
        <f t="shared" si="183"/>
        <v>4704</v>
      </c>
      <c r="BC3005" s="90" t="str">
        <f t="shared" si="182"/>
        <v>OK</v>
      </c>
      <c r="BD3005" s="91" t="str">
        <f t="shared" si="184"/>
        <v xml:space="preserve">                  </v>
      </c>
      <c r="BE3005" s="92">
        <f t="shared" si="185"/>
        <v>11</v>
      </c>
    </row>
    <row r="3006" spans="1:57" s="74" customFormat="1" ht="50.1" customHeight="1" x14ac:dyDescent="0.2">
      <c r="A3006" s="78" t="s">
        <v>55</v>
      </c>
      <c r="B3006" s="78" t="s">
        <v>63</v>
      </c>
      <c r="C3006" s="78" t="s">
        <v>1037</v>
      </c>
      <c r="D3006" s="78" t="s">
        <v>575</v>
      </c>
      <c r="E3006" s="79" t="str">
        <f>+IF(C3006&lt;&gt;"",VLOOKUP(MID(C3006,18,5),NIVELES!$A$133:$B$213,2,0),"")</f>
        <v>AZUAY</v>
      </c>
      <c r="F3006" s="80" t="s">
        <v>83</v>
      </c>
      <c r="G3006" s="81" t="str">
        <f>+IF(F3006&lt;&gt;"",VLOOKUP(F3006,NIVELES!$A$246:$C$464,3,0),"")</f>
        <v xml:space="preserve"> </v>
      </c>
      <c r="H3006" s="82" t="s">
        <v>1023</v>
      </c>
      <c r="I3006" s="78" t="s">
        <v>2173</v>
      </c>
      <c r="J3006" s="78" t="s">
        <v>2165</v>
      </c>
      <c r="K3006" s="78" t="s">
        <v>2166</v>
      </c>
      <c r="L3006" s="78" t="s">
        <v>1791</v>
      </c>
      <c r="M3006" s="78" t="s">
        <v>1791</v>
      </c>
      <c r="N3006" s="78" t="s">
        <v>1791</v>
      </c>
      <c r="O3006" s="78" t="s">
        <v>2174</v>
      </c>
      <c r="P3006" s="82">
        <v>1</v>
      </c>
      <c r="Q3006" s="78" t="s">
        <v>1989</v>
      </c>
      <c r="R3006" s="82">
        <v>0</v>
      </c>
      <c r="S3006" s="82">
        <v>0</v>
      </c>
      <c r="T3006" s="82">
        <v>0</v>
      </c>
      <c r="U3006" s="82">
        <v>0</v>
      </c>
      <c r="V3006" s="82">
        <v>1</v>
      </c>
      <c r="W3006" s="82">
        <v>0</v>
      </c>
      <c r="X3006" s="82">
        <v>0</v>
      </c>
      <c r="Y3006" s="82">
        <v>0</v>
      </c>
      <c r="Z3006" s="82">
        <v>0</v>
      </c>
      <c r="AA3006" s="82">
        <v>0</v>
      </c>
      <c r="AB3006" s="82">
        <v>0</v>
      </c>
      <c r="AC3006" s="82">
        <v>0</v>
      </c>
      <c r="AD3006" s="85" t="str">
        <f>IF(A3006&lt;&gt;"",IF(D3006="DIRECCIÓN_DE_TRANSFERENCIAS","280 0031",VLOOKUP(C3006,NIVELES!$A$14:$B$105,2,0)),"")</f>
        <v>280 6110</v>
      </c>
      <c r="AE3006" s="86" t="s">
        <v>322</v>
      </c>
      <c r="AF3006" s="86" t="s">
        <v>369</v>
      </c>
      <c r="AG3006" s="79" t="str">
        <f>+IF(AF3006&lt;&gt;"",VLOOKUP(AF3006,NIVELES!$A$666:$B$673,2,0),"")</f>
        <v>ADMINISTRACIÓN_CENTRAL</v>
      </c>
      <c r="AH3006" s="78" t="s">
        <v>322</v>
      </c>
      <c r="AI3006" s="79" t="str">
        <f>IF(AH3006&lt;&gt;"",VLOOKUP(CONCATENATE(AG3006,AH3006),NIVELES!$B$676:$C$745,2,0),"")</f>
        <v>Administración De La Gestión Administrativa Financiera</v>
      </c>
      <c r="AJ3006" s="78" t="s">
        <v>517</v>
      </c>
      <c r="AK3006" s="79" t="str">
        <f>+IF(AJ3006&lt;&gt;"",VLOOKUP(AJ3006,NIVELES!$A$816:$B$892,2,0),"")</f>
        <v>NO APLICA</v>
      </c>
      <c r="AL3006" s="78" t="s">
        <v>554</v>
      </c>
      <c r="AM3006" s="78">
        <v>530702</v>
      </c>
      <c r="AN3006" s="79" t="str">
        <f>IF(AM3006&lt;&gt;"",+VLOOKUP(AM3006,NIVELES!$A$1652:$B$2466,2,0),"")</f>
        <v>Arrendamiento y Licencias de Uso de Paquetes Informáticos</v>
      </c>
      <c r="AO3006" s="87">
        <v>257.60000000000002</v>
      </c>
      <c r="AP3006" s="88"/>
      <c r="AQ3006" s="88"/>
      <c r="AR3006" s="88">
        <v>0</v>
      </c>
      <c r="AS3006" s="88">
        <v>0</v>
      </c>
      <c r="AT3006" s="88">
        <v>257.60000000000002</v>
      </c>
      <c r="AU3006" s="88">
        <v>0</v>
      </c>
      <c r="AV3006" s="88">
        <v>0</v>
      </c>
      <c r="AW3006" s="88">
        <v>0</v>
      </c>
      <c r="AX3006" s="88">
        <v>0</v>
      </c>
      <c r="AY3006" s="88">
        <v>0</v>
      </c>
      <c r="AZ3006" s="88">
        <v>0</v>
      </c>
      <c r="BA3006" s="88">
        <v>0</v>
      </c>
      <c r="BB3006" s="89">
        <f t="shared" si="183"/>
        <v>257.60000000000002</v>
      </c>
      <c r="BC3006" s="90" t="str">
        <f t="shared" si="182"/>
        <v>OK</v>
      </c>
      <c r="BD3006" s="91" t="str">
        <f t="shared" si="184"/>
        <v xml:space="preserve">                  </v>
      </c>
      <c r="BE3006" s="92">
        <f t="shared" si="185"/>
        <v>1</v>
      </c>
    </row>
    <row r="3007" spans="1:57" s="74" customFormat="1" ht="50.1" customHeight="1" x14ac:dyDescent="0.2">
      <c r="A3007" s="78" t="s">
        <v>55</v>
      </c>
      <c r="B3007" s="78" t="s">
        <v>63</v>
      </c>
      <c r="C3007" s="78" t="s">
        <v>1037</v>
      </c>
      <c r="D3007" s="78" t="s">
        <v>575</v>
      </c>
      <c r="E3007" s="79" t="str">
        <f>+IF(C3007&lt;&gt;"",VLOOKUP(MID(C3007,18,5),NIVELES!$A$133:$B$213,2,0),"")</f>
        <v>AZUAY</v>
      </c>
      <c r="F3007" s="80" t="s">
        <v>83</v>
      </c>
      <c r="G3007" s="81" t="str">
        <f>+IF(F3007&lt;&gt;"",VLOOKUP(F3007,NIVELES!$A$246:$C$464,3,0),"")</f>
        <v xml:space="preserve"> </v>
      </c>
      <c r="H3007" s="82" t="s">
        <v>1023</v>
      </c>
      <c r="I3007" s="78" t="s">
        <v>2173</v>
      </c>
      <c r="J3007" s="78" t="s">
        <v>2165</v>
      </c>
      <c r="K3007" s="78" t="s">
        <v>2166</v>
      </c>
      <c r="L3007" s="78" t="s">
        <v>1791</v>
      </c>
      <c r="M3007" s="78" t="s">
        <v>1791</v>
      </c>
      <c r="N3007" s="78" t="s">
        <v>1791</v>
      </c>
      <c r="O3007" s="78" t="s">
        <v>2174</v>
      </c>
      <c r="P3007" s="82">
        <v>1</v>
      </c>
      <c r="Q3007" s="78" t="s">
        <v>1989</v>
      </c>
      <c r="R3007" s="82">
        <v>0</v>
      </c>
      <c r="S3007" s="82">
        <v>1</v>
      </c>
      <c r="T3007" s="82">
        <v>0</v>
      </c>
      <c r="U3007" s="82">
        <v>0</v>
      </c>
      <c r="V3007" s="82">
        <v>0</v>
      </c>
      <c r="W3007" s="82">
        <v>0</v>
      </c>
      <c r="X3007" s="82">
        <v>0</v>
      </c>
      <c r="Y3007" s="82">
        <v>0</v>
      </c>
      <c r="Z3007" s="82">
        <v>0</v>
      </c>
      <c r="AA3007" s="82">
        <v>0</v>
      </c>
      <c r="AB3007" s="82">
        <v>0</v>
      </c>
      <c r="AC3007" s="82">
        <v>0</v>
      </c>
      <c r="AD3007" s="85" t="str">
        <f>IF(A3007&lt;&gt;"",IF(D3007="DIRECCIÓN_DE_TRANSFERENCIAS","280 0031",VLOOKUP(C3007,NIVELES!$A$14:$B$105,2,0)),"")</f>
        <v>280 6110</v>
      </c>
      <c r="AE3007" s="86" t="s">
        <v>322</v>
      </c>
      <c r="AF3007" s="86" t="s">
        <v>369</v>
      </c>
      <c r="AG3007" s="79" t="str">
        <f>+IF(AF3007&lt;&gt;"",VLOOKUP(AF3007,NIVELES!$A$666:$B$673,2,0),"")</f>
        <v>ADMINISTRACIÓN_CENTRAL</v>
      </c>
      <c r="AH3007" s="78" t="s">
        <v>322</v>
      </c>
      <c r="AI3007" s="79" t="str">
        <f>IF(AH3007&lt;&gt;"",VLOOKUP(CONCATENATE(AG3007,AH3007),NIVELES!$B$676:$C$745,2,0),"")</f>
        <v>Administración De La Gestión Administrativa Financiera</v>
      </c>
      <c r="AJ3007" s="78" t="s">
        <v>517</v>
      </c>
      <c r="AK3007" s="79" t="str">
        <f>+IF(AJ3007&lt;&gt;"",VLOOKUP(AJ3007,NIVELES!$A$816:$B$892,2,0),"")</f>
        <v>NO APLICA</v>
      </c>
      <c r="AL3007" s="78" t="s">
        <v>554</v>
      </c>
      <c r="AM3007" s="78">
        <v>530704</v>
      </c>
      <c r="AN3007" s="79" t="str">
        <f>IF(AM3007&lt;&gt;"",+VLOOKUP(AM3007,NIVELES!$A$1652:$B$2466,2,0),"")</f>
        <v>Mantenimiento y Reparación de Equipos y Sistemas Informáticos</v>
      </c>
      <c r="AO3007" s="87">
        <v>1516.86</v>
      </c>
      <c r="AP3007" s="88"/>
      <c r="AQ3007" s="88"/>
      <c r="AR3007" s="88">
        <v>0</v>
      </c>
      <c r="AS3007" s="88">
        <v>1516.86</v>
      </c>
      <c r="AT3007" s="88">
        <v>0</v>
      </c>
      <c r="AU3007" s="88">
        <v>0</v>
      </c>
      <c r="AV3007" s="88">
        <v>0</v>
      </c>
      <c r="AW3007" s="88">
        <v>0</v>
      </c>
      <c r="AX3007" s="88">
        <v>0</v>
      </c>
      <c r="AY3007" s="88">
        <v>0</v>
      </c>
      <c r="AZ3007" s="88">
        <v>0</v>
      </c>
      <c r="BA3007" s="88">
        <v>0</v>
      </c>
      <c r="BB3007" s="89">
        <f t="shared" si="183"/>
        <v>1516.86</v>
      </c>
      <c r="BC3007" s="90" t="str">
        <f t="shared" si="182"/>
        <v>OK</v>
      </c>
      <c r="BD3007" s="91" t="str">
        <f t="shared" si="184"/>
        <v xml:space="preserve">                  </v>
      </c>
      <c r="BE3007" s="92">
        <f t="shared" si="185"/>
        <v>1</v>
      </c>
    </row>
    <row r="3008" spans="1:57" s="74" customFormat="1" ht="50.1" customHeight="1" x14ac:dyDescent="0.2">
      <c r="A3008" s="78" t="s">
        <v>55</v>
      </c>
      <c r="B3008" s="78" t="s">
        <v>63</v>
      </c>
      <c r="C3008" s="78" t="s">
        <v>1037</v>
      </c>
      <c r="D3008" s="78" t="s">
        <v>575</v>
      </c>
      <c r="E3008" s="79" t="str">
        <f>+IF(C3008&lt;&gt;"",VLOOKUP(MID(C3008,18,5),NIVELES!$A$133:$B$213,2,0),"")</f>
        <v>AZUAY</v>
      </c>
      <c r="F3008" s="80" t="s">
        <v>83</v>
      </c>
      <c r="G3008" s="81" t="str">
        <f>+IF(F3008&lt;&gt;"",VLOOKUP(F3008,NIVELES!$A$246:$C$464,3,0),"")</f>
        <v xml:space="preserve"> </v>
      </c>
      <c r="H3008" s="82" t="s">
        <v>1023</v>
      </c>
      <c r="I3008" s="78" t="s">
        <v>2173</v>
      </c>
      <c r="J3008" s="78" t="s">
        <v>2165</v>
      </c>
      <c r="K3008" s="78" t="s">
        <v>2166</v>
      </c>
      <c r="L3008" s="78" t="s">
        <v>1791</v>
      </c>
      <c r="M3008" s="78" t="s">
        <v>1791</v>
      </c>
      <c r="N3008" s="78" t="s">
        <v>1791</v>
      </c>
      <c r="O3008" s="78" t="s">
        <v>2174</v>
      </c>
      <c r="P3008" s="82">
        <v>1</v>
      </c>
      <c r="Q3008" s="78" t="s">
        <v>1989</v>
      </c>
      <c r="R3008" s="82">
        <v>0</v>
      </c>
      <c r="S3008" s="82">
        <v>0</v>
      </c>
      <c r="T3008" s="82">
        <v>0</v>
      </c>
      <c r="U3008" s="82">
        <v>1</v>
      </c>
      <c r="V3008" s="82">
        <v>0</v>
      </c>
      <c r="W3008" s="82">
        <v>0</v>
      </c>
      <c r="X3008" s="82">
        <v>0</v>
      </c>
      <c r="Y3008" s="82">
        <v>0</v>
      </c>
      <c r="Z3008" s="82">
        <v>0</v>
      </c>
      <c r="AA3008" s="82">
        <v>0</v>
      </c>
      <c r="AB3008" s="82">
        <v>0</v>
      </c>
      <c r="AC3008" s="82">
        <v>0</v>
      </c>
      <c r="AD3008" s="85" t="str">
        <f>IF(A3008&lt;&gt;"",IF(D3008="DIRECCIÓN_DE_TRANSFERENCIAS","280 0031",VLOOKUP(C3008,NIVELES!$A$14:$B$105,2,0)),"")</f>
        <v>280 6110</v>
      </c>
      <c r="AE3008" s="86" t="s">
        <v>322</v>
      </c>
      <c r="AF3008" s="86" t="s">
        <v>369</v>
      </c>
      <c r="AG3008" s="79" t="str">
        <f>+IF(AF3008&lt;&gt;"",VLOOKUP(AF3008,NIVELES!$A$666:$B$673,2,0),"")</f>
        <v>ADMINISTRACIÓN_CENTRAL</v>
      </c>
      <c r="AH3008" s="78" t="s">
        <v>322</v>
      </c>
      <c r="AI3008" s="79" t="str">
        <f>IF(AH3008&lt;&gt;"",VLOOKUP(CONCATENATE(AG3008,AH3008),NIVELES!$B$676:$C$745,2,0),"")</f>
        <v>Administración De La Gestión Administrativa Financiera</v>
      </c>
      <c r="AJ3008" s="78" t="s">
        <v>517</v>
      </c>
      <c r="AK3008" s="79" t="str">
        <f>+IF(AJ3008&lt;&gt;"",VLOOKUP(AJ3008,NIVELES!$A$816:$B$892,2,0),"")</f>
        <v>NO APLICA</v>
      </c>
      <c r="AL3008" s="78" t="s">
        <v>554</v>
      </c>
      <c r="AM3008" s="78">
        <v>530804</v>
      </c>
      <c r="AN3008" s="79" t="str">
        <f>IF(AM3008&lt;&gt;"",+VLOOKUP(AM3008,NIVELES!$A$1652:$B$2466,2,0),"")</f>
        <v>Materiales de Oficina</v>
      </c>
      <c r="AO3008" s="87">
        <v>5051.7299999999996</v>
      </c>
      <c r="AP3008" s="88"/>
      <c r="AQ3008" s="88"/>
      <c r="AR3008" s="88">
        <v>0</v>
      </c>
      <c r="AS3008" s="88">
        <v>5051.7299999999996</v>
      </c>
      <c r="AT3008" s="88">
        <v>0</v>
      </c>
      <c r="AU3008" s="88">
        <v>0</v>
      </c>
      <c r="AV3008" s="88">
        <v>0</v>
      </c>
      <c r="AW3008" s="88">
        <v>0</v>
      </c>
      <c r="AX3008" s="88">
        <v>0</v>
      </c>
      <c r="AY3008" s="88">
        <v>0</v>
      </c>
      <c r="AZ3008" s="88">
        <v>0</v>
      </c>
      <c r="BA3008" s="88">
        <v>0</v>
      </c>
      <c r="BB3008" s="89">
        <f t="shared" si="183"/>
        <v>5051.7299999999996</v>
      </c>
      <c r="BC3008" s="90" t="str">
        <f t="shared" si="182"/>
        <v>OK</v>
      </c>
      <c r="BD3008" s="91" t="str">
        <f t="shared" si="184"/>
        <v xml:space="preserve">                  </v>
      </c>
      <c r="BE3008" s="92">
        <f t="shared" si="185"/>
        <v>1</v>
      </c>
    </row>
    <row r="3009" spans="1:57" s="74" customFormat="1" ht="50.1" customHeight="1" x14ac:dyDescent="0.2">
      <c r="A3009" s="78" t="s">
        <v>55</v>
      </c>
      <c r="B3009" s="78" t="s">
        <v>63</v>
      </c>
      <c r="C3009" s="78" t="s">
        <v>1037</v>
      </c>
      <c r="D3009" s="78" t="s">
        <v>575</v>
      </c>
      <c r="E3009" s="79" t="str">
        <f>+IF(C3009&lt;&gt;"",VLOOKUP(MID(C3009,18,5),NIVELES!$A$133:$B$213,2,0),"")</f>
        <v>AZUAY</v>
      </c>
      <c r="F3009" s="80" t="s">
        <v>83</v>
      </c>
      <c r="G3009" s="81" t="str">
        <f>+IF(F3009&lt;&gt;"",VLOOKUP(F3009,NIVELES!$A$246:$C$464,3,0),"")</f>
        <v xml:space="preserve"> </v>
      </c>
      <c r="H3009" s="82" t="s">
        <v>1023</v>
      </c>
      <c r="I3009" s="78" t="s">
        <v>2173</v>
      </c>
      <c r="J3009" s="78" t="s">
        <v>2165</v>
      </c>
      <c r="K3009" s="78" t="s">
        <v>2166</v>
      </c>
      <c r="L3009" s="78" t="s">
        <v>1791</v>
      </c>
      <c r="M3009" s="78" t="s">
        <v>1791</v>
      </c>
      <c r="N3009" s="78" t="s">
        <v>1791</v>
      </c>
      <c r="O3009" s="78" t="s">
        <v>2174</v>
      </c>
      <c r="P3009" s="82">
        <v>1</v>
      </c>
      <c r="Q3009" s="78" t="s">
        <v>1989</v>
      </c>
      <c r="R3009" s="82">
        <v>0</v>
      </c>
      <c r="S3009" s="82">
        <v>0</v>
      </c>
      <c r="T3009" s="82">
        <v>0</v>
      </c>
      <c r="U3009" s="82">
        <v>1</v>
      </c>
      <c r="V3009" s="82">
        <v>0</v>
      </c>
      <c r="W3009" s="82">
        <v>0</v>
      </c>
      <c r="X3009" s="82">
        <v>0</v>
      </c>
      <c r="Y3009" s="82">
        <v>0</v>
      </c>
      <c r="Z3009" s="82">
        <v>0</v>
      </c>
      <c r="AA3009" s="82">
        <v>0</v>
      </c>
      <c r="AB3009" s="82">
        <v>0</v>
      </c>
      <c r="AC3009" s="82">
        <v>0</v>
      </c>
      <c r="AD3009" s="85" t="str">
        <f>IF(A3009&lt;&gt;"",IF(D3009="DIRECCIÓN_DE_TRANSFERENCIAS","280 0031",VLOOKUP(C3009,NIVELES!$A$14:$B$105,2,0)),"")</f>
        <v>280 6110</v>
      </c>
      <c r="AE3009" s="86" t="s">
        <v>322</v>
      </c>
      <c r="AF3009" s="86" t="s">
        <v>369</v>
      </c>
      <c r="AG3009" s="79" t="str">
        <f>+IF(AF3009&lt;&gt;"",VLOOKUP(AF3009,NIVELES!$A$666:$B$673,2,0),"")</f>
        <v>ADMINISTRACIÓN_CENTRAL</v>
      </c>
      <c r="AH3009" s="78" t="s">
        <v>322</v>
      </c>
      <c r="AI3009" s="79" t="str">
        <f>IF(AH3009&lt;&gt;"",VLOOKUP(CONCATENATE(AG3009,AH3009),NIVELES!$B$676:$C$745,2,0),"")</f>
        <v>Administración De La Gestión Administrativa Financiera</v>
      </c>
      <c r="AJ3009" s="78" t="s">
        <v>517</v>
      </c>
      <c r="AK3009" s="79" t="str">
        <f>+IF(AJ3009&lt;&gt;"",VLOOKUP(AJ3009,NIVELES!$A$816:$B$892,2,0),"")</f>
        <v>NO APLICA</v>
      </c>
      <c r="AL3009" s="78" t="s">
        <v>554</v>
      </c>
      <c r="AM3009" s="78">
        <v>530805</v>
      </c>
      <c r="AN3009" s="79" t="str">
        <f>IF(AM3009&lt;&gt;"",+VLOOKUP(AM3009,NIVELES!$A$1652:$B$2466,2,0),"")</f>
        <v>Materiales de Aseo</v>
      </c>
      <c r="AO3009" s="87">
        <v>3346.94</v>
      </c>
      <c r="AP3009" s="88"/>
      <c r="AQ3009" s="88"/>
      <c r="AR3009" s="88">
        <v>0</v>
      </c>
      <c r="AS3009" s="88">
        <v>3346.94</v>
      </c>
      <c r="AT3009" s="88">
        <v>0</v>
      </c>
      <c r="AU3009" s="88">
        <v>0</v>
      </c>
      <c r="AV3009" s="88">
        <v>0</v>
      </c>
      <c r="AW3009" s="88">
        <v>0</v>
      </c>
      <c r="AX3009" s="88">
        <v>0</v>
      </c>
      <c r="AY3009" s="88">
        <v>0</v>
      </c>
      <c r="AZ3009" s="88">
        <v>0</v>
      </c>
      <c r="BA3009" s="88">
        <v>0</v>
      </c>
      <c r="BB3009" s="89">
        <f t="shared" si="183"/>
        <v>3346.94</v>
      </c>
      <c r="BC3009" s="90" t="str">
        <f t="shared" si="182"/>
        <v>OK</v>
      </c>
      <c r="BD3009" s="91" t="str">
        <f t="shared" si="184"/>
        <v xml:space="preserve">                  </v>
      </c>
      <c r="BE3009" s="92">
        <f t="shared" si="185"/>
        <v>1</v>
      </c>
    </row>
    <row r="3010" spans="1:57" s="74" customFormat="1" ht="50.1" customHeight="1" x14ac:dyDescent="0.2">
      <c r="A3010" s="78" t="s">
        <v>55</v>
      </c>
      <c r="B3010" s="78" t="s">
        <v>63</v>
      </c>
      <c r="C3010" s="78" t="s">
        <v>1037</v>
      </c>
      <c r="D3010" s="78" t="s">
        <v>575</v>
      </c>
      <c r="E3010" s="79" t="str">
        <f>+IF(C3010&lt;&gt;"",VLOOKUP(MID(C3010,18,5),NIVELES!$A$133:$B$213,2,0),"")</f>
        <v>AZUAY</v>
      </c>
      <c r="F3010" s="80" t="s">
        <v>83</v>
      </c>
      <c r="G3010" s="81" t="str">
        <f>+IF(F3010&lt;&gt;"",VLOOKUP(F3010,NIVELES!$A$246:$C$464,3,0),"")</f>
        <v xml:space="preserve"> </v>
      </c>
      <c r="H3010" s="82" t="s">
        <v>1023</v>
      </c>
      <c r="I3010" s="78" t="s">
        <v>2173</v>
      </c>
      <c r="J3010" s="78" t="s">
        <v>2165</v>
      </c>
      <c r="K3010" s="78" t="s">
        <v>2166</v>
      </c>
      <c r="L3010" s="78" t="s">
        <v>1791</v>
      </c>
      <c r="M3010" s="78" t="s">
        <v>1791</v>
      </c>
      <c r="N3010" s="78" t="s">
        <v>1791</v>
      </c>
      <c r="O3010" s="78" t="s">
        <v>2174</v>
      </c>
      <c r="P3010" s="82">
        <v>1</v>
      </c>
      <c r="Q3010" s="78" t="s">
        <v>1989</v>
      </c>
      <c r="R3010" s="82">
        <v>0</v>
      </c>
      <c r="S3010" s="82">
        <v>0</v>
      </c>
      <c r="T3010" s="82">
        <v>0</v>
      </c>
      <c r="U3010" s="82">
        <v>0</v>
      </c>
      <c r="V3010" s="82">
        <v>1</v>
      </c>
      <c r="W3010" s="82">
        <v>0</v>
      </c>
      <c r="X3010" s="82">
        <v>0</v>
      </c>
      <c r="Y3010" s="82">
        <v>0</v>
      </c>
      <c r="Z3010" s="82">
        <v>0</v>
      </c>
      <c r="AA3010" s="82">
        <v>0</v>
      </c>
      <c r="AB3010" s="82">
        <v>0</v>
      </c>
      <c r="AC3010" s="82">
        <v>0</v>
      </c>
      <c r="AD3010" s="85" t="str">
        <f>IF(A3010&lt;&gt;"",IF(D3010="DIRECCIÓN_DE_TRANSFERENCIAS","280 0031",VLOOKUP(C3010,NIVELES!$A$14:$B$105,2,0)),"")</f>
        <v>280 6110</v>
      </c>
      <c r="AE3010" s="86" t="s">
        <v>322</v>
      </c>
      <c r="AF3010" s="86" t="s">
        <v>369</v>
      </c>
      <c r="AG3010" s="79" t="str">
        <f>+IF(AF3010&lt;&gt;"",VLOOKUP(AF3010,NIVELES!$A$666:$B$673,2,0),"")</f>
        <v>ADMINISTRACIÓN_CENTRAL</v>
      </c>
      <c r="AH3010" s="78" t="s">
        <v>322</v>
      </c>
      <c r="AI3010" s="79" t="str">
        <f>IF(AH3010&lt;&gt;"",VLOOKUP(CONCATENATE(AG3010,AH3010),NIVELES!$B$676:$C$745,2,0),"")</f>
        <v>Administración De La Gestión Administrativa Financiera</v>
      </c>
      <c r="AJ3010" s="78" t="s">
        <v>517</v>
      </c>
      <c r="AK3010" s="79" t="str">
        <f>+IF(AJ3010&lt;&gt;"",VLOOKUP(AJ3010,NIVELES!$A$816:$B$892,2,0),"")</f>
        <v>NO APLICA</v>
      </c>
      <c r="AL3010" s="78" t="s">
        <v>554</v>
      </c>
      <c r="AM3010" s="78">
        <v>530406</v>
      </c>
      <c r="AN3010" s="79" t="str">
        <f>IF(AM3010&lt;&gt;"",+VLOOKUP(AM3010,NIVELES!$A$1652:$B$2466,2,0),"")</f>
        <v>Herramientas (Mantenimiento y Reparación)</v>
      </c>
      <c r="AO3010" s="87">
        <v>108.47</v>
      </c>
      <c r="AP3010" s="88"/>
      <c r="AQ3010" s="88"/>
      <c r="AR3010" s="88">
        <v>0</v>
      </c>
      <c r="AS3010" s="88">
        <v>0</v>
      </c>
      <c r="AT3010" s="88">
        <v>108.47</v>
      </c>
      <c r="AU3010" s="88">
        <v>0</v>
      </c>
      <c r="AV3010" s="88">
        <v>0</v>
      </c>
      <c r="AW3010" s="88">
        <v>0</v>
      </c>
      <c r="AX3010" s="88">
        <v>0</v>
      </c>
      <c r="AY3010" s="88">
        <v>0</v>
      </c>
      <c r="AZ3010" s="88">
        <v>0</v>
      </c>
      <c r="BA3010" s="88">
        <v>0</v>
      </c>
      <c r="BB3010" s="89">
        <f t="shared" si="183"/>
        <v>108.47</v>
      </c>
      <c r="BC3010" s="90" t="str">
        <f t="shared" si="182"/>
        <v>OK</v>
      </c>
      <c r="BD3010" s="91" t="str">
        <f t="shared" si="184"/>
        <v xml:space="preserve">                  </v>
      </c>
      <c r="BE3010" s="92">
        <f t="shared" si="185"/>
        <v>1</v>
      </c>
    </row>
    <row r="3011" spans="1:57" s="74" customFormat="1" ht="50.1" customHeight="1" x14ac:dyDescent="0.2">
      <c r="A3011" s="78" t="s">
        <v>55</v>
      </c>
      <c r="B3011" s="78" t="s">
        <v>63</v>
      </c>
      <c r="C3011" s="78" t="s">
        <v>1037</v>
      </c>
      <c r="D3011" s="78" t="s">
        <v>575</v>
      </c>
      <c r="E3011" s="79" t="str">
        <f>+IF(C3011&lt;&gt;"",VLOOKUP(MID(C3011,18,5),NIVELES!$A$133:$B$213,2,0),"")</f>
        <v>AZUAY</v>
      </c>
      <c r="F3011" s="80" t="s">
        <v>83</v>
      </c>
      <c r="G3011" s="81" t="str">
        <f>+IF(F3011&lt;&gt;"",VLOOKUP(F3011,NIVELES!$A$246:$C$464,3,0),"")</f>
        <v xml:space="preserve"> </v>
      </c>
      <c r="H3011" s="82" t="s">
        <v>1023</v>
      </c>
      <c r="I3011" s="78" t="s">
        <v>2173</v>
      </c>
      <c r="J3011" s="78" t="s">
        <v>2165</v>
      </c>
      <c r="K3011" s="78" t="s">
        <v>2166</v>
      </c>
      <c r="L3011" s="78" t="s">
        <v>1791</v>
      </c>
      <c r="M3011" s="78" t="s">
        <v>1791</v>
      </c>
      <c r="N3011" s="78" t="s">
        <v>1791</v>
      </c>
      <c r="O3011" s="78" t="s">
        <v>2174</v>
      </c>
      <c r="P3011" s="82">
        <v>1</v>
      </c>
      <c r="Q3011" s="78" t="s">
        <v>1989</v>
      </c>
      <c r="R3011" s="82">
        <v>0</v>
      </c>
      <c r="S3011" s="82">
        <v>0</v>
      </c>
      <c r="T3011" s="82">
        <v>0</v>
      </c>
      <c r="U3011" s="82">
        <v>1</v>
      </c>
      <c r="V3011" s="82">
        <v>0</v>
      </c>
      <c r="W3011" s="82">
        <v>0</v>
      </c>
      <c r="X3011" s="82">
        <v>0</v>
      </c>
      <c r="Y3011" s="82">
        <v>0</v>
      </c>
      <c r="Z3011" s="82">
        <v>0</v>
      </c>
      <c r="AA3011" s="82">
        <v>0</v>
      </c>
      <c r="AB3011" s="82">
        <v>0</v>
      </c>
      <c r="AC3011" s="82">
        <v>0</v>
      </c>
      <c r="AD3011" s="85" t="str">
        <f>IF(A3011&lt;&gt;"",IF(D3011="DIRECCIÓN_DE_TRANSFERENCIAS","280 0031",VLOOKUP(C3011,NIVELES!$A$14:$B$105,2,0)),"")</f>
        <v>280 6110</v>
      </c>
      <c r="AE3011" s="86" t="s">
        <v>322</v>
      </c>
      <c r="AF3011" s="86" t="s">
        <v>369</v>
      </c>
      <c r="AG3011" s="79" t="str">
        <f>+IF(AF3011&lt;&gt;"",VLOOKUP(AF3011,NIVELES!$A$666:$B$673,2,0),"")</f>
        <v>ADMINISTRACIÓN_CENTRAL</v>
      </c>
      <c r="AH3011" s="78" t="s">
        <v>322</v>
      </c>
      <c r="AI3011" s="79" t="str">
        <f>IF(AH3011&lt;&gt;"",VLOOKUP(CONCATENATE(AG3011,AH3011),NIVELES!$B$676:$C$745,2,0),"")</f>
        <v>Administración De La Gestión Administrativa Financiera</v>
      </c>
      <c r="AJ3011" s="78" t="s">
        <v>517</v>
      </c>
      <c r="AK3011" s="79" t="str">
        <f>+IF(AJ3011&lt;&gt;"",VLOOKUP(AJ3011,NIVELES!$A$816:$B$892,2,0),"")</f>
        <v>NO APLICA</v>
      </c>
      <c r="AL3011" s="78" t="s">
        <v>554</v>
      </c>
      <c r="AM3011" s="78">
        <v>530811</v>
      </c>
      <c r="AN3011" s="79" t="str">
        <f>IF(AM3011&lt;&gt;"",+VLOOKUP(AM3011,NIVELES!$A$1652:$B$2466,2,0),"")</f>
        <v>Insumos,  Materiales  y Suministros  para  la  Construcción,  Electricidad,  Plomería,  Carpintería,  Señalización
Vial, Navegación y Contra Incendios</v>
      </c>
      <c r="AO3011" s="87">
        <v>392</v>
      </c>
      <c r="AP3011" s="88"/>
      <c r="AQ3011" s="88"/>
      <c r="AR3011" s="88">
        <v>0</v>
      </c>
      <c r="AS3011" s="88">
        <v>392</v>
      </c>
      <c r="AT3011" s="88">
        <v>0</v>
      </c>
      <c r="AU3011" s="88">
        <v>0</v>
      </c>
      <c r="AV3011" s="88">
        <v>0</v>
      </c>
      <c r="AW3011" s="88">
        <v>0</v>
      </c>
      <c r="AX3011" s="88">
        <v>0</v>
      </c>
      <c r="AY3011" s="88">
        <v>0</v>
      </c>
      <c r="AZ3011" s="88">
        <v>0</v>
      </c>
      <c r="BA3011" s="88">
        <v>0</v>
      </c>
      <c r="BB3011" s="89">
        <f t="shared" si="183"/>
        <v>392</v>
      </c>
      <c r="BC3011" s="90" t="str">
        <f t="shared" si="182"/>
        <v>OK</v>
      </c>
      <c r="BD3011" s="91" t="str">
        <f t="shared" si="184"/>
        <v xml:space="preserve">                  </v>
      </c>
      <c r="BE3011" s="92">
        <f t="shared" si="185"/>
        <v>1</v>
      </c>
    </row>
    <row r="3012" spans="1:57" s="74" customFormat="1" ht="50.1" customHeight="1" x14ac:dyDescent="0.2">
      <c r="A3012" s="78" t="s">
        <v>55</v>
      </c>
      <c r="B3012" s="78" t="s">
        <v>63</v>
      </c>
      <c r="C3012" s="78" t="s">
        <v>1037</v>
      </c>
      <c r="D3012" s="78" t="s">
        <v>575</v>
      </c>
      <c r="E3012" s="79" t="str">
        <f>+IF(C3012&lt;&gt;"",VLOOKUP(MID(C3012,18,5),NIVELES!$A$133:$B$213,2,0),"")</f>
        <v>AZUAY</v>
      </c>
      <c r="F3012" s="80" t="s">
        <v>83</v>
      </c>
      <c r="G3012" s="81" t="str">
        <f>+IF(F3012&lt;&gt;"",VLOOKUP(F3012,NIVELES!$A$246:$C$464,3,0),"")</f>
        <v xml:space="preserve"> </v>
      </c>
      <c r="H3012" s="82" t="s">
        <v>1023</v>
      </c>
      <c r="I3012" s="78" t="s">
        <v>2173</v>
      </c>
      <c r="J3012" s="78" t="s">
        <v>2165</v>
      </c>
      <c r="K3012" s="78" t="s">
        <v>2166</v>
      </c>
      <c r="L3012" s="78" t="s">
        <v>1791</v>
      </c>
      <c r="M3012" s="78" t="s">
        <v>1791</v>
      </c>
      <c r="N3012" s="78" t="s">
        <v>1791</v>
      </c>
      <c r="O3012" s="78" t="s">
        <v>2174</v>
      </c>
      <c r="P3012" s="82">
        <v>11</v>
      </c>
      <c r="Q3012" s="78" t="s">
        <v>1989</v>
      </c>
      <c r="R3012" s="82">
        <v>0</v>
      </c>
      <c r="S3012" s="82">
        <v>1</v>
      </c>
      <c r="T3012" s="82">
        <v>1</v>
      </c>
      <c r="U3012" s="82">
        <v>1</v>
      </c>
      <c r="V3012" s="82">
        <v>1</v>
      </c>
      <c r="W3012" s="82">
        <v>1</v>
      </c>
      <c r="X3012" s="82">
        <v>1</v>
      </c>
      <c r="Y3012" s="82">
        <v>1</v>
      </c>
      <c r="Z3012" s="82">
        <v>1</v>
      </c>
      <c r="AA3012" s="82">
        <v>1</v>
      </c>
      <c r="AB3012" s="82">
        <v>1</v>
      </c>
      <c r="AC3012" s="82">
        <v>1</v>
      </c>
      <c r="AD3012" s="85" t="str">
        <f>IF(A3012&lt;&gt;"",IF(D3012="DIRECCIÓN_DE_TRANSFERENCIAS","280 0031",VLOOKUP(C3012,NIVELES!$A$14:$B$105,2,0)),"")</f>
        <v>280 6110</v>
      </c>
      <c r="AE3012" s="86" t="s">
        <v>322</v>
      </c>
      <c r="AF3012" s="86" t="s">
        <v>369</v>
      </c>
      <c r="AG3012" s="79" t="str">
        <f>+IF(AF3012&lt;&gt;"",VLOOKUP(AF3012,NIVELES!$A$666:$B$673,2,0),"")</f>
        <v>ADMINISTRACIÓN_CENTRAL</v>
      </c>
      <c r="AH3012" s="78" t="s">
        <v>322</v>
      </c>
      <c r="AI3012" s="79" t="str">
        <f>IF(AH3012&lt;&gt;"",VLOOKUP(CONCATENATE(AG3012,AH3012),NIVELES!$B$676:$C$745,2,0),"")</f>
        <v>Administración De La Gestión Administrativa Financiera</v>
      </c>
      <c r="AJ3012" s="78" t="s">
        <v>517</v>
      </c>
      <c r="AK3012" s="79" t="str">
        <f>+IF(AJ3012&lt;&gt;"",VLOOKUP(AJ3012,NIVELES!$A$816:$B$892,2,0),"")</f>
        <v>NO APLICA</v>
      </c>
      <c r="AL3012" s="78" t="s">
        <v>554</v>
      </c>
      <c r="AM3012" s="78">
        <v>530803</v>
      </c>
      <c r="AN3012" s="79" t="str">
        <f>IF(AM3012&lt;&gt;"",+VLOOKUP(AM3012,NIVELES!$A$1652:$B$2466,2,0),"")</f>
        <v>Combustibles y Lubricantes</v>
      </c>
      <c r="AO3012" s="87">
        <v>8860.4599999999991</v>
      </c>
      <c r="AP3012" s="88"/>
      <c r="AQ3012" s="88">
        <v>1021.49</v>
      </c>
      <c r="AR3012" s="88">
        <v>805.5</v>
      </c>
      <c r="AS3012" s="88">
        <v>805.5</v>
      </c>
      <c r="AT3012" s="88">
        <v>805.5</v>
      </c>
      <c r="AU3012" s="88">
        <v>805.5</v>
      </c>
      <c r="AV3012" s="88">
        <v>805.5</v>
      </c>
      <c r="AW3012" s="88">
        <v>805.5</v>
      </c>
      <c r="AX3012" s="88">
        <v>805.5</v>
      </c>
      <c r="AY3012" s="88">
        <v>805.5</v>
      </c>
      <c r="AZ3012" s="88">
        <v>805.5</v>
      </c>
      <c r="BA3012" s="88">
        <v>589.46999999999935</v>
      </c>
      <c r="BB3012" s="89">
        <f t="shared" si="183"/>
        <v>8860.4599999999991</v>
      </c>
      <c r="BC3012" s="90" t="str">
        <f t="shared" si="182"/>
        <v>OK</v>
      </c>
      <c r="BD3012" s="91" t="str">
        <f t="shared" si="184"/>
        <v xml:space="preserve">                  </v>
      </c>
      <c r="BE3012" s="92">
        <f t="shared" si="185"/>
        <v>11</v>
      </c>
    </row>
    <row r="3013" spans="1:57" s="74" customFormat="1" ht="50.1" customHeight="1" x14ac:dyDescent="0.2">
      <c r="A3013" s="78" t="s">
        <v>55</v>
      </c>
      <c r="B3013" s="78" t="s">
        <v>63</v>
      </c>
      <c r="C3013" s="78" t="s">
        <v>1037</v>
      </c>
      <c r="D3013" s="78" t="s">
        <v>575</v>
      </c>
      <c r="E3013" s="79" t="str">
        <f>+IF(C3013&lt;&gt;"",VLOOKUP(MID(C3013,18,5),NIVELES!$A$133:$B$213,2,0),"")</f>
        <v>AZUAY</v>
      </c>
      <c r="F3013" s="80" t="s">
        <v>83</v>
      </c>
      <c r="G3013" s="81" t="str">
        <f>+IF(F3013&lt;&gt;"",VLOOKUP(F3013,NIVELES!$A$246:$C$464,3,0),"")</f>
        <v xml:space="preserve"> </v>
      </c>
      <c r="H3013" s="82" t="s">
        <v>1023</v>
      </c>
      <c r="I3013" s="78" t="s">
        <v>2173</v>
      </c>
      <c r="J3013" s="78" t="s">
        <v>2165</v>
      </c>
      <c r="K3013" s="78" t="s">
        <v>2166</v>
      </c>
      <c r="L3013" s="78" t="s">
        <v>1791</v>
      </c>
      <c r="M3013" s="78" t="s">
        <v>1791</v>
      </c>
      <c r="N3013" s="78" t="s">
        <v>1791</v>
      </c>
      <c r="O3013" s="78" t="s">
        <v>2174</v>
      </c>
      <c r="P3013" s="82">
        <v>2</v>
      </c>
      <c r="Q3013" s="78" t="s">
        <v>1989</v>
      </c>
      <c r="R3013" s="82">
        <v>0</v>
      </c>
      <c r="S3013" s="82">
        <v>0</v>
      </c>
      <c r="T3013" s="82">
        <v>1</v>
      </c>
      <c r="U3013" s="82">
        <v>0</v>
      </c>
      <c r="V3013" s="82">
        <v>0</v>
      </c>
      <c r="W3013" s="82">
        <v>0</v>
      </c>
      <c r="X3013" s="82">
        <v>1</v>
      </c>
      <c r="Y3013" s="82">
        <v>0</v>
      </c>
      <c r="Z3013" s="82">
        <v>0</v>
      </c>
      <c r="AA3013" s="82">
        <v>0</v>
      </c>
      <c r="AB3013" s="82">
        <v>0</v>
      </c>
      <c r="AC3013" s="82">
        <v>0</v>
      </c>
      <c r="AD3013" s="85" t="str">
        <f>IF(A3013&lt;&gt;"",IF(D3013="DIRECCIÓN_DE_TRANSFERENCIAS","280 0031",VLOOKUP(C3013,NIVELES!$A$14:$B$105,2,0)),"")</f>
        <v>280 6110</v>
      </c>
      <c r="AE3013" s="86" t="s">
        <v>322</v>
      </c>
      <c r="AF3013" s="86" t="s">
        <v>369</v>
      </c>
      <c r="AG3013" s="79" t="str">
        <f>+IF(AF3013&lt;&gt;"",VLOOKUP(AF3013,NIVELES!$A$666:$B$673,2,0),"")</f>
        <v>ADMINISTRACIÓN_CENTRAL</v>
      </c>
      <c r="AH3013" s="78" t="s">
        <v>322</v>
      </c>
      <c r="AI3013" s="79" t="str">
        <f>IF(AH3013&lt;&gt;"",VLOOKUP(CONCATENATE(AG3013,AH3013),NIVELES!$B$676:$C$745,2,0),"")</f>
        <v>Administración De La Gestión Administrativa Financiera</v>
      </c>
      <c r="AJ3013" s="78" t="s">
        <v>517</v>
      </c>
      <c r="AK3013" s="79" t="str">
        <f>+IF(AJ3013&lt;&gt;"",VLOOKUP(AJ3013,NIVELES!$A$816:$B$892,2,0),"")</f>
        <v>NO APLICA</v>
      </c>
      <c r="AL3013" s="78" t="s">
        <v>554</v>
      </c>
      <c r="AM3013" s="78">
        <v>530813</v>
      </c>
      <c r="AN3013" s="79" t="str">
        <f>IF(AM3013&lt;&gt;"",+VLOOKUP(AM3013,NIVELES!$A$1652:$B$2466,2,0),"")</f>
        <v>Repuestos y Accesorios</v>
      </c>
      <c r="AO3013" s="87">
        <v>5468.57</v>
      </c>
      <c r="AP3013" s="88"/>
      <c r="AQ3013" s="88">
        <v>430.02</v>
      </c>
      <c r="AR3013" s="88">
        <v>2734.28</v>
      </c>
      <c r="AS3013" s="88">
        <v>2304.2699999999995</v>
      </c>
      <c r="AT3013" s="88">
        <v>0</v>
      </c>
      <c r="AU3013" s="88">
        <v>0</v>
      </c>
      <c r="AV3013" s="88"/>
      <c r="AW3013" s="88">
        <v>0</v>
      </c>
      <c r="AX3013" s="88">
        <v>0</v>
      </c>
      <c r="AY3013" s="88">
        <v>0</v>
      </c>
      <c r="AZ3013" s="88">
        <v>0</v>
      </c>
      <c r="BA3013" s="88">
        <v>0</v>
      </c>
      <c r="BB3013" s="89">
        <f t="shared" si="183"/>
        <v>5468.57</v>
      </c>
      <c r="BC3013" s="90" t="str">
        <f t="shared" si="182"/>
        <v>OK</v>
      </c>
      <c r="BD3013" s="91" t="str">
        <f t="shared" si="184"/>
        <v xml:space="preserve">                  </v>
      </c>
      <c r="BE3013" s="92">
        <f t="shared" si="185"/>
        <v>2</v>
      </c>
    </row>
    <row r="3014" spans="1:57" s="74" customFormat="1" ht="50.1" customHeight="1" x14ac:dyDescent="0.2">
      <c r="A3014" s="78" t="s">
        <v>55</v>
      </c>
      <c r="B3014" s="78" t="s">
        <v>63</v>
      </c>
      <c r="C3014" s="78" t="s">
        <v>1037</v>
      </c>
      <c r="D3014" s="78" t="s">
        <v>575</v>
      </c>
      <c r="E3014" s="79" t="str">
        <f>+IF(C3014&lt;&gt;"",VLOOKUP(MID(C3014,18,5),NIVELES!$A$133:$B$213,2,0),"")</f>
        <v>AZUAY</v>
      </c>
      <c r="F3014" s="80" t="s">
        <v>83</v>
      </c>
      <c r="G3014" s="81" t="str">
        <f>+IF(F3014&lt;&gt;"",VLOOKUP(F3014,NIVELES!$A$246:$C$464,3,0),"")</f>
        <v xml:space="preserve"> </v>
      </c>
      <c r="H3014" s="82" t="s">
        <v>1023</v>
      </c>
      <c r="I3014" s="78" t="s">
        <v>2173</v>
      </c>
      <c r="J3014" s="78" t="s">
        <v>2165</v>
      </c>
      <c r="K3014" s="78" t="s">
        <v>2166</v>
      </c>
      <c r="L3014" s="78" t="s">
        <v>1791</v>
      </c>
      <c r="M3014" s="78" t="s">
        <v>1791</v>
      </c>
      <c r="N3014" s="78" t="s">
        <v>1791</v>
      </c>
      <c r="O3014" s="78" t="s">
        <v>2174</v>
      </c>
      <c r="P3014" s="82">
        <v>1</v>
      </c>
      <c r="Q3014" s="78" t="s">
        <v>1989</v>
      </c>
      <c r="R3014" s="82">
        <v>0</v>
      </c>
      <c r="S3014" s="82">
        <v>1</v>
      </c>
      <c r="T3014" s="82">
        <v>0</v>
      </c>
      <c r="U3014" s="82">
        <v>0</v>
      </c>
      <c r="V3014" s="82">
        <v>0</v>
      </c>
      <c r="W3014" s="82">
        <v>0</v>
      </c>
      <c r="X3014" s="82">
        <v>0</v>
      </c>
      <c r="Y3014" s="82">
        <v>0</v>
      </c>
      <c r="Z3014" s="82">
        <v>0</v>
      </c>
      <c r="AA3014" s="82">
        <v>0</v>
      </c>
      <c r="AB3014" s="82">
        <v>0</v>
      </c>
      <c r="AC3014" s="82">
        <v>0</v>
      </c>
      <c r="AD3014" s="85" t="str">
        <f>IF(A3014&lt;&gt;"",IF(D3014="DIRECCIÓN_DE_TRANSFERENCIAS","280 0031",VLOOKUP(C3014,NIVELES!$A$14:$B$105,2,0)),"")</f>
        <v>280 6110</v>
      </c>
      <c r="AE3014" s="86" t="s">
        <v>322</v>
      </c>
      <c r="AF3014" s="86" t="s">
        <v>369</v>
      </c>
      <c r="AG3014" s="79" t="str">
        <f>+IF(AF3014&lt;&gt;"",VLOOKUP(AF3014,NIVELES!$A$666:$B$673,2,0),"")</f>
        <v>ADMINISTRACIÓN_CENTRAL</v>
      </c>
      <c r="AH3014" s="78" t="s">
        <v>322</v>
      </c>
      <c r="AI3014" s="79" t="str">
        <f>IF(AH3014&lt;&gt;"",VLOOKUP(CONCATENATE(AG3014,AH3014),NIVELES!$B$676:$C$745,2,0),"")</f>
        <v>Administración De La Gestión Administrativa Financiera</v>
      </c>
      <c r="AJ3014" s="78" t="s">
        <v>517</v>
      </c>
      <c r="AK3014" s="79" t="str">
        <f>+IF(AJ3014&lt;&gt;"",VLOOKUP(AJ3014,NIVELES!$A$816:$B$892,2,0),"")</f>
        <v>NO APLICA</v>
      </c>
      <c r="AL3014" s="78" t="s">
        <v>554</v>
      </c>
      <c r="AM3014" s="78">
        <v>531407</v>
      </c>
      <c r="AN3014" s="79" t="str">
        <f>IF(AM3014&lt;&gt;"",+VLOOKUP(AM3014,NIVELES!$A$1652:$B$2466,2,0),"")</f>
        <v>Equipos, Sistemas y Paquetes Informáticos</v>
      </c>
      <c r="AO3014" s="87">
        <v>180</v>
      </c>
      <c r="AP3014" s="88"/>
      <c r="AQ3014" s="88"/>
      <c r="AR3014" s="88">
        <v>0</v>
      </c>
      <c r="AS3014" s="88">
        <v>0</v>
      </c>
      <c r="AT3014" s="88">
        <v>180</v>
      </c>
      <c r="AU3014" s="88">
        <v>0</v>
      </c>
      <c r="AV3014" s="88">
        <v>0</v>
      </c>
      <c r="AW3014" s="88">
        <v>0</v>
      </c>
      <c r="AX3014" s="88">
        <v>0</v>
      </c>
      <c r="AY3014" s="88">
        <v>0</v>
      </c>
      <c r="AZ3014" s="88">
        <v>0</v>
      </c>
      <c r="BA3014" s="88">
        <v>0</v>
      </c>
      <c r="BB3014" s="89">
        <f t="shared" si="183"/>
        <v>180</v>
      </c>
      <c r="BC3014" s="90" t="str">
        <f t="shared" si="182"/>
        <v>OK</v>
      </c>
      <c r="BD3014" s="91" t="str">
        <f t="shared" si="184"/>
        <v xml:space="preserve">                  </v>
      </c>
      <c r="BE3014" s="92">
        <f t="shared" si="185"/>
        <v>1</v>
      </c>
    </row>
    <row r="3015" spans="1:57" s="74" customFormat="1" ht="50.1" customHeight="1" x14ac:dyDescent="0.2">
      <c r="A3015" s="78" t="s">
        <v>55</v>
      </c>
      <c r="B3015" s="78" t="s">
        <v>63</v>
      </c>
      <c r="C3015" s="78" t="s">
        <v>1037</v>
      </c>
      <c r="D3015" s="78" t="s">
        <v>575</v>
      </c>
      <c r="E3015" s="79" t="str">
        <f>+IF(C3015&lt;&gt;"",VLOOKUP(MID(C3015,18,5),NIVELES!$A$133:$B$213,2,0),"")</f>
        <v>AZUAY</v>
      </c>
      <c r="F3015" s="80" t="s">
        <v>83</v>
      </c>
      <c r="G3015" s="81" t="str">
        <f>+IF(F3015&lt;&gt;"",VLOOKUP(F3015,NIVELES!$A$246:$C$464,3,0),"")</f>
        <v xml:space="preserve"> </v>
      </c>
      <c r="H3015" s="82" t="s">
        <v>1023</v>
      </c>
      <c r="I3015" s="78" t="s">
        <v>2173</v>
      </c>
      <c r="J3015" s="78" t="s">
        <v>2165</v>
      </c>
      <c r="K3015" s="78" t="s">
        <v>2166</v>
      </c>
      <c r="L3015" s="78" t="s">
        <v>1791</v>
      </c>
      <c r="M3015" s="78" t="s">
        <v>1791</v>
      </c>
      <c r="N3015" s="78" t="s">
        <v>1791</v>
      </c>
      <c r="O3015" s="78" t="s">
        <v>2174</v>
      </c>
      <c r="P3015" s="82">
        <v>1</v>
      </c>
      <c r="Q3015" s="78" t="s">
        <v>1989</v>
      </c>
      <c r="R3015" s="82">
        <v>0</v>
      </c>
      <c r="S3015" s="82">
        <v>0</v>
      </c>
      <c r="T3015" s="82">
        <v>1</v>
      </c>
      <c r="U3015" s="82">
        <v>0</v>
      </c>
      <c r="V3015" s="82">
        <v>0</v>
      </c>
      <c r="W3015" s="82">
        <v>0</v>
      </c>
      <c r="X3015" s="82">
        <v>0</v>
      </c>
      <c r="Y3015" s="82">
        <v>0</v>
      </c>
      <c r="Z3015" s="82">
        <v>0</v>
      </c>
      <c r="AA3015" s="82">
        <v>0</v>
      </c>
      <c r="AB3015" s="82">
        <v>0</v>
      </c>
      <c r="AC3015" s="82">
        <v>0</v>
      </c>
      <c r="AD3015" s="85" t="str">
        <f>IF(A3015&lt;&gt;"",IF(D3015="DIRECCIÓN_DE_TRANSFERENCIAS","280 0031",VLOOKUP(C3015,NIVELES!$A$14:$B$105,2,0)),"")</f>
        <v>280 6110</v>
      </c>
      <c r="AE3015" s="86" t="s">
        <v>322</v>
      </c>
      <c r="AF3015" s="86" t="s">
        <v>369</v>
      </c>
      <c r="AG3015" s="79" t="str">
        <f>+IF(AF3015&lt;&gt;"",VLOOKUP(AF3015,NIVELES!$A$666:$B$673,2,0),"")</f>
        <v>ADMINISTRACIÓN_CENTRAL</v>
      </c>
      <c r="AH3015" s="78" t="s">
        <v>322</v>
      </c>
      <c r="AI3015" s="79" t="str">
        <f>IF(AH3015&lt;&gt;"",VLOOKUP(CONCATENATE(AG3015,AH3015),NIVELES!$B$676:$C$745,2,0),"")</f>
        <v>Administración De La Gestión Administrativa Financiera</v>
      </c>
      <c r="AJ3015" s="78" t="s">
        <v>517</v>
      </c>
      <c r="AK3015" s="79" t="str">
        <f>+IF(AJ3015&lt;&gt;"",VLOOKUP(AJ3015,NIVELES!$A$816:$B$892,2,0),"")</f>
        <v>NO APLICA</v>
      </c>
      <c r="AL3015" s="78" t="s">
        <v>555</v>
      </c>
      <c r="AM3015" s="78">
        <v>570102</v>
      </c>
      <c r="AN3015" s="79" t="str">
        <f>IF(AM3015&lt;&gt;"",+VLOOKUP(AM3015,NIVELES!$A$1652:$B$2466,2,0),"")</f>
        <v>Tasas Generales, Impuestos, Contribuciones, Permisos, Licencias y Patentes.</v>
      </c>
      <c r="AO3015" s="87">
        <v>1320.66</v>
      </c>
      <c r="AP3015" s="88"/>
      <c r="AQ3015" s="88">
        <v>919.86</v>
      </c>
      <c r="AR3015" s="88">
        <v>400.80000000000007</v>
      </c>
      <c r="AS3015" s="88">
        <v>0</v>
      </c>
      <c r="AT3015" s="88">
        <v>0</v>
      </c>
      <c r="AU3015" s="88">
        <v>0</v>
      </c>
      <c r="AV3015" s="88">
        <v>0</v>
      </c>
      <c r="AW3015" s="88">
        <v>0</v>
      </c>
      <c r="AX3015" s="88">
        <v>0</v>
      </c>
      <c r="AY3015" s="88">
        <v>0</v>
      </c>
      <c r="AZ3015" s="88">
        <v>0</v>
      </c>
      <c r="BA3015" s="88">
        <v>0</v>
      </c>
      <c r="BB3015" s="89">
        <f t="shared" si="183"/>
        <v>1320.66</v>
      </c>
      <c r="BC3015" s="90" t="str">
        <f t="shared" ref="BC3015:BC3078" si="186">IF(A3015&lt;&gt;"",IF(AO3015&lt;&gt;"",IF(AO3015=BB3015,"OK",AO3015-BB3015),IF(AND(AO3015="",BB3015=""),"",AO3015-BB3015))," ")</f>
        <v>OK</v>
      </c>
      <c r="BD3015" s="91" t="str">
        <f t="shared" si="184"/>
        <v xml:space="preserve">                  </v>
      </c>
      <c r="BE3015" s="92">
        <f t="shared" si="185"/>
        <v>1</v>
      </c>
    </row>
    <row r="3016" spans="1:57" s="74" customFormat="1" ht="50.1" customHeight="1" x14ac:dyDescent="0.2">
      <c r="A3016" s="78" t="s">
        <v>55</v>
      </c>
      <c r="B3016" s="78" t="s">
        <v>63</v>
      </c>
      <c r="C3016" s="78" t="s">
        <v>1037</v>
      </c>
      <c r="D3016" s="78" t="s">
        <v>575</v>
      </c>
      <c r="E3016" s="79" t="str">
        <f>+IF(C3016&lt;&gt;"",VLOOKUP(MID(C3016,18,5),NIVELES!$A$133:$B$213,2,0),"")</f>
        <v>AZUAY</v>
      </c>
      <c r="F3016" s="80" t="s">
        <v>83</v>
      </c>
      <c r="G3016" s="81" t="str">
        <f>+IF(F3016&lt;&gt;"",VLOOKUP(F3016,NIVELES!$A$246:$C$464,3,0),"")</f>
        <v xml:space="preserve"> </v>
      </c>
      <c r="H3016" s="82" t="s">
        <v>1023</v>
      </c>
      <c r="I3016" s="78" t="s">
        <v>2173</v>
      </c>
      <c r="J3016" s="78" t="s">
        <v>2165</v>
      </c>
      <c r="K3016" s="78" t="s">
        <v>2166</v>
      </c>
      <c r="L3016" s="78" t="s">
        <v>1791</v>
      </c>
      <c r="M3016" s="78" t="s">
        <v>1791</v>
      </c>
      <c r="N3016" s="78" t="s">
        <v>1791</v>
      </c>
      <c r="O3016" s="78" t="s">
        <v>2174</v>
      </c>
      <c r="P3016" s="82">
        <v>1</v>
      </c>
      <c r="Q3016" s="78" t="s">
        <v>1989</v>
      </c>
      <c r="R3016" s="82">
        <v>0</v>
      </c>
      <c r="S3016" s="82">
        <v>0</v>
      </c>
      <c r="T3016" s="82">
        <v>1</v>
      </c>
      <c r="U3016" s="82">
        <v>0</v>
      </c>
      <c r="V3016" s="82">
        <v>0</v>
      </c>
      <c r="W3016" s="82">
        <v>0</v>
      </c>
      <c r="X3016" s="82">
        <v>0</v>
      </c>
      <c r="Y3016" s="82">
        <v>0</v>
      </c>
      <c r="Z3016" s="82">
        <v>0</v>
      </c>
      <c r="AA3016" s="82">
        <v>0</v>
      </c>
      <c r="AB3016" s="82">
        <v>0</v>
      </c>
      <c r="AC3016" s="82">
        <v>0</v>
      </c>
      <c r="AD3016" s="85" t="str">
        <f>IF(A3016&lt;&gt;"",IF(D3016="DIRECCIÓN_DE_TRANSFERENCIAS","280 0031",VLOOKUP(C3016,NIVELES!$A$14:$B$105,2,0)),"")</f>
        <v>280 6110</v>
      </c>
      <c r="AE3016" s="86" t="s">
        <v>322</v>
      </c>
      <c r="AF3016" s="86" t="s">
        <v>369</v>
      </c>
      <c r="AG3016" s="79" t="str">
        <f>+IF(AF3016&lt;&gt;"",VLOOKUP(AF3016,NIVELES!$A$666:$B$673,2,0),"")</f>
        <v>ADMINISTRACIÓN_CENTRAL</v>
      </c>
      <c r="AH3016" s="78" t="s">
        <v>322</v>
      </c>
      <c r="AI3016" s="79" t="str">
        <f>IF(AH3016&lt;&gt;"",VLOOKUP(CONCATENATE(AG3016,AH3016),NIVELES!$B$676:$C$745,2,0),"")</f>
        <v>Administración De La Gestión Administrativa Financiera</v>
      </c>
      <c r="AJ3016" s="78" t="s">
        <v>517</v>
      </c>
      <c r="AK3016" s="79" t="str">
        <f>+IF(AJ3016&lt;&gt;"",VLOOKUP(AJ3016,NIVELES!$A$816:$B$892,2,0),"")</f>
        <v>NO APLICA</v>
      </c>
      <c r="AL3016" s="78" t="s">
        <v>555</v>
      </c>
      <c r="AM3016" s="78">
        <v>570104</v>
      </c>
      <c r="AN3016" s="79" t="str">
        <f>IF(AM3016&lt;&gt;"",+VLOOKUP(AM3016,NIVELES!$A$1652:$B$2466,2,0),"")</f>
        <v>Contribuciones Especiales y de Mejora</v>
      </c>
      <c r="AO3016" s="87">
        <v>8252.9</v>
      </c>
      <c r="AP3016" s="88"/>
      <c r="AQ3016" s="88"/>
      <c r="AR3016" s="88">
        <v>8252.9</v>
      </c>
      <c r="AS3016" s="88">
        <v>0</v>
      </c>
      <c r="AT3016" s="88">
        <v>0</v>
      </c>
      <c r="AU3016" s="88">
        <v>0</v>
      </c>
      <c r="AV3016" s="88">
        <v>0</v>
      </c>
      <c r="AW3016" s="88">
        <v>0</v>
      </c>
      <c r="AX3016" s="88">
        <v>0</v>
      </c>
      <c r="AY3016" s="88">
        <v>0</v>
      </c>
      <c r="AZ3016" s="88">
        <v>0</v>
      </c>
      <c r="BA3016" s="88">
        <v>0</v>
      </c>
      <c r="BB3016" s="89">
        <f t="shared" ref="BB3016:BB3079" si="187">SUBTOTAL(9,AP3016:BA3016)</f>
        <v>8252.9</v>
      </c>
      <c r="BC3016" s="90" t="str">
        <f t="shared" si="186"/>
        <v>OK</v>
      </c>
      <c r="BD3016" s="91" t="str">
        <f t="shared" ref="BD3016:BD3079" si="188">IF(A3016&lt;&gt;"",IF(A3016="","Escoger Nivel 0",)&amp;" "&amp;(IF(B3016="","Escoger Nivel  1",)&amp;" "&amp;(IF(C3016="","Escoger Nivel 2",)&amp;" "&amp;(IF(D3016="","Escoger Nivel 3",)&amp;" "&amp;(IF(F3016="","Escoger Cantón",)&amp;" "&amp;(IF(I3016="","Escoger Obj. Estratégico Institucional N1",)&amp;" "&amp;(IF(J3016="","Escoger Obj. Especifico N2",)&amp;" "&amp;(IF(K3016="","Escoger Obj. Operativo N4",)&amp;" "&amp;(IF(L3016=""," Llenar Modalidad de Servicio ",)&amp;""&amp;(IF(M3016=""," Llenar Meta de Cobertura ",)&amp;" "&amp;(IF(N3016="","Llenar Indicador",)&amp;" "&amp;(IF(O3016="","Llenar Actividad PAPP",)&amp;" "&amp;(IF(P3016="","Llenar Metas",)&amp;" "&amp;(IF(Q3016="","Llenar Indicador",)&amp;" "&amp;(IF(AF3016="","Escoger Nro. programa",)&amp;" "&amp;(IF(AH3016="","Escoger Nro. Actividad e-Sigef",)&amp;" "&amp;(IF(AK3016="","Escoger direccionamiento de gasto",)&amp;" "&amp;(IF(AL3016="","Escoger Grupo de Gasto",)&amp;" "&amp;(IF(AM3016="","Escoger Item Presupuestario",)&amp;" "&amp;(IF(AO3016="","Llenar valor de actividad",))))))))))))))))))))," ")</f>
        <v xml:space="preserve">                  </v>
      </c>
      <c r="BE3016" s="92">
        <f t="shared" si="185"/>
        <v>1</v>
      </c>
    </row>
    <row r="3017" spans="1:57" s="74" customFormat="1" ht="50.1" customHeight="1" x14ac:dyDescent="0.2">
      <c r="A3017" s="78" t="s">
        <v>55</v>
      </c>
      <c r="B3017" s="78" t="s">
        <v>63</v>
      </c>
      <c r="C3017" s="78" t="s">
        <v>1037</v>
      </c>
      <c r="D3017" s="78" t="s">
        <v>575</v>
      </c>
      <c r="E3017" s="79" t="str">
        <f>+IF(C3017&lt;&gt;"",VLOOKUP(MID(C3017,18,5),NIVELES!$A$133:$B$213,2,0),"")</f>
        <v>AZUAY</v>
      </c>
      <c r="F3017" s="80" t="s">
        <v>83</v>
      </c>
      <c r="G3017" s="81" t="str">
        <f>+IF(F3017&lt;&gt;"",VLOOKUP(F3017,NIVELES!$A$246:$C$464,3,0),"")</f>
        <v xml:space="preserve"> </v>
      </c>
      <c r="H3017" s="82" t="s">
        <v>1023</v>
      </c>
      <c r="I3017" s="78" t="s">
        <v>2173</v>
      </c>
      <c r="J3017" s="78" t="s">
        <v>2165</v>
      </c>
      <c r="K3017" s="78" t="s">
        <v>2166</v>
      </c>
      <c r="L3017" s="78" t="s">
        <v>1791</v>
      </c>
      <c r="M3017" s="78" t="s">
        <v>1791</v>
      </c>
      <c r="N3017" s="78" t="s">
        <v>1791</v>
      </c>
      <c r="O3017" s="78" t="s">
        <v>2174</v>
      </c>
      <c r="P3017" s="82">
        <v>3</v>
      </c>
      <c r="Q3017" s="78" t="s">
        <v>1989</v>
      </c>
      <c r="R3017" s="82">
        <v>0</v>
      </c>
      <c r="S3017" s="82">
        <v>0</v>
      </c>
      <c r="T3017" s="82">
        <v>0</v>
      </c>
      <c r="U3017" s="82">
        <v>0</v>
      </c>
      <c r="V3017" s="82">
        <v>1</v>
      </c>
      <c r="W3017" s="82">
        <v>1</v>
      </c>
      <c r="X3017" s="82">
        <v>1</v>
      </c>
      <c r="Y3017" s="82">
        <v>0</v>
      </c>
      <c r="Z3017" s="82">
        <v>0</v>
      </c>
      <c r="AA3017" s="82">
        <v>0</v>
      </c>
      <c r="AB3017" s="82">
        <v>0</v>
      </c>
      <c r="AC3017" s="82">
        <v>0</v>
      </c>
      <c r="AD3017" s="85" t="str">
        <f>IF(A3017&lt;&gt;"",IF(D3017="DIRECCIÓN_DE_TRANSFERENCIAS","280 0031",VLOOKUP(C3017,NIVELES!$A$14:$B$105,2,0)),"")</f>
        <v>280 6110</v>
      </c>
      <c r="AE3017" s="86" t="s">
        <v>322</v>
      </c>
      <c r="AF3017" s="86" t="s">
        <v>369</v>
      </c>
      <c r="AG3017" s="79" t="str">
        <f>+IF(AF3017&lt;&gt;"",VLOOKUP(AF3017,NIVELES!$A$666:$B$673,2,0),"")</f>
        <v>ADMINISTRACIÓN_CENTRAL</v>
      </c>
      <c r="AH3017" s="78" t="s">
        <v>322</v>
      </c>
      <c r="AI3017" s="79" t="str">
        <f>IF(AH3017&lt;&gt;"",VLOOKUP(CONCATENATE(AG3017,AH3017),NIVELES!$B$676:$C$745,2,0),"")</f>
        <v>Administración De La Gestión Administrativa Financiera</v>
      </c>
      <c r="AJ3017" s="78" t="s">
        <v>517</v>
      </c>
      <c r="AK3017" s="79" t="str">
        <f>+IF(AJ3017&lt;&gt;"",VLOOKUP(AJ3017,NIVELES!$A$816:$B$892,2,0),"")</f>
        <v>NO APLICA</v>
      </c>
      <c r="AL3017" s="78" t="s">
        <v>555</v>
      </c>
      <c r="AM3017" s="78">
        <v>570206</v>
      </c>
      <c r="AN3017" s="79" t="str">
        <f>IF(AM3017&lt;&gt;"",+VLOOKUP(AM3017,NIVELES!$A$1652:$B$2466,2,0),"")</f>
        <v>Costas Judiciales, Trámites Notariales, Legalización de Documentos y Arreglos Extrajudiciales</v>
      </c>
      <c r="AO3017" s="87">
        <v>336.64</v>
      </c>
      <c r="AP3017" s="88"/>
      <c r="AQ3017" s="88"/>
      <c r="AR3017" s="88">
        <v>0</v>
      </c>
      <c r="AS3017" s="88">
        <v>0</v>
      </c>
      <c r="AT3017" s="88">
        <v>112.21</v>
      </c>
      <c r="AU3017" s="88">
        <v>112.21</v>
      </c>
      <c r="AV3017" s="88">
        <v>112.22</v>
      </c>
      <c r="AW3017" s="88">
        <v>0</v>
      </c>
      <c r="AX3017" s="88">
        <v>0</v>
      </c>
      <c r="AY3017" s="88">
        <v>0</v>
      </c>
      <c r="AZ3017" s="88">
        <v>0</v>
      </c>
      <c r="BA3017" s="88">
        <v>0</v>
      </c>
      <c r="BB3017" s="89">
        <f t="shared" si="187"/>
        <v>336.64</v>
      </c>
      <c r="BC3017" s="90" t="str">
        <f t="shared" si="186"/>
        <v>OK</v>
      </c>
      <c r="BD3017" s="91" t="str">
        <f t="shared" si="188"/>
        <v xml:space="preserve">                  </v>
      </c>
      <c r="BE3017" s="92">
        <f t="shared" ref="BE3017:BE3080" si="189">SUBTOTAL(9,R3017:AC3017)</f>
        <v>3</v>
      </c>
    </row>
    <row r="3018" spans="1:57" s="74" customFormat="1" ht="50.1" customHeight="1" x14ac:dyDescent="0.2">
      <c r="A3018" s="78" t="s">
        <v>55</v>
      </c>
      <c r="B3018" s="78" t="s">
        <v>63</v>
      </c>
      <c r="C3018" s="78" t="s">
        <v>1037</v>
      </c>
      <c r="D3018" s="78" t="s">
        <v>605</v>
      </c>
      <c r="E3018" s="79" t="str">
        <f>+IF(C3018&lt;&gt;"",VLOOKUP(MID(C3018,18,5),NIVELES!$A$133:$B$213,2,0),"")</f>
        <v>AZUAY</v>
      </c>
      <c r="F3018" s="80" t="s">
        <v>83</v>
      </c>
      <c r="G3018" s="81" t="str">
        <f>+IF(F3018&lt;&gt;"",VLOOKUP(F3018,NIVELES!$A$246:$C$464,3,0),"")</f>
        <v xml:space="preserve"> </v>
      </c>
      <c r="H3018" s="82" t="s">
        <v>1024</v>
      </c>
      <c r="I3018" s="78" t="s">
        <v>2183</v>
      </c>
      <c r="J3018" s="78" t="s">
        <v>2184</v>
      </c>
      <c r="K3018" s="78" t="s">
        <v>2185</v>
      </c>
      <c r="L3018" s="78" t="s">
        <v>1791</v>
      </c>
      <c r="M3018" s="78" t="s">
        <v>1791</v>
      </c>
      <c r="N3018" s="78" t="s">
        <v>1791</v>
      </c>
      <c r="O3018" s="78" t="s">
        <v>2174</v>
      </c>
      <c r="P3018" s="82">
        <v>1</v>
      </c>
      <c r="Q3018" s="78" t="s">
        <v>1989</v>
      </c>
      <c r="R3018" s="82">
        <v>0</v>
      </c>
      <c r="S3018" s="82">
        <v>0</v>
      </c>
      <c r="T3018" s="82">
        <v>0</v>
      </c>
      <c r="U3018" s="82">
        <v>0</v>
      </c>
      <c r="V3018" s="82">
        <v>0</v>
      </c>
      <c r="W3018" s="82">
        <v>0</v>
      </c>
      <c r="X3018" s="82">
        <v>1</v>
      </c>
      <c r="Y3018" s="82">
        <v>0</v>
      </c>
      <c r="Z3018" s="82">
        <v>0</v>
      </c>
      <c r="AA3018" s="82">
        <v>0</v>
      </c>
      <c r="AB3018" s="82">
        <v>0</v>
      </c>
      <c r="AC3018" s="82">
        <v>0</v>
      </c>
      <c r="AD3018" s="85" t="str">
        <f>IF(A3018&lt;&gt;"",IF(D3018="DIRECCIÓN_DE_TRANSFERENCIAS","280 0031",VLOOKUP(C3018,NIVELES!$A$14:$B$105,2,0)),"")</f>
        <v>280 6110</v>
      </c>
      <c r="AE3018" s="86" t="s">
        <v>322</v>
      </c>
      <c r="AF3018" s="86" t="s">
        <v>542</v>
      </c>
      <c r="AG3018" s="79" t="str">
        <f>+IF(AF3018&lt;&gt;"",VLOOKUP(AF3018,NIVELES!$A$666:$B$673,2,0),"")</f>
        <v>SISTEMA_DE_PROTECCIÓN_ESPECIAL_EN_EL_CICLO_DE_VIDA</v>
      </c>
      <c r="AH3018" s="78" t="s">
        <v>324</v>
      </c>
      <c r="AI3018" s="79" t="str">
        <f>IF(AH3018&lt;&gt;"",VLOOKUP(CONCATENATE(AG3018,AH3018),NIVELES!$B$676:$C$745,2,0),"")</f>
        <v>Erradicacion Del Trabajo Infantil</v>
      </c>
      <c r="AJ3018" s="78" t="s">
        <v>517</v>
      </c>
      <c r="AK3018" s="79" t="str">
        <f>+IF(AJ3018&lt;&gt;"",VLOOKUP(AJ3018,NIVELES!$A$816:$B$892,2,0),"")</f>
        <v>NO APLICA</v>
      </c>
      <c r="AL3018" s="78" t="s">
        <v>554</v>
      </c>
      <c r="AM3018" s="78">
        <v>530420</v>
      </c>
      <c r="AN3018" s="79" t="str">
        <f>IF(AM3018&lt;&gt;"",+VLOOKUP(AM3018,NIVELES!$A$1652:$B$2466,2,0),"")</f>
        <v>Instalación, Mantenimiento y Reparación de Edificios, Locales y Residencias de propiedad de las Entidades
Públicas</v>
      </c>
      <c r="AO3018" s="87">
        <v>0</v>
      </c>
      <c r="AP3018" s="88"/>
      <c r="AQ3018" s="88"/>
      <c r="AR3018" s="88">
        <v>0</v>
      </c>
      <c r="AS3018" s="88">
        <v>0</v>
      </c>
      <c r="AT3018" s="88">
        <v>0</v>
      </c>
      <c r="AU3018" s="88">
        <v>0</v>
      </c>
      <c r="AV3018" s="88">
        <v>0</v>
      </c>
      <c r="AW3018" s="88">
        <v>0</v>
      </c>
      <c r="AX3018" s="88">
        <v>0</v>
      </c>
      <c r="AY3018" s="88">
        <v>0</v>
      </c>
      <c r="AZ3018" s="88">
        <v>0</v>
      </c>
      <c r="BA3018" s="88">
        <v>0</v>
      </c>
      <c r="BB3018" s="89">
        <f t="shared" si="187"/>
        <v>0</v>
      </c>
      <c r="BC3018" s="90" t="str">
        <f t="shared" si="186"/>
        <v>OK</v>
      </c>
      <c r="BD3018" s="91" t="str">
        <f t="shared" si="188"/>
        <v xml:space="preserve">                  </v>
      </c>
      <c r="BE3018" s="92">
        <f t="shared" si="189"/>
        <v>1</v>
      </c>
    </row>
    <row r="3019" spans="1:57" s="74" customFormat="1" ht="50.1" customHeight="1" x14ac:dyDescent="0.2">
      <c r="A3019" s="78" t="s">
        <v>55</v>
      </c>
      <c r="B3019" s="78" t="s">
        <v>63</v>
      </c>
      <c r="C3019" s="78" t="s">
        <v>1037</v>
      </c>
      <c r="D3019" s="78" t="s">
        <v>605</v>
      </c>
      <c r="E3019" s="79" t="str">
        <f>+IF(C3019&lt;&gt;"",VLOOKUP(MID(C3019,18,5),NIVELES!$A$133:$B$213,2,0),"")</f>
        <v>AZUAY</v>
      </c>
      <c r="F3019" s="80" t="s">
        <v>83</v>
      </c>
      <c r="G3019" s="81" t="str">
        <f>+IF(F3019&lt;&gt;"",VLOOKUP(F3019,NIVELES!$A$246:$C$464,3,0),"")</f>
        <v xml:space="preserve"> </v>
      </c>
      <c r="H3019" s="82" t="s">
        <v>1024</v>
      </c>
      <c r="I3019" s="78" t="s">
        <v>2183</v>
      </c>
      <c r="J3019" s="78" t="s">
        <v>2184</v>
      </c>
      <c r="K3019" s="78" t="s">
        <v>2185</v>
      </c>
      <c r="L3019" s="78" t="s">
        <v>1791</v>
      </c>
      <c r="M3019" s="78" t="s">
        <v>1791</v>
      </c>
      <c r="N3019" s="78" t="s">
        <v>1791</v>
      </c>
      <c r="O3019" s="78" t="s">
        <v>2174</v>
      </c>
      <c r="P3019" s="82">
        <v>1</v>
      </c>
      <c r="Q3019" s="78" t="s">
        <v>1989</v>
      </c>
      <c r="R3019" s="82">
        <v>0</v>
      </c>
      <c r="S3019" s="82">
        <v>0</v>
      </c>
      <c r="T3019" s="82">
        <v>0</v>
      </c>
      <c r="U3019" s="82">
        <v>0</v>
      </c>
      <c r="V3019" s="82">
        <v>0</v>
      </c>
      <c r="W3019" s="82">
        <v>0</v>
      </c>
      <c r="X3019" s="82">
        <v>1</v>
      </c>
      <c r="Y3019" s="82">
        <v>0</v>
      </c>
      <c r="Z3019" s="82">
        <v>0</v>
      </c>
      <c r="AA3019" s="82">
        <v>0</v>
      </c>
      <c r="AB3019" s="82">
        <v>0</v>
      </c>
      <c r="AC3019" s="82">
        <v>0</v>
      </c>
      <c r="AD3019" s="85" t="str">
        <f>IF(A3019&lt;&gt;"",IF(D3019="DIRECCIÓN_DE_TRANSFERENCIAS","280 0031",VLOOKUP(C3019,NIVELES!$A$14:$B$105,2,0)),"")</f>
        <v>280 6110</v>
      </c>
      <c r="AE3019" s="86" t="s">
        <v>322</v>
      </c>
      <c r="AF3019" s="86" t="s">
        <v>542</v>
      </c>
      <c r="AG3019" s="79" t="str">
        <f>+IF(AF3019&lt;&gt;"",VLOOKUP(AF3019,NIVELES!$A$666:$B$673,2,0),"")</f>
        <v>SISTEMA_DE_PROTECCIÓN_ESPECIAL_EN_EL_CICLO_DE_VIDA</v>
      </c>
      <c r="AH3019" s="78" t="s">
        <v>511</v>
      </c>
      <c r="AI3019" s="79" t="str">
        <f>IF(AH3019&lt;&gt;"",VLOOKUP(CONCATENATE(AG3019,AH3019),NIVELES!$B$676:$C$745,2,0),"")</f>
        <v>Rectoria Prevencion De Vulnerabilidad De Derechos</v>
      </c>
      <c r="AJ3019" s="78" t="s">
        <v>517</v>
      </c>
      <c r="AK3019" s="79" t="str">
        <f>+IF(AJ3019&lt;&gt;"",VLOOKUP(AJ3019,NIVELES!$A$816:$B$892,2,0),"")</f>
        <v>NO APLICA</v>
      </c>
      <c r="AL3019" s="78" t="s">
        <v>554</v>
      </c>
      <c r="AM3019" s="78">
        <v>530249</v>
      </c>
      <c r="AN3019" s="79" t="str">
        <f>IF(AM3019&lt;&gt;"",+VLOOKUP(AM3019,NIVELES!$A$1652:$B$2466,2,0),"")</f>
        <v>Eventos Públicos Promocionales</v>
      </c>
      <c r="AO3019" s="87">
        <v>0</v>
      </c>
      <c r="AP3019" s="88"/>
      <c r="AQ3019" s="88"/>
      <c r="AR3019" s="88">
        <v>0</v>
      </c>
      <c r="AS3019" s="88">
        <v>0</v>
      </c>
      <c r="AT3019" s="88">
        <v>0</v>
      </c>
      <c r="AU3019" s="88">
        <v>0</v>
      </c>
      <c r="AV3019" s="88">
        <v>0</v>
      </c>
      <c r="AW3019" s="88">
        <v>0</v>
      </c>
      <c r="AX3019" s="88">
        <v>0</v>
      </c>
      <c r="AY3019" s="88">
        <v>0</v>
      </c>
      <c r="AZ3019" s="88">
        <v>0</v>
      </c>
      <c r="BA3019" s="88">
        <v>0</v>
      </c>
      <c r="BB3019" s="89">
        <f t="shared" si="187"/>
        <v>0</v>
      </c>
      <c r="BC3019" s="90" t="str">
        <f t="shared" si="186"/>
        <v>OK</v>
      </c>
      <c r="BD3019" s="91" t="str">
        <f t="shared" si="188"/>
        <v xml:space="preserve">                  </v>
      </c>
      <c r="BE3019" s="92">
        <f t="shared" si="189"/>
        <v>1</v>
      </c>
    </row>
    <row r="3020" spans="1:57" s="74" customFormat="1" ht="50.1" customHeight="1" x14ac:dyDescent="0.2">
      <c r="A3020" s="78" t="s">
        <v>55</v>
      </c>
      <c r="B3020" s="78" t="s">
        <v>63</v>
      </c>
      <c r="C3020" s="78" t="s">
        <v>1037</v>
      </c>
      <c r="D3020" s="78" t="s">
        <v>605</v>
      </c>
      <c r="E3020" s="79" t="str">
        <f>+IF(C3020&lt;&gt;"",VLOOKUP(MID(C3020,18,5),NIVELES!$A$133:$B$213,2,0),"")</f>
        <v>AZUAY</v>
      </c>
      <c r="F3020" s="80" t="s">
        <v>83</v>
      </c>
      <c r="G3020" s="81" t="str">
        <f>+IF(F3020&lt;&gt;"",VLOOKUP(F3020,NIVELES!$A$246:$C$464,3,0),"")</f>
        <v xml:space="preserve"> </v>
      </c>
      <c r="H3020" s="82" t="s">
        <v>1024</v>
      </c>
      <c r="I3020" s="78" t="s">
        <v>2201</v>
      </c>
      <c r="J3020" s="78" t="s">
        <v>2184</v>
      </c>
      <c r="K3020" s="78" t="s">
        <v>2185</v>
      </c>
      <c r="L3020" s="78" t="s">
        <v>3157</v>
      </c>
      <c r="M3020" s="78">
        <v>234</v>
      </c>
      <c r="N3020" s="78" t="s">
        <v>3158</v>
      </c>
      <c r="O3020" s="78" t="s">
        <v>2454</v>
      </c>
      <c r="P3020" s="82">
        <v>12</v>
      </c>
      <c r="Q3020" s="78" t="s">
        <v>2945</v>
      </c>
      <c r="R3020" s="82">
        <v>1</v>
      </c>
      <c r="S3020" s="82">
        <v>1</v>
      </c>
      <c r="T3020" s="82">
        <v>1</v>
      </c>
      <c r="U3020" s="82">
        <v>1</v>
      </c>
      <c r="V3020" s="82">
        <v>1</v>
      </c>
      <c r="W3020" s="82">
        <v>1</v>
      </c>
      <c r="X3020" s="82">
        <v>1</v>
      </c>
      <c r="Y3020" s="82">
        <v>1</v>
      </c>
      <c r="Z3020" s="82">
        <v>1</v>
      </c>
      <c r="AA3020" s="82">
        <v>1</v>
      </c>
      <c r="AB3020" s="82">
        <v>1</v>
      </c>
      <c r="AC3020" s="82">
        <v>1</v>
      </c>
      <c r="AD3020" s="85" t="str">
        <f>IF(A3020&lt;&gt;"",IF(D3020="DIRECCIÓN_DE_TRANSFERENCIAS","280 0031",VLOOKUP(C3020,NIVELES!$A$14:$B$105,2,0)),"")</f>
        <v>280 6110</v>
      </c>
      <c r="AE3020" s="86" t="s">
        <v>322</v>
      </c>
      <c r="AF3020" s="86" t="s">
        <v>543</v>
      </c>
      <c r="AG3020" s="79" t="str">
        <f>+IF(AF3020&lt;&gt;"",VLOOKUP(AF3020,NIVELES!$A$666:$B$673,2,0),"")</f>
        <v>DESARROLLO_INFANTIL</v>
      </c>
      <c r="AH3020" s="78" t="s">
        <v>322</v>
      </c>
      <c r="AI3020" s="79" t="str">
        <f>IF(AH3020&lt;&gt;"",VLOOKUP(CONCATENATE(AG3020,AH3020),NIVELES!$B$676:$C$745,2,0),"")</f>
        <v>Centros Infantiles Del Buen Vivir Atencion Directa -Funcionamiento Operación Y Atencion De Unidades</v>
      </c>
      <c r="AJ3020" s="78" t="s">
        <v>517</v>
      </c>
      <c r="AK3020" s="79" t="str">
        <f>+IF(AJ3020&lt;&gt;"",VLOOKUP(AJ3020,NIVELES!$A$816:$B$892,2,0),"")</f>
        <v>NO APLICA</v>
      </c>
      <c r="AL3020" s="78" t="s">
        <v>553</v>
      </c>
      <c r="AM3020" s="78">
        <v>510105</v>
      </c>
      <c r="AN3020" s="79" t="str">
        <f>IF(AM3020&lt;&gt;"",+VLOOKUP(AM3020,NIVELES!$A$1652:$B$2466,2,0),"")</f>
        <v>Remuneraciones Unificadas</v>
      </c>
      <c r="AO3020" s="87">
        <v>632052</v>
      </c>
      <c r="AP3020" s="88">
        <v>51037</v>
      </c>
      <c r="AQ3020" s="88">
        <v>51037</v>
      </c>
      <c r="AR3020" s="88">
        <v>52671</v>
      </c>
      <c r="AS3020" s="88">
        <v>52671</v>
      </c>
      <c r="AT3020" s="88">
        <v>52671</v>
      </c>
      <c r="AU3020" s="88">
        <v>52671</v>
      </c>
      <c r="AV3020" s="88">
        <v>52671</v>
      </c>
      <c r="AW3020" s="88">
        <v>52671</v>
      </c>
      <c r="AX3020" s="88">
        <v>52671</v>
      </c>
      <c r="AY3020" s="88">
        <v>52671</v>
      </c>
      <c r="AZ3020" s="88">
        <v>52671</v>
      </c>
      <c r="BA3020" s="88">
        <v>55939</v>
      </c>
      <c r="BB3020" s="89">
        <f t="shared" si="187"/>
        <v>632052</v>
      </c>
      <c r="BC3020" s="90" t="str">
        <f t="shared" si="186"/>
        <v>OK</v>
      </c>
      <c r="BD3020" s="91" t="str">
        <f t="shared" si="188"/>
        <v xml:space="preserve">                  </v>
      </c>
      <c r="BE3020" s="92">
        <f t="shared" si="189"/>
        <v>12</v>
      </c>
    </row>
    <row r="3021" spans="1:57" s="74" customFormat="1" ht="50.1" customHeight="1" x14ac:dyDescent="0.2">
      <c r="A3021" s="78" t="s">
        <v>55</v>
      </c>
      <c r="B3021" s="78" t="s">
        <v>63</v>
      </c>
      <c r="C3021" s="78" t="s">
        <v>1037</v>
      </c>
      <c r="D3021" s="78" t="s">
        <v>605</v>
      </c>
      <c r="E3021" s="79" t="str">
        <f>+IF(C3021&lt;&gt;"",VLOOKUP(MID(C3021,18,5),NIVELES!$A$133:$B$213,2,0),"")</f>
        <v>AZUAY</v>
      </c>
      <c r="F3021" s="80" t="s">
        <v>83</v>
      </c>
      <c r="G3021" s="81" t="str">
        <f>+IF(F3021&lt;&gt;"",VLOOKUP(F3021,NIVELES!$A$246:$C$464,3,0),"")</f>
        <v xml:space="preserve"> </v>
      </c>
      <c r="H3021" s="82" t="s">
        <v>1024</v>
      </c>
      <c r="I3021" s="78" t="s">
        <v>2201</v>
      </c>
      <c r="J3021" s="78" t="s">
        <v>2184</v>
      </c>
      <c r="K3021" s="78" t="s">
        <v>2185</v>
      </c>
      <c r="L3021" s="78" t="s">
        <v>3157</v>
      </c>
      <c r="M3021" s="78">
        <v>234</v>
      </c>
      <c r="N3021" s="78" t="s">
        <v>3158</v>
      </c>
      <c r="O3021" s="78" t="s">
        <v>2454</v>
      </c>
      <c r="P3021" s="82">
        <v>12</v>
      </c>
      <c r="Q3021" s="78" t="s">
        <v>2945</v>
      </c>
      <c r="R3021" s="82">
        <v>1</v>
      </c>
      <c r="S3021" s="82">
        <v>1</v>
      </c>
      <c r="T3021" s="82">
        <v>1</v>
      </c>
      <c r="U3021" s="82">
        <v>1</v>
      </c>
      <c r="V3021" s="82">
        <v>1</v>
      </c>
      <c r="W3021" s="82">
        <v>1</v>
      </c>
      <c r="X3021" s="82">
        <v>1</v>
      </c>
      <c r="Y3021" s="82">
        <v>1</v>
      </c>
      <c r="Z3021" s="82">
        <v>1</v>
      </c>
      <c r="AA3021" s="82">
        <v>1</v>
      </c>
      <c r="AB3021" s="82">
        <v>1</v>
      </c>
      <c r="AC3021" s="82">
        <v>1</v>
      </c>
      <c r="AD3021" s="85" t="str">
        <f>IF(A3021&lt;&gt;"",IF(D3021="DIRECCIÓN_DE_TRANSFERENCIAS","280 0031",VLOOKUP(C3021,NIVELES!$A$14:$B$105,2,0)),"")</f>
        <v>280 6110</v>
      </c>
      <c r="AE3021" s="86" t="s">
        <v>322</v>
      </c>
      <c r="AF3021" s="86" t="s">
        <v>543</v>
      </c>
      <c r="AG3021" s="79" t="str">
        <f>+IF(AF3021&lt;&gt;"",VLOOKUP(AF3021,NIVELES!$A$666:$B$673,2,0),"")</f>
        <v>DESARROLLO_INFANTIL</v>
      </c>
      <c r="AH3021" s="78" t="s">
        <v>322</v>
      </c>
      <c r="AI3021" s="79" t="str">
        <f>IF(AH3021&lt;&gt;"",VLOOKUP(CONCATENATE(AG3021,AH3021),NIVELES!$B$676:$C$745,2,0),"")</f>
        <v>Centros Infantiles Del Buen Vivir Atencion Directa -Funcionamiento Operación Y Atencion De Unidades</v>
      </c>
      <c r="AJ3021" s="78" t="s">
        <v>517</v>
      </c>
      <c r="AK3021" s="79" t="str">
        <f>+IF(AJ3021&lt;&gt;"",VLOOKUP(AJ3021,NIVELES!$A$816:$B$892,2,0),"")</f>
        <v>NO APLICA</v>
      </c>
      <c r="AL3021" s="78" t="s">
        <v>553</v>
      </c>
      <c r="AM3021" s="78">
        <v>510203</v>
      </c>
      <c r="AN3021" s="79" t="str">
        <f>IF(AM3021&lt;&gt;"",+VLOOKUP(AM3021,NIVELES!$A$1652:$B$2466,2,0),"")</f>
        <v>Decimotercer Sueldo</v>
      </c>
      <c r="AO3021" s="87">
        <v>48281.75</v>
      </c>
      <c r="AP3021" s="88"/>
      <c r="AQ3021" s="88">
        <v>2139.9</v>
      </c>
      <c r="AR3021" s="88">
        <v>4023.48</v>
      </c>
      <c r="AS3021" s="88">
        <v>4023.48</v>
      </c>
      <c r="AT3021" s="88">
        <v>4023.48</v>
      </c>
      <c r="AU3021" s="88">
        <v>4023.48</v>
      </c>
      <c r="AV3021" s="88">
        <v>4023.48</v>
      </c>
      <c r="AW3021" s="88">
        <v>4023.48</v>
      </c>
      <c r="AX3021" s="88">
        <v>4023.48</v>
      </c>
      <c r="AY3021" s="88">
        <v>4023.48</v>
      </c>
      <c r="AZ3021" s="88">
        <v>4023.48</v>
      </c>
      <c r="BA3021" s="88">
        <v>9930.5299999999988</v>
      </c>
      <c r="BB3021" s="89">
        <f t="shared" si="187"/>
        <v>48281.75</v>
      </c>
      <c r="BC3021" s="90" t="str">
        <f t="shared" si="186"/>
        <v>OK</v>
      </c>
      <c r="BD3021" s="91" t="str">
        <f t="shared" si="188"/>
        <v xml:space="preserve">                  </v>
      </c>
      <c r="BE3021" s="92">
        <f t="shared" si="189"/>
        <v>12</v>
      </c>
    </row>
    <row r="3022" spans="1:57" s="74" customFormat="1" ht="50.1" customHeight="1" x14ac:dyDescent="0.2">
      <c r="A3022" s="78" t="s">
        <v>55</v>
      </c>
      <c r="B3022" s="78" t="s">
        <v>63</v>
      </c>
      <c r="C3022" s="78" t="s">
        <v>1037</v>
      </c>
      <c r="D3022" s="78" t="s">
        <v>605</v>
      </c>
      <c r="E3022" s="79" t="str">
        <f>+IF(C3022&lt;&gt;"",VLOOKUP(MID(C3022,18,5),NIVELES!$A$133:$B$213,2,0),"")</f>
        <v>AZUAY</v>
      </c>
      <c r="F3022" s="80" t="s">
        <v>83</v>
      </c>
      <c r="G3022" s="81" t="str">
        <f>+IF(F3022&lt;&gt;"",VLOOKUP(F3022,NIVELES!$A$246:$C$464,3,0),"")</f>
        <v xml:space="preserve"> </v>
      </c>
      <c r="H3022" s="82" t="s">
        <v>1024</v>
      </c>
      <c r="I3022" s="78" t="s">
        <v>2201</v>
      </c>
      <c r="J3022" s="78" t="s">
        <v>2184</v>
      </c>
      <c r="K3022" s="78" t="s">
        <v>2185</v>
      </c>
      <c r="L3022" s="78" t="s">
        <v>3157</v>
      </c>
      <c r="M3022" s="78">
        <v>234</v>
      </c>
      <c r="N3022" s="78" t="s">
        <v>3158</v>
      </c>
      <c r="O3022" s="78" t="s">
        <v>2454</v>
      </c>
      <c r="P3022" s="82">
        <v>12</v>
      </c>
      <c r="Q3022" s="78" t="s">
        <v>2945</v>
      </c>
      <c r="R3022" s="82">
        <v>1</v>
      </c>
      <c r="S3022" s="82">
        <v>1</v>
      </c>
      <c r="T3022" s="82">
        <v>1</v>
      </c>
      <c r="U3022" s="82">
        <v>1</v>
      </c>
      <c r="V3022" s="82">
        <v>1</v>
      </c>
      <c r="W3022" s="82">
        <v>1</v>
      </c>
      <c r="X3022" s="82">
        <v>1</v>
      </c>
      <c r="Y3022" s="82">
        <v>1</v>
      </c>
      <c r="Z3022" s="82">
        <v>1</v>
      </c>
      <c r="AA3022" s="82">
        <v>1</v>
      </c>
      <c r="AB3022" s="82">
        <v>1</v>
      </c>
      <c r="AC3022" s="82">
        <v>1</v>
      </c>
      <c r="AD3022" s="85" t="str">
        <f>IF(A3022&lt;&gt;"",IF(D3022="DIRECCIÓN_DE_TRANSFERENCIAS","280 0031",VLOOKUP(C3022,NIVELES!$A$14:$B$105,2,0)),"")</f>
        <v>280 6110</v>
      </c>
      <c r="AE3022" s="86" t="s">
        <v>322</v>
      </c>
      <c r="AF3022" s="86" t="s">
        <v>543</v>
      </c>
      <c r="AG3022" s="79" t="str">
        <f>+IF(AF3022&lt;&gt;"",VLOOKUP(AF3022,NIVELES!$A$666:$B$673,2,0),"")</f>
        <v>DESARROLLO_INFANTIL</v>
      </c>
      <c r="AH3022" s="78" t="s">
        <v>322</v>
      </c>
      <c r="AI3022" s="79" t="str">
        <f>IF(AH3022&lt;&gt;"",VLOOKUP(CONCATENATE(AG3022,AH3022),NIVELES!$B$676:$C$745,2,0),"")</f>
        <v>Centros Infantiles Del Buen Vivir Atencion Directa -Funcionamiento Operación Y Atencion De Unidades</v>
      </c>
      <c r="AJ3022" s="78" t="s">
        <v>517</v>
      </c>
      <c r="AK3022" s="79" t="str">
        <f>+IF(AJ3022&lt;&gt;"",VLOOKUP(AJ3022,NIVELES!$A$816:$B$892,2,0),"")</f>
        <v>NO APLICA</v>
      </c>
      <c r="AL3022" s="78" t="s">
        <v>553</v>
      </c>
      <c r="AM3022" s="78">
        <v>510204</v>
      </c>
      <c r="AN3022" s="79" t="str">
        <f>IF(AM3022&lt;&gt;"",+VLOOKUP(AM3022,NIVELES!$A$1652:$B$2466,2,0),"")</f>
        <v>Decimocuarto Sueldo</v>
      </c>
      <c r="AO3022" s="87">
        <v>25642.83</v>
      </c>
      <c r="AP3022" s="88"/>
      <c r="AQ3022" s="88">
        <v>1050.56</v>
      </c>
      <c r="AR3022" s="88">
        <v>2136.9</v>
      </c>
      <c r="AS3022" s="88">
        <v>2136.9</v>
      </c>
      <c r="AT3022" s="88">
        <v>2136.9</v>
      </c>
      <c r="AU3022" s="88">
        <v>2136.9</v>
      </c>
      <c r="AV3022" s="88">
        <v>2136.9</v>
      </c>
      <c r="AW3022" s="88">
        <v>2136.9</v>
      </c>
      <c r="AX3022" s="88">
        <v>2136.9</v>
      </c>
      <c r="AY3022" s="88">
        <v>2136.9</v>
      </c>
      <c r="AZ3022" s="88">
        <v>2136.9</v>
      </c>
      <c r="BA3022" s="88">
        <v>5360.1700000000019</v>
      </c>
      <c r="BB3022" s="89">
        <f t="shared" si="187"/>
        <v>25642.83</v>
      </c>
      <c r="BC3022" s="90" t="str">
        <f t="shared" si="186"/>
        <v>OK</v>
      </c>
      <c r="BD3022" s="91" t="str">
        <f t="shared" si="188"/>
        <v xml:space="preserve">                  </v>
      </c>
      <c r="BE3022" s="92">
        <f t="shared" si="189"/>
        <v>12</v>
      </c>
    </row>
    <row r="3023" spans="1:57" s="74" customFormat="1" ht="50.1" customHeight="1" x14ac:dyDescent="0.2">
      <c r="A3023" s="78" t="s">
        <v>55</v>
      </c>
      <c r="B3023" s="78" t="s">
        <v>63</v>
      </c>
      <c r="C3023" s="78" t="s">
        <v>1037</v>
      </c>
      <c r="D3023" s="78" t="s">
        <v>605</v>
      </c>
      <c r="E3023" s="79" t="str">
        <f>+IF(C3023&lt;&gt;"",VLOOKUP(MID(C3023,18,5),NIVELES!$A$133:$B$213,2,0),"")</f>
        <v>AZUAY</v>
      </c>
      <c r="F3023" s="80" t="s">
        <v>83</v>
      </c>
      <c r="G3023" s="81" t="str">
        <f>+IF(F3023&lt;&gt;"",VLOOKUP(F3023,NIVELES!$A$246:$C$464,3,0),"")</f>
        <v xml:space="preserve"> </v>
      </c>
      <c r="H3023" s="82" t="s">
        <v>1024</v>
      </c>
      <c r="I3023" s="78" t="s">
        <v>2201</v>
      </c>
      <c r="J3023" s="78" t="s">
        <v>2184</v>
      </c>
      <c r="K3023" s="78" t="s">
        <v>2185</v>
      </c>
      <c r="L3023" s="78" t="s">
        <v>3157</v>
      </c>
      <c r="M3023" s="78">
        <v>234</v>
      </c>
      <c r="N3023" s="78" t="s">
        <v>3158</v>
      </c>
      <c r="O3023" s="78" t="s">
        <v>2454</v>
      </c>
      <c r="P3023" s="82">
        <v>12</v>
      </c>
      <c r="Q3023" s="78" t="s">
        <v>2945</v>
      </c>
      <c r="R3023" s="82">
        <v>1</v>
      </c>
      <c r="S3023" s="82">
        <v>1</v>
      </c>
      <c r="T3023" s="82">
        <v>1</v>
      </c>
      <c r="U3023" s="82">
        <v>1</v>
      </c>
      <c r="V3023" s="82">
        <v>1</v>
      </c>
      <c r="W3023" s="82">
        <v>1</v>
      </c>
      <c r="X3023" s="82">
        <v>1</v>
      </c>
      <c r="Y3023" s="82">
        <v>1</v>
      </c>
      <c r="Z3023" s="82">
        <v>1</v>
      </c>
      <c r="AA3023" s="82">
        <v>1</v>
      </c>
      <c r="AB3023" s="82">
        <v>1</v>
      </c>
      <c r="AC3023" s="82">
        <v>1</v>
      </c>
      <c r="AD3023" s="85" t="str">
        <f>IF(A3023&lt;&gt;"",IF(D3023="DIRECCIÓN_DE_TRANSFERENCIAS","280 0031",VLOOKUP(C3023,NIVELES!$A$14:$B$105,2,0)),"")</f>
        <v>280 6110</v>
      </c>
      <c r="AE3023" s="86" t="s">
        <v>322</v>
      </c>
      <c r="AF3023" s="86" t="s">
        <v>543</v>
      </c>
      <c r="AG3023" s="79" t="str">
        <f>+IF(AF3023&lt;&gt;"",VLOOKUP(AF3023,NIVELES!$A$666:$B$673,2,0),"")</f>
        <v>DESARROLLO_INFANTIL</v>
      </c>
      <c r="AH3023" s="78" t="s">
        <v>322</v>
      </c>
      <c r="AI3023" s="79" t="str">
        <f>IF(AH3023&lt;&gt;"",VLOOKUP(CONCATENATE(AG3023,AH3023),NIVELES!$B$676:$C$745,2,0),"")</f>
        <v>Centros Infantiles Del Buen Vivir Atencion Directa -Funcionamiento Operación Y Atencion De Unidades</v>
      </c>
      <c r="AJ3023" s="78" t="s">
        <v>517</v>
      </c>
      <c r="AK3023" s="79" t="str">
        <f>+IF(AJ3023&lt;&gt;"",VLOOKUP(AJ3023,NIVELES!$A$816:$B$892,2,0),"")</f>
        <v>NO APLICA</v>
      </c>
      <c r="AL3023" s="78" t="s">
        <v>553</v>
      </c>
      <c r="AM3023" s="78">
        <v>510510</v>
      </c>
      <c r="AN3023" s="79" t="str">
        <f>IF(AM3023&lt;&gt;"",+VLOOKUP(AM3023,NIVELES!$A$1652:$B$2466,2,0),"")</f>
        <v>Servicios Personales por Contrato</v>
      </c>
      <c r="AO3023" s="87">
        <v>0</v>
      </c>
      <c r="AP3023" s="88"/>
      <c r="AQ3023" s="88"/>
      <c r="AR3023" s="88">
        <v>0</v>
      </c>
      <c r="AS3023" s="88">
        <v>0</v>
      </c>
      <c r="AT3023" s="88">
        <v>0</v>
      </c>
      <c r="AU3023" s="88">
        <v>0</v>
      </c>
      <c r="AV3023" s="88">
        <v>0</v>
      </c>
      <c r="AW3023" s="88">
        <v>0</v>
      </c>
      <c r="AX3023" s="88">
        <v>0</v>
      </c>
      <c r="AY3023" s="88">
        <v>0</v>
      </c>
      <c r="AZ3023" s="88">
        <v>0</v>
      </c>
      <c r="BA3023" s="88">
        <v>0</v>
      </c>
      <c r="BB3023" s="89">
        <f t="shared" si="187"/>
        <v>0</v>
      </c>
      <c r="BC3023" s="90" t="str">
        <f t="shared" si="186"/>
        <v>OK</v>
      </c>
      <c r="BD3023" s="91" t="str">
        <f t="shared" si="188"/>
        <v xml:space="preserve">                  </v>
      </c>
      <c r="BE3023" s="92">
        <f t="shared" si="189"/>
        <v>12</v>
      </c>
    </row>
    <row r="3024" spans="1:57" s="74" customFormat="1" ht="50.1" customHeight="1" x14ac:dyDescent="0.2">
      <c r="A3024" s="78" t="s">
        <v>55</v>
      </c>
      <c r="B3024" s="78" t="s">
        <v>63</v>
      </c>
      <c r="C3024" s="78" t="s">
        <v>1037</v>
      </c>
      <c r="D3024" s="78" t="s">
        <v>605</v>
      </c>
      <c r="E3024" s="79" t="str">
        <f>+IF(C3024&lt;&gt;"",VLOOKUP(MID(C3024,18,5),NIVELES!$A$133:$B$213,2,0),"")</f>
        <v>AZUAY</v>
      </c>
      <c r="F3024" s="80" t="s">
        <v>83</v>
      </c>
      <c r="G3024" s="81" t="str">
        <f>+IF(F3024&lt;&gt;"",VLOOKUP(F3024,NIVELES!$A$246:$C$464,3,0),"")</f>
        <v xml:space="preserve"> </v>
      </c>
      <c r="H3024" s="82" t="s">
        <v>1024</v>
      </c>
      <c r="I3024" s="78" t="s">
        <v>2201</v>
      </c>
      <c r="J3024" s="78" t="s">
        <v>2184</v>
      </c>
      <c r="K3024" s="78" t="s">
        <v>2185</v>
      </c>
      <c r="L3024" s="78" t="s">
        <v>3157</v>
      </c>
      <c r="M3024" s="78">
        <v>234</v>
      </c>
      <c r="N3024" s="78" t="s">
        <v>3158</v>
      </c>
      <c r="O3024" s="78" t="s">
        <v>2454</v>
      </c>
      <c r="P3024" s="82">
        <v>12</v>
      </c>
      <c r="Q3024" s="78" t="s">
        <v>2945</v>
      </c>
      <c r="R3024" s="82">
        <v>1</v>
      </c>
      <c r="S3024" s="82">
        <v>1</v>
      </c>
      <c r="T3024" s="82">
        <v>1</v>
      </c>
      <c r="U3024" s="82">
        <v>1</v>
      </c>
      <c r="V3024" s="82">
        <v>1</v>
      </c>
      <c r="W3024" s="82">
        <v>1</v>
      </c>
      <c r="X3024" s="82">
        <v>1</v>
      </c>
      <c r="Y3024" s="82">
        <v>1</v>
      </c>
      <c r="Z3024" s="82">
        <v>1</v>
      </c>
      <c r="AA3024" s="82">
        <v>1</v>
      </c>
      <c r="AB3024" s="82">
        <v>1</v>
      </c>
      <c r="AC3024" s="82">
        <v>1</v>
      </c>
      <c r="AD3024" s="85" t="str">
        <f>IF(A3024&lt;&gt;"",IF(D3024="DIRECCIÓN_DE_TRANSFERENCIAS","280 0031",VLOOKUP(C3024,NIVELES!$A$14:$B$105,2,0)),"")</f>
        <v>280 6110</v>
      </c>
      <c r="AE3024" s="86" t="s">
        <v>322</v>
      </c>
      <c r="AF3024" s="86" t="s">
        <v>543</v>
      </c>
      <c r="AG3024" s="79" t="str">
        <f>+IF(AF3024&lt;&gt;"",VLOOKUP(AF3024,NIVELES!$A$666:$B$673,2,0),"")</f>
        <v>DESARROLLO_INFANTIL</v>
      </c>
      <c r="AH3024" s="78" t="s">
        <v>322</v>
      </c>
      <c r="AI3024" s="79" t="str">
        <f>IF(AH3024&lt;&gt;"",VLOOKUP(CONCATENATE(AG3024,AH3024),NIVELES!$B$676:$C$745,2,0),"")</f>
        <v>Centros Infantiles Del Buen Vivir Atencion Directa -Funcionamiento Operación Y Atencion De Unidades</v>
      </c>
      <c r="AJ3024" s="78" t="s">
        <v>517</v>
      </c>
      <c r="AK3024" s="79" t="str">
        <f>+IF(AJ3024&lt;&gt;"",VLOOKUP(AJ3024,NIVELES!$A$816:$B$892,2,0),"")</f>
        <v>NO APLICA</v>
      </c>
      <c r="AL3024" s="78" t="s">
        <v>553</v>
      </c>
      <c r="AM3024" s="78">
        <v>510601</v>
      </c>
      <c r="AN3024" s="79" t="str">
        <f>IF(AM3024&lt;&gt;"",+VLOOKUP(AM3024,NIVELES!$A$1652:$B$2466,2,0),"")</f>
        <v>Aporte Patronal</v>
      </c>
      <c r="AO3024" s="87">
        <v>55910.27</v>
      </c>
      <c r="AP3024" s="88">
        <v>4925.68</v>
      </c>
      <c r="AQ3024" s="88">
        <v>4925.68</v>
      </c>
      <c r="AR3024" s="88">
        <v>4659.1899999999996</v>
      </c>
      <c r="AS3024" s="88">
        <v>4659.1899999999996</v>
      </c>
      <c r="AT3024" s="88">
        <v>4659.1899999999996</v>
      </c>
      <c r="AU3024" s="88">
        <v>4659.1899999999996</v>
      </c>
      <c r="AV3024" s="88">
        <v>4659.1899999999996</v>
      </c>
      <c r="AW3024" s="88">
        <v>4659.1899999999996</v>
      </c>
      <c r="AX3024" s="88">
        <v>4659.1899999999996</v>
      </c>
      <c r="AY3024" s="88">
        <v>4659.1899999999996</v>
      </c>
      <c r="AZ3024" s="88">
        <v>4659.1899999999996</v>
      </c>
      <c r="BA3024" s="88">
        <v>4126.1999999999898</v>
      </c>
      <c r="BB3024" s="89">
        <f t="shared" si="187"/>
        <v>55910.27</v>
      </c>
      <c r="BC3024" s="90" t="str">
        <f t="shared" si="186"/>
        <v>OK</v>
      </c>
      <c r="BD3024" s="91" t="str">
        <f t="shared" si="188"/>
        <v xml:space="preserve">                  </v>
      </c>
      <c r="BE3024" s="92">
        <f t="shared" si="189"/>
        <v>12</v>
      </c>
    </row>
    <row r="3025" spans="1:57" s="74" customFormat="1" ht="50.1" customHeight="1" x14ac:dyDescent="0.2">
      <c r="A3025" s="78" t="s">
        <v>55</v>
      </c>
      <c r="B3025" s="78" t="s">
        <v>63</v>
      </c>
      <c r="C3025" s="78" t="s">
        <v>1037</v>
      </c>
      <c r="D3025" s="78" t="s">
        <v>605</v>
      </c>
      <c r="E3025" s="79" t="str">
        <f>+IF(C3025&lt;&gt;"",VLOOKUP(MID(C3025,18,5),NIVELES!$A$133:$B$213,2,0),"")</f>
        <v>AZUAY</v>
      </c>
      <c r="F3025" s="80" t="s">
        <v>83</v>
      </c>
      <c r="G3025" s="81" t="str">
        <f>+IF(F3025&lt;&gt;"",VLOOKUP(F3025,NIVELES!$A$246:$C$464,3,0),"")</f>
        <v xml:space="preserve"> </v>
      </c>
      <c r="H3025" s="82" t="s">
        <v>1024</v>
      </c>
      <c r="I3025" s="78" t="s">
        <v>2201</v>
      </c>
      <c r="J3025" s="78" t="s">
        <v>2184</v>
      </c>
      <c r="K3025" s="78" t="s">
        <v>2185</v>
      </c>
      <c r="L3025" s="78" t="s">
        <v>3157</v>
      </c>
      <c r="M3025" s="78">
        <v>234</v>
      </c>
      <c r="N3025" s="78" t="s">
        <v>3158</v>
      </c>
      <c r="O3025" s="78" t="s">
        <v>2454</v>
      </c>
      <c r="P3025" s="82">
        <v>12</v>
      </c>
      <c r="Q3025" s="78" t="s">
        <v>2945</v>
      </c>
      <c r="R3025" s="82">
        <v>1</v>
      </c>
      <c r="S3025" s="82">
        <v>1</v>
      </c>
      <c r="T3025" s="82">
        <v>1</v>
      </c>
      <c r="U3025" s="82">
        <v>1</v>
      </c>
      <c r="V3025" s="82">
        <v>1</v>
      </c>
      <c r="W3025" s="82">
        <v>1</v>
      </c>
      <c r="X3025" s="82">
        <v>1</v>
      </c>
      <c r="Y3025" s="82">
        <v>1</v>
      </c>
      <c r="Z3025" s="82">
        <v>1</v>
      </c>
      <c r="AA3025" s="82">
        <v>1</v>
      </c>
      <c r="AB3025" s="82">
        <v>1</v>
      </c>
      <c r="AC3025" s="82">
        <v>1</v>
      </c>
      <c r="AD3025" s="85" t="str">
        <f>IF(A3025&lt;&gt;"",IF(D3025="DIRECCIÓN_DE_TRANSFERENCIAS","280 0031",VLOOKUP(C3025,NIVELES!$A$14:$B$105,2,0)),"")</f>
        <v>280 6110</v>
      </c>
      <c r="AE3025" s="86" t="s">
        <v>322</v>
      </c>
      <c r="AF3025" s="86" t="s">
        <v>543</v>
      </c>
      <c r="AG3025" s="79" t="str">
        <f>+IF(AF3025&lt;&gt;"",VLOOKUP(AF3025,NIVELES!$A$666:$B$673,2,0),"")</f>
        <v>DESARROLLO_INFANTIL</v>
      </c>
      <c r="AH3025" s="78" t="s">
        <v>322</v>
      </c>
      <c r="AI3025" s="79" t="str">
        <f>IF(AH3025&lt;&gt;"",VLOOKUP(CONCATENATE(AG3025,AH3025),NIVELES!$B$676:$C$745,2,0),"")</f>
        <v>Centros Infantiles Del Buen Vivir Atencion Directa -Funcionamiento Operación Y Atencion De Unidades</v>
      </c>
      <c r="AJ3025" s="78" t="s">
        <v>517</v>
      </c>
      <c r="AK3025" s="79" t="str">
        <f>+IF(AJ3025&lt;&gt;"",VLOOKUP(AJ3025,NIVELES!$A$816:$B$892,2,0),"")</f>
        <v>NO APLICA</v>
      </c>
      <c r="AL3025" s="78" t="s">
        <v>553</v>
      </c>
      <c r="AM3025" s="78">
        <v>510602</v>
      </c>
      <c r="AN3025" s="79" t="str">
        <f>IF(AM3025&lt;&gt;"",+VLOOKUP(AM3025,NIVELES!$A$1652:$B$2466,2,0),"")</f>
        <v>Fondo de Reserva</v>
      </c>
      <c r="AO3025" s="87">
        <v>48281.75</v>
      </c>
      <c r="AP3025" s="88"/>
      <c r="AQ3025" s="88">
        <v>3920.51</v>
      </c>
      <c r="AR3025" s="88">
        <v>4023.48</v>
      </c>
      <c r="AS3025" s="88">
        <v>4023.48</v>
      </c>
      <c r="AT3025" s="88">
        <v>4023.48</v>
      </c>
      <c r="AU3025" s="88">
        <v>4023.48</v>
      </c>
      <c r="AV3025" s="88">
        <v>4023.48</v>
      </c>
      <c r="AW3025" s="88">
        <v>4023.48</v>
      </c>
      <c r="AX3025" s="88">
        <v>4023.48</v>
      </c>
      <c r="AY3025" s="88">
        <v>4023.48</v>
      </c>
      <c r="AZ3025" s="88">
        <v>4023.48</v>
      </c>
      <c r="BA3025" s="88">
        <v>8149.9199999999983</v>
      </c>
      <c r="BB3025" s="89">
        <f t="shared" si="187"/>
        <v>48281.75</v>
      </c>
      <c r="BC3025" s="90" t="str">
        <f t="shared" si="186"/>
        <v>OK</v>
      </c>
      <c r="BD3025" s="91" t="str">
        <f t="shared" si="188"/>
        <v xml:space="preserve">                  </v>
      </c>
      <c r="BE3025" s="92">
        <f t="shared" si="189"/>
        <v>12</v>
      </c>
    </row>
    <row r="3026" spans="1:57" s="74" customFormat="1" ht="50.1" customHeight="1" x14ac:dyDescent="0.2">
      <c r="A3026" s="78" t="s">
        <v>55</v>
      </c>
      <c r="B3026" s="78" t="s">
        <v>63</v>
      </c>
      <c r="C3026" s="78" t="s">
        <v>1037</v>
      </c>
      <c r="D3026" s="78" t="s">
        <v>605</v>
      </c>
      <c r="E3026" s="79" t="str">
        <f>+IF(C3026&lt;&gt;"",VLOOKUP(MID(C3026,18,5),NIVELES!$A$133:$B$213,2,0),"")</f>
        <v>AZUAY</v>
      </c>
      <c r="F3026" s="80" t="s">
        <v>83</v>
      </c>
      <c r="G3026" s="81" t="str">
        <f>+IF(F3026&lt;&gt;"",VLOOKUP(F3026,NIVELES!$A$246:$C$464,3,0),"")</f>
        <v xml:space="preserve"> </v>
      </c>
      <c r="H3026" s="82" t="s">
        <v>1024</v>
      </c>
      <c r="I3026" s="78" t="s">
        <v>2201</v>
      </c>
      <c r="J3026" s="78" t="s">
        <v>2184</v>
      </c>
      <c r="K3026" s="78" t="s">
        <v>2185</v>
      </c>
      <c r="L3026" s="78" t="s">
        <v>3159</v>
      </c>
      <c r="M3026" s="78">
        <v>3915</v>
      </c>
      <c r="N3026" s="78" t="s">
        <v>3160</v>
      </c>
      <c r="O3026" s="78" t="s">
        <v>2454</v>
      </c>
      <c r="P3026" s="82">
        <v>12</v>
      </c>
      <c r="Q3026" s="78" t="s">
        <v>2945</v>
      </c>
      <c r="R3026" s="82">
        <v>1</v>
      </c>
      <c r="S3026" s="82">
        <v>1</v>
      </c>
      <c r="T3026" s="82">
        <v>1</v>
      </c>
      <c r="U3026" s="82">
        <v>1</v>
      </c>
      <c r="V3026" s="82">
        <v>1</v>
      </c>
      <c r="W3026" s="82">
        <v>1</v>
      </c>
      <c r="X3026" s="82">
        <v>1</v>
      </c>
      <c r="Y3026" s="82">
        <v>1</v>
      </c>
      <c r="Z3026" s="82">
        <v>1</v>
      </c>
      <c r="AA3026" s="82">
        <v>1</v>
      </c>
      <c r="AB3026" s="82">
        <v>1</v>
      </c>
      <c r="AC3026" s="82">
        <v>1</v>
      </c>
      <c r="AD3026" s="85" t="str">
        <f>IF(A3026&lt;&gt;"",IF(D3026="DIRECCIÓN_DE_TRANSFERENCIAS","280 0031",VLOOKUP(C3026,NIVELES!$A$14:$B$105,2,0)),"")</f>
        <v>280 6110</v>
      </c>
      <c r="AE3026" s="86" t="s">
        <v>322</v>
      </c>
      <c r="AF3026" s="86" t="s">
        <v>543</v>
      </c>
      <c r="AG3026" s="79" t="str">
        <f>+IF(AF3026&lt;&gt;"",VLOOKUP(AF3026,NIVELES!$A$666:$B$673,2,0),"")</f>
        <v>DESARROLLO_INFANTIL</v>
      </c>
      <c r="AH3026" s="78" t="s">
        <v>452</v>
      </c>
      <c r="AI3026" s="79" t="str">
        <f>IF(AH3026&lt;&gt;"",VLOOKUP(CONCATENATE(AG3026,AH3026),NIVELES!$B$676:$C$745,2,0),"")</f>
        <v>Creciendo Con Nuestros Hijos De Atención Directa Funcionamiento, Operación Y Atención Domiciliar</v>
      </c>
      <c r="AJ3026" s="78" t="s">
        <v>517</v>
      </c>
      <c r="AK3026" s="79" t="str">
        <f>+IF(AJ3026&lt;&gt;"",VLOOKUP(AJ3026,NIVELES!$A$816:$B$892,2,0),"")</f>
        <v>NO APLICA</v>
      </c>
      <c r="AL3026" s="78" t="s">
        <v>553</v>
      </c>
      <c r="AM3026" s="78">
        <v>510105</v>
      </c>
      <c r="AN3026" s="79" t="str">
        <f>IF(AM3026&lt;&gt;"",+VLOOKUP(AM3026,NIVELES!$A$1652:$B$2466,2,0),"")</f>
        <v>Remuneraciones Unificadas</v>
      </c>
      <c r="AO3026" s="87">
        <v>596700</v>
      </c>
      <c r="AP3026" s="88">
        <v>47970</v>
      </c>
      <c r="AQ3026" s="88">
        <v>48555</v>
      </c>
      <c r="AR3026" s="88">
        <v>49725</v>
      </c>
      <c r="AS3026" s="88">
        <v>49725</v>
      </c>
      <c r="AT3026" s="88">
        <v>49725</v>
      </c>
      <c r="AU3026" s="88">
        <v>49725</v>
      </c>
      <c r="AV3026" s="88">
        <v>49725</v>
      </c>
      <c r="AW3026" s="88">
        <v>49725</v>
      </c>
      <c r="AX3026" s="88">
        <v>49725</v>
      </c>
      <c r="AY3026" s="88">
        <v>49725</v>
      </c>
      <c r="AZ3026" s="88">
        <v>49725</v>
      </c>
      <c r="BA3026" s="88">
        <v>52650</v>
      </c>
      <c r="BB3026" s="89">
        <f t="shared" si="187"/>
        <v>596700</v>
      </c>
      <c r="BC3026" s="90" t="str">
        <f t="shared" si="186"/>
        <v>OK</v>
      </c>
      <c r="BD3026" s="91" t="str">
        <f t="shared" si="188"/>
        <v xml:space="preserve">                  </v>
      </c>
      <c r="BE3026" s="92">
        <f t="shared" si="189"/>
        <v>12</v>
      </c>
    </row>
    <row r="3027" spans="1:57" s="74" customFormat="1" ht="50.1" customHeight="1" x14ac:dyDescent="0.2">
      <c r="A3027" s="78" t="s">
        <v>55</v>
      </c>
      <c r="B3027" s="78" t="s">
        <v>63</v>
      </c>
      <c r="C3027" s="78" t="s">
        <v>1037</v>
      </c>
      <c r="D3027" s="78" t="s">
        <v>605</v>
      </c>
      <c r="E3027" s="79" t="str">
        <f>+IF(C3027&lt;&gt;"",VLOOKUP(MID(C3027,18,5),NIVELES!$A$133:$B$213,2,0),"")</f>
        <v>AZUAY</v>
      </c>
      <c r="F3027" s="80" t="s">
        <v>83</v>
      </c>
      <c r="G3027" s="81" t="str">
        <f>+IF(F3027&lt;&gt;"",VLOOKUP(F3027,NIVELES!$A$246:$C$464,3,0),"")</f>
        <v xml:space="preserve"> </v>
      </c>
      <c r="H3027" s="82" t="s">
        <v>1024</v>
      </c>
      <c r="I3027" s="78" t="s">
        <v>2201</v>
      </c>
      <c r="J3027" s="78" t="s">
        <v>2184</v>
      </c>
      <c r="K3027" s="78" t="s">
        <v>2185</v>
      </c>
      <c r="L3027" s="78" t="s">
        <v>3159</v>
      </c>
      <c r="M3027" s="78">
        <v>3915</v>
      </c>
      <c r="N3027" s="78" t="s">
        <v>3160</v>
      </c>
      <c r="O3027" s="78" t="s">
        <v>2454</v>
      </c>
      <c r="P3027" s="82">
        <v>12</v>
      </c>
      <c r="Q3027" s="78" t="s">
        <v>2945</v>
      </c>
      <c r="R3027" s="82">
        <v>1</v>
      </c>
      <c r="S3027" s="82">
        <v>1</v>
      </c>
      <c r="T3027" s="82">
        <v>1</v>
      </c>
      <c r="U3027" s="82">
        <v>1</v>
      </c>
      <c r="V3027" s="82">
        <v>1</v>
      </c>
      <c r="W3027" s="82">
        <v>1</v>
      </c>
      <c r="X3027" s="82">
        <v>1</v>
      </c>
      <c r="Y3027" s="82">
        <v>1</v>
      </c>
      <c r="Z3027" s="82">
        <v>1</v>
      </c>
      <c r="AA3027" s="82">
        <v>1</v>
      </c>
      <c r="AB3027" s="82">
        <v>1</v>
      </c>
      <c r="AC3027" s="82">
        <v>1</v>
      </c>
      <c r="AD3027" s="85" t="str">
        <f>IF(A3027&lt;&gt;"",IF(D3027="DIRECCIÓN_DE_TRANSFERENCIAS","280 0031",VLOOKUP(C3027,NIVELES!$A$14:$B$105,2,0)),"")</f>
        <v>280 6110</v>
      </c>
      <c r="AE3027" s="86" t="s">
        <v>322</v>
      </c>
      <c r="AF3027" s="86" t="s">
        <v>543</v>
      </c>
      <c r="AG3027" s="79" t="str">
        <f>+IF(AF3027&lt;&gt;"",VLOOKUP(AF3027,NIVELES!$A$666:$B$673,2,0),"")</f>
        <v>DESARROLLO_INFANTIL</v>
      </c>
      <c r="AH3027" s="78" t="s">
        <v>452</v>
      </c>
      <c r="AI3027" s="79" t="str">
        <f>IF(AH3027&lt;&gt;"",VLOOKUP(CONCATENATE(AG3027,AH3027),NIVELES!$B$676:$C$745,2,0),"")</f>
        <v>Creciendo Con Nuestros Hijos De Atención Directa Funcionamiento, Operación Y Atención Domiciliar</v>
      </c>
      <c r="AJ3027" s="78" t="s">
        <v>517</v>
      </c>
      <c r="AK3027" s="79" t="str">
        <f>+IF(AJ3027&lt;&gt;"",VLOOKUP(AJ3027,NIVELES!$A$816:$B$892,2,0),"")</f>
        <v>NO APLICA</v>
      </c>
      <c r="AL3027" s="78" t="s">
        <v>553</v>
      </c>
      <c r="AM3027" s="78">
        <v>510203</v>
      </c>
      <c r="AN3027" s="79" t="str">
        <f>IF(AM3027&lt;&gt;"",+VLOOKUP(AM3027,NIVELES!$A$1652:$B$2466,2,0),"")</f>
        <v>Decimotercer Sueldo</v>
      </c>
      <c r="AO3027" s="87">
        <v>45581.25</v>
      </c>
      <c r="AP3027" s="88"/>
      <c r="AQ3027" s="88">
        <v>2047.5</v>
      </c>
      <c r="AR3027" s="88">
        <v>3798.44</v>
      </c>
      <c r="AS3027" s="88">
        <v>3798.44</v>
      </c>
      <c r="AT3027" s="88">
        <v>3798.44</v>
      </c>
      <c r="AU3027" s="88">
        <v>3798.44</v>
      </c>
      <c r="AV3027" s="88">
        <v>3798.44</v>
      </c>
      <c r="AW3027" s="88">
        <v>3798.44</v>
      </c>
      <c r="AX3027" s="88">
        <v>3798.44</v>
      </c>
      <c r="AY3027" s="88">
        <v>3798.44</v>
      </c>
      <c r="AZ3027" s="88">
        <v>3798.44</v>
      </c>
      <c r="BA3027" s="88">
        <v>9347.7900000000009</v>
      </c>
      <c r="BB3027" s="89">
        <f t="shared" si="187"/>
        <v>45581.25</v>
      </c>
      <c r="BC3027" s="90" t="str">
        <f t="shared" si="186"/>
        <v>OK</v>
      </c>
      <c r="BD3027" s="91" t="str">
        <f t="shared" si="188"/>
        <v xml:space="preserve">                  </v>
      </c>
      <c r="BE3027" s="92">
        <f t="shared" si="189"/>
        <v>12</v>
      </c>
    </row>
    <row r="3028" spans="1:57" s="74" customFormat="1" ht="50.1" customHeight="1" x14ac:dyDescent="0.2">
      <c r="A3028" s="78" t="s">
        <v>55</v>
      </c>
      <c r="B3028" s="78" t="s">
        <v>63</v>
      </c>
      <c r="C3028" s="78" t="s">
        <v>1037</v>
      </c>
      <c r="D3028" s="78" t="s">
        <v>605</v>
      </c>
      <c r="E3028" s="79" t="str">
        <f>+IF(C3028&lt;&gt;"",VLOOKUP(MID(C3028,18,5),NIVELES!$A$133:$B$213,2,0),"")</f>
        <v>AZUAY</v>
      </c>
      <c r="F3028" s="80" t="s">
        <v>83</v>
      </c>
      <c r="G3028" s="81" t="str">
        <f>+IF(F3028&lt;&gt;"",VLOOKUP(F3028,NIVELES!$A$246:$C$464,3,0),"")</f>
        <v xml:space="preserve"> </v>
      </c>
      <c r="H3028" s="82" t="s">
        <v>1024</v>
      </c>
      <c r="I3028" s="78" t="s">
        <v>2201</v>
      </c>
      <c r="J3028" s="78" t="s">
        <v>2184</v>
      </c>
      <c r="K3028" s="78" t="s">
        <v>2185</v>
      </c>
      <c r="L3028" s="78" t="s">
        <v>3159</v>
      </c>
      <c r="M3028" s="78">
        <v>3915</v>
      </c>
      <c r="N3028" s="78" t="s">
        <v>3160</v>
      </c>
      <c r="O3028" s="78" t="s">
        <v>2454</v>
      </c>
      <c r="P3028" s="82">
        <v>12</v>
      </c>
      <c r="Q3028" s="78" t="s">
        <v>2945</v>
      </c>
      <c r="R3028" s="82">
        <v>1</v>
      </c>
      <c r="S3028" s="82">
        <v>1</v>
      </c>
      <c r="T3028" s="82">
        <v>1</v>
      </c>
      <c r="U3028" s="82">
        <v>1</v>
      </c>
      <c r="V3028" s="82">
        <v>1</v>
      </c>
      <c r="W3028" s="82">
        <v>1</v>
      </c>
      <c r="X3028" s="82">
        <v>1</v>
      </c>
      <c r="Y3028" s="82">
        <v>1</v>
      </c>
      <c r="Z3028" s="82">
        <v>1</v>
      </c>
      <c r="AA3028" s="82">
        <v>1</v>
      </c>
      <c r="AB3028" s="82">
        <v>1</v>
      </c>
      <c r="AC3028" s="82">
        <v>1</v>
      </c>
      <c r="AD3028" s="85" t="str">
        <f>IF(A3028&lt;&gt;"",IF(D3028="DIRECCIÓN_DE_TRANSFERENCIAS","280 0031",VLOOKUP(C3028,NIVELES!$A$14:$B$105,2,0)),"")</f>
        <v>280 6110</v>
      </c>
      <c r="AE3028" s="86" t="s">
        <v>322</v>
      </c>
      <c r="AF3028" s="86" t="s">
        <v>543</v>
      </c>
      <c r="AG3028" s="79" t="str">
        <f>+IF(AF3028&lt;&gt;"",VLOOKUP(AF3028,NIVELES!$A$666:$B$673,2,0),"")</f>
        <v>DESARROLLO_INFANTIL</v>
      </c>
      <c r="AH3028" s="78" t="s">
        <v>452</v>
      </c>
      <c r="AI3028" s="79" t="str">
        <f>IF(AH3028&lt;&gt;"",VLOOKUP(CONCATENATE(AG3028,AH3028),NIVELES!$B$676:$C$745,2,0),"")</f>
        <v>Creciendo Con Nuestros Hijos De Atención Directa Funcionamiento, Operación Y Atención Domiciliar</v>
      </c>
      <c r="AJ3028" s="78" t="s">
        <v>517</v>
      </c>
      <c r="AK3028" s="79" t="str">
        <f>+IF(AJ3028&lt;&gt;"",VLOOKUP(AJ3028,NIVELES!$A$816:$B$892,2,0),"")</f>
        <v>NO APLICA</v>
      </c>
      <c r="AL3028" s="78" t="s">
        <v>553</v>
      </c>
      <c r="AM3028" s="78">
        <v>510204</v>
      </c>
      <c r="AN3028" s="79" t="str">
        <f>IF(AM3028&lt;&gt;"",+VLOOKUP(AM3028,NIVELES!$A$1652:$B$2466,2,0),"")</f>
        <v>Decimocuarto Sueldo</v>
      </c>
      <c r="AO3028" s="87">
        <v>30699.17</v>
      </c>
      <c r="AP3028" s="88"/>
      <c r="AQ3028" s="88">
        <v>1378.86</v>
      </c>
      <c r="AR3028" s="88">
        <v>2558.2600000000002</v>
      </c>
      <c r="AS3028" s="88">
        <v>2558.2600000000002</v>
      </c>
      <c r="AT3028" s="88">
        <v>2558.2600000000002</v>
      </c>
      <c r="AU3028" s="88">
        <v>2558.2600000000002</v>
      </c>
      <c r="AV3028" s="88">
        <v>2558.2600000000002</v>
      </c>
      <c r="AW3028" s="88">
        <v>2558.2600000000002</v>
      </c>
      <c r="AX3028" s="88">
        <v>2558.2600000000002</v>
      </c>
      <c r="AY3028" s="88">
        <v>2558.2600000000002</v>
      </c>
      <c r="AZ3028" s="88">
        <v>2558.2600000000002</v>
      </c>
      <c r="BA3028" s="88">
        <v>6295.9699999999939</v>
      </c>
      <c r="BB3028" s="89">
        <f t="shared" si="187"/>
        <v>30699.17</v>
      </c>
      <c r="BC3028" s="90" t="str">
        <f t="shared" si="186"/>
        <v>OK</v>
      </c>
      <c r="BD3028" s="91" t="str">
        <f t="shared" si="188"/>
        <v xml:space="preserve">                  </v>
      </c>
      <c r="BE3028" s="92">
        <f t="shared" si="189"/>
        <v>12</v>
      </c>
    </row>
    <row r="3029" spans="1:57" s="74" customFormat="1" ht="50.1" customHeight="1" x14ac:dyDescent="0.2">
      <c r="A3029" s="78" t="s">
        <v>55</v>
      </c>
      <c r="B3029" s="78" t="s">
        <v>63</v>
      </c>
      <c r="C3029" s="78" t="s">
        <v>1037</v>
      </c>
      <c r="D3029" s="78" t="s">
        <v>605</v>
      </c>
      <c r="E3029" s="79" t="str">
        <f>+IF(C3029&lt;&gt;"",VLOOKUP(MID(C3029,18,5),NIVELES!$A$133:$B$213,2,0),"")</f>
        <v>AZUAY</v>
      </c>
      <c r="F3029" s="80" t="s">
        <v>83</v>
      </c>
      <c r="G3029" s="81" t="str">
        <f>+IF(F3029&lt;&gt;"",VLOOKUP(F3029,NIVELES!$A$246:$C$464,3,0),"")</f>
        <v xml:space="preserve"> </v>
      </c>
      <c r="H3029" s="82" t="s">
        <v>1024</v>
      </c>
      <c r="I3029" s="78" t="s">
        <v>2201</v>
      </c>
      <c r="J3029" s="78" t="s">
        <v>2184</v>
      </c>
      <c r="K3029" s="78" t="s">
        <v>2185</v>
      </c>
      <c r="L3029" s="78" t="s">
        <v>3159</v>
      </c>
      <c r="M3029" s="78">
        <v>3915</v>
      </c>
      <c r="N3029" s="78" t="s">
        <v>3160</v>
      </c>
      <c r="O3029" s="78" t="s">
        <v>2454</v>
      </c>
      <c r="P3029" s="82">
        <v>12</v>
      </c>
      <c r="Q3029" s="78" t="s">
        <v>2945</v>
      </c>
      <c r="R3029" s="82">
        <v>1</v>
      </c>
      <c r="S3029" s="82">
        <v>1</v>
      </c>
      <c r="T3029" s="82">
        <v>1</v>
      </c>
      <c r="U3029" s="82">
        <v>1</v>
      </c>
      <c r="V3029" s="82">
        <v>1</v>
      </c>
      <c r="W3029" s="82">
        <v>1</v>
      </c>
      <c r="X3029" s="82">
        <v>1</v>
      </c>
      <c r="Y3029" s="82">
        <v>1</v>
      </c>
      <c r="Z3029" s="82">
        <v>1</v>
      </c>
      <c r="AA3029" s="82">
        <v>1</v>
      </c>
      <c r="AB3029" s="82">
        <v>1</v>
      </c>
      <c r="AC3029" s="82">
        <v>1</v>
      </c>
      <c r="AD3029" s="85" t="str">
        <f>IF(A3029&lt;&gt;"",IF(D3029="DIRECCIÓN_DE_TRANSFERENCIAS","280 0031",VLOOKUP(C3029,NIVELES!$A$14:$B$105,2,0)),"")</f>
        <v>280 6110</v>
      </c>
      <c r="AE3029" s="86" t="s">
        <v>322</v>
      </c>
      <c r="AF3029" s="86" t="s">
        <v>543</v>
      </c>
      <c r="AG3029" s="79" t="str">
        <f>+IF(AF3029&lt;&gt;"",VLOOKUP(AF3029,NIVELES!$A$666:$B$673,2,0),"")</f>
        <v>DESARROLLO_INFANTIL</v>
      </c>
      <c r="AH3029" s="78" t="s">
        <v>452</v>
      </c>
      <c r="AI3029" s="79" t="str">
        <f>IF(AH3029&lt;&gt;"",VLOOKUP(CONCATENATE(AG3029,AH3029),NIVELES!$B$676:$C$745,2,0),"")</f>
        <v>Creciendo Con Nuestros Hijos De Atención Directa Funcionamiento, Operación Y Atención Domiciliar</v>
      </c>
      <c r="AJ3029" s="78" t="s">
        <v>517</v>
      </c>
      <c r="AK3029" s="79" t="str">
        <f>+IF(AJ3029&lt;&gt;"",VLOOKUP(AJ3029,NIVELES!$A$816:$B$892,2,0),"")</f>
        <v>NO APLICA</v>
      </c>
      <c r="AL3029" s="78" t="s">
        <v>553</v>
      </c>
      <c r="AM3029" s="78">
        <v>510601</v>
      </c>
      <c r="AN3029" s="79" t="str">
        <f>IF(AM3029&lt;&gt;"",+VLOOKUP(AM3029,NIVELES!$A$1652:$B$2466,2,0),"")</f>
        <v>Aporte Patronal</v>
      </c>
      <c r="AO3029" s="87">
        <v>52783.09</v>
      </c>
      <c r="AP3029" s="88">
        <v>4629.72</v>
      </c>
      <c r="AQ3029" s="88">
        <v>4686.18</v>
      </c>
      <c r="AR3029" s="88">
        <v>4398.59</v>
      </c>
      <c r="AS3029" s="88">
        <v>4398.59</v>
      </c>
      <c r="AT3029" s="88">
        <v>4398.59</v>
      </c>
      <c r="AU3029" s="88">
        <v>4398.59</v>
      </c>
      <c r="AV3029" s="88">
        <v>4398.59</v>
      </c>
      <c r="AW3029" s="88">
        <v>4398.59</v>
      </c>
      <c r="AX3029" s="88">
        <v>4398.59</v>
      </c>
      <c r="AY3029" s="88">
        <v>4398.59</v>
      </c>
      <c r="AZ3029" s="88">
        <v>4398.59</v>
      </c>
      <c r="BA3029" s="88">
        <v>3879.8800000000047</v>
      </c>
      <c r="BB3029" s="89">
        <f t="shared" si="187"/>
        <v>52783.09</v>
      </c>
      <c r="BC3029" s="90" t="str">
        <f t="shared" si="186"/>
        <v>OK</v>
      </c>
      <c r="BD3029" s="91" t="str">
        <f t="shared" si="188"/>
        <v xml:space="preserve">                  </v>
      </c>
      <c r="BE3029" s="92">
        <f t="shared" si="189"/>
        <v>12</v>
      </c>
    </row>
    <row r="3030" spans="1:57" s="74" customFormat="1" ht="50.1" customHeight="1" x14ac:dyDescent="0.2">
      <c r="A3030" s="78" t="s">
        <v>55</v>
      </c>
      <c r="B3030" s="78" t="s">
        <v>63</v>
      </c>
      <c r="C3030" s="78" t="s">
        <v>1037</v>
      </c>
      <c r="D3030" s="78" t="s">
        <v>605</v>
      </c>
      <c r="E3030" s="79" t="str">
        <f>+IF(C3030&lt;&gt;"",VLOOKUP(MID(C3030,18,5),NIVELES!$A$133:$B$213,2,0),"")</f>
        <v>AZUAY</v>
      </c>
      <c r="F3030" s="80" t="s">
        <v>83</v>
      </c>
      <c r="G3030" s="81" t="str">
        <f>+IF(F3030&lt;&gt;"",VLOOKUP(F3030,NIVELES!$A$246:$C$464,3,0),"")</f>
        <v xml:space="preserve"> </v>
      </c>
      <c r="H3030" s="82" t="s">
        <v>1024</v>
      </c>
      <c r="I3030" s="78" t="s">
        <v>2201</v>
      </c>
      <c r="J3030" s="78" t="s">
        <v>2184</v>
      </c>
      <c r="K3030" s="78" t="s">
        <v>2185</v>
      </c>
      <c r="L3030" s="78" t="s">
        <v>3159</v>
      </c>
      <c r="M3030" s="78">
        <v>3915</v>
      </c>
      <c r="N3030" s="78" t="s">
        <v>3160</v>
      </c>
      <c r="O3030" s="78" t="s">
        <v>2454</v>
      </c>
      <c r="P3030" s="82">
        <v>12</v>
      </c>
      <c r="Q3030" s="78" t="s">
        <v>2945</v>
      </c>
      <c r="R3030" s="82">
        <v>1</v>
      </c>
      <c r="S3030" s="82">
        <v>1</v>
      </c>
      <c r="T3030" s="82">
        <v>1</v>
      </c>
      <c r="U3030" s="82">
        <v>1</v>
      </c>
      <c r="V3030" s="82">
        <v>1</v>
      </c>
      <c r="W3030" s="82">
        <v>1</v>
      </c>
      <c r="X3030" s="82">
        <v>1</v>
      </c>
      <c r="Y3030" s="82">
        <v>1</v>
      </c>
      <c r="Z3030" s="82">
        <v>1</v>
      </c>
      <c r="AA3030" s="82">
        <v>1</v>
      </c>
      <c r="AB3030" s="82">
        <v>1</v>
      </c>
      <c r="AC3030" s="82">
        <v>1</v>
      </c>
      <c r="AD3030" s="85" t="str">
        <f>IF(A3030&lt;&gt;"",IF(D3030="DIRECCIÓN_DE_TRANSFERENCIAS","280 0031",VLOOKUP(C3030,NIVELES!$A$14:$B$105,2,0)),"")</f>
        <v>280 6110</v>
      </c>
      <c r="AE3030" s="86" t="s">
        <v>322</v>
      </c>
      <c r="AF3030" s="86" t="s">
        <v>543</v>
      </c>
      <c r="AG3030" s="79" t="str">
        <f>+IF(AF3030&lt;&gt;"",VLOOKUP(AF3030,NIVELES!$A$666:$B$673,2,0),"")</f>
        <v>DESARROLLO_INFANTIL</v>
      </c>
      <c r="AH3030" s="78" t="s">
        <v>452</v>
      </c>
      <c r="AI3030" s="79" t="str">
        <f>IF(AH3030&lt;&gt;"",VLOOKUP(CONCATENATE(AG3030,AH3030),NIVELES!$B$676:$C$745,2,0),"")</f>
        <v>Creciendo Con Nuestros Hijos De Atención Directa Funcionamiento, Operación Y Atención Domiciliar</v>
      </c>
      <c r="AJ3030" s="78" t="s">
        <v>517</v>
      </c>
      <c r="AK3030" s="79" t="str">
        <f>+IF(AJ3030&lt;&gt;"",VLOOKUP(AJ3030,NIVELES!$A$816:$B$892,2,0),"")</f>
        <v>NO APLICA</v>
      </c>
      <c r="AL3030" s="78" t="s">
        <v>553</v>
      </c>
      <c r="AM3030" s="78">
        <v>510602</v>
      </c>
      <c r="AN3030" s="79" t="str">
        <f>IF(AM3030&lt;&gt;"",+VLOOKUP(AM3030,NIVELES!$A$1652:$B$2466,2,0),"")</f>
        <v>Fondo de Reserva</v>
      </c>
      <c r="AO3030" s="87">
        <v>45581.25</v>
      </c>
      <c r="AP3030" s="88"/>
      <c r="AQ3030" s="88">
        <v>3264.91</v>
      </c>
      <c r="AR3030" s="88">
        <v>3798.44</v>
      </c>
      <c r="AS3030" s="88">
        <v>3798.44</v>
      </c>
      <c r="AT3030" s="88">
        <v>3798.44</v>
      </c>
      <c r="AU3030" s="88">
        <v>3798.44</v>
      </c>
      <c r="AV3030" s="88">
        <v>3798.44</v>
      </c>
      <c r="AW3030" s="88">
        <v>3798.44</v>
      </c>
      <c r="AX3030" s="88">
        <v>3798.44</v>
      </c>
      <c r="AY3030" s="88">
        <v>3798.44</v>
      </c>
      <c r="AZ3030" s="88">
        <v>3798.44</v>
      </c>
      <c r="BA3030" s="88">
        <v>8130.3799999999974</v>
      </c>
      <c r="BB3030" s="89">
        <f t="shared" si="187"/>
        <v>45581.25</v>
      </c>
      <c r="BC3030" s="90" t="str">
        <f t="shared" si="186"/>
        <v>OK</v>
      </c>
      <c r="BD3030" s="91" t="str">
        <f t="shared" si="188"/>
        <v xml:space="preserve">                  </v>
      </c>
      <c r="BE3030" s="92">
        <f t="shared" si="189"/>
        <v>12</v>
      </c>
    </row>
    <row r="3031" spans="1:57" s="74" customFormat="1" ht="50.1" customHeight="1" x14ac:dyDescent="0.2">
      <c r="A3031" s="78" t="s">
        <v>55</v>
      </c>
      <c r="B3031" s="78" t="s">
        <v>63</v>
      </c>
      <c r="C3031" s="78" t="s">
        <v>1037</v>
      </c>
      <c r="D3031" s="78" t="s">
        <v>605</v>
      </c>
      <c r="E3031" s="79" t="str">
        <f>+IF(C3031&lt;&gt;"",VLOOKUP(MID(C3031,18,5),NIVELES!$A$133:$B$213,2,0),"")</f>
        <v>AZUAY</v>
      </c>
      <c r="F3031" s="80" t="s">
        <v>83</v>
      </c>
      <c r="G3031" s="81" t="str">
        <f>+IF(F3031&lt;&gt;"",VLOOKUP(F3031,NIVELES!$A$246:$C$464,3,0),"")</f>
        <v xml:space="preserve"> </v>
      </c>
      <c r="H3031" s="82" t="s">
        <v>1024</v>
      </c>
      <c r="I3031" s="78" t="s">
        <v>2201</v>
      </c>
      <c r="J3031" s="78" t="s">
        <v>2184</v>
      </c>
      <c r="K3031" s="78" t="s">
        <v>2185</v>
      </c>
      <c r="L3031" s="78" t="s">
        <v>3157</v>
      </c>
      <c r="M3031" s="78">
        <v>234</v>
      </c>
      <c r="N3031" s="78" t="s">
        <v>3158</v>
      </c>
      <c r="O3031" s="78" t="s">
        <v>2174</v>
      </c>
      <c r="P3031" s="82">
        <v>12</v>
      </c>
      <c r="Q3031" s="78" t="s">
        <v>3005</v>
      </c>
      <c r="R3031" s="82">
        <v>1</v>
      </c>
      <c r="S3031" s="82">
        <v>1</v>
      </c>
      <c r="T3031" s="82">
        <v>1</v>
      </c>
      <c r="U3031" s="82">
        <v>1</v>
      </c>
      <c r="V3031" s="82">
        <v>1</v>
      </c>
      <c r="W3031" s="82">
        <v>1</v>
      </c>
      <c r="X3031" s="82">
        <v>1</v>
      </c>
      <c r="Y3031" s="82">
        <v>1</v>
      </c>
      <c r="Z3031" s="82">
        <v>1</v>
      </c>
      <c r="AA3031" s="82">
        <v>1</v>
      </c>
      <c r="AB3031" s="82">
        <v>1</v>
      </c>
      <c r="AC3031" s="82">
        <v>1</v>
      </c>
      <c r="AD3031" s="85" t="str">
        <f>IF(A3031&lt;&gt;"",IF(D3031="DIRECCIÓN_DE_TRANSFERENCIAS","280 0031",VLOOKUP(C3031,NIVELES!$A$14:$B$105,2,0)),"")</f>
        <v>280 6110</v>
      </c>
      <c r="AE3031" s="86" t="s">
        <v>322</v>
      </c>
      <c r="AF3031" s="86" t="s">
        <v>543</v>
      </c>
      <c r="AG3031" s="79" t="str">
        <f>+IF(AF3031&lt;&gt;"",VLOOKUP(AF3031,NIVELES!$A$666:$B$673,2,0),"")</f>
        <v>DESARROLLO_INFANTIL</v>
      </c>
      <c r="AH3031" s="78" t="s">
        <v>322</v>
      </c>
      <c r="AI3031" s="79" t="str">
        <f>IF(AH3031&lt;&gt;"",VLOOKUP(CONCATENATE(AG3031,AH3031),NIVELES!$B$676:$C$745,2,0),"")</f>
        <v>Centros Infantiles Del Buen Vivir Atencion Directa -Funcionamiento Operación Y Atencion De Unidades</v>
      </c>
      <c r="AJ3031" s="78" t="s">
        <v>517</v>
      </c>
      <c r="AK3031" s="79" t="str">
        <f>+IF(AJ3031&lt;&gt;"",VLOOKUP(AJ3031,NIVELES!$A$816:$B$892,2,0),"")</f>
        <v>NO APLICA</v>
      </c>
      <c r="AL3031" s="78" t="s">
        <v>554</v>
      </c>
      <c r="AM3031" s="78">
        <v>530101</v>
      </c>
      <c r="AN3031" s="79" t="str">
        <f>IF(AM3031&lt;&gt;"",+VLOOKUP(AM3031,NIVELES!$A$1652:$B$2466,2,0),"")</f>
        <v>Agua Potable</v>
      </c>
      <c r="AO3031" s="87">
        <v>4302.18</v>
      </c>
      <c r="AP3031" s="88">
        <v>233.36</v>
      </c>
      <c r="AQ3031" s="88">
        <v>220.6</v>
      </c>
      <c r="AR3031" s="88">
        <v>358.52</v>
      </c>
      <c r="AS3031" s="88">
        <v>358.52</v>
      </c>
      <c r="AT3031" s="88">
        <v>358.52</v>
      </c>
      <c r="AU3031" s="88">
        <v>358.52</v>
      </c>
      <c r="AV3031" s="88">
        <v>358.52</v>
      </c>
      <c r="AW3031" s="88">
        <v>358.52</v>
      </c>
      <c r="AX3031" s="88">
        <v>358.52</v>
      </c>
      <c r="AY3031" s="88">
        <v>358.52</v>
      </c>
      <c r="AZ3031" s="88">
        <v>358.52</v>
      </c>
      <c r="BA3031" s="88">
        <v>621.54000000000042</v>
      </c>
      <c r="BB3031" s="89">
        <f t="shared" si="187"/>
        <v>4302.18</v>
      </c>
      <c r="BC3031" s="90" t="str">
        <f t="shared" si="186"/>
        <v>OK</v>
      </c>
      <c r="BD3031" s="91" t="str">
        <f t="shared" si="188"/>
        <v xml:space="preserve">                  </v>
      </c>
      <c r="BE3031" s="92">
        <f t="shared" si="189"/>
        <v>12</v>
      </c>
    </row>
    <row r="3032" spans="1:57" s="74" customFormat="1" ht="50.1" customHeight="1" x14ac:dyDescent="0.2">
      <c r="A3032" s="78" t="s">
        <v>55</v>
      </c>
      <c r="B3032" s="78" t="s">
        <v>63</v>
      </c>
      <c r="C3032" s="78" t="s">
        <v>1037</v>
      </c>
      <c r="D3032" s="78" t="s">
        <v>605</v>
      </c>
      <c r="E3032" s="79" t="str">
        <f>+IF(C3032&lt;&gt;"",VLOOKUP(MID(C3032,18,5),NIVELES!$A$133:$B$213,2,0),"")</f>
        <v>AZUAY</v>
      </c>
      <c r="F3032" s="80" t="s">
        <v>83</v>
      </c>
      <c r="G3032" s="81" t="str">
        <f>+IF(F3032&lt;&gt;"",VLOOKUP(F3032,NIVELES!$A$246:$C$464,3,0),"")</f>
        <v xml:space="preserve"> </v>
      </c>
      <c r="H3032" s="82" t="s">
        <v>1024</v>
      </c>
      <c r="I3032" s="78" t="s">
        <v>2201</v>
      </c>
      <c r="J3032" s="78" t="s">
        <v>2184</v>
      </c>
      <c r="K3032" s="78" t="s">
        <v>2185</v>
      </c>
      <c r="L3032" s="78" t="s">
        <v>3157</v>
      </c>
      <c r="M3032" s="78">
        <v>234</v>
      </c>
      <c r="N3032" s="78" t="s">
        <v>3158</v>
      </c>
      <c r="O3032" s="78" t="s">
        <v>2174</v>
      </c>
      <c r="P3032" s="82">
        <v>12</v>
      </c>
      <c r="Q3032" s="78" t="s">
        <v>3006</v>
      </c>
      <c r="R3032" s="82">
        <v>1</v>
      </c>
      <c r="S3032" s="82">
        <v>1</v>
      </c>
      <c r="T3032" s="82">
        <v>1</v>
      </c>
      <c r="U3032" s="82">
        <v>1</v>
      </c>
      <c r="V3032" s="82">
        <v>1</v>
      </c>
      <c r="W3032" s="82">
        <v>1</v>
      </c>
      <c r="X3032" s="82">
        <v>1</v>
      </c>
      <c r="Y3032" s="82">
        <v>1</v>
      </c>
      <c r="Z3032" s="82">
        <v>1</v>
      </c>
      <c r="AA3032" s="82">
        <v>1</v>
      </c>
      <c r="AB3032" s="82">
        <v>1</v>
      </c>
      <c r="AC3032" s="82">
        <v>1</v>
      </c>
      <c r="AD3032" s="85" t="str">
        <f>IF(A3032&lt;&gt;"",IF(D3032="DIRECCIÓN_DE_TRANSFERENCIAS","280 0031",VLOOKUP(C3032,NIVELES!$A$14:$B$105,2,0)),"")</f>
        <v>280 6110</v>
      </c>
      <c r="AE3032" s="86" t="s">
        <v>322</v>
      </c>
      <c r="AF3032" s="86" t="s">
        <v>543</v>
      </c>
      <c r="AG3032" s="79" t="str">
        <f>+IF(AF3032&lt;&gt;"",VLOOKUP(AF3032,NIVELES!$A$666:$B$673,2,0),"")</f>
        <v>DESARROLLO_INFANTIL</v>
      </c>
      <c r="AH3032" s="78" t="s">
        <v>322</v>
      </c>
      <c r="AI3032" s="79" t="str">
        <f>IF(AH3032&lt;&gt;"",VLOOKUP(CONCATENATE(AG3032,AH3032),NIVELES!$B$676:$C$745,2,0),"")</f>
        <v>Centros Infantiles Del Buen Vivir Atencion Directa -Funcionamiento Operación Y Atencion De Unidades</v>
      </c>
      <c r="AJ3032" s="78" t="s">
        <v>517</v>
      </c>
      <c r="AK3032" s="79" t="str">
        <f>+IF(AJ3032&lt;&gt;"",VLOOKUP(AJ3032,NIVELES!$A$816:$B$892,2,0),"")</f>
        <v>NO APLICA</v>
      </c>
      <c r="AL3032" s="78" t="s">
        <v>554</v>
      </c>
      <c r="AM3032" s="78">
        <v>530104</v>
      </c>
      <c r="AN3032" s="79" t="str">
        <f>IF(AM3032&lt;&gt;"",+VLOOKUP(AM3032,NIVELES!$A$1652:$B$2466,2,0),"")</f>
        <v>Energía Eléctrica</v>
      </c>
      <c r="AO3032" s="87">
        <v>3850.9199999999996</v>
      </c>
      <c r="AP3032" s="88">
        <v>138.94</v>
      </c>
      <c r="AQ3032" s="88">
        <v>150.87</v>
      </c>
      <c r="AR3032" s="88">
        <v>320.90999999999997</v>
      </c>
      <c r="AS3032" s="88">
        <v>320.90999999999997</v>
      </c>
      <c r="AT3032" s="88">
        <v>320.90999999999997</v>
      </c>
      <c r="AU3032" s="88">
        <v>320.90999999999997</v>
      </c>
      <c r="AV3032" s="88">
        <v>320.90999999999997</v>
      </c>
      <c r="AW3032" s="88">
        <v>320.90999999999997</v>
      </c>
      <c r="AX3032" s="88">
        <v>320.90999999999997</v>
      </c>
      <c r="AY3032" s="88">
        <v>320.90999999999997</v>
      </c>
      <c r="AZ3032" s="88">
        <v>320.90999999999997</v>
      </c>
      <c r="BA3032" s="88">
        <v>672.92000000000053</v>
      </c>
      <c r="BB3032" s="89">
        <f t="shared" si="187"/>
        <v>3850.9199999999996</v>
      </c>
      <c r="BC3032" s="90" t="str">
        <f t="shared" si="186"/>
        <v>OK</v>
      </c>
      <c r="BD3032" s="91" t="str">
        <f t="shared" si="188"/>
        <v xml:space="preserve">                  </v>
      </c>
      <c r="BE3032" s="92">
        <f t="shared" si="189"/>
        <v>12</v>
      </c>
    </row>
    <row r="3033" spans="1:57" s="74" customFormat="1" ht="50.1" customHeight="1" x14ac:dyDescent="0.2">
      <c r="A3033" s="78" t="s">
        <v>55</v>
      </c>
      <c r="B3033" s="78" t="s">
        <v>63</v>
      </c>
      <c r="C3033" s="78" t="s">
        <v>1037</v>
      </c>
      <c r="D3033" s="78" t="s">
        <v>605</v>
      </c>
      <c r="E3033" s="79" t="str">
        <f>+IF(C3033&lt;&gt;"",VLOOKUP(MID(C3033,18,5),NIVELES!$A$133:$B$213,2,0),"")</f>
        <v>AZUAY</v>
      </c>
      <c r="F3033" s="80" t="s">
        <v>83</v>
      </c>
      <c r="G3033" s="81" t="str">
        <f>+IF(F3033&lt;&gt;"",VLOOKUP(F3033,NIVELES!$A$246:$C$464,3,0),"")</f>
        <v xml:space="preserve"> </v>
      </c>
      <c r="H3033" s="82" t="s">
        <v>1024</v>
      </c>
      <c r="I3033" s="78" t="s">
        <v>2201</v>
      </c>
      <c r="J3033" s="78" t="s">
        <v>2184</v>
      </c>
      <c r="K3033" s="78" t="s">
        <v>2185</v>
      </c>
      <c r="L3033" s="78" t="s">
        <v>3157</v>
      </c>
      <c r="M3033" s="78">
        <v>234</v>
      </c>
      <c r="N3033" s="78" t="s">
        <v>3158</v>
      </c>
      <c r="O3033" s="78" t="s">
        <v>2174</v>
      </c>
      <c r="P3033" s="82">
        <v>12</v>
      </c>
      <c r="Q3033" s="78" t="s">
        <v>2991</v>
      </c>
      <c r="R3033" s="82">
        <v>1</v>
      </c>
      <c r="S3033" s="82">
        <v>1</v>
      </c>
      <c r="T3033" s="82">
        <v>1</v>
      </c>
      <c r="U3033" s="82">
        <v>1</v>
      </c>
      <c r="V3033" s="82">
        <v>1</v>
      </c>
      <c r="W3033" s="82">
        <v>1</v>
      </c>
      <c r="X3033" s="82">
        <v>1</v>
      </c>
      <c r="Y3033" s="82">
        <v>1</v>
      </c>
      <c r="Z3033" s="82">
        <v>1</v>
      </c>
      <c r="AA3033" s="82">
        <v>1</v>
      </c>
      <c r="AB3033" s="82">
        <v>1</v>
      </c>
      <c r="AC3033" s="82">
        <v>1</v>
      </c>
      <c r="AD3033" s="85" t="str">
        <f>IF(A3033&lt;&gt;"",IF(D3033="DIRECCIÓN_DE_TRANSFERENCIAS","280 0031",VLOOKUP(C3033,NIVELES!$A$14:$B$105,2,0)),"")</f>
        <v>280 6110</v>
      </c>
      <c r="AE3033" s="86" t="s">
        <v>322</v>
      </c>
      <c r="AF3033" s="86" t="s">
        <v>543</v>
      </c>
      <c r="AG3033" s="79" t="str">
        <f>+IF(AF3033&lt;&gt;"",VLOOKUP(AF3033,NIVELES!$A$666:$B$673,2,0),"")</f>
        <v>DESARROLLO_INFANTIL</v>
      </c>
      <c r="AH3033" s="78" t="s">
        <v>322</v>
      </c>
      <c r="AI3033" s="79" t="str">
        <f>IF(AH3033&lt;&gt;"",VLOOKUP(CONCATENATE(AG3033,AH3033),NIVELES!$B$676:$C$745,2,0),"")</f>
        <v>Centros Infantiles Del Buen Vivir Atencion Directa -Funcionamiento Operación Y Atencion De Unidades</v>
      </c>
      <c r="AJ3033" s="78" t="s">
        <v>517</v>
      </c>
      <c r="AK3033" s="79" t="str">
        <f>+IF(AJ3033&lt;&gt;"",VLOOKUP(AJ3033,NIVELES!$A$816:$B$892,2,0),"")</f>
        <v>NO APLICA</v>
      </c>
      <c r="AL3033" s="78" t="s">
        <v>554</v>
      </c>
      <c r="AM3033" s="78">
        <v>530105</v>
      </c>
      <c r="AN3033" s="79" t="str">
        <f>IF(AM3033&lt;&gt;"",+VLOOKUP(AM3033,NIVELES!$A$1652:$B$2466,2,0),"")</f>
        <v>Telecomunicaciones</v>
      </c>
      <c r="AO3033" s="87">
        <v>4577.4000000000005</v>
      </c>
      <c r="AP3033" s="88">
        <v>392.5</v>
      </c>
      <c r="AQ3033" s="88">
        <v>396.13</v>
      </c>
      <c r="AR3033" s="88">
        <v>375</v>
      </c>
      <c r="AS3033" s="88">
        <v>375</v>
      </c>
      <c r="AT3033" s="88">
        <v>375</v>
      </c>
      <c r="AU3033" s="88">
        <v>375</v>
      </c>
      <c r="AV3033" s="88">
        <v>375</v>
      </c>
      <c r="AW3033" s="88">
        <v>375</v>
      </c>
      <c r="AX3033" s="88">
        <v>375</v>
      </c>
      <c r="AY3033" s="88">
        <v>375</v>
      </c>
      <c r="AZ3033" s="88">
        <v>375</v>
      </c>
      <c r="BA3033" s="88">
        <v>413.77000000000044</v>
      </c>
      <c r="BB3033" s="89">
        <f t="shared" si="187"/>
        <v>4577.4000000000005</v>
      </c>
      <c r="BC3033" s="90" t="str">
        <f t="shared" si="186"/>
        <v>OK</v>
      </c>
      <c r="BD3033" s="91" t="str">
        <f t="shared" si="188"/>
        <v xml:space="preserve">                  </v>
      </c>
      <c r="BE3033" s="92">
        <f t="shared" si="189"/>
        <v>12</v>
      </c>
    </row>
    <row r="3034" spans="1:57" s="74" customFormat="1" ht="50.1" customHeight="1" x14ac:dyDescent="0.2">
      <c r="A3034" s="78" t="s">
        <v>55</v>
      </c>
      <c r="B3034" s="78" t="s">
        <v>63</v>
      </c>
      <c r="C3034" s="78" t="s">
        <v>1037</v>
      </c>
      <c r="D3034" s="78" t="s">
        <v>605</v>
      </c>
      <c r="E3034" s="79" t="str">
        <f>+IF(C3034&lt;&gt;"",VLOOKUP(MID(C3034,18,5),NIVELES!$A$133:$B$213,2,0),"")</f>
        <v>AZUAY</v>
      </c>
      <c r="F3034" s="80" t="s">
        <v>83</v>
      </c>
      <c r="G3034" s="81" t="str">
        <f>+IF(F3034&lt;&gt;"",VLOOKUP(F3034,NIVELES!$A$246:$C$464,3,0),"")</f>
        <v xml:space="preserve"> </v>
      </c>
      <c r="H3034" s="82" t="s">
        <v>1024</v>
      </c>
      <c r="I3034" s="78" t="s">
        <v>2201</v>
      </c>
      <c r="J3034" s="78" t="s">
        <v>2184</v>
      </c>
      <c r="K3034" s="78" t="s">
        <v>2185</v>
      </c>
      <c r="L3034" s="78" t="s">
        <v>3157</v>
      </c>
      <c r="M3034" s="78">
        <v>234</v>
      </c>
      <c r="N3034" s="78" t="s">
        <v>3158</v>
      </c>
      <c r="O3034" s="78" t="s">
        <v>2214</v>
      </c>
      <c r="P3034" s="82">
        <v>0</v>
      </c>
      <c r="Q3034" s="78" t="s">
        <v>3007</v>
      </c>
      <c r="R3034" s="82">
        <v>0</v>
      </c>
      <c r="S3034" s="82">
        <v>0</v>
      </c>
      <c r="T3034" s="82">
        <v>0</v>
      </c>
      <c r="U3034" s="82">
        <v>0</v>
      </c>
      <c r="V3034" s="82">
        <v>0</v>
      </c>
      <c r="W3034" s="82">
        <v>0</v>
      </c>
      <c r="X3034" s="82">
        <v>0</v>
      </c>
      <c r="Y3034" s="82">
        <v>0</v>
      </c>
      <c r="Z3034" s="82">
        <v>0</v>
      </c>
      <c r="AA3034" s="82">
        <v>0</v>
      </c>
      <c r="AB3034" s="82">
        <v>0</v>
      </c>
      <c r="AC3034" s="82">
        <v>0</v>
      </c>
      <c r="AD3034" s="85" t="str">
        <f>IF(A3034&lt;&gt;"",IF(D3034="DIRECCIÓN_DE_TRANSFERENCIAS","280 0031",VLOOKUP(C3034,NIVELES!$A$14:$B$105,2,0)),"")</f>
        <v>280 6110</v>
      </c>
      <c r="AE3034" s="86" t="s">
        <v>322</v>
      </c>
      <c r="AF3034" s="86" t="s">
        <v>543</v>
      </c>
      <c r="AG3034" s="79" t="str">
        <f>+IF(AF3034&lt;&gt;"",VLOOKUP(AF3034,NIVELES!$A$666:$B$673,2,0),"")</f>
        <v>DESARROLLO_INFANTIL</v>
      </c>
      <c r="AH3034" s="78" t="s">
        <v>322</v>
      </c>
      <c r="AI3034" s="79" t="str">
        <f>IF(AH3034&lt;&gt;"",VLOOKUP(CONCATENATE(AG3034,AH3034),NIVELES!$B$676:$C$745,2,0),"")</f>
        <v>Centros Infantiles Del Buen Vivir Atencion Directa -Funcionamiento Operación Y Atencion De Unidades</v>
      </c>
      <c r="AJ3034" s="78" t="s">
        <v>517</v>
      </c>
      <c r="AK3034" s="79" t="str">
        <f>+IF(AJ3034&lt;&gt;"",VLOOKUP(AJ3034,NIVELES!$A$816:$B$892,2,0),"")</f>
        <v>NO APLICA</v>
      </c>
      <c r="AL3034" s="78" t="s">
        <v>554</v>
      </c>
      <c r="AM3034" s="78">
        <v>530208</v>
      </c>
      <c r="AN3034" s="79" t="str">
        <f>IF(AM3034&lt;&gt;"",+VLOOKUP(AM3034,NIVELES!$A$1652:$B$2466,2,0),"")</f>
        <v>Servicio de Seguridad y Vigilancia</v>
      </c>
      <c r="AO3034" s="87">
        <v>0</v>
      </c>
      <c r="AP3034" s="88"/>
      <c r="AQ3034" s="88"/>
      <c r="AR3034" s="88">
        <v>0</v>
      </c>
      <c r="AS3034" s="88">
        <v>0</v>
      </c>
      <c r="AT3034" s="88">
        <v>0</v>
      </c>
      <c r="AU3034" s="88">
        <v>0</v>
      </c>
      <c r="AV3034" s="88">
        <v>0</v>
      </c>
      <c r="AW3034" s="88">
        <v>0</v>
      </c>
      <c r="AX3034" s="88">
        <v>0</v>
      </c>
      <c r="AY3034" s="88">
        <v>0</v>
      </c>
      <c r="AZ3034" s="88">
        <v>0</v>
      </c>
      <c r="BA3034" s="88">
        <v>0</v>
      </c>
      <c r="BB3034" s="89">
        <f t="shared" si="187"/>
        <v>0</v>
      </c>
      <c r="BC3034" s="90" t="str">
        <f t="shared" si="186"/>
        <v>OK</v>
      </c>
      <c r="BD3034" s="91" t="str">
        <f t="shared" si="188"/>
        <v xml:space="preserve">                  </v>
      </c>
      <c r="BE3034" s="92">
        <f t="shared" si="189"/>
        <v>0</v>
      </c>
    </row>
    <row r="3035" spans="1:57" s="74" customFormat="1" ht="50.1" customHeight="1" x14ac:dyDescent="0.2">
      <c r="A3035" s="78" t="s">
        <v>55</v>
      </c>
      <c r="B3035" s="78" t="s">
        <v>63</v>
      </c>
      <c r="C3035" s="78" t="s">
        <v>1037</v>
      </c>
      <c r="D3035" s="78" t="s">
        <v>605</v>
      </c>
      <c r="E3035" s="79" t="str">
        <f>+IF(C3035&lt;&gt;"",VLOOKUP(MID(C3035,18,5),NIVELES!$A$133:$B$213,2,0),"")</f>
        <v>AZUAY</v>
      </c>
      <c r="F3035" s="80" t="s">
        <v>83</v>
      </c>
      <c r="G3035" s="81" t="str">
        <f>+IF(F3035&lt;&gt;"",VLOOKUP(F3035,NIVELES!$A$246:$C$464,3,0),"")</f>
        <v xml:space="preserve"> </v>
      </c>
      <c r="H3035" s="82" t="s">
        <v>1024</v>
      </c>
      <c r="I3035" s="78" t="s">
        <v>2201</v>
      </c>
      <c r="J3035" s="78" t="s">
        <v>2184</v>
      </c>
      <c r="K3035" s="78" t="s">
        <v>2185</v>
      </c>
      <c r="L3035" s="78" t="s">
        <v>3157</v>
      </c>
      <c r="M3035" s="78">
        <v>234</v>
      </c>
      <c r="N3035" s="78" t="s">
        <v>3158</v>
      </c>
      <c r="O3035" s="78" t="s">
        <v>2216</v>
      </c>
      <c r="P3035" s="82">
        <v>1</v>
      </c>
      <c r="Q3035" s="78" t="s">
        <v>3008</v>
      </c>
      <c r="R3035" s="82">
        <v>1</v>
      </c>
      <c r="S3035" s="82">
        <v>0</v>
      </c>
      <c r="T3035" s="82">
        <v>0</v>
      </c>
      <c r="U3035" s="82">
        <v>0</v>
      </c>
      <c r="V3035" s="82">
        <v>0</v>
      </c>
      <c r="W3035" s="82">
        <v>0</v>
      </c>
      <c r="X3035" s="82">
        <v>0</v>
      </c>
      <c r="Y3035" s="82">
        <v>0</v>
      </c>
      <c r="Z3035" s="82">
        <v>0</v>
      </c>
      <c r="AA3035" s="82">
        <v>0</v>
      </c>
      <c r="AB3035" s="82">
        <v>0</v>
      </c>
      <c r="AC3035" s="82">
        <v>0</v>
      </c>
      <c r="AD3035" s="85" t="str">
        <f>IF(A3035&lt;&gt;"",IF(D3035="DIRECCIÓN_DE_TRANSFERENCIAS","280 0031",VLOOKUP(C3035,NIVELES!$A$14:$B$105,2,0)),"")</f>
        <v>280 6110</v>
      </c>
      <c r="AE3035" s="86" t="s">
        <v>322</v>
      </c>
      <c r="AF3035" s="86" t="s">
        <v>543</v>
      </c>
      <c r="AG3035" s="79" t="str">
        <f>+IF(AF3035&lt;&gt;"",VLOOKUP(AF3035,NIVELES!$A$666:$B$673,2,0),"")</f>
        <v>DESARROLLO_INFANTIL</v>
      </c>
      <c r="AH3035" s="78" t="s">
        <v>322</v>
      </c>
      <c r="AI3035" s="79" t="str">
        <f>IF(AH3035&lt;&gt;"",VLOOKUP(CONCATENATE(AG3035,AH3035),NIVELES!$B$676:$C$745,2,0),"")</f>
        <v>Centros Infantiles Del Buen Vivir Atencion Directa -Funcionamiento Operación Y Atencion De Unidades</v>
      </c>
      <c r="AJ3035" s="78" t="s">
        <v>517</v>
      </c>
      <c r="AK3035" s="79" t="str">
        <f>+IF(AJ3035&lt;&gt;"",VLOOKUP(AJ3035,NIVELES!$A$816:$B$892,2,0),"")</f>
        <v>NO APLICA</v>
      </c>
      <c r="AL3035" s="78" t="s">
        <v>554</v>
      </c>
      <c r="AM3035" s="78">
        <v>530209</v>
      </c>
      <c r="AN3035" s="79" t="str">
        <f>IF(AM3035&lt;&gt;"",+VLOOKUP(AM3035,NIVELES!$A$1652:$B$2466,2,0),"")</f>
        <v>Servicios de Aseo; Lavado de Vestimenta de Trabajo; Fumigación, Desinfección y Limpieza de Instalaciones</v>
      </c>
      <c r="AO3035" s="87">
        <v>0</v>
      </c>
      <c r="AP3035" s="88"/>
      <c r="AQ3035" s="88"/>
      <c r="AR3035" s="88">
        <v>0</v>
      </c>
      <c r="AS3035" s="88">
        <v>0</v>
      </c>
      <c r="AT3035" s="88">
        <v>0</v>
      </c>
      <c r="AU3035" s="88">
        <v>0</v>
      </c>
      <c r="AV3035" s="88">
        <v>0</v>
      </c>
      <c r="AW3035" s="88">
        <v>0</v>
      </c>
      <c r="AX3035" s="88">
        <v>0</v>
      </c>
      <c r="AY3035" s="88">
        <v>0</v>
      </c>
      <c r="AZ3035" s="88">
        <v>0</v>
      </c>
      <c r="BA3035" s="88">
        <v>0</v>
      </c>
      <c r="BB3035" s="89">
        <f t="shared" si="187"/>
        <v>0</v>
      </c>
      <c r="BC3035" s="90" t="str">
        <f t="shared" si="186"/>
        <v>OK</v>
      </c>
      <c r="BD3035" s="91" t="str">
        <f t="shared" si="188"/>
        <v xml:space="preserve">                  </v>
      </c>
      <c r="BE3035" s="92">
        <f t="shared" si="189"/>
        <v>1</v>
      </c>
    </row>
    <row r="3036" spans="1:57" s="74" customFormat="1" ht="50.1" customHeight="1" x14ac:dyDescent="0.2">
      <c r="A3036" s="78" t="s">
        <v>55</v>
      </c>
      <c r="B3036" s="78" t="s">
        <v>63</v>
      </c>
      <c r="C3036" s="78" t="s">
        <v>1037</v>
      </c>
      <c r="D3036" s="78" t="s">
        <v>605</v>
      </c>
      <c r="E3036" s="79" t="str">
        <f>+IF(C3036&lt;&gt;"",VLOOKUP(MID(C3036,18,5),NIVELES!$A$133:$B$213,2,0),"")</f>
        <v>AZUAY</v>
      </c>
      <c r="F3036" s="80" t="s">
        <v>83</v>
      </c>
      <c r="G3036" s="81" t="str">
        <f>+IF(F3036&lt;&gt;"",VLOOKUP(F3036,NIVELES!$A$246:$C$464,3,0),"")</f>
        <v xml:space="preserve"> </v>
      </c>
      <c r="H3036" s="82" t="s">
        <v>1024</v>
      </c>
      <c r="I3036" s="78" t="s">
        <v>2201</v>
      </c>
      <c r="J3036" s="78" t="s">
        <v>2184</v>
      </c>
      <c r="K3036" s="78" t="s">
        <v>2185</v>
      </c>
      <c r="L3036" s="78" t="s">
        <v>3157</v>
      </c>
      <c r="M3036" s="78">
        <v>234</v>
      </c>
      <c r="N3036" s="78" t="s">
        <v>3158</v>
      </c>
      <c r="O3036" s="78" t="s">
        <v>2212</v>
      </c>
      <c r="P3036" s="82">
        <v>1</v>
      </c>
      <c r="Q3036" s="78" t="s">
        <v>3009</v>
      </c>
      <c r="R3036" s="82">
        <v>1</v>
      </c>
      <c r="S3036" s="82">
        <v>0</v>
      </c>
      <c r="T3036" s="82">
        <v>0</v>
      </c>
      <c r="U3036" s="82">
        <v>0</v>
      </c>
      <c r="V3036" s="82">
        <v>0</v>
      </c>
      <c r="W3036" s="82">
        <v>0</v>
      </c>
      <c r="X3036" s="82">
        <v>0</v>
      </c>
      <c r="Y3036" s="82">
        <v>0</v>
      </c>
      <c r="Z3036" s="82">
        <v>0</v>
      </c>
      <c r="AA3036" s="82">
        <v>0</v>
      </c>
      <c r="AB3036" s="82">
        <v>0</v>
      </c>
      <c r="AC3036" s="82">
        <v>0</v>
      </c>
      <c r="AD3036" s="85" t="str">
        <f>IF(A3036&lt;&gt;"",IF(D3036="DIRECCIÓN_DE_TRANSFERENCIAS","280 0031",VLOOKUP(C3036,NIVELES!$A$14:$B$105,2,0)),"")</f>
        <v>280 6110</v>
      </c>
      <c r="AE3036" s="86" t="s">
        <v>322</v>
      </c>
      <c r="AF3036" s="86" t="s">
        <v>543</v>
      </c>
      <c r="AG3036" s="79" t="str">
        <f>+IF(AF3036&lt;&gt;"",VLOOKUP(AF3036,NIVELES!$A$666:$B$673,2,0),"")</f>
        <v>DESARROLLO_INFANTIL</v>
      </c>
      <c r="AH3036" s="78" t="s">
        <v>322</v>
      </c>
      <c r="AI3036" s="79" t="str">
        <f>IF(AH3036&lt;&gt;"",VLOOKUP(CONCATENATE(AG3036,AH3036),NIVELES!$B$676:$C$745,2,0),"")</f>
        <v>Centros Infantiles Del Buen Vivir Atencion Directa -Funcionamiento Operación Y Atencion De Unidades</v>
      </c>
      <c r="AJ3036" s="78" t="s">
        <v>517</v>
      </c>
      <c r="AK3036" s="79" t="str">
        <f>+IF(AJ3036&lt;&gt;"",VLOOKUP(AJ3036,NIVELES!$A$816:$B$892,2,0),"")</f>
        <v>NO APLICA</v>
      </c>
      <c r="AL3036" s="78" t="s">
        <v>554</v>
      </c>
      <c r="AM3036" s="78">
        <v>530235</v>
      </c>
      <c r="AN3036" s="79" t="str">
        <f>IF(AM3036&lt;&gt;"",+VLOOKUP(AM3036,NIVELES!$A$1652:$B$2466,2,0),"")</f>
        <v>Servicio de Alimentación</v>
      </c>
      <c r="AO3036" s="87">
        <v>156561.35</v>
      </c>
      <c r="AP3036" s="88"/>
      <c r="AQ3036" s="88">
        <v>11390.63</v>
      </c>
      <c r="AR3036" s="88">
        <v>12493.26</v>
      </c>
      <c r="AS3036" s="88">
        <v>13808.34</v>
      </c>
      <c r="AT3036" s="88">
        <v>13808.34</v>
      </c>
      <c r="AU3036" s="88">
        <v>13150.800000000001</v>
      </c>
      <c r="AV3036" s="88">
        <v>15123.419999999998</v>
      </c>
      <c r="AW3036" s="88">
        <v>6575.4000000000005</v>
      </c>
      <c r="AX3036" s="88">
        <v>13808.34</v>
      </c>
      <c r="AY3036" s="88">
        <v>14465.88</v>
      </c>
      <c r="AZ3036" s="88">
        <v>12493.26</v>
      </c>
      <c r="BA3036" s="88">
        <v>29443.680000000022</v>
      </c>
      <c r="BB3036" s="89">
        <f t="shared" si="187"/>
        <v>156561.35</v>
      </c>
      <c r="BC3036" s="90" t="str">
        <f t="shared" si="186"/>
        <v>OK</v>
      </c>
      <c r="BD3036" s="91" t="str">
        <f t="shared" si="188"/>
        <v xml:space="preserve">                  </v>
      </c>
      <c r="BE3036" s="92">
        <f t="shared" si="189"/>
        <v>1</v>
      </c>
    </row>
    <row r="3037" spans="1:57" s="74" customFormat="1" ht="50.1" customHeight="1" x14ac:dyDescent="0.2">
      <c r="A3037" s="78" t="s">
        <v>55</v>
      </c>
      <c r="B3037" s="78" t="s">
        <v>63</v>
      </c>
      <c r="C3037" s="78" t="s">
        <v>1037</v>
      </c>
      <c r="D3037" s="78" t="s">
        <v>605</v>
      </c>
      <c r="E3037" s="79" t="str">
        <f>+IF(C3037&lt;&gt;"",VLOOKUP(MID(C3037,18,5),NIVELES!$A$133:$B$213,2,0),"")</f>
        <v>AZUAY</v>
      </c>
      <c r="F3037" s="80" t="s">
        <v>83</v>
      </c>
      <c r="G3037" s="81" t="str">
        <f>+IF(F3037&lt;&gt;"",VLOOKUP(F3037,NIVELES!$A$246:$C$464,3,0),"")</f>
        <v xml:space="preserve"> </v>
      </c>
      <c r="H3037" s="82" t="s">
        <v>1024</v>
      </c>
      <c r="I3037" s="78" t="s">
        <v>2201</v>
      </c>
      <c r="J3037" s="78" t="s">
        <v>2184</v>
      </c>
      <c r="K3037" s="78" t="s">
        <v>2185</v>
      </c>
      <c r="L3037" s="78" t="s">
        <v>3157</v>
      </c>
      <c r="M3037" s="78">
        <v>234</v>
      </c>
      <c r="N3037" s="78" t="s">
        <v>3158</v>
      </c>
      <c r="O3037" s="78" t="s">
        <v>2266</v>
      </c>
      <c r="P3037" s="82">
        <v>0</v>
      </c>
      <c r="Q3037" s="78" t="s">
        <v>3161</v>
      </c>
      <c r="R3037" s="82">
        <v>0</v>
      </c>
      <c r="S3037" s="82">
        <v>0</v>
      </c>
      <c r="T3037" s="82">
        <v>0</v>
      </c>
      <c r="U3037" s="82">
        <v>0</v>
      </c>
      <c r="V3037" s="82">
        <v>0</v>
      </c>
      <c r="W3037" s="82">
        <v>0</v>
      </c>
      <c r="X3037" s="82">
        <v>0</v>
      </c>
      <c r="Y3037" s="82">
        <v>0</v>
      </c>
      <c r="Z3037" s="82">
        <v>0</v>
      </c>
      <c r="AA3037" s="82">
        <v>0</v>
      </c>
      <c r="AB3037" s="82">
        <v>0</v>
      </c>
      <c r="AC3037" s="82">
        <v>0</v>
      </c>
      <c r="AD3037" s="85" t="str">
        <f>IF(A3037&lt;&gt;"",IF(D3037="DIRECCIÓN_DE_TRANSFERENCIAS","280 0031",VLOOKUP(C3037,NIVELES!$A$14:$B$105,2,0)),"")</f>
        <v>280 6110</v>
      </c>
      <c r="AE3037" s="86" t="s">
        <v>322</v>
      </c>
      <c r="AF3037" s="86" t="s">
        <v>543</v>
      </c>
      <c r="AG3037" s="79" t="str">
        <f>+IF(AF3037&lt;&gt;"",VLOOKUP(AF3037,NIVELES!$A$666:$B$673,2,0),"")</f>
        <v>DESARROLLO_INFANTIL</v>
      </c>
      <c r="AH3037" s="78" t="s">
        <v>322</v>
      </c>
      <c r="AI3037" s="79" t="str">
        <f>IF(AH3037&lt;&gt;"",VLOOKUP(CONCATENATE(AG3037,AH3037),NIVELES!$B$676:$C$745,2,0),"")</f>
        <v>Centros Infantiles Del Buen Vivir Atencion Directa -Funcionamiento Operación Y Atencion De Unidades</v>
      </c>
      <c r="AJ3037" s="78" t="s">
        <v>517</v>
      </c>
      <c r="AK3037" s="79" t="str">
        <f>+IF(AJ3037&lt;&gt;"",VLOOKUP(AJ3037,NIVELES!$A$816:$B$892,2,0),"")</f>
        <v>NO APLICA</v>
      </c>
      <c r="AL3037" s="78" t="s">
        <v>554</v>
      </c>
      <c r="AM3037" s="78">
        <v>530420</v>
      </c>
      <c r="AN3037" s="79" t="str">
        <f>IF(AM3037&lt;&gt;"",+VLOOKUP(AM3037,NIVELES!$A$1652:$B$2466,2,0),"")</f>
        <v>Instalación, Mantenimiento y Reparación de Edificios, Locales y Residencias de propiedad de las Entidades
Públicas</v>
      </c>
      <c r="AO3037" s="87">
        <v>0</v>
      </c>
      <c r="AP3037" s="88"/>
      <c r="AQ3037" s="88"/>
      <c r="AR3037" s="88">
        <v>0</v>
      </c>
      <c r="AS3037" s="88">
        <v>0</v>
      </c>
      <c r="AT3037" s="88">
        <v>0</v>
      </c>
      <c r="AU3037" s="88">
        <v>0</v>
      </c>
      <c r="AV3037" s="88">
        <v>0</v>
      </c>
      <c r="AW3037" s="88">
        <v>0</v>
      </c>
      <c r="AX3037" s="88">
        <v>0</v>
      </c>
      <c r="AY3037" s="88">
        <v>0</v>
      </c>
      <c r="AZ3037" s="88">
        <v>0</v>
      </c>
      <c r="BA3037" s="88">
        <v>0</v>
      </c>
      <c r="BB3037" s="89">
        <f t="shared" si="187"/>
        <v>0</v>
      </c>
      <c r="BC3037" s="90" t="str">
        <f t="shared" si="186"/>
        <v>OK</v>
      </c>
      <c r="BD3037" s="91" t="str">
        <f t="shared" si="188"/>
        <v xml:space="preserve">                  </v>
      </c>
      <c r="BE3037" s="92">
        <f t="shared" si="189"/>
        <v>0</v>
      </c>
    </row>
    <row r="3038" spans="1:57" s="74" customFormat="1" ht="50.1" customHeight="1" x14ac:dyDescent="0.2">
      <c r="A3038" s="78" t="s">
        <v>55</v>
      </c>
      <c r="B3038" s="78" t="s">
        <v>63</v>
      </c>
      <c r="C3038" s="78" t="s">
        <v>1037</v>
      </c>
      <c r="D3038" s="78" t="s">
        <v>605</v>
      </c>
      <c r="E3038" s="79" t="str">
        <f>+IF(C3038&lt;&gt;"",VLOOKUP(MID(C3038,18,5),NIVELES!$A$133:$B$213,2,0),"")</f>
        <v>AZUAY</v>
      </c>
      <c r="F3038" s="80" t="s">
        <v>83</v>
      </c>
      <c r="G3038" s="81" t="str">
        <f>+IF(F3038&lt;&gt;"",VLOOKUP(F3038,NIVELES!$A$246:$C$464,3,0),"")</f>
        <v xml:space="preserve"> </v>
      </c>
      <c r="H3038" s="82" t="s">
        <v>1024</v>
      </c>
      <c r="I3038" s="78" t="s">
        <v>2201</v>
      </c>
      <c r="J3038" s="78" t="s">
        <v>2184</v>
      </c>
      <c r="K3038" s="78" t="s">
        <v>2185</v>
      </c>
      <c r="L3038" s="78" t="s">
        <v>3157</v>
      </c>
      <c r="M3038" s="78">
        <v>234</v>
      </c>
      <c r="N3038" s="78" t="s">
        <v>3158</v>
      </c>
      <c r="O3038" s="78" t="s">
        <v>2577</v>
      </c>
      <c r="P3038" s="82">
        <v>0</v>
      </c>
      <c r="Q3038" s="78" t="s">
        <v>2584</v>
      </c>
      <c r="R3038" s="82">
        <v>0</v>
      </c>
      <c r="S3038" s="82">
        <v>0</v>
      </c>
      <c r="T3038" s="82">
        <v>0</v>
      </c>
      <c r="U3038" s="82">
        <v>0</v>
      </c>
      <c r="V3038" s="82">
        <v>0</v>
      </c>
      <c r="W3038" s="82">
        <v>0</v>
      </c>
      <c r="X3038" s="82">
        <v>0</v>
      </c>
      <c r="Y3038" s="82">
        <v>0</v>
      </c>
      <c r="Z3038" s="82">
        <v>0</v>
      </c>
      <c r="AA3038" s="82">
        <v>0</v>
      </c>
      <c r="AB3038" s="82">
        <v>0</v>
      </c>
      <c r="AC3038" s="82">
        <v>0</v>
      </c>
      <c r="AD3038" s="85" t="str">
        <f>IF(A3038&lt;&gt;"",IF(D3038="DIRECCIÓN_DE_TRANSFERENCIAS","280 0031",VLOOKUP(C3038,NIVELES!$A$14:$B$105,2,0)),"")</f>
        <v>280 6110</v>
      </c>
      <c r="AE3038" s="86" t="s">
        <v>322</v>
      </c>
      <c r="AF3038" s="86" t="s">
        <v>543</v>
      </c>
      <c r="AG3038" s="79" t="str">
        <f>+IF(AF3038&lt;&gt;"",VLOOKUP(AF3038,NIVELES!$A$666:$B$673,2,0),"")</f>
        <v>DESARROLLO_INFANTIL</v>
      </c>
      <c r="AH3038" s="78" t="s">
        <v>322</v>
      </c>
      <c r="AI3038" s="79" t="str">
        <f>IF(AH3038&lt;&gt;"",VLOOKUP(CONCATENATE(AG3038,AH3038),NIVELES!$B$676:$C$745,2,0),"")</f>
        <v>Centros Infantiles Del Buen Vivir Atencion Directa -Funcionamiento Operación Y Atencion De Unidades</v>
      </c>
      <c r="AJ3038" s="78" t="s">
        <v>517</v>
      </c>
      <c r="AK3038" s="79" t="str">
        <f>+IF(AJ3038&lt;&gt;"",VLOOKUP(AJ3038,NIVELES!$A$816:$B$892,2,0),"")</f>
        <v>NO APLICA</v>
      </c>
      <c r="AL3038" s="78" t="s">
        <v>554</v>
      </c>
      <c r="AM3038" s="78">
        <v>530802</v>
      </c>
      <c r="AN3038" s="79" t="str">
        <f>IF(AM3038&lt;&gt;"",+VLOOKUP(AM3038,NIVELES!$A$1652:$B$2466,2,0),"")</f>
        <v>Vestuario, Lencería, Prendas de Protección; y, Accesorios para Uniformes Militares y Policiales; y, Carpas</v>
      </c>
      <c r="AO3038" s="87">
        <v>0</v>
      </c>
      <c r="AP3038" s="88"/>
      <c r="AQ3038" s="88"/>
      <c r="AR3038" s="88">
        <v>0</v>
      </c>
      <c r="AS3038" s="88">
        <v>0</v>
      </c>
      <c r="AT3038" s="88">
        <v>0</v>
      </c>
      <c r="AU3038" s="88">
        <v>0</v>
      </c>
      <c r="AV3038" s="88">
        <v>0</v>
      </c>
      <c r="AW3038" s="88">
        <v>0</v>
      </c>
      <c r="AX3038" s="88">
        <v>0</v>
      </c>
      <c r="AY3038" s="88">
        <v>0</v>
      </c>
      <c r="AZ3038" s="88">
        <v>0</v>
      </c>
      <c r="BA3038" s="88">
        <v>0</v>
      </c>
      <c r="BB3038" s="89">
        <f t="shared" si="187"/>
        <v>0</v>
      </c>
      <c r="BC3038" s="90" t="str">
        <f t="shared" si="186"/>
        <v>OK</v>
      </c>
      <c r="BD3038" s="91" t="str">
        <f t="shared" si="188"/>
        <v xml:space="preserve">                  </v>
      </c>
      <c r="BE3038" s="92">
        <f t="shared" si="189"/>
        <v>0</v>
      </c>
    </row>
    <row r="3039" spans="1:57" s="74" customFormat="1" ht="50.1" customHeight="1" x14ac:dyDescent="0.2">
      <c r="A3039" s="78" t="s">
        <v>55</v>
      </c>
      <c r="B3039" s="78" t="s">
        <v>63</v>
      </c>
      <c r="C3039" s="78" t="s">
        <v>1037</v>
      </c>
      <c r="D3039" s="78" t="s">
        <v>605</v>
      </c>
      <c r="E3039" s="79" t="str">
        <f>+IF(C3039&lt;&gt;"",VLOOKUP(MID(C3039,18,5),NIVELES!$A$133:$B$213,2,0),"")</f>
        <v>AZUAY</v>
      </c>
      <c r="F3039" s="80" t="s">
        <v>83</v>
      </c>
      <c r="G3039" s="81" t="str">
        <f>+IF(F3039&lt;&gt;"",VLOOKUP(F3039,NIVELES!$A$246:$C$464,3,0),"")</f>
        <v xml:space="preserve"> </v>
      </c>
      <c r="H3039" s="82" t="s">
        <v>1024</v>
      </c>
      <c r="I3039" s="78" t="s">
        <v>2201</v>
      </c>
      <c r="J3039" s="78" t="s">
        <v>2184</v>
      </c>
      <c r="K3039" s="78" t="s">
        <v>2185</v>
      </c>
      <c r="L3039" s="78" t="s">
        <v>3157</v>
      </c>
      <c r="M3039" s="78">
        <v>234</v>
      </c>
      <c r="N3039" s="78" t="s">
        <v>3158</v>
      </c>
      <c r="O3039" s="78" t="s">
        <v>2210</v>
      </c>
      <c r="P3039" s="82">
        <v>0</v>
      </c>
      <c r="Q3039" s="78" t="s">
        <v>2999</v>
      </c>
      <c r="R3039" s="82">
        <v>0</v>
      </c>
      <c r="S3039" s="82">
        <v>0</v>
      </c>
      <c r="T3039" s="82">
        <v>0</v>
      </c>
      <c r="U3039" s="82">
        <v>0</v>
      </c>
      <c r="V3039" s="82">
        <v>0</v>
      </c>
      <c r="W3039" s="82">
        <v>0</v>
      </c>
      <c r="X3039" s="82">
        <v>0</v>
      </c>
      <c r="Y3039" s="82">
        <v>0</v>
      </c>
      <c r="Z3039" s="82">
        <v>0</v>
      </c>
      <c r="AA3039" s="82">
        <v>0</v>
      </c>
      <c r="AB3039" s="82">
        <v>0</v>
      </c>
      <c r="AC3039" s="82">
        <v>0</v>
      </c>
      <c r="AD3039" s="85" t="str">
        <f>IF(A3039&lt;&gt;"",IF(D3039="DIRECCIÓN_DE_TRANSFERENCIAS","280 0031",VLOOKUP(C3039,NIVELES!$A$14:$B$105,2,0)),"")</f>
        <v>280 6110</v>
      </c>
      <c r="AE3039" s="86" t="s">
        <v>322</v>
      </c>
      <c r="AF3039" s="86" t="s">
        <v>543</v>
      </c>
      <c r="AG3039" s="79" t="str">
        <f>+IF(AF3039&lt;&gt;"",VLOOKUP(AF3039,NIVELES!$A$666:$B$673,2,0),"")</f>
        <v>DESARROLLO_INFANTIL</v>
      </c>
      <c r="AH3039" s="78" t="s">
        <v>322</v>
      </c>
      <c r="AI3039" s="79" t="str">
        <f>IF(AH3039&lt;&gt;"",VLOOKUP(CONCATENATE(AG3039,AH3039),NIVELES!$B$676:$C$745,2,0),"")</f>
        <v>Centros Infantiles Del Buen Vivir Atencion Directa -Funcionamiento Operación Y Atencion De Unidades</v>
      </c>
      <c r="AJ3039" s="78" t="s">
        <v>517</v>
      </c>
      <c r="AK3039" s="79" t="str">
        <f>+IF(AJ3039&lt;&gt;"",VLOOKUP(AJ3039,NIVELES!$A$816:$B$892,2,0),"")</f>
        <v>NO APLICA</v>
      </c>
      <c r="AL3039" s="78" t="s">
        <v>554</v>
      </c>
      <c r="AM3039" s="78">
        <v>530804</v>
      </c>
      <c r="AN3039" s="79" t="str">
        <f>IF(AM3039&lt;&gt;"",+VLOOKUP(AM3039,NIVELES!$A$1652:$B$2466,2,0),"")</f>
        <v>Materiales de Oficina</v>
      </c>
      <c r="AO3039" s="87">
        <v>0</v>
      </c>
      <c r="AP3039" s="88"/>
      <c r="AQ3039" s="88"/>
      <c r="AR3039" s="88">
        <v>0</v>
      </c>
      <c r="AS3039" s="88">
        <v>0</v>
      </c>
      <c r="AT3039" s="88">
        <v>0</v>
      </c>
      <c r="AU3039" s="88">
        <v>0</v>
      </c>
      <c r="AV3039" s="88">
        <v>0</v>
      </c>
      <c r="AW3039" s="88">
        <v>0</v>
      </c>
      <c r="AX3039" s="88">
        <v>0</v>
      </c>
      <c r="AY3039" s="88">
        <v>0</v>
      </c>
      <c r="AZ3039" s="88">
        <v>0</v>
      </c>
      <c r="BA3039" s="88">
        <v>0</v>
      </c>
      <c r="BB3039" s="89">
        <f t="shared" si="187"/>
        <v>0</v>
      </c>
      <c r="BC3039" s="90" t="str">
        <f t="shared" si="186"/>
        <v>OK</v>
      </c>
      <c r="BD3039" s="91" t="str">
        <f t="shared" si="188"/>
        <v xml:space="preserve">                  </v>
      </c>
      <c r="BE3039" s="92">
        <f t="shared" si="189"/>
        <v>0</v>
      </c>
    </row>
    <row r="3040" spans="1:57" s="74" customFormat="1" ht="50.1" customHeight="1" x14ac:dyDescent="0.2">
      <c r="A3040" s="78" t="s">
        <v>55</v>
      </c>
      <c r="B3040" s="78" t="s">
        <v>63</v>
      </c>
      <c r="C3040" s="78" t="s">
        <v>1037</v>
      </c>
      <c r="D3040" s="78" t="s">
        <v>605</v>
      </c>
      <c r="E3040" s="79" t="str">
        <f>+IF(C3040&lt;&gt;"",VLOOKUP(MID(C3040,18,5),NIVELES!$A$133:$B$213,2,0),"")</f>
        <v>AZUAY</v>
      </c>
      <c r="F3040" s="80" t="s">
        <v>83</v>
      </c>
      <c r="G3040" s="81" t="str">
        <f>+IF(F3040&lt;&gt;"",VLOOKUP(F3040,NIVELES!$A$246:$C$464,3,0),"")</f>
        <v xml:space="preserve"> </v>
      </c>
      <c r="H3040" s="82" t="s">
        <v>1024</v>
      </c>
      <c r="I3040" s="78" t="s">
        <v>2201</v>
      </c>
      <c r="J3040" s="78" t="s">
        <v>2184</v>
      </c>
      <c r="K3040" s="78" t="s">
        <v>2185</v>
      </c>
      <c r="L3040" s="78" t="s">
        <v>3157</v>
      </c>
      <c r="M3040" s="78">
        <v>234</v>
      </c>
      <c r="N3040" s="78" t="s">
        <v>3158</v>
      </c>
      <c r="O3040" s="78" t="s">
        <v>2208</v>
      </c>
      <c r="P3040" s="82">
        <v>1</v>
      </c>
      <c r="Q3040" s="78" t="s">
        <v>3010</v>
      </c>
      <c r="R3040" s="82">
        <v>0</v>
      </c>
      <c r="S3040" s="82">
        <v>0</v>
      </c>
      <c r="T3040" s="82">
        <v>0</v>
      </c>
      <c r="U3040" s="82">
        <v>1</v>
      </c>
      <c r="V3040" s="82">
        <v>0</v>
      </c>
      <c r="W3040" s="82">
        <v>0</v>
      </c>
      <c r="X3040" s="82">
        <v>0</v>
      </c>
      <c r="Y3040" s="82">
        <v>0</v>
      </c>
      <c r="Z3040" s="82">
        <v>0</v>
      </c>
      <c r="AA3040" s="82">
        <v>0</v>
      </c>
      <c r="AB3040" s="82">
        <v>0</v>
      </c>
      <c r="AC3040" s="82">
        <v>0</v>
      </c>
      <c r="AD3040" s="85" t="str">
        <f>IF(A3040&lt;&gt;"",IF(D3040="DIRECCIÓN_DE_TRANSFERENCIAS","280 0031",VLOOKUP(C3040,NIVELES!$A$14:$B$105,2,0)),"")</f>
        <v>280 6110</v>
      </c>
      <c r="AE3040" s="86" t="s">
        <v>322</v>
      </c>
      <c r="AF3040" s="86" t="s">
        <v>543</v>
      </c>
      <c r="AG3040" s="79" t="str">
        <f>+IF(AF3040&lt;&gt;"",VLOOKUP(AF3040,NIVELES!$A$666:$B$673,2,0),"")</f>
        <v>DESARROLLO_INFANTIL</v>
      </c>
      <c r="AH3040" s="78" t="s">
        <v>322</v>
      </c>
      <c r="AI3040" s="79" t="str">
        <f>IF(AH3040&lt;&gt;"",VLOOKUP(CONCATENATE(AG3040,AH3040),NIVELES!$B$676:$C$745,2,0),"")</f>
        <v>Centros Infantiles Del Buen Vivir Atencion Directa -Funcionamiento Operación Y Atencion De Unidades</v>
      </c>
      <c r="AJ3040" s="78" t="s">
        <v>517</v>
      </c>
      <c r="AK3040" s="79" t="str">
        <f>+IF(AJ3040&lt;&gt;"",VLOOKUP(AJ3040,NIVELES!$A$816:$B$892,2,0),"")</f>
        <v>NO APLICA</v>
      </c>
      <c r="AL3040" s="78" t="s">
        <v>554</v>
      </c>
      <c r="AM3040" s="78">
        <v>530805</v>
      </c>
      <c r="AN3040" s="79" t="str">
        <f>IF(AM3040&lt;&gt;"",+VLOOKUP(AM3040,NIVELES!$A$1652:$B$2466,2,0),"")</f>
        <v>Materiales de Aseo</v>
      </c>
      <c r="AO3040" s="87">
        <v>1080.79</v>
      </c>
      <c r="AP3040" s="88"/>
      <c r="AQ3040" s="88"/>
      <c r="AR3040" s="88">
        <v>0</v>
      </c>
      <c r="AS3040" s="88">
        <v>1080.79</v>
      </c>
      <c r="AT3040" s="88">
        <v>0</v>
      </c>
      <c r="AU3040" s="88">
        <v>0</v>
      </c>
      <c r="AV3040" s="88">
        <v>0</v>
      </c>
      <c r="AW3040" s="88">
        <v>0</v>
      </c>
      <c r="AX3040" s="88">
        <v>0</v>
      </c>
      <c r="AY3040" s="88">
        <v>0</v>
      </c>
      <c r="AZ3040" s="88">
        <v>0</v>
      </c>
      <c r="BA3040" s="88">
        <v>0</v>
      </c>
      <c r="BB3040" s="89">
        <f t="shared" si="187"/>
        <v>1080.79</v>
      </c>
      <c r="BC3040" s="90" t="str">
        <f t="shared" si="186"/>
        <v>OK</v>
      </c>
      <c r="BD3040" s="91" t="str">
        <f t="shared" si="188"/>
        <v xml:space="preserve">                  </v>
      </c>
      <c r="BE3040" s="92">
        <f t="shared" si="189"/>
        <v>1</v>
      </c>
    </row>
    <row r="3041" spans="1:57" s="74" customFormat="1" ht="50.1" customHeight="1" x14ac:dyDescent="0.2">
      <c r="A3041" s="78" t="s">
        <v>55</v>
      </c>
      <c r="B3041" s="78" t="s">
        <v>63</v>
      </c>
      <c r="C3041" s="78" t="s">
        <v>1037</v>
      </c>
      <c r="D3041" s="78" t="s">
        <v>605</v>
      </c>
      <c r="E3041" s="79" t="str">
        <f>+IF(C3041&lt;&gt;"",VLOOKUP(MID(C3041,18,5),NIVELES!$A$133:$B$213,2,0),"")</f>
        <v>AZUAY</v>
      </c>
      <c r="F3041" s="80" t="s">
        <v>83</v>
      </c>
      <c r="G3041" s="81" t="str">
        <f>+IF(F3041&lt;&gt;"",VLOOKUP(F3041,NIVELES!$A$246:$C$464,3,0),"")</f>
        <v xml:space="preserve"> </v>
      </c>
      <c r="H3041" s="82" t="s">
        <v>1024</v>
      </c>
      <c r="I3041" s="78" t="s">
        <v>2201</v>
      </c>
      <c r="J3041" s="78" t="s">
        <v>2184</v>
      </c>
      <c r="K3041" s="78" t="s">
        <v>2185</v>
      </c>
      <c r="L3041" s="78" t="s">
        <v>3157</v>
      </c>
      <c r="M3041" s="78">
        <v>234</v>
      </c>
      <c r="N3041" s="78" t="s">
        <v>3158</v>
      </c>
      <c r="O3041" s="78" t="s">
        <v>2580</v>
      </c>
      <c r="P3041" s="82">
        <v>1</v>
      </c>
      <c r="Q3041" s="78" t="s">
        <v>2585</v>
      </c>
      <c r="R3041" s="82">
        <v>0</v>
      </c>
      <c r="S3041" s="82">
        <v>0</v>
      </c>
      <c r="T3041" s="82">
        <v>0</v>
      </c>
      <c r="U3041" s="82">
        <v>1</v>
      </c>
      <c r="V3041" s="82">
        <v>0</v>
      </c>
      <c r="W3041" s="82">
        <v>0</v>
      </c>
      <c r="X3041" s="82">
        <v>0</v>
      </c>
      <c r="Y3041" s="82">
        <v>0</v>
      </c>
      <c r="Z3041" s="82">
        <v>0</v>
      </c>
      <c r="AA3041" s="82">
        <v>0</v>
      </c>
      <c r="AB3041" s="82">
        <v>0</v>
      </c>
      <c r="AC3041" s="82">
        <v>0</v>
      </c>
      <c r="AD3041" s="85" t="str">
        <f>IF(A3041&lt;&gt;"",IF(D3041="DIRECCIÓN_DE_TRANSFERENCIAS","280 0031",VLOOKUP(C3041,NIVELES!$A$14:$B$105,2,0)),"")</f>
        <v>280 6110</v>
      </c>
      <c r="AE3041" s="86" t="s">
        <v>322</v>
      </c>
      <c r="AF3041" s="86" t="s">
        <v>543</v>
      </c>
      <c r="AG3041" s="79" t="str">
        <f>+IF(AF3041&lt;&gt;"",VLOOKUP(AF3041,NIVELES!$A$666:$B$673,2,0),"")</f>
        <v>DESARROLLO_INFANTIL</v>
      </c>
      <c r="AH3041" s="78" t="s">
        <v>322</v>
      </c>
      <c r="AI3041" s="79" t="str">
        <f>IF(AH3041&lt;&gt;"",VLOOKUP(CONCATENATE(AG3041,AH3041),NIVELES!$B$676:$C$745,2,0),"")</f>
        <v>Centros Infantiles Del Buen Vivir Atencion Directa -Funcionamiento Operación Y Atencion De Unidades</v>
      </c>
      <c r="AJ3041" s="78" t="s">
        <v>517</v>
      </c>
      <c r="AK3041" s="79" t="str">
        <f>+IF(AJ3041&lt;&gt;"",VLOOKUP(AJ3041,NIVELES!$A$816:$B$892,2,0),"")</f>
        <v>NO APLICA</v>
      </c>
      <c r="AL3041" s="78" t="s">
        <v>554</v>
      </c>
      <c r="AM3041" s="78">
        <v>530812</v>
      </c>
      <c r="AN3041" s="79" t="str">
        <f>IF(AM3041&lt;&gt;"",+VLOOKUP(AM3041,NIVELES!$A$1652:$B$2466,2,0),"")</f>
        <v>Materiales Didácticos</v>
      </c>
      <c r="AO3041" s="87">
        <v>3405.91</v>
      </c>
      <c r="AP3041" s="88"/>
      <c r="AQ3041" s="88"/>
      <c r="AR3041" s="88">
        <v>0</v>
      </c>
      <c r="AS3041" s="88">
        <v>3405.91</v>
      </c>
      <c r="AT3041" s="88">
        <v>0</v>
      </c>
      <c r="AU3041" s="88">
        <v>0</v>
      </c>
      <c r="AV3041" s="88">
        <v>0</v>
      </c>
      <c r="AW3041" s="88">
        <v>0</v>
      </c>
      <c r="AX3041" s="88">
        <v>0</v>
      </c>
      <c r="AY3041" s="88">
        <v>0</v>
      </c>
      <c r="AZ3041" s="88">
        <v>0</v>
      </c>
      <c r="BA3041" s="88">
        <v>0</v>
      </c>
      <c r="BB3041" s="89">
        <f t="shared" si="187"/>
        <v>3405.91</v>
      </c>
      <c r="BC3041" s="90" t="str">
        <f t="shared" si="186"/>
        <v>OK</v>
      </c>
      <c r="BD3041" s="91" t="str">
        <f t="shared" si="188"/>
        <v xml:space="preserve">                  </v>
      </c>
      <c r="BE3041" s="92">
        <f t="shared" si="189"/>
        <v>1</v>
      </c>
    </row>
    <row r="3042" spans="1:57" s="74" customFormat="1" ht="50.1" customHeight="1" x14ac:dyDescent="0.2">
      <c r="A3042" s="78" t="s">
        <v>55</v>
      </c>
      <c r="B3042" s="78" t="s">
        <v>63</v>
      </c>
      <c r="C3042" s="78" t="s">
        <v>1037</v>
      </c>
      <c r="D3042" s="78" t="s">
        <v>605</v>
      </c>
      <c r="E3042" s="79" t="str">
        <f>+IF(C3042&lt;&gt;"",VLOOKUP(MID(C3042,18,5),NIVELES!$A$133:$B$213,2,0),"")</f>
        <v>AZUAY</v>
      </c>
      <c r="F3042" s="80" t="s">
        <v>83</v>
      </c>
      <c r="G3042" s="81" t="str">
        <f>+IF(F3042&lt;&gt;"",VLOOKUP(F3042,NIVELES!$A$246:$C$464,3,0),"")</f>
        <v xml:space="preserve"> </v>
      </c>
      <c r="H3042" s="82" t="s">
        <v>1024</v>
      </c>
      <c r="I3042" s="78" t="s">
        <v>2201</v>
      </c>
      <c r="J3042" s="78" t="s">
        <v>2184</v>
      </c>
      <c r="K3042" s="78" t="s">
        <v>2185</v>
      </c>
      <c r="L3042" s="78" t="s">
        <v>3159</v>
      </c>
      <c r="M3042" s="78">
        <v>3915</v>
      </c>
      <c r="N3042" s="78" t="s">
        <v>3160</v>
      </c>
      <c r="O3042" s="78" t="s">
        <v>2219</v>
      </c>
      <c r="P3042" s="82">
        <v>1</v>
      </c>
      <c r="Q3042" s="78" t="s">
        <v>2472</v>
      </c>
      <c r="R3042" s="82">
        <v>0</v>
      </c>
      <c r="S3042" s="82">
        <v>0</v>
      </c>
      <c r="T3042" s="82">
        <v>0</v>
      </c>
      <c r="U3042" s="82">
        <v>0</v>
      </c>
      <c r="V3042" s="82">
        <v>0</v>
      </c>
      <c r="W3042" s="82">
        <v>0</v>
      </c>
      <c r="X3042" s="82">
        <v>0</v>
      </c>
      <c r="Y3042" s="82">
        <v>0</v>
      </c>
      <c r="Z3042" s="82">
        <v>0</v>
      </c>
      <c r="AA3042" s="82">
        <v>0</v>
      </c>
      <c r="AB3042" s="82">
        <v>0</v>
      </c>
      <c r="AC3042" s="82">
        <v>1</v>
      </c>
      <c r="AD3042" s="85" t="str">
        <f>IF(A3042&lt;&gt;"",IF(D3042="DIRECCIÓN_DE_TRANSFERENCIAS","280 0031",VLOOKUP(C3042,NIVELES!$A$14:$B$105,2,0)),"")</f>
        <v>280 6110</v>
      </c>
      <c r="AE3042" s="86" t="s">
        <v>322</v>
      </c>
      <c r="AF3042" s="86" t="s">
        <v>543</v>
      </c>
      <c r="AG3042" s="79" t="str">
        <f>+IF(AF3042&lt;&gt;"",VLOOKUP(AF3042,NIVELES!$A$666:$B$673,2,0),"")</f>
        <v>DESARROLLO_INFANTIL</v>
      </c>
      <c r="AH3042" s="78" t="s">
        <v>452</v>
      </c>
      <c r="AI3042" s="79" t="str">
        <f>IF(AH3042&lt;&gt;"",VLOOKUP(CONCATENATE(AG3042,AH3042),NIVELES!$B$676:$C$745,2,0),"")</f>
        <v>Creciendo Con Nuestros Hijos De Atención Directa Funcionamiento, Operación Y Atención Domiciliar</v>
      </c>
      <c r="AJ3042" s="78" t="s">
        <v>517</v>
      </c>
      <c r="AK3042" s="79" t="str">
        <f>+IF(AJ3042&lt;&gt;"",VLOOKUP(AJ3042,NIVELES!$A$816:$B$892,2,0),"")</f>
        <v>NO APLICA</v>
      </c>
      <c r="AL3042" s="78" t="s">
        <v>554</v>
      </c>
      <c r="AM3042" s="78">
        <v>530105</v>
      </c>
      <c r="AN3042" s="79" t="str">
        <f>IF(AM3042&lt;&gt;"",+VLOOKUP(AM3042,NIVELES!$A$1652:$B$2466,2,0),"")</f>
        <v>Telecomunicaciones</v>
      </c>
      <c r="AO3042" s="87">
        <v>2366</v>
      </c>
      <c r="AP3042" s="88"/>
      <c r="AQ3042" s="88"/>
      <c r="AR3042" s="88">
        <v>0</v>
      </c>
      <c r="AS3042" s="88">
        <v>0</v>
      </c>
      <c r="AT3042" s="88">
        <v>0</v>
      </c>
      <c r="AU3042" s="88">
        <v>0</v>
      </c>
      <c r="AV3042" s="88">
        <v>0</v>
      </c>
      <c r="AW3042" s="88">
        <v>0</v>
      </c>
      <c r="AX3042" s="88">
        <v>0</v>
      </c>
      <c r="AY3042" s="88">
        <v>0</v>
      </c>
      <c r="AZ3042" s="88">
        <v>0</v>
      </c>
      <c r="BA3042" s="88">
        <v>2366</v>
      </c>
      <c r="BB3042" s="89">
        <f t="shared" si="187"/>
        <v>2366</v>
      </c>
      <c r="BC3042" s="90" t="str">
        <f t="shared" si="186"/>
        <v>OK</v>
      </c>
      <c r="BD3042" s="91" t="str">
        <f t="shared" si="188"/>
        <v xml:space="preserve">                  </v>
      </c>
      <c r="BE3042" s="92">
        <f t="shared" si="189"/>
        <v>1</v>
      </c>
    </row>
    <row r="3043" spans="1:57" s="74" customFormat="1" ht="50.1" customHeight="1" x14ac:dyDescent="0.2">
      <c r="A3043" s="78" t="s">
        <v>55</v>
      </c>
      <c r="B3043" s="78" t="s">
        <v>63</v>
      </c>
      <c r="C3043" s="78" t="s">
        <v>1037</v>
      </c>
      <c r="D3043" s="78" t="s">
        <v>605</v>
      </c>
      <c r="E3043" s="79" t="str">
        <f>+IF(C3043&lt;&gt;"",VLOOKUP(MID(C3043,18,5),NIVELES!$A$133:$B$213,2,0),"")</f>
        <v>AZUAY</v>
      </c>
      <c r="F3043" s="80" t="s">
        <v>83</v>
      </c>
      <c r="G3043" s="81" t="str">
        <f>+IF(F3043&lt;&gt;"",VLOOKUP(F3043,NIVELES!$A$246:$C$464,3,0),"")</f>
        <v xml:space="preserve"> </v>
      </c>
      <c r="H3043" s="82" t="s">
        <v>1024</v>
      </c>
      <c r="I3043" s="78" t="s">
        <v>2201</v>
      </c>
      <c r="J3043" s="78" t="s">
        <v>2184</v>
      </c>
      <c r="K3043" s="78" t="s">
        <v>2185</v>
      </c>
      <c r="L3043" s="78" t="s">
        <v>3159</v>
      </c>
      <c r="M3043" s="78">
        <v>3915</v>
      </c>
      <c r="N3043" s="78" t="s">
        <v>3160</v>
      </c>
      <c r="O3043" s="78" t="s">
        <v>2583</v>
      </c>
      <c r="P3043" s="82">
        <v>1</v>
      </c>
      <c r="Q3043" s="78" t="s">
        <v>2584</v>
      </c>
      <c r="R3043" s="82">
        <v>0</v>
      </c>
      <c r="S3043" s="82">
        <v>0</v>
      </c>
      <c r="T3043" s="82">
        <v>0</v>
      </c>
      <c r="U3043" s="82">
        <v>1</v>
      </c>
      <c r="V3043" s="82">
        <v>0</v>
      </c>
      <c r="W3043" s="82">
        <v>0</v>
      </c>
      <c r="X3043" s="82">
        <v>0</v>
      </c>
      <c r="Y3043" s="82">
        <v>0</v>
      </c>
      <c r="Z3043" s="82">
        <v>0</v>
      </c>
      <c r="AA3043" s="82">
        <v>0</v>
      </c>
      <c r="AB3043" s="82">
        <v>0</v>
      </c>
      <c r="AC3043" s="82">
        <v>0</v>
      </c>
      <c r="AD3043" s="85" t="str">
        <f>IF(A3043&lt;&gt;"",IF(D3043="DIRECCIÓN_DE_TRANSFERENCIAS","280 0031",VLOOKUP(C3043,NIVELES!$A$14:$B$105,2,0)),"")</f>
        <v>280 6110</v>
      </c>
      <c r="AE3043" s="86" t="s">
        <v>322</v>
      </c>
      <c r="AF3043" s="86" t="s">
        <v>543</v>
      </c>
      <c r="AG3043" s="79" t="str">
        <f>+IF(AF3043&lt;&gt;"",VLOOKUP(AF3043,NIVELES!$A$666:$B$673,2,0),"")</f>
        <v>DESARROLLO_INFANTIL</v>
      </c>
      <c r="AH3043" s="78" t="s">
        <v>452</v>
      </c>
      <c r="AI3043" s="79" t="str">
        <f>IF(AH3043&lt;&gt;"",VLOOKUP(CONCATENATE(AG3043,AH3043),NIVELES!$B$676:$C$745,2,0),"")</f>
        <v>Creciendo Con Nuestros Hijos De Atención Directa Funcionamiento, Operación Y Atención Domiciliar</v>
      </c>
      <c r="AJ3043" s="78" t="s">
        <v>517</v>
      </c>
      <c r="AK3043" s="79" t="str">
        <f>+IF(AJ3043&lt;&gt;"",VLOOKUP(AJ3043,NIVELES!$A$816:$B$892,2,0),"")</f>
        <v>NO APLICA</v>
      </c>
      <c r="AL3043" s="78" t="s">
        <v>554</v>
      </c>
      <c r="AM3043" s="78">
        <v>530802</v>
      </c>
      <c r="AN3043" s="79" t="str">
        <f>IF(AM3043&lt;&gt;"",+VLOOKUP(AM3043,NIVELES!$A$1652:$B$2466,2,0),"")</f>
        <v>Vestuario, Lencería, Prendas de Protección; y, Accesorios para Uniformes Militares y Policiales; y, Carpas</v>
      </c>
      <c r="AO3043" s="87">
        <v>0</v>
      </c>
      <c r="AP3043" s="88"/>
      <c r="AQ3043" s="88"/>
      <c r="AR3043" s="88">
        <v>0</v>
      </c>
      <c r="AS3043" s="88">
        <v>0</v>
      </c>
      <c r="AT3043" s="88">
        <v>0</v>
      </c>
      <c r="AU3043" s="88">
        <v>0</v>
      </c>
      <c r="AV3043" s="88">
        <v>0</v>
      </c>
      <c r="AW3043" s="88">
        <v>0</v>
      </c>
      <c r="AX3043" s="88">
        <v>0</v>
      </c>
      <c r="AY3043" s="88">
        <v>0</v>
      </c>
      <c r="AZ3043" s="88">
        <v>0</v>
      </c>
      <c r="BA3043" s="88">
        <v>0</v>
      </c>
      <c r="BB3043" s="89">
        <f t="shared" si="187"/>
        <v>0</v>
      </c>
      <c r="BC3043" s="90" t="str">
        <f t="shared" si="186"/>
        <v>OK</v>
      </c>
      <c r="BD3043" s="91" t="str">
        <f t="shared" si="188"/>
        <v xml:space="preserve">                  </v>
      </c>
      <c r="BE3043" s="92">
        <f t="shared" si="189"/>
        <v>1</v>
      </c>
    </row>
    <row r="3044" spans="1:57" s="74" customFormat="1" ht="50.1" customHeight="1" x14ac:dyDescent="0.2">
      <c r="A3044" s="78" t="s">
        <v>55</v>
      </c>
      <c r="B3044" s="78" t="s">
        <v>63</v>
      </c>
      <c r="C3044" s="78" t="s">
        <v>1037</v>
      </c>
      <c r="D3044" s="78" t="s">
        <v>605</v>
      </c>
      <c r="E3044" s="79" t="str">
        <f>+IF(C3044&lt;&gt;"",VLOOKUP(MID(C3044,18,5),NIVELES!$A$133:$B$213,2,0),"")</f>
        <v>AZUAY</v>
      </c>
      <c r="F3044" s="80" t="s">
        <v>83</v>
      </c>
      <c r="G3044" s="81" t="str">
        <f>+IF(F3044&lt;&gt;"",VLOOKUP(F3044,NIVELES!$A$246:$C$464,3,0),"")</f>
        <v xml:space="preserve"> </v>
      </c>
      <c r="H3044" s="82" t="s">
        <v>1024</v>
      </c>
      <c r="I3044" s="78" t="s">
        <v>2201</v>
      </c>
      <c r="J3044" s="78" t="s">
        <v>2184</v>
      </c>
      <c r="K3044" s="78" t="s">
        <v>2185</v>
      </c>
      <c r="L3044" s="78" t="s">
        <v>3159</v>
      </c>
      <c r="M3044" s="78">
        <v>3915</v>
      </c>
      <c r="N3044" s="78" t="s">
        <v>3160</v>
      </c>
      <c r="O3044" s="78" t="s">
        <v>2252</v>
      </c>
      <c r="P3044" s="82">
        <v>1</v>
      </c>
      <c r="Q3044" s="78" t="s">
        <v>2585</v>
      </c>
      <c r="R3044" s="82">
        <v>0</v>
      </c>
      <c r="S3044" s="82">
        <v>0</v>
      </c>
      <c r="T3044" s="82">
        <v>0</v>
      </c>
      <c r="U3044" s="82">
        <v>1</v>
      </c>
      <c r="V3044" s="82">
        <v>0</v>
      </c>
      <c r="W3044" s="82">
        <v>0</v>
      </c>
      <c r="X3044" s="82">
        <v>0</v>
      </c>
      <c r="Y3044" s="82">
        <v>0</v>
      </c>
      <c r="Z3044" s="82">
        <v>0</v>
      </c>
      <c r="AA3044" s="82">
        <v>0</v>
      </c>
      <c r="AB3044" s="82">
        <v>0</v>
      </c>
      <c r="AC3044" s="82">
        <v>0</v>
      </c>
      <c r="AD3044" s="85" t="str">
        <f>IF(A3044&lt;&gt;"",IF(D3044="DIRECCIÓN_DE_TRANSFERENCIAS","280 0031",VLOOKUP(C3044,NIVELES!$A$14:$B$105,2,0)),"")</f>
        <v>280 6110</v>
      </c>
      <c r="AE3044" s="86" t="s">
        <v>322</v>
      </c>
      <c r="AF3044" s="86" t="s">
        <v>543</v>
      </c>
      <c r="AG3044" s="79" t="str">
        <f>+IF(AF3044&lt;&gt;"",VLOOKUP(AF3044,NIVELES!$A$666:$B$673,2,0),"")</f>
        <v>DESARROLLO_INFANTIL</v>
      </c>
      <c r="AH3044" s="78" t="s">
        <v>452</v>
      </c>
      <c r="AI3044" s="79" t="str">
        <f>IF(AH3044&lt;&gt;"",VLOOKUP(CONCATENATE(AG3044,AH3044),NIVELES!$B$676:$C$745,2,0),"")</f>
        <v>Creciendo Con Nuestros Hijos De Atención Directa Funcionamiento, Operación Y Atención Domiciliar</v>
      </c>
      <c r="AJ3044" s="78" t="s">
        <v>517</v>
      </c>
      <c r="AK3044" s="79" t="str">
        <f>+IF(AJ3044&lt;&gt;"",VLOOKUP(AJ3044,NIVELES!$A$816:$B$892,2,0),"")</f>
        <v>NO APLICA</v>
      </c>
      <c r="AL3044" s="78" t="s">
        <v>554</v>
      </c>
      <c r="AM3044" s="78">
        <v>530812</v>
      </c>
      <c r="AN3044" s="79" t="str">
        <f>IF(AM3044&lt;&gt;"",+VLOOKUP(AM3044,NIVELES!$A$1652:$B$2466,2,0),"")</f>
        <v>Materiales Didácticos</v>
      </c>
      <c r="AO3044" s="87">
        <v>0</v>
      </c>
      <c r="AP3044" s="88"/>
      <c r="AQ3044" s="88"/>
      <c r="AR3044" s="88">
        <v>0</v>
      </c>
      <c r="AS3044" s="88">
        <v>0</v>
      </c>
      <c r="AT3044" s="88">
        <v>0</v>
      </c>
      <c r="AU3044" s="88">
        <v>0</v>
      </c>
      <c r="AV3044" s="88">
        <v>0</v>
      </c>
      <c r="AW3044" s="88">
        <v>0</v>
      </c>
      <c r="AX3044" s="88">
        <v>0</v>
      </c>
      <c r="AY3044" s="88">
        <v>0</v>
      </c>
      <c r="AZ3044" s="88">
        <v>0</v>
      </c>
      <c r="BA3044" s="88">
        <v>0</v>
      </c>
      <c r="BB3044" s="89">
        <f t="shared" si="187"/>
        <v>0</v>
      </c>
      <c r="BC3044" s="90" t="str">
        <f t="shared" si="186"/>
        <v>OK</v>
      </c>
      <c r="BD3044" s="91" t="str">
        <f t="shared" si="188"/>
        <v xml:space="preserve">                  </v>
      </c>
      <c r="BE3044" s="92">
        <f t="shared" si="189"/>
        <v>1</v>
      </c>
    </row>
    <row r="3045" spans="1:57" s="74" customFormat="1" ht="50.1" customHeight="1" x14ac:dyDescent="0.2">
      <c r="A3045" s="78" t="s">
        <v>55</v>
      </c>
      <c r="B3045" s="78" t="s">
        <v>63</v>
      </c>
      <c r="C3045" s="78" t="s">
        <v>1037</v>
      </c>
      <c r="D3045" s="78" t="s">
        <v>605</v>
      </c>
      <c r="E3045" s="79" t="str">
        <f>+IF(C3045&lt;&gt;"",VLOOKUP(MID(C3045,18,5),NIVELES!$A$133:$B$213,2,0),"")</f>
        <v>AZUAY</v>
      </c>
      <c r="F3045" s="80" t="s">
        <v>83</v>
      </c>
      <c r="G3045" s="81" t="str">
        <f>+IF(F3045&lt;&gt;"",VLOOKUP(F3045,NIVELES!$A$246:$C$464,3,0),"")</f>
        <v xml:space="preserve"> </v>
      </c>
      <c r="H3045" s="82" t="s">
        <v>1024</v>
      </c>
      <c r="I3045" s="78" t="s">
        <v>2201</v>
      </c>
      <c r="J3045" s="78" t="s">
        <v>2184</v>
      </c>
      <c r="K3045" s="78" t="s">
        <v>2185</v>
      </c>
      <c r="L3045" s="78" t="s">
        <v>3162</v>
      </c>
      <c r="M3045" s="78">
        <v>62</v>
      </c>
      <c r="N3045" s="78" t="s">
        <v>3163</v>
      </c>
      <c r="O3045" s="78" t="s">
        <v>2235</v>
      </c>
      <c r="P3045" s="82">
        <v>1</v>
      </c>
      <c r="Q3045" s="78" t="s">
        <v>2472</v>
      </c>
      <c r="R3045" s="82">
        <v>0</v>
      </c>
      <c r="S3045" s="82">
        <v>0</v>
      </c>
      <c r="T3045" s="82">
        <v>0</v>
      </c>
      <c r="U3045" s="82">
        <v>1</v>
      </c>
      <c r="V3045" s="82">
        <v>0</v>
      </c>
      <c r="W3045" s="82">
        <v>0</v>
      </c>
      <c r="X3045" s="82">
        <v>0</v>
      </c>
      <c r="Y3045" s="82">
        <v>0</v>
      </c>
      <c r="Z3045" s="82">
        <v>0</v>
      </c>
      <c r="AA3045" s="82">
        <v>0</v>
      </c>
      <c r="AB3045" s="82">
        <v>0</v>
      </c>
      <c r="AC3045" s="82">
        <v>0</v>
      </c>
      <c r="AD3045" s="85" t="str">
        <f>IF(A3045&lt;&gt;"",IF(D3045="DIRECCIÓN_DE_TRANSFERENCIAS","280 0031",VLOOKUP(C3045,NIVELES!$A$14:$B$105,2,0)),"")</f>
        <v>280 6110</v>
      </c>
      <c r="AE3045" s="86" t="s">
        <v>322</v>
      </c>
      <c r="AF3045" s="86" t="s">
        <v>543</v>
      </c>
      <c r="AG3045" s="79" t="str">
        <f>+IF(AF3045&lt;&gt;"",VLOOKUP(AF3045,NIVELES!$A$666:$B$673,2,0),"")</f>
        <v>DESARROLLO_INFANTIL</v>
      </c>
      <c r="AH3045" s="78" t="s">
        <v>512</v>
      </c>
      <c r="AI3045" s="79" t="str">
        <f>IF(AH3045&lt;&gt;"",VLOOKUP(CONCATENATE(AG3045,AH3045),NIVELES!$B$676:$C$745,2,0),"")</f>
        <v>Centros Circulos De Cuidado Recreacion Y Aprendizaje CRA Creciendo Con Nuestros Hijos CNH</v>
      </c>
      <c r="AJ3045" s="78" t="s">
        <v>517</v>
      </c>
      <c r="AK3045" s="79" t="str">
        <f>+IF(AJ3045&lt;&gt;"",VLOOKUP(AJ3045,NIVELES!$A$816:$B$892,2,0),"")</f>
        <v>NO APLICA</v>
      </c>
      <c r="AL3045" s="78" t="s">
        <v>554</v>
      </c>
      <c r="AM3045" s="78">
        <v>530105</v>
      </c>
      <c r="AN3045" s="79" t="str">
        <f>IF(AM3045&lt;&gt;"",+VLOOKUP(AM3045,NIVELES!$A$1652:$B$2466,2,0),"")</f>
        <v>Telecomunicaciones</v>
      </c>
      <c r="AO3045" s="87">
        <v>283.92</v>
      </c>
      <c r="AP3045" s="88"/>
      <c r="AQ3045" s="88"/>
      <c r="AR3045" s="88">
        <v>0</v>
      </c>
      <c r="AS3045" s="88">
        <v>283.92</v>
      </c>
      <c r="AT3045" s="88">
        <v>0</v>
      </c>
      <c r="AU3045" s="88">
        <v>0</v>
      </c>
      <c r="AV3045" s="88">
        <v>0</v>
      </c>
      <c r="AW3045" s="88">
        <v>0</v>
      </c>
      <c r="AX3045" s="88">
        <v>0</v>
      </c>
      <c r="AY3045" s="88">
        <v>0</v>
      </c>
      <c r="AZ3045" s="88">
        <v>0</v>
      </c>
      <c r="BA3045" s="88">
        <v>0</v>
      </c>
      <c r="BB3045" s="89">
        <f t="shared" si="187"/>
        <v>283.92</v>
      </c>
      <c r="BC3045" s="90" t="str">
        <f t="shared" si="186"/>
        <v>OK</v>
      </c>
      <c r="BD3045" s="91" t="str">
        <f t="shared" si="188"/>
        <v xml:space="preserve">                  </v>
      </c>
      <c r="BE3045" s="92">
        <f t="shared" si="189"/>
        <v>1</v>
      </c>
    </row>
    <row r="3046" spans="1:57" s="74" customFormat="1" ht="50.1" customHeight="1" x14ac:dyDescent="0.2">
      <c r="A3046" s="78" t="s">
        <v>55</v>
      </c>
      <c r="B3046" s="78" t="s">
        <v>63</v>
      </c>
      <c r="C3046" s="78" t="s">
        <v>1037</v>
      </c>
      <c r="D3046" s="78" t="s">
        <v>605</v>
      </c>
      <c r="E3046" s="79" t="str">
        <f>+IF(C3046&lt;&gt;"",VLOOKUP(MID(C3046,18,5),NIVELES!$A$133:$B$213,2,0),"")</f>
        <v>AZUAY</v>
      </c>
      <c r="F3046" s="80" t="s">
        <v>83</v>
      </c>
      <c r="G3046" s="81" t="str">
        <f>+IF(F3046&lt;&gt;"",VLOOKUP(F3046,NIVELES!$A$246:$C$464,3,0),"")</f>
        <v xml:space="preserve"> </v>
      </c>
      <c r="H3046" s="82" t="s">
        <v>1024</v>
      </c>
      <c r="I3046" s="78" t="s">
        <v>2201</v>
      </c>
      <c r="J3046" s="78" t="s">
        <v>2184</v>
      </c>
      <c r="K3046" s="78" t="s">
        <v>2185</v>
      </c>
      <c r="L3046" s="78" t="s">
        <v>3162</v>
      </c>
      <c r="M3046" s="78">
        <v>62</v>
      </c>
      <c r="N3046" s="78" t="s">
        <v>3163</v>
      </c>
      <c r="O3046" s="78" t="s">
        <v>2225</v>
      </c>
      <c r="P3046" s="82">
        <v>1</v>
      </c>
      <c r="Q3046" s="78" t="s">
        <v>2473</v>
      </c>
      <c r="R3046" s="82">
        <v>0</v>
      </c>
      <c r="S3046" s="82">
        <v>0</v>
      </c>
      <c r="T3046" s="82">
        <v>0</v>
      </c>
      <c r="U3046" s="82">
        <v>1</v>
      </c>
      <c r="V3046" s="82">
        <v>0</v>
      </c>
      <c r="W3046" s="82">
        <v>0</v>
      </c>
      <c r="X3046" s="82">
        <v>0</v>
      </c>
      <c r="Y3046" s="82">
        <v>0</v>
      </c>
      <c r="Z3046" s="82">
        <v>0</v>
      </c>
      <c r="AA3046" s="82">
        <v>0</v>
      </c>
      <c r="AB3046" s="82">
        <v>0</v>
      </c>
      <c r="AC3046" s="82">
        <v>0</v>
      </c>
      <c r="AD3046" s="85" t="str">
        <f>IF(A3046&lt;&gt;"",IF(D3046="DIRECCIÓN_DE_TRANSFERENCIAS","280 0031",VLOOKUP(C3046,NIVELES!$A$14:$B$105,2,0)),"")</f>
        <v>280 6110</v>
      </c>
      <c r="AE3046" s="86" t="s">
        <v>322</v>
      </c>
      <c r="AF3046" s="86" t="s">
        <v>543</v>
      </c>
      <c r="AG3046" s="79" t="str">
        <f>+IF(AF3046&lt;&gt;"",VLOOKUP(AF3046,NIVELES!$A$666:$B$673,2,0),"")</f>
        <v>DESARROLLO_INFANTIL</v>
      </c>
      <c r="AH3046" s="78" t="s">
        <v>512</v>
      </c>
      <c r="AI3046" s="79" t="str">
        <f>IF(AH3046&lt;&gt;"",VLOOKUP(CONCATENATE(AG3046,AH3046),NIVELES!$B$676:$C$745,2,0),"")</f>
        <v>Centros Circulos De Cuidado Recreacion Y Aprendizaje CRA Creciendo Con Nuestros Hijos CNH</v>
      </c>
      <c r="AJ3046" s="78" t="s">
        <v>517</v>
      </c>
      <c r="AK3046" s="79" t="str">
        <f>+IF(AJ3046&lt;&gt;"",VLOOKUP(AJ3046,NIVELES!$A$816:$B$892,2,0),"")</f>
        <v>NO APLICA</v>
      </c>
      <c r="AL3046" s="78" t="s">
        <v>554</v>
      </c>
      <c r="AM3046" s="78">
        <v>530801</v>
      </c>
      <c r="AN3046" s="79" t="str">
        <f>IF(AM3046&lt;&gt;"",+VLOOKUP(AM3046,NIVELES!$A$1652:$B$2466,2,0),"")</f>
        <v>Alimentos y Bebidas</v>
      </c>
      <c r="AO3046" s="87">
        <v>5760</v>
      </c>
      <c r="AP3046" s="88"/>
      <c r="AQ3046" s="88"/>
      <c r="AR3046" s="88">
        <v>0</v>
      </c>
      <c r="AS3046" s="88">
        <v>5760</v>
      </c>
      <c r="AT3046" s="88">
        <v>0</v>
      </c>
      <c r="AU3046" s="88">
        <v>0</v>
      </c>
      <c r="AV3046" s="88">
        <v>0</v>
      </c>
      <c r="AW3046" s="88">
        <v>0</v>
      </c>
      <c r="AX3046" s="88">
        <v>0</v>
      </c>
      <c r="AY3046" s="88">
        <v>0</v>
      </c>
      <c r="AZ3046" s="88">
        <v>0</v>
      </c>
      <c r="BA3046" s="88">
        <v>0</v>
      </c>
      <c r="BB3046" s="89">
        <f t="shared" si="187"/>
        <v>5760</v>
      </c>
      <c r="BC3046" s="90" t="str">
        <f t="shared" si="186"/>
        <v>OK</v>
      </c>
      <c r="BD3046" s="91" t="str">
        <f t="shared" si="188"/>
        <v xml:space="preserve">                  </v>
      </c>
      <c r="BE3046" s="92">
        <f t="shared" si="189"/>
        <v>1</v>
      </c>
    </row>
    <row r="3047" spans="1:57" s="74" customFormat="1" ht="50.1" customHeight="1" x14ac:dyDescent="0.2">
      <c r="A3047" s="78" t="s">
        <v>55</v>
      </c>
      <c r="B3047" s="78" t="s">
        <v>63</v>
      </c>
      <c r="C3047" s="78" t="s">
        <v>1037</v>
      </c>
      <c r="D3047" s="78" t="s">
        <v>605</v>
      </c>
      <c r="E3047" s="79" t="str">
        <f>+IF(C3047&lt;&gt;"",VLOOKUP(MID(C3047,18,5),NIVELES!$A$133:$B$213,2,0),"")</f>
        <v>AZUAY</v>
      </c>
      <c r="F3047" s="80" t="s">
        <v>83</v>
      </c>
      <c r="G3047" s="81" t="str">
        <f>+IF(F3047&lt;&gt;"",VLOOKUP(F3047,NIVELES!$A$246:$C$464,3,0),"")</f>
        <v xml:space="preserve"> </v>
      </c>
      <c r="H3047" s="82" t="s">
        <v>1024</v>
      </c>
      <c r="I3047" s="78" t="s">
        <v>2201</v>
      </c>
      <c r="J3047" s="78" t="s">
        <v>2184</v>
      </c>
      <c r="K3047" s="78" t="s">
        <v>2185</v>
      </c>
      <c r="L3047" s="78" t="s">
        <v>3162</v>
      </c>
      <c r="M3047" s="78">
        <v>62</v>
      </c>
      <c r="N3047" s="78" t="s">
        <v>3163</v>
      </c>
      <c r="O3047" s="78" t="s">
        <v>2362</v>
      </c>
      <c r="P3047" s="82">
        <v>1</v>
      </c>
      <c r="Q3047" s="78" t="s">
        <v>3164</v>
      </c>
      <c r="R3047" s="82">
        <v>0</v>
      </c>
      <c r="S3047" s="82">
        <v>0</v>
      </c>
      <c r="T3047" s="82">
        <v>0</v>
      </c>
      <c r="U3047" s="82">
        <v>1</v>
      </c>
      <c r="V3047" s="82">
        <v>0</v>
      </c>
      <c r="W3047" s="82">
        <v>0</v>
      </c>
      <c r="X3047" s="82">
        <v>0</v>
      </c>
      <c r="Y3047" s="82">
        <v>0</v>
      </c>
      <c r="Z3047" s="82">
        <v>0</v>
      </c>
      <c r="AA3047" s="82">
        <v>0</v>
      </c>
      <c r="AB3047" s="82">
        <v>0</v>
      </c>
      <c r="AC3047" s="82">
        <v>0</v>
      </c>
      <c r="AD3047" s="85" t="str">
        <f>IF(A3047&lt;&gt;"",IF(D3047="DIRECCIÓN_DE_TRANSFERENCIAS","280 0031",VLOOKUP(C3047,NIVELES!$A$14:$B$105,2,0)),"")</f>
        <v>280 6110</v>
      </c>
      <c r="AE3047" s="86" t="s">
        <v>322</v>
      </c>
      <c r="AF3047" s="86" t="s">
        <v>543</v>
      </c>
      <c r="AG3047" s="79" t="str">
        <f>+IF(AF3047&lt;&gt;"",VLOOKUP(AF3047,NIVELES!$A$666:$B$673,2,0),"")</f>
        <v>DESARROLLO_INFANTIL</v>
      </c>
      <c r="AH3047" s="78" t="s">
        <v>512</v>
      </c>
      <c r="AI3047" s="79" t="str">
        <f>IF(AH3047&lt;&gt;"",VLOOKUP(CONCATENATE(AG3047,AH3047),NIVELES!$B$676:$C$745,2,0),"")</f>
        <v>Centros Circulos De Cuidado Recreacion Y Aprendizaje CRA Creciendo Con Nuestros Hijos CNH</v>
      </c>
      <c r="AJ3047" s="78" t="s">
        <v>517</v>
      </c>
      <c r="AK3047" s="79" t="str">
        <f>+IF(AJ3047&lt;&gt;"",VLOOKUP(AJ3047,NIVELES!$A$816:$B$892,2,0),"")</f>
        <v>NO APLICA</v>
      </c>
      <c r="AL3047" s="78" t="s">
        <v>554</v>
      </c>
      <c r="AM3047" s="78">
        <v>530820</v>
      </c>
      <c r="AN3047" s="79" t="str">
        <f>IF(AM3047&lt;&gt;"",+VLOOKUP(AM3047,NIVELES!$A$1652:$B$2466,2,0),"")</f>
        <v>Menaje de Cocina, de Hogar y Accesorios Descartables</v>
      </c>
      <c r="AO3047" s="87">
        <v>1209.5999999999999</v>
      </c>
      <c r="AP3047" s="88"/>
      <c r="AQ3047" s="88"/>
      <c r="AR3047" s="88">
        <v>0</v>
      </c>
      <c r="AS3047" s="88">
        <v>1209.5999999999999</v>
      </c>
      <c r="AT3047" s="88">
        <v>0</v>
      </c>
      <c r="AU3047" s="88">
        <v>0</v>
      </c>
      <c r="AV3047" s="88">
        <v>0</v>
      </c>
      <c r="AW3047" s="88">
        <v>0</v>
      </c>
      <c r="AX3047" s="88">
        <v>0</v>
      </c>
      <c r="AY3047" s="88">
        <v>0</v>
      </c>
      <c r="AZ3047" s="88">
        <v>0</v>
      </c>
      <c r="BA3047" s="88">
        <v>0</v>
      </c>
      <c r="BB3047" s="89">
        <f t="shared" si="187"/>
        <v>1209.5999999999999</v>
      </c>
      <c r="BC3047" s="90" t="str">
        <f t="shared" si="186"/>
        <v>OK</v>
      </c>
      <c r="BD3047" s="91" t="str">
        <f t="shared" si="188"/>
        <v xml:space="preserve">                  </v>
      </c>
      <c r="BE3047" s="92">
        <f t="shared" si="189"/>
        <v>1</v>
      </c>
    </row>
    <row r="3048" spans="1:57" s="74" customFormat="1" ht="50.1" customHeight="1" x14ac:dyDescent="0.2">
      <c r="A3048" s="78" t="s">
        <v>55</v>
      </c>
      <c r="B3048" s="78" t="s">
        <v>63</v>
      </c>
      <c r="C3048" s="78" t="s">
        <v>1037</v>
      </c>
      <c r="D3048" s="78" t="s">
        <v>605</v>
      </c>
      <c r="E3048" s="79" t="str">
        <f>+IF(C3048&lt;&gt;"",VLOOKUP(MID(C3048,18,5),NIVELES!$A$133:$B$213,2,0),"")</f>
        <v>AZUAY</v>
      </c>
      <c r="F3048" s="80" t="s">
        <v>83</v>
      </c>
      <c r="G3048" s="81" t="str">
        <f>+IF(F3048&lt;&gt;"",VLOOKUP(F3048,NIVELES!$A$246:$C$464,3,0),"")</f>
        <v xml:space="preserve"> </v>
      </c>
      <c r="H3048" s="82" t="s">
        <v>1024</v>
      </c>
      <c r="I3048" s="78" t="s">
        <v>2201</v>
      </c>
      <c r="J3048" s="78" t="s">
        <v>2184</v>
      </c>
      <c r="K3048" s="78" t="s">
        <v>2185</v>
      </c>
      <c r="L3048" s="78" t="s">
        <v>3162</v>
      </c>
      <c r="M3048" s="78">
        <v>62</v>
      </c>
      <c r="N3048" s="78" t="s">
        <v>3163</v>
      </c>
      <c r="O3048" s="78" t="s">
        <v>2238</v>
      </c>
      <c r="P3048" s="82">
        <v>1</v>
      </c>
      <c r="Q3048" s="78" t="s">
        <v>2584</v>
      </c>
      <c r="R3048" s="82">
        <v>0</v>
      </c>
      <c r="S3048" s="82">
        <v>0</v>
      </c>
      <c r="T3048" s="82">
        <v>0</v>
      </c>
      <c r="U3048" s="82">
        <v>1</v>
      </c>
      <c r="V3048" s="82">
        <v>0</v>
      </c>
      <c r="W3048" s="82">
        <v>0</v>
      </c>
      <c r="X3048" s="82">
        <v>0</v>
      </c>
      <c r="Y3048" s="82">
        <v>0</v>
      </c>
      <c r="Z3048" s="82">
        <v>0</v>
      </c>
      <c r="AA3048" s="82">
        <v>0</v>
      </c>
      <c r="AB3048" s="82">
        <v>0</v>
      </c>
      <c r="AC3048" s="82">
        <v>0</v>
      </c>
      <c r="AD3048" s="85" t="str">
        <f>IF(A3048&lt;&gt;"",IF(D3048="DIRECCIÓN_DE_TRANSFERENCIAS","280 0031",VLOOKUP(C3048,NIVELES!$A$14:$B$105,2,0)),"")</f>
        <v>280 6110</v>
      </c>
      <c r="AE3048" s="86" t="s">
        <v>322</v>
      </c>
      <c r="AF3048" s="86" t="s">
        <v>543</v>
      </c>
      <c r="AG3048" s="79" t="str">
        <f>+IF(AF3048&lt;&gt;"",VLOOKUP(AF3048,NIVELES!$A$666:$B$673,2,0),"")</f>
        <v>DESARROLLO_INFANTIL</v>
      </c>
      <c r="AH3048" s="78" t="s">
        <v>512</v>
      </c>
      <c r="AI3048" s="79" t="str">
        <f>IF(AH3048&lt;&gt;"",VLOOKUP(CONCATENATE(AG3048,AH3048),NIVELES!$B$676:$C$745,2,0),"")</f>
        <v>Centros Circulos De Cuidado Recreacion Y Aprendizaje CRA Creciendo Con Nuestros Hijos CNH</v>
      </c>
      <c r="AJ3048" s="78" t="s">
        <v>517</v>
      </c>
      <c r="AK3048" s="79" t="str">
        <f>+IF(AJ3048&lt;&gt;"",VLOOKUP(AJ3048,NIVELES!$A$816:$B$892,2,0),"")</f>
        <v>NO APLICA</v>
      </c>
      <c r="AL3048" s="78" t="s">
        <v>554</v>
      </c>
      <c r="AM3048" s="78">
        <v>530802</v>
      </c>
      <c r="AN3048" s="79" t="str">
        <f>IF(AM3048&lt;&gt;"",+VLOOKUP(AM3048,NIVELES!$A$1652:$B$2466,2,0),"")</f>
        <v>Vestuario, Lencería, Prendas de Protección; y, Accesorios para Uniformes Militares y Policiales; y, Carpas</v>
      </c>
      <c r="AO3048" s="87">
        <v>203.64</v>
      </c>
      <c r="AP3048" s="88"/>
      <c r="AQ3048" s="88"/>
      <c r="AR3048" s="88">
        <v>0</v>
      </c>
      <c r="AS3048" s="88">
        <v>203.64</v>
      </c>
      <c r="AT3048" s="88">
        <v>0</v>
      </c>
      <c r="AU3048" s="88">
        <v>0</v>
      </c>
      <c r="AV3048" s="88">
        <v>0</v>
      </c>
      <c r="AW3048" s="88">
        <v>0</v>
      </c>
      <c r="AX3048" s="88">
        <v>0</v>
      </c>
      <c r="AY3048" s="88">
        <v>0</v>
      </c>
      <c r="AZ3048" s="88">
        <v>0</v>
      </c>
      <c r="BA3048" s="88">
        <v>0</v>
      </c>
      <c r="BB3048" s="89">
        <f t="shared" si="187"/>
        <v>203.64</v>
      </c>
      <c r="BC3048" s="90" t="str">
        <f t="shared" si="186"/>
        <v>OK</v>
      </c>
      <c r="BD3048" s="91" t="str">
        <f t="shared" si="188"/>
        <v xml:space="preserve">                  </v>
      </c>
      <c r="BE3048" s="92">
        <f t="shared" si="189"/>
        <v>1</v>
      </c>
    </row>
    <row r="3049" spans="1:57" s="74" customFormat="1" ht="50.1" customHeight="1" x14ac:dyDescent="0.2">
      <c r="A3049" s="78" t="s">
        <v>55</v>
      </c>
      <c r="B3049" s="78" t="s">
        <v>63</v>
      </c>
      <c r="C3049" s="78" t="s">
        <v>1037</v>
      </c>
      <c r="D3049" s="78" t="s">
        <v>605</v>
      </c>
      <c r="E3049" s="79" t="str">
        <f>+IF(C3049&lt;&gt;"",VLOOKUP(MID(C3049,18,5),NIVELES!$A$133:$B$213,2,0),"")</f>
        <v>AZUAY</v>
      </c>
      <c r="F3049" s="80" t="s">
        <v>83</v>
      </c>
      <c r="G3049" s="81" t="str">
        <f>+IF(F3049&lt;&gt;"",VLOOKUP(F3049,NIVELES!$A$246:$C$464,3,0),"")</f>
        <v xml:space="preserve"> </v>
      </c>
      <c r="H3049" s="82" t="s">
        <v>1024</v>
      </c>
      <c r="I3049" s="78" t="s">
        <v>2201</v>
      </c>
      <c r="J3049" s="78" t="s">
        <v>2184</v>
      </c>
      <c r="K3049" s="78" t="s">
        <v>2185</v>
      </c>
      <c r="L3049" s="78" t="s">
        <v>3162</v>
      </c>
      <c r="M3049" s="78">
        <v>62</v>
      </c>
      <c r="N3049" s="78" t="s">
        <v>3163</v>
      </c>
      <c r="O3049" s="78" t="s">
        <v>2229</v>
      </c>
      <c r="P3049" s="82">
        <v>1</v>
      </c>
      <c r="Q3049" s="78" t="s">
        <v>2590</v>
      </c>
      <c r="R3049" s="82">
        <v>0</v>
      </c>
      <c r="S3049" s="82">
        <v>0</v>
      </c>
      <c r="T3049" s="82">
        <v>0</v>
      </c>
      <c r="U3049" s="82">
        <v>1</v>
      </c>
      <c r="V3049" s="82">
        <v>0</v>
      </c>
      <c r="W3049" s="82">
        <v>0</v>
      </c>
      <c r="X3049" s="82">
        <v>0</v>
      </c>
      <c r="Y3049" s="82">
        <v>0</v>
      </c>
      <c r="Z3049" s="82">
        <v>0</v>
      </c>
      <c r="AA3049" s="82">
        <v>0</v>
      </c>
      <c r="AB3049" s="82">
        <v>0</v>
      </c>
      <c r="AC3049" s="82">
        <v>0</v>
      </c>
      <c r="AD3049" s="85" t="str">
        <f>IF(A3049&lt;&gt;"",IF(D3049="DIRECCIÓN_DE_TRANSFERENCIAS","280 0031",VLOOKUP(C3049,NIVELES!$A$14:$B$105,2,0)),"")</f>
        <v>280 6110</v>
      </c>
      <c r="AE3049" s="86" t="s">
        <v>322</v>
      </c>
      <c r="AF3049" s="86" t="s">
        <v>543</v>
      </c>
      <c r="AG3049" s="79" t="str">
        <f>+IF(AF3049&lt;&gt;"",VLOOKUP(AF3049,NIVELES!$A$666:$B$673,2,0),"")</f>
        <v>DESARROLLO_INFANTIL</v>
      </c>
      <c r="AH3049" s="78" t="s">
        <v>512</v>
      </c>
      <c r="AI3049" s="79" t="str">
        <f>IF(AH3049&lt;&gt;"",VLOOKUP(CONCATENATE(AG3049,AH3049),NIVELES!$B$676:$C$745,2,0),"")</f>
        <v>Centros Circulos De Cuidado Recreacion Y Aprendizaje CRA Creciendo Con Nuestros Hijos CNH</v>
      </c>
      <c r="AJ3049" s="78" t="s">
        <v>517</v>
      </c>
      <c r="AK3049" s="79" t="str">
        <f>+IF(AJ3049&lt;&gt;"",VLOOKUP(AJ3049,NIVELES!$A$816:$B$892,2,0),"")</f>
        <v>NO APLICA</v>
      </c>
      <c r="AL3049" s="78" t="s">
        <v>554</v>
      </c>
      <c r="AM3049" s="78">
        <v>530805</v>
      </c>
      <c r="AN3049" s="79" t="str">
        <f>IF(AM3049&lt;&gt;"",+VLOOKUP(AM3049,NIVELES!$A$1652:$B$2466,2,0),"")</f>
        <v>Materiales de Aseo</v>
      </c>
      <c r="AO3049" s="87">
        <v>321</v>
      </c>
      <c r="AP3049" s="88"/>
      <c r="AQ3049" s="88"/>
      <c r="AR3049" s="88">
        <v>0</v>
      </c>
      <c r="AS3049" s="88">
        <v>321</v>
      </c>
      <c r="AT3049" s="88">
        <v>0</v>
      </c>
      <c r="AU3049" s="88">
        <v>0</v>
      </c>
      <c r="AV3049" s="88">
        <v>0</v>
      </c>
      <c r="AW3049" s="88">
        <v>0</v>
      </c>
      <c r="AX3049" s="88">
        <v>0</v>
      </c>
      <c r="AY3049" s="88">
        <v>0</v>
      </c>
      <c r="AZ3049" s="88">
        <v>0</v>
      </c>
      <c r="BA3049" s="88">
        <v>0</v>
      </c>
      <c r="BB3049" s="89">
        <f t="shared" si="187"/>
        <v>321</v>
      </c>
      <c r="BC3049" s="90" t="str">
        <f t="shared" si="186"/>
        <v>OK</v>
      </c>
      <c r="BD3049" s="91" t="str">
        <f t="shared" si="188"/>
        <v xml:space="preserve">                  </v>
      </c>
      <c r="BE3049" s="92">
        <f t="shared" si="189"/>
        <v>1</v>
      </c>
    </row>
    <row r="3050" spans="1:57" s="74" customFormat="1" ht="50.1" customHeight="1" x14ac:dyDescent="0.2">
      <c r="A3050" s="78" t="s">
        <v>55</v>
      </c>
      <c r="B3050" s="78" t="s">
        <v>63</v>
      </c>
      <c r="C3050" s="78" t="s">
        <v>1037</v>
      </c>
      <c r="D3050" s="78" t="s">
        <v>605</v>
      </c>
      <c r="E3050" s="79" t="str">
        <f>+IF(C3050&lt;&gt;"",VLOOKUP(MID(C3050,18,5),NIVELES!$A$133:$B$213,2,0),"")</f>
        <v>AZUAY</v>
      </c>
      <c r="F3050" s="80" t="s">
        <v>83</v>
      </c>
      <c r="G3050" s="81" t="str">
        <f>+IF(F3050&lt;&gt;"",VLOOKUP(F3050,NIVELES!$A$246:$C$464,3,0),"")</f>
        <v xml:space="preserve"> </v>
      </c>
      <c r="H3050" s="82" t="s">
        <v>1024</v>
      </c>
      <c r="I3050" s="78" t="s">
        <v>2201</v>
      </c>
      <c r="J3050" s="78" t="s">
        <v>2184</v>
      </c>
      <c r="K3050" s="78" t="s">
        <v>2185</v>
      </c>
      <c r="L3050" s="78" t="s">
        <v>3165</v>
      </c>
      <c r="M3050" s="78">
        <v>594</v>
      </c>
      <c r="N3050" s="78" t="s">
        <v>3166</v>
      </c>
      <c r="O3050" s="78" t="s">
        <v>2222</v>
      </c>
      <c r="P3050" s="82">
        <v>9</v>
      </c>
      <c r="Q3050" s="78" t="s">
        <v>3018</v>
      </c>
      <c r="R3050" s="82">
        <v>0</v>
      </c>
      <c r="S3050" s="82">
        <v>9</v>
      </c>
      <c r="T3050" s="82">
        <v>0</v>
      </c>
      <c r="U3050" s="82">
        <v>0</v>
      </c>
      <c r="V3050" s="82">
        <v>0</v>
      </c>
      <c r="W3050" s="82">
        <v>0</v>
      </c>
      <c r="X3050" s="82">
        <v>0</v>
      </c>
      <c r="Y3050" s="82">
        <v>0</v>
      </c>
      <c r="Z3050" s="82">
        <v>0</v>
      </c>
      <c r="AA3050" s="82">
        <v>0</v>
      </c>
      <c r="AB3050" s="82">
        <v>0</v>
      </c>
      <c r="AC3050" s="82">
        <v>0</v>
      </c>
      <c r="AD3050" s="85" t="str">
        <f>IF(A3050&lt;&gt;"",IF(D3050="DIRECCIÓN_DE_TRANSFERENCIAS","280 0031",VLOOKUP(C3050,NIVELES!$A$14:$B$105,2,0)),"")</f>
        <v>280 6110</v>
      </c>
      <c r="AE3050" s="86" t="s">
        <v>322</v>
      </c>
      <c r="AF3050" s="86" t="s">
        <v>543</v>
      </c>
      <c r="AG3050" s="79" t="str">
        <f>+IF(AF3050&lt;&gt;"",VLOOKUP(AF3050,NIVELES!$A$666:$B$673,2,0),"")</f>
        <v>DESARROLLO_INFANTIL</v>
      </c>
      <c r="AH3050" s="78" t="s">
        <v>320</v>
      </c>
      <c r="AI3050" s="79" t="str">
        <f>IF(AH3050&lt;&gt;"",VLOOKUP(CONCATENATE(AG3050,AH3050),NIVELES!$B$676:$C$745,2,0),"")</f>
        <v>Asegurar La Operacion Y Atencion De Cibv  Administrados Por Prestacion De Servicios A Traves De Cooperantes  Para Contribuir Al Desarrollo Integral De Niñas Y Niños</v>
      </c>
      <c r="AJ3050" s="78" t="s">
        <v>387</v>
      </c>
      <c r="AK3050" s="79" t="str">
        <f>+IF(AJ3050&lt;&gt;"",VLOOKUP(AJ3050,NIVELES!$A$816:$B$892,2,0),"")</f>
        <v>ASEGURAR EL DESARROLLO INFANTIL Y LA EDUCACIÓN INTEGRAL, CON CALIDAD Y CALIDEZ PARA TODOS LOS NIÑOS, NIÑAS Y ADOLESCENTES</v>
      </c>
      <c r="AL3050" s="78" t="s">
        <v>556</v>
      </c>
      <c r="AM3050" s="78">
        <v>580104</v>
      </c>
      <c r="AN3050" s="79" t="str">
        <f>IF(AM3050&lt;&gt;"",+VLOOKUP(AM3050,NIVELES!$A$1652:$B$2466,2,0),"")</f>
        <v>A Gobiernos Autónomos Descentralizados</v>
      </c>
      <c r="AO3050" s="87">
        <v>825228.35999999987</v>
      </c>
      <c r="AP3050" s="88"/>
      <c r="AQ3050" s="88">
        <v>65984.58</v>
      </c>
      <c r="AR3050" s="88">
        <v>0</v>
      </c>
      <c r="AS3050" s="88">
        <v>206307.08999999997</v>
      </c>
      <c r="AT3050" s="88">
        <v>0</v>
      </c>
      <c r="AU3050" s="88">
        <v>0</v>
      </c>
      <c r="AV3050" s="88">
        <v>206307.08999999997</v>
      </c>
      <c r="AW3050" s="88">
        <v>0</v>
      </c>
      <c r="AX3050" s="88">
        <v>0</v>
      </c>
      <c r="AY3050" s="88">
        <v>346629.59999999992</v>
      </c>
      <c r="AZ3050" s="88">
        <v>0</v>
      </c>
      <c r="BA3050" s="88">
        <v>0</v>
      </c>
      <c r="BB3050" s="89">
        <f t="shared" si="187"/>
        <v>825228.35999999987</v>
      </c>
      <c r="BC3050" s="90" t="str">
        <f t="shared" si="186"/>
        <v>OK</v>
      </c>
      <c r="BD3050" s="91" t="str">
        <f t="shared" si="188"/>
        <v xml:space="preserve">                  </v>
      </c>
      <c r="BE3050" s="92">
        <f t="shared" si="189"/>
        <v>9</v>
      </c>
    </row>
    <row r="3051" spans="1:57" s="74" customFormat="1" ht="50.1" customHeight="1" x14ac:dyDescent="0.2">
      <c r="A3051" s="78" t="s">
        <v>55</v>
      </c>
      <c r="B3051" s="78" t="s">
        <v>63</v>
      </c>
      <c r="C3051" s="78" t="s">
        <v>1037</v>
      </c>
      <c r="D3051" s="78" t="s">
        <v>605</v>
      </c>
      <c r="E3051" s="79" t="str">
        <f>+IF(C3051&lt;&gt;"",VLOOKUP(MID(C3051,18,5),NIVELES!$A$133:$B$213,2,0),"")</f>
        <v>AZUAY</v>
      </c>
      <c r="F3051" s="80" t="s">
        <v>83</v>
      </c>
      <c r="G3051" s="81" t="str">
        <f>+IF(F3051&lt;&gt;"",VLOOKUP(F3051,NIVELES!$A$246:$C$464,3,0),"")</f>
        <v xml:space="preserve"> </v>
      </c>
      <c r="H3051" s="82" t="s">
        <v>1024</v>
      </c>
      <c r="I3051" s="78" t="s">
        <v>2201</v>
      </c>
      <c r="J3051" s="78" t="s">
        <v>2184</v>
      </c>
      <c r="K3051" s="78" t="s">
        <v>2185</v>
      </c>
      <c r="L3051" s="78" t="s">
        <v>3165</v>
      </c>
      <c r="M3051" s="78">
        <v>1098</v>
      </c>
      <c r="N3051" s="78" t="s">
        <v>3166</v>
      </c>
      <c r="O3051" s="78" t="s">
        <v>2222</v>
      </c>
      <c r="P3051" s="82">
        <v>12</v>
      </c>
      <c r="Q3051" s="78" t="s">
        <v>3018</v>
      </c>
      <c r="R3051" s="82">
        <v>0</v>
      </c>
      <c r="S3051" s="82">
        <v>12</v>
      </c>
      <c r="T3051" s="82">
        <v>0</v>
      </c>
      <c r="U3051" s="82">
        <v>0</v>
      </c>
      <c r="V3051" s="82">
        <v>0</v>
      </c>
      <c r="W3051" s="82">
        <v>0</v>
      </c>
      <c r="X3051" s="82">
        <v>0</v>
      </c>
      <c r="Y3051" s="82">
        <v>0</v>
      </c>
      <c r="Z3051" s="82">
        <v>0</v>
      </c>
      <c r="AA3051" s="82">
        <v>0</v>
      </c>
      <c r="AB3051" s="82">
        <v>0</v>
      </c>
      <c r="AC3051" s="82">
        <v>0</v>
      </c>
      <c r="AD3051" s="85" t="str">
        <f>IF(A3051&lt;&gt;"",IF(D3051="DIRECCIÓN_DE_TRANSFERENCIAS","280 0031",VLOOKUP(C3051,NIVELES!$A$14:$B$105,2,0)),"")</f>
        <v>280 6110</v>
      </c>
      <c r="AE3051" s="86" t="s">
        <v>322</v>
      </c>
      <c r="AF3051" s="86" t="s">
        <v>543</v>
      </c>
      <c r="AG3051" s="79" t="str">
        <f>+IF(AF3051&lt;&gt;"",VLOOKUP(AF3051,NIVELES!$A$666:$B$673,2,0),"")</f>
        <v>DESARROLLO_INFANTIL</v>
      </c>
      <c r="AH3051" s="78" t="s">
        <v>320</v>
      </c>
      <c r="AI3051" s="79" t="str">
        <f>IF(AH3051&lt;&gt;"",VLOOKUP(CONCATENATE(AG3051,AH3051),NIVELES!$B$676:$C$745,2,0),"")</f>
        <v>Asegurar La Operacion Y Atencion De Cibv  Administrados Por Prestacion De Servicios A Traves De Cooperantes  Para Contribuir Al Desarrollo Integral De Niñas Y Niños</v>
      </c>
      <c r="AJ3051" s="78" t="s">
        <v>387</v>
      </c>
      <c r="AK3051" s="79" t="str">
        <f>+IF(AJ3051&lt;&gt;"",VLOOKUP(AJ3051,NIVELES!$A$816:$B$892,2,0),"")</f>
        <v>ASEGURAR EL DESARROLLO INFANTIL Y LA EDUCACIÓN INTEGRAL, CON CALIDAD Y CALIDEZ PARA TODOS LOS NIÑOS, NIÑAS Y ADOLESCENTES</v>
      </c>
      <c r="AL3051" s="78" t="s">
        <v>556</v>
      </c>
      <c r="AM3051" s="78">
        <v>580204</v>
      </c>
      <c r="AN3051" s="79" t="str">
        <f>IF(AM3051&lt;&gt;"",+VLOOKUP(AM3051,NIVELES!$A$1652:$B$2466,2,0),"")</f>
        <v>Al Sector Privado no Financiero</v>
      </c>
      <c r="AO3051" s="87">
        <v>792146.73</v>
      </c>
      <c r="AP3051" s="88"/>
      <c r="AQ3051" s="88">
        <v>266821.39</v>
      </c>
      <c r="AR3051" s="88">
        <v>0</v>
      </c>
      <c r="AS3051" s="88">
        <v>396073.37</v>
      </c>
      <c r="AT3051" s="88">
        <v>0</v>
      </c>
      <c r="AU3051" s="88">
        <v>0</v>
      </c>
      <c r="AV3051" s="88">
        <v>0</v>
      </c>
      <c r="AW3051" s="88">
        <v>0</v>
      </c>
      <c r="AX3051" s="88">
        <v>0</v>
      </c>
      <c r="AY3051" s="88">
        <v>129251.96999999997</v>
      </c>
      <c r="AZ3051" s="88">
        <v>0</v>
      </c>
      <c r="BA3051" s="88">
        <v>0</v>
      </c>
      <c r="BB3051" s="89">
        <f t="shared" si="187"/>
        <v>792146.73</v>
      </c>
      <c r="BC3051" s="90" t="str">
        <f t="shared" si="186"/>
        <v>OK</v>
      </c>
      <c r="BD3051" s="91" t="str">
        <f t="shared" si="188"/>
        <v xml:space="preserve">                  </v>
      </c>
      <c r="BE3051" s="92">
        <f t="shared" si="189"/>
        <v>12</v>
      </c>
    </row>
    <row r="3052" spans="1:57" s="74" customFormat="1" ht="50.1" customHeight="1" x14ac:dyDescent="0.2">
      <c r="A3052" s="78" t="s">
        <v>55</v>
      </c>
      <c r="B3052" s="78" t="s">
        <v>63</v>
      </c>
      <c r="C3052" s="78" t="s">
        <v>1037</v>
      </c>
      <c r="D3052" s="78" t="s">
        <v>792</v>
      </c>
      <c r="E3052" s="79" t="str">
        <f>+IF(C3052&lt;&gt;"",VLOOKUP(MID(C3052,18,5),NIVELES!$A$133:$B$213,2,0),"")</f>
        <v>AZUAY</v>
      </c>
      <c r="F3052" s="80" t="s">
        <v>83</v>
      </c>
      <c r="G3052" s="81" t="str">
        <f>+IF(F3052&lt;&gt;"",VLOOKUP(F3052,NIVELES!$A$246:$C$464,3,0),"")</f>
        <v xml:space="preserve"> </v>
      </c>
      <c r="H3052" s="82" t="s">
        <v>1024</v>
      </c>
      <c r="I3052" s="78" t="s">
        <v>2189</v>
      </c>
      <c r="J3052" s="78" t="s">
        <v>2184</v>
      </c>
      <c r="K3052" s="78" t="s">
        <v>2185</v>
      </c>
      <c r="L3052" s="78" t="s">
        <v>1791</v>
      </c>
      <c r="M3052" s="78" t="s">
        <v>1791</v>
      </c>
      <c r="N3052" s="78" t="s">
        <v>1791</v>
      </c>
      <c r="O3052" s="78" t="s">
        <v>2454</v>
      </c>
      <c r="P3052" s="82">
        <v>12</v>
      </c>
      <c r="Q3052" s="78" t="s">
        <v>2945</v>
      </c>
      <c r="R3052" s="82">
        <v>1</v>
      </c>
      <c r="S3052" s="82">
        <v>1</v>
      </c>
      <c r="T3052" s="82">
        <v>1</v>
      </c>
      <c r="U3052" s="82">
        <v>1</v>
      </c>
      <c r="V3052" s="82">
        <v>1</v>
      </c>
      <c r="W3052" s="82">
        <v>1</v>
      </c>
      <c r="X3052" s="82">
        <v>1</v>
      </c>
      <c r="Y3052" s="82">
        <v>1</v>
      </c>
      <c r="Z3052" s="82">
        <v>1</v>
      </c>
      <c r="AA3052" s="82">
        <v>1</v>
      </c>
      <c r="AB3052" s="82">
        <v>1</v>
      </c>
      <c r="AC3052" s="82">
        <v>1</v>
      </c>
      <c r="AD3052" s="85" t="str">
        <f>IF(A3052&lt;&gt;"",IF(D3052="DIRECCIÓN_DE_TRANSFERENCIAS","280 0031",VLOOKUP(C3052,NIVELES!$A$14:$B$105,2,0)),"")</f>
        <v>280 6110</v>
      </c>
      <c r="AE3052" s="86" t="s">
        <v>322</v>
      </c>
      <c r="AF3052" s="86" t="s">
        <v>544</v>
      </c>
      <c r="AG3052" s="79" t="str">
        <f>+IF(AF3052&lt;&gt;"",VLOOKUP(AF3052,NIVELES!$A$666:$B$673,2,0),"")</f>
        <v>PROTECCIÓN_SOCIAL_A_LA_FAMILIA._ASEGURAMIENTO_NO_CONTRIBUTIVO_E_INCLUSIÓN_ECONÓMICA_Y_MOVILIDAD_SOCIAL</v>
      </c>
      <c r="AH3052" s="78" t="s">
        <v>513</v>
      </c>
      <c r="AI3052" s="79" t="str">
        <f>IF(AH3052&lt;&gt;"",VLOOKUP(CONCATENATE(AG3052,AH3052),NIVELES!$B$676:$C$745,2,0),"")</f>
        <v>Acompañamiento Familiar</v>
      </c>
      <c r="AJ3052" s="78" t="s">
        <v>517</v>
      </c>
      <c r="AK3052" s="79" t="str">
        <f>+IF(AJ3052&lt;&gt;"",VLOOKUP(AJ3052,NIVELES!$A$816:$B$892,2,0),"")</f>
        <v>NO APLICA</v>
      </c>
      <c r="AL3052" s="78" t="s">
        <v>553</v>
      </c>
      <c r="AM3052" s="78">
        <v>510105</v>
      </c>
      <c r="AN3052" s="79" t="str">
        <f>IF(AM3052&lt;&gt;"",+VLOOKUP(AM3052,NIVELES!$A$1652:$B$2466,2,0),"")</f>
        <v>Remuneraciones Unificadas</v>
      </c>
      <c r="AO3052" s="87">
        <v>31440</v>
      </c>
      <c r="AP3052" s="88">
        <v>2620</v>
      </c>
      <c r="AQ3052" s="88">
        <v>2620</v>
      </c>
      <c r="AR3052" s="88">
        <v>2620</v>
      </c>
      <c r="AS3052" s="88">
        <v>2620</v>
      </c>
      <c r="AT3052" s="88">
        <v>2620</v>
      </c>
      <c r="AU3052" s="88">
        <v>2620</v>
      </c>
      <c r="AV3052" s="88">
        <v>2620</v>
      </c>
      <c r="AW3052" s="88">
        <v>2620</v>
      </c>
      <c r="AX3052" s="88">
        <v>2620</v>
      </c>
      <c r="AY3052" s="88">
        <v>2620</v>
      </c>
      <c r="AZ3052" s="88">
        <v>2620</v>
      </c>
      <c r="BA3052" s="88">
        <v>2620</v>
      </c>
      <c r="BB3052" s="89">
        <f t="shared" si="187"/>
        <v>31440</v>
      </c>
      <c r="BC3052" s="90" t="str">
        <f t="shared" si="186"/>
        <v>OK</v>
      </c>
      <c r="BD3052" s="91" t="str">
        <f t="shared" si="188"/>
        <v xml:space="preserve">                  </v>
      </c>
      <c r="BE3052" s="92">
        <f t="shared" si="189"/>
        <v>12</v>
      </c>
    </row>
    <row r="3053" spans="1:57" s="74" customFormat="1" ht="50.1" customHeight="1" x14ac:dyDescent="0.2">
      <c r="A3053" s="78" t="s">
        <v>55</v>
      </c>
      <c r="B3053" s="78" t="s">
        <v>63</v>
      </c>
      <c r="C3053" s="78" t="s">
        <v>1037</v>
      </c>
      <c r="D3053" s="78" t="s">
        <v>792</v>
      </c>
      <c r="E3053" s="79" t="str">
        <f>+IF(C3053&lt;&gt;"",VLOOKUP(MID(C3053,18,5),NIVELES!$A$133:$B$213,2,0),"")</f>
        <v>AZUAY</v>
      </c>
      <c r="F3053" s="80" t="s">
        <v>83</v>
      </c>
      <c r="G3053" s="81" t="str">
        <f>+IF(F3053&lt;&gt;"",VLOOKUP(F3053,NIVELES!$A$246:$C$464,3,0),"")</f>
        <v xml:space="preserve"> </v>
      </c>
      <c r="H3053" s="82" t="s">
        <v>1024</v>
      </c>
      <c r="I3053" s="78" t="s">
        <v>2189</v>
      </c>
      <c r="J3053" s="78" t="s">
        <v>2184</v>
      </c>
      <c r="K3053" s="78" t="s">
        <v>2185</v>
      </c>
      <c r="L3053" s="78" t="s">
        <v>1791</v>
      </c>
      <c r="M3053" s="78" t="s">
        <v>1791</v>
      </c>
      <c r="N3053" s="78" t="s">
        <v>1791</v>
      </c>
      <c r="O3053" s="78" t="s">
        <v>2454</v>
      </c>
      <c r="P3053" s="82">
        <v>12</v>
      </c>
      <c r="Q3053" s="78" t="s">
        <v>2945</v>
      </c>
      <c r="R3053" s="82">
        <v>1</v>
      </c>
      <c r="S3053" s="82">
        <v>1</v>
      </c>
      <c r="T3053" s="82">
        <v>1</v>
      </c>
      <c r="U3053" s="82">
        <v>1</v>
      </c>
      <c r="V3053" s="82">
        <v>1</v>
      </c>
      <c r="W3053" s="82">
        <v>1</v>
      </c>
      <c r="X3053" s="82">
        <v>1</v>
      </c>
      <c r="Y3053" s="82">
        <v>1</v>
      </c>
      <c r="Z3053" s="82">
        <v>1</v>
      </c>
      <c r="AA3053" s="82">
        <v>1</v>
      </c>
      <c r="AB3053" s="82">
        <v>1</v>
      </c>
      <c r="AC3053" s="82">
        <v>1</v>
      </c>
      <c r="AD3053" s="85" t="str">
        <f>IF(A3053&lt;&gt;"",IF(D3053="DIRECCIÓN_DE_TRANSFERENCIAS","280 0031",VLOOKUP(C3053,NIVELES!$A$14:$B$105,2,0)),"")</f>
        <v>280 6110</v>
      </c>
      <c r="AE3053" s="86" t="s">
        <v>322</v>
      </c>
      <c r="AF3053" s="86" t="s">
        <v>544</v>
      </c>
      <c r="AG3053" s="79" t="str">
        <f>+IF(AF3053&lt;&gt;"",VLOOKUP(AF3053,NIVELES!$A$666:$B$673,2,0),"")</f>
        <v>PROTECCIÓN_SOCIAL_A_LA_FAMILIA._ASEGURAMIENTO_NO_CONTRIBUTIVO_E_INCLUSIÓN_ECONÓMICA_Y_MOVILIDAD_SOCIAL</v>
      </c>
      <c r="AH3053" s="78" t="s">
        <v>513</v>
      </c>
      <c r="AI3053" s="79" t="str">
        <f>IF(AH3053&lt;&gt;"",VLOOKUP(CONCATENATE(AG3053,AH3053),NIVELES!$B$676:$C$745,2,0),"")</f>
        <v>Acompañamiento Familiar</v>
      </c>
      <c r="AJ3053" s="78" t="s">
        <v>517</v>
      </c>
      <c r="AK3053" s="79" t="str">
        <f>+IF(AJ3053&lt;&gt;"",VLOOKUP(AJ3053,NIVELES!$A$816:$B$892,2,0),"")</f>
        <v>NO APLICA</v>
      </c>
      <c r="AL3053" s="78" t="s">
        <v>553</v>
      </c>
      <c r="AM3053" s="78">
        <v>510203</v>
      </c>
      <c r="AN3053" s="79" t="str">
        <f>IF(AM3053&lt;&gt;"",+VLOOKUP(AM3053,NIVELES!$A$1652:$B$2466,2,0),"")</f>
        <v>Decimotercer Sueldo</v>
      </c>
      <c r="AO3053" s="87">
        <v>6895.17</v>
      </c>
      <c r="AP3053" s="88"/>
      <c r="AQ3053" s="88"/>
      <c r="AR3053" s="88">
        <v>574.6</v>
      </c>
      <c r="AS3053" s="88">
        <v>574.6</v>
      </c>
      <c r="AT3053" s="88">
        <v>574.6</v>
      </c>
      <c r="AU3053" s="88">
        <v>574.6</v>
      </c>
      <c r="AV3053" s="88">
        <v>574.6</v>
      </c>
      <c r="AW3053" s="88">
        <v>574.6</v>
      </c>
      <c r="AX3053" s="88">
        <v>574.6</v>
      </c>
      <c r="AY3053" s="88">
        <v>574.6</v>
      </c>
      <c r="AZ3053" s="88">
        <v>574.6</v>
      </c>
      <c r="BA3053" s="88">
        <v>1723.7699999999995</v>
      </c>
      <c r="BB3053" s="89">
        <f t="shared" si="187"/>
        <v>6895.17</v>
      </c>
      <c r="BC3053" s="90" t="str">
        <f t="shared" si="186"/>
        <v>OK</v>
      </c>
      <c r="BD3053" s="91" t="str">
        <f t="shared" si="188"/>
        <v xml:space="preserve">                  </v>
      </c>
      <c r="BE3053" s="92">
        <f t="shared" si="189"/>
        <v>12</v>
      </c>
    </row>
    <row r="3054" spans="1:57" s="74" customFormat="1" ht="50.1" customHeight="1" x14ac:dyDescent="0.2">
      <c r="A3054" s="78" t="s">
        <v>55</v>
      </c>
      <c r="B3054" s="78" t="s">
        <v>63</v>
      </c>
      <c r="C3054" s="78" t="s">
        <v>1037</v>
      </c>
      <c r="D3054" s="78" t="s">
        <v>792</v>
      </c>
      <c r="E3054" s="79" t="str">
        <f>+IF(C3054&lt;&gt;"",VLOOKUP(MID(C3054,18,5),NIVELES!$A$133:$B$213,2,0),"")</f>
        <v>AZUAY</v>
      </c>
      <c r="F3054" s="80" t="s">
        <v>83</v>
      </c>
      <c r="G3054" s="81" t="str">
        <f>+IF(F3054&lt;&gt;"",VLOOKUP(F3054,NIVELES!$A$246:$C$464,3,0),"")</f>
        <v xml:space="preserve"> </v>
      </c>
      <c r="H3054" s="82" t="s">
        <v>1024</v>
      </c>
      <c r="I3054" s="78" t="s">
        <v>2189</v>
      </c>
      <c r="J3054" s="78" t="s">
        <v>2184</v>
      </c>
      <c r="K3054" s="78" t="s">
        <v>2185</v>
      </c>
      <c r="L3054" s="78" t="s">
        <v>1791</v>
      </c>
      <c r="M3054" s="78" t="s">
        <v>1791</v>
      </c>
      <c r="N3054" s="78" t="s">
        <v>1791</v>
      </c>
      <c r="O3054" s="78" t="s">
        <v>2454</v>
      </c>
      <c r="P3054" s="82">
        <v>12</v>
      </c>
      <c r="Q3054" s="78" t="s">
        <v>2945</v>
      </c>
      <c r="R3054" s="82">
        <v>1</v>
      </c>
      <c r="S3054" s="82">
        <v>1</v>
      </c>
      <c r="T3054" s="82">
        <v>1</v>
      </c>
      <c r="U3054" s="82">
        <v>1</v>
      </c>
      <c r="V3054" s="82">
        <v>1</v>
      </c>
      <c r="W3054" s="82">
        <v>1</v>
      </c>
      <c r="X3054" s="82">
        <v>1</v>
      </c>
      <c r="Y3054" s="82">
        <v>1</v>
      </c>
      <c r="Z3054" s="82">
        <v>1</v>
      </c>
      <c r="AA3054" s="82">
        <v>1</v>
      </c>
      <c r="AB3054" s="82">
        <v>1</v>
      </c>
      <c r="AC3054" s="82">
        <v>1</v>
      </c>
      <c r="AD3054" s="85" t="str">
        <f>IF(A3054&lt;&gt;"",IF(D3054="DIRECCIÓN_DE_TRANSFERENCIAS","280 0031",VLOOKUP(C3054,NIVELES!$A$14:$B$105,2,0)),"")</f>
        <v>280 6110</v>
      </c>
      <c r="AE3054" s="86" t="s">
        <v>322</v>
      </c>
      <c r="AF3054" s="86" t="s">
        <v>544</v>
      </c>
      <c r="AG3054" s="79" t="str">
        <f>+IF(AF3054&lt;&gt;"",VLOOKUP(AF3054,NIVELES!$A$666:$B$673,2,0),"")</f>
        <v>PROTECCIÓN_SOCIAL_A_LA_FAMILIA._ASEGURAMIENTO_NO_CONTRIBUTIVO_E_INCLUSIÓN_ECONÓMICA_Y_MOVILIDAD_SOCIAL</v>
      </c>
      <c r="AH3054" s="78" t="s">
        <v>513</v>
      </c>
      <c r="AI3054" s="79" t="str">
        <f>IF(AH3054&lt;&gt;"",VLOOKUP(CONCATENATE(AG3054,AH3054),NIVELES!$B$676:$C$745,2,0),"")</f>
        <v>Acompañamiento Familiar</v>
      </c>
      <c r="AJ3054" s="78" t="s">
        <v>517</v>
      </c>
      <c r="AK3054" s="79" t="str">
        <f>+IF(AJ3054&lt;&gt;"",VLOOKUP(AJ3054,NIVELES!$A$816:$B$892,2,0),"")</f>
        <v>NO APLICA</v>
      </c>
      <c r="AL3054" s="78" t="s">
        <v>553</v>
      </c>
      <c r="AM3054" s="78">
        <v>510204</v>
      </c>
      <c r="AN3054" s="79" t="str">
        <f>IF(AM3054&lt;&gt;"",+VLOOKUP(AM3054,NIVELES!$A$1652:$B$2466,2,0),"")</f>
        <v>Decimocuarto Sueldo</v>
      </c>
      <c r="AO3054" s="87">
        <v>3250.5</v>
      </c>
      <c r="AP3054" s="88"/>
      <c r="AQ3054" s="88"/>
      <c r="AR3054" s="88">
        <v>270.88</v>
      </c>
      <c r="AS3054" s="88">
        <v>270.88</v>
      </c>
      <c r="AT3054" s="88">
        <v>270.88</v>
      </c>
      <c r="AU3054" s="88">
        <v>270.88</v>
      </c>
      <c r="AV3054" s="88">
        <v>270.88</v>
      </c>
      <c r="AW3054" s="88">
        <v>270.88</v>
      </c>
      <c r="AX3054" s="88">
        <v>270.88</v>
      </c>
      <c r="AY3054" s="88">
        <v>270.88</v>
      </c>
      <c r="AZ3054" s="88">
        <v>270.88</v>
      </c>
      <c r="BA3054" s="88">
        <v>812.57999999999947</v>
      </c>
      <c r="BB3054" s="89">
        <f t="shared" si="187"/>
        <v>3250.5</v>
      </c>
      <c r="BC3054" s="90" t="str">
        <f t="shared" si="186"/>
        <v>OK</v>
      </c>
      <c r="BD3054" s="91" t="str">
        <f t="shared" si="188"/>
        <v xml:space="preserve">                  </v>
      </c>
      <c r="BE3054" s="92">
        <f t="shared" si="189"/>
        <v>12</v>
      </c>
    </row>
    <row r="3055" spans="1:57" s="74" customFormat="1" ht="50.1" customHeight="1" x14ac:dyDescent="0.2">
      <c r="A3055" s="78" t="s">
        <v>55</v>
      </c>
      <c r="B3055" s="78" t="s">
        <v>63</v>
      </c>
      <c r="C3055" s="78" t="s">
        <v>1037</v>
      </c>
      <c r="D3055" s="78" t="s">
        <v>792</v>
      </c>
      <c r="E3055" s="79" t="str">
        <f>+IF(C3055&lt;&gt;"",VLOOKUP(MID(C3055,18,5),NIVELES!$A$133:$B$213,2,0),"")</f>
        <v>AZUAY</v>
      </c>
      <c r="F3055" s="80" t="s">
        <v>83</v>
      </c>
      <c r="G3055" s="81" t="str">
        <f>+IF(F3055&lt;&gt;"",VLOOKUP(F3055,NIVELES!$A$246:$C$464,3,0),"")</f>
        <v xml:space="preserve"> </v>
      </c>
      <c r="H3055" s="82" t="s">
        <v>1024</v>
      </c>
      <c r="I3055" s="78" t="s">
        <v>2189</v>
      </c>
      <c r="J3055" s="78" t="s">
        <v>2184</v>
      </c>
      <c r="K3055" s="78" t="s">
        <v>2185</v>
      </c>
      <c r="L3055" s="78" t="s">
        <v>1791</v>
      </c>
      <c r="M3055" s="78" t="s">
        <v>1791</v>
      </c>
      <c r="N3055" s="78" t="s">
        <v>1791</v>
      </c>
      <c r="O3055" s="78" t="s">
        <v>2454</v>
      </c>
      <c r="P3055" s="82">
        <v>12</v>
      </c>
      <c r="Q3055" s="78" t="s">
        <v>2945</v>
      </c>
      <c r="R3055" s="82">
        <v>1</v>
      </c>
      <c r="S3055" s="82">
        <v>1</v>
      </c>
      <c r="T3055" s="82">
        <v>1</v>
      </c>
      <c r="U3055" s="82">
        <v>1</v>
      </c>
      <c r="V3055" s="82">
        <v>1</v>
      </c>
      <c r="W3055" s="82">
        <v>1</v>
      </c>
      <c r="X3055" s="82">
        <v>1</v>
      </c>
      <c r="Y3055" s="82">
        <v>1</v>
      </c>
      <c r="Z3055" s="82">
        <v>1</v>
      </c>
      <c r="AA3055" s="82">
        <v>1</v>
      </c>
      <c r="AB3055" s="82">
        <v>1</v>
      </c>
      <c r="AC3055" s="82">
        <v>1</v>
      </c>
      <c r="AD3055" s="85" t="str">
        <f>IF(A3055&lt;&gt;"",IF(D3055="DIRECCIÓN_DE_TRANSFERENCIAS","280 0031",VLOOKUP(C3055,NIVELES!$A$14:$B$105,2,0)),"")</f>
        <v>280 6110</v>
      </c>
      <c r="AE3055" s="86" t="s">
        <v>322</v>
      </c>
      <c r="AF3055" s="86" t="s">
        <v>544</v>
      </c>
      <c r="AG3055" s="79" t="str">
        <f>+IF(AF3055&lt;&gt;"",VLOOKUP(AF3055,NIVELES!$A$666:$B$673,2,0),"")</f>
        <v>PROTECCIÓN_SOCIAL_A_LA_FAMILIA._ASEGURAMIENTO_NO_CONTRIBUTIVO_E_INCLUSIÓN_ECONÓMICA_Y_MOVILIDAD_SOCIAL</v>
      </c>
      <c r="AH3055" s="78" t="s">
        <v>513</v>
      </c>
      <c r="AI3055" s="79" t="str">
        <f>IF(AH3055&lt;&gt;"",VLOOKUP(CONCATENATE(AG3055,AH3055),NIVELES!$B$676:$C$745,2,0),"")</f>
        <v>Acompañamiento Familiar</v>
      </c>
      <c r="AJ3055" s="78" t="s">
        <v>517</v>
      </c>
      <c r="AK3055" s="79" t="str">
        <f>+IF(AJ3055&lt;&gt;"",VLOOKUP(AJ3055,NIVELES!$A$816:$B$892,2,0),"")</f>
        <v>NO APLICA</v>
      </c>
      <c r="AL3055" s="78" t="s">
        <v>553</v>
      </c>
      <c r="AM3055" s="78">
        <v>510510</v>
      </c>
      <c r="AN3055" s="79" t="str">
        <f>IF(AM3055&lt;&gt;"",+VLOOKUP(AM3055,NIVELES!$A$1652:$B$2466,2,0),"")</f>
        <v>Servicios Personales por Contrato</v>
      </c>
      <c r="AO3055" s="87">
        <v>53922</v>
      </c>
      <c r="AP3055" s="88">
        <v>4902</v>
      </c>
      <c r="AQ3055" s="88">
        <v>4902</v>
      </c>
      <c r="AR3055" s="88">
        <v>4493.5</v>
      </c>
      <c r="AS3055" s="88">
        <v>4493.5</v>
      </c>
      <c r="AT3055" s="88">
        <v>4493.5</v>
      </c>
      <c r="AU3055" s="88">
        <v>4493.5</v>
      </c>
      <c r="AV3055" s="88">
        <v>4493.5</v>
      </c>
      <c r="AW3055" s="88">
        <v>4493.5</v>
      </c>
      <c r="AX3055" s="88">
        <v>4493.5</v>
      </c>
      <c r="AY3055" s="88">
        <v>4493.5</v>
      </c>
      <c r="AZ3055" s="88">
        <v>4493.5</v>
      </c>
      <c r="BA3055" s="88">
        <v>3676.5</v>
      </c>
      <c r="BB3055" s="89">
        <f t="shared" si="187"/>
        <v>53922</v>
      </c>
      <c r="BC3055" s="90" t="str">
        <f t="shared" si="186"/>
        <v>OK</v>
      </c>
      <c r="BD3055" s="91" t="str">
        <f t="shared" si="188"/>
        <v xml:space="preserve">                  </v>
      </c>
      <c r="BE3055" s="92">
        <f t="shared" si="189"/>
        <v>12</v>
      </c>
    </row>
    <row r="3056" spans="1:57" s="74" customFormat="1" ht="50.1" customHeight="1" x14ac:dyDescent="0.2">
      <c r="A3056" s="78" t="s">
        <v>55</v>
      </c>
      <c r="B3056" s="78" t="s">
        <v>63</v>
      </c>
      <c r="C3056" s="78" t="s">
        <v>1037</v>
      </c>
      <c r="D3056" s="78" t="s">
        <v>792</v>
      </c>
      <c r="E3056" s="79" t="str">
        <f>+IF(C3056&lt;&gt;"",VLOOKUP(MID(C3056,18,5),NIVELES!$A$133:$B$213,2,0),"")</f>
        <v>AZUAY</v>
      </c>
      <c r="F3056" s="80" t="s">
        <v>83</v>
      </c>
      <c r="G3056" s="81" t="str">
        <f>+IF(F3056&lt;&gt;"",VLOOKUP(F3056,NIVELES!$A$246:$C$464,3,0),"")</f>
        <v xml:space="preserve"> </v>
      </c>
      <c r="H3056" s="82" t="s">
        <v>1024</v>
      </c>
      <c r="I3056" s="78" t="s">
        <v>2189</v>
      </c>
      <c r="J3056" s="78" t="s">
        <v>2184</v>
      </c>
      <c r="K3056" s="78" t="s">
        <v>2185</v>
      </c>
      <c r="L3056" s="78" t="s">
        <v>1791</v>
      </c>
      <c r="M3056" s="78" t="s">
        <v>1791</v>
      </c>
      <c r="N3056" s="78" t="s">
        <v>1791</v>
      </c>
      <c r="O3056" s="78" t="s">
        <v>2454</v>
      </c>
      <c r="P3056" s="82">
        <v>12</v>
      </c>
      <c r="Q3056" s="78" t="s">
        <v>2945</v>
      </c>
      <c r="R3056" s="82">
        <v>1</v>
      </c>
      <c r="S3056" s="82">
        <v>1</v>
      </c>
      <c r="T3056" s="82">
        <v>1</v>
      </c>
      <c r="U3056" s="82">
        <v>1</v>
      </c>
      <c r="V3056" s="82">
        <v>1</v>
      </c>
      <c r="W3056" s="82">
        <v>1</v>
      </c>
      <c r="X3056" s="82">
        <v>1</v>
      </c>
      <c r="Y3056" s="82">
        <v>1</v>
      </c>
      <c r="Z3056" s="82">
        <v>1</v>
      </c>
      <c r="AA3056" s="82">
        <v>1</v>
      </c>
      <c r="AB3056" s="82">
        <v>1</v>
      </c>
      <c r="AC3056" s="82">
        <v>1</v>
      </c>
      <c r="AD3056" s="85" t="str">
        <f>IF(A3056&lt;&gt;"",IF(D3056="DIRECCIÓN_DE_TRANSFERENCIAS","280 0031",VLOOKUP(C3056,NIVELES!$A$14:$B$105,2,0)),"")</f>
        <v>280 6110</v>
      </c>
      <c r="AE3056" s="86" t="s">
        <v>322</v>
      </c>
      <c r="AF3056" s="86" t="s">
        <v>544</v>
      </c>
      <c r="AG3056" s="79" t="str">
        <f>+IF(AF3056&lt;&gt;"",VLOOKUP(AF3056,NIVELES!$A$666:$B$673,2,0),"")</f>
        <v>PROTECCIÓN_SOCIAL_A_LA_FAMILIA._ASEGURAMIENTO_NO_CONTRIBUTIVO_E_INCLUSIÓN_ECONÓMICA_Y_MOVILIDAD_SOCIAL</v>
      </c>
      <c r="AH3056" s="78" t="s">
        <v>513</v>
      </c>
      <c r="AI3056" s="79" t="str">
        <f>IF(AH3056&lt;&gt;"",VLOOKUP(CONCATENATE(AG3056,AH3056),NIVELES!$B$676:$C$745,2,0),"")</f>
        <v>Acompañamiento Familiar</v>
      </c>
      <c r="AJ3056" s="78" t="s">
        <v>517</v>
      </c>
      <c r="AK3056" s="79" t="str">
        <f>+IF(AJ3056&lt;&gt;"",VLOOKUP(AJ3056,NIVELES!$A$816:$B$892,2,0),"")</f>
        <v>NO APLICA</v>
      </c>
      <c r="AL3056" s="78" t="s">
        <v>553</v>
      </c>
      <c r="AM3056" s="78">
        <v>510601</v>
      </c>
      <c r="AN3056" s="79" t="str">
        <f>IF(AM3056&lt;&gt;"",+VLOOKUP(AM3056,NIVELES!$A$1652:$B$2466,2,0),"")</f>
        <v>Aporte Patronal</v>
      </c>
      <c r="AO3056" s="87">
        <v>7984.6</v>
      </c>
      <c r="AP3056" s="88">
        <v>725.95</v>
      </c>
      <c r="AQ3056" s="88">
        <v>725.95</v>
      </c>
      <c r="AR3056" s="88">
        <v>665.38</v>
      </c>
      <c r="AS3056" s="88">
        <v>665.38</v>
      </c>
      <c r="AT3056" s="88">
        <v>665.38</v>
      </c>
      <c r="AU3056" s="88">
        <v>665.38</v>
      </c>
      <c r="AV3056" s="88">
        <v>665.38</v>
      </c>
      <c r="AW3056" s="88">
        <v>665.38</v>
      </c>
      <c r="AX3056" s="88">
        <v>665.38</v>
      </c>
      <c r="AY3056" s="88">
        <v>665.38</v>
      </c>
      <c r="AZ3056" s="88">
        <v>665.38</v>
      </c>
      <c r="BA3056" s="88">
        <v>544.27999999999975</v>
      </c>
      <c r="BB3056" s="89">
        <f t="shared" si="187"/>
        <v>7984.6</v>
      </c>
      <c r="BC3056" s="90" t="str">
        <f t="shared" si="186"/>
        <v>OK</v>
      </c>
      <c r="BD3056" s="91" t="str">
        <f t="shared" si="188"/>
        <v xml:space="preserve">                  </v>
      </c>
      <c r="BE3056" s="92">
        <f t="shared" si="189"/>
        <v>12</v>
      </c>
    </row>
    <row r="3057" spans="1:57" s="74" customFormat="1" ht="50.1" customHeight="1" x14ac:dyDescent="0.2">
      <c r="A3057" s="78" t="s">
        <v>55</v>
      </c>
      <c r="B3057" s="78" t="s">
        <v>63</v>
      </c>
      <c r="C3057" s="78" t="s">
        <v>1037</v>
      </c>
      <c r="D3057" s="78" t="s">
        <v>792</v>
      </c>
      <c r="E3057" s="79" t="str">
        <f>+IF(C3057&lt;&gt;"",VLOOKUP(MID(C3057,18,5),NIVELES!$A$133:$B$213,2,0),"")</f>
        <v>AZUAY</v>
      </c>
      <c r="F3057" s="80" t="s">
        <v>83</v>
      </c>
      <c r="G3057" s="81" t="str">
        <f>+IF(F3057&lt;&gt;"",VLOOKUP(F3057,NIVELES!$A$246:$C$464,3,0),"")</f>
        <v xml:space="preserve"> </v>
      </c>
      <c r="H3057" s="82" t="s">
        <v>1024</v>
      </c>
      <c r="I3057" s="78" t="s">
        <v>2189</v>
      </c>
      <c r="J3057" s="78" t="s">
        <v>2184</v>
      </c>
      <c r="K3057" s="78" t="s">
        <v>2185</v>
      </c>
      <c r="L3057" s="78" t="s">
        <v>1791</v>
      </c>
      <c r="M3057" s="78" t="s">
        <v>1791</v>
      </c>
      <c r="N3057" s="78" t="s">
        <v>1791</v>
      </c>
      <c r="O3057" s="78" t="s">
        <v>2454</v>
      </c>
      <c r="P3057" s="82">
        <v>12</v>
      </c>
      <c r="Q3057" s="78" t="s">
        <v>2945</v>
      </c>
      <c r="R3057" s="82">
        <v>1</v>
      </c>
      <c r="S3057" s="82">
        <v>1</v>
      </c>
      <c r="T3057" s="82">
        <v>1</v>
      </c>
      <c r="U3057" s="82">
        <v>1</v>
      </c>
      <c r="V3057" s="82">
        <v>1</v>
      </c>
      <c r="W3057" s="82">
        <v>1</v>
      </c>
      <c r="X3057" s="82">
        <v>1</v>
      </c>
      <c r="Y3057" s="82">
        <v>1</v>
      </c>
      <c r="Z3057" s="82">
        <v>1</v>
      </c>
      <c r="AA3057" s="82">
        <v>1</v>
      </c>
      <c r="AB3057" s="82">
        <v>1</v>
      </c>
      <c r="AC3057" s="82">
        <v>1</v>
      </c>
      <c r="AD3057" s="85" t="str">
        <f>IF(A3057&lt;&gt;"",IF(D3057="DIRECCIÓN_DE_TRANSFERENCIAS","280 0031",VLOOKUP(C3057,NIVELES!$A$14:$B$105,2,0)),"")</f>
        <v>280 6110</v>
      </c>
      <c r="AE3057" s="86" t="s">
        <v>322</v>
      </c>
      <c r="AF3057" s="86" t="s">
        <v>544</v>
      </c>
      <c r="AG3057" s="79" t="str">
        <f>+IF(AF3057&lt;&gt;"",VLOOKUP(AF3057,NIVELES!$A$666:$B$673,2,0),"")</f>
        <v>PROTECCIÓN_SOCIAL_A_LA_FAMILIA._ASEGURAMIENTO_NO_CONTRIBUTIVO_E_INCLUSIÓN_ECONÓMICA_Y_MOVILIDAD_SOCIAL</v>
      </c>
      <c r="AH3057" s="78" t="s">
        <v>513</v>
      </c>
      <c r="AI3057" s="79" t="str">
        <f>IF(AH3057&lt;&gt;"",VLOOKUP(CONCATENATE(AG3057,AH3057),NIVELES!$B$676:$C$745,2,0),"")</f>
        <v>Acompañamiento Familiar</v>
      </c>
      <c r="AJ3057" s="78" t="s">
        <v>517</v>
      </c>
      <c r="AK3057" s="79" t="str">
        <f>+IF(AJ3057&lt;&gt;"",VLOOKUP(AJ3057,NIVELES!$A$816:$B$892,2,0),"")</f>
        <v>NO APLICA</v>
      </c>
      <c r="AL3057" s="78" t="s">
        <v>553</v>
      </c>
      <c r="AM3057" s="78">
        <v>510602</v>
      </c>
      <c r="AN3057" s="79" t="str">
        <f>IF(AM3057&lt;&gt;"",+VLOOKUP(AM3057,NIVELES!$A$1652:$B$2466,2,0),"")</f>
        <v>Fondo de Reserva</v>
      </c>
      <c r="AO3057" s="87">
        <v>6895.17</v>
      </c>
      <c r="AP3057" s="88"/>
      <c r="AQ3057" s="88">
        <v>558.54999999999995</v>
      </c>
      <c r="AR3057" s="88">
        <v>574.6</v>
      </c>
      <c r="AS3057" s="88">
        <v>574.6</v>
      </c>
      <c r="AT3057" s="88">
        <v>574.6</v>
      </c>
      <c r="AU3057" s="88">
        <v>574.6</v>
      </c>
      <c r="AV3057" s="88">
        <v>574.6</v>
      </c>
      <c r="AW3057" s="88">
        <v>574.6</v>
      </c>
      <c r="AX3057" s="88">
        <v>574.6</v>
      </c>
      <c r="AY3057" s="88">
        <v>574.6</v>
      </c>
      <c r="AZ3057" s="88">
        <v>574.6</v>
      </c>
      <c r="BA3057" s="88">
        <v>1165.2199999999993</v>
      </c>
      <c r="BB3057" s="89">
        <f t="shared" si="187"/>
        <v>6895.17</v>
      </c>
      <c r="BC3057" s="90" t="str">
        <f t="shared" si="186"/>
        <v>OK</v>
      </c>
      <c r="BD3057" s="91" t="str">
        <f t="shared" si="188"/>
        <v xml:space="preserve">                  </v>
      </c>
      <c r="BE3057" s="92">
        <f t="shared" si="189"/>
        <v>12</v>
      </c>
    </row>
    <row r="3058" spans="1:57" s="74" customFormat="1" ht="50.1" customHeight="1" x14ac:dyDescent="0.2">
      <c r="A3058" s="78" t="s">
        <v>55</v>
      </c>
      <c r="B3058" s="78" t="s">
        <v>63</v>
      </c>
      <c r="C3058" s="78" t="s">
        <v>1037</v>
      </c>
      <c r="D3058" s="78" t="s">
        <v>792</v>
      </c>
      <c r="E3058" s="79" t="str">
        <f>+IF(C3058&lt;&gt;"",VLOOKUP(MID(C3058,18,5),NIVELES!$A$133:$B$213,2,0),"")</f>
        <v>AZUAY</v>
      </c>
      <c r="F3058" s="80" t="s">
        <v>83</v>
      </c>
      <c r="G3058" s="81" t="str">
        <f>+IF(F3058&lt;&gt;"",VLOOKUP(F3058,NIVELES!$A$246:$C$464,3,0),"")</f>
        <v xml:space="preserve"> </v>
      </c>
      <c r="H3058" s="82" t="s">
        <v>1024</v>
      </c>
      <c r="I3058" s="78" t="s">
        <v>2189</v>
      </c>
      <c r="J3058" s="78" t="s">
        <v>2184</v>
      </c>
      <c r="K3058" s="78" t="s">
        <v>2185</v>
      </c>
      <c r="L3058" s="78" t="s">
        <v>1791</v>
      </c>
      <c r="M3058" s="78" t="s">
        <v>1791</v>
      </c>
      <c r="N3058" s="78" t="s">
        <v>1791</v>
      </c>
      <c r="O3058" s="78" t="s">
        <v>2174</v>
      </c>
      <c r="P3058" s="82">
        <v>10</v>
      </c>
      <c r="Q3058" s="78" t="s">
        <v>1954</v>
      </c>
      <c r="R3058" s="82">
        <v>0</v>
      </c>
      <c r="S3058" s="82">
        <v>0</v>
      </c>
      <c r="T3058" s="82">
        <v>1</v>
      </c>
      <c r="U3058" s="82">
        <v>1</v>
      </c>
      <c r="V3058" s="82">
        <v>1</v>
      </c>
      <c r="W3058" s="82">
        <v>1</v>
      </c>
      <c r="X3058" s="82">
        <v>1</v>
      </c>
      <c r="Y3058" s="82">
        <v>1</v>
      </c>
      <c r="Z3058" s="82">
        <v>1</v>
      </c>
      <c r="AA3058" s="82">
        <v>1</v>
      </c>
      <c r="AB3058" s="82">
        <v>1</v>
      </c>
      <c r="AC3058" s="82">
        <v>1</v>
      </c>
      <c r="AD3058" s="85" t="str">
        <f>IF(A3058&lt;&gt;"",IF(D3058="DIRECCIÓN_DE_TRANSFERENCIAS","280 0031",VLOOKUP(C3058,NIVELES!$A$14:$B$105,2,0)),"")</f>
        <v>280 6110</v>
      </c>
      <c r="AE3058" s="86" t="s">
        <v>322</v>
      </c>
      <c r="AF3058" s="86" t="s">
        <v>544</v>
      </c>
      <c r="AG3058" s="79" t="str">
        <f>+IF(AF3058&lt;&gt;"",VLOOKUP(AF3058,NIVELES!$A$666:$B$673,2,0),"")</f>
        <v>PROTECCIÓN_SOCIAL_A_LA_FAMILIA._ASEGURAMIENTO_NO_CONTRIBUTIVO_E_INCLUSIÓN_ECONÓMICA_Y_MOVILIDAD_SOCIAL</v>
      </c>
      <c r="AH3058" s="78" t="s">
        <v>513</v>
      </c>
      <c r="AI3058" s="79" t="str">
        <f>IF(AH3058&lt;&gt;"",VLOOKUP(CONCATENATE(AG3058,AH3058),NIVELES!$B$676:$C$745,2,0),"")</f>
        <v>Acompañamiento Familiar</v>
      </c>
      <c r="AJ3058" s="78" t="s">
        <v>517</v>
      </c>
      <c r="AK3058" s="79" t="str">
        <f>+IF(AJ3058&lt;&gt;"",VLOOKUP(AJ3058,NIVELES!$A$816:$B$892,2,0),"")</f>
        <v>NO APLICA</v>
      </c>
      <c r="AL3058" s="78" t="s">
        <v>554</v>
      </c>
      <c r="AM3058" s="78">
        <v>530301</v>
      </c>
      <c r="AN3058" s="79" t="str">
        <f>IF(AM3058&lt;&gt;"",+VLOOKUP(AM3058,NIVELES!$A$1652:$B$2466,2,0),"")</f>
        <v>Pasajes al Interior</v>
      </c>
      <c r="AO3058" s="87">
        <v>300</v>
      </c>
      <c r="AP3058" s="88"/>
      <c r="AQ3058" s="88"/>
      <c r="AR3058" s="88">
        <v>30</v>
      </c>
      <c r="AS3058" s="88">
        <v>30</v>
      </c>
      <c r="AT3058" s="88">
        <v>30</v>
      </c>
      <c r="AU3058" s="88">
        <v>30</v>
      </c>
      <c r="AV3058" s="88">
        <v>30</v>
      </c>
      <c r="AW3058" s="88">
        <v>30</v>
      </c>
      <c r="AX3058" s="88">
        <v>30</v>
      </c>
      <c r="AY3058" s="88">
        <v>30</v>
      </c>
      <c r="AZ3058" s="88">
        <v>30</v>
      </c>
      <c r="BA3058" s="88">
        <v>30</v>
      </c>
      <c r="BB3058" s="89">
        <f t="shared" si="187"/>
        <v>300</v>
      </c>
      <c r="BC3058" s="90" t="str">
        <f t="shared" si="186"/>
        <v>OK</v>
      </c>
      <c r="BD3058" s="91" t="str">
        <f t="shared" si="188"/>
        <v xml:space="preserve">                  </v>
      </c>
      <c r="BE3058" s="92">
        <f t="shared" si="189"/>
        <v>10</v>
      </c>
    </row>
    <row r="3059" spans="1:57" s="74" customFormat="1" ht="50.1" customHeight="1" x14ac:dyDescent="0.2">
      <c r="A3059" s="78" t="s">
        <v>55</v>
      </c>
      <c r="B3059" s="78" t="s">
        <v>63</v>
      </c>
      <c r="C3059" s="78" t="s">
        <v>1037</v>
      </c>
      <c r="D3059" s="78" t="s">
        <v>792</v>
      </c>
      <c r="E3059" s="79" t="str">
        <f>+IF(C3059&lt;&gt;"",VLOOKUP(MID(C3059,18,5),NIVELES!$A$133:$B$213,2,0),"")</f>
        <v>AZUAY</v>
      </c>
      <c r="F3059" s="80" t="s">
        <v>83</v>
      </c>
      <c r="G3059" s="81" t="str">
        <f>+IF(F3059&lt;&gt;"",VLOOKUP(F3059,NIVELES!$A$246:$C$464,3,0),"")</f>
        <v xml:space="preserve"> </v>
      </c>
      <c r="H3059" s="82" t="s">
        <v>1024</v>
      </c>
      <c r="I3059" s="78" t="s">
        <v>2189</v>
      </c>
      <c r="J3059" s="78" t="s">
        <v>2184</v>
      </c>
      <c r="K3059" s="78" t="s">
        <v>2185</v>
      </c>
      <c r="L3059" s="78" t="s">
        <v>1791</v>
      </c>
      <c r="M3059" s="78" t="s">
        <v>1791</v>
      </c>
      <c r="N3059" s="78" t="s">
        <v>1791</v>
      </c>
      <c r="O3059" s="78" t="s">
        <v>2174</v>
      </c>
      <c r="P3059" s="82">
        <v>10</v>
      </c>
      <c r="Q3059" s="78" t="s">
        <v>1954</v>
      </c>
      <c r="R3059" s="82">
        <v>0</v>
      </c>
      <c r="S3059" s="82">
        <v>0</v>
      </c>
      <c r="T3059" s="82">
        <v>1</v>
      </c>
      <c r="U3059" s="82">
        <v>1</v>
      </c>
      <c r="V3059" s="82">
        <v>1</v>
      </c>
      <c r="W3059" s="82">
        <v>1</v>
      </c>
      <c r="X3059" s="82">
        <v>1</v>
      </c>
      <c r="Y3059" s="82">
        <v>1</v>
      </c>
      <c r="Z3059" s="82">
        <v>1</v>
      </c>
      <c r="AA3059" s="82">
        <v>1</v>
      </c>
      <c r="AB3059" s="82">
        <v>1</v>
      </c>
      <c r="AC3059" s="82">
        <v>1</v>
      </c>
      <c r="AD3059" s="85" t="str">
        <f>IF(A3059&lt;&gt;"",IF(D3059="DIRECCIÓN_DE_TRANSFERENCIAS","280 0031",VLOOKUP(C3059,NIVELES!$A$14:$B$105,2,0)),"")</f>
        <v>280 6110</v>
      </c>
      <c r="AE3059" s="86" t="s">
        <v>322</v>
      </c>
      <c r="AF3059" s="86" t="s">
        <v>544</v>
      </c>
      <c r="AG3059" s="79" t="str">
        <f>+IF(AF3059&lt;&gt;"",VLOOKUP(AF3059,NIVELES!$A$666:$B$673,2,0),"")</f>
        <v>PROTECCIÓN_SOCIAL_A_LA_FAMILIA._ASEGURAMIENTO_NO_CONTRIBUTIVO_E_INCLUSIÓN_ECONÓMICA_Y_MOVILIDAD_SOCIAL</v>
      </c>
      <c r="AH3059" s="78" t="s">
        <v>513</v>
      </c>
      <c r="AI3059" s="79" t="str">
        <f>IF(AH3059&lt;&gt;"",VLOOKUP(CONCATENATE(AG3059,AH3059),NIVELES!$B$676:$C$745,2,0),"")</f>
        <v>Acompañamiento Familiar</v>
      </c>
      <c r="AJ3059" s="78" t="s">
        <v>517</v>
      </c>
      <c r="AK3059" s="79" t="str">
        <f>+IF(AJ3059&lt;&gt;"",VLOOKUP(AJ3059,NIVELES!$A$816:$B$892,2,0),"")</f>
        <v>NO APLICA</v>
      </c>
      <c r="AL3059" s="78" t="s">
        <v>554</v>
      </c>
      <c r="AM3059" s="78">
        <v>530303</v>
      </c>
      <c r="AN3059" s="79" t="str">
        <f>IF(AM3059&lt;&gt;"",+VLOOKUP(AM3059,NIVELES!$A$1652:$B$2466,2,0),"")</f>
        <v>Viáticos y Subsistencias en el Interior</v>
      </c>
      <c r="AO3059" s="87">
        <v>300</v>
      </c>
      <c r="AP3059" s="88"/>
      <c r="AQ3059" s="88"/>
      <c r="AR3059" s="88">
        <v>30</v>
      </c>
      <c r="AS3059" s="88">
        <v>30</v>
      </c>
      <c r="AT3059" s="88">
        <v>30</v>
      </c>
      <c r="AU3059" s="88">
        <v>30</v>
      </c>
      <c r="AV3059" s="88">
        <v>30</v>
      </c>
      <c r="AW3059" s="88">
        <v>30</v>
      </c>
      <c r="AX3059" s="88">
        <v>30</v>
      </c>
      <c r="AY3059" s="88">
        <v>30</v>
      </c>
      <c r="AZ3059" s="88">
        <v>30</v>
      </c>
      <c r="BA3059" s="88">
        <v>30</v>
      </c>
      <c r="BB3059" s="89">
        <f t="shared" si="187"/>
        <v>300</v>
      </c>
      <c r="BC3059" s="90" t="str">
        <f t="shared" si="186"/>
        <v>OK</v>
      </c>
      <c r="BD3059" s="91" t="str">
        <f t="shared" si="188"/>
        <v xml:space="preserve">                  </v>
      </c>
      <c r="BE3059" s="92">
        <f t="shared" si="189"/>
        <v>10</v>
      </c>
    </row>
    <row r="3060" spans="1:57" s="74" customFormat="1" ht="50.1" customHeight="1" x14ac:dyDescent="0.2">
      <c r="A3060" s="78" t="s">
        <v>55</v>
      </c>
      <c r="B3060" s="78" t="s">
        <v>63</v>
      </c>
      <c r="C3060" s="78" t="s">
        <v>1037</v>
      </c>
      <c r="D3060" s="78" t="s">
        <v>792</v>
      </c>
      <c r="E3060" s="79" t="str">
        <f>+IF(C3060&lt;&gt;"",VLOOKUP(MID(C3060,18,5),NIVELES!$A$133:$B$213,2,0),"")</f>
        <v>AZUAY</v>
      </c>
      <c r="F3060" s="80" t="s">
        <v>83</v>
      </c>
      <c r="G3060" s="81" t="str">
        <f>+IF(F3060&lt;&gt;"",VLOOKUP(F3060,NIVELES!$A$246:$C$464,3,0),"")</f>
        <v xml:space="preserve"> </v>
      </c>
      <c r="H3060" s="82" t="s">
        <v>1024</v>
      </c>
      <c r="I3060" s="78" t="s">
        <v>2189</v>
      </c>
      <c r="J3060" s="78" t="s">
        <v>2184</v>
      </c>
      <c r="K3060" s="78" t="s">
        <v>2185</v>
      </c>
      <c r="L3060" s="78" t="s">
        <v>1791</v>
      </c>
      <c r="M3060" s="78" t="s">
        <v>1791</v>
      </c>
      <c r="N3060" s="78" t="s">
        <v>1791</v>
      </c>
      <c r="O3060" s="78" t="s">
        <v>2174</v>
      </c>
      <c r="P3060" s="82">
        <v>6</v>
      </c>
      <c r="Q3060" s="78" t="s">
        <v>1954</v>
      </c>
      <c r="R3060" s="82">
        <v>0</v>
      </c>
      <c r="S3060" s="82">
        <v>0</v>
      </c>
      <c r="T3060" s="82">
        <v>1</v>
      </c>
      <c r="U3060" s="82">
        <v>1</v>
      </c>
      <c r="V3060" s="82">
        <v>1</v>
      </c>
      <c r="W3060" s="82">
        <v>1</v>
      </c>
      <c r="X3060" s="82">
        <v>1</v>
      </c>
      <c r="Y3060" s="82">
        <v>1</v>
      </c>
      <c r="Z3060" s="82">
        <v>0</v>
      </c>
      <c r="AA3060" s="82">
        <v>0</v>
      </c>
      <c r="AB3060" s="82">
        <v>0</v>
      </c>
      <c r="AC3060" s="82">
        <v>0</v>
      </c>
      <c r="AD3060" s="85" t="str">
        <f>IF(A3060&lt;&gt;"",IF(D3060="DIRECCIÓN_DE_TRANSFERENCIAS","280 0031",VLOOKUP(C3060,NIVELES!$A$14:$B$105,2,0)),"")</f>
        <v>280 6110</v>
      </c>
      <c r="AE3060" s="86" t="s">
        <v>322</v>
      </c>
      <c r="AF3060" s="86" t="s">
        <v>544</v>
      </c>
      <c r="AG3060" s="79" t="str">
        <f>+IF(AF3060&lt;&gt;"",VLOOKUP(AF3060,NIVELES!$A$666:$B$673,2,0),"")</f>
        <v>PROTECCIÓN_SOCIAL_A_LA_FAMILIA._ASEGURAMIENTO_NO_CONTRIBUTIVO_E_INCLUSIÓN_ECONÓMICA_Y_MOVILIDAD_SOCIAL</v>
      </c>
      <c r="AH3060" s="78" t="s">
        <v>513</v>
      </c>
      <c r="AI3060" s="79" t="str">
        <f>IF(AH3060&lt;&gt;"",VLOOKUP(CONCATENATE(AG3060,AH3060),NIVELES!$B$676:$C$745,2,0),"")</f>
        <v>Acompañamiento Familiar</v>
      </c>
      <c r="AJ3060" s="78" t="s">
        <v>517</v>
      </c>
      <c r="AK3060" s="79" t="str">
        <f>+IF(AJ3060&lt;&gt;"",VLOOKUP(AJ3060,NIVELES!$A$816:$B$892,2,0),"")</f>
        <v>NO APLICA</v>
      </c>
      <c r="AL3060" s="78" t="s">
        <v>554</v>
      </c>
      <c r="AM3060" s="78">
        <v>530505</v>
      </c>
      <c r="AN3060" s="79" t="str">
        <f>IF(AM3060&lt;&gt;"",+VLOOKUP(AM3060,NIVELES!$A$1652:$B$2466,2,0),"")</f>
        <v>Vehículos (Arrendamiento)</v>
      </c>
      <c r="AO3060" s="87">
        <v>11655.37</v>
      </c>
      <c r="AP3060" s="88"/>
      <c r="AQ3060" s="88"/>
      <c r="AR3060" s="88">
        <v>1942.56</v>
      </c>
      <c r="AS3060" s="88">
        <v>1942.56</v>
      </c>
      <c r="AT3060" s="88">
        <v>1942.56</v>
      </c>
      <c r="AU3060" s="88">
        <v>1942.56</v>
      </c>
      <c r="AV3060" s="88">
        <v>1942.56</v>
      </c>
      <c r="AW3060" s="88">
        <v>1942.57</v>
      </c>
      <c r="AX3060" s="88">
        <v>0</v>
      </c>
      <c r="AY3060" s="88">
        <v>0</v>
      </c>
      <c r="AZ3060" s="88">
        <v>0</v>
      </c>
      <c r="BA3060" s="88">
        <v>0</v>
      </c>
      <c r="BB3060" s="89">
        <f t="shared" si="187"/>
        <v>11655.369999999999</v>
      </c>
      <c r="BC3060" s="90" t="str">
        <f t="shared" si="186"/>
        <v>OK</v>
      </c>
      <c r="BD3060" s="91" t="str">
        <f t="shared" si="188"/>
        <v xml:space="preserve">                  </v>
      </c>
      <c r="BE3060" s="92">
        <f t="shared" si="189"/>
        <v>6</v>
      </c>
    </row>
    <row r="3061" spans="1:57" s="74" customFormat="1" ht="50.1" customHeight="1" x14ac:dyDescent="0.2">
      <c r="A3061" s="78" t="s">
        <v>55</v>
      </c>
      <c r="B3061" s="78" t="s">
        <v>63</v>
      </c>
      <c r="C3061" s="78" t="s">
        <v>1037</v>
      </c>
      <c r="D3061" s="78" t="s">
        <v>792</v>
      </c>
      <c r="E3061" s="79" t="str">
        <f>+IF(C3061&lt;&gt;"",VLOOKUP(MID(C3061,18,5),NIVELES!$A$133:$B$213,2,0),"")</f>
        <v>AZUAY</v>
      </c>
      <c r="F3061" s="80" t="s">
        <v>83</v>
      </c>
      <c r="G3061" s="81" t="str">
        <f>+IF(F3061&lt;&gt;"",VLOOKUP(F3061,NIVELES!$A$246:$C$464,3,0),"")</f>
        <v xml:space="preserve"> </v>
      </c>
      <c r="H3061" s="82" t="s">
        <v>1024</v>
      </c>
      <c r="I3061" s="78" t="s">
        <v>2189</v>
      </c>
      <c r="J3061" s="78" t="s">
        <v>2184</v>
      </c>
      <c r="K3061" s="78" t="s">
        <v>2185</v>
      </c>
      <c r="L3061" s="78" t="s">
        <v>1791</v>
      </c>
      <c r="M3061" s="78" t="s">
        <v>1791</v>
      </c>
      <c r="N3061" s="78" t="s">
        <v>1791</v>
      </c>
      <c r="O3061" s="78" t="s">
        <v>2174</v>
      </c>
      <c r="P3061" s="82">
        <v>1</v>
      </c>
      <c r="Q3061" s="78" t="s">
        <v>1954</v>
      </c>
      <c r="R3061" s="82">
        <v>0</v>
      </c>
      <c r="S3061" s="82">
        <v>0</v>
      </c>
      <c r="T3061" s="82">
        <v>1</v>
      </c>
      <c r="U3061" s="82">
        <v>0</v>
      </c>
      <c r="V3061" s="82">
        <v>0</v>
      </c>
      <c r="W3061" s="82">
        <v>0</v>
      </c>
      <c r="X3061" s="82">
        <v>0</v>
      </c>
      <c r="Y3061" s="82">
        <v>0</v>
      </c>
      <c r="Z3061" s="82">
        <v>0</v>
      </c>
      <c r="AA3061" s="82">
        <v>0</v>
      </c>
      <c r="AB3061" s="82">
        <v>0</v>
      </c>
      <c r="AC3061" s="82">
        <v>0</v>
      </c>
      <c r="AD3061" s="85" t="str">
        <f>IF(A3061&lt;&gt;"",IF(D3061="DIRECCIÓN_DE_TRANSFERENCIAS","280 0031",VLOOKUP(C3061,NIVELES!$A$14:$B$105,2,0)),"")</f>
        <v>280 6110</v>
      </c>
      <c r="AE3061" s="86" t="s">
        <v>322</v>
      </c>
      <c r="AF3061" s="86" t="s">
        <v>544</v>
      </c>
      <c r="AG3061" s="79" t="str">
        <f>+IF(AF3061&lt;&gt;"",VLOOKUP(AF3061,NIVELES!$A$666:$B$673,2,0),"")</f>
        <v>PROTECCIÓN_SOCIAL_A_LA_FAMILIA._ASEGURAMIENTO_NO_CONTRIBUTIVO_E_INCLUSIÓN_ECONÓMICA_Y_MOVILIDAD_SOCIAL</v>
      </c>
      <c r="AH3061" s="78" t="s">
        <v>513</v>
      </c>
      <c r="AI3061" s="79" t="str">
        <f>IF(AH3061&lt;&gt;"",VLOOKUP(CONCATENATE(AG3061,AH3061),NIVELES!$B$676:$C$745,2,0),"")</f>
        <v>Acompañamiento Familiar</v>
      </c>
      <c r="AJ3061" s="78" t="s">
        <v>517</v>
      </c>
      <c r="AK3061" s="79" t="str">
        <f>+IF(AJ3061&lt;&gt;"",VLOOKUP(AJ3061,NIVELES!$A$816:$B$892,2,0),"")</f>
        <v>NO APLICA</v>
      </c>
      <c r="AL3061" s="78" t="s">
        <v>554</v>
      </c>
      <c r="AM3061" s="78">
        <v>530802</v>
      </c>
      <c r="AN3061" s="79" t="str">
        <f>IF(AM3061&lt;&gt;"",+VLOOKUP(AM3061,NIVELES!$A$1652:$B$2466,2,0),"")</f>
        <v>Vestuario, Lencería, Prendas de Protección; y, Accesorios para Uniformes Militares y Policiales; y, Carpas</v>
      </c>
      <c r="AO3061" s="87">
        <v>600</v>
      </c>
      <c r="AP3061" s="88"/>
      <c r="AQ3061" s="88"/>
      <c r="AR3061" s="88">
        <v>600</v>
      </c>
      <c r="AS3061" s="88">
        <v>0</v>
      </c>
      <c r="AT3061" s="88">
        <v>0</v>
      </c>
      <c r="AU3061" s="88">
        <v>0</v>
      </c>
      <c r="AV3061" s="88">
        <v>0</v>
      </c>
      <c r="AW3061" s="88">
        <v>0</v>
      </c>
      <c r="AX3061" s="88">
        <v>0</v>
      </c>
      <c r="AY3061" s="88">
        <v>0</v>
      </c>
      <c r="AZ3061" s="88">
        <v>0</v>
      </c>
      <c r="BA3061" s="88">
        <v>0</v>
      </c>
      <c r="BB3061" s="89">
        <f t="shared" si="187"/>
        <v>600</v>
      </c>
      <c r="BC3061" s="90" t="str">
        <f t="shared" si="186"/>
        <v>OK</v>
      </c>
      <c r="BD3061" s="91" t="str">
        <f t="shared" si="188"/>
        <v xml:space="preserve">                  </v>
      </c>
      <c r="BE3061" s="92">
        <f t="shared" si="189"/>
        <v>1</v>
      </c>
    </row>
    <row r="3062" spans="1:57" s="74" customFormat="1" ht="50.1" customHeight="1" x14ac:dyDescent="0.2">
      <c r="A3062" s="78" t="s">
        <v>55</v>
      </c>
      <c r="B3062" s="78" t="s">
        <v>63</v>
      </c>
      <c r="C3062" s="78" t="s">
        <v>1037</v>
      </c>
      <c r="D3062" s="78" t="s">
        <v>792</v>
      </c>
      <c r="E3062" s="79" t="str">
        <f>+IF(C3062&lt;&gt;"",VLOOKUP(MID(C3062,18,5),NIVELES!$A$133:$B$213,2,0),"")</f>
        <v>AZUAY</v>
      </c>
      <c r="F3062" s="80" t="s">
        <v>83</v>
      </c>
      <c r="G3062" s="81" t="str">
        <f>+IF(F3062&lt;&gt;"",VLOOKUP(F3062,NIVELES!$A$246:$C$464,3,0),"")</f>
        <v xml:space="preserve"> </v>
      </c>
      <c r="H3062" s="82" t="s">
        <v>1024</v>
      </c>
      <c r="I3062" s="78" t="s">
        <v>2189</v>
      </c>
      <c r="J3062" s="78" t="s">
        <v>2184</v>
      </c>
      <c r="K3062" s="78" t="s">
        <v>2185</v>
      </c>
      <c r="L3062" s="78" t="s">
        <v>1791</v>
      </c>
      <c r="M3062" s="78" t="s">
        <v>1791</v>
      </c>
      <c r="N3062" s="78" t="s">
        <v>1791</v>
      </c>
      <c r="O3062" s="78" t="s">
        <v>2174</v>
      </c>
      <c r="P3062" s="82">
        <v>1</v>
      </c>
      <c r="Q3062" s="78" t="s">
        <v>1954</v>
      </c>
      <c r="R3062" s="82">
        <v>0</v>
      </c>
      <c r="S3062" s="82">
        <v>0</v>
      </c>
      <c r="T3062" s="82">
        <v>1</v>
      </c>
      <c r="U3062" s="82">
        <v>0</v>
      </c>
      <c r="V3062" s="82">
        <v>0</v>
      </c>
      <c r="W3062" s="82">
        <v>0</v>
      </c>
      <c r="X3062" s="82">
        <v>0</v>
      </c>
      <c r="Y3062" s="82">
        <v>0</v>
      </c>
      <c r="Z3062" s="82">
        <v>0</v>
      </c>
      <c r="AA3062" s="82">
        <v>0</v>
      </c>
      <c r="AB3062" s="82">
        <v>0</v>
      </c>
      <c r="AC3062" s="82">
        <v>0</v>
      </c>
      <c r="AD3062" s="85" t="str">
        <f>IF(A3062&lt;&gt;"",IF(D3062="DIRECCIÓN_DE_TRANSFERENCIAS","280 0031",VLOOKUP(C3062,NIVELES!$A$14:$B$105,2,0)),"")</f>
        <v>280 6110</v>
      </c>
      <c r="AE3062" s="86" t="s">
        <v>322</v>
      </c>
      <c r="AF3062" s="86" t="s">
        <v>544</v>
      </c>
      <c r="AG3062" s="79" t="str">
        <f>+IF(AF3062&lt;&gt;"",VLOOKUP(AF3062,NIVELES!$A$666:$B$673,2,0),"")</f>
        <v>PROTECCIÓN_SOCIAL_A_LA_FAMILIA._ASEGURAMIENTO_NO_CONTRIBUTIVO_E_INCLUSIÓN_ECONÓMICA_Y_MOVILIDAD_SOCIAL</v>
      </c>
      <c r="AH3062" s="78" t="s">
        <v>513</v>
      </c>
      <c r="AI3062" s="79" t="str">
        <f>IF(AH3062&lt;&gt;"",VLOOKUP(CONCATENATE(AG3062,AH3062),NIVELES!$B$676:$C$745,2,0),"")</f>
        <v>Acompañamiento Familiar</v>
      </c>
      <c r="AJ3062" s="78" t="s">
        <v>517</v>
      </c>
      <c r="AK3062" s="79" t="str">
        <f>+IF(AJ3062&lt;&gt;"",VLOOKUP(AJ3062,NIVELES!$A$816:$B$892,2,0),"")</f>
        <v>NO APLICA</v>
      </c>
      <c r="AL3062" s="78" t="s">
        <v>554</v>
      </c>
      <c r="AM3062" s="78">
        <v>530804</v>
      </c>
      <c r="AN3062" s="79" t="str">
        <f>IF(AM3062&lt;&gt;"",+VLOOKUP(AM3062,NIVELES!$A$1652:$B$2466,2,0),"")</f>
        <v>Materiales de Oficina</v>
      </c>
      <c r="AO3062" s="87">
        <v>900</v>
      </c>
      <c r="AP3062" s="88"/>
      <c r="AQ3062" s="88"/>
      <c r="AR3062" s="88">
        <v>900</v>
      </c>
      <c r="AS3062" s="88">
        <v>0</v>
      </c>
      <c r="AT3062" s="88">
        <v>0</v>
      </c>
      <c r="AU3062" s="88">
        <v>0</v>
      </c>
      <c r="AV3062" s="88">
        <v>0</v>
      </c>
      <c r="AW3062" s="88">
        <v>0</v>
      </c>
      <c r="AX3062" s="88">
        <v>0</v>
      </c>
      <c r="AY3062" s="88">
        <v>0</v>
      </c>
      <c r="AZ3062" s="88">
        <v>0</v>
      </c>
      <c r="BA3062" s="88">
        <v>0</v>
      </c>
      <c r="BB3062" s="89">
        <f t="shared" si="187"/>
        <v>900</v>
      </c>
      <c r="BC3062" s="90" t="str">
        <f t="shared" si="186"/>
        <v>OK</v>
      </c>
      <c r="BD3062" s="91" t="str">
        <f t="shared" si="188"/>
        <v xml:space="preserve">                  </v>
      </c>
      <c r="BE3062" s="92">
        <f t="shared" si="189"/>
        <v>1</v>
      </c>
    </row>
    <row r="3063" spans="1:57" s="74" customFormat="1" ht="50.1" customHeight="1" x14ac:dyDescent="0.2">
      <c r="A3063" s="78" t="s">
        <v>55</v>
      </c>
      <c r="B3063" s="78" t="s">
        <v>63</v>
      </c>
      <c r="C3063" s="78" t="s">
        <v>1037</v>
      </c>
      <c r="D3063" s="78" t="s">
        <v>606</v>
      </c>
      <c r="E3063" s="79" t="str">
        <f>+IF(C3063&lt;&gt;"",VLOOKUP(MID(C3063,18,5),NIVELES!$A$133:$B$213,2,0),"")</f>
        <v>AZUAY</v>
      </c>
      <c r="F3063" s="80" t="s">
        <v>83</v>
      </c>
      <c r="G3063" s="81" t="str">
        <f>+IF(F3063&lt;&gt;"",VLOOKUP(F3063,NIVELES!$A$246:$C$464,3,0),"")</f>
        <v xml:space="preserve"> </v>
      </c>
      <c r="H3063" s="82" t="s">
        <v>1024</v>
      </c>
      <c r="I3063" s="78" t="s">
        <v>2188</v>
      </c>
      <c r="J3063" s="78" t="s">
        <v>2184</v>
      </c>
      <c r="K3063" s="78" t="s">
        <v>2185</v>
      </c>
      <c r="L3063" s="78" t="s">
        <v>1791</v>
      </c>
      <c r="M3063" s="78" t="s">
        <v>1791</v>
      </c>
      <c r="N3063" s="78" t="s">
        <v>1791</v>
      </c>
      <c r="O3063" s="78" t="s">
        <v>2174</v>
      </c>
      <c r="P3063" s="82">
        <v>1</v>
      </c>
      <c r="Q3063" s="78" t="s">
        <v>1954</v>
      </c>
      <c r="R3063" s="82">
        <v>0</v>
      </c>
      <c r="S3063" s="82">
        <v>0</v>
      </c>
      <c r="T3063" s="82">
        <v>1</v>
      </c>
      <c r="U3063" s="82">
        <v>0</v>
      </c>
      <c r="V3063" s="82">
        <v>0</v>
      </c>
      <c r="W3063" s="82">
        <v>0</v>
      </c>
      <c r="X3063" s="82">
        <v>0</v>
      </c>
      <c r="Y3063" s="82">
        <v>0</v>
      </c>
      <c r="Z3063" s="82">
        <v>0</v>
      </c>
      <c r="AA3063" s="82">
        <v>0</v>
      </c>
      <c r="AB3063" s="82">
        <v>0</v>
      </c>
      <c r="AC3063" s="82">
        <v>0</v>
      </c>
      <c r="AD3063" s="85" t="str">
        <f>IF(A3063&lt;&gt;"",IF(D3063="DIRECCIÓN_DE_TRANSFERENCIAS","280 0031",VLOOKUP(C3063,NIVELES!$A$14:$B$105,2,0)),"")</f>
        <v>280 6110</v>
      </c>
      <c r="AE3063" s="86" t="s">
        <v>322</v>
      </c>
      <c r="AF3063" s="86" t="s">
        <v>544</v>
      </c>
      <c r="AG3063" s="79" t="str">
        <f>+IF(AF3063&lt;&gt;"",VLOOKUP(AF3063,NIVELES!$A$666:$B$673,2,0),"")</f>
        <v>PROTECCIÓN_SOCIAL_A_LA_FAMILIA._ASEGURAMIENTO_NO_CONTRIBUTIVO_E_INCLUSIÓN_ECONÓMICA_Y_MOVILIDAD_SOCIAL</v>
      </c>
      <c r="AH3063" s="78" t="s">
        <v>514</v>
      </c>
      <c r="AI3063" s="79" t="str">
        <f>IF(AH3063&lt;&gt;"",VLOOKUP(CONCATENATE(AG3063,AH3063),NIVELES!$B$676:$C$745,2,0),"")</f>
        <v>Inclusión Económica Y Movilidad Social</v>
      </c>
      <c r="AJ3063" s="78" t="s">
        <v>517</v>
      </c>
      <c r="AK3063" s="79" t="str">
        <f>+IF(AJ3063&lt;&gt;"",VLOOKUP(AJ3063,NIVELES!$A$816:$B$892,2,0),"")</f>
        <v>NO APLICA</v>
      </c>
      <c r="AL3063" s="78" t="s">
        <v>554</v>
      </c>
      <c r="AM3063" s="78">
        <v>530204</v>
      </c>
      <c r="AN3063" s="79" t="str">
        <f>IF(AM3063&lt;&gt;"",+VLOOKUP(AM3063,NIVELES!$A$1652:$B$2466,2,0),"")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3063" s="87">
        <v>300</v>
      </c>
      <c r="AP3063" s="88"/>
      <c r="AQ3063" s="88"/>
      <c r="AR3063" s="88">
        <v>300</v>
      </c>
      <c r="AS3063" s="88">
        <v>0</v>
      </c>
      <c r="AT3063" s="88">
        <v>0</v>
      </c>
      <c r="AU3063" s="88">
        <v>0</v>
      </c>
      <c r="AV3063" s="88">
        <v>0</v>
      </c>
      <c r="AW3063" s="88">
        <v>0</v>
      </c>
      <c r="AX3063" s="88">
        <v>0</v>
      </c>
      <c r="AY3063" s="88">
        <v>0</v>
      </c>
      <c r="AZ3063" s="88">
        <v>0</v>
      </c>
      <c r="BA3063" s="88">
        <v>0</v>
      </c>
      <c r="BB3063" s="89">
        <f t="shared" si="187"/>
        <v>300</v>
      </c>
      <c r="BC3063" s="90" t="str">
        <f t="shared" si="186"/>
        <v>OK</v>
      </c>
      <c r="BD3063" s="91" t="str">
        <f t="shared" si="188"/>
        <v xml:space="preserve">                  </v>
      </c>
      <c r="BE3063" s="92">
        <f t="shared" si="189"/>
        <v>1</v>
      </c>
    </row>
    <row r="3064" spans="1:57" s="74" customFormat="1" ht="50.1" customHeight="1" x14ac:dyDescent="0.2">
      <c r="A3064" s="78" t="s">
        <v>55</v>
      </c>
      <c r="B3064" s="78" t="s">
        <v>63</v>
      </c>
      <c r="C3064" s="78" t="s">
        <v>1037</v>
      </c>
      <c r="D3064" s="78" t="s">
        <v>606</v>
      </c>
      <c r="E3064" s="79" t="str">
        <f>+IF(C3064&lt;&gt;"",VLOOKUP(MID(C3064,18,5),NIVELES!$A$133:$B$213,2,0),"")</f>
        <v>AZUAY</v>
      </c>
      <c r="F3064" s="80" t="s">
        <v>83</v>
      </c>
      <c r="G3064" s="81" t="str">
        <f>+IF(F3064&lt;&gt;"",VLOOKUP(F3064,NIVELES!$A$246:$C$464,3,0),"")</f>
        <v xml:space="preserve"> </v>
      </c>
      <c r="H3064" s="82" t="s">
        <v>1024</v>
      </c>
      <c r="I3064" s="78" t="s">
        <v>2188</v>
      </c>
      <c r="J3064" s="78" t="s">
        <v>2184</v>
      </c>
      <c r="K3064" s="78" t="s">
        <v>2185</v>
      </c>
      <c r="L3064" s="78" t="s">
        <v>1791</v>
      </c>
      <c r="M3064" s="78" t="s">
        <v>1791</v>
      </c>
      <c r="N3064" s="78" t="s">
        <v>1791</v>
      </c>
      <c r="O3064" s="78" t="s">
        <v>2174</v>
      </c>
      <c r="P3064" s="82">
        <v>1</v>
      </c>
      <c r="Q3064" s="78" t="s">
        <v>1954</v>
      </c>
      <c r="R3064" s="82">
        <v>0</v>
      </c>
      <c r="S3064" s="82">
        <v>0</v>
      </c>
      <c r="T3064" s="82">
        <v>0</v>
      </c>
      <c r="U3064" s="82">
        <v>0</v>
      </c>
      <c r="V3064" s="82">
        <v>1</v>
      </c>
      <c r="W3064" s="82">
        <v>0</v>
      </c>
      <c r="X3064" s="82">
        <v>0</v>
      </c>
      <c r="Y3064" s="82">
        <v>0</v>
      </c>
      <c r="Z3064" s="82">
        <v>0</v>
      </c>
      <c r="AA3064" s="82">
        <v>0</v>
      </c>
      <c r="AB3064" s="82">
        <v>0</v>
      </c>
      <c r="AC3064" s="82">
        <v>0</v>
      </c>
      <c r="AD3064" s="85" t="str">
        <f>IF(A3064&lt;&gt;"",IF(D3064="DIRECCIÓN_DE_TRANSFERENCIAS","280 0031",VLOOKUP(C3064,NIVELES!$A$14:$B$105,2,0)),"")</f>
        <v>280 6110</v>
      </c>
      <c r="AE3064" s="86" t="s">
        <v>322</v>
      </c>
      <c r="AF3064" s="86" t="s">
        <v>544</v>
      </c>
      <c r="AG3064" s="79" t="str">
        <f>+IF(AF3064&lt;&gt;"",VLOOKUP(AF3064,NIVELES!$A$666:$B$673,2,0),"")</f>
        <v>PROTECCIÓN_SOCIAL_A_LA_FAMILIA._ASEGURAMIENTO_NO_CONTRIBUTIVO_E_INCLUSIÓN_ECONÓMICA_Y_MOVILIDAD_SOCIAL</v>
      </c>
      <c r="AH3064" s="78" t="s">
        <v>514</v>
      </c>
      <c r="AI3064" s="79" t="str">
        <f>IF(AH3064&lt;&gt;"",VLOOKUP(CONCATENATE(AG3064,AH3064),NIVELES!$B$676:$C$745,2,0),"")</f>
        <v>Inclusión Económica Y Movilidad Social</v>
      </c>
      <c r="AJ3064" s="78" t="s">
        <v>517</v>
      </c>
      <c r="AK3064" s="79" t="str">
        <f>+IF(AJ3064&lt;&gt;"",VLOOKUP(AJ3064,NIVELES!$A$816:$B$892,2,0),"")</f>
        <v>NO APLICA</v>
      </c>
      <c r="AL3064" s="78" t="s">
        <v>554</v>
      </c>
      <c r="AM3064" s="78">
        <v>530249</v>
      </c>
      <c r="AN3064" s="79" t="str">
        <f>IF(AM3064&lt;&gt;"",+VLOOKUP(AM3064,NIVELES!$A$1652:$B$2466,2,0),"")</f>
        <v>Eventos Públicos Promocionales</v>
      </c>
      <c r="AO3064" s="87">
        <v>5462</v>
      </c>
      <c r="AP3064" s="88"/>
      <c r="AQ3064" s="88"/>
      <c r="AR3064" s="88">
        <v>0</v>
      </c>
      <c r="AS3064" s="88">
        <v>0</v>
      </c>
      <c r="AT3064" s="88">
        <v>5462</v>
      </c>
      <c r="AU3064" s="88">
        <v>0</v>
      </c>
      <c r="AV3064" s="88">
        <v>0</v>
      </c>
      <c r="AW3064" s="88">
        <v>0</v>
      </c>
      <c r="AX3064" s="88">
        <v>0</v>
      </c>
      <c r="AY3064" s="88">
        <v>0</v>
      </c>
      <c r="AZ3064" s="88">
        <v>0</v>
      </c>
      <c r="BA3064" s="88">
        <v>0</v>
      </c>
      <c r="BB3064" s="89">
        <f t="shared" si="187"/>
        <v>5462</v>
      </c>
      <c r="BC3064" s="90" t="str">
        <f t="shared" si="186"/>
        <v>OK</v>
      </c>
      <c r="BD3064" s="91" t="str">
        <f t="shared" si="188"/>
        <v xml:space="preserve">                  </v>
      </c>
      <c r="BE3064" s="92">
        <f t="shared" si="189"/>
        <v>1</v>
      </c>
    </row>
    <row r="3065" spans="1:57" s="74" customFormat="1" ht="50.1" customHeight="1" x14ac:dyDescent="0.2">
      <c r="A3065" s="78" t="s">
        <v>55</v>
      </c>
      <c r="B3065" s="78" t="s">
        <v>63</v>
      </c>
      <c r="C3065" s="78" t="s">
        <v>1037</v>
      </c>
      <c r="D3065" s="78" t="s">
        <v>606</v>
      </c>
      <c r="E3065" s="79" t="str">
        <f>+IF(C3065&lt;&gt;"",VLOOKUP(MID(C3065,18,5),NIVELES!$A$133:$B$213,2,0),"")</f>
        <v>AZUAY</v>
      </c>
      <c r="F3065" s="80" t="s">
        <v>83</v>
      </c>
      <c r="G3065" s="81" t="str">
        <f>+IF(F3065&lt;&gt;"",VLOOKUP(F3065,NIVELES!$A$246:$C$464,3,0),"")</f>
        <v xml:space="preserve"> </v>
      </c>
      <c r="H3065" s="82" t="s">
        <v>1024</v>
      </c>
      <c r="I3065" s="78" t="s">
        <v>2188</v>
      </c>
      <c r="J3065" s="78" t="s">
        <v>2184</v>
      </c>
      <c r="K3065" s="78" t="s">
        <v>2185</v>
      </c>
      <c r="L3065" s="78" t="s">
        <v>1791</v>
      </c>
      <c r="M3065" s="78" t="s">
        <v>1791</v>
      </c>
      <c r="N3065" s="78" t="s">
        <v>1791</v>
      </c>
      <c r="O3065" s="78" t="s">
        <v>2174</v>
      </c>
      <c r="P3065" s="82">
        <v>1</v>
      </c>
      <c r="Q3065" s="78" t="s">
        <v>1954</v>
      </c>
      <c r="R3065" s="82">
        <v>0</v>
      </c>
      <c r="S3065" s="82">
        <v>0</v>
      </c>
      <c r="T3065" s="82">
        <v>1</v>
      </c>
      <c r="U3065" s="82">
        <v>0</v>
      </c>
      <c r="V3065" s="82">
        <v>0</v>
      </c>
      <c r="W3065" s="82">
        <v>0</v>
      </c>
      <c r="X3065" s="82">
        <v>0</v>
      </c>
      <c r="Y3065" s="82">
        <v>0</v>
      </c>
      <c r="Z3065" s="82">
        <v>0</v>
      </c>
      <c r="AA3065" s="82">
        <v>0</v>
      </c>
      <c r="AB3065" s="82">
        <v>0</v>
      </c>
      <c r="AC3065" s="82">
        <v>0</v>
      </c>
      <c r="AD3065" s="85" t="str">
        <f>IF(A3065&lt;&gt;"",IF(D3065="DIRECCIÓN_DE_TRANSFERENCIAS","280 0031",VLOOKUP(C3065,NIVELES!$A$14:$B$105,2,0)),"")</f>
        <v>280 6110</v>
      </c>
      <c r="AE3065" s="86" t="s">
        <v>322</v>
      </c>
      <c r="AF3065" s="86" t="s">
        <v>544</v>
      </c>
      <c r="AG3065" s="79" t="str">
        <f>+IF(AF3065&lt;&gt;"",VLOOKUP(AF3065,NIVELES!$A$666:$B$673,2,0),"")</f>
        <v>PROTECCIÓN_SOCIAL_A_LA_FAMILIA._ASEGURAMIENTO_NO_CONTRIBUTIVO_E_INCLUSIÓN_ECONÓMICA_Y_MOVILIDAD_SOCIAL</v>
      </c>
      <c r="AH3065" s="78" t="s">
        <v>514</v>
      </c>
      <c r="AI3065" s="79" t="str">
        <f>IF(AH3065&lt;&gt;"",VLOOKUP(CONCATENATE(AG3065,AH3065),NIVELES!$B$676:$C$745,2,0),"")</f>
        <v>Inclusión Económica Y Movilidad Social</v>
      </c>
      <c r="AJ3065" s="78" t="s">
        <v>517</v>
      </c>
      <c r="AK3065" s="79" t="str">
        <f>+IF(AJ3065&lt;&gt;"",VLOOKUP(AJ3065,NIVELES!$A$816:$B$892,2,0),"")</f>
        <v>NO APLICA</v>
      </c>
      <c r="AL3065" s="78" t="s">
        <v>554</v>
      </c>
      <c r="AM3065" s="78">
        <v>530804</v>
      </c>
      <c r="AN3065" s="79" t="str">
        <f>IF(AM3065&lt;&gt;"",+VLOOKUP(AM3065,NIVELES!$A$1652:$B$2466,2,0),"")</f>
        <v>Materiales de Oficina</v>
      </c>
      <c r="AO3065" s="87">
        <v>900</v>
      </c>
      <c r="AP3065" s="88"/>
      <c r="AQ3065" s="88"/>
      <c r="AR3065" s="88">
        <v>900</v>
      </c>
      <c r="AS3065" s="88">
        <v>0</v>
      </c>
      <c r="AT3065" s="88">
        <v>0</v>
      </c>
      <c r="AU3065" s="88">
        <v>0</v>
      </c>
      <c r="AV3065" s="88">
        <v>0</v>
      </c>
      <c r="AW3065" s="88">
        <v>0</v>
      </c>
      <c r="AX3065" s="88">
        <v>0</v>
      </c>
      <c r="AY3065" s="88">
        <v>0</v>
      </c>
      <c r="AZ3065" s="88">
        <v>0</v>
      </c>
      <c r="BA3065" s="88">
        <v>0</v>
      </c>
      <c r="BB3065" s="89">
        <f t="shared" si="187"/>
        <v>900</v>
      </c>
      <c r="BC3065" s="90" t="str">
        <f t="shared" si="186"/>
        <v>OK</v>
      </c>
      <c r="BD3065" s="91" t="str">
        <f t="shared" si="188"/>
        <v xml:space="preserve">                  </v>
      </c>
      <c r="BE3065" s="92">
        <f t="shared" si="189"/>
        <v>1</v>
      </c>
    </row>
    <row r="3066" spans="1:57" s="74" customFormat="1" ht="50.1" customHeight="1" x14ac:dyDescent="0.2">
      <c r="A3066" s="78" t="s">
        <v>55</v>
      </c>
      <c r="B3066" s="78" t="s">
        <v>63</v>
      </c>
      <c r="C3066" s="78" t="s">
        <v>1037</v>
      </c>
      <c r="D3066" s="78" t="s">
        <v>605</v>
      </c>
      <c r="E3066" s="79" t="str">
        <f>+IF(C3066&lt;&gt;"",VLOOKUP(MID(C3066,18,5),NIVELES!$A$133:$B$213,2,0),"")</f>
        <v>AZUAY</v>
      </c>
      <c r="F3066" s="80" t="s">
        <v>83</v>
      </c>
      <c r="G3066" s="81" t="str">
        <f>+IF(F3066&lt;&gt;"",VLOOKUP(F3066,NIVELES!$A$246:$C$464,3,0),"")</f>
        <v xml:space="preserve"> </v>
      </c>
      <c r="H3066" s="82" t="s">
        <v>1024</v>
      </c>
      <c r="I3066" s="78" t="s">
        <v>2201</v>
      </c>
      <c r="J3066" s="78" t="s">
        <v>2184</v>
      </c>
      <c r="K3066" s="78" t="s">
        <v>2185</v>
      </c>
      <c r="L3066" s="78" t="s">
        <v>3167</v>
      </c>
      <c r="M3066" s="78">
        <v>75</v>
      </c>
      <c r="N3066" s="78" t="s">
        <v>3168</v>
      </c>
      <c r="O3066" s="78" t="s">
        <v>2454</v>
      </c>
      <c r="P3066" s="82">
        <v>12</v>
      </c>
      <c r="Q3066" s="78" t="s">
        <v>2945</v>
      </c>
      <c r="R3066" s="82">
        <v>1</v>
      </c>
      <c r="S3066" s="82">
        <v>1</v>
      </c>
      <c r="T3066" s="82">
        <v>1</v>
      </c>
      <c r="U3066" s="82">
        <v>1</v>
      </c>
      <c r="V3066" s="82">
        <v>1</v>
      </c>
      <c r="W3066" s="82">
        <v>1</v>
      </c>
      <c r="X3066" s="82">
        <v>1</v>
      </c>
      <c r="Y3066" s="82">
        <v>1</v>
      </c>
      <c r="Z3066" s="82">
        <v>1</v>
      </c>
      <c r="AA3066" s="82">
        <v>1</v>
      </c>
      <c r="AB3066" s="82">
        <v>1</v>
      </c>
      <c r="AC3066" s="82">
        <v>1</v>
      </c>
      <c r="AD3066" s="85" t="str">
        <f>IF(A3066&lt;&gt;"",IF(D3066="DIRECCIÓN_DE_TRANSFERENCIAS","280 0031",VLOOKUP(C3066,NIVELES!$A$14:$B$105,2,0)),"")</f>
        <v>280 6110</v>
      </c>
      <c r="AE3066" s="86" t="s">
        <v>322</v>
      </c>
      <c r="AF3066" s="86" t="s">
        <v>545</v>
      </c>
      <c r="AG3066" s="79" t="str">
        <f>+IF(AF3066&lt;&gt;"",VLOOKUP(AF3066,NIVELES!$A$666:$B$673,2,0),"")</f>
        <v>SERVICIOS_DE_ATENCIÓN_GERONTOLÓGICA</v>
      </c>
      <c r="AH3066" s="78" t="s">
        <v>322</v>
      </c>
      <c r="AI3066" s="79" t="str">
        <f>IF(AH3066&lt;&gt;"",VLOOKUP(CONCATENATE(AG3066,AH3066),NIVELES!$B$676:$C$745,2,0),"")</f>
        <v>Administracion De La Atencion Gerontologica</v>
      </c>
      <c r="AJ3066" s="78" t="s">
        <v>517</v>
      </c>
      <c r="AK3066" s="79" t="str">
        <f>+IF(AJ3066&lt;&gt;"",VLOOKUP(AJ3066,NIVELES!$A$816:$B$892,2,0),"")</f>
        <v>NO APLICA</v>
      </c>
      <c r="AL3066" s="78" t="s">
        <v>553</v>
      </c>
      <c r="AM3066" s="78">
        <v>510203</v>
      </c>
      <c r="AN3066" s="79" t="str">
        <f>IF(AM3066&lt;&gt;"",+VLOOKUP(AM3066,NIVELES!$A$1652:$B$2466,2,0),"")</f>
        <v>Decimotercer Sueldo</v>
      </c>
      <c r="AO3066" s="87">
        <v>748.92</v>
      </c>
      <c r="AP3066" s="88"/>
      <c r="AQ3066" s="88"/>
      <c r="AR3066" s="88">
        <v>62.41</v>
      </c>
      <c r="AS3066" s="88">
        <v>62.41</v>
      </c>
      <c r="AT3066" s="88">
        <v>62.41</v>
      </c>
      <c r="AU3066" s="88">
        <v>62.41</v>
      </c>
      <c r="AV3066" s="88">
        <v>62.41</v>
      </c>
      <c r="AW3066" s="88">
        <v>62.41</v>
      </c>
      <c r="AX3066" s="88">
        <v>62.41</v>
      </c>
      <c r="AY3066" s="88">
        <v>62.41</v>
      </c>
      <c r="AZ3066" s="88">
        <v>62.41</v>
      </c>
      <c r="BA3066" s="88">
        <v>187.23000000000013</v>
      </c>
      <c r="BB3066" s="89">
        <f t="shared" si="187"/>
        <v>748.92</v>
      </c>
      <c r="BC3066" s="90" t="str">
        <f t="shared" si="186"/>
        <v>OK</v>
      </c>
      <c r="BD3066" s="91" t="str">
        <f t="shared" si="188"/>
        <v xml:space="preserve">                  </v>
      </c>
      <c r="BE3066" s="92">
        <f t="shared" si="189"/>
        <v>12</v>
      </c>
    </row>
    <row r="3067" spans="1:57" s="74" customFormat="1" ht="50.1" customHeight="1" x14ac:dyDescent="0.2">
      <c r="A3067" s="78" t="s">
        <v>55</v>
      </c>
      <c r="B3067" s="78" t="s">
        <v>63</v>
      </c>
      <c r="C3067" s="78" t="s">
        <v>1037</v>
      </c>
      <c r="D3067" s="78" t="s">
        <v>605</v>
      </c>
      <c r="E3067" s="79" t="str">
        <f>+IF(C3067&lt;&gt;"",VLOOKUP(MID(C3067,18,5),NIVELES!$A$133:$B$213,2,0),"")</f>
        <v>AZUAY</v>
      </c>
      <c r="F3067" s="80" t="s">
        <v>83</v>
      </c>
      <c r="G3067" s="81" t="str">
        <f>+IF(F3067&lt;&gt;"",VLOOKUP(F3067,NIVELES!$A$246:$C$464,3,0),"")</f>
        <v xml:space="preserve"> </v>
      </c>
      <c r="H3067" s="82" t="s">
        <v>1024</v>
      </c>
      <c r="I3067" s="78" t="s">
        <v>2201</v>
      </c>
      <c r="J3067" s="78" t="s">
        <v>2184</v>
      </c>
      <c r="K3067" s="78" t="s">
        <v>2185</v>
      </c>
      <c r="L3067" s="78" t="s">
        <v>3167</v>
      </c>
      <c r="M3067" s="78">
        <v>75</v>
      </c>
      <c r="N3067" s="78" t="s">
        <v>3168</v>
      </c>
      <c r="O3067" s="78" t="s">
        <v>2454</v>
      </c>
      <c r="P3067" s="82">
        <v>12</v>
      </c>
      <c r="Q3067" s="78" t="s">
        <v>2945</v>
      </c>
      <c r="R3067" s="82">
        <v>1</v>
      </c>
      <c r="S3067" s="82">
        <v>1</v>
      </c>
      <c r="T3067" s="82">
        <v>1</v>
      </c>
      <c r="U3067" s="82">
        <v>1</v>
      </c>
      <c r="V3067" s="82">
        <v>1</v>
      </c>
      <c r="W3067" s="82">
        <v>1</v>
      </c>
      <c r="X3067" s="82">
        <v>1</v>
      </c>
      <c r="Y3067" s="82">
        <v>1</v>
      </c>
      <c r="Z3067" s="82">
        <v>1</v>
      </c>
      <c r="AA3067" s="82">
        <v>1</v>
      </c>
      <c r="AB3067" s="82">
        <v>1</v>
      </c>
      <c r="AC3067" s="82">
        <v>1</v>
      </c>
      <c r="AD3067" s="85" t="str">
        <f>IF(A3067&lt;&gt;"",IF(D3067="DIRECCIÓN_DE_TRANSFERENCIAS","280 0031",VLOOKUP(C3067,NIVELES!$A$14:$B$105,2,0)),"")</f>
        <v>280 6110</v>
      </c>
      <c r="AE3067" s="86" t="s">
        <v>322</v>
      </c>
      <c r="AF3067" s="86" t="s">
        <v>545</v>
      </c>
      <c r="AG3067" s="79" t="str">
        <f>+IF(AF3067&lt;&gt;"",VLOOKUP(AF3067,NIVELES!$A$666:$B$673,2,0),"")</f>
        <v>SERVICIOS_DE_ATENCIÓN_GERONTOLÓGICA</v>
      </c>
      <c r="AH3067" s="78" t="s">
        <v>322</v>
      </c>
      <c r="AI3067" s="79" t="str">
        <f>IF(AH3067&lt;&gt;"",VLOOKUP(CONCATENATE(AG3067,AH3067),NIVELES!$B$676:$C$745,2,0),"")</f>
        <v>Administracion De La Atencion Gerontologica</v>
      </c>
      <c r="AJ3067" s="78" t="s">
        <v>517</v>
      </c>
      <c r="AK3067" s="79" t="str">
        <f>+IF(AJ3067&lt;&gt;"",VLOOKUP(AJ3067,NIVELES!$A$816:$B$892,2,0),"")</f>
        <v>NO APLICA</v>
      </c>
      <c r="AL3067" s="78" t="s">
        <v>553</v>
      </c>
      <c r="AM3067" s="78">
        <v>510204</v>
      </c>
      <c r="AN3067" s="79" t="str">
        <f>IF(AM3067&lt;&gt;"",+VLOOKUP(AM3067,NIVELES!$A$1652:$B$2466,2,0),"")</f>
        <v>Decimocuarto Sueldo</v>
      </c>
      <c r="AO3067" s="87">
        <v>361.17</v>
      </c>
      <c r="AP3067" s="88"/>
      <c r="AQ3067" s="88"/>
      <c r="AR3067" s="88">
        <v>30.1</v>
      </c>
      <c r="AS3067" s="88">
        <v>30.1</v>
      </c>
      <c r="AT3067" s="88">
        <v>30.1</v>
      </c>
      <c r="AU3067" s="88">
        <v>30.1</v>
      </c>
      <c r="AV3067" s="88">
        <v>30.1</v>
      </c>
      <c r="AW3067" s="88">
        <v>30.1</v>
      </c>
      <c r="AX3067" s="88">
        <v>30.1</v>
      </c>
      <c r="AY3067" s="88">
        <v>30.1</v>
      </c>
      <c r="AZ3067" s="88">
        <v>30.1</v>
      </c>
      <c r="BA3067" s="88">
        <v>90.270000000000039</v>
      </c>
      <c r="BB3067" s="89">
        <f t="shared" si="187"/>
        <v>361.17</v>
      </c>
      <c r="BC3067" s="90" t="str">
        <f t="shared" si="186"/>
        <v>OK</v>
      </c>
      <c r="BD3067" s="91" t="str">
        <f t="shared" si="188"/>
        <v xml:space="preserve">                  </v>
      </c>
      <c r="BE3067" s="92">
        <f t="shared" si="189"/>
        <v>12</v>
      </c>
    </row>
    <row r="3068" spans="1:57" s="74" customFormat="1" ht="50.1" customHeight="1" x14ac:dyDescent="0.2">
      <c r="A3068" s="78" t="s">
        <v>55</v>
      </c>
      <c r="B3068" s="78" t="s">
        <v>63</v>
      </c>
      <c r="C3068" s="78" t="s">
        <v>1037</v>
      </c>
      <c r="D3068" s="78" t="s">
        <v>605</v>
      </c>
      <c r="E3068" s="79" t="str">
        <f>+IF(C3068&lt;&gt;"",VLOOKUP(MID(C3068,18,5),NIVELES!$A$133:$B$213,2,0),"")</f>
        <v>AZUAY</v>
      </c>
      <c r="F3068" s="80" t="s">
        <v>83</v>
      </c>
      <c r="G3068" s="81" t="str">
        <f>+IF(F3068&lt;&gt;"",VLOOKUP(F3068,NIVELES!$A$246:$C$464,3,0),"")</f>
        <v xml:space="preserve"> </v>
      </c>
      <c r="H3068" s="82" t="s">
        <v>1024</v>
      </c>
      <c r="I3068" s="78" t="s">
        <v>2201</v>
      </c>
      <c r="J3068" s="78" t="s">
        <v>2184</v>
      </c>
      <c r="K3068" s="78" t="s">
        <v>2185</v>
      </c>
      <c r="L3068" s="78" t="s">
        <v>3167</v>
      </c>
      <c r="M3068" s="78">
        <v>75</v>
      </c>
      <c r="N3068" s="78" t="s">
        <v>3168</v>
      </c>
      <c r="O3068" s="78" t="s">
        <v>2454</v>
      </c>
      <c r="P3068" s="82">
        <v>12</v>
      </c>
      <c r="Q3068" s="78" t="s">
        <v>2945</v>
      </c>
      <c r="R3068" s="82">
        <v>1</v>
      </c>
      <c r="S3068" s="82">
        <v>1</v>
      </c>
      <c r="T3068" s="82">
        <v>1</v>
      </c>
      <c r="U3068" s="82">
        <v>1</v>
      </c>
      <c r="V3068" s="82">
        <v>1</v>
      </c>
      <c r="W3068" s="82">
        <v>1</v>
      </c>
      <c r="X3068" s="82">
        <v>1</v>
      </c>
      <c r="Y3068" s="82">
        <v>1</v>
      </c>
      <c r="Z3068" s="82">
        <v>1</v>
      </c>
      <c r="AA3068" s="82">
        <v>1</v>
      </c>
      <c r="AB3068" s="82">
        <v>1</v>
      </c>
      <c r="AC3068" s="82">
        <v>1</v>
      </c>
      <c r="AD3068" s="85" t="str">
        <f>IF(A3068&lt;&gt;"",IF(D3068="DIRECCIÓN_DE_TRANSFERENCIAS","280 0031",VLOOKUP(C3068,NIVELES!$A$14:$B$105,2,0)),"")</f>
        <v>280 6110</v>
      </c>
      <c r="AE3068" s="86" t="s">
        <v>322</v>
      </c>
      <c r="AF3068" s="86" t="s">
        <v>545</v>
      </c>
      <c r="AG3068" s="79" t="str">
        <f>+IF(AF3068&lt;&gt;"",VLOOKUP(AF3068,NIVELES!$A$666:$B$673,2,0),"")</f>
        <v>SERVICIOS_DE_ATENCIÓN_GERONTOLÓGICA</v>
      </c>
      <c r="AH3068" s="78" t="s">
        <v>322</v>
      </c>
      <c r="AI3068" s="79" t="str">
        <f>IF(AH3068&lt;&gt;"",VLOOKUP(CONCATENATE(AG3068,AH3068),NIVELES!$B$676:$C$745,2,0),"")</f>
        <v>Administracion De La Atencion Gerontologica</v>
      </c>
      <c r="AJ3068" s="78" t="s">
        <v>517</v>
      </c>
      <c r="AK3068" s="79" t="str">
        <f>+IF(AJ3068&lt;&gt;"",VLOOKUP(AJ3068,NIVELES!$A$816:$B$892,2,0),"")</f>
        <v>NO APLICA</v>
      </c>
      <c r="AL3068" s="78" t="s">
        <v>553</v>
      </c>
      <c r="AM3068" s="78">
        <v>510510</v>
      </c>
      <c r="AN3068" s="79" t="str">
        <f>IF(AM3068&lt;&gt;"",+VLOOKUP(AM3068,NIVELES!$A$1652:$B$2466,2,0),"")</f>
        <v>Servicios Personales por Contrato</v>
      </c>
      <c r="AO3068" s="87">
        <v>8987</v>
      </c>
      <c r="AP3068" s="88">
        <v>817</v>
      </c>
      <c r="AQ3068" s="88"/>
      <c r="AR3068" s="88">
        <v>748.92</v>
      </c>
      <c r="AS3068" s="88">
        <v>748.92</v>
      </c>
      <c r="AT3068" s="88">
        <v>748.92</v>
      </c>
      <c r="AU3068" s="88">
        <v>748.92</v>
      </c>
      <c r="AV3068" s="88">
        <v>748.92</v>
      </c>
      <c r="AW3068" s="88">
        <v>748.92</v>
      </c>
      <c r="AX3068" s="88">
        <v>748.92</v>
      </c>
      <c r="AY3068" s="88">
        <v>748.92</v>
      </c>
      <c r="AZ3068" s="88">
        <v>748.92</v>
      </c>
      <c r="BA3068" s="88">
        <v>1429.7199999999993</v>
      </c>
      <c r="BB3068" s="89">
        <f t="shared" si="187"/>
        <v>8987</v>
      </c>
      <c r="BC3068" s="90" t="str">
        <f t="shared" si="186"/>
        <v>OK</v>
      </c>
      <c r="BD3068" s="91" t="str">
        <f t="shared" si="188"/>
        <v xml:space="preserve">                  </v>
      </c>
      <c r="BE3068" s="92">
        <f t="shared" si="189"/>
        <v>12</v>
      </c>
    </row>
    <row r="3069" spans="1:57" s="74" customFormat="1" ht="50.1" customHeight="1" x14ac:dyDescent="0.2">
      <c r="A3069" s="78" t="s">
        <v>55</v>
      </c>
      <c r="B3069" s="78" t="s">
        <v>63</v>
      </c>
      <c r="C3069" s="78" t="s">
        <v>1037</v>
      </c>
      <c r="D3069" s="78" t="s">
        <v>605</v>
      </c>
      <c r="E3069" s="79" t="str">
        <f>+IF(C3069&lt;&gt;"",VLOOKUP(MID(C3069,18,5),NIVELES!$A$133:$B$213,2,0),"")</f>
        <v>AZUAY</v>
      </c>
      <c r="F3069" s="80" t="s">
        <v>83</v>
      </c>
      <c r="G3069" s="81" t="str">
        <f>+IF(F3069&lt;&gt;"",VLOOKUP(F3069,NIVELES!$A$246:$C$464,3,0),"")</f>
        <v xml:space="preserve"> </v>
      </c>
      <c r="H3069" s="82" t="s">
        <v>1024</v>
      </c>
      <c r="I3069" s="78" t="s">
        <v>2201</v>
      </c>
      <c r="J3069" s="78" t="s">
        <v>2184</v>
      </c>
      <c r="K3069" s="78" t="s">
        <v>2185</v>
      </c>
      <c r="L3069" s="78" t="s">
        <v>3167</v>
      </c>
      <c r="M3069" s="78">
        <v>75</v>
      </c>
      <c r="N3069" s="78" t="s">
        <v>3168</v>
      </c>
      <c r="O3069" s="78" t="s">
        <v>2454</v>
      </c>
      <c r="P3069" s="82">
        <v>12</v>
      </c>
      <c r="Q3069" s="78" t="s">
        <v>2945</v>
      </c>
      <c r="R3069" s="82">
        <v>1</v>
      </c>
      <c r="S3069" s="82">
        <v>1</v>
      </c>
      <c r="T3069" s="82">
        <v>1</v>
      </c>
      <c r="U3069" s="82">
        <v>1</v>
      </c>
      <c r="V3069" s="82">
        <v>1</v>
      </c>
      <c r="W3069" s="82">
        <v>1</v>
      </c>
      <c r="X3069" s="82">
        <v>1</v>
      </c>
      <c r="Y3069" s="82">
        <v>1</v>
      </c>
      <c r="Z3069" s="82">
        <v>1</v>
      </c>
      <c r="AA3069" s="82">
        <v>1</v>
      </c>
      <c r="AB3069" s="82">
        <v>1</v>
      </c>
      <c r="AC3069" s="82">
        <v>1</v>
      </c>
      <c r="AD3069" s="85" t="str">
        <f>IF(A3069&lt;&gt;"",IF(D3069="DIRECCIÓN_DE_TRANSFERENCIAS","280 0031",VLOOKUP(C3069,NIVELES!$A$14:$B$105,2,0)),"")</f>
        <v>280 6110</v>
      </c>
      <c r="AE3069" s="86" t="s">
        <v>322</v>
      </c>
      <c r="AF3069" s="86" t="s">
        <v>545</v>
      </c>
      <c r="AG3069" s="79" t="str">
        <f>+IF(AF3069&lt;&gt;"",VLOOKUP(AF3069,NIVELES!$A$666:$B$673,2,0),"")</f>
        <v>SERVICIOS_DE_ATENCIÓN_GERONTOLÓGICA</v>
      </c>
      <c r="AH3069" s="78" t="s">
        <v>322</v>
      </c>
      <c r="AI3069" s="79" t="str">
        <f>IF(AH3069&lt;&gt;"",VLOOKUP(CONCATENATE(AG3069,AH3069),NIVELES!$B$676:$C$745,2,0),"")</f>
        <v>Administracion De La Atencion Gerontologica</v>
      </c>
      <c r="AJ3069" s="78" t="s">
        <v>517</v>
      </c>
      <c r="AK3069" s="79" t="str">
        <f>+IF(AJ3069&lt;&gt;"",VLOOKUP(AJ3069,NIVELES!$A$816:$B$892,2,0),"")</f>
        <v>NO APLICA</v>
      </c>
      <c r="AL3069" s="78" t="s">
        <v>553</v>
      </c>
      <c r="AM3069" s="78">
        <v>510601</v>
      </c>
      <c r="AN3069" s="79" t="str">
        <f>IF(AM3069&lt;&gt;"",+VLOOKUP(AM3069,NIVELES!$A$1652:$B$2466,2,0),"")</f>
        <v>Aporte Patronal</v>
      </c>
      <c r="AO3069" s="87">
        <v>867.25</v>
      </c>
      <c r="AP3069" s="88">
        <v>78.849999999999994</v>
      </c>
      <c r="AQ3069" s="88"/>
      <c r="AR3069" s="88">
        <v>72.27</v>
      </c>
      <c r="AS3069" s="88">
        <v>72.27</v>
      </c>
      <c r="AT3069" s="88">
        <v>72.27</v>
      </c>
      <c r="AU3069" s="88">
        <v>72.27</v>
      </c>
      <c r="AV3069" s="88">
        <v>72.27</v>
      </c>
      <c r="AW3069" s="88">
        <v>72.27</v>
      </c>
      <c r="AX3069" s="88">
        <v>72.27</v>
      </c>
      <c r="AY3069" s="88">
        <v>72.27</v>
      </c>
      <c r="AZ3069" s="88">
        <v>72.27</v>
      </c>
      <c r="BA3069" s="88">
        <v>137.97000000000014</v>
      </c>
      <c r="BB3069" s="89">
        <f t="shared" si="187"/>
        <v>867.25</v>
      </c>
      <c r="BC3069" s="90" t="str">
        <f t="shared" si="186"/>
        <v>OK</v>
      </c>
      <c r="BD3069" s="91" t="str">
        <f t="shared" si="188"/>
        <v xml:space="preserve">                  </v>
      </c>
      <c r="BE3069" s="92">
        <f t="shared" si="189"/>
        <v>12</v>
      </c>
    </row>
    <row r="3070" spans="1:57" s="74" customFormat="1" ht="50.1" customHeight="1" x14ac:dyDescent="0.2">
      <c r="A3070" s="78" t="s">
        <v>55</v>
      </c>
      <c r="B3070" s="78" t="s">
        <v>63</v>
      </c>
      <c r="C3070" s="78" t="s">
        <v>1037</v>
      </c>
      <c r="D3070" s="78" t="s">
        <v>605</v>
      </c>
      <c r="E3070" s="79" t="str">
        <f>+IF(C3070&lt;&gt;"",VLOOKUP(MID(C3070,18,5),NIVELES!$A$133:$B$213,2,0),"")</f>
        <v>AZUAY</v>
      </c>
      <c r="F3070" s="80" t="s">
        <v>83</v>
      </c>
      <c r="G3070" s="81" t="str">
        <f>+IF(F3070&lt;&gt;"",VLOOKUP(F3070,NIVELES!$A$246:$C$464,3,0),"")</f>
        <v xml:space="preserve"> </v>
      </c>
      <c r="H3070" s="82" t="s">
        <v>1024</v>
      </c>
      <c r="I3070" s="78" t="s">
        <v>2201</v>
      </c>
      <c r="J3070" s="78" t="s">
        <v>2184</v>
      </c>
      <c r="K3070" s="78" t="s">
        <v>2185</v>
      </c>
      <c r="L3070" s="78" t="s">
        <v>3167</v>
      </c>
      <c r="M3070" s="78">
        <v>75</v>
      </c>
      <c r="N3070" s="78" t="s">
        <v>3168</v>
      </c>
      <c r="O3070" s="78" t="s">
        <v>2454</v>
      </c>
      <c r="P3070" s="82">
        <v>12</v>
      </c>
      <c r="Q3070" s="78" t="s">
        <v>2945</v>
      </c>
      <c r="R3070" s="82">
        <v>1</v>
      </c>
      <c r="S3070" s="82">
        <v>1</v>
      </c>
      <c r="T3070" s="82">
        <v>1</v>
      </c>
      <c r="U3070" s="82">
        <v>1</v>
      </c>
      <c r="V3070" s="82">
        <v>1</v>
      </c>
      <c r="W3070" s="82">
        <v>1</v>
      </c>
      <c r="X3070" s="82">
        <v>1</v>
      </c>
      <c r="Y3070" s="82">
        <v>1</v>
      </c>
      <c r="Z3070" s="82">
        <v>1</v>
      </c>
      <c r="AA3070" s="82">
        <v>1</v>
      </c>
      <c r="AB3070" s="82">
        <v>1</v>
      </c>
      <c r="AC3070" s="82">
        <v>1</v>
      </c>
      <c r="AD3070" s="85" t="str">
        <f>IF(A3070&lt;&gt;"",IF(D3070="DIRECCIÓN_DE_TRANSFERENCIAS","280 0031",VLOOKUP(C3070,NIVELES!$A$14:$B$105,2,0)),"")</f>
        <v>280 6110</v>
      </c>
      <c r="AE3070" s="86" t="s">
        <v>322</v>
      </c>
      <c r="AF3070" s="86" t="s">
        <v>545</v>
      </c>
      <c r="AG3070" s="79" t="str">
        <f>+IF(AF3070&lt;&gt;"",VLOOKUP(AF3070,NIVELES!$A$666:$B$673,2,0),"")</f>
        <v>SERVICIOS_DE_ATENCIÓN_GERONTOLÓGICA</v>
      </c>
      <c r="AH3070" s="78" t="s">
        <v>322</v>
      </c>
      <c r="AI3070" s="79" t="str">
        <f>IF(AH3070&lt;&gt;"",VLOOKUP(CONCATENATE(AG3070,AH3070),NIVELES!$B$676:$C$745,2,0),"")</f>
        <v>Administracion De La Atencion Gerontologica</v>
      </c>
      <c r="AJ3070" s="78" t="s">
        <v>517</v>
      </c>
      <c r="AK3070" s="79" t="str">
        <f>+IF(AJ3070&lt;&gt;"",VLOOKUP(AJ3070,NIVELES!$A$816:$B$892,2,0),"")</f>
        <v>NO APLICA</v>
      </c>
      <c r="AL3070" s="78" t="s">
        <v>553</v>
      </c>
      <c r="AM3070" s="78">
        <v>510602</v>
      </c>
      <c r="AN3070" s="79" t="str">
        <f>IF(AM3070&lt;&gt;"",+VLOOKUP(AM3070,NIVELES!$A$1652:$B$2466,2,0),"")</f>
        <v>Fondo de Reserva</v>
      </c>
      <c r="AO3070" s="87">
        <v>748.92</v>
      </c>
      <c r="AP3070" s="88"/>
      <c r="AQ3070" s="88"/>
      <c r="AR3070" s="88">
        <v>62.41</v>
      </c>
      <c r="AS3070" s="88">
        <v>62.41</v>
      </c>
      <c r="AT3070" s="88">
        <v>62.41</v>
      </c>
      <c r="AU3070" s="88">
        <v>62.41</v>
      </c>
      <c r="AV3070" s="88">
        <v>62.41</v>
      </c>
      <c r="AW3070" s="88">
        <v>62.41</v>
      </c>
      <c r="AX3070" s="88">
        <v>62.41</v>
      </c>
      <c r="AY3070" s="88">
        <v>62.41</v>
      </c>
      <c r="AZ3070" s="88">
        <v>62.41</v>
      </c>
      <c r="BA3070" s="88">
        <v>187.23000000000013</v>
      </c>
      <c r="BB3070" s="89">
        <f t="shared" si="187"/>
        <v>748.92</v>
      </c>
      <c r="BC3070" s="90" t="str">
        <f t="shared" si="186"/>
        <v>OK</v>
      </c>
      <c r="BD3070" s="91" t="str">
        <f t="shared" si="188"/>
        <v xml:space="preserve">                  </v>
      </c>
      <c r="BE3070" s="92">
        <f t="shared" si="189"/>
        <v>12</v>
      </c>
    </row>
    <row r="3071" spans="1:57" s="74" customFormat="1" ht="50.1" customHeight="1" x14ac:dyDescent="0.2">
      <c r="A3071" s="78" t="s">
        <v>55</v>
      </c>
      <c r="B3071" s="78" t="s">
        <v>63</v>
      </c>
      <c r="C3071" s="78" t="s">
        <v>1037</v>
      </c>
      <c r="D3071" s="78" t="s">
        <v>605</v>
      </c>
      <c r="E3071" s="79" t="str">
        <f>+IF(C3071&lt;&gt;"",VLOOKUP(MID(C3071,18,5),NIVELES!$A$133:$B$213,2,0),"")</f>
        <v>AZUAY</v>
      </c>
      <c r="F3071" s="80" t="s">
        <v>83</v>
      </c>
      <c r="G3071" s="81" t="str">
        <f>+IF(F3071&lt;&gt;"",VLOOKUP(F3071,NIVELES!$A$246:$C$464,3,0),"")</f>
        <v xml:space="preserve"> </v>
      </c>
      <c r="H3071" s="82" t="s">
        <v>1024</v>
      </c>
      <c r="I3071" s="78" t="s">
        <v>2201</v>
      </c>
      <c r="J3071" s="78" t="s">
        <v>2184</v>
      </c>
      <c r="K3071" s="78" t="s">
        <v>2185</v>
      </c>
      <c r="L3071" s="78" t="s">
        <v>3167</v>
      </c>
      <c r="M3071" s="78">
        <v>75</v>
      </c>
      <c r="N3071" s="78" t="s">
        <v>3168</v>
      </c>
      <c r="O3071" s="78" t="s">
        <v>2174</v>
      </c>
      <c r="P3071" s="82">
        <v>12</v>
      </c>
      <c r="Q3071" s="78" t="s">
        <v>1954</v>
      </c>
      <c r="R3071" s="82">
        <v>1</v>
      </c>
      <c r="S3071" s="82">
        <v>1</v>
      </c>
      <c r="T3071" s="82">
        <v>1</v>
      </c>
      <c r="U3071" s="82">
        <v>1</v>
      </c>
      <c r="V3071" s="82">
        <v>1</v>
      </c>
      <c r="W3071" s="82">
        <v>1</v>
      </c>
      <c r="X3071" s="82">
        <v>1</v>
      </c>
      <c r="Y3071" s="82">
        <v>1</v>
      </c>
      <c r="Z3071" s="82">
        <v>1</v>
      </c>
      <c r="AA3071" s="82">
        <v>1</v>
      </c>
      <c r="AB3071" s="82">
        <v>1</v>
      </c>
      <c r="AC3071" s="82">
        <v>1</v>
      </c>
      <c r="AD3071" s="85" t="str">
        <f>IF(A3071&lt;&gt;"",IF(D3071="DIRECCIÓN_DE_TRANSFERENCIAS","280 0031",VLOOKUP(C3071,NIVELES!$A$14:$B$105,2,0)),"")</f>
        <v>280 6110</v>
      </c>
      <c r="AE3071" s="86" t="s">
        <v>322</v>
      </c>
      <c r="AF3071" s="86" t="s">
        <v>545</v>
      </c>
      <c r="AG3071" s="79" t="str">
        <f>+IF(AF3071&lt;&gt;"",VLOOKUP(AF3071,NIVELES!$A$666:$B$673,2,0),"")</f>
        <v>SERVICIOS_DE_ATENCIÓN_GERONTOLÓGICA</v>
      </c>
      <c r="AH3071" s="78" t="s">
        <v>322</v>
      </c>
      <c r="AI3071" s="79" t="str">
        <f>IF(AH3071&lt;&gt;"",VLOOKUP(CONCATENATE(AG3071,AH3071),NIVELES!$B$676:$C$745,2,0),"")</f>
        <v>Administracion De La Atencion Gerontologica</v>
      </c>
      <c r="AJ3071" s="78" t="s">
        <v>517</v>
      </c>
      <c r="AK3071" s="79" t="str">
        <f>+IF(AJ3071&lt;&gt;"",VLOOKUP(AJ3071,NIVELES!$A$816:$B$892,2,0),"")</f>
        <v>NO APLICA</v>
      </c>
      <c r="AL3071" s="78" t="s">
        <v>554</v>
      </c>
      <c r="AM3071" s="78">
        <v>530101</v>
      </c>
      <c r="AN3071" s="79" t="str">
        <f>IF(AM3071&lt;&gt;"",+VLOOKUP(AM3071,NIVELES!$A$1652:$B$2466,2,0),"")</f>
        <v>Agua Potable</v>
      </c>
      <c r="AO3071" s="87">
        <v>750</v>
      </c>
      <c r="AP3071" s="88">
        <v>23.93</v>
      </c>
      <c r="AQ3071" s="88">
        <v>16.41</v>
      </c>
      <c r="AR3071" s="88">
        <v>62.5</v>
      </c>
      <c r="AS3071" s="88">
        <v>62.5</v>
      </c>
      <c r="AT3071" s="88">
        <v>62.5</v>
      </c>
      <c r="AU3071" s="88">
        <v>62.5</v>
      </c>
      <c r="AV3071" s="88">
        <v>62.5</v>
      </c>
      <c r="AW3071" s="88">
        <v>62.5</v>
      </c>
      <c r="AX3071" s="88">
        <v>62.5</v>
      </c>
      <c r="AY3071" s="88">
        <v>62.5</v>
      </c>
      <c r="AZ3071" s="88">
        <v>62.5</v>
      </c>
      <c r="BA3071" s="88">
        <v>147.15999999999997</v>
      </c>
      <c r="BB3071" s="89">
        <f t="shared" si="187"/>
        <v>750</v>
      </c>
      <c r="BC3071" s="90" t="str">
        <f t="shared" si="186"/>
        <v>OK</v>
      </c>
      <c r="BD3071" s="91" t="str">
        <f t="shared" si="188"/>
        <v xml:space="preserve">                  </v>
      </c>
      <c r="BE3071" s="92">
        <f t="shared" si="189"/>
        <v>12</v>
      </c>
    </row>
    <row r="3072" spans="1:57" s="74" customFormat="1" ht="50.1" customHeight="1" x14ac:dyDescent="0.2">
      <c r="A3072" s="78" t="s">
        <v>55</v>
      </c>
      <c r="B3072" s="78" t="s">
        <v>63</v>
      </c>
      <c r="C3072" s="78" t="s">
        <v>1037</v>
      </c>
      <c r="D3072" s="78" t="s">
        <v>605</v>
      </c>
      <c r="E3072" s="79" t="str">
        <f>+IF(C3072&lt;&gt;"",VLOOKUP(MID(C3072,18,5),NIVELES!$A$133:$B$213,2,0),"")</f>
        <v>AZUAY</v>
      </c>
      <c r="F3072" s="80" t="s">
        <v>83</v>
      </c>
      <c r="G3072" s="81" t="str">
        <f>+IF(F3072&lt;&gt;"",VLOOKUP(F3072,NIVELES!$A$246:$C$464,3,0),"")</f>
        <v xml:space="preserve"> </v>
      </c>
      <c r="H3072" s="82" t="s">
        <v>1024</v>
      </c>
      <c r="I3072" s="78" t="s">
        <v>2201</v>
      </c>
      <c r="J3072" s="78" t="s">
        <v>2184</v>
      </c>
      <c r="K3072" s="78" t="s">
        <v>2185</v>
      </c>
      <c r="L3072" s="78" t="s">
        <v>3167</v>
      </c>
      <c r="M3072" s="78">
        <v>75</v>
      </c>
      <c r="N3072" s="78" t="s">
        <v>3168</v>
      </c>
      <c r="O3072" s="78" t="s">
        <v>2174</v>
      </c>
      <c r="P3072" s="82">
        <v>12</v>
      </c>
      <c r="Q3072" s="78" t="s">
        <v>1954</v>
      </c>
      <c r="R3072" s="82">
        <v>1</v>
      </c>
      <c r="S3072" s="82">
        <v>1</v>
      </c>
      <c r="T3072" s="82">
        <v>1</v>
      </c>
      <c r="U3072" s="82">
        <v>1</v>
      </c>
      <c r="V3072" s="82">
        <v>1</v>
      </c>
      <c r="W3072" s="82">
        <v>1</v>
      </c>
      <c r="X3072" s="82">
        <v>1</v>
      </c>
      <c r="Y3072" s="82">
        <v>1</v>
      </c>
      <c r="Z3072" s="82">
        <v>1</v>
      </c>
      <c r="AA3072" s="82">
        <v>1</v>
      </c>
      <c r="AB3072" s="82">
        <v>1</v>
      </c>
      <c r="AC3072" s="82">
        <v>1</v>
      </c>
      <c r="AD3072" s="85" t="str">
        <f>IF(A3072&lt;&gt;"",IF(D3072="DIRECCIÓN_DE_TRANSFERENCIAS","280 0031",VLOOKUP(C3072,NIVELES!$A$14:$B$105,2,0)),"")</f>
        <v>280 6110</v>
      </c>
      <c r="AE3072" s="86" t="s">
        <v>322</v>
      </c>
      <c r="AF3072" s="86" t="s">
        <v>545</v>
      </c>
      <c r="AG3072" s="79" t="str">
        <f>+IF(AF3072&lt;&gt;"",VLOOKUP(AF3072,NIVELES!$A$666:$B$673,2,0),"")</f>
        <v>SERVICIOS_DE_ATENCIÓN_GERONTOLÓGICA</v>
      </c>
      <c r="AH3072" s="78" t="s">
        <v>322</v>
      </c>
      <c r="AI3072" s="79" t="str">
        <f>IF(AH3072&lt;&gt;"",VLOOKUP(CONCATENATE(AG3072,AH3072),NIVELES!$B$676:$C$745,2,0),"")</f>
        <v>Administracion De La Atencion Gerontologica</v>
      </c>
      <c r="AJ3072" s="78" t="s">
        <v>517</v>
      </c>
      <c r="AK3072" s="79" t="str">
        <f>+IF(AJ3072&lt;&gt;"",VLOOKUP(AJ3072,NIVELES!$A$816:$B$892,2,0),"")</f>
        <v>NO APLICA</v>
      </c>
      <c r="AL3072" s="78" t="s">
        <v>554</v>
      </c>
      <c r="AM3072" s="78">
        <v>530104</v>
      </c>
      <c r="AN3072" s="79" t="str">
        <f>IF(AM3072&lt;&gt;"",+VLOOKUP(AM3072,NIVELES!$A$1652:$B$2466,2,0),"")</f>
        <v>Energía Eléctrica</v>
      </c>
      <c r="AO3072" s="87">
        <v>1400</v>
      </c>
      <c r="AP3072" s="88">
        <v>70.260000000000005</v>
      </c>
      <c r="AQ3072" s="88">
        <v>78.239999999999995</v>
      </c>
      <c r="AR3072" s="88">
        <v>116.67</v>
      </c>
      <c r="AS3072" s="88">
        <v>116.67</v>
      </c>
      <c r="AT3072" s="88">
        <v>116.67</v>
      </c>
      <c r="AU3072" s="88">
        <v>116.67</v>
      </c>
      <c r="AV3072" s="88">
        <v>116.67</v>
      </c>
      <c r="AW3072" s="88">
        <v>116.67</v>
      </c>
      <c r="AX3072" s="88">
        <v>116.67</v>
      </c>
      <c r="AY3072" s="88">
        <v>116.67</v>
      </c>
      <c r="AZ3072" s="88">
        <v>116.67</v>
      </c>
      <c r="BA3072" s="88">
        <v>201.47000000000003</v>
      </c>
      <c r="BB3072" s="89">
        <f t="shared" si="187"/>
        <v>1400</v>
      </c>
      <c r="BC3072" s="90" t="str">
        <f t="shared" si="186"/>
        <v>OK</v>
      </c>
      <c r="BD3072" s="91" t="str">
        <f t="shared" si="188"/>
        <v xml:space="preserve">                  </v>
      </c>
      <c r="BE3072" s="92">
        <f t="shared" si="189"/>
        <v>12</v>
      </c>
    </row>
    <row r="3073" spans="1:57" s="74" customFormat="1" ht="50.1" customHeight="1" x14ac:dyDescent="0.2">
      <c r="A3073" s="78" t="s">
        <v>55</v>
      </c>
      <c r="B3073" s="78" t="s">
        <v>63</v>
      </c>
      <c r="C3073" s="78" t="s">
        <v>1037</v>
      </c>
      <c r="D3073" s="78" t="s">
        <v>605</v>
      </c>
      <c r="E3073" s="79" t="str">
        <f>+IF(C3073&lt;&gt;"",VLOOKUP(MID(C3073,18,5),NIVELES!$A$133:$B$213,2,0),"")</f>
        <v>AZUAY</v>
      </c>
      <c r="F3073" s="80" t="s">
        <v>83</v>
      </c>
      <c r="G3073" s="81" t="str">
        <f>+IF(F3073&lt;&gt;"",VLOOKUP(F3073,NIVELES!$A$246:$C$464,3,0),"")</f>
        <v xml:space="preserve"> </v>
      </c>
      <c r="H3073" s="82" t="s">
        <v>1024</v>
      </c>
      <c r="I3073" s="78" t="s">
        <v>2201</v>
      </c>
      <c r="J3073" s="78" t="s">
        <v>2184</v>
      </c>
      <c r="K3073" s="78" t="s">
        <v>2185</v>
      </c>
      <c r="L3073" s="78" t="s">
        <v>3167</v>
      </c>
      <c r="M3073" s="78">
        <v>75</v>
      </c>
      <c r="N3073" s="78" t="s">
        <v>3168</v>
      </c>
      <c r="O3073" s="78" t="s">
        <v>2174</v>
      </c>
      <c r="P3073" s="82">
        <v>12</v>
      </c>
      <c r="Q3073" s="78" t="s">
        <v>1954</v>
      </c>
      <c r="R3073" s="82">
        <v>1</v>
      </c>
      <c r="S3073" s="82">
        <v>1</v>
      </c>
      <c r="T3073" s="82">
        <v>1</v>
      </c>
      <c r="U3073" s="82">
        <v>1</v>
      </c>
      <c r="V3073" s="82">
        <v>1</v>
      </c>
      <c r="W3073" s="82">
        <v>1</v>
      </c>
      <c r="X3073" s="82">
        <v>1</v>
      </c>
      <c r="Y3073" s="82">
        <v>1</v>
      </c>
      <c r="Z3073" s="82">
        <v>1</v>
      </c>
      <c r="AA3073" s="82">
        <v>1</v>
      </c>
      <c r="AB3073" s="82">
        <v>1</v>
      </c>
      <c r="AC3073" s="82">
        <v>1</v>
      </c>
      <c r="AD3073" s="85" t="str">
        <f>IF(A3073&lt;&gt;"",IF(D3073="DIRECCIÓN_DE_TRANSFERENCIAS","280 0031",VLOOKUP(C3073,NIVELES!$A$14:$B$105,2,0)),"")</f>
        <v>280 6110</v>
      </c>
      <c r="AE3073" s="86" t="s">
        <v>322</v>
      </c>
      <c r="AF3073" s="86" t="s">
        <v>545</v>
      </c>
      <c r="AG3073" s="79" t="str">
        <f>+IF(AF3073&lt;&gt;"",VLOOKUP(AF3073,NIVELES!$A$666:$B$673,2,0),"")</f>
        <v>SERVICIOS_DE_ATENCIÓN_GERONTOLÓGICA</v>
      </c>
      <c r="AH3073" s="78" t="s">
        <v>322</v>
      </c>
      <c r="AI3073" s="79" t="str">
        <f>IF(AH3073&lt;&gt;"",VLOOKUP(CONCATENATE(AG3073,AH3073),NIVELES!$B$676:$C$745,2,0),"")</f>
        <v>Administracion De La Atencion Gerontologica</v>
      </c>
      <c r="AJ3073" s="78" t="s">
        <v>517</v>
      </c>
      <c r="AK3073" s="79" t="str">
        <f>+IF(AJ3073&lt;&gt;"",VLOOKUP(AJ3073,NIVELES!$A$816:$B$892,2,0),"")</f>
        <v>NO APLICA</v>
      </c>
      <c r="AL3073" s="78" t="s">
        <v>554</v>
      </c>
      <c r="AM3073" s="78">
        <v>530105</v>
      </c>
      <c r="AN3073" s="79" t="str">
        <f>IF(AM3073&lt;&gt;"",+VLOOKUP(AM3073,NIVELES!$A$1652:$B$2466,2,0),"")</f>
        <v>Telecomunicaciones</v>
      </c>
      <c r="AO3073" s="87">
        <v>1955</v>
      </c>
      <c r="AP3073" s="88">
        <v>235.68</v>
      </c>
      <c r="AQ3073" s="88">
        <v>220.25</v>
      </c>
      <c r="AR3073" s="88">
        <v>162.91999999999999</v>
      </c>
      <c r="AS3073" s="88">
        <v>162.91999999999999</v>
      </c>
      <c r="AT3073" s="88">
        <v>162.91999999999999</v>
      </c>
      <c r="AU3073" s="88">
        <v>162.91999999999999</v>
      </c>
      <c r="AV3073" s="88">
        <v>162.91999999999999</v>
      </c>
      <c r="AW3073" s="88">
        <v>162.91999999999999</v>
      </c>
      <c r="AX3073" s="88">
        <v>162.91999999999999</v>
      </c>
      <c r="AY3073" s="88">
        <v>162.91999999999999</v>
      </c>
      <c r="AZ3073" s="88">
        <v>162.91999999999999</v>
      </c>
      <c r="BA3073" s="88">
        <v>32.789999999999736</v>
      </c>
      <c r="BB3073" s="89">
        <f t="shared" si="187"/>
        <v>1955</v>
      </c>
      <c r="BC3073" s="90" t="str">
        <f t="shared" si="186"/>
        <v>OK</v>
      </c>
      <c r="BD3073" s="91" t="str">
        <f t="shared" si="188"/>
        <v xml:space="preserve">                  </v>
      </c>
      <c r="BE3073" s="92">
        <f t="shared" si="189"/>
        <v>12</v>
      </c>
    </row>
    <row r="3074" spans="1:57" s="74" customFormat="1" ht="50.1" customHeight="1" x14ac:dyDescent="0.2">
      <c r="A3074" s="78" t="s">
        <v>55</v>
      </c>
      <c r="B3074" s="78" t="s">
        <v>63</v>
      </c>
      <c r="C3074" s="78" t="s">
        <v>1037</v>
      </c>
      <c r="D3074" s="78" t="s">
        <v>605</v>
      </c>
      <c r="E3074" s="79" t="str">
        <f>+IF(C3074&lt;&gt;"",VLOOKUP(MID(C3074,18,5),NIVELES!$A$133:$B$213,2,0),"")</f>
        <v>AZUAY</v>
      </c>
      <c r="F3074" s="80" t="s">
        <v>83</v>
      </c>
      <c r="G3074" s="81" t="str">
        <f>+IF(F3074&lt;&gt;"",VLOOKUP(F3074,NIVELES!$A$246:$C$464,3,0),"")</f>
        <v xml:space="preserve"> </v>
      </c>
      <c r="H3074" s="82" t="s">
        <v>1024</v>
      </c>
      <c r="I3074" s="78" t="s">
        <v>2201</v>
      </c>
      <c r="J3074" s="78" t="s">
        <v>2184</v>
      </c>
      <c r="K3074" s="78" t="s">
        <v>2185</v>
      </c>
      <c r="L3074" s="78" t="s">
        <v>3167</v>
      </c>
      <c r="M3074" s="78">
        <v>75</v>
      </c>
      <c r="N3074" s="78" t="s">
        <v>3168</v>
      </c>
      <c r="O3074" s="78" t="s">
        <v>2174</v>
      </c>
      <c r="P3074" s="82">
        <v>1</v>
      </c>
      <c r="Q3074" s="78" t="s">
        <v>1954</v>
      </c>
      <c r="R3074" s="82">
        <v>0</v>
      </c>
      <c r="S3074" s="82">
        <v>0</v>
      </c>
      <c r="T3074" s="82">
        <v>1</v>
      </c>
      <c r="U3074" s="82">
        <v>0</v>
      </c>
      <c r="V3074" s="82">
        <v>0</v>
      </c>
      <c r="W3074" s="82">
        <v>0</v>
      </c>
      <c r="X3074" s="82">
        <v>0</v>
      </c>
      <c r="Y3074" s="82">
        <v>0</v>
      </c>
      <c r="Z3074" s="82">
        <v>0</v>
      </c>
      <c r="AA3074" s="82">
        <v>0</v>
      </c>
      <c r="AB3074" s="82">
        <v>0</v>
      </c>
      <c r="AC3074" s="82">
        <v>0</v>
      </c>
      <c r="AD3074" s="85" t="str">
        <f>IF(A3074&lt;&gt;"",IF(D3074="DIRECCIÓN_DE_TRANSFERENCIAS","280 0031",VLOOKUP(C3074,NIVELES!$A$14:$B$105,2,0)),"")</f>
        <v>280 6110</v>
      </c>
      <c r="AE3074" s="86" t="s">
        <v>322</v>
      </c>
      <c r="AF3074" s="86" t="s">
        <v>545</v>
      </c>
      <c r="AG3074" s="79" t="str">
        <f>+IF(AF3074&lt;&gt;"",VLOOKUP(AF3074,NIVELES!$A$666:$B$673,2,0),"")</f>
        <v>SERVICIOS_DE_ATENCIÓN_GERONTOLÓGICA</v>
      </c>
      <c r="AH3074" s="78" t="s">
        <v>322</v>
      </c>
      <c r="AI3074" s="79" t="str">
        <f>IF(AH3074&lt;&gt;"",VLOOKUP(CONCATENATE(AG3074,AH3074),NIVELES!$B$676:$C$745,2,0),"")</f>
        <v>Administracion De La Atencion Gerontologica</v>
      </c>
      <c r="AJ3074" s="78" t="s">
        <v>517</v>
      </c>
      <c r="AK3074" s="79" t="str">
        <f>+IF(AJ3074&lt;&gt;"",VLOOKUP(AJ3074,NIVELES!$A$816:$B$892,2,0),"")</f>
        <v>NO APLICA</v>
      </c>
      <c r="AL3074" s="78" t="s">
        <v>554</v>
      </c>
      <c r="AM3074" s="78">
        <v>530804</v>
      </c>
      <c r="AN3074" s="79" t="str">
        <f>IF(AM3074&lt;&gt;"",+VLOOKUP(AM3074,NIVELES!$A$1652:$B$2466,2,0),"")</f>
        <v>Materiales de Oficina</v>
      </c>
      <c r="AO3074" s="87">
        <v>0</v>
      </c>
      <c r="AP3074" s="88"/>
      <c r="AQ3074" s="88"/>
      <c r="AR3074" s="88">
        <v>0</v>
      </c>
      <c r="AS3074" s="88">
        <v>0</v>
      </c>
      <c r="AT3074" s="88">
        <v>0</v>
      </c>
      <c r="AU3074" s="88">
        <v>0</v>
      </c>
      <c r="AV3074" s="88">
        <v>0</v>
      </c>
      <c r="AW3074" s="88">
        <v>0</v>
      </c>
      <c r="AX3074" s="88">
        <v>0</v>
      </c>
      <c r="AY3074" s="88">
        <v>0</v>
      </c>
      <c r="AZ3074" s="88">
        <v>0</v>
      </c>
      <c r="BA3074" s="88">
        <v>0</v>
      </c>
      <c r="BB3074" s="89">
        <f t="shared" si="187"/>
        <v>0</v>
      </c>
      <c r="BC3074" s="90" t="str">
        <f t="shared" si="186"/>
        <v>OK</v>
      </c>
      <c r="BD3074" s="91" t="str">
        <f t="shared" si="188"/>
        <v xml:space="preserve">                  </v>
      </c>
      <c r="BE3074" s="92">
        <f t="shared" si="189"/>
        <v>1</v>
      </c>
    </row>
    <row r="3075" spans="1:57" s="74" customFormat="1" ht="50.1" customHeight="1" x14ac:dyDescent="0.2">
      <c r="A3075" s="78" t="s">
        <v>55</v>
      </c>
      <c r="B3075" s="78" t="s">
        <v>63</v>
      </c>
      <c r="C3075" s="78" t="s">
        <v>1037</v>
      </c>
      <c r="D3075" s="78" t="s">
        <v>605</v>
      </c>
      <c r="E3075" s="79" t="str">
        <f>+IF(C3075&lt;&gt;"",VLOOKUP(MID(C3075,18,5),NIVELES!$A$133:$B$213,2,0),"")</f>
        <v>AZUAY</v>
      </c>
      <c r="F3075" s="80" t="s">
        <v>83</v>
      </c>
      <c r="G3075" s="81" t="str">
        <f>+IF(F3075&lt;&gt;"",VLOOKUP(F3075,NIVELES!$A$246:$C$464,3,0),"")</f>
        <v xml:space="preserve"> </v>
      </c>
      <c r="H3075" s="82" t="s">
        <v>1024</v>
      </c>
      <c r="I3075" s="78" t="s">
        <v>2201</v>
      </c>
      <c r="J3075" s="78" t="s">
        <v>2184</v>
      </c>
      <c r="K3075" s="78" t="s">
        <v>2185</v>
      </c>
      <c r="L3075" s="78" t="s">
        <v>3169</v>
      </c>
      <c r="M3075" s="78">
        <v>110</v>
      </c>
      <c r="N3075" s="78" t="s">
        <v>3168</v>
      </c>
      <c r="O3075" s="78" t="s">
        <v>3170</v>
      </c>
      <c r="P3075" s="82">
        <v>3</v>
      </c>
      <c r="Q3075" s="78" t="s">
        <v>3171</v>
      </c>
      <c r="R3075" s="82">
        <v>0</v>
      </c>
      <c r="S3075" s="82">
        <v>0</v>
      </c>
      <c r="T3075" s="82">
        <v>3</v>
      </c>
      <c r="U3075" s="82">
        <v>0</v>
      </c>
      <c r="V3075" s="82">
        <v>0</v>
      </c>
      <c r="W3075" s="82">
        <v>0</v>
      </c>
      <c r="X3075" s="82">
        <v>0</v>
      </c>
      <c r="Y3075" s="82">
        <v>0</v>
      </c>
      <c r="Z3075" s="82">
        <v>0</v>
      </c>
      <c r="AA3075" s="82">
        <v>0</v>
      </c>
      <c r="AB3075" s="82">
        <v>0</v>
      </c>
      <c r="AC3075" s="82">
        <v>0</v>
      </c>
      <c r="AD3075" s="85" t="str">
        <f>IF(A3075&lt;&gt;"",IF(D3075="DIRECCIÓN_DE_TRANSFERENCIAS","280 0031",VLOOKUP(C3075,NIVELES!$A$14:$B$105,2,0)),"")</f>
        <v>280 6110</v>
      </c>
      <c r="AE3075" s="86" t="s">
        <v>322</v>
      </c>
      <c r="AF3075" s="86" t="s">
        <v>545</v>
      </c>
      <c r="AG3075" s="79" t="str">
        <f>+IF(AF3075&lt;&gt;"",VLOOKUP(AF3075,NIVELES!$A$666:$B$673,2,0),"")</f>
        <v>SERVICIOS_DE_ATENCIÓN_GERONTOLÓGICA</v>
      </c>
      <c r="AH3075" s="78" t="s">
        <v>453</v>
      </c>
      <c r="AI3075" s="79" t="str">
        <f>IF(AH3075&lt;&gt;"",VLOOKUP(CONCATENATE(AG3075,AH3075),NIVELES!$B$676:$C$745,2,0),"")</f>
        <v xml:space="preserve">Subvenciones Para Contribuir El Cuidado De Las Personas Adultas Mayores  Atendidos  A Traves De  Terceros Sean Públicos O Privados </v>
      </c>
      <c r="AJ3075" s="78" t="s">
        <v>380</v>
      </c>
      <c r="AK3075" s="79" t="str">
        <f>+IF(AJ3075&lt;&gt;"",VLOOKUP(AJ3075,NIVELES!$A$816:$B$892,2,0),"")</f>
        <v>PROMOVER PRÁCTICAS DE CUIDADO A LAS PERSONAS ADULTAS MAYORES BAJO PARÁMETROS DE CALIDAD Y CALIDEZ</v>
      </c>
      <c r="AL3075" s="78" t="s">
        <v>556</v>
      </c>
      <c r="AM3075" s="78">
        <v>580104</v>
      </c>
      <c r="AN3075" s="79" t="str">
        <f>IF(AM3075&lt;&gt;"",+VLOOKUP(AM3075,NIVELES!$A$1652:$B$2466,2,0),"")</f>
        <v>A Gobiernos Autónomos Descentralizados</v>
      </c>
      <c r="AO3075" s="87">
        <v>119107.24</v>
      </c>
      <c r="AP3075" s="88"/>
      <c r="AQ3075" s="88"/>
      <c r="AR3075" s="88">
        <v>0</v>
      </c>
      <c r="AS3075" s="88">
        <v>29776.81</v>
      </c>
      <c r="AT3075" s="88">
        <v>0</v>
      </c>
      <c r="AU3075" s="88">
        <v>0</v>
      </c>
      <c r="AV3075" s="88">
        <v>29776.84</v>
      </c>
      <c r="AW3075" s="88">
        <v>0</v>
      </c>
      <c r="AX3075" s="88">
        <v>0</v>
      </c>
      <c r="AY3075" s="88">
        <v>59553.590000000004</v>
      </c>
      <c r="AZ3075" s="88">
        <v>0</v>
      </c>
      <c r="BA3075" s="88">
        <v>0</v>
      </c>
      <c r="BB3075" s="89">
        <f t="shared" si="187"/>
        <v>119107.24</v>
      </c>
      <c r="BC3075" s="90" t="str">
        <f t="shared" si="186"/>
        <v>OK</v>
      </c>
      <c r="BD3075" s="91" t="str">
        <f t="shared" si="188"/>
        <v xml:space="preserve">                  </v>
      </c>
      <c r="BE3075" s="92">
        <f t="shared" si="189"/>
        <v>3</v>
      </c>
    </row>
    <row r="3076" spans="1:57" s="74" customFormat="1" ht="50.1" customHeight="1" x14ac:dyDescent="0.2">
      <c r="A3076" s="78" t="s">
        <v>55</v>
      </c>
      <c r="B3076" s="78" t="s">
        <v>63</v>
      </c>
      <c r="C3076" s="78" t="s">
        <v>1037</v>
      </c>
      <c r="D3076" s="78" t="s">
        <v>605</v>
      </c>
      <c r="E3076" s="79" t="str">
        <f>+IF(C3076&lt;&gt;"",VLOOKUP(MID(C3076,18,5),NIVELES!$A$133:$B$213,2,0),"")</f>
        <v>AZUAY</v>
      </c>
      <c r="F3076" s="80" t="s">
        <v>83</v>
      </c>
      <c r="G3076" s="81" t="str">
        <f>+IF(F3076&lt;&gt;"",VLOOKUP(F3076,NIVELES!$A$246:$C$464,3,0),"")</f>
        <v xml:space="preserve"> </v>
      </c>
      <c r="H3076" s="82" t="s">
        <v>1024</v>
      </c>
      <c r="I3076" s="78" t="s">
        <v>2201</v>
      </c>
      <c r="J3076" s="78" t="s">
        <v>2184</v>
      </c>
      <c r="K3076" s="78" t="s">
        <v>2185</v>
      </c>
      <c r="L3076" s="78" t="s">
        <v>3167</v>
      </c>
      <c r="M3076" s="78">
        <v>75</v>
      </c>
      <c r="N3076" s="78" t="s">
        <v>3168</v>
      </c>
      <c r="O3076" s="78" t="s">
        <v>2174</v>
      </c>
      <c r="P3076" s="82">
        <v>1</v>
      </c>
      <c r="Q3076" s="78" t="s">
        <v>1954</v>
      </c>
      <c r="R3076" s="82">
        <v>0</v>
      </c>
      <c r="S3076" s="82">
        <v>0</v>
      </c>
      <c r="T3076" s="82">
        <v>1</v>
      </c>
      <c r="U3076" s="82">
        <v>0</v>
      </c>
      <c r="V3076" s="82">
        <v>0</v>
      </c>
      <c r="W3076" s="82">
        <v>0</v>
      </c>
      <c r="X3076" s="82">
        <v>0</v>
      </c>
      <c r="Y3076" s="82">
        <v>0</v>
      </c>
      <c r="Z3076" s="82">
        <v>0</v>
      </c>
      <c r="AA3076" s="82">
        <v>0</v>
      </c>
      <c r="AB3076" s="82">
        <v>0</v>
      </c>
      <c r="AC3076" s="82">
        <v>0</v>
      </c>
      <c r="AD3076" s="85" t="str">
        <f>IF(A3076&lt;&gt;"",IF(D3076="DIRECCIÓN_DE_TRANSFERENCIAS","280 0031",VLOOKUP(C3076,NIVELES!$A$14:$B$105,2,0)),"")</f>
        <v>280 6110</v>
      </c>
      <c r="AE3076" s="86" t="s">
        <v>322</v>
      </c>
      <c r="AF3076" s="86" t="s">
        <v>545</v>
      </c>
      <c r="AG3076" s="79" t="str">
        <f>+IF(AF3076&lt;&gt;"",VLOOKUP(AF3076,NIVELES!$A$666:$B$673,2,0),"")</f>
        <v>SERVICIOS_DE_ATENCIÓN_GERONTOLÓGICA</v>
      </c>
      <c r="AH3076" s="78" t="s">
        <v>322</v>
      </c>
      <c r="AI3076" s="79" t="str">
        <f>IF(AH3076&lt;&gt;"",VLOOKUP(CONCATENATE(AG3076,AH3076),NIVELES!$B$676:$C$745,2,0),"")</f>
        <v>Administracion De La Atencion Gerontologica</v>
      </c>
      <c r="AJ3076" s="78" t="s">
        <v>517</v>
      </c>
      <c r="AK3076" s="79" t="str">
        <f>+IF(AJ3076&lt;&gt;"",VLOOKUP(AJ3076,NIVELES!$A$816:$B$892,2,0),"")</f>
        <v>NO APLICA</v>
      </c>
      <c r="AL3076" s="78" t="s">
        <v>554</v>
      </c>
      <c r="AM3076" s="78">
        <v>530805</v>
      </c>
      <c r="AN3076" s="79" t="str">
        <f>IF(AM3076&lt;&gt;"",+VLOOKUP(AM3076,NIVELES!$A$1652:$B$2466,2,0),"")</f>
        <v>Materiales de Aseo</v>
      </c>
      <c r="AO3076" s="87">
        <v>0</v>
      </c>
      <c r="AP3076" s="88"/>
      <c r="AQ3076" s="88"/>
      <c r="AR3076" s="88">
        <v>0</v>
      </c>
      <c r="AS3076" s="88">
        <v>0</v>
      </c>
      <c r="AT3076" s="88">
        <v>0</v>
      </c>
      <c r="AU3076" s="88">
        <v>0</v>
      </c>
      <c r="AV3076" s="88">
        <v>0</v>
      </c>
      <c r="AW3076" s="88">
        <v>0</v>
      </c>
      <c r="AX3076" s="88">
        <v>0</v>
      </c>
      <c r="AY3076" s="88">
        <v>0</v>
      </c>
      <c r="AZ3076" s="88">
        <v>0</v>
      </c>
      <c r="BA3076" s="88">
        <v>0</v>
      </c>
      <c r="BB3076" s="89">
        <f t="shared" si="187"/>
        <v>0</v>
      </c>
      <c r="BC3076" s="90" t="str">
        <f t="shared" si="186"/>
        <v>OK</v>
      </c>
      <c r="BD3076" s="91" t="str">
        <f t="shared" si="188"/>
        <v xml:space="preserve">                  </v>
      </c>
      <c r="BE3076" s="92">
        <f t="shared" si="189"/>
        <v>1</v>
      </c>
    </row>
    <row r="3077" spans="1:57" s="74" customFormat="1" ht="50.1" customHeight="1" x14ac:dyDescent="0.2">
      <c r="A3077" s="78" t="s">
        <v>55</v>
      </c>
      <c r="B3077" s="78" t="s">
        <v>63</v>
      </c>
      <c r="C3077" s="78" t="s">
        <v>1037</v>
      </c>
      <c r="D3077" s="78" t="s">
        <v>605</v>
      </c>
      <c r="E3077" s="79" t="str">
        <f>+IF(C3077&lt;&gt;"",VLOOKUP(MID(C3077,18,5),NIVELES!$A$133:$B$213,2,0),"")</f>
        <v>AZUAY</v>
      </c>
      <c r="F3077" s="80" t="s">
        <v>83</v>
      </c>
      <c r="G3077" s="81" t="str">
        <f>+IF(F3077&lt;&gt;"",VLOOKUP(F3077,NIVELES!$A$246:$C$464,3,0),"")</f>
        <v xml:space="preserve"> </v>
      </c>
      <c r="H3077" s="82" t="s">
        <v>1024</v>
      </c>
      <c r="I3077" s="78" t="s">
        <v>2201</v>
      </c>
      <c r="J3077" s="78" t="s">
        <v>2184</v>
      </c>
      <c r="K3077" s="78" t="s">
        <v>2185</v>
      </c>
      <c r="L3077" s="78" t="s">
        <v>3172</v>
      </c>
      <c r="M3077" s="78">
        <v>67</v>
      </c>
      <c r="N3077" s="78" t="s">
        <v>3173</v>
      </c>
      <c r="O3077" s="78" t="s">
        <v>2454</v>
      </c>
      <c r="P3077" s="82">
        <v>12</v>
      </c>
      <c r="Q3077" s="78" t="s">
        <v>2945</v>
      </c>
      <c r="R3077" s="82">
        <v>1</v>
      </c>
      <c r="S3077" s="82">
        <v>1</v>
      </c>
      <c r="T3077" s="82">
        <v>1</v>
      </c>
      <c r="U3077" s="82">
        <v>1</v>
      </c>
      <c r="V3077" s="82">
        <v>1</v>
      </c>
      <c r="W3077" s="82">
        <v>1</v>
      </c>
      <c r="X3077" s="82">
        <v>1</v>
      </c>
      <c r="Y3077" s="82">
        <v>1</v>
      </c>
      <c r="Z3077" s="82">
        <v>1</v>
      </c>
      <c r="AA3077" s="82">
        <v>1</v>
      </c>
      <c r="AB3077" s="82">
        <v>1</v>
      </c>
      <c r="AC3077" s="82">
        <v>1</v>
      </c>
      <c r="AD3077" s="85" t="str">
        <f>IF(A3077&lt;&gt;"",IF(D3077="DIRECCIÓN_DE_TRANSFERENCIAS","280 0031",VLOOKUP(C3077,NIVELES!$A$14:$B$105,2,0)),"")</f>
        <v>280 6110</v>
      </c>
      <c r="AE3077" s="86" t="s">
        <v>322</v>
      </c>
      <c r="AF3077" s="86" t="s">
        <v>546</v>
      </c>
      <c r="AG3077" s="79" t="str">
        <f>+IF(AF3077&lt;&gt;"",VLOOKUP(AF3077,NIVELES!$A$666:$B$673,2,0),"")</f>
        <v>ATENCIÓN_INTEGRAL_A_PERSONAS_CON_DISCAPACIDAD</v>
      </c>
      <c r="AH3077" s="78" t="s">
        <v>322</v>
      </c>
      <c r="AI3077" s="79" t="str">
        <f>IF(AH3077&lt;&gt;"",VLOOKUP(CONCATENATE(AG3077,AH3077),NIVELES!$B$676:$C$745,2,0),"")</f>
        <v>Centros Directos Prestación De Servicio</v>
      </c>
      <c r="AJ3077" s="78" t="s">
        <v>517</v>
      </c>
      <c r="AK3077" s="79" t="str">
        <f>+IF(AJ3077&lt;&gt;"",VLOOKUP(AJ3077,NIVELES!$A$816:$B$892,2,0),"")</f>
        <v>NO APLICA</v>
      </c>
      <c r="AL3077" s="78" t="s">
        <v>553</v>
      </c>
      <c r="AM3077" s="78">
        <v>510203</v>
      </c>
      <c r="AN3077" s="79" t="str">
        <f>IF(AM3077&lt;&gt;"",+VLOOKUP(AM3077,NIVELES!$A$1652:$B$2466,2,0),"")</f>
        <v>Decimotercer Sueldo</v>
      </c>
      <c r="AO3077" s="87">
        <v>15629.17</v>
      </c>
      <c r="AP3077" s="88"/>
      <c r="AQ3077" s="88">
        <v>787.82</v>
      </c>
      <c r="AR3077" s="88">
        <v>1302.43</v>
      </c>
      <c r="AS3077" s="88">
        <v>1302.43</v>
      </c>
      <c r="AT3077" s="88">
        <v>1302.43</v>
      </c>
      <c r="AU3077" s="88">
        <v>1302.43</v>
      </c>
      <c r="AV3077" s="88">
        <v>1302.43</v>
      </c>
      <c r="AW3077" s="88">
        <v>1302.43</v>
      </c>
      <c r="AX3077" s="88">
        <v>1302.43</v>
      </c>
      <c r="AY3077" s="88">
        <v>1302.43</v>
      </c>
      <c r="AZ3077" s="88">
        <v>1302.43</v>
      </c>
      <c r="BA3077" s="88">
        <v>3119.4799999999977</v>
      </c>
      <c r="BB3077" s="89">
        <f t="shared" si="187"/>
        <v>15629.17</v>
      </c>
      <c r="BC3077" s="90" t="str">
        <f t="shared" si="186"/>
        <v>OK</v>
      </c>
      <c r="BD3077" s="91" t="str">
        <f t="shared" si="188"/>
        <v xml:space="preserve">                  </v>
      </c>
      <c r="BE3077" s="92">
        <f t="shared" si="189"/>
        <v>12</v>
      </c>
    </row>
    <row r="3078" spans="1:57" s="74" customFormat="1" ht="50.1" customHeight="1" x14ac:dyDescent="0.2">
      <c r="A3078" s="78" t="s">
        <v>55</v>
      </c>
      <c r="B3078" s="78" t="s">
        <v>63</v>
      </c>
      <c r="C3078" s="78" t="s">
        <v>1037</v>
      </c>
      <c r="D3078" s="78" t="s">
        <v>605</v>
      </c>
      <c r="E3078" s="79" t="str">
        <f>+IF(C3078&lt;&gt;"",VLOOKUP(MID(C3078,18,5),NIVELES!$A$133:$B$213,2,0),"")</f>
        <v>AZUAY</v>
      </c>
      <c r="F3078" s="80" t="s">
        <v>83</v>
      </c>
      <c r="G3078" s="81" t="str">
        <f>+IF(F3078&lt;&gt;"",VLOOKUP(F3078,NIVELES!$A$246:$C$464,3,0),"")</f>
        <v xml:space="preserve"> </v>
      </c>
      <c r="H3078" s="82" t="s">
        <v>1024</v>
      </c>
      <c r="I3078" s="78" t="s">
        <v>2201</v>
      </c>
      <c r="J3078" s="78" t="s">
        <v>2184</v>
      </c>
      <c r="K3078" s="78" t="s">
        <v>2185</v>
      </c>
      <c r="L3078" s="78" t="s">
        <v>3172</v>
      </c>
      <c r="M3078" s="78">
        <v>67</v>
      </c>
      <c r="N3078" s="78" t="s">
        <v>3173</v>
      </c>
      <c r="O3078" s="78" t="s">
        <v>2454</v>
      </c>
      <c r="P3078" s="82">
        <v>12</v>
      </c>
      <c r="Q3078" s="78" t="s">
        <v>2945</v>
      </c>
      <c r="R3078" s="82">
        <v>1</v>
      </c>
      <c r="S3078" s="82">
        <v>1</v>
      </c>
      <c r="T3078" s="82">
        <v>1</v>
      </c>
      <c r="U3078" s="82">
        <v>1</v>
      </c>
      <c r="V3078" s="82">
        <v>1</v>
      </c>
      <c r="W3078" s="82">
        <v>1</v>
      </c>
      <c r="X3078" s="82">
        <v>1</v>
      </c>
      <c r="Y3078" s="82">
        <v>1</v>
      </c>
      <c r="Z3078" s="82">
        <v>1</v>
      </c>
      <c r="AA3078" s="82">
        <v>1</v>
      </c>
      <c r="AB3078" s="82">
        <v>1</v>
      </c>
      <c r="AC3078" s="82">
        <v>1</v>
      </c>
      <c r="AD3078" s="85" t="str">
        <f>IF(A3078&lt;&gt;"",IF(D3078="DIRECCIÓN_DE_TRANSFERENCIAS","280 0031",VLOOKUP(C3078,NIVELES!$A$14:$B$105,2,0)),"")</f>
        <v>280 6110</v>
      </c>
      <c r="AE3078" s="86" t="s">
        <v>322</v>
      </c>
      <c r="AF3078" s="86" t="s">
        <v>546</v>
      </c>
      <c r="AG3078" s="79" t="str">
        <f>+IF(AF3078&lt;&gt;"",VLOOKUP(AF3078,NIVELES!$A$666:$B$673,2,0),"")</f>
        <v>ATENCIÓN_INTEGRAL_A_PERSONAS_CON_DISCAPACIDAD</v>
      </c>
      <c r="AH3078" s="78" t="s">
        <v>322</v>
      </c>
      <c r="AI3078" s="79" t="str">
        <f>IF(AH3078&lt;&gt;"",VLOOKUP(CONCATENATE(AG3078,AH3078),NIVELES!$B$676:$C$745,2,0),"")</f>
        <v>Centros Directos Prestación De Servicio</v>
      </c>
      <c r="AJ3078" s="78" t="s">
        <v>517</v>
      </c>
      <c r="AK3078" s="79" t="str">
        <f>+IF(AJ3078&lt;&gt;"",VLOOKUP(AJ3078,NIVELES!$A$816:$B$892,2,0),"")</f>
        <v>NO APLICA</v>
      </c>
      <c r="AL3078" s="78" t="s">
        <v>553</v>
      </c>
      <c r="AM3078" s="78">
        <v>510204</v>
      </c>
      <c r="AN3078" s="79" t="str">
        <f>IF(AM3078&lt;&gt;"",+VLOOKUP(AM3078,NIVELES!$A$1652:$B$2466,2,0),"")</f>
        <v>Decimocuarto Sueldo</v>
      </c>
      <c r="AO3078" s="87">
        <v>9029.17</v>
      </c>
      <c r="AP3078" s="88"/>
      <c r="AQ3078" s="88">
        <v>459.62</v>
      </c>
      <c r="AR3078" s="88">
        <v>752.43</v>
      </c>
      <c r="AS3078" s="88">
        <v>752.43</v>
      </c>
      <c r="AT3078" s="88">
        <v>752.43</v>
      </c>
      <c r="AU3078" s="88">
        <v>752.43</v>
      </c>
      <c r="AV3078" s="88">
        <v>752.43</v>
      </c>
      <c r="AW3078" s="88">
        <v>752.43</v>
      </c>
      <c r="AX3078" s="88">
        <v>752.43</v>
      </c>
      <c r="AY3078" s="88">
        <v>752.43</v>
      </c>
      <c r="AZ3078" s="88">
        <v>752.43</v>
      </c>
      <c r="BA3078" s="88">
        <v>1797.6799999999994</v>
      </c>
      <c r="BB3078" s="89">
        <f t="shared" si="187"/>
        <v>9029.17</v>
      </c>
      <c r="BC3078" s="90" t="str">
        <f t="shared" si="186"/>
        <v>OK</v>
      </c>
      <c r="BD3078" s="91" t="str">
        <f t="shared" si="188"/>
        <v xml:space="preserve">                  </v>
      </c>
      <c r="BE3078" s="92">
        <f t="shared" si="189"/>
        <v>12</v>
      </c>
    </row>
    <row r="3079" spans="1:57" s="74" customFormat="1" ht="50.1" customHeight="1" x14ac:dyDescent="0.2">
      <c r="A3079" s="78" t="s">
        <v>55</v>
      </c>
      <c r="B3079" s="78" t="s">
        <v>63</v>
      </c>
      <c r="C3079" s="78" t="s">
        <v>1037</v>
      </c>
      <c r="D3079" s="78" t="s">
        <v>605</v>
      </c>
      <c r="E3079" s="79" t="str">
        <f>+IF(C3079&lt;&gt;"",VLOOKUP(MID(C3079,18,5),NIVELES!$A$133:$B$213,2,0),"")</f>
        <v>AZUAY</v>
      </c>
      <c r="F3079" s="80" t="s">
        <v>83</v>
      </c>
      <c r="G3079" s="81" t="str">
        <f>+IF(F3079&lt;&gt;"",VLOOKUP(F3079,NIVELES!$A$246:$C$464,3,0),"")</f>
        <v xml:space="preserve"> </v>
      </c>
      <c r="H3079" s="82" t="s">
        <v>1024</v>
      </c>
      <c r="I3079" s="78" t="s">
        <v>2201</v>
      </c>
      <c r="J3079" s="78" t="s">
        <v>2184</v>
      </c>
      <c r="K3079" s="78" t="s">
        <v>2185</v>
      </c>
      <c r="L3079" s="78" t="s">
        <v>3172</v>
      </c>
      <c r="M3079" s="78">
        <v>67</v>
      </c>
      <c r="N3079" s="78" t="s">
        <v>3173</v>
      </c>
      <c r="O3079" s="78" t="s">
        <v>2454</v>
      </c>
      <c r="P3079" s="82">
        <v>12</v>
      </c>
      <c r="Q3079" s="78" t="s">
        <v>2945</v>
      </c>
      <c r="R3079" s="82">
        <v>1</v>
      </c>
      <c r="S3079" s="82">
        <v>1</v>
      </c>
      <c r="T3079" s="82">
        <v>1</v>
      </c>
      <c r="U3079" s="82">
        <v>1</v>
      </c>
      <c r="V3079" s="82">
        <v>1</v>
      </c>
      <c r="W3079" s="82">
        <v>1</v>
      </c>
      <c r="X3079" s="82">
        <v>1</v>
      </c>
      <c r="Y3079" s="82">
        <v>1</v>
      </c>
      <c r="Z3079" s="82">
        <v>1</v>
      </c>
      <c r="AA3079" s="82">
        <v>1</v>
      </c>
      <c r="AB3079" s="82">
        <v>1</v>
      </c>
      <c r="AC3079" s="82">
        <v>1</v>
      </c>
      <c r="AD3079" s="85" t="str">
        <f>IF(A3079&lt;&gt;"",IF(D3079="DIRECCIÓN_DE_TRANSFERENCIAS","280 0031",VLOOKUP(C3079,NIVELES!$A$14:$B$105,2,0)),"")</f>
        <v>280 6110</v>
      </c>
      <c r="AE3079" s="86" t="s">
        <v>322</v>
      </c>
      <c r="AF3079" s="86" t="s">
        <v>546</v>
      </c>
      <c r="AG3079" s="79" t="str">
        <f>+IF(AF3079&lt;&gt;"",VLOOKUP(AF3079,NIVELES!$A$666:$B$673,2,0),"")</f>
        <v>ATENCIÓN_INTEGRAL_A_PERSONAS_CON_DISCAPACIDAD</v>
      </c>
      <c r="AH3079" s="78" t="s">
        <v>322</v>
      </c>
      <c r="AI3079" s="79" t="str">
        <f>IF(AH3079&lt;&gt;"",VLOOKUP(CONCATENATE(AG3079,AH3079),NIVELES!$B$676:$C$745,2,0),"")</f>
        <v>Centros Directos Prestación De Servicio</v>
      </c>
      <c r="AJ3079" s="78" t="s">
        <v>517</v>
      </c>
      <c r="AK3079" s="79" t="str">
        <f>+IF(AJ3079&lt;&gt;"",VLOOKUP(AJ3079,NIVELES!$A$816:$B$892,2,0),"")</f>
        <v>NO APLICA</v>
      </c>
      <c r="AL3079" s="78" t="s">
        <v>553</v>
      </c>
      <c r="AM3079" s="78">
        <v>510510</v>
      </c>
      <c r="AN3079" s="79" t="str">
        <f>IF(AM3079&lt;&gt;"",+VLOOKUP(AM3079,NIVELES!$A$1652:$B$2466,2,0),"")</f>
        <v>Servicios Personales por Contrato</v>
      </c>
      <c r="AO3079" s="87">
        <v>187550</v>
      </c>
      <c r="AP3079" s="88">
        <v>17050</v>
      </c>
      <c r="AQ3079" s="88">
        <v>14266</v>
      </c>
      <c r="AR3079" s="88">
        <v>15629.17</v>
      </c>
      <c r="AS3079" s="88">
        <v>15629.17</v>
      </c>
      <c r="AT3079" s="88">
        <v>15629.17</v>
      </c>
      <c r="AU3079" s="88">
        <v>15629.17</v>
      </c>
      <c r="AV3079" s="88">
        <v>15629.17</v>
      </c>
      <c r="AW3079" s="88">
        <v>15629.17</v>
      </c>
      <c r="AX3079" s="88">
        <v>15629.17</v>
      </c>
      <c r="AY3079" s="88">
        <v>15629.17</v>
      </c>
      <c r="AZ3079" s="88">
        <v>15629.17</v>
      </c>
      <c r="BA3079" s="88">
        <v>15571.469999999972</v>
      </c>
      <c r="BB3079" s="89">
        <f t="shared" si="187"/>
        <v>187550</v>
      </c>
      <c r="BC3079" s="90" t="str">
        <f t="shared" ref="BC3079:BC3142" si="190">IF(A3079&lt;&gt;"",IF(AO3079&lt;&gt;"",IF(AO3079=BB3079,"OK",AO3079-BB3079),IF(AND(AO3079="",BB3079=""),"",AO3079-BB3079))," ")</f>
        <v>OK</v>
      </c>
      <c r="BD3079" s="91" t="str">
        <f t="shared" si="188"/>
        <v xml:space="preserve">                  </v>
      </c>
      <c r="BE3079" s="92">
        <f t="shared" si="189"/>
        <v>12</v>
      </c>
    </row>
    <row r="3080" spans="1:57" s="74" customFormat="1" ht="50.1" customHeight="1" x14ac:dyDescent="0.2">
      <c r="A3080" s="78" t="s">
        <v>55</v>
      </c>
      <c r="B3080" s="78" t="s">
        <v>63</v>
      </c>
      <c r="C3080" s="78" t="s">
        <v>1037</v>
      </c>
      <c r="D3080" s="78" t="s">
        <v>605</v>
      </c>
      <c r="E3080" s="79" t="str">
        <f>+IF(C3080&lt;&gt;"",VLOOKUP(MID(C3080,18,5),NIVELES!$A$133:$B$213,2,0),"")</f>
        <v>AZUAY</v>
      </c>
      <c r="F3080" s="80" t="s">
        <v>83</v>
      </c>
      <c r="G3080" s="81" t="str">
        <f>+IF(F3080&lt;&gt;"",VLOOKUP(F3080,NIVELES!$A$246:$C$464,3,0),"")</f>
        <v xml:space="preserve"> </v>
      </c>
      <c r="H3080" s="82" t="s">
        <v>1024</v>
      </c>
      <c r="I3080" s="78" t="s">
        <v>2201</v>
      </c>
      <c r="J3080" s="78" t="s">
        <v>2184</v>
      </c>
      <c r="K3080" s="78" t="s">
        <v>2185</v>
      </c>
      <c r="L3080" s="78" t="s">
        <v>3172</v>
      </c>
      <c r="M3080" s="78">
        <v>67</v>
      </c>
      <c r="N3080" s="78" t="s">
        <v>3173</v>
      </c>
      <c r="O3080" s="78" t="s">
        <v>2454</v>
      </c>
      <c r="P3080" s="82">
        <v>12</v>
      </c>
      <c r="Q3080" s="78" t="s">
        <v>2945</v>
      </c>
      <c r="R3080" s="82">
        <v>1</v>
      </c>
      <c r="S3080" s="82">
        <v>1</v>
      </c>
      <c r="T3080" s="82">
        <v>1</v>
      </c>
      <c r="U3080" s="82">
        <v>1</v>
      </c>
      <c r="V3080" s="82">
        <v>1</v>
      </c>
      <c r="W3080" s="82">
        <v>1</v>
      </c>
      <c r="X3080" s="82">
        <v>1</v>
      </c>
      <c r="Y3080" s="82">
        <v>1</v>
      </c>
      <c r="Z3080" s="82">
        <v>1</v>
      </c>
      <c r="AA3080" s="82">
        <v>1</v>
      </c>
      <c r="AB3080" s="82">
        <v>1</v>
      </c>
      <c r="AC3080" s="82">
        <v>1</v>
      </c>
      <c r="AD3080" s="85" t="str">
        <f>IF(A3080&lt;&gt;"",IF(D3080="DIRECCIÓN_DE_TRANSFERENCIAS","280 0031",VLOOKUP(C3080,NIVELES!$A$14:$B$105,2,0)),"")</f>
        <v>280 6110</v>
      </c>
      <c r="AE3080" s="86" t="s">
        <v>322</v>
      </c>
      <c r="AF3080" s="86" t="s">
        <v>546</v>
      </c>
      <c r="AG3080" s="79" t="str">
        <f>+IF(AF3080&lt;&gt;"",VLOOKUP(AF3080,NIVELES!$A$666:$B$673,2,0),"")</f>
        <v>ATENCIÓN_INTEGRAL_A_PERSONAS_CON_DISCAPACIDAD</v>
      </c>
      <c r="AH3080" s="78" t="s">
        <v>322</v>
      </c>
      <c r="AI3080" s="79" t="str">
        <f>IF(AH3080&lt;&gt;"",VLOOKUP(CONCATENATE(AG3080,AH3080),NIVELES!$B$676:$C$745,2,0),"")</f>
        <v>Centros Directos Prestación De Servicio</v>
      </c>
      <c r="AJ3080" s="78" t="s">
        <v>517</v>
      </c>
      <c r="AK3080" s="79" t="str">
        <f>+IF(AJ3080&lt;&gt;"",VLOOKUP(AJ3080,NIVELES!$A$816:$B$892,2,0),"")</f>
        <v>NO APLICA</v>
      </c>
      <c r="AL3080" s="78" t="s">
        <v>553</v>
      </c>
      <c r="AM3080" s="78">
        <v>510601</v>
      </c>
      <c r="AN3080" s="79" t="str">
        <f>IF(AM3080&lt;&gt;"",+VLOOKUP(AM3080,NIVELES!$A$1652:$B$2466,2,0),"")</f>
        <v>Aporte Patronal</v>
      </c>
      <c r="AO3080" s="87">
        <v>18098.580000000002</v>
      </c>
      <c r="AP3080" s="88">
        <v>1645.48</v>
      </c>
      <c r="AQ3080" s="88">
        <v>1376.8</v>
      </c>
      <c r="AR3080" s="88">
        <v>1508.22</v>
      </c>
      <c r="AS3080" s="88">
        <v>1508.22</v>
      </c>
      <c r="AT3080" s="88">
        <v>1508.22</v>
      </c>
      <c r="AU3080" s="88">
        <v>1508.22</v>
      </c>
      <c r="AV3080" s="88">
        <v>1508.22</v>
      </c>
      <c r="AW3080" s="88">
        <v>1508.22</v>
      </c>
      <c r="AX3080" s="88">
        <v>1508.22</v>
      </c>
      <c r="AY3080" s="88">
        <v>1508.22</v>
      </c>
      <c r="AZ3080" s="88">
        <v>1508.22</v>
      </c>
      <c r="BA3080" s="88">
        <v>1502.3200000000033</v>
      </c>
      <c r="BB3080" s="89">
        <f t="shared" ref="BB3080:BB3143" si="191">SUBTOTAL(9,AP3080:BA3080)</f>
        <v>18098.580000000002</v>
      </c>
      <c r="BC3080" s="90" t="str">
        <f t="shared" si="190"/>
        <v>OK</v>
      </c>
      <c r="BD3080" s="91" t="str">
        <f t="shared" ref="BD3080:BD3143" si="192">IF(A3080&lt;&gt;"",IF(A3080="","Escoger Nivel 0",)&amp;" "&amp;(IF(B3080="","Escoger Nivel  1",)&amp;" "&amp;(IF(C3080="","Escoger Nivel 2",)&amp;" "&amp;(IF(D3080="","Escoger Nivel 3",)&amp;" "&amp;(IF(F3080="","Escoger Cantón",)&amp;" "&amp;(IF(I3080="","Escoger Obj. Estratégico Institucional N1",)&amp;" "&amp;(IF(J3080="","Escoger Obj. Especifico N2",)&amp;" "&amp;(IF(K3080="","Escoger Obj. Operativo N4",)&amp;" "&amp;(IF(L3080=""," Llenar Modalidad de Servicio ",)&amp;""&amp;(IF(M3080=""," Llenar Meta de Cobertura ",)&amp;" "&amp;(IF(N3080="","Llenar Indicador",)&amp;" "&amp;(IF(O3080="","Llenar Actividad PAPP",)&amp;" "&amp;(IF(P3080="","Llenar Metas",)&amp;" "&amp;(IF(Q3080="","Llenar Indicador",)&amp;" "&amp;(IF(AF3080="","Escoger Nro. programa",)&amp;" "&amp;(IF(AH3080="","Escoger Nro. Actividad e-Sigef",)&amp;" "&amp;(IF(AK3080="","Escoger direccionamiento de gasto",)&amp;" "&amp;(IF(AL3080="","Escoger Grupo de Gasto",)&amp;" "&amp;(IF(AM3080="","Escoger Item Presupuestario",)&amp;" "&amp;(IF(AO3080="","Llenar valor de actividad",))))))))))))))))))))," ")</f>
        <v xml:space="preserve">                  </v>
      </c>
      <c r="BE3080" s="92">
        <f t="shared" si="189"/>
        <v>12</v>
      </c>
    </row>
    <row r="3081" spans="1:57" s="74" customFormat="1" ht="50.1" customHeight="1" x14ac:dyDescent="0.2">
      <c r="A3081" s="78" t="s">
        <v>55</v>
      </c>
      <c r="B3081" s="78" t="s">
        <v>63</v>
      </c>
      <c r="C3081" s="78" t="s">
        <v>1037</v>
      </c>
      <c r="D3081" s="78" t="s">
        <v>605</v>
      </c>
      <c r="E3081" s="79" t="str">
        <f>+IF(C3081&lt;&gt;"",VLOOKUP(MID(C3081,18,5),NIVELES!$A$133:$B$213,2,0),"")</f>
        <v>AZUAY</v>
      </c>
      <c r="F3081" s="80" t="s">
        <v>83</v>
      </c>
      <c r="G3081" s="81" t="str">
        <f>+IF(F3081&lt;&gt;"",VLOOKUP(F3081,NIVELES!$A$246:$C$464,3,0),"")</f>
        <v xml:space="preserve"> </v>
      </c>
      <c r="H3081" s="82" t="s">
        <v>1024</v>
      </c>
      <c r="I3081" s="78" t="s">
        <v>2201</v>
      </c>
      <c r="J3081" s="78" t="s">
        <v>2184</v>
      </c>
      <c r="K3081" s="78" t="s">
        <v>2185</v>
      </c>
      <c r="L3081" s="78" t="s">
        <v>3172</v>
      </c>
      <c r="M3081" s="78">
        <v>67</v>
      </c>
      <c r="N3081" s="78" t="s">
        <v>3173</v>
      </c>
      <c r="O3081" s="78" t="s">
        <v>2454</v>
      </c>
      <c r="P3081" s="82">
        <v>12</v>
      </c>
      <c r="Q3081" s="78" t="s">
        <v>2945</v>
      </c>
      <c r="R3081" s="82">
        <v>1</v>
      </c>
      <c r="S3081" s="82">
        <v>1</v>
      </c>
      <c r="T3081" s="82">
        <v>1</v>
      </c>
      <c r="U3081" s="82">
        <v>1</v>
      </c>
      <c r="V3081" s="82">
        <v>1</v>
      </c>
      <c r="W3081" s="82">
        <v>1</v>
      </c>
      <c r="X3081" s="82">
        <v>1</v>
      </c>
      <c r="Y3081" s="82">
        <v>1</v>
      </c>
      <c r="Z3081" s="82">
        <v>1</v>
      </c>
      <c r="AA3081" s="82">
        <v>1</v>
      </c>
      <c r="AB3081" s="82">
        <v>1</v>
      </c>
      <c r="AC3081" s="82">
        <v>1</v>
      </c>
      <c r="AD3081" s="85" t="str">
        <f>IF(A3081&lt;&gt;"",IF(D3081="DIRECCIÓN_DE_TRANSFERENCIAS","280 0031",VLOOKUP(C3081,NIVELES!$A$14:$B$105,2,0)),"")</f>
        <v>280 6110</v>
      </c>
      <c r="AE3081" s="86" t="s">
        <v>322</v>
      </c>
      <c r="AF3081" s="86" t="s">
        <v>546</v>
      </c>
      <c r="AG3081" s="79" t="str">
        <f>+IF(AF3081&lt;&gt;"",VLOOKUP(AF3081,NIVELES!$A$666:$B$673,2,0),"")</f>
        <v>ATENCIÓN_INTEGRAL_A_PERSONAS_CON_DISCAPACIDAD</v>
      </c>
      <c r="AH3081" s="78" t="s">
        <v>322</v>
      </c>
      <c r="AI3081" s="79" t="str">
        <f>IF(AH3081&lt;&gt;"",VLOOKUP(CONCATENATE(AG3081,AH3081),NIVELES!$B$676:$C$745,2,0),"")</f>
        <v>Centros Directos Prestación De Servicio</v>
      </c>
      <c r="AJ3081" s="78" t="s">
        <v>517</v>
      </c>
      <c r="AK3081" s="79" t="str">
        <f>+IF(AJ3081&lt;&gt;"",VLOOKUP(AJ3081,NIVELES!$A$816:$B$892,2,0),"")</f>
        <v>NO APLICA</v>
      </c>
      <c r="AL3081" s="78" t="s">
        <v>553</v>
      </c>
      <c r="AM3081" s="78">
        <v>510602</v>
      </c>
      <c r="AN3081" s="79" t="str">
        <f>IF(AM3081&lt;&gt;"",+VLOOKUP(AM3081,NIVELES!$A$1652:$B$2466,2,0),"")</f>
        <v>Fondo de Reserva</v>
      </c>
      <c r="AO3081" s="87">
        <v>15629.17</v>
      </c>
      <c r="AP3081" s="88"/>
      <c r="AQ3081" s="88">
        <v>1263.06</v>
      </c>
      <c r="AR3081" s="88">
        <v>1302.43</v>
      </c>
      <c r="AS3081" s="88">
        <v>1302.43</v>
      </c>
      <c r="AT3081" s="88">
        <v>1302.43</v>
      </c>
      <c r="AU3081" s="88">
        <v>1302.43</v>
      </c>
      <c r="AV3081" s="88">
        <v>1302.43</v>
      </c>
      <c r="AW3081" s="88">
        <v>1302.43</v>
      </c>
      <c r="AX3081" s="88">
        <v>1302.43</v>
      </c>
      <c r="AY3081" s="88">
        <v>1302.43</v>
      </c>
      <c r="AZ3081" s="88">
        <v>1302.43</v>
      </c>
      <c r="BA3081" s="88">
        <v>2644.239999999998</v>
      </c>
      <c r="BB3081" s="89">
        <f t="shared" si="191"/>
        <v>15629.17</v>
      </c>
      <c r="BC3081" s="90" t="str">
        <f t="shared" si="190"/>
        <v>OK</v>
      </c>
      <c r="BD3081" s="91" t="str">
        <f t="shared" si="192"/>
        <v xml:space="preserve">                  </v>
      </c>
      <c r="BE3081" s="92">
        <f t="shared" ref="BE3081:BE3144" si="193">SUBTOTAL(9,R3081:AC3081)</f>
        <v>12</v>
      </c>
    </row>
    <row r="3082" spans="1:57" s="74" customFormat="1" ht="50.1" customHeight="1" x14ac:dyDescent="0.2">
      <c r="A3082" s="78" t="s">
        <v>55</v>
      </c>
      <c r="B3082" s="78" t="s">
        <v>63</v>
      </c>
      <c r="C3082" s="78" t="s">
        <v>1037</v>
      </c>
      <c r="D3082" s="78" t="s">
        <v>605</v>
      </c>
      <c r="E3082" s="79" t="str">
        <f>+IF(C3082&lt;&gt;"",VLOOKUP(MID(C3082,18,5),NIVELES!$A$133:$B$213,2,0),"")</f>
        <v>AZUAY</v>
      </c>
      <c r="F3082" s="80" t="s">
        <v>83</v>
      </c>
      <c r="G3082" s="81" t="str">
        <f>+IF(F3082&lt;&gt;"",VLOOKUP(F3082,NIVELES!$A$246:$C$464,3,0),"")</f>
        <v xml:space="preserve"> </v>
      </c>
      <c r="H3082" s="82" t="s">
        <v>1024</v>
      </c>
      <c r="I3082" s="78" t="s">
        <v>2201</v>
      </c>
      <c r="J3082" s="78" t="s">
        <v>2184</v>
      </c>
      <c r="K3082" s="78" t="s">
        <v>2185</v>
      </c>
      <c r="L3082" s="78" t="s">
        <v>1791</v>
      </c>
      <c r="M3082" s="78" t="s">
        <v>1791</v>
      </c>
      <c r="N3082" s="78" t="s">
        <v>1791</v>
      </c>
      <c r="O3082" s="78" t="s">
        <v>2454</v>
      </c>
      <c r="P3082" s="82">
        <v>12</v>
      </c>
      <c r="Q3082" s="78" t="s">
        <v>2945</v>
      </c>
      <c r="R3082" s="82">
        <v>1</v>
      </c>
      <c r="S3082" s="82">
        <v>1</v>
      </c>
      <c r="T3082" s="82">
        <v>1</v>
      </c>
      <c r="U3082" s="82">
        <v>1</v>
      </c>
      <c r="V3082" s="82">
        <v>1</v>
      </c>
      <c r="W3082" s="82">
        <v>1</v>
      </c>
      <c r="X3082" s="82">
        <v>1</v>
      </c>
      <c r="Y3082" s="82">
        <v>1</v>
      </c>
      <c r="Z3082" s="82">
        <v>1</v>
      </c>
      <c r="AA3082" s="82">
        <v>1</v>
      </c>
      <c r="AB3082" s="82">
        <v>1</v>
      </c>
      <c r="AC3082" s="82">
        <v>1</v>
      </c>
      <c r="AD3082" s="85" t="str">
        <f>IF(A3082&lt;&gt;"",IF(D3082="DIRECCIÓN_DE_TRANSFERENCIAS","280 0031",VLOOKUP(C3082,NIVELES!$A$14:$B$105,2,0)),"")</f>
        <v>280 6110</v>
      </c>
      <c r="AE3082" s="86" t="s">
        <v>322</v>
      </c>
      <c r="AF3082" s="86" t="s">
        <v>546</v>
      </c>
      <c r="AG3082" s="79" t="str">
        <f>+IF(AF3082&lt;&gt;"",VLOOKUP(AF3082,NIVELES!$A$666:$B$673,2,0),"")</f>
        <v>ATENCIÓN_INTEGRAL_A_PERSONAS_CON_DISCAPACIDAD</v>
      </c>
      <c r="AH3082" s="78" t="s">
        <v>453</v>
      </c>
      <c r="AI3082" s="79" t="str">
        <f>IF(AH3082&lt;&gt;"",VLOOKUP(CONCATENATE(AG3082,AH3082),NIVELES!$B$676:$C$745,2,0),"")</f>
        <v>Rectoría Inclusión Social</v>
      </c>
      <c r="AJ3082" s="78" t="s">
        <v>517</v>
      </c>
      <c r="AK3082" s="79" t="str">
        <f>+IF(AJ3082&lt;&gt;"",VLOOKUP(AJ3082,NIVELES!$A$816:$B$892,2,0),"")</f>
        <v>NO APLICA</v>
      </c>
      <c r="AL3082" s="78" t="s">
        <v>553</v>
      </c>
      <c r="AM3082" s="78">
        <v>510105</v>
      </c>
      <c r="AN3082" s="79" t="str">
        <f>IF(AM3082&lt;&gt;"",+VLOOKUP(AM3082,NIVELES!$A$1652:$B$2466,2,0),"")</f>
        <v>Remuneraciones Unificadas</v>
      </c>
      <c r="AO3082" s="87">
        <v>14544</v>
      </c>
      <c r="AP3082" s="88">
        <v>1212</v>
      </c>
      <c r="AQ3082" s="88">
        <v>1212</v>
      </c>
      <c r="AR3082" s="88">
        <v>1212</v>
      </c>
      <c r="AS3082" s="88">
        <v>1212</v>
      </c>
      <c r="AT3082" s="88">
        <v>1212</v>
      </c>
      <c r="AU3082" s="88">
        <v>1212</v>
      </c>
      <c r="AV3082" s="88">
        <v>1212</v>
      </c>
      <c r="AW3082" s="88">
        <v>1212</v>
      </c>
      <c r="AX3082" s="88">
        <v>1212</v>
      </c>
      <c r="AY3082" s="88">
        <v>1212</v>
      </c>
      <c r="AZ3082" s="88">
        <v>1212</v>
      </c>
      <c r="BA3082" s="88">
        <v>1212</v>
      </c>
      <c r="BB3082" s="89">
        <f t="shared" si="191"/>
        <v>14544</v>
      </c>
      <c r="BC3082" s="90" t="str">
        <f t="shared" si="190"/>
        <v>OK</v>
      </c>
      <c r="BD3082" s="91" t="str">
        <f t="shared" si="192"/>
        <v xml:space="preserve">                  </v>
      </c>
      <c r="BE3082" s="92">
        <f t="shared" si="193"/>
        <v>12</v>
      </c>
    </row>
    <row r="3083" spans="1:57" s="74" customFormat="1" ht="50.1" customHeight="1" x14ac:dyDescent="0.2">
      <c r="A3083" s="78" t="s">
        <v>55</v>
      </c>
      <c r="B3083" s="78" t="s">
        <v>63</v>
      </c>
      <c r="C3083" s="78" t="s">
        <v>1037</v>
      </c>
      <c r="D3083" s="78" t="s">
        <v>605</v>
      </c>
      <c r="E3083" s="79" t="str">
        <f>+IF(C3083&lt;&gt;"",VLOOKUP(MID(C3083,18,5),NIVELES!$A$133:$B$213,2,0),"")</f>
        <v>AZUAY</v>
      </c>
      <c r="F3083" s="80" t="s">
        <v>83</v>
      </c>
      <c r="G3083" s="81" t="str">
        <f>+IF(F3083&lt;&gt;"",VLOOKUP(F3083,NIVELES!$A$246:$C$464,3,0),"")</f>
        <v xml:space="preserve"> </v>
      </c>
      <c r="H3083" s="82" t="s">
        <v>1024</v>
      </c>
      <c r="I3083" s="78" t="s">
        <v>2201</v>
      </c>
      <c r="J3083" s="78" t="s">
        <v>2184</v>
      </c>
      <c r="K3083" s="78" t="s">
        <v>2185</v>
      </c>
      <c r="L3083" s="78" t="s">
        <v>1791</v>
      </c>
      <c r="M3083" s="78" t="s">
        <v>1791</v>
      </c>
      <c r="N3083" s="78" t="s">
        <v>1791</v>
      </c>
      <c r="O3083" s="78" t="s">
        <v>2454</v>
      </c>
      <c r="P3083" s="82">
        <v>12</v>
      </c>
      <c r="Q3083" s="78" t="s">
        <v>2945</v>
      </c>
      <c r="R3083" s="82">
        <v>1</v>
      </c>
      <c r="S3083" s="82">
        <v>1</v>
      </c>
      <c r="T3083" s="82">
        <v>1</v>
      </c>
      <c r="U3083" s="82">
        <v>1</v>
      </c>
      <c r="V3083" s="82">
        <v>1</v>
      </c>
      <c r="W3083" s="82">
        <v>1</v>
      </c>
      <c r="X3083" s="82">
        <v>1</v>
      </c>
      <c r="Y3083" s="82">
        <v>1</v>
      </c>
      <c r="Z3083" s="82">
        <v>1</v>
      </c>
      <c r="AA3083" s="82">
        <v>1</v>
      </c>
      <c r="AB3083" s="82">
        <v>1</v>
      </c>
      <c r="AC3083" s="82">
        <v>1</v>
      </c>
      <c r="AD3083" s="85" t="str">
        <f>IF(A3083&lt;&gt;"",IF(D3083="DIRECCIÓN_DE_TRANSFERENCIAS","280 0031",VLOOKUP(C3083,NIVELES!$A$14:$B$105,2,0)),"")</f>
        <v>280 6110</v>
      </c>
      <c r="AE3083" s="86" t="s">
        <v>322</v>
      </c>
      <c r="AF3083" s="86" t="s">
        <v>546</v>
      </c>
      <c r="AG3083" s="79" t="str">
        <f>+IF(AF3083&lt;&gt;"",VLOOKUP(AF3083,NIVELES!$A$666:$B$673,2,0),"")</f>
        <v>ATENCIÓN_INTEGRAL_A_PERSONAS_CON_DISCAPACIDAD</v>
      </c>
      <c r="AH3083" s="78" t="s">
        <v>453</v>
      </c>
      <c r="AI3083" s="79" t="str">
        <f>IF(AH3083&lt;&gt;"",VLOOKUP(CONCATENATE(AG3083,AH3083),NIVELES!$B$676:$C$745,2,0),"")</f>
        <v>Rectoría Inclusión Social</v>
      </c>
      <c r="AJ3083" s="78" t="s">
        <v>517</v>
      </c>
      <c r="AK3083" s="79" t="str">
        <f>+IF(AJ3083&lt;&gt;"",VLOOKUP(AJ3083,NIVELES!$A$816:$B$892,2,0),"")</f>
        <v>NO APLICA</v>
      </c>
      <c r="AL3083" s="78" t="s">
        <v>553</v>
      </c>
      <c r="AM3083" s="78">
        <v>510203</v>
      </c>
      <c r="AN3083" s="79" t="str">
        <f>IF(AM3083&lt;&gt;"",+VLOOKUP(AM3083,NIVELES!$A$1652:$B$2466,2,0),"")</f>
        <v>Decimotercer Sueldo</v>
      </c>
      <c r="AO3083" s="87">
        <v>2222</v>
      </c>
      <c r="AP3083" s="88"/>
      <c r="AQ3083" s="88">
        <v>202</v>
      </c>
      <c r="AR3083" s="88">
        <v>185.17</v>
      </c>
      <c r="AS3083" s="88">
        <v>185.17</v>
      </c>
      <c r="AT3083" s="88">
        <v>185.17</v>
      </c>
      <c r="AU3083" s="88">
        <v>185.17</v>
      </c>
      <c r="AV3083" s="88">
        <v>185.17</v>
      </c>
      <c r="AW3083" s="88">
        <v>185.17</v>
      </c>
      <c r="AX3083" s="88">
        <v>185.17</v>
      </c>
      <c r="AY3083" s="88">
        <v>185.17</v>
      </c>
      <c r="AZ3083" s="88">
        <v>185.17</v>
      </c>
      <c r="BA3083" s="88">
        <v>353.4699999999998</v>
      </c>
      <c r="BB3083" s="89">
        <f t="shared" si="191"/>
        <v>2222</v>
      </c>
      <c r="BC3083" s="90" t="str">
        <f t="shared" si="190"/>
        <v>OK</v>
      </c>
      <c r="BD3083" s="91" t="str">
        <f t="shared" si="192"/>
        <v xml:space="preserve">                  </v>
      </c>
      <c r="BE3083" s="92">
        <f t="shared" si="193"/>
        <v>12</v>
      </c>
    </row>
    <row r="3084" spans="1:57" s="74" customFormat="1" ht="50.1" customHeight="1" x14ac:dyDescent="0.2">
      <c r="A3084" s="78" t="s">
        <v>55</v>
      </c>
      <c r="B3084" s="78" t="s">
        <v>63</v>
      </c>
      <c r="C3084" s="78" t="s">
        <v>1037</v>
      </c>
      <c r="D3084" s="78" t="s">
        <v>605</v>
      </c>
      <c r="E3084" s="79" t="str">
        <f>+IF(C3084&lt;&gt;"",VLOOKUP(MID(C3084,18,5),NIVELES!$A$133:$B$213,2,0),"")</f>
        <v>AZUAY</v>
      </c>
      <c r="F3084" s="80" t="s">
        <v>83</v>
      </c>
      <c r="G3084" s="81" t="str">
        <f>+IF(F3084&lt;&gt;"",VLOOKUP(F3084,NIVELES!$A$246:$C$464,3,0),"")</f>
        <v xml:space="preserve"> </v>
      </c>
      <c r="H3084" s="82" t="s">
        <v>1024</v>
      </c>
      <c r="I3084" s="78" t="s">
        <v>2201</v>
      </c>
      <c r="J3084" s="78" t="s">
        <v>2184</v>
      </c>
      <c r="K3084" s="78" t="s">
        <v>2185</v>
      </c>
      <c r="L3084" s="78" t="s">
        <v>1791</v>
      </c>
      <c r="M3084" s="78" t="s">
        <v>1791</v>
      </c>
      <c r="N3084" s="78" t="s">
        <v>1791</v>
      </c>
      <c r="O3084" s="78" t="s">
        <v>2454</v>
      </c>
      <c r="P3084" s="82">
        <v>12</v>
      </c>
      <c r="Q3084" s="78" t="s">
        <v>2945</v>
      </c>
      <c r="R3084" s="82">
        <v>1</v>
      </c>
      <c r="S3084" s="82">
        <v>1</v>
      </c>
      <c r="T3084" s="82">
        <v>1</v>
      </c>
      <c r="U3084" s="82">
        <v>1</v>
      </c>
      <c r="V3084" s="82">
        <v>1</v>
      </c>
      <c r="W3084" s="82">
        <v>1</v>
      </c>
      <c r="X3084" s="82">
        <v>1</v>
      </c>
      <c r="Y3084" s="82">
        <v>1</v>
      </c>
      <c r="Z3084" s="82">
        <v>1</v>
      </c>
      <c r="AA3084" s="82">
        <v>1</v>
      </c>
      <c r="AB3084" s="82">
        <v>1</v>
      </c>
      <c r="AC3084" s="82">
        <v>1</v>
      </c>
      <c r="AD3084" s="85" t="str">
        <f>IF(A3084&lt;&gt;"",IF(D3084="DIRECCIÓN_DE_TRANSFERENCIAS","280 0031",VLOOKUP(C3084,NIVELES!$A$14:$B$105,2,0)),"")</f>
        <v>280 6110</v>
      </c>
      <c r="AE3084" s="86" t="s">
        <v>322</v>
      </c>
      <c r="AF3084" s="86" t="s">
        <v>546</v>
      </c>
      <c r="AG3084" s="79" t="str">
        <f>+IF(AF3084&lt;&gt;"",VLOOKUP(AF3084,NIVELES!$A$666:$B$673,2,0),"")</f>
        <v>ATENCIÓN_INTEGRAL_A_PERSONAS_CON_DISCAPACIDAD</v>
      </c>
      <c r="AH3084" s="78" t="s">
        <v>453</v>
      </c>
      <c r="AI3084" s="79" t="str">
        <f>IF(AH3084&lt;&gt;"",VLOOKUP(CONCATENATE(AG3084,AH3084),NIVELES!$B$676:$C$745,2,0),"")</f>
        <v>Rectoría Inclusión Social</v>
      </c>
      <c r="AJ3084" s="78" t="s">
        <v>517</v>
      </c>
      <c r="AK3084" s="79" t="str">
        <f>+IF(AJ3084&lt;&gt;"",VLOOKUP(AJ3084,NIVELES!$A$816:$B$892,2,0),"")</f>
        <v>NO APLICA</v>
      </c>
      <c r="AL3084" s="78" t="s">
        <v>553</v>
      </c>
      <c r="AM3084" s="78">
        <v>510204</v>
      </c>
      <c r="AN3084" s="79" t="str">
        <f>IF(AM3084&lt;&gt;"",+VLOOKUP(AM3084,NIVELES!$A$1652:$B$2466,2,0),"")</f>
        <v>Decimocuarto Sueldo</v>
      </c>
      <c r="AO3084" s="87">
        <v>722.33</v>
      </c>
      <c r="AP3084" s="88"/>
      <c r="AQ3084" s="88">
        <v>65.66</v>
      </c>
      <c r="AR3084" s="88">
        <v>60.19</v>
      </c>
      <c r="AS3084" s="88">
        <v>60.19</v>
      </c>
      <c r="AT3084" s="88">
        <v>60.19</v>
      </c>
      <c r="AU3084" s="88">
        <v>60.19</v>
      </c>
      <c r="AV3084" s="88">
        <v>60.19</v>
      </c>
      <c r="AW3084" s="88">
        <v>60.19</v>
      </c>
      <c r="AX3084" s="88">
        <v>60.19</v>
      </c>
      <c r="AY3084" s="88">
        <v>60.19</v>
      </c>
      <c r="AZ3084" s="88">
        <v>60.19</v>
      </c>
      <c r="BA3084" s="88">
        <v>114.96000000000015</v>
      </c>
      <c r="BB3084" s="89">
        <f t="shared" si="191"/>
        <v>722.33</v>
      </c>
      <c r="BC3084" s="90" t="str">
        <f t="shared" si="190"/>
        <v>OK</v>
      </c>
      <c r="BD3084" s="91" t="str">
        <f t="shared" si="192"/>
        <v xml:space="preserve">                  </v>
      </c>
      <c r="BE3084" s="92">
        <f t="shared" si="193"/>
        <v>12</v>
      </c>
    </row>
    <row r="3085" spans="1:57" s="74" customFormat="1" ht="50.1" customHeight="1" x14ac:dyDescent="0.2">
      <c r="A3085" s="78" t="s">
        <v>55</v>
      </c>
      <c r="B3085" s="78" t="s">
        <v>63</v>
      </c>
      <c r="C3085" s="78" t="s">
        <v>1037</v>
      </c>
      <c r="D3085" s="78" t="s">
        <v>605</v>
      </c>
      <c r="E3085" s="79" t="str">
        <f>+IF(C3085&lt;&gt;"",VLOOKUP(MID(C3085,18,5),NIVELES!$A$133:$B$213,2,0),"")</f>
        <v>AZUAY</v>
      </c>
      <c r="F3085" s="80" t="s">
        <v>83</v>
      </c>
      <c r="G3085" s="81" t="str">
        <f>+IF(F3085&lt;&gt;"",VLOOKUP(F3085,NIVELES!$A$246:$C$464,3,0),"")</f>
        <v xml:space="preserve"> </v>
      </c>
      <c r="H3085" s="82" t="s">
        <v>1024</v>
      </c>
      <c r="I3085" s="78" t="s">
        <v>2201</v>
      </c>
      <c r="J3085" s="78" t="s">
        <v>2184</v>
      </c>
      <c r="K3085" s="78" t="s">
        <v>2185</v>
      </c>
      <c r="L3085" s="78" t="s">
        <v>1791</v>
      </c>
      <c r="M3085" s="78" t="s">
        <v>1791</v>
      </c>
      <c r="N3085" s="78" t="s">
        <v>1791</v>
      </c>
      <c r="O3085" s="78" t="s">
        <v>2454</v>
      </c>
      <c r="P3085" s="82">
        <v>12</v>
      </c>
      <c r="Q3085" s="78" t="s">
        <v>2945</v>
      </c>
      <c r="R3085" s="82">
        <v>1</v>
      </c>
      <c r="S3085" s="82">
        <v>1</v>
      </c>
      <c r="T3085" s="82">
        <v>1</v>
      </c>
      <c r="U3085" s="82">
        <v>1</v>
      </c>
      <c r="V3085" s="82">
        <v>1</v>
      </c>
      <c r="W3085" s="82">
        <v>1</v>
      </c>
      <c r="X3085" s="82">
        <v>1</v>
      </c>
      <c r="Y3085" s="82">
        <v>1</v>
      </c>
      <c r="Z3085" s="82">
        <v>1</v>
      </c>
      <c r="AA3085" s="82">
        <v>1</v>
      </c>
      <c r="AB3085" s="82">
        <v>1</v>
      </c>
      <c r="AC3085" s="82">
        <v>1</v>
      </c>
      <c r="AD3085" s="85" t="str">
        <f>IF(A3085&lt;&gt;"",IF(D3085="DIRECCIÓN_DE_TRANSFERENCIAS","280 0031",VLOOKUP(C3085,NIVELES!$A$14:$B$105,2,0)),"")</f>
        <v>280 6110</v>
      </c>
      <c r="AE3085" s="86" t="s">
        <v>322</v>
      </c>
      <c r="AF3085" s="86" t="s">
        <v>546</v>
      </c>
      <c r="AG3085" s="79" t="str">
        <f>+IF(AF3085&lt;&gt;"",VLOOKUP(AF3085,NIVELES!$A$666:$B$673,2,0),"")</f>
        <v>ATENCIÓN_INTEGRAL_A_PERSONAS_CON_DISCAPACIDAD</v>
      </c>
      <c r="AH3085" s="78" t="s">
        <v>453</v>
      </c>
      <c r="AI3085" s="79" t="str">
        <f>IF(AH3085&lt;&gt;"",VLOOKUP(CONCATENATE(AG3085,AH3085),NIVELES!$B$676:$C$745,2,0),"")</f>
        <v>Rectoría Inclusión Social</v>
      </c>
      <c r="AJ3085" s="78" t="s">
        <v>517</v>
      </c>
      <c r="AK3085" s="79" t="str">
        <f>+IF(AJ3085&lt;&gt;"",VLOOKUP(AJ3085,NIVELES!$A$816:$B$892,2,0),"")</f>
        <v>NO APLICA</v>
      </c>
      <c r="AL3085" s="78" t="s">
        <v>553</v>
      </c>
      <c r="AM3085" s="78">
        <v>510510</v>
      </c>
      <c r="AN3085" s="79" t="str">
        <f>IF(AM3085&lt;&gt;"",+VLOOKUP(AM3085,NIVELES!$A$1652:$B$2466,2,0),"")</f>
        <v>Servicios Personales por Contrato</v>
      </c>
      <c r="AO3085" s="87">
        <v>13332</v>
      </c>
      <c r="AP3085" s="88">
        <v>1212</v>
      </c>
      <c r="AQ3085" s="88">
        <v>1212</v>
      </c>
      <c r="AR3085" s="88">
        <v>1111</v>
      </c>
      <c r="AS3085" s="88">
        <v>1111</v>
      </c>
      <c r="AT3085" s="88">
        <v>1111</v>
      </c>
      <c r="AU3085" s="88">
        <v>1111</v>
      </c>
      <c r="AV3085" s="88">
        <v>1111</v>
      </c>
      <c r="AW3085" s="88">
        <v>1111</v>
      </c>
      <c r="AX3085" s="88">
        <v>1111</v>
      </c>
      <c r="AY3085" s="88">
        <v>1111</v>
      </c>
      <c r="AZ3085" s="88">
        <v>1111</v>
      </c>
      <c r="BA3085" s="88">
        <v>909</v>
      </c>
      <c r="BB3085" s="89">
        <f t="shared" si="191"/>
        <v>13332</v>
      </c>
      <c r="BC3085" s="90" t="str">
        <f t="shared" si="190"/>
        <v>OK</v>
      </c>
      <c r="BD3085" s="91" t="str">
        <f t="shared" si="192"/>
        <v xml:space="preserve">                  </v>
      </c>
      <c r="BE3085" s="92">
        <f t="shared" si="193"/>
        <v>12</v>
      </c>
    </row>
    <row r="3086" spans="1:57" s="74" customFormat="1" ht="50.1" customHeight="1" x14ac:dyDescent="0.2">
      <c r="A3086" s="78" t="s">
        <v>55</v>
      </c>
      <c r="B3086" s="78" t="s">
        <v>63</v>
      </c>
      <c r="C3086" s="78" t="s">
        <v>1037</v>
      </c>
      <c r="D3086" s="78" t="s">
        <v>605</v>
      </c>
      <c r="E3086" s="79" t="str">
        <f>+IF(C3086&lt;&gt;"",VLOOKUP(MID(C3086,18,5),NIVELES!$A$133:$B$213,2,0),"")</f>
        <v>AZUAY</v>
      </c>
      <c r="F3086" s="80" t="s">
        <v>83</v>
      </c>
      <c r="G3086" s="81" t="str">
        <f>+IF(F3086&lt;&gt;"",VLOOKUP(F3086,NIVELES!$A$246:$C$464,3,0),"")</f>
        <v xml:space="preserve"> </v>
      </c>
      <c r="H3086" s="82" t="s">
        <v>1024</v>
      </c>
      <c r="I3086" s="78" t="s">
        <v>2201</v>
      </c>
      <c r="J3086" s="78" t="s">
        <v>2184</v>
      </c>
      <c r="K3086" s="78" t="s">
        <v>2185</v>
      </c>
      <c r="L3086" s="78" t="s">
        <v>1791</v>
      </c>
      <c r="M3086" s="78" t="s">
        <v>1791</v>
      </c>
      <c r="N3086" s="78" t="s">
        <v>1791</v>
      </c>
      <c r="O3086" s="78" t="s">
        <v>2454</v>
      </c>
      <c r="P3086" s="82">
        <v>12</v>
      </c>
      <c r="Q3086" s="78" t="s">
        <v>2945</v>
      </c>
      <c r="R3086" s="82">
        <v>1</v>
      </c>
      <c r="S3086" s="82">
        <v>1</v>
      </c>
      <c r="T3086" s="82">
        <v>1</v>
      </c>
      <c r="U3086" s="82">
        <v>1</v>
      </c>
      <c r="V3086" s="82">
        <v>1</v>
      </c>
      <c r="W3086" s="82">
        <v>1</v>
      </c>
      <c r="X3086" s="82">
        <v>1</v>
      </c>
      <c r="Y3086" s="82">
        <v>1</v>
      </c>
      <c r="Z3086" s="82">
        <v>1</v>
      </c>
      <c r="AA3086" s="82">
        <v>1</v>
      </c>
      <c r="AB3086" s="82">
        <v>1</v>
      </c>
      <c r="AC3086" s="82">
        <v>1</v>
      </c>
      <c r="AD3086" s="85" t="str">
        <f>IF(A3086&lt;&gt;"",IF(D3086="DIRECCIÓN_DE_TRANSFERENCIAS","280 0031",VLOOKUP(C3086,NIVELES!$A$14:$B$105,2,0)),"")</f>
        <v>280 6110</v>
      </c>
      <c r="AE3086" s="86" t="s">
        <v>322</v>
      </c>
      <c r="AF3086" s="86" t="s">
        <v>546</v>
      </c>
      <c r="AG3086" s="79" t="str">
        <f>+IF(AF3086&lt;&gt;"",VLOOKUP(AF3086,NIVELES!$A$666:$B$673,2,0),"")</f>
        <v>ATENCIÓN_INTEGRAL_A_PERSONAS_CON_DISCAPACIDAD</v>
      </c>
      <c r="AH3086" s="78" t="s">
        <v>453</v>
      </c>
      <c r="AI3086" s="79" t="str">
        <f>IF(AH3086&lt;&gt;"",VLOOKUP(CONCATENATE(AG3086,AH3086),NIVELES!$B$676:$C$745,2,0),"")</f>
        <v>Rectoría Inclusión Social</v>
      </c>
      <c r="AJ3086" s="78" t="s">
        <v>517</v>
      </c>
      <c r="AK3086" s="79" t="str">
        <f>+IF(AJ3086&lt;&gt;"",VLOOKUP(AJ3086,NIVELES!$A$816:$B$892,2,0),"")</f>
        <v>NO APLICA</v>
      </c>
      <c r="AL3086" s="78" t="s">
        <v>553</v>
      </c>
      <c r="AM3086" s="78">
        <v>510601</v>
      </c>
      <c r="AN3086" s="79" t="str">
        <f>IF(AM3086&lt;&gt;"",+VLOOKUP(AM3086,NIVELES!$A$1652:$B$2466,2,0),"")</f>
        <v>Aporte Patronal</v>
      </c>
      <c r="AO3086" s="87">
        <v>2573.08</v>
      </c>
      <c r="AP3086" s="88">
        <v>233.92</v>
      </c>
      <c r="AQ3086" s="88">
        <v>233.92</v>
      </c>
      <c r="AR3086" s="88">
        <v>214.42</v>
      </c>
      <c r="AS3086" s="88">
        <v>214.42</v>
      </c>
      <c r="AT3086" s="88">
        <v>214.42</v>
      </c>
      <c r="AU3086" s="88">
        <v>214.42</v>
      </c>
      <c r="AV3086" s="88">
        <v>214.42</v>
      </c>
      <c r="AW3086" s="88">
        <v>214.42</v>
      </c>
      <c r="AX3086" s="88">
        <v>214.42</v>
      </c>
      <c r="AY3086" s="88">
        <v>214.42</v>
      </c>
      <c r="AZ3086" s="88">
        <v>214.42</v>
      </c>
      <c r="BA3086" s="88">
        <v>175.45999999999958</v>
      </c>
      <c r="BB3086" s="89">
        <f t="shared" si="191"/>
        <v>2573.08</v>
      </c>
      <c r="BC3086" s="90" t="str">
        <f t="shared" si="190"/>
        <v>OK</v>
      </c>
      <c r="BD3086" s="91" t="str">
        <f t="shared" si="192"/>
        <v xml:space="preserve">                  </v>
      </c>
      <c r="BE3086" s="92">
        <f t="shared" si="193"/>
        <v>12</v>
      </c>
    </row>
    <row r="3087" spans="1:57" s="74" customFormat="1" ht="50.1" customHeight="1" x14ac:dyDescent="0.2">
      <c r="A3087" s="78" t="s">
        <v>55</v>
      </c>
      <c r="B3087" s="78" t="s">
        <v>63</v>
      </c>
      <c r="C3087" s="78" t="s">
        <v>1037</v>
      </c>
      <c r="D3087" s="78" t="s">
        <v>605</v>
      </c>
      <c r="E3087" s="79" t="str">
        <f>+IF(C3087&lt;&gt;"",VLOOKUP(MID(C3087,18,5),NIVELES!$A$133:$B$213,2,0),"")</f>
        <v>AZUAY</v>
      </c>
      <c r="F3087" s="80" t="s">
        <v>83</v>
      </c>
      <c r="G3087" s="81" t="str">
        <f>+IF(F3087&lt;&gt;"",VLOOKUP(F3087,NIVELES!$A$246:$C$464,3,0),"")</f>
        <v xml:space="preserve"> </v>
      </c>
      <c r="H3087" s="82" t="s">
        <v>1024</v>
      </c>
      <c r="I3087" s="78" t="s">
        <v>2201</v>
      </c>
      <c r="J3087" s="78" t="s">
        <v>2184</v>
      </c>
      <c r="K3087" s="78" t="s">
        <v>2185</v>
      </c>
      <c r="L3087" s="78" t="s">
        <v>1791</v>
      </c>
      <c r="M3087" s="78" t="s">
        <v>1791</v>
      </c>
      <c r="N3087" s="78" t="s">
        <v>1791</v>
      </c>
      <c r="O3087" s="78" t="s">
        <v>2454</v>
      </c>
      <c r="P3087" s="82">
        <v>12</v>
      </c>
      <c r="Q3087" s="78" t="s">
        <v>2945</v>
      </c>
      <c r="R3087" s="82">
        <v>1</v>
      </c>
      <c r="S3087" s="82">
        <v>1</v>
      </c>
      <c r="T3087" s="82">
        <v>1</v>
      </c>
      <c r="U3087" s="82">
        <v>1</v>
      </c>
      <c r="V3087" s="82">
        <v>1</v>
      </c>
      <c r="W3087" s="82">
        <v>1</v>
      </c>
      <c r="X3087" s="82">
        <v>1</v>
      </c>
      <c r="Y3087" s="82">
        <v>1</v>
      </c>
      <c r="Z3087" s="82">
        <v>1</v>
      </c>
      <c r="AA3087" s="82">
        <v>1</v>
      </c>
      <c r="AB3087" s="82">
        <v>1</v>
      </c>
      <c r="AC3087" s="82">
        <v>1</v>
      </c>
      <c r="AD3087" s="85" t="str">
        <f>IF(A3087&lt;&gt;"",IF(D3087="DIRECCIÓN_DE_TRANSFERENCIAS","280 0031",VLOOKUP(C3087,NIVELES!$A$14:$B$105,2,0)),"")</f>
        <v>280 6110</v>
      </c>
      <c r="AE3087" s="86" t="s">
        <v>322</v>
      </c>
      <c r="AF3087" s="86" t="s">
        <v>546</v>
      </c>
      <c r="AG3087" s="79" t="str">
        <f>+IF(AF3087&lt;&gt;"",VLOOKUP(AF3087,NIVELES!$A$666:$B$673,2,0),"")</f>
        <v>ATENCIÓN_INTEGRAL_A_PERSONAS_CON_DISCAPACIDAD</v>
      </c>
      <c r="AH3087" s="78" t="s">
        <v>453</v>
      </c>
      <c r="AI3087" s="79" t="str">
        <f>IF(AH3087&lt;&gt;"",VLOOKUP(CONCATENATE(AG3087,AH3087),NIVELES!$B$676:$C$745,2,0),"")</f>
        <v>Rectoría Inclusión Social</v>
      </c>
      <c r="AJ3087" s="78" t="s">
        <v>517</v>
      </c>
      <c r="AK3087" s="79" t="str">
        <f>+IF(AJ3087&lt;&gt;"",VLOOKUP(AJ3087,NIVELES!$A$816:$B$892,2,0),"")</f>
        <v>NO APLICA</v>
      </c>
      <c r="AL3087" s="78" t="s">
        <v>553</v>
      </c>
      <c r="AM3087" s="78">
        <v>510602</v>
      </c>
      <c r="AN3087" s="79" t="str">
        <f>IF(AM3087&lt;&gt;"",+VLOOKUP(AM3087,NIVELES!$A$1652:$B$2466,2,0),"")</f>
        <v>Fondo de Reserva</v>
      </c>
      <c r="AO3087" s="87">
        <v>2222</v>
      </c>
      <c r="AP3087" s="88"/>
      <c r="AQ3087" s="88">
        <v>201.92</v>
      </c>
      <c r="AR3087" s="88">
        <v>185.17</v>
      </c>
      <c r="AS3087" s="88">
        <v>185.17</v>
      </c>
      <c r="AT3087" s="88">
        <v>185.17</v>
      </c>
      <c r="AU3087" s="88">
        <v>185.17</v>
      </c>
      <c r="AV3087" s="88">
        <v>185.17</v>
      </c>
      <c r="AW3087" s="88">
        <v>185.17</v>
      </c>
      <c r="AX3087" s="88">
        <v>185.17</v>
      </c>
      <c r="AY3087" s="88">
        <v>185.17</v>
      </c>
      <c r="AZ3087" s="88">
        <v>185.17</v>
      </c>
      <c r="BA3087" s="88">
        <v>353.54999999999973</v>
      </c>
      <c r="BB3087" s="89">
        <f t="shared" si="191"/>
        <v>2222</v>
      </c>
      <c r="BC3087" s="90" t="str">
        <f t="shared" si="190"/>
        <v>OK</v>
      </c>
      <c r="BD3087" s="91" t="str">
        <f t="shared" si="192"/>
        <v xml:space="preserve">                  </v>
      </c>
      <c r="BE3087" s="92">
        <f t="shared" si="193"/>
        <v>12</v>
      </c>
    </row>
    <row r="3088" spans="1:57" s="74" customFormat="1" ht="50.1" customHeight="1" x14ac:dyDescent="0.2">
      <c r="A3088" s="78" t="s">
        <v>55</v>
      </c>
      <c r="B3088" s="78" t="s">
        <v>63</v>
      </c>
      <c r="C3088" s="78" t="s">
        <v>1037</v>
      </c>
      <c r="D3088" s="78" t="s">
        <v>605</v>
      </c>
      <c r="E3088" s="79" t="str">
        <f>+IF(C3088&lt;&gt;"",VLOOKUP(MID(C3088,18,5),NIVELES!$A$133:$B$213,2,0),"")</f>
        <v>AZUAY</v>
      </c>
      <c r="F3088" s="80" t="s">
        <v>83</v>
      </c>
      <c r="G3088" s="81" t="str">
        <f>+IF(F3088&lt;&gt;"",VLOOKUP(F3088,NIVELES!$A$246:$C$464,3,0),"")</f>
        <v xml:space="preserve"> </v>
      </c>
      <c r="H3088" s="82" t="s">
        <v>1024</v>
      </c>
      <c r="I3088" s="78" t="s">
        <v>2201</v>
      </c>
      <c r="J3088" s="78" t="s">
        <v>2184</v>
      </c>
      <c r="K3088" s="78" t="s">
        <v>2185</v>
      </c>
      <c r="L3088" s="78" t="s">
        <v>3172</v>
      </c>
      <c r="M3088" s="78">
        <v>67</v>
      </c>
      <c r="N3088" s="78" t="s">
        <v>3173</v>
      </c>
      <c r="O3088" s="78" t="s">
        <v>2174</v>
      </c>
      <c r="P3088" s="82">
        <v>12</v>
      </c>
      <c r="Q3088" s="78" t="s">
        <v>1954</v>
      </c>
      <c r="R3088" s="82">
        <v>1</v>
      </c>
      <c r="S3088" s="82">
        <v>1</v>
      </c>
      <c r="T3088" s="82">
        <v>1</v>
      </c>
      <c r="U3088" s="82">
        <v>1</v>
      </c>
      <c r="V3088" s="82">
        <v>1</v>
      </c>
      <c r="W3088" s="82">
        <v>1</v>
      </c>
      <c r="X3088" s="82">
        <v>1</v>
      </c>
      <c r="Y3088" s="82">
        <v>1</v>
      </c>
      <c r="Z3088" s="82">
        <v>1</v>
      </c>
      <c r="AA3088" s="82">
        <v>1</v>
      </c>
      <c r="AB3088" s="82">
        <v>1</v>
      </c>
      <c r="AC3088" s="82">
        <v>1</v>
      </c>
      <c r="AD3088" s="85" t="str">
        <f>IF(A3088&lt;&gt;"",IF(D3088="DIRECCIÓN_DE_TRANSFERENCIAS","280 0031",VLOOKUP(C3088,NIVELES!$A$14:$B$105,2,0)),"")</f>
        <v>280 6110</v>
      </c>
      <c r="AE3088" s="86" t="s">
        <v>322</v>
      </c>
      <c r="AF3088" s="86" t="s">
        <v>546</v>
      </c>
      <c r="AG3088" s="79" t="str">
        <f>+IF(AF3088&lt;&gt;"",VLOOKUP(AF3088,NIVELES!$A$666:$B$673,2,0),"")</f>
        <v>ATENCIÓN_INTEGRAL_A_PERSONAS_CON_DISCAPACIDAD</v>
      </c>
      <c r="AH3088" s="78" t="s">
        <v>322</v>
      </c>
      <c r="AI3088" s="79" t="str">
        <f>IF(AH3088&lt;&gt;"",VLOOKUP(CONCATENATE(AG3088,AH3088),NIVELES!$B$676:$C$745,2,0),"")</f>
        <v>Centros Directos Prestación De Servicio</v>
      </c>
      <c r="AJ3088" s="78" t="s">
        <v>429</v>
      </c>
      <c r="AK3088" s="79" t="str">
        <f>+IF(AJ3088&lt;&gt;"",VLOOKUP(AJ3088,NIVELES!$A$816:$B$892,2,0),"")</f>
        <v xml:space="preserve">PROMOVER EL RECONOCIMIENTO Y GARANTIA DE LOS DERECHOS DE LAS MUJERES Y HOMBRES CON DISCAPACIDAD,  SU DEBIDA VALORACIÓN Y EL RESPETO A SU DIGNIDAD  </v>
      </c>
      <c r="AL3088" s="78" t="s">
        <v>554</v>
      </c>
      <c r="AM3088" s="78">
        <v>530101</v>
      </c>
      <c r="AN3088" s="79" t="str">
        <f>IF(AM3088&lt;&gt;"",+VLOOKUP(AM3088,NIVELES!$A$1652:$B$2466,2,0),"")</f>
        <v>Agua Potable</v>
      </c>
      <c r="AO3088" s="87">
        <v>4000</v>
      </c>
      <c r="AP3088" s="88">
        <v>292.92</v>
      </c>
      <c r="AQ3088" s="88">
        <v>357.9</v>
      </c>
      <c r="AR3088" s="88">
        <v>333.33</v>
      </c>
      <c r="AS3088" s="88">
        <v>333.33</v>
      </c>
      <c r="AT3088" s="88">
        <v>333.33</v>
      </c>
      <c r="AU3088" s="88">
        <v>333.33</v>
      </c>
      <c r="AV3088" s="88">
        <v>333.33</v>
      </c>
      <c r="AW3088" s="88">
        <v>333.33</v>
      </c>
      <c r="AX3088" s="88">
        <v>333.33</v>
      </c>
      <c r="AY3088" s="88">
        <v>333.33</v>
      </c>
      <c r="AZ3088" s="88">
        <v>333.33</v>
      </c>
      <c r="BA3088" s="88">
        <v>349.21000000000049</v>
      </c>
      <c r="BB3088" s="89">
        <f t="shared" si="191"/>
        <v>4000</v>
      </c>
      <c r="BC3088" s="90" t="str">
        <f t="shared" si="190"/>
        <v>OK</v>
      </c>
      <c r="BD3088" s="91" t="str">
        <f t="shared" si="192"/>
        <v xml:space="preserve">                  </v>
      </c>
      <c r="BE3088" s="92">
        <f t="shared" si="193"/>
        <v>12</v>
      </c>
    </row>
    <row r="3089" spans="1:57" s="74" customFormat="1" ht="50.1" customHeight="1" x14ac:dyDescent="0.2">
      <c r="A3089" s="78" t="s">
        <v>55</v>
      </c>
      <c r="B3089" s="78" t="s">
        <v>63</v>
      </c>
      <c r="C3089" s="78" t="s">
        <v>1037</v>
      </c>
      <c r="D3089" s="78" t="s">
        <v>605</v>
      </c>
      <c r="E3089" s="79" t="str">
        <f>+IF(C3089&lt;&gt;"",VLOOKUP(MID(C3089,18,5),NIVELES!$A$133:$B$213,2,0),"")</f>
        <v>AZUAY</v>
      </c>
      <c r="F3089" s="80" t="s">
        <v>83</v>
      </c>
      <c r="G3089" s="81" t="str">
        <f>+IF(F3089&lt;&gt;"",VLOOKUP(F3089,NIVELES!$A$246:$C$464,3,0),"")</f>
        <v xml:space="preserve"> </v>
      </c>
      <c r="H3089" s="82" t="s">
        <v>1024</v>
      </c>
      <c r="I3089" s="78" t="s">
        <v>2201</v>
      </c>
      <c r="J3089" s="78" t="s">
        <v>2184</v>
      </c>
      <c r="K3089" s="78" t="s">
        <v>2185</v>
      </c>
      <c r="L3089" s="78" t="s">
        <v>3172</v>
      </c>
      <c r="M3089" s="78">
        <v>67</v>
      </c>
      <c r="N3089" s="78" t="s">
        <v>3173</v>
      </c>
      <c r="O3089" s="78" t="s">
        <v>2174</v>
      </c>
      <c r="P3089" s="82">
        <v>12</v>
      </c>
      <c r="Q3089" s="78" t="s">
        <v>1954</v>
      </c>
      <c r="R3089" s="82">
        <v>1</v>
      </c>
      <c r="S3089" s="82">
        <v>1</v>
      </c>
      <c r="T3089" s="82">
        <v>1</v>
      </c>
      <c r="U3089" s="82">
        <v>1</v>
      </c>
      <c r="V3089" s="82">
        <v>1</v>
      </c>
      <c r="W3089" s="82">
        <v>1</v>
      </c>
      <c r="X3089" s="82">
        <v>1</v>
      </c>
      <c r="Y3089" s="82">
        <v>1</v>
      </c>
      <c r="Z3089" s="82">
        <v>1</v>
      </c>
      <c r="AA3089" s="82">
        <v>1</v>
      </c>
      <c r="AB3089" s="82">
        <v>1</v>
      </c>
      <c r="AC3089" s="82">
        <v>1</v>
      </c>
      <c r="AD3089" s="85" t="str">
        <f>IF(A3089&lt;&gt;"",IF(D3089="DIRECCIÓN_DE_TRANSFERENCIAS","280 0031",VLOOKUP(C3089,NIVELES!$A$14:$B$105,2,0)),"")</f>
        <v>280 6110</v>
      </c>
      <c r="AE3089" s="86" t="s">
        <v>322</v>
      </c>
      <c r="AF3089" s="86" t="s">
        <v>546</v>
      </c>
      <c r="AG3089" s="79" t="str">
        <f>+IF(AF3089&lt;&gt;"",VLOOKUP(AF3089,NIVELES!$A$666:$B$673,2,0),"")</f>
        <v>ATENCIÓN_INTEGRAL_A_PERSONAS_CON_DISCAPACIDAD</v>
      </c>
      <c r="AH3089" s="78" t="s">
        <v>322</v>
      </c>
      <c r="AI3089" s="79" t="str">
        <f>IF(AH3089&lt;&gt;"",VLOOKUP(CONCATENATE(AG3089,AH3089),NIVELES!$B$676:$C$745,2,0),"")</f>
        <v>Centros Directos Prestación De Servicio</v>
      </c>
      <c r="AJ3089" s="78" t="s">
        <v>429</v>
      </c>
      <c r="AK3089" s="79" t="str">
        <f>+IF(AJ3089&lt;&gt;"",VLOOKUP(AJ3089,NIVELES!$A$816:$B$892,2,0),"")</f>
        <v xml:space="preserve">PROMOVER EL RECONOCIMIENTO Y GARANTIA DE LOS DERECHOS DE LAS MUJERES Y HOMBRES CON DISCAPACIDAD,  SU DEBIDA VALORACIÓN Y EL RESPETO A SU DIGNIDAD  </v>
      </c>
      <c r="AL3089" s="78" t="s">
        <v>554</v>
      </c>
      <c r="AM3089" s="78">
        <v>530104</v>
      </c>
      <c r="AN3089" s="79" t="str">
        <f>IF(AM3089&lt;&gt;"",+VLOOKUP(AM3089,NIVELES!$A$1652:$B$2466,2,0),"")</f>
        <v>Energía Eléctrica</v>
      </c>
      <c r="AO3089" s="87">
        <v>7000</v>
      </c>
      <c r="AP3089" s="88">
        <v>494.31</v>
      </c>
      <c r="AQ3089" s="88">
        <v>590.88</v>
      </c>
      <c r="AR3089" s="88">
        <v>583.33000000000004</v>
      </c>
      <c r="AS3089" s="88">
        <v>583.33000000000004</v>
      </c>
      <c r="AT3089" s="88">
        <v>583.33000000000004</v>
      </c>
      <c r="AU3089" s="88">
        <v>583.33000000000004</v>
      </c>
      <c r="AV3089" s="88">
        <v>583.33000000000004</v>
      </c>
      <c r="AW3089" s="88">
        <v>583.33000000000004</v>
      </c>
      <c r="AX3089" s="88">
        <v>583.33000000000004</v>
      </c>
      <c r="AY3089" s="88">
        <v>583.33000000000004</v>
      </c>
      <c r="AZ3089" s="88">
        <v>583.33000000000004</v>
      </c>
      <c r="BA3089" s="88">
        <v>664.84000000000015</v>
      </c>
      <c r="BB3089" s="89">
        <f t="shared" si="191"/>
        <v>7000</v>
      </c>
      <c r="BC3089" s="90" t="str">
        <f t="shared" si="190"/>
        <v>OK</v>
      </c>
      <c r="BD3089" s="91" t="str">
        <f t="shared" si="192"/>
        <v xml:space="preserve">                  </v>
      </c>
      <c r="BE3089" s="92">
        <f t="shared" si="193"/>
        <v>12</v>
      </c>
    </row>
    <row r="3090" spans="1:57" s="74" customFormat="1" ht="50.1" customHeight="1" x14ac:dyDescent="0.2">
      <c r="A3090" s="78" t="s">
        <v>55</v>
      </c>
      <c r="B3090" s="78" t="s">
        <v>63</v>
      </c>
      <c r="C3090" s="78" t="s">
        <v>1037</v>
      </c>
      <c r="D3090" s="78" t="s">
        <v>605</v>
      </c>
      <c r="E3090" s="79" t="str">
        <f>+IF(C3090&lt;&gt;"",VLOOKUP(MID(C3090,18,5),NIVELES!$A$133:$B$213,2,0),"")</f>
        <v>AZUAY</v>
      </c>
      <c r="F3090" s="80" t="s">
        <v>83</v>
      </c>
      <c r="G3090" s="81" t="str">
        <f>+IF(F3090&lt;&gt;"",VLOOKUP(F3090,NIVELES!$A$246:$C$464,3,0),"")</f>
        <v xml:space="preserve"> </v>
      </c>
      <c r="H3090" s="82" t="s">
        <v>1024</v>
      </c>
      <c r="I3090" s="78" t="s">
        <v>2201</v>
      </c>
      <c r="J3090" s="78" t="s">
        <v>2184</v>
      </c>
      <c r="K3090" s="78" t="s">
        <v>2185</v>
      </c>
      <c r="L3090" s="78" t="s">
        <v>3172</v>
      </c>
      <c r="M3090" s="78">
        <v>67</v>
      </c>
      <c r="N3090" s="78" t="s">
        <v>3173</v>
      </c>
      <c r="O3090" s="78" t="s">
        <v>2174</v>
      </c>
      <c r="P3090" s="82">
        <v>12</v>
      </c>
      <c r="Q3090" s="78" t="s">
        <v>1954</v>
      </c>
      <c r="R3090" s="82">
        <v>1</v>
      </c>
      <c r="S3090" s="82">
        <v>1</v>
      </c>
      <c r="T3090" s="82">
        <v>1</v>
      </c>
      <c r="U3090" s="82">
        <v>1</v>
      </c>
      <c r="V3090" s="82">
        <v>1</v>
      </c>
      <c r="W3090" s="82">
        <v>1</v>
      </c>
      <c r="X3090" s="82">
        <v>1</v>
      </c>
      <c r="Y3090" s="82">
        <v>1</v>
      </c>
      <c r="Z3090" s="82">
        <v>1</v>
      </c>
      <c r="AA3090" s="82">
        <v>1</v>
      </c>
      <c r="AB3090" s="82">
        <v>1</v>
      </c>
      <c r="AC3090" s="82">
        <v>1</v>
      </c>
      <c r="AD3090" s="85" t="str">
        <f>IF(A3090&lt;&gt;"",IF(D3090="DIRECCIÓN_DE_TRANSFERENCIAS","280 0031",VLOOKUP(C3090,NIVELES!$A$14:$B$105,2,0)),"")</f>
        <v>280 6110</v>
      </c>
      <c r="AE3090" s="86" t="s">
        <v>322</v>
      </c>
      <c r="AF3090" s="86" t="s">
        <v>546</v>
      </c>
      <c r="AG3090" s="79" t="str">
        <f>+IF(AF3090&lt;&gt;"",VLOOKUP(AF3090,NIVELES!$A$666:$B$673,2,0),"")</f>
        <v>ATENCIÓN_INTEGRAL_A_PERSONAS_CON_DISCAPACIDAD</v>
      </c>
      <c r="AH3090" s="78" t="s">
        <v>322</v>
      </c>
      <c r="AI3090" s="79" t="str">
        <f>IF(AH3090&lt;&gt;"",VLOOKUP(CONCATENATE(AG3090,AH3090),NIVELES!$B$676:$C$745,2,0),"")</f>
        <v>Centros Directos Prestación De Servicio</v>
      </c>
      <c r="AJ3090" s="78" t="s">
        <v>429</v>
      </c>
      <c r="AK3090" s="79" t="str">
        <f>+IF(AJ3090&lt;&gt;"",VLOOKUP(AJ3090,NIVELES!$A$816:$B$892,2,0),"")</f>
        <v xml:space="preserve">PROMOVER EL RECONOCIMIENTO Y GARANTIA DE LOS DERECHOS DE LAS MUJERES Y HOMBRES CON DISCAPACIDAD,  SU DEBIDA VALORACIÓN Y EL RESPETO A SU DIGNIDAD  </v>
      </c>
      <c r="AL3090" s="78" t="s">
        <v>554</v>
      </c>
      <c r="AM3090" s="78">
        <v>530105</v>
      </c>
      <c r="AN3090" s="79" t="str">
        <f>IF(AM3090&lt;&gt;"",+VLOOKUP(AM3090,NIVELES!$A$1652:$B$2466,2,0),"")</f>
        <v>Telecomunicaciones</v>
      </c>
      <c r="AO3090" s="87">
        <v>3000</v>
      </c>
      <c r="AP3090" s="88">
        <v>257.35000000000002</v>
      </c>
      <c r="AQ3090" s="88">
        <v>248.2</v>
      </c>
      <c r="AR3090" s="88">
        <v>250</v>
      </c>
      <c r="AS3090" s="88">
        <v>250</v>
      </c>
      <c r="AT3090" s="88">
        <v>250</v>
      </c>
      <c r="AU3090" s="88">
        <v>250</v>
      </c>
      <c r="AV3090" s="88">
        <v>250</v>
      </c>
      <c r="AW3090" s="88">
        <v>250</v>
      </c>
      <c r="AX3090" s="88">
        <v>250</v>
      </c>
      <c r="AY3090" s="88">
        <v>250</v>
      </c>
      <c r="AZ3090" s="88">
        <v>250</v>
      </c>
      <c r="BA3090" s="88">
        <v>244.44999999999982</v>
      </c>
      <c r="BB3090" s="89">
        <f t="shared" si="191"/>
        <v>3000</v>
      </c>
      <c r="BC3090" s="90" t="str">
        <f t="shared" si="190"/>
        <v>OK</v>
      </c>
      <c r="BD3090" s="91" t="str">
        <f t="shared" si="192"/>
        <v xml:space="preserve">                  </v>
      </c>
      <c r="BE3090" s="92">
        <f t="shared" si="193"/>
        <v>12</v>
      </c>
    </row>
    <row r="3091" spans="1:57" s="74" customFormat="1" ht="50.1" customHeight="1" x14ac:dyDescent="0.2">
      <c r="A3091" s="78" t="s">
        <v>55</v>
      </c>
      <c r="B3091" s="78" t="s">
        <v>63</v>
      </c>
      <c r="C3091" s="78" t="s">
        <v>1037</v>
      </c>
      <c r="D3091" s="78" t="s">
        <v>605</v>
      </c>
      <c r="E3091" s="79" t="str">
        <f>+IF(C3091&lt;&gt;"",VLOOKUP(MID(C3091,18,5),NIVELES!$A$133:$B$213,2,0),"")</f>
        <v>AZUAY</v>
      </c>
      <c r="F3091" s="80" t="s">
        <v>83</v>
      </c>
      <c r="G3091" s="81" t="str">
        <f>+IF(F3091&lt;&gt;"",VLOOKUP(F3091,NIVELES!$A$246:$C$464,3,0),"")</f>
        <v xml:space="preserve"> </v>
      </c>
      <c r="H3091" s="82" t="s">
        <v>1024</v>
      </c>
      <c r="I3091" s="78" t="s">
        <v>2201</v>
      </c>
      <c r="J3091" s="78" t="s">
        <v>2184</v>
      </c>
      <c r="K3091" s="78" t="s">
        <v>2185</v>
      </c>
      <c r="L3091" s="78" t="s">
        <v>3172</v>
      </c>
      <c r="M3091" s="78">
        <v>67</v>
      </c>
      <c r="N3091" s="78" t="s">
        <v>3173</v>
      </c>
      <c r="O3091" s="78" t="s">
        <v>2174</v>
      </c>
      <c r="P3091" s="82">
        <v>11</v>
      </c>
      <c r="Q3091" s="78" t="s">
        <v>1954</v>
      </c>
      <c r="R3091" s="82">
        <v>0</v>
      </c>
      <c r="S3091" s="82">
        <v>1</v>
      </c>
      <c r="T3091" s="82">
        <v>1</v>
      </c>
      <c r="U3091" s="82">
        <v>1</v>
      </c>
      <c r="V3091" s="82">
        <v>1</v>
      </c>
      <c r="W3091" s="82">
        <v>1</v>
      </c>
      <c r="X3091" s="82">
        <v>1</v>
      </c>
      <c r="Y3091" s="82">
        <v>1</v>
      </c>
      <c r="Z3091" s="82">
        <v>1</v>
      </c>
      <c r="AA3091" s="82">
        <v>1</v>
      </c>
      <c r="AB3091" s="82">
        <v>1</v>
      </c>
      <c r="AC3091" s="82">
        <v>1</v>
      </c>
      <c r="AD3091" s="85" t="str">
        <f>IF(A3091&lt;&gt;"",IF(D3091="DIRECCIÓN_DE_TRANSFERENCIAS","280 0031",VLOOKUP(C3091,NIVELES!$A$14:$B$105,2,0)),"")</f>
        <v>280 6110</v>
      </c>
      <c r="AE3091" s="86" t="s">
        <v>322</v>
      </c>
      <c r="AF3091" s="86" t="s">
        <v>546</v>
      </c>
      <c r="AG3091" s="79" t="str">
        <f>+IF(AF3091&lt;&gt;"",VLOOKUP(AF3091,NIVELES!$A$666:$B$673,2,0),"")</f>
        <v>ATENCIÓN_INTEGRAL_A_PERSONAS_CON_DISCAPACIDAD</v>
      </c>
      <c r="AH3091" s="78" t="s">
        <v>322</v>
      </c>
      <c r="AI3091" s="79" t="str">
        <f>IF(AH3091&lt;&gt;"",VLOOKUP(CONCATENATE(AG3091,AH3091),NIVELES!$B$676:$C$745,2,0),"")</f>
        <v>Centros Directos Prestación De Servicio</v>
      </c>
      <c r="AJ3091" s="78" t="s">
        <v>429</v>
      </c>
      <c r="AK3091" s="79" t="str">
        <f>+IF(AJ3091&lt;&gt;"",VLOOKUP(AJ3091,NIVELES!$A$816:$B$892,2,0),"")</f>
        <v xml:space="preserve">PROMOVER EL RECONOCIMIENTO Y GARANTIA DE LOS DERECHOS DE LAS MUJERES Y HOMBRES CON DISCAPACIDAD,  SU DEBIDA VALORACIÓN Y EL RESPETO A SU DIGNIDAD  </v>
      </c>
      <c r="AL3091" s="78" t="s">
        <v>554</v>
      </c>
      <c r="AM3091" s="78">
        <v>530201</v>
      </c>
      <c r="AN3091" s="79" t="str">
        <f>IF(AM3091&lt;&gt;"",+VLOOKUP(AM3091,NIVELES!$A$1652:$B$2466,2,0),"")</f>
        <v>Transporte de Personal</v>
      </c>
      <c r="AO3091" s="87">
        <v>6000</v>
      </c>
      <c r="AP3091" s="88"/>
      <c r="AQ3091" s="88"/>
      <c r="AR3091" s="88">
        <v>545.45000000000005</v>
      </c>
      <c r="AS3091" s="88">
        <v>545.45000000000005</v>
      </c>
      <c r="AT3091" s="88">
        <v>545.45000000000005</v>
      </c>
      <c r="AU3091" s="88">
        <v>545.45000000000005</v>
      </c>
      <c r="AV3091" s="88">
        <v>545.45000000000005</v>
      </c>
      <c r="AW3091" s="88">
        <v>545.45000000000005</v>
      </c>
      <c r="AX3091" s="88">
        <v>545.45000000000005</v>
      </c>
      <c r="AY3091" s="88">
        <v>545.45000000000005</v>
      </c>
      <c r="AZ3091" s="88">
        <v>545.45000000000005</v>
      </c>
      <c r="BA3091" s="88">
        <v>1090.9500000000007</v>
      </c>
      <c r="BB3091" s="89">
        <f t="shared" si="191"/>
        <v>6000</v>
      </c>
      <c r="BC3091" s="90" t="str">
        <f t="shared" si="190"/>
        <v>OK</v>
      </c>
      <c r="BD3091" s="91" t="str">
        <f t="shared" si="192"/>
        <v xml:space="preserve">                  </v>
      </c>
      <c r="BE3091" s="92">
        <f t="shared" si="193"/>
        <v>11</v>
      </c>
    </row>
    <row r="3092" spans="1:57" s="74" customFormat="1" ht="50.1" customHeight="1" x14ac:dyDescent="0.2">
      <c r="A3092" s="78" t="s">
        <v>55</v>
      </c>
      <c r="B3092" s="78" t="s">
        <v>63</v>
      </c>
      <c r="C3092" s="78" t="s">
        <v>1037</v>
      </c>
      <c r="D3092" s="78" t="s">
        <v>605</v>
      </c>
      <c r="E3092" s="79" t="str">
        <f>+IF(C3092&lt;&gt;"",VLOOKUP(MID(C3092,18,5),NIVELES!$A$133:$B$213,2,0),"")</f>
        <v>AZUAY</v>
      </c>
      <c r="F3092" s="80" t="s">
        <v>83</v>
      </c>
      <c r="G3092" s="81" t="str">
        <f>+IF(F3092&lt;&gt;"",VLOOKUP(F3092,NIVELES!$A$246:$C$464,3,0),"")</f>
        <v xml:space="preserve"> </v>
      </c>
      <c r="H3092" s="82" t="s">
        <v>1024</v>
      </c>
      <c r="I3092" s="78" t="s">
        <v>2201</v>
      </c>
      <c r="J3092" s="78" t="s">
        <v>2184</v>
      </c>
      <c r="K3092" s="78" t="s">
        <v>2185</v>
      </c>
      <c r="L3092" s="78" t="s">
        <v>3172</v>
      </c>
      <c r="M3092" s="78">
        <v>67</v>
      </c>
      <c r="N3092" s="78" t="s">
        <v>3173</v>
      </c>
      <c r="O3092" s="78" t="s">
        <v>2174</v>
      </c>
      <c r="P3092" s="82">
        <v>1</v>
      </c>
      <c r="Q3092" s="78" t="s">
        <v>1954</v>
      </c>
      <c r="R3092" s="82">
        <v>0</v>
      </c>
      <c r="S3092" s="82">
        <v>0</v>
      </c>
      <c r="T3092" s="82">
        <v>1</v>
      </c>
      <c r="U3092" s="82">
        <v>0</v>
      </c>
      <c r="V3092" s="82">
        <v>0</v>
      </c>
      <c r="W3092" s="82">
        <v>0</v>
      </c>
      <c r="X3092" s="82">
        <v>0</v>
      </c>
      <c r="Y3092" s="82">
        <v>0</v>
      </c>
      <c r="Z3092" s="82">
        <v>0</v>
      </c>
      <c r="AA3092" s="82">
        <v>0</v>
      </c>
      <c r="AB3092" s="82">
        <v>0</v>
      </c>
      <c r="AC3092" s="82">
        <v>0</v>
      </c>
      <c r="AD3092" s="85" t="str">
        <f>IF(A3092&lt;&gt;"",IF(D3092="DIRECCIÓN_DE_TRANSFERENCIAS","280 0031",VLOOKUP(C3092,NIVELES!$A$14:$B$105,2,0)),"")</f>
        <v>280 6110</v>
      </c>
      <c r="AE3092" s="86" t="s">
        <v>322</v>
      </c>
      <c r="AF3092" s="86" t="s">
        <v>546</v>
      </c>
      <c r="AG3092" s="79" t="str">
        <f>+IF(AF3092&lt;&gt;"",VLOOKUP(AF3092,NIVELES!$A$666:$B$673,2,0),"")</f>
        <v>ATENCIÓN_INTEGRAL_A_PERSONAS_CON_DISCAPACIDAD</v>
      </c>
      <c r="AH3092" s="78" t="s">
        <v>322</v>
      </c>
      <c r="AI3092" s="79" t="str">
        <f>IF(AH3092&lt;&gt;"",VLOOKUP(CONCATENATE(AG3092,AH3092),NIVELES!$B$676:$C$745,2,0),"")</f>
        <v>Centros Directos Prestación De Servicio</v>
      </c>
      <c r="AJ3092" s="78" t="s">
        <v>429</v>
      </c>
      <c r="AK3092" s="79" t="str">
        <f>+IF(AJ3092&lt;&gt;"",VLOOKUP(AJ3092,NIVELES!$A$816:$B$892,2,0),"")</f>
        <v xml:space="preserve">PROMOVER EL RECONOCIMIENTO Y GARANTIA DE LOS DERECHOS DE LAS MUJERES Y HOMBRES CON DISCAPACIDAD,  SU DEBIDA VALORACIÓN Y EL RESPETO A SU DIGNIDAD  </v>
      </c>
      <c r="AL3092" s="78" t="s">
        <v>554</v>
      </c>
      <c r="AM3092" s="78">
        <v>530203</v>
      </c>
      <c r="AN3092" s="79" t="str">
        <f>IF(AM3092&lt;&gt;"",+VLOOKUP(AM3092,NIVELES!$A$1652:$B$2466,2,0),"")</f>
        <v>Almacenamiento, Embalaje, Envase y Recarga de Extintores</v>
      </c>
      <c r="AO3092" s="87">
        <v>500</v>
      </c>
      <c r="AP3092" s="88"/>
      <c r="AQ3092" s="88"/>
      <c r="AR3092" s="88">
        <v>500</v>
      </c>
      <c r="AS3092" s="88">
        <v>0</v>
      </c>
      <c r="AT3092" s="88">
        <v>0</v>
      </c>
      <c r="AU3092" s="88">
        <v>0</v>
      </c>
      <c r="AV3092" s="88">
        <v>0</v>
      </c>
      <c r="AW3092" s="88">
        <v>0</v>
      </c>
      <c r="AX3092" s="88">
        <v>0</v>
      </c>
      <c r="AY3092" s="88">
        <v>0</v>
      </c>
      <c r="AZ3092" s="88">
        <v>0</v>
      </c>
      <c r="BA3092" s="88">
        <v>0</v>
      </c>
      <c r="BB3092" s="89">
        <f t="shared" si="191"/>
        <v>500</v>
      </c>
      <c r="BC3092" s="90" t="str">
        <f t="shared" si="190"/>
        <v>OK</v>
      </c>
      <c r="BD3092" s="91" t="str">
        <f t="shared" si="192"/>
        <v xml:space="preserve">                  </v>
      </c>
      <c r="BE3092" s="92">
        <f t="shared" si="193"/>
        <v>1</v>
      </c>
    </row>
    <row r="3093" spans="1:57" s="74" customFormat="1" ht="50.1" customHeight="1" x14ac:dyDescent="0.2">
      <c r="A3093" s="78" t="s">
        <v>55</v>
      </c>
      <c r="B3093" s="78" t="s">
        <v>63</v>
      </c>
      <c r="C3093" s="78" t="s">
        <v>1037</v>
      </c>
      <c r="D3093" s="78" t="s">
        <v>605</v>
      </c>
      <c r="E3093" s="79" t="str">
        <f>+IF(C3093&lt;&gt;"",VLOOKUP(MID(C3093,18,5),NIVELES!$A$133:$B$213,2,0),"")</f>
        <v>AZUAY</v>
      </c>
      <c r="F3093" s="80" t="s">
        <v>83</v>
      </c>
      <c r="G3093" s="81" t="str">
        <f>+IF(F3093&lt;&gt;"",VLOOKUP(F3093,NIVELES!$A$246:$C$464,3,0),"")</f>
        <v xml:space="preserve"> </v>
      </c>
      <c r="H3093" s="82" t="s">
        <v>1024</v>
      </c>
      <c r="I3093" s="78" t="s">
        <v>2201</v>
      </c>
      <c r="J3093" s="78" t="s">
        <v>2184</v>
      </c>
      <c r="K3093" s="78" t="s">
        <v>2185</v>
      </c>
      <c r="L3093" s="78" t="s">
        <v>3172</v>
      </c>
      <c r="M3093" s="78">
        <v>67</v>
      </c>
      <c r="N3093" s="78" t="s">
        <v>3173</v>
      </c>
      <c r="O3093" s="78" t="s">
        <v>2174</v>
      </c>
      <c r="P3093" s="82">
        <v>10</v>
      </c>
      <c r="Q3093" s="78" t="s">
        <v>1954</v>
      </c>
      <c r="R3093" s="82">
        <v>0</v>
      </c>
      <c r="S3093" s="82">
        <v>0</v>
      </c>
      <c r="T3093" s="82">
        <v>1</v>
      </c>
      <c r="U3093" s="82">
        <v>1</v>
      </c>
      <c r="V3093" s="82">
        <v>1</v>
      </c>
      <c r="W3093" s="82">
        <v>1</v>
      </c>
      <c r="X3093" s="82">
        <v>1</v>
      </c>
      <c r="Y3093" s="82">
        <v>1</v>
      </c>
      <c r="Z3093" s="82">
        <v>1</v>
      </c>
      <c r="AA3093" s="82">
        <v>1</v>
      </c>
      <c r="AB3093" s="82">
        <v>1</v>
      </c>
      <c r="AC3093" s="82">
        <v>1</v>
      </c>
      <c r="AD3093" s="85" t="str">
        <f>IF(A3093&lt;&gt;"",IF(D3093="DIRECCIÓN_DE_TRANSFERENCIAS","280 0031",VLOOKUP(C3093,NIVELES!$A$14:$B$105,2,0)),"")</f>
        <v>280 6110</v>
      </c>
      <c r="AE3093" s="86" t="s">
        <v>322</v>
      </c>
      <c r="AF3093" s="86" t="s">
        <v>546</v>
      </c>
      <c r="AG3093" s="79" t="str">
        <f>+IF(AF3093&lt;&gt;"",VLOOKUP(AF3093,NIVELES!$A$666:$B$673,2,0),"")</f>
        <v>ATENCIÓN_INTEGRAL_A_PERSONAS_CON_DISCAPACIDAD</v>
      </c>
      <c r="AH3093" s="78" t="s">
        <v>322</v>
      </c>
      <c r="AI3093" s="79" t="str">
        <f>IF(AH3093&lt;&gt;"",VLOOKUP(CONCATENATE(AG3093,AH3093),NIVELES!$B$676:$C$745,2,0),"")</f>
        <v>Centros Directos Prestación De Servicio</v>
      </c>
      <c r="AJ3093" s="78" t="s">
        <v>429</v>
      </c>
      <c r="AK3093" s="79" t="str">
        <f>+IF(AJ3093&lt;&gt;"",VLOOKUP(AJ3093,NIVELES!$A$816:$B$892,2,0),"")</f>
        <v xml:space="preserve">PROMOVER EL RECONOCIMIENTO Y GARANTIA DE LOS DERECHOS DE LAS MUJERES Y HOMBRES CON DISCAPACIDAD,  SU DEBIDA VALORACIÓN Y EL RESPETO A SU DIGNIDAD  </v>
      </c>
      <c r="AL3093" s="78" t="s">
        <v>554</v>
      </c>
      <c r="AM3093" s="78">
        <v>530208</v>
      </c>
      <c r="AN3093" s="79" t="str">
        <f>IF(AM3093&lt;&gt;"",+VLOOKUP(AM3093,NIVELES!$A$1652:$B$2466,2,0),"")</f>
        <v>Servicio de Seguridad y Vigilancia</v>
      </c>
      <c r="AO3093" s="87">
        <v>30000</v>
      </c>
      <c r="AP3093" s="88"/>
      <c r="AQ3093" s="88"/>
      <c r="AR3093" s="88">
        <v>3000</v>
      </c>
      <c r="AS3093" s="88">
        <v>3000</v>
      </c>
      <c r="AT3093" s="88">
        <v>3000</v>
      </c>
      <c r="AU3093" s="88">
        <v>3000</v>
      </c>
      <c r="AV3093" s="88">
        <v>3000</v>
      </c>
      <c r="AW3093" s="88">
        <v>3000</v>
      </c>
      <c r="AX3093" s="88">
        <v>3000</v>
      </c>
      <c r="AY3093" s="88">
        <v>3000</v>
      </c>
      <c r="AZ3093" s="88">
        <v>3000</v>
      </c>
      <c r="BA3093" s="88">
        <v>3000</v>
      </c>
      <c r="BB3093" s="89">
        <f t="shared" si="191"/>
        <v>30000</v>
      </c>
      <c r="BC3093" s="90" t="str">
        <f t="shared" si="190"/>
        <v>OK</v>
      </c>
      <c r="BD3093" s="91" t="str">
        <f t="shared" si="192"/>
        <v xml:space="preserve">                  </v>
      </c>
      <c r="BE3093" s="92">
        <f t="shared" si="193"/>
        <v>10</v>
      </c>
    </row>
    <row r="3094" spans="1:57" s="74" customFormat="1" ht="50.1" customHeight="1" x14ac:dyDescent="0.2">
      <c r="A3094" s="78" t="s">
        <v>55</v>
      </c>
      <c r="B3094" s="78" t="s">
        <v>63</v>
      </c>
      <c r="C3094" s="78" t="s">
        <v>1037</v>
      </c>
      <c r="D3094" s="78" t="s">
        <v>605</v>
      </c>
      <c r="E3094" s="79" t="str">
        <f>+IF(C3094&lt;&gt;"",VLOOKUP(MID(C3094,18,5),NIVELES!$A$133:$B$213,2,0),"")</f>
        <v>AZUAY</v>
      </c>
      <c r="F3094" s="80" t="s">
        <v>83</v>
      </c>
      <c r="G3094" s="81" t="str">
        <f>+IF(F3094&lt;&gt;"",VLOOKUP(F3094,NIVELES!$A$246:$C$464,3,0),"")</f>
        <v xml:space="preserve"> </v>
      </c>
      <c r="H3094" s="82" t="s">
        <v>1024</v>
      </c>
      <c r="I3094" s="78" t="s">
        <v>2201</v>
      </c>
      <c r="J3094" s="78" t="s">
        <v>2184</v>
      </c>
      <c r="K3094" s="78" t="s">
        <v>2185</v>
      </c>
      <c r="L3094" s="78" t="s">
        <v>3172</v>
      </c>
      <c r="M3094" s="78">
        <v>67</v>
      </c>
      <c r="N3094" s="78" t="s">
        <v>3173</v>
      </c>
      <c r="O3094" s="78" t="s">
        <v>2174</v>
      </c>
      <c r="P3094" s="82">
        <v>11</v>
      </c>
      <c r="Q3094" s="78" t="s">
        <v>1954</v>
      </c>
      <c r="R3094" s="82">
        <v>0</v>
      </c>
      <c r="S3094" s="82">
        <v>1</v>
      </c>
      <c r="T3094" s="82">
        <v>1</v>
      </c>
      <c r="U3094" s="82">
        <v>1</v>
      </c>
      <c r="V3094" s="82">
        <v>1</v>
      </c>
      <c r="W3094" s="82">
        <v>1</v>
      </c>
      <c r="X3094" s="82">
        <v>1</v>
      </c>
      <c r="Y3094" s="82">
        <v>1</v>
      </c>
      <c r="Z3094" s="82">
        <v>1</v>
      </c>
      <c r="AA3094" s="82">
        <v>1</v>
      </c>
      <c r="AB3094" s="82">
        <v>1</v>
      </c>
      <c r="AC3094" s="82">
        <v>1</v>
      </c>
      <c r="AD3094" s="85" t="str">
        <f>IF(A3094&lt;&gt;"",IF(D3094="DIRECCIÓN_DE_TRANSFERENCIAS","280 0031",VLOOKUP(C3094,NIVELES!$A$14:$B$105,2,0)),"")</f>
        <v>280 6110</v>
      </c>
      <c r="AE3094" s="86" t="s">
        <v>322</v>
      </c>
      <c r="AF3094" s="86" t="s">
        <v>546</v>
      </c>
      <c r="AG3094" s="79" t="str">
        <f>+IF(AF3094&lt;&gt;"",VLOOKUP(AF3094,NIVELES!$A$666:$B$673,2,0),"")</f>
        <v>ATENCIÓN_INTEGRAL_A_PERSONAS_CON_DISCAPACIDAD</v>
      </c>
      <c r="AH3094" s="78" t="s">
        <v>322</v>
      </c>
      <c r="AI3094" s="79" t="str">
        <f>IF(AH3094&lt;&gt;"",VLOOKUP(CONCATENATE(AG3094,AH3094),NIVELES!$B$676:$C$745,2,0),"")</f>
        <v>Centros Directos Prestación De Servicio</v>
      </c>
      <c r="AJ3094" s="78" t="s">
        <v>429</v>
      </c>
      <c r="AK3094" s="79" t="str">
        <f>+IF(AJ3094&lt;&gt;"",VLOOKUP(AJ3094,NIVELES!$A$816:$B$892,2,0),"")</f>
        <v xml:space="preserve">PROMOVER EL RECONOCIMIENTO Y GARANTIA DE LOS DERECHOS DE LAS MUJERES Y HOMBRES CON DISCAPACIDAD,  SU DEBIDA VALORACIÓN Y EL RESPETO A SU DIGNIDAD  </v>
      </c>
      <c r="AL3094" s="78" t="s">
        <v>554</v>
      </c>
      <c r="AM3094" s="78">
        <v>530209</v>
      </c>
      <c r="AN3094" s="79" t="str">
        <f>IF(AM3094&lt;&gt;"",+VLOOKUP(AM3094,NIVELES!$A$1652:$B$2466,2,0),"")</f>
        <v>Servicios de Aseo; Lavado de Vestimenta de Trabajo; Fumigación, Desinfección y Limpieza de Instalaciones</v>
      </c>
      <c r="AO3094" s="87">
        <v>600</v>
      </c>
      <c r="AP3094" s="88"/>
      <c r="AQ3094" s="88"/>
      <c r="AR3094" s="88">
        <v>54.55</v>
      </c>
      <c r="AS3094" s="88">
        <v>54.55</v>
      </c>
      <c r="AT3094" s="88">
        <v>54.55</v>
      </c>
      <c r="AU3094" s="88">
        <v>54.55</v>
      </c>
      <c r="AV3094" s="88">
        <v>54.55</v>
      </c>
      <c r="AW3094" s="88">
        <v>54.55</v>
      </c>
      <c r="AX3094" s="88">
        <v>54.55</v>
      </c>
      <c r="AY3094" s="88">
        <v>54.55</v>
      </c>
      <c r="AZ3094" s="88">
        <v>54.55</v>
      </c>
      <c r="BA3094" s="88">
        <v>109.04999999999995</v>
      </c>
      <c r="BB3094" s="89">
        <f t="shared" si="191"/>
        <v>600</v>
      </c>
      <c r="BC3094" s="90" t="str">
        <f t="shared" si="190"/>
        <v>OK</v>
      </c>
      <c r="BD3094" s="91" t="str">
        <f t="shared" si="192"/>
        <v xml:space="preserve">                  </v>
      </c>
      <c r="BE3094" s="92">
        <f t="shared" si="193"/>
        <v>11</v>
      </c>
    </row>
    <row r="3095" spans="1:57" s="74" customFormat="1" ht="50.1" customHeight="1" x14ac:dyDescent="0.2">
      <c r="A3095" s="78" t="s">
        <v>55</v>
      </c>
      <c r="B3095" s="78" t="s">
        <v>63</v>
      </c>
      <c r="C3095" s="78" t="s">
        <v>1037</v>
      </c>
      <c r="D3095" s="78" t="s">
        <v>605</v>
      </c>
      <c r="E3095" s="79" t="str">
        <f>+IF(C3095&lt;&gt;"",VLOOKUP(MID(C3095,18,5),NIVELES!$A$133:$B$213,2,0),"")</f>
        <v>AZUAY</v>
      </c>
      <c r="F3095" s="80" t="s">
        <v>83</v>
      </c>
      <c r="G3095" s="81" t="str">
        <f>+IF(F3095&lt;&gt;"",VLOOKUP(F3095,NIVELES!$A$246:$C$464,3,0),"")</f>
        <v xml:space="preserve"> </v>
      </c>
      <c r="H3095" s="82" t="s">
        <v>1024</v>
      </c>
      <c r="I3095" s="78" t="s">
        <v>2201</v>
      </c>
      <c r="J3095" s="78" t="s">
        <v>2184</v>
      </c>
      <c r="K3095" s="78" t="s">
        <v>2185</v>
      </c>
      <c r="L3095" s="78" t="s">
        <v>3172</v>
      </c>
      <c r="M3095" s="78">
        <v>67</v>
      </c>
      <c r="N3095" s="78" t="s">
        <v>3173</v>
      </c>
      <c r="O3095" s="78" t="s">
        <v>2174</v>
      </c>
      <c r="P3095" s="82">
        <v>11</v>
      </c>
      <c r="Q3095" s="78" t="s">
        <v>1954</v>
      </c>
      <c r="R3095" s="82">
        <v>0</v>
      </c>
      <c r="S3095" s="82">
        <v>1</v>
      </c>
      <c r="T3095" s="82">
        <v>1</v>
      </c>
      <c r="U3095" s="82">
        <v>1</v>
      </c>
      <c r="V3095" s="82">
        <v>1</v>
      </c>
      <c r="W3095" s="82">
        <v>1</v>
      </c>
      <c r="X3095" s="82">
        <v>1</v>
      </c>
      <c r="Y3095" s="82">
        <v>1</v>
      </c>
      <c r="Z3095" s="82">
        <v>1</v>
      </c>
      <c r="AA3095" s="82">
        <v>1</v>
      </c>
      <c r="AB3095" s="82">
        <v>1</v>
      </c>
      <c r="AC3095" s="82">
        <v>1</v>
      </c>
      <c r="AD3095" s="85" t="str">
        <f>IF(A3095&lt;&gt;"",IF(D3095="DIRECCIÓN_DE_TRANSFERENCIAS","280 0031",VLOOKUP(C3095,NIVELES!$A$14:$B$105,2,0)),"")</f>
        <v>280 6110</v>
      </c>
      <c r="AE3095" s="86" t="s">
        <v>322</v>
      </c>
      <c r="AF3095" s="86" t="s">
        <v>546</v>
      </c>
      <c r="AG3095" s="79" t="str">
        <f>+IF(AF3095&lt;&gt;"",VLOOKUP(AF3095,NIVELES!$A$666:$B$673,2,0),"")</f>
        <v>ATENCIÓN_INTEGRAL_A_PERSONAS_CON_DISCAPACIDAD</v>
      </c>
      <c r="AH3095" s="78" t="s">
        <v>322</v>
      </c>
      <c r="AI3095" s="79" t="str">
        <f>IF(AH3095&lt;&gt;"",VLOOKUP(CONCATENATE(AG3095,AH3095),NIVELES!$B$676:$C$745,2,0),"")</f>
        <v>Centros Directos Prestación De Servicio</v>
      </c>
      <c r="AJ3095" s="78" t="s">
        <v>429</v>
      </c>
      <c r="AK3095" s="79" t="str">
        <f>+IF(AJ3095&lt;&gt;"",VLOOKUP(AJ3095,NIVELES!$A$816:$B$892,2,0),"")</f>
        <v xml:space="preserve">PROMOVER EL RECONOCIMIENTO Y GARANTIA DE LOS DERECHOS DE LAS MUJERES Y HOMBRES CON DISCAPACIDAD,  SU DEBIDA VALORACIÓN Y EL RESPETO A SU DIGNIDAD  </v>
      </c>
      <c r="AL3095" s="78" t="s">
        <v>554</v>
      </c>
      <c r="AM3095" s="78">
        <v>530245</v>
      </c>
      <c r="AN3095" s="79" t="str">
        <f>IF(AM3095&lt;&gt;"",+VLOOKUP(AM3095,NIVELES!$A$1652:$B$2466,2,0),"")</f>
        <v>Servicios relacionados a la exhumación e inhumación de cadáveres</v>
      </c>
      <c r="AO3095" s="87">
        <v>1000</v>
      </c>
      <c r="AP3095" s="88"/>
      <c r="AQ3095" s="88"/>
      <c r="AR3095" s="88">
        <v>90.91</v>
      </c>
      <c r="AS3095" s="88">
        <v>90.91</v>
      </c>
      <c r="AT3095" s="88">
        <v>90.91</v>
      </c>
      <c r="AU3095" s="88">
        <v>90.91</v>
      </c>
      <c r="AV3095" s="88">
        <v>90.91</v>
      </c>
      <c r="AW3095" s="88">
        <v>90.91</v>
      </c>
      <c r="AX3095" s="88">
        <v>90.91</v>
      </c>
      <c r="AY3095" s="88">
        <v>90.91</v>
      </c>
      <c r="AZ3095" s="88">
        <v>90.91</v>
      </c>
      <c r="BA3095" s="88">
        <v>181.81000000000017</v>
      </c>
      <c r="BB3095" s="89">
        <f t="shared" si="191"/>
        <v>1000</v>
      </c>
      <c r="BC3095" s="90" t="str">
        <f t="shared" si="190"/>
        <v>OK</v>
      </c>
      <c r="BD3095" s="91" t="str">
        <f t="shared" si="192"/>
        <v xml:space="preserve">                  </v>
      </c>
      <c r="BE3095" s="92">
        <f t="shared" si="193"/>
        <v>11</v>
      </c>
    </row>
    <row r="3096" spans="1:57" s="74" customFormat="1" ht="50.1" customHeight="1" x14ac:dyDescent="0.2">
      <c r="A3096" s="78" t="s">
        <v>55</v>
      </c>
      <c r="B3096" s="78" t="s">
        <v>63</v>
      </c>
      <c r="C3096" s="78" t="s">
        <v>1037</v>
      </c>
      <c r="D3096" s="78" t="s">
        <v>605</v>
      </c>
      <c r="E3096" s="79" t="str">
        <f>+IF(C3096&lt;&gt;"",VLOOKUP(MID(C3096,18,5),NIVELES!$A$133:$B$213,2,0),"")</f>
        <v>AZUAY</v>
      </c>
      <c r="F3096" s="80" t="s">
        <v>83</v>
      </c>
      <c r="G3096" s="81" t="str">
        <f>+IF(F3096&lt;&gt;"",VLOOKUP(F3096,NIVELES!$A$246:$C$464,3,0),"")</f>
        <v xml:space="preserve"> </v>
      </c>
      <c r="H3096" s="82" t="s">
        <v>1024</v>
      </c>
      <c r="I3096" s="78" t="s">
        <v>2201</v>
      </c>
      <c r="J3096" s="78" t="s">
        <v>2184</v>
      </c>
      <c r="K3096" s="78" t="s">
        <v>2185</v>
      </c>
      <c r="L3096" s="78" t="s">
        <v>3172</v>
      </c>
      <c r="M3096" s="78">
        <v>67</v>
      </c>
      <c r="N3096" s="78" t="s">
        <v>3173</v>
      </c>
      <c r="O3096" s="78" t="s">
        <v>2174</v>
      </c>
      <c r="P3096" s="82">
        <v>1</v>
      </c>
      <c r="Q3096" s="78" t="s">
        <v>1954</v>
      </c>
      <c r="R3096" s="82">
        <v>0</v>
      </c>
      <c r="S3096" s="82">
        <v>0</v>
      </c>
      <c r="T3096" s="82">
        <v>0</v>
      </c>
      <c r="U3096" s="82">
        <v>0</v>
      </c>
      <c r="V3096" s="82">
        <v>0</v>
      </c>
      <c r="W3096" s="82">
        <v>0</v>
      </c>
      <c r="X3096" s="82">
        <v>0</v>
      </c>
      <c r="Y3096" s="82">
        <v>0</v>
      </c>
      <c r="Z3096" s="82">
        <v>0</v>
      </c>
      <c r="AA3096" s="82">
        <v>0</v>
      </c>
      <c r="AB3096" s="82">
        <v>0</v>
      </c>
      <c r="AC3096" s="82">
        <v>1</v>
      </c>
      <c r="AD3096" s="85" t="str">
        <f>IF(A3096&lt;&gt;"",IF(D3096="DIRECCIÓN_DE_TRANSFERENCIAS","280 0031",VLOOKUP(C3096,NIVELES!$A$14:$B$105,2,0)),"")</f>
        <v>280 6110</v>
      </c>
      <c r="AE3096" s="86" t="s">
        <v>322</v>
      </c>
      <c r="AF3096" s="86" t="s">
        <v>546</v>
      </c>
      <c r="AG3096" s="79" t="str">
        <f>+IF(AF3096&lt;&gt;"",VLOOKUP(AF3096,NIVELES!$A$666:$B$673,2,0),"")</f>
        <v>ATENCIÓN_INTEGRAL_A_PERSONAS_CON_DISCAPACIDAD</v>
      </c>
      <c r="AH3096" s="78" t="s">
        <v>322</v>
      </c>
      <c r="AI3096" s="79" t="str">
        <f>IF(AH3096&lt;&gt;"",VLOOKUP(CONCATENATE(AG3096,AH3096),NIVELES!$B$676:$C$745,2,0),"")</f>
        <v>Centros Directos Prestación De Servicio</v>
      </c>
      <c r="AJ3096" s="78" t="s">
        <v>429</v>
      </c>
      <c r="AK3096" s="79" t="str">
        <f>+IF(AJ3096&lt;&gt;"",VLOOKUP(AJ3096,NIVELES!$A$816:$B$892,2,0),"")</f>
        <v xml:space="preserve">PROMOVER EL RECONOCIMIENTO Y GARANTIA DE LOS DERECHOS DE LAS MUJERES Y HOMBRES CON DISCAPACIDAD,  SU DEBIDA VALORACIÓN Y EL RESPETO A SU DIGNIDAD  </v>
      </c>
      <c r="AL3096" s="78" t="s">
        <v>554</v>
      </c>
      <c r="AM3096" s="78">
        <v>530249</v>
      </c>
      <c r="AN3096" s="79" t="str">
        <f>IF(AM3096&lt;&gt;"",+VLOOKUP(AM3096,NIVELES!$A$1652:$B$2466,2,0),"")</f>
        <v>Eventos Públicos Promocionales</v>
      </c>
      <c r="AO3096" s="87">
        <v>1000</v>
      </c>
      <c r="AP3096" s="88"/>
      <c r="AQ3096" s="88"/>
      <c r="AR3096" s="88">
        <v>0</v>
      </c>
      <c r="AS3096" s="88">
        <v>0</v>
      </c>
      <c r="AT3096" s="88">
        <v>0</v>
      </c>
      <c r="AU3096" s="88">
        <v>0</v>
      </c>
      <c r="AV3096" s="88">
        <v>0</v>
      </c>
      <c r="AW3096" s="88">
        <v>0</v>
      </c>
      <c r="AX3096" s="88">
        <v>0</v>
      </c>
      <c r="AY3096" s="88">
        <v>0</v>
      </c>
      <c r="AZ3096" s="88">
        <v>0</v>
      </c>
      <c r="BA3096" s="88">
        <v>1000</v>
      </c>
      <c r="BB3096" s="89">
        <f t="shared" si="191"/>
        <v>1000</v>
      </c>
      <c r="BC3096" s="90" t="str">
        <f t="shared" si="190"/>
        <v>OK</v>
      </c>
      <c r="BD3096" s="91" t="str">
        <f t="shared" si="192"/>
        <v xml:space="preserve">                  </v>
      </c>
      <c r="BE3096" s="92">
        <f t="shared" si="193"/>
        <v>1</v>
      </c>
    </row>
    <row r="3097" spans="1:57" s="74" customFormat="1" ht="50.1" customHeight="1" x14ac:dyDescent="0.2">
      <c r="A3097" s="78" t="s">
        <v>55</v>
      </c>
      <c r="B3097" s="78" t="s">
        <v>63</v>
      </c>
      <c r="C3097" s="78" t="s">
        <v>1037</v>
      </c>
      <c r="D3097" s="78" t="s">
        <v>605</v>
      </c>
      <c r="E3097" s="79" t="str">
        <f>+IF(C3097&lt;&gt;"",VLOOKUP(MID(C3097,18,5),NIVELES!$A$133:$B$213,2,0),"")</f>
        <v>AZUAY</v>
      </c>
      <c r="F3097" s="80" t="s">
        <v>83</v>
      </c>
      <c r="G3097" s="81" t="str">
        <f>+IF(F3097&lt;&gt;"",VLOOKUP(F3097,NIVELES!$A$246:$C$464,3,0),"")</f>
        <v xml:space="preserve"> </v>
      </c>
      <c r="H3097" s="82" t="s">
        <v>1024</v>
      </c>
      <c r="I3097" s="78" t="s">
        <v>2201</v>
      </c>
      <c r="J3097" s="78" t="s">
        <v>2184</v>
      </c>
      <c r="K3097" s="78" t="s">
        <v>2185</v>
      </c>
      <c r="L3097" s="78" t="s">
        <v>3172</v>
      </c>
      <c r="M3097" s="78">
        <v>67</v>
      </c>
      <c r="N3097" s="78" t="s">
        <v>3173</v>
      </c>
      <c r="O3097" s="78" t="s">
        <v>2174</v>
      </c>
      <c r="P3097" s="82">
        <v>11</v>
      </c>
      <c r="Q3097" s="78" t="s">
        <v>1954</v>
      </c>
      <c r="R3097" s="82">
        <v>0</v>
      </c>
      <c r="S3097" s="82">
        <v>1</v>
      </c>
      <c r="T3097" s="82">
        <v>1</v>
      </c>
      <c r="U3097" s="82">
        <v>1</v>
      </c>
      <c r="V3097" s="82">
        <v>1</v>
      </c>
      <c r="W3097" s="82">
        <v>1</v>
      </c>
      <c r="X3097" s="82">
        <v>1</v>
      </c>
      <c r="Y3097" s="82">
        <v>1</v>
      </c>
      <c r="Z3097" s="82">
        <v>1</v>
      </c>
      <c r="AA3097" s="82">
        <v>1</v>
      </c>
      <c r="AB3097" s="82">
        <v>1</v>
      </c>
      <c r="AC3097" s="82">
        <v>1</v>
      </c>
      <c r="AD3097" s="85" t="str">
        <f>IF(A3097&lt;&gt;"",IF(D3097="DIRECCIÓN_DE_TRANSFERENCIAS","280 0031",VLOOKUP(C3097,NIVELES!$A$14:$B$105,2,0)),"")</f>
        <v>280 6110</v>
      </c>
      <c r="AE3097" s="86" t="s">
        <v>322</v>
      </c>
      <c r="AF3097" s="86" t="s">
        <v>546</v>
      </c>
      <c r="AG3097" s="79" t="str">
        <f>+IF(AF3097&lt;&gt;"",VLOOKUP(AF3097,NIVELES!$A$666:$B$673,2,0),"")</f>
        <v>ATENCIÓN_INTEGRAL_A_PERSONAS_CON_DISCAPACIDAD</v>
      </c>
      <c r="AH3097" s="78" t="s">
        <v>322</v>
      </c>
      <c r="AI3097" s="79" t="str">
        <f>IF(AH3097&lt;&gt;"",VLOOKUP(CONCATENATE(AG3097,AH3097),NIVELES!$B$676:$C$745,2,0),"")</f>
        <v>Centros Directos Prestación De Servicio</v>
      </c>
      <c r="AJ3097" s="78" t="s">
        <v>429</v>
      </c>
      <c r="AK3097" s="79" t="str">
        <f>+IF(AJ3097&lt;&gt;"",VLOOKUP(AJ3097,NIVELES!$A$816:$B$892,2,0),"")</f>
        <v xml:space="preserve">PROMOVER EL RECONOCIMIENTO Y GARANTIA DE LOS DERECHOS DE LAS MUJERES Y HOMBRES CON DISCAPACIDAD,  SU DEBIDA VALORACIÓN Y EL RESPETO A SU DIGNIDAD  </v>
      </c>
      <c r="AL3097" s="78" t="s">
        <v>554</v>
      </c>
      <c r="AM3097" s="78">
        <v>530301</v>
      </c>
      <c r="AN3097" s="79" t="str">
        <f>IF(AM3097&lt;&gt;"",+VLOOKUP(AM3097,NIVELES!$A$1652:$B$2466,2,0),"")</f>
        <v>Pasajes al Interior</v>
      </c>
      <c r="AO3097" s="87">
        <v>60</v>
      </c>
      <c r="AP3097" s="88"/>
      <c r="AQ3097" s="88"/>
      <c r="AR3097" s="88">
        <v>5.45</v>
      </c>
      <c r="AS3097" s="88">
        <v>5.45</v>
      </c>
      <c r="AT3097" s="88">
        <v>5.45</v>
      </c>
      <c r="AU3097" s="88">
        <v>5.45</v>
      </c>
      <c r="AV3097" s="88">
        <v>5.45</v>
      </c>
      <c r="AW3097" s="88">
        <v>5.45</v>
      </c>
      <c r="AX3097" s="88">
        <v>5.45</v>
      </c>
      <c r="AY3097" s="88">
        <v>5.45</v>
      </c>
      <c r="AZ3097" s="88">
        <v>5.45</v>
      </c>
      <c r="BA3097" s="88">
        <v>10.949999999999989</v>
      </c>
      <c r="BB3097" s="89">
        <f t="shared" si="191"/>
        <v>60</v>
      </c>
      <c r="BC3097" s="90" t="str">
        <f t="shared" si="190"/>
        <v>OK</v>
      </c>
      <c r="BD3097" s="91" t="str">
        <f t="shared" si="192"/>
        <v xml:space="preserve">                  </v>
      </c>
      <c r="BE3097" s="92">
        <f t="shared" si="193"/>
        <v>11</v>
      </c>
    </row>
    <row r="3098" spans="1:57" s="74" customFormat="1" ht="50.1" customHeight="1" x14ac:dyDescent="0.2">
      <c r="A3098" s="78" t="s">
        <v>55</v>
      </c>
      <c r="B3098" s="78" t="s">
        <v>63</v>
      </c>
      <c r="C3098" s="78" t="s">
        <v>1037</v>
      </c>
      <c r="D3098" s="78" t="s">
        <v>605</v>
      </c>
      <c r="E3098" s="79" t="str">
        <f>+IF(C3098&lt;&gt;"",VLOOKUP(MID(C3098,18,5),NIVELES!$A$133:$B$213,2,0),"")</f>
        <v>AZUAY</v>
      </c>
      <c r="F3098" s="80" t="s">
        <v>83</v>
      </c>
      <c r="G3098" s="81" t="str">
        <f>+IF(F3098&lt;&gt;"",VLOOKUP(F3098,NIVELES!$A$246:$C$464,3,0),"")</f>
        <v xml:space="preserve"> </v>
      </c>
      <c r="H3098" s="82" t="s">
        <v>1024</v>
      </c>
      <c r="I3098" s="78" t="s">
        <v>2201</v>
      </c>
      <c r="J3098" s="78" t="s">
        <v>2184</v>
      </c>
      <c r="K3098" s="78" t="s">
        <v>2185</v>
      </c>
      <c r="L3098" s="78" t="s">
        <v>3172</v>
      </c>
      <c r="M3098" s="78">
        <v>67</v>
      </c>
      <c r="N3098" s="78" t="s">
        <v>3173</v>
      </c>
      <c r="O3098" s="78" t="s">
        <v>2174</v>
      </c>
      <c r="P3098" s="82">
        <v>11</v>
      </c>
      <c r="Q3098" s="78" t="s">
        <v>1954</v>
      </c>
      <c r="R3098" s="82">
        <v>0</v>
      </c>
      <c r="S3098" s="82">
        <v>1</v>
      </c>
      <c r="T3098" s="82">
        <v>1</v>
      </c>
      <c r="U3098" s="82">
        <v>1</v>
      </c>
      <c r="V3098" s="82">
        <v>1</v>
      </c>
      <c r="W3098" s="82">
        <v>1</v>
      </c>
      <c r="X3098" s="82">
        <v>1</v>
      </c>
      <c r="Y3098" s="82">
        <v>1</v>
      </c>
      <c r="Z3098" s="82">
        <v>1</v>
      </c>
      <c r="AA3098" s="82">
        <v>1</v>
      </c>
      <c r="AB3098" s="82">
        <v>1</v>
      </c>
      <c r="AC3098" s="82">
        <v>1</v>
      </c>
      <c r="AD3098" s="85" t="str">
        <f>IF(A3098&lt;&gt;"",IF(D3098="DIRECCIÓN_DE_TRANSFERENCIAS","280 0031",VLOOKUP(C3098,NIVELES!$A$14:$B$105,2,0)),"")</f>
        <v>280 6110</v>
      </c>
      <c r="AE3098" s="86" t="s">
        <v>322</v>
      </c>
      <c r="AF3098" s="86" t="s">
        <v>546</v>
      </c>
      <c r="AG3098" s="79" t="str">
        <f>+IF(AF3098&lt;&gt;"",VLOOKUP(AF3098,NIVELES!$A$666:$B$673,2,0),"")</f>
        <v>ATENCIÓN_INTEGRAL_A_PERSONAS_CON_DISCAPACIDAD</v>
      </c>
      <c r="AH3098" s="78" t="s">
        <v>322</v>
      </c>
      <c r="AI3098" s="79" t="str">
        <f>IF(AH3098&lt;&gt;"",VLOOKUP(CONCATENATE(AG3098,AH3098),NIVELES!$B$676:$C$745,2,0),"")</f>
        <v>Centros Directos Prestación De Servicio</v>
      </c>
      <c r="AJ3098" s="78" t="s">
        <v>429</v>
      </c>
      <c r="AK3098" s="79" t="str">
        <f>+IF(AJ3098&lt;&gt;"",VLOOKUP(AJ3098,NIVELES!$A$816:$B$892,2,0),"")</f>
        <v xml:space="preserve">PROMOVER EL RECONOCIMIENTO Y GARANTIA DE LOS DERECHOS DE LAS MUJERES Y HOMBRES CON DISCAPACIDAD,  SU DEBIDA VALORACIÓN Y EL RESPETO A SU DIGNIDAD  </v>
      </c>
      <c r="AL3098" s="78" t="s">
        <v>554</v>
      </c>
      <c r="AM3098" s="78">
        <v>530303</v>
      </c>
      <c r="AN3098" s="79" t="str">
        <f>IF(AM3098&lt;&gt;"",+VLOOKUP(AM3098,NIVELES!$A$1652:$B$2466,2,0),"")</f>
        <v>Viáticos y Subsistencias en el Interior</v>
      </c>
      <c r="AO3098" s="87">
        <v>160</v>
      </c>
      <c r="AP3098" s="88"/>
      <c r="AQ3098" s="88"/>
      <c r="AR3098" s="88">
        <v>14.55</v>
      </c>
      <c r="AS3098" s="88">
        <v>14.55</v>
      </c>
      <c r="AT3098" s="88">
        <v>14.55</v>
      </c>
      <c r="AU3098" s="88">
        <v>14.55</v>
      </c>
      <c r="AV3098" s="88">
        <v>14.55</v>
      </c>
      <c r="AW3098" s="88">
        <v>14.55</v>
      </c>
      <c r="AX3098" s="88">
        <v>14.55</v>
      </c>
      <c r="AY3098" s="88">
        <v>14.55</v>
      </c>
      <c r="AZ3098" s="88">
        <v>14.55</v>
      </c>
      <c r="BA3098" s="88">
        <v>29.050000000000011</v>
      </c>
      <c r="BB3098" s="89">
        <f t="shared" si="191"/>
        <v>160</v>
      </c>
      <c r="BC3098" s="90" t="str">
        <f t="shared" si="190"/>
        <v>OK</v>
      </c>
      <c r="BD3098" s="91" t="str">
        <f t="shared" si="192"/>
        <v xml:space="preserve">                  </v>
      </c>
      <c r="BE3098" s="92">
        <f t="shared" si="193"/>
        <v>11</v>
      </c>
    </row>
    <row r="3099" spans="1:57" s="74" customFormat="1" ht="50.1" customHeight="1" x14ac:dyDescent="0.2">
      <c r="A3099" s="78" t="s">
        <v>55</v>
      </c>
      <c r="B3099" s="78" t="s">
        <v>63</v>
      </c>
      <c r="C3099" s="78" t="s">
        <v>1037</v>
      </c>
      <c r="D3099" s="78" t="s">
        <v>605</v>
      </c>
      <c r="E3099" s="79" t="str">
        <f>+IF(C3099&lt;&gt;"",VLOOKUP(MID(C3099,18,5),NIVELES!$A$133:$B$213,2,0),"")</f>
        <v>AZUAY</v>
      </c>
      <c r="F3099" s="80" t="s">
        <v>83</v>
      </c>
      <c r="G3099" s="81" t="str">
        <f>+IF(F3099&lt;&gt;"",VLOOKUP(F3099,NIVELES!$A$246:$C$464,3,0),"")</f>
        <v xml:space="preserve"> </v>
      </c>
      <c r="H3099" s="82" t="s">
        <v>1024</v>
      </c>
      <c r="I3099" s="78" t="s">
        <v>2201</v>
      </c>
      <c r="J3099" s="78" t="s">
        <v>2184</v>
      </c>
      <c r="K3099" s="78" t="s">
        <v>2185</v>
      </c>
      <c r="L3099" s="78" t="s">
        <v>3172</v>
      </c>
      <c r="M3099" s="78">
        <v>67</v>
      </c>
      <c r="N3099" s="78" t="s">
        <v>3173</v>
      </c>
      <c r="O3099" s="78" t="s">
        <v>2174</v>
      </c>
      <c r="P3099" s="82">
        <v>1</v>
      </c>
      <c r="Q3099" s="78" t="s">
        <v>1954</v>
      </c>
      <c r="R3099" s="82">
        <v>0</v>
      </c>
      <c r="S3099" s="82">
        <v>0</v>
      </c>
      <c r="T3099" s="82">
        <v>0</v>
      </c>
      <c r="U3099" s="82">
        <v>1</v>
      </c>
      <c r="V3099" s="82">
        <v>0</v>
      </c>
      <c r="W3099" s="82">
        <v>0</v>
      </c>
      <c r="X3099" s="82">
        <v>0</v>
      </c>
      <c r="Y3099" s="82">
        <v>0</v>
      </c>
      <c r="Z3099" s="82">
        <v>0</v>
      </c>
      <c r="AA3099" s="82">
        <v>0</v>
      </c>
      <c r="AB3099" s="82">
        <v>0</v>
      </c>
      <c r="AC3099" s="82">
        <v>0</v>
      </c>
      <c r="AD3099" s="85" t="str">
        <f>IF(A3099&lt;&gt;"",IF(D3099="DIRECCIÓN_DE_TRANSFERENCIAS","280 0031",VLOOKUP(C3099,NIVELES!$A$14:$B$105,2,0)),"")</f>
        <v>280 6110</v>
      </c>
      <c r="AE3099" s="86" t="s">
        <v>322</v>
      </c>
      <c r="AF3099" s="86" t="s">
        <v>546</v>
      </c>
      <c r="AG3099" s="79" t="str">
        <f>+IF(AF3099&lt;&gt;"",VLOOKUP(AF3099,NIVELES!$A$666:$B$673,2,0),"")</f>
        <v>ATENCIÓN_INTEGRAL_A_PERSONAS_CON_DISCAPACIDAD</v>
      </c>
      <c r="AH3099" s="78" t="s">
        <v>322</v>
      </c>
      <c r="AI3099" s="79" t="str">
        <f>IF(AH3099&lt;&gt;"",VLOOKUP(CONCATENATE(AG3099,AH3099),NIVELES!$B$676:$C$745,2,0),"")</f>
        <v>Centros Directos Prestación De Servicio</v>
      </c>
      <c r="AJ3099" s="78" t="s">
        <v>429</v>
      </c>
      <c r="AK3099" s="79" t="str">
        <f>+IF(AJ3099&lt;&gt;"",VLOOKUP(AJ3099,NIVELES!$A$816:$B$892,2,0),"")</f>
        <v xml:space="preserve">PROMOVER EL RECONOCIMIENTO Y GARANTIA DE LOS DERECHOS DE LAS MUJERES Y HOMBRES CON DISCAPACIDAD,  SU DEBIDA VALORACIÓN Y EL RESPETO A SU DIGNIDAD  </v>
      </c>
      <c r="AL3099" s="78" t="s">
        <v>554</v>
      </c>
      <c r="AM3099" s="78">
        <v>530404</v>
      </c>
      <c r="AN3099" s="79" t="str">
        <f>IF(AM3099&lt;&gt;"",+VLOOKUP(AM3099,NIVELES!$A$1652:$B$2466,2,0),"")</f>
        <v>Maquinarias y Equipos (Instalación, Mantenimiento y Reparación)</v>
      </c>
      <c r="AO3099" s="87">
        <v>1500</v>
      </c>
      <c r="AP3099" s="88"/>
      <c r="AQ3099" s="88"/>
      <c r="AR3099" s="88">
        <v>0</v>
      </c>
      <c r="AS3099" s="88">
        <v>1500</v>
      </c>
      <c r="AT3099" s="88">
        <v>0</v>
      </c>
      <c r="AU3099" s="88">
        <v>0</v>
      </c>
      <c r="AV3099" s="88">
        <v>0</v>
      </c>
      <c r="AW3099" s="88">
        <v>0</v>
      </c>
      <c r="AX3099" s="88">
        <v>0</v>
      </c>
      <c r="AY3099" s="88">
        <v>0</v>
      </c>
      <c r="AZ3099" s="88">
        <v>0</v>
      </c>
      <c r="BA3099" s="88">
        <v>0</v>
      </c>
      <c r="BB3099" s="89">
        <f t="shared" si="191"/>
        <v>1500</v>
      </c>
      <c r="BC3099" s="90" t="str">
        <f t="shared" si="190"/>
        <v>OK</v>
      </c>
      <c r="BD3099" s="91" t="str">
        <f t="shared" si="192"/>
        <v xml:space="preserve">                  </v>
      </c>
      <c r="BE3099" s="92">
        <f t="shared" si="193"/>
        <v>1</v>
      </c>
    </row>
    <row r="3100" spans="1:57" s="74" customFormat="1" ht="50.1" customHeight="1" x14ac:dyDescent="0.2">
      <c r="A3100" s="78" t="s">
        <v>55</v>
      </c>
      <c r="B3100" s="78" t="s">
        <v>63</v>
      </c>
      <c r="C3100" s="78" t="s">
        <v>1037</v>
      </c>
      <c r="D3100" s="78" t="s">
        <v>605</v>
      </c>
      <c r="E3100" s="79" t="str">
        <f>+IF(C3100&lt;&gt;"",VLOOKUP(MID(C3100,18,5),NIVELES!$A$133:$B$213,2,0),"")</f>
        <v>AZUAY</v>
      </c>
      <c r="F3100" s="80" t="s">
        <v>83</v>
      </c>
      <c r="G3100" s="81" t="str">
        <f>+IF(F3100&lt;&gt;"",VLOOKUP(F3100,NIVELES!$A$246:$C$464,3,0),"")</f>
        <v xml:space="preserve"> </v>
      </c>
      <c r="H3100" s="82" t="s">
        <v>1024</v>
      </c>
      <c r="I3100" s="78" t="s">
        <v>2201</v>
      </c>
      <c r="J3100" s="78" t="s">
        <v>2184</v>
      </c>
      <c r="K3100" s="78" t="s">
        <v>2185</v>
      </c>
      <c r="L3100" s="78" t="s">
        <v>3172</v>
      </c>
      <c r="M3100" s="78">
        <v>67</v>
      </c>
      <c r="N3100" s="78" t="s">
        <v>3173</v>
      </c>
      <c r="O3100" s="78" t="s">
        <v>2174</v>
      </c>
      <c r="P3100" s="82">
        <v>11</v>
      </c>
      <c r="Q3100" s="78" t="s">
        <v>1954</v>
      </c>
      <c r="R3100" s="82">
        <v>0</v>
      </c>
      <c r="S3100" s="82">
        <v>1</v>
      </c>
      <c r="T3100" s="82">
        <v>1</v>
      </c>
      <c r="U3100" s="82">
        <v>1</v>
      </c>
      <c r="V3100" s="82">
        <v>1</v>
      </c>
      <c r="W3100" s="82">
        <v>1</v>
      </c>
      <c r="X3100" s="82">
        <v>1</v>
      </c>
      <c r="Y3100" s="82">
        <v>1</v>
      </c>
      <c r="Z3100" s="82">
        <v>1</v>
      </c>
      <c r="AA3100" s="82">
        <v>1</v>
      </c>
      <c r="AB3100" s="82">
        <v>1</v>
      </c>
      <c r="AC3100" s="82">
        <v>1</v>
      </c>
      <c r="AD3100" s="85" t="str">
        <f>IF(A3100&lt;&gt;"",IF(D3100="DIRECCIÓN_DE_TRANSFERENCIAS","280 0031",VLOOKUP(C3100,NIVELES!$A$14:$B$105,2,0)),"")</f>
        <v>280 6110</v>
      </c>
      <c r="AE3100" s="86" t="s">
        <v>322</v>
      </c>
      <c r="AF3100" s="86" t="s">
        <v>546</v>
      </c>
      <c r="AG3100" s="79" t="str">
        <f>+IF(AF3100&lt;&gt;"",VLOOKUP(AF3100,NIVELES!$A$666:$B$673,2,0),"")</f>
        <v>ATENCIÓN_INTEGRAL_A_PERSONAS_CON_DISCAPACIDAD</v>
      </c>
      <c r="AH3100" s="78" t="s">
        <v>322</v>
      </c>
      <c r="AI3100" s="79" t="str">
        <f>IF(AH3100&lt;&gt;"",VLOOKUP(CONCATENATE(AG3100,AH3100),NIVELES!$B$676:$C$745,2,0),"")</f>
        <v>Centros Directos Prestación De Servicio</v>
      </c>
      <c r="AJ3100" s="78" t="s">
        <v>429</v>
      </c>
      <c r="AK3100" s="79" t="str">
        <f>+IF(AJ3100&lt;&gt;"",VLOOKUP(AJ3100,NIVELES!$A$816:$B$892,2,0),"")</f>
        <v xml:space="preserve">PROMOVER EL RECONOCIMIENTO Y GARANTIA DE LOS DERECHOS DE LAS MUJERES Y HOMBRES CON DISCAPACIDAD,  SU DEBIDA VALORACIÓN Y EL RESPETO A SU DIGNIDAD  </v>
      </c>
      <c r="AL3100" s="78" t="s">
        <v>554</v>
      </c>
      <c r="AM3100" s="78">
        <v>530418</v>
      </c>
      <c r="AN3100" s="79" t="str">
        <f>IF(AM3100&lt;&gt;"",+VLOOKUP(AM3100,NIVELES!$A$1652:$B$2466,2,0),"")</f>
        <v>Mantenimiento de Áreas Verdes y Arreglo de Vías Internas</v>
      </c>
      <c r="AO3100" s="87">
        <v>2500</v>
      </c>
      <c r="AP3100" s="88"/>
      <c r="AQ3100" s="88"/>
      <c r="AR3100" s="88">
        <v>227.27</v>
      </c>
      <c r="AS3100" s="88">
        <v>227.27</v>
      </c>
      <c r="AT3100" s="88">
        <v>227.27</v>
      </c>
      <c r="AU3100" s="88">
        <v>227.27</v>
      </c>
      <c r="AV3100" s="88">
        <v>227.27</v>
      </c>
      <c r="AW3100" s="88">
        <v>227.27</v>
      </c>
      <c r="AX3100" s="88">
        <v>227.27</v>
      </c>
      <c r="AY3100" s="88">
        <v>227.27</v>
      </c>
      <c r="AZ3100" s="88">
        <v>227.27</v>
      </c>
      <c r="BA3100" s="88">
        <v>454.56999999999994</v>
      </c>
      <c r="BB3100" s="89">
        <f t="shared" si="191"/>
        <v>2500</v>
      </c>
      <c r="BC3100" s="90" t="str">
        <f t="shared" si="190"/>
        <v>OK</v>
      </c>
      <c r="BD3100" s="91" t="str">
        <f t="shared" si="192"/>
        <v xml:space="preserve">                  </v>
      </c>
      <c r="BE3100" s="92">
        <f t="shared" si="193"/>
        <v>11</v>
      </c>
    </row>
    <row r="3101" spans="1:57" s="74" customFormat="1" ht="50.1" customHeight="1" x14ac:dyDescent="0.2">
      <c r="A3101" s="78" t="s">
        <v>55</v>
      </c>
      <c r="B3101" s="78" t="s">
        <v>63</v>
      </c>
      <c r="C3101" s="78" t="s">
        <v>1037</v>
      </c>
      <c r="D3101" s="78" t="s">
        <v>605</v>
      </c>
      <c r="E3101" s="79" t="str">
        <f>+IF(C3101&lt;&gt;"",VLOOKUP(MID(C3101,18,5),NIVELES!$A$133:$B$213,2,0),"")</f>
        <v>AZUAY</v>
      </c>
      <c r="F3101" s="80" t="s">
        <v>83</v>
      </c>
      <c r="G3101" s="81" t="str">
        <f>+IF(F3101&lt;&gt;"",VLOOKUP(F3101,NIVELES!$A$246:$C$464,3,0),"")</f>
        <v xml:space="preserve"> </v>
      </c>
      <c r="H3101" s="82" t="s">
        <v>1024</v>
      </c>
      <c r="I3101" s="78" t="s">
        <v>2201</v>
      </c>
      <c r="J3101" s="78" t="s">
        <v>2184</v>
      </c>
      <c r="K3101" s="78" t="s">
        <v>2185</v>
      </c>
      <c r="L3101" s="78" t="s">
        <v>3172</v>
      </c>
      <c r="M3101" s="78">
        <v>67</v>
      </c>
      <c r="N3101" s="78" t="s">
        <v>3173</v>
      </c>
      <c r="O3101" s="78" t="s">
        <v>2174</v>
      </c>
      <c r="P3101" s="82">
        <v>1</v>
      </c>
      <c r="Q3101" s="78" t="s">
        <v>1954</v>
      </c>
      <c r="R3101" s="82">
        <v>0</v>
      </c>
      <c r="S3101" s="82">
        <v>0</v>
      </c>
      <c r="T3101" s="82">
        <v>0</v>
      </c>
      <c r="U3101" s="82">
        <v>0</v>
      </c>
      <c r="V3101" s="82">
        <v>1</v>
      </c>
      <c r="W3101" s="82">
        <v>0</v>
      </c>
      <c r="X3101" s="82">
        <v>0</v>
      </c>
      <c r="Y3101" s="82">
        <v>0</v>
      </c>
      <c r="Z3101" s="82">
        <v>0</v>
      </c>
      <c r="AA3101" s="82">
        <v>0</v>
      </c>
      <c r="AB3101" s="82">
        <v>0</v>
      </c>
      <c r="AC3101" s="82">
        <v>0</v>
      </c>
      <c r="AD3101" s="85" t="str">
        <f>IF(A3101&lt;&gt;"",IF(D3101="DIRECCIÓN_DE_TRANSFERENCIAS","280 0031",VLOOKUP(C3101,NIVELES!$A$14:$B$105,2,0)),"")</f>
        <v>280 6110</v>
      </c>
      <c r="AE3101" s="86" t="s">
        <v>322</v>
      </c>
      <c r="AF3101" s="86" t="s">
        <v>546</v>
      </c>
      <c r="AG3101" s="79" t="str">
        <f>+IF(AF3101&lt;&gt;"",VLOOKUP(AF3101,NIVELES!$A$666:$B$673,2,0),"")</f>
        <v>ATENCIÓN_INTEGRAL_A_PERSONAS_CON_DISCAPACIDAD</v>
      </c>
      <c r="AH3101" s="78" t="s">
        <v>322</v>
      </c>
      <c r="AI3101" s="79" t="str">
        <f>IF(AH3101&lt;&gt;"",VLOOKUP(CONCATENATE(AG3101,AH3101),NIVELES!$B$676:$C$745,2,0),"")</f>
        <v>Centros Directos Prestación De Servicio</v>
      </c>
      <c r="AJ3101" s="78" t="s">
        <v>429</v>
      </c>
      <c r="AK3101" s="79" t="str">
        <f>+IF(AJ3101&lt;&gt;"",VLOOKUP(AJ3101,NIVELES!$A$816:$B$892,2,0),"")</f>
        <v xml:space="preserve">PROMOVER EL RECONOCIMIENTO Y GARANTIA DE LOS DERECHOS DE LAS MUJERES Y HOMBRES CON DISCAPACIDAD,  SU DEBIDA VALORACIÓN Y EL RESPETO A SU DIGNIDAD  </v>
      </c>
      <c r="AL3101" s="78" t="s">
        <v>554</v>
      </c>
      <c r="AM3101" s="78">
        <v>530402</v>
      </c>
      <c r="AN3101" s="79" t="str">
        <f>IF(AM3101&lt;&gt;"",+VLOOKUP(AM3101,NIVELES!$A$1652:$B$2466,2,0),"")</f>
        <v>Edificios, Locales, Residencias y Cableado Estructurado (Instalación, Mantenimiento y Reparación)</v>
      </c>
      <c r="AO3101" s="87">
        <v>15000</v>
      </c>
      <c r="AP3101" s="88"/>
      <c r="AQ3101" s="88"/>
      <c r="AR3101" s="88">
        <v>0</v>
      </c>
      <c r="AS3101" s="88">
        <v>0</v>
      </c>
      <c r="AT3101" s="88">
        <v>15000</v>
      </c>
      <c r="AU3101" s="88">
        <v>0</v>
      </c>
      <c r="AV3101" s="88">
        <v>0</v>
      </c>
      <c r="AW3101" s="88">
        <v>0</v>
      </c>
      <c r="AX3101" s="88">
        <v>0</v>
      </c>
      <c r="AY3101" s="88">
        <v>0</v>
      </c>
      <c r="AZ3101" s="88">
        <v>0</v>
      </c>
      <c r="BA3101" s="88">
        <v>0</v>
      </c>
      <c r="BB3101" s="89">
        <f t="shared" si="191"/>
        <v>15000</v>
      </c>
      <c r="BC3101" s="90" t="str">
        <f t="shared" si="190"/>
        <v>OK</v>
      </c>
      <c r="BD3101" s="91" t="str">
        <f t="shared" si="192"/>
        <v xml:space="preserve">                  </v>
      </c>
      <c r="BE3101" s="92">
        <f t="shared" si="193"/>
        <v>1</v>
      </c>
    </row>
    <row r="3102" spans="1:57" s="74" customFormat="1" ht="50.1" customHeight="1" x14ac:dyDescent="0.2">
      <c r="A3102" s="78" t="s">
        <v>55</v>
      </c>
      <c r="B3102" s="78" t="s">
        <v>63</v>
      </c>
      <c r="C3102" s="78" t="s">
        <v>1037</v>
      </c>
      <c r="D3102" s="78" t="s">
        <v>605</v>
      </c>
      <c r="E3102" s="79" t="str">
        <f>+IF(C3102&lt;&gt;"",VLOOKUP(MID(C3102,18,5),NIVELES!$A$133:$B$213,2,0),"")</f>
        <v>AZUAY</v>
      </c>
      <c r="F3102" s="80" t="s">
        <v>83</v>
      </c>
      <c r="G3102" s="81" t="str">
        <f>+IF(F3102&lt;&gt;"",VLOOKUP(F3102,NIVELES!$A$246:$C$464,3,0),"")</f>
        <v xml:space="preserve"> </v>
      </c>
      <c r="H3102" s="82" t="s">
        <v>1024</v>
      </c>
      <c r="I3102" s="78" t="s">
        <v>2201</v>
      </c>
      <c r="J3102" s="78" t="s">
        <v>2184</v>
      </c>
      <c r="K3102" s="78" t="s">
        <v>2185</v>
      </c>
      <c r="L3102" s="78" t="s">
        <v>3172</v>
      </c>
      <c r="M3102" s="78">
        <v>67</v>
      </c>
      <c r="N3102" s="78" t="s">
        <v>3173</v>
      </c>
      <c r="O3102" s="78" t="s">
        <v>2174</v>
      </c>
      <c r="P3102" s="82">
        <v>1</v>
      </c>
      <c r="Q3102" s="78" t="s">
        <v>1954</v>
      </c>
      <c r="R3102" s="82">
        <v>0</v>
      </c>
      <c r="S3102" s="82">
        <v>0</v>
      </c>
      <c r="T3102" s="82">
        <v>0</v>
      </c>
      <c r="U3102" s="82">
        <v>0</v>
      </c>
      <c r="V3102" s="82">
        <v>1</v>
      </c>
      <c r="W3102" s="82">
        <v>0</v>
      </c>
      <c r="X3102" s="82">
        <v>0</v>
      </c>
      <c r="Y3102" s="82">
        <v>0</v>
      </c>
      <c r="Z3102" s="82">
        <v>0</v>
      </c>
      <c r="AA3102" s="82">
        <v>0</v>
      </c>
      <c r="AB3102" s="82">
        <v>0</v>
      </c>
      <c r="AC3102" s="82">
        <v>0</v>
      </c>
      <c r="AD3102" s="85" t="str">
        <f>IF(A3102&lt;&gt;"",IF(D3102="DIRECCIÓN_DE_TRANSFERENCIAS","280 0031",VLOOKUP(C3102,NIVELES!$A$14:$B$105,2,0)),"")</f>
        <v>280 6110</v>
      </c>
      <c r="AE3102" s="86" t="s">
        <v>322</v>
      </c>
      <c r="AF3102" s="86" t="s">
        <v>546</v>
      </c>
      <c r="AG3102" s="79" t="str">
        <f>+IF(AF3102&lt;&gt;"",VLOOKUP(AF3102,NIVELES!$A$666:$B$673,2,0),"")</f>
        <v>ATENCIÓN_INTEGRAL_A_PERSONAS_CON_DISCAPACIDAD</v>
      </c>
      <c r="AH3102" s="78" t="s">
        <v>322</v>
      </c>
      <c r="AI3102" s="79" t="str">
        <f>IF(AH3102&lt;&gt;"",VLOOKUP(CONCATENATE(AG3102,AH3102),NIVELES!$B$676:$C$745,2,0),"")</f>
        <v>Centros Directos Prestación De Servicio</v>
      </c>
      <c r="AJ3102" s="78" t="s">
        <v>429</v>
      </c>
      <c r="AK3102" s="79" t="str">
        <f>+IF(AJ3102&lt;&gt;"",VLOOKUP(AJ3102,NIVELES!$A$816:$B$892,2,0),"")</f>
        <v xml:space="preserve">PROMOVER EL RECONOCIMIENTO Y GARANTIA DE LOS DERECHOS DE LAS MUJERES Y HOMBRES CON DISCAPACIDAD,  SU DEBIDA VALORACIÓN Y EL RESPETO A SU DIGNIDAD  </v>
      </c>
      <c r="AL3102" s="78" t="s">
        <v>554</v>
      </c>
      <c r="AM3102" s="78">
        <v>530704</v>
      </c>
      <c r="AN3102" s="79" t="str">
        <f>IF(AM3102&lt;&gt;"",+VLOOKUP(AM3102,NIVELES!$A$1652:$B$2466,2,0),"")</f>
        <v>Mantenimiento y Reparación de Equipos y Sistemas Informáticos</v>
      </c>
      <c r="AO3102" s="87">
        <v>900</v>
      </c>
      <c r="AP3102" s="88"/>
      <c r="AQ3102" s="88"/>
      <c r="AR3102" s="88">
        <v>0</v>
      </c>
      <c r="AS3102" s="88">
        <v>0</v>
      </c>
      <c r="AT3102" s="88">
        <v>900</v>
      </c>
      <c r="AU3102" s="88">
        <v>0</v>
      </c>
      <c r="AV3102" s="88">
        <v>0</v>
      </c>
      <c r="AW3102" s="88">
        <v>0</v>
      </c>
      <c r="AX3102" s="88">
        <v>0</v>
      </c>
      <c r="AY3102" s="88">
        <v>0</v>
      </c>
      <c r="AZ3102" s="88">
        <v>0</v>
      </c>
      <c r="BA3102" s="88">
        <v>0</v>
      </c>
      <c r="BB3102" s="89">
        <f t="shared" si="191"/>
        <v>900</v>
      </c>
      <c r="BC3102" s="90" t="str">
        <f t="shared" si="190"/>
        <v>OK</v>
      </c>
      <c r="BD3102" s="91" t="str">
        <f t="shared" si="192"/>
        <v xml:space="preserve">                  </v>
      </c>
      <c r="BE3102" s="92">
        <f t="shared" si="193"/>
        <v>1</v>
      </c>
    </row>
    <row r="3103" spans="1:57" s="74" customFormat="1" ht="50.1" customHeight="1" x14ac:dyDescent="0.2">
      <c r="A3103" s="78" t="s">
        <v>55</v>
      </c>
      <c r="B3103" s="78" t="s">
        <v>63</v>
      </c>
      <c r="C3103" s="78" t="s">
        <v>1037</v>
      </c>
      <c r="D3103" s="78" t="s">
        <v>605</v>
      </c>
      <c r="E3103" s="79" t="str">
        <f>+IF(C3103&lt;&gt;"",VLOOKUP(MID(C3103,18,5),NIVELES!$A$133:$B$213,2,0),"")</f>
        <v>AZUAY</v>
      </c>
      <c r="F3103" s="80" t="s">
        <v>83</v>
      </c>
      <c r="G3103" s="81" t="str">
        <f>+IF(F3103&lt;&gt;"",VLOOKUP(F3103,NIVELES!$A$246:$C$464,3,0),"")</f>
        <v xml:space="preserve"> </v>
      </c>
      <c r="H3103" s="82" t="s">
        <v>1024</v>
      </c>
      <c r="I3103" s="78" t="s">
        <v>2201</v>
      </c>
      <c r="J3103" s="78" t="s">
        <v>2184</v>
      </c>
      <c r="K3103" s="78" t="s">
        <v>2185</v>
      </c>
      <c r="L3103" s="78" t="s">
        <v>3172</v>
      </c>
      <c r="M3103" s="78">
        <v>67</v>
      </c>
      <c r="N3103" s="78" t="s">
        <v>3173</v>
      </c>
      <c r="O3103" s="78" t="s">
        <v>2174</v>
      </c>
      <c r="P3103" s="82">
        <v>11</v>
      </c>
      <c r="Q3103" s="78" t="s">
        <v>1954</v>
      </c>
      <c r="R3103" s="82">
        <v>0</v>
      </c>
      <c r="S3103" s="82">
        <v>1</v>
      </c>
      <c r="T3103" s="82">
        <v>1</v>
      </c>
      <c r="U3103" s="82">
        <v>1</v>
      </c>
      <c r="V3103" s="82">
        <v>1</v>
      </c>
      <c r="W3103" s="82">
        <v>1</v>
      </c>
      <c r="X3103" s="82">
        <v>1</v>
      </c>
      <c r="Y3103" s="82">
        <v>1</v>
      </c>
      <c r="Z3103" s="82">
        <v>1</v>
      </c>
      <c r="AA3103" s="82">
        <v>1</v>
      </c>
      <c r="AB3103" s="82">
        <v>1</v>
      </c>
      <c r="AC3103" s="82">
        <v>1</v>
      </c>
      <c r="AD3103" s="85" t="str">
        <f>IF(A3103&lt;&gt;"",IF(D3103="DIRECCIÓN_DE_TRANSFERENCIAS","280 0031",VLOOKUP(C3103,NIVELES!$A$14:$B$105,2,0)),"")</f>
        <v>280 6110</v>
      </c>
      <c r="AE3103" s="86" t="s">
        <v>322</v>
      </c>
      <c r="AF3103" s="86" t="s">
        <v>546</v>
      </c>
      <c r="AG3103" s="79" t="str">
        <f>+IF(AF3103&lt;&gt;"",VLOOKUP(AF3103,NIVELES!$A$666:$B$673,2,0),"")</f>
        <v>ATENCIÓN_INTEGRAL_A_PERSONAS_CON_DISCAPACIDAD</v>
      </c>
      <c r="AH3103" s="78" t="s">
        <v>322</v>
      </c>
      <c r="AI3103" s="79" t="str">
        <f>IF(AH3103&lt;&gt;"",VLOOKUP(CONCATENATE(AG3103,AH3103),NIVELES!$B$676:$C$745,2,0),"")</f>
        <v>Centros Directos Prestación De Servicio</v>
      </c>
      <c r="AJ3103" s="78" t="s">
        <v>429</v>
      </c>
      <c r="AK3103" s="79" t="str">
        <f>+IF(AJ3103&lt;&gt;"",VLOOKUP(AJ3103,NIVELES!$A$816:$B$892,2,0),"")</f>
        <v xml:space="preserve">PROMOVER EL RECONOCIMIENTO Y GARANTIA DE LOS DERECHOS DE LAS MUJERES Y HOMBRES CON DISCAPACIDAD,  SU DEBIDA VALORACIÓN Y EL RESPETO A SU DIGNIDAD  </v>
      </c>
      <c r="AL3103" s="78" t="s">
        <v>554</v>
      </c>
      <c r="AM3103" s="78">
        <v>530801</v>
      </c>
      <c r="AN3103" s="79" t="str">
        <f>IF(AM3103&lt;&gt;"",+VLOOKUP(AM3103,NIVELES!$A$1652:$B$2466,2,0),"")</f>
        <v>Alimentos y Bebidas</v>
      </c>
      <c r="AO3103" s="87">
        <v>63507.46</v>
      </c>
      <c r="AP3103" s="88"/>
      <c r="AQ3103" s="88">
        <v>4666.41</v>
      </c>
      <c r="AR3103" s="88">
        <v>5292.29</v>
      </c>
      <c r="AS3103" s="88">
        <v>5292.29</v>
      </c>
      <c r="AT3103" s="88">
        <v>5292.29</v>
      </c>
      <c r="AU3103" s="88">
        <v>5292.29</v>
      </c>
      <c r="AV3103" s="88">
        <v>5292.29</v>
      </c>
      <c r="AW3103" s="88">
        <v>5292.29</v>
      </c>
      <c r="AX3103" s="88">
        <v>5292.29</v>
      </c>
      <c r="AY3103" s="88">
        <v>5292.29</v>
      </c>
      <c r="AZ3103" s="88">
        <v>5292.29</v>
      </c>
      <c r="BA3103" s="88">
        <v>11210.439999999995</v>
      </c>
      <c r="BB3103" s="89">
        <f t="shared" si="191"/>
        <v>63507.46</v>
      </c>
      <c r="BC3103" s="90" t="str">
        <f t="shared" si="190"/>
        <v>OK</v>
      </c>
      <c r="BD3103" s="91" t="str">
        <f t="shared" si="192"/>
        <v xml:space="preserve">                  </v>
      </c>
      <c r="BE3103" s="92">
        <f t="shared" si="193"/>
        <v>11</v>
      </c>
    </row>
    <row r="3104" spans="1:57" s="74" customFormat="1" ht="50.1" customHeight="1" x14ac:dyDescent="0.2">
      <c r="A3104" s="78" t="s">
        <v>55</v>
      </c>
      <c r="B3104" s="78" t="s">
        <v>63</v>
      </c>
      <c r="C3104" s="78" t="s">
        <v>1037</v>
      </c>
      <c r="D3104" s="78" t="s">
        <v>605</v>
      </c>
      <c r="E3104" s="79" t="str">
        <f>+IF(C3104&lt;&gt;"",VLOOKUP(MID(C3104,18,5),NIVELES!$A$133:$B$213,2,0),"")</f>
        <v>AZUAY</v>
      </c>
      <c r="F3104" s="80" t="s">
        <v>83</v>
      </c>
      <c r="G3104" s="81" t="str">
        <f>+IF(F3104&lt;&gt;"",VLOOKUP(F3104,NIVELES!$A$246:$C$464,3,0),"")</f>
        <v xml:space="preserve"> </v>
      </c>
      <c r="H3104" s="82" t="s">
        <v>1024</v>
      </c>
      <c r="I3104" s="78" t="s">
        <v>2201</v>
      </c>
      <c r="J3104" s="78" t="s">
        <v>2184</v>
      </c>
      <c r="K3104" s="78" t="s">
        <v>2185</v>
      </c>
      <c r="L3104" s="78" t="s">
        <v>3172</v>
      </c>
      <c r="M3104" s="78">
        <v>67</v>
      </c>
      <c r="N3104" s="78" t="s">
        <v>3173</v>
      </c>
      <c r="O3104" s="78" t="s">
        <v>2174</v>
      </c>
      <c r="P3104" s="82">
        <v>1</v>
      </c>
      <c r="Q3104" s="78" t="s">
        <v>1954</v>
      </c>
      <c r="R3104" s="82">
        <v>0</v>
      </c>
      <c r="S3104" s="82">
        <v>0</v>
      </c>
      <c r="T3104" s="82">
        <v>0</v>
      </c>
      <c r="U3104" s="82">
        <v>0</v>
      </c>
      <c r="V3104" s="82">
        <v>1</v>
      </c>
      <c r="W3104" s="82">
        <v>0</v>
      </c>
      <c r="X3104" s="82">
        <v>0</v>
      </c>
      <c r="Y3104" s="82">
        <v>0</v>
      </c>
      <c r="Z3104" s="82">
        <v>0</v>
      </c>
      <c r="AA3104" s="82">
        <v>0</v>
      </c>
      <c r="AB3104" s="82">
        <v>0</v>
      </c>
      <c r="AC3104" s="82">
        <v>0</v>
      </c>
      <c r="AD3104" s="85" t="str">
        <f>IF(A3104&lt;&gt;"",IF(D3104="DIRECCIÓN_DE_TRANSFERENCIAS","280 0031",VLOOKUP(C3104,NIVELES!$A$14:$B$105,2,0)),"")</f>
        <v>280 6110</v>
      </c>
      <c r="AE3104" s="86" t="s">
        <v>322</v>
      </c>
      <c r="AF3104" s="86" t="s">
        <v>546</v>
      </c>
      <c r="AG3104" s="79" t="str">
        <f>+IF(AF3104&lt;&gt;"",VLOOKUP(AF3104,NIVELES!$A$666:$B$673,2,0),"")</f>
        <v>ATENCIÓN_INTEGRAL_A_PERSONAS_CON_DISCAPACIDAD</v>
      </c>
      <c r="AH3104" s="78" t="s">
        <v>322</v>
      </c>
      <c r="AI3104" s="79" t="str">
        <f>IF(AH3104&lt;&gt;"",VLOOKUP(CONCATENATE(AG3104,AH3104),NIVELES!$B$676:$C$745,2,0),"")</f>
        <v>Centros Directos Prestación De Servicio</v>
      </c>
      <c r="AJ3104" s="78" t="s">
        <v>429</v>
      </c>
      <c r="AK3104" s="79" t="str">
        <f>+IF(AJ3104&lt;&gt;"",VLOOKUP(AJ3104,NIVELES!$A$816:$B$892,2,0),"")</f>
        <v xml:space="preserve">PROMOVER EL RECONOCIMIENTO Y GARANTIA DE LOS DERECHOS DE LAS MUJERES Y HOMBRES CON DISCAPACIDAD,  SU DEBIDA VALORACIÓN Y EL RESPETO A SU DIGNIDAD  </v>
      </c>
      <c r="AL3104" s="78" t="s">
        <v>554</v>
      </c>
      <c r="AM3104" s="78">
        <v>530802</v>
      </c>
      <c r="AN3104" s="79" t="str">
        <f>IF(AM3104&lt;&gt;"",+VLOOKUP(AM3104,NIVELES!$A$1652:$B$2466,2,0),"")</f>
        <v>Vestuario, Lencería, Prendas de Protección; y, Accesorios para Uniformes Militares y Policiales; y, Carpas</v>
      </c>
      <c r="AO3104" s="87">
        <v>8877.24</v>
      </c>
      <c r="AP3104" s="88"/>
      <c r="AQ3104" s="88"/>
      <c r="AR3104" s="88">
        <v>0</v>
      </c>
      <c r="AS3104" s="88">
        <v>0</v>
      </c>
      <c r="AT3104" s="88">
        <v>8877.24</v>
      </c>
      <c r="AU3104" s="88">
        <v>0</v>
      </c>
      <c r="AV3104" s="88">
        <v>0</v>
      </c>
      <c r="AW3104" s="88">
        <v>0</v>
      </c>
      <c r="AX3104" s="88">
        <v>0</v>
      </c>
      <c r="AY3104" s="88">
        <v>0</v>
      </c>
      <c r="AZ3104" s="88">
        <v>0</v>
      </c>
      <c r="BA3104" s="88">
        <v>0</v>
      </c>
      <c r="BB3104" s="89">
        <f t="shared" si="191"/>
        <v>8877.24</v>
      </c>
      <c r="BC3104" s="90" t="str">
        <f t="shared" si="190"/>
        <v>OK</v>
      </c>
      <c r="BD3104" s="91" t="str">
        <f t="shared" si="192"/>
        <v xml:space="preserve">                  </v>
      </c>
      <c r="BE3104" s="92">
        <f t="shared" si="193"/>
        <v>1</v>
      </c>
    </row>
    <row r="3105" spans="1:57" s="74" customFormat="1" ht="50.1" customHeight="1" x14ac:dyDescent="0.2">
      <c r="A3105" s="78" t="s">
        <v>55</v>
      </c>
      <c r="B3105" s="78" t="s">
        <v>63</v>
      </c>
      <c r="C3105" s="78" t="s">
        <v>1037</v>
      </c>
      <c r="D3105" s="78" t="s">
        <v>605</v>
      </c>
      <c r="E3105" s="79" t="str">
        <f>+IF(C3105&lt;&gt;"",VLOOKUP(MID(C3105,18,5),NIVELES!$A$133:$B$213,2,0),"")</f>
        <v>AZUAY</v>
      </c>
      <c r="F3105" s="80" t="s">
        <v>83</v>
      </c>
      <c r="G3105" s="81" t="str">
        <f>+IF(F3105&lt;&gt;"",VLOOKUP(F3105,NIVELES!$A$246:$C$464,3,0),"")</f>
        <v xml:space="preserve"> </v>
      </c>
      <c r="H3105" s="82" t="s">
        <v>1024</v>
      </c>
      <c r="I3105" s="78" t="s">
        <v>2201</v>
      </c>
      <c r="J3105" s="78" t="s">
        <v>2184</v>
      </c>
      <c r="K3105" s="78" t="s">
        <v>2185</v>
      </c>
      <c r="L3105" s="78" t="s">
        <v>3172</v>
      </c>
      <c r="M3105" s="78">
        <v>67</v>
      </c>
      <c r="N3105" s="78" t="s">
        <v>3173</v>
      </c>
      <c r="O3105" s="78" t="s">
        <v>2174</v>
      </c>
      <c r="P3105" s="82">
        <v>1</v>
      </c>
      <c r="Q3105" s="78" t="s">
        <v>1954</v>
      </c>
      <c r="R3105" s="82">
        <v>0</v>
      </c>
      <c r="S3105" s="82">
        <v>0</v>
      </c>
      <c r="T3105" s="82">
        <v>1</v>
      </c>
      <c r="U3105" s="82">
        <v>0</v>
      </c>
      <c r="V3105" s="82">
        <v>0</v>
      </c>
      <c r="W3105" s="82">
        <v>0</v>
      </c>
      <c r="X3105" s="82">
        <v>0</v>
      </c>
      <c r="Y3105" s="82">
        <v>0</v>
      </c>
      <c r="Z3105" s="82">
        <v>0</v>
      </c>
      <c r="AA3105" s="82">
        <v>0</v>
      </c>
      <c r="AB3105" s="82">
        <v>0</v>
      </c>
      <c r="AC3105" s="82">
        <v>0</v>
      </c>
      <c r="AD3105" s="85" t="str">
        <f>IF(A3105&lt;&gt;"",IF(D3105="DIRECCIÓN_DE_TRANSFERENCIAS","280 0031",VLOOKUP(C3105,NIVELES!$A$14:$B$105,2,0)),"")</f>
        <v>280 6110</v>
      </c>
      <c r="AE3105" s="86" t="s">
        <v>322</v>
      </c>
      <c r="AF3105" s="86" t="s">
        <v>546</v>
      </c>
      <c r="AG3105" s="79" t="str">
        <f>+IF(AF3105&lt;&gt;"",VLOOKUP(AF3105,NIVELES!$A$666:$B$673,2,0),"")</f>
        <v>ATENCIÓN_INTEGRAL_A_PERSONAS_CON_DISCAPACIDAD</v>
      </c>
      <c r="AH3105" s="78" t="s">
        <v>322</v>
      </c>
      <c r="AI3105" s="79" t="str">
        <f>IF(AH3105&lt;&gt;"",VLOOKUP(CONCATENATE(AG3105,AH3105),NIVELES!$B$676:$C$745,2,0),"")</f>
        <v>Centros Directos Prestación De Servicio</v>
      </c>
      <c r="AJ3105" s="78" t="s">
        <v>429</v>
      </c>
      <c r="AK3105" s="79" t="str">
        <f>+IF(AJ3105&lt;&gt;"",VLOOKUP(AJ3105,NIVELES!$A$816:$B$892,2,0),"")</f>
        <v xml:space="preserve">PROMOVER EL RECONOCIMIENTO Y GARANTIA DE LOS DERECHOS DE LAS MUJERES Y HOMBRES CON DISCAPACIDAD,  SU DEBIDA VALORACIÓN Y EL RESPETO A SU DIGNIDAD  </v>
      </c>
      <c r="AL3105" s="78" t="s">
        <v>554</v>
      </c>
      <c r="AM3105" s="78">
        <v>530804</v>
      </c>
      <c r="AN3105" s="79" t="str">
        <f>IF(AM3105&lt;&gt;"",+VLOOKUP(AM3105,NIVELES!$A$1652:$B$2466,2,0),"")</f>
        <v>Materiales de Oficina</v>
      </c>
      <c r="AO3105" s="87">
        <v>3000</v>
      </c>
      <c r="AP3105" s="88"/>
      <c r="AQ3105" s="88"/>
      <c r="AR3105" s="88">
        <v>3000</v>
      </c>
      <c r="AS3105" s="88">
        <v>0</v>
      </c>
      <c r="AT3105" s="88">
        <v>0</v>
      </c>
      <c r="AU3105" s="88">
        <v>0</v>
      </c>
      <c r="AV3105" s="88">
        <v>0</v>
      </c>
      <c r="AW3105" s="88">
        <v>0</v>
      </c>
      <c r="AX3105" s="88">
        <v>0</v>
      </c>
      <c r="AY3105" s="88">
        <v>0</v>
      </c>
      <c r="AZ3105" s="88">
        <v>0</v>
      </c>
      <c r="BA3105" s="88">
        <v>0</v>
      </c>
      <c r="BB3105" s="89">
        <f t="shared" si="191"/>
        <v>3000</v>
      </c>
      <c r="BC3105" s="90" t="str">
        <f t="shared" si="190"/>
        <v>OK</v>
      </c>
      <c r="BD3105" s="91" t="str">
        <f t="shared" si="192"/>
        <v xml:space="preserve">                  </v>
      </c>
      <c r="BE3105" s="92">
        <f t="shared" si="193"/>
        <v>1</v>
      </c>
    </row>
    <row r="3106" spans="1:57" s="74" customFormat="1" ht="50.1" customHeight="1" x14ac:dyDescent="0.2">
      <c r="A3106" s="78" t="s">
        <v>55</v>
      </c>
      <c r="B3106" s="78" t="s">
        <v>63</v>
      </c>
      <c r="C3106" s="78" t="s">
        <v>1037</v>
      </c>
      <c r="D3106" s="78" t="s">
        <v>605</v>
      </c>
      <c r="E3106" s="79" t="str">
        <f>+IF(C3106&lt;&gt;"",VLOOKUP(MID(C3106,18,5),NIVELES!$A$133:$B$213,2,0),"")</f>
        <v>AZUAY</v>
      </c>
      <c r="F3106" s="80" t="s">
        <v>83</v>
      </c>
      <c r="G3106" s="81" t="str">
        <f>+IF(F3106&lt;&gt;"",VLOOKUP(F3106,NIVELES!$A$246:$C$464,3,0),"")</f>
        <v xml:space="preserve"> </v>
      </c>
      <c r="H3106" s="82" t="s">
        <v>1024</v>
      </c>
      <c r="I3106" s="78" t="s">
        <v>2201</v>
      </c>
      <c r="J3106" s="78" t="s">
        <v>2184</v>
      </c>
      <c r="K3106" s="78" t="s">
        <v>2185</v>
      </c>
      <c r="L3106" s="78" t="s">
        <v>3172</v>
      </c>
      <c r="M3106" s="78">
        <v>67</v>
      </c>
      <c r="N3106" s="78" t="s">
        <v>3173</v>
      </c>
      <c r="O3106" s="78" t="s">
        <v>2174</v>
      </c>
      <c r="P3106" s="82">
        <v>1</v>
      </c>
      <c r="Q3106" s="78" t="s">
        <v>1954</v>
      </c>
      <c r="R3106" s="82">
        <v>0</v>
      </c>
      <c r="S3106" s="82">
        <v>0</v>
      </c>
      <c r="T3106" s="82">
        <v>0</v>
      </c>
      <c r="U3106" s="82">
        <v>1</v>
      </c>
      <c r="V3106" s="82">
        <v>0</v>
      </c>
      <c r="W3106" s="82">
        <v>0</v>
      </c>
      <c r="X3106" s="82">
        <v>0</v>
      </c>
      <c r="Y3106" s="82">
        <v>0</v>
      </c>
      <c r="Z3106" s="82">
        <v>0</v>
      </c>
      <c r="AA3106" s="82">
        <v>0</v>
      </c>
      <c r="AB3106" s="82">
        <v>0</v>
      </c>
      <c r="AC3106" s="82">
        <v>0</v>
      </c>
      <c r="AD3106" s="85" t="str">
        <f>IF(A3106&lt;&gt;"",IF(D3106="DIRECCIÓN_DE_TRANSFERENCIAS","280 0031",VLOOKUP(C3106,NIVELES!$A$14:$B$105,2,0)),"")</f>
        <v>280 6110</v>
      </c>
      <c r="AE3106" s="86" t="s">
        <v>322</v>
      </c>
      <c r="AF3106" s="86" t="s">
        <v>546</v>
      </c>
      <c r="AG3106" s="79" t="str">
        <f>+IF(AF3106&lt;&gt;"",VLOOKUP(AF3106,NIVELES!$A$666:$B$673,2,0),"")</f>
        <v>ATENCIÓN_INTEGRAL_A_PERSONAS_CON_DISCAPACIDAD</v>
      </c>
      <c r="AH3106" s="78" t="s">
        <v>322</v>
      </c>
      <c r="AI3106" s="79" t="str">
        <f>IF(AH3106&lt;&gt;"",VLOOKUP(CONCATENATE(AG3106,AH3106),NIVELES!$B$676:$C$745,2,0),"")</f>
        <v>Centros Directos Prestación De Servicio</v>
      </c>
      <c r="AJ3106" s="78" t="s">
        <v>429</v>
      </c>
      <c r="AK3106" s="79" t="str">
        <f>+IF(AJ3106&lt;&gt;"",VLOOKUP(AJ3106,NIVELES!$A$816:$B$892,2,0),"")</f>
        <v xml:space="preserve">PROMOVER EL RECONOCIMIENTO Y GARANTIA DE LOS DERECHOS DE LAS MUJERES Y HOMBRES CON DISCAPACIDAD,  SU DEBIDA VALORACIÓN Y EL RESPETO A SU DIGNIDAD  </v>
      </c>
      <c r="AL3106" s="78" t="s">
        <v>554</v>
      </c>
      <c r="AM3106" s="78">
        <v>530805</v>
      </c>
      <c r="AN3106" s="79" t="str">
        <f>IF(AM3106&lt;&gt;"",+VLOOKUP(AM3106,NIVELES!$A$1652:$B$2466,2,0),"")</f>
        <v>Materiales de Aseo</v>
      </c>
      <c r="AO3106" s="87">
        <v>40000</v>
      </c>
      <c r="AP3106" s="88"/>
      <c r="AQ3106" s="88"/>
      <c r="AR3106" s="88">
        <v>0</v>
      </c>
      <c r="AS3106" s="88">
        <v>40000</v>
      </c>
      <c r="AT3106" s="88">
        <v>0</v>
      </c>
      <c r="AU3106" s="88">
        <v>0</v>
      </c>
      <c r="AV3106" s="88">
        <v>0</v>
      </c>
      <c r="AW3106" s="88">
        <v>0</v>
      </c>
      <c r="AX3106" s="88">
        <v>0</v>
      </c>
      <c r="AY3106" s="88">
        <v>0</v>
      </c>
      <c r="AZ3106" s="88">
        <v>0</v>
      </c>
      <c r="BA3106" s="88">
        <v>0</v>
      </c>
      <c r="BB3106" s="89">
        <f t="shared" si="191"/>
        <v>40000</v>
      </c>
      <c r="BC3106" s="90" t="str">
        <f t="shared" si="190"/>
        <v>OK</v>
      </c>
      <c r="BD3106" s="91" t="str">
        <f t="shared" si="192"/>
        <v xml:space="preserve">                  </v>
      </c>
      <c r="BE3106" s="92">
        <f t="shared" si="193"/>
        <v>1</v>
      </c>
    </row>
    <row r="3107" spans="1:57" s="74" customFormat="1" ht="50.1" customHeight="1" x14ac:dyDescent="0.2">
      <c r="A3107" s="78" t="s">
        <v>55</v>
      </c>
      <c r="B3107" s="78" t="s">
        <v>63</v>
      </c>
      <c r="C3107" s="78" t="s">
        <v>1037</v>
      </c>
      <c r="D3107" s="78" t="s">
        <v>605</v>
      </c>
      <c r="E3107" s="79" t="str">
        <f>+IF(C3107&lt;&gt;"",VLOOKUP(MID(C3107,18,5),NIVELES!$A$133:$B$213,2,0),"")</f>
        <v>AZUAY</v>
      </c>
      <c r="F3107" s="80" t="s">
        <v>83</v>
      </c>
      <c r="G3107" s="81" t="str">
        <f>+IF(F3107&lt;&gt;"",VLOOKUP(F3107,NIVELES!$A$246:$C$464,3,0),"")</f>
        <v xml:space="preserve"> </v>
      </c>
      <c r="H3107" s="82" t="s">
        <v>1024</v>
      </c>
      <c r="I3107" s="78" t="s">
        <v>2201</v>
      </c>
      <c r="J3107" s="78" t="s">
        <v>2184</v>
      </c>
      <c r="K3107" s="78" t="s">
        <v>2185</v>
      </c>
      <c r="L3107" s="78" t="s">
        <v>3172</v>
      </c>
      <c r="M3107" s="78">
        <v>67</v>
      </c>
      <c r="N3107" s="78" t="s">
        <v>3173</v>
      </c>
      <c r="O3107" s="78" t="s">
        <v>2174</v>
      </c>
      <c r="P3107" s="82">
        <v>12</v>
      </c>
      <c r="Q3107" s="78" t="s">
        <v>1954</v>
      </c>
      <c r="R3107" s="82">
        <v>1</v>
      </c>
      <c r="S3107" s="82">
        <v>1</v>
      </c>
      <c r="T3107" s="82">
        <v>1</v>
      </c>
      <c r="U3107" s="82">
        <v>1</v>
      </c>
      <c r="V3107" s="82">
        <v>1</v>
      </c>
      <c r="W3107" s="82">
        <v>1</v>
      </c>
      <c r="X3107" s="82">
        <v>1</v>
      </c>
      <c r="Y3107" s="82">
        <v>1</v>
      </c>
      <c r="Z3107" s="82">
        <v>1</v>
      </c>
      <c r="AA3107" s="82">
        <v>1</v>
      </c>
      <c r="AB3107" s="82">
        <v>1</v>
      </c>
      <c r="AC3107" s="82">
        <v>1</v>
      </c>
      <c r="AD3107" s="85" t="str">
        <f>IF(A3107&lt;&gt;"",IF(D3107="DIRECCIÓN_DE_TRANSFERENCIAS","280 0031",VLOOKUP(C3107,NIVELES!$A$14:$B$105,2,0)),"")</f>
        <v>280 6110</v>
      </c>
      <c r="AE3107" s="86" t="s">
        <v>322</v>
      </c>
      <c r="AF3107" s="86" t="s">
        <v>546</v>
      </c>
      <c r="AG3107" s="79" t="str">
        <f>+IF(AF3107&lt;&gt;"",VLOOKUP(AF3107,NIVELES!$A$666:$B$673,2,0),"")</f>
        <v>ATENCIÓN_INTEGRAL_A_PERSONAS_CON_DISCAPACIDAD</v>
      </c>
      <c r="AH3107" s="78" t="s">
        <v>322</v>
      </c>
      <c r="AI3107" s="79" t="str">
        <f>IF(AH3107&lt;&gt;"",VLOOKUP(CONCATENATE(AG3107,AH3107),NIVELES!$B$676:$C$745,2,0),"")</f>
        <v>Centros Directos Prestación De Servicio</v>
      </c>
      <c r="AJ3107" s="78" t="s">
        <v>429</v>
      </c>
      <c r="AK3107" s="79" t="str">
        <f>+IF(AJ3107&lt;&gt;"",VLOOKUP(AJ3107,NIVELES!$A$816:$B$892,2,0),"")</f>
        <v xml:space="preserve">PROMOVER EL RECONOCIMIENTO Y GARANTIA DE LOS DERECHOS DE LAS MUJERES Y HOMBRES CON DISCAPACIDAD,  SU DEBIDA VALORACIÓN Y EL RESPETO A SU DIGNIDAD  </v>
      </c>
      <c r="AL3107" s="78" t="s">
        <v>554</v>
      </c>
      <c r="AM3107" s="78">
        <v>530809</v>
      </c>
      <c r="AN3107" s="79" t="str">
        <f>IF(AM3107&lt;&gt;"",+VLOOKUP(AM3107,NIVELES!$A$1652:$B$2466,2,0),"")</f>
        <v>Medicamentos</v>
      </c>
      <c r="AO3107" s="87">
        <v>9000</v>
      </c>
      <c r="AP3107" s="88"/>
      <c r="AQ3107" s="88">
        <v>384.75</v>
      </c>
      <c r="AR3107" s="88">
        <v>750</v>
      </c>
      <c r="AS3107" s="88">
        <v>750</v>
      </c>
      <c r="AT3107" s="88">
        <v>750</v>
      </c>
      <c r="AU3107" s="88">
        <v>750</v>
      </c>
      <c r="AV3107" s="88">
        <v>750</v>
      </c>
      <c r="AW3107" s="88">
        <v>750</v>
      </c>
      <c r="AX3107" s="88">
        <v>750</v>
      </c>
      <c r="AY3107" s="88">
        <v>750</v>
      </c>
      <c r="AZ3107" s="88">
        <v>750</v>
      </c>
      <c r="BA3107" s="88">
        <v>1865.25</v>
      </c>
      <c r="BB3107" s="89">
        <f t="shared" si="191"/>
        <v>9000</v>
      </c>
      <c r="BC3107" s="90" t="str">
        <f t="shared" si="190"/>
        <v>OK</v>
      </c>
      <c r="BD3107" s="91" t="str">
        <f t="shared" si="192"/>
        <v xml:space="preserve">                  </v>
      </c>
      <c r="BE3107" s="92">
        <f t="shared" si="193"/>
        <v>12</v>
      </c>
    </row>
    <row r="3108" spans="1:57" s="74" customFormat="1" ht="50.1" customHeight="1" x14ac:dyDescent="0.2">
      <c r="A3108" s="78" t="s">
        <v>55</v>
      </c>
      <c r="B3108" s="78" t="s">
        <v>63</v>
      </c>
      <c r="C3108" s="78" t="s">
        <v>1037</v>
      </c>
      <c r="D3108" s="78" t="s">
        <v>605</v>
      </c>
      <c r="E3108" s="79" t="str">
        <f>+IF(C3108&lt;&gt;"",VLOOKUP(MID(C3108,18,5),NIVELES!$A$133:$B$213,2,0),"")</f>
        <v>AZUAY</v>
      </c>
      <c r="F3108" s="80" t="s">
        <v>83</v>
      </c>
      <c r="G3108" s="81" t="str">
        <f>+IF(F3108&lt;&gt;"",VLOOKUP(F3108,NIVELES!$A$246:$C$464,3,0),"")</f>
        <v xml:space="preserve"> </v>
      </c>
      <c r="H3108" s="82" t="s">
        <v>1024</v>
      </c>
      <c r="I3108" s="78" t="s">
        <v>2201</v>
      </c>
      <c r="J3108" s="78" t="s">
        <v>2184</v>
      </c>
      <c r="K3108" s="78" t="s">
        <v>2185</v>
      </c>
      <c r="L3108" s="78" t="s">
        <v>3172</v>
      </c>
      <c r="M3108" s="78">
        <v>67</v>
      </c>
      <c r="N3108" s="78" t="s">
        <v>3173</v>
      </c>
      <c r="O3108" s="78" t="s">
        <v>2174</v>
      </c>
      <c r="P3108" s="82">
        <v>1</v>
      </c>
      <c r="Q3108" s="78" t="s">
        <v>1954</v>
      </c>
      <c r="R3108" s="82">
        <v>0</v>
      </c>
      <c r="S3108" s="82">
        <v>0</v>
      </c>
      <c r="T3108" s="82">
        <v>1</v>
      </c>
      <c r="U3108" s="82">
        <v>0</v>
      </c>
      <c r="V3108" s="82">
        <v>0</v>
      </c>
      <c r="W3108" s="82">
        <v>0</v>
      </c>
      <c r="X3108" s="82">
        <v>0</v>
      </c>
      <c r="Y3108" s="82">
        <v>0</v>
      </c>
      <c r="Z3108" s="82">
        <v>0</v>
      </c>
      <c r="AA3108" s="82">
        <v>0</v>
      </c>
      <c r="AB3108" s="82">
        <v>0</v>
      </c>
      <c r="AC3108" s="82">
        <v>0</v>
      </c>
      <c r="AD3108" s="85" t="str">
        <f>IF(A3108&lt;&gt;"",IF(D3108="DIRECCIÓN_DE_TRANSFERENCIAS","280 0031",VLOOKUP(C3108,NIVELES!$A$14:$B$105,2,0)),"")</f>
        <v>280 6110</v>
      </c>
      <c r="AE3108" s="86" t="s">
        <v>322</v>
      </c>
      <c r="AF3108" s="86" t="s">
        <v>546</v>
      </c>
      <c r="AG3108" s="79" t="str">
        <f>+IF(AF3108&lt;&gt;"",VLOOKUP(AF3108,NIVELES!$A$666:$B$673,2,0),"")</f>
        <v>ATENCIÓN_INTEGRAL_A_PERSONAS_CON_DISCAPACIDAD</v>
      </c>
      <c r="AH3108" s="78" t="s">
        <v>322</v>
      </c>
      <c r="AI3108" s="79" t="str">
        <f>IF(AH3108&lt;&gt;"",VLOOKUP(CONCATENATE(AG3108,AH3108),NIVELES!$B$676:$C$745,2,0),"")</f>
        <v>Centros Directos Prestación De Servicio</v>
      </c>
      <c r="AJ3108" s="78" t="s">
        <v>429</v>
      </c>
      <c r="AK3108" s="79" t="str">
        <f>+IF(AJ3108&lt;&gt;"",VLOOKUP(AJ3108,NIVELES!$A$816:$B$892,2,0),"")</f>
        <v xml:space="preserve">PROMOVER EL RECONOCIMIENTO Y GARANTIA DE LOS DERECHOS DE LAS MUJERES Y HOMBRES CON DISCAPACIDAD,  SU DEBIDA VALORACIÓN Y EL RESPETO A SU DIGNIDAD  </v>
      </c>
      <c r="AL3108" s="78" t="s">
        <v>554</v>
      </c>
      <c r="AM3108" s="78">
        <v>530812</v>
      </c>
      <c r="AN3108" s="79" t="str">
        <f>IF(AM3108&lt;&gt;"",+VLOOKUP(AM3108,NIVELES!$A$1652:$B$2466,2,0),"")</f>
        <v>Materiales Didácticos</v>
      </c>
      <c r="AO3108" s="87">
        <v>12000</v>
      </c>
      <c r="AP3108" s="88"/>
      <c r="AQ3108" s="88"/>
      <c r="AR3108" s="88">
        <v>12000</v>
      </c>
      <c r="AS3108" s="88">
        <v>0</v>
      </c>
      <c r="AT3108" s="88">
        <v>0</v>
      </c>
      <c r="AU3108" s="88">
        <v>0</v>
      </c>
      <c r="AV3108" s="88">
        <v>0</v>
      </c>
      <c r="AW3108" s="88">
        <v>0</v>
      </c>
      <c r="AX3108" s="88">
        <v>0</v>
      </c>
      <c r="AY3108" s="88">
        <v>0</v>
      </c>
      <c r="AZ3108" s="88">
        <v>0</v>
      </c>
      <c r="BA3108" s="88">
        <v>0</v>
      </c>
      <c r="BB3108" s="89">
        <f t="shared" si="191"/>
        <v>12000</v>
      </c>
      <c r="BC3108" s="90" t="str">
        <f t="shared" si="190"/>
        <v>OK</v>
      </c>
      <c r="BD3108" s="91" t="str">
        <f t="shared" si="192"/>
        <v xml:space="preserve">                  </v>
      </c>
      <c r="BE3108" s="92">
        <f t="shared" si="193"/>
        <v>1</v>
      </c>
    </row>
    <row r="3109" spans="1:57" s="74" customFormat="1" ht="50.1" customHeight="1" x14ac:dyDescent="0.2">
      <c r="A3109" s="78" t="s">
        <v>55</v>
      </c>
      <c r="B3109" s="78" t="s">
        <v>63</v>
      </c>
      <c r="C3109" s="78" t="s">
        <v>1037</v>
      </c>
      <c r="D3109" s="78" t="s">
        <v>605</v>
      </c>
      <c r="E3109" s="79" t="str">
        <f>+IF(C3109&lt;&gt;"",VLOOKUP(MID(C3109,18,5),NIVELES!$A$133:$B$213,2,0),"")</f>
        <v>AZUAY</v>
      </c>
      <c r="F3109" s="80" t="s">
        <v>83</v>
      </c>
      <c r="G3109" s="81" t="str">
        <f>+IF(F3109&lt;&gt;"",VLOOKUP(F3109,NIVELES!$A$246:$C$464,3,0),"")</f>
        <v xml:space="preserve"> </v>
      </c>
      <c r="H3109" s="82" t="s">
        <v>1024</v>
      </c>
      <c r="I3109" s="78" t="s">
        <v>2201</v>
      </c>
      <c r="J3109" s="78" t="s">
        <v>2184</v>
      </c>
      <c r="K3109" s="78" t="s">
        <v>2185</v>
      </c>
      <c r="L3109" s="78" t="s">
        <v>3172</v>
      </c>
      <c r="M3109" s="78">
        <v>67</v>
      </c>
      <c r="N3109" s="78" t="s">
        <v>3173</v>
      </c>
      <c r="O3109" s="78" t="s">
        <v>2174</v>
      </c>
      <c r="P3109" s="82">
        <v>1</v>
      </c>
      <c r="Q3109" s="78" t="s">
        <v>1954</v>
      </c>
      <c r="R3109" s="82">
        <v>0</v>
      </c>
      <c r="S3109" s="82">
        <v>0</v>
      </c>
      <c r="T3109" s="82">
        <v>0</v>
      </c>
      <c r="U3109" s="82">
        <v>1</v>
      </c>
      <c r="V3109" s="82">
        <v>0</v>
      </c>
      <c r="W3109" s="82">
        <v>0</v>
      </c>
      <c r="X3109" s="82">
        <v>0</v>
      </c>
      <c r="Y3109" s="82">
        <v>0</v>
      </c>
      <c r="Z3109" s="82">
        <v>0</v>
      </c>
      <c r="AA3109" s="82">
        <v>0</v>
      </c>
      <c r="AB3109" s="82">
        <v>0</v>
      </c>
      <c r="AC3109" s="82">
        <v>0</v>
      </c>
      <c r="AD3109" s="85" t="str">
        <f>IF(A3109&lt;&gt;"",IF(D3109="DIRECCIÓN_DE_TRANSFERENCIAS","280 0031",VLOOKUP(C3109,NIVELES!$A$14:$B$105,2,0)),"")</f>
        <v>280 6110</v>
      </c>
      <c r="AE3109" s="86" t="s">
        <v>322</v>
      </c>
      <c r="AF3109" s="86" t="s">
        <v>546</v>
      </c>
      <c r="AG3109" s="79" t="str">
        <f>+IF(AF3109&lt;&gt;"",VLOOKUP(AF3109,NIVELES!$A$666:$B$673,2,0),"")</f>
        <v>ATENCIÓN_INTEGRAL_A_PERSONAS_CON_DISCAPACIDAD</v>
      </c>
      <c r="AH3109" s="78" t="s">
        <v>322</v>
      </c>
      <c r="AI3109" s="79" t="str">
        <f>IF(AH3109&lt;&gt;"",VLOOKUP(CONCATENATE(AG3109,AH3109),NIVELES!$B$676:$C$745,2,0),"")</f>
        <v>Centros Directos Prestación De Servicio</v>
      </c>
      <c r="AJ3109" s="78" t="s">
        <v>429</v>
      </c>
      <c r="AK3109" s="79" t="str">
        <f>+IF(AJ3109&lt;&gt;"",VLOOKUP(AJ3109,NIVELES!$A$816:$B$892,2,0),"")</f>
        <v xml:space="preserve">PROMOVER EL RECONOCIMIENTO Y GARANTIA DE LOS DERECHOS DE LAS MUJERES Y HOMBRES CON DISCAPACIDAD,  SU DEBIDA VALORACIÓN Y EL RESPETO A SU DIGNIDAD  </v>
      </c>
      <c r="AL3109" s="78" t="s">
        <v>554</v>
      </c>
      <c r="AM3109" s="78">
        <v>530820</v>
      </c>
      <c r="AN3109" s="79" t="str">
        <f>IF(AM3109&lt;&gt;"",+VLOOKUP(AM3109,NIVELES!$A$1652:$B$2466,2,0),"")</f>
        <v>Menaje de Cocina, de Hogar y Accesorios Descartables</v>
      </c>
      <c r="AO3109" s="87">
        <v>1300</v>
      </c>
      <c r="AP3109" s="88"/>
      <c r="AQ3109" s="88"/>
      <c r="AR3109" s="88">
        <v>0</v>
      </c>
      <c r="AS3109" s="88">
        <v>1300</v>
      </c>
      <c r="AT3109" s="88">
        <v>0</v>
      </c>
      <c r="AU3109" s="88">
        <v>0</v>
      </c>
      <c r="AV3109" s="88">
        <v>0</v>
      </c>
      <c r="AW3109" s="88">
        <v>0</v>
      </c>
      <c r="AX3109" s="88">
        <v>0</v>
      </c>
      <c r="AY3109" s="88">
        <v>0</v>
      </c>
      <c r="AZ3109" s="88">
        <v>0</v>
      </c>
      <c r="BA3109" s="88">
        <v>0</v>
      </c>
      <c r="BB3109" s="89">
        <f t="shared" si="191"/>
        <v>1300</v>
      </c>
      <c r="BC3109" s="90" t="str">
        <f t="shared" si="190"/>
        <v>OK</v>
      </c>
      <c r="BD3109" s="91" t="str">
        <f t="shared" si="192"/>
        <v xml:space="preserve">                  </v>
      </c>
      <c r="BE3109" s="92">
        <f t="shared" si="193"/>
        <v>1</v>
      </c>
    </row>
    <row r="3110" spans="1:57" s="74" customFormat="1" ht="50.1" customHeight="1" x14ac:dyDescent="0.2">
      <c r="A3110" s="78" t="s">
        <v>55</v>
      </c>
      <c r="B3110" s="78" t="s">
        <v>63</v>
      </c>
      <c r="C3110" s="78" t="s">
        <v>1037</v>
      </c>
      <c r="D3110" s="78" t="s">
        <v>605</v>
      </c>
      <c r="E3110" s="79" t="str">
        <f>+IF(C3110&lt;&gt;"",VLOOKUP(MID(C3110,18,5),NIVELES!$A$133:$B$213,2,0),"")</f>
        <v>AZUAY</v>
      </c>
      <c r="F3110" s="80" t="s">
        <v>83</v>
      </c>
      <c r="G3110" s="81" t="str">
        <f>+IF(F3110&lt;&gt;"",VLOOKUP(F3110,NIVELES!$A$246:$C$464,3,0),"")</f>
        <v xml:space="preserve"> </v>
      </c>
      <c r="H3110" s="82" t="s">
        <v>1024</v>
      </c>
      <c r="I3110" s="78" t="s">
        <v>2201</v>
      </c>
      <c r="J3110" s="78" t="s">
        <v>2184</v>
      </c>
      <c r="K3110" s="78" t="s">
        <v>2185</v>
      </c>
      <c r="L3110" s="78" t="s">
        <v>3172</v>
      </c>
      <c r="M3110" s="78">
        <v>67</v>
      </c>
      <c r="N3110" s="78" t="s">
        <v>3173</v>
      </c>
      <c r="O3110" s="78" t="s">
        <v>2174</v>
      </c>
      <c r="P3110" s="82">
        <v>1</v>
      </c>
      <c r="Q3110" s="78" t="s">
        <v>1954</v>
      </c>
      <c r="R3110" s="82">
        <v>0</v>
      </c>
      <c r="S3110" s="82">
        <v>0</v>
      </c>
      <c r="T3110" s="82">
        <v>1</v>
      </c>
      <c r="U3110" s="82">
        <v>0</v>
      </c>
      <c r="V3110" s="82">
        <v>0</v>
      </c>
      <c r="W3110" s="82">
        <v>0</v>
      </c>
      <c r="X3110" s="82">
        <v>0</v>
      </c>
      <c r="Y3110" s="82">
        <v>0</v>
      </c>
      <c r="Z3110" s="82">
        <v>0</v>
      </c>
      <c r="AA3110" s="82">
        <v>0</v>
      </c>
      <c r="AB3110" s="82">
        <v>0</v>
      </c>
      <c r="AC3110" s="82">
        <v>0</v>
      </c>
      <c r="AD3110" s="85" t="str">
        <f>IF(A3110&lt;&gt;"",IF(D3110="DIRECCIÓN_DE_TRANSFERENCIAS","280 0031",VLOOKUP(C3110,NIVELES!$A$14:$B$105,2,0)),"")</f>
        <v>280 6110</v>
      </c>
      <c r="AE3110" s="86" t="s">
        <v>322</v>
      </c>
      <c r="AF3110" s="86" t="s">
        <v>546</v>
      </c>
      <c r="AG3110" s="79" t="str">
        <f>+IF(AF3110&lt;&gt;"",VLOOKUP(AF3110,NIVELES!$A$666:$B$673,2,0),"")</f>
        <v>ATENCIÓN_INTEGRAL_A_PERSONAS_CON_DISCAPACIDAD</v>
      </c>
      <c r="AH3110" s="78" t="s">
        <v>322</v>
      </c>
      <c r="AI3110" s="79" t="str">
        <f>IF(AH3110&lt;&gt;"",VLOOKUP(CONCATENATE(AG3110,AH3110),NIVELES!$B$676:$C$745,2,0),"")</f>
        <v>Centros Directos Prestación De Servicio</v>
      </c>
      <c r="AJ3110" s="78" t="s">
        <v>429</v>
      </c>
      <c r="AK3110" s="79" t="str">
        <f>+IF(AJ3110&lt;&gt;"",VLOOKUP(AJ3110,NIVELES!$A$816:$B$892,2,0),"")</f>
        <v xml:space="preserve">PROMOVER EL RECONOCIMIENTO Y GARANTIA DE LOS DERECHOS DE LAS MUJERES Y HOMBRES CON DISCAPACIDAD,  SU DEBIDA VALORACIÓN Y EL RESPETO A SU DIGNIDAD  </v>
      </c>
      <c r="AL3110" s="78" t="s">
        <v>554</v>
      </c>
      <c r="AM3110" s="78">
        <v>530826</v>
      </c>
      <c r="AN3110" s="79" t="str">
        <f>IF(AM3110&lt;&gt;"",+VLOOKUP(AM3110,NIVELES!$A$1652:$B$2466,2,0),"")</f>
        <v>Dispositivos Médicos de Uso General</v>
      </c>
      <c r="AO3110" s="87">
        <v>8000</v>
      </c>
      <c r="AP3110" s="88"/>
      <c r="AQ3110" s="88"/>
      <c r="AR3110" s="88">
        <v>8000</v>
      </c>
      <c r="AS3110" s="88">
        <v>0</v>
      </c>
      <c r="AT3110" s="88">
        <v>0</v>
      </c>
      <c r="AU3110" s="88">
        <v>0</v>
      </c>
      <c r="AV3110" s="88">
        <v>0</v>
      </c>
      <c r="AW3110" s="88">
        <v>0</v>
      </c>
      <c r="AX3110" s="88">
        <v>0</v>
      </c>
      <c r="AY3110" s="88">
        <v>0</v>
      </c>
      <c r="AZ3110" s="88">
        <v>0</v>
      </c>
      <c r="BA3110" s="88">
        <v>0</v>
      </c>
      <c r="BB3110" s="89">
        <f t="shared" si="191"/>
        <v>8000</v>
      </c>
      <c r="BC3110" s="90" t="str">
        <f t="shared" si="190"/>
        <v>OK</v>
      </c>
      <c r="BD3110" s="91" t="str">
        <f t="shared" si="192"/>
        <v xml:space="preserve">                  </v>
      </c>
      <c r="BE3110" s="92">
        <f t="shared" si="193"/>
        <v>1</v>
      </c>
    </row>
    <row r="3111" spans="1:57" s="74" customFormat="1" ht="50.1" customHeight="1" x14ac:dyDescent="0.2">
      <c r="A3111" s="78" t="s">
        <v>55</v>
      </c>
      <c r="B3111" s="78" t="s">
        <v>63</v>
      </c>
      <c r="C3111" s="78" t="s">
        <v>1037</v>
      </c>
      <c r="D3111" s="78" t="s">
        <v>605</v>
      </c>
      <c r="E3111" s="79" t="str">
        <f>+IF(C3111&lt;&gt;"",VLOOKUP(MID(C3111,18,5),NIVELES!$A$133:$B$213,2,0),"")</f>
        <v>AZUAY</v>
      </c>
      <c r="F3111" s="80" t="s">
        <v>83</v>
      </c>
      <c r="G3111" s="81" t="str">
        <f>+IF(F3111&lt;&gt;"",VLOOKUP(F3111,NIVELES!$A$246:$C$464,3,0),"")</f>
        <v xml:space="preserve"> </v>
      </c>
      <c r="H3111" s="82" t="s">
        <v>1024</v>
      </c>
      <c r="I3111" s="78" t="s">
        <v>2201</v>
      </c>
      <c r="J3111" s="78" t="s">
        <v>2184</v>
      </c>
      <c r="K3111" s="78" t="s">
        <v>2185</v>
      </c>
      <c r="L3111" s="78" t="s">
        <v>3172</v>
      </c>
      <c r="M3111" s="78">
        <v>67</v>
      </c>
      <c r="N3111" s="78" t="s">
        <v>3173</v>
      </c>
      <c r="O3111" s="78" t="s">
        <v>2174</v>
      </c>
      <c r="P3111" s="82">
        <v>11</v>
      </c>
      <c r="Q3111" s="78" t="s">
        <v>1954</v>
      </c>
      <c r="R3111" s="82">
        <v>0</v>
      </c>
      <c r="S3111" s="82">
        <v>1</v>
      </c>
      <c r="T3111" s="82">
        <v>1</v>
      </c>
      <c r="U3111" s="82">
        <v>1</v>
      </c>
      <c r="V3111" s="82">
        <v>1</v>
      </c>
      <c r="W3111" s="82">
        <v>1</v>
      </c>
      <c r="X3111" s="82">
        <v>1</v>
      </c>
      <c r="Y3111" s="82">
        <v>1</v>
      </c>
      <c r="Z3111" s="82">
        <v>1</v>
      </c>
      <c r="AA3111" s="82">
        <v>1</v>
      </c>
      <c r="AB3111" s="82">
        <v>1</v>
      </c>
      <c r="AC3111" s="82">
        <v>1</v>
      </c>
      <c r="AD3111" s="85" t="str">
        <f>IF(A3111&lt;&gt;"",IF(D3111="DIRECCIÓN_DE_TRANSFERENCIAS","280 0031",VLOOKUP(C3111,NIVELES!$A$14:$B$105,2,0)),"")</f>
        <v>280 6110</v>
      </c>
      <c r="AE3111" s="86" t="s">
        <v>322</v>
      </c>
      <c r="AF3111" s="86" t="s">
        <v>546</v>
      </c>
      <c r="AG3111" s="79" t="str">
        <f>+IF(AF3111&lt;&gt;"",VLOOKUP(AF3111,NIVELES!$A$666:$B$673,2,0),"")</f>
        <v>ATENCIÓN_INTEGRAL_A_PERSONAS_CON_DISCAPACIDAD</v>
      </c>
      <c r="AH3111" s="78" t="s">
        <v>322</v>
      </c>
      <c r="AI3111" s="79" t="str">
        <f>IF(AH3111&lt;&gt;"",VLOOKUP(CONCATENATE(AG3111,AH3111),NIVELES!$B$676:$C$745,2,0),"")</f>
        <v>Centros Directos Prestación De Servicio</v>
      </c>
      <c r="AJ3111" s="78" t="s">
        <v>429</v>
      </c>
      <c r="AK3111" s="79" t="str">
        <f>+IF(AJ3111&lt;&gt;"",VLOOKUP(AJ3111,NIVELES!$A$816:$B$892,2,0),"")</f>
        <v xml:space="preserve">PROMOVER EL RECONOCIMIENTO Y GARANTIA DE LOS DERECHOS DE LAS MUJERES Y HOMBRES CON DISCAPACIDAD,  SU DEBIDA VALORACIÓN Y EL RESPETO A SU DIGNIDAD  </v>
      </c>
      <c r="AL3111" s="78" t="s">
        <v>554</v>
      </c>
      <c r="AM3111" s="78">
        <v>530803</v>
      </c>
      <c r="AN3111" s="79" t="str">
        <f>IF(AM3111&lt;&gt;"",+VLOOKUP(AM3111,NIVELES!$A$1652:$B$2466,2,0),"")</f>
        <v>Combustibles y Lubricantes</v>
      </c>
      <c r="AO3111" s="87">
        <v>700</v>
      </c>
      <c r="AP3111" s="88"/>
      <c r="AQ3111" s="88"/>
      <c r="AR3111" s="88">
        <v>63.64</v>
      </c>
      <c r="AS3111" s="88">
        <v>63.64</v>
      </c>
      <c r="AT3111" s="88">
        <v>63.64</v>
      </c>
      <c r="AU3111" s="88">
        <v>63.64</v>
      </c>
      <c r="AV3111" s="88">
        <v>63.64</v>
      </c>
      <c r="AW3111" s="88">
        <v>63.64</v>
      </c>
      <c r="AX3111" s="88">
        <v>63.64</v>
      </c>
      <c r="AY3111" s="88">
        <v>63.64</v>
      </c>
      <c r="AZ3111" s="88">
        <v>63.64</v>
      </c>
      <c r="BA3111" s="88">
        <v>127.24000000000001</v>
      </c>
      <c r="BB3111" s="89">
        <f t="shared" si="191"/>
        <v>700</v>
      </c>
      <c r="BC3111" s="90" t="str">
        <f t="shared" si="190"/>
        <v>OK</v>
      </c>
      <c r="BD3111" s="91" t="str">
        <f t="shared" si="192"/>
        <v xml:space="preserve">                  </v>
      </c>
      <c r="BE3111" s="92">
        <f t="shared" si="193"/>
        <v>11</v>
      </c>
    </row>
    <row r="3112" spans="1:57" s="74" customFormat="1" ht="50.1" customHeight="1" x14ac:dyDescent="0.2">
      <c r="A3112" s="78" t="s">
        <v>55</v>
      </c>
      <c r="B3112" s="78" t="s">
        <v>63</v>
      </c>
      <c r="C3112" s="78" t="s">
        <v>1037</v>
      </c>
      <c r="D3112" s="78" t="s">
        <v>605</v>
      </c>
      <c r="E3112" s="79" t="str">
        <f>+IF(C3112&lt;&gt;"",VLOOKUP(MID(C3112,18,5),NIVELES!$A$133:$B$213,2,0),"")</f>
        <v>AZUAY</v>
      </c>
      <c r="F3112" s="80" t="s">
        <v>83</v>
      </c>
      <c r="G3112" s="81" t="str">
        <f>+IF(F3112&lt;&gt;"",VLOOKUP(F3112,NIVELES!$A$246:$C$464,3,0),"")</f>
        <v xml:space="preserve"> </v>
      </c>
      <c r="H3112" s="82" t="s">
        <v>1024</v>
      </c>
      <c r="I3112" s="78" t="s">
        <v>2201</v>
      </c>
      <c r="J3112" s="78" t="s">
        <v>2184</v>
      </c>
      <c r="K3112" s="78" t="s">
        <v>2185</v>
      </c>
      <c r="L3112" s="78" t="s">
        <v>3172</v>
      </c>
      <c r="M3112" s="78">
        <v>67</v>
      </c>
      <c r="N3112" s="78" t="s">
        <v>3173</v>
      </c>
      <c r="O3112" s="78" t="s">
        <v>2174</v>
      </c>
      <c r="P3112" s="82">
        <v>1</v>
      </c>
      <c r="Q3112" s="78" t="s">
        <v>1954</v>
      </c>
      <c r="R3112" s="82">
        <v>0</v>
      </c>
      <c r="S3112" s="82">
        <v>0</v>
      </c>
      <c r="T3112" s="82">
        <v>1</v>
      </c>
      <c r="U3112" s="82">
        <v>0</v>
      </c>
      <c r="V3112" s="82">
        <v>0</v>
      </c>
      <c r="W3112" s="82">
        <v>0</v>
      </c>
      <c r="X3112" s="82">
        <v>0</v>
      </c>
      <c r="Y3112" s="82">
        <v>0</v>
      </c>
      <c r="Z3112" s="82">
        <v>0</v>
      </c>
      <c r="AA3112" s="82">
        <v>0</v>
      </c>
      <c r="AB3112" s="82">
        <v>0</v>
      </c>
      <c r="AC3112" s="82">
        <v>0</v>
      </c>
      <c r="AD3112" s="85" t="str">
        <f>IF(A3112&lt;&gt;"",IF(D3112="DIRECCIÓN_DE_TRANSFERENCIAS","280 0031",VLOOKUP(C3112,NIVELES!$A$14:$B$105,2,0)),"")</f>
        <v>280 6110</v>
      </c>
      <c r="AE3112" s="86" t="s">
        <v>322</v>
      </c>
      <c r="AF3112" s="86" t="s">
        <v>546</v>
      </c>
      <c r="AG3112" s="79" t="str">
        <f>+IF(AF3112&lt;&gt;"",VLOOKUP(AF3112,NIVELES!$A$666:$B$673,2,0),"")</f>
        <v>ATENCIÓN_INTEGRAL_A_PERSONAS_CON_DISCAPACIDAD</v>
      </c>
      <c r="AH3112" s="78" t="s">
        <v>322</v>
      </c>
      <c r="AI3112" s="79" t="str">
        <f>IF(AH3112&lt;&gt;"",VLOOKUP(CONCATENATE(AG3112,AH3112),NIVELES!$B$676:$C$745,2,0),"")</f>
        <v>Centros Directos Prestación De Servicio</v>
      </c>
      <c r="AJ3112" s="78" t="s">
        <v>429</v>
      </c>
      <c r="AK3112" s="79" t="str">
        <f>+IF(AJ3112&lt;&gt;"",VLOOKUP(AJ3112,NIVELES!$A$816:$B$892,2,0),"")</f>
        <v xml:space="preserve">PROMOVER EL RECONOCIMIENTO Y GARANTIA DE LOS DERECHOS DE LAS MUJERES Y HOMBRES CON DISCAPACIDAD,  SU DEBIDA VALORACIÓN Y EL RESPETO A SU DIGNIDAD  </v>
      </c>
      <c r="AL3112" s="78" t="s">
        <v>554</v>
      </c>
      <c r="AM3112" s="78">
        <v>531403</v>
      </c>
      <c r="AN3112" s="79" t="str">
        <f>IF(AM3112&lt;&gt;"",+VLOOKUP(AM3112,NIVELES!$A$1652:$B$2466,2,0),"")</f>
        <v>Mobiliario (No Depreciables)</v>
      </c>
      <c r="AO3112" s="87">
        <v>2500</v>
      </c>
      <c r="AP3112" s="88"/>
      <c r="AQ3112" s="88"/>
      <c r="AR3112" s="88">
        <v>2500</v>
      </c>
      <c r="AS3112" s="88">
        <v>0</v>
      </c>
      <c r="AT3112" s="88">
        <v>0</v>
      </c>
      <c r="AU3112" s="88">
        <v>0</v>
      </c>
      <c r="AV3112" s="88">
        <v>0</v>
      </c>
      <c r="AW3112" s="88">
        <v>0</v>
      </c>
      <c r="AX3112" s="88">
        <v>0</v>
      </c>
      <c r="AY3112" s="88">
        <v>0</v>
      </c>
      <c r="AZ3112" s="88">
        <v>0</v>
      </c>
      <c r="BA3112" s="88">
        <v>0</v>
      </c>
      <c r="BB3112" s="89">
        <f t="shared" si="191"/>
        <v>2500</v>
      </c>
      <c r="BC3112" s="90" t="str">
        <f t="shared" si="190"/>
        <v>OK</v>
      </c>
      <c r="BD3112" s="91" t="str">
        <f t="shared" si="192"/>
        <v xml:space="preserve">                  </v>
      </c>
      <c r="BE3112" s="92">
        <f t="shared" si="193"/>
        <v>1</v>
      </c>
    </row>
    <row r="3113" spans="1:57" s="74" customFormat="1" ht="50.1" customHeight="1" x14ac:dyDescent="0.2">
      <c r="A3113" s="78" t="s">
        <v>55</v>
      </c>
      <c r="B3113" s="78" t="s">
        <v>63</v>
      </c>
      <c r="C3113" s="78" t="s">
        <v>1037</v>
      </c>
      <c r="D3113" s="78" t="s">
        <v>605</v>
      </c>
      <c r="E3113" s="79" t="str">
        <f>+IF(C3113&lt;&gt;"",VLOOKUP(MID(C3113,18,5),NIVELES!$A$133:$B$213,2,0),"")</f>
        <v>AZUAY</v>
      </c>
      <c r="F3113" s="80" t="s">
        <v>83</v>
      </c>
      <c r="G3113" s="81" t="str">
        <f>+IF(F3113&lt;&gt;"",VLOOKUP(F3113,NIVELES!$A$246:$C$464,3,0),"")</f>
        <v xml:space="preserve"> </v>
      </c>
      <c r="H3113" s="82" t="s">
        <v>1024</v>
      </c>
      <c r="I3113" s="78" t="s">
        <v>2201</v>
      </c>
      <c r="J3113" s="78" t="s">
        <v>2184</v>
      </c>
      <c r="K3113" s="78" t="s">
        <v>2185</v>
      </c>
      <c r="L3113" s="78" t="s">
        <v>3172</v>
      </c>
      <c r="M3113" s="78">
        <v>67</v>
      </c>
      <c r="N3113" s="78" t="s">
        <v>3173</v>
      </c>
      <c r="O3113" s="78" t="s">
        <v>2174</v>
      </c>
      <c r="P3113" s="82">
        <v>1</v>
      </c>
      <c r="Q3113" s="78" t="s">
        <v>1954</v>
      </c>
      <c r="R3113" s="82">
        <v>0</v>
      </c>
      <c r="S3113" s="82">
        <v>0</v>
      </c>
      <c r="T3113" s="82">
        <v>0</v>
      </c>
      <c r="U3113" s="82">
        <v>0</v>
      </c>
      <c r="V3113" s="82">
        <v>1</v>
      </c>
      <c r="W3113" s="82">
        <v>0</v>
      </c>
      <c r="X3113" s="82">
        <v>0</v>
      </c>
      <c r="Y3113" s="82">
        <v>0</v>
      </c>
      <c r="Z3113" s="82">
        <v>0</v>
      </c>
      <c r="AA3113" s="82">
        <v>0</v>
      </c>
      <c r="AB3113" s="82">
        <v>0</v>
      </c>
      <c r="AC3113" s="82">
        <v>0</v>
      </c>
      <c r="AD3113" s="85" t="str">
        <f>IF(A3113&lt;&gt;"",IF(D3113="DIRECCIÓN_DE_TRANSFERENCIAS","280 0031",VLOOKUP(C3113,NIVELES!$A$14:$B$105,2,0)),"")</f>
        <v>280 6110</v>
      </c>
      <c r="AE3113" s="86" t="s">
        <v>322</v>
      </c>
      <c r="AF3113" s="86" t="s">
        <v>546</v>
      </c>
      <c r="AG3113" s="79" t="str">
        <f>+IF(AF3113&lt;&gt;"",VLOOKUP(AF3113,NIVELES!$A$666:$B$673,2,0),"")</f>
        <v>ATENCIÓN_INTEGRAL_A_PERSONAS_CON_DISCAPACIDAD</v>
      </c>
      <c r="AH3113" s="78" t="s">
        <v>322</v>
      </c>
      <c r="AI3113" s="79" t="str">
        <f>IF(AH3113&lt;&gt;"",VLOOKUP(CONCATENATE(AG3113,AH3113),NIVELES!$B$676:$C$745,2,0),"")</f>
        <v>Centros Directos Prestación De Servicio</v>
      </c>
      <c r="AJ3113" s="78" t="s">
        <v>429</v>
      </c>
      <c r="AK3113" s="79" t="str">
        <f>+IF(AJ3113&lt;&gt;"",VLOOKUP(AJ3113,NIVELES!$A$816:$B$892,2,0),"")</f>
        <v xml:space="preserve">PROMOVER EL RECONOCIMIENTO Y GARANTIA DE LOS DERECHOS DE LAS MUJERES Y HOMBRES CON DISCAPACIDAD,  SU DEBIDA VALORACIÓN Y EL RESPETO A SU DIGNIDAD  </v>
      </c>
      <c r="AL3113" s="78" t="s">
        <v>554</v>
      </c>
      <c r="AM3113" s="78">
        <v>531404</v>
      </c>
      <c r="AN3113" s="79" t="str">
        <f>IF(AM3113&lt;&gt;"",+VLOOKUP(AM3113,NIVELES!$A$1652:$B$2466,2,0),"")</f>
        <v>Maquinarias y Equipos (No Depreciables)</v>
      </c>
      <c r="AO3113" s="87">
        <v>2600</v>
      </c>
      <c r="AP3113" s="88"/>
      <c r="AQ3113" s="88"/>
      <c r="AR3113" s="88">
        <v>0</v>
      </c>
      <c r="AS3113" s="88">
        <v>0</v>
      </c>
      <c r="AT3113" s="88">
        <v>2600</v>
      </c>
      <c r="AU3113" s="88">
        <v>0</v>
      </c>
      <c r="AV3113" s="88">
        <v>0</v>
      </c>
      <c r="AW3113" s="88">
        <v>0</v>
      </c>
      <c r="AX3113" s="88">
        <v>0</v>
      </c>
      <c r="AY3113" s="88">
        <v>0</v>
      </c>
      <c r="AZ3113" s="88">
        <v>0</v>
      </c>
      <c r="BA3113" s="88">
        <v>0</v>
      </c>
      <c r="BB3113" s="89">
        <f t="shared" si="191"/>
        <v>2600</v>
      </c>
      <c r="BC3113" s="90" t="str">
        <f t="shared" si="190"/>
        <v>OK</v>
      </c>
      <c r="BD3113" s="91" t="str">
        <f t="shared" si="192"/>
        <v xml:space="preserve">                  </v>
      </c>
      <c r="BE3113" s="92">
        <f t="shared" si="193"/>
        <v>1</v>
      </c>
    </row>
    <row r="3114" spans="1:57" s="74" customFormat="1" ht="50.1" customHeight="1" x14ac:dyDescent="0.2">
      <c r="A3114" s="78" t="s">
        <v>55</v>
      </c>
      <c r="B3114" s="78" t="s">
        <v>63</v>
      </c>
      <c r="C3114" s="78" t="s">
        <v>1037</v>
      </c>
      <c r="D3114" s="78" t="s">
        <v>605</v>
      </c>
      <c r="E3114" s="79" t="str">
        <f>+IF(C3114&lt;&gt;"",VLOOKUP(MID(C3114,18,5),NIVELES!$A$133:$B$213,2,0),"")</f>
        <v>AZUAY</v>
      </c>
      <c r="F3114" s="80" t="s">
        <v>83</v>
      </c>
      <c r="G3114" s="81" t="str">
        <f>+IF(F3114&lt;&gt;"",VLOOKUP(F3114,NIVELES!$A$246:$C$464,3,0),"")</f>
        <v xml:space="preserve"> </v>
      </c>
      <c r="H3114" s="82" t="s">
        <v>1024</v>
      </c>
      <c r="I3114" s="78" t="s">
        <v>2201</v>
      </c>
      <c r="J3114" s="78" t="s">
        <v>2184</v>
      </c>
      <c r="K3114" s="78" t="s">
        <v>2185</v>
      </c>
      <c r="L3114" s="78" t="s">
        <v>3174</v>
      </c>
      <c r="M3114" s="78">
        <v>150</v>
      </c>
      <c r="N3114" s="78" t="s">
        <v>3175</v>
      </c>
      <c r="O3114" s="78" t="s">
        <v>3176</v>
      </c>
      <c r="P3114" s="82">
        <v>2</v>
      </c>
      <c r="Q3114" s="78" t="s">
        <v>3177</v>
      </c>
      <c r="R3114" s="82">
        <v>0</v>
      </c>
      <c r="S3114" s="82">
        <v>1</v>
      </c>
      <c r="T3114" s="82">
        <v>0</v>
      </c>
      <c r="U3114" s="82">
        <v>1</v>
      </c>
      <c r="V3114" s="82">
        <v>0</v>
      </c>
      <c r="W3114" s="82">
        <v>0</v>
      </c>
      <c r="X3114" s="82">
        <v>0</v>
      </c>
      <c r="Y3114" s="82">
        <v>0</v>
      </c>
      <c r="Z3114" s="82">
        <v>0</v>
      </c>
      <c r="AA3114" s="82">
        <v>0</v>
      </c>
      <c r="AB3114" s="82">
        <v>0</v>
      </c>
      <c r="AC3114" s="82">
        <v>0</v>
      </c>
      <c r="AD3114" s="85" t="str">
        <f>IF(A3114&lt;&gt;"",IF(D3114="DIRECCIÓN_DE_TRANSFERENCIAS","280 0031",VLOOKUP(C3114,NIVELES!$A$14:$B$105,2,0)),"")</f>
        <v>280 6110</v>
      </c>
      <c r="AE3114" s="86" t="s">
        <v>322</v>
      </c>
      <c r="AF3114" s="86" t="s">
        <v>546</v>
      </c>
      <c r="AG3114" s="79" t="str">
        <f>+IF(AF3114&lt;&gt;"",VLOOKUP(AF3114,NIVELES!$A$666:$B$673,2,0),"")</f>
        <v>ATENCIÓN_INTEGRAL_A_PERSONAS_CON_DISCAPACIDAD</v>
      </c>
      <c r="AH3114" s="78" t="s">
        <v>511</v>
      </c>
      <c r="AI3114" s="79" t="str">
        <f>IF(AH3114&lt;&gt;"",VLOOKUP(CONCATENATE(AG3114,AH3114),NIVELES!$B$676:$C$745,2,0),"")</f>
        <v xml:space="preserve"> Prestacion  De  Servicios   Extramurales  - Atención  En  Hogar  Y  Comunidad</v>
      </c>
      <c r="AJ3114" s="78" t="s">
        <v>429</v>
      </c>
      <c r="AK3114" s="79" t="str">
        <f>+IF(AJ3114&lt;&gt;"",VLOOKUP(AJ3114,NIVELES!$A$816:$B$892,2,0),"")</f>
        <v xml:space="preserve">PROMOVER EL RECONOCIMIENTO Y GARANTIA DE LOS DERECHOS DE LAS MUJERES Y HOMBRES CON DISCAPACIDAD,  SU DEBIDA VALORACIÓN Y EL RESPETO A SU DIGNIDAD  </v>
      </c>
      <c r="AL3114" s="78" t="s">
        <v>556</v>
      </c>
      <c r="AM3114" s="78">
        <v>580204</v>
      </c>
      <c r="AN3114" s="79" t="str">
        <f>IF(AM3114&lt;&gt;"",+VLOOKUP(AM3114,NIVELES!$A$1652:$B$2466,2,0),"")</f>
        <v>Al Sector Privado no Financiero</v>
      </c>
      <c r="AO3114" s="87">
        <v>29863.5</v>
      </c>
      <c r="AP3114" s="88"/>
      <c r="AQ3114" s="88">
        <v>14931.75</v>
      </c>
      <c r="AR3114" s="88">
        <v>0</v>
      </c>
      <c r="AS3114" s="88">
        <v>14931.75</v>
      </c>
      <c r="AT3114" s="88">
        <v>0</v>
      </c>
      <c r="AU3114" s="88">
        <v>0</v>
      </c>
      <c r="AV3114" s="88">
        <v>0</v>
      </c>
      <c r="AW3114" s="88">
        <v>0</v>
      </c>
      <c r="AX3114" s="88">
        <v>0</v>
      </c>
      <c r="AY3114" s="88">
        <v>0</v>
      </c>
      <c r="AZ3114" s="88">
        <v>0</v>
      </c>
      <c r="BA3114" s="88">
        <v>0</v>
      </c>
      <c r="BB3114" s="89">
        <f t="shared" si="191"/>
        <v>29863.5</v>
      </c>
      <c r="BC3114" s="90" t="str">
        <f t="shared" si="190"/>
        <v>OK</v>
      </c>
      <c r="BD3114" s="91" t="str">
        <f t="shared" si="192"/>
        <v xml:space="preserve">                  </v>
      </c>
      <c r="BE3114" s="92">
        <f t="shared" si="193"/>
        <v>2</v>
      </c>
    </row>
    <row r="3115" spans="1:57" s="74" customFormat="1" ht="50.1" customHeight="1" x14ac:dyDescent="0.2">
      <c r="A3115" s="78" t="s">
        <v>55</v>
      </c>
      <c r="B3115" s="78" t="s">
        <v>63</v>
      </c>
      <c r="C3115" s="78" t="s">
        <v>1037</v>
      </c>
      <c r="D3115" s="78" t="s">
        <v>605</v>
      </c>
      <c r="E3115" s="79" t="str">
        <f>+IF(C3115&lt;&gt;"",VLOOKUP(MID(C3115,18,5),NIVELES!$A$133:$B$213,2,0),"")</f>
        <v>AZUAY</v>
      </c>
      <c r="F3115" s="80" t="s">
        <v>83</v>
      </c>
      <c r="G3115" s="81" t="str">
        <f>+IF(F3115&lt;&gt;"",VLOOKUP(F3115,NIVELES!$A$246:$C$464,3,0),"")</f>
        <v xml:space="preserve"> </v>
      </c>
      <c r="H3115" s="82" t="s">
        <v>1024</v>
      </c>
      <c r="I3115" s="78" t="s">
        <v>2201</v>
      </c>
      <c r="J3115" s="78" t="s">
        <v>2184</v>
      </c>
      <c r="K3115" s="78" t="s">
        <v>2185</v>
      </c>
      <c r="L3115" s="78" t="s">
        <v>1791</v>
      </c>
      <c r="M3115" s="78" t="s">
        <v>1791</v>
      </c>
      <c r="N3115" s="78" t="s">
        <v>1791</v>
      </c>
      <c r="O3115" s="78" t="s">
        <v>2174</v>
      </c>
      <c r="P3115" s="82">
        <v>2</v>
      </c>
      <c r="Q3115" s="78" t="s">
        <v>1954</v>
      </c>
      <c r="R3115" s="82" t="s">
        <v>131</v>
      </c>
      <c r="S3115" s="82"/>
      <c r="T3115" s="82"/>
      <c r="U3115" s="82"/>
      <c r="V3115" s="82"/>
      <c r="W3115" s="82"/>
      <c r="X3115" s="82"/>
      <c r="Y3115" s="82">
        <v>2</v>
      </c>
      <c r="Z3115" s="82"/>
      <c r="AA3115" s="82"/>
      <c r="AB3115" s="82"/>
      <c r="AC3115" s="82"/>
      <c r="AD3115" s="85" t="str">
        <f>IF(A3115&lt;&gt;"",IF(D3115="DIRECCIÓN_DE_TRANSFERENCIAS","280 0031",VLOOKUP(C3115,NIVELES!$A$14:$B$105,2,0)),"")</f>
        <v>280 6110</v>
      </c>
      <c r="AE3115" s="86" t="s">
        <v>322</v>
      </c>
      <c r="AF3115" s="86" t="s">
        <v>546</v>
      </c>
      <c r="AG3115" s="79" t="str">
        <f>+IF(AF3115&lt;&gt;"",VLOOKUP(AF3115,NIVELES!$A$666:$B$673,2,0),"")</f>
        <v>ATENCIÓN_INTEGRAL_A_PERSONAS_CON_DISCAPACIDAD</v>
      </c>
      <c r="AH3115" s="78" t="s">
        <v>453</v>
      </c>
      <c r="AI3115" s="79" t="str">
        <f>IF(AH3115&lt;&gt;"",VLOOKUP(CONCATENATE(AG3115,AH3115),NIVELES!$B$676:$C$745,2,0),"")</f>
        <v>Rectoría Inclusión Social</v>
      </c>
      <c r="AJ3115" s="78" t="s">
        <v>429</v>
      </c>
      <c r="AK3115" s="79" t="str">
        <f>+IF(AJ3115&lt;&gt;"",VLOOKUP(AJ3115,NIVELES!$A$816:$B$892,2,0),"")</f>
        <v xml:space="preserve">PROMOVER EL RECONOCIMIENTO Y GARANTIA DE LOS DERECHOS DE LAS MUJERES Y HOMBRES CON DISCAPACIDAD,  SU DEBIDA VALORACIÓN Y EL RESPETO A SU DIGNIDAD  </v>
      </c>
      <c r="AL3115" s="78" t="s">
        <v>554</v>
      </c>
      <c r="AM3115" s="78">
        <v>530301</v>
      </c>
      <c r="AN3115" s="79" t="str">
        <f>IF(AM3115&lt;&gt;"",+VLOOKUP(AM3115,NIVELES!$A$1652:$B$2466,2,0),"")</f>
        <v>Pasajes al Interior</v>
      </c>
      <c r="AO3115" s="87">
        <v>240</v>
      </c>
      <c r="AP3115" s="88"/>
      <c r="AQ3115" s="88"/>
      <c r="AR3115" s="88">
        <v>0</v>
      </c>
      <c r="AS3115" s="88">
        <v>0</v>
      </c>
      <c r="AT3115" s="88">
        <v>0</v>
      </c>
      <c r="AU3115" s="88">
        <v>0</v>
      </c>
      <c r="AV3115" s="88">
        <v>0</v>
      </c>
      <c r="AW3115" s="88">
        <v>240</v>
      </c>
      <c r="AX3115" s="88">
        <v>0</v>
      </c>
      <c r="AY3115" s="88">
        <v>0</v>
      </c>
      <c r="AZ3115" s="88">
        <v>0</v>
      </c>
      <c r="BA3115" s="88">
        <v>0</v>
      </c>
      <c r="BB3115" s="89">
        <f t="shared" si="191"/>
        <v>240</v>
      </c>
      <c r="BC3115" s="90" t="str">
        <f t="shared" si="190"/>
        <v>OK</v>
      </c>
      <c r="BD3115" s="91" t="str">
        <f t="shared" si="192"/>
        <v xml:space="preserve">                  </v>
      </c>
      <c r="BE3115" s="92">
        <f t="shared" si="193"/>
        <v>2</v>
      </c>
    </row>
    <row r="3116" spans="1:57" s="74" customFormat="1" ht="50.1" customHeight="1" x14ac:dyDescent="0.2">
      <c r="A3116" s="78" t="s">
        <v>55</v>
      </c>
      <c r="B3116" s="78" t="s">
        <v>63</v>
      </c>
      <c r="C3116" s="78" t="s">
        <v>1037</v>
      </c>
      <c r="D3116" s="78" t="s">
        <v>605</v>
      </c>
      <c r="E3116" s="79" t="str">
        <f>+IF(C3116&lt;&gt;"",VLOOKUP(MID(C3116,18,5),NIVELES!$A$133:$B$213,2,0),"")</f>
        <v>AZUAY</v>
      </c>
      <c r="F3116" s="80" t="s">
        <v>83</v>
      </c>
      <c r="G3116" s="81" t="str">
        <f>+IF(F3116&lt;&gt;"",VLOOKUP(F3116,NIVELES!$A$246:$C$464,3,0),"")</f>
        <v xml:space="preserve"> </v>
      </c>
      <c r="H3116" s="82" t="s">
        <v>1024</v>
      </c>
      <c r="I3116" s="78" t="s">
        <v>2201</v>
      </c>
      <c r="J3116" s="78" t="s">
        <v>2184</v>
      </c>
      <c r="K3116" s="78" t="s">
        <v>2185</v>
      </c>
      <c r="L3116" s="78" t="s">
        <v>1791</v>
      </c>
      <c r="M3116" s="78" t="s">
        <v>1791</v>
      </c>
      <c r="N3116" s="78" t="s">
        <v>1791</v>
      </c>
      <c r="O3116" s="78" t="s">
        <v>2174</v>
      </c>
      <c r="P3116" s="82">
        <v>2</v>
      </c>
      <c r="Q3116" s="78" t="s">
        <v>1954</v>
      </c>
      <c r="R3116" s="82" t="s">
        <v>131</v>
      </c>
      <c r="S3116" s="82"/>
      <c r="T3116" s="82"/>
      <c r="U3116" s="82"/>
      <c r="V3116" s="82"/>
      <c r="W3116" s="82"/>
      <c r="X3116" s="82"/>
      <c r="Y3116" s="82">
        <v>2</v>
      </c>
      <c r="Z3116" s="82"/>
      <c r="AA3116" s="82"/>
      <c r="AB3116" s="82"/>
      <c r="AC3116" s="82"/>
      <c r="AD3116" s="85" t="str">
        <f>IF(A3116&lt;&gt;"",IF(D3116="DIRECCIÓN_DE_TRANSFERENCIAS","280 0031",VLOOKUP(C3116,NIVELES!$A$14:$B$105,2,0)),"")</f>
        <v>280 6110</v>
      </c>
      <c r="AE3116" s="86" t="s">
        <v>322</v>
      </c>
      <c r="AF3116" s="86" t="s">
        <v>546</v>
      </c>
      <c r="AG3116" s="79" t="str">
        <f>+IF(AF3116&lt;&gt;"",VLOOKUP(AF3116,NIVELES!$A$666:$B$673,2,0),"")</f>
        <v>ATENCIÓN_INTEGRAL_A_PERSONAS_CON_DISCAPACIDAD</v>
      </c>
      <c r="AH3116" s="78" t="s">
        <v>453</v>
      </c>
      <c r="AI3116" s="79" t="str">
        <f>IF(AH3116&lt;&gt;"",VLOOKUP(CONCATENATE(AG3116,AH3116),NIVELES!$B$676:$C$745,2,0),"")</f>
        <v>Rectoría Inclusión Social</v>
      </c>
      <c r="AJ3116" s="78" t="s">
        <v>429</v>
      </c>
      <c r="AK3116" s="79" t="str">
        <f>+IF(AJ3116&lt;&gt;"",VLOOKUP(AJ3116,NIVELES!$A$816:$B$892,2,0),"")</f>
        <v xml:space="preserve">PROMOVER EL RECONOCIMIENTO Y GARANTIA DE LOS DERECHOS DE LAS MUJERES Y HOMBRES CON DISCAPACIDAD,  SU DEBIDA VALORACIÓN Y EL RESPETO A SU DIGNIDAD  </v>
      </c>
      <c r="AL3116" s="78" t="s">
        <v>554</v>
      </c>
      <c r="AM3116" s="78">
        <v>530303</v>
      </c>
      <c r="AN3116" s="79" t="str">
        <f>IF(AM3116&lt;&gt;"",+VLOOKUP(AM3116,NIVELES!$A$1652:$B$2466,2,0),"")</f>
        <v>Viáticos y Subsistencias en el Interior</v>
      </c>
      <c r="AO3116" s="87">
        <v>640</v>
      </c>
      <c r="AP3116" s="88"/>
      <c r="AQ3116" s="88"/>
      <c r="AR3116" s="88">
        <v>0</v>
      </c>
      <c r="AS3116" s="88">
        <v>0</v>
      </c>
      <c r="AT3116" s="88">
        <v>0</v>
      </c>
      <c r="AU3116" s="88">
        <v>0</v>
      </c>
      <c r="AV3116" s="88">
        <v>0</v>
      </c>
      <c r="AW3116" s="88">
        <v>640</v>
      </c>
      <c r="AX3116" s="88">
        <v>0</v>
      </c>
      <c r="AY3116" s="88">
        <v>0</v>
      </c>
      <c r="AZ3116" s="88">
        <v>0</v>
      </c>
      <c r="BA3116" s="88">
        <v>0</v>
      </c>
      <c r="BB3116" s="89">
        <f t="shared" si="191"/>
        <v>640</v>
      </c>
      <c r="BC3116" s="90" t="str">
        <f t="shared" si="190"/>
        <v>OK</v>
      </c>
      <c r="BD3116" s="91" t="str">
        <f t="shared" si="192"/>
        <v xml:space="preserve">                  </v>
      </c>
      <c r="BE3116" s="92">
        <f t="shared" si="193"/>
        <v>2</v>
      </c>
    </row>
    <row r="3117" spans="1:57" s="74" customFormat="1" ht="50.1" customHeight="1" x14ac:dyDescent="0.2">
      <c r="A3117" s="78" t="s">
        <v>55</v>
      </c>
      <c r="B3117" s="78" t="s">
        <v>63</v>
      </c>
      <c r="C3117" s="78" t="s">
        <v>1037</v>
      </c>
      <c r="D3117" s="78" t="s">
        <v>605</v>
      </c>
      <c r="E3117" s="79" t="str">
        <f>+IF(C3117&lt;&gt;"",VLOOKUP(MID(C3117,18,5),NIVELES!$A$133:$B$213,2,0),"")</f>
        <v>AZUAY</v>
      </c>
      <c r="F3117" s="80" t="s">
        <v>83</v>
      </c>
      <c r="G3117" s="81" t="str">
        <f>+IF(F3117&lt;&gt;"",VLOOKUP(F3117,NIVELES!$A$246:$C$464,3,0),"")</f>
        <v xml:space="preserve"> </v>
      </c>
      <c r="H3117" s="82" t="s">
        <v>1024</v>
      </c>
      <c r="I3117" s="78" t="s">
        <v>2201</v>
      </c>
      <c r="J3117" s="78" t="s">
        <v>2184</v>
      </c>
      <c r="K3117" s="78" t="s">
        <v>2185</v>
      </c>
      <c r="L3117" s="78" t="s">
        <v>1791</v>
      </c>
      <c r="M3117" s="78" t="s">
        <v>1791</v>
      </c>
      <c r="N3117" s="78" t="s">
        <v>1791</v>
      </c>
      <c r="O3117" s="78" t="s">
        <v>2174</v>
      </c>
      <c r="P3117" s="82">
        <v>1164</v>
      </c>
      <c r="Q3117" s="78" t="s">
        <v>1954</v>
      </c>
      <c r="R3117" s="82">
        <v>97</v>
      </c>
      <c r="S3117" s="82">
        <v>97</v>
      </c>
      <c r="T3117" s="82">
        <v>97</v>
      </c>
      <c r="U3117" s="82">
        <v>97</v>
      </c>
      <c r="V3117" s="82">
        <v>97</v>
      </c>
      <c r="W3117" s="82">
        <v>97</v>
      </c>
      <c r="X3117" s="82">
        <v>97</v>
      </c>
      <c r="Y3117" s="82">
        <v>97</v>
      </c>
      <c r="Z3117" s="82">
        <v>97</v>
      </c>
      <c r="AA3117" s="82">
        <v>97</v>
      </c>
      <c r="AB3117" s="82">
        <v>97</v>
      </c>
      <c r="AC3117" s="82">
        <v>97</v>
      </c>
      <c r="AD3117" s="85" t="str">
        <f>IF(A3117&lt;&gt;"",IF(D3117="DIRECCIÓN_DE_TRANSFERENCIAS","280 0031",VLOOKUP(C3117,NIVELES!$A$14:$B$105,2,0)),"")</f>
        <v>280 6110</v>
      </c>
      <c r="AE3117" s="86" t="s">
        <v>322</v>
      </c>
      <c r="AF3117" s="86" t="s">
        <v>546</v>
      </c>
      <c r="AG3117" s="79" t="str">
        <f>+IF(AF3117&lt;&gt;"",VLOOKUP(AF3117,NIVELES!$A$666:$B$673,2,0),"")</f>
        <v>ATENCIÓN_INTEGRAL_A_PERSONAS_CON_DISCAPACIDAD</v>
      </c>
      <c r="AH3117" s="78" t="s">
        <v>453</v>
      </c>
      <c r="AI3117" s="79" t="str">
        <f>IF(AH3117&lt;&gt;"",VLOOKUP(CONCATENATE(AG3117,AH3117),NIVELES!$B$676:$C$745,2,0),"")</f>
        <v>Rectoría Inclusión Social</v>
      </c>
      <c r="AJ3117" s="78" t="s">
        <v>429</v>
      </c>
      <c r="AK3117" s="79" t="str">
        <f>+IF(AJ3117&lt;&gt;"",VLOOKUP(AJ3117,NIVELES!$A$816:$B$892,2,0),"")</f>
        <v xml:space="preserve">PROMOVER EL RECONOCIMIENTO Y GARANTIA DE LOS DERECHOS DE LAS MUJERES Y HOMBRES CON DISCAPACIDAD,  SU DEBIDA VALORACIÓN Y EL RESPETO A SU DIGNIDAD  </v>
      </c>
      <c r="AL3117" s="78" t="s">
        <v>554</v>
      </c>
      <c r="AM3117" s="78">
        <v>530505</v>
      </c>
      <c r="AN3117" s="79" t="str">
        <f>IF(AM3117&lt;&gt;"",+VLOOKUP(AM3117,NIVELES!$A$1652:$B$2466,2,0),"")</f>
        <v>Vehículos (Arrendamiento)</v>
      </c>
      <c r="AO3117" s="87">
        <v>28029.759999999998</v>
      </c>
      <c r="AP3117" s="88"/>
      <c r="AQ3117" s="88"/>
      <c r="AR3117" s="88">
        <v>2548.16</v>
      </c>
      <c r="AS3117" s="88">
        <v>2548.16</v>
      </c>
      <c r="AT3117" s="88">
        <v>2548.16</v>
      </c>
      <c r="AU3117" s="88">
        <v>2548.16</v>
      </c>
      <c r="AV3117" s="88">
        <v>2548.16</v>
      </c>
      <c r="AW3117" s="88">
        <v>2548.16</v>
      </c>
      <c r="AX3117" s="88">
        <v>2548.16</v>
      </c>
      <c r="AY3117" s="88">
        <v>2548.16</v>
      </c>
      <c r="AZ3117" s="88">
        <v>2548.16</v>
      </c>
      <c r="BA3117" s="88">
        <v>5096.32</v>
      </c>
      <c r="BB3117" s="89">
        <f t="shared" si="191"/>
        <v>28029.759999999998</v>
      </c>
      <c r="BC3117" s="90" t="str">
        <f t="shared" si="190"/>
        <v>OK</v>
      </c>
      <c r="BD3117" s="91" t="str">
        <f t="shared" si="192"/>
        <v xml:space="preserve">                  </v>
      </c>
      <c r="BE3117" s="92">
        <f t="shared" si="193"/>
        <v>1164</v>
      </c>
    </row>
    <row r="3118" spans="1:57" s="74" customFormat="1" ht="50.1" customHeight="1" x14ac:dyDescent="0.2">
      <c r="A3118" s="78" t="s">
        <v>55</v>
      </c>
      <c r="B3118" s="78" t="s">
        <v>63</v>
      </c>
      <c r="C3118" s="78" t="s">
        <v>1037</v>
      </c>
      <c r="D3118" s="78" t="s">
        <v>605</v>
      </c>
      <c r="E3118" s="79" t="str">
        <f>+IF(C3118&lt;&gt;"",VLOOKUP(MID(C3118,18,5),NIVELES!$A$133:$B$213,2,0),"")</f>
        <v>AZUAY</v>
      </c>
      <c r="F3118" s="80" t="s">
        <v>83</v>
      </c>
      <c r="G3118" s="81" t="str">
        <f>+IF(F3118&lt;&gt;"",VLOOKUP(F3118,NIVELES!$A$246:$C$464,3,0),"")</f>
        <v xml:space="preserve"> </v>
      </c>
      <c r="H3118" s="82" t="s">
        <v>1024</v>
      </c>
      <c r="I3118" s="78" t="s">
        <v>2201</v>
      </c>
      <c r="J3118" s="78" t="s">
        <v>2184</v>
      </c>
      <c r="K3118" s="78" t="s">
        <v>2185</v>
      </c>
      <c r="L3118" s="78" t="s">
        <v>3178</v>
      </c>
      <c r="M3118" s="78">
        <v>52</v>
      </c>
      <c r="N3118" s="78" t="s">
        <v>3175</v>
      </c>
      <c r="O3118" s="78" t="s">
        <v>3176</v>
      </c>
      <c r="P3118" s="82">
        <v>2</v>
      </c>
      <c r="Q3118" s="78" t="s">
        <v>3177</v>
      </c>
      <c r="R3118" s="82">
        <v>0</v>
      </c>
      <c r="S3118" s="82">
        <v>1</v>
      </c>
      <c r="T3118" s="82">
        <v>0</v>
      </c>
      <c r="U3118" s="82">
        <v>1</v>
      </c>
      <c r="V3118" s="82">
        <v>0</v>
      </c>
      <c r="W3118" s="82">
        <v>0</v>
      </c>
      <c r="X3118" s="82">
        <v>0</v>
      </c>
      <c r="Y3118" s="82">
        <v>0</v>
      </c>
      <c r="Z3118" s="82">
        <v>0</v>
      </c>
      <c r="AA3118" s="82">
        <v>0</v>
      </c>
      <c r="AB3118" s="82">
        <v>0</v>
      </c>
      <c r="AC3118" s="82">
        <v>0</v>
      </c>
      <c r="AD3118" s="85" t="str">
        <f>IF(A3118&lt;&gt;"",IF(D3118="DIRECCIÓN_DE_TRANSFERENCIAS","280 0031",VLOOKUP(C3118,NIVELES!$A$14:$B$105,2,0)),"")</f>
        <v>280 6110</v>
      </c>
      <c r="AE3118" s="86" t="s">
        <v>322</v>
      </c>
      <c r="AF3118" s="86" t="s">
        <v>546</v>
      </c>
      <c r="AG3118" s="79" t="str">
        <f>+IF(AF3118&lt;&gt;"",VLOOKUP(AF3118,NIVELES!$A$666:$B$673,2,0),"")</f>
        <v>ATENCIÓN_INTEGRAL_A_PERSONAS_CON_DISCAPACIDAD</v>
      </c>
      <c r="AH3118" s="78" t="s">
        <v>320</v>
      </c>
      <c r="AI3118" s="79" t="str">
        <f>IF(AH3118&lt;&gt;"",VLOOKUP(CONCATENATE(AG3118,AH3118),NIVELES!$B$676:$C$745,2,0),"")</f>
        <v>Prestación  De Servicios  Intramurales  A  Traves  De  Convenios</v>
      </c>
      <c r="AJ3118" s="78" t="s">
        <v>429</v>
      </c>
      <c r="AK3118" s="79" t="str">
        <f>+IF(AJ3118&lt;&gt;"",VLOOKUP(AJ3118,NIVELES!$A$816:$B$892,2,0),"")</f>
        <v xml:space="preserve">PROMOVER EL RECONOCIMIENTO Y GARANTIA DE LOS DERECHOS DE LAS MUJERES Y HOMBRES CON DISCAPACIDAD,  SU DEBIDA VALORACIÓN Y EL RESPETO A SU DIGNIDAD  </v>
      </c>
      <c r="AL3118" s="78" t="s">
        <v>556</v>
      </c>
      <c r="AM3118" s="78">
        <v>580204</v>
      </c>
      <c r="AN3118" s="79" t="str">
        <f>IF(AM3118&lt;&gt;"",+VLOOKUP(AM3118,NIVELES!$A$1652:$B$2466,2,0),"")</f>
        <v>Al Sector Privado no Financiero</v>
      </c>
      <c r="AO3118" s="87">
        <v>154631.62</v>
      </c>
      <c r="AP3118" s="88"/>
      <c r="AQ3118" s="88"/>
      <c r="AR3118" s="88">
        <v>0</v>
      </c>
      <c r="AS3118" s="88">
        <v>77315.81</v>
      </c>
      <c r="AT3118" s="88">
        <v>0</v>
      </c>
      <c r="AU3118" s="88">
        <v>0</v>
      </c>
      <c r="AV3118" s="88">
        <v>77315.81</v>
      </c>
      <c r="AW3118" s="88">
        <v>0</v>
      </c>
      <c r="AX3118" s="88">
        <v>0</v>
      </c>
      <c r="AY3118" s="88">
        <v>0</v>
      </c>
      <c r="AZ3118" s="88">
        <v>0</v>
      </c>
      <c r="BA3118" s="88">
        <v>0</v>
      </c>
      <c r="BB3118" s="89">
        <f t="shared" si="191"/>
        <v>154631.62</v>
      </c>
      <c r="BC3118" s="90" t="str">
        <f t="shared" si="190"/>
        <v>OK</v>
      </c>
      <c r="BD3118" s="91" t="str">
        <f t="shared" si="192"/>
        <v xml:space="preserve">                  </v>
      </c>
      <c r="BE3118" s="92">
        <f t="shared" si="193"/>
        <v>2</v>
      </c>
    </row>
    <row r="3119" spans="1:57" s="74" customFormat="1" ht="50.1" customHeight="1" x14ac:dyDescent="0.2">
      <c r="A3119" s="78" t="s">
        <v>55</v>
      </c>
      <c r="B3119" s="78" t="s">
        <v>63</v>
      </c>
      <c r="C3119" s="78" t="s">
        <v>1037</v>
      </c>
      <c r="D3119" s="78" t="s">
        <v>605</v>
      </c>
      <c r="E3119" s="79" t="str">
        <f>+IF(C3119&lt;&gt;"",VLOOKUP(MID(C3119,18,5),NIVELES!$A$133:$B$213,2,0),"")</f>
        <v>AZUAY</v>
      </c>
      <c r="F3119" s="80" t="s">
        <v>83</v>
      </c>
      <c r="G3119" s="81" t="str">
        <f>+IF(F3119&lt;&gt;"",VLOOKUP(F3119,NIVELES!$A$246:$C$464,3,0),"")</f>
        <v xml:space="preserve"> </v>
      </c>
      <c r="H3119" s="82" t="s">
        <v>1024</v>
      </c>
      <c r="I3119" s="78" t="s">
        <v>2201</v>
      </c>
      <c r="J3119" s="78" t="s">
        <v>2184</v>
      </c>
      <c r="K3119" s="78" t="s">
        <v>2185</v>
      </c>
      <c r="L3119" s="78" t="s">
        <v>3179</v>
      </c>
      <c r="M3119" s="78">
        <v>60</v>
      </c>
      <c r="N3119" s="78" t="s">
        <v>3175</v>
      </c>
      <c r="O3119" s="78" t="s">
        <v>3176</v>
      </c>
      <c r="P3119" s="82">
        <v>2</v>
      </c>
      <c r="Q3119" s="78" t="s">
        <v>3177</v>
      </c>
      <c r="R3119" s="82">
        <v>0</v>
      </c>
      <c r="S3119" s="82">
        <v>1</v>
      </c>
      <c r="T3119" s="82">
        <v>0</v>
      </c>
      <c r="U3119" s="82">
        <v>1</v>
      </c>
      <c r="V3119" s="82">
        <v>0</v>
      </c>
      <c r="W3119" s="82">
        <v>0</v>
      </c>
      <c r="X3119" s="82">
        <v>0</v>
      </c>
      <c r="Y3119" s="82">
        <v>0</v>
      </c>
      <c r="Z3119" s="82">
        <v>0</v>
      </c>
      <c r="AA3119" s="82">
        <v>0</v>
      </c>
      <c r="AB3119" s="82">
        <v>0</v>
      </c>
      <c r="AC3119" s="82">
        <v>0</v>
      </c>
      <c r="AD3119" s="85" t="str">
        <f>IF(A3119&lt;&gt;"",IF(D3119="DIRECCIÓN_DE_TRANSFERENCIAS","280 0031",VLOOKUP(C3119,NIVELES!$A$14:$B$105,2,0)),"")</f>
        <v>280 6110</v>
      </c>
      <c r="AE3119" s="86" t="s">
        <v>322</v>
      </c>
      <c r="AF3119" s="86" t="s">
        <v>546</v>
      </c>
      <c r="AG3119" s="79" t="str">
        <f>+IF(AF3119&lt;&gt;"",VLOOKUP(AF3119,NIVELES!$A$666:$B$673,2,0),"")</f>
        <v>ATENCIÓN_INTEGRAL_A_PERSONAS_CON_DISCAPACIDAD</v>
      </c>
      <c r="AH3119" s="78" t="s">
        <v>320</v>
      </c>
      <c r="AI3119" s="79" t="str">
        <f>IF(AH3119&lt;&gt;"",VLOOKUP(CONCATENATE(AG3119,AH3119),NIVELES!$B$676:$C$745,2,0),"")</f>
        <v>Prestación  De Servicios  Intramurales  A  Traves  De  Convenios</v>
      </c>
      <c r="AJ3119" s="78" t="s">
        <v>429</v>
      </c>
      <c r="AK3119" s="79" t="str">
        <f>+IF(AJ3119&lt;&gt;"",VLOOKUP(AJ3119,NIVELES!$A$816:$B$892,2,0),"")</f>
        <v xml:space="preserve">PROMOVER EL RECONOCIMIENTO Y GARANTIA DE LOS DERECHOS DE LAS MUJERES Y HOMBRES CON DISCAPACIDAD,  SU DEBIDA VALORACIÓN Y EL RESPETO A SU DIGNIDAD  </v>
      </c>
      <c r="AL3119" s="78" t="s">
        <v>556</v>
      </c>
      <c r="AM3119" s="78">
        <v>580204</v>
      </c>
      <c r="AN3119" s="79" t="str">
        <f>IF(AM3119&lt;&gt;"",+VLOOKUP(AM3119,NIVELES!$A$1652:$B$2466,2,0),"")</f>
        <v>Al Sector Privado no Financiero</v>
      </c>
      <c r="AO3119" s="87">
        <v>77041.8</v>
      </c>
      <c r="AP3119" s="88"/>
      <c r="AQ3119" s="88"/>
      <c r="AR3119" s="88">
        <v>0</v>
      </c>
      <c r="AS3119" s="88">
        <v>38520.9</v>
      </c>
      <c r="AT3119" s="88">
        <v>0</v>
      </c>
      <c r="AU3119" s="88">
        <v>0</v>
      </c>
      <c r="AV3119" s="88">
        <v>38520.9</v>
      </c>
      <c r="AW3119" s="88">
        <v>0</v>
      </c>
      <c r="AX3119" s="88">
        <v>0</v>
      </c>
      <c r="AY3119" s="88">
        <v>0</v>
      </c>
      <c r="AZ3119" s="88">
        <v>0</v>
      </c>
      <c r="BA3119" s="88">
        <v>0</v>
      </c>
      <c r="BB3119" s="89">
        <f t="shared" si="191"/>
        <v>77041.8</v>
      </c>
      <c r="BC3119" s="90" t="str">
        <f t="shared" si="190"/>
        <v>OK</v>
      </c>
      <c r="BD3119" s="91" t="str">
        <f t="shared" si="192"/>
        <v xml:space="preserve">                  </v>
      </c>
      <c r="BE3119" s="92">
        <f t="shared" si="193"/>
        <v>2</v>
      </c>
    </row>
    <row r="3120" spans="1:57" s="74" customFormat="1" ht="50.1" customHeight="1" x14ac:dyDescent="0.2">
      <c r="A3120" s="78" t="s">
        <v>55</v>
      </c>
      <c r="B3120" s="78" t="s">
        <v>63</v>
      </c>
      <c r="C3120" s="78" t="s">
        <v>1038</v>
      </c>
      <c r="D3120" s="78" t="s">
        <v>575</v>
      </c>
      <c r="E3120" s="79" t="str">
        <f>+IF(C3120&lt;&gt;"",VLOOKUP(MID(C3120,18,5),NIVELES!$A$133:$B$213,2,0),"")</f>
        <v>AZUAY</v>
      </c>
      <c r="F3120" s="80" t="s">
        <v>100</v>
      </c>
      <c r="G3120" s="81" t="str">
        <f>+IF(F3120&lt;&gt;"",VLOOKUP(F3120,NIVELES!$A$246:$C$464,3,0),"")</f>
        <v xml:space="preserve"> </v>
      </c>
      <c r="H3120" s="82" t="s">
        <v>1023</v>
      </c>
      <c r="I3120" s="78" t="s">
        <v>2164</v>
      </c>
      <c r="J3120" s="78" t="s">
        <v>2165</v>
      </c>
      <c r="K3120" s="78" t="s">
        <v>2166</v>
      </c>
      <c r="L3120" s="78" t="s">
        <v>1791</v>
      </c>
      <c r="M3120" s="78" t="s">
        <v>1791</v>
      </c>
      <c r="N3120" s="78" t="s">
        <v>1791</v>
      </c>
      <c r="O3120" s="78" t="s">
        <v>2292</v>
      </c>
      <c r="P3120" s="82">
        <v>12</v>
      </c>
      <c r="Q3120" s="78" t="s">
        <v>3156</v>
      </c>
      <c r="R3120" s="82">
        <v>1</v>
      </c>
      <c r="S3120" s="82">
        <v>1</v>
      </c>
      <c r="T3120" s="82">
        <v>1</v>
      </c>
      <c r="U3120" s="82">
        <v>1</v>
      </c>
      <c r="V3120" s="82">
        <v>1</v>
      </c>
      <c r="W3120" s="82">
        <v>1</v>
      </c>
      <c r="X3120" s="82">
        <v>1</v>
      </c>
      <c r="Y3120" s="82">
        <v>1</v>
      </c>
      <c r="Z3120" s="82">
        <v>1</v>
      </c>
      <c r="AA3120" s="82">
        <v>1</v>
      </c>
      <c r="AB3120" s="82">
        <v>1</v>
      </c>
      <c r="AC3120" s="82">
        <v>1</v>
      </c>
      <c r="AD3120" s="85" t="str">
        <f>IF(A3120&lt;&gt;"",IF(D3120="DIRECCIÓN_DE_TRANSFERENCIAS","280 0031",VLOOKUP(C3120,NIVELES!$A$14:$B$105,2,0)),"")</f>
        <v>280 6210</v>
      </c>
      <c r="AE3120" s="86" t="s">
        <v>322</v>
      </c>
      <c r="AF3120" s="86" t="s">
        <v>369</v>
      </c>
      <c r="AG3120" s="79" t="str">
        <f>+IF(AF3120&lt;&gt;"",VLOOKUP(AF3120,NIVELES!$A$666:$B$673,2,0),"")</f>
        <v>ADMINISTRACIÓN_CENTRAL</v>
      </c>
      <c r="AH3120" s="78" t="s">
        <v>322</v>
      </c>
      <c r="AI3120" s="79" t="str">
        <f>IF(AH3120&lt;&gt;"",VLOOKUP(CONCATENATE(AG3120,AH3120),NIVELES!$B$676:$C$745,2,0),"")</f>
        <v>Administración De La Gestión Administrativa Financiera</v>
      </c>
      <c r="AJ3120" s="78" t="s">
        <v>517</v>
      </c>
      <c r="AK3120" s="79" t="str">
        <f>+IF(AJ3120&lt;&gt;"",VLOOKUP(AJ3120,NIVELES!$A$816:$B$892,2,0),"")</f>
        <v>NO APLICA</v>
      </c>
      <c r="AL3120" s="78" t="s">
        <v>553</v>
      </c>
      <c r="AM3120" s="78">
        <v>510105</v>
      </c>
      <c r="AN3120" s="79" t="str">
        <f>IF(AM3120&lt;&gt;"",+VLOOKUP(AM3120,NIVELES!$A$1652:$B$2466,2,0),"")</f>
        <v>Remuneraciones Unificadas</v>
      </c>
      <c r="AO3120" s="87">
        <v>60048</v>
      </c>
      <c r="AP3120" s="88"/>
      <c r="AQ3120" s="88">
        <v>10008</v>
      </c>
      <c r="AR3120" s="88">
        <v>5004</v>
      </c>
      <c r="AS3120" s="88">
        <v>5004</v>
      </c>
      <c r="AT3120" s="88">
        <v>5004</v>
      </c>
      <c r="AU3120" s="88">
        <v>5004</v>
      </c>
      <c r="AV3120" s="88">
        <v>5004</v>
      </c>
      <c r="AW3120" s="88">
        <v>5004</v>
      </c>
      <c r="AX3120" s="88">
        <v>5004</v>
      </c>
      <c r="AY3120" s="88">
        <v>5004</v>
      </c>
      <c r="AZ3120" s="88">
        <v>5004</v>
      </c>
      <c r="BA3120" s="88">
        <v>5004</v>
      </c>
      <c r="BB3120" s="89">
        <f t="shared" si="191"/>
        <v>60048</v>
      </c>
      <c r="BC3120" s="90" t="str">
        <f t="shared" si="190"/>
        <v>OK</v>
      </c>
      <c r="BD3120" s="91" t="str">
        <f t="shared" si="192"/>
        <v xml:space="preserve">                  </v>
      </c>
      <c r="BE3120" s="92">
        <f t="shared" si="193"/>
        <v>12</v>
      </c>
    </row>
    <row r="3121" spans="1:57" s="74" customFormat="1" ht="50.1" customHeight="1" x14ac:dyDescent="0.2">
      <c r="A3121" s="78" t="s">
        <v>55</v>
      </c>
      <c r="B3121" s="78" t="s">
        <v>63</v>
      </c>
      <c r="C3121" s="78" t="s">
        <v>1038</v>
      </c>
      <c r="D3121" s="78" t="s">
        <v>575</v>
      </c>
      <c r="E3121" s="79" t="str">
        <f>+IF(C3121&lt;&gt;"",VLOOKUP(MID(C3121,18,5),NIVELES!$A$133:$B$213,2,0),"")</f>
        <v>AZUAY</v>
      </c>
      <c r="F3121" s="80" t="s">
        <v>100</v>
      </c>
      <c r="G3121" s="81" t="str">
        <f>+IF(F3121&lt;&gt;"",VLOOKUP(F3121,NIVELES!$A$246:$C$464,3,0),"")</f>
        <v xml:space="preserve"> </v>
      </c>
      <c r="H3121" s="82" t="s">
        <v>1023</v>
      </c>
      <c r="I3121" s="78" t="s">
        <v>2164</v>
      </c>
      <c r="J3121" s="78" t="s">
        <v>2165</v>
      </c>
      <c r="K3121" s="78" t="s">
        <v>2166</v>
      </c>
      <c r="L3121" s="78" t="s">
        <v>1791</v>
      </c>
      <c r="M3121" s="78" t="s">
        <v>1791</v>
      </c>
      <c r="N3121" s="78" t="s">
        <v>1791</v>
      </c>
      <c r="O3121" s="78" t="s">
        <v>2292</v>
      </c>
      <c r="P3121" s="82">
        <v>12</v>
      </c>
      <c r="Q3121" s="78" t="s">
        <v>3156</v>
      </c>
      <c r="R3121" s="82">
        <v>1</v>
      </c>
      <c r="S3121" s="82">
        <v>1</v>
      </c>
      <c r="T3121" s="82">
        <v>1</v>
      </c>
      <c r="U3121" s="82">
        <v>1</v>
      </c>
      <c r="V3121" s="82">
        <v>1</v>
      </c>
      <c r="W3121" s="82">
        <v>1</v>
      </c>
      <c r="X3121" s="82">
        <v>1</v>
      </c>
      <c r="Y3121" s="82">
        <v>1</v>
      </c>
      <c r="Z3121" s="82">
        <v>1</v>
      </c>
      <c r="AA3121" s="82">
        <v>1</v>
      </c>
      <c r="AB3121" s="82">
        <v>1</v>
      </c>
      <c r="AC3121" s="82">
        <v>1</v>
      </c>
      <c r="AD3121" s="85" t="str">
        <f>IF(A3121&lt;&gt;"",IF(D3121="DIRECCIÓN_DE_TRANSFERENCIAS","280 0031",VLOOKUP(C3121,NIVELES!$A$14:$B$105,2,0)),"")</f>
        <v>280 6210</v>
      </c>
      <c r="AE3121" s="86" t="s">
        <v>322</v>
      </c>
      <c r="AF3121" s="86" t="s">
        <v>369</v>
      </c>
      <c r="AG3121" s="79" t="str">
        <f>+IF(AF3121&lt;&gt;"",VLOOKUP(AF3121,NIVELES!$A$666:$B$673,2,0),"")</f>
        <v>ADMINISTRACIÓN_CENTRAL</v>
      </c>
      <c r="AH3121" s="78" t="s">
        <v>322</v>
      </c>
      <c r="AI3121" s="79" t="str">
        <f>IF(AH3121&lt;&gt;"",VLOOKUP(CONCATENATE(AG3121,AH3121),NIVELES!$B$676:$C$745,2,0),"")</f>
        <v>Administración De La Gestión Administrativa Financiera</v>
      </c>
      <c r="AJ3121" s="78" t="s">
        <v>517</v>
      </c>
      <c r="AK3121" s="79" t="str">
        <f>+IF(AJ3121&lt;&gt;"",VLOOKUP(AJ3121,NIVELES!$A$816:$B$892,2,0),"")</f>
        <v>NO APLICA</v>
      </c>
      <c r="AL3121" s="78" t="s">
        <v>553</v>
      </c>
      <c r="AM3121" s="78">
        <v>510106</v>
      </c>
      <c r="AN3121" s="79" t="str">
        <f>IF(AM3121&lt;&gt;"",+VLOOKUP(AM3121,NIVELES!$A$1652:$B$2466,2,0),"")</f>
        <v>Salarios Unificados</v>
      </c>
      <c r="AO3121" s="87">
        <v>21036</v>
      </c>
      <c r="AP3121" s="88"/>
      <c r="AQ3121" s="88">
        <v>3506</v>
      </c>
      <c r="AR3121" s="88">
        <v>1753</v>
      </c>
      <c r="AS3121" s="88">
        <v>1753</v>
      </c>
      <c r="AT3121" s="88">
        <v>1753</v>
      </c>
      <c r="AU3121" s="88">
        <v>1753</v>
      </c>
      <c r="AV3121" s="88">
        <v>1753</v>
      </c>
      <c r="AW3121" s="88">
        <v>1753</v>
      </c>
      <c r="AX3121" s="88">
        <v>1753</v>
      </c>
      <c r="AY3121" s="88">
        <v>1753</v>
      </c>
      <c r="AZ3121" s="88">
        <v>1753</v>
      </c>
      <c r="BA3121" s="88">
        <v>1753</v>
      </c>
      <c r="BB3121" s="89">
        <f t="shared" si="191"/>
        <v>21036</v>
      </c>
      <c r="BC3121" s="90" t="str">
        <f t="shared" si="190"/>
        <v>OK</v>
      </c>
      <c r="BD3121" s="91" t="str">
        <f t="shared" si="192"/>
        <v xml:space="preserve">                  </v>
      </c>
      <c r="BE3121" s="92">
        <f t="shared" si="193"/>
        <v>12</v>
      </c>
    </row>
    <row r="3122" spans="1:57" s="74" customFormat="1" ht="50.1" customHeight="1" x14ac:dyDescent="0.2">
      <c r="A3122" s="78" t="s">
        <v>55</v>
      </c>
      <c r="B3122" s="78" t="s">
        <v>63</v>
      </c>
      <c r="C3122" s="78" t="s">
        <v>1038</v>
      </c>
      <c r="D3122" s="78" t="s">
        <v>575</v>
      </c>
      <c r="E3122" s="79" t="str">
        <f>+IF(C3122&lt;&gt;"",VLOOKUP(MID(C3122,18,5),NIVELES!$A$133:$B$213,2,0),"")</f>
        <v>AZUAY</v>
      </c>
      <c r="F3122" s="80" t="s">
        <v>100</v>
      </c>
      <c r="G3122" s="81" t="str">
        <f>+IF(F3122&lt;&gt;"",VLOOKUP(F3122,NIVELES!$A$246:$C$464,3,0),"")</f>
        <v xml:space="preserve"> </v>
      </c>
      <c r="H3122" s="82" t="s">
        <v>1023</v>
      </c>
      <c r="I3122" s="78" t="s">
        <v>2164</v>
      </c>
      <c r="J3122" s="78" t="s">
        <v>2165</v>
      </c>
      <c r="K3122" s="78" t="s">
        <v>2166</v>
      </c>
      <c r="L3122" s="78" t="s">
        <v>1791</v>
      </c>
      <c r="M3122" s="78" t="s">
        <v>1791</v>
      </c>
      <c r="N3122" s="78" t="s">
        <v>1791</v>
      </c>
      <c r="O3122" s="78" t="s">
        <v>2292</v>
      </c>
      <c r="P3122" s="82">
        <v>12</v>
      </c>
      <c r="Q3122" s="78" t="s">
        <v>3156</v>
      </c>
      <c r="R3122" s="82">
        <v>1</v>
      </c>
      <c r="S3122" s="82">
        <v>1</v>
      </c>
      <c r="T3122" s="82">
        <v>1</v>
      </c>
      <c r="U3122" s="82">
        <v>1</v>
      </c>
      <c r="V3122" s="82">
        <v>1</v>
      </c>
      <c r="W3122" s="82">
        <v>1</v>
      </c>
      <c r="X3122" s="82">
        <v>1</v>
      </c>
      <c r="Y3122" s="82">
        <v>1</v>
      </c>
      <c r="Z3122" s="82">
        <v>1</v>
      </c>
      <c r="AA3122" s="82">
        <v>1</v>
      </c>
      <c r="AB3122" s="82">
        <v>1</v>
      </c>
      <c r="AC3122" s="82">
        <v>1</v>
      </c>
      <c r="AD3122" s="85" t="str">
        <f>IF(A3122&lt;&gt;"",IF(D3122="DIRECCIÓN_DE_TRANSFERENCIAS","280 0031",VLOOKUP(C3122,NIVELES!$A$14:$B$105,2,0)),"")</f>
        <v>280 6210</v>
      </c>
      <c r="AE3122" s="86" t="s">
        <v>322</v>
      </c>
      <c r="AF3122" s="86" t="s">
        <v>369</v>
      </c>
      <c r="AG3122" s="79" t="str">
        <f>+IF(AF3122&lt;&gt;"",VLOOKUP(AF3122,NIVELES!$A$666:$B$673,2,0),"")</f>
        <v>ADMINISTRACIÓN_CENTRAL</v>
      </c>
      <c r="AH3122" s="78" t="s">
        <v>322</v>
      </c>
      <c r="AI3122" s="79" t="str">
        <f>IF(AH3122&lt;&gt;"",VLOOKUP(CONCATENATE(AG3122,AH3122),NIVELES!$B$676:$C$745,2,0),"")</f>
        <v>Administración De La Gestión Administrativa Financiera</v>
      </c>
      <c r="AJ3122" s="78" t="s">
        <v>517</v>
      </c>
      <c r="AK3122" s="79" t="str">
        <f>+IF(AJ3122&lt;&gt;"",VLOOKUP(AJ3122,NIVELES!$A$816:$B$892,2,0),"")</f>
        <v>NO APLICA</v>
      </c>
      <c r="AL3122" s="78" t="s">
        <v>553</v>
      </c>
      <c r="AM3122" s="78">
        <v>510203</v>
      </c>
      <c r="AN3122" s="79" t="str">
        <f>IF(AM3122&lt;&gt;"",+VLOOKUP(AM3122,NIVELES!$A$1652:$B$2466,2,0),"")</f>
        <v>Decimotercer Sueldo</v>
      </c>
      <c r="AO3122" s="87">
        <v>21850.58</v>
      </c>
      <c r="AP3122" s="88"/>
      <c r="AQ3122" s="88">
        <v>449.09</v>
      </c>
      <c r="AR3122" s="88">
        <v>150.66999999999999</v>
      </c>
      <c r="AS3122" s="88">
        <v>150.66999999999999</v>
      </c>
      <c r="AT3122" s="88">
        <v>150.66999999999999</v>
      </c>
      <c r="AU3122" s="88">
        <v>150.66999999999999</v>
      </c>
      <c r="AV3122" s="88">
        <v>150.66999999999999</v>
      </c>
      <c r="AW3122" s="88">
        <v>150.66999999999999</v>
      </c>
      <c r="AX3122" s="88">
        <v>150.66999999999999</v>
      </c>
      <c r="AY3122" s="88">
        <v>150.66999999999999</v>
      </c>
      <c r="AZ3122" s="88">
        <v>150.66999999999999</v>
      </c>
      <c r="BA3122" s="88">
        <v>20045.460000000003</v>
      </c>
      <c r="BB3122" s="89">
        <f t="shared" si="191"/>
        <v>21850.58</v>
      </c>
      <c r="BC3122" s="90" t="str">
        <f t="shared" si="190"/>
        <v>OK</v>
      </c>
      <c r="BD3122" s="91" t="str">
        <f t="shared" si="192"/>
        <v xml:space="preserve">                  </v>
      </c>
      <c r="BE3122" s="92">
        <f t="shared" si="193"/>
        <v>12</v>
      </c>
    </row>
    <row r="3123" spans="1:57" s="74" customFormat="1" ht="50.1" customHeight="1" x14ac:dyDescent="0.2">
      <c r="A3123" s="78" t="s">
        <v>55</v>
      </c>
      <c r="B3123" s="78" t="s">
        <v>63</v>
      </c>
      <c r="C3123" s="78" t="s">
        <v>1038</v>
      </c>
      <c r="D3123" s="78" t="s">
        <v>575</v>
      </c>
      <c r="E3123" s="79" t="str">
        <f>+IF(C3123&lt;&gt;"",VLOOKUP(MID(C3123,18,5),NIVELES!$A$133:$B$213,2,0),"")</f>
        <v>AZUAY</v>
      </c>
      <c r="F3123" s="80" t="s">
        <v>100</v>
      </c>
      <c r="G3123" s="81" t="str">
        <f>+IF(F3123&lt;&gt;"",VLOOKUP(F3123,NIVELES!$A$246:$C$464,3,0),"")</f>
        <v xml:space="preserve"> </v>
      </c>
      <c r="H3123" s="82" t="s">
        <v>1023</v>
      </c>
      <c r="I3123" s="78" t="s">
        <v>2164</v>
      </c>
      <c r="J3123" s="78" t="s">
        <v>2165</v>
      </c>
      <c r="K3123" s="78" t="s">
        <v>2166</v>
      </c>
      <c r="L3123" s="78" t="s">
        <v>1791</v>
      </c>
      <c r="M3123" s="78" t="s">
        <v>1791</v>
      </c>
      <c r="N3123" s="78" t="s">
        <v>1791</v>
      </c>
      <c r="O3123" s="78" t="s">
        <v>2292</v>
      </c>
      <c r="P3123" s="82">
        <v>12</v>
      </c>
      <c r="Q3123" s="78" t="s">
        <v>3156</v>
      </c>
      <c r="R3123" s="82">
        <v>1</v>
      </c>
      <c r="S3123" s="82">
        <v>1</v>
      </c>
      <c r="T3123" s="82">
        <v>1</v>
      </c>
      <c r="U3123" s="82">
        <v>1</v>
      </c>
      <c r="V3123" s="82">
        <v>1</v>
      </c>
      <c r="W3123" s="82">
        <v>1</v>
      </c>
      <c r="X3123" s="82">
        <v>1</v>
      </c>
      <c r="Y3123" s="82">
        <v>1</v>
      </c>
      <c r="Z3123" s="82">
        <v>1</v>
      </c>
      <c r="AA3123" s="82">
        <v>1</v>
      </c>
      <c r="AB3123" s="82">
        <v>1</v>
      </c>
      <c r="AC3123" s="82">
        <v>1</v>
      </c>
      <c r="AD3123" s="85" t="str">
        <f>IF(A3123&lt;&gt;"",IF(D3123="DIRECCIÓN_DE_TRANSFERENCIAS","280 0031",VLOOKUP(C3123,NIVELES!$A$14:$B$105,2,0)),"")</f>
        <v>280 6210</v>
      </c>
      <c r="AE3123" s="86" t="s">
        <v>322</v>
      </c>
      <c r="AF3123" s="86" t="s">
        <v>369</v>
      </c>
      <c r="AG3123" s="79" t="str">
        <f>+IF(AF3123&lt;&gt;"",VLOOKUP(AF3123,NIVELES!$A$666:$B$673,2,0),"")</f>
        <v>ADMINISTRACIÓN_CENTRAL</v>
      </c>
      <c r="AH3123" s="78" t="s">
        <v>322</v>
      </c>
      <c r="AI3123" s="79" t="str">
        <f>IF(AH3123&lt;&gt;"",VLOOKUP(CONCATENATE(AG3123,AH3123),NIVELES!$B$676:$C$745,2,0),"")</f>
        <v>Administración De La Gestión Administrativa Financiera</v>
      </c>
      <c r="AJ3123" s="78" t="s">
        <v>517</v>
      </c>
      <c r="AK3123" s="79" t="str">
        <f>+IF(AJ3123&lt;&gt;"",VLOOKUP(AJ3123,NIVELES!$A$816:$B$892,2,0),"")</f>
        <v>NO APLICA</v>
      </c>
      <c r="AL3123" s="78" t="s">
        <v>553</v>
      </c>
      <c r="AM3123" s="78">
        <v>510204</v>
      </c>
      <c r="AN3123" s="79" t="str">
        <f>IF(AM3123&lt;&gt;"",+VLOOKUP(AM3123,NIVELES!$A$1652:$B$2466,2,0),"")</f>
        <v>Decimocuarto Sueldo</v>
      </c>
      <c r="AO3123" s="87">
        <v>7584.5</v>
      </c>
      <c r="AP3123" s="88"/>
      <c r="AQ3123" s="88">
        <v>196.98</v>
      </c>
      <c r="AR3123" s="88">
        <v>65.66</v>
      </c>
      <c r="AS3123" s="88">
        <v>65.66</v>
      </c>
      <c r="AT3123" s="88">
        <v>65.66</v>
      </c>
      <c r="AU3123" s="88">
        <v>65.66</v>
      </c>
      <c r="AV3123" s="88">
        <v>65.66</v>
      </c>
      <c r="AW3123" s="88">
        <v>6862.24</v>
      </c>
      <c r="AX3123" s="88">
        <v>65.66</v>
      </c>
      <c r="AY3123" s="88">
        <v>65.66</v>
      </c>
      <c r="AZ3123" s="88">
        <v>65.66</v>
      </c>
      <c r="BA3123" s="88">
        <v>0</v>
      </c>
      <c r="BB3123" s="89">
        <f t="shared" si="191"/>
        <v>7584.4999999999991</v>
      </c>
      <c r="BC3123" s="90" t="str">
        <f t="shared" si="190"/>
        <v>OK</v>
      </c>
      <c r="BD3123" s="91" t="str">
        <f t="shared" si="192"/>
        <v xml:space="preserve">                  </v>
      </c>
      <c r="BE3123" s="92">
        <f t="shared" si="193"/>
        <v>12</v>
      </c>
    </row>
    <row r="3124" spans="1:57" s="74" customFormat="1" ht="50.1" customHeight="1" x14ac:dyDescent="0.2">
      <c r="A3124" s="78" t="s">
        <v>55</v>
      </c>
      <c r="B3124" s="78" t="s">
        <v>63</v>
      </c>
      <c r="C3124" s="78" t="s">
        <v>1038</v>
      </c>
      <c r="D3124" s="78" t="s">
        <v>575</v>
      </c>
      <c r="E3124" s="79" t="str">
        <f>+IF(C3124&lt;&gt;"",VLOOKUP(MID(C3124,18,5),NIVELES!$A$133:$B$213,2,0),"")</f>
        <v>AZUAY</v>
      </c>
      <c r="F3124" s="80" t="s">
        <v>100</v>
      </c>
      <c r="G3124" s="81" t="str">
        <f>+IF(F3124&lt;&gt;"",VLOOKUP(F3124,NIVELES!$A$246:$C$464,3,0),"")</f>
        <v xml:space="preserve"> </v>
      </c>
      <c r="H3124" s="82" t="s">
        <v>1023</v>
      </c>
      <c r="I3124" s="78" t="s">
        <v>2164</v>
      </c>
      <c r="J3124" s="78" t="s">
        <v>2165</v>
      </c>
      <c r="K3124" s="78" t="s">
        <v>2166</v>
      </c>
      <c r="L3124" s="78" t="s">
        <v>1791</v>
      </c>
      <c r="M3124" s="78" t="s">
        <v>1791</v>
      </c>
      <c r="N3124" s="78" t="s">
        <v>1791</v>
      </c>
      <c r="O3124" s="78" t="s">
        <v>2292</v>
      </c>
      <c r="P3124" s="82">
        <v>0</v>
      </c>
      <c r="Q3124" s="78" t="s">
        <v>3156</v>
      </c>
      <c r="R3124" s="82"/>
      <c r="S3124" s="82"/>
      <c r="T3124" s="82"/>
      <c r="U3124" s="82"/>
      <c r="V3124" s="82"/>
      <c r="W3124" s="82"/>
      <c r="X3124" s="82"/>
      <c r="Y3124" s="82"/>
      <c r="Z3124" s="82"/>
      <c r="AA3124" s="82"/>
      <c r="AB3124" s="82"/>
      <c r="AC3124" s="82"/>
      <c r="AD3124" s="85" t="str">
        <f>IF(A3124&lt;&gt;"",IF(D3124="DIRECCIÓN_DE_TRANSFERENCIAS","280 0031",VLOOKUP(C3124,NIVELES!$A$14:$B$105,2,0)),"")</f>
        <v>280 6210</v>
      </c>
      <c r="AE3124" s="86" t="s">
        <v>322</v>
      </c>
      <c r="AF3124" s="86" t="s">
        <v>369</v>
      </c>
      <c r="AG3124" s="79" t="str">
        <f>+IF(AF3124&lt;&gt;"",VLOOKUP(AF3124,NIVELES!$A$666:$B$673,2,0),"")</f>
        <v>ADMINISTRACIÓN_CENTRAL</v>
      </c>
      <c r="AH3124" s="78" t="s">
        <v>322</v>
      </c>
      <c r="AI3124" s="79" t="str">
        <f>IF(AH3124&lt;&gt;"",VLOOKUP(CONCATENATE(AG3124,AH3124),NIVELES!$B$676:$C$745,2,0),"")</f>
        <v>Administración De La Gestión Administrativa Financiera</v>
      </c>
      <c r="AJ3124" s="78" t="s">
        <v>517</v>
      </c>
      <c r="AK3124" s="79" t="str">
        <f>+IF(AJ3124&lt;&gt;"",VLOOKUP(AJ3124,NIVELES!$A$816:$B$892,2,0),"")</f>
        <v>NO APLICA</v>
      </c>
      <c r="AL3124" s="78" t="s">
        <v>553</v>
      </c>
      <c r="AM3124" s="78">
        <v>510304</v>
      </c>
      <c r="AN3124" s="79" t="str">
        <f>IF(AM3124&lt;&gt;"",+VLOOKUP(AM3124,NIVELES!$A$1652:$B$2466,2,0),"")</f>
        <v>Compensación por Transporte</v>
      </c>
      <c r="AO3124" s="87">
        <v>360</v>
      </c>
      <c r="AP3124" s="88"/>
      <c r="AQ3124" s="88"/>
      <c r="AR3124" s="88">
        <v>0</v>
      </c>
      <c r="AS3124" s="88">
        <v>0</v>
      </c>
      <c r="AT3124" s="88">
        <v>0</v>
      </c>
      <c r="AU3124" s="88">
        <v>0</v>
      </c>
      <c r="AV3124" s="88">
        <v>0</v>
      </c>
      <c r="AW3124" s="88">
        <v>0</v>
      </c>
      <c r="AX3124" s="88">
        <v>0</v>
      </c>
      <c r="AY3124" s="88">
        <v>0</v>
      </c>
      <c r="AZ3124" s="88">
        <v>0</v>
      </c>
      <c r="BA3124" s="88">
        <v>360</v>
      </c>
      <c r="BB3124" s="89">
        <f t="shared" si="191"/>
        <v>360</v>
      </c>
      <c r="BC3124" s="90" t="str">
        <f t="shared" si="190"/>
        <v>OK</v>
      </c>
      <c r="BD3124" s="91" t="str">
        <f t="shared" si="192"/>
        <v xml:space="preserve">                  </v>
      </c>
      <c r="BE3124" s="92">
        <f t="shared" si="193"/>
        <v>0</v>
      </c>
    </row>
    <row r="3125" spans="1:57" s="74" customFormat="1" ht="50.1" customHeight="1" x14ac:dyDescent="0.2">
      <c r="A3125" s="78" t="s">
        <v>55</v>
      </c>
      <c r="B3125" s="78" t="s">
        <v>63</v>
      </c>
      <c r="C3125" s="78" t="s">
        <v>1038</v>
      </c>
      <c r="D3125" s="78" t="s">
        <v>575</v>
      </c>
      <c r="E3125" s="79" t="str">
        <f>+IF(C3125&lt;&gt;"",VLOOKUP(MID(C3125,18,5),NIVELES!$A$133:$B$213,2,0),"")</f>
        <v>AZUAY</v>
      </c>
      <c r="F3125" s="80" t="s">
        <v>100</v>
      </c>
      <c r="G3125" s="81" t="str">
        <f>+IF(F3125&lt;&gt;"",VLOOKUP(F3125,NIVELES!$A$246:$C$464,3,0),"")</f>
        <v xml:space="preserve"> </v>
      </c>
      <c r="H3125" s="82" t="s">
        <v>1023</v>
      </c>
      <c r="I3125" s="78" t="s">
        <v>2164</v>
      </c>
      <c r="J3125" s="78" t="s">
        <v>2165</v>
      </c>
      <c r="K3125" s="78" t="s">
        <v>2166</v>
      </c>
      <c r="L3125" s="78" t="s">
        <v>1791</v>
      </c>
      <c r="M3125" s="78" t="s">
        <v>1791</v>
      </c>
      <c r="N3125" s="78" t="s">
        <v>1791</v>
      </c>
      <c r="O3125" s="78" t="s">
        <v>2292</v>
      </c>
      <c r="P3125" s="82">
        <v>0</v>
      </c>
      <c r="Q3125" s="78" t="s">
        <v>3156</v>
      </c>
      <c r="R3125" s="82"/>
      <c r="S3125" s="82"/>
      <c r="T3125" s="82"/>
      <c r="U3125" s="82"/>
      <c r="V3125" s="82"/>
      <c r="W3125" s="82"/>
      <c r="X3125" s="82"/>
      <c r="Y3125" s="82"/>
      <c r="Z3125" s="82"/>
      <c r="AA3125" s="82"/>
      <c r="AB3125" s="82"/>
      <c r="AC3125" s="82"/>
      <c r="AD3125" s="85" t="str">
        <f>IF(A3125&lt;&gt;"",IF(D3125="DIRECCIÓN_DE_TRANSFERENCIAS","280 0031",VLOOKUP(C3125,NIVELES!$A$14:$B$105,2,0)),"")</f>
        <v>280 6210</v>
      </c>
      <c r="AE3125" s="86" t="s">
        <v>322</v>
      </c>
      <c r="AF3125" s="86" t="s">
        <v>369</v>
      </c>
      <c r="AG3125" s="79" t="str">
        <f>+IF(AF3125&lt;&gt;"",VLOOKUP(AF3125,NIVELES!$A$666:$B$673,2,0),"")</f>
        <v>ADMINISTRACIÓN_CENTRAL</v>
      </c>
      <c r="AH3125" s="78" t="s">
        <v>322</v>
      </c>
      <c r="AI3125" s="79" t="str">
        <f>IF(AH3125&lt;&gt;"",VLOOKUP(CONCATENATE(AG3125,AH3125),NIVELES!$B$676:$C$745,2,0),"")</f>
        <v>Administración De La Gestión Administrativa Financiera</v>
      </c>
      <c r="AJ3125" s="78" t="s">
        <v>517</v>
      </c>
      <c r="AK3125" s="79" t="str">
        <f>+IF(AJ3125&lt;&gt;"",VLOOKUP(AJ3125,NIVELES!$A$816:$B$892,2,0),"")</f>
        <v>NO APLICA</v>
      </c>
      <c r="AL3125" s="78" t="s">
        <v>553</v>
      </c>
      <c r="AM3125" s="78">
        <v>510306</v>
      </c>
      <c r="AN3125" s="79" t="str">
        <f>IF(AM3125&lt;&gt;"",+VLOOKUP(AM3125,NIVELES!$A$1652:$B$2466,2,0),"")</f>
        <v>Alimentación</v>
      </c>
      <c r="AO3125" s="87">
        <v>2520</v>
      </c>
      <c r="AP3125" s="88"/>
      <c r="AQ3125" s="88"/>
      <c r="AR3125" s="88">
        <v>0</v>
      </c>
      <c r="AS3125" s="88">
        <v>0</v>
      </c>
      <c r="AT3125" s="88">
        <v>0</v>
      </c>
      <c r="AU3125" s="88">
        <v>0</v>
      </c>
      <c r="AV3125" s="88">
        <v>0</v>
      </c>
      <c r="AW3125" s="88">
        <v>0</v>
      </c>
      <c r="AX3125" s="88">
        <v>0</v>
      </c>
      <c r="AY3125" s="88">
        <v>0</v>
      </c>
      <c r="AZ3125" s="88">
        <v>0</v>
      </c>
      <c r="BA3125" s="88">
        <v>2520</v>
      </c>
      <c r="BB3125" s="89">
        <f t="shared" si="191"/>
        <v>2520</v>
      </c>
      <c r="BC3125" s="90" t="str">
        <f t="shared" si="190"/>
        <v>OK</v>
      </c>
      <c r="BD3125" s="91" t="str">
        <f t="shared" si="192"/>
        <v xml:space="preserve">                  </v>
      </c>
      <c r="BE3125" s="92">
        <f t="shared" si="193"/>
        <v>0</v>
      </c>
    </row>
    <row r="3126" spans="1:57" s="74" customFormat="1" ht="50.1" customHeight="1" x14ac:dyDescent="0.2">
      <c r="A3126" s="78" t="s">
        <v>55</v>
      </c>
      <c r="B3126" s="78" t="s">
        <v>63</v>
      </c>
      <c r="C3126" s="78" t="s">
        <v>1038</v>
      </c>
      <c r="D3126" s="78" t="s">
        <v>575</v>
      </c>
      <c r="E3126" s="79" t="str">
        <f>+IF(C3126&lt;&gt;"",VLOOKUP(MID(C3126,18,5),NIVELES!$A$133:$B$213,2,0),"")</f>
        <v>AZUAY</v>
      </c>
      <c r="F3126" s="80" t="s">
        <v>100</v>
      </c>
      <c r="G3126" s="81" t="str">
        <f>+IF(F3126&lt;&gt;"",VLOOKUP(F3126,NIVELES!$A$246:$C$464,3,0),"")</f>
        <v xml:space="preserve"> </v>
      </c>
      <c r="H3126" s="82" t="s">
        <v>1023</v>
      </c>
      <c r="I3126" s="78" t="s">
        <v>2164</v>
      </c>
      <c r="J3126" s="78" t="s">
        <v>2165</v>
      </c>
      <c r="K3126" s="78" t="s">
        <v>2166</v>
      </c>
      <c r="L3126" s="78" t="s">
        <v>1791</v>
      </c>
      <c r="M3126" s="78" t="s">
        <v>1791</v>
      </c>
      <c r="N3126" s="78" t="s">
        <v>1791</v>
      </c>
      <c r="O3126" s="78" t="s">
        <v>2292</v>
      </c>
      <c r="P3126" s="82">
        <v>0</v>
      </c>
      <c r="Q3126" s="78" t="s">
        <v>3156</v>
      </c>
      <c r="R3126" s="82"/>
      <c r="S3126" s="82"/>
      <c r="T3126" s="82"/>
      <c r="U3126" s="82"/>
      <c r="V3126" s="82"/>
      <c r="W3126" s="82"/>
      <c r="X3126" s="82"/>
      <c r="Y3126" s="82"/>
      <c r="Z3126" s="82"/>
      <c r="AA3126" s="82"/>
      <c r="AB3126" s="82"/>
      <c r="AC3126" s="82"/>
      <c r="AD3126" s="85" t="str">
        <f>IF(A3126&lt;&gt;"",IF(D3126="DIRECCIÓN_DE_TRANSFERENCIAS","280 0031",VLOOKUP(C3126,NIVELES!$A$14:$B$105,2,0)),"")</f>
        <v>280 6210</v>
      </c>
      <c r="AE3126" s="86" t="s">
        <v>322</v>
      </c>
      <c r="AF3126" s="86" t="s">
        <v>369</v>
      </c>
      <c r="AG3126" s="79" t="str">
        <f>+IF(AF3126&lt;&gt;"",VLOOKUP(AF3126,NIVELES!$A$666:$B$673,2,0),"")</f>
        <v>ADMINISTRACIÓN_CENTRAL</v>
      </c>
      <c r="AH3126" s="78" t="s">
        <v>322</v>
      </c>
      <c r="AI3126" s="79" t="str">
        <f>IF(AH3126&lt;&gt;"",VLOOKUP(CONCATENATE(AG3126,AH3126),NIVELES!$B$676:$C$745,2,0),"")</f>
        <v>Administración De La Gestión Administrativa Financiera</v>
      </c>
      <c r="AJ3126" s="78" t="s">
        <v>517</v>
      </c>
      <c r="AK3126" s="79" t="str">
        <f>+IF(AJ3126&lt;&gt;"",VLOOKUP(AJ3126,NIVELES!$A$816:$B$892,2,0),"")</f>
        <v>NO APLICA</v>
      </c>
      <c r="AL3126" s="78" t="s">
        <v>553</v>
      </c>
      <c r="AM3126" s="78">
        <v>510401</v>
      </c>
      <c r="AN3126" s="79" t="str">
        <f>IF(AM3126&lt;&gt;"",+VLOOKUP(AM3126,NIVELES!$A$1652:$B$2466,2,0),"")</f>
        <v>Por Cargas Familiares</v>
      </c>
      <c r="AO3126" s="87">
        <v>137.82</v>
      </c>
      <c r="AP3126" s="88"/>
      <c r="AQ3126" s="88"/>
      <c r="AR3126" s="88">
        <v>0</v>
      </c>
      <c r="AS3126" s="88">
        <v>0</v>
      </c>
      <c r="AT3126" s="88">
        <v>0</v>
      </c>
      <c r="AU3126" s="88">
        <v>0</v>
      </c>
      <c r="AV3126" s="88">
        <v>0</v>
      </c>
      <c r="AW3126" s="88">
        <v>0</v>
      </c>
      <c r="AX3126" s="88">
        <v>0</v>
      </c>
      <c r="AY3126" s="88">
        <v>0</v>
      </c>
      <c r="AZ3126" s="88">
        <v>0</v>
      </c>
      <c r="BA3126" s="88">
        <v>137.82</v>
      </c>
      <c r="BB3126" s="89">
        <f t="shared" si="191"/>
        <v>137.82</v>
      </c>
      <c r="BC3126" s="90" t="str">
        <f t="shared" si="190"/>
        <v>OK</v>
      </c>
      <c r="BD3126" s="91" t="str">
        <f t="shared" si="192"/>
        <v xml:space="preserve">                  </v>
      </c>
      <c r="BE3126" s="92">
        <f t="shared" si="193"/>
        <v>0</v>
      </c>
    </row>
    <row r="3127" spans="1:57" s="74" customFormat="1" ht="50.1" customHeight="1" x14ac:dyDescent="0.2">
      <c r="A3127" s="78" t="s">
        <v>55</v>
      </c>
      <c r="B3127" s="78" t="s">
        <v>63</v>
      </c>
      <c r="C3127" s="78" t="s">
        <v>1038</v>
      </c>
      <c r="D3127" s="78" t="s">
        <v>575</v>
      </c>
      <c r="E3127" s="79" t="str">
        <f>+IF(C3127&lt;&gt;"",VLOOKUP(MID(C3127,18,5),NIVELES!$A$133:$B$213,2,0),"")</f>
        <v>AZUAY</v>
      </c>
      <c r="F3127" s="80" t="s">
        <v>100</v>
      </c>
      <c r="G3127" s="81" t="str">
        <f>+IF(F3127&lt;&gt;"",VLOOKUP(F3127,NIVELES!$A$246:$C$464,3,0),"")</f>
        <v xml:space="preserve"> </v>
      </c>
      <c r="H3127" s="82" t="s">
        <v>1023</v>
      </c>
      <c r="I3127" s="78" t="s">
        <v>2164</v>
      </c>
      <c r="J3127" s="78" t="s">
        <v>2165</v>
      </c>
      <c r="K3127" s="78" t="s">
        <v>2166</v>
      </c>
      <c r="L3127" s="78" t="s">
        <v>1791</v>
      </c>
      <c r="M3127" s="78" t="s">
        <v>1791</v>
      </c>
      <c r="N3127" s="78" t="s">
        <v>1791</v>
      </c>
      <c r="O3127" s="78" t="s">
        <v>2292</v>
      </c>
      <c r="P3127" s="82">
        <v>0</v>
      </c>
      <c r="Q3127" s="78" t="s">
        <v>3156</v>
      </c>
      <c r="R3127" s="82"/>
      <c r="S3127" s="82"/>
      <c r="T3127" s="82"/>
      <c r="U3127" s="82"/>
      <c r="V3127" s="82"/>
      <c r="W3127" s="82"/>
      <c r="X3127" s="82"/>
      <c r="Y3127" s="82"/>
      <c r="Z3127" s="82"/>
      <c r="AA3127" s="82"/>
      <c r="AB3127" s="82"/>
      <c r="AC3127" s="82"/>
      <c r="AD3127" s="85" t="str">
        <f>IF(A3127&lt;&gt;"",IF(D3127="DIRECCIÓN_DE_TRANSFERENCIAS","280 0031",VLOOKUP(C3127,NIVELES!$A$14:$B$105,2,0)),"")</f>
        <v>280 6210</v>
      </c>
      <c r="AE3127" s="86" t="s">
        <v>322</v>
      </c>
      <c r="AF3127" s="86" t="s">
        <v>369</v>
      </c>
      <c r="AG3127" s="79" t="str">
        <f>+IF(AF3127&lt;&gt;"",VLOOKUP(AF3127,NIVELES!$A$666:$B$673,2,0),"")</f>
        <v>ADMINISTRACIÓN_CENTRAL</v>
      </c>
      <c r="AH3127" s="78" t="s">
        <v>322</v>
      </c>
      <c r="AI3127" s="79" t="str">
        <f>IF(AH3127&lt;&gt;"",VLOOKUP(CONCATENATE(AG3127,AH3127),NIVELES!$B$676:$C$745,2,0),"")</f>
        <v>Administración De La Gestión Administrativa Financiera</v>
      </c>
      <c r="AJ3127" s="78" t="s">
        <v>517</v>
      </c>
      <c r="AK3127" s="79" t="str">
        <f>+IF(AJ3127&lt;&gt;"",VLOOKUP(AJ3127,NIVELES!$A$816:$B$892,2,0),"")</f>
        <v>NO APLICA</v>
      </c>
      <c r="AL3127" s="78" t="s">
        <v>553</v>
      </c>
      <c r="AM3127" s="78">
        <v>510408</v>
      </c>
      <c r="AN3127" s="79" t="str">
        <f>IF(AM3127&lt;&gt;"",+VLOOKUP(AM3127,NIVELES!$A$1652:$B$2466,2,0),"")</f>
        <v>Subsidio de Antigüedad</v>
      </c>
      <c r="AO3127" s="87">
        <v>472.23</v>
      </c>
      <c r="AP3127" s="88"/>
      <c r="AQ3127" s="88"/>
      <c r="AR3127" s="88">
        <v>0</v>
      </c>
      <c r="AS3127" s="88">
        <v>0</v>
      </c>
      <c r="AT3127" s="88">
        <v>0</v>
      </c>
      <c r="AU3127" s="88">
        <v>0</v>
      </c>
      <c r="AV3127" s="88">
        <v>0</v>
      </c>
      <c r="AW3127" s="88">
        <v>0</v>
      </c>
      <c r="AX3127" s="88">
        <v>0</v>
      </c>
      <c r="AY3127" s="88">
        <v>0</v>
      </c>
      <c r="AZ3127" s="88">
        <v>0</v>
      </c>
      <c r="BA3127" s="88">
        <v>472.23</v>
      </c>
      <c r="BB3127" s="89">
        <f t="shared" si="191"/>
        <v>472.23</v>
      </c>
      <c r="BC3127" s="90" t="str">
        <f t="shared" si="190"/>
        <v>OK</v>
      </c>
      <c r="BD3127" s="91" t="str">
        <f t="shared" si="192"/>
        <v xml:space="preserve">                  </v>
      </c>
      <c r="BE3127" s="92">
        <f t="shared" si="193"/>
        <v>0</v>
      </c>
    </row>
    <row r="3128" spans="1:57" s="74" customFormat="1" ht="50.1" customHeight="1" x14ac:dyDescent="0.2">
      <c r="A3128" s="78" t="s">
        <v>55</v>
      </c>
      <c r="B3128" s="78" t="s">
        <v>63</v>
      </c>
      <c r="C3128" s="78" t="s">
        <v>1038</v>
      </c>
      <c r="D3128" s="78" t="s">
        <v>575</v>
      </c>
      <c r="E3128" s="79" t="str">
        <f>+IF(C3128&lt;&gt;"",VLOOKUP(MID(C3128,18,5),NIVELES!$A$133:$B$213,2,0),"")</f>
        <v>AZUAY</v>
      </c>
      <c r="F3128" s="80" t="s">
        <v>100</v>
      </c>
      <c r="G3128" s="81" t="str">
        <f>+IF(F3128&lt;&gt;"",VLOOKUP(F3128,NIVELES!$A$246:$C$464,3,0),"")</f>
        <v xml:space="preserve"> </v>
      </c>
      <c r="H3128" s="82" t="s">
        <v>1023</v>
      </c>
      <c r="I3128" s="78" t="s">
        <v>2164</v>
      </c>
      <c r="J3128" s="78" t="s">
        <v>2165</v>
      </c>
      <c r="K3128" s="78" t="s">
        <v>2166</v>
      </c>
      <c r="L3128" s="78" t="s">
        <v>1791</v>
      </c>
      <c r="M3128" s="78" t="s">
        <v>1791</v>
      </c>
      <c r="N3128" s="78" t="s">
        <v>1791</v>
      </c>
      <c r="O3128" s="78" t="s">
        <v>2292</v>
      </c>
      <c r="P3128" s="82">
        <v>11</v>
      </c>
      <c r="Q3128" s="78" t="s">
        <v>3156</v>
      </c>
      <c r="R3128" s="82">
        <v>1</v>
      </c>
      <c r="S3128" s="82">
        <v>1</v>
      </c>
      <c r="T3128" s="82">
        <v>1</v>
      </c>
      <c r="U3128" s="82">
        <v>1</v>
      </c>
      <c r="V3128" s="82">
        <v>1</v>
      </c>
      <c r="W3128" s="82">
        <v>1</v>
      </c>
      <c r="X3128" s="82">
        <v>1</v>
      </c>
      <c r="Y3128" s="82">
        <v>1</v>
      </c>
      <c r="Z3128" s="82">
        <v>1</v>
      </c>
      <c r="AA3128" s="82">
        <v>1</v>
      </c>
      <c r="AB3128" s="82">
        <v>1</v>
      </c>
      <c r="AC3128" s="82">
        <v>0</v>
      </c>
      <c r="AD3128" s="85" t="str">
        <f>IF(A3128&lt;&gt;"",IF(D3128="DIRECCIÓN_DE_TRANSFERENCIAS","280 0031",VLOOKUP(C3128,NIVELES!$A$14:$B$105,2,0)),"")</f>
        <v>280 6210</v>
      </c>
      <c r="AE3128" s="86" t="s">
        <v>322</v>
      </c>
      <c r="AF3128" s="86" t="s">
        <v>369</v>
      </c>
      <c r="AG3128" s="79" t="str">
        <f>+IF(AF3128&lt;&gt;"",VLOOKUP(AF3128,NIVELES!$A$666:$B$673,2,0),"")</f>
        <v>ADMINISTRACIÓN_CENTRAL</v>
      </c>
      <c r="AH3128" s="78" t="s">
        <v>322</v>
      </c>
      <c r="AI3128" s="79" t="str">
        <f>IF(AH3128&lt;&gt;"",VLOOKUP(CONCATENATE(AG3128,AH3128),NIVELES!$B$676:$C$745,2,0),"")</f>
        <v>Administración De La Gestión Administrativa Financiera</v>
      </c>
      <c r="AJ3128" s="78" t="s">
        <v>517</v>
      </c>
      <c r="AK3128" s="79" t="str">
        <f>+IF(AJ3128&lt;&gt;"",VLOOKUP(AJ3128,NIVELES!$A$816:$B$892,2,0),"")</f>
        <v>NO APLICA</v>
      </c>
      <c r="AL3128" s="78" t="s">
        <v>553</v>
      </c>
      <c r="AM3128" s="78">
        <v>510510</v>
      </c>
      <c r="AN3128" s="79" t="str">
        <f>IF(AM3128&lt;&gt;"",+VLOOKUP(AM3128,NIVELES!$A$1652:$B$2466,2,0),"")</f>
        <v>Servicios Personales por Contrato</v>
      </c>
      <c r="AO3128" s="87">
        <v>187880</v>
      </c>
      <c r="AP3128" s="88"/>
      <c r="AQ3128" s="88">
        <v>31938</v>
      </c>
      <c r="AR3128" s="88">
        <v>17080</v>
      </c>
      <c r="AS3128" s="88">
        <v>17080</v>
      </c>
      <c r="AT3128" s="88">
        <v>17080</v>
      </c>
      <c r="AU3128" s="88">
        <v>17080</v>
      </c>
      <c r="AV3128" s="88">
        <v>17080</v>
      </c>
      <c r="AW3128" s="88">
        <v>17080</v>
      </c>
      <c r="AX3128" s="88">
        <v>17080</v>
      </c>
      <c r="AY3128" s="88">
        <v>17080</v>
      </c>
      <c r="AZ3128" s="88">
        <v>17080</v>
      </c>
      <c r="BA3128" s="88">
        <v>2222</v>
      </c>
      <c r="BB3128" s="89">
        <f t="shared" si="191"/>
        <v>187880</v>
      </c>
      <c r="BC3128" s="90" t="str">
        <f t="shared" si="190"/>
        <v>OK</v>
      </c>
      <c r="BD3128" s="91" t="str">
        <f t="shared" si="192"/>
        <v xml:space="preserve">                  </v>
      </c>
      <c r="BE3128" s="92">
        <f t="shared" si="193"/>
        <v>11</v>
      </c>
    </row>
    <row r="3129" spans="1:57" s="74" customFormat="1" ht="50.1" customHeight="1" x14ac:dyDescent="0.2">
      <c r="A3129" s="78" t="s">
        <v>55</v>
      </c>
      <c r="B3129" s="78" t="s">
        <v>63</v>
      </c>
      <c r="C3129" s="78" t="s">
        <v>1038</v>
      </c>
      <c r="D3129" s="78" t="s">
        <v>575</v>
      </c>
      <c r="E3129" s="79" t="str">
        <f>+IF(C3129&lt;&gt;"",VLOOKUP(MID(C3129,18,5),NIVELES!$A$133:$B$213,2,0),"")</f>
        <v>AZUAY</v>
      </c>
      <c r="F3129" s="80" t="s">
        <v>100</v>
      </c>
      <c r="G3129" s="81" t="str">
        <f>+IF(F3129&lt;&gt;"",VLOOKUP(F3129,NIVELES!$A$246:$C$464,3,0),"")</f>
        <v xml:space="preserve"> </v>
      </c>
      <c r="H3129" s="82" t="s">
        <v>1023</v>
      </c>
      <c r="I3129" s="78" t="s">
        <v>2164</v>
      </c>
      <c r="J3129" s="78" t="s">
        <v>2165</v>
      </c>
      <c r="K3129" s="78" t="s">
        <v>2166</v>
      </c>
      <c r="L3129" s="78" t="s">
        <v>1791</v>
      </c>
      <c r="M3129" s="78" t="s">
        <v>1791</v>
      </c>
      <c r="N3129" s="78" t="s">
        <v>1791</v>
      </c>
      <c r="O3129" s="78" t="s">
        <v>2292</v>
      </c>
      <c r="P3129" s="82">
        <v>12</v>
      </c>
      <c r="Q3129" s="78" t="s">
        <v>3156</v>
      </c>
      <c r="R3129" s="82">
        <v>1</v>
      </c>
      <c r="S3129" s="82">
        <v>1</v>
      </c>
      <c r="T3129" s="82">
        <v>1</v>
      </c>
      <c r="U3129" s="82">
        <v>1</v>
      </c>
      <c r="V3129" s="82">
        <v>1</v>
      </c>
      <c r="W3129" s="82">
        <v>1</v>
      </c>
      <c r="X3129" s="82">
        <v>1</v>
      </c>
      <c r="Y3129" s="82">
        <v>1</v>
      </c>
      <c r="Z3129" s="82">
        <v>1</v>
      </c>
      <c r="AA3129" s="82">
        <v>1</v>
      </c>
      <c r="AB3129" s="82">
        <v>1</v>
      </c>
      <c r="AC3129" s="82">
        <v>1</v>
      </c>
      <c r="AD3129" s="85" t="str">
        <f>IF(A3129&lt;&gt;"",IF(D3129="DIRECCIÓN_DE_TRANSFERENCIAS","280 0031",VLOOKUP(C3129,NIVELES!$A$14:$B$105,2,0)),"")</f>
        <v>280 6210</v>
      </c>
      <c r="AE3129" s="86" t="s">
        <v>322</v>
      </c>
      <c r="AF3129" s="86" t="s">
        <v>369</v>
      </c>
      <c r="AG3129" s="79" t="str">
        <f>+IF(AF3129&lt;&gt;"",VLOOKUP(AF3129,NIVELES!$A$666:$B$673,2,0),"")</f>
        <v>ADMINISTRACIÓN_CENTRAL</v>
      </c>
      <c r="AH3129" s="78" t="s">
        <v>322</v>
      </c>
      <c r="AI3129" s="79" t="str">
        <f>IF(AH3129&lt;&gt;"",VLOOKUP(CONCATENATE(AG3129,AH3129),NIVELES!$B$676:$C$745,2,0),"")</f>
        <v>Administración De La Gestión Administrativa Financiera</v>
      </c>
      <c r="AJ3129" s="78" t="s">
        <v>517</v>
      </c>
      <c r="AK3129" s="79" t="str">
        <f>+IF(AJ3129&lt;&gt;"",VLOOKUP(AJ3129,NIVELES!$A$816:$B$892,2,0),"")</f>
        <v>NO APLICA</v>
      </c>
      <c r="AL3129" s="78" t="s">
        <v>553</v>
      </c>
      <c r="AM3129" s="78">
        <v>510601</v>
      </c>
      <c r="AN3129" s="79" t="str">
        <f>IF(AM3129&lt;&gt;"",+VLOOKUP(AM3129,NIVELES!$A$1652:$B$2466,2,0),"")</f>
        <v>Aporte Patronal</v>
      </c>
      <c r="AO3129" s="87">
        <v>25785.05</v>
      </c>
      <c r="AP3129" s="88"/>
      <c r="AQ3129" s="88">
        <v>9438.5499999999993</v>
      </c>
      <c r="AR3129" s="88">
        <v>2148.75</v>
      </c>
      <c r="AS3129" s="88">
        <v>2148.75</v>
      </c>
      <c r="AT3129" s="88">
        <v>2148.75</v>
      </c>
      <c r="AU3129" s="88">
        <v>2148.75</v>
      </c>
      <c r="AV3129" s="88">
        <v>2148.75</v>
      </c>
      <c r="AW3129" s="88">
        <v>2148.75</v>
      </c>
      <c r="AX3129" s="88">
        <v>2148.75</v>
      </c>
      <c r="AY3129" s="88">
        <v>1305.25</v>
      </c>
      <c r="AZ3129" s="88">
        <v>0</v>
      </c>
      <c r="BA3129" s="88">
        <v>0</v>
      </c>
      <c r="BB3129" s="89">
        <f t="shared" si="191"/>
        <v>25785.05</v>
      </c>
      <c r="BC3129" s="90" t="str">
        <f t="shared" si="190"/>
        <v>OK</v>
      </c>
      <c r="BD3129" s="91" t="str">
        <f t="shared" si="192"/>
        <v xml:space="preserve">                  </v>
      </c>
      <c r="BE3129" s="92">
        <f t="shared" si="193"/>
        <v>12</v>
      </c>
    </row>
    <row r="3130" spans="1:57" s="74" customFormat="1" ht="50.1" customHeight="1" x14ac:dyDescent="0.2">
      <c r="A3130" s="78" t="s">
        <v>55</v>
      </c>
      <c r="B3130" s="78" t="s">
        <v>63</v>
      </c>
      <c r="C3130" s="78" t="s">
        <v>1038</v>
      </c>
      <c r="D3130" s="78" t="s">
        <v>575</v>
      </c>
      <c r="E3130" s="79" t="str">
        <f>+IF(C3130&lt;&gt;"",VLOOKUP(MID(C3130,18,5),NIVELES!$A$133:$B$213,2,0),"")</f>
        <v>AZUAY</v>
      </c>
      <c r="F3130" s="80" t="s">
        <v>100</v>
      </c>
      <c r="G3130" s="81" t="str">
        <f>+IF(F3130&lt;&gt;"",VLOOKUP(F3130,NIVELES!$A$246:$C$464,3,0),"")</f>
        <v xml:space="preserve"> </v>
      </c>
      <c r="H3130" s="82" t="s">
        <v>1023</v>
      </c>
      <c r="I3130" s="78" t="s">
        <v>2164</v>
      </c>
      <c r="J3130" s="78" t="s">
        <v>2165</v>
      </c>
      <c r="K3130" s="78" t="s">
        <v>2166</v>
      </c>
      <c r="L3130" s="78" t="s">
        <v>1791</v>
      </c>
      <c r="M3130" s="78" t="s">
        <v>1791</v>
      </c>
      <c r="N3130" s="78" t="s">
        <v>1791</v>
      </c>
      <c r="O3130" s="78" t="s">
        <v>2292</v>
      </c>
      <c r="P3130" s="82">
        <v>12</v>
      </c>
      <c r="Q3130" s="78" t="s">
        <v>3156</v>
      </c>
      <c r="R3130" s="82">
        <v>1</v>
      </c>
      <c r="S3130" s="82">
        <v>1</v>
      </c>
      <c r="T3130" s="82">
        <v>1</v>
      </c>
      <c r="U3130" s="82">
        <v>1</v>
      </c>
      <c r="V3130" s="82">
        <v>1</v>
      </c>
      <c r="W3130" s="82">
        <v>1</v>
      </c>
      <c r="X3130" s="82">
        <v>1</v>
      </c>
      <c r="Y3130" s="82">
        <v>1</v>
      </c>
      <c r="Z3130" s="82">
        <v>1</v>
      </c>
      <c r="AA3130" s="82">
        <v>1</v>
      </c>
      <c r="AB3130" s="82">
        <v>1</v>
      </c>
      <c r="AC3130" s="82">
        <v>1</v>
      </c>
      <c r="AD3130" s="85" t="str">
        <f>IF(A3130&lt;&gt;"",IF(D3130="DIRECCIÓN_DE_TRANSFERENCIAS","280 0031",VLOOKUP(C3130,NIVELES!$A$14:$B$105,2,0)),"")</f>
        <v>280 6210</v>
      </c>
      <c r="AE3130" s="86" t="s">
        <v>322</v>
      </c>
      <c r="AF3130" s="86" t="s">
        <v>369</v>
      </c>
      <c r="AG3130" s="79" t="str">
        <f>+IF(AF3130&lt;&gt;"",VLOOKUP(AF3130,NIVELES!$A$666:$B$673,2,0),"")</f>
        <v>ADMINISTRACIÓN_CENTRAL</v>
      </c>
      <c r="AH3130" s="78" t="s">
        <v>322</v>
      </c>
      <c r="AI3130" s="79" t="str">
        <f>IF(AH3130&lt;&gt;"",VLOOKUP(CONCATENATE(AG3130,AH3130),NIVELES!$B$676:$C$745,2,0),"")</f>
        <v>Administración De La Gestión Administrativa Financiera</v>
      </c>
      <c r="AJ3130" s="78" t="s">
        <v>517</v>
      </c>
      <c r="AK3130" s="79" t="str">
        <f>+IF(AJ3130&lt;&gt;"",VLOOKUP(AJ3130,NIVELES!$A$816:$B$892,2,0),"")</f>
        <v>NO APLICA</v>
      </c>
      <c r="AL3130" s="78" t="s">
        <v>553</v>
      </c>
      <c r="AM3130" s="78">
        <v>510602</v>
      </c>
      <c r="AN3130" s="79" t="str">
        <f>IF(AM3130&lt;&gt;"",+VLOOKUP(AM3130,NIVELES!$A$1652:$B$2466,2,0),"")</f>
        <v>Fondo de Reserva</v>
      </c>
      <c r="AO3130" s="87">
        <v>21850.58</v>
      </c>
      <c r="AP3130" s="88"/>
      <c r="AQ3130" s="88">
        <v>1823.6</v>
      </c>
      <c r="AR3130" s="88">
        <v>1820.88</v>
      </c>
      <c r="AS3130" s="88">
        <v>1820.88</v>
      </c>
      <c r="AT3130" s="88">
        <v>1820.88</v>
      </c>
      <c r="AU3130" s="88">
        <v>1820.88</v>
      </c>
      <c r="AV3130" s="88">
        <v>1820.88</v>
      </c>
      <c r="AW3130" s="88">
        <v>1820.88</v>
      </c>
      <c r="AX3130" s="88">
        <v>1820.88</v>
      </c>
      <c r="AY3130" s="88">
        <v>1820.88</v>
      </c>
      <c r="AZ3130" s="88">
        <v>1820.88</v>
      </c>
      <c r="BA3130" s="88">
        <v>3639.0599999999977</v>
      </c>
      <c r="BB3130" s="89">
        <f t="shared" si="191"/>
        <v>21850.58</v>
      </c>
      <c r="BC3130" s="90" t="str">
        <f t="shared" si="190"/>
        <v>OK</v>
      </c>
      <c r="BD3130" s="91" t="str">
        <f t="shared" si="192"/>
        <v xml:space="preserve">                  </v>
      </c>
      <c r="BE3130" s="92">
        <f t="shared" si="193"/>
        <v>12</v>
      </c>
    </row>
    <row r="3131" spans="1:57" s="74" customFormat="1" ht="50.1" customHeight="1" x14ac:dyDescent="0.2">
      <c r="A3131" s="78" t="s">
        <v>55</v>
      </c>
      <c r="B3131" s="78" t="s">
        <v>63</v>
      </c>
      <c r="C3131" s="78" t="s">
        <v>1038</v>
      </c>
      <c r="D3131" s="78" t="s">
        <v>575</v>
      </c>
      <c r="E3131" s="79" t="str">
        <f>+IF(C3131&lt;&gt;"",VLOOKUP(MID(C3131,18,5),NIVELES!$A$133:$B$213,2,0),"")</f>
        <v>AZUAY</v>
      </c>
      <c r="F3131" s="80" t="s">
        <v>100</v>
      </c>
      <c r="G3131" s="81" t="str">
        <f>+IF(F3131&lt;&gt;"",VLOOKUP(F3131,NIVELES!$A$246:$C$464,3,0),"")</f>
        <v xml:space="preserve"> </v>
      </c>
      <c r="H3131" s="82" t="s">
        <v>1023</v>
      </c>
      <c r="I3131" s="78" t="s">
        <v>2173</v>
      </c>
      <c r="J3131" s="78" t="s">
        <v>2165</v>
      </c>
      <c r="K3131" s="78" t="s">
        <v>2166</v>
      </c>
      <c r="L3131" s="78" t="s">
        <v>1791</v>
      </c>
      <c r="M3131" s="78" t="s">
        <v>1791</v>
      </c>
      <c r="N3131" s="78" t="s">
        <v>1791</v>
      </c>
      <c r="O3131" s="78" t="s">
        <v>2458</v>
      </c>
      <c r="P3131" s="82">
        <v>12</v>
      </c>
      <c r="Q3131" s="78" t="s">
        <v>2206</v>
      </c>
      <c r="R3131" s="82">
        <v>1</v>
      </c>
      <c r="S3131" s="82">
        <v>1</v>
      </c>
      <c r="T3131" s="82">
        <v>1</v>
      </c>
      <c r="U3131" s="82">
        <v>1</v>
      </c>
      <c r="V3131" s="82">
        <v>1</v>
      </c>
      <c r="W3131" s="82">
        <v>1</v>
      </c>
      <c r="X3131" s="82">
        <v>1</v>
      </c>
      <c r="Y3131" s="82">
        <v>1</v>
      </c>
      <c r="Z3131" s="82">
        <v>1</v>
      </c>
      <c r="AA3131" s="82">
        <v>1</v>
      </c>
      <c r="AB3131" s="82">
        <v>1</v>
      </c>
      <c r="AC3131" s="82">
        <v>1</v>
      </c>
      <c r="AD3131" s="85" t="str">
        <f>IF(A3131&lt;&gt;"",IF(D3131="DIRECCIÓN_DE_TRANSFERENCIAS","280 0031",VLOOKUP(C3131,NIVELES!$A$14:$B$105,2,0)),"")</f>
        <v>280 6210</v>
      </c>
      <c r="AE3131" s="86" t="s">
        <v>322</v>
      </c>
      <c r="AF3131" s="86" t="s">
        <v>369</v>
      </c>
      <c r="AG3131" s="79" t="str">
        <f>+IF(AF3131&lt;&gt;"",VLOOKUP(AF3131,NIVELES!$A$666:$B$673,2,0),"")</f>
        <v>ADMINISTRACIÓN_CENTRAL</v>
      </c>
      <c r="AH3131" s="78" t="s">
        <v>322</v>
      </c>
      <c r="AI3131" s="79" t="str">
        <f>IF(AH3131&lt;&gt;"",VLOOKUP(CONCATENATE(AG3131,AH3131),NIVELES!$B$676:$C$745,2,0),"")</f>
        <v>Administración De La Gestión Administrativa Financiera</v>
      </c>
      <c r="AJ3131" s="78" t="s">
        <v>517</v>
      </c>
      <c r="AK3131" s="79" t="str">
        <f>+IF(AJ3131&lt;&gt;"",VLOOKUP(AJ3131,NIVELES!$A$816:$B$892,2,0),"")</f>
        <v>NO APLICA</v>
      </c>
      <c r="AL3131" s="78" t="s">
        <v>554</v>
      </c>
      <c r="AM3131" s="78">
        <v>530101</v>
      </c>
      <c r="AN3131" s="79" t="str">
        <f>IF(AM3131&lt;&gt;"",+VLOOKUP(AM3131,NIVELES!$A$1652:$B$2466,2,0),"")</f>
        <v>Agua Potable</v>
      </c>
      <c r="AO3131" s="87">
        <v>330</v>
      </c>
      <c r="AP3131" s="88"/>
      <c r="AQ3131" s="88"/>
      <c r="AR3131" s="88">
        <v>27.5</v>
      </c>
      <c r="AS3131" s="88">
        <v>27.5</v>
      </c>
      <c r="AT3131" s="88">
        <v>27.5</v>
      </c>
      <c r="AU3131" s="88">
        <v>27.5</v>
      </c>
      <c r="AV3131" s="88">
        <v>27.5</v>
      </c>
      <c r="AW3131" s="88">
        <v>27.5</v>
      </c>
      <c r="AX3131" s="88">
        <v>27.5</v>
      </c>
      <c r="AY3131" s="88">
        <v>27.5</v>
      </c>
      <c r="AZ3131" s="88">
        <v>27.5</v>
      </c>
      <c r="BA3131" s="88">
        <v>82.5</v>
      </c>
      <c r="BB3131" s="89">
        <f t="shared" si="191"/>
        <v>330</v>
      </c>
      <c r="BC3131" s="90" t="str">
        <f t="shared" si="190"/>
        <v>OK</v>
      </c>
      <c r="BD3131" s="91" t="str">
        <f t="shared" si="192"/>
        <v xml:space="preserve">                  </v>
      </c>
      <c r="BE3131" s="92">
        <f t="shared" si="193"/>
        <v>12</v>
      </c>
    </row>
    <row r="3132" spans="1:57" s="74" customFormat="1" ht="50.1" customHeight="1" x14ac:dyDescent="0.2">
      <c r="A3132" s="78" t="s">
        <v>55</v>
      </c>
      <c r="B3132" s="78" t="s">
        <v>63</v>
      </c>
      <c r="C3132" s="78" t="s">
        <v>1038</v>
      </c>
      <c r="D3132" s="78" t="s">
        <v>575</v>
      </c>
      <c r="E3132" s="79" t="str">
        <f>+IF(C3132&lt;&gt;"",VLOOKUP(MID(C3132,18,5),NIVELES!$A$133:$B$213,2,0),"")</f>
        <v>AZUAY</v>
      </c>
      <c r="F3132" s="80" t="s">
        <v>100</v>
      </c>
      <c r="G3132" s="81" t="str">
        <f>+IF(F3132&lt;&gt;"",VLOOKUP(F3132,NIVELES!$A$246:$C$464,3,0),"")</f>
        <v xml:space="preserve"> </v>
      </c>
      <c r="H3132" s="82" t="s">
        <v>1023</v>
      </c>
      <c r="I3132" s="78" t="s">
        <v>2173</v>
      </c>
      <c r="J3132" s="78" t="s">
        <v>2165</v>
      </c>
      <c r="K3132" s="78" t="s">
        <v>2166</v>
      </c>
      <c r="L3132" s="78" t="s">
        <v>1791</v>
      </c>
      <c r="M3132" s="78" t="s">
        <v>1791</v>
      </c>
      <c r="N3132" s="78" t="s">
        <v>1791</v>
      </c>
      <c r="O3132" s="78" t="s">
        <v>2458</v>
      </c>
      <c r="P3132" s="82">
        <v>12</v>
      </c>
      <c r="Q3132" s="78" t="s">
        <v>3180</v>
      </c>
      <c r="R3132" s="82">
        <v>1</v>
      </c>
      <c r="S3132" s="82">
        <v>1</v>
      </c>
      <c r="T3132" s="82">
        <v>1</v>
      </c>
      <c r="U3132" s="82">
        <v>1</v>
      </c>
      <c r="V3132" s="82">
        <v>1</v>
      </c>
      <c r="W3132" s="82">
        <v>1</v>
      </c>
      <c r="X3132" s="82">
        <v>1</v>
      </c>
      <c r="Y3132" s="82">
        <v>1</v>
      </c>
      <c r="Z3132" s="82">
        <v>1</v>
      </c>
      <c r="AA3132" s="82">
        <v>1</v>
      </c>
      <c r="AB3132" s="82">
        <v>1</v>
      </c>
      <c r="AC3132" s="82">
        <v>1</v>
      </c>
      <c r="AD3132" s="85" t="str">
        <f>IF(A3132&lt;&gt;"",IF(D3132="DIRECCIÓN_DE_TRANSFERENCIAS","280 0031",VLOOKUP(C3132,NIVELES!$A$14:$B$105,2,0)),"")</f>
        <v>280 6210</v>
      </c>
      <c r="AE3132" s="86" t="s">
        <v>322</v>
      </c>
      <c r="AF3132" s="86" t="s">
        <v>369</v>
      </c>
      <c r="AG3132" s="79" t="str">
        <f>+IF(AF3132&lt;&gt;"",VLOOKUP(AF3132,NIVELES!$A$666:$B$673,2,0),"")</f>
        <v>ADMINISTRACIÓN_CENTRAL</v>
      </c>
      <c r="AH3132" s="78" t="s">
        <v>322</v>
      </c>
      <c r="AI3132" s="79" t="str">
        <f>IF(AH3132&lt;&gt;"",VLOOKUP(CONCATENATE(AG3132,AH3132),NIVELES!$B$676:$C$745,2,0),"")</f>
        <v>Administración De La Gestión Administrativa Financiera</v>
      </c>
      <c r="AJ3132" s="78" t="s">
        <v>517</v>
      </c>
      <c r="AK3132" s="79" t="str">
        <f>+IF(AJ3132&lt;&gt;"",VLOOKUP(AJ3132,NIVELES!$A$816:$B$892,2,0),"")</f>
        <v>NO APLICA</v>
      </c>
      <c r="AL3132" s="78" t="s">
        <v>554</v>
      </c>
      <c r="AM3132" s="78">
        <v>530104</v>
      </c>
      <c r="AN3132" s="79" t="str">
        <f>IF(AM3132&lt;&gt;"",+VLOOKUP(AM3132,NIVELES!$A$1652:$B$2466,2,0),"")</f>
        <v>Energía Eléctrica</v>
      </c>
      <c r="AO3132" s="87">
        <v>1100</v>
      </c>
      <c r="AP3132" s="88"/>
      <c r="AQ3132" s="88"/>
      <c r="AR3132" s="88">
        <v>91.67</v>
      </c>
      <c r="AS3132" s="88">
        <v>91.67</v>
      </c>
      <c r="AT3132" s="88">
        <v>91.67</v>
      </c>
      <c r="AU3132" s="88">
        <v>91.67</v>
      </c>
      <c r="AV3132" s="88">
        <v>91.67</v>
      </c>
      <c r="AW3132" s="88">
        <v>91.67</v>
      </c>
      <c r="AX3132" s="88">
        <v>91.67</v>
      </c>
      <c r="AY3132" s="88">
        <v>91.67</v>
      </c>
      <c r="AZ3132" s="88">
        <v>91.67</v>
      </c>
      <c r="BA3132" s="88">
        <v>274.97000000000014</v>
      </c>
      <c r="BB3132" s="89">
        <f t="shared" si="191"/>
        <v>1100</v>
      </c>
      <c r="BC3132" s="90" t="str">
        <f t="shared" si="190"/>
        <v>OK</v>
      </c>
      <c r="BD3132" s="91" t="str">
        <f t="shared" si="192"/>
        <v xml:space="preserve">                  </v>
      </c>
      <c r="BE3132" s="92">
        <f t="shared" si="193"/>
        <v>12</v>
      </c>
    </row>
    <row r="3133" spans="1:57" s="74" customFormat="1" ht="50.1" customHeight="1" x14ac:dyDescent="0.2">
      <c r="A3133" s="78" t="s">
        <v>55</v>
      </c>
      <c r="B3133" s="78" t="s">
        <v>63</v>
      </c>
      <c r="C3133" s="78" t="s">
        <v>1038</v>
      </c>
      <c r="D3133" s="78" t="s">
        <v>575</v>
      </c>
      <c r="E3133" s="79" t="str">
        <f>+IF(C3133&lt;&gt;"",VLOOKUP(MID(C3133,18,5),NIVELES!$A$133:$B$213,2,0),"")</f>
        <v>AZUAY</v>
      </c>
      <c r="F3133" s="80" t="s">
        <v>100</v>
      </c>
      <c r="G3133" s="81" t="str">
        <f>+IF(F3133&lt;&gt;"",VLOOKUP(F3133,NIVELES!$A$246:$C$464,3,0),"")</f>
        <v xml:space="preserve"> </v>
      </c>
      <c r="H3133" s="82" t="s">
        <v>1023</v>
      </c>
      <c r="I3133" s="78" t="s">
        <v>2173</v>
      </c>
      <c r="J3133" s="78" t="s">
        <v>2165</v>
      </c>
      <c r="K3133" s="78" t="s">
        <v>2166</v>
      </c>
      <c r="L3133" s="78" t="s">
        <v>1791</v>
      </c>
      <c r="M3133" s="78" t="s">
        <v>1791</v>
      </c>
      <c r="N3133" s="78" t="s">
        <v>1791</v>
      </c>
      <c r="O3133" s="78" t="s">
        <v>2458</v>
      </c>
      <c r="P3133" s="82">
        <v>12</v>
      </c>
      <c r="Q3133" s="78" t="s">
        <v>3181</v>
      </c>
      <c r="R3133" s="82">
        <v>1</v>
      </c>
      <c r="S3133" s="82">
        <v>1</v>
      </c>
      <c r="T3133" s="82">
        <v>1</v>
      </c>
      <c r="U3133" s="82">
        <v>1</v>
      </c>
      <c r="V3133" s="82">
        <v>1</v>
      </c>
      <c r="W3133" s="82">
        <v>1</v>
      </c>
      <c r="X3133" s="82">
        <v>1</v>
      </c>
      <c r="Y3133" s="82">
        <v>1</v>
      </c>
      <c r="Z3133" s="82">
        <v>1</v>
      </c>
      <c r="AA3133" s="82">
        <v>1</v>
      </c>
      <c r="AB3133" s="82">
        <v>1</v>
      </c>
      <c r="AC3133" s="82">
        <v>1</v>
      </c>
      <c r="AD3133" s="85" t="str">
        <f>IF(A3133&lt;&gt;"",IF(D3133="DIRECCIÓN_DE_TRANSFERENCIAS","280 0031",VLOOKUP(C3133,NIVELES!$A$14:$B$105,2,0)),"")</f>
        <v>280 6210</v>
      </c>
      <c r="AE3133" s="86" t="s">
        <v>322</v>
      </c>
      <c r="AF3133" s="86" t="s">
        <v>369</v>
      </c>
      <c r="AG3133" s="79" t="str">
        <f>+IF(AF3133&lt;&gt;"",VLOOKUP(AF3133,NIVELES!$A$666:$B$673,2,0),"")</f>
        <v>ADMINISTRACIÓN_CENTRAL</v>
      </c>
      <c r="AH3133" s="78" t="s">
        <v>322</v>
      </c>
      <c r="AI3133" s="79" t="str">
        <f>IF(AH3133&lt;&gt;"",VLOOKUP(CONCATENATE(AG3133,AH3133),NIVELES!$B$676:$C$745,2,0),"")</f>
        <v>Administración De La Gestión Administrativa Financiera</v>
      </c>
      <c r="AJ3133" s="78" t="s">
        <v>517</v>
      </c>
      <c r="AK3133" s="79" t="str">
        <f>+IF(AJ3133&lt;&gt;"",VLOOKUP(AJ3133,NIVELES!$A$816:$B$892,2,0),"")</f>
        <v>NO APLICA</v>
      </c>
      <c r="AL3133" s="78" t="s">
        <v>554</v>
      </c>
      <c r="AM3133" s="78">
        <v>530105</v>
      </c>
      <c r="AN3133" s="79" t="str">
        <f>IF(AM3133&lt;&gt;"",+VLOOKUP(AM3133,NIVELES!$A$1652:$B$2466,2,0),"")</f>
        <v>Telecomunicaciones</v>
      </c>
      <c r="AO3133" s="87">
        <v>1650</v>
      </c>
      <c r="AP3133" s="88"/>
      <c r="AQ3133" s="88">
        <v>222.75</v>
      </c>
      <c r="AR3133" s="88">
        <v>137.5</v>
      </c>
      <c r="AS3133" s="88">
        <v>137.5</v>
      </c>
      <c r="AT3133" s="88">
        <v>137.5</v>
      </c>
      <c r="AU3133" s="88">
        <v>137.5</v>
      </c>
      <c r="AV3133" s="88">
        <v>137.5</v>
      </c>
      <c r="AW3133" s="88">
        <v>137.5</v>
      </c>
      <c r="AX3133" s="88">
        <v>137.5</v>
      </c>
      <c r="AY3133" s="88">
        <v>137.5</v>
      </c>
      <c r="AZ3133" s="88">
        <v>137.5</v>
      </c>
      <c r="BA3133" s="88">
        <v>189.75</v>
      </c>
      <c r="BB3133" s="89">
        <f t="shared" si="191"/>
        <v>1650</v>
      </c>
      <c r="BC3133" s="90" t="str">
        <f t="shared" si="190"/>
        <v>OK</v>
      </c>
      <c r="BD3133" s="91" t="str">
        <f t="shared" si="192"/>
        <v xml:space="preserve">                  </v>
      </c>
      <c r="BE3133" s="92">
        <f t="shared" si="193"/>
        <v>12</v>
      </c>
    </row>
    <row r="3134" spans="1:57" s="74" customFormat="1" ht="50.1" customHeight="1" x14ac:dyDescent="0.2">
      <c r="A3134" s="78" t="s">
        <v>55</v>
      </c>
      <c r="B3134" s="78" t="s">
        <v>63</v>
      </c>
      <c r="C3134" s="78" t="s">
        <v>1038</v>
      </c>
      <c r="D3134" s="78" t="s">
        <v>575</v>
      </c>
      <c r="E3134" s="79" t="str">
        <f>+IF(C3134&lt;&gt;"",VLOOKUP(MID(C3134,18,5),NIVELES!$A$133:$B$213,2,0),"")</f>
        <v>AZUAY</v>
      </c>
      <c r="F3134" s="80" t="s">
        <v>100</v>
      </c>
      <c r="G3134" s="81" t="str">
        <f>+IF(F3134&lt;&gt;"",VLOOKUP(F3134,NIVELES!$A$246:$C$464,3,0),"")</f>
        <v xml:space="preserve"> </v>
      </c>
      <c r="H3134" s="82" t="s">
        <v>1023</v>
      </c>
      <c r="I3134" s="78" t="s">
        <v>2173</v>
      </c>
      <c r="J3134" s="78" t="s">
        <v>2165</v>
      </c>
      <c r="K3134" s="78" t="s">
        <v>2166</v>
      </c>
      <c r="L3134" s="78" t="s">
        <v>1791</v>
      </c>
      <c r="M3134" s="78" t="s">
        <v>1791</v>
      </c>
      <c r="N3134" s="78" t="s">
        <v>1791</v>
      </c>
      <c r="O3134" s="78" t="s">
        <v>2458</v>
      </c>
      <c r="P3134" s="82">
        <v>12</v>
      </c>
      <c r="Q3134" s="78" t="s">
        <v>3182</v>
      </c>
      <c r="R3134" s="82">
        <v>1</v>
      </c>
      <c r="S3134" s="82">
        <v>1</v>
      </c>
      <c r="T3134" s="82">
        <v>1</v>
      </c>
      <c r="U3134" s="82">
        <v>1</v>
      </c>
      <c r="V3134" s="82">
        <v>1</v>
      </c>
      <c r="W3134" s="82">
        <v>1</v>
      </c>
      <c r="X3134" s="82">
        <v>1</v>
      </c>
      <c r="Y3134" s="82">
        <v>1</v>
      </c>
      <c r="Z3134" s="82">
        <v>1</v>
      </c>
      <c r="AA3134" s="82">
        <v>1</v>
      </c>
      <c r="AB3134" s="82">
        <v>1</v>
      </c>
      <c r="AC3134" s="82">
        <v>1</v>
      </c>
      <c r="AD3134" s="85" t="str">
        <f>IF(A3134&lt;&gt;"",IF(D3134="DIRECCIÓN_DE_TRANSFERENCIAS","280 0031",VLOOKUP(C3134,NIVELES!$A$14:$B$105,2,0)),"")</f>
        <v>280 6210</v>
      </c>
      <c r="AE3134" s="86" t="s">
        <v>322</v>
      </c>
      <c r="AF3134" s="86" t="s">
        <v>369</v>
      </c>
      <c r="AG3134" s="79" t="str">
        <f>+IF(AF3134&lt;&gt;"",VLOOKUP(AF3134,NIVELES!$A$666:$B$673,2,0),"")</f>
        <v>ADMINISTRACIÓN_CENTRAL</v>
      </c>
      <c r="AH3134" s="78" t="s">
        <v>322</v>
      </c>
      <c r="AI3134" s="79" t="str">
        <f>IF(AH3134&lt;&gt;"",VLOOKUP(CONCATENATE(AG3134,AH3134),NIVELES!$B$676:$C$745,2,0),"")</f>
        <v>Administración De La Gestión Administrativa Financiera</v>
      </c>
      <c r="AJ3134" s="78" t="s">
        <v>517</v>
      </c>
      <c r="AK3134" s="79" t="str">
        <f>+IF(AJ3134&lt;&gt;"",VLOOKUP(AJ3134,NIVELES!$A$816:$B$892,2,0),"")</f>
        <v>NO APLICA</v>
      </c>
      <c r="AL3134" s="78" t="s">
        <v>554</v>
      </c>
      <c r="AM3134" s="78">
        <v>530106</v>
      </c>
      <c r="AN3134" s="79" t="str">
        <f>IF(AM3134&lt;&gt;"",+VLOOKUP(AM3134,NIVELES!$A$1652:$B$2466,2,0),"")</f>
        <v>Servicio de Correo</v>
      </c>
      <c r="AO3134" s="87">
        <v>160</v>
      </c>
      <c r="AP3134" s="88"/>
      <c r="AQ3134" s="88"/>
      <c r="AR3134" s="88">
        <v>13.35</v>
      </c>
      <c r="AS3134" s="88">
        <v>13.35</v>
      </c>
      <c r="AT3134" s="88">
        <v>13.35</v>
      </c>
      <c r="AU3134" s="88">
        <v>13.35</v>
      </c>
      <c r="AV3134" s="88">
        <v>13.35</v>
      </c>
      <c r="AW3134" s="88">
        <v>13.35</v>
      </c>
      <c r="AX3134" s="88">
        <v>13.35</v>
      </c>
      <c r="AY3134" s="88">
        <v>13.35</v>
      </c>
      <c r="AZ3134" s="88">
        <v>13.35</v>
      </c>
      <c r="BA3134" s="88">
        <v>39.850000000000023</v>
      </c>
      <c r="BB3134" s="89">
        <f t="shared" si="191"/>
        <v>160</v>
      </c>
      <c r="BC3134" s="90" t="str">
        <f t="shared" si="190"/>
        <v>OK</v>
      </c>
      <c r="BD3134" s="91" t="str">
        <f t="shared" si="192"/>
        <v xml:space="preserve">                  </v>
      </c>
      <c r="BE3134" s="92">
        <f t="shared" si="193"/>
        <v>12</v>
      </c>
    </row>
    <row r="3135" spans="1:57" s="74" customFormat="1" ht="50.1" customHeight="1" x14ac:dyDescent="0.2">
      <c r="A3135" s="78" t="s">
        <v>55</v>
      </c>
      <c r="B3135" s="78" t="s">
        <v>63</v>
      </c>
      <c r="C3135" s="78" t="s">
        <v>1038</v>
      </c>
      <c r="D3135" s="78" t="s">
        <v>575</v>
      </c>
      <c r="E3135" s="79" t="str">
        <f>+IF(C3135&lt;&gt;"",VLOOKUP(MID(C3135,18,5),NIVELES!$A$133:$B$213,2,0),"")</f>
        <v>AZUAY</v>
      </c>
      <c r="F3135" s="80" t="s">
        <v>100</v>
      </c>
      <c r="G3135" s="81" t="str">
        <f>+IF(F3135&lt;&gt;"",VLOOKUP(F3135,NIVELES!$A$246:$C$464,3,0),"")</f>
        <v xml:space="preserve"> </v>
      </c>
      <c r="H3135" s="82" t="s">
        <v>1023</v>
      </c>
      <c r="I3135" s="78" t="s">
        <v>2173</v>
      </c>
      <c r="J3135" s="78" t="s">
        <v>2165</v>
      </c>
      <c r="K3135" s="78" t="s">
        <v>2166</v>
      </c>
      <c r="L3135" s="78" t="s">
        <v>1791</v>
      </c>
      <c r="M3135" s="78" t="s">
        <v>1791</v>
      </c>
      <c r="N3135" s="78" t="s">
        <v>1791</v>
      </c>
      <c r="O3135" s="78" t="s">
        <v>3183</v>
      </c>
      <c r="P3135" s="82">
        <v>1</v>
      </c>
      <c r="Q3135" s="78" t="s">
        <v>3184</v>
      </c>
      <c r="R3135" s="82"/>
      <c r="S3135" s="82"/>
      <c r="T3135" s="82"/>
      <c r="U3135" s="82"/>
      <c r="V3135" s="82">
        <v>1</v>
      </c>
      <c r="W3135" s="82"/>
      <c r="X3135" s="82"/>
      <c r="Y3135" s="82"/>
      <c r="Z3135" s="82"/>
      <c r="AA3135" s="82"/>
      <c r="AB3135" s="82"/>
      <c r="AC3135" s="82"/>
      <c r="AD3135" s="85" t="str">
        <f>IF(A3135&lt;&gt;"",IF(D3135="DIRECCIÓN_DE_TRANSFERENCIAS","280 0031",VLOOKUP(C3135,NIVELES!$A$14:$B$105,2,0)),"")</f>
        <v>280 6210</v>
      </c>
      <c r="AE3135" s="86" t="s">
        <v>322</v>
      </c>
      <c r="AF3135" s="86" t="s">
        <v>369</v>
      </c>
      <c r="AG3135" s="79" t="str">
        <f>+IF(AF3135&lt;&gt;"",VLOOKUP(AF3135,NIVELES!$A$666:$B$673,2,0),"")</f>
        <v>ADMINISTRACIÓN_CENTRAL</v>
      </c>
      <c r="AH3135" s="78" t="s">
        <v>322</v>
      </c>
      <c r="AI3135" s="79" t="str">
        <f>IF(AH3135&lt;&gt;"",VLOOKUP(CONCATENATE(AG3135,AH3135),NIVELES!$B$676:$C$745,2,0),"")</f>
        <v>Administración De La Gestión Administrativa Financiera</v>
      </c>
      <c r="AJ3135" s="78" t="s">
        <v>517</v>
      </c>
      <c r="AK3135" s="79" t="str">
        <f>+IF(AJ3135&lt;&gt;"",VLOOKUP(AJ3135,NIVELES!$A$816:$B$892,2,0),"")</f>
        <v>NO APLICA</v>
      </c>
      <c r="AL3135" s="78" t="s">
        <v>554</v>
      </c>
      <c r="AM3135" s="78">
        <v>530203</v>
      </c>
      <c r="AN3135" s="79" t="str">
        <f>IF(AM3135&lt;&gt;"",+VLOOKUP(AM3135,NIVELES!$A$1652:$B$2466,2,0),"")</f>
        <v>Almacenamiento, Embalaje, Envase y Recarga de Extintores</v>
      </c>
      <c r="AO3135" s="87">
        <v>145</v>
      </c>
      <c r="AP3135" s="88"/>
      <c r="AQ3135" s="88"/>
      <c r="AR3135" s="88">
        <v>0</v>
      </c>
      <c r="AS3135" s="88">
        <v>0</v>
      </c>
      <c r="AT3135" s="88">
        <v>145</v>
      </c>
      <c r="AU3135" s="88">
        <v>0</v>
      </c>
      <c r="AV3135" s="88">
        <v>0</v>
      </c>
      <c r="AW3135" s="88">
        <v>0</v>
      </c>
      <c r="AX3135" s="88">
        <v>0</v>
      </c>
      <c r="AY3135" s="88">
        <v>0</v>
      </c>
      <c r="AZ3135" s="88">
        <v>0</v>
      </c>
      <c r="BA3135" s="88">
        <v>0</v>
      </c>
      <c r="BB3135" s="89">
        <f t="shared" si="191"/>
        <v>145</v>
      </c>
      <c r="BC3135" s="90" t="str">
        <f t="shared" si="190"/>
        <v>OK</v>
      </c>
      <c r="BD3135" s="91" t="str">
        <f t="shared" si="192"/>
        <v xml:space="preserve">                  </v>
      </c>
      <c r="BE3135" s="92">
        <f t="shared" si="193"/>
        <v>1</v>
      </c>
    </row>
    <row r="3136" spans="1:57" s="74" customFormat="1" ht="50.1" customHeight="1" x14ac:dyDescent="0.2">
      <c r="A3136" s="78" t="s">
        <v>55</v>
      </c>
      <c r="B3136" s="78" t="s">
        <v>63</v>
      </c>
      <c r="C3136" s="78" t="s">
        <v>1038</v>
      </c>
      <c r="D3136" s="78" t="s">
        <v>575</v>
      </c>
      <c r="E3136" s="79" t="str">
        <f>+IF(C3136&lt;&gt;"",VLOOKUP(MID(C3136,18,5),NIVELES!$A$133:$B$213,2,0),"")</f>
        <v>AZUAY</v>
      </c>
      <c r="F3136" s="80" t="s">
        <v>100</v>
      </c>
      <c r="G3136" s="81" t="str">
        <f>+IF(F3136&lt;&gt;"",VLOOKUP(F3136,NIVELES!$A$246:$C$464,3,0),"")</f>
        <v xml:space="preserve"> </v>
      </c>
      <c r="H3136" s="82" t="s">
        <v>1023</v>
      </c>
      <c r="I3136" s="78" t="s">
        <v>2173</v>
      </c>
      <c r="J3136" s="78" t="s">
        <v>2165</v>
      </c>
      <c r="K3136" s="78" t="s">
        <v>2166</v>
      </c>
      <c r="L3136" s="78" t="s">
        <v>1791</v>
      </c>
      <c r="M3136" s="78" t="s">
        <v>1791</v>
      </c>
      <c r="N3136" s="78" t="s">
        <v>1791</v>
      </c>
      <c r="O3136" s="78" t="s">
        <v>2458</v>
      </c>
      <c r="P3136" s="82">
        <v>1</v>
      </c>
      <c r="Q3136" s="78" t="s">
        <v>1954</v>
      </c>
      <c r="R3136" s="82"/>
      <c r="S3136" s="82">
        <v>1</v>
      </c>
      <c r="T3136" s="82"/>
      <c r="U3136" s="82"/>
      <c r="V3136" s="82"/>
      <c r="W3136" s="82"/>
      <c r="X3136" s="82"/>
      <c r="Y3136" s="82"/>
      <c r="Z3136" s="82"/>
      <c r="AA3136" s="82"/>
      <c r="AB3136" s="82"/>
      <c r="AC3136" s="82"/>
      <c r="AD3136" s="85" t="str">
        <f>IF(A3136&lt;&gt;"",IF(D3136="DIRECCIÓN_DE_TRANSFERENCIAS","280 0031",VLOOKUP(C3136,NIVELES!$A$14:$B$105,2,0)),"")</f>
        <v>280 6210</v>
      </c>
      <c r="AE3136" s="86" t="s">
        <v>322</v>
      </c>
      <c r="AF3136" s="86" t="s">
        <v>369</v>
      </c>
      <c r="AG3136" s="79" t="str">
        <f>+IF(AF3136&lt;&gt;"",VLOOKUP(AF3136,NIVELES!$A$666:$B$673,2,0),"")</f>
        <v>ADMINISTRACIÓN_CENTRAL</v>
      </c>
      <c r="AH3136" s="78" t="s">
        <v>322</v>
      </c>
      <c r="AI3136" s="79" t="str">
        <f>IF(AH3136&lt;&gt;"",VLOOKUP(CONCATENATE(AG3136,AH3136),NIVELES!$B$676:$C$745,2,0),"")</f>
        <v>Administración De La Gestión Administrativa Financiera</v>
      </c>
      <c r="AJ3136" s="78" t="s">
        <v>517</v>
      </c>
      <c r="AK3136" s="79" t="str">
        <f>+IF(AJ3136&lt;&gt;"",VLOOKUP(AJ3136,NIVELES!$A$816:$B$892,2,0),"")</f>
        <v>NO APLICA</v>
      </c>
      <c r="AL3136" s="78" t="s">
        <v>554</v>
      </c>
      <c r="AM3136" s="78">
        <v>530204</v>
      </c>
      <c r="AN3136" s="79" t="str">
        <f>IF(AM3136&lt;&gt;"",+VLOOKUP(AM3136,NIVELES!$A$1652:$B$2466,2,0),"")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3136" s="87">
        <v>450</v>
      </c>
      <c r="AP3136" s="88"/>
      <c r="AQ3136" s="88"/>
      <c r="AR3136" s="88">
        <v>45</v>
      </c>
      <c r="AS3136" s="88">
        <v>45</v>
      </c>
      <c r="AT3136" s="88">
        <v>45</v>
      </c>
      <c r="AU3136" s="88">
        <v>45</v>
      </c>
      <c r="AV3136" s="88">
        <v>45</v>
      </c>
      <c r="AW3136" s="88">
        <v>45</v>
      </c>
      <c r="AX3136" s="88">
        <v>45</v>
      </c>
      <c r="AY3136" s="88">
        <v>45</v>
      </c>
      <c r="AZ3136" s="88">
        <v>45</v>
      </c>
      <c r="BA3136" s="88">
        <v>45</v>
      </c>
      <c r="BB3136" s="89">
        <f t="shared" si="191"/>
        <v>450</v>
      </c>
      <c r="BC3136" s="90" t="str">
        <f t="shared" si="190"/>
        <v>OK</v>
      </c>
      <c r="BD3136" s="91" t="str">
        <f t="shared" si="192"/>
        <v xml:space="preserve">                  </v>
      </c>
      <c r="BE3136" s="92">
        <f t="shared" si="193"/>
        <v>1</v>
      </c>
    </row>
    <row r="3137" spans="1:57" s="74" customFormat="1" ht="50.1" customHeight="1" x14ac:dyDescent="0.2">
      <c r="A3137" s="78" t="s">
        <v>55</v>
      </c>
      <c r="B3137" s="78" t="s">
        <v>63</v>
      </c>
      <c r="C3137" s="78" t="s">
        <v>1038</v>
      </c>
      <c r="D3137" s="78" t="s">
        <v>575</v>
      </c>
      <c r="E3137" s="79" t="str">
        <f>+IF(C3137&lt;&gt;"",VLOOKUP(MID(C3137,18,5),NIVELES!$A$133:$B$213,2,0),"")</f>
        <v>AZUAY</v>
      </c>
      <c r="F3137" s="80" t="s">
        <v>100</v>
      </c>
      <c r="G3137" s="81" t="str">
        <f>+IF(F3137&lt;&gt;"",VLOOKUP(F3137,NIVELES!$A$246:$C$464,3,0),"")</f>
        <v xml:space="preserve"> </v>
      </c>
      <c r="H3137" s="82" t="s">
        <v>1023</v>
      </c>
      <c r="I3137" s="78" t="s">
        <v>2173</v>
      </c>
      <c r="J3137" s="78" t="s">
        <v>2165</v>
      </c>
      <c r="K3137" s="78" t="s">
        <v>2166</v>
      </c>
      <c r="L3137" s="78" t="s">
        <v>1791</v>
      </c>
      <c r="M3137" s="78" t="s">
        <v>1791</v>
      </c>
      <c r="N3137" s="78" t="s">
        <v>1791</v>
      </c>
      <c r="O3137" s="78" t="s">
        <v>3185</v>
      </c>
      <c r="P3137" s="82">
        <v>9</v>
      </c>
      <c r="Q3137" s="78" t="s">
        <v>1954</v>
      </c>
      <c r="R3137" s="82"/>
      <c r="S3137" s="82"/>
      <c r="T3137" s="82">
        <v>1</v>
      </c>
      <c r="U3137" s="82">
        <v>1</v>
      </c>
      <c r="V3137" s="82">
        <v>1</v>
      </c>
      <c r="W3137" s="82">
        <v>1</v>
      </c>
      <c r="X3137" s="82">
        <v>1</v>
      </c>
      <c r="Y3137" s="82">
        <v>1</v>
      </c>
      <c r="Z3137" s="82">
        <v>1</v>
      </c>
      <c r="AA3137" s="82">
        <v>1</v>
      </c>
      <c r="AB3137" s="82">
        <v>1</v>
      </c>
      <c r="AC3137" s="82"/>
      <c r="AD3137" s="85" t="str">
        <f>IF(A3137&lt;&gt;"",IF(D3137="DIRECCIÓN_DE_TRANSFERENCIAS","280 0031",VLOOKUP(C3137,NIVELES!$A$14:$B$105,2,0)),"")</f>
        <v>280 6210</v>
      </c>
      <c r="AE3137" s="86" t="s">
        <v>322</v>
      </c>
      <c r="AF3137" s="86" t="s">
        <v>369</v>
      </c>
      <c r="AG3137" s="79" t="str">
        <f>+IF(AF3137&lt;&gt;"",VLOOKUP(AF3137,NIVELES!$A$666:$B$673,2,0),"")</f>
        <v>ADMINISTRACIÓN_CENTRAL</v>
      </c>
      <c r="AH3137" s="78" t="s">
        <v>322</v>
      </c>
      <c r="AI3137" s="79" t="str">
        <f>IF(AH3137&lt;&gt;"",VLOOKUP(CONCATENATE(AG3137,AH3137),NIVELES!$B$676:$C$745,2,0),"")</f>
        <v>Administración De La Gestión Administrativa Financiera</v>
      </c>
      <c r="AJ3137" s="78" t="s">
        <v>517</v>
      </c>
      <c r="AK3137" s="79" t="str">
        <f>+IF(AJ3137&lt;&gt;"",VLOOKUP(AJ3137,NIVELES!$A$816:$B$892,2,0),"")</f>
        <v>NO APLICA</v>
      </c>
      <c r="AL3137" s="78" t="s">
        <v>554</v>
      </c>
      <c r="AM3137" s="78">
        <v>530208</v>
      </c>
      <c r="AN3137" s="79" t="str">
        <f>IF(AM3137&lt;&gt;"",+VLOOKUP(AM3137,NIVELES!$A$1652:$B$2466,2,0),"")</f>
        <v>Servicio de Seguridad y Vigilancia</v>
      </c>
      <c r="AO3137" s="87">
        <v>12000</v>
      </c>
      <c r="AP3137" s="88"/>
      <c r="AQ3137" s="88"/>
      <c r="AR3137" s="88">
        <v>1333.33</v>
      </c>
      <c r="AS3137" s="88">
        <v>1333.33</v>
      </c>
      <c r="AT3137" s="88">
        <v>1333.33</v>
      </c>
      <c r="AU3137" s="88">
        <v>1333.33</v>
      </c>
      <c r="AV3137" s="88">
        <v>1333.33</v>
      </c>
      <c r="AW3137" s="88">
        <v>1333.33</v>
      </c>
      <c r="AX3137" s="88">
        <v>1333.33</v>
      </c>
      <c r="AY3137" s="88">
        <v>1333.33</v>
      </c>
      <c r="AZ3137" s="88">
        <v>1333.36</v>
      </c>
      <c r="BA3137" s="88">
        <v>0</v>
      </c>
      <c r="BB3137" s="89">
        <f t="shared" si="191"/>
        <v>12000</v>
      </c>
      <c r="BC3137" s="90" t="str">
        <f t="shared" si="190"/>
        <v>OK</v>
      </c>
      <c r="BD3137" s="91" t="str">
        <f t="shared" si="192"/>
        <v xml:space="preserve">                  </v>
      </c>
      <c r="BE3137" s="92">
        <f t="shared" si="193"/>
        <v>9</v>
      </c>
    </row>
    <row r="3138" spans="1:57" s="74" customFormat="1" ht="50.1" customHeight="1" x14ac:dyDescent="0.2">
      <c r="A3138" s="78" t="s">
        <v>55</v>
      </c>
      <c r="B3138" s="78" t="s">
        <v>63</v>
      </c>
      <c r="C3138" s="78" t="s">
        <v>1038</v>
      </c>
      <c r="D3138" s="78" t="s">
        <v>575</v>
      </c>
      <c r="E3138" s="79" t="str">
        <f>+IF(C3138&lt;&gt;"",VLOOKUP(MID(C3138,18,5),NIVELES!$A$133:$B$213,2,0),"")</f>
        <v>AZUAY</v>
      </c>
      <c r="F3138" s="80" t="s">
        <v>100</v>
      </c>
      <c r="G3138" s="81" t="str">
        <f>+IF(F3138&lt;&gt;"",VLOOKUP(F3138,NIVELES!$A$246:$C$464,3,0),"")</f>
        <v xml:space="preserve"> </v>
      </c>
      <c r="H3138" s="82" t="s">
        <v>1023</v>
      </c>
      <c r="I3138" s="78" t="s">
        <v>2173</v>
      </c>
      <c r="J3138" s="78" t="s">
        <v>2165</v>
      </c>
      <c r="K3138" s="78" t="s">
        <v>2166</v>
      </c>
      <c r="L3138" s="78" t="s">
        <v>1791</v>
      </c>
      <c r="M3138" s="78" t="s">
        <v>1791</v>
      </c>
      <c r="N3138" s="78" t="s">
        <v>1791</v>
      </c>
      <c r="O3138" s="78" t="s">
        <v>2458</v>
      </c>
      <c r="P3138" s="82">
        <v>4</v>
      </c>
      <c r="Q3138" s="78" t="s">
        <v>1954</v>
      </c>
      <c r="R3138" s="82"/>
      <c r="S3138" s="82"/>
      <c r="T3138" s="82">
        <v>1</v>
      </c>
      <c r="U3138" s="82"/>
      <c r="V3138" s="82"/>
      <c r="W3138" s="82">
        <v>1</v>
      </c>
      <c r="X3138" s="82"/>
      <c r="Y3138" s="82"/>
      <c r="Z3138" s="82">
        <v>1</v>
      </c>
      <c r="AA3138" s="82"/>
      <c r="AB3138" s="82"/>
      <c r="AC3138" s="82">
        <v>1</v>
      </c>
      <c r="AD3138" s="85" t="str">
        <f>IF(A3138&lt;&gt;"",IF(D3138="DIRECCIÓN_DE_TRANSFERENCIAS","280 0031",VLOOKUP(C3138,NIVELES!$A$14:$B$105,2,0)),"")</f>
        <v>280 6210</v>
      </c>
      <c r="AE3138" s="86" t="s">
        <v>322</v>
      </c>
      <c r="AF3138" s="86" t="s">
        <v>369</v>
      </c>
      <c r="AG3138" s="79" t="str">
        <f>+IF(AF3138&lt;&gt;"",VLOOKUP(AF3138,NIVELES!$A$666:$B$673,2,0),"")</f>
        <v>ADMINISTRACIÓN_CENTRAL</v>
      </c>
      <c r="AH3138" s="78" t="s">
        <v>322</v>
      </c>
      <c r="AI3138" s="79" t="str">
        <f>IF(AH3138&lt;&gt;"",VLOOKUP(CONCATENATE(AG3138,AH3138),NIVELES!$B$676:$C$745,2,0),"")</f>
        <v>Administración De La Gestión Administrativa Financiera</v>
      </c>
      <c r="AJ3138" s="78" t="s">
        <v>517</v>
      </c>
      <c r="AK3138" s="79" t="str">
        <f>+IF(AJ3138&lt;&gt;"",VLOOKUP(AJ3138,NIVELES!$A$816:$B$892,2,0),"")</f>
        <v>NO APLICA</v>
      </c>
      <c r="AL3138" s="78" t="s">
        <v>554</v>
      </c>
      <c r="AM3138" s="78">
        <v>530301</v>
      </c>
      <c r="AN3138" s="79" t="str">
        <f>IF(AM3138&lt;&gt;"",+VLOOKUP(AM3138,NIVELES!$A$1652:$B$2466,2,0),"")</f>
        <v>Pasajes al Interior</v>
      </c>
      <c r="AO3138" s="87">
        <v>2600</v>
      </c>
      <c r="AP3138" s="88"/>
      <c r="AQ3138" s="88">
        <v>542.58000000000004</v>
      </c>
      <c r="AR3138" s="88">
        <v>650</v>
      </c>
      <c r="AS3138" s="88">
        <v>0</v>
      </c>
      <c r="AT3138" s="88">
        <v>0</v>
      </c>
      <c r="AU3138" s="88">
        <v>650</v>
      </c>
      <c r="AV3138" s="88">
        <v>0</v>
      </c>
      <c r="AW3138" s="88">
        <v>0</v>
      </c>
      <c r="AX3138" s="88">
        <v>650</v>
      </c>
      <c r="AY3138" s="88">
        <v>0</v>
      </c>
      <c r="AZ3138" s="88">
        <v>0</v>
      </c>
      <c r="BA3138" s="88">
        <v>107.42000000000007</v>
      </c>
      <c r="BB3138" s="89">
        <f t="shared" si="191"/>
        <v>2600</v>
      </c>
      <c r="BC3138" s="90" t="str">
        <f t="shared" si="190"/>
        <v>OK</v>
      </c>
      <c r="BD3138" s="91" t="str">
        <f t="shared" si="192"/>
        <v xml:space="preserve">                  </v>
      </c>
      <c r="BE3138" s="92">
        <f t="shared" si="193"/>
        <v>4</v>
      </c>
    </row>
    <row r="3139" spans="1:57" s="74" customFormat="1" ht="50.1" customHeight="1" x14ac:dyDescent="0.2">
      <c r="A3139" s="78" t="s">
        <v>55</v>
      </c>
      <c r="B3139" s="78" t="s">
        <v>63</v>
      </c>
      <c r="C3139" s="78" t="s">
        <v>1038</v>
      </c>
      <c r="D3139" s="78" t="s">
        <v>575</v>
      </c>
      <c r="E3139" s="79" t="str">
        <f>+IF(C3139&lt;&gt;"",VLOOKUP(MID(C3139,18,5),NIVELES!$A$133:$B$213,2,0),"")</f>
        <v>AZUAY</v>
      </c>
      <c r="F3139" s="80" t="s">
        <v>100</v>
      </c>
      <c r="G3139" s="81" t="str">
        <f>+IF(F3139&lt;&gt;"",VLOOKUP(F3139,NIVELES!$A$246:$C$464,3,0),"")</f>
        <v xml:space="preserve"> </v>
      </c>
      <c r="H3139" s="82" t="s">
        <v>1023</v>
      </c>
      <c r="I3139" s="78" t="s">
        <v>2173</v>
      </c>
      <c r="J3139" s="78" t="s">
        <v>2165</v>
      </c>
      <c r="K3139" s="78" t="s">
        <v>2166</v>
      </c>
      <c r="L3139" s="78" t="s">
        <v>1791</v>
      </c>
      <c r="M3139" s="78" t="s">
        <v>1791</v>
      </c>
      <c r="N3139" s="78" t="s">
        <v>1791</v>
      </c>
      <c r="O3139" s="78" t="s">
        <v>2458</v>
      </c>
      <c r="P3139" s="82">
        <v>4</v>
      </c>
      <c r="Q3139" s="78" t="s">
        <v>1954</v>
      </c>
      <c r="R3139" s="82"/>
      <c r="S3139" s="82"/>
      <c r="T3139" s="82">
        <v>1</v>
      </c>
      <c r="U3139" s="82"/>
      <c r="V3139" s="82"/>
      <c r="W3139" s="82">
        <v>1</v>
      </c>
      <c r="X3139" s="82"/>
      <c r="Y3139" s="82"/>
      <c r="Z3139" s="82">
        <v>1</v>
      </c>
      <c r="AA3139" s="82"/>
      <c r="AB3139" s="82"/>
      <c r="AC3139" s="82">
        <v>1</v>
      </c>
      <c r="AD3139" s="85" t="str">
        <f>IF(A3139&lt;&gt;"",IF(D3139="DIRECCIÓN_DE_TRANSFERENCIAS","280 0031",VLOOKUP(C3139,NIVELES!$A$14:$B$105,2,0)),"")</f>
        <v>280 6210</v>
      </c>
      <c r="AE3139" s="86" t="s">
        <v>322</v>
      </c>
      <c r="AF3139" s="86" t="s">
        <v>369</v>
      </c>
      <c r="AG3139" s="79" t="str">
        <f>+IF(AF3139&lt;&gt;"",VLOOKUP(AF3139,NIVELES!$A$666:$B$673,2,0),"")</f>
        <v>ADMINISTRACIÓN_CENTRAL</v>
      </c>
      <c r="AH3139" s="78" t="s">
        <v>322</v>
      </c>
      <c r="AI3139" s="79" t="str">
        <f>IF(AH3139&lt;&gt;"",VLOOKUP(CONCATENATE(AG3139,AH3139),NIVELES!$B$676:$C$745,2,0),"")</f>
        <v>Administración De La Gestión Administrativa Financiera</v>
      </c>
      <c r="AJ3139" s="78" t="s">
        <v>517</v>
      </c>
      <c r="AK3139" s="79" t="str">
        <f>+IF(AJ3139&lt;&gt;"",VLOOKUP(AJ3139,NIVELES!$A$816:$B$892,2,0),"")</f>
        <v>NO APLICA</v>
      </c>
      <c r="AL3139" s="78" t="s">
        <v>554</v>
      </c>
      <c r="AM3139" s="78">
        <v>530303</v>
      </c>
      <c r="AN3139" s="79" t="str">
        <f>IF(AM3139&lt;&gt;"",+VLOOKUP(AM3139,NIVELES!$A$1652:$B$2466,2,0),"")</f>
        <v>Viáticos y Subsistencias en el Interior</v>
      </c>
      <c r="AO3139" s="87">
        <v>1900</v>
      </c>
      <c r="AP3139" s="88"/>
      <c r="AQ3139" s="88">
        <v>223.17</v>
      </c>
      <c r="AR3139" s="88">
        <v>475</v>
      </c>
      <c r="AS3139" s="88">
        <v>0</v>
      </c>
      <c r="AT3139" s="88">
        <v>0</v>
      </c>
      <c r="AU3139" s="88">
        <v>475</v>
      </c>
      <c r="AV3139" s="88">
        <v>0</v>
      </c>
      <c r="AW3139" s="88">
        <v>0</v>
      </c>
      <c r="AX3139" s="88">
        <v>475</v>
      </c>
      <c r="AY3139" s="88">
        <v>0</v>
      </c>
      <c r="AZ3139" s="88">
        <v>0</v>
      </c>
      <c r="BA3139" s="88">
        <v>251.82999999999993</v>
      </c>
      <c r="BB3139" s="89">
        <f t="shared" si="191"/>
        <v>1900</v>
      </c>
      <c r="BC3139" s="90" t="str">
        <f t="shared" si="190"/>
        <v>OK</v>
      </c>
      <c r="BD3139" s="91" t="str">
        <f t="shared" si="192"/>
        <v xml:space="preserve">                  </v>
      </c>
      <c r="BE3139" s="92">
        <f t="shared" si="193"/>
        <v>4</v>
      </c>
    </row>
    <row r="3140" spans="1:57" s="74" customFormat="1" ht="50.1" customHeight="1" x14ac:dyDescent="0.2">
      <c r="A3140" s="78" t="s">
        <v>55</v>
      </c>
      <c r="B3140" s="78" t="s">
        <v>63</v>
      </c>
      <c r="C3140" s="78" t="s">
        <v>1038</v>
      </c>
      <c r="D3140" s="78" t="s">
        <v>575</v>
      </c>
      <c r="E3140" s="79" t="str">
        <f>+IF(C3140&lt;&gt;"",VLOOKUP(MID(C3140,18,5),NIVELES!$A$133:$B$213,2,0),"")</f>
        <v>AZUAY</v>
      </c>
      <c r="F3140" s="80" t="s">
        <v>100</v>
      </c>
      <c r="G3140" s="81" t="str">
        <f>+IF(F3140&lt;&gt;"",VLOOKUP(F3140,NIVELES!$A$246:$C$464,3,0),"")</f>
        <v xml:space="preserve"> </v>
      </c>
      <c r="H3140" s="82" t="s">
        <v>1023</v>
      </c>
      <c r="I3140" s="78" t="s">
        <v>2173</v>
      </c>
      <c r="J3140" s="78" t="s">
        <v>2165</v>
      </c>
      <c r="K3140" s="78" t="s">
        <v>2166</v>
      </c>
      <c r="L3140" s="78" t="s">
        <v>1791</v>
      </c>
      <c r="M3140" s="78" t="s">
        <v>1791</v>
      </c>
      <c r="N3140" s="78" t="s">
        <v>1791</v>
      </c>
      <c r="O3140" s="78" t="s">
        <v>2458</v>
      </c>
      <c r="P3140" s="82">
        <v>5</v>
      </c>
      <c r="Q3140" s="78" t="s">
        <v>1954</v>
      </c>
      <c r="R3140" s="82"/>
      <c r="S3140" s="82">
        <v>1</v>
      </c>
      <c r="T3140" s="82"/>
      <c r="U3140" s="82">
        <v>1</v>
      </c>
      <c r="V3140" s="82"/>
      <c r="W3140" s="82">
        <v>1</v>
      </c>
      <c r="X3140" s="82"/>
      <c r="Y3140" s="82">
        <v>1</v>
      </c>
      <c r="Z3140" s="82"/>
      <c r="AA3140" s="82">
        <v>1</v>
      </c>
      <c r="AB3140" s="82"/>
      <c r="AC3140" s="82"/>
      <c r="AD3140" s="85" t="str">
        <f>IF(A3140&lt;&gt;"",IF(D3140="DIRECCIÓN_DE_TRANSFERENCIAS","280 0031",VLOOKUP(C3140,NIVELES!$A$14:$B$105,2,0)),"")</f>
        <v>280 6210</v>
      </c>
      <c r="AE3140" s="86" t="s">
        <v>322</v>
      </c>
      <c r="AF3140" s="86" t="s">
        <v>369</v>
      </c>
      <c r="AG3140" s="79" t="str">
        <f>+IF(AF3140&lt;&gt;"",VLOOKUP(AF3140,NIVELES!$A$666:$B$673,2,0),"")</f>
        <v>ADMINISTRACIÓN_CENTRAL</v>
      </c>
      <c r="AH3140" s="78" t="s">
        <v>322</v>
      </c>
      <c r="AI3140" s="79" t="str">
        <f>IF(AH3140&lt;&gt;"",VLOOKUP(CONCATENATE(AG3140,AH3140),NIVELES!$B$676:$C$745,2,0),"")</f>
        <v>Administración De La Gestión Administrativa Financiera</v>
      </c>
      <c r="AJ3140" s="78" t="s">
        <v>517</v>
      </c>
      <c r="AK3140" s="79" t="str">
        <f>+IF(AJ3140&lt;&gt;"",VLOOKUP(AJ3140,NIVELES!$A$816:$B$892,2,0),"")</f>
        <v>NO APLICA</v>
      </c>
      <c r="AL3140" s="78" t="s">
        <v>554</v>
      </c>
      <c r="AM3140" s="78">
        <v>530405</v>
      </c>
      <c r="AN3140" s="79" t="str">
        <f>IF(AM3140&lt;&gt;"",+VLOOKUP(AM3140,NIVELES!$A$1652:$B$2466,2,0),"")</f>
        <v>Vehículos (Mantenimiento y Reparación)</v>
      </c>
      <c r="AO3140" s="87">
        <v>2447.34</v>
      </c>
      <c r="AP3140" s="88"/>
      <c r="AQ3140" s="88"/>
      <c r="AR3140" s="88">
        <v>0</v>
      </c>
      <c r="AS3140" s="88">
        <v>489.47</v>
      </c>
      <c r="AT3140" s="88">
        <v>0</v>
      </c>
      <c r="AU3140" s="88">
        <v>489.47</v>
      </c>
      <c r="AV3140" s="88">
        <v>0</v>
      </c>
      <c r="AW3140" s="88">
        <v>489.47</v>
      </c>
      <c r="AX3140" s="88">
        <v>0</v>
      </c>
      <c r="AY3140" s="88">
        <v>489.46</v>
      </c>
      <c r="AZ3140" s="88">
        <v>0</v>
      </c>
      <c r="BA3140" s="88">
        <v>489.47</v>
      </c>
      <c r="BB3140" s="89">
        <f t="shared" si="191"/>
        <v>2447.34</v>
      </c>
      <c r="BC3140" s="90" t="str">
        <f t="shared" si="190"/>
        <v>OK</v>
      </c>
      <c r="BD3140" s="91" t="str">
        <f t="shared" si="192"/>
        <v xml:space="preserve">                  </v>
      </c>
      <c r="BE3140" s="92">
        <f t="shared" si="193"/>
        <v>5</v>
      </c>
    </row>
    <row r="3141" spans="1:57" s="74" customFormat="1" ht="50.1" customHeight="1" x14ac:dyDescent="0.2">
      <c r="A3141" s="78" t="s">
        <v>55</v>
      </c>
      <c r="B3141" s="78" t="s">
        <v>63</v>
      </c>
      <c r="C3141" s="78" t="s">
        <v>1038</v>
      </c>
      <c r="D3141" s="78" t="s">
        <v>575</v>
      </c>
      <c r="E3141" s="79" t="str">
        <f>+IF(C3141&lt;&gt;"",VLOOKUP(MID(C3141,18,5),NIVELES!$A$133:$B$213,2,0),"")</f>
        <v>AZUAY</v>
      </c>
      <c r="F3141" s="80" t="s">
        <v>100</v>
      </c>
      <c r="G3141" s="81" t="str">
        <f>+IF(F3141&lt;&gt;"",VLOOKUP(F3141,NIVELES!$A$246:$C$464,3,0),"")</f>
        <v xml:space="preserve"> </v>
      </c>
      <c r="H3141" s="82" t="s">
        <v>1023</v>
      </c>
      <c r="I3141" s="78" t="s">
        <v>2173</v>
      </c>
      <c r="J3141" s="78" t="s">
        <v>2165</v>
      </c>
      <c r="K3141" s="78" t="s">
        <v>2166</v>
      </c>
      <c r="L3141" s="78" t="s">
        <v>1791</v>
      </c>
      <c r="M3141" s="78" t="s">
        <v>1791</v>
      </c>
      <c r="N3141" s="78" t="s">
        <v>1791</v>
      </c>
      <c r="O3141" s="78" t="s">
        <v>2458</v>
      </c>
      <c r="P3141" s="82">
        <v>12</v>
      </c>
      <c r="Q3141" s="78" t="s">
        <v>1954</v>
      </c>
      <c r="R3141" s="82">
        <v>1</v>
      </c>
      <c r="S3141" s="82">
        <v>1</v>
      </c>
      <c r="T3141" s="82">
        <v>1</v>
      </c>
      <c r="U3141" s="82">
        <v>1</v>
      </c>
      <c r="V3141" s="82">
        <v>1</v>
      </c>
      <c r="W3141" s="82">
        <v>1</v>
      </c>
      <c r="X3141" s="82">
        <v>1</v>
      </c>
      <c r="Y3141" s="82">
        <v>1</v>
      </c>
      <c r="Z3141" s="82">
        <v>1</v>
      </c>
      <c r="AA3141" s="82">
        <v>1</v>
      </c>
      <c r="AB3141" s="82">
        <v>1</v>
      </c>
      <c r="AC3141" s="82">
        <v>1</v>
      </c>
      <c r="AD3141" s="85" t="str">
        <f>IF(A3141&lt;&gt;"",IF(D3141="DIRECCIÓN_DE_TRANSFERENCIAS","280 0031",VLOOKUP(C3141,NIVELES!$A$14:$B$105,2,0)),"")</f>
        <v>280 6210</v>
      </c>
      <c r="AE3141" s="86" t="s">
        <v>322</v>
      </c>
      <c r="AF3141" s="86" t="s">
        <v>369</v>
      </c>
      <c r="AG3141" s="79" t="str">
        <f>+IF(AF3141&lt;&gt;"",VLOOKUP(AF3141,NIVELES!$A$666:$B$673,2,0),"")</f>
        <v>ADMINISTRACIÓN_CENTRAL</v>
      </c>
      <c r="AH3141" s="78" t="s">
        <v>322</v>
      </c>
      <c r="AI3141" s="79" t="str">
        <f>IF(AH3141&lt;&gt;"",VLOOKUP(CONCATENATE(AG3141,AH3141),NIVELES!$B$676:$C$745,2,0),"")</f>
        <v>Administración De La Gestión Administrativa Financiera</v>
      </c>
      <c r="AJ3141" s="78" t="s">
        <v>517</v>
      </c>
      <c r="AK3141" s="79" t="str">
        <f>+IF(AJ3141&lt;&gt;"",VLOOKUP(AJ3141,NIVELES!$A$816:$B$892,2,0),"")</f>
        <v>NO APLICA</v>
      </c>
      <c r="AL3141" s="78" t="s">
        <v>554</v>
      </c>
      <c r="AM3141" s="78">
        <v>530402</v>
      </c>
      <c r="AN3141" s="79" t="str">
        <f>IF(AM3141&lt;&gt;"",+VLOOKUP(AM3141,NIVELES!$A$1652:$B$2466,2,0),"")</f>
        <v>Edificios, Locales, Residencias y Cableado Estructurado (Instalación, Mantenimiento y Reparación)</v>
      </c>
      <c r="AO3141" s="87">
        <v>17099</v>
      </c>
      <c r="AP3141" s="88"/>
      <c r="AQ3141" s="88"/>
      <c r="AR3141" s="88">
        <v>1424.92</v>
      </c>
      <c r="AS3141" s="88">
        <v>1424.91</v>
      </c>
      <c r="AT3141" s="88">
        <v>1424.92</v>
      </c>
      <c r="AU3141" s="88">
        <v>1424.91</v>
      </c>
      <c r="AV3141" s="88">
        <v>1424.92</v>
      </c>
      <c r="AW3141" s="88">
        <v>1424.91</v>
      </c>
      <c r="AX3141" s="88">
        <v>1424.92</v>
      </c>
      <c r="AY3141" s="88">
        <v>1424.92</v>
      </c>
      <c r="AZ3141" s="88">
        <v>1424.92</v>
      </c>
      <c r="BA3141" s="88">
        <v>4274.75</v>
      </c>
      <c r="BB3141" s="89">
        <f t="shared" si="191"/>
        <v>17099</v>
      </c>
      <c r="BC3141" s="90" t="str">
        <f t="shared" si="190"/>
        <v>OK</v>
      </c>
      <c r="BD3141" s="91" t="str">
        <f t="shared" si="192"/>
        <v xml:space="preserve">                  </v>
      </c>
      <c r="BE3141" s="92">
        <f t="shared" si="193"/>
        <v>12</v>
      </c>
    </row>
    <row r="3142" spans="1:57" s="74" customFormat="1" ht="50.1" customHeight="1" x14ac:dyDescent="0.2">
      <c r="A3142" s="78" t="s">
        <v>55</v>
      </c>
      <c r="B3142" s="78" t="s">
        <v>63</v>
      </c>
      <c r="C3142" s="78" t="s">
        <v>1038</v>
      </c>
      <c r="D3142" s="78" t="s">
        <v>575</v>
      </c>
      <c r="E3142" s="79" t="str">
        <f>+IF(C3142&lt;&gt;"",VLOOKUP(MID(C3142,18,5),NIVELES!$A$133:$B$213,2,0),"")</f>
        <v>AZUAY</v>
      </c>
      <c r="F3142" s="80" t="s">
        <v>100</v>
      </c>
      <c r="G3142" s="81" t="str">
        <f>+IF(F3142&lt;&gt;"",VLOOKUP(F3142,NIVELES!$A$246:$C$464,3,0),"")</f>
        <v xml:space="preserve"> </v>
      </c>
      <c r="H3142" s="82" t="s">
        <v>1023</v>
      </c>
      <c r="I3142" s="78" t="s">
        <v>2173</v>
      </c>
      <c r="J3142" s="78" t="s">
        <v>2165</v>
      </c>
      <c r="K3142" s="78" t="s">
        <v>2166</v>
      </c>
      <c r="L3142" s="78" t="s">
        <v>1791</v>
      </c>
      <c r="M3142" s="78" t="s">
        <v>1791</v>
      </c>
      <c r="N3142" s="78" t="s">
        <v>1791</v>
      </c>
      <c r="O3142" s="78" t="s">
        <v>2458</v>
      </c>
      <c r="P3142" s="82">
        <v>12</v>
      </c>
      <c r="Q3142" s="78" t="s">
        <v>1954</v>
      </c>
      <c r="R3142" s="82">
        <v>1</v>
      </c>
      <c r="S3142" s="82">
        <v>1</v>
      </c>
      <c r="T3142" s="82">
        <v>1</v>
      </c>
      <c r="U3142" s="82">
        <v>1</v>
      </c>
      <c r="V3142" s="82">
        <v>1</v>
      </c>
      <c r="W3142" s="82">
        <v>1</v>
      </c>
      <c r="X3142" s="82">
        <v>1</v>
      </c>
      <c r="Y3142" s="82">
        <v>1</v>
      </c>
      <c r="Z3142" s="82">
        <v>1</v>
      </c>
      <c r="AA3142" s="82">
        <v>1</v>
      </c>
      <c r="AB3142" s="82">
        <v>1</v>
      </c>
      <c r="AC3142" s="82">
        <v>1</v>
      </c>
      <c r="AD3142" s="85" t="str">
        <f>IF(A3142&lt;&gt;"",IF(D3142="DIRECCIÓN_DE_TRANSFERENCIAS","280 0031",VLOOKUP(C3142,NIVELES!$A$14:$B$105,2,0)),"")</f>
        <v>280 6210</v>
      </c>
      <c r="AE3142" s="86" t="s">
        <v>322</v>
      </c>
      <c r="AF3142" s="86" t="s">
        <v>369</v>
      </c>
      <c r="AG3142" s="79" t="str">
        <f>+IF(AF3142&lt;&gt;"",VLOOKUP(AF3142,NIVELES!$A$666:$B$673,2,0),"")</f>
        <v>ADMINISTRACIÓN_CENTRAL</v>
      </c>
      <c r="AH3142" s="78" t="s">
        <v>322</v>
      </c>
      <c r="AI3142" s="79" t="str">
        <f>IF(AH3142&lt;&gt;"",VLOOKUP(CONCATENATE(AG3142,AH3142),NIVELES!$B$676:$C$745,2,0),"")</f>
        <v>Administración De La Gestión Administrativa Financiera</v>
      </c>
      <c r="AJ3142" s="78" t="s">
        <v>517</v>
      </c>
      <c r="AK3142" s="79" t="str">
        <f>+IF(AJ3142&lt;&gt;"",VLOOKUP(AJ3142,NIVELES!$A$816:$B$892,2,0),"")</f>
        <v>NO APLICA</v>
      </c>
      <c r="AL3142" s="78" t="s">
        <v>554</v>
      </c>
      <c r="AM3142" s="78">
        <v>530803</v>
      </c>
      <c r="AN3142" s="79" t="str">
        <f>IF(AM3142&lt;&gt;"",+VLOOKUP(AM3142,NIVELES!$A$1652:$B$2466,2,0),"")</f>
        <v>Combustibles y Lubricantes</v>
      </c>
      <c r="AO3142" s="87">
        <v>4850</v>
      </c>
      <c r="AP3142" s="88"/>
      <c r="AQ3142" s="88">
        <v>294.19</v>
      </c>
      <c r="AR3142" s="88">
        <v>404.17</v>
      </c>
      <c r="AS3142" s="88">
        <v>404.16</v>
      </c>
      <c r="AT3142" s="88">
        <v>404.17</v>
      </c>
      <c r="AU3142" s="88">
        <v>404.16</v>
      </c>
      <c r="AV3142" s="88">
        <v>404.17</v>
      </c>
      <c r="AW3142" s="88">
        <v>404.16</v>
      </c>
      <c r="AX3142" s="88">
        <v>404.17</v>
      </c>
      <c r="AY3142" s="88">
        <v>404.17</v>
      </c>
      <c r="AZ3142" s="88">
        <v>404.17</v>
      </c>
      <c r="BA3142" s="88">
        <v>918.31</v>
      </c>
      <c r="BB3142" s="89">
        <f t="shared" si="191"/>
        <v>4850</v>
      </c>
      <c r="BC3142" s="90" t="str">
        <f t="shared" si="190"/>
        <v>OK</v>
      </c>
      <c r="BD3142" s="91" t="str">
        <f t="shared" si="192"/>
        <v xml:space="preserve">                  </v>
      </c>
      <c r="BE3142" s="92">
        <f t="shared" si="193"/>
        <v>12</v>
      </c>
    </row>
    <row r="3143" spans="1:57" s="74" customFormat="1" ht="50.1" customHeight="1" x14ac:dyDescent="0.2">
      <c r="A3143" s="78" t="s">
        <v>55</v>
      </c>
      <c r="B3143" s="78" t="s">
        <v>63</v>
      </c>
      <c r="C3143" s="78" t="s">
        <v>1038</v>
      </c>
      <c r="D3143" s="78" t="s">
        <v>575</v>
      </c>
      <c r="E3143" s="79" t="str">
        <f>+IF(C3143&lt;&gt;"",VLOOKUP(MID(C3143,18,5),NIVELES!$A$133:$B$213,2,0),"")</f>
        <v>AZUAY</v>
      </c>
      <c r="F3143" s="80" t="s">
        <v>100</v>
      </c>
      <c r="G3143" s="81" t="str">
        <f>+IF(F3143&lt;&gt;"",VLOOKUP(F3143,NIVELES!$A$246:$C$464,3,0),"")</f>
        <v xml:space="preserve"> </v>
      </c>
      <c r="H3143" s="82" t="s">
        <v>1023</v>
      </c>
      <c r="I3143" s="78" t="s">
        <v>2173</v>
      </c>
      <c r="J3143" s="78" t="s">
        <v>2165</v>
      </c>
      <c r="K3143" s="78" t="s">
        <v>2166</v>
      </c>
      <c r="L3143" s="78" t="s">
        <v>1791</v>
      </c>
      <c r="M3143" s="78" t="s">
        <v>1791</v>
      </c>
      <c r="N3143" s="78" t="s">
        <v>1791</v>
      </c>
      <c r="O3143" s="78" t="s">
        <v>3186</v>
      </c>
      <c r="P3143" s="82">
        <v>2</v>
      </c>
      <c r="Q3143" s="78" t="s">
        <v>2211</v>
      </c>
      <c r="R3143" s="82"/>
      <c r="S3143" s="82"/>
      <c r="T3143" s="82"/>
      <c r="U3143" s="82">
        <v>1</v>
      </c>
      <c r="V3143" s="82"/>
      <c r="W3143" s="82"/>
      <c r="X3143" s="82"/>
      <c r="Y3143" s="82">
        <v>1</v>
      </c>
      <c r="Z3143" s="82"/>
      <c r="AA3143" s="82"/>
      <c r="AB3143" s="82"/>
      <c r="AC3143" s="82"/>
      <c r="AD3143" s="85" t="str">
        <f>IF(A3143&lt;&gt;"",IF(D3143="DIRECCIÓN_DE_TRANSFERENCIAS","280 0031",VLOOKUP(C3143,NIVELES!$A$14:$B$105,2,0)),"")</f>
        <v>280 6210</v>
      </c>
      <c r="AE3143" s="86" t="s">
        <v>322</v>
      </c>
      <c r="AF3143" s="86" t="s">
        <v>369</v>
      </c>
      <c r="AG3143" s="79" t="str">
        <f>+IF(AF3143&lt;&gt;"",VLOOKUP(AF3143,NIVELES!$A$666:$B$673,2,0),"")</f>
        <v>ADMINISTRACIÓN_CENTRAL</v>
      </c>
      <c r="AH3143" s="78" t="s">
        <v>322</v>
      </c>
      <c r="AI3143" s="79" t="str">
        <f>IF(AH3143&lt;&gt;"",VLOOKUP(CONCATENATE(AG3143,AH3143),NIVELES!$B$676:$C$745,2,0),"")</f>
        <v>Administración De La Gestión Administrativa Financiera</v>
      </c>
      <c r="AJ3143" s="78" t="s">
        <v>517</v>
      </c>
      <c r="AK3143" s="79" t="str">
        <f>+IF(AJ3143&lt;&gt;"",VLOOKUP(AJ3143,NIVELES!$A$816:$B$892,2,0),"")</f>
        <v>NO APLICA</v>
      </c>
      <c r="AL3143" s="78" t="s">
        <v>554</v>
      </c>
      <c r="AM3143" s="78">
        <v>530804</v>
      </c>
      <c r="AN3143" s="79" t="str">
        <f>IF(AM3143&lt;&gt;"",+VLOOKUP(AM3143,NIVELES!$A$1652:$B$2466,2,0),"")</f>
        <v>Materiales de Oficina</v>
      </c>
      <c r="AO3143" s="87">
        <v>1350</v>
      </c>
      <c r="AP3143" s="88"/>
      <c r="AQ3143" s="88"/>
      <c r="AR3143" s="88">
        <v>0</v>
      </c>
      <c r="AS3143" s="88">
        <v>675</v>
      </c>
      <c r="AT3143" s="88">
        <v>0</v>
      </c>
      <c r="AU3143" s="88">
        <v>0</v>
      </c>
      <c r="AV3143" s="88">
        <v>0</v>
      </c>
      <c r="AW3143" s="88">
        <v>675</v>
      </c>
      <c r="AX3143" s="88">
        <v>0</v>
      </c>
      <c r="AY3143" s="88">
        <v>0</v>
      </c>
      <c r="AZ3143" s="88">
        <v>0</v>
      </c>
      <c r="BA3143" s="88">
        <v>0</v>
      </c>
      <c r="BB3143" s="89">
        <f t="shared" si="191"/>
        <v>1350</v>
      </c>
      <c r="BC3143" s="90" t="str">
        <f t="shared" ref="BC3143:BC3206" si="194">IF(A3143&lt;&gt;"",IF(AO3143&lt;&gt;"",IF(AO3143=BB3143,"OK",AO3143-BB3143),IF(AND(AO3143="",BB3143=""),"",AO3143-BB3143))," ")</f>
        <v>OK</v>
      </c>
      <c r="BD3143" s="91" t="str">
        <f t="shared" si="192"/>
        <v xml:space="preserve">                  </v>
      </c>
      <c r="BE3143" s="92">
        <f t="shared" si="193"/>
        <v>2</v>
      </c>
    </row>
    <row r="3144" spans="1:57" s="74" customFormat="1" ht="50.1" customHeight="1" x14ac:dyDescent="0.2">
      <c r="A3144" s="78" t="s">
        <v>55</v>
      </c>
      <c r="B3144" s="78" t="s">
        <v>63</v>
      </c>
      <c r="C3144" s="78" t="s">
        <v>1038</v>
      </c>
      <c r="D3144" s="78" t="s">
        <v>575</v>
      </c>
      <c r="E3144" s="79" t="str">
        <f>+IF(C3144&lt;&gt;"",VLOOKUP(MID(C3144,18,5),NIVELES!$A$133:$B$213,2,0),"")</f>
        <v>AZUAY</v>
      </c>
      <c r="F3144" s="80" t="s">
        <v>100</v>
      </c>
      <c r="G3144" s="81" t="str">
        <f>+IF(F3144&lt;&gt;"",VLOOKUP(F3144,NIVELES!$A$246:$C$464,3,0),"")</f>
        <v xml:space="preserve"> </v>
      </c>
      <c r="H3144" s="82" t="s">
        <v>1023</v>
      </c>
      <c r="I3144" s="78" t="s">
        <v>2173</v>
      </c>
      <c r="J3144" s="78" t="s">
        <v>2165</v>
      </c>
      <c r="K3144" s="78" t="s">
        <v>2166</v>
      </c>
      <c r="L3144" s="78" t="s">
        <v>1791</v>
      </c>
      <c r="M3144" s="78" t="s">
        <v>1791</v>
      </c>
      <c r="N3144" s="78" t="s">
        <v>1791</v>
      </c>
      <c r="O3144" s="78" t="s">
        <v>3187</v>
      </c>
      <c r="P3144" s="82">
        <v>2</v>
      </c>
      <c r="Q3144" s="78" t="s">
        <v>2209</v>
      </c>
      <c r="R3144" s="82"/>
      <c r="S3144" s="82"/>
      <c r="T3144" s="82"/>
      <c r="U3144" s="82">
        <v>1</v>
      </c>
      <c r="V3144" s="82"/>
      <c r="W3144" s="82"/>
      <c r="X3144" s="82"/>
      <c r="Y3144" s="82">
        <v>1</v>
      </c>
      <c r="Z3144" s="82"/>
      <c r="AA3144" s="82"/>
      <c r="AB3144" s="82"/>
      <c r="AC3144" s="82"/>
      <c r="AD3144" s="85" t="str">
        <f>IF(A3144&lt;&gt;"",IF(D3144="DIRECCIÓN_DE_TRANSFERENCIAS","280 0031",VLOOKUP(C3144,NIVELES!$A$14:$B$105,2,0)),"")</f>
        <v>280 6210</v>
      </c>
      <c r="AE3144" s="86" t="s">
        <v>322</v>
      </c>
      <c r="AF3144" s="86" t="s">
        <v>369</v>
      </c>
      <c r="AG3144" s="79" t="str">
        <f>+IF(AF3144&lt;&gt;"",VLOOKUP(AF3144,NIVELES!$A$666:$B$673,2,0),"")</f>
        <v>ADMINISTRACIÓN_CENTRAL</v>
      </c>
      <c r="AH3144" s="78" t="s">
        <v>322</v>
      </c>
      <c r="AI3144" s="79" t="str">
        <f>IF(AH3144&lt;&gt;"",VLOOKUP(CONCATENATE(AG3144,AH3144),NIVELES!$B$676:$C$745,2,0),"")</f>
        <v>Administración De La Gestión Administrativa Financiera</v>
      </c>
      <c r="AJ3144" s="78" t="s">
        <v>517</v>
      </c>
      <c r="AK3144" s="79" t="str">
        <f>+IF(AJ3144&lt;&gt;"",VLOOKUP(AJ3144,NIVELES!$A$816:$B$892,2,0),"")</f>
        <v>NO APLICA</v>
      </c>
      <c r="AL3144" s="78" t="s">
        <v>554</v>
      </c>
      <c r="AM3144" s="78">
        <v>530805</v>
      </c>
      <c r="AN3144" s="79" t="str">
        <f>IF(AM3144&lt;&gt;"",+VLOOKUP(AM3144,NIVELES!$A$1652:$B$2466,2,0),"")</f>
        <v>Materiales de Aseo</v>
      </c>
      <c r="AO3144" s="87">
        <v>800</v>
      </c>
      <c r="AP3144" s="88"/>
      <c r="AQ3144" s="88"/>
      <c r="AR3144" s="88">
        <v>0</v>
      </c>
      <c r="AS3144" s="88">
        <v>400</v>
      </c>
      <c r="AT3144" s="88">
        <v>0</v>
      </c>
      <c r="AU3144" s="88">
        <v>0</v>
      </c>
      <c r="AV3144" s="88">
        <v>0</v>
      </c>
      <c r="AW3144" s="88">
        <v>400</v>
      </c>
      <c r="AX3144" s="88">
        <v>0</v>
      </c>
      <c r="AY3144" s="88">
        <v>0</v>
      </c>
      <c r="AZ3144" s="88">
        <v>0</v>
      </c>
      <c r="BA3144" s="88">
        <v>0</v>
      </c>
      <c r="BB3144" s="89">
        <f t="shared" ref="BB3144:BB3207" si="195">SUBTOTAL(9,AP3144:BA3144)</f>
        <v>800</v>
      </c>
      <c r="BC3144" s="90" t="str">
        <f t="shared" si="194"/>
        <v>OK</v>
      </c>
      <c r="BD3144" s="91" t="str">
        <f t="shared" ref="BD3144:BD3207" si="196">IF(A3144&lt;&gt;"",IF(A3144="","Escoger Nivel 0",)&amp;" "&amp;(IF(B3144="","Escoger Nivel  1",)&amp;" "&amp;(IF(C3144="","Escoger Nivel 2",)&amp;" "&amp;(IF(D3144="","Escoger Nivel 3",)&amp;" "&amp;(IF(F3144="","Escoger Cantón",)&amp;" "&amp;(IF(I3144="","Escoger Obj. Estratégico Institucional N1",)&amp;" "&amp;(IF(J3144="","Escoger Obj. Especifico N2",)&amp;" "&amp;(IF(K3144="","Escoger Obj. Operativo N4",)&amp;" "&amp;(IF(L3144=""," Llenar Modalidad de Servicio ",)&amp;""&amp;(IF(M3144=""," Llenar Meta de Cobertura ",)&amp;" "&amp;(IF(N3144="","Llenar Indicador",)&amp;" "&amp;(IF(O3144="","Llenar Actividad PAPP",)&amp;" "&amp;(IF(P3144="","Llenar Metas",)&amp;" "&amp;(IF(Q3144="","Llenar Indicador",)&amp;" "&amp;(IF(AF3144="","Escoger Nro. programa",)&amp;" "&amp;(IF(AH3144="","Escoger Nro. Actividad e-Sigef",)&amp;" "&amp;(IF(AK3144="","Escoger direccionamiento de gasto",)&amp;" "&amp;(IF(AL3144="","Escoger Grupo de Gasto",)&amp;" "&amp;(IF(AM3144="","Escoger Item Presupuestario",)&amp;" "&amp;(IF(AO3144="","Llenar valor de actividad",))))))))))))))))))))," ")</f>
        <v xml:space="preserve">                  </v>
      </c>
      <c r="BE3144" s="92">
        <f t="shared" si="193"/>
        <v>2</v>
      </c>
    </row>
    <row r="3145" spans="1:57" s="74" customFormat="1" ht="50.1" customHeight="1" x14ac:dyDescent="0.2">
      <c r="A3145" s="78" t="s">
        <v>55</v>
      </c>
      <c r="B3145" s="78" t="s">
        <v>63</v>
      </c>
      <c r="C3145" s="78" t="s">
        <v>1038</v>
      </c>
      <c r="D3145" s="78" t="s">
        <v>575</v>
      </c>
      <c r="E3145" s="79" t="str">
        <f>+IF(C3145&lt;&gt;"",VLOOKUP(MID(C3145,18,5),NIVELES!$A$133:$B$213,2,0),"")</f>
        <v>AZUAY</v>
      </c>
      <c r="F3145" s="80" t="s">
        <v>100</v>
      </c>
      <c r="G3145" s="81" t="str">
        <f>+IF(F3145&lt;&gt;"",VLOOKUP(F3145,NIVELES!$A$246:$C$464,3,0),"")</f>
        <v xml:space="preserve"> </v>
      </c>
      <c r="H3145" s="82" t="s">
        <v>1023</v>
      </c>
      <c r="I3145" s="78" t="s">
        <v>2173</v>
      </c>
      <c r="J3145" s="78" t="s">
        <v>2165</v>
      </c>
      <c r="K3145" s="78" t="s">
        <v>2166</v>
      </c>
      <c r="L3145" s="78" t="s">
        <v>1791</v>
      </c>
      <c r="M3145" s="78" t="s">
        <v>1791</v>
      </c>
      <c r="N3145" s="78" t="s">
        <v>1791</v>
      </c>
      <c r="O3145" s="78" t="s">
        <v>2458</v>
      </c>
      <c r="P3145" s="82">
        <v>5</v>
      </c>
      <c r="Q3145" s="78" t="s">
        <v>1954</v>
      </c>
      <c r="R3145" s="82"/>
      <c r="S3145" s="82">
        <v>1</v>
      </c>
      <c r="T3145" s="82"/>
      <c r="U3145" s="82">
        <v>1</v>
      </c>
      <c r="V3145" s="82"/>
      <c r="W3145" s="82">
        <v>1</v>
      </c>
      <c r="X3145" s="82"/>
      <c r="Y3145" s="82">
        <v>1</v>
      </c>
      <c r="Z3145" s="82"/>
      <c r="AA3145" s="82">
        <v>1</v>
      </c>
      <c r="AB3145" s="82"/>
      <c r="AC3145" s="82"/>
      <c r="AD3145" s="85" t="str">
        <f>IF(A3145&lt;&gt;"",IF(D3145="DIRECCIÓN_DE_TRANSFERENCIAS","280 0031",VLOOKUP(C3145,NIVELES!$A$14:$B$105,2,0)),"")</f>
        <v>280 6210</v>
      </c>
      <c r="AE3145" s="86" t="s">
        <v>322</v>
      </c>
      <c r="AF3145" s="86" t="s">
        <v>369</v>
      </c>
      <c r="AG3145" s="79" t="str">
        <f>+IF(AF3145&lt;&gt;"",VLOOKUP(AF3145,NIVELES!$A$666:$B$673,2,0),"")</f>
        <v>ADMINISTRACIÓN_CENTRAL</v>
      </c>
      <c r="AH3145" s="78" t="s">
        <v>322</v>
      </c>
      <c r="AI3145" s="79" t="str">
        <f>IF(AH3145&lt;&gt;"",VLOOKUP(CONCATENATE(AG3145,AH3145),NIVELES!$B$676:$C$745,2,0),"")</f>
        <v>Administración De La Gestión Administrativa Financiera</v>
      </c>
      <c r="AJ3145" s="78" t="s">
        <v>517</v>
      </c>
      <c r="AK3145" s="79" t="str">
        <f>+IF(AJ3145&lt;&gt;"",VLOOKUP(AJ3145,NIVELES!$A$816:$B$892,2,0),"")</f>
        <v>NO APLICA</v>
      </c>
      <c r="AL3145" s="78" t="s">
        <v>554</v>
      </c>
      <c r="AM3145" s="78">
        <v>530813</v>
      </c>
      <c r="AN3145" s="79" t="str">
        <f>IF(AM3145&lt;&gt;"",+VLOOKUP(AM3145,NIVELES!$A$1652:$B$2466,2,0),"")</f>
        <v>Repuestos y Accesorios</v>
      </c>
      <c r="AO3145" s="87">
        <v>3400</v>
      </c>
      <c r="AP3145" s="88"/>
      <c r="AQ3145" s="88"/>
      <c r="AR3145" s="88">
        <v>0</v>
      </c>
      <c r="AS3145" s="88">
        <v>680</v>
      </c>
      <c r="AT3145" s="88">
        <v>0</v>
      </c>
      <c r="AU3145" s="88">
        <v>680</v>
      </c>
      <c r="AV3145" s="88">
        <v>0</v>
      </c>
      <c r="AW3145" s="88">
        <v>680</v>
      </c>
      <c r="AX3145" s="88">
        <v>0</v>
      </c>
      <c r="AY3145" s="88">
        <v>680</v>
      </c>
      <c r="AZ3145" s="88">
        <v>0</v>
      </c>
      <c r="BA3145" s="88">
        <v>680</v>
      </c>
      <c r="BB3145" s="89">
        <f t="shared" si="195"/>
        <v>3400</v>
      </c>
      <c r="BC3145" s="90" t="str">
        <f t="shared" si="194"/>
        <v>OK</v>
      </c>
      <c r="BD3145" s="91" t="str">
        <f t="shared" si="196"/>
        <v xml:space="preserve">                  </v>
      </c>
      <c r="BE3145" s="92">
        <f t="shared" ref="BE3145:BE3208" si="197">SUBTOTAL(9,R3145:AC3145)</f>
        <v>5</v>
      </c>
    </row>
    <row r="3146" spans="1:57" s="74" customFormat="1" ht="50.1" customHeight="1" x14ac:dyDescent="0.2">
      <c r="A3146" s="78" t="s">
        <v>55</v>
      </c>
      <c r="B3146" s="78" t="s">
        <v>63</v>
      </c>
      <c r="C3146" s="78" t="s">
        <v>1038</v>
      </c>
      <c r="D3146" s="78" t="s">
        <v>575</v>
      </c>
      <c r="E3146" s="79" t="str">
        <f>+IF(C3146&lt;&gt;"",VLOOKUP(MID(C3146,18,5),NIVELES!$A$133:$B$213,2,0),"")</f>
        <v>AZUAY</v>
      </c>
      <c r="F3146" s="80" t="s">
        <v>100</v>
      </c>
      <c r="G3146" s="81" t="str">
        <f>+IF(F3146&lt;&gt;"",VLOOKUP(F3146,NIVELES!$A$246:$C$464,3,0),"")</f>
        <v xml:space="preserve"> </v>
      </c>
      <c r="H3146" s="82" t="s">
        <v>1023</v>
      </c>
      <c r="I3146" s="78" t="s">
        <v>2173</v>
      </c>
      <c r="J3146" s="78" t="s">
        <v>2165</v>
      </c>
      <c r="K3146" s="78" t="s">
        <v>2166</v>
      </c>
      <c r="L3146" s="78" t="s">
        <v>1791</v>
      </c>
      <c r="M3146" s="78" t="s">
        <v>1791</v>
      </c>
      <c r="N3146" s="78" t="s">
        <v>1791</v>
      </c>
      <c r="O3146" s="78" t="s">
        <v>2458</v>
      </c>
      <c r="P3146" s="82">
        <v>12</v>
      </c>
      <c r="Q3146" s="78" t="s">
        <v>1954</v>
      </c>
      <c r="R3146" s="82">
        <v>1</v>
      </c>
      <c r="S3146" s="82">
        <v>1</v>
      </c>
      <c r="T3146" s="82">
        <v>1</v>
      </c>
      <c r="U3146" s="82">
        <v>1</v>
      </c>
      <c r="V3146" s="82">
        <v>1</v>
      </c>
      <c r="W3146" s="82">
        <v>1</v>
      </c>
      <c r="X3146" s="82">
        <v>1</v>
      </c>
      <c r="Y3146" s="82">
        <v>1</v>
      </c>
      <c r="Z3146" s="82">
        <v>1</v>
      </c>
      <c r="AA3146" s="82">
        <v>1</v>
      </c>
      <c r="AB3146" s="82">
        <v>1</v>
      </c>
      <c r="AC3146" s="82">
        <v>1</v>
      </c>
      <c r="AD3146" s="85" t="str">
        <f>IF(A3146&lt;&gt;"",IF(D3146="DIRECCIÓN_DE_TRANSFERENCIAS","280 0031",VLOOKUP(C3146,NIVELES!$A$14:$B$105,2,0)),"")</f>
        <v>280 6210</v>
      </c>
      <c r="AE3146" s="86" t="s">
        <v>322</v>
      </c>
      <c r="AF3146" s="86" t="s">
        <v>369</v>
      </c>
      <c r="AG3146" s="79" t="str">
        <f>+IF(AF3146&lt;&gt;"",VLOOKUP(AF3146,NIVELES!$A$666:$B$673,2,0),"")</f>
        <v>ADMINISTRACIÓN_CENTRAL</v>
      </c>
      <c r="AH3146" s="78" t="s">
        <v>322</v>
      </c>
      <c r="AI3146" s="79" t="str">
        <f>IF(AH3146&lt;&gt;"",VLOOKUP(CONCATENATE(AG3146,AH3146),NIVELES!$B$676:$C$745,2,0),"")</f>
        <v>Administración De La Gestión Administrativa Financiera</v>
      </c>
      <c r="AJ3146" s="78" t="s">
        <v>517</v>
      </c>
      <c r="AK3146" s="79" t="str">
        <f>+IF(AJ3146&lt;&gt;"",VLOOKUP(AJ3146,NIVELES!$A$816:$B$892,2,0),"")</f>
        <v>NO APLICA</v>
      </c>
      <c r="AL3146" s="78" t="s">
        <v>555</v>
      </c>
      <c r="AM3146" s="78">
        <v>570102</v>
      </c>
      <c r="AN3146" s="79" t="str">
        <f>IF(AM3146&lt;&gt;"",+VLOOKUP(AM3146,NIVELES!$A$1652:$B$2466,2,0),"")</f>
        <v>Tasas Generales, Impuestos, Contribuciones, Permisos, Licencias y Patentes.</v>
      </c>
      <c r="AO3146" s="87">
        <v>540</v>
      </c>
      <c r="AP3146" s="88"/>
      <c r="AQ3146" s="88"/>
      <c r="AR3146" s="88">
        <v>45</v>
      </c>
      <c r="AS3146" s="88">
        <v>45</v>
      </c>
      <c r="AT3146" s="88">
        <v>45</v>
      </c>
      <c r="AU3146" s="88">
        <v>45</v>
      </c>
      <c r="AV3146" s="88">
        <v>45</v>
      </c>
      <c r="AW3146" s="88">
        <v>45</v>
      </c>
      <c r="AX3146" s="88">
        <v>45</v>
      </c>
      <c r="AY3146" s="88">
        <v>45</v>
      </c>
      <c r="AZ3146" s="88">
        <v>45</v>
      </c>
      <c r="BA3146" s="88">
        <v>135</v>
      </c>
      <c r="BB3146" s="89">
        <f t="shared" si="195"/>
        <v>540</v>
      </c>
      <c r="BC3146" s="90" t="str">
        <f t="shared" si="194"/>
        <v>OK</v>
      </c>
      <c r="BD3146" s="91" t="str">
        <f t="shared" si="196"/>
        <v xml:space="preserve">                  </v>
      </c>
      <c r="BE3146" s="92">
        <f t="shared" si="197"/>
        <v>12</v>
      </c>
    </row>
    <row r="3147" spans="1:57" s="74" customFormat="1" ht="50.1" customHeight="1" x14ac:dyDescent="0.2">
      <c r="A3147" s="78" t="s">
        <v>55</v>
      </c>
      <c r="B3147" s="78" t="s">
        <v>63</v>
      </c>
      <c r="C3147" s="78" t="s">
        <v>1038</v>
      </c>
      <c r="D3147" s="78" t="s">
        <v>575</v>
      </c>
      <c r="E3147" s="79" t="str">
        <f>+IF(C3147&lt;&gt;"",VLOOKUP(MID(C3147,18,5),NIVELES!$A$133:$B$213,2,0),"")</f>
        <v>AZUAY</v>
      </c>
      <c r="F3147" s="80" t="s">
        <v>100</v>
      </c>
      <c r="G3147" s="81" t="str">
        <f>+IF(F3147&lt;&gt;"",VLOOKUP(F3147,NIVELES!$A$246:$C$464,3,0),"")</f>
        <v xml:space="preserve"> </v>
      </c>
      <c r="H3147" s="82" t="s">
        <v>1023</v>
      </c>
      <c r="I3147" s="78" t="s">
        <v>2173</v>
      </c>
      <c r="J3147" s="78" t="s">
        <v>2165</v>
      </c>
      <c r="K3147" s="78" t="s">
        <v>2166</v>
      </c>
      <c r="L3147" s="78" t="s">
        <v>1791</v>
      </c>
      <c r="M3147" s="78" t="s">
        <v>1791</v>
      </c>
      <c r="N3147" s="78" t="s">
        <v>1791</v>
      </c>
      <c r="O3147" s="78" t="s">
        <v>2458</v>
      </c>
      <c r="P3147" s="82">
        <v>2</v>
      </c>
      <c r="Q3147" s="78" t="s">
        <v>1954</v>
      </c>
      <c r="R3147" s="82"/>
      <c r="S3147" s="82"/>
      <c r="T3147" s="82">
        <v>1</v>
      </c>
      <c r="U3147" s="82"/>
      <c r="V3147" s="82"/>
      <c r="W3147" s="82"/>
      <c r="X3147" s="82"/>
      <c r="Y3147" s="82"/>
      <c r="Z3147" s="82"/>
      <c r="AA3147" s="82"/>
      <c r="AB3147" s="82"/>
      <c r="AC3147" s="82">
        <v>1</v>
      </c>
      <c r="AD3147" s="85" t="str">
        <f>IF(A3147&lt;&gt;"",IF(D3147="DIRECCIÓN_DE_TRANSFERENCIAS","280 0031",VLOOKUP(C3147,NIVELES!$A$14:$B$105,2,0)),"")</f>
        <v>280 6210</v>
      </c>
      <c r="AE3147" s="86" t="s">
        <v>322</v>
      </c>
      <c r="AF3147" s="86" t="s">
        <v>369</v>
      </c>
      <c r="AG3147" s="79" t="str">
        <f>+IF(AF3147&lt;&gt;"",VLOOKUP(AF3147,NIVELES!$A$666:$B$673,2,0),"")</f>
        <v>ADMINISTRACIÓN_CENTRAL</v>
      </c>
      <c r="AH3147" s="78" t="s">
        <v>322</v>
      </c>
      <c r="AI3147" s="79" t="str">
        <f>IF(AH3147&lt;&gt;"",VLOOKUP(CONCATENATE(AG3147,AH3147),NIVELES!$B$676:$C$745,2,0),"")</f>
        <v>Administración De La Gestión Administrativa Financiera</v>
      </c>
      <c r="AJ3147" s="78" t="s">
        <v>517</v>
      </c>
      <c r="AK3147" s="79" t="str">
        <f>+IF(AJ3147&lt;&gt;"",VLOOKUP(AJ3147,NIVELES!$A$816:$B$892,2,0),"")</f>
        <v>NO APLICA</v>
      </c>
      <c r="AL3147" s="78" t="s">
        <v>555</v>
      </c>
      <c r="AM3147" s="78">
        <v>570216</v>
      </c>
      <c r="AN3147" s="79" t="str">
        <f>IF(AM3147&lt;&gt;"",+VLOOKUP(AM3147,NIVELES!$A$1652:$B$2466,2,0),"")</f>
        <v>Obligaciones con el IESS por Responsabilidad Patronal</v>
      </c>
      <c r="AO3147" s="87">
        <v>1023</v>
      </c>
      <c r="AP3147" s="88"/>
      <c r="AQ3147" s="88"/>
      <c r="AR3147" s="88">
        <v>511.5</v>
      </c>
      <c r="AS3147" s="88">
        <v>0</v>
      </c>
      <c r="AT3147" s="88">
        <v>0</v>
      </c>
      <c r="AU3147" s="88">
        <v>0</v>
      </c>
      <c r="AV3147" s="88">
        <v>0</v>
      </c>
      <c r="AW3147" s="88">
        <v>0</v>
      </c>
      <c r="AX3147" s="88">
        <v>0</v>
      </c>
      <c r="AY3147" s="88">
        <v>0</v>
      </c>
      <c r="AZ3147" s="88">
        <v>0</v>
      </c>
      <c r="BA3147" s="88">
        <v>511.5</v>
      </c>
      <c r="BB3147" s="89">
        <f t="shared" si="195"/>
        <v>1023</v>
      </c>
      <c r="BC3147" s="90" t="str">
        <f t="shared" si="194"/>
        <v>OK</v>
      </c>
      <c r="BD3147" s="91" t="str">
        <f t="shared" si="196"/>
        <v xml:space="preserve">                  </v>
      </c>
      <c r="BE3147" s="92">
        <f t="shared" si="197"/>
        <v>2</v>
      </c>
    </row>
    <row r="3148" spans="1:57" s="74" customFormat="1" ht="50.1" customHeight="1" x14ac:dyDescent="0.2">
      <c r="A3148" s="78" t="s">
        <v>55</v>
      </c>
      <c r="B3148" s="78" t="s">
        <v>63</v>
      </c>
      <c r="C3148" s="78" t="s">
        <v>1038</v>
      </c>
      <c r="D3148" s="78" t="s">
        <v>605</v>
      </c>
      <c r="E3148" s="79" t="str">
        <f>+IF(C3148&lt;&gt;"",VLOOKUP(MID(C3148,18,5),NIVELES!$A$133:$B$213,2,0),"")</f>
        <v>AZUAY</v>
      </c>
      <c r="F3148" s="80" t="s">
        <v>100</v>
      </c>
      <c r="G3148" s="81" t="str">
        <f>+IF(F3148&lt;&gt;"",VLOOKUP(F3148,NIVELES!$A$246:$C$464,3,0),"")</f>
        <v xml:space="preserve"> </v>
      </c>
      <c r="H3148" s="82" t="s">
        <v>1024</v>
      </c>
      <c r="I3148" s="78" t="s">
        <v>2201</v>
      </c>
      <c r="J3148" s="78" t="s">
        <v>2184</v>
      </c>
      <c r="K3148" s="78" t="s">
        <v>2185</v>
      </c>
      <c r="L3148" s="78" t="s">
        <v>3188</v>
      </c>
      <c r="M3148" s="78">
        <v>207</v>
      </c>
      <c r="N3148" s="78" t="s">
        <v>3189</v>
      </c>
      <c r="O3148" s="78" t="s">
        <v>2167</v>
      </c>
      <c r="P3148" s="82">
        <v>12</v>
      </c>
      <c r="Q3148" s="78" t="s">
        <v>3156</v>
      </c>
      <c r="R3148" s="82">
        <v>1</v>
      </c>
      <c r="S3148" s="82">
        <v>1</v>
      </c>
      <c r="T3148" s="82">
        <v>1</v>
      </c>
      <c r="U3148" s="82">
        <v>1</v>
      </c>
      <c r="V3148" s="82">
        <v>1</v>
      </c>
      <c r="W3148" s="82">
        <v>1</v>
      </c>
      <c r="X3148" s="82">
        <v>1</v>
      </c>
      <c r="Y3148" s="82">
        <v>1</v>
      </c>
      <c r="Z3148" s="82">
        <v>1</v>
      </c>
      <c r="AA3148" s="82">
        <v>1</v>
      </c>
      <c r="AB3148" s="82">
        <v>1</v>
      </c>
      <c r="AC3148" s="82">
        <v>1</v>
      </c>
      <c r="AD3148" s="85" t="str">
        <f>IF(A3148&lt;&gt;"",IF(D3148="DIRECCIÓN_DE_TRANSFERENCIAS","280 0031",VLOOKUP(C3148,NIVELES!$A$14:$B$105,2,0)),"")</f>
        <v>280 6210</v>
      </c>
      <c r="AE3148" s="86" t="s">
        <v>322</v>
      </c>
      <c r="AF3148" s="86" t="s">
        <v>543</v>
      </c>
      <c r="AG3148" s="79" t="str">
        <f>+IF(AF3148&lt;&gt;"",VLOOKUP(AF3148,NIVELES!$A$666:$B$673,2,0),"")</f>
        <v>DESARROLLO_INFANTIL</v>
      </c>
      <c r="AH3148" s="78" t="s">
        <v>322</v>
      </c>
      <c r="AI3148" s="79" t="str">
        <f>IF(AH3148&lt;&gt;"",VLOOKUP(CONCATENATE(AG3148,AH3148),NIVELES!$B$676:$C$745,2,0),"")</f>
        <v>Centros Infantiles Del Buen Vivir Atencion Directa -Funcionamiento Operación Y Atencion De Unidades</v>
      </c>
      <c r="AJ3148" s="78" t="s">
        <v>517</v>
      </c>
      <c r="AK3148" s="79" t="str">
        <f>+IF(AJ3148&lt;&gt;"",VLOOKUP(AJ3148,NIVELES!$A$816:$B$892,2,0),"")</f>
        <v>NO APLICA</v>
      </c>
      <c r="AL3148" s="78" t="s">
        <v>553</v>
      </c>
      <c r="AM3148" s="78">
        <v>510105</v>
      </c>
      <c r="AN3148" s="79" t="str">
        <f>IF(AM3148&lt;&gt;"",+VLOOKUP(AM3148,NIVELES!$A$1652:$B$2466,2,0),"")</f>
        <v>Remuneraciones Unificadas</v>
      </c>
      <c r="AO3148" s="87">
        <v>187728</v>
      </c>
      <c r="AP3148" s="88"/>
      <c r="AQ3148" s="88">
        <v>31288</v>
      </c>
      <c r="AR3148" s="88">
        <v>15644</v>
      </c>
      <c r="AS3148" s="88">
        <v>15644</v>
      </c>
      <c r="AT3148" s="88">
        <v>15644</v>
      </c>
      <c r="AU3148" s="88">
        <v>15644</v>
      </c>
      <c r="AV3148" s="88">
        <v>15644</v>
      </c>
      <c r="AW3148" s="88">
        <v>15644</v>
      </c>
      <c r="AX3148" s="88">
        <v>15644</v>
      </c>
      <c r="AY3148" s="88">
        <v>15644</v>
      </c>
      <c r="AZ3148" s="88">
        <v>15644</v>
      </c>
      <c r="BA3148" s="88">
        <v>15644</v>
      </c>
      <c r="BB3148" s="89">
        <f t="shared" si="195"/>
        <v>187728</v>
      </c>
      <c r="BC3148" s="90" t="str">
        <f t="shared" si="194"/>
        <v>OK</v>
      </c>
      <c r="BD3148" s="91" t="str">
        <f t="shared" si="196"/>
        <v xml:space="preserve">                  </v>
      </c>
      <c r="BE3148" s="92">
        <f t="shared" si="197"/>
        <v>12</v>
      </c>
    </row>
    <row r="3149" spans="1:57" s="74" customFormat="1" ht="50.1" customHeight="1" x14ac:dyDescent="0.2">
      <c r="A3149" s="78" t="s">
        <v>55</v>
      </c>
      <c r="B3149" s="78" t="s">
        <v>63</v>
      </c>
      <c r="C3149" s="78" t="s">
        <v>1038</v>
      </c>
      <c r="D3149" s="78" t="s">
        <v>605</v>
      </c>
      <c r="E3149" s="79" t="str">
        <f>+IF(C3149&lt;&gt;"",VLOOKUP(MID(C3149,18,5),NIVELES!$A$133:$B$213,2,0),"")</f>
        <v>AZUAY</v>
      </c>
      <c r="F3149" s="80" t="s">
        <v>100</v>
      </c>
      <c r="G3149" s="81" t="str">
        <f>+IF(F3149&lt;&gt;"",VLOOKUP(F3149,NIVELES!$A$246:$C$464,3,0),"")</f>
        <v xml:space="preserve"> </v>
      </c>
      <c r="H3149" s="82" t="s">
        <v>1024</v>
      </c>
      <c r="I3149" s="78" t="s">
        <v>2201</v>
      </c>
      <c r="J3149" s="78" t="s">
        <v>2184</v>
      </c>
      <c r="K3149" s="78" t="s">
        <v>2185</v>
      </c>
      <c r="L3149" s="78" t="s">
        <v>3188</v>
      </c>
      <c r="M3149" s="78">
        <v>207</v>
      </c>
      <c r="N3149" s="78" t="s">
        <v>3189</v>
      </c>
      <c r="O3149" s="78" t="s">
        <v>2167</v>
      </c>
      <c r="P3149" s="82">
        <v>12</v>
      </c>
      <c r="Q3149" s="78" t="s">
        <v>3156</v>
      </c>
      <c r="R3149" s="82">
        <v>1</v>
      </c>
      <c r="S3149" s="82">
        <v>1</v>
      </c>
      <c r="T3149" s="82">
        <v>1</v>
      </c>
      <c r="U3149" s="82">
        <v>1</v>
      </c>
      <c r="V3149" s="82">
        <v>1</v>
      </c>
      <c r="W3149" s="82">
        <v>1</v>
      </c>
      <c r="X3149" s="82">
        <v>1</v>
      </c>
      <c r="Y3149" s="82">
        <v>1</v>
      </c>
      <c r="Z3149" s="82">
        <v>1</v>
      </c>
      <c r="AA3149" s="82">
        <v>1</v>
      </c>
      <c r="AB3149" s="82">
        <v>1</v>
      </c>
      <c r="AC3149" s="82">
        <v>1</v>
      </c>
      <c r="AD3149" s="85" t="str">
        <f>IF(A3149&lt;&gt;"",IF(D3149="DIRECCIÓN_DE_TRANSFERENCIAS","280 0031",VLOOKUP(C3149,NIVELES!$A$14:$B$105,2,0)),"")</f>
        <v>280 6210</v>
      </c>
      <c r="AE3149" s="86" t="s">
        <v>322</v>
      </c>
      <c r="AF3149" s="86" t="s">
        <v>543</v>
      </c>
      <c r="AG3149" s="79" t="str">
        <f>+IF(AF3149&lt;&gt;"",VLOOKUP(AF3149,NIVELES!$A$666:$B$673,2,0),"")</f>
        <v>DESARROLLO_INFANTIL</v>
      </c>
      <c r="AH3149" s="78" t="s">
        <v>322</v>
      </c>
      <c r="AI3149" s="79" t="str">
        <f>IF(AH3149&lt;&gt;"",VLOOKUP(CONCATENATE(AG3149,AH3149),NIVELES!$B$676:$C$745,2,0),"")</f>
        <v>Centros Infantiles Del Buen Vivir Atencion Directa -Funcionamiento Operación Y Atencion De Unidades</v>
      </c>
      <c r="AJ3149" s="78" t="s">
        <v>517</v>
      </c>
      <c r="AK3149" s="79" t="str">
        <f>+IF(AJ3149&lt;&gt;"",VLOOKUP(AJ3149,NIVELES!$A$816:$B$892,2,0),"")</f>
        <v>NO APLICA</v>
      </c>
      <c r="AL3149" s="78" t="s">
        <v>553</v>
      </c>
      <c r="AM3149" s="78">
        <v>510203</v>
      </c>
      <c r="AN3149" s="79" t="str">
        <f>IF(AM3149&lt;&gt;"",+VLOOKUP(AM3149,NIVELES!$A$1652:$B$2466,2,0),"")</f>
        <v>Decimotercer Sueldo</v>
      </c>
      <c r="AO3149" s="87">
        <v>25065.33</v>
      </c>
      <c r="AP3149" s="88"/>
      <c r="AQ3149" s="88">
        <v>252.99</v>
      </c>
      <c r="AR3149" s="88">
        <v>233.67</v>
      </c>
      <c r="AS3149" s="88">
        <v>233.67</v>
      </c>
      <c r="AT3149" s="88">
        <v>233.67</v>
      </c>
      <c r="AU3149" s="88">
        <v>233.67</v>
      </c>
      <c r="AV3149" s="88">
        <v>233.67</v>
      </c>
      <c r="AW3149" s="88">
        <v>233.67</v>
      </c>
      <c r="AX3149" s="88">
        <v>233.67</v>
      </c>
      <c r="AY3149" s="88">
        <v>233.67</v>
      </c>
      <c r="AZ3149" s="88">
        <v>233.67</v>
      </c>
      <c r="BA3149" s="88">
        <v>22709.31</v>
      </c>
      <c r="BB3149" s="89">
        <f t="shared" si="195"/>
        <v>25065.33</v>
      </c>
      <c r="BC3149" s="90" t="str">
        <f t="shared" si="194"/>
        <v>OK</v>
      </c>
      <c r="BD3149" s="91" t="str">
        <f t="shared" si="196"/>
        <v xml:space="preserve">                  </v>
      </c>
      <c r="BE3149" s="92">
        <f t="shared" si="197"/>
        <v>12</v>
      </c>
    </row>
    <row r="3150" spans="1:57" s="74" customFormat="1" ht="50.1" customHeight="1" x14ac:dyDescent="0.2">
      <c r="A3150" s="78" t="s">
        <v>55</v>
      </c>
      <c r="B3150" s="78" t="s">
        <v>63</v>
      </c>
      <c r="C3150" s="78" t="s">
        <v>1038</v>
      </c>
      <c r="D3150" s="78" t="s">
        <v>605</v>
      </c>
      <c r="E3150" s="79" t="str">
        <f>+IF(C3150&lt;&gt;"",VLOOKUP(MID(C3150,18,5),NIVELES!$A$133:$B$213,2,0),"")</f>
        <v>AZUAY</v>
      </c>
      <c r="F3150" s="80" t="s">
        <v>100</v>
      </c>
      <c r="G3150" s="81" t="str">
        <f>+IF(F3150&lt;&gt;"",VLOOKUP(F3150,NIVELES!$A$246:$C$464,3,0),"")</f>
        <v xml:space="preserve"> </v>
      </c>
      <c r="H3150" s="82" t="s">
        <v>1024</v>
      </c>
      <c r="I3150" s="78" t="s">
        <v>2201</v>
      </c>
      <c r="J3150" s="78" t="s">
        <v>2184</v>
      </c>
      <c r="K3150" s="78" t="s">
        <v>2185</v>
      </c>
      <c r="L3150" s="78" t="s">
        <v>3188</v>
      </c>
      <c r="M3150" s="78">
        <v>207</v>
      </c>
      <c r="N3150" s="78" t="s">
        <v>3189</v>
      </c>
      <c r="O3150" s="78" t="s">
        <v>2167</v>
      </c>
      <c r="P3150" s="82">
        <v>12</v>
      </c>
      <c r="Q3150" s="78" t="s">
        <v>3156</v>
      </c>
      <c r="R3150" s="82">
        <v>1</v>
      </c>
      <c r="S3150" s="82">
        <v>1</v>
      </c>
      <c r="T3150" s="82">
        <v>1</v>
      </c>
      <c r="U3150" s="82">
        <v>1</v>
      </c>
      <c r="V3150" s="82">
        <v>1</v>
      </c>
      <c r="W3150" s="82">
        <v>1</v>
      </c>
      <c r="X3150" s="82">
        <v>1</v>
      </c>
      <c r="Y3150" s="82">
        <v>1</v>
      </c>
      <c r="Z3150" s="82">
        <v>1</v>
      </c>
      <c r="AA3150" s="82">
        <v>1</v>
      </c>
      <c r="AB3150" s="82">
        <v>1</v>
      </c>
      <c r="AC3150" s="82">
        <v>1</v>
      </c>
      <c r="AD3150" s="85" t="str">
        <f>IF(A3150&lt;&gt;"",IF(D3150="DIRECCIÓN_DE_TRANSFERENCIAS","280 0031",VLOOKUP(C3150,NIVELES!$A$14:$B$105,2,0)),"")</f>
        <v>280 6210</v>
      </c>
      <c r="AE3150" s="86" t="s">
        <v>322</v>
      </c>
      <c r="AF3150" s="86" t="s">
        <v>543</v>
      </c>
      <c r="AG3150" s="79" t="str">
        <f>+IF(AF3150&lt;&gt;"",VLOOKUP(AF3150,NIVELES!$A$666:$B$673,2,0),"")</f>
        <v>DESARROLLO_INFANTIL</v>
      </c>
      <c r="AH3150" s="78" t="s">
        <v>322</v>
      </c>
      <c r="AI3150" s="79" t="str">
        <f>IF(AH3150&lt;&gt;"",VLOOKUP(CONCATENATE(AG3150,AH3150),NIVELES!$B$676:$C$745,2,0),"")</f>
        <v>Centros Infantiles Del Buen Vivir Atencion Directa -Funcionamiento Operación Y Atencion De Unidades</v>
      </c>
      <c r="AJ3150" s="78" t="s">
        <v>517</v>
      </c>
      <c r="AK3150" s="79" t="str">
        <f>+IF(AJ3150&lt;&gt;"",VLOOKUP(AJ3150,NIVELES!$A$816:$B$892,2,0),"")</f>
        <v>NO APLICA</v>
      </c>
      <c r="AL3150" s="78" t="s">
        <v>553</v>
      </c>
      <c r="AM3150" s="78">
        <v>510204</v>
      </c>
      <c r="AN3150" s="79" t="str">
        <f>IF(AM3150&lt;&gt;"",+VLOOKUP(AM3150,NIVELES!$A$1652:$B$2466,2,0),"")</f>
        <v>Decimocuarto Sueldo</v>
      </c>
      <c r="AO3150" s="87">
        <v>14446.67</v>
      </c>
      <c r="AP3150" s="88"/>
      <c r="AQ3150" s="88">
        <v>131.32</v>
      </c>
      <c r="AR3150" s="88">
        <v>131.33000000000001</v>
      </c>
      <c r="AS3150" s="88">
        <v>131.33000000000001</v>
      </c>
      <c r="AT3150" s="88">
        <v>131.33000000000001</v>
      </c>
      <c r="AU3150" s="88">
        <v>131.33000000000001</v>
      </c>
      <c r="AV3150" s="88">
        <v>131.33000000000001</v>
      </c>
      <c r="AW3150" s="88">
        <v>13002.04</v>
      </c>
      <c r="AX3150" s="88">
        <v>131.33000000000001</v>
      </c>
      <c r="AY3150" s="88">
        <v>131.33000000000001</v>
      </c>
      <c r="AZ3150" s="88">
        <v>131.33000000000001</v>
      </c>
      <c r="BA3150" s="88">
        <v>262.67000000000007</v>
      </c>
      <c r="BB3150" s="89">
        <f t="shared" si="195"/>
        <v>14446.67</v>
      </c>
      <c r="BC3150" s="90" t="str">
        <f t="shared" si="194"/>
        <v>OK</v>
      </c>
      <c r="BD3150" s="91" t="str">
        <f t="shared" si="196"/>
        <v xml:space="preserve">                  </v>
      </c>
      <c r="BE3150" s="92">
        <f t="shared" si="197"/>
        <v>12</v>
      </c>
    </row>
    <row r="3151" spans="1:57" s="74" customFormat="1" ht="50.1" customHeight="1" x14ac:dyDescent="0.2">
      <c r="A3151" s="78" t="s">
        <v>55</v>
      </c>
      <c r="B3151" s="78" t="s">
        <v>63</v>
      </c>
      <c r="C3151" s="78" t="s">
        <v>1038</v>
      </c>
      <c r="D3151" s="78" t="s">
        <v>605</v>
      </c>
      <c r="E3151" s="79" t="str">
        <f>+IF(C3151&lt;&gt;"",VLOOKUP(MID(C3151,18,5),NIVELES!$A$133:$B$213,2,0),"")</f>
        <v>AZUAY</v>
      </c>
      <c r="F3151" s="80" t="s">
        <v>100</v>
      </c>
      <c r="G3151" s="81" t="str">
        <f>+IF(F3151&lt;&gt;"",VLOOKUP(F3151,NIVELES!$A$246:$C$464,3,0),"")</f>
        <v xml:space="preserve"> </v>
      </c>
      <c r="H3151" s="82" t="s">
        <v>1024</v>
      </c>
      <c r="I3151" s="78" t="s">
        <v>2201</v>
      </c>
      <c r="J3151" s="78" t="s">
        <v>2184</v>
      </c>
      <c r="K3151" s="78" t="s">
        <v>2185</v>
      </c>
      <c r="L3151" s="78" t="s">
        <v>3188</v>
      </c>
      <c r="M3151" s="78">
        <v>207</v>
      </c>
      <c r="N3151" s="78" t="s">
        <v>3189</v>
      </c>
      <c r="O3151" s="78" t="s">
        <v>2167</v>
      </c>
      <c r="P3151" s="82">
        <v>11</v>
      </c>
      <c r="Q3151" s="78" t="s">
        <v>3156</v>
      </c>
      <c r="R3151" s="82">
        <v>1</v>
      </c>
      <c r="S3151" s="82">
        <v>1</v>
      </c>
      <c r="T3151" s="82">
        <v>1</v>
      </c>
      <c r="U3151" s="82">
        <v>1</v>
      </c>
      <c r="V3151" s="82">
        <v>1</v>
      </c>
      <c r="W3151" s="82">
        <v>1</v>
      </c>
      <c r="X3151" s="82">
        <v>1</v>
      </c>
      <c r="Y3151" s="82">
        <v>1</v>
      </c>
      <c r="Z3151" s="82">
        <v>1</v>
      </c>
      <c r="AA3151" s="82">
        <v>1</v>
      </c>
      <c r="AB3151" s="82">
        <v>1</v>
      </c>
      <c r="AC3151" s="82"/>
      <c r="AD3151" s="85" t="str">
        <f>IF(A3151&lt;&gt;"",IF(D3151="DIRECCIÓN_DE_TRANSFERENCIAS","280 0031",VLOOKUP(C3151,NIVELES!$A$14:$B$105,2,0)),"")</f>
        <v>280 6210</v>
      </c>
      <c r="AE3151" s="86" t="s">
        <v>322</v>
      </c>
      <c r="AF3151" s="86" t="s">
        <v>543</v>
      </c>
      <c r="AG3151" s="79" t="str">
        <f>+IF(AF3151&lt;&gt;"",VLOOKUP(AF3151,NIVELES!$A$666:$B$673,2,0),"")</f>
        <v>DESARROLLO_INFANTIL</v>
      </c>
      <c r="AH3151" s="78" t="s">
        <v>322</v>
      </c>
      <c r="AI3151" s="79" t="str">
        <f>IF(AH3151&lt;&gt;"",VLOOKUP(CONCATENATE(AG3151,AH3151),NIVELES!$B$676:$C$745,2,0),"")</f>
        <v>Centros Infantiles Del Buen Vivir Atencion Directa -Funcionamiento Operación Y Atencion De Unidades</v>
      </c>
      <c r="AJ3151" s="78" t="s">
        <v>517</v>
      </c>
      <c r="AK3151" s="79" t="str">
        <f>+IF(AJ3151&lt;&gt;"",VLOOKUP(AJ3151,NIVELES!$A$816:$B$892,2,0),"")</f>
        <v>NO APLICA</v>
      </c>
      <c r="AL3151" s="78" t="s">
        <v>553</v>
      </c>
      <c r="AM3151" s="78">
        <v>510510</v>
      </c>
      <c r="AN3151" s="79" t="str">
        <f>IF(AM3151&lt;&gt;"",+VLOOKUP(AM3151,NIVELES!$A$1652:$B$2466,2,0),"")</f>
        <v>Servicios Personales por Contrato</v>
      </c>
      <c r="AO3151" s="87">
        <v>128700</v>
      </c>
      <c r="AP3151" s="88"/>
      <c r="AQ3151" s="88">
        <v>21918</v>
      </c>
      <c r="AR3151" s="88">
        <v>11700</v>
      </c>
      <c r="AS3151" s="88">
        <v>11700</v>
      </c>
      <c r="AT3151" s="88">
        <v>11700</v>
      </c>
      <c r="AU3151" s="88">
        <v>11700</v>
      </c>
      <c r="AV3151" s="88">
        <v>11700</v>
      </c>
      <c r="AW3151" s="88">
        <v>11700</v>
      </c>
      <c r="AX3151" s="88">
        <v>11700</v>
      </c>
      <c r="AY3151" s="88">
        <v>11700</v>
      </c>
      <c r="AZ3151" s="88">
        <v>11700</v>
      </c>
      <c r="BA3151" s="88">
        <v>1482</v>
      </c>
      <c r="BB3151" s="89">
        <f t="shared" si="195"/>
        <v>128700</v>
      </c>
      <c r="BC3151" s="90" t="str">
        <f t="shared" si="194"/>
        <v>OK</v>
      </c>
      <c r="BD3151" s="91" t="str">
        <f t="shared" si="196"/>
        <v xml:space="preserve">                  </v>
      </c>
      <c r="BE3151" s="92">
        <f t="shared" si="197"/>
        <v>11</v>
      </c>
    </row>
    <row r="3152" spans="1:57" s="74" customFormat="1" ht="50.1" customHeight="1" x14ac:dyDescent="0.2">
      <c r="A3152" s="78" t="s">
        <v>55</v>
      </c>
      <c r="B3152" s="78" t="s">
        <v>63</v>
      </c>
      <c r="C3152" s="78" t="s">
        <v>1038</v>
      </c>
      <c r="D3152" s="78" t="s">
        <v>605</v>
      </c>
      <c r="E3152" s="79" t="str">
        <f>+IF(C3152&lt;&gt;"",VLOOKUP(MID(C3152,18,5),NIVELES!$A$133:$B$213,2,0),"")</f>
        <v>AZUAY</v>
      </c>
      <c r="F3152" s="80" t="s">
        <v>100</v>
      </c>
      <c r="G3152" s="81" t="str">
        <f>+IF(F3152&lt;&gt;"",VLOOKUP(F3152,NIVELES!$A$246:$C$464,3,0),"")</f>
        <v xml:space="preserve"> </v>
      </c>
      <c r="H3152" s="82" t="s">
        <v>1024</v>
      </c>
      <c r="I3152" s="78" t="s">
        <v>2201</v>
      </c>
      <c r="J3152" s="78" t="s">
        <v>2184</v>
      </c>
      <c r="K3152" s="78" t="s">
        <v>2185</v>
      </c>
      <c r="L3152" s="78" t="s">
        <v>3188</v>
      </c>
      <c r="M3152" s="78">
        <v>207</v>
      </c>
      <c r="N3152" s="78" t="s">
        <v>3189</v>
      </c>
      <c r="O3152" s="78" t="s">
        <v>2167</v>
      </c>
      <c r="P3152" s="82">
        <v>11</v>
      </c>
      <c r="Q3152" s="78" t="s">
        <v>3156</v>
      </c>
      <c r="R3152" s="82">
        <v>1</v>
      </c>
      <c r="S3152" s="82">
        <v>1</v>
      </c>
      <c r="T3152" s="82">
        <v>1</v>
      </c>
      <c r="U3152" s="82">
        <v>1</v>
      </c>
      <c r="V3152" s="82">
        <v>1</v>
      </c>
      <c r="W3152" s="82">
        <v>1</v>
      </c>
      <c r="X3152" s="82">
        <v>1</v>
      </c>
      <c r="Y3152" s="82">
        <v>1</v>
      </c>
      <c r="Z3152" s="82">
        <v>1</v>
      </c>
      <c r="AA3152" s="82">
        <v>1</v>
      </c>
      <c r="AB3152" s="82">
        <v>1</v>
      </c>
      <c r="AC3152" s="82"/>
      <c r="AD3152" s="85" t="str">
        <f>IF(A3152&lt;&gt;"",IF(D3152="DIRECCIÓN_DE_TRANSFERENCIAS","280 0031",VLOOKUP(C3152,NIVELES!$A$14:$B$105,2,0)),"")</f>
        <v>280 6210</v>
      </c>
      <c r="AE3152" s="86" t="s">
        <v>322</v>
      </c>
      <c r="AF3152" s="86" t="s">
        <v>543</v>
      </c>
      <c r="AG3152" s="79" t="str">
        <f>+IF(AF3152&lt;&gt;"",VLOOKUP(AF3152,NIVELES!$A$666:$B$673,2,0),"")</f>
        <v>DESARROLLO_INFANTIL</v>
      </c>
      <c r="AH3152" s="78" t="s">
        <v>322</v>
      </c>
      <c r="AI3152" s="79" t="str">
        <f>IF(AH3152&lt;&gt;"",VLOOKUP(CONCATENATE(AG3152,AH3152),NIVELES!$B$676:$C$745,2,0),"")</f>
        <v>Centros Infantiles Del Buen Vivir Atencion Directa -Funcionamiento Operación Y Atencion De Unidades</v>
      </c>
      <c r="AJ3152" s="78" t="s">
        <v>517</v>
      </c>
      <c r="AK3152" s="79" t="str">
        <f>+IF(AJ3152&lt;&gt;"",VLOOKUP(AJ3152,NIVELES!$A$816:$B$892,2,0),"")</f>
        <v>NO APLICA</v>
      </c>
      <c r="AL3152" s="78" t="s">
        <v>553</v>
      </c>
      <c r="AM3152" s="78">
        <v>510601</v>
      </c>
      <c r="AN3152" s="79" t="str">
        <f>IF(AM3152&lt;&gt;"",+VLOOKUP(AM3152,NIVELES!$A$1652:$B$2466,2,0),"")</f>
        <v>Aporte Patronal</v>
      </c>
      <c r="AO3152" s="87">
        <v>29025.65</v>
      </c>
      <c r="AP3152" s="88"/>
      <c r="AQ3152" s="88">
        <v>170.29</v>
      </c>
      <c r="AR3152" s="88">
        <v>2638.69</v>
      </c>
      <c r="AS3152" s="88">
        <v>2638.69</v>
      </c>
      <c r="AT3152" s="88">
        <v>2638.69</v>
      </c>
      <c r="AU3152" s="88">
        <v>2638.69</v>
      </c>
      <c r="AV3152" s="88">
        <v>2638.69</v>
      </c>
      <c r="AW3152" s="88">
        <v>2638.69</v>
      </c>
      <c r="AX3152" s="88">
        <v>2638.69</v>
      </c>
      <c r="AY3152" s="88">
        <v>2638.69</v>
      </c>
      <c r="AZ3152" s="88">
        <v>2638.75</v>
      </c>
      <c r="BA3152" s="88">
        <v>5107.09</v>
      </c>
      <c r="BB3152" s="89">
        <f t="shared" si="195"/>
        <v>29025.65</v>
      </c>
      <c r="BC3152" s="90" t="str">
        <f t="shared" si="194"/>
        <v>OK</v>
      </c>
      <c r="BD3152" s="91" t="str">
        <f t="shared" si="196"/>
        <v xml:space="preserve">                  </v>
      </c>
      <c r="BE3152" s="92">
        <f t="shared" si="197"/>
        <v>11</v>
      </c>
    </row>
    <row r="3153" spans="1:57" s="74" customFormat="1" ht="50.1" customHeight="1" x14ac:dyDescent="0.2">
      <c r="A3153" s="78" t="s">
        <v>55</v>
      </c>
      <c r="B3153" s="78" t="s">
        <v>63</v>
      </c>
      <c r="C3153" s="78" t="s">
        <v>1038</v>
      </c>
      <c r="D3153" s="78" t="s">
        <v>605</v>
      </c>
      <c r="E3153" s="79" t="str">
        <f>+IF(C3153&lt;&gt;"",VLOOKUP(MID(C3153,18,5),NIVELES!$A$133:$B$213,2,0),"")</f>
        <v>AZUAY</v>
      </c>
      <c r="F3153" s="80" t="s">
        <v>100</v>
      </c>
      <c r="G3153" s="81" t="str">
        <f>+IF(F3153&lt;&gt;"",VLOOKUP(F3153,NIVELES!$A$246:$C$464,3,0),"")</f>
        <v xml:space="preserve"> </v>
      </c>
      <c r="H3153" s="82" t="s">
        <v>1024</v>
      </c>
      <c r="I3153" s="78" t="s">
        <v>2201</v>
      </c>
      <c r="J3153" s="78" t="s">
        <v>2184</v>
      </c>
      <c r="K3153" s="78" t="s">
        <v>2185</v>
      </c>
      <c r="L3153" s="78" t="s">
        <v>3188</v>
      </c>
      <c r="M3153" s="78">
        <v>207</v>
      </c>
      <c r="N3153" s="78" t="s">
        <v>3189</v>
      </c>
      <c r="O3153" s="78" t="s">
        <v>2167</v>
      </c>
      <c r="P3153" s="82">
        <v>11</v>
      </c>
      <c r="Q3153" s="78" t="s">
        <v>3156</v>
      </c>
      <c r="R3153" s="82">
        <v>1</v>
      </c>
      <c r="S3153" s="82">
        <v>1</v>
      </c>
      <c r="T3153" s="82">
        <v>1</v>
      </c>
      <c r="U3153" s="82">
        <v>1</v>
      </c>
      <c r="V3153" s="82">
        <v>1</v>
      </c>
      <c r="W3153" s="82">
        <v>1</v>
      </c>
      <c r="X3153" s="82">
        <v>1</v>
      </c>
      <c r="Y3153" s="82">
        <v>1</v>
      </c>
      <c r="Z3153" s="82">
        <v>1</v>
      </c>
      <c r="AA3153" s="82">
        <v>1</v>
      </c>
      <c r="AB3153" s="82">
        <v>1</v>
      </c>
      <c r="AC3153" s="82"/>
      <c r="AD3153" s="85" t="str">
        <f>IF(A3153&lt;&gt;"",IF(D3153="DIRECCIÓN_DE_TRANSFERENCIAS","280 0031",VLOOKUP(C3153,NIVELES!$A$14:$B$105,2,0)),"")</f>
        <v>280 6210</v>
      </c>
      <c r="AE3153" s="86" t="s">
        <v>322</v>
      </c>
      <c r="AF3153" s="86" t="s">
        <v>543</v>
      </c>
      <c r="AG3153" s="79" t="str">
        <f>+IF(AF3153&lt;&gt;"",VLOOKUP(AF3153,NIVELES!$A$666:$B$673,2,0),"")</f>
        <v>DESARROLLO_INFANTIL</v>
      </c>
      <c r="AH3153" s="78" t="s">
        <v>322</v>
      </c>
      <c r="AI3153" s="79" t="str">
        <f>IF(AH3153&lt;&gt;"",VLOOKUP(CONCATENATE(AG3153,AH3153),NIVELES!$B$676:$C$745,2,0),"")</f>
        <v>Centros Infantiles Del Buen Vivir Atencion Directa -Funcionamiento Operación Y Atencion De Unidades</v>
      </c>
      <c r="AJ3153" s="78" t="s">
        <v>517</v>
      </c>
      <c r="AK3153" s="79" t="str">
        <f>+IF(AJ3153&lt;&gt;"",VLOOKUP(AJ3153,NIVELES!$A$816:$B$892,2,0),"")</f>
        <v>NO APLICA</v>
      </c>
      <c r="AL3153" s="78" t="s">
        <v>553</v>
      </c>
      <c r="AM3153" s="78">
        <v>510602</v>
      </c>
      <c r="AN3153" s="79" t="str">
        <f>IF(AM3153&lt;&gt;"",+VLOOKUP(AM3153,NIVELES!$A$1652:$B$2466,2,0),"")</f>
        <v>Fondo de Reserva</v>
      </c>
      <c r="AO3153" s="87">
        <v>25065.33</v>
      </c>
      <c r="AP3153" s="88"/>
      <c r="AQ3153" s="88">
        <v>2131.62</v>
      </c>
      <c r="AR3153" s="88">
        <v>2278.66</v>
      </c>
      <c r="AS3153" s="88">
        <v>2278.66</v>
      </c>
      <c r="AT3153" s="88">
        <v>2278.66</v>
      </c>
      <c r="AU3153" s="88">
        <v>2278.66</v>
      </c>
      <c r="AV3153" s="88">
        <v>2278.66</v>
      </c>
      <c r="AW3153" s="88">
        <v>2278.66</v>
      </c>
      <c r="AX3153" s="88">
        <v>2278.66</v>
      </c>
      <c r="AY3153" s="88">
        <v>2278.66</v>
      </c>
      <c r="AZ3153" s="88">
        <v>2278.73</v>
      </c>
      <c r="BA3153" s="88">
        <v>2425.7000000000044</v>
      </c>
      <c r="BB3153" s="89">
        <f t="shared" si="195"/>
        <v>25065.33</v>
      </c>
      <c r="BC3153" s="90" t="str">
        <f t="shared" si="194"/>
        <v>OK</v>
      </c>
      <c r="BD3153" s="91" t="str">
        <f t="shared" si="196"/>
        <v xml:space="preserve">                  </v>
      </c>
      <c r="BE3153" s="92">
        <f t="shared" si="197"/>
        <v>11</v>
      </c>
    </row>
    <row r="3154" spans="1:57" s="74" customFormat="1" ht="50.1" customHeight="1" x14ac:dyDescent="0.2">
      <c r="A3154" s="78" t="s">
        <v>55</v>
      </c>
      <c r="B3154" s="78" t="s">
        <v>63</v>
      </c>
      <c r="C3154" s="78" t="s">
        <v>1038</v>
      </c>
      <c r="D3154" s="78" t="s">
        <v>605</v>
      </c>
      <c r="E3154" s="79" t="str">
        <f>+IF(C3154&lt;&gt;"",VLOOKUP(MID(C3154,18,5),NIVELES!$A$133:$B$213,2,0),"")</f>
        <v>AZUAY</v>
      </c>
      <c r="F3154" s="80" t="s">
        <v>100</v>
      </c>
      <c r="G3154" s="81" t="str">
        <f>+IF(F3154&lt;&gt;"",VLOOKUP(F3154,NIVELES!$A$246:$C$464,3,0),"")</f>
        <v xml:space="preserve"> </v>
      </c>
      <c r="H3154" s="82" t="s">
        <v>1024</v>
      </c>
      <c r="I3154" s="78" t="s">
        <v>2201</v>
      </c>
      <c r="J3154" s="78" t="s">
        <v>2184</v>
      </c>
      <c r="K3154" s="78" t="s">
        <v>2185</v>
      </c>
      <c r="L3154" s="78" t="s">
        <v>3188</v>
      </c>
      <c r="M3154" s="78">
        <v>207</v>
      </c>
      <c r="N3154" s="78" t="s">
        <v>3189</v>
      </c>
      <c r="O3154" s="78" t="s">
        <v>2458</v>
      </c>
      <c r="P3154" s="82">
        <v>33</v>
      </c>
      <c r="Q3154" s="78" t="s">
        <v>2206</v>
      </c>
      <c r="R3154" s="82">
        <v>3</v>
      </c>
      <c r="S3154" s="82">
        <v>3</v>
      </c>
      <c r="T3154" s="82">
        <v>3</v>
      </c>
      <c r="U3154" s="82">
        <v>3</v>
      </c>
      <c r="V3154" s="82">
        <v>3</v>
      </c>
      <c r="W3154" s="82">
        <v>3</v>
      </c>
      <c r="X3154" s="82">
        <v>3</v>
      </c>
      <c r="Y3154" s="82">
        <v>3</v>
      </c>
      <c r="Z3154" s="82">
        <v>3</v>
      </c>
      <c r="AA3154" s="82">
        <v>3</v>
      </c>
      <c r="AB3154" s="82">
        <v>3</v>
      </c>
      <c r="AC3154" s="82"/>
      <c r="AD3154" s="85" t="str">
        <f>IF(A3154&lt;&gt;"",IF(D3154="DIRECCIÓN_DE_TRANSFERENCIAS","280 0031",VLOOKUP(C3154,NIVELES!$A$14:$B$105,2,0)),"")</f>
        <v>280 6210</v>
      </c>
      <c r="AE3154" s="86" t="s">
        <v>322</v>
      </c>
      <c r="AF3154" s="86" t="s">
        <v>543</v>
      </c>
      <c r="AG3154" s="79" t="str">
        <f>+IF(AF3154&lt;&gt;"",VLOOKUP(AF3154,NIVELES!$A$666:$B$673,2,0),"")</f>
        <v>DESARROLLO_INFANTIL</v>
      </c>
      <c r="AH3154" s="78" t="s">
        <v>322</v>
      </c>
      <c r="AI3154" s="79" t="str">
        <f>IF(AH3154&lt;&gt;"",VLOOKUP(CONCATENATE(AG3154,AH3154),NIVELES!$B$676:$C$745,2,0),"")</f>
        <v>Centros Infantiles Del Buen Vivir Atencion Directa -Funcionamiento Operación Y Atencion De Unidades</v>
      </c>
      <c r="AJ3154" s="78" t="s">
        <v>517</v>
      </c>
      <c r="AK3154" s="79" t="str">
        <f>+IF(AJ3154&lt;&gt;"",VLOOKUP(AJ3154,NIVELES!$A$816:$B$892,2,0),"")</f>
        <v>NO APLICA</v>
      </c>
      <c r="AL3154" s="78" t="s">
        <v>554</v>
      </c>
      <c r="AM3154" s="78">
        <v>530101</v>
      </c>
      <c r="AN3154" s="79" t="str">
        <f>IF(AM3154&lt;&gt;"",+VLOOKUP(AM3154,NIVELES!$A$1652:$B$2466,2,0),"")</f>
        <v>Agua Potable</v>
      </c>
      <c r="AO3154" s="87">
        <v>4302.18</v>
      </c>
      <c r="AP3154" s="88"/>
      <c r="AQ3154" s="88">
        <v>29.19</v>
      </c>
      <c r="AR3154" s="88">
        <v>63.45</v>
      </c>
      <c r="AS3154" s="88">
        <v>63.45</v>
      </c>
      <c r="AT3154" s="88">
        <v>63.45</v>
      </c>
      <c r="AU3154" s="88">
        <v>63.45</v>
      </c>
      <c r="AV3154" s="88">
        <v>63.45</v>
      </c>
      <c r="AW3154" s="88">
        <v>63.45</v>
      </c>
      <c r="AX3154" s="88">
        <v>63.45</v>
      </c>
      <c r="AY3154" s="88">
        <v>63.45</v>
      </c>
      <c r="AZ3154" s="88">
        <v>63.5</v>
      </c>
      <c r="BA3154" s="88">
        <v>3701.8900000000003</v>
      </c>
      <c r="BB3154" s="89">
        <f t="shared" si="195"/>
        <v>4302.18</v>
      </c>
      <c r="BC3154" s="90" t="str">
        <f t="shared" si="194"/>
        <v>OK</v>
      </c>
      <c r="BD3154" s="91" t="str">
        <f t="shared" si="196"/>
        <v xml:space="preserve">                  </v>
      </c>
      <c r="BE3154" s="92">
        <f t="shared" si="197"/>
        <v>33</v>
      </c>
    </row>
    <row r="3155" spans="1:57" s="74" customFormat="1" ht="50.1" customHeight="1" x14ac:dyDescent="0.2">
      <c r="A3155" s="78" t="s">
        <v>55</v>
      </c>
      <c r="B3155" s="78" t="s">
        <v>63</v>
      </c>
      <c r="C3155" s="78" t="s">
        <v>1038</v>
      </c>
      <c r="D3155" s="78" t="s">
        <v>605</v>
      </c>
      <c r="E3155" s="79" t="str">
        <f>+IF(C3155&lt;&gt;"",VLOOKUP(MID(C3155,18,5),NIVELES!$A$133:$B$213,2,0),"")</f>
        <v>AZUAY</v>
      </c>
      <c r="F3155" s="80" t="s">
        <v>100</v>
      </c>
      <c r="G3155" s="81" t="str">
        <f>+IF(F3155&lt;&gt;"",VLOOKUP(F3155,NIVELES!$A$246:$C$464,3,0),"")</f>
        <v xml:space="preserve"> </v>
      </c>
      <c r="H3155" s="82" t="s">
        <v>1024</v>
      </c>
      <c r="I3155" s="78" t="s">
        <v>2201</v>
      </c>
      <c r="J3155" s="78" t="s">
        <v>2184</v>
      </c>
      <c r="K3155" s="78" t="s">
        <v>2185</v>
      </c>
      <c r="L3155" s="78" t="s">
        <v>3188</v>
      </c>
      <c r="M3155" s="78">
        <v>207</v>
      </c>
      <c r="N3155" s="78" t="s">
        <v>3189</v>
      </c>
      <c r="O3155" s="78" t="s">
        <v>2458</v>
      </c>
      <c r="P3155" s="82">
        <v>33</v>
      </c>
      <c r="Q3155" s="78" t="s">
        <v>2207</v>
      </c>
      <c r="R3155" s="82">
        <v>3</v>
      </c>
      <c r="S3155" s="82">
        <v>3</v>
      </c>
      <c r="T3155" s="82">
        <v>3</v>
      </c>
      <c r="U3155" s="82">
        <v>3</v>
      </c>
      <c r="V3155" s="82">
        <v>3</v>
      </c>
      <c r="W3155" s="82">
        <v>3</v>
      </c>
      <c r="X3155" s="82">
        <v>3</v>
      </c>
      <c r="Y3155" s="82">
        <v>3</v>
      </c>
      <c r="Z3155" s="82">
        <v>3</v>
      </c>
      <c r="AA3155" s="82">
        <v>3</v>
      </c>
      <c r="AB3155" s="82">
        <v>3</v>
      </c>
      <c r="AC3155" s="82"/>
      <c r="AD3155" s="85" t="str">
        <f>IF(A3155&lt;&gt;"",IF(D3155="DIRECCIÓN_DE_TRANSFERENCIAS","280 0031",VLOOKUP(C3155,NIVELES!$A$14:$B$105,2,0)),"")</f>
        <v>280 6210</v>
      </c>
      <c r="AE3155" s="86" t="s">
        <v>322</v>
      </c>
      <c r="AF3155" s="86" t="s">
        <v>543</v>
      </c>
      <c r="AG3155" s="79" t="str">
        <f>+IF(AF3155&lt;&gt;"",VLOOKUP(AF3155,NIVELES!$A$666:$B$673,2,0),"")</f>
        <v>DESARROLLO_INFANTIL</v>
      </c>
      <c r="AH3155" s="78" t="s">
        <v>322</v>
      </c>
      <c r="AI3155" s="79" t="str">
        <f>IF(AH3155&lt;&gt;"",VLOOKUP(CONCATENATE(AG3155,AH3155),NIVELES!$B$676:$C$745,2,0),"")</f>
        <v>Centros Infantiles Del Buen Vivir Atencion Directa -Funcionamiento Operación Y Atencion De Unidades</v>
      </c>
      <c r="AJ3155" s="78" t="s">
        <v>517</v>
      </c>
      <c r="AK3155" s="79" t="str">
        <f>+IF(AJ3155&lt;&gt;"",VLOOKUP(AJ3155,NIVELES!$A$816:$B$892,2,0),"")</f>
        <v>NO APLICA</v>
      </c>
      <c r="AL3155" s="78" t="s">
        <v>554</v>
      </c>
      <c r="AM3155" s="78">
        <v>530104</v>
      </c>
      <c r="AN3155" s="79" t="str">
        <f>IF(AM3155&lt;&gt;"",+VLOOKUP(AM3155,NIVELES!$A$1652:$B$2466,2,0),"")</f>
        <v>Energía Eléctrica</v>
      </c>
      <c r="AO3155" s="87">
        <v>3850.9199999999996</v>
      </c>
      <c r="AP3155" s="88"/>
      <c r="AQ3155" s="88">
        <v>281.11</v>
      </c>
      <c r="AR3155" s="88">
        <v>153.09</v>
      </c>
      <c r="AS3155" s="88">
        <v>153.09</v>
      </c>
      <c r="AT3155" s="88">
        <v>153.09</v>
      </c>
      <c r="AU3155" s="88">
        <v>153.09</v>
      </c>
      <c r="AV3155" s="88">
        <v>153.09</v>
      </c>
      <c r="AW3155" s="88">
        <v>153.09</v>
      </c>
      <c r="AX3155" s="88">
        <v>153.09</v>
      </c>
      <c r="AY3155" s="88">
        <v>153.09</v>
      </c>
      <c r="AZ3155" s="88">
        <v>153.1</v>
      </c>
      <c r="BA3155" s="88">
        <v>2191.9899999999998</v>
      </c>
      <c r="BB3155" s="89">
        <f t="shared" si="195"/>
        <v>3850.9199999999996</v>
      </c>
      <c r="BC3155" s="90" t="str">
        <f t="shared" si="194"/>
        <v>OK</v>
      </c>
      <c r="BD3155" s="91" t="str">
        <f t="shared" si="196"/>
        <v xml:space="preserve">                  </v>
      </c>
      <c r="BE3155" s="92">
        <f t="shared" si="197"/>
        <v>33</v>
      </c>
    </row>
    <row r="3156" spans="1:57" s="74" customFormat="1" ht="50.1" customHeight="1" x14ac:dyDescent="0.2">
      <c r="A3156" s="78" t="s">
        <v>55</v>
      </c>
      <c r="B3156" s="78" t="s">
        <v>63</v>
      </c>
      <c r="C3156" s="78" t="s">
        <v>1038</v>
      </c>
      <c r="D3156" s="78" t="s">
        <v>605</v>
      </c>
      <c r="E3156" s="79" t="str">
        <f>+IF(C3156&lt;&gt;"",VLOOKUP(MID(C3156,18,5),NIVELES!$A$133:$B$213,2,0),"")</f>
        <v>AZUAY</v>
      </c>
      <c r="F3156" s="80" t="s">
        <v>100</v>
      </c>
      <c r="G3156" s="81" t="str">
        <f>+IF(F3156&lt;&gt;"",VLOOKUP(F3156,NIVELES!$A$246:$C$464,3,0),"")</f>
        <v xml:space="preserve"> </v>
      </c>
      <c r="H3156" s="82" t="s">
        <v>1024</v>
      </c>
      <c r="I3156" s="78" t="s">
        <v>2201</v>
      </c>
      <c r="J3156" s="78" t="s">
        <v>2184</v>
      </c>
      <c r="K3156" s="78" t="s">
        <v>2185</v>
      </c>
      <c r="L3156" s="78" t="s">
        <v>3188</v>
      </c>
      <c r="M3156" s="78">
        <v>207</v>
      </c>
      <c r="N3156" s="78" t="s">
        <v>3189</v>
      </c>
      <c r="O3156" s="78" t="s">
        <v>2458</v>
      </c>
      <c r="P3156" s="82">
        <v>30</v>
      </c>
      <c r="Q3156" s="78" t="s">
        <v>2218</v>
      </c>
      <c r="R3156" s="82">
        <v>3</v>
      </c>
      <c r="S3156" s="82">
        <v>3</v>
      </c>
      <c r="T3156" s="82">
        <v>3</v>
      </c>
      <c r="U3156" s="82">
        <v>3</v>
      </c>
      <c r="V3156" s="82">
        <v>3</v>
      </c>
      <c r="W3156" s="82">
        <v>3</v>
      </c>
      <c r="X3156" s="82">
        <v>3</v>
      </c>
      <c r="Y3156" s="82">
        <v>3</v>
      </c>
      <c r="Z3156" s="82">
        <v>3</v>
      </c>
      <c r="AA3156" s="82">
        <v>3</v>
      </c>
      <c r="AB3156" s="82"/>
      <c r="AC3156" s="82"/>
      <c r="AD3156" s="85" t="str">
        <f>IF(A3156&lt;&gt;"",IF(D3156="DIRECCIÓN_DE_TRANSFERENCIAS","280 0031",VLOOKUP(C3156,NIVELES!$A$14:$B$105,2,0)),"")</f>
        <v>280 6210</v>
      </c>
      <c r="AE3156" s="86" t="s">
        <v>322</v>
      </c>
      <c r="AF3156" s="86" t="s">
        <v>543</v>
      </c>
      <c r="AG3156" s="79" t="str">
        <f>+IF(AF3156&lt;&gt;"",VLOOKUP(AF3156,NIVELES!$A$666:$B$673,2,0),"")</f>
        <v>DESARROLLO_INFANTIL</v>
      </c>
      <c r="AH3156" s="78" t="s">
        <v>322</v>
      </c>
      <c r="AI3156" s="79" t="str">
        <f>IF(AH3156&lt;&gt;"",VLOOKUP(CONCATENATE(AG3156,AH3156),NIVELES!$B$676:$C$745,2,0),"")</f>
        <v>Centros Infantiles Del Buen Vivir Atencion Directa -Funcionamiento Operación Y Atencion De Unidades</v>
      </c>
      <c r="AJ3156" s="78" t="s">
        <v>517</v>
      </c>
      <c r="AK3156" s="79" t="str">
        <f>+IF(AJ3156&lt;&gt;"",VLOOKUP(AJ3156,NIVELES!$A$816:$B$892,2,0),"")</f>
        <v>NO APLICA</v>
      </c>
      <c r="AL3156" s="78" t="s">
        <v>554</v>
      </c>
      <c r="AM3156" s="78">
        <v>530105</v>
      </c>
      <c r="AN3156" s="79" t="str">
        <f>IF(AM3156&lt;&gt;"",+VLOOKUP(AM3156,NIVELES!$A$1652:$B$2466,2,0),"")</f>
        <v>Telecomunicaciones</v>
      </c>
      <c r="AO3156" s="87">
        <v>4577.4000000000005</v>
      </c>
      <c r="AP3156" s="88"/>
      <c r="AQ3156" s="88">
        <v>389.53</v>
      </c>
      <c r="AR3156" s="88">
        <v>141.5</v>
      </c>
      <c r="AS3156" s="88">
        <v>141.5</v>
      </c>
      <c r="AT3156" s="88">
        <v>141.5</v>
      </c>
      <c r="AU3156" s="88">
        <v>141.5</v>
      </c>
      <c r="AV3156" s="88">
        <v>141.5</v>
      </c>
      <c r="AW3156" s="88">
        <v>141.5</v>
      </c>
      <c r="AX3156" s="88">
        <v>141.5</v>
      </c>
      <c r="AY3156" s="88">
        <v>141.5</v>
      </c>
      <c r="AZ3156" s="88">
        <v>141.5</v>
      </c>
      <c r="BA3156" s="88">
        <v>2914.3700000000008</v>
      </c>
      <c r="BB3156" s="89">
        <f t="shared" si="195"/>
        <v>4577.4000000000005</v>
      </c>
      <c r="BC3156" s="90" t="str">
        <f t="shared" si="194"/>
        <v>OK</v>
      </c>
      <c r="BD3156" s="91" t="str">
        <f t="shared" si="196"/>
        <v xml:space="preserve">                  </v>
      </c>
      <c r="BE3156" s="92">
        <f t="shared" si="197"/>
        <v>30</v>
      </c>
    </row>
    <row r="3157" spans="1:57" s="74" customFormat="1" ht="50.1" customHeight="1" x14ac:dyDescent="0.2">
      <c r="A3157" s="78" t="s">
        <v>55</v>
      </c>
      <c r="B3157" s="78" t="s">
        <v>63</v>
      </c>
      <c r="C3157" s="78" t="s">
        <v>1038</v>
      </c>
      <c r="D3157" s="78" t="s">
        <v>605</v>
      </c>
      <c r="E3157" s="79" t="str">
        <f>+IF(C3157&lt;&gt;"",VLOOKUP(MID(C3157,18,5),NIVELES!$A$133:$B$213,2,0),"")</f>
        <v>AZUAY</v>
      </c>
      <c r="F3157" s="80" t="s">
        <v>100</v>
      </c>
      <c r="G3157" s="81" t="str">
        <f>+IF(F3157&lt;&gt;"",VLOOKUP(F3157,NIVELES!$A$246:$C$464,3,0),"")</f>
        <v xml:space="preserve"> </v>
      </c>
      <c r="H3157" s="82" t="s">
        <v>1024</v>
      </c>
      <c r="I3157" s="78" t="s">
        <v>2201</v>
      </c>
      <c r="J3157" s="78" t="s">
        <v>2184</v>
      </c>
      <c r="K3157" s="78" t="s">
        <v>2185</v>
      </c>
      <c r="L3157" s="78" t="s">
        <v>3188</v>
      </c>
      <c r="M3157" s="78">
        <v>207</v>
      </c>
      <c r="N3157" s="78" t="s">
        <v>3189</v>
      </c>
      <c r="O3157" s="78" t="s">
        <v>3190</v>
      </c>
      <c r="P3157" s="82">
        <v>0</v>
      </c>
      <c r="Q3157" s="78" t="s">
        <v>3184</v>
      </c>
      <c r="R3157" s="82"/>
      <c r="S3157" s="82"/>
      <c r="T3157" s="82"/>
      <c r="U3157" s="82"/>
      <c r="V3157" s="82"/>
      <c r="W3157" s="82"/>
      <c r="X3157" s="82"/>
      <c r="Y3157" s="82"/>
      <c r="Z3157" s="82"/>
      <c r="AA3157" s="82"/>
      <c r="AB3157" s="82"/>
      <c r="AC3157" s="82"/>
      <c r="AD3157" s="85" t="str">
        <f>IF(A3157&lt;&gt;"",IF(D3157="DIRECCIÓN_DE_TRANSFERENCIAS","280 0031",VLOOKUP(C3157,NIVELES!$A$14:$B$105,2,0)),"")</f>
        <v>280 6210</v>
      </c>
      <c r="AE3157" s="86" t="s">
        <v>322</v>
      </c>
      <c r="AF3157" s="86" t="s">
        <v>543</v>
      </c>
      <c r="AG3157" s="79" t="str">
        <f>+IF(AF3157&lt;&gt;"",VLOOKUP(AF3157,NIVELES!$A$666:$B$673,2,0),"")</f>
        <v>DESARROLLO_INFANTIL</v>
      </c>
      <c r="AH3157" s="78" t="s">
        <v>322</v>
      </c>
      <c r="AI3157" s="79" t="str">
        <f>IF(AH3157&lt;&gt;"",VLOOKUP(CONCATENATE(AG3157,AH3157),NIVELES!$B$676:$C$745,2,0),"")</f>
        <v>Centros Infantiles Del Buen Vivir Atencion Directa -Funcionamiento Operación Y Atencion De Unidades</v>
      </c>
      <c r="AJ3157" s="78" t="s">
        <v>517</v>
      </c>
      <c r="AK3157" s="79" t="str">
        <f>+IF(AJ3157&lt;&gt;"",VLOOKUP(AJ3157,NIVELES!$A$816:$B$892,2,0),"")</f>
        <v>NO APLICA</v>
      </c>
      <c r="AL3157" s="78" t="s">
        <v>554</v>
      </c>
      <c r="AM3157" s="78">
        <v>530203</v>
      </c>
      <c r="AN3157" s="79" t="str">
        <f>IF(AM3157&lt;&gt;"",+VLOOKUP(AM3157,NIVELES!$A$1652:$B$2466,2,0),"")</f>
        <v>Almacenamiento, Embalaje, Envase y Recarga de Extintores</v>
      </c>
      <c r="AO3157" s="87">
        <v>0</v>
      </c>
      <c r="AP3157" s="88"/>
      <c r="AQ3157" s="88"/>
      <c r="AR3157" s="88">
        <v>0</v>
      </c>
      <c r="AS3157" s="88">
        <v>0</v>
      </c>
      <c r="AT3157" s="88">
        <v>0</v>
      </c>
      <c r="AU3157" s="88">
        <v>0</v>
      </c>
      <c r="AV3157" s="88">
        <v>0</v>
      </c>
      <c r="AW3157" s="88">
        <v>0</v>
      </c>
      <c r="AX3157" s="88">
        <v>0</v>
      </c>
      <c r="AY3157" s="88">
        <v>0</v>
      </c>
      <c r="AZ3157" s="88">
        <v>0</v>
      </c>
      <c r="BA3157" s="88">
        <v>0</v>
      </c>
      <c r="BB3157" s="89">
        <f t="shared" si="195"/>
        <v>0</v>
      </c>
      <c r="BC3157" s="90" t="str">
        <f t="shared" si="194"/>
        <v>OK</v>
      </c>
      <c r="BD3157" s="91" t="str">
        <f t="shared" si="196"/>
        <v xml:space="preserve">                  </v>
      </c>
      <c r="BE3157" s="92">
        <f t="shared" si="197"/>
        <v>0</v>
      </c>
    </row>
    <row r="3158" spans="1:57" s="74" customFormat="1" ht="50.1" customHeight="1" x14ac:dyDescent="0.2">
      <c r="A3158" s="78" t="s">
        <v>55</v>
      </c>
      <c r="B3158" s="78" t="s">
        <v>63</v>
      </c>
      <c r="C3158" s="78" t="s">
        <v>1038</v>
      </c>
      <c r="D3158" s="78" t="s">
        <v>605</v>
      </c>
      <c r="E3158" s="79" t="str">
        <f>+IF(C3158&lt;&gt;"",VLOOKUP(MID(C3158,18,5),NIVELES!$A$133:$B$213,2,0),"")</f>
        <v>AZUAY</v>
      </c>
      <c r="F3158" s="80" t="s">
        <v>100</v>
      </c>
      <c r="G3158" s="81" t="str">
        <f>+IF(F3158&lt;&gt;"",VLOOKUP(F3158,NIVELES!$A$246:$C$464,3,0),"")</f>
        <v xml:space="preserve"> </v>
      </c>
      <c r="H3158" s="82" t="s">
        <v>1024</v>
      </c>
      <c r="I3158" s="78" t="s">
        <v>2201</v>
      </c>
      <c r="J3158" s="78" t="s">
        <v>2184</v>
      </c>
      <c r="K3158" s="78" t="s">
        <v>2185</v>
      </c>
      <c r="L3158" s="78" t="s">
        <v>3188</v>
      </c>
      <c r="M3158" s="78">
        <v>207</v>
      </c>
      <c r="N3158" s="78" t="s">
        <v>3189</v>
      </c>
      <c r="O3158" s="78" t="s">
        <v>2214</v>
      </c>
      <c r="P3158" s="82">
        <v>0</v>
      </c>
      <c r="Q3158" s="78" t="s">
        <v>2215</v>
      </c>
      <c r="R3158" s="82"/>
      <c r="S3158" s="82"/>
      <c r="T3158" s="82"/>
      <c r="U3158" s="82"/>
      <c r="V3158" s="82"/>
      <c r="W3158" s="82"/>
      <c r="X3158" s="82"/>
      <c r="Y3158" s="82"/>
      <c r="Z3158" s="82"/>
      <c r="AA3158" s="82"/>
      <c r="AB3158" s="82"/>
      <c r="AC3158" s="82"/>
      <c r="AD3158" s="85" t="str">
        <f>IF(A3158&lt;&gt;"",IF(D3158="DIRECCIÓN_DE_TRANSFERENCIAS","280 0031",VLOOKUP(C3158,NIVELES!$A$14:$B$105,2,0)),"")</f>
        <v>280 6210</v>
      </c>
      <c r="AE3158" s="86" t="s">
        <v>322</v>
      </c>
      <c r="AF3158" s="86" t="s">
        <v>543</v>
      </c>
      <c r="AG3158" s="79" t="str">
        <f>+IF(AF3158&lt;&gt;"",VLOOKUP(AF3158,NIVELES!$A$666:$B$673,2,0),"")</f>
        <v>DESARROLLO_INFANTIL</v>
      </c>
      <c r="AH3158" s="78" t="s">
        <v>322</v>
      </c>
      <c r="AI3158" s="79" t="str">
        <f>IF(AH3158&lt;&gt;"",VLOOKUP(CONCATENATE(AG3158,AH3158),NIVELES!$B$676:$C$745,2,0),"")</f>
        <v>Centros Infantiles Del Buen Vivir Atencion Directa -Funcionamiento Operación Y Atencion De Unidades</v>
      </c>
      <c r="AJ3158" s="78" t="s">
        <v>517</v>
      </c>
      <c r="AK3158" s="79" t="str">
        <f>+IF(AJ3158&lt;&gt;"",VLOOKUP(AJ3158,NIVELES!$A$816:$B$892,2,0),"")</f>
        <v>NO APLICA</v>
      </c>
      <c r="AL3158" s="78" t="s">
        <v>554</v>
      </c>
      <c r="AM3158" s="78">
        <v>530208</v>
      </c>
      <c r="AN3158" s="79" t="str">
        <f>IF(AM3158&lt;&gt;"",+VLOOKUP(AM3158,NIVELES!$A$1652:$B$2466,2,0),"")</f>
        <v>Servicio de Seguridad y Vigilancia</v>
      </c>
      <c r="AO3158" s="87">
        <v>0</v>
      </c>
      <c r="AP3158" s="88"/>
      <c r="AQ3158" s="88"/>
      <c r="AR3158" s="88">
        <v>0</v>
      </c>
      <c r="AS3158" s="88">
        <v>0</v>
      </c>
      <c r="AT3158" s="88">
        <v>0</v>
      </c>
      <c r="AU3158" s="88">
        <v>0</v>
      </c>
      <c r="AV3158" s="88">
        <v>0</v>
      </c>
      <c r="AW3158" s="88">
        <v>0</v>
      </c>
      <c r="AX3158" s="88">
        <v>0</v>
      </c>
      <c r="AY3158" s="88">
        <v>0</v>
      </c>
      <c r="AZ3158" s="88">
        <v>0</v>
      </c>
      <c r="BA3158" s="88">
        <v>0</v>
      </c>
      <c r="BB3158" s="89">
        <f t="shared" si="195"/>
        <v>0</v>
      </c>
      <c r="BC3158" s="90" t="str">
        <f t="shared" si="194"/>
        <v>OK</v>
      </c>
      <c r="BD3158" s="91" t="str">
        <f t="shared" si="196"/>
        <v xml:space="preserve">                  </v>
      </c>
      <c r="BE3158" s="92">
        <f t="shared" si="197"/>
        <v>0</v>
      </c>
    </row>
    <row r="3159" spans="1:57" s="74" customFormat="1" ht="50.1" customHeight="1" x14ac:dyDescent="0.2">
      <c r="A3159" s="78" t="s">
        <v>55</v>
      </c>
      <c r="B3159" s="78" t="s">
        <v>63</v>
      </c>
      <c r="C3159" s="78" t="s">
        <v>1038</v>
      </c>
      <c r="D3159" s="78" t="s">
        <v>605</v>
      </c>
      <c r="E3159" s="79" t="str">
        <f>+IF(C3159&lt;&gt;"",VLOOKUP(MID(C3159,18,5),NIVELES!$A$133:$B$213,2,0),"")</f>
        <v>AZUAY</v>
      </c>
      <c r="F3159" s="80" t="s">
        <v>100</v>
      </c>
      <c r="G3159" s="81" t="str">
        <f>+IF(F3159&lt;&gt;"",VLOOKUP(F3159,NIVELES!$A$246:$C$464,3,0),"")</f>
        <v xml:space="preserve"> </v>
      </c>
      <c r="H3159" s="82" t="s">
        <v>1024</v>
      </c>
      <c r="I3159" s="78" t="s">
        <v>2201</v>
      </c>
      <c r="J3159" s="78" t="s">
        <v>2184</v>
      </c>
      <c r="K3159" s="78" t="s">
        <v>2185</v>
      </c>
      <c r="L3159" s="78" t="s">
        <v>3188</v>
      </c>
      <c r="M3159" s="78">
        <v>207</v>
      </c>
      <c r="N3159" s="78" t="s">
        <v>3189</v>
      </c>
      <c r="O3159" s="78" t="s">
        <v>2216</v>
      </c>
      <c r="P3159" s="82">
        <v>0</v>
      </c>
      <c r="Q3159" s="78" t="s">
        <v>3191</v>
      </c>
      <c r="R3159" s="82"/>
      <c r="S3159" s="82"/>
      <c r="T3159" s="82"/>
      <c r="U3159" s="82"/>
      <c r="V3159" s="82"/>
      <c r="W3159" s="82"/>
      <c r="X3159" s="82"/>
      <c r="Y3159" s="82"/>
      <c r="Z3159" s="82"/>
      <c r="AA3159" s="82"/>
      <c r="AB3159" s="82"/>
      <c r="AC3159" s="82"/>
      <c r="AD3159" s="85" t="str">
        <f>IF(A3159&lt;&gt;"",IF(D3159="DIRECCIÓN_DE_TRANSFERENCIAS","280 0031",VLOOKUP(C3159,NIVELES!$A$14:$B$105,2,0)),"")</f>
        <v>280 6210</v>
      </c>
      <c r="AE3159" s="86" t="s">
        <v>322</v>
      </c>
      <c r="AF3159" s="86" t="s">
        <v>543</v>
      </c>
      <c r="AG3159" s="79" t="str">
        <f>+IF(AF3159&lt;&gt;"",VLOOKUP(AF3159,NIVELES!$A$666:$B$673,2,0),"")</f>
        <v>DESARROLLO_INFANTIL</v>
      </c>
      <c r="AH3159" s="78" t="s">
        <v>322</v>
      </c>
      <c r="AI3159" s="79" t="str">
        <f>IF(AH3159&lt;&gt;"",VLOOKUP(CONCATENATE(AG3159,AH3159),NIVELES!$B$676:$C$745,2,0),"")</f>
        <v>Centros Infantiles Del Buen Vivir Atencion Directa -Funcionamiento Operación Y Atencion De Unidades</v>
      </c>
      <c r="AJ3159" s="78" t="s">
        <v>517</v>
      </c>
      <c r="AK3159" s="79" t="str">
        <f>+IF(AJ3159&lt;&gt;"",VLOOKUP(AJ3159,NIVELES!$A$816:$B$892,2,0),"")</f>
        <v>NO APLICA</v>
      </c>
      <c r="AL3159" s="78" t="s">
        <v>554</v>
      </c>
      <c r="AM3159" s="78">
        <v>530209</v>
      </c>
      <c r="AN3159" s="79" t="str">
        <f>IF(AM3159&lt;&gt;"",+VLOOKUP(AM3159,NIVELES!$A$1652:$B$2466,2,0),"")</f>
        <v>Servicios de Aseo; Lavado de Vestimenta de Trabajo; Fumigación, Desinfección y Limpieza de Instalaciones</v>
      </c>
      <c r="AO3159" s="87">
        <v>0</v>
      </c>
      <c r="AP3159" s="88"/>
      <c r="AQ3159" s="88"/>
      <c r="AR3159" s="88">
        <v>0</v>
      </c>
      <c r="AS3159" s="88">
        <v>0</v>
      </c>
      <c r="AT3159" s="88">
        <v>0</v>
      </c>
      <c r="AU3159" s="88">
        <v>0</v>
      </c>
      <c r="AV3159" s="88">
        <v>0</v>
      </c>
      <c r="AW3159" s="88">
        <v>0</v>
      </c>
      <c r="AX3159" s="88">
        <v>0</v>
      </c>
      <c r="AY3159" s="88">
        <v>0</v>
      </c>
      <c r="AZ3159" s="88">
        <v>0</v>
      </c>
      <c r="BA3159" s="88">
        <v>0</v>
      </c>
      <c r="BB3159" s="89">
        <f t="shared" si="195"/>
        <v>0</v>
      </c>
      <c r="BC3159" s="90" t="str">
        <f t="shared" si="194"/>
        <v>OK</v>
      </c>
      <c r="BD3159" s="91" t="str">
        <f t="shared" si="196"/>
        <v xml:space="preserve">                  </v>
      </c>
      <c r="BE3159" s="92">
        <f t="shared" si="197"/>
        <v>0</v>
      </c>
    </row>
    <row r="3160" spans="1:57" s="74" customFormat="1" ht="50.1" customHeight="1" x14ac:dyDescent="0.2">
      <c r="A3160" s="78" t="s">
        <v>55</v>
      </c>
      <c r="B3160" s="78" t="s">
        <v>63</v>
      </c>
      <c r="C3160" s="78" t="s">
        <v>1038</v>
      </c>
      <c r="D3160" s="78" t="s">
        <v>605</v>
      </c>
      <c r="E3160" s="79" t="str">
        <f>+IF(C3160&lt;&gt;"",VLOOKUP(MID(C3160,18,5),NIVELES!$A$133:$B$213,2,0),"")</f>
        <v>AZUAY</v>
      </c>
      <c r="F3160" s="80" t="s">
        <v>100</v>
      </c>
      <c r="G3160" s="81" t="str">
        <f>+IF(F3160&lt;&gt;"",VLOOKUP(F3160,NIVELES!$A$246:$C$464,3,0),"")</f>
        <v xml:space="preserve"> </v>
      </c>
      <c r="H3160" s="82" t="s">
        <v>1024</v>
      </c>
      <c r="I3160" s="78" t="s">
        <v>2201</v>
      </c>
      <c r="J3160" s="78" t="s">
        <v>2184</v>
      </c>
      <c r="K3160" s="78" t="s">
        <v>2185</v>
      </c>
      <c r="L3160" s="78" t="s">
        <v>3188</v>
      </c>
      <c r="M3160" s="78">
        <v>207</v>
      </c>
      <c r="N3160" s="78" t="s">
        <v>3189</v>
      </c>
      <c r="O3160" s="78" t="s">
        <v>2212</v>
      </c>
      <c r="P3160" s="82">
        <v>6</v>
      </c>
      <c r="Q3160" s="78" t="s">
        <v>2315</v>
      </c>
      <c r="R3160" s="82">
        <v>3</v>
      </c>
      <c r="S3160" s="82">
        <v>3</v>
      </c>
      <c r="T3160" s="82"/>
      <c r="U3160" s="82"/>
      <c r="V3160" s="82"/>
      <c r="W3160" s="82"/>
      <c r="X3160" s="82"/>
      <c r="Y3160" s="82"/>
      <c r="Z3160" s="82"/>
      <c r="AA3160" s="82"/>
      <c r="AB3160" s="82"/>
      <c r="AC3160" s="82"/>
      <c r="AD3160" s="85" t="str">
        <f>IF(A3160&lt;&gt;"",IF(D3160="DIRECCIÓN_DE_TRANSFERENCIAS","280 0031",VLOOKUP(C3160,NIVELES!$A$14:$B$105,2,0)),"")</f>
        <v>280 6210</v>
      </c>
      <c r="AE3160" s="86" t="s">
        <v>322</v>
      </c>
      <c r="AF3160" s="86" t="s">
        <v>543</v>
      </c>
      <c r="AG3160" s="79" t="str">
        <f>+IF(AF3160&lt;&gt;"",VLOOKUP(AF3160,NIVELES!$A$666:$B$673,2,0),"")</f>
        <v>DESARROLLO_INFANTIL</v>
      </c>
      <c r="AH3160" s="78" t="s">
        <v>322</v>
      </c>
      <c r="AI3160" s="79" t="str">
        <f>IF(AH3160&lt;&gt;"",VLOOKUP(CONCATENATE(AG3160,AH3160),NIVELES!$B$676:$C$745,2,0),"")</f>
        <v>Centros Infantiles Del Buen Vivir Atencion Directa -Funcionamiento Operación Y Atencion De Unidades</v>
      </c>
      <c r="AJ3160" s="78" t="s">
        <v>517</v>
      </c>
      <c r="AK3160" s="79" t="str">
        <f>+IF(AJ3160&lt;&gt;"",VLOOKUP(AJ3160,NIVELES!$A$816:$B$892,2,0),"")</f>
        <v>NO APLICA</v>
      </c>
      <c r="AL3160" s="78" t="s">
        <v>554</v>
      </c>
      <c r="AM3160" s="78">
        <v>530235</v>
      </c>
      <c r="AN3160" s="79" t="str">
        <f>IF(AM3160&lt;&gt;"",+VLOOKUP(AM3160,NIVELES!$A$1652:$B$2466,2,0),"")</f>
        <v>Servicio de Alimentación</v>
      </c>
      <c r="AO3160" s="87">
        <v>138496.57999999999</v>
      </c>
      <c r="AP3160" s="88"/>
      <c r="AQ3160" s="88">
        <v>11455.65</v>
      </c>
      <c r="AR3160" s="88">
        <v>11541.38</v>
      </c>
      <c r="AS3160" s="88">
        <v>11541.38</v>
      </c>
      <c r="AT3160" s="88">
        <v>11541.38</v>
      </c>
      <c r="AU3160" s="88">
        <v>11541.38</v>
      </c>
      <c r="AV3160" s="88">
        <v>11541.38</v>
      </c>
      <c r="AW3160" s="88">
        <v>11541.38</v>
      </c>
      <c r="AX3160" s="88">
        <v>11541.38</v>
      </c>
      <c r="AY3160" s="88">
        <v>11541.38</v>
      </c>
      <c r="AZ3160" s="88">
        <v>11541.38</v>
      </c>
      <c r="BA3160" s="88">
        <v>23168.50999999998</v>
      </c>
      <c r="BB3160" s="89">
        <f t="shared" si="195"/>
        <v>138496.57999999999</v>
      </c>
      <c r="BC3160" s="90" t="str">
        <f t="shared" si="194"/>
        <v>OK</v>
      </c>
      <c r="BD3160" s="91" t="str">
        <f t="shared" si="196"/>
        <v xml:space="preserve">                  </v>
      </c>
      <c r="BE3160" s="92">
        <f t="shared" si="197"/>
        <v>6</v>
      </c>
    </row>
    <row r="3161" spans="1:57" s="74" customFormat="1" ht="50.1" customHeight="1" x14ac:dyDescent="0.2">
      <c r="A3161" s="78" t="s">
        <v>55</v>
      </c>
      <c r="B3161" s="78" t="s">
        <v>63</v>
      </c>
      <c r="C3161" s="78" t="s">
        <v>1038</v>
      </c>
      <c r="D3161" s="78" t="s">
        <v>605</v>
      </c>
      <c r="E3161" s="79" t="str">
        <f>+IF(C3161&lt;&gt;"",VLOOKUP(MID(C3161,18,5),NIVELES!$A$133:$B$213,2,0),"")</f>
        <v>AZUAY</v>
      </c>
      <c r="F3161" s="80" t="s">
        <v>100</v>
      </c>
      <c r="G3161" s="81" t="str">
        <f>+IF(F3161&lt;&gt;"",VLOOKUP(F3161,NIVELES!$A$246:$C$464,3,0),"")</f>
        <v xml:space="preserve"> </v>
      </c>
      <c r="H3161" s="82" t="s">
        <v>1024</v>
      </c>
      <c r="I3161" s="78" t="s">
        <v>2201</v>
      </c>
      <c r="J3161" s="78" t="s">
        <v>2184</v>
      </c>
      <c r="K3161" s="78" t="s">
        <v>2185</v>
      </c>
      <c r="L3161" s="78" t="s">
        <v>3188</v>
      </c>
      <c r="M3161" s="78">
        <v>207</v>
      </c>
      <c r="N3161" s="78" t="s">
        <v>3189</v>
      </c>
      <c r="O3161" s="78" t="s">
        <v>3192</v>
      </c>
      <c r="P3161" s="82">
        <v>1</v>
      </c>
      <c r="Q3161" s="78" t="s">
        <v>3193</v>
      </c>
      <c r="R3161" s="82"/>
      <c r="S3161" s="82"/>
      <c r="T3161" s="82"/>
      <c r="U3161" s="82">
        <v>1</v>
      </c>
      <c r="V3161" s="82"/>
      <c r="W3161" s="82"/>
      <c r="X3161" s="82"/>
      <c r="Y3161" s="82"/>
      <c r="Z3161" s="82"/>
      <c r="AA3161" s="82"/>
      <c r="AB3161" s="82"/>
      <c r="AC3161" s="82"/>
      <c r="AD3161" s="85" t="str">
        <f>IF(A3161&lt;&gt;"",IF(D3161="DIRECCIÓN_DE_TRANSFERENCIAS","280 0031",VLOOKUP(C3161,NIVELES!$A$14:$B$105,2,0)),"")</f>
        <v>280 6210</v>
      </c>
      <c r="AE3161" s="86" t="s">
        <v>322</v>
      </c>
      <c r="AF3161" s="86" t="s">
        <v>543</v>
      </c>
      <c r="AG3161" s="79" t="str">
        <f>+IF(AF3161&lt;&gt;"",VLOOKUP(AF3161,NIVELES!$A$666:$B$673,2,0),"")</f>
        <v>DESARROLLO_INFANTIL</v>
      </c>
      <c r="AH3161" s="78" t="s">
        <v>322</v>
      </c>
      <c r="AI3161" s="79" t="str">
        <f>IF(AH3161&lt;&gt;"",VLOOKUP(CONCATENATE(AG3161,AH3161),NIVELES!$B$676:$C$745,2,0),"")</f>
        <v>Centros Infantiles Del Buen Vivir Atencion Directa -Funcionamiento Operación Y Atencion De Unidades</v>
      </c>
      <c r="AJ3161" s="78" t="s">
        <v>517</v>
      </c>
      <c r="AK3161" s="79" t="str">
        <f>+IF(AJ3161&lt;&gt;"",VLOOKUP(AJ3161,NIVELES!$A$816:$B$892,2,0),"")</f>
        <v>NO APLICA</v>
      </c>
      <c r="AL3161" s="78" t="s">
        <v>554</v>
      </c>
      <c r="AM3161" s="78">
        <v>530812</v>
      </c>
      <c r="AN3161" s="79" t="str">
        <f>IF(AM3161&lt;&gt;"",+VLOOKUP(AM3161,NIVELES!$A$1652:$B$2466,2,0),"")</f>
        <v>Materiales Didácticos</v>
      </c>
      <c r="AO3161" s="87">
        <v>3012.92</v>
      </c>
      <c r="AP3161" s="88"/>
      <c r="AQ3161" s="88"/>
      <c r="AR3161" s="88">
        <v>0</v>
      </c>
      <c r="AS3161" s="88">
        <v>3012.92</v>
      </c>
      <c r="AT3161" s="88">
        <v>0</v>
      </c>
      <c r="AU3161" s="88">
        <v>0</v>
      </c>
      <c r="AV3161" s="88">
        <v>0</v>
      </c>
      <c r="AW3161" s="88">
        <v>0</v>
      </c>
      <c r="AX3161" s="88">
        <v>0</v>
      </c>
      <c r="AY3161" s="88">
        <v>0</v>
      </c>
      <c r="AZ3161" s="88">
        <v>0</v>
      </c>
      <c r="BA3161" s="88">
        <v>0</v>
      </c>
      <c r="BB3161" s="89">
        <f t="shared" si="195"/>
        <v>3012.92</v>
      </c>
      <c r="BC3161" s="90" t="str">
        <f t="shared" si="194"/>
        <v>OK</v>
      </c>
      <c r="BD3161" s="91" t="str">
        <f t="shared" si="196"/>
        <v xml:space="preserve">                  </v>
      </c>
      <c r="BE3161" s="92">
        <f t="shared" si="197"/>
        <v>1</v>
      </c>
    </row>
    <row r="3162" spans="1:57" s="74" customFormat="1" ht="50.1" customHeight="1" x14ac:dyDescent="0.2">
      <c r="A3162" s="78" t="s">
        <v>55</v>
      </c>
      <c r="B3162" s="78" t="s">
        <v>63</v>
      </c>
      <c r="C3162" s="78" t="s">
        <v>1038</v>
      </c>
      <c r="D3162" s="78" t="s">
        <v>605</v>
      </c>
      <c r="E3162" s="79" t="str">
        <f>+IF(C3162&lt;&gt;"",VLOOKUP(MID(C3162,18,5),NIVELES!$A$133:$B$213,2,0),"")</f>
        <v>AZUAY</v>
      </c>
      <c r="F3162" s="80" t="s">
        <v>100</v>
      </c>
      <c r="G3162" s="81" t="str">
        <f>+IF(F3162&lt;&gt;"",VLOOKUP(F3162,NIVELES!$A$246:$C$464,3,0),"")</f>
        <v xml:space="preserve"> </v>
      </c>
      <c r="H3162" s="82" t="s">
        <v>1024</v>
      </c>
      <c r="I3162" s="78" t="s">
        <v>2201</v>
      </c>
      <c r="J3162" s="78" t="s">
        <v>2184</v>
      </c>
      <c r="K3162" s="78" t="s">
        <v>2185</v>
      </c>
      <c r="L3162" s="78" t="s">
        <v>3188</v>
      </c>
      <c r="M3162" s="78">
        <v>207</v>
      </c>
      <c r="N3162" s="78" t="s">
        <v>3189</v>
      </c>
      <c r="O3162" s="78" t="s">
        <v>2577</v>
      </c>
      <c r="P3162" s="82">
        <v>1</v>
      </c>
      <c r="Q3162" s="78" t="s">
        <v>2239</v>
      </c>
      <c r="R3162" s="82"/>
      <c r="S3162" s="82"/>
      <c r="T3162" s="82">
        <v>1</v>
      </c>
      <c r="U3162" s="82"/>
      <c r="V3162" s="82"/>
      <c r="W3162" s="82"/>
      <c r="X3162" s="82"/>
      <c r="Y3162" s="82"/>
      <c r="Z3162" s="82"/>
      <c r="AA3162" s="82"/>
      <c r="AB3162" s="82"/>
      <c r="AC3162" s="82"/>
      <c r="AD3162" s="85" t="str">
        <f>IF(A3162&lt;&gt;"",IF(D3162="DIRECCIÓN_DE_TRANSFERENCIAS","280 0031",VLOOKUP(C3162,NIVELES!$A$14:$B$105,2,0)),"")</f>
        <v>280 6210</v>
      </c>
      <c r="AE3162" s="86" t="s">
        <v>322</v>
      </c>
      <c r="AF3162" s="86" t="s">
        <v>543</v>
      </c>
      <c r="AG3162" s="79" t="str">
        <f>+IF(AF3162&lt;&gt;"",VLOOKUP(AF3162,NIVELES!$A$666:$B$673,2,0),"")</f>
        <v>DESARROLLO_INFANTIL</v>
      </c>
      <c r="AH3162" s="78" t="s">
        <v>322</v>
      </c>
      <c r="AI3162" s="79" t="str">
        <f>IF(AH3162&lt;&gt;"",VLOOKUP(CONCATENATE(AG3162,AH3162),NIVELES!$B$676:$C$745,2,0),"")</f>
        <v>Centros Infantiles Del Buen Vivir Atencion Directa -Funcionamiento Operación Y Atencion De Unidades</v>
      </c>
      <c r="AJ3162" s="78" t="s">
        <v>517</v>
      </c>
      <c r="AK3162" s="79" t="str">
        <f>+IF(AJ3162&lt;&gt;"",VLOOKUP(AJ3162,NIVELES!$A$816:$B$892,2,0),"")</f>
        <v>NO APLICA</v>
      </c>
      <c r="AL3162" s="78" t="s">
        <v>554</v>
      </c>
      <c r="AM3162" s="78">
        <v>530802</v>
      </c>
      <c r="AN3162" s="79" t="str">
        <f>IF(AM3162&lt;&gt;"",+VLOOKUP(AM3162,NIVELES!$A$1652:$B$2466,2,0),"")</f>
        <v>Vestuario, Lencería, Prendas de Protección; y, Accesorios para Uniformes Militares y Policiales; y, Carpas</v>
      </c>
      <c r="AO3162" s="87">
        <v>0</v>
      </c>
      <c r="AP3162" s="88"/>
      <c r="AQ3162" s="88"/>
      <c r="AR3162" s="88">
        <v>0</v>
      </c>
      <c r="AS3162" s="88">
        <v>0</v>
      </c>
      <c r="AT3162" s="88">
        <v>0</v>
      </c>
      <c r="AU3162" s="88">
        <v>0</v>
      </c>
      <c r="AV3162" s="88">
        <v>0</v>
      </c>
      <c r="AW3162" s="88">
        <v>0</v>
      </c>
      <c r="AX3162" s="88">
        <v>0</v>
      </c>
      <c r="AY3162" s="88">
        <v>0</v>
      </c>
      <c r="AZ3162" s="88">
        <v>0</v>
      </c>
      <c r="BA3162" s="88">
        <v>0</v>
      </c>
      <c r="BB3162" s="89">
        <f t="shared" si="195"/>
        <v>0</v>
      </c>
      <c r="BC3162" s="90" t="str">
        <f t="shared" si="194"/>
        <v>OK</v>
      </c>
      <c r="BD3162" s="91" t="str">
        <f t="shared" si="196"/>
        <v xml:space="preserve">                  </v>
      </c>
      <c r="BE3162" s="92">
        <f t="shared" si="197"/>
        <v>1</v>
      </c>
    </row>
    <row r="3163" spans="1:57" s="74" customFormat="1" ht="50.1" customHeight="1" x14ac:dyDescent="0.2">
      <c r="A3163" s="78" t="s">
        <v>55</v>
      </c>
      <c r="B3163" s="78" t="s">
        <v>63</v>
      </c>
      <c r="C3163" s="78" t="s">
        <v>1038</v>
      </c>
      <c r="D3163" s="78" t="s">
        <v>605</v>
      </c>
      <c r="E3163" s="79" t="str">
        <f>+IF(C3163&lt;&gt;"",VLOOKUP(MID(C3163,18,5),NIVELES!$A$133:$B$213,2,0),"")</f>
        <v>AZUAY</v>
      </c>
      <c r="F3163" s="80" t="s">
        <v>100</v>
      </c>
      <c r="G3163" s="81" t="str">
        <f>+IF(F3163&lt;&gt;"",VLOOKUP(F3163,NIVELES!$A$246:$C$464,3,0),"")</f>
        <v xml:space="preserve"> </v>
      </c>
      <c r="H3163" s="82" t="s">
        <v>1024</v>
      </c>
      <c r="I3163" s="78" t="s">
        <v>2201</v>
      </c>
      <c r="J3163" s="78" t="s">
        <v>2184</v>
      </c>
      <c r="K3163" s="78" t="s">
        <v>2185</v>
      </c>
      <c r="L3163" s="78" t="s">
        <v>3188</v>
      </c>
      <c r="M3163" s="78">
        <v>207</v>
      </c>
      <c r="N3163" s="78" t="s">
        <v>3189</v>
      </c>
      <c r="O3163" s="78" t="s">
        <v>2210</v>
      </c>
      <c r="P3163" s="82">
        <v>0</v>
      </c>
      <c r="Q3163" s="78" t="s">
        <v>2211</v>
      </c>
      <c r="R3163" s="82"/>
      <c r="S3163" s="82"/>
      <c r="T3163" s="82"/>
      <c r="U3163" s="82"/>
      <c r="V3163" s="82"/>
      <c r="W3163" s="82"/>
      <c r="X3163" s="82"/>
      <c r="Y3163" s="82"/>
      <c r="Z3163" s="82"/>
      <c r="AA3163" s="82"/>
      <c r="AB3163" s="82"/>
      <c r="AC3163" s="82"/>
      <c r="AD3163" s="85" t="str">
        <f>IF(A3163&lt;&gt;"",IF(D3163="DIRECCIÓN_DE_TRANSFERENCIAS","280 0031",VLOOKUP(C3163,NIVELES!$A$14:$B$105,2,0)),"")</f>
        <v>280 6210</v>
      </c>
      <c r="AE3163" s="86" t="s">
        <v>322</v>
      </c>
      <c r="AF3163" s="86" t="s">
        <v>543</v>
      </c>
      <c r="AG3163" s="79" t="str">
        <f>+IF(AF3163&lt;&gt;"",VLOOKUP(AF3163,NIVELES!$A$666:$B$673,2,0),"")</f>
        <v>DESARROLLO_INFANTIL</v>
      </c>
      <c r="AH3163" s="78" t="s">
        <v>322</v>
      </c>
      <c r="AI3163" s="79" t="str">
        <f>IF(AH3163&lt;&gt;"",VLOOKUP(CONCATENATE(AG3163,AH3163),NIVELES!$B$676:$C$745,2,0),"")</f>
        <v>Centros Infantiles Del Buen Vivir Atencion Directa -Funcionamiento Operación Y Atencion De Unidades</v>
      </c>
      <c r="AJ3163" s="78" t="s">
        <v>517</v>
      </c>
      <c r="AK3163" s="79" t="str">
        <f>+IF(AJ3163&lt;&gt;"",VLOOKUP(AJ3163,NIVELES!$A$816:$B$892,2,0),"")</f>
        <v>NO APLICA</v>
      </c>
      <c r="AL3163" s="78" t="s">
        <v>554</v>
      </c>
      <c r="AM3163" s="78">
        <v>530804</v>
      </c>
      <c r="AN3163" s="79" t="str">
        <f>IF(AM3163&lt;&gt;"",+VLOOKUP(AM3163,NIVELES!$A$1652:$B$2466,2,0),"")</f>
        <v>Materiales de Oficina</v>
      </c>
      <c r="AO3163" s="87">
        <v>0</v>
      </c>
      <c r="AP3163" s="88"/>
      <c r="AQ3163" s="88"/>
      <c r="AR3163" s="88">
        <v>0</v>
      </c>
      <c r="AS3163" s="88">
        <v>0</v>
      </c>
      <c r="AT3163" s="88">
        <v>0</v>
      </c>
      <c r="AU3163" s="88">
        <v>0</v>
      </c>
      <c r="AV3163" s="88">
        <v>0</v>
      </c>
      <c r="AW3163" s="88">
        <v>0</v>
      </c>
      <c r="AX3163" s="88">
        <v>0</v>
      </c>
      <c r="AY3163" s="88">
        <v>0</v>
      </c>
      <c r="AZ3163" s="88">
        <v>0</v>
      </c>
      <c r="BA3163" s="88">
        <v>0</v>
      </c>
      <c r="BB3163" s="89">
        <f t="shared" si="195"/>
        <v>0</v>
      </c>
      <c r="BC3163" s="90" t="str">
        <f t="shared" si="194"/>
        <v>OK</v>
      </c>
      <c r="BD3163" s="91" t="str">
        <f t="shared" si="196"/>
        <v xml:space="preserve">                  </v>
      </c>
      <c r="BE3163" s="92">
        <f t="shared" si="197"/>
        <v>0</v>
      </c>
    </row>
    <row r="3164" spans="1:57" s="74" customFormat="1" ht="50.1" customHeight="1" x14ac:dyDescent="0.2">
      <c r="A3164" s="78" t="s">
        <v>55</v>
      </c>
      <c r="B3164" s="78" t="s">
        <v>63</v>
      </c>
      <c r="C3164" s="78" t="s">
        <v>1038</v>
      </c>
      <c r="D3164" s="78" t="s">
        <v>605</v>
      </c>
      <c r="E3164" s="79" t="str">
        <f>+IF(C3164&lt;&gt;"",VLOOKUP(MID(C3164,18,5),NIVELES!$A$133:$B$213,2,0),"")</f>
        <v>AZUAY</v>
      </c>
      <c r="F3164" s="80" t="s">
        <v>100</v>
      </c>
      <c r="G3164" s="81" t="str">
        <f>+IF(F3164&lt;&gt;"",VLOOKUP(F3164,NIVELES!$A$246:$C$464,3,0),"")</f>
        <v xml:space="preserve"> </v>
      </c>
      <c r="H3164" s="82" t="s">
        <v>1024</v>
      </c>
      <c r="I3164" s="78" t="s">
        <v>2201</v>
      </c>
      <c r="J3164" s="78" t="s">
        <v>2184</v>
      </c>
      <c r="K3164" s="78" t="s">
        <v>2185</v>
      </c>
      <c r="L3164" s="78" t="s">
        <v>3188</v>
      </c>
      <c r="M3164" s="78">
        <v>207</v>
      </c>
      <c r="N3164" s="78" t="s">
        <v>3189</v>
      </c>
      <c r="O3164" s="78" t="s">
        <v>2208</v>
      </c>
      <c r="P3164" s="82">
        <v>2</v>
      </c>
      <c r="Q3164" s="78" t="s">
        <v>2209</v>
      </c>
      <c r="R3164" s="82"/>
      <c r="S3164" s="82"/>
      <c r="T3164" s="82"/>
      <c r="U3164" s="82">
        <v>1</v>
      </c>
      <c r="V3164" s="82"/>
      <c r="W3164" s="82"/>
      <c r="X3164" s="82"/>
      <c r="Y3164" s="82">
        <v>1</v>
      </c>
      <c r="Z3164" s="82"/>
      <c r="AA3164" s="82"/>
      <c r="AB3164" s="82"/>
      <c r="AC3164" s="82"/>
      <c r="AD3164" s="85" t="str">
        <f>IF(A3164&lt;&gt;"",IF(D3164="DIRECCIÓN_DE_TRANSFERENCIAS","280 0031",VLOOKUP(C3164,NIVELES!$A$14:$B$105,2,0)),"")</f>
        <v>280 6210</v>
      </c>
      <c r="AE3164" s="86" t="s">
        <v>322</v>
      </c>
      <c r="AF3164" s="86" t="s">
        <v>543</v>
      </c>
      <c r="AG3164" s="79" t="str">
        <f>+IF(AF3164&lt;&gt;"",VLOOKUP(AF3164,NIVELES!$A$666:$B$673,2,0),"")</f>
        <v>DESARROLLO_INFANTIL</v>
      </c>
      <c r="AH3164" s="78" t="s">
        <v>322</v>
      </c>
      <c r="AI3164" s="79" t="str">
        <f>IF(AH3164&lt;&gt;"",VLOOKUP(CONCATENATE(AG3164,AH3164),NIVELES!$B$676:$C$745,2,0),"")</f>
        <v>Centros Infantiles Del Buen Vivir Atencion Directa -Funcionamiento Operación Y Atencion De Unidades</v>
      </c>
      <c r="AJ3164" s="78" t="s">
        <v>517</v>
      </c>
      <c r="AK3164" s="79" t="str">
        <f>+IF(AJ3164&lt;&gt;"",VLOOKUP(AJ3164,NIVELES!$A$816:$B$892,2,0),"")</f>
        <v>NO APLICA</v>
      </c>
      <c r="AL3164" s="78" t="s">
        <v>554</v>
      </c>
      <c r="AM3164" s="78">
        <v>530805</v>
      </c>
      <c r="AN3164" s="79" t="str">
        <f>IF(AM3164&lt;&gt;"",+VLOOKUP(AM3164,NIVELES!$A$1652:$B$2466,2,0),"")</f>
        <v>Materiales de Aseo</v>
      </c>
      <c r="AO3164" s="87">
        <v>956.08</v>
      </c>
      <c r="AP3164" s="88"/>
      <c r="AQ3164" s="88"/>
      <c r="AR3164" s="88">
        <v>0</v>
      </c>
      <c r="AS3164" s="88">
        <v>478</v>
      </c>
      <c r="AT3164" s="88">
        <v>0</v>
      </c>
      <c r="AU3164" s="88">
        <v>0</v>
      </c>
      <c r="AV3164" s="88">
        <v>0</v>
      </c>
      <c r="AW3164" s="88">
        <v>478.08</v>
      </c>
      <c r="AX3164" s="88">
        <v>0</v>
      </c>
      <c r="AY3164" s="88">
        <v>0</v>
      </c>
      <c r="AZ3164" s="88">
        <v>0</v>
      </c>
      <c r="BA3164" s="88">
        <v>0</v>
      </c>
      <c r="BB3164" s="89">
        <f t="shared" si="195"/>
        <v>956.07999999999993</v>
      </c>
      <c r="BC3164" s="90" t="str">
        <f t="shared" si="194"/>
        <v>OK</v>
      </c>
      <c r="BD3164" s="91" t="str">
        <f t="shared" si="196"/>
        <v xml:space="preserve">                  </v>
      </c>
      <c r="BE3164" s="92">
        <f t="shared" si="197"/>
        <v>2</v>
      </c>
    </row>
    <row r="3165" spans="1:57" s="74" customFormat="1" ht="50.1" customHeight="1" x14ac:dyDescent="0.2">
      <c r="A3165" s="78" t="s">
        <v>55</v>
      </c>
      <c r="B3165" s="78" t="s">
        <v>63</v>
      </c>
      <c r="C3165" s="78" t="s">
        <v>1038</v>
      </c>
      <c r="D3165" s="78" t="s">
        <v>605</v>
      </c>
      <c r="E3165" s="79" t="str">
        <f>+IF(C3165&lt;&gt;"",VLOOKUP(MID(C3165,18,5),NIVELES!$A$133:$B$213,2,0),"")</f>
        <v>AZUAY</v>
      </c>
      <c r="F3165" s="80" t="s">
        <v>100</v>
      </c>
      <c r="G3165" s="81" t="str">
        <f>+IF(F3165&lt;&gt;"",VLOOKUP(F3165,NIVELES!$A$246:$C$464,3,0),"")</f>
        <v xml:space="preserve"> </v>
      </c>
      <c r="H3165" s="82" t="s">
        <v>1024</v>
      </c>
      <c r="I3165" s="78" t="s">
        <v>2201</v>
      </c>
      <c r="J3165" s="78" t="s">
        <v>2184</v>
      </c>
      <c r="K3165" s="78" t="s">
        <v>2185</v>
      </c>
      <c r="L3165" s="78" t="s">
        <v>3194</v>
      </c>
      <c r="M3165" s="78">
        <v>468</v>
      </c>
      <c r="N3165" s="78" t="s">
        <v>3195</v>
      </c>
      <c r="O3165" s="78" t="s">
        <v>2222</v>
      </c>
      <c r="P3165" s="82">
        <v>6</v>
      </c>
      <c r="Q3165" s="78" t="s">
        <v>3196</v>
      </c>
      <c r="R3165" s="82"/>
      <c r="S3165" s="82">
        <v>6</v>
      </c>
      <c r="T3165" s="82"/>
      <c r="U3165" s="82"/>
      <c r="V3165" s="82"/>
      <c r="W3165" s="82"/>
      <c r="X3165" s="82"/>
      <c r="Y3165" s="82"/>
      <c r="Z3165" s="82"/>
      <c r="AA3165" s="82"/>
      <c r="AB3165" s="82"/>
      <c r="AC3165" s="82"/>
      <c r="AD3165" s="85" t="str">
        <f>IF(A3165&lt;&gt;"",IF(D3165="DIRECCIÓN_DE_TRANSFERENCIAS","280 0031",VLOOKUP(C3165,NIVELES!$A$14:$B$105,2,0)),"")</f>
        <v>280 6210</v>
      </c>
      <c r="AE3165" s="86" t="s">
        <v>322</v>
      </c>
      <c r="AF3165" s="86" t="s">
        <v>543</v>
      </c>
      <c r="AG3165" s="79" t="str">
        <f>+IF(AF3165&lt;&gt;"",VLOOKUP(AF3165,NIVELES!$A$666:$B$673,2,0),"")</f>
        <v>DESARROLLO_INFANTIL</v>
      </c>
      <c r="AH3165" s="78" t="s">
        <v>320</v>
      </c>
      <c r="AI3165" s="79" t="str">
        <f>IF(AH3165&lt;&gt;"",VLOOKUP(CONCATENATE(AG3165,AH3165),NIVELES!$B$676:$C$745,2,0),"")</f>
        <v>Asegurar La Operacion Y Atencion De Cibv  Administrados Por Prestacion De Servicios A Traves De Cooperantes  Para Contribuir Al Desarrollo Integral De Niñas Y Niños</v>
      </c>
      <c r="AJ3165" s="78" t="s">
        <v>387</v>
      </c>
      <c r="AK3165" s="79" t="str">
        <f>+IF(AJ3165&lt;&gt;"",VLOOKUP(AJ3165,NIVELES!$A$816:$B$892,2,0),"")</f>
        <v>ASEGURAR EL DESARROLLO INFANTIL Y LA EDUCACIÓN INTEGRAL, CON CALIDAD Y CALIDEZ PARA TODOS LOS NIÑOS, NIÑAS Y ADOLESCENTES</v>
      </c>
      <c r="AL3165" s="78" t="s">
        <v>556</v>
      </c>
      <c r="AM3165" s="78">
        <v>580104</v>
      </c>
      <c r="AN3165" s="79" t="str">
        <f>IF(AM3165&lt;&gt;"",+VLOOKUP(AM3165,NIVELES!$A$1652:$B$2466,2,0),"")</f>
        <v>A Gobiernos Autónomos Descentralizados</v>
      </c>
      <c r="AO3165" s="87">
        <v>658052.81000000006</v>
      </c>
      <c r="AP3165" s="88"/>
      <c r="AQ3165" s="88">
        <v>140061.09</v>
      </c>
      <c r="AR3165" s="88">
        <v>0</v>
      </c>
      <c r="AS3165" s="88">
        <v>164513.20000000001</v>
      </c>
      <c r="AT3165" s="88">
        <v>0</v>
      </c>
      <c r="AU3165" s="88">
        <v>0</v>
      </c>
      <c r="AV3165" s="88">
        <v>188965.31</v>
      </c>
      <c r="AW3165" s="88">
        <v>0</v>
      </c>
      <c r="AX3165" s="88">
        <v>0</v>
      </c>
      <c r="AY3165" s="88">
        <v>164513.21000000002</v>
      </c>
      <c r="AZ3165" s="88">
        <v>0</v>
      </c>
      <c r="BA3165" s="88">
        <v>0</v>
      </c>
      <c r="BB3165" s="89">
        <f t="shared" si="195"/>
        <v>658052.81000000006</v>
      </c>
      <c r="BC3165" s="90" t="str">
        <f t="shared" si="194"/>
        <v>OK</v>
      </c>
      <c r="BD3165" s="91" t="str">
        <f t="shared" si="196"/>
        <v xml:space="preserve">                  </v>
      </c>
      <c r="BE3165" s="92">
        <f t="shared" si="197"/>
        <v>6</v>
      </c>
    </row>
    <row r="3166" spans="1:57" s="74" customFormat="1" ht="50.1" customHeight="1" x14ac:dyDescent="0.2">
      <c r="A3166" s="78" t="s">
        <v>55</v>
      </c>
      <c r="B3166" s="78" t="s">
        <v>63</v>
      </c>
      <c r="C3166" s="78" t="s">
        <v>1038</v>
      </c>
      <c r="D3166" s="78" t="s">
        <v>605</v>
      </c>
      <c r="E3166" s="79" t="str">
        <f>+IF(C3166&lt;&gt;"",VLOOKUP(MID(C3166,18,5),NIVELES!$A$133:$B$213,2,0),"")</f>
        <v>AZUAY</v>
      </c>
      <c r="F3166" s="80" t="s">
        <v>100</v>
      </c>
      <c r="G3166" s="81" t="str">
        <f>+IF(F3166&lt;&gt;"",VLOOKUP(F3166,NIVELES!$A$246:$C$464,3,0),"")</f>
        <v xml:space="preserve"> </v>
      </c>
      <c r="H3166" s="82" t="s">
        <v>1024</v>
      </c>
      <c r="I3166" s="78" t="s">
        <v>2201</v>
      </c>
      <c r="J3166" s="78" t="s">
        <v>2184</v>
      </c>
      <c r="K3166" s="78" t="s">
        <v>2185</v>
      </c>
      <c r="L3166" s="78" t="s">
        <v>3194</v>
      </c>
      <c r="M3166" s="78">
        <v>54</v>
      </c>
      <c r="N3166" s="78" t="s">
        <v>3195</v>
      </c>
      <c r="O3166" s="78" t="s">
        <v>2222</v>
      </c>
      <c r="P3166" s="82">
        <v>1</v>
      </c>
      <c r="Q3166" s="78" t="s">
        <v>3196</v>
      </c>
      <c r="R3166" s="82"/>
      <c r="S3166" s="82">
        <v>1</v>
      </c>
      <c r="T3166" s="82"/>
      <c r="U3166" s="82"/>
      <c r="V3166" s="82"/>
      <c r="W3166" s="82"/>
      <c r="X3166" s="82"/>
      <c r="Y3166" s="82"/>
      <c r="Z3166" s="82"/>
      <c r="AA3166" s="82"/>
      <c r="AB3166" s="82"/>
      <c r="AC3166" s="82"/>
      <c r="AD3166" s="85" t="str">
        <f>IF(A3166&lt;&gt;"",IF(D3166="DIRECCIÓN_DE_TRANSFERENCIAS","280 0031",VLOOKUP(C3166,NIVELES!$A$14:$B$105,2,0)),"")</f>
        <v>280 6210</v>
      </c>
      <c r="AE3166" s="86" t="s">
        <v>322</v>
      </c>
      <c r="AF3166" s="86" t="s">
        <v>543</v>
      </c>
      <c r="AG3166" s="79" t="str">
        <f>+IF(AF3166&lt;&gt;"",VLOOKUP(AF3166,NIVELES!$A$666:$B$673,2,0),"")</f>
        <v>DESARROLLO_INFANTIL</v>
      </c>
      <c r="AH3166" s="78" t="s">
        <v>320</v>
      </c>
      <c r="AI3166" s="79" t="str">
        <f>IF(AH3166&lt;&gt;"",VLOOKUP(CONCATENATE(AG3166,AH3166),NIVELES!$B$676:$C$745,2,0),"")</f>
        <v>Asegurar La Operacion Y Atencion De Cibv  Administrados Por Prestacion De Servicios A Traves De Cooperantes  Para Contribuir Al Desarrollo Integral De Niñas Y Niños</v>
      </c>
      <c r="AJ3166" s="78" t="s">
        <v>387</v>
      </c>
      <c r="AK3166" s="79" t="str">
        <f>+IF(AJ3166&lt;&gt;"",VLOOKUP(AJ3166,NIVELES!$A$816:$B$892,2,0),"")</f>
        <v>ASEGURAR EL DESARROLLO INFANTIL Y LA EDUCACIÓN INTEGRAL, CON CALIDAD Y CALIDEZ PARA TODOS LOS NIÑOS, NIÑAS Y ADOLESCENTES</v>
      </c>
      <c r="AL3166" s="78" t="s">
        <v>556</v>
      </c>
      <c r="AM3166" s="78">
        <v>580204</v>
      </c>
      <c r="AN3166" s="79" t="str">
        <f>IF(AM3166&lt;&gt;"",+VLOOKUP(AM3166,NIVELES!$A$1652:$B$2466,2,0),"")</f>
        <v>Al Sector Privado no Financiero</v>
      </c>
      <c r="AO3166" s="87">
        <v>33574.44</v>
      </c>
      <c r="AP3166" s="88"/>
      <c r="AQ3166" s="88"/>
      <c r="AR3166" s="88">
        <v>0</v>
      </c>
      <c r="AS3166" s="88">
        <v>16787.22</v>
      </c>
      <c r="AT3166" s="88">
        <v>0</v>
      </c>
      <c r="AU3166" s="88">
        <v>0</v>
      </c>
      <c r="AV3166" s="88">
        <v>16787.22</v>
      </c>
      <c r="AW3166" s="88">
        <v>0</v>
      </c>
      <c r="AX3166" s="88">
        <v>0</v>
      </c>
      <c r="AY3166" s="88">
        <v>0</v>
      </c>
      <c r="AZ3166" s="88">
        <v>0</v>
      </c>
      <c r="BA3166" s="88">
        <v>0</v>
      </c>
      <c r="BB3166" s="89">
        <f t="shared" si="195"/>
        <v>33574.44</v>
      </c>
      <c r="BC3166" s="90" t="str">
        <f t="shared" si="194"/>
        <v>OK</v>
      </c>
      <c r="BD3166" s="91" t="str">
        <f t="shared" si="196"/>
        <v xml:space="preserve">                  </v>
      </c>
      <c r="BE3166" s="92">
        <f t="shared" si="197"/>
        <v>1</v>
      </c>
    </row>
    <row r="3167" spans="1:57" s="74" customFormat="1" ht="50.1" customHeight="1" x14ac:dyDescent="0.2">
      <c r="A3167" s="78" t="s">
        <v>55</v>
      </c>
      <c r="B3167" s="78" t="s">
        <v>63</v>
      </c>
      <c r="C3167" s="78" t="s">
        <v>1038</v>
      </c>
      <c r="D3167" s="78" t="s">
        <v>605</v>
      </c>
      <c r="E3167" s="79" t="str">
        <f>+IF(C3167&lt;&gt;"",VLOOKUP(MID(C3167,18,5),NIVELES!$A$133:$B$213,2,0),"")</f>
        <v>AZUAY</v>
      </c>
      <c r="F3167" s="80" t="s">
        <v>100</v>
      </c>
      <c r="G3167" s="81" t="str">
        <f>+IF(F3167&lt;&gt;"",VLOOKUP(F3167,NIVELES!$A$246:$C$464,3,0),"")</f>
        <v xml:space="preserve"> </v>
      </c>
      <c r="H3167" s="82" t="s">
        <v>1024</v>
      </c>
      <c r="I3167" s="78" t="s">
        <v>2201</v>
      </c>
      <c r="J3167" s="78" t="s">
        <v>2184</v>
      </c>
      <c r="K3167" s="78" t="s">
        <v>2185</v>
      </c>
      <c r="L3167" s="78" t="s">
        <v>3197</v>
      </c>
      <c r="M3167" s="78">
        <v>1890</v>
      </c>
      <c r="N3167" s="78" t="s">
        <v>3198</v>
      </c>
      <c r="O3167" s="78" t="s">
        <v>2167</v>
      </c>
      <c r="P3167" s="82">
        <v>12</v>
      </c>
      <c r="Q3167" s="78" t="s">
        <v>3156</v>
      </c>
      <c r="R3167" s="82">
        <v>1</v>
      </c>
      <c r="S3167" s="82">
        <v>1</v>
      </c>
      <c r="T3167" s="82">
        <v>1</v>
      </c>
      <c r="U3167" s="82">
        <v>1</v>
      </c>
      <c r="V3167" s="82">
        <v>1</v>
      </c>
      <c r="W3167" s="82">
        <v>1</v>
      </c>
      <c r="X3167" s="82">
        <v>1</v>
      </c>
      <c r="Y3167" s="82">
        <v>1</v>
      </c>
      <c r="Z3167" s="82">
        <v>1</v>
      </c>
      <c r="AA3167" s="82">
        <v>1</v>
      </c>
      <c r="AB3167" s="82">
        <v>1</v>
      </c>
      <c r="AC3167" s="82">
        <v>1</v>
      </c>
      <c r="AD3167" s="85" t="str">
        <f>IF(A3167&lt;&gt;"",IF(D3167="DIRECCIÓN_DE_TRANSFERENCIAS","280 0031",VLOOKUP(C3167,NIVELES!$A$14:$B$105,2,0)),"")</f>
        <v>280 6210</v>
      </c>
      <c r="AE3167" s="86" t="s">
        <v>322</v>
      </c>
      <c r="AF3167" s="86" t="s">
        <v>543</v>
      </c>
      <c r="AG3167" s="79" t="str">
        <f>+IF(AF3167&lt;&gt;"",VLOOKUP(AF3167,NIVELES!$A$666:$B$673,2,0),"")</f>
        <v>DESARROLLO_INFANTIL</v>
      </c>
      <c r="AH3167" s="78" t="s">
        <v>452</v>
      </c>
      <c r="AI3167" s="79" t="str">
        <f>IF(AH3167&lt;&gt;"",VLOOKUP(CONCATENATE(AG3167,AH3167),NIVELES!$B$676:$C$745,2,0),"")</f>
        <v>Creciendo Con Nuestros Hijos De Atención Directa Funcionamiento, Operación Y Atención Domiciliar</v>
      </c>
      <c r="AJ3167" s="78" t="s">
        <v>517</v>
      </c>
      <c r="AK3167" s="79" t="str">
        <f>+IF(AJ3167&lt;&gt;"",VLOOKUP(AJ3167,NIVELES!$A$816:$B$892,2,0),"")</f>
        <v>NO APLICA</v>
      </c>
      <c r="AL3167" s="78" t="s">
        <v>553</v>
      </c>
      <c r="AM3167" s="78">
        <v>510105</v>
      </c>
      <c r="AN3167" s="79" t="str">
        <f>IF(AM3167&lt;&gt;"",+VLOOKUP(AM3167,NIVELES!$A$1652:$B$2466,2,0),"")</f>
        <v>Remuneraciones Unificadas</v>
      </c>
      <c r="AO3167" s="87">
        <v>308880</v>
      </c>
      <c r="AP3167" s="88"/>
      <c r="AQ3167" s="88">
        <v>50310</v>
      </c>
      <c r="AR3167" s="88">
        <v>25740</v>
      </c>
      <c r="AS3167" s="88">
        <v>25740</v>
      </c>
      <c r="AT3167" s="88">
        <v>25740</v>
      </c>
      <c r="AU3167" s="88">
        <v>25740</v>
      </c>
      <c r="AV3167" s="88">
        <v>25740</v>
      </c>
      <c r="AW3167" s="88">
        <v>25740</v>
      </c>
      <c r="AX3167" s="88">
        <v>25740</v>
      </c>
      <c r="AY3167" s="88">
        <v>25740</v>
      </c>
      <c r="AZ3167" s="88">
        <v>25740</v>
      </c>
      <c r="BA3167" s="88">
        <v>26910</v>
      </c>
      <c r="BB3167" s="89">
        <f t="shared" si="195"/>
        <v>308880</v>
      </c>
      <c r="BC3167" s="90" t="str">
        <f t="shared" si="194"/>
        <v>OK</v>
      </c>
      <c r="BD3167" s="91" t="str">
        <f t="shared" si="196"/>
        <v xml:space="preserve">                  </v>
      </c>
      <c r="BE3167" s="92">
        <f t="shared" si="197"/>
        <v>12</v>
      </c>
    </row>
    <row r="3168" spans="1:57" s="74" customFormat="1" ht="50.1" customHeight="1" x14ac:dyDescent="0.2">
      <c r="A3168" s="78" t="s">
        <v>55</v>
      </c>
      <c r="B3168" s="78" t="s">
        <v>63</v>
      </c>
      <c r="C3168" s="78" t="s">
        <v>1038</v>
      </c>
      <c r="D3168" s="78" t="s">
        <v>605</v>
      </c>
      <c r="E3168" s="79" t="str">
        <f>+IF(C3168&lt;&gt;"",VLOOKUP(MID(C3168,18,5),NIVELES!$A$133:$B$213,2,0),"")</f>
        <v>AZUAY</v>
      </c>
      <c r="F3168" s="80" t="s">
        <v>100</v>
      </c>
      <c r="G3168" s="81" t="str">
        <f>+IF(F3168&lt;&gt;"",VLOOKUP(F3168,NIVELES!$A$246:$C$464,3,0),"")</f>
        <v xml:space="preserve"> </v>
      </c>
      <c r="H3168" s="82" t="s">
        <v>1024</v>
      </c>
      <c r="I3168" s="78" t="s">
        <v>2201</v>
      </c>
      <c r="J3168" s="78" t="s">
        <v>2184</v>
      </c>
      <c r="K3168" s="78" t="s">
        <v>2185</v>
      </c>
      <c r="L3168" s="78" t="s">
        <v>3197</v>
      </c>
      <c r="M3168" s="78">
        <v>1890</v>
      </c>
      <c r="N3168" s="78" t="s">
        <v>3198</v>
      </c>
      <c r="O3168" s="78" t="s">
        <v>2167</v>
      </c>
      <c r="P3168" s="82">
        <v>12</v>
      </c>
      <c r="Q3168" s="78" t="s">
        <v>3156</v>
      </c>
      <c r="R3168" s="82">
        <v>1</v>
      </c>
      <c r="S3168" s="82">
        <v>1</v>
      </c>
      <c r="T3168" s="82">
        <v>1</v>
      </c>
      <c r="U3168" s="82">
        <v>1</v>
      </c>
      <c r="V3168" s="82">
        <v>1</v>
      </c>
      <c r="W3168" s="82">
        <v>1</v>
      </c>
      <c r="X3168" s="82">
        <v>1</v>
      </c>
      <c r="Y3168" s="82">
        <v>1</v>
      </c>
      <c r="Z3168" s="82">
        <v>1</v>
      </c>
      <c r="AA3168" s="82">
        <v>1</v>
      </c>
      <c r="AB3168" s="82">
        <v>1</v>
      </c>
      <c r="AC3168" s="82">
        <v>1</v>
      </c>
      <c r="AD3168" s="85" t="str">
        <f>IF(A3168&lt;&gt;"",IF(D3168="DIRECCIÓN_DE_TRANSFERENCIAS","280 0031",VLOOKUP(C3168,NIVELES!$A$14:$B$105,2,0)),"")</f>
        <v>280 6210</v>
      </c>
      <c r="AE3168" s="86" t="s">
        <v>322</v>
      </c>
      <c r="AF3168" s="86" t="s">
        <v>543</v>
      </c>
      <c r="AG3168" s="79" t="str">
        <f>+IF(AF3168&lt;&gt;"",VLOOKUP(AF3168,NIVELES!$A$666:$B$673,2,0),"")</f>
        <v>DESARROLLO_INFANTIL</v>
      </c>
      <c r="AH3168" s="78" t="s">
        <v>452</v>
      </c>
      <c r="AI3168" s="79" t="str">
        <f>IF(AH3168&lt;&gt;"",VLOOKUP(CONCATENATE(AG3168,AH3168),NIVELES!$B$676:$C$745,2,0),"")</f>
        <v>Creciendo Con Nuestros Hijos De Atención Directa Funcionamiento, Operación Y Atención Domiciliar</v>
      </c>
      <c r="AJ3168" s="78" t="s">
        <v>517</v>
      </c>
      <c r="AK3168" s="79" t="str">
        <f>+IF(AJ3168&lt;&gt;"",VLOOKUP(AJ3168,NIVELES!$A$816:$B$892,2,0),"")</f>
        <v>NO APLICA</v>
      </c>
      <c r="AL3168" s="78" t="s">
        <v>553</v>
      </c>
      <c r="AM3168" s="78">
        <v>510203</v>
      </c>
      <c r="AN3168" s="79" t="str">
        <f>IF(AM3168&lt;&gt;"",+VLOOKUP(AM3168,NIVELES!$A$1652:$B$2466,2,0),"")</f>
        <v>Decimotercer Sueldo</v>
      </c>
      <c r="AO3168" s="87">
        <v>23595</v>
      </c>
      <c r="AP3168" s="88"/>
      <c r="AQ3168" s="88">
        <v>487.5</v>
      </c>
      <c r="AR3168" s="88">
        <v>292.5</v>
      </c>
      <c r="AS3168" s="88">
        <v>292.5</v>
      </c>
      <c r="AT3168" s="88">
        <v>292.5</v>
      </c>
      <c r="AU3168" s="88">
        <v>292.5</v>
      </c>
      <c r="AV3168" s="88">
        <v>292.5</v>
      </c>
      <c r="AW3168" s="88">
        <v>292.5</v>
      </c>
      <c r="AX3168" s="88">
        <v>292.5</v>
      </c>
      <c r="AY3168" s="88">
        <v>292.5</v>
      </c>
      <c r="AZ3168" s="88">
        <v>292.5</v>
      </c>
      <c r="BA3168" s="88">
        <v>20475</v>
      </c>
      <c r="BB3168" s="89">
        <f t="shared" si="195"/>
        <v>23595</v>
      </c>
      <c r="BC3168" s="90" t="str">
        <f t="shared" si="194"/>
        <v>OK</v>
      </c>
      <c r="BD3168" s="91" t="str">
        <f t="shared" si="196"/>
        <v xml:space="preserve">                  </v>
      </c>
      <c r="BE3168" s="92">
        <f t="shared" si="197"/>
        <v>12</v>
      </c>
    </row>
    <row r="3169" spans="1:57" s="74" customFormat="1" ht="50.1" customHeight="1" x14ac:dyDescent="0.2">
      <c r="A3169" s="78" t="s">
        <v>55</v>
      </c>
      <c r="B3169" s="78" t="s">
        <v>63</v>
      </c>
      <c r="C3169" s="78" t="s">
        <v>1038</v>
      </c>
      <c r="D3169" s="78" t="s">
        <v>605</v>
      </c>
      <c r="E3169" s="79" t="str">
        <f>+IF(C3169&lt;&gt;"",VLOOKUP(MID(C3169,18,5),NIVELES!$A$133:$B$213,2,0),"")</f>
        <v>AZUAY</v>
      </c>
      <c r="F3169" s="80" t="s">
        <v>100</v>
      </c>
      <c r="G3169" s="81" t="str">
        <f>+IF(F3169&lt;&gt;"",VLOOKUP(F3169,NIVELES!$A$246:$C$464,3,0),"")</f>
        <v xml:space="preserve"> </v>
      </c>
      <c r="H3169" s="82" t="s">
        <v>1024</v>
      </c>
      <c r="I3169" s="78" t="s">
        <v>2201</v>
      </c>
      <c r="J3169" s="78" t="s">
        <v>2184</v>
      </c>
      <c r="K3169" s="78" t="s">
        <v>2185</v>
      </c>
      <c r="L3169" s="78" t="s">
        <v>3197</v>
      </c>
      <c r="M3169" s="78">
        <v>1890</v>
      </c>
      <c r="N3169" s="78" t="s">
        <v>3198</v>
      </c>
      <c r="O3169" s="78" t="s">
        <v>2167</v>
      </c>
      <c r="P3169" s="82">
        <v>12</v>
      </c>
      <c r="Q3169" s="78" t="s">
        <v>3156</v>
      </c>
      <c r="R3169" s="82">
        <v>1</v>
      </c>
      <c r="S3169" s="82">
        <v>1</v>
      </c>
      <c r="T3169" s="82">
        <v>1</v>
      </c>
      <c r="U3169" s="82">
        <v>1</v>
      </c>
      <c r="V3169" s="82">
        <v>1</v>
      </c>
      <c r="W3169" s="82">
        <v>1</v>
      </c>
      <c r="X3169" s="82">
        <v>1</v>
      </c>
      <c r="Y3169" s="82">
        <v>1</v>
      </c>
      <c r="Z3169" s="82">
        <v>1</v>
      </c>
      <c r="AA3169" s="82">
        <v>1</v>
      </c>
      <c r="AB3169" s="82">
        <v>1</v>
      </c>
      <c r="AC3169" s="82">
        <v>1</v>
      </c>
      <c r="AD3169" s="85" t="str">
        <f>IF(A3169&lt;&gt;"",IF(D3169="DIRECCIÓN_DE_TRANSFERENCIAS","280 0031",VLOOKUP(C3169,NIVELES!$A$14:$B$105,2,0)),"")</f>
        <v>280 6210</v>
      </c>
      <c r="AE3169" s="86" t="s">
        <v>322</v>
      </c>
      <c r="AF3169" s="86" t="s">
        <v>543</v>
      </c>
      <c r="AG3169" s="79" t="str">
        <f>+IF(AF3169&lt;&gt;"",VLOOKUP(AF3169,NIVELES!$A$666:$B$673,2,0),"")</f>
        <v>DESARROLLO_INFANTIL</v>
      </c>
      <c r="AH3169" s="78" t="s">
        <v>452</v>
      </c>
      <c r="AI3169" s="79" t="str">
        <f>IF(AH3169&lt;&gt;"",VLOOKUP(CONCATENATE(AG3169,AH3169),NIVELES!$B$676:$C$745,2,0),"")</f>
        <v>Creciendo Con Nuestros Hijos De Atención Directa Funcionamiento, Operación Y Atención Domiciliar</v>
      </c>
      <c r="AJ3169" s="78" t="s">
        <v>517</v>
      </c>
      <c r="AK3169" s="79" t="str">
        <f>+IF(AJ3169&lt;&gt;"",VLOOKUP(AJ3169,NIVELES!$A$816:$B$892,2,0),"")</f>
        <v>NO APLICA</v>
      </c>
      <c r="AL3169" s="78" t="s">
        <v>553</v>
      </c>
      <c r="AM3169" s="78">
        <v>510204</v>
      </c>
      <c r="AN3169" s="79" t="str">
        <f>IF(AM3169&lt;&gt;"",+VLOOKUP(AM3169,NIVELES!$A$1652:$B$2466,2,0),"")</f>
        <v>Decimocuarto Sueldo</v>
      </c>
      <c r="AO3169" s="87">
        <v>15891.33</v>
      </c>
      <c r="AP3169" s="88"/>
      <c r="AQ3169" s="88">
        <v>328.3</v>
      </c>
      <c r="AR3169" s="88">
        <v>197</v>
      </c>
      <c r="AS3169" s="88">
        <v>197</v>
      </c>
      <c r="AT3169" s="88">
        <v>197</v>
      </c>
      <c r="AU3169" s="88">
        <v>197</v>
      </c>
      <c r="AV3169" s="88">
        <v>197</v>
      </c>
      <c r="AW3169" s="88">
        <v>13724.33</v>
      </c>
      <c r="AX3169" s="88">
        <v>197</v>
      </c>
      <c r="AY3169" s="88">
        <v>197</v>
      </c>
      <c r="AZ3169" s="88">
        <v>197</v>
      </c>
      <c r="BA3169" s="88">
        <v>262.70000000000073</v>
      </c>
      <c r="BB3169" s="89">
        <f t="shared" si="195"/>
        <v>15891.33</v>
      </c>
      <c r="BC3169" s="90" t="str">
        <f t="shared" si="194"/>
        <v>OK</v>
      </c>
      <c r="BD3169" s="91" t="str">
        <f t="shared" si="196"/>
        <v xml:space="preserve">                  </v>
      </c>
      <c r="BE3169" s="92">
        <f t="shared" si="197"/>
        <v>12</v>
      </c>
    </row>
    <row r="3170" spans="1:57" s="74" customFormat="1" ht="50.1" customHeight="1" x14ac:dyDescent="0.2">
      <c r="A3170" s="78" t="s">
        <v>55</v>
      </c>
      <c r="B3170" s="78" t="s">
        <v>63</v>
      </c>
      <c r="C3170" s="78" t="s">
        <v>1038</v>
      </c>
      <c r="D3170" s="78" t="s">
        <v>605</v>
      </c>
      <c r="E3170" s="79" t="str">
        <f>+IF(C3170&lt;&gt;"",VLOOKUP(MID(C3170,18,5),NIVELES!$A$133:$B$213,2,0),"")</f>
        <v>AZUAY</v>
      </c>
      <c r="F3170" s="80" t="s">
        <v>100</v>
      </c>
      <c r="G3170" s="81" t="str">
        <f>+IF(F3170&lt;&gt;"",VLOOKUP(F3170,NIVELES!$A$246:$C$464,3,0),"")</f>
        <v xml:space="preserve"> </v>
      </c>
      <c r="H3170" s="82" t="s">
        <v>1024</v>
      </c>
      <c r="I3170" s="78" t="s">
        <v>2201</v>
      </c>
      <c r="J3170" s="78" t="s">
        <v>2184</v>
      </c>
      <c r="K3170" s="78" t="s">
        <v>2185</v>
      </c>
      <c r="L3170" s="78" t="s">
        <v>3197</v>
      </c>
      <c r="M3170" s="78">
        <v>1890</v>
      </c>
      <c r="N3170" s="78" t="s">
        <v>3198</v>
      </c>
      <c r="O3170" s="78" t="s">
        <v>2167</v>
      </c>
      <c r="P3170" s="82">
        <v>12</v>
      </c>
      <c r="Q3170" s="78" t="s">
        <v>3156</v>
      </c>
      <c r="R3170" s="82">
        <v>1</v>
      </c>
      <c r="S3170" s="82">
        <v>1</v>
      </c>
      <c r="T3170" s="82">
        <v>1</v>
      </c>
      <c r="U3170" s="82">
        <v>1</v>
      </c>
      <c r="V3170" s="82">
        <v>1</v>
      </c>
      <c r="W3170" s="82">
        <v>1</v>
      </c>
      <c r="X3170" s="82">
        <v>1</v>
      </c>
      <c r="Y3170" s="82">
        <v>1</v>
      </c>
      <c r="Z3170" s="82">
        <v>1</v>
      </c>
      <c r="AA3170" s="82">
        <v>1</v>
      </c>
      <c r="AB3170" s="82">
        <v>1</v>
      </c>
      <c r="AC3170" s="82">
        <v>1</v>
      </c>
      <c r="AD3170" s="85" t="str">
        <f>IF(A3170&lt;&gt;"",IF(D3170="DIRECCIÓN_DE_TRANSFERENCIAS","280 0031",VLOOKUP(C3170,NIVELES!$A$14:$B$105,2,0)),"")</f>
        <v>280 6210</v>
      </c>
      <c r="AE3170" s="86" t="s">
        <v>322</v>
      </c>
      <c r="AF3170" s="86" t="s">
        <v>543</v>
      </c>
      <c r="AG3170" s="79" t="str">
        <f>+IF(AF3170&lt;&gt;"",VLOOKUP(AF3170,NIVELES!$A$666:$B$673,2,0),"")</f>
        <v>DESARROLLO_INFANTIL</v>
      </c>
      <c r="AH3170" s="78" t="s">
        <v>452</v>
      </c>
      <c r="AI3170" s="79" t="str">
        <f>IF(AH3170&lt;&gt;"",VLOOKUP(CONCATENATE(AG3170,AH3170),NIVELES!$B$676:$C$745,2,0),"")</f>
        <v>Creciendo Con Nuestros Hijos De Atención Directa Funcionamiento, Operación Y Atención Domiciliar</v>
      </c>
      <c r="AJ3170" s="78" t="s">
        <v>517</v>
      </c>
      <c r="AK3170" s="79" t="str">
        <f>+IF(AJ3170&lt;&gt;"",VLOOKUP(AJ3170,NIVELES!$A$816:$B$892,2,0),"")</f>
        <v>NO APLICA</v>
      </c>
      <c r="AL3170" s="78" t="s">
        <v>553</v>
      </c>
      <c r="AM3170" s="78">
        <v>510601</v>
      </c>
      <c r="AN3170" s="79" t="str">
        <f>IF(AM3170&lt;&gt;"",+VLOOKUP(AM3170,NIVELES!$A$1652:$B$2466,2,0),"")</f>
        <v>Aporte Patronal</v>
      </c>
      <c r="AO3170" s="87">
        <v>27323.01</v>
      </c>
      <c r="AP3170" s="88"/>
      <c r="AQ3170" s="88">
        <v>4855.5600000000004</v>
      </c>
      <c r="AR3170" s="88">
        <v>2276.92</v>
      </c>
      <c r="AS3170" s="88">
        <v>2276.92</v>
      </c>
      <c r="AT3170" s="88">
        <v>2276.92</v>
      </c>
      <c r="AU3170" s="88">
        <v>2276.92</v>
      </c>
      <c r="AV3170" s="88">
        <v>2276.92</v>
      </c>
      <c r="AW3170" s="88">
        <v>2276.92</v>
      </c>
      <c r="AX3170" s="88">
        <v>2276.92</v>
      </c>
      <c r="AY3170" s="88">
        <v>2276.92</v>
      </c>
      <c r="AZ3170" s="88">
        <v>2276.89</v>
      </c>
      <c r="BA3170" s="88">
        <v>1975.2000000000007</v>
      </c>
      <c r="BB3170" s="89">
        <f t="shared" si="195"/>
        <v>27323.01</v>
      </c>
      <c r="BC3170" s="90" t="str">
        <f t="shared" si="194"/>
        <v>OK</v>
      </c>
      <c r="BD3170" s="91" t="str">
        <f t="shared" si="196"/>
        <v xml:space="preserve">                  </v>
      </c>
      <c r="BE3170" s="92">
        <f t="shared" si="197"/>
        <v>12</v>
      </c>
    </row>
    <row r="3171" spans="1:57" s="74" customFormat="1" ht="50.1" customHeight="1" x14ac:dyDescent="0.2">
      <c r="A3171" s="78" t="s">
        <v>55</v>
      </c>
      <c r="B3171" s="78" t="s">
        <v>63</v>
      </c>
      <c r="C3171" s="78" t="s">
        <v>1038</v>
      </c>
      <c r="D3171" s="78" t="s">
        <v>605</v>
      </c>
      <c r="E3171" s="79" t="str">
        <f>+IF(C3171&lt;&gt;"",VLOOKUP(MID(C3171,18,5),NIVELES!$A$133:$B$213,2,0),"")</f>
        <v>AZUAY</v>
      </c>
      <c r="F3171" s="80" t="s">
        <v>100</v>
      </c>
      <c r="G3171" s="81" t="str">
        <f>+IF(F3171&lt;&gt;"",VLOOKUP(F3171,NIVELES!$A$246:$C$464,3,0),"")</f>
        <v xml:space="preserve"> </v>
      </c>
      <c r="H3171" s="82" t="s">
        <v>1024</v>
      </c>
      <c r="I3171" s="78" t="s">
        <v>2201</v>
      </c>
      <c r="J3171" s="78" t="s">
        <v>2184</v>
      </c>
      <c r="K3171" s="78" t="s">
        <v>2185</v>
      </c>
      <c r="L3171" s="78" t="s">
        <v>3197</v>
      </c>
      <c r="M3171" s="78">
        <v>1890</v>
      </c>
      <c r="N3171" s="78" t="s">
        <v>3198</v>
      </c>
      <c r="O3171" s="78" t="s">
        <v>2167</v>
      </c>
      <c r="P3171" s="82">
        <v>12</v>
      </c>
      <c r="Q3171" s="78" t="s">
        <v>3156</v>
      </c>
      <c r="R3171" s="82">
        <v>1</v>
      </c>
      <c r="S3171" s="82">
        <v>1</v>
      </c>
      <c r="T3171" s="82">
        <v>1</v>
      </c>
      <c r="U3171" s="82">
        <v>1</v>
      </c>
      <c r="V3171" s="82">
        <v>1</v>
      </c>
      <c r="W3171" s="82">
        <v>1</v>
      </c>
      <c r="X3171" s="82">
        <v>1</v>
      </c>
      <c r="Y3171" s="82">
        <v>1</v>
      </c>
      <c r="Z3171" s="82">
        <v>1</v>
      </c>
      <c r="AA3171" s="82">
        <v>1</v>
      </c>
      <c r="AB3171" s="82">
        <v>1</v>
      </c>
      <c r="AC3171" s="82">
        <v>1</v>
      </c>
      <c r="AD3171" s="85" t="str">
        <f>IF(A3171&lt;&gt;"",IF(D3171="DIRECCIÓN_DE_TRANSFERENCIAS","280 0031",VLOOKUP(C3171,NIVELES!$A$14:$B$105,2,0)),"")</f>
        <v>280 6210</v>
      </c>
      <c r="AE3171" s="86" t="s">
        <v>322</v>
      </c>
      <c r="AF3171" s="86" t="s">
        <v>543</v>
      </c>
      <c r="AG3171" s="79" t="str">
        <f>+IF(AF3171&lt;&gt;"",VLOOKUP(AF3171,NIVELES!$A$666:$B$673,2,0),"")</f>
        <v>DESARROLLO_INFANTIL</v>
      </c>
      <c r="AH3171" s="78" t="s">
        <v>452</v>
      </c>
      <c r="AI3171" s="79" t="str">
        <f>IF(AH3171&lt;&gt;"",VLOOKUP(CONCATENATE(AG3171,AH3171),NIVELES!$B$676:$C$745,2,0),"")</f>
        <v>Creciendo Con Nuestros Hijos De Atención Directa Funcionamiento, Operación Y Atención Domiciliar</v>
      </c>
      <c r="AJ3171" s="78" t="s">
        <v>517</v>
      </c>
      <c r="AK3171" s="79" t="str">
        <f>+IF(AJ3171&lt;&gt;"",VLOOKUP(AJ3171,NIVELES!$A$816:$B$892,2,0),"")</f>
        <v>NO APLICA</v>
      </c>
      <c r="AL3171" s="78" t="s">
        <v>553</v>
      </c>
      <c r="AM3171" s="78">
        <v>510602</v>
      </c>
      <c r="AN3171" s="79" t="str">
        <f>IF(AM3171&lt;&gt;"",+VLOOKUP(AM3171,NIVELES!$A$1652:$B$2466,2,0),"")</f>
        <v>Fondo de Reserva</v>
      </c>
      <c r="AO3171" s="87">
        <v>23595</v>
      </c>
      <c r="AP3171" s="88"/>
      <c r="AQ3171" s="88">
        <v>1656.82</v>
      </c>
      <c r="AR3171" s="88">
        <v>1966.25</v>
      </c>
      <c r="AS3171" s="88">
        <v>1966.25</v>
      </c>
      <c r="AT3171" s="88">
        <v>1966.25</v>
      </c>
      <c r="AU3171" s="88">
        <v>1966.25</v>
      </c>
      <c r="AV3171" s="88">
        <v>1966.25</v>
      </c>
      <c r="AW3171" s="88">
        <v>1966.25</v>
      </c>
      <c r="AX3171" s="88">
        <v>1966.25</v>
      </c>
      <c r="AY3171" s="88">
        <v>1966.25</v>
      </c>
      <c r="AZ3171" s="88">
        <v>1966.25</v>
      </c>
      <c r="BA3171" s="88">
        <v>4241.93</v>
      </c>
      <c r="BB3171" s="89">
        <f t="shared" si="195"/>
        <v>23595</v>
      </c>
      <c r="BC3171" s="90" t="str">
        <f t="shared" si="194"/>
        <v>OK</v>
      </c>
      <c r="BD3171" s="91" t="str">
        <f t="shared" si="196"/>
        <v xml:space="preserve">                  </v>
      </c>
      <c r="BE3171" s="92">
        <f t="shared" si="197"/>
        <v>12</v>
      </c>
    </row>
    <row r="3172" spans="1:57" s="74" customFormat="1" ht="50.1" customHeight="1" x14ac:dyDescent="0.2">
      <c r="A3172" s="78" t="s">
        <v>55</v>
      </c>
      <c r="B3172" s="78" t="s">
        <v>63</v>
      </c>
      <c r="C3172" s="78" t="s">
        <v>1038</v>
      </c>
      <c r="D3172" s="78" t="s">
        <v>605</v>
      </c>
      <c r="E3172" s="79" t="str">
        <f>+IF(C3172&lt;&gt;"",VLOOKUP(MID(C3172,18,5),NIVELES!$A$133:$B$213,2,0),"")</f>
        <v>AZUAY</v>
      </c>
      <c r="F3172" s="80" t="s">
        <v>100</v>
      </c>
      <c r="G3172" s="81" t="str">
        <f>+IF(F3172&lt;&gt;"",VLOOKUP(F3172,NIVELES!$A$246:$C$464,3,0),"")</f>
        <v xml:space="preserve"> </v>
      </c>
      <c r="H3172" s="82" t="s">
        <v>1024</v>
      </c>
      <c r="I3172" s="78" t="s">
        <v>2201</v>
      </c>
      <c r="J3172" s="78" t="s">
        <v>2184</v>
      </c>
      <c r="K3172" s="78" t="s">
        <v>2185</v>
      </c>
      <c r="L3172" s="78" t="s">
        <v>3197</v>
      </c>
      <c r="M3172" s="78">
        <v>1890</v>
      </c>
      <c r="N3172" s="78" t="s">
        <v>3198</v>
      </c>
      <c r="O3172" s="78" t="s">
        <v>2219</v>
      </c>
      <c r="P3172" s="82">
        <v>1</v>
      </c>
      <c r="Q3172" s="78" t="s">
        <v>2220</v>
      </c>
      <c r="R3172" s="82"/>
      <c r="S3172" s="82"/>
      <c r="T3172" s="82"/>
      <c r="U3172" s="82"/>
      <c r="V3172" s="82"/>
      <c r="W3172" s="82"/>
      <c r="X3172" s="82"/>
      <c r="Y3172" s="82"/>
      <c r="Z3172" s="82"/>
      <c r="AA3172" s="82"/>
      <c r="AB3172" s="82">
        <v>1</v>
      </c>
      <c r="AC3172" s="82"/>
      <c r="AD3172" s="85" t="str">
        <f>IF(A3172&lt;&gt;"",IF(D3172="DIRECCIÓN_DE_TRANSFERENCIAS","280 0031",VLOOKUP(C3172,NIVELES!$A$14:$B$105,2,0)),"")</f>
        <v>280 6210</v>
      </c>
      <c r="AE3172" s="86" t="s">
        <v>322</v>
      </c>
      <c r="AF3172" s="86" t="s">
        <v>543</v>
      </c>
      <c r="AG3172" s="79" t="str">
        <f>+IF(AF3172&lt;&gt;"",VLOOKUP(AF3172,NIVELES!$A$666:$B$673,2,0),"")</f>
        <v>DESARROLLO_INFANTIL</v>
      </c>
      <c r="AH3172" s="78" t="s">
        <v>452</v>
      </c>
      <c r="AI3172" s="79" t="str">
        <f>IF(AH3172&lt;&gt;"",VLOOKUP(CONCATENATE(AG3172,AH3172),NIVELES!$B$676:$C$745,2,0),"")</f>
        <v>Creciendo Con Nuestros Hijos De Atención Directa Funcionamiento, Operación Y Atención Domiciliar</v>
      </c>
      <c r="AJ3172" s="78" t="s">
        <v>517</v>
      </c>
      <c r="AK3172" s="79" t="str">
        <f>+IF(AJ3172&lt;&gt;"",VLOOKUP(AJ3172,NIVELES!$A$816:$B$892,2,0),"")</f>
        <v>NO APLICA</v>
      </c>
      <c r="AL3172" s="78" t="s">
        <v>554</v>
      </c>
      <c r="AM3172" s="78">
        <v>530105</v>
      </c>
      <c r="AN3172" s="79" t="str">
        <f>IF(AM3172&lt;&gt;"",+VLOOKUP(AM3172,NIVELES!$A$1652:$B$2466,2,0),"")</f>
        <v>Telecomunicaciones</v>
      </c>
      <c r="AO3172" s="87">
        <v>946.4</v>
      </c>
      <c r="AP3172" s="88"/>
      <c r="AQ3172" s="88"/>
      <c r="AR3172" s="88">
        <v>0</v>
      </c>
      <c r="AS3172" s="88">
        <v>0</v>
      </c>
      <c r="AT3172" s="88">
        <v>0</v>
      </c>
      <c r="AU3172" s="88">
        <v>0</v>
      </c>
      <c r="AV3172" s="88">
        <v>0</v>
      </c>
      <c r="AW3172" s="88">
        <v>0</v>
      </c>
      <c r="AX3172" s="88">
        <v>0</v>
      </c>
      <c r="AY3172" s="88">
        <v>0</v>
      </c>
      <c r="AZ3172" s="88">
        <v>946.4</v>
      </c>
      <c r="BA3172" s="88">
        <v>0</v>
      </c>
      <c r="BB3172" s="89">
        <f t="shared" si="195"/>
        <v>946.4</v>
      </c>
      <c r="BC3172" s="90" t="str">
        <f t="shared" si="194"/>
        <v>OK</v>
      </c>
      <c r="BD3172" s="91" t="str">
        <f t="shared" si="196"/>
        <v xml:space="preserve">                  </v>
      </c>
      <c r="BE3172" s="92">
        <f t="shared" si="197"/>
        <v>1</v>
      </c>
    </row>
    <row r="3173" spans="1:57" s="74" customFormat="1" ht="50.1" customHeight="1" x14ac:dyDescent="0.2">
      <c r="A3173" s="78" t="s">
        <v>55</v>
      </c>
      <c r="B3173" s="78" t="s">
        <v>63</v>
      </c>
      <c r="C3173" s="78" t="s">
        <v>1038</v>
      </c>
      <c r="D3173" s="78" t="s">
        <v>605</v>
      </c>
      <c r="E3173" s="79" t="str">
        <f>+IF(C3173&lt;&gt;"",VLOOKUP(MID(C3173,18,5),NIVELES!$A$133:$B$213,2,0),"")</f>
        <v>AZUAY</v>
      </c>
      <c r="F3173" s="80" t="s">
        <v>100</v>
      </c>
      <c r="G3173" s="81" t="str">
        <f>+IF(F3173&lt;&gt;"",VLOOKUP(F3173,NIVELES!$A$246:$C$464,3,0),"")</f>
        <v xml:space="preserve"> </v>
      </c>
      <c r="H3173" s="82" t="s">
        <v>1024</v>
      </c>
      <c r="I3173" s="78" t="s">
        <v>2201</v>
      </c>
      <c r="J3173" s="78" t="s">
        <v>2184</v>
      </c>
      <c r="K3173" s="78" t="s">
        <v>2185</v>
      </c>
      <c r="L3173" s="78" t="s">
        <v>3199</v>
      </c>
      <c r="M3173" s="78">
        <v>40</v>
      </c>
      <c r="N3173" s="78" t="s">
        <v>3200</v>
      </c>
      <c r="O3173" s="78" t="s">
        <v>2235</v>
      </c>
      <c r="P3173" s="82">
        <v>1</v>
      </c>
      <c r="Q3173" s="78" t="s">
        <v>2220</v>
      </c>
      <c r="R3173" s="82"/>
      <c r="S3173" s="82"/>
      <c r="T3173" s="82"/>
      <c r="U3173" s="82"/>
      <c r="V3173" s="82">
        <v>1</v>
      </c>
      <c r="W3173" s="82"/>
      <c r="X3173" s="82"/>
      <c r="Y3173" s="82"/>
      <c r="Z3173" s="82"/>
      <c r="AA3173" s="82"/>
      <c r="AB3173" s="82"/>
      <c r="AC3173" s="82"/>
      <c r="AD3173" s="85" t="str">
        <f>IF(A3173&lt;&gt;"",IF(D3173="DIRECCIÓN_DE_TRANSFERENCIAS","280 0031",VLOOKUP(C3173,NIVELES!$A$14:$B$105,2,0)),"")</f>
        <v>280 6210</v>
      </c>
      <c r="AE3173" s="86" t="s">
        <v>322</v>
      </c>
      <c r="AF3173" s="86" t="s">
        <v>543</v>
      </c>
      <c r="AG3173" s="79" t="str">
        <f>+IF(AF3173&lt;&gt;"",VLOOKUP(AF3173,NIVELES!$A$666:$B$673,2,0),"")</f>
        <v>DESARROLLO_INFANTIL</v>
      </c>
      <c r="AH3173" s="78" t="s">
        <v>512</v>
      </c>
      <c r="AI3173" s="79" t="str">
        <f>IF(AH3173&lt;&gt;"",VLOOKUP(CONCATENATE(AG3173,AH3173),NIVELES!$B$676:$C$745,2,0),"")</f>
        <v>Centros Circulos De Cuidado Recreacion Y Aprendizaje CRA Creciendo Con Nuestros Hijos CNH</v>
      </c>
      <c r="AJ3173" s="78" t="s">
        <v>517</v>
      </c>
      <c r="AK3173" s="79" t="str">
        <f>+IF(AJ3173&lt;&gt;"",VLOOKUP(AJ3173,NIVELES!$A$816:$B$892,2,0),"")</f>
        <v>NO APLICA</v>
      </c>
      <c r="AL3173" s="78" t="s">
        <v>554</v>
      </c>
      <c r="AM3173" s="78">
        <v>530105</v>
      </c>
      <c r="AN3173" s="79" t="str">
        <f>IF(AM3173&lt;&gt;"",+VLOOKUP(AM3173,NIVELES!$A$1652:$B$2466,2,0),"")</f>
        <v>Telecomunicaciones</v>
      </c>
      <c r="AO3173" s="87">
        <v>189.28</v>
      </c>
      <c r="AP3173" s="88"/>
      <c r="AQ3173" s="88"/>
      <c r="AR3173" s="88">
        <v>0</v>
      </c>
      <c r="AS3173" s="88">
        <v>0</v>
      </c>
      <c r="AT3173" s="88">
        <v>189.28</v>
      </c>
      <c r="AU3173" s="88">
        <v>0</v>
      </c>
      <c r="AV3173" s="88">
        <v>0</v>
      </c>
      <c r="AW3173" s="88">
        <v>0</v>
      </c>
      <c r="AX3173" s="88">
        <v>0</v>
      </c>
      <c r="AY3173" s="88">
        <v>0</v>
      </c>
      <c r="AZ3173" s="88">
        <v>0</v>
      </c>
      <c r="BA3173" s="88">
        <v>0</v>
      </c>
      <c r="BB3173" s="89">
        <f t="shared" si="195"/>
        <v>189.28</v>
      </c>
      <c r="BC3173" s="90" t="str">
        <f t="shared" si="194"/>
        <v>OK</v>
      </c>
      <c r="BD3173" s="91" t="str">
        <f t="shared" si="196"/>
        <v xml:space="preserve">                  </v>
      </c>
      <c r="BE3173" s="92">
        <f t="shared" si="197"/>
        <v>1</v>
      </c>
    </row>
    <row r="3174" spans="1:57" s="74" customFormat="1" ht="50.1" customHeight="1" x14ac:dyDescent="0.2">
      <c r="A3174" s="78" t="s">
        <v>55</v>
      </c>
      <c r="B3174" s="78" t="s">
        <v>63</v>
      </c>
      <c r="C3174" s="78" t="s">
        <v>1038</v>
      </c>
      <c r="D3174" s="78" t="s">
        <v>605</v>
      </c>
      <c r="E3174" s="79" t="str">
        <f>+IF(C3174&lt;&gt;"",VLOOKUP(MID(C3174,18,5),NIVELES!$A$133:$B$213,2,0),"")</f>
        <v>AZUAY</v>
      </c>
      <c r="F3174" s="80" t="s">
        <v>100</v>
      </c>
      <c r="G3174" s="81" t="str">
        <f>+IF(F3174&lt;&gt;"",VLOOKUP(F3174,NIVELES!$A$246:$C$464,3,0),"")</f>
        <v xml:space="preserve"> </v>
      </c>
      <c r="H3174" s="82" t="s">
        <v>1024</v>
      </c>
      <c r="I3174" s="78" t="s">
        <v>2201</v>
      </c>
      <c r="J3174" s="78" t="s">
        <v>2184</v>
      </c>
      <c r="K3174" s="78" t="s">
        <v>2185</v>
      </c>
      <c r="L3174" s="78" t="s">
        <v>3199</v>
      </c>
      <c r="M3174" s="78">
        <v>40</v>
      </c>
      <c r="N3174" s="78" t="s">
        <v>3200</v>
      </c>
      <c r="O3174" s="78" t="s">
        <v>2225</v>
      </c>
      <c r="P3174" s="82">
        <v>1</v>
      </c>
      <c r="Q3174" s="78" t="s">
        <v>2226</v>
      </c>
      <c r="R3174" s="82"/>
      <c r="S3174" s="82"/>
      <c r="T3174" s="82"/>
      <c r="U3174" s="82"/>
      <c r="V3174" s="82">
        <v>1</v>
      </c>
      <c r="W3174" s="82"/>
      <c r="X3174" s="82"/>
      <c r="Y3174" s="82"/>
      <c r="Z3174" s="82"/>
      <c r="AA3174" s="82"/>
      <c r="AB3174" s="82"/>
      <c r="AC3174" s="82"/>
      <c r="AD3174" s="85" t="str">
        <f>IF(A3174&lt;&gt;"",IF(D3174="DIRECCIÓN_DE_TRANSFERENCIAS","280 0031",VLOOKUP(C3174,NIVELES!$A$14:$B$105,2,0)),"")</f>
        <v>280 6210</v>
      </c>
      <c r="AE3174" s="86" t="s">
        <v>322</v>
      </c>
      <c r="AF3174" s="86" t="s">
        <v>543</v>
      </c>
      <c r="AG3174" s="79" t="str">
        <f>+IF(AF3174&lt;&gt;"",VLOOKUP(AF3174,NIVELES!$A$666:$B$673,2,0),"")</f>
        <v>DESARROLLO_INFANTIL</v>
      </c>
      <c r="AH3174" s="78" t="s">
        <v>512</v>
      </c>
      <c r="AI3174" s="79" t="str">
        <f>IF(AH3174&lt;&gt;"",VLOOKUP(CONCATENATE(AG3174,AH3174),NIVELES!$B$676:$C$745,2,0),"")</f>
        <v>Centros Circulos De Cuidado Recreacion Y Aprendizaje CRA Creciendo Con Nuestros Hijos CNH</v>
      </c>
      <c r="AJ3174" s="78" t="s">
        <v>517</v>
      </c>
      <c r="AK3174" s="79" t="str">
        <f>+IF(AJ3174&lt;&gt;"",VLOOKUP(AJ3174,NIVELES!$A$816:$B$892,2,0),"")</f>
        <v>NO APLICA</v>
      </c>
      <c r="AL3174" s="78" t="s">
        <v>554</v>
      </c>
      <c r="AM3174" s="78">
        <v>530802</v>
      </c>
      <c r="AN3174" s="79" t="str">
        <f>IF(AM3174&lt;&gt;"",+VLOOKUP(AM3174,NIVELES!$A$1652:$B$2466,2,0),"")</f>
        <v>Vestuario, Lencería, Prendas de Protección; y, Accesorios para Uniformes Militares y Policiales; y, Carpas</v>
      </c>
      <c r="AO3174" s="87">
        <v>135.76</v>
      </c>
      <c r="AP3174" s="88"/>
      <c r="AQ3174" s="88"/>
      <c r="AR3174" s="88">
        <v>0</v>
      </c>
      <c r="AS3174" s="88">
        <v>0</v>
      </c>
      <c r="AT3174" s="88">
        <v>135.76</v>
      </c>
      <c r="AU3174" s="88">
        <v>0</v>
      </c>
      <c r="AV3174" s="88">
        <v>0</v>
      </c>
      <c r="AW3174" s="88">
        <v>0</v>
      </c>
      <c r="AX3174" s="88">
        <v>0</v>
      </c>
      <c r="AY3174" s="88">
        <v>0</v>
      </c>
      <c r="AZ3174" s="88">
        <v>0</v>
      </c>
      <c r="BA3174" s="88">
        <v>0</v>
      </c>
      <c r="BB3174" s="89">
        <f t="shared" si="195"/>
        <v>135.76</v>
      </c>
      <c r="BC3174" s="90" t="str">
        <f t="shared" si="194"/>
        <v>OK</v>
      </c>
      <c r="BD3174" s="91" t="str">
        <f t="shared" si="196"/>
        <v xml:space="preserve">                  </v>
      </c>
      <c r="BE3174" s="92">
        <f t="shared" si="197"/>
        <v>1</v>
      </c>
    </row>
    <row r="3175" spans="1:57" s="74" customFormat="1" ht="50.1" customHeight="1" x14ac:dyDescent="0.2">
      <c r="A3175" s="78" t="s">
        <v>55</v>
      </c>
      <c r="B3175" s="78" t="s">
        <v>63</v>
      </c>
      <c r="C3175" s="78" t="s">
        <v>1038</v>
      </c>
      <c r="D3175" s="78" t="s">
        <v>605</v>
      </c>
      <c r="E3175" s="79" t="str">
        <f>+IF(C3175&lt;&gt;"",VLOOKUP(MID(C3175,18,5),NIVELES!$A$133:$B$213,2,0),"")</f>
        <v>AZUAY</v>
      </c>
      <c r="F3175" s="80" t="s">
        <v>100</v>
      </c>
      <c r="G3175" s="81" t="str">
        <f>+IF(F3175&lt;&gt;"",VLOOKUP(F3175,NIVELES!$A$246:$C$464,3,0),"")</f>
        <v xml:space="preserve"> </v>
      </c>
      <c r="H3175" s="82" t="s">
        <v>1024</v>
      </c>
      <c r="I3175" s="78" t="s">
        <v>2201</v>
      </c>
      <c r="J3175" s="78" t="s">
        <v>2184</v>
      </c>
      <c r="K3175" s="78" t="s">
        <v>2185</v>
      </c>
      <c r="L3175" s="78" t="s">
        <v>3199</v>
      </c>
      <c r="M3175" s="78">
        <v>40</v>
      </c>
      <c r="N3175" s="78" t="s">
        <v>3200</v>
      </c>
      <c r="O3175" s="78" t="s">
        <v>2238</v>
      </c>
      <c r="P3175" s="82">
        <v>1</v>
      </c>
      <c r="Q3175" s="78" t="s">
        <v>2239</v>
      </c>
      <c r="R3175" s="82"/>
      <c r="S3175" s="82"/>
      <c r="T3175" s="82"/>
      <c r="U3175" s="82"/>
      <c r="V3175" s="82">
        <v>1</v>
      </c>
      <c r="W3175" s="82"/>
      <c r="X3175" s="82"/>
      <c r="Y3175" s="82"/>
      <c r="Z3175" s="82"/>
      <c r="AA3175" s="82"/>
      <c r="AB3175" s="82"/>
      <c r="AC3175" s="82"/>
      <c r="AD3175" s="85" t="str">
        <f>IF(A3175&lt;&gt;"",IF(D3175="DIRECCIÓN_DE_TRANSFERENCIAS","280 0031",VLOOKUP(C3175,NIVELES!$A$14:$B$105,2,0)),"")</f>
        <v>280 6210</v>
      </c>
      <c r="AE3175" s="86" t="s">
        <v>322</v>
      </c>
      <c r="AF3175" s="86" t="s">
        <v>543</v>
      </c>
      <c r="AG3175" s="79" t="str">
        <f>+IF(AF3175&lt;&gt;"",VLOOKUP(AF3175,NIVELES!$A$666:$B$673,2,0),"")</f>
        <v>DESARROLLO_INFANTIL</v>
      </c>
      <c r="AH3175" s="78" t="s">
        <v>512</v>
      </c>
      <c r="AI3175" s="79" t="str">
        <f>IF(AH3175&lt;&gt;"",VLOOKUP(CONCATENATE(AG3175,AH3175),NIVELES!$B$676:$C$745,2,0),"")</f>
        <v>Centros Circulos De Cuidado Recreacion Y Aprendizaje CRA Creciendo Con Nuestros Hijos CNH</v>
      </c>
      <c r="AJ3175" s="78" t="s">
        <v>517</v>
      </c>
      <c r="AK3175" s="79" t="str">
        <f>+IF(AJ3175&lt;&gt;"",VLOOKUP(AJ3175,NIVELES!$A$816:$B$892,2,0),"")</f>
        <v>NO APLICA</v>
      </c>
      <c r="AL3175" s="78" t="s">
        <v>554</v>
      </c>
      <c r="AM3175" s="78">
        <v>530820</v>
      </c>
      <c r="AN3175" s="79" t="str">
        <f>IF(AM3175&lt;&gt;"",+VLOOKUP(AM3175,NIVELES!$A$1652:$B$2466,2,0),"")</f>
        <v>Menaje de Cocina, de Hogar y Accesorios Descartables</v>
      </c>
      <c r="AO3175" s="87">
        <v>806.4</v>
      </c>
      <c r="AP3175" s="88"/>
      <c r="AQ3175" s="88"/>
      <c r="AR3175" s="88">
        <v>0</v>
      </c>
      <c r="AS3175" s="88">
        <v>0</v>
      </c>
      <c r="AT3175" s="88">
        <v>806.4</v>
      </c>
      <c r="AU3175" s="88">
        <v>0</v>
      </c>
      <c r="AV3175" s="88">
        <v>0</v>
      </c>
      <c r="AW3175" s="88">
        <v>0</v>
      </c>
      <c r="AX3175" s="88">
        <v>0</v>
      </c>
      <c r="AY3175" s="88">
        <v>0</v>
      </c>
      <c r="AZ3175" s="88">
        <v>0</v>
      </c>
      <c r="BA3175" s="88">
        <v>0</v>
      </c>
      <c r="BB3175" s="89">
        <f t="shared" si="195"/>
        <v>806.4</v>
      </c>
      <c r="BC3175" s="90" t="str">
        <f t="shared" si="194"/>
        <v>OK</v>
      </c>
      <c r="BD3175" s="91" t="str">
        <f t="shared" si="196"/>
        <v xml:space="preserve">                  </v>
      </c>
      <c r="BE3175" s="92">
        <f t="shared" si="197"/>
        <v>1</v>
      </c>
    </row>
    <row r="3176" spans="1:57" s="74" customFormat="1" ht="50.1" customHeight="1" x14ac:dyDescent="0.2">
      <c r="A3176" s="78" t="s">
        <v>55</v>
      </c>
      <c r="B3176" s="78" t="s">
        <v>63</v>
      </c>
      <c r="C3176" s="78" t="s">
        <v>1038</v>
      </c>
      <c r="D3176" s="78" t="s">
        <v>605</v>
      </c>
      <c r="E3176" s="79" t="str">
        <f>+IF(C3176&lt;&gt;"",VLOOKUP(MID(C3176,18,5),NIVELES!$A$133:$B$213,2,0),"")</f>
        <v>AZUAY</v>
      </c>
      <c r="F3176" s="80" t="s">
        <v>100</v>
      </c>
      <c r="G3176" s="81" t="str">
        <f>+IF(F3176&lt;&gt;"",VLOOKUP(F3176,NIVELES!$A$246:$C$464,3,0),"")</f>
        <v xml:space="preserve"> </v>
      </c>
      <c r="H3176" s="82" t="s">
        <v>1024</v>
      </c>
      <c r="I3176" s="78" t="s">
        <v>2201</v>
      </c>
      <c r="J3176" s="78" t="s">
        <v>2184</v>
      </c>
      <c r="K3176" s="78" t="s">
        <v>2185</v>
      </c>
      <c r="L3176" s="78" t="s">
        <v>3199</v>
      </c>
      <c r="M3176" s="78">
        <v>40</v>
      </c>
      <c r="N3176" s="78" t="s">
        <v>3200</v>
      </c>
      <c r="O3176" s="78" t="s">
        <v>2229</v>
      </c>
      <c r="P3176" s="82">
        <v>1</v>
      </c>
      <c r="Q3176" s="78" t="s">
        <v>2230</v>
      </c>
      <c r="R3176" s="82"/>
      <c r="S3176" s="82"/>
      <c r="T3176" s="82"/>
      <c r="U3176" s="82"/>
      <c r="V3176" s="82">
        <v>1</v>
      </c>
      <c r="W3176" s="82"/>
      <c r="X3176" s="82"/>
      <c r="Y3176" s="82"/>
      <c r="Z3176" s="82"/>
      <c r="AA3176" s="82"/>
      <c r="AB3176" s="82"/>
      <c r="AC3176" s="82"/>
      <c r="AD3176" s="85" t="str">
        <f>IF(A3176&lt;&gt;"",IF(D3176="DIRECCIÓN_DE_TRANSFERENCIAS","280 0031",VLOOKUP(C3176,NIVELES!$A$14:$B$105,2,0)),"")</f>
        <v>280 6210</v>
      </c>
      <c r="AE3176" s="86" t="s">
        <v>322</v>
      </c>
      <c r="AF3176" s="86" t="s">
        <v>543</v>
      </c>
      <c r="AG3176" s="79" t="str">
        <f>+IF(AF3176&lt;&gt;"",VLOOKUP(AF3176,NIVELES!$A$666:$B$673,2,0),"")</f>
        <v>DESARROLLO_INFANTIL</v>
      </c>
      <c r="AH3176" s="78" t="s">
        <v>512</v>
      </c>
      <c r="AI3176" s="79" t="str">
        <f>IF(AH3176&lt;&gt;"",VLOOKUP(CONCATENATE(AG3176,AH3176),NIVELES!$B$676:$C$745,2,0),"")</f>
        <v>Centros Circulos De Cuidado Recreacion Y Aprendizaje CRA Creciendo Con Nuestros Hijos CNH</v>
      </c>
      <c r="AJ3176" s="78" t="s">
        <v>517</v>
      </c>
      <c r="AK3176" s="79" t="str">
        <f>+IF(AJ3176&lt;&gt;"",VLOOKUP(AJ3176,NIVELES!$A$816:$B$892,2,0),"")</f>
        <v>NO APLICA</v>
      </c>
      <c r="AL3176" s="78" t="s">
        <v>554</v>
      </c>
      <c r="AM3176" s="78">
        <v>530805</v>
      </c>
      <c r="AN3176" s="79" t="str">
        <f>IF(AM3176&lt;&gt;"",+VLOOKUP(AM3176,NIVELES!$A$1652:$B$2466,2,0),"")</f>
        <v>Materiales de Aseo</v>
      </c>
      <c r="AO3176" s="87">
        <v>214</v>
      </c>
      <c r="AP3176" s="88"/>
      <c r="AQ3176" s="88"/>
      <c r="AR3176" s="88">
        <v>0</v>
      </c>
      <c r="AS3176" s="88">
        <v>0</v>
      </c>
      <c r="AT3176" s="88">
        <v>214</v>
      </c>
      <c r="AU3176" s="88">
        <v>0</v>
      </c>
      <c r="AV3176" s="88">
        <v>0</v>
      </c>
      <c r="AW3176" s="88">
        <v>0</v>
      </c>
      <c r="AX3176" s="88">
        <v>0</v>
      </c>
      <c r="AY3176" s="88">
        <v>0</v>
      </c>
      <c r="AZ3176" s="88">
        <v>0</v>
      </c>
      <c r="BA3176" s="88">
        <v>0</v>
      </c>
      <c r="BB3176" s="89">
        <f t="shared" si="195"/>
        <v>214</v>
      </c>
      <c r="BC3176" s="90" t="str">
        <f t="shared" si="194"/>
        <v>OK</v>
      </c>
      <c r="BD3176" s="91" t="str">
        <f t="shared" si="196"/>
        <v xml:space="preserve">                  </v>
      </c>
      <c r="BE3176" s="92">
        <f t="shared" si="197"/>
        <v>1</v>
      </c>
    </row>
    <row r="3177" spans="1:57" s="74" customFormat="1" ht="50.1" customHeight="1" x14ac:dyDescent="0.2">
      <c r="A3177" s="78" t="s">
        <v>55</v>
      </c>
      <c r="B3177" s="78" t="s">
        <v>63</v>
      </c>
      <c r="C3177" s="78" t="s">
        <v>1038</v>
      </c>
      <c r="D3177" s="78" t="s">
        <v>605</v>
      </c>
      <c r="E3177" s="79" t="str">
        <f>+IF(C3177&lt;&gt;"",VLOOKUP(MID(C3177,18,5),NIVELES!$A$133:$B$213,2,0),"")</f>
        <v>AZUAY</v>
      </c>
      <c r="F3177" s="80" t="s">
        <v>100</v>
      </c>
      <c r="G3177" s="81" t="str">
        <f>+IF(F3177&lt;&gt;"",VLOOKUP(F3177,NIVELES!$A$246:$C$464,3,0),"")</f>
        <v xml:space="preserve"> </v>
      </c>
      <c r="H3177" s="82" t="s">
        <v>1024</v>
      </c>
      <c r="I3177" s="78" t="s">
        <v>2201</v>
      </c>
      <c r="J3177" s="78" t="s">
        <v>2184</v>
      </c>
      <c r="K3177" s="78" t="s">
        <v>2185</v>
      </c>
      <c r="L3177" s="78" t="s">
        <v>3199</v>
      </c>
      <c r="M3177" s="78">
        <v>40</v>
      </c>
      <c r="N3177" s="78" t="s">
        <v>3200</v>
      </c>
      <c r="O3177" s="78" t="s">
        <v>3201</v>
      </c>
      <c r="P3177" s="82">
        <v>1</v>
      </c>
      <c r="Q3177" s="78" t="s">
        <v>2226</v>
      </c>
      <c r="R3177" s="82"/>
      <c r="S3177" s="82"/>
      <c r="T3177" s="82"/>
      <c r="U3177" s="82"/>
      <c r="V3177" s="82">
        <v>1</v>
      </c>
      <c r="W3177" s="82"/>
      <c r="X3177" s="82"/>
      <c r="Y3177" s="82"/>
      <c r="Z3177" s="82"/>
      <c r="AA3177" s="82"/>
      <c r="AB3177" s="82"/>
      <c r="AC3177" s="82"/>
      <c r="AD3177" s="85" t="str">
        <f>IF(A3177&lt;&gt;"",IF(D3177="DIRECCIÓN_DE_TRANSFERENCIAS","280 0031",VLOOKUP(C3177,NIVELES!$A$14:$B$105,2,0)),"")</f>
        <v>280 6210</v>
      </c>
      <c r="AE3177" s="86" t="s">
        <v>322</v>
      </c>
      <c r="AF3177" s="86" t="s">
        <v>543</v>
      </c>
      <c r="AG3177" s="79" t="str">
        <f>+IF(AF3177&lt;&gt;"",VLOOKUP(AF3177,NIVELES!$A$666:$B$673,2,0),"")</f>
        <v>DESARROLLO_INFANTIL</v>
      </c>
      <c r="AH3177" s="78" t="s">
        <v>512</v>
      </c>
      <c r="AI3177" s="79" t="str">
        <f>IF(AH3177&lt;&gt;"",VLOOKUP(CONCATENATE(AG3177,AH3177),NIVELES!$B$676:$C$745,2,0),"")</f>
        <v>Centros Circulos De Cuidado Recreacion Y Aprendizaje CRA Creciendo Con Nuestros Hijos CNH</v>
      </c>
      <c r="AJ3177" s="78" t="s">
        <v>517</v>
      </c>
      <c r="AK3177" s="79" t="str">
        <f>+IF(AJ3177&lt;&gt;"",VLOOKUP(AJ3177,NIVELES!$A$816:$B$892,2,0),"")</f>
        <v>NO APLICA</v>
      </c>
      <c r="AL3177" s="78" t="s">
        <v>554</v>
      </c>
      <c r="AM3177" s="78">
        <v>530801</v>
      </c>
      <c r="AN3177" s="79" t="str">
        <f>IF(AM3177&lt;&gt;"",+VLOOKUP(AM3177,NIVELES!$A$1652:$B$2466,2,0),"")</f>
        <v>Alimentos y Bebidas</v>
      </c>
      <c r="AO3177" s="87">
        <v>3840</v>
      </c>
      <c r="AP3177" s="88"/>
      <c r="AQ3177" s="88"/>
      <c r="AR3177" s="88">
        <v>0</v>
      </c>
      <c r="AS3177" s="88">
        <v>0</v>
      </c>
      <c r="AT3177" s="88">
        <v>3840</v>
      </c>
      <c r="AU3177" s="88">
        <v>0</v>
      </c>
      <c r="AV3177" s="88">
        <v>0</v>
      </c>
      <c r="AW3177" s="88">
        <v>0</v>
      </c>
      <c r="AX3177" s="88">
        <v>0</v>
      </c>
      <c r="AY3177" s="88">
        <v>0</v>
      </c>
      <c r="AZ3177" s="88">
        <v>0</v>
      </c>
      <c r="BA3177" s="88">
        <v>0</v>
      </c>
      <c r="BB3177" s="89">
        <f t="shared" si="195"/>
        <v>3840</v>
      </c>
      <c r="BC3177" s="90" t="str">
        <f t="shared" si="194"/>
        <v>OK</v>
      </c>
      <c r="BD3177" s="91" t="str">
        <f t="shared" si="196"/>
        <v xml:space="preserve">                  </v>
      </c>
      <c r="BE3177" s="92">
        <f t="shared" si="197"/>
        <v>1</v>
      </c>
    </row>
    <row r="3178" spans="1:57" s="74" customFormat="1" ht="50.1" customHeight="1" x14ac:dyDescent="0.2">
      <c r="A3178" s="78" t="s">
        <v>55</v>
      </c>
      <c r="B3178" s="78" t="s">
        <v>63</v>
      </c>
      <c r="C3178" s="78" t="s">
        <v>1038</v>
      </c>
      <c r="D3178" s="78" t="s">
        <v>792</v>
      </c>
      <c r="E3178" s="79" t="str">
        <f>+IF(C3178&lt;&gt;"",VLOOKUP(MID(C3178,18,5),NIVELES!$A$133:$B$213,2,0),"")</f>
        <v>AZUAY</v>
      </c>
      <c r="F3178" s="80" t="s">
        <v>100</v>
      </c>
      <c r="G3178" s="81" t="str">
        <f>+IF(F3178&lt;&gt;"",VLOOKUP(F3178,NIVELES!$A$246:$C$464,3,0),"")</f>
        <v xml:space="preserve"> </v>
      </c>
      <c r="H3178" s="82" t="s">
        <v>1024</v>
      </c>
      <c r="I3178" s="78" t="s">
        <v>2189</v>
      </c>
      <c r="J3178" s="78" t="s">
        <v>2184</v>
      </c>
      <c r="K3178" s="78" t="s">
        <v>2185</v>
      </c>
      <c r="L3178" s="78" t="s">
        <v>2321</v>
      </c>
      <c r="M3178" s="78">
        <v>384</v>
      </c>
      <c r="N3178" s="78" t="s">
        <v>2322</v>
      </c>
      <c r="O3178" s="78" t="s">
        <v>2167</v>
      </c>
      <c r="P3178" s="82">
        <v>12</v>
      </c>
      <c r="Q3178" s="78" t="s">
        <v>3156</v>
      </c>
      <c r="R3178" s="82">
        <v>1</v>
      </c>
      <c r="S3178" s="82">
        <v>1</v>
      </c>
      <c r="T3178" s="82">
        <v>1</v>
      </c>
      <c r="U3178" s="82">
        <v>1</v>
      </c>
      <c r="V3178" s="82">
        <v>1</v>
      </c>
      <c r="W3178" s="82">
        <v>1</v>
      </c>
      <c r="X3178" s="82">
        <v>1</v>
      </c>
      <c r="Y3178" s="82">
        <v>1</v>
      </c>
      <c r="Z3178" s="82">
        <v>1</v>
      </c>
      <c r="AA3178" s="82">
        <v>1</v>
      </c>
      <c r="AB3178" s="82">
        <v>1</v>
      </c>
      <c r="AC3178" s="82">
        <v>1</v>
      </c>
      <c r="AD3178" s="85" t="str">
        <f>IF(A3178&lt;&gt;"",IF(D3178="DIRECCIÓN_DE_TRANSFERENCIAS","280 0031",VLOOKUP(C3178,NIVELES!$A$14:$B$105,2,0)),"")</f>
        <v>280 6210</v>
      </c>
      <c r="AE3178" s="86" t="s">
        <v>322</v>
      </c>
      <c r="AF3178" s="86" t="s">
        <v>544</v>
      </c>
      <c r="AG3178" s="79" t="str">
        <f>+IF(AF3178&lt;&gt;"",VLOOKUP(AF3178,NIVELES!$A$666:$B$673,2,0),"")</f>
        <v>PROTECCIÓN_SOCIAL_A_LA_FAMILIA._ASEGURAMIENTO_NO_CONTRIBUTIVO_E_INCLUSIÓN_ECONÓMICA_Y_MOVILIDAD_SOCIAL</v>
      </c>
      <c r="AH3178" s="78" t="s">
        <v>513</v>
      </c>
      <c r="AI3178" s="79" t="str">
        <f>IF(AH3178&lt;&gt;"",VLOOKUP(CONCATENATE(AG3178,AH3178),NIVELES!$B$676:$C$745,2,0),"")</f>
        <v>Acompañamiento Familiar</v>
      </c>
      <c r="AJ3178" s="78" t="s">
        <v>517</v>
      </c>
      <c r="AK3178" s="79" t="str">
        <f>+IF(AJ3178&lt;&gt;"",VLOOKUP(AJ3178,NIVELES!$A$816:$B$892,2,0),"")</f>
        <v>NO APLICA</v>
      </c>
      <c r="AL3178" s="78" t="s">
        <v>553</v>
      </c>
      <c r="AM3178" s="78">
        <v>510203</v>
      </c>
      <c r="AN3178" s="79" t="str">
        <f>IF(AM3178&lt;&gt;"",+VLOOKUP(AM3178,NIVELES!$A$1652:$B$2466,2,0),"")</f>
        <v>Decimotercer Sueldo</v>
      </c>
      <c r="AO3178" s="87">
        <v>6107.75</v>
      </c>
      <c r="AP3178" s="88"/>
      <c r="AQ3178" s="88">
        <v>150.25</v>
      </c>
      <c r="AR3178" s="88">
        <v>68.08</v>
      </c>
      <c r="AS3178" s="88">
        <v>68.08</v>
      </c>
      <c r="AT3178" s="88">
        <v>68.08</v>
      </c>
      <c r="AU3178" s="88">
        <v>68.08</v>
      </c>
      <c r="AV3178" s="88">
        <v>68.08</v>
      </c>
      <c r="AW3178" s="88">
        <v>68.08</v>
      </c>
      <c r="AX3178" s="88">
        <v>68.08</v>
      </c>
      <c r="AY3178" s="88">
        <v>68.08</v>
      </c>
      <c r="AZ3178" s="88">
        <v>68.08</v>
      </c>
      <c r="BA3178" s="88">
        <v>5344.78</v>
      </c>
      <c r="BB3178" s="89">
        <f t="shared" si="195"/>
        <v>6107.75</v>
      </c>
      <c r="BC3178" s="90" t="str">
        <f t="shared" si="194"/>
        <v>OK</v>
      </c>
      <c r="BD3178" s="91" t="str">
        <f t="shared" si="196"/>
        <v xml:space="preserve">                  </v>
      </c>
      <c r="BE3178" s="92">
        <f t="shared" si="197"/>
        <v>12</v>
      </c>
    </row>
    <row r="3179" spans="1:57" s="74" customFormat="1" ht="50.1" customHeight="1" x14ac:dyDescent="0.2">
      <c r="A3179" s="78" t="s">
        <v>55</v>
      </c>
      <c r="B3179" s="78" t="s">
        <v>63</v>
      </c>
      <c r="C3179" s="78" t="s">
        <v>1038</v>
      </c>
      <c r="D3179" s="78" t="s">
        <v>792</v>
      </c>
      <c r="E3179" s="79" t="str">
        <f>+IF(C3179&lt;&gt;"",VLOOKUP(MID(C3179,18,5),NIVELES!$A$133:$B$213,2,0),"")</f>
        <v>AZUAY</v>
      </c>
      <c r="F3179" s="80" t="s">
        <v>100</v>
      </c>
      <c r="G3179" s="81" t="str">
        <f>+IF(F3179&lt;&gt;"",VLOOKUP(F3179,NIVELES!$A$246:$C$464,3,0),"")</f>
        <v xml:space="preserve"> </v>
      </c>
      <c r="H3179" s="82" t="s">
        <v>1024</v>
      </c>
      <c r="I3179" s="78" t="s">
        <v>2189</v>
      </c>
      <c r="J3179" s="78" t="s">
        <v>2184</v>
      </c>
      <c r="K3179" s="78" t="s">
        <v>2185</v>
      </c>
      <c r="L3179" s="78" t="s">
        <v>2321</v>
      </c>
      <c r="M3179" s="78">
        <v>384</v>
      </c>
      <c r="N3179" s="78" t="s">
        <v>2322</v>
      </c>
      <c r="O3179" s="78" t="s">
        <v>2167</v>
      </c>
      <c r="P3179" s="82">
        <v>12</v>
      </c>
      <c r="Q3179" s="78" t="s">
        <v>3156</v>
      </c>
      <c r="R3179" s="82">
        <v>1</v>
      </c>
      <c r="S3179" s="82">
        <v>1</v>
      </c>
      <c r="T3179" s="82">
        <v>1</v>
      </c>
      <c r="U3179" s="82">
        <v>1</v>
      </c>
      <c r="V3179" s="82">
        <v>1</v>
      </c>
      <c r="W3179" s="82">
        <v>1</v>
      </c>
      <c r="X3179" s="82">
        <v>1</v>
      </c>
      <c r="Y3179" s="82">
        <v>1</v>
      </c>
      <c r="Z3179" s="82">
        <v>1</v>
      </c>
      <c r="AA3179" s="82">
        <v>1</v>
      </c>
      <c r="AB3179" s="82">
        <v>1</v>
      </c>
      <c r="AC3179" s="82">
        <v>1</v>
      </c>
      <c r="AD3179" s="85" t="str">
        <f>IF(A3179&lt;&gt;"",IF(D3179="DIRECCIÓN_DE_TRANSFERENCIAS","280 0031",VLOOKUP(C3179,NIVELES!$A$14:$B$105,2,0)),"")</f>
        <v>280 6210</v>
      </c>
      <c r="AE3179" s="86" t="s">
        <v>322</v>
      </c>
      <c r="AF3179" s="86" t="s">
        <v>544</v>
      </c>
      <c r="AG3179" s="79" t="str">
        <f>+IF(AF3179&lt;&gt;"",VLOOKUP(AF3179,NIVELES!$A$666:$B$673,2,0),"")</f>
        <v>PROTECCIÓN_SOCIAL_A_LA_FAMILIA._ASEGURAMIENTO_NO_CONTRIBUTIVO_E_INCLUSIÓN_ECONÓMICA_Y_MOVILIDAD_SOCIAL</v>
      </c>
      <c r="AH3179" s="78" t="s">
        <v>513</v>
      </c>
      <c r="AI3179" s="79" t="str">
        <f>IF(AH3179&lt;&gt;"",VLOOKUP(CONCATENATE(AG3179,AH3179),NIVELES!$B$676:$C$745,2,0),"")</f>
        <v>Acompañamiento Familiar</v>
      </c>
      <c r="AJ3179" s="78" t="s">
        <v>517</v>
      </c>
      <c r="AK3179" s="79" t="str">
        <f>+IF(AJ3179&lt;&gt;"",VLOOKUP(AJ3179,NIVELES!$A$816:$B$892,2,0),"")</f>
        <v>NO APLICA</v>
      </c>
      <c r="AL3179" s="78" t="s">
        <v>553</v>
      </c>
      <c r="AM3179" s="78">
        <v>510204</v>
      </c>
      <c r="AN3179" s="79" t="str">
        <f>IF(AM3179&lt;&gt;"",+VLOOKUP(AM3179,NIVELES!$A$1652:$B$2466,2,0),"")</f>
        <v>Decimocuarto Sueldo</v>
      </c>
      <c r="AO3179" s="87">
        <v>2528.17</v>
      </c>
      <c r="AP3179" s="88"/>
      <c r="AQ3179" s="88">
        <v>65.66</v>
      </c>
      <c r="AR3179" s="88">
        <v>32.83</v>
      </c>
      <c r="AS3179" s="88">
        <v>32.83</v>
      </c>
      <c r="AT3179" s="88">
        <v>32.83</v>
      </c>
      <c r="AU3179" s="88">
        <v>32.83</v>
      </c>
      <c r="AV3179" s="88">
        <v>32.83</v>
      </c>
      <c r="AW3179" s="88">
        <v>2167.04</v>
      </c>
      <c r="AX3179" s="88">
        <v>32.83</v>
      </c>
      <c r="AY3179" s="88">
        <v>32.83</v>
      </c>
      <c r="AZ3179" s="88">
        <v>32.83</v>
      </c>
      <c r="BA3179" s="88">
        <v>32.83</v>
      </c>
      <c r="BB3179" s="89">
        <f t="shared" si="195"/>
        <v>2528.1699999999996</v>
      </c>
      <c r="BC3179" s="90" t="str">
        <f t="shared" si="194"/>
        <v>OK</v>
      </c>
      <c r="BD3179" s="91" t="str">
        <f t="shared" si="196"/>
        <v xml:space="preserve">                  </v>
      </c>
      <c r="BE3179" s="92">
        <f t="shared" si="197"/>
        <v>12</v>
      </c>
    </row>
    <row r="3180" spans="1:57" s="74" customFormat="1" ht="50.1" customHeight="1" x14ac:dyDescent="0.2">
      <c r="A3180" s="78" t="s">
        <v>55</v>
      </c>
      <c r="B3180" s="78" t="s">
        <v>63</v>
      </c>
      <c r="C3180" s="78" t="s">
        <v>1038</v>
      </c>
      <c r="D3180" s="78" t="s">
        <v>792</v>
      </c>
      <c r="E3180" s="79" t="str">
        <f>+IF(C3180&lt;&gt;"",VLOOKUP(MID(C3180,18,5),NIVELES!$A$133:$B$213,2,0),"")</f>
        <v>AZUAY</v>
      </c>
      <c r="F3180" s="80" t="s">
        <v>100</v>
      </c>
      <c r="G3180" s="81" t="str">
        <f>+IF(F3180&lt;&gt;"",VLOOKUP(F3180,NIVELES!$A$246:$C$464,3,0),"")</f>
        <v xml:space="preserve"> </v>
      </c>
      <c r="H3180" s="82" t="s">
        <v>1024</v>
      </c>
      <c r="I3180" s="78" t="s">
        <v>2189</v>
      </c>
      <c r="J3180" s="78" t="s">
        <v>2184</v>
      </c>
      <c r="K3180" s="78" t="s">
        <v>2185</v>
      </c>
      <c r="L3180" s="78" t="s">
        <v>2321</v>
      </c>
      <c r="M3180" s="78">
        <v>384</v>
      </c>
      <c r="N3180" s="78" t="s">
        <v>2322</v>
      </c>
      <c r="O3180" s="78" t="s">
        <v>2167</v>
      </c>
      <c r="P3180" s="82">
        <v>11</v>
      </c>
      <c r="Q3180" s="78" t="s">
        <v>3156</v>
      </c>
      <c r="R3180" s="82">
        <v>1</v>
      </c>
      <c r="S3180" s="82">
        <v>1</v>
      </c>
      <c r="T3180" s="82">
        <v>1</v>
      </c>
      <c r="U3180" s="82">
        <v>1</v>
      </c>
      <c r="V3180" s="82">
        <v>1</v>
      </c>
      <c r="W3180" s="82">
        <v>1</v>
      </c>
      <c r="X3180" s="82">
        <v>1</v>
      </c>
      <c r="Y3180" s="82">
        <v>1</v>
      </c>
      <c r="Z3180" s="82">
        <v>1</v>
      </c>
      <c r="AA3180" s="82">
        <v>1</v>
      </c>
      <c r="AB3180" s="82">
        <v>1</v>
      </c>
      <c r="AC3180" s="82"/>
      <c r="AD3180" s="85" t="str">
        <f>IF(A3180&lt;&gt;"",IF(D3180="DIRECCIÓN_DE_TRANSFERENCIAS","280 0031",VLOOKUP(C3180,NIVELES!$A$14:$B$105,2,0)),"")</f>
        <v>280 6210</v>
      </c>
      <c r="AE3180" s="86" t="s">
        <v>322</v>
      </c>
      <c r="AF3180" s="86" t="s">
        <v>544</v>
      </c>
      <c r="AG3180" s="79" t="str">
        <f>+IF(AF3180&lt;&gt;"",VLOOKUP(AF3180,NIVELES!$A$666:$B$673,2,0),"")</f>
        <v>PROTECCIÓN_SOCIAL_A_LA_FAMILIA._ASEGURAMIENTO_NO_CONTRIBUTIVO_E_INCLUSIÓN_ECONÓMICA_Y_MOVILIDAD_SOCIAL</v>
      </c>
      <c r="AH3180" s="78" t="s">
        <v>513</v>
      </c>
      <c r="AI3180" s="79" t="str">
        <f>IF(AH3180&lt;&gt;"",VLOOKUP(CONCATENATE(AG3180,AH3180),NIVELES!$B$676:$C$745,2,0),"")</f>
        <v>Acompañamiento Familiar</v>
      </c>
      <c r="AJ3180" s="78" t="s">
        <v>517</v>
      </c>
      <c r="AK3180" s="79" t="str">
        <f>+IF(AJ3180&lt;&gt;"",VLOOKUP(AJ3180,NIVELES!$A$816:$B$892,2,0),"")</f>
        <v>NO APLICA</v>
      </c>
      <c r="AL3180" s="78" t="s">
        <v>553</v>
      </c>
      <c r="AM3180" s="78">
        <v>510510</v>
      </c>
      <c r="AN3180" s="79" t="str">
        <f>IF(AM3180&lt;&gt;"",+VLOOKUP(AM3180,NIVELES!$A$1652:$B$2466,2,0),"")</f>
        <v>Servicios Personales por Contrato</v>
      </c>
      <c r="AO3180" s="87">
        <v>73293</v>
      </c>
      <c r="AP3180" s="88"/>
      <c r="AQ3180" s="88">
        <v>12509</v>
      </c>
      <c r="AR3180" s="88">
        <v>6663</v>
      </c>
      <c r="AS3180" s="88">
        <v>6663</v>
      </c>
      <c r="AT3180" s="88">
        <v>6663</v>
      </c>
      <c r="AU3180" s="88">
        <v>6663</v>
      </c>
      <c r="AV3180" s="88">
        <v>6663</v>
      </c>
      <c r="AW3180" s="88">
        <v>6663</v>
      </c>
      <c r="AX3180" s="88">
        <v>6663</v>
      </c>
      <c r="AY3180" s="88">
        <v>6663</v>
      </c>
      <c r="AZ3180" s="88">
        <v>6663</v>
      </c>
      <c r="BA3180" s="88">
        <v>817</v>
      </c>
      <c r="BB3180" s="89">
        <f t="shared" si="195"/>
        <v>73293</v>
      </c>
      <c r="BC3180" s="90" t="str">
        <f t="shared" si="194"/>
        <v>OK</v>
      </c>
      <c r="BD3180" s="91" t="str">
        <f t="shared" si="196"/>
        <v xml:space="preserve">                  </v>
      </c>
      <c r="BE3180" s="92">
        <f t="shared" si="197"/>
        <v>11</v>
      </c>
    </row>
    <row r="3181" spans="1:57" s="74" customFormat="1" ht="50.1" customHeight="1" x14ac:dyDescent="0.2">
      <c r="A3181" s="78" t="s">
        <v>55</v>
      </c>
      <c r="B3181" s="78" t="s">
        <v>63</v>
      </c>
      <c r="C3181" s="78" t="s">
        <v>1038</v>
      </c>
      <c r="D3181" s="78" t="s">
        <v>792</v>
      </c>
      <c r="E3181" s="79" t="str">
        <f>+IF(C3181&lt;&gt;"",VLOOKUP(MID(C3181,18,5),NIVELES!$A$133:$B$213,2,0),"")</f>
        <v>AZUAY</v>
      </c>
      <c r="F3181" s="80" t="s">
        <v>100</v>
      </c>
      <c r="G3181" s="81" t="str">
        <f>+IF(F3181&lt;&gt;"",VLOOKUP(F3181,NIVELES!$A$246:$C$464,3,0),"")</f>
        <v xml:space="preserve"> </v>
      </c>
      <c r="H3181" s="82" t="s">
        <v>1024</v>
      </c>
      <c r="I3181" s="78" t="s">
        <v>2189</v>
      </c>
      <c r="J3181" s="78" t="s">
        <v>2184</v>
      </c>
      <c r="K3181" s="78" t="s">
        <v>2185</v>
      </c>
      <c r="L3181" s="78" t="s">
        <v>2321</v>
      </c>
      <c r="M3181" s="78">
        <v>384</v>
      </c>
      <c r="N3181" s="78" t="s">
        <v>2322</v>
      </c>
      <c r="O3181" s="78" t="s">
        <v>2167</v>
      </c>
      <c r="P3181" s="82">
        <v>11</v>
      </c>
      <c r="Q3181" s="78" t="s">
        <v>3156</v>
      </c>
      <c r="R3181" s="82">
        <v>1</v>
      </c>
      <c r="S3181" s="82">
        <v>1</v>
      </c>
      <c r="T3181" s="82">
        <v>1</v>
      </c>
      <c r="U3181" s="82">
        <v>1</v>
      </c>
      <c r="V3181" s="82">
        <v>1</v>
      </c>
      <c r="W3181" s="82">
        <v>1</v>
      </c>
      <c r="X3181" s="82">
        <v>1</v>
      </c>
      <c r="Y3181" s="82">
        <v>1</v>
      </c>
      <c r="Z3181" s="82">
        <v>1</v>
      </c>
      <c r="AA3181" s="82">
        <v>1</v>
      </c>
      <c r="AB3181" s="82">
        <v>1</v>
      </c>
      <c r="AC3181" s="82"/>
      <c r="AD3181" s="85" t="str">
        <f>IF(A3181&lt;&gt;"",IF(D3181="DIRECCIÓN_DE_TRANSFERENCIAS","280 0031",VLOOKUP(C3181,NIVELES!$A$14:$B$105,2,0)),"")</f>
        <v>280 6210</v>
      </c>
      <c r="AE3181" s="86" t="s">
        <v>322</v>
      </c>
      <c r="AF3181" s="86" t="s">
        <v>544</v>
      </c>
      <c r="AG3181" s="79" t="str">
        <f>+IF(AF3181&lt;&gt;"",VLOOKUP(AF3181,NIVELES!$A$666:$B$673,2,0),"")</f>
        <v>PROTECCIÓN_SOCIAL_A_LA_FAMILIA._ASEGURAMIENTO_NO_CONTRIBUTIVO_E_INCLUSIÓN_ECONÓMICA_Y_MOVILIDAD_SOCIAL</v>
      </c>
      <c r="AH3181" s="78" t="s">
        <v>513</v>
      </c>
      <c r="AI3181" s="79" t="str">
        <f>IF(AH3181&lt;&gt;"",VLOOKUP(CONCATENATE(AG3181,AH3181),NIVELES!$B$676:$C$745,2,0),"")</f>
        <v>Acompañamiento Familiar</v>
      </c>
      <c r="AJ3181" s="78" t="s">
        <v>517</v>
      </c>
      <c r="AK3181" s="79" t="str">
        <f>+IF(AJ3181&lt;&gt;"",VLOOKUP(AJ3181,NIVELES!$A$816:$B$892,2,0),"")</f>
        <v>NO APLICA</v>
      </c>
      <c r="AL3181" s="78" t="s">
        <v>553</v>
      </c>
      <c r="AM3181" s="78">
        <v>510601</v>
      </c>
      <c r="AN3181" s="79" t="str">
        <f>IF(AM3181&lt;&gt;"",+VLOOKUP(AM3181,NIVELES!$A$1652:$B$2466,2,0),"")</f>
        <v>Aporte Patronal</v>
      </c>
      <c r="AO3181" s="87">
        <v>7072.77</v>
      </c>
      <c r="AP3181" s="88"/>
      <c r="AQ3181" s="88">
        <v>1207.19</v>
      </c>
      <c r="AR3181" s="88">
        <v>642.97</v>
      </c>
      <c r="AS3181" s="88">
        <v>642.97</v>
      </c>
      <c r="AT3181" s="88">
        <v>642.97</v>
      </c>
      <c r="AU3181" s="88">
        <v>642.97</v>
      </c>
      <c r="AV3181" s="88">
        <v>642.97</v>
      </c>
      <c r="AW3181" s="88">
        <v>642.97</v>
      </c>
      <c r="AX3181" s="88">
        <v>642.97</v>
      </c>
      <c r="AY3181" s="88">
        <v>642.97</v>
      </c>
      <c r="AZ3181" s="88">
        <v>643.07000000000005</v>
      </c>
      <c r="BA3181" s="88">
        <v>78.749999999999091</v>
      </c>
      <c r="BB3181" s="89">
        <f t="shared" si="195"/>
        <v>7072.77</v>
      </c>
      <c r="BC3181" s="90" t="str">
        <f t="shared" si="194"/>
        <v>OK</v>
      </c>
      <c r="BD3181" s="91" t="str">
        <f t="shared" si="196"/>
        <v xml:space="preserve">                  </v>
      </c>
      <c r="BE3181" s="92">
        <f t="shared" si="197"/>
        <v>11</v>
      </c>
    </row>
    <row r="3182" spans="1:57" s="74" customFormat="1" ht="50.1" customHeight="1" x14ac:dyDescent="0.2">
      <c r="A3182" s="78" t="s">
        <v>55</v>
      </c>
      <c r="B3182" s="78" t="s">
        <v>63</v>
      </c>
      <c r="C3182" s="78" t="s">
        <v>1038</v>
      </c>
      <c r="D3182" s="78" t="s">
        <v>792</v>
      </c>
      <c r="E3182" s="79" t="str">
        <f>+IF(C3182&lt;&gt;"",VLOOKUP(MID(C3182,18,5),NIVELES!$A$133:$B$213,2,0),"")</f>
        <v>AZUAY</v>
      </c>
      <c r="F3182" s="80" t="s">
        <v>100</v>
      </c>
      <c r="G3182" s="81" t="str">
        <f>+IF(F3182&lt;&gt;"",VLOOKUP(F3182,NIVELES!$A$246:$C$464,3,0),"")</f>
        <v xml:space="preserve"> </v>
      </c>
      <c r="H3182" s="82" t="s">
        <v>1024</v>
      </c>
      <c r="I3182" s="78" t="s">
        <v>2189</v>
      </c>
      <c r="J3182" s="78" t="s">
        <v>2184</v>
      </c>
      <c r="K3182" s="78" t="s">
        <v>2185</v>
      </c>
      <c r="L3182" s="78" t="s">
        <v>2321</v>
      </c>
      <c r="M3182" s="78">
        <v>384</v>
      </c>
      <c r="N3182" s="78" t="s">
        <v>2322</v>
      </c>
      <c r="O3182" s="78" t="s">
        <v>2167</v>
      </c>
      <c r="P3182" s="82">
        <v>11</v>
      </c>
      <c r="Q3182" s="78" t="s">
        <v>3156</v>
      </c>
      <c r="R3182" s="82">
        <v>1</v>
      </c>
      <c r="S3182" s="82">
        <v>1</v>
      </c>
      <c r="T3182" s="82">
        <v>1</v>
      </c>
      <c r="U3182" s="82">
        <v>1</v>
      </c>
      <c r="V3182" s="82">
        <v>1</v>
      </c>
      <c r="W3182" s="82">
        <v>1</v>
      </c>
      <c r="X3182" s="82">
        <v>1</v>
      </c>
      <c r="Y3182" s="82">
        <v>1</v>
      </c>
      <c r="Z3182" s="82">
        <v>1</v>
      </c>
      <c r="AA3182" s="82">
        <v>1</v>
      </c>
      <c r="AB3182" s="82">
        <v>1</v>
      </c>
      <c r="AC3182" s="82"/>
      <c r="AD3182" s="85" t="str">
        <f>IF(A3182&lt;&gt;"",IF(D3182="DIRECCIÓN_DE_TRANSFERENCIAS","280 0031",VLOOKUP(C3182,NIVELES!$A$14:$B$105,2,0)),"")</f>
        <v>280 6210</v>
      </c>
      <c r="AE3182" s="86" t="s">
        <v>322</v>
      </c>
      <c r="AF3182" s="86" t="s">
        <v>544</v>
      </c>
      <c r="AG3182" s="79" t="str">
        <f>+IF(AF3182&lt;&gt;"",VLOOKUP(AF3182,NIVELES!$A$666:$B$673,2,0),"")</f>
        <v>PROTECCIÓN_SOCIAL_A_LA_FAMILIA._ASEGURAMIENTO_NO_CONTRIBUTIVO_E_INCLUSIÓN_ECONÓMICA_Y_MOVILIDAD_SOCIAL</v>
      </c>
      <c r="AH3182" s="78" t="s">
        <v>513</v>
      </c>
      <c r="AI3182" s="79" t="str">
        <f>IF(AH3182&lt;&gt;"",VLOOKUP(CONCATENATE(AG3182,AH3182),NIVELES!$B$676:$C$745,2,0),"")</f>
        <v>Acompañamiento Familiar</v>
      </c>
      <c r="AJ3182" s="78" t="s">
        <v>517</v>
      </c>
      <c r="AK3182" s="79" t="str">
        <f>+IF(AJ3182&lt;&gt;"",VLOOKUP(AJ3182,NIVELES!$A$816:$B$892,2,0),"")</f>
        <v>NO APLICA</v>
      </c>
      <c r="AL3182" s="78" t="s">
        <v>553</v>
      </c>
      <c r="AM3182" s="78">
        <v>510602</v>
      </c>
      <c r="AN3182" s="79" t="str">
        <f>IF(AM3182&lt;&gt;"",+VLOOKUP(AM3182,NIVELES!$A$1652:$B$2466,2,0),"")</f>
        <v>Fondo de Reserva</v>
      </c>
      <c r="AO3182" s="87">
        <v>6107.75</v>
      </c>
      <c r="AP3182" s="88"/>
      <c r="AQ3182" s="88">
        <v>486.98</v>
      </c>
      <c r="AR3182" s="88">
        <v>554.16</v>
      </c>
      <c r="AS3182" s="88">
        <v>554.16</v>
      </c>
      <c r="AT3182" s="88">
        <v>554.16</v>
      </c>
      <c r="AU3182" s="88">
        <v>554.16</v>
      </c>
      <c r="AV3182" s="88">
        <v>554.16</v>
      </c>
      <c r="AW3182" s="88">
        <v>554.16</v>
      </c>
      <c r="AX3182" s="88">
        <v>554.16</v>
      </c>
      <c r="AY3182" s="88">
        <v>554.16</v>
      </c>
      <c r="AZ3182" s="88">
        <v>566.15</v>
      </c>
      <c r="BA3182" s="88">
        <v>621.34000000000106</v>
      </c>
      <c r="BB3182" s="89">
        <f t="shared" si="195"/>
        <v>6107.75</v>
      </c>
      <c r="BC3182" s="90" t="str">
        <f t="shared" si="194"/>
        <v>OK</v>
      </c>
      <c r="BD3182" s="91" t="str">
        <f t="shared" si="196"/>
        <v xml:space="preserve">                  </v>
      </c>
      <c r="BE3182" s="92">
        <f t="shared" si="197"/>
        <v>11</v>
      </c>
    </row>
    <row r="3183" spans="1:57" s="74" customFormat="1" ht="50.1" customHeight="1" x14ac:dyDescent="0.2">
      <c r="A3183" s="78" t="s">
        <v>55</v>
      </c>
      <c r="B3183" s="78" t="s">
        <v>63</v>
      </c>
      <c r="C3183" s="78" t="s">
        <v>1038</v>
      </c>
      <c r="D3183" s="78" t="s">
        <v>792</v>
      </c>
      <c r="E3183" s="79" t="str">
        <f>+IF(C3183&lt;&gt;"",VLOOKUP(MID(C3183,18,5),NIVELES!$A$133:$B$213,2,0),"")</f>
        <v>AZUAY</v>
      </c>
      <c r="F3183" s="80" t="s">
        <v>100</v>
      </c>
      <c r="G3183" s="81" t="str">
        <f>+IF(F3183&lt;&gt;"",VLOOKUP(F3183,NIVELES!$A$246:$C$464,3,0),"")</f>
        <v xml:space="preserve"> </v>
      </c>
      <c r="H3183" s="82" t="s">
        <v>1024</v>
      </c>
      <c r="I3183" s="78" t="s">
        <v>2189</v>
      </c>
      <c r="J3183" s="78" t="s">
        <v>2184</v>
      </c>
      <c r="K3183" s="78" t="s">
        <v>2185</v>
      </c>
      <c r="L3183" s="78" t="s">
        <v>2321</v>
      </c>
      <c r="M3183" s="78">
        <v>384</v>
      </c>
      <c r="N3183" s="78" t="s">
        <v>2322</v>
      </c>
      <c r="O3183" s="78" t="s">
        <v>2458</v>
      </c>
      <c r="P3183" s="82">
        <v>2</v>
      </c>
      <c r="Q3183" s="78" t="s">
        <v>1954</v>
      </c>
      <c r="R3183" s="82"/>
      <c r="S3183" s="82"/>
      <c r="T3183" s="82"/>
      <c r="U3183" s="82"/>
      <c r="V3183" s="82">
        <v>1</v>
      </c>
      <c r="W3183" s="82"/>
      <c r="X3183" s="82"/>
      <c r="Y3183" s="82"/>
      <c r="Z3183" s="82"/>
      <c r="AA3183" s="82"/>
      <c r="AB3183" s="82">
        <v>1</v>
      </c>
      <c r="AC3183" s="82"/>
      <c r="AD3183" s="85" t="str">
        <f>IF(A3183&lt;&gt;"",IF(D3183="DIRECCIÓN_DE_TRANSFERENCIAS","280 0031",VLOOKUP(C3183,NIVELES!$A$14:$B$105,2,0)),"")</f>
        <v>280 6210</v>
      </c>
      <c r="AE3183" s="86" t="s">
        <v>322</v>
      </c>
      <c r="AF3183" s="86" t="s">
        <v>544</v>
      </c>
      <c r="AG3183" s="79" t="str">
        <f>+IF(AF3183&lt;&gt;"",VLOOKUP(AF3183,NIVELES!$A$666:$B$673,2,0),"")</f>
        <v>PROTECCIÓN_SOCIAL_A_LA_FAMILIA._ASEGURAMIENTO_NO_CONTRIBUTIVO_E_INCLUSIÓN_ECONÓMICA_Y_MOVILIDAD_SOCIAL</v>
      </c>
      <c r="AH3183" s="78" t="s">
        <v>513</v>
      </c>
      <c r="AI3183" s="79" t="str">
        <f>IF(AH3183&lt;&gt;"",VLOOKUP(CONCATENATE(AG3183,AH3183),NIVELES!$B$676:$C$745,2,0),"")</f>
        <v>Acompañamiento Familiar</v>
      </c>
      <c r="AJ3183" s="78" t="s">
        <v>517</v>
      </c>
      <c r="AK3183" s="79" t="str">
        <f>+IF(AJ3183&lt;&gt;"",VLOOKUP(AJ3183,NIVELES!$A$816:$B$892,2,0),"")</f>
        <v>NO APLICA</v>
      </c>
      <c r="AL3183" s="78" t="s">
        <v>554</v>
      </c>
      <c r="AM3183" s="78">
        <v>530301</v>
      </c>
      <c r="AN3183" s="79" t="str">
        <f>IF(AM3183&lt;&gt;"",+VLOOKUP(AM3183,NIVELES!$A$1652:$B$2466,2,0),"")</f>
        <v>Pasajes al Interior</v>
      </c>
      <c r="AO3183" s="87">
        <v>948</v>
      </c>
      <c r="AP3183" s="88"/>
      <c r="AQ3183" s="88"/>
      <c r="AR3183" s="88">
        <v>0</v>
      </c>
      <c r="AS3183" s="88">
        <v>0</v>
      </c>
      <c r="AT3183" s="88">
        <v>474</v>
      </c>
      <c r="AU3183" s="88">
        <v>0</v>
      </c>
      <c r="AV3183" s="88">
        <v>0</v>
      </c>
      <c r="AW3183" s="88">
        <v>0</v>
      </c>
      <c r="AX3183" s="88">
        <v>0</v>
      </c>
      <c r="AY3183" s="88">
        <v>0</v>
      </c>
      <c r="AZ3183" s="88">
        <v>474</v>
      </c>
      <c r="BA3183" s="88">
        <v>0</v>
      </c>
      <c r="BB3183" s="89">
        <f t="shared" si="195"/>
        <v>948</v>
      </c>
      <c r="BC3183" s="90" t="str">
        <f t="shared" si="194"/>
        <v>OK</v>
      </c>
      <c r="BD3183" s="91" t="str">
        <f t="shared" si="196"/>
        <v xml:space="preserve">                  </v>
      </c>
      <c r="BE3183" s="92">
        <f t="shared" si="197"/>
        <v>2</v>
      </c>
    </row>
    <row r="3184" spans="1:57" s="74" customFormat="1" ht="50.1" customHeight="1" x14ac:dyDescent="0.2">
      <c r="A3184" s="78" t="s">
        <v>55</v>
      </c>
      <c r="B3184" s="78" t="s">
        <v>63</v>
      </c>
      <c r="C3184" s="78" t="s">
        <v>1038</v>
      </c>
      <c r="D3184" s="78" t="s">
        <v>792</v>
      </c>
      <c r="E3184" s="79" t="str">
        <f>+IF(C3184&lt;&gt;"",VLOOKUP(MID(C3184,18,5),NIVELES!$A$133:$B$213,2,0),"")</f>
        <v>AZUAY</v>
      </c>
      <c r="F3184" s="80" t="s">
        <v>100</v>
      </c>
      <c r="G3184" s="81" t="str">
        <f>+IF(F3184&lt;&gt;"",VLOOKUP(F3184,NIVELES!$A$246:$C$464,3,0),"")</f>
        <v xml:space="preserve"> </v>
      </c>
      <c r="H3184" s="82" t="s">
        <v>1024</v>
      </c>
      <c r="I3184" s="78" t="s">
        <v>2189</v>
      </c>
      <c r="J3184" s="78" t="s">
        <v>2184</v>
      </c>
      <c r="K3184" s="78" t="s">
        <v>2185</v>
      </c>
      <c r="L3184" s="78" t="s">
        <v>2321</v>
      </c>
      <c r="M3184" s="78">
        <v>384</v>
      </c>
      <c r="N3184" s="78" t="s">
        <v>2322</v>
      </c>
      <c r="O3184" s="78" t="s">
        <v>2458</v>
      </c>
      <c r="P3184" s="82">
        <v>2</v>
      </c>
      <c r="Q3184" s="78" t="s">
        <v>1954</v>
      </c>
      <c r="R3184" s="82"/>
      <c r="S3184" s="82"/>
      <c r="T3184" s="82"/>
      <c r="U3184" s="82"/>
      <c r="V3184" s="82">
        <v>1</v>
      </c>
      <c r="W3184" s="82"/>
      <c r="X3184" s="82"/>
      <c r="Y3184" s="82"/>
      <c r="Z3184" s="82"/>
      <c r="AA3184" s="82"/>
      <c r="AB3184" s="82">
        <v>1</v>
      </c>
      <c r="AC3184" s="82"/>
      <c r="AD3184" s="85" t="str">
        <f>IF(A3184&lt;&gt;"",IF(D3184="DIRECCIÓN_DE_TRANSFERENCIAS","280 0031",VLOOKUP(C3184,NIVELES!$A$14:$B$105,2,0)),"")</f>
        <v>280 6210</v>
      </c>
      <c r="AE3184" s="86" t="s">
        <v>322</v>
      </c>
      <c r="AF3184" s="86" t="s">
        <v>544</v>
      </c>
      <c r="AG3184" s="79" t="str">
        <f>+IF(AF3184&lt;&gt;"",VLOOKUP(AF3184,NIVELES!$A$666:$B$673,2,0),"")</f>
        <v>PROTECCIÓN_SOCIAL_A_LA_FAMILIA._ASEGURAMIENTO_NO_CONTRIBUTIVO_E_INCLUSIÓN_ECONÓMICA_Y_MOVILIDAD_SOCIAL</v>
      </c>
      <c r="AH3184" s="78" t="s">
        <v>513</v>
      </c>
      <c r="AI3184" s="79" t="str">
        <f>IF(AH3184&lt;&gt;"",VLOOKUP(CONCATENATE(AG3184,AH3184),NIVELES!$B$676:$C$745,2,0),"")</f>
        <v>Acompañamiento Familiar</v>
      </c>
      <c r="AJ3184" s="78" t="s">
        <v>517</v>
      </c>
      <c r="AK3184" s="79" t="str">
        <f>+IF(AJ3184&lt;&gt;"",VLOOKUP(AJ3184,NIVELES!$A$816:$B$892,2,0),"")</f>
        <v>NO APLICA</v>
      </c>
      <c r="AL3184" s="78" t="s">
        <v>554</v>
      </c>
      <c r="AM3184" s="78">
        <v>530303</v>
      </c>
      <c r="AN3184" s="79" t="str">
        <f>IF(AM3184&lt;&gt;"",+VLOOKUP(AM3184,NIVELES!$A$1652:$B$2466,2,0),"")</f>
        <v>Viáticos y Subsistencias en el Interior</v>
      </c>
      <c r="AO3184" s="87">
        <v>1102</v>
      </c>
      <c r="AP3184" s="88"/>
      <c r="AQ3184" s="88"/>
      <c r="AR3184" s="88">
        <v>0</v>
      </c>
      <c r="AS3184" s="88">
        <v>0</v>
      </c>
      <c r="AT3184" s="88">
        <v>551</v>
      </c>
      <c r="AU3184" s="88">
        <v>0</v>
      </c>
      <c r="AV3184" s="88">
        <v>0</v>
      </c>
      <c r="AW3184" s="88">
        <v>0</v>
      </c>
      <c r="AX3184" s="88">
        <v>0</v>
      </c>
      <c r="AY3184" s="88">
        <v>0</v>
      </c>
      <c r="AZ3184" s="88">
        <v>551</v>
      </c>
      <c r="BA3184" s="88">
        <v>0</v>
      </c>
      <c r="BB3184" s="89">
        <f t="shared" si="195"/>
        <v>1102</v>
      </c>
      <c r="BC3184" s="90" t="str">
        <f t="shared" si="194"/>
        <v>OK</v>
      </c>
      <c r="BD3184" s="91" t="str">
        <f t="shared" si="196"/>
        <v xml:space="preserve">                  </v>
      </c>
      <c r="BE3184" s="92">
        <f t="shared" si="197"/>
        <v>2</v>
      </c>
    </row>
    <row r="3185" spans="1:57" s="74" customFormat="1" ht="50.1" customHeight="1" x14ac:dyDescent="0.2">
      <c r="A3185" s="78" t="s">
        <v>55</v>
      </c>
      <c r="B3185" s="78" t="s">
        <v>63</v>
      </c>
      <c r="C3185" s="78" t="s">
        <v>1038</v>
      </c>
      <c r="D3185" s="78" t="s">
        <v>792</v>
      </c>
      <c r="E3185" s="79" t="str">
        <f>+IF(C3185&lt;&gt;"",VLOOKUP(MID(C3185,18,5),NIVELES!$A$133:$B$213,2,0),"")</f>
        <v>AZUAY</v>
      </c>
      <c r="F3185" s="80" t="s">
        <v>100</v>
      </c>
      <c r="G3185" s="81" t="str">
        <f>+IF(F3185&lt;&gt;"",VLOOKUP(F3185,NIVELES!$A$246:$C$464,3,0),"")</f>
        <v xml:space="preserve"> </v>
      </c>
      <c r="H3185" s="82" t="s">
        <v>1024</v>
      </c>
      <c r="I3185" s="78" t="s">
        <v>2189</v>
      </c>
      <c r="J3185" s="78" t="s">
        <v>2184</v>
      </c>
      <c r="K3185" s="78" t="s">
        <v>2185</v>
      </c>
      <c r="L3185" s="78" t="s">
        <v>2321</v>
      </c>
      <c r="M3185" s="78">
        <v>384</v>
      </c>
      <c r="N3185" s="78" t="s">
        <v>2322</v>
      </c>
      <c r="O3185" s="78" t="s">
        <v>2458</v>
      </c>
      <c r="P3185" s="82">
        <v>3</v>
      </c>
      <c r="Q3185" s="78" t="s">
        <v>1954</v>
      </c>
      <c r="R3185" s="82"/>
      <c r="S3185" s="82">
        <v>1</v>
      </c>
      <c r="T3185" s="82">
        <v>1</v>
      </c>
      <c r="U3185" s="82">
        <v>1</v>
      </c>
      <c r="V3185" s="82"/>
      <c r="W3185" s="82"/>
      <c r="X3185" s="82"/>
      <c r="Y3185" s="82"/>
      <c r="Z3185" s="82"/>
      <c r="AA3185" s="82"/>
      <c r="AB3185" s="82"/>
      <c r="AC3185" s="82"/>
      <c r="AD3185" s="85" t="str">
        <f>IF(A3185&lt;&gt;"",IF(D3185="DIRECCIÓN_DE_TRANSFERENCIAS","280 0031",VLOOKUP(C3185,NIVELES!$A$14:$B$105,2,0)),"")</f>
        <v>280 6210</v>
      </c>
      <c r="AE3185" s="86" t="s">
        <v>322</v>
      </c>
      <c r="AF3185" s="86" t="s">
        <v>544</v>
      </c>
      <c r="AG3185" s="79" t="str">
        <f>+IF(AF3185&lt;&gt;"",VLOOKUP(AF3185,NIVELES!$A$666:$B$673,2,0),"")</f>
        <v>PROTECCIÓN_SOCIAL_A_LA_FAMILIA._ASEGURAMIENTO_NO_CONTRIBUTIVO_E_INCLUSIÓN_ECONÓMICA_Y_MOVILIDAD_SOCIAL</v>
      </c>
      <c r="AH3185" s="78" t="s">
        <v>513</v>
      </c>
      <c r="AI3185" s="79" t="str">
        <f>IF(AH3185&lt;&gt;"",VLOOKUP(CONCATENATE(AG3185,AH3185),NIVELES!$B$676:$C$745,2,0),"")</f>
        <v>Acompañamiento Familiar</v>
      </c>
      <c r="AJ3185" s="78" t="s">
        <v>517</v>
      </c>
      <c r="AK3185" s="79" t="str">
        <f>+IF(AJ3185&lt;&gt;"",VLOOKUP(AJ3185,NIVELES!$A$816:$B$892,2,0),"")</f>
        <v>NO APLICA</v>
      </c>
      <c r="AL3185" s="78" t="s">
        <v>554</v>
      </c>
      <c r="AM3185" s="78">
        <v>530505</v>
      </c>
      <c r="AN3185" s="79" t="str">
        <f>IF(AM3185&lt;&gt;"",+VLOOKUP(AM3185,NIVELES!$A$1652:$B$2466,2,0),"")</f>
        <v>Vehículos (Arrendamiento)</v>
      </c>
      <c r="AO3185" s="87">
        <v>8616.2900000000009</v>
      </c>
      <c r="AP3185" s="88"/>
      <c r="AQ3185" s="88"/>
      <c r="AR3185" s="88">
        <v>2872.09</v>
      </c>
      <c r="AS3185" s="88">
        <v>2872.11</v>
      </c>
      <c r="AT3185" s="88">
        <v>2872.09</v>
      </c>
      <c r="AU3185" s="88">
        <v>0</v>
      </c>
      <c r="AV3185" s="88">
        <v>0</v>
      </c>
      <c r="AW3185" s="88">
        <v>0</v>
      </c>
      <c r="AX3185" s="88">
        <v>0</v>
      </c>
      <c r="AY3185" s="88">
        <v>0</v>
      </c>
      <c r="AZ3185" s="88">
        <v>0</v>
      </c>
      <c r="BA3185" s="88">
        <v>0</v>
      </c>
      <c r="BB3185" s="89">
        <f t="shared" si="195"/>
        <v>8616.2900000000009</v>
      </c>
      <c r="BC3185" s="90" t="str">
        <f t="shared" si="194"/>
        <v>OK</v>
      </c>
      <c r="BD3185" s="91" t="str">
        <f t="shared" si="196"/>
        <v xml:space="preserve">                  </v>
      </c>
      <c r="BE3185" s="92">
        <f t="shared" si="197"/>
        <v>3</v>
      </c>
    </row>
    <row r="3186" spans="1:57" s="74" customFormat="1" ht="50.1" customHeight="1" x14ac:dyDescent="0.2">
      <c r="A3186" s="78" t="s">
        <v>55</v>
      </c>
      <c r="B3186" s="78" t="s">
        <v>63</v>
      </c>
      <c r="C3186" s="78" t="s">
        <v>1038</v>
      </c>
      <c r="D3186" s="78" t="s">
        <v>792</v>
      </c>
      <c r="E3186" s="79" t="str">
        <f>+IF(C3186&lt;&gt;"",VLOOKUP(MID(C3186,18,5),NIVELES!$A$133:$B$213,2,0),"")</f>
        <v>AZUAY</v>
      </c>
      <c r="F3186" s="80" t="s">
        <v>100</v>
      </c>
      <c r="G3186" s="81" t="str">
        <f>+IF(F3186&lt;&gt;"",VLOOKUP(F3186,NIVELES!$A$246:$C$464,3,0),"")</f>
        <v xml:space="preserve"> </v>
      </c>
      <c r="H3186" s="82" t="s">
        <v>1024</v>
      </c>
      <c r="I3186" s="78" t="s">
        <v>2189</v>
      </c>
      <c r="J3186" s="78" t="s">
        <v>2184</v>
      </c>
      <c r="K3186" s="78" t="s">
        <v>2185</v>
      </c>
      <c r="L3186" s="78" t="s">
        <v>2321</v>
      </c>
      <c r="M3186" s="78">
        <v>384</v>
      </c>
      <c r="N3186" s="78" t="s">
        <v>2322</v>
      </c>
      <c r="O3186" s="78" t="s">
        <v>2458</v>
      </c>
      <c r="P3186" s="82">
        <v>1</v>
      </c>
      <c r="Q3186" s="78" t="s">
        <v>1954</v>
      </c>
      <c r="R3186" s="82"/>
      <c r="S3186" s="82"/>
      <c r="T3186" s="82">
        <v>1</v>
      </c>
      <c r="U3186" s="82"/>
      <c r="V3186" s="82"/>
      <c r="W3186" s="82"/>
      <c r="X3186" s="82"/>
      <c r="Y3186" s="82"/>
      <c r="Z3186" s="82"/>
      <c r="AA3186" s="82"/>
      <c r="AB3186" s="82"/>
      <c r="AC3186" s="82"/>
      <c r="AD3186" s="85" t="str">
        <f>IF(A3186&lt;&gt;"",IF(D3186="DIRECCIÓN_DE_TRANSFERENCIAS","280 0031",VLOOKUP(C3186,NIVELES!$A$14:$B$105,2,0)),"")</f>
        <v>280 6210</v>
      </c>
      <c r="AE3186" s="86" t="s">
        <v>322</v>
      </c>
      <c r="AF3186" s="86" t="s">
        <v>544</v>
      </c>
      <c r="AG3186" s="79" t="str">
        <f>+IF(AF3186&lt;&gt;"",VLOOKUP(AF3186,NIVELES!$A$666:$B$673,2,0),"")</f>
        <v>PROTECCIÓN_SOCIAL_A_LA_FAMILIA._ASEGURAMIENTO_NO_CONTRIBUTIVO_E_INCLUSIÓN_ECONÓMICA_Y_MOVILIDAD_SOCIAL</v>
      </c>
      <c r="AH3186" s="78" t="s">
        <v>513</v>
      </c>
      <c r="AI3186" s="79" t="str">
        <f>IF(AH3186&lt;&gt;"",VLOOKUP(CONCATENATE(AG3186,AH3186),NIVELES!$B$676:$C$745,2,0),"")</f>
        <v>Acompañamiento Familiar</v>
      </c>
      <c r="AJ3186" s="78" t="s">
        <v>517</v>
      </c>
      <c r="AK3186" s="79" t="str">
        <f>+IF(AJ3186&lt;&gt;"",VLOOKUP(AJ3186,NIVELES!$A$816:$B$892,2,0),"")</f>
        <v>NO APLICA</v>
      </c>
      <c r="AL3186" s="78" t="s">
        <v>554</v>
      </c>
      <c r="AM3186" s="78">
        <v>530802</v>
      </c>
      <c r="AN3186" s="79" t="str">
        <f>IF(AM3186&lt;&gt;"",+VLOOKUP(AM3186,NIVELES!$A$1652:$B$2466,2,0),"")</f>
        <v>Vestuario, Lencería, Prendas de Protección; y, Accesorios para Uniformes Militares y Policiales; y, Carpas</v>
      </c>
      <c r="AO3186" s="87">
        <v>280</v>
      </c>
      <c r="AP3186" s="88"/>
      <c r="AQ3186" s="88"/>
      <c r="AR3186" s="88">
        <v>280</v>
      </c>
      <c r="AS3186" s="88">
        <v>0</v>
      </c>
      <c r="AT3186" s="88">
        <v>0</v>
      </c>
      <c r="AU3186" s="88">
        <v>0</v>
      </c>
      <c r="AV3186" s="88">
        <v>0</v>
      </c>
      <c r="AW3186" s="88">
        <v>0</v>
      </c>
      <c r="AX3186" s="88">
        <v>0</v>
      </c>
      <c r="AY3186" s="88">
        <v>0</v>
      </c>
      <c r="AZ3186" s="88">
        <v>0</v>
      </c>
      <c r="BA3186" s="88">
        <v>0</v>
      </c>
      <c r="BB3186" s="89">
        <f t="shared" si="195"/>
        <v>280</v>
      </c>
      <c r="BC3186" s="90" t="str">
        <f t="shared" si="194"/>
        <v>OK</v>
      </c>
      <c r="BD3186" s="91" t="str">
        <f t="shared" si="196"/>
        <v xml:space="preserve">                  </v>
      </c>
      <c r="BE3186" s="92">
        <f t="shared" si="197"/>
        <v>1</v>
      </c>
    </row>
    <row r="3187" spans="1:57" s="74" customFormat="1" ht="50.1" customHeight="1" x14ac:dyDescent="0.2">
      <c r="A3187" s="78" t="s">
        <v>55</v>
      </c>
      <c r="B3187" s="78" t="s">
        <v>63</v>
      </c>
      <c r="C3187" s="78" t="s">
        <v>1038</v>
      </c>
      <c r="D3187" s="78" t="s">
        <v>792</v>
      </c>
      <c r="E3187" s="79" t="str">
        <f>+IF(C3187&lt;&gt;"",VLOOKUP(MID(C3187,18,5),NIVELES!$A$133:$B$213,2,0),"")</f>
        <v>AZUAY</v>
      </c>
      <c r="F3187" s="80" t="s">
        <v>100</v>
      </c>
      <c r="G3187" s="81" t="str">
        <f>+IF(F3187&lt;&gt;"",VLOOKUP(F3187,NIVELES!$A$246:$C$464,3,0),"")</f>
        <v xml:space="preserve"> </v>
      </c>
      <c r="H3187" s="82" t="s">
        <v>1024</v>
      </c>
      <c r="I3187" s="78" t="s">
        <v>2189</v>
      </c>
      <c r="J3187" s="78" t="s">
        <v>2184</v>
      </c>
      <c r="K3187" s="78" t="s">
        <v>2185</v>
      </c>
      <c r="L3187" s="78" t="s">
        <v>2321</v>
      </c>
      <c r="M3187" s="78">
        <v>384</v>
      </c>
      <c r="N3187" s="78" t="s">
        <v>2322</v>
      </c>
      <c r="O3187" s="78" t="s">
        <v>2458</v>
      </c>
      <c r="P3187" s="82">
        <v>2</v>
      </c>
      <c r="Q3187" s="78" t="s">
        <v>1954</v>
      </c>
      <c r="R3187" s="82"/>
      <c r="S3187" s="82"/>
      <c r="T3187" s="82"/>
      <c r="U3187" s="82">
        <v>1</v>
      </c>
      <c r="V3187" s="82"/>
      <c r="W3187" s="82"/>
      <c r="X3187" s="82"/>
      <c r="Y3187" s="82">
        <v>1</v>
      </c>
      <c r="Z3187" s="82"/>
      <c r="AA3187" s="82"/>
      <c r="AB3187" s="82"/>
      <c r="AC3187" s="82"/>
      <c r="AD3187" s="85" t="str">
        <f>IF(A3187&lt;&gt;"",IF(D3187="DIRECCIÓN_DE_TRANSFERENCIAS","280 0031",VLOOKUP(C3187,NIVELES!$A$14:$B$105,2,0)),"")</f>
        <v>280 6210</v>
      </c>
      <c r="AE3187" s="86" t="s">
        <v>322</v>
      </c>
      <c r="AF3187" s="86" t="s">
        <v>544</v>
      </c>
      <c r="AG3187" s="79" t="str">
        <f>+IF(AF3187&lt;&gt;"",VLOOKUP(AF3187,NIVELES!$A$666:$B$673,2,0),"")</f>
        <v>PROTECCIÓN_SOCIAL_A_LA_FAMILIA._ASEGURAMIENTO_NO_CONTRIBUTIVO_E_INCLUSIÓN_ECONÓMICA_Y_MOVILIDAD_SOCIAL</v>
      </c>
      <c r="AH3187" s="78" t="s">
        <v>513</v>
      </c>
      <c r="AI3187" s="79" t="str">
        <f>IF(AH3187&lt;&gt;"",VLOOKUP(CONCATENATE(AG3187,AH3187),NIVELES!$B$676:$C$745,2,0),"")</f>
        <v>Acompañamiento Familiar</v>
      </c>
      <c r="AJ3187" s="78" t="s">
        <v>517</v>
      </c>
      <c r="AK3187" s="79" t="str">
        <f>+IF(AJ3187&lt;&gt;"",VLOOKUP(AJ3187,NIVELES!$A$816:$B$892,2,0),"")</f>
        <v>NO APLICA</v>
      </c>
      <c r="AL3187" s="78" t="s">
        <v>554</v>
      </c>
      <c r="AM3187" s="78">
        <v>530804</v>
      </c>
      <c r="AN3187" s="79" t="str">
        <f>IF(AM3187&lt;&gt;"",+VLOOKUP(AM3187,NIVELES!$A$1652:$B$2466,2,0),"")</f>
        <v>Materiales de Oficina</v>
      </c>
      <c r="AO3187" s="87">
        <v>1000</v>
      </c>
      <c r="AP3187" s="88"/>
      <c r="AQ3187" s="88"/>
      <c r="AR3187" s="88">
        <v>0</v>
      </c>
      <c r="AS3187" s="88">
        <v>500</v>
      </c>
      <c r="AT3187" s="88">
        <v>0</v>
      </c>
      <c r="AU3187" s="88">
        <v>0</v>
      </c>
      <c r="AV3187" s="88">
        <v>0</v>
      </c>
      <c r="AW3187" s="88">
        <v>500</v>
      </c>
      <c r="AX3187" s="88">
        <v>0</v>
      </c>
      <c r="AY3187" s="88">
        <v>0</v>
      </c>
      <c r="AZ3187" s="88">
        <v>0</v>
      </c>
      <c r="BA3187" s="88">
        <v>0</v>
      </c>
      <c r="BB3187" s="89">
        <f t="shared" si="195"/>
        <v>1000</v>
      </c>
      <c r="BC3187" s="90" t="str">
        <f t="shared" si="194"/>
        <v>OK</v>
      </c>
      <c r="BD3187" s="91" t="str">
        <f t="shared" si="196"/>
        <v xml:space="preserve">                  </v>
      </c>
      <c r="BE3187" s="92">
        <f t="shared" si="197"/>
        <v>2</v>
      </c>
    </row>
    <row r="3188" spans="1:57" s="74" customFormat="1" ht="50.1" customHeight="1" x14ac:dyDescent="0.2">
      <c r="A3188" s="78" t="s">
        <v>55</v>
      </c>
      <c r="B3188" s="78" t="s">
        <v>63</v>
      </c>
      <c r="C3188" s="78" t="s">
        <v>1038</v>
      </c>
      <c r="D3188" s="78" t="s">
        <v>606</v>
      </c>
      <c r="E3188" s="79" t="str">
        <f>+IF(C3188&lt;&gt;"",VLOOKUP(MID(C3188,18,5),NIVELES!$A$133:$B$213,2,0),"")</f>
        <v>AZUAY</v>
      </c>
      <c r="F3188" s="80" t="s">
        <v>100</v>
      </c>
      <c r="G3188" s="81" t="str">
        <f>+IF(F3188&lt;&gt;"",VLOOKUP(F3188,NIVELES!$A$246:$C$464,3,0),"")</f>
        <v xml:space="preserve"> </v>
      </c>
      <c r="H3188" s="82" t="s">
        <v>1024</v>
      </c>
      <c r="I3188" s="78" t="s">
        <v>2188</v>
      </c>
      <c r="J3188" s="78" t="s">
        <v>2184</v>
      </c>
      <c r="K3188" s="78" t="s">
        <v>2185</v>
      </c>
      <c r="L3188" s="78" t="s">
        <v>1791</v>
      </c>
      <c r="M3188" s="78" t="s">
        <v>1791</v>
      </c>
      <c r="N3188" s="78" t="s">
        <v>1791</v>
      </c>
      <c r="O3188" s="78" t="s">
        <v>2167</v>
      </c>
      <c r="P3188" s="82">
        <v>1</v>
      </c>
      <c r="Q3188" s="78" t="s">
        <v>3156</v>
      </c>
      <c r="R3188" s="82"/>
      <c r="S3188" s="82"/>
      <c r="T3188" s="82"/>
      <c r="U3188" s="82"/>
      <c r="V3188" s="82"/>
      <c r="W3188" s="82"/>
      <c r="X3188" s="82"/>
      <c r="Y3188" s="82"/>
      <c r="Z3188" s="82"/>
      <c r="AA3188" s="82"/>
      <c r="AB3188" s="82"/>
      <c r="AC3188" s="82">
        <v>1</v>
      </c>
      <c r="AD3188" s="85" t="str">
        <f>IF(A3188&lt;&gt;"",IF(D3188="DIRECCIÓN_DE_TRANSFERENCIAS","280 0031",VLOOKUP(C3188,NIVELES!$A$14:$B$105,2,0)),"")</f>
        <v>280 6210</v>
      </c>
      <c r="AE3188" s="86" t="s">
        <v>322</v>
      </c>
      <c r="AF3188" s="86" t="s">
        <v>544</v>
      </c>
      <c r="AG3188" s="79" t="str">
        <f>+IF(AF3188&lt;&gt;"",VLOOKUP(AF3188,NIVELES!$A$666:$B$673,2,0),"")</f>
        <v>PROTECCIÓN_SOCIAL_A_LA_FAMILIA._ASEGURAMIENTO_NO_CONTRIBUTIVO_E_INCLUSIÓN_ECONÓMICA_Y_MOVILIDAD_SOCIAL</v>
      </c>
      <c r="AH3188" s="78" t="s">
        <v>514</v>
      </c>
      <c r="AI3188" s="79" t="str">
        <f>IF(AH3188&lt;&gt;"",VLOOKUP(CONCATENATE(AG3188,AH3188),NIVELES!$B$676:$C$745,2,0),"")</f>
        <v>Inclusión Económica Y Movilidad Social</v>
      </c>
      <c r="AJ3188" s="78" t="s">
        <v>517</v>
      </c>
      <c r="AK3188" s="79" t="str">
        <f>+IF(AJ3188&lt;&gt;"",VLOOKUP(AJ3188,NIVELES!$A$816:$B$892,2,0),"")</f>
        <v>NO APLICA</v>
      </c>
      <c r="AL3188" s="78" t="s">
        <v>553</v>
      </c>
      <c r="AM3188" s="78">
        <v>510203</v>
      </c>
      <c r="AN3188" s="79" t="str">
        <f>IF(AM3188&lt;&gt;"",+VLOOKUP(AM3188,NIVELES!$A$1652:$B$2466,2,0),"")</f>
        <v>Decimotercer Sueldo</v>
      </c>
      <c r="AO3188" s="87">
        <v>2440.17</v>
      </c>
      <c r="AP3188" s="88"/>
      <c r="AQ3188" s="88"/>
      <c r="AR3188" s="88">
        <v>0</v>
      </c>
      <c r="AS3188" s="88">
        <v>0</v>
      </c>
      <c r="AT3188" s="88">
        <v>0</v>
      </c>
      <c r="AU3188" s="88">
        <v>0</v>
      </c>
      <c r="AV3188" s="88">
        <v>0</v>
      </c>
      <c r="AW3188" s="88">
        <v>0</v>
      </c>
      <c r="AX3188" s="88">
        <v>0</v>
      </c>
      <c r="AY3188" s="88">
        <v>0</v>
      </c>
      <c r="AZ3188" s="88">
        <v>0</v>
      </c>
      <c r="BA3188" s="88">
        <v>2440.17</v>
      </c>
      <c r="BB3188" s="89">
        <f t="shared" si="195"/>
        <v>2440.17</v>
      </c>
      <c r="BC3188" s="90" t="str">
        <f t="shared" si="194"/>
        <v>OK</v>
      </c>
      <c r="BD3188" s="91" t="str">
        <f t="shared" si="196"/>
        <v xml:space="preserve">                  </v>
      </c>
      <c r="BE3188" s="92">
        <f t="shared" si="197"/>
        <v>1</v>
      </c>
    </row>
    <row r="3189" spans="1:57" s="74" customFormat="1" ht="50.1" customHeight="1" x14ac:dyDescent="0.2">
      <c r="A3189" s="78" t="s">
        <v>55</v>
      </c>
      <c r="B3189" s="78" t="s">
        <v>63</v>
      </c>
      <c r="C3189" s="78" t="s">
        <v>1038</v>
      </c>
      <c r="D3189" s="78" t="s">
        <v>606</v>
      </c>
      <c r="E3189" s="79" t="str">
        <f>+IF(C3189&lt;&gt;"",VLOOKUP(MID(C3189,18,5),NIVELES!$A$133:$B$213,2,0),"")</f>
        <v>AZUAY</v>
      </c>
      <c r="F3189" s="80" t="s">
        <v>100</v>
      </c>
      <c r="G3189" s="81" t="str">
        <f>+IF(F3189&lt;&gt;"",VLOOKUP(F3189,NIVELES!$A$246:$C$464,3,0),"")</f>
        <v xml:space="preserve"> </v>
      </c>
      <c r="H3189" s="82" t="s">
        <v>1024</v>
      </c>
      <c r="I3189" s="78" t="s">
        <v>2188</v>
      </c>
      <c r="J3189" s="78" t="s">
        <v>2184</v>
      </c>
      <c r="K3189" s="78" t="s">
        <v>2185</v>
      </c>
      <c r="L3189" s="78" t="s">
        <v>1791</v>
      </c>
      <c r="M3189" s="78" t="s">
        <v>1791</v>
      </c>
      <c r="N3189" s="78" t="s">
        <v>1791</v>
      </c>
      <c r="O3189" s="78" t="s">
        <v>2167</v>
      </c>
      <c r="P3189" s="82">
        <v>1</v>
      </c>
      <c r="Q3189" s="78" t="s">
        <v>3156</v>
      </c>
      <c r="R3189" s="82"/>
      <c r="S3189" s="82"/>
      <c r="T3189" s="82"/>
      <c r="U3189" s="82"/>
      <c r="V3189" s="82"/>
      <c r="W3189" s="82"/>
      <c r="X3189" s="82"/>
      <c r="Y3189" s="82">
        <v>1</v>
      </c>
      <c r="Z3189" s="82"/>
      <c r="AA3189" s="82"/>
      <c r="AB3189" s="82"/>
      <c r="AC3189" s="82"/>
      <c r="AD3189" s="85" t="str">
        <f>IF(A3189&lt;&gt;"",IF(D3189="DIRECCIÓN_DE_TRANSFERENCIAS","280 0031",VLOOKUP(C3189,NIVELES!$A$14:$B$105,2,0)),"")</f>
        <v>280 6210</v>
      </c>
      <c r="AE3189" s="86" t="s">
        <v>322</v>
      </c>
      <c r="AF3189" s="86" t="s">
        <v>544</v>
      </c>
      <c r="AG3189" s="79" t="str">
        <f>+IF(AF3189&lt;&gt;"",VLOOKUP(AF3189,NIVELES!$A$666:$B$673,2,0),"")</f>
        <v>PROTECCIÓN_SOCIAL_A_LA_FAMILIA._ASEGURAMIENTO_NO_CONTRIBUTIVO_E_INCLUSIÓN_ECONÓMICA_Y_MOVILIDAD_SOCIAL</v>
      </c>
      <c r="AH3189" s="78" t="s">
        <v>514</v>
      </c>
      <c r="AI3189" s="79" t="str">
        <f>IF(AH3189&lt;&gt;"",VLOOKUP(CONCATENATE(AG3189,AH3189),NIVELES!$B$676:$C$745,2,0),"")</f>
        <v>Inclusión Económica Y Movilidad Social</v>
      </c>
      <c r="AJ3189" s="78" t="s">
        <v>517</v>
      </c>
      <c r="AK3189" s="79" t="str">
        <f>+IF(AJ3189&lt;&gt;"",VLOOKUP(AJ3189,NIVELES!$A$816:$B$892,2,0),"")</f>
        <v>NO APLICA</v>
      </c>
      <c r="AL3189" s="78" t="s">
        <v>553</v>
      </c>
      <c r="AM3189" s="78">
        <v>510204</v>
      </c>
      <c r="AN3189" s="79" t="str">
        <f>IF(AM3189&lt;&gt;"",+VLOOKUP(AM3189,NIVELES!$A$1652:$B$2466,2,0),"")</f>
        <v>Decimocuarto Sueldo</v>
      </c>
      <c r="AO3189" s="87">
        <v>722.33</v>
      </c>
      <c r="AP3189" s="88"/>
      <c r="AQ3189" s="88"/>
      <c r="AR3189" s="88">
        <v>0</v>
      </c>
      <c r="AS3189" s="88">
        <v>0</v>
      </c>
      <c r="AT3189" s="88">
        <v>0</v>
      </c>
      <c r="AU3189" s="88">
        <v>0</v>
      </c>
      <c r="AV3189" s="88">
        <v>0</v>
      </c>
      <c r="AW3189" s="88">
        <v>722.33</v>
      </c>
      <c r="AX3189" s="88">
        <v>0</v>
      </c>
      <c r="AY3189" s="88">
        <v>0</v>
      </c>
      <c r="AZ3189" s="88">
        <v>0</v>
      </c>
      <c r="BA3189" s="88">
        <v>0</v>
      </c>
      <c r="BB3189" s="89">
        <f t="shared" si="195"/>
        <v>722.33</v>
      </c>
      <c r="BC3189" s="90" t="str">
        <f t="shared" si="194"/>
        <v>OK</v>
      </c>
      <c r="BD3189" s="91" t="str">
        <f t="shared" si="196"/>
        <v xml:space="preserve">                  </v>
      </c>
      <c r="BE3189" s="92">
        <f t="shared" si="197"/>
        <v>1</v>
      </c>
    </row>
    <row r="3190" spans="1:57" s="74" customFormat="1" ht="50.1" customHeight="1" x14ac:dyDescent="0.2">
      <c r="A3190" s="78" t="s">
        <v>55</v>
      </c>
      <c r="B3190" s="78" t="s">
        <v>63</v>
      </c>
      <c r="C3190" s="78" t="s">
        <v>1038</v>
      </c>
      <c r="D3190" s="78" t="s">
        <v>606</v>
      </c>
      <c r="E3190" s="79" t="str">
        <f>+IF(C3190&lt;&gt;"",VLOOKUP(MID(C3190,18,5),NIVELES!$A$133:$B$213,2,0),"")</f>
        <v>AZUAY</v>
      </c>
      <c r="F3190" s="80" t="s">
        <v>100</v>
      </c>
      <c r="G3190" s="81" t="str">
        <f>+IF(F3190&lt;&gt;"",VLOOKUP(F3190,NIVELES!$A$246:$C$464,3,0),"")</f>
        <v xml:space="preserve"> </v>
      </c>
      <c r="H3190" s="82" t="s">
        <v>1024</v>
      </c>
      <c r="I3190" s="78" t="s">
        <v>2188</v>
      </c>
      <c r="J3190" s="78" t="s">
        <v>2184</v>
      </c>
      <c r="K3190" s="78" t="s">
        <v>2185</v>
      </c>
      <c r="L3190" s="78" t="s">
        <v>1791</v>
      </c>
      <c r="M3190" s="78" t="s">
        <v>1791</v>
      </c>
      <c r="N3190" s="78" t="s">
        <v>1791</v>
      </c>
      <c r="O3190" s="78" t="s">
        <v>2167</v>
      </c>
      <c r="P3190" s="82">
        <v>11</v>
      </c>
      <c r="Q3190" s="78" t="s">
        <v>3156</v>
      </c>
      <c r="R3190" s="82">
        <v>1</v>
      </c>
      <c r="S3190" s="82">
        <v>1</v>
      </c>
      <c r="T3190" s="82">
        <v>1</v>
      </c>
      <c r="U3190" s="82">
        <v>1</v>
      </c>
      <c r="V3190" s="82">
        <v>1</v>
      </c>
      <c r="W3190" s="82">
        <v>1</v>
      </c>
      <c r="X3190" s="82">
        <v>1</v>
      </c>
      <c r="Y3190" s="82">
        <v>1</v>
      </c>
      <c r="Z3190" s="82">
        <v>1</v>
      </c>
      <c r="AA3190" s="82">
        <v>1</v>
      </c>
      <c r="AB3190" s="82">
        <v>1</v>
      </c>
      <c r="AC3190" s="82"/>
      <c r="AD3190" s="85" t="str">
        <f>IF(A3190&lt;&gt;"",IF(D3190="DIRECCIÓN_DE_TRANSFERENCIAS","280 0031",VLOOKUP(C3190,NIVELES!$A$14:$B$105,2,0)),"")</f>
        <v>280 6210</v>
      </c>
      <c r="AE3190" s="86" t="s">
        <v>322</v>
      </c>
      <c r="AF3190" s="86" t="s">
        <v>544</v>
      </c>
      <c r="AG3190" s="79" t="str">
        <f>+IF(AF3190&lt;&gt;"",VLOOKUP(AF3190,NIVELES!$A$666:$B$673,2,0),"")</f>
        <v>PROTECCIÓN_SOCIAL_A_LA_FAMILIA._ASEGURAMIENTO_NO_CONTRIBUTIVO_E_INCLUSIÓN_ECONÓMICA_Y_MOVILIDAD_SOCIAL</v>
      </c>
      <c r="AH3190" s="78" t="s">
        <v>514</v>
      </c>
      <c r="AI3190" s="79" t="str">
        <f>IF(AH3190&lt;&gt;"",VLOOKUP(CONCATENATE(AG3190,AH3190),NIVELES!$B$676:$C$745,2,0),"")</f>
        <v>Inclusión Económica Y Movilidad Social</v>
      </c>
      <c r="AJ3190" s="78" t="s">
        <v>517</v>
      </c>
      <c r="AK3190" s="79" t="str">
        <f>+IF(AJ3190&lt;&gt;"",VLOOKUP(AJ3190,NIVELES!$A$816:$B$892,2,0),"")</f>
        <v>NO APLICA</v>
      </c>
      <c r="AL3190" s="78" t="s">
        <v>553</v>
      </c>
      <c r="AM3190" s="78">
        <v>510510</v>
      </c>
      <c r="AN3190" s="79" t="str">
        <f>IF(AM3190&lt;&gt;"",+VLOOKUP(AM3190,NIVELES!$A$1652:$B$2466,2,0),"")</f>
        <v>Servicios Personales por Contrato</v>
      </c>
      <c r="AO3190" s="87">
        <v>29282</v>
      </c>
      <c r="AP3190" s="88"/>
      <c r="AQ3190" s="88">
        <v>3352</v>
      </c>
      <c r="AR3190" s="88">
        <v>2662.9</v>
      </c>
      <c r="AS3190" s="88">
        <v>2662.9</v>
      </c>
      <c r="AT3190" s="88">
        <v>2662.9</v>
      </c>
      <c r="AU3190" s="88">
        <v>2662.9</v>
      </c>
      <c r="AV3190" s="88">
        <v>2662.9</v>
      </c>
      <c r="AW3190" s="88">
        <v>2662.9</v>
      </c>
      <c r="AX3190" s="88">
        <v>2662.9</v>
      </c>
      <c r="AY3190" s="88">
        <v>2662.9</v>
      </c>
      <c r="AZ3190" s="88">
        <v>2653</v>
      </c>
      <c r="BA3190" s="88">
        <v>1973.7999999999956</v>
      </c>
      <c r="BB3190" s="89">
        <f t="shared" si="195"/>
        <v>29282</v>
      </c>
      <c r="BC3190" s="90" t="str">
        <f t="shared" si="194"/>
        <v>OK</v>
      </c>
      <c r="BD3190" s="91" t="str">
        <f t="shared" si="196"/>
        <v xml:space="preserve">                  </v>
      </c>
      <c r="BE3190" s="92">
        <f t="shared" si="197"/>
        <v>11</v>
      </c>
    </row>
    <row r="3191" spans="1:57" s="74" customFormat="1" ht="50.1" customHeight="1" x14ac:dyDescent="0.2">
      <c r="A3191" s="78" t="s">
        <v>55</v>
      </c>
      <c r="B3191" s="78" t="s">
        <v>63</v>
      </c>
      <c r="C3191" s="78" t="s">
        <v>1038</v>
      </c>
      <c r="D3191" s="78" t="s">
        <v>606</v>
      </c>
      <c r="E3191" s="79" t="str">
        <f>+IF(C3191&lt;&gt;"",VLOOKUP(MID(C3191,18,5),NIVELES!$A$133:$B$213,2,0),"")</f>
        <v>AZUAY</v>
      </c>
      <c r="F3191" s="80" t="s">
        <v>100</v>
      </c>
      <c r="G3191" s="81" t="str">
        <f>+IF(F3191&lt;&gt;"",VLOOKUP(F3191,NIVELES!$A$246:$C$464,3,0),"")</f>
        <v xml:space="preserve"> </v>
      </c>
      <c r="H3191" s="82" t="s">
        <v>1024</v>
      </c>
      <c r="I3191" s="78" t="s">
        <v>2188</v>
      </c>
      <c r="J3191" s="78" t="s">
        <v>2184</v>
      </c>
      <c r="K3191" s="78" t="s">
        <v>2185</v>
      </c>
      <c r="L3191" s="78" t="s">
        <v>1791</v>
      </c>
      <c r="M3191" s="78" t="s">
        <v>1791</v>
      </c>
      <c r="N3191" s="78" t="s">
        <v>1791</v>
      </c>
      <c r="O3191" s="78" t="s">
        <v>2167</v>
      </c>
      <c r="P3191" s="82">
        <v>11</v>
      </c>
      <c r="Q3191" s="78" t="s">
        <v>3156</v>
      </c>
      <c r="R3191" s="82">
        <v>1</v>
      </c>
      <c r="S3191" s="82">
        <v>1</v>
      </c>
      <c r="T3191" s="82">
        <v>1</v>
      </c>
      <c r="U3191" s="82">
        <v>1</v>
      </c>
      <c r="V3191" s="82">
        <v>1</v>
      </c>
      <c r="W3191" s="82">
        <v>1</v>
      </c>
      <c r="X3191" s="82">
        <v>1</v>
      </c>
      <c r="Y3191" s="82">
        <v>1</v>
      </c>
      <c r="Z3191" s="82">
        <v>1</v>
      </c>
      <c r="AA3191" s="82">
        <v>1</v>
      </c>
      <c r="AB3191" s="82">
        <v>1</v>
      </c>
      <c r="AC3191" s="82"/>
      <c r="AD3191" s="85" t="str">
        <f>IF(A3191&lt;&gt;"",IF(D3191="DIRECCIÓN_DE_TRANSFERENCIAS","280 0031",VLOOKUP(C3191,NIVELES!$A$14:$B$105,2,0)),"")</f>
        <v>280 6210</v>
      </c>
      <c r="AE3191" s="86" t="s">
        <v>322</v>
      </c>
      <c r="AF3191" s="86" t="s">
        <v>544</v>
      </c>
      <c r="AG3191" s="79" t="str">
        <f>+IF(AF3191&lt;&gt;"",VLOOKUP(AF3191,NIVELES!$A$666:$B$673,2,0),"")</f>
        <v>PROTECCIÓN_SOCIAL_A_LA_FAMILIA._ASEGURAMIENTO_NO_CONTRIBUTIVO_E_INCLUSIÓN_ECONÓMICA_Y_MOVILIDAD_SOCIAL</v>
      </c>
      <c r="AH3191" s="78" t="s">
        <v>514</v>
      </c>
      <c r="AI3191" s="79" t="str">
        <f>IF(AH3191&lt;&gt;"",VLOOKUP(CONCATENATE(AG3191,AH3191),NIVELES!$B$676:$C$745,2,0),"")</f>
        <v>Inclusión Económica Y Movilidad Social</v>
      </c>
      <c r="AJ3191" s="78" t="s">
        <v>517</v>
      </c>
      <c r="AK3191" s="79" t="str">
        <f>+IF(AJ3191&lt;&gt;"",VLOOKUP(AJ3191,NIVELES!$A$816:$B$892,2,0),"")</f>
        <v>NO APLICA</v>
      </c>
      <c r="AL3191" s="78" t="s">
        <v>553</v>
      </c>
      <c r="AM3191" s="78">
        <v>510601</v>
      </c>
      <c r="AN3191" s="79" t="str">
        <f>IF(AM3191&lt;&gt;"",+VLOOKUP(AM3191,NIVELES!$A$1652:$B$2466,2,0),"")</f>
        <v>Aporte Patronal</v>
      </c>
      <c r="AO3191" s="87">
        <v>2825.71</v>
      </c>
      <c r="AP3191" s="88"/>
      <c r="AQ3191" s="88">
        <v>323.45999999999998</v>
      </c>
      <c r="AR3191" s="88">
        <v>256.88</v>
      </c>
      <c r="AS3191" s="88">
        <v>256.88</v>
      </c>
      <c r="AT3191" s="88">
        <v>256.88</v>
      </c>
      <c r="AU3191" s="88">
        <v>256.88</v>
      </c>
      <c r="AV3191" s="88">
        <v>256.88</v>
      </c>
      <c r="AW3191" s="88">
        <v>256.88</v>
      </c>
      <c r="AX3191" s="88">
        <v>256.88</v>
      </c>
      <c r="AY3191" s="88">
        <v>256.88</v>
      </c>
      <c r="AZ3191" s="88">
        <v>256.91000000000003</v>
      </c>
      <c r="BA3191" s="88">
        <v>190.29999999999973</v>
      </c>
      <c r="BB3191" s="89">
        <f t="shared" si="195"/>
        <v>2825.71</v>
      </c>
      <c r="BC3191" s="90" t="str">
        <f t="shared" si="194"/>
        <v>OK</v>
      </c>
      <c r="BD3191" s="91" t="str">
        <f t="shared" si="196"/>
        <v xml:space="preserve">                  </v>
      </c>
      <c r="BE3191" s="92">
        <f t="shared" si="197"/>
        <v>11</v>
      </c>
    </row>
    <row r="3192" spans="1:57" s="74" customFormat="1" ht="50.1" customHeight="1" x14ac:dyDescent="0.2">
      <c r="A3192" s="78" t="s">
        <v>55</v>
      </c>
      <c r="B3192" s="78" t="s">
        <v>63</v>
      </c>
      <c r="C3192" s="78" t="s">
        <v>1038</v>
      </c>
      <c r="D3192" s="78" t="s">
        <v>606</v>
      </c>
      <c r="E3192" s="79" t="str">
        <f>+IF(C3192&lt;&gt;"",VLOOKUP(MID(C3192,18,5),NIVELES!$A$133:$B$213,2,0),"")</f>
        <v>AZUAY</v>
      </c>
      <c r="F3192" s="80" t="s">
        <v>100</v>
      </c>
      <c r="G3192" s="81" t="str">
        <f>+IF(F3192&lt;&gt;"",VLOOKUP(F3192,NIVELES!$A$246:$C$464,3,0),"")</f>
        <v xml:space="preserve"> </v>
      </c>
      <c r="H3192" s="82" t="s">
        <v>1024</v>
      </c>
      <c r="I3192" s="78" t="s">
        <v>2188</v>
      </c>
      <c r="J3192" s="78" t="s">
        <v>2184</v>
      </c>
      <c r="K3192" s="78" t="s">
        <v>2185</v>
      </c>
      <c r="L3192" s="78" t="s">
        <v>1791</v>
      </c>
      <c r="M3192" s="78" t="s">
        <v>1791</v>
      </c>
      <c r="N3192" s="78" t="s">
        <v>1791</v>
      </c>
      <c r="O3192" s="78" t="s">
        <v>2167</v>
      </c>
      <c r="P3192" s="82">
        <v>11</v>
      </c>
      <c r="Q3192" s="78" t="s">
        <v>3156</v>
      </c>
      <c r="R3192" s="82">
        <v>1</v>
      </c>
      <c r="S3192" s="82">
        <v>1</v>
      </c>
      <c r="T3192" s="82">
        <v>1</v>
      </c>
      <c r="U3192" s="82">
        <v>1</v>
      </c>
      <c r="V3192" s="82">
        <v>1</v>
      </c>
      <c r="W3192" s="82">
        <v>1</v>
      </c>
      <c r="X3192" s="82">
        <v>1</v>
      </c>
      <c r="Y3192" s="82">
        <v>1</v>
      </c>
      <c r="Z3192" s="82">
        <v>1</v>
      </c>
      <c r="AA3192" s="82">
        <v>1</v>
      </c>
      <c r="AB3192" s="82">
        <v>1</v>
      </c>
      <c r="AC3192" s="82"/>
      <c r="AD3192" s="85" t="str">
        <f>IF(A3192&lt;&gt;"",IF(D3192="DIRECCIÓN_DE_TRANSFERENCIAS","280 0031",VLOOKUP(C3192,NIVELES!$A$14:$B$105,2,0)),"")</f>
        <v>280 6210</v>
      </c>
      <c r="AE3192" s="86" t="s">
        <v>322</v>
      </c>
      <c r="AF3192" s="86" t="s">
        <v>544</v>
      </c>
      <c r="AG3192" s="79" t="str">
        <f>+IF(AF3192&lt;&gt;"",VLOOKUP(AF3192,NIVELES!$A$666:$B$673,2,0),"")</f>
        <v>PROTECCIÓN_SOCIAL_A_LA_FAMILIA._ASEGURAMIENTO_NO_CONTRIBUTIVO_E_INCLUSIÓN_ECONÓMICA_Y_MOVILIDAD_SOCIAL</v>
      </c>
      <c r="AH3192" s="78" t="s">
        <v>514</v>
      </c>
      <c r="AI3192" s="79" t="str">
        <f>IF(AH3192&lt;&gt;"",VLOOKUP(CONCATENATE(AG3192,AH3192),NIVELES!$B$676:$C$745,2,0),"")</f>
        <v>Inclusión Económica Y Movilidad Social</v>
      </c>
      <c r="AJ3192" s="78" t="s">
        <v>517</v>
      </c>
      <c r="AK3192" s="79" t="str">
        <f>+IF(AJ3192&lt;&gt;"",VLOOKUP(AJ3192,NIVELES!$A$816:$B$892,2,0),"")</f>
        <v>NO APLICA</v>
      </c>
      <c r="AL3192" s="78" t="s">
        <v>553</v>
      </c>
      <c r="AM3192" s="78">
        <v>510602</v>
      </c>
      <c r="AN3192" s="79" t="str">
        <f>IF(AM3192&lt;&gt;"",+VLOOKUP(AM3192,NIVELES!$A$1652:$B$2466,2,0),"")</f>
        <v>Fondo de Reserva</v>
      </c>
      <c r="AO3192" s="87">
        <v>2440.17</v>
      </c>
      <c r="AP3192" s="88"/>
      <c r="AQ3192" s="88">
        <v>139.61000000000001</v>
      </c>
      <c r="AR3192" s="88">
        <v>221.83</v>
      </c>
      <c r="AS3192" s="88">
        <v>221.83</v>
      </c>
      <c r="AT3192" s="88">
        <v>221.83</v>
      </c>
      <c r="AU3192" s="88">
        <v>221.83</v>
      </c>
      <c r="AV3192" s="88">
        <v>221.83</v>
      </c>
      <c r="AW3192" s="88">
        <v>221.83</v>
      </c>
      <c r="AX3192" s="88">
        <v>221.83</v>
      </c>
      <c r="AY3192" s="88">
        <v>221.83</v>
      </c>
      <c r="AZ3192" s="88">
        <v>221.87</v>
      </c>
      <c r="BA3192" s="88">
        <v>304.05000000000018</v>
      </c>
      <c r="BB3192" s="89">
        <f t="shared" si="195"/>
        <v>2440.17</v>
      </c>
      <c r="BC3192" s="90" t="str">
        <f t="shared" si="194"/>
        <v>OK</v>
      </c>
      <c r="BD3192" s="91" t="str">
        <f t="shared" si="196"/>
        <v xml:space="preserve">                  </v>
      </c>
      <c r="BE3192" s="92">
        <f t="shared" si="197"/>
        <v>11</v>
      </c>
    </row>
    <row r="3193" spans="1:57" s="74" customFormat="1" ht="50.1" customHeight="1" x14ac:dyDescent="0.2">
      <c r="A3193" s="78" t="s">
        <v>55</v>
      </c>
      <c r="B3193" s="78" t="s">
        <v>63</v>
      </c>
      <c r="C3193" s="78" t="s">
        <v>1038</v>
      </c>
      <c r="D3193" s="78" t="s">
        <v>605</v>
      </c>
      <c r="E3193" s="79" t="str">
        <f>+IF(C3193&lt;&gt;"",VLOOKUP(MID(C3193,18,5),NIVELES!$A$133:$B$213,2,0),"")</f>
        <v>AZUAY</v>
      </c>
      <c r="F3193" s="80" t="s">
        <v>100</v>
      </c>
      <c r="G3193" s="81" t="str">
        <f>+IF(F3193&lt;&gt;"",VLOOKUP(F3193,NIVELES!$A$246:$C$464,3,0),"")</f>
        <v xml:space="preserve"> </v>
      </c>
      <c r="H3193" s="82" t="s">
        <v>1024</v>
      </c>
      <c r="I3193" s="78" t="s">
        <v>2201</v>
      </c>
      <c r="J3193" s="78" t="s">
        <v>2184</v>
      </c>
      <c r="K3193" s="78" t="s">
        <v>2185</v>
      </c>
      <c r="L3193" s="78" t="s">
        <v>3202</v>
      </c>
      <c r="M3193" s="78">
        <v>20</v>
      </c>
      <c r="N3193" s="78" t="s">
        <v>3203</v>
      </c>
      <c r="O3193" s="78" t="s">
        <v>3204</v>
      </c>
      <c r="P3193" s="82">
        <v>1</v>
      </c>
      <c r="Q3193" s="78" t="s">
        <v>3205</v>
      </c>
      <c r="R3193" s="82"/>
      <c r="S3193" s="82">
        <v>1</v>
      </c>
      <c r="T3193" s="82"/>
      <c r="U3193" s="82"/>
      <c r="V3193" s="82"/>
      <c r="W3193" s="82"/>
      <c r="X3193" s="82"/>
      <c r="Y3193" s="82"/>
      <c r="Z3193" s="82"/>
      <c r="AA3193" s="82"/>
      <c r="AB3193" s="82"/>
      <c r="AC3193" s="82"/>
      <c r="AD3193" s="85" t="str">
        <f>IF(A3193&lt;&gt;"",IF(D3193="DIRECCIÓN_DE_TRANSFERENCIAS","280 0031",VLOOKUP(C3193,NIVELES!$A$14:$B$105,2,0)),"")</f>
        <v>280 6210</v>
      </c>
      <c r="AE3193" s="86" t="s">
        <v>322</v>
      </c>
      <c r="AF3193" s="86" t="s">
        <v>545</v>
      </c>
      <c r="AG3193" s="79" t="str">
        <f>+IF(AF3193&lt;&gt;"",VLOOKUP(AF3193,NIVELES!$A$666:$B$673,2,0),"")</f>
        <v>SERVICIOS_DE_ATENCIÓN_GERONTOLÓGICA</v>
      </c>
      <c r="AH3193" s="78" t="s">
        <v>453</v>
      </c>
      <c r="AI3193" s="79" t="str">
        <f>IF(AH3193&lt;&gt;"",VLOOKUP(CONCATENATE(AG3193,AH3193),NIVELES!$B$676:$C$745,2,0),"")</f>
        <v xml:space="preserve">Subvenciones Para Contribuir El Cuidado De Las Personas Adultas Mayores  Atendidos  A Traves De  Terceros Sean Públicos O Privados </v>
      </c>
      <c r="AJ3193" s="78" t="s">
        <v>380</v>
      </c>
      <c r="AK3193" s="79" t="str">
        <f>+IF(AJ3193&lt;&gt;"",VLOOKUP(AJ3193,NIVELES!$A$816:$B$892,2,0),"")</f>
        <v>PROMOVER PRÁCTICAS DE CUIDADO A LAS PERSONAS ADULTAS MAYORES BAJO PARÁMETROS DE CALIDAD Y CALIDEZ</v>
      </c>
      <c r="AL3193" s="78" t="s">
        <v>556</v>
      </c>
      <c r="AM3193" s="78">
        <v>580104</v>
      </c>
      <c r="AN3193" s="79" t="str">
        <f>IF(AM3193&lt;&gt;"",+VLOOKUP(AM3193,NIVELES!$A$1652:$B$2466,2,0),"")</f>
        <v>A Gobiernos Autónomos Descentralizados</v>
      </c>
      <c r="AO3193" s="87">
        <v>15705.62</v>
      </c>
      <c r="AP3193" s="88"/>
      <c r="AQ3193" s="88">
        <v>3600.58</v>
      </c>
      <c r="AR3193" s="88">
        <v>0</v>
      </c>
      <c r="AS3193" s="88">
        <v>0</v>
      </c>
      <c r="AT3193" s="88">
        <v>3926.4</v>
      </c>
      <c r="AU3193" s="88">
        <v>0</v>
      </c>
      <c r="AV3193" s="88">
        <v>325.82500000000255</v>
      </c>
      <c r="AW3193" s="88">
        <v>3926.4</v>
      </c>
      <c r="AX3193" s="88">
        <v>0</v>
      </c>
      <c r="AY3193" s="88">
        <v>0</v>
      </c>
      <c r="AZ3193" s="88">
        <v>3926.415</v>
      </c>
      <c r="BA3193" s="88">
        <v>0</v>
      </c>
      <c r="BB3193" s="89">
        <f t="shared" si="195"/>
        <v>15705.620000000003</v>
      </c>
      <c r="BC3193" s="90" t="str">
        <f t="shared" si="194"/>
        <v>OK</v>
      </c>
      <c r="BD3193" s="91" t="str">
        <f t="shared" si="196"/>
        <v xml:space="preserve">                  </v>
      </c>
      <c r="BE3193" s="92">
        <f t="shared" si="197"/>
        <v>1</v>
      </c>
    </row>
    <row r="3194" spans="1:57" s="74" customFormat="1" ht="50.1" customHeight="1" x14ac:dyDescent="0.2">
      <c r="A3194" s="78" t="s">
        <v>55</v>
      </c>
      <c r="B3194" s="78" t="s">
        <v>63</v>
      </c>
      <c r="C3194" s="78" t="s">
        <v>1038</v>
      </c>
      <c r="D3194" s="78" t="s">
        <v>605</v>
      </c>
      <c r="E3194" s="79" t="str">
        <f>+IF(C3194&lt;&gt;"",VLOOKUP(MID(C3194,18,5),NIVELES!$A$133:$B$213,2,0),"")</f>
        <v>AZUAY</v>
      </c>
      <c r="F3194" s="80" t="s">
        <v>100</v>
      </c>
      <c r="G3194" s="81" t="str">
        <f>+IF(F3194&lt;&gt;"",VLOOKUP(F3194,NIVELES!$A$246:$C$464,3,0),"")</f>
        <v xml:space="preserve"> </v>
      </c>
      <c r="H3194" s="82" t="s">
        <v>1024</v>
      </c>
      <c r="I3194" s="78" t="s">
        <v>2201</v>
      </c>
      <c r="J3194" s="78" t="s">
        <v>2184</v>
      </c>
      <c r="K3194" s="78" t="s">
        <v>2185</v>
      </c>
      <c r="L3194" s="78" t="s">
        <v>3206</v>
      </c>
      <c r="M3194" s="78">
        <v>315</v>
      </c>
      <c r="N3194" s="78" t="s">
        <v>3207</v>
      </c>
      <c r="O3194" s="78" t="s">
        <v>2167</v>
      </c>
      <c r="P3194" s="82">
        <v>1</v>
      </c>
      <c r="Q3194" s="78" t="s">
        <v>3156</v>
      </c>
      <c r="R3194" s="82"/>
      <c r="S3194" s="82"/>
      <c r="T3194" s="82"/>
      <c r="U3194" s="82"/>
      <c r="V3194" s="82"/>
      <c r="W3194" s="82"/>
      <c r="X3194" s="82"/>
      <c r="Y3194" s="82"/>
      <c r="Z3194" s="82"/>
      <c r="AA3194" s="82"/>
      <c r="AB3194" s="82"/>
      <c r="AC3194" s="82">
        <v>1</v>
      </c>
      <c r="AD3194" s="85" t="str">
        <f>IF(A3194&lt;&gt;"",IF(D3194="DIRECCIÓN_DE_TRANSFERENCIAS","280 0031",VLOOKUP(C3194,NIVELES!$A$14:$B$105,2,0)),"")</f>
        <v>280 6210</v>
      </c>
      <c r="AE3194" s="86" t="s">
        <v>322</v>
      </c>
      <c r="AF3194" s="86" t="s">
        <v>546</v>
      </c>
      <c r="AG3194" s="79" t="str">
        <f>+IF(AF3194&lt;&gt;"",VLOOKUP(AF3194,NIVELES!$A$666:$B$673,2,0),"")</f>
        <v>ATENCIÓN_INTEGRAL_A_PERSONAS_CON_DISCAPACIDAD</v>
      </c>
      <c r="AH3194" s="78" t="s">
        <v>453</v>
      </c>
      <c r="AI3194" s="79" t="str">
        <f>IF(AH3194&lt;&gt;"",VLOOKUP(CONCATENATE(AG3194,AH3194),NIVELES!$B$676:$C$745,2,0),"")</f>
        <v>Rectoría Inclusión Social</v>
      </c>
      <c r="AJ3194" s="78" t="s">
        <v>517</v>
      </c>
      <c r="AK3194" s="79" t="str">
        <f>+IF(AJ3194&lt;&gt;"",VLOOKUP(AJ3194,NIVELES!$A$816:$B$892,2,0),"")</f>
        <v>NO APLICA</v>
      </c>
      <c r="AL3194" s="78" t="s">
        <v>553</v>
      </c>
      <c r="AM3194" s="78">
        <v>510203</v>
      </c>
      <c r="AN3194" s="79" t="str">
        <f>IF(AM3194&lt;&gt;"",+VLOOKUP(AM3194,NIVELES!$A$1652:$B$2466,2,0),"")</f>
        <v>Decimotercer Sueldo</v>
      </c>
      <c r="AO3194" s="87">
        <v>1111</v>
      </c>
      <c r="AP3194" s="88"/>
      <c r="AQ3194" s="88"/>
      <c r="AR3194" s="88">
        <v>0</v>
      </c>
      <c r="AS3194" s="88">
        <v>0</v>
      </c>
      <c r="AT3194" s="88">
        <v>0</v>
      </c>
      <c r="AU3194" s="88">
        <v>0</v>
      </c>
      <c r="AV3194" s="88">
        <v>0</v>
      </c>
      <c r="AW3194" s="88">
        <v>0</v>
      </c>
      <c r="AX3194" s="88">
        <v>0</v>
      </c>
      <c r="AY3194" s="88">
        <v>0</v>
      </c>
      <c r="AZ3194" s="88">
        <v>0</v>
      </c>
      <c r="BA3194" s="88">
        <v>1111</v>
      </c>
      <c r="BB3194" s="89">
        <f t="shared" si="195"/>
        <v>1111</v>
      </c>
      <c r="BC3194" s="90" t="str">
        <f t="shared" si="194"/>
        <v>OK</v>
      </c>
      <c r="BD3194" s="91" t="str">
        <f t="shared" si="196"/>
        <v xml:space="preserve">                  </v>
      </c>
      <c r="BE3194" s="92">
        <f t="shared" si="197"/>
        <v>1</v>
      </c>
    </row>
    <row r="3195" spans="1:57" s="74" customFormat="1" ht="50.1" customHeight="1" x14ac:dyDescent="0.2">
      <c r="A3195" s="78" t="s">
        <v>55</v>
      </c>
      <c r="B3195" s="78" t="s">
        <v>63</v>
      </c>
      <c r="C3195" s="78" t="s">
        <v>1038</v>
      </c>
      <c r="D3195" s="78" t="s">
        <v>605</v>
      </c>
      <c r="E3195" s="79" t="str">
        <f>+IF(C3195&lt;&gt;"",VLOOKUP(MID(C3195,18,5),NIVELES!$A$133:$B$213,2,0),"")</f>
        <v>AZUAY</v>
      </c>
      <c r="F3195" s="80" t="s">
        <v>100</v>
      </c>
      <c r="G3195" s="81" t="str">
        <f>+IF(F3195&lt;&gt;"",VLOOKUP(F3195,NIVELES!$A$246:$C$464,3,0),"")</f>
        <v xml:space="preserve"> </v>
      </c>
      <c r="H3195" s="82" t="s">
        <v>1024</v>
      </c>
      <c r="I3195" s="78" t="s">
        <v>2201</v>
      </c>
      <c r="J3195" s="78" t="s">
        <v>2184</v>
      </c>
      <c r="K3195" s="78" t="s">
        <v>2185</v>
      </c>
      <c r="L3195" s="78" t="s">
        <v>3206</v>
      </c>
      <c r="M3195" s="78">
        <v>315</v>
      </c>
      <c r="N3195" s="78" t="s">
        <v>3207</v>
      </c>
      <c r="O3195" s="78" t="s">
        <v>2167</v>
      </c>
      <c r="P3195" s="82">
        <v>1</v>
      </c>
      <c r="Q3195" s="78" t="s">
        <v>3156</v>
      </c>
      <c r="R3195" s="82"/>
      <c r="S3195" s="82"/>
      <c r="T3195" s="82"/>
      <c r="U3195" s="82"/>
      <c r="V3195" s="82"/>
      <c r="W3195" s="82"/>
      <c r="X3195" s="82"/>
      <c r="Y3195" s="82">
        <v>1</v>
      </c>
      <c r="Z3195" s="82"/>
      <c r="AA3195" s="82"/>
      <c r="AB3195" s="82"/>
      <c r="AC3195" s="82"/>
      <c r="AD3195" s="85" t="str">
        <f>IF(A3195&lt;&gt;"",IF(D3195="DIRECCIÓN_DE_TRANSFERENCIAS","280 0031",VLOOKUP(C3195,NIVELES!$A$14:$B$105,2,0)),"")</f>
        <v>280 6210</v>
      </c>
      <c r="AE3195" s="86" t="s">
        <v>322</v>
      </c>
      <c r="AF3195" s="86" t="s">
        <v>546</v>
      </c>
      <c r="AG3195" s="79" t="str">
        <f>+IF(AF3195&lt;&gt;"",VLOOKUP(AF3195,NIVELES!$A$666:$B$673,2,0),"")</f>
        <v>ATENCIÓN_INTEGRAL_A_PERSONAS_CON_DISCAPACIDAD</v>
      </c>
      <c r="AH3195" s="78" t="s">
        <v>453</v>
      </c>
      <c r="AI3195" s="79" t="str">
        <f>IF(AH3195&lt;&gt;"",VLOOKUP(CONCATENATE(AG3195,AH3195),NIVELES!$B$676:$C$745,2,0),"")</f>
        <v>Rectoría Inclusión Social</v>
      </c>
      <c r="AJ3195" s="78" t="s">
        <v>517</v>
      </c>
      <c r="AK3195" s="79" t="str">
        <f>+IF(AJ3195&lt;&gt;"",VLOOKUP(AJ3195,NIVELES!$A$816:$B$892,2,0),"")</f>
        <v>NO APLICA</v>
      </c>
      <c r="AL3195" s="78" t="s">
        <v>553</v>
      </c>
      <c r="AM3195" s="78">
        <v>510204</v>
      </c>
      <c r="AN3195" s="79" t="str">
        <f>IF(AM3195&lt;&gt;"",+VLOOKUP(AM3195,NIVELES!$A$1652:$B$2466,2,0),"")</f>
        <v>Decimocuarto Sueldo</v>
      </c>
      <c r="AO3195" s="87">
        <v>361.17</v>
      </c>
      <c r="AP3195" s="88"/>
      <c r="AQ3195" s="88"/>
      <c r="AR3195" s="88">
        <v>0</v>
      </c>
      <c r="AS3195" s="88">
        <v>0</v>
      </c>
      <c r="AT3195" s="88">
        <v>0</v>
      </c>
      <c r="AU3195" s="88">
        <v>0</v>
      </c>
      <c r="AV3195" s="88">
        <v>0</v>
      </c>
      <c r="AW3195" s="88">
        <v>361.17</v>
      </c>
      <c r="AX3195" s="88">
        <v>0</v>
      </c>
      <c r="AY3195" s="88">
        <v>0</v>
      </c>
      <c r="AZ3195" s="88">
        <v>0</v>
      </c>
      <c r="BA3195" s="88">
        <v>0</v>
      </c>
      <c r="BB3195" s="89">
        <f t="shared" si="195"/>
        <v>361.17</v>
      </c>
      <c r="BC3195" s="90" t="str">
        <f t="shared" si="194"/>
        <v>OK</v>
      </c>
      <c r="BD3195" s="91" t="str">
        <f t="shared" si="196"/>
        <v xml:space="preserve">                  </v>
      </c>
      <c r="BE3195" s="92">
        <f t="shared" si="197"/>
        <v>1</v>
      </c>
    </row>
    <row r="3196" spans="1:57" s="74" customFormat="1" ht="50.1" customHeight="1" x14ac:dyDescent="0.2">
      <c r="A3196" s="78" t="s">
        <v>55</v>
      </c>
      <c r="B3196" s="78" t="s">
        <v>63</v>
      </c>
      <c r="C3196" s="78" t="s">
        <v>1038</v>
      </c>
      <c r="D3196" s="78" t="s">
        <v>605</v>
      </c>
      <c r="E3196" s="79" t="str">
        <f>+IF(C3196&lt;&gt;"",VLOOKUP(MID(C3196,18,5),NIVELES!$A$133:$B$213,2,0),"")</f>
        <v>AZUAY</v>
      </c>
      <c r="F3196" s="80" t="s">
        <v>100</v>
      </c>
      <c r="G3196" s="81" t="str">
        <f>+IF(F3196&lt;&gt;"",VLOOKUP(F3196,NIVELES!$A$246:$C$464,3,0),"")</f>
        <v xml:space="preserve"> </v>
      </c>
      <c r="H3196" s="82" t="s">
        <v>1024</v>
      </c>
      <c r="I3196" s="78" t="s">
        <v>2201</v>
      </c>
      <c r="J3196" s="78" t="s">
        <v>2184</v>
      </c>
      <c r="K3196" s="78" t="s">
        <v>2185</v>
      </c>
      <c r="L3196" s="78" t="s">
        <v>3206</v>
      </c>
      <c r="M3196" s="78">
        <v>315</v>
      </c>
      <c r="N3196" s="78" t="s">
        <v>3207</v>
      </c>
      <c r="O3196" s="78" t="s">
        <v>2167</v>
      </c>
      <c r="P3196" s="82">
        <v>11</v>
      </c>
      <c r="Q3196" s="78" t="s">
        <v>3156</v>
      </c>
      <c r="R3196" s="82">
        <v>1</v>
      </c>
      <c r="S3196" s="82">
        <v>1</v>
      </c>
      <c r="T3196" s="82">
        <v>1</v>
      </c>
      <c r="U3196" s="82">
        <v>1</v>
      </c>
      <c r="V3196" s="82">
        <v>1</v>
      </c>
      <c r="W3196" s="82">
        <v>1</v>
      </c>
      <c r="X3196" s="82">
        <v>1</v>
      </c>
      <c r="Y3196" s="82">
        <v>1</v>
      </c>
      <c r="Z3196" s="82">
        <v>1</v>
      </c>
      <c r="AA3196" s="82">
        <v>1</v>
      </c>
      <c r="AB3196" s="82">
        <v>1</v>
      </c>
      <c r="AC3196" s="82"/>
      <c r="AD3196" s="85" t="str">
        <f>IF(A3196&lt;&gt;"",IF(D3196="DIRECCIÓN_DE_TRANSFERENCIAS","280 0031",VLOOKUP(C3196,NIVELES!$A$14:$B$105,2,0)),"")</f>
        <v>280 6210</v>
      </c>
      <c r="AE3196" s="86" t="s">
        <v>322</v>
      </c>
      <c r="AF3196" s="86" t="s">
        <v>546</v>
      </c>
      <c r="AG3196" s="79" t="str">
        <f>+IF(AF3196&lt;&gt;"",VLOOKUP(AF3196,NIVELES!$A$666:$B$673,2,0),"")</f>
        <v>ATENCIÓN_INTEGRAL_A_PERSONAS_CON_DISCAPACIDAD</v>
      </c>
      <c r="AH3196" s="78" t="s">
        <v>453</v>
      </c>
      <c r="AI3196" s="79" t="str">
        <f>IF(AH3196&lt;&gt;"",VLOOKUP(CONCATENATE(AG3196,AH3196),NIVELES!$B$676:$C$745,2,0),"")</f>
        <v>Rectoría Inclusión Social</v>
      </c>
      <c r="AJ3196" s="78" t="s">
        <v>517</v>
      </c>
      <c r="AK3196" s="79" t="str">
        <f>+IF(AJ3196&lt;&gt;"",VLOOKUP(AJ3196,NIVELES!$A$816:$B$892,2,0),"")</f>
        <v>NO APLICA</v>
      </c>
      <c r="AL3196" s="78" t="s">
        <v>553</v>
      </c>
      <c r="AM3196" s="78">
        <v>510510</v>
      </c>
      <c r="AN3196" s="79" t="str">
        <f>IF(AM3196&lt;&gt;"",+VLOOKUP(AM3196,NIVELES!$A$1652:$B$2466,2,0),"")</f>
        <v>Servicios Personales por Contrato</v>
      </c>
      <c r="AO3196" s="87">
        <v>13332</v>
      </c>
      <c r="AP3196" s="88"/>
      <c r="AQ3196" s="88">
        <v>2424</v>
      </c>
      <c r="AR3196" s="88">
        <v>1212</v>
      </c>
      <c r="AS3196" s="88">
        <v>1212</v>
      </c>
      <c r="AT3196" s="88">
        <v>1212</v>
      </c>
      <c r="AU3196" s="88">
        <v>1212</v>
      </c>
      <c r="AV3196" s="88">
        <v>1212</v>
      </c>
      <c r="AW3196" s="88">
        <v>1212</v>
      </c>
      <c r="AX3196" s="88">
        <v>1212</v>
      </c>
      <c r="AY3196" s="88">
        <v>1212</v>
      </c>
      <c r="AZ3196" s="88">
        <v>1212</v>
      </c>
      <c r="BA3196" s="88">
        <v>0</v>
      </c>
      <c r="BB3196" s="89">
        <f t="shared" si="195"/>
        <v>13332</v>
      </c>
      <c r="BC3196" s="90" t="str">
        <f t="shared" si="194"/>
        <v>OK</v>
      </c>
      <c r="BD3196" s="91" t="str">
        <f t="shared" si="196"/>
        <v xml:space="preserve">                  </v>
      </c>
      <c r="BE3196" s="92">
        <f t="shared" si="197"/>
        <v>11</v>
      </c>
    </row>
    <row r="3197" spans="1:57" s="74" customFormat="1" ht="50.1" customHeight="1" x14ac:dyDescent="0.2">
      <c r="A3197" s="78" t="s">
        <v>55</v>
      </c>
      <c r="B3197" s="78" t="s">
        <v>63</v>
      </c>
      <c r="C3197" s="78" t="s">
        <v>1038</v>
      </c>
      <c r="D3197" s="78" t="s">
        <v>605</v>
      </c>
      <c r="E3197" s="79" t="str">
        <f>+IF(C3197&lt;&gt;"",VLOOKUP(MID(C3197,18,5),NIVELES!$A$133:$B$213,2,0),"")</f>
        <v>AZUAY</v>
      </c>
      <c r="F3197" s="80" t="s">
        <v>100</v>
      </c>
      <c r="G3197" s="81" t="str">
        <f>+IF(F3197&lt;&gt;"",VLOOKUP(F3197,NIVELES!$A$246:$C$464,3,0),"")</f>
        <v xml:space="preserve"> </v>
      </c>
      <c r="H3197" s="82" t="s">
        <v>1024</v>
      </c>
      <c r="I3197" s="78" t="s">
        <v>2201</v>
      </c>
      <c r="J3197" s="78" t="s">
        <v>2184</v>
      </c>
      <c r="K3197" s="78" t="s">
        <v>2185</v>
      </c>
      <c r="L3197" s="78" t="s">
        <v>3206</v>
      </c>
      <c r="M3197" s="78">
        <v>315</v>
      </c>
      <c r="N3197" s="78" t="s">
        <v>3207</v>
      </c>
      <c r="O3197" s="78" t="s">
        <v>2167</v>
      </c>
      <c r="P3197" s="82">
        <v>11</v>
      </c>
      <c r="Q3197" s="78" t="s">
        <v>3156</v>
      </c>
      <c r="R3197" s="82">
        <v>1</v>
      </c>
      <c r="S3197" s="82">
        <v>1</v>
      </c>
      <c r="T3197" s="82">
        <v>1</v>
      </c>
      <c r="U3197" s="82">
        <v>1</v>
      </c>
      <c r="V3197" s="82">
        <v>1</v>
      </c>
      <c r="W3197" s="82">
        <v>1</v>
      </c>
      <c r="X3197" s="82">
        <v>1</v>
      </c>
      <c r="Y3197" s="82">
        <v>1</v>
      </c>
      <c r="Z3197" s="82">
        <v>1</v>
      </c>
      <c r="AA3197" s="82">
        <v>1</v>
      </c>
      <c r="AB3197" s="82">
        <v>1</v>
      </c>
      <c r="AC3197" s="82"/>
      <c r="AD3197" s="85" t="str">
        <f>IF(A3197&lt;&gt;"",IF(D3197="DIRECCIÓN_DE_TRANSFERENCIAS","280 0031",VLOOKUP(C3197,NIVELES!$A$14:$B$105,2,0)),"")</f>
        <v>280 6210</v>
      </c>
      <c r="AE3197" s="86" t="s">
        <v>322</v>
      </c>
      <c r="AF3197" s="86" t="s">
        <v>546</v>
      </c>
      <c r="AG3197" s="79" t="str">
        <f>+IF(AF3197&lt;&gt;"",VLOOKUP(AF3197,NIVELES!$A$666:$B$673,2,0),"")</f>
        <v>ATENCIÓN_INTEGRAL_A_PERSONAS_CON_DISCAPACIDAD</v>
      </c>
      <c r="AH3197" s="78" t="s">
        <v>453</v>
      </c>
      <c r="AI3197" s="79" t="str">
        <f>IF(AH3197&lt;&gt;"",VLOOKUP(CONCATENATE(AG3197,AH3197),NIVELES!$B$676:$C$745,2,0),"")</f>
        <v>Rectoría Inclusión Social</v>
      </c>
      <c r="AJ3197" s="78" t="s">
        <v>517</v>
      </c>
      <c r="AK3197" s="79" t="str">
        <f>+IF(AJ3197&lt;&gt;"",VLOOKUP(AJ3197,NIVELES!$A$816:$B$892,2,0),"")</f>
        <v>NO APLICA</v>
      </c>
      <c r="AL3197" s="78" t="s">
        <v>553</v>
      </c>
      <c r="AM3197" s="78">
        <v>510601</v>
      </c>
      <c r="AN3197" s="79" t="str">
        <f>IF(AM3197&lt;&gt;"",+VLOOKUP(AM3197,NIVELES!$A$1652:$B$2466,2,0),"")</f>
        <v>Aporte Patronal</v>
      </c>
      <c r="AO3197" s="87">
        <v>1286.54</v>
      </c>
      <c r="AP3197" s="88"/>
      <c r="AQ3197" s="88">
        <v>233.92</v>
      </c>
      <c r="AR3197" s="88">
        <v>116.95</v>
      </c>
      <c r="AS3197" s="88">
        <v>116.95</v>
      </c>
      <c r="AT3197" s="88">
        <v>116.95</v>
      </c>
      <c r="AU3197" s="88">
        <v>116.95</v>
      </c>
      <c r="AV3197" s="88">
        <v>116.95</v>
      </c>
      <c r="AW3197" s="88">
        <v>116.95</v>
      </c>
      <c r="AX3197" s="88">
        <v>116.95</v>
      </c>
      <c r="AY3197" s="88">
        <v>116.95</v>
      </c>
      <c r="AZ3197" s="88">
        <v>117.01999999999975</v>
      </c>
      <c r="BA3197" s="88">
        <v>0</v>
      </c>
      <c r="BB3197" s="89">
        <f t="shared" si="195"/>
        <v>1286.54</v>
      </c>
      <c r="BC3197" s="90" t="str">
        <f t="shared" si="194"/>
        <v>OK</v>
      </c>
      <c r="BD3197" s="91" t="str">
        <f t="shared" si="196"/>
        <v xml:space="preserve">                  </v>
      </c>
      <c r="BE3197" s="92">
        <f t="shared" si="197"/>
        <v>11</v>
      </c>
    </row>
    <row r="3198" spans="1:57" s="74" customFormat="1" ht="50.1" customHeight="1" x14ac:dyDescent="0.2">
      <c r="A3198" s="78" t="s">
        <v>55</v>
      </c>
      <c r="B3198" s="78" t="s">
        <v>63</v>
      </c>
      <c r="C3198" s="78" t="s">
        <v>1038</v>
      </c>
      <c r="D3198" s="78" t="s">
        <v>605</v>
      </c>
      <c r="E3198" s="79" t="str">
        <f>+IF(C3198&lt;&gt;"",VLOOKUP(MID(C3198,18,5),NIVELES!$A$133:$B$213,2,0),"")</f>
        <v>AZUAY</v>
      </c>
      <c r="F3198" s="80" t="s">
        <v>100</v>
      </c>
      <c r="G3198" s="81" t="str">
        <f>+IF(F3198&lt;&gt;"",VLOOKUP(F3198,NIVELES!$A$246:$C$464,3,0),"")</f>
        <v xml:space="preserve"> </v>
      </c>
      <c r="H3198" s="82" t="s">
        <v>1024</v>
      </c>
      <c r="I3198" s="78" t="s">
        <v>2201</v>
      </c>
      <c r="J3198" s="78" t="s">
        <v>2184</v>
      </c>
      <c r="K3198" s="78" t="s">
        <v>2185</v>
      </c>
      <c r="L3198" s="78" t="s">
        <v>3206</v>
      </c>
      <c r="M3198" s="78">
        <v>315</v>
      </c>
      <c r="N3198" s="78" t="s">
        <v>3207</v>
      </c>
      <c r="O3198" s="78" t="s">
        <v>2167</v>
      </c>
      <c r="P3198" s="82">
        <v>11</v>
      </c>
      <c r="Q3198" s="78" t="s">
        <v>3156</v>
      </c>
      <c r="R3198" s="82">
        <v>1</v>
      </c>
      <c r="S3198" s="82">
        <v>1</v>
      </c>
      <c r="T3198" s="82">
        <v>1</v>
      </c>
      <c r="U3198" s="82">
        <v>1</v>
      </c>
      <c r="V3198" s="82">
        <v>1</v>
      </c>
      <c r="W3198" s="82">
        <v>1</v>
      </c>
      <c r="X3198" s="82">
        <v>1</v>
      </c>
      <c r="Y3198" s="82">
        <v>1</v>
      </c>
      <c r="Z3198" s="82">
        <v>1</v>
      </c>
      <c r="AA3198" s="82">
        <v>1</v>
      </c>
      <c r="AB3198" s="82">
        <v>1</v>
      </c>
      <c r="AC3198" s="82"/>
      <c r="AD3198" s="85" t="str">
        <f>IF(A3198&lt;&gt;"",IF(D3198="DIRECCIÓN_DE_TRANSFERENCIAS","280 0031",VLOOKUP(C3198,NIVELES!$A$14:$B$105,2,0)),"")</f>
        <v>280 6210</v>
      </c>
      <c r="AE3198" s="86" t="s">
        <v>322</v>
      </c>
      <c r="AF3198" s="86" t="s">
        <v>546</v>
      </c>
      <c r="AG3198" s="79" t="str">
        <f>+IF(AF3198&lt;&gt;"",VLOOKUP(AF3198,NIVELES!$A$666:$B$673,2,0),"")</f>
        <v>ATENCIÓN_INTEGRAL_A_PERSONAS_CON_DISCAPACIDAD</v>
      </c>
      <c r="AH3198" s="78" t="s">
        <v>453</v>
      </c>
      <c r="AI3198" s="79" t="str">
        <f>IF(AH3198&lt;&gt;"",VLOOKUP(CONCATENATE(AG3198,AH3198),NIVELES!$B$676:$C$745,2,0),"")</f>
        <v>Rectoría Inclusión Social</v>
      </c>
      <c r="AJ3198" s="78" t="s">
        <v>517</v>
      </c>
      <c r="AK3198" s="79" t="str">
        <f>+IF(AJ3198&lt;&gt;"",VLOOKUP(AJ3198,NIVELES!$A$816:$B$892,2,0),"")</f>
        <v>NO APLICA</v>
      </c>
      <c r="AL3198" s="78" t="s">
        <v>553</v>
      </c>
      <c r="AM3198" s="78">
        <v>510602</v>
      </c>
      <c r="AN3198" s="79" t="str">
        <f>IF(AM3198&lt;&gt;"",+VLOOKUP(AM3198,NIVELES!$A$1652:$B$2466,2,0),"")</f>
        <v>Fondo de Reserva</v>
      </c>
      <c r="AO3198" s="87">
        <v>1111</v>
      </c>
      <c r="AP3198" s="88"/>
      <c r="AQ3198" s="88">
        <v>100.96</v>
      </c>
      <c r="AR3198" s="88">
        <v>101</v>
      </c>
      <c r="AS3198" s="88">
        <v>101</v>
      </c>
      <c r="AT3198" s="88">
        <v>101</v>
      </c>
      <c r="AU3198" s="88">
        <v>101</v>
      </c>
      <c r="AV3198" s="88">
        <v>101</v>
      </c>
      <c r="AW3198" s="88">
        <v>101</v>
      </c>
      <c r="AX3198" s="88">
        <v>101</v>
      </c>
      <c r="AY3198" s="88">
        <v>101</v>
      </c>
      <c r="AZ3198" s="88">
        <v>101</v>
      </c>
      <c r="BA3198" s="88">
        <v>101.03999999999996</v>
      </c>
      <c r="BB3198" s="89">
        <f t="shared" si="195"/>
        <v>1111</v>
      </c>
      <c r="BC3198" s="90" t="str">
        <f t="shared" si="194"/>
        <v>OK</v>
      </c>
      <c r="BD3198" s="91" t="str">
        <f t="shared" si="196"/>
        <v xml:space="preserve">                  </v>
      </c>
      <c r="BE3198" s="92">
        <f t="shared" si="197"/>
        <v>11</v>
      </c>
    </row>
    <row r="3199" spans="1:57" s="74" customFormat="1" ht="50.1" customHeight="1" x14ac:dyDescent="0.2">
      <c r="A3199" s="78" t="s">
        <v>55</v>
      </c>
      <c r="B3199" s="78" t="s">
        <v>63</v>
      </c>
      <c r="C3199" s="78" t="s">
        <v>1038</v>
      </c>
      <c r="D3199" s="78" t="s">
        <v>605</v>
      </c>
      <c r="E3199" s="79" t="str">
        <f>+IF(C3199&lt;&gt;"",VLOOKUP(MID(C3199,18,5),NIVELES!$A$133:$B$213,2,0),"")</f>
        <v>AZUAY</v>
      </c>
      <c r="F3199" s="80" t="s">
        <v>100</v>
      </c>
      <c r="G3199" s="81" t="str">
        <f>+IF(F3199&lt;&gt;"",VLOOKUP(F3199,NIVELES!$A$246:$C$464,3,0),"")</f>
        <v xml:space="preserve"> </v>
      </c>
      <c r="H3199" s="82" t="s">
        <v>1024</v>
      </c>
      <c r="I3199" s="78" t="s">
        <v>2201</v>
      </c>
      <c r="J3199" s="78" t="s">
        <v>2184</v>
      </c>
      <c r="K3199" s="78" t="s">
        <v>2185</v>
      </c>
      <c r="L3199" s="78" t="s">
        <v>1791</v>
      </c>
      <c r="M3199" s="78" t="s">
        <v>1791</v>
      </c>
      <c r="N3199" s="78" t="s">
        <v>1791</v>
      </c>
      <c r="O3199" s="78" t="s">
        <v>2458</v>
      </c>
      <c r="P3199" s="82">
        <v>1</v>
      </c>
      <c r="Q3199" s="78" t="s">
        <v>1954</v>
      </c>
      <c r="R3199" s="82"/>
      <c r="S3199" s="82"/>
      <c r="T3199" s="82"/>
      <c r="U3199" s="82"/>
      <c r="V3199" s="82"/>
      <c r="W3199" s="82"/>
      <c r="X3199" s="82"/>
      <c r="Y3199" s="82"/>
      <c r="Z3199" s="82"/>
      <c r="AA3199" s="82"/>
      <c r="AB3199" s="82"/>
      <c r="AC3199" s="82">
        <v>1</v>
      </c>
      <c r="AD3199" s="85" t="str">
        <f>IF(A3199&lt;&gt;"",IF(D3199="DIRECCIÓN_DE_TRANSFERENCIAS","280 0031",VLOOKUP(C3199,NIVELES!$A$14:$B$105,2,0)),"")</f>
        <v>280 6210</v>
      </c>
      <c r="AE3199" s="86" t="s">
        <v>322</v>
      </c>
      <c r="AF3199" s="86" t="s">
        <v>546</v>
      </c>
      <c r="AG3199" s="79" t="str">
        <f>+IF(AF3199&lt;&gt;"",VLOOKUP(AF3199,NIVELES!$A$666:$B$673,2,0),"")</f>
        <v>ATENCIÓN_INTEGRAL_A_PERSONAS_CON_DISCAPACIDAD</v>
      </c>
      <c r="AH3199" s="78" t="s">
        <v>321</v>
      </c>
      <c r="AI3199" s="79" t="str">
        <f>IF(AH3199&lt;&gt;"",VLOOKUP(CONCATENATE(AG3199,AH3199),NIVELES!$B$676:$C$745,2,0),"")</f>
        <v>Centros Indirectos Prestación De Servicio</v>
      </c>
      <c r="AJ3199" s="78" t="s">
        <v>517</v>
      </c>
      <c r="AK3199" s="79" t="str">
        <f>+IF(AJ3199&lt;&gt;"",VLOOKUP(AJ3199,NIVELES!$A$816:$B$892,2,0),"")</f>
        <v>NO APLICA</v>
      </c>
      <c r="AL3199" s="78" t="s">
        <v>554</v>
      </c>
      <c r="AM3199" s="78">
        <v>530249</v>
      </c>
      <c r="AN3199" s="79" t="str">
        <f>IF(AM3199&lt;&gt;"",+VLOOKUP(AM3199,NIVELES!$A$1652:$B$2466,2,0),"")</f>
        <v>Eventos Públicos Promocionales</v>
      </c>
      <c r="AO3199" s="87">
        <v>1000</v>
      </c>
      <c r="AP3199" s="88"/>
      <c r="AQ3199" s="88"/>
      <c r="AR3199" s="88">
        <v>0</v>
      </c>
      <c r="AS3199" s="88">
        <v>0</v>
      </c>
      <c r="AT3199" s="88">
        <v>0</v>
      </c>
      <c r="AU3199" s="88">
        <v>0</v>
      </c>
      <c r="AV3199" s="88">
        <v>0</v>
      </c>
      <c r="AW3199" s="88">
        <v>0</v>
      </c>
      <c r="AX3199" s="88">
        <v>0</v>
      </c>
      <c r="AY3199" s="88">
        <v>0</v>
      </c>
      <c r="AZ3199" s="88">
        <v>0</v>
      </c>
      <c r="BA3199" s="88">
        <v>1000</v>
      </c>
      <c r="BB3199" s="89">
        <f t="shared" si="195"/>
        <v>1000</v>
      </c>
      <c r="BC3199" s="90" t="str">
        <f t="shared" si="194"/>
        <v>OK</v>
      </c>
      <c r="BD3199" s="91" t="str">
        <f t="shared" si="196"/>
        <v xml:space="preserve">                  </v>
      </c>
      <c r="BE3199" s="92">
        <f t="shared" si="197"/>
        <v>1</v>
      </c>
    </row>
    <row r="3200" spans="1:57" s="74" customFormat="1" ht="50.1" customHeight="1" x14ac:dyDescent="0.2">
      <c r="A3200" s="78" t="s">
        <v>55</v>
      </c>
      <c r="B3200" s="78" t="s">
        <v>63</v>
      </c>
      <c r="C3200" s="78" t="s">
        <v>1038</v>
      </c>
      <c r="D3200" s="78" t="s">
        <v>605</v>
      </c>
      <c r="E3200" s="79" t="str">
        <f>+IF(C3200&lt;&gt;"",VLOOKUP(MID(C3200,18,5),NIVELES!$A$133:$B$213,2,0),"")</f>
        <v>AZUAY</v>
      </c>
      <c r="F3200" s="80" t="s">
        <v>100</v>
      </c>
      <c r="G3200" s="81" t="str">
        <f>+IF(F3200&lt;&gt;"",VLOOKUP(F3200,NIVELES!$A$246:$C$464,3,0),"")</f>
        <v xml:space="preserve"> </v>
      </c>
      <c r="H3200" s="82" t="s">
        <v>1024</v>
      </c>
      <c r="I3200" s="78" t="s">
        <v>2201</v>
      </c>
      <c r="J3200" s="78" t="s">
        <v>2184</v>
      </c>
      <c r="K3200" s="78" t="s">
        <v>2185</v>
      </c>
      <c r="L3200" s="78" t="s">
        <v>1791</v>
      </c>
      <c r="M3200" s="78" t="s">
        <v>1791</v>
      </c>
      <c r="N3200" s="78" t="s">
        <v>1791</v>
      </c>
      <c r="O3200" s="78" t="s">
        <v>2458</v>
      </c>
      <c r="P3200" s="82">
        <v>1</v>
      </c>
      <c r="Q3200" s="78" t="s">
        <v>1954</v>
      </c>
      <c r="R3200" s="82"/>
      <c r="S3200" s="82"/>
      <c r="T3200" s="82"/>
      <c r="U3200" s="82"/>
      <c r="V3200" s="82">
        <v>1</v>
      </c>
      <c r="W3200" s="82"/>
      <c r="X3200" s="82"/>
      <c r="Y3200" s="82"/>
      <c r="Z3200" s="82"/>
      <c r="AA3200" s="82"/>
      <c r="AB3200" s="82"/>
      <c r="AC3200" s="82"/>
      <c r="AD3200" s="85" t="str">
        <f>IF(A3200&lt;&gt;"",IF(D3200="DIRECCIÓN_DE_TRANSFERENCIAS","280 0031",VLOOKUP(C3200,NIVELES!$A$14:$B$105,2,0)),"")</f>
        <v>280 6210</v>
      </c>
      <c r="AE3200" s="86" t="s">
        <v>322</v>
      </c>
      <c r="AF3200" s="86" t="s">
        <v>546</v>
      </c>
      <c r="AG3200" s="79" t="str">
        <f>+IF(AF3200&lt;&gt;"",VLOOKUP(AF3200,NIVELES!$A$666:$B$673,2,0),"")</f>
        <v>ATENCIÓN_INTEGRAL_A_PERSONAS_CON_DISCAPACIDAD</v>
      </c>
      <c r="AH3200" s="78" t="s">
        <v>321</v>
      </c>
      <c r="AI3200" s="79" t="str">
        <f>IF(AH3200&lt;&gt;"",VLOOKUP(CONCATENATE(AG3200,AH3200),NIVELES!$B$676:$C$745,2,0),"")</f>
        <v>Centros Indirectos Prestación De Servicio</v>
      </c>
      <c r="AJ3200" s="78" t="s">
        <v>517</v>
      </c>
      <c r="AK3200" s="79" t="str">
        <f>+IF(AJ3200&lt;&gt;"",VLOOKUP(AJ3200,NIVELES!$A$816:$B$892,2,0),"")</f>
        <v>NO APLICA</v>
      </c>
      <c r="AL3200" s="78" t="s">
        <v>554</v>
      </c>
      <c r="AM3200" s="78">
        <v>530301</v>
      </c>
      <c r="AN3200" s="79" t="str">
        <f>IF(AM3200&lt;&gt;"",+VLOOKUP(AM3200,NIVELES!$A$1652:$B$2466,2,0),"")</f>
        <v>Pasajes al Interior</v>
      </c>
      <c r="AO3200" s="87">
        <v>50</v>
      </c>
      <c r="AP3200" s="88"/>
      <c r="AQ3200" s="88"/>
      <c r="AR3200" s="88">
        <v>0</v>
      </c>
      <c r="AS3200" s="88">
        <v>0</v>
      </c>
      <c r="AT3200" s="88">
        <v>50</v>
      </c>
      <c r="AU3200" s="88">
        <v>0</v>
      </c>
      <c r="AV3200" s="88">
        <v>0</v>
      </c>
      <c r="AW3200" s="88">
        <v>0</v>
      </c>
      <c r="AX3200" s="88">
        <v>0</v>
      </c>
      <c r="AY3200" s="88">
        <v>0</v>
      </c>
      <c r="AZ3200" s="88">
        <v>0</v>
      </c>
      <c r="BA3200" s="88">
        <v>0</v>
      </c>
      <c r="BB3200" s="89">
        <f t="shared" si="195"/>
        <v>50</v>
      </c>
      <c r="BC3200" s="90" t="str">
        <f t="shared" si="194"/>
        <v>OK</v>
      </c>
      <c r="BD3200" s="91" t="str">
        <f t="shared" si="196"/>
        <v xml:space="preserve">                  </v>
      </c>
      <c r="BE3200" s="92">
        <f t="shared" si="197"/>
        <v>1</v>
      </c>
    </row>
    <row r="3201" spans="1:57" s="74" customFormat="1" ht="50.1" customHeight="1" x14ac:dyDescent="0.2">
      <c r="A3201" s="78" t="s">
        <v>55</v>
      </c>
      <c r="B3201" s="78" t="s">
        <v>63</v>
      </c>
      <c r="C3201" s="78" t="s">
        <v>1038</v>
      </c>
      <c r="D3201" s="78" t="s">
        <v>605</v>
      </c>
      <c r="E3201" s="79" t="str">
        <f>+IF(C3201&lt;&gt;"",VLOOKUP(MID(C3201,18,5),NIVELES!$A$133:$B$213,2,0),"")</f>
        <v>AZUAY</v>
      </c>
      <c r="F3201" s="80" t="s">
        <v>100</v>
      </c>
      <c r="G3201" s="81" t="str">
        <f>+IF(F3201&lt;&gt;"",VLOOKUP(F3201,NIVELES!$A$246:$C$464,3,0),"")</f>
        <v xml:space="preserve"> </v>
      </c>
      <c r="H3201" s="82" t="s">
        <v>1024</v>
      </c>
      <c r="I3201" s="78" t="s">
        <v>2201</v>
      </c>
      <c r="J3201" s="78" t="s">
        <v>2184</v>
      </c>
      <c r="K3201" s="78" t="s">
        <v>2185</v>
      </c>
      <c r="L3201" s="78" t="s">
        <v>1791</v>
      </c>
      <c r="M3201" s="78" t="s">
        <v>1791</v>
      </c>
      <c r="N3201" s="78" t="s">
        <v>1791</v>
      </c>
      <c r="O3201" s="78" t="s">
        <v>2458</v>
      </c>
      <c r="P3201" s="82">
        <v>1</v>
      </c>
      <c r="Q3201" s="78" t="s">
        <v>1954</v>
      </c>
      <c r="R3201" s="82"/>
      <c r="S3201" s="82"/>
      <c r="T3201" s="82"/>
      <c r="U3201" s="82"/>
      <c r="V3201" s="82">
        <v>1</v>
      </c>
      <c r="W3201" s="82"/>
      <c r="X3201" s="82"/>
      <c r="Y3201" s="82"/>
      <c r="Z3201" s="82"/>
      <c r="AA3201" s="82"/>
      <c r="AB3201" s="82"/>
      <c r="AC3201" s="82"/>
      <c r="AD3201" s="85" t="str">
        <f>IF(A3201&lt;&gt;"",IF(D3201="DIRECCIÓN_DE_TRANSFERENCIAS","280 0031",VLOOKUP(C3201,NIVELES!$A$14:$B$105,2,0)),"")</f>
        <v>280 6210</v>
      </c>
      <c r="AE3201" s="86" t="s">
        <v>322</v>
      </c>
      <c r="AF3201" s="86" t="s">
        <v>546</v>
      </c>
      <c r="AG3201" s="79" t="str">
        <f>+IF(AF3201&lt;&gt;"",VLOOKUP(AF3201,NIVELES!$A$666:$B$673,2,0),"")</f>
        <v>ATENCIÓN_INTEGRAL_A_PERSONAS_CON_DISCAPACIDAD</v>
      </c>
      <c r="AH3201" s="78" t="s">
        <v>321</v>
      </c>
      <c r="AI3201" s="79" t="str">
        <f>IF(AH3201&lt;&gt;"",VLOOKUP(CONCATENATE(AG3201,AH3201),NIVELES!$B$676:$C$745,2,0),"")</f>
        <v>Centros Indirectos Prestación De Servicio</v>
      </c>
      <c r="AJ3201" s="78" t="s">
        <v>517</v>
      </c>
      <c r="AK3201" s="79" t="str">
        <f>+IF(AJ3201&lt;&gt;"",VLOOKUP(AJ3201,NIVELES!$A$816:$B$892,2,0),"")</f>
        <v>NO APLICA</v>
      </c>
      <c r="AL3201" s="78" t="s">
        <v>554</v>
      </c>
      <c r="AM3201" s="78">
        <v>530303</v>
      </c>
      <c r="AN3201" s="79" t="str">
        <f>IF(AM3201&lt;&gt;"",+VLOOKUP(AM3201,NIVELES!$A$1652:$B$2466,2,0),"")</f>
        <v>Viáticos y Subsistencias en el Interior</v>
      </c>
      <c r="AO3201" s="87">
        <v>160</v>
      </c>
      <c r="AP3201" s="88"/>
      <c r="AQ3201" s="88"/>
      <c r="AR3201" s="88">
        <v>0</v>
      </c>
      <c r="AS3201" s="88">
        <v>0</v>
      </c>
      <c r="AT3201" s="88">
        <v>160</v>
      </c>
      <c r="AU3201" s="88">
        <v>0</v>
      </c>
      <c r="AV3201" s="88">
        <v>0</v>
      </c>
      <c r="AW3201" s="88">
        <v>0</v>
      </c>
      <c r="AX3201" s="88">
        <v>0</v>
      </c>
      <c r="AY3201" s="88">
        <v>0</v>
      </c>
      <c r="AZ3201" s="88">
        <v>0</v>
      </c>
      <c r="BA3201" s="88">
        <v>0</v>
      </c>
      <c r="BB3201" s="89">
        <f t="shared" si="195"/>
        <v>160</v>
      </c>
      <c r="BC3201" s="90" t="str">
        <f t="shared" si="194"/>
        <v>OK</v>
      </c>
      <c r="BD3201" s="91" t="str">
        <f t="shared" si="196"/>
        <v xml:space="preserve">                  </v>
      </c>
      <c r="BE3201" s="92">
        <f t="shared" si="197"/>
        <v>1</v>
      </c>
    </row>
    <row r="3202" spans="1:57" s="74" customFormat="1" ht="50.1" customHeight="1" x14ac:dyDescent="0.2">
      <c r="A3202" s="78" t="s">
        <v>55</v>
      </c>
      <c r="B3202" s="78" t="s">
        <v>63</v>
      </c>
      <c r="C3202" s="78" t="s">
        <v>1038</v>
      </c>
      <c r="D3202" s="78" t="s">
        <v>605</v>
      </c>
      <c r="E3202" s="79" t="str">
        <f>+IF(C3202&lt;&gt;"",VLOOKUP(MID(C3202,18,5),NIVELES!$A$133:$B$213,2,0),"")</f>
        <v>AZUAY</v>
      </c>
      <c r="F3202" s="80" t="s">
        <v>100</v>
      </c>
      <c r="G3202" s="81" t="str">
        <f>+IF(F3202&lt;&gt;"",VLOOKUP(F3202,NIVELES!$A$246:$C$464,3,0),"")</f>
        <v xml:space="preserve"> </v>
      </c>
      <c r="H3202" s="82" t="s">
        <v>1024</v>
      </c>
      <c r="I3202" s="78" t="s">
        <v>2201</v>
      </c>
      <c r="J3202" s="78" t="s">
        <v>2184</v>
      </c>
      <c r="K3202" s="78" t="s">
        <v>2185</v>
      </c>
      <c r="L3202" s="78" t="s">
        <v>3206</v>
      </c>
      <c r="M3202" s="78">
        <v>340</v>
      </c>
      <c r="N3202" s="78" t="s">
        <v>3207</v>
      </c>
      <c r="O3202" s="78" t="s">
        <v>2458</v>
      </c>
      <c r="P3202" s="82">
        <v>1</v>
      </c>
      <c r="Q3202" s="78" t="s">
        <v>1954</v>
      </c>
      <c r="R3202" s="82"/>
      <c r="S3202" s="82"/>
      <c r="T3202" s="82"/>
      <c r="U3202" s="82"/>
      <c r="V3202" s="82"/>
      <c r="W3202" s="82"/>
      <c r="X3202" s="82"/>
      <c r="Y3202" s="82">
        <v>1</v>
      </c>
      <c r="Z3202" s="82"/>
      <c r="AA3202" s="82"/>
      <c r="AB3202" s="82"/>
      <c r="AC3202" s="82"/>
      <c r="AD3202" s="85" t="str">
        <f>IF(A3202&lt;&gt;"",IF(D3202="DIRECCIÓN_DE_TRANSFERENCIAS","280 0031",VLOOKUP(C3202,NIVELES!$A$14:$B$105,2,0)),"")</f>
        <v>280 6210</v>
      </c>
      <c r="AE3202" s="86" t="s">
        <v>322</v>
      </c>
      <c r="AF3202" s="86" t="s">
        <v>546</v>
      </c>
      <c r="AG3202" s="79" t="str">
        <f>+IF(AF3202&lt;&gt;"",VLOOKUP(AF3202,NIVELES!$A$666:$B$673,2,0),"")</f>
        <v>ATENCIÓN_INTEGRAL_A_PERSONAS_CON_DISCAPACIDAD</v>
      </c>
      <c r="AH3202" s="78" t="s">
        <v>453</v>
      </c>
      <c r="AI3202" s="79" t="str">
        <f>IF(AH3202&lt;&gt;"",VLOOKUP(CONCATENATE(AG3202,AH3202),NIVELES!$B$676:$C$745,2,0),"")</f>
        <v>Rectoría Inclusión Social</v>
      </c>
      <c r="AJ3202" s="78" t="s">
        <v>517</v>
      </c>
      <c r="AK3202" s="79" t="str">
        <f>+IF(AJ3202&lt;&gt;"",VLOOKUP(AJ3202,NIVELES!$A$816:$B$892,2,0),"")</f>
        <v>NO APLICA</v>
      </c>
      <c r="AL3202" s="78" t="s">
        <v>554</v>
      </c>
      <c r="AM3202" s="78">
        <v>530301</v>
      </c>
      <c r="AN3202" s="79" t="str">
        <f>IF(AM3202&lt;&gt;"",+VLOOKUP(AM3202,NIVELES!$A$1652:$B$2466,2,0),"")</f>
        <v>Pasajes al Interior</v>
      </c>
      <c r="AO3202" s="87">
        <v>100</v>
      </c>
      <c r="AP3202" s="88"/>
      <c r="AQ3202" s="88"/>
      <c r="AR3202" s="88">
        <v>0</v>
      </c>
      <c r="AS3202" s="88">
        <v>0</v>
      </c>
      <c r="AT3202" s="88">
        <v>0</v>
      </c>
      <c r="AU3202" s="88">
        <v>0</v>
      </c>
      <c r="AV3202" s="88">
        <v>0</v>
      </c>
      <c r="AW3202" s="88">
        <v>100</v>
      </c>
      <c r="AX3202" s="88">
        <v>0</v>
      </c>
      <c r="AY3202" s="88">
        <v>0</v>
      </c>
      <c r="AZ3202" s="88">
        <v>0</v>
      </c>
      <c r="BA3202" s="88">
        <v>0</v>
      </c>
      <c r="BB3202" s="89">
        <f t="shared" si="195"/>
        <v>100</v>
      </c>
      <c r="BC3202" s="90" t="str">
        <f t="shared" si="194"/>
        <v>OK</v>
      </c>
      <c r="BD3202" s="91" t="str">
        <f t="shared" si="196"/>
        <v xml:space="preserve">                  </v>
      </c>
      <c r="BE3202" s="92">
        <f t="shared" si="197"/>
        <v>1</v>
      </c>
    </row>
    <row r="3203" spans="1:57" s="74" customFormat="1" ht="50.1" customHeight="1" x14ac:dyDescent="0.2">
      <c r="A3203" s="78" t="s">
        <v>55</v>
      </c>
      <c r="B3203" s="78" t="s">
        <v>63</v>
      </c>
      <c r="C3203" s="78" t="s">
        <v>1038</v>
      </c>
      <c r="D3203" s="78" t="s">
        <v>605</v>
      </c>
      <c r="E3203" s="79" t="str">
        <f>+IF(C3203&lt;&gt;"",VLOOKUP(MID(C3203,18,5),NIVELES!$A$133:$B$213,2,0),"")</f>
        <v>AZUAY</v>
      </c>
      <c r="F3203" s="80" t="s">
        <v>100</v>
      </c>
      <c r="G3203" s="81" t="str">
        <f>+IF(F3203&lt;&gt;"",VLOOKUP(F3203,NIVELES!$A$246:$C$464,3,0),"")</f>
        <v xml:space="preserve"> </v>
      </c>
      <c r="H3203" s="82" t="s">
        <v>1024</v>
      </c>
      <c r="I3203" s="78" t="s">
        <v>2201</v>
      </c>
      <c r="J3203" s="78" t="s">
        <v>2184</v>
      </c>
      <c r="K3203" s="78" t="s">
        <v>2185</v>
      </c>
      <c r="L3203" s="78" t="s">
        <v>3206</v>
      </c>
      <c r="M3203" s="78">
        <v>340</v>
      </c>
      <c r="N3203" s="78" t="s">
        <v>3207</v>
      </c>
      <c r="O3203" s="78" t="s">
        <v>2458</v>
      </c>
      <c r="P3203" s="82">
        <v>1</v>
      </c>
      <c r="Q3203" s="78" t="s">
        <v>1954</v>
      </c>
      <c r="R3203" s="82"/>
      <c r="S3203" s="82"/>
      <c r="T3203" s="82"/>
      <c r="U3203" s="82"/>
      <c r="V3203" s="82"/>
      <c r="W3203" s="82"/>
      <c r="X3203" s="82"/>
      <c r="Y3203" s="82">
        <v>1</v>
      </c>
      <c r="Z3203" s="82"/>
      <c r="AA3203" s="82"/>
      <c r="AB3203" s="82"/>
      <c r="AC3203" s="82"/>
      <c r="AD3203" s="85" t="str">
        <f>IF(A3203&lt;&gt;"",IF(D3203="DIRECCIÓN_DE_TRANSFERENCIAS","280 0031",VLOOKUP(C3203,NIVELES!$A$14:$B$105,2,0)),"")</f>
        <v>280 6210</v>
      </c>
      <c r="AE3203" s="86" t="s">
        <v>322</v>
      </c>
      <c r="AF3203" s="86" t="s">
        <v>546</v>
      </c>
      <c r="AG3203" s="79" t="str">
        <f>+IF(AF3203&lt;&gt;"",VLOOKUP(AF3203,NIVELES!$A$666:$B$673,2,0),"")</f>
        <v>ATENCIÓN_INTEGRAL_A_PERSONAS_CON_DISCAPACIDAD</v>
      </c>
      <c r="AH3203" s="78" t="s">
        <v>453</v>
      </c>
      <c r="AI3203" s="79" t="str">
        <f>IF(AH3203&lt;&gt;"",VLOOKUP(CONCATENATE(AG3203,AH3203),NIVELES!$B$676:$C$745,2,0),"")</f>
        <v>Rectoría Inclusión Social</v>
      </c>
      <c r="AJ3203" s="78" t="s">
        <v>517</v>
      </c>
      <c r="AK3203" s="79" t="str">
        <f>+IF(AJ3203&lt;&gt;"",VLOOKUP(AJ3203,NIVELES!$A$816:$B$892,2,0),"")</f>
        <v>NO APLICA</v>
      </c>
      <c r="AL3203" s="78" t="s">
        <v>554</v>
      </c>
      <c r="AM3203" s="78">
        <v>530303</v>
      </c>
      <c r="AN3203" s="79" t="str">
        <f>IF(AM3203&lt;&gt;"",+VLOOKUP(AM3203,NIVELES!$A$1652:$B$2466,2,0),"")</f>
        <v>Viáticos y Subsistencias en el Interior</v>
      </c>
      <c r="AO3203" s="87">
        <v>320</v>
      </c>
      <c r="AP3203" s="88"/>
      <c r="AQ3203" s="88"/>
      <c r="AR3203" s="88">
        <v>0</v>
      </c>
      <c r="AS3203" s="88">
        <v>0</v>
      </c>
      <c r="AT3203" s="88">
        <v>0</v>
      </c>
      <c r="AU3203" s="88">
        <v>0</v>
      </c>
      <c r="AV3203" s="88">
        <v>0</v>
      </c>
      <c r="AW3203" s="88">
        <v>320</v>
      </c>
      <c r="AX3203" s="88">
        <v>0</v>
      </c>
      <c r="AY3203" s="88">
        <v>0</v>
      </c>
      <c r="AZ3203" s="88">
        <v>0</v>
      </c>
      <c r="BA3203" s="88">
        <v>0</v>
      </c>
      <c r="BB3203" s="89">
        <f t="shared" si="195"/>
        <v>320</v>
      </c>
      <c r="BC3203" s="90" t="str">
        <f t="shared" si="194"/>
        <v>OK</v>
      </c>
      <c r="BD3203" s="91" t="str">
        <f t="shared" si="196"/>
        <v xml:space="preserve">                  </v>
      </c>
      <c r="BE3203" s="92">
        <f t="shared" si="197"/>
        <v>1</v>
      </c>
    </row>
    <row r="3204" spans="1:57" s="74" customFormat="1" ht="50.1" customHeight="1" x14ac:dyDescent="0.2">
      <c r="A3204" s="78" t="s">
        <v>55</v>
      </c>
      <c r="B3204" s="78" t="s">
        <v>63</v>
      </c>
      <c r="C3204" s="78" t="s">
        <v>1038</v>
      </c>
      <c r="D3204" s="78" t="s">
        <v>605</v>
      </c>
      <c r="E3204" s="79" t="str">
        <f>+IF(C3204&lt;&gt;"",VLOOKUP(MID(C3204,18,5),NIVELES!$A$133:$B$213,2,0),"")</f>
        <v>AZUAY</v>
      </c>
      <c r="F3204" s="80" t="s">
        <v>100</v>
      </c>
      <c r="G3204" s="81" t="str">
        <f>+IF(F3204&lt;&gt;"",VLOOKUP(F3204,NIVELES!$A$246:$C$464,3,0),"")</f>
        <v xml:space="preserve"> </v>
      </c>
      <c r="H3204" s="82" t="s">
        <v>1024</v>
      </c>
      <c r="I3204" s="78" t="s">
        <v>2201</v>
      </c>
      <c r="J3204" s="78" t="s">
        <v>2184</v>
      </c>
      <c r="K3204" s="78" t="s">
        <v>2185</v>
      </c>
      <c r="L3204" s="78" t="s">
        <v>3206</v>
      </c>
      <c r="M3204" s="78">
        <v>340</v>
      </c>
      <c r="N3204" s="78" t="s">
        <v>3207</v>
      </c>
      <c r="O3204" s="78" t="s">
        <v>2458</v>
      </c>
      <c r="P3204" s="82">
        <v>12</v>
      </c>
      <c r="Q3204" s="78" t="s">
        <v>1954</v>
      </c>
      <c r="R3204" s="82">
        <v>1</v>
      </c>
      <c r="S3204" s="82">
        <v>1</v>
      </c>
      <c r="T3204" s="82">
        <v>1</v>
      </c>
      <c r="U3204" s="82">
        <v>1</v>
      </c>
      <c r="V3204" s="82">
        <v>1</v>
      </c>
      <c r="W3204" s="82">
        <v>1</v>
      </c>
      <c r="X3204" s="82">
        <v>1</v>
      </c>
      <c r="Y3204" s="82">
        <v>1</v>
      </c>
      <c r="Z3204" s="82">
        <v>1</v>
      </c>
      <c r="AA3204" s="82">
        <v>1</v>
      </c>
      <c r="AB3204" s="82">
        <v>1</v>
      </c>
      <c r="AC3204" s="82">
        <v>1</v>
      </c>
      <c r="AD3204" s="85" t="str">
        <f>IF(A3204&lt;&gt;"",IF(D3204="DIRECCIÓN_DE_TRANSFERENCIAS","280 0031",VLOOKUP(C3204,NIVELES!$A$14:$B$105,2,0)),"")</f>
        <v>280 6210</v>
      </c>
      <c r="AE3204" s="86" t="s">
        <v>322</v>
      </c>
      <c r="AF3204" s="86" t="s">
        <v>546</v>
      </c>
      <c r="AG3204" s="79" t="str">
        <f>+IF(AF3204&lt;&gt;"",VLOOKUP(AF3204,NIVELES!$A$666:$B$673,2,0),"")</f>
        <v>ATENCIÓN_INTEGRAL_A_PERSONAS_CON_DISCAPACIDAD</v>
      </c>
      <c r="AH3204" s="78" t="s">
        <v>453</v>
      </c>
      <c r="AI3204" s="79" t="str">
        <f>IF(AH3204&lt;&gt;"",VLOOKUP(CONCATENATE(AG3204,AH3204),NIVELES!$B$676:$C$745,2,0),"")</f>
        <v>Rectoría Inclusión Social</v>
      </c>
      <c r="AJ3204" s="78" t="s">
        <v>517</v>
      </c>
      <c r="AK3204" s="79" t="str">
        <f>+IF(AJ3204&lt;&gt;"",VLOOKUP(AJ3204,NIVELES!$A$816:$B$892,2,0),"")</f>
        <v>NO APLICA</v>
      </c>
      <c r="AL3204" s="78" t="s">
        <v>554</v>
      </c>
      <c r="AM3204" s="78">
        <v>530505</v>
      </c>
      <c r="AN3204" s="79" t="str">
        <f>IF(AM3204&lt;&gt;"",+VLOOKUP(AM3204,NIVELES!$A$1652:$B$2466,2,0),"")</f>
        <v>Vehículos (Arrendamiento)</v>
      </c>
      <c r="AO3204" s="87">
        <v>14014.88</v>
      </c>
      <c r="AP3204" s="88"/>
      <c r="AQ3204" s="88"/>
      <c r="AR3204" s="88">
        <v>1254.4000000000001</v>
      </c>
      <c r="AS3204" s="88">
        <v>1254.4000000000001</v>
      </c>
      <c r="AT3204" s="88">
        <v>1254.4000000000001</v>
      </c>
      <c r="AU3204" s="88">
        <v>1254.4000000000001</v>
      </c>
      <c r="AV3204" s="88">
        <v>1254.4000000000001</v>
      </c>
      <c r="AW3204" s="88">
        <v>1254.4000000000001</v>
      </c>
      <c r="AX3204" s="88">
        <v>1254.4000000000001</v>
      </c>
      <c r="AY3204" s="88">
        <v>1254.4000000000001</v>
      </c>
      <c r="AZ3204" s="88">
        <v>1254.4000000000001</v>
      </c>
      <c r="BA3204" s="88">
        <v>2725.2800000000007</v>
      </c>
      <c r="BB3204" s="89">
        <f t="shared" si="195"/>
        <v>14014.88</v>
      </c>
      <c r="BC3204" s="90" t="str">
        <f t="shared" si="194"/>
        <v>OK</v>
      </c>
      <c r="BD3204" s="91" t="str">
        <f t="shared" si="196"/>
        <v xml:space="preserve">                  </v>
      </c>
      <c r="BE3204" s="92">
        <f t="shared" si="197"/>
        <v>12</v>
      </c>
    </row>
    <row r="3205" spans="1:57" s="74" customFormat="1" ht="50.1" customHeight="1" x14ac:dyDescent="0.2">
      <c r="A3205" s="78" t="s">
        <v>55</v>
      </c>
      <c r="B3205" s="78" t="s">
        <v>63</v>
      </c>
      <c r="C3205" s="78" t="s">
        <v>1038</v>
      </c>
      <c r="D3205" s="78" t="s">
        <v>605</v>
      </c>
      <c r="E3205" s="79" t="str">
        <f>+IF(C3205&lt;&gt;"",VLOOKUP(MID(C3205,18,5),NIVELES!$A$133:$B$213,2,0),"")</f>
        <v>AZUAY</v>
      </c>
      <c r="F3205" s="80" t="s">
        <v>100</v>
      </c>
      <c r="G3205" s="81" t="str">
        <f>+IF(F3205&lt;&gt;"",VLOOKUP(F3205,NIVELES!$A$246:$C$464,3,0),"")</f>
        <v xml:space="preserve"> </v>
      </c>
      <c r="H3205" s="82" t="s">
        <v>1024</v>
      </c>
      <c r="I3205" s="78" t="s">
        <v>2201</v>
      </c>
      <c r="J3205" s="78" t="s">
        <v>2184</v>
      </c>
      <c r="K3205" s="78" t="s">
        <v>2185</v>
      </c>
      <c r="L3205" s="78" t="s">
        <v>3208</v>
      </c>
      <c r="M3205" s="78">
        <v>420</v>
      </c>
      <c r="N3205" s="78" t="s">
        <v>3209</v>
      </c>
      <c r="O3205" s="78" t="s">
        <v>3210</v>
      </c>
      <c r="P3205" s="82">
        <v>4</v>
      </c>
      <c r="Q3205" s="78" t="s">
        <v>3211</v>
      </c>
      <c r="R3205" s="82"/>
      <c r="S3205" s="82">
        <v>1</v>
      </c>
      <c r="T3205" s="82"/>
      <c r="U3205" s="82">
        <v>1</v>
      </c>
      <c r="V3205" s="82"/>
      <c r="W3205" s="82"/>
      <c r="X3205" s="82">
        <v>1</v>
      </c>
      <c r="Y3205" s="82"/>
      <c r="Z3205" s="82"/>
      <c r="AA3205" s="82">
        <v>1</v>
      </c>
      <c r="AB3205" s="82"/>
      <c r="AC3205" s="82"/>
      <c r="AD3205" s="85" t="str">
        <f>IF(A3205&lt;&gt;"",IF(D3205="DIRECCIÓN_DE_TRANSFERENCIAS","280 0031",VLOOKUP(C3205,NIVELES!$A$14:$B$105,2,0)),"")</f>
        <v>280 6210</v>
      </c>
      <c r="AE3205" s="86" t="s">
        <v>322</v>
      </c>
      <c r="AF3205" s="86" t="s">
        <v>546</v>
      </c>
      <c r="AG3205" s="79" t="str">
        <f>+IF(AF3205&lt;&gt;"",VLOOKUP(AF3205,NIVELES!$A$666:$B$673,2,0),"")</f>
        <v>ATENCIÓN_INTEGRAL_A_PERSONAS_CON_DISCAPACIDAD</v>
      </c>
      <c r="AH3205" s="78" t="s">
        <v>511</v>
      </c>
      <c r="AI3205" s="79" t="str">
        <f>IF(AH3205&lt;&gt;"",VLOOKUP(CONCATENATE(AG3205,AH3205),NIVELES!$B$676:$C$745,2,0),"")</f>
        <v xml:space="preserve"> Prestacion  De  Servicios   Extramurales  - Atención  En  Hogar  Y  Comunidad</v>
      </c>
      <c r="AJ3205" s="78" t="s">
        <v>429</v>
      </c>
      <c r="AK3205" s="79" t="str">
        <f>+IF(AJ3205&lt;&gt;"",VLOOKUP(AJ3205,NIVELES!$A$816:$B$892,2,0),"")</f>
        <v xml:space="preserve">PROMOVER EL RECONOCIMIENTO Y GARANTIA DE LOS DERECHOS DE LAS MUJERES Y HOMBRES CON DISCAPACIDAD,  SU DEBIDA VALORACIÓN Y EL RESPETO A SU DIGNIDAD  </v>
      </c>
      <c r="AL3205" s="78" t="s">
        <v>556</v>
      </c>
      <c r="AM3205" s="78">
        <v>580104</v>
      </c>
      <c r="AN3205" s="79" t="str">
        <f>IF(AM3205&lt;&gt;"",+VLOOKUP(AM3205,NIVELES!$A$1652:$B$2466,2,0),"")</f>
        <v>A Gobiernos Autónomos Descentralizados</v>
      </c>
      <c r="AO3205" s="87">
        <v>167235.6</v>
      </c>
      <c r="AP3205" s="88"/>
      <c r="AQ3205" s="88">
        <v>39569.15</v>
      </c>
      <c r="AR3205" s="88">
        <v>0</v>
      </c>
      <c r="AS3205" s="88">
        <v>41808.9</v>
      </c>
      <c r="AT3205" s="88">
        <v>0</v>
      </c>
      <c r="AU3205" s="88">
        <v>0</v>
      </c>
      <c r="AV3205" s="88">
        <v>44048.649999999994</v>
      </c>
      <c r="AW3205" s="88">
        <v>0</v>
      </c>
      <c r="AX3205" s="88">
        <v>0</v>
      </c>
      <c r="AY3205" s="88">
        <v>41808.9</v>
      </c>
      <c r="AZ3205" s="88">
        <v>0</v>
      </c>
      <c r="BA3205" s="88">
        <v>0</v>
      </c>
      <c r="BB3205" s="89">
        <f t="shared" si="195"/>
        <v>167235.6</v>
      </c>
      <c r="BC3205" s="90" t="str">
        <f t="shared" si="194"/>
        <v>OK</v>
      </c>
      <c r="BD3205" s="91" t="str">
        <f t="shared" si="196"/>
        <v xml:space="preserve">                  </v>
      </c>
      <c r="BE3205" s="92">
        <f t="shared" si="197"/>
        <v>4</v>
      </c>
    </row>
    <row r="3206" spans="1:57" s="74" customFormat="1" ht="50.1" customHeight="1" x14ac:dyDescent="0.2">
      <c r="A3206" s="78" t="s">
        <v>55</v>
      </c>
      <c r="B3206" s="78" t="s">
        <v>63</v>
      </c>
      <c r="C3206" s="78" t="s">
        <v>1038</v>
      </c>
      <c r="D3206" s="78" t="s">
        <v>605</v>
      </c>
      <c r="E3206" s="79" t="str">
        <f>+IF(C3206&lt;&gt;"",VLOOKUP(MID(C3206,18,5),NIVELES!$A$133:$B$213,2,0),"")</f>
        <v>AZUAY</v>
      </c>
      <c r="F3206" s="80" t="s">
        <v>100</v>
      </c>
      <c r="G3206" s="81" t="str">
        <f>+IF(F3206&lt;&gt;"",VLOOKUP(F3206,NIVELES!$A$246:$C$464,3,0),"")</f>
        <v xml:space="preserve"> </v>
      </c>
      <c r="H3206" s="82" t="s">
        <v>1024</v>
      </c>
      <c r="I3206" s="78" t="s">
        <v>2201</v>
      </c>
      <c r="J3206" s="78" t="s">
        <v>2184</v>
      </c>
      <c r="K3206" s="78" t="s">
        <v>2185</v>
      </c>
      <c r="L3206" s="78" t="s">
        <v>3040</v>
      </c>
      <c r="M3206" s="78">
        <v>30</v>
      </c>
      <c r="N3206" s="78" t="s">
        <v>3212</v>
      </c>
      <c r="O3206" s="78" t="s">
        <v>3210</v>
      </c>
      <c r="P3206" s="82">
        <v>4</v>
      </c>
      <c r="Q3206" s="78" t="s">
        <v>3211</v>
      </c>
      <c r="R3206" s="82"/>
      <c r="S3206" s="82">
        <v>1</v>
      </c>
      <c r="T3206" s="82"/>
      <c r="U3206" s="82">
        <v>1</v>
      </c>
      <c r="V3206" s="82"/>
      <c r="W3206" s="82"/>
      <c r="X3206" s="82">
        <v>1</v>
      </c>
      <c r="Y3206" s="82"/>
      <c r="Z3206" s="82"/>
      <c r="AA3206" s="82">
        <v>1</v>
      </c>
      <c r="AB3206" s="82"/>
      <c r="AC3206" s="82"/>
      <c r="AD3206" s="85" t="str">
        <f>IF(A3206&lt;&gt;"",IF(D3206="DIRECCIÓN_DE_TRANSFERENCIAS","280 0031",VLOOKUP(C3206,NIVELES!$A$14:$B$105,2,0)),"")</f>
        <v>280 6210</v>
      </c>
      <c r="AE3206" s="86" t="s">
        <v>322</v>
      </c>
      <c r="AF3206" s="86" t="s">
        <v>546</v>
      </c>
      <c r="AG3206" s="79" t="str">
        <f>+IF(AF3206&lt;&gt;"",VLOOKUP(AF3206,NIVELES!$A$666:$B$673,2,0),"")</f>
        <v>ATENCIÓN_INTEGRAL_A_PERSONAS_CON_DISCAPACIDAD</v>
      </c>
      <c r="AH3206" s="78" t="s">
        <v>320</v>
      </c>
      <c r="AI3206" s="79" t="str">
        <f>IF(AH3206&lt;&gt;"",VLOOKUP(CONCATENATE(AG3206,AH3206),NIVELES!$B$676:$C$745,2,0),"")</f>
        <v>Prestación  De Servicios  Intramurales  A  Traves  De  Convenios</v>
      </c>
      <c r="AJ3206" s="78" t="s">
        <v>429</v>
      </c>
      <c r="AK3206" s="79" t="str">
        <f>+IF(AJ3206&lt;&gt;"",VLOOKUP(AJ3206,NIVELES!$A$816:$B$892,2,0),"")</f>
        <v xml:space="preserve">PROMOVER EL RECONOCIMIENTO Y GARANTIA DE LOS DERECHOS DE LAS MUJERES Y HOMBRES CON DISCAPACIDAD,  SU DEBIDA VALORACIÓN Y EL RESPETO A SU DIGNIDAD  </v>
      </c>
      <c r="AL3206" s="78" t="s">
        <v>556</v>
      </c>
      <c r="AM3206" s="78">
        <v>580104</v>
      </c>
      <c r="AN3206" s="79" t="str">
        <f>IF(AM3206&lt;&gt;"",+VLOOKUP(AM3206,NIVELES!$A$1652:$B$2466,2,0),"")</f>
        <v>A Gobiernos Autónomos Descentralizados</v>
      </c>
      <c r="AO3206" s="87">
        <v>77041.8</v>
      </c>
      <c r="AP3206" s="88"/>
      <c r="AQ3206" s="88">
        <v>19260.45</v>
      </c>
      <c r="AR3206" s="88">
        <v>0</v>
      </c>
      <c r="AS3206" s="88">
        <v>19260.45</v>
      </c>
      <c r="AT3206" s="88">
        <v>0</v>
      </c>
      <c r="AU3206" s="88">
        <v>0</v>
      </c>
      <c r="AV3206" s="88">
        <v>19260.45</v>
      </c>
      <c r="AW3206" s="88">
        <v>0</v>
      </c>
      <c r="AX3206" s="88">
        <v>0</v>
      </c>
      <c r="AY3206" s="88">
        <v>19260.45</v>
      </c>
      <c r="AZ3206" s="88">
        <v>0</v>
      </c>
      <c r="BA3206" s="88">
        <v>0</v>
      </c>
      <c r="BB3206" s="89">
        <f t="shared" si="195"/>
        <v>77041.8</v>
      </c>
      <c r="BC3206" s="90" t="str">
        <f t="shared" si="194"/>
        <v>OK</v>
      </c>
      <c r="BD3206" s="91" t="str">
        <f t="shared" si="196"/>
        <v xml:space="preserve">                  </v>
      </c>
      <c r="BE3206" s="92">
        <f t="shared" si="197"/>
        <v>4</v>
      </c>
    </row>
    <row r="3207" spans="1:57" s="74" customFormat="1" ht="50.1" customHeight="1" x14ac:dyDescent="0.2">
      <c r="A3207" s="78" t="s">
        <v>55</v>
      </c>
      <c r="B3207" s="78" t="s">
        <v>63</v>
      </c>
      <c r="C3207" s="78" t="s">
        <v>1038</v>
      </c>
      <c r="D3207" s="78" t="s">
        <v>605</v>
      </c>
      <c r="E3207" s="79" t="str">
        <f>+IF(C3207&lt;&gt;"",VLOOKUP(MID(C3207,18,5),NIVELES!$A$133:$B$213,2,0),"")</f>
        <v>AZUAY</v>
      </c>
      <c r="F3207" s="80" t="s">
        <v>100</v>
      </c>
      <c r="G3207" s="81" t="str">
        <f>+IF(F3207&lt;&gt;"",VLOOKUP(F3207,NIVELES!$A$246:$C$464,3,0),"")</f>
        <v xml:space="preserve"> </v>
      </c>
      <c r="H3207" s="82" t="s">
        <v>1024</v>
      </c>
      <c r="I3207" s="78" t="s">
        <v>2201</v>
      </c>
      <c r="J3207" s="78" t="s">
        <v>2184</v>
      </c>
      <c r="K3207" s="78" t="s">
        <v>2185</v>
      </c>
      <c r="L3207" s="78" t="s">
        <v>3213</v>
      </c>
      <c r="M3207" s="78">
        <v>10</v>
      </c>
      <c r="N3207" s="78" t="s">
        <v>3212</v>
      </c>
      <c r="O3207" s="78" t="s">
        <v>3210</v>
      </c>
      <c r="P3207" s="82">
        <v>4</v>
      </c>
      <c r="Q3207" s="78" t="s">
        <v>3211</v>
      </c>
      <c r="R3207" s="82"/>
      <c r="S3207" s="82">
        <v>1</v>
      </c>
      <c r="T3207" s="82"/>
      <c r="U3207" s="82">
        <v>1</v>
      </c>
      <c r="V3207" s="82"/>
      <c r="W3207" s="82"/>
      <c r="X3207" s="82">
        <v>1</v>
      </c>
      <c r="Y3207" s="82"/>
      <c r="Z3207" s="82"/>
      <c r="AA3207" s="82">
        <v>1</v>
      </c>
      <c r="AB3207" s="82"/>
      <c r="AC3207" s="82"/>
      <c r="AD3207" s="85" t="str">
        <f>IF(A3207&lt;&gt;"",IF(D3207="DIRECCIÓN_DE_TRANSFERENCIAS","280 0031",VLOOKUP(C3207,NIVELES!$A$14:$B$105,2,0)),"")</f>
        <v>280 6210</v>
      </c>
      <c r="AE3207" s="86" t="s">
        <v>322</v>
      </c>
      <c r="AF3207" s="86" t="s">
        <v>546</v>
      </c>
      <c r="AG3207" s="79" t="str">
        <f>+IF(AF3207&lt;&gt;"",VLOOKUP(AF3207,NIVELES!$A$666:$B$673,2,0),"")</f>
        <v>ATENCIÓN_INTEGRAL_A_PERSONAS_CON_DISCAPACIDAD</v>
      </c>
      <c r="AH3207" s="78" t="s">
        <v>320</v>
      </c>
      <c r="AI3207" s="79" t="str">
        <f>IF(AH3207&lt;&gt;"",VLOOKUP(CONCATENATE(AG3207,AH3207),NIVELES!$B$676:$C$745,2,0),"")</f>
        <v>Prestación  De Servicios  Intramurales  A  Traves  De  Convenios</v>
      </c>
      <c r="AJ3207" s="78" t="s">
        <v>429</v>
      </c>
      <c r="AK3207" s="79" t="str">
        <f>+IF(AJ3207&lt;&gt;"",VLOOKUP(AJ3207,NIVELES!$A$816:$B$892,2,0),"")</f>
        <v xml:space="preserve">PROMOVER EL RECONOCIMIENTO Y GARANTIA DE LOS DERECHOS DE LAS MUJERES Y HOMBRES CON DISCAPACIDAD,  SU DEBIDA VALORACIÓN Y EL RESPETO A SU DIGNIDAD  </v>
      </c>
      <c r="AL3207" s="78" t="s">
        <v>556</v>
      </c>
      <c r="AM3207" s="78">
        <v>580204</v>
      </c>
      <c r="AN3207" s="79" t="str">
        <f>IF(AM3207&lt;&gt;"",+VLOOKUP(AM3207,NIVELES!$A$1652:$B$2466,2,0),"")</f>
        <v>Al Sector Privado no Financiero</v>
      </c>
      <c r="AO3207" s="87">
        <v>59473.7</v>
      </c>
      <c r="AP3207" s="88"/>
      <c r="AQ3207" s="88"/>
      <c r="AR3207" s="88">
        <v>0</v>
      </c>
      <c r="AS3207" s="88">
        <v>14868.424999999999</v>
      </c>
      <c r="AT3207" s="88">
        <v>0</v>
      </c>
      <c r="AU3207" s="88">
        <v>0</v>
      </c>
      <c r="AV3207" s="88">
        <v>14868.424999999999</v>
      </c>
      <c r="AW3207" s="88">
        <v>0</v>
      </c>
      <c r="AX3207" s="88">
        <v>0</v>
      </c>
      <c r="AY3207" s="88">
        <v>29736.85</v>
      </c>
      <c r="AZ3207" s="88">
        <v>0</v>
      </c>
      <c r="BA3207" s="88">
        <v>0</v>
      </c>
      <c r="BB3207" s="89">
        <f t="shared" si="195"/>
        <v>59473.7</v>
      </c>
      <c r="BC3207" s="90" t="str">
        <f t="shared" ref="BC3207:BC3270" si="198">IF(A3207&lt;&gt;"",IF(AO3207&lt;&gt;"",IF(AO3207=BB3207,"OK",AO3207-BB3207),IF(AND(AO3207="",BB3207=""),"",AO3207-BB3207))," ")</f>
        <v>OK</v>
      </c>
      <c r="BD3207" s="91" t="str">
        <f t="shared" si="196"/>
        <v xml:space="preserve">                  </v>
      </c>
      <c r="BE3207" s="92">
        <f t="shared" si="197"/>
        <v>4</v>
      </c>
    </row>
    <row r="3208" spans="1:57" s="74" customFormat="1" ht="50.1" customHeight="1" x14ac:dyDescent="0.2">
      <c r="A3208" s="78" t="s">
        <v>55</v>
      </c>
      <c r="B3208" s="78" t="s">
        <v>63</v>
      </c>
      <c r="C3208" s="78" t="s">
        <v>30</v>
      </c>
      <c r="D3208" s="78" t="s">
        <v>575</v>
      </c>
      <c r="E3208" s="79" t="str">
        <f>+IF(C3208&lt;&gt;"",VLOOKUP(MID(C3208,18,5),NIVELES!$A$133:$B$213,2,0),"")</f>
        <v>CAÑAR</v>
      </c>
      <c r="F3208" s="80" t="s">
        <v>194</v>
      </c>
      <c r="G3208" s="81" t="str">
        <f>+IF(F3208&lt;&gt;"",VLOOKUP(F3208,NIVELES!$A$246:$C$464,3,0),"")</f>
        <v xml:space="preserve"> </v>
      </c>
      <c r="H3208" s="82" t="s">
        <v>1023</v>
      </c>
      <c r="I3208" s="78" t="s">
        <v>2164</v>
      </c>
      <c r="J3208" s="78" t="s">
        <v>2165</v>
      </c>
      <c r="K3208" s="78" t="s">
        <v>2166</v>
      </c>
      <c r="L3208" s="78" t="s">
        <v>1791</v>
      </c>
      <c r="M3208" s="78" t="s">
        <v>1791</v>
      </c>
      <c r="N3208" s="78" t="s">
        <v>1791</v>
      </c>
      <c r="O3208" s="78" t="s">
        <v>2454</v>
      </c>
      <c r="P3208" s="82">
        <v>12</v>
      </c>
      <c r="Q3208" s="78" t="s">
        <v>2945</v>
      </c>
      <c r="R3208" s="82">
        <v>1</v>
      </c>
      <c r="S3208" s="82">
        <v>1</v>
      </c>
      <c r="T3208" s="82">
        <v>1</v>
      </c>
      <c r="U3208" s="82">
        <v>1</v>
      </c>
      <c r="V3208" s="82">
        <v>1</v>
      </c>
      <c r="W3208" s="82">
        <v>1</v>
      </c>
      <c r="X3208" s="82">
        <v>1</v>
      </c>
      <c r="Y3208" s="82">
        <v>1</v>
      </c>
      <c r="Z3208" s="82">
        <v>1</v>
      </c>
      <c r="AA3208" s="82">
        <v>1</v>
      </c>
      <c r="AB3208" s="82">
        <v>1</v>
      </c>
      <c r="AC3208" s="82">
        <v>1</v>
      </c>
      <c r="AD3208" s="85" t="str">
        <f>IF(A3208&lt;&gt;"",IF(D3208="DIRECCIÓN_DE_TRANSFERENCIAS","280 0031",VLOOKUP(C3208,NIVELES!$A$14:$B$105,2,0)),"")</f>
        <v>280 6310</v>
      </c>
      <c r="AE3208" s="86" t="s">
        <v>322</v>
      </c>
      <c r="AF3208" s="86" t="s">
        <v>369</v>
      </c>
      <c r="AG3208" s="79" t="str">
        <f>+IF(AF3208&lt;&gt;"",VLOOKUP(AF3208,NIVELES!$A$666:$B$673,2,0),"")</f>
        <v>ADMINISTRACIÓN_CENTRAL</v>
      </c>
      <c r="AH3208" s="78" t="s">
        <v>322</v>
      </c>
      <c r="AI3208" s="79" t="str">
        <f>IF(AH3208&lt;&gt;"",VLOOKUP(CONCATENATE(AG3208,AH3208),NIVELES!$B$676:$C$745,2,0),"")</f>
        <v>Administración De La Gestión Administrativa Financiera</v>
      </c>
      <c r="AJ3208" s="78" t="s">
        <v>517</v>
      </c>
      <c r="AK3208" s="79" t="str">
        <f>+IF(AJ3208&lt;&gt;"",VLOOKUP(AJ3208,NIVELES!$A$816:$B$892,2,0),"")</f>
        <v>NO APLICA</v>
      </c>
      <c r="AL3208" s="78" t="s">
        <v>553</v>
      </c>
      <c r="AM3208" s="78">
        <v>510105</v>
      </c>
      <c r="AN3208" s="79" t="str">
        <f>IF(AM3208&lt;&gt;"",+VLOOKUP(AM3208,NIVELES!$A$1652:$B$2466,2,0),"")</f>
        <v>Remuneraciones Unificadas</v>
      </c>
      <c r="AO3208" s="87">
        <v>256868.2</v>
      </c>
      <c r="AP3208" s="88">
        <v>20439.8</v>
      </c>
      <c r="AQ3208" s="88">
        <v>22766</v>
      </c>
      <c r="AR3208" s="88">
        <v>23388</v>
      </c>
      <c r="AS3208" s="88">
        <v>23388</v>
      </c>
      <c r="AT3208" s="88">
        <v>23388</v>
      </c>
      <c r="AU3208" s="88">
        <v>23388</v>
      </c>
      <c r="AV3208" s="88">
        <v>23388</v>
      </c>
      <c r="AW3208" s="88">
        <v>23388</v>
      </c>
      <c r="AX3208" s="88">
        <v>23388</v>
      </c>
      <c r="AY3208" s="88">
        <v>23388</v>
      </c>
      <c r="AZ3208" s="88">
        <v>23388</v>
      </c>
      <c r="BA3208" s="88">
        <v>3170.4000000000233</v>
      </c>
      <c r="BB3208" s="89">
        <f t="shared" ref="BB3208:BB3271" si="199">SUBTOTAL(9,AP3208:BA3208)</f>
        <v>256868.2</v>
      </c>
      <c r="BC3208" s="90" t="str">
        <f t="shared" si="198"/>
        <v>OK</v>
      </c>
      <c r="BD3208" s="91" t="str">
        <f t="shared" ref="BD3208:BD3271" si="200">IF(A3208&lt;&gt;"",IF(A3208="","Escoger Nivel 0",)&amp;" "&amp;(IF(B3208="","Escoger Nivel  1",)&amp;" "&amp;(IF(C3208="","Escoger Nivel 2",)&amp;" "&amp;(IF(D3208="","Escoger Nivel 3",)&amp;" "&amp;(IF(F3208="","Escoger Cantón",)&amp;" "&amp;(IF(I3208="","Escoger Obj. Estratégico Institucional N1",)&amp;" "&amp;(IF(J3208="","Escoger Obj. Especifico N2",)&amp;" "&amp;(IF(K3208="","Escoger Obj. Operativo N4",)&amp;" "&amp;(IF(L3208=""," Llenar Modalidad de Servicio ",)&amp;""&amp;(IF(M3208=""," Llenar Meta de Cobertura ",)&amp;" "&amp;(IF(N3208="","Llenar Indicador",)&amp;" "&amp;(IF(O3208="","Llenar Actividad PAPP",)&amp;" "&amp;(IF(P3208="","Llenar Metas",)&amp;" "&amp;(IF(Q3208="","Llenar Indicador",)&amp;" "&amp;(IF(AF3208="","Escoger Nro. programa",)&amp;" "&amp;(IF(AH3208="","Escoger Nro. Actividad e-Sigef",)&amp;" "&amp;(IF(AK3208="","Escoger direccionamiento de gasto",)&amp;" "&amp;(IF(AL3208="","Escoger Grupo de Gasto",)&amp;" "&amp;(IF(AM3208="","Escoger Item Presupuestario",)&amp;" "&amp;(IF(AO3208="","Llenar valor de actividad",))))))))))))))))))))," ")</f>
        <v xml:space="preserve">                  </v>
      </c>
      <c r="BE3208" s="92">
        <f t="shared" si="197"/>
        <v>12</v>
      </c>
    </row>
    <row r="3209" spans="1:57" s="74" customFormat="1" ht="50.1" customHeight="1" x14ac:dyDescent="0.2">
      <c r="A3209" s="78" t="s">
        <v>55</v>
      </c>
      <c r="B3209" s="78" t="s">
        <v>63</v>
      </c>
      <c r="C3209" s="78" t="s">
        <v>30</v>
      </c>
      <c r="D3209" s="78" t="s">
        <v>575</v>
      </c>
      <c r="E3209" s="79" t="str">
        <f>+IF(C3209&lt;&gt;"",VLOOKUP(MID(C3209,18,5),NIVELES!$A$133:$B$213,2,0),"")</f>
        <v>CAÑAR</v>
      </c>
      <c r="F3209" s="80" t="s">
        <v>194</v>
      </c>
      <c r="G3209" s="81" t="str">
        <f>+IF(F3209&lt;&gt;"",VLOOKUP(F3209,NIVELES!$A$246:$C$464,3,0),"")</f>
        <v xml:space="preserve"> </v>
      </c>
      <c r="H3209" s="82" t="s">
        <v>1023</v>
      </c>
      <c r="I3209" s="78" t="s">
        <v>2164</v>
      </c>
      <c r="J3209" s="78" t="s">
        <v>2165</v>
      </c>
      <c r="K3209" s="78" t="s">
        <v>2166</v>
      </c>
      <c r="L3209" s="78" t="s">
        <v>1791</v>
      </c>
      <c r="M3209" s="78" t="s">
        <v>1791</v>
      </c>
      <c r="N3209" s="78" t="s">
        <v>1791</v>
      </c>
      <c r="O3209" s="78" t="s">
        <v>2454</v>
      </c>
      <c r="P3209" s="82">
        <v>12</v>
      </c>
      <c r="Q3209" s="78" t="s">
        <v>2945</v>
      </c>
      <c r="R3209" s="82">
        <v>1</v>
      </c>
      <c r="S3209" s="82">
        <v>1</v>
      </c>
      <c r="T3209" s="82">
        <v>1</v>
      </c>
      <c r="U3209" s="82">
        <v>1</v>
      </c>
      <c r="V3209" s="82">
        <v>1</v>
      </c>
      <c r="W3209" s="82">
        <v>1</v>
      </c>
      <c r="X3209" s="82">
        <v>1</v>
      </c>
      <c r="Y3209" s="82">
        <v>1</v>
      </c>
      <c r="Z3209" s="82">
        <v>1</v>
      </c>
      <c r="AA3209" s="82">
        <v>1</v>
      </c>
      <c r="AB3209" s="82">
        <v>1</v>
      </c>
      <c r="AC3209" s="82">
        <v>1</v>
      </c>
      <c r="AD3209" s="85" t="str">
        <f>IF(A3209&lt;&gt;"",IF(D3209="DIRECCIÓN_DE_TRANSFERENCIAS","280 0031",VLOOKUP(C3209,NIVELES!$A$14:$B$105,2,0)),"")</f>
        <v>280 6310</v>
      </c>
      <c r="AE3209" s="86" t="s">
        <v>322</v>
      </c>
      <c r="AF3209" s="86" t="s">
        <v>369</v>
      </c>
      <c r="AG3209" s="79" t="str">
        <f>+IF(AF3209&lt;&gt;"",VLOOKUP(AF3209,NIVELES!$A$666:$B$673,2,0),"")</f>
        <v>ADMINISTRACIÓN_CENTRAL</v>
      </c>
      <c r="AH3209" s="78" t="s">
        <v>322</v>
      </c>
      <c r="AI3209" s="79" t="str">
        <f>IF(AH3209&lt;&gt;"",VLOOKUP(CONCATENATE(AG3209,AH3209),NIVELES!$B$676:$C$745,2,0),"")</f>
        <v>Administración De La Gestión Administrativa Financiera</v>
      </c>
      <c r="AJ3209" s="78" t="s">
        <v>517</v>
      </c>
      <c r="AK3209" s="79" t="str">
        <f>+IF(AJ3209&lt;&gt;"",VLOOKUP(AJ3209,NIVELES!$A$816:$B$892,2,0),"")</f>
        <v>NO APLICA</v>
      </c>
      <c r="AL3209" s="78" t="s">
        <v>553</v>
      </c>
      <c r="AM3209" s="78">
        <v>510106</v>
      </c>
      <c r="AN3209" s="79" t="str">
        <f>IF(AM3209&lt;&gt;"",+VLOOKUP(AM3209,NIVELES!$A$1652:$B$2466,2,0),"")</f>
        <v>Salarios Unificados</v>
      </c>
      <c r="AO3209" s="87">
        <v>35340</v>
      </c>
      <c r="AP3209" s="88">
        <v>2945</v>
      </c>
      <c r="AQ3209" s="88">
        <v>2945</v>
      </c>
      <c r="AR3209" s="88">
        <v>2945</v>
      </c>
      <c r="AS3209" s="88">
        <v>2945</v>
      </c>
      <c r="AT3209" s="88">
        <v>2945</v>
      </c>
      <c r="AU3209" s="88">
        <v>2945</v>
      </c>
      <c r="AV3209" s="88">
        <v>2945</v>
      </c>
      <c r="AW3209" s="88">
        <v>2945</v>
      </c>
      <c r="AX3209" s="88">
        <v>2945</v>
      </c>
      <c r="AY3209" s="88">
        <v>2945</v>
      </c>
      <c r="AZ3209" s="88">
        <v>2945</v>
      </c>
      <c r="BA3209" s="88">
        <v>2945</v>
      </c>
      <c r="BB3209" s="89">
        <f t="shared" si="199"/>
        <v>35340</v>
      </c>
      <c r="BC3209" s="90" t="str">
        <f t="shared" si="198"/>
        <v>OK</v>
      </c>
      <c r="BD3209" s="91" t="str">
        <f t="shared" si="200"/>
        <v xml:space="preserve">                  </v>
      </c>
      <c r="BE3209" s="92">
        <f t="shared" ref="BE3209:BE3272" si="201">SUBTOTAL(9,R3209:AC3209)</f>
        <v>12</v>
      </c>
    </row>
    <row r="3210" spans="1:57" s="74" customFormat="1" ht="50.1" customHeight="1" x14ac:dyDescent="0.2">
      <c r="A3210" s="78" t="s">
        <v>55</v>
      </c>
      <c r="B3210" s="78" t="s">
        <v>63</v>
      </c>
      <c r="C3210" s="78" t="s">
        <v>30</v>
      </c>
      <c r="D3210" s="78" t="s">
        <v>575</v>
      </c>
      <c r="E3210" s="79" t="str">
        <f>+IF(C3210&lt;&gt;"",VLOOKUP(MID(C3210,18,5),NIVELES!$A$133:$B$213,2,0),"")</f>
        <v>CAÑAR</v>
      </c>
      <c r="F3210" s="80" t="s">
        <v>194</v>
      </c>
      <c r="G3210" s="81" t="str">
        <f>+IF(F3210&lt;&gt;"",VLOOKUP(F3210,NIVELES!$A$246:$C$464,3,0),"")</f>
        <v xml:space="preserve"> </v>
      </c>
      <c r="H3210" s="82" t="s">
        <v>1023</v>
      </c>
      <c r="I3210" s="78" t="s">
        <v>2164</v>
      </c>
      <c r="J3210" s="78" t="s">
        <v>2165</v>
      </c>
      <c r="K3210" s="78" t="s">
        <v>2166</v>
      </c>
      <c r="L3210" s="78" t="s">
        <v>1791</v>
      </c>
      <c r="M3210" s="78" t="s">
        <v>1791</v>
      </c>
      <c r="N3210" s="78" t="s">
        <v>1791</v>
      </c>
      <c r="O3210" s="78" t="s">
        <v>2454</v>
      </c>
      <c r="P3210" s="82">
        <v>1</v>
      </c>
      <c r="Q3210" s="78" t="s">
        <v>2945</v>
      </c>
      <c r="R3210" s="82">
        <v>0</v>
      </c>
      <c r="S3210" s="82">
        <v>0</v>
      </c>
      <c r="T3210" s="82">
        <v>0</v>
      </c>
      <c r="U3210" s="82">
        <v>0</v>
      </c>
      <c r="V3210" s="82">
        <v>0</v>
      </c>
      <c r="W3210" s="82">
        <v>0</v>
      </c>
      <c r="X3210" s="82">
        <v>0</v>
      </c>
      <c r="Y3210" s="82">
        <v>0</v>
      </c>
      <c r="Z3210" s="82">
        <v>0</v>
      </c>
      <c r="AA3210" s="82">
        <v>0</v>
      </c>
      <c r="AB3210" s="82">
        <v>0</v>
      </c>
      <c r="AC3210" s="82">
        <v>1</v>
      </c>
      <c r="AD3210" s="85" t="str">
        <f>IF(A3210&lt;&gt;"",IF(D3210="DIRECCIÓN_DE_TRANSFERENCIAS","280 0031",VLOOKUP(C3210,NIVELES!$A$14:$B$105,2,0)),"")</f>
        <v>280 6310</v>
      </c>
      <c r="AE3210" s="86" t="s">
        <v>322</v>
      </c>
      <c r="AF3210" s="86" t="s">
        <v>369</v>
      </c>
      <c r="AG3210" s="79" t="str">
        <f>+IF(AF3210&lt;&gt;"",VLOOKUP(AF3210,NIVELES!$A$666:$B$673,2,0),"")</f>
        <v>ADMINISTRACIÓN_CENTRAL</v>
      </c>
      <c r="AH3210" s="78" t="s">
        <v>322</v>
      </c>
      <c r="AI3210" s="79" t="str">
        <f>IF(AH3210&lt;&gt;"",VLOOKUP(CONCATENATE(AG3210,AH3210),NIVELES!$B$676:$C$745,2,0),"")</f>
        <v>Administración De La Gestión Administrativa Financiera</v>
      </c>
      <c r="AJ3210" s="78" t="s">
        <v>517</v>
      </c>
      <c r="AK3210" s="79" t="str">
        <f>+IF(AJ3210&lt;&gt;"",VLOOKUP(AJ3210,NIVELES!$A$816:$B$892,2,0),"")</f>
        <v>NO APLICA</v>
      </c>
      <c r="AL3210" s="78" t="s">
        <v>553</v>
      </c>
      <c r="AM3210" s="78">
        <v>510203</v>
      </c>
      <c r="AN3210" s="79" t="str">
        <f>IF(AM3210&lt;&gt;"",+VLOOKUP(AM3210,NIVELES!$A$1652:$B$2466,2,0),"")</f>
        <v>Decimotercer Sueldo</v>
      </c>
      <c r="AO3210" s="87">
        <v>34310.17</v>
      </c>
      <c r="AP3210" s="88"/>
      <c r="AQ3210" s="88">
        <v>887.86</v>
      </c>
      <c r="AR3210" s="88">
        <v>547.59</v>
      </c>
      <c r="AS3210" s="88">
        <v>547.59</v>
      </c>
      <c r="AT3210" s="88">
        <v>547.59</v>
      </c>
      <c r="AU3210" s="88">
        <v>547.59</v>
      </c>
      <c r="AV3210" s="88">
        <v>547.59</v>
      </c>
      <c r="AW3210" s="88">
        <v>547.59</v>
      </c>
      <c r="AX3210" s="88">
        <v>547.59</v>
      </c>
      <c r="AY3210" s="88">
        <v>547.59</v>
      </c>
      <c r="AZ3210" s="88">
        <v>547.59</v>
      </c>
      <c r="BA3210" s="88">
        <v>28493.999999999996</v>
      </c>
      <c r="BB3210" s="89">
        <f t="shared" si="199"/>
        <v>34310.17</v>
      </c>
      <c r="BC3210" s="90" t="str">
        <f t="shared" si="198"/>
        <v>OK</v>
      </c>
      <c r="BD3210" s="91" t="str">
        <f t="shared" si="200"/>
        <v xml:space="preserve">                  </v>
      </c>
      <c r="BE3210" s="92">
        <f t="shared" si="201"/>
        <v>1</v>
      </c>
    </row>
    <row r="3211" spans="1:57" s="74" customFormat="1" ht="50.1" customHeight="1" x14ac:dyDescent="0.2">
      <c r="A3211" s="78" t="s">
        <v>55</v>
      </c>
      <c r="B3211" s="78" t="s">
        <v>63</v>
      </c>
      <c r="C3211" s="78" t="s">
        <v>30</v>
      </c>
      <c r="D3211" s="78" t="s">
        <v>575</v>
      </c>
      <c r="E3211" s="79" t="str">
        <f>+IF(C3211&lt;&gt;"",VLOOKUP(MID(C3211,18,5),NIVELES!$A$133:$B$213,2,0),"")</f>
        <v>CAÑAR</v>
      </c>
      <c r="F3211" s="80" t="s">
        <v>194</v>
      </c>
      <c r="G3211" s="81" t="str">
        <f>+IF(F3211&lt;&gt;"",VLOOKUP(F3211,NIVELES!$A$246:$C$464,3,0),"")</f>
        <v xml:space="preserve"> </v>
      </c>
      <c r="H3211" s="82" t="s">
        <v>1023</v>
      </c>
      <c r="I3211" s="78" t="s">
        <v>2164</v>
      </c>
      <c r="J3211" s="78" t="s">
        <v>2165</v>
      </c>
      <c r="K3211" s="78" t="s">
        <v>2166</v>
      </c>
      <c r="L3211" s="78" t="s">
        <v>1791</v>
      </c>
      <c r="M3211" s="78" t="s">
        <v>1791</v>
      </c>
      <c r="N3211" s="78" t="s">
        <v>1791</v>
      </c>
      <c r="O3211" s="78" t="s">
        <v>2454</v>
      </c>
      <c r="P3211" s="82">
        <v>1</v>
      </c>
      <c r="Q3211" s="78" t="s">
        <v>2945</v>
      </c>
      <c r="R3211" s="82">
        <v>0</v>
      </c>
      <c r="S3211" s="82">
        <v>0</v>
      </c>
      <c r="T3211" s="82">
        <v>0</v>
      </c>
      <c r="U3211" s="82">
        <v>0</v>
      </c>
      <c r="V3211" s="82">
        <v>0</v>
      </c>
      <c r="W3211" s="82">
        <v>0</v>
      </c>
      <c r="X3211" s="82">
        <v>0</v>
      </c>
      <c r="Y3211" s="82">
        <v>1</v>
      </c>
      <c r="Z3211" s="82">
        <v>0</v>
      </c>
      <c r="AA3211" s="82">
        <v>0</v>
      </c>
      <c r="AB3211" s="82">
        <v>0</v>
      </c>
      <c r="AC3211" s="82">
        <v>0</v>
      </c>
      <c r="AD3211" s="85" t="str">
        <f>IF(A3211&lt;&gt;"",IF(D3211="DIRECCIÓN_DE_TRANSFERENCIAS","280 0031",VLOOKUP(C3211,NIVELES!$A$14:$B$105,2,0)),"")</f>
        <v>280 6310</v>
      </c>
      <c r="AE3211" s="86" t="s">
        <v>322</v>
      </c>
      <c r="AF3211" s="86" t="s">
        <v>369</v>
      </c>
      <c r="AG3211" s="79" t="str">
        <f>+IF(AF3211&lt;&gt;"",VLOOKUP(AF3211,NIVELES!$A$666:$B$673,2,0),"")</f>
        <v>ADMINISTRACIÓN_CENTRAL</v>
      </c>
      <c r="AH3211" s="78" t="s">
        <v>322</v>
      </c>
      <c r="AI3211" s="79" t="str">
        <f>IF(AH3211&lt;&gt;"",VLOOKUP(CONCATENATE(AG3211,AH3211),NIVELES!$B$676:$C$745,2,0),"")</f>
        <v>Administración De La Gestión Administrativa Financiera</v>
      </c>
      <c r="AJ3211" s="78" t="s">
        <v>517</v>
      </c>
      <c r="AK3211" s="79" t="str">
        <f>+IF(AJ3211&lt;&gt;"",VLOOKUP(AJ3211,NIVELES!$A$816:$B$892,2,0),"")</f>
        <v>NO APLICA</v>
      </c>
      <c r="AL3211" s="78" t="s">
        <v>553</v>
      </c>
      <c r="AM3211" s="78">
        <v>510204</v>
      </c>
      <c r="AN3211" s="79" t="str">
        <f>IF(AM3211&lt;&gt;"",+VLOOKUP(AM3211,NIVELES!$A$1652:$B$2466,2,0),"")</f>
        <v>Decimocuarto Sueldo</v>
      </c>
      <c r="AO3211" s="87">
        <v>15891.33</v>
      </c>
      <c r="AP3211" s="88"/>
      <c r="AQ3211" s="88">
        <v>393.96</v>
      </c>
      <c r="AR3211" s="88">
        <v>225.19</v>
      </c>
      <c r="AS3211" s="88">
        <v>225.19</v>
      </c>
      <c r="AT3211" s="88">
        <v>225.19</v>
      </c>
      <c r="AU3211" s="88">
        <v>225.19</v>
      </c>
      <c r="AV3211" s="88">
        <v>225.19</v>
      </c>
      <c r="AW3211" s="88">
        <v>9802.58</v>
      </c>
      <c r="AX3211" s="88">
        <v>225.19</v>
      </c>
      <c r="AY3211" s="88">
        <v>225.19</v>
      </c>
      <c r="AZ3211" s="88">
        <v>225.19</v>
      </c>
      <c r="BA3211" s="88">
        <v>3893.2699999999986</v>
      </c>
      <c r="BB3211" s="89">
        <f t="shared" si="199"/>
        <v>15891.33</v>
      </c>
      <c r="BC3211" s="90" t="str">
        <f t="shared" si="198"/>
        <v>OK</v>
      </c>
      <c r="BD3211" s="91" t="str">
        <f t="shared" si="200"/>
        <v xml:space="preserve">                  </v>
      </c>
      <c r="BE3211" s="92">
        <f t="shared" si="201"/>
        <v>1</v>
      </c>
    </row>
    <row r="3212" spans="1:57" s="74" customFormat="1" ht="50.1" customHeight="1" x14ac:dyDescent="0.2">
      <c r="A3212" s="78" t="s">
        <v>55</v>
      </c>
      <c r="B3212" s="78" t="s">
        <v>63</v>
      </c>
      <c r="C3212" s="78" t="s">
        <v>30</v>
      </c>
      <c r="D3212" s="78" t="s">
        <v>575</v>
      </c>
      <c r="E3212" s="79" t="str">
        <f>+IF(C3212&lt;&gt;"",VLOOKUP(MID(C3212,18,5),NIVELES!$A$133:$B$213,2,0),"")</f>
        <v>CAÑAR</v>
      </c>
      <c r="F3212" s="80" t="s">
        <v>194</v>
      </c>
      <c r="G3212" s="81" t="str">
        <f>+IF(F3212&lt;&gt;"",VLOOKUP(F3212,NIVELES!$A$246:$C$464,3,0),"")</f>
        <v xml:space="preserve"> </v>
      </c>
      <c r="H3212" s="82" t="s">
        <v>1023</v>
      </c>
      <c r="I3212" s="78" t="s">
        <v>2164</v>
      </c>
      <c r="J3212" s="78" t="s">
        <v>2165</v>
      </c>
      <c r="K3212" s="78" t="s">
        <v>2166</v>
      </c>
      <c r="L3212" s="78" t="s">
        <v>1791</v>
      </c>
      <c r="M3212" s="78" t="s">
        <v>1791</v>
      </c>
      <c r="N3212" s="78" t="s">
        <v>1791</v>
      </c>
      <c r="O3212" s="78" t="s">
        <v>2454</v>
      </c>
      <c r="P3212" s="82">
        <v>0</v>
      </c>
      <c r="Q3212" s="78" t="s">
        <v>2945</v>
      </c>
      <c r="R3212" s="82">
        <v>0</v>
      </c>
      <c r="S3212" s="82">
        <v>0</v>
      </c>
      <c r="T3212" s="82">
        <v>0</v>
      </c>
      <c r="U3212" s="82">
        <v>0</v>
      </c>
      <c r="V3212" s="82">
        <v>0</v>
      </c>
      <c r="W3212" s="82">
        <v>0</v>
      </c>
      <c r="X3212" s="82">
        <v>0</v>
      </c>
      <c r="Y3212" s="82">
        <v>0</v>
      </c>
      <c r="Z3212" s="82">
        <v>0</v>
      </c>
      <c r="AA3212" s="82">
        <v>0</v>
      </c>
      <c r="AB3212" s="82">
        <v>0</v>
      </c>
      <c r="AC3212" s="82">
        <v>0</v>
      </c>
      <c r="AD3212" s="85" t="str">
        <f>IF(A3212&lt;&gt;"",IF(D3212="DIRECCIÓN_DE_TRANSFERENCIAS","280 0031",VLOOKUP(C3212,NIVELES!$A$14:$B$105,2,0)),"")</f>
        <v>280 6310</v>
      </c>
      <c r="AE3212" s="86" t="s">
        <v>322</v>
      </c>
      <c r="AF3212" s="86" t="s">
        <v>369</v>
      </c>
      <c r="AG3212" s="79" t="str">
        <f>+IF(AF3212&lt;&gt;"",VLOOKUP(AF3212,NIVELES!$A$666:$B$673,2,0),"")</f>
        <v>ADMINISTRACIÓN_CENTRAL</v>
      </c>
      <c r="AH3212" s="78" t="s">
        <v>322</v>
      </c>
      <c r="AI3212" s="79" t="str">
        <f>IF(AH3212&lt;&gt;"",VLOOKUP(CONCATENATE(AG3212,AH3212),NIVELES!$B$676:$C$745,2,0),"")</f>
        <v>Administración De La Gestión Administrativa Financiera</v>
      </c>
      <c r="AJ3212" s="78" t="s">
        <v>517</v>
      </c>
      <c r="AK3212" s="79" t="str">
        <f>+IF(AJ3212&lt;&gt;"",VLOOKUP(AJ3212,NIVELES!$A$816:$B$892,2,0),"")</f>
        <v>NO APLICA</v>
      </c>
      <c r="AL3212" s="78" t="s">
        <v>553</v>
      </c>
      <c r="AM3212" s="78">
        <v>510304</v>
      </c>
      <c r="AN3212" s="79" t="str">
        <f>IF(AM3212&lt;&gt;"",+VLOOKUP(AM3212,NIVELES!$A$1652:$B$2466,2,0),"")</f>
        <v>Compensación por Transporte</v>
      </c>
      <c r="AO3212" s="87">
        <v>600</v>
      </c>
      <c r="AP3212" s="88"/>
      <c r="AQ3212" s="88">
        <v>55</v>
      </c>
      <c r="AR3212" s="88">
        <v>0</v>
      </c>
      <c r="AS3212" s="88">
        <v>0</v>
      </c>
      <c r="AT3212" s="88">
        <v>0</v>
      </c>
      <c r="AU3212" s="88">
        <v>0</v>
      </c>
      <c r="AV3212" s="88">
        <v>0</v>
      </c>
      <c r="AW3212" s="88">
        <v>0</v>
      </c>
      <c r="AX3212" s="88">
        <v>0</v>
      </c>
      <c r="AY3212" s="88">
        <v>0</v>
      </c>
      <c r="AZ3212" s="88">
        <v>0</v>
      </c>
      <c r="BA3212" s="88">
        <v>545</v>
      </c>
      <c r="BB3212" s="89">
        <f t="shared" si="199"/>
        <v>600</v>
      </c>
      <c r="BC3212" s="90" t="str">
        <f t="shared" si="198"/>
        <v>OK</v>
      </c>
      <c r="BD3212" s="91" t="str">
        <f t="shared" si="200"/>
        <v xml:space="preserve">                  </v>
      </c>
      <c r="BE3212" s="92">
        <f t="shared" si="201"/>
        <v>0</v>
      </c>
    </row>
    <row r="3213" spans="1:57" s="74" customFormat="1" ht="50.1" customHeight="1" x14ac:dyDescent="0.2">
      <c r="A3213" s="78" t="s">
        <v>55</v>
      </c>
      <c r="B3213" s="78" t="s">
        <v>63</v>
      </c>
      <c r="C3213" s="78" t="s">
        <v>30</v>
      </c>
      <c r="D3213" s="78" t="s">
        <v>575</v>
      </c>
      <c r="E3213" s="79" t="str">
        <f>+IF(C3213&lt;&gt;"",VLOOKUP(MID(C3213,18,5),NIVELES!$A$133:$B$213,2,0),"")</f>
        <v>CAÑAR</v>
      </c>
      <c r="F3213" s="80" t="s">
        <v>194</v>
      </c>
      <c r="G3213" s="81" t="str">
        <f>+IF(F3213&lt;&gt;"",VLOOKUP(F3213,NIVELES!$A$246:$C$464,3,0),"")</f>
        <v xml:space="preserve"> </v>
      </c>
      <c r="H3213" s="82" t="s">
        <v>1023</v>
      </c>
      <c r="I3213" s="78" t="s">
        <v>2164</v>
      </c>
      <c r="J3213" s="78" t="s">
        <v>2165</v>
      </c>
      <c r="K3213" s="78" t="s">
        <v>2166</v>
      </c>
      <c r="L3213" s="78" t="s">
        <v>1791</v>
      </c>
      <c r="M3213" s="78" t="s">
        <v>1791</v>
      </c>
      <c r="N3213" s="78" t="s">
        <v>1791</v>
      </c>
      <c r="O3213" s="78" t="s">
        <v>2454</v>
      </c>
      <c r="P3213" s="82">
        <v>0</v>
      </c>
      <c r="Q3213" s="78" t="s">
        <v>2945</v>
      </c>
      <c r="R3213" s="82">
        <v>0</v>
      </c>
      <c r="S3213" s="82">
        <v>0</v>
      </c>
      <c r="T3213" s="82">
        <v>0</v>
      </c>
      <c r="U3213" s="82">
        <v>0</v>
      </c>
      <c r="V3213" s="82">
        <v>0</v>
      </c>
      <c r="W3213" s="82">
        <v>0</v>
      </c>
      <c r="X3213" s="82">
        <v>0</v>
      </c>
      <c r="Y3213" s="82">
        <v>0</v>
      </c>
      <c r="Z3213" s="82">
        <v>0</v>
      </c>
      <c r="AA3213" s="82">
        <v>0</v>
      </c>
      <c r="AB3213" s="82">
        <v>0</v>
      </c>
      <c r="AC3213" s="82">
        <v>0</v>
      </c>
      <c r="AD3213" s="85" t="str">
        <f>IF(A3213&lt;&gt;"",IF(D3213="DIRECCIÓN_DE_TRANSFERENCIAS","280 0031",VLOOKUP(C3213,NIVELES!$A$14:$B$105,2,0)),"")</f>
        <v>280 6310</v>
      </c>
      <c r="AE3213" s="86" t="s">
        <v>322</v>
      </c>
      <c r="AF3213" s="86" t="s">
        <v>369</v>
      </c>
      <c r="AG3213" s="79" t="str">
        <f>+IF(AF3213&lt;&gt;"",VLOOKUP(AF3213,NIVELES!$A$666:$B$673,2,0),"")</f>
        <v>ADMINISTRACIÓN_CENTRAL</v>
      </c>
      <c r="AH3213" s="78" t="s">
        <v>322</v>
      </c>
      <c r="AI3213" s="79" t="str">
        <f>IF(AH3213&lt;&gt;"",VLOOKUP(CONCATENATE(AG3213,AH3213),NIVELES!$B$676:$C$745,2,0),"")</f>
        <v>Administración De La Gestión Administrativa Financiera</v>
      </c>
      <c r="AJ3213" s="78" t="s">
        <v>517</v>
      </c>
      <c r="AK3213" s="79" t="str">
        <f>+IF(AJ3213&lt;&gt;"",VLOOKUP(AJ3213,NIVELES!$A$816:$B$892,2,0),"")</f>
        <v>NO APLICA</v>
      </c>
      <c r="AL3213" s="78" t="s">
        <v>553</v>
      </c>
      <c r="AM3213" s="78">
        <v>510306</v>
      </c>
      <c r="AN3213" s="79" t="str">
        <f>IF(AM3213&lt;&gt;"",+VLOOKUP(AM3213,NIVELES!$A$1652:$B$2466,2,0),"")</f>
        <v>Alimentación</v>
      </c>
      <c r="AO3213" s="87">
        <v>4200</v>
      </c>
      <c r="AP3213" s="88"/>
      <c r="AQ3213" s="88">
        <v>385</v>
      </c>
      <c r="AR3213" s="88">
        <v>0</v>
      </c>
      <c r="AS3213" s="88">
        <v>0</v>
      </c>
      <c r="AT3213" s="88">
        <v>0</v>
      </c>
      <c r="AU3213" s="88">
        <v>0</v>
      </c>
      <c r="AV3213" s="88">
        <v>0</v>
      </c>
      <c r="AW3213" s="88">
        <v>0</v>
      </c>
      <c r="AX3213" s="88">
        <v>0</v>
      </c>
      <c r="AY3213" s="88">
        <v>0</v>
      </c>
      <c r="AZ3213" s="88">
        <v>0</v>
      </c>
      <c r="BA3213" s="88">
        <v>3815</v>
      </c>
      <c r="BB3213" s="89">
        <f t="shared" si="199"/>
        <v>4200</v>
      </c>
      <c r="BC3213" s="90" t="str">
        <f t="shared" si="198"/>
        <v>OK</v>
      </c>
      <c r="BD3213" s="91" t="str">
        <f t="shared" si="200"/>
        <v xml:space="preserve">                  </v>
      </c>
      <c r="BE3213" s="92">
        <f t="shared" si="201"/>
        <v>0</v>
      </c>
    </row>
    <row r="3214" spans="1:57" s="74" customFormat="1" ht="50.1" customHeight="1" x14ac:dyDescent="0.2">
      <c r="A3214" s="78" t="s">
        <v>55</v>
      </c>
      <c r="B3214" s="78" t="s">
        <v>63</v>
      </c>
      <c r="C3214" s="78" t="s">
        <v>30</v>
      </c>
      <c r="D3214" s="78" t="s">
        <v>575</v>
      </c>
      <c r="E3214" s="79" t="str">
        <f>+IF(C3214&lt;&gt;"",VLOOKUP(MID(C3214,18,5),NIVELES!$A$133:$B$213,2,0),"")</f>
        <v>CAÑAR</v>
      </c>
      <c r="F3214" s="80" t="s">
        <v>194</v>
      </c>
      <c r="G3214" s="81" t="str">
        <f>+IF(F3214&lt;&gt;"",VLOOKUP(F3214,NIVELES!$A$246:$C$464,3,0),"")</f>
        <v xml:space="preserve"> </v>
      </c>
      <c r="H3214" s="82" t="s">
        <v>1023</v>
      </c>
      <c r="I3214" s="78" t="s">
        <v>2164</v>
      </c>
      <c r="J3214" s="78" t="s">
        <v>2165</v>
      </c>
      <c r="K3214" s="78" t="s">
        <v>2166</v>
      </c>
      <c r="L3214" s="78" t="s">
        <v>1791</v>
      </c>
      <c r="M3214" s="78" t="s">
        <v>1791</v>
      </c>
      <c r="N3214" s="78" t="s">
        <v>1791</v>
      </c>
      <c r="O3214" s="78" t="s">
        <v>2454</v>
      </c>
      <c r="P3214" s="82">
        <v>0</v>
      </c>
      <c r="Q3214" s="78" t="s">
        <v>2945</v>
      </c>
      <c r="R3214" s="82">
        <v>0</v>
      </c>
      <c r="S3214" s="82">
        <v>0</v>
      </c>
      <c r="T3214" s="82">
        <v>0</v>
      </c>
      <c r="U3214" s="82">
        <v>0</v>
      </c>
      <c r="V3214" s="82">
        <v>0</v>
      </c>
      <c r="W3214" s="82">
        <v>0</v>
      </c>
      <c r="X3214" s="82">
        <v>0</v>
      </c>
      <c r="Y3214" s="82">
        <v>0</v>
      </c>
      <c r="Z3214" s="82">
        <v>0</v>
      </c>
      <c r="AA3214" s="82">
        <v>0</v>
      </c>
      <c r="AB3214" s="82">
        <v>0</v>
      </c>
      <c r="AC3214" s="82">
        <v>0</v>
      </c>
      <c r="AD3214" s="85" t="str">
        <f>IF(A3214&lt;&gt;"",IF(D3214="DIRECCIÓN_DE_TRANSFERENCIAS","280 0031",VLOOKUP(C3214,NIVELES!$A$14:$B$105,2,0)),"")</f>
        <v>280 6310</v>
      </c>
      <c r="AE3214" s="86" t="s">
        <v>322</v>
      </c>
      <c r="AF3214" s="86" t="s">
        <v>369</v>
      </c>
      <c r="AG3214" s="79" t="str">
        <f>+IF(AF3214&lt;&gt;"",VLOOKUP(AF3214,NIVELES!$A$666:$B$673,2,0),"")</f>
        <v>ADMINISTRACIÓN_CENTRAL</v>
      </c>
      <c r="AH3214" s="78" t="s">
        <v>322</v>
      </c>
      <c r="AI3214" s="79" t="str">
        <f>IF(AH3214&lt;&gt;"",VLOOKUP(CONCATENATE(AG3214,AH3214),NIVELES!$B$676:$C$745,2,0),"")</f>
        <v>Administración De La Gestión Administrativa Financiera</v>
      </c>
      <c r="AJ3214" s="78" t="s">
        <v>517</v>
      </c>
      <c r="AK3214" s="79" t="str">
        <f>+IF(AJ3214&lt;&gt;"",VLOOKUP(AJ3214,NIVELES!$A$816:$B$892,2,0),"")</f>
        <v>NO APLICA</v>
      </c>
      <c r="AL3214" s="78" t="s">
        <v>553</v>
      </c>
      <c r="AM3214" s="78">
        <v>510401</v>
      </c>
      <c r="AN3214" s="79" t="str">
        <f>IF(AM3214&lt;&gt;"",+VLOOKUP(AM3214,NIVELES!$A$1652:$B$2466,2,0),"")</f>
        <v>Por Cargas Familiares</v>
      </c>
      <c r="AO3214" s="87">
        <v>403.08</v>
      </c>
      <c r="AP3214" s="88"/>
      <c r="AQ3214" s="88">
        <v>27.58</v>
      </c>
      <c r="AR3214" s="88">
        <v>0</v>
      </c>
      <c r="AS3214" s="88">
        <v>0</v>
      </c>
      <c r="AT3214" s="88">
        <v>0</v>
      </c>
      <c r="AU3214" s="88">
        <v>0</v>
      </c>
      <c r="AV3214" s="88">
        <v>0</v>
      </c>
      <c r="AW3214" s="88">
        <v>0</v>
      </c>
      <c r="AX3214" s="88">
        <v>0</v>
      </c>
      <c r="AY3214" s="88">
        <v>0</v>
      </c>
      <c r="AZ3214" s="88">
        <v>0</v>
      </c>
      <c r="BA3214" s="88">
        <v>375.5</v>
      </c>
      <c r="BB3214" s="89">
        <f t="shared" si="199"/>
        <v>403.08</v>
      </c>
      <c r="BC3214" s="90" t="str">
        <f t="shared" si="198"/>
        <v>OK</v>
      </c>
      <c r="BD3214" s="91" t="str">
        <f t="shared" si="200"/>
        <v xml:space="preserve">                  </v>
      </c>
      <c r="BE3214" s="92">
        <f t="shared" si="201"/>
        <v>0</v>
      </c>
    </row>
    <row r="3215" spans="1:57" s="74" customFormat="1" ht="50.1" customHeight="1" x14ac:dyDescent="0.2">
      <c r="A3215" s="78" t="s">
        <v>55</v>
      </c>
      <c r="B3215" s="78" t="s">
        <v>63</v>
      </c>
      <c r="C3215" s="78" t="s">
        <v>30</v>
      </c>
      <c r="D3215" s="78" t="s">
        <v>575</v>
      </c>
      <c r="E3215" s="79" t="str">
        <f>+IF(C3215&lt;&gt;"",VLOOKUP(MID(C3215,18,5),NIVELES!$A$133:$B$213,2,0),"")</f>
        <v>CAÑAR</v>
      </c>
      <c r="F3215" s="80" t="s">
        <v>194</v>
      </c>
      <c r="G3215" s="81" t="str">
        <f>+IF(F3215&lt;&gt;"",VLOOKUP(F3215,NIVELES!$A$246:$C$464,3,0),"")</f>
        <v xml:space="preserve"> </v>
      </c>
      <c r="H3215" s="82" t="s">
        <v>1023</v>
      </c>
      <c r="I3215" s="78" t="s">
        <v>2164</v>
      </c>
      <c r="J3215" s="78" t="s">
        <v>2165</v>
      </c>
      <c r="K3215" s="78" t="s">
        <v>2166</v>
      </c>
      <c r="L3215" s="78" t="s">
        <v>1791</v>
      </c>
      <c r="M3215" s="78" t="s">
        <v>1791</v>
      </c>
      <c r="N3215" s="78" t="s">
        <v>1791</v>
      </c>
      <c r="O3215" s="78" t="s">
        <v>2454</v>
      </c>
      <c r="P3215" s="82">
        <v>0</v>
      </c>
      <c r="Q3215" s="78" t="s">
        <v>2945</v>
      </c>
      <c r="R3215" s="82">
        <v>0</v>
      </c>
      <c r="S3215" s="82">
        <v>0</v>
      </c>
      <c r="T3215" s="82">
        <v>0</v>
      </c>
      <c r="U3215" s="82">
        <v>0</v>
      </c>
      <c r="V3215" s="82">
        <v>0</v>
      </c>
      <c r="W3215" s="82">
        <v>0</v>
      </c>
      <c r="X3215" s="82">
        <v>0</v>
      </c>
      <c r="Y3215" s="82">
        <v>0</v>
      </c>
      <c r="Z3215" s="82">
        <v>0</v>
      </c>
      <c r="AA3215" s="82">
        <v>0</v>
      </c>
      <c r="AB3215" s="82">
        <v>0</v>
      </c>
      <c r="AC3215" s="82">
        <v>0</v>
      </c>
      <c r="AD3215" s="85" t="str">
        <f>IF(A3215&lt;&gt;"",IF(D3215="DIRECCIÓN_DE_TRANSFERENCIAS","280 0031",VLOOKUP(C3215,NIVELES!$A$14:$B$105,2,0)),"")</f>
        <v>280 6310</v>
      </c>
      <c r="AE3215" s="86" t="s">
        <v>322</v>
      </c>
      <c r="AF3215" s="86" t="s">
        <v>369</v>
      </c>
      <c r="AG3215" s="79" t="str">
        <f>+IF(AF3215&lt;&gt;"",VLOOKUP(AF3215,NIVELES!$A$666:$B$673,2,0),"")</f>
        <v>ADMINISTRACIÓN_CENTRAL</v>
      </c>
      <c r="AH3215" s="78" t="s">
        <v>322</v>
      </c>
      <c r="AI3215" s="79" t="str">
        <f>IF(AH3215&lt;&gt;"",VLOOKUP(CONCATENATE(AG3215,AH3215),NIVELES!$B$676:$C$745,2,0),"")</f>
        <v>Administración De La Gestión Administrativa Financiera</v>
      </c>
      <c r="AJ3215" s="78" t="s">
        <v>517</v>
      </c>
      <c r="AK3215" s="79" t="str">
        <f>+IF(AJ3215&lt;&gt;"",VLOOKUP(AJ3215,NIVELES!$A$816:$B$892,2,0),"")</f>
        <v>NO APLICA</v>
      </c>
      <c r="AL3215" s="78" t="s">
        <v>553</v>
      </c>
      <c r="AM3215" s="78">
        <v>510408</v>
      </c>
      <c r="AN3215" s="79" t="str">
        <f>IF(AM3215&lt;&gt;"",+VLOOKUP(AM3215,NIVELES!$A$1652:$B$2466,2,0),"")</f>
        <v>Subsidio de Antigüedad</v>
      </c>
      <c r="AO3215" s="87">
        <v>939.75</v>
      </c>
      <c r="AP3215" s="88"/>
      <c r="AQ3215" s="88">
        <v>64.03</v>
      </c>
      <c r="AR3215" s="88">
        <v>0</v>
      </c>
      <c r="AS3215" s="88">
        <v>0</v>
      </c>
      <c r="AT3215" s="88">
        <v>0</v>
      </c>
      <c r="AU3215" s="88">
        <v>0</v>
      </c>
      <c r="AV3215" s="88">
        <v>0</v>
      </c>
      <c r="AW3215" s="88">
        <v>0</v>
      </c>
      <c r="AX3215" s="88">
        <v>0</v>
      </c>
      <c r="AY3215" s="88">
        <v>0</v>
      </c>
      <c r="AZ3215" s="88">
        <v>0</v>
      </c>
      <c r="BA3215" s="88">
        <v>875.72</v>
      </c>
      <c r="BB3215" s="89">
        <f t="shared" si="199"/>
        <v>939.75</v>
      </c>
      <c r="BC3215" s="90" t="str">
        <f t="shared" si="198"/>
        <v>OK</v>
      </c>
      <c r="BD3215" s="91" t="str">
        <f t="shared" si="200"/>
        <v xml:space="preserve">                  </v>
      </c>
      <c r="BE3215" s="92">
        <f t="shared" si="201"/>
        <v>0</v>
      </c>
    </row>
    <row r="3216" spans="1:57" s="74" customFormat="1" ht="50.1" customHeight="1" x14ac:dyDescent="0.2">
      <c r="A3216" s="78" t="s">
        <v>55</v>
      </c>
      <c r="B3216" s="78" t="s">
        <v>63</v>
      </c>
      <c r="C3216" s="78" t="s">
        <v>30</v>
      </c>
      <c r="D3216" s="78" t="s">
        <v>575</v>
      </c>
      <c r="E3216" s="79" t="str">
        <f>+IF(C3216&lt;&gt;"",VLOOKUP(MID(C3216,18,5),NIVELES!$A$133:$B$213,2,0),"")</f>
        <v>CAÑAR</v>
      </c>
      <c r="F3216" s="80" t="s">
        <v>194</v>
      </c>
      <c r="G3216" s="81" t="str">
        <f>+IF(F3216&lt;&gt;"",VLOOKUP(F3216,NIVELES!$A$246:$C$464,3,0),"")</f>
        <v xml:space="preserve"> </v>
      </c>
      <c r="H3216" s="82" t="s">
        <v>1023</v>
      </c>
      <c r="I3216" s="78" t="s">
        <v>2164</v>
      </c>
      <c r="J3216" s="78" t="s">
        <v>2165</v>
      </c>
      <c r="K3216" s="78" t="s">
        <v>2166</v>
      </c>
      <c r="L3216" s="78" t="s">
        <v>1791</v>
      </c>
      <c r="M3216" s="78" t="s">
        <v>1791</v>
      </c>
      <c r="N3216" s="78" t="s">
        <v>1791</v>
      </c>
      <c r="O3216" s="78" t="s">
        <v>2454</v>
      </c>
      <c r="P3216" s="82">
        <v>0</v>
      </c>
      <c r="Q3216" s="78" t="s">
        <v>2945</v>
      </c>
      <c r="R3216" s="82">
        <v>0</v>
      </c>
      <c r="S3216" s="82">
        <v>0</v>
      </c>
      <c r="T3216" s="82">
        <v>0</v>
      </c>
      <c r="U3216" s="82">
        <v>0</v>
      </c>
      <c r="V3216" s="82">
        <v>0</v>
      </c>
      <c r="W3216" s="82">
        <v>0</v>
      </c>
      <c r="X3216" s="82">
        <v>0</v>
      </c>
      <c r="Y3216" s="82">
        <v>0</v>
      </c>
      <c r="Z3216" s="82">
        <v>0</v>
      </c>
      <c r="AA3216" s="82">
        <v>0</v>
      </c>
      <c r="AB3216" s="82">
        <v>0</v>
      </c>
      <c r="AC3216" s="82">
        <v>0</v>
      </c>
      <c r="AD3216" s="85" t="str">
        <f>IF(A3216&lt;&gt;"",IF(D3216="DIRECCIÓN_DE_TRANSFERENCIAS","280 0031",VLOOKUP(C3216,NIVELES!$A$14:$B$105,2,0)),"")</f>
        <v>280 6310</v>
      </c>
      <c r="AE3216" s="86" t="s">
        <v>322</v>
      </c>
      <c r="AF3216" s="86" t="s">
        <v>369</v>
      </c>
      <c r="AG3216" s="79" t="str">
        <f>+IF(AF3216&lt;&gt;"",VLOOKUP(AF3216,NIVELES!$A$666:$B$673,2,0),"")</f>
        <v>ADMINISTRACIÓN_CENTRAL</v>
      </c>
      <c r="AH3216" s="78" t="s">
        <v>322</v>
      </c>
      <c r="AI3216" s="79" t="str">
        <f>IF(AH3216&lt;&gt;"",VLOOKUP(CONCATENATE(AG3216,AH3216),NIVELES!$B$676:$C$745,2,0),"")</f>
        <v>Administración De La Gestión Administrativa Financiera</v>
      </c>
      <c r="AJ3216" s="78" t="s">
        <v>517</v>
      </c>
      <c r="AK3216" s="79" t="str">
        <f>+IF(AJ3216&lt;&gt;"",VLOOKUP(AJ3216,NIVELES!$A$816:$B$892,2,0),"")</f>
        <v>NO APLICA</v>
      </c>
      <c r="AL3216" s="78" t="s">
        <v>553</v>
      </c>
      <c r="AM3216" s="78">
        <v>510509</v>
      </c>
      <c r="AN3216" s="79" t="str">
        <f>IF(AM3216&lt;&gt;"",+VLOOKUP(AM3216,NIVELES!$A$1652:$B$2466,2,0),"")</f>
        <v>Horas Extraordinarias y Suplementarias</v>
      </c>
      <c r="AO3216" s="87">
        <v>0</v>
      </c>
      <c r="AP3216" s="88"/>
      <c r="AQ3216" s="88"/>
      <c r="AR3216" s="88">
        <v>0</v>
      </c>
      <c r="AS3216" s="88">
        <v>0</v>
      </c>
      <c r="AT3216" s="88">
        <v>0</v>
      </c>
      <c r="AU3216" s="88">
        <v>0</v>
      </c>
      <c r="AV3216" s="88">
        <v>0</v>
      </c>
      <c r="AW3216" s="88">
        <v>0</v>
      </c>
      <c r="AX3216" s="88">
        <v>0</v>
      </c>
      <c r="AY3216" s="88">
        <v>0</v>
      </c>
      <c r="AZ3216" s="88">
        <v>0</v>
      </c>
      <c r="BA3216" s="88">
        <v>0</v>
      </c>
      <c r="BB3216" s="89">
        <f t="shared" si="199"/>
        <v>0</v>
      </c>
      <c r="BC3216" s="90" t="str">
        <f t="shared" si="198"/>
        <v>OK</v>
      </c>
      <c r="BD3216" s="91" t="str">
        <f t="shared" si="200"/>
        <v xml:space="preserve">                  </v>
      </c>
      <c r="BE3216" s="92">
        <f t="shared" si="201"/>
        <v>0</v>
      </c>
    </row>
    <row r="3217" spans="1:57" s="74" customFormat="1" ht="50.1" customHeight="1" x14ac:dyDescent="0.2">
      <c r="A3217" s="78" t="s">
        <v>55</v>
      </c>
      <c r="B3217" s="78" t="s">
        <v>63</v>
      </c>
      <c r="C3217" s="78" t="s">
        <v>30</v>
      </c>
      <c r="D3217" s="78" t="s">
        <v>575</v>
      </c>
      <c r="E3217" s="79" t="str">
        <f>+IF(C3217&lt;&gt;"",VLOOKUP(MID(C3217,18,5),NIVELES!$A$133:$B$213,2,0),"")</f>
        <v>CAÑAR</v>
      </c>
      <c r="F3217" s="80" t="s">
        <v>194</v>
      </c>
      <c r="G3217" s="81" t="str">
        <f>+IF(F3217&lt;&gt;"",VLOOKUP(F3217,NIVELES!$A$246:$C$464,3,0),"")</f>
        <v xml:space="preserve"> </v>
      </c>
      <c r="H3217" s="82" t="s">
        <v>1023</v>
      </c>
      <c r="I3217" s="78" t="s">
        <v>2164</v>
      </c>
      <c r="J3217" s="78" t="s">
        <v>2165</v>
      </c>
      <c r="K3217" s="78" t="s">
        <v>2166</v>
      </c>
      <c r="L3217" s="78" t="s">
        <v>1791</v>
      </c>
      <c r="M3217" s="78" t="s">
        <v>1791</v>
      </c>
      <c r="N3217" s="78" t="s">
        <v>1791</v>
      </c>
      <c r="O3217" s="78" t="s">
        <v>2454</v>
      </c>
      <c r="P3217" s="82">
        <v>12</v>
      </c>
      <c r="Q3217" s="78" t="s">
        <v>2945</v>
      </c>
      <c r="R3217" s="82">
        <v>1</v>
      </c>
      <c r="S3217" s="82">
        <v>1</v>
      </c>
      <c r="T3217" s="82">
        <v>1</v>
      </c>
      <c r="U3217" s="82">
        <v>1</v>
      </c>
      <c r="V3217" s="82">
        <v>1</v>
      </c>
      <c r="W3217" s="82">
        <v>1</v>
      </c>
      <c r="X3217" s="82">
        <v>1</v>
      </c>
      <c r="Y3217" s="82">
        <v>1</v>
      </c>
      <c r="Z3217" s="82">
        <v>1</v>
      </c>
      <c r="AA3217" s="82">
        <v>1</v>
      </c>
      <c r="AB3217" s="82">
        <v>1</v>
      </c>
      <c r="AC3217" s="82">
        <v>1</v>
      </c>
      <c r="AD3217" s="85" t="str">
        <f>IF(A3217&lt;&gt;"",IF(D3217="DIRECCIÓN_DE_TRANSFERENCIAS","280 0031",VLOOKUP(C3217,NIVELES!$A$14:$B$105,2,0)),"")</f>
        <v>280 6310</v>
      </c>
      <c r="AE3217" s="86" t="s">
        <v>322</v>
      </c>
      <c r="AF3217" s="86" t="s">
        <v>369</v>
      </c>
      <c r="AG3217" s="79" t="str">
        <f>+IF(AF3217&lt;&gt;"",VLOOKUP(AF3217,NIVELES!$A$666:$B$673,2,0),"")</f>
        <v>ADMINISTRACIÓN_CENTRAL</v>
      </c>
      <c r="AH3217" s="78" t="s">
        <v>322</v>
      </c>
      <c r="AI3217" s="79" t="str">
        <f>IF(AH3217&lt;&gt;"",VLOOKUP(CONCATENATE(AG3217,AH3217),NIVELES!$B$676:$C$745,2,0),"")</f>
        <v>Administración De La Gestión Administrativa Financiera</v>
      </c>
      <c r="AJ3217" s="78" t="s">
        <v>517</v>
      </c>
      <c r="AK3217" s="79" t="str">
        <f>+IF(AJ3217&lt;&gt;"",VLOOKUP(AJ3217,NIVELES!$A$816:$B$892,2,0),"")</f>
        <v>NO APLICA</v>
      </c>
      <c r="AL3217" s="78" t="s">
        <v>553</v>
      </c>
      <c r="AM3217" s="78">
        <v>510510</v>
      </c>
      <c r="AN3217" s="79" t="str">
        <f>IF(AM3217&lt;&gt;"",+VLOOKUP(AM3217,NIVELES!$A$1652:$B$2466,2,0),"")</f>
        <v>Servicios Personales por Contrato</v>
      </c>
      <c r="AO3217" s="87">
        <v>45672</v>
      </c>
      <c r="AP3217" s="88">
        <v>4152</v>
      </c>
      <c r="AQ3217" s="88">
        <v>4152</v>
      </c>
      <c r="AR3217" s="88">
        <v>4152</v>
      </c>
      <c r="AS3217" s="88">
        <v>4152</v>
      </c>
      <c r="AT3217" s="88">
        <v>4152</v>
      </c>
      <c r="AU3217" s="88">
        <v>4152</v>
      </c>
      <c r="AV3217" s="88">
        <v>4152</v>
      </c>
      <c r="AW3217" s="88">
        <v>4152</v>
      </c>
      <c r="AX3217" s="88">
        <v>4152</v>
      </c>
      <c r="AY3217" s="88">
        <v>4152</v>
      </c>
      <c r="AZ3217" s="88">
        <v>4152</v>
      </c>
      <c r="BA3217" s="88">
        <v>0</v>
      </c>
      <c r="BB3217" s="89">
        <f t="shared" si="199"/>
        <v>45672</v>
      </c>
      <c r="BC3217" s="90" t="str">
        <f t="shared" si="198"/>
        <v>OK</v>
      </c>
      <c r="BD3217" s="91" t="str">
        <f t="shared" si="200"/>
        <v xml:space="preserve">                  </v>
      </c>
      <c r="BE3217" s="92">
        <f t="shared" si="201"/>
        <v>12</v>
      </c>
    </row>
    <row r="3218" spans="1:57" s="74" customFormat="1" ht="50.1" customHeight="1" x14ac:dyDescent="0.2">
      <c r="A3218" s="78" t="s">
        <v>55</v>
      </c>
      <c r="B3218" s="78" t="s">
        <v>63</v>
      </c>
      <c r="C3218" s="78" t="s">
        <v>30</v>
      </c>
      <c r="D3218" s="78" t="s">
        <v>575</v>
      </c>
      <c r="E3218" s="79" t="str">
        <f>+IF(C3218&lt;&gt;"",VLOOKUP(MID(C3218,18,5),NIVELES!$A$133:$B$213,2,0),"")</f>
        <v>CAÑAR</v>
      </c>
      <c r="F3218" s="80" t="s">
        <v>194</v>
      </c>
      <c r="G3218" s="81" t="str">
        <f>+IF(F3218&lt;&gt;"",VLOOKUP(F3218,NIVELES!$A$246:$C$464,3,0),"")</f>
        <v xml:space="preserve"> </v>
      </c>
      <c r="H3218" s="82" t="s">
        <v>1023</v>
      </c>
      <c r="I3218" s="78" t="s">
        <v>2164</v>
      </c>
      <c r="J3218" s="78" t="s">
        <v>2165</v>
      </c>
      <c r="K3218" s="78" t="s">
        <v>2166</v>
      </c>
      <c r="L3218" s="78" t="s">
        <v>1791</v>
      </c>
      <c r="M3218" s="78" t="s">
        <v>1791</v>
      </c>
      <c r="N3218" s="78" t="s">
        <v>1791</v>
      </c>
      <c r="O3218" s="78" t="s">
        <v>2454</v>
      </c>
      <c r="P3218" s="82">
        <v>12</v>
      </c>
      <c r="Q3218" s="78" t="s">
        <v>2945</v>
      </c>
      <c r="R3218" s="82">
        <v>1</v>
      </c>
      <c r="S3218" s="82">
        <v>1</v>
      </c>
      <c r="T3218" s="82">
        <v>1</v>
      </c>
      <c r="U3218" s="82">
        <v>1</v>
      </c>
      <c r="V3218" s="82">
        <v>1</v>
      </c>
      <c r="W3218" s="82">
        <v>1</v>
      </c>
      <c r="X3218" s="82">
        <v>1</v>
      </c>
      <c r="Y3218" s="82">
        <v>1</v>
      </c>
      <c r="Z3218" s="82">
        <v>1</v>
      </c>
      <c r="AA3218" s="82">
        <v>1</v>
      </c>
      <c r="AB3218" s="82">
        <v>1</v>
      </c>
      <c r="AC3218" s="82">
        <v>1</v>
      </c>
      <c r="AD3218" s="85" t="str">
        <f>IF(A3218&lt;&gt;"",IF(D3218="DIRECCIÓN_DE_TRANSFERENCIAS","280 0031",VLOOKUP(C3218,NIVELES!$A$14:$B$105,2,0)),"")</f>
        <v>280 6310</v>
      </c>
      <c r="AE3218" s="86" t="s">
        <v>322</v>
      </c>
      <c r="AF3218" s="86" t="s">
        <v>369</v>
      </c>
      <c r="AG3218" s="79" t="str">
        <f>+IF(AF3218&lt;&gt;"",VLOOKUP(AF3218,NIVELES!$A$666:$B$673,2,0),"")</f>
        <v>ADMINISTRACIÓN_CENTRAL</v>
      </c>
      <c r="AH3218" s="78" t="s">
        <v>322</v>
      </c>
      <c r="AI3218" s="79" t="str">
        <f>IF(AH3218&lt;&gt;"",VLOOKUP(CONCATENATE(AG3218,AH3218),NIVELES!$B$676:$C$745,2,0),"")</f>
        <v>Administración De La Gestión Administrativa Financiera</v>
      </c>
      <c r="AJ3218" s="78" t="s">
        <v>517</v>
      </c>
      <c r="AK3218" s="79" t="str">
        <f>+IF(AJ3218&lt;&gt;"",VLOOKUP(AJ3218,NIVELES!$A$816:$B$892,2,0),"")</f>
        <v>NO APLICA</v>
      </c>
      <c r="AL3218" s="78" t="s">
        <v>553</v>
      </c>
      <c r="AM3218" s="78">
        <v>510601</v>
      </c>
      <c r="AN3218" s="79" t="str">
        <f>IF(AM3218&lt;&gt;"",+VLOOKUP(AM3218,NIVELES!$A$1652:$B$2466,2,0),"")</f>
        <v>Aporte Patronal</v>
      </c>
      <c r="AO3218" s="87">
        <v>40614.660000000003</v>
      </c>
      <c r="AP3218" s="88">
        <v>2730.99</v>
      </c>
      <c r="AQ3218" s="88">
        <v>2955.48</v>
      </c>
      <c r="AR3218" s="88">
        <v>3015.43</v>
      </c>
      <c r="AS3218" s="88">
        <v>3015.43</v>
      </c>
      <c r="AT3218" s="88">
        <v>3015.43</v>
      </c>
      <c r="AU3218" s="88">
        <v>3015.43</v>
      </c>
      <c r="AV3218" s="88">
        <v>3015.43</v>
      </c>
      <c r="AW3218" s="88">
        <v>3015.43</v>
      </c>
      <c r="AX3218" s="88">
        <v>3015.43</v>
      </c>
      <c r="AY3218" s="88">
        <v>3015.43</v>
      </c>
      <c r="AZ3218" s="88">
        <v>3015.4</v>
      </c>
      <c r="BA3218" s="88">
        <v>7789.3500000000058</v>
      </c>
      <c r="BB3218" s="89">
        <f t="shared" si="199"/>
        <v>40614.660000000003</v>
      </c>
      <c r="BC3218" s="90" t="str">
        <f t="shared" si="198"/>
        <v>OK</v>
      </c>
      <c r="BD3218" s="91" t="str">
        <f t="shared" si="200"/>
        <v xml:space="preserve">                  </v>
      </c>
      <c r="BE3218" s="92">
        <f t="shared" si="201"/>
        <v>12</v>
      </c>
    </row>
    <row r="3219" spans="1:57" s="74" customFormat="1" ht="50.1" customHeight="1" x14ac:dyDescent="0.2">
      <c r="A3219" s="78" t="s">
        <v>55</v>
      </c>
      <c r="B3219" s="78" t="s">
        <v>63</v>
      </c>
      <c r="C3219" s="78" t="s">
        <v>30</v>
      </c>
      <c r="D3219" s="78" t="s">
        <v>575</v>
      </c>
      <c r="E3219" s="79" t="str">
        <f>+IF(C3219&lt;&gt;"",VLOOKUP(MID(C3219,18,5),NIVELES!$A$133:$B$213,2,0),"")</f>
        <v>CAÑAR</v>
      </c>
      <c r="F3219" s="80" t="s">
        <v>194</v>
      </c>
      <c r="G3219" s="81" t="str">
        <f>+IF(F3219&lt;&gt;"",VLOOKUP(F3219,NIVELES!$A$246:$C$464,3,0),"")</f>
        <v xml:space="preserve"> </v>
      </c>
      <c r="H3219" s="82" t="s">
        <v>1023</v>
      </c>
      <c r="I3219" s="78" t="s">
        <v>2164</v>
      </c>
      <c r="J3219" s="78" t="s">
        <v>2165</v>
      </c>
      <c r="K3219" s="78" t="s">
        <v>2166</v>
      </c>
      <c r="L3219" s="78" t="s">
        <v>1791</v>
      </c>
      <c r="M3219" s="78" t="s">
        <v>1791</v>
      </c>
      <c r="N3219" s="78" t="s">
        <v>1791</v>
      </c>
      <c r="O3219" s="78" t="s">
        <v>2454</v>
      </c>
      <c r="P3219" s="82">
        <v>12</v>
      </c>
      <c r="Q3219" s="78" t="s">
        <v>2945</v>
      </c>
      <c r="R3219" s="82">
        <v>1</v>
      </c>
      <c r="S3219" s="82">
        <v>1</v>
      </c>
      <c r="T3219" s="82">
        <v>1</v>
      </c>
      <c r="U3219" s="82">
        <v>1</v>
      </c>
      <c r="V3219" s="82">
        <v>1</v>
      </c>
      <c r="W3219" s="82">
        <v>1</v>
      </c>
      <c r="X3219" s="82">
        <v>1</v>
      </c>
      <c r="Y3219" s="82">
        <v>1</v>
      </c>
      <c r="Z3219" s="82">
        <v>1</v>
      </c>
      <c r="AA3219" s="82">
        <v>1</v>
      </c>
      <c r="AB3219" s="82">
        <v>1</v>
      </c>
      <c r="AC3219" s="82">
        <v>1</v>
      </c>
      <c r="AD3219" s="85" t="str">
        <f>IF(A3219&lt;&gt;"",IF(D3219="DIRECCIÓN_DE_TRANSFERENCIAS","280 0031",VLOOKUP(C3219,NIVELES!$A$14:$B$105,2,0)),"")</f>
        <v>280 6310</v>
      </c>
      <c r="AE3219" s="86" t="s">
        <v>322</v>
      </c>
      <c r="AF3219" s="86" t="s">
        <v>369</v>
      </c>
      <c r="AG3219" s="79" t="str">
        <f>+IF(AF3219&lt;&gt;"",VLOOKUP(AF3219,NIVELES!$A$666:$B$673,2,0),"")</f>
        <v>ADMINISTRACIÓN_CENTRAL</v>
      </c>
      <c r="AH3219" s="78" t="s">
        <v>322</v>
      </c>
      <c r="AI3219" s="79" t="str">
        <f>IF(AH3219&lt;&gt;"",VLOOKUP(CONCATENATE(AG3219,AH3219),NIVELES!$B$676:$C$745,2,0),"")</f>
        <v>Administración De La Gestión Administrativa Financiera</v>
      </c>
      <c r="AJ3219" s="78" t="s">
        <v>517</v>
      </c>
      <c r="AK3219" s="79" t="str">
        <f>+IF(AJ3219&lt;&gt;"",VLOOKUP(AJ3219,NIVELES!$A$816:$B$892,2,0),"")</f>
        <v>NO APLICA</v>
      </c>
      <c r="AL3219" s="78" t="s">
        <v>553</v>
      </c>
      <c r="AM3219" s="78">
        <v>510602</v>
      </c>
      <c r="AN3219" s="79" t="str">
        <f>IF(AM3219&lt;&gt;"",+VLOOKUP(AM3219,NIVELES!$A$1652:$B$2466,2,0),"")</f>
        <v>Fondo de Reserva</v>
      </c>
      <c r="AO3219" s="87">
        <v>34310.17</v>
      </c>
      <c r="AP3219" s="88"/>
      <c r="AQ3219" s="88">
        <v>2060.2399999999998</v>
      </c>
      <c r="AR3219" s="88">
        <v>2540.42</v>
      </c>
      <c r="AS3219" s="88">
        <v>2540.42</v>
      </c>
      <c r="AT3219" s="88">
        <v>2540.42</v>
      </c>
      <c r="AU3219" s="88">
        <v>2540.42</v>
      </c>
      <c r="AV3219" s="88">
        <v>2540.42</v>
      </c>
      <c r="AW3219" s="88">
        <v>2540.42</v>
      </c>
      <c r="AX3219" s="88">
        <v>2540.42</v>
      </c>
      <c r="AY3219" s="88">
        <v>2540.42</v>
      </c>
      <c r="AZ3219" s="88">
        <v>2540.38</v>
      </c>
      <c r="BA3219" s="88">
        <v>9386.1899999999987</v>
      </c>
      <c r="BB3219" s="89">
        <f t="shared" si="199"/>
        <v>34310.17</v>
      </c>
      <c r="BC3219" s="90" t="str">
        <f t="shared" si="198"/>
        <v>OK</v>
      </c>
      <c r="BD3219" s="91" t="str">
        <f t="shared" si="200"/>
        <v xml:space="preserve">                  </v>
      </c>
      <c r="BE3219" s="92">
        <f t="shared" si="201"/>
        <v>12</v>
      </c>
    </row>
    <row r="3220" spans="1:57" s="74" customFormat="1" ht="50.1" customHeight="1" x14ac:dyDescent="0.2">
      <c r="A3220" s="78" t="s">
        <v>55</v>
      </c>
      <c r="B3220" s="78" t="s">
        <v>63</v>
      </c>
      <c r="C3220" s="78" t="s">
        <v>30</v>
      </c>
      <c r="D3220" s="78" t="s">
        <v>575</v>
      </c>
      <c r="E3220" s="79" t="str">
        <f>+IF(C3220&lt;&gt;"",VLOOKUP(MID(C3220,18,5),NIVELES!$A$133:$B$213,2,0),"")</f>
        <v>CAÑAR</v>
      </c>
      <c r="F3220" s="80" t="s">
        <v>194</v>
      </c>
      <c r="G3220" s="81" t="str">
        <f>+IF(F3220&lt;&gt;"",VLOOKUP(F3220,NIVELES!$A$246:$C$464,3,0),"")</f>
        <v xml:space="preserve"> </v>
      </c>
      <c r="H3220" s="82" t="s">
        <v>1023</v>
      </c>
      <c r="I3220" s="78" t="s">
        <v>2173</v>
      </c>
      <c r="J3220" s="78" t="s">
        <v>2165</v>
      </c>
      <c r="K3220" s="78" t="s">
        <v>2166</v>
      </c>
      <c r="L3220" s="78" t="s">
        <v>1791</v>
      </c>
      <c r="M3220" s="78" t="s">
        <v>1791</v>
      </c>
      <c r="N3220" s="78" t="s">
        <v>1791</v>
      </c>
      <c r="O3220" s="78" t="s">
        <v>2174</v>
      </c>
      <c r="P3220" s="82">
        <v>24</v>
      </c>
      <c r="Q3220" s="78" t="s">
        <v>3214</v>
      </c>
      <c r="R3220" s="82">
        <v>2</v>
      </c>
      <c r="S3220" s="82">
        <v>2</v>
      </c>
      <c r="T3220" s="82">
        <v>2</v>
      </c>
      <c r="U3220" s="82">
        <v>2</v>
      </c>
      <c r="V3220" s="82">
        <v>2</v>
      </c>
      <c r="W3220" s="82">
        <v>2</v>
      </c>
      <c r="X3220" s="82">
        <v>2</v>
      </c>
      <c r="Y3220" s="82">
        <v>2</v>
      </c>
      <c r="Z3220" s="82">
        <v>2</v>
      </c>
      <c r="AA3220" s="82">
        <v>2</v>
      </c>
      <c r="AB3220" s="82">
        <v>2</v>
      </c>
      <c r="AC3220" s="82">
        <v>2</v>
      </c>
      <c r="AD3220" s="85" t="str">
        <f>IF(A3220&lt;&gt;"",IF(D3220="DIRECCIÓN_DE_TRANSFERENCIAS","280 0031",VLOOKUP(C3220,NIVELES!$A$14:$B$105,2,0)),"")</f>
        <v>280 6310</v>
      </c>
      <c r="AE3220" s="86" t="s">
        <v>322</v>
      </c>
      <c r="AF3220" s="86" t="s">
        <v>369</v>
      </c>
      <c r="AG3220" s="79" t="str">
        <f>+IF(AF3220&lt;&gt;"",VLOOKUP(AF3220,NIVELES!$A$666:$B$673,2,0),"")</f>
        <v>ADMINISTRACIÓN_CENTRAL</v>
      </c>
      <c r="AH3220" s="78" t="s">
        <v>322</v>
      </c>
      <c r="AI3220" s="79" t="str">
        <f>IF(AH3220&lt;&gt;"",VLOOKUP(CONCATENATE(AG3220,AH3220),NIVELES!$B$676:$C$745,2,0),"")</f>
        <v>Administración De La Gestión Administrativa Financiera</v>
      </c>
      <c r="AJ3220" s="78" t="s">
        <v>517</v>
      </c>
      <c r="AK3220" s="79" t="str">
        <f>+IF(AJ3220&lt;&gt;"",VLOOKUP(AJ3220,NIVELES!$A$816:$B$892,2,0),"")</f>
        <v>NO APLICA</v>
      </c>
      <c r="AL3220" s="78" t="s">
        <v>554</v>
      </c>
      <c r="AM3220" s="78">
        <v>530101</v>
      </c>
      <c r="AN3220" s="79" t="str">
        <f>IF(AM3220&lt;&gt;"",+VLOOKUP(AM3220,NIVELES!$A$1652:$B$2466,2,0),"")</f>
        <v>Agua Potable</v>
      </c>
      <c r="AO3220" s="87">
        <v>1700</v>
      </c>
      <c r="AP3220" s="88">
        <v>109.92</v>
      </c>
      <c r="AQ3220" s="88">
        <v>83.38</v>
      </c>
      <c r="AR3220" s="88">
        <v>141.66999999999999</v>
      </c>
      <c r="AS3220" s="88">
        <v>141.66999999999999</v>
      </c>
      <c r="AT3220" s="88">
        <v>141.66999999999999</v>
      </c>
      <c r="AU3220" s="88">
        <v>141.66999999999999</v>
      </c>
      <c r="AV3220" s="88">
        <v>141.66999999999999</v>
      </c>
      <c r="AW3220" s="88">
        <v>141.66999999999999</v>
      </c>
      <c r="AX3220" s="88">
        <v>141.66999999999999</v>
      </c>
      <c r="AY3220" s="88">
        <v>141.66999999999999</v>
      </c>
      <c r="AZ3220" s="88">
        <v>141.66999999999999</v>
      </c>
      <c r="BA3220" s="88">
        <v>231.66999999999985</v>
      </c>
      <c r="BB3220" s="89">
        <f t="shared" si="199"/>
        <v>1700</v>
      </c>
      <c r="BC3220" s="90" t="str">
        <f t="shared" si="198"/>
        <v>OK</v>
      </c>
      <c r="BD3220" s="91" t="str">
        <f t="shared" si="200"/>
        <v xml:space="preserve">                  </v>
      </c>
      <c r="BE3220" s="92">
        <f t="shared" si="201"/>
        <v>24</v>
      </c>
    </row>
    <row r="3221" spans="1:57" s="74" customFormat="1" ht="50.1" customHeight="1" x14ac:dyDescent="0.2">
      <c r="A3221" s="78" t="s">
        <v>55</v>
      </c>
      <c r="B3221" s="78" t="s">
        <v>63</v>
      </c>
      <c r="C3221" s="78" t="s">
        <v>30</v>
      </c>
      <c r="D3221" s="78" t="s">
        <v>575</v>
      </c>
      <c r="E3221" s="79" t="str">
        <f>+IF(C3221&lt;&gt;"",VLOOKUP(MID(C3221,18,5),NIVELES!$A$133:$B$213,2,0),"")</f>
        <v>CAÑAR</v>
      </c>
      <c r="F3221" s="80" t="s">
        <v>194</v>
      </c>
      <c r="G3221" s="81" t="str">
        <f>+IF(F3221&lt;&gt;"",VLOOKUP(F3221,NIVELES!$A$246:$C$464,3,0),"")</f>
        <v xml:space="preserve"> </v>
      </c>
      <c r="H3221" s="82" t="s">
        <v>1023</v>
      </c>
      <c r="I3221" s="78" t="s">
        <v>2173</v>
      </c>
      <c r="J3221" s="78" t="s">
        <v>2165</v>
      </c>
      <c r="K3221" s="78" t="s">
        <v>2166</v>
      </c>
      <c r="L3221" s="78" t="s">
        <v>1791</v>
      </c>
      <c r="M3221" s="78" t="s">
        <v>1791</v>
      </c>
      <c r="N3221" s="78" t="s">
        <v>1791</v>
      </c>
      <c r="O3221" s="78" t="s">
        <v>2174</v>
      </c>
      <c r="P3221" s="82">
        <v>48</v>
      </c>
      <c r="Q3221" s="78" t="s">
        <v>3215</v>
      </c>
      <c r="R3221" s="82">
        <v>4</v>
      </c>
      <c r="S3221" s="82">
        <v>4</v>
      </c>
      <c r="T3221" s="82">
        <v>4</v>
      </c>
      <c r="U3221" s="82">
        <v>4</v>
      </c>
      <c r="V3221" s="82">
        <v>4</v>
      </c>
      <c r="W3221" s="82">
        <v>4</v>
      </c>
      <c r="X3221" s="82">
        <v>4</v>
      </c>
      <c r="Y3221" s="82">
        <v>4</v>
      </c>
      <c r="Z3221" s="82">
        <v>4</v>
      </c>
      <c r="AA3221" s="82">
        <v>4</v>
      </c>
      <c r="AB3221" s="82">
        <v>4</v>
      </c>
      <c r="AC3221" s="82">
        <v>4</v>
      </c>
      <c r="AD3221" s="85" t="str">
        <f>IF(A3221&lt;&gt;"",IF(D3221="DIRECCIÓN_DE_TRANSFERENCIAS","280 0031",VLOOKUP(C3221,NIVELES!$A$14:$B$105,2,0)),"")</f>
        <v>280 6310</v>
      </c>
      <c r="AE3221" s="86" t="s">
        <v>322</v>
      </c>
      <c r="AF3221" s="86" t="s">
        <v>369</v>
      </c>
      <c r="AG3221" s="79" t="str">
        <f>+IF(AF3221&lt;&gt;"",VLOOKUP(AF3221,NIVELES!$A$666:$B$673,2,0),"")</f>
        <v>ADMINISTRACIÓN_CENTRAL</v>
      </c>
      <c r="AH3221" s="78" t="s">
        <v>322</v>
      </c>
      <c r="AI3221" s="79" t="str">
        <f>IF(AH3221&lt;&gt;"",VLOOKUP(CONCATENATE(AG3221,AH3221),NIVELES!$B$676:$C$745,2,0),"")</f>
        <v>Administración De La Gestión Administrativa Financiera</v>
      </c>
      <c r="AJ3221" s="78" t="s">
        <v>517</v>
      </c>
      <c r="AK3221" s="79" t="str">
        <f>+IF(AJ3221&lt;&gt;"",VLOOKUP(AJ3221,NIVELES!$A$816:$B$892,2,0),"")</f>
        <v>NO APLICA</v>
      </c>
      <c r="AL3221" s="78" t="s">
        <v>554</v>
      </c>
      <c r="AM3221" s="78">
        <v>530104</v>
      </c>
      <c r="AN3221" s="79" t="str">
        <f>IF(AM3221&lt;&gt;"",+VLOOKUP(AM3221,NIVELES!$A$1652:$B$2466,2,0),"")</f>
        <v>Energía Eléctrica</v>
      </c>
      <c r="AO3221" s="87">
        <v>1900</v>
      </c>
      <c r="AP3221" s="88">
        <v>93.14</v>
      </c>
      <c r="AQ3221" s="88">
        <v>109.46</v>
      </c>
      <c r="AR3221" s="88">
        <v>158.33000000000001</v>
      </c>
      <c r="AS3221" s="88">
        <v>158.33000000000001</v>
      </c>
      <c r="AT3221" s="88">
        <v>158.33000000000001</v>
      </c>
      <c r="AU3221" s="88">
        <v>158.33000000000001</v>
      </c>
      <c r="AV3221" s="88">
        <v>158.33000000000001</v>
      </c>
      <c r="AW3221" s="88">
        <v>158.33000000000001</v>
      </c>
      <c r="AX3221" s="88">
        <v>158.33000000000001</v>
      </c>
      <c r="AY3221" s="88">
        <v>158.33000000000001</v>
      </c>
      <c r="AZ3221" s="88">
        <v>158.33000000000001</v>
      </c>
      <c r="BA3221" s="88">
        <v>272.43000000000006</v>
      </c>
      <c r="BB3221" s="89">
        <f t="shared" si="199"/>
        <v>1900</v>
      </c>
      <c r="BC3221" s="90" t="str">
        <f t="shared" si="198"/>
        <v>OK</v>
      </c>
      <c r="BD3221" s="91" t="str">
        <f t="shared" si="200"/>
        <v xml:space="preserve">                  </v>
      </c>
      <c r="BE3221" s="92">
        <f t="shared" si="201"/>
        <v>48</v>
      </c>
    </row>
    <row r="3222" spans="1:57" s="74" customFormat="1" ht="50.1" customHeight="1" x14ac:dyDescent="0.2">
      <c r="A3222" s="78" t="s">
        <v>55</v>
      </c>
      <c r="B3222" s="78" t="s">
        <v>63</v>
      </c>
      <c r="C3222" s="78" t="s">
        <v>30</v>
      </c>
      <c r="D3222" s="78" t="s">
        <v>575</v>
      </c>
      <c r="E3222" s="79" t="str">
        <f>+IF(C3222&lt;&gt;"",VLOOKUP(MID(C3222,18,5),NIVELES!$A$133:$B$213,2,0),"")</f>
        <v>CAÑAR</v>
      </c>
      <c r="F3222" s="80" t="s">
        <v>194</v>
      </c>
      <c r="G3222" s="81" t="str">
        <f>+IF(F3222&lt;&gt;"",VLOOKUP(F3222,NIVELES!$A$246:$C$464,3,0),"")</f>
        <v xml:space="preserve"> </v>
      </c>
      <c r="H3222" s="82" t="s">
        <v>1023</v>
      </c>
      <c r="I3222" s="78" t="s">
        <v>2173</v>
      </c>
      <c r="J3222" s="78" t="s">
        <v>2165</v>
      </c>
      <c r="K3222" s="78" t="s">
        <v>2166</v>
      </c>
      <c r="L3222" s="78" t="s">
        <v>1791</v>
      </c>
      <c r="M3222" s="78" t="s">
        <v>1791</v>
      </c>
      <c r="N3222" s="78" t="s">
        <v>1791</v>
      </c>
      <c r="O3222" s="78" t="s">
        <v>2174</v>
      </c>
      <c r="P3222" s="82">
        <v>96</v>
      </c>
      <c r="Q3222" s="78" t="s">
        <v>3216</v>
      </c>
      <c r="R3222" s="82">
        <v>8</v>
      </c>
      <c r="S3222" s="82">
        <v>8</v>
      </c>
      <c r="T3222" s="82">
        <v>8</v>
      </c>
      <c r="U3222" s="82">
        <v>8</v>
      </c>
      <c r="V3222" s="82">
        <v>8</v>
      </c>
      <c r="W3222" s="82">
        <v>8</v>
      </c>
      <c r="X3222" s="82">
        <v>8</v>
      </c>
      <c r="Y3222" s="82">
        <v>8</v>
      </c>
      <c r="Z3222" s="82">
        <v>8</v>
      </c>
      <c r="AA3222" s="82">
        <v>8</v>
      </c>
      <c r="AB3222" s="82">
        <v>8</v>
      </c>
      <c r="AC3222" s="82">
        <v>8</v>
      </c>
      <c r="AD3222" s="85" t="str">
        <f>IF(A3222&lt;&gt;"",IF(D3222="DIRECCIÓN_DE_TRANSFERENCIAS","280 0031",VLOOKUP(C3222,NIVELES!$A$14:$B$105,2,0)),"")</f>
        <v>280 6310</v>
      </c>
      <c r="AE3222" s="86" t="s">
        <v>322</v>
      </c>
      <c r="AF3222" s="86" t="s">
        <v>369</v>
      </c>
      <c r="AG3222" s="79" t="str">
        <f>+IF(AF3222&lt;&gt;"",VLOOKUP(AF3222,NIVELES!$A$666:$B$673,2,0),"")</f>
        <v>ADMINISTRACIÓN_CENTRAL</v>
      </c>
      <c r="AH3222" s="78" t="s">
        <v>322</v>
      </c>
      <c r="AI3222" s="79" t="str">
        <f>IF(AH3222&lt;&gt;"",VLOOKUP(CONCATENATE(AG3222,AH3222),NIVELES!$B$676:$C$745,2,0),"")</f>
        <v>Administración De La Gestión Administrativa Financiera</v>
      </c>
      <c r="AJ3222" s="78" t="s">
        <v>517</v>
      </c>
      <c r="AK3222" s="79" t="str">
        <f>+IF(AJ3222&lt;&gt;"",VLOOKUP(AJ3222,NIVELES!$A$816:$B$892,2,0),"")</f>
        <v>NO APLICA</v>
      </c>
      <c r="AL3222" s="78" t="s">
        <v>554</v>
      </c>
      <c r="AM3222" s="78">
        <v>530105</v>
      </c>
      <c r="AN3222" s="79" t="str">
        <f>IF(AM3222&lt;&gt;"",+VLOOKUP(AM3222,NIVELES!$A$1652:$B$2466,2,0),"")</f>
        <v>Telecomunicaciones</v>
      </c>
      <c r="AO3222" s="87">
        <v>2800</v>
      </c>
      <c r="AP3222" s="88">
        <v>199.54</v>
      </c>
      <c r="AQ3222" s="88">
        <v>228.22</v>
      </c>
      <c r="AR3222" s="88">
        <v>233.33</v>
      </c>
      <c r="AS3222" s="88">
        <v>233.33</v>
      </c>
      <c r="AT3222" s="88">
        <v>233.33</v>
      </c>
      <c r="AU3222" s="88">
        <v>233.33</v>
      </c>
      <c r="AV3222" s="88">
        <v>233.33</v>
      </c>
      <c r="AW3222" s="88">
        <v>233.33</v>
      </c>
      <c r="AX3222" s="88">
        <v>233.33</v>
      </c>
      <c r="AY3222" s="88">
        <v>233.33</v>
      </c>
      <c r="AZ3222" s="88">
        <v>233.33</v>
      </c>
      <c r="BA3222" s="88">
        <v>272.27000000000044</v>
      </c>
      <c r="BB3222" s="89">
        <f t="shared" si="199"/>
        <v>2800</v>
      </c>
      <c r="BC3222" s="90" t="str">
        <f t="shared" si="198"/>
        <v>OK</v>
      </c>
      <c r="BD3222" s="91" t="str">
        <f t="shared" si="200"/>
        <v xml:space="preserve">                  </v>
      </c>
      <c r="BE3222" s="92">
        <f t="shared" si="201"/>
        <v>96</v>
      </c>
    </row>
    <row r="3223" spans="1:57" s="74" customFormat="1" ht="50.1" customHeight="1" x14ac:dyDescent="0.2">
      <c r="A3223" s="78" t="s">
        <v>55</v>
      </c>
      <c r="B3223" s="78" t="s">
        <v>63</v>
      </c>
      <c r="C3223" s="78" t="s">
        <v>30</v>
      </c>
      <c r="D3223" s="78" t="s">
        <v>575</v>
      </c>
      <c r="E3223" s="79" t="str">
        <f>+IF(C3223&lt;&gt;"",VLOOKUP(MID(C3223,18,5),NIVELES!$A$133:$B$213,2,0),"")</f>
        <v>CAÑAR</v>
      </c>
      <c r="F3223" s="80" t="s">
        <v>194</v>
      </c>
      <c r="G3223" s="81" t="str">
        <f>+IF(F3223&lt;&gt;"",VLOOKUP(F3223,NIVELES!$A$246:$C$464,3,0),"")</f>
        <v xml:space="preserve"> </v>
      </c>
      <c r="H3223" s="82" t="s">
        <v>1023</v>
      </c>
      <c r="I3223" s="78" t="s">
        <v>2173</v>
      </c>
      <c r="J3223" s="78" t="s">
        <v>2165</v>
      </c>
      <c r="K3223" s="78" t="s">
        <v>2166</v>
      </c>
      <c r="L3223" s="78" t="s">
        <v>1791</v>
      </c>
      <c r="M3223" s="78" t="s">
        <v>1791</v>
      </c>
      <c r="N3223" s="78" t="s">
        <v>1791</v>
      </c>
      <c r="O3223" s="78" t="s">
        <v>2174</v>
      </c>
      <c r="P3223" s="82">
        <v>12</v>
      </c>
      <c r="Q3223" s="78" t="s">
        <v>3217</v>
      </c>
      <c r="R3223" s="82">
        <v>1</v>
      </c>
      <c r="S3223" s="82">
        <v>1</v>
      </c>
      <c r="T3223" s="82">
        <v>1</v>
      </c>
      <c r="U3223" s="82">
        <v>1</v>
      </c>
      <c r="V3223" s="82">
        <v>1</v>
      </c>
      <c r="W3223" s="82">
        <v>1</v>
      </c>
      <c r="X3223" s="82">
        <v>1</v>
      </c>
      <c r="Y3223" s="82">
        <v>1</v>
      </c>
      <c r="Z3223" s="82">
        <v>1</v>
      </c>
      <c r="AA3223" s="82">
        <v>1</v>
      </c>
      <c r="AB3223" s="82">
        <v>1</v>
      </c>
      <c r="AC3223" s="82">
        <v>1</v>
      </c>
      <c r="AD3223" s="85" t="str">
        <f>IF(A3223&lt;&gt;"",IF(D3223="DIRECCIÓN_DE_TRANSFERENCIAS","280 0031",VLOOKUP(C3223,NIVELES!$A$14:$B$105,2,0)),"")</f>
        <v>280 6310</v>
      </c>
      <c r="AE3223" s="86" t="s">
        <v>322</v>
      </c>
      <c r="AF3223" s="86" t="s">
        <v>369</v>
      </c>
      <c r="AG3223" s="79" t="str">
        <f>+IF(AF3223&lt;&gt;"",VLOOKUP(AF3223,NIVELES!$A$666:$B$673,2,0),"")</f>
        <v>ADMINISTRACIÓN_CENTRAL</v>
      </c>
      <c r="AH3223" s="78" t="s">
        <v>322</v>
      </c>
      <c r="AI3223" s="79" t="str">
        <f>IF(AH3223&lt;&gt;"",VLOOKUP(CONCATENATE(AG3223,AH3223),NIVELES!$B$676:$C$745,2,0),"")</f>
        <v>Administración De La Gestión Administrativa Financiera</v>
      </c>
      <c r="AJ3223" s="78" t="s">
        <v>517</v>
      </c>
      <c r="AK3223" s="79" t="str">
        <f>+IF(AJ3223&lt;&gt;"",VLOOKUP(AJ3223,NIVELES!$A$816:$B$892,2,0),"")</f>
        <v>NO APLICA</v>
      </c>
      <c r="AL3223" s="78" t="s">
        <v>554</v>
      </c>
      <c r="AM3223" s="78">
        <v>530106</v>
      </c>
      <c r="AN3223" s="79" t="str">
        <f>IF(AM3223&lt;&gt;"",+VLOOKUP(AM3223,NIVELES!$A$1652:$B$2466,2,0),"")</f>
        <v>Servicio de Correo</v>
      </c>
      <c r="AO3223" s="87">
        <v>220</v>
      </c>
      <c r="AP3223" s="88">
        <v>17.510000000000002</v>
      </c>
      <c r="AQ3223" s="88">
        <v>31.51</v>
      </c>
      <c r="AR3223" s="88">
        <v>18.329999999999998</v>
      </c>
      <c r="AS3223" s="88">
        <v>18.329999999999998</v>
      </c>
      <c r="AT3223" s="88">
        <v>18.329999999999998</v>
      </c>
      <c r="AU3223" s="88">
        <v>18.329999999999998</v>
      </c>
      <c r="AV3223" s="88">
        <v>18.329999999999998</v>
      </c>
      <c r="AW3223" s="88">
        <v>18.329999999999998</v>
      </c>
      <c r="AX3223" s="88">
        <v>18.329999999999998</v>
      </c>
      <c r="AY3223" s="88">
        <v>18.329999999999998</v>
      </c>
      <c r="AZ3223" s="88">
        <v>18.329999999999998</v>
      </c>
      <c r="BA3223" s="88">
        <v>6.0100000000000477</v>
      </c>
      <c r="BB3223" s="89">
        <f t="shared" si="199"/>
        <v>220</v>
      </c>
      <c r="BC3223" s="90" t="str">
        <f t="shared" si="198"/>
        <v>OK</v>
      </c>
      <c r="BD3223" s="91" t="str">
        <f t="shared" si="200"/>
        <v xml:space="preserve">                  </v>
      </c>
      <c r="BE3223" s="92">
        <f t="shared" si="201"/>
        <v>12</v>
      </c>
    </row>
    <row r="3224" spans="1:57" s="74" customFormat="1" ht="50.1" customHeight="1" x14ac:dyDescent="0.2">
      <c r="A3224" s="78" t="s">
        <v>55</v>
      </c>
      <c r="B3224" s="78" t="s">
        <v>63</v>
      </c>
      <c r="C3224" s="78" t="s">
        <v>30</v>
      </c>
      <c r="D3224" s="78" t="s">
        <v>575</v>
      </c>
      <c r="E3224" s="79" t="str">
        <f>+IF(C3224&lt;&gt;"",VLOOKUP(MID(C3224,18,5),NIVELES!$A$133:$B$213,2,0),"")</f>
        <v>CAÑAR</v>
      </c>
      <c r="F3224" s="80" t="s">
        <v>194</v>
      </c>
      <c r="G3224" s="81" t="str">
        <f>+IF(F3224&lt;&gt;"",VLOOKUP(F3224,NIVELES!$A$246:$C$464,3,0),"")</f>
        <v xml:space="preserve"> </v>
      </c>
      <c r="H3224" s="82" t="s">
        <v>1023</v>
      </c>
      <c r="I3224" s="78" t="s">
        <v>2173</v>
      </c>
      <c r="J3224" s="78" t="s">
        <v>2165</v>
      </c>
      <c r="K3224" s="78" t="s">
        <v>2166</v>
      </c>
      <c r="L3224" s="78" t="s">
        <v>1791</v>
      </c>
      <c r="M3224" s="78" t="s">
        <v>1791</v>
      </c>
      <c r="N3224" s="78" t="s">
        <v>1791</v>
      </c>
      <c r="O3224" s="78" t="s">
        <v>3218</v>
      </c>
      <c r="P3224" s="82">
        <v>1</v>
      </c>
      <c r="Q3224" s="78" t="s">
        <v>3219</v>
      </c>
      <c r="R3224" s="82">
        <v>0</v>
      </c>
      <c r="S3224" s="82">
        <v>0</v>
      </c>
      <c r="T3224" s="82">
        <v>0</v>
      </c>
      <c r="U3224" s="82">
        <v>0</v>
      </c>
      <c r="V3224" s="82">
        <v>0</v>
      </c>
      <c r="W3224" s="82">
        <v>0</v>
      </c>
      <c r="X3224" s="82">
        <v>0</v>
      </c>
      <c r="Y3224" s="82">
        <v>0</v>
      </c>
      <c r="Z3224" s="82">
        <v>0</v>
      </c>
      <c r="AA3224" s="82">
        <v>1</v>
      </c>
      <c r="AB3224" s="82">
        <v>0</v>
      </c>
      <c r="AC3224" s="82">
        <v>0</v>
      </c>
      <c r="AD3224" s="85" t="str">
        <f>IF(A3224&lt;&gt;"",IF(D3224="DIRECCIÓN_DE_TRANSFERENCIAS","280 0031",VLOOKUP(C3224,NIVELES!$A$14:$B$105,2,0)),"")</f>
        <v>280 6310</v>
      </c>
      <c r="AE3224" s="86" t="s">
        <v>322</v>
      </c>
      <c r="AF3224" s="86" t="s">
        <v>369</v>
      </c>
      <c r="AG3224" s="79" t="str">
        <f>+IF(AF3224&lt;&gt;"",VLOOKUP(AF3224,NIVELES!$A$666:$B$673,2,0),"")</f>
        <v>ADMINISTRACIÓN_CENTRAL</v>
      </c>
      <c r="AH3224" s="78" t="s">
        <v>322</v>
      </c>
      <c r="AI3224" s="79" t="str">
        <f>IF(AH3224&lt;&gt;"",VLOOKUP(CONCATENATE(AG3224,AH3224),NIVELES!$B$676:$C$745,2,0),"")</f>
        <v>Administración De La Gestión Administrativa Financiera</v>
      </c>
      <c r="AJ3224" s="78" t="s">
        <v>517</v>
      </c>
      <c r="AK3224" s="79" t="str">
        <f>+IF(AJ3224&lt;&gt;"",VLOOKUP(AJ3224,NIVELES!$A$816:$B$892,2,0),"")</f>
        <v>NO APLICA</v>
      </c>
      <c r="AL3224" s="78" t="s">
        <v>554</v>
      </c>
      <c r="AM3224" s="78">
        <v>530203</v>
      </c>
      <c r="AN3224" s="79" t="str">
        <f>IF(AM3224&lt;&gt;"",+VLOOKUP(AM3224,NIVELES!$A$1652:$B$2466,2,0),"")</f>
        <v>Almacenamiento, Embalaje, Envase y Recarga de Extintores</v>
      </c>
      <c r="AO3224" s="87">
        <v>300</v>
      </c>
      <c r="AP3224" s="88"/>
      <c r="AQ3224" s="88"/>
      <c r="AR3224" s="88">
        <v>0</v>
      </c>
      <c r="AS3224" s="88">
        <v>0</v>
      </c>
      <c r="AT3224" s="88">
        <v>0</v>
      </c>
      <c r="AU3224" s="88">
        <v>0</v>
      </c>
      <c r="AV3224" s="88">
        <v>0</v>
      </c>
      <c r="AW3224" s="88">
        <v>0</v>
      </c>
      <c r="AX3224" s="88">
        <v>0</v>
      </c>
      <c r="AY3224" s="88">
        <v>300</v>
      </c>
      <c r="AZ3224" s="88">
        <v>0</v>
      </c>
      <c r="BA3224" s="88">
        <v>0</v>
      </c>
      <c r="BB3224" s="89">
        <f t="shared" si="199"/>
        <v>300</v>
      </c>
      <c r="BC3224" s="90" t="str">
        <f t="shared" si="198"/>
        <v>OK</v>
      </c>
      <c r="BD3224" s="91" t="str">
        <f t="shared" si="200"/>
        <v xml:space="preserve">                  </v>
      </c>
      <c r="BE3224" s="92">
        <f t="shared" si="201"/>
        <v>1</v>
      </c>
    </row>
    <row r="3225" spans="1:57" s="74" customFormat="1" ht="50.1" customHeight="1" x14ac:dyDescent="0.2">
      <c r="A3225" s="78" t="s">
        <v>55</v>
      </c>
      <c r="B3225" s="78" t="s">
        <v>63</v>
      </c>
      <c r="C3225" s="78" t="s">
        <v>30</v>
      </c>
      <c r="D3225" s="78" t="s">
        <v>575</v>
      </c>
      <c r="E3225" s="79" t="str">
        <f>+IF(C3225&lt;&gt;"",VLOOKUP(MID(C3225,18,5),NIVELES!$A$133:$B$213,2,0),"")</f>
        <v>CAÑAR</v>
      </c>
      <c r="F3225" s="80" t="s">
        <v>194</v>
      </c>
      <c r="G3225" s="81" t="str">
        <f>+IF(F3225&lt;&gt;"",VLOOKUP(F3225,NIVELES!$A$246:$C$464,3,0),"")</f>
        <v xml:space="preserve"> </v>
      </c>
      <c r="H3225" s="82" t="s">
        <v>1023</v>
      </c>
      <c r="I3225" s="78" t="s">
        <v>2173</v>
      </c>
      <c r="J3225" s="78" t="s">
        <v>2165</v>
      </c>
      <c r="K3225" s="78" t="s">
        <v>2166</v>
      </c>
      <c r="L3225" s="78" t="s">
        <v>1791</v>
      </c>
      <c r="M3225" s="78" t="s">
        <v>1791</v>
      </c>
      <c r="N3225" s="78" t="s">
        <v>1791</v>
      </c>
      <c r="O3225" s="78" t="s">
        <v>3220</v>
      </c>
      <c r="P3225" s="82">
        <v>10</v>
      </c>
      <c r="Q3225" s="78" t="s">
        <v>3221</v>
      </c>
      <c r="R3225" s="82">
        <v>0</v>
      </c>
      <c r="S3225" s="82">
        <v>0</v>
      </c>
      <c r="T3225" s="82">
        <v>1</v>
      </c>
      <c r="U3225" s="82">
        <v>1</v>
      </c>
      <c r="V3225" s="82">
        <v>1</v>
      </c>
      <c r="W3225" s="82">
        <v>1</v>
      </c>
      <c r="X3225" s="82">
        <v>1</v>
      </c>
      <c r="Y3225" s="82">
        <v>1</v>
      </c>
      <c r="Z3225" s="82">
        <v>1</v>
      </c>
      <c r="AA3225" s="82">
        <v>1</v>
      </c>
      <c r="AB3225" s="82">
        <v>1</v>
      </c>
      <c r="AC3225" s="82">
        <v>1</v>
      </c>
      <c r="AD3225" s="85" t="str">
        <f>IF(A3225&lt;&gt;"",IF(D3225="DIRECCIÓN_DE_TRANSFERENCIAS","280 0031",VLOOKUP(C3225,NIVELES!$A$14:$B$105,2,0)),"")</f>
        <v>280 6310</v>
      </c>
      <c r="AE3225" s="86" t="s">
        <v>322</v>
      </c>
      <c r="AF3225" s="86" t="s">
        <v>369</v>
      </c>
      <c r="AG3225" s="79" t="str">
        <f>+IF(AF3225&lt;&gt;"",VLOOKUP(AF3225,NIVELES!$A$666:$B$673,2,0),"")</f>
        <v>ADMINISTRACIÓN_CENTRAL</v>
      </c>
      <c r="AH3225" s="78" t="s">
        <v>322</v>
      </c>
      <c r="AI3225" s="79" t="str">
        <f>IF(AH3225&lt;&gt;"",VLOOKUP(CONCATENATE(AG3225,AH3225),NIVELES!$B$676:$C$745,2,0),"")</f>
        <v>Administración De La Gestión Administrativa Financiera</v>
      </c>
      <c r="AJ3225" s="78" t="s">
        <v>517</v>
      </c>
      <c r="AK3225" s="79" t="str">
        <f>+IF(AJ3225&lt;&gt;"",VLOOKUP(AJ3225,NIVELES!$A$816:$B$892,2,0),"")</f>
        <v>NO APLICA</v>
      </c>
      <c r="AL3225" s="78" t="s">
        <v>554</v>
      </c>
      <c r="AM3225" s="78">
        <v>530204</v>
      </c>
      <c r="AN3225" s="79" t="str">
        <f>IF(AM3225&lt;&gt;"",+VLOOKUP(AM3225,NIVELES!$A$1652:$B$2466,2,0),"")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3225" s="87">
        <v>1000</v>
      </c>
      <c r="AP3225" s="88"/>
      <c r="AQ3225" s="88"/>
      <c r="AR3225" s="88">
        <v>100</v>
      </c>
      <c r="AS3225" s="88">
        <v>100</v>
      </c>
      <c r="AT3225" s="88">
        <v>100</v>
      </c>
      <c r="AU3225" s="88">
        <v>100</v>
      </c>
      <c r="AV3225" s="88">
        <v>100</v>
      </c>
      <c r="AW3225" s="88">
        <v>100</v>
      </c>
      <c r="AX3225" s="88">
        <v>100</v>
      </c>
      <c r="AY3225" s="88">
        <v>100</v>
      </c>
      <c r="AZ3225" s="88">
        <v>100</v>
      </c>
      <c r="BA3225" s="88">
        <v>100</v>
      </c>
      <c r="BB3225" s="89">
        <f t="shared" si="199"/>
        <v>1000</v>
      </c>
      <c r="BC3225" s="90" t="str">
        <f t="shared" si="198"/>
        <v>OK</v>
      </c>
      <c r="BD3225" s="91" t="str">
        <f t="shared" si="200"/>
        <v xml:space="preserve">                  </v>
      </c>
      <c r="BE3225" s="92">
        <f t="shared" si="201"/>
        <v>10</v>
      </c>
    </row>
    <row r="3226" spans="1:57" s="74" customFormat="1" ht="50.1" customHeight="1" x14ac:dyDescent="0.2">
      <c r="A3226" s="78" t="s">
        <v>55</v>
      </c>
      <c r="B3226" s="78" t="s">
        <v>63</v>
      </c>
      <c r="C3226" s="78" t="s">
        <v>30</v>
      </c>
      <c r="D3226" s="78" t="s">
        <v>575</v>
      </c>
      <c r="E3226" s="79" t="str">
        <f>+IF(C3226&lt;&gt;"",VLOOKUP(MID(C3226,18,5),NIVELES!$A$133:$B$213,2,0),"")</f>
        <v>CAÑAR</v>
      </c>
      <c r="F3226" s="80" t="s">
        <v>194</v>
      </c>
      <c r="G3226" s="81" t="str">
        <f>+IF(F3226&lt;&gt;"",VLOOKUP(F3226,NIVELES!$A$246:$C$464,3,0),"")</f>
        <v xml:space="preserve"> </v>
      </c>
      <c r="H3226" s="82" t="s">
        <v>1023</v>
      </c>
      <c r="I3226" s="78" t="s">
        <v>2173</v>
      </c>
      <c r="J3226" s="78" t="s">
        <v>2165</v>
      </c>
      <c r="K3226" s="78" t="s">
        <v>2166</v>
      </c>
      <c r="L3226" s="78" t="s">
        <v>1791</v>
      </c>
      <c r="M3226" s="78" t="s">
        <v>1791</v>
      </c>
      <c r="N3226" s="78" t="s">
        <v>1791</v>
      </c>
      <c r="O3226" s="78" t="s">
        <v>3222</v>
      </c>
      <c r="P3226" s="82">
        <v>10</v>
      </c>
      <c r="Q3226" s="78" t="s">
        <v>3223</v>
      </c>
      <c r="R3226" s="82">
        <v>0</v>
      </c>
      <c r="S3226" s="82">
        <v>0</v>
      </c>
      <c r="T3226" s="82">
        <v>1</v>
      </c>
      <c r="U3226" s="82">
        <v>1</v>
      </c>
      <c r="V3226" s="82">
        <v>1</v>
      </c>
      <c r="W3226" s="82">
        <v>1</v>
      </c>
      <c r="X3226" s="82">
        <v>1</v>
      </c>
      <c r="Y3226" s="82">
        <v>1</v>
      </c>
      <c r="Z3226" s="82">
        <v>1</v>
      </c>
      <c r="AA3226" s="82">
        <v>1</v>
      </c>
      <c r="AB3226" s="82">
        <v>1</v>
      </c>
      <c r="AC3226" s="82">
        <v>1</v>
      </c>
      <c r="AD3226" s="85" t="str">
        <f>IF(A3226&lt;&gt;"",IF(D3226="DIRECCIÓN_DE_TRANSFERENCIAS","280 0031",VLOOKUP(C3226,NIVELES!$A$14:$B$105,2,0)),"")</f>
        <v>280 6310</v>
      </c>
      <c r="AE3226" s="86" t="s">
        <v>322</v>
      </c>
      <c r="AF3226" s="86" t="s">
        <v>369</v>
      </c>
      <c r="AG3226" s="79" t="str">
        <f>+IF(AF3226&lt;&gt;"",VLOOKUP(AF3226,NIVELES!$A$666:$B$673,2,0),"")</f>
        <v>ADMINISTRACIÓN_CENTRAL</v>
      </c>
      <c r="AH3226" s="78" t="s">
        <v>322</v>
      </c>
      <c r="AI3226" s="79" t="str">
        <f>IF(AH3226&lt;&gt;"",VLOOKUP(CONCATENATE(AG3226,AH3226),NIVELES!$B$676:$C$745,2,0),"")</f>
        <v>Administración De La Gestión Administrativa Financiera</v>
      </c>
      <c r="AJ3226" s="78" t="s">
        <v>517</v>
      </c>
      <c r="AK3226" s="79" t="str">
        <f>+IF(AJ3226&lt;&gt;"",VLOOKUP(AJ3226,NIVELES!$A$816:$B$892,2,0),"")</f>
        <v>NO APLICA</v>
      </c>
      <c r="AL3226" s="78" t="s">
        <v>554</v>
      </c>
      <c r="AM3226" s="78">
        <v>530208</v>
      </c>
      <c r="AN3226" s="79" t="str">
        <f>IF(AM3226&lt;&gt;"",+VLOOKUP(AM3226,NIVELES!$A$1652:$B$2466,2,0),"")</f>
        <v>Servicio de Seguridad y Vigilancia</v>
      </c>
      <c r="AO3226" s="87">
        <v>14700</v>
      </c>
      <c r="AP3226" s="88"/>
      <c r="AQ3226" s="88"/>
      <c r="AR3226" s="88">
        <v>1470</v>
      </c>
      <c r="AS3226" s="88">
        <v>1470</v>
      </c>
      <c r="AT3226" s="88">
        <v>1470</v>
      </c>
      <c r="AU3226" s="88">
        <v>1470</v>
      </c>
      <c r="AV3226" s="88">
        <v>1470</v>
      </c>
      <c r="AW3226" s="88">
        <v>1470</v>
      </c>
      <c r="AX3226" s="88">
        <v>1470</v>
      </c>
      <c r="AY3226" s="88">
        <v>1470</v>
      </c>
      <c r="AZ3226" s="88">
        <v>1470</v>
      </c>
      <c r="BA3226" s="88">
        <v>1470</v>
      </c>
      <c r="BB3226" s="89">
        <f t="shared" si="199"/>
        <v>14700</v>
      </c>
      <c r="BC3226" s="90" t="str">
        <f t="shared" si="198"/>
        <v>OK</v>
      </c>
      <c r="BD3226" s="91" t="str">
        <f t="shared" si="200"/>
        <v xml:space="preserve">                  </v>
      </c>
      <c r="BE3226" s="92">
        <f t="shared" si="201"/>
        <v>10</v>
      </c>
    </row>
    <row r="3227" spans="1:57" s="74" customFormat="1" ht="50.1" customHeight="1" x14ac:dyDescent="0.2">
      <c r="A3227" s="78" t="s">
        <v>55</v>
      </c>
      <c r="B3227" s="78" t="s">
        <v>63</v>
      </c>
      <c r="C3227" s="78" t="s">
        <v>30</v>
      </c>
      <c r="D3227" s="78" t="s">
        <v>575</v>
      </c>
      <c r="E3227" s="79" t="str">
        <f>+IF(C3227&lt;&gt;"",VLOOKUP(MID(C3227,18,5),NIVELES!$A$133:$B$213,2,0),"")</f>
        <v>CAÑAR</v>
      </c>
      <c r="F3227" s="80" t="s">
        <v>194</v>
      </c>
      <c r="G3227" s="81" t="str">
        <f>+IF(F3227&lt;&gt;"",VLOOKUP(F3227,NIVELES!$A$246:$C$464,3,0),"")</f>
        <v xml:space="preserve"> </v>
      </c>
      <c r="H3227" s="82" t="s">
        <v>1023</v>
      </c>
      <c r="I3227" s="78" t="s">
        <v>2173</v>
      </c>
      <c r="J3227" s="78" t="s">
        <v>2165</v>
      </c>
      <c r="K3227" s="78" t="s">
        <v>2166</v>
      </c>
      <c r="L3227" s="78" t="s">
        <v>1791</v>
      </c>
      <c r="M3227" s="78" t="s">
        <v>1791</v>
      </c>
      <c r="N3227" s="78" t="s">
        <v>1791</v>
      </c>
      <c r="O3227" s="78" t="s">
        <v>3224</v>
      </c>
      <c r="P3227" s="82">
        <v>0</v>
      </c>
      <c r="Q3227" s="78" t="s">
        <v>3225</v>
      </c>
      <c r="R3227" s="82">
        <v>0</v>
      </c>
      <c r="S3227" s="82">
        <v>0</v>
      </c>
      <c r="T3227" s="82">
        <v>0</v>
      </c>
      <c r="U3227" s="82">
        <v>0</v>
      </c>
      <c r="V3227" s="82">
        <v>0</v>
      </c>
      <c r="W3227" s="82">
        <v>0</v>
      </c>
      <c r="X3227" s="82">
        <v>0</v>
      </c>
      <c r="Y3227" s="82">
        <v>0</v>
      </c>
      <c r="Z3227" s="82">
        <v>0</v>
      </c>
      <c r="AA3227" s="82">
        <v>0</v>
      </c>
      <c r="AB3227" s="82">
        <v>0</v>
      </c>
      <c r="AC3227" s="82">
        <v>0</v>
      </c>
      <c r="AD3227" s="85" t="str">
        <f>IF(A3227&lt;&gt;"",IF(D3227="DIRECCIÓN_DE_TRANSFERENCIAS","280 0031",VLOOKUP(C3227,NIVELES!$A$14:$B$105,2,0)),"")</f>
        <v>280 6310</v>
      </c>
      <c r="AE3227" s="86" t="s">
        <v>322</v>
      </c>
      <c r="AF3227" s="86" t="s">
        <v>369</v>
      </c>
      <c r="AG3227" s="79" t="str">
        <f>+IF(AF3227&lt;&gt;"",VLOOKUP(AF3227,NIVELES!$A$666:$B$673,2,0),"")</f>
        <v>ADMINISTRACIÓN_CENTRAL</v>
      </c>
      <c r="AH3227" s="78" t="s">
        <v>322</v>
      </c>
      <c r="AI3227" s="79" t="str">
        <f>IF(AH3227&lt;&gt;"",VLOOKUP(CONCATENATE(AG3227,AH3227),NIVELES!$B$676:$C$745,2,0),"")</f>
        <v>Administración De La Gestión Administrativa Financiera</v>
      </c>
      <c r="AJ3227" s="78" t="s">
        <v>517</v>
      </c>
      <c r="AK3227" s="79" t="str">
        <f>+IF(AJ3227&lt;&gt;"",VLOOKUP(AJ3227,NIVELES!$A$816:$B$892,2,0),"")</f>
        <v>NO APLICA</v>
      </c>
      <c r="AL3227" s="78" t="s">
        <v>554</v>
      </c>
      <c r="AM3227" s="78">
        <v>530228</v>
      </c>
      <c r="AN3227" s="79" t="str">
        <f>IF(AM3227&lt;&gt;"",+VLOOKUP(AM3227,NIVELES!$A$1652:$B$2466,2,0),"")</f>
        <v>Servicios de Provisión de Dispositivos Electrónicos y Certificación para Registro de Firmas Digitales</v>
      </c>
      <c r="AO3227" s="87">
        <v>0</v>
      </c>
      <c r="AP3227" s="88"/>
      <c r="AQ3227" s="88"/>
      <c r="AR3227" s="88">
        <v>0</v>
      </c>
      <c r="AS3227" s="88">
        <v>0</v>
      </c>
      <c r="AT3227" s="88">
        <v>0</v>
      </c>
      <c r="AU3227" s="88">
        <v>0</v>
      </c>
      <c r="AV3227" s="88">
        <v>0</v>
      </c>
      <c r="AW3227" s="88">
        <v>0</v>
      </c>
      <c r="AX3227" s="88">
        <v>0</v>
      </c>
      <c r="AY3227" s="88">
        <v>0</v>
      </c>
      <c r="AZ3227" s="88">
        <v>0</v>
      </c>
      <c r="BA3227" s="88">
        <v>0</v>
      </c>
      <c r="BB3227" s="89">
        <f t="shared" si="199"/>
        <v>0</v>
      </c>
      <c r="BC3227" s="90" t="str">
        <f t="shared" si="198"/>
        <v>OK</v>
      </c>
      <c r="BD3227" s="91" t="str">
        <f t="shared" si="200"/>
        <v xml:space="preserve">                  </v>
      </c>
      <c r="BE3227" s="92">
        <f t="shared" si="201"/>
        <v>0</v>
      </c>
    </row>
    <row r="3228" spans="1:57" s="74" customFormat="1" ht="50.1" customHeight="1" x14ac:dyDescent="0.2">
      <c r="A3228" s="78" t="s">
        <v>55</v>
      </c>
      <c r="B3228" s="78" t="s">
        <v>63</v>
      </c>
      <c r="C3228" s="78" t="s">
        <v>30</v>
      </c>
      <c r="D3228" s="78" t="s">
        <v>575</v>
      </c>
      <c r="E3228" s="79" t="str">
        <f>+IF(C3228&lt;&gt;"",VLOOKUP(MID(C3228,18,5),NIVELES!$A$133:$B$213,2,0),"")</f>
        <v>CAÑAR</v>
      </c>
      <c r="F3228" s="80" t="s">
        <v>194</v>
      </c>
      <c r="G3228" s="81" t="str">
        <f>+IF(F3228&lt;&gt;"",VLOOKUP(F3228,NIVELES!$A$246:$C$464,3,0),"")</f>
        <v xml:space="preserve"> </v>
      </c>
      <c r="H3228" s="82" t="s">
        <v>1023</v>
      </c>
      <c r="I3228" s="78" t="s">
        <v>2173</v>
      </c>
      <c r="J3228" s="78" t="s">
        <v>2165</v>
      </c>
      <c r="K3228" s="78" t="s">
        <v>2166</v>
      </c>
      <c r="L3228" s="78" t="s">
        <v>1791</v>
      </c>
      <c r="M3228" s="78" t="s">
        <v>1791</v>
      </c>
      <c r="N3228" s="78" t="s">
        <v>1791</v>
      </c>
      <c r="O3228" s="78" t="s">
        <v>3226</v>
      </c>
      <c r="P3228" s="82">
        <v>7</v>
      </c>
      <c r="Q3228" s="78" t="s">
        <v>3227</v>
      </c>
      <c r="R3228" s="82">
        <v>0</v>
      </c>
      <c r="S3228" s="82">
        <v>0</v>
      </c>
      <c r="T3228" s="82">
        <v>1</v>
      </c>
      <c r="U3228" s="82">
        <v>1</v>
      </c>
      <c r="V3228" s="82">
        <v>1</v>
      </c>
      <c r="W3228" s="82">
        <v>1</v>
      </c>
      <c r="X3228" s="82">
        <v>1</v>
      </c>
      <c r="Y3228" s="82">
        <v>1</v>
      </c>
      <c r="Z3228" s="82">
        <v>1</v>
      </c>
      <c r="AA3228" s="82">
        <v>0</v>
      </c>
      <c r="AB3228" s="82">
        <v>0</v>
      </c>
      <c r="AC3228" s="82">
        <v>0</v>
      </c>
      <c r="AD3228" s="85" t="str">
        <f>IF(A3228&lt;&gt;"",IF(D3228="DIRECCIÓN_DE_TRANSFERENCIAS","280 0031",VLOOKUP(C3228,NIVELES!$A$14:$B$105,2,0)),"")</f>
        <v>280 6310</v>
      </c>
      <c r="AE3228" s="86" t="s">
        <v>322</v>
      </c>
      <c r="AF3228" s="86" t="s">
        <v>369</v>
      </c>
      <c r="AG3228" s="79" t="str">
        <f>+IF(AF3228&lt;&gt;"",VLOOKUP(AF3228,NIVELES!$A$666:$B$673,2,0),"")</f>
        <v>ADMINISTRACIÓN_CENTRAL</v>
      </c>
      <c r="AH3228" s="78" t="s">
        <v>322</v>
      </c>
      <c r="AI3228" s="79" t="str">
        <f>IF(AH3228&lt;&gt;"",VLOOKUP(CONCATENATE(AG3228,AH3228),NIVELES!$B$676:$C$745,2,0),"")</f>
        <v>Administración De La Gestión Administrativa Financiera</v>
      </c>
      <c r="AJ3228" s="78" t="s">
        <v>517</v>
      </c>
      <c r="AK3228" s="79" t="str">
        <f>+IF(AJ3228&lt;&gt;"",VLOOKUP(AJ3228,NIVELES!$A$816:$B$892,2,0),"")</f>
        <v>NO APLICA</v>
      </c>
      <c r="AL3228" s="78" t="s">
        <v>554</v>
      </c>
      <c r="AM3228" s="78">
        <v>530301</v>
      </c>
      <c r="AN3228" s="79" t="str">
        <f>IF(AM3228&lt;&gt;"",+VLOOKUP(AM3228,NIVELES!$A$1652:$B$2466,2,0),"")</f>
        <v>Pasajes al Interior</v>
      </c>
      <c r="AO3228" s="87">
        <v>3500</v>
      </c>
      <c r="AP3228" s="88"/>
      <c r="AQ3228" s="88"/>
      <c r="AR3228" s="88">
        <v>500</v>
      </c>
      <c r="AS3228" s="88">
        <v>500</v>
      </c>
      <c r="AT3228" s="88">
        <v>500</v>
      </c>
      <c r="AU3228" s="88">
        <v>500</v>
      </c>
      <c r="AV3228" s="88">
        <v>500</v>
      </c>
      <c r="AW3228" s="88">
        <v>500</v>
      </c>
      <c r="AX3228" s="88">
        <v>500</v>
      </c>
      <c r="AY3228" s="88">
        <v>0</v>
      </c>
      <c r="AZ3228" s="88">
        <v>0</v>
      </c>
      <c r="BA3228" s="88">
        <v>0</v>
      </c>
      <c r="BB3228" s="89">
        <f t="shared" si="199"/>
        <v>3500</v>
      </c>
      <c r="BC3228" s="90" t="str">
        <f t="shared" si="198"/>
        <v>OK</v>
      </c>
      <c r="BD3228" s="91" t="str">
        <f t="shared" si="200"/>
        <v xml:space="preserve">                  </v>
      </c>
      <c r="BE3228" s="92">
        <f t="shared" si="201"/>
        <v>7</v>
      </c>
    </row>
    <row r="3229" spans="1:57" s="74" customFormat="1" ht="50.1" customHeight="1" x14ac:dyDescent="0.2">
      <c r="A3229" s="78" t="s">
        <v>55</v>
      </c>
      <c r="B3229" s="78" t="s">
        <v>63</v>
      </c>
      <c r="C3229" s="78" t="s">
        <v>30</v>
      </c>
      <c r="D3229" s="78" t="s">
        <v>575</v>
      </c>
      <c r="E3229" s="79" t="str">
        <f>+IF(C3229&lt;&gt;"",VLOOKUP(MID(C3229,18,5),NIVELES!$A$133:$B$213,2,0),"")</f>
        <v>CAÑAR</v>
      </c>
      <c r="F3229" s="80" t="s">
        <v>194</v>
      </c>
      <c r="G3229" s="81" t="str">
        <f>+IF(F3229&lt;&gt;"",VLOOKUP(F3229,NIVELES!$A$246:$C$464,3,0),"")</f>
        <v xml:space="preserve"> </v>
      </c>
      <c r="H3229" s="82" t="s">
        <v>1023</v>
      </c>
      <c r="I3229" s="78" t="s">
        <v>2173</v>
      </c>
      <c r="J3229" s="78" t="s">
        <v>2165</v>
      </c>
      <c r="K3229" s="78" t="s">
        <v>2166</v>
      </c>
      <c r="L3229" s="78" t="s">
        <v>1791</v>
      </c>
      <c r="M3229" s="78" t="s">
        <v>1791</v>
      </c>
      <c r="N3229" s="78" t="s">
        <v>1791</v>
      </c>
      <c r="O3229" s="78" t="s">
        <v>3228</v>
      </c>
      <c r="P3229" s="82">
        <v>10</v>
      </c>
      <c r="Q3229" s="78" t="s">
        <v>2553</v>
      </c>
      <c r="R3229" s="82">
        <v>0</v>
      </c>
      <c r="S3229" s="82">
        <v>0</v>
      </c>
      <c r="T3229" s="82">
        <v>1</v>
      </c>
      <c r="U3229" s="82">
        <v>1</v>
      </c>
      <c r="V3229" s="82">
        <v>1</v>
      </c>
      <c r="W3229" s="82">
        <v>1</v>
      </c>
      <c r="X3229" s="82">
        <v>1</v>
      </c>
      <c r="Y3229" s="82">
        <v>1</v>
      </c>
      <c r="Z3229" s="82">
        <v>1</v>
      </c>
      <c r="AA3229" s="82">
        <v>1</v>
      </c>
      <c r="AB3229" s="82">
        <v>1</v>
      </c>
      <c r="AC3229" s="82">
        <v>1</v>
      </c>
      <c r="AD3229" s="85" t="str">
        <f>IF(A3229&lt;&gt;"",IF(D3229="DIRECCIÓN_DE_TRANSFERENCIAS","280 0031",VLOOKUP(C3229,NIVELES!$A$14:$B$105,2,0)),"")</f>
        <v>280 6310</v>
      </c>
      <c r="AE3229" s="86" t="s">
        <v>322</v>
      </c>
      <c r="AF3229" s="86" t="s">
        <v>369</v>
      </c>
      <c r="AG3229" s="79" t="str">
        <f>+IF(AF3229&lt;&gt;"",VLOOKUP(AF3229,NIVELES!$A$666:$B$673,2,0),"")</f>
        <v>ADMINISTRACIÓN_CENTRAL</v>
      </c>
      <c r="AH3229" s="78" t="s">
        <v>322</v>
      </c>
      <c r="AI3229" s="79" t="str">
        <f>IF(AH3229&lt;&gt;"",VLOOKUP(CONCATENATE(AG3229,AH3229),NIVELES!$B$676:$C$745,2,0),"")</f>
        <v>Administración De La Gestión Administrativa Financiera</v>
      </c>
      <c r="AJ3229" s="78" t="s">
        <v>517</v>
      </c>
      <c r="AK3229" s="79" t="str">
        <f>+IF(AJ3229&lt;&gt;"",VLOOKUP(AJ3229,NIVELES!$A$816:$B$892,2,0),"")</f>
        <v>NO APLICA</v>
      </c>
      <c r="AL3229" s="78" t="s">
        <v>554</v>
      </c>
      <c r="AM3229" s="78">
        <v>530303</v>
      </c>
      <c r="AN3229" s="79" t="str">
        <f>IF(AM3229&lt;&gt;"",+VLOOKUP(AM3229,NIVELES!$A$1652:$B$2466,2,0),"")</f>
        <v>Viáticos y Subsistencias en el Interior</v>
      </c>
      <c r="AO3229" s="87">
        <v>2500</v>
      </c>
      <c r="AP3229" s="88"/>
      <c r="AQ3229" s="88">
        <v>141.75</v>
      </c>
      <c r="AR3229" s="88">
        <v>250</v>
      </c>
      <c r="AS3229" s="88">
        <v>250</v>
      </c>
      <c r="AT3229" s="88">
        <v>250</v>
      </c>
      <c r="AU3229" s="88">
        <v>250</v>
      </c>
      <c r="AV3229" s="88">
        <v>250</v>
      </c>
      <c r="AW3229" s="88">
        <v>250</v>
      </c>
      <c r="AX3229" s="88">
        <v>250</v>
      </c>
      <c r="AY3229" s="88">
        <v>250</v>
      </c>
      <c r="AZ3229" s="88">
        <v>250</v>
      </c>
      <c r="BA3229" s="88">
        <v>108.25</v>
      </c>
      <c r="BB3229" s="89">
        <f t="shared" si="199"/>
        <v>2500</v>
      </c>
      <c r="BC3229" s="90" t="str">
        <f t="shared" si="198"/>
        <v>OK</v>
      </c>
      <c r="BD3229" s="91" t="str">
        <f t="shared" si="200"/>
        <v xml:space="preserve">                  </v>
      </c>
      <c r="BE3229" s="92">
        <f t="shared" si="201"/>
        <v>10</v>
      </c>
    </row>
    <row r="3230" spans="1:57" s="74" customFormat="1" ht="50.1" customHeight="1" x14ac:dyDescent="0.2">
      <c r="A3230" s="78" t="s">
        <v>55</v>
      </c>
      <c r="B3230" s="78" t="s">
        <v>63</v>
      </c>
      <c r="C3230" s="78" t="s">
        <v>30</v>
      </c>
      <c r="D3230" s="78" t="s">
        <v>575</v>
      </c>
      <c r="E3230" s="79" t="str">
        <f>+IF(C3230&lt;&gt;"",VLOOKUP(MID(C3230,18,5),NIVELES!$A$133:$B$213,2,0),"")</f>
        <v>CAÑAR</v>
      </c>
      <c r="F3230" s="80" t="s">
        <v>194</v>
      </c>
      <c r="G3230" s="81" t="str">
        <f>+IF(F3230&lt;&gt;"",VLOOKUP(F3230,NIVELES!$A$246:$C$464,3,0),"")</f>
        <v xml:space="preserve"> </v>
      </c>
      <c r="H3230" s="82" t="s">
        <v>1023</v>
      </c>
      <c r="I3230" s="78" t="s">
        <v>2173</v>
      </c>
      <c r="J3230" s="78" t="s">
        <v>2165</v>
      </c>
      <c r="K3230" s="78" t="s">
        <v>2166</v>
      </c>
      <c r="L3230" s="78" t="s">
        <v>1791</v>
      </c>
      <c r="M3230" s="78" t="s">
        <v>1791</v>
      </c>
      <c r="N3230" s="78" t="s">
        <v>1791</v>
      </c>
      <c r="O3230" s="78" t="s">
        <v>3229</v>
      </c>
      <c r="P3230" s="82">
        <v>1</v>
      </c>
      <c r="Q3230" s="78" t="s">
        <v>3230</v>
      </c>
      <c r="R3230" s="82">
        <v>0</v>
      </c>
      <c r="S3230" s="82">
        <v>1</v>
      </c>
      <c r="T3230" s="82">
        <v>0</v>
      </c>
      <c r="U3230" s="82">
        <v>0</v>
      </c>
      <c r="V3230" s="82">
        <v>0</v>
      </c>
      <c r="W3230" s="82">
        <v>0</v>
      </c>
      <c r="X3230" s="82">
        <v>0</v>
      </c>
      <c r="Y3230" s="82">
        <v>0</v>
      </c>
      <c r="Z3230" s="82">
        <v>0</v>
      </c>
      <c r="AA3230" s="82">
        <v>0</v>
      </c>
      <c r="AB3230" s="82">
        <v>0</v>
      </c>
      <c r="AC3230" s="82">
        <v>0</v>
      </c>
      <c r="AD3230" s="85" t="str">
        <f>IF(A3230&lt;&gt;"",IF(D3230="DIRECCIÓN_DE_TRANSFERENCIAS","280 0031",VLOOKUP(C3230,NIVELES!$A$14:$B$105,2,0)),"")</f>
        <v>280 6310</v>
      </c>
      <c r="AE3230" s="86" t="s">
        <v>322</v>
      </c>
      <c r="AF3230" s="86" t="s">
        <v>369</v>
      </c>
      <c r="AG3230" s="79" t="str">
        <f>+IF(AF3230&lt;&gt;"",VLOOKUP(AF3230,NIVELES!$A$666:$B$673,2,0),"")</f>
        <v>ADMINISTRACIÓN_CENTRAL</v>
      </c>
      <c r="AH3230" s="78" t="s">
        <v>322</v>
      </c>
      <c r="AI3230" s="79" t="str">
        <f>IF(AH3230&lt;&gt;"",VLOOKUP(CONCATENATE(AG3230,AH3230),NIVELES!$B$676:$C$745,2,0),"")</f>
        <v>Administración De La Gestión Administrativa Financiera</v>
      </c>
      <c r="AJ3230" s="78" t="s">
        <v>517</v>
      </c>
      <c r="AK3230" s="79" t="str">
        <f>+IF(AJ3230&lt;&gt;"",VLOOKUP(AJ3230,NIVELES!$A$816:$B$892,2,0),"")</f>
        <v>NO APLICA</v>
      </c>
      <c r="AL3230" s="78" t="s">
        <v>554</v>
      </c>
      <c r="AM3230" s="78">
        <v>530404</v>
      </c>
      <c r="AN3230" s="79" t="str">
        <f>IF(AM3230&lt;&gt;"",+VLOOKUP(AM3230,NIVELES!$A$1652:$B$2466,2,0),"")</f>
        <v>Maquinarias y Equipos (Instalación, Mantenimiento y Reparación)</v>
      </c>
      <c r="AO3230" s="87">
        <v>1000</v>
      </c>
      <c r="AP3230" s="88"/>
      <c r="AQ3230" s="88"/>
      <c r="AR3230" s="88">
        <v>0</v>
      </c>
      <c r="AS3230" s="88">
        <v>0</v>
      </c>
      <c r="AT3230" s="88">
        <v>1000</v>
      </c>
      <c r="AU3230" s="88">
        <v>0</v>
      </c>
      <c r="AV3230" s="88">
        <v>0</v>
      </c>
      <c r="AW3230" s="88">
        <v>0</v>
      </c>
      <c r="AX3230" s="88">
        <v>0</v>
      </c>
      <c r="AY3230" s="88">
        <v>0</v>
      </c>
      <c r="AZ3230" s="88">
        <v>0</v>
      </c>
      <c r="BA3230" s="88"/>
      <c r="BB3230" s="89">
        <f t="shared" si="199"/>
        <v>1000</v>
      </c>
      <c r="BC3230" s="90" t="str">
        <f t="shared" si="198"/>
        <v>OK</v>
      </c>
      <c r="BD3230" s="91" t="str">
        <f t="shared" si="200"/>
        <v xml:space="preserve">                  </v>
      </c>
      <c r="BE3230" s="92">
        <f t="shared" si="201"/>
        <v>1</v>
      </c>
    </row>
    <row r="3231" spans="1:57" s="74" customFormat="1" ht="50.1" customHeight="1" x14ac:dyDescent="0.2">
      <c r="A3231" s="78" t="s">
        <v>55</v>
      </c>
      <c r="B3231" s="78" t="s">
        <v>63</v>
      </c>
      <c r="C3231" s="78" t="s">
        <v>30</v>
      </c>
      <c r="D3231" s="78" t="s">
        <v>575</v>
      </c>
      <c r="E3231" s="79" t="str">
        <f>+IF(C3231&lt;&gt;"",VLOOKUP(MID(C3231,18,5),NIVELES!$A$133:$B$213,2,0),"")</f>
        <v>CAÑAR</v>
      </c>
      <c r="F3231" s="80" t="s">
        <v>194</v>
      </c>
      <c r="G3231" s="81" t="str">
        <f>+IF(F3231&lt;&gt;"",VLOOKUP(F3231,NIVELES!$A$246:$C$464,3,0),"")</f>
        <v xml:space="preserve"> </v>
      </c>
      <c r="H3231" s="82" t="s">
        <v>1023</v>
      </c>
      <c r="I3231" s="78" t="s">
        <v>2173</v>
      </c>
      <c r="J3231" s="78" t="s">
        <v>2165</v>
      </c>
      <c r="K3231" s="78" t="s">
        <v>2166</v>
      </c>
      <c r="L3231" s="78" t="s">
        <v>1791</v>
      </c>
      <c r="M3231" s="78" t="s">
        <v>1791</v>
      </c>
      <c r="N3231" s="78" t="s">
        <v>1791</v>
      </c>
      <c r="O3231" s="78" t="s">
        <v>3231</v>
      </c>
      <c r="P3231" s="82">
        <v>1</v>
      </c>
      <c r="Q3231" s="78" t="s">
        <v>3232</v>
      </c>
      <c r="R3231" s="82">
        <v>0</v>
      </c>
      <c r="S3231" s="82">
        <v>0</v>
      </c>
      <c r="T3231" s="82">
        <v>1</v>
      </c>
      <c r="U3231" s="82">
        <v>0</v>
      </c>
      <c r="V3231" s="82">
        <v>0</v>
      </c>
      <c r="W3231" s="82">
        <v>0</v>
      </c>
      <c r="X3231" s="82">
        <v>0</v>
      </c>
      <c r="Y3231" s="82">
        <v>0</v>
      </c>
      <c r="Z3231" s="82">
        <v>0</v>
      </c>
      <c r="AA3231" s="82">
        <v>0</v>
      </c>
      <c r="AB3231" s="82">
        <v>0</v>
      </c>
      <c r="AC3231" s="82">
        <v>0</v>
      </c>
      <c r="AD3231" s="85" t="str">
        <f>IF(A3231&lt;&gt;"",IF(D3231="DIRECCIÓN_DE_TRANSFERENCIAS","280 0031",VLOOKUP(C3231,NIVELES!$A$14:$B$105,2,0)),"")</f>
        <v>280 6310</v>
      </c>
      <c r="AE3231" s="86" t="s">
        <v>322</v>
      </c>
      <c r="AF3231" s="86" t="s">
        <v>369</v>
      </c>
      <c r="AG3231" s="79" t="str">
        <f>+IF(AF3231&lt;&gt;"",VLOOKUP(AF3231,NIVELES!$A$666:$B$673,2,0),"")</f>
        <v>ADMINISTRACIÓN_CENTRAL</v>
      </c>
      <c r="AH3231" s="78" t="s">
        <v>322</v>
      </c>
      <c r="AI3231" s="79" t="str">
        <f>IF(AH3231&lt;&gt;"",VLOOKUP(CONCATENATE(AG3231,AH3231),NIVELES!$B$676:$C$745,2,0),"")</f>
        <v>Administración De La Gestión Administrativa Financiera</v>
      </c>
      <c r="AJ3231" s="78" t="s">
        <v>517</v>
      </c>
      <c r="AK3231" s="79" t="str">
        <f>+IF(AJ3231&lt;&gt;"",VLOOKUP(AJ3231,NIVELES!$A$816:$B$892,2,0),"")</f>
        <v>NO APLICA</v>
      </c>
      <c r="AL3231" s="78" t="s">
        <v>554</v>
      </c>
      <c r="AM3231" s="78">
        <v>530402</v>
      </c>
      <c r="AN3231" s="79" t="str">
        <f>IF(AM3231&lt;&gt;"",+VLOOKUP(AM3231,NIVELES!$A$1652:$B$2466,2,0),"")</f>
        <v>Edificios, Locales, Residencias y Cableado Estructurado (Instalación, Mantenimiento y Reparación)</v>
      </c>
      <c r="AO3231" s="87">
        <v>2000</v>
      </c>
      <c r="AP3231" s="88"/>
      <c r="AQ3231" s="88"/>
      <c r="AR3231" s="88">
        <v>2000</v>
      </c>
      <c r="AS3231" s="88">
        <v>0</v>
      </c>
      <c r="AT3231" s="88">
        <v>0</v>
      </c>
      <c r="AU3231" s="88">
        <v>0</v>
      </c>
      <c r="AV3231" s="88">
        <v>0</v>
      </c>
      <c r="AW3231" s="88">
        <v>0</v>
      </c>
      <c r="AX3231" s="88">
        <v>0</v>
      </c>
      <c r="AY3231" s="88">
        <v>0</v>
      </c>
      <c r="AZ3231" s="88">
        <v>0</v>
      </c>
      <c r="BA3231" s="88">
        <v>0</v>
      </c>
      <c r="BB3231" s="89">
        <f t="shared" si="199"/>
        <v>2000</v>
      </c>
      <c r="BC3231" s="90" t="str">
        <f t="shared" si="198"/>
        <v>OK</v>
      </c>
      <c r="BD3231" s="91" t="str">
        <f t="shared" si="200"/>
        <v xml:space="preserve">                  </v>
      </c>
      <c r="BE3231" s="92">
        <f t="shared" si="201"/>
        <v>1</v>
      </c>
    </row>
    <row r="3232" spans="1:57" s="74" customFormat="1" ht="50.1" customHeight="1" x14ac:dyDescent="0.2">
      <c r="A3232" s="78" t="s">
        <v>55</v>
      </c>
      <c r="B3232" s="78" t="s">
        <v>63</v>
      </c>
      <c r="C3232" s="78" t="s">
        <v>30</v>
      </c>
      <c r="D3232" s="78" t="s">
        <v>575</v>
      </c>
      <c r="E3232" s="79" t="str">
        <f>+IF(C3232&lt;&gt;"",VLOOKUP(MID(C3232,18,5),NIVELES!$A$133:$B$213,2,0),"")</f>
        <v>CAÑAR</v>
      </c>
      <c r="F3232" s="80" t="s">
        <v>194</v>
      </c>
      <c r="G3232" s="81" t="str">
        <f>+IF(F3232&lt;&gt;"",VLOOKUP(F3232,NIVELES!$A$246:$C$464,3,0),"")</f>
        <v xml:space="preserve"> </v>
      </c>
      <c r="H3232" s="82" t="s">
        <v>1023</v>
      </c>
      <c r="I3232" s="78" t="s">
        <v>2173</v>
      </c>
      <c r="J3232" s="78" t="s">
        <v>2165</v>
      </c>
      <c r="K3232" s="78" t="s">
        <v>2166</v>
      </c>
      <c r="L3232" s="78" t="s">
        <v>1791</v>
      </c>
      <c r="M3232" s="78" t="s">
        <v>1791</v>
      </c>
      <c r="N3232" s="78" t="s">
        <v>1791</v>
      </c>
      <c r="O3232" s="78" t="s">
        <v>3233</v>
      </c>
      <c r="P3232" s="82">
        <v>10</v>
      </c>
      <c r="Q3232" s="78" t="s">
        <v>3234</v>
      </c>
      <c r="R3232" s="82">
        <v>0</v>
      </c>
      <c r="S3232" s="82">
        <v>0</v>
      </c>
      <c r="T3232" s="82">
        <v>1</v>
      </c>
      <c r="U3232" s="82">
        <v>1</v>
      </c>
      <c r="V3232" s="82">
        <v>1</v>
      </c>
      <c r="W3232" s="82">
        <v>1</v>
      </c>
      <c r="X3232" s="82">
        <v>1</v>
      </c>
      <c r="Y3232" s="82">
        <v>1</v>
      </c>
      <c r="Z3232" s="82">
        <v>1</v>
      </c>
      <c r="AA3232" s="82">
        <v>1</v>
      </c>
      <c r="AB3232" s="82">
        <v>1</v>
      </c>
      <c r="AC3232" s="82">
        <v>1</v>
      </c>
      <c r="AD3232" s="85" t="str">
        <f>IF(A3232&lt;&gt;"",IF(D3232="DIRECCIÓN_DE_TRANSFERENCIAS","280 0031",VLOOKUP(C3232,NIVELES!$A$14:$B$105,2,0)),"")</f>
        <v>280 6310</v>
      </c>
      <c r="AE3232" s="86" t="s">
        <v>322</v>
      </c>
      <c r="AF3232" s="86" t="s">
        <v>369</v>
      </c>
      <c r="AG3232" s="79" t="str">
        <f>+IF(AF3232&lt;&gt;"",VLOOKUP(AF3232,NIVELES!$A$666:$B$673,2,0),"")</f>
        <v>ADMINISTRACIÓN_CENTRAL</v>
      </c>
      <c r="AH3232" s="78" t="s">
        <v>322</v>
      </c>
      <c r="AI3232" s="79" t="str">
        <f>IF(AH3232&lt;&gt;"",VLOOKUP(CONCATENATE(AG3232,AH3232),NIVELES!$B$676:$C$745,2,0),"")</f>
        <v>Administración De La Gestión Administrativa Financiera</v>
      </c>
      <c r="AJ3232" s="78" t="s">
        <v>517</v>
      </c>
      <c r="AK3232" s="79" t="str">
        <f>+IF(AJ3232&lt;&gt;"",VLOOKUP(AJ3232,NIVELES!$A$816:$B$892,2,0),"")</f>
        <v>NO APLICA</v>
      </c>
      <c r="AL3232" s="78" t="s">
        <v>554</v>
      </c>
      <c r="AM3232" s="78">
        <v>530405</v>
      </c>
      <c r="AN3232" s="79" t="str">
        <f>IF(AM3232&lt;&gt;"",+VLOOKUP(AM3232,NIVELES!$A$1652:$B$2466,2,0),"")</f>
        <v>Vehículos (Mantenimiento y Reparación)</v>
      </c>
      <c r="AO3232" s="87">
        <v>2000</v>
      </c>
      <c r="AP3232" s="88"/>
      <c r="AQ3232" s="88"/>
      <c r="AR3232" s="88">
        <v>200</v>
      </c>
      <c r="AS3232" s="88">
        <v>200</v>
      </c>
      <c r="AT3232" s="88">
        <v>200</v>
      </c>
      <c r="AU3232" s="88">
        <v>200</v>
      </c>
      <c r="AV3232" s="88">
        <v>200</v>
      </c>
      <c r="AW3232" s="88">
        <v>200</v>
      </c>
      <c r="AX3232" s="88">
        <v>200</v>
      </c>
      <c r="AY3232" s="88">
        <v>200</v>
      </c>
      <c r="AZ3232" s="88">
        <v>200</v>
      </c>
      <c r="BA3232" s="88">
        <v>200</v>
      </c>
      <c r="BB3232" s="89">
        <f t="shared" si="199"/>
        <v>2000</v>
      </c>
      <c r="BC3232" s="90" t="str">
        <f t="shared" si="198"/>
        <v>OK</v>
      </c>
      <c r="BD3232" s="91" t="str">
        <f t="shared" si="200"/>
        <v xml:space="preserve">                  </v>
      </c>
      <c r="BE3232" s="92">
        <f t="shared" si="201"/>
        <v>10</v>
      </c>
    </row>
    <row r="3233" spans="1:57" s="74" customFormat="1" ht="50.1" customHeight="1" x14ac:dyDescent="0.2">
      <c r="A3233" s="78" t="s">
        <v>55</v>
      </c>
      <c r="B3233" s="78" t="s">
        <v>63</v>
      </c>
      <c r="C3233" s="78" t="s">
        <v>30</v>
      </c>
      <c r="D3233" s="78" t="s">
        <v>575</v>
      </c>
      <c r="E3233" s="79" t="str">
        <f>+IF(C3233&lt;&gt;"",VLOOKUP(MID(C3233,18,5),NIVELES!$A$133:$B$213,2,0),"")</f>
        <v>CAÑAR</v>
      </c>
      <c r="F3233" s="80" t="s">
        <v>194</v>
      </c>
      <c r="G3233" s="81" t="str">
        <f>+IF(F3233&lt;&gt;"",VLOOKUP(F3233,NIVELES!$A$246:$C$464,3,0),"")</f>
        <v xml:space="preserve"> </v>
      </c>
      <c r="H3233" s="82" t="s">
        <v>1023</v>
      </c>
      <c r="I3233" s="78" t="s">
        <v>2173</v>
      </c>
      <c r="J3233" s="78" t="s">
        <v>2165</v>
      </c>
      <c r="K3233" s="78" t="s">
        <v>2166</v>
      </c>
      <c r="L3233" s="78" t="s">
        <v>1791</v>
      </c>
      <c r="M3233" s="78" t="s">
        <v>1791</v>
      </c>
      <c r="N3233" s="78" t="s">
        <v>1791</v>
      </c>
      <c r="O3233" s="78" t="s">
        <v>3235</v>
      </c>
      <c r="P3233" s="82">
        <v>12</v>
      </c>
      <c r="Q3233" s="78" t="s">
        <v>3236</v>
      </c>
      <c r="R3233" s="82">
        <v>1</v>
      </c>
      <c r="S3233" s="82">
        <v>1</v>
      </c>
      <c r="T3233" s="82">
        <v>1</v>
      </c>
      <c r="U3233" s="82">
        <v>1</v>
      </c>
      <c r="V3233" s="82">
        <v>1</v>
      </c>
      <c r="W3233" s="82">
        <v>1</v>
      </c>
      <c r="X3233" s="82">
        <v>1</v>
      </c>
      <c r="Y3233" s="82">
        <v>1</v>
      </c>
      <c r="Z3233" s="82">
        <v>1</v>
      </c>
      <c r="AA3233" s="82">
        <v>1</v>
      </c>
      <c r="AB3233" s="82">
        <v>1</v>
      </c>
      <c r="AC3233" s="82">
        <v>1</v>
      </c>
      <c r="AD3233" s="85" t="str">
        <f>IF(A3233&lt;&gt;"",IF(D3233="DIRECCIÓN_DE_TRANSFERENCIAS","280 0031",VLOOKUP(C3233,NIVELES!$A$14:$B$105,2,0)),"")</f>
        <v>280 6310</v>
      </c>
      <c r="AE3233" s="86" t="s">
        <v>322</v>
      </c>
      <c r="AF3233" s="86" t="s">
        <v>369</v>
      </c>
      <c r="AG3233" s="79" t="str">
        <f>+IF(AF3233&lt;&gt;"",VLOOKUP(AF3233,NIVELES!$A$666:$B$673,2,0),"")</f>
        <v>ADMINISTRACIÓN_CENTRAL</v>
      </c>
      <c r="AH3233" s="78" t="s">
        <v>322</v>
      </c>
      <c r="AI3233" s="79" t="str">
        <f>IF(AH3233&lt;&gt;"",VLOOKUP(CONCATENATE(AG3233,AH3233),NIVELES!$B$676:$C$745,2,0),"")</f>
        <v>Administración De La Gestión Administrativa Financiera</v>
      </c>
      <c r="AJ3233" s="78" t="s">
        <v>517</v>
      </c>
      <c r="AK3233" s="79" t="str">
        <f>+IF(AJ3233&lt;&gt;"",VLOOKUP(AJ3233,NIVELES!$A$816:$B$892,2,0),"")</f>
        <v>NO APLICA</v>
      </c>
      <c r="AL3233" s="78" t="s">
        <v>554</v>
      </c>
      <c r="AM3233" s="78">
        <v>530502</v>
      </c>
      <c r="AN3233" s="79" t="str">
        <f>IF(AM3233&lt;&gt;"",+VLOOKUP(AM3233,NIVELES!$A$1652:$B$2466,2,0),"")</f>
        <v>Edificios, Locales y Residencias, Parqueaderos, Casilleros Judiciales y Bancarios (Arrendamiento)</v>
      </c>
      <c r="AO3233" s="87">
        <v>15000</v>
      </c>
      <c r="AP3233" s="88"/>
      <c r="AQ3233" s="88"/>
      <c r="AR3233" s="88">
        <v>1250</v>
      </c>
      <c r="AS3233" s="88">
        <v>1250</v>
      </c>
      <c r="AT3233" s="88">
        <v>1250</v>
      </c>
      <c r="AU3233" s="88">
        <v>1250</v>
      </c>
      <c r="AV3233" s="88">
        <v>1250</v>
      </c>
      <c r="AW3233" s="88">
        <v>1250</v>
      </c>
      <c r="AX3233" s="88">
        <v>1250</v>
      </c>
      <c r="AY3233" s="88">
        <v>1250</v>
      </c>
      <c r="AZ3233" s="88">
        <v>1250</v>
      </c>
      <c r="BA3233" s="88">
        <v>3750</v>
      </c>
      <c r="BB3233" s="89">
        <f t="shared" si="199"/>
        <v>15000</v>
      </c>
      <c r="BC3233" s="90" t="str">
        <f t="shared" si="198"/>
        <v>OK</v>
      </c>
      <c r="BD3233" s="91" t="str">
        <f t="shared" si="200"/>
        <v xml:space="preserve">                  </v>
      </c>
      <c r="BE3233" s="92">
        <f t="shared" si="201"/>
        <v>12</v>
      </c>
    </row>
    <row r="3234" spans="1:57" s="74" customFormat="1" ht="50.1" customHeight="1" x14ac:dyDescent="0.2">
      <c r="A3234" s="78" t="s">
        <v>55</v>
      </c>
      <c r="B3234" s="78" t="s">
        <v>63</v>
      </c>
      <c r="C3234" s="78" t="s">
        <v>30</v>
      </c>
      <c r="D3234" s="78" t="s">
        <v>575</v>
      </c>
      <c r="E3234" s="79" t="str">
        <f>+IF(C3234&lt;&gt;"",VLOOKUP(MID(C3234,18,5),NIVELES!$A$133:$B$213,2,0),"")</f>
        <v>CAÑAR</v>
      </c>
      <c r="F3234" s="80" t="s">
        <v>194</v>
      </c>
      <c r="G3234" s="81" t="str">
        <f>+IF(F3234&lt;&gt;"",VLOOKUP(F3234,NIVELES!$A$246:$C$464,3,0),"")</f>
        <v xml:space="preserve"> </v>
      </c>
      <c r="H3234" s="82" t="s">
        <v>1023</v>
      </c>
      <c r="I3234" s="78" t="s">
        <v>2173</v>
      </c>
      <c r="J3234" s="78" t="s">
        <v>2165</v>
      </c>
      <c r="K3234" s="78" t="s">
        <v>2166</v>
      </c>
      <c r="L3234" s="78" t="s">
        <v>1791</v>
      </c>
      <c r="M3234" s="78" t="s">
        <v>1791</v>
      </c>
      <c r="N3234" s="78" t="s">
        <v>1791</v>
      </c>
      <c r="O3234" s="78" t="s">
        <v>3237</v>
      </c>
      <c r="P3234" s="82">
        <v>2</v>
      </c>
      <c r="Q3234" s="78" t="s">
        <v>3238</v>
      </c>
      <c r="R3234" s="82">
        <v>0</v>
      </c>
      <c r="S3234" s="82">
        <v>1</v>
      </c>
      <c r="T3234" s="82">
        <v>0</v>
      </c>
      <c r="U3234" s="82">
        <v>1</v>
      </c>
      <c r="V3234" s="82">
        <v>0</v>
      </c>
      <c r="W3234" s="82">
        <v>0</v>
      </c>
      <c r="X3234" s="82">
        <v>0</v>
      </c>
      <c r="Y3234" s="82">
        <v>0</v>
      </c>
      <c r="Z3234" s="82">
        <v>0</v>
      </c>
      <c r="AA3234" s="82">
        <v>0</v>
      </c>
      <c r="AB3234" s="82">
        <v>0</v>
      </c>
      <c r="AC3234" s="82">
        <v>0</v>
      </c>
      <c r="AD3234" s="85" t="str">
        <f>IF(A3234&lt;&gt;"",IF(D3234="DIRECCIÓN_DE_TRANSFERENCIAS","280 0031",VLOOKUP(C3234,NIVELES!$A$14:$B$105,2,0)),"")</f>
        <v>280 6310</v>
      </c>
      <c r="AE3234" s="86" t="s">
        <v>322</v>
      </c>
      <c r="AF3234" s="86" t="s">
        <v>369</v>
      </c>
      <c r="AG3234" s="79" t="str">
        <f>+IF(AF3234&lt;&gt;"",VLOOKUP(AF3234,NIVELES!$A$666:$B$673,2,0),"")</f>
        <v>ADMINISTRACIÓN_CENTRAL</v>
      </c>
      <c r="AH3234" s="78" t="s">
        <v>322</v>
      </c>
      <c r="AI3234" s="79" t="str">
        <f>IF(AH3234&lt;&gt;"",VLOOKUP(CONCATENATE(AG3234,AH3234),NIVELES!$B$676:$C$745,2,0),"")</f>
        <v>Administración De La Gestión Administrativa Financiera</v>
      </c>
      <c r="AJ3234" s="78" t="s">
        <v>517</v>
      </c>
      <c r="AK3234" s="79" t="str">
        <f>+IF(AJ3234&lt;&gt;"",VLOOKUP(AJ3234,NIVELES!$A$816:$B$892,2,0),"")</f>
        <v>NO APLICA</v>
      </c>
      <c r="AL3234" s="78" t="s">
        <v>554</v>
      </c>
      <c r="AM3234" s="78">
        <v>530704</v>
      </c>
      <c r="AN3234" s="79" t="str">
        <f>IF(AM3234&lt;&gt;"",+VLOOKUP(AM3234,NIVELES!$A$1652:$B$2466,2,0),"")</f>
        <v>Mantenimiento y Reparación de Equipos y Sistemas Informáticos</v>
      </c>
      <c r="AO3234" s="87">
        <v>2200</v>
      </c>
      <c r="AP3234" s="88"/>
      <c r="AQ3234" s="88">
        <v>201.6</v>
      </c>
      <c r="AR3234" s="88">
        <v>898.40000000000009</v>
      </c>
      <c r="AS3234" s="88">
        <v>1100</v>
      </c>
      <c r="AT3234" s="88">
        <v>0</v>
      </c>
      <c r="AU3234" s="88">
        <v>0</v>
      </c>
      <c r="AV3234" s="88">
        <v>0</v>
      </c>
      <c r="AW3234" s="88">
        <v>0</v>
      </c>
      <c r="AX3234" s="88">
        <v>0</v>
      </c>
      <c r="AY3234" s="88">
        <v>0</v>
      </c>
      <c r="AZ3234" s="88">
        <v>0</v>
      </c>
      <c r="BA3234" s="88"/>
      <c r="BB3234" s="89">
        <f t="shared" si="199"/>
        <v>2200</v>
      </c>
      <c r="BC3234" s="90" t="str">
        <f t="shared" si="198"/>
        <v>OK</v>
      </c>
      <c r="BD3234" s="91" t="str">
        <f t="shared" si="200"/>
        <v xml:space="preserve">                  </v>
      </c>
      <c r="BE3234" s="92">
        <f t="shared" si="201"/>
        <v>2</v>
      </c>
    </row>
    <row r="3235" spans="1:57" s="74" customFormat="1" ht="50.1" customHeight="1" x14ac:dyDescent="0.2">
      <c r="A3235" s="78" t="s">
        <v>55</v>
      </c>
      <c r="B3235" s="78" t="s">
        <v>63</v>
      </c>
      <c r="C3235" s="78" t="s">
        <v>30</v>
      </c>
      <c r="D3235" s="78" t="s">
        <v>575</v>
      </c>
      <c r="E3235" s="79" t="str">
        <f>+IF(C3235&lt;&gt;"",VLOOKUP(MID(C3235,18,5),NIVELES!$A$133:$B$213,2,0),"")</f>
        <v>CAÑAR</v>
      </c>
      <c r="F3235" s="80" t="s">
        <v>194</v>
      </c>
      <c r="G3235" s="81" t="str">
        <f>+IF(F3235&lt;&gt;"",VLOOKUP(F3235,NIVELES!$A$246:$C$464,3,0),"")</f>
        <v xml:space="preserve"> </v>
      </c>
      <c r="H3235" s="82" t="s">
        <v>1023</v>
      </c>
      <c r="I3235" s="78" t="s">
        <v>2173</v>
      </c>
      <c r="J3235" s="78" t="s">
        <v>2165</v>
      </c>
      <c r="K3235" s="78" t="s">
        <v>2166</v>
      </c>
      <c r="L3235" s="78" t="s">
        <v>1791</v>
      </c>
      <c r="M3235" s="78" t="s">
        <v>1791</v>
      </c>
      <c r="N3235" s="78" t="s">
        <v>1791</v>
      </c>
      <c r="O3235" s="78" t="s">
        <v>3239</v>
      </c>
      <c r="P3235" s="82">
        <v>1</v>
      </c>
      <c r="Q3235" s="78" t="s">
        <v>3240</v>
      </c>
      <c r="R3235" s="82">
        <v>0</v>
      </c>
      <c r="S3235" s="82">
        <v>0</v>
      </c>
      <c r="T3235" s="82">
        <v>0</v>
      </c>
      <c r="U3235" s="82">
        <v>0</v>
      </c>
      <c r="V3235" s="82">
        <v>0</v>
      </c>
      <c r="W3235" s="82">
        <v>0</v>
      </c>
      <c r="X3235" s="82">
        <v>0</v>
      </c>
      <c r="Y3235" s="82">
        <v>0</v>
      </c>
      <c r="Z3235" s="82">
        <v>0</v>
      </c>
      <c r="AA3235" s="82">
        <v>1</v>
      </c>
      <c r="AB3235" s="82">
        <v>0</v>
      </c>
      <c r="AC3235" s="82">
        <v>0</v>
      </c>
      <c r="AD3235" s="85" t="str">
        <f>IF(A3235&lt;&gt;"",IF(D3235="DIRECCIÓN_DE_TRANSFERENCIAS","280 0031",VLOOKUP(C3235,NIVELES!$A$14:$B$105,2,0)),"")</f>
        <v>280 6310</v>
      </c>
      <c r="AE3235" s="86" t="s">
        <v>322</v>
      </c>
      <c r="AF3235" s="86" t="s">
        <v>369</v>
      </c>
      <c r="AG3235" s="79" t="str">
        <f>+IF(AF3235&lt;&gt;"",VLOOKUP(AF3235,NIVELES!$A$666:$B$673,2,0),"")</f>
        <v>ADMINISTRACIÓN_CENTRAL</v>
      </c>
      <c r="AH3235" s="78" t="s">
        <v>322</v>
      </c>
      <c r="AI3235" s="79" t="str">
        <f>IF(AH3235&lt;&gt;"",VLOOKUP(CONCATENATE(AG3235,AH3235),NIVELES!$B$676:$C$745,2,0),"")</f>
        <v>Administración De La Gestión Administrativa Financiera</v>
      </c>
      <c r="AJ3235" s="78" t="s">
        <v>517</v>
      </c>
      <c r="AK3235" s="79" t="str">
        <f>+IF(AJ3235&lt;&gt;"",VLOOKUP(AJ3235,NIVELES!$A$816:$B$892,2,0),"")</f>
        <v>NO APLICA</v>
      </c>
      <c r="AL3235" s="78" t="s">
        <v>554</v>
      </c>
      <c r="AM3235" s="78">
        <v>530804</v>
      </c>
      <c r="AN3235" s="79" t="str">
        <f>IF(AM3235&lt;&gt;"",+VLOOKUP(AM3235,NIVELES!$A$1652:$B$2466,2,0),"")</f>
        <v>Materiales de Oficina</v>
      </c>
      <c r="AO3235" s="87">
        <v>10000</v>
      </c>
      <c r="AP3235" s="88"/>
      <c r="AQ3235" s="88"/>
      <c r="AR3235" s="88">
        <v>0</v>
      </c>
      <c r="AS3235" s="88">
        <v>0</v>
      </c>
      <c r="AT3235" s="88">
        <v>0</v>
      </c>
      <c r="AU3235" s="88">
        <v>0</v>
      </c>
      <c r="AV3235" s="88">
        <v>0</v>
      </c>
      <c r="AW3235" s="88">
        <v>0</v>
      </c>
      <c r="AX3235" s="88">
        <v>0</v>
      </c>
      <c r="AY3235" s="88">
        <v>10000</v>
      </c>
      <c r="AZ3235" s="88">
        <v>0</v>
      </c>
      <c r="BA3235" s="88">
        <v>0</v>
      </c>
      <c r="BB3235" s="89">
        <f t="shared" si="199"/>
        <v>10000</v>
      </c>
      <c r="BC3235" s="90" t="str">
        <f t="shared" si="198"/>
        <v>OK</v>
      </c>
      <c r="BD3235" s="91" t="str">
        <f t="shared" si="200"/>
        <v xml:space="preserve">                  </v>
      </c>
      <c r="BE3235" s="92">
        <f t="shared" si="201"/>
        <v>1</v>
      </c>
    </row>
    <row r="3236" spans="1:57" s="74" customFormat="1" ht="50.1" customHeight="1" x14ac:dyDescent="0.2">
      <c r="A3236" s="78" t="s">
        <v>55</v>
      </c>
      <c r="B3236" s="78" t="s">
        <v>63</v>
      </c>
      <c r="C3236" s="78" t="s">
        <v>30</v>
      </c>
      <c r="D3236" s="78" t="s">
        <v>575</v>
      </c>
      <c r="E3236" s="79" t="str">
        <f>+IF(C3236&lt;&gt;"",VLOOKUP(MID(C3236,18,5),NIVELES!$A$133:$B$213,2,0),"")</f>
        <v>CAÑAR</v>
      </c>
      <c r="F3236" s="80" t="s">
        <v>194</v>
      </c>
      <c r="G3236" s="81" t="str">
        <f>+IF(F3236&lt;&gt;"",VLOOKUP(F3236,NIVELES!$A$246:$C$464,3,0),"")</f>
        <v xml:space="preserve"> </v>
      </c>
      <c r="H3236" s="82" t="s">
        <v>1023</v>
      </c>
      <c r="I3236" s="78" t="s">
        <v>2173</v>
      </c>
      <c r="J3236" s="78" t="s">
        <v>2165</v>
      </c>
      <c r="K3236" s="78" t="s">
        <v>2166</v>
      </c>
      <c r="L3236" s="78" t="s">
        <v>1791</v>
      </c>
      <c r="M3236" s="78" t="s">
        <v>1791</v>
      </c>
      <c r="N3236" s="78" t="s">
        <v>1791</v>
      </c>
      <c r="O3236" s="78" t="s">
        <v>3241</v>
      </c>
      <c r="P3236" s="82">
        <v>1</v>
      </c>
      <c r="Q3236" s="78" t="s">
        <v>3242</v>
      </c>
      <c r="R3236" s="82">
        <v>0</v>
      </c>
      <c r="S3236" s="82">
        <v>0</v>
      </c>
      <c r="T3236" s="82">
        <v>0</v>
      </c>
      <c r="U3236" s="82">
        <v>1</v>
      </c>
      <c r="V3236" s="82">
        <v>0</v>
      </c>
      <c r="W3236" s="82">
        <v>0</v>
      </c>
      <c r="X3236" s="82">
        <v>0</v>
      </c>
      <c r="Y3236" s="82">
        <v>0</v>
      </c>
      <c r="Z3236" s="82">
        <v>0</v>
      </c>
      <c r="AA3236" s="82">
        <v>0</v>
      </c>
      <c r="AB3236" s="82">
        <v>0</v>
      </c>
      <c r="AC3236" s="82">
        <v>0</v>
      </c>
      <c r="AD3236" s="85" t="str">
        <f>IF(A3236&lt;&gt;"",IF(D3236="DIRECCIÓN_DE_TRANSFERENCIAS","280 0031",VLOOKUP(C3236,NIVELES!$A$14:$B$105,2,0)),"")</f>
        <v>280 6310</v>
      </c>
      <c r="AE3236" s="86" t="s">
        <v>322</v>
      </c>
      <c r="AF3236" s="86" t="s">
        <v>369</v>
      </c>
      <c r="AG3236" s="79" t="str">
        <f>+IF(AF3236&lt;&gt;"",VLOOKUP(AF3236,NIVELES!$A$666:$B$673,2,0),"")</f>
        <v>ADMINISTRACIÓN_CENTRAL</v>
      </c>
      <c r="AH3236" s="78" t="s">
        <v>322</v>
      </c>
      <c r="AI3236" s="79" t="str">
        <f>IF(AH3236&lt;&gt;"",VLOOKUP(CONCATENATE(AG3236,AH3236),NIVELES!$B$676:$C$745,2,0),"")</f>
        <v>Administración De La Gestión Administrativa Financiera</v>
      </c>
      <c r="AJ3236" s="78" t="s">
        <v>517</v>
      </c>
      <c r="AK3236" s="79" t="str">
        <f>+IF(AJ3236&lt;&gt;"",VLOOKUP(AJ3236,NIVELES!$A$816:$B$892,2,0),"")</f>
        <v>NO APLICA</v>
      </c>
      <c r="AL3236" s="78" t="s">
        <v>554</v>
      </c>
      <c r="AM3236" s="78">
        <v>530805</v>
      </c>
      <c r="AN3236" s="79" t="str">
        <f>IF(AM3236&lt;&gt;"",+VLOOKUP(AM3236,NIVELES!$A$1652:$B$2466,2,0),"")</f>
        <v>Materiales de Aseo</v>
      </c>
      <c r="AO3236" s="87">
        <v>650</v>
      </c>
      <c r="AP3236" s="88"/>
      <c r="AQ3236" s="88"/>
      <c r="AR3236" s="88">
        <v>0</v>
      </c>
      <c r="AS3236" s="88">
        <v>650</v>
      </c>
      <c r="AT3236" s="88">
        <v>0</v>
      </c>
      <c r="AU3236" s="88">
        <v>0</v>
      </c>
      <c r="AV3236" s="88">
        <v>0</v>
      </c>
      <c r="AW3236" s="88">
        <v>0</v>
      </c>
      <c r="AX3236" s="88">
        <v>0</v>
      </c>
      <c r="AY3236" s="88">
        <v>0</v>
      </c>
      <c r="AZ3236" s="88">
        <v>0</v>
      </c>
      <c r="BA3236" s="88">
        <v>0</v>
      </c>
      <c r="BB3236" s="89">
        <f t="shared" si="199"/>
        <v>650</v>
      </c>
      <c r="BC3236" s="90" t="str">
        <f t="shared" si="198"/>
        <v>OK</v>
      </c>
      <c r="BD3236" s="91" t="str">
        <f t="shared" si="200"/>
        <v xml:space="preserve">                  </v>
      </c>
      <c r="BE3236" s="92">
        <f t="shared" si="201"/>
        <v>1</v>
      </c>
    </row>
    <row r="3237" spans="1:57" s="74" customFormat="1" ht="50.1" customHeight="1" x14ac:dyDescent="0.2">
      <c r="A3237" s="78" t="s">
        <v>55</v>
      </c>
      <c r="B3237" s="78" t="s">
        <v>63</v>
      </c>
      <c r="C3237" s="78" t="s">
        <v>30</v>
      </c>
      <c r="D3237" s="78" t="s">
        <v>575</v>
      </c>
      <c r="E3237" s="79" t="str">
        <f>+IF(C3237&lt;&gt;"",VLOOKUP(MID(C3237,18,5),NIVELES!$A$133:$B$213,2,0),"")</f>
        <v>CAÑAR</v>
      </c>
      <c r="F3237" s="80" t="s">
        <v>194</v>
      </c>
      <c r="G3237" s="81" t="str">
        <f>+IF(F3237&lt;&gt;"",VLOOKUP(F3237,NIVELES!$A$246:$C$464,3,0),"")</f>
        <v xml:space="preserve"> </v>
      </c>
      <c r="H3237" s="82" t="s">
        <v>1023</v>
      </c>
      <c r="I3237" s="78" t="s">
        <v>2173</v>
      </c>
      <c r="J3237" s="78" t="s">
        <v>2165</v>
      </c>
      <c r="K3237" s="78" t="s">
        <v>2166</v>
      </c>
      <c r="L3237" s="78" t="s">
        <v>1791</v>
      </c>
      <c r="M3237" s="78" t="s">
        <v>1791</v>
      </c>
      <c r="N3237" s="78" t="s">
        <v>1791</v>
      </c>
      <c r="O3237" s="78" t="s">
        <v>3243</v>
      </c>
      <c r="P3237" s="82">
        <v>10</v>
      </c>
      <c r="Q3237" s="78" t="s">
        <v>3244</v>
      </c>
      <c r="R3237" s="82">
        <v>0</v>
      </c>
      <c r="S3237" s="82">
        <v>0</v>
      </c>
      <c r="T3237" s="82">
        <v>1</v>
      </c>
      <c r="U3237" s="82">
        <v>1</v>
      </c>
      <c r="V3237" s="82">
        <v>1</v>
      </c>
      <c r="W3237" s="82">
        <v>1</v>
      </c>
      <c r="X3237" s="82">
        <v>1</v>
      </c>
      <c r="Y3237" s="82">
        <v>1</v>
      </c>
      <c r="Z3237" s="82">
        <v>1</v>
      </c>
      <c r="AA3237" s="82">
        <v>1</v>
      </c>
      <c r="AB3237" s="82">
        <v>1</v>
      </c>
      <c r="AC3237" s="82">
        <v>1</v>
      </c>
      <c r="AD3237" s="85" t="str">
        <f>IF(A3237&lt;&gt;"",IF(D3237="DIRECCIÓN_DE_TRANSFERENCIAS","280 0031",VLOOKUP(C3237,NIVELES!$A$14:$B$105,2,0)),"")</f>
        <v>280 6310</v>
      </c>
      <c r="AE3237" s="86" t="s">
        <v>322</v>
      </c>
      <c r="AF3237" s="86" t="s">
        <v>369</v>
      </c>
      <c r="AG3237" s="79" t="str">
        <f>+IF(AF3237&lt;&gt;"",VLOOKUP(AF3237,NIVELES!$A$666:$B$673,2,0),"")</f>
        <v>ADMINISTRACIÓN_CENTRAL</v>
      </c>
      <c r="AH3237" s="78" t="s">
        <v>322</v>
      </c>
      <c r="AI3237" s="79" t="str">
        <f>IF(AH3237&lt;&gt;"",VLOOKUP(CONCATENATE(AG3237,AH3237),NIVELES!$B$676:$C$745,2,0),"")</f>
        <v>Administración De La Gestión Administrativa Financiera</v>
      </c>
      <c r="AJ3237" s="78" t="s">
        <v>517</v>
      </c>
      <c r="AK3237" s="79" t="str">
        <f>+IF(AJ3237&lt;&gt;"",VLOOKUP(AJ3237,NIVELES!$A$816:$B$892,2,0),"")</f>
        <v>NO APLICA</v>
      </c>
      <c r="AL3237" s="78" t="s">
        <v>554</v>
      </c>
      <c r="AM3237" s="78">
        <v>530803</v>
      </c>
      <c r="AN3237" s="79" t="str">
        <f>IF(AM3237&lt;&gt;"",+VLOOKUP(AM3237,NIVELES!$A$1652:$B$2466,2,0),"")</f>
        <v>Combustibles y Lubricantes</v>
      </c>
      <c r="AO3237" s="87">
        <v>14000</v>
      </c>
      <c r="AP3237" s="88"/>
      <c r="AQ3237" s="88">
        <v>1357.38</v>
      </c>
      <c r="AR3237" s="88">
        <v>1400</v>
      </c>
      <c r="AS3237" s="88">
        <v>1400</v>
      </c>
      <c r="AT3237" s="88">
        <v>1400</v>
      </c>
      <c r="AU3237" s="88">
        <v>1400</v>
      </c>
      <c r="AV3237" s="88">
        <v>1400</v>
      </c>
      <c r="AW3237" s="88">
        <v>1400</v>
      </c>
      <c r="AX3237" s="88">
        <v>1400</v>
      </c>
      <c r="AY3237" s="88">
        <v>1400</v>
      </c>
      <c r="AZ3237" s="88">
        <v>1400</v>
      </c>
      <c r="BA3237" s="88">
        <v>42.62</v>
      </c>
      <c r="BB3237" s="89">
        <f t="shared" si="199"/>
        <v>14000.000000000002</v>
      </c>
      <c r="BC3237" s="90" t="str">
        <f t="shared" si="198"/>
        <v>OK</v>
      </c>
      <c r="BD3237" s="91" t="str">
        <f t="shared" si="200"/>
        <v xml:space="preserve">                  </v>
      </c>
      <c r="BE3237" s="92">
        <f t="shared" si="201"/>
        <v>10</v>
      </c>
    </row>
    <row r="3238" spans="1:57" s="74" customFormat="1" ht="50.1" customHeight="1" x14ac:dyDescent="0.2">
      <c r="A3238" s="78" t="s">
        <v>55</v>
      </c>
      <c r="B3238" s="78" t="s">
        <v>63</v>
      </c>
      <c r="C3238" s="78" t="s">
        <v>30</v>
      </c>
      <c r="D3238" s="78" t="s">
        <v>575</v>
      </c>
      <c r="E3238" s="79" t="str">
        <f>+IF(C3238&lt;&gt;"",VLOOKUP(MID(C3238,18,5),NIVELES!$A$133:$B$213,2,0),"")</f>
        <v>CAÑAR</v>
      </c>
      <c r="F3238" s="80" t="s">
        <v>194</v>
      </c>
      <c r="G3238" s="81" t="str">
        <f>+IF(F3238&lt;&gt;"",VLOOKUP(F3238,NIVELES!$A$246:$C$464,3,0),"")</f>
        <v xml:space="preserve"> </v>
      </c>
      <c r="H3238" s="82" t="s">
        <v>1023</v>
      </c>
      <c r="I3238" s="78" t="s">
        <v>2173</v>
      </c>
      <c r="J3238" s="78" t="s">
        <v>2165</v>
      </c>
      <c r="K3238" s="78" t="s">
        <v>2166</v>
      </c>
      <c r="L3238" s="78" t="s">
        <v>1791</v>
      </c>
      <c r="M3238" s="78" t="s">
        <v>1791</v>
      </c>
      <c r="N3238" s="78" t="s">
        <v>1791</v>
      </c>
      <c r="O3238" s="78" t="s">
        <v>3245</v>
      </c>
      <c r="P3238" s="82">
        <v>10</v>
      </c>
      <c r="Q3238" s="78" t="s">
        <v>3246</v>
      </c>
      <c r="R3238" s="82">
        <v>0</v>
      </c>
      <c r="S3238" s="82">
        <v>0</v>
      </c>
      <c r="T3238" s="82">
        <v>1</v>
      </c>
      <c r="U3238" s="82">
        <v>1</v>
      </c>
      <c r="V3238" s="82">
        <v>1</v>
      </c>
      <c r="W3238" s="82">
        <v>1</v>
      </c>
      <c r="X3238" s="82">
        <v>1</v>
      </c>
      <c r="Y3238" s="82">
        <v>1</v>
      </c>
      <c r="Z3238" s="82">
        <v>1</v>
      </c>
      <c r="AA3238" s="82">
        <v>1</v>
      </c>
      <c r="AB3238" s="82">
        <v>1</v>
      </c>
      <c r="AC3238" s="82">
        <v>1</v>
      </c>
      <c r="AD3238" s="85" t="str">
        <f>IF(A3238&lt;&gt;"",IF(D3238="DIRECCIÓN_DE_TRANSFERENCIAS","280 0031",VLOOKUP(C3238,NIVELES!$A$14:$B$105,2,0)),"")</f>
        <v>280 6310</v>
      </c>
      <c r="AE3238" s="86" t="s">
        <v>322</v>
      </c>
      <c r="AF3238" s="86" t="s">
        <v>369</v>
      </c>
      <c r="AG3238" s="79" t="str">
        <f>+IF(AF3238&lt;&gt;"",VLOOKUP(AF3238,NIVELES!$A$666:$B$673,2,0),"")</f>
        <v>ADMINISTRACIÓN_CENTRAL</v>
      </c>
      <c r="AH3238" s="78" t="s">
        <v>322</v>
      </c>
      <c r="AI3238" s="79" t="str">
        <f>IF(AH3238&lt;&gt;"",VLOOKUP(CONCATENATE(AG3238,AH3238),NIVELES!$B$676:$C$745,2,0),"")</f>
        <v>Administración De La Gestión Administrativa Financiera</v>
      </c>
      <c r="AJ3238" s="78" t="s">
        <v>517</v>
      </c>
      <c r="AK3238" s="79" t="str">
        <f>+IF(AJ3238&lt;&gt;"",VLOOKUP(AJ3238,NIVELES!$A$816:$B$892,2,0),"")</f>
        <v>NO APLICA</v>
      </c>
      <c r="AL3238" s="78" t="s">
        <v>554</v>
      </c>
      <c r="AM3238" s="78">
        <v>530813</v>
      </c>
      <c r="AN3238" s="79" t="str">
        <f>IF(AM3238&lt;&gt;"",+VLOOKUP(AM3238,NIVELES!$A$1652:$B$2466,2,0),"")</f>
        <v>Repuestos y Accesorios</v>
      </c>
      <c r="AO3238" s="87">
        <v>12253.55</v>
      </c>
      <c r="AP3238" s="88"/>
      <c r="AQ3238" s="88"/>
      <c r="AR3238" s="88">
        <v>1225.3599999999999</v>
      </c>
      <c r="AS3238" s="88">
        <v>1225.3599999999999</v>
      </c>
      <c r="AT3238" s="88">
        <v>1225.3599999999999</v>
      </c>
      <c r="AU3238" s="88">
        <v>1225.3599999999999</v>
      </c>
      <c r="AV3238" s="88">
        <v>1225.3599999999999</v>
      </c>
      <c r="AW3238" s="88">
        <v>1225.3599999999999</v>
      </c>
      <c r="AX3238" s="88">
        <v>1225.3599999999999</v>
      </c>
      <c r="AY3238" s="88">
        <v>1225.3599999999999</v>
      </c>
      <c r="AZ3238" s="88">
        <v>1225.3599999999999</v>
      </c>
      <c r="BA3238" s="88">
        <v>1225.31</v>
      </c>
      <c r="BB3238" s="89">
        <f t="shared" si="199"/>
        <v>12253.55</v>
      </c>
      <c r="BC3238" s="90" t="str">
        <f t="shared" si="198"/>
        <v>OK</v>
      </c>
      <c r="BD3238" s="91" t="str">
        <f t="shared" si="200"/>
        <v xml:space="preserve">                  </v>
      </c>
      <c r="BE3238" s="92">
        <f t="shared" si="201"/>
        <v>10</v>
      </c>
    </row>
    <row r="3239" spans="1:57" s="74" customFormat="1" ht="50.1" customHeight="1" x14ac:dyDescent="0.2">
      <c r="A3239" s="78" t="s">
        <v>55</v>
      </c>
      <c r="B3239" s="78" t="s">
        <v>63</v>
      </c>
      <c r="C3239" s="78" t="s">
        <v>30</v>
      </c>
      <c r="D3239" s="78" t="s">
        <v>575</v>
      </c>
      <c r="E3239" s="79" t="str">
        <f>+IF(C3239&lt;&gt;"",VLOOKUP(MID(C3239,18,5),NIVELES!$A$133:$B$213,2,0),"")</f>
        <v>CAÑAR</v>
      </c>
      <c r="F3239" s="80" t="s">
        <v>194</v>
      </c>
      <c r="G3239" s="81" t="str">
        <f>+IF(F3239&lt;&gt;"",VLOOKUP(F3239,NIVELES!$A$246:$C$464,3,0),"")</f>
        <v xml:space="preserve"> </v>
      </c>
      <c r="H3239" s="82" t="s">
        <v>1023</v>
      </c>
      <c r="I3239" s="78" t="s">
        <v>2173</v>
      </c>
      <c r="J3239" s="78" t="s">
        <v>2165</v>
      </c>
      <c r="K3239" s="78" t="s">
        <v>2166</v>
      </c>
      <c r="L3239" s="78" t="s">
        <v>1791</v>
      </c>
      <c r="M3239" s="78" t="s">
        <v>1791</v>
      </c>
      <c r="N3239" s="78" t="s">
        <v>1791</v>
      </c>
      <c r="O3239" s="78" t="s">
        <v>3247</v>
      </c>
      <c r="P3239" s="82">
        <v>1</v>
      </c>
      <c r="Q3239" s="78" t="s">
        <v>3248</v>
      </c>
      <c r="R3239" s="82">
        <v>0</v>
      </c>
      <c r="S3239" s="82">
        <v>0</v>
      </c>
      <c r="T3239" s="82">
        <v>1</v>
      </c>
      <c r="U3239" s="82">
        <v>0</v>
      </c>
      <c r="V3239" s="82">
        <v>0</v>
      </c>
      <c r="W3239" s="82">
        <v>0</v>
      </c>
      <c r="X3239" s="82">
        <v>0</v>
      </c>
      <c r="Y3239" s="82">
        <v>0</v>
      </c>
      <c r="Z3239" s="82">
        <v>0</v>
      </c>
      <c r="AA3239" s="82">
        <v>0</v>
      </c>
      <c r="AB3239" s="82">
        <v>0</v>
      </c>
      <c r="AC3239" s="82">
        <v>0</v>
      </c>
      <c r="AD3239" s="85" t="str">
        <f>IF(A3239&lt;&gt;"",IF(D3239="DIRECCIÓN_DE_TRANSFERENCIAS","280 0031",VLOOKUP(C3239,NIVELES!$A$14:$B$105,2,0)),"")</f>
        <v>280 6310</v>
      </c>
      <c r="AE3239" s="86" t="s">
        <v>322</v>
      </c>
      <c r="AF3239" s="86" t="s">
        <v>369</v>
      </c>
      <c r="AG3239" s="79" t="str">
        <f>+IF(AF3239&lt;&gt;"",VLOOKUP(AF3239,NIVELES!$A$666:$B$673,2,0),"")</f>
        <v>ADMINISTRACIÓN_CENTRAL</v>
      </c>
      <c r="AH3239" s="78" t="s">
        <v>322</v>
      </c>
      <c r="AI3239" s="79" t="str">
        <f>IF(AH3239&lt;&gt;"",VLOOKUP(CONCATENATE(AG3239,AH3239),NIVELES!$B$676:$C$745,2,0),"")</f>
        <v>Administración De La Gestión Administrativa Financiera</v>
      </c>
      <c r="AJ3239" s="78" t="s">
        <v>517</v>
      </c>
      <c r="AK3239" s="79" t="str">
        <f>+IF(AJ3239&lt;&gt;"",VLOOKUP(AJ3239,NIVELES!$A$816:$B$892,2,0),"")</f>
        <v>NO APLICA</v>
      </c>
      <c r="AL3239" s="78" t="s">
        <v>554</v>
      </c>
      <c r="AM3239" s="78">
        <v>531404</v>
      </c>
      <c r="AN3239" s="79" t="str">
        <f>IF(AM3239&lt;&gt;"",+VLOOKUP(AM3239,NIVELES!$A$1652:$B$2466,2,0),"")</f>
        <v>Maquinarias y Equipos (No Depreciables)</v>
      </c>
      <c r="AO3239" s="87">
        <v>300</v>
      </c>
      <c r="AP3239" s="88"/>
      <c r="AQ3239" s="88"/>
      <c r="AR3239" s="88">
        <v>300</v>
      </c>
      <c r="AS3239" s="88">
        <v>0</v>
      </c>
      <c r="AT3239" s="88">
        <v>0</v>
      </c>
      <c r="AU3239" s="88">
        <v>0</v>
      </c>
      <c r="AV3239" s="88">
        <v>0</v>
      </c>
      <c r="AW3239" s="88">
        <v>0</v>
      </c>
      <c r="AX3239" s="88">
        <v>0</v>
      </c>
      <c r="AY3239" s="88">
        <v>0</v>
      </c>
      <c r="AZ3239" s="88">
        <v>0</v>
      </c>
      <c r="BA3239" s="88">
        <v>0</v>
      </c>
      <c r="BB3239" s="89">
        <f t="shared" si="199"/>
        <v>300</v>
      </c>
      <c r="BC3239" s="90" t="str">
        <f t="shared" si="198"/>
        <v>OK</v>
      </c>
      <c r="BD3239" s="91" t="str">
        <f t="shared" si="200"/>
        <v xml:space="preserve">                  </v>
      </c>
      <c r="BE3239" s="92">
        <f t="shared" si="201"/>
        <v>1</v>
      </c>
    </row>
    <row r="3240" spans="1:57" s="74" customFormat="1" ht="50.1" customHeight="1" x14ac:dyDescent="0.2">
      <c r="A3240" s="78" t="s">
        <v>55</v>
      </c>
      <c r="B3240" s="78" t="s">
        <v>63</v>
      </c>
      <c r="C3240" s="78" t="s">
        <v>30</v>
      </c>
      <c r="D3240" s="78" t="s">
        <v>575</v>
      </c>
      <c r="E3240" s="79" t="str">
        <f>+IF(C3240&lt;&gt;"",VLOOKUP(MID(C3240,18,5),NIVELES!$A$133:$B$213,2,0),"")</f>
        <v>CAÑAR</v>
      </c>
      <c r="F3240" s="80" t="s">
        <v>194</v>
      </c>
      <c r="G3240" s="81" t="str">
        <f>+IF(F3240&lt;&gt;"",VLOOKUP(F3240,NIVELES!$A$246:$C$464,3,0),"")</f>
        <v xml:space="preserve"> </v>
      </c>
      <c r="H3240" s="82" t="s">
        <v>1023</v>
      </c>
      <c r="I3240" s="78" t="s">
        <v>2173</v>
      </c>
      <c r="J3240" s="78" t="s">
        <v>2165</v>
      </c>
      <c r="K3240" s="78" t="s">
        <v>2166</v>
      </c>
      <c r="L3240" s="78" t="s">
        <v>1791</v>
      </c>
      <c r="M3240" s="78" t="s">
        <v>1791</v>
      </c>
      <c r="N3240" s="78" t="s">
        <v>1791</v>
      </c>
      <c r="O3240" s="78" t="s">
        <v>3249</v>
      </c>
      <c r="P3240" s="82">
        <v>1</v>
      </c>
      <c r="Q3240" s="78" t="s">
        <v>3250</v>
      </c>
      <c r="R3240" s="82">
        <v>0</v>
      </c>
      <c r="S3240" s="82">
        <v>0</v>
      </c>
      <c r="T3240" s="82">
        <v>1</v>
      </c>
      <c r="U3240" s="82">
        <v>0</v>
      </c>
      <c r="V3240" s="82">
        <v>0</v>
      </c>
      <c r="W3240" s="82">
        <v>0</v>
      </c>
      <c r="X3240" s="82">
        <v>0</v>
      </c>
      <c r="Y3240" s="82">
        <v>0</v>
      </c>
      <c r="Z3240" s="82">
        <v>0</v>
      </c>
      <c r="AA3240" s="82">
        <v>0</v>
      </c>
      <c r="AB3240" s="82">
        <v>0</v>
      </c>
      <c r="AC3240" s="82">
        <v>0</v>
      </c>
      <c r="AD3240" s="85" t="str">
        <f>IF(A3240&lt;&gt;"",IF(D3240="DIRECCIÓN_DE_TRANSFERENCIAS","280 0031",VLOOKUP(C3240,NIVELES!$A$14:$B$105,2,0)),"")</f>
        <v>280 6310</v>
      </c>
      <c r="AE3240" s="86" t="s">
        <v>322</v>
      </c>
      <c r="AF3240" s="86" t="s">
        <v>369</v>
      </c>
      <c r="AG3240" s="79" t="str">
        <f>+IF(AF3240&lt;&gt;"",VLOOKUP(AF3240,NIVELES!$A$666:$B$673,2,0),"")</f>
        <v>ADMINISTRACIÓN_CENTRAL</v>
      </c>
      <c r="AH3240" s="78" t="s">
        <v>322</v>
      </c>
      <c r="AI3240" s="79" t="str">
        <f>IF(AH3240&lt;&gt;"",VLOOKUP(CONCATENATE(AG3240,AH3240),NIVELES!$B$676:$C$745,2,0),"")</f>
        <v>Administración De La Gestión Administrativa Financiera</v>
      </c>
      <c r="AJ3240" s="78" t="s">
        <v>517</v>
      </c>
      <c r="AK3240" s="79" t="str">
        <f>+IF(AJ3240&lt;&gt;"",VLOOKUP(AJ3240,NIVELES!$A$816:$B$892,2,0),"")</f>
        <v>NO APLICA</v>
      </c>
      <c r="AL3240" s="78" t="s">
        <v>554</v>
      </c>
      <c r="AM3240" s="78">
        <v>531407</v>
      </c>
      <c r="AN3240" s="79" t="str">
        <f>IF(AM3240&lt;&gt;"",+VLOOKUP(AM3240,NIVELES!$A$1652:$B$2466,2,0),"")</f>
        <v>Equipos, Sistemas y Paquetes Informáticos</v>
      </c>
      <c r="AO3240" s="87">
        <v>50</v>
      </c>
      <c r="AP3240" s="88"/>
      <c r="AQ3240" s="88"/>
      <c r="AR3240" s="88">
        <v>50</v>
      </c>
      <c r="AS3240" s="88">
        <v>0</v>
      </c>
      <c r="AT3240" s="88">
        <v>0</v>
      </c>
      <c r="AU3240" s="88">
        <v>0</v>
      </c>
      <c r="AV3240" s="88">
        <v>0</v>
      </c>
      <c r="AW3240" s="88">
        <v>0</v>
      </c>
      <c r="AX3240" s="88">
        <v>0</v>
      </c>
      <c r="AY3240" s="88">
        <v>0</v>
      </c>
      <c r="AZ3240" s="88">
        <v>0</v>
      </c>
      <c r="BA3240" s="88">
        <v>0</v>
      </c>
      <c r="BB3240" s="89">
        <f t="shared" si="199"/>
        <v>50</v>
      </c>
      <c r="BC3240" s="90" t="str">
        <f t="shared" si="198"/>
        <v>OK</v>
      </c>
      <c r="BD3240" s="91" t="str">
        <f t="shared" si="200"/>
        <v xml:space="preserve">                  </v>
      </c>
      <c r="BE3240" s="92">
        <f t="shared" si="201"/>
        <v>1</v>
      </c>
    </row>
    <row r="3241" spans="1:57" s="74" customFormat="1" ht="50.1" customHeight="1" x14ac:dyDescent="0.2">
      <c r="A3241" s="78" t="s">
        <v>55</v>
      </c>
      <c r="B3241" s="78" t="s">
        <v>63</v>
      </c>
      <c r="C3241" s="78" t="s">
        <v>30</v>
      </c>
      <c r="D3241" s="78" t="s">
        <v>575</v>
      </c>
      <c r="E3241" s="79" t="str">
        <f>+IF(C3241&lt;&gt;"",VLOOKUP(MID(C3241,18,5),NIVELES!$A$133:$B$213,2,0),"")</f>
        <v>CAÑAR</v>
      </c>
      <c r="F3241" s="80" t="s">
        <v>194</v>
      </c>
      <c r="G3241" s="81" t="str">
        <f>+IF(F3241&lt;&gt;"",VLOOKUP(F3241,NIVELES!$A$246:$C$464,3,0),"")</f>
        <v xml:space="preserve"> </v>
      </c>
      <c r="H3241" s="82" t="s">
        <v>1023</v>
      </c>
      <c r="I3241" s="78" t="s">
        <v>2173</v>
      </c>
      <c r="J3241" s="78" t="s">
        <v>2165</v>
      </c>
      <c r="K3241" s="78" t="s">
        <v>2166</v>
      </c>
      <c r="L3241" s="78" t="s">
        <v>1791</v>
      </c>
      <c r="M3241" s="78" t="s">
        <v>1791</v>
      </c>
      <c r="N3241" s="78" t="s">
        <v>1791</v>
      </c>
      <c r="O3241" s="78" t="s">
        <v>3251</v>
      </c>
      <c r="P3241" s="82">
        <v>1</v>
      </c>
      <c r="Q3241" s="78" t="s">
        <v>2553</v>
      </c>
      <c r="R3241" s="82">
        <v>0</v>
      </c>
      <c r="S3241" s="82">
        <v>0</v>
      </c>
      <c r="T3241" s="82">
        <v>1</v>
      </c>
      <c r="U3241" s="82">
        <v>0</v>
      </c>
      <c r="V3241" s="82">
        <v>0</v>
      </c>
      <c r="W3241" s="82">
        <v>0</v>
      </c>
      <c r="X3241" s="82">
        <v>0</v>
      </c>
      <c r="Y3241" s="82">
        <v>0</v>
      </c>
      <c r="Z3241" s="82">
        <v>0</v>
      </c>
      <c r="AA3241" s="82">
        <v>0</v>
      </c>
      <c r="AB3241" s="82">
        <v>0</v>
      </c>
      <c r="AC3241" s="82">
        <v>0</v>
      </c>
      <c r="AD3241" s="85" t="str">
        <f>IF(A3241&lt;&gt;"",IF(D3241="DIRECCIÓN_DE_TRANSFERENCIAS","280 0031",VLOOKUP(C3241,NIVELES!$A$14:$B$105,2,0)),"")</f>
        <v>280 6310</v>
      </c>
      <c r="AE3241" s="86" t="s">
        <v>322</v>
      </c>
      <c r="AF3241" s="86" t="s">
        <v>369</v>
      </c>
      <c r="AG3241" s="79" t="str">
        <f>+IF(AF3241&lt;&gt;"",VLOOKUP(AF3241,NIVELES!$A$666:$B$673,2,0),"")</f>
        <v>ADMINISTRACIÓN_CENTRAL</v>
      </c>
      <c r="AH3241" s="78" t="s">
        <v>322</v>
      </c>
      <c r="AI3241" s="79" t="str">
        <f>IF(AH3241&lt;&gt;"",VLOOKUP(CONCATENATE(AG3241,AH3241),NIVELES!$B$676:$C$745,2,0),"")</f>
        <v>Administración De La Gestión Administrativa Financiera</v>
      </c>
      <c r="AJ3241" s="78" t="s">
        <v>517</v>
      </c>
      <c r="AK3241" s="79" t="str">
        <f>+IF(AJ3241&lt;&gt;"",VLOOKUP(AJ3241,NIVELES!$A$816:$B$892,2,0),"")</f>
        <v>NO APLICA</v>
      </c>
      <c r="AL3241" s="78" t="s">
        <v>555</v>
      </c>
      <c r="AM3241" s="78">
        <v>570102</v>
      </c>
      <c r="AN3241" s="79" t="str">
        <f>IF(AM3241&lt;&gt;"",+VLOOKUP(AM3241,NIVELES!$A$1652:$B$2466,2,0),"")</f>
        <v>Tasas Generales, Impuestos, Contribuciones, Permisos, Licencias y Patentes.</v>
      </c>
      <c r="AO3241" s="87">
        <v>2432.08</v>
      </c>
      <c r="AP3241" s="88"/>
      <c r="AQ3241" s="88">
        <v>2338.83</v>
      </c>
      <c r="AR3241" s="88">
        <v>93.25</v>
      </c>
      <c r="AS3241" s="88">
        <v>0</v>
      </c>
      <c r="AT3241" s="88">
        <v>0</v>
      </c>
      <c r="AU3241" s="88">
        <v>0</v>
      </c>
      <c r="AV3241" s="88">
        <v>0</v>
      </c>
      <c r="AW3241" s="88">
        <v>0</v>
      </c>
      <c r="AX3241" s="88">
        <v>0</v>
      </c>
      <c r="AY3241" s="88">
        <v>0</v>
      </c>
      <c r="AZ3241" s="88">
        <v>0</v>
      </c>
      <c r="BA3241" s="88">
        <v>0</v>
      </c>
      <c r="BB3241" s="89">
        <f t="shared" si="199"/>
        <v>2432.08</v>
      </c>
      <c r="BC3241" s="90" t="str">
        <f t="shared" si="198"/>
        <v>OK</v>
      </c>
      <c r="BD3241" s="91" t="str">
        <f t="shared" si="200"/>
        <v xml:space="preserve">                  </v>
      </c>
      <c r="BE3241" s="92">
        <f t="shared" si="201"/>
        <v>1</v>
      </c>
    </row>
    <row r="3242" spans="1:57" s="74" customFormat="1" ht="50.1" customHeight="1" x14ac:dyDescent="0.2">
      <c r="A3242" s="78" t="s">
        <v>55</v>
      </c>
      <c r="B3242" s="78" t="s">
        <v>63</v>
      </c>
      <c r="C3242" s="78" t="s">
        <v>30</v>
      </c>
      <c r="D3242" s="78" t="s">
        <v>575</v>
      </c>
      <c r="E3242" s="79" t="str">
        <f>+IF(C3242&lt;&gt;"",VLOOKUP(MID(C3242,18,5),NIVELES!$A$133:$B$213,2,0),"")</f>
        <v>CAÑAR</v>
      </c>
      <c r="F3242" s="80" t="s">
        <v>194</v>
      </c>
      <c r="G3242" s="81" t="str">
        <f>+IF(F3242&lt;&gt;"",VLOOKUP(F3242,NIVELES!$A$246:$C$464,3,0),"")</f>
        <v xml:space="preserve"> </v>
      </c>
      <c r="H3242" s="82" t="s">
        <v>1023</v>
      </c>
      <c r="I3242" s="78" t="s">
        <v>2173</v>
      </c>
      <c r="J3242" s="78" t="s">
        <v>2165</v>
      </c>
      <c r="K3242" s="78" t="s">
        <v>2166</v>
      </c>
      <c r="L3242" s="78" t="s">
        <v>1791</v>
      </c>
      <c r="M3242" s="78" t="s">
        <v>1791</v>
      </c>
      <c r="N3242" s="78" t="s">
        <v>1791</v>
      </c>
      <c r="O3242" s="78" t="s">
        <v>3252</v>
      </c>
      <c r="P3242" s="82">
        <v>1</v>
      </c>
      <c r="Q3242" s="78" t="s">
        <v>2553</v>
      </c>
      <c r="R3242" s="82">
        <v>0</v>
      </c>
      <c r="S3242" s="82">
        <v>1</v>
      </c>
      <c r="T3242" s="82">
        <v>0</v>
      </c>
      <c r="U3242" s="82">
        <v>0</v>
      </c>
      <c r="V3242" s="82">
        <v>0</v>
      </c>
      <c r="W3242" s="82">
        <v>0</v>
      </c>
      <c r="X3242" s="82">
        <v>0</v>
      </c>
      <c r="Y3242" s="82">
        <v>0</v>
      </c>
      <c r="Z3242" s="82">
        <v>0</v>
      </c>
      <c r="AA3242" s="82">
        <v>0</v>
      </c>
      <c r="AB3242" s="82">
        <v>0</v>
      </c>
      <c r="AC3242" s="82">
        <v>0</v>
      </c>
      <c r="AD3242" s="85" t="str">
        <f>IF(A3242&lt;&gt;"",IF(D3242="DIRECCIÓN_DE_TRANSFERENCIAS","280 0031",VLOOKUP(C3242,NIVELES!$A$14:$B$105,2,0)),"")</f>
        <v>280 6310</v>
      </c>
      <c r="AE3242" s="86" t="s">
        <v>322</v>
      </c>
      <c r="AF3242" s="86" t="s">
        <v>369</v>
      </c>
      <c r="AG3242" s="79" t="str">
        <f>+IF(AF3242&lt;&gt;"",VLOOKUP(AF3242,NIVELES!$A$666:$B$673,2,0),"")</f>
        <v>ADMINISTRACIÓN_CENTRAL</v>
      </c>
      <c r="AH3242" s="78" t="s">
        <v>322</v>
      </c>
      <c r="AI3242" s="79" t="str">
        <f>IF(AH3242&lt;&gt;"",VLOOKUP(CONCATENATE(AG3242,AH3242),NIVELES!$B$676:$C$745,2,0),"")</f>
        <v>Administración De La Gestión Administrativa Financiera</v>
      </c>
      <c r="AJ3242" s="78" t="s">
        <v>517</v>
      </c>
      <c r="AK3242" s="79" t="str">
        <f>+IF(AJ3242&lt;&gt;"",VLOOKUP(AJ3242,NIVELES!$A$816:$B$892,2,0),"")</f>
        <v>NO APLICA</v>
      </c>
      <c r="AL3242" s="78" t="s">
        <v>555</v>
      </c>
      <c r="AM3242" s="78">
        <v>570104</v>
      </c>
      <c r="AN3242" s="79" t="str">
        <f>IF(AM3242&lt;&gt;"",+VLOOKUP(AM3242,NIVELES!$A$1652:$B$2466,2,0),"")</f>
        <v>Contribuciones Especiales y de Mejora</v>
      </c>
      <c r="AO3242" s="87">
        <v>830</v>
      </c>
      <c r="AP3242" s="88"/>
      <c r="AQ3242" s="88">
        <v>830</v>
      </c>
      <c r="AR3242" s="88">
        <v>0</v>
      </c>
      <c r="AS3242" s="88">
        <v>0</v>
      </c>
      <c r="AT3242" s="88">
        <v>0</v>
      </c>
      <c r="AU3242" s="88">
        <v>0</v>
      </c>
      <c r="AV3242" s="88">
        <v>0</v>
      </c>
      <c r="AW3242" s="88">
        <v>0</v>
      </c>
      <c r="AX3242" s="88">
        <v>0</v>
      </c>
      <c r="AY3242" s="88">
        <v>0</v>
      </c>
      <c r="AZ3242" s="88">
        <v>0</v>
      </c>
      <c r="BA3242" s="88">
        <v>0</v>
      </c>
      <c r="BB3242" s="89">
        <f t="shared" si="199"/>
        <v>830</v>
      </c>
      <c r="BC3242" s="90" t="str">
        <f t="shared" si="198"/>
        <v>OK</v>
      </c>
      <c r="BD3242" s="91" t="str">
        <f t="shared" si="200"/>
        <v xml:space="preserve">                  </v>
      </c>
      <c r="BE3242" s="92">
        <f t="shared" si="201"/>
        <v>1</v>
      </c>
    </row>
    <row r="3243" spans="1:57" s="74" customFormat="1" ht="50.1" customHeight="1" x14ac:dyDescent="0.2">
      <c r="A3243" s="78" t="s">
        <v>55</v>
      </c>
      <c r="B3243" s="78" t="s">
        <v>63</v>
      </c>
      <c r="C3243" s="78" t="s">
        <v>30</v>
      </c>
      <c r="D3243" s="78" t="s">
        <v>575</v>
      </c>
      <c r="E3243" s="79" t="str">
        <f>+IF(C3243&lt;&gt;"",VLOOKUP(MID(C3243,18,5),NIVELES!$A$133:$B$213,2,0),"")</f>
        <v>CAÑAR</v>
      </c>
      <c r="F3243" s="80" t="s">
        <v>194</v>
      </c>
      <c r="G3243" s="81" t="str">
        <f>+IF(F3243&lt;&gt;"",VLOOKUP(F3243,NIVELES!$A$246:$C$464,3,0),"")</f>
        <v xml:space="preserve"> </v>
      </c>
      <c r="H3243" s="82" t="s">
        <v>1023</v>
      </c>
      <c r="I3243" s="78" t="s">
        <v>2173</v>
      </c>
      <c r="J3243" s="78" t="s">
        <v>2165</v>
      </c>
      <c r="K3243" s="78" t="s">
        <v>2166</v>
      </c>
      <c r="L3243" s="78" t="s">
        <v>1791</v>
      </c>
      <c r="M3243" s="78" t="s">
        <v>1791</v>
      </c>
      <c r="N3243" s="78" t="s">
        <v>1791</v>
      </c>
      <c r="O3243" s="78" t="s">
        <v>3253</v>
      </c>
      <c r="P3243" s="82">
        <v>1</v>
      </c>
      <c r="Q3243" s="78" t="s">
        <v>2553</v>
      </c>
      <c r="R3243" s="82">
        <v>0</v>
      </c>
      <c r="S3243" s="82">
        <v>0</v>
      </c>
      <c r="T3243" s="82">
        <v>0</v>
      </c>
      <c r="U3243" s="82">
        <v>0</v>
      </c>
      <c r="V3243" s="82">
        <v>0</v>
      </c>
      <c r="W3243" s="82">
        <v>0</v>
      </c>
      <c r="X3243" s="82">
        <v>1</v>
      </c>
      <c r="Y3243" s="82">
        <v>0</v>
      </c>
      <c r="Z3243" s="82">
        <v>0</v>
      </c>
      <c r="AA3243" s="82">
        <v>0</v>
      </c>
      <c r="AB3243" s="82">
        <v>0</v>
      </c>
      <c r="AC3243" s="82">
        <v>0</v>
      </c>
      <c r="AD3243" s="85" t="str">
        <f>IF(A3243&lt;&gt;"",IF(D3243="DIRECCIÓN_DE_TRANSFERENCIAS","280 0031",VLOOKUP(C3243,NIVELES!$A$14:$B$105,2,0)),"")</f>
        <v>280 6310</v>
      </c>
      <c r="AE3243" s="86" t="s">
        <v>322</v>
      </c>
      <c r="AF3243" s="86" t="s">
        <v>369</v>
      </c>
      <c r="AG3243" s="79" t="str">
        <f>+IF(AF3243&lt;&gt;"",VLOOKUP(AF3243,NIVELES!$A$666:$B$673,2,0),"")</f>
        <v>ADMINISTRACIÓN_CENTRAL</v>
      </c>
      <c r="AH3243" s="78" t="s">
        <v>322</v>
      </c>
      <c r="AI3243" s="79" t="str">
        <f>IF(AH3243&lt;&gt;"",VLOOKUP(CONCATENATE(AG3243,AH3243),NIVELES!$B$676:$C$745,2,0),"")</f>
        <v>Administración De La Gestión Administrativa Financiera</v>
      </c>
      <c r="AJ3243" s="78" t="s">
        <v>517</v>
      </c>
      <c r="AK3243" s="79" t="str">
        <f>+IF(AJ3243&lt;&gt;"",VLOOKUP(AJ3243,NIVELES!$A$816:$B$892,2,0),"")</f>
        <v>NO APLICA</v>
      </c>
      <c r="AL3243" s="78" t="s">
        <v>555</v>
      </c>
      <c r="AM3243" s="78">
        <v>570206</v>
      </c>
      <c r="AN3243" s="79" t="str">
        <f>IF(AM3243&lt;&gt;"",+VLOOKUP(AM3243,NIVELES!$A$1652:$B$2466,2,0),"")</f>
        <v>Costas Judiciales, Trámites Notariales, Legalización de Documentos y Arreglos Extrajudiciales</v>
      </c>
      <c r="AO3243" s="87">
        <v>345.95</v>
      </c>
      <c r="AP3243" s="88"/>
      <c r="AQ3243" s="88"/>
      <c r="AR3243" s="88">
        <v>0</v>
      </c>
      <c r="AS3243" s="88">
        <v>0</v>
      </c>
      <c r="AT3243" s="88">
        <v>0</v>
      </c>
      <c r="AU3243" s="88">
        <v>0</v>
      </c>
      <c r="AV3243" s="88">
        <v>345.95</v>
      </c>
      <c r="AW3243" s="88">
        <v>0</v>
      </c>
      <c r="AX3243" s="88">
        <v>0</v>
      </c>
      <c r="AY3243" s="88">
        <v>0</v>
      </c>
      <c r="AZ3243" s="88">
        <v>0</v>
      </c>
      <c r="BA3243" s="88">
        <v>0</v>
      </c>
      <c r="BB3243" s="89">
        <f t="shared" si="199"/>
        <v>345.95</v>
      </c>
      <c r="BC3243" s="90" t="str">
        <f t="shared" si="198"/>
        <v>OK</v>
      </c>
      <c r="BD3243" s="91" t="str">
        <f t="shared" si="200"/>
        <v xml:space="preserve">                  </v>
      </c>
      <c r="BE3243" s="92">
        <f t="shared" si="201"/>
        <v>1</v>
      </c>
    </row>
    <row r="3244" spans="1:57" s="74" customFormat="1" ht="50.1" customHeight="1" x14ac:dyDescent="0.2">
      <c r="A3244" s="78" t="s">
        <v>55</v>
      </c>
      <c r="B3244" s="78" t="s">
        <v>63</v>
      </c>
      <c r="C3244" s="78" t="s">
        <v>30</v>
      </c>
      <c r="D3244" s="78" t="s">
        <v>603</v>
      </c>
      <c r="E3244" s="79" t="str">
        <f>+IF(C3244&lt;&gt;"",VLOOKUP(MID(C3244,18,5),NIVELES!$A$133:$B$213,2,0),"")</f>
        <v>CAÑAR</v>
      </c>
      <c r="F3244" s="80" t="s">
        <v>194</v>
      </c>
      <c r="G3244" s="81" t="str">
        <f>+IF(F3244&lt;&gt;"",VLOOKUP(F3244,NIVELES!$A$246:$C$464,3,0),"")</f>
        <v xml:space="preserve"> </v>
      </c>
      <c r="H3244" s="82" t="s">
        <v>1023</v>
      </c>
      <c r="I3244" s="78" t="s">
        <v>2164</v>
      </c>
      <c r="J3244" s="78" t="s">
        <v>2165</v>
      </c>
      <c r="K3244" s="78" t="s">
        <v>2166</v>
      </c>
      <c r="L3244" s="78" t="s">
        <v>1791</v>
      </c>
      <c r="M3244" s="78" t="s">
        <v>1791</v>
      </c>
      <c r="N3244" s="78" t="s">
        <v>1791</v>
      </c>
      <c r="O3244" s="78" t="s">
        <v>2454</v>
      </c>
      <c r="P3244" s="82">
        <v>1</v>
      </c>
      <c r="Q3244" s="78" t="s">
        <v>2945</v>
      </c>
      <c r="R3244" s="82">
        <v>0</v>
      </c>
      <c r="S3244" s="82">
        <v>0</v>
      </c>
      <c r="T3244" s="82">
        <v>0</v>
      </c>
      <c r="U3244" s="82">
        <v>0</v>
      </c>
      <c r="V3244" s="82">
        <v>0</v>
      </c>
      <c r="W3244" s="82">
        <v>0</v>
      </c>
      <c r="X3244" s="82">
        <v>0</v>
      </c>
      <c r="Y3244" s="82">
        <v>0</v>
      </c>
      <c r="Z3244" s="82">
        <v>0</v>
      </c>
      <c r="AA3244" s="82">
        <v>0</v>
      </c>
      <c r="AB3244" s="82">
        <v>0</v>
      </c>
      <c r="AC3244" s="82">
        <v>1</v>
      </c>
      <c r="AD3244" s="85" t="str">
        <f>IF(A3244&lt;&gt;"",IF(D3244="DIRECCIÓN_DE_TRANSFERENCIAS","280 0031",VLOOKUP(C3244,NIVELES!$A$14:$B$105,2,0)),"")</f>
        <v>280 6310</v>
      </c>
      <c r="AE3244" s="86" t="s">
        <v>322</v>
      </c>
      <c r="AF3244" s="86" t="s">
        <v>369</v>
      </c>
      <c r="AG3244" s="79" t="str">
        <f>+IF(AF3244&lt;&gt;"",VLOOKUP(AF3244,NIVELES!$A$666:$B$673,2,0),"")</f>
        <v>ADMINISTRACIÓN_CENTRAL</v>
      </c>
      <c r="AH3244" s="78" t="s">
        <v>511</v>
      </c>
      <c r="AI3244" s="79" t="str">
        <f>IF(AH3244&lt;&gt;"",VLOOKUP(CONCATENATE(AG3244,AH3244),NIVELES!$B$676:$C$745,2,0),"")</f>
        <v>Gestión De Planificación</v>
      </c>
      <c r="AJ3244" s="78" t="s">
        <v>517</v>
      </c>
      <c r="AK3244" s="79" t="str">
        <f>+IF(AJ3244&lt;&gt;"",VLOOKUP(AJ3244,NIVELES!$A$816:$B$892,2,0),"")</f>
        <v>NO APLICA</v>
      </c>
      <c r="AL3244" s="78" t="s">
        <v>553</v>
      </c>
      <c r="AM3244" s="78">
        <v>510203</v>
      </c>
      <c r="AN3244" s="79" t="str">
        <f>IF(AM3244&lt;&gt;"",+VLOOKUP(AM3244,NIVELES!$A$1652:$B$2466,2,0),"")</f>
        <v>Decimotercer Sueldo</v>
      </c>
      <c r="AO3244" s="87">
        <v>1111</v>
      </c>
      <c r="AP3244" s="88"/>
      <c r="AQ3244" s="88"/>
      <c r="AR3244" s="88">
        <v>0</v>
      </c>
      <c r="AS3244" s="88">
        <v>0</v>
      </c>
      <c r="AT3244" s="88">
        <v>0</v>
      </c>
      <c r="AU3244" s="88">
        <v>0</v>
      </c>
      <c r="AV3244" s="88">
        <v>0</v>
      </c>
      <c r="AW3244" s="88">
        <v>0</v>
      </c>
      <c r="AX3244" s="88">
        <v>0</v>
      </c>
      <c r="AY3244" s="88">
        <v>0</v>
      </c>
      <c r="AZ3244" s="88">
        <v>0</v>
      </c>
      <c r="BA3244" s="88">
        <v>1111</v>
      </c>
      <c r="BB3244" s="89">
        <f t="shared" si="199"/>
        <v>1111</v>
      </c>
      <c r="BC3244" s="90" t="str">
        <f t="shared" si="198"/>
        <v>OK</v>
      </c>
      <c r="BD3244" s="91" t="str">
        <f t="shared" si="200"/>
        <v xml:space="preserve">                  </v>
      </c>
      <c r="BE3244" s="92">
        <f t="shared" si="201"/>
        <v>1</v>
      </c>
    </row>
    <row r="3245" spans="1:57" s="74" customFormat="1" ht="50.1" customHeight="1" x14ac:dyDescent="0.2">
      <c r="A3245" s="78" t="s">
        <v>55</v>
      </c>
      <c r="B3245" s="78" t="s">
        <v>63</v>
      </c>
      <c r="C3245" s="78" t="s">
        <v>30</v>
      </c>
      <c r="D3245" s="78" t="s">
        <v>603</v>
      </c>
      <c r="E3245" s="79" t="str">
        <f>+IF(C3245&lt;&gt;"",VLOOKUP(MID(C3245,18,5),NIVELES!$A$133:$B$213,2,0),"")</f>
        <v>CAÑAR</v>
      </c>
      <c r="F3245" s="80" t="s">
        <v>194</v>
      </c>
      <c r="G3245" s="81" t="str">
        <f>+IF(F3245&lt;&gt;"",VLOOKUP(F3245,NIVELES!$A$246:$C$464,3,0),"")</f>
        <v xml:space="preserve"> </v>
      </c>
      <c r="H3245" s="82" t="s">
        <v>1023</v>
      </c>
      <c r="I3245" s="78" t="s">
        <v>2164</v>
      </c>
      <c r="J3245" s="78" t="s">
        <v>2165</v>
      </c>
      <c r="K3245" s="78" t="s">
        <v>2166</v>
      </c>
      <c r="L3245" s="78" t="s">
        <v>1791</v>
      </c>
      <c r="M3245" s="78" t="s">
        <v>1791</v>
      </c>
      <c r="N3245" s="78" t="s">
        <v>1791</v>
      </c>
      <c r="O3245" s="78" t="s">
        <v>2454</v>
      </c>
      <c r="P3245" s="82">
        <v>1</v>
      </c>
      <c r="Q3245" s="78" t="s">
        <v>2945</v>
      </c>
      <c r="R3245" s="82">
        <v>0</v>
      </c>
      <c r="S3245" s="82">
        <v>0</v>
      </c>
      <c r="T3245" s="82">
        <v>0</v>
      </c>
      <c r="U3245" s="82">
        <v>0</v>
      </c>
      <c r="V3245" s="82">
        <v>0</v>
      </c>
      <c r="W3245" s="82">
        <v>0</v>
      </c>
      <c r="X3245" s="82">
        <v>0</v>
      </c>
      <c r="Y3245" s="82">
        <v>1</v>
      </c>
      <c r="Z3245" s="82">
        <v>0</v>
      </c>
      <c r="AA3245" s="82">
        <v>0</v>
      </c>
      <c r="AB3245" s="82">
        <v>0</v>
      </c>
      <c r="AC3245" s="82">
        <v>0</v>
      </c>
      <c r="AD3245" s="85" t="str">
        <f>IF(A3245&lt;&gt;"",IF(D3245="DIRECCIÓN_DE_TRANSFERENCIAS","280 0031",VLOOKUP(C3245,NIVELES!$A$14:$B$105,2,0)),"")</f>
        <v>280 6310</v>
      </c>
      <c r="AE3245" s="86" t="s">
        <v>322</v>
      </c>
      <c r="AF3245" s="86" t="s">
        <v>369</v>
      </c>
      <c r="AG3245" s="79" t="str">
        <f>+IF(AF3245&lt;&gt;"",VLOOKUP(AF3245,NIVELES!$A$666:$B$673,2,0),"")</f>
        <v>ADMINISTRACIÓN_CENTRAL</v>
      </c>
      <c r="AH3245" s="78" t="s">
        <v>511</v>
      </c>
      <c r="AI3245" s="79" t="str">
        <f>IF(AH3245&lt;&gt;"",VLOOKUP(CONCATENATE(AG3245,AH3245),NIVELES!$B$676:$C$745,2,0),"")</f>
        <v>Gestión De Planificación</v>
      </c>
      <c r="AJ3245" s="78" t="s">
        <v>517</v>
      </c>
      <c r="AK3245" s="79" t="str">
        <f>+IF(AJ3245&lt;&gt;"",VLOOKUP(AJ3245,NIVELES!$A$816:$B$892,2,0),"")</f>
        <v>NO APLICA</v>
      </c>
      <c r="AL3245" s="78" t="s">
        <v>553</v>
      </c>
      <c r="AM3245" s="78">
        <v>510204</v>
      </c>
      <c r="AN3245" s="79" t="str">
        <f>IF(AM3245&lt;&gt;"",+VLOOKUP(AM3245,NIVELES!$A$1652:$B$2466,2,0),"")</f>
        <v>Decimocuarto Sueldo</v>
      </c>
      <c r="AO3245" s="87">
        <v>361.17</v>
      </c>
      <c r="AP3245" s="88"/>
      <c r="AQ3245" s="88"/>
      <c r="AR3245" s="88">
        <v>0</v>
      </c>
      <c r="AS3245" s="88">
        <v>0</v>
      </c>
      <c r="AT3245" s="88">
        <v>0</v>
      </c>
      <c r="AU3245" s="88">
        <v>0</v>
      </c>
      <c r="AV3245" s="88">
        <v>0</v>
      </c>
      <c r="AW3245" s="88">
        <v>361.17</v>
      </c>
      <c r="AX3245" s="88">
        <v>0</v>
      </c>
      <c r="AY3245" s="88">
        <v>0</v>
      </c>
      <c r="AZ3245" s="88">
        <v>0</v>
      </c>
      <c r="BA3245" s="88">
        <v>0</v>
      </c>
      <c r="BB3245" s="89">
        <f t="shared" si="199"/>
        <v>361.17</v>
      </c>
      <c r="BC3245" s="90" t="str">
        <f t="shared" si="198"/>
        <v>OK</v>
      </c>
      <c r="BD3245" s="91" t="str">
        <f t="shared" si="200"/>
        <v xml:space="preserve">                  </v>
      </c>
      <c r="BE3245" s="92">
        <f t="shared" si="201"/>
        <v>1</v>
      </c>
    </row>
    <row r="3246" spans="1:57" s="74" customFormat="1" ht="50.1" customHeight="1" x14ac:dyDescent="0.2">
      <c r="A3246" s="78" t="s">
        <v>55</v>
      </c>
      <c r="B3246" s="78" t="s">
        <v>63</v>
      </c>
      <c r="C3246" s="78" t="s">
        <v>30</v>
      </c>
      <c r="D3246" s="78" t="s">
        <v>603</v>
      </c>
      <c r="E3246" s="79" t="str">
        <f>+IF(C3246&lt;&gt;"",VLOOKUP(MID(C3246,18,5),NIVELES!$A$133:$B$213,2,0),"")</f>
        <v>CAÑAR</v>
      </c>
      <c r="F3246" s="80" t="s">
        <v>194</v>
      </c>
      <c r="G3246" s="81" t="str">
        <f>+IF(F3246&lt;&gt;"",VLOOKUP(F3246,NIVELES!$A$246:$C$464,3,0),"")</f>
        <v xml:space="preserve"> </v>
      </c>
      <c r="H3246" s="82" t="s">
        <v>1023</v>
      </c>
      <c r="I3246" s="78" t="s">
        <v>2164</v>
      </c>
      <c r="J3246" s="78" t="s">
        <v>2165</v>
      </c>
      <c r="K3246" s="78" t="s">
        <v>2166</v>
      </c>
      <c r="L3246" s="78" t="s">
        <v>1791</v>
      </c>
      <c r="M3246" s="78" t="s">
        <v>1791</v>
      </c>
      <c r="N3246" s="78" t="s">
        <v>1791</v>
      </c>
      <c r="O3246" s="78" t="s">
        <v>2454</v>
      </c>
      <c r="P3246" s="82">
        <v>12</v>
      </c>
      <c r="Q3246" s="78" t="s">
        <v>2945</v>
      </c>
      <c r="R3246" s="82">
        <v>1</v>
      </c>
      <c r="S3246" s="82">
        <v>1</v>
      </c>
      <c r="T3246" s="82">
        <v>1</v>
      </c>
      <c r="U3246" s="82">
        <v>1</v>
      </c>
      <c r="V3246" s="82">
        <v>1</v>
      </c>
      <c r="W3246" s="82">
        <v>1</v>
      </c>
      <c r="X3246" s="82">
        <v>1</v>
      </c>
      <c r="Y3246" s="82">
        <v>1</v>
      </c>
      <c r="Z3246" s="82">
        <v>1</v>
      </c>
      <c r="AA3246" s="82">
        <v>1</v>
      </c>
      <c r="AB3246" s="82">
        <v>1</v>
      </c>
      <c r="AC3246" s="82">
        <v>1</v>
      </c>
      <c r="AD3246" s="85" t="str">
        <f>IF(A3246&lt;&gt;"",IF(D3246="DIRECCIÓN_DE_TRANSFERENCIAS","280 0031",VLOOKUP(C3246,NIVELES!$A$14:$B$105,2,0)),"")</f>
        <v>280 6310</v>
      </c>
      <c r="AE3246" s="86" t="s">
        <v>322</v>
      </c>
      <c r="AF3246" s="86" t="s">
        <v>369</v>
      </c>
      <c r="AG3246" s="79" t="str">
        <f>+IF(AF3246&lt;&gt;"",VLOOKUP(AF3246,NIVELES!$A$666:$B$673,2,0),"")</f>
        <v>ADMINISTRACIÓN_CENTRAL</v>
      </c>
      <c r="AH3246" s="78" t="s">
        <v>511</v>
      </c>
      <c r="AI3246" s="79" t="str">
        <f>IF(AH3246&lt;&gt;"",VLOOKUP(CONCATENATE(AG3246,AH3246),NIVELES!$B$676:$C$745,2,0),"")</f>
        <v>Gestión De Planificación</v>
      </c>
      <c r="AJ3246" s="78" t="s">
        <v>517</v>
      </c>
      <c r="AK3246" s="79" t="str">
        <f>+IF(AJ3246&lt;&gt;"",VLOOKUP(AJ3246,NIVELES!$A$816:$B$892,2,0),"")</f>
        <v>NO APLICA</v>
      </c>
      <c r="AL3246" s="78" t="s">
        <v>553</v>
      </c>
      <c r="AM3246" s="78">
        <v>510510</v>
      </c>
      <c r="AN3246" s="79" t="str">
        <f>IF(AM3246&lt;&gt;"",+VLOOKUP(AM3246,NIVELES!$A$1652:$B$2466,2,0),"")</f>
        <v>Servicios Personales por Contrato</v>
      </c>
      <c r="AO3246" s="87">
        <v>13332</v>
      </c>
      <c r="AP3246" s="88"/>
      <c r="AQ3246" s="88">
        <v>1212</v>
      </c>
      <c r="AR3246" s="88">
        <v>1212</v>
      </c>
      <c r="AS3246" s="88">
        <v>1212</v>
      </c>
      <c r="AT3246" s="88">
        <v>1212</v>
      </c>
      <c r="AU3246" s="88">
        <v>1212</v>
      </c>
      <c r="AV3246" s="88">
        <v>1212</v>
      </c>
      <c r="AW3246" s="88">
        <v>1212</v>
      </c>
      <c r="AX3246" s="88">
        <v>1212</v>
      </c>
      <c r="AY3246" s="88">
        <v>1212</v>
      </c>
      <c r="AZ3246" s="88">
        <v>1212</v>
      </c>
      <c r="BA3246" s="88">
        <v>1212</v>
      </c>
      <c r="BB3246" s="89">
        <f t="shared" si="199"/>
        <v>13332</v>
      </c>
      <c r="BC3246" s="90" t="str">
        <f t="shared" si="198"/>
        <v>OK</v>
      </c>
      <c r="BD3246" s="91" t="str">
        <f t="shared" si="200"/>
        <v xml:space="preserve">                  </v>
      </c>
      <c r="BE3246" s="92">
        <f t="shared" si="201"/>
        <v>12</v>
      </c>
    </row>
    <row r="3247" spans="1:57" s="74" customFormat="1" ht="50.1" customHeight="1" x14ac:dyDescent="0.2">
      <c r="A3247" s="78" t="s">
        <v>55</v>
      </c>
      <c r="B3247" s="78" t="s">
        <v>63</v>
      </c>
      <c r="C3247" s="78" t="s">
        <v>30</v>
      </c>
      <c r="D3247" s="78" t="s">
        <v>603</v>
      </c>
      <c r="E3247" s="79" t="str">
        <f>+IF(C3247&lt;&gt;"",VLOOKUP(MID(C3247,18,5),NIVELES!$A$133:$B$213,2,0),"")</f>
        <v>CAÑAR</v>
      </c>
      <c r="F3247" s="80" t="s">
        <v>194</v>
      </c>
      <c r="G3247" s="81" t="str">
        <f>+IF(F3247&lt;&gt;"",VLOOKUP(F3247,NIVELES!$A$246:$C$464,3,0),"")</f>
        <v xml:space="preserve"> </v>
      </c>
      <c r="H3247" s="82" t="s">
        <v>1023</v>
      </c>
      <c r="I3247" s="78" t="s">
        <v>2164</v>
      </c>
      <c r="J3247" s="78" t="s">
        <v>2165</v>
      </c>
      <c r="K3247" s="78" t="s">
        <v>2166</v>
      </c>
      <c r="L3247" s="78" t="s">
        <v>1791</v>
      </c>
      <c r="M3247" s="78" t="s">
        <v>1791</v>
      </c>
      <c r="N3247" s="78" t="s">
        <v>1791</v>
      </c>
      <c r="O3247" s="78" t="s">
        <v>2454</v>
      </c>
      <c r="P3247" s="82">
        <v>12</v>
      </c>
      <c r="Q3247" s="78" t="s">
        <v>2945</v>
      </c>
      <c r="R3247" s="82">
        <v>1</v>
      </c>
      <c r="S3247" s="82">
        <v>1</v>
      </c>
      <c r="T3247" s="82">
        <v>1</v>
      </c>
      <c r="U3247" s="82">
        <v>1</v>
      </c>
      <c r="V3247" s="82">
        <v>1</v>
      </c>
      <c r="W3247" s="82">
        <v>1</v>
      </c>
      <c r="X3247" s="82">
        <v>1</v>
      </c>
      <c r="Y3247" s="82">
        <v>1</v>
      </c>
      <c r="Z3247" s="82">
        <v>1</v>
      </c>
      <c r="AA3247" s="82">
        <v>1</v>
      </c>
      <c r="AB3247" s="82">
        <v>1</v>
      </c>
      <c r="AC3247" s="82">
        <v>1</v>
      </c>
      <c r="AD3247" s="85" t="str">
        <f>IF(A3247&lt;&gt;"",IF(D3247="DIRECCIÓN_DE_TRANSFERENCIAS","280 0031",VLOOKUP(C3247,NIVELES!$A$14:$B$105,2,0)),"")</f>
        <v>280 6310</v>
      </c>
      <c r="AE3247" s="86" t="s">
        <v>322</v>
      </c>
      <c r="AF3247" s="86" t="s">
        <v>369</v>
      </c>
      <c r="AG3247" s="79" t="str">
        <f>+IF(AF3247&lt;&gt;"",VLOOKUP(AF3247,NIVELES!$A$666:$B$673,2,0),"")</f>
        <v>ADMINISTRACIÓN_CENTRAL</v>
      </c>
      <c r="AH3247" s="78" t="s">
        <v>511</v>
      </c>
      <c r="AI3247" s="79" t="str">
        <f>IF(AH3247&lt;&gt;"",VLOOKUP(CONCATENATE(AG3247,AH3247),NIVELES!$B$676:$C$745,2,0),"")</f>
        <v>Gestión De Planificación</v>
      </c>
      <c r="AJ3247" s="78" t="s">
        <v>517</v>
      </c>
      <c r="AK3247" s="79" t="str">
        <f>+IF(AJ3247&lt;&gt;"",VLOOKUP(AJ3247,NIVELES!$A$816:$B$892,2,0),"")</f>
        <v>NO APLICA</v>
      </c>
      <c r="AL3247" s="78" t="s">
        <v>553</v>
      </c>
      <c r="AM3247" s="78">
        <v>510601</v>
      </c>
      <c r="AN3247" s="79" t="str">
        <f>IF(AM3247&lt;&gt;"",+VLOOKUP(AM3247,NIVELES!$A$1652:$B$2466,2,0),"")</f>
        <v>Aporte Patronal</v>
      </c>
      <c r="AO3247" s="87">
        <v>1286.54</v>
      </c>
      <c r="AP3247" s="88"/>
      <c r="AQ3247" s="88">
        <v>116.96</v>
      </c>
      <c r="AR3247" s="88">
        <v>116.96</v>
      </c>
      <c r="AS3247" s="88">
        <v>116.96</v>
      </c>
      <c r="AT3247" s="88">
        <v>116.96</v>
      </c>
      <c r="AU3247" s="88">
        <v>116.96</v>
      </c>
      <c r="AV3247" s="88">
        <v>116.96</v>
      </c>
      <c r="AW3247" s="88">
        <v>116.96</v>
      </c>
      <c r="AX3247" s="88">
        <v>116.96</v>
      </c>
      <c r="AY3247" s="88">
        <v>116.96</v>
      </c>
      <c r="AZ3247" s="88">
        <v>116.94</v>
      </c>
      <c r="BA3247" s="88">
        <v>116.95999999999981</v>
      </c>
      <c r="BB3247" s="89">
        <f t="shared" si="199"/>
        <v>1286.54</v>
      </c>
      <c r="BC3247" s="90" t="str">
        <f t="shared" si="198"/>
        <v>OK</v>
      </c>
      <c r="BD3247" s="91" t="str">
        <f t="shared" si="200"/>
        <v xml:space="preserve">                  </v>
      </c>
      <c r="BE3247" s="92">
        <f t="shared" si="201"/>
        <v>12</v>
      </c>
    </row>
    <row r="3248" spans="1:57" s="74" customFormat="1" ht="50.1" customHeight="1" x14ac:dyDescent="0.2">
      <c r="A3248" s="78" t="s">
        <v>55</v>
      </c>
      <c r="B3248" s="78" t="s">
        <v>63</v>
      </c>
      <c r="C3248" s="78" t="s">
        <v>30</v>
      </c>
      <c r="D3248" s="78" t="s">
        <v>603</v>
      </c>
      <c r="E3248" s="79" t="str">
        <f>+IF(C3248&lt;&gt;"",VLOOKUP(MID(C3248,18,5),NIVELES!$A$133:$B$213,2,0),"")</f>
        <v>CAÑAR</v>
      </c>
      <c r="F3248" s="80" t="s">
        <v>194</v>
      </c>
      <c r="G3248" s="81" t="str">
        <f>+IF(F3248&lt;&gt;"",VLOOKUP(F3248,NIVELES!$A$246:$C$464,3,0),"")</f>
        <v xml:space="preserve"> </v>
      </c>
      <c r="H3248" s="82" t="s">
        <v>1023</v>
      </c>
      <c r="I3248" s="78" t="s">
        <v>2164</v>
      </c>
      <c r="J3248" s="78" t="s">
        <v>2165</v>
      </c>
      <c r="K3248" s="78" t="s">
        <v>2166</v>
      </c>
      <c r="L3248" s="78" t="s">
        <v>1791</v>
      </c>
      <c r="M3248" s="78" t="s">
        <v>1791</v>
      </c>
      <c r="N3248" s="78" t="s">
        <v>1791</v>
      </c>
      <c r="O3248" s="78" t="s">
        <v>2454</v>
      </c>
      <c r="P3248" s="82">
        <v>12</v>
      </c>
      <c r="Q3248" s="78" t="s">
        <v>2945</v>
      </c>
      <c r="R3248" s="82">
        <v>1</v>
      </c>
      <c r="S3248" s="82">
        <v>1</v>
      </c>
      <c r="T3248" s="82">
        <v>1</v>
      </c>
      <c r="U3248" s="82">
        <v>1</v>
      </c>
      <c r="V3248" s="82">
        <v>1</v>
      </c>
      <c r="W3248" s="82">
        <v>1</v>
      </c>
      <c r="X3248" s="82">
        <v>1</v>
      </c>
      <c r="Y3248" s="82">
        <v>1</v>
      </c>
      <c r="Z3248" s="82">
        <v>1</v>
      </c>
      <c r="AA3248" s="82">
        <v>1</v>
      </c>
      <c r="AB3248" s="82">
        <v>1</v>
      </c>
      <c r="AC3248" s="82">
        <v>1</v>
      </c>
      <c r="AD3248" s="85" t="str">
        <f>IF(A3248&lt;&gt;"",IF(D3248="DIRECCIÓN_DE_TRANSFERENCIAS","280 0031",VLOOKUP(C3248,NIVELES!$A$14:$B$105,2,0)),"")</f>
        <v>280 6310</v>
      </c>
      <c r="AE3248" s="86" t="s">
        <v>322</v>
      </c>
      <c r="AF3248" s="86" t="s">
        <v>369</v>
      </c>
      <c r="AG3248" s="79" t="str">
        <f>+IF(AF3248&lt;&gt;"",VLOOKUP(AF3248,NIVELES!$A$666:$B$673,2,0),"")</f>
        <v>ADMINISTRACIÓN_CENTRAL</v>
      </c>
      <c r="AH3248" s="78" t="s">
        <v>511</v>
      </c>
      <c r="AI3248" s="79" t="str">
        <f>IF(AH3248&lt;&gt;"",VLOOKUP(CONCATENATE(AG3248,AH3248),NIVELES!$B$676:$C$745,2,0),"")</f>
        <v>Gestión De Planificación</v>
      </c>
      <c r="AJ3248" s="78" t="s">
        <v>517</v>
      </c>
      <c r="AK3248" s="79" t="str">
        <f>+IF(AJ3248&lt;&gt;"",VLOOKUP(AJ3248,NIVELES!$A$816:$B$892,2,0),"")</f>
        <v>NO APLICA</v>
      </c>
      <c r="AL3248" s="78" t="s">
        <v>553</v>
      </c>
      <c r="AM3248" s="78">
        <v>510602</v>
      </c>
      <c r="AN3248" s="79" t="str">
        <f>IF(AM3248&lt;&gt;"",+VLOOKUP(AM3248,NIVELES!$A$1652:$B$2466,2,0),"")</f>
        <v>Fondo de Reserva</v>
      </c>
      <c r="AO3248" s="87">
        <v>1111</v>
      </c>
      <c r="AP3248" s="88"/>
      <c r="AQ3248" s="88"/>
      <c r="AR3248" s="88">
        <v>101</v>
      </c>
      <c r="AS3248" s="88">
        <v>101</v>
      </c>
      <c r="AT3248" s="88">
        <v>101</v>
      </c>
      <c r="AU3248" s="88">
        <v>101</v>
      </c>
      <c r="AV3248" s="88">
        <v>101</v>
      </c>
      <c r="AW3248" s="88">
        <v>101</v>
      </c>
      <c r="AX3248" s="88">
        <v>101</v>
      </c>
      <c r="AY3248" s="88">
        <v>101</v>
      </c>
      <c r="AZ3248" s="88">
        <v>101</v>
      </c>
      <c r="BA3248" s="88">
        <v>202</v>
      </c>
      <c r="BB3248" s="89">
        <f t="shared" si="199"/>
        <v>1111</v>
      </c>
      <c r="BC3248" s="90" t="str">
        <f t="shared" si="198"/>
        <v>OK</v>
      </c>
      <c r="BD3248" s="91" t="str">
        <f t="shared" si="200"/>
        <v xml:space="preserve">                  </v>
      </c>
      <c r="BE3248" s="92">
        <f t="shared" si="201"/>
        <v>12</v>
      </c>
    </row>
    <row r="3249" spans="1:57" s="74" customFormat="1" ht="50.1" customHeight="1" x14ac:dyDescent="0.2">
      <c r="A3249" s="78" t="s">
        <v>55</v>
      </c>
      <c r="B3249" s="78" t="s">
        <v>63</v>
      </c>
      <c r="C3249" s="78" t="s">
        <v>30</v>
      </c>
      <c r="D3249" s="78" t="s">
        <v>605</v>
      </c>
      <c r="E3249" s="79" t="str">
        <f>+IF(C3249&lt;&gt;"",VLOOKUP(MID(C3249,18,5),NIVELES!$A$133:$B$213,2,0),"")</f>
        <v>CAÑAR</v>
      </c>
      <c r="F3249" s="80" t="s">
        <v>194</v>
      </c>
      <c r="G3249" s="81" t="str">
        <f>+IF(F3249&lt;&gt;"",VLOOKUP(F3249,NIVELES!$A$246:$C$464,3,0),"")</f>
        <v xml:space="preserve"> </v>
      </c>
      <c r="H3249" s="82" t="s">
        <v>1024</v>
      </c>
      <c r="I3249" s="78" t="s">
        <v>2201</v>
      </c>
      <c r="J3249" s="78" t="s">
        <v>2184</v>
      </c>
      <c r="K3249" s="78" t="s">
        <v>2185</v>
      </c>
      <c r="L3249" s="78" t="s">
        <v>3188</v>
      </c>
      <c r="M3249" s="78">
        <v>207</v>
      </c>
      <c r="N3249" s="78" t="s">
        <v>3189</v>
      </c>
      <c r="O3249" s="78" t="s">
        <v>2454</v>
      </c>
      <c r="P3249" s="82">
        <v>12</v>
      </c>
      <c r="Q3249" s="78" t="s">
        <v>2945</v>
      </c>
      <c r="R3249" s="82">
        <v>1</v>
      </c>
      <c r="S3249" s="82">
        <v>1</v>
      </c>
      <c r="T3249" s="82">
        <v>1</v>
      </c>
      <c r="U3249" s="82">
        <v>1</v>
      </c>
      <c r="V3249" s="82">
        <v>1</v>
      </c>
      <c r="W3249" s="82">
        <v>1</v>
      </c>
      <c r="X3249" s="82">
        <v>1</v>
      </c>
      <c r="Y3249" s="82">
        <v>1</v>
      </c>
      <c r="Z3249" s="82">
        <v>1</v>
      </c>
      <c r="AA3249" s="82">
        <v>1</v>
      </c>
      <c r="AB3249" s="82">
        <v>1</v>
      </c>
      <c r="AC3249" s="82">
        <v>1</v>
      </c>
      <c r="AD3249" s="85" t="str">
        <f>IF(A3249&lt;&gt;"",IF(D3249="DIRECCIÓN_DE_TRANSFERENCIAS","280 0031",VLOOKUP(C3249,NIVELES!$A$14:$B$105,2,0)),"")</f>
        <v>280 6310</v>
      </c>
      <c r="AE3249" s="86" t="s">
        <v>322</v>
      </c>
      <c r="AF3249" s="86" t="s">
        <v>543</v>
      </c>
      <c r="AG3249" s="79" t="str">
        <f>+IF(AF3249&lt;&gt;"",VLOOKUP(AF3249,NIVELES!$A$666:$B$673,2,0),"")</f>
        <v>DESARROLLO_INFANTIL</v>
      </c>
      <c r="AH3249" s="78" t="s">
        <v>322</v>
      </c>
      <c r="AI3249" s="79" t="str">
        <f>IF(AH3249&lt;&gt;"",VLOOKUP(CONCATENATE(AG3249,AH3249),NIVELES!$B$676:$C$745,2,0),"")</f>
        <v>Centros Infantiles Del Buen Vivir Atencion Directa -Funcionamiento Operación Y Atencion De Unidades</v>
      </c>
      <c r="AJ3249" s="78" t="s">
        <v>517</v>
      </c>
      <c r="AK3249" s="79" t="str">
        <f>+IF(AJ3249&lt;&gt;"",VLOOKUP(AJ3249,NIVELES!$A$816:$B$892,2,0),"")</f>
        <v>NO APLICA</v>
      </c>
      <c r="AL3249" s="78" t="s">
        <v>553</v>
      </c>
      <c r="AM3249" s="78">
        <v>510105</v>
      </c>
      <c r="AN3249" s="79" t="str">
        <f>IF(AM3249&lt;&gt;"",+VLOOKUP(AM3249,NIVELES!$A$1652:$B$2466,2,0),"")</f>
        <v>Remuneraciones Unificadas</v>
      </c>
      <c r="AO3249" s="87">
        <v>353304</v>
      </c>
      <c r="AP3249" s="88">
        <v>29442</v>
      </c>
      <c r="AQ3249" s="88">
        <v>29442</v>
      </c>
      <c r="AR3249" s="88">
        <v>29442</v>
      </c>
      <c r="AS3249" s="88">
        <v>29442</v>
      </c>
      <c r="AT3249" s="88">
        <v>29442</v>
      </c>
      <c r="AU3249" s="88">
        <v>29442</v>
      </c>
      <c r="AV3249" s="88">
        <v>29442</v>
      </c>
      <c r="AW3249" s="88">
        <v>29442</v>
      </c>
      <c r="AX3249" s="88">
        <v>29442</v>
      </c>
      <c r="AY3249" s="88">
        <v>29442</v>
      </c>
      <c r="AZ3249" s="88">
        <v>29442</v>
      </c>
      <c r="BA3249" s="88">
        <v>29442</v>
      </c>
      <c r="BB3249" s="89">
        <f t="shared" si="199"/>
        <v>353304</v>
      </c>
      <c r="BC3249" s="90" t="str">
        <f t="shared" si="198"/>
        <v>OK</v>
      </c>
      <c r="BD3249" s="91" t="str">
        <f t="shared" si="200"/>
        <v xml:space="preserve">                  </v>
      </c>
      <c r="BE3249" s="92">
        <f t="shared" si="201"/>
        <v>12</v>
      </c>
    </row>
    <row r="3250" spans="1:57" s="74" customFormat="1" ht="50.1" customHeight="1" x14ac:dyDescent="0.2">
      <c r="A3250" s="78" t="s">
        <v>55</v>
      </c>
      <c r="B3250" s="78" t="s">
        <v>63</v>
      </c>
      <c r="C3250" s="78" t="s">
        <v>30</v>
      </c>
      <c r="D3250" s="78" t="s">
        <v>605</v>
      </c>
      <c r="E3250" s="79" t="str">
        <f>+IF(C3250&lt;&gt;"",VLOOKUP(MID(C3250,18,5),NIVELES!$A$133:$B$213,2,0),"")</f>
        <v>CAÑAR</v>
      </c>
      <c r="F3250" s="80" t="s">
        <v>194</v>
      </c>
      <c r="G3250" s="81" t="str">
        <f>+IF(F3250&lt;&gt;"",VLOOKUP(F3250,NIVELES!$A$246:$C$464,3,0),"")</f>
        <v xml:space="preserve"> </v>
      </c>
      <c r="H3250" s="82" t="s">
        <v>1024</v>
      </c>
      <c r="I3250" s="78" t="s">
        <v>2201</v>
      </c>
      <c r="J3250" s="78" t="s">
        <v>2184</v>
      </c>
      <c r="K3250" s="78" t="s">
        <v>2185</v>
      </c>
      <c r="L3250" s="78" t="s">
        <v>3188</v>
      </c>
      <c r="M3250" s="78">
        <v>207</v>
      </c>
      <c r="N3250" s="78" t="s">
        <v>3189</v>
      </c>
      <c r="O3250" s="78" t="s">
        <v>2454</v>
      </c>
      <c r="P3250" s="82">
        <v>1</v>
      </c>
      <c r="Q3250" s="78" t="s">
        <v>2945</v>
      </c>
      <c r="R3250" s="82">
        <v>0</v>
      </c>
      <c r="S3250" s="82">
        <v>0</v>
      </c>
      <c r="T3250" s="82">
        <v>0</v>
      </c>
      <c r="U3250" s="82">
        <v>0</v>
      </c>
      <c r="V3250" s="82">
        <v>0</v>
      </c>
      <c r="W3250" s="82">
        <v>0</v>
      </c>
      <c r="X3250" s="82">
        <v>0</v>
      </c>
      <c r="Y3250" s="82">
        <v>0</v>
      </c>
      <c r="Z3250" s="82">
        <v>0</v>
      </c>
      <c r="AA3250" s="82">
        <v>0</v>
      </c>
      <c r="AB3250" s="82">
        <v>0</v>
      </c>
      <c r="AC3250" s="82">
        <v>1</v>
      </c>
      <c r="AD3250" s="85" t="str">
        <f>IF(A3250&lt;&gt;"",IF(D3250="DIRECCIÓN_DE_TRANSFERENCIAS","280 0031",VLOOKUP(C3250,NIVELES!$A$14:$B$105,2,0)),"")</f>
        <v>280 6310</v>
      </c>
      <c r="AE3250" s="86" t="s">
        <v>322</v>
      </c>
      <c r="AF3250" s="86" t="s">
        <v>543</v>
      </c>
      <c r="AG3250" s="79" t="str">
        <f>+IF(AF3250&lt;&gt;"",VLOOKUP(AF3250,NIVELES!$A$666:$B$673,2,0),"")</f>
        <v>DESARROLLO_INFANTIL</v>
      </c>
      <c r="AH3250" s="78" t="s">
        <v>322</v>
      </c>
      <c r="AI3250" s="79" t="str">
        <f>IF(AH3250&lt;&gt;"",VLOOKUP(CONCATENATE(AG3250,AH3250),NIVELES!$B$676:$C$745,2,0),"")</f>
        <v>Centros Infantiles Del Buen Vivir Atencion Directa -Funcionamiento Operación Y Atencion De Unidades</v>
      </c>
      <c r="AJ3250" s="78" t="s">
        <v>517</v>
      </c>
      <c r="AK3250" s="79" t="str">
        <f>+IF(AJ3250&lt;&gt;"",VLOOKUP(AJ3250,NIVELES!$A$816:$B$892,2,0),"")</f>
        <v>NO APLICA</v>
      </c>
      <c r="AL3250" s="78" t="s">
        <v>553</v>
      </c>
      <c r="AM3250" s="78">
        <v>510203</v>
      </c>
      <c r="AN3250" s="79" t="str">
        <f>IF(AM3250&lt;&gt;"",+VLOOKUP(AM3250,NIVELES!$A$1652:$B$2466,2,0),"")</f>
        <v>Decimotercer Sueldo</v>
      </c>
      <c r="AO3250" s="87">
        <v>26988.5</v>
      </c>
      <c r="AP3250" s="88"/>
      <c r="AQ3250" s="88">
        <v>603.48</v>
      </c>
      <c r="AR3250" s="88">
        <v>97.5</v>
      </c>
      <c r="AS3250" s="88">
        <v>97.5</v>
      </c>
      <c r="AT3250" s="88">
        <v>97.5</v>
      </c>
      <c r="AU3250" s="88">
        <v>97.5</v>
      </c>
      <c r="AV3250" s="88">
        <v>97.5</v>
      </c>
      <c r="AW3250" s="88">
        <v>97.5</v>
      </c>
      <c r="AX3250" s="88">
        <v>97.5</v>
      </c>
      <c r="AY3250" s="88">
        <v>97.5</v>
      </c>
      <c r="AZ3250" s="88">
        <v>97.5</v>
      </c>
      <c r="BA3250" s="88">
        <v>25507.52</v>
      </c>
      <c r="BB3250" s="89">
        <f t="shared" si="199"/>
        <v>26988.5</v>
      </c>
      <c r="BC3250" s="90" t="str">
        <f t="shared" si="198"/>
        <v>OK</v>
      </c>
      <c r="BD3250" s="91" t="str">
        <f t="shared" si="200"/>
        <v xml:space="preserve">                  </v>
      </c>
      <c r="BE3250" s="92">
        <f t="shared" si="201"/>
        <v>1</v>
      </c>
    </row>
    <row r="3251" spans="1:57" s="74" customFormat="1" ht="50.1" customHeight="1" x14ac:dyDescent="0.2">
      <c r="A3251" s="78" t="s">
        <v>55</v>
      </c>
      <c r="B3251" s="78" t="s">
        <v>63</v>
      </c>
      <c r="C3251" s="78" t="s">
        <v>30</v>
      </c>
      <c r="D3251" s="78" t="s">
        <v>605</v>
      </c>
      <c r="E3251" s="79" t="str">
        <f>+IF(C3251&lt;&gt;"",VLOOKUP(MID(C3251,18,5),NIVELES!$A$133:$B$213,2,0),"")</f>
        <v>CAÑAR</v>
      </c>
      <c r="F3251" s="80" t="s">
        <v>194</v>
      </c>
      <c r="G3251" s="81" t="str">
        <f>+IF(F3251&lt;&gt;"",VLOOKUP(F3251,NIVELES!$A$246:$C$464,3,0),"")</f>
        <v xml:space="preserve"> </v>
      </c>
      <c r="H3251" s="82" t="s">
        <v>1024</v>
      </c>
      <c r="I3251" s="78" t="s">
        <v>2201</v>
      </c>
      <c r="J3251" s="78" t="s">
        <v>2184</v>
      </c>
      <c r="K3251" s="78" t="s">
        <v>2185</v>
      </c>
      <c r="L3251" s="78" t="s">
        <v>3188</v>
      </c>
      <c r="M3251" s="78">
        <v>207</v>
      </c>
      <c r="N3251" s="78" t="s">
        <v>3189</v>
      </c>
      <c r="O3251" s="78" t="s">
        <v>2454</v>
      </c>
      <c r="P3251" s="82">
        <v>1</v>
      </c>
      <c r="Q3251" s="78" t="s">
        <v>2945</v>
      </c>
      <c r="R3251" s="82">
        <v>0</v>
      </c>
      <c r="S3251" s="82">
        <v>0</v>
      </c>
      <c r="T3251" s="82">
        <v>0</v>
      </c>
      <c r="U3251" s="82">
        <v>0</v>
      </c>
      <c r="V3251" s="82">
        <v>0</v>
      </c>
      <c r="W3251" s="82">
        <v>0</v>
      </c>
      <c r="X3251" s="82">
        <v>0</v>
      </c>
      <c r="Y3251" s="82">
        <v>1</v>
      </c>
      <c r="Z3251" s="82">
        <v>0</v>
      </c>
      <c r="AA3251" s="82">
        <v>0</v>
      </c>
      <c r="AB3251" s="82">
        <v>0</v>
      </c>
      <c r="AC3251" s="82">
        <v>0</v>
      </c>
      <c r="AD3251" s="85" t="str">
        <f>IF(A3251&lt;&gt;"",IF(D3251="DIRECCIÓN_DE_TRANSFERENCIAS","280 0031",VLOOKUP(C3251,NIVELES!$A$14:$B$105,2,0)),"")</f>
        <v>280 6310</v>
      </c>
      <c r="AE3251" s="86" t="s">
        <v>322</v>
      </c>
      <c r="AF3251" s="86" t="s">
        <v>543</v>
      </c>
      <c r="AG3251" s="79" t="str">
        <f>+IF(AF3251&lt;&gt;"",VLOOKUP(AF3251,NIVELES!$A$666:$B$673,2,0),"")</f>
        <v>DESARROLLO_INFANTIL</v>
      </c>
      <c r="AH3251" s="78" t="s">
        <v>322</v>
      </c>
      <c r="AI3251" s="79" t="str">
        <f>IF(AH3251&lt;&gt;"",VLOOKUP(CONCATENATE(AG3251,AH3251),NIVELES!$B$676:$C$745,2,0),"")</f>
        <v>Centros Infantiles Del Buen Vivir Atencion Directa -Funcionamiento Operación Y Atencion De Unidades</v>
      </c>
      <c r="AJ3251" s="78" t="s">
        <v>517</v>
      </c>
      <c r="AK3251" s="79" t="str">
        <f>+IF(AJ3251&lt;&gt;"",VLOOKUP(AJ3251,NIVELES!$A$816:$B$892,2,0),"")</f>
        <v>NO APLICA</v>
      </c>
      <c r="AL3251" s="78" t="s">
        <v>553</v>
      </c>
      <c r="AM3251" s="78">
        <v>510204</v>
      </c>
      <c r="AN3251" s="79" t="str">
        <f>IF(AM3251&lt;&gt;"",+VLOOKUP(AM3251,NIVELES!$A$1652:$B$2466,2,0),"")</f>
        <v>Decimocuarto Sueldo</v>
      </c>
      <c r="AO3251" s="87">
        <v>15169</v>
      </c>
      <c r="AP3251" s="88"/>
      <c r="AQ3251" s="88">
        <v>328.3</v>
      </c>
      <c r="AR3251" s="88">
        <v>64.34</v>
      </c>
      <c r="AS3251" s="88">
        <v>64.34</v>
      </c>
      <c r="AT3251" s="88">
        <v>64.34</v>
      </c>
      <c r="AU3251" s="88">
        <v>64.34</v>
      </c>
      <c r="AV3251" s="88">
        <v>64.34</v>
      </c>
      <c r="AW3251" s="88">
        <v>14461.26</v>
      </c>
      <c r="AX3251" s="88">
        <v>57.739999999999782</v>
      </c>
      <c r="AY3251" s="88">
        <v>0</v>
      </c>
      <c r="AZ3251" s="88">
        <v>0</v>
      </c>
      <c r="BA3251" s="88">
        <v>0</v>
      </c>
      <c r="BB3251" s="89">
        <f t="shared" si="199"/>
        <v>15169</v>
      </c>
      <c r="BC3251" s="90" t="str">
        <f t="shared" si="198"/>
        <v>OK</v>
      </c>
      <c r="BD3251" s="91" t="str">
        <f t="shared" si="200"/>
        <v xml:space="preserve">                  </v>
      </c>
      <c r="BE3251" s="92">
        <f t="shared" si="201"/>
        <v>1</v>
      </c>
    </row>
    <row r="3252" spans="1:57" s="74" customFormat="1" ht="50.1" customHeight="1" x14ac:dyDescent="0.2">
      <c r="A3252" s="78" t="s">
        <v>55</v>
      </c>
      <c r="B3252" s="78" t="s">
        <v>63</v>
      </c>
      <c r="C3252" s="78" t="s">
        <v>30</v>
      </c>
      <c r="D3252" s="78" t="s">
        <v>605</v>
      </c>
      <c r="E3252" s="79" t="str">
        <f>+IF(C3252&lt;&gt;"",VLOOKUP(MID(C3252,18,5),NIVELES!$A$133:$B$213,2,0),"")</f>
        <v>CAÑAR</v>
      </c>
      <c r="F3252" s="80" t="s">
        <v>194</v>
      </c>
      <c r="G3252" s="81" t="str">
        <f>+IF(F3252&lt;&gt;"",VLOOKUP(F3252,NIVELES!$A$246:$C$464,3,0),"")</f>
        <v xml:space="preserve"> </v>
      </c>
      <c r="H3252" s="82" t="s">
        <v>1024</v>
      </c>
      <c r="I3252" s="78" t="s">
        <v>2201</v>
      </c>
      <c r="J3252" s="78" t="s">
        <v>2184</v>
      </c>
      <c r="K3252" s="78" t="s">
        <v>2185</v>
      </c>
      <c r="L3252" s="78" t="s">
        <v>3188</v>
      </c>
      <c r="M3252" s="78">
        <v>207</v>
      </c>
      <c r="N3252" s="78" t="s">
        <v>3189</v>
      </c>
      <c r="O3252" s="78" t="s">
        <v>2454</v>
      </c>
      <c r="P3252" s="82">
        <v>12</v>
      </c>
      <c r="Q3252" s="78" t="s">
        <v>2945</v>
      </c>
      <c r="R3252" s="82">
        <v>1</v>
      </c>
      <c r="S3252" s="82">
        <v>1</v>
      </c>
      <c r="T3252" s="82">
        <v>1</v>
      </c>
      <c r="U3252" s="82">
        <v>1</v>
      </c>
      <c r="V3252" s="82">
        <v>1</v>
      </c>
      <c r="W3252" s="82">
        <v>1</v>
      </c>
      <c r="X3252" s="82">
        <v>1</v>
      </c>
      <c r="Y3252" s="82">
        <v>1</v>
      </c>
      <c r="Z3252" s="82">
        <v>1</v>
      </c>
      <c r="AA3252" s="82">
        <v>1</v>
      </c>
      <c r="AB3252" s="82">
        <v>1</v>
      </c>
      <c r="AC3252" s="82">
        <v>1</v>
      </c>
      <c r="AD3252" s="85" t="str">
        <f>IF(A3252&lt;&gt;"",IF(D3252="DIRECCIÓN_DE_TRANSFERENCIAS","280 0031",VLOOKUP(C3252,NIVELES!$A$14:$B$105,2,0)),"")</f>
        <v>280 6310</v>
      </c>
      <c r="AE3252" s="86" t="s">
        <v>322</v>
      </c>
      <c r="AF3252" s="86" t="s">
        <v>543</v>
      </c>
      <c r="AG3252" s="79" t="str">
        <f>+IF(AF3252&lt;&gt;"",VLOOKUP(AF3252,NIVELES!$A$666:$B$673,2,0),"")</f>
        <v>DESARROLLO_INFANTIL</v>
      </c>
      <c r="AH3252" s="78" t="s">
        <v>322</v>
      </c>
      <c r="AI3252" s="79" t="str">
        <f>IF(AH3252&lt;&gt;"",VLOOKUP(CONCATENATE(AG3252,AH3252),NIVELES!$B$676:$C$745,2,0),"")</f>
        <v>Centros Infantiles Del Buen Vivir Atencion Directa -Funcionamiento Operación Y Atencion De Unidades</v>
      </c>
      <c r="AJ3252" s="78" t="s">
        <v>517</v>
      </c>
      <c r="AK3252" s="79" t="str">
        <f>+IF(AJ3252&lt;&gt;"",VLOOKUP(AJ3252,NIVELES!$A$816:$B$892,2,0),"")</f>
        <v>NO APLICA</v>
      </c>
      <c r="AL3252" s="78" t="s">
        <v>553</v>
      </c>
      <c r="AM3252" s="78">
        <v>510601</v>
      </c>
      <c r="AN3252" s="79" t="str">
        <f>IF(AM3252&lt;&gt;"",+VLOOKUP(AM3252,NIVELES!$A$1652:$B$2466,2,0),"")</f>
        <v>Aporte Patronal</v>
      </c>
      <c r="AO3252" s="87">
        <v>31252.69</v>
      </c>
      <c r="AP3252" s="88">
        <v>2841.51</v>
      </c>
      <c r="AQ3252" s="88">
        <v>2841.51</v>
      </c>
      <c r="AR3252" s="88">
        <v>2841.15</v>
      </c>
      <c r="AS3252" s="88">
        <v>2841.15</v>
      </c>
      <c r="AT3252" s="88">
        <v>2841.15</v>
      </c>
      <c r="AU3252" s="88">
        <v>2841.15</v>
      </c>
      <c r="AV3252" s="88">
        <v>2841.15</v>
      </c>
      <c r="AW3252" s="88">
        <v>2841.15</v>
      </c>
      <c r="AX3252" s="88">
        <v>2841.15</v>
      </c>
      <c r="AY3252" s="88">
        <v>2841.15</v>
      </c>
      <c r="AZ3252" s="88"/>
      <c r="BA3252" s="88">
        <v>2840.4699999999939</v>
      </c>
      <c r="BB3252" s="89">
        <f t="shared" si="199"/>
        <v>31252.69</v>
      </c>
      <c r="BC3252" s="90" t="str">
        <f t="shared" si="198"/>
        <v>OK</v>
      </c>
      <c r="BD3252" s="91" t="str">
        <f t="shared" si="200"/>
        <v xml:space="preserve">                  </v>
      </c>
      <c r="BE3252" s="92">
        <f t="shared" si="201"/>
        <v>12</v>
      </c>
    </row>
    <row r="3253" spans="1:57" s="74" customFormat="1" ht="50.1" customHeight="1" x14ac:dyDescent="0.2">
      <c r="A3253" s="78" t="s">
        <v>55</v>
      </c>
      <c r="B3253" s="78" t="s">
        <v>63</v>
      </c>
      <c r="C3253" s="78" t="s">
        <v>30</v>
      </c>
      <c r="D3253" s="78" t="s">
        <v>605</v>
      </c>
      <c r="E3253" s="79" t="str">
        <f>+IF(C3253&lt;&gt;"",VLOOKUP(MID(C3253,18,5),NIVELES!$A$133:$B$213,2,0),"")</f>
        <v>CAÑAR</v>
      </c>
      <c r="F3253" s="80" t="s">
        <v>194</v>
      </c>
      <c r="G3253" s="81" t="str">
        <f>+IF(F3253&lt;&gt;"",VLOOKUP(F3253,NIVELES!$A$246:$C$464,3,0),"")</f>
        <v xml:space="preserve"> </v>
      </c>
      <c r="H3253" s="82" t="s">
        <v>1024</v>
      </c>
      <c r="I3253" s="78" t="s">
        <v>2201</v>
      </c>
      <c r="J3253" s="78" t="s">
        <v>2184</v>
      </c>
      <c r="K3253" s="78" t="s">
        <v>2185</v>
      </c>
      <c r="L3253" s="78" t="s">
        <v>3188</v>
      </c>
      <c r="M3253" s="78">
        <v>207</v>
      </c>
      <c r="N3253" s="78" t="s">
        <v>3189</v>
      </c>
      <c r="O3253" s="78" t="s">
        <v>2454</v>
      </c>
      <c r="P3253" s="82">
        <v>12</v>
      </c>
      <c r="Q3253" s="78" t="s">
        <v>2945</v>
      </c>
      <c r="R3253" s="82">
        <v>1</v>
      </c>
      <c r="S3253" s="82">
        <v>1</v>
      </c>
      <c r="T3253" s="82">
        <v>1</v>
      </c>
      <c r="U3253" s="82">
        <v>1</v>
      </c>
      <c r="V3253" s="82">
        <v>1</v>
      </c>
      <c r="W3253" s="82">
        <v>1</v>
      </c>
      <c r="X3253" s="82">
        <v>1</v>
      </c>
      <c r="Y3253" s="82">
        <v>1</v>
      </c>
      <c r="Z3253" s="82">
        <v>1</v>
      </c>
      <c r="AA3253" s="82">
        <v>1</v>
      </c>
      <c r="AB3253" s="82">
        <v>1</v>
      </c>
      <c r="AC3253" s="82">
        <v>1</v>
      </c>
      <c r="AD3253" s="85" t="str">
        <f>IF(A3253&lt;&gt;"",IF(D3253="DIRECCIÓN_DE_TRANSFERENCIAS","280 0031",VLOOKUP(C3253,NIVELES!$A$14:$B$105,2,0)),"")</f>
        <v>280 6310</v>
      </c>
      <c r="AE3253" s="86" t="s">
        <v>322</v>
      </c>
      <c r="AF3253" s="86" t="s">
        <v>543</v>
      </c>
      <c r="AG3253" s="79" t="str">
        <f>+IF(AF3253&lt;&gt;"",VLOOKUP(AF3253,NIVELES!$A$666:$B$673,2,0),"")</f>
        <v>DESARROLLO_INFANTIL</v>
      </c>
      <c r="AH3253" s="78" t="s">
        <v>322</v>
      </c>
      <c r="AI3253" s="79" t="str">
        <f>IF(AH3253&lt;&gt;"",VLOOKUP(CONCATENATE(AG3253,AH3253),NIVELES!$B$676:$C$745,2,0),"")</f>
        <v>Centros Infantiles Del Buen Vivir Atencion Directa -Funcionamiento Operación Y Atencion De Unidades</v>
      </c>
      <c r="AJ3253" s="78" t="s">
        <v>517</v>
      </c>
      <c r="AK3253" s="79" t="str">
        <f>+IF(AJ3253&lt;&gt;"",VLOOKUP(AJ3253,NIVELES!$A$816:$B$892,2,0),"")</f>
        <v>NO APLICA</v>
      </c>
      <c r="AL3253" s="78" t="s">
        <v>553</v>
      </c>
      <c r="AM3253" s="78">
        <v>510602</v>
      </c>
      <c r="AN3253" s="79" t="str">
        <f>IF(AM3253&lt;&gt;"",+VLOOKUP(AM3253,NIVELES!$A$1652:$B$2466,2,0),"")</f>
        <v>Fondo de Reserva</v>
      </c>
      <c r="AO3253" s="87">
        <v>26988.5</v>
      </c>
      <c r="AP3253" s="88"/>
      <c r="AQ3253" s="88">
        <v>2403.86</v>
      </c>
      <c r="AR3253" s="88">
        <v>2453.5</v>
      </c>
      <c r="AS3253" s="88">
        <v>2453.5</v>
      </c>
      <c r="AT3253" s="88">
        <v>2453.5</v>
      </c>
      <c r="AU3253" s="88">
        <v>2453.5</v>
      </c>
      <c r="AV3253" s="88">
        <v>2453.5</v>
      </c>
      <c r="AW3253" s="88">
        <v>2453.5</v>
      </c>
      <c r="AX3253" s="88">
        <v>2453.5</v>
      </c>
      <c r="AY3253" s="88">
        <v>2453.5</v>
      </c>
      <c r="AZ3253" s="88">
        <v>2453.5</v>
      </c>
      <c r="BA3253" s="88">
        <v>2503.1399999999994</v>
      </c>
      <c r="BB3253" s="89">
        <f t="shared" si="199"/>
        <v>26988.5</v>
      </c>
      <c r="BC3253" s="90" t="str">
        <f t="shared" si="198"/>
        <v>OK</v>
      </c>
      <c r="BD3253" s="91" t="str">
        <f t="shared" si="200"/>
        <v xml:space="preserve">                  </v>
      </c>
      <c r="BE3253" s="92">
        <f t="shared" si="201"/>
        <v>12</v>
      </c>
    </row>
    <row r="3254" spans="1:57" s="74" customFormat="1" ht="50.1" customHeight="1" x14ac:dyDescent="0.2">
      <c r="A3254" s="78" t="s">
        <v>55</v>
      </c>
      <c r="B3254" s="78" t="s">
        <v>63</v>
      </c>
      <c r="C3254" s="78" t="s">
        <v>30</v>
      </c>
      <c r="D3254" s="78" t="s">
        <v>605</v>
      </c>
      <c r="E3254" s="79" t="str">
        <f>+IF(C3254&lt;&gt;"",VLOOKUP(MID(C3254,18,5),NIVELES!$A$133:$B$213,2,0),"")</f>
        <v>CAÑAR</v>
      </c>
      <c r="F3254" s="80" t="s">
        <v>194</v>
      </c>
      <c r="G3254" s="81" t="str">
        <f>+IF(F3254&lt;&gt;"",VLOOKUP(F3254,NIVELES!$A$246:$C$464,3,0),"")</f>
        <v xml:space="preserve"> </v>
      </c>
      <c r="H3254" s="82" t="s">
        <v>1024</v>
      </c>
      <c r="I3254" s="78" t="s">
        <v>2201</v>
      </c>
      <c r="J3254" s="78" t="s">
        <v>2184</v>
      </c>
      <c r="K3254" s="78" t="s">
        <v>2185</v>
      </c>
      <c r="L3254" s="78" t="s">
        <v>3188</v>
      </c>
      <c r="M3254" s="78">
        <v>207</v>
      </c>
      <c r="N3254" s="78" t="s">
        <v>3254</v>
      </c>
      <c r="O3254" s="78" t="s">
        <v>2174</v>
      </c>
      <c r="P3254" s="82">
        <v>24</v>
      </c>
      <c r="Q3254" s="78" t="s">
        <v>2534</v>
      </c>
      <c r="R3254" s="82">
        <v>2</v>
      </c>
      <c r="S3254" s="82">
        <v>2</v>
      </c>
      <c r="T3254" s="82">
        <v>2</v>
      </c>
      <c r="U3254" s="82">
        <v>2</v>
      </c>
      <c r="V3254" s="82">
        <v>2</v>
      </c>
      <c r="W3254" s="82">
        <v>2</v>
      </c>
      <c r="X3254" s="82">
        <v>2</v>
      </c>
      <c r="Y3254" s="82">
        <v>2</v>
      </c>
      <c r="Z3254" s="82">
        <v>2</v>
      </c>
      <c r="AA3254" s="82">
        <v>2</v>
      </c>
      <c r="AB3254" s="82">
        <v>2</v>
      </c>
      <c r="AC3254" s="82">
        <v>2</v>
      </c>
      <c r="AD3254" s="85" t="str">
        <f>IF(A3254&lt;&gt;"",IF(D3254="DIRECCIÓN_DE_TRANSFERENCIAS","280 0031",VLOOKUP(C3254,NIVELES!$A$14:$B$105,2,0)),"")</f>
        <v>280 6310</v>
      </c>
      <c r="AE3254" s="86" t="s">
        <v>322</v>
      </c>
      <c r="AF3254" s="86" t="s">
        <v>543</v>
      </c>
      <c r="AG3254" s="79" t="str">
        <f>+IF(AF3254&lt;&gt;"",VLOOKUP(AF3254,NIVELES!$A$666:$B$673,2,0),"")</f>
        <v>DESARROLLO_INFANTIL</v>
      </c>
      <c r="AH3254" s="78" t="s">
        <v>322</v>
      </c>
      <c r="AI3254" s="79" t="str">
        <f>IF(AH3254&lt;&gt;"",VLOOKUP(CONCATENATE(AG3254,AH3254),NIVELES!$B$676:$C$745,2,0),"")</f>
        <v>Centros Infantiles Del Buen Vivir Atencion Directa -Funcionamiento Operación Y Atencion De Unidades</v>
      </c>
      <c r="AJ3254" s="78" t="s">
        <v>517</v>
      </c>
      <c r="AK3254" s="79" t="str">
        <f>+IF(AJ3254&lt;&gt;"",VLOOKUP(AJ3254,NIVELES!$A$816:$B$892,2,0),"")</f>
        <v>NO APLICA</v>
      </c>
      <c r="AL3254" s="78" t="s">
        <v>554</v>
      </c>
      <c r="AM3254" s="78">
        <v>530101</v>
      </c>
      <c r="AN3254" s="79" t="str">
        <f>IF(AM3254&lt;&gt;"",+VLOOKUP(AM3254,NIVELES!$A$1652:$B$2466,2,0),"")</f>
        <v>Agua Potable</v>
      </c>
      <c r="AO3254" s="87">
        <v>5736.24</v>
      </c>
      <c r="AP3254" s="88">
        <v>22.69</v>
      </c>
      <c r="AQ3254" s="88">
        <v>18.899999999999999</v>
      </c>
      <c r="AR3254" s="88">
        <v>478.02</v>
      </c>
      <c r="AS3254" s="88">
        <v>478.02</v>
      </c>
      <c r="AT3254" s="88">
        <v>478.02</v>
      </c>
      <c r="AU3254" s="88">
        <v>478.02</v>
      </c>
      <c r="AV3254" s="88">
        <v>478.02</v>
      </c>
      <c r="AW3254" s="88">
        <v>478.02</v>
      </c>
      <c r="AX3254" s="88">
        <v>478.02</v>
      </c>
      <c r="AY3254" s="88">
        <v>478.02</v>
      </c>
      <c r="AZ3254" s="88">
        <v>478.02</v>
      </c>
      <c r="BA3254" s="88">
        <v>1392.4699999999993</v>
      </c>
      <c r="BB3254" s="89">
        <f t="shared" si="199"/>
        <v>5736.24</v>
      </c>
      <c r="BC3254" s="90" t="str">
        <f t="shared" si="198"/>
        <v>OK</v>
      </c>
      <c r="BD3254" s="91" t="str">
        <f t="shared" si="200"/>
        <v xml:space="preserve">                  </v>
      </c>
      <c r="BE3254" s="92">
        <f t="shared" si="201"/>
        <v>24</v>
      </c>
    </row>
    <row r="3255" spans="1:57" s="74" customFormat="1" ht="50.1" customHeight="1" x14ac:dyDescent="0.2">
      <c r="A3255" s="78" t="s">
        <v>55</v>
      </c>
      <c r="B3255" s="78" t="s">
        <v>63</v>
      </c>
      <c r="C3255" s="78" t="s">
        <v>30</v>
      </c>
      <c r="D3255" s="78" t="s">
        <v>605</v>
      </c>
      <c r="E3255" s="79" t="str">
        <f>+IF(C3255&lt;&gt;"",VLOOKUP(MID(C3255,18,5),NIVELES!$A$133:$B$213,2,0),"")</f>
        <v>CAÑAR</v>
      </c>
      <c r="F3255" s="80" t="s">
        <v>194</v>
      </c>
      <c r="G3255" s="81" t="str">
        <f>+IF(F3255&lt;&gt;"",VLOOKUP(F3255,NIVELES!$A$246:$C$464,3,0),"")</f>
        <v xml:space="preserve"> </v>
      </c>
      <c r="H3255" s="82" t="s">
        <v>1024</v>
      </c>
      <c r="I3255" s="78" t="s">
        <v>2201</v>
      </c>
      <c r="J3255" s="78" t="s">
        <v>2184</v>
      </c>
      <c r="K3255" s="78" t="s">
        <v>2185</v>
      </c>
      <c r="L3255" s="78" t="s">
        <v>3188</v>
      </c>
      <c r="M3255" s="78">
        <v>207</v>
      </c>
      <c r="N3255" s="78" t="s">
        <v>3254</v>
      </c>
      <c r="O3255" s="78" t="s">
        <v>2174</v>
      </c>
      <c r="P3255" s="82">
        <v>24</v>
      </c>
      <c r="Q3255" s="78" t="s">
        <v>2571</v>
      </c>
      <c r="R3255" s="82">
        <v>2</v>
      </c>
      <c r="S3255" s="82">
        <v>2</v>
      </c>
      <c r="T3255" s="82">
        <v>2</v>
      </c>
      <c r="U3255" s="82">
        <v>2</v>
      </c>
      <c r="V3255" s="82">
        <v>2</v>
      </c>
      <c r="W3255" s="82">
        <v>2</v>
      </c>
      <c r="X3255" s="82">
        <v>2</v>
      </c>
      <c r="Y3255" s="82">
        <v>2</v>
      </c>
      <c r="Z3255" s="82">
        <v>2</v>
      </c>
      <c r="AA3255" s="82">
        <v>2</v>
      </c>
      <c r="AB3255" s="82">
        <v>2</v>
      </c>
      <c r="AC3255" s="82">
        <v>2</v>
      </c>
      <c r="AD3255" s="85" t="str">
        <f>IF(A3255&lt;&gt;"",IF(D3255="DIRECCIÓN_DE_TRANSFERENCIAS","280 0031",VLOOKUP(C3255,NIVELES!$A$14:$B$105,2,0)),"")</f>
        <v>280 6310</v>
      </c>
      <c r="AE3255" s="86" t="s">
        <v>322</v>
      </c>
      <c r="AF3255" s="86" t="s">
        <v>543</v>
      </c>
      <c r="AG3255" s="79" t="str">
        <f>+IF(AF3255&lt;&gt;"",VLOOKUP(AF3255,NIVELES!$A$666:$B$673,2,0),"")</f>
        <v>DESARROLLO_INFANTIL</v>
      </c>
      <c r="AH3255" s="78" t="s">
        <v>322</v>
      </c>
      <c r="AI3255" s="79" t="str">
        <f>IF(AH3255&lt;&gt;"",VLOOKUP(CONCATENATE(AG3255,AH3255),NIVELES!$B$676:$C$745,2,0),"")</f>
        <v>Centros Infantiles Del Buen Vivir Atencion Directa -Funcionamiento Operación Y Atencion De Unidades</v>
      </c>
      <c r="AJ3255" s="78" t="s">
        <v>517</v>
      </c>
      <c r="AK3255" s="79" t="str">
        <f>+IF(AJ3255&lt;&gt;"",VLOOKUP(AJ3255,NIVELES!$A$816:$B$892,2,0),"")</f>
        <v>NO APLICA</v>
      </c>
      <c r="AL3255" s="78" t="s">
        <v>554</v>
      </c>
      <c r="AM3255" s="78">
        <v>530104</v>
      </c>
      <c r="AN3255" s="79" t="str">
        <f>IF(AM3255&lt;&gt;"",+VLOOKUP(AM3255,NIVELES!$A$1652:$B$2466,2,0),"")</f>
        <v>Energía Eléctrica</v>
      </c>
      <c r="AO3255" s="87">
        <v>5134.5600000000004</v>
      </c>
      <c r="AP3255" s="88">
        <v>26.72</v>
      </c>
      <c r="AQ3255" s="88">
        <v>27.41</v>
      </c>
      <c r="AR3255" s="88">
        <v>427.88</v>
      </c>
      <c r="AS3255" s="88">
        <v>427.88</v>
      </c>
      <c r="AT3255" s="88">
        <v>427.88</v>
      </c>
      <c r="AU3255" s="88">
        <v>427.88</v>
      </c>
      <c r="AV3255" s="88">
        <v>427.88</v>
      </c>
      <c r="AW3255" s="88">
        <v>427.88</v>
      </c>
      <c r="AX3255" s="88">
        <v>427.88</v>
      </c>
      <c r="AY3255" s="88">
        <v>427.88</v>
      </c>
      <c r="AZ3255" s="88">
        <v>427.88</v>
      </c>
      <c r="BA3255" s="88">
        <v>1229.5099999999998</v>
      </c>
      <c r="BB3255" s="89">
        <f t="shared" si="199"/>
        <v>5134.5600000000004</v>
      </c>
      <c r="BC3255" s="90" t="str">
        <f t="shared" si="198"/>
        <v>OK</v>
      </c>
      <c r="BD3255" s="91" t="str">
        <f t="shared" si="200"/>
        <v xml:space="preserve">                  </v>
      </c>
      <c r="BE3255" s="92">
        <f t="shared" si="201"/>
        <v>24</v>
      </c>
    </row>
    <row r="3256" spans="1:57" s="74" customFormat="1" ht="50.1" customHeight="1" x14ac:dyDescent="0.2">
      <c r="A3256" s="78" t="s">
        <v>55</v>
      </c>
      <c r="B3256" s="78" t="s">
        <v>63</v>
      </c>
      <c r="C3256" s="78" t="s">
        <v>30</v>
      </c>
      <c r="D3256" s="78" t="s">
        <v>605</v>
      </c>
      <c r="E3256" s="79" t="str">
        <f>+IF(C3256&lt;&gt;"",VLOOKUP(MID(C3256,18,5),NIVELES!$A$133:$B$213,2,0),"")</f>
        <v>CAÑAR</v>
      </c>
      <c r="F3256" s="80" t="s">
        <v>194</v>
      </c>
      <c r="G3256" s="81" t="str">
        <f>+IF(F3256&lt;&gt;"",VLOOKUP(F3256,NIVELES!$A$246:$C$464,3,0),"")</f>
        <v xml:space="preserve"> </v>
      </c>
      <c r="H3256" s="82" t="s">
        <v>1024</v>
      </c>
      <c r="I3256" s="78" t="s">
        <v>2201</v>
      </c>
      <c r="J3256" s="78" t="s">
        <v>2184</v>
      </c>
      <c r="K3256" s="78" t="s">
        <v>2185</v>
      </c>
      <c r="L3256" s="78" t="s">
        <v>3188</v>
      </c>
      <c r="M3256" s="78">
        <v>207</v>
      </c>
      <c r="N3256" s="78" t="s">
        <v>3254</v>
      </c>
      <c r="O3256" s="78" t="s">
        <v>2174</v>
      </c>
      <c r="P3256" s="82">
        <v>36</v>
      </c>
      <c r="Q3256" s="78" t="s">
        <v>2572</v>
      </c>
      <c r="R3256" s="82">
        <v>3</v>
      </c>
      <c r="S3256" s="82">
        <v>3</v>
      </c>
      <c r="T3256" s="82">
        <v>3</v>
      </c>
      <c r="U3256" s="82">
        <v>3</v>
      </c>
      <c r="V3256" s="82">
        <v>3</v>
      </c>
      <c r="W3256" s="82">
        <v>3</v>
      </c>
      <c r="X3256" s="82">
        <v>3</v>
      </c>
      <c r="Y3256" s="82">
        <v>3</v>
      </c>
      <c r="Z3256" s="82">
        <v>3</v>
      </c>
      <c r="AA3256" s="82">
        <v>3</v>
      </c>
      <c r="AB3256" s="82">
        <v>3</v>
      </c>
      <c r="AC3256" s="82">
        <v>3</v>
      </c>
      <c r="AD3256" s="85" t="str">
        <f>IF(A3256&lt;&gt;"",IF(D3256="DIRECCIÓN_DE_TRANSFERENCIAS","280 0031",VLOOKUP(C3256,NIVELES!$A$14:$B$105,2,0)),"")</f>
        <v>280 6310</v>
      </c>
      <c r="AE3256" s="86" t="s">
        <v>322</v>
      </c>
      <c r="AF3256" s="86" t="s">
        <v>543</v>
      </c>
      <c r="AG3256" s="79" t="str">
        <f>+IF(AF3256&lt;&gt;"",VLOOKUP(AF3256,NIVELES!$A$666:$B$673,2,0),"")</f>
        <v>DESARROLLO_INFANTIL</v>
      </c>
      <c r="AH3256" s="78" t="s">
        <v>322</v>
      </c>
      <c r="AI3256" s="79" t="str">
        <f>IF(AH3256&lt;&gt;"",VLOOKUP(CONCATENATE(AG3256,AH3256),NIVELES!$B$676:$C$745,2,0),"")</f>
        <v>Centros Infantiles Del Buen Vivir Atencion Directa -Funcionamiento Operación Y Atencion De Unidades</v>
      </c>
      <c r="AJ3256" s="78" t="s">
        <v>517</v>
      </c>
      <c r="AK3256" s="79" t="str">
        <f>+IF(AJ3256&lt;&gt;"",VLOOKUP(AJ3256,NIVELES!$A$816:$B$892,2,0),"")</f>
        <v>NO APLICA</v>
      </c>
      <c r="AL3256" s="78" t="s">
        <v>554</v>
      </c>
      <c r="AM3256" s="78">
        <v>530105</v>
      </c>
      <c r="AN3256" s="79" t="str">
        <f>IF(AM3256&lt;&gt;"",+VLOOKUP(AM3256,NIVELES!$A$1652:$B$2466,2,0),"")</f>
        <v>Telecomunicaciones</v>
      </c>
      <c r="AO3256" s="87">
        <v>6103.2</v>
      </c>
      <c r="AP3256" s="88">
        <v>66.59</v>
      </c>
      <c r="AQ3256" s="88">
        <v>69.42</v>
      </c>
      <c r="AR3256" s="88">
        <v>508.6</v>
      </c>
      <c r="AS3256" s="88">
        <v>508.6</v>
      </c>
      <c r="AT3256" s="88">
        <v>508.6</v>
      </c>
      <c r="AU3256" s="88">
        <v>508.6</v>
      </c>
      <c r="AV3256" s="88">
        <v>508.6</v>
      </c>
      <c r="AW3256" s="88">
        <v>508.6</v>
      </c>
      <c r="AX3256" s="88">
        <v>508.6</v>
      </c>
      <c r="AY3256" s="88">
        <v>508.6</v>
      </c>
      <c r="AZ3256" s="88">
        <v>508.6</v>
      </c>
      <c r="BA3256" s="88">
        <v>1389.79</v>
      </c>
      <c r="BB3256" s="89">
        <f t="shared" si="199"/>
        <v>6103.2</v>
      </c>
      <c r="BC3256" s="90" t="str">
        <f t="shared" si="198"/>
        <v>OK</v>
      </c>
      <c r="BD3256" s="91" t="str">
        <f t="shared" si="200"/>
        <v xml:space="preserve">                  </v>
      </c>
      <c r="BE3256" s="92">
        <f t="shared" si="201"/>
        <v>36</v>
      </c>
    </row>
    <row r="3257" spans="1:57" s="74" customFormat="1" ht="50.1" customHeight="1" x14ac:dyDescent="0.2">
      <c r="A3257" s="78" t="s">
        <v>55</v>
      </c>
      <c r="B3257" s="78" t="s">
        <v>63</v>
      </c>
      <c r="C3257" s="78" t="s">
        <v>30</v>
      </c>
      <c r="D3257" s="78" t="s">
        <v>605</v>
      </c>
      <c r="E3257" s="79" t="str">
        <f>+IF(C3257&lt;&gt;"",VLOOKUP(MID(C3257,18,5),NIVELES!$A$133:$B$213,2,0),"")</f>
        <v>CAÑAR</v>
      </c>
      <c r="F3257" s="80" t="s">
        <v>194</v>
      </c>
      <c r="G3257" s="81" t="str">
        <f>+IF(F3257&lt;&gt;"",VLOOKUP(F3257,NIVELES!$A$246:$C$464,3,0),"")</f>
        <v xml:space="preserve"> </v>
      </c>
      <c r="H3257" s="82" t="s">
        <v>1024</v>
      </c>
      <c r="I3257" s="78" t="s">
        <v>2201</v>
      </c>
      <c r="J3257" s="78" t="s">
        <v>2184</v>
      </c>
      <c r="K3257" s="78" t="s">
        <v>2185</v>
      </c>
      <c r="L3257" s="78" t="s">
        <v>3188</v>
      </c>
      <c r="M3257" s="78">
        <v>207</v>
      </c>
      <c r="N3257" s="78" t="s">
        <v>3254</v>
      </c>
      <c r="O3257" s="78" t="s">
        <v>2174</v>
      </c>
      <c r="P3257" s="82">
        <v>0</v>
      </c>
      <c r="Q3257" s="78" t="s">
        <v>1989</v>
      </c>
      <c r="R3257" s="82">
        <v>0</v>
      </c>
      <c r="S3257" s="82">
        <v>0</v>
      </c>
      <c r="T3257" s="82">
        <v>0</v>
      </c>
      <c r="U3257" s="82">
        <v>0</v>
      </c>
      <c r="V3257" s="82">
        <v>0</v>
      </c>
      <c r="W3257" s="82">
        <v>0</v>
      </c>
      <c r="X3257" s="82">
        <v>0</v>
      </c>
      <c r="Y3257" s="82">
        <v>0</v>
      </c>
      <c r="Z3257" s="82">
        <v>0</v>
      </c>
      <c r="AA3257" s="82">
        <v>0</v>
      </c>
      <c r="AB3257" s="82">
        <v>0</v>
      </c>
      <c r="AC3257" s="82">
        <v>0</v>
      </c>
      <c r="AD3257" s="85" t="str">
        <f>IF(A3257&lt;&gt;"",IF(D3257="DIRECCIÓN_DE_TRANSFERENCIAS","280 0031",VLOOKUP(C3257,NIVELES!$A$14:$B$105,2,0)),"")</f>
        <v>280 6310</v>
      </c>
      <c r="AE3257" s="86" t="s">
        <v>322</v>
      </c>
      <c r="AF3257" s="86" t="s">
        <v>543</v>
      </c>
      <c r="AG3257" s="79" t="str">
        <f>+IF(AF3257&lt;&gt;"",VLOOKUP(AF3257,NIVELES!$A$666:$B$673,2,0),"")</f>
        <v>DESARROLLO_INFANTIL</v>
      </c>
      <c r="AH3257" s="78" t="s">
        <v>322</v>
      </c>
      <c r="AI3257" s="79" t="str">
        <f>IF(AH3257&lt;&gt;"",VLOOKUP(CONCATENATE(AG3257,AH3257),NIVELES!$B$676:$C$745,2,0),"")</f>
        <v>Centros Infantiles Del Buen Vivir Atencion Directa -Funcionamiento Operación Y Atencion De Unidades</v>
      </c>
      <c r="AJ3257" s="78" t="s">
        <v>517</v>
      </c>
      <c r="AK3257" s="79" t="str">
        <f>+IF(AJ3257&lt;&gt;"",VLOOKUP(AJ3257,NIVELES!$A$816:$B$892,2,0),"")</f>
        <v>NO APLICA</v>
      </c>
      <c r="AL3257" s="78" t="s">
        <v>554</v>
      </c>
      <c r="AM3257" s="78">
        <v>530204</v>
      </c>
      <c r="AN3257" s="79" t="str">
        <f>IF(AM3257&lt;&gt;"",+VLOOKUP(AM3257,NIVELES!$A$1652:$B$2466,2,0),"")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3257" s="87">
        <v>0</v>
      </c>
      <c r="AP3257" s="88"/>
      <c r="AQ3257" s="88"/>
      <c r="AR3257" s="88">
        <v>0</v>
      </c>
      <c r="AS3257" s="88">
        <v>0</v>
      </c>
      <c r="AT3257" s="88">
        <v>0</v>
      </c>
      <c r="AU3257" s="88">
        <v>0</v>
      </c>
      <c r="AV3257" s="88">
        <v>0</v>
      </c>
      <c r="AW3257" s="88">
        <v>0</v>
      </c>
      <c r="AX3257" s="88">
        <v>0</v>
      </c>
      <c r="AY3257" s="88">
        <v>0</v>
      </c>
      <c r="AZ3257" s="88">
        <v>0</v>
      </c>
      <c r="BA3257" s="88">
        <v>0</v>
      </c>
      <c r="BB3257" s="89">
        <f t="shared" si="199"/>
        <v>0</v>
      </c>
      <c r="BC3257" s="90" t="str">
        <f t="shared" si="198"/>
        <v>OK</v>
      </c>
      <c r="BD3257" s="91" t="str">
        <f t="shared" si="200"/>
        <v xml:space="preserve">                  </v>
      </c>
      <c r="BE3257" s="92">
        <f t="shared" si="201"/>
        <v>0</v>
      </c>
    </row>
    <row r="3258" spans="1:57" s="74" customFormat="1" ht="50.1" customHeight="1" x14ac:dyDescent="0.2">
      <c r="A3258" s="78" t="s">
        <v>55</v>
      </c>
      <c r="B3258" s="78" t="s">
        <v>63</v>
      </c>
      <c r="C3258" s="78" t="s">
        <v>30</v>
      </c>
      <c r="D3258" s="78" t="s">
        <v>605</v>
      </c>
      <c r="E3258" s="79" t="str">
        <f>+IF(C3258&lt;&gt;"",VLOOKUP(MID(C3258,18,5),NIVELES!$A$133:$B$213,2,0),"")</f>
        <v>CAÑAR</v>
      </c>
      <c r="F3258" s="80" t="s">
        <v>194</v>
      </c>
      <c r="G3258" s="81" t="str">
        <f>+IF(F3258&lt;&gt;"",VLOOKUP(F3258,NIVELES!$A$246:$C$464,3,0),"")</f>
        <v xml:space="preserve"> </v>
      </c>
      <c r="H3258" s="82" t="s">
        <v>1024</v>
      </c>
      <c r="I3258" s="78" t="s">
        <v>2201</v>
      </c>
      <c r="J3258" s="78" t="s">
        <v>2184</v>
      </c>
      <c r="K3258" s="78" t="s">
        <v>2185</v>
      </c>
      <c r="L3258" s="78" t="s">
        <v>3188</v>
      </c>
      <c r="M3258" s="78">
        <v>207</v>
      </c>
      <c r="N3258" s="78" t="s">
        <v>3254</v>
      </c>
      <c r="O3258" s="78" t="s">
        <v>2688</v>
      </c>
      <c r="P3258" s="82">
        <v>10</v>
      </c>
      <c r="Q3258" s="78" t="s">
        <v>3223</v>
      </c>
      <c r="R3258" s="82">
        <v>0</v>
      </c>
      <c r="S3258" s="82">
        <v>0</v>
      </c>
      <c r="T3258" s="82">
        <v>1</v>
      </c>
      <c r="U3258" s="82">
        <v>1</v>
      </c>
      <c r="V3258" s="82">
        <v>1</v>
      </c>
      <c r="W3258" s="82">
        <v>1</v>
      </c>
      <c r="X3258" s="82">
        <v>1</v>
      </c>
      <c r="Y3258" s="82">
        <v>1</v>
      </c>
      <c r="Z3258" s="82">
        <v>1</v>
      </c>
      <c r="AA3258" s="82">
        <v>1</v>
      </c>
      <c r="AB3258" s="82">
        <v>1</v>
      </c>
      <c r="AC3258" s="82">
        <v>1</v>
      </c>
      <c r="AD3258" s="85" t="str">
        <f>IF(A3258&lt;&gt;"",IF(D3258="DIRECCIÓN_DE_TRANSFERENCIAS","280 0031",VLOOKUP(C3258,NIVELES!$A$14:$B$105,2,0)),"")</f>
        <v>280 6310</v>
      </c>
      <c r="AE3258" s="86" t="s">
        <v>322</v>
      </c>
      <c r="AF3258" s="86" t="s">
        <v>543</v>
      </c>
      <c r="AG3258" s="79" t="str">
        <f>+IF(AF3258&lt;&gt;"",VLOOKUP(AF3258,NIVELES!$A$666:$B$673,2,0),"")</f>
        <v>DESARROLLO_INFANTIL</v>
      </c>
      <c r="AH3258" s="78" t="s">
        <v>322</v>
      </c>
      <c r="AI3258" s="79" t="str">
        <f>IF(AH3258&lt;&gt;"",VLOOKUP(CONCATENATE(AG3258,AH3258),NIVELES!$B$676:$C$745,2,0),"")</f>
        <v>Centros Infantiles Del Buen Vivir Atencion Directa -Funcionamiento Operación Y Atencion De Unidades</v>
      </c>
      <c r="AJ3258" s="78" t="s">
        <v>517</v>
      </c>
      <c r="AK3258" s="79" t="str">
        <f>+IF(AJ3258&lt;&gt;"",VLOOKUP(AJ3258,NIVELES!$A$816:$B$892,2,0),"")</f>
        <v>NO APLICA</v>
      </c>
      <c r="AL3258" s="78" t="s">
        <v>554</v>
      </c>
      <c r="AM3258" s="78">
        <v>530208</v>
      </c>
      <c r="AN3258" s="79" t="str">
        <f>IF(AM3258&lt;&gt;"",+VLOOKUP(AM3258,NIVELES!$A$1652:$B$2466,2,0),"")</f>
        <v>Servicio de Seguridad y Vigilancia</v>
      </c>
      <c r="AO3258" s="87">
        <v>0</v>
      </c>
      <c r="AP3258" s="88"/>
      <c r="AQ3258" s="88"/>
      <c r="AR3258" s="88">
        <v>0</v>
      </c>
      <c r="AS3258" s="88">
        <v>0</v>
      </c>
      <c r="AT3258" s="88">
        <v>0</v>
      </c>
      <c r="AU3258" s="88">
        <v>0</v>
      </c>
      <c r="AV3258" s="88">
        <v>0</v>
      </c>
      <c r="AW3258" s="88">
        <v>0</v>
      </c>
      <c r="AX3258" s="88">
        <v>0</v>
      </c>
      <c r="AY3258" s="88">
        <v>0</v>
      </c>
      <c r="AZ3258" s="88">
        <v>0</v>
      </c>
      <c r="BA3258" s="88">
        <v>0</v>
      </c>
      <c r="BB3258" s="89">
        <f t="shared" si="199"/>
        <v>0</v>
      </c>
      <c r="BC3258" s="90" t="str">
        <f t="shared" si="198"/>
        <v>OK</v>
      </c>
      <c r="BD3258" s="91" t="str">
        <f t="shared" si="200"/>
        <v xml:space="preserve">                  </v>
      </c>
      <c r="BE3258" s="92">
        <f t="shared" si="201"/>
        <v>10</v>
      </c>
    </row>
    <row r="3259" spans="1:57" s="74" customFormat="1" ht="50.1" customHeight="1" x14ac:dyDescent="0.2">
      <c r="A3259" s="78" t="s">
        <v>55</v>
      </c>
      <c r="B3259" s="78" t="s">
        <v>63</v>
      </c>
      <c r="C3259" s="78" t="s">
        <v>30</v>
      </c>
      <c r="D3259" s="78" t="s">
        <v>605</v>
      </c>
      <c r="E3259" s="79" t="str">
        <f>+IF(C3259&lt;&gt;"",VLOOKUP(MID(C3259,18,5),NIVELES!$A$133:$B$213,2,0),"")</f>
        <v>CAÑAR</v>
      </c>
      <c r="F3259" s="80" t="s">
        <v>194</v>
      </c>
      <c r="G3259" s="81" t="str">
        <f>+IF(F3259&lt;&gt;"",VLOOKUP(F3259,NIVELES!$A$246:$C$464,3,0),"")</f>
        <v xml:space="preserve"> </v>
      </c>
      <c r="H3259" s="82" t="s">
        <v>1024</v>
      </c>
      <c r="I3259" s="78" t="s">
        <v>2201</v>
      </c>
      <c r="J3259" s="78" t="s">
        <v>2184</v>
      </c>
      <c r="K3259" s="78" t="s">
        <v>2185</v>
      </c>
      <c r="L3259" s="78" t="s">
        <v>3188</v>
      </c>
      <c r="M3259" s="78">
        <v>207</v>
      </c>
      <c r="N3259" s="78" t="s">
        <v>3254</v>
      </c>
      <c r="O3259" s="78" t="s">
        <v>2216</v>
      </c>
      <c r="P3259" s="82">
        <v>11</v>
      </c>
      <c r="Q3259" s="78" t="s">
        <v>3255</v>
      </c>
      <c r="R3259" s="82">
        <v>0</v>
      </c>
      <c r="S3259" s="82">
        <v>1</v>
      </c>
      <c r="T3259" s="82">
        <v>1</v>
      </c>
      <c r="U3259" s="82">
        <v>1</v>
      </c>
      <c r="V3259" s="82">
        <v>1</v>
      </c>
      <c r="W3259" s="82">
        <v>1</v>
      </c>
      <c r="X3259" s="82">
        <v>1</v>
      </c>
      <c r="Y3259" s="82">
        <v>1</v>
      </c>
      <c r="Z3259" s="82">
        <v>1</v>
      </c>
      <c r="AA3259" s="82">
        <v>1</v>
      </c>
      <c r="AB3259" s="82">
        <v>1</v>
      </c>
      <c r="AC3259" s="82">
        <v>1</v>
      </c>
      <c r="AD3259" s="85" t="str">
        <f>IF(A3259&lt;&gt;"",IF(D3259="DIRECCIÓN_DE_TRANSFERENCIAS","280 0031",VLOOKUP(C3259,NIVELES!$A$14:$B$105,2,0)),"")</f>
        <v>280 6310</v>
      </c>
      <c r="AE3259" s="86" t="s">
        <v>322</v>
      </c>
      <c r="AF3259" s="86" t="s">
        <v>543</v>
      </c>
      <c r="AG3259" s="79" t="str">
        <f>+IF(AF3259&lt;&gt;"",VLOOKUP(AF3259,NIVELES!$A$666:$B$673,2,0),"")</f>
        <v>DESARROLLO_INFANTIL</v>
      </c>
      <c r="AH3259" s="78" t="s">
        <v>322</v>
      </c>
      <c r="AI3259" s="79" t="str">
        <f>IF(AH3259&lt;&gt;"",VLOOKUP(CONCATENATE(AG3259,AH3259),NIVELES!$B$676:$C$745,2,0),"")</f>
        <v>Centros Infantiles Del Buen Vivir Atencion Directa -Funcionamiento Operación Y Atencion De Unidades</v>
      </c>
      <c r="AJ3259" s="78" t="s">
        <v>517</v>
      </c>
      <c r="AK3259" s="79" t="str">
        <f>+IF(AJ3259&lt;&gt;"",VLOOKUP(AJ3259,NIVELES!$A$816:$B$892,2,0),"")</f>
        <v>NO APLICA</v>
      </c>
      <c r="AL3259" s="78" t="s">
        <v>554</v>
      </c>
      <c r="AM3259" s="78">
        <v>530209</v>
      </c>
      <c r="AN3259" s="79" t="str">
        <f>IF(AM3259&lt;&gt;"",+VLOOKUP(AM3259,NIVELES!$A$1652:$B$2466,2,0),"")</f>
        <v>Servicios de Aseo; Lavado de Vestimenta de Trabajo; Fumigación, Desinfección y Limpieza de Instalaciones</v>
      </c>
      <c r="AO3259" s="87">
        <v>0</v>
      </c>
      <c r="AP3259" s="88"/>
      <c r="AQ3259" s="88"/>
      <c r="AR3259" s="88">
        <v>0</v>
      </c>
      <c r="AS3259" s="88">
        <v>0</v>
      </c>
      <c r="AT3259" s="88">
        <v>0</v>
      </c>
      <c r="AU3259" s="88">
        <v>0</v>
      </c>
      <c r="AV3259" s="88">
        <v>0</v>
      </c>
      <c r="AW3259" s="88">
        <v>0</v>
      </c>
      <c r="AX3259" s="88">
        <v>0</v>
      </c>
      <c r="AY3259" s="88">
        <v>0</v>
      </c>
      <c r="AZ3259" s="88">
        <v>0</v>
      </c>
      <c r="BA3259" s="88">
        <v>0</v>
      </c>
      <c r="BB3259" s="89">
        <f t="shared" si="199"/>
        <v>0</v>
      </c>
      <c r="BC3259" s="90" t="str">
        <f t="shared" si="198"/>
        <v>OK</v>
      </c>
      <c r="BD3259" s="91" t="str">
        <f t="shared" si="200"/>
        <v xml:space="preserve">                  </v>
      </c>
      <c r="BE3259" s="92">
        <f t="shared" si="201"/>
        <v>11</v>
      </c>
    </row>
    <row r="3260" spans="1:57" s="74" customFormat="1" ht="50.1" customHeight="1" x14ac:dyDescent="0.2">
      <c r="A3260" s="78" t="s">
        <v>55</v>
      </c>
      <c r="B3260" s="78" t="s">
        <v>63</v>
      </c>
      <c r="C3260" s="78" t="s">
        <v>30</v>
      </c>
      <c r="D3260" s="78" t="s">
        <v>605</v>
      </c>
      <c r="E3260" s="79" t="str">
        <f>+IF(C3260&lt;&gt;"",VLOOKUP(MID(C3260,18,5),NIVELES!$A$133:$B$213,2,0),"")</f>
        <v>CAÑAR</v>
      </c>
      <c r="F3260" s="80" t="s">
        <v>194</v>
      </c>
      <c r="G3260" s="81" t="str">
        <f>+IF(F3260&lt;&gt;"",VLOOKUP(F3260,NIVELES!$A$246:$C$464,3,0),"")</f>
        <v xml:space="preserve"> </v>
      </c>
      <c r="H3260" s="82" t="s">
        <v>1024</v>
      </c>
      <c r="I3260" s="78" t="s">
        <v>2201</v>
      </c>
      <c r="J3260" s="78" t="s">
        <v>2184</v>
      </c>
      <c r="K3260" s="78" t="s">
        <v>2185</v>
      </c>
      <c r="L3260" s="78" t="s">
        <v>3188</v>
      </c>
      <c r="M3260" s="78">
        <v>207</v>
      </c>
      <c r="N3260" s="78" t="s">
        <v>3254</v>
      </c>
      <c r="O3260" s="78" t="s">
        <v>2212</v>
      </c>
      <c r="P3260" s="82">
        <v>48</v>
      </c>
      <c r="Q3260" s="78" t="s">
        <v>3256</v>
      </c>
      <c r="R3260" s="82">
        <v>4</v>
      </c>
      <c r="S3260" s="82">
        <v>4</v>
      </c>
      <c r="T3260" s="82">
        <v>4</v>
      </c>
      <c r="U3260" s="82">
        <v>4</v>
      </c>
      <c r="V3260" s="82">
        <v>4</v>
      </c>
      <c r="W3260" s="82">
        <v>4</v>
      </c>
      <c r="X3260" s="82">
        <v>4</v>
      </c>
      <c r="Y3260" s="82">
        <v>4</v>
      </c>
      <c r="Z3260" s="82">
        <v>4</v>
      </c>
      <c r="AA3260" s="82">
        <v>4</v>
      </c>
      <c r="AB3260" s="82">
        <v>4</v>
      </c>
      <c r="AC3260" s="82">
        <v>4</v>
      </c>
      <c r="AD3260" s="85" t="str">
        <f>IF(A3260&lt;&gt;"",IF(D3260="DIRECCIÓN_DE_TRANSFERENCIAS","280 0031",VLOOKUP(C3260,NIVELES!$A$14:$B$105,2,0)),"")</f>
        <v>280 6310</v>
      </c>
      <c r="AE3260" s="86" t="s">
        <v>322</v>
      </c>
      <c r="AF3260" s="86" t="s">
        <v>543</v>
      </c>
      <c r="AG3260" s="79" t="str">
        <f>+IF(AF3260&lt;&gt;"",VLOOKUP(AF3260,NIVELES!$A$666:$B$673,2,0),"")</f>
        <v>DESARROLLO_INFANTIL</v>
      </c>
      <c r="AH3260" s="78" t="s">
        <v>322</v>
      </c>
      <c r="AI3260" s="79" t="str">
        <f>IF(AH3260&lt;&gt;"",VLOOKUP(CONCATENATE(AG3260,AH3260),NIVELES!$B$676:$C$745,2,0),"")</f>
        <v>Centros Infantiles Del Buen Vivir Atencion Directa -Funcionamiento Operación Y Atencion De Unidades</v>
      </c>
      <c r="AJ3260" s="78" t="s">
        <v>517</v>
      </c>
      <c r="AK3260" s="79" t="str">
        <f>+IF(AJ3260&lt;&gt;"",VLOOKUP(AJ3260,NIVELES!$A$816:$B$892,2,0),"")</f>
        <v>NO APLICA</v>
      </c>
      <c r="AL3260" s="78" t="s">
        <v>554</v>
      </c>
      <c r="AM3260" s="78">
        <v>530235</v>
      </c>
      <c r="AN3260" s="79" t="str">
        <f>IF(AM3260&lt;&gt;"",+VLOOKUP(AM3260,NIVELES!$A$1652:$B$2466,2,0),"")</f>
        <v>Servicio de Alimentación</v>
      </c>
      <c r="AO3260" s="87">
        <v>138496.57999999999</v>
      </c>
      <c r="AP3260" s="88"/>
      <c r="AQ3260" s="88">
        <v>12667.27</v>
      </c>
      <c r="AR3260" s="88">
        <v>11051.73</v>
      </c>
      <c r="AS3260" s="88">
        <v>10495.35</v>
      </c>
      <c r="AT3260" s="88">
        <v>12215.07</v>
      </c>
      <c r="AU3260" s="88">
        <v>11506.95</v>
      </c>
      <c r="AV3260" s="88">
        <v>13378.41</v>
      </c>
      <c r="AW3260" s="88">
        <v>7207.65</v>
      </c>
      <c r="AX3260" s="88">
        <v>12088.62</v>
      </c>
      <c r="AY3260" s="88">
        <v>12796.74</v>
      </c>
      <c r="AZ3260" s="88">
        <v>11051.73</v>
      </c>
      <c r="BA3260" s="88">
        <v>24037.059999999998</v>
      </c>
      <c r="BB3260" s="89">
        <f t="shared" si="199"/>
        <v>138496.57999999999</v>
      </c>
      <c r="BC3260" s="90" t="str">
        <f t="shared" si="198"/>
        <v>OK</v>
      </c>
      <c r="BD3260" s="91" t="str">
        <f t="shared" si="200"/>
        <v xml:space="preserve">                  </v>
      </c>
      <c r="BE3260" s="92">
        <f t="shared" si="201"/>
        <v>48</v>
      </c>
    </row>
    <row r="3261" spans="1:57" s="74" customFormat="1" ht="50.1" customHeight="1" x14ac:dyDescent="0.2">
      <c r="A3261" s="78" t="s">
        <v>55</v>
      </c>
      <c r="B3261" s="78" t="s">
        <v>63</v>
      </c>
      <c r="C3261" s="78" t="s">
        <v>30</v>
      </c>
      <c r="D3261" s="78" t="s">
        <v>605</v>
      </c>
      <c r="E3261" s="79" t="str">
        <f>+IF(C3261&lt;&gt;"",VLOOKUP(MID(C3261,18,5),NIVELES!$A$133:$B$213,2,0),"")</f>
        <v>CAÑAR</v>
      </c>
      <c r="F3261" s="80" t="s">
        <v>194</v>
      </c>
      <c r="G3261" s="81" t="str">
        <f>+IF(F3261&lt;&gt;"",VLOOKUP(F3261,NIVELES!$A$246:$C$464,3,0),"")</f>
        <v xml:space="preserve"> </v>
      </c>
      <c r="H3261" s="82" t="s">
        <v>1024</v>
      </c>
      <c r="I3261" s="78" t="s">
        <v>2201</v>
      </c>
      <c r="J3261" s="78" t="s">
        <v>2184</v>
      </c>
      <c r="K3261" s="78" t="s">
        <v>2185</v>
      </c>
      <c r="L3261" s="78" t="s">
        <v>3188</v>
      </c>
      <c r="M3261" s="78">
        <v>207</v>
      </c>
      <c r="N3261" s="78" t="s">
        <v>3254</v>
      </c>
      <c r="O3261" s="78" t="s">
        <v>2266</v>
      </c>
      <c r="P3261" s="82">
        <v>2</v>
      </c>
      <c r="Q3261" s="78" t="s">
        <v>3257</v>
      </c>
      <c r="R3261" s="82">
        <v>0</v>
      </c>
      <c r="S3261" s="82">
        <v>0</v>
      </c>
      <c r="T3261" s="82">
        <v>0</v>
      </c>
      <c r="U3261" s="82">
        <v>0</v>
      </c>
      <c r="V3261" s="82">
        <v>1</v>
      </c>
      <c r="W3261" s="82">
        <v>0</v>
      </c>
      <c r="X3261" s="82">
        <v>0</v>
      </c>
      <c r="Y3261" s="82">
        <v>0</v>
      </c>
      <c r="Z3261" s="82">
        <v>0</v>
      </c>
      <c r="AA3261" s="82">
        <v>1</v>
      </c>
      <c r="AB3261" s="82">
        <v>0</v>
      </c>
      <c r="AC3261" s="82">
        <v>0</v>
      </c>
      <c r="AD3261" s="85" t="str">
        <f>IF(A3261&lt;&gt;"",IF(D3261="DIRECCIÓN_DE_TRANSFERENCIAS","280 0031",VLOOKUP(C3261,NIVELES!$A$14:$B$105,2,0)),"")</f>
        <v>280 6310</v>
      </c>
      <c r="AE3261" s="86" t="s">
        <v>322</v>
      </c>
      <c r="AF3261" s="86" t="s">
        <v>543</v>
      </c>
      <c r="AG3261" s="79" t="str">
        <f>+IF(AF3261&lt;&gt;"",VLOOKUP(AF3261,NIVELES!$A$666:$B$673,2,0),"")</f>
        <v>DESARROLLO_INFANTIL</v>
      </c>
      <c r="AH3261" s="78" t="s">
        <v>322</v>
      </c>
      <c r="AI3261" s="79" t="str">
        <f>IF(AH3261&lt;&gt;"",VLOOKUP(CONCATENATE(AG3261,AH3261),NIVELES!$B$676:$C$745,2,0),"")</f>
        <v>Centros Infantiles Del Buen Vivir Atencion Directa -Funcionamiento Operación Y Atencion De Unidades</v>
      </c>
      <c r="AJ3261" s="78" t="s">
        <v>517</v>
      </c>
      <c r="AK3261" s="79" t="str">
        <f>+IF(AJ3261&lt;&gt;"",VLOOKUP(AJ3261,NIVELES!$A$816:$B$892,2,0),"")</f>
        <v>NO APLICA</v>
      </c>
      <c r="AL3261" s="78" t="s">
        <v>554</v>
      </c>
      <c r="AM3261" s="78">
        <v>530402</v>
      </c>
      <c r="AN3261" s="79" t="str">
        <f>IF(AM3261&lt;&gt;"",+VLOOKUP(AM3261,NIVELES!$A$1652:$B$2466,2,0),"")</f>
        <v>Edificios, Locales, Residencias y Cableado Estructurado (Instalación, Mantenimiento y Reparación)</v>
      </c>
      <c r="AO3261" s="87">
        <v>0</v>
      </c>
      <c r="AP3261" s="88"/>
      <c r="AQ3261" s="88"/>
      <c r="AR3261" s="88">
        <v>0</v>
      </c>
      <c r="AS3261" s="88">
        <v>0</v>
      </c>
      <c r="AT3261" s="88">
        <v>0</v>
      </c>
      <c r="AU3261" s="88">
        <v>0</v>
      </c>
      <c r="AV3261" s="88">
        <v>0</v>
      </c>
      <c r="AW3261" s="88">
        <v>0</v>
      </c>
      <c r="AX3261" s="88">
        <v>0</v>
      </c>
      <c r="AY3261" s="88">
        <v>0</v>
      </c>
      <c r="AZ3261" s="88">
        <v>0</v>
      </c>
      <c r="BA3261" s="88">
        <v>0</v>
      </c>
      <c r="BB3261" s="89">
        <f t="shared" si="199"/>
        <v>0</v>
      </c>
      <c r="BC3261" s="90" t="str">
        <f t="shared" si="198"/>
        <v>OK</v>
      </c>
      <c r="BD3261" s="91" t="str">
        <f t="shared" si="200"/>
        <v xml:space="preserve">                  </v>
      </c>
      <c r="BE3261" s="92">
        <f t="shared" si="201"/>
        <v>2</v>
      </c>
    </row>
    <row r="3262" spans="1:57" s="74" customFormat="1" ht="50.1" customHeight="1" x14ac:dyDescent="0.2">
      <c r="A3262" s="78" t="s">
        <v>55</v>
      </c>
      <c r="B3262" s="78" t="s">
        <v>63</v>
      </c>
      <c r="C3262" s="78" t="s">
        <v>30</v>
      </c>
      <c r="D3262" s="78" t="s">
        <v>605</v>
      </c>
      <c r="E3262" s="79" t="str">
        <f>+IF(C3262&lt;&gt;"",VLOOKUP(MID(C3262,18,5),NIVELES!$A$133:$B$213,2,0),"")</f>
        <v>CAÑAR</v>
      </c>
      <c r="F3262" s="80" t="s">
        <v>194</v>
      </c>
      <c r="G3262" s="81" t="str">
        <f>+IF(F3262&lt;&gt;"",VLOOKUP(F3262,NIVELES!$A$246:$C$464,3,0),"")</f>
        <v xml:space="preserve"> </v>
      </c>
      <c r="H3262" s="82" t="s">
        <v>1024</v>
      </c>
      <c r="I3262" s="78" t="s">
        <v>2201</v>
      </c>
      <c r="J3262" s="78" t="s">
        <v>2184</v>
      </c>
      <c r="K3262" s="78" t="s">
        <v>2185</v>
      </c>
      <c r="L3262" s="78" t="s">
        <v>3188</v>
      </c>
      <c r="M3262" s="78">
        <v>207</v>
      </c>
      <c r="N3262" s="78" t="s">
        <v>3254</v>
      </c>
      <c r="O3262" s="78" t="s">
        <v>3258</v>
      </c>
      <c r="P3262" s="82">
        <v>1</v>
      </c>
      <c r="Q3262" s="78" t="s">
        <v>3259</v>
      </c>
      <c r="R3262" s="82">
        <v>0</v>
      </c>
      <c r="S3262" s="82">
        <v>0</v>
      </c>
      <c r="T3262" s="82">
        <v>0</v>
      </c>
      <c r="U3262" s="82">
        <v>1</v>
      </c>
      <c r="V3262" s="82">
        <v>0</v>
      </c>
      <c r="W3262" s="82">
        <v>0</v>
      </c>
      <c r="X3262" s="82">
        <v>0</v>
      </c>
      <c r="Y3262" s="82">
        <v>0</v>
      </c>
      <c r="Z3262" s="82">
        <v>0</v>
      </c>
      <c r="AA3262" s="82">
        <v>0</v>
      </c>
      <c r="AB3262" s="82">
        <v>0</v>
      </c>
      <c r="AC3262" s="82">
        <v>0</v>
      </c>
      <c r="AD3262" s="85" t="str">
        <f>IF(A3262&lt;&gt;"",IF(D3262="DIRECCIÓN_DE_TRANSFERENCIAS","280 0031",VLOOKUP(C3262,NIVELES!$A$14:$B$105,2,0)),"")</f>
        <v>280 6310</v>
      </c>
      <c r="AE3262" s="86" t="s">
        <v>322</v>
      </c>
      <c r="AF3262" s="86" t="s">
        <v>543</v>
      </c>
      <c r="AG3262" s="79" t="str">
        <f>+IF(AF3262&lt;&gt;"",VLOOKUP(AF3262,NIVELES!$A$666:$B$673,2,0),"")</f>
        <v>DESARROLLO_INFANTIL</v>
      </c>
      <c r="AH3262" s="78" t="s">
        <v>322</v>
      </c>
      <c r="AI3262" s="79" t="str">
        <f>IF(AH3262&lt;&gt;"",VLOOKUP(CONCATENATE(AG3262,AH3262),NIVELES!$B$676:$C$745,2,0),"")</f>
        <v>Centros Infantiles Del Buen Vivir Atencion Directa -Funcionamiento Operación Y Atencion De Unidades</v>
      </c>
      <c r="AJ3262" s="78" t="s">
        <v>517</v>
      </c>
      <c r="AK3262" s="79" t="str">
        <f>+IF(AJ3262&lt;&gt;"",VLOOKUP(AJ3262,NIVELES!$A$816:$B$892,2,0),"")</f>
        <v>NO APLICA</v>
      </c>
      <c r="AL3262" s="78" t="s">
        <v>554</v>
      </c>
      <c r="AM3262" s="78">
        <v>530802</v>
      </c>
      <c r="AN3262" s="79" t="str">
        <f>IF(AM3262&lt;&gt;"",+VLOOKUP(AM3262,NIVELES!$A$1652:$B$2466,2,0),"")</f>
        <v>Vestuario, Lencería, Prendas de Protección; y, Accesorios para Uniformes Militares y Policiales; y, Carpas</v>
      </c>
      <c r="AO3262" s="87">
        <v>0</v>
      </c>
      <c r="AP3262" s="88"/>
      <c r="AQ3262" s="88"/>
      <c r="AR3262" s="88">
        <v>0</v>
      </c>
      <c r="AS3262" s="88">
        <v>0</v>
      </c>
      <c r="AT3262" s="88">
        <v>0</v>
      </c>
      <c r="AU3262" s="88">
        <v>0</v>
      </c>
      <c r="AV3262" s="88">
        <v>0</v>
      </c>
      <c r="AW3262" s="88">
        <v>0</v>
      </c>
      <c r="AX3262" s="88">
        <v>0</v>
      </c>
      <c r="AY3262" s="88">
        <v>0</v>
      </c>
      <c r="AZ3262" s="88">
        <v>0</v>
      </c>
      <c r="BA3262" s="88">
        <v>0</v>
      </c>
      <c r="BB3262" s="89">
        <f t="shared" si="199"/>
        <v>0</v>
      </c>
      <c r="BC3262" s="90" t="str">
        <f t="shared" si="198"/>
        <v>OK</v>
      </c>
      <c r="BD3262" s="91" t="str">
        <f t="shared" si="200"/>
        <v xml:space="preserve">                  </v>
      </c>
      <c r="BE3262" s="92">
        <f t="shared" si="201"/>
        <v>1</v>
      </c>
    </row>
    <row r="3263" spans="1:57" s="74" customFormat="1" ht="50.1" customHeight="1" x14ac:dyDescent="0.2">
      <c r="A3263" s="78" t="s">
        <v>55</v>
      </c>
      <c r="B3263" s="78" t="s">
        <v>63</v>
      </c>
      <c r="C3263" s="78" t="s">
        <v>30</v>
      </c>
      <c r="D3263" s="78" t="s">
        <v>605</v>
      </c>
      <c r="E3263" s="79" t="str">
        <f>+IF(C3263&lt;&gt;"",VLOOKUP(MID(C3263,18,5),NIVELES!$A$133:$B$213,2,0),"")</f>
        <v>CAÑAR</v>
      </c>
      <c r="F3263" s="80" t="s">
        <v>194</v>
      </c>
      <c r="G3263" s="81" t="str">
        <f>+IF(F3263&lt;&gt;"",VLOOKUP(F3263,NIVELES!$A$246:$C$464,3,0),"")</f>
        <v xml:space="preserve"> </v>
      </c>
      <c r="H3263" s="82" t="s">
        <v>1024</v>
      </c>
      <c r="I3263" s="78" t="s">
        <v>2201</v>
      </c>
      <c r="J3263" s="78" t="s">
        <v>2184</v>
      </c>
      <c r="K3263" s="78" t="s">
        <v>2185</v>
      </c>
      <c r="L3263" s="78" t="s">
        <v>3188</v>
      </c>
      <c r="M3263" s="78">
        <v>207</v>
      </c>
      <c r="N3263" s="78" t="s">
        <v>3254</v>
      </c>
      <c r="O3263" s="78" t="s">
        <v>2210</v>
      </c>
      <c r="P3263" s="82">
        <v>1</v>
      </c>
      <c r="Q3263" s="78" t="s">
        <v>3260</v>
      </c>
      <c r="R3263" s="82">
        <v>0</v>
      </c>
      <c r="S3263" s="82">
        <v>0</v>
      </c>
      <c r="T3263" s="82">
        <v>1</v>
      </c>
      <c r="U3263" s="82">
        <v>0</v>
      </c>
      <c r="V3263" s="82">
        <v>0</v>
      </c>
      <c r="W3263" s="82">
        <v>0</v>
      </c>
      <c r="X3263" s="82">
        <v>0</v>
      </c>
      <c r="Y3263" s="82">
        <v>0</v>
      </c>
      <c r="Z3263" s="82">
        <v>0</v>
      </c>
      <c r="AA3263" s="82">
        <v>0</v>
      </c>
      <c r="AB3263" s="82">
        <v>0</v>
      </c>
      <c r="AC3263" s="82">
        <v>0</v>
      </c>
      <c r="AD3263" s="85" t="str">
        <f>IF(A3263&lt;&gt;"",IF(D3263="DIRECCIÓN_DE_TRANSFERENCIAS","280 0031",VLOOKUP(C3263,NIVELES!$A$14:$B$105,2,0)),"")</f>
        <v>280 6310</v>
      </c>
      <c r="AE3263" s="86" t="s">
        <v>322</v>
      </c>
      <c r="AF3263" s="86" t="s">
        <v>543</v>
      </c>
      <c r="AG3263" s="79" t="str">
        <f>+IF(AF3263&lt;&gt;"",VLOOKUP(AF3263,NIVELES!$A$666:$B$673,2,0),"")</f>
        <v>DESARROLLO_INFANTIL</v>
      </c>
      <c r="AH3263" s="78" t="s">
        <v>322</v>
      </c>
      <c r="AI3263" s="79" t="str">
        <f>IF(AH3263&lt;&gt;"",VLOOKUP(CONCATENATE(AG3263,AH3263),NIVELES!$B$676:$C$745,2,0),"")</f>
        <v>Centros Infantiles Del Buen Vivir Atencion Directa -Funcionamiento Operación Y Atencion De Unidades</v>
      </c>
      <c r="AJ3263" s="78" t="s">
        <v>517</v>
      </c>
      <c r="AK3263" s="79" t="str">
        <f>+IF(AJ3263&lt;&gt;"",VLOOKUP(AJ3263,NIVELES!$A$816:$B$892,2,0),"")</f>
        <v>NO APLICA</v>
      </c>
      <c r="AL3263" s="78" t="s">
        <v>554</v>
      </c>
      <c r="AM3263" s="78">
        <v>530804</v>
      </c>
      <c r="AN3263" s="79" t="str">
        <f>IF(AM3263&lt;&gt;"",+VLOOKUP(AM3263,NIVELES!$A$1652:$B$2466,2,0),"")</f>
        <v>Materiales de Oficina</v>
      </c>
      <c r="AO3263" s="87">
        <v>0</v>
      </c>
      <c r="AP3263" s="88"/>
      <c r="AQ3263" s="88"/>
      <c r="AR3263" s="88">
        <v>0</v>
      </c>
      <c r="AS3263" s="88">
        <v>0</v>
      </c>
      <c r="AT3263" s="88">
        <v>0</v>
      </c>
      <c r="AU3263" s="88">
        <v>0</v>
      </c>
      <c r="AV3263" s="88">
        <v>0</v>
      </c>
      <c r="AW3263" s="88">
        <v>0</v>
      </c>
      <c r="AX3263" s="88">
        <v>0</v>
      </c>
      <c r="AY3263" s="88">
        <v>0</v>
      </c>
      <c r="AZ3263" s="88">
        <v>0</v>
      </c>
      <c r="BA3263" s="88">
        <v>0</v>
      </c>
      <c r="BB3263" s="89">
        <f t="shared" si="199"/>
        <v>0</v>
      </c>
      <c r="BC3263" s="90" t="str">
        <f t="shared" si="198"/>
        <v>OK</v>
      </c>
      <c r="BD3263" s="91" t="str">
        <f t="shared" si="200"/>
        <v xml:space="preserve">                  </v>
      </c>
      <c r="BE3263" s="92">
        <f t="shared" si="201"/>
        <v>1</v>
      </c>
    </row>
    <row r="3264" spans="1:57" s="74" customFormat="1" ht="50.1" customHeight="1" x14ac:dyDescent="0.2">
      <c r="A3264" s="78" t="s">
        <v>55</v>
      </c>
      <c r="B3264" s="78" t="s">
        <v>63</v>
      </c>
      <c r="C3264" s="78" t="s">
        <v>30</v>
      </c>
      <c r="D3264" s="78" t="s">
        <v>605</v>
      </c>
      <c r="E3264" s="79" t="str">
        <f>+IF(C3264&lt;&gt;"",VLOOKUP(MID(C3264,18,5),NIVELES!$A$133:$B$213,2,0),"")</f>
        <v>CAÑAR</v>
      </c>
      <c r="F3264" s="80" t="s">
        <v>194</v>
      </c>
      <c r="G3264" s="81" t="str">
        <f>+IF(F3264&lt;&gt;"",VLOOKUP(F3264,NIVELES!$A$246:$C$464,3,0),"")</f>
        <v xml:space="preserve"> </v>
      </c>
      <c r="H3264" s="82" t="s">
        <v>1024</v>
      </c>
      <c r="I3264" s="78" t="s">
        <v>2201</v>
      </c>
      <c r="J3264" s="78" t="s">
        <v>2184</v>
      </c>
      <c r="K3264" s="78" t="s">
        <v>2185</v>
      </c>
      <c r="L3264" s="78" t="s">
        <v>3188</v>
      </c>
      <c r="M3264" s="78">
        <v>207</v>
      </c>
      <c r="N3264" s="78" t="s">
        <v>3254</v>
      </c>
      <c r="O3264" s="78" t="s">
        <v>2208</v>
      </c>
      <c r="P3264" s="82">
        <v>1</v>
      </c>
      <c r="Q3264" s="78" t="s">
        <v>3261</v>
      </c>
      <c r="R3264" s="82">
        <v>0</v>
      </c>
      <c r="S3264" s="82">
        <v>0</v>
      </c>
      <c r="T3264" s="82">
        <v>1</v>
      </c>
      <c r="U3264" s="82">
        <v>0</v>
      </c>
      <c r="V3264" s="82">
        <v>0</v>
      </c>
      <c r="W3264" s="82">
        <v>0</v>
      </c>
      <c r="X3264" s="82">
        <v>0</v>
      </c>
      <c r="Y3264" s="82">
        <v>0</v>
      </c>
      <c r="Z3264" s="82">
        <v>0</v>
      </c>
      <c r="AA3264" s="82">
        <v>0</v>
      </c>
      <c r="AB3264" s="82">
        <v>0</v>
      </c>
      <c r="AC3264" s="82">
        <v>0</v>
      </c>
      <c r="AD3264" s="85" t="str">
        <f>IF(A3264&lt;&gt;"",IF(D3264="DIRECCIÓN_DE_TRANSFERENCIAS","280 0031",VLOOKUP(C3264,NIVELES!$A$14:$B$105,2,0)),"")</f>
        <v>280 6310</v>
      </c>
      <c r="AE3264" s="86" t="s">
        <v>322</v>
      </c>
      <c r="AF3264" s="86" t="s">
        <v>543</v>
      </c>
      <c r="AG3264" s="79" t="str">
        <f>+IF(AF3264&lt;&gt;"",VLOOKUP(AF3264,NIVELES!$A$666:$B$673,2,0),"")</f>
        <v>DESARROLLO_INFANTIL</v>
      </c>
      <c r="AH3264" s="78" t="s">
        <v>322</v>
      </c>
      <c r="AI3264" s="79" t="str">
        <f>IF(AH3264&lt;&gt;"",VLOOKUP(CONCATENATE(AG3264,AH3264),NIVELES!$B$676:$C$745,2,0),"")</f>
        <v>Centros Infantiles Del Buen Vivir Atencion Directa -Funcionamiento Operación Y Atencion De Unidades</v>
      </c>
      <c r="AJ3264" s="78" t="s">
        <v>517</v>
      </c>
      <c r="AK3264" s="79" t="str">
        <f>+IF(AJ3264&lt;&gt;"",VLOOKUP(AJ3264,NIVELES!$A$816:$B$892,2,0),"")</f>
        <v>NO APLICA</v>
      </c>
      <c r="AL3264" s="78" t="s">
        <v>554</v>
      </c>
      <c r="AM3264" s="78">
        <v>530805</v>
      </c>
      <c r="AN3264" s="79" t="str">
        <f>IF(AM3264&lt;&gt;"",+VLOOKUP(AM3264,NIVELES!$A$1652:$B$2466,2,0),"")</f>
        <v>Materiales de Aseo</v>
      </c>
      <c r="AO3264" s="87">
        <v>956.08</v>
      </c>
      <c r="AP3264" s="88"/>
      <c r="AQ3264" s="88"/>
      <c r="AR3264" s="88">
        <v>956.08</v>
      </c>
      <c r="AS3264" s="88">
        <v>0</v>
      </c>
      <c r="AT3264" s="88">
        <v>0</v>
      </c>
      <c r="AU3264" s="88">
        <v>0</v>
      </c>
      <c r="AV3264" s="88">
        <v>0</v>
      </c>
      <c r="AW3264" s="88">
        <v>0</v>
      </c>
      <c r="AX3264" s="88">
        <v>0</v>
      </c>
      <c r="AY3264" s="88">
        <v>0</v>
      </c>
      <c r="AZ3264" s="88">
        <v>0</v>
      </c>
      <c r="BA3264" s="88">
        <v>0</v>
      </c>
      <c r="BB3264" s="89">
        <f t="shared" si="199"/>
        <v>956.08</v>
      </c>
      <c r="BC3264" s="90" t="str">
        <f t="shared" si="198"/>
        <v>OK</v>
      </c>
      <c r="BD3264" s="91" t="str">
        <f t="shared" si="200"/>
        <v xml:space="preserve">                  </v>
      </c>
      <c r="BE3264" s="92">
        <f t="shared" si="201"/>
        <v>1</v>
      </c>
    </row>
    <row r="3265" spans="1:57" s="74" customFormat="1" ht="50.1" customHeight="1" x14ac:dyDescent="0.2">
      <c r="A3265" s="78" t="s">
        <v>55</v>
      </c>
      <c r="B3265" s="78" t="s">
        <v>63</v>
      </c>
      <c r="C3265" s="78" t="s">
        <v>30</v>
      </c>
      <c r="D3265" s="78" t="s">
        <v>605</v>
      </c>
      <c r="E3265" s="79" t="str">
        <f>+IF(C3265&lt;&gt;"",VLOOKUP(MID(C3265,18,5),NIVELES!$A$133:$B$213,2,0),"")</f>
        <v>CAÑAR</v>
      </c>
      <c r="F3265" s="80" t="s">
        <v>194</v>
      </c>
      <c r="G3265" s="81" t="str">
        <f>+IF(F3265&lt;&gt;"",VLOOKUP(F3265,NIVELES!$A$246:$C$464,3,0),"")</f>
        <v xml:space="preserve"> </v>
      </c>
      <c r="H3265" s="82" t="s">
        <v>1024</v>
      </c>
      <c r="I3265" s="78" t="s">
        <v>2201</v>
      </c>
      <c r="J3265" s="78" t="s">
        <v>2184</v>
      </c>
      <c r="K3265" s="78" t="s">
        <v>2185</v>
      </c>
      <c r="L3265" s="78" t="s">
        <v>3188</v>
      </c>
      <c r="M3265" s="78">
        <v>207</v>
      </c>
      <c r="N3265" s="78" t="s">
        <v>3254</v>
      </c>
      <c r="O3265" s="78" t="s">
        <v>3111</v>
      </c>
      <c r="P3265" s="82">
        <v>1</v>
      </c>
      <c r="Q3265" s="78" t="s">
        <v>3262</v>
      </c>
      <c r="R3265" s="82">
        <v>0</v>
      </c>
      <c r="S3265" s="82">
        <v>0</v>
      </c>
      <c r="T3265" s="82">
        <v>1</v>
      </c>
      <c r="U3265" s="82">
        <v>0</v>
      </c>
      <c r="V3265" s="82">
        <v>0</v>
      </c>
      <c r="W3265" s="82">
        <v>0</v>
      </c>
      <c r="X3265" s="82">
        <v>0</v>
      </c>
      <c r="Y3265" s="82">
        <v>0</v>
      </c>
      <c r="Z3265" s="82">
        <v>0</v>
      </c>
      <c r="AA3265" s="82">
        <v>0</v>
      </c>
      <c r="AB3265" s="82">
        <v>0</v>
      </c>
      <c r="AC3265" s="82">
        <v>0</v>
      </c>
      <c r="AD3265" s="85" t="str">
        <f>IF(A3265&lt;&gt;"",IF(D3265="DIRECCIÓN_DE_TRANSFERENCIAS","280 0031",VLOOKUP(C3265,NIVELES!$A$14:$B$105,2,0)),"")</f>
        <v>280 6310</v>
      </c>
      <c r="AE3265" s="86" t="s">
        <v>322</v>
      </c>
      <c r="AF3265" s="86" t="s">
        <v>543</v>
      </c>
      <c r="AG3265" s="79" t="str">
        <f>+IF(AF3265&lt;&gt;"",VLOOKUP(AF3265,NIVELES!$A$666:$B$673,2,0),"")</f>
        <v>DESARROLLO_INFANTIL</v>
      </c>
      <c r="AH3265" s="78" t="s">
        <v>322</v>
      </c>
      <c r="AI3265" s="79" t="str">
        <f>IF(AH3265&lt;&gt;"",VLOOKUP(CONCATENATE(AG3265,AH3265),NIVELES!$B$676:$C$745,2,0),"")</f>
        <v>Centros Infantiles Del Buen Vivir Atencion Directa -Funcionamiento Operación Y Atencion De Unidades</v>
      </c>
      <c r="AJ3265" s="78" t="s">
        <v>517</v>
      </c>
      <c r="AK3265" s="79" t="str">
        <f>+IF(AJ3265&lt;&gt;"",VLOOKUP(AJ3265,NIVELES!$A$816:$B$892,2,0),"")</f>
        <v>NO APLICA</v>
      </c>
      <c r="AL3265" s="78" t="s">
        <v>554</v>
      </c>
      <c r="AM3265" s="78">
        <v>530812</v>
      </c>
      <c r="AN3265" s="79" t="str">
        <f>IF(AM3265&lt;&gt;"",+VLOOKUP(AM3265,NIVELES!$A$1652:$B$2466,2,0),"")</f>
        <v>Materiales Didácticos</v>
      </c>
      <c r="AO3265" s="87">
        <v>3012.92</v>
      </c>
      <c r="AP3265" s="88"/>
      <c r="AQ3265" s="88"/>
      <c r="AR3265" s="88">
        <v>0</v>
      </c>
      <c r="AS3265" s="88">
        <v>3012.92</v>
      </c>
      <c r="AT3265" s="88">
        <v>0</v>
      </c>
      <c r="AU3265" s="88">
        <v>0</v>
      </c>
      <c r="AV3265" s="88">
        <v>0</v>
      </c>
      <c r="AW3265" s="88">
        <v>0</v>
      </c>
      <c r="AX3265" s="88">
        <v>0</v>
      </c>
      <c r="AY3265" s="88">
        <v>0</v>
      </c>
      <c r="AZ3265" s="88">
        <v>0</v>
      </c>
      <c r="BA3265" s="88">
        <v>0</v>
      </c>
      <c r="BB3265" s="89">
        <f t="shared" si="199"/>
        <v>3012.92</v>
      </c>
      <c r="BC3265" s="90" t="str">
        <f t="shared" si="198"/>
        <v>OK</v>
      </c>
      <c r="BD3265" s="91" t="str">
        <f t="shared" si="200"/>
        <v xml:space="preserve">                  </v>
      </c>
      <c r="BE3265" s="92">
        <f t="shared" si="201"/>
        <v>1</v>
      </c>
    </row>
    <row r="3266" spans="1:57" s="74" customFormat="1" ht="50.1" customHeight="1" x14ac:dyDescent="0.2">
      <c r="A3266" s="78" t="s">
        <v>55</v>
      </c>
      <c r="B3266" s="78" t="s">
        <v>63</v>
      </c>
      <c r="C3266" s="78" t="s">
        <v>30</v>
      </c>
      <c r="D3266" s="78" t="s">
        <v>605</v>
      </c>
      <c r="E3266" s="79" t="str">
        <f>+IF(C3266&lt;&gt;"",VLOOKUP(MID(C3266,18,5),NIVELES!$A$133:$B$213,2,0),"")</f>
        <v>CAÑAR</v>
      </c>
      <c r="F3266" s="80" t="s">
        <v>194</v>
      </c>
      <c r="G3266" s="81" t="str">
        <f>+IF(F3266&lt;&gt;"",VLOOKUP(F3266,NIVELES!$A$246:$C$464,3,0),"")</f>
        <v xml:space="preserve"> </v>
      </c>
      <c r="H3266" s="82" t="s">
        <v>1024</v>
      </c>
      <c r="I3266" s="78" t="s">
        <v>2201</v>
      </c>
      <c r="J3266" s="78" t="s">
        <v>2184</v>
      </c>
      <c r="K3266" s="78" t="s">
        <v>2185</v>
      </c>
      <c r="L3266" s="78" t="s">
        <v>3165</v>
      </c>
      <c r="M3266" s="78">
        <v>684</v>
      </c>
      <c r="N3266" s="78" t="s">
        <v>3166</v>
      </c>
      <c r="O3266" s="78" t="s">
        <v>2222</v>
      </c>
      <c r="P3266" s="82">
        <v>7</v>
      </c>
      <c r="Q3266" s="78" t="s">
        <v>2551</v>
      </c>
      <c r="R3266" s="82"/>
      <c r="S3266" s="82">
        <v>7</v>
      </c>
      <c r="T3266" s="82"/>
      <c r="U3266" s="82"/>
      <c r="V3266" s="82"/>
      <c r="W3266" s="82"/>
      <c r="X3266" s="82"/>
      <c r="Y3266" s="82"/>
      <c r="Z3266" s="82"/>
      <c r="AA3266" s="82"/>
      <c r="AB3266" s="82"/>
      <c r="AC3266" s="82"/>
      <c r="AD3266" s="85" t="str">
        <f>IF(A3266&lt;&gt;"",IF(D3266="DIRECCIÓN_DE_TRANSFERENCIAS","280 0031",VLOOKUP(C3266,NIVELES!$A$14:$B$105,2,0)),"")</f>
        <v>280 6310</v>
      </c>
      <c r="AE3266" s="86" t="s">
        <v>322</v>
      </c>
      <c r="AF3266" s="86" t="s">
        <v>543</v>
      </c>
      <c r="AG3266" s="79" t="str">
        <f>+IF(AF3266&lt;&gt;"",VLOOKUP(AF3266,NIVELES!$A$666:$B$673,2,0),"")</f>
        <v>DESARROLLO_INFANTIL</v>
      </c>
      <c r="AH3266" s="78" t="s">
        <v>320</v>
      </c>
      <c r="AI3266" s="79" t="str">
        <f>IF(AH3266&lt;&gt;"",VLOOKUP(CONCATENATE(AG3266,AH3266),NIVELES!$B$676:$C$745,2,0),"")</f>
        <v>Asegurar La Operacion Y Atencion De Cibv  Administrados Por Prestacion De Servicios A Traves De Cooperantes  Para Contribuir Al Desarrollo Integral De Niñas Y Niños</v>
      </c>
      <c r="AJ3266" s="78" t="s">
        <v>387</v>
      </c>
      <c r="AK3266" s="79" t="str">
        <f>+IF(AJ3266&lt;&gt;"",VLOOKUP(AJ3266,NIVELES!$A$816:$B$892,2,0),"")</f>
        <v>ASEGURAR EL DESARROLLO INFANTIL Y LA EDUCACIÓN INTEGRAL, CON CALIDAD Y CALIDEZ PARA TODOS LOS NIÑOS, NIÑAS Y ADOLESCENTES</v>
      </c>
      <c r="AL3266" s="78" t="s">
        <v>556</v>
      </c>
      <c r="AM3266" s="78">
        <v>580104</v>
      </c>
      <c r="AN3266" s="79" t="str">
        <f>IF(AM3266&lt;&gt;"",+VLOOKUP(AM3266,NIVELES!$A$1652:$B$2466,2,0),"")</f>
        <v>A Gobiernos Autónomos Descentralizados</v>
      </c>
      <c r="AO3266" s="87">
        <v>950263.87</v>
      </c>
      <c r="AP3266" s="88"/>
      <c r="AQ3266" s="88">
        <v>171246.28</v>
      </c>
      <c r="AR3266" s="88">
        <v>0</v>
      </c>
      <c r="AS3266" s="88">
        <v>237565.97</v>
      </c>
      <c r="AT3266" s="88">
        <v>0</v>
      </c>
      <c r="AU3266" s="88">
        <v>0</v>
      </c>
      <c r="AV3266" s="88">
        <v>237565.97</v>
      </c>
      <c r="AW3266" s="88">
        <v>0</v>
      </c>
      <c r="AX3266" s="88">
        <v>0</v>
      </c>
      <c r="AY3266" s="88">
        <v>303885.65000000002</v>
      </c>
      <c r="AZ3266" s="88">
        <v>0</v>
      </c>
      <c r="BA3266" s="88">
        <v>0</v>
      </c>
      <c r="BB3266" s="89">
        <f t="shared" si="199"/>
        <v>950263.87</v>
      </c>
      <c r="BC3266" s="90" t="str">
        <f t="shared" si="198"/>
        <v>OK</v>
      </c>
      <c r="BD3266" s="91" t="str">
        <f t="shared" si="200"/>
        <v xml:space="preserve">                  </v>
      </c>
      <c r="BE3266" s="92">
        <f t="shared" si="201"/>
        <v>7</v>
      </c>
    </row>
    <row r="3267" spans="1:57" s="74" customFormat="1" ht="50.1" customHeight="1" x14ac:dyDescent="0.2">
      <c r="A3267" s="78" t="s">
        <v>55</v>
      </c>
      <c r="B3267" s="78" t="s">
        <v>63</v>
      </c>
      <c r="C3267" s="78" t="s">
        <v>30</v>
      </c>
      <c r="D3267" s="78" t="s">
        <v>605</v>
      </c>
      <c r="E3267" s="79" t="str">
        <f>+IF(C3267&lt;&gt;"",VLOOKUP(MID(C3267,18,5),NIVELES!$A$133:$B$213,2,0),"")</f>
        <v>CAÑAR</v>
      </c>
      <c r="F3267" s="80" t="s">
        <v>194</v>
      </c>
      <c r="G3267" s="81" t="str">
        <f>+IF(F3267&lt;&gt;"",VLOOKUP(F3267,NIVELES!$A$246:$C$464,3,0),"")</f>
        <v xml:space="preserve"> </v>
      </c>
      <c r="H3267" s="82" t="s">
        <v>1024</v>
      </c>
      <c r="I3267" s="78" t="s">
        <v>2201</v>
      </c>
      <c r="J3267" s="78" t="s">
        <v>2184</v>
      </c>
      <c r="K3267" s="78" t="s">
        <v>2185</v>
      </c>
      <c r="L3267" s="78" t="s">
        <v>3263</v>
      </c>
      <c r="M3267" s="78">
        <v>2610</v>
      </c>
      <c r="N3267" s="78" t="s">
        <v>3264</v>
      </c>
      <c r="O3267" s="78" t="s">
        <v>2454</v>
      </c>
      <c r="P3267" s="82">
        <v>12</v>
      </c>
      <c r="Q3267" s="78" t="s">
        <v>2945</v>
      </c>
      <c r="R3267" s="82">
        <v>1</v>
      </c>
      <c r="S3267" s="82">
        <v>1</v>
      </c>
      <c r="T3267" s="82">
        <v>1</v>
      </c>
      <c r="U3267" s="82">
        <v>1</v>
      </c>
      <c r="V3267" s="82">
        <v>1</v>
      </c>
      <c r="W3267" s="82">
        <v>1</v>
      </c>
      <c r="X3267" s="82">
        <v>1</v>
      </c>
      <c r="Y3267" s="82">
        <v>1</v>
      </c>
      <c r="Z3267" s="82">
        <v>1</v>
      </c>
      <c r="AA3267" s="82">
        <v>1</v>
      </c>
      <c r="AB3267" s="82">
        <v>1</v>
      </c>
      <c r="AC3267" s="82">
        <v>1</v>
      </c>
      <c r="AD3267" s="85" t="str">
        <f>IF(A3267&lt;&gt;"",IF(D3267="DIRECCIÓN_DE_TRANSFERENCIAS","280 0031",VLOOKUP(C3267,NIVELES!$A$14:$B$105,2,0)),"")</f>
        <v>280 6310</v>
      </c>
      <c r="AE3267" s="86" t="s">
        <v>322</v>
      </c>
      <c r="AF3267" s="86" t="s">
        <v>543</v>
      </c>
      <c r="AG3267" s="79" t="str">
        <f>+IF(AF3267&lt;&gt;"",VLOOKUP(AF3267,NIVELES!$A$666:$B$673,2,0),"")</f>
        <v>DESARROLLO_INFANTIL</v>
      </c>
      <c r="AH3267" s="78" t="s">
        <v>452</v>
      </c>
      <c r="AI3267" s="79" t="str">
        <f>IF(AH3267&lt;&gt;"",VLOOKUP(CONCATENATE(AG3267,AH3267),NIVELES!$B$676:$C$745,2,0),"")</f>
        <v>Creciendo Con Nuestros Hijos De Atención Directa Funcionamiento, Operación Y Atención Domiciliar</v>
      </c>
      <c r="AJ3267" s="78" t="s">
        <v>517</v>
      </c>
      <c r="AK3267" s="79" t="str">
        <f>+IF(AJ3267&lt;&gt;"",VLOOKUP(AJ3267,NIVELES!$A$816:$B$892,2,0),"")</f>
        <v>NO APLICA</v>
      </c>
      <c r="AL3267" s="78" t="s">
        <v>553</v>
      </c>
      <c r="AM3267" s="78">
        <v>510105</v>
      </c>
      <c r="AN3267" s="79" t="str">
        <f>IF(AM3267&lt;&gt;"",+VLOOKUP(AM3267,NIVELES!$A$1652:$B$2466,2,0),"")</f>
        <v>Remuneraciones Unificadas</v>
      </c>
      <c r="AO3267" s="87">
        <v>807300</v>
      </c>
      <c r="AP3267" s="88">
        <v>64350</v>
      </c>
      <c r="AQ3267" s="88">
        <v>64350</v>
      </c>
      <c r="AR3267" s="88">
        <v>67275</v>
      </c>
      <c r="AS3267" s="88">
        <v>67275</v>
      </c>
      <c r="AT3267" s="88">
        <v>67275</v>
      </c>
      <c r="AU3267" s="88">
        <v>67275</v>
      </c>
      <c r="AV3267" s="88">
        <v>67275</v>
      </c>
      <c r="AW3267" s="88">
        <v>67275</v>
      </c>
      <c r="AX3267" s="88">
        <v>67275</v>
      </c>
      <c r="AY3267" s="88">
        <v>67275</v>
      </c>
      <c r="AZ3267" s="88">
        <v>67275</v>
      </c>
      <c r="BA3267" s="88">
        <v>73125</v>
      </c>
      <c r="BB3267" s="89">
        <f t="shared" si="199"/>
        <v>807300</v>
      </c>
      <c r="BC3267" s="90" t="str">
        <f t="shared" si="198"/>
        <v>OK</v>
      </c>
      <c r="BD3267" s="91" t="str">
        <f t="shared" si="200"/>
        <v xml:space="preserve">                  </v>
      </c>
      <c r="BE3267" s="92">
        <f t="shared" si="201"/>
        <v>12</v>
      </c>
    </row>
    <row r="3268" spans="1:57" s="74" customFormat="1" ht="50.1" customHeight="1" x14ac:dyDescent="0.2">
      <c r="A3268" s="78" t="s">
        <v>55</v>
      </c>
      <c r="B3268" s="78" t="s">
        <v>63</v>
      </c>
      <c r="C3268" s="78" t="s">
        <v>30</v>
      </c>
      <c r="D3268" s="78" t="s">
        <v>605</v>
      </c>
      <c r="E3268" s="79" t="str">
        <f>+IF(C3268&lt;&gt;"",VLOOKUP(MID(C3268,18,5),NIVELES!$A$133:$B$213,2,0),"")</f>
        <v>CAÑAR</v>
      </c>
      <c r="F3268" s="80" t="s">
        <v>194</v>
      </c>
      <c r="G3268" s="81" t="str">
        <f>+IF(F3268&lt;&gt;"",VLOOKUP(F3268,NIVELES!$A$246:$C$464,3,0),"")</f>
        <v xml:space="preserve"> </v>
      </c>
      <c r="H3268" s="82" t="s">
        <v>1024</v>
      </c>
      <c r="I3268" s="78" t="s">
        <v>2201</v>
      </c>
      <c r="J3268" s="78" t="s">
        <v>2184</v>
      </c>
      <c r="K3268" s="78" t="s">
        <v>2185</v>
      </c>
      <c r="L3268" s="78" t="s">
        <v>3263</v>
      </c>
      <c r="M3268" s="78">
        <v>2610</v>
      </c>
      <c r="N3268" s="78" t="s">
        <v>3264</v>
      </c>
      <c r="O3268" s="78" t="s">
        <v>2454</v>
      </c>
      <c r="P3268" s="82">
        <v>1</v>
      </c>
      <c r="Q3268" s="78" t="s">
        <v>2945</v>
      </c>
      <c r="R3268" s="82">
        <v>0</v>
      </c>
      <c r="S3268" s="82">
        <v>0</v>
      </c>
      <c r="T3268" s="82">
        <v>0</v>
      </c>
      <c r="U3268" s="82">
        <v>0</v>
      </c>
      <c r="V3268" s="82">
        <v>0</v>
      </c>
      <c r="W3268" s="82">
        <v>0</v>
      </c>
      <c r="X3268" s="82">
        <v>0</v>
      </c>
      <c r="Y3268" s="82">
        <v>0</v>
      </c>
      <c r="Z3268" s="82">
        <v>0</v>
      </c>
      <c r="AA3268" s="82">
        <v>0</v>
      </c>
      <c r="AB3268" s="82">
        <v>0</v>
      </c>
      <c r="AC3268" s="82">
        <v>1</v>
      </c>
      <c r="AD3268" s="85" t="str">
        <f>IF(A3268&lt;&gt;"",IF(D3268="DIRECCIÓN_DE_TRANSFERENCIAS","280 0031",VLOOKUP(C3268,NIVELES!$A$14:$B$105,2,0)),"")</f>
        <v>280 6310</v>
      </c>
      <c r="AE3268" s="86" t="s">
        <v>322</v>
      </c>
      <c r="AF3268" s="86" t="s">
        <v>543</v>
      </c>
      <c r="AG3268" s="79" t="str">
        <f>+IF(AF3268&lt;&gt;"",VLOOKUP(AF3268,NIVELES!$A$666:$B$673,2,0),"")</f>
        <v>DESARROLLO_INFANTIL</v>
      </c>
      <c r="AH3268" s="78" t="s">
        <v>452</v>
      </c>
      <c r="AI3268" s="79" t="str">
        <f>IF(AH3268&lt;&gt;"",VLOOKUP(CONCATENATE(AG3268,AH3268),NIVELES!$B$676:$C$745,2,0),"")</f>
        <v>Creciendo Con Nuestros Hijos De Atención Directa Funcionamiento, Operación Y Atención Domiciliar</v>
      </c>
      <c r="AJ3268" s="78" t="s">
        <v>517</v>
      </c>
      <c r="AK3268" s="79" t="str">
        <f>+IF(AJ3268&lt;&gt;"",VLOOKUP(AJ3268,NIVELES!$A$816:$B$892,2,0),"")</f>
        <v>NO APLICA</v>
      </c>
      <c r="AL3268" s="78" t="s">
        <v>553</v>
      </c>
      <c r="AM3268" s="78">
        <v>510203</v>
      </c>
      <c r="AN3268" s="79" t="str">
        <f>IF(AM3268&lt;&gt;"",+VLOOKUP(AM3268,NIVELES!$A$1652:$B$2466,2,0),"")</f>
        <v>Decimotercer Sueldo</v>
      </c>
      <c r="AO3268" s="87">
        <v>61668.75</v>
      </c>
      <c r="AP3268" s="88"/>
      <c r="AQ3268" s="88">
        <v>2145</v>
      </c>
      <c r="AR3268" s="88">
        <v>0</v>
      </c>
      <c r="AS3268" s="88">
        <v>0</v>
      </c>
      <c r="AT3268" s="88">
        <v>0</v>
      </c>
      <c r="AU3268" s="88">
        <v>0</v>
      </c>
      <c r="AV3268" s="88">
        <v>0</v>
      </c>
      <c r="AW3268" s="88">
        <v>0</v>
      </c>
      <c r="AX3268" s="88">
        <v>0</v>
      </c>
      <c r="AY3268" s="88">
        <v>0</v>
      </c>
      <c r="AZ3268" s="88">
        <v>0</v>
      </c>
      <c r="BA3268" s="88">
        <v>59523.75</v>
      </c>
      <c r="BB3268" s="89">
        <f t="shared" si="199"/>
        <v>61668.75</v>
      </c>
      <c r="BC3268" s="90" t="str">
        <f t="shared" si="198"/>
        <v>OK</v>
      </c>
      <c r="BD3268" s="91" t="str">
        <f t="shared" si="200"/>
        <v xml:space="preserve">                  </v>
      </c>
      <c r="BE3268" s="92">
        <f t="shared" si="201"/>
        <v>1</v>
      </c>
    </row>
    <row r="3269" spans="1:57" s="74" customFormat="1" ht="50.1" customHeight="1" x14ac:dyDescent="0.2">
      <c r="A3269" s="78" t="s">
        <v>55</v>
      </c>
      <c r="B3269" s="78" t="s">
        <v>63</v>
      </c>
      <c r="C3269" s="78" t="s">
        <v>30</v>
      </c>
      <c r="D3269" s="78" t="s">
        <v>605</v>
      </c>
      <c r="E3269" s="79" t="str">
        <f>+IF(C3269&lt;&gt;"",VLOOKUP(MID(C3269,18,5),NIVELES!$A$133:$B$213,2,0),"")</f>
        <v>CAÑAR</v>
      </c>
      <c r="F3269" s="80" t="s">
        <v>194</v>
      </c>
      <c r="G3269" s="81" t="str">
        <f>+IF(F3269&lt;&gt;"",VLOOKUP(F3269,NIVELES!$A$246:$C$464,3,0),"")</f>
        <v xml:space="preserve"> </v>
      </c>
      <c r="H3269" s="82" t="s">
        <v>1024</v>
      </c>
      <c r="I3269" s="78" t="s">
        <v>2201</v>
      </c>
      <c r="J3269" s="78" t="s">
        <v>2184</v>
      </c>
      <c r="K3269" s="78" t="s">
        <v>2185</v>
      </c>
      <c r="L3269" s="78" t="s">
        <v>3263</v>
      </c>
      <c r="M3269" s="78">
        <v>2610</v>
      </c>
      <c r="N3269" s="78" t="s">
        <v>3264</v>
      </c>
      <c r="O3269" s="78" t="s">
        <v>2454</v>
      </c>
      <c r="P3269" s="82">
        <v>1</v>
      </c>
      <c r="Q3269" s="78" t="s">
        <v>2945</v>
      </c>
      <c r="R3269" s="82">
        <v>0</v>
      </c>
      <c r="S3269" s="82">
        <v>0</v>
      </c>
      <c r="T3269" s="82">
        <v>0</v>
      </c>
      <c r="U3269" s="82">
        <v>0</v>
      </c>
      <c r="V3269" s="82">
        <v>0</v>
      </c>
      <c r="W3269" s="82">
        <v>0</v>
      </c>
      <c r="X3269" s="82">
        <v>0</v>
      </c>
      <c r="Y3269" s="82">
        <v>1</v>
      </c>
      <c r="Z3269" s="82">
        <v>0</v>
      </c>
      <c r="AA3269" s="82">
        <v>0</v>
      </c>
      <c r="AB3269" s="82">
        <v>0</v>
      </c>
      <c r="AC3269" s="82">
        <v>0</v>
      </c>
      <c r="AD3269" s="85" t="str">
        <f>IF(A3269&lt;&gt;"",IF(D3269="DIRECCIÓN_DE_TRANSFERENCIAS","280 0031",VLOOKUP(C3269,NIVELES!$A$14:$B$105,2,0)),"")</f>
        <v>280 6310</v>
      </c>
      <c r="AE3269" s="86" t="s">
        <v>322</v>
      </c>
      <c r="AF3269" s="86" t="s">
        <v>543</v>
      </c>
      <c r="AG3269" s="79" t="str">
        <f>+IF(AF3269&lt;&gt;"",VLOOKUP(AF3269,NIVELES!$A$666:$B$673,2,0),"")</f>
        <v>DESARROLLO_INFANTIL</v>
      </c>
      <c r="AH3269" s="78" t="s">
        <v>452</v>
      </c>
      <c r="AI3269" s="79" t="str">
        <f>IF(AH3269&lt;&gt;"",VLOOKUP(CONCATENATE(AG3269,AH3269),NIVELES!$B$676:$C$745,2,0),"")</f>
        <v>Creciendo Con Nuestros Hijos De Atención Directa Funcionamiento, Operación Y Atención Domiciliar</v>
      </c>
      <c r="AJ3269" s="78" t="s">
        <v>517</v>
      </c>
      <c r="AK3269" s="79" t="str">
        <f>+IF(AJ3269&lt;&gt;"",VLOOKUP(AJ3269,NIVELES!$A$816:$B$892,2,0),"")</f>
        <v>NO APLICA</v>
      </c>
      <c r="AL3269" s="78" t="s">
        <v>553</v>
      </c>
      <c r="AM3269" s="78">
        <v>510204</v>
      </c>
      <c r="AN3269" s="79" t="str">
        <f>IF(AM3269&lt;&gt;"",+VLOOKUP(AM3269,NIVELES!$A$1652:$B$2466,2,0),"")</f>
        <v>Decimocuarto Sueldo</v>
      </c>
      <c r="AO3269" s="87">
        <v>41534.17</v>
      </c>
      <c r="AP3269" s="88"/>
      <c r="AQ3269" s="88">
        <v>1444.52</v>
      </c>
      <c r="AR3269" s="88">
        <v>0</v>
      </c>
      <c r="AS3269" s="88">
        <v>0</v>
      </c>
      <c r="AT3269" s="88">
        <v>0</v>
      </c>
      <c r="AU3269" s="88">
        <v>0</v>
      </c>
      <c r="AV3269" s="88">
        <v>0</v>
      </c>
      <c r="AW3269" s="88">
        <v>40089.65</v>
      </c>
      <c r="AX3269" s="88">
        <v>0</v>
      </c>
      <c r="AY3269" s="88">
        <v>0</v>
      </c>
      <c r="AZ3269" s="88">
        <v>0</v>
      </c>
      <c r="BA3269" s="88">
        <v>0</v>
      </c>
      <c r="BB3269" s="89">
        <f t="shared" si="199"/>
        <v>41534.17</v>
      </c>
      <c r="BC3269" s="90" t="str">
        <f t="shared" si="198"/>
        <v>OK</v>
      </c>
      <c r="BD3269" s="91" t="str">
        <f t="shared" si="200"/>
        <v xml:space="preserve">                  </v>
      </c>
      <c r="BE3269" s="92">
        <f t="shared" si="201"/>
        <v>1</v>
      </c>
    </row>
    <row r="3270" spans="1:57" s="74" customFormat="1" ht="50.1" customHeight="1" x14ac:dyDescent="0.2">
      <c r="A3270" s="78" t="s">
        <v>55</v>
      </c>
      <c r="B3270" s="78" t="s">
        <v>63</v>
      </c>
      <c r="C3270" s="78" t="s">
        <v>30</v>
      </c>
      <c r="D3270" s="78" t="s">
        <v>605</v>
      </c>
      <c r="E3270" s="79" t="str">
        <f>+IF(C3270&lt;&gt;"",VLOOKUP(MID(C3270,18,5),NIVELES!$A$133:$B$213,2,0),"")</f>
        <v>CAÑAR</v>
      </c>
      <c r="F3270" s="80" t="s">
        <v>194</v>
      </c>
      <c r="G3270" s="81" t="str">
        <f>+IF(F3270&lt;&gt;"",VLOOKUP(F3270,NIVELES!$A$246:$C$464,3,0),"")</f>
        <v xml:space="preserve"> </v>
      </c>
      <c r="H3270" s="82" t="s">
        <v>1024</v>
      </c>
      <c r="I3270" s="78" t="s">
        <v>2201</v>
      </c>
      <c r="J3270" s="78" t="s">
        <v>2184</v>
      </c>
      <c r="K3270" s="78" t="s">
        <v>2185</v>
      </c>
      <c r="L3270" s="78" t="s">
        <v>3263</v>
      </c>
      <c r="M3270" s="78">
        <v>2610</v>
      </c>
      <c r="N3270" s="78" t="s">
        <v>3264</v>
      </c>
      <c r="O3270" s="78" t="s">
        <v>2454</v>
      </c>
      <c r="P3270" s="82">
        <v>12</v>
      </c>
      <c r="Q3270" s="78" t="s">
        <v>2945</v>
      </c>
      <c r="R3270" s="82">
        <v>1</v>
      </c>
      <c r="S3270" s="82">
        <v>1</v>
      </c>
      <c r="T3270" s="82">
        <v>1</v>
      </c>
      <c r="U3270" s="82">
        <v>1</v>
      </c>
      <c r="V3270" s="82">
        <v>1</v>
      </c>
      <c r="W3270" s="82">
        <v>1</v>
      </c>
      <c r="X3270" s="82">
        <v>1</v>
      </c>
      <c r="Y3270" s="82">
        <v>1</v>
      </c>
      <c r="Z3270" s="82">
        <v>1</v>
      </c>
      <c r="AA3270" s="82">
        <v>1</v>
      </c>
      <c r="AB3270" s="82">
        <v>1</v>
      </c>
      <c r="AC3270" s="82">
        <v>1</v>
      </c>
      <c r="AD3270" s="85" t="str">
        <f>IF(A3270&lt;&gt;"",IF(D3270="DIRECCIÓN_DE_TRANSFERENCIAS","280 0031",VLOOKUP(C3270,NIVELES!$A$14:$B$105,2,0)),"")</f>
        <v>280 6310</v>
      </c>
      <c r="AE3270" s="86" t="s">
        <v>322</v>
      </c>
      <c r="AF3270" s="86" t="s">
        <v>543</v>
      </c>
      <c r="AG3270" s="79" t="str">
        <f>+IF(AF3270&lt;&gt;"",VLOOKUP(AF3270,NIVELES!$A$666:$B$673,2,0),"")</f>
        <v>DESARROLLO_INFANTIL</v>
      </c>
      <c r="AH3270" s="78" t="s">
        <v>452</v>
      </c>
      <c r="AI3270" s="79" t="str">
        <f>IF(AH3270&lt;&gt;"",VLOOKUP(CONCATENATE(AG3270,AH3270),NIVELES!$B$676:$C$745,2,0),"")</f>
        <v>Creciendo Con Nuestros Hijos De Atención Directa Funcionamiento, Operación Y Atención Domiciliar</v>
      </c>
      <c r="AJ3270" s="78" t="s">
        <v>517</v>
      </c>
      <c r="AK3270" s="79" t="str">
        <f>+IF(AJ3270&lt;&gt;"",VLOOKUP(AJ3270,NIVELES!$A$816:$B$892,2,0),"")</f>
        <v>NO APLICA</v>
      </c>
      <c r="AL3270" s="78" t="s">
        <v>553</v>
      </c>
      <c r="AM3270" s="78">
        <v>510601</v>
      </c>
      <c r="AN3270" s="79" t="str">
        <f>IF(AM3270&lt;&gt;"",+VLOOKUP(AM3270,NIVELES!$A$1652:$B$2466,2,0),"")</f>
        <v>Aporte Patronal</v>
      </c>
      <c r="AO3270" s="87">
        <v>71412.41</v>
      </c>
      <c r="AP3270" s="88">
        <v>6210.6</v>
      </c>
      <c r="AQ3270" s="88">
        <v>6210.6</v>
      </c>
      <c r="AR3270" s="88">
        <v>6492.04</v>
      </c>
      <c r="AS3270" s="88">
        <v>6492.04</v>
      </c>
      <c r="AT3270" s="88">
        <v>6492.04</v>
      </c>
      <c r="AU3270" s="88">
        <v>6492.04</v>
      </c>
      <c r="AV3270" s="88">
        <v>6492.04</v>
      </c>
      <c r="AW3270" s="88">
        <v>6492.04</v>
      </c>
      <c r="AX3270" s="88">
        <v>6492.04</v>
      </c>
      <c r="AY3270" s="88">
        <v>6492.04</v>
      </c>
      <c r="AZ3270" s="88">
        <v>6492.01</v>
      </c>
      <c r="BA3270" s="88">
        <v>562.88000000000466</v>
      </c>
      <c r="BB3270" s="89">
        <f t="shared" si="199"/>
        <v>71412.41</v>
      </c>
      <c r="BC3270" s="90" t="str">
        <f t="shared" si="198"/>
        <v>OK</v>
      </c>
      <c r="BD3270" s="91" t="str">
        <f t="shared" si="200"/>
        <v xml:space="preserve">                  </v>
      </c>
      <c r="BE3270" s="92">
        <f t="shared" si="201"/>
        <v>12</v>
      </c>
    </row>
    <row r="3271" spans="1:57" s="74" customFormat="1" ht="50.1" customHeight="1" x14ac:dyDescent="0.2">
      <c r="A3271" s="78" t="s">
        <v>55</v>
      </c>
      <c r="B3271" s="78" t="s">
        <v>63</v>
      </c>
      <c r="C3271" s="78" t="s">
        <v>30</v>
      </c>
      <c r="D3271" s="78" t="s">
        <v>605</v>
      </c>
      <c r="E3271" s="79" t="str">
        <f>+IF(C3271&lt;&gt;"",VLOOKUP(MID(C3271,18,5),NIVELES!$A$133:$B$213,2,0),"")</f>
        <v>CAÑAR</v>
      </c>
      <c r="F3271" s="80" t="s">
        <v>194</v>
      </c>
      <c r="G3271" s="81" t="str">
        <f>+IF(F3271&lt;&gt;"",VLOOKUP(F3271,NIVELES!$A$246:$C$464,3,0),"")</f>
        <v xml:space="preserve"> </v>
      </c>
      <c r="H3271" s="82" t="s">
        <v>1024</v>
      </c>
      <c r="I3271" s="78" t="s">
        <v>2201</v>
      </c>
      <c r="J3271" s="78" t="s">
        <v>2184</v>
      </c>
      <c r="K3271" s="78" t="s">
        <v>2185</v>
      </c>
      <c r="L3271" s="78" t="s">
        <v>3263</v>
      </c>
      <c r="M3271" s="78">
        <v>2610</v>
      </c>
      <c r="N3271" s="78" t="s">
        <v>3264</v>
      </c>
      <c r="O3271" s="78" t="s">
        <v>2454</v>
      </c>
      <c r="P3271" s="82">
        <v>12</v>
      </c>
      <c r="Q3271" s="78" t="s">
        <v>2945</v>
      </c>
      <c r="R3271" s="82">
        <v>1</v>
      </c>
      <c r="S3271" s="82">
        <v>1</v>
      </c>
      <c r="T3271" s="82">
        <v>1</v>
      </c>
      <c r="U3271" s="82">
        <v>1</v>
      </c>
      <c r="V3271" s="82">
        <v>1</v>
      </c>
      <c r="W3271" s="82">
        <v>1</v>
      </c>
      <c r="X3271" s="82">
        <v>1</v>
      </c>
      <c r="Y3271" s="82">
        <v>1</v>
      </c>
      <c r="Z3271" s="82">
        <v>1</v>
      </c>
      <c r="AA3271" s="82">
        <v>1</v>
      </c>
      <c r="AB3271" s="82">
        <v>1</v>
      </c>
      <c r="AC3271" s="82">
        <v>1</v>
      </c>
      <c r="AD3271" s="85" t="str">
        <f>IF(A3271&lt;&gt;"",IF(D3271="DIRECCIÓN_DE_TRANSFERENCIAS","280 0031",VLOOKUP(C3271,NIVELES!$A$14:$B$105,2,0)),"")</f>
        <v>280 6310</v>
      </c>
      <c r="AE3271" s="86" t="s">
        <v>322</v>
      </c>
      <c r="AF3271" s="86" t="s">
        <v>543</v>
      </c>
      <c r="AG3271" s="79" t="str">
        <f>+IF(AF3271&lt;&gt;"",VLOOKUP(AF3271,NIVELES!$A$666:$B$673,2,0),"")</f>
        <v>DESARROLLO_INFANTIL</v>
      </c>
      <c r="AH3271" s="78" t="s">
        <v>452</v>
      </c>
      <c r="AI3271" s="79" t="str">
        <f>IF(AH3271&lt;&gt;"",VLOOKUP(CONCATENATE(AG3271,AH3271),NIVELES!$B$676:$C$745,2,0),"")</f>
        <v>Creciendo Con Nuestros Hijos De Atención Directa Funcionamiento, Operación Y Atención Domiciliar</v>
      </c>
      <c r="AJ3271" s="78" t="s">
        <v>517</v>
      </c>
      <c r="AK3271" s="79" t="str">
        <f>+IF(AJ3271&lt;&gt;"",VLOOKUP(AJ3271,NIVELES!$A$816:$B$892,2,0),"")</f>
        <v>NO APLICA</v>
      </c>
      <c r="AL3271" s="78" t="s">
        <v>553</v>
      </c>
      <c r="AM3271" s="78">
        <v>510602</v>
      </c>
      <c r="AN3271" s="79" t="str">
        <f>IF(AM3271&lt;&gt;"",+VLOOKUP(AM3271,NIVELES!$A$1652:$B$2466,2,0),"")</f>
        <v>Fondo de Reserva</v>
      </c>
      <c r="AO3271" s="87">
        <v>61668.75</v>
      </c>
      <c r="AP3271" s="88"/>
      <c r="AQ3271" s="88">
        <v>5019.1899999999996</v>
      </c>
      <c r="AR3271" s="88">
        <v>5606.25</v>
      </c>
      <c r="AS3271" s="88">
        <v>5606.25</v>
      </c>
      <c r="AT3271" s="88">
        <v>5606.25</v>
      </c>
      <c r="AU3271" s="88">
        <v>5606.25</v>
      </c>
      <c r="AV3271" s="88">
        <v>5606.25</v>
      </c>
      <c r="AW3271" s="88">
        <v>5606.25</v>
      </c>
      <c r="AX3271" s="88">
        <v>5606.25</v>
      </c>
      <c r="AY3271" s="88">
        <v>5606.25</v>
      </c>
      <c r="AZ3271" s="88">
        <v>5606.25</v>
      </c>
      <c r="BA3271" s="88">
        <v>6193.3099999999977</v>
      </c>
      <c r="BB3271" s="89">
        <f t="shared" si="199"/>
        <v>61668.75</v>
      </c>
      <c r="BC3271" s="90" t="str">
        <f t="shared" ref="BC3271:BC3334" si="202">IF(A3271&lt;&gt;"",IF(AO3271&lt;&gt;"",IF(AO3271=BB3271,"OK",AO3271-BB3271),IF(AND(AO3271="",BB3271=""),"",AO3271-BB3271))," ")</f>
        <v>OK</v>
      </c>
      <c r="BD3271" s="91" t="str">
        <f t="shared" si="200"/>
        <v xml:space="preserve">                  </v>
      </c>
      <c r="BE3271" s="92">
        <f t="shared" si="201"/>
        <v>12</v>
      </c>
    </row>
    <row r="3272" spans="1:57" s="74" customFormat="1" ht="50.1" customHeight="1" x14ac:dyDescent="0.2">
      <c r="A3272" s="78" t="s">
        <v>55</v>
      </c>
      <c r="B3272" s="78" t="s">
        <v>63</v>
      </c>
      <c r="C3272" s="78" t="s">
        <v>30</v>
      </c>
      <c r="D3272" s="78" t="s">
        <v>605</v>
      </c>
      <c r="E3272" s="79" t="str">
        <f>+IF(C3272&lt;&gt;"",VLOOKUP(MID(C3272,18,5),NIVELES!$A$133:$B$213,2,0),"")</f>
        <v>CAÑAR</v>
      </c>
      <c r="F3272" s="80" t="s">
        <v>194</v>
      </c>
      <c r="G3272" s="81" t="str">
        <f>+IF(F3272&lt;&gt;"",VLOOKUP(F3272,NIVELES!$A$246:$C$464,3,0),"")</f>
        <v xml:space="preserve"> </v>
      </c>
      <c r="H3272" s="82" t="s">
        <v>1024</v>
      </c>
      <c r="I3272" s="78" t="s">
        <v>2201</v>
      </c>
      <c r="J3272" s="78" t="s">
        <v>2184</v>
      </c>
      <c r="K3272" s="78" t="s">
        <v>2185</v>
      </c>
      <c r="L3272" s="78" t="s">
        <v>3265</v>
      </c>
      <c r="M3272" s="78">
        <v>2610</v>
      </c>
      <c r="N3272" s="78" t="s">
        <v>3264</v>
      </c>
      <c r="O3272" s="78" t="s">
        <v>2219</v>
      </c>
      <c r="P3272" s="82">
        <v>1</v>
      </c>
      <c r="Q3272" s="78" t="s">
        <v>3266</v>
      </c>
      <c r="R3272" s="82">
        <v>0</v>
      </c>
      <c r="S3272" s="82">
        <v>0</v>
      </c>
      <c r="T3272" s="82">
        <v>0</v>
      </c>
      <c r="U3272" s="82">
        <v>0</v>
      </c>
      <c r="V3272" s="82">
        <v>0</v>
      </c>
      <c r="W3272" s="82">
        <v>0</v>
      </c>
      <c r="X3272" s="82">
        <v>0</v>
      </c>
      <c r="Y3272" s="82">
        <v>0</v>
      </c>
      <c r="Z3272" s="82">
        <v>0</v>
      </c>
      <c r="AA3272" s="82">
        <v>0</v>
      </c>
      <c r="AB3272" s="82">
        <v>1</v>
      </c>
      <c r="AC3272" s="82">
        <v>0</v>
      </c>
      <c r="AD3272" s="85" t="str">
        <f>IF(A3272&lt;&gt;"",IF(D3272="DIRECCIÓN_DE_TRANSFERENCIAS","280 0031",VLOOKUP(C3272,NIVELES!$A$14:$B$105,2,0)),"")</f>
        <v>280 6310</v>
      </c>
      <c r="AE3272" s="86" t="s">
        <v>322</v>
      </c>
      <c r="AF3272" s="86" t="s">
        <v>543</v>
      </c>
      <c r="AG3272" s="79" t="str">
        <f>+IF(AF3272&lt;&gt;"",VLOOKUP(AF3272,NIVELES!$A$666:$B$673,2,0),"")</f>
        <v>DESARROLLO_INFANTIL</v>
      </c>
      <c r="AH3272" s="78" t="s">
        <v>452</v>
      </c>
      <c r="AI3272" s="79" t="str">
        <f>IF(AH3272&lt;&gt;"",VLOOKUP(CONCATENATE(AG3272,AH3272),NIVELES!$B$676:$C$745,2,0),"")</f>
        <v>Creciendo Con Nuestros Hijos De Atención Directa Funcionamiento, Operación Y Atención Domiciliar</v>
      </c>
      <c r="AJ3272" s="78" t="s">
        <v>517</v>
      </c>
      <c r="AK3272" s="79" t="str">
        <f>+IF(AJ3272&lt;&gt;"",VLOOKUP(AJ3272,NIVELES!$A$816:$B$892,2,0),"")</f>
        <v>NO APLICA</v>
      </c>
      <c r="AL3272" s="78" t="s">
        <v>554</v>
      </c>
      <c r="AM3272" s="78">
        <v>530105</v>
      </c>
      <c r="AN3272" s="79" t="str">
        <f>IF(AM3272&lt;&gt;"",+VLOOKUP(AM3272,NIVELES!$A$1652:$B$2466,2,0),"")</f>
        <v>Telecomunicaciones</v>
      </c>
      <c r="AO3272" s="87">
        <v>6624.8</v>
      </c>
      <c r="AP3272" s="88"/>
      <c r="AQ3272" s="88"/>
      <c r="AR3272" s="88">
        <v>0</v>
      </c>
      <c r="AS3272" s="88">
        <v>0</v>
      </c>
      <c r="AT3272" s="88">
        <v>0</v>
      </c>
      <c r="AU3272" s="88">
        <v>0</v>
      </c>
      <c r="AV3272" s="88">
        <v>0</v>
      </c>
      <c r="AW3272" s="88">
        <v>0</v>
      </c>
      <c r="AX3272" s="88">
        <v>0</v>
      </c>
      <c r="AY3272" s="88">
        <v>0</v>
      </c>
      <c r="AZ3272" s="88">
        <v>0</v>
      </c>
      <c r="BA3272" s="88">
        <v>6624.8</v>
      </c>
      <c r="BB3272" s="89">
        <f t="shared" ref="BB3272:BB3335" si="203">SUBTOTAL(9,AP3272:BA3272)</f>
        <v>6624.8</v>
      </c>
      <c r="BC3272" s="90" t="str">
        <f t="shared" si="202"/>
        <v>OK</v>
      </c>
      <c r="BD3272" s="91" t="str">
        <f t="shared" ref="BD3272:BD3335" si="204">IF(A3272&lt;&gt;"",IF(A3272="","Escoger Nivel 0",)&amp;" "&amp;(IF(B3272="","Escoger Nivel  1",)&amp;" "&amp;(IF(C3272="","Escoger Nivel 2",)&amp;" "&amp;(IF(D3272="","Escoger Nivel 3",)&amp;" "&amp;(IF(F3272="","Escoger Cantón",)&amp;" "&amp;(IF(I3272="","Escoger Obj. Estratégico Institucional N1",)&amp;" "&amp;(IF(J3272="","Escoger Obj. Especifico N2",)&amp;" "&amp;(IF(K3272="","Escoger Obj. Operativo N4",)&amp;" "&amp;(IF(L3272=""," Llenar Modalidad de Servicio ",)&amp;""&amp;(IF(M3272=""," Llenar Meta de Cobertura ",)&amp;" "&amp;(IF(N3272="","Llenar Indicador",)&amp;" "&amp;(IF(O3272="","Llenar Actividad PAPP",)&amp;" "&amp;(IF(P3272="","Llenar Metas",)&amp;" "&amp;(IF(Q3272="","Llenar Indicador",)&amp;" "&amp;(IF(AF3272="","Escoger Nro. programa",)&amp;" "&amp;(IF(AH3272="","Escoger Nro. Actividad e-Sigef",)&amp;" "&amp;(IF(AK3272="","Escoger direccionamiento de gasto",)&amp;" "&amp;(IF(AL3272="","Escoger Grupo de Gasto",)&amp;" "&amp;(IF(AM3272="","Escoger Item Presupuestario",)&amp;" "&amp;(IF(AO3272="","Llenar valor de actividad",))))))))))))))))))))," ")</f>
        <v xml:space="preserve">                  </v>
      </c>
      <c r="BE3272" s="92">
        <f t="shared" si="201"/>
        <v>1</v>
      </c>
    </row>
    <row r="3273" spans="1:57" s="74" customFormat="1" ht="50.1" customHeight="1" x14ac:dyDescent="0.2">
      <c r="A3273" s="78" t="s">
        <v>55</v>
      </c>
      <c r="B3273" s="78" t="s">
        <v>63</v>
      </c>
      <c r="C3273" s="78" t="s">
        <v>30</v>
      </c>
      <c r="D3273" s="78" t="s">
        <v>605</v>
      </c>
      <c r="E3273" s="79" t="str">
        <f>+IF(C3273&lt;&gt;"",VLOOKUP(MID(C3273,18,5),NIVELES!$A$133:$B$213,2,0),"")</f>
        <v>CAÑAR</v>
      </c>
      <c r="F3273" s="80" t="s">
        <v>194</v>
      </c>
      <c r="G3273" s="81" t="str">
        <f>+IF(F3273&lt;&gt;"",VLOOKUP(F3273,NIVELES!$A$246:$C$464,3,0),"")</f>
        <v xml:space="preserve"> </v>
      </c>
      <c r="H3273" s="82" t="s">
        <v>1024</v>
      </c>
      <c r="I3273" s="78" t="s">
        <v>2201</v>
      </c>
      <c r="J3273" s="78" t="s">
        <v>2184</v>
      </c>
      <c r="K3273" s="78" t="s">
        <v>2185</v>
      </c>
      <c r="L3273" s="78" t="s">
        <v>3265</v>
      </c>
      <c r="M3273" s="78">
        <v>2610</v>
      </c>
      <c r="N3273" s="78" t="s">
        <v>3264</v>
      </c>
      <c r="O3273" s="78" t="s">
        <v>2583</v>
      </c>
      <c r="P3273" s="82">
        <v>1</v>
      </c>
      <c r="Q3273" s="78" t="s">
        <v>3259</v>
      </c>
      <c r="R3273" s="82">
        <v>0</v>
      </c>
      <c r="S3273" s="82">
        <v>0</v>
      </c>
      <c r="T3273" s="82">
        <v>0</v>
      </c>
      <c r="U3273" s="82">
        <v>1</v>
      </c>
      <c r="V3273" s="82">
        <v>0</v>
      </c>
      <c r="W3273" s="82">
        <v>0</v>
      </c>
      <c r="X3273" s="82">
        <v>0</v>
      </c>
      <c r="Y3273" s="82">
        <v>0</v>
      </c>
      <c r="Z3273" s="82">
        <v>0</v>
      </c>
      <c r="AA3273" s="82">
        <v>0</v>
      </c>
      <c r="AB3273" s="82">
        <v>0</v>
      </c>
      <c r="AC3273" s="82">
        <v>0</v>
      </c>
      <c r="AD3273" s="85" t="str">
        <f>IF(A3273&lt;&gt;"",IF(D3273="DIRECCIÓN_DE_TRANSFERENCIAS","280 0031",VLOOKUP(C3273,NIVELES!$A$14:$B$105,2,0)),"")</f>
        <v>280 6310</v>
      </c>
      <c r="AE3273" s="86" t="s">
        <v>322</v>
      </c>
      <c r="AF3273" s="86" t="s">
        <v>543</v>
      </c>
      <c r="AG3273" s="79" t="str">
        <f>+IF(AF3273&lt;&gt;"",VLOOKUP(AF3273,NIVELES!$A$666:$B$673,2,0),"")</f>
        <v>DESARROLLO_INFANTIL</v>
      </c>
      <c r="AH3273" s="78" t="s">
        <v>452</v>
      </c>
      <c r="AI3273" s="79" t="str">
        <f>IF(AH3273&lt;&gt;"",VLOOKUP(CONCATENATE(AG3273,AH3273),NIVELES!$B$676:$C$745,2,0),"")</f>
        <v>Creciendo Con Nuestros Hijos De Atención Directa Funcionamiento, Operación Y Atención Domiciliar</v>
      </c>
      <c r="AJ3273" s="78" t="s">
        <v>517</v>
      </c>
      <c r="AK3273" s="79" t="str">
        <f>+IF(AJ3273&lt;&gt;"",VLOOKUP(AJ3273,NIVELES!$A$816:$B$892,2,0),"")</f>
        <v>NO APLICA</v>
      </c>
      <c r="AL3273" s="78" t="s">
        <v>554</v>
      </c>
      <c r="AM3273" s="78">
        <v>530802</v>
      </c>
      <c r="AN3273" s="79" t="str">
        <f>IF(AM3273&lt;&gt;"",+VLOOKUP(AM3273,NIVELES!$A$1652:$B$2466,2,0),"")</f>
        <v>Vestuario, Lencería, Prendas de Protección; y, Accesorios para Uniformes Militares y Policiales; y, Carpas</v>
      </c>
      <c r="AO3273" s="87">
        <v>0</v>
      </c>
      <c r="AP3273" s="88"/>
      <c r="AQ3273" s="88"/>
      <c r="AR3273" s="88">
        <v>0</v>
      </c>
      <c r="AS3273" s="88">
        <v>0</v>
      </c>
      <c r="AT3273" s="88">
        <v>0</v>
      </c>
      <c r="AU3273" s="88">
        <v>0</v>
      </c>
      <c r="AV3273" s="88">
        <v>0</v>
      </c>
      <c r="AW3273" s="88">
        <v>0</v>
      </c>
      <c r="AX3273" s="88">
        <v>0</v>
      </c>
      <c r="AY3273" s="88">
        <v>0</v>
      </c>
      <c r="AZ3273" s="88">
        <v>0</v>
      </c>
      <c r="BA3273" s="88">
        <v>0</v>
      </c>
      <c r="BB3273" s="89">
        <f t="shared" si="203"/>
        <v>0</v>
      </c>
      <c r="BC3273" s="90" t="str">
        <f t="shared" si="202"/>
        <v>OK</v>
      </c>
      <c r="BD3273" s="91" t="str">
        <f t="shared" si="204"/>
        <v xml:space="preserve">                  </v>
      </c>
      <c r="BE3273" s="92">
        <f t="shared" ref="BE3273:BE3336" si="205">SUBTOTAL(9,R3273:AC3273)</f>
        <v>1</v>
      </c>
    </row>
    <row r="3274" spans="1:57" s="74" customFormat="1" ht="50.1" customHeight="1" x14ac:dyDescent="0.2">
      <c r="A3274" s="78" t="s">
        <v>55</v>
      </c>
      <c r="B3274" s="78" t="s">
        <v>63</v>
      </c>
      <c r="C3274" s="78" t="s">
        <v>30</v>
      </c>
      <c r="D3274" s="78" t="s">
        <v>605</v>
      </c>
      <c r="E3274" s="79" t="str">
        <f>+IF(C3274&lt;&gt;"",VLOOKUP(MID(C3274,18,5),NIVELES!$A$133:$B$213,2,0),"")</f>
        <v>CAÑAR</v>
      </c>
      <c r="F3274" s="80" t="s">
        <v>194</v>
      </c>
      <c r="G3274" s="81" t="str">
        <f>+IF(F3274&lt;&gt;"",VLOOKUP(F3274,NIVELES!$A$246:$C$464,3,0),"")</f>
        <v xml:space="preserve"> </v>
      </c>
      <c r="H3274" s="82" t="s">
        <v>1024</v>
      </c>
      <c r="I3274" s="78" t="s">
        <v>2201</v>
      </c>
      <c r="J3274" s="78" t="s">
        <v>2184</v>
      </c>
      <c r="K3274" s="78" t="s">
        <v>2185</v>
      </c>
      <c r="L3274" s="78" t="s">
        <v>3265</v>
      </c>
      <c r="M3274" s="78">
        <v>2610</v>
      </c>
      <c r="N3274" s="78" t="s">
        <v>3264</v>
      </c>
      <c r="O3274" s="78" t="s">
        <v>2252</v>
      </c>
      <c r="P3274" s="82">
        <v>1</v>
      </c>
      <c r="Q3274" s="78" t="s">
        <v>3262</v>
      </c>
      <c r="R3274" s="82">
        <v>0</v>
      </c>
      <c r="S3274" s="82">
        <v>0</v>
      </c>
      <c r="T3274" s="82">
        <v>0</v>
      </c>
      <c r="U3274" s="82">
        <v>1</v>
      </c>
      <c r="V3274" s="82">
        <v>0</v>
      </c>
      <c r="W3274" s="82">
        <v>0</v>
      </c>
      <c r="X3274" s="82">
        <v>0</v>
      </c>
      <c r="Y3274" s="82">
        <v>0</v>
      </c>
      <c r="Z3274" s="82">
        <v>0</v>
      </c>
      <c r="AA3274" s="82">
        <v>0</v>
      </c>
      <c r="AB3274" s="82">
        <v>0</v>
      </c>
      <c r="AC3274" s="82">
        <v>0</v>
      </c>
      <c r="AD3274" s="85" t="str">
        <f>IF(A3274&lt;&gt;"",IF(D3274="DIRECCIÓN_DE_TRANSFERENCIAS","280 0031",VLOOKUP(C3274,NIVELES!$A$14:$B$105,2,0)),"")</f>
        <v>280 6310</v>
      </c>
      <c r="AE3274" s="86" t="s">
        <v>322</v>
      </c>
      <c r="AF3274" s="86" t="s">
        <v>543</v>
      </c>
      <c r="AG3274" s="79" t="str">
        <f>+IF(AF3274&lt;&gt;"",VLOOKUP(AF3274,NIVELES!$A$666:$B$673,2,0),"")</f>
        <v>DESARROLLO_INFANTIL</v>
      </c>
      <c r="AH3274" s="78" t="s">
        <v>452</v>
      </c>
      <c r="AI3274" s="79" t="str">
        <f>IF(AH3274&lt;&gt;"",VLOOKUP(CONCATENATE(AG3274,AH3274),NIVELES!$B$676:$C$745,2,0),"")</f>
        <v>Creciendo Con Nuestros Hijos De Atención Directa Funcionamiento, Operación Y Atención Domiciliar</v>
      </c>
      <c r="AJ3274" s="78" t="s">
        <v>517</v>
      </c>
      <c r="AK3274" s="79" t="str">
        <f>+IF(AJ3274&lt;&gt;"",VLOOKUP(AJ3274,NIVELES!$A$816:$B$892,2,0),"")</f>
        <v>NO APLICA</v>
      </c>
      <c r="AL3274" s="78" t="s">
        <v>554</v>
      </c>
      <c r="AM3274" s="78">
        <v>530812</v>
      </c>
      <c r="AN3274" s="79" t="str">
        <f>IF(AM3274&lt;&gt;"",+VLOOKUP(AM3274,NIVELES!$A$1652:$B$2466,2,0),"")</f>
        <v>Materiales Didácticos</v>
      </c>
      <c r="AO3274" s="87">
        <v>0</v>
      </c>
      <c r="AP3274" s="88"/>
      <c r="AQ3274" s="88"/>
      <c r="AR3274" s="88">
        <v>0</v>
      </c>
      <c r="AS3274" s="88">
        <v>0</v>
      </c>
      <c r="AT3274" s="88">
        <v>0</v>
      </c>
      <c r="AU3274" s="88">
        <v>0</v>
      </c>
      <c r="AV3274" s="88">
        <v>0</v>
      </c>
      <c r="AW3274" s="88">
        <v>0</v>
      </c>
      <c r="AX3274" s="88">
        <v>0</v>
      </c>
      <c r="AY3274" s="88">
        <v>0</v>
      </c>
      <c r="AZ3274" s="88">
        <v>0</v>
      </c>
      <c r="BA3274" s="88">
        <v>0</v>
      </c>
      <c r="BB3274" s="89">
        <f t="shared" si="203"/>
        <v>0</v>
      </c>
      <c r="BC3274" s="90" t="str">
        <f t="shared" si="202"/>
        <v>OK</v>
      </c>
      <c r="BD3274" s="91" t="str">
        <f t="shared" si="204"/>
        <v xml:space="preserve">                  </v>
      </c>
      <c r="BE3274" s="92">
        <f t="shared" si="205"/>
        <v>1</v>
      </c>
    </row>
    <row r="3275" spans="1:57" s="74" customFormat="1" ht="50.1" customHeight="1" x14ac:dyDescent="0.2">
      <c r="A3275" s="78" t="s">
        <v>55</v>
      </c>
      <c r="B3275" s="78" t="s">
        <v>63</v>
      </c>
      <c r="C3275" s="78" t="s">
        <v>30</v>
      </c>
      <c r="D3275" s="78" t="s">
        <v>605</v>
      </c>
      <c r="E3275" s="79" t="str">
        <f>+IF(C3275&lt;&gt;"",VLOOKUP(MID(C3275,18,5),NIVELES!$A$133:$B$213,2,0),"")</f>
        <v>CAÑAR</v>
      </c>
      <c r="F3275" s="80" t="s">
        <v>194</v>
      </c>
      <c r="G3275" s="81" t="str">
        <f>+IF(F3275&lt;&gt;"",VLOOKUP(F3275,NIVELES!$A$246:$C$464,3,0),"")</f>
        <v xml:space="preserve"> </v>
      </c>
      <c r="H3275" s="82" t="s">
        <v>1024</v>
      </c>
      <c r="I3275" s="78" t="s">
        <v>2201</v>
      </c>
      <c r="J3275" s="78" t="s">
        <v>2184</v>
      </c>
      <c r="K3275" s="78" t="s">
        <v>2185</v>
      </c>
      <c r="L3275" s="78" t="s">
        <v>2627</v>
      </c>
      <c r="M3275" s="78">
        <v>40</v>
      </c>
      <c r="N3275" s="78" t="s">
        <v>3267</v>
      </c>
      <c r="O3275" s="78" t="s">
        <v>2235</v>
      </c>
      <c r="P3275" s="82">
        <v>1</v>
      </c>
      <c r="Q3275" s="78" t="s">
        <v>3266</v>
      </c>
      <c r="R3275" s="82"/>
      <c r="S3275" s="82"/>
      <c r="T3275" s="82"/>
      <c r="U3275" s="82">
        <v>1</v>
      </c>
      <c r="V3275" s="82"/>
      <c r="W3275" s="82"/>
      <c r="X3275" s="82"/>
      <c r="Y3275" s="82"/>
      <c r="Z3275" s="82"/>
      <c r="AA3275" s="82"/>
      <c r="AB3275" s="82"/>
      <c r="AC3275" s="82"/>
      <c r="AD3275" s="85" t="str">
        <f>IF(A3275&lt;&gt;"",IF(D3275="DIRECCIÓN_DE_TRANSFERENCIAS","280 0031",VLOOKUP(C3275,NIVELES!$A$14:$B$105,2,0)),"")</f>
        <v>280 6310</v>
      </c>
      <c r="AE3275" s="86" t="s">
        <v>322</v>
      </c>
      <c r="AF3275" s="86" t="s">
        <v>543</v>
      </c>
      <c r="AG3275" s="79" t="str">
        <f>+IF(AF3275&lt;&gt;"",VLOOKUP(AF3275,NIVELES!$A$666:$B$673,2,0),"")</f>
        <v>DESARROLLO_INFANTIL</v>
      </c>
      <c r="AH3275" s="78" t="s">
        <v>512</v>
      </c>
      <c r="AI3275" s="79" t="str">
        <f>IF(AH3275&lt;&gt;"",VLOOKUP(CONCATENATE(AG3275,AH3275),NIVELES!$B$676:$C$745,2,0),"")</f>
        <v>Centros Circulos De Cuidado Recreacion Y Aprendizaje CRA Creciendo Con Nuestros Hijos CNH</v>
      </c>
      <c r="AJ3275" s="78" t="s">
        <v>517</v>
      </c>
      <c r="AK3275" s="79" t="str">
        <f>+IF(AJ3275&lt;&gt;"",VLOOKUP(AJ3275,NIVELES!$A$816:$B$892,2,0),"")</f>
        <v>NO APLICA</v>
      </c>
      <c r="AL3275" s="78" t="s">
        <v>554</v>
      </c>
      <c r="AM3275" s="78">
        <v>530105</v>
      </c>
      <c r="AN3275" s="79" t="str">
        <f>IF(AM3275&lt;&gt;"",+VLOOKUP(AM3275,NIVELES!$A$1652:$B$2466,2,0),"")</f>
        <v>Telecomunicaciones</v>
      </c>
      <c r="AO3275" s="87">
        <v>189.28</v>
      </c>
      <c r="AP3275" s="88"/>
      <c r="AQ3275" s="88"/>
      <c r="AR3275" s="88">
        <v>0</v>
      </c>
      <c r="AS3275" s="88">
        <v>189.28</v>
      </c>
      <c r="AT3275" s="88">
        <v>0</v>
      </c>
      <c r="AU3275" s="88">
        <v>0</v>
      </c>
      <c r="AV3275" s="88">
        <v>0</v>
      </c>
      <c r="AW3275" s="88">
        <v>0</v>
      </c>
      <c r="AX3275" s="88">
        <v>0</v>
      </c>
      <c r="AY3275" s="88">
        <v>0</v>
      </c>
      <c r="AZ3275" s="88">
        <v>0</v>
      </c>
      <c r="BA3275" s="88">
        <v>0</v>
      </c>
      <c r="BB3275" s="89">
        <f t="shared" si="203"/>
        <v>189.28</v>
      </c>
      <c r="BC3275" s="90" t="str">
        <f t="shared" si="202"/>
        <v>OK</v>
      </c>
      <c r="BD3275" s="91" t="str">
        <f t="shared" si="204"/>
        <v xml:space="preserve">                  </v>
      </c>
      <c r="BE3275" s="92">
        <f t="shared" si="205"/>
        <v>1</v>
      </c>
    </row>
    <row r="3276" spans="1:57" s="74" customFormat="1" ht="50.1" customHeight="1" x14ac:dyDescent="0.2">
      <c r="A3276" s="78" t="s">
        <v>55</v>
      </c>
      <c r="B3276" s="78" t="s">
        <v>63</v>
      </c>
      <c r="C3276" s="78" t="s">
        <v>30</v>
      </c>
      <c r="D3276" s="78" t="s">
        <v>605</v>
      </c>
      <c r="E3276" s="79" t="str">
        <f>+IF(C3276&lt;&gt;"",VLOOKUP(MID(C3276,18,5),NIVELES!$A$133:$B$213,2,0),"")</f>
        <v>CAÑAR</v>
      </c>
      <c r="F3276" s="80" t="s">
        <v>194</v>
      </c>
      <c r="G3276" s="81" t="str">
        <f>+IF(F3276&lt;&gt;"",VLOOKUP(F3276,NIVELES!$A$246:$C$464,3,0),"")</f>
        <v xml:space="preserve"> </v>
      </c>
      <c r="H3276" s="82" t="s">
        <v>1024</v>
      </c>
      <c r="I3276" s="78" t="s">
        <v>2201</v>
      </c>
      <c r="J3276" s="78" t="s">
        <v>2184</v>
      </c>
      <c r="K3276" s="78" t="s">
        <v>2185</v>
      </c>
      <c r="L3276" s="78" t="s">
        <v>2627</v>
      </c>
      <c r="M3276" s="78">
        <v>40</v>
      </c>
      <c r="N3276" s="78" t="s">
        <v>3267</v>
      </c>
      <c r="O3276" s="78" t="s">
        <v>3268</v>
      </c>
      <c r="P3276" s="82">
        <v>1</v>
      </c>
      <c r="Q3276" s="78" t="s">
        <v>3269</v>
      </c>
      <c r="R3276" s="82"/>
      <c r="S3276" s="82"/>
      <c r="T3276" s="82"/>
      <c r="U3276" s="82">
        <v>1</v>
      </c>
      <c r="V3276" s="82"/>
      <c r="W3276" s="82"/>
      <c r="X3276" s="82">
        <v>1</v>
      </c>
      <c r="Y3276" s="82"/>
      <c r="Z3276" s="82"/>
      <c r="AA3276" s="82">
        <v>1</v>
      </c>
      <c r="AB3276" s="82"/>
      <c r="AC3276" s="82"/>
      <c r="AD3276" s="85" t="str">
        <f>IF(A3276&lt;&gt;"",IF(D3276="DIRECCIÓN_DE_TRANSFERENCIAS","280 0031",VLOOKUP(C3276,NIVELES!$A$14:$B$105,2,0)),"")</f>
        <v>280 6310</v>
      </c>
      <c r="AE3276" s="86" t="s">
        <v>322</v>
      </c>
      <c r="AF3276" s="86" t="s">
        <v>543</v>
      </c>
      <c r="AG3276" s="79" t="str">
        <f>+IF(AF3276&lt;&gt;"",VLOOKUP(AF3276,NIVELES!$A$666:$B$673,2,0),"")</f>
        <v>DESARROLLO_INFANTIL</v>
      </c>
      <c r="AH3276" s="78" t="s">
        <v>512</v>
      </c>
      <c r="AI3276" s="79" t="str">
        <f>IF(AH3276&lt;&gt;"",VLOOKUP(CONCATENATE(AG3276,AH3276),NIVELES!$B$676:$C$745,2,0),"")</f>
        <v>Centros Circulos De Cuidado Recreacion Y Aprendizaje CRA Creciendo Con Nuestros Hijos CNH</v>
      </c>
      <c r="AJ3276" s="78" t="s">
        <v>517</v>
      </c>
      <c r="AK3276" s="79" t="str">
        <f>+IF(AJ3276&lt;&gt;"",VLOOKUP(AJ3276,NIVELES!$A$816:$B$892,2,0),"")</f>
        <v>NO APLICA</v>
      </c>
      <c r="AL3276" s="78" t="s">
        <v>554</v>
      </c>
      <c r="AM3276" s="78">
        <v>530801</v>
      </c>
      <c r="AN3276" s="79" t="str">
        <f>IF(AM3276&lt;&gt;"",+VLOOKUP(AM3276,NIVELES!$A$1652:$B$2466,2,0),"")</f>
        <v>Alimentos y Bebidas</v>
      </c>
      <c r="AO3276" s="87">
        <v>3840</v>
      </c>
      <c r="AP3276" s="88"/>
      <c r="AQ3276" s="88"/>
      <c r="AR3276" s="88">
        <v>0</v>
      </c>
      <c r="AS3276" s="88">
        <v>1280</v>
      </c>
      <c r="AT3276" s="88">
        <v>0</v>
      </c>
      <c r="AU3276" s="88">
        <v>0</v>
      </c>
      <c r="AV3276" s="88">
        <v>1280</v>
      </c>
      <c r="AW3276" s="88">
        <v>0</v>
      </c>
      <c r="AX3276" s="88">
        <v>0</v>
      </c>
      <c r="AY3276" s="88">
        <v>1280</v>
      </c>
      <c r="AZ3276" s="88">
        <v>0</v>
      </c>
      <c r="BA3276" s="88">
        <v>0</v>
      </c>
      <c r="BB3276" s="89">
        <f t="shared" si="203"/>
        <v>3840</v>
      </c>
      <c r="BC3276" s="90" t="str">
        <f t="shared" si="202"/>
        <v>OK</v>
      </c>
      <c r="BD3276" s="91" t="str">
        <f t="shared" si="204"/>
        <v xml:space="preserve">                  </v>
      </c>
      <c r="BE3276" s="92">
        <f t="shared" si="205"/>
        <v>3</v>
      </c>
    </row>
    <row r="3277" spans="1:57" s="74" customFormat="1" ht="50.1" customHeight="1" x14ac:dyDescent="0.2">
      <c r="A3277" s="78" t="s">
        <v>55</v>
      </c>
      <c r="B3277" s="78" t="s">
        <v>63</v>
      </c>
      <c r="C3277" s="78" t="s">
        <v>30</v>
      </c>
      <c r="D3277" s="78" t="s">
        <v>605</v>
      </c>
      <c r="E3277" s="79" t="str">
        <f>+IF(C3277&lt;&gt;"",VLOOKUP(MID(C3277,18,5),NIVELES!$A$133:$B$213,2,0),"")</f>
        <v>CAÑAR</v>
      </c>
      <c r="F3277" s="80" t="s">
        <v>194</v>
      </c>
      <c r="G3277" s="81" t="str">
        <f>+IF(F3277&lt;&gt;"",VLOOKUP(F3277,NIVELES!$A$246:$C$464,3,0),"")</f>
        <v xml:space="preserve"> </v>
      </c>
      <c r="H3277" s="82" t="s">
        <v>1024</v>
      </c>
      <c r="I3277" s="78" t="s">
        <v>2201</v>
      </c>
      <c r="J3277" s="78" t="s">
        <v>2184</v>
      </c>
      <c r="K3277" s="78" t="s">
        <v>2185</v>
      </c>
      <c r="L3277" s="78" t="s">
        <v>2627</v>
      </c>
      <c r="M3277" s="78">
        <v>40</v>
      </c>
      <c r="N3277" s="78" t="s">
        <v>3267</v>
      </c>
      <c r="O3277" s="78" t="s">
        <v>2238</v>
      </c>
      <c r="P3277" s="82">
        <v>1</v>
      </c>
      <c r="Q3277" s="78" t="s">
        <v>3259</v>
      </c>
      <c r="R3277" s="82"/>
      <c r="S3277" s="82"/>
      <c r="T3277" s="82">
        <v>1</v>
      </c>
      <c r="U3277" s="82"/>
      <c r="V3277" s="82"/>
      <c r="W3277" s="82"/>
      <c r="X3277" s="82"/>
      <c r="Y3277" s="82"/>
      <c r="Z3277" s="82"/>
      <c r="AA3277" s="82"/>
      <c r="AB3277" s="82"/>
      <c r="AC3277" s="82"/>
      <c r="AD3277" s="85" t="str">
        <f>IF(A3277&lt;&gt;"",IF(D3277="DIRECCIÓN_DE_TRANSFERENCIAS","280 0031",VLOOKUP(C3277,NIVELES!$A$14:$B$105,2,0)),"")</f>
        <v>280 6310</v>
      </c>
      <c r="AE3277" s="86" t="s">
        <v>322</v>
      </c>
      <c r="AF3277" s="86" t="s">
        <v>543</v>
      </c>
      <c r="AG3277" s="79" t="str">
        <f>+IF(AF3277&lt;&gt;"",VLOOKUP(AF3277,NIVELES!$A$666:$B$673,2,0),"")</f>
        <v>DESARROLLO_INFANTIL</v>
      </c>
      <c r="AH3277" s="78" t="s">
        <v>512</v>
      </c>
      <c r="AI3277" s="79" t="str">
        <f>IF(AH3277&lt;&gt;"",VLOOKUP(CONCATENATE(AG3277,AH3277),NIVELES!$B$676:$C$745,2,0),"")</f>
        <v>Centros Circulos De Cuidado Recreacion Y Aprendizaje CRA Creciendo Con Nuestros Hijos CNH</v>
      </c>
      <c r="AJ3277" s="78" t="s">
        <v>517</v>
      </c>
      <c r="AK3277" s="79" t="str">
        <f>+IF(AJ3277&lt;&gt;"",VLOOKUP(AJ3277,NIVELES!$A$816:$B$892,2,0),"")</f>
        <v>NO APLICA</v>
      </c>
      <c r="AL3277" s="78" t="s">
        <v>554</v>
      </c>
      <c r="AM3277" s="78">
        <v>530802</v>
      </c>
      <c r="AN3277" s="79" t="str">
        <f>IF(AM3277&lt;&gt;"",+VLOOKUP(AM3277,NIVELES!$A$1652:$B$2466,2,0),"")</f>
        <v>Vestuario, Lencería, Prendas de Protección; y, Accesorios para Uniformes Militares y Policiales; y, Carpas</v>
      </c>
      <c r="AO3277" s="87">
        <v>135.76</v>
      </c>
      <c r="AP3277" s="88"/>
      <c r="AQ3277" s="88"/>
      <c r="AR3277" s="88">
        <v>135.76</v>
      </c>
      <c r="AS3277" s="88">
        <v>0</v>
      </c>
      <c r="AT3277" s="88">
        <v>0</v>
      </c>
      <c r="AU3277" s="88">
        <v>0</v>
      </c>
      <c r="AV3277" s="88">
        <v>0</v>
      </c>
      <c r="AW3277" s="88">
        <v>0</v>
      </c>
      <c r="AX3277" s="88">
        <v>0</v>
      </c>
      <c r="AY3277" s="88">
        <v>0</v>
      </c>
      <c r="AZ3277" s="88">
        <v>0</v>
      </c>
      <c r="BA3277" s="88">
        <v>0</v>
      </c>
      <c r="BB3277" s="89">
        <f t="shared" si="203"/>
        <v>135.76</v>
      </c>
      <c r="BC3277" s="90" t="str">
        <f t="shared" si="202"/>
        <v>OK</v>
      </c>
      <c r="BD3277" s="91" t="str">
        <f t="shared" si="204"/>
        <v xml:space="preserve">                  </v>
      </c>
      <c r="BE3277" s="92">
        <f t="shared" si="205"/>
        <v>1</v>
      </c>
    </row>
    <row r="3278" spans="1:57" s="74" customFormat="1" ht="50.1" customHeight="1" x14ac:dyDescent="0.2">
      <c r="A3278" s="78" t="s">
        <v>55</v>
      </c>
      <c r="B3278" s="78" t="s">
        <v>63</v>
      </c>
      <c r="C3278" s="78" t="s">
        <v>30</v>
      </c>
      <c r="D3278" s="78" t="s">
        <v>605</v>
      </c>
      <c r="E3278" s="79" t="str">
        <f>+IF(C3278&lt;&gt;"",VLOOKUP(MID(C3278,18,5),NIVELES!$A$133:$B$213,2,0),"")</f>
        <v>CAÑAR</v>
      </c>
      <c r="F3278" s="80" t="s">
        <v>194</v>
      </c>
      <c r="G3278" s="81" t="str">
        <f>+IF(F3278&lt;&gt;"",VLOOKUP(F3278,NIVELES!$A$246:$C$464,3,0),"")</f>
        <v xml:space="preserve"> </v>
      </c>
      <c r="H3278" s="82" t="s">
        <v>1024</v>
      </c>
      <c r="I3278" s="78" t="s">
        <v>2201</v>
      </c>
      <c r="J3278" s="78" t="s">
        <v>2184</v>
      </c>
      <c r="K3278" s="78" t="s">
        <v>2185</v>
      </c>
      <c r="L3278" s="78" t="s">
        <v>2627</v>
      </c>
      <c r="M3278" s="78">
        <v>40</v>
      </c>
      <c r="N3278" s="78" t="s">
        <v>3267</v>
      </c>
      <c r="O3278" s="78" t="s">
        <v>3270</v>
      </c>
      <c r="P3278" s="82">
        <v>1</v>
      </c>
      <c r="Q3278" s="78" t="s">
        <v>3261</v>
      </c>
      <c r="R3278" s="82"/>
      <c r="S3278" s="82"/>
      <c r="T3278" s="82">
        <v>1</v>
      </c>
      <c r="U3278" s="82"/>
      <c r="V3278" s="82"/>
      <c r="W3278" s="82"/>
      <c r="X3278" s="82"/>
      <c r="Y3278" s="82"/>
      <c r="Z3278" s="82"/>
      <c r="AA3278" s="82"/>
      <c r="AB3278" s="82"/>
      <c r="AC3278" s="82"/>
      <c r="AD3278" s="85" t="str">
        <f>IF(A3278&lt;&gt;"",IF(D3278="DIRECCIÓN_DE_TRANSFERENCIAS","280 0031",VLOOKUP(C3278,NIVELES!$A$14:$B$105,2,0)),"")</f>
        <v>280 6310</v>
      </c>
      <c r="AE3278" s="86" t="s">
        <v>322</v>
      </c>
      <c r="AF3278" s="86" t="s">
        <v>543</v>
      </c>
      <c r="AG3278" s="79" t="str">
        <f>+IF(AF3278&lt;&gt;"",VLOOKUP(AF3278,NIVELES!$A$666:$B$673,2,0),"")</f>
        <v>DESARROLLO_INFANTIL</v>
      </c>
      <c r="AH3278" s="78" t="s">
        <v>512</v>
      </c>
      <c r="AI3278" s="79" t="str">
        <f>IF(AH3278&lt;&gt;"",VLOOKUP(CONCATENATE(AG3278,AH3278),NIVELES!$B$676:$C$745,2,0),"")</f>
        <v>Centros Circulos De Cuidado Recreacion Y Aprendizaje CRA Creciendo Con Nuestros Hijos CNH</v>
      </c>
      <c r="AJ3278" s="78" t="s">
        <v>517</v>
      </c>
      <c r="AK3278" s="79" t="str">
        <f>+IF(AJ3278&lt;&gt;"",VLOOKUP(AJ3278,NIVELES!$A$816:$B$892,2,0),"")</f>
        <v>NO APLICA</v>
      </c>
      <c r="AL3278" s="78" t="s">
        <v>554</v>
      </c>
      <c r="AM3278" s="78">
        <v>530805</v>
      </c>
      <c r="AN3278" s="79" t="str">
        <f>IF(AM3278&lt;&gt;"",+VLOOKUP(AM3278,NIVELES!$A$1652:$B$2466,2,0),"")</f>
        <v>Materiales de Aseo</v>
      </c>
      <c r="AO3278" s="87">
        <v>214</v>
      </c>
      <c r="AP3278" s="88"/>
      <c r="AQ3278" s="88"/>
      <c r="AR3278" s="88">
        <v>214</v>
      </c>
      <c r="AS3278" s="88">
        <v>0</v>
      </c>
      <c r="AT3278" s="88">
        <v>0</v>
      </c>
      <c r="AU3278" s="88">
        <v>0</v>
      </c>
      <c r="AV3278" s="88">
        <v>0</v>
      </c>
      <c r="AW3278" s="88">
        <v>0</v>
      </c>
      <c r="AX3278" s="88">
        <v>0</v>
      </c>
      <c r="AY3278" s="88">
        <v>0</v>
      </c>
      <c r="AZ3278" s="88">
        <v>0</v>
      </c>
      <c r="BA3278" s="88">
        <v>0</v>
      </c>
      <c r="BB3278" s="89">
        <f t="shared" si="203"/>
        <v>214</v>
      </c>
      <c r="BC3278" s="90" t="str">
        <f t="shared" si="202"/>
        <v>OK</v>
      </c>
      <c r="BD3278" s="91" t="str">
        <f t="shared" si="204"/>
        <v xml:space="preserve">                  </v>
      </c>
      <c r="BE3278" s="92">
        <f t="shared" si="205"/>
        <v>1</v>
      </c>
    </row>
    <row r="3279" spans="1:57" s="74" customFormat="1" ht="50.1" customHeight="1" x14ac:dyDescent="0.2">
      <c r="A3279" s="78" t="s">
        <v>55</v>
      </c>
      <c r="B3279" s="78" t="s">
        <v>63</v>
      </c>
      <c r="C3279" s="78" t="s">
        <v>30</v>
      </c>
      <c r="D3279" s="78" t="s">
        <v>605</v>
      </c>
      <c r="E3279" s="79" t="str">
        <f>+IF(C3279&lt;&gt;"",VLOOKUP(MID(C3279,18,5),NIVELES!$A$133:$B$213,2,0),"")</f>
        <v>CAÑAR</v>
      </c>
      <c r="F3279" s="80" t="s">
        <v>194</v>
      </c>
      <c r="G3279" s="81" t="str">
        <f>+IF(F3279&lt;&gt;"",VLOOKUP(F3279,NIVELES!$A$246:$C$464,3,0),"")</f>
        <v xml:space="preserve"> </v>
      </c>
      <c r="H3279" s="82" t="s">
        <v>1024</v>
      </c>
      <c r="I3279" s="78" t="s">
        <v>2201</v>
      </c>
      <c r="J3279" s="78" t="s">
        <v>2184</v>
      </c>
      <c r="K3279" s="78" t="s">
        <v>2185</v>
      </c>
      <c r="L3279" s="78" t="s">
        <v>2627</v>
      </c>
      <c r="M3279" s="78">
        <v>40</v>
      </c>
      <c r="N3279" s="78" t="s">
        <v>3267</v>
      </c>
      <c r="O3279" s="78" t="s">
        <v>3271</v>
      </c>
      <c r="P3279" s="82">
        <v>1</v>
      </c>
      <c r="Q3279" s="78" t="s">
        <v>3272</v>
      </c>
      <c r="R3279" s="82"/>
      <c r="S3279" s="82"/>
      <c r="T3279" s="82"/>
      <c r="U3279" s="82">
        <v>1</v>
      </c>
      <c r="V3279" s="82"/>
      <c r="W3279" s="82"/>
      <c r="X3279" s="82"/>
      <c r="Y3279" s="82"/>
      <c r="Z3279" s="82"/>
      <c r="AA3279" s="82"/>
      <c r="AB3279" s="82"/>
      <c r="AC3279" s="82"/>
      <c r="AD3279" s="85" t="str">
        <f>IF(A3279&lt;&gt;"",IF(D3279="DIRECCIÓN_DE_TRANSFERENCIAS","280 0031",VLOOKUP(C3279,NIVELES!$A$14:$B$105,2,0)),"")</f>
        <v>280 6310</v>
      </c>
      <c r="AE3279" s="86" t="s">
        <v>322</v>
      </c>
      <c r="AF3279" s="86" t="s">
        <v>543</v>
      </c>
      <c r="AG3279" s="79" t="str">
        <f>+IF(AF3279&lt;&gt;"",VLOOKUP(AF3279,NIVELES!$A$666:$B$673,2,0),"")</f>
        <v>DESARROLLO_INFANTIL</v>
      </c>
      <c r="AH3279" s="78" t="s">
        <v>512</v>
      </c>
      <c r="AI3279" s="79" t="str">
        <f>IF(AH3279&lt;&gt;"",VLOOKUP(CONCATENATE(AG3279,AH3279),NIVELES!$B$676:$C$745,2,0),"")</f>
        <v>Centros Circulos De Cuidado Recreacion Y Aprendizaje CRA Creciendo Con Nuestros Hijos CNH</v>
      </c>
      <c r="AJ3279" s="78" t="s">
        <v>517</v>
      </c>
      <c r="AK3279" s="79" t="str">
        <f>+IF(AJ3279&lt;&gt;"",VLOOKUP(AJ3279,NIVELES!$A$816:$B$892,2,0),"")</f>
        <v>NO APLICA</v>
      </c>
      <c r="AL3279" s="78" t="s">
        <v>554</v>
      </c>
      <c r="AM3279" s="78">
        <v>530820</v>
      </c>
      <c r="AN3279" s="79" t="str">
        <f>IF(AM3279&lt;&gt;"",+VLOOKUP(AM3279,NIVELES!$A$1652:$B$2466,2,0),"")</f>
        <v>Menaje de Cocina, de Hogar y Accesorios Descartables</v>
      </c>
      <c r="AO3279" s="87">
        <v>806.4</v>
      </c>
      <c r="AP3279" s="88"/>
      <c r="AQ3279" s="88"/>
      <c r="AR3279" s="88">
        <v>0</v>
      </c>
      <c r="AS3279" s="88">
        <v>806.4</v>
      </c>
      <c r="AT3279" s="88">
        <v>0</v>
      </c>
      <c r="AU3279" s="88">
        <v>0</v>
      </c>
      <c r="AV3279" s="88">
        <v>0</v>
      </c>
      <c r="AW3279" s="88">
        <v>0</v>
      </c>
      <c r="AX3279" s="88">
        <v>0</v>
      </c>
      <c r="AY3279" s="88">
        <v>0</v>
      </c>
      <c r="AZ3279" s="88">
        <v>0</v>
      </c>
      <c r="BA3279" s="88">
        <v>0</v>
      </c>
      <c r="BB3279" s="89">
        <f t="shared" si="203"/>
        <v>806.4</v>
      </c>
      <c r="BC3279" s="90" t="str">
        <f t="shared" si="202"/>
        <v>OK</v>
      </c>
      <c r="BD3279" s="91" t="str">
        <f t="shared" si="204"/>
        <v xml:space="preserve">                  </v>
      </c>
      <c r="BE3279" s="92">
        <f t="shared" si="205"/>
        <v>1</v>
      </c>
    </row>
    <row r="3280" spans="1:57" s="74" customFormat="1" ht="50.1" customHeight="1" x14ac:dyDescent="0.2">
      <c r="A3280" s="78" t="s">
        <v>55</v>
      </c>
      <c r="B3280" s="78" t="s">
        <v>63</v>
      </c>
      <c r="C3280" s="78" t="s">
        <v>30</v>
      </c>
      <c r="D3280" s="78" t="s">
        <v>792</v>
      </c>
      <c r="E3280" s="79" t="str">
        <f>+IF(C3280&lt;&gt;"",VLOOKUP(MID(C3280,18,5),NIVELES!$A$133:$B$213,2,0),"")</f>
        <v>CAÑAR</v>
      </c>
      <c r="F3280" s="80" t="s">
        <v>194</v>
      </c>
      <c r="G3280" s="81" t="str">
        <f>+IF(F3280&lt;&gt;"",VLOOKUP(F3280,NIVELES!$A$246:$C$464,3,0),"")</f>
        <v xml:space="preserve"> </v>
      </c>
      <c r="H3280" s="82" t="s">
        <v>1024</v>
      </c>
      <c r="I3280" s="78" t="s">
        <v>2189</v>
      </c>
      <c r="J3280" s="78" t="s">
        <v>2184</v>
      </c>
      <c r="K3280" s="78" t="s">
        <v>2185</v>
      </c>
      <c r="L3280" s="78" t="s">
        <v>2240</v>
      </c>
      <c r="M3280" s="78">
        <v>977</v>
      </c>
      <c r="N3280" s="78" t="s">
        <v>3273</v>
      </c>
      <c r="O3280" s="78" t="s">
        <v>2167</v>
      </c>
      <c r="P3280" s="82">
        <v>1</v>
      </c>
      <c r="Q3280" s="78" t="s">
        <v>2896</v>
      </c>
      <c r="R3280" s="82">
        <v>0</v>
      </c>
      <c r="S3280" s="82">
        <v>0</v>
      </c>
      <c r="T3280" s="82">
        <v>0</v>
      </c>
      <c r="U3280" s="82">
        <v>0</v>
      </c>
      <c r="V3280" s="82">
        <v>0</v>
      </c>
      <c r="W3280" s="82">
        <v>0</v>
      </c>
      <c r="X3280" s="82">
        <v>0</v>
      </c>
      <c r="Y3280" s="82">
        <v>0</v>
      </c>
      <c r="Z3280" s="82">
        <v>0</v>
      </c>
      <c r="AA3280" s="82">
        <v>0</v>
      </c>
      <c r="AB3280" s="82">
        <v>0</v>
      </c>
      <c r="AC3280" s="82">
        <v>1</v>
      </c>
      <c r="AD3280" s="85" t="str">
        <f>IF(A3280&lt;&gt;"",IF(D3280="DIRECCIÓN_DE_TRANSFERENCIAS","280 0031",VLOOKUP(C3280,NIVELES!$A$14:$B$105,2,0)),"")</f>
        <v>280 6310</v>
      </c>
      <c r="AE3280" s="86" t="s">
        <v>322</v>
      </c>
      <c r="AF3280" s="86" t="s">
        <v>544</v>
      </c>
      <c r="AG3280" s="79" t="str">
        <f>+IF(AF3280&lt;&gt;"",VLOOKUP(AF3280,NIVELES!$A$666:$B$673,2,0),"")</f>
        <v>PROTECCIÓN_SOCIAL_A_LA_FAMILIA._ASEGURAMIENTO_NO_CONTRIBUTIVO_E_INCLUSIÓN_ECONÓMICA_Y_MOVILIDAD_SOCIAL</v>
      </c>
      <c r="AH3280" s="78" t="s">
        <v>513</v>
      </c>
      <c r="AI3280" s="79" t="str">
        <f>IF(AH3280&lt;&gt;"",VLOOKUP(CONCATENATE(AG3280,AH3280),NIVELES!$B$676:$C$745,2,0),"")</f>
        <v>Acompañamiento Familiar</v>
      </c>
      <c r="AJ3280" s="78" t="s">
        <v>517</v>
      </c>
      <c r="AK3280" s="79" t="str">
        <f>+IF(AJ3280&lt;&gt;"",VLOOKUP(AJ3280,NIVELES!$A$816:$B$892,2,0),"")</f>
        <v>NO APLICA</v>
      </c>
      <c r="AL3280" s="78" t="s">
        <v>553</v>
      </c>
      <c r="AM3280" s="78">
        <v>510203</v>
      </c>
      <c r="AN3280" s="79" t="str">
        <f>IF(AM3280&lt;&gt;"",+VLOOKUP(AM3280,NIVELES!$A$1652:$B$2466,2,0),"")</f>
        <v>Decimotercer Sueldo</v>
      </c>
      <c r="AO3280" s="87">
        <v>7837.5</v>
      </c>
      <c r="AP3280" s="88"/>
      <c r="AQ3280" s="88">
        <v>204.24</v>
      </c>
      <c r="AR3280" s="88">
        <v>0</v>
      </c>
      <c r="AS3280" s="88">
        <v>0</v>
      </c>
      <c r="AT3280" s="88">
        <v>0</v>
      </c>
      <c r="AU3280" s="88">
        <v>0</v>
      </c>
      <c r="AV3280" s="88">
        <v>0</v>
      </c>
      <c r="AW3280" s="88">
        <v>0</v>
      </c>
      <c r="AX3280" s="88">
        <v>0</v>
      </c>
      <c r="AY3280" s="88">
        <v>0</v>
      </c>
      <c r="AZ3280" s="88">
        <v>0</v>
      </c>
      <c r="BA3280" s="88">
        <v>7633.26</v>
      </c>
      <c r="BB3280" s="89">
        <f t="shared" si="203"/>
        <v>7837.5</v>
      </c>
      <c r="BC3280" s="90" t="str">
        <f t="shared" si="202"/>
        <v>OK</v>
      </c>
      <c r="BD3280" s="91" t="str">
        <f t="shared" si="204"/>
        <v xml:space="preserve">                  </v>
      </c>
      <c r="BE3280" s="92">
        <f t="shared" si="205"/>
        <v>1</v>
      </c>
    </row>
    <row r="3281" spans="1:57" s="74" customFormat="1" ht="50.1" customHeight="1" x14ac:dyDescent="0.2">
      <c r="A3281" s="78" t="s">
        <v>55</v>
      </c>
      <c r="B3281" s="78" t="s">
        <v>63</v>
      </c>
      <c r="C3281" s="78" t="s">
        <v>30</v>
      </c>
      <c r="D3281" s="78" t="s">
        <v>792</v>
      </c>
      <c r="E3281" s="79" t="str">
        <f>+IF(C3281&lt;&gt;"",VLOOKUP(MID(C3281,18,5),NIVELES!$A$133:$B$213,2,0),"")</f>
        <v>CAÑAR</v>
      </c>
      <c r="F3281" s="80" t="s">
        <v>194</v>
      </c>
      <c r="G3281" s="81" t="str">
        <f>+IF(F3281&lt;&gt;"",VLOOKUP(F3281,NIVELES!$A$246:$C$464,3,0),"")</f>
        <v xml:space="preserve"> </v>
      </c>
      <c r="H3281" s="82" t="s">
        <v>1024</v>
      </c>
      <c r="I3281" s="78" t="s">
        <v>2189</v>
      </c>
      <c r="J3281" s="78" t="s">
        <v>2184</v>
      </c>
      <c r="K3281" s="78" t="s">
        <v>2185</v>
      </c>
      <c r="L3281" s="78" t="s">
        <v>2240</v>
      </c>
      <c r="M3281" s="78">
        <v>977</v>
      </c>
      <c r="N3281" s="78" t="s">
        <v>3273</v>
      </c>
      <c r="O3281" s="78" t="s">
        <v>2167</v>
      </c>
      <c r="P3281" s="82">
        <v>1</v>
      </c>
      <c r="Q3281" s="78" t="s">
        <v>2896</v>
      </c>
      <c r="R3281" s="82">
        <v>0</v>
      </c>
      <c r="S3281" s="82">
        <v>0</v>
      </c>
      <c r="T3281" s="82">
        <v>0</v>
      </c>
      <c r="U3281" s="82">
        <v>0</v>
      </c>
      <c r="V3281" s="82">
        <v>0</v>
      </c>
      <c r="W3281" s="82">
        <v>0</v>
      </c>
      <c r="X3281" s="82">
        <v>0</v>
      </c>
      <c r="Y3281" s="82">
        <v>1</v>
      </c>
      <c r="Z3281" s="82">
        <v>0</v>
      </c>
      <c r="AA3281" s="82">
        <v>0</v>
      </c>
      <c r="AB3281" s="82">
        <v>0</v>
      </c>
      <c r="AC3281" s="82">
        <v>0</v>
      </c>
      <c r="AD3281" s="85" t="str">
        <f>IF(A3281&lt;&gt;"",IF(D3281="DIRECCIÓN_DE_TRANSFERENCIAS","280 0031",VLOOKUP(C3281,NIVELES!$A$14:$B$105,2,0)),"")</f>
        <v>280 6310</v>
      </c>
      <c r="AE3281" s="86" t="s">
        <v>322</v>
      </c>
      <c r="AF3281" s="86" t="s">
        <v>544</v>
      </c>
      <c r="AG3281" s="79" t="str">
        <f>+IF(AF3281&lt;&gt;"",VLOOKUP(AF3281,NIVELES!$A$666:$B$673,2,0),"")</f>
        <v>PROTECCIÓN_SOCIAL_A_LA_FAMILIA._ASEGURAMIENTO_NO_CONTRIBUTIVO_E_INCLUSIÓN_ECONÓMICA_Y_MOVILIDAD_SOCIAL</v>
      </c>
      <c r="AH3281" s="78" t="s">
        <v>513</v>
      </c>
      <c r="AI3281" s="79" t="str">
        <f>IF(AH3281&lt;&gt;"",VLOOKUP(CONCATENATE(AG3281,AH3281),NIVELES!$B$676:$C$745,2,0),"")</f>
        <v>Acompañamiento Familiar</v>
      </c>
      <c r="AJ3281" s="78" t="s">
        <v>517</v>
      </c>
      <c r="AK3281" s="79" t="str">
        <f>+IF(AJ3281&lt;&gt;"",VLOOKUP(AJ3281,NIVELES!$A$816:$B$892,2,0),"")</f>
        <v>NO APLICA</v>
      </c>
      <c r="AL3281" s="78" t="s">
        <v>553</v>
      </c>
      <c r="AM3281" s="78">
        <v>510204</v>
      </c>
      <c r="AN3281" s="79" t="str">
        <f>IF(AM3281&lt;&gt;"",+VLOOKUP(AM3281,NIVELES!$A$1652:$B$2466,2,0),"")</f>
        <v>Decimocuarto Sueldo</v>
      </c>
      <c r="AO3281" s="87">
        <v>3250.5</v>
      </c>
      <c r="AP3281" s="88"/>
      <c r="AQ3281" s="88">
        <v>98.49</v>
      </c>
      <c r="AR3281" s="88">
        <v>0</v>
      </c>
      <c r="AS3281" s="88">
        <v>0</v>
      </c>
      <c r="AT3281" s="88">
        <v>0</v>
      </c>
      <c r="AU3281" s="88">
        <v>0</v>
      </c>
      <c r="AV3281" s="88">
        <v>0</v>
      </c>
      <c r="AW3281" s="88">
        <v>3152.01</v>
      </c>
      <c r="AX3281" s="88">
        <v>0</v>
      </c>
      <c r="AY3281" s="88">
        <v>0</v>
      </c>
      <c r="AZ3281" s="88">
        <v>0</v>
      </c>
      <c r="BA3281" s="88">
        <v>0</v>
      </c>
      <c r="BB3281" s="89">
        <f t="shared" si="203"/>
        <v>3250.5</v>
      </c>
      <c r="BC3281" s="90" t="str">
        <f t="shared" si="202"/>
        <v>OK</v>
      </c>
      <c r="BD3281" s="91" t="str">
        <f t="shared" si="204"/>
        <v xml:space="preserve">                  </v>
      </c>
      <c r="BE3281" s="92">
        <f t="shared" si="205"/>
        <v>1</v>
      </c>
    </row>
    <row r="3282" spans="1:57" s="74" customFormat="1" ht="50.1" customHeight="1" x14ac:dyDescent="0.2">
      <c r="A3282" s="78" t="s">
        <v>55</v>
      </c>
      <c r="B3282" s="78" t="s">
        <v>63</v>
      </c>
      <c r="C3282" s="78" t="s">
        <v>30</v>
      </c>
      <c r="D3282" s="78" t="s">
        <v>792</v>
      </c>
      <c r="E3282" s="79" t="str">
        <f>+IF(C3282&lt;&gt;"",VLOOKUP(MID(C3282,18,5),NIVELES!$A$133:$B$213,2,0),"")</f>
        <v>CAÑAR</v>
      </c>
      <c r="F3282" s="80" t="s">
        <v>194</v>
      </c>
      <c r="G3282" s="81" t="str">
        <f>+IF(F3282&lt;&gt;"",VLOOKUP(F3282,NIVELES!$A$246:$C$464,3,0),"")</f>
        <v xml:space="preserve"> </v>
      </c>
      <c r="H3282" s="82" t="s">
        <v>1024</v>
      </c>
      <c r="I3282" s="78" t="s">
        <v>2189</v>
      </c>
      <c r="J3282" s="78" t="s">
        <v>2184</v>
      </c>
      <c r="K3282" s="78" t="s">
        <v>2185</v>
      </c>
      <c r="L3282" s="78" t="s">
        <v>2240</v>
      </c>
      <c r="M3282" s="78">
        <v>977</v>
      </c>
      <c r="N3282" s="78" t="s">
        <v>3273</v>
      </c>
      <c r="O3282" s="78" t="s">
        <v>2167</v>
      </c>
      <c r="P3282" s="82">
        <v>12</v>
      </c>
      <c r="Q3282" s="78" t="s">
        <v>2896</v>
      </c>
      <c r="R3282" s="82">
        <v>1</v>
      </c>
      <c r="S3282" s="82">
        <v>1</v>
      </c>
      <c r="T3282" s="82">
        <v>1</v>
      </c>
      <c r="U3282" s="82">
        <v>1</v>
      </c>
      <c r="V3282" s="82">
        <v>1</v>
      </c>
      <c r="W3282" s="82">
        <v>1</v>
      </c>
      <c r="X3282" s="82">
        <v>1</v>
      </c>
      <c r="Y3282" s="82">
        <v>1</v>
      </c>
      <c r="Z3282" s="82">
        <v>1</v>
      </c>
      <c r="AA3282" s="82">
        <v>1</v>
      </c>
      <c r="AB3282" s="82">
        <v>1</v>
      </c>
      <c r="AC3282" s="82">
        <v>1</v>
      </c>
      <c r="AD3282" s="85" t="str">
        <f>IF(A3282&lt;&gt;"",IF(D3282="DIRECCIÓN_DE_TRANSFERENCIAS","280 0031",VLOOKUP(C3282,NIVELES!$A$14:$B$105,2,0)),"")</f>
        <v>280 6310</v>
      </c>
      <c r="AE3282" s="86" t="s">
        <v>322</v>
      </c>
      <c r="AF3282" s="86" t="s">
        <v>544</v>
      </c>
      <c r="AG3282" s="79" t="str">
        <f>+IF(AF3282&lt;&gt;"",VLOOKUP(AF3282,NIVELES!$A$666:$B$673,2,0),"")</f>
        <v>PROTECCIÓN_SOCIAL_A_LA_FAMILIA._ASEGURAMIENTO_NO_CONTRIBUTIVO_E_INCLUSIÓN_ECONÓMICA_Y_MOVILIDAD_SOCIAL</v>
      </c>
      <c r="AH3282" s="78" t="s">
        <v>513</v>
      </c>
      <c r="AI3282" s="79" t="str">
        <f>IF(AH3282&lt;&gt;"",VLOOKUP(CONCATENATE(AG3282,AH3282),NIVELES!$B$676:$C$745,2,0),"")</f>
        <v>Acompañamiento Familiar</v>
      </c>
      <c r="AJ3282" s="78" t="s">
        <v>517</v>
      </c>
      <c r="AK3282" s="79" t="str">
        <f>+IF(AJ3282&lt;&gt;"",VLOOKUP(AJ3282,NIVELES!$A$816:$B$892,2,0),"")</f>
        <v>NO APLICA</v>
      </c>
      <c r="AL3282" s="78" t="s">
        <v>553</v>
      </c>
      <c r="AM3282" s="78">
        <v>510510</v>
      </c>
      <c r="AN3282" s="79" t="str">
        <f>IF(AM3282&lt;&gt;"",+VLOOKUP(AM3282,NIVELES!$A$1652:$B$2466,2,0),"")</f>
        <v>Servicios Personales por Contrato</v>
      </c>
      <c r="AO3282" s="87">
        <v>94050</v>
      </c>
      <c r="AP3282" s="88">
        <v>8550</v>
      </c>
      <c r="AQ3282" s="88">
        <v>6747.01</v>
      </c>
      <c r="AR3282" s="88">
        <v>8550</v>
      </c>
      <c r="AS3282" s="88">
        <v>8550</v>
      </c>
      <c r="AT3282" s="88">
        <v>8550</v>
      </c>
      <c r="AU3282" s="88">
        <v>8550</v>
      </c>
      <c r="AV3282" s="88">
        <v>8550</v>
      </c>
      <c r="AW3282" s="88">
        <v>8550</v>
      </c>
      <c r="AX3282" s="88">
        <v>8550</v>
      </c>
      <c r="AY3282" s="88">
        <v>8550</v>
      </c>
      <c r="AZ3282" s="88">
        <v>8550</v>
      </c>
      <c r="BA3282" s="88">
        <v>1802.9899999999907</v>
      </c>
      <c r="BB3282" s="89">
        <f t="shared" si="203"/>
        <v>94050</v>
      </c>
      <c r="BC3282" s="90" t="str">
        <f t="shared" si="202"/>
        <v>OK</v>
      </c>
      <c r="BD3282" s="91" t="str">
        <f t="shared" si="204"/>
        <v xml:space="preserve">                  </v>
      </c>
      <c r="BE3282" s="92">
        <f t="shared" si="205"/>
        <v>12</v>
      </c>
    </row>
    <row r="3283" spans="1:57" s="74" customFormat="1" ht="50.1" customHeight="1" x14ac:dyDescent="0.2">
      <c r="A3283" s="78" t="s">
        <v>55</v>
      </c>
      <c r="B3283" s="78" t="s">
        <v>63</v>
      </c>
      <c r="C3283" s="78" t="s">
        <v>30</v>
      </c>
      <c r="D3283" s="78" t="s">
        <v>792</v>
      </c>
      <c r="E3283" s="79" t="str">
        <f>+IF(C3283&lt;&gt;"",VLOOKUP(MID(C3283,18,5),NIVELES!$A$133:$B$213,2,0),"")</f>
        <v>CAÑAR</v>
      </c>
      <c r="F3283" s="80" t="s">
        <v>194</v>
      </c>
      <c r="G3283" s="81" t="str">
        <f>+IF(F3283&lt;&gt;"",VLOOKUP(F3283,NIVELES!$A$246:$C$464,3,0),"")</f>
        <v xml:space="preserve"> </v>
      </c>
      <c r="H3283" s="82" t="s">
        <v>1024</v>
      </c>
      <c r="I3283" s="78" t="s">
        <v>2189</v>
      </c>
      <c r="J3283" s="78" t="s">
        <v>2184</v>
      </c>
      <c r="K3283" s="78" t="s">
        <v>2185</v>
      </c>
      <c r="L3283" s="78" t="s">
        <v>2240</v>
      </c>
      <c r="M3283" s="78">
        <v>977</v>
      </c>
      <c r="N3283" s="78" t="s">
        <v>3273</v>
      </c>
      <c r="O3283" s="78" t="s">
        <v>2167</v>
      </c>
      <c r="P3283" s="82">
        <v>12</v>
      </c>
      <c r="Q3283" s="78" t="s">
        <v>2896</v>
      </c>
      <c r="R3283" s="82">
        <v>1</v>
      </c>
      <c r="S3283" s="82">
        <v>1</v>
      </c>
      <c r="T3283" s="82">
        <v>1</v>
      </c>
      <c r="U3283" s="82">
        <v>1</v>
      </c>
      <c r="V3283" s="82">
        <v>1</v>
      </c>
      <c r="W3283" s="82">
        <v>1</v>
      </c>
      <c r="X3283" s="82">
        <v>1</v>
      </c>
      <c r="Y3283" s="82">
        <v>1</v>
      </c>
      <c r="Z3283" s="82">
        <v>1</v>
      </c>
      <c r="AA3283" s="82">
        <v>1</v>
      </c>
      <c r="AB3283" s="82">
        <v>1</v>
      </c>
      <c r="AC3283" s="82">
        <v>1</v>
      </c>
      <c r="AD3283" s="85" t="str">
        <f>IF(A3283&lt;&gt;"",IF(D3283="DIRECCIÓN_DE_TRANSFERENCIAS","280 0031",VLOOKUP(C3283,NIVELES!$A$14:$B$105,2,0)),"")</f>
        <v>280 6310</v>
      </c>
      <c r="AE3283" s="86" t="s">
        <v>322</v>
      </c>
      <c r="AF3283" s="86" t="s">
        <v>544</v>
      </c>
      <c r="AG3283" s="79" t="str">
        <f>+IF(AF3283&lt;&gt;"",VLOOKUP(AF3283,NIVELES!$A$666:$B$673,2,0),"")</f>
        <v>PROTECCIÓN_SOCIAL_A_LA_FAMILIA._ASEGURAMIENTO_NO_CONTRIBUTIVO_E_INCLUSIÓN_ECONÓMICA_Y_MOVILIDAD_SOCIAL</v>
      </c>
      <c r="AH3283" s="78" t="s">
        <v>513</v>
      </c>
      <c r="AI3283" s="79" t="str">
        <f>IF(AH3283&lt;&gt;"",VLOOKUP(CONCATENATE(AG3283,AH3283),NIVELES!$B$676:$C$745,2,0),"")</f>
        <v>Acompañamiento Familiar</v>
      </c>
      <c r="AJ3283" s="78" t="s">
        <v>517</v>
      </c>
      <c r="AK3283" s="79" t="str">
        <f>+IF(AJ3283&lt;&gt;"",VLOOKUP(AJ3283,NIVELES!$A$816:$B$892,2,0),"")</f>
        <v>NO APLICA</v>
      </c>
      <c r="AL3283" s="78" t="s">
        <v>553</v>
      </c>
      <c r="AM3283" s="78">
        <v>510601</v>
      </c>
      <c r="AN3283" s="79" t="str">
        <f>IF(AM3283&lt;&gt;"",+VLOOKUP(AM3283,NIVELES!$A$1652:$B$2466,2,0),"")</f>
        <v>Aporte Patronal</v>
      </c>
      <c r="AO3283" s="87">
        <v>9075.83</v>
      </c>
      <c r="AP3283" s="88">
        <v>825.13</v>
      </c>
      <c r="AQ3283" s="88">
        <v>651.13</v>
      </c>
      <c r="AR3283" s="88">
        <v>825.08</v>
      </c>
      <c r="AS3283" s="88">
        <v>825.08</v>
      </c>
      <c r="AT3283" s="88">
        <v>825.08</v>
      </c>
      <c r="AU3283" s="88">
        <v>825.08</v>
      </c>
      <c r="AV3283" s="88">
        <v>825.08</v>
      </c>
      <c r="AW3283" s="88">
        <v>825.08</v>
      </c>
      <c r="AX3283" s="88">
        <v>825.08</v>
      </c>
      <c r="AY3283" s="88">
        <v>825.08</v>
      </c>
      <c r="AZ3283" s="88">
        <v>825.03</v>
      </c>
      <c r="BA3283" s="88">
        <v>173.89999999999964</v>
      </c>
      <c r="BB3283" s="89">
        <f t="shared" si="203"/>
        <v>9075.83</v>
      </c>
      <c r="BC3283" s="90" t="str">
        <f t="shared" si="202"/>
        <v>OK</v>
      </c>
      <c r="BD3283" s="91" t="str">
        <f t="shared" si="204"/>
        <v xml:space="preserve">                  </v>
      </c>
      <c r="BE3283" s="92">
        <f t="shared" si="205"/>
        <v>12</v>
      </c>
    </row>
    <row r="3284" spans="1:57" s="74" customFormat="1" ht="50.1" customHeight="1" x14ac:dyDescent="0.2">
      <c r="A3284" s="78" t="s">
        <v>55</v>
      </c>
      <c r="B3284" s="78" t="s">
        <v>63</v>
      </c>
      <c r="C3284" s="78" t="s">
        <v>30</v>
      </c>
      <c r="D3284" s="78" t="s">
        <v>792</v>
      </c>
      <c r="E3284" s="79" t="str">
        <f>+IF(C3284&lt;&gt;"",VLOOKUP(MID(C3284,18,5),NIVELES!$A$133:$B$213,2,0),"")</f>
        <v>CAÑAR</v>
      </c>
      <c r="F3284" s="80" t="s">
        <v>194</v>
      </c>
      <c r="G3284" s="81" t="str">
        <f>+IF(F3284&lt;&gt;"",VLOOKUP(F3284,NIVELES!$A$246:$C$464,3,0),"")</f>
        <v xml:space="preserve"> </v>
      </c>
      <c r="H3284" s="82" t="s">
        <v>1024</v>
      </c>
      <c r="I3284" s="78" t="s">
        <v>2189</v>
      </c>
      <c r="J3284" s="78" t="s">
        <v>2184</v>
      </c>
      <c r="K3284" s="78" t="s">
        <v>2185</v>
      </c>
      <c r="L3284" s="78" t="s">
        <v>2240</v>
      </c>
      <c r="M3284" s="78">
        <v>977</v>
      </c>
      <c r="N3284" s="78" t="s">
        <v>3273</v>
      </c>
      <c r="O3284" s="78" t="s">
        <v>2167</v>
      </c>
      <c r="P3284" s="82">
        <v>12</v>
      </c>
      <c r="Q3284" s="78" t="s">
        <v>2896</v>
      </c>
      <c r="R3284" s="82">
        <v>1</v>
      </c>
      <c r="S3284" s="82">
        <v>1</v>
      </c>
      <c r="T3284" s="82">
        <v>1</v>
      </c>
      <c r="U3284" s="82">
        <v>1</v>
      </c>
      <c r="V3284" s="82">
        <v>1</v>
      </c>
      <c r="W3284" s="82">
        <v>1</v>
      </c>
      <c r="X3284" s="82">
        <v>1</v>
      </c>
      <c r="Y3284" s="82">
        <v>1</v>
      </c>
      <c r="Z3284" s="82">
        <v>1</v>
      </c>
      <c r="AA3284" s="82">
        <v>1</v>
      </c>
      <c r="AB3284" s="82">
        <v>1</v>
      </c>
      <c r="AC3284" s="82">
        <v>1</v>
      </c>
      <c r="AD3284" s="85" t="str">
        <f>IF(A3284&lt;&gt;"",IF(D3284="DIRECCIÓN_DE_TRANSFERENCIAS","280 0031",VLOOKUP(C3284,NIVELES!$A$14:$B$105,2,0)),"")</f>
        <v>280 6310</v>
      </c>
      <c r="AE3284" s="86" t="s">
        <v>322</v>
      </c>
      <c r="AF3284" s="86" t="s">
        <v>544</v>
      </c>
      <c r="AG3284" s="79" t="str">
        <f>+IF(AF3284&lt;&gt;"",VLOOKUP(AF3284,NIVELES!$A$666:$B$673,2,0),"")</f>
        <v>PROTECCIÓN_SOCIAL_A_LA_FAMILIA._ASEGURAMIENTO_NO_CONTRIBUTIVO_E_INCLUSIÓN_ECONÓMICA_Y_MOVILIDAD_SOCIAL</v>
      </c>
      <c r="AH3284" s="78" t="s">
        <v>513</v>
      </c>
      <c r="AI3284" s="79" t="str">
        <f>IF(AH3284&lt;&gt;"",VLOOKUP(CONCATENATE(AG3284,AH3284),NIVELES!$B$676:$C$745,2,0),"")</f>
        <v>Acompañamiento Familiar</v>
      </c>
      <c r="AJ3284" s="78" t="s">
        <v>517</v>
      </c>
      <c r="AK3284" s="79" t="str">
        <f>+IF(AJ3284&lt;&gt;"",VLOOKUP(AJ3284,NIVELES!$A$816:$B$892,2,0),"")</f>
        <v>NO APLICA</v>
      </c>
      <c r="AL3284" s="78" t="s">
        <v>553</v>
      </c>
      <c r="AM3284" s="78">
        <v>510602</v>
      </c>
      <c r="AN3284" s="79" t="str">
        <f>IF(AM3284&lt;&gt;"",+VLOOKUP(AM3284,NIVELES!$A$1652:$B$2466,2,0),"")</f>
        <v>Fondo de Reserva</v>
      </c>
      <c r="AO3284" s="87">
        <v>7837.5</v>
      </c>
      <c r="AP3284" s="88"/>
      <c r="AQ3284" s="88">
        <v>504.56</v>
      </c>
      <c r="AR3284" s="88">
        <v>712.5</v>
      </c>
      <c r="AS3284" s="88">
        <v>712.5</v>
      </c>
      <c r="AT3284" s="88">
        <v>712.5</v>
      </c>
      <c r="AU3284" s="88">
        <v>712.5</v>
      </c>
      <c r="AV3284" s="88">
        <v>712.5</v>
      </c>
      <c r="AW3284" s="88">
        <v>712.5</v>
      </c>
      <c r="AX3284" s="88">
        <v>712.5</v>
      </c>
      <c r="AY3284" s="88">
        <v>712.5</v>
      </c>
      <c r="AZ3284" s="88">
        <v>712.5</v>
      </c>
      <c r="BA3284" s="88">
        <v>920.44000000000051</v>
      </c>
      <c r="BB3284" s="89">
        <f t="shared" si="203"/>
        <v>7837.5</v>
      </c>
      <c r="BC3284" s="90" t="str">
        <f t="shared" si="202"/>
        <v>OK</v>
      </c>
      <c r="BD3284" s="91" t="str">
        <f t="shared" si="204"/>
        <v xml:space="preserve">                  </v>
      </c>
      <c r="BE3284" s="92">
        <f t="shared" si="205"/>
        <v>12</v>
      </c>
    </row>
    <row r="3285" spans="1:57" s="74" customFormat="1" ht="50.1" customHeight="1" x14ac:dyDescent="0.2">
      <c r="A3285" s="78" t="s">
        <v>55</v>
      </c>
      <c r="B3285" s="78" t="s">
        <v>63</v>
      </c>
      <c r="C3285" s="78" t="s">
        <v>30</v>
      </c>
      <c r="D3285" s="78" t="s">
        <v>792</v>
      </c>
      <c r="E3285" s="79" t="str">
        <f>+IF(C3285&lt;&gt;"",VLOOKUP(MID(C3285,18,5),NIVELES!$A$133:$B$213,2,0),"")</f>
        <v>CAÑAR</v>
      </c>
      <c r="F3285" s="80" t="s">
        <v>194</v>
      </c>
      <c r="G3285" s="81" t="str">
        <f>+IF(F3285&lt;&gt;"",VLOOKUP(F3285,NIVELES!$A$246:$C$464,3,0),"")</f>
        <v xml:space="preserve"> </v>
      </c>
      <c r="H3285" s="82" t="s">
        <v>1024</v>
      </c>
      <c r="I3285" s="78" t="s">
        <v>2189</v>
      </c>
      <c r="J3285" s="78" t="s">
        <v>2184</v>
      </c>
      <c r="K3285" s="78" t="s">
        <v>2185</v>
      </c>
      <c r="L3285" s="78" t="s">
        <v>2240</v>
      </c>
      <c r="M3285" s="78">
        <v>977</v>
      </c>
      <c r="N3285" s="78" t="s">
        <v>3273</v>
      </c>
      <c r="O3285" s="78" t="s">
        <v>2240</v>
      </c>
      <c r="P3285" s="82">
        <v>0</v>
      </c>
      <c r="Q3285" s="78" t="s">
        <v>3274</v>
      </c>
      <c r="R3285" s="82">
        <v>0</v>
      </c>
      <c r="S3285" s="82">
        <v>0</v>
      </c>
      <c r="T3285" s="82">
        <v>0</v>
      </c>
      <c r="U3285" s="82">
        <v>0</v>
      </c>
      <c r="V3285" s="82">
        <v>0</v>
      </c>
      <c r="W3285" s="82">
        <v>0</v>
      </c>
      <c r="X3285" s="82">
        <v>0</v>
      </c>
      <c r="Y3285" s="82">
        <v>0</v>
      </c>
      <c r="Z3285" s="82">
        <v>0</v>
      </c>
      <c r="AA3285" s="82">
        <v>0</v>
      </c>
      <c r="AB3285" s="82">
        <v>0</v>
      </c>
      <c r="AC3285" s="82">
        <v>0</v>
      </c>
      <c r="AD3285" s="85" t="str">
        <f>IF(A3285&lt;&gt;"",IF(D3285="DIRECCIÓN_DE_TRANSFERENCIAS","280 0031",VLOOKUP(C3285,NIVELES!$A$14:$B$105,2,0)),"")</f>
        <v>280 6310</v>
      </c>
      <c r="AE3285" s="86" t="s">
        <v>322</v>
      </c>
      <c r="AF3285" s="86" t="s">
        <v>544</v>
      </c>
      <c r="AG3285" s="79" t="str">
        <f>+IF(AF3285&lt;&gt;"",VLOOKUP(AF3285,NIVELES!$A$666:$B$673,2,0),"")</f>
        <v>PROTECCIÓN_SOCIAL_A_LA_FAMILIA._ASEGURAMIENTO_NO_CONTRIBUTIVO_E_INCLUSIÓN_ECONÓMICA_Y_MOVILIDAD_SOCIAL</v>
      </c>
      <c r="AH3285" s="78" t="s">
        <v>513</v>
      </c>
      <c r="AI3285" s="79" t="str">
        <f>IF(AH3285&lt;&gt;"",VLOOKUP(CONCATENATE(AG3285,AH3285),NIVELES!$B$676:$C$745,2,0),"")</f>
        <v>Acompañamiento Familiar</v>
      </c>
      <c r="AJ3285" s="78" t="s">
        <v>517</v>
      </c>
      <c r="AK3285" s="79" t="str">
        <f>+IF(AJ3285&lt;&gt;"",VLOOKUP(AJ3285,NIVELES!$A$816:$B$892,2,0),"")</f>
        <v>NO APLICA</v>
      </c>
      <c r="AL3285" s="78" t="s">
        <v>554</v>
      </c>
      <c r="AM3285" s="78">
        <v>530301</v>
      </c>
      <c r="AN3285" s="79" t="str">
        <f>IF(AM3285&lt;&gt;"",+VLOOKUP(AM3285,NIVELES!$A$1652:$B$2466,2,0),"")</f>
        <v>Pasajes al Interior</v>
      </c>
      <c r="AO3285" s="87">
        <v>0</v>
      </c>
      <c r="AP3285" s="88"/>
      <c r="AQ3285" s="88"/>
      <c r="AR3285" s="88">
        <v>0</v>
      </c>
      <c r="AS3285" s="88">
        <v>0</v>
      </c>
      <c r="AT3285" s="88">
        <v>0</v>
      </c>
      <c r="AU3285" s="88">
        <v>0</v>
      </c>
      <c r="AV3285" s="88">
        <v>0</v>
      </c>
      <c r="AW3285" s="88">
        <v>0</v>
      </c>
      <c r="AX3285" s="88">
        <v>0</v>
      </c>
      <c r="AY3285" s="88">
        <v>0</v>
      </c>
      <c r="AZ3285" s="88">
        <v>0</v>
      </c>
      <c r="BA3285" s="88">
        <v>0</v>
      </c>
      <c r="BB3285" s="89">
        <f t="shared" si="203"/>
        <v>0</v>
      </c>
      <c r="BC3285" s="90" t="str">
        <f t="shared" si="202"/>
        <v>OK</v>
      </c>
      <c r="BD3285" s="91" t="str">
        <f t="shared" si="204"/>
        <v xml:space="preserve">                  </v>
      </c>
      <c r="BE3285" s="92">
        <f t="shared" si="205"/>
        <v>0</v>
      </c>
    </row>
    <row r="3286" spans="1:57" s="74" customFormat="1" ht="50.1" customHeight="1" x14ac:dyDescent="0.2">
      <c r="A3286" s="78" t="s">
        <v>55</v>
      </c>
      <c r="B3286" s="78" t="s">
        <v>63</v>
      </c>
      <c r="C3286" s="78" t="s">
        <v>30</v>
      </c>
      <c r="D3286" s="78" t="s">
        <v>792</v>
      </c>
      <c r="E3286" s="79" t="str">
        <f>+IF(C3286&lt;&gt;"",VLOOKUP(MID(C3286,18,5),NIVELES!$A$133:$B$213,2,0),"")</f>
        <v>CAÑAR</v>
      </c>
      <c r="F3286" s="80" t="s">
        <v>194</v>
      </c>
      <c r="G3286" s="81" t="str">
        <f>+IF(F3286&lt;&gt;"",VLOOKUP(F3286,NIVELES!$A$246:$C$464,3,0),"")</f>
        <v xml:space="preserve"> </v>
      </c>
      <c r="H3286" s="82" t="s">
        <v>1024</v>
      </c>
      <c r="I3286" s="78" t="s">
        <v>2189</v>
      </c>
      <c r="J3286" s="78" t="s">
        <v>2184</v>
      </c>
      <c r="K3286" s="78" t="s">
        <v>2185</v>
      </c>
      <c r="L3286" s="78" t="s">
        <v>2240</v>
      </c>
      <c r="M3286" s="78">
        <v>977</v>
      </c>
      <c r="N3286" s="78" t="s">
        <v>3273</v>
      </c>
      <c r="O3286" s="78" t="s">
        <v>2240</v>
      </c>
      <c r="P3286" s="82">
        <v>0</v>
      </c>
      <c r="Q3286" s="78" t="s">
        <v>3274</v>
      </c>
      <c r="R3286" s="82">
        <v>0</v>
      </c>
      <c r="S3286" s="82">
        <v>0</v>
      </c>
      <c r="T3286" s="82">
        <v>0</v>
      </c>
      <c r="U3286" s="82">
        <v>0</v>
      </c>
      <c r="V3286" s="82">
        <v>0</v>
      </c>
      <c r="W3286" s="82">
        <v>0</v>
      </c>
      <c r="X3286" s="82">
        <v>0</v>
      </c>
      <c r="Y3286" s="82">
        <v>0</v>
      </c>
      <c r="Z3286" s="82">
        <v>0</v>
      </c>
      <c r="AA3286" s="82">
        <v>0</v>
      </c>
      <c r="AB3286" s="82">
        <v>0</v>
      </c>
      <c r="AC3286" s="82">
        <v>0</v>
      </c>
      <c r="AD3286" s="85" t="str">
        <f>IF(A3286&lt;&gt;"",IF(D3286="DIRECCIÓN_DE_TRANSFERENCIAS","280 0031",VLOOKUP(C3286,NIVELES!$A$14:$B$105,2,0)),"")</f>
        <v>280 6310</v>
      </c>
      <c r="AE3286" s="86" t="s">
        <v>322</v>
      </c>
      <c r="AF3286" s="86" t="s">
        <v>544</v>
      </c>
      <c r="AG3286" s="79" t="str">
        <f>+IF(AF3286&lt;&gt;"",VLOOKUP(AF3286,NIVELES!$A$666:$B$673,2,0),"")</f>
        <v>PROTECCIÓN_SOCIAL_A_LA_FAMILIA._ASEGURAMIENTO_NO_CONTRIBUTIVO_E_INCLUSIÓN_ECONÓMICA_Y_MOVILIDAD_SOCIAL</v>
      </c>
      <c r="AH3286" s="78" t="s">
        <v>513</v>
      </c>
      <c r="AI3286" s="79" t="str">
        <f>IF(AH3286&lt;&gt;"",VLOOKUP(CONCATENATE(AG3286,AH3286),NIVELES!$B$676:$C$745,2,0),"")</f>
        <v>Acompañamiento Familiar</v>
      </c>
      <c r="AJ3286" s="78" t="s">
        <v>517</v>
      </c>
      <c r="AK3286" s="79" t="str">
        <f>+IF(AJ3286&lt;&gt;"",VLOOKUP(AJ3286,NIVELES!$A$816:$B$892,2,0),"")</f>
        <v>NO APLICA</v>
      </c>
      <c r="AL3286" s="78" t="s">
        <v>554</v>
      </c>
      <c r="AM3286" s="78">
        <v>530303</v>
      </c>
      <c r="AN3286" s="79" t="str">
        <f>IF(AM3286&lt;&gt;"",+VLOOKUP(AM3286,NIVELES!$A$1652:$B$2466,2,0),"")</f>
        <v>Viáticos y Subsistencias en el Interior</v>
      </c>
      <c r="AO3286" s="87">
        <v>0</v>
      </c>
      <c r="AP3286" s="88"/>
      <c r="AQ3286" s="88"/>
      <c r="AR3286" s="88">
        <v>0</v>
      </c>
      <c r="AS3286" s="88">
        <v>0</v>
      </c>
      <c r="AT3286" s="88">
        <v>0</v>
      </c>
      <c r="AU3286" s="88">
        <v>0</v>
      </c>
      <c r="AV3286" s="88">
        <v>0</v>
      </c>
      <c r="AW3286" s="88">
        <v>0</v>
      </c>
      <c r="AX3286" s="88">
        <v>0</v>
      </c>
      <c r="AY3286" s="88">
        <v>0</v>
      </c>
      <c r="AZ3286" s="88">
        <v>0</v>
      </c>
      <c r="BA3286" s="88">
        <v>0</v>
      </c>
      <c r="BB3286" s="89">
        <f t="shared" si="203"/>
        <v>0</v>
      </c>
      <c r="BC3286" s="90" t="str">
        <f t="shared" si="202"/>
        <v>OK</v>
      </c>
      <c r="BD3286" s="91" t="str">
        <f t="shared" si="204"/>
        <v xml:space="preserve">                  </v>
      </c>
      <c r="BE3286" s="92">
        <f t="shared" si="205"/>
        <v>0</v>
      </c>
    </row>
    <row r="3287" spans="1:57" s="74" customFormat="1" ht="50.1" customHeight="1" x14ac:dyDescent="0.2">
      <c r="A3287" s="78" t="s">
        <v>55</v>
      </c>
      <c r="B3287" s="78" t="s">
        <v>63</v>
      </c>
      <c r="C3287" s="78" t="s">
        <v>30</v>
      </c>
      <c r="D3287" s="78" t="s">
        <v>792</v>
      </c>
      <c r="E3287" s="79" t="str">
        <f>+IF(C3287&lt;&gt;"",VLOOKUP(MID(C3287,18,5),NIVELES!$A$133:$B$213,2,0),"")</f>
        <v>CAÑAR</v>
      </c>
      <c r="F3287" s="80" t="s">
        <v>194</v>
      </c>
      <c r="G3287" s="81" t="str">
        <f>+IF(F3287&lt;&gt;"",VLOOKUP(F3287,NIVELES!$A$246:$C$464,3,0),"")</f>
        <v xml:space="preserve"> </v>
      </c>
      <c r="H3287" s="82" t="s">
        <v>1024</v>
      </c>
      <c r="I3287" s="78" t="s">
        <v>2189</v>
      </c>
      <c r="J3287" s="78" t="s">
        <v>2184</v>
      </c>
      <c r="K3287" s="78" t="s">
        <v>2185</v>
      </c>
      <c r="L3287" s="78" t="s">
        <v>2240</v>
      </c>
      <c r="M3287" s="78">
        <v>977</v>
      </c>
      <c r="N3287" s="78" t="s">
        <v>3273</v>
      </c>
      <c r="O3287" s="78" t="s">
        <v>2240</v>
      </c>
      <c r="P3287" s="82">
        <v>3</v>
      </c>
      <c r="Q3287" s="78" t="s">
        <v>3274</v>
      </c>
      <c r="R3287" s="82">
        <v>0</v>
      </c>
      <c r="S3287" s="82">
        <v>0</v>
      </c>
      <c r="T3287" s="82">
        <v>1</v>
      </c>
      <c r="U3287" s="82">
        <v>1</v>
      </c>
      <c r="V3287" s="82">
        <v>1</v>
      </c>
      <c r="W3287" s="82">
        <v>0</v>
      </c>
      <c r="X3287" s="82">
        <v>0</v>
      </c>
      <c r="Y3287" s="82">
        <v>0</v>
      </c>
      <c r="Z3287" s="82">
        <v>0</v>
      </c>
      <c r="AA3287" s="82">
        <v>0</v>
      </c>
      <c r="AB3287" s="82">
        <v>0</v>
      </c>
      <c r="AC3287" s="82">
        <v>0</v>
      </c>
      <c r="AD3287" s="85" t="str">
        <f>IF(A3287&lt;&gt;"",IF(D3287="DIRECCIÓN_DE_TRANSFERENCIAS","280 0031",VLOOKUP(C3287,NIVELES!$A$14:$B$105,2,0)),"")</f>
        <v>280 6310</v>
      </c>
      <c r="AE3287" s="86" t="s">
        <v>322</v>
      </c>
      <c r="AF3287" s="86" t="s">
        <v>544</v>
      </c>
      <c r="AG3287" s="79" t="str">
        <f>+IF(AF3287&lt;&gt;"",VLOOKUP(AF3287,NIVELES!$A$666:$B$673,2,0),"")</f>
        <v>PROTECCIÓN_SOCIAL_A_LA_FAMILIA._ASEGURAMIENTO_NO_CONTRIBUTIVO_E_INCLUSIÓN_ECONÓMICA_Y_MOVILIDAD_SOCIAL</v>
      </c>
      <c r="AH3287" s="78" t="s">
        <v>513</v>
      </c>
      <c r="AI3287" s="79" t="str">
        <f>IF(AH3287&lt;&gt;"",VLOOKUP(CONCATENATE(AG3287,AH3287),NIVELES!$B$676:$C$745,2,0),"")</f>
        <v>Acompañamiento Familiar</v>
      </c>
      <c r="AJ3287" s="78" t="s">
        <v>517</v>
      </c>
      <c r="AK3287" s="79" t="str">
        <f>+IF(AJ3287&lt;&gt;"",VLOOKUP(AJ3287,NIVELES!$A$816:$B$892,2,0),"")</f>
        <v>NO APLICA</v>
      </c>
      <c r="AL3287" s="78" t="s">
        <v>554</v>
      </c>
      <c r="AM3287" s="78">
        <v>530505</v>
      </c>
      <c r="AN3287" s="79" t="str">
        <f>IF(AM3287&lt;&gt;"",+VLOOKUP(AM3287,NIVELES!$A$1652:$B$2466,2,0),"")</f>
        <v>Vehículos (Arrendamiento)</v>
      </c>
      <c r="AO3287" s="87">
        <v>12413.3</v>
      </c>
      <c r="AP3287" s="88"/>
      <c r="AQ3287" s="88"/>
      <c r="AR3287" s="88">
        <v>4089.6</v>
      </c>
      <c r="AS3287" s="88">
        <v>4089.6</v>
      </c>
      <c r="AT3287" s="88">
        <v>4234.1000000000004</v>
      </c>
      <c r="AU3287" s="88">
        <v>0</v>
      </c>
      <c r="AV3287" s="88">
        <v>0</v>
      </c>
      <c r="AW3287" s="88">
        <v>0</v>
      </c>
      <c r="AX3287" s="88">
        <v>0</v>
      </c>
      <c r="AY3287" s="88">
        <v>0</v>
      </c>
      <c r="AZ3287" s="88">
        <v>0</v>
      </c>
      <c r="BA3287" s="88">
        <v>0</v>
      </c>
      <c r="BB3287" s="89">
        <f t="shared" si="203"/>
        <v>12413.3</v>
      </c>
      <c r="BC3287" s="90" t="str">
        <f t="shared" si="202"/>
        <v>OK</v>
      </c>
      <c r="BD3287" s="91" t="str">
        <f t="shared" si="204"/>
        <v xml:space="preserve">                  </v>
      </c>
      <c r="BE3287" s="92">
        <f t="shared" si="205"/>
        <v>3</v>
      </c>
    </row>
    <row r="3288" spans="1:57" s="74" customFormat="1" ht="50.1" customHeight="1" x14ac:dyDescent="0.2">
      <c r="A3288" s="78" t="s">
        <v>55</v>
      </c>
      <c r="B3288" s="78" t="s">
        <v>63</v>
      </c>
      <c r="C3288" s="78" t="s">
        <v>30</v>
      </c>
      <c r="D3288" s="78" t="s">
        <v>792</v>
      </c>
      <c r="E3288" s="79" t="str">
        <f>+IF(C3288&lt;&gt;"",VLOOKUP(MID(C3288,18,5),NIVELES!$A$133:$B$213,2,0),"")</f>
        <v>CAÑAR</v>
      </c>
      <c r="F3288" s="80" t="s">
        <v>194</v>
      </c>
      <c r="G3288" s="81" t="str">
        <f>+IF(F3288&lt;&gt;"",VLOOKUP(F3288,NIVELES!$A$246:$C$464,3,0),"")</f>
        <v xml:space="preserve"> </v>
      </c>
      <c r="H3288" s="82" t="s">
        <v>1024</v>
      </c>
      <c r="I3288" s="78" t="s">
        <v>2189</v>
      </c>
      <c r="J3288" s="78" t="s">
        <v>2184</v>
      </c>
      <c r="K3288" s="78" t="s">
        <v>2185</v>
      </c>
      <c r="L3288" s="78" t="s">
        <v>2240</v>
      </c>
      <c r="M3288" s="78">
        <v>977</v>
      </c>
      <c r="N3288" s="78" t="s">
        <v>3273</v>
      </c>
      <c r="O3288" s="78" t="s">
        <v>2240</v>
      </c>
      <c r="P3288" s="82">
        <v>0</v>
      </c>
      <c r="Q3288" s="78" t="s">
        <v>3274</v>
      </c>
      <c r="R3288" s="82">
        <v>0</v>
      </c>
      <c r="S3288" s="82">
        <v>0</v>
      </c>
      <c r="T3288" s="82">
        <v>0</v>
      </c>
      <c r="U3288" s="82">
        <v>0</v>
      </c>
      <c r="V3288" s="82">
        <v>0</v>
      </c>
      <c r="W3288" s="82">
        <v>0</v>
      </c>
      <c r="X3288" s="82">
        <v>0</v>
      </c>
      <c r="Y3288" s="82">
        <v>0</v>
      </c>
      <c r="Z3288" s="82">
        <v>0</v>
      </c>
      <c r="AA3288" s="82">
        <v>0</v>
      </c>
      <c r="AB3288" s="82">
        <v>0</v>
      </c>
      <c r="AC3288" s="82">
        <v>0</v>
      </c>
      <c r="AD3288" s="85" t="str">
        <f>IF(A3288&lt;&gt;"",IF(D3288="DIRECCIÓN_DE_TRANSFERENCIAS","280 0031",VLOOKUP(C3288,NIVELES!$A$14:$B$105,2,0)),"")</f>
        <v>280 6310</v>
      </c>
      <c r="AE3288" s="86" t="s">
        <v>322</v>
      </c>
      <c r="AF3288" s="86" t="s">
        <v>544</v>
      </c>
      <c r="AG3288" s="79" t="str">
        <f>+IF(AF3288&lt;&gt;"",VLOOKUP(AF3288,NIVELES!$A$666:$B$673,2,0),"")</f>
        <v>PROTECCIÓN_SOCIAL_A_LA_FAMILIA._ASEGURAMIENTO_NO_CONTRIBUTIVO_E_INCLUSIÓN_ECONÓMICA_Y_MOVILIDAD_SOCIAL</v>
      </c>
      <c r="AH3288" s="78" t="s">
        <v>513</v>
      </c>
      <c r="AI3288" s="79" t="str">
        <f>IF(AH3288&lt;&gt;"",VLOOKUP(CONCATENATE(AG3288,AH3288),NIVELES!$B$676:$C$745,2,0),"")</f>
        <v>Acompañamiento Familiar</v>
      </c>
      <c r="AJ3288" s="78" t="s">
        <v>517</v>
      </c>
      <c r="AK3288" s="79" t="str">
        <f>+IF(AJ3288&lt;&gt;"",VLOOKUP(AJ3288,NIVELES!$A$816:$B$892,2,0),"")</f>
        <v>NO APLICA</v>
      </c>
      <c r="AL3288" s="78" t="s">
        <v>554</v>
      </c>
      <c r="AM3288" s="78">
        <v>530802</v>
      </c>
      <c r="AN3288" s="79" t="str">
        <f>IF(AM3288&lt;&gt;"",+VLOOKUP(AM3288,NIVELES!$A$1652:$B$2466,2,0),"")</f>
        <v>Vestuario, Lencería, Prendas de Protección; y, Accesorios para Uniformes Militares y Policiales; y, Carpas</v>
      </c>
      <c r="AO3288" s="87">
        <v>0</v>
      </c>
      <c r="AP3288" s="88"/>
      <c r="AQ3288" s="88"/>
      <c r="AR3288" s="88">
        <v>0</v>
      </c>
      <c r="AS3288" s="88">
        <v>0</v>
      </c>
      <c r="AT3288" s="88">
        <v>0</v>
      </c>
      <c r="AU3288" s="88">
        <v>0</v>
      </c>
      <c r="AV3288" s="88">
        <v>0</v>
      </c>
      <c r="AW3288" s="88">
        <v>0</v>
      </c>
      <c r="AX3288" s="88">
        <v>0</v>
      </c>
      <c r="AY3288" s="88">
        <v>0</v>
      </c>
      <c r="AZ3288" s="88">
        <v>0</v>
      </c>
      <c r="BA3288" s="88">
        <v>0</v>
      </c>
      <c r="BB3288" s="89">
        <f t="shared" si="203"/>
        <v>0</v>
      </c>
      <c r="BC3288" s="90" t="str">
        <f t="shared" si="202"/>
        <v>OK</v>
      </c>
      <c r="BD3288" s="91" t="str">
        <f t="shared" si="204"/>
        <v xml:space="preserve">                  </v>
      </c>
      <c r="BE3288" s="92">
        <f t="shared" si="205"/>
        <v>0</v>
      </c>
    </row>
    <row r="3289" spans="1:57" s="74" customFormat="1" ht="50.1" customHeight="1" x14ac:dyDescent="0.2">
      <c r="A3289" s="78" t="s">
        <v>55</v>
      </c>
      <c r="B3289" s="78" t="s">
        <v>63</v>
      </c>
      <c r="C3289" s="78" t="s">
        <v>30</v>
      </c>
      <c r="D3289" s="78" t="s">
        <v>792</v>
      </c>
      <c r="E3289" s="79" t="str">
        <f>+IF(C3289&lt;&gt;"",VLOOKUP(MID(C3289,18,5),NIVELES!$A$133:$B$213,2,0),"")</f>
        <v>CAÑAR</v>
      </c>
      <c r="F3289" s="80" t="s">
        <v>194</v>
      </c>
      <c r="G3289" s="81" t="str">
        <f>+IF(F3289&lt;&gt;"",VLOOKUP(F3289,NIVELES!$A$246:$C$464,3,0),"")</f>
        <v xml:space="preserve"> </v>
      </c>
      <c r="H3289" s="82" t="s">
        <v>1024</v>
      </c>
      <c r="I3289" s="78" t="s">
        <v>2189</v>
      </c>
      <c r="J3289" s="78" t="s">
        <v>2184</v>
      </c>
      <c r="K3289" s="78" t="s">
        <v>2185</v>
      </c>
      <c r="L3289" s="78" t="s">
        <v>2240</v>
      </c>
      <c r="M3289" s="78">
        <v>977</v>
      </c>
      <c r="N3289" s="78" t="s">
        <v>3273</v>
      </c>
      <c r="O3289" s="78" t="s">
        <v>2240</v>
      </c>
      <c r="P3289" s="82">
        <v>0</v>
      </c>
      <c r="Q3289" s="78" t="s">
        <v>3274</v>
      </c>
      <c r="R3289" s="82">
        <v>0</v>
      </c>
      <c r="S3289" s="82">
        <v>0</v>
      </c>
      <c r="T3289" s="82">
        <v>0</v>
      </c>
      <c r="U3289" s="82">
        <v>0</v>
      </c>
      <c r="V3289" s="82">
        <v>0</v>
      </c>
      <c r="W3289" s="82">
        <v>0</v>
      </c>
      <c r="X3289" s="82">
        <v>0</v>
      </c>
      <c r="Y3289" s="82">
        <v>0</v>
      </c>
      <c r="Z3289" s="82">
        <v>0</v>
      </c>
      <c r="AA3289" s="82">
        <v>0</v>
      </c>
      <c r="AB3289" s="82">
        <v>0</v>
      </c>
      <c r="AC3289" s="82">
        <v>0</v>
      </c>
      <c r="AD3289" s="85" t="str">
        <f>IF(A3289&lt;&gt;"",IF(D3289="DIRECCIÓN_DE_TRANSFERENCIAS","280 0031",VLOOKUP(C3289,NIVELES!$A$14:$B$105,2,0)),"")</f>
        <v>280 6310</v>
      </c>
      <c r="AE3289" s="86" t="s">
        <v>322</v>
      </c>
      <c r="AF3289" s="86" t="s">
        <v>544</v>
      </c>
      <c r="AG3289" s="79" t="str">
        <f>+IF(AF3289&lt;&gt;"",VLOOKUP(AF3289,NIVELES!$A$666:$B$673,2,0),"")</f>
        <v>PROTECCIÓN_SOCIAL_A_LA_FAMILIA._ASEGURAMIENTO_NO_CONTRIBUTIVO_E_INCLUSIÓN_ECONÓMICA_Y_MOVILIDAD_SOCIAL</v>
      </c>
      <c r="AH3289" s="78" t="s">
        <v>513</v>
      </c>
      <c r="AI3289" s="79" t="str">
        <f>IF(AH3289&lt;&gt;"",VLOOKUP(CONCATENATE(AG3289,AH3289),NIVELES!$B$676:$C$745,2,0),"")</f>
        <v>Acompañamiento Familiar</v>
      </c>
      <c r="AJ3289" s="78" t="s">
        <v>517</v>
      </c>
      <c r="AK3289" s="79" t="str">
        <f>+IF(AJ3289&lt;&gt;"",VLOOKUP(AJ3289,NIVELES!$A$816:$B$892,2,0),"")</f>
        <v>NO APLICA</v>
      </c>
      <c r="AL3289" s="78" t="s">
        <v>554</v>
      </c>
      <c r="AM3289" s="78">
        <v>530804</v>
      </c>
      <c r="AN3289" s="79" t="str">
        <f>IF(AM3289&lt;&gt;"",+VLOOKUP(AM3289,NIVELES!$A$1652:$B$2466,2,0),"")</f>
        <v>Materiales de Oficina</v>
      </c>
      <c r="AO3289" s="87">
        <v>0</v>
      </c>
      <c r="AP3289" s="88"/>
      <c r="AQ3289" s="88"/>
      <c r="AR3289" s="88">
        <v>0</v>
      </c>
      <c r="AS3289" s="88">
        <v>0</v>
      </c>
      <c r="AT3289" s="88">
        <v>0</v>
      </c>
      <c r="AU3289" s="88">
        <v>0</v>
      </c>
      <c r="AV3289" s="88">
        <v>0</v>
      </c>
      <c r="AW3289" s="88">
        <v>0</v>
      </c>
      <c r="AX3289" s="88">
        <v>0</v>
      </c>
      <c r="AY3289" s="88">
        <v>0</v>
      </c>
      <c r="AZ3289" s="88">
        <v>0</v>
      </c>
      <c r="BA3289" s="88">
        <v>0</v>
      </c>
      <c r="BB3289" s="89">
        <f t="shared" si="203"/>
        <v>0</v>
      </c>
      <c r="BC3289" s="90" t="str">
        <f t="shared" si="202"/>
        <v>OK</v>
      </c>
      <c r="BD3289" s="91" t="str">
        <f t="shared" si="204"/>
        <v xml:space="preserve">                  </v>
      </c>
      <c r="BE3289" s="92">
        <f t="shared" si="205"/>
        <v>0</v>
      </c>
    </row>
    <row r="3290" spans="1:57" s="74" customFormat="1" ht="50.1" customHeight="1" x14ac:dyDescent="0.2">
      <c r="A3290" s="78" t="s">
        <v>55</v>
      </c>
      <c r="B3290" s="78" t="s">
        <v>63</v>
      </c>
      <c r="C3290" s="78" t="s">
        <v>30</v>
      </c>
      <c r="D3290" s="78" t="s">
        <v>606</v>
      </c>
      <c r="E3290" s="79" t="str">
        <f>+IF(C3290&lt;&gt;"",VLOOKUP(MID(C3290,18,5),NIVELES!$A$133:$B$213,2,0),"")</f>
        <v>CAÑAR</v>
      </c>
      <c r="F3290" s="80" t="s">
        <v>194</v>
      </c>
      <c r="G3290" s="81" t="str">
        <f>+IF(F3290&lt;&gt;"",VLOOKUP(F3290,NIVELES!$A$246:$C$464,3,0),"")</f>
        <v xml:space="preserve"> </v>
      </c>
      <c r="H3290" s="82" t="s">
        <v>1024</v>
      </c>
      <c r="I3290" s="78" t="s">
        <v>2188</v>
      </c>
      <c r="J3290" s="78" t="s">
        <v>2184</v>
      </c>
      <c r="K3290" s="78" t="s">
        <v>2185</v>
      </c>
      <c r="L3290" s="78" t="s">
        <v>3275</v>
      </c>
      <c r="M3290" s="78">
        <v>1</v>
      </c>
      <c r="N3290" s="78" t="s">
        <v>3276</v>
      </c>
      <c r="O3290" s="78" t="s">
        <v>2167</v>
      </c>
      <c r="P3290" s="82">
        <v>1</v>
      </c>
      <c r="Q3290" s="78" t="s">
        <v>2896</v>
      </c>
      <c r="R3290" s="82">
        <v>0</v>
      </c>
      <c r="S3290" s="82">
        <v>0</v>
      </c>
      <c r="T3290" s="82">
        <v>0</v>
      </c>
      <c r="U3290" s="82">
        <v>0</v>
      </c>
      <c r="V3290" s="82">
        <v>0</v>
      </c>
      <c r="W3290" s="82">
        <v>0</v>
      </c>
      <c r="X3290" s="82">
        <v>0</v>
      </c>
      <c r="Y3290" s="82">
        <v>0</v>
      </c>
      <c r="Z3290" s="82">
        <v>0</v>
      </c>
      <c r="AA3290" s="82">
        <v>0</v>
      </c>
      <c r="AB3290" s="82">
        <v>0</v>
      </c>
      <c r="AC3290" s="82">
        <v>1</v>
      </c>
      <c r="AD3290" s="85" t="str">
        <f>IF(A3290&lt;&gt;"",IF(D3290="DIRECCIÓN_DE_TRANSFERENCIAS","280 0031",VLOOKUP(C3290,NIVELES!$A$14:$B$105,2,0)),"")</f>
        <v>280 6310</v>
      </c>
      <c r="AE3290" s="86" t="s">
        <v>322</v>
      </c>
      <c r="AF3290" s="86" t="s">
        <v>544</v>
      </c>
      <c r="AG3290" s="79" t="str">
        <f>+IF(AF3290&lt;&gt;"",VLOOKUP(AF3290,NIVELES!$A$666:$B$673,2,0),"")</f>
        <v>PROTECCIÓN_SOCIAL_A_LA_FAMILIA._ASEGURAMIENTO_NO_CONTRIBUTIVO_E_INCLUSIÓN_ECONÓMICA_Y_MOVILIDAD_SOCIAL</v>
      </c>
      <c r="AH3290" s="78" t="s">
        <v>514</v>
      </c>
      <c r="AI3290" s="79" t="str">
        <f>IF(AH3290&lt;&gt;"",VLOOKUP(CONCATENATE(AG3290,AH3290),NIVELES!$B$676:$C$745,2,0),"")</f>
        <v>Inclusión Económica Y Movilidad Social</v>
      </c>
      <c r="AJ3290" s="78" t="s">
        <v>517</v>
      </c>
      <c r="AK3290" s="79" t="str">
        <f>+IF(AJ3290&lt;&gt;"",VLOOKUP(AJ3290,NIVELES!$A$816:$B$892,2,0),"")</f>
        <v>NO APLICA</v>
      </c>
      <c r="AL3290" s="78" t="s">
        <v>553</v>
      </c>
      <c r="AM3290" s="78">
        <v>510203</v>
      </c>
      <c r="AN3290" s="79" t="str">
        <f>IF(AM3290&lt;&gt;"",+VLOOKUP(AM3290,NIVELES!$A$1652:$B$2466,2,0),"")</f>
        <v>Decimotercer Sueldo</v>
      </c>
      <c r="AO3290" s="87">
        <v>1536.33</v>
      </c>
      <c r="AP3290" s="88"/>
      <c r="AQ3290" s="88"/>
      <c r="AR3290" s="88">
        <v>0</v>
      </c>
      <c r="AS3290" s="88">
        <v>0</v>
      </c>
      <c r="AT3290" s="88">
        <v>0</v>
      </c>
      <c r="AU3290" s="88">
        <v>0</v>
      </c>
      <c r="AV3290" s="88">
        <v>0</v>
      </c>
      <c r="AW3290" s="88">
        <v>0</v>
      </c>
      <c r="AX3290" s="88">
        <v>0</v>
      </c>
      <c r="AY3290" s="88">
        <v>0</v>
      </c>
      <c r="AZ3290" s="88">
        <v>0</v>
      </c>
      <c r="BA3290" s="88">
        <v>1536.33</v>
      </c>
      <c r="BB3290" s="89">
        <f t="shared" si="203"/>
        <v>1536.33</v>
      </c>
      <c r="BC3290" s="90" t="str">
        <f t="shared" si="202"/>
        <v>OK</v>
      </c>
      <c r="BD3290" s="91" t="str">
        <f t="shared" si="204"/>
        <v xml:space="preserve">                  </v>
      </c>
      <c r="BE3290" s="92">
        <f t="shared" si="205"/>
        <v>1</v>
      </c>
    </row>
    <row r="3291" spans="1:57" s="74" customFormat="1" ht="50.1" customHeight="1" x14ac:dyDescent="0.2">
      <c r="A3291" s="78" t="s">
        <v>55</v>
      </c>
      <c r="B3291" s="78" t="s">
        <v>63</v>
      </c>
      <c r="C3291" s="78" t="s">
        <v>30</v>
      </c>
      <c r="D3291" s="78" t="s">
        <v>606</v>
      </c>
      <c r="E3291" s="79" t="str">
        <f>+IF(C3291&lt;&gt;"",VLOOKUP(MID(C3291,18,5),NIVELES!$A$133:$B$213,2,0),"")</f>
        <v>CAÑAR</v>
      </c>
      <c r="F3291" s="80" t="s">
        <v>194</v>
      </c>
      <c r="G3291" s="81" t="str">
        <f>+IF(F3291&lt;&gt;"",VLOOKUP(F3291,NIVELES!$A$246:$C$464,3,0),"")</f>
        <v xml:space="preserve"> </v>
      </c>
      <c r="H3291" s="82" t="s">
        <v>1024</v>
      </c>
      <c r="I3291" s="78" t="s">
        <v>2188</v>
      </c>
      <c r="J3291" s="78" t="s">
        <v>2184</v>
      </c>
      <c r="K3291" s="78" t="s">
        <v>2185</v>
      </c>
      <c r="L3291" s="78" t="s">
        <v>3275</v>
      </c>
      <c r="M3291" s="78">
        <v>1</v>
      </c>
      <c r="N3291" s="78" t="s">
        <v>3276</v>
      </c>
      <c r="O3291" s="78" t="s">
        <v>2167</v>
      </c>
      <c r="P3291" s="82">
        <v>1</v>
      </c>
      <c r="Q3291" s="78" t="s">
        <v>2896</v>
      </c>
      <c r="R3291" s="82">
        <v>0</v>
      </c>
      <c r="S3291" s="82">
        <v>0</v>
      </c>
      <c r="T3291" s="82">
        <v>0</v>
      </c>
      <c r="U3291" s="82">
        <v>0</v>
      </c>
      <c r="V3291" s="82">
        <v>0</v>
      </c>
      <c r="W3291" s="82">
        <v>0</v>
      </c>
      <c r="X3291" s="82">
        <v>0</v>
      </c>
      <c r="Y3291" s="82">
        <v>1</v>
      </c>
      <c r="Z3291" s="82">
        <v>0</v>
      </c>
      <c r="AA3291" s="82">
        <v>0</v>
      </c>
      <c r="AB3291" s="82">
        <v>0</v>
      </c>
      <c r="AC3291" s="82">
        <v>0</v>
      </c>
      <c r="AD3291" s="85" t="str">
        <f>IF(A3291&lt;&gt;"",IF(D3291="DIRECCIÓN_DE_TRANSFERENCIAS","280 0031",VLOOKUP(C3291,NIVELES!$A$14:$B$105,2,0)),"")</f>
        <v>280 6310</v>
      </c>
      <c r="AE3291" s="86" t="s">
        <v>322</v>
      </c>
      <c r="AF3291" s="86" t="s">
        <v>544</v>
      </c>
      <c r="AG3291" s="79" t="str">
        <f>+IF(AF3291&lt;&gt;"",VLOOKUP(AF3291,NIVELES!$A$666:$B$673,2,0),"")</f>
        <v>PROTECCIÓN_SOCIAL_A_LA_FAMILIA._ASEGURAMIENTO_NO_CONTRIBUTIVO_E_INCLUSIÓN_ECONÓMICA_Y_MOVILIDAD_SOCIAL</v>
      </c>
      <c r="AH3291" s="78" t="s">
        <v>514</v>
      </c>
      <c r="AI3291" s="79" t="str">
        <f>IF(AH3291&lt;&gt;"",VLOOKUP(CONCATENATE(AG3291,AH3291),NIVELES!$B$676:$C$745,2,0),"")</f>
        <v>Inclusión Económica Y Movilidad Social</v>
      </c>
      <c r="AJ3291" s="78" t="s">
        <v>517</v>
      </c>
      <c r="AK3291" s="79" t="str">
        <f>+IF(AJ3291&lt;&gt;"",VLOOKUP(AJ3291,NIVELES!$A$816:$B$892,2,0),"")</f>
        <v>NO APLICA</v>
      </c>
      <c r="AL3291" s="78" t="s">
        <v>553</v>
      </c>
      <c r="AM3291" s="78">
        <v>510204</v>
      </c>
      <c r="AN3291" s="79" t="str">
        <f>IF(AM3291&lt;&gt;"",+VLOOKUP(AM3291,NIVELES!$A$1652:$B$2466,2,0),"")</f>
        <v>Decimocuarto Sueldo</v>
      </c>
      <c r="AO3291" s="87">
        <v>361.17</v>
      </c>
      <c r="AP3291" s="88"/>
      <c r="AQ3291" s="88"/>
      <c r="AR3291" s="88">
        <v>0</v>
      </c>
      <c r="AS3291" s="88">
        <v>0</v>
      </c>
      <c r="AT3291" s="88">
        <v>0</v>
      </c>
      <c r="AU3291" s="88">
        <v>0</v>
      </c>
      <c r="AV3291" s="88">
        <v>0</v>
      </c>
      <c r="AW3291" s="88">
        <v>361.17</v>
      </c>
      <c r="AX3291" s="88">
        <v>0</v>
      </c>
      <c r="AY3291" s="88">
        <v>0</v>
      </c>
      <c r="AZ3291" s="88">
        <v>0</v>
      </c>
      <c r="BA3291" s="88">
        <v>0</v>
      </c>
      <c r="BB3291" s="89">
        <f t="shared" si="203"/>
        <v>361.17</v>
      </c>
      <c r="BC3291" s="90" t="str">
        <f t="shared" si="202"/>
        <v>OK</v>
      </c>
      <c r="BD3291" s="91" t="str">
        <f t="shared" si="204"/>
        <v xml:space="preserve">                  </v>
      </c>
      <c r="BE3291" s="92">
        <f t="shared" si="205"/>
        <v>1</v>
      </c>
    </row>
    <row r="3292" spans="1:57" s="74" customFormat="1" ht="50.1" customHeight="1" x14ac:dyDescent="0.2">
      <c r="A3292" s="78" t="s">
        <v>55</v>
      </c>
      <c r="B3292" s="78" t="s">
        <v>63</v>
      </c>
      <c r="C3292" s="78" t="s">
        <v>30</v>
      </c>
      <c r="D3292" s="78" t="s">
        <v>606</v>
      </c>
      <c r="E3292" s="79" t="str">
        <f>+IF(C3292&lt;&gt;"",VLOOKUP(MID(C3292,18,5),NIVELES!$A$133:$B$213,2,0),"")</f>
        <v>CAÑAR</v>
      </c>
      <c r="F3292" s="80" t="s">
        <v>194</v>
      </c>
      <c r="G3292" s="81" t="str">
        <f>+IF(F3292&lt;&gt;"",VLOOKUP(F3292,NIVELES!$A$246:$C$464,3,0),"")</f>
        <v xml:space="preserve"> </v>
      </c>
      <c r="H3292" s="82" t="s">
        <v>1024</v>
      </c>
      <c r="I3292" s="78" t="s">
        <v>2188</v>
      </c>
      <c r="J3292" s="78" t="s">
        <v>2184</v>
      </c>
      <c r="K3292" s="78" t="s">
        <v>2185</v>
      </c>
      <c r="L3292" s="78" t="s">
        <v>3275</v>
      </c>
      <c r="M3292" s="78">
        <v>1</v>
      </c>
      <c r="N3292" s="78" t="s">
        <v>3276</v>
      </c>
      <c r="O3292" s="78" t="s">
        <v>2167</v>
      </c>
      <c r="P3292" s="82">
        <v>12</v>
      </c>
      <c r="Q3292" s="78" t="s">
        <v>2896</v>
      </c>
      <c r="R3292" s="82">
        <v>1</v>
      </c>
      <c r="S3292" s="82">
        <v>1</v>
      </c>
      <c r="T3292" s="82">
        <v>1</v>
      </c>
      <c r="U3292" s="82">
        <v>1</v>
      </c>
      <c r="V3292" s="82">
        <v>1</v>
      </c>
      <c r="W3292" s="82">
        <v>1</v>
      </c>
      <c r="X3292" s="82">
        <v>1</v>
      </c>
      <c r="Y3292" s="82">
        <v>1</v>
      </c>
      <c r="Z3292" s="82">
        <v>1</v>
      </c>
      <c r="AA3292" s="82">
        <v>1</v>
      </c>
      <c r="AB3292" s="82">
        <v>1</v>
      </c>
      <c r="AC3292" s="82">
        <v>1</v>
      </c>
      <c r="AD3292" s="85" t="str">
        <f>IF(A3292&lt;&gt;"",IF(D3292="DIRECCIÓN_DE_TRANSFERENCIAS","280 0031",VLOOKUP(C3292,NIVELES!$A$14:$B$105,2,0)),"")</f>
        <v>280 6310</v>
      </c>
      <c r="AE3292" s="86" t="s">
        <v>322</v>
      </c>
      <c r="AF3292" s="86" t="s">
        <v>544</v>
      </c>
      <c r="AG3292" s="79" t="str">
        <f>+IF(AF3292&lt;&gt;"",VLOOKUP(AF3292,NIVELES!$A$666:$B$673,2,0),"")</f>
        <v>PROTECCIÓN_SOCIAL_A_LA_FAMILIA._ASEGURAMIENTO_NO_CONTRIBUTIVO_E_INCLUSIÓN_ECONÓMICA_Y_MOVILIDAD_SOCIAL</v>
      </c>
      <c r="AH3292" s="78" t="s">
        <v>514</v>
      </c>
      <c r="AI3292" s="79" t="str">
        <f>IF(AH3292&lt;&gt;"",VLOOKUP(CONCATENATE(AG3292,AH3292),NIVELES!$B$676:$C$745,2,0),"")</f>
        <v>Inclusión Económica Y Movilidad Social</v>
      </c>
      <c r="AJ3292" s="78" t="s">
        <v>517</v>
      </c>
      <c r="AK3292" s="79" t="str">
        <f>+IF(AJ3292&lt;&gt;"",VLOOKUP(AJ3292,NIVELES!$A$816:$B$892,2,0),"")</f>
        <v>NO APLICA</v>
      </c>
      <c r="AL3292" s="78" t="s">
        <v>553</v>
      </c>
      <c r="AM3292" s="78">
        <v>510510</v>
      </c>
      <c r="AN3292" s="79" t="str">
        <f>IF(AM3292&lt;&gt;"",+VLOOKUP(AM3292,NIVELES!$A$1652:$B$2466,2,0),"")</f>
        <v>Servicios Personales por Contrato</v>
      </c>
      <c r="AO3292" s="87">
        <v>18436</v>
      </c>
      <c r="AP3292" s="88"/>
      <c r="AQ3292" s="88">
        <v>279.33</v>
      </c>
      <c r="AR3292" s="88">
        <v>1676</v>
      </c>
      <c r="AS3292" s="88">
        <v>1676</v>
      </c>
      <c r="AT3292" s="88">
        <v>1676</v>
      </c>
      <c r="AU3292" s="88">
        <v>1676</v>
      </c>
      <c r="AV3292" s="88">
        <v>1676</v>
      </c>
      <c r="AW3292" s="88">
        <v>1676</v>
      </c>
      <c r="AX3292" s="88">
        <v>1676</v>
      </c>
      <c r="AY3292" s="88">
        <v>1676</v>
      </c>
      <c r="AZ3292" s="88">
        <v>1676</v>
      </c>
      <c r="BA3292" s="88">
        <v>3072.67</v>
      </c>
      <c r="BB3292" s="89">
        <f t="shared" si="203"/>
        <v>18436</v>
      </c>
      <c r="BC3292" s="90" t="str">
        <f t="shared" si="202"/>
        <v>OK</v>
      </c>
      <c r="BD3292" s="91" t="str">
        <f t="shared" si="204"/>
        <v xml:space="preserve">                  </v>
      </c>
      <c r="BE3292" s="92">
        <f t="shared" si="205"/>
        <v>12</v>
      </c>
    </row>
    <row r="3293" spans="1:57" s="74" customFormat="1" ht="50.1" customHeight="1" x14ac:dyDescent="0.2">
      <c r="A3293" s="78" t="s">
        <v>55</v>
      </c>
      <c r="B3293" s="78" t="s">
        <v>63</v>
      </c>
      <c r="C3293" s="78" t="s">
        <v>30</v>
      </c>
      <c r="D3293" s="78" t="s">
        <v>606</v>
      </c>
      <c r="E3293" s="79" t="str">
        <f>+IF(C3293&lt;&gt;"",VLOOKUP(MID(C3293,18,5),NIVELES!$A$133:$B$213,2,0),"")</f>
        <v>CAÑAR</v>
      </c>
      <c r="F3293" s="80" t="s">
        <v>194</v>
      </c>
      <c r="G3293" s="81" t="str">
        <f>+IF(F3293&lt;&gt;"",VLOOKUP(F3293,NIVELES!$A$246:$C$464,3,0),"")</f>
        <v xml:space="preserve"> </v>
      </c>
      <c r="H3293" s="82" t="s">
        <v>1024</v>
      </c>
      <c r="I3293" s="78" t="s">
        <v>2188</v>
      </c>
      <c r="J3293" s="78" t="s">
        <v>2184</v>
      </c>
      <c r="K3293" s="78" t="s">
        <v>2185</v>
      </c>
      <c r="L3293" s="78" t="s">
        <v>3275</v>
      </c>
      <c r="M3293" s="78">
        <v>1</v>
      </c>
      <c r="N3293" s="78" t="s">
        <v>3276</v>
      </c>
      <c r="O3293" s="78" t="s">
        <v>2167</v>
      </c>
      <c r="P3293" s="82">
        <v>12</v>
      </c>
      <c r="Q3293" s="78" t="s">
        <v>2896</v>
      </c>
      <c r="R3293" s="82">
        <v>1</v>
      </c>
      <c r="S3293" s="82">
        <v>1</v>
      </c>
      <c r="T3293" s="82">
        <v>1</v>
      </c>
      <c r="U3293" s="82">
        <v>1</v>
      </c>
      <c r="V3293" s="82">
        <v>1</v>
      </c>
      <c r="W3293" s="82">
        <v>1</v>
      </c>
      <c r="X3293" s="82">
        <v>1</v>
      </c>
      <c r="Y3293" s="82">
        <v>1</v>
      </c>
      <c r="Z3293" s="82">
        <v>1</v>
      </c>
      <c r="AA3293" s="82">
        <v>1</v>
      </c>
      <c r="AB3293" s="82">
        <v>1</v>
      </c>
      <c r="AC3293" s="82">
        <v>1</v>
      </c>
      <c r="AD3293" s="85" t="str">
        <f>IF(A3293&lt;&gt;"",IF(D3293="DIRECCIÓN_DE_TRANSFERENCIAS","280 0031",VLOOKUP(C3293,NIVELES!$A$14:$B$105,2,0)),"")</f>
        <v>280 6310</v>
      </c>
      <c r="AE3293" s="86" t="s">
        <v>322</v>
      </c>
      <c r="AF3293" s="86" t="s">
        <v>544</v>
      </c>
      <c r="AG3293" s="79" t="str">
        <f>+IF(AF3293&lt;&gt;"",VLOOKUP(AF3293,NIVELES!$A$666:$B$673,2,0),"")</f>
        <v>PROTECCIÓN_SOCIAL_A_LA_FAMILIA._ASEGURAMIENTO_NO_CONTRIBUTIVO_E_INCLUSIÓN_ECONÓMICA_Y_MOVILIDAD_SOCIAL</v>
      </c>
      <c r="AH3293" s="78" t="s">
        <v>514</v>
      </c>
      <c r="AI3293" s="79" t="str">
        <f>IF(AH3293&lt;&gt;"",VLOOKUP(CONCATENATE(AG3293,AH3293),NIVELES!$B$676:$C$745,2,0),"")</f>
        <v>Inclusión Económica Y Movilidad Social</v>
      </c>
      <c r="AJ3293" s="78" t="s">
        <v>517</v>
      </c>
      <c r="AK3293" s="79" t="str">
        <f>+IF(AJ3293&lt;&gt;"",VLOOKUP(AJ3293,NIVELES!$A$816:$B$892,2,0),"")</f>
        <v>NO APLICA</v>
      </c>
      <c r="AL3293" s="78" t="s">
        <v>553</v>
      </c>
      <c r="AM3293" s="78">
        <v>510601</v>
      </c>
      <c r="AN3293" s="79" t="str">
        <f>IF(AM3293&lt;&gt;"",+VLOOKUP(AM3293,NIVELES!$A$1652:$B$2466,2,0),"")</f>
        <v>Aporte Patronal</v>
      </c>
      <c r="AO3293" s="87">
        <v>1779.07</v>
      </c>
      <c r="AP3293" s="88"/>
      <c r="AQ3293" s="88">
        <v>26.96</v>
      </c>
      <c r="AR3293" s="88">
        <v>161.72999999999999</v>
      </c>
      <c r="AS3293" s="88">
        <v>161.72999999999999</v>
      </c>
      <c r="AT3293" s="88">
        <v>161.72999999999999</v>
      </c>
      <c r="AU3293" s="88">
        <v>161.72999999999999</v>
      </c>
      <c r="AV3293" s="88">
        <v>161.72999999999999</v>
      </c>
      <c r="AW3293" s="88">
        <v>161.72999999999999</v>
      </c>
      <c r="AX3293" s="88">
        <v>161.72999999999999</v>
      </c>
      <c r="AY3293" s="88">
        <v>161.72999999999999</v>
      </c>
      <c r="AZ3293" s="88">
        <v>161.77000000000001</v>
      </c>
      <c r="BA3293" s="88">
        <v>296.5</v>
      </c>
      <c r="BB3293" s="89">
        <f t="shared" si="203"/>
        <v>1779.07</v>
      </c>
      <c r="BC3293" s="90" t="str">
        <f t="shared" si="202"/>
        <v>OK</v>
      </c>
      <c r="BD3293" s="91" t="str">
        <f t="shared" si="204"/>
        <v xml:space="preserve">                  </v>
      </c>
      <c r="BE3293" s="92">
        <f t="shared" si="205"/>
        <v>12</v>
      </c>
    </row>
    <row r="3294" spans="1:57" s="74" customFormat="1" ht="50.1" customHeight="1" x14ac:dyDescent="0.2">
      <c r="A3294" s="78" t="s">
        <v>55</v>
      </c>
      <c r="B3294" s="78" t="s">
        <v>63</v>
      </c>
      <c r="C3294" s="78" t="s">
        <v>30</v>
      </c>
      <c r="D3294" s="78" t="s">
        <v>606</v>
      </c>
      <c r="E3294" s="79" t="str">
        <f>+IF(C3294&lt;&gt;"",VLOOKUP(MID(C3294,18,5),NIVELES!$A$133:$B$213,2,0),"")</f>
        <v>CAÑAR</v>
      </c>
      <c r="F3294" s="80" t="s">
        <v>194</v>
      </c>
      <c r="G3294" s="81" t="str">
        <f>+IF(F3294&lt;&gt;"",VLOOKUP(F3294,NIVELES!$A$246:$C$464,3,0),"")</f>
        <v xml:space="preserve"> </v>
      </c>
      <c r="H3294" s="82" t="s">
        <v>1024</v>
      </c>
      <c r="I3294" s="78" t="s">
        <v>2188</v>
      </c>
      <c r="J3294" s="78" t="s">
        <v>2184</v>
      </c>
      <c r="K3294" s="78" t="s">
        <v>2185</v>
      </c>
      <c r="L3294" s="78" t="s">
        <v>3275</v>
      </c>
      <c r="M3294" s="78">
        <v>1</v>
      </c>
      <c r="N3294" s="78" t="s">
        <v>3276</v>
      </c>
      <c r="O3294" s="78" t="s">
        <v>2167</v>
      </c>
      <c r="P3294" s="82">
        <v>12</v>
      </c>
      <c r="Q3294" s="78" t="s">
        <v>2896</v>
      </c>
      <c r="R3294" s="82">
        <v>1</v>
      </c>
      <c r="S3294" s="82">
        <v>1</v>
      </c>
      <c r="T3294" s="82">
        <v>1</v>
      </c>
      <c r="U3294" s="82">
        <v>1</v>
      </c>
      <c r="V3294" s="82">
        <v>1</v>
      </c>
      <c r="W3294" s="82">
        <v>1</v>
      </c>
      <c r="X3294" s="82">
        <v>1</v>
      </c>
      <c r="Y3294" s="82">
        <v>1</v>
      </c>
      <c r="Z3294" s="82">
        <v>1</v>
      </c>
      <c r="AA3294" s="82">
        <v>1</v>
      </c>
      <c r="AB3294" s="82">
        <v>1</v>
      </c>
      <c r="AC3294" s="82">
        <v>1</v>
      </c>
      <c r="AD3294" s="85" t="str">
        <f>IF(A3294&lt;&gt;"",IF(D3294="DIRECCIÓN_DE_TRANSFERENCIAS","280 0031",VLOOKUP(C3294,NIVELES!$A$14:$B$105,2,0)),"")</f>
        <v>280 6310</v>
      </c>
      <c r="AE3294" s="86" t="s">
        <v>322</v>
      </c>
      <c r="AF3294" s="86" t="s">
        <v>544</v>
      </c>
      <c r="AG3294" s="79" t="str">
        <f>+IF(AF3294&lt;&gt;"",VLOOKUP(AF3294,NIVELES!$A$666:$B$673,2,0),"")</f>
        <v>PROTECCIÓN_SOCIAL_A_LA_FAMILIA._ASEGURAMIENTO_NO_CONTRIBUTIVO_E_INCLUSIÓN_ECONÓMICA_Y_MOVILIDAD_SOCIAL</v>
      </c>
      <c r="AH3294" s="78" t="s">
        <v>514</v>
      </c>
      <c r="AI3294" s="79" t="str">
        <f>IF(AH3294&lt;&gt;"",VLOOKUP(CONCATENATE(AG3294,AH3294),NIVELES!$B$676:$C$745,2,0),"")</f>
        <v>Inclusión Económica Y Movilidad Social</v>
      </c>
      <c r="AJ3294" s="78" t="s">
        <v>517</v>
      </c>
      <c r="AK3294" s="79" t="str">
        <f>+IF(AJ3294&lt;&gt;"",VLOOKUP(AJ3294,NIVELES!$A$816:$B$892,2,0),"")</f>
        <v>NO APLICA</v>
      </c>
      <c r="AL3294" s="78" t="s">
        <v>553</v>
      </c>
      <c r="AM3294" s="78">
        <v>510602</v>
      </c>
      <c r="AN3294" s="79" t="str">
        <f>IF(AM3294&lt;&gt;"",+VLOOKUP(AM3294,NIVELES!$A$1652:$B$2466,2,0),"")</f>
        <v>Fondo de Reserva</v>
      </c>
      <c r="AO3294" s="87">
        <v>1536.33</v>
      </c>
      <c r="AP3294" s="88"/>
      <c r="AQ3294" s="88"/>
      <c r="AR3294" s="88">
        <v>139.66999999999999</v>
      </c>
      <c r="AS3294" s="88">
        <v>139.66999999999999</v>
      </c>
      <c r="AT3294" s="88">
        <v>139.66999999999999</v>
      </c>
      <c r="AU3294" s="88">
        <v>139.66999999999999</v>
      </c>
      <c r="AV3294" s="88">
        <v>139.66999999999999</v>
      </c>
      <c r="AW3294" s="88">
        <v>139.66999999999999</v>
      </c>
      <c r="AX3294" s="88">
        <v>139.66999999999999</v>
      </c>
      <c r="AY3294" s="88">
        <v>139.66999999999999</v>
      </c>
      <c r="AZ3294" s="88">
        <v>139.63</v>
      </c>
      <c r="BA3294" s="88">
        <v>279.34000000000015</v>
      </c>
      <c r="BB3294" s="89">
        <f t="shared" si="203"/>
        <v>1536.33</v>
      </c>
      <c r="BC3294" s="90" t="str">
        <f t="shared" si="202"/>
        <v>OK</v>
      </c>
      <c r="BD3294" s="91" t="str">
        <f t="shared" si="204"/>
        <v xml:space="preserve">                  </v>
      </c>
      <c r="BE3294" s="92">
        <f t="shared" si="205"/>
        <v>12</v>
      </c>
    </row>
    <row r="3295" spans="1:57" s="74" customFormat="1" ht="50.1" customHeight="1" x14ac:dyDescent="0.2">
      <c r="A3295" s="78" t="s">
        <v>55</v>
      </c>
      <c r="B3295" s="78" t="s">
        <v>63</v>
      </c>
      <c r="C3295" s="78" t="s">
        <v>30</v>
      </c>
      <c r="D3295" s="78" t="s">
        <v>605</v>
      </c>
      <c r="E3295" s="79" t="str">
        <f>+IF(C3295&lt;&gt;"",VLOOKUP(MID(C3295,18,5),NIVELES!$A$133:$B$213,2,0),"")</f>
        <v>CAÑAR</v>
      </c>
      <c r="F3295" s="80" t="s">
        <v>194</v>
      </c>
      <c r="G3295" s="81" t="str">
        <f>+IF(F3295&lt;&gt;"",VLOOKUP(F3295,NIVELES!$A$246:$C$464,3,0),"")</f>
        <v xml:space="preserve"> </v>
      </c>
      <c r="H3295" s="82" t="s">
        <v>1024</v>
      </c>
      <c r="I3295" s="78" t="s">
        <v>2201</v>
      </c>
      <c r="J3295" s="78" t="s">
        <v>2184</v>
      </c>
      <c r="K3295" s="78" t="s">
        <v>2185</v>
      </c>
      <c r="L3295" s="78" t="s">
        <v>3277</v>
      </c>
      <c r="M3295" s="78">
        <v>1</v>
      </c>
      <c r="N3295" s="78" t="s">
        <v>3278</v>
      </c>
      <c r="O3295" s="78" t="s">
        <v>3279</v>
      </c>
      <c r="P3295" s="82">
        <v>0</v>
      </c>
      <c r="Q3295" s="78" t="s">
        <v>1989</v>
      </c>
      <c r="R3295" s="82">
        <v>0</v>
      </c>
      <c r="S3295" s="82">
        <v>0</v>
      </c>
      <c r="T3295" s="82">
        <v>0</v>
      </c>
      <c r="U3295" s="82">
        <v>0</v>
      </c>
      <c r="V3295" s="82">
        <v>0</v>
      </c>
      <c r="W3295" s="82">
        <v>0</v>
      </c>
      <c r="X3295" s="82">
        <v>0</v>
      </c>
      <c r="Y3295" s="82">
        <v>0</v>
      </c>
      <c r="Z3295" s="82">
        <v>0</v>
      </c>
      <c r="AA3295" s="82">
        <v>0</v>
      </c>
      <c r="AB3295" s="82">
        <v>0</v>
      </c>
      <c r="AC3295" s="82">
        <v>0</v>
      </c>
      <c r="AD3295" s="85" t="str">
        <f>IF(A3295&lt;&gt;"",IF(D3295="DIRECCIÓN_DE_TRANSFERENCIAS","280 0031",VLOOKUP(C3295,NIVELES!$A$14:$B$105,2,0)),"")</f>
        <v>280 6310</v>
      </c>
      <c r="AE3295" s="86" t="s">
        <v>322</v>
      </c>
      <c r="AF3295" s="86" t="s">
        <v>546</v>
      </c>
      <c r="AG3295" s="79" t="str">
        <f>+IF(AF3295&lt;&gt;"",VLOOKUP(AF3295,NIVELES!$A$666:$B$673,2,0),"")</f>
        <v>ATENCIÓN_INTEGRAL_A_PERSONAS_CON_DISCAPACIDAD</v>
      </c>
      <c r="AH3295" s="78" t="s">
        <v>322</v>
      </c>
      <c r="AI3295" s="79" t="str">
        <f>IF(AH3295&lt;&gt;"",VLOOKUP(CONCATENATE(AG3295,AH3295),NIVELES!$B$676:$C$745,2,0),"")</f>
        <v>Centros Directos Prestación De Servicio</v>
      </c>
      <c r="AJ3295" s="78" t="s">
        <v>429</v>
      </c>
      <c r="AK3295" s="79" t="str">
        <f>+IF(AJ3295&lt;&gt;"",VLOOKUP(AJ3295,NIVELES!$A$816:$B$892,2,0),"")</f>
        <v xml:space="preserve">PROMOVER EL RECONOCIMIENTO Y GARANTIA DE LOS DERECHOS DE LAS MUJERES Y HOMBRES CON DISCAPACIDAD,  SU DEBIDA VALORACIÓN Y EL RESPETO A SU DIGNIDAD  </v>
      </c>
      <c r="AL3295" s="78" t="s">
        <v>554</v>
      </c>
      <c r="AM3295" s="78">
        <v>530301</v>
      </c>
      <c r="AN3295" s="79" t="str">
        <f>IF(AM3295&lt;&gt;"",+VLOOKUP(AM3295,NIVELES!$A$1652:$B$2466,2,0),"")</f>
        <v>Pasajes al Interior</v>
      </c>
      <c r="AO3295" s="87">
        <v>60</v>
      </c>
      <c r="AP3295" s="88"/>
      <c r="AQ3295" s="88"/>
      <c r="AR3295" s="88">
        <v>0</v>
      </c>
      <c r="AS3295" s="88">
        <v>20</v>
      </c>
      <c r="AT3295" s="88">
        <v>0</v>
      </c>
      <c r="AU3295" s="88">
        <v>0</v>
      </c>
      <c r="AV3295" s="88">
        <v>20</v>
      </c>
      <c r="AW3295" s="88">
        <v>0</v>
      </c>
      <c r="AX3295" s="88">
        <v>0</v>
      </c>
      <c r="AY3295" s="88">
        <v>0</v>
      </c>
      <c r="AZ3295" s="88">
        <v>20</v>
      </c>
      <c r="BA3295" s="88">
        <v>0</v>
      </c>
      <c r="BB3295" s="89">
        <f t="shared" si="203"/>
        <v>60</v>
      </c>
      <c r="BC3295" s="90" t="str">
        <f t="shared" si="202"/>
        <v>OK</v>
      </c>
      <c r="BD3295" s="91" t="str">
        <f t="shared" si="204"/>
        <v xml:space="preserve">                  </v>
      </c>
      <c r="BE3295" s="92">
        <f t="shared" si="205"/>
        <v>0</v>
      </c>
    </row>
    <row r="3296" spans="1:57" s="74" customFormat="1" ht="50.1" customHeight="1" x14ac:dyDescent="0.2">
      <c r="A3296" s="78" t="s">
        <v>55</v>
      </c>
      <c r="B3296" s="78" t="s">
        <v>63</v>
      </c>
      <c r="C3296" s="78" t="s">
        <v>30</v>
      </c>
      <c r="D3296" s="78" t="s">
        <v>605</v>
      </c>
      <c r="E3296" s="79" t="str">
        <f>+IF(C3296&lt;&gt;"",VLOOKUP(MID(C3296,18,5),NIVELES!$A$133:$B$213,2,0),"")</f>
        <v>CAÑAR</v>
      </c>
      <c r="F3296" s="80" t="s">
        <v>194</v>
      </c>
      <c r="G3296" s="81" t="str">
        <f>+IF(F3296&lt;&gt;"",VLOOKUP(F3296,NIVELES!$A$246:$C$464,3,0),"")</f>
        <v xml:space="preserve"> </v>
      </c>
      <c r="H3296" s="82" t="s">
        <v>1024</v>
      </c>
      <c r="I3296" s="78" t="s">
        <v>2201</v>
      </c>
      <c r="J3296" s="78" t="s">
        <v>2184</v>
      </c>
      <c r="K3296" s="78" t="s">
        <v>2185</v>
      </c>
      <c r="L3296" s="78" t="s">
        <v>3277</v>
      </c>
      <c r="M3296" s="78">
        <v>1</v>
      </c>
      <c r="N3296" s="78" t="s">
        <v>3278</v>
      </c>
      <c r="O3296" s="78" t="s">
        <v>3280</v>
      </c>
      <c r="P3296" s="82">
        <v>0</v>
      </c>
      <c r="Q3296" s="78" t="s">
        <v>3281</v>
      </c>
      <c r="R3296" s="82">
        <v>0</v>
      </c>
      <c r="S3296" s="82">
        <v>0</v>
      </c>
      <c r="T3296" s="82">
        <v>0</v>
      </c>
      <c r="U3296" s="82">
        <v>0</v>
      </c>
      <c r="V3296" s="82">
        <v>0</v>
      </c>
      <c r="W3296" s="82">
        <v>0</v>
      </c>
      <c r="X3296" s="82">
        <v>0</v>
      </c>
      <c r="Y3296" s="82">
        <v>0</v>
      </c>
      <c r="Z3296" s="82">
        <v>0</v>
      </c>
      <c r="AA3296" s="82">
        <v>0</v>
      </c>
      <c r="AB3296" s="82">
        <v>0</v>
      </c>
      <c r="AC3296" s="82">
        <v>0</v>
      </c>
      <c r="AD3296" s="85" t="str">
        <f>IF(A3296&lt;&gt;"",IF(D3296="DIRECCIÓN_DE_TRANSFERENCIAS","280 0031",VLOOKUP(C3296,NIVELES!$A$14:$B$105,2,0)),"")</f>
        <v>280 6310</v>
      </c>
      <c r="AE3296" s="86" t="s">
        <v>322</v>
      </c>
      <c r="AF3296" s="86" t="s">
        <v>546</v>
      </c>
      <c r="AG3296" s="79" t="str">
        <f>+IF(AF3296&lt;&gt;"",VLOOKUP(AF3296,NIVELES!$A$666:$B$673,2,0),"")</f>
        <v>ATENCIÓN_INTEGRAL_A_PERSONAS_CON_DISCAPACIDAD</v>
      </c>
      <c r="AH3296" s="78" t="s">
        <v>322</v>
      </c>
      <c r="AI3296" s="79" t="str">
        <f>IF(AH3296&lt;&gt;"",VLOOKUP(CONCATENATE(AG3296,AH3296),NIVELES!$B$676:$C$745,2,0),"")</f>
        <v>Centros Directos Prestación De Servicio</v>
      </c>
      <c r="AJ3296" s="78" t="s">
        <v>429</v>
      </c>
      <c r="AK3296" s="79" t="str">
        <f>+IF(AJ3296&lt;&gt;"",VLOOKUP(AJ3296,NIVELES!$A$816:$B$892,2,0),"")</f>
        <v xml:space="preserve">PROMOVER EL RECONOCIMIENTO Y GARANTIA DE LOS DERECHOS DE LAS MUJERES Y HOMBRES CON DISCAPACIDAD,  SU DEBIDA VALORACIÓN Y EL RESPETO A SU DIGNIDAD  </v>
      </c>
      <c r="AL3296" s="78" t="s">
        <v>554</v>
      </c>
      <c r="AM3296" s="78">
        <v>530303</v>
      </c>
      <c r="AN3296" s="79" t="str">
        <f>IF(AM3296&lt;&gt;"",+VLOOKUP(AM3296,NIVELES!$A$1652:$B$2466,2,0),"")</f>
        <v>Viáticos y Subsistencias en el Interior</v>
      </c>
      <c r="AO3296" s="87">
        <v>160</v>
      </c>
      <c r="AP3296" s="88"/>
      <c r="AQ3296" s="88"/>
      <c r="AR3296" s="88">
        <v>0</v>
      </c>
      <c r="AS3296" s="88">
        <v>50</v>
      </c>
      <c r="AT3296" s="88">
        <v>0</v>
      </c>
      <c r="AU3296" s="88">
        <v>0</v>
      </c>
      <c r="AV3296" s="88">
        <v>50</v>
      </c>
      <c r="AW3296" s="88">
        <v>0</v>
      </c>
      <c r="AX3296" s="88">
        <v>0</v>
      </c>
      <c r="AY3296" s="88">
        <v>0</v>
      </c>
      <c r="AZ3296" s="88">
        <v>60</v>
      </c>
      <c r="BA3296" s="88">
        <v>0</v>
      </c>
      <c r="BB3296" s="89">
        <f t="shared" si="203"/>
        <v>160</v>
      </c>
      <c r="BC3296" s="90" t="str">
        <f t="shared" si="202"/>
        <v>OK</v>
      </c>
      <c r="BD3296" s="91" t="str">
        <f t="shared" si="204"/>
        <v xml:space="preserve">                  </v>
      </c>
      <c r="BE3296" s="92">
        <f t="shared" si="205"/>
        <v>0</v>
      </c>
    </row>
    <row r="3297" spans="1:57" s="74" customFormat="1" ht="50.1" customHeight="1" x14ac:dyDescent="0.2">
      <c r="A3297" s="78" t="s">
        <v>55</v>
      </c>
      <c r="B3297" s="78" t="s">
        <v>63</v>
      </c>
      <c r="C3297" s="78" t="s">
        <v>30</v>
      </c>
      <c r="D3297" s="78" t="s">
        <v>605</v>
      </c>
      <c r="E3297" s="79" t="str">
        <f>+IF(C3297&lt;&gt;"",VLOOKUP(MID(C3297,18,5),NIVELES!$A$133:$B$213,2,0),"")</f>
        <v>CAÑAR</v>
      </c>
      <c r="F3297" s="80" t="s">
        <v>194</v>
      </c>
      <c r="G3297" s="81" t="str">
        <f>+IF(F3297&lt;&gt;"",VLOOKUP(F3297,NIVELES!$A$246:$C$464,3,0),"")</f>
        <v xml:space="preserve"> </v>
      </c>
      <c r="H3297" s="82" t="s">
        <v>1024</v>
      </c>
      <c r="I3297" s="78" t="s">
        <v>2201</v>
      </c>
      <c r="J3297" s="78" t="s">
        <v>2184</v>
      </c>
      <c r="K3297" s="78" t="s">
        <v>2185</v>
      </c>
      <c r="L3297" s="78" t="s">
        <v>3282</v>
      </c>
      <c r="M3297" s="78">
        <v>790</v>
      </c>
      <c r="N3297" s="78" t="s">
        <v>3283</v>
      </c>
      <c r="O3297" s="78" t="s">
        <v>2167</v>
      </c>
      <c r="P3297" s="82">
        <v>1</v>
      </c>
      <c r="Q3297" s="78" t="s">
        <v>3284</v>
      </c>
      <c r="R3297" s="82">
        <v>0</v>
      </c>
      <c r="S3297" s="82">
        <v>0</v>
      </c>
      <c r="T3297" s="82">
        <v>0</v>
      </c>
      <c r="U3297" s="82">
        <v>0</v>
      </c>
      <c r="V3297" s="82">
        <v>0</v>
      </c>
      <c r="W3297" s="82">
        <v>0</v>
      </c>
      <c r="X3297" s="82">
        <v>0</v>
      </c>
      <c r="Y3297" s="82">
        <v>0</v>
      </c>
      <c r="Z3297" s="82">
        <v>0</v>
      </c>
      <c r="AA3297" s="82">
        <v>0</v>
      </c>
      <c r="AB3297" s="82">
        <v>0</v>
      </c>
      <c r="AC3297" s="82">
        <v>1</v>
      </c>
      <c r="AD3297" s="85" t="str">
        <f>IF(A3297&lt;&gt;"",IF(D3297="DIRECCIÓN_DE_TRANSFERENCIAS","280 0031",VLOOKUP(C3297,NIVELES!$A$14:$B$105,2,0)),"")</f>
        <v>280 6310</v>
      </c>
      <c r="AE3297" s="86" t="s">
        <v>322</v>
      </c>
      <c r="AF3297" s="86" t="s">
        <v>546</v>
      </c>
      <c r="AG3297" s="79" t="str">
        <f>+IF(AF3297&lt;&gt;"",VLOOKUP(AF3297,NIVELES!$A$666:$B$673,2,0),"")</f>
        <v>ATENCIÓN_INTEGRAL_A_PERSONAS_CON_DISCAPACIDAD</v>
      </c>
      <c r="AH3297" s="78" t="s">
        <v>453</v>
      </c>
      <c r="AI3297" s="79" t="str">
        <f>IF(AH3297&lt;&gt;"",VLOOKUP(CONCATENATE(AG3297,AH3297),NIVELES!$B$676:$C$745,2,0),"")</f>
        <v>Rectoría Inclusión Social</v>
      </c>
      <c r="AJ3297" s="78" t="s">
        <v>517</v>
      </c>
      <c r="AK3297" s="79" t="str">
        <f>+IF(AJ3297&lt;&gt;"",VLOOKUP(AJ3297,NIVELES!$A$816:$B$892,2,0),"")</f>
        <v>NO APLICA</v>
      </c>
      <c r="AL3297" s="78" t="s">
        <v>553</v>
      </c>
      <c r="AM3297" s="78">
        <v>510203</v>
      </c>
      <c r="AN3297" s="79" t="str">
        <f>IF(AM3297&lt;&gt;"",+VLOOKUP(AM3297,NIVELES!$A$1652:$B$2466,2,0),"")</f>
        <v>Decimotercer Sueldo</v>
      </c>
      <c r="AO3297" s="87">
        <v>2222</v>
      </c>
      <c r="AP3297" s="88"/>
      <c r="AQ3297" s="88"/>
      <c r="AR3297" s="88">
        <v>0</v>
      </c>
      <c r="AS3297" s="88">
        <v>0</v>
      </c>
      <c r="AT3297" s="88">
        <v>0</v>
      </c>
      <c r="AU3297" s="88">
        <v>0</v>
      </c>
      <c r="AV3297" s="88">
        <v>0</v>
      </c>
      <c r="AW3297" s="88">
        <v>0</v>
      </c>
      <c r="AX3297" s="88">
        <v>0</v>
      </c>
      <c r="AY3297" s="88">
        <v>0</v>
      </c>
      <c r="AZ3297" s="88">
        <v>0</v>
      </c>
      <c r="BA3297" s="88">
        <v>2222</v>
      </c>
      <c r="BB3297" s="89">
        <f t="shared" si="203"/>
        <v>2222</v>
      </c>
      <c r="BC3297" s="90" t="str">
        <f t="shared" si="202"/>
        <v>OK</v>
      </c>
      <c r="BD3297" s="91" t="str">
        <f t="shared" si="204"/>
        <v xml:space="preserve">                  </v>
      </c>
      <c r="BE3297" s="92">
        <f t="shared" si="205"/>
        <v>1</v>
      </c>
    </row>
    <row r="3298" spans="1:57" s="74" customFormat="1" ht="50.1" customHeight="1" x14ac:dyDescent="0.2">
      <c r="A3298" s="78" t="s">
        <v>55</v>
      </c>
      <c r="B3298" s="78" t="s">
        <v>63</v>
      </c>
      <c r="C3298" s="78" t="s">
        <v>30</v>
      </c>
      <c r="D3298" s="78" t="s">
        <v>605</v>
      </c>
      <c r="E3298" s="79" t="str">
        <f>+IF(C3298&lt;&gt;"",VLOOKUP(MID(C3298,18,5),NIVELES!$A$133:$B$213,2,0),"")</f>
        <v>CAÑAR</v>
      </c>
      <c r="F3298" s="80" t="s">
        <v>194</v>
      </c>
      <c r="G3298" s="81" t="str">
        <f>+IF(F3298&lt;&gt;"",VLOOKUP(F3298,NIVELES!$A$246:$C$464,3,0),"")</f>
        <v xml:space="preserve"> </v>
      </c>
      <c r="H3298" s="82" t="s">
        <v>1024</v>
      </c>
      <c r="I3298" s="78" t="s">
        <v>2201</v>
      </c>
      <c r="J3298" s="78" t="s">
        <v>2184</v>
      </c>
      <c r="K3298" s="78" t="s">
        <v>2185</v>
      </c>
      <c r="L3298" s="78" t="s">
        <v>3282</v>
      </c>
      <c r="M3298" s="78">
        <v>790</v>
      </c>
      <c r="N3298" s="78" t="s">
        <v>3283</v>
      </c>
      <c r="O3298" s="78" t="s">
        <v>2167</v>
      </c>
      <c r="P3298" s="82">
        <v>1</v>
      </c>
      <c r="Q3298" s="78" t="s">
        <v>3284</v>
      </c>
      <c r="R3298" s="82">
        <v>0</v>
      </c>
      <c r="S3298" s="82">
        <v>0</v>
      </c>
      <c r="T3298" s="82">
        <v>0</v>
      </c>
      <c r="U3298" s="82">
        <v>0</v>
      </c>
      <c r="V3298" s="82">
        <v>0</v>
      </c>
      <c r="W3298" s="82">
        <v>0</v>
      </c>
      <c r="X3298" s="82">
        <v>0</v>
      </c>
      <c r="Y3298" s="82">
        <v>1</v>
      </c>
      <c r="Z3298" s="82">
        <v>0</v>
      </c>
      <c r="AA3298" s="82">
        <v>0</v>
      </c>
      <c r="AB3298" s="82">
        <v>0</v>
      </c>
      <c r="AC3298" s="82">
        <v>0</v>
      </c>
      <c r="AD3298" s="85" t="str">
        <f>IF(A3298&lt;&gt;"",IF(D3298="DIRECCIÓN_DE_TRANSFERENCIAS","280 0031",VLOOKUP(C3298,NIVELES!$A$14:$B$105,2,0)),"")</f>
        <v>280 6310</v>
      </c>
      <c r="AE3298" s="86" t="s">
        <v>322</v>
      </c>
      <c r="AF3298" s="86" t="s">
        <v>546</v>
      </c>
      <c r="AG3298" s="79" t="str">
        <f>+IF(AF3298&lt;&gt;"",VLOOKUP(AF3298,NIVELES!$A$666:$B$673,2,0),"")</f>
        <v>ATENCIÓN_INTEGRAL_A_PERSONAS_CON_DISCAPACIDAD</v>
      </c>
      <c r="AH3298" s="78" t="s">
        <v>453</v>
      </c>
      <c r="AI3298" s="79" t="str">
        <f>IF(AH3298&lt;&gt;"",VLOOKUP(CONCATENATE(AG3298,AH3298),NIVELES!$B$676:$C$745,2,0),"")</f>
        <v>Rectoría Inclusión Social</v>
      </c>
      <c r="AJ3298" s="78" t="s">
        <v>517</v>
      </c>
      <c r="AK3298" s="79" t="str">
        <f>+IF(AJ3298&lt;&gt;"",VLOOKUP(AJ3298,NIVELES!$A$816:$B$892,2,0),"")</f>
        <v>NO APLICA</v>
      </c>
      <c r="AL3298" s="78" t="s">
        <v>553</v>
      </c>
      <c r="AM3298" s="78">
        <v>510204</v>
      </c>
      <c r="AN3298" s="79" t="str">
        <f>IF(AM3298&lt;&gt;"",+VLOOKUP(AM3298,NIVELES!$A$1652:$B$2466,2,0),"")</f>
        <v>Decimocuarto Sueldo</v>
      </c>
      <c r="AO3298" s="87">
        <v>722.33</v>
      </c>
      <c r="AP3298" s="88"/>
      <c r="AQ3298" s="88"/>
      <c r="AR3298" s="88">
        <v>0</v>
      </c>
      <c r="AS3298" s="88">
        <v>0</v>
      </c>
      <c r="AT3298" s="88">
        <v>0</v>
      </c>
      <c r="AU3298" s="88">
        <v>0</v>
      </c>
      <c r="AV3298" s="88">
        <v>0</v>
      </c>
      <c r="AW3298" s="88">
        <v>722.33</v>
      </c>
      <c r="AX3298" s="88">
        <v>0</v>
      </c>
      <c r="AY3298" s="88">
        <v>0</v>
      </c>
      <c r="AZ3298" s="88">
        <v>0</v>
      </c>
      <c r="BA3298" s="88">
        <v>0</v>
      </c>
      <c r="BB3298" s="89">
        <f t="shared" si="203"/>
        <v>722.33</v>
      </c>
      <c r="BC3298" s="90" t="str">
        <f t="shared" si="202"/>
        <v>OK</v>
      </c>
      <c r="BD3298" s="91" t="str">
        <f t="shared" si="204"/>
        <v xml:space="preserve">                  </v>
      </c>
      <c r="BE3298" s="92">
        <f t="shared" si="205"/>
        <v>1</v>
      </c>
    </row>
    <row r="3299" spans="1:57" s="74" customFormat="1" ht="50.1" customHeight="1" x14ac:dyDescent="0.2">
      <c r="A3299" s="78" t="s">
        <v>55</v>
      </c>
      <c r="B3299" s="78" t="s">
        <v>63</v>
      </c>
      <c r="C3299" s="78" t="s">
        <v>30</v>
      </c>
      <c r="D3299" s="78" t="s">
        <v>605</v>
      </c>
      <c r="E3299" s="79" t="str">
        <f>+IF(C3299&lt;&gt;"",VLOOKUP(MID(C3299,18,5),NIVELES!$A$133:$B$213,2,0),"")</f>
        <v>CAÑAR</v>
      </c>
      <c r="F3299" s="80" t="s">
        <v>194</v>
      </c>
      <c r="G3299" s="81" t="str">
        <f>+IF(F3299&lt;&gt;"",VLOOKUP(F3299,NIVELES!$A$246:$C$464,3,0),"")</f>
        <v xml:space="preserve"> </v>
      </c>
      <c r="H3299" s="82" t="s">
        <v>1024</v>
      </c>
      <c r="I3299" s="78" t="s">
        <v>2201</v>
      </c>
      <c r="J3299" s="78" t="s">
        <v>2184</v>
      </c>
      <c r="K3299" s="78" t="s">
        <v>2185</v>
      </c>
      <c r="L3299" s="78" t="s">
        <v>3282</v>
      </c>
      <c r="M3299" s="78">
        <v>790</v>
      </c>
      <c r="N3299" s="78" t="s">
        <v>3283</v>
      </c>
      <c r="O3299" s="78" t="s">
        <v>2167</v>
      </c>
      <c r="P3299" s="82">
        <v>12</v>
      </c>
      <c r="Q3299" s="78" t="s">
        <v>3284</v>
      </c>
      <c r="R3299" s="82">
        <v>1</v>
      </c>
      <c r="S3299" s="82">
        <v>1</v>
      </c>
      <c r="T3299" s="82">
        <v>1</v>
      </c>
      <c r="U3299" s="82">
        <v>1</v>
      </c>
      <c r="V3299" s="82">
        <v>1</v>
      </c>
      <c r="W3299" s="82">
        <v>1</v>
      </c>
      <c r="X3299" s="82">
        <v>1</v>
      </c>
      <c r="Y3299" s="82">
        <v>1</v>
      </c>
      <c r="Z3299" s="82">
        <v>1</v>
      </c>
      <c r="AA3299" s="82">
        <v>1</v>
      </c>
      <c r="AB3299" s="82">
        <v>1</v>
      </c>
      <c r="AC3299" s="82">
        <v>1</v>
      </c>
      <c r="AD3299" s="85" t="str">
        <f>IF(A3299&lt;&gt;"",IF(D3299="DIRECCIÓN_DE_TRANSFERENCIAS","280 0031",VLOOKUP(C3299,NIVELES!$A$14:$B$105,2,0)),"")</f>
        <v>280 6310</v>
      </c>
      <c r="AE3299" s="86" t="s">
        <v>322</v>
      </c>
      <c r="AF3299" s="86" t="s">
        <v>546</v>
      </c>
      <c r="AG3299" s="79" t="str">
        <f>+IF(AF3299&lt;&gt;"",VLOOKUP(AF3299,NIVELES!$A$666:$B$673,2,0),"")</f>
        <v>ATENCIÓN_INTEGRAL_A_PERSONAS_CON_DISCAPACIDAD</v>
      </c>
      <c r="AH3299" s="78" t="s">
        <v>453</v>
      </c>
      <c r="AI3299" s="79" t="str">
        <f>IF(AH3299&lt;&gt;"",VLOOKUP(CONCATENATE(AG3299,AH3299),NIVELES!$B$676:$C$745,2,0),"")</f>
        <v>Rectoría Inclusión Social</v>
      </c>
      <c r="AJ3299" s="78" t="s">
        <v>517</v>
      </c>
      <c r="AK3299" s="79" t="str">
        <f>+IF(AJ3299&lt;&gt;"",VLOOKUP(AJ3299,NIVELES!$A$816:$B$892,2,0),"")</f>
        <v>NO APLICA</v>
      </c>
      <c r="AL3299" s="78" t="s">
        <v>553</v>
      </c>
      <c r="AM3299" s="78">
        <v>510510</v>
      </c>
      <c r="AN3299" s="79" t="str">
        <f>IF(AM3299&lt;&gt;"",+VLOOKUP(AM3299,NIVELES!$A$1652:$B$2466,2,0),"")</f>
        <v>Servicios Personales por Contrato</v>
      </c>
      <c r="AO3299" s="87">
        <v>26664</v>
      </c>
      <c r="AP3299" s="88">
        <v>2424</v>
      </c>
      <c r="AQ3299" s="88">
        <v>2424</v>
      </c>
      <c r="AR3299" s="88">
        <v>2222</v>
      </c>
      <c r="AS3299" s="88">
        <v>2222</v>
      </c>
      <c r="AT3299" s="88">
        <v>2222</v>
      </c>
      <c r="AU3299" s="88">
        <v>2222</v>
      </c>
      <c r="AV3299" s="88">
        <v>2222</v>
      </c>
      <c r="AW3299" s="88">
        <v>2222</v>
      </c>
      <c r="AX3299" s="88">
        <v>2222</v>
      </c>
      <c r="AY3299" s="88">
        <v>2222</v>
      </c>
      <c r="AZ3299" s="88">
        <v>2222</v>
      </c>
      <c r="BA3299" s="88">
        <v>1818</v>
      </c>
      <c r="BB3299" s="89">
        <f t="shared" si="203"/>
        <v>26664</v>
      </c>
      <c r="BC3299" s="90" t="str">
        <f t="shared" si="202"/>
        <v>OK</v>
      </c>
      <c r="BD3299" s="91" t="str">
        <f t="shared" si="204"/>
        <v xml:space="preserve">                  </v>
      </c>
      <c r="BE3299" s="92">
        <f t="shared" si="205"/>
        <v>12</v>
      </c>
    </row>
    <row r="3300" spans="1:57" s="74" customFormat="1" ht="50.1" customHeight="1" x14ac:dyDescent="0.2">
      <c r="A3300" s="78" t="s">
        <v>55</v>
      </c>
      <c r="B3300" s="78" t="s">
        <v>63</v>
      </c>
      <c r="C3300" s="78" t="s">
        <v>30</v>
      </c>
      <c r="D3300" s="78" t="s">
        <v>605</v>
      </c>
      <c r="E3300" s="79" t="str">
        <f>+IF(C3300&lt;&gt;"",VLOOKUP(MID(C3300,18,5),NIVELES!$A$133:$B$213,2,0),"")</f>
        <v>CAÑAR</v>
      </c>
      <c r="F3300" s="80" t="s">
        <v>194</v>
      </c>
      <c r="G3300" s="81" t="str">
        <f>+IF(F3300&lt;&gt;"",VLOOKUP(F3300,NIVELES!$A$246:$C$464,3,0),"")</f>
        <v xml:space="preserve"> </v>
      </c>
      <c r="H3300" s="82" t="s">
        <v>1024</v>
      </c>
      <c r="I3300" s="78" t="s">
        <v>2201</v>
      </c>
      <c r="J3300" s="78" t="s">
        <v>2184</v>
      </c>
      <c r="K3300" s="78" t="s">
        <v>2185</v>
      </c>
      <c r="L3300" s="78" t="s">
        <v>3282</v>
      </c>
      <c r="M3300" s="78">
        <v>790</v>
      </c>
      <c r="N3300" s="78" t="s">
        <v>3283</v>
      </c>
      <c r="O3300" s="78" t="s">
        <v>2167</v>
      </c>
      <c r="P3300" s="82">
        <v>12</v>
      </c>
      <c r="Q3300" s="78" t="s">
        <v>3284</v>
      </c>
      <c r="R3300" s="82">
        <v>1</v>
      </c>
      <c r="S3300" s="82">
        <v>1</v>
      </c>
      <c r="T3300" s="82">
        <v>1</v>
      </c>
      <c r="U3300" s="82">
        <v>1</v>
      </c>
      <c r="V3300" s="82">
        <v>1</v>
      </c>
      <c r="W3300" s="82">
        <v>1</v>
      </c>
      <c r="X3300" s="82">
        <v>1</v>
      </c>
      <c r="Y3300" s="82">
        <v>1</v>
      </c>
      <c r="Z3300" s="82">
        <v>1</v>
      </c>
      <c r="AA3300" s="82">
        <v>1</v>
      </c>
      <c r="AB3300" s="82">
        <v>1</v>
      </c>
      <c r="AC3300" s="82">
        <v>1</v>
      </c>
      <c r="AD3300" s="85" t="str">
        <f>IF(A3300&lt;&gt;"",IF(D3300="DIRECCIÓN_DE_TRANSFERENCIAS","280 0031",VLOOKUP(C3300,NIVELES!$A$14:$B$105,2,0)),"")</f>
        <v>280 6310</v>
      </c>
      <c r="AE3300" s="86" t="s">
        <v>322</v>
      </c>
      <c r="AF3300" s="86" t="s">
        <v>546</v>
      </c>
      <c r="AG3300" s="79" t="str">
        <f>+IF(AF3300&lt;&gt;"",VLOOKUP(AF3300,NIVELES!$A$666:$B$673,2,0),"")</f>
        <v>ATENCIÓN_INTEGRAL_A_PERSONAS_CON_DISCAPACIDAD</v>
      </c>
      <c r="AH3300" s="78" t="s">
        <v>453</v>
      </c>
      <c r="AI3300" s="79" t="str">
        <f>IF(AH3300&lt;&gt;"",VLOOKUP(CONCATENATE(AG3300,AH3300),NIVELES!$B$676:$C$745,2,0),"")</f>
        <v>Rectoría Inclusión Social</v>
      </c>
      <c r="AJ3300" s="78" t="s">
        <v>517</v>
      </c>
      <c r="AK3300" s="79" t="str">
        <f>+IF(AJ3300&lt;&gt;"",VLOOKUP(AJ3300,NIVELES!$A$816:$B$892,2,0),"")</f>
        <v>NO APLICA</v>
      </c>
      <c r="AL3300" s="78" t="s">
        <v>553</v>
      </c>
      <c r="AM3300" s="78">
        <v>510601</v>
      </c>
      <c r="AN3300" s="79" t="str">
        <f>IF(AM3300&lt;&gt;"",+VLOOKUP(AM3300,NIVELES!$A$1652:$B$2466,2,0),"")</f>
        <v>Aporte Patronal</v>
      </c>
      <c r="AO3300" s="87">
        <v>2573.08</v>
      </c>
      <c r="AP3300" s="88">
        <v>233.92</v>
      </c>
      <c r="AQ3300" s="88">
        <v>233.92</v>
      </c>
      <c r="AR3300" s="88">
        <v>214.42</v>
      </c>
      <c r="AS3300" s="88">
        <v>214.42</v>
      </c>
      <c r="AT3300" s="88">
        <v>214.42</v>
      </c>
      <c r="AU3300" s="88">
        <v>214.42</v>
      </c>
      <c r="AV3300" s="88">
        <v>214.42</v>
      </c>
      <c r="AW3300" s="88">
        <v>214.42</v>
      </c>
      <c r="AX3300" s="88">
        <v>214.42</v>
      </c>
      <c r="AY3300" s="88">
        <v>214.42</v>
      </c>
      <c r="AZ3300" s="88">
        <v>214.42</v>
      </c>
      <c r="BA3300" s="88">
        <v>175.45999999999958</v>
      </c>
      <c r="BB3300" s="89">
        <f t="shared" si="203"/>
        <v>2573.08</v>
      </c>
      <c r="BC3300" s="90" t="str">
        <f t="shared" si="202"/>
        <v>OK</v>
      </c>
      <c r="BD3300" s="91" t="str">
        <f t="shared" si="204"/>
        <v xml:space="preserve">                  </v>
      </c>
      <c r="BE3300" s="92">
        <f t="shared" si="205"/>
        <v>12</v>
      </c>
    </row>
    <row r="3301" spans="1:57" s="74" customFormat="1" ht="50.1" customHeight="1" x14ac:dyDescent="0.2">
      <c r="A3301" s="78" t="s">
        <v>55</v>
      </c>
      <c r="B3301" s="78" t="s">
        <v>63</v>
      </c>
      <c r="C3301" s="78" t="s">
        <v>30</v>
      </c>
      <c r="D3301" s="78" t="s">
        <v>605</v>
      </c>
      <c r="E3301" s="79" t="str">
        <f>+IF(C3301&lt;&gt;"",VLOOKUP(MID(C3301,18,5),NIVELES!$A$133:$B$213,2,0),"")</f>
        <v>CAÑAR</v>
      </c>
      <c r="F3301" s="80" t="s">
        <v>194</v>
      </c>
      <c r="G3301" s="81" t="str">
        <f>+IF(F3301&lt;&gt;"",VLOOKUP(F3301,NIVELES!$A$246:$C$464,3,0),"")</f>
        <v xml:space="preserve"> </v>
      </c>
      <c r="H3301" s="82" t="s">
        <v>1024</v>
      </c>
      <c r="I3301" s="78" t="s">
        <v>2201</v>
      </c>
      <c r="J3301" s="78" t="s">
        <v>2184</v>
      </c>
      <c r="K3301" s="78" t="s">
        <v>2185</v>
      </c>
      <c r="L3301" s="78" t="s">
        <v>3282</v>
      </c>
      <c r="M3301" s="78">
        <v>790</v>
      </c>
      <c r="N3301" s="78" t="s">
        <v>3283</v>
      </c>
      <c r="O3301" s="78" t="s">
        <v>2167</v>
      </c>
      <c r="P3301" s="82">
        <v>12</v>
      </c>
      <c r="Q3301" s="78" t="s">
        <v>3284</v>
      </c>
      <c r="R3301" s="82">
        <v>1</v>
      </c>
      <c r="S3301" s="82">
        <v>1</v>
      </c>
      <c r="T3301" s="82">
        <v>1</v>
      </c>
      <c r="U3301" s="82">
        <v>1</v>
      </c>
      <c r="V3301" s="82">
        <v>1</v>
      </c>
      <c r="W3301" s="82">
        <v>1</v>
      </c>
      <c r="X3301" s="82">
        <v>1</v>
      </c>
      <c r="Y3301" s="82">
        <v>1</v>
      </c>
      <c r="Z3301" s="82">
        <v>1</v>
      </c>
      <c r="AA3301" s="82">
        <v>1</v>
      </c>
      <c r="AB3301" s="82">
        <v>1</v>
      </c>
      <c r="AC3301" s="82">
        <v>1</v>
      </c>
      <c r="AD3301" s="85" t="str">
        <f>IF(A3301&lt;&gt;"",IF(D3301="DIRECCIÓN_DE_TRANSFERENCIAS","280 0031",VLOOKUP(C3301,NIVELES!$A$14:$B$105,2,0)),"")</f>
        <v>280 6310</v>
      </c>
      <c r="AE3301" s="86" t="s">
        <v>322</v>
      </c>
      <c r="AF3301" s="86" t="s">
        <v>546</v>
      </c>
      <c r="AG3301" s="79" t="str">
        <f>+IF(AF3301&lt;&gt;"",VLOOKUP(AF3301,NIVELES!$A$666:$B$673,2,0),"")</f>
        <v>ATENCIÓN_INTEGRAL_A_PERSONAS_CON_DISCAPACIDAD</v>
      </c>
      <c r="AH3301" s="78" t="s">
        <v>453</v>
      </c>
      <c r="AI3301" s="79" t="str">
        <f>IF(AH3301&lt;&gt;"",VLOOKUP(CONCATENATE(AG3301,AH3301),NIVELES!$B$676:$C$745,2,0),"")</f>
        <v>Rectoría Inclusión Social</v>
      </c>
      <c r="AJ3301" s="78" t="s">
        <v>517</v>
      </c>
      <c r="AK3301" s="79" t="str">
        <f>+IF(AJ3301&lt;&gt;"",VLOOKUP(AJ3301,NIVELES!$A$816:$B$892,2,0),"")</f>
        <v>NO APLICA</v>
      </c>
      <c r="AL3301" s="78" t="s">
        <v>553</v>
      </c>
      <c r="AM3301" s="78">
        <v>510602</v>
      </c>
      <c r="AN3301" s="79" t="str">
        <f>IF(AM3301&lt;&gt;"",+VLOOKUP(AM3301,NIVELES!$A$1652:$B$2466,2,0),"")</f>
        <v>Fondo de Reserva</v>
      </c>
      <c r="AO3301" s="87">
        <v>2222</v>
      </c>
      <c r="AP3301" s="88"/>
      <c r="AQ3301" s="88">
        <v>100.96</v>
      </c>
      <c r="AR3301" s="88">
        <v>185.17</v>
      </c>
      <c r="AS3301" s="88">
        <v>185.17</v>
      </c>
      <c r="AT3301" s="88">
        <v>185.17</v>
      </c>
      <c r="AU3301" s="88">
        <v>185.17</v>
      </c>
      <c r="AV3301" s="88">
        <v>185.17</v>
      </c>
      <c r="AW3301" s="88">
        <v>185.17</v>
      </c>
      <c r="AX3301" s="88">
        <v>185.17</v>
      </c>
      <c r="AY3301" s="88">
        <v>185.17</v>
      </c>
      <c r="AZ3301" s="88">
        <v>185.17</v>
      </c>
      <c r="BA3301" s="88">
        <v>454.50999999999976</v>
      </c>
      <c r="BB3301" s="89">
        <f t="shared" si="203"/>
        <v>2222</v>
      </c>
      <c r="BC3301" s="90" t="str">
        <f t="shared" si="202"/>
        <v>OK</v>
      </c>
      <c r="BD3301" s="91" t="str">
        <f t="shared" si="204"/>
        <v xml:space="preserve">                  </v>
      </c>
      <c r="BE3301" s="92">
        <f t="shared" si="205"/>
        <v>12</v>
      </c>
    </row>
    <row r="3302" spans="1:57" s="74" customFormat="1" ht="50.1" customHeight="1" x14ac:dyDescent="0.2">
      <c r="A3302" s="78" t="s">
        <v>55</v>
      </c>
      <c r="B3302" s="78" t="s">
        <v>63</v>
      </c>
      <c r="C3302" s="78" t="s">
        <v>30</v>
      </c>
      <c r="D3302" s="78" t="s">
        <v>605</v>
      </c>
      <c r="E3302" s="79" t="str">
        <f>+IF(C3302&lt;&gt;"",VLOOKUP(MID(C3302,18,5),NIVELES!$A$133:$B$213,2,0),"")</f>
        <v>CAÑAR</v>
      </c>
      <c r="F3302" s="80" t="s">
        <v>194</v>
      </c>
      <c r="G3302" s="81" t="str">
        <f>+IF(F3302&lt;&gt;"",VLOOKUP(F3302,NIVELES!$A$246:$C$464,3,0),"")</f>
        <v xml:space="preserve"> </v>
      </c>
      <c r="H3302" s="82" t="s">
        <v>1024</v>
      </c>
      <c r="I3302" s="78" t="s">
        <v>2201</v>
      </c>
      <c r="J3302" s="78" t="s">
        <v>2184</v>
      </c>
      <c r="K3302" s="78" t="s">
        <v>2185</v>
      </c>
      <c r="L3302" s="78" t="s">
        <v>3282</v>
      </c>
      <c r="M3302" s="78">
        <v>790</v>
      </c>
      <c r="N3302" s="78" t="s">
        <v>3283</v>
      </c>
      <c r="O3302" s="78" t="s">
        <v>3285</v>
      </c>
      <c r="P3302" s="82">
        <v>2</v>
      </c>
      <c r="Q3302" s="78" t="s">
        <v>1989</v>
      </c>
      <c r="R3302" s="82">
        <v>0</v>
      </c>
      <c r="S3302" s="82">
        <v>0</v>
      </c>
      <c r="T3302" s="82">
        <v>0</v>
      </c>
      <c r="U3302" s="82">
        <v>0</v>
      </c>
      <c r="V3302" s="82">
        <v>0</v>
      </c>
      <c r="W3302" s="82">
        <v>1</v>
      </c>
      <c r="X3302" s="82">
        <v>0</v>
      </c>
      <c r="Y3302" s="82">
        <v>0</v>
      </c>
      <c r="Z3302" s="82">
        <v>0</v>
      </c>
      <c r="AA3302" s="82">
        <v>0</v>
      </c>
      <c r="AB3302" s="82">
        <v>0</v>
      </c>
      <c r="AC3302" s="82">
        <v>1</v>
      </c>
      <c r="AD3302" s="85" t="str">
        <f>IF(A3302&lt;&gt;"",IF(D3302="DIRECCIÓN_DE_TRANSFERENCIAS","280 0031",VLOOKUP(C3302,NIVELES!$A$14:$B$105,2,0)),"")</f>
        <v>280 6310</v>
      </c>
      <c r="AE3302" s="86" t="s">
        <v>322</v>
      </c>
      <c r="AF3302" s="86" t="s">
        <v>546</v>
      </c>
      <c r="AG3302" s="79" t="str">
        <f>+IF(AF3302&lt;&gt;"",VLOOKUP(AF3302,NIVELES!$A$666:$B$673,2,0),"")</f>
        <v>ATENCIÓN_INTEGRAL_A_PERSONAS_CON_DISCAPACIDAD</v>
      </c>
      <c r="AH3302" s="78" t="s">
        <v>322</v>
      </c>
      <c r="AI3302" s="79" t="str">
        <f>IF(AH3302&lt;&gt;"",VLOOKUP(CONCATENATE(AG3302,AH3302),NIVELES!$B$676:$C$745,2,0),"")</f>
        <v>Centros Directos Prestación De Servicio</v>
      </c>
      <c r="AJ3302" s="78" t="s">
        <v>429</v>
      </c>
      <c r="AK3302" s="79" t="str">
        <f>+IF(AJ3302&lt;&gt;"",VLOOKUP(AJ3302,NIVELES!$A$816:$B$892,2,0),"")</f>
        <v xml:space="preserve">PROMOVER EL RECONOCIMIENTO Y GARANTIA DE LOS DERECHOS DE LAS MUJERES Y HOMBRES CON DISCAPACIDAD,  SU DEBIDA VALORACIÓN Y EL RESPETO A SU DIGNIDAD  </v>
      </c>
      <c r="AL3302" s="78" t="s">
        <v>554</v>
      </c>
      <c r="AM3302" s="78">
        <v>530249</v>
      </c>
      <c r="AN3302" s="79" t="str">
        <f>IF(AM3302&lt;&gt;"",+VLOOKUP(AM3302,NIVELES!$A$1652:$B$2466,2,0),"")</f>
        <v>Eventos Públicos Promocionales</v>
      </c>
      <c r="AO3302" s="87">
        <v>1000</v>
      </c>
      <c r="AP3302" s="88"/>
      <c r="AQ3302" s="88"/>
      <c r="AR3302" s="88">
        <v>0</v>
      </c>
      <c r="AS3302" s="88">
        <v>0</v>
      </c>
      <c r="AT3302" s="88">
        <v>0</v>
      </c>
      <c r="AU3302" s="88">
        <v>500</v>
      </c>
      <c r="AV3302" s="88">
        <v>0</v>
      </c>
      <c r="AW3302" s="88">
        <v>0</v>
      </c>
      <c r="AX3302" s="88">
        <v>0</v>
      </c>
      <c r="AY3302" s="88">
        <v>0</v>
      </c>
      <c r="AZ3302" s="88">
        <v>0</v>
      </c>
      <c r="BA3302" s="88">
        <v>500</v>
      </c>
      <c r="BB3302" s="89">
        <f t="shared" si="203"/>
        <v>1000</v>
      </c>
      <c r="BC3302" s="90" t="str">
        <f t="shared" si="202"/>
        <v>OK</v>
      </c>
      <c r="BD3302" s="91" t="str">
        <f t="shared" si="204"/>
        <v xml:space="preserve">                  </v>
      </c>
      <c r="BE3302" s="92">
        <f t="shared" si="205"/>
        <v>2</v>
      </c>
    </row>
    <row r="3303" spans="1:57" s="74" customFormat="1" ht="50.1" customHeight="1" x14ac:dyDescent="0.2">
      <c r="A3303" s="78" t="s">
        <v>55</v>
      </c>
      <c r="B3303" s="78" t="s">
        <v>63</v>
      </c>
      <c r="C3303" s="78" t="s">
        <v>30</v>
      </c>
      <c r="D3303" s="78" t="s">
        <v>605</v>
      </c>
      <c r="E3303" s="79" t="str">
        <f>+IF(C3303&lt;&gt;"",VLOOKUP(MID(C3303,18,5),NIVELES!$A$133:$B$213,2,0),"")</f>
        <v>CAÑAR</v>
      </c>
      <c r="F3303" s="80" t="s">
        <v>194</v>
      </c>
      <c r="G3303" s="81" t="str">
        <f>+IF(F3303&lt;&gt;"",VLOOKUP(F3303,NIVELES!$A$246:$C$464,3,0),"")</f>
        <v xml:space="preserve"> </v>
      </c>
      <c r="H3303" s="82" t="s">
        <v>1024</v>
      </c>
      <c r="I3303" s="78" t="s">
        <v>2201</v>
      </c>
      <c r="J3303" s="78" t="s">
        <v>2184</v>
      </c>
      <c r="K3303" s="78" t="s">
        <v>2185</v>
      </c>
      <c r="L3303" s="78" t="s">
        <v>3282</v>
      </c>
      <c r="M3303" s="78">
        <v>790</v>
      </c>
      <c r="N3303" s="78" t="s">
        <v>3283</v>
      </c>
      <c r="O3303" s="78" t="s">
        <v>3279</v>
      </c>
      <c r="P3303" s="82">
        <v>0</v>
      </c>
      <c r="Q3303" s="78" t="s">
        <v>1989</v>
      </c>
      <c r="R3303" s="82">
        <v>0</v>
      </c>
      <c r="S3303" s="82">
        <v>0</v>
      </c>
      <c r="T3303" s="82">
        <v>0</v>
      </c>
      <c r="U3303" s="82">
        <v>0</v>
      </c>
      <c r="V3303" s="82">
        <v>0</v>
      </c>
      <c r="W3303" s="82">
        <v>0</v>
      </c>
      <c r="X3303" s="82">
        <v>0</v>
      </c>
      <c r="Y3303" s="82">
        <v>0</v>
      </c>
      <c r="Z3303" s="82">
        <v>0</v>
      </c>
      <c r="AA3303" s="82">
        <v>0</v>
      </c>
      <c r="AB3303" s="82">
        <v>0</v>
      </c>
      <c r="AC3303" s="82">
        <v>0</v>
      </c>
      <c r="AD3303" s="85" t="str">
        <f>IF(A3303&lt;&gt;"",IF(D3303="DIRECCIÓN_DE_TRANSFERENCIAS","280 0031",VLOOKUP(C3303,NIVELES!$A$14:$B$105,2,0)),"")</f>
        <v>280 6310</v>
      </c>
      <c r="AE3303" s="86" t="s">
        <v>322</v>
      </c>
      <c r="AF3303" s="86" t="s">
        <v>546</v>
      </c>
      <c r="AG3303" s="79" t="str">
        <f>+IF(AF3303&lt;&gt;"",VLOOKUP(AF3303,NIVELES!$A$666:$B$673,2,0),"")</f>
        <v>ATENCIÓN_INTEGRAL_A_PERSONAS_CON_DISCAPACIDAD</v>
      </c>
      <c r="AH3303" s="78" t="s">
        <v>453</v>
      </c>
      <c r="AI3303" s="79" t="str">
        <f>IF(AH3303&lt;&gt;"",VLOOKUP(CONCATENATE(AG3303,AH3303),NIVELES!$B$676:$C$745,2,0),"")</f>
        <v>Rectoría Inclusión Social</v>
      </c>
      <c r="AJ3303" s="78" t="s">
        <v>429</v>
      </c>
      <c r="AK3303" s="79" t="str">
        <f>+IF(AJ3303&lt;&gt;"",VLOOKUP(AJ3303,NIVELES!$A$816:$B$892,2,0),"")</f>
        <v xml:space="preserve">PROMOVER EL RECONOCIMIENTO Y GARANTIA DE LOS DERECHOS DE LAS MUJERES Y HOMBRES CON DISCAPACIDAD,  SU DEBIDA VALORACIÓN Y EL RESPETO A SU DIGNIDAD  </v>
      </c>
      <c r="AL3303" s="78" t="s">
        <v>554</v>
      </c>
      <c r="AM3303" s="78">
        <v>530301</v>
      </c>
      <c r="AN3303" s="79" t="str">
        <f>IF(AM3303&lt;&gt;"",+VLOOKUP(AM3303,NIVELES!$A$1652:$B$2466,2,0),"")</f>
        <v>Pasajes al Interior</v>
      </c>
      <c r="AO3303" s="87">
        <v>240</v>
      </c>
      <c r="AP3303" s="88"/>
      <c r="AQ3303" s="88"/>
      <c r="AR3303" s="88">
        <v>0</v>
      </c>
      <c r="AS3303" s="88">
        <v>0</v>
      </c>
      <c r="AT3303" s="88">
        <v>0</v>
      </c>
      <c r="AU3303" s="88">
        <v>0</v>
      </c>
      <c r="AV3303" s="88">
        <v>240</v>
      </c>
      <c r="AW3303" s="88">
        <v>0</v>
      </c>
      <c r="AX3303" s="88">
        <v>0</v>
      </c>
      <c r="AY3303" s="88">
        <v>0</v>
      </c>
      <c r="AZ3303" s="88">
        <v>0</v>
      </c>
      <c r="BA3303" s="88">
        <v>0</v>
      </c>
      <c r="BB3303" s="89">
        <f t="shared" si="203"/>
        <v>240</v>
      </c>
      <c r="BC3303" s="90" t="str">
        <f t="shared" si="202"/>
        <v>OK</v>
      </c>
      <c r="BD3303" s="91" t="str">
        <f t="shared" si="204"/>
        <v xml:space="preserve">                  </v>
      </c>
      <c r="BE3303" s="92">
        <f t="shared" si="205"/>
        <v>0</v>
      </c>
    </row>
    <row r="3304" spans="1:57" s="74" customFormat="1" ht="50.1" customHeight="1" x14ac:dyDescent="0.2">
      <c r="A3304" s="78" t="s">
        <v>55</v>
      </c>
      <c r="B3304" s="78" t="s">
        <v>63</v>
      </c>
      <c r="C3304" s="78" t="s">
        <v>30</v>
      </c>
      <c r="D3304" s="78" t="s">
        <v>605</v>
      </c>
      <c r="E3304" s="79" t="str">
        <f>+IF(C3304&lt;&gt;"",VLOOKUP(MID(C3304,18,5),NIVELES!$A$133:$B$213,2,0),"")</f>
        <v>CAÑAR</v>
      </c>
      <c r="F3304" s="80" t="s">
        <v>194</v>
      </c>
      <c r="G3304" s="81" t="str">
        <f>+IF(F3304&lt;&gt;"",VLOOKUP(F3304,NIVELES!$A$246:$C$464,3,0),"")</f>
        <v xml:space="preserve"> </v>
      </c>
      <c r="H3304" s="82" t="s">
        <v>1024</v>
      </c>
      <c r="I3304" s="78" t="s">
        <v>2201</v>
      </c>
      <c r="J3304" s="78" t="s">
        <v>2184</v>
      </c>
      <c r="K3304" s="78" t="s">
        <v>2185</v>
      </c>
      <c r="L3304" s="78" t="s">
        <v>3282</v>
      </c>
      <c r="M3304" s="78">
        <v>790</v>
      </c>
      <c r="N3304" s="78" t="s">
        <v>3283</v>
      </c>
      <c r="O3304" s="78" t="s">
        <v>3280</v>
      </c>
      <c r="P3304" s="82">
        <v>0</v>
      </c>
      <c r="Q3304" s="78" t="s">
        <v>1989</v>
      </c>
      <c r="R3304" s="82">
        <v>0</v>
      </c>
      <c r="S3304" s="82">
        <v>0</v>
      </c>
      <c r="T3304" s="82">
        <v>0</v>
      </c>
      <c r="U3304" s="82">
        <v>0</v>
      </c>
      <c r="V3304" s="82">
        <v>0</v>
      </c>
      <c r="W3304" s="82">
        <v>0</v>
      </c>
      <c r="X3304" s="82">
        <v>0</v>
      </c>
      <c r="Y3304" s="82">
        <v>0</v>
      </c>
      <c r="Z3304" s="82">
        <v>0</v>
      </c>
      <c r="AA3304" s="82">
        <v>0</v>
      </c>
      <c r="AB3304" s="82">
        <v>0</v>
      </c>
      <c r="AC3304" s="82">
        <v>0</v>
      </c>
      <c r="AD3304" s="85" t="str">
        <f>IF(A3304&lt;&gt;"",IF(D3304="DIRECCIÓN_DE_TRANSFERENCIAS","280 0031",VLOOKUP(C3304,NIVELES!$A$14:$B$105,2,0)),"")</f>
        <v>280 6310</v>
      </c>
      <c r="AE3304" s="86" t="s">
        <v>322</v>
      </c>
      <c r="AF3304" s="86" t="s">
        <v>546</v>
      </c>
      <c r="AG3304" s="79" t="str">
        <f>+IF(AF3304&lt;&gt;"",VLOOKUP(AF3304,NIVELES!$A$666:$B$673,2,0),"")</f>
        <v>ATENCIÓN_INTEGRAL_A_PERSONAS_CON_DISCAPACIDAD</v>
      </c>
      <c r="AH3304" s="78" t="s">
        <v>453</v>
      </c>
      <c r="AI3304" s="79" t="str">
        <f>IF(AH3304&lt;&gt;"",VLOOKUP(CONCATENATE(AG3304,AH3304),NIVELES!$B$676:$C$745,2,0),"")</f>
        <v>Rectoría Inclusión Social</v>
      </c>
      <c r="AJ3304" s="78" t="s">
        <v>429</v>
      </c>
      <c r="AK3304" s="79" t="str">
        <f>+IF(AJ3304&lt;&gt;"",VLOOKUP(AJ3304,NIVELES!$A$816:$B$892,2,0),"")</f>
        <v xml:space="preserve">PROMOVER EL RECONOCIMIENTO Y GARANTIA DE LOS DERECHOS DE LAS MUJERES Y HOMBRES CON DISCAPACIDAD,  SU DEBIDA VALORACIÓN Y EL RESPETO A SU DIGNIDAD  </v>
      </c>
      <c r="AL3304" s="78" t="s">
        <v>554</v>
      </c>
      <c r="AM3304" s="78">
        <v>530303</v>
      </c>
      <c r="AN3304" s="79" t="str">
        <f>IF(AM3304&lt;&gt;"",+VLOOKUP(AM3304,NIVELES!$A$1652:$B$2466,2,0),"")</f>
        <v>Viáticos y Subsistencias en el Interior</v>
      </c>
      <c r="AO3304" s="87">
        <v>640</v>
      </c>
      <c r="AP3304" s="88"/>
      <c r="AQ3304" s="88"/>
      <c r="AR3304" s="88">
        <v>0</v>
      </c>
      <c r="AS3304" s="88">
        <v>0</v>
      </c>
      <c r="AT3304" s="88">
        <v>0</v>
      </c>
      <c r="AU3304" s="88">
        <v>0</v>
      </c>
      <c r="AV3304" s="88">
        <v>640</v>
      </c>
      <c r="AW3304" s="88">
        <v>0</v>
      </c>
      <c r="AX3304" s="88">
        <v>0</v>
      </c>
      <c r="AY3304" s="88">
        <v>0</v>
      </c>
      <c r="AZ3304" s="88">
        <v>0</v>
      </c>
      <c r="BA3304" s="88">
        <v>0</v>
      </c>
      <c r="BB3304" s="89">
        <f t="shared" si="203"/>
        <v>640</v>
      </c>
      <c r="BC3304" s="90" t="str">
        <f t="shared" si="202"/>
        <v>OK</v>
      </c>
      <c r="BD3304" s="91" t="str">
        <f t="shared" si="204"/>
        <v xml:space="preserve">                  </v>
      </c>
      <c r="BE3304" s="92">
        <f t="shared" si="205"/>
        <v>0</v>
      </c>
    </row>
    <row r="3305" spans="1:57" s="74" customFormat="1" ht="50.1" customHeight="1" x14ac:dyDescent="0.2">
      <c r="A3305" s="78" t="s">
        <v>55</v>
      </c>
      <c r="B3305" s="78" t="s">
        <v>63</v>
      </c>
      <c r="C3305" s="78" t="s">
        <v>30</v>
      </c>
      <c r="D3305" s="78" t="s">
        <v>605</v>
      </c>
      <c r="E3305" s="79" t="str">
        <f>+IF(C3305&lt;&gt;"",VLOOKUP(MID(C3305,18,5),NIVELES!$A$133:$B$213,2,0),"")</f>
        <v>CAÑAR</v>
      </c>
      <c r="F3305" s="80" t="s">
        <v>194</v>
      </c>
      <c r="G3305" s="81" t="str">
        <f>+IF(F3305&lt;&gt;"",VLOOKUP(F3305,NIVELES!$A$246:$C$464,3,0),"")</f>
        <v xml:space="preserve"> </v>
      </c>
      <c r="H3305" s="82" t="s">
        <v>1024</v>
      </c>
      <c r="I3305" s="78" t="s">
        <v>2201</v>
      </c>
      <c r="J3305" s="78" t="s">
        <v>2184</v>
      </c>
      <c r="K3305" s="78" t="s">
        <v>2185</v>
      </c>
      <c r="L3305" s="78" t="s">
        <v>3282</v>
      </c>
      <c r="M3305" s="78">
        <v>790</v>
      </c>
      <c r="N3305" s="78" t="s">
        <v>3283</v>
      </c>
      <c r="O3305" s="78" t="s">
        <v>3286</v>
      </c>
      <c r="P3305" s="82">
        <v>2</v>
      </c>
      <c r="Q3305" s="78" t="s">
        <v>1989</v>
      </c>
      <c r="R3305" s="82">
        <v>0</v>
      </c>
      <c r="S3305" s="82">
        <v>0</v>
      </c>
      <c r="T3305" s="82">
        <v>1</v>
      </c>
      <c r="U3305" s="82">
        <v>1</v>
      </c>
      <c r="V3305" s="82">
        <v>0</v>
      </c>
      <c r="W3305" s="82">
        <v>0</v>
      </c>
      <c r="X3305" s="82">
        <v>0</v>
      </c>
      <c r="Y3305" s="82">
        <v>0</v>
      </c>
      <c r="Z3305" s="82">
        <v>0</v>
      </c>
      <c r="AA3305" s="82">
        <v>0</v>
      </c>
      <c r="AB3305" s="82">
        <v>0</v>
      </c>
      <c r="AC3305" s="82">
        <v>0</v>
      </c>
      <c r="AD3305" s="85" t="str">
        <f>IF(A3305&lt;&gt;"",IF(D3305="DIRECCIÓN_DE_TRANSFERENCIAS","280 0031",VLOOKUP(C3305,NIVELES!$A$14:$B$105,2,0)),"")</f>
        <v>280 6310</v>
      </c>
      <c r="AE3305" s="86" t="s">
        <v>322</v>
      </c>
      <c r="AF3305" s="86" t="s">
        <v>546</v>
      </c>
      <c r="AG3305" s="79" t="str">
        <f>+IF(AF3305&lt;&gt;"",VLOOKUP(AF3305,NIVELES!$A$666:$B$673,2,0),"")</f>
        <v>ATENCIÓN_INTEGRAL_A_PERSONAS_CON_DISCAPACIDAD</v>
      </c>
      <c r="AH3305" s="78" t="s">
        <v>453</v>
      </c>
      <c r="AI3305" s="79" t="str">
        <f>IF(AH3305&lt;&gt;"",VLOOKUP(CONCATENATE(AG3305,AH3305),NIVELES!$B$676:$C$745,2,0),"")</f>
        <v>Rectoría Inclusión Social</v>
      </c>
      <c r="AJ3305" s="78" t="s">
        <v>429</v>
      </c>
      <c r="AK3305" s="79" t="str">
        <f>+IF(AJ3305&lt;&gt;"",VLOOKUP(AJ3305,NIVELES!$A$816:$B$892,2,0),"")</f>
        <v xml:space="preserve">PROMOVER EL RECONOCIMIENTO Y GARANTIA DE LOS DERECHOS DE LAS MUJERES Y HOMBRES CON DISCAPACIDAD,  SU DEBIDA VALORACIÓN Y EL RESPETO A SU DIGNIDAD  </v>
      </c>
      <c r="AL3305" s="78" t="s">
        <v>554</v>
      </c>
      <c r="AM3305" s="78">
        <v>530505</v>
      </c>
      <c r="AN3305" s="79" t="str">
        <f>IF(AM3305&lt;&gt;"",+VLOOKUP(AM3305,NIVELES!$A$1652:$B$2466,2,0),"")</f>
        <v>Vehículos (Arrendamiento)</v>
      </c>
      <c r="AO3305" s="87">
        <v>28029.759999999998</v>
      </c>
      <c r="AP3305" s="88"/>
      <c r="AQ3305" s="88"/>
      <c r="AR3305" s="88">
        <v>2548.16</v>
      </c>
      <c r="AS3305" s="88">
        <v>2548.16</v>
      </c>
      <c r="AT3305" s="88">
        <v>2548.16</v>
      </c>
      <c r="AU3305" s="88">
        <v>2548.16</v>
      </c>
      <c r="AV3305" s="88">
        <v>2548.16</v>
      </c>
      <c r="AW3305" s="88">
        <v>2548.16</v>
      </c>
      <c r="AX3305" s="88">
        <v>2548.16</v>
      </c>
      <c r="AY3305" s="88">
        <v>2548.16</v>
      </c>
      <c r="AZ3305" s="88">
        <v>2548.16</v>
      </c>
      <c r="BA3305" s="88">
        <v>5096.32</v>
      </c>
      <c r="BB3305" s="89">
        <f t="shared" si="203"/>
        <v>28029.759999999998</v>
      </c>
      <c r="BC3305" s="90" t="str">
        <f t="shared" si="202"/>
        <v>OK</v>
      </c>
      <c r="BD3305" s="91" t="str">
        <f t="shared" si="204"/>
        <v xml:space="preserve">                  </v>
      </c>
      <c r="BE3305" s="92">
        <f t="shared" si="205"/>
        <v>2</v>
      </c>
    </row>
    <row r="3306" spans="1:57" s="74" customFormat="1" ht="50.1" customHeight="1" x14ac:dyDescent="0.2">
      <c r="A3306" s="78" t="s">
        <v>55</v>
      </c>
      <c r="B3306" s="78" t="s">
        <v>63</v>
      </c>
      <c r="C3306" s="78" t="s">
        <v>30</v>
      </c>
      <c r="D3306" s="78" t="s">
        <v>605</v>
      </c>
      <c r="E3306" s="79" t="str">
        <f>+IF(C3306&lt;&gt;"",VLOOKUP(MID(C3306,18,5),NIVELES!$A$133:$B$213,2,0),"")</f>
        <v>CAÑAR</v>
      </c>
      <c r="F3306" s="80" t="s">
        <v>194</v>
      </c>
      <c r="G3306" s="81" t="str">
        <f>+IF(F3306&lt;&gt;"",VLOOKUP(F3306,NIVELES!$A$246:$C$464,3,0),"")</f>
        <v xml:space="preserve"> </v>
      </c>
      <c r="H3306" s="82" t="s">
        <v>1024</v>
      </c>
      <c r="I3306" s="78" t="s">
        <v>2201</v>
      </c>
      <c r="J3306" s="78" t="s">
        <v>2184</v>
      </c>
      <c r="K3306" s="78" t="s">
        <v>2185</v>
      </c>
      <c r="L3306" s="78" t="s">
        <v>3287</v>
      </c>
      <c r="M3306" s="78">
        <v>65</v>
      </c>
      <c r="N3306" s="78" t="s">
        <v>3288</v>
      </c>
      <c r="O3306" s="78" t="s">
        <v>3176</v>
      </c>
      <c r="P3306" s="82">
        <v>4</v>
      </c>
      <c r="Q3306" s="78" t="s">
        <v>2355</v>
      </c>
      <c r="R3306" s="82">
        <v>0</v>
      </c>
      <c r="S3306" s="82">
        <v>1</v>
      </c>
      <c r="T3306" s="82">
        <v>0</v>
      </c>
      <c r="U3306" s="82">
        <v>1</v>
      </c>
      <c r="V3306" s="82">
        <v>0</v>
      </c>
      <c r="W3306" s="82">
        <v>0</v>
      </c>
      <c r="X3306" s="82">
        <v>1</v>
      </c>
      <c r="Y3306" s="82">
        <v>0</v>
      </c>
      <c r="Z3306" s="82">
        <v>0</v>
      </c>
      <c r="AA3306" s="82">
        <v>1</v>
      </c>
      <c r="AB3306" s="82">
        <v>0</v>
      </c>
      <c r="AC3306" s="82">
        <v>0</v>
      </c>
      <c r="AD3306" s="85" t="str">
        <f>IF(A3306&lt;&gt;"",IF(D3306="DIRECCIÓN_DE_TRANSFERENCIAS","280 0031",VLOOKUP(C3306,NIVELES!$A$14:$B$105,2,0)),"")</f>
        <v>280 6310</v>
      </c>
      <c r="AE3306" s="86" t="s">
        <v>322</v>
      </c>
      <c r="AF3306" s="86" t="s">
        <v>546</v>
      </c>
      <c r="AG3306" s="79" t="str">
        <f>+IF(AF3306&lt;&gt;"",VLOOKUP(AF3306,NIVELES!$A$666:$B$673,2,0),"")</f>
        <v>ATENCIÓN_INTEGRAL_A_PERSONAS_CON_DISCAPACIDAD</v>
      </c>
      <c r="AH3306" s="78" t="s">
        <v>320</v>
      </c>
      <c r="AI3306" s="79" t="str">
        <f>IF(AH3306&lt;&gt;"",VLOOKUP(CONCATENATE(AG3306,AH3306),NIVELES!$B$676:$C$745,2,0),"")</f>
        <v>Prestación  De Servicios  Intramurales  A  Traves  De  Convenios</v>
      </c>
      <c r="AJ3306" s="78" t="s">
        <v>429</v>
      </c>
      <c r="AK3306" s="79" t="str">
        <f>+IF(AJ3306&lt;&gt;"",VLOOKUP(AJ3306,NIVELES!$A$816:$B$892,2,0),"")</f>
        <v xml:space="preserve">PROMOVER EL RECONOCIMIENTO Y GARANTIA DE LOS DERECHOS DE LAS MUJERES Y HOMBRES CON DISCAPACIDAD,  SU DEBIDA VALORACIÓN Y EL RESPETO A SU DIGNIDAD  </v>
      </c>
      <c r="AL3306" s="78" t="s">
        <v>556</v>
      </c>
      <c r="AM3306" s="78">
        <v>580104</v>
      </c>
      <c r="AN3306" s="79" t="str">
        <f>IF(AM3306&lt;&gt;"",+VLOOKUP(AM3306,NIVELES!$A$1652:$B$2466,2,0),"")</f>
        <v>A Gobiernos Autónomos Descentralizados</v>
      </c>
      <c r="AO3306" s="87">
        <v>166923.9</v>
      </c>
      <c r="AP3306" s="88"/>
      <c r="AQ3306" s="88">
        <v>39590.93</v>
      </c>
      <c r="AR3306" s="88">
        <v>0</v>
      </c>
      <c r="AS3306" s="88">
        <v>41730.980000000003</v>
      </c>
      <c r="AT3306" s="88">
        <v>0</v>
      </c>
      <c r="AU3306" s="88">
        <v>0</v>
      </c>
      <c r="AV3306" s="88">
        <v>41730.980000000003</v>
      </c>
      <c r="AW3306" s="88">
        <v>0</v>
      </c>
      <c r="AX3306" s="88">
        <v>0</v>
      </c>
      <c r="AY3306" s="88">
        <v>43871.00999999998</v>
      </c>
      <c r="AZ3306" s="88">
        <v>0</v>
      </c>
      <c r="BA3306" s="88">
        <v>0</v>
      </c>
      <c r="BB3306" s="89">
        <f t="shared" si="203"/>
        <v>166923.9</v>
      </c>
      <c r="BC3306" s="90" t="str">
        <f t="shared" si="202"/>
        <v>OK</v>
      </c>
      <c r="BD3306" s="91" t="str">
        <f t="shared" si="204"/>
        <v xml:space="preserve">                  </v>
      </c>
      <c r="BE3306" s="92">
        <f t="shared" si="205"/>
        <v>4</v>
      </c>
    </row>
    <row r="3307" spans="1:57" s="74" customFormat="1" ht="50.1" customHeight="1" x14ac:dyDescent="0.2">
      <c r="A3307" s="78" t="s">
        <v>55</v>
      </c>
      <c r="B3307" s="78" t="s">
        <v>63</v>
      </c>
      <c r="C3307" s="78" t="s">
        <v>30</v>
      </c>
      <c r="D3307" s="78" t="s">
        <v>605</v>
      </c>
      <c r="E3307" s="79" t="str">
        <f>+IF(C3307&lt;&gt;"",VLOOKUP(MID(C3307,18,5),NIVELES!$A$133:$B$213,2,0),"")</f>
        <v>CAÑAR</v>
      </c>
      <c r="F3307" s="80" t="s">
        <v>194</v>
      </c>
      <c r="G3307" s="81" t="str">
        <f>+IF(F3307&lt;&gt;"",VLOOKUP(F3307,NIVELES!$A$246:$C$464,3,0),"")</f>
        <v xml:space="preserve"> </v>
      </c>
      <c r="H3307" s="82" t="s">
        <v>1024</v>
      </c>
      <c r="I3307" s="78" t="s">
        <v>2201</v>
      </c>
      <c r="J3307" s="78" t="s">
        <v>2184</v>
      </c>
      <c r="K3307" s="78" t="s">
        <v>2185</v>
      </c>
      <c r="L3307" s="78" t="s">
        <v>3289</v>
      </c>
      <c r="M3307" s="78">
        <v>810</v>
      </c>
      <c r="N3307" s="78" t="s">
        <v>3290</v>
      </c>
      <c r="O3307" s="78" t="s">
        <v>3176</v>
      </c>
      <c r="P3307" s="82">
        <v>4</v>
      </c>
      <c r="Q3307" s="78" t="s">
        <v>2355</v>
      </c>
      <c r="R3307" s="82">
        <v>0</v>
      </c>
      <c r="S3307" s="82">
        <v>1</v>
      </c>
      <c r="T3307" s="82">
        <v>0</v>
      </c>
      <c r="U3307" s="82">
        <v>1</v>
      </c>
      <c r="V3307" s="82">
        <v>0</v>
      </c>
      <c r="W3307" s="82">
        <v>0</v>
      </c>
      <c r="X3307" s="82">
        <v>1</v>
      </c>
      <c r="Y3307" s="82">
        <v>0</v>
      </c>
      <c r="Z3307" s="82">
        <v>0</v>
      </c>
      <c r="AA3307" s="82">
        <v>1</v>
      </c>
      <c r="AB3307" s="82">
        <v>0</v>
      </c>
      <c r="AC3307" s="82">
        <v>0</v>
      </c>
      <c r="AD3307" s="85" t="str">
        <f>IF(A3307&lt;&gt;"",IF(D3307="DIRECCIÓN_DE_TRANSFERENCIAS","280 0031",VLOOKUP(C3307,NIVELES!$A$14:$B$105,2,0)),"")</f>
        <v>280 6310</v>
      </c>
      <c r="AE3307" s="86" t="s">
        <v>322</v>
      </c>
      <c r="AF3307" s="86" t="s">
        <v>546</v>
      </c>
      <c r="AG3307" s="79" t="str">
        <f>+IF(AF3307&lt;&gt;"",VLOOKUP(AF3307,NIVELES!$A$666:$B$673,2,0),"")</f>
        <v>ATENCIÓN_INTEGRAL_A_PERSONAS_CON_DISCAPACIDAD</v>
      </c>
      <c r="AH3307" s="78" t="s">
        <v>511</v>
      </c>
      <c r="AI3307" s="79" t="str">
        <f>IF(AH3307&lt;&gt;"",VLOOKUP(CONCATENATE(AG3307,AH3307),NIVELES!$B$676:$C$745,2,0),"")</f>
        <v xml:space="preserve"> Prestacion  De  Servicios   Extramurales  - Atención  En  Hogar  Y  Comunidad</v>
      </c>
      <c r="AJ3307" s="78" t="s">
        <v>429</v>
      </c>
      <c r="AK3307" s="79" t="str">
        <f>+IF(AJ3307&lt;&gt;"",VLOOKUP(AJ3307,NIVELES!$A$816:$B$892,2,0),"")</f>
        <v xml:space="preserve">PROMOVER EL RECONOCIMIENTO Y GARANTIA DE LOS DERECHOS DE LAS MUJERES Y HOMBRES CON DISCAPACIDAD,  SU DEBIDA VALORACIÓN Y EL RESPETO A SU DIGNIDAD  </v>
      </c>
      <c r="AL3307" s="78" t="s">
        <v>556</v>
      </c>
      <c r="AM3307" s="78">
        <v>580104</v>
      </c>
      <c r="AN3307" s="79" t="str">
        <f>IF(AM3307&lt;&gt;"",+VLOOKUP(AM3307,NIVELES!$A$1652:$B$2466,2,0),"")</f>
        <v>A Gobiernos Autónomos Descentralizados</v>
      </c>
      <c r="AO3307" s="87">
        <v>322525.8</v>
      </c>
      <c r="AP3307" s="88"/>
      <c r="AQ3307" s="88">
        <v>61717.94</v>
      </c>
      <c r="AR3307" s="88">
        <v>0</v>
      </c>
      <c r="AS3307" s="88">
        <v>80631.45</v>
      </c>
      <c r="AT3307" s="88">
        <v>0</v>
      </c>
      <c r="AU3307" s="88">
        <v>0</v>
      </c>
      <c r="AV3307" s="88">
        <v>80631.45</v>
      </c>
      <c r="AW3307" s="88">
        <v>0</v>
      </c>
      <c r="AX3307" s="88">
        <v>0</v>
      </c>
      <c r="AY3307" s="88">
        <v>99544.959999999963</v>
      </c>
      <c r="AZ3307" s="88">
        <v>0</v>
      </c>
      <c r="BA3307" s="88">
        <v>0</v>
      </c>
      <c r="BB3307" s="89">
        <f t="shared" si="203"/>
        <v>322525.8</v>
      </c>
      <c r="BC3307" s="90" t="str">
        <f t="shared" si="202"/>
        <v>OK</v>
      </c>
      <c r="BD3307" s="91" t="str">
        <f t="shared" si="204"/>
        <v xml:space="preserve">                  </v>
      </c>
      <c r="BE3307" s="92">
        <f t="shared" si="205"/>
        <v>4</v>
      </c>
    </row>
    <row r="3308" spans="1:57" s="74" customFormat="1" ht="50.1" customHeight="1" x14ac:dyDescent="0.2">
      <c r="A3308" s="78" t="s">
        <v>55</v>
      </c>
      <c r="B3308" s="78" t="s">
        <v>63</v>
      </c>
      <c r="C3308" s="78" t="s">
        <v>621</v>
      </c>
      <c r="D3308" s="78" t="s">
        <v>575</v>
      </c>
      <c r="E3308" s="79" t="str">
        <f>+IF(C3308&lt;&gt;"",VLOOKUP(MID(C3308,18,5),NIVELES!$A$133:$B$213,2,0),"")</f>
        <v>MORONA_SANTIAGO</v>
      </c>
      <c r="F3308" s="80" t="s">
        <v>238</v>
      </c>
      <c r="G3308" s="81" t="str">
        <f>+IF(F3308&lt;&gt;"",VLOOKUP(F3308,NIVELES!$A$246:$C$464,3,0),"")</f>
        <v>SUR</v>
      </c>
      <c r="H3308" s="82" t="s">
        <v>1023</v>
      </c>
      <c r="I3308" s="78" t="s">
        <v>2164</v>
      </c>
      <c r="J3308" s="78" t="s">
        <v>2165</v>
      </c>
      <c r="K3308" s="78" t="s">
        <v>2166</v>
      </c>
      <c r="L3308" s="78" t="s">
        <v>3188</v>
      </c>
      <c r="M3308" s="78">
        <v>544</v>
      </c>
      <c r="N3308" s="78" t="s">
        <v>3189</v>
      </c>
      <c r="O3308" s="78" t="s">
        <v>3291</v>
      </c>
      <c r="P3308" s="82">
        <v>12</v>
      </c>
      <c r="Q3308" s="78" t="s">
        <v>3284</v>
      </c>
      <c r="R3308" s="82">
        <v>1</v>
      </c>
      <c r="S3308" s="82">
        <v>1</v>
      </c>
      <c r="T3308" s="82">
        <v>1</v>
      </c>
      <c r="U3308" s="82">
        <v>1</v>
      </c>
      <c r="V3308" s="82">
        <v>1</v>
      </c>
      <c r="W3308" s="82">
        <v>1</v>
      </c>
      <c r="X3308" s="82">
        <v>1</v>
      </c>
      <c r="Y3308" s="82">
        <v>1</v>
      </c>
      <c r="Z3308" s="82">
        <v>1</v>
      </c>
      <c r="AA3308" s="82">
        <v>1</v>
      </c>
      <c r="AB3308" s="82">
        <v>1</v>
      </c>
      <c r="AC3308" s="82">
        <v>1</v>
      </c>
      <c r="AD3308" s="85" t="str">
        <f>IF(A3308&lt;&gt;"",IF(D3308="DIRECCIÓN_DE_TRANSFERENCIAS","280 0031",VLOOKUP(C3308,NIVELES!$A$14:$B$105,2,0)),"")</f>
        <v>280 6410</v>
      </c>
      <c r="AE3308" s="86" t="s">
        <v>322</v>
      </c>
      <c r="AF3308" s="86" t="s">
        <v>369</v>
      </c>
      <c r="AG3308" s="79" t="str">
        <f>+IF(AF3308&lt;&gt;"",VLOOKUP(AF3308,NIVELES!$A$666:$B$673,2,0),"")</f>
        <v>ADMINISTRACIÓN_CENTRAL</v>
      </c>
      <c r="AH3308" s="78" t="s">
        <v>322</v>
      </c>
      <c r="AI3308" s="79" t="str">
        <f>IF(AH3308&lt;&gt;"",VLOOKUP(CONCATENATE(AG3308,AH3308),NIVELES!$B$676:$C$745,2,0),"")</f>
        <v>Administración De La Gestión Administrativa Financiera</v>
      </c>
      <c r="AJ3308" s="78" t="s">
        <v>517</v>
      </c>
      <c r="AK3308" s="79" t="str">
        <f>+IF(AJ3308&lt;&gt;"",VLOOKUP(AJ3308,NIVELES!$A$816:$B$892,2,0),"")</f>
        <v>NO APLICA</v>
      </c>
      <c r="AL3308" s="78" t="s">
        <v>553</v>
      </c>
      <c r="AM3308" s="78">
        <v>510105</v>
      </c>
      <c r="AN3308" s="79" t="str">
        <f>IF(AM3308&lt;&gt;"",+VLOOKUP(AM3308,NIVELES!$A$1652:$B$2466,2,0),"")</f>
        <v>Remuneraciones Unificadas</v>
      </c>
      <c r="AO3308" s="87">
        <v>203592</v>
      </c>
      <c r="AP3308" s="88"/>
      <c r="AQ3308" s="88">
        <v>27730</v>
      </c>
      <c r="AR3308" s="88">
        <v>16966</v>
      </c>
      <c r="AS3308" s="88">
        <v>16966</v>
      </c>
      <c r="AT3308" s="88">
        <v>16966</v>
      </c>
      <c r="AU3308" s="88">
        <v>16966</v>
      </c>
      <c r="AV3308" s="88">
        <v>16966</v>
      </c>
      <c r="AW3308" s="88">
        <v>16966</v>
      </c>
      <c r="AX3308" s="88">
        <v>16966</v>
      </c>
      <c r="AY3308" s="88">
        <v>16966</v>
      </c>
      <c r="AZ3308" s="88">
        <v>16966</v>
      </c>
      <c r="BA3308" s="88">
        <v>23168</v>
      </c>
      <c r="BB3308" s="89">
        <f t="shared" si="203"/>
        <v>203592</v>
      </c>
      <c r="BC3308" s="90" t="str">
        <f t="shared" si="202"/>
        <v>OK</v>
      </c>
      <c r="BD3308" s="91" t="str">
        <f t="shared" si="204"/>
        <v xml:space="preserve">                  </v>
      </c>
      <c r="BE3308" s="92">
        <f t="shared" si="205"/>
        <v>12</v>
      </c>
    </row>
    <row r="3309" spans="1:57" s="74" customFormat="1" ht="50.1" customHeight="1" x14ac:dyDescent="0.2">
      <c r="A3309" s="78" t="s">
        <v>55</v>
      </c>
      <c r="B3309" s="78" t="s">
        <v>63</v>
      </c>
      <c r="C3309" s="78" t="s">
        <v>621</v>
      </c>
      <c r="D3309" s="78" t="s">
        <v>575</v>
      </c>
      <c r="E3309" s="79" t="str">
        <f>+IF(C3309&lt;&gt;"",VLOOKUP(MID(C3309,18,5),NIVELES!$A$133:$B$213,2,0),"")</f>
        <v>MORONA_SANTIAGO</v>
      </c>
      <c r="F3309" s="80" t="s">
        <v>238</v>
      </c>
      <c r="G3309" s="81" t="str">
        <f>+IF(F3309&lt;&gt;"",VLOOKUP(F3309,NIVELES!$A$246:$C$464,3,0),"")</f>
        <v>SUR</v>
      </c>
      <c r="H3309" s="82" t="s">
        <v>1023</v>
      </c>
      <c r="I3309" s="78" t="s">
        <v>2164</v>
      </c>
      <c r="J3309" s="78" t="s">
        <v>2165</v>
      </c>
      <c r="K3309" s="78" t="s">
        <v>2166</v>
      </c>
      <c r="L3309" s="78" t="s">
        <v>3188</v>
      </c>
      <c r="M3309" s="78">
        <v>544</v>
      </c>
      <c r="N3309" s="78" t="s">
        <v>3189</v>
      </c>
      <c r="O3309" s="78" t="s">
        <v>3291</v>
      </c>
      <c r="P3309" s="82">
        <v>12</v>
      </c>
      <c r="Q3309" s="78" t="s">
        <v>3284</v>
      </c>
      <c r="R3309" s="82">
        <v>1</v>
      </c>
      <c r="S3309" s="82">
        <v>1</v>
      </c>
      <c r="T3309" s="82">
        <v>1</v>
      </c>
      <c r="U3309" s="82">
        <v>1</v>
      </c>
      <c r="V3309" s="82">
        <v>1</v>
      </c>
      <c r="W3309" s="82">
        <v>1</v>
      </c>
      <c r="X3309" s="82">
        <v>1</v>
      </c>
      <c r="Y3309" s="82">
        <v>1</v>
      </c>
      <c r="Z3309" s="82">
        <v>1</v>
      </c>
      <c r="AA3309" s="82">
        <v>1</v>
      </c>
      <c r="AB3309" s="82">
        <v>1</v>
      </c>
      <c r="AC3309" s="82">
        <v>1</v>
      </c>
      <c r="AD3309" s="85" t="str">
        <f>IF(A3309&lt;&gt;"",IF(D3309="DIRECCIÓN_DE_TRANSFERENCIAS","280 0031",VLOOKUP(C3309,NIVELES!$A$14:$B$105,2,0)),"")</f>
        <v>280 6410</v>
      </c>
      <c r="AE3309" s="86" t="s">
        <v>322</v>
      </c>
      <c r="AF3309" s="86" t="s">
        <v>369</v>
      </c>
      <c r="AG3309" s="79" t="str">
        <f>+IF(AF3309&lt;&gt;"",VLOOKUP(AF3309,NIVELES!$A$666:$B$673,2,0),"")</f>
        <v>ADMINISTRACIÓN_CENTRAL</v>
      </c>
      <c r="AH3309" s="78" t="s">
        <v>322</v>
      </c>
      <c r="AI3309" s="79" t="str">
        <f>IF(AH3309&lt;&gt;"",VLOOKUP(CONCATENATE(AG3309,AH3309),NIVELES!$B$676:$C$745,2,0),"")</f>
        <v>Administración De La Gestión Administrativa Financiera</v>
      </c>
      <c r="AJ3309" s="78" t="s">
        <v>517</v>
      </c>
      <c r="AK3309" s="79" t="str">
        <f>+IF(AJ3309&lt;&gt;"",VLOOKUP(AJ3309,NIVELES!$A$816:$B$892,2,0),"")</f>
        <v>NO APLICA</v>
      </c>
      <c r="AL3309" s="78" t="s">
        <v>553</v>
      </c>
      <c r="AM3309" s="78">
        <v>510106</v>
      </c>
      <c r="AN3309" s="79" t="str">
        <f>IF(AM3309&lt;&gt;"",+VLOOKUP(AM3309,NIVELES!$A$1652:$B$2466,2,0),"")</f>
        <v>Salarios Unificados</v>
      </c>
      <c r="AO3309" s="87">
        <v>42072</v>
      </c>
      <c r="AP3309" s="88"/>
      <c r="AQ3309" s="88">
        <v>7012</v>
      </c>
      <c r="AR3309" s="88">
        <v>3506</v>
      </c>
      <c r="AS3309" s="88">
        <v>3506</v>
      </c>
      <c r="AT3309" s="88">
        <v>3506</v>
      </c>
      <c r="AU3309" s="88">
        <v>3506</v>
      </c>
      <c r="AV3309" s="88">
        <v>3506</v>
      </c>
      <c r="AW3309" s="88">
        <v>3506</v>
      </c>
      <c r="AX3309" s="88">
        <v>3506</v>
      </c>
      <c r="AY3309" s="88">
        <v>3506</v>
      </c>
      <c r="AZ3309" s="88">
        <v>3506</v>
      </c>
      <c r="BA3309" s="88">
        <v>3506</v>
      </c>
      <c r="BB3309" s="89">
        <f t="shared" si="203"/>
        <v>42072</v>
      </c>
      <c r="BC3309" s="90" t="str">
        <f t="shared" si="202"/>
        <v>OK</v>
      </c>
      <c r="BD3309" s="91" t="str">
        <f t="shared" si="204"/>
        <v xml:space="preserve">                  </v>
      </c>
      <c r="BE3309" s="92">
        <f t="shared" si="205"/>
        <v>12</v>
      </c>
    </row>
    <row r="3310" spans="1:57" s="74" customFormat="1" ht="50.1" customHeight="1" x14ac:dyDescent="0.2">
      <c r="A3310" s="78" t="s">
        <v>55</v>
      </c>
      <c r="B3310" s="78" t="s">
        <v>63</v>
      </c>
      <c r="C3310" s="78" t="s">
        <v>621</v>
      </c>
      <c r="D3310" s="78" t="s">
        <v>575</v>
      </c>
      <c r="E3310" s="79" t="str">
        <f>+IF(C3310&lt;&gt;"",VLOOKUP(MID(C3310,18,5),NIVELES!$A$133:$B$213,2,0),"")</f>
        <v>MORONA_SANTIAGO</v>
      </c>
      <c r="F3310" s="80" t="s">
        <v>238</v>
      </c>
      <c r="G3310" s="81" t="str">
        <f>+IF(F3310&lt;&gt;"",VLOOKUP(F3310,NIVELES!$A$246:$C$464,3,0),"")</f>
        <v>SUR</v>
      </c>
      <c r="H3310" s="82" t="s">
        <v>1023</v>
      </c>
      <c r="I3310" s="78" t="s">
        <v>2164</v>
      </c>
      <c r="J3310" s="78" t="s">
        <v>2165</v>
      </c>
      <c r="K3310" s="78" t="s">
        <v>2166</v>
      </c>
      <c r="L3310" s="78" t="s">
        <v>3188</v>
      </c>
      <c r="M3310" s="78">
        <v>544</v>
      </c>
      <c r="N3310" s="78" t="s">
        <v>3189</v>
      </c>
      <c r="O3310" s="78" t="s">
        <v>3291</v>
      </c>
      <c r="P3310" s="82">
        <v>12</v>
      </c>
      <c r="Q3310" s="78" t="s">
        <v>3284</v>
      </c>
      <c r="R3310" s="82">
        <v>1</v>
      </c>
      <c r="S3310" s="82">
        <v>1</v>
      </c>
      <c r="T3310" s="82">
        <v>1</v>
      </c>
      <c r="U3310" s="82">
        <v>1</v>
      </c>
      <c r="V3310" s="82">
        <v>1</v>
      </c>
      <c r="W3310" s="82">
        <v>1</v>
      </c>
      <c r="X3310" s="82">
        <v>1</v>
      </c>
      <c r="Y3310" s="82">
        <v>1</v>
      </c>
      <c r="Z3310" s="82">
        <v>1</v>
      </c>
      <c r="AA3310" s="82">
        <v>1</v>
      </c>
      <c r="AB3310" s="82">
        <v>1</v>
      </c>
      <c r="AC3310" s="82">
        <v>1</v>
      </c>
      <c r="AD3310" s="85" t="str">
        <f>IF(A3310&lt;&gt;"",IF(D3310="DIRECCIÓN_DE_TRANSFERENCIAS","280 0031",VLOOKUP(C3310,NIVELES!$A$14:$B$105,2,0)),"")</f>
        <v>280 6410</v>
      </c>
      <c r="AE3310" s="86" t="s">
        <v>322</v>
      </c>
      <c r="AF3310" s="86" t="s">
        <v>369</v>
      </c>
      <c r="AG3310" s="79" t="str">
        <f>+IF(AF3310&lt;&gt;"",VLOOKUP(AF3310,NIVELES!$A$666:$B$673,2,0),"")</f>
        <v>ADMINISTRACIÓN_CENTRAL</v>
      </c>
      <c r="AH3310" s="78" t="s">
        <v>322</v>
      </c>
      <c r="AI3310" s="79" t="str">
        <f>IF(AH3310&lt;&gt;"",VLOOKUP(CONCATENATE(AG3310,AH3310),NIVELES!$B$676:$C$745,2,0),"")</f>
        <v>Administración De La Gestión Administrativa Financiera</v>
      </c>
      <c r="AJ3310" s="78" t="s">
        <v>517</v>
      </c>
      <c r="AK3310" s="79" t="str">
        <f>+IF(AJ3310&lt;&gt;"",VLOOKUP(AJ3310,NIVELES!$A$816:$B$892,2,0),"")</f>
        <v>NO APLICA</v>
      </c>
      <c r="AL3310" s="78" t="s">
        <v>553</v>
      </c>
      <c r="AM3310" s="78">
        <v>510203</v>
      </c>
      <c r="AN3310" s="79" t="str">
        <f>IF(AM3310&lt;&gt;"",+VLOOKUP(AM3310,NIVELES!$A$1652:$B$2466,2,0),"")</f>
        <v>Decimotercer Sueldo</v>
      </c>
      <c r="AO3310" s="87">
        <v>30094.17</v>
      </c>
      <c r="AP3310" s="88"/>
      <c r="AQ3310" s="88">
        <v>766.18</v>
      </c>
      <c r="AR3310" s="88">
        <v>2735.83</v>
      </c>
      <c r="AS3310" s="88">
        <v>2735.83</v>
      </c>
      <c r="AT3310" s="88">
        <v>2735.83</v>
      </c>
      <c r="AU3310" s="88">
        <v>2735.83</v>
      </c>
      <c r="AV3310" s="88">
        <v>2735.83</v>
      </c>
      <c r="AW3310" s="88">
        <v>2735.83</v>
      </c>
      <c r="AX3310" s="88">
        <v>2735.83</v>
      </c>
      <c r="AY3310" s="88">
        <v>2735.83</v>
      </c>
      <c r="AZ3310" s="88">
        <v>2735.87</v>
      </c>
      <c r="BA3310" s="88">
        <v>4705.4799999999996</v>
      </c>
      <c r="BB3310" s="89">
        <f t="shared" si="203"/>
        <v>30094.17</v>
      </c>
      <c r="BC3310" s="90" t="str">
        <f t="shared" si="202"/>
        <v>OK</v>
      </c>
      <c r="BD3310" s="91" t="str">
        <f t="shared" si="204"/>
        <v xml:space="preserve">                  </v>
      </c>
      <c r="BE3310" s="92">
        <f t="shared" si="205"/>
        <v>12</v>
      </c>
    </row>
    <row r="3311" spans="1:57" s="74" customFormat="1" ht="50.1" customHeight="1" x14ac:dyDescent="0.2">
      <c r="A3311" s="78" t="s">
        <v>55</v>
      </c>
      <c r="B3311" s="78" t="s">
        <v>63</v>
      </c>
      <c r="C3311" s="78" t="s">
        <v>621</v>
      </c>
      <c r="D3311" s="78" t="s">
        <v>575</v>
      </c>
      <c r="E3311" s="79" t="str">
        <f>+IF(C3311&lt;&gt;"",VLOOKUP(MID(C3311,18,5),NIVELES!$A$133:$B$213,2,0),"")</f>
        <v>MORONA_SANTIAGO</v>
      </c>
      <c r="F3311" s="80" t="s">
        <v>238</v>
      </c>
      <c r="G3311" s="81" t="str">
        <f>+IF(F3311&lt;&gt;"",VLOOKUP(F3311,NIVELES!$A$246:$C$464,3,0),"")</f>
        <v>SUR</v>
      </c>
      <c r="H3311" s="82" t="s">
        <v>1023</v>
      </c>
      <c r="I3311" s="78" t="s">
        <v>2164</v>
      </c>
      <c r="J3311" s="78" t="s">
        <v>2165</v>
      </c>
      <c r="K3311" s="78" t="s">
        <v>2166</v>
      </c>
      <c r="L3311" s="78" t="s">
        <v>3188</v>
      </c>
      <c r="M3311" s="78">
        <v>544</v>
      </c>
      <c r="N3311" s="78" t="s">
        <v>3189</v>
      </c>
      <c r="O3311" s="78" t="s">
        <v>3291</v>
      </c>
      <c r="P3311" s="82">
        <v>12</v>
      </c>
      <c r="Q3311" s="78" t="s">
        <v>3284</v>
      </c>
      <c r="R3311" s="82">
        <v>1</v>
      </c>
      <c r="S3311" s="82">
        <v>1</v>
      </c>
      <c r="T3311" s="82">
        <v>1</v>
      </c>
      <c r="U3311" s="82">
        <v>1</v>
      </c>
      <c r="V3311" s="82">
        <v>1</v>
      </c>
      <c r="W3311" s="82">
        <v>1</v>
      </c>
      <c r="X3311" s="82">
        <v>1</v>
      </c>
      <c r="Y3311" s="82">
        <v>1</v>
      </c>
      <c r="Z3311" s="82">
        <v>1</v>
      </c>
      <c r="AA3311" s="82">
        <v>1</v>
      </c>
      <c r="AB3311" s="82">
        <v>1</v>
      </c>
      <c r="AC3311" s="82">
        <v>1</v>
      </c>
      <c r="AD3311" s="85" t="str">
        <f>IF(A3311&lt;&gt;"",IF(D3311="DIRECCIÓN_DE_TRANSFERENCIAS","280 0031",VLOOKUP(C3311,NIVELES!$A$14:$B$105,2,0)),"")</f>
        <v>280 6410</v>
      </c>
      <c r="AE3311" s="86" t="s">
        <v>322</v>
      </c>
      <c r="AF3311" s="86" t="s">
        <v>369</v>
      </c>
      <c r="AG3311" s="79" t="str">
        <f>+IF(AF3311&lt;&gt;"",VLOOKUP(AF3311,NIVELES!$A$666:$B$673,2,0),"")</f>
        <v>ADMINISTRACIÓN_CENTRAL</v>
      </c>
      <c r="AH3311" s="78" t="s">
        <v>322</v>
      </c>
      <c r="AI3311" s="79" t="str">
        <f>IF(AH3311&lt;&gt;"",VLOOKUP(CONCATENATE(AG3311,AH3311),NIVELES!$B$676:$C$745,2,0),"")</f>
        <v>Administración De La Gestión Administrativa Financiera</v>
      </c>
      <c r="AJ3311" s="78" t="s">
        <v>517</v>
      </c>
      <c r="AK3311" s="79" t="str">
        <f>+IF(AJ3311&lt;&gt;"",VLOOKUP(AJ3311,NIVELES!$A$816:$B$892,2,0),"")</f>
        <v>NO APLICA</v>
      </c>
      <c r="AL3311" s="78" t="s">
        <v>553</v>
      </c>
      <c r="AM3311" s="78">
        <v>510204</v>
      </c>
      <c r="AN3311" s="79" t="str">
        <f>IF(AM3311&lt;&gt;"",+VLOOKUP(AM3311,NIVELES!$A$1652:$B$2466,2,0),"")</f>
        <v>Decimocuarto Sueldo</v>
      </c>
      <c r="AO3311" s="87">
        <v>11918.5</v>
      </c>
      <c r="AP3311" s="88"/>
      <c r="AQ3311" s="88">
        <v>262.64</v>
      </c>
      <c r="AR3311" s="88">
        <v>1083.5</v>
      </c>
      <c r="AS3311" s="88">
        <v>1083.5</v>
      </c>
      <c r="AT3311" s="88">
        <v>1083.5</v>
      </c>
      <c r="AU3311" s="88">
        <v>1083.5</v>
      </c>
      <c r="AV3311" s="88">
        <v>1083.5</v>
      </c>
      <c r="AW3311" s="88">
        <v>1083.5</v>
      </c>
      <c r="AX3311" s="88">
        <v>1083.5</v>
      </c>
      <c r="AY3311" s="88">
        <v>1083.5</v>
      </c>
      <c r="AZ3311" s="88">
        <v>1083.5</v>
      </c>
      <c r="BA3311" s="88">
        <v>1904.3600000000006</v>
      </c>
      <c r="BB3311" s="89">
        <f t="shared" si="203"/>
        <v>11918.5</v>
      </c>
      <c r="BC3311" s="90" t="str">
        <f t="shared" si="202"/>
        <v>OK</v>
      </c>
      <c r="BD3311" s="91" t="str">
        <f t="shared" si="204"/>
        <v xml:space="preserve">                  </v>
      </c>
      <c r="BE3311" s="92">
        <f t="shared" si="205"/>
        <v>12</v>
      </c>
    </row>
    <row r="3312" spans="1:57" s="74" customFormat="1" ht="50.1" customHeight="1" x14ac:dyDescent="0.2">
      <c r="A3312" s="78" t="s">
        <v>55</v>
      </c>
      <c r="B3312" s="78" t="s">
        <v>63</v>
      </c>
      <c r="C3312" s="78" t="s">
        <v>621</v>
      </c>
      <c r="D3312" s="78" t="s">
        <v>575</v>
      </c>
      <c r="E3312" s="79" t="str">
        <f>+IF(C3312&lt;&gt;"",VLOOKUP(MID(C3312,18,5),NIVELES!$A$133:$B$213,2,0),"")</f>
        <v>MORONA_SANTIAGO</v>
      </c>
      <c r="F3312" s="80" t="s">
        <v>238</v>
      </c>
      <c r="G3312" s="81" t="str">
        <f>+IF(F3312&lt;&gt;"",VLOOKUP(F3312,NIVELES!$A$246:$C$464,3,0),"")</f>
        <v>SUR</v>
      </c>
      <c r="H3312" s="82" t="s">
        <v>1023</v>
      </c>
      <c r="I3312" s="78" t="s">
        <v>2164</v>
      </c>
      <c r="J3312" s="78" t="s">
        <v>2165</v>
      </c>
      <c r="K3312" s="78" t="s">
        <v>2166</v>
      </c>
      <c r="L3312" s="78" t="s">
        <v>3188</v>
      </c>
      <c r="M3312" s="78">
        <v>544</v>
      </c>
      <c r="N3312" s="78" t="s">
        <v>3189</v>
      </c>
      <c r="O3312" s="78" t="s">
        <v>3291</v>
      </c>
      <c r="P3312" s="82">
        <v>12</v>
      </c>
      <c r="Q3312" s="78" t="s">
        <v>3284</v>
      </c>
      <c r="R3312" s="82">
        <v>1</v>
      </c>
      <c r="S3312" s="82">
        <v>1</v>
      </c>
      <c r="T3312" s="82">
        <v>1</v>
      </c>
      <c r="U3312" s="82">
        <v>1</v>
      </c>
      <c r="V3312" s="82">
        <v>1</v>
      </c>
      <c r="W3312" s="82">
        <v>1</v>
      </c>
      <c r="X3312" s="82">
        <v>1</v>
      </c>
      <c r="Y3312" s="82">
        <v>1</v>
      </c>
      <c r="Z3312" s="82">
        <v>1</v>
      </c>
      <c r="AA3312" s="82">
        <v>1</v>
      </c>
      <c r="AB3312" s="82">
        <v>1</v>
      </c>
      <c r="AC3312" s="82">
        <v>1</v>
      </c>
      <c r="AD3312" s="85" t="str">
        <f>IF(A3312&lt;&gt;"",IF(D3312="DIRECCIÓN_DE_TRANSFERENCIAS","280 0031",VLOOKUP(C3312,NIVELES!$A$14:$B$105,2,0)),"")</f>
        <v>280 6410</v>
      </c>
      <c r="AE3312" s="86" t="s">
        <v>322</v>
      </c>
      <c r="AF3312" s="86" t="s">
        <v>369</v>
      </c>
      <c r="AG3312" s="79" t="str">
        <f>+IF(AF3312&lt;&gt;"",VLOOKUP(AF3312,NIVELES!$A$666:$B$673,2,0),"")</f>
        <v>ADMINISTRACIÓN_CENTRAL</v>
      </c>
      <c r="AH3312" s="78" t="s">
        <v>322</v>
      </c>
      <c r="AI3312" s="79" t="str">
        <f>IF(AH3312&lt;&gt;"",VLOOKUP(CONCATENATE(AG3312,AH3312),NIVELES!$B$676:$C$745,2,0),"")</f>
        <v>Administración De La Gestión Administrativa Financiera</v>
      </c>
      <c r="AJ3312" s="78" t="s">
        <v>517</v>
      </c>
      <c r="AK3312" s="79" t="str">
        <f>+IF(AJ3312&lt;&gt;"",VLOOKUP(AJ3312,NIVELES!$A$816:$B$892,2,0),"")</f>
        <v>NO APLICA</v>
      </c>
      <c r="AL3312" s="78" t="s">
        <v>553</v>
      </c>
      <c r="AM3312" s="78">
        <v>510304</v>
      </c>
      <c r="AN3312" s="79" t="str">
        <f>IF(AM3312&lt;&gt;"",+VLOOKUP(AM3312,NIVELES!$A$1652:$B$2466,2,0),"")</f>
        <v>Compensación por Transporte</v>
      </c>
      <c r="AO3312" s="87">
        <v>720</v>
      </c>
      <c r="AP3312" s="88"/>
      <c r="AQ3312" s="88">
        <v>61.68</v>
      </c>
      <c r="AR3312" s="88">
        <v>0</v>
      </c>
      <c r="AS3312" s="88">
        <v>0</v>
      </c>
      <c r="AT3312" s="88">
        <v>0</v>
      </c>
      <c r="AU3312" s="88">
        <v>0</v>
      </c>
      <c r="AV3312" s="88">
        <v>0</v>
      </c>
      <c r="AW3312" s="88">
        <v>0</v>
      </c>
      <c r="AX3312" s="88">
        <v>0</v>
      </c>
      <c r="AY3312" s="88">
        <v>0</v>
      </c>
      <c r="AZ3312" s="88">
        <v>0</v>
      </c>
      <c r="BA3312" s="88">
        <v>658.32</v>
      </c>
      <c r="BB3312" s="89">
        <f t="shared" si="203"/>
        <v>720</v>
      </c>
      <c r="BC3312" s="90" t="str">
        <f t="shared" si="202"/>
        <v>OK</v>
      </c>
      <c r="BD3312" s="91" t="str">
        <f t="shared" si="204"/>
        <v xml:space="preserve">                  </v>
      </c>
      <c r="BE3312" s="92">
        <f t="shared" si="205"/>
        <v>12</v>
      </c>
    </row>
    <row r="3313" spans="1:57" s="74" customFormat="1" ht="50.1" customHeight="1" x14ac:dyDescent="0.2">
      <c r="A3313" s="78" t="s">
        <v>55</v>
      </c>
      <c r="B3313" s="78" t="s">
        <v>63</v>
      </c>
      <c r="C3313" s="78" t="s">
        <v>621</v>
      </c>
      <c r="D3313" s="78" t="s">
        <v>575</v>
      </c>
      <c r="E3313" s="79" t="str">
        <f>+IF(C3313&lt;&gt;"",VLOOKUP(MID(C3313,18,5),NIVELES!$A$133:$B$213,2,0),"")</f>
        <v>MORONA_SANTIAGO</v>
      </c>
      <c r="F3313" s="80" t="s">
        <v>238</v>
      </c>
      <c r="G3313" s="81" t="str">
        <f>+IF(F3313&lt;&gt;"",VLOOKUP(F3313,NIVELES!$A$246:$C$464,3,0),"")</f>
        <v>SUR</v>
      </c>
      <c r="H3313" s="82" t="s">
        <v>1023</v>
      </c>
      <c r="I3313" s="78" t="s">
        <v>2164</v>
      </c>
      <c r="J3313" s="78" t="s">
        <v>2165</v>
      </c>
      <c r="K3313" s="78" t="s">
        <v>2166</v>
      </c>
      <c r="L3313" s="78" t="s">
        <v>3188</v>
      </c>
      <c r="M3313" s="78">
        <v>544</v>
      </c>
      <c r="N3313" s="78" t="s">
        <v>3189</v>
      </c>
      <c r="O3313" s="78" t="s">
        <v>3291</v>
      </c>
      <c r="P3313" s="82">
        <v>12</v>
      </c>
      <c r="Q3313" s="78" t="s">
        <v>3284</v>
      </c>
      <c r="R3313" s="82">
        <v>1</v>
      </c>
      <c r="S3313" s="82">
        <v>1</v>
      </c>
      <c r="T3313" s="82">
        <v>1</v>
      </c>
      <c r="U3313" s="82">
        <v>1</v>
      </c>
      <c r="V3313" s="82">
        <v>1</v>
      </c>
      <c r="W3313" s="82">
        <v>1</v>
      </c>
      <c r="X3313" s="82">
        <v>1</v>
      </c>
      <c r="Y3313" s="82">
        <v>1</v>
      </c>
      <c r="Z3313" s="82">
        <v>1</v>
      </c>
      <c r="AA3313" s="82">
        <v>1</v>
      </c>
      <c r="AB3313" s="82">
        <v>1</v>
      </c>
      <c r="AC3313" s="82">
        <v>1</v>
      </c>
      <c r="AD3313" s="85" t="str">
        <f>IF(A3313&lt;&gt;"",IF(D3313="DIRECCIÓN_DE_TRANSFERENCIAS","280 0031",VLOOKUP(C3313,NIVELES!$A$14:$B$105,2,0)),"")</f>
        <v>280 6410</v>
      </c>
      <c r="AE3313" s="86" t="s">
        <v>322</v>
      </c>
      <c r="AF3313" s="86" t="s">
        <v>369</v>
      </c>
      <c r="AG3313" s="79" t="str">
        <f>+IF(AF3313&lt;&gt;"",VLOOKUP(AF3313,NIVELES!$A$666:$B$673,2,0),"")</f>
        <v>ADMINISTRACIÓN_CENTRAL</v>
      </c>
      <c r="AH3313" s="78" t="s">
        <v>322</v>
      </c>
      <c r="AI3313" s="79" t="str">
        <f>IF(AH3313&lt;&gt;"",VLOOKUP(CONCATENATE(AG3313,AH3313),NIVELES!$B$676:$C$745,2,0),"")</f>
        <v>Administración De La Gestión Administrativa Financiera</v>
      </c>
      <c r="AJ3313" s="78" t="s">
        <v>517</v>
      </c>
      <c r="AK3313" s="79" t="str">
        <f>+IF(AJ3313&lt;&gt;"",VLOOKUP(AJ3313,NIVELES!$A$816:$B$892,2,0),"")</f>
        <v>NO APLICA</v>
      </c>
      <c r="AL3313" s="78" t="s">
        <v>553</v>
      </c>
      <c r="AM3313" s="78">
        <v>510306</v>
      </c>
      <c r="AN3313" s="79" t="str">
        <f>IF(AM3313&lt;&gt;"",+VLOOKUP(AM3313,NIVELES!$A$1652:$B$2466,2,0),"")</f>
        <v>Alimentación</v>
      </c>
      <c r="AO3313" s="87">
        <v>5040</v>
      </c>
      <c r="AP3313" s="88"/>
      <c r="AQ3313" s="88">
        <v>431.67</v>
      </c>
      <c r="AR3313" s="88">
        <v>0</v>
      </c>
      <c r="AS3313" s="88">
        <v>0</v>
      </c>
      <c r="AT3313" s="88">
        <v>0</v>
      </c>
      <c r="AU3313" s="88">
        <v>0</v>
      </c>
      <c r="AV3313" s="88">
        <v>0</v>
      </c>
      <c r="AW3313" s="88">
        <v>0</v>
      </c>
      <c r="AX3313" s="88">
        <v>0</v>
      </c>
      <c r="AY3313" s="88">
        <v>0</v>
      </c>
      <c r="AZ3313" s="88">
        <v>0</v>
      </c>
      <c r="BA3313" s="88">
        <v>4608.33</v>
      </c>
      <c r="BB3313" s="89">
        <f t="shared" si="203"/>
        <v>5040</v>
      </c>
      <c r="BC3313" s="90" t="str">
        <f t="shared" si="202"/>
        <v>OK</v>
      </c>
      <c r="BD3313" s="91" t="str">
        <f t="shared" si="204"/>
        <v xml:space="preserve">                  </v>
      </c>
      <c r="BE3313" s="92">
        <f t="shared" si="205"/>
        <v>12</v>
      </c>
    </row>
    <row r="3314" spans="1:57" s="74" customFormat="1" ht="50.1" customHeight="1" x14ac:dyDescent="0.2">
      <c r="A3314" s="78" t="s">
        <v>55</v>
      </c>
      <c r="B3314" s="78" t="s">
        <v>63</v>
      </c>
      <c r="C3314" s="78" t="s">
        <v>621</v>
      </c>
      <c r="D3314" s="78" t="s">
        <v>575</v>
      </c>
      <c r="E3314" s="79" t="str">
        <f>+IF(C3314&lt;&gt;"",VLOOKUP(MID(C3314,18,5),NIVELES!$A$133:$B$213,2,0),"")</f>
        <v>MORONA_SANTIAGO</v>
      </c>
      <c r="F3314" s="80" t="s">
        <v>238</v>
      </c>
      <c r="G3314" s="81" t="str">
        <f>+IF(F3314&lt;&gt;"",VLOOKUP(F3314,NIVELES!$A$246:$C$464,3,0),"")</f>
        <v>SUR</v>
      </c>
      <c r="H3314" s="82" t="s">
        <v>1023</v>
      </c>
      <c r="I3314" s="78" t="s">
        <v>2164</v>
      </c>
      <c r="J3314" s="78" t="s">
        <v>2165</v>
      </c>
      <c r="K3314" s="78" t="s">
        <v>2166</v>
      </c>
      <c r="L3314" s="78" t="s">
        <v>3188</v>
      </c>
      <c r="M3314" s="78">
        <v>544</v>
      </c>
      <c r="N3314" s="78" t="s">
        <v>3189</v>
      </c>
      <c r="O3314" s="78" t="s">
        <v>3291</v>
      </c>
      <c r="P3314" s="82">
        <v>12</v>
      </c>
      <c r="Q3314" s="78" t="s">
        <v>3284</v>
      </c>
      <c r="R3314" s="82">
        <v>1</v>
      </c>
      <c r="S3314" s="82">
        <v>1</v>
      </c>
      <c r="T3314" s="82">
        <v>1</v>
      </c>
      <c r="U3314" s="82">
        <v>1</v>
      </c>
      <c r="V3314" s="82">
        <v>1</v>
      </c>
      <c r="W3314" s="82">
        <v>1</v>
      </c>
      <c r="X3314" s="82">
        <v>1</v>
      </c>
      <c r="Y3314" s="82">
        <v>1</v>
      </c>
      <c r="Z3314" s="82">
        <v>1</v>
      </c>
      <c r="AA3314" s="82">
        <v>1</v>
      </c>
      <c r="AB3314" s="82">
        <v>1</v>
      </c>
      <c r="AC3314" s="82">
        <v>1</v>
      </c>
      <c r="AD3314" s="85" t="str">
        <f>IF(A3314&lt;&gt;"",IF(D3314="DIRECCIÓN_DE_TRANSFERENCIAS","280 0031",VLOOKUP(C3314,NIVELES!$A$14:$B$105,2,0)),"")</f>
        <v>280 6410</v>
      </c>
      <c r="AE3314" s="86" t="s">
        <v>322</v>
      </c>
      <c r="AF3314" s="86" t="s">
        <v>369</v>
      </c>
      <c r="AG3314" s="79" t="str">
        <f>+IF(AF3314&lt;&gt;"",VLOOKUP(AF3314,NIVELES!$A$666:$B$673,2,0),"")</f>
        <v>ADMINISTRACIÓN_CENTRAL</v>
      </c>
      <c r="AH3314" s="78" t="s">
        <v>322</v>
      </c>
      <c r="AI3314" s="79" t="str">
        <f>IF(AH3314&lt;&gt;"",VLOOKUP(CONCATENATE(AG3314,AH3314),NIVELES!$B$676:$C$745,2,0),"")</f>
        <v>Administración De La Gestión Administrativa Financiera</v>
      </c>
      <c r="AJ3314" s="78" t="s">
        <v>517</v>
      </c>
      <c r="AK3314" s="79" t="str">
        <f>+IF(AJ3314&lt;&gt;"",VLOOKUP(AJ3314,NIVELES!$A$816:$B$892,2,0),"")</f>
        <v>NO APLICA</v>
      </c>
      <c r="AL3314" s="78" t="s">
        <v>553</v>
      </c>
      <c r="AM3314" s="78">
        <v>510401</v>
      </c>
      <c r="AN3314" s="79" t="str">
        <f>IF(AM3314&lt;&gt;"",+VLOOKUP(AM3314,NIVELES!$A$1652:$B$2466,2,0),"")</f>
        <v>Por Cargas Familiares</v>
      </c>
      <c r="AO3314" s="87">
        <v>493.23</v>
      </c>
      <c r="AP3314" s="88"/>
      <c r="AQ3314" s="88">
        <v>39.4</v>
      </c>
      <c r="AR3314" s="88">
        <v>0</v>
      </c>
      <c r="AS3314" s="88">
        <v>0</v>
      </c>
      <c r="AT3314" s="88">
        <v>0</v>
      </c>
      <c r="AU3314" s="88">
        <v>0</v>
      </c>
      <c r="AV3314" s="88">
        <v>0</v>
      </c>
      <c r="AW3314" s="88">
        <v>0</v>
      </c>
      <c r="AX3314" s="88">
        <v>0</v>
      </c>
      <c r="AY3314" s="88">
        <v>0</v>
      </c>
      <c r="AZ3314" s="88">
        <v>0</v>
      </c>
      <c r="BA3314" s="88">
        <v>453.83000000000004</v>
      </c>
      <c r="BB3314" s="89">
        <f t="shared" si="203"/>
        <v>493.23</v>
      </c>
      <c r="BC3314" s="90" t="str">
        <f t="shared" si="202"/>
        <v>OK</v>
      </c>
      <c r="BD3314" s="91" t="str">
        <f t="shared" si="204"/>
        <v xml:space="preserve">                  </v>
      </c>
      <c r="BE3314" s="92">
        <f t="shared" si="205"/>
        <v>12</v>
      </c>
    </row>
    <row r="3315" spans="1:57" s="74" customFormat="1" ht="50.1" customHeight="1" x14ac:dyDescent="0.2">
      <c r="A3315" s="78" t="s">
        <v>55</v>
      </c>
      <c r="B3315" s="78" t="s">
        <v>63</v>
      </c>
      <c r="C3315" s="78" t="s">
        <v>621</v>
      </c>
      <c r="D3315" s="78" t="s">
        <v>575</v>
      </c>
      <c r="E3315" s="79" t="str">
        <f>+IF(C3315&lt;&gt;"",VLOOKUP(MID(C3315,18,5),NIVELES!$A$133:$B$213,2,0),"")</f>
        <v>MORONA_SANTIAGO</v>
      </c>
      <c r="F3315" s="80" t="s">
        <v>238</v>
      </c>
      <c r="G3315" s="81" t="str">
        <f>+IF(F3315&lt;&gt;"",VLOOKUP(F3315,NIVELES!$A$246:$C$464,3,0),"")</f>
        <v>SUR</v>
      </c>
      <c r="H3315" s="82" t="s">
        <v>1023</v>
      </c>
      <c r="I3315" s="78" t="s">
        <v>2164</v>
      </c>
      <c r="J3315" s="78" t="s">
        <v>2165</v>
      </c>
      <c r="K3315" s="78" t="s">
        <v>2166</v>
      </c>
      <c r="L3315" s="78" t="s">
        <v>3188</v>
      </c>
      <c r="M3315" s="78">
        <v>544</v>
      </c>
      <c r="N3315" s="78" t="s">
        <v>3189</v>
      </c>
      <c r="O3315" s="78" t="s">
        <v>3291</v>
      </c>
      <c r="P3315" s="82">
        <v>12</v>
      </c>
      <c r="Q3315" s="78" t="s">
        <v>3284</v>
      </c>
      <c r="R3315" s="82">
        <v>1</v>
      </c>
      <c r="S3315" s="82">
        <v>1</v>
      </c>
      <c r="T3315" s="82">
        <v>1</v>
      </c>
      <c r="U3315" s="82">
        <v>1</v>
      </c>
      <c r="V3315" s="82">
        <v>1</v>
      </c>
      <c r="W3315" s="82">
        <v>1</v>
      </c>
      <c r="X3315" s="82">
        <v>1</v>
      </c>
      <c r="Y3315" s="82">
        <v>1</v>
      </c>
      <c r="Z3315" s="82">
        <v>1</v>
      </c>
      <c r="AA3315" s="82">
        <v>1</v>
      </c>
      <c r="AB3315" s="82">
        <v>1</v>
      </c>
      <c r="AC3315" s="82">
        <v>1</v>
      </c>
      <c r="AD3315" s="85" t="str">
        <f>IF(A3315&lt;&gt;"",IF(D3315="DIRECCIÓN_DE_TRANSFERENCIAS","280 0031",VLOOKUP(C3315,NIVELES!$A$14:$B$105,2,0)),"")</f>
        <v>280 6410</v>
      </c>
      <c r="AE3315" s="86" t="s">
        <v>322</v>
      </c>
      <c r="AF3315" s="86" t="s">
        <v>369</v>
      </c>
      <c r="AG3315" s="79" t="str">
        <f>+IF(AF3315&lt;&gt;"",VLOOKUP(AF3315,NIVELES!$A$666:$B$673,2,0),"")</f>
        <v>ADMINISTRACIÓN_CENTRAL</v>
      </c>
      <c r="AH3315" s="78" t="s">
        <v>322</v>
      </c>
      <c r="AI3315" s="79" t="str">
        <f>IF(AH3315&lt;&gt;"",VLOOKUP(CONCATENATE(AG3315,AH3315),NIVELES!$B$676:$C$745,2,0),"")</f>
        <v>Administración De La Gestión Administrativa Financiera</v>
      </c>
      <c r="AJ3315" s="78" t="s">
        <v>517</v>
      </c>
      <c r="AK3315" s="79" t="str">
        <f>+IF(AJ3315&lt;&gt;"",VLOOKUP(AJ3315,NIVELES!$A$816:$B$892,2,0),"")</f>
        <v>NO APLICA</v>
      </c>
      <c r="AL3315" s="78" t="s">
        <v>553</v>
      </c>
      <c r="AM3315" s="78">
        <v>510408</v>
      </c>
      <c r="AN3315" s="79" t="str">
        <f>IF(AM3315&lt;&gt;"",+VLOOKUP(AM3315,NIVELES!$A$1652:$B$2466,2,0),"")</f>
        <v>Subsidio de Antigüedad</v>
      </c>
      <c r="AO3315" s="87">
        <v>815.1</v>
      </c>
      <c r="AP3315" s="88"/>
      <c r="AQ3315" s="88">
        <v>95.72</v>
      </c>
      <c r="AR3315" s="88">
        <v>0</v>
      </c>
      <c r="AS3315" s="88">
        <v>0</v>
      </c>
      <c r="AT3315" s="88">
        <v>0</v>
      </c>
      <c r="AU3315" s="88">
        <v>0</v>
      </c>
      <c r="AV3315" s="88">
        <v>0</v>
      </c>
      <c r="AW3315" s="88">
        <v>0</v>
      </c>
      <c r="AX3315" s="88">
        <v>0</v>
      </c>
      <c r="AY3315" s="88">
        <v>0</v>
      </c>
      <c r="AZ3315" s="88">
        <v>0</v>
      </c>
      <c r="BA3315" s="88">
        <v>719.38</v>
      </c>
      <c r="BB3315" s="89">
        <f t="shared" si="203"/>
        <v>815.1</v>
      </c>
      <c r="BC3315" s="90" t="str">
        <f t="shared" si="202"/>
        <v>OK</v>
      </c>
      <c r="BD3315" s="91" t="str">
        <f t="shared" si="204"/>
        <v xml:space="preserve">                  </v>
      </c>
      <c r="BE3315" s="92">
        <f t="shared" si="205"/>
        <v>12</v>
      </c>
    </row>
    <row r="3316" spans="1:57" s="74" customFormat="1" ht="50.1" customHeight="1" x14ac:dyDescent="0.2">
      <c r="A3316" s="78" t="s">
        <v>55</v>
      </c>
      <c r="B3316" s="78" t="s">
        <v>63</v>
      </c>
      <c r="C3316" s="78" t="s">
        <v>621</v>
      </c>
      <c r="D3316" s="78" t="s">
        <v>575</v>
      </c>
      <c r="E3316" s="79" t="str">
        <f>+IF(C3316&lt;&gt;"",VLOOKUP(MID(C3316,18,5),NIVELES!$A$133:$B$213,2,0),"")</f>
        <v>MORONA_SANTIAGO</v>
      </c>
      <c r="F3316" s="80" t="s">
        <v>238</v>
      </c>
      <c r="G3316" s="81" t="str">
        <f>+IF(F3316&lt;&gt;"",VLOOKUP(F3316,NIVELES!$A$246:$C$464,3,0),"")</f>
        <v>SUR</v>
      </c>
      <c r="H3316" s="82" t="s">
        <v>1023</v>
      </c>
      <c r="I3316" s="78" t="s">
        <v>2164</v>
      </c>
      <c r="J3316" s="78" t="s">
        <v>2165</v>
      </c>
      <c r="K3316" s="78" t="s">
        <v>2166</v>
      </c>
      <c r="L3316" s="78" t="s">
        <v>3188</v>
      </c>
      <c r="M3316" s="78">
        <v>544</v>
      </c>
      <c r="N3316" s="78" t="s">
        <v>3189</v>
      </c>
      <c r="O3316" s="78" t="s">
        <v>3291</v>
      </c>
      <c r="P3316" s="82">
        <v>12</v>
      </c>
      <c r="Q3316" s="78" t="s">
        <v>3284</v>
      </c>
      <c r="R3316" s="82">
        <v>1</v>
      </c>
      <c r="S3316" s="82">
        <v>1</v>
      </c>
      <c r="T3316" s="82">
        <v>1</v>
      </c>
      <c r="U3316" s="82">
        <v>1</v>
      </c>
      <c r="V3316" s="82">
        <v>1</v>
      </c>
      <c r="W3316" s="82">
        <v>1</v>
      </c>
      <c r="X3316" s="82">
        <v>1</v>
      </c>
      <c r="Y3316" s="82">
        <v>1</v>
      </c>
      <c r="Z3316" s="82">
        <v>1</v>
      </c>
      <c r="AA3316" s="82">
        <v>1</v>
      </c>
      <c r="AB3316" s="82">
        <v>1</v>
      </c>
      <c r="AC3316" s="82">
        <v>1</v>
      </c>
      <c r="AD3316" s="85" t="str">
        <f>IF(A3316&lt;&gt;"",IF(D3316="DIRECCIÓN_DE_TRANSFERENCIAS","280 0031",VLOOKUP(C3316,NIVELES!$A$14:$B$105,2,0)),"")</f>
        <v>280 6410</v>
      </c>
      <c r="AE3316" s="86" t="s">
        <v>322</v>
      </c>
      <c r="AF3316" s="86" t="s">
        <v>369</v>
      </c>
      <c r="AG3316" s="79" t="str">
        <f>+IF(AF3316&lt;&gt;"",VLOOKUP(AF3316,NIVELES!$A$666:$B$673,2,0),"")</f>
        <v>ADMINISTRACIÓN_CENTRAL</v>
      </c>
      <c r="AH3316" s="78" t="s">
        <v>322</v>
      </c>
      <c r="AI3316" s="79" t="str">
        <f>IF(AH3316&lt;&gt;"",VLOOKUP(CONCATENATE(AG3316,AH3316),NIVELES!$B$676:$C$745,2,0),"")</f>
        <v>Administración De La Gestión Administrativa Financiera</v>
      </c>
      <c r="AJ3316" s="78" t="s">
        <v>517</v>
      </c>
      <c r="AK3316" s="79" t="str">
        <f>+IF(AJ3316&lt;&gt;"",VLOOKUP(AJ3316,NIVELES!$A$816:$B$892,2,0),"")</f>
        <v>NO APLICA</v>
      </c>
      <c r="AL3316" s="78" t="s">
        <v>553</v>
      </c>
      <c r="AM3316" s="78">
        <v>510509</v>
      </c>
      <c r="AN3316" s="79" t="str">
        <f>IF(AM3316&lt;&gt;"",+VLOOKUP(AM3316,NIVELES!$A$1652:$B$2466,2,0),"")</f>
        <v>Horas Extraordinarias y Suplementarias</v>
      </c>
      <c r="AO3316" s="87">
        <v>0</v>
      </c>
      <c r="AP3316" s="88"/>
      <c r="AQ3316" s="88"/>
      <c r="AR3316" s="88">
        <v>0</v>
      </c>
      <c r="AS3316" s="88">
        <v>0</v>
      </c>
      <c r="AT3316" s="88">
        <v>0</v>
      </c>
      <c r="AU3316" s="88">
        <v>0</v>
      </c>
      <c r="AV3316" s="88">
        <v>0</v>
      </c>
      <c r="AW3316" s="88">
        <v>0</v>
      </c>
      <c r="AX3316" s="88">
        <v>0</v>
      </c>
      <c r="AY3316" s="88">
        <v>0</v>
      </c>
      <c r="AZ3316" s="88">
        <v>0</v>
      </c>
      <c r="BA3316" s="88">
        <v>0</v>
      </c>
      <c r="BB3316" s="89">
        <f t="shared" si="203"/>
        <v>0</v>
      </c>
      <c r="BC3316" s="90" t="str">
        <f t="shared" si="202"/>
        <v>OK</v>
      </c>
      <c r="BD3316" s="91" t="str">
        <f t="shared" si="204"/>
        <v xml:space="preserve">                  </v>
      </c>
      <c r="BE3316" s="92">
        <f t="shared" si="205"/>
        <v>12</v>
      </c>
    </row>
    <row r="3317" spans="1:57" s="74" customFormat="1" ht="50.1" customHeight="1" x14ac:dyDescent="0.2">
      <c r="A3317" s="78" t="s">
        <v>55</v>
      </c>
      <c r="B3317" s="78" t="s">
        <v>63</v>
      </c>
      <c r="C3317" s="78" t="s">
        <v>621</v>
      </c>
      <c r="D3317" s="78" t="s">
        <v>575</v>
      </c>
      <c r="E3317" s="79" t="str">
        <f>+IF(C3317&lt;&gt;"",VLOOKUP(MID(C3317,18,5),NIVELES!$A$133:$B$213,2,0),"")</f>
        <v>MORONA_SANTIAGO</v>
      </c>
      <c r="F3317" s="80" t="s">
        <v>238</v>
      </c>
      <c r="G3317" s="81" t="str">
        <f>+IF(F3317&lt;&gt;"",VLOOKUP(F3317,NIVELES!$A$246:$C$464,3,0),"")</f>
        <v>SUR</v>
      </c>
      <c r="H3317" s="82" t="s">
        <v>1023</v>
      </c>
      <c r="I3317" s="78" t="s">
        <v>2164</v>
      </c>
      <c r="J3317" s="78" t="s">
        <v>2165</v>
      </c>
      <c r="K3317" s="78" t="s">
        <v>2166</v>
      </c>
      <c r="L3317" s="78" t="s">
        <v>3188</v>
      </c>
      <c r="M3317" s="78">
        <v>544</v>
      </c>
      <c r="N3317" s="78" t="s">
        <v>3189</v>
      </c>
      <c r="O3317" s="78" t="s">
        <v>3291</v>
      </c>
      <c r="P3317" s="82">
        <v>12</v>
      </c>
      <c r="Q3317" s="78" t="s">
        <v>3284</v>
      </c>
      <c r="R3317" s="82">
        <v>1</v>
      </c>
      <c r="S3317" s="82">
        <v>1</v>
      </c>
      <c r="T3317" s="82">
        <v>1</v>
      </c>
      <c r="U3317" s="82">
        <v>1</v>
      </c>
      <c r="V3317" s="82">
        <v>1</v>
      </c>
      <c r="W3317" s="82">
        <v>1</v>
      </c>
      <c r="X3317" s="82">
        <v>1</v>
      </c>
      <c r="Y3317" s="82">
        <v>1</v>
      </c>
      <c r="Z3317" s="82">
        <v>1</v>
      </c>
      <c r="AA3317" s="82">
        <v>1</v>
      </c>
      <c r="AB3317" s="82">
        <v>1</v>
      </c>
      <c r="AC3317" s="82">
        <v>1</v>
      </c>
      <c r="AD3317" s="85" t="str">
        <f>IF(A3317&lt;&gt;"",IF(D3317="DIRECCIÓN_DE_TRANSFERENCIAS","280 0031",VLOOKUP(C3317,NIVELES!$A$14:$B$105,2,0)),"")</f>
        <v>280 6410</v>
      </c>
      <c r="AE3317" s="86" t="s">
        <v>322</v>
      </c>
      <c r="AF3317" s="86" t="s">
        <v>369</v>
      </c>
      <c r="AG3317" s="79" t="str">
        <f>+IF(AF3317&lt;&gt;"",VLOOKUP(AF3317,NIVELES!$A$666:$B$673,2,0),"")</f>
        <v>ADMINISTRACIÓN_CENTRAL</v>
      </c>
      <c r="AH3317" s="78" t="s">
        <v>322</v>
      </c>
      <c r="AI3317" s="79" t="str">
        <f>IF(AH3317&lt;&gt;"",VLOOKUP(CONCATENATE(AG3317,AH3317),NIVELES!$B$676:$C$745,2,0),"")</f>
        <v>Administración De La Gestión Administrativa Financiera</v>
      </c>
      <c r="AJ3317" s="78" t="s">
        <v>517</v>
      </c>
      <c r="AK3317" s="79" t="str">
        <f>+IF(AJ3317&lt;&gt;"",VLOOKUP(AJ3317,NIVELES!$A$816:$B$892,2,0),"")</f>
        <v>NO APLICA</v>
      </c>
      <c r="AL3317" s="78" t="s">
        <v>553</v>
      </c>
      <c r="AM3317" s="78">
        <v>510510</v>
      </c>
      <c r="AN3317" s="79" t="str">
        <f>IF(AM3317&lt;&gt;"",+VLOOKUP(AM3317,NIVELES!$A$1652:$B$2466,2,0),"")</f>
        <v>Servicios Personales por Contrato</v>
      </c>
      <c r="AO3317" s="87">
        <v>135938</v>
      </c>
      <c r="AP3317" s="88"/>
      <c r="AQ3317" s="88">
        <v>23504</v>
      </c>
      <c r="AR3317" s="88">
        <v>12358</v>
      </c>
      <c r="AS3317" s="88">
        <v>12358</v>
      </c>
      <c r="AT3317" s="88">
        <v>12358</v>
      </c>
      <c r="AU3317" s="88">
        <v>12358</v>
      </c>
      <c r="AV3317" s="88">
        <v>12358</v>
      </c>
      <c r="AW3317" s="88">
        <v>12358</v>
      </c>
      <c r="AX3317" s="88">
        <v>12358</v>
      </c>
      <c r="AY3317" s="88">
        <v>12358</v>
      </c>
      <c r="AZ3317" s="88">
        <v>12358</v>
      </c>
      <c r="BA3317" s="88">
        <v>1212</v>
      </c>
      <c r="BB3317" s="89">
        <f t="shared" si="203"/>
        <v>135938</v>
      </c>
      <c r="BC3317" s="90" t="str">
        <f t="shared" si="202"/>
        <v>OK</v>
      </c>
      <c r="BD3317" s="91" t="str">
        <f t="shared" si="204"/>
        <v xml:space="preserve">                  </v>
      </c>
      <c r="BE3317" s="92">
        <f t="shared" si="205"/>
        <v>12</v>
      </c>
    </row>
    <row r="3318" spans="1:57" s="74" customFormat="1" ht="50.1" customHeight="1" x14ac:dyDescent="0.2">
      <c r="A3318" s="78" t="s">
        <v>55</v>
      </c>
      <c r="B3318" s="78" t="s">
        <v>63</v>
      </c>
      <c r="C3318" s="78" t="s">
        <v>621</v>
      </c>
      <c r="D3318" s="78" t="s">
        <v>575</v>
      </c>
      <c r="E3318" s="79" t="str">
        <f>+IF(C3318&lt;&gt;"",VLOOKUP(MID(C3318,18,5),NIVELES!$A$133:$B$213,2,0),"")</f>
        <v>MORONA_SANTIAGO</v>
      </c>
      <c r="F3318" s="80" t="s">
        <v>238</v>
      </c>
      <c r="G3318" s="81" t="str">
        <f>+IF(F3318&lt;&gt;"",VLOOKUP(F3318,NIVELES!$A$246:$C$464,3,0),"")</f>
        <v>SUR</v>
      </c>
      <c r="H3318" s="82" t="s">
        <v>1023</v>
      </c>
      <c r="I3318" s="78" t="s">
        <v>2164</v>
      </c>
      <c r="J3318" s="78" t="s">
        <v>2165</v>
      </c>
      <c r="K3318" s="78" t="s">
        <v>2166</v>
      </c>
      <c r="L3318" s="78" t="s">
        <v>3188</v>
      </c>
      <c r="M3318" s="78">
        <v>544</v>
      </c>
      <c r="N3318" s="78" t="s">
        <v>3189</v>
      </c>
      <c r="O3318" s="78" t="s">
        <v>3291</v>
      </c>
      <c r="P3318" s="82">
        <v>12</v>
      </c>
      <c r="Q3318" s="78" t="s">
        <v>3284</v>
      </c>
      <c r="R3318" s="82">
        <v>1</v>
      </c>
      <c r="S3318" s="82">
        <v>1</v>
      </c>
      <c r="T3318" s="82">
        <v>1</v>
      </c>
      <c r="U3318" s="82">
        <v>1</v>
      </c>
      <c r="V3318" s="82">
        <v>1</v>
      </c>
      <c r="W3318" s="82">
        <v>1</v>
      </c>
      <c r="X3318" s="82">
        <v>1</v>
      </c>
      <c r="Y3318" s="82">
        <v>1</v>
      </c>
      <c r="Z3318" s="82">
        <v>1</v>
      </c>
      <c r="AA3318" s="82">
        <v>1</v>
      </c>
      <c r="AB3318" s="82">
        <v>1</v>
      </c>
      <c r="AC3318" s="82">
        <v>1</v>
      </c>
      <c r="AD3318" s="85" t="str">
        <f>IF(A3318&lt;&gt;"",IF(D3318="DIRECCIÓN_DE_TRANSFERENCIAS","280 0031",VLOOKUP(C3318,NIVELES!$A$14:$B$105,2,0)),"")</f>
        <v>280 6410</v>
      </c>
      <c r="AE3318" s="86" t="s">
        <v>322</v>
      </c>
      <c r="AF3318" s="86" t="s">
        <v>369</v>
      </c>
      <c r="AG3318" s="79" t="str">
        <f>+IF(AF3318&lt;&gt;"",VLOOKUP(AF3318,NIVELES!$A$666:$B$673,2,0),"")</f>
        <v>ADMINISTRACIÓN_CENTRAL</v>
      </c>
      <c r="AH3318" s="78" t="s">
        <v>322</v>
      </c>
      <c r="AI3318" s="79" t="str">
        <f>IF(AH3318&lt;&gt;"",VLOOKUP(CONCATENATE(AG3318,AH3318),NIVELES!$B$676:$C$745,2,0),"")</f>
        <v>Administración De La Gestión Administrativa Financiera</v>
      </c>
      <c r="AJ3318" s="78" t="s">
        <v>517</v>
      </c>
      <c r="AK3318" s="79" t="str">
        <f>+IF(AJ3318&lt;&gt;"",VLOOKUP(AJ3318,NIVELES!$A$816:$B$892,2,0),"")</f>
        <v>NO APLICA</v>
      </c>
      <c r="AL3318" s="78" t="s">
        <v>553</v>
      </c>
      <c r="AM3318" s="78">
        <v>510512</v>
      </c>
      <c r="AN3318" s="79" t="str">
        <f>IF(AM3318&lt;&gt;"",+VLOOKUP(AM3318,NIVELES!$A$1652:$B$2466,2,0),"")</f>
        <v>Subrogación</v>
      </c>
      <c r="AO3318" s="87">
        <v>0</v>
      </c>
      <c r="AP3318" s="88"/>
      <c r="AQ3318" s="88"/>
      <c r="AR3318" s="88">
        <v>0</v>
      </c>
      <c r="AS3318" s="88">
        <v>0</v>
      </c>
      <c r="AT3318" s="88">
        <v>0</v>
      </c>
      <c r="AU3318" s="88">
        <v>0</v>
      </c>
      <c r="AV3318" s="88">
        <v>0</v>
      </c>
      <c r="AW3318" s="88">
        <v>0</v>
      </c>
      <c r="AX3318" s="88">
        <v>0</v>
      </c>
      <c r="AY3318" s="88">
        <v>0</v>
      </c>
      <c r="AZ3318" s="88">
        <v>0</v>
      </c>
      <c r="BA3318" s="88">
        <v>0</v>
      </c>
      <c r="BB3318" s="89">
        <f t="shared" si="203"/>
        <v>0</v>
      </c>
      <c r="BC3318" s="90" t="str">
        <f t="shared" si="202"/>
        <v>OK</v>
      </c>
      <c r="BD3318" s="91" t="str">
        <f t="shared" si="204"/>
        <v xml:space="preserve">                  </v>
      </c>
      <c r="BE3318" s="92">
        <f t="shared" si="205"/>
        <v>12</v>
      </c>
    </row>
    <row r="3319" spans="1:57" s="74" customFormat="1" ht="50.1" customHeight="1" x14ac:dyDescent="0.2">
      <c r="A3319" s="78" t="s">
        <v>55</v>
      </c>
      <c r="B3319" s="78" t="s">
        <v>63</v>
      </c>
      <c r="C3319" s="78" t="s">
        <v>621</v>
      </c>
      <c r="D3319" s="78" t="s">
        <v>575</v>
      </c>
      <c r="E3319" s="79" t="str">
        <f>+IF(C3319&lt;&gt;"",VLOOKUP(MID(C3319,18,5),NIVELES!$A$133:$B$213,2,0),"")</f>
        <v>MORONA_SANTIAGO</v>
      </c>
      <c r="F3319" s="80" t="s">
        <v>238</v>
      </c>
      <c r="G3319" s="81" t="str">
        <f>+IF(F3319&lt;&gt;"",VLOOKUP(F3319,NIVELES!$A$246:$C$464,3,0),"")</f>
        <v>SUR</v>
      </c>
      <c r="H3319" s="82" t="s">
        <v>1023</v>
      </c>
      <c r="I3319" s="78" t="s">
        <v>2164</v>
      </c>
      <c r="J3319" s="78" t="s">
        <v>2165</v>
      </c>
      <c r="K3319" s="78" t="s">
        <v>2166</v>
      </c>
      <c r="L3319" s="78" t="s">
        <v>3188</v>
      </c>
      <c r="M3319" s="78">
        <v>544</v>
      </c>
      <c r="N3319" s="78" t="s">
        <v>3189</v>
      </c>
      <c r="O3319" s="78" t="s">
        <v>3291</v>
      </c>
      <c r="P3319" s="82">
        <v>12</v>
      </c>
      <c r="Q3319" s="78" t="s">
        <v>3284</v>
      </c>
      <c r="R3319" s="82">
        <v>1</v>
      </c>
      <c r="S3319" s="82">
        <v>1</v>
      </c>
      <c r="T3319" s="82">
        <v>1</v>
      </c>
      <c r="U3319" s="82">
        <v>1</v>
      </c>
      <c r="V3319" s="82">
        <v>1</v>
      </c>
      <c r="W3319" s="82">
        <v>1</v>
      </c>
      <c r="X3319" s="82">
        <v>1</v>
      </c>
      <c r="Y3319" s="82">
        <v>1</v>
      </c>
      <c r="Z3319" s="82">
        <v>1</v>
      </c>
      <c r="AA3319" s="82">
        <v>1</v>
      </c>
      <c r="AB3319" s="82">
        <v>1</v>
      </c>
      <c r="AC3319" s="82">
        <v>1</v>
      </c>
      <c r="AD3319" s="85" t="str">
        <f>IF(A3319&lt;&gt;"",IF(D3319="DIRECCIÓN_DE_TRANSFERENCIAS","280 0031",VLOOKUP(C3319,NIVELES!$A$14:$B$105,2,0)),"")</f>
        <v>280 6410</v>
      </c>
      <c r="AE3319" s="86" t="s">
        <v>322</v>
      </c>
      <c r="AF3319" s="86" t="s">
        <v>369</v>
      </c>
      <c r="AG3319" s="79" t="str">
        <f>+IF(AF3319&lt;&gt;"",VLOOKUP(AF3319,NIVELES!$A$666:$B$673,2,0),"")</f>
        <v>ADMINISTRACIÓN_CENTRAL</v>
      </c>
      <c r="AH3319" s="78" t="s">
        <v>322</v>
      </c>
      <c r="AI3319" s="79" t="str">
        <f>IF(AH3319&lt;&gt;"",VLOOKUP(CONCATENATE(AG3319,AH3319),NIVELES!$B$676:$C$745,2,0),"")</f>
        <v>Administración De La Gestión Administrativa Financiera</v>
      </c>
      <c r="AJ3319" s="78" t="s">
        <v>517</v>
      </c>
      <c r="AK3319" s="79" t="str">
        <f>+IF(AJ3319&lt;&gt;"",VLOOKUP(AJ3319,NIVELES!$A$816:$B$892,2,0),"")</f>
        <v>NO APLICA</v>
      </c>
      <c r="AL3319" s="78" t="s">
        <v>553</v>
      </c>
      <c r="AM3319" s="78">
        <v>510513</v>
      </c>
      <c r="AN3319" s="79" t="str">
        <f>IF(AM3319&lt;&gt;"",+VLOOKUP(AM3319,NIVELES!$A$1652:$B$2466,2,0),"")</f>
        <v>Encargos</v>
      </c>
      <c r="AO3319" s="87">
        <v>0</v>
      </c>
      <c r="AP3319" s="88"/>
      <c r="AQ3319" s="88"/>
      <c r="AR3319" s="88">
        <v>0</v>
      </c>
      <c r="AS3319" s="88">
        <v>0</v>
      </c>
      <c r="AT3319" s="88">
        <v>0</v>
      </c>
      <c r="AU3319" s="88">
        <v>0</v>
      </c>
      <c r="AV3319" s="88">
        <v>0</v>
      </c>
      <c r="AW3319" s="88">
        <v>0</v>
      </c>
      <c r="AX3319" s="88">
        <v>0</v>
      </c>
      <c r="AY3319" s="88">
        <v>0</v>
      </c>
      <c r="AZ3319" s="88">
        <v>0</v>
      </c>
      <c r="BA3319" s="88">
        <v>0</v>
      </c>
      <c r="BB3319" s="89">
        <f t="shared" si="203"/>
        <v>0</v>
      </c>
      <c r="BC3319" s="90" t="str">
        <f t="shared" si="202"/>
        <v>OK</v>
      </c>
      <c r="BD3319" s="91" t="str">
        <f t="shared" si="204"/>
        <v xml:space="preserve">                  </v>
      </c>
      <c r="BE3319" s="92">
        <f t="shared" si="205"/>
        <v>12</v>
      </c>
    </row>
    <row r="3320" spans="1:57" s="74" customFormat="1" ht="50.1" customHeight="1" x14ac:dyDescent="0.2">
      <c r="A3320" s="78" t="s">
        <v>55</v>
      </c>
      <c r="B3320" s="78" t="s">
        <v>63</v>
      </c>
      <c r="C3320" s="78" t="s">
        <v>621</v>
      </c>
      <c r="D3320" s="78" t="s">
        <v>575</v>
      </c>
      <c r="E3320" s="79" t="str">
        <f>+IF(C3320&lt;&gt;"",VLOOKUP(MID(C3320,18,5),NIVELES!$A$133:$B$213,2,0),"")</f>
        <v>MORONA_SANTIAGO</v>
      </c>
      <c r="F3320" s="80" t="s">
        <v>238</v>
      </c>
      <c r="G3320" s="81" t="str">
        <f>+IF(F3320&lt;&gt;"",VLOOKUP(F3320,NIVELES!$A$246:$C$464,3,0),"")</f>
        <v>SUR</v>
      </c>
      <c r="H3320" s="82" t="s">
        <v>1023</v>
      </c>
      <c r="I3320" s="78" t="s">
        <v>2164</v>
      </c>
      <c r="J3320" s="78" t="s">
        <v>2165</v>
      </c>
      <c r="K3320" s="78" t="s">
        <v>2166</v>
      </c>
      <c r="L3320" s="78" t="s">
        <v>3188</v>
      </c>
      <c r="M3320" s="78">
        <v>544</v>
      </c>
      <c r="N3320" s="78" t="s">
        <v>3189</v>
      </c>
      <c r="O3320" s="78" t="s">
        <v>3291</v>
      </c>
      <c r="P3320" s="82">
        <v>12</v>
      </c>
      <c r="Q3320" s="78" t="s">
        <v>3284</v>
      </c>
      <c r="R3320" s="82">
        <v>1</v>
      </c>
      <c r="S3320" s="82">
        <v>1</v>
      </c>
      <c r="T3320" s="82">
        <v>1</v>
      </c>
      <c r="U3320" s="82">
        <v>1</v>
      </c>
      <c r="V3320" s="82">
        <v>1</v>
      </c>
      <c r="W3320" s="82">
        <v>1</v>
      </c>
      <c r="X3320" s="82">
        <v>1</v>
      </c>
      <c r="Y3320" s="82">
        <v>1</v>
      </c>
      <c r="Z3320" s="82">
        <v>1</v>
      </c>
      <c r="AA3320" s="82">
        <v>1</v>
      </c>
      <c r="AB3320" s="82">
        <v>1</v>
      </c>
      <c r="AC3320" s="82">
        <v>1</v>
      </c>
      <c r="AD3320" s="85" t="str">
        <f>IF(A3320&lt;&gt;"",IF(D3320="DIRECCIÓN_DE_TRANSFERENCIAS","280 0031",VLOOKUP(C3320,NIVELES!$A$14:$B$105,2,0)),"")</f>
        <v>280 6410</v>
      </c>
      <c r="AE3320" s="86" t="s">
        <v>322</v>
      </c>
      <c r="AF3320" s="86" t="s">
        <v>369</v>
      </c>
      <c r="AG3320" s="79" t="str">
        <f>+IF(AF3320&lt;&gt;"",VLOOKUP(AF3320,NIVELES!$A$666:$B$673,2,0),"")</f>
        <v>ADMINISTRACIÓN_CENTRAL</v>
      </c>
      <c r="AH3320" s="78" t="s">
        <v>322</v>
      </c>
      <c r="AI3320" s="79" t="str">
        <f>IF(AH3320&lt;&gt;"",VLOOKUP(CONCATENATE(AG3320,AH3320),NIVELES!$B$676:$C$745,2,0),"")</f>
        <v>Administración De La Gestión Administrativa Financiera</v>
      </c>
      <c r="AJ3320" s="78" t="s">
        <v>517</v>
      </c>
      <c r="AK3320" s="79" t="str">
        <f>+IF(AJ3320&lt;&gt;"",VLOOKUP(AJ3320,NIVELES!$A$816:$B$892,2,0),"")</f>
        <v>NO APLICA</v>
      </c>
      <c r="AL3320" s="78" t="s">
        <v>553</v>
      </c>
      <c r="AM3320" s="78">
        <v>510601</v>
      </c>
      <c r="AN3320" s="79" t="str">
        <f>IF(AM3320&lt;&gt;"",+VLOOKUP(AM3320,NIVELES!$A$1652:$B$2466,2,0),"")</f>
        <v>Aporte Patronal</v>
      </c>
      <c r="AO3320" s="87">
        <v>35813.199999999997</v>
      </c>
      <c r="AP3320" s="88"/>
      <c r="AQ3320" s="88">
        <v>5796.18</v>
      </c>
      <c r="AR3320" s="88">
        <v>3255.75</v>
      </c>
      <c r="AS3320" s="88">
        <v>3255.75</v>
      </c>
      <c r="AT3320" s="88">
        <v>3255.75</v>
      </c>
      <c r="AU3320" s="88">
        <v>3255.75</v>
      </c>
      <c r="AV3320" s="88">
        <v>3255.75</v>
      </c>
      <c r="AW3320" s="88">
        <v>3255.75</v>
      </c>
      <c r="AX3320" s="88">
        <v>3255.75</v>
      </c>
      <c r="AY3320" s="88">
        <v>3255.75</v>
      </c>
      <c r="AZ3320" s="88">
        <v>3255.7</v>
      </c>
      <c r="BA3320" s="88">
        <v>715.31999999999971</v>
      </c>
      <c r="BB3320" s="89">
        <f t="shared" si="203"/>
        <v>35813.199999999997</v>
      </c>
      <c r="BC3320" s="90" t="str">
        <f t="shared" si="202"/>
        <v>OK</v>
      </c>
      <c r="BD3320" s="91" t="str">
        <f t="shared" si="204"/>
        <v xml:space="preserve">                  </v>
      </c>
      <c r="BE3320" s="92">
        <f t="shared" si="205"/>
        <v>12</v>
      </c>
    </row>
    <row r="3321" spans="1:57" s="74" customFormat="1" ht="50.1" customHeight="1" x14ac:dyDescent="0.2">
      <c r="A3321" s="78" t="s">
        <v>55</v>
      </c>
      <c r="B3321" s="78" t="s">
        <v>63</v>
      </c>
      <c r="C3321" s="78" t="s">
        <v>621</v>
      </c>
      <c r="D3321" s="78" t="s">
        <v>575</v>
      </c>
      <c r="E3321" s="79" t="str">
        <f>+IF(C3321&lt;&gt;"",VLOOKUP(MID(C3321,18,5),NIVELES!$A$133:$B$213,2,0),"")</f>
        <v>MORONA_SANTIAGO</v>
      </c>
      <c r="F3321" s="80" t="s">
        <v>238</v>
      </c>
      <c r="G3321" s="81" t="str">
        <f>+IF(F3321&lt;&gt;"",VLOOKUP(F3321,NIVELES!$A$246:$C$464,3,0),"")</f>
        <v>SUR</v>
      </c>
      <c r="H3321" s="82" t="s">
        <v>1023</v>
      </c>
      <c r="I3321" s="78" t="s">
        <v>2164</v>
      </c>
      <c r="J3321" s="78" t="s">
        <v>2165</v>
      </c>
      <c r="K3321" s="78" t="s">
        <v>2166</v>
      </c>
      <c r="L3321" s="78" t="s">
        <v>3188</v>
      </c>
      <c r="M3321" s="78">
        <v>544</v>
      </c>
      <c r="N3321" s="78" t="s">
        <v>3189</v>
      </c>
      <c r="O3321" s="78" t="s">
        <v>3291</v>
      </c>
      <c r="P3321" s="82">
        <v>12</v>
      </c>
      <c r="Q3321" s="78" t="s">
        <v>3284</v>
      </c>
      <c r="R3321" s="82">
        <v>1</v>
      </c>
      <c r="S3321" s="82">
        <v>1</v>
      </c>
      <c r="T3321" s="82">
        <v>1</v>
      </c>
      <c r="U3321" s="82">
        <v>1</v>
      </c>
      <c r="V3321" s="82">
        <v>1</v>
      </c>
      <c r="W3321" s="82">
        <v>1</v>
      </c>
      <c r="X3321" s="82">
        <v>1</v>
      </c>
      <c r="Y3321" s="82">
        <v>1</v>
      </c>
      <c r="Z3321" s="82">
        <v>1</v>
      </c>
      <c r="AA3321" s="82">
        <v>1</v>
      </c>
      <c r="AB3321" s="82">
        <v>1</v>
      </c>
      <c r="AC3321" s="82">
        <v>1</v>
      </c>
      <c r="AD3321" s="85" t="str">
        <f>IF(A3321&lt;&gt;"",IF(D3321="DIRECCIÓN_DE_TRANSFERENCIAS","280 0031",VLOOKUP(C3321,NIVELES!$A$14:$B$105,2,0)),"")</f>
        <v>280 6410</v>
      </c>
      <c r="AE3321" s="86" t="s">
        <v>322</v>
      </c>
      <c r="AF3321" s="86" t="s">
        <v>369</v>
      </c>
      <c r="AG3321" s="79" t="str">
        <f>+IF(AF3321&lt;&gt;"",VLOOKUP(AF3321,NIVELES!$A$666:$B$673,2,0),"")</f>
        <v>ADMINISTRACIÓN_CENTRAL</v>
      </c>
      <c r="AH3321" s="78" t="s">
        <v>322</v>
      </c>
      <c r="AI3321" s="79" t="str">
        <f>IF(AH3321&lt;&gt;"",VLOOKUP(CONCATENATE(AG3321,AH3321),NIVELES!$B$676:$C$745,2,0),"")</f>
        <v>Administración De La Gestión Administrativa Financiera</v>
      </c>
      <c r="AJ3321" s="78" t="s">
        <v>517</v>
      </c>
      <c r="AK3321" s="79" t="str">
        <f>+IF(AJ3321&lt;&gt;"",VLOOKUP(AJ3321,NIVELES!$A$816:$B$892,2,0),"")</f>
        <v>NO APLICA</v>
      </c>
      <c r="AL3321" s="78" t="s">
        <v>553</v>
      </c>
      <c r="AM3321" s="78">
        <v>510602</v>
      </c>
      <c r="AN3321" s="79" t="str">
        <f>IF(AM3321&lt;&gt;"",+VLOOKUP(AM3321,NIVELES!$A$1652:$B$2466,2,0),"")</f>
        <v>Fondo de Reserva</v>
      </c>
      <c r="AO3321" s="87">
        <v>30094.17</v>
      </c>
      <c r="AP3321" s="88"/>
      <c r="AQ3321" s="88">
        <v>2149.9899999999998</v>
      </c>
      <c r="AR3321" s="88">
        <v>2734.74</v>
      </c>
      <c r="AS3321" s="88">
        <v>2734.74</v>
      </c>
      <c r="AT3321" s="88">
        <v>2734.74</v>
      </c>
      <c r="AU3321" s="88">
        <v>2734.74</v>
      </c>
      <c r="AV3321" s="88">
        <v>2734.74</v>
      </c>
      <c r="AW3321" s="88">
        <v>2734.74</v>
      </c>
      <c r="AX3321" s="88">
        <v>2734.74</v>
      </c>
      <c r="AY3321" s="88">
        <v>2734.74</v>
      </c>
      <c r="AZ3321" s="88">
        <v>2746.77</v>
      </c>
      <c r="BA3321" s="88">
        <v>3319.4900000000016</v>
      </c>
      <c r="BB3321" s="89">
        <f t="shared" si="203"/>
        <v>30094.17</v>
      </c>
      <c r="BC3321" s="90" t="str">
        <f t="shared" si="202"/>
        <v>OK</v>
      </c>
      <c r="BD3321" s="91" t="str">
        <f t="shared" si="204"/>
        <v xml:space="preserve">                  </v>
      </c>
      <c r="BE3321" s="92">
        <f t="shared" si="205"/>
        <v>12</v>
      </c>
    </row>
    <row r="3322" spans="1:57" s="74" customFormat="1" ht="50.1" customHeight="1" x14ac:dyDescent="0.2">
      <c r="A3322" s="78" t="s">
        <v>55</v>
      </c>
      <c r="B3322" s="78" t="s">
        <v>63</v>
      </c>
      <c r="C3322" s="78" t="s">
        <v>621</v>
      </c>
      <c r="D3322" s="78" t="s">
        <v>575</v>
      </c>
      <c r="E3322" s="79" t="str">
        <f>+IF(C3322&lt;&gt;"",VLOOKUP(MID(C3322,18,5),NIVELES!$A$133:$B$213,2,0),"")</f>
        <v>MORONA_SANTIAGO</v>
      </c>
      <c r="F3322" s="80" t="s">
        <v>238</v>
      </c>
      <c r="G3322" s="81" t="str">
        <f>+IF(F3322&lt;&gt;"",VLOOKUP(F3322,NIVELES!$A$246:$C$464,3,0),"")</f>
        <v>SUR</v>
      </c>
      <c r="H3322" s="82" t="s">
        <v>1023</v>
      </c>
      <c r="I3322" s="78" t="s">
        <v>2164</v>
      </c>
      <c r="J3322" s="78" t="s">
        <v>2165</v>
      </c>
      <c r="K3322" s="78" t="s">
        <v>2166</v>
      </c>
      <c r="L3322" s="78" t="s">
        <v>3188</v>
      </c>
      <c r="M3322" s="78">
        <v>544</v>
      </c>
      <c r="N3322" s="78" t="s">
        <v>3189</v>
      </c>
      <c r="O3322" s="78" t="s">
        <v>3291</v>
      </c>
      <c r="P3322" s="82">
        <v>12</v>
      </c>
      <c r="Q3322" s="78" t="s">
        <v>3284</v>
      </c>
      <c r="R3322" s="82">
        <v>1</v>
      </c>
      <c r="S3322" s="82">
        <v>1</v>
      </c>
      <c r="T3322" s="82">
        <v>1</v>
      </c>
      <c r="U3322" s="82">
        <v>1</v>
      </c>
      <c r="V3322" s="82">
        <v>1</v>
      </c>
      <c r="W3322" s="82">
        <v>1</v>
      </c>
      <c r="X3322" s="82">
        <v>1</v>
      </c>
      <c r="Y3322" s="82">
        <v>1</v>
      </c>
      <c r="Z3322" s="82">
        <v>1</v>
      </c>
      <c r="AA3322" s="82">
        <v>1</v>
      </c>
      <c r="AB3322" s="82">
        <v>1</v>
      </c>
      <c r="AC3322" s="82">
        <v>1</v>
      </c>
      <c r="AD3322" s="85" t="str">
        <f>IF(A3322&lt;&gt;"",IF(D3322="DIRECCIÓN_DE_TRANSFERENCIAS","280 0031",VLOOKUP(C3322,NIVELES!$A$14:$B$105,2,0)),"")</f>
        <v>280 6410</v>
      </c>
      <c r="AE3322" s="86" t="s">
        <v>322</v>
      </c>
      <c r="AF3322" s="86" t="s">
        <v>369</v>
      </c>
      <c r="AG3322" s="79" t="str">
        <f>+IF(AF3322&lt;&gt;"",VLOOKUP(AF3322,NIVELES!$A$666:$B$673,2,0),"")</f>
        <v>ADMINISTRACIÓN_CENTRAL</v>
      </c>
      <c r="AH3322" s="78" t="s">
        <v>322</v>
      </c>
      <c r="AI3322" s="79" t="str">
        <f>IF(AH3322&lt;&gt;"",VLOOKUP(CONCATENATE(AG3322,AH3322),NIVELES!$B$676:$C$745,2,0),"")</f>
        <v>Administración De La Gestión Administrativa Financiera</v>
      </c>
      <c r="AJ3322" s="78" t="s">
        <v>517</v>
      </c>
      <c r="AK3322" s="79" t="str">
        <f>+IF(AJ3322&lt;&gt;"",VLOOKUP(AJ3322,NIVELES!$A$816:$B$892,2,0),"")</f>
        <v>NO APLICA</v>
      </c>
      <c r="AL3322" s="78" t="s">
        <v>553</v>
      </c>
      <c r="AM3322" s="78">
        <v>510704</v>
      </c>
      <c r="AN3322" s="79" t="str">
        <f>IF(AM3322&lt;&gt;"",+VLOOKUP(AM3322,NIVELES!$A$1652:$B$2466,2,0),"")</f>
        <v>Compensación por Desahucio</v>
      </c>
      <c r="AO3322" s="87">
        <v>0</v>
      </c>
      <c r="AP3322" s="88"/>
      <c r="AQ3322" s="88"/>
      <c r="AR3322" s="88">
        <v>0</v>
      </c>
      <c r="AS3322" s="88">
        <v>0</v>
      </c>
      <c r="AT3322" s="88">
        <v>0</v>
      </c>
      <c r="AU3322" s="88">
        <v>0</v>
      </c>
      <c r="AV3322" s="88">
        <v>0</v>
      </c>
      <c r="AW3322" s="88">
        <v>0</v>
      </c>
      <c r="AX3322" s="88">
        <v>0</v>
      </c>
      <c r="AY3322" s="88">
        <v>0</v>
      </c>
      <c r="AZ3322" s="88">
        <v>0</v>
      </c>
      <c r="BA3322" s="88">
        <v>0</v>
      </c>
      <c r="BB3322" s="89">
        <f t="shared" si="203"/>
        <v>0</v>
      </c>
      <c r="BC3322" s="90" t="str">
        <f t="shared" si="202"/>
        <v>OK</v>
      </c>
      <c r="BD3322" s="91" t="str">
        <f t="shared" si="204"/>
        <v xml:space="preserve">                  </v>
      </c>
      <c r="BE3322" s="92">
        <f t="shared" si="205"/>
        <v>12</v>
      </c>
    </row>
    <row r="3323" spans="1:57" s="74" customFormat="1" ht="50.1" customHeight="1" x14ac:dyDescent="0.2">
      <c r="A3323" s="78" t="s">
        <v>55</v>
      </c>
      <c r="B3323" s="78" t="s">
        <v>63</v>
      </c>
      <c r="C3323" s="78" t="s">
        <v>621</v>
      </c>
      <c r="D3323" s="78" t="s">
        <v>575</v>
      </c>
      <c r="E3323" s="79" t="str">
        <f>+IF(C3323&lt;&gt;"",VLOOKUP(MID(C3323,18,5),NIVELES!$A$133:$B$213,2,0),"")</f>
        <v>MORONA_SANTIAGO</v>
      </c>
      <c r="F3323" s="80" t="s">
        <v>238</v>
      </c>
      <c r="G3323" s="81" t="str">
        <f>+IF(F3323&lt;&gt;"",VLOOKUP(F3323,NIVELES!$A$246:$C$464,3,0),"")</f>
        <v>SUR</v>
      </c>
      <c r="H3323" s="82" t="s">
        <v>1023</v>
      </c>
      <c r="I3323" s="78" t="s">
        <v>2164</v>
      </c>
      <c r="J3323" s="78" t="s">
        <v>2165</v>
      </c>
      <c r="K3323" s="78" t="s">
        <v>2166</v>
      </c>
      <c r="L3323" s="78" t="s">
        <v>3188</v>
      </c>
      <c r="M3323" s="78">
        <v>544</v>
      </c>
      <c r="N3323" s="78" t="s">
        <v>3189</v>
      </c>
      <c r="O3323" s="78" t="s">
        <v>3291</v>
      </c>
      <c r="P3323" s="82">
        <v>12</v>
      </c>
      <c r="Q3323" s="78" t="s">
        <v>3284</v>
      </c>
      <c r="R3323" s="82">
        <v>1</v>
      </c>
      <c r="S3323" s="82">
        <v>1</v>
      </c>
      <c r="T3323" s="82">
        <v>1</v>
      </c>
      <c r="U3323" s="82">
        <v>1</v>
      </c>
      <c r="V3323" s="82">
        <v>1</v>
      </c>
      <c r="W3323" s="82">
        <v>1</v>
      </c>
      <c r="X3323" s="82">
        <v>1</v>
      </c>
      <c r="Y3323" s="82">
        <v>1</v>
      </c>
      <c r="Z3323" s="82">
        <v>1</v>
      </c>
      <c r="AA3323" s="82">
        <v>1</v>
      </c>
      <c r="AB3323" s="82">
        <v>1</v>
      </c>
      <c r="AC3323" s="82">
        <v>1</v>
      </c>
      <c r="AD3323" s="85" t="str">
        <f>IF(A3323&lt;&gt;"",IF(D3323="DIRECCIÓN_DE_TRANSFERENCIAS","280 0031",VLOOKUP(C3323,NIVELES!$A$14:$B$105,2,0)),"")</f>
        <v>280 6410</v>
      </c>
      <c r="AE3323" s="86" t="s">
        <v>322</v>
      </c>
      <c r="AF3323" s="86" t="s">
        <v>369</v>
      </c>
      <c r="AG3323" s="79" t="str">
        <f>+IF(AF3323&lt;&gt;"",VLOOKUP(AF3323,NIVELES!$A$666:$B$673,2,0),"")</f>
        <v>ADMINISTRACIÓN_CENTRAL</v>
      </c>
      <c r="AH3323" s="78" t="s">
        <v>322</v>
      </c>
      <c r="AI3323" s="79" t="str">
        <f>IF(AH3323&lt;&gt;"",VLOOKUP(CONCATENATE(AG3323,AH3323),NIVELES!$B$676:$C$745,2,0),"")</f>
        <v>Administración De La Gestión Administrativa Financiera</v>
      </c>
      <c r="AJ3323" s="78" t="s">
        <v>517</v>
      </c>
      <c r="AK3323" s="79" t="str">
        <f>+IF(AJ3323&lt;&gt;"",VLOOKUP(AJ3323,NIVELES!$A$816:$B$892,2,0),"")</f>
        <v>NO APLICA</v>
      </c>
      <c r="AL3323" s="78" t="s">
        <v>553</v>
      </c>
      <c r="AM3323" s="78">
        <v>510707</v>
      </c>
      <c r="AN3323" s="79" t="str">
        <f>IF(AM3323&lt;&gt;"",+VLOOKUP(AM3323,NIVELES!$A$1652:$B$2466,2,0),"")</f>
        <v>Compensación por Vacaciones no Gozadas por Cesación de Funciones</v>
      </c>
      <c r="AO3323" s="87">
        <v>0</v>
      </c>
      <c r="AP3323" s="88"/>
      <c r="AQ3323" s="88"/>
      <c r="AR3323" s="88">
        <v>0</v>
      </c>
      <c r="AS3323" s="88">
        <v>0</v>
      </c>
      <c r="AT3323" s="88">
        <v>0</v>
      </c>
      <c r="AU3323" s="88">
        <v>0</v>
      </c>
      <c r="AV3323" s="88">
        <v>0</v>
      </c>
      <c r="AW3323" s="88">
        <v>0</v>
      </c>
      <c r="AX3323" s="88">
        <v>0</v>
      </c>
      <c r="AY3323" s="88">
        <v>0</v>
      </c>
      <c r="AZ3323" s="88">
        <v>0</v>
      </c>
      <c r="BA3323" s="88">
        <v>0</v>
      </c>
      <c r="BB3323" s="89">
        <f t="shared" si="203"/>
        <v>0</v>
      </c>
      <c r="BC3323" s="90" t="str">
        <f t="shared" si="202"/>
        <v>OK</v>
      </c>
      <c r="BD3323" s="91" t="str">
        <f t="shared" si="204"/>
        <v xml:space="preserve">                  </v>
      </c>
      <c r="BE3323" s="92">
        <f t="shared" si="205"/>
        <v>12</v>
      </c>
    </row>
    <row r="3324" spans="1:57" s="74" customFormat="1" ht="50.1" customHeight="1" x14ac:dyDescent="0.2">
      <c r="A3324" s="78" t="s">
        <v>55</v>
      </c>
      <c r="B3324" s="78" t="s">
        <v>63</v>
      </c>
      <c r="C3324" s="78" t="s">
        <v>621</v>
      </c>
      <c r="D3324" s="78" t="s">
        <v>575</v>
      </c>
      <c r="E3324" s="79" t="str">
        <f>+IF(C3324&lt;&gt;"",VLOOKUP(MID(C3324,18,5),NIVELES!$A$133:$B$213,2,0),"")</f>
        <v>MORONA_SANTIAGO</v>
      </c>
      <c r="F3324" s="80" t="s">
        <v>238</v>
      </c>
      <c r="G3324" s="81" t="str">
        <f>+IF(F3324&lt;&gt;"",VLOOKUP(F3324,NIVELES!$A$246:$C$464,3,0),"")</f>
        <v>SUR</v>
      </c>
      <c r="H3324" s="82" t="s">
        <v>1023</v>
      </c>
      <c r="I3324" s="78" t="s">
        <v>2173</v>
      </c>
      <c r="J3324" s="78" t="s">
        <v>2165</v>
      </c>
      <c r="K3324" s="78" t="s">
        <v>2166</v>
      </c>
      <c r="L3324" s="78" t="s">
        <v>1791</v>
      </c>
      <c r="M3324" s="78" t="s">
        <v>1791</v>
      </c>
      <c r="N3324" s="78" t="s">
        <v>1791</v>
      </c>
      <c r="O3324" s="78" t="s">
        <v>2458</v>
      </c>
      <c r="P3324" s="82">
        <v>12</v>
      </c>
      <c r="Q3324" s="78" t="s">
        <v>3292</v>
      </c>
      <c r="R3324" s="82">
        <v>1</v>
      </c>
      <c r="S3324" s="82">
        <v>1</v>
      </c>
      <c r="T3324" s="82">
        <v>1</v>
      </c>
      <c r="U3324" s="82">
        <v>1</v>
      </c>
      <c r="V3324" s="82">
        <v>1</v>
      </c>
      <c r="W3324" s="82">
        <v>1</v>
      </c>
      <c r="X3324" s="82">
        <v>1</v>
      </c>
      <c r="Y3324" s="82">
        <v>1</v>
      </c>
      <c r="Z3324" s="82">
        <v>1</v>
      </c>
      <c r="AA3324" s="82">
        <v>1</v>
      </c>
      <c r="AB3324" s="82">
        <v>1</v>
      </c>
      <c r="AC3324" s="82">
        <v>1</v>
      </c>
      <c r="AD3324" s="85" t="str">
        <f>IF(A3324&lt;&gt;"",IF(D3324="DIRECCIÓN_DE_TRANSFERENCIAS","280 0031",VLOOKUP(C3324,NIVELES!$A$14:$B$105,2,0)),"")</f>
        <v>280 6410</v>
      </c>
      <c r="AE3324" s="86" t="s">
        <v>322</v>
      </c>
      <c r="AF3324" s="86" t="s">
        <v>369</v>
      </c>
      <c r="AG3324" s="79" t="str">
        <f>+IF(AF3324&lt;&gt;"",VLOOKUP(AF3324,NIVELES!$A$666:$B$673,2,0),"")</f>
        <v>ADMINISTRACIÓN_CENTRAL</v>
      </c>
      <c r="AH3324" s="78" t="s">
        <v>322</v>
      </c>
      <c r="AI3324" s="79" t="str">
        <f>IF(AH3324&lt;&gt;"",VLOOKUP(CONCATENATE(AG3324,AH3324),NIVELES!$B$676:$C$745,2,0),"")</f>
        <v>Administración De La Gestión Administrativa Financiera</v>
      </c>
      <c r="AJ3324" s="78" t="s">
        <v>517</v>
      </c>
      <c r="AK3324" s="79" t="str">
        <f>+IF(AJ3324&lt;&gt;"",VLOOKUP(AJ3324,NIVELES!$A$816:$B$892,2,0),"")</f>
        <v>NO APLICA</v>
      </c>
      <c r="AL3324" s="78" t="s">
        <v>554</v>
      </c>
      <c r="AM3324" s="78">
        <v>530101</v>
      </c>
      <c r="AN3324" s="79" t="str">
        <f>IF(AM3324&lt;&gt;"",+VLOOKUP(AM3324,NIVELES!$A$1652:$B$2466,2,0),"")</f>
        <v>Agua Potable</v>
      </c>
      <c r="AO3324" s="87">
        <v>1125.1199999999999</v>
      </c>
      <c r="AP3324" s="88"/>
      <c r="AQ3324" s="88">
        <v>171.49</v>
      </c>
      <c r="AR3324" s="88">
        <v>93.76</v>
      </c>
      <c r="AS3324" s="88">
        <v>93.76</v>
      </c>
      <c r="AT3324" s="88">
        <v>93.76</v>
      </c>
      <c r="AU3324" s="88">
        <v>93.76</v>
      </c>
      <c r="AV3324" s="88">
        <v>93.76</v>
      </c>
      <c r="AW3324" s="88">
        <v>93.76</v>
      </c>
      <c r="AX3324" s="88">
        <v>93.76</v>
      </c>
      <c r="AY3324" s="88">
        <v>93.76</v>
      </c>
      <c r="AZ3324" s="88">
        <v>93.76</v>
      </c>
      <c r="BA3324" s="88">
        <v>109.78999999999996</v>
      </c>
      <c r="BB3324" s="89">
        <f t="shared" si="203"/>
        <v>1125.1199999999999</v>
      </c>
      <c r="BC3324" s="90" t="str">
        <f t="shared" si="202"/>
        <v>OK</v>
      </c>
      <c r="BD3324" s="91" t="str">
        <f t="shared" si="204"/>
        <v xml:space="preserve">                  </v>
      </c>
      <c r="BE3324" s="92">
        <f t="shared" si="205"/>
        <v>12</v>
      </c>
    </row>
    <row r="3325" spans="1:57" s="74" customFormat="1" ht="50.1" customHeight="1" x14ac:dyDescent="0.2">
      <c r="A3325" s="78" t="s">
        <v>55</v>
      </c>
      <c r="B3325" s="78" t="s">
        <v>63</v>
      </c>
      <c r="C3325" s="78" t="s">
        <v>621</v>
      </c>
      <c r="D3325" s="78" t="s">
        <v>575</v>
      </c>
      <c r="E3325" s="79" t="str">
        <f>+IF(C3325&lt;&gt;"",VLOOKUP(MID(C3325,18,5),NIVELES!$A$133:$B$213,2,0),"")</f>
        <v>MORONA_SANTIAGO</v>
      </c>
      <c r="F3325" s="80" t="s">
        <v>238</v>
      </c>
      <c r="G3325" s="81" t="str">
        <f>+IF(F3325&lt;&gt;"",VLOOKUP(F3325,NIVELES!$A$246:$C$464,3,0),"")</f>
        <v>SUR</v>
      </c>
      <c r="H3325" s="82" t="s">
        <v>1023</v>
      </c>
      <c r="I3325" s="78" t="s">
        <v>2173</v>
      </c>
      <c r="J3325" s="78" t="s">
        <v>2165</v>
      </c>
      <c r="K3325" s="78" t="s">
        <v>2166</v>
      </c>
      <c r="L3325" s="78" t="s">
        <v>1791</v>
      </c>
      <c r="M3325" s="78" t="s">
        <v>1791</v>
      </c>
      <c r="N3325" s="78" t="s">
        <v>1791</v>
      </c>
      <c r="O3325" s="78" t="s">
        <v>2458</v>
      </c>
      <c r="P3325" s="82">
        <v>12</v>
      </c>
      <c r="Q3325" s="78" t="s">
        <v>3292</v>
      </c>
      <c r="R3325" s="82">
        <v>1</v>
      </c>
      <c r="S3325" s="82">
        <v>1</v>
      </c>
      <c r="T3325" s="82">
        <v>1</v>
      </c>
      <c r="U3325" s="82">
        <v>1</v>
      </c>
      <c r="V3325" s="82">
        <v>1</v>
      </c>
      <c r="W3325" s="82">
        <v>1</v>
      </c>
      <c r="X3325" s="82">
        <v>1</v>
      </c>
      <c r="Y3325" s="82">
        <v>1</v>
      </c>
      <c r="Z3325" s="82">
        <v>1</v>
      </c>
      <c r="AA3325" s="82">
        <v>1</v>
      </c>
      <c r="AB3325" s="82">
        <v>1</v>
      </c>
      <c r="AC3325" s="82">
        <v>1</v>
      </c>
      <c r="AD3325" s="85" t="str">
        <f>IF(A3325&lt;&gt;"",IF(D3325="DIRECCIÓN_DE_TRANSFERENCIAS","280 0031",VLOOKUP(C3325,NIVELES!$A$14:$B$105,2,0)),"")</f>
        <v>280 6410</v>
      </c>
      <c r="AE3325" s="86" t="s">
        <v>322</v>
      </c>
      <c r="AF3325" s="86" t="s">
        <v>369</v>
      </c>
      <c r="AG3325" s="79" t="str">
        <f>+IF(AF3325&lt;&gt;"",VLOOKUP(AF3325,NIVELES!$A$666:$B$673,2,0),"")</f>
        <v>ADMINISTRACIÓN_CENTRAL</v>
      </c>
      <c r="AH3325" s="78" t="s">
        <v>322</v>
      </c>
      <c r="AI3325" s="79" t="str">
        <f>IF(AH3325&lt;&gt;"",VLOOKUP(CONCATENATE(AG3325,AH3325),NIVELES!$B$676:$C$745,2,0),"")</f>
        <v>Administración De La Gestión Administrativa Financiera</v>
      </c>
      <c r="AJ3325" s="78" t="s">
        <v>517</v>
      </c>
      <c r="AK3325" s="79" t="str">
        <f>+IF(AJ3325&lt;&gt;"",VLOOKUP(AJ3325,NIVELES!$A$816:$B$892,2,0),"")</f>
        <v>NO APLICA</v>
      </c>
      <c r="AL3325" s="78" t="s">
        <v>554</v>
      </c>
      <c r="AM3325" s="78">
        <v>530104</v>
      </c>
      <c r="AN3325" s="79" t="str">
        <f>IF(AM3325&lt;&gt;"",+VLOOKUP(AM3325,NIVELES!$A$1652:$B$2466,2,0),"")</f>
        <v>Energía Eléctrica</v>
      </c>
      <c r="AO3325" s="87">
        <v>1953</v>
      </c>
      <c r="AP3325" s="88"/>
      <c r="AQ3325" s="88">
        <v>212.94</v>
      </c>
      <c r="AR3325" s="88">
        <v>162.75</v>
      </c>
      <c r="AS3325" s="88">
        <v>162.75</v>
      </c>
      <c r="AT3325" s="88">
        <v>162.75</v>
      </c>
      <c r="AU3325" s="88">
        <v>162.75</v>
      </c>
      <c r="AV3325" s="88">
        <v>162.75</v>
      </c>
      <c r="AW3325" s="88">
        <v>162.75</v>
      </c>
      <c r="AX3325" s="88">
        <v>162.75</v>
      </c>
      <c r="AY3325" s="88">
        <v>162.75</v>
      </c>
      <c r="AZ3325" s="88">
        <v>162.75</v>
      </c>
      <c r="BA3325" s="88">
        <v>275.30999999999995</v>
      </c>
      <c r="BB3325" s="89">
        <f t="shared" si="203"/>
        <v>1953</v>
      </c>
      <c r="BC3325" s="90" t="str">
        <f t="shared" si="202"/>
        <v>OK</v>
      </c>
      <c r="BD3325" s="91" t="str">
        <f t="shared" si="204"/>
        <v xml:space="preserve">                  </v>
      </c>
      <c r="BE3325" s="92">
        <f t="shared" si="205"/>
        <v>12</v>
      </c>
    </row>
    <row r="3326" spans="1:57" s="74" customFormat="1" ht="50.1" customHeight="1" x14ac:dyDescent="0.2">
      <c r="A3326" s="78" t="s">
        <v>55</v>
      </c>
      <c r="B3326" s="78" t="s">
        <v>63</v>
      </c>
      <c r="C3326" s="78" t="s">
        <v>621</v>
      </c>
      <c r="D3326" s="78" t="s">
        <v>575</v>
      </c>
      <c r="E3326" s="79" t="str">
        <f>+IF(C3326&lt;&gt;"",VLOOKUP(MID(C3326,18,5),NIVELES!$A$133:$B$213,2,0),"")</f>
        <v>MORONA_SANTIAGO</v>
      </c>
      <c r="F3326" s="80" t="s">
        <v>238</v>
      </c>
      <c r="G3326" s="81" t="str">
        <f>+IF(F3326&lt;&gt;"",VLOOKUP(F3326,NIVELES!$A$246:$C$464,3,0),"")</f>
        <v>SUR</v>
      </c>
      <c r="H3326" s="82" t="s">
        <v>1023</v>
      </c>
      <c r="I3326" s="78" t="s">
        <v>2173</v>
      </c>
      <c r="J3326" s="78" t="s">
        <v>2165</v>
      </c>
      <c r="K3326" s="78" t="s">
        <v>2166</v>
      </c>
      <c r="L3326" s="78" t="s">
        <v>1791</v>
      </c>
      <c r="M3326" s="78" t="s">
        <v>1791</v>
      </c>
      <c r="N3326" s="78" t="s">
        <v>1791</v>
      </c>
      <c r="O3326" s="78" t="s">
        <v>2458</v>
      </c>
      <c r="P3326" s="82">
        <v>12</v>
      </c>
      <c r="Q3326" s="78" t="s">
        <v>3292</v>
      </c>
      <c r="R3326" s="82">
        <v>1</v>
      </c>
      <c r="S3326" s="82">
        <v>1</v>
      </c>
      <c r="T3326" s="82">
        <v>1</v>
      </c>
      <c r="U3326" s="82">
        <v>1</v>
      </c>
      <c r="V3326" s="82">
        <v>1</v>
      </c>
      <c r="W3326" s="82">
        <v>1</v>
      </c>
      <c r="X3326" s="82">
        <v>1</v>
      </c>
      <c r="Y3326" s="82">
        <v>1</v>
      </c>
      <c r="Z3326" s="82">
        <v>1</v>
      </c>
      <c r="AA3326" s="82">
        <v>1</v>
      </c>
      <c r="AB3326" s="82">
        <v>1</v>
      </c>
      <c r="AC3326" s="82">
        <v>1</v>
      </c>
      <c r="AD3326" s="85" t="str">
        <f>IF(A3326&lt;&gt;"",IF(D3326="DIRECCIÓN_DE_TRANSFERENCIAS","280 0031",VLOOKUP(C3326,NIVELES!$A$14:$B$105,2,0)),"")</f>
        <v>280 6410</v>
      </c>
      <c r="AE3326" s="86" t="s">
        <v>322</v>
      </c>
      <c r="AF3326" s="86" t="s">
        <v>369</v>
      </c>
      <c r="AG3326" s="79" t="str">
        <f>+IF(AF3326&lt;&gt;"",VLOOKUP(AF3326,NIVELES!$A$666:$B$673,2,0),"")</f>
        <v>ADMINISTRACIÓN_CENTRAL</v>
      </c>
      <c r="AH3326" s="78" t="s">
        <v>322</v>
      </c>
      <c r="AI3326" s="79" t="str">
        <f>IF(AH3326&lt;&gt;"",VLOOKUP(CONCATENATE(AG3326,AH3326),NIVELES!$B$676:$C$745,2,0),"")</f>
        <v>Administración De La Gestión Administrativa Financiera</v>
      </c>
      <c r="AJ3326" s="78" t="s">
        <v>517</v>
      </c>
      <c r="AK3326" s="79" t="str">
        <f>+IF(AJ3326&lt;&gt;"",VLOOKUP(AJ3326,NIVELES!$A$816:$B$892,2,0),"")</f>
        <v>NO APLICA</v>
      </c>
      <c r="AL3326" s="78" t="s">
        <v>554</v>
      </c>
      <c r="AM3326" s="78">
        <v>530105</v>
      </c>
      <c r="AN3326" s="79" t="str">
        <f>IF(AM3326&lt;&gt;"",+VLOOKUP(AM3326,NIVELES!$A$1652:$B$2466,2,0),"")</f>
        <v>Telecomunicaciones</v>
      </c>
      <c r="AO3326" s="87">
        <v>2614.8000000000002</v>
      </c>
      <c r="AP3326" s="88"/>
      <c r="AQ3326" s="88">
        <v>309.95999999999998</v>
      </c>
      <c r="AR3326" s="88">
        <v>217.9</v>
      </c>
      <c r="AS3326" s="88">
        <v>217.9</v>
      </c>
      <c r="AT3326" s="88">
        <v>217.9</v>
      </c>
      <c r="AU3326" s="88">
        <v>217.9</v>
      </c>
      <c r="AV3326" s="88">
        <v>217.9</v>
      </c>
      <c r="AW3326" s="88">
        <v>217.9</v>
      </c>
      <c r="AX3326" s="88">
        <v>217.9</v>
      </c>
      <c r="AY3326" s="88">
        <v>217.9</v>
      </c>
      <c r="AZ3326" s="88">
        <v>217.9</v>
      </c>
      <c r="BA3326" s="88">
        <v>343.73999999999978</v>
      </c>
      <c r="BB3326" s="89">
        <f t="shared" si="203"/>
        <v>2614.8000000000002</v>
      </c>
      <c r="BC3326" s="90" t="str">
        <f t="shared" si="202"/>
        <v>OK</v>
      </c>
      <c r="BD3326" s="91" t="str">
        <f t="shared" si="204"/>
        <v xml:space="preserve">                  </v>
      </c>
      <c r="BE3326" s="92">
        <f t="shared" si="205"/>
        <v>12</v>
      </c>
    </row>
    <row r="3327" spans="1:57" s="74" customFormat="1" ht="50.1" customHeight="1" x14ac:dyDescent="0.2">
      <c r="A3327" s="78" t="s">
        <v>55</v>
      </c>
      <c r="B3327" s="78" t="s">
        <v>63</v>
      </c>
      <c r="C3327" s="78" t="s">
        <v>621</v>
      </c>
      <c r="D3327" s="78" t="s">
        <v>575</v>
      </c>
      <c r="E3327" s="79" t="str">
        <f>+IF(C3327&lt;&gt;"",VLOOKUP(MID(C3327,18,5),NIVELES!$A$133:$B$213,2,0),"")</f>
        <v>MORONA_SANTIAGO</v>
      </c>
      <c r="F3327" s="80" t="s">
        <v>238</v>
      </c>
      <c r="G3327" s="81" t="str">
        <f>+IF(F3327&lt;&gt;"",VLOOKUP(F3327,NIVELES!$A$246:$C$464,3,0),"")</f>
        <v>SUR</v>
      </c>
      <c r="H3327" s="82" t="s">
        <v>1023</v>
      </c>
      <c r="I3327" s="78" t="s">
        <v>2173</v>
      </c>
      <c r="J3327" s="78" t="s">
        <v>2165</v>
      </c>
      <c r="K3327" s="78" t="s">
        <v>2166</v>
      </c>
      <c r="L3327" s="78" t="s">
        <v>1791</v>
      </c>
      <c r="M3327" s="78" t="s">
        <v>1791</v>
      </c>
      <c r="N3327" s="78" t="s">
        <v>1791</v>
      </c>
      <c r="O3327" s="78" t="s">
        <v>2458</v>
      </c>
      <c r="P3327" s="82">
        <v>12</v>
      </c>
      <c r="Q3327" s="78" t="s">
        <v>3292</v>
      </c>
      <c r="R3327" s="82">
        <v>1</v>
      </c>
      <c r="S3327" s="82">
        <v>1</v>
      </c>
      <c r="T3327" s="82">
        <v>1</v>
      </c>
      <c r="U3327" s="82">
        <v>1</v>
      </c>
      <c r="V3327" s="82">
        <v>1</v>
      </c>
      <c r="W3327" s="82">
        <v>1</v>
      </c>
      <c r="X3327" s="82">
        <v>1</v>
      </c>
      <c r="Y3327" s="82">
        <v>1</v>
      </c>
      <c r="Z3327" s="82">
        <v>1</v>
      </c>
      <c r="AA3327" s="82">
        <v>1</v>
      </c>
      <c r="AB3327" s="82">
        <v>1</v>
      </c>
      <c r="AC3327" s="82">
        <v>1</v>
      </c>
      <c r="AD3327" s="85" t="str">
        <f>IF(A3327&lt;&gt;"",IF(D3327="DIRECCIÓN_DE_TRANSFERENCIAS","280 0031",VLOOKUP(C3327,NIVELES!$A$14:$B$105,2,0)),"")</f>
        <v>280 6410</v>
      </c>
      <c r="AE3327" s="86" t="s">
        <v>322</v>
      </c>
      <c r="AF3327" s="86" t="s">
        <v>369</v>
      </c>
      <c r="AG3327" s="79" t="str">
        <f>+IF(AF3327&lt;&gt;"",VLOOKUP(AF3327,NIVELES!$A$666:$B$673,2,0),"")</f>
        <v>ADMINISTRACIÓN_CENTRAL</v>
      </c>
      <c r="AH3327" s="78" t="s">
        <v>322</v>
      </c>
      <c r="AI3327" s="79" t="str">
        <f>IF(AH3327&lt;&gt;"",VLOOKUP(CONCATENATE(AG3327,AH3327),NIVELES!$B$676:$C$745,2,0),"")</f>
        <v>Administración De La Gestión Administrativa Financiera</v>
      </c>
      <c r="AJ3327" s="78" t="s">
        <v>517</v>
      </c>
      <c r="AK3327" s="79" t="str">
        <f>+IF(AJ3327&lt;&gt;"",VLOOKUP(AJ3327,NIVELES!$A$816:$B$892,2,0),"")</f>
        <v>NO APLICA</v>
      </c>
      <c r="AL3327" s="78" t="s">
        <v>554</v>
      </c>
      <c r="AM3327" s="78">
        <v>530106</v>
      </c>
      <c r="AN3327" s="79" t="str">
        <f>IF(AM3327&lt;&gt;"",+VLOOKUP(AM3327,NIVELES!$A$1652:$B$2466,2,0),"")</f>
        <v>Servicio de Correo</v>
      </c>
      <c r="AO3327" s="87">
        <v>450</v>
      </c>
      <c r="AP3327" s="88"/>
      <c r="AQ3327" s="88"/>
      <c r="AR3327" s="88">
        <v>0</v>
      </c>
      <c r="AS3327" s="88">
        <v>0</v>
      </c>
      <c r="AT3327" s="88">
        <v>0</v>
      </c>
      <c r="AU3327" s="88">
        <v>0</v>
      </c>
      <c r="AV3327" s="88">
        <v>0</v>
      </c>
      <c r="AW3327" s="88">
        <v>0</v>
      </c>
      <c r="AX3327" s="88">
        <v>0</v>
      </c>
      <c r="AY3327" s="88">
        <v>0</v>
      </c>
      <c r="AZ3327" s="88">
        <v>0</v>
      </c>
      <c r="BA3327" s="88">
        <v>450</v>
      </c>
      <c r="BB3327" s="89">
        <f t="shared" si="203"/>
        <v>450</v>
      </c>
      <c r="BC3327" s="90" t="str">
        <f t="shared" si="202"/>
        <v>OK</v>
      </c>
      <c r="BD3327" s="91" t="str">
        <f t="shared" si="204"/>
        <v xml:space="preserve">                  </v>
      </c>
      <c r="BE3327" s="92">
        <f t="shared" si="205"/>
        <v>12</v>
      </c>
    </row>
    <row r="3328" spans="1:57" s="74" customFormat="1" ht="50.1" customHeight="1" x14ac:dyDescent="0.2">
      <c r="A3328" s="78" t="s">
        <v>55</v>
      </c>
      <c r="B3328" s="78" t="s">
        <v>63</v>
      </c>
      <c r="C3328" s="78" t="s">
        <v>621</v>
      </c>
      <c r="D3328" s="78" t="s">
        <v>575</v>
      </c>
      <c r="E3328" s="79" t="str">
        <f>+IF(C3328&lt;&gt;"",VLOOKUP(MID(C3328,18,5),NIVELES!$A$133:$B$213,2,0),"")</f>
        <v>MORONA_SANTIAGO</v>
      </c>
      <c r="F3328" s="80" t="s">
        <v>238</v>
      </c>
      <c r="G3328" s="81" t="str">
        <f>+IF(F3328&lt;&gt;"",VLOOKUP(F3328,NIVELES!$A$246:$C$464,3,0),"")</f>
        <v>SUR</v>
      </c>
      <c r="H3328" s="82" t="s">
        <v>1023</v>
      </c>
      <c r="I3328" s="78" t="s">
        <v>2173</v>
      </c>
      <c r="J3328" s="78" t="s">
        <v>2165</v>
      </c>
      <c r="K3328" s="78" t="s">
        <v>2166</v>
      </c>
      <c r="L3328" s="78" t="s">
        <v>1791</v>
      </c>
      <c r="M3328" s="78" t="s">
        <v>1791</v>
      </c>
      <c r="N3328" s="78" t="s">
        <v>1791</v>
      </c>
      <c r="O3328" s="78" t="s">
        <v>2458</v>
      </c>
      <c r="P3328" s="82">
        <v>12</v>
      </c>
      <c r="Q3328" s="78" t="s">
        <v>3292</v>
      </c>
      <c r="R3328" s="82">
        <v>1</v>
      </c>
      <c r="S3328" s="82">
        <v>1</v>
      </c>
      <c r="T3328" s="82">
        <v>1</v>
      </c>
      <c r="U3328" s="82">
        <v>1</v>
      </c>
      <c r="V3328" s="82">
        <v>1</v>
      </c>
      <c r="W3328" s="82">
        <v>1</v>
      </c>
      <c r="X3328" s="82">
        <v>1</v>
      </c>
      <c r="Y3328" s="82">
        <v>1</v>
      </c>
      <c r="Z3328" s="82">
        <v>1</v>
      </c>
      <c r="AA3328" s="82">
        <v>1</v>
      </c>
      <c r="AB3328" s="82">
        <v>1</v>
      </c>
      <c r="AC3328" s="82">
        <v>1</v>
      </c>
      <c r="AD3328" s="85" t="str">
        <f>IF(A3328&lt;&gt;"",IF(D3328="DIRECCIÓN_DE_TRANSFERENCIAS","280 0031",VLOOKUP(C3328,NIVELES!$A$14:$B$105,2,0)),"")</f>
        <v>280 6410</v>
      </c>
      <c r="AE3328" s="86" t="s">
        <v>322</v>
      </c>
      <c r="AF3328" s="86" t="s">
        <v>369</v>
      </c>
      <c r="AG3328" s="79" t="str">
        <f>+IF(AF3328&lt;&gt;"",VLOOKUP(AF3328,NIVELES!$A$666:$B$673,2,0),"")</f>
        <v>ADMINISTRACIÓN_CENTRAL</v>
      </c>
      <c r="AH3328" s="78" t="s">
        <v>322</v>
      </c>
      <c r="AI3328" s="79" t="str">
        <f>IF(AH3328&lt;&gt;"",VLOOKUP(CONCATENATE(AG3328,AH3328),NIVELES!$B$676:$C$745,2,0),"")</f>
        <v>Administración De La Gestión Administrativa Financiera</v>
      </c>
      <c r="AJ3328" s="78" t="s">
        <v>517</v>
      </c>
      <c r="AK3328" s="79" t="str">
        <f>+IF(AJ3328&lt;&gt;"",VLOOKUP(AJ3328,NIVELES!$A$816:$B$892,2,0),"")</f>
        <v>NO APLICA</v>
      </c>
      <c r="AL3328" s="78" t="s">
        <v>554</v>
      </c>
      <c r="AM3328" s="78">
        <v>530204</v>
      </c>
      <c r="AN3328" s="79" t="str">
        <f>IF(AM3328&lt;&gt;"",+VLOOKUP(AM3328,NIVELES!$A$1652:$B$2466,2,0),"")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3328" s="87">
        <v>750</v>
      </c>
      <c r="AP3328" s="88"/>
      <c r="AQ3328" s="88">
        <v>213</v>
      </c>
      <c r="AR3328" s="88">
        <v>500</v>
      </c>
      <c r="AS3328" s="88">
        <v>0</v>
      </c>
      <c r="AT3328" s="88">
        <v>0</v>
      </c>
      <c r="AU3328" s="88">
        <v>0</v>
      </c>
      <c r="AV3328" s="88">
        <v>0</v>
      </c>
      <c r="AW3328" s="88">
        <v>0</v>
      </c>
      <c r="AX3328" s="88">
        <v>0</v>
      </c>
      <c r="AY3328" s="88">
        <v>0</v>
      </c>
      <c r="AZ3328" s="88">
        <v>0</v>
      </c>
      <c r="BA3328" s="88">
        <v>37</v>
      </c>
      <c r="BB3328" s="89">
        <f t="shared" si="203"/>
        <v>750</v>
      </c>
      <c r="BC3328" s="90" t="str">
        <f t="shared" si="202"/>
        <v>OK</v>
      </c>
      <c r="BD3328" s="91" t="str">
        <f t="shared" si="204"/>
        <v xml:space="preserve">                  </v>
      </c>
      <c r="BE3328" s="92">
        <f t="shared" si="205"/>
        <v>12</v>
      </c>
    </row>
    <row r="3329" spans="1:57" s="74" customFormat="1" ht="50.1" customHeight="1" x14ac:dyDescent="0.2">
      <c r="A3329" s="78" t="s">
        <v>55</v>
      </c>
      <c r="B3329" s="78" t="s">
        <v>63</v>
      </c>
      <c r="C3329" s="78" t="s">
        <v>621</v>
      </c>
      <c r="D3329" s="78" t="s">
        <v>575</v>
      </c>
      <c r="E3329" s="79" t="str">
        <f>+IF(C3329&lt;&gt;"",VLOOKUP(MID(C3329,18,5),NIVELES!$A$133:$B$213,2,0),"")</f>
        <v>MORONA_SANTIAGO</v>
      </c>
      <c r="F3329" s="80" t="s">
        <v>238</v>
      </c>
      <c r="G3329" s="81" t="str">
        <f>+IF(F3329&lt;&gt;"",VLOOKUP(F3329,NIVELES!$A$246:$C$464,3,0),"")</f>
        <v>SUR</v>
      </c>
      <c r="H3329" s="82" t="s">
        <v>1023</v>
      </c>
      <c r="I3329" s="78" t="s">
        <v>2173</v>
      </c>
      <c r="J3329" s="78" t="s">
        <v>2165</v>
      </c>
      <c r="K3329" s="78" t="s">
        <v>2166</v>
      </c>
      <c r="L3329" s="78" t="s">
        <v>1791</v>
      </c>
      <c r="M3329" s="78" t="s">
        <v>1791</v>
      </c>
      <c r="N3329" s="78" t="s">
        <v>1791</v>
      </c>
      <c r="O3329" s="78" t="s">
        <v>2458</v>
      </c>
      <c r="P3329" s="82">
        <v>12</v>
      </c>
      <c r="Q3329" s="78" t="s">
        <v>3292</v>
      </c>
      <c r="R3329" s="82">
        <v>1</v>
      </c>
      <c r="S3329" s="82">
        <v>1</v>
      </c>
      <c r="T3329" s="82">
        <v>1</v>
      </c>
      <c r="U3329" s="82">
        <v>1</v>
      </c>
      <c r="V3329" s="82">
        <v>1</v>
      </c>
      <c r="W3329" s="82">
        <v>1</v>
      </c>
      <c r="X3329" s="82">
        <v>1</v>
      </c>
      <c r="Y3329" s="82">
        <v>1</v>
      </c>
      <c r="Z3329" s="82">
        <v>1</v>
      </c>
      <c r="AA3329" s="82">
        <v>1</v>
      </c>
      <c r="AB3329" s="82">
        <v>1</v>
      </c>
      <c r="AC3329" s="82">
        <v>1</v>
      </c>
      <c r="AD3329" s="85" t="str">
        <f>IF(A3329&lt;&gt;"",IF(D3329="DIRECCIÓN_DE_TRANSFERENCIAS","280 0031",VLOOKUP(C3329,NIVELES!$A$14:$B$105,2,0)),"")</f>
        <v>280 6410</v>
      </c>
      <c r="AE3329" s="86" t="s">
        <v>322</v>
      </c>
      <c r="AF3329" s="86" t="s">
        <v>369</v>
      </c>
      <c r="AG3329" s="79" t="str">
        <f>+IF(AF3329&lt;&gt;"",VLOOKUP(AF3329,NIVELES!$A$666:$B$673,2,0),"")</f>
        <v>ADMINISTRACIÓN_CENTRAL</v>
      </c>
      <c r="AH3329" s="78" t="s">
        <v>322</v>
      </c>
      <c r="AI3329" s="79" t="str">
        <f>IF(AH3329&lt;&gt;"",VLOOKUP(CONCATENATE(AG3329,AH3329),NIVELES!$B$676:$C$745,2,0),"")</f>
        <v>Administración De La Gestión Administrativa Financiera</v>
      </c>
      <c r="AJ3329" s="78" t="s">
        <v>517</v>
      </c>
      <c r="AK3329" s="79" t="str">
        <f>+IF(AJ3329&lt;&gt;"",VLOOKUP(AJ3329,NIVELES!$A$816:$B$892,2,0),"")</f>
        <v>NO APLICA</v>
      </c>
      <c r="AL3329" s="78" t="s">
        <v>554</v>
      </c>
      <c r="AM3329" s="78">
        <v>530208</v>
      </c>
      <c r="AN3329" s="79" t="str">
        <f>IF(AM3329&lt;&gt;"",+VLOOKUP(AM3329,NIVELES!$A$1652:$B$2466,2,0),"")</f>
        <v>Servicio de Seguridad y Vigilancia</v>
      </c>
      <c r="AO3329" s="87">
        <v>20277.12</v>
      </c>
      <c r="AP3329" s="88"/>
      <c r="AQ3329" s="88"/>
      <c r="AR3329" s="88">
        <v>3379.52</v>
      </c>
      <c r="AS3329" s="88">
        <v>3379.52</v>
      </c>
      <c r="AT3329" s="88">
        <v>3379.52</v>
      </c>
      <c r="AU3329" s="88">
        <v>3379.52</v>
      </c>
      <c r="AV3329" s="88">
        <v>3379.52</v>
      </c>
      <c r="AW3329" s="88">
        <v>0</v>
      </c>
      <c r="AX3329" s="88">
        <v>0</v>
      </c>
      <c r="AY3329" s="88">
        <v>0</v>
      </c>
      <c r="AZ3329" s="88">
        <v>0</v>
      </c>
      <c r="BA3329" s="88">
        <v>3379.5200000000004</v>
      </c>
      <c r="BB3329" s="89">
        <f t="shared" si="203"/>
        <v>20277.12</v>
      </c>
      <c r="BC3329" s="90" t="str">
        <f t="shared" si="202"/>
        <v>OK</v>
      </c>
      <c r="BD3329" s="91" t="str">
        <f t="shared" si="204"/>
        <v xml:space="preserve">                  </v>
      </c>
      <c r="BE3329" s="92">
        <f t="shared" si="205"/>
        <v>12</v>
      </c>
    </row>
    <row r="3330" spans="1:57" s="74" customFormat="1" ht="50.1" customHeight="1" x14ac:dyDescent="0.2">
      <c r="A3330" s="78" t="s">
        <v>55</v>
      </c>
      <c r="B3330" s="78" t="s">
        <v>63</v>
      </c>
      <c r="C3330" s="78" t="s">
        <v>621</v>
      </c>
      <c r="D3330" s="78" t="s">
        <v>575</v>
      </c>
      <c r="E3330" s="79" t="str">
        <f>+IF(C3330&lt;&gt;"",VLOOKUP(MID(C3330,18,5),NIVELES!$A$133:$B$213,2,0),"")</f>
        <v>MORONA_SANTIAGO</v>
      </c>
      <c r="F3330" s="80" t="s">
        <v>238</v>
      </c>
      <c r="G3330" s="81" t="str">
        <f>+IF(F3330&lt;&gt;"",VLOOKUP(F3330,NIVELES!$A$246:$C$464,3,0),"")</f>
        <v>SUR</v>
      </c>
      <c r="H3330" s="82" t="s">
        <v>1023</v>
      </c>
      <c r="I3330" s="78" t="s">
        <v>2173</v>
      </c>
      <c r="J3330" s="78" t="s">
        <v>2165</v>
      </c>
      <c r="K3330" s="78" t="s">
        <v>2166</v>
      </c>
      <c r="L3330" s="78" t="s">
        <v>1791</v>
      </c>
      <c r="M3330" s="78" t="s">
        <v>1791</v>
      </c>
      <c r="N3330" s="78" t="s">
        <v>1791</v>
      </c>
      <c r="O3330" s="78" t="s">
        <v>2458</v>
      </c>
      <c r="P3330" s="82">
        <v>12</v>
      </c>
      <c r="Q3330" s="78" t="s">
        <v>3292</v>
      </c>
      <c r="R3330" s="82">
        <v>1</v>
      </c>
      <c r="S3330" s="82">
        <v>1</v>
      </c>
      <c r="T3330" s="82">
        <v>1</v>
      </c>
      <c r="U3330" s="82">
        <v>1</v>
      </c>
      <c r="V3330" s="82">
        <v>1</v>
      </c>
      <c r="W3330" s="82">
        <v>1</v>
      </c>
      <c r="X3330" s="82">
        <v>1</v>
      </c>
      <c r="Y3330" s="82">
        <v>1</v>
      </c>
      <c r="Z3330" s="82">
        <v>1</v>
      </c>
      <c r="AA3330" s="82">
        <v>1</v>
      </c>
      <c r="AB3330" s="82">
        <v>1</v>
      </c>
      <c r="AC3330" s="82">
        <v>1</v>
      </c>
      <c r="AD3330" s="85" t="str">
        <f>IF(A3330&lt;&gt;"",IF(D3330="DIRECCIÓN_DE_TRANSFERENCIAS","280 0031",VLOOKUP(C3330,NIVELES!$A$14:$B$105,2,0)),"")</f>
        <v>280 6410</v>
      </c>
      <c r="AE3330" s="86" t="s">
        <v>322</v>
      </c>
      <c r="AF3330" s="86" t="s">
        <v>369</v>
      </c>
      <c r="AG3330" s="79" t="str">
        <f>+IF(AF3330&lt;&gt;"",VLOOKUP(AF3330,NIVELES!$A$666:$B$673,2,0),"")</f>
        <v>ADMINISTRACIÓN_CENTRAL</v>
      </c>
      <c r="AH3330" s="78" t="s">
        <v>322</v>
      </c>
      <c r="AI3330" s="79" t="str">
        <f>IF(AH3330&lt;&gt;"",VLOOKUP(CONCATENATE(AG3330,AH3330),NIVELES!$B$676:$C$745,2,0),"")</f>
        <v>Administración De La Gestión Administrativa Financiera</v>
      </c>
      <c r="AJ3330" s="78" t="s">
        <v>517</v>
      </c>
      <c r="AK3330" s="79" t="str">
        <f>+IF(AJ3330&lt;&gt;"",VLOOKUP(AJ3330,NIVELES!$A$816:$B$892,2,0),"")</f>
        <v>NO APLICA</v>
      </c>
      <c r="AL3330" s="78" t="s">
        <v>554</v>
      </c>
      <c r="AM3330" s="78">
        <v>530301</v>
      </c>
      <c r="AN3330" s="79" t="str">
        <f>IF(AM3330&lt;&gt;"",+VLOOKUP(AM3330,NIVELES!$A$1652:$B$2466,2,0),"")</f>
        <v>Pasajes al Interior</v>
      </c>
      <c r="AO3330" s="87">
        <v>1264</v>
      </c>
      <c r="AP3330" s="88"/>
      <c r="AQ3330" s="88">
        <v>88.65</v>
      </c>
      <c r="AR3330" s="88">
        <v>105.33</v>
      </c>
      <c r="AS3330" s="88">
        <v>105.33</v>
      </c>
      <c r="AT3330" s="88">
        <v>105.33</v>
      </c>
      <c r="AU3330" s="88">
        <v>105.33</v>
      </c>
      <c r="AV3330" s="88">
        <v>105.33</v>
      </c>
      <c r="AW3330" s="88">
        <v>105.33</v>
      </c>
      <c r="AX3330" s="88">
        <v>105.33</v>
      </c>
      <c r="AY3330" s="88">
        <v>105.33</v>
      </c>
      <c r="AZ3330" s="88">
        <v>105.33</v>
      </c>
      <c r="BA3330" s="88">
        <v>227.37999999999988</v>
      </c>
      <c r="BB3330" s="89">
        <f t="shared" si="203"/>
        <v>1264</v>
      </c>
      <c r="BC3330" s="90" t="str">
        <f t="shared" si="202"/>
        <v>OK</v>
      </c>
      <c r="BD3330" s="91" t="str">
        <f t="shared" si="204"/>
        <v xml:space="preserve">                  </v>
      </c>
      <c r="BE3330" s="92">
        <f t="shared" si="205"/>
        <v>12</v>
      </c>
    </row>
    <row r="3331" spans="1:57" s="74" customFormat="1" ht="50.1" customHeight="1" x14ac:dyDescent="0.2">
      <c r="A3331" s="78" t="s">
        <v>55</v>
      </c>
      <c r="B3331" s="78" t="s">
        <v>63</v>
      </c>
      <c r="C3331" s="78" t="s">
        <v>621</v>
      </c>
      <c r="D3331" s="78" t="s">
        <v>575</v>
      </c>
      <c r="E3331" s="79" t="str">
        <f>+IF(C3331&lt;&gt;"",VLOOKUP(MID(C3331,18,5),NIVELES!$A$133:$B$213,2,0),"")</f>
        <v>MORONA_SANTIAGO</v>
      </c>
      <c r="F3331" s="80" t="s">
        <v>238</v>
      </c>
      <c r="G3331" s="81" t="str">
        <f>+IF(F3331&lt;&gt;"",VLOOKUP(F3331,NIVELES!$A$246:$C$464,3,0),"")</f>
        <v>SUR</v>
      </c>
      <c r="H3331" s="82" t="s">
        <v>1023</v>
      </c>
      <c r="I3331" s="78" t="s">
        <v>2173</v>
      </c>
      <c r="J3331" s="78" t="s">
        <v>2165</v>
      </c>
      <c r="K3331" s="78" t="s">
        <v>2166</v>
      </c>
      <c r="L3331" s="78" t="s">
        <v>1791</v>
      </c>
      <c r="M3331" s="78" t="s">
        <v>1791</v>
      </c>
      <c r="N3331" s="78" t="s">
        <v>1791</v>
      </c>
      <c r="O3331" s="78" t="s">
        <v>2458</v>
      </c>
      <c r="P3331" s="82">
        <v>12</v>
      </c>
      <c r="Q3331" s="78" t="s">
        <v>3292</v>
      </c>
      <c r="R3331" s="82">
        <v>1</v>
      </c>
      <c r="S3331" s="82">
        <v>1</v>
      </c>
      <c r="T3331" s="82">
        <v>1</v>
      </c>
      <c r="U3331" s="82">
        <v>1</v>
      </c>
      <c r="V3331" s="82">
        <v>1</v>
      </c>
      <c r="W3331" s="82">
        <v>1</v>
      </c>
      <c r="X3331" s="82">
        <v>1</v>
      </c>
      <c r="Y3331" s="82">
        <v>1</v>
      </c>
      <c r="Z3331" s="82">
        <v>1</v>
      </c>
      <c r="AA3331" s="82">
        <v>1</v>
      </c>
      <c r="AB3331" s="82">
        <v>1</v>
      </c>
      <c r="AC3331" s="82">
        <v>1</v>
      </c>
      <c r="AD3331" s="85" t="str">
        <f>IF(A3331&lt;&gt;"",IF(D3331="DIRECCIÓN_DE_TRANSFERENCIAS","280 0031",VLOOKUP(C3331,NIVELES!$A$14:$B$105,2,0)),"")</f>
        <v>280 6410</v>
      </c>
      <c r="AE3331" s="86" t="s">
        <v>322</v>
      </c>
      <c r="AF3331" s="86" t="s">
        <v>369</v>
      </c>
      <c r="AG3331" s="79" t="str">
        <f>+IF(AF3331&lt;&gt;"",VLOOKUP(AF3331,NIVELES!$A$666:$B$673,2,0),"")</f>
        <v>ADMINISTRACIÓN_CENTRAL</v>
      </c>
      <c r="AH3331" s="78" t="s">
        <v>322</v>
      </c>
      <c r="AI3331" s="79" t="str">
        <f>IF(AH3331&lt;&gt;"",VLOOKUP(CONCATENATE(AG3331,AH3331),NIVELES!$B$676:$C$745,2,0),"")</f>
        <v>Administración De La Gestión Administrativa Financiera</v>
      </c>
      <c r="AJ3331" s="78" t="s">
        <v>517</v>
      </c>
      <c r="AK3331" s="79" t="str">
        <f>+IF(AJ3331&lt;&gt;"",VLOOKUP(AJ3331,NIVELES!$A$816:$B$892,2,0),"")</f>
        <v>NO APLICA</v>
      </c>
      <c r="AL3331" s="78" t="s">
        <v>554</v>
      </c>
      <c r="AM3331" s="78">
        <v>530303</v>
      </c>
      <c r="AN3331" s="79" t="str">
        <f>IF(AM3331&lt;&gt;"",+VLOOKUP(AM3331,NIVELES!$A$1652:$B$2466,2,0),"")</f>
        <v>Viáticos y Subsistencias en el Interior</v>
      </c>
      <c r="AO3331" s="87">
        <v>7000</v>
      </c>
      <c r="AP3331" s="88"/>
      <c r="AQ3331" s="88">
        <v>637</v>
      </c>
      <c r="AR3331" s="88">
        <v>1200</v>
      </c>
      <c r="AS3331" s="88">
        <v>1200</v>
      </c>
      <c r="AT3331" s="88">
        <v>1200</v>
      </c>
      <c r="AU3331" s="88">
        <v>1000</v>
      </c>
      <c r="AV3331" s="88">
        <v>1763</v>
      </c>
      <c r="AW3331" s="88">
        <v>0</v>
      </c>
      <c r="AX3331" s="88">
        <v>0</v>
      </c>
      <c r="AY3331" s="88">
        <v>0</v>
      </c>
      <c r="AZ3331" s="88">
        <v>0</v>
      </c>
      <c r="BA3331" s="88">
        <v>0</v>
      </c>
      <c r="BB3331" s="89">
        <f t="shared" si="203"/>
        <v>7000</v>
      </c>
      <c r="BC3331" s="90" t="str">
        <f t="shared" si="202"/>
        <v>OK</v>
      </c>
      <c r="BD3331" s="91" t="str">
        <f t="shared" si="204"/>
        <v xml:space="preserve">                  </v>
      </c>
      <c r="BE3331" s="92">
        <f t="shared" si="205"/>
        <v>12</v>
      </c>
    </row>
    <row r="3332" spans="1:57" s="74" customFormat="1" ht="50.1" customHeight="1" x14ac:dyDescent="0.2">
      <c r="A3332" s="78" t="s">
        <v>55</v>
      </c>
      <c r="B3332" s="78" t="s">
        <v>63</v>
      </c>
      <c r="C3332" s="78" t="s">
        <v>621</v>
      </c>
      <c r="D3332" s="78" t="s">
        <v>575</v>
      </c>
      <c r="E3332" s="79" t="str">
        <f>+IF(C3332&lt;&gt;"",VLOOKUP(MID(C3332,18,5),NIVELES!$A$133:$B$213,2,0),"")</f>
        <v>MORONA_SANTIAGO</v>
      </c>
      <c r="F3332" s="80" t="s">
        <v>238</v>
      </c>
      <c r="G3332" s="81" t="str">
        <f>+IF(F3332&lt;&gt;"",VLOOKUP(F3332,NIVELES!$A$246:$C$464,3,0),"")</f>
        <v>SUR</v>
      </c>
      <c r="H3332" s="82" t="s">
        <v>1023</v>
      </c>
      <c r="I3332" s="78" t="s">
        <v>2173</v>
      </c>
      <c r="J3332" s="78" t="s">
        <v>2165</v>
      </c>
      <c r="K3332" s="78" t="s">
        <v>2166</v>
      </c>
      <c r="L3332" s="78" t="s">
        <v>1791</v>
      </c>
      <c r="M3332" s="78" t="s">
        <v>1791</v>
      </c>
      <c r="N3332" s="78" t="s">
        <v>1791</v>
      </c>
      <c r="O3332" s="78" t="s">
        <v>2458</v>
      </c>
      <c r="P3332" s="82">
        <v>1</v>
      </c>
      <c r="Q3332" s="78" t="s">
        <v>3292</v>
      </c>
      <c r="R3332" s="82"/>
      <c r="S3332" s="82"/>
      <c r="T3332" s="82"/>
      <c r="U3332" s="82">
        <v>1</v>
      </c>
      <c r="V3332" s="82"/>
      <c r="W3332" s="82"/>
      <c r="X3332" s="82"/>
      <c r="Y3332" s="82"/>
      <c r="Z3332" s="82"/>
      <c r="AA3332" s="82"/>
      <c r="AB3332" s="82"/>
      <c r="AC3332" s="82"/>
      <c r="AD3332" s="85" t="str">
        <f>IF(A3332&lt;&gt;"",IF(D3332="DIRECCIÓN_DE_TRANSFERENCIAS","280 0031",VLOOKUP(C3332,NIVELES!$A$14:$B$105,2,0)),"")</f>
        <v>280 6410</v>
      </c>
      <c r="AE3332" s="86" t="s">
        <v>322</v>
      </c>
      <c r="AF3332" s="86" t="s">
        <v>369</v>
      </c>
      <c r="AG3332" s="79" t="str">
        <f>+IF(AF3332&lt;&gt;"",VLOOKUP(AF3332,NIVELES!$A$666:$B$673,2,0),"")</f>
        <v>ADMINISTRACIÓN_CENTRAL</v>
      </c>
      <c r="AH3332" s="78" t="s">
        <v>322</v>
      </c>
      <c r="AI3332" s="79" t="str">
        <f>IF(AH3332&lt;&gt;"",VLOOKUP(CONCATENATE(AG3332,AH3332),NIVELES!$B$676:$C$745,2,0),"")</f>
        <v>Administración De La Gestión Administrativa Financiera</v>
      </c>
      <c r="AJ3332" s="78" t="s">
        <v>517</v>
      </c>
      <c r="AK3332" s="79" t="str">
        <f>+IF(AJ3332&lt;&gt;"",VLOOKUP(AJ3332,NIVELES!$A$816:$B$892,2,0),"")</f>
        <v>NO APLICA</v>
      </c>
      <c r="AL3332" s="78" t="s">
        <v>554</v>
      </c>
      <c r="AM3332" s="78">
        <v>530404</v>
      </c>
      <c r="AN3332" s="79" t="str">
        <f>IF(AM3332&lt;&gt;"",+VLOOKUP(AM3332,NIVELES!$A$1652:$B$2466,2,0),"")</f>
        <v>Maquinarias y Equipos (Instalación, Mantenimiento y Reparación)</v>
      </c>
      <c r="AO3332" s="87">
        <v>800</v>
      </c>
      <c r="AP3332" s="88"/>
      <c r="AQ3332" s="88"/>
      <c r="AR3332" s="88">
        <v>0</v>
      </c>
      <c r="AS3332" s="88">
        <v>800</v>
      </c>
      <c r="AT3332" s="88">
        <v>0</v>
      </c>
      <c r="AU3332" s="88">
        <v>0</v>
      </c>
      <c r="AV3332" s="88">
        <v>0</v>
      </c>
      <c r="AW3332" s="88">
        <v>0</v>
      </c>
      <c r="AX3332" s="88">
        <v>0</v>
      </c>
      <c r="AY3332" s="88">
        <v>0</v>
      </c>
      <c r="AZ3332" s="88">
        <v>0</v>
      </c>
      <c r="BA3332" s="88">
        <v>0</v>
      </c>
      <c r="BB3332" s="89">
        <f t="shared" si="203"/>
        <v>800</v>
      </c>
      <c r="BC3332" s="90" t="str">
        <f t="shared" si="202"/>
        <v>OK</v>
      </c>
      <c r="BD3332" s="91" t="str">
        <f t="shared" si="204"/>
        <v xml:space="preserve">                  </v>
      </c>
      <c r="BE3332" s="92">
        <f t="shared" si="205"/>
        <v>1</v>
      </c>
    </row>
    <row r="3333" spans="1:57" s="74" customFormat="1" ht="50.1" customHeight="1" x14ac:dyDescent="0.2">
      <c r="A3333" s="78" t="s">
        <v>55</v>
      </c>
      <c r="B3333" s="78" t="s">
        <v>63</v>
      </c>
      <c r="C3333" s="78" t="s">
        <v>621</v>
      </c>
      <c r="D3333" s="78" t="s">
        <v>575</v>
      </c>
      <c r="E3333" s="79" t="str">
        <f>+IF(C3333&lt;&gt;"",VLOOKUP(MID(C3333,18,5),NIVELES!$A$133:$B$213,2,0),"")</f>
        <v>MORONA_SANTIAGO</v>
      </c>
      <c r="F3333" s="80" t="s">
        <v>238</v>
      </c>
      <c r="G3333" s="81" t="str">
        <f>+IF(F3333&lt;&gt;"",VLOOKUP(F3333,NIVELES!$A$246:$C$464,3,0),"")</f>
        <v>SUR</v>
      </c>
      <c r="H3333" s="82" t="s">
        <v>1023</v>
      </c>
      <c r="I3333" s="78" t="s">
        <v>2173</v>
      </c>
      <c r="J3333" s="78" t="s">
        <v>2165</v>
      </c>
      <c r="K3333" s="78" t="s">
        <v>2166</v>
      </c>
      <c r="L3333" s="78" t="s">
        <v>1791</v>
      </c>
      <c r="M3333" s="78" t="s">
        <v>1791</v>
      </c>
      <c r="N3333" s="78" t="s">
        <v>1791</v>
      </c>
      <c r="O3333" s="78" t="s">
        <v>2458</v>
      </c>
      <c r="P3333" s="82">
        <v>12</v>
      </c>
      <c r="Q3333" s="78" t="s">
        <v>3292</v>
      </c>
      <c r="R3333" s="82">
        <v>1</v>
      </c>
      <c r="S3333" s="82">
        <v>1</v>
      </c>
      <c r="T3333" s="82">
        <v>1</v>
      </c>
      <c r="U3333" s="82">
        <v>1</v>
      </c>
      <c r="V3333" s="82">
        <v>1</v>
      </c>
      <c r="W3333" s="82">
        <v>1</v>
      </c>
      <c r="X3333" s="82">
        <v>1</v>
      </c>
      <c r="Y3333" s="82">
        <v>1</v>
      </c>
      <c r="Z3333" s="82">
        <v>1</v>
      </c>
      <c r="AA3333" s="82">
        <v>1</v>
      </c>
      <c r="AB3333" s="82">
        <v>1</v>
      </c>
      <c r="AC3333" s="82">
        <v>1</v>
      </c>
      <c r="AD3333" s="85" t="str">
        <f>IF(A3333&lt;&gt;"",IF(D3333="DIRECCIÓN_DE_TRANSFERENCIAS","280 0031",VLOOKUP(C3333,NIVELES!$A$14:$B$105,2,0)),"")</f>
        <v>280 6410</v>
      </c>
      <c r="AE3333" s="86" t="s">
        <v>322</v>
      </c>
      <c r="AF3333" s="86" t="s">
        <v>369</v>
      </c>
      <c r="AG3333" s="79" t="str">
        <f>+IF(AF3333&lt;&gt;"",VLOOKUP(AF3333,NIVELES!$A$666:$B$673,2,0),"")</f>
        <v>ADMINISTRACIÓN_CENTRAL</v>
      </c>
      <c r="AH3333" s="78" t="s">
        <v>322</v>
      </c>
      <c r="AI3333" s="79" t="str">
        <f>IF(AH3333&lt;&gt;"",VLOOKUP(CONCATENATE(AG3333,AH3333),NIVELES!$B$676:$C$745,2,0),"")</f>
        <v>Administración De La Gestión Administrativa Financiera</v>
      </c>
      <c r="AJ3333" s="78" t="s">
        <v>517</v>
      </c>
      <c r="AK3333" s="79" t="str">
        <f>+IF(AJ3333&lt;&gt;"",VLOOKUP(AJ3333,NIVELES!$A$816:$B$892,2,0),"")</f>
        <v>NO APLICA</v>
      </c>
      <c r="AL3333" s="78" t="s">
        <v>554</v>
      </c>
      <c r="AM3333" s="78">
        <v>530405</v>
      </c>
      <c r="AN3333" s="79" t="str">
        <f>IF(AM3333&lt;&gt;"",+VLOOKUP(AM3333,NIVELES!$A$1652:$B$2466,2,0),"")</f>
        <v>Vehículos (Mantenimiento y Reparación)</v>
      </c>
      <c r="AO3333" s="87">
        <v>7500</v>
      </c>
      <c r="AP3333" s="88"/>
      <c r="AQ3333" s="88"/>
      <c r="AR3333" s="88">
        <v>6500</v>
      </c>
      <c r="AS3333" s="88">
        <v>1000</v>
      </c>
      <c r="AT3333" s="88">
        <v>0</v>
      </c>
      <c r="AU3333" s="88">
        <v>0</v>
      </c>
      <c r="AV3333" s="88">
        <v>0</v>
      </c>
      <c r="AW3333" s="88">
        <v>0</v>
      </c>
      <c r="AX3333" s="88">
        <v>0</v>
      </c>
      <c r="AY3333" s="88">
        <v>0</v>
      </c>
      <c r="AZ3333" s="88">
        <v>0</v>
      </c>
      <c r="BA3333" s="88">
        <v>0</v>
      </c>
      <c r="BB3333" s="89">
        <f t="shared" si="203"/>
        <v>7500</v>
      </c>
      <c r="BC3333" s="90" t="str">
        <f t="shared" si="202"/>
        <v>OK</v>
      </c>
      <c r="BD3333" s="91" t="str">
        <f t="shared" si="204"/>
        <v xml:space="preserve">                  </v>
      </c>
      <c r="BE3333" s="92">
        <f t="shared" si="205"/>
        <v>12</v>
      </c>
    </row>
    <row r="3334" spans="1:57" s="74" customFormat="1" ht="50.1" customHeight="1" x14ac:dyDescent="0.2">
      <c r="A3334" s="78" t="s">
        <v>55</v>
      </c>
      <c r="B3334" s="78" t="s">
        <v>63</v>
      </c>
      <c r="C3334" s="78" t="s">
        <v>621</v>
      </c>
      <c r="D3334" s="78" t="s">
        <v>575</v>
      </c>
      <c r="E3334" s="79" t="str">
        <f>+IF(C3334&lt;&gt;"",VLOOKUP(MID(C3334,18,5),NIVELES!$A$133:$B$213,2,0),"")</f>
        <v>MORONA_SANTIAGO</v>
      </c>
      <c r="F3334" s="80" t="s">
        <v>238</v>
      </c>
      <c r="G3334" s="81" t="str">
        <f>+IF(F3334&lt;&gt;"",VLOOKUP(F3334,NIVELES!$A$246:$C$464,3,0),"")</f>
        <v>SUR</v>
      </c>
      <c r="H3334" s="82" t="s">
        <v>1023</v>
      </c>
      <c r="I3334" s="78" t="s">
        <v>2173</v>
      </c>
      <c r="J3334" s="78" t="s">
        <v>2165</v>
      </c>
      <c r="K3334" s="78" t="s">
        <v>2166</v>
      </c>
      <c r="L3334" s="78" t="s">
        <v>1791</v>
      </c>
      <c r="M3334" s="78" t="s">
        <v>1791</v>
      </c>
      <c r="N3334" s="78" t="s">
        <v>1791</v>
      </c>
      <c r="O3334" s="78" t="s">
        <v>2458</v>
      </c>
      <c r="P3334" s="82">
        <v>12</v>
      </c>
      <c r="Q3334" s="78" t="s">
        <v>3292</v>
      </c>
      <c r="R3334" s="82">
        <v>1</v>
      </c>
      <c r="S3334" s="82">
        <v>1</v>
      </c>
      <c r="T3334" s="82">
        <v>1</v>
      </c>
      <c r="U3334" s="82">
        <v>1</v>
      </c>
      <c r="V3334" s="82">
        <v>1</v>
      </c>
      <c r="W3334" s="82">
        <v>1</v>
      </c>
      <c r="X3334" s="82">
        <v>1</v>
      </c>
      <c r="Y3334" s="82">
        <v>1</v>
      </c>
      <c r="Z3334" s="82">
        <v>1</v>
      </c>
      <c r="AA3334" s="82">
        <v>1</v>
      </c>
      <c r="AB3334" s="82">
        <v>1</v>
      </c>
      <c r="AC3334" s="82">
        <v>1</v>
      </c>
      <c r="AD3334" s="85" t="str">
        <f>IF(A3334&lt;&gt;"",IF(D3334="DIRECCIÓN_DE_TRANSFERENCIAS","280 0031",VLOOKUP(C3334,NIVELES!$A$14:$B$105,2,0)),"")</f>
        <v>280 6410</v>
      </c>
      <c r="AE3334" s="86" t="s">
        <v>322</v>
      </c>
      <c r="AF3334" s="86" t="s">
        <v>369</v>
      </c>
      <c r="AG3334" s="79" t="str">
        <f>+IF(AF3334&lt;&gt;"",VLOOKUP(AF3334,NIVELES!$A$666:$B$673,2,0),"")</f>
        <v>ADMINISTRACIÓN_CENTRAL</v>
      </c>
      <c r="AH3334" s="78" t="s">
        <v>322</v>
      </c>
      <c r="AI3334" s="79" t="str">
        <f>IF(AH3334&lt;&gt;"",VLOOKUP(CONCATENATE(AG3334,AH3334),NIVELES!$B$676:$C$745,2,0),"")</f>
        <v>Administración De La Gestión Administrativa Financiera</v>
      </c>
      <c r="AJ3334" s="78" t="s">
        <v>517</v>
      </c>
      <c r="AK3334" s="79" t="str">
        <f>+IF(AJ3334&lt;&gt;"",VLOOKUP(AJ3334,NIVELES!$A$816:$B$892,2,0),"")</f>
        <v>NO APLICA</v>
      </c>
      <c r="AL3334" s="78" t="s">
        <v>554</v>
      </c>
      <c r="AM3334" s="78">
        <v>530803</v>
      </c>
      <c r="AN3334" s="79" t="str">
        <f>IF(AM3334&lt;&gt;"",+VLOOKUP(AM3334,NIVELES!$A$1652:$B$2466,2,0),"")</f>
        <v>Combustibles y Lubricantes</v>
      </c>
      <c r="AO3334" s="87">
        <v>15700</v>
      </c>
      <c r="AP3334" s="88"/>
      <c r="AQ3334" s="88">
        <v>403.91</v>
      </c>
      <c r="AR3334" s="88">
        <v>1300</v>
      </c>
      <c r="AS3334" s="88">
        <v>1300</v>
      </c>
      <c r="AT3334" s="88">
        <v>1300</v>
      </c>
      <c r="AU3334" s="88">
        <v>1300</v>
      </c>
      <c r="AV3334" s="88">
        <v>1300</v>
      </c>
      <c r="AW3334" s="88">
        <v>1100</v>
      </c>
      <c r="AX3334" s="88">
        <v>1100</v>
      </c>
      <c r="AY3334" s="88">
        <v>1100</v>
      </c>
      <c r="AZ3334" s="88">
        <v>1100</v>
      </c>
      <c r="BA3334" s="88">
        <v>4396.09</v>
      </c>
      <c r="BB3334" s="89">
        <f t="shared" si="203"/>
        <v>15700</v>
      </c>
      <c r="BC3334" s="90" t="str">
        <f t="shared" si="202"/>
        <v>OK</v>
      </c>
      <c r="BD3334" s="91" t="str">
        <f t="shared" si="204"/>
        <v xml:space="preserve">                  </v>
      </c>
      <c r="BE3334" s="92">
        <f t="shared" si="205"/>
        <v>12</v>
      </c>
    </row>
    <row r="3335" spans="1:57" s="74" customFormat="1" ht="50.1" customHeight="1" x14ac:dyDescent="0.2">
      <c r="A3335" s="78" t="s">
        <v>55</v>
      </c>
      <c r="B3335" s="78" t="s">
        <v>63</v>
      </c>
      <c r="C3335" s="78" t="s">
        <v>621</v>
      </c>
      <c r="D3335" s="78" t="s">
        <v>575</v>
      </c>
      <c r="E3335" s="79" t="str">
        <f>+IF(C3335&lt;&gt;"",VLOOKUP(MID(C3335,18,5),NIVELES!$A$133:$B$213,2,0),"")</f>
        <v>MORONA_SANTIAGO</v>
      </c>
      <c r="F3335" s="80" t="s">
        <v>238</v>
      </c>
      <c r="G3335" s="81" t="str">
        <f>+IF(F3335&lt;&gt;"",VLOOKUP(F3335,NIVELES!$A$246:$C$464,3,0),"")</f>
        <v>SUR</v>
      </c>
      <c r="H3335" s="82" t="s">
        <v>1023</v>
      </c>
      <c r="I3335" s="78" t="s">
        <v>2173</v>
      </c>
      <c r="J3335" s="78" t="s">
        <v>2165</v>
      </c>
      <c r="K3335" s="78" t="s">
        <v>2166</v>
      </c>
      <c r="L3335" s="78" t="s">
        <v>1791</v>
      </c>
      <c r="M3335" s="78" t="s">
        <v>1791</v>
      </c>
      <c r="N3335" s="78" t="s">
        <v>1791</v>
      </c>
      <c r="O3335" s="78" t="s">
        <v>2458</v>
      </c>
      <c r="P3335" s="82">
        <v>1</v>
      </c>
      <c r="Q3335" s="78" t="s">
        <v>3292</v>
      </c>
      <c r="R3335" s="82"/>
      <c r="S3335" s="82"/>
      <c r="T3335" s="82">
        <v>1</v>
      </c>
      <c r="U3335" s="82"/>
      <c r="V3335" s="82"/>
      <c r="W3335" s="82"/>
      <c r="X3335" s="82"/>
      <c r="Y3335" s="82"/>
      <c r="Z3335" s="82"/>
      <c r="AA3335" s="82"/>
      <c r="AB3335" s="82"/>
      <c r="AC3335" s="82"/>
      <c r="AD3335" s="85" t="str">
        <f>IF(A3335&lt;&gt;"",IF(D3335="DIRECCIÓN_DE_TRANSFERENCIAS","280 0031",VLOOKUP(C3335,NIVELES!$A$14:$B$105,2,0)),"")</f>
        <v>280 6410</v>
      </c>
      <c r="AE3335" s="86" t="s">
        <v>322</v>
      </c>
      <c r="AF3335" s="86" t="s">
        <v>369</v>
      </c>
      <c r="AG3335" s="79" t="str">
        <f>+IF(AF3335&lt;&gt;"",VLOOKUP(AF3335,NIVELES!$A$666:$B$673,2,0),"")</f>
        <v>ADMINISTRACIÓN_CENTRAL</v>
      </c>
      <c r="AH3335" s="78" t="s">
        <v>322</v>
      </c>
      <c r="AI3335" s="79" t="str">
        <f>IF(AH3335&lt;&gt;"",VLOOKUP(CONCATENATE(AG3335,AH3335),NIVELES!$B$676:$C$745,2,0),"")</f>
        <v>Administración De La Gestión Administrativa Financiera</v>
      </c>
      <c r="AJ3335" s="78" t="s">
        <v>517</v>
      </c>
      <c r="AK3335" s="79" t="str">
        <f>+IF(AJ3335&lt;&gt;"",VLOOKUP(AJ3335,NIVELES!$A$816:$B$892,2,0),"")</f>
        <v>NO APLICA</v>
      </c>
      <c r="AL3335" s="78" t="s">
        <v>554</v>
      </c>
      <c r="AM3335" s="78">
        <v>530804</v>
      </c>
      <c r="AN3335" s="79" t="str">
        <f>IF(AM3335&lt;&gt;"",+VLOOKUP(AM3335,NIVELES!$A$1652:$B$2466,2,0),"")</f>
        <v>Materiales de Oficina</v>
      </c>
      <c r="AO3335" s="87">
        <v>10000</v>
      </c>
      <c r="AP3335" s="88"/>
      <c r="AQ3335" s="88">
        <v>6482.52</v>
      </c>
      <c r="AR3335" s="88"/>
      <c r="AS3335" s="88">
        <v>0</v>
      </c>
      <c r="AT3335" s="88">
        <v>3517.4799999999996</v>
      </c>
      <c r="AU3335" s="88">
        <v>0</v>
      </c>
      <c r="AV3335" s="88">
        <v>0</v>
      </c>
      <c r="AW3335" s="88">
        <v>0</v>
      </c>
      <c r="AX3335" s="88">
        <v>0</v>
      </c>
      <c r="AY3335" s="88">
        <v>0</v>
      </c>
      <c r="AZ3335" s="88">
        <v>0</v>
      </c>
      <c r="BA3335" s="88">
        <v>0</v>
      </c>
      <c r="BB3335" s="89">
        <f t="shared" si="203"/>
        <v>10000</v>
      </c>
      <c r="BC3335" s="90" t="str">
        <f t="shared" ref="BC3335:BC3398" si="206">IF(A3335&lt;&gt;"",IF(AO3335&lt;&gt;"",IF(AO3335=BB3335,"OK",AO3335-BB3335),IF(AND(AO3335="",BB3335=""),"",AO3335-BB3335))," ")</f>
        <v>OK</v>
      </c>
      <c r="BD3335" s="91" t="str">
        <f t="shared" si="204"/>
        <v xml:space="preserve">                  </v>
      </c>
      <c r="BE3335" s="92">
        <f t="shared" si="205"/>
        <v>1</v>
      </c>
    </row>
    <row r="3336" spans="1:57" s="74" customFormat="1" ht="50.1" customHeight="1" x14ac:dyDescent="0.2">
      <c r="A3336" s="78" t="s">
        <v>55</v>
      </c>
      <c r="B3336" s="78" t="s">
        <v>63</v>
      </c>
      <c r="C3336" s="78" t="s">
        <v>621</v>
      </c>
      <c r="D3336" s="78" t="s">
        <v>575</v>
      </c>
      <c r="E3336" s="79" t="str">
        <f>+IF(C3336&lt;&gt;"",VLOOKUP(MID(C3336,18,5),NIVELES!$A$133:$B$213,2,0),"")</f>
        <v>MORONA_SANTIAGO</v>
      </c>
      <c r="F3336" s="80" t="s">
        <v>238</v>
      </c>
      <c r="G3336" s="81" t="str">
        <f>+IF(F3336&lt;&gt;"",VLOOKUP(F3336,NIVELES!$A$246:$C$464,3,0),"")</f>
        <v>SUR</v>
      </c>
      <c r="H3336" s="82" t="s">
        <v>1023</v>
      </c>
      <c r="I3336" s="78" t="s">
        <v>2173</v>
      </c>
      <c r="J3336" s="78" t="s">
        <v>2165</v>
      </c>
      <c r="K3336" s="78" t="s">
        <v>2166</v>
      </c>
      <c r="L3336" s="78" t="s">
        <v>1791</v>
      </c>
      <c r="M3336" s="78" t="s">
        <v>1791</v>
      </c>
      <c r="N3336" s="78" t="s">
        <v>1791</v>
      </c>
      <c r="O3336" s="78" t="s">
        <v>2458</v>
      </c>
      <c r="P3336" s="82">
        <v>1</v>
      </c>
      <c r="Q3336" s="78" t="s">
        <v>3292</v>
      </c>
      <c r="R3336" s="82"/>
      <c r="S3336" s="82"/>
      <c r="T3336" s="82">
        <v>1</v>
      </c>
      <c r="U3336" s="82"/>
      <c r="V3336" s="82"/>
      <c r="W3336" s="82"/>
      <c r="X3336" s="82"/>
      <c r="Y3336" s="82"/>
      <c r="Z3336" s="82"/>
      <c r="AA3336" s="82"/>
      <c r="AB3336" s="82"/>
      <c r="AC3336" s="82"/>
      <c r="AD3336" s="85" t="str">
        <f>IF(A3336&lt;&gt;"",IF(D3336="DIRECCIÓN_DE_TRANSFERENCIAS","280 0031",VLOOKUP(C3336,NIVELES!$A$14:$B$105,2,0)),"")</f>
        <v>280 6410</v>
      </c>
      <c r="AE3336" s="86" t="s">
        <v>322</v>
      </c>
      <c r="AF3336" s="86" t="s">
        <v>369</v>
      </c>
      <c r="AG3336" s="79" t="str">
        <f>+IF(AF3336&lt;&gt;"",VLOOKUP(AF3336,NIVELES!$A$666:$B$673,2,0),"")</f>
        <v>ADMINISTRACIÓN_CENTRAL</v>
      </c>
      <c r="AH3336" s="78" t="s">
        <v>322</v>
      </c>
      <c r="AI3336" s="79" t="str">
        <f>IF(AH3336&lt;&gt;"",VLOOKUP(CONCATENATE(AG3336,AH3336),NIVELES!$B$676:$C$745,2,0),"")</f>
        <v>Administración De La Gestión Administrativa Financiera</v>
      </c>
      <c r="AJ3336" s="78" t="s">
        <v>517</v>
      </c>
      <c r="AK3336" s="79" t="str">
        <f>+IF(AJ3336&lt;&gt;"",VLOOKUP(AJ3336,NIVELES!$A$816:$B$892,2,0),"")</f>
        <v>NO APLICA</v>
      </c>
      <c r="AL3336" s="78" t="s">
        <v>554</v>
      </c>
      <c r="AM3336" s="78">
        <v>530805</v>
      </c>
      <c r="AN3336" s="79" t="str">
        <f>IF(AM3336&lt;&gt;"",+VLOOKUP(AM3336,NIVELES!$A$1652:$B$2466,2,0),"")</f>
        <v>Materiales de Aseo</v>
      </c>
      <c r="AO3336" s="87">
        <v>3000</v>
      </c>
      <c r="AP3336" s="88"/>
      <c r="AQ3336" s="88"/>
      <c r="AR3336" s="88">
        <v>0</v>
      </c>
      <c r="AS3336" s="88">
        <v>0</v>
      </c>
      <c r="AT3336" s="88">
        <v>3000</v>
      </c>
      <c r="AU3336" s="88">
        <v>0</v>
      </c>
      <c r="AV3336" s="88">
        <v>0</v>
      </c>
      <c r="AW3336" s="88">
        <v>0</v>
      </c>
      <c r="AX3336" s="88">
        <v>0</v>
      </c>
      <c r="AY3336" s="88">
        <v>0</v>
      </c>
      <c r="AZ3336" s="88">
        <v>0</v>
      </c>
      <c r="BA3336" s="88">
        <v>0</v>
      </c>
      <c r="BB3336" s="89">
        <f t="shared" ref="BB3336:BB3399" si="207">SUBTOTAL(9,AP3336:BA3336)</f>
        <v>3000</v>
      </c>
      <c r="BC3336" s="90" t="str">
        <f t="shared" si="206"/>
        <v>OK</v>
      </c>
      <c r="BD3336" s="91" t="str">
        <f t="shared" ref="BD3336:BD3399" si="208">IF(A3336&lt;&gt;"",IF(A3336="","Escoger Nivel 0",)&amp;" "&amp;(IF(B3336="","Escoger Nivel  1",)&amp;" "&amp;(IF(C3336="","Escoger Nivel 2",)&amp;" "&amp;(IF(D3336="","Escoger Nivel 3",)&amp;" "&amp;(IF(F3336="","Escoger Cantón",)&amp;" "&amp;(IF(I3336="","Escoger Obj. Estratégico Institucional N1",)&amp;" "&amp;(IF(J3336="","Escoger Obj. Especifico N2",)&amp;" "&amp;(IF(K3336="","Escoger Obj. Operativo N4",)&amp;" "&amp;(IF(L3336=""," Llenar Modalidad de Servicio ",)&amp;""&amp;(IF(M3336=""," Llenar Meta de Cobertura ",)&amp;" "&amp;(IF(N3336="","Llenar Indicador",)&amp;" "&amp;(IF(O3336="","Llenar Actividad PAPP",)&amp;" "&amp;(IF(P3336="","Llenar Metas",)&amp;" "&amp;(IF(Q3336="","Llenar Indicador",)&amp;" "&amp;(IF(AF3336="","Escoger Nro. programa",)&amp;" "&amp;(IF(AH3336="","Escoger Nro. Actividad e-Sigef",)&amp;" "&amp;(IF(AK3336="","Escoger direccionamiento de gasto",)&amp;" "&amp;(IF(AL3336="","Escoger Grupo de Gasto",)&amp;" "&amp;(IF(AM3336="","Escoger Item Presupuestario",)&amp;" "&amp;(IF(AO3336="","Llenar valor de actividad",))))))))))))))))))))," ")</f>
        <v xml:space="preserve">                  </v>
      </c>
      <c r="BE3336" s="92">
        <f t="shared" si="205"/>
        <v>1</v>
      </c>
    </row>
    <row r="3337" spans="1:57" s="74" customFormat="1" ht="50.1" customHeight="1" x14ac:dyDescent="0.2">
      <c r="A3337" s="78" t="s">
        <v>55</v>
      </c>
      <c r="B3337" s="78" t="s">
        <v>63</v>
      </c>
      <c r="C3337" s="78" t="s">
        <v>621</v>
      </c>
      <c r="D3337" s="78" t="s">
        <v>575</v>
      </c>
      <c r="E3337" s="79" t="str">
        <f>+IF(C3337&lt;&gt;"",VLOOKUP(MID(C3337,18,5),NIVELES!$A$133:$B$213,2,0),"")</f>
        <v>MORONA_SANTIAGO</v>
      </c>
      <c r="F3337" s="80" t="s">
        <v>238</v>
      </c>
      <c r="G3337" s="81" t="str">
        <f>+IF(F3337&lt;&gt;"",VLOOKUP(F3337,NIVELES!$A$246:$C$464,3,0),"")</f>
        <v>SUR</v>
      </c>
      <c r="H3337" s="82" t="s">
        <v>1023</v>
      </c>
      <c r="I3337" s="78" t="s">
        <v>2173</v>
      </c>
      <c r="J3337" s="78" t="s">
        <v>2165</v>
      </c>
      <c r="K3337" s="78" t="s">
        <v>2166</v>
      </c>
      <c r="L3337" s="78" t="s">
        <v>1791</v>
      </c>
      <c r="M3337" s="78" t="s">
        <v>1791</v>
      </c>
      <c r="N3337" s="78" t="s">
        <v>1791</v>
      </c>
      <c r="O3337" s="78" t="s">
        <v>2458</v>
      </c>
      <c r="P3337" s="82">
        <v>12</v>
      </c>
      <c r="Q3337" s="78" t="s">
        <v>3292</v>
      </c>
      <c r="R3337" s="82">
        <v>1</v>
      </c>
      <c r="S3337" s="82">
        <v>1</v>
      </c>
      <c r="T3337" s="82">
        <v>1</v>
      </c>
      <c r="U3337" s="82">
        <v>1</v>
      </c>
      <c r="V3337" s="82">
        <v>1</v>
      </c>
      <c r="W3337" s="82">
        <v>1</v>
      </c>
      <c r="X3337" s="82">
        <v>1</v>
      </c>
      <c r="Y3337" s="82">
        <v>1</v>
      </c>
      <c r="Z3337" s="82">
        <v>1</v>
      </c>
      <c r="AA3337" s="82">
        <v>1</v>
      </c>
      <c r="AB3337" s="82">
        <v>1</v>
      </c>
      <c r="AC3337" s="82">
        <v>1</v>
      </c>
      <c r="AD3337" s="85" t="str">
        <f>IF(A3337&lt;&gt;"",IF(D3337="DIRECCIÓN_DE_TRANSFERENCIAS","280 0031",VLOOKUP(C3337,NIVELES!$A$14:$B$105,2,0)),"")</f>
        <v>280 6410</v>
      </c>
      <c r="AE3337" s="86" t="s">
        <v>322</v>
      </c>
      <c r="AF3337" s="86" t="s">
        <v>369</v>
      </c>
      <c r="AG3337" s="79" t="str">
        <f>+IF(AF3337&lt;&gt;"",VLOOKUP(AF3337,NIVELES!$A$666:$B$673,2,0),"")</f>
        <v>ADMINISTRACIÓN_CENTRAL</v>
      </c>
      <c r="AH3337" s="78" t="s">
        <v>322</v>
      </c>
      <c r="AI3337" s="79" t="str">
        <f>IF(AH3337&lt;&gt;"",VLOOKUP(CONCATENATE(AG3337,AH3337),NIVELES!$B$676:$C$745,2,0),"")</f>
        <v>Administración De La Gestión Administrativa Financiera</v>
      </c>
      <c r="AJ3337" s="78" t="s">
        <v>517</v>
      </c>
      <c r="AK3337" s="79" t="str">
        <f>+IF(AJ3337&lt;&gt;"",VLOOKUP(AJ3337,NIVELES!$A$816:$B$892,2,0),"")</f>
        <v>NO APLICA</v>
      </c>
      <c r="AL3337" s="78" t="s">
        <v>554</v>
      </c>
      <c r="AM3337" s="78">
        <v>530811</v>
      </c>
      <c r="AN3337" s="79" t="str">
        <f>IF(AM3337&lt;&gt;"",+VLOOKUP(AM3337,NIVELES!$A$1652:$B$2466,2,0),"")</f>
        <v>Insumos,  Materiales  y Suministros  para  la  Construcción,  Electricidad,  Plomería,  Carpintería,  Señalización
Vial, Navegación y Contra Incendios</v>
      </c>
      <c r="AO3337" s="87">
        <v>0</v>
      </c>
      <c r="AP3337" s="88"/>
      <c r="AQ3337" s="88"/>
      <c r="AR3337" s="88">
        <v>0</v>
      </c>
      <c r="AS3337" s="88">
        <v>0</v>
      </c>
      <c r="AT3337" s="88">
        <v>0</v>
      </c>
      <c r="AU3337" s="88">
        <v>0</v>
      </c>
      <c r="AV3337" s="88">
        <v>0</v>
      </c>
      <c r="AW3337" s="88">
        <v>0</v>
      </c>
      <c r="AX3337" s="88">
        <v>0</v>
      </c>
      <c r="AY3337" s="88">
        <v>0</v>
      </c>
      <c r="AZ3337" s="88">
        <v>0</v>
      </c>
      <c r="BA3337" s="88">
        <v>0</v>
      </c>
      <c r="BB3337" s="89">
        <f t="shared" si="207"/>
        <v>0</v>
      </c>
      <c r="BC3337" s="90" t="str">
        <f t="shared" si="206"/>
        <v>OK</v>
      </c>
      <c r="BD3337" s="91" t="str">
        <f t="shared" si="208"/>
        <v xml:space="preserve">                  </v>
      </c>
      <c r="BE3337" s="92">
        <f t="shared" ref="BE3337:BE3400" si="209">SUBTOTAL(9,R3337:AC3337)</f>
        <v>12</v>
      </c>
    </row>
    <row r="3338" spans="1:57" s="74" customFormat="1" ht="50.1" customHeight="1" x14ac:dyDescent="0.2">
      <c r="A3338" s="78" t="s">
        <v>55</v>
      </c>
      <c r="B3338" s="78" t="s">
        <v>63</v>
      </c>
      <c r="C3338" s="78" t="s">
        <v>621</v>
      </c>
      <c r="D3338" s="78" t="s">
        <v>575</v>
      </c>
      <c r="E3338" s="79" t="str">
        <f>+IF(C3338&lt;&gt;"",VLOOKUP(MID(C3338,18,5),NIVELES!$A$133:$B$213,2,0),"")</f>
        <v>MORONA_SANTIAGO</v>
      </c>
      <c r="F3338" s="80" t="s">
        <v>238</v>
      </c>
      <c r="G3338" s="81" t="str">
        <f>+IF(F3338&lt;&gt;"",VLOOKUP(F3338,NIVELES!$A$246:$C$464,3,0),"")</f>
        <v>SUR</v>
      </c>
      <c r="H3338" s="82" t="s">
        <v>1023</v>
      </c>
      <c r="I3338" s="78" t="s">
        <v>2173</v>
      </c>
      <c r="J3338" s="78" t="s">
        <v>2165</v>
      </c>
      <c r="K3338" s="78" t="s">
        <v>2166</v>
      </c>
      <c r="L3338" s="78" t="s">
        <v>1791</v>
      </c>
      <c r="M3338" s="78" t="s">
        <v>1791</v>
      </c>
      <c r="N3338" s="78" t="s">
        <v>1791</v>
      </c>
      <c r="O3338" s="78" t="s">
        <v>2458</v>
      </c>
      <c r="P3338" s="82">
        <v>12</v>
      </c>
      <c r="Q3338" s="78" t="s">
        <v>3292</v>
      </c>
      <c r="R3338" s="82">
        <v>1</v>
      </c>
      <c r="S3338" s="82">
        <v>1</v>
      </c>
      <c r="T3338" s="82">
        <v>1</v>
      </c>
      <c r="U3338" s="82">
        <v>1</v>
      </c>
      <c r="V3338" s="82">
        <v>1</v>
      </c>
      <c r="W3338" s="82">
        <v>1</v>
      </c>
      <c r="X3338" s="82">
        <v>1</v>
      </c>
      <c r="Y3338" s="82">
        <v>1</v>
      </c>
      <c r="Z3338" s="82">
        <v>1</v>
      </c>
      <c r="AA3338" s="82">
        <v>1</v>
      </c>
      <c r="AB3338" s="82">
        <v>1</v>
      </c>
      <c r="AC3338" s="82">
        <v>1</v>
      </c>
      <c r="AD3338" s="85" t="str">
        <f>IF(A3338&lt;&gt;"",IF(D3338="DIRECCIÓN_DE_TRANSFERENCIAS","280 0031",VLOOKUP(C3338,NIVELES!$A$14:$B$105,2,0)),"")</f>
        <v>280 6410</v>
      </c>
      <c r="AE3338" s="86" t="s">
        <v>322</v>
      </c>
      <c r="AF3338" s="86" t="s">
        <v>369</v>
      </c>
      <c r="AG3338" s="79" t="str">
        <f>+IF(AF3338&lt;&gt;"",VLOOKUP(AF3338,NIVELES!$A$666:$B$673,2,0),"")</f>
        <v>ADMINISTRACIÓN_CENTRAL</v>
      </c>
      <c r="AH3338" s="78" t="s">
        <v>322</v>
      </c>
      <c r="AI3338" s="79" t="str">
        <f>IF(AH3338&lt;&gt;"",VLOOKUP(CONCATENATE(AG3338,AH3338),NIVELES!$B$676:$C$745,2,0),"")</f>
        <v>Administración De La Gestión Administrativa Financiera</v>
      </c>
      <c r="AJ3338" s="78" t="s">
        <v>517</v>
      </c>
      <c r="AK3338" s="79" t="str">
        <f>+IF(AJ3338&lt;&gt;"",VLOOKUP(AJ3338,NIVELES!$A$816:$B$892,2,0),"")</f>
        <v>NO APLICA</v>
      </c>
      <c r="AL3338" s="78" t="s">
        <v>554</v>
      </c>
      <c r="AM3338" s="78">
        <v>530813</v>
      </c>
      <c r="AN3338" s="79" t="str">
        <f>IF(AM3338&lt;&gt;"",+VLOOKUP(AM3338,NIVELES!$A$1652:$B$2466,2,0),"")</f>
        <v>Repuestos y Accesorios</v>
      </c>
      <c r="AO3338" s="87">
        <v>14261.26</v>
      </c>
      <c r="AP3338" s="88"/>
      <c r="AQ3338" s="88">
        <v>5146.25</v>
      </c>
      <c r="AR3338" s="88">
        <v>5165</v>
      </c>
      <c r="AS3338" s="88">
        <v>1500</v>
      </c>
      <c r="AT3338" s="88">
        <v>2450.0100000000002</v>
      </c>
      <c r="AU3338" s="88">
        <v>0</v>
      </c>
      <c r="AV3338" s="88">
        <v>0</v>
      </c>
      <c r="AW3338" s="88">
        <v>0</v>
      </c>
      <c r="AX3338" s="88">
        <v>0</v>
      </c>
      <c r="AY3338" s="88">
        <v>0</v>
      </c>
      <c r="AZ3338" s="88">
        <v>0</v>
      </c>
      <c r="BA3338" s="88">
        <v>0</v>
      </c>
      <c r="BB3338" s="89">
        <f t="shared" si="207"/>
        <v>14261.26</v>
      </c>
      <c r="BC3338" s="90" t="str">
        <f t="shared" si="206"/>
        <v>OK</v>
      </c>
      <c r="BD3338" s="91" t="str">
        <f t="shared" si="208"/>
        <v xml:space="preserve">                  </v>
      </c>
      <c r="BE3338" s="92">
        <f t="shared" si="209"/>
        <v>12</v>
      </c>
    </row>
    <row r="3339" spans="1:57" s="74" customFormat="1" ht="50.1" customHeight="1" x14ac:dyDescent="0.2">
      <c r="A3339" s="78" t="s">
        <v>55</v>
      </c>
      <c r="B3339" s="78" t="s">
        <v>63</v>
      </c>
      <c r="C3339" s="78" t="s">
        <v>621</v>
      </c>
      <c r="D3339" s="78" t="s">
        <v>575</v>
      </c>
      <c r="E3339" s="79" t="str">
        <f>+IF(C3339&lt;&gt;"",VLOOKUP(MID(C3339,18,5),NIVELES!$A$133:$B$213,2,0),"")</f>
        <v>MORONA_SANTIAGO</v>
      </c>
      <c r="F3339" s="80" t="s">
        <v>238</v>
      </c>
      <c r="G3339" s="81" t="str">
        <f>+IF(F3339&lt;&gt;"",VLOOKUP(F3339,NIVELES!$A$246:$C$464,3,0),"")</f>
        <v>SUR</v>
      </c>
      <c r="H3339" s="82" t="s">
        <v>1023</v>
      </c>
      <c r="I3339" s="78" t="s">
        <v>2173</v>
      </c>
      <c r="J3339" s="78" t="s">
        <v>2165</v>
      </c>
      <c r="K3339" s="78" t="s">
        <v>2166</v>
      </c>
      <c r="L3339" s="78" t="s">
        <v>1791</v>
      </c>
      <c r="M3339" s="78" t="s">
        <v>1791</v>
      </c>
      <c r="N3339" s="78" t="s">
        <v>1791</v>
      </c>
      <c r="O3339" s="78" t="s">
        <v>2458</v>
      </c>
      <c r="P3339" s="82">
        <v>1</v>
      </c>
      <c r="Q3339" s="78" t="s">
        <v>3292</v>
      </c>
      <c r="R3339" s="82"/>
      <c r="S3339" s="82"/>
      <c r="T3339" s="82">
        <v>1</v>
      </c>
      <c r="U3339" s="82"/>
      <c r="V3339" s="82"/>
      <c r="W3339" s="82"/>
      <c r="X3339" s="82"/>
      <c r="Y3339" s="82"/>
      <c r="Z3339" s="82"/>
      <c r="AA3339" s="82"/>
      <c r="AB3339" s="82"/>
      <c r="AC3339" s="82"/>
      <c r="AD3339" s="85" t="str">
        <f>IF(A3339&lt;&gt;"",IF(D3339="DIRECCIÓN_DE_TRANSFERENCIAS","280 0031",VLOOKUP(C3339,NIVELES!$A$14:$B$105,2,0)),"")</f>
        <v>280 6410</v>
      </c>
      <c r="AE3339" s="86" t="s">
        <v>322</v>
      </c>
      <c r="AF3339" s="86" t="s">
        <v>369</v>
      </c>
      <c r="AG3339" s="79" t="str">
        <f>+IF(AF3339&lt;&gt;"",VLOOKUP(AF3339,NIVELES!$A$666:$B$673,2,0),"")</f>
        <v>ADMINISTRACIÓN_CENTRAL</v>
      </c>
      <c r="AH3339" s="78" t="s">
        <v>322</v>
      </c>
      <c r="AI3339" s="79" t="str">
        <f>IF(AH3339&lt;&gt;"",VLOOKUP(CONCATENATE(AG3339,AH3339),NIVELES!$B$676:$C$745,2,0),"")</f>
        <v>Administración De La Gestión Administrativa Financiera</v>
      </c>
      <c r="AJ3339" s="78" t="s">
        <v>517</v>
      </c>
      <c r="AK3339" s="79" t="str">
        <f>+IF(AJ3339&lt;&gt;"",VLOOKUP(AJ3339,NIVELES!$A$816:$B$892,2,0),"")</f>
        <v>NO APLICA</v>
      </c>
      <c r="AL3339" s="78" t="s">
        <v>554</v>
      </c>
      <c r="AM3339" s="78">
        <v>531404</v>
      </c>
      <c r="AN3339" s="79" t="str">
        <f>IF(AM3339&lt;&gt;"",+VLOOKUP(AM3339,NIVELES!$A$1652:$B$2466,2,0),"")</f>
        <v>Maquinarias y Equipos (No Depreciables)</v>
      </c>
      <c r="AO3339" s="87">
        <v>0</v>
      </c>
      <c r="AP3339" s="88"/>
      <c r="AQ3339" s="88"/>
      <c r="AR3339" s="88">
        <v>0</v>
      </c>
      <c r="AS3339" s="88">
        <v>0</v>
      </c>
      <c r="AT3339" s="88">
        <v>0</v>
      </c>
      <c r="AU3339" s="88">
        <v>0</v>
      </c>
      <c r="AV3339" s="88">
        <v>0</v>
      </c>
      <c r="AW3339" s="88">
        <v>0</v>
      </c>
      <c r="AX3339" s="88">
        <v>0</v>
      </c>
      <c r="AY3339" s="88">
        <v>0</v>
      </c>
      <c r="AZ3339" s="88">
        <v>0</v>
      </c>
      <c r="BA3339" s="88">
        <v>0</v>
      </c>
      <c r="BB3339" s="89">
        <f t="shared" si="207"/>
        <v>0</v>
      </c>
      <c r="BC3339" s="90" t="str">
        <f t="shared" si="206"/>
        <v>OK</v>
      </c>
      <c r="BD3339" s="91" t="str">
        <f t="shared" si="208"/>
        <v xml:space="preserve">                  </v>
      </c>
      <c r="BE3339" s="92">
        <f t="shared" si="209"/>
        <v>1</v>
      </c>
    </row>
    <row r="3340" spans="1:57" s="74" customFormat="1" ht="50.1" customHeight="1" x14ac:dyDescent="0.2">
      <c r="A3340" s="78" t="s">
        <v>55</v>
      </c>
      <c r="B3340" s="78" t="s">
        <v>63</v>
      </c>
      <c r="C3340" s="78" t="s">
        <v>621</v>
      </c>
      <c r="D3340" s="78" t="s">
        <v>575</v>
      </c>
      <c r="E3340" s="79" t="str">
        <f>+IF(C3340&lt;&gt;"",VLOOKUP(MID(C3340,18,5),NIVELES!$A$133:$B$213,2,0),"")</f>
        <v>MORONA_SANTIAGO</v>
      </c>
      <c r="F3340" s="80" t="s">
        <v>238</v>
      </c>
      <c r="G3340" s="81" t="str">
        <f>+IF(F3340&lt;&gt;"",VLOOKUP(F3340,NIVELES!$A$246:$C$464,3,0),"")</f>
        <v>SUR</v>
      </c>
      <c r="H3340" s="82" t="s">
        <v>1023</v>
      </c>
      <c r="I3340" s="78" t="s">
        <v>2173</v>
      </c>
      <c r="J3340" s="78" t="s">
        <v>2165</v>
      </c>
      <c r="K3340" s="78" t="s">
        <v>2166</v>
      </c>
      <c r="L3340" s="78" t="s">
        <v>1791</v>
      </c>
      <c r="M3340" s="78" t="s">
        <v>1791</v>
      </c>
      <c r="N3340" s="78" t="s">
        <v>1791</v>
      </c>
      <c r="O3340" s="78" t="s">
        <v>2458</v>
      </c>
      <c r="P3340" s="82">
        <v>2</v>
      </c>
      <c r="Q3340" s="78" t="s">
        <v>3292</v>
      </c>
      <c r="R3340" s="82"/>
      <c r="S3340" s="82">
        <v>1</v>
      </c>
      <c r="T3340" s="82"/>
      <c r="U3340" s="82"/>
      <c r="V3340" s="82"/>
      <c r="W3340" s="82">
        <v>1</v>
      </c>
      <c r="X3340" s="82"/>
      <c r="Y3340" s="82"/>
      <c r="Z3340" s="82"/>
      <c r="AA3340" s="82"/>
      <c r="AB3340" s="82"/>
      <c r="AC3340" s="82"/>
      <c r="AD3340" s="85" t="str">
        <f>IF(A3340&lt;&gt;"",IF(D3340="DIRECCIÓN_DE_TRANSFERENCIAS","280 0031",VLOOKUP(C3340,NIVELES!$A$14:$B$105,2,0)),"")</f>
        <v>280 6410</v>
      </c>
      <c r="AE3340" s="86" t="s">
        <v>322</v>
      </c>
      <c r="AF3340" s="86" t="s">
        <v>369</v>
      </c>
      <c r="AG3340" s="79" t="str">
        <f>+IF(AF3340&lt;&gt;"",VLOOKUP(AF3340,NIVELES!$A$666:$B$673,2,0),"")</f>
        <v>ADMINISTRACIÓN_CENTRAL</v>
      </c>
      <c r="AH3340" s="78" t="s">
        <v>322</v>
      </c>
      <c r="AI3340" s="79" t="str">
        <f>IF(AH3340&lt;&gt;"",VLOOKUP(CONCATENATE(AG3340,AH3340),NIVELES!$B$676:$C$745,2,0),"")</f>
        <v>Administración De La Gestión Administrativa Financiera</v>
      </c>
      <c r="AJ3340" s="78" t="s">
        <v>517</v>
      </c>
      <c r="AK3340" s="79" t="str">
        <f>+IF(AJ3340&lt;&gt;"",VLOOKUP(AJ3340,NIVELES!$A$816:$B$892,2,0),"")</f>
        <v>NO APLICA</v>
      </c>
      <c r="AL3340" s="78" t="s">
        <v>555</v>
      </c>
      <c r="AM3340" s="78">
        <v>570102</v>
      </c>
      <c r="AN3340" s="79" t="str">
        <f>IF(AM3340&lt;&gt;"",+VLOOKUP(AM3340,NIVELES!$A$1652:$B$2466,2,0),"")</f>
        <v>Tasas Generales, Impuestos, Contribuciones, Permisos, Licencias y Patentes.</v>
      </c>
      <c r="AO3340" s="87">
        <v>7498</v>
      </c>
      <c r="AP3340" s="88"/>
      <c r="AQ3340" s="88">
        <v>2845.34</v>
      </c>
      <c r="AR3340" s="88">
        <v>2499</v>
      </c>
      <c r="AS3340" s="88">
        <v>0</v>
      </c>
      <c r="AT3340" s="88">
        <v>0</v>
      </c>
      <c r="AU3340" s="88">
        <v>0</v>
      </c>
      <c r="AV3340" s="88">
        <v>0</v>
      </c>
      <c r="AW3340" s="88">
        <v>2153.66</v>
      </c>
      <c r="AX3340" s="88">
        <v>0</v>
      </c>
      <c r="AY3340" s="88">
        <v>0</v>
      </c>
      <c r="AZ3340" s="88"/>
      <c r="BA3340" s="88">
        <v>0</v>
      </c>
      <c r="BB3340" s="89">
        <f t="shared" si="207"/>
        <v>7498</v>
      </c>
      <c r="BC3340" s="90" t="str">
        <f t="shared" si="206"/>
        <v>OK</v>
      </c>
      <c r="BD3340" s="91" t="str">
        <f t="shared" si="208"/>
        <v xml:space="preserve">                  </v>
      </c>
      <c r="BE3340" s="92">
        <f t="shared" si="209"/>
        <v>2</v>
      </c>
    </row>
    <row r="3341" spans="1:57" s="74" customFormat="1" ht="50.1" customHeight="1" x14ac:dyDescent="0.2">
      <c r="A3341" s="78" t="s">
        <v>55</v>
      </c>
      <c r="B3341" s="78" t="s">
        <v>63</v>
      </c>
      <c r="C3341" s="78" t="s">
        <v>621</v>
      </c>
      <c r="D3341" s="78" t="s">
        <v>575</v>
      </c>
      <c r="E3341" s="79" t="str">
        <f>+IF(C3341&lt;&gt;"",VLOOKUP(MID(C3341,18,5),NIVELES!$A$133:$B$213,2,0),"")</f>
        <v>MORONA_SANTIAGO</v>
      </c>
      <c r="F3341" s="80" t="s">
        <v>238</v>
      </c>
      <c r="G3341" s="81" t="str">
        <f>+IF(F3341&lt;&gt;"",VLOOKUP(F3341,NIVELES!$A$246:$C$464,3,0),"")</f>
        <v>SUR</v>
      </c>
      <c r="H3341" s="82" t="s">
        <v>1023</v>
      </c>
      <c r="I3341" s="78" t="s">
        <v>2173</v>
      </c>
      <c r="J3341" s="78" t="s">
        <v>2165</v>
      </c>
      <c r="K3341" s="78" t="s">
        <v>2166</v>
      </c>
      <c r="L3341" s="78" t="s">
        <v>1791</v>
      </c>
      <c r="M3341" s="78" t="s">
        <v>1791</v>
      </c>
      <c r="N3341" s="78" t="s">
        <v>1791</v>
      </c>
      <c r="O3341" s="78" t="s">
        <v>2458</v>
      </c>
      <c r="P3341" s="82">
        <v>1</v>
      </c>
      <c r="Q3341" s="78" t="s">
        <v>3292</v>
      </c>
      <c r="R3341" s="82"/>
      <c r="S3341" s="82"/>
      <c r="T3341" s="82"/>
      <c r="U3341" s="82"/>
      <c r="V3341" s="82">
        <v>1</v>
      </c>
      <c r="W3341" s="82"/>
      <c r="X3341" s="82"/>
      <c r="Y3341" s="82"/>
      <c r="Z3341" s="82"/>
      <c r="AA3341" s="82"/>
      <c r="AB3341" s="82"/>
      <c r="AC3341" s="82"/>
      <c r="AD3341" s="85" t="str">
        <f>IF(A3341&lt;&gt;"",IF(D3341="DIRECCIÓN_DE_TRANSFERENCIAS","280 0031",VLOOKUP(C3341,NIVELES!$A$14:$B$105,2,0)),"")</f>
        <v>280 6410</v>
      </c>
      <c r="AE3341" s="86" t="s">
        <v>322</v>
      </c>
      <c r="AF3341" s="86" t="s">
        <v>369</v>
      </c>
      <c r="AG3341" s="79" t="str">
        <f>+IF(AF3341&lt;&gt;"",VLOOKUP(AF3341,NIVELES!$A$666:$B$673,2,0),"")</f>
        <v>ADMINISTRACIÓN_CENTRAL</v>
      </c>
      <c r="AH3341" s="78" t="s">
        <v>322</v>
      </c>
      <c r="AI3341" s="79" t="str">
        <f>IF(AH3341&lt;&gt;"",VLOOKUP(CONCATENATE(AG3341,AH3341),NIVELES!$B$676:$C$745,2,0),"")</f>
        <v>Administración De La Gestión Administrativa Financiera</v>
      </c>
      <c r="AJ3341" s="78" t="s">
        <v>517</v>
      </c>
      <c r="AK3341" s="79" t="str">
        <f>+IF(AJ3341&lt;&gt;"",VLOOKUP(AJ3341,NIVELES!$A$816:$B$892,2,0),"")</f>
        <v>NO APLICA</v>
      </c>
      <c r="AL3341" s="78" t="s">
        <v>555</v>
      </c>
      <c r="AM3341" s="78">
        <v>570216</v>
      </c>
      <c r="AN3341" s="79" t="str">
        <f>IF(AM3341&lt;&gt;"",+VLOOKUP(AM3341,NIVELES!$A$1652:$B$2466,2,0),"")</f>
        <v>Obligaciones con el IESS por Responsabilidad Patronal</v>
      </c>
      <c r="AO3341" s="87">
        <v>924.77</v>
      </c>
      <c r="AP3341" s="88"/>
      <c r="AQ3341" s="88">
        <v>0</v>
      </c>
      <c r="AR3341" s="88">
        <v>0</v>
      </c>
      <c r="AS3341" s="88">
        <v>924.77</v>
      </c>
      <c r="AT3341" s="88">
        <v>0</v>
      </c>
      <c r="AU3341" s="88">
        <v>0</v>
      </c>
      <c r="AV3341" s="88">
        <v>0</v>
      </c>
      <c r="AW3341" s="88">
        <v>0</v>
      </c>
      <c r="AX3341" s="88">
        <v>0</v>
      </c>
      <c r="AY3341" s="88">
        <v>0</v>
      </c>
      <c r="AZ3341" s="88">
        <v>0</v>
      </c>
      <c r="BA3341" s="88">
        <v>0</v>
      </c>
      <c r="BB3341" s="89">
        <f t="shared" si="207"/>
        <v>924.77</v>
      </c>
      <c r="BC3341" s="90" t="str">
        <f t="shared" si="206"/>
        <v>OK</v>
      </c>
      <c r="BD3341" s="91" t="str">
        <f t="shared" si="208"/>
        <v xml:space="preserve">                  </v>
      </c>
      <c r="BE3341" s="92">
        <f t="shared" si="209"/>
        <v>1</v>
      </c>
    </row>
    <row r="3342" spans="1:57" s="74" customFormat="1" ht="50.1" customHeight="1" x14ac:dyDescent="0.2">
      <c r="A3342" s="78" t="s">
        <v>55</v>
      </c>
      <c r="B3342" s="78" t="s">
        <v>63</v>
      </c>
      <c r="C3342" s="78" t="s">
        <v>621</v>
      </c>
      <c r="D3342" s="78" t="s">
        <v>575</v>
      </c>
      <c r="E3342" s="79" t="str">
        <f>+IF(C3342&lt;&gt;"",VLOOKUP(MID(C3342,18,5),NIVELES!$A$133:$B$213,2,0),"")</f>
        <v>MORONA_SANTIAGO</v>
      </c>
      <c r="F3342" s="80" t="s">
        <v>238</v>
      </c>
      <c r="G3342" s="81" t="str">
        <f>+IF(F3342&lt;&gt;"",VLOOKUP(F3342,NIVELES!$A$246:$C$464,3,0),"")</f>
        <v>SUR</v>
      </c>
      <c r="H3342" s="82" t="s">
        <v>1023</v>
      </c>
      <c r="I3342" s="78" t="s">
        <v>2173</v>
      </c>
      <c r="J3342" s="78" t="s">
        <v>2165</v>
      </c>
      <c r="K3342" s="78" t="s">
        <v>2166</v>
      </c>
      <c r="L3342" s="78" t="s">
        <v>1791</v>
      </c>
      <c r="M3342" s="78" t="s">
        <v>1791</v>
      </c>
      <c r="N3342" s="78" t="s">
        <v>1791</v>
      </c>
      <c r="O3342" s="78" t="s">
        <v>2458</v>
      </c>
      <c r="P3342" s="82">
        <v>1</v>
      </c>
      <c r="Q3342" s="78" t="s">
        <v>3292</v>
      </c>
      <c r="R3342" s="82"/>
      <c r="S3342" s="82"/>
      <c r="T3342" s="82"/>
      <c r="U3342" s="82"/>
      <c r="V3342" s="82">
        <v>1</v>
      </c>
      <c r="W3342" s="82"/>
      <c r="X3342" s="82"/>
      <c r="Y3342" s="82"/>
      <c r="Z3342" s="82"/>
      <c r="AA3342" s="82"/>
      <c r="AB3342" s="82"/>
      <c r="AC3342" s="82"/>
      <c r="AD3342" s="85" t="str">
        <f>IF(A3342&lt;&gt;"",IF(D3342="DIRECCIÓN_DE_TRANSFERENCIAS","280 0031",VLOOKUP(C3342,NIVELES!$A$14:$B$105,2,0)),"")</f>
        <v>280 6410</v>
      </c>
      <c r="AE3342" s="86" t="s">
        <v>322</v>
      </c>
      <c r="AF3342" s="86" t="s">
        <v>369</v>
      </c>
      <c r="AG3342" s="79" t="str">
        <f>+IF(AF3342&lt;&gt;"",VLOOKUP(AF3342,NIVELES!$A$666:$B$673,2,0),"")</f>
        <v>ADMINISTRACIÓN_CENTRAL</v>
      </c>
      <c r="AH3342" s="78" t="s">
        <v>322</v>
      </c>
      <c r="AI3342" s="79" t="str">
        <f>IF(AH3342&lt;&gt;"",VLOOKUP(CONCATENATE(AG3342,AH3342),NIVELES!$B$676:$C$745,2,0),"")</f>
        <v>Administración De La Gestión Administrativa Financiera</v>
      </c>
      <c r="AJ3342" s="78" t="s">
        <v>517</v>
      </c>
      <c r="AK3342" s="79" t="str">
        <f>+IF(AJ3342&lt;&gt;"",VLOOKUP(AJ3342,NIVELES!$A$816:$B$892,2,0),"")</f>
        <v>NO APLICA</v>
      </c>
      <c r="AL3342" s="78" t="s">
        <v>555</v>
      </c>
      <c r="AM3342" s="78">
        <v>570218</v>
      </c>
      <c r="AN3342" s="79" t="str">
        <f>IF(AM3342&lt;&gt;"",+VLOOKUP(AM3342,NIVELES!$A$1652:$B$2466,2,0),"")</f>
        <v>Intereses por Mora Patronal al IESS</v>
      </c>
      <c r="AO3342" s="87">
        <v>0</v>
      </c>
      <c r="AP3342" s="88"/>
      <c r="AQ3342" s="88"/>
      <c r="AR3342" s="88">
        <v>0</v>
      </c>
      <c r="AS3342" s="88">
        <v>0</v>
      </c>
      <c r="AT3342" s="88">
        <v>0</v>
      </c>
      <c r="AU3342" s="88">
        <v>0</v>
      </c>
      <c r="AV3342" s="88">
        <v>0</v>
      </c>
      <c r="AW3342" s="88">
        <v>0</v>
      </c>
      <c r="AX3342" s="88">
        <v>0</v>
      </c>
      <c r="AY3342" s="88">
        <v>0</v>
      </c>
      <c r="AZ3342" s="88">
        <v>0</v>
      </c>
      <c r="BA3342" s="88">
        <v>0</v>
      </c>
      <c r="BB3342" s="89">
        <f t="shared" si="207"/>
        <v>0</v>
      </c>
      <c r="BC3342" s="90" t="str">
        <f t="shared" si="206"/>
        <v>OK</v>
      </c>
      <c r="BD3342" s="91" t="str">
        <f t="shared" si="208"/>
        <v xml:space="preserve">                  </v>
      </c>
      <c r="BE3342" s="92">
        <f t="shared" si="209"/>
        <v>1</v>
      </c>
    </row>
    <row r="3343" spans="1:57" s="74" customFormat="1" ht="50.1" customHeight="1" x14ac:dyDescent="0.2">
      <c r="A3343" s="78" t="s">
        <v>55</v>
      </c>
      <c r="B3343" s="78" t="s">
        <v>63</v>
      </c>
      <c r="C3343" s="78" t="s">
        <v>621</v>
      </c>
      <c r="D3343" s="78" t="s">
        <v>605</v>
      </c>
      <c r="E3343" s="79" t="str">
        <f>+IF(C3343&lt;&gt;"",VLOOKUP(MID(C3343,18,5),NIVELES!$A$133:$B$213,2,0),"")</f>
        <v>MORONA_SANTIAGO</v>
      </c>
      <c r="F3343" s="80" t="s">
        <v>238</v>
      </c>
      <c r="G3343" s="81" t="str">
        <f>+IF(F3343&lt;&gt;"",VLOOKUP(F3343,NIVELES!$A$246:$C$464,3,0),"")</f>
        <v>SUR</v>
      </c>
      <c r="H3343" s="82" t="s">
        <v>1024</v>
      </c>
      <c r="I3343" s="78" t="s">
        <v>2183</v>
      </c>
      <c r="J3343" s="78" t="s">
        <v>2184</v>
      </c>
      <c r="K3343" s="78" t="s">
        <v>2185</v>
      </c>
      <c r="L3343" s="78" t="s">
        <v>2294</v>
      </c>
      <c r="M3343" s="78">
        <v>30</v>
      </c>
      <c r="N3343" s="78" t="s">
        <v>3293</v>
      </c>
      <c r="O3343" s="78" t="s">
        <v>3294</v>
      </c>
      <c r="P3343" s="82">
        <v>12</v>
      </c>
      <c r="Q3343" s="78" t="s">
        <v>3284</v>
      </c>
      <c r="R3343" s="82">
        <v>1</v>
      </c>
      <c r="S3343" s="82">
        <v>1</v>
      </c>
      <c r="T3343" s="82">
        <v>1</v>
      </c>
      <c r="U3343" s="82">
        <v>1</v>
      </c>
      <c r="V3343" s="82">
        <v>1</v>
      </c>
      <c r="W3343" s="82">
        <v>1</v>
      </c>
      <c r="X3343" s="82">
        <v>1</v>
      </c>
      <c r="Y3343" s="82">
        <v>1</v>
      </c>
      <c r="Z3343" s="82">
        <v>1</v>
      </c>
      <c r="AA3343" s="82">
        <v>1</v>
      </c>
      <c r="AB3343" s="82">
        <v>1</v>
      </c>
      <c r="AC3343" s="82">
        <v>1</v>
      </c>
      <c r="AD3343" s="85" t="str">
        <f>IF(A3343&lt;&gt;"",IF(D3343="DIRECCIÓN_DE_TRANSFERENCIAS","280 0031",VLOOKUP(C3343,NIVELES!$A$14:$B$105,2,0)),"")</f>
        <v>280 6410</v>
      </c>
      <c r="AE3343" s="86" t="s">
        <v>322</v>
      </c>
      <c r="AF3343" s="86" t="s">
        <v>542</v>
      </c>
      <c r="AG3343" s="79" t="str">
        <f>+IF(AF3343&lt;&gt;"",VLOOKUP(AF3343,NIVELES!$A$666:$B$673,2,0),"")</f>
        <v>SISTEMA_DE_PROTECCIÓN_ESPECIAL_EN_EL_CICLO_DE_VIDA</v>
      </c>
      <c r="AH3343" s="78" t="s">
        <v>452</v>
      </c>
      <c r="AI3343" s="79" t="str">
        <f>IF(AH3343&lt;&gt;"",VLOOKUP(CONCATENATE(AG3343,AH3343),NIVELES!$B$676:$C$745,2,0),"")</f>
        <v>Modalidades De Proteccion Especial Directos</v>
      </c>
      <c r="AJ3343" s="78" t="s">
        <v>517</v>
      </c>
      <c r="AK3343" s="79" t="str">
        <f>+IF(AJ3343&lt;&gt;"",VLOOKUP(AJ3343,NIVELES!$A$816:$B$892,2,0),"")</f>
        <v>NO APLICA</v>
      </c>
      <c r="AL3343" s="78" t="s">
        <v>553</v>
      </c>
      <c r="AM3343" s="78">
        <v>510105</v>
      </c>
      <c r="AN3343" s="79" t="str">
        <f>IF(AM3343&lt;&gt;"",+VLOOKUP(AM3343,NIVELES!$A$1652:$B$2466,2,0),"")</f>
        <v>Remuneraciones Unificadas</v>
      </c>
      <c r="AO3343" s="87">
        <v>109872</v>
      </c>
      <c r="AP3343" s="88"/>
      <c r="AQ3343" s="88">
        <v>18312</v>
      </c>
      <c r="AR3343" s="88">
        <v>9156</v>
      </c>
      <c r="AS3343" s="88">
        <v>9156</v>
      </c>
      <c r="AT3343" s="88">
        <v>9156</v>
      </c>
      <c r="AU3343" s="88">
        <v>9156</v>
      </c>
      <c r="AV3343" s="88">
        <v>9156</v>
      </c>
      <c r="AW3343" s="88">
        <v>9156</v>
      </c>
      <c r="AX3343" s="88">
        <v>9156</v>
      </c>
      <c r="AY3343" s="88">
        <v>9156</v>
      </c>
      <c r="AZ3343" s="88">
        <v>9156</v>
      </c>
      <c r="BA3343" s="88">
        <v>9156</v>
      </c>
      <c r="BB3343" s="89">
        <f t="shared" si="207"/>
        <v>109872</v>
      </c>
      <c r="BC3343" s="90" t="str">
        <f t="shared" si="206"/>
        <v>OK</v>
      </c>
      <c r="BD3343" s="91" t="str">
        <f t="shared" si="208"/>
        <v xml:space="preserve">                  </v>
      </c>
      <c r="BE3343" s="92">
        <f t="shared" si="209"/>
        <v>12</v>
      </c>
    </row>
    <row r="3344" spans="1:57" s="74" customFormat="1" ht="50.1" customHeight="1" x14ac:dyDescent="0.2">
      <c r="A3344" s="78" t="s">
        <v>55</v>
      </c>
      <c r="B3344" s="78" t="s">
        <v>63</v>
      </c>
      <c r="C3344" s="78" t="s">
        <v>621</v>
      </c>
      <c r="D3344" s="78" t="s">
        <v>605</v>
      </c>
      <c r="E3344" s="79" t="str">
        <f>+IF(C3344&lt;&gt;"",VLOOKUP(MID(C3344,18,5),NIVELES!$A$133:$B$213,2,0),"")</f>
        <v>MORONA_SANTIAGO</v>
      </c>
      <c r="F3344" s="80" t="s">
        <v>238</v>
      </c>
      <c r="G3344" s="81" t="str">
        <f>+IF(F3344&lt;&gt;"",VLOOKUP(F3344,NIVELES!$A$246:$C$464,3,0),"")</f>
        <v>SUR</v>
      </c>
      <c r="H3344" s="82" t="s">
        <v>1024</v>
      </c>
      <c r="I3344" s="78" t="s">
        <v>2183</v>
      </c>
      <c r="J3344" s="78" t="s">
        <v>2184</v>
      </c>
      <c r="K3344" s="78" t="s">
        <v>2185</v>
      </c>
      <c r="L3344" s="78" t="s">
        <v>2294</v>
      </c>
      <c r="M3344" s="78">
        <v>30</v>
      </c>
      <c r="N3344" s="78" t="s">
        <v>3293</v>
      </c>
      <c r="O3344" s="78" t="s">
        <v>3294</v>
      </c>
      <c r="P3344" s="82">
        <v>12</v>
      </c>
      <c r="Q3344" s="78" t="s">
        <v>3284</v>
      </c>
      <c r="R3344" s="82">
        <v>1</v>
      </c>
      <c r="S3344" s="82">
        <v>1</v>
      </c>
      <c r="T3344" s="82">
        <v>1</v>
      </c>
      <c r="U3344" s="82">
        <v>1</v>
      </c>
      <c r="V3344" s="82">
        <v>1</v>
      </c>
      <c r="W3344" s="82">
        <v>1</v>
      </c>
      <c r="X3344" s="82">
        <v>1</v>
      </c>
      <c r="Y3344" s="82">
        <v>1</v>
      </c>
      <c r="Z3344" s="82">
        <v>1</v>
      </c>
      <c r="AA3344" s="82">
        <v>1</v>
      </c>
      <c r="AB3344" s="82">
        <v>1</v>
      </c>
      <c r="AC3344" s="82">
        <v>1</v>
      </c>
      <c r="AD3344" s="85" t="str">
        <f>IF(A3344&lt;&gt;"",IF(D3344="DIRECCIÓN_DE_TRANSFERENCIAS","280 0031",VLOOKUP(C3344,NIVELES!$A$14:$B$105,2,0)),"")</f>
        <v>280 6410</v>
      </c>
      <c r="AE3344" s="86" t="s">
        <v>322</v>
      </c>
      <c r="AF3344" s="86" t="s">
        <v>542</v>
      </c>
      <c r="AG3344" s="79" t="str">
        <f>+IF(AF3344&lt;&gt;"",VLOOKUP(AF3344,NIVELES!$A$666:$B$673,2,0),"")</f>
        <v>SISTEMA_DE_PROTECCIÓN_ESPECIAL_EN_EL_CICLO_DE_VIDA</v>
      </c>
      <c r="AH3344" s="78" t="s">
        <v>452</v>
      </c>
      <c r="AI3344" s="79" t="str">
        <f>IF(AH3344&lt;&gt;"",VLOOKUP(CONCATENATE(AG3344,AH3344),NIVELES!$B$676:$C$745,2,0),"")</f>
        <v>Modalidades De Proteccion Especial Directos</v>
      </c>
      <c r="AJ3344" s="78" t="s">
        <v>517</v>
      </c>
      <c r="AK3344" s="79" t="str">
        <f>+IF(AJ3344&lt;&gt;"",VLOOKUP(AJ3344,NIVELES!$A$816:$B$892,2,0),"")</f>
        <v>NO APLICA</v>
      </c>
      <c r="AL3344" s="78" t="s">
        <v>553</v>
      </c>
      <c r="AM3344" s="78">
        <v>510203</v>
      </c>
      <c r="AN3344" s="79" t="str">
        <f>IF(AM3344&lt;&gt;"",+VLOOKUP(AM3344,NIVELES!$A$1652:$B$2466,2,0),"")</f>
        <v>Decimotercer Sueldo</v>
      </c>
      <c r="AO3344" s="87">
        <v>12489.58</v>
      </c>
      <c r="AP3344" s="88"/>
      <c r="AQ3344" s="88"/>
      <c r="AR3344" s="88">
        <v>1135.42</v>
      </c>
      <c r="AS3344" s="88">
        <v>1135.42</v>
      </c>
      <c r="AT3344" s="88">
        <v>1135.42</v>
      </c>
      <c r="AU3344" s="88">
        <v>1135.42</v>
      </c>
      <c r="AV3344" s="88">
        <v>1135.42</v>
      </c>
      <c r="AW3344" s="88">
        <v>1135.42</v>
      </c>
      <c r="AX3344" s="88">
        <v>1135.42</v>
      </c>
      <c r="AY3344" s="88">
        <v>1135.42</v>
      </c>
      <c r="AZ3344" s="88">
        <v>1135.3800000000001</v>
      </c>
      <c r="BA3344" s="88">
        <v>2270.8399999999983</v>
      </c>
      <c r="BB3344" s="89">
        <f t="shared" si="207"/>
        <v>12489.58</v>
      </c>
      <c r="BC3344" s="90" t="str">
        <f t="shared" si="206"/>
        <v>OK</v>
      </c>
      <c r="BD3344" s="91" t="str">
        <f t="shared" si="208"/>
        <v xml:space="preserve">                  </v>
      </c>
      <c r="BE3344" s="92">
        <f t="shared" si="209"/>
        <v>12</v>
      </c>
    </row>
    <row r="3345" spans="1:57" s="74" customFormat="1" ht="50.1" customHeight="1" x14ac:dyDescent="0.2">
      <c r="A3345" s="78" t="s">
        <v>55</v>
      </c>
      <c r="B3345" s="78" t="s">
        <v>63</v>
      </c>
      <c r="C3345" s="78" t="s">
        <v>621</v>
      </c>
      <c r="D3345" s="78" t="s">
        <v>605</v>
      </c>
      <c r="E3345" s="79" t="str">
        <f>+IF(C3345&lt;&gt;"",VLOOKUP(MID(C3345,18,5),NIVELES!$A$133:$B$213,2,0),"")</f>
        <v>MORONA_SANTIAGO</v>
      </c>
      <c r="F3345" s="80" t="s">
        <v>238</v>
      </c>
      <c r="G3345" s="81" t="str">
        <f>+IF(F3345&lt;&gt;"",VLOOKUP(F3345,NIVELES!$A$246:$C$464,3,0),"")</f>
        <v>SUR</v>
      </c>
      <c r="H3345" s="82" t="s">
        <v>1024</v>
      </c>
      <c r="I3345" s="78" t="s">
        <v>2183</v>
      </c>
      <c r="J3345" s="78" t="s">
        <v>2184</v>
      </c>
      <c r="K3345" s="78" t="s">
        <v>2185</v>
      </c>
      <c r="L3345" s="78" t="s">
        <v>2294</v>
      </c>
      <c r="M3345" s="78">
        <v>30</v>
      </c>
      <c r="N3345" s="78" t="s">
        <v>3293</v>
      </c>
      <c r="O3345" s="78" t="s">
        <v>3294</v>
      </c>
      <c r="P3345" s="82">
        <v>12</v>
      </c>
      <c r="Q3345" s="78" t="s">
        <v>3284</v>
      </c>
      <c r="R3345" s="82">
        <v>1</v>
      </c>
      <c r="S3345" s="82">
        <v>1</v>
      </c>
      <c r="T3345" s="82">
        <v>1</v>
      </c>
      <c r="U3345" s="82">
        <v>1</v>
      </c>
      <c r="V3345" s="82">
        <v>1</v>
      </c>
      <c r="W3345" s="82">
        <v>1</v>
      </c>
      <c r="X3345" s="82">
        <v>1</v>
      </c>
      <c r="Y3345" s="82">
        <v>1</v>
      </c>
      <c r="Z3345" s="82">
        <v>1</v>
      </c>
      <c r="AA3345" s="82">
        <v>1</v>
      </c>
      <c r="AB3345" s="82">
        <v>1</v>
      </c>
      <c r="AC3345" s="82">
        <v>1</v>
      </c>
      <c r="AD3345" s="85" t="str">
        <f>IF(A3345&lt;&gt;"",IF(D3345="DIRECCIÓN_DE_TRANSFERENCIAS","280 0031",VLOOKUP(C3345,NIVELES!$A$14:$B$105,2,0)),"")</f>
        <v>280 6410</v>
      </c>
      <c r="AE3345" s="86" t="s">
        <v>322</v>
      </c>
      <c r="AF3345" s="86" t="s">
        <v>542</v>
      </c>
      <c r="AG3345" s="79" t="str">
        <f>+IF(AF3345&lt;&gt;"",VLOOKUP(AF3345,NIVELES!$A$666:$B$673,2,0),"")</f>
        <v>SISTEMA_DE_PROTECCIÓN_ESPECIAL_EN_EL_CICLO_DE_VIDA</v>
      </c>
      <c r="AH3345" s="78" t="s">
        <v>452</v>
      </c>
      <c r="AI3345" s="79" t="str">
        <f>IF(AH3345&lt;&gt;"",VLOOKUP(CONCATENATE(AG3345,AH3345),NIVELES!$B$676:$C$745,2,0),"")</f>
        <v>Modalidades De Proteccion Especial Directos</v>
      </c>
      <c r="AJ3345" s="78" t="s">
        <v>517</v>
      </c>
      <c r="AK3345" s="79" t="str">
        <f>+IF(AJ3345&lt;&gt;"",VLOOKUP(AJ3345,NIVELES!$A$816:$B$892,2,0),"")</f>
        <v>NO APLICA</v>
      </c>
      <c r="AL3345" s="78" t="s">
        <v>553</v>
      </c>
      <c r="AM3345" s="78">
        <v>510204</v>
      </c>
      <c r="AN3345" s="79" t="str">
        <f>IF(AM3345&lt;&gt;"",+VLOOKUP(AM3345,NIVELES!$A$1652:$B$2466,2,0),"")</f>
        <v>Decimocuarto Sueldo</v>
      </c>
      <c r="AO3345" s="87">
        <v>5778.67</v>
      </c>
      <c r="AP3345" s="88"/>
      <c r="AQ3345" s="88"/>
      <c r="AR3345" s="88">
        <v>525.33000000000004</v>
      </c>
      <c r="AS3345" s="88">
        <v>525.33000000000004</v>
      </c>
      <c r="AT3345" s="88">
        <v>525.33000000000004</v>
      </c>
      <c r="AU3345" s="88">
        <v>525.33000000000004</v>
      </c>
      <c r="AV3345" s="88">
        <v>525.33000000000004</v>
      </c>
      <c r="AW3345" s="88">
        <v>525.33000000000004</v>
      </c>
      <c r="AX3345" s="88">
        <v>525.33000000000004</v>
      </c>
      <c r="AY3345" s="88">
        <v>525.33000000000004</v>
      </c>
      <c r="AZ3345" s="88">
        <v>525.37</v>
      </c>
      <c r="BA3345" s="88">
        <v>1050.6599999999999</v>
      </c>
      <c r="BB3345" s="89">
        <f t="shared" si="207"/>
        <v>5778.67</v>
      </c>
      <c r="BC3345" s="90" t="str">
        <f t="shared" si="206"/>
        <v>OK</v>
      </c>
      <c r="BD3345" s="91" t="str">
        <f t="shared" si="208"/>
        <v xml:space="preserve">                  </v>
      </c>
      <c r="BE3345" s="92">
        <f t="shared" si="209"/>
        <v>12</v>
      </c>
    </row>
    <row r="3346" spans="1:57" s="74" customFormat="1" ht="50.1" customHeight="1" x14ac:dyDescent="0.2">
      <c r="A3346" s="78" t="s">
        <v>55</v>
      </c>
      <c r="B3346" s="78" t="s">
        <v>63</v>
      </c>
      <c r="C3346" s="78" t="s">
        <v>621</v>
      </c>
      <c r="D3346" s="78" t="s">
        <v>605</v>
      </c>
      <c r="E3346" s="79" t="str">
        <f>+IF(C3346&lt;&gt;"",VLOOKUP(MID(C3346,18,5),NIVELES!$A$133:$B$213,2,0),"")</f>
        <v>MORONA_SANTIAGO</v>
      </c>
      <c r="F3346" s="80" t="s">
        <v>238</v>
      </c>
      <c r="G3346" s="81" t="str">
        <f>+IF(F3346&lt;&gt;"",VLOOKUP(F3346,NIVELES!$A$246:$C$464,3,0),"")</f>
        <v>SUR</v>
      </c>
      <c r="H3346" s="82" t="s">
        <v>1024</v>
      </c>
      <c r="I3346" s="78" t="s">
        <v>2183</v>
      </c>
      <c r="J3346" s="78" t="s">
        <v>2184</v>
      </c>
      <c r="K3346" s="78" t="s">
        <v>2185</v>
      </c>
      <c r="L3346" s="78" t="s">
        <v>2294</v>
      </c>
      <c r="M3346" s="78">
        <v>30</v>
      </c>
      <c r="N3346" s="78" t="s">
        <v>3293</v>
      </c>
      <c r="O3346" s="78" t="s">
        <v>3294</v>
      </c>
      <c r="P3346" s="82">
        <v>12</v>
      </c>
      <c r="Q3346" s="78" t="s">
        <v>3284</v>
      </c>
      <c r="R3346" s="82">
        <v>1</v>
      </c>
      <c r="S3346" s="82">
        <v>1</v>
      </c>
      <c r="T3346" s="82">
        <v>1</v>
      </c>
      <c r="U3346" s="82">
        <v>1</v>
      </c>
      <c r="V3346" s="82">
        <v>1</v>
      </c>
      <c r="W3346" s="82">
        <v>1</v>
      </c>
      <c r="X3346" s="82">
        <v>1</v>
      </c>
      <c r="Y3346" s="82">
        <v>1</v>
      </c>
      <c r="Z3346" s="82">
        <v>1</v>
      </c>
      <c r="AA3346" s="82">
        <v>1</v>
      </c>
      <c r="AB3346" s="82">
        <v>1</v>
      </c>
      <c r="AC3346" s="82">
        <v>1</v>
      </c>
      <c r="AD3346" s="85" t="str">
        <f>IF(A3346&lt;&gt;"",IF(D3346="DIRECCIÓN_DE_TRANSFERENCIAS","280 0031",VLOOKUP(C3346,NIVELES!$A$14:$B$105,2,0)),"")</f>
        <v>280 6410</v>
      </c>
      <c r="AE3346" s="86" t="s">
        <v>322</v>
      </c>
      <c r="AF3346" s="86" t="s">
        <v>542</v>
      </c>
      <c r="AG3346" s="79" t="str">
        <f>+IF(AF3346&lt;&gt;"",VLOOKUP(AF3346,NIVELES!$A$666:$B$673,2,0),"")</f>
        <v>SISTEMA_DE_PROTECCIÓN_ESPECIAL_EN_EL_CICLO_DE_VIDA</v>
      </c>
      <c r="AH3346" s="78" t="s">
        <v>452</v>
      </c>
      <c r="AI3346" s="79" t="str">
        <f>IF(AH3346&lt;&gt;"",VLOOKUP(CONCATENATE(AG3346,AH3346),NIVELES!$B$676:$C$745,2,0),"")</f>
        <v>Modalidades De Proteccion Especial Directos</v>
      </c>
      <c r="AJ3346" s="78" t="s">
        <v>517</v>
      </c>
      <c r="AK3346" s="79" t="str">
        <f>+IF(AJ3346&lt;&gt;"",VLOOKUP(AJ3346,NIVELES!$A$816:$B$892,2,0),"")</f>
        <v>NO APLICA</v>
      </c>
      <c r="AL3346" s="78" t="s">
        <v>553</v>
      </c>
      <c r="AM3346" s="78">
        <v>510510</v>
      </c>
      <c r="AN3346" s="79" t="str">
        <f>IF(AM3346&lt;&gt;"",+VLOOKUP(AM3346,NIVELES!$A$1652:$B$2466,2,0),"")</f>
        <v>Servicios Personales por Contrato</v>
      </c>
      <c r="AO3346" s="87">
        <v>49159</v>
      </c>
      <c r="AP3346" s="88"/>
      <c r="AQ3346" s="88">
        <v>8938</v>
      </c>
      <c r="AR3346" s="88">
        <v>4469</v>
      </c>
      <c r="AS3346" s="88">
        <v>4469</v>
      </c>
      <c r="AT3346" s="88">
        <v>4469</v>
      </c>
      <c r="AU3346" s="88">
        <v>4469</v>
      </c>
      <c r="AV3346" s="88">
        <v>4469</v>
      </c>
      <c r="AW3346" s="88">
        <v>4469</v>
      </c>
      <c r="AX3346" s="88">
        <v>4469</v>
      </c>
      <c r="AY3346" s="88">
        <v>4469</v>
      </c>
      <c r="AZ3346" s="88">
        <v>4469</v>
      </c>
      <c r="BA3346" s="88">
        <v>0</v>
      </c>
      <c r="BB3346" s="89">
        <f t="shared" si="207"/>
        <v>49159</v>
      </c>
      <c r="BC3346" s="90" t="str">
        <f t="shared" si="206"/>
        <v>OK</v>
      </c>
      <c r="BD3346" s="91" t="str">
        <f t="shared" si="208"/>
        <v xml:space="preserve">                  </v>
      </c>
      <c r="BE3346" s="92">
        <f t="shared" si="209"/>
        <v>12</v>
      </c>
    </row>
    <row r="3347" spans="1:57" s="74" customFormat="1" ht="50.1" customHeight="1" x14ac:dyDescent="0.2">
      <c r="A3347" s="78" t="s">
        <v>55</v>
      </c>
      <c r="B3347" s="78" t="s">
        <v>63</v>
      </c>
      <c r="C3347" s="78" t="s">
        <v>621</v>
      </c>
      <c r="D3347" s="78" t="s">
        <v>605</v>
      </c>
      <c r="E3347" s="79" t="str">
        <f>+IF(C3347&lt;&gt;"",VLOOKUP(MID(C3347,18,5),NIVELES!$A$133:$B$213,2,0),"")</f>
        <v>MORONA_SANTIAGO</v>
      </c>
      <c r="F3347" s="80" t="s">
        <v>238</v>
      </c>
      <c r="G3347" s="81" t="str">
        <f>+IF(F3347&lt;&gt;"",VLOOKUP(F3347,NIVELES!$A$246:$C$464,3,0),"")</f>
        <v>SUR</v>
      </c>
      <c r="H3347" s="82" t="s">
        <v>1024</v>
      </c>
      <c r="I3347" s="78" t="s">
        <v>2183</v>
      </c>
      <c r="J3347" s="78" t="s">
        <v>2184</v>
      </c>
      <c r="K3347" s="78" t="s">
        <v>2185</v>
      </c>
      <c r="L3347" s="78" t="s">
        <v>2294</v>
      </c>
      <c r="M3347" s="78">
        <v>30</v>
      </c>
      <c r="N3347" s="78" t="s">
        <v>3293</v>
      </c>
      <c r="O3347" s="78" t="s">
        <v>3294</v>
      </c>
      <c r="P3347" s="82">
        <v>12</v>
      </c>
      <c r="Q3347" s="78" t="s">
        <v>3284</v>
      </c>
      <c r="R3347" s="82">
        <v>1</v>
      </c>
      <c r="S3347" s="82">
        <v>1</v>
      </c>
      <c r="T3347" s="82">
        <v>1</v>
      </c>
      <c r="U3347" s="82">
        <v>1</v>
      </c>
      <c r="V3347" s="82">
        <v>1</v>
      </c>
      <c r="W3347" s="82">
        <v>1</v>
      </c>
      <c r="X3347" s="82">
        <v>1</v>
      </c>
      <c r="Y3347" s="82">
        <v>1</v>
      </c>
      <c r="Z3347" s="82">
        <v>1</v>
      </c>
      <c r="AA3347" s="82">
        <v>1</v>
      </c>
      <c r="AB3347" s="82">
        <v>1</v>
      </c>
      <c r="AC3347" s="82">
        <v>1</v>
      </c>
      <c r="AD3347" s="85" t="str">
        <f>IF(A3347&lt;&gt;"",IF(D3347="DIRECCIÓN_DE_TRANSFERENCIAS","280 0031",VLOOKUP(C3347,NIVELES!$A$14:$B$105,2,0)),"")</f>
        <v>280 6410</v>
      </c>
      <c r="AE3347" s="86" t="s">
        <v>322</v>
      </c>
      <c r="AF3347" s="86" t="s">
        <v>542</v>
      </c>
      <c r="AG3347" s="79" t="str">
        <f>+IF(AF3347&lt;&gt;"",VLOOKUP(AF3347,NIVELES!$A$666:$B$673,2,0),"")</f>
        <v>SISTEMA_DE_PROTECCIÓN_ESPECIAL_EN_EL_CICLO_DE_VIDA</v>
      </c>
      <c r="AH3347" s="78" t="s">
        <v>452</v>
      </c>
      <c r="AI3347" s="79" t="str">
        <f>IF(AH3347&lt;&gt;"",VLOOKUP(CONCATENATE(AG3347,AH3347),NIVELES!$B$676:$C$745,2,0),"")</f>
        <v>Modalidades De Proteccion Especial Directos</v>
      </c>
      <c r="AJ3347" s="78" t="s">
        <v>517</v>
      </c>
      <c r="AK3347" s="79" t="str">
        <f>+IF(AJ3347&lt;&gt;"",VLOOKUP(AJ3347,NIVELES!$A$816:$B$892,2,0),"")</f>
        <v>NO APLICA</v>
      </c>
      <c r="AL3347" s="78" t="s">
        <v>553</v>
      </c>
      <c r="AM3347" s="78">
        <v>510601</v>
      </c>
      <c r="AN3347" s="79" t="str">
        <f>IF(AM3347&lt;&gt;"",+VLOOKUP(AM3347,NIVELES!$A$1652:$B$2466,2,0),"")</f>
        <v>Aporte Patronal</v>
      </c>
      <c r="AO3347" s="87">
        <v>14462.94</v>
      </c>
      <c r="AP3347" s="88"/>
      <c r="AQ3347" s="88">
        <v>2629.84</v>
      </c>
      <c r="AR3347" s="88">
        <v>1314.81</v>
      </c>
      <c r="AS3347" s="88">
        <v>1314.81</v>
      </c>
      <c r="AT3347" s="88">
        <v>1314.81</v>
      </c>
      <c r="AU3347" s="88">
        <v>1314.81</v>
      </c>
      <c r="AV3347" s="88">
        <v>1314.81</v>
      </c>
      <c r="AW3347" s="88">
        <v>1314.81</v>
      </c>
      <c r="AX3347" s="88">
        <v>1314.81</v>
      </c>
      <c r="AY3347" s="88">
        <v>1314.81</v>
      </c>
      <c r="AZ3347" s="88">
        <v>1314.6200000000026</v>
      </c>
      <c r="BA3347" s="88">
        <v>0</v>
      </c>
      <c r="BB3347" s="89">
        <f t="shared" si="207"/>
        <v>14462.94</v>
      </c>
      <c r="BC3347" s="90" t="str">
        <f t="shared" si="206"/>
        <v>OK</v>
      </c>
      <c r="BD3347" s="91" t="str">
        <f t="shared" si="208"/>
        <v xml:space="preserve">                  </v>
      </c>
      <c r="BE3347" s="92">
        <f t="shared" si="209"/>
        <v>12</v>
      </c>
    </row>
    <row r="3348" spans="1:57" s="74" customFormat="1" ht="50.1" customHeight="1" x14ac:dyDescent="0.2">
      <c r="A3348" s="78" t="s">
        <v>55</v>
      </c>
      <c r="B3348" s="78" t="s">
        <v>63</v>
      </c>
      <c r="C3348" s="78" t="s">
        <v>621</v>
      </c>
      <c r="D3348" s="78" t="s">
        <v>605</v>
      </c>
      <c r="E3348" s="79" t="str">
        <f>+IF(C3348&lt;&gt;"",VLOOKUP(MID(C3348,18,5),NIVELES!$A$133:$B$213,2,0),"")</f>
        <v>MORONA_SANTIAGO</v>
      </c>
      <c r="F3348" s="80" t="s">
        <v>238</v>
      </c>
      <c r="G3348" s="81" t="str">
        <f>+IF(F3348&lt;&gt;"",VLOOKUP(F3348,NIVELES!$A$246:$C$464,3,0),"")</f>
        <v>SUR</v>
      </c>
      <c r="H3348" s="82" t="s">
        <v>1024</v>
      </c>
      <c r="I3348" s="78" t="s">
        <v>2183</v>
      </c>
      <c r="J3348" s="78" t="s">
        <v>2184</v>
      </c>
      <c r="K3348" s="78" t="s">
        <v>2185</v>
      </c>
      <c r="L3348" s="78" t="s">
        <v>2294</v>
      </c>
      <c r="M3348" s="78">
        <v>30</v>
      </c>
      <c r="N3348" s="78" t="s">
        <v>3293</v>
      </c>
      <c r="O3348" s="78" t="s">
        <v>3294</v>
      </c>
      <c r="P3348" s="82">
        <v>12</v>
      </c>
      <c r="Q3348" s="78" t="s">
        <v>3284</v>
      </c>
      <c r="R3348" s="82">
        <v>1</v>
      </c>
      <c r="S3348" s="82">
        <v>1</v>
      </c>
      <c r="T3348" s="82">
        <v>1</v>
      </c>
      <c r="U3348" s="82">
        <v>1</v>
      </c>
      <c r="V3348" s="82">
        <v>1</v>
      </c>
      <c r="W3348" s="82">
        <v>1</v>
      </c>
      <c r="X3348" s="82">
        <v>1</v>
      </c>
      <c r="Y3348" s="82">
        <v>1</v>
      </c>
      <c r="Z3348" s="82">
        <v>1</v>
      </c>
      <c r="AA3348" s="82">
        <v>1</v>
      </c>
      <c r="AB3348" s="82">
        <v>1</v>
      </c>
      <c r="AC3348" s="82">
        <v>1</v>
      </c>
      <c r="AD3348" s="85" t="str">
        <f>IF(A3348&lt;&gt;"",IF(D3348="DIRECCIÓN_DE_TRANSFERENCIAS","280 0031",VLOOKUP(C3348,NIVELES!$A$14:$B$105,2,0)),"")</f>
        <v>280 6410</v>
      </c>
      <c r="AE3348" s="86" t="s">
        <v>322</v>
      </c>
      <c r="AF3348" s="86" t="s">
        <v>542</v>
      </c>
      <c r="AG3348" s="79" t="str">
        <f>+IF(AF3348&lt;&gt;"",VLOOKUP(AF3348,NIVELES!$A$666:$B$673,2,0),"")</f>
        <v>SISTEMA_DE_PROTECCIÓN_ESPECIAL_EN_EL_CICLO_DE_VIDA</v>
      </c>
      <c r="AH3348" s="78" t="s">
        <v>452</v>
      </c>
      <c r="AI3348" s="79" t="str">
        <f>IF(AH3348&lt;&gt;"",VLOOKUP(CONCATENATE(AG3348,AH3348),NIVELES!$B$676:$C$745,2,0),"")</f>
        <v>Modalidades De Proteccion Especial Directos</v>
      </c>
      <c r="AJ3348" s="78" t="s">
        <v>517</v>
      </c>
      <c r="AK3348" s="79" t="str">
        <f>+IF(AJ3348&lt;&gt;"",VLOOKUP(AJ3348,NIVELES!$A$816:$B$892,2,0),"")</f>
        <v>NO APLICA</v>
      </c>
      <c r="AL3348" s="78" t="s">
        <v>553</v>
      </c>
      <c r="AM3348" s="78">
        <v>510602</v>
      </c>
      <c r="AN3348" s="79" t="str">
        <f>IF(AM3348&lt;&gt;"",+VLOOKUP(AM3348,NIVELES!$A$1652:$B$2466,2,0),"")</f>
        <v>Fondo de Reserva</v>
      </c>
      <c r="AO3348" s="87">
        <v>12489.58</v>
      </c>
      <c r="AP3348" s="88"/>
      <c r="AQ3348" s="88">
        <v>1034.04</v>
      </c>
      <c r="AR3348" s="88">
        <v>1134.96</v>
      </c>
      <c r="AS3348" s="88">
        <v>1134.96</v>
      </c>
      <c r="AT3348" s="88">
        <v>1134.96</v>
      </c>
      <c r="AU3348" s="88">
        <v>1134.96</v>
      </c>
      <c r="AV3348" s="88">
        <v>1134.96</v>
      </c>
      <c r="AW3348" s="88">
        <v>1134.96</v>
      </c>
      <c r="AX3348" s="88">
        <v>1134.96</v>
      </c>
      <c r="AY3348" s="88">
        <v>1134.96</v>
      </c>
      <c r="AZ3348" s="88">
        <v>1139.98</v>
      </c>
      <c r="BA3348" s="88">
        <v>1235.8799999999992</v>
      </c>
      <c r="BB3348" s="89">
        <f t="shared" si="207"/>
        <v>12489.58</v>
      </c>
      <c r="BC3348" s="90" t="str">
        <f t="shared" si="206"/>
        <v>OK</v>
      </c>
      <c r="BD3348" s="91" t="str">
        <f t="shared" si="208"/>
        <v xml:space="preserve">                  </v>
      </c>
      <c r="BE3348" s="92">
        <f t="shared" si="209"/>
        <v>12</v>
      </c>
    </row>
    <row r="3349" spans="1:57" s="74" customFormat="1" ht="50.1" customHeight="1" x14ac:dyDescent="0.2">
      <c r="A3349" s="78" t="s">
        <v>55</v>
      </c>
      <c r="B3349" s="78" t="s">
        <v>63</v>
      </c>
      <c r="C3349" s="78" t="s">
        <v>621</v>
      </c>
      <c r="D3349" s="78" t="s">
        <v>605</v>
      </c>
      <c r="E3349" s="79" t="str">
        <f>+IF(C3349&lt;&gt;"",VLOOKUP(MID(C3349,18,5),NIVELES!$A$133:$B$213,2,0),"")</f>
        <v>MORONA_SANTIAGO</v>
      </c>
      <c r="F3349" s="80" t="s">
        <v>238</v>
      </c>
      <c r="G3349" s="81" t="str">
        <f>+IF(F3349&lt;&gt;"",VLOOKUP(F3349,NIVELES!$A$246:$C$464,3,0),"")</f>
        <v>SUR</v>
      </c>
      <c r="H3349" s="82" t="s">
        <v>1024</v>
      </c>
      <c r="I3349" s="78" t="s">
        <v>2183</v>
      </c>
      <c r="J3349" s="78" t="s">
        <v>2184</v>
      </c>
      <c r="K3349" s="78" t="s">
        <v>2185</v>
      </c>
      <c r="L3349" s="78" t="s">
        <v>2294</v>
      </c>
      <c r="M3349" s="78">
        <v>30</v>
      </c>
      <c r="N3349" s="78" t="s">
        <v>3293</v>
      </c>
      <c r="O3349" s="78" t="s">
        <v>3294</v>
      </c>
      <c r="P3349" s="82">
        <v>1</v>
      </c>
      <c r="Q3349" s="78" t="s">
        <v>3284</v>
      </c>
      <c r="R3349" s="82"/>
      <c r="S3349" s="82"/>
      <c r="T3349" s="82">
        <v>1</v>
      </c>
      <c r="U3349" s="82"/>
      <c r="V3349" s="82"/>
      <c r="W3349" s="82"/>
      <c r="X3349" s="82"/>
      <c r="Y3349" s="82"/>
      <c r="Z3349" s="82"/>
      <c r="AA3349" s="82"/>
      <c r="AB3349" s="82"/>
      <c r="AC3349" s="82"/>
      <c r="AD3349" s="85" t="str">
        <f>IF(A3349&lt;&gt;"",IF(D3349="DIRECCIÓN_DE_TRANSFERENCIAS","280 0031",VLOOKUP(C3349,NIVELES!$A$14:$B$105,2,0)),"")</f>
        <v>280 6410</v>
      </c>
      <c r="AE3349" s="86" t="s">
        <v>322</v>
      </c>
      <c r="AF3349" s="86" t="s">
        <v>542</v>
      </c>
      <c r="AG3349" s="79" t="str">
        <f>+IF(AF3349&lt;&gt;"",VLOOKUP(AF3349,NIVELES!$A$666:$B$673,2,0),"")</f>
        <v>SISTEMA_DE_PROTECCIÓN_ESPECIAL_EN_EL_CICLO_DE_VIDA</v>
      </c>
      <c r="AH3349" s="78" t="s">
        <v>452</v>
      </c>
      <c r="AI3349" s="79" t="str">
        <f>IF(AH3349&lt;&gt;"",VLOOKUP(CONCATENATE(AG3349,AH3349),NIVELES!$B$676:$C$745,2,0),"")</f>
        <v>Modalidades De Proteccion Especial Directos</v>
      </c>
      <c r="AJ3349" s="78" t="s">
        <v>517</v>
      </c>
      <c r="AK3349" s="79" t="str">
        <f>+IF(AJ3349&lt;&gt;"",VLOOKUP(AJ3349,NIVELES!$A$816:$B$892,2,0),"")</f>
        <v>NO APLICA</v>
      </c>
      <c r="AL3349" s="78" t="s">
        <v>553</v>
      </c>
      <c r="AM3349" s="78">
        <v>510707</v>
      </c>
      <c r="AN3349" s="79" t="str">
        <f>IF(AM3349&lt;&gt;"",+VLOOKUP(AM3349,NIVELES!$A$1652:$B$2466,2,0),"")</f>
        <v>Compensación por Vacaciones no Gozadas por Cesación de Funciones</v>
      </c>
      <c r="AO3349" s="87">
        <v>0</v>
      </c>
      <c r="AP3349" s="88"/>
      <c r="AQ3349" s="88"/>
      <c r="AR3349" s="88">
        <v>0</v>
      </c>
      <c r="AS3349" s="88">
        <v>0</v>
      </c>
      <c r="AT3349" s="88">
        <v>0</v>
      </c>
      <c r="AU3349" s="88">
        <v>0</v>
      </c>
      <c r="AV3349" s="88">
        <v>0</v>
      </c>
      <c r="AW3349" s="88">
        <v>0</v>
      </c>
      <c r="AX3349" s="88">
        <v>0</v>
      </c>
      <c r="AY3349" s="88">
        <v>0</v>
      </c>
      <c r="AZ3349" s="88">
        <v>0</v>
      </c>
      <c r="BA3349" s="88">
        <v>0</v>
      </c>
      <c r="BB3349" s="89">
        <f t="shared" si="207"/>
        <v>0</v>
      </c>
      <c r="BC3349" s="90" t="str">
        <f t="shared" si="206"/>
        <v>OK</v>
      </c>
      <c r="BD3349" s="91" t="str">
        <f t="shared" si="208"/>
        <v xml:space="preserve">                  </v>
      </c>
      <c r="BE3349" s="92">
        <f t="shared" si="209"/>
        <v>1</v>
      </c>
    </row>
    <row r="3350" spans="1:57" s="74" customFormat="1" ht="50.1" customHeight="1" x14ac:dyDescent="0.2">
      <c r="A3350" s="78" t="s">
        <v>55</v>
      </c>
      <c r="B3350" s="78" t="s">
        <v>63</v>
      </c>
      <c r="C3350" s="78" t="s">
        <v>621</v>
      </c>
      <c r="D3350" s="78" t="s">
        <v>605</v>
      </c>
      <c r="E3350" s="79" t="str">
        <f>+IF(C3350&lt;&gt;"",VLOOKUP(MID(C3350,18,5),NIVELES!$A$133:$B$213,2,0),"")</f>
        <v>MORONA_SANTIAGO</v>
      </c>
      <c r="F3350" s="80" t="s">
        <v>238</v>
      </c>
      <c r="G3350" s="81" t="str">
        <f>+IF(F3350&lt;&gt;"",VLOOKUP(F3350,NIVELES!$A$246:$C$464,3,0),"")</f>
        <v>SUR</v>
      </c>
      <c r="H3350" s="82" t="s">
        <v>1024</v>
      </c>
      <c r="I3350" s="78" t="s">
        <v>2183</v>
      </c>
      <c r="J3350" s="78" t="s">
        <v>2184</v>
      </c>
      <c r="K3350" s="78" t="s">
        <v>2185</v>
      </c>
      <c r="L3350" s="78" t="s">
        <v>2294</v>
      </c>
      <c r="M3350" s="78">
        <v>30</v>
      </c>
      <c r="N3350" s="78" t="s">
        <v>3293</v>
      </c>
      <c r="O3350" s="78" t="s">
        <v>2458</v>
      </c>
      <c r="P3350" s="82">
        <v>12</v>
      </c>
      <c r="Q3350" s="78" t="s">
        <v>2534</v>
      </c>
      <c r="R3350" s="82">
        <v>1</v>
      </c>
      <c r="S3350" s="82">
        <v>1</v>
      </c>
      <c r="T3350" s="82">
        <v>1</v>
      </c>
      <c r="U3350" s="82">
        <v>1</v>
      </c>
      <c r="V3350" s="82">
        <v>1</v>
      </c>
      <c r="W3350" s="82">
        <v>1</v>
      </c>
      <c r="X3350" s="82">
        <v>1</v>
      </c>
      <c r="Y3350" s="82">
        <v>1</v>
      </c>
      <c r="Z3350" s="82">
        <v>1</v>
      </c>
      <c r="AA3350" s="82">
        <v>1</v>
      </c>
      <c r="AB3350" s="82">
        <v>1</v>
      </c>
      <c r="AC3350" s="82">
        <v>1</v>
      </c>
      <c r="AD3350" s="85" t="str">
        <f>IF(A3350&lt;&gt;"",IF(D3350="DIRECCIÓN_DE_TRANSFERENCIAS","280 0031",VLOOKUP(C3350,NIVELES!$A$14:$B$105,2,0)),"")</f>
        <v>280 6410</v>
      </c>
      <c r="AE3350" s="86" t="s">
        <v>322</v>
      </c>
      <c r="AF3350" s="86" t="s">
        <v>542</v>
      </c>
      <c r="AG3350" s="79" t="str">
        <f>+IF(AF3350&lt;&gt;"",VLOOKUP(AF3350,NIVELES!$A$666:$B$673,2,0),"")</f>
        <v>SISTEMA_DE_PROTECCIÓN_ESPECIAL_EN_EL_CICLO_DE_VIDA</v>
      </c>
      <c r="AH3350" s="78" t="s">
        <v>452</v>
      </c>
      <c r="AI3350" s="79" t="str">
        <f>IF(AH3350&lt;&gt;"",VLOOKUP(CONCATENATE(AG3350,AH3350),NIVELES!$B$676:$C$745,2,0),"")</f>
        <v>Modalidades De Proteccion Especial Directos</v>
      </c>
      <c r="AJ3350" s="78" t="s">
        <v>517</v>
      </c>
      <c r="AK3350" s="79" t="str">
        <f>+IF(AJ3350&lt;&gt;"",VLOOKUP(AJ3350,NIVELES!$A$816:$B$892,2,0),"")</f>
        <v>NO APLICA</v>
      </c>
      <c r="AL3350" s="78" t="s">
        <v>554</v>
      </c>
      <c r="AM3350" s="78">
        <v>530101</v>
      </c>
      <c r="AN3350" s="79" t="str">
        <f>IF(AM3350&lt;&gt;"",+VLOOKUP(AM3350,NIVELES!$A$1652:$B$2466,2,0),"")</f>
        <v>Agua Potable</v>
      </c>
      <c r="AO3350" s="87">
        <v>439.3</v>
      </c>
      <c r="AP3350" s="88">
        <v>318.98</v>
      </c>
      <c r="AQ3350" s="88"/>
      <c r="AR3350" s="88">
        <v>95</v>
      </c>
      <c r="AS3350" s="88">
        <v>25.32</v>
      </c>
      <c r="AT3350" s="88">
        <v>0</v>
      </c>
      <c r="AU3350" s="88">
        <v>0</v>
      </c>
      <c r="AV3350" s="88">
        <v>0</v>
      </c>
      <c r="AW3350" s="88">
        <v>0</v>
      </c>
      <c r="AX3350" s="88">
        <v>0</v>
      </c>
      <c r="AY3350" s="88">
        <v>0</v>
      </c>
      <c r="AZ3350" s="88">
        <v>0</v>
      </c>
      <c r="BA3350" s="88">
        <v>0</v>
      </c>
      <c r="BB3350" s="89">
        <f t="shared" si="207"/>
        <v>439.3</v>
      </c>
      <c r="BC3350" s="90" t="str">
        <f t="shared" si="206"/>
        <v>OK</v>
      </c>
      <c r="BD3350" s="91" t="str">
        <f t="shared" si="208"/>
        <v xml:space="preserve">                  </v>
      </c>
      <c r="BE3350" s="92">
        <f t="shared" si="209"/>
        <v>12</v>
      </c>
    </row>
    <row r="3351" spans="1:57" s="74" customFormat="1" ht="50.1" customHeight="1" x14ac:dyDescent="0.2">
      <c r="A3351" s="78" t="s">
        <v>55</v>
      </c>
      <c r="B3351" s="78" t="s">
        <v>63</v>
      </c>
      <c r="C3351" s="78" t="s">
        <v>621</v>
      </c>
      <c r="D3351" s="78" t="s">
        <v>605</v>
      </c>
      <c r="E3351" s="79" t="str">
        <f>+IF(C3351&lt;&gt;"",VLOOKUP(MID(C3351,18,5),NIVELES!$A$133:$B$213,2,0),"")</f>
        <v>MORONA_SANTIAGO</v>
      </c>
      <c r="F3351" s="80" t="s">
        <v>238</v>
      </c>
      <c r="G3351" s="81" t="str">
        <f>+IF(F3351&lt;&gt;"",VLOOKUP(F3351,NIVELES!$A$246:$C$464,3,0),"")</f>
        <v>SUR</v>
      </c>
      <c r="H3351" s="82" t="s">
        <v>1024</v>
      </c>
      <c r="I3351" s="78" t="s">
        <v>2183</v>
      </c>
      <c r="J3351" s="78" t="s">
        <v>2184</v>
      </c>
      <c r="K3351" s="78" t="s">
        <v>2185</v>
      </c>
      <c r="L3351" s="78" t="s">
        <v>2294</v>
      </c>
      <c r="M3351" s="78">
        <v>30</v>
      </c>
      <c r="N3351" s="78" t="s">
        <v>3293</v>
      </c>
      <c r="O3351" s="78" t="s">
        <v>2458</v>
      </c>
      <c r="P3351" s="82">
        <v>12</v>
      </c>
      <c r="Q3351" s="78" t="s">
        <v>2571</v>
      </c>
      <c r="R3351" s="82">
        <v>1</v>
      </c>
      <c r="S3351" s="82">
        <v>1</v>
      </c>
      <c r="T3351" s="82">
        <v>1</v>
      </c>
      <c r="U3351" s="82">
        <v>1</v>
      </c>
      <c r="V3351" s="82">
        <v>1</v>
      </c>
      <c r="W3351" s="82">
        <v>1</v>
      </c>
      <c r="X3351" s="82">
        <v>1</v>
      </c>
      <c r="Y3351" s="82">
        <v>1</v>
      </c>
      <c r="Z3351" s="82">
        <v>1</v>
      </c>
      <c r="AA3351" s="82">
        <v>1</v>
      </c>
      <c r="AB3351" s="82">
        <v>1</v>
      </c>
      <c r="AC3351" s="82">
        <v>1</v>
      </c>
      <c r="AD3351" s="85" t="str">
        <f>IF(A3351&lt;&gt;"",IF(D3351="DIRECCIÓN_DE_TRANSFERENCIAS","280 0031",VLOOKUP(C3351,NIVELES!$A$14:$B$105,2,0)),"")</f>
        <v>280 6410</v>
      </c>
      <c r="AE3351" s="86" t="s">
        <v>322</v>
      </c>
      <c r="AF3351" s="86" t="s">
        <v>542</v>
      </c>
      <c r="AG3351" s="79" t="str">
        <f>+IF(AF3351&lt;&gt;"",VLOOKUP(AF3351,NIVELES!$A$666:$B$673,2,0),"")</f>
        <v>SISTEMA_DE_PROTECCIÓN_ESPECIAL_EN_EL_CICLO_DE_VIDA</v>
      </c>
      <c r="AH3351" s="78" t="s">
        <v>452</v>
      </c>
      <c r="AI3351" s="79" t="str">
        <f>IF(AH3351&lt;&gt;"",VLOOKUP(CONCATENATE(AG3351,AH3351),NIVELES!$B$676:$C$745,2,0),"")</f>
        <v>Modalidades De Proteccion Especial Directos</v>
      </c>
      <c r="AJ3351" s="78" t="s">
        <v>517</v>
      </c>
      <c r="AK3351" s="79" t="str">
        <f>+IF(AJ3351&lt;&gt;"",VLOOKUP(AJ3351,NIVELES!$A$816:$B$892,2,0),"")</f>
        <v>NO APLICA</v>
      </c>
      <c r="AL3351" s="78" t="s">
        <v>554</v>
      </c>
      <c r="AM3351" s="78">
        <v>530104</v>
      </c>
      <c r="AN3351" s="79" t="str">
        <f>IF(AM3351&lt;&gt;"",+VLOOKUP(AM3351,NIVELES!$A$1652:$B$2466,2,0),"")</f>
        <v>Energía Eléctrica</v>
      </c>
      <c r="AO3351" s="87">
        <v>3232</v>
      </c>
      <c r="AP3351" s="88">
        <v>225.65</v>
      </c>
      <c r="AQ3351" s="88"/>
      <c r="AR3351" s="88">
        <v>269.33</v>
      </c>
      <c r="AS3351" s="88">
        <v>269.33</v>
      </c>
      <c r="AT3351" s="88">
        <v>269.33</v>
      </c>
      <c r="AU3351" s="88">
        <v>269.33</v>
      </c>
      <c r="AV3351" s="88">
        <v>269.33</v>
      </c>
      <c r="AW3351" s="88">
        <v>269.33</v>
      </c>
      <c r="AX3351" s="88">
        <v>269.33</v>
      </c>
      <c r="AY3351" s="88">
        <v>269.33</v>
      </c>
      <c r="AZ3351" s="88">
        <v>269.33</v>
      </c>
      <c r="BA3351" s="88">
        <v>582.38000000000056</v>
      </c>
      <c r="BB3351" s="89">
        <f t="shared" si="207"/>
        <v>3232</v>
      </c>
      <c r="BC3351" s="90" t="str">
        <f t="shared" si="206"/>
        <v>OK</v>
      </c>
      <c r="BD3351" s="91" t="str">
        <f t="shared" si="208"/>
        <v xml:space="preserve">                  </v>
      </c>
      <c r="BE3351" s="92">
        <f t="shared" si="209"/>
        <v>12</v>
      </c>
    </row>
    <row r="3352" spans="1:57" s="74" customFormat="1" ht="50.1" customHeight="1" x14ac:dyDescent="0.2">
      <c r="A3352" s="78" t="s">
        <v>55</v>
      </c>
      <c r="B3352" s="78" t="s">
        <v>63</v>
      </c>
      <c r="C3352" s="78" t="s">
        <v>621</v>
      </c>
      <c r="D3352" s="78" t="s">
        <v>605</v>
      </c>
      <c r="E3352" s="79" t="str">
        <f>+IF(C3352&lt;&gt;"",VLOOKUP(MID(C3352,18,5),NIVELES!$A$133:$B$213,2,0),"")</f>
        <v>MORONA_SANTIAGO</v>
      </c>
      <c r="F3352" s="80" t="s">
        <v>238</v>
      </c>
      <c r="G3352" s="81" t="str">
        <f>+IF(F3352&lt;&gt;"",VLOOKUP(F3352,NIVELES!$A$246:$C$464,3,0),"")</f>
        <v>SUR</v>
      </c>
      <c r="H3352" s="82" t="s">
        <v>1024</v>
      </c>
      <c r="I3352" s="78" t="s">
        <v>2183</v>
      </c>
      <c r="J3352" s="78" t="s">
        <v>2184</v>
      </c>
      <c r="K3352" s="78" t="s">
        <v>2185</v>
      </c>
      <c r="L3352" s="78" t="s">
        <v>2294</v>
      </c>
      <c r="M3352" s="78">
        <v>30</v>
      </c>
      <c r="N3352" s="78" t="s">
        <v>3293</v>
      </c>
      <c r="O3352" s="78" t="s">
        <v>2458</v>
      </c>
      <c r="P3352" s="82">
        <v>12</v>
      </c>
      <c r="Q3352" s="78" t="s">
        <v>2572</v>
      </c>
      <c r="R3352" s="82">
        <v>1</v>
      </c>
      <c r="S3352" s="82">
        <v>1</v>
      </c>
      <c r="T3352" s="82">
        <v>1</v>
      </c>
      <c r="U3352" s="82">
        <v>1</v>
      </c>
      <c r="V3352" s="82">
        <v>1</v>
      </c>
      <c r="W3352" s="82">
        <v>1</v>
      </c>
      <c r="X3352" s="82">
        <v>1</v>
      </c>
      <c r="Y3352" s="82">
        <v>1</v>
      </c>
      <c r="Z3352" s="82">
        <v>1</v>
      </c>
      <c r="AA3352" s="82">
        <v>1</v>
      </c>
      <c r="AB3352" s="82">
        <v>1</v>
      </c>
      <c r="AC3352" s="82">
        <v>1</v>
      </c>
      <c r="AD3352" s="85" t="str">
        <f>IF(A3352&lt;&gt;"",IF(D3352="DIRECCIÓN_DE_TRANSFERENCIAS","280 0031",VLOOKUP(C3352,NIVELES!$A$14:$B$105,2,0)),"")</f>
        <v>280 6410</v>
      </c>
      <c r="AE3352" s="86" t="s">
        <v>322</v>
      </c>
      <c r="AF3352" s="86" t="s">
        <v>542</v>
      </c>
      <c r="AG3352" s="79" t="str">
        <f>+IF(AF3352&lt;&gt;"",VLOOKUP(AF3352,NIVELES!$A$666:$B$673,2,0),"")</f>
        <v>SISTEMA_DE_PROTECCIÓN_ESPECIAL_EN_EL_CICLO_DE_VIDA</v>
      </c>
      <c r="AH3352" s="78" t="s">
        <v>452</v>
      </c>
      <c r="AI3352" s="79" t="str">
        <f>IF(AH3352&lt;&gt;"",VLOOKUP(CONCATENATE(AG3352,AH3352),NIVELES!$B$676:$C$745,2,0),"")</f>
        <v>Modalidades De Proteccion Especial Directos</v>
      </c>
      <c r="AJ3352" s="78" t="s">
        <v>517</v>
      </c>
      <c r="AK3352" s="79" t="str">
        <f>+IF(AJ3352&lt;&gt;"",VLOOKUP(AJ3352,NIVELES!$A$816:$B$892,2,0),"")</f>
        <v>NO APLICA</v>
      </c>
      <c r="AL3352" s="78" t="s">
        <v>554</v>
      </c>
      <c r="AM3352" s="78">
        <v>530105</v>
      </c>
      <c r="AN3352" s="79" t="str">
        <f>IF(AM3352&lt;&gt;"",+VLOOKUP(AM3352,NIVELES!$A$1652:$B$2466,2,0),"")</f>
        <v>Telecomunicaciones</v>
      </c>
      <c r="AO3352" s="87">
        <v>2016</v>
      </c>
      <c r="AP3352" s="88">
        <v>333.76</v>
      </c>
      <c r="AQ3352" s="88"/>
      <c r="AR3352" s="88">
        <v>168</v>
      </c>
      <c r="AS3352" s="88">
        <v>168</v>
      </c>
      <c r="AT3352" s="88">
        <v>168</v>
      </c>
      <c r="AU3352" s="88">
        <v>168</v>
      </c>
      <c r="AV3352" s="88">
        <v>168</v>
      </c>
      <c r="AW3352" s="88">
        <v>168</v>
      </c>
      <c r="AX3352" s="88">
        <v>168</v>
      </c>
      <c r="AY3352" s="88">
        <v>168</v>
      </c>
      <c r="AZ3352" s="88">
        <v>168</v>
      </c>
      <c r="BA3352" s="88">
        <v>170.24</v>
      </c>
      <c r="BB3352" s="89">
        <f t="shared" si="207"/>
        <v>2016</v>
      </c>
      <c r="BC3352" s="90" t="str">
        <f t="shared" si="206"/>
        <v>OK</v>
      </c>
      <c r="BD3352" s="91" t="str">
        <f t="shared" si="208"/>
        <v xml:space="preserve">                  </v>
      </c>
      <c r="BE3352" s="92">
        <f t="shared" si="209"/>
        <v>12</v>
      </c>
    </row>
    <row r="3353" spans="1:57" s="74" customFormat="1" ht="50.1" customHeight="1" x14ac:dyDescent="0.2">
      <c r="A3353" s="78" t="s">
        <v>55</v>
      </c>
      <c r="B3353" s="78" t="s">
        <v>63</v>
      </c>
      <c r="C3353" s="78" t="s">
        <v>621</v>
      </c>
      <c r="D3353" s="78" t="s">
        <v>605</v>
      </c>
      <c r="E3353" s="79" t="str">
        <f>+IF(C3353&lt;&gt;"",VLOOKUP(MID(C3353,18,5),NIVELES!$A$133:$B$213,2,0),"")</f>
        <v>MORONA_SANTIAGO</v>
      </c>
      <c r="F3353" s="80" t="s">
        <v>238</v>
      </c>
      <c r="G3353" s="81" t="str">
        <f>+IF(F3353&lt;&gt;"",VLOOKUP(F3353,NIVELES!$A$246:$C$464,3,0),"")</f>
        <v>SUR</v>
      </c>
      <c r="H3353" s="82" t="s">
        <v>1024</v>
      </c>
      <c r="I3353" s="78" t="s">
        <v>2183</v>
      </c>
      <c r="J3353" s="78" t="s">
        <v>2184</v>
      </c>
      <c r="K3353" s="78" t="s">
        <v>2185</v>
      </c>
      <c r="L3353" s="78" t="s">
        <v>2294</v>
      </c>
      <c r="M3353" s="78">
        <v>30</v>
      </c>
      <c r="N3353" s="78" t="s">
        <v>3293</v>
      </c>
      <c r="O3353" s="78" t="s">
        <v>2458</v>
      </c>
      <c r="P3353" s="82">
        <v>12</v>
      </c>
      <c r="Q3353" s="78" t="s">
        <v>3292</v>
      </c>
      <c r="R3353" s="82">
        <v>1</v>
      </c>
      <c r="S3353" s="82">
        <v>1</v>
      </c>
      <c r="T3353" s="82">
        <v>1</v>
      </c>
      <c r="U3353" s="82">
        <v>1</v>
      </c>
      <c r="V3353" s="82">
        <v>1</v>
      </c>
      <c r="W3353" s="82">
        <v>1</v>
      </c>
      <c r="X3353" s="82">
        <v>1</v>
      </c>
      <c r="Y3353" s="82">
        <v>1</v>
      </c>
      <c r="Z3353" s="82">
        <v>1</v>
      </c>
      <c r="AA3353" s="82">
        <v>1</v>
      </c>
      <c r="AB3353" s="82">
        <v>1</v>
      </c>
      <c r="AC3353" s="82">
        <v>1</v>
      </c>
      <c r="AD3353" s="85" t="str">
        <f>IF(A3353&lt;&gt;"",IF(D3353="DIRECCIÓN_DE_TRANSFERENCIAS","280 0031",VLOOKUP(C3353,NIVELES!$A$14:$B$105,2,0)),"")</f>
        <v>280 6410</v>
      </c>
      <c r="AE3353" s="86" t="s">
        <v>322</v>
      </c>
      <c r="AF3353" s="86" t="s">
        <v>542</v>
      </c>
      <c r="AG3353" s="79" t="str">
        <f>+IF(AF3353&lt;&gt;"",VLOOKUP(AF3353,NIVELES!$A$666:$B$673,2,0),"")</f>
        <v>SISTEMA_DE_PROTECCIÓN_ESPECIAL_EN_EL_CICLO_DE_VIDA</v>
      </c>
      <c r="AH3353" s="78" t="s">
        <v>452</v>
      </c>
      <c r="AI3353" s="79" t="str">
        <f>IF(AH3353&lt;&gt;"",VLOOKUP(CONCATENATE(AG3353,AH3353),NIVELES!$B$676:$C$745,2,0),"")</f>
        <v>Modalidades De Proteccion Especial Directos</v>
      </c>
      <c r="AJ3353" s="78" t="s">
        <v>517</v>
      </c>
      <c r="AK3353" s="79" t="str">
        <f>+IF(AJ3353&lt;&gt;"",VLOOKUP(AJ3353,NIVELES!$A$816:$B$892,2,0),"")</f>
        <v>NO APLICA</v>
      </c>
      <c r="AL3353" s="78" t="s">
        <v>554</v>
      </c>
      <c r="AM3353" s="78">
        <v>530204</v>
      </c>
      <c r="AN3353" s="79" t="str">
        <f>IF(AM3353&lt;&gt;"",+VLOOKUP(AM3353,NIVELES!$A$1652:$B$2466,2,0),"")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3353" s="87">
        <v>500</v>
      </c>
      <c r="AP3353" s="88"/>
      <c r="AQ3353" s="88"/>
      <c r="AR3353" s="88">
        <v>0</v>
      </c>
      <c r="AS3353" s="88">
        <v>500</v>
      </c>
      <c r="AT3353" s="88">
        <v>0</v>
      </c>
      <c r="AU3353" s="88">
        <v>0</v>
      </c>
      <c r="AV3353" s="88">
        <v>0</v>
      </c>
      <c r="AW3353" s="88">
        <v>0</v>
      </c>
      <c r="AX3353" s="88">
        <v>0</v>
      </c>
      <c r="AY3353" s="88">
        <v>0</v>
      </c>
      <c r="AZ3353" s="88">
        <v>0</v>
      </c>
      <c r="BA3353" s="88">
        <v>0</v>
      </c>
      <c r="BB3353" s="89">
        <f t="shared" si="207"/>
        <v>500</v>
      </c>
      <c r="BC3353" s="90" t="str">
        <f t="shared" si="206"/>
        <v>OK</v>
      </c>
      <c r="BD3353" s="91" t="str">
        <f t="shared" si="208"/>
        <v xml:space="preserve">                  </v>
      </c>
      <c r="BE3353" s="92">
        <f t="shared" si="209"/>
        <v>12</v>
      </c>
    </row>
    <row r="3354" spans="1:57" s="74" customFormat="1" ht="50.1" customHeight="1" x14ac:dyDescent="0.2">
      <c r="A3354" s="78" t="s">
        <v>55</v>
      </c>
      <c r="B3354" s="78" t="s">
        <v>63</v>
      </c>
      <c r="C3354" s="78" t="s">
        <v>621</v>
      </c>
      <c r="D3354" s="78" t="s">
        <v>605</v>
      </c>
      <c r="E3354" s="79" t="str">
        <f>+IF(C3354&lt;&gt;"",VLOOKUP(MID(C3354,18,5),NIVELES!$A$133:$B$213,2,0),"")</f>
        <v>MORONA_SANTIAGO</v>
      </c>
      <c r="F3354" s="80" t="s">
        <v>238</v>
      </c>
      <c r="G3354" s="81" t="str">
        <f>+IF(F3354&lt;&gt;"",VLOOKUP(F3354,NIVELES!$A$246:$C$464,3,0),"")</f>
        <v>SUR</v>
      </c>
      <c r="H3354" s="82" t="s">
        <v>1024</v>
      </c>
      <c r="I3354" s="78" t="s">
        <v>2183</v>
      </c>
      <c r="J3354" s="78" t="s">
        <v>2184</v>
      </c>
      <c r="K3354" s="78" t="s">
        <v>2185</v>
      </c>
      <c r="L3354" s="78" t="s">
        <v>2294</v>
      </c>
      <c r="M3354" s="78">
        <v>30</v>
      </c>
      <c r="N3354" s="78" t="s">
        <v>3293</v>
      </c>
      <c r="O3354" s="78" t="s">
        <v>2458</v>
      </c>
      <c r="P3354" s="82">
        <v>12</v>
      </c>
      <c r="Q3354" s="78" t="s">
        <v>3292</v>
      </c>
      <c r="R3354" s="82">
        <v>1</v>
      </c>
      <c r="S3354" s="82">
        <v>1</v>
      </c>
      <c r="T3354" s="82">
        <v>1</v>
      </c>
      <c r="U3354" s="82">
        <v>1</v>
      </c>
      <c r="V3354" s="82">
        <v>1</v>
      </c>
      <c r="W3354" s="82">
        <v>1</v>
      </c>
      <c r="X3354" s="82">
        <v>1</v>
      </c>
      <c r="Y3354" s="82">
        <v>1</v>
      </c>
      <c r="Z3354" s="82">
        <v>1</v>
      </c>
      <c r="AA3354" s="82">
        <v>1</v>
      </c>
      <c r="AB3354" s="82">
        <v>1</v>
      </c>
      <c r="AC3354" s="82">
        <v>1</v>
      </c>
      <c r="AD3354" s="85" t="str">
        <f>IF(A3354&lt;&gt;"",IF(D3354="DIRECCIÓN_DE_TRANSFERENCIAS","280 0031",VLOOKUP(C3354,NIVELES!$A$14:$B$105,2,0)),"")</f>
        <v>280 6410</v>
      </c>
      <c r="AE3354" s="86" t="s">
        <v>322</v>
      </c>
      <c r="AF3354" s="86" t="s">
        <v>542</v>
      </c>
      <c r="AG3354" s="79" t="str">
        <f>+IF(AF3354&lt;&gt;"",VLOOKUP(AF3354,NIVELES!$A$666:$B$673,2,0),"")</f>
        <v>SISTEMA_DE_PROTECCIÓN_ESPECIAL_EN_EL_CICLO_DE_VIDA</v>
      </c>
      <c r="AH3354" s="78" t="s">
        <v>452</v>
      </c>
      <c r="AI3354" s="79" t="str">
        <f>IF(AH3354&lt;&gt;"",VLOOKUP(CONCATENATE(AG3354,AH3354),NIVELES!$B$676:$C$745,2,0),"")</f>
        <v>Modalidades De Proteccion Especial Directos</v>
      </c>
      <c r="AJ3354" s="78" t="s">
        <v>517</v>
      </c>
      <c r="AK3354" s="79" t="str">
        <f>+IF(AJ3354&lt;&gt;"",VLOOKUP(AJ3354,NIVELES!$A$816:$B$892,2,0),"")</f>
        <v>NO APLICA</v>
      </c>
      <c r="AL3354" s="78" t="s">
        <v>554</v>
      </c>
      <c r="AM3354" s="78">
        <v>530208</v>
      </c>
      <c r="AN3354" s="79" t="str">
        <f>IF(AM3354&lt;&gt;"",+VLOOKUP(AM3354,NIVELES!$A$1652:$B$2466,2,0),"")</f>
        <v>Servicio de Seguridad y Vigilancia</v>
      </c>
      <c r="AO3354" s="87">
        <v>0</v>
      </c>
      <c r="AP3354" s="88"/>
      <c r="AQ3354" s="88"/>
      <c r="AR3354" s="88">
        <v>0</v>
      </c>
      <c r="AS3354" s="88">
        <v>0</v>
      </c>
      <c r="AT3354" s="88">
        <v>0</v>
      </c>
      <c r="AU3354" s="88">
        <v>0</v>
      </c>
      <c r="AV3354" s="88">
        <v>0</v>
      </c>
      <c r="AW3354" s="88">
        <v>0</v>
      </c>
      <c r="AX3354" s="88">
        <v>0</v>
      </c>
      <c r="AY3354" s="88">
        <v>0</v>
      </c>
      <c r="AZ3354" s="88">
        <v>0</v>
      </c>
      <c r="BA3354" s="88">
        <v>0</v>
      </c>
      <c r="BB3354" s="89">
        <f t="shared" si="207"/>
        <v>0</v>
      </c>
      <c r="BC3354" s="90" t="str">
        <f t="shared" si="206"/>
        <v>OK</v>
      </c>
      <c r="BD3354" s="91" t="str">
        <f t="shared" si="208"/>
        <v xml:space="preserve">                  </v>
      </c>
      <c r="BE3354" s="92">
        <f t="shared" si="209"/>
        <v>12</v>
      </c>
    </row>
    <row r="3355" spans="1:57" s="74" customFormat="1" ht="50.1" customHeight="1" x14ac:dyDescent="0.2">
      <c r="A3355" s="78" t="s">
        <v>55</v>
      </c>
      <c r="B3355" s="78" t="s">
        <v>63</v>
      </c>
      <c r="C3355" s="78" t="s">
        <v>621</v>
      </c>
      <c r="D3355" s="78" t="s">
        <v>605</v>
      </c>
      <c r="E3355" s="79" t="str">
        <f>+IF(C3355&lt;&gt;"",VLOOKUP(MID(C3355,18,5),NIVELES!$A$133:$B$213,2,0),"")</f>
        <v>MORONA_SANTIAGO</v>
      </c>
      <c r="F3355" s="80" t="s">
        <v>238</v>
      </c>
      <c r="G3355" s="81" t="str">
        <f>+IF(F3355&lt;&gt;"",VLOOKUP(F3355,NIVELES!$A$246:$C$464,3,0),"")</f>
        <v>SUR</v>
      </c>
      <c r="H3355" s="82" t="s">
        <v>1024</v>
      </c>
      <c r="I3355" s="78" t="s">
        <v>2183</v>
      </c>
      <c r="J3355" s="78" t="s">
        <v>2184</v>
      </c>
      <c r="K3355" s="78" t="s">
        <v>2185</v>
      </c>
      <c r="L3355" s="78" t="s">
        <v>2294</v>
      </c>
      <c r="M3355" s="78">
        <v>30</v>
      </c>
      <c r="N3355" s="78" t="s">
        <v>3293</v>
      </c>
      <c r="O3355" s="78" t="s">
        <v>2458</v>
      </c>
      <c r="P3355" s="82">
        <v>12</v>
      </c>
      <c r="Q3355" s="78" t="s">
        <v>3292</v>
      </c>
      <c r="R3355" s="82">
        <v>1</v>
      </c>
      <c r="S3355" s="82">
        <v>1</v>
      </c>
      <c r="T3355" s="82">
        <v>1</v>
      </c>
      <c r="U3355" s="82">
        <v>1</v>
      </c>
      <c r="V3355" s="82">
        <v>1</v>
      </c>
      <c r="W3355" s="82">
        <v>1</v>
      </c>
      <c r="X3355" s="82">
        <v>1</v>
      </c>
      <c r="Y3355" s="82">
        <v>1</v>
      </c>
      <c r="Z3355" s="82">
        <v>1</v>
      </c>
      <c r="AA3355" s="82">
        <v>1</v>
      </c>
      <c r="AB3355" s="82">
        <v>1</v>
      </c>
      <c r="AC3355" s="82">
        <v>1</v>
      </c>
      <c r="AD3355" s="85" t="str">
        <f>IF(A3355&lt;&gt;"",IF(D3355="DIRECCIÓN_DE_TRANSFERENCIAS","280 0031",VLOOKUP(C3355,NIVELES!$A$14:$B$105,2,0)),"")</f>
        <v>280 6410</v>
      </c>
      <c r="AE3355" s="86" t="s">
        <v>322</v>
      </c>
      <c r="AF3355" s="86" t="s">
        <v>542</v>
      </c>
      <c r="AG3355" s="79" t="str">
        <f>+IF(AF3355&lt;&gt;"",VLOOKUP(AF3355,NIVELES!$A$666:$B$673,2,0),"")</f>
        <v>SISTEMA_DE_PROTECCIÓN_ESPECIAL_EN_EL_CICLO_DE_VIDA</v>
      </c>
      <c r="AH3355" s="78" t="s">
        <v>452</v>
      </c>
      <c r="AI3355" s="79" t="str">
        <f>IF(AH3355&lt;&gt;"",VLOOKUP(CONCATENATE(AG3355,AH3355),NIVELES!$B$676:$C$745,2,0),"")</f>
        <v>Modalidades De Proteccion Especial Directos</v>
      </c>
      <c r="AJ3355" s="78" t="s">
        <v>517</v>
      </c>
      <c r="AK3355" s="79" t="str">
        <f>+IF(AJ3355&lt;&gt;"",VLOOKUP(AJ3355,NIVELES!$A$816:$B$892,2,0),"")</f>
        <v>NO APLICA</v>
      </c>
      <c r="AL3355" s="78" t="s">
        <v>554</v>
      </c>
      <c r="AM3355" s="78">
        <v>530209</v>
      </c>
      <c r="AN3355" s="79" t="str">
        <f>IF(AM3355&lt;&gt;"",+VLOOKUP(AM3355,NIVELES!$A$1652:$B$2466,2,0),"")</f>
        <v>Servicios de Aseo; Lavado de Vestimenta de Trabajo; Fumigación, Desinfección y Limpieza de Instalaciones</v>
      </c>
      <c r="AO3355" s="87">
        <v>12149.8</v>
      </c>
      <c r="AP3355" s="88"/>
      <c r="AQ3355" s="88"/>
      <c r="AR3355" s="88">
        <v>1214.98</v>
      </c>
      <c r="AS3355" s="88">
        <v>1214.98</v>
      </c>
      <c r="AT3355" s="88">
        <v>1214.98</v>
      </c>
      <c r="AU3355" s="88">
        <v>1214.98</v>
      </c>
      <c r="AV3355" s="88">
        <v>1214.98</v>
      </c>
      <c r="AW3355" s="88">
        <v>1214.98</v>
      </c>
      <c r="AX3355" s="88">
        <v>1214.98</v>
      </c>
      <c r="AY3355" s="88">
        <v>1214.98</v>
      </c>
      <c r="AZ3355" s="88">
        <v>1214.98</v>
      </c>
      <c r="BA3355" s="88">
        <v>1214.98</v>
      </c>
      <c r="BB3355" s="89">
        <f t="shared" si="207"/>
        <v>12149.799999999997</v>
      </c>
      <c r="BC3355" s="90" t="str">
        <f t="shared" si="206"/>
        <v>OK</v>
      </c>
      <c r="BD3355" s="91" t="str">
        <f t="shared" si="208"/>
        <v xml:space="preserve">                  </v>
      </c>
      <c r="BE3355" s="92">
        <f t="shared" si="209"/>
        <v>12</v>
      </c>
    </row>
    <row r="3356" spans="1:57" s="74" customFormat="1" ht="50.1" customHeight="1" x14ac:dyDescent="0.2">
      <c r="A3356" s="78" t="s">
        <v>55</v>
      </c>
      <c r="B3356" s="78" t="s">
        <v>63</v>
      </c>
      <c r="C3356" s="78" t="s">
        <v>621</v>
      </c>
      <c r="D3356" s="78" t="s">
        <v>605</v>
      </c>
      <c r="E3356" s="79" t="str">
        <f>+IF(C3356&lt;&gt;"",VLOOKUP(MID(C3356,18,5),NIVELES!$A$133:$B$213,2,0),"")</f>
        <v>MORONA_SANTIAGO</v>
      </c>
      <c r="F3356" s="80" t="s">
        <v>238</v>
      </c>
      <c r="G3356" s="81" t="str">
        <f>+IF(F3356&lt;&gt;"",VLOOKUP(F3356,NIVELES!$A$246:$C$464,3,0),"")</f>
        <v>SUR</v>
      </c>
      <c r="H3356" s="82" t="s">
        <v>1024</v>
      </c>
      <c r="I3356" s="78" t="s">
        <v>2183</v>
      </c>
      <c r="J3356" s="78" t="s">
        <v>2184</v>
      </c>
      <c r="K3356" s="78" t="s">
        <v>2185</v>
      </c>
      <c r="L3356" s="78" t="s">
        <v>2294</v>
      </c>
      <c r="M3356" s="78">
        <v>30</v>
      </c>
      <c r="N3356" s="78" t="s">
        <v>3293</v>
      </c>
      <c r="O3356" s="78" t="s">
        <v>2458</v>
      </c>
      <c r="P3356" s="82">
        <v>12</v>
      </c>
      <c r="Q3356" s="78" t="s">
        <v>3292</v>
      </c>
      <c r="R3356" s="82">
        <v>1</v>
      </c>
      <c r="S3356" s="82">
        <v>1</v>
      </c>
      <c r="T3356" s="82">
        <v>1</v>
      </c>
      <c r="U3356" s="82">
        <v>1</v>
      </c>
      <c r="V3356" s="82">
        <v>1</v>
      </c>
      <c r="W3356" s="82">
        <v>1</v>
      </c>
      <c r="X3356" s="82">
        <v>1</v>
      </c>
      <c r="Y3356" s="82">
        <v>1</v>
      </c>
      <c r="Z3356" s="82">
        <v>1</v>
      </c>
      <c r="AA3356" s="82">
        <v>1</v>
      </c>
      <c r="AB3356" s="82">
        <v>1</v>
      </c>
      <c r="AC3356" s="82">
        <v>1</v>
      </c>
      <c r="AD3356" s="85" t="str">
        <f>IF(A3356&lt;&gt;"",IF(D3356="DIRECCIÓN_DE_TRANSFERENCIAS","280 0031",VLOOKUP(C3356,NIVELES!$A$14:$B$105,2,0)),"")</f>
        <v>280 6410</v>
      </c>
      <c r="AE3356" s="86" t="s">
        <v>322</v>
      </c>
      <c r="AF3356" s="86" t="s">
        <v>542</v>
      </c>
      <c r="AG3356" s="79" t="str">
        <f>+IF(AF3356&lt;&gt;"",VLOOKUP(AF3356,NIVELES!$A$666:$B$673,2,0),"")</f>
        <v>SISTEMA_DE_PROTECCIÓN_ESPECIAL_EN_EL_CICLO_DE_VIDA</v>
      </c>
      <c r="AH3356" s="78" t="s">
        <v>452</v>
      </c>
      <c r="AI3356" s="79" t="str">
        <f>IF(AH3356&lt;&gt;"",VLOOKUP(CONCATENATE(AG3356,AH3356),NIVELES!$B$676:$C$745,2,0),"")</f>
        <v>Modalidades De Proteccion Especial Directos</v>
      </c>
      <c r="AJ3356" s="78" t="s">
        <v>517</v>
      </c>
      <c r="AK3356" s="79" t="str">
        <f>+IF(AJ3356&lt;&gt;"",VLOOKUP(AJ3356,NIVELES!$A$816:$B$892,2,0),"")</f>
        <v>NO APLICA</v>
      </c>
      <c r="AL3356" s="78" t="s">
        <v>554</v>
      </c>
      <c r="AM3356" s="78">
        <v>530801</v>
      </c>
      <c r="AN3356" s="79" t="str">
        <f>IF(AM3356&lt;&gt;"",+VLOOKUP(AM3356,NIVELES!$A$1652:$B$2466,2,0),"")</f>
        <v>Alimentos y Bebidas</v>
      </c>
      <c r="AO3356" s="87">
        <v>48450</v>
      </c>
      <c r="AP3356" s="88">
        <v>3360</v>
      </c>
      <c r="AQ3356" s="88"/>
      <c r="AR3356" s="88">
        <v>4185</v>
      </c>
      <c r="AS3356" s="88">
        <v>4050</v>
      </c>
      <c r="AT3356" s="88">
        <v>4185</v>
      </c>
      <c r="AU3356" s="88">
        <v>4050</v>
      </c>
      <c r="AV3356" s="88">
        <v>4185</v>
      </c>
      <c r="AW3356" s="88">
        <v>4185</v>
      </c>
      <c r="AX3356" s="88">
        <v>4050</v>
      </c>
      <c r="AY3356" s="88">
        <v>4185</v>
      </c>
      <c r="AZ3356" s="88">
        <v>4050</v>
      </c>
      <c r="BA3356" s="88">
        <v>7965</v>
      </c>
      <c r="BB3356" s="89">
        <f t="shared" si="207"/>
        <v>48450</v>
      </c>
      <c r="BC3356" s="90" t="str">
        <f t="shared" si="206"/>
        <v>OK</v>
      </c>
      <c r="BD3356" s="91" t="str">
        <f t="shared" si="208"/>
        <v xml:space="preserve">                  </v>
      </c>
      <c r="BE3356" s="92">
        <f t="shared" si="209"/>
        <v>12</v>
      </c>
    </row>
    <row r="3357" spans="1:57" s="74" customFormat="1" ht="50.1" customHeight="1" x14ac:dyDescent="0.2">
      <c r="A3357" s="78" t="s">
        <v>55</v>
      </c>
      <c r="B3357" s="78" t="s">
        <v>63</v>
      </c>
      <c r="C3357" s="78" t="s">
        <v>621</v>
      </c>
      <c r="D3357" s="78" t="s">
        <v>605</v>
      </c>
      <c r="E3357" s="79" t="str">
        <f>+IF(C3357&lt;&gt;"",VLOOKUP(MID(C3357,18,5),NIVELES!$A$133:$B$213,2,0),"")</f>
        <v>MORONA_SANTIAGO</v>
      </c>
      <c r="F3357" s="80" t="s">
        <v>238</v>
      </c>
      <c r="G3357" s="81" t="str">
        <f>+IF(F3357&lt;&gt;"",VLOOKUP(F3357,NIVELES!$A$246:$C$464,3,0),"")</f>
        <v>SUR</v>
      </c>
      <c r="H3357" s="82" t="s">
        <v>1024</v>
      </c>
      <c r="I3357" s="78" t="s">
        <v>2183</v>
      </c>
      <c r="J3357" s="78" t="s">
        <v>2184</v>
      </c>
      <c r="K3357" s="78" t="s">
        <v>2185</v>
      </c>
      <c r="L3357" s="78" t="s">
        <v>2294</v>
      </c>
      <c r="M3357" s="78">
        <v>30</v>
      </c>
      <c r="N3357" s="78" t="s">
        <v>3293</v>
      </c>
      <c r="O3357" s="78" t="s">
        <v>2458</v>
      </c>
      <c r="P3357" s="82">
        <v>12</v>
      </c>
      <c r="Q3357" s="78" t="s">
        <v>3292</v>
      </c>
      <c r="R3357" s="82">
        <v>1</v>
      </c>
      <c r="S3357" s="82">
        <v>1</v>
      </c>
      <c r="T3357" s="82">
        <v>1</v>
      </c>
      <c r="U3357" s="82">
        <v>1</v>
      </c>
      <c r="V3357" s="82">
        <v>1</v>
      </c>
      <c r="W3357" s="82">
        <v>1</v>
      </c>
      <c r="X3357" s="82">
        <v>1</v>
      </c>
      <c r="Y3357" s="82">
        <v>1</v>
      </c>
      <c r="Z3357" s="82">
        <v>1</v>
      </c>
      <c r="AA3357" s="82">
        <v>1</v>
      </c>
      <c r="AB3357" s="82">
        <v>1</v>
      </c>
      <c r="AC3357" s="82">
        <v>1</v>
      </c>
      <c r="AD3357" s="85" t="str">
        <f>IF(A3357&lt;&gt;"",IF(D3357="DIRECCIÓN_DE_TRANSFERENCIAS","280 0031",VLOOKUP(C3357,NIVELES!$A$14:$B$105,2,0)),"")</f>
        <v>280 6410</v>
      </c>
      <c r="AE3357" s="86" t="s">
        <v>322</v>
      </c>
      <c r="AF3357" s="86" t="s">
        <v>542</v>
      </c>
      <c r="AG3357" s="79" t="str">
        <f>+IF(AF3357&lt;&gt;"",VLOOKUP(AF3357,NIVELES!$A$666:$B$673,2,0),"")</f>
        <v>SISTEMA_DE_PROTECCIÓN_ESPECIAL_EN_EL_CICLO_DE_VIDA</v>
      </c>
      <c r="AH3357" s="78" t="s">
        <v>452</v>
      </c>
      <c r="AI3357" s="79" t="str">
        <f>IF(AH3357&lt;&gt;"",VLOOKUP(CONCATENATE(AG3357,AH3357),NIVELES!$B$676:$C$745,2,0),"")</f>
        <v>Modalidades De Proteccion Especial Directos</v>
      </c>
      <c r="AJ3357" s="78" t="s">
        <v>517</v>
      </c>
      <c r="AK3357" s="79" t="str">
        <f>+IF(AJ3357&lt;&gt;"",VLOOKUP(AJ3357,NIVELES!$A$816:$B$892,2,0),"")</f>
        <v>NO APLICA</v>
      </c>
      <c r="AL3357" s="78" t="s">
        <v>554</v>
      </c>
      <c r="AM3357" s="78">
        <v>530303</v>
      </c>
      <c r="AN3357" s="79" t="str">
        <f>IF(AM3357&lt;&gt;"",+VLOOKUP(AM3357,NIVELES!$A$1652:$B$2466,2,0),"")</f>
        <v>Viáticos y Subsistencias en el Interior</v>
      </c>
      <c r="AO3357" s="87">
        <v>593</v>
      </c>
      <c r="AP3357" s="88"/>
      <c r="AQ3357" s="88"/>
      <c r="AR3357" s="88">
        <v>49.42</v>
      </c>
      <c r="AS3357" s="88">
        <v>49.42</v>
      </c>
      <c r="AT3357" s="88">
        <v>49.42</v>
      </c>
      <c r="AU3357" s="88">
        <v>49.42</v>
      </c>
      <c r="AV3357" s="88">
        <v>49.42</v>
      </c>
      <c r="AW3357" s="88">
        <v>49.42</v>
      </c>
      <c r="AX3357" s="88">
        <v>49.42</v>
      </c>
      <c r="AY3357" s="88">
        <v>49.42</v>
      </c>
      <c r="AZ3357" s="88">
        <v>49.42</v>
      </c>
      <c r="BA3357" s="88">
        <v>148.21999999999991</v>
      </c>
      <c r="BB3357" s="89">
        <f t="shared" si="207"/>
        <v>593</v>
      </c>
      <c r="BC3357" s="90" t="str">
        <f t="shared" si="206"/>
        <v>OK</v>
      </c>
      <c r="BD3357" s="91" t="str">
        <f t="shared" si="208"/>
        <v xml:space="preserve">                  </v>
      </c>
      <c r="BE3357" s="92">
        <f t="shared" si="209"/>
        <v>12</v>
      </c>
    </row>
    <row r="3358" spans="1:57" s="74" customFormat="1" ht="50.1" customHeight="1" x14ac:dyDescent="0.2">
      <c r="A3358" s="78" t="s">
        <v>55</v>
      </c>
      <c r="B3358" s="78" t="s">
        <v>63</v>
      </c>
      <c r="C3358" s="78" t="s">
        <v>621</v>
      </c>
      <c r="D3358" s="78" t="s">
        <v>605</v>
      </c>
      <c r="E3358" s="79" t="str">
        <f>+IF(C3358&lt;&gt;"",VLOOKUP(MID(C3358,18,5),NIVELES!$A$133:$B$213,2,0),"")</f>
        <v>MORONA_SANTIAGO</v>
      </c>
      <c r="F3358" s="80" t="s">
        <v>238</v>
      </c>
      <c r="G3358" s="81" t="str">
        <f>+IF(F3358&lt;&gt;"",VLOOKUP(F3358,NIVELES!$A$246:$C$464,3,0),"")</f>
        <v>SUR</v>
      </c>
      <c r="H3358" s="82" t="s">
        <v>1024</v>
      </c>
      <c r="I3358" s="78" t="s">
        <v>2183</v>
      </c>
      <c r="J3358" s="78" t="s">
        <v>2184</v>
      </c>
      <c r="K3358" s="78" t="s">
        <v>2185</v>
      </c>
      <c r="L3358" s="78" t="s">
        <v>2294</v>
      </c>
      <c r="M3358" s="78">
        <v>30</v>
      </c>
      <c r="N3358" s="78" t="s">
        <v>3293</v>
      </c>
      <c r="O3358" s="78" t="s">
        <v>3295</v>
      </c>
      <c r="P3358" s="82">
        <v>10</v>
      </c>
      <c r="Q3358" s="78" t="s">
        <v>3292</v>
      </c>
      <c r="R3358" s="82"/>
      <c r="S3358" s="82"/>
      <c r="T3358" s="82">
        <v>1</v>
      </c>
      <c r="U3358" s="82">
        <v>1</v>
      </c>
      <c r="V3358" s="82">
        <v>1</v>
      </c>
      <c r="W3358" s="82">
        <v>1</v>
      </c>
      <c r="X3358" s="82">
        <v>1</v>
      </c>
      <c r="Y3358" s="82">
        <v>1</v>
      </c>
      <c r="Z3358" s="82">
        <v>1</v>
      </c>
      <c r="AA3358" s="82">
        <v>1</v>
      </c>
      <c r="AB3358" s="82">
        <v>1</v>
      </c>
      <c r="AC3358" s="82">
        <v>1</v>
      </c>
      <c r="AD3358" s="85" t="str">
        <f>IF(A3358&lt;&gt;"",IF(D3358="DIRECCIÓN_DE_TRANSFERENCIAS","280 0031",VLOOKUP(C3358,NIVELES!$A$14:$B$105,2,0)),"")</f>
        <v>280 6410</v>
      </c>
      <c r="AE3358" s="86" t="s">
        <v>322</v>
      </c>
      <c r="AF3358" s="86" t="s">
        <v>542</v>
      </c>
      <c r="AG3358" s="79" t="str">
        <f>+IF(AF3358&lt;&gt;"",VLOOKUP(AF3358,NIVELES!$A$666:$B$673,2,0),"")</f>
        <v>SISTEMA_DE_PROTECCIÓN_ESPECIAL_EN_EL_CICLO_DE_VIDA</v>
      </c>
      <c r="AH3358" s="78" t="s">
        <v>452</v>
      </c>
      <c r="AI3358" s="79" t="str">
        <f>IF(AH3358&lt;&gt;"",VLOOKUP(CONCATENATE(AG3358,AH3358),NIVELES!$B$676:$C$745,2,0),"")</f>
        <v>Modalidades De Proteccion Especial Directos</v>
      </c>
      <c r="AJ3358" s="78" t="s">
        <v>517</v>
      </c>
      <c r="AK3358" s="79" t="str">
        <f>+IF(AJ3358&lt;&gt;"",VLOOKUP(AJ3358,NIVELES!$A$816:$B$892,2,0),"")</f>
        <v>NO APLICA</v>
      </c>
      <c r="AL3358" s="78" t="s">
        <v>554</v>
      </c>
      <c r="AM3358" s="78">
        <v>530505</v>
      </c>
      <c r="AN3358" s="79" t="str">
        <f>IF(AM3358&lt;&gt;"",+VLOOKUP(AM3358,NIVELES!$A$1652:$B$2466,2,0),"")</f>
        <v>Vehículos (Arrendamiento)</v>
      </c>
      <c r="AO3358" s="87">
        <v>14910</v>
      </c>
      <c r="AP3358" s="88"/>
      <c r="AQ3358" s="88"/>
      <c r="AR3358" s="88">
        <v>1330</v>
      </c>
      <c r="AS3358" s="88">
        <v>1470</v>
      </c>
      <c r="AT3358" s="88">
        <v>1470</v>
      </c>
      <c r="AU3358" s="88">
        <v>1400</v>
      </c>
      <c r="AV3358" s="88">
        <v>1610</v>
      </c>
      <c r="AW3358" s="88">
        <v>1540</v>
      </c>
      <c r="AX3358" s="88">
        <v>1470</v>
      </c>
      <c r="AY3358" s="88">
        <v>1610</v>
      </c>
      <c r="AZ3358" s="88">
        <v>1540</v>
      </c>
      <c r="BA3358" s="88">
        <v>1470</v>
      </c>
      <c r="BB3358" s="89">
        <f t="shared" si="207"/>
        <v>14910</v>
      </c>
      <c r="BC3358" s="90" t="str">
        <f t="shared" si="206"/>
        <v>OK</v>
      </c>
      <c r="BD3358" s="91" t="str">
        <f t="shared" si="208"/>
        <v xml:space="preserve">                  </v>
      </c>
      <c r="BE3358" s="92">
        <f t="shared" si="209"/>
        <v>10</v>
      </c>
    </row>
    <row r="3359" spans="1:57" s="74" customFormat="1" ht="50.1" customHeight="1" x14ac:dyDescent="0.2">
      <c r="A3359" s="78" t="s">
        <v>55</v>
      </c>
      <c r="B3359" s="78" t="s">
        <v>63</v>
      </c>
      <c r="C3359" s="78" t="s">
        <v>621</v>
      </c>
      <c r="D3359" s="78" t="s">
        <v>605</v>
      </c>
      <c r="E3359" s="79" t="str">
        <f>+IF(C3359&lt;&gt;"",VLOOKUP(MID(C3359,18,5),NIVELES!$A$133:$B$213,2,0),"")</f>
        <v>MORONA_SANTIAGO</v>
      </c>
      <c r="F3359" s="80" t="s">
        <v>238</v>
      </c>
      <c r="G3359" s="81" t="str">
        <f>+IF(F3359&lt;&gt;"",VLOOKUP(F3359,NIVELES!$A$246:$C$464,3,0),"")</f>
        <v>SUR</v>
      </c>
      <c r="H3359" s="82" t="s">
        <v>1024</v>
      </c>
      <c r="I3359" s="78" t="s">
        <v>2183</v>
      </c>
      <c r="J3359" s="78" t="s">
        <v>2184</v>
      </c>
      <c r="K3359" s="78" t="s">
        <v>2185</v>
      </c>
      <c r="L3359" s="78" t="s">
        <v>2294</v>
      </c>
      <c r="M3359" s="78">
        <v>30</v>
      </c>
      <c r="N3359" s="78" t="s">
        <v>3293</v>
      </c>
      <c r="O3359" s="78" t="s">
        <v>2458</v>
      </c>
      <c r="P3359" s="82">
        <v>1</v>
      </c>
      <c r="Q3359" s="78" t="s">
        <v>3292</v>
      </c>
      <c r="R3359" s="82"/>
      <c r="S3359" s="82"/>
      <c r="T3359" s="82"/>
      <c r="U3359" s="82"/>
      <c r="V3359" s="82">
        <v>1</v>
      </c>
      <c r="W3359" s="82"/>
      <c r="X3359" s="82"/>
      <c r="Y3359" s="82"/>
      <c r="Z3359" s="82"/>
      <c r="AA3359" s="82"/>
      <c r="AB3359" s="82"/>
      <c r="AC3359" s="82"/>
      <c r="AD3359" s="85" t="str">
        <f>IF(A3359&lt;&gt;"",IF(D3359="DIRECCIÓN_DE_TRANSFERENCIAS","280 0031",VLOOKUP(C3359,NIVELES!$A$14:$B$105,2,0)),"")</f>
        <v>280 6410</v>
      </c>
      <c r="AE3359" s="86" t="s">
        <v>322</v>
      </c>
      <c r="AF3359" s="86" t="s">
        <v>542</v>
      </c>
      <c r="AG3359" s="79" t="str">
        <f>+IF(AF3359&lt;&gt;"",VLOOKUP(AF3359,NIVELES!$A$666:$B$673,2,0),"")</f>
        <v>SISTEMA_DE_PROTECCIÓN_ESPECIAL_EN_EL_CICLO_DE_VIDA</v>
      </c>
      <c r="AH3359" s="78" t="s">
        <v>452</v>
      </c>
      <c r="AI3359" s="79" t="str">
        <f>IF(AH3359&lt;&gt;"",VLOOKUP(CONCATENATE(AG3359,AH3359),NIVELES!$B$676:$C$745,2,0),"")</f>
        <v>Modalidades De Proteccion Especial Directos</v>
      </c>
      <c r="AJ3359" s="78" t="s">
        <v>517</v>
      </c>
      <c r="AK3359" s="79" t="str">
        <f>+IF(AJ3359&lt;&gt;"",VLOOKUP(AJ3359,NIVELES!$A$816:$B$892,2,0),"")</f>
        <v>NO APLICA</v>
      </c>
      <c r="AL3359" s="78" t="s">
        <v>554</v>
      </c>
      <c r="AM3359" s="78">
        <v>530802</v>
      </c>
      <c r="AN3359" s="79" t="str">
        <f>IF(AM3359&lt;&gt;"",+VLOOKUP(AM3359,NIVELES!$A$1652:$B$2466,2,0),"")</f>
        <v>Vestuario, Lencería, Prendas de Protección; y, Accesorios para Uniformes Militares y Policiales; y, Carpas</v>
      </c>
      <c r="AO3359" s="87">
        <v>15000</v>
      </c>
      <c r="AP3359" s="88"/>
      <c r="AQ3359" s="88"/>
      <c r="AR3359" s="88">
        <v>15000</v>
      </c>
      <c r="AS3359" s="88">
        <v>0</v>
      </c>
      <c r="AT3359" s="88">
        <v>0</v>
      </c>
      <c r="AU3359" s="88">
        <v>0</v>
      </c>
      <c r="AV3359" s="88">
        <v>0</v>
      </c>
      <c r="AW3359" s="88">
        <v>0</v>
      </c>
      <c r="AX3359" s="88">
        <v>0</v>
      </c>
      <c r="AY3359" s="88">
        <v>0</v>
      </c>
      <c r="AZ3359" s="88">
        <v>0</v>
      </c>
      <c r="BA3359" s="88">
        <v>0</v>
      </c>
      <c r="BB3359" s="89">
        <f t="shared" si="207"/>
        <v>15000</v>
      </c>
      <c r="BC3359" s="90" t="str">
        <f t="shared" si="206"/>
        <v>OK</v>
      </c>
      <c r="BD3359" s="91" t="str">
        <f t="shared" si="208"/>
        <v xml:space="preserve">                  </v>
      </c>
      <c r="BE3359" s="92">
        <f t="shared" si="209"/>
        <v>1</v>
      </c>
    </row>
    <row r="3360" spans="1:57" s="74" customFormat="1" ht="50.1" customHeight="1" x14ac:dyDescent="0.2">
      <c r="A3360" s="78" t="s">
        <v>55</v>
      </c>
      <c r="B3360" s="78" t="s">
        <v>63</v>
      </c>
      <c r="C3360" s="78" t="s">
        <v>621</v>
      </c>
      <c r="D3360" s="78" t="s">
        <v>605</v>
      </c>
      <c r="E3360" s="79" t="str">
        <f>+IF(C3360&lt;&gt;"",VLOOKUP(MID(C3360,18,5),NIVELES!$A$133:$B$213,2,0),"")</f>
        <v>MORONA_SANTIAGO</v>
      </c>
      <c r="F3360" s="80" t="s">
        <v>238</v>
      </c>
      <c r="G3360" s="81" t="str">
        <f>+IF(F3360&lt;&gt;"",VLOOKUP(F3360,NIVELES!$A$246:$C$464,3,0),"")</f>
        <v>SUR</v>
      </c>
      <c r="H3360" s="82" t="s">
        <v>1024</v>
      </c>
      <c r="I3360" s="78" t="s">
        <v>2183</v>
      </c>
      <c r="J3360" s="78" t="s">
        <v>2184</v>
      </c>
      <c r="K3360" s="78" t="s">
        <v>2185</v>
      </c>
      <c r="L3360" s="78" t="s">
        <v>2294</v>
      </c>
      <c r="M3360" s="78">
        <v>30</v>
      </c>
      <c r="N3360" s="78" t="s">
        <v>3293</v>
      </c>
      <c r="O3360" s="78" t="s">
        <v>2458</v>
      </c>
      <c r="P3360" s="82">
        <v>12</v>
      </c>
      <c r="Q3360" s="78" t="s">
        <v>3292</v>
      </c>
      <c r="R3360" s="82">
        <v>1</v>
      </c>
      <c r="S3360" s="82">
        <v>1</v>
      </c>
      <c r="T3360" s="82">
        <v>1</v>
      </c>
      <c r="U3360" s="82">
        <v>1</v>
      </c>
      <c r="V3360" s="82">
        <v>1</v>
      </c>
      <c r="W3360" s="82">
        <v>1</v>
      </c>
      <c r="X3360" s="82">
        <v>1</v>
      </c>
      <c r="Y3360" s="82">
        <v>1</v>
      </c>
      <c r="Z3360" s="82">
        <v>1</v>
      </c>
      <c r="AA3360" s="82">
        <v>1</v>
      </c>
      <c r="AB3360" s="82">
        <v>1</v>
      </c>
      <c r="AC3360" s="82">
        <v>1</v>
      </c>
      <c r="AD3360" s="85" t="str">
        <f>IF(A3360&lt;&gt;"",IF(D3360="DIRECCIÓN_DE_TRANSFERENCIAS","280 0031",VLOOKUP(C3360,NIVELES!$A$14:$B$105,2,0)),"")</f>
        <v>280 6410</v>
      </c>
      <c r="AE3360" s="86" t="s">
        <v>322</v>
      </c>
      <c r="AF3360" s="86" t="s">
        <v>542</v>
      </c>
      <c r="AG3360" s="79" t="str">
        <f>+IF(AF3360&lt;&gt;"",VLOOKUP(AF3360,NIVELES!$A$666:$B$673,2,0),"")</f>
        <v>SISTEMA_DE_PROTECCIÓN_ESPECIAL_EN_EL_CICLO_DE_VIDA</v>
      </c>
      <c r="AH3360" s="78" t="s">
        <v>452</v>
      </c>
      <c r="AI3360" s="79" t="str">
        <f>IF(AH3360&lt;&gt;"",VLOOKUP(CONCATENATE(AG3360,AH3360),NIVELES!$B$676:$C$745,2,0),"")</f>
        <v>Modalidades De Proteccion Especial Directos</v>
      </c>
      <c r="AJ3360" s="78" t="s">
        <v>517</v>
      </c>
      <c r="AK3360" s="79" t="str">
        <f>+IF(AJ3360&lt;&gt;"",VLOOKUP(AJ3360,NIVELES!$A$816:$B$892,2,0),"")</f>
        <v>NO APLICA</v>
      </c>
      <c r="AL3360" s="78" t="s">
        <v>554</v>
      </c>
      <c r="AM3360" s="78">
        <v>530803</v>
      </c>
      <c r="AN3360" s="79" t="str">
        <f>IF(AM3360&lt;&gt;"",+VLOOKUP(AM3360,NIVELES!$A$1652:$B$2466,2,0),"")</f>
        <v>Combustibles y Lubricantes</v>
      </c>
      <c r="AO3360" s="87">
        <v>400</v>
      </c>
      <c r="AP3360" s="88"/>
      <c r="AQ3360" s="88"/>
      <c r="AR3360" s="88">
        <v>37.5</v>
      </c>
      <c r="AS3360" s="88">
        <v>37.5</v>
      </c>
      <c r="AT3360" s="88">
        <v>37.5</v>
      </c>
      <c r="AU3360" s="88">
        <v>37.5</v>
      </c>
      <c r="AV3360" s="88">
        <v>37.5</v>
      </c>
      <c r="AW3360" s="88">
        <v>37.5</v>
      </c>
      <c r="AX3360" s="88">
        <v>37.5</v>
      </c>
      <c r="AY3360" s="88">
        <v>37.5</v>
      </c>
      <c r="AZ3360" s="88">
        <v>37.5</v>
      </c>
      <c r="BA3360" s="88">
        <v>62.5</v>
      </c>
      <c r="BB3360" s="89">
        <f t="shared" si="207"/>
        <v>400</v>
      </c>
      <c r="BC3360" s="90" t="str">
        <f t="shared" si="206"/>
        <v>OK</v>
      </c>
      <c r="BD3360" s="91" t="str">
        <f t="shared" si="208"/>
        <v xml:space="preserve">                  </v>
      </c>
      <c r="BE3360" s="92">
        <f t="shared" si="209"/>
        <v>12</v>
      </c>
    </row>
    <row r="3361" spans="1:57" s="74" customFormat="1" ht="50.1" customHeight="1" x14ac:dyDescent="0.2">
      <c r="A3361" s="78" t="s">
        <v>55</v>
      </c>
      <c r="B3361" s="78" t="s">
        <v>63</v>
      </c>
      <c r="C3361" s="78" t="s">
        <v>621</v>
      </c>
      <c r="D3361" s="78" t="s">
        <v>605</v>
      </c>
      <c r="E3361" s="79" t="str">
        <f>+IF(C3361&lt;&gt;"",VLOOKUP(MID(C3361,18,5),NIVELES!$A$133:$B$213,2,0),"")</f>
        <v>MORONA_SANTIAGO</v>
      </c>
      <c r="F3361" s="80" t="s">
        <v>238</v>
      </c>
      <c r="G3361" s="81" t="str">
        <f>+IF(F3361&lt;&gt;"",VLOOKUP(F3361,NIVELES!$A$246:$C$464,3,0),"")</f>
        <v>SUR</v>
      </c>
      <c r="H3361" s="82" t="s">
        <v>1024</v>
      </c>
      <c r="I3361" s="78" t="s">
        <v>2183</v>
      </c>
      <c r="J3361" s="78" t="s">
        <v>2184</v>
      </c>
      <c r="K3361" s="78" t="s">
        <v>2185</v>
      </c>
      <c r="L3361" s="78" t="s">
        <v>2294</v>
      </c>
      <c r="M3361" s="78">
        <v>30</v>
      </c>
      <c r="N3361" s="78" t="s">
        <v>3293</v>
      </c>
      <c r="O3361" s="78" t="s">
        <v>2458</v>
      </c>
      <c r="P3361" s="82">
        <v>1</v>
      </c>
      <c r="Q3361" s="78" t="s">
        <v>3292</v>
      </c>
      <c r="R3361" s="82"/>
      <c r="S3361" s="82"/>
      <c r="T3361" s="82">
        <v>1</v>
      </c>
      <c r="U3361" s="82"/>
      <c r="V3361" s="82"/>
      <c r="W3361" s="82"/>
      <c r="X3361" s="82"/>
      <c r="Y3361" s="82"/>
      <c r="Z3361" s="82"/>
      <c r="AA3361" s="82"/>
      <c r="AB3361" s="82"/>
      <c r="AC3361" s="82"/>
      <c r="AD3361" s="85" t="str">
        <f>IF(A3361&lt;&gt;"",IF(D3361="DIRECCIÓN_DE_TRANSFERENCIAS","280 0031",VLOOKUP(C3361,NIVELES!$A$14:$B$105,2,0)),"")</f>
        <v>280 6410</v>
      </c>
      <c r="AE3361" s="86" t="s">
        <v>322</v>
      </c>
      <c r="AF3361" s="86" t="s">
        <v>542</v>
      </c>
      <c r="AG3361" s="79" t="str">
        <f>+IF(AF3361&lt;&gt;"",VLOOKUP(AF3361,NIVELES!$A$666:$B$673,2,0),"")</f>
        <v>SISTEMA_DE_PROTECCIÓN_ESPECIAL_EN_EL_CICLO_DE_VIDA</v>
      </c>
      <c r="AH3361" s="78" t="s">
        <v>452</v>
      </c>
      <c r="AI3361" s="79" t="str">
        <f>IF(AH3361&lt;&gt;"",VLOOKUP(CONCATENATE(AG3361,AH3361),NIVELES!$B$676:$C$745,2,0),"")</f>
        <v>Modalidades De Proteccion Especial Directos</v>
      </c>
      <c r="AJ3361" s="78" t="s">
        <v>517</v>
      </c>
      <c r="AK3361" s="79" t="str">
        <f>+IF(AJ3361&lt;&gt;"",VLOOKUP(AJ3361,NIVELES!$A$816:$B$892,2,0),"")</f>
        <v>NO APLICA</v>
      </c>
      <c r="AL3361" s="78" t="s">
        <v>554</v>
      </c>
      <c r="AM3361" s="78">
        <v>530804</v>
      </c>
      <c r="AN3361" s="79" t="str">
        <f>IF(AM3361&lt;&gt;"",+VLOOKUP(AM3361,NIVELES!$A$1652:$B$2466,2,0),"")</f>
        <v>Materiales de Oficina</v>
      </c>
      <c r="AO3361" s="87">
        <v>0</v>
      </c>
      <c r="AP3361" s="88"/>
      <c r="AQ3361" s="88"/>
      <c r="AR3361" s="88">
        <v>0</v>
      </c>
      <c r="AS3361" s="88">
        <v>0</v>
      </c>
      <c r="AT3361" s="88">
        <v>0</v>
      </c>
      <c r="AU3361" s="88">
        <v>0</v>
      </c>
      <c r="AV3361" s="88">
        <v>0</v>
      </c>
      <c r="AW3361" s="88">
        <v>0</v>
      </c>
      <c r="AX3361" s="88">
        <v>0</v>
      </c>
      <c r="AY3361" s="88">
        <v>0</v>
      </c>
      <c r="AZ3361" s="88">
        <v>0</v>
      </c>
      <c r="BA3361" s="88">
        <v>0</v>
      </c>
      <c r="BB3361" s="89">
        <f t="shared" si="207"/>
        <v>0</v>
      </c>
      <c r="BC3361" s="90" t="str">
        <f t="shared" si="206"/>
        <v>OK</v>
      </c>
      <c r="BD3361" s="91" t="str">
        <f t="shared" si="208"/>
        <v xml:space="preserve">                  </v>
      </c>
      <c r="BE3361" s="92">
        <f t="shared" si="209"/>
        <v>1</v>
      </c>
    </row>
    <row r="3362" spans="1:57" s="74" customFormat="1" ht="50.1" customHeight="1" x14ac:dyDescent="0.2">
      <c r="A3362" s="78" t="s">
        <v>55</v>
      </c>
      <c r="B3362" s="78" t="s">
        <v>63</v>
      </c>
      <c r="C3362" s="78" t="s">
        <v>621</v>
      </c>
      <c r="D3362" s="78" t="s">
        <v>605</v>
      </c>
      <c r="E3362" s="79" t="str">
        <f>+IF(C3362&lt;&gt;"",VLOOKUP(MID(C3362,18,5),NIVELES!$A$133:$B$213,2,0),"")</f>
        <v>MORONA_SANTIAGO</v>
      </c>
      <c r="F3362" s="80" t="s">
        <v>238</v>
      </c>
      <c r="G3362" s="81" t="str">
        <f>+IF(F3362&lt;&gt;"",VLOOKUP(F3362,NIVELES!$A$246:$C$464,3,0),"")</f>
        <v>SUR</v>
      </c>
      <c r="H3362" s="82" t="s">
        <v>1024</v>
      </c>
      <c r="I3362" s="78" t="s">
        <v>2183</v>
      </c>
      <c r="J3362" s="78" t="s">
        <v>2184</v>
      </c>
      <c r="K3362" s="78" t="s">
        <v>2185</v>
      </c>
      <c r="L3362" s="78" t="s">
        <v>2294</v>
      </c>
      <c r="M3362" s="78">
        <v>30</v>
      </c>
      <c r="N3362" s="78" t="s">
        <v>3293</v>
      </c>
      <c r="O3362" s="78" t="s">
        <v>2458</v>
      </c>
      <c r="P3362" s="82">
        <v>1</v>
      </c>
      <c r="Q3362" s="78" t="s">
        <v>3292</v>
      </c>
      <c r="R3362" s="82"/>
      <c r="S3362" s="82"/>
      <c r="T3362" s="82">
        <v>1</v>
      </c>
      <c r="U3362" s="82"/>
      <c r="V3362" s="82"/>
      <c r="W3362" s="82"/>
      <c r="X3362" s="82"/>
      <c r="Y3362" s="82"/>
      <c r="Z3362" s="82"/>
      <c r="AA3362" s="82"/>
      <c r="AB3362" s="82"/>
      <c r="AC3362" s="82"/>
      <c r="AD3362" s="85" t="str">
        <f>IF(A3362&lt;&gt;"",IF(D3362="DIRECCIÓN_DE_TRANSFERENCIAS","280 0031",VLOOKUP(C3362,NIVELES!$A$14:$B$105,2,0)),"")</f>
        <v>280 6410</v>
      </c>
      <c r="AE3362" s="86" t="s">
        <v>322</v>
      </c>
      <c r="AF3362" s="86" t="s">
        <v>542</v>
      </c>
      <c r="AG3362" s="79" t="str">
        <f>+IF(AF3362&lt;&gt;"",VLOOKUP(AF3362,NIVELES!$A$666:$B$673,2,0),"")</f>
        <v>SISTEMA_DE_PROTECCIÓN_ESPECIAL_EN_EL_CICLO_DE_VIDA</v>
      </c>
      <c r="AH3362" s="78" t="s">
        <v>452</v>
      </c>
      <c r="AI3362" s="79" t="str">
        <f>IF(AH3362&lt;&gt;"",VLOOKUP(CONCATENATE(AG3362,AH3362),NIVELES!$B$676:$C$745,2,0),"")</f>
        <v>Modalidades De Proteccion Especial Directos</v>
      </c>
      <c r="AJ3362" s="78" t="s">
        <v>517</v>
      </c>
      <c r="AK3362" s="79" t="str">
        <f>+IF(AJ3362&lt;&gt;"",VLOOKUP(AJ3362,NIVELES!$A$816:$B$892,2,0),"")</f>
        <v>NO APLICA</v>
      </c>
      <c r="AL3362" s="78" t="s">
        <v>554</v>
      </c>
      <c r="AM3362" s="78">
        <v>530805</v>
      </c>
      <c r="AN3362" s="79" t="str">
        <f>IF(AM3362&lt;&gt;"",+VLOOKUP(AM3362,NIVELES!$A$1652:$B$2466,2,0),"")</f>
        <v>Materiales de Aseo</v>
      </c>
      <c r="AO3362" s="87">
        <v>12911.02</v>
      </c>
      <c r="AP3362" s="88"/>
      <c r="AQ3362" s="88"/>
      <c r="AR3362" s="88">
        <v>12911.02</v>
      </c>
      <c r="AS3362" s="88">
        <v>0</v>
      </c>
      <c r="AT3362" s="88">
        <v>0</v>
      </c>
      <c r="AU3362" s="88">
        <v>0</v>
      </c>
      <c r="AV3362" s="88">
        <v>0</v>
      </c>
      <c r="AW3362" s="88">
        <v>0</v>
      </c>
      <c r="AX3362" s="88">
        <v>0</v>
      </c>
      <c r="AY3362" s="88">
        <v>0</v>
      </c>
      <c r="AZ3362" s="88">
        <v>0</v>
      </c>
      <c r="BA3362" s="88">
        <v>0</v>
      </c>
      <c r="BB3362" s="89">
        <f t="shared" si="207"/>
        <v>12911.02</v>
      </c>
      <c r="BC3362" s="90" t="str">
        <f t="shared" si="206"/>
        <v>OK</v>
      </c>
      <c r="BD3362" s="91" t="str">
        <f t="shared" si="208"/>
        <v xml:space="preserve">                  </v>
      </c>
      <c r="BE3362" s="92">
        <f t="shared" si="209"/>
        <v>1</v>
      </c>
    </row>
    <row r="3363" spans="1:57" s="74" customFormat="1" ht="50.1" customHeight="1" x14ac:dyDescent="0.2">
      <c r="A3363" s="78" t="s">
        <v>55</v>
      </c>
      <c r="B3363" s="78" t="s">
        <v>63</v>
      </c>
      <c r="C3363" s="78" t="s">
        <v>621</v>
      </c>
      <c r="D3363" s="78" t="s">
        <v>605</v>
      </c>
      <c r="E3363" s="79" t="str">
        <f>+IF(C3363&lt;&gt;"",VLOOKUP(MID(C3363,18,5),NIVELES!$A$133:$B$213,2,0),"")</f>
        <v>MORONA_SANTIAGO</v>
      </c>
      <c r="F3363" s="80" t="s">
        <v>238</v>
      </c>
      <c r="G3363" s="81" t="str">
        <f>+IF(F3363&lt;&gt;"",VLOOKUP(F3363,NIVELES!$A$246:$C$464,3,0),"")</f>
        <v>SUR</v>
      </c>
      <c r="H3363" s="82" t="s">
        <v>1024</v>
      </c>
      <c r="I3363" s="78" t="s">
        <v>2183</v>
      </c>
      <c r="J3363" s="78" t="s">
        <v>2184</v>
      </c>
      <c r="K3363" s="78" t="s">
        <v>2185</v>
      </c>
      <c r="L3363" s="78" t="s">
        <v>2294</v>
      </c>
      <c r="M3363" s="78">
        <v>30</v>
      </c>
      <c r="N3363" s="78" t="s">
        <v>3293</v>
      </c>
      <c r="O3363" s="78" t="s">
        <v>2458</v>
      </c>
      <c r="P3363" s="82">
        <v>1</v>
      </c>
      <c r="Q3363" s="78" t="s">
        <v>3292</v>
      </c>
      <c r="R3363" s="82"/>
      <c r="S3363" s="82"/>
      <c r="T3363" s="82">
        <v>1</v>
      </c>
      <c r="U3363" s="82"/>
      <c r="V3363" s="82"/>
      <c r="W3363" s="82"/>
      <c r="X3363" s="82"/>
      <c r="Y3363" s="82"/>
      <c r="Z3363" s="82"/>
      <c r="AA3363" s="82"/>
      <c r="AB3363" s="82"/>
      <c r="AC3363" s="82"/>
      <c r="AD3363" s="85" t="str">
        <f>IF(A3363&lt;&gt;"",IF(D3363="DIRECCIÓN_DE_TRANSFERENCIAS","280 0031",VLOOKUP(C3363,NIVELES!$A$14:$B$105,2,0)),"")</f>
        <v>280 6410</v>
      </c>
      <c r="AE3363" s="86" t="s">
        <v>322</v>
      </c>
      <c r="AF3363" s="86" t="s">
        <v>542</v>
      </c>
      <c r="AG3363" s="79" t="str">
        <f>+IF(AF3363&lt;&gt;"",VLOOKUP(AF3363,NIVELES!$A$666:$B$673,2,0),"")</f>
        <v>SISTEMA_DE_PROTECCIÓN_ESPECIAL_EN_EL_CICLO_DE_VIDA</v>
      </c>
      <c r="AH3363" s="78" t="s">
        <v>452</v>
      </c>
      <c r="AI3363" s="79" t="str">
        <f>IF(AH3363&lt;&gt;"",VLOOKUP(CONCATENATE(AG3363,AH3363),NIVELES!$B$676:$C$745,2,0),"")</f>
        <v>Modalidades De Proteccion Especial Directos</v>
      </c>
      <c r="AJ3363" s="78" t="s">
        <v>517</v>
      </c>
      <c r="AK3363" s="79" t="str">
        <f>+IF(AJ3363&lt;&gt;"",VLOOKUP(AJ3363,NIVELES!$A$816:$B$892,2,0),"")</f>
        <v>NO APLICA</v>
      </c>
      <c r="AL3363" s="78" t="s">
        <v>554</v>
      </c>
      <c r="AM3363" s="78">
        <v>530809</v>
      </c>
      <c r="AN3363" s="79" t="str">
        <f>IF(AM3363&lt;&gt;"",+VLOOKUP(AM3363,NIVELES!$A$1652:$B$2466,2,0),"")</f>
        <v>Medicamentos</v>
      </c>
      <c r="AO3363" s="87">
        <v>5500</v>
      </c>
      <c r="AP3363" s="88"/>
      <c r="AQ3363" s="88"/>
      <c r="AR3363" s="88">
        <v>5500</v>
      </c>
      <c r="AS3363" s="88">
        <v>0</v>
      </c>
      <c r="AT3363" s="88">
        <v>0</v>
      </c>
      <c r="AU3363" s="88">
        <v>0</v>
      </c>
      <c r="AV3363" s="88">
        <v>0</v>
      </c>
      <c r="AW3363" s="88">
        <v>0</v>
      </c>
      <c r="AX3363" s="88">
        <v>0</v>
      </c>
      <c r="AY3363" s="88">
        <v>0</v>
      </c>
      <c r="AZ3363" s="88">
        <v>0</v>
      </c>
      <c r="BA3363" s="88">
        <v>0</v>
      </c>
      <c r="BB3363" s="89">
        <f t="shared" si="207"/>
        <v>5500</v>
      </c>
      <c r="BC3363" s="90" t="str">
        <f t="shared" si="206"/>
        <v>OK</v>
      </c>
      <c r="BD3363" s="91" t="str">
        <f t="shared" si="208"/>
        <v xml:space="preserve">                  </v>
      </c>
      <c r="BE3363" s="92">
        <f t="shared" si="209"/>
        <v>1</v>
      </c>
    </row>
    <row r="3364" spans="1:57" s="74" customFormat="1" ht="50.1" customHeight="1" x14ac:dyDescent="0.2">
      <c r="A3364" s="78" t="s">
        <v>55</v>
      </c>
      <c r="B3364" s="78" t="s">
        <v>63</v>
      </c>
      <c r="C3364" s="78" t="s">
        <v>621</v>
      </c>
      <c r="D3364" s="78" t="s">
        <v>605</v>
      </c>
      <c r="E3364" s="79" t="str">
        <f>+IF(C3364&lt;&gt;"",VLOOKUP(MID(C3364,18,5),NIVELES!$A$133:$B$213,2,0),"")</f>
        <v>MORONA_SANTIAGO</v>
      </c>
      <c r="F3364" s="80" t="s">
        <v>238</v>
      </c>
      <c r="G3364" s="81" t="str">
        <f>+IF(F3364&lt;&gt;"",VLOOKUP(F3364,NIVELES!$A$246:$C$464,3,0),"")</f>
        <v>SUR</v>
      </c>
      <c r="H3364" s="82" t="s">
        <v>1024</v>
      </c>
      <c r="I3364" s="78" t="s">
        <v>2183</v>
      </c>
      <c r="J3364" s="78" t="s">
        <v>2184</v>
      </c>
      <c r="K3364" s="78" t="s">
        <v>2185</v>
      </c>
      <c r="L3364" s="78" t="s">
        <v>2294</v>
      </c>
      <c r="M3364" s="78">
        <v>30</v>
      </c>
      <c r="N3364" s="78" t="s">
        <v>3293</v>
      </c>
      <c r="O3364" s="78" t="s">
        <v>2458</v>
      </c>
      <c r="P3364" s="82">
        <v>1</v>
      </c>
      <c r="Q3364" s="78" t="s">
        <v>3292</v>
      </c>
      <c r="R3364" s="82"/>
      <c r="S3364" s="82"/>
      <c r="T3364" s="82"/>
      <c r="U3364" s="82"/>
      <c r="V3364" s="82"/>
      <c r="W3364" s="82"/>
      <c r="X3364" s="82">
        <v>1</v>
      </c>
      <c r="Y3364" s="82"/>
      <c r="Z3364" s="82"/>
      <c r="AA3364" s="82"/>
      <c r="AB3364" s="82"/>
      <c r="AC3364" s="82"/>
      <c r="AD3364" s="85" t="str">
        <f>IF(A3364&lt;&gt;"",IF(D3364="DIRECCIÓN_DE_TRANSFERENCIAS","280 0031",VLOOKUP(C3364,NIVELES!$A$14:$B$105,2,0)),"")</f>
        <v>280 6410</v>
      </c>
      <c r="AE3364" s="86" t="s">
        <v>322</v>
      </c>
      <c r="AF3364" s="86" t="s">
        <v>542</v>
      </c>
      <c r="AG3364" s="79" t="str">
        <f>+IF(AF3364&lt;&gt;"",VLOOKUP(AF3364,NIVELES!$A$666:$B$673,2,0),"")</f>
        <v>SISTEMA_DE_PROTECCIÓN_ESPECIAL_EN_EL_CICLO_DE_VIDA</v>
      </c>
      <c r="AH3364" s="78" t="s">
        <v>452</v>
      </c>
      <c r="AI3364" s="79" t="str">
        <f>IF(AH3364&lt;&gt;"",VLOOKUP(CONCATENATE(AG3364,AH3364),NIVELES!$B$676:$C$745,2,0),"")</f>
        <v>Modalidades De Proteccion Especial Directos</v>
      </c>
      <c r="AJ3364" s="78" t="s">
        <v>517</v>
      </c>
      <c r="AK3364" s="79" t="str">
        <f>+IF(AJ3364&lt;&gt;"",VLOOKUP(AJ3364,NIVELES!$A$816:$B$892,2,0),"")</f>
        <v>NO APLICA</v>
      </c>
      <c r="AL3364" s="78" t="s">
        <v>554</v>
      </c>
      <c r="AM3364" s="78">
        <v>530812</v>
      </c>
      <c r="AN3364" s="79" t="str">
        <f>IF(AM3364&lt;&gt;"",+VLOOKUP(AM3364,NIVELES!$A$1652:$B$2466,2,0),"")</f>
        <v>Materiales Didácticos</v>
      </c>
      <c r="AO3364" s="87">
        <v>16620</v>
      </c>
      <c r="AP3364" s="88"/>
      <c r="AQ3364" s="88"/>
      <c r="AR3364" s="88">
        <v>16620</v>
      </c>
      <c r="AS3364" s="88">
        <v>0</v>
      </c>
      <c r="AT3364" s="88">
        <v>0</v>
      </c>
      <c r="AU3364" s="88">
        <v>0</v>
      </c>
      <c r="AV3364" s="88">
        <v>0</v>
      </c>
      <c r="AW3364" s="88">
        <v>0</v>
      </c>
      <c r="AX3364" s="88">
        <v>0</v>
      </c>
      <c r="AY3364" s="88">
        <v>0</v>
      </c>
      <c r="AZ3364" s="88">
        <v>0</v>
      </c>
      <c r="BA3364" s="88">
        <v>0</v>
      </c>
      <c r="BB3364" s="89">
        <f t="shared" si="207"/>
        <v>16620</v>
      </c>
      <c r="BC3364" s="90" t="str">
        <f t="shared" si="206"/>
        <v>OK</v>
      </c>
      <c r="BD3364" s="91" t="str">
        <f t="shared" si="208"/>
        <v xml:space="preserve">                  </v>
      </c>
      <c r="BE3364" s="92">
        <f t="shared" si="209"/>
        <v>1</v>
      </c>
    </row>
    <row r="3365" spans="1:57" s="74" customFormat="1" ht="50.1" customHeight="1" x14ac:dyDescent="0.2">
      <c r="A3365" s="78" t="s">
        <v>55</v>
      </c>
      <c r="B3365" s="78" t="s">
        <v>63</v>
      </c>
      <c r="C3365" s="78" t="s">
        <v>621</v>
      </c>
      <c r="D3365" s="78" t="s">
        <v>605</v>
      </c>
      <c r="E3365" s="79" t="str">
        <f>+IF(C3365&lt;&gt;"",VLOOKUP(MID(C3365,18,5),NIVELES!$A$133:$B$213,2,0),"")</f>
        <v>MORONA_SANTIAGO</v>
      </c>
      <c r="F3365" s="80" t="s">
        <v>238</v>
      </c>
      <c r="G3365" s="81" t="str">
        <f>+IF(F3365&lt;&gt;"",VLOOKUP(F3365,NIVELES!$A$246:$C$464,3,0),"")</f>
        <v>SUR</v>
      </c>
      <c r="H3365" s="82" t="s">
        <v>1024</v>
      </c>
      <c r="I3365" s="78" t="s">
        <v>2183</v>
      </c>
      <c r="J3365" s="78" t="s">
        <v>2184</v>
      </c>
      <c r="K3365" s="78" t="s">
        <v>2185</v>
      </c>
      <c r="L3365" s="78" t="s">
        <v>2294</v>
      </c>
      <c r="M3365" s="78">
        <v>30</v>
      </c>
      <c r="N3365" s="78" t="s">
        <v>3293</v>
      </c>
      <c r="O3365" s="78" t="s">
        <v>2458</v>
      </c>
      <c r="P3365" s="82">
        <v>1</v>
      </c>
      <c r="Q3365" s="78" t="s">
        <v>3292</v>
      </c>
      <c r="R3365" s="82"/>
      <c r="S3365" s="82"/>
      <c r="T3365" s="82">
        <v>1</v>
      </c>
      <c r="U3365" s="82"/>
      <c r="V3365" s="82"/>
      <c r="W3365" s="82"/>
      <c r="X3365" s="82"/>
      <c r="Y3365" s="82"/>
      <c r="Z3365" s="82"/>
      <c r="AA3365" s="82"/>
      <c r="AB3365" s="82"/>
      <c r="AC3365" s="82"/>
      <c r="AD3365" s="85" t="str">
        <f>IF(A3365&lt;&gt;"",IF(D3365="DIRECCIÓN_DE_TRANSFERENCIAS","280 0031",VLOOKUP(C3365,NIVELES!$A$14:$B$105,2,0)),"")</f>
        <v>280 6410</v>
      </c>
      <c r="AE3365" s="86" t="s">
        <v>322</v>
      </c>
      <c r="AF3365" s="86" t="s">
        <v>542</v>
      </c>
      <c r="AG3365" s="79" t="str">
        <f>+IF(AF3365&lt;&gt;"",VLOOKUP(AF3365,NIVELES!$A$666:$B$673,2,0),"")</f>
        <v>SISTEMA_DE_PROTECCIÓN_ESPECIAL_EN_EL_CICLO_DE_VIDA</v>
      </c>
      <c r="AH3365" s="78" t="s">
        <v>452</v>
      </c>
      <c r="AI3365" s="79" t="str">
        <f>IF(AH3365&lt;&gt;"",VLOOKUP(CONCATENATE(AG3365,AH3365),NIVELES!$B$676:$C$745,2,0),"")</f>
        <v>Modalidades De Proteccion Especial Directos</v>
      </c>
      <c r="AJ3365" s="78" t="s">
        <v>517</v>
      </c>
      <c r="AK3365" s="79" t="str">
        <f>+IF(AJ3365&lt;&gt;"",VLOOKUP(AJ3365,NIVELES!$A$816:$B$892,2,0),"")</f>
        <v>NO APLICA</v>
      </c>
      <c r="AL3365" s="78" t="s">
        <v>554</v>
      </c>
      <c r="AM3365" s="78">
        <v>530820</v>
      </c>
      <c r="AN3365" s="79" t="str">
        <f>IF(AM3365&lt;&gt;"",+VLOOKUP(AM3365,NIVELES!$A$1652:$B$2466,2,0),"")</f>
        <v>Menaje de Cocina, de Hogar y Accesorios Descartables</v>
      </c>
      <c r="AO3365" s="87">
        <v>7222</v>
      </c>
      <c r="AP3365" s="88"/>
      <c r="AQ3365" s="88"/>
      <c r="AR3365" s="88">
        <v>7222</v>
      </c>
      <c r="AS3365" s="88">
        <v>0</v>
      </c>
      <c r="AT3365" s="88">
        <v>0</v>
      </c>
      <c r="AU3365" s="88">
        <v>0</v>
      </c>
      <c r="AV3365" s="88">
        <v>0</v>
      </c>
      <c r="AW3365" s="88">
        <v>0</v>
      </c>
      <c r="AX3365" s="88">
        <v>0</v>
      </c>
      <c r="AY3365" s="88">
        <v>0</v>
      </c>
      <c r="AZ3365" s="88">
        <v>0</v>
      </c>
      <c r="BA3365" s="88">
        <v>0</v>
      </c>
      <c r="BB3365" s="89">
        <f t="shared" si="207"/>
        <v>7222</v>
      </c>
      <c r="BC3365" s="90" t="str">
        <f t="shared" si="206"/>
        <v>OK</v>
      </c>
      <c r="BD3365" s="91" t="str">
        <f t="shared" si="208"/>
        <v xml:space="preserve">                  </v>
      </c>
      <c r="BE3365" s="92">
        <f t="shared" si="209"/>
        <v>1</v>
      </c>
    </row>
    <row r="3366" spans="1:57" s="74" customFormat="1" ht="50.1" customHeight="1" x14ac:dyDescent="0.2">
      <c r="A3366" s="78" t="s">
        <v>55</v>
      </c>
      <c r="B3366" s="78" t="s">
        <v>63</v>
      </c>
      <c r="C3366" s="78" t="s">
        <v>621</v>
      </c>
      <c r="D3366" s="78" t="s">
        <v>605</v>
      </c>
      <c r="E3366" s="79" t="str">
        <f>+IF(C3366&lt;&gt;"",VLOOKUP(MID(C3366,18,5),NIVELES!$A$133:$B$213,2,0),"")</f>
        <v>MORONA_SANTIAGO</v>
      </c>
      <c r="F3366" s="80" t="s">
        <v>238</v>
      </c>
      <c r="G3366" s="81" t="str">
        <f>+IF(F3366&lt;&gt;"",VLOOKUP(F3366,NIVELES!$A$246:$C$464,3,0),"")</f>
        <v>SUR</v>
      </c>
      <c r="H3366" s="82" t="s">
        <v>1024</v>
      </c>
      <c r="I3366" s="78" t="s">
        <v>2201</v>
      </c>
      <c r="J3366" s="78" t="s">
        <v>2184</v>
      </c>
      <c r="K3366" s="78" t="s">
        <v>2185</v>
      </c>
      <c r="L3366" s="78" t="s">
        <v>3188</v>
      </c>
      <c r="M3366" s="78">
        <v>544</v>
      </c>
      <c r="N3366" s="78" t="s">
        <v>3189</v>
      </c>
      <c r="O3366" s="78" t="s">
        <v>3291</v>
      </c>
      <c r="P3366" s="82">
        <v>12</v>
      </c>
      <c r="Q3366" s="78" t="s">
        <v>3296</v>
      </c>
      <c r="R3366" s="82">
        <v>1</v>
      </c>
      <c r="S3366" s="82">
        <v>1</v>
      </c>
      <c r="T3366" s="82">
        <v>1</v>
      </c>
      <c r="U3366" s="82">
        <v>1</v>
      </c>
      <c r="V3366" s="82">
        <v>1</v>
      </c>
      <c r="W3366" s="82">
        <v>1</v>
      </c>
      <c r="X3366" s="82">
        <v>1</v>
      </c>
      <c r="Y3366" s="82">
        <v>1</v>
      </c>
      <c r="Z3366" s="82">
        <v>1</v>
      </c>
      <c r="AA3366" s="82">
        <v>1</v>
      </c>
      <c r="AB3366" s="82">
        <v>1</v>
      </c>
      <c r="AC3366" s="82">
        <v>1</v>
      </c>
      <c r="AD3366" s="85" t="str">
        <f>IF(A3366&lt;&gt;"",IF(D3366="DIRECCIÓN_DE_TRANSFERENCIAS","280 0031",VLOOKUP(C3366,NIVELES!$A$14:$B$105,2,0)),"")</f>
        <v>280 6410</v>
      </c>
      <c r="AE3366" s="86" t="s">
        <v>322</v>
      </c>
      <c r="AF3366" s="86" t="s">
        <v>543</v>
      </c>
      <c r="AG3366" s="79" t="str">
        <f>+IF(AF3366&lt;&gt;"",VLOOKUP(AF3366,NIVELES!$A$666:$B$673,2,0),"")</f>
        <v>DESARROLLO_INFANTIL</v>
      </c>
      <c r="AH3366" s="78" t="s">
        <v>322</v>
      </c>
      <c r="AI3366" s="79" t="str">
        <f>IF(AH3366&lt;&gt;"",VLOOKUP(CONCATENATE(AG3366,AH3366),NIVELES!$B$676:$C$745,2,0),"")</f>
        <v>Centros Infantiles Del Buen Vivir Atencion Directa -Funcionamiento Operación Y Atencion De Unidades</v>
      </c>
      <c r="AJ3366" s="78" t="s">
        <v>517</v>
      </c>
      <c r="AK3366" s="79" t="str">
        <f>+IF(AJ3366&lt;&gt;"",VLOOKUP(AJ3366,NIVELES!$A$816:$B$892,2,0),"")</f>
        <v>NO APLICA</v>
      </c>
      <c r="AL3366" s="78" t="s">
        <v>553</v>
      </c>
      <c r="AM3366" s="78">
        <v>510105</v>
      </c>
      <c r="AN3366" s="79" t="str">
        <f>IF(AM3366&lt;&gt;"",+VLOOKUP(AM3366,NIVELES!$A$1652:$B$2466,2,0),"")</f>
        <v>Remuneraciones Unificadas</v>
      </c>
      <c r="AO3366" s="87">
        <v>897240</v>
      </c>
      <c r="AP3366" s="88"/>
      <c r="AQ3366" s="88">
        <v>146069</v>
      </c>
      <c r="AR3366" s="88">
        <v>75002</v>
      </c>
      <c r="AS3366" s="88">
        <v>75002</v>
      </c>
      <c r="AT3366" s="88">
        <v>75002</v>
      </c>
      <c r="AU3366" s="88">
        <v>75002</v>
      </c>
      <c r="AV3366" s="88">
        <v>75002</v>
      </c>
      <c r="AW3366" s="88">
        <v>75002</v>
      </c>
      <c r="AX3366" s="88">
        <v>75002</v>
      </c>
      <c r="AY3366" s="88">
        <v>75002</v>
      </c>
      <c r="AZ3366" s="88">
        <v>75002</v>
      </c>
      <c r="BA3366" s="88">
        <v>76153</v>
      </c>
      <c r="BB3366" s="89">
        <f t="shared" si="207"/>
        <v>897240</v>
      </c>
      <c r="BC3366" s="90" t="str">
        <f t="shared" si="206"/>
        <v>OK</v>
      </c>
      <c r="BD3366" s="91" t="str">
        <f t="shared" si="208"/>
        <v xml:space="preserve">                  </v>
      </c>
      <c r="BE3366" s="92">
        <f t="shared" si="209"/>
        <v>12</v>
      </c>
    </row>
    <row r="3367" spans="1:57" s="74" customFormat="1" ht="50.1" customHeight="1" x14ac:dyDescent="0.2">
      <c r="A3367" s="78" t="s">
        <v>55</v>
      </c>
      <c r="B3367" s="78" t="s">
        <v>63</v>
      </c>
      <c r="C3367" s="78" t="s">
        <v>621</v>
      </c>
      <c r="D3367" s="78" t="s">
        <v>605</v>
      </c>
      <c r="E3367" s="79" t="str">
        <f>+IF(C3367&lt;&gt;"",VLOOKUP(MID(C3367,18,5),NIVELES!$A$133:$B$213,2,0),"")</f>
        <v>MORONA_SANTIAGO</v>
      </c>
      <c r="F3367" s="80" t="s">
        <v>238</v>
      </c>
      <c r="G3367" s="81" t="str">
        <f>+IF(F3367&lt;&gt;"",VLOOKUP(F3367,NIVELES!$A$246:$C$464,3,0),"")</f>
        <v>SUR</v>
      </c>
      <c r="H3367" s="82" t="s">
        <v>1024</v>
      </c>
      <c r="I3367" s="78" t="s">
        <v>2201</v>
      </c>
      <c r="J3367" s="78" t="s">
        <v>2184</v>
      </c>
      <c r="K3367" s="78" t="s">
        <v>2185</v>
      </c>
      <c r="L3367" s="78" t="s">
        <v>3188</v>
      </c>
      <c r="M3367" s="78">
        <v>544</v>
      </c>
      <c r="N3367" s="78" t="s">
        <v>3189</v>
      </c>
      <c r="O3367" s="78" t="s">
        <v>3291</v>
      </c>
      <c r="P3367" s="82">
        <v>12</v>
      </c>
      <c r="Q3367" s="78" t="s">
        <v>3296</v>
      </c>
      <c r="R3367" s="82">
        <v>1</v>
      </c>
      <c r="S3367" s="82">
        <v>1</v>
      </c>
      <c r="T3367" s="82">
        <v>1</v>
      </c>
      <c r="U3367" s="82">
        <v>1</v>
      </c>
      <c r="V3367" s="82">
        <v>1</v>
      </c>
      <c r="W3367" s="82">
        <v>1</v>
      </c>
      <c r="X3367" s="82">
        <v>1</v>
      </c>
      <c r="Y3367" s="82">
        <v>1</v>
      </c>
      <c r="Z3367" s="82">
        <v>1</v>
      </c>
      <c r="AA3367" s="82">
        <v>1</v>
      </c>
      <c r="AB3367" s="82">
        <v>1</v>
      </c>
      <c r="AC3367" s="82">
        <v>1</v>
      </c>
      <c r="AD3367" s="85" t="str">
        <f>IF(A3367&lt;&gt;"",IF(D3367="DIRECCIÓN_DE_TRANSFERENCIAS","280 0031",VLOOKUP(C3367,NIVELES!$A$14:$B$105,2,0)),"")</f>
        <v>280 6410</v>
      </c>
      <c r="AE3367" s="86" t="s">
        <v>322</v>
      </c>
      <c r="AF3367" s="86" t="s">
        <v>543</v>
      </c>
      <c r="AG3367" s="79" t="str">
        <f>+IF(AF3367&lt;&gt;"",VLOOKUP(AF3367,NIVELES!$A$666:$B$673,2,0),"")</f>
        <v>DESARROLLO_INFANTIL</v>
      </c>
      <c r="AH3367" s="78" t="s">
        <v>322</v>
      </c>
      <c r="AI3367" s="79" t="str">
        <f>IF(AH3367&lt;&gt;"",VLOOKUP(CONCATENATE(AG3367,AH3367),NIVELES!$B$676:$C$745,2,0),"")</f>
        <v>Centros Infantiles Del Buen Vivir Atencion Directa -Funcionamiento Operación Y Atencion De Unidades</v>
      </c>
      <c r="AJ3367" s="78" t="s">
        <v>517</v>
      </c>
      <c r="AK3367" s="79" t="str">
        <f>+IF(AJ3367&lt;&gt;"",VLOOKUP(AJ3367,NIVELES!$A$816:$B$892,2,0),"")</f>
        <v>NO APLICA</v>
      </c>
      <c r="AL3367" s="78" t="s">
        <v>553</v>
      </c>
      <c r="AM3367" s="78">
        <v>510203</v>
      </c>
      <c r="AN3367" s="79" t="str">
        <f>IF(AM3367&lt;&gt;"",+VLOOKUP(AM3367,NIVELES!$A$1652:$B$2466,2,0),"")</f>
        <v>Decimotercer Sueldo</v>
      </c>
      <c r="AO3367" s="87">
        <v>74650.58</v>
      </c>
      <c r="AP3367" s="88"/>
      <c r="AQ3367" s="88">
        <v>467.32</v>
      </c>
      <c r="AR3367" s="88">
        <v>6805.75</v>
      </c>
      <c r="AS3367" s="88">
        <v>6805.75</v>
      </c>
      <c r="AT3367" s="88">
        <v>6805.75</v>
      </c>
      <c r="AU3367" s="88">
        <v>6805.75</v>
      </c>
      <c r="AV3367" s="88">
        <v>6805.75</v>
      </c>
      <c r="AW3367" s="88">
        <v>6805.75</v>
      </c>
      <c r="AX3367" s="88">
        <v>6805.75</v>
      </c>
      <c r="AY3367" s="88">
        <v>6805.75</v>
      </c>
      <c r="AZ3367" s="88">
        <v>6593.08</v>
      </c>
      <c r="BA3367" s="88">
        <v>13144.18</v>
      </c>
      <c r="BB3367" s="89">
        <f t="shared" si="207"/>
        <v>74650.58</v>
      </c>
      <c r="BC3367" s="90" t="str">
        <f t="shared" si="206"/>
        <v>OK</v>
      </c>
      <c r="BD3367" s="91" t="str">
        <f t="shared" si="208"/>
        <v xml:space="preserve">                  </v>
      </c>
      <c r="BE3367" s="92">
        <f t="shared" si="209"/>
        <v>12</v>
      </c>
    </row>
    <row r="3368" spans="1:57" s="74" customFormat="1" ht="50.1" customHeight="1" x14ac:dyDescent="0.2">
      <c r="A3368" s="78" t="s">
        <v>55</v>
      </c>
      <c r="B3368" s="78" t="s">
        <v>63</v>
      </c>
      <c r="C3368" s="78" t="s">
        <v>621</v>
      </c>
      <c r="D3368" s="78" t="s">
        <v>605</v>
      </c>
      <c r="E3368" s="79" t="str">
        <f>+IF(C3368&lt;&gt;"",VLOOKUP(MID(C3368,18,5),NIVELES!$A$133:$B$213,2,0),"")</f>
        <v>MORONA_SANTIAGO</v>
      </c>
      <c r="F3368" s="80" t="s">
        <v>238</v>
      </c>
      <c r="G3368" s="81" t="str">
        <f>+IF(F3368&lt;&gt;"",VLOOKUP(F3368,NIVELES!$A$246:$C$464,3,0),"")</f>
        <v>SUR</v>
      </c>
      <c r="H3368" s="82" t="s">
        <v>1024</v>
      </c>
      <c r="I3368" s="78" t="s">
        <v>2201</v>
      </c>
      <c r="J3368" s="78" t="s">
        <v>2184</v>
      </c>
      <c r="K3368" s="78" t="s">
        <v>2185</v>
      </c>
      <c r="L3368" s="78" t="s">
        <v>3297</v>
      </c>
      <c r="M3368" s="78">
        <v>544</v>
      </c>
      <c r="N3368" s="78" t="s">
        <v>3189</v>
      </c>
      <c r="O3368" s="78" t="s">
        <v>3291</v>
      </c>
      <c r="P3368" s="82">
        <v>12</v>
      </c>
      <c r="Q3368" s="78" t="s">
        <v>3296</v>
      </c>
      <c r="R3368" s="82">
        <v>1</v>
      </c>
      <c r="S3368" s="82">
        <v>1</v>
      </c>
      <c r="T3368" s="82">
        <v>1</v>
      </c>
      <c r="U3368" s="82">
        <v>1</v>
      </c>
      <c r="V3368" s="82">
        <v>1</v>
      </c>
      <c r="W3368" s="82">
        <v>1</v>
      </c>
      <c r="X3368" s="82">
        <v>1</v>
      </c>
      <c r="Y3368" s="82">
        <v>1</v>
      </c>
      <c r="Z3368" s="82">
        <v>1</v>
      </c>
      <c r="AA3368" s="82">
        <v>1</v>
      </c>
      <c r="AB3368" s="82">
        <v>1</v>
      </c>
      <c r="AC3368" s="82">
        <v>1</v>
      </c>
      <c r="AD3368" s="85" t="str">
        <f>IF(A3368&lt;&gt;"",IF(D3368="DIRECCIÓN_DE_TRANSFERENCIAS","280 0031",VLOOKUP(C3368,NIVELES!$A$14:$B$105,2,0)),"")</f>
        <v>280 6410</v>
      </c>
      <c r="AE3368" s="86" t="s">
        <v>322</v>
      </c>
      <c r="AF3368" s="86" t="s">
        <v>543</v>
      </c>
      <c r="AG3368" s="79" t="str">
        <f>+IF(AF3368&lt;&gt;"",VLOOKUP(AF3368,NIVELES!$A$666:$B$673,2,0),"")</f>
        <v>DESARROLLO_INFANTIL</v>
      </c>
      <c r="AH3368" s="78" t="s">
        <v>322</v>
      </c>
      <c r="AI3368" s="79" t="str">
        <f>IF(AH3368&lt;&gt;"",VLOOKUP(CONCATENATE(AG3368,AH3368),NIVELES!$B$676:$C$745,2,0),"")</f>
        <v>Centros Infantiles Del Buen Vivir Atencion Directa -Funcionamiento Operación Y Atencion De Unidades</v>
      </c>
      <c r="AJ3368" s="78" t="s">
        <v>517</v>
      </c>
      <c r="AK3368" s="79" t="str">
        <f>+IF(AJ3368&lt;&gt;"",VLOOKUP(AJ3368,NIVELES!$A$816:$B$892,2,0),"")</f>
        <v>NO APLICA</v>
      </c>
      <c r="AL3368" s="78" t="s">
        <v>553</v>
      </c>
      <c r="AM3368" s="78">
        <v>510204</v>
      </c>
      <c r="AN3368" s="79" t="str">
        <f>IF(AM3368&lt;&gt;"",+VLOOKUP(AM3368,NIVELES!$A$1652:$B$2466,2,0),"")</f>
        <v>Decimocuarto Sueldo</v>
      </c>
      <c r="AO3368" s="87">
        <v>42256.5</v>
      </c>
      <c r="AP3368" s="88"/>
      <c r="AQ3368" s="88">
        <v>262.64</v>
      </c>
      <c r="AR3368" s="88">
        <v>3841.5</v>
      </c>
      <c r="AS3368" s="88">
        <v>3841.5</v>
      </c>
      <c r="AT3368" s="88">
        <v>3841.5</v>
      </c>
      <c r="AU3368" s="88">
        <v>3841.5</v>
      </c>
      <c r="AV3368" s="88">
        <v>3841.5</v>
      </c>
      <c r="AW3368" s="88">
        <v>3841.5</v>
      </c>
      <c r="AX3368" s="88">
        <v>3841.5</v>
      </c>
      <c r="AY3368" s="88">
        <v>3841.5</v>
      </c>
      <c r="AZ3368" s="88">
        <v>3841.5</v>
      </c>
      <c r="BA3368" s="88">
        <v>7420.3600000000006</v>
      </c>
      <c r="BB3368" s="89">
        <f t="shared" si="207"/>
        <v>42256.5</v>
      </c>
      <c r="BC3368" s="90" t="str">
        <f t="shared" si="206"/>
        <v>OK</v>
      </c>
      <c r="BD3368" s="91" t="str">
        <f t="shared" si="208"/>
        <v xml:space="preserve">                  </v>
      </c>
      <c r="BE3368" s="92">
        <f t="shared" si="209"/>
        <v>12</v>
      </c>
    </row>
    <row r="3369" spans="1:57" s="74" customFormat="1" ht="50.1" customHeight="1" x14ac:dyDescent="0.2">
      <c r="A3369" s="78" t="s">
        <v>55</v>
      </c>
      <c r="B3369" s="78" t="s">
        <v>63</v>
      </c>
      <c r="C3369" s="78" t="s">
        <v>621</v>
      </c>
      <c r="D3369" s="78" t="s">
        <v>605</v>
      </c>
      <c r="E3369" s="79" t="str">
        <f>+IF(C3369&lt;&gt;"",VLOOKUP(MID(C3369,18,5),NIVELES!$A$133:$B$213,2,0),"")</f>
        <v>MORONA_SANTIAGO</v>
      </c>
      <c r="F3369" s="80" t="s">
        <v>238</v>
      </c>
      <c r="G3369" s="81" t="str">
        <f>+IF(F3369&lt;&gt;"",VLOOKUP(F3369,NIVELES!$A$246:$C$464,3,0),"")</f>
        <v>SUR</v>
      </c>
      <c r="H3369" s="82" t="s">
        <v>1024</v>
      </c>
      <c r="I3369" s="78" t="s">
        <v>2201</v>
      </c>
      <c r="J3369" s="78" t="s">
        <v>2184</v>
      </c>
      <c r="K3369" s="78" t="s">
        <v>2185</v>
      </c>
      <c r="L3369" s="78" t="s">
        <v>3297</v>
      </c>
      <c r="M3369" s="78">
        <v>544</v>
      </c>
      <c r="N3369" s="78" t="s">
        <v>3189</v>
      </c>
      <c r="O3369" s="78" t="s">
        <v>3291</v>
      </c>
      <c r="P3369" s="82">
        <v>12</v>
      </c>
      <c r="Q3369" s="78" t="s">
        <v>3296</v>
      </c>
      <c r="R3369" s="82">
        <v>1</v>
      </c>
      <c r="S3369" s="82">
        <v>1</v>
      </c>
      <c r="T3369" s="82">
        <v>1</v>
      </c>
      <c r="U3369" s="82">
        <v>1</v>
      </c>
      <c r="V3369" s="82">
        <v>1</v>
      </c>
      <c r="W3369" s="82">
        <v>1</v>
      </c>
      <c r="X3369" s="82">
        <v>1</v>
      </c>
      <c r="Y3369" s="82">
        <v>1</v>
      </c>
      <c r="Z3369" s="82">
        <v>1</v>
      </c>
      <c r="AA3369" s="82">
        <v>1</v>
      </c>
      <c r="AB3369" s="82">
        <v>1</v>
      </c>
      <c r="AC3369" s="82">
        <v>1</v>
      </c>
      <c r="AD3369" s="85" t="str">
        <f>IF(A3369&lt;&gt;"",IF(D3369="DIRECCIÓN_DE_TRANSFERENCIAS","280 0031",VLOOKUP(C3369,NIVELES!$A$14:$B$105,2,0)),"")</f>
        <v>280 6410</v>
      </c>
      <c r="AE3369" s="86" t="s">
        <v>322</v>
      </c>
      <c r="AF3369" s="86" t="s">
        <v>543</v>
      </c>
      <c r="AG3369" s="79" t="str">
        <f>+IF(AF3369&lt;&gt;"",VLOOKUP(AF3369,NIVELES!$A$666:$B$673,2,0),"")</f>
        <v>DESARROLLO_INFANTIL</v>
      </c>
      <c r="AH3369" s="78" t="s">
        <v>322</v>
      </c>
      <c r="AI3369" s="79" t="str">
        <f>IF(AH3369&lt;&gt;"",VLOOKUP(CONCATENATE(AG3369,AH3369),NIVELES!$B$676:$C$745,2,0),"")</f>
        <v>Centros Infantiles Del Buen Vivir Atencion Directa -Funcionamiento Operación Y Atencion De Unidades</v>
      </c>
      <c r="AJ3369" s="78" t="s">
        <v>517</v>
      </c>
      <c r="AK3369" s="79" t="str">
        <f>+IF(AJ3369&lt;&gt;"",VLOOKUP(AJ3369,NIVELES!$A$816:$B$892,2,0),"")</f>
        <v>NO APLICA</v>
      </c>
      <c r="AL3369" s="78" t="s">
        <v>553</v>
      </c>
      <c r="AM3369" s="78">
        <v>510510</v>
      </c>
      <c r="AN3369" s="79" t="str">
        <f>IF(AM3369&lt;&gt;"",+VLOOKUP(AM3369,NIVELES!$A$1652:$B$2466,2,0),"")</f>
        <v>Servicios Personales por Contrato</v>
      </c>
      <c r="AO3369" s="87">
        <v>73337</v>
      </c>
      <c r="AP3369" s="88"/>
      <c r="AQ3369" s="88">
        <v>13334</v>
      </c>
      <c r="AR3369" s="88">
        <v>6667</v>
      </c>
      <c r="AS3369" s="88">
        <v>6667</v>
      </c>
      <c r="AT3369" s="88">
        <v>6667</v>
      </c>
      <c r="AU3369" s="88">
        <v>6667</v>
      </c>
      <c r="AV3369" s="88">
        <v>6667</v>
      </c>
      <c r="AW3369" s="88">
        <v>6667</v>
      </c>
      <c r="AX3369" s="88">
        <v>6667</v>
      </c>
      <c r="AY3369" s="88">
        <v>6667</v>
      </c>
      <c r="AZ3369" s="88">
        <v>6667</v>
      </c>
      <c r="BA3369" s="88">
        <v>0</v>
      </c>
      <c r="BB3369" s="89">
        <f t="shared" si="207"/>
        <v>73337</v>
      </c>
      <c r="BC3369" s="90" t="str">
        <f t="shared" si="206"/>
        <v>OK</v>
      </c>
      <c r="BD3369" s="91" t="str">
        <f t="shared" si="208"/>
        <v xml:space="preserve">                  </v>
      </c>
      <c r="BE3369" s="92">
        <f t="shared" si="209"/>
        <v>12</v>
      </c>
    </row>
    <row r="3370" spans="1:57" s="74" customFormat="1" ht="50.1" customHeight="1" x14ac:dyDescent="0.2">
      <c r="A3370" s="78" t="s">
        <v>55</v>
      </c>
      <c r="B3370" s="78" t="s">
        <v>63</v>
      </c>
      <c r="C3370" s="78" t="s">
        <v>621</v>
      </c>
      <c r="D3370" s="78" t="s">
        <v>605</v>
      </c>
      <c r="E3370" s="79" t="str">
        <f>+IF(C3370&lt;&gt;"",VLOOKUP(MID(C3370,18,5),NIVELES!$A$133:$B$213,2,0),"")</f>
        <v>MORONA_SANTIAGO</v>
      </c>
      <c r="F3370" s="80" t="s">
        <v>238</v>
      </c>
      <c r="G3370" s="81" t="str">
        <f>+IF(F3370&lt;&gt;"",VLOOKUP(F3370,NIVELES!$A$246:$C$464,3,0),"")</f>
        <v>SUR</v>
      </c>
      <c r="H3370" s="82" t="s">
        <v>1024</v>
      </c>
      <c r="I3370" s="78" t="s">
        <v>2201</v>
      </c>
      <c r="J3370" s="78" t="s">
        <v>2184</v>
      </c>
      <c r="K3370" s="78" t="s">
        <v>2185</v>
      </c>
      <c r="L3370" s="78" t="s">
        <v>3297</v>
      </c>
      <c r="M3370" s="78">
        <v>544</v>
      </c>
      <c r="N3370" s="78" t="s">
        <v>3189</v>
      </c>
      <c r="O3370" s="78" t="s">
        <v>3291</v>
      </c>
      <c r="P3370" s="82">
        <v>12</v>
      </c>
      <c r="Q3370" s="78" t="s">
        <v>3296</v>
      </c>
      <c r="R3370" s="82">
        <v>1</v>
      </c>
      <c r="S3370" s="82">
        <v>1</v>
      </c>
      <c r="T3370" s="82">
        <v>1</v>
      </c>
      <c r="U3370" s="82">
        <v>1</v>
      </c>
      <c r="V3370" s="82">
        <v>1</v>
      </c>
      <c r="W3370" s="82">
        <v>1</v>
      </c>
      <c r="X3370" s="82">
        <v>1</v>
      </c>
      <c r="Y3370" s="82">
        <v>1</v>
      </c>
      <c r="Z3370" s="82">
        <v>1</v>
      </c>
      <c r="AA3370" s="82">
        <v>1</v>
      </c>
      <c r="AB3370" s="82">
        <v>1</v>
      </c>
      <c r="AC3370" s="82">
        <v>1</v>
      </c>
      <c r="AD3370" s="85" t="str">
        <f>IF(A3370&lt;&gt;"",IF(D3370="DIRECCIÓN_DE_TRANSFERENCIAS","280 0031",VLOOKUP(C3370,NIVELES!$A$14:$B$105,2,0)),"")</f>
        <v>280 6410</v>
      </c>
      <c r="AE3370" s="86" t="s">
        <v>322</v>
      </c>
      <c r="AF3370" s="86" t="s">
        <v>543</v>
      </c>
      <c r="AG3370" s="79" t="str">
        <f>+IF(AF3370&lt;&gt;"",VLOOKUP(AF3370,NIVELES!$A$666:$B$673,2,0),"")</f>
        <v>DESARROLLO_INFANTIL</v>
      </c>
      <c r="AH3370" s="78" t="s">
        <v>322</v>
      </c>
      <c r="AI3370" s="79" t="str">
        <f>IF(AH3370&lt;&gt;"",VLOOKUP(CONCATENATE(AG3370,AH3370),NIVELES!$B$676:$C$745,2,0),"")</f>
        <v>Centros Infantiles Del Buen Vivir Atencion Directa -Funcionamiento Operación Y Atencion De Unidades</v>
      </c>
      <c r="AJ3370" s="78" t="s">
        <v>517</v>
      </c>
      <c r="AK3370" s="79" t="str">
        <f>+IF(AJ3370&lt;&gt;"",VLOOKUP(AJ3370,NIVELES!$A$816:$B$892,2,0),"")</f>
        <v>NO APLICA</v>
      </c>
      <c r="AL3370" s="78" t="s">
        <v>553</v>
      </c>
      <c r="AM3370" s="78">
        <v>510601</v>
      </c>
      <c r="AN3370" s="79" t="str">
        <f>IF(AM3370&lt;&gt;"",+VLOOKUP(AM3370,NIVELES!$A$1652:$B$2466,2,0),"")</f>
        <v>Aporte Patronal</v>
      </c>
      <c r="AO3370" s="87">
        <v>86445.38</v>
      </c>
      <c r="AP3370" s="88"/>
      <c r="AQ3370" s="88">
        <v>15384.33</v>
      </c>
      <c r="AR3370" s="88">
        <v>7881.05</v>
      </c>
      <c r="AS3370" s="88">
        <v>7881.05</v>
      </c>
      <c r="AT3370" s="88">
        <v>7881.05</v>
      </c>
      <c r="AU3370" s="88">
        <v>7881.05</v>
      </c>
      <c r="AV3370" s="88">
        <v>7881.05</v>
      </c>
      <c r="AW3370" s="88">
        <v>7881.05</v>
      </c>
      <c r="AX3370" s="88">
        <v>7881.05</v>
      </c>
      <c r="AY3370" s="88">
        <v>7881.05</v>
      </c>
      <c r="AZ3370" s="88">
        <v>7634.88</v>
      </c>
      <c r="BA3370" s="88">
        <v>377.76999999998952</v>
      </c>
      <c r="BB3370" s="89">
        <f t="shared" si="207"/>
        <v>86445.38</v>
      </c>
      <c r="BC3370" s="90" t="str">
        <f t="shared" si="206"/>
        <v>OK</v>
      </c>
      <c r="BD3370" s="91" t="str">
        <f t="shared" si="208"/>
        <v xml:space="preserve">                  </v>
      </c>
      <c r="BE3370" s="92">
        <f t="shared" si="209"/>
        <v>12</v>
      </c>
    </row>
    <row r="3371" spans="1:57" s="74" customFormat="1" ht="50.1" customHeight="1" x14ac:dyDescent="0.2">
      <c r="A3371" s="78" t="s">
        <v>55</v>
      </c>
      <c r="B3371" s="78" t="s">
        <v>63</v>
      </c>
      <c r="C3371" s="78" t="s">
        <v>621</v>
      </c>
      <c r="D3371" s="78" t="s">
        <v>605</v>
      </c>
      <c r="E3371" s="79" t="str">
        <f>+IF(C3371&lt;&gt;"",VLOOKUP(MID(C3371,18,5),NIVELES!$A$133:$B$213,2,0),"")</f>
        <v>MORONA_SANTIAGO</v>
      </c>
      <c r="F3371" s="80" t="s">
        <v>238</v>
      </c>
      <c r="G3371" s="81" t="str">
        <f>+IF(F3371&lt;&gt;"",VLOOKUP(F3371,NIVELES!$A$246:$C$464,3,0),"")</f>
        <v>SUR</v>
      </c>
      <c r="H3371" s="82" t="s">
        <v>1024</v>
      </c>
      <c r="I3371" s="78" t="s">
        <v>2201</v>
      </c>
      <c r="J3371" s="78" t="s">
        <v>2184</v>
      </c>
      <c r="K3371" s="78" t="s">
        <v>2185</v>
      </c>
      <c r="L3371" s="78" t="s">
        <v>3297</v>
      </c>
      <c r="M3371" s="78">
        <v>544</v>
      </c>
      <c r="N3371" s="78" t="s">
        <v>3189</v>
      </c>
      <c r="O3371" s="78" t="s">
        <v>3291</v>
      </c>
      <c r="P3371" s="82">
        <v>12</v>
      </c>
      <c r="Q3371" s="78" t="s">
        <v>3296</v>
      </c>
      <c r="R3371" s="82">
        <v>1</v>
      </c>
      <c r="S3371" s="82">
        <v>1</v>
      </c>
      <c r="T3371" s="82">
        <v>1</v>
      </c>
      <c r="U3371" s="82">
        <v>1</v>
      </c>
      <c r="V3371" s="82">
        <v>1</v>
      </c>
      <c r="W3371" s="82">
        <v>1</v>
      </c>
      <c r="X3371" s="82">
        <v>1</v>
      </c>
      <c r="Y3371" s="82">
        <v>1</v>
      </c>
      <c r="Z3371" s="82">
        <v>1</v>
      </c>
      <c r="AA3371" s="82">
        <v>1</v>
      </c>
      <c r="AB3371" s="82">
        <v>1</v>
      </c>
      <c r="AC3371" s="82">
        <v>1</v>
      </c>
      <c r="AD3371" s="85" t="str">
        <f>IF(A3371&lt;&gt;"",IF(D3371="DIRECCIÓN_DE_TRANSFERENCIAS","280 0031",VLOOKUP(C3371,NIVELES!$A$14:$B$105,2,0)),"")</f>
        <v>280 6410</v>
      </c>
      <c r="AE3371" s="86" t="s">
        <v>322</v>
      </c>
      <c r="AF3371" s="86" t="s">
        <v>543</v>
      </c>
      <c r="AG3371" s="79" t="str">
        <f>+IF(AF3371&lt;&gt;"",VLOOKUP(AF3371,NIVELES!$A$666:$B$673,2,0),"")</f>
        <v>DESARROLLO_INFANTIL</v>
      </c>
      <c r="AH3371" s="78" t="s">
        <v>322</v>
      </c>
      <c r="AI3371" s="79" t="str">
        <f>IF(AH3371&lt;&gt;"",VLOOKUP(CONCATENATE(AG3371,AH3371),NIVELES!$B$676:$C$745,2,0),"")</f>
        <v>Centros Infantiles Del Buen Vivir Atencion Directa -Funcionamiento Operación Y Atencion De Unidades</v>
      </c>
      <c r="AJ3371" s="78" t="s">
        <v>517</v>
      </c>
      <c r="AK3371" s="79" t="str">
        <f>+IF(AJ3371&lt;&gt;"",VLOOKUP(AJ3371,NIVELES!$A$816:$B$892,2,0),"")</f>
        <v>NO APLICA</v>
      </c>
      <c r="AL3371" s="78" t="s">
        <v>553</v>
      </c>
      <c r="AM3371" s="78">
        <v>510602</v>
      </c>
      <c r="AN3371" s="79" t="str">
        <f>IF(AM3371&lt;&gt;"",+VLOOKUP(AM3371,NIVELES!$A$1652:$B$2466,2,0),"")</f>
        <v>Fondo de Reserva</v>
      </c>
      <c r="AO3371" s="87">
        <v>74650.58</v>
      </c>
      <c r="AP3371" s="88"/>
      <c r="AQ3371" s="88">
        <v>6134.32</v>
      </c>
      <c r="AR3371" s="88">
        <v>6803.03</v>
      </c>
      <c r="AS3371" s="88">
        <v>6803.03</v>
      </c>
      <c r="AT3371" s="88">
        <v>6803.03</v>
      </c>
      <c r="AU3371" s="88">
        <v>6803.03</v>
      </c>
      <c r="AV3371" s="88">
        <v>6803.03</v>
      </c>
      <c r="AW3371" s="88">
        <v>6803.03</v>
      </c>
      <c r="AX3371" s="88">
        <v>6803.03</v>
      </c>
      <c r="AY3371" s="88">
        <v>6803.03</v>
      </c>
      <c r="AZ3371" s="88">
        <v>6620.28</v>
      </c>
      <c r="BA3371" s="88">
        <v>7471.7400000000052</v>
      </c>
      <c r="BB3371" s="89">
        <f t="shared" si="207"/>
        <v>74650.58</v>
      </c>
      <c r="BC3371" s="90" t="str">
        <f t="shared" si="206"/>
        <v>OK</v>
      </c>
      <c r="BD3371" s="91" t="str">
        <f t="shared" si="208"/>
        <v xml:space="preserve">                  </v>
      </c>
      <c r="BE3371" s="92">
        <f t="shared" si="209"/>
        <v>12</v>
      </c>
    </row>
    <row r="3372" spans="1:57" s="74" customFormat="1" ht="50.1" customHeight="1" x14ac:dyDescent="0.2">
      <c r="A3372" s="78" t="s">
        <v>55</v>
      </c>
      <c r="B3372" s="78" t="s">
        <v>63</v>
      </c>
      <c r="C3372" s="78" t="s">
        <v>621</v>
      </c>
      <c r="D3372" s="78" t="s">
        <v>605</v>
      </c>
      <c r="E3372" s="79" t="str">
        <f>+IF(C3372&lt;&gt;"",VLOOKUP(MID(C3372,18,5),NIVELES!$A$133:$B$213,2,0),"")</f>
        <v>MORONA_SANTIAGO</v>
      </c>
      <c r="F3372" s="80" t="s">
        <v>238</v>
      </c>
      <c r="G3372" s="81" t="str">
        <f>+IF(F3372&lt;&gt;"",VLOOKUP(F3372,NIVELES!$A$246:$C$464,3,0),"")</f>
        <v>SUR</v>
      </c>
      <c r="H3372" s="82" t="s">
        <v>1024</v>
      </c>
      <c r="I3372" s="78" t="s">
        <v>2201</v>
      </c>
      <c r="J3372" s="78" t="s">
        <v>2184</v>
      </c>
      <c r="K3372" s="78" t="s">
        <v>2185</v>
      </c>
      <c r="L3372" s="78" t="s">
        <v>3297</v>
      </c>
      <c r="M3372" s="78">
        <v>544</v>
      </c>
      <c r="N3372" s="78" t="s">
        <v>3189</v>
      </c>
      <c r="O3372" s="78" t="s">
        <v>3291</v>
      </c>
      <c r="P3372" s="82">
        <v>1</v>
      </c>
      <c r="Q3372" s="78" t="s">
        <v>3296</v>
      </c>
      <c r="R3372" s="82"/>
      <c r="S3372" s="82"/>
      <c r="T3372" s="82">
        <v>1</v>
      </c>
      <c r="U3372" s="82"/>
      <c r="V3372" s="82"/>
      <c r="W3372" s="82"/>
      <c r="X3372" s="82"/>
      <c r="Y3372" s="82"/>
      <c r="Z3372" s="82"/>
      <c r="AA3372" s="82"/>
      <c r="AB3372" s="82"/>
      <c r="AC3372" s="82"/>
      <c r="AD3372" s="85" t="str">
        <f>IF(A3372&lt;&gt;"",IF(D3372="DIRECCIÓN_DE_TRANSFERENCIAS","280 0031",VLOOKUP(C3372,NIVELES!$A$14:$B$105,2,0)),"")</f>
        <v>280 6410</v>
      </c>
      <c r="AE3372" s="86" t="s">
        <v>322</v>
      </c>
      <c r="AF3372" s="86" t="s">
        <v>543</v>
      </c>
      <c r="AG3372" s="79" t="str">
        <f>+IF(AF3372&lt;&gt;"",VLOOKUP(AF3372,NIVELES!$A$666:$B$673,2,0),"")</f>
        <v>DESARROLLO_INFANTIL</v>
      </c>
      <c r="AH3372" s="78" t="s">
        <v>322</v>
      </c>
      <c r="AI3372" s="79" t="str">
        <f>IF(AH3372&lt;&gt;"",VLOOKUP(CONCATENATE(AG3372,AH3372),NIVELES!$B$676:$C$745,2,0),"")</f>
        <v>Centros Infantiles Del Buen Vivir Atencion Directa -Funcionamiento Operación Y Atencion De Unidades</v>
      </c>
      <c r="AJ3372" s="78" t="s">
        <v>517</v>
      </c>
      <c r="AK3372" s="79" t="str">
        <f>+IF(AJ3372&lt;&gt;"",VLOOKUP(AJ3372,NIVELES!$A$816:$B$892,2,0),"")</f>
        <v>NO APLICA</v>
      </c>
      <c r="AL3372" s="78" t="s">
        <v>553</v>
      </c>
      <c r="AM3372" s="78">
        <v>510707</v>
      </c>
      <c r="AN3372" s="79" t="str">
        <f>IF(AM3372&lt;&gt;"",+VLOOKUP(AM3372,NIVELES!$A$1652:$B$2466,2,0),"")</f>
        <v>Compensación por Vacaciones no Gozadas por Cesación de Funciones</v>
      </c>
      <c r="AO3372" s="87">
        <v>0</v>
      </c>
      <c r="AP3372" s="88"/>
      <c r="AQ3372" s="88"/>
      <c r="AR3372" s="88">
        <v>0</v>
      </c>
      <c r="AS3372" s="88">
        <v>0</v>
      </c>
      <c r="AT3372" s="88">
        <v>0</v>
      </c>
      <c r="AU3372" s="88">
        <v>0</v>
      </c>
      <c r="AV3372" s="88">
        <v>0</v>
      </c>
      <c r="AW3372" s="88">
        <v>0</v>
      </c>
      <c r="AX3372" s="88">
        <v>0</v>
      </c>
      <c r="AY3372" s="88">
        <v>0</v>
      </c>
      <c r="AZ3372" s="88">
        <v>0</v>
      </c>
      <c r="BA3372" s="88">
        <v>0</v>
      </c>
      <c r="BB3372" s="89">
        <f t="shared" si="207"/>
        <v>0</v>
      </c>
      <c r="BC3372" s="90" t="str">
        <f t="shared" si="206"/>
        <v>OK</v>
      </c>
      <c r="BD3372" s="91" t="str">
        <f t="shared" si="208"/>
        <v xml:space="preserve">                  </v>
      </c>
      <c r="BE3372" s="92">
        <f t="shared" si="209"/>
        <v>1</v>
      </c>
    </row>
    <row r="3373" spans="1:57" s="74" customFormat="1" ht="50.1" customHeight="1" x14ac:dyDescent="0.2">
      <c r="A3373" s="78" t="s">
        <v>55</v>
      </c>
      <c r="B3373" s="78" t="s">
        <v>63</v>
      </c>
      <c r="C3373" s="78" t="s">
        <v>621</v>
      </c>
      <c r="D3373" s="78" t="s">
        <v>605</v>
      </c>
      <c r="E3373" s="79" t="str">
        <f>+IF(C3373&lt;&gt;"",VLOOKUP(MID(C3373,18,5),NIVELES!$A$133:$B$213,2,0),"")</f>
        <v>MORONA_SANTIAGO</v>
      </c>
      <c r="F3373" s="80" t="s">
        <v>238</v>
      </c>
      <c r="G3373" s="81" t="str">
        <f>+IF(F3373&lt;&gt;"",VLOOKUP(F3373,NIVELES!$A$246:$C$464,3,0),"")</f>
        <v>SUR</v>
      </c>
      <c r="H3373" s="82" t="s">
        <v>1024</v>
      </c>
      <c r="I3373" s="78" t="s">
        <v>2201</v>
      </c>
      <c r="J3373" s="78" t="s">
        <v>2184</v>
      </c>
      <c r="K3373" s="78" t="s">
        <v>2185</v>
      </c>
      <c r="L3373" s="78" t="s">
        <v>3297</v>
      </c>
      <c r="M3373" s="78">
        <v>544</v>
      </c>
      <c r="N3373" s="78" t="s">
        <v>3298</v>
      </c>
      <c r="O3373" s="78" t="s">
        <v>2458</v>
      </c>
      <c r="P3373" s="82">
        <v>36</v>
      </c>
      <c r="Q3373" s="78" t="s">
        <v>3299</v>
      </c>
      <c r="R3373" s="82">
        <v>3</v>
      </c>
      <c r="S3373" s="82">
        <v>3</v>
      </c>
      <c r="T3373" s="82">
        <v>3</v>
      </c>
      <c r="U3373" s="82">
        <v>3</v>
      </c>
      <c r="V3373" s="82">
        <v>3</v>
      </c>
      <c r="W3373" s="82">
        <v>3</v>
      </c>
      <c r="X3373" s="82">
        <v>3</v>
      </c>
      <c r="Y3373" s="82">
        <v>3</v>
      </c>
      <c r="Z3373" s="82">
        <v>3</v>
      </c>
      <c r="AA3373" s="82">
        <v>3</v>
      </c>
      <c r="AB3373" s="82">
        <v>3</v>
      </c>
      <c r="AC3373" s="82">
        <v>3</v>
      </c>
      <c r="AD3373" s="85" t="str">
        <f>IF(A3373&lt;&gt;"",IF(D3373="DIRECCIÓN_DE_TRANSFERENCIAS","280 0031",VLOOKUP(C3373,NIVELES!$A$14:$B$105,2,0)),"")</f>
        <v>280 6410</v>
      </c>
      <c r="AE3373" s="86" t="s">
        <v>322</v>
      </c>
      <c r="AF3373" s="86" t="s">
        <v>543</v>
      </c>
      <c r="AG3373" s="79" t="str">
        <f>+IF(AF3373&lt;&gt;"",VLOOKUP(AF3373,NIVELES!$A$666:$B$673,2,0),"")</f>
        <v>DESARROLLO_INFANTIL</v>
      </c>
      <c r="AH3373" s="78" t="s">
        <v>322</v>
      </c>
      <c r="AI3373" s="79" t="str">
        <f>IF(AH3373&lt;&gt;"",VLOOKUP(CONCATENATE(AG3373,AH3373),NIVELES!$B$676:$C$745,2,0),"")</f>
        <v>Centros Infantiles Del Buen Vivir Atencion Directa -Funcionamiento Operación Y Atencion De Unidades</v>
      </c>
      <c r="AJ3373" s="78" t="s">
        <v>387</v>
      </c>
      <c r="AK3373" s="79" t="str">
        <f>+IF(AJ3373&lt;&gt;"",VLOOKUP(AJ3373,NIVELES!$A$816:$B$892,2,0),"")</f>
        <v>ASEGURAR EL DESARROLLO INFANTIL Y LA EDUCACIÓN INTEGRAL, CON CALIDAD Y CALIDEZ PARA TODOS LOS NIÑOS, NIÑAS Y ADOLESCENTES</v>
      </c>
      <c r="AL3373" s="78" t="s">
        <v>554</v>
      </c>
      <c r="AM3373" s="78">
        <v>530101</v>
      </c>
      <c r="AN3373" s="79" t="str">
        <f>IF(AM3373&lt;&gt;"",+VLOOKUP(AM3373,NIVELES!$A$1652:$B$2466,2,0),"")</f>
        <v>Agua Potable</v>
      </c>
      <c r="AO3373" s="87">
        <v>12906.54</v>
      </c>
      <c r="AP3373" s="88"/>
      <c r="AQ3373" s="88">
        <v>441.14</v>
      </c>
      <c r="AR3373" s="88">
        <v>1075.54</v>
      </c>
      <c r="AS3373" s="88">
        <v>1075.54</v>
      </c>
      <c r="AT3373" s="88">
        <v>1075.54</v>
      </c>
      <c r="AU3373" s="88">
        <v>1075.54</v>
      </c>
      <c r="AV3373" s="88">
        <v>1075.54</v>
      </c>
      <c r="AW3373" s="88">
        <v>1075.54</v>
      </c>
      <c r="AX3373" s="88">
        <v>1075.54</v>
      </c>
      <c r="AY3373" s="88">
        <v>1075.54</v>
      </c>
      <c r="AZ3373" s="88">
        <v>1075.54</v>
      </c>
      <c r="BA3373" s="88">
        <v>2785.5400000000009</v>
      </c>
      <c r="BB3373" s="89">
        <f t="shared" si="207"/>
        <v>12906.54</v>
      </c>
      <c r="BC3373" s="90" t="str">
        <f t="shared" si="206"/>
        <v>OK</v>
      </c>
      <c r="BD3373" s="91" t="str">
        <f t="shared" si="208"/>
        <v xml:space="preserve">                  </v>
      </c>
      <c r="BE3373" s="92">
        <f t="shared" si="209"/>
        <v>36</v>
      </c>
    </row>
    <row r="3374" spans="1:57" s="74" customFormat="1" ht="50.1" customHeight="1" x14ac:dyDescent="0.2">
      <c r="A3374" s="78" t="s">
        <v>55</v>
      </c>
      <c r="B3374" s="78" t="s">
        <v>63</v>
      </c>
      <c r="C3374" s="78" t="s">
        <v>621</v>
      </c>
      <c r="D3374" s="78" t="s">
        <v>605</v>
      </c>
      <c r="E3374" s="79" t="str">
        <f>+IF(C3374&lt;&gt;"",VLOOKUP(MID(C3374,18,5),NIVELES!$A$133:$B$213,2,0),"")</f>
        <v>MORONA_SANTIAGO</v>
      </c>
      <c r="F3374" s="80" t="s">
        <v>238</v>
      </c>
      <c r="G3374" s="81" t="str">
        <f>+IF(F3374&lt;&gt;"",VLOOKUP(F3374,NIVELES!$A$246:$C$464,3,0),"")</f>
        <v>SUR</v>
      </c>
      <c r="H3374" s="82" t="s">
        <v>1024</v>
      </c>
      <c r="I3374" s="78" t="s">
        <v>2201</v>
      </c>
      <c r="J3374" s="78" t="s">
        <v>2184</v>
      </c>
      <c r="K3374" s="78" t="s">
        <v>2185</v>
      </c>
      <c r="L3374" s="78" t="s">
        <v>3297</v>
      </c>
      <c r="M3374" s="78">
        <v>544</v>
      </c>
      <c r="N3374" s="78" t="s">
        <v>3298</v>
      </c>
      <c r="O3374" s="78" t="s">
        <v>2458</v>
      </c>
      <c r="P3374" s="82">
        <v>96</v>
      </c>
      <c r="Q3374" s="78" t="s">
        <v>3300</v>
      </c>
      <c r="R3374" s="82">
        <v>8</v>
      </c>
      <c r="S3374" s="82">
        <v>8</v>
      </c>
      <c r="T3374" s="82">
        <v>8</v>
      </c>
      <c r="U3374" s="82">
        <v>8</v>
      </c>
      <c r="V3374" s="82">
        <v>8</v>
      </c>
      <c r="W3374" s="82">
        <v>8</v>
      </c>
      <c r="X3374" s="82">
        <v>8</v>
      </c>
      <c r="Y3374" s="82">
        <v>8</v>
      </c>
      <c r="Z3374" s="82">
        <v>8</v>
      </c>
      <c r="AA3374" s="82">
        <v>8</v>
      </c>
      <c r="AB3374" s="82">
        <v>8</v>
      </c>
      <c r="AC3374" s="82">
        <v>8</v>
      </c>
      <c r="AD3374" s="85" t="str">
        <f>IF(A3374&lt;&gt;"",IF(D3374="DIRECCIÓN_DE_TRANSFERENCIAS","280 0031",VLOOKUP(C3374,NIVELES!$A$14:$B$105,2,0)),"")</f>
        <v>280 6410</v>
      </c>
      <c r="AE3374" s="86" t="s">
        <v>322</v>
      </c>
      <c r="AF3374" s="86" t="s">
        <v>543</v>
      </c>
      <c r="AG3374" s="79" t="str">
        <f>+IF(AF3374&lt;&gt;"",VLOOKUP(AF3374,NIVELES!$A$666:$B$673,2,0),"")</f>
        <v>DESARROLLO_INFANTIL</v>
      </c>
      <c r="AH3374" s="78" t="s">
        <v>322</v>
      </c>
      <c r="AI3374" s="79" t="str">
        <f>IF(AH3374&lt;&gt;"",VLOOKUP(CONCATENATE(AG3374,AH3374),NIVELES!$B$676:$C$745,2,0),"")</f>
        <v>Centros Infantiles Del Buen Vivir Atencion Directa -Funcionamiento Operación Y Atencion De Unidades</v>
      </c>
      <c r="AJ3374" s="78" t="s">
        <v>387</v>
      </c>
      <c r="AK3374" s="79" t="str">
        <f>+IF(AJ3374&lt;&gt;"",VLOOKUP(AJ3374,NIVELES!$A$816:$B$892,2,0),"")</f>
        <v>ASEGURAR EL DESARROLLO INFANTIL Y LA EDUCACIÓN INTEGRAL, CON CALIDAD Y CALIDEZ PARA TODOS LOS NIÑOS, NIÑAS Y ADOLESCENTES</v>
      </c>
      <c r="AL3374" s="78" t="s">
        <v>554</v>
      </c>
      <c r="AM3374" s="78">
        <v>530104</v>
      </c>
      <c r="AN3374" s="79" t="str">
        <f>IF(AM3374&lt;&gt;"",+VLOOKUP(AM3374,NIVELES!$A$1652:$B$2466,2,0),"")</f>
        <v>Energía Eléctrica</v>
      </c>
      <c r="AO3374" s="87">
        <v>11552.75</v>
      </c>
      <c r="AP3374" s="88"/>
      <c r="AQ3374" s="88">
        <v>233.04</v>
      </c>
      <c r="AR3374" s="88">
        <v>962.73</v>
      </c>
      <c r="AS3374" s="88">
        <v>962.73</v>
      </c>
      <c r="AT3374" s="88">
        <v>962.73</v>
      </c>
      <c r="AU3374" s="88">
        <v>962.73</v>
      </c>
      <c r="AV3374" s="88">
        <v>962.73</v>
      </c>
      <c r="AW3374" s="88">
        <v>962.73</v>
      </c>
      <c r="AX3374" s="88">
        <v>962.73</v>
      </c>
      <c r="AY3374" s="88">
        <v>962.73</v>
      </c>
      <c r="AZ3374" s="88">
        <v>962.73</v>
      </c>
      <c r="BA3374" s="88">
        <v>2655.1400000000012</v>
      </c>
      <c r="BB3374" s="89">
        <f t="shared" si="207"/>
        <v>11552.75</v>
      </c>
      <c r="BC3374" s="90" t="str">
        <f t="shared" si="206"/>
        <v>OK</v>
      </c>
      <c r="BD3374" s="91" t="str">
        <f t="shared" si="208"/>
        <v xml:space="preserve">                  </v>
      </c>
      <c r="BE3374" s="92">
        <f t="shared" si="209"/>
        <v>96</v>
      </c>
    </row>
    <row r="3375" spans="1:57" s="74" customFormat="1" ht="50.1" customHeight="1" x14ac:dyDescent="0.2">
      <c r="A3375" s="78" t="s">
        <v>55</v>
      </c>
      <c r="B3375" s="78" t="s">
        <v>63</v>
      </c>
      <c r="C3375" s="78" t="s">
        <v>621</v>
      </c>
      <c r="D3375" s="78" t="s">
        <v>605</v>
      </c>
      <c r="E3375" s="79" t="str">
        <f>+IF(C3375&lt;&gt;"",VLOOKUP(MID(C3375,18,5),NIVELES!$A$133:$B$213,2,0),"")</f>
        <v>MORONA_SANTIAGO</v>
      </c>
      <c r="F3375" s="80" t="s">
        <v>238</v>
      </c>
      <c r="G3375" s="81" t="str">
        <f>+IF(F3375&lt;&gt;"",VLOOKUP(F3375,NIVELES!$A$246:$C$464,3,0),"")</f>
        <v>SUR</v>
      </c>
      <c r="H3375" s="82" t="s">
        <v>1024</v>
      </c>
      <c r="I3375" s="78" t="s">
        <v>2201</v>
      </c>
      <c r="J3375" s="78" t="s">
        <v>2184</v>
      </c>
      <c r="K3375" s="78" t="s">
        <v>2185</v>
      </c>
      <c r="L3375" s="78" t="s">
        <v>3297</v>
      </c>
      <c r="M3375" s="78">
        <v>544</v>
      </c>
      <c r="N3375" s="78" t="s">
        <v>3298</v>
      </c>
      <c r="O3375" s="78" t="s">
        <v>2458</v>
      </c>
      <c r="P3375" s="82">
        <v>108</v>
      </c>
      <c r="Q3375" s="78" t="s">
        <v>3301</v>
      </c>
      <c r="R3375" s="82">
        <v>9</v>
      </c>
      <c r="S3375" s="82">
        <v>9</v>
      </c>
      <c r="T3375" s="82">
        <v>9</v>
      </c>
      <c r="U3375" s="82">
        <v>9</v>
      </c>
      <c r="V3375" s="82">
        <v>9</v>
      </c>
      <c r="W3375" s="82">
        <v>9</v>
      </c>
      <c r="X3375" s="82">
        <v>9</v>
      </c>
      <c r="Y3375" s="82">
        <v>9</v>
      </c>
      <c r="Z3375" s="82">
        <v>9</v>
      </c>
      <c r="AA3375" s="82">
        <v>9</v>
      </c>
      <c r="AB3375" s="82">
        <v>9</v>
      </c>
      <c r="AC3375" s="82">
        <v>9</v>
      </c>
      <c r="AD3375" s="85" t="str">
        <f>IF(A3375&lt;&gt;"",IF(D3375="DIRECCIÓN_DE_TRANSFERENCIAS","280 0031",VLOOKUP(C3375,NIVELES!$A$14:$B$105,2,0)),"")</f>
        <v>280 6410</v>
      </c>
      <c r="AE3375" s="86" t="s">
        <v>322</v>
      </c>
      <c r="AF3375" s="86" t="s">
        <v>543</v>
      </c>
      <c r="AG3375" s="79" t="str">
        <f>+IF(AF3375&lt;&gt;"",VLOOKUP(AF3375,NIVELES!$A$666:$B$673,2,0),"")</f>
        <v>DESARROLLO_INFANTIL</v>
      </c>
      <c r="AH3375" s="78" t="s">
        <v>322</v>
      </c>
      <c r="AI3375" s="79" t="str">
        <f>IF(AH3375&lt;&gt;"",VLOOKUP(CONCATENATE(AG3375,AH3375),NIVELES!$B$676:$C$745,2,0),"")</f>
        <v>Centros Infantiles Del Buen Vivir Atencion Directa -Funcionamiento Operación Y Atencion De Unidades</v>
      </c>
      <c r="AJ3375" s="78" t="s">
        <v>387</v>
      </c>
      <c r="AK3375" s="79" t="str">
        <f>+IF(AJ3375&lt;&gt;"",VLOOKUP(AJ3375,NIVELES!$A$816:$B$892,2,0),"")</f>
        <v>ASEGURAR EL DESARROLLO INFANTIL Y LA EDUCACIÓN INTEGRAL, CON CALIDAD Y CALIDEZ PARA TODOS LOS NIÑOS, NIÑAS Y ADOLESCENTES</v>
      </c>
      <c r="AL3375" s="78" t="s">
        <v>554</v>
      </c>
      <c r="AM3375" s="78">
        <v>530105</v>
      </c>
      <c r="AN3375" s="79" t="str">
        <f>IF(AM3375&lt;&gt;"",+VLOOKUP(AM3375,NIVELES!$A$1652:$B$2466,2,0),"")</f>
        <v>Telecomunicaciones</v>
      </c>
      <c r="AO3375" s="87">
        <v>13732.2</v>
      </c>
      <c r="AP3375" s="88"/>
      <c r="AQ3375" s="88">
        <v>473.6</v>
      </c>
      <c r="AR3375" s="88">
        <v>1144.3499999999999</v>
      </c>
      <c r="AS3375" s="88">
        <v>1144.3499999999999</v>
      </c>
      <c r="AT3375" s="88">
        <v>1144.3499999999999</v>
      </c>
      <c r="AU3375" s="88">
        <v>1144.3499999999999</v>
      </c>
      <c r="AV3375" s="88">
        <v>1144.3499999999999</v>
      </c>
      <c r="AW3375" s="88">
        <v>1144.3499999999999</v>
      </c>
      <c r="AX3375" s="88">
        <v>1144.3499999999999</v>
      </c>
      <c r="AY3375" s="88">
        <v>1144.3499999999999</v>
      </c>
      <c r="AZ3375" s="88">
        <v>1144.3499999999999</v>
      </c>
      <c r="BA3375" s="88">
        <v>2959.4499999999989</v>
      </c>
      <c r="BB3375" s="89">
        <f t="shared" si="207"/>
        <v>13732.2</v>
      </c>
      <c r="BC3375" s="90" t="str">
        <f t="shared" si="206"/>
        <v>OK</v>
      </c>
      <c r="BD3375" s="91" t="str">
        <f t="shared" si="208"/>
        <v xml:space="preserve">                  </v>
      </c>
      <c r="BE3375" s="92">
        <f t="shared" si="209"/>
        <v>108</v>
      </c>
    </row>
    <row r="3376" spans="1:57" s="74" customFormat="1" ht="50.1" customHeight="1" x14ac:dyDescent="0.2">
      <c r="A3376" s="78" t="s">
        <v>55</v>
      </c>
      <c r="B3376" s="78" t="s">
        <v>63</v>
      </c>
      <c r="C3376" s="78" t="s">
        <v>621</v>
      </c>
      <c r="D3376" s="78" t="s">
        <v>605</v>
      </c>
      <c r="E3376" s="79" t="str">
        <f>+IF(C3376&lt;&gt;"",VLOOKUP(MID(C3376,18,5),NIVELES!$A$133:$B$213,2,0),"")</f>
        <v>MORONA_SANTIAGO</v>
      </c>
      <c r="F3376" s="80" t="s">
        <v>238</v>
      </c>
      <c r="G3376" s="81" t="str">
        <f>+IF(F3376&lt;&gt;"",VLOOKUP(F3376,NIVELES!$A$246:$C$464,3,0),"")</f>
        <v>SUR</v>
      </c>
      <c r="H3376" s="82" t="s">
        <v>1024</v>
      </c>
      <c r="I3376" s="78" t="s">
        <v>2201</v>
      </c>
      <c r="J3376" s="78" t="s">
        <v>2184</v>
      </c>
      <c r="K3376" s="78" t="s">
        <v>2185</v>
      </c>
      <c r="L3376" s="78" t="s">
        <v>3297</v>
      </c>
      <c r="M3376" s="78">
        <v>544</v>
      </c>
      <c r="N3376" s="78" t="s">
        <v>3298</v>
      </c>
      <c r="O3376" s="78" t="s">
        <v>2458</v>
      </c>
      <c r="P3376" s="82">
        <v>12</v>
      </c>
      <c r="Q3376" s="78" t="s">
        <v>3292</v>
      </c>
      <c r="R3376" s="82">
        <v>1</v>
      </c>
      <c r="S3376" s="82">
        <v>1</v>
      </c>
      <c r="T3376" s="82">
        <v>1</v>
      </c>
      <c r="U3376" s="82">
        <v>1</v>
      </c>
      <c r="V3376" s="82">
        <v>1</v>
      </c>
      <c r="W3376" s="82">
        <v>1</v>
      </c>
      <c r="X3376" s="82">
        <v>1</v>
      </c>
      <c r="Y3376" s="82">
        <v>1</v>
      </c>
      <c r="Z3376" s="82">
        <v>1</v>
      </c>
      <c r="AA3376" s="82">
        <v>1</v>
      </c>
      <c r="AB3376" s="82">
        <v>1</v>
      </c>
      <c r="AC3376" s="82">
        <v>1</v>
      </c>
      <c r="AD3376" s="85" t="str">
        <f>IF(A3376&lt;&gt;"",IF(D3376="DIRECCIÓN_DE_TRANSFERENCIAS","280 0031",VLOOKUP(C3376,NIVELES!$A$14:$B$105,2,0)),"")</f>
        <v>280 6410</v>
      </c>
      <c r="AE3376" s="86" t="s">
        <v>322</v>
      </c>
      <c r="AF3376" s="86" t="s">
        <v>543</v>
      </c>
      <c r="AG3376" s="79" t="str">
        <f>+IF(AF3376&lt;&gt;"",VLOOKUP(AF3376,NIVELES!$A$666:$B$673,2,0),"")</f>
        <v>DESARROLLO_INFANTIL</v>
      </c>
      <c r="AH3376" s="78" t="s">
        <v>322</v>
      </c>
      <c r="AI3376" s="79" t="str">
        <f>IF(AH3376&lt;&gt;"",VLOOKUP(CONCATENATE(AG3376,AH3376),NIVELES!$B$676:$C$745,2,0),"")</f>
        <v>Centros Infantiles Del Buen Vivir Atencion Directa -Funcionamiento Operación Y Atencion De Unidades</v>
      </c>
      <c r="AJ3376" s="78" t="s">
        <v>387</v>
      </c>
      <c r="AK3376" s="79" t="str">
        <f>+IF(AJ3376&lt;&gt;"",VLOOKUP(AJ3376,NIVELES!$A$816:$B$892,2,0),"")</f>
        <v>ASEGURAR EL DESARROLLO INFANTIL Y LA EDUCACIÓN INTEGRAL, CON CALIDAD Y CALIDEZ PARA TODOS LOS NIÑOS, NIÑAS Y ADOLESCENTES</v>
      </c>
      <c r="AL3376" s="78" t="s">
        <v>554</v>
      </c>
      <c r="AM3376" s="78">
        <v>530209</v>
      </c>
      <c r="AN3376" s="79" t="str">
        <f>IF(AM3376&lt;&gt;"",+VLOOKUP(AM3376,NIVELES!$A$1652:$B$2466,2,0),"")</f>
        <v>Servicios de Aseo; Lavado de Vestimenta de Trabajo; Fumigación, Desinfección y Limpieza de Instalaciones</v>
      </c>
      <c r="AO3376" s="87">
        <v>0</v>
      </c>
      <c r="AP3376" s="88"/>
      <c r="AQ3376" s="88"/>
      <c r="AR3376" s="88">
        <v>0</v>
      </c>
      <c r="AS3376" s="88">
        <v>0</v>
      </c>
      <c r="AT3376" s="88">
        <v>0</v>
      </c>
      <c r="AU3376" s="88">
        <v>0</v>
      </c>
      <c r="AV3376" s="88">
        <v>0</v>
      </c>
      <c r="AW3376" s="88">
        <v>0</v>
      </c>
      <c r="AX3376" s="88">
        <v>0</v>
      </c>
      <c r="AY3376" s="88">
        <v>0</v>
      </c>
      <c r="AZ3376" s="88">
        <v>0</v>
      </c>
      <c r="BA3376" s="88">
        <v>0</v>
      </c>
      <c r="BB3376" s="89">
        <f t="shared" si="207"/>
        <v>0</v>
      </c>
      <c r="BC3376" s="90" t="str">
        <f t="shared" si="206"/>
        <v>OK</v>
      </c>
      <c r="BD3376" s="91" t="str">
        <f t="shared" si="208"/>
        <v xml:space="preserve">                  </v>
      </c>
      <c r="BE3376" s="92">
        <f t="shared" si="209"/>
        <v>12</v>
      </c>
    </row>
    <row r="3377" spans="1:57" s="74" customFormat="1" ht="50.1" customHeight="1" x14ac:dyDescent="0.2">
      <c r="A3377" s="78" t="s">
        <v>55</v>
      </c>
      <c r="B3377" s="78" t="s">
        <v>63</v>
      </c>
      <c r="C3377" s="78" t="s">
        <v>621</v>
      </c>
      <c r="D3377" s="78" t="s">
        <v>605</v>
      </c>
      <c r="E3377" s="79" t="str">
        <f>+IF(C3377&lt;&gt;"",VLOOKUP(MID(C3377,18,5),NIVELES!$A$133:$B$213,2,0),"")</f>
        <v>MORONA_SANTIAGO</v>
      </c>
      <c r="F3377" s="80" t="s">
        <v>238</v>
      </c>
      <c r="G3377" s="81" t="str">
        <f>+IF(F3377&lt;&gt;"",VLOOKUP(F3377,NIVELES!$A$246:$C$464,3,0),"")</f>
        <v>SUR</v>
      </c>
      <c r="H3377" s="82" t="s">
        <v>1024</v>
      </c>
      <c r="I3377" s="78" t="s">
        <v>2201</v>
      </c>
      <c r="J3377" s="78" t="s">
        <v>2184</v>
      </c>
      <c r="K3377" s="78" t="s">
        <v>2185</v>
      </c>
      <c r="L3377" s="78" t="s">
        <v>3297</v>
      </c>
      <c r="M3377" s="78">
        <v>544</v>
      </c>
      <c r="N3377" s="78" t="s">
        <v>3298</v>
      </c>
      <c r="O3377" s="78" t="s">
        <v>3302</v>
      </c>
      <c r="P3377" s="82">
        <v>3</v>
      </c>
      <c r="Q3377" s="78" t="s">
        <v>3303</v>
      </c>
      <c r="R3377" s="82">
        <v>1</v>
      </c>
      <c r="S3377" s="82"/>
      <c r="T3377" s="82">
        <v>1</v>
      </c>
      <c r="U3377" s="82"/>
      <c r="V3377" s="82"/>
      <c r="W3377" s="82"/>
      <c r="X3377" s="82"/>
      <c r="Y3377" s="82"/>
      <c r="Z3377" s="82"/>
      <c r="AA3377" s="82">
        <v>1</v>
      </c>
      <c r="AB3377" s="82"/>
      <c r="AC3377" s="82"/>
      <c r="AD3377" s="85" t="str">
        <f>IF(A3377&lt;&gt;"",IF(D3377="DIRECCIÓN_DE_TRANSFERENCIAS","280 0031",VLOOKUP(C3377,NIVELES!$A$14:$B$105,2,0)),"")</f>
        <v>280 6410</v>
      </c>
      <c r="AE3377" s="86" t="s">
        <v>322</v>
      </c>
      <c r="AF3377" s="86" t="s">
        <v>543</v>
      </c>
      <c r="AG3377" s="79" t="str">
        <f>+IF(AF3377&lt;&gt;"",VLOOKUP(AF3377,NIVELES!$A$666:$B$673,2,0),"")</f>
        <v>DESARROLLO_INFANTIL</v>
      </c>
      <c r="AH3377" s="78" t="s">
        <v>322</v>
      </c>
      <c r="AI3377" s="79" t="str">
        <f>IF(AH3377&lt;&gt;"",VLOOKUP(CONCATENATE(AG3377,AH3377),NIVELES!$B$676:$C$745,2,0),"")</f>
        <v>Centros Infantiles Del Buen Vivir Atencion Directa -Funcionamiento Operación Y Atencion De Unidades</v>
      </c>
      <c r="AJ3377" s="78" t="s">
        <v>387</v>
      </c>
      <c r="AK3377" s="79" t="str">
        <f>+IF(AJ3377&lt;&gt;"",VLOOKUP(AJ3377,NIVELES!$A$816:$B$892,2,0),"")</f>
        <v>ASEGURAR EL DESARROLLO INFANTIL Y LA EDUCACIÓN INTEGRAL, CON CALIDAD Y CALIDEZ PARA TODOS LOS NIÑOS, NIÑAS Y ADOLESCENTES</v>
      </c>
      <c r="AL3377" s="78" t="s">
        <v>554</v>
      </c>
      <c r="AM3377" s="78">
        <v>530235</v>
      </c>
      <c r="AN3377" s="79" t="str">
        <f>IF(AM3377&lt;&gt;"",+VLOOKUP(AM3377,NIVELES!$A$1652:$B$2466,2,0),"")</f>
        <v>Servicio de Alimentación</v>
      </c>
      <c r="AO3377" s="87">
        <v>363971.69</v>
      </c>
      <c r="AP3377" s="88"/>
      <c r="AQ3377" s="88">
        <v>25190</v>
      </c>
      <c r="AR3377" s="88">
        <v>29056.560000000001</v>
      </c>
      <c r="AS3377" s="88">
        <v>32115.15</v>
      </c>
      <c r="AT3377" s="88">
        <v>32115.15</v>
      </c>
      <c r="AU3377" s="88">
        <v>30585.86</v>
      </c>
      <c r="AV3377" s="88">
        <v>35173.730000000003</v>
      </c>
      <c r="AW3377" s="88">
        <v>15292.93</v>
      </c>
      <c r="AX3377" s="88">
        <v>32115.15</v>
      </c>
      <c r="AY3377" s="88">
        <v>33644.44</v>
      </c>
      <c r="AZ3377" s="88">
        <v>27527.27</v>
      </c>
      <c r="BA3377" s="88">
        <v>71155.450000000012</v>
      </c>
      <c r="BB3377" s="89">
        <f t="shared" si="207"/>
        <v>363971.69</v>
      </c>
      <c r="BC3377" s="90" t="str">
        <f t="shared" si="206"/>
        <v>OK</v>
      </c>
      <c r="BD3377" s="91" t="str">
        <f t="shared" si="208"/>
        <v xml:space="preserve">                  </v>
      </c>
      <c r="BE3377" s="92">
        <f t="shared" si="209"/>
        <v>3</v>
      </c>
    </row>
    <row r="3378" spans="1:57" s="74" customFormat="1" ht="50.1" customHeight="1" x14ac:dyDescent="0.2">
      <c r="A3378" s="78" t="s">
        <v>55</v>
      </c>
      <c r="B3378" s="78" t="s">
        <v>63</v>
      </c>
      <c r="C3378" s="78" t="s">
        <v>621</v>
      </c>
      <c r="D3378" s="78" t="s">
        <v>605</v>
      </c>
      <c r="E3378" s="79" t="str">
        <f>+IF(C3378&lt;&gt;"",VLOOKUP(MID(C3378,18,5),NIVELES!$A$133:$B$213,2,0),"")</f>
        <v>MORONA_SANTIAGO</v>
      </c>
      <c r="F3378" s="80" t="s">
        <v>238</v>
      </c>
      <c r="G3378" s="81" t="str">
        <f>+IF(F3378&lt;&gt;"",VLOOKUP(F3378,NIVELES!$A$246:$C$464,3,0),"")</f>
        <v>SUR</v>
      </c>
      <c r="H3378" s="82" t="s">
        <v>1024</v>
      </c>
      <c r="I3378" s="78" t="s">
        <v>2201</v>
      </c>
      <c r="J3378" s="78" t="s">
        <v>2184</v>
      </c>
      <c r="K3378" s="78" t="s">
        <v>2185</v>
      </c>
      <c r="L3378" s="78" t="s">
        <v>3297</v>
      </c>
      <c r="M3378" s="78">
        <v>544</v>
      </c>
      <c r="N3378" s="78" t="s">
        <v>3298</v>
      </c>
      <c r="O3378" s="78" t="s">
        <v>2458</v>
      </c>
      <c r="P3378" s="82">
        <v>1</v>
      </c>
      <c r="Q3378" s="78" t="s">
        <v>3292</v>
      </c>
      <c r="R3378" s="82"/>
      <c r="S3378" s="82"/>
      <c r="T3378" s="82">
        <v>1</v>
      </c>
      <c r="U3378" s="82"/>
      <c r="V3378" s="82"/>
      <c r="W3378" s="82"/>
      <c r="X3378" s="82"/>
      <c r="Y3378" s="82"/>
      <c r="Z3378" s="82"/>
      <c r="AA3378" s="82"/>
      <c r="AB3378" s="82"/>
      <c r="AC3378" s="82"/>
      <c r="AD3378" s="85" t="str">
        <f>IF(A3378&lt;&gt;"",IF(D3378="DIRECCIÓN_DE_TRANSFERENCIAS","280 0031",VLOOKUP(C3378,NIVELES!$A$14:$B$105,2,0)),"")</f>
        <v>280 6410</v>
      </c>
      <c r="AE3378" s="86" t="s">
        <v>322</v>
      </c>
      <c r="AF3378" s="86" t="s">
        <v>543</v>
      </c>
      <c r="AG3378" s="79" t="str">
        <f>+IF(AF3378&lt;&gt;"",VLOOKUP(AF3378,NIVELES!$A$666:$B$673,2,0),"")</f>
        <v>DESARROLLO_INFANTIL</v>
      </c>
      <c r="AH3378" s="78" t="s">
        <v>322</v>
      </c>
      <c r="AI3378" s="79" t="str">
        <f>IF(AH3378&lt;&gt;"",VLOOKUP(CONCATENATE(AG3378,AH3378),NIVELES!$B$676:$C$745,2,0),"")</f>
        <v>Centros Infantiles Del Buen Vivir Atencion Directa -Funcionamiento Operación Y Atencion De Unidades</v>
      </c>
      <c r="AJ3378" s="78" t="s">
        <v>387</v>
      </c>
      <c r="AK3378" s="79" t="str">
        <f>+IF(AJ3378&lt;&gt;"",VLOOKUP(AJ3378,NIVELES!$A$816:$B$892,2,0),"")</f>
        <v>ASEGURAR EL DESARROLLO INFANTIL Y LA EDUCACIÓN INTEGRAL, CON CALIDAD Y CALIDEZ PARA TODOS LOS NIÑOS, NIÑAS Y ADOLESCENTES</v>
      </c>
      <c r="AL3378" s="78" t="s">
        <v>554</v>
      </c>
      <c r="AM3378" s="78">
        <v>530402</v>
      </c>
      <c r="AN3378" s="79" t="str">
        <f>IF(AM3378&lt;&gt;"",+VLOOKUP(AM3378,NIVELES!$A$1652:$B$2466,2,0),"")</f>
        <v>Edificios, Locales, Residencias y Cableado Estructurado (Instalación, Mantenimiento y Reparación)</v>
      </c>
      <c r="AO3378" s="87">
        <v>0</v>
      </c>
      <c r="AP3378" s="88"/>
      <c r="AQ3378" s="88"/>
      <c r="AR3378" s="88">
        <v>0</v>
      </c>
      <c r="AS3378" s="88">
        <v>0</v>
      </c>
      <c r="AT3378" s="88">
        <v>0</v>
      </c>
      <c r="AU3378" s="88">
        <v>0</v>
      </c>
      <c r="AV3378" s="88">
        <v>0</v>
      </c>
      <c r="AW3378" s="88">
        <v>0</v>
      </c>
      <c r="AX3378" s="88">
        <v>0</v>
      </c>
      <c r="AY3378" s="88">
        <v>0</v>
      </c>
      <c r="AZ3378" s="88">
        <v>0</v>
      </c>
      <c r="BA3378" s="88">
        <v>0</v>
      </c>
      <c r="BB3378" s="89">
        <f t="shared" si="207"/>
        <v>0</v>
      </c>
      <c r="BC3378" s="90" t="str">
        <f t="shared" si="206"/>
        <v>OK</v>
      </c>
      <c r="BD3378" s="91" t="str">
        <f t="shared" si="208"/>
        <v xml:space="preserve">                  </v>
      </c>
      <c r="BE3378" s="92">
        <f t="shared" si="209"/>
        <v>1</v>
      </c>
    </row>
    <row r="3379" spans="1:57" s="74" customFormat="1" ht="50.1" customHeight="1" x14ac:dyDescent="0.2">
      <c r="A3379" s="78" t="s">
        <v>55</v>
      </c>
      <c r="B3379" s="78" t="s">
        <v>63</v>
      </c>
      <c r="C3379" s="78" t="s">
        <v>621</v>
      </c>
      <c r="D3379" s="78" t="s">
        <v>605</v>
      </c>
      <c r="E3379" s="79" t="str">
        <f>+IF(C3379&lt;&gt;"",VLOOKUP(MID(C3379,18,5),NIVELES!$A$133:$B$213,2,0),"")</f>
        <v>MORONA_SANTIAGO</v>
      </c>
      <c r="F3379" s="80" t="s">
        <v>238</v>
      </c>
      <c r="G3379" s="81" t="str">
        <f>+IF(F3379&lt;&gt;"",VLOOKUP(F3379,NIVELES!$A$246:$C$464,3,0),"")</f>
        <v>SUR</v>
      </c>
      <c r="H3379" s="82" t="s">
        <v>1024</v>
      </c>
      <c r="I3379" s="78" t="s">
        <v>2201</v>
      </c>
      <c r="J3379" s="78" t="s">
        <v>2184</v>
      </c>
      <c r="K3379" s="78" t="s">
        <v>2185</v>
      </c>
      <c r="L3379" s="78" t="s">
        <v>3297</v>
      </c>
      <c r="M3379" s="78">
        <v>544</v>
      </c>
      <c r="N3379" s="78" t="s">
        <v>3298</v>
      </c>
      <c r="O3379" s="78" t="s">
        <v>2458</v>
      </c>
      <c r="P3379" s="82">
        <v>1</v>
      </c>
      <c r="Q3379" s="78" t="s">
        <v>3292</v>
      </c>
      <c r="R3379" s="82"/>
      <c r="S3379" s="82">
        <v>1</v>
      </c>
      <c r="T3379" s="82"/>
      <c r="U3379" s="82"/>
      <c r="V3379" s="82"/>
      <c r="W3379" s="82"/>
      <c r="X3379" s="82"/>
      <c r="Y3379" s="82"/>
      <c r="Z3379" s="82"/>
      <c r="AA3379" s="82"/>
      <c r="AB3379" s="82"/>
      <c r="AC3379" s="82"/>
      <c r="AD3379" s="85" t="str">
        <f>IF(A3379&lt;&gt;"",IF(D3379="DIRECCIÓN_DE_TRANSFERENCIAS","280 0031",VLOOKUP(C3379,NIVELES!$A$14:$B$105,2,0)),"")</f>
        <v>280 6410</v>
      </c>
      <c r="AE3379" s="86" t="s">
        <v>322</v>
      </c>
      <c r="AF3379" s="86" t="s">
        <v>543</v>
      </c>
      <c r="AG3379" s="79" t="str">
        <f>+IF(AF3379&lt;&gt;"",VLOOKUP(AF3379,NIVELES!$A$666:$B$673,2,0),"")</f>
        <v>DESARROLLO_INFANTIL</v>
      </c>
      <c r="AH3379" s="78" t="s">
        <v>322</v>
      </c>
      <c r="AI3379" s="79" t="str">
        <f>IF(AH3379&lt;&gt;"",VLOOKUP(CONCATENATE(AG3379,AH3379),NIVELES!$B$676:$C$745,2,0),"")</f>
        <v>Centros Infantiles Del Buen Vivir Atencion Directa -Funcionamiento Operación Y Atencion De Unidades</v>
      </c>
      <c r="AJ3379" s="78" t="s">
        <v>387</v>
      </c>
      <c r="AK3379" s="79" t="str">
        <f>+IF(AJ3379&lt;&gt;"",VLOOKUP(AJ3379,NIVELES!$A$816:$B$892,2,0),"")</f>
        <v>ASEGURAR EL DESARROLLO INFANTIL Y LA EDUCACIÓN INTEGRAL, CON CALIDAD Y CALIDEZ PARA TODOS LOS NIÑOS, NIÑAS Y ADOLESCENTES</v>
      </c>
      <c r="AL3379" s="78" t="s">
        <v>554</v>
      </c>
      <c r="AM3379" s="78">
        <v>530802</v>
      </c>
      <c r="AN3379" s="79" t="str">
        <f>IF(AM3379&lt;&gt;"",+VLOOKUP(AM3379,NIVELES!$A$1652:$B$2466,2,0),"")</f>
        <v>Vestuario, Lencería, Prendas de Protección; y, Accesorios para Uniformes Militares y Policiales; y, Carpas</v>
      </c>
      <c r="AO3379" s="87">
        <v>0</v>
      </c>
      <c r="AP3379" s="88"/>
      <c r="AQ3379" s="88"/>
      <c r="AR3379" s="88">
        <v>0</v>
      </c>
      <c r="AS3379" s="88">
        <v>0</v>
      </c>
      <c r="AT3379" s="88">
        <v>0</v>
      </c>
      <c r="AU3379" s="88">
        <v>0</v>
      </c>
      <c r="AV3379" s="88">
        <v>0</v>
      </c>
      <c r="AW3379" s="88">
        <v>0</v>
      </c>
      <c r="AX3379" s="88">
        <v>0</v>
      </c>
      <c r="AY3379" s="88">
        <v>0</v>
      </c>
      <c r="AZ3379" s="88">
        <v>0</v>
      </c>
      <c r="BA3379" s="88">
        <v>0</v>
      </c>
      <c r="BB3379" s="89">
        <f t="shared" si="207"/>
        <v>0</v>
      </c>
      <c r="BC3379" s="90" t="str">
        <f t="shared" si="206"/>
        <v>OK</v>
      </c>
      <c r="BD3379" s="91" t="str">
        <f t="shared" si="208"/>
        <v xml:space="preserve">                  </v>
      </c>
      <c r="BE3379" s="92">
        <f t="shared" si="209"/>
        <v>1</v>
      </c>
    </row>
    <row r="3380" spans="1:57" s="74" customFormat="1" ht="50.1" customHeight="1" x14ac:dyDescent="0.2">
      <c r="A3380" s="78" t="s">
        <v>55</v>
      </c>
      <c r="B3380" s="78" t="s">
        <v>63</v>
      </c>
      <c r="C3380" s="78" t="s">
        <v>621</v>
      </c>
      <c r="D3380" s="78" t="s">
        <v>605</v>
      </c>
      <c r="E3380" s="79" t="str">
        <f>+IF(C3380&lt;&gt;"",VLOOKUP(MID(C3380,18,5),NIVELES!$A$133:$B$213,2,0),"")</f>
        <v>MORONA_SANTIAGO</v>
      </c>
      <c r="F3380" s="80" t="s">
        <v>238</v>
      </c>
      <c r="G3380" s="81" t="str">
        <f>+IF(F3380&lt;&gt;"",VLOOKUP(F3380,NIVELES!$A$246:$C$464,3,0),"")</f>
        <v>SUR</v>
      </c>
      <c r="H3380" s="82" t="s">
        <v>1024</v>
      </c>
      <c r="I3380" s="78" t="s">
        <v>2201</v>
      </c>
      <c r="J3380" s="78" t="s">
        <v>2184</v>
      </c>
      <c r="K3380" s="78" t="s">
        <v>2185</v>
      </c>
      <c r="L3380" s="78" t="s">
        <v>3297</v>
      </c>
      <c r="M3380" s="78">
        <v>544</v>
      </c>
      <c r="N3380" s="78" t="s">
        <v>3298</v>
      </c>
      <c r="O3380" s="78" t="s">
        <v>2458</v>
      </c>
      <c r="P3380" s="82">
        <v>1</v>
      </c>
      <c r="Q3380" s="78" t="s">
        <v>3292</v>
      </c>
      <c r="R3380" s="82"/>
      <c r="S3380" s="82"/>
      <c r="T3380" s="82"/>
      <c r="U3380" s="82">
        <v>1</v>
      </c>
      <c r="V3380" s="82"/>
      <c r="W3380" s="82"/>
      <c r="X3380" s="82"/>
      <c r="Y3380" s="82"/>
      <c r="Z3380" s="82"/>
      <c r="AA3380" s="82"/>
      <c r="AB3380" s="82"/>
      <c r="AC3380" s="82"/>
      <c r="AD3380" s="85" t="str">
        <f>IF(A3380&lt;&gt;"",IF(D3380="DIRECCIÓN_DE_TRANSFERENCIAS","280 0031",VLOOKUP(C3380,NIVELES!$A$14:$B$105,2,0)),"")</f>
        <v>280 6410</v>
      </c>
      <c r="AE3380" s="86" t="s">
        <v>322</v>
      </c>
      <c r="AF3380" s="86" t="s">
        <v>543</v>
      </c>
      <c r="AG3380" s="79" t="str">
        <f>+IF(AF3380&lt;&gt;"",VLOOKUP(AF3380,NIVELES!$A$666:$B$673,2,0),"")</f>
        <v>DESARROLLO_INFANTIL</v>
      </c>
      <c r="AH3380" s="78" t="s">
        <v>322</v>
      </c>
      <c r="AI3380" s="79" t="str">
        <f>IF(AH3380&lt;&gt;"",VLOOKUP(CONCATENATE(AG3380,AH3380),NIVELES!$B$676:$C$745,2,0),"")</f>
        <v>Centros Infantiles Del Buen Vivir Atencion Directa -Funcionamiento Operación Y Atencion De Unidades</v>
      </c>
      <c r="AJ3380" s="78" t="s">
        <v>387</v>
      </c>
      <c r="AK3380" s="79" t="str">
        <f>+IF(AJ3380&lt;&gt;"",VLOOKUP(AJ3380,NIVELES!$A$816:$B$892,2,0),"")</f>
        <v>ASEGURAR EL DESARROLLO INFANTIL Y LA EDUCACIÓN INTEGRAL, CON CALIDAD Y CALIDEZ PARA TODOS LOS NIÑOS, NIÑAS Y ADOLESCENTES</v>
      </c>
      <c r="AL3380" s="78" t="s">
        <v>554</v>
      </c>
      <c r="AM3380" s="78">
        <v>530804</v>
      </c>
      <c r="AN3380" s="79" t="str">
        <f>IF(AM3380&lt;&gt;"",+VLOOKUP(AM3380,NIVELES!$A$1652:$B$2466,2,0),"")</f>
        <v>Materiales de Oficina</v>
      </c>
      <c r="AO3380" s="87">
        <v>0</v>
      </c>
      <c r="AP3380" s="88"/>
      <c r="AQ3380" s="88"/>
      <c r="AR3380" s="88">
        <v>0</v>
      </c>
      <c r="AS3380" s="88">
        <v>0</v>
      </c>
      <c r="AT3380" s="88">
        <v>0</v>
      </c>
      <c r="AU3380" s="88">
        <v>0</v>
      </c>
      <c r="AV3380" s="88">
        <v>0</v>
      </c>
      <c r="AW3380" s="88">
        <v>0</v>
      </c>
      <c r="AX3380" s="88">
        <v>0</v>
      </c>
      <c r="AY3380" s="88">
        <v>0</v>
      </c>
      <c r="AZ3380" s="88">
        <v>0</v>
      </c>
      <c r="BA3380" s="88">
        <v>0</v>
      </c>
      <c r="BB3380" s="89">
        <f t="shared" si="207"/>
        <v>0</v>
      </c>
      <c r="BC3380" s="90" t="str">
        <f t="shared" si="206"/>
        <v>OK</v>
      </c>
      <c r="BD3380" s="91" t="str">
        <f t="shared" si="208"/>
        <v xml:space="preserve">                  </v>
      </c>
      <c r="BE3380" s="92">
        <f t="shared" si="209"/>
        <v>1</v>
      </c>
    </row>
    <row r="3381" spans="1:57" s="74" customFormat="1" ht="50.1" customHeight="1" x14ac:dyDescent="0.2">
      <c r="A3381" s="78" t="s">
        <v>55</v>
      </c>
      <c r="B3381" s="78" t="s">
        <v>63</v>
      </c>
      <c r="C3381" s="78" t="s">
        <v>621</v>
      </c>
      <c r="D3381" s="78" t="s">
        <v>605</v>
      </c>
      <c r="E3381" s="79" t="str">
        <f>+IF(C3381&lt;&gt;"",VLOOKUP(MID(C3381,18,5),NIVELES!$A$133:$B$213,2,0),"")</f>
        <v>MORONA_SANTIAGO</v>
      </c>
      <c r="F3381" s="80" t="s">
        <v>238</v>
      </c>
      <c r="G3381" s="81" t="str">
        <f>+IF(F3381&lt;&gt;"",VLOOKUP(F3381,NIVELES!$A$246:$C$464,3,0),"")</f>
        <v>SUR</v>
      </c>
      <c r="H3381" s="82" t="s">
        <v>1024</v>
      </c>
      <c r="I3381" s="78" t="s">
        <v>2201</v>
      </c>
      <c r="J3381" s="78" t="s">
        <v>2184</v>
      </c>
      <c r="K3381" s="78" t="s">
        <v>2185</v>
      </c>
      <c r="L3381" s="78" t="s">
        <v>3297</v>
      </c>
      <c r="M3381" s="78">
        <v>544</v>
      </c>
      <c r="N3381" s="78" t="s">
        <v>3298</v>
      </c>
      <c r="O3381" s="78" t="s">
        <v>2208</v>
      </c>
      <c r="P3381" s="82">
        <v>2</v>
      </c>
      <c r="Q3381" s="78" t="s">
        <v>2579</v>
      </c>
      <c r="R3381" s="82"/>
      <c r="S3381" s="82"/>
      <c r="T3381" s="82">
        <v>1</v>
      </c>
      <c r="U3381" s="82">
        <v>1</v>
      </c>
      <c r="V3381" s="82"/>
      <c r="W3381" s="82"/>
      <c r="X3381" s="82"/>
      <c r="Y3381" s="82"/>
      <c r="Z3381" s="82"/>
      <c r="AA3381" s="82"/>
      <c r="AB3381" s="82"/>
      <c r="AC3381" s="82"/>
      <c r="AD3381" s="85" t="str">
        <f>IF(A3381&lt;&gt;"",IF(D3381="DIRECCIÓN_DE_TRANSFERENCIAS","280 0031",VLOOKUP(C3381,NIVELES!$A$14:$B$105,2,0)),"")</f>
        <v>280 6410</v>
      </c>
      <c r="AE3381" s="86" t="s">
        <v>322</v>
      </c>
      <c r="AF3381" s="86" t="s">
        <v>543</v>
      </c>
      <c r="AG3381" s="79" t="str">
        <f>+IF(AF3381&lt;&gt;"",VLOOKUP(AF3381,NIVELES!$A$666:$B$673,2,0),"")</f>
        <v>DESARROLLO_INFANTIL</v>
      </c>
      <c r="AH3381" s="78" t="s">
        <v>322</v>
      </c>
      <c r="AI3381" s="79" t="str">
        <f>IF(AH3381&lt;&gt;"",VLOOKUP(CONCATENATE(AG3381,AH3381),NIVELES!$B$676:$C$745,2,0),"")</f>
        <v>Centros Infantiles Del Buen Vivir Atencion Directa -Funcionamiento Operación Y Atencion De Unidades</v>
      </c>
      <c r="AJ3381" s="78" t="s">
        <v>387</v>
      </c>
      <c r="AK3381" s="79" t="str">
        <f>+IF(AJ3381&lt;&gt;"",VLOOKUP(AJ3381,NIVELES!$A$816:$B$892,2,0),"")</f>
        <v>ASEGURAR EL DESARROLLO INFANTIL Y LA EDUCACIÓN INTEGRAL, CON CALIDAD Y CALIDEZ PARA TODOS LOS NIÑOS, NIÑAS Y ADOLESCENTES</v>
      </c>
      <c r="AL3381" s="78" t="s">
        <v>554</v>
      </c>
      <c r="AM3381" s="78">
        <v>530805</v>
      </c>
      <c r="AN3381" s="79" t="str">
        <f>IF(AM3381&lt;&gt;"",+VLOOKUP(AM3381,NIVELES!$A$1652:$B$2466,2,0),"")</f>
        <v>Materiales de Aseo</v>
      </c>
      <c r="AO3381" s="87">
        <v>2512.61</v>
      </c>
      <c r="AP3381" s="88"/>
      <c r="AQ3381" s="88"/>
      <c r="AR3381" s="88">
        <v>0</v>
      </c>
      <c r="AS3381" s="88">
        <v>2512.61</v>
      </c>
      <c r="AT3381" s="88">
        <v>0</v>
      </c>
      <c r="AU3381" s="88">
        <v>0</v>
      </c>
      <c r="AV3381" s="88">
        <v>0</v>
      </c>
      <c r="AW3381" s="88">
        <v>0</v>
      </c>
      <c r="AX3381" s="88">
        <v>0</v>
      </c>
      <c r="AY3381" s="88">
        <v>0</v>
      </c>
      <c r="AZ3381" s="88">
        <v>0</v>
      </c>
      <c r="BA3381" s="88">
        <v>0</v>
      </c>
      <c r="BB3381" s="89">
        <f t="shared" si="207"/>
        <v>2512.61</v>
      </c>
      <c r="BC3381" s="90" t="str">
        <f t="shared" si="206"/>
        <v>OK</v>
      </c>
      <c r="BD3381" s="91" t="str">
        <f t="shared" si="208"/>
        <v xml:space="preserve">                  </v>
      </c>
      <c r="BE3381" s="92">
        <f t="shared" si="209"/>
        <v>2</v>
      </c>
    </row>
    <row r="3382" spans="1:57" s="74" customFormat="1" ht="50.1" customHeight="1" x14ac:dyDescent="0.2">
      <c r="A3382" s="78" t="s">
        <v>55</v>
      </c>
      <c r="B3382" s="78" t="s">
        <v>63</v>
      </c>
      <c r="C3382" s="78" t="s">
        <v>621</v>
      </c>
      <c r="D3382" s="78" t="s">
        <v>605</v>
      </c>
      <c r="E3382" s="79" t="str">
        <f>+IF(C3382&lt;&gt;"",VLOOKUP(MID(C3382,18,5),NIVELES!$A$133:$B$213,2,0),"")</f>
        <v>MORONA_SANTIAGO</v>
      </c>
      <c r="F3382" s="80" t="s">
        <v>238</v>
      </c>
      <c r="G3382" s="81" t="str">
        <f>+IF(F3382&lt;&gt;"",VLOOKUP(F3382,NIVELES!$A$246:$C$464,3,0),"")</f>
        <v>SUR</v>
      </c>
      <c r="H3382" s="82" t="s">
        <v>1024</v>
      </c>
      <c r="I3382" s="78" t="s">
        <v>2201</v>
      </c>
      <c r="J3382" s="78" t="s">
        <v>2184</v>
      </c>
      <c r="K3382" s="78" t="s">
        <v>2185</v>
      </c>
      <c r="L3382" s="78" t="s">
        <v>3297</v>
      </c>
      <c r="M3382" s="78">
        <v>544</v>
      </c>
      <c r="N3382" s="78" t="s">
        <v>3298</v>
      </c>
      <c r="O3382" s="78" t="s">
        <v>2580</v>
      </c>
      <c r="P3382" s="82">
        <v>1</v>
      </c>
      <c r="Q3382" s="78" t="s">
        <v>2581</v>
      </c>
      <c r="R3382" s="82"/>
      <c r="S3382" s="82"/>
      <c r="T3382" s="82">
        <v>1</v>
      </c>
      <c r="U3382" s="82"/>
      <c r="V3382" s="82"/>
      <c r="W3382" s="82"/>
      <c r="X3382" s="82"/>
      <c r="Y3382" s="82"/>
      <c r="Z3382" s="82"/>
      <c r="AA3382" s="82"/>
      <c r="AB3382" s="82"/>
      <c r="AC3382" s="82"/>
      <c r="AD3382" s="85" t="str">
        <f>IF(A3382&lt;&gt;"",IF(D3382="DIRECCIÓN_DE_TRANSFERENCIAS","280 0031",VLOOKUP(C3382,NIVELES!$A$14:$B$105,2,0)),"")</f>
        <v>280 6410</v>
      </c>
      <c r="AE3382" s="86" t="s">
        <v>322</v>
      </c>
      <c r="AF3382" s="86" t="s">
        <v>543</v>
      </c>
      <c r="AG3382" s="79" t="str">
        <f>+IF(AF3382&lt;&gt;"",VLOOKUP(AF3382,NIVELES!$A$666:$B$673,2,0),"")</f>
        <v>DESARROLLO_INFANTIL</v>
      </c>
      <c r="AH3382" s="78" t="s">
        <v>322</v>
      </c>
      <c r="AI3382" s="79" t="str">
        <f>IF(AH3382&lt;&gt;"",VLOOKUP(CONCATENATE(AG3382,AH3382),NIVELES!$B$676:$C$745,2,0),"")</f>
        <v>Centros Infantiles Del Buen Vivir Atencion Directa -Funcionamiento Operación Y Atencion De Unidades</v>
      </c>
      <c r="AJ3382" s="78" t="s">
        <v>387</v>
      </c>
      <c r="AK3382" s="79" t="str">
        <f>+IF(AJ3382&lt;&gt;"",VLOOKUP(AJ3382,NIVELES!$A$816:$B$892,2,0),"")</f>
        <v>ASEGURAR EL DESARROLLO INFANTIL Y LA EDUCACIÓN INTEGRAL, CON CALIDAD Y CALIDEZ PARA TODOS LOS NIÑOS, NIÑAS Y ADOLESCENTES</v>
      </c>
      <c r="AL3382" s="78" t="s">
        <v>554</v>
      </c>
      <c r="AM3382" s="78">
        <v>530812</v>
      </c>
      <c r="AN3382" s="79" t="str">
        <f>IF(AM3382&lt;&gt;"",+VLOOKUP(AM3382,NIVELES!$A$1652:$B$2466,2,0),"")</f>
        <v>Materiales Didácticos</v>
      </c>
      <c r="AO3382" s="87">
        <v>7918.01</v>
      </c>
      <c r="AP3382" s="88"/>
      <c r="AQ3382" s="88"/>
      <c r="AR3382" s="88">
        <v>0</v>
      </c>
      <c r="AS3382" s="88">
        <v>7918.01</v>
      </c>
      <c r="AT3382" s="88">
        <v>0</v>
      </c>
      <c r="AU3382" s="88">
        <v>0</v>
      </c>
      <c r="AV3382" s="88">
        <v>0</v>
      </c>
      <c r="AW3382" s="88">
        <v>0</v>
      </c>
      <c r="AX3382" s="88">
        <v>0</v>
      </c>
      <c r="AY3382" s="88">
        <v>0</v>
      </c>
      <c r="AZ3382" s="88">
        <v>0</v>
      </c>
      <c r="BA3382" s="88">
        <v>0</v>
      </c>
      <c r="BB3382" s="89">
        <f t="shared" si="207"/>
        <v>7918.01</v>
      </c>
      <c r="BC3382" s="90" t="str">
        <f t="shared" si="206"/>
        <v>OK</v>
      </c>
      <c r="BD3382" s="91" t="str">
        <f t="shared" si="208"/>
        <v xml:space="preserve">                  </v>
      </c>
      <c r="BE3382" s="92">
        <f t="shared" si="209"/>
        <v>1</v>
      </c>
    </row>
    <row r="3383" spans="1:57" s="74" customFormat="1" ht="50.1" customHeight="1" x14ac:dyDescent="0.2">
      <c r="A3383" s="78" t="s">
        <v>55</v>
      </c>
      <c r="B3383" s="78" t="s">
        <v>63</v>
      </c>
      <c r="C3383" s="78" t="s">
        <v>621</v>
      </c>
      <c r="D3383" s="78" t="s">
        <v>605</v>
      </c>
      <c r="E3383" s="79" t="str">
        <f>+IF(C3383&lt;&gt;"",VLOOKUP(MID(C3383,18,5),NIVELES!$A$133:$B$213,2,0),"")</f>
        <v>MORONA_SANTIAGO</v>
      </c>
      <c r="F3383" s="80" t="s">
        <v>238</v>
      </c>
      <c r="G3383" s="81" t="str">
        <f>+IF(F3383&lt;&gt;"",VLOOKUP(F3383,NIVELES!$A$246:$C$464,3,0),"")</f>
        <v>SUR</v>
      </c>
      <c r="H3383" s="82" t="s">
        <v>1024</v>
      </c>
      <c r="I3383" s="78" t="s">
        <v>2201</v>
      </c>
      <c r="J3383" s="78" t="s">
        <v>2184</v>
      </c>
      <c r="K3383" s="78" t="s">
        <v>2185</v>
      </c>
      <c r="L3383" s="78" t="s">
        <v>3297</v>
      </c>
      <c r="M3383" s="78">
        <v>544</v>
      </c>
      <c r="N3383" s="78" t="s">
        <v>3298</v>
      </c>
      <c r="O3383" s="78" t="s">
        <v>2458</v>
      </c>
      <c r="P3383" s="82">
        <v>1</v>
      </c>
      <c r="Q3383" s="78" t="s">
        <v>3292</v>
      </c>
      <c r="R3383" s="82"/>
      <c r="S3383" s="82"/>
      <c r="T3383" s="82">
        <v>1</v>
      </c>
      <c r="U3383" s="82"/>
      <c r="V3383" s="82"/>
      <c r="W3383" s="82"/>
      <c r="X3383" s="82"/>
      <c r="Y3383" s="82"/>
      <c r="Z3383" s="82"/>
      <c r="AA3383" s="82"/>
      <c r="AB3383" s="82"/>
      <c r="AC3383" s="82"/>
      <c r="AD3383" s="85" t="str">
        <f>IF(A3383&lt;&gt;"",IF(D3383="DIRECCIÓN_DE_TRANSFERENCIAS","280 0031",VLOOKUP(C3383,NIVELES!$A$14:$B$105,2,0)),"")</f>
        <v>280 6410</v>
      </c>
      <c r="AE3383" s="86" t="s">
        <v>322</v>
      </c>
      <c r="AF3383" s="86" t="s">
        <v>543</v>
      </c>
      <c r="AG3383" s="79" t="str">
        <f>+IF(AF3383&lt;&gt;"",VLOOKUP(AF3383,NIVELES!$A$666:$B$673,2,0),"")</f>
        <v>DESARROLLO_INFANTIL</v>
      </c>
      <c r="AH3383" s="78" t="s">
        <v>322</v>
      </c>
      <c r="AI3383" s="79" t="str">
        <f>IF(AH3383&lt;&gt;"",VLOOKUP(CONCATENATE(AG3383,AH3383),NIVELES!$B$676:$C$745,2,0),"")</f>
        <v>Centros Infantiles Del Buen Vivir Atencion Directa -Funcionamiento Operación Y Atencion De Unidades</v>
      </c>
      <c r="AJ3383" s="78" t="s">
        <v>387</v>
      </c>
      <c r="AK3383" s="79" t="str">
        <f>+IF(AJ3383&lt;&gt;"",VLOOKUP(AJ3383,NIVELES!$A$816:$B$892,2,0),"")</f>
        <v>ASEGURAR EL DESARROLLO INFANTIL Y LA EDUCACIÓN INTEGRAL, CON CALIDAD Y CALIDEZ PARA TODOS LOS NIÑOS, NIÑAS Y ADOLESCENTES</v>
      </c>
      <c r="AL3383" s="78" t="s">
        <v>554</v>
      </c>
      <c r="AM3383" s="78">
        <v>530820</v>
      </c>
      <c r="AN3383" s="79" t="str">
        <f>IF(AM3383&lt;&gt;"",+VLOOKUP(AM3383,NIVELES!$A$1652:$B$2466,2,0),"")</f>
        <v>Menaje de Cocina, de Hogar y Accesorios Descartables</v>
      </c>
      <c r="AO3383" s="87">
        <v>0</v>
      </c>
      <c r="AP3383" s="88"/>
      <c r="AQ3383" s="88"/>
      <c r="AR3383" s="88">
        <v>0</v>
      </c>
      <c r="AS3383" s="88">
        <v>0</v>
      </c>
      <c r="AT3383" s="88">
        <v>0</v>
      </c>
      <c r="AU3383" s="88">
        <v>0</v>
      </c>
      <c r="AV3383" s="88">
        <v>0</v>
      </c>
      <c r="AW3383" s="88">
        <v>0</v>
      </c>
      <c r="AX3383" s="88">
        <v>0</v>
      </c>
      <c r="AY3383" s="88">
        <v>0</v>
      </c>
      <c r="AZ3383" s="88">
        <v>0</v>
      </c>
      <c r="BA3383" s="88">
        <v>0</v>
      </c>
      <c r="BB3383" s="89">
        <f t="shared" si="207"/>
        <v>0</v>
      </c>
      <c r="BC3383" s="90" t="str">
        <f t="shared" si="206"/>
        <v>OK</v>
      </c>
      <c r="BD3383" s="91" t="str">
        <f t="shared" si="208"/>
        <v xml:space="preserve">                  </v>
      </c>
      <c r="BE3383" s="92">
        <f t="shared" si="209"/>
        <v>1</v>
      </c>
    </row>
    <row r="3384" spans="1:57" s="74" customFormat="1" ht="50.1" customHeight="1" x14ac:dyDescent="0.2">
      <c r="A3384" s="78" t="s">
        <v>55</v>
      </c>
      <c r="B3384" s="78" t="s">
        <v>63</v>
      </c>
      <c r="C3384" s="78" t="s">
        <v>621</v>
      </c>
      <c r="D3384" s="78" t="s">
        <v>605</v>
      </c>
      <c r="E3384" s="79" t="str">
        <f>+IF(C3384&lt;&gt;"",VLOOKUP(MID(C3384,18,5),NIVELES!$A$133:$B$213,2,0),"")</f>
        <v>MORONA_SANTIAGO</v>
      </c>
      <c r="F3384" s="80" t="s">
        <v>238</v>
      </c>
      <c r="G3384" s="81" t="str">
        <f>+IF(F3384&lt;&gt;"",VLOOKUP(F3384,NIVELES!$A$246:$C$464,3,0),"")</f>
        <v>SUR</v>
      </c>
      <c r="H3384" s="82" t="s">
        <v>1024</v>
      </c>
      <c r="I3384" s="78" t="s">
        <v>2201</v>
      </c>
      <c r="J3384" s="78" t="s">
        <v>2184</v>
      </c>
      <c r="K3384" s="78" t="s">
        <v>2185</v>
      </c>
      <c r="L3384" s="78" t="s">
        <v>3197</v>
      </c>
      <c r="M3384" s="78">
        <v>3150</v>
      </c>
      <c r="N3384" s="78" t="s">
        <v>3198</v>
      </c>
      <c r="O3384" s="78" t="s">
        <v>3291</v>
      </c>
      <c r="P3384" s="82">
        <v>12</v>
      </c>
      <c r="Q3384" s="78" t="s">
        <v>3296</v>
      </c>
      <c r="R3384" s="82">
        <v>1</v>
      </c>
      <c r="S3384" s="82">
        <v>1</v>
      </c>
      <c r="T3384" s="82">
        <v>1</v>
      </c>
      <c r="U3384" s="82">
        <v>1</v>
      </c>
      <c r="V3384" s="82">
        <v>1</v>
      </c>
      <c r="W3384" s="82">
        <v>1</v>
      </c>
      <c r="X3384" s="82">
        <v>1</v>
      </c>
      <c r="Y3384" s="82">
        <v>1</v>
      </c>
      <c r="Z3384" s="82">
        <v>1</v>
      </c>
      <c r="AA3384" s="82">
        <v>1</v>
      </c>
      <c r="AB3384" s="82">
        <v>1</v>
      </c>
      <c r="AC3384" s="82">
        <v>1</v>
      </c>
      <c r="AD3384" s="85" t="str">
        <f>IF(A3384&lt;&gt;"",IF(D3384="DIRECCIÓN_DE_TRANSFERENCIAS","280 0031",VLOOKUP(C3384,NIVELES!$A$14:$B$105,2,0)),"")</f>
        <v>280 6410</v>
      </c>
      <c r="AE3384" s="86" t="s">
        <v>322</v>
      </c>
      <c r="AF3384" s="86" t="s">
        <v>543</v>
      </c>
      <c r="AG3384" s="79" t="str">
        <f>+IF(AF3384&lt;&gt;"",VLOOKUP(AF3384,NIVELES!$A$666:$B$673,2,0),"")</f>
        <v>DESARROLLO_INFANTIL</v>
      </c>
      <c r="AH3384" s="78" t="s">
        <v>452</v>
      </c>
      <c r="AI3384" s="79" t="str">
        <f>IF(AH3384&lt;&gt;"",VLOOKUP(CONCATENATE(AG3384,AH3384),NIVELES!$B$676:$C$745,2,0),"")</f>
        <v>Creciendo Con Nuestros Hijos De Atención Directa Funcionamiento, Operación Y Atención Domiciliar</v>
      </c>
      <c r="AJ3384" s="78" t="s">
        <v>517</v>
      </c>
      <c r="AK3384" s="79" t="str">
        <f>+IF(AJ3384&lt;&gt;"",VLOOKUP(AJ3384,NIVELES!$A$816:$B$892,2,0),"")</f>
        <v>NO APLICA</v>
      </c>
      <c r="AL3384" s="78" t="s">
        <v>553</v>
      </c>
      <c r="AM3384" s="78">
        <v>510105</v>
      </c>
      <c r="AN3384" s="79" t="str">
        <f>IF(AM3384&lt;&gt;"",+VLOOKUP(AM3384,NIVELES!$A$1652:$B$2466,2,0),"")</f>
        <v>Remuneraciones Unificadas</v>
      </c>
      <c r="AO3384" s="87">
        <v>336960</v>
      </c>
      <c r="AP3384" s="88"/>
      <c r="AQ3384" s="88">
        <v>54132</v>
      </c>
      <c r="AR3384" s="88">
        <v>28665</v>
      </c>
      <c r="AS3384" s="88">
        <v>28665</v>
      </c>
      <c r="AT3384" s="88">
        <v>28665</v>
      </c>
      <c r="AU3384" s="88">
        <v>28665</v>
      </c>
      <c r="AV3384" s="88">
        <v>28665</v>
      </c>
      <c r="AW3384" s="88">
        <v>28665</v>
      </c>
      <c r="AX3384" s="88">
        <v>28665</v>
      </c>
      <c r="AY3384" s="88">
        <v>28665</v>
      </c>
      <c r="AZ3384" s="88">
        <v>28665</v>
      </c>
      <c r="BA3384" s="88">
        <v>24843</v>
      </c>
      <c r="BB3384" s="89">
        <f t="shared" si="207"/>
        <v>336960</v>
      </c>
      <c r="BC3384" s="90" t="str">
        <f t="shared" si="206"/>
        <v>OK</v>
      </c>
      <c r="BD3384" s="91" t="str">
        <f t="shared" si="208"/>
        <v xml:space="preserve">                  </v>
      </c>
      <c r="BE3384" s="92">
        <f t="shared" si="209"/>
        <v>12</v>
      </c>
    </row>
    <row r="3385" spans="1:57" s="74" customFormat="1" ht="50.1" customHeight="1" x14ac:dyDescent="0.2">
      <c r="A3385" s="78" t="s">
        <v>55</v>
      </c>
      <c r="B3385" s="78" t="s">
        <v>63</v>
      </c>
      <c r="C3385" s="78" t="s">
        <v>621</v>
      </c>
      <c r="D3385" s="78" t="s">
        <v>605</v>
      </c>
      <c r="E3385" s="79" t="str">
        <f>+IF(C3385&lt;&gt;"",VLOOKUP(MID(C3385,18,5),NIVELES!$A$133:$B$213,2,0),"")</f>
        <v>MORONA_SANTIAGO</v>
      </c>
      <c r="F3385" s="80" t="s">
        <v>238</v>
      </c>
      <c r="G3385" s="81" t="str">
        <f>+IF(F3385&lt;&gt;"",VLOOKUP(F3385,NIVELES!$A$246:$C$464,3,0),"")</f>
        <v>SUR</v>
      </c>
      <c r="H3385" s="82" t="s">
        <v>1024</v>
      </c>
      <c r="I3385" s="78" t="s">
        <v>2201</v>
      </c>
      <c r="J3385" s="78" t="s">
        <v>2184</v>
      </c>
      <c r="K3385" s="78" t="s">
        <v>2185</v>
      </c>
      <c r="L3385" s="78" t="s">
        <v>3197</v>
      </c>
      <c r="M3385" s="78">
        <v>3150</v>
      </c>
      <c r="N3385" s="78" t="s">
        <v>3198</v>
      </c>
      <c r="O3385" s="78" t="s">
        <v>3291</v>
      </c>
      <c r="P3385" s="82">
        <v>12</v>
      </c>
      <c r="Q3385" s="78" t="s">
        <v>3296</v>
      </c>
      <c r="R3385" s="82">
        <v>1</v>
      </c>
      <c r="S3385" s="82">
        <v>1</v>
      </c>
      <c r="T3385" s="82">
        <v>1</v>
      </c>
      <c r="U3385" s="82">
        <v>1</v>
      </c>
      <c r="V3385" s="82">
        <v>1</v>
      </c>
      <c r="W3385" s="82">
        <v>1</v>
      </c>
      <c r="X3385" s="82">
        <v>1</v>
      </c>
      <c r="Y3385" s="82">
        <v>1</v>
      </c>
      <c r="Z3385" s="82">
        <v>1</v>
      </c>
      <c r="AA3385" s="82">
        <v>1</v>
      </c>
      <c r="AB3385" s="82">
        <v>1</v>
      </c>
      <c r="AC3385" s="82">
        <v>1</v>
      </c>
      <c r="AD3385" s="85" t="str">
        <f>IF(A3385&lt;&gt;"",IF(D3385="DIRECCIÓN_DE_TRANSFERENCIAS","280 0031",VLOOKUP(C3385,NIVELES!$A$14:$B$105,2,0)),"")</f>
        <v>280 6410</v>
      </c>
      <c r="AE3385" s="86" t="s">
        <v>322</v>
      </c>
      <c r="AF3385" s="86" t="s">
        <v>543</v>
      </c>
      <c r="AG3385" s="79" t="str">
        <f>+IF(AF3385&lt;&gt;"",VLOOKUP(AF3385,NIVELES!$A$666:$B$673,2,0),"")</f>
        <v>DESARROLLO_INFANTIL</v>
      </c>
      <c r="AH3385" s="78" t="s">
        <v>452</v>
      </c>
      <c r="AI3385" s="79" t="str">
        <f>IF(AH3385&lt;&gt;"",VLOOKUP(CONCATENATE(AG3385,AH3385),NIVELES!$B$676:$C$745,2,0),"")</f>
        <v>Creciendo Con Nuestros Hijos De Atención Directa Funcionamiento, Operación Y Atención Domiciliar</v>
      </c>
      <c r="AJ3385" s="78" t="s">
        <v>517</v>
      </c>
      <c r="AK3385" s="79" t="str">
        <f>+IF(AJ3385&lt;&gt;"",VLOOKUP(AJ3385,NIVELES!$A$816:$B$892,2,0),"")</f>
        <v>NO APLICA</v>
      </c>
      <c r="AL3385" s="78" t="s">
        <v>553</v>
      </c>
      <c r="AM3385" s="78">
        <v>510203</v>
      </c>
      <c r="AN3385" s="79" t="str">
        <f>IF(AM3385&lt;&gt;"",+VLOOKUP(AM3385,NIVELES!$A$1652:$B$2466,2,0),"")</f>
        <v>Decimotercer Sueldo</v>
      </c>
      <c r="AO3385" s="87">
        <v>25740</v>
      </c>
      <c r="AP3385" s="88"/>
      <c r="AQ3385" s="88">
        <v>292.5</v>
      </c>
      <c r="AR3385" s="88">
        <v>2388.75</v>
      </c>
      <c r="AS3385" s="88">
        <v>2388.75</v>
      </c>
      <c r="AT3385" s="88">
        <v>2388.75</v>
      </c>
      <c r="AU3385" s="88">
        <v>2388.75</v>
      </c>
      <c r="AV3385" s="88">
        <v>2388.75</v>
      </c>
      <c r="AW3385" s="88">
        <v>2388.75</v>
      </c>
      <c r="AX3385" s="88">
        <v>2388.75</v>
      </c>
      <c r="AY3385" s="88">
        <v>2388.75</v>
      </c>
      <c r="AZ3385" s="88">
        <v>1852.5</v>
      </c>
      <c r="BA3385" s="88">
        <v>4485</v>
      </c>
      <c r="BB3385" s="89">
        <f t="shared" si="207"/>
        <v>25740</v>
      </c>
      <c r="BC3385" s="90" t="str">
        <f t="shared" si="206"/>
        <v>OK</v>
      </c>
      <c r="BD3385" s="91" t="str">
        <f t="shared" si="208"/>
        <v xml:space="preserve">                  </v>
      </c>
      <c r="BE3385" s="92">
        <f t="shared" si="209"/>
        <v>12</v>
      </c>
    </row>
    <row r="3386" spans="1:57" s="74" customFormat="1" ht="50.1" customHeight="1" x14ac:dyDescent="0.2">
      <c r="A3386" s="78" t="s">
        <v>55</v>
      </c>
      <c r="B3386" s="78" t="s">
        <v>63</v>
      </c>
      <c r="C3386" s="78" t="s">
        <v>621</v>
      </c>
      <c r="D3386" s="78" t="s">
        <v>605</v>
      </c>
      <c r="E3386" s="79" t="str">
        <f>+IF(C3386&lt;&gt;"",VLOOKUP(MID(C3386,18,5),NIVELES!$A$133:$B$213,2,0),"")</f>
        <v>MORONA_SANTIAGO</v>
      </c>
      <c r="F3386" s="80" t="s">
        <v>238</v>
      </c>
      <c r="G3386" s="81" t="str">
        <f>+IF(F3386&lt;&gt;"",VLOOKUP(F3386,NIVELES!$A$246:$C$464,3,0),"")</f>
        <v>SUR</v>
      </c>
      <c r="H3386" s="82" t="s">
        <v>1024</v>
      </c>
      <c r="I3386" s="78" t="s">
        <v>2201</v>
      </c>
      <c r="J3386" s="78" t="s">
        <v>2184</v>
      </c>
      <c r="K3386" s="78" t="s">
        <v>2185</v>
      </c>
      <c r="L3386" s="78" t="s">
        <v>3197</v>
      </c>
      <c r="M3386" s="78">
        <v>3150</v>
      </c>
      <c r="N3386" s="78" t="s">
        <v>3198</v>
      </c>
      <c r="O3386" s="78" t="s">
        <v>3291</v>
      </c>
      <c r="P3386" s="82">
        <v>12</v>
      </c>
      <c r="Q3386" s="78" t="s">
        <v>3296</v>
      </c>
      <c r="R3386" s="82">
        <v>1</v>
      </c>
      <c r="S3386" s="82">
        <v>1</v>
      </c>
      <c r="T3386" s="82">
        <v>1</v>
      </c>
      <c r="U3386" s="82">
        <v>1</v>
      </c>
      <c r="V3386" s="82">
        <v>1</v>
      </c>
      <c r="W3386" s="82">
        <v>1</v>
      </c>
      <c r="X3386" s="82">
        <v>1</v>
      </c>
      <c r="Y3386" s="82">
        <v>1</v>
      </c>
      <c r="Z3386" s="82">
        <v>1</v>
      </c>
      <c r="AA3386" s="82">
        <v>1</v>
      </c>
      <c r="AB3386" s="82">
        <v>1</v>
      </c>
      <c r="AC3386" s="82">
        <v>1</v>
      </c>
      <c r="AD3386" s="85" t="str">
        <f>IF(A3386&lt;&gt;"",IF(D3386="DIRECCIÓN_DE_TRANSFERENCIAS","280 0031",VLOOKUP(C3386,NIVELES!$A$14:$B$105,2,0)),"")</f>
        <v>280 6410</v>
      </c>
      <c r="AE3386" s="86" t="s">
        <v>322</v>
      </c>
      <c r="AF3386" s="86" t="s">
        <v>543</v>
      </c>
      <c r="AG3386" s="79" t="str">
        <f>+IF(AF3386&lt;&gt;"",VLOOKUP(AF3386,NIVELES!$A$666:$B$673,2,0),"")</f>
        <v>DESARROLLO_INFANTIL</v>
      </c>
      <c r="AH3386" s="78" t="s">
        <v>452</v>
      </c>
      <c r="AI3386" s="79" t="str">
        <f>IF(AH3386&lt;&gt;"",VLOOKUP(CONCATENATE(AG3386,AH3386),NIVELES!$B$676:$C$745,2,0),"")</f>
        <v>Creciendo Con Nuestros Hijos De Atención Directa Funcionamiento, Operación Y Atención Domiciliar</v>
      </c>
      <c r="AJ3386" s="78" t="s">
        <v>517</v>
      </c>
      <c r="AK3386" s="79" t="str">
        <f>+IF(AJ3386&lt;&gt;"",VLOOKUP(AJ3386,NIVELES!$A$816:$B$892,2,0),"")</f>
        <v>NO APLICA</v>
      </c>
      <c r="AL3386" s="78" t="s">
        <v>553</v>
      </c>
      <c r="AM3386" s="78">
        <v>510204</v>
      </c>
      <c r="AN3386" s="79" t="str">
        <f>IF(AM3386&lt;&gt;"",+VLOOKUP(AM3386,NIVELES!$A$1652:$B$2466,2,0),"")</f>
        <v>Decimocuarto Sueldo</v>
      </c>
      <c r="AO3386" s="87">
        <v>17336</v>
      </c>
      <c r="AP3386" s="88"/>
      <c r="AQ3386" s="88">
        <v>196.98</v>
      </c>
      <c r="AR3386" s="88">
        <v>1608.83</v>
      </c>
      <c r="AS3386" s="88">
        <v>1608.83</v>
      </c>
      <c r="AT3386" s="88">
        <v>1608.83</v>
      </c>
      <c r="AU3386" s="88">
        <v>1608.83</v>
      </c>
      <c r="AV3386" s="88">
        <v>1608.83</v>
      </c>
      <c r="AW3386" s="88">
        <v>1608.83</v>
      </c>
      <c r="AX3386" s="88">
        <v>1608.83</v>
      </c>
      <c r="AY3386" s="88">
        <v>1608.83</v>
      </c>
      <c r="AZ3386" s="88">
        <v>1247.7</v>
      </c>
      <c r="BA3386" s="88">
        <v>3020.6800000000003</v>
      </c>
      <c r="BB3386" s="89">
        <f t="shared" si="207"/>
        <v>17336</v>
      </c>
      <c r="BC3386" s="90" t="str">
        <f t="shared" si="206"/>
        <v>OK</v>
      </c>
      <c r="BD3386" s="91" t="str">
        <f t="shared" si="208"/>
        <v xml:space="preserve">                  </v>
      </c>
      <c r="BE3386" s="92">
        <f t="shared" si="209"/>
        <v>12</v>
      </c>
    </row>
    <row r="3387" spans="1:57" s="74" customFormat="1" ht="50.1" customHeight="1" x14ac:dyDescent="0.2">
      <c r="A3387" s="78" t="s">
        <v>55</v>
      </c>
      <c r="B3387" s="78" t="s">
        <v>63</v>
      </c>
      <c r="C3387" s="78" t="s">
        <v>621</v>
      </c>
      <c r="D3387" s="78" t="s">
        <v>605</v>
      </c>
      <c r="E3387" s="79" t="str">
        <f>+IF(C3387&lt;&gt;"",VLOOKUP(MID(C3387,18,5),NIVELES!$A$133:$B$213,2,0),"")</f>
        <v>MORONA_SANTIAGO</v>
      </c>
      <c r="F3387" s="80" t="s">
        <v>238</v>
      </c>
      <c r="G3387" s="81" t="str">
        <f>+IF(F3387&lt;&gt;"",VLOOKUP(F3387,NIVELES!$A$246:$C$464,3,0),"")</f>
        <v>SUR</v>
      </c>
      <c r="H3387" s="82" t="s">
        <v>1024</v>
      </c>
      <c r="I3387" s="78" t="s">
        <v>2201</v>
      </c>
      <c r="J3387" s="78" t="s">
        <v>2184</v>
      </c>
      <c r="K3387" s="78" t="s">
        <v>2185</v>
      </c>
      <c r="L3387" s="78" t="s">
        <v>3197</v>
      </c>
      <c r="M3387" s="78">
        <v>3150</v>
      </c>
      <c r="N3387" s="78" t="s">
        <v>3198</v>
      </c>
      <c r="O3387" s="78" t="s">
        <v>3291</v>
      </c>
      <c r="P3387" s="82">
        <v>12</v>
      </c>
      <c r="Q3387" s="78" t="s">
        <v>3296</v>
      </c>
      <c r="R3387" s="82">
        <v>1</v>
      </c>
      <c r="S3387" s="82">
        <v>1</v>
      </c>
      <c r="T3387" s="82">
        <v>1</v>
      </c>
      <c r="U3387" s="82">
        <v>1</v>
      </c>
      <c r="V3387" s="82">
        <v>1</v>
      </c>
      <c r="W3387" s="82">
        <v>1</v>
      </c>
      <c r="X3387" s="82">
        <v>1</v>
      </c>
      <c r="Y3387" s="82">
        <v>1</v>
      </c>
      <c r="Z3387" s="82">
        <v>1</v>
      </c>
      <c r="AA3387" s="82">
        <v>1</v>
      </c>
      <c r="AB3387" s="82">
        <v>1</v>
      </c>
      <c r="AC3387" s="82">
        <v>1</v>
      </c>
      <c r="AD3387" s="85" t="str">
        <f>IF(A3387&lt;&gt;"",IF(D3387="DIRECCIÓN_DE_TRANSFERENCIAS","280 0031",VLOOKUP(C3387,NIVELES!$A$14:$B$105,2,0)),"")</f>
        <v>280 6410</v>
      </c>
      <c r="AE3387" s="86" t="s">
        <v>322</v>
      </c>
      <c r="AF3387" s="86" t="s">
        <v>543</v>
      </c>
      <c r="AG3387" s="79" t="str">
        <f>+IF(AF3387&lt;&gt;"",VLOOKUP(AF3387,NIVELES!$A$666:$B$673,2,0),"")</f>
        <v>DESARROLLO_INFANTIL</v>
      </c>
      <c r="AH3387" s="78" t="s">
        <v>452</v>
      </c>
      <c r="AI3387" s="79" t="str">
        <f>IF(AH3387&lt;&gt;"",VLOOKUP(CONCATENATE(AG3387,AH3387),NIVELES!$B$676:$C$745,2,0),"")</f>
        <v>Creciendo Con Nuestros Hijos De Atención Directa Funcionamiento, Operación Y Atención Domiciliar</v>
      </c>
      <c r="AJ3387" s="78" t="s">
        <v>517</v>
      </c>
      <c r="AK3387" s="79" t="str">
        <f>+IF(AJ3387&lt;&gt;"",VLOOKUP(AJ3387,NIVELES!$A$816:$B$892,2,0),"")</f>
        <v>NO APLICA</v>
      </c>
      <c r="AL3387" s="78" t="s">
        <v>553</v>
      </c>
      <c r="AM3387" s="78">
        <v>510601</v>
      </c>
      <c r="AN3387" s="79" t="str">
        <f>IF(AM3387&lt;&gt;"",+VLOOKUP(AM3387,NIVELES!$A$1652:$B$2466,2,0),"")</f>
        <v>Aporte Patronal</v>
      </c>
      <c r="AO3387" s="87">
        <v>29806.92</v>
      </c>
      <c r="AP3387" s="88"/>
      <c r="AQ3387" s="88">
        <v>5224.43</v>
      </c>
      <c r="AR3387" s="88">
        <v>2766.17</v>
      </c>
      <c r="AS3387" s="88">
        <v>2766.17</v>
      </c>
      <c r="AT3387" s="88">
        <v>2766.17</v>
      </c>
      <c r="AU3387" s="88">
        <v>2766.17</v>
      </c>
      <c r="AV3387" s="88">
        <v>2766.17</v>
      </c>
      <c r="AW3387" s="88">
        <v>2766.17</v>
      </c>
      <c r="AX3387" s="88">
        <v>2766.17</v>
      </c>
      <c r="AY3387" s="88">
        <v>2766.17</v>
      </c>
      <c r="AZ3387" s="88">
        <v>2145.2199999999998</v>
      </c>
      <c r="BA3387" s="88">
        <v>307.91000000000349</v>
      </c>
      <c r="BB3387" s="89">
        <f t="shared" si="207"/>
        <v>29806.92</v>
      </c>
      <c r="BC3387" s="90" t="str">
        <f t="shared" si="206"/>
        <v>OK</v>
      </c>
      <c r="BD3387" s="91" t="str">
        <f t="shared" si="208"/>
        <v xml:space="preserve">                  </v>
      </c>
      <c r="BE3387" s="92">
        <f t="shared" si="209"/>
        <v>12</v>
      </c>
    </row>
    <row r="3388" spans="1:57" s="74" customFormat="1" ht="50.1" customHeight="1" x14ac:dyDescent="0.2">
      <c r="A3388" s="78" t="s">
        <v>55</v>
      </c>
      <c r="B3388" s="78" t="s">
        <v>63</v>
      </c>
      <c r="C3388" s="78" t="s">
        <v>621</v>
      </c>
      <c r="D3388" s="78" t="s">
        <v>605</v>
      </c>
      <c r="E3388" s="79" t="str">
        <f>+IF(C3388&lt;&gt;"",VLOOKUP(MID(C3388,18,5),NIVELES!$A$133:$B$213,2,0),"")</f>
        <v>MORONA_SANTIAGO</v>
      </c>
      <c r="F3388" s="80" t="s">
        <v>238</v>
      </c>
      <c r="G3388" s="81" t="str">
        <f>+IF(F3388&lt;&gt;"",VLOOKUP(F3388,NIVELES!$A$246:$C$464,3,0),"")</f>
        <v>SUR</v>
      </c>
      <c r="H3388" s="82" t="s">
        <v>1024</v>
      </c>
      <c r="I3388" s="78" t="s">
        <v>2201</v>
      </c>
      <c r="J3388" s="78" t="s">
        <v>2184</v>
      </c>
      <c r="K3388" s="78" t="s">
        <v>2185</v>
      </c>
      <c r="L3388" s="78" t="s">
        <v>3197</v>
      </c>
      <c r="M3388" s="78">
        <v>3150</v>
      </c>
      <c r="N3388" s="78" t="s">
        <v>3198</v>
      </c>
      <c r="O3388" s="78" t="s">
        <v>3291</v>
      </c>
      <c r="P3388" s="82">
        <v>12</v>
      </c>
      <c r="Q3388" s="78" t="s">
        <v>3296</v>
      </c>
      <c r="R3388" s="82">
        <v>1</v>
      </c>
      <c r="S3388" s="82">
        <v>1</v>
      </c>
      <c r="T3388" s="82">
        <v>1</v>
      </c>
      <c r="U3388" s="82">
        <v>1</v>
      </c>
      <c r="V3388" s="82">
        <v>1</v>
      </c>
      <c r="W3388" s="82">
        <v>1</v>
      </c>
      <c r="X3388" s="82">
        <v>1</v>
      </c>
      <c r="Y3388" s="82">
        <v>1</v>
      </c>
      <c r="Z3388" s="82">
        <v>1</v>
      </c>
      <c r="AA3388" s="82">
        <v>1</v>
      </c>
      <c r="AB3388" s="82">
        <v>1</v>
      </c>
      <c r="AC3388" s="82">
        <v>1</v>
      </c>
      <c r="AD3388" s="85" t="str">
        <f>IF(A3388&lt;&gt;"",IF(D3388="DIRECCIÓN_DE_TRANSFERENCIAS","280 0031",VLOOKUP(C3388,NIVELES!$A$14:$B$105,2,0)),"")</f>
        <v>280 6410</v>
      </c>
      <c r="AE3388" s="86" t="s">
        <v>322</v>
      </c>
      <c r="AF3388" s="86" t="s">
        <v>543</v>
      </c>
      <c r="AG3388" s="79" t="str">
        <f>+IF(AF3388&lt;&gt;"",VLOOKUP(AF3388,NIVELES!$A$666:$B$673,2,0),"")</f>
        <v>DESARROLLO_INFANTIL</v>
      </c>
      <c r="AH3388" s="78" t="s">
        <v>452</v>
      </c>
      <c r="AI3388" s="79" t="str">
        <f>IF(AH3388&lt;&gt;"",VLOOKUP(CONCATENATE(AG3388,AH3388),NIVELES!$B$676:$C$745,2,0),"")</f>
        <v>Creciendo Con Nuestros Hijos De Atención Directa Funcionamiento, Operación Y Atención Domiciliar</v>
      </c>
      <c r="AJ3388" s="78" t="s">
        <v>517</v>
      </c>
      <c r="AK3388" s="79" t="str">
        <f>+IF(AJ3388&lt;&gt;"",VLOOKUP(AJ3388,NIVELES!$A$816:$B$892,2,0),"")</f>
        <v>NO APLICA</v>
      </c>
      <c r="AL3388" s="78" t="s">
        <v>553</v>
      </c>
      <c r="AM3388" s="78">
        <v>510602</v>
      </c>
      <c r="AN3388" s="79" t="str">
        <f>IF(AM3388&lt;&gt;"",+VLOOKUP(AM3388,NIVELES!$A$1652:$B$2466,2,0),"")</f>
        <v>Fondo de Reserva</v>
      </c>
      <c r="AO3388" s="87">
        <v>25740</v>
      </c>
      <c r="AP3388" s="88"/>
      <c r="AQ3388" s="88">
        <v>2023.92</v>
      </c>
      <c r="AR3388" s="88">
        <v>2387.79</v>
      </c>
      <c r="AS3388" s="88">
        <v>2387.79</v>
      </c>
      <c r="AT3388" s="88">
        <v>2387.79</v>
      </c>
      <c r="AU3388" s="88">
        <v>2387.79</v>
      </c>
      <c r="AV3388" s="88">
        <v>2387.79</v>
      </c>
      <c r="AW3388" s="88">
        <v>2387.79</v>
      </c>
      <c r="AX3388" s="88">
        <v>2387.79</v>
      </c>
      <c r="AY3388" s="88">
        <v>2387.79</v>
      </c>
      <c r="AZ3388" s="88">
        <v>1862.1</v>
      </c>
      <c r="BA3388" s="88">
        <v>2751.6599999999962</v>
      </c>
      <c r="BB3388" s="89">
        <f t="shared" si="207"/>
        <v>25740</v>
      </c>
      <c r="BC3388" s="90" t="str">
        <f t="shared" si="206"/>
        <v>OK</v>
      </c>
      <c r="BD3388" s="91" t="str">
        <f t="shared" si="208"/>
        <v xml:space="preserve">                  </v>
      </c>
      <c r="BE3388" s="92">
        <f t="shared" si="209"/>
        <v>12</v>
      </c>
    </row>
    <row r="3389" spans="1:57" s="74" customFormat="1" ht="50.1" customHeight="1" x14ac:dyDescent="0.2">
      <c r="A3389" s="78" t="s">
        <v>55</v>
      </c>
      <c r="B3389" s="78" t="s">
        <v>63</v>
      </c>
      <c r="C3389" s="78" t="s">
        <v>621</v>
      </c>
      <c r="D3389" s="78" t="s">
        <v>605</v>
      </c>
      <c r="E3389" s="79" t="str">
        <f>+IF(C3389&lt;&gt;"",VLOOKUP(MID(C3389,18,5),NIVELES!$A$133:$B$213,2,0),"")</f>
        <v>MORONA_SANTIAGO</v>
      </c>
      <c r="F3389" s="80" t="s">
        <v>238</v>
      </c>
      <c r="G3389" s="81" t="str">
        <f>+IF(F3389&lt;&gt;"",VLOOKUP(F3389,NIVELES!$A$246:$C$464,3,0),"")</f>
        <v>SUR</v>
      </c>
      <c r="H3389" s="82" t="s">
        <v>1024</v>
      </c>
      <c r="I3389" s="78" t="s">
        <v>2201</v>
      </c>
      <c r="J3389" s="78" t="s">
        <v>2184</v>
      </c>
      <c r="K3389" s="78" t="s">
        <v>2185</v>
      </c>
      <c r="L3389" s="78" t="s">
        <v>3197</v>
      </c>
      <c r="M3389" s="78">
        <v>3150</v>
      </c>
      <c r="N3389" s="78" t="s">
        <v>3198</v>
      </c>
      <c r="O3389" s="78" t="s">
        <v>3291</v>
      </c>
      <c r="P3389" s="82">
        <v>0</v>
      </c>
      <c r="Q3389" s="78" t="s">
        <v>3296</v>
      </c>
      <c r="R3389" s="82"/>
      <c r="S3389" s="82"/>
      <c r="T3389" s="82">
        <v>0</v>
      </c>
      <c r="U3389" s="82"/>
      <c r="V3389" s="82"/>
      <c r="W3389" s="82"/>
      <c r="X3389" s="82"/>
      <c r="Y3389" s="82"/>
      <c r="Z3389" s="82"/>
      <c r="AA3389" s="82"/>
      <c r="AB3389" s="82"/>
      <c r="AC3389" s="82"/>
      <c r="AD3389" s="85" t="str">
        <f>IF(A3389&lt;&gt;"",IF(D3389="DIRECCIÓN_DE_TRANSFERENCIAS","280 0031",VLOOKUP(C3389,NIVELES!$A$14:$B$105,2,0)),"")</f>
        <v>280 6410</v>
      </c>
      <c r="AE3389" s="86" t="s">
        <v>322</v>
      </c>
      <c r="AF3389" s="86" t="s">
        <v>543</v>
      </c>
      <c r="AG3389" s="79" t="str">
        <f>+IF(AF3389&lt;&gt;"",VLOOKUP(AF3389,NIVELES!$A$666:$B$673,2,0),"")</f>
        <v>DESARROLLO_INFANTIL</v>
      </c>
      <c r="AH3389" s="78" t="s">
        <v>452</v>
      </c>
      <c r="AI3389" s="79" t="str">
        <f>IF(AH3389&lt;&gt;"",VLOOKUP(CONCATENATE(AG3389,AH3389),NIVELES!$B$676:$C$745,2,0),"")</f>
        <v>Creciendo Con Nuestros Hijos De Atención Directa Funcionamiento, Operación Y Atención Domiciliar</v>
      </c>
      <c r="AJ3389" s="78" t="s">
        <v>517</v>
      </c>
      <c r="AK3389" s="79" t="str">
        <f>+IF(AJ3389&lt;&gt;"",VLOOKUP(AJ3389,NIVELES!$A$816:$B$892,2,0),"")</f>
        <v>NO APLICA</v>
      </c>
      <c r="AL3389" s="78" t="s">
        <v>553</v>
      </c>
      <c r="AM3389" s="78">
        <v>510707</v>
      </c>
      <c r="AN3389" s="79" t="str">
        <f>IF(AM3389&lt;&gt;"",+VLOOKUP(AM3389,NIVELES!$A$1652:$B$2466,2,0),"")</f>
        <v>Compensación por Vacaciones no Gozadas por Cesación de Funciones</v>
      </c>
      <c r="AO3389" s="87">
        <v>0</v>
      </c>
      <c r="AP3389" s="88"/>
      <c r="AQ3389" s="88"/>
      <c r="AR3389" s="88">
        <v>0</v>
      </c>
      <c r="AS3389" s="88">
        <v>0</v>
      </c>
      <c r="AT3389" s="88">
        <v>0</v>
      </c>
      <c r="AU3389" s="88">
        <v>0</v>
      </c>
      <c r="AV3389" s="88">
        <v>0</v>
      </c>
      <c r="AW3389" s="88">
        <v>0</v>
      </c>
      <c r="AX3389" s="88">
        <v>0</v>
      </c>
      <c r="AY3389" s="88">
        <v>0</v>
      </c>
      <c r="AZ3389" s="88">
        <v>0</v>
      </c>
      <c r="BA3389" s="88">
        <v>0</v>
      </c>
      <c r="BB3389" s="89">
        <f t="shared" si="207"/>
        <v>0</v>
      </c>
      <c r="BC3389" s="90" t="str">
        <f t="shared" si="206"/>
        <v>OK</v>
      </c>
      <c r="BD3389" s="91" t="str">
        <f t="shared" si="208"/>
        <v xml:space="preserve">                  </v>
      </c>
      <c r="BE3389" s="92">
        <f t="shared" si="209"/>
        <v>0</v>
      </c>
    </row>
    <row r="3390" spans="1:57" s="74" customFormat="1" ht="50.1" customHeight="1" x14ac:dyDescent="0.2">
      <c r="A3390" s="78" t="s">
        <v>55</v>
      </c>
      <c r="B3390" s="78" t="s">
        <v>63</v>
      </c>
      <c r="C3390" s="78" t="s">
        <v>621</v>
      </c>
      <c r="D3390" s="78" t="s">
        <v>605</v>
      </c>
      <c r="E3390" s="79" t="str">
        <f>+IF(C3390&lt;&gt;"",VLOOKUP(MID(C3390,18,5),NIVELES!$A$133:$B$213,2,0),"")</f>
        <v>MORONA_SANTIAGO</v>
      </c>
      <c r="F3390" s="80" t="s">
        <v>238</v>
      </c>
      <c r="G3390" s="81" t="str">
        <f>+IF(F3390&lt;&gt;"",VLOOKUP(F3390,NIVELES!$A$246:$C$464,3,0),"")</f>
        <v>SUR</v>
      </c>
      <c r="H3390" s="82" t="s">
        <v>1024</v>
      </c>
      <c r="I3390" s="78" t="s">
        <v>2201</v>
      </c>
      <c r="J3390" s="78" t="s">
        <v>2184</v>
      </c>
      <c r="K3390" s="78" t="s">
        <v>2185</v>
      </c>
      <c r="L3390" s="78" t="s">
        <v>3197</v>
      </c>
      <c r="M3390" s="78">
        <v>3150</v>
      </c>
      <c r="N3390" s="78" t="s">
        <v>3198</v>
      </c>
      <c r="O3390" s="78" t="s">
        <v>2219</v>
      </c>
      <c r="P3390" s="82">
        <v>2</v>
      </c>
      <c r="Q3390" s="78" t="s">
        <v>3304</v>
      </c>
      <c r="R3390" s="82"/>
      <c r="S3390" s="82"/>
      <c r="T3390" s="82"/>
      <c r="U3390" s="82"/>
      <c r="V3390" s="82">
        <v>1</v>
      </c>
      <c r="W3390" s="82"/>
      <c r="X3390" s="82"/>
      <c r="Y3390" s="82"/>
      <c r="Z3390" s="82"/>
      <c r="AA3390" s="82"/>
      <c r="AB3390" s="82">
        <v>1</v>
      </c>
      <c r="AC3390" s="82"/>
      <c r="AD3390" s="85" t="str">
        <f>IF(A3390&lt;&gt;"",IF(D3390="DIRECCIÓN_DE_TRANSFERENCIAS","280 0031",VLOOKUP(C3390,NIVELES!$A$14:$B$105,2,0)),"")</f>
        <v>280 6410</v>
      </c>
      <c r="AE3390" s="86" t="s">
        <v>322</v>
      </c>
      <c r="AF3390" s="86" t="s">
        <v>543</v>
      </c>
      <c r="AG3390" s="79" t="str">
        <f>+IF(AF3390&lt;&gt;"",VLOOKUP(AF3390,NIVELES!$A$666:$B$673,2,0),"")</f>
        <v>DESARROLLO_INFANTIL</v>
      </c>
      <c r="AH3390" s="78" t="s">
        <v>452</v>
      </c>
      <c r="AI3390" s="79" t="str">
        <f>IF(AH3390&lt;&gt;"",VLOOKUP(CONCATENATE(AG3390,AH3390),NIVELES!$B$676:$C$745,2,0),"")</f>
        <v>Creciendo Con Nuestros Hijos De Atención Directa Funcionamiento, Operación Y Atención Domiciliar</v>
      </c>
      <c r="AJ3390" s="78" t="s">
        <v>387</v>
      </c>
      <c r="AK3390" s="79" t="str">
        <f>+IF(AJ3390&lt;&gt;"",VLOOKUP(AJ3390,NIVELES!$A$816:$B$892,2,0),"")</f>
        <v>ASEGURAR EL DESARROLLO INFANTIL Y LA EDUCACIÓN INTEGRAL, CON CALIDAD Y CALIDEZ PARA TODOS LOS NIÑOS, NIÑAS Y ADOLESCENTES</v>
      </c>
      <c r="AL3390" s="78" t="s">
        <v>554</v>
      </c>
      <c r="AM3390" s="78">
        <v>530105</v>
      </c>
      <c r="AN3390" s="79" t="str">
        <f>IF(AM3390&lt;&gt;"",+VLOOKUP(AM3390,NIVELES!$A$1652:$B$2466,2,0),"")</f>
        <v>Telecomunicaciones</v>
      </c>
      <c r="AO3390" s="87">
        <v>11640.72</v>
      </c>
      <c r="AP3390" s="88"/>
      <c r="AQ3390" s="88"/>
      <c r="AR3390" s="88">
        <v>0</v>
      </c>
      <c r="AS3390" s="88">
        <v>0</v>
      </c>
      <c r="AT3390" s="88">
        <v>8317.5499999999993</v>
      </c>
      <c r="AU3390" s="88">
        <v>0</v>
      </c>
      <c r="AV3390" s="88">
        <v>0</v>
      </c>
      <c r="AW3390" s="88">
        <v>0</v>
      </c>
      <c r="AX3390" s="88">
        <v>0</v>
      </c>
      <c r="AY3390" s="88">
        <v>0</v>
      </c>
      <c r="AZ3390" s="88">
        <v>0</v>
      </c>
      <c r="BA3390" s="88">
        <v>3323.17</v>
      </c>
      <c r="BB3390" s="89">
        <f t="shared" si="207"/>
        <v>11640.72</v>
      </c>
      <c r="BC3390" s="90" t="str">
        <f t="shared" si="206"/>
        <v>OK</v>
      </c>
      <c r="BD3390" s="91" t="str">
        <f t="shared" si="208"/>
        <v xml:space="preserve">                  </v>
      </c>
      <c r="BE3390" s="92">
        <f t="shared" si="209"/>
        <v>2</v>
      </c>
    </row>
    <row r="3391" spans="1:57" s="74" customFormat="1" ht="50.1" customHeight="1" x14ac:dyDescent="0.2">
      <c r="A3391" s="78" t="s">
        <v>55</v>
      </c>
      <c r="B3391" s="78" t="s">
        <v>63</v>
      </c>
      <c r="C3391" s="78" t="s">
        <v>621</v>
      </c>
      <c r="D3391" s="78" t="s">
        <v>605</v>
      </c>
      <c r="E3391" s="79" t="str">
        <f>+IF(C3391&lt;&gt;"",VLOOKUP(MID(C3391,18,5),NIVELES!$A$133:$B$213,2,0),"")</f>
        <v>MORONA_SANTIAGO</v>
      </c>
      <c r="F3391" s="80" t="s">
        <v>238</v>
      </c>
      <c r="G3391" s="81" t="str">
        <f>+IF(F3391&lt;&gt;"",VLOOKUP(F3391,NIVELES!$A$246:$C$464,3,0),"")</f>
        <v>SUR</v>
      </c>
      <c r="H3391" s="82" t="s">
        <v>1024</v>
      </c>
      <c r="I3391" s="78" t="s">
        <v>2201</v>
      </c>
      <c r="J3391" s="78" t="s">
        <v>2184</v>
      </c>
      <c r="K3391" s="78" t="s">
        <v>2185</v>
      </c>
      <c r="L3391" s="78" t="s">
        <v>3197</v>
      </c>
      <c r="M3391" s="78">
        <v>3150</v>
      </c>
      <c r="N3391" s="78" t="s">
        <v>3198</v>
      </c>
      <c r="O3391" s="78" t="s">
        <v>2458</v>
      </c>
      <c r="P3391" s="82">
        <v>1</v>
      </c>
      <c r="Q3391" s="78" t="s">
        <v>3284</v>
      </c>
      <c r="R3391" s="82"/>
      <c r="S3391" s="82"/>
      <c r="T3391" s="82"/>
      <c r="U3391" s="82"/>
      <c r="V3391" s="82">
        <v>1</v>
      </c>
      <c r="W3391" s="82"/>
      <c r="X3391" s="82"/>
      <c r="Y3391" s="82"/>
      <c r="Z3391" s="82"/>
      <c r="AA3391" s="82"/>
      <c r="AB3391" s="82"/>
      <c r="AC3391" s="82"/>
      <c r="AD3391" s="85" t="str">
        <f>IF(A3391&lt;&gt;"",IF(D3391="DIRECCIÓN_DE_TRANSFERENCIAS","280 0031",VLOOKUP(C3391,NIVELES!$A$14:$B$105,2,0)),"")</f>
        <v>280 6410</v>
      </c>
      <c r="AE3391" s="86" t="s">
        <v>322</v>
      </c>
      <c r="AF3391" s="86" t="s">
        <v>543</v>
      </c>
      <c r="AG3391" s="79" t="str">
        <f>+IF(AF3391&lt;&gt;"",VLOOKUP(AF3391,NIVELES!$A$666:$B$673,2,0),"")</f>
        <v>DESARROLLO_INFANTIL</v>
      </c>
      <c r="AH3391" s="78" t="s">
        <v>452</v>
      </c>
      <c r="AI3391" s="79" t="str">
        <f>IF(AH3391&lt;&gt;"",VLOOKUP(CONCATENATE(AG3391,AH3391),NIVELES!$B$676:$C$745,2,0),"")</f>
        <v>Creciendo Con Nuestros Hijos De Atención Directa Funcionamiento, Operación Y Atención Domiciliar</v>
      </c>
      <c r="AJ3391" s="78" t="s">
        <v>387</v>
      </c>
      <c r="AK3391" s="79" t="str">
        <f>+IF(AJ3391&lt;&gt;"",VLOOKUP(AJ3391,NIVELES!$A$816:$B$892,2,0),"")</f>
        <v>ASEGURAR EL DESARROLLO INFANTIL Y LA EDUCACIÓN INTEGRAL, CON CALIDAD Y CALIDEZ PARA TODOS LOS NIÑOS, NIÑAS Y ADOLESCENTES</v>
      </c>
      <c r="AL3391" s="78" t="s">
        <v>554</v>
      </c>
      <c r="AM3391" s="78">
        <v>530802</v>
      </c>
      <c r="AN3391" s="79" t="str">
        <f>IF(AM3391&lt;&gt;"",+VLOOKUP(AM3391,NIVELES!$A$1652:$B$2466,2,0),"")</f>
        <v>Vestuario, Lencería, Prendas de Protección; y, Accesorios para Uniformes Militares y Policiales; y, Carpas</v>
      </c>
      <c r="AO3391" s="87">
        <v>0</v>
      </c>
      <c r="AP3391" s="88"/>
      <c r="AQ3391" s="88"/>
      <c r="AR3391" s="88">
        <v>0</v>
      </c>
      <c r="AS3391" s="88">
        <v>0</v>
      </c>
      <c r="AT3391" s="88">
        <v>0</v>
      </c>
      <c r="AU3391" s="88">
        <v>0</v>
      </c>
      <c r="AV3391" s="88">
        <v>0</v>
      </c>
      <c r="AW3391" s="88">
        <v>0</v>
      </c>
      <c r="AX3391" s="88">
        <v>0</v>
      </c>
      <c r="AY3391" s="88">
        <v>0</v>
      </c>
      <c r="AZ3391" s="88">
        <v>0</v>
      </c>
      <c r="BA3391" s="88">
        <v>0</v>
      </c>
      <c r="BB3391" s="89">
        <f t="shared" si="207"/>
        <v>0</v>
      </c>
      <c r="BC3391" s="90" t="str">
        <f t="shared" si="206"/>
        <v>OK</v>
      </c>
      <c r="BD3391" s="91" t="str">
        <f t="shared" si="208"/>
        <v xml:space="preserve">                  </v>
      </c>
      <c r="BE3391" s="92">
        <f t="shared" si="209"/>
        <v>1</v>
      </c>
    </row>
    <row r="3392" spans="1:57" s="74" customFormat="1" ht="50.1" customHeight="1" x14ac:dyDescent="0.2">
      <c r="A3392" s="78" t="s">
        <v>55</v>
      </c>
      <c r="B3392" s="78" t="s">
        <v>63</v>
      </c>
      <c r="C3392" s="78" t="s">
        <v>621</v>
      </c>
      <c r="D3392" s="78" t="s">
        <v>605</v>
      </c>
      <c r="E3392" s="79" t="str">
        <f>+IF(C3392&lt;&gt;"",VLOOKUP(MID(C3392,18,5),NIVELES!$A$133:$B$213,2,0),"")</f>
        <v>MORONA_SANTIAGO</v>
      </c>
      <c r="F3392" s="80" t="s">
        <v>238</v>
      </c>
      <c r="G3392" s="81" t="str">
        <f>+IF(F3392&lt;&gt;"",VLOOKUP(F3392,NIVELES!$A$246:$C$464,3,0),"")</f>
        <v>SUR</v>
      </c>
      <c r="H3392" s="82" t="s">
        <v>1024</v>
      </c>
      <c r="I3392" s="78" t="s">
        <v>2201</v>
      </c>
      <c r="J3392" s="78" t="s">
        <v>2184</v>
      </c>
      <c r="K3392" s="78" t="s">
        <v>2185</v>
      </c>
      <c r="L3392" s="78" t="s">
        <v>3197</v>
      </c>
      <c r="M3392" s="78">
        <v>3150</v>
      </c>
      <c r="N3392" s="78" t="s">
        <v>3198</v>
      </c>
      <c r="O3392" s="78" t="s">
        <v>2458</v>
      </c>
      <c r="P3392" s="82">
        <v>1</v>
      </c>
      <c r="Q3392" s="78" t="s">
        <v>3284</v>
      </c>
      <c r="R3392" s="82"/>
      <c r="S3392" s="82"/>
      <c r="T3392" s="82"/>
      <c r="U3392" s="82"/>
      <c r="V3392" s="82">
        <v>1</v>
      </c>
      <c r="W3392" s="82"/>
      <c r="X3392" s="82"/>
      <c r="Y3392" s="82"/>
      <c r="Z3392" s="82"/>
      <c r="AA3392" s="82"/>
      <c r="AB3392" s="82"/>
      <c r="AC3392" s="82"/>
      <c r="AD3392" s="85" t="str">
        <f>IF(A3392&lt;&gt;"",IF(D3392="DIRECCIÓN_DE_TRANSFERENCIAS","280 0031",VLOOKUP(C3392,NIVELES!$A$14:$B$105,2,0)),"")</f>
        <v>280 6410</v>
      </c>
      <c r="AE3392" s="86" t="s">
        <v>322</v>
      </c>
      <c r="AF3392" s="86" t="s">
        <v>543</v>
      </c>
      <c r="AG3392" s="79" t="str">
        <f>+IF(AF3392&lt;&gt;"",VLOOKUP(AF3392,NIVELES!$A$666:$B$673,2,0),"")</f>
        <v>DESARROLLO_INFANTIL</v>
      </c>
      <c r="AH3392" s="78" t="s">
        <v>452</v>
      </c>
      <c r="AI3392" s="79" t="str">
        <f>IF(AH3392&lt;&gt;"",VLOOKUP(CONCATENATE(AG3392,AH3392),NIVELES!$B$676:$C$745,2,0),"")</f>
        <v>Creciendo Con Nuestros Hijos De Atención Directa Funcionamiento, Operación Y Atención Domiciliar</v>
      </c>
      <c r="AJ3392" s="78" t="s">
        <v>387</v>
      </c>
      <c r="AK3392" s="79" t="str">
        <f>+IF(AJ3392&lt;&gt;"",VLOOKUP(AJ3392,NIVELES!$A$816:$B$892,2,0),"")</f>
        <v>ASEGURAR EL DESARROLLO INFANTIL Y LA EDUCACIÓN INTEGRAL, CON CALIDAD Y CALIDEZ PARA TODOS LOS NIÑOS, NIÑAS Y ADOLESCENTES</v>
      </c>
      <c r="AL3392" s="78" t="s">
        <v>554</v>
      </c>
      <c r="AM3392" s="78">
        <v>530812</v>
      </c>
      <c r="AN3392" s="79" t="str">
        <f>IF(AM3392&lt;&gt;"",+VLOOKUP(AM3392,NIVELES!$A$1652:$B$2466,2,0),"")</f>
        <v>Materiales Didácticos</v>
      </c>
      <c r="AO3392" s="87">
        <v>0</v>
      </c>
      <c r="AP3392" s="88"/>
      <c r="AQ3392" s="88"/>
      <c r="AR3392" s="88">
        <v>0</v>
      </c>
      <c r="AS3392" s="88">
        <v>0</v>
      </c>
      <c r="AT3392" s="88">
        <v>0</v>
      </c>
      <c r="AU3392" s="88">
        <v>0</v>
      </c>
      <c r="AV3392" s="88">
        <v>0</v>
      </c>
      <c r="AW3392" s="88">
        <v>0</v>
      </c>
      <c r="AX3392" s="88">
        <v>0</v>
      </c>
      <c r="AY3392" s="88">
        <v>0</v>
      </c>
      <c r="AZ3392" s="88">
        <v>0</v>
      </c>
      <c r="BA3392" s="88">
        <v>0</v>
      </c>
      <c r="BB3392" s="89">
        <f t="shared" si="207"/>
        <v>0</v>
      </c>
      <c r="BC3392" s="90" t="str">
        <f t="shared" si="206"/>
        <v>OK</v>
      </c>
      <c r="BD3392" s="91" t="str">
        <f t="shared" si="208"/>
        <v xml:space="preserve">                  </v>
      </c>
      <c r="BE3392" s="92">
        <f t="shared" si="209"/>
        <v>1</v>
      </c>
    </row>
    <row r="3393" spans="1:57" s="74" customFormat="1" ht="50.1" customHeight="1" x14ac:dyDescent="0.2">
      <c r="A3393" s="78" t="s">
        <v>55</v>
      </c>
      <c r="B3393" s="78" t="s">
        <v>63</v>
      </c>
      <c r="C3393" s="78" t="s">
        <v>621</v>
      </c>
      <c r="D3393" s="78" t="s">
        <v>605</v>
      </c>
      <c r="E3393" s="79" t="str">
        <f>+IF(C3393&lt;&gt;"",VLOOKUP(MID(C3393,18,5),NIVELES!$A$133:$B$213,2,0),"")</f>
        <v>MORONA_SANTIAGO</v>
      </c>
      <c r="F3393" s="80" t="s">
        <v>238</v>
      </c>
      <c r="G3393" s="81" t="str">
        <f>+IF(F3393&lt;&gt;"",VLOOKUP(F3393,NIVELES!$A$246:$C$464,3,0),"")</f>
        <v>SUR</v>
      </c>
      <c r="H3393" s="82" t="s">
        <v>1024</v>
      </c>
      <c r="I3393" s="78" t="s">
        <v>2201</v>
      </c>
      <c r="J3393" s="78" t="s">
        <v>2184</v>
      </c>
      <c r="K3393" s="78" t="s">
        <v>2185</v>
      </c>
      <c r="L3393" s="78" t="s">
        <v>3305</v>
      </c>
      <c r="M3393" s="78">
        <v>1789</v>
      </c>
      <c r="N3393" s="78" t="s">
        <v>3306</v>
      </c>
      <c r="O3393" s="78" t="s">
        <v>2222</v>
      </c>
      <c r="P3393" s="82">
        <v>13</v>
      </c>
      <c r="Q3393" s="78" t="s">
        <v>2551</v>
      </c>
      <c r="R3393" s="82"/>
      <c r="S3393" s="82">
        <v>13</v>
      </c>
      <c r="T3393" s="82"/>
      <c r="U3393" s="82"/>
      <c r="V3393" s="82"/>
      <c r="W3393" s="82"/>
      <c r="X3393" s="82"/>
      <c r="Y3393" s="82"/>
      <c r="Z3393" s="82"/>
      <c r="AA3393" s="82"/>
      <c r="AB3393" s="82"/>
      <c r="AC3393" s="82"/>
      <c r="AD3393" s="85" t="str">
        <f>IF(A3393&lt;&gt;"",IF(D3393="DIRECCIÓN_DE_TRANSFERENCIAS","280 0031",VLOOKUP(C3393,NIVELES!$A$14:$B$105,2,0)),"")</f>
        <v>280 6410</v>
      </c>
      <c r="AE3393" s="86" t="s">
        <v>322</v>
      </c>
      <c r="AF3393" s="86" t="s">
        <v>543</v>
      </c>
      <c r="AG3393" s="79" t="str">
        <f>+IF(AF3393&lt;&gt;"",VLOOKUP(AF3393,NIVELES!$A$666:$B$673,2,0),"")</f>
        <v>DESARROLLO_INFANTIL</v>
      </c>
      <c r="AH3393" s="78" t="s">
        <v>320</v>
      </c>
      <c r="AI3393" s="79" t="str">
        <f>IF(AH3393&lt;&gt;"",VLOOKUP(CONCATENATE(AG3393,AH3393),NIVELES!$B$676:$C$745,2,0),"")</f>
        <v>Asegurar La Operacion Y Atencion De Cibv  Administrados Por Prestacion De Servicios A Traves De Cooperantes  Para Contribuir Al Desarrollo Integral De Niñas Y Niños</v>
      </c>
      <c r="AJ3393" s="78" t="s">
        <v>387</v>
      </c>
      <c r="AK3393" s="79" t="str">
        <f>+IF(AJ3393&lt;&gt;"",VLOOKUP(AJ3393,NIVELES!$A$816:$B$892,2,0),"")</f>
        <v>ASEGURAR EL DESARROLLO INFANTIL Y LA EDUCACIÓN INTEGRAL, CON CALIDAD Y CALIDEZ PARA TODOS LOS NIÑOS, NIÑAS Y ADOLESCENTES</v>
      </c>
      <c r="AL3393" s="78" t="s">
        <v>556</v>
      </c>
      <c r="AM3393" s="78">
        <v>580104</v>
      </c>
      <c r="AN3393" s="79" t="str">
        <f>IF(AM3393&lt;&gt;"",+VLOOKUP(AM3393,NIVELES!$A$1652:$B$2466,2,0),"")</f>
        <v>A Gobiernos Autónomos Descentralizados</v>
      </c>
      <c r="AO3393" s="87">
        <v>2486853.36</v>
      </c>
      <c r="AP3393" s="88"/>
      <c r="AQ3393" s="88">
        <v>569922.59</v>
      </c>
      <c r="AR3393" s="88">
        <v>0</v>
      </c>
      <c r="AS3393" s="88">
        <v>621713.34</v>
      </c>
      <c r="AT3393" s="88">
        <v>0</v>
      </c>
      <c r="AU3393" s="88">
        <v>0</v>
      </c>
      <c r="AV3393" s="88">
        <v>621713.34</v>
      </c>
      <c r="AW3393" s="88">
        <v>0</v>
      </c>
      <c r="AX3393" s="88">
        <v>0</v>
      </c>
      <c r="AY3393" s="88">
        <v>673504.08999999985</v>
      </c>
      <c r="AZ3393" s="88">
        <v>0</v>
      </c>
      <c r="BA3393" s="88">
        <v>0</v>
      </c>
      <c r="BB3393" s="89">
        <f t="shared" si="207"/>
        <v>2486853.36</v>
      </c>
      <c r="BC3393" s="90" t="str">
        <f t="shared" si="206"/>
        <v>OK</v>
      </c>
      <c r="BD3393" s="91" t="str">
        <f t="shared" si="208"/>
        <v xml:space="preserve">                  </v>
      </c>
      <c r="BE3393" s="92">
        <f t="shared" si="209"/>
        <v>13</v>
      </c>
    </row>
    <row r="3394" spans="1:57" s="74" customFormat="1" ht="50.1" customHeight="1" x14ac:dyDescent="0.2">
      <c r="A3394" s="78" t="s">
        <v>55</v>
      </c>
      <c r="B3394" s="78" t="s">
        <v>63</v>
      </c>
      <c r="C3394" s="78" t="s">
        <v>621</v>
      </c>
      <c r="D3394" s="78" t="s">
        <v>792</v>
      </c>
      <c r="E3394" s="79" t="str">
        <f>+IF(C3394&lt;&gt;"",VLOOKUP(MID(C3394,18,5),NIVELES!$A$133:$B$213,2,0),"")</f>
        <v>MORONA_SANTIAGO</v>
      </c>
      <c r="F3394" s="80" t="s">
        <v>238</v>
      </c>
      <c r="G3394" s="81" t="str">
        <f>+IF(F3394&lt;&gt;"",VLOOKUP(F3394,NIVELES!$A$246:$C$464,3,0),"")</f>
        <v>SUR</v>
      </c>
      <c r="H3394" s="82" t="s">
        <v>1024</v>
      </c>
      <c r="I3394" s="78" t="s">
        <v>2189</v>
      </c>
      <c r="J3394" s="78" t="s">
        <v>2184</v>
      </c>
      <c r="K3394" s="78" t="s">
        <v>2185</v>
      </c>
      <c r="L3394" s="78" t="s">
        <v>2240</v>
      </c>
      <c r="M3394" s="78" t="s">
        <v>1791</v>
      </c>
      <c r="N3394" s="78" t="s">
        <v>3307</v>
      </c>
      <c r="O3394" s="78" t="s">
        <v>3294</v>
      </c>
      <c r="P3394" s="82">
        <v>12</v>
      </c>
      <c r="Q3394" s="78" t="s">
        <v>3292</v>
      </c>
      <c r="R3394" s="82">
        <v>1</v>
      </c>
      <c r="S3394" s="82">
        <v>1</v>
      </c>
      <c r="T3394" s="82">
        <v>1</v>
      </c>
      <c r="U3394" s="82">
        <v>1</v>
      </c>
      <c r="V3394" s="82">
        <v>1</v>
      </c>
      <c r="W3394" s="82">
        <v>1</v>
      </c>
      <c r="X3394" s="82">
        <v>1</v>
      </c>
      <c r="Y3394" s="82">
        <v>1</v>
      </c>
      <c r="Z3394" s="82">
        <v>1</v>
      </c>
      <c r="AA3394" s="82">
        <v>1</v>
      </c>
      <c r="AB3394" s="82">
        <v>1</v>
      </c>
      <c r="AC3394" s="82">
        <v>1</v>
      </c>
      <c r="AD3394" s="85" t="str">
        <f>IF(A3394&lt;&gt;"",IF(D3394="DIRECCIÓN_DE_TRANSFERENCIAS","280 0031",VLOOKUP(C3394,NIVELES!$A$14:$B$105,2,0)),"")</f>
        <v>280 6410</v>
      </c>
      <c r="AE3394" s="86" t="s">
        <v>322</v>
      </c>
      <c r="AF3394" s="86" t="s">
        <v>544</v>
      </c>
      <c r="AG3394" s="79" t="str">
        <f>+IF(AF3394&lt;&gt;"",VLOOKUP(AF3394,NIVELES!$A$666:$B$673,2,0),"")</f>
        <v>PROTECCIÓN_SOCIAL_A_LA_FAMILIA._ASEGURAMIENTO_NO_CONTRIBUTIVO_E_INCLUSIÓN_ECONÓMICA_Y_MOVILIDAD_SOCIAL</v>
      </c>
      <c r="AH3394" s="78" t="s">
        <v>513</v>
      </c>
      <c r="AI3394" s="79" t="str">
        <f>IF(AH3394&lt;&gt;"",VLOOKUP(CONCATENATE(AG3394,AH3394),NIVELES!$B$676:$C$745,2,0),"")</f>
        <v>Acompañamiento Familiar</v>
      </c>
      <c r="AJ3394" s="78" t="s">
        <v>517</v>
      </c>
      <c r="AK3394" s="79" t="str">
        <f>+IF(AJ3394&lt;&gt;"",VLOOKUP(AJ3394,NIVELES!$A$816:$B$892,2,0),"")</f>
        <v>NO APLICA</v>
      </c>
      <c r="AL3394" s="78" t="s">
        <v>553</v>
      </c>
      <c r="AM3394" s="78">
        <v>510203</v>
      </c>
      <c r="AN3394" s="79" t="str">
        <f>IF(AM3394&lt;&gt;"",+VLOOKUP(AM3394,NIVELES!$A$1652:$B$2466,2,0),"")</f>
        <v>Decimotercer Sueldo</v>
      </c>
      <c r="AO3394" s="87">
        <v>10833.17</v>
      </c>
      <c r="AP3394" s="88"/>
      <c r="AQ3394" s="88">
        <v>136.16</v>
      </c>
      <c r="AR3394" s="88">
        <v>984.83</v>
      </c>
      <c r="AS3394" s="88">
        <v>984.83</v>
      </c>
      <c r="AT3394" s="88">
        <v>984.83</v>
      </c>
      <c r="AU3394" s="88">
        <v>984.83</v>
      </c>
      <c r="AV3394" s="88">
        <v>984.83</v>
      </c>
      <c r="AW3394" s="88">
        <v>984.83</v>
      </c>
      <c r="AX3394" s="88">
        <v>984.83</v>
      </c>
      <c r="AY3394" s="88">
        <v>984.83</v>
      </c>
      <c r="AZ3394" s="88">
        <v>984.87</v>
      </c>
      <c r="BA3394" s="88">
        <v>1833.5</v>
      </c>
      <c r="BB3394" s="89">
        <f t="shared" si="207"/>
        <v>10833.17</v>
      </c>
      <c r="BC3394" s="90" t="str">
        <f t="shared" si="206"/>
        <v>OK</v>
      </c>
      <c r="BD3394" s="91" t="str">
        <f t="shared" si="208"/>
        <v xml:space="preserve">                  </v>
      </c>
      <c r="BE3394" s="92">
        <f t="shared" si="209"/>
        <v>12</v>
      </c>
    </row>
    <row r="3395" spans="1:57" s="74" customFormat="1" ht="50.1" customHeight="1" x14ac:dyDescent="0.2">
      <c r="A3395" s="78" t="s">
        <v>55</v>
      </c>
      <c r="B3395" s="78" t="s">
        <v>63</v>
      </c>
      <c r="C3395" s="78" t="s">
        <v>621</v>
      </c>
      <c r="D3395" s="78" t="s">
        <v>792</v>
      </c>
      <c r="E3395" s="79" t="str">
        <f>+IF(C3395&lt;&gt;"",VLOOKUP(MID(C3395,18,5),NIVELES!$A$133:$B$213,2,0),"")</f>
        <v>MORONA_SANTIAGO</v>
      </c>
      <c r="F3395" s="80" t="s">
        <v>238</v>
      </c>
      <c r="G3395" s="81" t="str">
        <f>+IF(F3395&lt;&gt;"",VLOOKUP(F3395,NIVELES!$A$246:$C$464,3,0),"")</f>
        <v>SUR</v>
      </c>
      <c r="H3395" s="82" t="s">
        <v>1024</v>
      </c>
      <c r="I3395" s="78" t="s">
        <v>2189</v>
      </c>
      <c r="J3395" s="78" t="s">
        <v>2184</v>
      </c>
      <c r="K3395" s="78" t="s">
        <v>2185</v>
      </c>
      <c r="L3395" s="78" t="s">
        <v>2240</v>
      </c>
      <c r="M3395" s="78" t="s">
        <v>1791</v>
      </c>
      <c r="N3395" s="78" t="s">
        <v>3307</v>
      </c>
      <c r="O3395" s="78" t="s">
        <v>3294</v>
      </c>
      <c r="P3395" s="82">
        <v>12</v>
      </c>
      <c r="Q3395" s="78" t="s">
        <v>3292</v>
      </c>
      <c r="R3395" s="82">
        <v>1</v>
      </c>
      <c r="S3395" s="82">
        <v>1</v>
      </c>
      <c r="T3395" s="82">
        <v>1</v>
      </c>
      <c r="U3395" s="82">
        <v>1</v>
      </c>
      <c r="V3395" s="82">
        <v>1</v>
      </c>
      <c r="W3395" s="82">
        <v>1</v>
      </c>
      <c r="X3395" s="82">
        <v>1</v>
      </c>
      <c r="Y3395" s="82">
        <v>1</v>
      </c>
      <c r="Z3395" s="82">
        <v>1</v>
      </c>
      <c r="AA3395" s="82">
        <v>1</v>
      </c>
      <c r="AB3395" s="82">
        <v>1</v>
      </c>
      <c r="AC3395" s="82">
        <v>1</v>
      </c>
      <c r="AD3395" s="85" t="str">
        <f>IF(A3395&lt;&gt;"",IF(D3395="DIRECCIÓN_DE_TRANSFERENCIAS","280 0031",VLOOKUP(C3395,NIVELES!$A$14:$B$105,2,0)),"")</f>
        <v>280 6410</v>
      </c>
      <c r="AE3395" s="86" t="s">
        <v>322</v>
      </c>
      <c r="AF3395" s="86" t="s">
        <v>544</v>
      </c>
      <c r="AG3395" s="79" t="str">
        <f>+IF(AF3395&lt;&gt;"",VLOOKUP(AF3395,NIVELES!$A$666:$B$673,2,0),"")</f>
        <v>PROTECCIÓN_SOCIAL_A_LA_FAMILIA._ASEGURAMIENTO_NO_CONTRIBUTIVO_E_INCLUSIÓN_ECONÓMICA_Y_MOVILIDAD_SOCIAL</v>
      </c>
      <c r="AH3395" s="78" t="s">
        <v>513</v>
      </c>
      <c r="AI3395" s="79" t="str">
        <f>IF(AH3395&lt;&gt;"",VLOOKUP(CONCATENATE(AG3395,AH3395),NIVELES!$B$676:$C$745,2,0),"")</f>
        <v>Acompañamiento Familiar</v>
      </c>
      <c r="AJ3395" s="78" t="s">
        <v>517</v>
      </c>
      <c r="AK3395" s="79" t="str">
        <f>+IF(AJ3395&lt;&gt;"",VLOOKUP(AJ3395,NIVELES!$A$816:$B$892,2,0),"")</f>
        <v>NO APLICA</v>
      </c>
      <c r="AL3395" s="78" t="s">
        <v>553</v>
      </c>
      <c r="AM3395" s="78">
        <v>510204</v>
      </c>
      <c r="AN3395" s="79" t="str">
        <f>IF(AM3395&lt;&gt;"",+VLOOKUP(AM3395,NIVELES!$A$1652:$B$2466,2,0),"")</f>
        <v>Decimocuarto Sueldo</v>
      </c>
      <c r="AO3395" s="87">
        <v>4695.17</v>
      </c>
      <c r="AP3395" s="88"/>
      <c r="AQ3395" s="88">
        <v>65.66</v>
      </c>
      <c r="AR3395" s="88">
        <v>426.83</v>
      </c>
      <c r="AS3395" s="88">
        <v>426.83</v>
      </c>
      <c r="AT3395" s="88">
        <v>426.83</v>
      </c>
      <c r="AU3395" s="88">
        <v>426.83</v>
      </c>
      <c r="AV3395" s="88">
        <v>426.83</v>
      </c>
      <c r="AW3395" s="88">
        <v>426.83</v>
      </c>
      <c r="AX3395" s="88">
        <v>426.83</v>
      </c>
      <c r="AY3395" s="88">
        <v>426.83</v>
      </c>
      <c r="AZ3395" s="88">
        <v>426.87</v>
      </c>
      <c r="BA3395" s="88">
        <v>788.00000000000045</v>
      </c>
      <c r="BB3395" s="89">
        <f t="shared" si="207"/>
        <v>4695.17</v>
      </c>
      <c r="BC3395" s="90" t="str">
        <f t="shared" si="206"/>
        <v>OK</v>
      </c>
      <c r="BD3395" s="91" t="str">
        <f t="shared" si="208"/>
        <v xml:space="preserve">                  </v>
      </c>
      <c r="BE3395" s="92">
        <f t="shared" si="209"/>
        <v>12</v>
      </c>
    </row>
    <row r="3396" spans="1:57" s="74" customFormat="1" ht="50.1" customHeight="1" x14ac:dyDescent="0.2">
      <c r="A3396" s="78" t="s">
        <v>55</v>
      </c>
      <c r="B3396" s="78" t="s">
        <v>63</v>
      </c>
      <c r="C3396" s="78" t="s">
        <v>621</v>
      </c>
      <c r="D3396" s="78" t="s">
        <v>792</v>
      </c>
      <c r="E3396" s="79" t="str">
        <f>+IF(C3396&lt;&gt;"",VLOOKUP(MID(C3396,18,5),NIVELES!$A$133:$B$213,2,0),"")</f>
        <v>MORONA_SANTIAGO</v>
      </c>
      <c r="F3396" s="80" t="s">
        <v>238</v>
      </c>
      <c r="G3396" s="81" t="str">
        <f>+IF(F3396&lt;&gt;"",VLOOKUP(F3396,NIVELES!$A$246:$C$464,3,0),"")</f>
        <v>SUR</v>
      </c>
      <c r="H3396" s="82" t="s">
        <v>1024</v>
      </c>
      <c r="I3396" s="78" t="s">
        <v>2189</v>
      </c>
      <c r="J3396" s="78" t="s">
        <v>2184</v>
      </c>
      <c r="K3396" s="78" t="s">
        <v>2185</v>
      </c>
      <c r="L3396" s="78" t="s">
        <v>2240</v>
      </c>
      <c r="M3396" s="78" t="s">
        <v>1791</v>
      </c>
      <c r="N3396" s="78" t="s">
        <v>3307</v>
      </c>
      <c r="O3396" s="78" t="s">
        <v>3294</v>
      </c>
      <c r="P3396" s="82">
        <v>12</v>
      </c>
      <c r="Q3396" s="78" t="s">
        <v>3292</v>
      </c>
      <c r="R3396" s="82">
        <v>1</v>
      </c>
      <c r="S3396" s="82">
        <v>1</v>
      </c>
      <c r="T3396" s="82">
        <v>1</v>
      </c>
      <c r="U3396" s="82">
        <v>1</v>
      </c>
      <c r="V3396" s="82">
        <v>1</v>
      </c>
      <c r="W3396" s="82">
        <v>1</v>
      </c>
      <c r="X3396" s="82">
        <v>1</v>
      </c>
      <c r="Y3396" s="82">
        <v>1</v>
      </c>
      <c r="Z3396" s="82">
        <v>1</v>
      </c>
      <c r="AA3396" s="82">
        <v>1</v>
      </c>
      <c r="AB3396" s="82">
        <v>1</v>
      </c>
      <c r="AC3396" s="82">
        <v>1</v>
      </c>
      <c r="AD3396" s="85" t="str">
        <f>IF(A3396&lt;&gt;"",IF(D3396="DIRECCIÓN_DE_TRANSFERENCIAS","280 0031",VLOOKUP(C3396,NIVELES!$A$14:$B$105,2,0)),"")</f>
        <v>280 6410</v>
      </c>
      <c r="AE3396" s="86" t="s">
        <v>322</v>
      </c>
      <c r="AF3396" s="86" t="s">
        <v>544</v>
      </c>
      <c r="AG3396" s="79" t="str">
        <f>+IF(AF3396&lt;&gt;"",VLOOKUP(AF3396,NIVELES!$A$666:$B$673,2,0),"")</f>
        <v>PROTECCIÓN_SOCIAL_A_LA_FAMILIA._ASEGURAMIENTO_NO_CONTRIBUTIVO_E_INCLUSIÓN_ECONÓMICA_Y_MOVILIDAD_SOCIAL</v>
      </c>
      <c r="AH3396" s="78" t="s">
        <v>513</v>
      </c>
      <c r="AI3396" s="79" t="str">
        <f>IF(AH3396&lt;&gt;"",VLOOKUP(CONCATENATE(AG3396,AH3396),NIVELES!$B$676:$C$745,2,0),"")</f>
        <v>Acompañamiento Familiar</v>
      </c>
      <c r="AJ3396" s="78" t="s">
        <v>517</v>
      </c>
      <c r="AK3396" s="79" t="str">
        <f>+IF(AJ3396&lt;&gt;"",VLOOKUP(AJ3396,NIVELES!$A$816:$B$892,2,0),"")</f>
        <v>NO APLICA</v>
      </c>
      <c r="AL3396" s="78" t="s">
        <v>553</v>
      </c>
      <c r="AM3396" s="78">
        <v>510510</v>
      </c>
      <c r="AN3396" s="79" t="str">
        <f>IF(AM3396&lt;&gt;"",+VLOOKUP(AM3396,NIVELES!$A$1652:$B$2466,2,0),"")</f>
        <v>Servicios Personales por Contrato</v>
      </c>
      <c r="AO3396" s="87">
        <v>129998</v>
      </c>
      <c r="AP3396" s="88"/>
      <c r="AQ3396" s="88">
        <v>18227</v>
      </c>
      <c r="AR3396" s="88">
        <v>11818</v>
      </c>
      <c r="AS3396" s="88">
        <v>11818</v>
      </c>
      <c r="AT3396" s="88">
        <v>11818</v>
      </c>
      <c r="AU3396" s="88">
        <v>11818</v>
      </c>
      <c r="AV3396" s="88">
        <v>11818</v>
      </c>
      <c r="AW3396" s="88">
        <v>11818</v>
      </c>
      <c r="AX3396" s="88">
        <v>11818</v>
      </c>
      <c r="AY3396" s="88">
        <v>11818</v>
      </c>
      <c r="AZ3396" s="88">
        <v>11818</v>
      </c>
      <c r="BA3396" s="88">
        <v>5409</v>
      </c>
      <c r="BB3396" s="89">
        <f t="shared" si="207"/>
        <v>129998</v>
      </c>
      <c r="BC3396" s="90" t="str">
        <f t="shared" si="206"/>
        <v>OK</v>
      </c>
      <c r="BD3396" s="91" t="str">
        <f t="shared" si="208"/>
        <v xml:space="preserve">                  </v>
      </c>
      <c r="BE3396" s="92">
        <f t="shared" si="209"/>
        <v>12</v>
      </c>
    </row>
    <row r="3397" spans="1:57" s="74" customFormat="1" ht="50.1" customHeight="1" x14ac:dyDescent="0.2">
      <c r="A3397" s="78" t="s">
        <v>55</v>
      </c>
      <c r="B3397" s="78" t="s">
        <v>63</v>
      </c>
      <c r="C3397" s="78" t="s">
        <v>621</v>
      </c>
      <c r="D3397" s="78" t="s">
        <v>792</v>
      </c>
      <c r="E3397" s="79" t="str">
        <f>+IF(C3397&lt;&gt;"",VLOOKUP(MID(C3397,18,5),NIVELES!$A$133:$B$213,2,0),"")</f>
        <v>MORONA_SANTIAGO</v>
      </c>
      <c r="F3397" s="80" t="s">
        <v>238</v>
      </c>
      <c r="G3397" s="81" t="str">
        <f>+IF(F3397&lt;&gt;"",VLOOKUP(F3397,NIVELES!$A$246:$C$464,3,0),"")</f>
        <v>SUR</v>
      </c>
      <c r="H3397" s="82" t="s">
        <v>1024</v>
      </c>
      <c r="I3397" s="78" t="s">
        <v>2189</v>
      </c>
      <c r="J3397" s="78" t="s">
        <v>2184</v>
      </c>
      <c r="K3397" s="78" t="s">
        <v>2185</v>
      </c>
      <c r="L3397" s="78" t="s">
        <v>2240</v>
      </c>
      <c r="M3397" s="78" t="s">
        <v>1791</v>
      </c>
      <c r="N3397" s="78" t="s">
        <v>3307</v>
      </c>
      <c r="O3397" s="78" t="s">
        <v>3294</v>
      </c>
      <c r="P3397" s="82">
        <v>12</v>
      </c>
      <c r="Q3397" s="78" t="s">
        <v>3292</v>
      </c>
      <c r="R3397" s="82">
        <v>1</v>
      </c>
      <c r="S3397" s="82">
        <v>1</v>
      </c>
      <c r="T3397" s="82">
        <v>1</v>
      </c>
      <c r="U3397" s="82">
        <v>1</v>
      </c>
      <c r="V3397" s="82">
        <v>1</v>
      </c>
      <c r="W3397" s="82">
        <v>1</v>
      </c>
      <c r="X3397" s="82">
        <v>1</v>
      </c>
      <c r="Y3397" s="82">
        <v>1</v>
      </c>
      <c r="Z3397" s="82">
        <v>1</v>
      </c>
      <c r="AA3397" s="82">
        <v>1</v>
      </c>
      <c r="AB3397" s="82">
        <v>1</v>
      </c>
      <c r="AC3397" s="82">
        <v>1</v>
      </c>
      <c r="AD3397" s="85" t="str">
        <f>IF(A3397&lt;&gt;"",IF(D3397="DIRECCIÓN_DE_TRANSFERENCIAS","280 0031",VLOOKUP(C3397,NIVELES!$A$14:$B$105,2,0)),"")</f>
        <v>280 6410</v>
      </c>
      <c r="AE3397" s="86" t="s">
        <v>322</v>
      </c>
      <c r="AF3397" s="86" t="s">
        <v>544</v>
      </c>
      <c r="AG3397" s="79" t="str">
        <f>+IF(AF3397&lt;&gt;"",VLOOKUP(AF3397,NIVELES!$A$666:$B$673,2,0),"")</f>
        <v>PROTECCIÓN_SOCIAL_A_LA_FAMILIA._ASEGURAMIENTO_NO_CONTRIBUTIVO_E_INCLUSIÓN_ECONÓMICA_Y_MOVILIDAD_SOCIAL</v>
      </c>
      <c r="AH3397" s="78" t="s">
        <v>513</v>
      </c>
      <c r="AI3397" s="79" t="str">
        <f>IF(AH3397&lt;&gt;"",VLOOKUP(CONCATENATE(AG3397,AH3397),NIVELES!$B$676:$C$745,2,0),"")</f>
        <v>Acompañamiento Familiar</v>
      </c>
      <c r="AJ3397" s="78" t="s">
        <v>517</v>
      </c>
      <c r="AK3397" s="79" t="str">
        <f>+IF(AJ3397&lt;&gt;"",VLOOKUP(AJ3397,NIVELES!$A$816:$B$892,2,0),"")</f>
        <v>NO APLICA</v>
      </c>
      <c r="AL3397" s="78" t="s">
        <v>553</v>
      </c>
      <c r="AM3397" s="78">
        <v>510601</v>
      </c>
      <c r="AN3397" s="79" t="str">
        <f>IF(AM3397&lt;&gt;"",+VLOOKUP(AM3397,NIVELES!$A$1652:$B$2466,2,0),"")</f>
        <v>Aporte Patronal</v>
      </c>
      <c r="AO3397" s="87">
        <v>12544.81</v>
      </c>
      <c r="AP3397" s="88"/>
      <c r="AQ3397" s="88">
        <v>1759.06</v>
      </c>
      <c r="AR3397" s="88">
        <v>1140.44</v>
      </c>
      <c r="AS3397" s="88">
        <v>1140.44</v>
      </c>
      <c r="AT3397" s="88">
        <v>1140.44</v>
      </c>
      <c r="AU3397" s="88">
        <v>1140.44</v>
      </c>
      <c r="AV3397" s="88">
        <v>1140.44</v>
      </c>
      <c r="AW3397" s="88">
        <v>1140.44</v>
      </c>
      <c r="AX3397" s="88">
        <v>1140.44</v>
      </c>
      <c r="AY3397" s="88">
        <v>1140.44</v>
      </c>
      <c r="AZ3397" s="88">
        <v>1140.4100000000001</v>
      </c>
      <c r="BA3397" s="88">
        <v>521.81999999999789</v>
      </c>
      <c r="BB3397" s="89">
        <f t="shared" si="207"/>
        <v>12544.81</v>
      </c>
      <c r="BC3397" s="90" t="str">
        <f t="shared" si="206"/>
        <v>OK</v>
      </c>
      <c r="BD3397" s="91" t="str">
        <f t="shared" si="208"/>
        <v xml:space="preserve">                  </v>
      </c>
      <c r="BE3397" s="92">
        <f t="shared" si="209"/>
        <v>12</v>
      </c>
    </row>
    <row r="3398" spans="1:57" s="74" customFormat="1" ht="50.1" customHeight="1" x14ac:dyDescent="0.2">
      <c r="A3398" s="78" t="s">
        <v>55</v>
      </c>
      <c r="B3398" s="78" t="s">
        <v>63</v>
      </c>
      <c r="C3398" s="78" t="s">
        <v>621</v>
      </c>
      <c r="D3398" s="78" t="s">
        <v>792</v>
      </c>
      <c r="E3398" s="79" t="str">
        <f>+IF(C3398&lt;&gt;"",VLOOKUP(MID(C3398,18,5),NIVELES!$A$133:$B$213,2,0),"")</f>
        <v>MORONA_SANTIAGO</v>
      </c>
      <c r="F3398" s="80" t="s">
        <v>238</v>
      </c>
      <c r="G3398" s="81" t="str">
        <f>+IF(F3398&lt;&gt;"",VLOOKUP(F3398,NIVELES!$A$246:$C$464,3,0),"")</f>
        <v>SUR</v>
      </c>
      <c r="H3398" s="82" t="s">
        <v>1024</v>
      </c>
      <c r="I3398" s="78" t="s">
        <v>2189</v>
      </c>
      <c r="J3398" s="78" t="s">
        <v>2184</v>
      </c>
      <c r="K3398" s="78" t="s">
        <v>2185</v>
      </c>
      <c r="L3398" s="78" t="s">
        <v>2240</v>
      </c>
      <c r="M3398" s="78" t="s">
        <v>1791</v>
      </c>
      <c r="N3398" s="78" t="s">
        <v>3307</v>
      </c>
      <c r="O3398" s="78" t="s">
        <v>3294</v>
      </c>
      <c r="P3398" s="82">
        <v>12</v>
      </c>
      <c r="Q3398" s="78" t="s">
        <v>3292</v>
      </c>
      <c r="R3398" s="82">
        <v>1</v>
      </c>
      <c r="S3398" s="82">
        <v>1</v>
      </c>
      <c r="T3398" s="82">
        <v>1</v>
      </c>
      <c r="U3398" s="82">
        <v>1</v>
      </c>
      <c r="V3398" s="82">
        <v>1</v>
      </c>
      <c r="W3398" s="82">
        <v>1</v>
      </c>
      <c r="X3398" s="82">
        <v>1</v>
      </c>
      <c r="Y3398" s="82">
        <v>1</v>
      </c>
      <c r="Z3398" s="82">
        <v>1</v>
      </c>
      <c r="AA3398" s="82">
        <v>1</v>
      </c>
      <c r="AB3398" s="82">
        <v>1</v>
      </c>
      <c r="AC3398" s="82">
        <v>1</v>
      </c>
      <c r="AD3398" s="85" t="str">
        <f>IF(A3398&lt;&gt;"",IF(D3398="DIRECCIÓN_DE_TRANSFERENCIAS","280 0031",VLOOKUP(C3398,NIVELES!$A$14:$B$105,2,0)),"")</f>
        <v>280 6410</v>
      </c>
      <c r="AE3398" s="86" t="s">
        <v>322</v>
      </c>
      <c r="AF3398" s="86" t="s">
        <v>544</v>
      </c>
      <c r="AG3398" s="79" t="str">
        <f>+IF(AF3398&lt;&gt;"",VLOOKUP(AF3398,NIVELES!$A$666:$B$673,2,0),"")</f>
        <v>PROTECCIÓN_SOCIAL_A_LA_FAMILIA._ASEGURAMIENTO_NO_CONTRIBUTIVO_E_INCLUSIÓN_ECONÓMICA_Y_MOVILIDAD_SOCIAL</v>
      </c>
      <c r="AH3398" s="78" t="s">
        <v>513</v>
      </c>
      <c r="AI3398" s="79" t="str">
        <f>IF(AH3398&lt;&gt;"",VLOOKUP(CONCATENATE(AG3398,AH3398),NIVELES!$B$676:$C$745,2,0),"")</f>
        <v>Acompañamiento Familiar</v>
      </c>
      <c r="AJ3398" s="78" t="s">
        <v>517</v>
      </c>
      <c r="AK3398" s="79" t="str">
        <f>+IF(AJ3398&lt;&gt;"",VLOOKUP(AJ3398,NIVELES!$A$816:$B$892,2,0),"")</f>
        <v>NO APLICA</v>
      </c>
      <c r="AL3398" s="78" t="s">
        <v>553</v>
      </c>
      <c r="AM3398" s="78">
        <v>510602</v>
      </c>
      <c r="AN3398" s="79" t="str">
        <f>IF(AM3398&lt;&gt;"",+VLOOKUP(AM3398,NIVELES!$A$1652:$B$2466,2,0),"")</f>
        <v>Fondo de Reserva</v>
      </c>
      <c r="AO3398" s="87">
        <v>10833.17</v>
      </c>
      <c r="AP3398" s="88"/>
      <c r="AQ3398" s="88">
        <v>630.1</v>
      </c>
      <c r="AR3398" s="88">
        <v>984.44</v>
      </c>
      <c r="AS3398" s="88">
        <v>984.44</v>
      </c>
      <c r="AT3398" s="88">
        <v>984.44</v>
      </c>
      <c r="AU3398" s="88">
        <v>984.44</v>
      </c>
      <c r="AV3398" s="88">
        <v>984.44</v>
      </c>
      <c r="AW3398" s="88">
        <v>984.44</v>
      </c>
      <c r="AX3398" s="88">
        <v>984.44</v>
      </c>
      <c r="AY3398" s="88">
        <v>984.44</v>
      </c>
      <c r="AZ3398" s="88">
        <v>988.77</v>
      </c>
      <c r="BA3398" s="88">
        <v>1338.779999999997</v>
      </c>
      <c r="BB3398" s="89">
        <f t="shared" si="207"/>
        <v>10833.17</v>
      </c>
      <c r="BC3398" s="90" t="str">
        <f t="shared" si="206"/>
        <v>OK</v>
      </c>
      <c r="BD3398" s="91" t="str">
        <f t="shared" si="208"/>
        <v xml:space="preserve">                  </v>
      </c>
      <c r="BE3398" s="92">
        <f t="shared" si="209"/>
        <v>12</v>
      </c>
    </row>
    <row r="3399" spans="1:57" s="74" customFormat="1" ht="50.1" customHeight="1" x14ac:dyDescent="0.2">
      <c r="A3399" s="78" t="s">
        <v>55</v>
      </c>
      <c r="B3399" s="78" t="s">
        <v>63</v>
      </c>
      <c r="C3399" s="78" t="s">
        <v>621</v>
      </c>
      <c r="D3399" s="78" t="s">
        <v>792</v>
      </c>
      <c r="E3399" s="79" t="str">
        <f>+IF(C3399&lt;&gt;"",VLOOKUP(MID(C3399,18,5),NIVELES!$A$133:$B$213,2,0),"")</f>
        <v>MORONA_SANTIAGO</v>
      </c>
      <c r="F3399" s="80" t="s">
        <v>238</v>
      </c>
      <c r="G3399" s="81" t="str">
        <f>+IF(F3399&lt;&gt;"",VLOOKUP(F3399,NIVELES!$A$246:$C$464,3,0),"")</f>
        <v>SUR</v>
      </c>
      <c r="H3399" s="82" t="s">
        <v>1024</v>
      </c>
      <c r="I3399" s="78" t="s">
        <v>2189</v>
      </c>
      <c r="J3399" s="78" t="s">
        <v>2184</v>
      </c>
      <c r="K3399" s="78" t="s">
        <v>2185</v>
      </c>
      <c r="L3399" s="78" t="s">
        <v>2240</v>
      </c>
      <c r="M3399" s="78" t="s">
        <v>1791</v>
      </c>
      <c r="N3399" s="78" t="s">
        <v>3307</v>
      </c>
      <c r="O3399" s="78" t="s">
        <v>2458</v>
      </c>
      <c r="P3399" s="82">
        <v>1</v>
      </c>
      <c r="Q3399" s="78" t="s">
        <v>3292</v>
      </c>
      <c r="R3399" s="82"/>
      <c r="S3399" s="82"/>
      <c r="T3399" s="82"/>
      <c r="U3399" s="82">
        <v>1</v>
      </c>
      <c r="V3399" s="82"/>
      <c r="W3399" s="82"/>
      <c r="X3399" s="82"/>
      <c r="Y3399" s="82"/>
      <c r="Z3399" s="82"/>
      <c r="AA3399" s="82"/>
      <c r="AB3399" s="82"/>
      <c r="AC3399" s="82"/>
      <c r="AD3399" s="85" t="str">
        <f>IF(A3399&lt;&gt;"",IF(D3399="DIRECCIÓN_DE_TRANSFERENCIAS","280 0031",VLOOKUP(C3399,NIVELES!$A$14:$B$105,2,0)),"")</f>
        <v>280 6410</v>
      </c>
      <c r="AE3399" s="86" t="s">
        <v>322</v>
      </c>
      <c r="AF3399" s="86" t="s">
        <v>544</v>
      </c>
      <c r="AG3399" s="79" t="str">
        <f>+IF(AF3399&lt;&gt;"",VLOOKUP(AF3399,NIVELES!$A$666:$B$673,2,0),"")</f>
        <v>PROTECCIÓN_SOCIAL_A_LA_FAMILIA._ASEGURAMIENTO_NO_CONTRIBUTIVO_E_INCLUSIÓN_ECONÓMICA_Y_MOVILIDAD_SOCIAL</v>
      </c>
      <c r="AH3399" s="78" t="s">
        <v>513</v>
      </c>
      <c r="AI3399" s="79" t="str">
        <f>IF(AH3399&lt;&gt;"",VLOOKUP(CONCATENATE(AG3399,AH3399),NIVELES!$B$676:$C$745,2,0),"")</f>
        <v>Acompañamiento Familiar</v>
      </c>
      <c r="AJ3399" s="78" t="s">
        <v>517</v>
      </c>
      <c r="AK3399" s="79" t="str">
        <f>+IF(AJ3399&lt;&gt;"",VLOOKUP(AJ3399,NIVELES!$A$816:$B$892,2,0),"")</f>
        <v>NO APLICA</v>
      </c>
      <c r="AL3399" s="78" t="s">
        <v>554</v>
      </c>
      <c r="AM3399" s="78">
        <v>530301</v>
      </c>
      <c r="AN3399" s="79" t="str">
        <f>IF(AM3399&lt;&gt;"",+VLOOKUP(AM3399,NIVELES!$A$1652:$B$2466,2,0),"")</f>
        <v>Pasajes al Interior</v>
      </c>
      <c r="AO3399" s="87">
        <v>1900</v>
      </c>
      <c r="AP3399" s="88"/>
      <c r="AQ3399" s="88"/>
      <c r="AR3399" s="88">
        <v>190</v>
      </c>
      <c r="AS3399" s="88">
        <v>190</v>
      </c>
      <c r="AT3399" s="88">
        <v>190</v>
      </c>
      <c r="AU3399" s="88">
        <v>190</v>
      </c>
      <c r="AV3399" s="88">
        <v>190</v>
      </c>
      <c r="AW3399" s="88">
        <v>190</v>
      </c>
      <c r="AX3399" s="88">
        <v>190</v>
      </c>
      <c r="AY3399" s="88">
        <v>190</v>
      </c>
      <c r="AZ3399" s="88">
        <v>190</v>
      </c>
      <c r="BA3399" s="88">
        <v>190</v>
      </c>
      <c r="BB3399" s="89">
        <f t="shared" si="207"/>
        <v>1900</v>
      </c>
      <c r="BC3399" s="90" t="str">
        <f t="shared" ref="BC3399:BC3462" si="210">IF(A3399&lt;&gt;"",IF(AO3399&lt;&gt;"",IF(AO3399=BB3399,"OK",AO3399-BB3399),IF(AND(AO3399="",BB3399=""),"",AO3399-BB3399))," ")</f>
        <v>OK</v>
      </c>
      <c r="BD3399" s="91" t="str">
        <f t="shared" si="208"/>
        <v xml:space="preserve">                  </v>
      </c>
      <c r="BE3399" s="92">
        <f t="shared" si="209"/>
        <v>1</v>
      </c>
    </row>
    <row r="3400" spans="1:57" s="74" customFormat="1" ht="50.1" customHeight="1" x14ac:dyDescent="0.2">
      <c r="A3400" s="78" t="s">
        <v>55</v>
      </c>
      <c r="B3400" s="78" t="s">
        <v>63</v>
      </c>
      <c r="C3400" s="78" t="s">
        <v>621</v>
      </c>
      <c r="D3400" s="78" t="s">
        <v>792</v>
      </c>
      <c r="E3400" s="79" t="str">
        <f>+IF(C3400&lt;&gt;"",VLOOKUP(MID(C3400,18,5),NIVELES!$A$133:$B$213,2,0),"")</f>
        <v>MORONA_SANTIAGO</v>
      </c>
      <c r="F3400" s="80" t="s">
        <v>238</v>
      </c>
      <c r="G3400" s="81" t="str">
        <f>+IF(F3400&lt;&gt;"",VLOOKUP(F3400,NIVELES!$A$246:$C$464,3,0),"")</f>
        <v>SUR</v>
      </c>
      <c r="H3400" s="82" t="s">
        <v>1024</v>
      </c>
      <c r="I3400" s="78" t="s">
        <v>2189</v>
      </c>
      <c r="J3400" s="78" t="s">
        <v>2184</v>
      </c>
      <c r="K3400" s="78" t="s">
        <v>2185</v>
      </c>
      <c r="L3400" s="78" t="s">
        <v>2240</v>
      </c>
      <c r="M3400" s="78" t="s">
        <v>1791</v>
      </c>
      <c r="N3400" s="78" t="s">
        <v>3307</v>
      </c>
      <c r="O3400" s="78" t="s">
        <v>2458</v>
      </c>
      <c r="P3400" s="82">
        <v>1</v>
      </c>
      <c r="Q3400" s="78" t="s">
        <v>3292</v>
      </c>
      <c r="R3400" s="82"/>
      <c r="S3400" s="82"/>
      <c r="T3400" s="82"/>
      <c r="U3400" s="82">
        <v>1</v>
      </c>
      <c r="V3400" s="82"/>
      <c r="W3400" s="82"/>
      <c r="X3400" s="82"/>
      <c r="Y3400" s="82"/>
      <c r="Z3400" s="82"/>
      <c r="AA3400" s="82"/>
      <c r="AB3400" s="82"/>
      <c r="AC3400" s="82"/>
      <c r="AD3400" s="85" t="str">
        <f>IF(A3400&lt;&gt;"",IF(D3400="DIRECCIÓN_DE_TRANSFERENCIAS","280 0031",VLOOKUP(C3400,NIVELES!$A$14:$B$105,2,0)),"")</f>
        <v>280 6410</v>
      </c>
      <c r="AE3400" s="86" t="s">
        <v>322</v>
      </c>
      <c r="AF3400" s="86" t="s">
        <v>544</v>
      </c>
      <c r="AG3400" s="79" t="str">
        <f>+IF(AF3400&lt;&gt;"",VLOOKUP(AF3400,NIVELES!$A$666:$B$673,2,0),"")</f>
        <v>PROTECCIÓN_SOCIAL_A_LA_FAMILIA._ASEGURAMIENTO_NO_CONTRIBUTIVO_E_INCLUSIÓN_ECONÓMICA_Y_MOVILIDAD_SOCIAL</v>
      </c>
      <c r="AH3400" s="78" t="s">
        <v>513</v>
      </c>
      <c r="AI3400" s="79" t="str">
        <f>IF(AH3400&lt;&gt;"",VLOOKUP(CONCATENATE(AG3400,AH3400),NIVELES!$B$676:$C$745,2,0),"")</f>
        <v>Acompañamiento Familiar</v>
      </c>
      <c r="AJ3400" s="78" t="s">
        <v>517</v>
      </c>
      <c r="AK3400" s="79" t="str">
        <f>+IF(AJ3400&lt;&gt;"",VLOOKUP(AJ3400,NIVELES!$A$816:$B$892,2,0),"")</f>
        <v>NO APLICA</v>
      </c>
      <c r="AL3400" s="78" t="s">
        <v>554</v>
      </c>
      <c r="AM3400" s="78">
        <v>530303</v>
      </c>
      <c r="AN3400" s="79" t="str">
        <f>IF(AM3400&lt;&gt;"",+VLOOKUP(AM3400,NIVELES!$A$1652:$B$2466,2,0),"")</f>
        <v>Viáticos y Subsistencias en el Interior</v>
      </c>
      <c r="AO3400" s="87">
        <v>3138.33</v>
      </c>
      <c r="AP3400" s="88"/>
      <c r="AQ3400" s="88"/>
      <c r="AR3400" s="88">
        <v>313.83</v>
      </c>
      <c r="AS3400" s="88">
        <v>313.83</v>
      </c>
      <c r="AT3400" s="88">
        <v>313.83</v>
      </c>
      <c r="AU3400" s="88">
        <v>313.83</v>
      </c>
      <c r="AV3400" s="88">
        <v>313.83</v>
      </c>
      <c r="AW3400" s="88">
        <v>313.83</v>
      </c>
      <c r="AX3400" s="88">
        <v>313.83</v>
      </c>
      <c r="AY3400" s="88">
        <v>313.83</v>
      </c>
      <c r="AZ3400" s="88">
        <v>313.86</v>
      </c>
      <c r="BA3400" s="88">
        <v>313.82999999999993</v>
      </c>
      <c r="BB3400" s="89">
        <f t="shared" ref="BB3400:BB3463" si="211">SUBTOTAL(9,AP3400:BA3400)</f>
        <v>3138.33</v>
      </c>
      <c r="BC3400" s="90" t="str">
        <f t="shared" si="210"/>
        <v>OK</v>
      </c>
      <c r="BD3400" s="91" t="str">
        <f t="shared" ref="BD3400:BD3463" si="212">IF(A3400&lt;&gt;"",IF(A3400="","Escoger Nivel 0",)&amp;" "&amp;(IF(B3400="","Escoger Nivel  1",)&amp;" "&amp;(IF(C3400="","Escoger Nivel 2",)&amp;" "&amp;(IF(D3400="","Escoger Nivel 3",)&amp;" "&amp;(IF(F3400="","Escoger Cantón",)&amp;" "&amp;(IF(I3400="","Escoger Obj. Estratégico Institucional N1",)&amp;" "&amp;(IF(J3400="","Escoger Obj. Especifico N2",)&amp;" "&amp;(IF(K3400="","Escoger Obj. Operativo N4",)&amp;" "&amp;(IF(L3400=""," Llenar Modalidad de Servicio ",)&amp;""&amp;(IF(M3400=""," Llenar Meta de Cobertura ",)&amp;" "&amp;(IF(N3400="","Llenar Indicador",)&amp;" "&amp;(IF(O3400="","Llenar Actividad PAPP",)&amp;" "&amp;(IF(P3400="","Llenar Metas",)&amp;" "&amp;(IF(Q3400="","Llenar Indicador",)&amp;" "&amp;(IF(AF3400="","Escoger Nro. programa",)&amp;" "&amp;(IF(AH3400="","Escoger Nro. Actividad e-Sigef",)&amp;" "&amp;(IF(AK3400="","Escoger direccionamiento de gasto",)&amp;" "&amp;(IF(AL3400="","Escoger Grupo de Gasto",)&amp;" "&amp;(IF(AM3400="","Escoger Item Presupuestario",)&amp;" "&amp;(IF(AO3400="","Llenar valor de actividad",))))))))))))))))))))," ")</f>
        <v xml:space="preserve">                  </v>
      </c>
      <c r="BE3400" s="92">
        <f t="shared" si="209"/>
        <v>1</v>
      </c>
    </row>
    <row r="3401" spans="1:57" s="74" customFormat="1" ht="50.1" customHeight="1" x14ac:dyDescent="0.2">
      <c r="A3401" s="78" t="s">
        <v>55</v>
      </c>
      <c r="B3401" s="78" t="s">
        <v>63</v>
      </c>
      <c r="C3401" s="78" t="s">
        <v>621</v>
      </c>
      <c r="D3401" s="78" t="s">
        <v>792</v>
      </c>
      <c r="E3401" s="79" t="str">
        <f>+IF(C3401&lt;&gt;"",VLOOKUP(MID(C3401,18,5),NIVELES!$A$133:$B$213,2,0),"")</f>
        <v>MORONA_SANTIAGO</v>
      </c>
      <c r="F3401" s="80" t="s">
        <v>238</v>
      </c>
      <c r="G3401" s="81" t="str">
        <f>+IF(F3401&lt;&gt;"",VLOOKUP(F3401,NIVELES!$A$246:$C$464,3,0),"")</f>
        <v>SUR</v>
      </c>
      <c r="H3401" s="82" t="s">
        <v>1024</v>
      </c>
      <c r="I3401" s="78" t="s">
        <v>2189</v>
      </c>
      <c r="J3401" s="78" t="s">
        <v>2184</v>
      </c>
      <c r="K3401" s="78" t="s">
        <v>2185</v>
      </c>
      <c r="L3401" s="78" t="s">
        <v>2240</v>
      </c>
      <c r="M3401" s="78" t="s">
        <v>1791</v>
      </c>
      <c r="N3401" s="78" t="s">
        <v>3307</v>
      </c>
      <c r="O3401" s="78" t="s">
        <v>2458</v>
      </c>
      <c r="P3401" s="82">
        <v>1</v>
      </c>
      <c r="Q3401" s="78" t="s">
        <v>3292</v>
      </c>
      <c r="R3401" s="82"/>
      <c r="S3401" s="82"/>
      <c r="T3401" s="82"/>
      <c r="U3401" s="82">
        <v>1</v>
      </c>
      <c r="V3401" s="82"/>
      <c r="W3401" s="82"/>
      <c r="X3401" s="82"/>
      <c r="Y3401" s="82"/>
      <c r="Z3401" s="82"/>
      <c r="AA3401" s="82"/>
      <c r="AB3401" s="82"/>
      <c r="AC3401" s="82"/>
      <c r="AD3401" s="85" t="str">
        <f>IF(A3401&lt;&gt;"",IF(D3401="DIRECCIÓN_DE_TRANSFERENCIAS","280 0031",VLOOKUP(C3401,NIVELES!$A$14:$B$105,2,0)),"")</f>
        <v>280 6410</v>
      </c>
      <c r="AE3401" s="86" t="s">
        <v>322</v>
      </c>
      <c r="AF3401" s="86" t="s">
        <v>544</v>
      </c>
      <c r="AG3401" s="79" t="str">
        <f>+IF(AF3401&lt;&gt;"",VLOOKUP(AF3401,NIVELES!$A$666:$B$673,2,0),"")</f>
        <v>PROTECCIÓN_SOCIAL_A_LA_FAMILIA._ASEGURAMIENTO_NO_CONTRIBUTIVO_E_INCLUSIÓN_ECONÓMICA_Y_MOVILIDAD_SOCIAL</v>
      </c>
      <c r="AH3401" s="78" t="s">
        <v>513</v>
      </c>
      <c r="AI3401" s="79" t="str">
        <f>IF(AH3401&lt;&gt;"",VLOOKUP(CONCATENATE(AG3401,AH3401),NIVELES!$B$676:$C$745,2,0),"")</f>
        <v>Acompañamiento Familiar</v>
      </c>
      <c r="AJ3401" s="78" t="s">
        <v>517</v>
      </c>
      <c r="AK3401" s="79" t="str">
        <f>+IF(AJ3401&lt;&gt;"",VLOOKUP(AJ3401,NIVELES!$A$816:$B$892,2,0),"")</f>
        <v>NO APLICA</v>
      </c>
      <c r="AL3401" s="78" t="s">
        <v>554</v>
      </c>
      <c r="AM3401" s="78">
        <v>530505</v>
      </c>
      <c r="AN3401" s="79" t="str">
        <f>IF(AM3401&lt;&gt;"",+VLOOKUP(AM3401,NIVELES!$A$1652:$B$2466,2,0),"")</f>
        <v>Vehículos (Arrendamiento)</v>
      </c>
      <c r="AO3401" s="87">
        <v>14124.51</v>
      </c>
      <c r="AP3401" s="88"/>
      <c r="AQ3401" s="88"/>
      <c r="AR3401" s="88">
        <v>1569.39</v>
      </c>
      <c r="AS3401" s="88">
        <v>1569.39</v>
      </c>
      <c r="AT3401" s="88">
        <v>1569.39</v>
      </c>
      <c r="AU3401" s="88">
        <v>1569.39</v>
      </c>
      <c r="AV3401" s="88">
        <v>1569.39</v>
      </c>
      <c r="AW3401" s="88">
        <v>1569.39</v>
      </c>
      <c r="AX3401" s="88">
        <v>1569.39</v>
      </c>
      <c r="AY3401" s="88">
        <v>1569.39</v>
      </c>
      <c r="AZ3401" s="88">
        <v>0</v>
      </c>
      <c r="BA3401" s="88">
        <v>1569.3900000000012</v>
      </c>
      <c r="BB3401" s="89">
        <f t="shared" si="211"/>
        <v>14124.51</v>
      </c>
      <c r="BC3401" s="90" t="str">
        <f t="shared" si="210"/>
        <v>OK</v>
      </c>
      <c r="BD3401" s="91" t="str">
        <f t="shared" si="212"/>
        <v xml:space="preserve">                  </v>
      </c>
      <c r="BE3401" s="92">
        <f t="shared" ref="BE3401:BE3464" si="213">SUBTOTAL(9,R3401:AC3401)</f>
        <v>1</v>
      </c>
    </row>
    <row r="3402" spans="1:57" s="74" customFormat="1" ht="50.1" customHeight="1" x14ac:dyDescent="0.2">
      <c r="A3402" s="78" t="s">
        <v>55</v>
      </c>
      <c r="B3402" s="78" t="s">
        <v>63</v>
      </c>
      <c r="C3402" s="78" t="s">
        <v>621</v>
      </c>
      <c r="D3402" s="78" t="s">
        <v>792</v>
      </c>
      <c r="E3402" s="79" t="str">
        <f>+IF(C3402&lt;&gt;"",VLOOKUP(MID(C3402,18,5),NIVELES!$A$133:$B$213,2,0),"")</f>
        <v>MORONA_SANTIAGO</v>
      </c>
      <c r="F3402" s="80" t="s">
        <v>238</v>
      </c>
      <c r="G3402" s="81" t="str">
        <f>+IF(F3402&lt;&gt;"",VLOOKUP(F3402,NIVELES!$A$246:$C$464,3,0),"")</f>
        <v>SUR</v>
      </c>
      <c r="H3402" s="82" t="s">
        <v>1024</v>
      </c>
      <c r="I3402" s="78" t="s">
        <v>2189</v>
      </c>
      <c r="J3402" s="78" t="s">
        <v>2184</v>
      </c>
      <c r="K3402" s="78" t="s">
        <v>2185</v>
      </c>
      <c r="L3402" s="78" t="s">
        <v>2240</v>
      </c>
      <c r="M3402" s="78" t="s">
        <v>1791</v>
      </c>
      <c r="N3402" s="78" t="s">
        <v>3307</v>
      </c>
      <c r="O3402" s="78" t="s">
        <v>2458</v>
      </c>
      <c r="P3402" s="82">
        <v>1</v>
      </c>
      <c r="Q3402" s="78" t="s">
        <v>3292</v>
      </c>
      <c r="R3402" s="82"/>
      <c r="S3402" s="82"/>
      <c r="T3402" s="82"/>
      <c r="U3402" s="82">
        <v>1</v>
      </c>
      <c r="V3402" s="82"/>
      <c r="W3402" s="82"/>
      <c r="X3402" s="82"/>
      <c r="Y3402" s="82"/>
      <c r="Z3402" s="82"/>
      <c r="AA3402" s="82"/>
      <c r="AB3402" s="82"/>
      <c r="AC3402" s="82"/>
      <c r="AD3402" s="85" t="str">
        <f>IF(A3402&lt;&gt;"",IF(D3402="DIRECCIÓN_DE_TRANSFERENCIAS","280 0031",VLOOKUP(C3402,NIVELES!$A$14:$B$105,2,0)),"")</f>
        <v>280 6410</v>
      </c>
      <c r="AE3402" s="86" t="s">
        <v>322</v>
      </c>
      <c r="AF3402" s="86" t="s">
        <v>544</v>
      </c>
      <c r="AG3402" s="79" t="str">
        <f>+IF(AF3402&lt;&gt;"",VLOOKUP(AF3402,NIVELES!$A$666:$B$673,2,0),"")</f>
        <v>PROTECCIÓN_SOCIAL_A_LA_FAMILIA._ASEGURAMIENTO_NO_CONTRIBUTIVO_E_INCLUSIÓN_ECONÓMICA_Y_MOVILIDAD_SOCIAL</v>
      </c>
      <c r="AH3402" s="78" t="s">
        <v>513</v>
      </c>
      <c r="AI3402" s="79" t="str">
        <f>IF(AH3402&lt;&gt;"",VLOOKUP(CONCATENATE(AG3402,AH3402),NIVELES!$B$676:$C$745,2,0),"")</f>
        <v>Acompañamiento Familiar</v>
      </c>
      <c r="AJ3402" s="78" t="s">
        <v>517</v>
      </c>
      <c r="AK3402" s="79" t="str">
        <f>+IF(AJ3402&lt;&gt;"",VLOOKUP(AJ3402,NIVELES!$A$816:$B$892,2,0),"")</f>
        <v>NO APLICA</v>
      </c>
      <c r="AL3402" s="78" t="s">
        <v>554</v>
      </c>
      <c r="AM3402" s="78">
        <v>530802</v>
      </c>
      <c r="AN3402" s="79" t="str">
        <f>IF(AM3402&lt;&gt;"",+VLOOKUP(AM3402,NIVELES!$A$1652:$B$2466,2,0),"")</f>
        <v>Vestuario, Lencería, Prendas de Protección; y, Accesorios para Uniformes Militares y Policiales; y, Carpas</v>
      </c>
      <c r="AO3402" s="87">
        <v>495</v>
      </c>
      <c r="AP3402" s="88"/>
      <c r="AQ3402" s="88"/>
      <c r="AR3402" s="88">
        <v>495</v>
      </c>
      <c r="AS3402" s="88">
        <v>0</v>
      </c>
      <c r="AT3402" s="88">
        <v>0</v>
      </c>
      <c r="AU3402" s="88">
        <v>0</v>
      </c>
      <c r="AV3402" s="88">
        <v>0</v>
      </c>
      <c r="AW3402" s="88">
        <v>0</v>
      </c>
      <c r="AX3402" s="88">
        <v>0</v>
      </c>
      <c r="AY3402" s="88">
        <v>0</v>
      </c>
      <c r="AZ3402" s="88">
        <v>0</v>
      </c>
      <c r="BA3402" s="88">
        <v>0</v>
      </c>
      <c r="BB3402" s="89">
        <f t="shared" si="211"/>
        <v>495</v>
      </c>
      <c r="BC3402" s="90" t="str">
        <f t="shared" si="210"/>
        <v>OK</v>
      </c>
      <c r="BD3402" s="91" t="str">
        <f t="shared" si="212"/>
        <v xml:space="preserve">                  </v>
      </c>
      <c r="BE3402" s="92">
        <f t="shared" si="213"/>
        <v>1</v>
      </c>
    </row>
    <row r="3403" spans="1:57" s="74" customFormat="1" ht="50.1" customHeight="1" x14ac:dyDescent="0.2">
      <c r="A3403" s="78" t="s">
        <v>55</v>
      </c>
      <c r="B3403" s="78" t="s">
        <v>63</v>
      </c>
      <c r="C3403" s="78" t="s">
        <v>621</v>
      </c>
      <c r="D3403" s="78" t="s">
        <v>792</v>
      </c>
      <c r="E3403" s="79" t="str">
        <f>+IF(C3403&lt;&gt;"",VLOOKUP(MID(C3403,18,5),NIVELES!$A$133:$B$213,2,0),"")</f>
        <v>MORONA_SANTIAGO</v>
      </c>
      <c r="F3403" s="80" t="s">
        <v>238</v>
      </c>
      <c r="G3403" s="81" t="str">
        <f>+IF(F3403&lt;&gt;"",VLOOKUP(F3403,NIVELES!$A$246:$C$464,3,0),"")</f>
        <v>SUR</v>
      </c>
      <c r="H3403" s="82" t="s">
        <v>1024</v>
      </c>
      <c r="I3403" s="78" t="s">
        <v>2189</v>
      </c>
      <c r="J3403" s="78" t="s">
        <v>2184</v>
      </c>
      <c r="K3403" s="78" t="s">
        <v>2185</v>
      </c>
      <c r="L3403" s="78" t="s">
        <v>2240</v>
      </c>
      <c r="M3403" s="78" t="s">
        <v>1791</v>
      </c>
      <c r="N3403" s="78" t="s">
        <v>3307</v>
      </c>
      <c r="O3403" s="78" t="s">
        <v>2458</v>
      </c>
      <c r="P3403" s="82">
        <v>1</v>
      </c>
      <c r="Q3403" s="78" t="s">
        <v>3292</v>
      </c>
      <c r="R3403" s="82"/>
      <c r="S3403" s="82"/>
      <c r="T3403" s="82"/>
      <c r="U3403" s="82">
        <v>1</v>
      </c>
      <c r="V3403" s="82"/>
      <c r="W3403" s="82"/>
      <c r="X3403" s="82"/>
      <c r="Y3403" s="82"/>
      <c r="Z3403" s="82"/>
      <c r="AA3403" s="82"/>
      <c r="AB3403" s="82"/>
      <c r="AC3403" s="82"/>
      <c r="AD3403" s="85" t="str">
        <f>IF(A3403&lt;&gt;"",IF(D3403="DIRECCIÓN_DE_TRANSFERENCIAS","280 0031",VLOOKUP(C3403,NIVELES!$A$14:$B$105,2,0)),"")</f>
        <v>280 6410</v>
      </c>
      <c r="AE3403" s="86" t="s">
        <v>322</v>
      </c>
      <c r="AF3403" s="86" t="s">
        <v>544</v>
      </c>
      <c r="AG3403" s="79" t="str">
        <f>+IF(AF3403&lt;&gt;"",VLOOKUP(AF3403,NIVELES!$A$666:$B$673,2,0),"")</f>
        <v>PROTECCIÓN_SOCIAL_A_LA_FAMILIA._ASEGURAMIENTO_NO_CONTRIBUTIVO_E_INCLUSIÓN_ECONÓMICA_Y_MOVILIDAD_SOCIAL</v>
      </c>
      <c r="AH3403" s="78" t="s">
        <v>513</v>
      </c>
      <c r="AI3403" s="79" t="str">
        <f>IF(AH3403&lt;&gt;"",VLOOKUP(CONCATENATE(AG3403,AH3403),NIVELES!$B$676:$C$745,2,0),"")</f>
        <v>Acompañamiento Familiar</v>
      </c>
      <c r="AJ3403" s="78" t="s">
        <v>517</v>
      </c>
      <c r="AK3403" s="79" t="str">
        <f>+IF(AJ3403&lt;&gt;"",VLOOKUP(AJ3403,NIVELES!$A$816:$B$892,2,0),"")</f>
        <v>NO APLICA</v>
      </c>
      <c r="AL3403" s="78" t="s">
        <v>554</v>
      </c>
      <c r="AM3403" s="78">
        <v>530804</v>
      </c>
      <c r="AN3403" s="79" t="str">
        <f>IF(AM3403&lt;&gt;"",+VLOOKUP(AM3403,NIVELES!$A$1652:$B$2466,2,0),"")</f>
        <v>Materiales de Oficina</v>
      </c>
      <c r="AO3403" s="87">
        <v>0</v>
      </c>
      <c r="AP3403" s="88"/>
      <c r="AQ3403" s="88"/>
      <c r="AR3403" s="88">
        <v>0</v>
      </c>
      <c r="AS3403" s="88">
        <v>0</v>
      </c>
      <c r="AT3403" s="88">
        <v>0</v>
      </c>
      <c r="AU3403" s="88">
        <v>0</v>
      </c>
      <c r="AV3403" s="88">
        <v>0</v>
      </c>
      <c r="AW3403" s="88">
        <v>0</v>
      </c>
      <c r="AX3403" s="88">
        <v>0</v>
      </c>
      <c r="AY3403" s="88">
        <v>0</v>
      </c>
      <c r="AZ3403" s="88">
        <v>0</v>
      </c>
      <c r="BA3403" s="88">
        <v>0</v>
      </c>
      <c r="BB3403" s="89">
        <f t="shared" si="211"/>
        <v>0</v>
      </c>
      <c r="BC3403" s="90" t="str">
        <f t="shared" si="210"/>
        <v>OK</v>
      </c>
      <c r="BD3403" s="91" t="str">
        <f t="shared" si="212"/>
        <v xml:space="preserve">                  </v>
      </c>
      <c r="BE3403" s="92">
        <f t="shared" si="213"/>
        <v>1</v>
      </c>
    </row>
    <row r="3404" spans="1:57" s="74" customFormat="1" ht="50.1" customHeight="1" x14ac:dyDescent="0.2">
      <c r="A3404" s="78" t="s">
        <v>55</v>
      </c>
      <c r="B3404" s="78" t="s">
        <v>63</v>
      </c>
      <c r="C3404" s="78" t="s">
        <v>621</v>
      </c>
      <c r="D3404" s="78" t="s">
        <v>606</v>
      </c>
      <c r="E3404" s="79" t="str">
        <f>+IF(C3404&lt;&gt;"",VLOOKUP(MID(C3404,18,5),NIVELES!$A$133:$B$213,2,0),"")</f>
        <v>MORONA_SANTIAGO</v>
      </c>
      <c r="F3404" s="80" t="s">
        <v>238</v>
      </c>
      <c r="G3404" s="81" t="str">
        <f>+IF(F3404&lt;&gt;"",VLOOKUP(F3404,NIVELES!$A$246:$C$464,3,0),"")</f>
        <v>SUR</v>
      </c>
      <c r="H3404" s="82" t="s">
        <v>1024</v>
      </c>
      <c r="I3404" s="78" t="s">
        <v>2188</v>
      </c>
      <c r="J3404" s="78" t="s">
        <v>2184</v>
      </c>
      <c r="K3404" s="78" t="s">
        <v>2185</v>
      </c>
      <c r="L3404" s="78" t="s">
        <v>1791</v>
      </c>
      <c r="M3404" s="78" t="s">
        <v>1791</v>
      </c>
      <c r="N3404" s="78" t="s">
        <v>1791</v>
      </c>
      <c r="O3404" s="78" t="s">
        <v>3291</v>
      </c>
      <c r="P3404" s="82">
        <v>12</v>
      </c>
      <c r="Q3404" s="78" t="s">
        <v>3284</v>
      </c>
      <c r="R3404" s="82">
        <v>1</v>
      </c>
      <c r="S3404" s="82">
        <v>1</v>
      </c>
      <c r="T3404" s="82">
        <v>1</v>
      </c>
      <c r="U3404" s="82">
        <v>1</v>
      </c>
      <c r="V3404" s="82">
        <v>1</v>
      </c>
      <c r="W3404" s="82">
        <v>1</v>
      </c>
      <c r="X3404" s="82">
        <v>1</v>
      </c>
      <c r="Y3404" s="82">
        <v>1</v>
      </c>
      <c r="Z3404" s="82">
        <v>1</v>
      </c>
      <c r="AA3404" s="82">
        <v>1</v>
      </c>
      <c r="AB3404" s="82">
        <v>1</v>
      </c>
      <c r="AC3404" s="82">
        <v>1</v>
      </c>
      <c r="AD3404" s="85" t="str">
        <f>IF(A3404&lt;&gt;"",IF(D3404="DIRECCIÓN_DE_TRANSFERENCIAS","280 0031",VLOOKUP(C3404,NIVELES!$A$14:$B$105,2,0)),"")</f>
        <v>280 6410</v>
      </c>
      <c r="AE3404" s="86" t="s">
        <v>322</v>
      </c>
      <c r="AF3404" s="86" t="s">
        <v>544</v>
      </c>
      <c r="AG3404" s="79" t="str">
        <f>+IF(AF3404&lt;&gt;"",VLOOKUP(AF3404,NIVELES!$A$666:$B$673,2,0),"")</f>
        <v>PROTECCIÓN_SOCIAL_A_LA_FAMILIA._ASEGURAMIENTO_NO_CONTRIBUTIVO_E_INCLUSIÓN_ECONÓMICA_Y_MOVILIDAD_SOCIAL</v>
      </c>
      <c r="AH3404" s="78" t="s">
        <v>514</v>
      </c>
      <c r="AI3404" s="79" t="str">
        <f>IF(AH3404&lt;&gt;"",VLOOKUP(CONCATENATE(AG3404,AH3404),NIVELES!$B$676:$C$745,2,0),"")</f>
        <v>Inclusión Económica Y Movilidad Social</v>
      </c>
      <c r="AJ3404" s="78" t="s">
        <v>517</v>
      </c>
      <c r="AK3404" s="79" t="str">
        <f>+IF(AJ3404&lt;&gt;"",VLOOKUP(AJ3404,NIVELES!$A$816:$B$892,2,0),"")</f>
        <v>NO APLICA</v>
      </c>
      <c r="AL3404" s="78" t="s">
        <v>553</v>
      </c>
      <c r="AM3404" s="78">
        <v>510105</v>
      </c>
      <c r="AN3404" s="79" t="str">
        <f>IF(AM3404&lt;&gt;"",+VLOOKUP(AM3404,NIVELES!$A$1652:$B$2466,2,0),"")</f>
        <v>Remuneraciones Unificadas</v>
      </c>
      <c r="AO3404" s="87">
        <v>11832</v>
      </c>
      <c r="AP3404" s="88"/>
      <c r="AQ3404" s="88">
        <v>1972</v>
      </c>
      <c r="AR3404" s="88">
        <v>986</v>
      </c>
      <c r="AS3404" s="88">
        <v>986</v>
      </c>
      <c r="AT3404" s="88">
        <v>986</v>
      </c>
      <c r="AU3404" s="88">
        <v>986</v>
      </c>
      <c r="AV3404" s="88">
        <v>986</v>
      </c>
      <c r="AW3404" s="88">
        <v>986</v>
      </c>
      <c r="AX3404" s="88">
        <v>986</v>
      </c>
      <c r="AY3404" s="88">
        <v>986</v>
      </c>
      <c r="AZ3404" s="88">
        <v>986</v>
      </c>
      <c r="BA3404" s="88">
        <v>986</v>
      </c>
      <c r="BB3404" s="89">
        <f t="shared" si="211"/>
        <v>11832</v>
      </c>
      <c r="BC3404" s="90" t="str">
        <f t="shared" si="210"/>
        <v>OK</v>
      </c>
      <c r="BD3404" s="91" t="str">
        <f t="shared" si="212"/>
        <v xml:space="preserve">                  </v>
      </c>
      <c r="BE3404" s="92">
        <f t="shared" si="213"/>
        <v>12</v>
      </c>
    </row>
    <row r="3405" spans="1:57" s="74" customFormat="1" ht="50.1" customHeight="1" x14ac:dyDescent="0.2">
      <c r="A3405" s="78" t="s">
        <v>55</v>
      </c>
      <c r="B3405" s="78" t="s">
        <v>63</v>
      </c>
      <c r="C3405" s="78" t="s">
        <v>621</v>
      </c>
      <c r="D3405" s="78" t="s">
        <v>606</v>
      </c>
      <c r="E3405" s="79" t="str">
        <f>+IF(C3405&lt;&gt;"",VLOOKUP(MID(C3405,18,5),NIVELES!$A$133:$B$213,2,0),"")</f>
        <v>MORONA_SANTIAGO</v>
      </c>
      <c r="F3405" s="80" t="s">
        <v>238</v>
      </c>
      <c r="G3405" s="81" t="str">
        <f>+IF(F3405&lt;&gt;"",VLOOKUP(F3405,NIVELES!$A$246:$C$464,3,0),"")</f>
        <v>SUR</v>
      </c>
      <c r="H3405" s="82" t="s">
        <v>1024</v>
      </c>
      <c r="I3405" s="78" t="s">
        <v>2188</v>
      </c>
      <c r="J3405" s="78" t="s">
        <v>2184</v>
      </c>
      <c r="K3405" s="78" t="s">
        <v>2185</v>
      </c>
      <c r="L3405" s="78" t="s">
        <v>1791</v>
      </c>
      <c r="M3405" s="78" t="s">
        <v>1791</v>
      </c>
      <c r="N3405" s="78" t="s">
        <v>1791</v>
      </c>
      <c r="O3405" s="78" t="s">
        <v>3291</v>
      </c>
      <c r="P3405" s="82">
        <v>12</v>
      </c>
      <c r="Q3405" s="78" t="s">
        <v>3284</v>
      </c>
      <c r="R3405" s="82">
        <v>1</v>
      </c>
      <c r="S3405" s="82">
        <v>1</v>
      </c>
      <c r="T3405" s="82">
        <v>1</v>
      </c>
      <c r="U3405" s="82">
        <v>1</v>
      </c>
      <c r="V3405" s="82">
        <v>1</v>
      </c>
      <c r="W3405" s="82">
        <v>1</v>
      </c>
      <c r="X3405" s="82">
        <v>1</v>
      </c>
      <c r="Y3405" s="82">
        <v>1</v>
      </c>
      <c r="Z3405" s="82">
        <v>1</v>
      </c>
      <c r="AA3405" s="82">
        <v>1</v>
      </c>
      <c r="AB3405" s="82">
        <v>1</v>
      </c>
      <c r="AC3405" s="82">
        <v>1</v>
      </c>
      <c r="AD3405" s="85" t="str">
        <f>IF(A3405&lt;&gt;"",IF(D3405="DIRECCIÓN_DE_TRANSFERENCIAS","280 0031",VLOOKUP(C3405,NIVELES!$A$14:$B$105,2,0)),"")</f>
        <v>280 6410</v>
      </c>
      <c r="AE3405" s="86" t="s">
        <v>322</v>
      </c>
      <c r="AF3405" s="86" t="s">
        <v>544</v>
      </c>
      <c r="AG3405" s="79" t="str">
        <f>+IF(AF3405&lt;&gt;"",VLOOKUP(AF3405,NIVELES!$A$666:$B$673,2,0),"")</f>
        <v>PROTECCIÓN_SOCIAL_A_LA_FAMILIA._ASEGURAMIENTO_NO_CONTRIBUTIVO_E_INCLUSIÓN_ECONÓMICA_Y_MOVILIDAD_SOCIAL</v>
      </c>
      <c r="AH3405" s="78" t="s">
        <v>514</v>
      </c>
      <c r="AI3405" s="79" t="str">
        <f>IF(AH3405&lt;&gt;"",VLOOKUP(CONCATENATE(AG3405,AH3405),NIVELES!$B$676:$C$745,2,0),"")</f>
        <v>Inclusión Económica Y Movilidad Social</v>
      </c>
      <c r="AJ3405" s="78" t="s">
        <v>517</v>
      </c>
      <c r="AK3405" s="79" t="str">
        <f>+IF(AJ3405&lt;&gt;"",VLOOKUP(AJ3405,NIVELES!$A$816:$B$892,2,0),"")</f>
        <v>NO APLICA</v>
      </c>
      <c r="AL3405" s="78" t="s">
        <v>553</v>
      </c>
      <c r="AM3405" s="78">
        <v>510203</v>
      </c>
      <c r="AN3405" s="79" t="str">
        <f>IF(AM3405&lt;&gt;"",+VLOOKUP(AM3405,NIVELES!$A$1652:$B$2466,2,0),"")</f>
        <v>Decimotercer Sueldo</v>
      </c>
      <c r="AO3405" s="87">
        <v>903.83</v>
      </c>
      <c r="AP3405" s="88"/>
      <c r="AQ3405" s="88"/>
      <c r="AR3405" s="88">
        <v>82.17</v>
      </c>
      <c r="AS3405" s="88">
        <v>82.17</v>
      </c>
      <c r="AT3405" s="88">
        <v>82.17</v>
      </c>
      <c r="AU3405" s="88">
        <v>82.17</v>
      </c>
      <c r="AV3405" s="88">
        <v>82.17</v>
      </c>
      <c r="AW3405" s="88">
        <v>82.17</v>
      </c>
      <c r="AX3405" s="88">
        <v>82.17</v>
      </c>
      <c r="AY3405" s="88">
        <v>82.17</v>
      </c>
      <c r="AZ3405" s="88">
        <v>82.13</v>
      </c>
      <c r="BA3405" s="88">
        <v>164.34000000000003</v>
      </c>
      <c r="BB3405" s="89">
        <f t="shared" si="211"/>
        <v>903.83</v>
      </c>
      <c r="BC3405" s="90" t="str">
        <f t="shared" si="210"/>
        <v>OK</v>
      </c>
      <c r="BD3405" s="91" t="str">
        <f t="shared" si="212"/>
        <v xml:space="preserve">                  </v>
      </c>
      <c r="BE3405" s="92">
        <f t="shared" si="213"/>
        <v>12</v>
      </c>
    </row>
    <row r="3406" spans="1:57" s="74" customFormat="1" ht="50.1" customHeight="1" x14ac:dyDescent="0.2">
      <c r="A3406" s="78" t="s">
        <v>55</v>
      </c>
      <c r="B3406" s="78" t="s">
        <v>63</v>
      </c>
      <c r="C3406" s="78" t="s">
        <v>621</v>
      </c>
      <c r="D3406" s="78" t="s">
        <v>606</v>
      </c>
      <c r="E3406" s="79" t="str">
        <f>+IF(C3406&lt;&gt;"",VLOOKUP(MID(C3406,18,5),NIVELES!$A$133:$B$213,2,0),"")</f>
        <v>MORONA_SANTIAGO</v>
      </c>
      <c r="F3406" s="80" t="s">
        <v>238</v>
      </c>
      <c r="G3406" s="81" t="str">
        <f>+IF(F3406&lt;&gt;"",VLOOKUP(F3406,NIVELES!$A$246:$C$464,3,0),"")</f>
        <v>SUR</v>
      </c>
      <c r="H3406" s="82" t="s">
        <v>1024</v>
      </c>
      <c r="I3406" s="78" t="s">
        <v>2188</v>
      </c>
      <c r="J3406" s="78" t="s">
        <v>2184</v>
      </c>
      <c r="K3406" s="78" t="s">
        <v>2185</v>
      </c>
      <c r="L3406" s="78" t="s">
        <v>1791</v>
      </c>
      <c r="M3406" s="78" t="s">
        <v>1791</v>
      </c>
      <c r="N3406" s="78" t="s">
        <v>1791</v>
      </c>
      <c r="O3406" s="78" t="s">
        <v>3291</v>
      </c>
      <c r="P3406" s="82">
        <v>12</v>
      </c>
      <c r="Q3406" s="78" t="s">
        <v>3284</v>
      </c>
      <c r="R3406" s="82">
        <v>1</v>
      </c>
      <c r="S3406" s="82">
        <v>1</v>
      </c>
      <c r="T3406" s="82">
        <v>1</v>
      </c>
      <c r="U3406" s="82">
        <v>1</v>
      </c>
      <c r="V3406" s="82">
        <v>1</v>
      </c>
      <c r="W3406" s="82">
        <v>1</v>
      </c>
      <c r="X3406" s="82">
        <v>1</v>
      </c>
      <c r="Y3406" s="82">
        <v>1</v>
      </c>
      <c r="Z3406" s="82">
        <v>1</v>
      </c>
      <c r="AA3406" s="82">
        <v>1</v>
      </c>
      <c r="AB3406" s="82">
        <v>1</v>
      </c>
      <c r="AC3406" s="82">
        <v>1</v>
      </c>
      <c r="AD3406" s="85" t="str">
        <f>IF(A3406&lt;&gt;"",IF(D3406="DIRECCIÓN_DE_TRANSFERENCIAS","280 0031",VLOOKUP(C3406,NIVELES!$A$14:$B$105,2,0)),"")</f>
        <v>280 6410</v>
      </c>
      <c r="AE3406" s="86" t="s">
        <v>322</v>
      </c>
      <c r="AF3406" s="86" t="s">
        <v>544</v>
      </c>
      <c r="AG3406" s="79" t="str">
        <f>+IF(AF3406&lt;&gt;"",VLOOKUP(AF3406,NIVELES!$A$666:$B$673,2,0),"")</f>
        <v>PROTECCIÓN_SOCIAL_A_LA_FAMILIA._ASEGURAMIENTO_NO_CONTRIBUTIVO_E_INCLUSIÓN_ECONÓMICA_Y_MOVILIDAD_SOCIAL</v>
      </c>
      <c r="AH3406" s="78" t="s">
        <v>514</v>
      </c>
      <c r="AI3406" s="79" t="str">
        <f>IF(AH3406&lt;&gt;"",VLOOKUP(CONCATENATE(AG3406,AH3406),NIVELES!$B$676:$C$745,2,0),"")</f>
        <v>Inclusión Económica Y Movilidad Social</v>
      </c>
      <c r="AJ3406" s="78" t="s">
        <v>517</v>
      </c>
      <c r="AK3406" s="79" t="str">
        <f>+IF(AJ3406&lt;&gt;"",VLOOKUP(AJ3406,NIVELES!$A$816:$B$892,2,0),"")</f>
        <v>NO APLICA</v>
      </c>
      <c r="AL3406" s="78" t="s">
        <v>553</v>
      </c>
      <c r="AM3406" s="78">
        <v>510204</v>
      </c>
      <c r="AN3406" s="79" t="str">
        <f>IF(AM3406&lt;&gt;"",+VLOOKUP(AM3406,NIVELES!$A$1652:$B$2466,2,0),"")</f>
        <v>Decimocuarto Sueldo</v>
      </c>
      <c r="AO3406" s="87">
        <v>361.17</v>
      </c>
      <c r="AP3406" s="88"/>
      <c r="AQ3406" s="88"/>
      <c r="AR3406" s="88">
        <v>32.83</v>
      </c>
      <c r="AS3406" s="88">
        <v>32.83</v>
      </c>
      <c r="AT3406" s="88">
        <v>32.83</v>
      </c>
      <c r="AU3406" s="88">
        <v>32.83</v>
      </c>
      <c r="AV3406" s="88">
        <v>32.83</v>
      </c>
      <c r="AW3406" s="88">
        <v>32.83</v>
      </c>
      <c r="AX3406" s="88">
        <v>32.83</v>
      </c>
      <c r="AY3406" s="88">
        <v>32.83</v>
      </c>
      <c r="AZ3406" s="88">
        <v>32.869999999999997</v>
      </c>
      <c r="BA3406" s="88">
        <v>65.660000000000082</v>
      </c>
      <c r="BB3406" s="89">
        <f t="shared" si="211"/>
        <v>361.17</v>
      </c>
      <c r="BC3406" s="90" t="str">
        <f t="shared" si="210"/>
        <v>OK</v>
      </c>
      <c r="BD3406" s="91" t="str">
        <f t="shared" si="212"/>
        <v xml:space="preserve">                  </v>
      </c>
      <c r="BE3406" s="92">
        <f t="shared" si="213"/>
        <v>12</v>
      </c>
    </row>
    <row r="3407" spans="1:57" s="74" customFormat="1" ht="50.1" customHeight="1" x14ac:dyDescent="0.2">
      <c r="A3407" s="78" t="s">
        <v>55</v>
      </c>
      <c r="B3407" s="78" t="s">
        <v>63</v>
      </c>
      <c r="C3407" s="78" t="s">
        <v>621</v>
      </c>
      <c r="D3407" s="78" t="s">
        <v>606</v>
      </c>
      <c r="E3407" s="79" t="str">
        <f>+IF(C3407&lt;&gt;"",VLOOKUP(MID(C3407,18,5),NIVELES!$A$133:$B$213,2,0),"")</f>
        <v>MORONA_SANTIAGO</v>
      </c>
      <c r="F3407" s="80" t="s">
        <v>238</v>
      </c>
      <c r="G3407" s="81" t="str">
        <f>+IF(F3407&lt;&gt;"",VLOOKUP(F3407,NIVELES!$A$246:$C$464,3,0),"")</f>
        <v>SUR</v>
      </c>
      <c r="H3407" s="82" t="s">
        <v>1024</v>
      </c>
      <c r="I3407" s="78" t="s">
        <v>2188</v>
      </c>
      <c r="J3407" s="78" t="s">
        <v>2184</v>
      </c>
      <c r="K3407" s="78" t="s">
        <v>2185</v>
      </c>
      <c r="L3407" s="78" t="s">
        <v>1791</v>
      </c>
      <c r="M3407" s="78" t="s">
        <v>1791</v>
      </c>
      <c r="N3407" s="78" t="s">
        <v>1791</v>
      </c>
      <c r="O3407" s="78" t="s">
        <v>3291</v>
      </c>
      <c r="P3407" s="82">
        <v>12</v>
      </c>
      <c r="Q3407" s="78" t="s">
        <v>3284</v>
      </c>
      <c r="R3407" s="82">
        <v>1</v>
      </c>
      <c r="S3407" s="82">
        <v>1</v>
      </c>
      <c r="T3407" s="82">
        <v>1</v>
      </c>
      <c r="U3407" s="82">
        <v>1</v>
      </c>
      <c r="V3407" s="82">
        <v>1</v>
      </c>
      <c r="W3407" s="82">
        <v>1</v>
      </c>
      <c r="X3407" s="82">
        <v>1</v>
      </c>
      <c r="Y3407" s="82">
        <v>1</v>
      </c>
      <c r="Z3407" s="82">
        <v>1</v>
      </c>
      <c r="AA3407" s="82">
        <v>1</v>
      </c>
      <c r="AB3407" s="82">
        <v>1</v>
      </c>
      <c r="AC3407" s="82">
        <v>1</v>
      </c>
      <c r="AD3407" s="85" t="str">
        <f>IF(A3407&lt;&gt;"",IF(D3407="DIRECCIÓN_DE_TRANSFERENCIAS","280 0031",VLOOKUP(C3407,NIVELES!$A$14:$B$105,2,0)),"")</f>
        <v>280 6410</v>
      </c>
      <c r="AE3407" s="86" t="s">
        <v>322</v>
      </c>
      <c r="AF3407" s="86" t="s">
        <v>544</v>
      </c>
      <c r="AG3407" s="79" t="str">
        <f>+IF(AF3407&lt;&gt;"",VLOOKUP(AF3407,NIVELES!$A$666:$B$673,2,0),"")</f>
        <v>PROTECCIÓN_SOCIAL_A_LA_FAMILIA._ASEGURAMIENTO_NO_CONTRIBUTIVO_E_INCLUSIÓN_ECONÓMICA_Y_MOVILIDAD_SOCIAL</v>
      </c>
      <c r="AH3407" s="78" t="s">
        <v>514</v>
      </c>
      <c r="AI3407" s="79" t="str">
        <f>IF(AH3407&lt;&gt;"",VLOOKUP(CONCATENATE(AG3407,AH3407),NIVELES!$B$676:$C$745,2,0),"")</f>
        <v>Inclusión Económica Y Movilidad Social</v>
      </c>
      <c r="AJ3407" s="78" t="s">
        <v>517</v>
      </c>
      <c r="AK3407" s="79" t="str">
        <f>+IF(AJ3407&lt;&gt;"",VLOOKUP(AJ3407,NIVELES!$A$816:$B$892,2,0),"")</f>
        <v>NO APLICA</v>
      </c>
      <c r="AL3407" s="78" t="s">
        <v>553</v>
      </c>
      <c r="AM3407" s="78">
        <v>510601</v>
      </c>
      <c r="AN3407" s="79" t="str">
        <f>IF(AM3407&lt;&gt;"",+VLOOKUP(AM3407,NIVELES!$A$1652:$B$2466,2,0),"")</f>
        <v>Aporte Patronal</v>
      </c>
      <c r="AO3407" s="87">
        <v>1046.6400000000001</v>
      </c>
      <c r="AP3407" s="88"/>
      <c r="AQ3407" s="88">
        <v>190.3</v>
      </c>
      <c r="AR3407" s="88">
        <v>95.15</v>
      </c>
      <c r="AS3407" s="88">
        <v>95.15</v>
      </c>
      <c r="AT3407" s="88">
        <v>95.15</v>
      </c>
      <c r="AU3407" s="88">
        <v>95.15</v>
      </c>
      <c r="AV3407" s="88">
        <v>95.15</v>
      </c>
      <c r="AW3407" s="88">
        <v>95.15</v>
      </c>
      <c r="AX3407" s="88">
        <v>95.15</v>
      </c>
      <c r="AY3407" s="88">
        <v>95.15</v>
      </c>
      <c r="AZ3407" s="88">
        <v>95.14</v>
      </c>
      <c r="BA3407" s="88">
        <v>0</v>
      </c>
      <c r="BB3407" s="89">
        <f t="shared" si="211"/>
        <v>1046.6399999999999</v>
      </c>
      <c r="BC3407" s="90" t="str">
        <f t="shared" si="210"/>
        <v>OK</v>
      </c>
      <c r="BD3407" s="91" t="str">
        <f t="shared" si="212"/>
        <v xml:space="preserve">                  </v>
      </c>
      <c r="BE3407" s="92">
        <f t="shared" si="213"/>
        <v>12</v>
      </c>
    </row>
    <row r="3408" spans="1:57" s="74" customFormat="1" ht="50.1" customHeight="1" x14ac:dyDescent="0.2">
      <c r="A3408" s="78" t="s">
        <v>55</v>
      </c>
      <c r="B3408" s="78" t="s">
        <v>63</v>
      </c>
      <c r="C3408" s="78" t="s">
        <v>621</v>
      </c>
      <c r="D3408" s="78" t="s">
        <v>606</v>
      </c>
      <c r="E3408" s="79" t="str">
        <f>+IF(C3408&lt;&gt;"",VLOOKUP(MID(C3408,18,5),NIVELES!$A$133:$B$213,2,0),"")</f>
        <v>MORONA_SANTIAGO</v>
      </c>
      <c r="F3408" s="80" t="s">
        <v>238</v>
      </c>
      <c r="G3408" s="81" t="str">
        <f>+IF(F3408&lt;&gt;"",VLOOKUP(F3408,NIVELES!$A$246:$C$464,3,0),"")</f>
        <v>SUR</v>
      </c>
      <c r="H3408" s="82" t="s">
        <v>1024</v>
      </c>
      <c r="I3408" s="78" t="s">
        <v>2188</v>
      </c>
      <c r="J3408" s="78" t="s">
        <v>2184</v>
      </c>
      <c r="K3408" s="78" t="s">
        <v>2185</v>
      </c>
      <c r="L3408" s="78" t="s">
        <v>1791</v>
      </c>
      <c r="M3408" s="78" t="s">
        <v>1791</v>
      </c>
      <c r="N3408" s="78" t="s">
        <v>1791</v>
      </c>
      <c r="O3408" s="78" t="s">
        <v>3291</v>
      </c>
      <c r="P3408" s="82">
        <v>12</v>
      </c>
      <c r="Q3408" s="78" t="s">
        <v>3284</v>
      </c>
      <c r="R3408" s="82">
        <v>1</v>
      </c>
      <c r="S3408" s="82">
        <v>1</v>
      </c>
      <c r="T3408" s="82">
        <v>1</v>
      </c>
      <c r="U3408" s="82">
        <v>1</v>
      </c>
      <c r="V3408" s="82">
        <v>1</v>
      </c>
      <c r="W3408" s="82">
        <v>1</v>
      </c>
      <c r="X3408" s="82">
        <v>1</v>
      </c>
      <c r="Y3408" s="82">
        <v>1</v>
      </c>
      <c r="Z3408" s="82">
        <v>1</v>
      </c>
      <c r="AA3408" s="82">
        <v>1</v>
      </c>
      <c r="AB3408" s="82">
        <v>1</v>
      </c>
      <c r="AC3408" s="82">
        <v>1</v>
      </c>
      <c r="AD3408" s="85" t="str">
        <f>IF(A3408&lt;&gt;"",IF(D3408="DIRECCIÓN_DE_TRANSFERENCIAS","280 0031",VLOOKUP(C3408,NIVELES!$A$14:$B$105,2,0)),"")</f>
        <v>280 6410</v>
      </c>
      <c r="AE3408" s="86" t="s">
        <v>322</v>
      </c>
      <c r="AF3408" s="86" t="s">
        <v>544</v>
      </c>
      <c r="AG3408" s="79" t="str">
        <f>+IF(AF3408&lt;&gt;"",VLOOKUP(AF3408,NIVELES!$A$666:$B$673,2,0),"")</f>
        <v>PROTECCIÓN_SOCIAL_A_LA_FAMILIA._ASEGURAMIENTO_NO_CONTRIBUTIVO_E_INCLUSIÓN_ECONÓMICA_Y_MOVILIDAD_SOCIAL</v>
      </c>
      <c r="AH3408" s="78" t="s">
        <v>514</v>
      </c>
      <c r="AI3408" s="79" t="str">
        <f>IF(AH3408&lt;&gt;"",VLOOKUP(CONCATENATE(AG3408,AH3408),NIVELES!$B$676:$C$745,2,0),"")</f>
        <v>Inclusión Económica Y Movilidad Social</v>
      </c>
      <c r="AJ3408" s="78" t="s">
        <v>517</v>
      </c>
      <c r="AK3408" s="79" t="str">
        <f>+IF(AJ3408&lt;&gt;"",VLOOKUP(AJ3408,NIVELES!$A$816:$B$892,2,0),"")</f>
        <v>NO APLICA</v>
      </c>
      <c r="AL3408" s="78" t="s">
        <v>553</v>
      </c>
      <c r="AM3408" s="78">
        <v>510602</v>
      </c>
      <c r="AN3408" s="79" t="str">
        <f>IF(AM3408&lt;&gt;"",+VLOOKUP(AM3408,NIVELES!$A$1652:$B$2466,2,0),"")</f>
        <v>Fondo de Reserva</v>
      </c>
      <c r="AO3408" s="87">
        <v>903.83</v>
      </c>
      <c r="AP3408" s="88"/>
      <c r="AQ3408" s="88">
        <v>82.13</v>
      </c>
      <c r="AR3408" s="88">
        <v>82.13</v>
      </c>
      <c r="AS3408" s="88">
        <v>82.13</v>
      </c>
      <c r="AT3408" s="88">
        <v>82.13</v>
      </c>
      <c r="AU3408" s="88">
        <v>82.13</v>
      </c>
      <c r="AV3408" s="88">
        <v>82.13</v>
      </c>
      <c r="AW3408" s="88">
        <v>82.13</v>
      </c>
      <c r="AX3408" s="88">
        <v>82.13</v>
      </c>
      <c r="AY3408" s="88">
        <v>82.13</v>
      </c>
      <c r="AZ3408" s="88">
        <v>82.53</v>
      </c>
      <c r="BA3408" s="88">
        <v>82.130000000000109</v>
      </c>
      <c r="BB3408" s="89">
        <f t="shared" si="211"/>
        <v>903.83</v>
      </c>
      <c r="BC3408" s="90" t="str">
        <f t="shared" si="210"/>
        <v>OK</v>
      </c>
      <c r="BD3408" s="91" t="str">
        <f t="shared" si="212"/>
        <v xml:space="preserve">                  </v>
      </c>
      <c r="BE3408" s="92">
        <f t="shared" si="213"/>
        <v>12</v>
      </c>
    </row>
    <row r="3409" spans="1:57" s="74" customFormat="1" ht="50.1" customHeight="1" x14ac:dyDescent="0.2">
      <c r="A3409" s="78" t="s">
        <v>55</v>
      </c>
      <c r="B3409" s="78" t="s">
        <v>63</v>
      </c>
      <c r="C3409" s="78" t="s">
        <v>621</v>
      </c>
      <c r="D3409" s="78" t="s">
        <v>605</v>
      </c>
      <c r="E3409" s="79" t="str">
        <f>+IF(C3409&lt;&gt;"",VLOOKUP(MID(C3409,18,5),NIVELES!$A$133:$B$213,2,0),"")</f>
        <v>MORONA_SANTIAGO</v>
      </c>
      <c r="F3409" s="80" t="s">
        <v>238</v>
      </c>
      <c r="G3409" s="81" t="str">
        <f>+IF(F3409&lt;&gt;"",VLOOKUP(F3409,NIVELES!$A$246:$C$464,3,0),"")</f>
        <v>SUR</v>
      </c>
      <c r="H3409" s="82" t="s">
        <v>1024</v>
      </c>
      <c r="I3409" s="78" t="s">
        <v>2201</v>
      </c>
      <c r="J3409" s="78" t="s">
        <v>2184</v>
      </c>
      <c r="K3409" s="78" t="s">
        <v>2185</v>
      </c>
      <c r="L3409" s="78" t="s">
        <v>1791</v>
      </c>
      <c r="M3409" s="78" t="s">
        <v>1791</v>
      </c>
      <c r="N3409" s="78" t="s">
        <v>1791</v>
      </c>
      <c r="O3409" s="78" t="s">
        <v>3291</v>
      </c>
      <c r="P3409" s="82">
        <v>12</v>
      </c>
      <c r="Q3409" s="78" t="s">
        <v>3284</v>
      </c>
      <c r="R3409" s="82">
        <v>1</v>
      </c>
      <c r="S3409" s="82">
        <v>1</v>
      </c>
      <c r="T3409" s="82">
        <v>1</v>
      </c>
      <c r="U3409" s="82">
        <v>1</v>
      </c>
      <c r="V3409" s="82">
        <v>1</v>
      </c>
      <c r="W3409" s="82">
        <v>1</v>
      </c>
      <c r="X3409" s="82">
        <v>1</v>
      </c>
      <c r="Y3409" s="82">
        <v>1</v>
      </c>
      <c r="Z3409" s="82">
        <v>1</v>
      </c>
      <c r="AA3409" s="82">
        <v>1</v>
      </c>
      <c r="AB3409" s="82">
        <v>1</v>
      </c>
      <c r="AC3409" s="82">
        <v>1</v>
      </c>
      <c r="AD3409" s="85" t="str">
        <f>IF(A3409&lt;&gt;"",IF(D3409="DIRECCIÓN_DE_TRANSFERENCIAS","280 0031",VLOOKUP(C3409,NIVELES!$A$14:$B$105,2,0)),"")</f>
        <v>280 6410</v>
      </c>
      <c r="AE3409" s="86" t="s">
        <v>322</v>
      </c>
      <c r="AF3409" s="86" t="s">
        <v>546</v>
      </c>
      <c r="AG3409" s="79" t="str">
        <f>+IF(AF3409&lt;&gt;"",VLOOKUP(AF3409,NIVELES!$A$666:$B$673,2,0),"")</f>
        <v>ATENCIÓN_INTEGRAL_A_PERSONAS_CON_DISCAPACIDAD</v>
      </c>
      <c r="AH3409" s="78" t="s">
        <v>453</v>
      </c>
      <c r="AI3409" s="79" t="str">
        <f>IF(AH3409&lt;&gt;"",VLOOKUP(CONCATENATE(AG3409,AH3409),NIVELES!$B$676:$C$745,2,0),"")</f>
        <v>Rectoría Inclusión Social</v>
      </c>
      <c r="AJ3409" s="78" t="s">
        <v>517</v>
      </c>
      <c r="AK3409" s="79" t="str">
        <f>+IF(AJ3409&lt;&gt;"",VLOOKUP(AJ3409,NIVELES!$A$816:$B$892,2,0),"")</f>
        <v>NO APLICA</v>
      </c>
      <c r="AL3409" s="78" t="s">
        <v>553</v>
      </c>
      <c r="AM3409" s="78">
        <v>510203</v>
      </c>
      <c r="AN3409" s="79" t="str">
        <f>IF(AM3409&lt;&gt;"",+VLOOKUP(AM3409,NIVELES!$A$1652:$B$2466,2,0),"")</f>
        <v>Decimotercer Sueldo</v>
      </c>
      <c r="AO3409" s="87">
        <v>2222</v>
      </c>
      <c r="AP3409" s="88"/>
      <c r="AQ3409" s="88"/>
      <c r="AR3409" s="88">
        <v>202</v>
      </c>
      <c r="AS3409" s="88">
        <v>202</v>
      </c>
      <c r="AT3409" s="88">
        <v>202</v>
      </c>
      <c r="AU3409" s="88">
        <v>202</v>
      </c>
      <c r="AV3409" s="88">
        <v>202</v>
      </c>
      <c r="AW3409" s="88">
        <v>202</v>
      </c>
      <c r="AX3409" s="88">
        <v>202</v>
      </c>
      <c r="AY3409" s="88">
        <v>202</v>
      </c>
      <c r="AZ3409" s="88">
        <v>202</v>
      </c>
      <c r="BA3409" s="88">
        <v>404</v>
      </c>
      <c r="BB3409" s="89">
        <f t="shared" si="211"/>
        <v>2222</v>
      </c>
      <c r="BC3409" s="90" t="str">
        <f t="shared" si="210"/>
        <v>OK</v>
      </c>
      <c r="BD3409" s="91" t="str">
        <f t="shared" si="212"/>
        <v xml:space="preserve">                  </v>
      </c>
      <c r="BE3409" s="92">
        <f t="shared" si="213"/>
        <v>12</v>
      </c>
    </row>
    <row r="3410" spans="1:57" s="74" customFormat="1" ht="50.1" customHeight="1" x14ac:dyDescent="0.2">
      <c r="A3410" s="78" t="s">
        <v>55</v>
      </c>
      <c r="B3410" s="78" t="s">
        <v>63</v>
      </c>
      <c r="C3410" s="78" t="s">
        <v>621</v>
      </c>
      <c r="D3410" s="78" t="s">
        <v>605</v>
      </c>
      <c r="E3410" s="79" t="str">
        <f>+IF(C3410&lt;&gt;"",VLOOKUP(MID(C3410,18,5),NIVELES!$A$133:$B$213,2,0),"")</f>
        <v>MORONA_SANTIAGO</v>
      </c>
      <c r="F3410" s="80" t="s">
        <v>238</v>
      </c>
      <c r="G3410" s="81" t="str">
        <f>+IF(F3410&lt;&gt;"",VLOOKUP(F3410,NIVELES!$A$246:$C$464,3,0),"")</f>
        <v>SUR</v>
      </c>
      <c r="H3410" s="82" t="s">
        <v>1024</v>
      </c>
      <c r="I3410" s="78" t="s">
        <v>2201</v>
      </c>
      <c r="J3410" s="78" t="s">
        <v>2184</v>
      </c>
      <c r="K3410" s="78" t="s">
        <v>2185</v>
      </c>
      <c r="L3410" s="78" t="s">
        <v>1791</v>
      </c>
      <c r="M3410" s="78" t="s">
        <v>1791</v>
      </c>
      <c r="N3410" s="78" t="s">
        <v>1791</v>
      </c>
      <c r="O3410" s="78" t="s">
        <v>3291</v>
      </c>
      <c r="P3410" s="82">
        <v>12</v>
      </c>
      <c r="Q3410" s="78" t="s">
        <v>3284</v>
      </c>
      <c r="R3410" s="82">
        <v>1</v>
      </c>
      <c r="S3410" s="82">
        <v>1</v>
      </c>
      <c r="T3410" s="82">
        <v>1</v>
      </c>
      <c r="U3410" s="82">
        <v>1</v>
      </c>
      <c r="V3410" s="82">
        <v>1</v>
      </c>
      <c r="W3410" s="82">
        <v>1</v>
      </c>
      <c r="X3410" s="82">
        <v>1</v>
      </c>
      <c r="Y3410" s="82">
        <v>1</v>
      </c>
      <c r="Z3410" s="82">
        <v>1</v>
      </c>
      <c r="AA3410" s="82">
        <v>1</v>
      </c>
      <c r="AB3410" s="82">
        <v>1</v>
      </c>
      <c r="AC3410" s="82">
        <v>1</v>
      </c>
      <c r="AD3410" s="85" t="str">
        <f>IF(A3410&lt;&gt;"",IF(D3410="DIRECCIÓN_DE_TRANSFERENCIAS","280 0031",VLOOKUP(C3410,NIVELES!$A$14:$B$105,2,0)),"")</f>
        <v>280 6410</v>
      </c>
      <c r="AE3410" s="86" t="s">
        <v>322</v>
      </c>
      <c r="AF3410" s="86" t="s">
        <v>546</v>
      </c>
      <c r="AG3410" s="79" t="str">
        <f>+IF(AF3410&lt;&gt;"",VLOOKUP(AF3410,NIVELES!$A$666:$B$673,2,0),"")</f>
        <v>ATENCIÓN_INTEGRAL_A_PERSONAS_CON_DISCAPACIDAD</v>
      </c>
      <c r="AH3410" s="78" t="s">
        <v>453</v>
      </c>
      <c r="AI3410" s="79" t="str">
        <f>IF(AH3410&lt;&gt;"",VLOOKUP(CONCATENATE(AG3410,AH3410),NIVELES!$B$676:$C$745,2,0),"")</f>
        <v>Rectoría Inclusión Social</v>
      </c>
      <c r="AJ3410" s="78" t="s">
        <v>517</v>
      </c>
      <c r="AK3410" s="79" t="str">
        <f>+IF(AJ3410&lt;&gt;"",VLOOKUP(AJ3410,NIVELES!$A$816:$B$892,2,0),"")</f>
        <v>NO APLICA</v>
      </c>
      <c r="AL3410" s="78" t="s">
        <v>553</v>
      </c>
      <c r="AM3410" s="78">
        <v>510204</v>
      </c>
      <c r="AN3410" s="79" t="str">
        <f>IF(AM3410&lt;&gt;"",+VLOOKUP(AM3410,NIVELES!$A$1652:$B$2466,2,0),"")</f>
        <v>Decimocuarto Sueldo</v>
      </c>
      <c r="AO3410" s="87">
        <v>722.33</v>
      </c>
      <c r="AP3410" s="88"/>
      <c r="AQ3410" s="88"/>
      <c r="AR3410" s="88">
        <v>65.67</v>
      </c>
      <c r="AS3410" s="88">
        <v>65.67</v>
      </c>
      <c r="AT3410" s="88">
        <v>65.67</v>
      </c>
      <c r="AU3410" s="88">
        <v>65.67</v>
      </c>
      <c r="AV3410" s="88">
        <v>65.67</v>
      </c>
      <c r="AW3410" s="88">
        <v>65.67</v>
      </c>
      <c r="AX3410" s="88">
        <v>65.67</v>
      </c>
      <c r="AY3410" s="88">
        <v>65.67</v>
      </c>
      <c r="AZ3410" s="88">
        <v>65.63</v>
      </c>
      <c r="BA3410" s="88">
        <v>131.34000000000003</v>
      </c>
      <c r="BB3410" s="89">
        <f t="shared" si="211"/>
        <v>722.33</v>
      </c>
      <c r="BC3410" s="90" t="str">
        <f t="shared" si="210"/>
        <v>OK</v>
      </c>
      <c r="BD3410" s="91" t="str">
        <f t="shared" si="212"/>
        <v xml:space="preserve">                  </v>
      </c>
      <c r="BE3410" s="92">
        <f t="shared" si="213"/>
        <v>12</v>
      </c>
    </row>
    <row r="3411" spans="1:57" s="74" customFormat="1" ht="50.1" customHeight="1" x14ac:dyDescent="0.2">
      <c r="A3411" s="78" t="s">
        <v>55</v>
      </c>
      <c r="B3411" s="78" t="s">
        <v>63</v>
      </c>
      <c r="C3411" s="78" t="s">
        <v>621</v>
      </c>
      <c r="D3411" s="78" t="s">
        <v>605</v>
      </c>
      <c r="E3411" s="79" t="str">
        <f>+IF(C3411&lt;&gt;"",VLOOKUP(MID(C3411,18,5),NIVELES!$A$133:$B$213,2,0),"")</f>
        <v>MORONA_SANTIAGO</v>
      </c>
      <c r="F3411" s="80" t="s">
        <v>238</v>
      </c>
      <c r="G3411" s="81" t="str">
        <f>+IF(F3411&lt;&gt;"",VLOOKUP(F3411,NIVELES!$A$246:$C$464,3,0),"")</f>
        <v>SUR</v>
      </c>
      <c r="H3411" s="82" t="s">
        <v>1024</v>
      </c>
      <c r="I3411" s="78" t="s">
        <v>2201</v>
      </c>
      <c r="J3411" s="78" t="s">
        <v>2184</v>
      </c>
      <c r="K3411" s="78" t="s">
        <v>2185</v>
      </c>
      <c r="L3411" s="78" t="s">
        <v>1791</v>
      </c>
      <c r="M3411" s="78" t="s">
        <v>1791</v>
      </c>
      <c r="N3411" s="78" t="s">
        <v>1791</v>
      </c>
      <c r="O3411" s="78" t="s">
        <v>3291</v>
      </c>
      <c r="P3411" s="82">
        <v>12</v>
      </c>
      <c r="Q3411" s="78" t="s">
        <v>3284</v>
      </c>
      <c r="R3411" s="82">
        <v>1</v>
      </c>
      <c r="S3411" s="82">
        <v>1</v>
      </c>
      <c r="T3411" s="82">
        <v>1</v>
      </c>
      <c r="U3411" s="82">
        <v>1</v>
      </c>
      <c r="V3411" s="82">
        <v>1</v>
      </c>
      <c r="W3411" s="82">
        <v>1</v>
      </c>
      <c r="X3411" s="82">
        <v>1</v>
      </c>
      <c r="Y3411" s="82">
        <v>1</v>
      </c>
      <c r="Z3411" s="82">
        <v>1</v>
      </c>
      <c r="AA3411" s="82">
        <v>1</v>
      </c>
      <c r="AB3411" s="82">
        <v>1</v>
      </c>
      <c r="AC3411" s="82">
        <v>1</v>
      </c>
      <c r="AD3411" s="85" t="str">
        <f>IF(A3411&lt;&gt;"",IF(D3411="DIRECCIÓN_DE_TRANSFERENCIAS","280 0031",VLOOKUP(C3411,NIVELES!$A$14:$B$105,2,0)),"")</f>
        <v>280 6410</v>
      </c>
      <c r="AE3411" s="86" t="s">
        <v>322</v>
      </c>
      <c r="AF3411" s="86" t="s">
        <v>546</v>
      </c>
      <c r="AG3411" s="79" t="str">
        <f>+IF(AF3411&lt;&gt;"",VLOOKUP(AF3411,NIVELES!$A$666:$B$673,2,0),"")</f>
        <v>ATENCIÓN_INTEGRAL_A_PERSONAS_CON_DISCAPACIDAD</v>
      </c>
      <c r="AH3411" s="78" t="s">
        <v>453</v>
      </c>
      <c r="AI3411" s="79" t="str">
        <f>IF(AH3411&lt;&gt;"",VLOOKUP(CONCATENATE(AG3411,AH3411),NIVELES!$B$676:$C$745,2,0),"")</f>
        <v>Rectoría Inclusión Social</v>
      </c>
      <c r="AJ3411" s="78" t="s">
        <v>517</v>
      </c>
      <c r="AK3411" s="79" t="str">
        <f>+IF(AJ3411&lt;&gt;"",VLOOKUP(AJ3411,NIVELES!$A$816:$B$892,2,0),"")</f>
        <v>NO APLICA</v>
      </c>
      <c r="AL3411" s="78" t="s">
        <v>553</v>
      </c>
      <c r="AM3411" s="78">
        <v>510510</v>
      </c>
      <c r="AN3411" s="79" t="str">
        <f>IF(AM3411&lt;&gt;"",+VLOOKUP(AM3411,NIVELES!$A$1652:$B$2466,2,0),"")</f>
        <v>Servicios Personales por Contrato</v>
      </c>
      <c r="AO3411" s="87">
        <v>26664</v>
      </c>
      <c r="AP3411" s="88"/>
      <c r="AQ3411" s="88">
        <v>3636</v>
      </c>
      <c r="AR3411" s="88">
        <v>2424</v>
      </c>
      <c r="AS3411" s="88">
        <v>2424</v>
      </c>
      <c r="AT3411" s="88">
        <v>2424</v>
      </c>
      <c r="AU3411" s="88">
        <v>2424</v>
      </c>
      <c r="AV3411" s="88">
        <v>2424</v>
      </c>
      <c r="AW3411" s="88">
        <v>2424</v>
      </c>
      <c r="AX3411" s="88">
        <v>2424</v>
      </c>
      <c r="AY3411" s="88">
        <v>2424</v>
      </c>
      <c r="AZ3411" s="88">
        <v>2424</v>
      </c>
      <c r="BA3411" s="88">
        <v>1212</v>
      </c>
      <c r="BB3411" s="89">
        <f t="shared" si="211"/>
        <v>26664</v>
      </c>
      <c r="BC3411" s="90" t="str">
        <f t="shared" si="210"/>
        <v>OK</v>
      </c>
      <c r="BD3411" s="91" t="str">
        <f t="shared" si="212"/>
        <v xml:space="preserve">                  </v>
      </c>
      <c r="BE3411" s="92">
        <f t="shared" si="213"/>
        <v>12</v>
      </c>
    </row>
    <row r="3412" spans="1:57" s="74" customFormat="1" ht="50.1" customHeight="1" x14ac:dyDescent="0.2">
      <c r="A3412" s="78" t="s">
        <v>55</v>
      </c>
      <c r="B3412" s="78" t="s">
        <v>63</v>
      </c>
      <c r="C3412" s="78" t="s">
        <v>621</v>
      </c>
      <c r="D3412" s="78" t="s">
        <v>605</v>
      </c>
      <c r="E3412" s="79" t="str">
        <f>+IF(C3412&lt;&gt;"",VLOOKUP(MID(C3412,18,5),NIVELES!$A$133:$B$213,2,0),"")</f>
        <v>MORONA_SANTIAGO</v>
      </c>
      <c r="F3412" s="80" t="s">
        <v>238</v>
      </c>
      <c r="G3412" s="81" t="str">
        <f>+IF(F3412&lt;&gt;"",VLOOKUP(F3412,NIVELES!$A$246:$C$464,3,0),"")</f>
        <v>SUR</v>
      </c>
      <c r="H3412" s="82" t="s">
        <v>1024</v>
      </c>
      <c r="I3412" s="78" t="s">
        <v>2201</v>
      </c>
      <c r="J3412" s="78" t="s">
        <v>2184</v>
      </c>
      <c r="K3412" s="78" t="s">
        <v>2185</v>
      </c>
      <c r="L3412" s="78" t="s">
        <v>1791</v>
      </c>
      <c r="M3412" s="78" t="s">
        <v>1791</v>
      </c>
      <c r="N3412" s="78" t="s">
        <v>1791</v>
      </c>
      <c r="O3412" s="78" t="s">
        <v>3291</v>
      </c>
      <c r="P3412" s="82">
        <v>12</v>
      </c>
      <c r="Q3412" s="78" t="s">
        <v>3284</v>
      </c>
      <c r="R3412" s="82">
        <v>1</v>
      </c>
      <c r="S3412" s="82">
        <v>1</v>
      </c>
      <c r="T3412" s="82">
        <v>1</v>
      </c>
      <c r="U3412" s="82">
        <v>1</v>
      </c>
      <c r="V3412" s="82">
        <v>1</v>
      </c>
      <c r="W3412" s="82">
        <v>1</v>
      </c>
      <c r="X3412" s="82">
        <v>1</v>
      </c>
      <c r="Y3412" s="82">
        <v>1</v>
      </c>
      <c r="Z3412" s="82">
        <v>1</v>
      </c>
      <c r="AA3412" s="82">
        <v>1</v>
      </c>
      <c r="AB3412" s="82">
        <v>1</v>
      </c>
      <c r="AC3412" s="82">
        <v>1</v>
      </c>
      <c r="AD3412" s="85" t="str">
        <f>IF(A3412&lt;&gt;"",IF(D3412="DIRECCIÓN_DE_TRANSFERENCIAS","280 0031",VLOOKUP(C3412,NIVELES!$A$14:$B$105,2,0)),"")</f>
        <v>280 6410</v>
      </c>
      <c r="AE3412" s="86" t="s">
        <v>322</v>
      </c>
      <c r="AF3412" s="86" t="s">
        <v>546</v>
      </c>
      <c r="AG3412" s="79" t="str">
        <f>+IF(AF3412&lt;&gt;"",VLOOKUP(AF3412,NIVELES!$A$666:$B$673,2,0),"")</f>
        <v>ATENCIÓN_INTEGRAL_A_PERSONAS_CON_DISCAPACIDAD</v>
      </c>
      <c r="AH3412" s="78" t="s">
        <v>453</v>
      </c>
      <c r="AI3412" s="79" t="str">
        <f>IF(AH3412&lt;&gt;"",VLOOKUP(CONCATENATE(AG3412,AH3412),NIVELES!$B$676:$C$745,2,0),"")</f>
        <v>Rectoría Inclusión Social</v>
      </c>
      <c r="AJ3412" s="78" t="s">
        <v>517</v>
      </c>
      <c r="AK3412" s="79" t="str">
        <f>+IF(AJ3412&lt;&gt;"",VLOOKUP(AJ3412,NIVELES!$A$816:$B$892,2,0),"")</f>
        <v>NO APLICA</v>
      </c>
      <c r="AL3412" s="78" t="s">
        <v>553</v>
      </c>
      <c r="AM3412" s="78">
        <v>510601</v>
      </c>
      <c r="AN3412" s="79" t="str">
        <f>IF(AM3412&lt;&gt;"",+VLOOKUP(AM3412,NIVELES!$A$1652:$B$2466,2,0),"")</f>
        <v>Aporte Patronal</v>
      </c>
      <c r="AO3412" s="87">
        <v>2573.08</v>
      </c>
      <c r="AP3412" s="88"/>
      <c r="AQ3412" s="88">
        <v>350.88</v>
      </c>
      <c r="AR3412" s="88">
        <v>233.92</v>
      </c>
      <c r="AS3412" s="88">
        <v>233.92</v>
      </c>
      <c r="AT3412" s="88">
        <v>233.92</v>
      </c>
      <c r="AU3412" s="88">
        <v>233.92</v>
      </c>
      <c r="AV3412" s="88">
        <v>233.92</v>
      </c>
      <c r="AW3412" s="88">
        <v>233.92</v>
      </c>
      <c r="AX3412" s="88">
        <v>233.92</v>
      </c>
      <c r="AY3412" s="88">
        <v>233.92</v>
      </c>
      <c r="AZ3412" s="88">
        <v>233.88</v>
      </c>
      <c r="BA3412" s="88">
        <v>116.95999999999958</v>
      </c>
      <c r="BB3412" s="89">
        <f t="shared" si="211"/>
        <v>2573.08</v>
      </c>
      <c r="BC3412" s="90" t="str">
        <f t="shared" si="210"/>
        <v>OK</v>
      </c>
      <c r="BD3412" s="91" t="str">
        <f t="shared" si="212"/>
        <v xml:space="preserve">                  </v>
      </c>
      <c r="BE3412" s="92">
        <f t="shared" si="213"/>
        <v>12</v>
      </c>
    </row>
    <row r="3413" spans="1:57" s="74" customFormat="1" ht="50.1" customHeight="1" x14ac:dyDescent="0.2">
      <c r="A3413" s="78" t="s">
        <v>55</v>
      </c>
      <c r="B3413" s="78" t="s">
        <v>63</v>
      </c>
      <c r="C3413" s="78" t="s">
        <v>621</v>
      </c>
      <c r="D3413" s="78" t="s">
        <v>605</v>
      </c>
      <c r="E3413" s="79" t="str">
        <f>+IF(C3413&lt;&gt;"",VLOOKUP(MID(C3413,18,5),NIVELES!$A$133:$B$213,2,0),"")</f>
        <v>MORONA_SANTIAGO</v>
      </c>
      <c r="F3413" s="80" t="s">
        <v>238</v>
      </c>
      <c r="G3413" s="81" t="str">
        <f>+IF(F3413&lt;&gt;"",VLOOKUP(F3413,NIVELES!$A$246:$C$464,3,0),"")</f>
        <v>SUR</v>
      </c>
      <c r="H3413" s="82" t="s">
        <v>1024</v>
      </c>
      <c r="I3413" s="78" t="s">
        <v>2201</v>
      </c>
      <c r="J3413" s="78" t="s">
        <v>2184</v>
      </c>
      <c r="K3413" s="78" t="s">
        <v>2185</v>
      </c>
      <c r="L3413" s="78" t="s">
        <v>1791</v>
      </c>
      <c r="M3413" s="78" t="s">
        <v>1791</v>
      </c>
      <c r="N3413" s="78" t="s">
        <v>1791</v>
      </c>
      <c r="O3413" s="78" t="s">
        <v>3291</v>
      </c>
      <c r="P3413" s="82">
        <v>12</v>
      </c>
      <c r="Q3413" s="78" t="s">
        <v>3284</v>
      </c>
      <c r="R3413" s="82">
        <v>1</v>
      </c>
      <c r="S3413" s="82">
        <v>1</v>
      </c>
      <c r="T3413" s="82">
        <v>1</v>
      </c>
      <c r="U3413" s="82">
        <v>1</v>
      </c>
      <c r="V3413" s="82">
        <v>1</v>
      </c>
      <c r="W3413" s="82">
        <v>1</v>
      </c>
      <c r="X3413" s="82">
        <v>1</v>
      </c>
      <c r="Y3413" s="82">
        <v>1</v>
      </c>
      <c r="Z3413" s="82">
        <v>1</v>
      </c>
      <c r="AA3413" s="82">
        <v>1</v>
      </c>
      <c r="AB3413" s="82">
        <v>1</v>
      </c>
      <c r="AC3413" s="82">
        <v>1</v>
      </c>
      <c r="AD3413" s="85" t="str">
        <f>IF(A3413&lt;&gt;"",IF(D3413="DIRECCIÓN_DE_TRANSFERENCIAS","280 0031",VLOOKUP(C3413,NIVELES!$A$14:$B$105,2,0)),"")</f>
        <v>280 6410</v>
      </c>
      <c r="AE3413" s="86" t="s">
        <v>322</v>
      </c>
      <c r="AF3413" s="86" t="s">
        <v>546</v>
      </c>
      <c r="AG3413" s="79" t="str">
        <f>+IF(AF3413&lt;&gt;"",VLOOKUP(AF3413,NIVELES!$A$666:$B$673,2,0),"")</f>
        <v>ATENCIÓN_INTEGRAL_A_PERSONAS_CON_DISCAPACIDAD</v>
      </c>
      <c r="AH3413" s="78" t="s">
        <v>453</v>
      </c>
      <c r="AI3413" s="79" t="str">
        <f>IF(AH3413&lt;&gt;"",VLOOKUP(CONCATENATE(AG3413,AH3413),NIVELES!$B$676:$C$745,2,0),"")</f>
        <v>Rectoría Inclusión Social</v>
      </c>
      <c r="AJ3413" s="78" t="s">
        <v>517</v>
      </c>
      <c r="AK3413" s="79" t="str">
        <f>+IF(AJ3413&lt;&gt;"",VLOOKUP(AJ3413,NIVELES!$A$816:$B$892,2,0),"")</f>
        <v>NO APLICA</v>
      </c>
      <c r="AL3413" s="78" t="s">
        <v>553</v>
      </c>
      <c r="AM3413" s="78">
        <v>510602</v>
      </c>
      <c r="AN3413" s="79" t="str">
        <f>IF(AM3413&lt;&gt;"",+VLOOKUP(AM3413,NIVELES!$A$1652:$B$2466,2,0),"")</f>
        <v>Fondo de Reserva</v>
      </c>
      <c r="AO3413" s="87">
        <v>2222</v>
      </c>
      <c r="AP3413" s="88"/>
      <c r="AQ3413" s="88">
        <v>100.96</v>
      </c>
      <c r="AR3413" s="88">
        <v>201.92</v>
      </c>
      <c r="AS3413" s="88">
        <v>201.92</v>
      </c>
      <c r="AT3413" s="88">
        <v>201.92</v>
      </c>
      <c r="AU3413" s="88">
        <v>201.92</v>
      </c>
      <c r="AV3413" s="88">
        <v>201.92</v>
      </c>
      <c r="AW3413" s="88">
        <v>201.92</v>
      </c>
      <c r="AX3413" s="88">
        <v>201.92</v>
      </c>
      <c r="AY3413" s="88">
        <v>201.92</v>
      </c>
      <c r="AZ3413" s="88">
        <v>202.8</v>
      </c>
      <c r="BA3413" s="88">
        <v>302.87999999999988</v>
      </c>
      <c r="BB3413" s="89">
        <f t="shared" si="211"/>
        <v>2222</v>
      </c>
      <c r="BC3413" s="90" t="str">
        <f t="shared" si="210"/>
        <v>OK</v>
      </c>
      <c r="BD3413" s="91" t="str">
        <f t="shared" si="212"/>
        <v xml:space="preserve">                  </v>
      </c>
      <c r="BE3413" s="92">
        <f t="shared" si="213"/>
        <v>12</v>
      </c>
    </row>
    <row r="3414" spans="1:57" s="74" customFormat="1" ht="50.1" customHeight="1" x14ac:dyDescent="0.2">
      <c r="A3414" s="78" t="s">
        <v>55</v>
      </c>
      <c r="B3414" s="78" t="s">
        <v>63</v>
      </c>
      <c r="C3414" s="78" t="s">
        <v>621</v>
      </c>
      <c r="D3414" s="78" t="s">
        <v>605</v>
      </c>
      <c r="E3414" s="79" t="str">
        <f>+IF(C3414&lt;&gt;"",VLOOKUP(MID(C3414,18,5),NIVELES!$A$133:$B$213,2,0),"")</f>
        <v>MORONA_SANTIAGO</v>
      </c>
      <c r="F3414" s="80" t="s">
        <v>238</v>
      </c>
      <c r="G3414" s="81" t="str">
        <f>+IF(F3414&lt;&gt;"",VLOOKUP(F3414,NIVELES!$A$246:$C$464,3,0),"")</f>
        <v>SUR</v>
      </c>
      <c r="H3414" s="82" t="s">
        <v>1024</v>
      </c>
      <c r="I3414" s="78" t="s">
        <v>2201</v>
      </c>
      <c r="J3414" s="78" t="s">
        <v>2184</v>
      </c>
      <c r="K3414" s="78" t="s">
        <v>2185</v>
      </c>
      <c r="L3414" s="78" t="s">
        <v>3308</v>
      </c>
      <c r="M3414" s="78">
        <v>230</v>
      </c>
      <c r="N3414" s="78" t="s">
        <v>3168</v>
      </c>
      <c r="O3414" s="78" t="s">
        <v>3170</v>
      </c>
      <c r="P3414" s="82">
        <v>4</v>
      </c>
      <c r="Q3414" s="78" t="s">
        <v>3171</v>
      </c>
      <c r="R3414" s="82">
        <v>0</v>
      </c>
      <c r="S3414" s="82">
        <v>0</v>
      </c>
      <c r="T3414" s="82">
        <v>4</v>
      </c>
      <c r="U3414" s="82">
        <v>0</v>
      </c>
      <c r="V3414" s="82">
        <v>0</v>
      </c>
      <c r="W3414" s="82">
        <v>0</v>
      </c>
      <c r="X3414" s="82">
        <v>0</v>
      </c>
      <c r="Y3414" s="82">
        <v>0</v>
      </c>
      <c r="Z3414" s="82">
        <v>0</v>
      </c>
      <c r="AA3414" s="82">
        <v>0</v>
      </c>
      <c r="AB3414" s="82">
        <v>0</v>
      </c>
      <c r="AC3414" s="82">
        <v>0</v>
      </c>
      <c r="AD3414" s="85" t="str">
        <f>IF(A3414&lt;&gt;"",IF(D3414="DIRECCIÓN_DE_TRANSFERENCIAS","280 0031",VLOOKUP(C3414,NIVELES!$A$14:$B$105,2,0)),"")</f>
        <v>280 6410</v>
      </c>
      <c r="AE3414" s="86" t="s">
        <v>322</v>
      </c>
      <c r="AF3414" s="86" t="s">
        <v>545</v>
      </c>
      <c r="AG3414" s="79" t="str">
        <f>+IF(AF3414&lt;&gt;"",VLOOKUP(AF3414,NIVELES!$A$666:$B$673,2,0),"")</f>
        <v>SERVICIOS_DE_ATENCIÓN_GERONTOLÓGICA</v>
      </c>
      <c r="AH3414" s="78" t="s">
        <v>453</v>
      </c>
      <c r="AI3414" s="79" t="str">
        <f>IF(AH3414&lt;&gt;"",VLOOKUP(CONCATENATE(AG3414,AH3414),NIVELES!$B$676:$C$745,2,0),"")</f>
        <v xml:space="preserve">Subvenciones Para Contribuir El Cuidado De Las Personas Adultas Mayores  Atendidos  A Traves De  Terceros Sean Públicos O Privados </v>
      </c>
      <c r="AJ3414" s="78" t="s">
        <v>380</v>
      </c>
      <c r="AK3414" s="79" t="str">
        <f>+IF(AJ3414&lt;&gt;"",VLOOKUP(AJ3414,NIVELES!$A$816:$B$892,2,0),"")</f>
        <v>PROMOVER PRÁCTICAS DE CUIDADO A LAS PERSONAS ADULTAS MAYORES BAJO PARÁMETROS DE CALIDAD Y CALIDEZ</v>
      </c>
      <c r="AL3414" s="78" t="s">
        <v>556</v>
      </c>
      <c r="AM3414" s="78">
        <v>580104</v>
      </c>
      <c r="AN3414" s="79" t="str">
        <f>IF(AM3414&lt;&gt;"",+VLOOKUP(AM3414,NIVELES!$A$1652:$B$2466,2,0),"")</f>
        <v>A Gobiernos Autónomos Descentralizados</v>
      </c>
      <c r="AO3414" s="87">
        <v>278793.62</v>
      </c>
      <c r="AP3414" s="88"/>
      <c r="AQ3414" s="88"/>
      <c r="AR3414" s="88">
        <v>0</v>
      </c>
      <c r="AS3414" s="88">
        <v>69698.399999999994</v>
      </c>
      <c r="AT3414" s="88">
        <v>0</v>
      </c>
      <c r="AU3414" s="88">
        <v>0</v>
      </c>
      <c r="AV3414" s="88">
        <v>69698.399999999994</v>
      </c>
      <c r="AW3414" s="88">
        <v>0</v>
      </c>
      <c r="AX3414" s="88">
        <v>0</v>
      </c>
      <c r="AY3414" s="88">
        <v>139396.82</v>
      </c>
      <c r="AZ3414" s="88">
        <v>0</v>
      </c>
      <c r="BA3414" s="88">
        <v>0</v>
      </c>
      <c r="BB3414" s="89">
        <f t="shared" si="211"/>
        <v>278793.62</v>
      </c>
      <c r="BC3414" s="90" t="str">
        <f t="shared" si="210"/>
        <v>OK</v>
      </c>
      <c r="BD3414" s="91" t="str">
        <f t="shared" si="212"/>
        <v xml:space="preserve">                  </v>
      </c>
      <c r="BE3414" s="92">
        <f t="shared" si="213"/>
        <v>4</v>
      </c>
    </row>
    <row r="3415" spans="1:57" s="74" customFormat="1" ht="50.1" customHeight="1" x14ac:dyDescent="0.2">
      <c r="A3415" s="78" t="s">
        <v>55</v>
      </c>
      <c r="B3415" s="78" t="s">
        <v>63</v>
      </c>
      <c r="C3415" s="78" t="s">
        <v>621</v>
      </c>
      <c r="D3415" s="78" t="s">
        <v>605</v>
      </c>
      <c r="E3415" s="79" t="str">
        <f>+IF(C3415&lt;&gt;"",VLOOKUP(MID(C3415,18,5),NIVELES!$A$133:$B$213,2,0),"")</f>
        <v>MORONA_SANTIAGO</v>
      </c>
      <c r="F3415" s="80" t="s">
        <v>238</v>
      </c>
      <c r="G3415" s="81" t="str">
        <f>+IF(F3415&lt;&gt;"",VLOOKUP(F3415,NIVELES!$A$246:$C$464,3,0),"")</f>
        <v>SUR</v>
      </c>
      <c r="H3415" s="82" t="s">
        <v>1024</v>
      </c>
      <c r="I3415" s="78" t="s">
        <v>2201</v>
      </c>
      <c r="J3415" s="78" t="s">
        <v>2184</v>
      </c>
      <c r="K3415" s="78" t="s">
        <v>2185</v>
      </c>
      <c r="L3415" s="78" t="s">
        <v>1791</v>
      </c>
      <c r="M3415" s="78" t="s">
        <v>1791</v>
      </c>
      <c r="N3415" s="78" t="s">
        <v>1791</v>
      </c>
      <c r="O3415" s="78" t="s">
        <v>2458</v>
      </c>
      <c r="P3415" s="82">
        <v>11</v>
      </c>
      <c r="Q3415" s="78" t="s">
        <v>3292</v>
      </c>
      <c r="R3415" s="82"/>
      <c r="S3415" s="82">
        <v>1</v>
      </c>
      <c r="T3415" s="82">
        <v>1</v>
      </c>
      <c r="U3415" s="82">
        <v>1</v>
      </c>
      <c r="V3415" s="82">
        <v>1</v>
      </c>
      <c r="W3415" s="82">
        <v>1</v>
      </c>
      <c r="X3415" s="82">
        <v>1</v>
      </c>
      <c r="Y3415" s="82">
        <v>1</v>
      </c>
      <c r="Z3415" s="82">
        <v>1</v>
      </c>
      <c r="AA3415" s="82">
        <v>1</v>
      </c>
      <c r="AB3415" s="82">
        <v>1</v>
      </c>
      <c r="AC3415" s="82">
        <v>1</v>
      </c>
      <c r="AD3415" s="85" t="str">
        <f>IF(A3415&lt;&gt;"",IF(D3415="DIRECCIÓN_DE_TRANSFERENCIAS","280 0031",VLOOKUP(C3415,NIVELES!$A$14:$B$105,2,0)),"")</f>
        <v>280 6410</v>
      </c>
      <c r="AE3415" s="86" t="s">
        <v>322</v>
      </c>
      <c r="AF3415" s="86" t="s">
        <v>546</v>
      </c>
      <c r="AG3415" s="79" t="str">
        <f>+IF(AF3415&lt;&gt;"",VLOOKUP(AF3415,NIVELES!$A$666:$B$673,2,0),"")</f>
        <v>ATENCIÓN_INTEGRAL_A_PERSONAS_CON_DISCAPACIDAD</v>
      </c>
      <c r="AH3415" s="78" t="s">
        <v>453</v>
      </c>
      <c r="AI3415" s="79" t="str">
        <f>IF(AH3415&lt;&gt;"",VLOOKUP(CONCATENATE(AG3415,AH3415),NIVELES!$B$676:$C$745,2,0),"")</f>
        <v>Rectoría Inclusión Social</v>
      </c>
      <c r="AJ3415" s="78" t="s">
        <v>517</v>
      </c>
      <c r="AK3415" s="79" t="str">
        <f>+IF(AJ3415&lt;&gt;"",VLOOKUP(AJ3415,NIVELES!$A$816:$B$892,2,0),"")</f>
        <v>NO APLICA</v>
      </c>
      <c r="AL3415" s="78" t="s">
        <v>554</v>
      </c>
      <c r="AM3415" s="78">
        <v>530301</v>
      </c>
      <c r="AN3415" s="79" t="str">
        <f>IF(AM3415&lt;&gt;"",+VLOOKUP(AM3415,NIVELES!$A$1652:$B$2466,2,0),"")</f>
        <v>Pasajes al Interior</v>
      </c>
      <c r="AO3415" s="87">
        <v>240</v>
      </c>
      <c r="AP3415" s="88"/>
      <c r="AQ3415" s="88"/>
      <c r="AR3415" s="88">
        <v>40</v>
      </c>
      <c r="AS3415" s="88">
        <v>40</v>
      </c>
      <c r="AT3415" s="88">
        <v>40</v>
      </c>
      <c r="AU3415" s="88">
        <v>40</v>
      </c>
      <c r="AV3415" s="88">
        <v>40</v>
      </c>
      <c r="AW3415" s="88">
        <v>40</v>
      </c>
      <c r="AX3415" s="88">
        <v>0</v>
      </c>
      <c r="AY3415" s="88">
        <v>0</v>
      </c>
      <c r="AZ3415" s="88">
        <v>0</v>
      </c>
      <c r="BA3415" s="88">
        <v>0</v>
      </c>
      <c r="BB3415" s="89">
        <f t="shared" si="211"/>
        <v>240</v>
      </c>
      <c r="BC3415" s="90" t="str">
        <f t="shared" si="210"/>
        <v>OK</v>
      </c>
      <c r="BD3415" s="91" t="str">
        <f t="shared" si="212"/>
        <v xml:space="preserve">                  </v>
      </c>
      <c r="BE3415" s="92">
        <f t="shared" si="213"/>
        <v>11</v>
      </c>
    </row>
    <row r="3416" spans="1:57" s="74" customFormat="1" ht="50.1" customHeight="1" x14ac:dyDescent="0.2">
      <c r="A3416" s="78" t="s">
        <v>55</v>
      </c>
      <c r="B3416" s="78" t="s">
        <v>63</v>
      </c>
      <c r="C3416" s="78" t="s">
        <v>621</v>
      </c>
      <c r="D3416" s="78" t="s">
        <v>605</v>
      </c>
      <c r="E3416" s="79" t="str">
        <f>+IF(C3416&lt;&gt;"",VLOOKUP(MID(C3416,18,5),NIVELES!$A$133:$B$213,2,0),"")</f>
        <v>MORONA_SANTIAGO</v>
      </c>
      <c r="F3416" s="80" t="s">
        <v>238</v>
      </c>
      <c r="G3416" s="81" t="str">
        <f>+IF(F3416&lt;&gt;"",VLOOKUP(F3416,NIVELES!$A$246:$C$464,3,0),"")</f>
        <v>SUR</v>
      </c>
      <c r="H3416" s="82" t="s">
        <v>1024</v>
      </c>
      <c r="I3416" s="78" t="s">
        <v>2201</v>
      </c>
      <c r="J3416" s="78" t="s">
        <v>2184</v>
      </c>
      <c r="K3416" s="78" t="s">
        <v>2185</v>
      </c>
      <c r="L3416" s="78" t="s">
        <v>1791</v>
      </c>
      <c r="M3416" s="78" t="s">
        <v>1791</v>
      </c>
      <c r="N3416" s="78" t="s">
        <v>1791</v>
      </c>
      <c r="O3416" s="78" t="s">
        <v>2458</v>
      </c>
      <c r="P3416" s="82">
        <v>11</v>
      </c>
      <c r="Q3416" s="78" t="s">
        <v>3292</v>
      </c>
      <c r="R3416" s="82"/>
      <c r="S3416" s="82">
        <v>1</v>
      </c>
      <c r="T3416" s="82">
        <v>1</v>
      </c>
      <c r="U3416" s="82">
        <v>1</v>
      </c>
      <c r="V3416" s="82">
        <v>1</v>
      </c>
      <c r="W3416" s="82">
        <v>1</v>
      </c>
      <c r="X3416" s="82">
        <v>1</v>
      </c>
      <c r="Y3416" s="82">
        <v>1</v>
      </c>
      <c r="Z3416" s="82">
        <v>1</v>
      </c>
      <c r="AA3416" s="82">
        <v>1</v>
      </c>
      <c r="AB3416" s="82">
        <v>1</v>
      </c>
      <c r="AC3416" s="82">
        <v>1</v>
      </c>
      <c r="AD3416" s="85" t="str">
        <f>IF(A3416&lt;&gt;"",IF(D3416="DIRECCIÓN_DE_TRANSFERENCIAS","280 0031",VLOOKUP(C3416,NIVELES!$A$14:$B$105,2,0)),"")</f>
        <v>280 6410</v>
      </c>
      <c r="AE3416" s="86" t="s">
        <v>322</v>
      </c>
      <c r="AF3416" s="86" t="s">
        <v>546</v>
      </c>
      <c r="AG3416" s="79" t="str">
        <f>+IF(AF3416&lt;&gt;"",VLOOKUP(AF3416,NIVELES!$A$666:$B$673,2,0),"")</f>
        <v>ATENCIÓN_INTEGRAL_A_PERSONAS_CON_DISCAPACIDAD</v>
      </c>
      <c r="AH3416" s="78" t="s">
        <v>453</v>
      </c>
      <c r="AI3416" s="79" t="str">
        <f>IF(AH3416&lt;&gt;"",VLOOKUP(CONCATENATE(AG3416,AH3416),NIVELES!$B$676:$C$745,2,0),"")</f>
        <v>Rectoría Inclusión Social</v>
      </c>
      <c r="AJ3416" s="78" t="s">
        <v>517</v>
      </c>
      <c r="AK3416" s="79" t="str">
        <f>+IF(AJ3416&lt;&gt;"",VLOOKUP(AJ3416,NIVELES!$A$816:$B$892,2,0),"")</f>
        <v>NO APLICA</v>
      </c>
      <c r="AL3416" s="78" t="s">
        <v>554</v>
      </c>
      <c r="AM3416" s="78">
        <v>530303</v>
      </c>
      <c r="AN3416" s="79" t="str">
        <f>IF(AM3416&lt;&gt;"",+VLOOKUP(AM3416,NIVELES!$A$1652:$B$2466,2,0),"")</f>
        <v>Viáticos y Subsistencias en el Interior</v>
      </c>
      <c r="AO3416" s="87">
        <v>640</v>
      </c>
      <c r="AP3416" s="88"/>
      <c r="AQ3416" s="88"/>
      <c r="AR3416" s="88">
        <v>106.66</v>
      </c>
      <c r="AS3416" s="88">
        <v>106.66</v>
      </c>
      <c r="AT3416" s="88">
        <v>106.66</v>
      </c>
      <c r="AU3416" s="88">
        <v>106.66</v>
      </c>
      <c r="AV3416" s="88">
        <v>106.7</v>
      </c>
      <c r="AW3416" s="88">
        <v>106.65999999999997</v>
      </c>
      <c r="AX3416" s="88">
        <v>0</v>
      </c>
      <c r="AY3416" s="88">
        <v>0</v>
      </c>
      <c r="AZ3416" s="88">
        <v>0</v>
      </c>
      <c r="BA3416" s="88">
        <v>0</v>
      </c>
      <c r="BB3416" s="89">
        <f t="shared" si="211"/>
        <v>640</v>
      </c>
      <c r="BC3416" s="90" t="str">
        <f t="shared" si="210"/>
        <v>OK</v>
      </c>
      <c r="BD3416" s="91" t="str">
        <f t="shared" si="212"/>
        <v xml:space="preserve">                  </v>
      </c>
      <c r="BE3416" s="92">
        <f t="shared" si="213"/>
        <v>11</v>
      </c>
    </row>
    <row r="3417" spans="1:57" s="74" customFormat="1" ht="50.1" customHeight="1" x14ac:dyDescent="0.2">
      <c r="A3417" s="78" t="s">
        <v>55</v>
      </c>
      <c r="B3417" s="78" t="s">
        <v>63</v>
      </c>
      <c r="C3417" s="78" t="s">
        <v>621</v>
      </c>
      <c r="D3417" s="78" t="s">
        <v>605</v>
      </c>
      <c r="E3417" s="79" t="str">
        <f>+IF(C3417&lt;&gt;"",VLOOKUP(MID(C3417,18,5),NIVELES!$A$133:$B$213,2,0),"")</f>
        <v>MORONA_SANTIAGO</v>
      </c>
      <c r="F3417" s="80" t="s">
        <v>238</v>
      </c>
      <c r="G3417" s="81" t="str">
        <f>+IF(F3417&lt;&gt;"",VLOOKUP(F3417,NIVELES!$A$246:$C$464,3,0),"")</f>
        <v>SUR</v>
      </c>
      <c r="H3417" s="82" t="s">
        <v>1024</v>
      </c>
      <c r="I3417" s="78" t="s">
        <v>2201</v>
      </c>
      <c r="J3417" s="78" t="s">
        <v>2184</v>
      </c>
      <c r="K3417" s="78" t="s">
        <v>2185</v>
      </c>
      <c r="L3417" s="78" t="s">
        <v>1791</v>
      </c>
      <c r="M3417" s="78" t="s">
        <v>1791</v>
      </c>
      <c r="N3417" s="78" t="s">
        <v>1791</v>
      </c>
      <c r="O3417" s="78" t="s">
        <v>3309</v>
      </c>
      <c r="P3417" s="82">
        <v>9</v>
      </c>
      <c r="Q3417" s="78" t="s">
        <v>3310</v>
      </c>
      <c r="R3417" s="82"/>
      <c r="S3417" s="82">
        <v>1</v>
      </c>
      <c r="T3417" s="82">
        <v>1</v>
      </c>
      <c r="U3417" s="82">
        <v>1</v>
      </c>
      <c r="V3417" s="82">
        <v>1</v>
      </c>
      <c r="W3417" s="82">
        <v>1</v>
      </c>
      <c r="X3417" s="82">
        <v>1</v>
      </c>
      <c r="Y3417" s="82">
        <v>1</v>
      </c>
      <c r="Z3417" s="82">
        <v>1</v>
      </c>
      <c r="AA3417" s="82">
        <v>1</v>
      </c>
      <c r="AB3417" s="82"/>
      <c r="AC3417" s="82"/>
      <c r="AD3417" s="85" t="str">
        <f>IF(A3417&lt;&gt;"",IF(D3417="DIRECCIÓN_DE_TRANSFERENCIAS","280 0031",VLOOKUP(C3417,NIVELES!$A$14:$B$105,2,0)),"")</f>
        <v>280 6410</v>
      </c>
      <c r="AE3417" s="86" t="s">
        <v>322</v>
      </c>
      <c r="AF3417" s="86" t="s">
        <v>546</v>
      </c>
      <c r="AG3417" s="79" t="str">
        <f>+IF(AF3417&lt;&gt;"",VLOOKUP(AF3417,NIVELES!$A$666:$B$673,2,0),"")</f>
        <v>ATENCIÓN_INTEGRAL_A_PERSONAS_CON_DISCAPACIDAD</v>
      </c>
      <c r="AH3417" s="78" t="s">
        <v>453</v>
      </c>
      <c r="AI3417" s="79" t="str">
        <f>IF(AH3417&lt;&gt;"",VLOOKUP(CONCATENATE(AG3417,AH3417),NIVELES!$B$676:$C$745,2,0),"")</f>
        <v>Rectoría Inclusión Social</v>
      </c>
      <c r="AJ3417" s="78" t="s">
        <v>517</v>
      </c>
      <c r="AK3417" s="79" t="str">
        <f>+IF(AJ3417&lt;&gt;"",VLOOKUP(AJ3417,NIVELES!$A$816:$B$892,2,0),"")</f>
        <v>NO APLICA</v>
      </c>
      <c r="AL3417" s="78" t="s">
        <v>554</v>
      </c>
      <c r="AM3417" s="78">
        <v>530505</v>
      </c>
      <c r="AN3417" s="79" t="str">
        <f>IF(AM3417&lt;&gt;"",+VLOOKUP(AM3417,NIVELES!$A$1652:$B$2466,2,0),"")</f>
        <v>Vehículos (Arrendamiento)</v>
      </c>
      <c r="AO3417" s="87">
        <v>28029.759999999998</v>
      </c>
      <c r="AP3417" s="88"/>
      <c r="AQ3417" s="88"/>
      <c r="AR3417" s="88">
        <v>3138.78</v>
      </c>
      <c r="AS3417" s="88">
        <v>3138.78</v>
      </c>
      <c r="AT3417" s="88">
        <v>3138.78</v>
      </c>
      <c r="AU3417" s="88">
        <v>3138.78</v>
      </c>
      <c r="AV3417" s="88">
        <v>3138.78</v>
      </c>
      <c r="AW3417" s="88">
        <v>3138.78</v>
      </c>
      <c r="AX3417" s="88">
        <v>3138.78</v>
      </c>
      <c r="AY3417" s="88">
        <v>2919.52</v>
      </c>
      <c r="AZ3417" s="88">
        <v>3138.7799999999988</v>
      </c>
      <c r="BA3417" s="88">
        <v>0</v>
      </c>
      <c r="BB3417" s="89">
        <f t="shared" si="211"/>
        <v>28029.759999999998</v>
      </c>
      <c r="BC3417" s="90" t="str">
        <f t="shared" si="210"/>
        <v>OK</v>
      </c>
      <c r="BD3417" s="91" t="str">
        <f t="shared" si="212"/>
        <v xml:space="preserve">                  </v>
      </c>
      <c r="BE3417" s="92">
        <f t="shared" si="213"/>
        <v>9</v>
      </c>
    </row>
    <row r="3418" spans="1:57" s="74" customFormat="1" ht="50.1" customHeight="1" x14ac:dyDescent="0.2">
      <c r="A3418" s="78" t="s">
        <v>55</v>
      </c>
      <c r="B3418" s="78" t="s">
        <v>63</v>
      </c>
      <c r="C3418" s="78" t="s">
        <v>621</v>
      </c>
      <c r="D3418" s="78" t="s">
        <v>605</v>
      </c>
      <c r="E3418" s="79" t="str">
        <f>+IF(C3418&lt;&gt;"",VLOOKUP(MID(C3418,18,5),NIVELES!$A$133:$B$213,2,0),"")</f>
        <v>MORONA_SANTIAGO</v>
      </c>
      <c r="F3418" s="80" t="s">
        <v>238</v>
      </c>
      <c r="G3418" s="81" t="str">
        <f>+IF(F3418&lt;&gt;"",VLOOKUP(F3418,NIVELES!$A$246:$C$464,3,0),"")</f>
        <v>SUR</v>
      </c>
      <c r="H3418" s="82" t="s">
        <v>1024</v>
      </c>
      <c r="I3418" s="78" t="s">
        <v>2201</v>
      </c>
      <c r="J3418" s="78" t="s">
        <v>2184</v>
      </c>
      <c r="K3418" s="78" t="s">
        <v>2185</v>
      </c>
      <c r="L3418" s="78" t="s">
        <v>1791</v>
      </c>
      <c r="M3418" s="78" t="s">
        <v>1791</v>
      </c>
      <c r="N3418" s="78" t="s">
        <v>1791</v>
      </c>
      <c r="O3418" s="78" t="s">
        <v>3311</v>
      </c>
      <c r="P3418" s="82">
        <v>1</v>
      </c>
      <c r="Q3418" s="78" t="s">
        <v>3310</v>
      </c>
      <c r="R3418" s="82"/>
      <c r="S3418" s="82"/>
      <c r="T3418" s="82"/>
      <c r="U3418" s="82"/>
      <c r="V3418" s="82">
        <v>1</v>
      </c>
      <c r="W3418" s="82"/>
      <c r="X3418" s="82"/>
      <c r="Y3418" s="82"/>
      <c r="Z3418" s="82"/>
      <c r="AA3418" s="82"/>
      <c r="AB3418" s="82"/>
      <c r="AC3418" s="82"/>
      <c r="AD3418" s="85" t="str">
        <f>IF(A3418&lt;&gt;"",IF(D3418="DIRECCIÓN_DE_TRANSFERENCIAS","280 0031",VLOOKUP(C3418,NIVELES!$A$14:$B$105,2,0)),"")</f>
        <v>280 6410</v>
      </c>
      <c r="AE3418" s="86" t="s">
        <v>322</v>
      </c>
      <c r="AF3418" s="86" t="s">
        <v>546</v>
      </c>
      <c r="AG3418" s="79" t="str">
        <f>+IF(AF3418&lt;&gt;"",VLOOKUP(AF3418,NIVELES!$A$666:$B$673,2,0),"")</f>
        <v>ATENCIÓN_INTEGRAL_A_PERSONAS_CON_DISCAPACIDAD</v>
      </c>
      <c r="AH3418" s="78" t="s">
        <v>322</v>
      </c>
      <c r="AI3418" s="79" t="str">
        <f>IF(AH3418&lt;&gt;"",VLOOKUP(CONCATENATE(AG3418,AH3418),NIVELES!$B$676:$C$745,2,0),"")</f>
        <v>Centros Directos Prestación De Servicio</v>
      </c>
      <c r="AJ3418" s="78" t="s">
        <v>517</v>
      </c>
      <c r="AK3418" s="79" t="str">
        <f>+IF(AJ3418&lt;&gt;"",VLOOKUP(AJ3418,NIVELES!$A$816:$B$892,2,0),"")</f>
        <v>NO APLICA</v>
      </c>
      <c r="AL3418" s="78" t="s">
        <v>554</v>
      </c>
      <c r="AM3418" s="78">
        <v>530249</v>
      </c>
      <c r="AN3418" s="79" t="str">
        <f>IF(AM3418&lt;&gt;"",+VLOOKUP(AM3418,NIVELES!$A$1652:$B$2466,2,0),"")</f>
        <v>Eventos Públicos Promocionales</v>
      </c>
      <c r="AO3418" s="87">
        <v>1000</v>
      </c>
      <c r="AP3418" s="88"/>
      <c r="AQ3418" s="88"/>
      <c r="AR3418" s="88">
        <v>1000</v>
      </c>
      <c r="AS3418" s="88">
        <v>0</v>
      </c>
      <c r="AT3418" s="88">
        <v>0</v>
      </c>
      <c r="AU3418" s="88">
        <v>0</v>
      </c>
      <c r="AV3418" s="88">
        <v>0</v>
      </c>
      <c r="AW3418" s="88">
        <v>0</v>
      </c>
      <c r="AX3418" s="88">
        <v>0</v>
      </c>
      <c r="AY3418" s="88">
        <v>0</v>
      </c>
      <c r="AZ3418" s="88">
        <v>0</v>
      </c>
      <c r="BA3418" s="88">
        <v>0</v>
      </c>
      <c r="BB3418" s="89">
        <f t="shared" si="211"/>
        <v>1000</v>
      </c>
      <c r="BC3418" s="90" t="str">
        <f t="shared" si="210"/>
        <v>OK</v>
      </c>
      <c r="BD3418" s="91" t="str">
        <f t="shared" si="212"/>
        <v xml:space="preserve">                  </v>
      </c>
      <c r="BE3418" s="92">
        <f t="shared" si="213"/>
        <v>1</v>
      </c>
    </row>
    <row r="3419" spans="1:57" s="74" customFormat="1" ht="50.1" customHeight="1" x14ac:dyDescent="0.2">
      <c r="A3419" s="78" t="s">
        <v>55</v>
      </c>
      <c r="B3419" s="78" t="s">
        <v>63</v>
      </c>
      <c r="C3419" s="78" t="s">
        <v>621</v>
      </c>
      <c r="D3419" s="78" t="s">
        <v>605</v>
      </c>
      <c r="E3419" s="79" t="str">
        <f>+IF(C3419&lt;&gt;"",VLOOKUP(MID(C3419,18,5),NIVELES!$A$133:$B$213,2,0),"")</f>
        <v>MORONA_SANTIAGO</v>
      </c>
      <c r="F3419" s="80" t="s">
        <v>238</v>
      </c>
      <c r="G3419" s="81" t="str">
        <f>+IF(F3419&lt;&gt;"",VLOOKUP(F3419,NIVELES!$A$246:$C$464,3,0),"")</f>
        <v>SUR</v>
      </c>
      <c r="H3419" s="82" t="s">
        <v>1024</v>
      </c>
      <c r="I3419" s="78" t="s">
        <v>2201</v>
      </c>
      <c r="J3419" s="78" t="s">
        <v>2184</v>
      </c>
      <c r="K3419" s="78" t="s">
        <v>2185</v>
      </c>
      <c r="L3419" s="78" t="s">
        <v>1791</v>
      </c>
      <c r="M3419" s="78" t="s">
        <v>1791</v>
      </c>
      <c r="N3419" s="78" t="s">
        <v>1791</v>
      </c>
      <c r="O3419" s="78" t="s">
        <v>2458</v>
      </c>
      <c r="P3419" s="82">
        <v>2</v>
      </c>
      <c r="Q3419" s="78" t="s">
        <v>3292</v>
      </c>
      <c r="R3419" s="82"/>
      <c r="S3419" s="82">
        <v>1</v>
      </c>
      <c r="T3419" s="82">
        <v>1</v>
      </c>
      <c r="U3419" s="82"/>
      <c r="V3419" s="82"/>
      <c r="W3419" s="82"/>
      <c r="X3419" s="82"/>
      <c r="Y3419" s="82"/>
      <c r="Z3419" s="82"/>
      <c r="AA3419" s="82"/>
      <c r="AB3419" s="82"/>
      <c r="AC3419" s="82"/>
      <c r="AD3419" s="85" t="str">
        <f>IF(A3419&lt;&gt;"",IF(D3419="DIRECCIÓN_DE_TRANSFERENCIAS","280 0031",VLOOKUP(C3419,NIVELES!$A$14:$B$105,2,0)),"")</f>
        <v>280 6410</v>
      </c>
      <c r="AE3419" s="86" t="s">
        <v>322</v>
      </c>
      <c r="AF3419" s="86" t="s">
        <v>546</v>
      </c>
      <c r="AG3419" s="79" t="str">
        <f>+IF(AF3419&lt;&gt;"",VLOOKUP(AF3419,NIVELES!$A$666:$B$673,2,0),"")</f>
        <v>ATENCIÓN_INTEGRAL_A_PERSONAS_CON_DISCAPACIDAD</v>
      </c>
      <c r="AH3419" s="78" t="s">
        <v>322</v>
      </c>
      <c r="AI3419" s="79" t="str">
        <f>IF(AH3419&lt;&gt;"",VLOOKUP(CONCATENATE(AG3419,AH3419),NIVELES!$B$676:$C$745,2,0),"")</f>
        <v>Centros Directos Prestación De Servicio</v>
      </c>
      <c r="AJ3419" s="78" t="s">
        <v>517</v>
      </c>
      <c r="AK3419" s="79" t="str">
        <f>+IF(AJ3419&lt;&gt;"",VLOOKUP(AJ3419,NIVELES!$A$816:$B$892,2,0),"")</f>
        <v>NO APLICA</v>
      </c>
      <c r="AL3419" s="78" t="s">
        <v>554</v>
      </c>
      <c r="AM3419" s="78">
        <v>530301</v>
      </c>
      <c r="AN3419" s="79" t="str">
        <f>IF(AM3419&lt;&gt;"",+VLOOKUP(AM3419,NIVELES!$A$1652:$B$2466,2,0),"")</f>
        <v>Pasajes al Interior</v>
      </c>
      <c r="AO3419" s="87">
        <v>60</v>
      </c>
      <c r="AP3419" s="88"/>
      <c r="AQ3419" s="88"/>
      <c r="AR3419" s="88">
        <v>30</v>
      </c>
      <c r="AS3419" s="88">
        <v>30</v>
      </c>
      <c r="AT3419" s="88">
        <v>0</v>
      </c>
      <c r="AU3419" s="88">
        <v>0</v>
      </c>
      <c r="AV3419" s="88">
        <v>0</v>
      </c>
      <c r="AW3419" s="88">
        <v>0</v>
      </c>
      <c r="AX3419" s="88">
        <v>0</v>
      </c>
      <c r="AY3419" s="88">
        <v>0</v>
      </c>
      <c r="AZ3419" s="88">
        <v>0</v>
      </c>
      <c r="BA3419" s="88">
        <v>0</v>
      </c>
      <c r="BB3419" s="89">
        <f t="shared" si="211"/>
        <v>60</v>
      </c>
      <c r="BC3419" s="90" t="str">
        <f t="shared" si="210"/>
        <v>OK</v>
      </c>
      <c r="BD3419" s="91" t="str">
        <f t="shared" si="212"/>
        <v xml:space="preserve">                  </v>
      </c>
      <c r="BE3419" s="92">
        <f t="shared" si="213"/>
        <v>2</v>
      </c>
    </row>
    <row r="3420" spans="1:57" s="74" customFormat="1" ht="50.1" customHeight="1" x14ac:dyDescent="0.2">
      <c r="A3420" s="78" t="s">
        <v>55</v>
      </c>
      <c r="B3420" s="78" t="s">
        <v>63</v>
      </c>
      <c r="C3420" s="78" t="s">
        <v>621</v>
      </c>
      <c r="D3420" s="78" t="s">
        <v>605</v>
      </c>
      <c r="E3420" s="79" t="str">
        <f>+IF(C3420&lt;&gt;"",VLOOKUP(MID(C3420,18,5),NIVELES!$A$133:$B$213,2,0),"")</f>
        <v>MORONA_SANTIAGO</v>
      </c>
      <c r="F3420" s="80" t="s">
        <v>238</v>
      </c>
      <c r="G3420" s="81" t="str">
        <f>+IF(F3420&lt;&gt;"",VLOOKUP(F3420,NIVELES!$A$246:$C$464,3,0),"")</f>
        <v>SUR</v>
      </c>
      <c r="H3420" s="82" t="s">
        <v>1024</v>
      </c>
      <c r="I3420" s="78" t="s">
        <v>2201</v>
      </c>
      <c r="J3420" s="78" t="s">
        <v>2184</v>
      </c>
      <c r="K3420" s="78" t="s">
        <v>2185</v>
      </c>
      <c r="L3420" s="78" t="s">
        <v>1791</v>
      </c>
      <c r="M3420" s="78" t="s">
        <v>1791</v>
      </c>
      <c r="N3420" s="78" t="s">
        <v>1791</v>
      </c>
      <c r="O3420" s="78" t="s">
        <v>2458</v>
      </c>
      <c r="P3420" s="82">
        <v>2</v>
      </c>
      <c r="Q3420" s="78" t="s">
        <v>3292</v>
      </c>
      <c r="R3420" s="82"/>
      <c r="S3420" s="82">
        <v>1</v>
      </c>
      <c r="T3420" s="82">
        <v>1</v>
      </c>
      <c r="U3420" s="82"/>
      <c r="V3420" s="82"/>
      <c r="W3420" s="82"/>
      <c r="X3420" s="82"/>
      <c r="Y3420" s="82"/>
      <c r="Z3420" s="82"/>
      <c r="AA3420" s="82"/>
      <c r="AB3420" s="82"/>
      <c r="AC3420" s="82"/>
      <c r="AD3420" s="85" t="str">
        <f>IF(A3420&lt;&gt;"",IF(D3420="DIRECCIÓN_DE_TRANSFERENCIAS","280 0031",VLOOKUP(C3420,NIVELES!$A$14:$B$105,2,0)),"")</f>
        <v>280 6410</v>
      </c>
      <c r="AE3420" s="86" t="s">
        <v>322</v>
      </c>
      <c r="AF3420" s="86" t="s">
        <v>546</v>
      </c>
      <c r="AG3420" s="79" t="str">
        <f>+IF(AF3420&lt;&gt;"",VLOOKUP(AF3420,NIVELES!$A$666:$B$673,2,0),"")</f>
        <v>ATENCIÓN_INTEGRAL_A_PERSONAS_CON_DISCAPACIDAD</v>
      </c>
      <c r="AH3420" s="78" t="s">
        <v>322</v>
      </c>
      <c r="AI3420" s="79" t="str">
        <f>IF(AH3420&lt;&gt;"",VLOOKUP(CONCATENATE(AG3420,AH3420),NIVELES!$B$676:$C$745,2,0),"")</f>
        <v>Centros Directos Prestación De Servicio</v>
      </c>
      <c r="AJ3420" s="78" t="s">
        <v>517</v>
      </c>
      <c r="AK3420" s="79" t="str">
        <f>+IF(AJ3420&lt;&gt;"",VLOOKUP(AJ3420,NIVELES!$A$816:$B$892,2,0),"")</f>
        <v>NO APLICA</v>
      </c>
      <c r="AL3420" s="78" t="s">
        <v>554</v>
      </c>
      <c r="AM3420" s="78">
        <v>530303</v>
      </c>
      <c r="AN3420" s="79" t="str">
        <f>IF(AM3420&lt;&gt;"",+VLOOKUP(AM3420,NIVELES!$A$1652:$B$2466,2,0),"")</f>
        <v>Viáticos y Subsistencias en el Interior</v>
      </c>
      <c r="AO3420" s="87">
        <v>160</v>
      </c>
      <c r="AP3420" s="88"/>
      <c r="AQ3420" s="88"/>
      <c r="AR3420" s="88">
        <v>80</v>
      </c>
      <c r="AS3420" s="88">
        <v>80</v>
      </c>
      <c r="AT3420" s="88">
        <v>0</v>
      </c>
      <c r="AU3420" s="88">
        <v>0</v>
      </c>
      <c r="AV3420" s="88">
        <v>0</v>
      </c>
      <c r="AW3420" s="88">
        <v>0</v>
      </c>
      <c r="AX3420" s="88">
        <v>0</v>
      </c>
      <c r="AY3420" s="88">
        <v>0</v>
      </c>
      <c r="AZ3420" s="88">
        <v>0</v>
      </c>
      <c r="BA3420" s="88">
        <v>0</v>
      </c>
      <c r="BB3420" s="89">
        <f t="shared" si="211"/>
        <v>160</v>
      </c>
      <c r="BC3420" s="90" t="str">
        <f t="shared" si="210"/>
        <v>OK</v>
      </c>
      <c r="BD3420" s="91" t="str">
        <f t="shared" si="212"/>
        <v xml:space="preserve">                  </v>
      </c>
      <c r="BE3420" s="92">
        <f t="shared" si="213"/>
        <v>2</v>
      </c>
    </row>
    <row r="3421" spans="1:57" s="74" customFormat="1" ht="50.1" customHeight="1" x14ac:dyDescent="0.2">
      <c r="A3421" s="78" t="s">
        <v>55</v>
      </c>
      <c r="B3421" s="78" t="s">
        <v>63</v>
      </c>
      <c r="C3421" s="78" t="s">
        <v>621</v>
      </c>
      <c r="D3421" s="78" t="s">
        <v>605</v>
      </c>
      <c r="E3421" s="79" t="str">
        <f>+IF(C3421&lt;&gt;"",VLOOKUP(MID(C3421,18,5),NIVELES!$A$133:$B$213,2,0),"")</f>
        <v>MORONA_SANTIAGO</v>
      </c>
      <c r="F3421" s="80" t="s">
        <v>238</v>
      </c>
      <c r="G3421" s="81" t="str">
        <f>+IF(F3421&lt;&gt;"",VLOOKUP(F3421,NIVELES!$A$246:$C$464,3,0),"")</f>
        <v>SUR</v>
      </c>
      <c r="H3421" s="82" t="s">
        <v>1024</v>
      </c>
      <c r="I3421" s="78" t="s">
        <v>2201</v>
      </c>
      <c r="J3421" s="78" t="s">
        <v>2184</v>
      </c>
      <c r="K3421" s="78" t="s">
        <v>2185</v>
      </c>
      <c r="L3421" s="78" t="s">
        <v>3312</v>
      </c>
      <c r="M3421" s="78">
        <v>450</v>
      </c>
      <c r="N3421" s="78" t="s">
        <v>3313</v>
      </c>
      <c r="O3421" s="78" t="s">
        <v>3314</v>
      </c>
      <c r="P3421" s="82">
        <v>3</v>
      </c>
      <c r="Q3421" s="78" t="s">
        <v>3315</v>
      </c>
      <c r="R3421" s="82"/>
      <c r="S3421" s="82">
        <v>1</v>
      </c>
      <c r="T3421" s="82"/>
      <c r="U3421" s="82"/>
      <c r="V3421" s="82">
        <v>1</v>
      </c>
      <c r="W3421" s="82"/>
      <c r="X3421" s="82"/>
      <c r="Y3421" s="82"/>
      <c r="Z3421" s="82">
        <v>1</v>
      </c>
      <c r="AA3421" s="82"/>
      <c r="AB3421" s="82"/>
      <c r="AC3421" s="82"/>
      <c r="AD3421" s="85" t="str">
        <f>IF(A3421&lt;&gt;"",IF(D3421="DIRECCIÓN_DE_TRANSFERENCIAS","280 0031",VLOOKUP(C3421,NIVELES!$A$14:$B$105,2,0)),"")</f>
        <v>280 6410</v>
      </c>
      <c r="AE3421" s="86" t="s">
        <v>322</v>
      </c>
      <c r="AF3421" s="86" t="s">
        <v>546</v>
      </c>
      <c r="AG3421" s="79" t="str">
        <f>+IF(AF3421&lt;&gt;"",VLOOKUP(AF3421,NIVELES!$A$666:$B$673,2,0),"")</f>
        <v>ATENCIÓN_INTEGRAL_A_PERSONAS_CON_DISCAPACIDAD</v>
      </c>
      <c r="AH3421" s="78" t="s">
        <v>511</v>
      </c>
      <c r="AI3421" s="79" t="str">
        <f>IF(AH3421&lt;&gt;"",VLOOKUP(CONCATENATE(AG3421,AH3421),NIVELES!$B$676:$C$745,2,0),"")</f>
        <v xml:space="preserve"> Prestacion  De  Servicios   Extramurales  - Atención  En  Hogar  Y  Comunidad</v>
      </c>
      <c r="AJ3421" s="78" t="s">
        <v>517</v>
      </c>
      <c r="AK3421" s="79" t="str">
        <f>+IF(AJ3421&lt;&gt;"",VLOOKUP(AJ3421,NIVELES!$A$816:$B$892,2,0),"")</f>
        <v>NO APLICA</v>
      </c>
      <c r="AL3421" s="78" t="s">
        <v>556</v>
      </c>
      <c r="AM3421" s="78">
        <v>580104</v>
      </c>
      <c r="AN3421" s="79" t="str">
        <f>IF(AM3421&lt;&gt;"",+VLOOKUP(AM3421,NIVELES!$A$1652:$B$2466,2,0),"")</f>
        <v>A Gobiernos Autónomos Descentralizados</v>
      </c>
      <c r="AO3421" s="87">
        <v>179181</v>
      </c>
      <c r="AP3421" s="88"/>
      <c r="AQ3421" s="88">
        <v>38822.550000000003</v>
      </c>
      <c r="AR3421" s="88">
        <v>0</v>
      </c>
      <c r="AS3421" s="88">
        <v>0</v>
      </c>
      <c r="AT3421" s="88">
        <v>44795.25</v>
      </c>
      <c r="AU3421" s="88">
        <v>0</v>
      </c>
      <c r="AV3421" s="88">
        <v>0</v>
      </c>
      <c r="AW3421" s="88">
        <v>0</v>
      </c>
      <c r="AX3421" s="88">
        <v>0</v>
      </c>
      <c r="AY3421" s="88">
        <v>95563.199999999997</v>
      </c>
      <c r="AZ3421" s="88">
        <v>0</v>
      </c>
      <c r="BA3421" s="88">
        <v>0</v>
      </c>
      <c r="BB3421" s="89">
        <f t="shared" si="211"/>
        <v>179181</v>
      </c>
      <c r="BC3421" s="90" t="str">
        <f t="shared" si="210"/>
        <v>OK</v>
      </c>
      <c r="BD3421" s="91" t="str">
        <f t="shared" si="212"/>
        <v xml:space="preserve">                  </v>
      </c>
      <c r="BE3421" s="92">
        <f t="shared" si="213"/>
        <v>3</v>
      </c>
    </row>
    <row r="3422" spans="1:57" s="74" customFormat="1" ht="50.1" customHeight="1" x14ac:dyDescent="0.2">
      <c r="A3422" s="78" t="s">
        <v>55</v>
      </c>
      <c r="B3422" s="78" t="s">
        <v>63</v>
      </c>
      <c r="C3422" s="78" t="s">
        <v>621</v>
      </c>
      <c r="D3422" s="78" t="s">
        <v>605</v>
      </c>
      <c r="E3422" s="79" t="str">
        <f>+IF(C3422&lt;&gt;"",VLOOKUP(MID(C3422,18,5),NIVELES!$A$133:$B$213,2,0),"")</f>
        <v>MORONA_SANTIAGO</v>
      </c>
      <c r="F3422" s="80" t="s">
        <v>238</v>
      </c>
      <c r="G3422" s="81" t="str">
        <f>+IF(F3422&lt;&gt;"",VLOOKUP(F3422,NIVELES!$A$246:$C$464,3,0),"")</f>
        <v>SUR</v>
      </c>
      <c r="H3422" s="82" t="s">
        <v>1024</v>
      </c>
      <c r="I3422" s="78" t="s">
        <v>2201</v>
      </c>
      <c r="J3422" s="78" t="s">
        <v>2184</v>
      </c>
      <c r="K3422" s="78" t="s">
        <v>2185</v>
      </c>
      <c r="L3422" s="78" t="s">
        <v>3316</v>
      </c>
      <c r="M3422" s="78">
        <v>40</v>
      </c>
      <c r="N3422" s="78" t="s">
        <v>2203</v>
      </c>
      <c r="O3422" s="78" t="s">
        <v>2235</v>
      </c>
      <c r="P3422" s="82">
        <v>1</v>
      </c>
      <c r="Q3422" s="78" t="s">
        <v>2472</v>
      </c>
      <c r="R3422" s="82"/>
      <c r="S3422" s="82"/>
      <c r="T3422" s="82"/>
      <c r="U3422" s="82">
        <v>1</v>
      </c>
      <c r="V3422" s="82"/>
      <c r="W3422" s="82"/>
      <c r="X3422" s="82"/>
      <c r="Y3422" s="82"/>
      <c r="Z3422" s="82"/>
      <c r="AA3422" s="82"/>
      <c r="AB3422" s="82"/>
      <c r="AC3422" s="82"/>
      <c r="AD3422" s="85" t="str">
        <f>IF(A3422&lt;&gt;"",IF(D3422="DIRECCIÓN_DE_TRANSFERENCIAS","280 0031",VLOOKUP(C3422,NIVELES!$A$14:$B$105,2,0)),"")</f>
        <v>280 6410</v>
      </c>
      <c r="AE3422" s="86" t="s">
        <v>322</v>
      </c>
      <c r="AF3422" s="86" t="s">
        <v>543</v>
      </c>
      <c r="AG3422" s="79" t="str">
        <f>+IF(AF3422&lt;&gt;"",VLOOKUP(AF3422,NIVELES!$A$666:$B$673,2,0),"")</f>
        <v>DESARROLLO_INFANTIL</v>
      </c>
      <c r="AH3422" s="78" t="s">
        <v>512</v>
      </c>
      <c r="AI3422" s="79" t="str">
        <f>IF(AH3422&lt;&gt;"",VLOOKUP(CONCATENATE(AG3422,AH3422),NIVELES!$B$676:$C$745,2,0),"")</f>
        <v>Centros Circulos De Cuidado Recreacion Y Aprendizaje CRA Creciendo Con Nuestros Hijos CNH</v>
      </c>
      <c r="AJ3422" s="78" t="s">
        <v>517</v>
      </c>
      <c r="AK3422" s="79" t="str">
        <f>+IF(AJ3422&lt;&gt;"",VLOOKUP(AJ3422,NIVELES!$A$816:$B$892,2,0),"")</f>
        <v>NO APLICA</v>
      </c>
      <c r="AL3422" s="78" t="s">
        <v>554</v>
      </c>
      <c r="AM3422" s="78">
        <v>530105</v>
      </c>
      <c r="AN3422" s="79" t="str">
        <f>IF(AM3422&lt;&gt;"",+VLOOKUP(AM3422,NIVELES!$A$1652:$B$2466,2,0),"")</f>
        <v>Telecomunicaciones</v>
      </c>
      <c r="AO3422" s="87">
        <v>189.28</v>
      </c>
      <c r="AP3422" s="88"/>
      <c r="AQ3422" s="88"/>
      <c r="AR3422" s="88">
        <v>0</v>
      </c>
      <c r="AS3422" s="88">
        <v>0</v>
      </c>
      <c r="AT3422" s="88">
        <v>189.28</v>
      </c>
      <c r="AU3422" s="88">
        <v>0</v>
      </c>
      <c r="AV3422" s="88">
        <v>0</v>
      </c>
      <c r="AW3422" s="88">
        <v>0</v>
      </c>
      <c r="AX3422" s="88">
        <v>0</v>
      </c>
      <c r="AY3422" s="88">
        <v>0</v>
      </c>
      <c r="AZ3422" s="88">
        <v>0</v>
      </c>
      <c r="BA3422" s="88">
        <v>0</v>
      </c>
      <c r="BB3422" s="89">
        <f t="shared" si="211"/>
        <v>189.28</v>
      </c>
      <c r="BC3422" s="90" t="str">
        <f t="shared" si="210"/>
        <v>OK</v>
      </c>
      <c r="BD3422" s="91" t="str">
        <f t="shared" si="212"/>
        <v xml:space="preserve">                  </v>
      </c>
      <c r="BE3422" s="92">
        <f t="shared" si="213"/>
        <v>1</v>
      </c>
    </row>
    <row r="3423" spans="1:57" s="74" customFormat="1" ht="50.1" customHeight="1" x14ac:dyDescent="0.2">
      <c r="A3423" s="78" t="s">
        <v>55</v>
      </c>
      <c r="B3423" s="78" t="s">
        <v>63</v>
      </c>
      <c r="C3423" s="78" t="s">
        <v>621</v>
      </c>
      <c r="D3423" s="78" t="s">
        <v>605</v>
      </c>
      <c r="E3423" s="79" t="str">
        <f>+IF(C3423&lt;&gt;"",VLOOKUP(MID(C3423,18,5),NIVELES!$A$133:$B$213,2,0),"")</f>
        <v>MORONA_SANTIAGO</v>
      </c>
      <c r="F3423" s="80" t="s">
        <v>238</v>
      </c>
      <c r="G3423" s="81" t="str">
        <f>+IF(F3423&lt;&gt;"",VLOOKUP(F3423,NIVELES!$A$246:$C$464,3,0),"")</f>
        <v>SUR</v>
      </c>
      <c r="H3423" s="82" t="s">
        <v>1024</v>
      </c>
      <c r="I3423" s="78" t="s">
        <v>2201</v>
      </c>
      <c r="J3423" s="78" t="s">
        <v>2184</v>
      </c>
      <c r="K3423" s="78" t="s">
        <v>2185</v>
      </c>
      <c r="L3423" s="78" t="s">
        <v>3316</v>
      </c>
      <c r="M3423" s="78">
        <v>40</v>
      </c>
      <c r="N3423" s="78" t="s">
        <v>2203</v>
      </c>
      <c r="O3423" s="78" t="s">
        <v>2238</v>
      </c>
      <c r="P3423" s="82">
        <v>1</v>
      </c>
      <c r="Q3423" s="78" t="s">
        <v>2470</v>
      </c>
      <c r="R3423" s="82"/>
      <c r="S3423" s="82"/>
      <c r="T3423" s="82"/>
      <c r="U3423" s="82">
        <v>1</v>
      </c>
      <c r="V3423" s="82"/>
      <c r="W3423" s="82"/>
      <c r="X3423" s="82"/>
      <c r="Y3423" s="82"/>
      <c r="Z3423" s="82"/>
      <c r="AA3423" s="82"/>
      <c r="AB3423" s="82"/>
      <c r="AC3423" s="82"/>
      <c r="AD3423" s="85" t="str">
        <f>IF(A3423&lt;&gt;"",IF(D3423="DIRECCIÓN_DE_TRANSFERENCIAS","280 0031",VLOOKUP(C3423,NIVELES!$A$14:$B$105,2,0)),"")</f>
        <v>280 6410</v>
      </c>
      <c r="AE3423" s="86" t="s">
        <v>322</v>
      </c>
      <c r="AF3423" s="86" t="s">
        <v>543</v>
      </c>
      <c r="AG3423" s="79" t="str">
        <f>+IF(AF3423&lt;&gt;"",VLOOKUP(AF3423,NIVELES!$A$666:$B$673,2,0),"")</f>
        <v>DESARROLLO_INFANTIL</v>
      </c>
      <c r="AH3423" s="78" t="s">
        <v>512</v>
      </c>
      <c r="AI3423" s="79" t="str">
        <f>IF(AH3423&lt;&gt;"",VLOOKUP(CONCATENATE(AG3423,AH3423),NIVELES!$B$676:$C$745,2,0),"")</f>
        <v>Centros Circulos De Cuidado Recreacion Y Aprendizaje CRA Creciendo Con Nuestros Hijos CNH</v>
      </c>
      <c r="AJ3423" s="78" t="s">
        <v>517</v>
      </c>
      <c r="AK3423" s="79" t="str">
        <f>+IF(AJ3423&lt;&gt;"",VLOOKUP(AJ3423,NIVELES!$A$816:$B$892,2,0),"")</f>
        <v>NO APLICA</v>
      </c>
      <c r="AL3423" s="78" t="s">
        <v>554</v>
      </c>
      <c r="AM3423" s="78">
        <v>530802</v>
      </c>
      <c r="AN3423" s="79" t="str">
        <f>IF(AM3423&lt;&gt;"",+VLOOKUP(AM3423,NIVELES!$A$1652:$B$2466,2,0),"")</f>
        <v>Vestuario, Lencería, Prendas de Protección; y, Accesorios para Uniformes Militares y Policiales; y, Carpas</v>
      </c>
      <c r="AO3423" s="87">
        <v>135.76</v>
      </c>
      <c r="AP3423" s="88"/>
      <c r="AQ3423" s="88"/>
      <c r="AR3423" s="88">
        <v>135.76</v>
      </c>
      <c r="AS3423" s="88">
        <v>0</v>
      </c>
      <c r="AT3423" s="88">
        <v>0</v>
      </c>
      <c r="AU3423" s="88">
        <v>0</v>
      </c>
      <c r="AV3423" s="88">
        <v>0</v>
      </c>
      <c r="AW3423" s="88">
        <v>0</v>
      </c>
      <c r="AX3423" s="88">
        <v>0</v>
      </c>
      <c r="AY3423" s="88">
        <v>0</v>
      </c>
      <c r="AZ3423" s="88">
        <v>0</v>
      </c>
      <c r="BA3423" s="88">
        <v>0</v>
      </c>
      <c r="BB3423" s="89">
        <f t="shared" si="211"/>
        <v>135.76</v>
      </c>
      <c r="BC3423" s="90" t="str">
        <f t="shared" si="210"/>
        <v>OK</v>
      </c>
      <c r="BD3423" s="91" t="str">
        <f t="shared" si="212"/>
        <v xml:space="preserve">                  </v>
      </c>
      <c r="BE3423" s="92">
        <f t="shared" si="213"/>
        <v>1</v>
      </c>
    </row>
    <row r="3424" spans="1:57" s="74" customFormat="1" ht="50.1" customHeight="1" x14ac:dyDescent="0.2">
      <c r="A3424" s="78" t="s">
        <v>55</v>
      </c>
      <c r="B3424" s="78" t="s">
        <v>63</v>
      </c>
      <c r="C3424" s="78" t="s">
        <v>621</v>
      </c>
      <c r="D3424" s="78" t="s">
        <v>605</v>
      </c>
      <c r="E3424" s="79" t="str">
        <f>+IF(C3424&lt;&gt;"",VLOOKUP(MID(C3424,18,5),NIVELES!$A$133:$B$213,2,0),"")</f>
        <v>MORONA_SANTIAGO</v>
      </c>
      <c r="F3424" s="80" t="s">
        <v>238</v>
      </c>
      <c r="G3424" s="81" t="str">
        <f>+IF(F3424&lt;&gt;"",VLOOKUP(F3424,NIVELES!$A$246:$C$464,3,0),"")</f>
        <v>SUR</v>
      </c>
      <c r="H3424" s="82" t="s">
        <v>1024</v>
      </c>
      <c r="I3424" s="78" t="s">
        <v>2201</v>
      </c>
      <c r="J3424" s="78" t="s">
        <v>2184</v>
      </c>
      <c r="K3424" s="78" t="s">
        <v>2185</v>
      </c>
      <c r="L3424" s="78" t="s">
        <v>3316</v>
      </c>
      <c r="M3424" s="78">
        <v>40</v>
      </c>
      <c r="N3424" s="78" t="s">
        <v>2203</v>
      </c>
      <c r="O3424" s="78" t="s">
        <v>2362</v>
      </c>
      <c r="P3424" s="82">
        <v>1</v>
      </c>
      <c r="Q3424" s="78" t="s">
        <v>3317</v>
      </c>
      <c r="R3424" s="82"/>
      <c r="S3424" s="82"/>
      <c r="T3424" s="82"/>
      <c r="U3424" s="82">
        <v>1</v>
      </c>
      <c r="V3424" s="82"/>
      <c r="W3424" s="82"/>
      <c r="X3424" s="82"/>
      <c r="Y3424" s="82"/>
      <c r="Z3424" s="82"/>
      <c r="AA3424" s="82"/>
      <c r="AB3424" s="82"/>
      <c r="AC3424" s="82"/>
      <c r="AD3424" s="85" t="str">
        <f>IF(A3424&lt;&gt;"",IF(D3424="DIRECCIÓN_DE_TRANSFERENCIAS","280 0031",VLOOKUP(C3424,NIVELES!$A$14:$B$105,2,0)),"")</f>
        <v>280 6410</v>
      </c>
      <c r="AE3424" s="86" t="s">
        <v>322</v>
      </c>
      <c r="AF3424" s="86" t="s">
        <v>543</v>
      </c>
      <c r="AG3424" s="79" t="str">
        <f>+IF(AF3424&lt;&gt;"",VLOOKUP(AF3424,NIVELES!$A$666:$B$673,2,0),"")</f>
        <v>DESARROLLO_INFANTIL</v>
      </c>
      <c r="AH3424" s="78" t="s">
        <v>512</v>
      </c>
      <c r="AI3424" s="79" t="str">
        <f>IF(AH3424&lt;&gt;"",VLOOKUP(CONCATENATE(AG3424,AH3424),NIVELES!$B$676:$C$745,2,0),"")</f>
        <v>Centros Circulos De Cuidado Recreacion Y Aprendizaje CRA Creciendo Con Nuestros Hijos CNH</v>
      </c>
      <c r="AJ3424" s="78" t="s">
        <v>517</v>
      </c>
      <c r="AK3424" s="79" t="str">
        <f>+IF(AJ3424&lt;&gt;"",VLOOKUP(AJ3424,NIVELES!$A$816:$B$892,2,0),"")</f>
        <v>NO APLICA</v>
      </c>
      <c r="AL3424" s="78" t="s">
        <v>554</v>
      </c>
      <c r="AM3424" s="78">
        <v>530820</v>
      </c>
      <c r="AN3424" s="79" t="str">
        <f>IF(AM3424&lt;&gt;"",+VLOOKUP(AM3424,NIVELES!$A$1652:$B$2466,2,0),"")</f>
        <v>Menaje de Cocina, de Hogar y Accesorios Descartables</v>
      </c>
      <c r="AO3424" s="87">
        <v>806.4</v>
      </c>
      <c r="AP3424" s="88"/>
      <c r="AQ3424" s="88"/>
      <c r="AR3424" s="88">
        <v>806.4</v>
      </c>
      <c r="AS3424" s="88">
        <v>0</v>
      </c>
      <c r="AT3424" s="88">
        <v>0</v>
      </c>
      <c r="AU3424" s="88">
        <v>0</v>
      </c>
      <c r="AV3424" s="88">
        <v>0</v>
      </c>
      <c r="AW3424" s="88">
        <v>0</v>
      </c>
      <c r="AX3424" s="88">
        <v>0</v>
      </c>
      <c r="AY3424" s="88">
        <v>0</v>
      </c>
      <c r="AZ3424" s="88">
        <v>0</v>
      </c>
      <c r="BA3424" s="88">
        <v>0</v>
      </c>
      <c r="BB3424" s="89">
        <f t="shared" si="211"/>
        <v>806.4</v>
      </c>
      <c r="BC3424" s="90" t="str">
        <f t="shared" si="210"/>
        <v>OK</v>
      </c>
      <c r="BD3424" s="91" t="str">
        <f t="shared" si="212"/>
        <v xml:space="preserve">                  </v>
      </c>
      <c r="BE3424" s="92">
        <f t="shared" si="213"/>
        <v>1</v>
      </c>
    </row>
    <row r="3425" spans="1:57" s="74" customFormat="1" ht="50.1" customHeight="1" x14ac:dyDescent="0.2">
      <c r="A3425" s="78" t="s">
        <v>55</v>
      </c>
      <c r="B3425" s="78" t="s">
        <v>63</v>
      </c>
      <c r="C3425" s="78" t="s">
        <v>621</v>
      </c>
      <c r="D3425" s="78" t="s">
        <v>605</v>
      </c>
      <c r="E3425" s="79" t="str">
        <f>+IF(C3425&lt;&gt;"",VLOOKUP(MID(C3425,18,5),NIVELES!$A$133:$B$213,2,0),"")</f>
        <v>MORONA_SANTIAGO</v>
      </c>
      <c r="F3425" s="80" t="s">
        <v>238</v>
      </c>
      <c r="G3425" s="81" t="str">
        <f>+IF(F3425&lt;&gt;"",VLOOKUP(F3425,NIVELES!$A$246:$C$464,3,0),"")</f>
        <v>SUR</v>
      </c>
      <c r="H3425" s="82" t="s">
        <v>1024</v>
      </c>
      <c r="I3425" s="78" t="s">
        <v>2201</v>
      </c>
      <c r="J3425" s="78" t="s">
        <v>2184</v>
      </c>
      <c r="K3425" s="78" t="s">
        <v>2185</v>
      </c>
      <c r="L3425" s="78" t="s">
        <v>3316</v>
      </c>
      <c r="M3425" s="78">
        <v>40</v>
      </c>
      <c r="N3425" s="78" t="s">
        <v>2203</v>
      </c>
      <c r="O3425" s="78" t="s">
        <v>2229</v>
      </c>
      <c r="P3425" s="82">
        <v>1</v>
      </c>
      <c r="Q3425" s="78" t="s">
        <v>3318</v>
      </c>
      <c r="R3425" s="82"/>
      <c r="S3425" s="82"/>
      <c r="T3425" s="82"/>
      <c r="U3425" s="82">
        <v>1</v>
      </c>
      <c r="V3425" s="82"/>
      <c r="W3425" s="82"/>
      <c r="X3425" s="82"/>
      <c r="Y3425" s="82"/>
      <c r="Z3425" s="82"/>
      <c r="AA3425" s="82"/>
      <c r="AB3425" s="82"/>
      <c r="AC3425" s="82"/>
      <c r="AD3425" s="85" t="str">
        <f>IF(A3425&lt;&gt;"",IF(D3425="DIRECCIÓN_DE_TRANSFERENCIAS","280 0031",VLOOKUP(C3425,NIVELES!$A$14:$B$105,2,0)),"")</f>
        <v>280 6410</v>
      </c>
      <c r="AE3425" s="86" t="s">
        <v>322</v>
      </c>
      <c r="AF3425" s="86" t="s">
        <v>543</v>
      </c>
      <c r="AG3425" s="79" t="str">
        <f>+IF(AF3425&lt;&gt;"",VLOOKUP(AF3425,NIVELES!$A$666:$B$673,2,0),"")</f>
        <v>DESARROLLO_INFANTIL</v>
      </c>
      <c r="AH3425" s="78" t="s">
        <v>512</v>
      </c>
      <c r="AI3425" s="79" t="str">
        <f>IF(AH3425&lt;&gt;"",VLOOKUP(CONCATENATE(AG3425,AH3425),NIVELES!$B$676:$C$745,2,0),"")</f>
        <v>Centros Circulos De Cuidado Recreacion Y Aprendizaje CRA Creciendo Con Nuestros Hijos CNH</v>
      </c>
      <c r="AJ3425" s="78" t="s">
        <v>517</v>
      </c>
      <c r="AK3425" s="79" t="str">
        <f>+IF(AJ3425&lt;&gt;"",VLOOKUP(AJ3425,NIVELES!$A$816:$B$892,2,0),"")</f>
        <v>NO APLICA</v>
      </c>
      <c r="AL3425" s="78" t="s">
        <v>554</v>
      </c>
      <c r="AM3425" s="78">
        <v>530805</v>
      </c>
      <c r="AN3425" s="79" t="str">
        <f>IF(AM3425&lt;&gt;"",+VLOOKUP(AM3425,NIVELES!$A$1652:$B$2466,2,0),"")</f>
        <v>Materiales de Aseo</v>
      </c>
      <c r="AO3425" s="87">
        <v>214</v>
      </c>
      <c r="AP3425" s="88"/>
      <c r="AQ3425" s="88"/>
      <c r="AR3425" s="88">
        <v>214</v>
      </c>
      <c r="AS3425" s="88">
        <v>0</v>
      </c>
      <c r="AT3425" s="88">
        <v>0</v>
      </c>
      <c r="AU3425" s="88">
        <v>0</v>
      </c>
      <c r="AV3425" s="88">
        <v>0</v>
      </c>
      <c r="AW3425" s="88">
        <v>0</v>
      </c>
      <c r="AX3425" s="88">
        <v>0</v>
      </c>
      <c r="AY3425" s="88">
        <v>0</v>
      </c>
      <c r="AZ3425" s="88">
        <v>0</v>
      </c>
      <c r="BA3425" s="88">
        <v>0</v>
      </c>
      <c r="BB3425" s="89">
        <f t="shared" si="211"/>
        <v>214</v>
      </c>
      <c r="BC3425" s="90" t="str">
        <f t="shared" si="210"/>
        <v>OK</v>
      </c>
      <c r="BD3425" s="91" t="str">
        <f t="shared" si="212"/>
        <v xml:space="preserve">                  </v>
      </c>
      <c r="BE3425" s="92">
        <f t="shared" si="213"/>
        <v>1</v>
      </c>
    </row>
    <row r="3426" spans="1:57" s="74" customFormat="1" ht="50.1" customHeight="1" x14ac:dyDescent="0.2">
      <c r="A3426" s="78" t="s">
        <v>55</v>
      </c>
      <c r="B3426" s="78" t="s">
        <v>63</v>
      </c>
      <c r="C3426" s="78" t="s">
        <v>621</v>
      </c>
      <c r="D3426" s="78" t="s">
        <v>605</v>
      </c>
      <c r="E3426" s="79" t="str">
        <f>+IF(C3426&lt;&gt;"",VLOOKUP(MID(C3426,18,5),NIVELES!$A$133:$B$213,2,0),"")</f>
        <v>MORONA_SANTIAGO</v>
      </c>
      <c r="F3426" s="80" t="s">
        <v>238</v>
      </c>
      <c r="G3426" s="81" t="str">
        <f>+IF(F3426&lt;&gt;"",VLOOKUP(F3426,NIVELES!$A$246:$C$464,3,0),"")</f>
        <v>SUR</v>
      </c>
      <c r="H3426" s="82" t="s">
        <v>1024</v>
      </c>
      <c r="I3426" s="78" t="s">
        <v>2201</v>
      </c>
      <c r="J3426" s="78" t="s">
        <v>2184</v>
      </c>
      <c r="K3426" s="78" t="s">
        <v>2185</v>
      </c>
      <c r="L3426" s="78" t="s">
        <v>3316</v>
      </c>
      <c r="M3426" s="78">
        <v>40</v>
      </c>
      <c r="N3426" s="78" t="s">
        <v>2203</v>
      </c>
      <c r="O3426" s="78" t="s">
        <v>2225</v>
      </c>
      <c r="P3426" s="82">
        <v>5</v>
      </c>
      <c r="Q3426" s="78" t="s">
        <v>2473</v>
      </c>
      <c r="R3426" s="82"/>
      <c r="S3426" s="82"/>
      <c r="T3426" s="82">
        <v>1</v>
      </c>
      <c r="U3426" s="82">
        <v>1</v>
      </c>
      <c r="V3426" s="82">
        <v>1</v>
      </c>
      <c r="W3426" s="82">
        <v>1</v>
      </c>
      <c r="X3426" s="82">
        <v>1</v>
      </c>
      <c r="Y3426" s="82"/>
      <c r="Z3426" s="82"/>
      <c r="AA3426" s="82"/>
      <c r="AB3426" s="82"/>
      <c r="AC3426" s="82"/>
      <c r="AD3426" s="85" t="str">
        <f>IF(A3426&lt;&gt;"",IF(D3426="DIRECCIÓN_DE_TRANSFERENCIAS","280 0031",VLOOKUP(C3426,NIVELES!$A$14:$B$105,2,0)),"")</f>
        <v>280 6410</v>
      </c>
      <c r="AE3426" s="86" t="s">
        <v>322</v>
      </c>
      <c r="AF3426" s="86" t="s">
        <v>543</v>
      </c>
      <c r="AG3426" s="79" t="str">
        <f>+IF(AF3426&lt;&gt;"",VLOOKUP(AF3426,NIVELES!$A$666:$B$673,2,0),"")</f>
        <v>DESARROLLO_INFANTIL</v>
      </c>
      <c r="AH3426" s="78" t="s">
        <v>512</v>
      </c>
      <c r="AI3426" s="79" t="str">
        <f>IF(AH3426&lt;&gt;"",VLOOKUP(CONCATENATE(AG3426,AH3426),NIVELES!$B$676:$C$745,2,0),"")</f>
        <v>Centros Circulos De Cuidado Recreacion Y Aprendizaje CRA Creciendo Con Nuestros Hijos CNH</v>
      </c>
      <c r="AJ3426" s="78" t="s">
        <v>517</v>
      </c>
      <c r="AK3426" s="79" t="str">
        <f>+IF(AJ3426&lt;&gt;"",VLOOKUP(AJ3426,NIVELES!$A$816:$B$892,2,0),"")</f>
        <v>NO APLICA</v>
      </c>
      <c r="AL3426" s="78" t="s">
        <v>554</v>
      </c>
      <c r="AM3426" s="78">
        <v>530801</v>
      </c>
      <c r="AN3426" s="79" t="str">
        <f>IF(AM3426&lt;&gt;"",+VLOOKUP(AM3426,NIVELES!$A$1652:$B$2466,2,0),"")</f>
        <v>Alimentos y Bebidas</v>
      </c>
      <c r="AO3426" s="87">
        <v>3840</v>
      </c>
      <c r="AP3426" s="88"/>
      <c r="AQ3426" s="88"/>
      <c r="AR3426" s="88">
        <v>768</v>
      </c>
      <c r="AS3426" s="88">
        <v>768</v>
      </c>
      <c r="AT3426" s="88">
        <v>768</v>
      </c>
      <c r="AU3426" s="88">
        <v>768</v>
      </c>
      <c r="AV3426" s="88">
        <v>768</v>
      </c>
      <c r="AW3426" s="88">
        <v>0</v>
      </c>
      <c r="AX3426" s="88">
        <v>0</v>
      </c>
      <c r="AY3426" s="88">
        <v>0</v>
      </c>
      <c r="AZ3426" s="88">
        <v>0</v>
      </c>
      <c r="BA3426" s="88">
        <v>0</v>
      </c>
      <c r="BB3426" s="89">
        <f t="shared" si="211"/>
        <v>3840</v>
      </c>
      <c r="BC3426" s="90" t="str">
        <f t="shared" si="210"/>
        <v>OK</v>
      </c>
      <c r="BD3426" s="91" t="str">
        <f t="shared" si="212"/>
        <v xml:space="preserve">                  </v>
      </c>
      <c r="BE3426" s="92">
        <f t="shared" si="213"/>
        <v>5</v>
      </c>
    </row>
    <row r="3427" spans="1:57" s="74" customFormat="1" ht="50.1" customHeight="1" x14ac:dyDescent="0.2">
      <c r="A3427" s="78" t="s">
        <v>55</v>
      </c>
      <c r="B3427" s="78" t="s">
        <v>65</v>
      </c>
      <c r="C3427" s="78" t="s">
        <v>750</v>
      </c>
      <c r="D3427" s="78" t="s">
        <v>575</v>
      </c>
      <c r="E3427" s="79" t="str">
        <f>+IF(C3427&lt;&gt;"",VLOOKUP(MID(C3427,18,5),NIVELES!$A$133:$B$213,2,0),"")</f>
        <v>LOJA</v>
      </c>
      <c r="F3427" s="80" t="s">
        <v>187</v>
      </c>
      <c r="G3427" s="81" t="str">
        <f>+IF(F3427&lt;&gt;"",VLOOKUP(F3427,NIVELES!$A$246:$C$464,3,0),"")</f>
        <v>SUR</v>
      </c>
      <c r="H3427" s="82" t="s">
        <v>1023</v>
      </c>
      <c r="I3427" s="78" t="s">
        <v>2164</v>
      </c>
      <c r="J3427" s="78" t="s">
        <v>2165</v>
      </c>
      <c r="K3427" s="78" t="s">
        <v>2166</v>
      </c>
      <c r="L3427" s="78" t="s">
        <v>1791</v>
      </c>
      <c r="M3427" s="78" t="s">
        <v>1791</v>
      </c>
      <c r="N3427" s="78" t="s">
        <v>1791</v>
      </c>
      <c r="O3427" s="78" t="s">
        <v>2167</v>
      </c>
      <c r="P3427" s="82">
        <v>12</v>
      </c>
      <c r="Q3427" s="78" t="s">
        <v>3319</v>
      </c>
      <c r="R3427" s="82">
        <v>1</v>
      </c>
      <c r="S3427" s="82">
        <v>1</v>
      </c>
      <c r="T3427" s="82">
        <v>1</v>
      </c>
      <c r="U3427" s="82">
        <v>1</v>
      </c>
      <c r="V3427" s="82">
        <v>1</v>
      </c>
      <c r="W3427" s="82">
        <v>1</v>
      </c>
      <c r="X3427" s="82">
        <v>1</v>
      </c>
      <c r="Y3427" s="82">
        <v>1</v>
      </c>
      <c r="Z3427" s="82">
        <v>1</v>
      </c>
      <c r="AA3427" s="82">
        <v>1</v>
      </c>
      <c r="AB3427" s="82">
        <v>1</v>
      </c>
      <c r="AC3427" s="82">
        <v>1</v>
      </c>
      <c r="AD3427" s="85" t="str">
        <f>IF(A3427&lt;&gt;"",IF(D3427="DIRECCIÓN_DE_TRANSFERENCIAS","280 0031",VLOOKUP(C3427,NIVELES!$A$14:$B$105,2,0)),"")</f>
        <v>280 7000</v>
      </c>
      <c r="AE3427" s="86" t="s">
        <v>322</v>
      </c>
      <c r="AF3427" s="86" t="s">
        <v>369</v>
      </c>
      <c r="AG3427" s="79" t="str">
        <f>+IF(AF3427&lt;&gt;"",VLOOKUP(AF3427,NIVELES!$A$666:$B$673,2,0),"")</f>
        <v>ADMINISTRACIÓN_CENTRAL</v>
      </c>
      <c r="AH3427" s="78" t="s">
        <v>322</v>
      </c>
      <c r="AI3427" s="79" t="str">
        <f>IF(AH3427&lt;&gt;"",VLOOKUP(CONCATENATE(AG3427,AH3427),NIVELES!$B$676:$C$745,2,0),"")</f>
        <v>Administración De La Gestión Administrativa Financiera</v>
      </c>
      <c r="AJ3427" s="78" t="s">
        <v>517</v>
      </c>
      <c r="AK3427" s="79" t="str">
        <f>+IF(AJ3427&lt;&gt;"",VLOOKUP(AJ3427,NIVELES!$A$816:$B$892,2,0),"")</f>
        <v>NO APLICA</v>
      </c>
      <c r="AL3427" s="78" t="s">
        <v>553</v>
      </c>
      <c r="AM3427" s="78">
        <v>510105</v>
      </c>
      <c r="AN3427" s="79" t="str">
        <f>IF(AM3427&lt;&gt;"",+VLOOKUP(AM3427,NIVELES!$A$1652:$B$2466,2,0),"")</f>
        <v>Remuneraciones Unificadas</v>
      </c>
      <c r="AO3427" s="87">
        <v>325056</v>
      </c>
      <c r="AP3427" s="88">
        <v>27088</v>
      </c>
      <c r="AQ3427" s="88">
        <v>27088</v>
      </c>
      <c r="AR3427" s="88">
        <v>27088</v>
      </c>
      <c r="AS3427" s="88">
        <v>27088</v>
      </c>
      <c r="AT3427" s="88">
        <v>27088</v>
      </c>
      <c r="AU3427" s="88">
        <v>27088</v>
      </c>
      <c r="AV3427" s="88">
        <v>27088</v>
      </c>
      <c r="AW3427" s="88">
        <v>27088</v>
      </c>
      <c r="AX3427" s="88">
        <v>27088</v>
      </c>
      <c r="AY3427" s="88">
        <v>27088</v>
      </c>
      <c r="AZ3427" s="88">
        <v>27088</v>
      </c>
      <c r="BA3427" s="88">
        <v>27088</v>
      </c>
      <c r="BB3427" s="89">
        <f t="shared" si="211"/>
        <v>325056</v>
      </c>
      <c r="BC3427" s="90" t="str">
        <f t="shared" si="210"/>
        <v>OK</v>
      </c>
      <c r="BD3427" s="91" t="str">
        <f t="shared" si="212"/>
        <v xml:space="preserve">                  </v>
      </c>
      <c r="BE3427" s="92">
        <f t="shared" si="213"/>
        <v>12</v>
      </c>
    </row>
    <row r="3428" spans="1:57" s="74" customFormat="1" ht="50.1" customHeight="1" x14ac:dyDescent="0.2">
      <c r="A3428" s="78" t="s">
        <v>55</v>
      </c>
      <c r="B3428" s="78" t="s">
        <v>65</v>
      </c>
      <c r="C3428" s="78" t="s">
        <v>750</v>
      </c>
      <c r="D3428" s="78" t="s">
        <v>575</v>
      </c>
      <c r="E3428" s="79" t="str">
        <f>+IF(C3428&lt;&gt;"",VLOOKUP(MID(C3428,18,5),NIVELES!$A$133:$B$213,2,0),"")</f>
        <v>LOJA</v>
      </c>
      <c r="F3428" s="80" t="s">
        <v>187</v>
      </c>
      <c r="G3428" s="81" t="str">
        <f>+IF(F3428&lt;&gt;"",VLOOKUP(F3428,NIVELES!$A$246:$C$464,3,0),"")</f>
        <v>SUR</v>
      </c>
      <c r="H3428" s="82" t="s">
        <v>1023</v>
      </c>
      <c r="I3428" s="78" t="s">
        <v>2164</v>
      </c>
      <c r="J3428" s="78" t="s">
        <v>2165</v>
      </c>
      <c r="K3428" s="78" t="s">
        <v>2166</v>
      </c>
      <c r="L3428" s="78" t="s">
        <v>1791</v>
      </c>
      <c r="M3428" s="78" t="s">
        <v>1791</v>
      </c>
      <c r="N3428" s="78" t="s">
        <v>1791</v>
      </c>
      <c r="O3428" s="78" t="s">
        <v>2167</v>
      </c>
      <c r="P3428" s="82">
        <v>12</v>
      </c>
      <c r="Q3428" s="78" t="s">
        <v>3319</v>
      </c>
      <c r="R3428" s="82">
        <v>1</v>
      </c>
      <c r="S3428" s="82">
        <v>1</v>
      </c>
      <c r="T3428" s="82">
        <v>1</v>
      </c>
      <c r="U3428" s="82">
        <v>1</v>
      </c>
      <c r="V3428" s="82">
        <v>1</v>
      </c>
      <c r="W3428" s="82">
        <v>1</v>
      </c>
      <c r="X3428" s="82">
        <v>1</v>
      </c>
      <c r="Y3428" s="82">
        <v>1</v>
      </c>
      <c r="Z3428" s="82">
        <v>1</v>
      </c>
      <c r="AA3428" s="82">
        <v>1</v>
      </c>
      <c r="AB3428" s="82">
        <v>1</v>
      </c>
      <c r="AC3428" s="82">
        <v>1</v>
      </c>
      <c r="AD3428" s="85" t="str">
        <f>IF(A3428&lt;&gt;"",IF(D3428="DIRECCIÓN_DE_TRANSFERENCIAS","280 0031",VLOOKUP(C3428,NIVELES!$A$14:$B$105,2,0)),"")</f>
        <v>280 7000</v>
      </c>
      <c r="AE3428" s="86" t="s">
        <v>322</v>
      </c>
      <c r="AF3428" s="86" t="s">
        <v>369</v>
      </c>
      <c r="AG3428" s="79" t="str">
        <f>+IF(AF3428&lt;&gt;"",VLOOKUP(AF3428,NIVELES!$A$666:$B$673,2,0),"")</f>
        <v>ADMINISTRACIÓN_CENTRAL</v>
      </c>
      <c r="AH3428" s="78" t="s">
        <v>322</v>
      </c>
      <c r="AI3428" s="79" t="str">
        <f>IF(AH3428&lt;&gt;"",VLOOKUP(CONCATENATE(AG3428,AH3428),NIVELES!$B$676:$C$745,2,0),"")</f>
        <v>Administración De La Gestión Administrativa Financiera</v>
      </c>
      <c r="AJ3428" s="78" t="s">
        <v>517</v>
      </c>
      <c r="AK3428" s="79" t="str">
        <f>+IF(AJ3428&lt;&gt;"",VLOOKUP(AJ3428,NIVELES!$A$816:$B$892,2,0),"")</f>
        <v>NO APLICA</v>
      </c>
      <c r="AL3428" s="78" t="s">
        <v>553</v>
      </c>
      <c r="AM3428" s="78">
        <v>510106</v>
      </c>
      <c r="AN3428" s="79" t="str">
        <f>IF(AM3428&lt;&gt;"",+VLOOKUP(AM3428,NIVELES!$A$1652:$B$2466,2,0),"")</f>
        <v>Salarios Unificados</v>
      </c>
      <c r="AO3428" s="87">
        <v>42072</v>
      </c>
      <c r="AP3428" s="88">
        <v>3506</v>
      </c>
      <c r="AQ3428" s="88">
        <v>3506</v>
      </c>
      <c r="AR3428" s="88">
        <v>3506</v>
      </c>
      <c r="AS3428" s="88">
        <v>3506</v>
      </c>
      <c r="AT3428" s="88">
        <v>3506</v>
      </c>
      <c r="AU3428" s="88">
        <v>3506</v>
      </c>
      <c r="AV3428" s="88">
        <v>3506</v>
      </c>
      <c r="AW3428" s="88">
        <v>3506</v>
      </c>
      <c r="AX3428" s="88">
        <v>3506</v>
      </c>
      <c r="AY3428" s="88">
        <v>3506</v>
      </c>
      <c r="AZ3428" s="88">
        <v>3506</v>
      </c>
      <c r="BA3428" s="88">
        <v>3506</v>
      </c>
      <c r="BB3428" s="89">
        <f t="shared" si="211"/>
        <v>42072</v>
      </c>
      <c r="BC3428" s="90" t="str">
        <f t="shared" si="210"/>
        <v>OK</v>
      </c>
      <c r="BD3428" s="91" t="str">
        <f t="shared" si="212"/>
        <v xml:space="preserve">                  </v>
      </c>
      <c r="BE3428" s="92">
        <f t="shared" si="213"/>
        <v>12</v>
      </c>
    </row>
    <row r="3429" spans="1:57" s="74" customFormat="1" ht="50.1" customHeight="1" x14ac:dyDescent="0.2">
      <c r="A3429" s="78" t="s">
        <v>55</v>
      </c>
      <c r="B3429" s="78" t="s">
        <v>65</v>
      </c>
      <c r="C3429" s="78" t="s">
        <v>750</v>
      </c>
      <c r="D3429" s="78" t="s">
        <v>575</v>
      </c>
      <c r="E3429" s="79" t="str">
        <f>+IF(C3429&lt;&gt;"",VLOOKUP(MID(C3429,18,5),NIVELES!$A$133:$B$213,2,0),"")</f>
        <v>LOJA</v>
      </c>
      <c r="F3429" s="80" t="s">
        <v>187</v>
      </c>
      <c r="G3429" s="81" t="str">
        <f>+IF(F3429&lt;&gt;"",VLOOKUP(F3429,NIVELES!$A$246:$C$464,3,0),"")</f>
        <v>SUR</v>
      </c>
      <c r="H3429" s="82" t="s">
        <v>1023</v>
      </c>
      <c r="I3429" s="78" t="s">
        <v>2164</v>
      </c>
      <c r="J3429" s="78" t="s">
        <v>2165</v>
      </c>
      <c r="K3429" s="78" t="s">
        <v>2166</v>
      </c>
      <c r="L3429" s="78" t="s">
        <v>1791</v>
      </c>
      <c r="M3429" s="78" t="s">
        <v>1791</v>
      </c>
      <c r="N3429" s="78" t="s">
        <v>1791</v>
      </c>
      <c r="O3429" s="78" t="s">
        <v>2167</v>
      </c>
      <c r="P3429" s="82">
        <v>12</v>
      </c>
      <c r="Q3429" s="78" t="s">
        <v>3319</v>
      </c>
      <c r="R3429" s="82">
        <v>1</v>
      </c>
      <c r="S3429" s="82">
        <v>1</v>
      </c>
      <c r="T3429" s="82">
        <v>1</v>
      </c>
      <c r="U3429" s="82">
        <v>1</v>
      </c>
      <c r="V3429" s="82">
        <v>1</v>
      </c>
      <c r="W3429" s="82">
        <v>1</v>
      </c>
      <c r="X3429" s="82">
        <v>1</v>
      </c>
      <c r="Y3429" s="82">
        <v>1</v>
      </c>
      <c r="Z3429" s="82">
        <v>1</v>
      </c>
      <c r="AA3429" s="82">
        <v>1</v>
      </c>
      <c r="AB3429" s="82">
        <v>1</v>
      </c>
      <c r="AC3429" s="82">
        <v>1</v>
      </c>
      <c r="AD3429" s="85" t="str">
        <f>IF(A3429&lt;&gt;"",IF(D3429="DIRECCIÓN_DE_TRANSFERENCIAS","280 0031",VLOOKUP(C3429,NIVELES!$A$14:$B$105,2,0)),"")</f>
        <v>280 7000</v>
      </c>
      <c r="AE3429" s="86" t="s">
        <v>322</v>
      </c>
      <c r="AF3429" s="86" t="s">
        <v>369</v>
      </c>
      <c r="AG3429" s="79" t="str">
        <f>+IF(AF3429&lt;&gt;"",VLOOKUP(AF3429,NIVELES!$A$666:$B$673,2,0),"")</f>
        <v>ADMINISTRACIÓN_CENTRAL</v>
      </c>
      <c r="AH3429" s="78" t="s">
        <v>322</v>
      </c>
      <c r="AI3429" s="79" t="str">
        <f>IF(AH3429&lt;&gt;"",VLOOKUP(CONCATENATE(AG3429,AH3429),NIVELES!$B$676:$C$745,2,0),"")</f>
        <v>Administración De La Gestión Administrativa Financiera</v>
      </c>
      <c r="AJ3429" s="78" t="s">
        <v>517</v>
      </c>
      <c r="AK3429" s="79" t="str">
        <f>+IF(AJ3429&lt;&gt;"",VLOOKUP(AJ3429,NIVELES!$A$816:$B$892,2,0),"")</f>
        <v>NO APLICA</v>
      </c>
      <c r="AL3429" s="78" t="s">
        <v>553</v>
      </c>
      <c r="AM3429" s="78">
        <v>510203</v>
      </c>
      <c r="AN3429" s="79" t="str">
        <f>IF(AM3429&lt;&gt;"",+VLOOKUP(AM3429,NIVELES!$A$1652:$B$2466,2,0),"")</f>
        <v>Decimotercer Sueldo</v>
      </c>
      <c r="AO3429" s="87">
        <v>39916.75</v>
      </c>
      <c r="AP3429" s="88">
        <v>265.33999999999997</v>
      </c>
      <c r="AQ3429" s="88">
        <v>265.33999999999997</v>
      </c>
      <c r="AR3429" s="88">
        <v>265.33999999999997</v>
      </c>
      <c r="AS3429" s="88">
        <v>265.33999999999997</v>
      </c>
      <c r="AT3429" s="88">
        <v>265.33999999999997</v>
      </c>
      <c r="AU3429" s="88">
        <v>265.33999999999997</v>
      </c>
      <c r="AV3429" s="88">
        <v>265.33999999999997</v>
      </c>
      <c r="AW3429" s="88">
        <v>265.33999999999997</v>
      </c>
      <c r="AX3429" s="88">
        <v>265.33999999999997</v>
      </c>
      <c r="AY3429" s="88">
        <v>265.33999999999997</v>
      </c>
      <c r="AZ3429" s="88">
        <v>265.33999999999997</v>
      </c>
      <c r="BA3429" s="88">
        <v>36998.01</v>
      </c>
      <c r="BB3429" s="89">
        <f t="shared" si="211"/>
        <v>39916.75</v>
      </c>
      <c r="BC3429" s="90" t="str">
        <f t="shared" si="210"/>
        <v>OK</v>
      </c>
      <c r="BD3429" s="91" t="str">
        <f t="shared" si="212"/>
        <v xml:space="preserve">                  </v>
      </c>
      <c r="BE3429" s="92">
        <f t="shared" si="213"/>
        <v>12</v>
      </c>
    </row>
    <row r="3430" spans="1:57" s="74" customFormat="1" ht="50.1" customHeight="1" x14ac:dyDescent="0.2">
      <c r="A3430" s="78" t="s">
        <v>55</v>
      </c>
      <c r="B3430" s="78" t="s">
        <v>65</v>
      </c>
      <c r="C3430" s="78" t="s">
        <v>750</v>
      </c>
      <c r="D3430" s="78" t="s">
        <v>575</v>
      </c>
      <c r="E3430" s="79" t="str">
        <f>+IF(C3430&lt;&gt;"",VLOOKUP(MID(C3430,18,5),NIVELES!$A$133:$B$213,2,0),"")</f>
        <v>LOJA</v>
      </c>
      <c r="F3430" s="80" t="s">
        <v>187</v>
      </c>
      <c r="G3430" s="81" t="str">
        <f>+IF(F3430&lt;&gt;"",VLOOKUP(F3430,NIVELES!$A$246:$C$464,3,0),"")</f>
        <v>SUR</v>
      </c>
      <c r="H3430" s="82" t="s">
        <v>1023</v>
      </c>
      <c r="I3430" s="78" t="s">
        <v>2164</v>
      </c>
      <c r="J3430" s="78" t="s">
        <v>2165</v>
      </c>
      <c r="K3430" s="78" t="s">
        <v>2166</v>
      </c>
      <c r="L3430" s="78" t="s">
        <v>1791</v>
      </c>
      <c r="M3430" s="78" t="s">
        <v>1791</v>
      </c>
      <c r="N3430" s="78" t="s">
        <v>1791</v>
      </c>
      <c r="O3430" s="78" t="s">
        <v>2167</v>
      </c>
      <c r="P3430" s="82">
        <v>12</v>
      </c>
      <c r="Q3430" s="78" t="s">
        <v>3319</v>
      </c>
      <c r="R3430" s="82">
        <v>1</v>
      </c>
      <c r="S3430" s="82">
        <v>1</v>
      </c>
      <c r="T3430" s="82">
        <v>1</v>
      </c>
      <c r="U3430" s="82">
        <v>1</v>
      </c>
      <c r="V3430" s="82">
        <v>1</v>
      </c>
      <c r="W3430" s="82">
        <v>1</v>
      </c>
      <c r="X3430" s="82">
        <v>1</v>
      </c>
      <c r="Y3430" s="82">
        <v>1</v>
      </c>
      <c r="Z3430" s="82">
        <v>1</v>
      </c>
      <c r="AA3430" s="82">
        <v>1</v>
      </c>
      <c r="AB3430" s="82">
        <v>1</v>
      </c>
      <c r="AC3430" s="82">
        <v>1</v>
      </c>
      <c r="AD3430" s="85" t="str">
        <f>IF(A3430&lt;&gt;"",IF(D3430="DIRECCIÓN_DE_TRANSFERENCIAS","280 0031",VLOOKUP(C3430,NIVELES!$A$14:$B$105,2,0)),"")</f>
        <v>280 7000</v>
      </c>
      <c r="AE3430" s="86" t="s">
        <v>322</v>
      </c>
      <c r="AF3430" s="86" t="s">
        <v>369</v>
      </c>
      <c r="AG3430" s="79" t="str">
        <f>+IF(AF3430&lt;&gt;"",VLOOKUP(AF3430,NIVELES!$A$666:$B$673,2,0),"")</f>
        <v>ADMINISTRACIÓN_CENTRAL</v>
      </c>
      <c r="AH3430" s="78" t="s">
        <v>322</v>
      </c>
      <c r="AI3430" s="79" t="str">
        <f>IF(AH3430&lt;&gt;"",VLOOKUP(CONCATENATE(AG3430,AH3430),NIVELES!$B$676:$C$745,2,0),"")</f>
        <v>Administración De La Gestión Administrativa Financiera</v>
      </c>
      <c r="AJ3430" s="78" t="s">
        <v>517</v>
      </c>
      <c r="AK3430" s="79" t="str">
        <f>+IF(AJ3430&lt;&gt;"",VLOOKUP(AJ3430,NIVELES!$A$816:$B$892,2,0),"")</f>
        <v>NO APLICA</v>
      </c>
      <c r="AL3430" s="78" t="s">
        <v>553</v>
      </c>
      <c r="AM3430" s="78">
        <v>510204</v>
      </c>
      <c r="AN3430" s="79" t="str">
        <f>IF(AM3430&lt;&gt;"",+VLOOKUP(AM3430,NIVELES!$A$1652:$B$2466,2,0),"")</f>
        <v>Decimocuarto Sueldo</v>
      </c>
      <c r="AO3430" s="87">
        <v>13363.17</v>
      </c>
      <c r="AP3430" s="88">
        <v>98.49</v>
      </c>
      <c r="AQ3430" s="88">
        <v>98.49</v>
      </c>
      <c r="AR3430" s="88">
        <v>98.49</v>
      </c>
      <c r="AS3430" s="88">
        <v>98.49</v>
      </c>
      <c r="AT3430" s="88">
        <v>98.49</v>
      </c>
      <c r="AU3430" s="88">
        <v>98.49</v>
      </c>
      <c r="AV3430" s="88">
        <v>98.49</v>
      </c>
      <c r="AW3430" s="88">
        <v>12279.78</v>
      </c>
      <c r="AX3430" s="88">
        <v>98.49</v>
      </c>
      <c r="AY3430" s="88">
        <v>98.49</v>
      </c>
      <c r="AZ3430" s="88">
        <v>98.49</v>
      </c>
      <c r="BA3430" s="88">
        <v>98.49</v>
      </c>
      <c r="BB3430" s="89">
        <f t="shared" si="211"/>
        <v>13363.17</v>
      </c>
      <c r="BC3430" s="90" t="str">
        <f t="shared" si="210"/>
        <v>OK</v>
      </c>
      <c r="BD3430" s="91" t="str">
        <f t="shared" si="212"/>
        <v xml:space="preserve">                  </v>
      </c>
      <c r="BE3430" s="92">
        <f t="shared" si="213"/>
        <v>12</v>
      </c>
    </row>
    <row r="3431" spans="1:57" s="74" customFormat="1" ht="50.1" customHeight="1" x14ac:dyDescent="0.2">
      <c r="A3431" s="78" t="s">
        <v>55</v>
      </c>
      <c r="B3431" s="78" t="s">
        <v>65</v>
      </c>
      <c r="C3431" s="78" t="s">
        <v>750</v>
      </c>
      <c r="D3431" s="78" t="s">
        <v>575</v>
      </c>
      <c r="E3431" s="79" t="str">
        <f>+IF(C3431&lt;&gt;"",VLOOKUP(MID(C3431,18,5),NIVELES!$A$133:$B$213,2,0),"")</f>
        <v>LOJA</v>
      </c>
      <c r="F3431" s="80" t="s">
        <v>187</v>
      </c>
      <c r="G3431" s="81" t="str">
        <f>+IF(F3431&lt;&gt;"",VLOOKUP(F3431,NIVELES!$A$246:$C$464,3,0),"")</f>
        <v>SUR</v>
      </c>
      <c r="H3431" s="82" t="s">
        <v>1023</v>
      </c>
      <c r="I3431" s="78" t="s">
        <v>2164</v>
      </c>
      <c r="J3431" s="78" t="s">
        <v>2165</v>
      </c>
      <c r="K3431" s="78" t="s">
        <v>2166</v>
      </c>
      <c r="L3431" s="78" t="s">
        <v>1791</v>
      </c>
      <c r="M3431" s="78" t="s">
        <v>1791</v>
      </c>
      <c r="N3431" s="78" t="s">
        <v>1791</v>
      </c>
      <c r="O3431" s="78" t="s">
        <v>2167</v>
      </c>
      <c r="P3431" s="82">
        <v>12</v>
      </c>
      <c r="Q3431" s="78" t="s">
        <v>3319</v>
      </c>
      <c r="R3431" s="82">
        <v>1</v>
      </c>
      <c r="S3431" s="82">
        <v>1</v>
      </c>
      <c r="T3431" s="82">
        <v>1</v>
      </c>
      <c r="U3431" s="82">
        <v>1</v>
      </c>
      <c r="V3431" s="82">
        <v>1</v>
      </c>
      <c r="W3431" s="82">
        <v>1</v>
      </c>
      <c r="X3431" s="82">
        <v>1</v>
      </c>
      <c r="Y3431" s="82">
        <v>1</v>
      </c>
      <c r="Z3431" s="82">
        <v>1</v>
      </c>
      <c r="AA3431" s="82">
        <v>1</v>
      </c>
      <c r="AB3431" s="82">
        <v>1</v>
      </c>
      <c r="AC3431" s="82">
        <v>1</v>
      </c>
      <c r="AD3431" s="85" t="str">
        <f>IF(A3431&lt;&gt;"",IF(D3431="DIRECCIÓN_DE_TRANSFERENCIAS","280 0031",VLOOKUP(C3431,NIVELES!$A$14:$B$105,2,0)),"")</f>
        <v>280 7000</v>
      </c>
      <c r="AE3431" s="86" t="s">
        <v>322</v>
      </c>
      <c r="AF3431" s="86" t="s">
        <v>369</v>
      </c>
      <c r="AG3431" s="79" t="str">
        <f>+IF(AF3431&lt;&gt;"",VLOOKUP(AF3431,NIVELES!$A$666:$B$673,2,0),"")</f>
        <v>ADMINISTRACIÓN_CENTRAL</v>
      </c>
      <c r="AH3431" s="78" t="s">
        <v>322</v>
      </c>
      <c r="AI3431" s="79" t="str">
        <f>IF(AH3431&lt;&gt;"",VLOOKUP(CONCATENATE(AG3431,AH3431),NIVELES!$B$676:$C$745,2,0),"")</f>
        <v>Administración De La Gestión Administrativa Financiera</v>
      </c>
      <c r="AJ3431" s="78" t="s">
        <v>517</v>
      </c>
      <c r="AK3431" s="79" t="str">
        <f>+IF(AJ3431&lt;&gt;"",VLOOKUP(AJ3431,NIVELES!$A$816:$B$892,2,0),"")</f>
        <v>NO APLICA</v>
      </c>
      <c r="AL3431" s="78" t="s">
        <v>553</v>
      </c>
      <c r="AM3431" s="78">
        <v>510304</v>
      </c>
      <c r="AN3431" s="79" t="str">
        <f>IF(AM3431&lt;&gt;"",+VLOOKUP(AM3431,NIVELES!$A$1652:$B$2466,2,0),"")</f>
        <v>Compensación por Transporte</v>
      </c>
      <c r="AO3431" s="87">
        <v>720</v>
      </c>
      <c r="AP3431" s="88">
        <v>0</v>
      </c>
      <c r="AQ3431" s="88">
        <v>0</v>
      </c>
      <c r="AR3431" s="88">
        <v>72</v>
      </c>
      <c r="AS3431" s="88">
        <v>72</v>
      </c>
      <c r="AT3431" s="88">
        <v>72</v>
      </c>
      <c r="AU3431" s="88">
        <v>72</v>
      </c>
      <c r="AV3431" s="88">
        <v>72</v>
      </c>
      <c r="AW3431" s="88">
        <v>72</v>
      </c>
      <c r="AX3431" s="88">
        <v>72</v>
      </c>
      <c r="AY3431" s="88">
        <v>72</v>
      </c>
      <c r="AZ3431" s="88">
        <v>72</v>
      </c>
      <c r="BA3431" s="88">
        <v>72</v>
      </c>
      <c r="BB3431" s="89">
        <f t="shared" si="211"/>
        <v>720</v>
      </c>
      <c r="BC3431" s="90" t="str">
        <f t="shared" si="210"/>
        <v>OK</v>
      </c>
      <c r="BD3431" s="91" t="str">
        <f t="shared" si="212"/>
        <v xml:space="preserve">                  </v>
      </c>
      <c r="BE3431" s="92">
        <f t="shared" si="213"/>
        <v>12</v>
      </c>
    </row>
    <row r="3432" spans="1:57" s="74" customFormat="1" ht="50.1" customHeight="1" x14ac:dyDescent="0.2">
      <c r="A3432" s="78" t="s">
        <v>55</v>
      </c>
      <c r="B3432" s="78" t="s">
        <v>65</v>
      </c>
      <c r="C3432" s="78" t="s">
        <v>750</v>
      </c>
      <c r="D3432" s="78" t="s">
        <v>575</v>
      </c>
      <c r="E3432" s="79" t="str">
        <f>+IF(C3432&lt;&gt;"",VLOOKUP(MID(C3432,18,5),NIVELES!$A$133:$B$213,2,0),"")</f>
        <v>LOJA</v>
      </c>
      <c r="F3432" s="80" t="s">
        <v>187</v>
      </c>
      <c r="G3432" s="81" t="str">
        <f>+IF(F3432&lt;&gt;"",VLOOKUP(F3432,NIVELES!$A$246:$C$464,3,0),"")</f>
        <v>SUR</v>
      </c>
      <c r="H3432" s="82" t="s">
        <v>1023</v>
      </c>
      <c r="I3432" s="78" t="s">
        <v>2164</v>
      </c>
      <c r="J3432" s="78" t="s">
        <v>2165</v>
      </c>
      <c r="K3432" s="78" t="s">
        <v>2166</v>
      </c>
      <c r="L3432" s="78" t="s">
        <v>1791</v>
      </c>
      <c r="M3432" s="78" t="s">
        <v>1791</v>
      </c>
      <c r="N3432" s="78" t="s">
        <v>1791</v>
      </c>
      <c r="O3432" s="78" t="s">
        <v>2167</v>
      </c>
      <c r="P3432" s="82">
        <v>12</v>
      </c>
      <c r="Q3432" s="78" t="s">
        <v>3319</v>
      </c>
      <c r="R3432" s="82">
        <v>1</v>
      </c>
      <c r="S3432" s="82">
        <v>1</v>
      </c>
      <c r="T3432" s="82">
        <v>1</v>
      </c>
      <c r="U3432" s="82">
        <v>1</v>
      </c>
      <c r="V3432" s="82">
        <v>1</v>
      </c>
      <c r="W3432" s="82">
        <v>1</v>
      </c>
      <c r="X3432" s="82">
        <v>1</v>
      </c>
      <c r="Y3432" s="82">
        <v>1</v>
      </c>
      <c r="Z3432" s="82">
        <v>1</v>
      </c>
      <c r="AA3432" s="82">
        <v>1</v>
      </c>
      <c r="AB3432" s="82">
        <v>1</v>
      </c>
      <c r="AC3432" s="82">
        <v>1</v>
      </c>
      <c r="AD3432" s="85" t="str">
        <f>IF(A3432&lt;&gt;"",IF(D3432="DIRECCIÓN_DE_TRANSFERENCIAS","280 0031",VLOOKUP(C3432,NIVELES!$A$14:$B$105,2,0)),"")</f>
        <v>280 7000</v>
      </c>
      <c r="AE3432" s="86" t="s">
        <v>322</v>
      </c>
      <c r="AF3432" s="86" t="s">
        <v>369</v>
      </c>
      <c r="AG3432" s="79" t="str">
        <f>+IF(AF3432&lt;&gt;"",VLOOKUP(AF3432,NIVELES!$A$666:$B$673,2,0),"")</f>
        <v>ADMINISTRACIÓN_CENTRAL</v>
      </c>
      <c r="AH3432" s="78" t="s">
        <v>322</v>
      </c>
      <c r="AI3432" s="79" t="str">
        <f>IF(AH3432&lt;&gt;"",VLOOKUP(CONCATENATE(AG3432,AH3432),NIVELES!$B$676:$C$745,2,0),"")</f>
        <v>Administración De La Gestión Administrativa Financiera</v>
      </c>
      <c r="AJ3432" s="78" t="s">
        <v>517</v>
      </c>
      <c r="AK3432" s="79" t="str">
        <f>+IF(AJ3432&lt;&gt;"",VLOOKUP(AJ3432,NIVELES!$A$816:$B$892,2,0),"")</f>
        <v>NO APLICA</v>
      </c>
      <c r="AL3432" s="78" t="s">
        <v>553</v>
      </c>
      <c r="AM3432" s="78">
        <v>510306</v>
      </c>
      <c r="AN3432" s="79" t="str">
        <f>IF(AM3432&lt;&gt;"",+VLOOKUP(AM3432,NIVELES!$A$1652:$B$2466,2,0),"")</f>
        <v>Alimentación</v>
      </c>
      <c r="AO3432" s="87">
        <v>5040</v>
      </c>
      <c r="AP3432" s="88">
        <v>0</v>
      </c>
      <c r="AQ3432" s="88">
        <v>0</v>
      </c>
      <c r="AR3432" s="88">
        <v>504</v>
      </c>
      <c r="AS3432" s="88">
        <v>504</v>
      </c>
      <c r="AT3432" s="88">
        <v>504</v>
      </c>
      <c r="AU3432" s="88">
        <v>504</v>
      </c>
      <c r="AV3432" s="88">
        <v>504</v>
      </c>
      <c r="AW3432" s="88">
        <v>504</v>
      </c>
      <c r="AX3432" s="88">
        <v>504</v>
      </c>
      <c r="AY3432" s="88">
        <v>504</v>
      </c>
      <c r="AZ3432" s="88">
        <v>504</v>
      </c>
      <c r="BA3432" s="88">
        <v>504</v>
      </c>
      <c r="BB3432" s="89">
        <f t="shared" si="211"/>
        <v>5040</v>
      </c>
      <c r="BC3432" s="90" t="str">
        <f t="shared" si="210"/>
        <v>OK</v>
      </c>
      <c r="BD3432" s="91" t="str">
        <f t="shared" si="212"/>
        <v xml:space="preserve">                  </v>
      </c>
      <c r="BE3432" s="92">
        <f t="shared" si="213"/>
        <v>12</v>
      </c>
    </row>
    <row r="3433" spans="1:57" s="74" customFormat="1" ht="50.1" customHeight="1" x14ac:dyDescent="0.2">
      <c r="A3433" s="78" t="s">
        <v>55</v>
      </c>
      <c r="B3433" s="78" t="s">
        <v>65</v>
      </c>
      <c r="C3433" s="78" t="s">
        <v>750</v>
      </c>
      <c r="D3433" s="78" t="s">
        <v>575</v>
      </c>
      <c r="E3433" s="79" t="str">
        <f>+IF(C3433&lt;&gt;"",VLOOKUP(MID(C3433,18,5),NIVELES!$A$133:$B$213,2,0),"")</f>
        <v>LOJA</v>
      </c>
      <c r="F3433" s="80" t="s">
        <v>187</v>
      </c>
      <c r="G3433" s="81" t="str">
        <f>+IF(F3433&lt;&gt;"",VLOOKUP(F3433,NIVELES!$A$246:$C$464,3,0),"")</f>
        <v>SUR</v>
      </c>
      <c r="H3433" s="82" t="s">
        <v>1023</v>
      </c>
      <c r="I3433" s="78" t="s">
        <v>2164</v>
      </c>
      <c r="J3433" s="78" t="s">
        <v>2165</v>
      </c>
      <c r="K3433" s="78" t="s">
        <v>2166</v>
      </c>
      <c r="L3433" s="78" t="s">
        <v>1791</v>
      </c>
      <c r="M3433" s="78" t="s">
        <v>1791</v>
      </c>
      <c r="N3433" s="78" t="s">
        <v>1791</v>
      </c>
      <c r="O3433" s="78" t="s">
        <v>2167</v>
      </c>
      <c r="P3433" s="82">
        <v>12</v>
      </c>
      <c r="Q3433" s="78" t="s">
        <v>3319</v>
      </c>
      <c r="R3433" s="82">
        <v>1</v>
      </c>
      <c r="S3433" s="82">
        <v>1</v>
      </c>
      <c r="T3433" s="82">
        <v>1</v>
      </c>
      <c r="U3433" s="82">
        <v>1</v>
      </c>
      <c r="V3433" s="82">
        <v>1</v>
      </c>
      <c r="W3433" s="82">
        <v>1</v>
      </c>
      <c r="X3433" s="82">
        <v>1</v>
      </c>
      <c r="Y3433" s="82">
        <v>1</v>
      </c>
      <c r="Z3433" s="82">
        <v>1</v>
      </c>
      <c r="AA3433" s="82">
        <v>1</v>
      </c>
      <c r="AB3433" s="82">
        <v>1</v>
      </c>
      <c r="AC3433" s="82">
        <v>1</v>
      </c>
      <c r="AD3433" s="85" t="str">
        <f>IF(A3433&lt;&gt;"",IF(D3433="DIRECCIÓN_DE_TRANSFERENCIAS","280 0031",VLOOKUP(C3433,NIVELES!$A$14:$B$105,2,0)),"")</f>
        <v>280 7000</v>
      </c>
      <c r="AE3433" s="86" t="s">
        <v>322</v>
      </c>
      <c r="AF3433" s="86" t="s">
        <v>369</v>
      </c>
      <c r="AG3433" s="79" t="str">
        <f>+IF(AF3433&lt;&gt;"",VLOOKUP(AF3433,NIVELES!$A$666:$B$673,2,0),"")</f>
        <v>ADMINISTRACIÓN_CENTRAL</v>
      </c>
      <c r="AH3433" s="78" t="s">
        <v>322</v>
      </c>
      <c r="AI3433" s="79" t="str">
        <f>IF(AH3433&lt;&gt;"",VLOOKUP(CONCATENATE(AG3433,AH3433),NIVELES!$B$676:$C$745,2,0),"")</f>
        <v>Administración De La Gestión Administrativa Financiera</v>
      </c>
      <c r="AJ3433" s="78" t="s">
        <v>517</v>
      </c>
      <c r="AK3433" s="79" t="str">
        <f>+IF(AJ3433&lt;&gt;"",VLOOKUP(AJ3433,NIVELES!$A$816:$B$892,2,0),"")</f>
        <v>NO APLICA</v>
      </c>
      <c r="AL3433" s="78" t="s">
        <v>553</v>
      </c>
      <c r="AM3433" s="78">
        <v>510401</v>
      </c>
      <c r="AN3433" s="79" t="str">
        <f>IF(AM3433&lt;&gt;"",+VLOOKUP(AM3433,NIVELES!$A$1652:$B$2466,2,0),"")</f>
        <v>Por Cargas Familiares</v>
      </c>
      <c r="AO3433" s="87">
        <v>403.08</v>
      </c>
      <c r="AP3433" s="88">
        <v>0</v>
      </c>
      <c r="AQ3433" s="88">
        <v>0</v>
      </c>
      <c r="AR3433" s="88">
        <v>40.31</v>
      </c>
      <c r="AS3433" s="88">
        <v>40.31</v>
      </c>
      <c r="AT3433" s="88">
        <v>40.31</v>
      </c>
      <c r="AU3433" s="88">
        <v>40.31</v>
      </c>
      <c r="AV3433" s="88">
        <v>40.31</v>
      </c>
      <c r="AW3433" s="88">
        <v>40.31</v>
      </c>
      <c r="AX3433" s="88">
        <v>40.31</v>
      </c>
      <c r="AY3433" s="88">
        <v>40.31</v>
      </c>
      <c r="AZ3433" s="88">
        <v>40.31</v>
      </c>
      <c r="BA3433" s="88">
        <v>40.29</v>
      </c>
      <c r="BB3433" s="89">
        <f t="shared" si="211"/>
        <v>403.08000000000004</v>
      </c>
      <c r="BC3433" s="90" t="str">
        <f t="shared" si="210"/>
        <v>OK</v>
      </c>
      <c r="BD3433" s="91" t="str">
        <f t="shared" si="212"/>
        <v xml:space="preserve">                  </v>
      </c>
      <c r="BE3433" s="92">
        <f t="shared" si="213"/>
        <v>12</v>
      </c>
    </row>
    <row r="3434" spans="1:57" s="74" customFormat="1" ht="50.1" customHeight="1" x14ac:dyDescent="0.2">
      <c r="A3434" s="78" t="s">
        <v>55</v>
      </c>
      <c r="B3434" s="78" t="s">
        <v>65</v>
      </c>
      <c r="C3434" s="78" t="s">
        <v>750</v>
      </c>
      <c r="D3434" s="78" t="s">
        <v>575</v>
      </c>
      <c r="E3434" s="79" t="str">
        <f>+IF(C3434&lt;&gt;"",VLOOKUP(MID(C3434,18,5),NIVELES!$A$133:$B$213,2,0),"")</f>
        <v>LOJA</v>
      </c>
      <c r="F3434" s="80" t="s">
        <v>187</v>
      </c>
      <c r="G3434" s="81" t="str">
        <f>+IF(F3434&lt;&gt;"",VLOOKUP(F3434,NIVELES!$A$246:$C$464,3,0),"")</f>
        <v>SUR</v>
      </c>
      <c r="H3434" s="82" t="s">
        <v>1023</v>
      </c>
      <c r="I3434" s="78" t="s">
        <v>2164</v>
      </c>
      <c r="J3434" s="78" t="s">
        <v>2165</v>
      </c>
      <c r="K3434" s="78" t="s">
        <v>2166</v>
      </c>
      <c r="L3434" s="78" t="s">
        <v>1791</v>
      </c>
      <c r="M3434" s="78" t="s">
        <v>1791</v>
      </c>
      <c r="N3434" s="78" t="s">
        <v>1791</v>
      </c>
      <c r="O3434" s="78" t="s">
        <v>2167</v>
      </c>
      <c r="P3434" s="82">
        <v>12</v>
      </c>
      <c r="Q3434" s="78" t="s">
        <v>3319</v>
      </c>
      <c r="R3434" s="82">
        <v>1</v>
      </c>
      <c r="S3434" s="82">
        <v>1</v>
      </c>
      <c r="T3434" s="82">
        <v>1</v>
      </c>
      <c r="U3434" s="82">
        <v>1</v>
      </c>
      <c r="V3434" s="82">
        <v>1</v>
      </c>
      <c r="W3434" s="82">
        <v>1</v>
      </c>
      <c r="X3434" s="82">
        <v>1</v>
      </c>
      <c r="Y3434" s="82">
        <v>1</v>
      </c>
      <c r="Z3434" s="82">
        <v>1</v>
      </c>
      <c r="AA3434" s="82">
        <v>1</v>
      </c>
      <c r="AB3434" s="82">
        <v>1</v>
      </c>
      <c r="AC3434" s="82">
        <v>1</v>
      </c>
      <c r="AD3434" s="85" t="str">
        <f>IF(A3434&lt;&gt;"",IF(D3434="DIRECCIÓN_DE_TRANSFERENCIAS","280 0031",VLOOKUP(C3434,NIVELES!$A$14:$B$105,2,0)),"")</f>
        <v>280 7000</v>
      </c>
      <c r="AE3434" s="86" t="s">
        <v>322</v>
      </c>
      <c r="AF3434" s="86" t="s">
        <v>369</v>
      </c>
      <c r="AG3434" s="79" t="str">
        <f>+IF(AF3434&lt;&gt;"",VLOOKUP(AF3434,NIVELES!$A$666:$B$673,2,0),"")</f>
        <v>ADMINISTRACIÓN_CENTRAL</v>
      </c>
      <c r="AH3434" s="78" t="s">
        <v>322</v>
      </c>
      <c r="AI3434" s="79" t="str">
        <f>IF(AH3434&lt;&gt;"",VLOOKUP(CONCATENATE(AG3434,AH3434),NIVELES!$B$676:$C$745,2,0),"")</f>
        <v>Administración De La Gestión Administrativa Financiera</v>
      </c>
      <c r="AJ3434" s="78" t="s">
        <v>517</v>
      </c>
      <c r="AK3434" s="79" t="str">
        <f>+IF(AJ3434&lt;&gt;"",VLOOKUP(AJ3434,NIVELES!$A$816:$B$892,2,0),"")</f>
        <v>NO APLICA</v>
      </c>
      <c r="AL3434" s="78" t="s">
        <v>553</v>
      </c>
      <c r="AM3434" s="78">
        <v>510408</v>
      </c>
      <c r="AN3434" s="79" t="str">
        <f>IF(AM3434&lt;&gt;"",+VLOOKUP(AM3434,NIVELES!$A$1652:$B$2466,2,0),"")</f>
        <v>Subsidio de Antigüedad</v>
      </c>
      <c r="AO3434" s="87">
        <v>654.41999999999996</v>
      </c>
      <c r="AP3434" s="88">
        <v>0</v>
      </c>
      <c r="AQ3434" s="88">
        <v>0</v>
      </c>
      <c r="AR3434" s="88">
        <v>65.44</v>
      </c>
      <c r="AS3434" s="88">
        <v>65.44</v>
      </c>
      <c r="AT3434" s="88">
        <v>65.44</v>
      </c>
      <c r="AU3434" s="88">
        <v>65.44</v>
      </c>
      <c r="AV3434" s="88">
        <v>65.44</v>
      </c>
      <c r="AW3434" s="88">
        <v>65.44</v>
      </c>
      <c r="AX3434" s="88">
        <v>65.44</v>
      </c>
      <c r="AY3434" s="88">
        <v>65.44</v>
      </c>
      <c r="AZ3434" s="88">
        <v>65.44</v>
      </c>
      <c r="BA3434" s="88">
        <v>65.459999999999994</v>
      </c>
      <c r="BB3434" s="89">
        <f t="shared" si="211"/>
        <v>654.42000000000007</v>
      </c>
      <c r="BC3434" s="90" t="str">
        <f t="shared" si="210"/>
        <v>OK</v>
      </c>
      <c r="BD3434" s="91" t="str">
        <f t="shared" si="212"/>
        <v xml:space="preserve">                  </v>
      </c>
      <c r="BE3434" s="92">
        <f t="shared" si="213"/>
        <v>12</v>
      </c>
    </row>
    <row r="3435" spans="1:57" s="74" customFormat="1" ht="50.1" customHeight="1" x14ac:dyDescent="0.2">
      <c r="A3435" s="78" t="s">
        <v>55</v>
      </c>
      <c r="B3435" s="78" t="s">
        <v>65</v>
      </c>
      <c r="C3435" s="78" t="s">
        <v>750</v>
      </c>
      <c r="D3435" s="78" t="s">
        <v>575</v>
      </c>
      <c r="E3435" s="79" t="str">
        <f>+IF(C3435&lt;&gt;"",VLOOKUP(MID(C3435,18,5),NIVELES!$A$133:$B$213,2,0),"")</f>
        <v>LOJA</v>
      </c>
      <c r="F3435" s="80" t="s">
        <v>187</v>
      </c>
      <c r="G3435" s="81" t="str">
        <f>+IF(F3435&lt;&gt;"",VLOOKUP(F3435,NIVELES!$A$246:$C$464,3,0),"")</f>
        <v>SUR</v>
      </c>
      <c r="H3435" s="82" t="s">
        <v>1023</v>
      </c>
      <c r="I3435" s="78" t="s">
        <v>2164</v>
      </c>
      <c r="J3435" s="78" t="s">
        <v>2165</v>
      </c>
      <c r="K3435" s="78" t="s">
        <v>2166</v>
      </c>
      <c r="L3435" s="78" t="s">
        <v>1791</v>
      </c>
      <c r="M3435" s="78" t="s">
        <v>1791</v>
      </c>
      <c r="N3435" s="78" t="s">
        <v>1791</v>
      </c>
      <c r="O3435" s="78" t="s">
        <v>2167</v>
      </c>
      <c r="P3435" s="82">
        <v>12</v>
      </c>
      <c r="Q3435" s="78" t="s">
        <v>3319</v>
      </c>
      <c r="R3435" s="82">
        <v>1</v>
      </c>
      <c r="S3435" s="82">
        <v>1</v>
      </c>
      <c r="T3435" s="82">
        <v>1</v>
      </c>
      <c r="U3435" s="82">
        <v>1</v>
      </c>
      <c r="V3435" s="82">
        <v>1</v>
      </c>
      <c r="W3435" s="82">
        <v>1</v>
      </c>
      <c r="X3435" s="82">
        <v>1</v>
      </c>
      <c r="Y3435" s="82">
        <v>1</v>
      </c>
      <c r="Z3435" s="82">
        <v>1</v>
      </c>
      <c r="AA3435" s="82">
        <v>1</v>
      </c>
      <c r="AB3435" s="82">
        <v>1</v>
      </c>
      <c r="AC3435" s="82">
        <v>1</v>
      </c>
      <c r="AD3435" s="85" t="str">
        <f>IF(A3435&lt;&gt;"",IF(D3435="DIRECCIÓN_DE_TRANSFERENCIAS","280 0031",VLOOKUP(C3435,NIVELES!$A$14:$B$105,2,0)),"")</f>
        <v>280 7000</v>
      </c>
      <c r="AE3435" s="86" t="s">
        <v>322</v>
      </c>
      <c r="AF3435" s="86" t="s">
        <v>369</v>
      </c>
      <c r="AG3435" s="79" t="str">
        <f>+IF(AF3435&lt;&gt;"",VLOOKUP(AF3435,NIVELES!$A$666:$B$673,2,0),"")</f>
        <v>ADMINISTRACIÓN_CENTRAL</v>
      </c>
      <c r="AH3435" s="78" t="s">
        <v>322</v>
      </c>
      <c r="AI3435" s="79" t="str">
        <f>IF(AH3435&lt;&gt;"",VLOOKUP(CONCATENATE(AG3435,AH3435),NIVELES!$B$676:$C$745,2,0),"")</f>
        <v>Administración De La Gestión Administrativa Financiera</v>
      </c>
      <c r="AJ3435" s="78" t="s">
        <v>517</v>
      </c>
      <c r="AK3435" s="79" t="str">
        <f>+IF(AJ3435&lt;&gt;"",VLOOKUP(AJ3435,NIVELES!$A$816:$B$892,2,0),"")</f>
        <v>NO APLICA</v>
      </c>
      <c r="AL3435" s="78" t="s">
        <v>553</v>
      </c>
      <c r="AM3435" s="78">
        <v>510509</v>
      </c>
      <c r="AN3435" s="79" t="str">
        <f>IF(AM3435&lt;&gt;"",+VLOOKUP(AM3435,NIVELES!$A$1652:$B$2466,2,0),"")</f>
        <v>Horas Extraordinarias y Suplementarias</v>
      </c>
      <c r="AO3435" s="87">
        <v>0</v>
      </c>
      <c r="AP3435" s="88">
        <v>0</v>
      </c>
      <c r="AQ3435" s="88">
        <v>0</v>
      </c>
      <c r="AR3435" s="88">
        <v>0</v>
      </c>
      <c r="AS3435" s="88">
        <v>0</v>
      </c>
      <c r="AT3435" s="88">
        <v>0</v>
      </c>
      <c r="AU3435" s="88">
        <v>0</v>
      </c>
      <c r="AV3435" s="88">
        <v>0</v>
      </c>
      <c r="AW3435" s="88">
        <v>0</v>
      </c>
      <c r="AX3435" s="88">
        <v>0</v>
      </c>
      <c r="AY3435" s="88">
        <v>0</v>
      </c>
      <c r="AZ3435" s="88">
        <v>0</v>
      </c>
      <c r="BA3435" s="88">
        <v>0</v>
      </c>
      <c r="BB3435" s="89">
        <f t="shared" si="211"/>
        <v>0</v>
      </c>
      <c r="BC3435" s="90" t="str">
        <f t="shared" si="210"/>
        <v>OK</v>
      </c>
      <c r="BD3435" s="91" t="str">
        <f t="shared" si="212"/>
        <v xml:space="preserve">                  </v>
      </c>
      <c r="BE3435" s="92">
        <f t="shared" si="213"/>
        <v>12</v>
      </c>
    </row>
    <row r="3436" spans="1:57" s="74" customFormat="1" ht="50.1" customHeight="1" x14ac:dyDescent="0.2">
      <c r="A3436" s="78" t="s">
        <v>55</v>
      </c>
      <c r="B3436" s="78" t="s">
        <v>65</v>
      </c>
      <c r="C3436" s="78" t="s">
        <v>750</v>
      </c>
      <c r="D3436" s="78" t="s">
        <v>575</v>
      </c>
      <c r="E3436" s="79" t="str">
        <f>+IF(C3436&lt;&gt;"",VLOOKUP(MID(C3436,18,5),NIVELES!$A$133:$B$213,2,0),"")</f>
        <v>LOJA</v>
      </c>
      <c r="F3436" s="80" t="s">
        <v>187</v>
      </c>
      <c r="G3436" s="81" t="str">
        <f>+IF(F3436&lt;&gt;"",VLOOKUP(F3436,NIVELES!$A$246:$C$464,3,0),"")</f>
        <v>SUR</v>
      </c>
      <c r="H3436" s="82" t="s">
        <v>1023</v>
      </c>
      <c r="I3436" s="78" t="s">
        <v>2164</v>
      </c>
      <c r="J3436" s="78" t="s">
        <v>2165</v>
      </c>
      <c r="K3436" s="78" t="s">
        <v>2166</v>
      </c>
      <c r="L3436" s="78" t="s">
        <v>1791</v>
      </c>
      <c r="M3436" s="78" t="s">
        <v>1791</v>
      </c>
      <c r="N3436" s="78" t="s">
        <v>1791</v>
      </c>
      <c r="O3436" s="78" t="s">
        <v>2167</v>
      </c>
      <c r="P3436" s="82">
        <v>12</v>
      </c>
      <c r="Q3436" s="78" t="s">
        <v>3319</v>
      </c>
      <c r="R3436" s="82">
        <v>1</v>
      </c>
      <c r="S3436" s="82">
        <v>1</v>
      </c>
      <c r="T3436" s="82">
        <v>1</v>
      </c>
      <c r="U3436" s="82">
        <v>1</v>
      </c>
      <c r="V3436" s="82">
        <v>1</v>
      </c>
      <c r="W3436" s="82">
        <v>1</v>
      </c>
      <c r="X3436" s="82">
        <v>1</v>
      </c>
      <c r="Y3436" s="82">
        <v>1</v>
      </c>
      <c r="Z3436" s="82">
        <v>1</v>
      </c>
      <c r="AA3436" s="82">
        <v>1</v>
      </c>
      <c r="AB3436" s="82">
        <v>1</v>
      </c>
      <c r="AC3436" s="82">
        <v>1</v>
      </c>
      <c r="AD3436" s="85" t="str">
        <f>IF(A3436&lt;&gt;"",IF(D3436="DIRECCIÓN_DE_TRANSFERENCIAS","280 0031",VLOOKUP(C3436,NIVELES!$A$14:$B$105,2,0)),"")</f>
        <v>280 7000</v>
      </c>
      <c r="AE3436" s="86" t="s">
        <v>322</v>
      </c>
      <c r="AF3436" s="86" t="s">
        <v>369</v>
      </c>
      <c r="AG3436" s="79" t="str">
        <f>+IF(AF3436&lt;&gt;"",VLOOKUP(AF3436,NIVELES!$A$666:$B$673,2,0),"")</f>
        <v>ADMINISTRACIÓN_CENTRAL</v>
      </c>
      <c r="AH3436" s="78" t="s">
        <v>322</v>
      </c>
      <c r="AI3436" s="79" t="str">
        <f>IF(AH3436&lt;&gt;"",VLOOKUP(CONCATENATE(AG3436,AH3436),NIVELES!$B$676:$C$745,2,0),"")</f>
        <v>Administración De La Gestión Administrativa Financiera</v>
      </c>
      <c r="AJ3436" s="78" t="s">
        <v>517</v>
      </c>
      <c r="AK3436" s="79" t="str">
        <f>+IF(AJ3436&lt;&gt;"",VLOOKUP(AJ3436,NIVELES!$A$816:$B$892,2,0),"")</f>
        <v>NO APLICA</v>
      </c>
      <c r="AL3436" s="78" t="s">
        <v>553</v>
      </c>
      <c r="AM3436" s="78">
        <v>510510</v>
      </c>
      <c r="AN3436" s="79" t="str">
        <f>IF(AM3436&lt;&gt;"",+VLOOKUP(AM3436,NIVELES!$A$1652:$B$2466,2,0),"")</f>
        <v>Servicios Personales por Contrato</v>
      </c>
      <c r="AO3436" s="87">
        <v>142604</v>
      </c>
      <c r="AP3436" s="88">
        <v>12126</v>
      </c>
      <c r="AQ3436" s="88">
        <v>12126</v>
      </c>
      <c r="AR3436" s="88">
        <v>11835.2</v>
      </c>
      <c r="AS3436" s="88">
        <v>11835.2</v>
      </c>
      <c r="AT3436" s="88">
        <v>11835.2</v>
      </c>
      <c r="AU3436" s="88">
        <v>11835.2</v>
      </c>
      <c r="AV3436" s="88">
        <v>11835.2</v>
      </c>
      <c r="AW3436" s="88">
        <v>11835.2</v>
      </c>
      <c r="AX3436" s="88">
        <v>11835.2</v>
      </c>
      <c r="AY3436" s="88">
        <v>11835.2</v>
      </c>
      <c r="AZ3436" s="88">
        <v>11835.2</v>
      </c>
      <c r="BA3436" s="88">
        <v>11835.2</v>
      </c>
      <c r="BB3436" s="89">
        <f t="shared" si="211"/>
        <v>142603.99999999997</v>
      </c>
      <c r="BC3436" s="90" t="str">
        <f t="shared" si="210"/>
        <v>OK</v>
      </c>
      <c r="BD3436" s="91" t="str">
        <f t="shared" si="212"/>
        <v xml:space="preserve">                  </v>
      </c>
      <c r="BE3436" s="92">
        <f t="shared" si="213"/>
        <v>12</v>
      </c>
    </row>
    <row r="3437" spans="1:57" s="74" customFormat="1" ht="50.1" customHeight="1" x14ac:dyDescent="0.2">
      <c r="A3437" s="78" t="s">
        <v>55</v>
      </c>
      <c r="B3437" s="78" t="s">
        <v>65</v>
      </c>
      <c r="C3437" s="78" t="s">
        <v>750</v>
      </c>
      <c r="D3437" s="78" t="s">
        <v>575</v>
      </c>
      <c r="E3437" s="79" t="str">
        <f>+IF(C3437&lt;&gt;"",VLOOKUP(MID(C3437,18,5),NIVELES!$A$133:$B$213,2,0),"")</f>
        <v>LOJA</v>
      </c>
      <c r="F3437" s="80" t="s">
        <v>187</v>
      </c>
      <c r="G3437" s="81" t="str">
        <f>+IF(F3437&lt;&gt;"",VLOOKUP(F3437,NIVELES!$A$246:$C$464,3,0),"")</f>
        <v>SUR</v>
      </c>
      <c r="H3437" s="82" t="s">
        <v>1023</v>
      </c>
      <c r="I3437" s="78" t="s">
        <v>2164</v>
      </c>
      <c r="J3437" s="78" t="s">
        <v>2165</v>
      </c>
      <c r="K3437" s="78" t="s">
        <v>2166</v>
      </c>
      <c r="L3437" s="78" t="s">
        <v>1791</v>
      </c>
      <c r="M3437" s="78" t="s">
        <v>1791</v>
      </c>
      <c r="N3437" s="78" t="s">
        <v>1791</v>
      </c>
      <c r="O3437" s="78" t="s">
        <v>2167</v>
      </c>
      <c r="P3437" s="82">
        <v>12</v>
      </c>
      <c r="Q3437" s="78" t="s">
        <v>3319</v>
      </c>
      <c r="R3437" s="82">
        <v>1</v>
      </c>
      <c r="S3437" s="82">
        <v>1</v>
      </c>
      <c r="T3437" s="82">
        <v>1</v>
      </c>
      <c r="U3437" s="82">
        <v>1</v>
      </c>
      <c r="V3437" s="82">
        <v>1</v>
      </c>
      <c r="W3437" s="82">
        <v>1</v>
      </c>
      <c r="X3437" s="82">
        <v>1</v>
      </c>
      <c r="Y3437" s="82">
        <v>1</v>
      </c>
      <c r="Z3437" s="82">
        <v>1</v>
      </c>
      <c r="AA3437" s="82">
        <v>1</v>
      </c>
      <c r="AB3437" s="82">
        <v>1</v>
      </c>
      <c r="AC3437" s="82">
        <v>1</v>
      </c>
      <c r="AD3437" s="85" t="str">
        <f>IF(A3437&lt;&gt;"",IF(D3437="DIRECCIÓN_DE_TRANSFERENCIAS","280 0031",VLOOKUP(C3437,NIVELES!$A$14:$B$105,2,0)),"")</f>
        <v>280 7000</v>
      </c>
      <c r="AE3437" s="86" t="s">
        <v>322</v>
      </c>
      <c r="AF3437" s="86" t="s">
        <v>369</v>
      </c>
      <c r="AG3437" s="79" t="str">
        <f>+IF(AF3437&lt;&gt;"",VLOOKUP(AF3437,NIVELES!$A$666:$B$673,2,0),"")</f>
        <v>ADMINISTRACIÓN_CENTRAL</v>
      </c>
      <c r="AH3437" s="78" t="s">
        <v>322</v>
      </c>
      <c r="AI3437" s="79" t="str">
        <f>IF(AH3437&lt;&gt;"",VLOOKUP(CONCATENATE(AG3437,AH3437),NIVELES!$B$676:$C$745,2,0),"")</f>
        <v>Administración De La Gestión Administrativa Financiera</v>
      </c>
      <c r="AJ3437" s="78" t="s">
        <v>517</v>
      </c>
      <c r="AK3437" s="79" t="str">
        <f>+IF(AJ3437&lt;&gt;"",VLOOKUP(AJ3437,NIVELES!$A$816:$B$892,2,0),"")</f>
        <v>NO APLICA</v>
      </c>
      <c r="AL3437" s="78" t="s">
        <v>553</v>
      </c>
      <c r="AM3437" s="78">
        <v>510601</v>
      </c>
      <c r="AN3437" s="79" t="str">
        <f>IF(AM3437&lt;&gt;"",+VLOOKUP(AM3437,NIVELES!$A$1652:$B$2466,2,0),"")</f>
        <v>Aporte Patronal</v>
      </c>
      <c r="AO3437" s="87">
        <v>47188.39</v>
      </c>
      <c r="AP3437" s="88">
        <v>4210.1899999999996</v>
      </c>
      <c r="AQ3437" s="88">
        <v>4210.18</v>
      </c>
      <c r="AR3437" s="88">
        <v>3876.8</v>
      </c>
      <c r="AS3437" s="88">
        <v>3876.8</v>
      </c>
      <c r="AT3437" s="88">
        <v>3876.8</v>
      </c>
      <c r="AU3437" s="88">
        <v>3876.8</v>
      </c>
      <c r="AV3437" s="88">
        <v>3876.8</v>
      </c>
      <c r="AW3437" s="88">
        <v>3876.8</v>
      </c>
      <c r="AX3437" s="88">
        <v>3876.8</v>
      </c>
      <c r="AY3437" s="88">
        <v>3876.8</v>
      </c>
      <c r="AZ3437" s="88">
        <v>3876.8</v>
      </c>
      <c r="BA3437" s="88">
        <v>3876.82</v>
      </c>
      <c r="BB3437" s="89">
        <f t="shared" si="211"/>
        <v>47188.39</v>
      </c>
      <c r="BC3437" s="90" t="str">
        <f t="shared" si="210"/>
        <v>OK</v>
      </c>
      <c r="BD3437" s="91" t="str">
        <f t="shared" si="212"/>
        <v xml:space="preserve">                  </v>
      </c>
      <c r="BE3437" s="92">
        <f t="shared" si="213"/>
        <v>12</v>
      </c>
    </row>
    <row r="3438" spans="1:57" s="74" customFormat="1" ht="50.1" customHeight="1" x14ac:dyDescent="0.2">
      <c r="A3438" s="78" t="s">
        <v>55</v>
      </c>
      <c r="B3438" s="78" t="s">
        <v>65</v>
      </c>
      <c r="C3438" s="78" t="s">
        <v>750</v>
      </c>
      <c r="D3438" s="78" t="s">
        <v>575</v>
      </c>
      <c r="E3438" s="79" t="str">
        <f>+IF(C3438&lt;&gt;"",VLOOKUP(MID(C3438,18,5),NIVELES!$A$133:$B$213,2,0),"")</f>
        <v>LOJA</v>
      </c>
      <c r="F3438" s="80" t="s">
        <v>187</v>
      </c>
      <c r="G3438" s="81" t="str">
        <f>+IF(F3438&lt;&gt;"",VLOOKUP(F3438,NIVELES!$A$246:$C$464,3,0),"")</f>
        <v>SUR</v>
      </c>
      <c r="H3438" s="82" t="s">
        <v>1023</v>
      </c>
      <c r="I3438" s="78" t="s">
        <v>2164</v>
      </c>
      <c r="J3438" s="78" t="s">
        <v>2165</v>
      </c>
      <c r="K3438" s="78" t="s">
        <v>2166</v>
      </c>
      <c r="L3438" s="78" t="s">
        <v>1791</v>
      </c>
      <c r="M3438" s="78" t="s">
        <v>1791</v>
      </c>
      <c r="N3438" s="78" t="s">
        <v>1791</v>
      </c>
      <c r="O3438" s="78" t="s">
        <v>2167</v>
      </c>
      <c r="P3438" s="82">
        <v>12</v>
      </c>
      <c r="Q3438" s="78" t="s">
        <v>3319</v>
      </c>
      <c r="R3438" s="82">
        <v>1</v>
      </c>
      <c r="S3438" s="82">
        <v>1</v>
      </c>
      <c r="T3438" s="82">
        <v>1</v>
      </c>
      <c r="U3438" s="82">
        <v>1</v>
      </c>
      <c r="V3438" s="82">
        <v>1</v>
      </c>
      <c r="W3438" s="82">
        <v>1</v>
      </c>
      <c r="X3438" s="82">
        <v>1</v>
      </c>
      <c r="Y3438" s="82">
        <v>1</v>
      </c>
      <c r="Z3438" s="82">
        <v>1</v>
      </c>
      <c r="AA3438" s="82">
        <v>1</v>
      </c>
      <c r="AB3438" s="82">
        <v>1</v>
      </c>
      <c r="AC3438" s="82">
        <v>1</v>
      </c>
      <c r="AD3438" s="85" t="str">
        <f>IF(A3438&lt;&gt;"",IF(D3438="DIRECCIÓN_DE_TRANSFERENCIAS","280 0031",VLOOKUP(C3438,NIVELES!$A$14:$B$105,2,0)),"")</f>
        <v>280 7000</v>
      </c>
      <c r="AE3438" s="86" t="s">
        <v>322</v>
      </c>
      <c r="AF3438" s="86" t="s">
        <v>369</v>
      </c>
      <c r="AG3438" s="79" t="str">
        <f>+IF(AF3438&lt;&gt;"",VLOOKUP(AF3438,NIVELES!$A$666:$B$673,2,0),"")</f>
        <v>ADMINISTRACIÓN_CENTRAL</v>
      </c>
      <c r="AH3438" s="78" t="s">
        <v>322</v>
      </c>
      <c r="AI3438" s="79" t="str">
        <f>IF(AH3438&lt;&gt;"",VLOOKUP(CONCATENATE(AG3438,AH3438),NIVELES!$B$676:$C$745,2,0),"")</f>
        <v>Administración De La Gestión Administrativa Financiera</v>
      </c>
      <c r="AJ3438" s="78" t="s">
        <v>517</v>
      </c>
      <c r="AK3438" s="79" t="str">
        <f>+IF(AJ3438&lt;&gt;"",VLOOKUP(AJ3438,NIVELES!$A$816:$B$892,2,0),"")</f>
        <v>NO APLICA</v>
      </c>
      <c r="AL3438" s="78" t="s">
        <v>553</v>
      </c>
      <c r="AM3438" s="78">
        <v>510602</v>
      </c>
      <c r="AN3438" s="79" t="str">
        <f>IF(AM3438&lt;&gt;"",+VLOOKUP(AM3438,NIVELES!$A$1652:$B$2466,2,0),"")</f>
        <v>Fondo de Reserva</v>
      </c>
      <c r="AO3438" s="87">
        <v>39916.75</v>
      </c>
      <c r="AP3438" s="88">
        <v>1742.6</v>
      </c>
      <c r="AQ3438" s="88">
        <v>1742.59</v>
      </c>
      <c r="AR3438" s="88">
        <v>3643.16</v>
      </c>
      <c r="AS3438" s="88">
        <v>3643.16</v>
      </c>
      <c r="AT3438" s="88">
        <v>3643.16</v>
      </c>
      <c r="AU3438" s="88">
        <v>3643.16</v>
      </c>
      <c r="AV3438" s="88">
        <v>3643.16</v>
      </c>
      <c r="AW3438" s="88">
        <v>3643.16</v>
      </c>
      <c r="AX3438" s="88">
        <v>3643.16</v>
      </c>
      <c r="AY3438" s="88">
        <v>3643.16</v>
      </c>
      <c r="AZ3438" s="88">
        <v>3643.16</v>
      </c>
      <c r="BA3438" s="88">
        <v>3643.12</v>
      </c>
      <c r="BB3438" s="89">
        <f t="shared" si="211"/>
        <v>39916.75</v>
      </c>
      <c r="BC3438" s="90" t="str">
        <f t="shared" si="210"/>
        <v>OK</v>
      </c>
      <c r="BD3438" s="91" t="str">
        <f t="shared" si="212"/>
        <v xml:space="preserve">                  </v>
      </c>
      <c r="BE3438" s="92">
        <f t="shared" si="213"/>
        <v>12</v>
      </c>
    </row>
    <row r="3439" spans="1:57" s="74" customFormat="1" ht="50.1" customHeight="1" x14ac:dyDescent="0.2">
      <c r="A3439" s="78" t="s">
        <v>55</v>
      </c>
      <c r="B3439" s="78" t="s">
        <v>65</v>
      </c>
      <c r="C3439" s="78" t="s">
        <v>750</v>
      </c>
      <c r="D3439" s="78" t="s">
        <v>575</v>
      </c>
      <c r="E3439" s="79" t="str">
        <f>+IF(C3439&lt;&gt;"",VLOOKUP(MID(C3439,18,5),NIVELES!$A$133:$B$213,2,0),"")</f>
        <v>LOJA</v>
      </c>
      <c r="F3439" s="80" t="s">
        <v>187</v>
      </c>
      <c r="G3439" s="81" t="str">
        <f>+IF(F3439&lt;&gt;"",VLOOKUP(F3439,NIVELES!$A$246:$C$464,3,0),"")</f>
        <v>SUR</v>
      </c>
      <c r="H3439" s="82" t="s">
        <v>1023</v>
      </c>
      <c r="I3439" s="78" t="s">
        <v>2173</v>
      </c>
      <c r="J3439" s="78" t="s">
        <v>2165</v>
      </c>
      <c r="K3439" s="78" t="s">
        <v>2166</v>
      </c>
      <c r="L3439" s="78" t="s">
        <v>1791</v>
      </c>
      <c r="M3439" s="78" t="s">
        <v>1791</v>
      </c>
      <c r="N3439" s="78" t="s">
        <v>1791</v>
      </c>
      <c r="O3439" s="78" t="s">
        <v>2296</v>
      </c>
      <c r="P3439" s="82">
        <v>12</v>
      </c>
      <c r="Q3439" s="78" t="s">
        <v>1989</v>
      </c>
      <c r="R3439" s="82">
        <v>1</v>
      </c>
      <c r="S3439" s="82">
        <v>1</v>
      </c>
      <c r="T3439" s="82">
        <v>1</v>
      </c>
      <c r="U3439" s="82">
        <v>1</v>
      </c>
      <c r="V3439" s="82">
        <v>1</v>
      </c>
      <c r="W3439" s="82">
        <v>1</v>
      </c>
      <c r="X3439" s="82">
        <v>1</v>
      </c>
      <c r="Y3439" s="82">
        <v>1</v>
      </c>
      <c r="Z3439" s="82">
        <v>1</v>
      </c>
      <c r="AA3439" s="82">
        <v>1</v>
      </c>
      <c r="AB3439" s="82">
        <v>1</v>
      </c>
      <c r="AC3439" s="82">
        <v>1</v>
      </c>
      <c r="AD3439" s="85" t="str">
        <f>IF(A3439&lt;&gt;"",IF(D3439="DIRECCIÓN_DE_TRANSFERENCIAS","280 0031",VLOOKUP(C3439,NIVELES!$A$14:$B$105,2,0)),"")</f>
        <v>280 7000</v>
      </c>
      <c r="AE3439" s="86" t="s">
        <v>322</v>
      </c>
      <c r="AF3439" s="86" t="s">
        <v>369</v>
      </c>
      <c r="AG3439" s="79" t="str">
        <f>+IF(AF3439&lt;&gt;"",VLOOKUP(AF3439,NIVELES!$A$666:$B$673,2,0),"")</f>
        <v>ADMINISTRACIÓN_CENTRAL</v>
      </c>
      <c r="AH3439" s="78" t="s">
        <v>322</v>
      </c>
      <c r="AI3439" s="79" t="str">
        <f>IF(AH3439&lt;&gt;"",VLOOKUP(CONCATENATE(AG3439,AH3439),NIVELES!$B$676:$C$745,2,0),"")</f>
        <v>Administración De La Gestión Administrativa Financiera</v>
      </c>
      <c r="AJ3439" s="78" t="s">
        <v>517</v>
      </c>
      <c r="AK3439" s="79" t="str">
        <f>+IF(AJ3439&lt;&gt;"",VLOOKUP(AJ3439,NIVELES!$A$816:$B$892,2,0),"")</f>
        <v>NO APLICA</v>
      </c>
      <c r="AL3439" s="78" t="s">
        <v>554</v>
      </c>
      <c r="AM3439" s="78">
        <v>530101</v>
      </c>
      <c r="AN3439" s="79" t="str">
        <f>IF(AM3439&lt;&gt;"",+VLOOKUP(AM3439,NIVELES!$A$1652:$B$2466,2,0),"")</f>
        <v>Agua Potable</v>
      </c>
      <c r="AO3439" s="87">
        <v>2231</v>
      </c>
      <c r="AP3439" s="88">
        <v>137.22999999999999</v>
      </c>
      <c r="AQ3439" s="88">
        <v>137.22999999999999</v>
      </c>
      <c r="AR3439" s="88">
        <v>195.65</v>
      </c>
      <c r="AS3439" s="88">
        <v>195.65</v>
      </c>
      <c r="AT3439" s="88">
        <v>195.65</v>
      </c>
      <c r="AU3439" s="88">
        <v>195.65</v>
      </c>
      <c r="AV3439" s="88">
        <v>195.65</v>
      </c>
      <c r="AW3439" s="88">
        <v>195.65</v>
      </c>
      <c r="AX3439" s="88">
        <v>195.65</v>
      </c>
      <c r="AY3439" s="88">
        <v>195.65</v>
      </c>
      <c r="AZ3439" s="88">
        <v>195.65</v>
      </c>
      <c r="BA3439" s="88">
        <v>195.69</v>
      </c>
      <c r="BB3439" s="89">
        <f t="shared" si="211"/>
        <v>2231.0000000000005</v>
      </c>
      <c r="BC3439" s="90" t="str">
        <f t="shared" si="210"/>
        <v>OK</v>
      </c>
      <c r="BD3439" s="91" t="str">
        <f t="shared" si="212"/>
        <v xml:space="preserve">                  </v>
      </c>
      <c r="BE3439" s="92">
        <f t="shared" si="213"/>
        <v>12</v>
      </c>
    </row>
    <row r="3440" spans="1:57" s="74" customFormat="1" ht="50.1" customHeight="1" x14ac:dyDescent="0.2">
      <c r="A3440" s="78" t="s">
        <v>55</v>
      </c>
      <c r="B3440" s="78" t="s">
        <v>65</v>
      </c>
      <c r="C3440" s="78" t="s">
        <v>750</v>
      </c>
      <c r="D3440" s="78" t="s">
        <v>575</v>
      </c>
      <c r="E3440" s="79" t="str">
        <f>+IF(C3440&lt;&gt;"",VLOOKUP(MID(C3440,18,5),NIVELES!$A$133:$B$213,2,0),"")</f>
        <v>LOJA</v>
      </c>
      <c r="F3440" s="80" t="s">
        <v>187</v>
      </c>
      <c r="G3440" s="81" t="str">
        <f>+IF(F3440&lt;&gt;"",VLOOKUP(F3440,NIVELES!$A$246:$C$464,3,0),"")</f>
        <v>SUR</v>
      </c>
      <c r="H3440" s="82" t="s">
        <v>1023</v>
      </c>
      <c r="I3440" s="78" t="s">
        <v>2173</v>
      </c>
      <c r="J3440" s="78" t="s">
        <v>2165</v>
      </c>
      <c r="K3440" s="78" t="s">
        <v>2166</v>
      </c>
      <c r="L3440" s="78" t="s">
        <v>1791</v>
      </c>
      <c r="M3440" s="78" t="s">
        <v>1791</v>
      </c>
      <c r="N3440" s="78" t="s">
        <v>1791</v>
      </c>
      <c r="O3440" s="78" t="s">
        <v>2296</v>
      </c>
      <c r="P3440" s="82">
        <v>12</v>
      </c>
      <c r="Q3440" s="78" t="s">
        <v>1989</v>
      </c>
      <c r="R3440" s="82">
        <v>1</v>
      </c>
      <c r="S3440" s="82">
        <v>1</v>
      </c>
      <c r="T3440" s="82">
        <v>1</v>
      </c>
      <c r="U3440" s="82">
        <v>1</v>
      </c>
      <c r="V3440" s="82">
        <v>1</v>
      </c>
      <c r="W3440" s="82">
        <v>1</v>
      </c>
      <c r="X3440" s="82">
        <v>1</v>
      </c>
      <c r="Y3440" s="82">
        <v>1</v>
      </c>
      <c r="Z3440" s="82">
        <v>1</v>
      </c>
      <c r="AA3440" s="82">
        <v>1</v>
      </c>
      <c r="AB3440" s="82">
        <v>1</v>
      </c>
      <c r="AC3440" s="82">
        <v>1</v>
      </c>
      <c r="AD3440" s="85" t="str">
        <f>IF(A3440&lt;&gt;"",IF(D3440="DIRECCIÓN_DE_TRANSFERENCIAS","280 0031",VLOOKUP(C3440,NIVELES!$A$14:$B$105,2,0)),"")</f>
        <v>280 7000</v>
      </c>
      <c r="AE3440" s="86" t="s">
        <v>322</v>
      </c>
      <c r="AF3440" s="86" t="s">
        <v>369</v>
      </c>
      <c r="AG3440" s="79" t="str">
        <f>+IF(AF3440&lt;&gt;"",VLOOKUP(AF3440,NIVELES!$A$666:$B$673,2,0),"")</f>
        <v>ADMINISTRACIÓN_CENTRAL</v>
      </c>
      <c r="AH3440" s="78" t="s">
        <v>322</v>
      </c>
      <c r="AI3440" s="79" t="str">
        <f>IF(AH3440&lt;&gt;"",VLOOKUP(CONCATENATE(AG3440,AH3440),NIVELES!$B$676:$C$745,2,0),"")</f>
        <v>Administración De La Gestión Administrativa Financiera</v>
      </c>
      <c r="AJ3440" s="78" t="s">
        <v>517</v>
      </c>
      <c r="AK3440" s="79" t="str">
        <f>+IF(AJ3440&lt;&gt;"",VLOOKUP(AJ3440,NIVELES!$A$816:$B$892,2,0),"")</f>
        <v>NO APLICA</v>
      </c>
      <c r="AL3440" s="78" t="s">
        <v>554</v>
      </c>
      <c r="AM3440" s="78">
        <v>530104</v>
      </c>
      <c r="AN3440" s="79" t="str">
        <f>IF(AM3440&lt;&gt;"",+VLOOKUP(AM3440,NIVELES!$A$1652:$B$2466,2,0),"")</f>
        <v>Energía Eléctrica</v>
      </c>
      <c r="AO3440" s="87">
        <v>3294</v>
      </c>
      <c r="AP3440" s="88">
        <v>237.86</v>
      </c>
      <c r="AQ3440" s="88">
        <v>237.86</v>
      </c>
      <c r="AR3440" s="88">
        <v>281.83</v>
      </c>
      <c r="AS3440" s="88">
        <v>281.83</v>
      </c>
      <c r="AT3440" s="88">
        <v>281.83</v>
      </c>
      <c r="AU3440" s="88">
        <v>281.83</v>
      </c>
      <c r="AV3440" s="88">
        <v>281.83</v>
      </c>
      <c r="AW3440" s="88">
        <v>281.83</v>
      </c>
      <c r="AX3440" s="88">
        <v>281.83</v>
      </c>
      <c r="AY3440" s="88">
        <v>281.83</v>
      </c>
      <c r="AZ3440" s="88">
        <v>281.83</v>
      </c>
      <c r="BA3440" s="88">
        <v>281.81</v>
      </c>
      <c r="BB3440" s="89">
        <f t="shared" si="211"/>
        <v>3293.9999999999995</v>
      </c>
      <c r="BC3440" s="90" t="str">
        <f t="shared" si="210"/>
        <v>OK</v>
      </c>
      <c r="BD3440" s="91" t="str">
        <f t="shared" si="212"/>
        <v xml:space="preserve">                  </v>
      </c>
      <c r="BE3440" s="92">
        <f t="shared" si="213"/>
        <v>12</v>
      </c>
    </row>
    <row r="3441" spans="1:57" s="74" customFormat="1" ht="50.1" customHeight="1" x14ac:dyDescent="0.2">
      <c r="A3441" s="78" t="s">
        <v>55</v>
      </c>
      <c r="B3441" s="78" t="s">
        <v>65</v>
      </c>
      <c r="C3441" s="78" t="s">
        <v>750</v>
      </c>
      <c r="D3441" s="78" t="s">
        <v>575</v>
      </c>
      <c r="E3441" s="79" t="str">
        <f>+IF(C3441&lt;&gt;"",VLOOKUP(MID(C3441,18,5),NIVELES!$A$133:$B$213,2,0),"")</f>
        <v>LOJA</v>
      </c>
      <c r="F3441" s="80" t="s">
        <v>187</v>
      </c>
      <c r="G3441" s="81" t="str">
        <f>+IF(F3441&lt;&gt;"",VLOOKUP(F3441,NIVELES!$A$246:$C$464,3,0),"")</f>
        <v>SUR</v>
      </c>
      <c r="H3441" s="82" t="s">
        <v>1023</v>
      </c>
      <c r="I3441" s="78" t="s">
        <v>2173</v>
      </c>
      <c r="J3441" s="78" t="s">
        <v>2165</v>
      </c>
      <c r="K3441" s="78" t="s">
        <v>2166</v>
      </c>
      <c r="L3441" s="78" t="s">
        <v>1791</v>
      </c>
      <c r="M3441" s="78" t="s">
        <v>1791</v>
      </c>
      <c r="N3441" s="78" t="s">
        <v>1791</v>
      </c>
      <c r="O3441" s="78" t="s">
        <v>2296</v>
      </c>
      <c r="P3441" s="82">
        <v>12</v>
      </c>
      <c r="Q3441" s="78" t="s">
        <v>1989</v>
      </c>
      <c r="R3441" s="82">
        <v>1</v>
      </c>
      <c r="S3441" s="82">
        <v>1</v>
      </c>
      <c r="T3441" s="82">
        <v>1</v>
      </c>
      <c r="U3441" s="82">
        <v>1</v>
      </c>
      <c r="V3441" s="82">
        <v>1</v>
      </c>
      <c r="W3441" s="82">
        <v>1</v>
      </c>
      <c r="X3441" s="82">
        <v>1</v>
      </c>
      <c r="Y3441" s="82">
        <v>1</v>
      </c>
      <c r="Z3441" s="82">
        <v>1</v>
      </c>
      <c r="AA3441" s="82">
        <v>1</v>
      </c>
      <c r="AB3441" s="82">
        <v>1</v>
      </c>
      <c r="AC3441" s="82">
        <v>1</v>
      </c>
      <c r="AD3441" s="85" t="str">
        <f>IF(A3441&lt;&gt;"",IF(D3441="DIRECCIÓN_DE_TRANSFERENCIAS","280 0031",VLOOKUP(C3441,NIVELES!$A$14:$B$105,2,0)),"")</f>
        <v>280 7000</v>
      </c>
      <c r="AE3441" s="86" t="s">
        <v>322</v>
      </c>
      <c r="AF3441" s="86" t="s">
        <v>369</v>
      </c>
      <c r="AG3441" s="79" t="str">
        <f>+IF(AF3441&lt;&gt;"",VLOOKUP(AF3441,NIVELES!$A$666:$B$673,2,0),"")</f>
        <v>ADMINISTRACIÓN_CENTRAL</v>
      </c>
      <c r="AH3441" s="78" t="s">
        <v>322</v>
      </c>
      <c r="AI3441" s="79" t="str">
        <f>IF(AH3441&lt;&gt;"",VLOOKUP(CONCATENATE(AG3441,AH3441),NIVELES!$B$676:$C$745,2,0),"")</f>
        <v>Administración De La Gestión Administrativa Financiera</v>
      </c>
      <c r="AJ3441" s="78" t="s">
        <v>517</v>
      </c>
      <c r="AK3441" s="79" t="str">
        <f>+IF(AJ3441&lt;&gt;"",VLOOKUP(AJ3441,NIVELES!$A$816:$B$892,2,0),"")</f>
        <v>NO APLICA</v>
      </c>
      <c r="AL3441" s="78" t="s">
        <v>554</v>
      </c>
      <c r="AM3441" s="78">
        <v>530105</v>
      </c>
      <c r="AN3441" s="79" t="str">
        <f>IF(AM3441&lt;&gt;"",+VLOOKUP(AM3441,NIVELES!$A$1652:$B$2466,2,0),"")</f>
        <v>Telecomunicaciones</v>
      </c>
      <c r="AO3441" s="87">
        <v>1938</v>
      </c>
      <c r="AP3441" s="88">
        <v>95.95</v>
      </c>
      <c r="AQ3441" s="88">
        <v>95.94</v>
      </c>
      <c r="AR3441" s="88">
        <v>174.61</v>
      </c>
      <c r="AS3441" s="88">
        <v>174.61</v>
      </c>
      <c r="AT3441" s="88">
        <v>174.61</v>
      </c>
      <c r="AU3441" s="88">
        <v>174.61</v>
      </c>
      <c r="AV3441" s="88">
        <v>174.61</v>
      </c>
      <c r="AW3441" s="88">
        <v>174.61</v>
      </c>
      <c r="AX3441" s="88">
        <v>174.61</v>
      </c>
      <c r="AY3441" s="88">
        <v>174.61</v>
      </c>
      <c r="AZ3441" s="88">
        <v>174.61</v>
      </c>
      <c r="BA3441" s="88">
        <v>174.62</v>
      </c>
      <c r="BB3441" s="89">
        <f t="shared" si="211"/>
        <v>1938.0000000000005</v>
      </c>
      <c r="BC3441" s="90" t="str">
        <f t="shared" si="210"/>
        <v>OK</v>
      </c>
      <c r="BD3441" s="91" t="str">
        <f t="shared" si="212"/>
        <v xml:space="preserve">                  </v>
      </c>
      <c r="BE3441" s="92">
        <f t="shared" si="213"/>
        <v>12</v>
      </c>
    </row>
    <row r="3442" spans="1:57" s="74" customFormat="1" ht="50.1" customHeight="1" x14ac:dyDescent="0.2">
      <c r="A3442" s="78" t="s">
        <v>55</v>
      </c>
      <c r="B3442" s="78" t="s">
        <v>65</v>
      </c>
      <c r="C3442" s="78" t="s">
        <v>750</v>
      </c>
      <c r="D3442" s="78" t="s">
        <v>575</v>
      </c>
      <c r="E3442" s="79" t="str">
        <f>+IF(C3442&lt;&gt;"",VLOOKUP(MID(C3442,18,5),NIVELES!$A$133:$B$213,2,0),"")</f>
        <v>LOJA</v>
      </c>
      <c r="F3442" s="80" t="s">
        <v>187</v>
      </c>
      <c r="G3442" s="81" t="str">
        <f>+IF(F3442&lt;&gt;"",VLOOKUP(F3442,NIVELES!$A$246:$C$464,3,0),"")</f>
        <v>SUR</v>
      </c>
      <c r="H3442" s="82" t="s">
        <v>1023</v>
      </c>
      <c r="I3442" s="78" t="s">
        <v>2173</v>
      </c>
      <c r="J3442" s="78" t="s">
        <v>2165</v>
      </c>
      <c r="K3442" s="78" t="s">
        <v>2166</v>
      </c>
      <c r="L3442" s="78" t="s">
        <v>1791</v>
      </c>
      <c r="M3442" s="78" t="s">
        <v>1791</v>
      </c>
      <c r="N3442" s="78" t="s">
        <v>1791</v>
      </c>
      <c r="O3442" s="78" t="s">
        <v>2296</v>
      </c>
      <c r="P3442" s="82">
        <v>11</v>
      </c>
      <c r="Q3442" s="78" t="s">
        <v>1989</v>
      </c>
      <c r="R3442" s="82"/>
      <c r="S3442" s="82">
        <v>1</v>
      </c>
      <c r="T3442" s="82">
        <v>1</v>
      </c>
      <c r="U3442" s="82">
        <v>1</v>
      </c>
      <c r="V3442" s="82">
        <v>1</v>
      </c>
      <c r="W3442" s="82">
        <v>1</v>
      </c>
      <c r="X3442" s="82">
        <v>1</v>
      </c>
      <c r="Y3442" s="82">
        <v>1</v>
      </c>
      <c r="Z3442" s="82">
        <v>1</v>
      </c>
      <c r="AA3442" s="82">
        <v>1</v>
      </c>
      <c r="AB3442" s="82">
        <v>1</v>
      </c>
      <c r="AC3442" s="82">
        <v>1</v>
      </c>
      <c r="AD3442" s="85" t="str">
        <f>IF(A3442&lt;&gt;"",IF(D3442="DIRECCIÓN_DE_TRANSFERENCIAS","280 0031",VLOOKUP(C3442,NIVELES!$A$14:$B$105,2,0)),"")</f>
        <v>280 7000</v>
      </c>
      <c r="AE3442" s="86" t="s">
        <v>322</v>
      </c>
      <c r="AF3442" s="86" t="s">
        <v>369</v>
      </c>
      <c r="AG3442" s="79" t="str">
        <f>+IF(AF3442&lt;&gt;"",VLOOKUP(AF3442,NIVELES!$A$666:$B$673,2,0),"")</f>
        <v>ADMINISTRACIÓN_CENTRAL</v>
      </c>
      <c r="AH3442" s="78" t="s">
        <v>322</v>
      </c>
      <c r="AI3442" s="79" t="str">
        <f>IF(AH3442&lt;&gt;"",VLOOKUP(CONCATENATE(AG3442,AH3442),NIVELES!$B$676:$C$745,2,0),"")</f>
        <v>Administración De La Gestión Administrativa Financiera</v>
      </c>
      <c r="AJ3442" s="78" t="s">
        <v>517</v>
      </c>
      <c r="AK3442" s="79" t="str">
        <f>+IF(AJ3442&lt;&gt;"",VLOOKUP(AJ3442,NIVELES!$A$816:$B$892,2,0),"")</f>
        <v>NO APLICA</v>
      </c>
      <c r="AL3442" s="78" t="s">
        <v>554</v>
      </c>
      <c r="AM3442" s="78">
        <v>530106</v>
      </c>
      <c r="AN3442" s="79" t="str">
        <f>IF(AM3442&lt;&gt;"",+VLOOKUP(AM3442,NIVELES!$A$1652:$B$2466,2,0),"")</f>
        <v>Servicio de Correo</v>
      </c>
      <c r="AO3442" s="87">
        <v>1000</v>
      </c>
      <c r="AP3442" s="88">
        <v>0</v>
      </c>
      <c r="AQ3442" s="88">
        <v>0</v>
      </c>
      <c r="AR3442" s="88">
        <v>100</v>
      </c>
      <c r="AS3442" s="88">
        <v>100</v>
      </c>
      <c r="AT3442" s="88">
        <v>100</v>
      </c>
      <c r="AU3442" s="88">
        <v>100</v>
      </c>
      <c r="AV3442" s="88">
        <v>100</v>
      </c>
      <c r="AW3442" s="88">
        <v>100</v>
      </c>
      <c r="AX3442" s="88">
        <v>100</v>
      </c>
      <c r="AY3442" s="88">
        <v>100</v>
      </c>
      <c r="AZ3442" s="88">
        <v>100</v>
      </c>
      <c r="BA3442" s="88">
        <v>100</v>
      </c>
      <c r="BB3442" s="89">
        <f t="shared" si="211"/>
        <v>1000</v>
      </c>
      <c r="BC3442" s="90" t="str">
        <f t="shared" si="210"/>
        <v>OK</v>
      </c>
      <c r="BD3442" s="91" t="str">
        <f t="shared" si="212"/>
        <v xml:space="preserve">                  </v>
      </c>
      <c r="BE3442" s="92">
        <f t="shared" si="213"/>
        <v>11</v>
      </c>
    </row>
    <row r="3443" spans="1:57" s="74" customFormat="1" ht="50.1" customHeight="1" x14ac:dyDescent="0.2">
      <c r="A3443" s="78" t="s">
        <v>55</v>
      </c>
      <c r="B3443" s="78" t="s">
        <v>65</v>
      </c>
      <c r="C3443" s="78" t="s">
        <v>750</v>
      </c>
      <c r="D3443" s="78" t="s">
        <v>575</v>
      </c>
      <c r="E3443" s="79" t="str">
        <f>+IF(C3443&lt;&gt;"",VLOOKUP(MID(C3443,18,5),NIVELES!$A$133:$B$213,2,0),"")</f>
        <v>LOJA</v>
      </c>
      <c r="F3443" s="80" t="s">
        <v>187</v>
      </c>
      <c r="G3443" s="81" t="str">
        <f>+IF(F3443&lt;&gt;"",VLOOKUP(F3443,NIVELES!$A$246:$C$464,3,0),"")</f>
        <v>SUR</v>
      </c>
      <c r="H3443" s="82" t="s">
        <v>1023</v>
      </c>
      <c r="I3443" s="78" t="s">
        <v>2173</v>
      </c>
      <c r="J3443" s="78" t="s">
        <v>2165</v>
      </c>
      <c r="K3443" s="78" t="s">
        <v>2166</v>
      </c>
      <c r="L3443" s="78" t="s">
        <v>1791</v>
      </c>
      <c r="M3443" s="78" t="s">
        <v>1791</v>
      </c>
      <c r="N3443" s="78" t="s">
        <v>1791</v>
      </c>
      <c r="O3443" s="78" t="s">
        <v>3320</v>
      </c>
      <c r="P3443" s="82">
        <v>1</v>
      </c>
      <c r="Q3443" s="78" t="s">
        <v>1989</v>
      </c>
      <c r="R3443" s="82"/>
      <c r="S3443" s="82"/>
      <c r="T3443" s="82">
        <v>1</v>
      </c>
      <c r="U3443" s="82"/>
      <c r="V3443" s="82"/>
      <c r="W3443" s="82"/>
      <c r="X3443" s="82"/>
      <c r="Y3443" s="82"/>
      <c r="Z3443" s="82"/>
      <c r="AA3443" s="82"/>
      <c r="AB3443" s="82"/>
      <c r="AC3443" s="82"/>
      <c r="AD3443" s="85" t="str">
        <f>IF(A3443&lt;&gt;"",IF(D3443="DIRECCIÓN_DE_TRANSFERENCIAS","280 0031",VLOOKUP(C3443,NIVELES!$A$14:$B$105,2,0)),"")</f>
        <v>280 7000</v>
      </c>
      <c r="AE3443" s="86" t="s">
        <v>322</v>
      </c>
      <c r="AF3443" s="86" t="s">
        <v>369</v>
      </c>
      <c r="AG3443" s="79" t="str">
        <f>+IF(AF3443&lt;&gt;"",VLOOKUP(AF3443,NIVELES!$A$666:$B$673,2,0),"")</f>
        <v>ADMINISTRACIÓN_CENTRAL</v>
      </c>
      <c r="AH3443" s="78" t="s">
        <v>322</v>
      </c>
      <c r="AI3443" s="79" t="str">
        <f>IF(AH3443&lt;&gt;"",VLOOKUP(CONCATENATE(AG3443,AH3443),NIVELES!$B$676:$C$745,2,0),"")</f>
        <v>Administración De La Gestión Administrativa Financiera</v>
      </c>
      <c r="AJ3443" s="78" t="s">
        <v>517</v>
      </c>
      <c r="AK3443" s="79" t="str">
        <f>+IF(AJ3443&lt;&gt;"",VLOOKUP(AJ3443,NIVELES!$A$816:$B$892,2,0),"")</f>
        <v>NO APLICA</v>
      </c>
      <c r="AL3443" s="78" t="s">
        <v>554</v>
      </c>
      <c r="AM3443" s="78">
        <v>530204</v>
      </c>
      <c r="AN3443" s="79" t="str">
        <f>IF(AM3443&lt;&gt;"",+VLOOKUP(AM3443,NIVELES!$A$1652:$B$2466,2,0),"")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3443" s="87">
        <v>104</v>
      </c>
      <c r="AP3443" s="88">
        <v>0</v>
      </c>
      <c r="AQ3443" s="88">
        <v>0</v>
      </c>
      <c r="AR3443" s="88">
        <v>104</v>
      </c>
      <c r="AS3443" s="88">
        <v>0</v>
      </c>
      <c r="AT3443" s="88">
        <v>0</v>
      </c>
      <c r="AU3443" s="88">
        <v>0</v>
      </c>
      <c r="AV3443" s="88">
        <v>0</v>
      </c>
      <c r="AW3443" s="88">
        <v>0</v>
      </c>
      <c r="AX3443" s="88">
        <v>0</v>
      </c>
      <c r="AY3443" s="88">
        <v>0</v>
      </c>
      <c r="AZ3443" s="88">
        <v>0</v>
      </c>
      <c r="BA3443" s="88">
        <v>0</v>
      </c>
      <c r="BB3443" s="89">
        <f t="shared" si="211"/>
        <v>104</v>
      </c>
      <c r="BC3443" s="90" t="str">
        <f t="shared" si="210"/>
        <v>OK</v>
      </c>
      <c r="BD3443" s="91" t="str">
        <f t="shared" si="212"/>
        <v xml:space="preserve">                  </v>
      </c>
      <c r="BE3443" s="92">
        <f t="shared" si="213"/>
        <v>1</v>
      </c>
    </row>
    <row r="3444" spans="1:57" s="74" customFormat="1" ht="50.1" customHeight="1" x14ac:dyDescent="0.2">
      <c r="A3444" s="78" t="s">
        <v>55</v>
      </c>
      <c r="B3444" s="78" t="s">
        <v>65</v>
      </c>
      <c r="C3444" s="78" t="s">
        <v>750</v>
      </c>
      <c r="D3444" s="78" t="s">
        <v>575</v>
      </c>
      <c r="E3444" s="79" t="str">
        <f>+IF(C3444&lt;&gt;"",VLOOKUP(MID(C3444,18,5),NIVELES!$A$133:$B$213,2,0),"")</f>
        <v>LOJA</v>
      </c>
      <c r="F3444" s="80" t="s">
        <v>187</v>
      </c>
      <c r="G3444" s="81" t="str">
        <f>+IF(F3444&lt;&gt;"",VLOOKUP(F3444,NIVELES!$A$246:$C$464,3,0),"")</f>
        <v>SUR</v>
      </c>
      <c r="H3444" s="82" t="s">
        <v>1023</v>
      </c>
      <c r="I3444" s="78" t="s">
        <v>2173</v>
      </c>
      <c r="J3444" s="78" t="s">
        <v>2165</v>
      </c>
      <c r="K3444" s="78" t="s">
        <v>2166</v>
      </c>
      <c r="L3444" s="78" t="s">
        <v>1791</v>
      </c>
      <c r="M3444" s="78" t="s">
        <v>1791</v>
      </c>
      <c r="N3444" s="78" t="s">
        <v>1791</v>
      </c>
      <c r="O3444" s="78" t="s">
        <v>3321</v>
      </c>
      <c r="P3444" s="82">
        <v>2</v>
      </c>
      <c r="Q3444" s="78" t="s">
        <v>3322</v>
      </c>
      <c r="R3444" s="82">
        <v>1</v>
      </c>
      <c r="S3444" s="82"/>
      <c r="T3444" s="82"/>
      <c r="U3444" s="82"/>
      <c r="V3444" s="82">
        <v>1</v>
      </c>
      <c r="W3444" s="82"/>
      <c r="X3444" s="82"/>
      <c r="Y3444" s="82"/>
      <c r="Z3444" s="82"/>
      <c r="AA3444" s="82"/>
      <c r="AB3444" s="82"/>
      <c r="AC3444" s="82"/>
      <c r="AD3444" s="85" t="str">
        <f>IF(A3444&lt;&gt;"",IF(D3444="DIRECCIÓN_DE_TRANSFERENCIAS","280 0031",VLOOKUP(C3444,NIVELES!$A$14:$B$105,2,0)),"")</f>
        <v>280 7000</v>
      </c>
      <c r="AE3444" s="86" t="s">
        <v>322</v>
      </c>
      <c r="AF3444" s="86" t="s">
        <v>369</v>
      </c>
      <c r="AG3444" s="79" t="str">
        <f>+IF(AF3444&lt;&gt;"",VLOOKUP(AF3444,NIVELES!$A$666:$B$673,2,0),"")</f>
        <v>ADMINISTRACIÓN_CENTRAL</v>
      </c>
      <c r="AH3444" s="78" t="s">
        <v>322</v>
      </c>
      <c r="AI3444" s="79" t="str">
        <f>IF(AH3444&lt;&gt;"",VLOOKUP(CONCATENATE(AG3444,AH3444),NIVELES!$B$676:$C$745,2,0),"")</f>
        <v>Administración De La Gestión Administrativa Financiera</v>
      </c>
      <c r="AJ3444" s="78" t="s">
        <v>517</v>
      </c>
      <c r="AK3444" s="79" t="str">
        <f>+IF(AJ3444&lt;&gt;"",VLOOKUP(AJ3444,NIVELES!$A$816:$B$892,2,0),"")</f>
        <v>NO APLICA</v>
      </c>
      <c r="AL3444" s="78" t="s">
        <v>554</v>
      </c>
      <c r="AM3444" s="78">
        <v>530208</v>
      </c>
      <c r="AN3444" s="79" t="str">
        <f>IF(AM3444&lt;&gt;"",+VLOOKUP(AM3444,NIVELES!$A$1652:$B$2466,2,0),"")</f>
        <v>Servicio de Seguridad y Vigilancia</v>
      </c>
      <c r="AO3444" s="87">
        <v>36181.919999999998</v>
      </c>
      <c r="AP3444" s="88">
        <v>0</v>
      </c>
      <c r="AQ3444" s="88">
        <v>2652.66</v>
      </c>
      <c r="AR3444" s="88">
        <v>3352.93</v>
      </c>
      <c r="AS3444" s="88">
        <v>3352.93</v>
      </c>
      <c r="AT3444" s="88">
        <v>3352.93</v>
      </c>
      <c r="AU3444" s="88">
        <v>3352.93</v>
      </c>
      <c r="AV3444" s="88">
        <v>3352.93</v>
      </c>
      <c r="AW3444" s="88">
        <v>3352.93</v>
      </c>
      <c r="AX3444" s="88">
        <v>3352.93</v>
      </c>
      <c r="AY3444" s="88">
        <v>3352.93</v>
      </c>
      <c r="AZ3444" s="88">
        <v>3352.93</v>
      </c>
      <c r="BA3444" s="88">
        <v>3352.89</v>
      </c>
      <c r="BB3444" s="89">
        <f t="shared" si="211"/>
        <v>36181.919999999998</v>
      </c>
      <c r="BC3444" s="90" t="str">
        <f t="shared" si="210"/>
        <v>OK</v>
      </c>
      <c r="BD3444" s="91" t="str">
        <f t="shared" si="212"/>
        <v xml:space="preserve">                  </v>
      </c>
      <c r="BE3444" s="92">
        <f t="shared" si="213"/>
        <v>2</v>
      </c>
    </row>
    <row r="3445" spans="1:57" s="74" customFormat="1" ht="50.1" customHeight="1" x14ac:dyDescent="0.2">
      <c r="A3445" s="78" t="s">
        <v>55</v>
      </c>
      <c r="B3445" s="78" t="s">
        <v>65</v>
      </c>
      <c r="C3445" s="78" t="s">
        <v>750</v>
      </c>
      <c r="D3445" s="78" t="s">
        <v>575</v>
      </c>
      <c r="E3445" s="79" t="str">
        <f>+IF(C3445&lt;&gt;"",VLOOKUP(MID(C3445,18,5),NIVELES!$A$133:$B$213,2,0),"")</f>
        <v>LOJA</v>
      </c>
      <c r="F3445" s="80" t="s">
        <v>187</v>
      </c>
      <c r="G3445" s="81" t="str">
        <f>+IF(F3445&lt;&gt;"",VLOOKUP(F3445,NIVELES!$A$246:$C$464,3,0),"")</f>
        <v>SUR</v>
      </c>
      <c r="H3445" s="82" t="s">
        <v>1023</v>
      </c>
      <c r="I3445" s="78" t="s">
        <v>2173</v>
      </c>
      <c r="J3445" s="78" t="s">
        <v>2165</v>
      </c>
      <c r="K3445" s="78" t="s">
        <v>2166</v>
      </c>
      <c r="L3445" s="78" t="s">
        <v>1791</v>
      </c>
      <c r="M3445" s="78" t="s">
        <v>1791</v>
      </c>
      <c r="N3445" s="78" t="s">
        <v>1791</v>
      </c>
      <c r="O3445" s="78" t="s">
        <v>3323</v>
      </c>
      <c r="P3445" s="82">
        <v>1</v>
      </c>
      <c r="Q3445" s="78" t="s">
        <v>3322</v>
      </c>
      <c r="R3445" s="82"/>
      <c r="S3445" s="82">
        <v>1</v>
      </c>
      <c r="T3445" s="82"/>
      <c r="U3445" s="82"/>
      <c r="V3445" s="82"/>
      <c r="W3445" s="82"/>
      <c r="X3445" s="82"/>
      <c r="Y3445" s="82"/>
      <c r="Z3445" s="82"/>
      <c r="AA3445" s="82"/>
      <c r="AB3445" s="82"/>
      <c r="AC3445" s="82"/>
      <c r="AD3445" s="85" t="str">
        <f>IF(A3445&lt;&gt;"",IF(D3445="DIRECCIÓN_DE_TRANSFERENCIAS","280 0031",VLOOKUP(C3445,NIVELES!$A$14:$B$105,2,0)),"")</f>
        <v>280 7000</v>
      </c>
      <c r="AE3445" s="86" t="s">
        <v>322</v>
      </c>
      <c r="AF3445" s="86" t="s">
        <v>369</v>
      </c>
      <c r="AG3445" s="79" t="str">
        <f>+IF(AF3445&lt;&gt;"",VLOOKUP(AF3445,NIVELES!$A$666:$B$673,2,0),"")</f>
        <v>ADMINISTRACIÓN_CENTRAL</v>
      </c>
      <c r="AH3445" s="78" t="s">
        <v>322</v>
      </c>
      <c r="AI3445" s="79" t="str">
        <f>IF(AH3445&lt;&gt;"",VLOOKUP(CONCATENATE(AG3445,AH3445),NIVELES!$B$676:$C$745,2,0),"")</f>
        <v>Administración De La Gestión Administrativa Financiera</v>
      </c>
      <c r="AJ3445" s="78" t="s">
        <v>517</v>
      </c>
      <c r="AK3445" s="79" t="str">
        <f>+IF(AJ3445&lt;&gt;"",VLOOKUP(AJ3445,NIVELES!$A$816:$B$892,2,0),"")</f>
        <v>NO APLICA</v>
      </c>
      <c r="AL3445" s="78" t="s">
        <v>554</v>
      </c>
      <c r="AM3445" s="78">
        <v>530301</v>
      </c>
      <c r="AN3445" s="79" t="str">
        <f>IF(AM3445&lt;&gt;"",+VLOOKUP(AM3445,NIVELES!$A$1652:$B$2466,2,0),"")</f>
        <v>Pasajes al Interior</v>
      </c>
      <c r="AO3445" s="87">
        <v>3287</v>
      </c>
      <c r="AP3445" s="88">
        <v>0</v>
      </c>
      <c r="AQ3445" s="88">
        <v>0</v>
      </c>
      <c r="AR3445" s="88">
        <v>328.7</v>
      </c>
      <c r="AS3445" s="88">
        <v>328.7</v>
      </c>
      <c r="AT3445" s="88">
        <v>328.7</v>
      </c>
      <c r="AU3445" s="88">
        <v>328.7</v>
      </c>
      <c r="AV3445" s="88">
        <v>328.7</v>
      </c>
      <c r="AW3445" s="88">
        <v>328.7</v>
      </c>
      <c r="AX3445" s="88">
        <v>328.7</v>
      </c>
      <c r="AY3445" s="88">
        <v>328.7</v>
      </c>
      <c r="AZ3445" s="88">
        <v>328.7</v>
      </c>
      <c r="BA3445" s="88">
        <v>328.7</v>
      </c>
      <c r="BB3445" s="89">
        <f t="shared" si="211"/>
        <v>3286.9999999999995</v>
      </c>
      <c r="BC3445" s="90" t="str">
        <f t="shared" si="210"/>
        <v>OK</v>
      </c>
      <c r="BD3445" s="91" t="str">
        <f t="shared" si="212"/>
        <v xml:space="preserve">                  </v>
      </c>
      <c r="BE3445" s="92">
        <f t="shared" si="213"/>
        <v>1</v>
      </c>
    </row>
    <row r="3446" spans="1:57" s="74" customFormat="1" ht="50.1" customHeight="1" x14ac:dyDescent="0.2">
      <c r="A3446" s="78" t="s">
        <v>55</v>
      </c>
      <c r="B3446" s="78" t="s">
        <v>65</v>
      </c>
      <c r="C3446" s="78" t="s">
        <v>750</v>
      </c>
      <c r="D3446" s="78" t="s">
        <v>575</v>
      </c>
      <c r="E3446" s="79" t="str">
        <f>+IF(C3446&lt;&gt;"",VLOOKUP(MID(C3446,18,5),NIVELES!$A$133:$B$213,2,0),"")</f>
        <v>LOJA</v>
      </c>
      <c r="F3446" s="80" t="s">
        <v>187</v>
      </c>
      <c r="G3446" s="81" t="str">
        <f>+IF(F3446&lt;&gt;"",VLOOKUP(F3446,NIVELES!$A$246:$C$464,3,0),"")</f>
        <v>SUR</v>
      </c>
      <c r="H3446" s="82" t="s">
        <v>1023</v>
      </c>
      <c r="I3446" s="78" t="s">
        <v>2173</v>
      </c>
      <c r="J3446" s="78" t="s">
        <v>2165</v>
      </c>
      <c r="K3446" s="78" t="s">
        <v>2166</v>
      </c>
      <c r="L3446" s="78" t="s">
        <v>1791</v>
      </c>
      <c r="M3446" s="78" t="s">
        <v>1791</v>
      </c>
      <c r="N3446" s="78" t="s">
        <v>1791</v>
      </c>
      <c r="O3446" s="78" t="s">
        <v>3324</v>
      </c>
      <c r="P3446" s="82">
        <v>12</v>
      </c>
      <c r="Q3446" s="78" t="s">
        <v>1989</v>
      </c>
      <c r="R3446" s="82">
        <v>1</v>
      </c>
      <c r="S3446" s="82">
        <v>1</v>
      </c>
      <c r="T3446" s="82">
        <v>1</v>
      </c>
      <c r="U3446" s="82">
        <v>1</v>
      </c>
      <c r="V3446" s="82">
        <v>1</v>
      </c>
      <c r="W3446" s="82">
        <v>1</v>
      </c>
      <c r="X3446" s="82">
        <v>1</v>
      </c>
      <c r="Y3446" s="82">
        <v>1</v>
      </c>
      <c r="Z3446" s="82">
        <v>1</v>
      </c>
      <c r="AA3446" s="82">
        <v>1</v>
      </c>
      <c r="AB3446" s="82">
        <v>1</v>
      </c>
      <c r="AC3446" s="82">
        <v>1</v>
      </c>
      <c r="AD3446" s="85" t="str">
        <f>IF(A3446&lt;&gt;"",IF(D3446="DIRECCIÓN_DE_TRANSFERENCIAS","280 0031",VLOOKUP(C3446,NIVELES!$A$14:$B$105,2,0)),"")</f>
        <v>280 7000</v>
      </c>
      <c r="AE3446" s="86" t="s">
        <v>322</v>
      </c>
      <c r="AF3446" s="86" t="s">
        <v>369</v>
      </c>
      <c r="AG3446" s="79" t="str">
        <f>+IF(AF3446&lt;&gt;"",VLOOKUP(AF3446,NIVELES!$A$666:$B$673,2,0),"")</f>
        <v>ADMINISTRACIÓN_CENTRAL</v>
      </c>
      <c r="AH3446" s="78" t="s">
        <v>322</v>
      </c>
      <c r="AI3446" s="79" t="str">
        <f>IF(AH3446&lt;&gt;"",VLOOKUP(CONCATENATE(AG3446,AH3446),NIVELES!$B$676:$C$745,2,0),"")</f>
        <v>Administración De La Gestión Administrativa Financiera</v>
      </c>
      <c r="AJ3446" s="78" t="s">
        <v>517</v>
      </c>
      <c r="AK3446" s="79" t="str">
        <f>+IF(AJ3446&lt;&gt;"",VLOOKUP(AJ3446,NIVELES!$A$816:$B$892,2,0),"")</f>
        <v>NO APLICA</v>
      </c>
      <c r="AL3446" s="78" t="s">
        <v>554</v>
      </c>
      <c r="AM3446" s="78">
        <v>530303</v>
      </c>
      <c r="AN3446" s="79" t="str">
        <f>IF(AM3446&lt;&gt;"",+VLOOKUP(AM3446,NIVELES!$A$1652:$B$2466,2,0),"")</f>
        <v>Viáticos y Subsistencias en el Interior</v>
      </c>
      <c r="AO3446" s="87">
        <v>3215</v>
      </c>
      <c r="AP3446" s="88">
        <v>506.26</v>
      </c>
      <c r="AQ3446" s="88">
        <v>506.25</v>
      </c>
      <c r="AR3446" s="88">
        <v>220.25</v>
      </c>
      <c r="AS3446" s="88">
        <v>220.25</v>
      </c>
      <c r="AT3446" s="88">
        <v>220.25</v>
      </c>
      <c r="AU3446" s="88">
        <v>220.25</v>
      </c>
      <c r="AV3446" s="88">
        <v>220.25</v>
      </c>
      <c r="AW3446" s="88">
        <v>220.25</v>
      </c>
      <c r="AX3446" s="88">
        <v>220.25</v>
      </c>
      <c r="AY3446" s="88">
        <v>220.25</v>
      </c>
      <c r="AZ3446" s="88">
        <v>220.25</v>
      </c>
      <c r="BA3446" s="88">
        <v>220.24</v>
      </c>
      <c r="BB3446" s="89">
        <f t="shared" si="211"/>
        <v>3215</v>
      </c>
      <c r="BC3446" s="90" t="str">
        <f t="shared" si="210"/>
        <v>OK</v>
      </c>
      <c r="BD3446" s="91" t="str">
        <f t="shared" si="212"/>
        <v xml:space="preserve">                  </v>
      </c>
      <c r="BE3446" s="92">
        <f t="shared" si="213"/>
        <v>12</v>
      </c>
    </row>
    <row r="3447" spans="1:57" s="74" customFormat="1" ht="50.1" customHeight="1" x14ac:dyDescent="0.2">
      <c r="A3447" s="78" t="s">
        <v>55</v>
      </c>
      <c r="B3447" s="78" t="s">
        <v>65</v>
      </c>
      <c r="C3447" s="78" t="s">
        <v>750</v>
      </c>
      <c r="D3447" s="78" t="s">
        <v>575</v>
      </c>
      <c r="E3447" s="79" t="str">
        <f>+IF(C3447&lt;&gt;"",VLOOKUP(MID(C3447,18,5),NIVELES!$A$133:$B$213,2,0),"")</f>
        <v>LOJA</v>
      </c>
      <c r="F3447" s="80" t="s">
        <v>187</v>
      </c>
      <c r="G3447" s="81" t="str">
        <f>+IF(F3447&lt;&gt;"",VLOOKUP(F3447,NIVELES!$A$246:$C$464,3,0),"")</f>
        <v>SUR</v>
      </c>
      <c r="H3447" s="82" t="s">
        <v>1023</v>
      </c>
      <c r="I3447" s="78" t="s">
        <v>2173</v>
      </c>
      <c r="J3447" s="78" t="s">
        <v>2165</v>
      </c>
      <c r="K3447" s="78" t="s">
        <v>2166</v>
      </c>
      <c r="L3447" s="78" t="s">
        <v>1791</v>
      </c>
      <c r="M3447" s="78" t="s">
        <v>1791</v>
      </c>
      <c r="N3447" s="78" t="s">
        <v>1791</v>
      </c>
      <c r="O3447" s="78" t="s">
        <v>3325</v>
      </c>
      <c r="P3447" s="82">
        <v>12</v>
      </c>
      <c r="Q3447" s="78" t="s">
        <v>1989</v>
      </c>
      <c r="R3447" s="82">
        <v>1</v>
      </c>
      <c r="S3447" s="82">
        <v>1</v>
      </c>
      <c r="T3447" s="82">
        <v>1</v>
      </c>
      <c r="U3447" s="82">
        <v>1</v>
      </c>
      <c r="V3447" s="82">
        <v>1</v>
      </c>
      <c r="W3447" s="82">
        <v>1</v>
      </c>
      <c r="X3447" s="82">
        <v>1</v>
      </c>
      <c r="Y3447" s="82">
        <v>1</v>
      </c>
      <c r="Z3447" s="82">
        <v>1</v>
      </c>
      <c r="AA3447" s="82">
        <v>1</v>
      </c>
      <c r="AB3447" s="82">
        <v>1</v>
      </c>
      <c r="AC3447" s="82">
        <v>1</v>
      </c>
      <c r="AD3447" s="85" t="str">
        <f>IF(A3447&lt;&gt;"",IF(D3447="DIRECCIÓN_DE_TRANSFERENCIAS","280 0031",VLOOKUP(C3447,NIVELES!$A$14:$B$105,2,0)),"")</f>
        <v>280 7000</v>
      </c>
      <c r="AE3447" s="86" t="s">
        <v>322</v>
      </c>
      <c r="AF3447" s="86" t="s">
        <v>369</v>
      </c>
      <c r="AG3447" s="79" t="str">
        <f>+IF(AF3447&lt;&gt;"",VLOOKUP(AF3447,NIVELES!$A$666:$B$673,2,0),"")</f>
        <v>ADMINISTRACIÓN_CENTRAL</v>
      </c>
      <c r="AH3447" s="78" t="s">
        <v>322</v>
      </c>
      <c r="AI3447" s="79" t="str">
        <f>IF(AH3447&lt;&gt;"",VLOOKUP(CONCATENATE(AG3447,AH3447),NIVELES!$B$676:$C$745,2,0),"")</f>
        <v>Administración De La Gestión Administrativa Financiera</v>
      </c>
      <c r="AJ3447" s="78" t="s">
        <v>517</v>
      </c>
      <c r="AK3447" s="79" t="str">
        <f>+IF(AJ3447&lt;&gt;"",VLOOKUP(AJ3447,NIVELES!$A$816:$B$892,2,0),"")</f>
        <v>NO APLICA</v>
      </c>
      <c r="AL3447" s="78" t="s">
        <v>554</v>
      </c>
      <c r="AM3447" s="78">
        <v>530405</v>
      </c>
      <c r="AN3447" s="79" t="str">
        <f>IF(AM3447&lt;&gt;"",+VLOOKUP(AM3447,NIVELES!$A$1652:$B$2466,2,0),"")</f>
        <v>Vehículos (Mantenimiento y Reparación)</v>
      </c>
      <c r="AO3447" s="87">
        <v>4900</v>
      </c>
      <c r="AP3447" s="88">
        <v>0</v>
      </c>
      <c r="AQ3447" s="88">
        <v>0</v>
      </c>
      <c r="AR3447" s="88">
        <v>490</v>
      </c>
      <c r="AS3447" s="88">
        <v>490</v>
      </c>
      <c r="AT3447" s="88">
        <v>490</v>
      </c>
      <c r="AU3447" s="88">
        <v>490</v>
      </c>
      <c r="AV3447" s="88">
        <v>490</v>
      </c>
      <c r="AW3447" s="88">
        <v>490</v>
      </c>
      <c r="AX3447" s="88">
        <v>490</v>
      </c>
      <c r="AY3447" s="88">
        <v>490</v>
      </c>
      <c r="AZ3447" s="88">
        <v>490</v>
      </c>
      <c r="BA3447" s="88">
        <v>490</v>
      </c>
      <c r="BB3447" s="89">
        <f t="shared" si="211"/>
        <v>4900</v>
      </c>
      <c r="BC3447" s="90" t="str">
        <f t="shared" si="210"/>
        <v>OK</v>
      </c>
      <c r="BD3447" s="91" t="str">
        <f t="shared" si="212"/>
        <v xml:space="preserve">                  </v>
      </c>
      <c r="BE3447" s="92">
        <f t="shared" si="213"/>
        <v>12</v>
      </c>
    </row>
    <row r="3448" spans="1:57" s="74" customFormat="1" ht="50.1" customHeight="1" x14ac:dyDescent="0.2">
      <c r="A3448" s="78" t="s">
        <v>55</v>
      </c>
      <c r="B3448" s="78" t="s">
        <v>65</v>
      </c>
      <c r="C3448" s="78" t="s">
        <v>750</v>
      </c>
      <c r="D3448" s="78" t="s">
        <v>575</v>
      </c>
      <c r="E3448" s="79" t="str">
        <f>+IF(C3448&lt;&gt;"",VLOOKUP(MID(C3448,18,5),NIVELES!$A$133:$B$213,2,0),"")</f>
        <v>LOJA</v>
      </c>
      <c r="F3448" s="80" t="s">
        <v>187</v>
      </c>
      <c r="G3448" s="81" t="str">
        <f>+IF(F3448&lt;&gt;"",VLOOKUP(F3448,NIVELES!$A$246:$C$464,3,0),"")</f>
        <v>SUR</v>
      </c>
      <c r="H3448" s="82" t="s">
        <v>1023</v>
      </c>
      <c r="I3448" s="78" t="s">
        <v>2173</v>
      </c>
      <c r="J3448" s="78" t="s">
        <v>2165</v>
      </c>
      <c r="K3448" s="78" t="s">
        <v>2166</v>
      </c>
      <c r="L3448" s="78" t="s">
        <v>1791</v>
      </c>
      <c r="M3448" s="78" t="s">
        <v>1791</v>
      </c>
      <c r="N3448" s="78" t="s">
        <v>1791</v>
      </c>
      <c r="O3448" s="78" t="s">
        <v>3326</v>
      </c>
      <c r="P3448" s="82">
        <v>2</v>
      </c>
      <c r="Q3448" s="78" t="s">
        <v>3322</v>
      </c>
      <c r="R3448" s="82">
        <v>1</v>
      </c>
      <c r="S3448" s="82"/>
      <c r="T3448" s="82"/>
      <c r="U3448" s="82"/>
      <c r="V3448" s="82">
        <v>1</v>
      </c>
      <c r="W3448" s="82"/>
      <c r="X3448" s="82"/>
      <c r="Y3448" s="82"/>
      <c r="Z3448" s="82"/>
      <c r="AA3448" s="82"/>
      <c r="AB3448" s="82"/>
      <c r="AC3448" s="82"/>
      <c r="AD3448" s="85" t="str">
        <f>IF(A3448&lt;&gt;"",IF(D3448="DIRECCIÓN_DE_TRANSFERENCIAS","280 0031",VLOOKUP(C3448,NIVELES!$A$14:$B$105,2,0)),"")</f>
        <v>280 7000</v>
      </c>
      <c r="AE3448" s="86" t="s">
        <v>322</v>
      </c>
      <c r="AF3448" s="86" t="s">
        <v>369</v>
      </c>
      <c r="AG3448" s="79" t="str">
        <f>+IF(AF3448&lt;&gt;"",VLOOKUP(AF3448,NIVELES!$A$666:$B$673,2,0),"")</f>
        <v>ADMINISTRACIÓN_CENTRAL</v>
      </c>
      <c r="AH3448" s="78" t="s">
        <v>322</v>
      </c>
      <c r="AI3448" s="79" t="str">
        <f>IF(AH3448&lt;&gt;"",VLOOKUP(CONCATENATE(AG3448,AH3448),NIVELES!$B$676:$C$745,2,0),"")</f>
        <v>Administración De La Gestión Administrativa Financiera</v>
      </c>
      <c r="AJ3448" s="78" t="s">
        <v>517</v>
      </c>
      <c r="AK3448" s="79" t="str">
        <f>+IF(AJ3448&lt;&gt;"",VLOOKUP(AJ3448,NIVELES!$A$816:$B$892,2,0),"")</f>
        <v>NO APLICA</v>
      </c>
      <c r="AL3448" s="78" t="s">
        <v>554</v>
      </c>
      <c r="AM3448" s="78">
        <v>530502</v>
      </c>
      <c r="AN3448" s="79" t="str">
        <f>IF(AM3448&lt;&gt;"",+VLOOKUP(AM3448,NIVELES!$A$1652:$B$2466,2,0),"")</f>
        <v>Edificios, Locales y Residencias, Parqueaderos, Casilleros Judiciales y Bancarios (Arrendamiento)</v>
      </c>
      <c r="AO3448" s="87">
        <v>18000</v>
      </c>
      <c r="AP3448" s="88">
        <v>0</v>
      </c>
      <c r="AQ3448" s="88">
        <v>1500</v>
      </c>
      <c r="AR3448" s="88">
        <v>1500</v>
      </c>
      <c r="AS3448" s="88">
        <v>1500</v>
      </c>
      <c r="AT3448" s="88">
        <v>1500</v>
      </c>
      <c r="AU3448" s="88">
        <v>1500</v>
      </c>
      <c r="AV3448" s="88">
        <v>1500</v>
      </c>
      <c r="AW3448" s="88">
        <v>1500</v>
      </c>
      <c r="AX3448" s="88">
        <v>1500</v>
      </c>
      <c r="AY3448" s="88">
        <v>1500</v>
      </c>
      <c r="AZ3448" s="88">
        <v>1500</v>
      </c>
      <c r="BA3448" s="88">
        <v>3000</v>
      </c>
      <c r="BB3448" s="89">
        <f t="shared" si="211"/>
        <v>18000</v>
      </c>
      <c r="BC3448" s="90" t="str">
        <f t="shared" si="210"/>
        <v>OK</v>
      </c>
      <c r="BD3448" s="91" t="str">
        <f t="shared" si="212"/>
        <v xml:space="preserve">                  </v>
      </c>
      <c r="BE3448" s="92">
        <f t="shared" si="213"/>
        <v>2</v>
      </c>
    </row>
    <row r="3449" spans="1:57" s="74" customFormat="1" ht="50.1" customHeight="1" x14ac:dyDescent="0.2">
      <c r="A3449" s="78" t="s">
        <v>55</v>
      </c>
      <c r="B3449" s="78" t="s">
        <v>65</v>
      </c>
      <c r="C3449" s="78" t="s">
        <v>750</v>
      </c>
      <c r="D3449" s="78" t="s">
        <v>575</v>
      </c>
      <c r="E3449" s="79" t="str">
        <f>+IF(C3449&lt;&gt;"",VLOOKUP(MID(C3449,18,5),NIVELES!$A$133:$B$213,2,0),"")</f>
        <v>LOJA</v>
      </c>
      <c r="F3449" s="80" t="s">
        <v>187</v>
      </c>
      <c r="G3449" s="81" t="str">
        <f>+IF(F3449&lt;&gt;"",VLOOKUP(F3449,NIVELES!$A$246:$C$464,3,0),"")</f>
        <v>SUR</v>
      </c>
      <c r="H3449" s="82" t="s">
        <v>1023</v>
      </c>
      <c r="I3449" s="78" t="s">
        <v>2173</v>
      </c>
      <c r="J3449" s="78" t="s">
        <v>2165</v>
      </c>
      <c r="K3449" s="78" t="s">
        <v>2166</v>
      </c>
      <c r="L3449" s="78" t="s">
        <v>1791</v>
      </c>
      <c r="M3449" s="78" t="s">
        <v>1791</v>
      </c>
      <c r="N3449" s="78" t="s">
        <v>1791</v>
      </c>
      <c r="O3449" s="78" t="s">
        <v>3327</v>
      </c>
      <c r="P3449" s="82">
        <v>1</v>
      </c>
      <c r="Q3449" s="78" t="s">
        <v>3322</v>
      </c>
      <c r="R3449" s="82"/>
      <c r="S3449" s="82"/>
      <c r="T3449" s="82"/>
      <c r="U3449" s="82">
        <v>1</v>
      </c>
      <c r="V3449" s="82"/>
      <c r="W3449" s="82"/>
      <c r="X3449" s="82"/>
      <c r="Y3449" s="82"/>
      <c r="Z3449" s="82"/>
      <c r="AA3449" s="82"/>
      <c r="AB3449" s="82"/>
      <c r="AC3449" s="82"/>
      <c r="AD3449" s="85" t="str">
        <f>IF(A3449&lt;&gt;"",IF(D3449="DIRECCIÓN_DE_TRANSFERENCIAS","280 0031",VLOOKUP(C3449,NIVELES!$A$14:$B$105,2,0)),"")</f>
        <v>280 7000</v>
      </c>
      <c r="AE3449" s="86" t="s">
        <v>322</v>
      </c>
      <c r="AF3449" s="86" t="s">
        <v>369</v>
      </c>
      <c r="AG3449" s="79" t="str">
        <f>+IF(AF3449&lt;&gt;"",VLOOKUP(AF3449,NIVELES!$A$666:$B$673,2,0),"")</f>
        <v>ADMINISTRACIÓN_CENTRAL</v>
      </c>
      <c r="AH3449" s="78" t="s">
        <v>322</v>
      </c>
      <c r="AI3449" s="79" t="str">
        <f>IF(AH3449&lt;&gt;"",VLOOKUP(CONCATENATE(AG3449,AH3449),NIVELES!$B$676:$C$745,2,0),"")</f>
        <v>Administración De La Gestión Administrativa Financiera</v>
      </c>
      <c r="AJ3449" s="78" t="s">
        <v>517</v>
      </c>
      <c r="AK3449" s="79" t="str">
        <f>+IF(AJ3449&lt;&gt;"",VLOOKUP(AJ3449,NIVELES!$A$816:$B$892,2,0),"")</f>
        <v>NO APLICA</v>
      </c>
      <c r="AL3449" s="78" t="s">
        <v>554</v>
      </c>
      <c r="AM3449" s="78">
        <v>530704</v>
      </c>
      <c r="AN3449" s="79" t="str">
        <f>IF(AM3449&lt;&gt;"",+VLOOKUP(AM3449,NIVELES!$A$1652:$B$2466,2,0),"")</f>
        <v>Mantenimiento y Reparación de Equipos y Sistemas Informáticos</v>
      </c>
      <c r="AO3449" s="87">
        <v>2000</v>
      </c>
      <c r="AP3449" s="88">
        <v>0</v>
      </c>
      <c r="AQ3449" s="88">
        <v>0</v>
      </c>
      <c r="AR3449" s="88">
        <v>0</v>
      </c>
      <c r="AS3449" s="88">
        <v>2000</v>
      </c>
      <c r="AT3449" s="88">
        <v>0</v>
      </c>
      <c r="AU3449" s="88">
        <v>0</v>
      </c>
      <c r="AV3449" s="88">
        <v>0</v>
      </c>
      <c r="AW3449" s="88">
        <v>0</v>
      </c>
      <c r="AX3449" s="88">
        <v>0</v>
      </c>
      <c r="AY3449" s="88">
        <v>0</v>
      </c>
      <c r="AZ3449" s="88">
        <v>0</v>
      </c>
      <c r="BA3449" s="88">
        <v>0</v>
      </c>
      <c r="BB3449" s="89">
        <f t="shared" si="211"/>
        <v>2000</v>
      </c>
      <c r="BC3449" s="90" t="str">
        <f t="shared" si="210"/>
        <v>OK</v>
      </c>
      <c r="BD3449" s="91" t="str">
        <f t="shared" si="212"/>
        <v xml:space="preserve">                  </v>
      </c>
      <c r="BE3449" s="92">
        <f t="shared" si="213"/>
        <v>1</v>
      </c>
    </row>
    <row r="3450" spans="1:57" s="74" customFormat="1" ht="50.1" customHeight="1" x14ac:dyDescent="0.2">
      <c r="A3450" s="78" t="s">
        <v>55</v>
      </c>
      <c r="B3450" s="78" t="s">
        <v>65</v>
      </c>
      <c r="C3450" s="78" t="s">
        <v>750</v>
      </c>
      <c r="D3450" s="78" t="s">
        <v>575</v>
      </c>
      <c r="E3450" s="79" t="str">
        <f>+IF(C3450&lt;&gt;"",VLOOKUP(MID(C3450,18,5),NIVELES!$A$133:$B$213,2,0),"")</f>
        <v>LOJA</v>
      </c>
      <c r="F3450" s="80" t="s">
        <v>187</v>
      </c>
      <c r="G3450" s="81" t="str">
        <f>+IF(F3450&lt;&gt;"",VLOOKUP(F3450,NIVELES!$A$246:$C$464,3,0),"")</f>
        <v>SUR</v>
      </c>
      <c r="H3450" s="82" t="s">
        <v>1023</v>
      </c>
      <c r="I3450" s="78" t="s">
        <v>2173</v>
      </c>
      <c r="J3450" s="78" t="s">
        <v>2165</v>
      </c>
      <c r="K3450" s="78" t="s">
        <v>2166</v>
      </c>
      <c r="L3450" s="78" t="s">
        <v>1791</v>
      </c>
      <c r="M3450" s="78" t="s">
        <v>1791</v>
      </c>
      <c r="N3450" s="78" t="s">
        <v>1791</v>
      </c>
      <c r="O3450" s="78" t="s">
        <v>3328</v>
      </c>
      <c r="P3450" s="82">
        <v>1</v>
      </c>
      <c r="Q3450" s="78" t="s">
        <v>1960</v>
      </c>
      <c r="R3450" s="82"/>
      <c r="S3450" s="82"/>
      <c r="T3450" s="82"/>
      <c r="U3450" s="82"/>
      <c r="V3450" s="82">
        <v>1</v>
      </c>
      <c r="W3450" s="82"/>
      <c r="X3450" s="82"/>
      <c r="Y3450" s="82"/>
      <c r="Z3450" s="82"/>
      <c r="AA3450" s="82"/>
      <c r="AB3450" s="82"/>
      <c r="AC3450" s="82"/>
      <c r="AD3450" s="85" t="str">
        <f>IF(A3450&lt;&gt;"",IF(D3450="DIRECCIÓN_DE_TRANSFERENCIAS","280 0031",VLOOKUP(C3450,NIVELES!$A$14:$B$105,2,0)),"")</f>
        <v>280 7000</v>
      </c>
      <c r="AE3450" s="86" t="s">
        <v>322</v>
      </c>
      <c r="AF3450" s="86" t="s">
        <v>369</v>
      </c>
      <c r="AG3450" s="79" t="str">
        <f>+IF(AF3450&lt;&gt;"",VLOOKUP(AF3450,NIVELES!$A$666:$B$673,2,0),"")</f>
        <v>ADMINISTRACIÓN_CENTRAL</v>
      </c>
      <c r="AH3450" s="78" t="s">
        <v>322</v>
      </c>
      <c r="AI3450" s="79" t="str">
        <f>IF(AH3450&lt;&gt;"",VLOOKUP(CONCATENATE(AG3450,AH3450),NIVELES!$B$676:$C$745,2,0),"")</f>
        <v>Administración De La Gestión Administrativa Financiera</v>
      </c>
      <c r="AJ3450" s="78" t="s">
        <v>517</v>
      </c>
      <c r="AK3450" s="79" t="str">
        <f>+IF(AJ3450&lt;&gt;"",VLOOKUP(AJ3450,NIVELES!$A$816:$B$892,2,0),"")</f>
        <v>NO APLICA</v>
      </c>
      <c r="AL3450" s="78" t="s">
        <v>554</v>
      </c>
      <c r="AM3450" s="78">
        <v>530802</v>
      </c>
      <c r="AN3450" s="79" t="str">
        <f>IF(AM3450&lt;&gt;"",+VLOOKUP(AM3450,NIVELES!$A$1652:$B$2466,2,0),"")</f>
        <v>Vestuario, Lencería, Prendas de Protección; y, Accesorios para Uniformes Militares y Policiales; y, Carpas</v>
      </c>
      <c r="AO3450" s="87">
        <v>1014</v>
      </c>
      <c r="AP3450" s="88">
        <v>0</v>
      </c>
      <c r="AQ3450" s="88">
        <v>0</v>
      </c>
      <c r="AR3450" s="88">
        <v>0</v>
      </c>
      <c r="AS3450" s="88">
        <v>0</v>
      </c>
      <c r="AT3450" s="88">
        <v>1014</v>
      </c>
      <c r="AU3450" s="88">
        <v>0</v>
      </c>
      <c r="AV3450" s="88">
        <v>0</v>
      </c>
      <c r="AW3450" s="88">
        <v>0</v>
      </c>
      <c r="AX3450" s="88">
        <v>0</v>
      </c>
      <c r="AY3450" s="88">
        <v>0</v>
      </c>
      <c r="AZ3450" s="88">
        <v>0</v>
      </c>
      <c r="BA3450" s="88">
        <v>0</v>
      </c>
      <c r="BB3450" s="89">
        <f t="shared" si="211"/>
        <v>1014</v>
      </c>
      <c r="BC3450" s="90" t="str">
        <f t="shared" si="210"/>
        <v>OK</v>
      </c>
      <c r="BD3450" s="91" t="str">
        <f t="shared" si="212"/>
        <v xml:space="preserve">                  </v>
      </c>
      <c r="BE3450" s="92">
        <f t="shared" si="213"/>
        <v>1</v>
      </c>
    </row>
    <row r="3451" spans="1:57" s="74" customFormat="1" ht="50.1" customHeight="1" x14ac:dyDescent="0.2">
      <c r="A3451" s="78" t="s">
        <v>55</v>
      </c>
      <c r="B3451" s="78" t="s">
        <v>65</v>
      </c>
      <c r="C3451" s="78" t="s">
        <v>750</v>
      </c>
      <c r="D3451" s="78" t="s">
        <v>575</v>
      </c>
      <c r="E3451" s="79" t="str">
        <f>+IF(C3451&lt;&gt;"",VLOOKUP(MID(C3451,18,5),NIVELES!$A$133:$B$213,2,0),"")</f>
        <v>LOJA</v>
      </c>
      <c r="F3451" s="80" t="s">
        <v>187</v>
      </c>
      <c r="G3451" s="81" t="str">
        <f>+IF(F3451&lt;&gt;"",VLOOKUP(F3451,NIVELES!$A$246:$C$464,3,0),"")</f>
        <v>SUR</v>
      </c>
      <c r="H3451" s="82" t="s">
        <v>1023</v>
      </c>
      <c r="I3451" s="78" t="s">
        <v>2173</v>
      </c>
      <c r="J3451" s="78" t="s">
        <v>2165</v>
      </c>
      <c r="K3451" s="78" t="s">
        <v>2166</v>
      </c>
      <c r="L3451" s="78" t="s">
        <v>1791</v>
      </c>
      <c r="M3451" s="78" t="s">
        <v>1791</v>
      </c>
      <c r="N3451" s="78" t="s">
        <v>1791</v>
      </c>
      <c r="O3451" s="78" t="s">
        <v>3329</v>
      </c>
      <c r="P3451" s="82">
        <v>1</v>
      </c>
      <c r="Q3451" s="78" t="s">
        <v>3330</v>
      </c>
      <c r="R3451" s="82"/>
      <c r="S3451" s="82"/>
      <c r="T3451" s="82"/>
      <c r="U3451" s="82">
        <v>1</v>
      </c>
      <c r="V3451" s="82"/>
      <c r="W3451" s="82"/>
      <c r="X3451" s="82"/>
      <c r="Y3451" s="82"/>
      <c r="Z3451" s="82"/>
      <c r="AA3451" s="82"/>
      <c r="AB3451" s="82"/>
      <c r="AC3451" s="82"/>
      <c r="AD3451" s="85" t="str">
        <f>IF(A3451&lt;&gt;"",IF(D3451="DIRECCIÓN_DE_TRANSFERENCIAS","280 0031",VLOOKUP(C3451,NIVELES!$A$14:$B$105,2,0)),"")</f>
        <v>280 7000</v>
      </c>
      <c r="AE3451" s="86" t="s">
        <v>322</v>
      </c>
      <c r="AF3451" s="86" t="s">
        <v>369</v>
      </c>
      <c r="AG3451" s="79" t="str">
        <f>+IF(AF3451&lt;&gt;"",VLOOKUP(AF3451,NIVELES!$A$666:$B$673,2,0),"")</f>
        <v>ADMINISTRACIÓN_CENTRAL</v>
      </c>
      <c r="AH3451" s="78" t="s">
        <v>322</v>
      </c>
      <c r="AI3451" s="79" t="str">
        <f>IF(AH3451&lt;&gt;"",VLOOKUP(CONCATENATE(AG3451,AH3451),NIVELES!$B$676:$C$745,2,0),"")</f>
        <v>Administración De La Gestión Administrativa Financiera</v>
      </c>
      <c r="AJ3451" s="78" t="s">
        <v>517</v>
      </c>
      <c r="AK3451" s="79" t="str">
        <f>+IF(AJ3451&lt;&gt;"",VLOOKUP(AJ3451,NIVELES!$A$816:$B$892,2,0),"")</f>
        <v>NO APLICA</v>
      </c>
      <c r="AL3451" s="78" t="s">
        <v>554</v>
      </c>
      <c r="AM3451" s="78">
        <v>530804</v>
      </c>
      <c r="AN3451" s="79" t="str">
        <f>IF(AM3451&lt;&gt;"",+VLOOKUP(AM3451,NIVELES!$A$1652:$B$2466,2,0),"")</f>
        <v>Materiales de Oficina</v>
      </c>
      <c r="AO3451" s="87">
        <v>506.08</v>
      </c>
      <c r="AP3451" s="88">
        <v>0</v>
      </c>
      <c r="AQ3451" s="88">
        <v>0</v>
      </c>
      <c r="AR3451" s="88">
        <v>0</v>
      </c>
      <c r="AS3451" s="88">
        <v>506.08</v>
      </c>
      <c r="AT3451" s="88">
        <v>0</v>
      </c>
      <c r="AU3451" s="88">
        <v>0</v>
      </c>
      <c r="AV3451" s="88">
        <v>0</v>
      </c>
      <c r="AW3451" s="88">
        <v>0</v>
      </c>
      <c r="AX3451" s="88">
        <v>0</v>
      </c>
      <c r="AY3451" s="88">
        <v>0</v>
      </c>
      <c r="AZ3451" s="88">
        <v>0</v>
      </c>
      <c r="BA3451" s="88">
        <v>0</v>
      </c>
      <c r="BB3451" s="89">
        <f t="shared" si="211"/>
        <v>506.08</v>
      </c>
      <c r="BC3451" s="90" t="str">
        <f t="shared" si="210"/>
        <v>OK</v>
      </c>
      <c r="BD3451" s="91" t="str">
        <f t="shared" si="212"/>
        <v xml:space="preserve">                  </v>
      </c>
      <c r="BE3451" s="92">
        <f t="shared" si="213"/>
        <v>1</v>
      </c>
    </row>
    <row r="3452" spans="1:57" s="74" customFormat="1" ht="50.1" customHeight="1" x14ac:dyDescent="0.2">
      <c r="A3452" s="78" t="s">
        <v>55</v>
      </c>
      <c r="B3452" s="78" t="s">
        <v>65</v>
      </c>
      <c r="C3452" s="78" t="s">
        <v>750</v>
      </c>
      <c r="D3452" s="78" t="s">
        <v>575</v>
      </c>
      <c r="E3452" s="79" t="str">
        <f>+IF(C3452&lt;&gt;"",VLOOKUP(MID(C3452,18,5),NIVELES!$A$133:$B$213,2,0),"")</f>
        <v>LOJA</v>
      </c>
      <c r="F3452" s="80" t="s">
        <v>187</v>
      </c>
      <c r="G3452" s="81" t="str">
        <f>+IF(F3452&lt;&gt;"",VLOOKUP(F3452,NIVELES!$A$246:$C$464,3,0),"")</f>
        <v>SUR</v>
      </c>
      <c r="H3452" s="82" t="s">
        <v>1023</v>
      </c>
      <c r="I3452" s="78" t="s">
        <v>2173</v>
      </c>
      <c r="J3452" s="78" t="s">
        <v>2165</v>
      </c>
      <c r="K3452" s="78" t="s">
        <v>2166</v>
      </c>
      <c r="L3452" s="78" t="s">
        <v>1791</v>
      </c>
      <c r="M3452" s="78" t="s">
        <v>1791</v>
      </c>
      <c r="N3452" s="78" t="s">
        <v>1791</v>
      </c>
      <c r="O3452" s="78" t="s">
        <v>3331</v>
      </c>
      <c r="P3452" s="82">
        <v>1</v>
      </c>
      <c r="Q3452" s="78" t="s">
        <v>3330</v>
      </c>
      <c r="R3452" s="82"/>
      <c r="S3452" s="82"/>
      <c r="T3452" s="82"/>
      <c r="U3452" s="82"/>
      <c r="V3452" s="82"/>
      <c r="W3452" s="82"/>
      <c r="X3452" s="82">
        <v>1</v>
      </c>
      <c r="Y3452" s="82"/>
      <c r="Z3452" s="82"/>
      <c r="AA3452" s="82"/>
      <c r="AB3452" s="82"/>
      <c r="AC3452" s="82"/>
      <c r="AD3452" s="85" t="str">
        <f>IF(A3452&lt;&gt;"",IF(D3452="DIRECCIÓN_DE_TRANSFERENCIAS","280 0031",VLOOKUP(C3452,NIVELES!$A$14:$B$105,2,0)),"")</f>
        <v>280 7000</v>
      </c>
      <c r="AE3452" s="86" t="s">
        <v>322</v>
      </c>
      <c r="AF3452" s="86" t="s">
        <v>369</v>
      </c>
      <c r="AG3452" s="79" t="str">
        <f>+IF(AF3452&lt;&gt;"",VLOOKUP(AF3452,NIVELES!$A$666:$B$673,2,0),"")</f>
        <v>ADMINISTRACIÓN_CENTRAL</v>
      </c>
      <c r="AH3452" s="78" t="s">
        <v>322</v>
      </c>
      <c r="AI3452" s="79" t="str">
        <f>IF(AH3452&lt;&gt;"",VLOOKUP(CONCATENATE(AG3452,AH3452),NIVELES!$B$676:$C$745,2,0),"")</f>
        <v>Administración De La Gestión Administrativa Financiera</v>
      </c>
      <c r="AJ3452" s="78" t="s">
        <v>517</v>
      </c>
      <c r="AK3452" s="79" t="str">
        <f>+IF(AJ3452&lt;&gt;"",VLOOKUP(AJ3452,NIVELES!$A$816:$B$892,2,0),"")</f>
        <v>NO APLICA</v>
      </c>
      <c r="AL3452" s="78" t="s">
        <v>554</v>
      </c>
      <c r="AM3452" s="78">
        <v>530805</v>
      </c>
      <c r="AN3452" s="79" t="str">
        <f>IF(AM3452&lt;&gt;"",+VLOOKUP(AM3452,NIVELES!$A$1652:$B$2466,2,0),"")</f>
        <v>Materiales de Aseo</v>
      </c>
      <c r="AO3452" s="87">
        <v>1000</v>
      </c>
      <c r="AP3452" s="88">
        <v>0</v>
      </c>
      <c r="AQ3452" s="88">
        <v>0</v>
      </c>
      <c r="AR3452" s="88">
        <v>0</v>
      </c>
      <c r="AS3452" s="88">
        <v>0</v>
      </c>
      <c r="AT3452" s="88">
        <v>0</v>
      </c>
      <c r="AU3452" s="88">
        <v>0</v>
      </c>
      <c r="AV3452" s="88">
        <v>1000</v>
      </c>
      <c r="AW3452" s="88">
        <v>0</v>
      </c>
      <c r="AX3452" s="88">
        <v>0</v>
      </c>
      <c r="AY3452" s="88">
        <v>0</v>
      </c>
      <c r="AZ3452" s="88">
        <v>0</v>
      </c>
      <c r="BA3452" s="88">
        <v>0</v>
      </c>
      <c r="BB3452" s="89">
        <f t="shared" si="211"/>
        <v>1000</v>
      </c>
      <c r="BC3452" s="90" t="str">
        <f t="shared" si="210"/>
        <v>OK</v>
      </c>
      <c r="BD3452" s="91" t="str">
        <f t="shared" si="212"/>
        <v xml:space="preserve">                  </v>
      </c>
      <c r="BE3452" s="92">
        <f t="shared" si="213"/>
        <v>1</v>
      </c>
    </row>
    <row r="3453" spans="1:57" s="74" customFormat="1" ht="50.1" customHeight="1" x14ac:dyDescent="0.2">
      <c r="A3453" s="78" t="s">
        <v>55</v>
      </c>
      <c r="B3453" s="78" t="s">
        <v>65</v>
      </c>
      <c r="C3453" s="78" t="s">
        <v>750</v>
      </c>
      <c r="D3453" s="78" t="s">
        <v>575</v>
      </c>
      <c r="E3453" s="79" t="str">
        <f>+IF(C3453&lt;&gt;"",VLOOKUP(MID(C3453,18,5),NIVELES!$A$133:$B$213,2,0),"")</f>
        <v>LOJA</v>
      </c>
      <c r="F3453" s="80" t="s">
        <v>187</v>
      </c>
      <c r="G3453" s="81" t="str">
        <f>+IF(F3453&lt;&gt;"",VLOOKUP(F3453,NIVELES!$A$246:$C$464,3,0),"")</f>
        <v>SUR</v>
      </c>
      <c r="H3453" s="82" t="s">
        <v>1023</v>
      </c>
      <c r="I3453" s="78" t="s">
        <v>2173</v>
      </c>
      <c r="J3453" s="78" t="s">
        <v>2165</v>
      </c>
      <c r="K3453" s="78" t="s">
        <v>2166</v>
      </c>
      <c r="L3453" s="78" t="s">
        <v>1791</v>
      </c>
      <c r="M3453" s="78" t="s">
        <v>1791</v>
      </c>
      <c r="N3453" s="78" t="s">
        <v>1791</v>
      </c>
      <c r="O3453" s="78" t="s">
        <v>3332</v>
      </c>
      <c r="P3453" s="82">
        <v>1</v>
      </c>
      <c r="Q3453" s="78" t="s">
        <v>3322</v>
      </c>
      <c r="R3453" s="82"/>
      <c r="S3453" s="82">
        <v>1</v>
      </c>
      <c r="T3453" s="82"/>
      <c r="U3453" s="82"/>
      <c r="V3453" s="82"/>
      <c r="W3453" s="82"/>
      <c r="X3453" s="82"/>
      <c r="Y3453" s="82"/>
      <c r="Z3453" s="82"/>
      <c r="AA3453" s="82"/>
      <c r="AB3453" s="82"/>
      <c r="AC3453" s="82"/>
      <c r="AD3453" s="85" t="str">
        <f>IF(A3453&lt;&gt;"",IF(D3453="DIRECCIÓN_DE_TRANSFERENCIAS","280 0031",VLOOKUP(C3453,NIVELES!$A$14:$B$105,2,0)),"")</f>
        <v>280 7000</v>
      </c>
      <c r="AE3453" s="86" t="s">
        <v>322</v>
      </c>
      <c r="AF3453" s="86" t="s">
        <v>369</v>
      </c>
      <c r="AG3453" s="79" t="str">
        <f>+IF(AF3453&lt;&gt;"",VLOOKUP(AF3453,NIVELES!$A$666:$B$673,2,0),"")</f>
        <v>ADMINISTRACIÓN_CENTRAL</v>
      </c>
      <c r="AH3453" s="78" t="s">
        <v>322</v>
      </c>
      <c r="AI3453" s="79" t="str">
        <f>IF(AH3453&lt;&gt;"",VLOOKUP(CONCATENATE(AG3453,AH3453),NIVELES!$B$676:$C$745,2,0),"")</f>
        <v>Administración De La Gestión Administrativa Financiera</v>
      </c>
      <c r="AJ3453" s="78" t="s">
        <v>517</v>
      </c>
      <c r="AK3453" s="79" t="str">
        <f>+IF(AJ3453&lt;&gt;"",VLOOKUP(AJ3453,NIVELES!$A$816:$B$892,2,0),"")</f>
        <v>NO APLICA</v>
      </c>
      <c r="AL3453" s="78" t="s">
        <v>554</v>
      </c>
      <c r="AM3453" s="78">
        <v>530803</v>
      </c>
      <c r="AN3453" s="79" t="str">
        <f>IF(AM3453&lt;&gt;"",+VLOOKUP(AM3453,NIVELES!$A$1652:$B$2466,2,0),"")</f>
        <v>Combustibles y Lubricantes</v>
      </c>
      <c r="AO3453" s="87">
        <v>8824.11</v>
      </c>
      <c r="AP3453" s="88">
        <v>0</v>
      </c>
      <c r="AQ3453" s="88">
        <v>0</v>
      </c>
      <c r="AR3453" s="88">
        <v>882.41</v>
      </c>
      <c r="AS3453" s="88">
        <v>882.41</v>
      </c>
      <c r="AT3453" s="88">
        <v>882.41</v>
      </c>
      <c r="AU3453" s="88">
        <v>882.41</v>
      </c>
      <c r="AV3453" s="88">
        <v>882.41</v>
      </c>
      <c r="AW3453" s="88">
        <v>882.41</v>
      </c>
      <c r="AX3453" s="88">
        <v>882.41</v>
      </c>
      <c r="AY3453" s="88">
        <v>882.41</v>
      </c>
      <c r="AZ3453" s="88">
        <v>882.41</v>
      </c>
      <c r="BA3453" s="88">
        <v>882.42</v>
      </c>
      <c r="BB3453" s="89">
        <f t="shared" si="211"/>
        <v>8824.1099999999988</v>
      </c>
      <c r="BC3453" s="90" t="str">
        <f t="shared" si="210"/>
        <v>OK</v>
      </c>
      <c r="BD3453" s="91" t="str">
        <f t="shared" si="212"/>
        <v xml:space="preserve">                  </v>
      </c>
      <c r="BE3453" s="92">
        <f t="shared" si="213"/>
        <v>1</v>
      </c>
    </row>
    <row r="3454" spans="1:57" s="74" customFormat="1" ht="50.1" customHeight="1" x14ac:dyDescent="0.2">
      <c r="A3454" s="78" t="s">
        <v>55</v>
      </c>
      <c r="B3454" s="78" t="s">
        <v>65</v>
      </c>
      <c r="C3454" s="78" t="s">
        <v>750</v>
      </c>
      <c r="D3454" s="78" t="s">
        <v>575</v>
      </c>
      <c r="E3454" s="79" t="str">
        <f>+IF(C3454&lt;&gt;"",VLOOKUP(MID(C3454,18,5),NIVELES!$A$133:$B$213,2,0),"")</f>
        <v>LOJA</v>
      </c>
      <c r="F3454" s="80" t="s">
        <v>187</v>
      </c>
      <c r="G3454" s="81" t="str">
        <f>+IF(F3454&lt;&gt;"",VLOOKUP(F3454,NIVELES!$A$246:$C$464,3,0),"")</f>
        <v>SUR</v>
      </c>
      <c r="H3454" s="82" t="s">
        <v>1023</v>
      </c>
      <c r="I3454" s="78" t="s">
        <v>2173</v>
      </c>
      <c r="J3454" s="78" t="s">
        <v>2165</v>
      </c>
      <c r="K3454" s="78" t="s">
        <v>2166</v>
      </c>
      <c r="L3454" s="78" t="s">
        <v>1791</v>
      </c>
      <c r="M3454" s="78" t="s">
        <v>1791</v>
      </c>
      <c r="N3454" s="78" t="s">
        <v>1791</v>
      </c>
      <c r="O3454" s="78" t="s">
        <v>3333</v>
      </c>
      <c r="P3454" s="82">
        <v>11</v>
      </c>
      <c r="Q3454" s="78" t="s">
        <v>1989</v>
      </c>
      <c r="R3454" s="82"/>
      <c r="S3454" s="82">
        <v>1</v>
      </c>
      <c r="T3454" s="82">
        <v>1</v>
      </c>
      <c r="U3454" s="82">
        <v>1</v>
      </c>
      <c r="V3454" s="82">
        <v>1</v>
      </c>
      <c r="W3454" s="82">
        <v>1</v>
      </c>
      <c r="X3454" s="82">
        <v>1</v>
      </c>
      <c r="Y3454" s="82">
        <v>1</v>
      </c>
      <c r="Z3454" s="82">
        <v>1</v>
      </c>
      <c r="AA3454" s="82">
        <v>1</v>
      </c>
      <c r="AB3454" s="82">
        <v>1</v>
      </c>
      <c r="AC3454" s="82">
        <v>1</v>
      </c>
      <c r="AD3454" s="85" t="str">
        <f>IF(A3454&lt;&gt;"",IF(D3454="DIRECCIÓN_DE_TRANSFERENCIAS","280 0031",VLOOKUP(C3454,NIVELES!$A$14:$B$105,2,0)),"")</f>
        <v>280 7000</v>
      </c>
      <c r="AE3454" s="86" t="s">
        <v>322</v>
      </c>
      <c r="AF3454" s="86" t="s">
        <v>369</v>
      </c>
      <c r="AG3454" s="79" t="str">
        <f>+IF(AF3454&lt;&gt;"",VLOOKUP(AF3454,NIVELES!$A$666:$B$673,2,0),"")</f>
        <v>ADMINISTRACIÓN_CENTRAL</v>
      </c>
      <c r="AH3454" s="78" t="s">
        <v>322</v>
      </c>
      <c r="AI3454" s="79" t="str">
        <f>IF(AH3454&lt;&gt;"",VLOOKUP(CONCATENATE(AG3454,AH3454),NIVELES!$B$676:$C$745,2,0),"")</f>
        <v>Administración De La Gestión Administrativa Financiera</v>
      </c>
      <c r="AJ3454" s="78" t="s">
        <v>517</v>
      </c>
      <c r="AK3454" s="79" t="str">
        <f>+IF(AJ3454&lt;&gt;"",VLOOKUP(AJ3454,NIVELES!$A$816:$B$892,2,0),"")</f>
        <v>NO APLICA</v>
      </c>
      <c r="AL3454" s="78" t="s">
        <v>554</v>
      </c>
      <c r="AM3454" s="78">
        <v>530813</v>
      </c>
      <c r="AN3454" s="79" t="str">
        <f>IF(AM3454&lt;&gt;"",+VLOOKUP(AM3454,NIVELES!$A$1652:$B$2466,2,0),"")</f>
        <v>Repuestos y Accesorios</v>
      </c>
      <c r="AO3454" s="87">
        <v>8674.1200000000008</v>
      </c>
      <c r="AP3454" s="88">
        <v>0</v>
      </c>
      <c r="AQ3454" s="88">
        <v>0</v>
      </c>
      <c r="AR3454" s="88">
        <v>867.41</v>
      </c>
      <c r="AS3454" s="88">
        <v>867.41</v>
      </c>
      <c r="AT3454" s="88">
        <v>867.41</v>
      </c>
      <c r="AU3454" s="88">
        <v>867.41</v>
      </c>
      <c r="AV3454" s="88">
        <v>867.41</v>
      </c>
      <c r="AW3454" s="88">
        <v>867.41</v>
      </c>
      <c r="AX3454" s="88">
        <v>867.41</v>
      </c>
      <c r="AY3454" s="88">
        <v>867.41</v>
      </c>
      <c r="AZ3454" s="88">
        <v>867.41</v>
      </c>
      <c r="BA3454" s="88">
        <v>867.43</v>
      </c>
      <c r="BB3454" s="89">
        <f t="shared" si="211"/>
        <v>8674.119999999999</v>
      </c>
      <c r="BC3454" s="90" t="str">
        <f t="shared" si="210"/>
        <v>OK</v>
      </c>
      <c r="BD3454" s="91" t="str">
        <f t="shared" si="212"/>
        <v xml:space="preserve">                  </v>
      </c>
      <c r="BE3454" s="92">
        <f t="shared" si="213"/>
        <v>11</v>
      </c>
    </row>
    <row r="3455" spans="1:57" s="74" customFormat="1" ht="50.1" customHeight="1" x14ac:dyDescent="0.2">
      <c r="A3455" s="78" t="s">
        <v>55</v>
      </c>
      <c r="B3455" s="78" t="s">
        <v>65</v>
      </c>
      <c r="C3455" s="78" t="s">
        <v>750</v>
      </c>
      <c r="D3455" s="78" t="s">
        <v>575</v>
      </c>
      <c r="E3455" s="79" t="str">
        <f>+IF(C3455&lt;&gt;"",VLOOKUP(MID(C3455,18,5),NIVELES!$A$133:$B$213,2,0),"")</f>
        <v>LOJA</v>
      </c>
      <c r="F3455" s="80" t="s">
        <v>187</v>
      </c>
      <c r="G3455" s="81" t="str">
        <f>+IF(F3455&lt;&gt;"",VLOOKUP(F3455,NIVELES!$A$246:$C$464,3,0),"")</f>
        <v>SUR</v>
      </c>
      <c r="H3455" s="82" t="s">
        <v>1023</v>
      </c>
      <c r="I3455" s="78" t="s">
        <v>2173</v>
      </c>
      <c r="J3455" s="78" t="s">
        <v>2165</v>
      </c>
      <c r="K3455" s="78" t="s">
        <v>2166</v>
      </c>
      <c r="L3455" s="78" t="s">
        <v>1791</v>
      </c>
      <c r="M3455" s="78" t="s">
        <v>1791</v>
      </c>
      <c r="N3455" s="78" t="s">
        <v>1791</v>
      </c>
      <c r="O3455" s="78" t="s">
        <v>3334</v>
      </c>
      <c r="P3455" s="82">
        <v>2</v>
      </c>
      <c r="Q3455" s="78" t="s">
        <v>1989</v>
      </c>
      <c r="R3455" s="82"/>
      <c r="S3455" s="82"/>
      <c r="T3455" s="82"/>
      <c r="U3455" s="82"/>
      <c r="V3455" s="82">
        <v>1</v>
      </c>
      <c r="W3455" s="82"/>
      <c r="X3455" s="82"/>
      <c r="Y3455" s="82"/>
      <c r="Z3455" s="82">
        <v>1</v>
      </c>
      <c r="AA3455" s="82"/>
      <c r="AB3455" s="82"/>
      <c r="AC3455" s="82"/>
      <c r="AD3455" s="85" t="str">
        <f>IF(A3455&lt;&gt;"",IF(D3455="DIRECCIÓN_DE_TRANSFERENCIAS","280 0031",VLOOKUP(C3455,NIVELES!$A$14:$B$105,2,0)),"")</f>
        <v>280 7000</v>
      </c>
      <c r="AE3455" s="86" t="s">
        <v>322</v>
      </c>
      <c r="AF3455" s="86" t="s">
        <v>369</v>
      </c>
      <c r="AG3455" s="79" t="str">
        <f>+IF(AF3455&lt;&gt;"",VLOOKUP(AF3455,NIVELES!$A$666:$B$673,2,0),"")</f>
        <v>ADMINISTRACIÓN_CENTRAL</v>
      </c>
      <c r="AH3455" s="78" t="s">
        <v>322</v>
      </c>
      <c r="AI3455" s="79" t="str">
        <f>IF(AH3455&lt;&gt;"",VLOOKUP(CONCATENATE(AG3455,AH3455),NIVELES!$B$676:$C$745,2,0),"")</f>
        <v>Administración De La Gestión Administrativa Financiera</v>
      </c>
      <c r="AJ3455" s="78" t="s">
        <v>517</v>
      </c>
      <c r="AK3455" s="79" t="str">
        <f>+IF(AJ3455&lt;&gt;"",VLOOKUP(AJ3455,NIVELES!$A$816:$B$892,2,0),"")</f>
        <v>NO APLICA</v>
      </c>
      <c r="AL3455" s="78" t="s">
        <v>554</v>
      </c>
      <c r="AM3455" s="78">
        <v>531411</v>
      </c>
      <c r="AN3455" s="79" t="str">
        <f>IF(AM3455&lt;&gt;"",+VLOOKUP(AM3455,NIVELES!$A$1652:$B$2466,2,0),"")</f>
        <v>Partes y Repuestos</v>
      </c>
      <c r="AO3455" s="87">
        <v>1000</v>
      </c>
      <c r="AP3455" s="88">
        <v>0</v>
      </c>
      <c r="AQ3455" s="88">
        <v>0</v>
      </c>
      <c r="AR3455" s="88">
        <v>0</v>
      </c>
      <c r="AS3455" s="88">
        <v>0</v>
      </c>
      <c r="AT3455" s="88">
        <v>500</v>
      </c>
      <c r="AU3455" s="88">
        <v>0</v>
      </c>
      <c r="AV3455" s="88">
        <v>0</v>
      </c>
      <c r="AW3455" s="88">
        <v>0</v>
      </c>
      <c r="AX3455" s="88">
        <v>500</v>
      </c>
      <c r="AY3455" s="88">
        <v>0</v>
      </c>
      <c r="AZ3455" s="88">
        <v>0</v>
      </c>
      <c r="BA3455" s="88">
        <v>0</v>
      </c>
      <c r="BB3455" s="89">
        <f t="shared" si="211"/>
        <v>1000</v>
      </c>
      <c r="BC3455" s="90" t="str">
        <f t="shared" si="210"/>
        <v>OK</v>
      </c>
      <c r="BD3455" s="91" t="str">
        <f t="shared" si="212"/>
        <v xml:space="preserve">                  </v>
      </c>
      <c r="BE3455" s="92">
        <f t="shared" si="213"/>
        <v>2</v>
      </c>
    </row>
    <row r="3456" spans="1:57" s="74" customFormat="1" ht="50.1" customHeight="1" x14ac:dyDescent="0.2">
      <c r="A3456" s="78" t="s">
        <v>55</v>
      </c>
      <c r="B3456" s="78" t="s">
        <v>65</v>
      </c>
      <c r="C3456" s="78" t="s">
        <v>750</v>
      </c>
      <c r="D3456" s="78" t="s">
        <v>575</v>
      </c>
      <c r="E3456" s="79" t="str">
        <f>+IF(C3456&lt;&gt;"",VLOOKUP(MID(C3456,18,5),NIVELES!$A$133:$B$213,2,0),"")</f>
        <v>LOJA</v>
      </c>
      <c r="F3456" s="80" t="s">
        <v>187</v>
      </c>
      <c r="G3456" s="81" t="str">
        <f>+IF(F3456&lt;&gt;"",VLOOKUP(F3456,NIVELES!$A$246:$C$464,3,0),"")</f>
        <v>SUR</v>
      </c>
      <c r="H3456" s="82" t="s">
        <v>1023</v>
      </c>
      <c r="I3456" s="78" t="s">
        <v>2173</v>
      </c>
      <c r="J3456" s="78" t="s">
        <v>2165</v>
      </c>
      <c r="K3456" s="78" t="s">
        <v>2166</v>
      </c>
      <c r="L3456" s="78" t="s">
        <v>1791</v>
      </c>
      <c r="M3456" s="78" t="s">
        <v>1791</v>
      </c>
      <c r="N3456" s="78" t="s">
        <v>1791</v>
      </c>
      <c r="O3456" s="78" t="s">
        <v>3335</v>
      </c>
      <c r="P3456" s="82">
        <v>3</v>
      </c>
      <c r="Q3456" s="78" t="s">
        <v>1989</v>
      </c>
      <c r="R3456" s="82"/>
      <c r="S3456" s="82">
        <v>1</v>
      </c>
      <c r="T3456" s="82"/>
      <c r="U3456" s="82">
        <v>1</v>
      </c>
      <c r="V3456" s="82"/>
      <c r="W3456" s="82">
        <v>1</v>
      </c>
      <c r="X3456" s="82"/>
      <c r="Y3456" s="82"/>
      <c r="Z3456" s="82"/>
      <c r="AA3456" s="82"/>
      <c r="AB3456" s="82"/>
      <c r="AC3456" s="82"/>
      <c r="AD3456" s="85" t="str">
        <f>IF(A3456&lt;&gt;"",IF(D3456="DIRECCIÓN_DE_TRANSFERENCIAS","280 0031",VLOOKUP(C3456,NIVELES!$A$14:$B$105,2,0)),"")</f>
        <v>280 7000</v>
      </c>
      <c r="AE3456" s="86" t="s">
        <v>322</v>
      </c>
      <c r="AF3456" s="86" t="s">
        <v>369</v>
      </c>
      <c r="AG3456" s="79" t="str">
        <f>+IF(AF3456&lt;&gt;"",VLOOKUP(AF3456,NIVELES!$A$666:$B$673,2,0),"")</f>
        <v>ADMINISTRACIÓN_CENTRAL</v>
      </c>
      <c r="AH3456" s="78" t="s">
        <v>322</v>
      </c>
      <c r="AI3456" s="79" t="str">
        <f>IF(AH3456&lt;&gt;"",VLOOKUP(CONCATENATE(AG3456,AH3456),NIVELES!$B$676:$C$745,2,0),"")</f>
        <v>Administración De La Gestión Administrativa Financiera</v>
      </c>
      <c r="AJ3456" s="78" t="s">
        <v>517</v>
      </c>
      <c r="AK3456" s="79" t="str">
        <f>+IF(AJ3456&lt;&gt;"",VLOOKUP(AJ3456,NIVELES!$A$816:$B$892,2,0),"")</f>
        <v>NO APLICA</v>
      </c>
      <c r="AL3456" s="78" t="s">
        <v>555</v>
      </c>
      <c r="AM3456" s="78">
        <v>570102</v>
      </c>
      <c r="AN3456" s="79" t="str">
        <f>IF(AM3456&lt;&gt;"",+VLOOKUP(AM3456,NIVELES!$A$1652:$B$2466,2,0),"")</f>
        <v>Tasas Generales, Impuestos, Contribuciones, Permisos, Licencias y Patentes.</v>
      </c>
      <c r="AO3456" s="87">
        <v>1032.49</v>
      </c>
      <c r="AP3456" s="88">
        <v>0</v>
      </c>
      <c r="AQ3456" s="88">
        <v>862.3</v>
      </c>
      <c r="AR3456" s="88">
        <v>0</v>
      </c>
      <c r="AS3456" s="88">
        <v>85.1</v>
      </c>
      <c r="AT3456" s="88">
        <v>0</v>
      </c>
      <c r="AU3456" s="88">
        <v>85.09</v>
      </c>
      <c r="AV3456" s="88">
        <v>0</v>
      </c>
      <c r="AW3456" s="88">
        <v>0</v>
      </c>
      <c r="AX3456" s="88">
        <v>0</v>
      </c>
      <c r="AY3456" s="88">
        <v>0</v>
      </c>
      <c r="AZ3456" s="88">
        <v>0</v>
      </c>
      <c r="BA3456" s="88">
        <v>0</v>
      </c>
      <c r="BB3456" s="89">
        <f t="shared" si="211"/>
        <v>1032.49</v>
      </c>
      <c r="BC3456" s="90" t="str">
        <f t="shared" si="210"/>
        <v>OK</v>
      </c>
      <c r="BD3456" s="91" t="str">
        <f t="shared" si="212"/>
        <v xml:space="preserve">                  </v>
      </c>
      <c r="BE3456" s="92">
        <f t="shared" si="213"/>
        <v>3</v>
      </c>
    </row>
    <row r="3457" spans="1:57" s="74" customFormat="1" ht="50.1" customHeight="1" x14ac:dyDescent="0.2">
      <c r="A3457" s="78" t="s">
        <v>55</v>
      </c>
      <c r="B3457" s="78" t="s">
        <v>65</v>
      </c>
      <c r="C3457" s="78" t="s">
        <v>750</v>
      </c>
      <c r="D3457" s="78" t="s">
        <v>575</v>
      </c>
      <c r="E3457" s="79" t="str">
        <f>+IF(C3457&lt;&gt;"",VLOOKUP(MID(C3457,18,5),NIVELES!$A$133:$B$213,2,0),"")</f>
        <v>LOJA</v>
      </c>
      <c r="F3457" s="80" t="s">
        <v>187</v>
      </c>
      <c r="G3457" s="81" t="str">
        <f>+IF(F3457&lt;&gt;"",VLOOKUP(F3457,NIVELES!$A$246:$C$464,3,0),"")</f>
        <v>SUR</v>
      </c>
      <c r="H3457" s="82" t="s">
        <v>1023</v>
      </c>
      <c r="I3457" s="78" t="s">
        <v>2173</v>
      </c>
      <c r="J3457" s="78" t="s">
        <v>2165</v>
      </c>
      <c r="K3457" s="78" t="s">
        <v>2166</v>
      </c>
      <c r="L3457" s="78" t="s">
        <v>1791</v>
      </c>
      <c r="M3457" s="78" t="s">
        <v>1791</v>
      </c>
      <c r="N3457" s="78" t="s">
        <v>1791</v>
      </c>
      <c r="O3457" s="78" t="s">
        <v>3336</v>
      </c>
      <c r="P3457" s="82">
        <v>3</v>
      </c>
      <c r="Q3457" s="78" t="s">
        <v>1989</v>
      </c>
      <c r="R3457" s="82"/>
      <c r="S3457" s="82">
        <v>1</v>
      </c>
      <c r="T3457" s="82"/>
      <c r="U3457" s="82"/>
      <c r="V3457" s="82">
        <v>1</v>
      </c>
      <c r="W3457" s="82"/>
      <c r="X3457" s="82"/>
      <c r="Y3457" s="82">
        <v>1</v>
      </c>
      <c r="Z3457" s="82"/>
      <c r="AA3457" s="82"/>
      <c r="AB3457" s="82"/>
      <c r="AC3457" s="82"/>
      <c r="AD3457" s="85" t="str">
        <f>IF(A3457&lt;&gt;"",IF(D3457="DIRECCIÓN_DE_TRANSFERENCIAS","280 0031",VLOOKUP(C3457,NIVELES!$A$14:$B$105,2,0)),"")</f>
        <v>280 7000</v>
      </c>
      <c r="AE3457" s="86" t="s">
        <v>322</v>
      </c>
      <c r="AF3457" s="86" t="s">
        <v>369</v>
      </c>
      <c r="AG3457" s="79" t="str">
        <f>+IF(AF3457&lt;&gt;"",VLOOKUP(AF3457,NIVELES!$A$666:$B$673,2,0),"")</f>
        <v>ADMINISTRACIÓN_CENTRAL</v>
      </c>
      <c r="AH3457" s="78" t="s">
        <v>322</v>
      </c>
      <c r="AI3457" s="79" t="str">
        <f>IF(AH3457&lt;&gt;"",VLOOKUP(CONCATENATE(AG3457,AH3457),NIVELES!$B$676:$C$745,2,0),"")</f>
        <v>Administración De La Gestión Administrativa Financiera</v>
      </c>
      <c r="AJ3457" s="78" t="s">
        <v>517</v>
      </c>
      <c r="AK3457" s="79" t="str">
        <f>+IF(AJ3457&lt;&gt;"",VLOOKUP(AJ3457,NIVELES!$A$816:$B$892,2,0),"")</f>
        <v>NO APLICA</v>
      </c>
      <c r="AL3457" s="78" t="s">
        <v>555</v>
      </c>
      <c r="AM3457" s="78">
        <v>570216</v>
      </c>
      <c r="AN3457" s="79" t="str">
        <f>IF(AM3457&lt;&gt;"",+VLOOKUP(AM3457,NIVELES!$A$1652:$B$2466,2,0),"")</f>
        <v>Obligaciones con el IESS por Responsabilidad Patronal</v>
      </c>
      <c r="AO3457" s="87">
        <v>3131.51</v>
      </c>
      <c r="AP3457" s="88">
        <v>0</v>
      </c>
      <c r="AQ3457" s="88">
        <v>0</v>
      </c>
      <c r="AR3457" s="88">
        <v>1043.8399999999999</v>
      </c>
      <c r="AS3457" s="88">
        <v>0</v>
      </c>
      <c r="AT3457" s="88">
        <v>1043.8399999999999</v>
      </c>
      <c r="AU3457" s="88">
        <v>0</v>
      </c>
      <c r="AV3457" s="88">
        <v>0</v>
      </c>
      <c r="AW3457" s="88">
        <v>1043.83</v>
      </c>
      <c r="AX3457" s="88">
        <v>0</v>
      </c>
      <c r="AY3457" s="88">
        <v>0</v>
      </c>
      <c r="AZ3457" s="88">
        <v>0</v>
      </c>
      <c r="BA3457" s="88">
        <v>0</v>
      </c>
      <c r="BB3457" s="89">
        <f t="shared" si="211"/>
        <v>3131.5099999999998</v>
      </c>
      <c r="BC3457" s="90" t="str">
        <f t="shared" si="210"/>
        <v>OK</v>
      </c>
      <c r="BD3457" s="91" t="str">
        <f t="shared" si="212"/>
        <v xml:space="preserve">                  </v>
      </c>
      <c r="BE3457" s="92">
        <f t="shared" si="213"/>
        <v>3</v>
      </c>
    </row>
    <row r="3458" spans="1:57" s="74" customFormat="1" ht="50.1" customHeight="1" x14ac:dyDescent="0.2">
      <c r="A3458" s="78" t="s">
        <v>55</v>
      </c>
      <c r="B3458" s="78" t="s">
        <v>65</v>
      </c>
      <c r="C3458" s="78" t="s">
        <v>750</v>
      </c>
      <c r="D3458" s="78" t="s">
        <v>575</v>
      </c>
      <c r="E3458" s="79" t="str">
        <f>+IF(C3458&lt;&gt;"",VLOOKUP(MID(C3458,18,5),NIVELES!$A$133:$B$213,2,0),"")</f>
        <v>LOJA</v>
      </c>
      <c r="F3458" s="80" t="s">
        <v>187</v>
      </c>
      <c r="G3458" s="81" t="str">
        <f>+IF(F3458&lt;&gt;"",VLOOKUP(F3458,NIVELES!$A$246:$C$464,3,0),"")</f>
        <v>SUR</v>
      </c>
      <c r="H3458" s="82" t="s">
        <v>1023</v>
      </c>
      <c r="I3458" s="78" t="s">
        <v>2173</v>
      </c>
      <c r="J3458" s="78" t="s">
        <v>2165</v>
      </c>
      <c r="K3458" s="78" t="s">
        <v>2166</v>
      </c>
      <c r="L3458" s="78" t="s">
        <v>1791</v>
      </c>
      <c r="M3458" s="78" t="s">
        <v>1791</v>
      </c>
      <c r="N3458" s="78" t="s">
        <v>1791</v>
      </c>
      <c r="O3458" s="78" t="s">
        <v>3337</v>
      </c>
      <c r="P3458" s="82">
        <v>3</v>
      </c>
      <c r="Q3458" s="78" t="s">
        <v>1989</v>
      </c>
      <c r="R3458" s="82"/>
      <c r="S3458" s="82"/>
      <c r="T3458" s="82">
        <v>3</v>
      </c>
      <c r="U3458" s="82"/>
      <c r="V3458" s="82"/>
      <c r="W3458" s="82"/>
      <c r="X3458" s="82"/>
      <c r="Y3458" s="82"/>
      <c r="Z3458" s="82"/>
      <c r="AA3458" s="82"/>
      <c r="AB3458" s="82"/>
      <c r="AC3458" s="82"/>
      <c r="AD3458" s="85" t="str">
        <f>IF(A3458&lt;&gt;"",IF(D3458="DIRECCIÓN_DE_TRANSFERENCIAS","280 0031",VLOOKUP(C3458,NIVELES!$A$14:$B$105,2,0)),"")</f>
        <v>280 7000</v>
      </c>
      <c r="AE3458" s="86" t="s">
        <v>322</v>
      </c>
      <c r="AF3458" s="86" t="s">
        <v>369</v>
      </c>
      <c r="AG3458" s="79" t="str">
        <f>+IF(AF3458&lt;&gt;"",VLOOKUP(AF3458,NIVELES!$A$666:$B$673,2,0),"")</f>
        <v>ADMINISTRACIÓN_CENTRAL</v>
      </c>
      <c r="AH3458" s="78" t="s">
        <v>321</v>
      </c>
      <c r="AI3458" s="79" t="str">
        <f>IF(AH3458&lt;&gt;"",VLOOKUP(CONCATENATE(AG3458,AH3458),NIVELES!$B$676:$C$745,2,0),"")</f>
        <v>Gestión De Infraestructura</v>
      </c>
      <c r="AJ3458" s="78" t="s">
        <v>517</v>
      </c>
      <c r="AK3458" s="79" t="str">
        <f>+IF(AJ3458&lt;&gt;"",VLOOKUP(AJ3458,NIVELES!$A$816:$B$892,2,0),"")</f>
        <v>NO APLICA</v>
      </c>
      <c r="AL3458" s="78" t="s">
        <v>554</v>
      </c>
      <c r="AM3458" s="78">
        <v>530402</v>
      </c>
      <c r="AN3458" s="79" t="str">
        <f>IF(AM3458&lt;&gt;"",+VLOOKUP(AM3458,NIVELES!$A$1652:$B$2466,2,0),"")</f>
        <v>Edificios, Locales, Residencias y Cableado Estructurado (Instalación, Mantenimiento y Reparación)</v>
      </c>
      <c r="AO3458" s="87">
        <v>0</v>
      </c>
      <c r="AP3458" s="88">
        <v>0</v>
      </c>
      <c r="AQ3458" s="88">
        <v>0</v>
      </c>
      <c r="AR3458" s="88">
        <v>0</v>
      </c>
      <c r="AS3458" s="88">
        <v>0</v>
      </c>
      <c r="AT3458" s="88">
        <v>0</v>
      </c>
      <c r="AU3458" s="88">
        <v>0</v>
      </c>
      <c r="AV3458" s="88">
        <v>0</v>
      </c>
      <c r="AW3458" s="88">
        <v>0</v>
      </c>
      <c r="AX3458" s="88">
        <v>0</v>
      </c>
      <c r="AY3458" s="88">
        <v>0</v>
      </c>
      <c r="AZ3458" s="88">
        <v>0</v>
      </c>
      <c r="BA3458" s="88">
        <v>0</v>
      </c>
      <c r="BB3458" s="89">
        <f t="shared" si="211"/>
        <v>0</v>
      </c>
      <c r="BC3458" s="90" t="str">
        <f t="shared" si="210"/>
        <v>OK</v>
      </c>
      <c r="BD3458" s="91" t="str">
        <f t="shared" si="212"/>
        <v xml:space="preserve">                  </v>
      </c>
      <c r="BE3458" s="92">
        <f t="shared" si="213"/>
        <v>3</v>
      </c>
    </row>
    <row r="3459" spans="1:57" s="74" customFormat="1" ht="50.1" customHeight="1" x14ac:dyDescent="0.2">
      <c r="A3459" s="78" t="s">
        <v>55</v>
      </c>
      <c r="B3459" s="78" t="s">
        <v>65</v>
      </c>
      <c r="C3459" s="78" t="s">
        <v>750</v>
      </c>
      <c r="D3459" s="78" t="s">
        <v>603</v>
      </c>
      <c r="E3459" s="79" t="str">
        <f>+IF(C3459&lt;&gt;"",VLOOKUP(MID(C3459,18,5),NIVELES!$A$133:$B$213,2,0),"")</f>
        <v>LOJA</v>
      </c>
      <c r="F3459" s="80" t="s">
        <v>187</v>
      </c>
      <c r="G3459" s="81" t="str">
        <f>+IF(F3459&lt;&gt;"",VLOOKUP(F3459,NIVELES!$A$246:$C$464,3,0),"")</f>
        <v>SUR</v>
      </c>
      <c r="H3459" s="82" t="s">
        <v>1023</v>
      </c>
      <c r="I3459" s="78" t="s">
        <v>2173</v>
      </c>
      <c r="J3459" s="78" t="s">
        <v>2165</v>
      </c>
      <c r="K3459" s="78" t="s">
        <v>2166</v>
      </c>
      <c r="L3459" s="78" t="s">
        <v>1791</v>
      </c>
      <c r="M3459" s="78" t="s">
        <v>1791</v>
      </c>
      <c r="N3459" s="78" t="s">
        <v>1791</v>
      </c>
      <c r="O3459" s="78" t="s">
        <v>3320</v>
      </c>
      <c r="P3459" s="82">
        <v>1</v>
      </c>
      <c r="Q3459" s="78" t="s">
        <v>1989</v>
      </c>
      <c r="R3459" s="82"/>
      <c r="S3459" s="82"/>
      <c r="T3459" s="82"/>
      <c r="U3459" s="82">
        <v>1</v>
      </c>
      <c r="V3459" s="82"/>
      <c r="W3459" s="82"/>
      <c r="X3459" s="82"/>
      <c r="Y3459" s="82"/>
      <c r="Z3459" s="82"/>
      <c r="AA3459" s="82"/>
      <c r="AB3459" s="82"/>
      <c r="AC3459" s="82"/>
      <c r="AD3459" s="85" t="str">
        <f>IF(A3459&lt;&gt;"",IF(D3459="DIRECCIÓN_DE_TRANSFERENCIAS","280 0031",VLOOKUP(C3459,NIVELES!$A$14:$B$105,2,0)),"")</f>
        <v>280 7000</v>
      </c>
      <c r="AE3459" s="86" t="s">
        <v>322</v>
      </c>
      <c r="AF3459" s="86" t="s">
        <v>369</v>
      </c>
      <c r="AG3459" s="79" t="str">
        <f>+IF(AF3459&lt;&gt;"",VLOOKUP(AF3459,NIVELES!$A$666:$B$673,2,0),"")</f>
        <v>ADMINISTRACIÓN_CENTRAL</v>
      </c>
      <c r="AH3459" s="78" t="s">
        <v>511</v>
      </c>
      <c r="AI3459" s="79" t="str">
        <f>IF(AH3459&lt;&gt;"",VLOOKUP(CONCATENATE(AG3459,AH3459),NIVELES!$B$676:$C$745,2,0),"")</f>
        <v>Gestión De Planificación</v>
      </c>
      <c r="AJ3459" s="78" t="s">
        <v>517</v>
      </c>
      <c r="AK3459" s="79" t="str">
        <f>+IF(AJ3459&lt;&gt;"",VLOOKUP(AJ3459,NIVELES!$A$816:$B$892,2,0),"")</f>
        <v>NO APLICA</v>
      </c>
      <c r="AL3459" s="78" t="s">
        <v>554</v>
      </c>
      <c r="AM3459" s="78">
        <v>530204</v>
      </c>
      <c r="AN3459" s="79" t="str">
        <f>IF(AM3459&lt;&gt;"",+VLOOKUP(AM3459,NIVELES!$A$1652:$B$2466,2,0),"")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3459" s="87">
        <v>0</v>
      </c>
      <c r="AP3459" s="88">
        <v>0</v>
      </c>
      <c r="AQ3459" s="88">
        <v>0</v>
      </c>
      <c r="AR3459" s="88">
        <v>0</v>
      </c>
      <c r="AS3459" s="88">
        <v>0</v>
      </c>
      <c r="AT3459" s="88">
        <v>0</v>
      </c>
      <c r="AU3459" s="88">
        <v>0</v>
      </c>
      <c r="AV3459" s="88">
        <v>0</v>
      </c>
      <c r="AW3459" s="88">
        <v>0</v>
      </c>
      <c r="AX3459" s="88">
        <v>0</v>
      </c>
      <c r="AY3459" s="88">
        <v>0</v>
      </c>
      <c r="AZ3459" s="88">
        <v>0</v>
      </c>
      <c r="BA3459" s="88">
        <v>0</v>
      </c>
      <c r="BB3459" s="89">
        <f t="shared" si="211"/>
        <v>0</v>
      </c>
      <c r="BC3459" s="90" t="str">
        <f t="shared" si="210"/>
        <v>OK</v>
      </c>
      <c r="BD3459" s="91" t="str">
        <f t="shared" si="212"/>
        <v xml:space="preserve">                  </v>
      </c>
      <c r="BE3459" s="92">
        <f t="shared" si="213"/>
        <v>1</v>
      </c>
    </row>
    <row r="3460" spans="1:57" s="74" customFormat="1" ht="50.1" customHeight="1" x14ac:dyDescent="0.2">
      <c r="A3460" s="78" t="s">
        <v>55</v>
      </c>
      <c r="B3460" s="78" t="s">
        <v>65</v>
      </c>
      <c r="C3460" s="78" t="s">
        <v>750</v>
      </c>
      <c r="D3460" s="78" t="s">
        <v>607</v>
      </c>
      <c r="E3460" s="79" t="str">
        <f>+IF(C3460&lt;&gt;"",VLOOKUP(MID(C3460,18,5),NIVELES!$A$133:$B$213,2,0),"")</f>
        <v>LOJA</v>
      </c>
      <c r="F3460" s="80" t="s">
        <v>187</v>
      </c>
      <c r="G3460" s="81" t="str">
        <f>+IF(F3460&lt;&gt;"",VLOOKUP(F3460,NIVELES!$A$246:$C$464,3,0),"")</f>
        <v>SUR</v>
      </c>
      <c r="H3460" s="82" t="s">
        <v>1024</v>
      </c>
      <c r="I3460" s="78" t="s">
        <v>2183</v>
      </c>
      <c r="J3460" s="78" t="s">
        <v>2184</v>
      </c>
      <c r="K3460" s="78" t="s">
        <v>2185</v>
      </c>
      <c r="L3460" s="78" t="s">
        <v>1791</v>
      </c>
      <c r="M3460" s="78" t="s">
        <v>1791</v>
      </c>
      <c r="N3460" s="78" t="s">
        <v>1791</v>
      </c>
      <c r="O3460" s="78" t="s">
        <v>2167</v>
      </c>
      <c r="P3460" s="82">
        <v>1</v>
      </c>
      <c r="Q3460" s="78" t="s">
        <v>3319</v>
      </c>
      <c r="R3460" s="82"/>
      <c r="S3460" s="82"/>
      <c r="T3460" s="82"/>
      <c r="U3460" s="82"/>
      <c r="V3460" s="82"/>
      <c r="W3460" s="82"/>
      <c r="X3460" s="82"/>
      <c r="Y3460" s="82"/>
      <c r="Z3460" s="82"/>
      <c r="AA3460" s="82"/>
      <c r="AB3460" s="82"/>
      <c r="AC3460" s="82">
        <v>1</v>
      </c>
      <c r="AD3460" s="85" t="str">
        <f>IF(A3460&lt;&gt;"",IF(D3460="DIRECCIÓN_DE_TRANSFERENCIAS","280 0031",VLOOKUP(C3460,NIVELES!$A$14:$B$105,2,0)),"")</f>
        <v>280 7000</v>
      </c>
      <c r="AE3460" s="86" t="s">
        <v>322</v>
      </c>
      <c r="AF3460" s="86" t="s">
        <v>542</v>
      </c>
      <c r="AG3460" s="79" t="str">
        <f>+IF(AF3460&lt;&gt;"",VLOOKUP(AF3460,NIVELES!$A$666:$B$673,2,0),"")</f>
        <v>SISTEMA_DE_PROTECCIÓN_ESPECIAL_EN_EL_CICLO_DE_VIDA</v>
      </c>
      <c r="AH3460" s="78" t="s">
        <v>321</v>
      </c>
      <c r="AI3460" s="79" t="str">
        <f>IF(AH3460&lt;&gt;"",VLOOKUP(CONCATENATE(AG3460,AH3460),NIVELES!$B$676:$C$745,2,0),"")</f>
        <v>Adopciones</v>
      </c>
      <c r="AJ3460" s="78" t="s">
        <v>517</v>
      </c>
      <c r="AK3460" s="79" t="str">
        <f>+IF(AJ3460&lt;&gt;"",VLOOKUP(AJ3460,NIVELES!$A$816:$B$892,2,0),"")</f>
        <v>NO APLICA</v>
      </c>
      <c r="AL3460" s="78" t="s">
        <v>553</v>
      </c>
      <c r="AM3460" s="78">
        <v>510203</v>
      </c>
      <c r="AN3460" s="79" t="str">
        <f>IF(AM3460&lt;&gt;"",+VLOOKUP(AM3460,NIVELES!$A$1652:$B$2466,2,0),"")</f>
        <v>Decimotercer Sueldo</v>
      </c>
      <c r="AO3460" s="87">
        <v>3125.83</v>
      </c>
      <c r="AP3460" s="88">
        <v>0</v>
      </c>
      <c r="AQ3460" s="88">
        <v>0</v>
      </c>
      <c r="AR3460" s="88">
        <v>0</v>
      </c>
      <c r="AS3460" s="88">
        <v>0</v>
      </c>
      <c r="AT3460" s="88">
        <v>0</v>
      </c>
      <c r="AU3460" s="88">
        <v>0</v>
      </c>
      <c r="AV3460" s="88">
        <v>0</v>
      </c>
      <c r="AW3460" s="88">
        <v>0</v>
      </c>
      <c r="AX3460" s="88">
        <v>0</v>
      </c>
      <c r="AY3460" s="88">
        <v>0</v>
      </c>
      <c r="AZ3460" s="88">
        <v>0</v>
      </c>
      <c r="BA3460" s="88">
        <v>3125.83</v>
      </c>
      <c r="BB3460" s="89">
        <f t="shared" si="211"/>
        <v>3125.83</v>
      </c>
      <c r="BC3460" s="90" t="str">
        <f t="shared" si="210"/>
        <v>OK</v>
      </c>
      <c r="BD3460" s="91" t="str">
        <f t="shared" si="212"/>
        <v xml:space="preserve">                  </v>
      </c>
      <c r="BE3460" s="92">
        <f t="shared" si="213"/>
        <v>1</v>
      </c>
    </row>
    <row r="3461" spans="1:57" s="74" customFormat="1" ht="50.1" customHeight="1" x14ac:dyDescent="0.2">
      <c r="A3461" s="78" t="s">
        <v>55</v>
      </c>
      <c r="B3461" s="78" t="s">
        <v>65</v>
      </c>
      <c r="C3461" s="78" t="s">
        <v>750</v>
      </c>
      <c r="D3461" s="78" t="s">
        <v>607</v>
      </c>
      <c r="E3461" s="79" t="str">
        <f>+IF(C3461&lt;&gt;"",VLOOKUP(MID(C3461,18,5),NIVELES!$A$133:$B$213,2,0),"")</f>
        <v>LOJA</v>
      </c>
      <c r="F3461" s="80" t="s">
        <v>187</v>
      </c>
      <c r="G3461" s="81" t="str">
        <f>+IF(F3461&lt;&gt;"",VLOOKUP(F3461,NIVELES!$A$246:$C$464,3,0),"")</f>
        <v>SUR</v>
      </c>
      <c r="H3461" s="82" t="s">
        <v>1024</v>
      </c>
      <c r="I3461" s="78" t="s">
        <v>2183</v>
      </c>
      <c r="J3461" s="78" t="s">
        <v>2184</v>
      </c>
      <c r="K3461" s="78" t="s">
        <v>2185</v>
      </c>
      <c r="L3461" s="78" t="s">
        <v>1791</v>
      </c>
      <c r="M3461" s="78" t="s">
        <v>1791</v>
      </c>
      <c r="N3461" s="78" t="s">
        <v>1791</v>
      </c>
      <c r="O3461" s="78" t="s">
        <v>2167</v>
      </c>
      <c r="P3461" s="82">
        <v>1</v>
      </c>
      <c r="Q3461" s="78" t="s">
        <v>3319</v>
      </c>
      <c r="R3461" s="82"/>
      <c r="S3461" s="82"/>
      <c r="T3461" s="82"/>
      <c r="U3461" s="82"/>
      <c r="V3461" s="82"/>
      <c r="W3461" s="82"/>
      <c r="X3461" s="82"/>
      <c r="Y3461" s="82">
        <v>1</v>
      </c>
      <c r="Z3461" s="82"/>
      <c r="AA3461" s="82"/>
      <c r="AB3461" s="82"/>
      <c r="AC3461" s="82"/>
      <c r="AD3461" s="85" t="str">
        <f>IF(A3461&lt;&gt;"",IF(D3461="DIRECCIÓN_DE_TRANSFERENCIAS","280 0031",VLOOKUP(C3461,NIVELES!$A$14:$B$105,2,0)),"")</f>
        <v>280 7000</v>
      </c>
      <c r="AE3461" s="86" t="s">
        <v>322</v>
      </c>
      <c r="AF3461" s="86" t="s">
        <v>542</v>
      </c>
      <c r="AG3461" s="79" t="str">
        <f>+IF(AF3461&lt;&gt;"",VLOOKUP(AF3461,NIVELES!$A$666:$B$673,2,0),"")</f>
        <v>SISTEMA_DE_PROTECCIÓN_ESPECIAL_EN_EL_CICLO_DE_VIDA</v>
      </c>
      <c r="AH3461" s="78" t="s">
        <v>321</v>
      </c>
      <c r="AI3461" s="79" t="str">
        <f>IF(AH3461&lt;&gt;"",VLOOKUP(CONCATENATE(AG3461,AH3461),NIVELES!$B$676:$C$745,2,0),"")</f>
        <v>Adopciones</v>
      </c>
      <c r="AJ3461" s="78" t="s">
        <v>517</v>
      </c>
      <c r="AK3461" s="79" t="str">
        <f>+IF(AJ3461&lt;&gt;"",VLOOKUP(AJ3461,NIVELES!$A$816:$B$892,2,0),"")</f>
        <v>NO APLICA</v>
      </c>
      <c r="AL3461" s="78" t="s">
        <v>553</v>
      </c>
      <c r="AM3461" s="78">
        <v>510204</v>
      </c>
      <c r="AN3461" s="79" t="str">
        <f>IF(AM3461&lt;&gt;"",+VLOOKUP(AM3461,NIVELES!$A$1652:$B$2466,2,0),"")</f>
        <v>Decimocuarto Sueldo</v>
      </c>
      <c r="AO3461" s="87">
        <v>1083.5</v>
      </c>
      <c r="AP3461" s="88">
        <v>0</v>
      </c>
      <c r="AQ3461" s="88">
        <v>0</v>
      </c>
      <c r="AR3461" s="88">
        <v>0</v>
      </c>
      <c r="AS3461" s="88">
        <v>0</v>
      </c>
      <c r="AT3461" s="88">
        <v>0</v>
      </c>
      <c r="AU3461" s="88">
        <v>0</v>
      </c>
      <c r="AV3461" s="88">
        <v>0</v>
      </c>
      <c r="AW3461" s="88">
        <v>1083.5</v>
      </c>
      <c r="AX3461" s="88">
        <v>0</v>
      </c>
      <c r="AY3461" s="88">
        <v>0</v>
      </c>
      <c r="AZ3461" s="88">
        <v>0</v>
      </c>
      <c r="BA3461" s="88">
        <v>0</v>
      </c>
      <c r="BB3461" s="89">
        <f t="shared" si="211"/>
        <v>1083.5</v>
      </c>
      <c r="BC3461" s="90" t="str">
        <f t="shared" si="210"/>
        <v>OK</v>
      </c>
      <c r="BD3461" s="91" t="str">
        <f t="shared" si="212"/>
        <v xml:space="preserve">                  </v>
      </c>
      <c r="BE3461" s="92">
        <f t="shared" si="213"/>
        <v>1</v>
      </c>
    </row>
    <row r="3462" spans="1:57" s="74" customFormat="1" ht="50.1" customHeight="1" x14ac:dyDescent="0.2">
      <c r="A3462" s="78" t="s">
        <v>55</v>
      </c>
      <c r="B3462" s="78" t="s">
        <v>65</v>
      </c>
      <c r="C3462" s="78" t="s">
        <v>750</v>
      </c>
      <c r="D3462" s="78" t="s">
        <v>607</v>
      </c>
      <c r="E3462" s="79" t="str">
        <f>+IF(C3462&lt;&gt;"",VLOOKUP(MID(C3462,18,5),NIVELES!$A$133:$B$213,2,0),"")</f>
        <v>LOJA</v>
      </c>
      <c r="F3462" s="80" t="s">
        <v>187</v>
      </c>
      <c r="G3462" s="81" t="str">
        <f>+IF(F3462&lt;&gt;"",VLOOKUP(F3462,NIVELES!$A$246:$C$464,3,0),"")</f>
        <v>SUR</v>
      </c>
      <c r="H3462" s="82" t="s">
        <v>1024</v>
      </c>
      <c r="I3462" s="78" t="s">
        <v>2183</v>
      </c>
      <c r="J3462" s="78" t="s">
        <v>2184</v>
      </c>
      <c r="K3462" s="78" t="s">
        <v>2185</v>
      </c>
      <c r="L3462" s="78" t="s">
        <v>1791</v>
      </c>
      <c r="M3462" s="78" t="s">
        <v>1791</v>
      </c>
      <c r="N3462" s="78" t="s">
        <v>1791</v>
      </c>
      <c r="O3462" s="78" t="s">
        <v>2167</v>
      </c>
      <c r="P3462" s="82">
        <v>12</v>
      </c>
      <c r="Q3462" s="78" t="s">
        <v>3319</v>
      </c>
      <c r="R3462" s="82">
        <v>1</v>
      </c>
      <c r="S3462" s="82">
        <v>1</v>
      </c>
      <c r="T3462" s="82">
        <v>1</v>
      </c>
      <c r="U3462" s="82">
        <v>1</v>
      </c>
      <c r="V3462" s="82">
        <v>1</v>
      </c>
      <c r="W3462" s="82">
        <v>1</v>
      </c>
      <c r="X3462" s="82">
        <v>1</v>
      </c>
      <c r="Y3462" s="82">
        <v>1</v>
      </c>
      <c r="Z3462" s="82">
        <v>1</v>
      </c>
      <c r="AA3462" s="82">
        <v>1</v>
      </c>
      <c r="AB3462" s="82">
        <v>1</v>
      </c>
      <c r="AC3462" s="82">
        <v>1</v>
      </c>
      <c r="AD3462" s="85" t="str">
        <f>IF(A3462&lt;&gt;"",IF(D3462="DIRECCIÓN_DE_TRANSFERENCIAS","280 0031",VLOOKUP(C3462,NIVELES!$A$14:$B$105,2,0)),"")</f>
        <v>280 7000</v>
      </c>
      <c r="AE3462" s="86" t="s">
        <v>322</v>
      </c>
      <c r="AF3462" s="86" t="s">
        <v>542</v>
      </c>
      <c r="AG3462" s="79" t="str">
        <f>+IF(AF3462&lt;&gt;"",VLOOKUP(AF3462,NIVELES!$A$666:$B$673,2,0),"")</f>
        <v>SISTEMA_DE_PROTECCIÓN_ESPECIAL_EN_EL_CICLO_DE_VIDA</v>
      </c>
      <c r="AH3462" s="78" t="s">
        <v>321</v>
      </c>
      <c r="AI3462" s="79" t="str">
        <f>IF(AH3462&lt;&gt;"",VLOOKUP(CONCATENATE(AG3462,AH3462),NIVELES!$B$676:$C$745,2,0),"")</f>
        <v>Adopciones</v>
      </c>
      <c r="AJ3462" s="78" t="s">
        <v>517</v>
      </c>
      <c r="AK3462" s="79" t="str">
        <f>+IF(AJ3462&lt;&gt;"",VLOOKUP(AJ3462,NIVELES!$A$816:$B$892,2,0),"")</f>
        <v>NO APLICA</v>
      </c>
      <c r="AL3462" s="78" t="s">
        <v>553</v>
      </c>
      <c r="AM3462" s="78">
        <v>510510</v>
      </c>
      <c r="AN3462" s="79" t="str">
        <f>IF(AM3462&lt;&gt;"",+VLOOKUP(AM3462,NIVELES!$A$1652:$B$2466,2,0),"")</f>
        <v>Servicios Personales por Contrato</v>
      </c>
      <c r="AO3462" s="87">
        <v>37510</v>
      </c>
      <c r="AP3462" s="88">
        <v>3410</v>
      </c>
      <c r="AQ3462" s="88">
        <v>3410</v>
      </c>
      <c r="AR3462" s="88">
        <v>3069</v>
      </c>
      <c r="AS3462" s="88">
        <v>3069</v>
      </c>
      <c r="AT3462" s="88">
        <v>3069</v>
      </c>
      <c r="AU3462" s="88">
        <v>3069</v>
      </c>
      <c r="AV3462" s="88">
        <v>3069</v>
      </c>
      <c r="AW3462" s="88">
        <v>3069</v>
      </c>
      <c r="AX3462" s="88">
        <v>3069</v>
      </c>
      <c r="AY3462" s="88">
        <v>3069</v>
      </c>
      <c r="AZ3462" s="88">
        <v>3069</v>
      </c>
      <c r="BA3462" s="88">
        <v>3069</v>
      </c>
      <c r="BB3462" s="89">
        <f t="shared" si="211"/>
        <v>37510</v>
      </c>
      <c r="BC3462" s="90" t="str">
        <f t="shared" si="210"/>
        <v>OK</v>
      </c>
      <c r="BD3462" s="91" t="str">
        <f t="shared" si="212"/>
        <v xml:space="preserve">                  </v>
      </c>
      <c r="BE3462" s="92">
        <f t="shared" si="213"/>
        <v>12</v>
      </c>
    </row>
    <row r="3463" spans="1:57" s="74" customFormat="1" ht="50.1" customHeight="1" x14ac:dyDescent="0.2">
      <c r="A3463" s="78" t="s">
        <v>55</v>
      </c>
      <c r="B3463" s="78" t="s">
        <v>65</v>
      </c>
      <c r="C3463" s="78" t="s">
        <v>750</v>
      </c>
      <c r="D3463" s="78" t="s">
        <v>607</v>
      </c>
      <c r="E3463" s="79" t="str">
        <f>+IF(C3463&lt;&gt;"",VLOOKUP(MID(C3463,18,5),NIVELES!$A$133:$B$213,2,0),"")</f>
        <v>LOJA</v>
      </c>
      <c r="F3463" s="80" t="s">
        <v>187</v>
      </c>
      <c r="G3463" s="81" t="str">
        <f>+IF(F3463&lt;&gt;"",VLOOKUP(F3463,NIVELES!$A$246:$C$464,3,0),"")</f>
        <v>SUR</v>
      </c>
      <c r="H3463" s="82" t="s">
        <v>1024</v>
      </c>
      <c r="I3463" s="78" t="s">
        <v>2183</v>
      </c>
      <c r="J3463" s="78" t="s">
        <v>2184</v>
      </c>
      <c r="K3463" s="78" t="s">
        <v>2185</v>
      </c>
      <c r="L3463" s="78" t="s">
        <v>1791</v>
      </c>
      <c r="M3463" s="78" t="s">
        <v>1791</v>
      </c>
      <c r="N3463" s="78" t="s">
        <v>1791</v>
      </c>
      <c r="O3463" s="78" t="s">
        <v>2167</v>
      </c>
      <c r="P3463" s="82">
        <v>12</v>
      </c>
      <c r="Q3463" s="78" t="s">
        <v>3319</v>
      </c>
      <c r="R3463" s="82">
        <v>1</v>
      </c>
      <c r="S3463" s="82">
        <v>1</v>
      </c>
      <c r="T3463" s="82">
        <v>1</v>
      </c>
      <c r="U3463" s="82">
        <v>1</v>
      </c>
      <c r="V3463" s="82">
        <v>1</v>
      </c>
      <c r="W3463" s="82">
        <v>1</v>
      </c>
      <c r="X3463" s="82">
        <v>1</v>
      </c>
      <c r="Y3463" s="82">
        <v>1</v>
      </c>
      <c r="Z3463" s="82">
        <v>1</v>
      </c>
      <c r="AA3463" s="82">
        <v>1</v>
      </c>
      <c r="AB3463" s="82">
        <v>1</v>
      </c>
      <c r="AC3463" s="82">
        <v>1</v>
      </c>
      <c r="AD3463" s="85" t="str">
        <f>IF(A3463&lt;&gt;"",IF(D3463="DIRECCIÓN_DE_TRANSFERENCIAS","280 0031",VLOOKUP(C3463,NIVELES!$A$14:$B$105,2,0)),"")</f>
        <v>280 7000</v>
      </c>
      <c r="AE3463" s="86" t="s">
        <v>322</v>
      </c>
      <c r="AF3463" s="86" t="s">
        <v>542</v>
      </c>
      <c r="AG3463" s="79" t="str">
        <f>+IF(AF3463&lt;&gt;"",VLOOKUP(AF3463,NIVELES!$A$666:$B$673,2,0),"")</f>
        <v>SISTEMA_DE_PROTECCIÓN_ESPECIAL_EN_EL_CICLO_DE_VIDA</v>
      </c>
      <c r="AH3463" s="78" t="s">
        <v>321</v>
      </c>
      <c r="AI3463" s="79" t="str">
        <f>IF(AH3463&lt;&gt;"",VLOOKUP(CONCATENATE(AG3463,AH3463),NIVELES!$B$676:$C$745,2,0),"")</f>
        <v>Adopciones</v>
      </c>
      <c r="AJ3463" s="78" t="s">
        <v>517</v>
      </c>
      <c r="AK3463" s="79" t="str">
        <f>+IF(AJ3463&lt;&gt;"",VLOOKUP(AJ3463,NIVELES!$A$816:$B$892,2,0),"")</f>
        <v>NO APLICA</v>
      </c>
      <c r="AL3463" s="78" t="s">
        <v>553</v>
      </c>
      <c r="AM3463" s="78">
        <v>510601</v>
      </c>
      <c r="AN3463" s="79" t="str">
        <f>IF(AM3463&lt;&gt;"",+VLOOKUP(AM3463,NIVELES!$A$1652:$B$2466,2,0),"")</f>
        <v>Aporte Patronal</v>
      </c>
      <c r="AO3463" s="87">
        <v>3619.72</v>
      </c>
      <c r="AP3463" s="88">
        <v>329.07</v>
      </c>
      <c r="AQ3463" s="88">
        <v>329.07</v>
      </c>
      <c r="AR3463" s="88">
        <v>296.16000000000003</v>
      </c>
      <c r="AS3463" s="88">
        <v>296.16000000000003</v>
      </c>
      <c r="AT3463" s="88">
        <v>296.16000000000003</v>
      </c>
      <c r="AU3463" s="88">
        <v>296.16000000000003</v>
      </c>
      <c r="AV3463" s="88">
        <v>296.16000000000003</v>
      </c>
      <c r="AW3463" s="88">
        <v>296.16000000000003</v>
      </c>
      <c r="AX3463" s="88">
        <v>296.16000000000003</v>
      </c>
      <c r="AY3463" s="88">
        <v>296.16000000000003</v>
      </c>
      <c r="AZ3463" s="88">
        <v>296.16000000000003</v>
      </c>
      <c r="BA3463" s="88">
        <v>296.14</v>
      </c>
      <c r="BB3463" s="89">
        <f t="shared" si="211"/>
        <v>3619.7199999999993</v>
      </c>
      <c r="BC3463" s="90" t="str">
        <f t="shared" ref="BC3463:BC3526" si="214">IF(A3463&lt;&gt;"",IF(AO3463&lt;&gt;"",IF(AO3463=BB3463,"OK",AO3463-BB3463),IF(AND(AO3463="",BB3463=""),"",AO3463-BB3463))," ")</f>
        <v>OK</v>
      </c>
      <c r="BD3463" s="91" t="str">
        <f t="shared" si="212"/>
        <v xml:space="preserve">                  </v>
      </c>
      <c r="BE3463" s="92">
        <f t="shared" si="213"/>
        <v>12</v>
      </c>
    </row>
    <row r="3464" spans="1:57" s="74" customFormat="1" ht="50.1" customHeight="1" x14ac:dyDescent="0.2">
      <c r="A3464" s="78" t="s">
        <v>55</v>
      </c>
      <c r="B3464" s="78" t="s">
        <v>65</v>
      </c>
      <c r="C3464" s="78" t="s">
        <v>750</v>
      </c>
      <c r="D3464" s="78" t="s">
        <v>607</v>
      </c>
      <c r="E3464" s="79" t="str">
        <f>+IF(C3464&lt;&gt;"",VLOOKUP(MID(C3464,18,5),NIVELES!$A$133:$B$213,2,0),"")</f>
        <v>LOJA</v>
      </c>
      <c r="F3464" s="80" t="s">
        <v>187</v>
      </c>
      <c r="G3464" s="81" t="str">
        <f>+IF(F3464&lt;&gt;"",VLOOKUP(F3464,NIVELES!$A$246:$C$464,3,0),"")</f>
        <v>SUR</v>
      </c>
      <c r="H3464" s="82" t="s">
        <v>1024</v>
      </c>
      <c r="I3464" s="78" t="s">
        <v>2183</v>
      </c>
      <c r="J3464" s="78" t="s">
        <v>2184</v>
      </c>
      <c r="K3464" s="78" t="s">
        <v>2185</v>
      </c>
      <c r="L3464" s="78" t="s">
        <v>1791</v>
      </c>
      <c r="M3464" s="78" t="s">
        <v>1791</v>
      </c>
      <c r="N3464" s="78" t="s">
        <v>1791</v>
      </c>
      <c r="O3464" s="78" t="s">
        <v>2167</v>
      </c>
      <c r="P3464" s="82">
        <v>12</v>
      </c>
      <c r="Q3464" s="78" t="s">
        <v>3319</v>
      </c>
      <c r="R3464" s="82">
        <v>1</v>
      </c>
      <c r="S3464" s="82">
        <v>1</v>
      </c>
      <c r="T3464" s="82">
        <v>1</v>
      </c>
      <c r="U3464" s="82">
        <v>1</v>
      </c>
      <c r="V3464" s="82">
        <v>1</v>
      </c>
      <c r="W3464" s="82">
        <v>1</v>
      </c>
      <c r="X3464" s="82">
        <v>1</v>
      </c>
      <c r="Y3464" s="82">
        <v>1</v>
      </c>
      <c r="Z3464" s="82">
        <v>1</v>
      </c>
      <c r="AA3464" s="82">
        <v>1</v>
      </c>
      <c r="AB3464" s="82">
        <v>1</v>
      </c>
      <c r="AC3464" s="82">
        <v>1</v>
      </c>
      <c r="AD3464" s="85" t="str">
        <f>IF(A3464&lt;&gt;"",IF(D3464="DIRECCIÓN_DE_TRANSFERENCIAS","280 0031",VLOOKUP(C3464,NIVELES!$A$14:$B$105,2,0)),"")</f>
        <v>280 7000</v>
      </c>
      <c r="AE3464" s="86" t="s">
        <v>322</v>
      </c>
      <c r="AF3464" s="86" t="s">
        <v>542</v>
      </c>
      <c r="AG3464" s="79" t="str">
        <f>+IF(AF3464&lt;&gt;"",VLOOKUP(AF3464,NIVELES!$A$666:$B$673,2,0),"")</f>
        <v>SISTEMA_DE_PROTECCIÓN_ESPECIAL_EN_EL_CICLO_DE_VIDA</v>
      </c>
      <c r="AH3464" s="78" t="s">
        <v>321</v>
      </c>
      <c r="AI3464" s="79" t="str">
        <f>IF(AH3464&lt;&gt;"",VLOOKUP(CONCATENATE(AG3464,AH3464),NIVELES!$B$676:$C$745,2,0),"")</f>
        <v>Adopciones</v>
      </c>
      <c r="AJ3464" s="78" t="s">
        <v>517</v>
      </c>
      <c r="AK3464" s="79" t="str">
        <f>+IF(AJ3464&lt;&gt;"",VLOOKUP(AJ3464,NIVELES!$A$816:$B$892,2,0),"")</f>
        <v>NO APLICA</v>
      </c>
      <c r="AL3464" s="78" t="s">
        <v>553</v>
      </c>
      <c r="AM3464" s="78">
        <v>510602</v>
      </c>
      <c r="AN3464" s="79" t="str">
        <f>IF(AM3464&lt;&gt;"",+VLOOKUP(AM3464,NIVELES!$A$1652:$B$2466,2,0),"")</f>
        <v>Fondo de Reserva</v>
      </c>
      <c r="AO3464" s="87">
        <v>3125.83</v>
      </c>
      <c r="AP3464" s="88">
        <v>142.03</v>
      </c>
      <c r="AQ3464" s="88">
        <v>142.02000000000001</v>
      </c>
      <c r="AR3464" s="88">
        <v>284.18</v>
      </c>
      <c r="AS3464" s="88">
        <v>284.18</v>
      </c>
      <c r="AT3464" s="88">
        <v>284.18</v>
      </c>
      <c r="AU3464" s="88">
        <v>284.18</v>
      </c>
      <c r="AV3464" s="88">
        <v>284.18</v>
      </c>
      <c r="AW3464" s="88">
        <v>284.18</v>
      </c>
      <c r="AX3464" s="88">
        <v>284.18</v>
      </c>
      <c r="AY3464" s="88">
        <v>284.18</v>
      </c>
      <c r="AZ3464" s="88">
        <v>284.18</v>
      </c>
      <c r="BA3464" s="88">
        <v>284.16000000000003</v>
      </c>
      <c r="BB3464" s="89">
        <f t="shared" ref="BB3464:BB3527" si="215">SUBTOTAL(9,AP3464:BA3464)</f>
        <v>3125.83</v>
      </c>
      <c r="BC3464" s="90" t="str">
        <f t="shared" si="214"/>
        <v>OK</v>
      </c>
      <c r="BD3464" s="91" t="str">
        <f t="shared" ref="BD3464:BD3527" si="216">IF(A3464&lt;&gt;"",IF(A3464="","Escoger Nivel 0",)&amp;" "&amp;(IF(B3464="","Escoger Nivel  1",)&amp;" "&amp;(IF(C3464="","Escoger Nivel 2",)&amp;" "&amp;(IF(D3464="","Escoger Nivel 3",)&amp;" "&amp;(IF(F3464="","Escoger Cantón",)&amp;" "&amp;(IF(I3464="","Escoger Obj. Estratégico Institucional N1",)&amp;" "&amp;(IF(J3464="","Escoger Obj. Especifico N2",)&amp;" "&amp;(IF(K3464="","Escoger Obj. Operativo N4",)&amp;" "&amp;(IF(L3464=""," Llenar Modalidad de Servicio ",)&amp;""&amp;(IF(M3464=""," Llenar Meta de Cobertura ",)&amp;" "&amp;(IF(N3464="","Llenar Indicador",)&amp;" "&amp;(IF(O3464="","Llenar Actividad PAPP",)&amp;" "&amp;(IF(P3464="","Llenar Metas",)&amp;" "&amp;(IF(Q3464="","Llenar Indicador",)&amp;" "&amp;(IF(AF3464="","Escoger Nro. programa",)&amp;" "&amp;(IF(AH3464="","Escoger Nro. Actividad e-Sigef",)&amp;" "&amp;(IF(AK3464="","Escoger direccionamiento de gasto",)&amp;" "&amp;(IF(AL3464="","Escoger Grupo de Gasto",)&amp;" "&amp;(IF(AM3464="","Escoger Item Presupuestario",)&amp;" "&amp;(IF(AO3464="","Llenar valor de actividad",))))))))))))))))))))," ")</f>
        <v xml:space="preserve">                  </v>
      </c>
      <c r="BE3464" s="92">
        <f t="shared" si="213"/>
        <v>12</v>
      </c>
    </row>
    <row r="3465" spans="1:57" s="74" customFormat="1" ht="50.1" customHeight="1" x14ac:dyDescent="0.2">
      <c r="A3465" s="78" t="s">
        <v>55</v>
      </c>
      <c r="B3465" s="78" t="s">
        <v>65</v>
      </c>
      <c r="C3465" s="78" t="s">
        <v>750</v>
      </c>
      <c r="D3465" s="78" t="s">
        <v>607</v>
      </c>
      <c r="E3465" s="79" t="str">
        <f>+IF(C3465&lt;&gt;"",VLOOKUP(MID(C3465,18,5),NIVELES!$A$133:$B$213,2,0),"")</f>
        <v>LOJA</v>
      </c>
      <c r="F3465" s="80" t="s">
        <v>187</v>
      </c>
      <c r="G3465" s="81" t="str">
        <f>+IF(F3465&lt;&gt;"",VLOOKUP(F3465,NIVELES!$A$246:$C$464,3,0),"")</f>
        <v>SUR</v>
      </c>
      <c r="H3465" s="82" t="s">
        <v>1024</v>
      </c>
      <c r="I3465" s="78" t="s">
        <v>2183</v>
      </c>
      <c r="J3465" s="78" t="s">
        <v>2184</v>
      </c>
      <c r="K3465" s="78" t="s">
        <v>2185</v>
      </c>
      <c r="L3465" s="78" t="s">
        <v>1791</v>
      </c>
      <c r="M3465" s="78" t="s">
        <v>1791</v>
      </c>
      <c r="N3465" s="78" t="s">
        <v>1791</v>
      </c>
      <c r="O3465" s="78" t="s">
        <v>3338</v>
      </c>
      <c r="P3465" s="82">
        <v>11</v>
      </c>
      <c r="Q3465" s="78" t="s">
        <v>1989</v>
      </c>
      <c r="R3465" s="82"/>
      <c r="S3465" s="82">
        <v>1</v>
      </c>
      <c r="T3465" s="82">
        <v>1</v>
      </c>
      <c r="U3465" s="82">
        <v>1</v>
      </c>
      <c r="V3465" s="82">
        <v>1</v>
      </c>
      <c r="W3465" s="82">
        <v>1</v>
      </c>
      <c r="X3465" s="82">
        <v>1</v>
      </c>
      <c r="Y3465" s="82">
        <v>1</v>
      </c>
      <c r="Z3465" s="82">
        <v>1</v>
      </c>
      <c r="AA3465" s="82">
        <v>1</v>
      </c>
      <c r="AB3465" s="82">
        <v>1</v>
      </c>
      <c r="AC3465" s="82">
        <v>1</v>
      </c>
      <c r="AD3465" s="85" t="str">
        <f>IF(A3465&lt;&gt;"",IF(D3465="DIRECCIÓN_DE_TRANSFERENCIAS","280 0031",VLOOKUP(C3465,NIVELES!$A$14:$B$105,2,0)),"")</f>
        <v>280 7000</v>
      </c>
      <c r="AE3465" s="86" t="s">
        <v>322</v>
      </c>
      <c r="AF3465" s="86" t="s">
        <v>542</v>
      </c>
      <c r="AG3465" s="79" t="str">
        <f>+IF(AF3465&lt;&gt;"",VLOOKUP(AF3465,NIVELES!$A$666:$B$673,2,0),"")</f>
        <v>SISTEMA_DE_PROTECCIÓN_ESPECIAL_EN_EL_CICLO_DE_VIDA</v>
      </c>
      <c r="AH3465" s="78" t="s">
        <v>321</v>
      </c>
      <c r="AI3465" s="79" t="str">
        <f>IF(AH3465&lt;&gt;"",VLOOKUP(CONCATENATE(AG3465,AH3465),NIVELES!$B$676:$C$745,2,0),"")</f>
        <v>Adopciones</v>
      </c>
      <c r="AJ3465" s="78" t="s">
        <v>517</v>
      </c>
      <c r="AK3465" s="79" t="str">
        <f>+IF(AJ3465&lt;&gt;"",VLOOKUP(AJ3465,NIVELES!$A$816:$B$892,2,0),"")</f>
        <v>NO APLICA</v>
      </c>
      <c r="AL3465" s="78" t="s">
        <v>554</v>
      </c>
      <c r="AM3465" s="78">
        <v>530301</v>
      </c>
      <c r="AN3465" s="79" t="str">
        <f>IF(AM3465&lt;&gt;"",+VLOOKUP(AM3465,NIVELES!$A$1652:$B$2466,2,0),"")</f>
        <v>Pasajes al Interior</v>
      </c>
      <c r="AO3465" s="87">
        <v>473</v>
      </c>
      <c r="AP3465" s="88">
        <v>0</v>
      </c>
      <c r="AQ3465" s="88">
        <v>0</v>
      </c>
      <c r="AR3465" s="88">
        <v>47.3</v>
      </c>
      <c r="AS3465" s="88">
        <v>47.3</v>
      </c>
      <c r="AT3465" s="88">
        <v>47.3</v>
      </c>
      <c r="AU3465" s="88">
        <v>47.3</v>
      </c>
      <c r="AV3465" s="88">
        <v>47.3</v>
      </c>
      <c r="AW3465" s="88">
        <v>47.3</v>
      </c>
      <c r="AX3465" s="88">
        <v>47.3</v>
      </c>
      <c r="AY3465" s="88">
        <v>47.3</v>
      </c>
      <c r="AZ3465" s="88">
        <v>47.3</v>
      </c>
      <c r="BA3465" s="88">
        <v>47.3</v>
      </c>
      <c r="BB3465" s="89">
        <f t="shared" si="215"/>
        <v>473.00000000000006</v>
      </c>
      <c r="BC3465" s="90" t="str">
        <f t="shared" si="214"/>
        <v>OK</v>
      </c>
      <c r="BD3465" s="91" t="str">
        <f t="shared" si="216"/>
        <v xml:space="preserve">                  </v>
      </c>
      <c r="BE3465" s="92">
        <f t="shared" ref="BE3465:BE3528" si="217">SUBTOTAL(9,R3465:AC3465)</f>
        <v>11</v>
      </c>
    </row>
    <row r="3466" spans="1:57" s="74" customFormat="1" ht="50.1" customHeight="1" x14ac:dyDescent="0.2">
      <c r="A3466" s="78" t="s">
        <v>55</v>
      </c>
      <c r="B3466" s="78" t="s">
        <v>65</v>
      </c>
      <c r="C3466" s="78" t="s">
        <v>750</v>
      </c>
      <c r="D3466" s="78" t="s">
        <v>607</v>
      </c>
      <c r="E3466" s="79" t="str">
        <f>+IF(C3466&lt;&gt;"",VLOOKUP(MID(C3466,18,5),NIVELES!$A$133:$B$213,2,0),"")</f>
        <v>LOJA</v>
      </c>
      <c r="F3466" s="80" t="s">
        <v>187</v>
      </c>
      <c r="G3466" s="81" t="str">
        <f>+IF(F3466&lt;&gt;"",VLOOKUP(F3466,NIVELES!$A$246:$C$464,3,0),"")</f>
        <v>SUR</v>
      </c>
      <c r="H3466" s="82" t="s">
        <v>1024</v>
      </c>
      <c r="I3466" s="78" t="s">
        <v>2183</v>
      </c>
      <c r="J3466" s="78" t="s">
        <v>2184</v>
      </c>
      <c r="K3466" s="78" t="s">
        <v>2185</v>
      </c>
      <c r="L3466" s="78" t="s">
        <v>1791</v>
      </c>
      <c r="M3466" s="78" t="s">
        <v>1791</v>
      </c>
      <c r="N3466" s="78" t="s">
        <v>1791</v>
      </c>
      <c r="O3466" s="78" t="s">
        <v>3324</v>
      </c>
      <c r="P3466" s="82">
        <v>11</v>
      </c>
      <c r="Q3466" s="78" t="s">
        <v>1989</v>
      </c>
      <c r="R3466" s="82"/>
      <c r="S3466" s="82">
        <v>1</v>
      </c>
      <c r="T3466" s="82">
        <v>1</v>
      </c>
      <c r="U3466" s="82">
        <v>1</v>
      </c>
      <c r="V3466" s="82">
        <v>1</v>
      </c>
      <c r="W3466" s="82">
        <v>1</v>
      </c>
      <c r="X3466" s="82">
        <v>1</v>
      </c>
      <c r="Y3466" s="82">
        <v>1</v>
      </c>
      <c r="Z3466" s="82">
        <v>1</v>
      </c>
      <c r="AA3466" s="82">
        <v>1</v>
      </c>
      <c r="AB3466" s="82">
        <v>1</v>
      </c>
      <c r="AC3466" s="82">
        <v>1</v>
      </c>
      <c r="AD3466" s="85" t="str">
        <f>IF(A3466&lt;&gt;"",IF(D3466="DIRECCIÓN_DE_TRANSFERENCIAS","280 0031",VLOOKUP(C3466,NIVELES!$A$14:$B$105,2,0)),"")</f>
        <v>280 7000</v>
      </c>
      <c r="AE3466" s="86" t="s">
        <v>322</v>
      </c>
      <c r="AF3466" s="86" t="s">
        <v>542</v>
      </c>
      <c r="AG3466" s="79" t="str">
        <f>+IF(AF3466&lt;&gt;"",VLOOKUP(AF3466,NIVELES!$A$666:$B$673,2,0),"")</f>
        <v>SISTEMA_DE_PROTECCIÓN_ESPECIAL_EN_EL_CICLO_DE_VIDA</v>
      </c>
      <c r="AH3466" s="78" t="s">
        <v>321</v>
      </c>
      <c r="AI3466" s="79" t="str">
        <f>IF(AH3466&lt;&gt;"",VLOOKUP(CONCATENATE(AG3466,AH3466),NIVELES!$B$676:$C$745,2,0),"")</f>
        <v>Adopciones</v>
      </c>
      <c r="AJ3466" s="78" t="s">
        <v>517</v>
      </c>
      <c r="AK3466" s="79" t="str">
        <f>+IF(AJ3466&lt;&gt;"",VLOOKUP(AJ3466,NIVELES!$A$816:$B$892,2,0),"")</f>
        <v>NO APLICA</v>
      </c>
      <c r="AL3466" s="78" t="s">
        <v>554</v>
      </c>
      <c r="AM3466" s="78">
        <v>530303</v>
      </c>
      <c r="AN3466" s="79" t="str">
        <f>IF(AM3466&lt;&gt;"",+VLOOKUP(AM3466,NIVELES!$A$1652:$B$2466,2,0),"")</f>
        <v>Viáticos y Subsistencias en el Interior</v>
      </c>
      <c r="AO3466" s="87">
        <v>900</v>
      </c>
      <c r="AP3466" s="88">
        <v>0</v>
      </c>
      <c r="AQ3466" s="88">
        <v>0</v>
      </c>
      <c r="AR3466" s="88">
        <v>90</v>
      </c>
      <c r="AS3466" s="88">
        <v>90</v>
      </c>
      <c r="AT3466" s="88">
        <v>90</v>
      </c>
      <c r="AU3466" s="88">
        <v>90</v>
      </c>
      <c r="AV3466" s="88">
        <v>90</v>
      </c>
      <c r="AW3466" s="88">
        <v>90</v>
      </c>
      <c r="AX3466" s="88">
        <v>90</v>
      </c>
      <c r="AY3466" s="88">
        <v>90</v>
      </c>
      <c r="AZ3466" s="88">
        <v>90</v>
      </c>
      <c r="BA3466" s="88">
        <v>90</v>
      </c>
      <c r="BB3466" s="89">
        <f t="shared" si="215"/>
        <v>900</v>
      </c>
      <c r="BC3466" s="90" t="str">
        <f t="shared" si="214"/>
        <v>OK</v>
      </c>
      <c r="BD3466" s="91" t="str">
        <f t="shared" si="216"/>
        <v xml:space="preserve">                  </v>
      </c>
      <c r="BE3466" s="92">
        <f t="shared" si="217"/>
        <v>11</v>
      </c>
    </row>
    <row r="3467" spans="1:57" s="74" customFormat="1" ht="50.1" customHeight="1" x14ac:dyDescent="0.2">
      <c r="A3467" s="78" t="s">
        <v>55</v>
      </c>
      <c r="B3467" s="78" t="s">
        <v>65</v>
      </c>
      <c r="C3467" s="78" t="s">
        <v>750</v>
      </c>
      <c r="D3467" s="78" t="s">
        <v>607</v>
      </c>
      <c r="E3467" s="79" t="str">
        <f>+IF(C3467&lt;&gt;"",VLOOKUP(MID(C3467,18,5),NIVELES!$A$133:$B$213,2,0),"")</f>
        <v>LOJA</v>
      </c>
      <c r="F3467" s="80" t="s">
        <v>187</v>
      </c>
      <c r="G3467" s="81" t="str">
        <f>+IF(F3467&lt;&gt;"",VLOOKUP(F3467,NIVELES!$A$246:$C$464,3,0),"")</f>
        <v>SUR</v>
      </c>
      <c r="H3467" s="82" t="s">
        <v>1024</v>
      </c>
      <c r="I3467" s="78" t="s">
        <v>2183</v>
      </c>
      <c r="J3467" s="78" t="s">
        <v>2184</v>
      </c>
      <c r="K3467" s="78" t="s">
        <v>2185</v>
      </c>
      <c r="L3467" s="78" t="s">
        <v>1791</v>
      </c>
      <c r="M3467" s="78" t="s">
        <v>1791</v>
      </c>
      <c r="N3467" s="78" t="s">
        <v>1791</v>
      </c>
      <c r="O3467" s="78" t="s">
        <v>3339</v>
      </c>
      <c r="P3467" s="82">
        <v>1</v>
      </c>
      <c r="Q3467" s="78" t="s">
        <v>1989</v>
      </c>
      <c r="R3467" s="82"/>
      <c r="S3467" s="82"/>
      <c r="T3467" s="82"/>
      <c r="U3467" s="82">
        <v>1</v>
      </c>
      <c r="V3467" s="82"/>
      <c r="W3467" s="82"/>
      <c r="X3467" s="82"/>
      <c r="Y3467" s="82"/>
      <c r="Z3467" s="82"/>
      <c r="AA3467" s="82"/>
      <c r="AB3467" s="82"/>
      <c r="AC3467" s="82"/>
      <c r="AD3467" s="85" t="str">
        <f>IF(A3467&lt;&gt;"",IF(D3467="DIRECCIÓN_DE_TRANSFERENCIAS","280 0031",VLOOKUP(C3467,NIVELES!$A$14:$B$105,2,0)),"")</f>
        <v>280 7000</v>
      </c>
      <c r="AE3467" s="86" t="s">
        <v>322</v>
      </c>
      <c r="AF3467" s="86" t="s">
        <v>542</v>
      </c>
      <c r="AG3467" s="79" t="str">
        <f>+IF(AF3467&lt;&gt;"",VLOOKUP(AF3467,NIVELES!$A$666:$B$673,2,0),"")</f>
        <v>SISTEMA_DE_PROTECCIÓN_ESPECIAL_EN_EL_CICLO_DE_VIDA</v>
      </c>
      <c r="AH3467" s="78" t="s">
        <v>321</v>
      </c>
      <c r="AI3467" s="79" t="str">
        <f>IF(AH3467&lt;&gt;"",VLOOKUP(CONCATENATE(AG3467,AH3467),NIVELES!$B$676:$C$745,2,0),"")</f>
        <v>Adopciones</v>
      </c>
      <c r="AJ3467" s="78" t="s">
        <v>517</v>
      </c>
      <c r="AK3467" s="79" t="str">
        <f>+IF(AJ3467&lt;&gt;"",VLOOKUP(AJ3467,NIVELES!$A$816:$B$892,2,0),"")</f>
        <v>NO APLICA</v>
      </c>
      <c r="AL3467" s="78" t="s">
        <v>554</v>
      </c>
      <c r="AM3467" s="78">
        <v>530812</v>
      </c>
      <c r="AN3467" s="79" t="str">
        <f>IF(AM3467&lt;&gt;"",+VLOOKUP(AM3467,NIVELES!$A$1652:$B$2466,2,0),"")</f>
        <v>Materiales Didácticos</v>
      </c>
      <c r="AO3467" s="87">
        <v>860</v>
      </c>
      <c r="AP3467" s="88">
        <v>0</v>
      </c>
      <c r="AQ3467" s="88">
        <v>0</v>
      </c>
      <c r="AR3467" s="88">
        <v>0</v>
      </c>
      <c r="AS3467" s="88">
        <v>860</v>
      </c>
      <c r="AT3467" s="88">
        <v>0</v>
      </c>
      <c r="AU3467" s="88">
        <v>0</v>
      </c>
      <c r="AV3467" s="88">
        <v>0</v>
      </c>
      <c r="AW3467" s="88">
        <v>0</v>
      </c>
      <c r="AX3467" s="88">
        <v>0</v>
      </c>
      <c r="AY3467" s="88">
        <v>0</v>
      </c>
      <c r="AZ3467" s="88">
        <v>0</v>
      </c>
      <c r="BA3467" s="88">
        <v>0</v>
      </c>
      <c r="BB3467" s="89">
        <f t="shared" si="215"/>
        <v>860</v>
      </c>
      <c r="BC3467" s="90" t="str">
        <f t="shared" si="214"/>
        <v>OK</v>
      </c>
      <c r="BD3467" s="91" t="str">
        <f t="shared" si="216"/>
        <v xml:space="preserve">                  </v>
      </c>
      <c r="BE3467" s="92">
        <f t="shared" si="217"/>
        <v>1</v>
      </c>
    </row>
    <row r="3468" spans="1:57" s="74" customFormat="1" ht="50.1" customHeight="1" x14ac:dyDescent="0.2">
      <c r="A3468" s="78" t="s">
        <v>55</v>
      </c>
      <c r="B3468" s="78" t="s">
        <v>65</v>
      </c>
      <c r="C3468" s="78" t="s">
        <v>750</v>
      </c>
      <c r="D3468" s="78" t="s">
        <v>609</v>
      </c>
      <c r="E3468" s="79" t="str">
        <f>+IF(C3468&lt;&gt;"",VLOOKUP(MID(C3468,18,5),NIVELES!$A$133:$B$213,2,0),"")</f>
        <v>LOJA</v>
      </c>
      <c r="F3468" s="80" t="s">
        <v>187</v>
      </c>
      <c r="G3468" s="81" t="str">
        <f>+IF(F3468&lt;&gt;"",VLOOKUP(F3468,NIVELES!$A$246:$C$464,3,0),"")</f>
        <v>SUR</v>
      </c>
      <c r="H3468" s="82" t="s">
        <v>1024</v>
      </c>
      <c r="I3468" s="78" t="s">
        <v>2188</v>
      </c>
      <c r="J3468" s="78" t="s">
        <v>2184</v>
      </c>
      <c r="K3468" s="78" t="s">
        <v>2185</v>
      </c>
      <c r="L3468" s="78" t="s">
        <v>1791</v>
      </c>
      <c r="M3468" s="78" t="s">
        <v>1791</v>
      </c>
      <c r="N3468" s="78" t="s">
        <v>1791</v>
      </c>
      <c r="O3468" s="78" t="s">
        <v>3320</v>
      </c>
      <c r="P3468" s="82">
        <v>1</v>
      </c>
      <c r="Q3468" s="78" t="s">
        <v>1989</v>
      </c>
      <c r="R3468" s="82"/>
      <c r="S3468" s="82"/>
      <c r="T3468" s="82"/>
      <c r="U3468" s="82"/>
      <c r="V3468" s="82"/>
      <c r="W3468" s="82">
        <v>1</v>
      </c>
      <c r="X3468" s="82"/>
      <c r="Y3468" s="82"/>
      <c r="Z3468" s="82"/>
      <c r="AA3468" s="82"/>
      <c r="AB3468" s="82"/>
      <c r="AC3468" s="82"/>
      <c r="AD3468" s="85" t="str">
        <f>IF(A3468&lt;&gt;"",IF(D3468="DIRECCIÓN_DE_TRANSFERENCIAS","280 0031",VLOOKUP(C3468,NIVELES!$A$14:$B$105,2,0)),"")</f>
        <v>280 7000</v>
      </c>
      <c r="AE3468" s="86" t="s">
        <v>322</v>
      </c>
      <c r="AF3468" s="86" t="s">
        <v>544</v>
      </c>
      <c r="AG3468" s="79" t="str">
        <f>+IF(AF3468&lt;&gt;"",VLOOKUP(AF3468,NIVELES!$A$666:$B$673,2,0),"")</f>
        <v>PROTECCIÓN_SOCIAL_A_LA_FAMILIA._ASEGURAMIENTO_NO_CONTRIBUTIVO_E_INCLUSIÓN_ECONÓMICA_Y_MOVILIDAD_SOCIAL</v>
      </c>
      <c r="AH3468" s="78" t="s">
        <v>514</v>
      </c>
      <c r="AI3468" s="79" t="str">
        <f>IF(AH3468&lt;&gt;"",VLOOKUP(CONCATENATE(AG3468,AH3468),NIVELES!$B$676:$C$745,2,0),"")</f>
        <v>Inclusión Económica Y Movilidad Social</v>
      </c>
      <c r="AJ3468" s="78" t="s">
        <v>517</v>
      </c>
      <c r="AK3468" s="79" t="str">
        <f>+IF(AJ3468&lt;&gt;"",VLOOKUP(AJ3468,NIVELES!$A$816:$B$892,2,0),"")</f>
        <v>NO APLICA</v>
      </c>
      <c r="AL3468" s="78" t="s">
        <v>554</v>
      </c>
      <c r="AM3468" s="78">
        <v>530204</v>
      </c>
      <c r="AN3468" s="79" t="str">
        <f>IF(AM3468&lt;&gt;"",+VLOOKUP(AM3468,NIVELES!$A$1652:$B$2466,2,0),"")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3468" s="87">
        <v>479</v>
      </c>
      <c r="AP3468" s="88">
        <v>0</v>
      </c>
      <c r="AQ3468" s="88">
        <v>0</v>
      </c>
      <c r="AR3468" s="88">
        <v>0</v>
      </c>
      <c r="AS3468" s="88">
        <v>0</v>
      </c>
      <c r="AT3468" s="88">
        <v>0</v>
      </c>
      <c r="AU3468" s="88">
        <v>479</v>
      </c>
      <c r="AV3468" s="88">
        <v>0</v>
      </c>
      <c r="AW3468" s="88">
        <v>0</v>
      </c>
      <c r="AX3468" s="88">
        <v>0</v>
      </c>
      <c r="AY3468" s="88">
        <v>0</v>
      </c>
      <c r="AZ3468" s="88">
        <v>0</v>
      </c>
      <c r="BA3468" s="88">
        <v>0</v>
      </c>
      <c r="BB3468" s="89">
        <f t="shared" si="215"/>
        <v>479</v>
      </c>
      <c r="BC3468" s="90" t="str">
        <f t="shared" si="214"/>
        <v>OK</v>
      </c>
      <c r="BD3468" s="91" t="str">
        <f t="shared" si="216"/>
        <v xml:space="preserve">                  </v>
      </c>
      <c r="BE3468" s="92">
        <f t="shared" si="217"/>
        <v>1</v>
      </c>
    </row>
    <row r="3469" spans="1:57" s="74" customFormat="1" ht="50.1" customHeight="1" x14ac:dyDescent="0.2">
      <c r="A3469" s="78" t="s">
        <v>55</v>
      </c>
      <c r="B3469" s="78" t="s">
        <v>65</v>
      </c>
      <c r="C3469" s="78" t="s">
        <v>622</v>
      </c>
      <c r="D3469" s="78" t="s">
        <v>575</v>
      </c>
      <c r="E3469" s="79" t="str">
        <f>+IF(C3469&lt;&gt;"",VLOOKUP(MID(C3469,18,5),NIVELES!$A$133:$B$213,2,0),"")</f>
        <v>EL_ORO</v>
      </c>
      <c r="F3469" s="80" t="s">
        <v>84</v>
      </c>
      <c r="G3469" s="81" t="str">
        <f>+IF(F3469&lt;&gt;"",VLOOKUP(F3469,NIVELES!$A$246:$C$464,3,0),"")</f>
        <v>SUR</v>
      </c>
      <c r="H3469" s="82" t="s">
        <v>1023</v>
      </c>
      <c r="I3469" s="78" t="s">
        <v>2164</v>
      </c>
      <c r="J3469" s="78" t="s">
        <v>2165</v>
      </c>
      <c r="K3469" s="78" t="s">
        <v>2166</v>
      </c>
      <c r="L3469" s="78" t="s">
        <v>1791</v>
      </c>
      <c r="M3469" s="78" t="s">
        <v>1791</v>
      </c>
      <c r="N3469" s="78" t="s">
        <v>1791</v>
      </c>
      <c r="O3469" s="78" t="s">
        <v>2292</v>
      </c>
      <c r="P3469" s="82">
        <v>12</v>
      </c>
      <c r="Q3469" s="78" t="s">
        <v>2293</v>
      </c>
      <c r="R3469" s="82">
        <v>1</v>
      </c>
      <c r="S3469" s="82">
        <v>1</v>
      </c>
      <c r="T3469" s="82">
        <v>1</v>
      </c>
      <c r="U3469" s="82">
        <v>1</v>
      </c>
      <c r="V3469" s="82">
        <v>1</v>
      </c>
      <c r="W3469" s="82">
        <v>1</v>
      </c>
      <c r="X3469" s="82">
        <v>1</v>
      </c>
      <c r="Y3469" s="82">
        <v>1</v>
      </c>
      <c r="Z3469" s="82">
        <v>1</v>
      </c>
      <c r="AA3469" s="82">
        <v>1</v>
      </c>
      <c r="AB3469" s="82">
        <v>1</v>
      </c>
      <c r="AC3469" s="82">
        <v>1</v>
      </c>
      <c r="AD3469" s="85" t="str">
        <f>IF(A3469&lt;&gt;"",IF(D3469="DIRECCIÓN_DE_TRANSFERENCIAS","280 0031",VLOOKUP(C3469,NIVELES!$A$14:$B$105,2,0)),"")</f>
        <v>280 7130</v>
      </c>
      <c r="AE3469" s="86" t="s">
        <v>322</v>
      </c>
      <c r="AF3469" s="86" t="s">
        <v>369</v>
      </c>
      <c r="AG3469" s="79" t="str">
        <f>+IF(AF3469&lt;&gt;"",VLOOKUP(AF3469,NIVELES!$A$666:$B$673,2,0),"")</f>
        <v>ADMINISTRACIÓN_CENTRAL</v>
      </c>
      <c r="AH3469" s="78" t="s">
        <v>322</v>
      </c>
      <c r="AI3469" s="79" t="str">
        <f>IF(AH3469&lt;&gt;"",VLOOKUP(CONCATENATE(AG3469,AH3469),NIVELES!$B$676:$C$745,2,0),"")</f>
        <v>Administración De La Gestión Administrativa Financiera</v>
      </c>
      <c r="AJ3469" s="78" t="s">
        <v>517</v>
      </c>
      <c r="AK3469" s="79" t="str">
        <f>+IF(AJ3469&lt;&gt;"",VLOOKUP(AJ3469,NIVELES!$A$816:$B$892,2,0),"")</f>
        <v>NO APLICA</v>
      </c>
      <c r="AL3469" s="78" t="s">
        <v>553</v>
      </c>
      <c r="AM3469" s="78">
        <v>510105</v>
      </c>
      <c r="AN3469" s="79" t="str">
        <f>IF(AM3469&lt;&gt;"",+VLOOKUP(AM3469,NIVELES!$A$1652:$B$2466,2,0),"")</f>
        <v>Remuneraciones Unificadas</v>
      </c>
      <c r="AO3469" s="87">
        <v>373644</v>
      </c>
      <c r="AP3469" s="88">
        <v>31137</v>
      </c>
      <c r="AQ3469" s="88">
        <v>31137</v>
      </c>
      <c r="AR3469" s="88">
        <v>31137</v>
      </c>
      <c r="AS3469" s="88">
        <v>31137</v>
      </c>
      <c r="AT3469" s="88">
        <v>31137</v>
      </c>
      <c r="AU3469" s="88">
        <v>31137</v>
      </c>
      <c r="AV3469" s="88">
        <v>31137</v>
      </c>
      <c r="AW3469" s="88">
        <v>31137</v>
      </c>
      <c r="AX3469" s="88">
        <v>31137</v>
      </c>
      <c r="AY3469" s="88">
        <v>31137</v>
      </c>
      <c r="AZ3469" s="88">
        <v>31137</v>
      </c>
      <c r="BA3469" s="88">
        <v>31137</v>
      </c>
      <c r="BB3469" s="89">
        <f t="shared" si="215"/>
        <v>373644</v>
      </c>
      <c r="BC3469" s="90" t="str">
        <f t="shared" si="214"/>
        <v>OK</v>
      </c>
      <c r="BD3469" s="91" t="str">
        <f t="shared" si="216"/>
        <v xml:space="preserve">                  </v>
      </c>
      <c r="BE3469" s="92">
        <f t="shared" si="217"/>
        <v>12</v>
      </c>
    </row>
    <row r="3470" spans="1:57" s="74" customFormat="1" ht="50.1" customHeight="1" x14ac:dyDescent="0.2">
      <c r="A3470" s="78" t="s">
        <v>55</v>
      </c>
      <c r="B3470" s="78" t="s">
        <v>65</v>
      </c>
      <c r="C3470" s="78" t="s">
        <v>622</v>
      </c>
      <c r="D3470" s="78" t="s">
        <v>575</v>
      </c>
      <c r="E3470" s="79" t="str">
        <f>+IF(C3470&lt;&gt;"",VLOOKUP(MID(C3470,18,5),NIVELES!$A$133:$B$213,2,0),"")</f>
        <v>EL_ORO</v>
      </c>
      <c r="F3470" s="80" t="s">
        <v>84</v>
      </c>
      <c r="G3470" s="81" t="str">
        <f>+IF(F3470&lt;&gt;"",VLOOKUP(F3470,NIVELES!$A$246:$C$464,3,0),"")</f>
        <v>SUR</v>
      </c>
      <c r="H3470" s="82" t="s">
        <v>1023</v>
      </c>
      <c r="I3470" s="78" t="s">
        <v>2164</v>
      </c>
      <c r="J3470" s="78" t="s">
        <v>2165</v>
      </c>
      <c r="K3470" s="78" t="s">
        <v>2166</v>
      </c>
      <c r="L3470" s="78" t="s">
        <v>1791</v>
      </c>
      <c r="M3470" s="78" t="s">
        <v>1791</v>
      </c>
      <c r="N3470" s="78" t="s">
        <v>1791</v>
      </c>
      <c r="O3470" s="78" t="s">
        <v>2292</v>
      </c>
      <c r="P3470" s="82">
        <v>12</v>
      </c>
      <c r="Q3470" s="78" t="s">
        <v>2293</v>
      </c>
      <c r="R3470" s="82">
        <v>1</v>
      </c>
      <c r="S3470" s="82">
        <v>1</v>
      </c>
      <c r="T3470" s="82">
        <v>1</v>
      </c>
      <c r="U3470" s="82">
        <v>1</v>
      </c>
      <c r="V3470" s="82">
        <v>1</v>
      </c>
      <c r="W3470" s="82">
        <v>1</v>
      </c>
      <c r="X3470" s="82">
        <v>1</v>
      </c>
      <c r="Y3470" s="82">
        <v>1</v>
      </c>
      <c r="Z3470" s="82">
        <v>1</v>
      </c>
      <c r="AA3470" s="82">
        <v>1</v>
      </c>
      <c r="AB3470" s="82">
        <v>1</v>
      </c>
      <c r="AC3470" s="82">
        <v>1</v>
      </c>
      <c r="AD3470" s="85" t="str">
        <f>IF(A3470&lt;&gt;"",IF(D3470="DIRECCIÓN_DE_TRANSFERENCIAS","280 0031",VLOOKUP(C3470,NIVELES!$A$14:$B$105,2,0)),"")</f>
        <v>280 7130</v>
      </c>
      <c r="AE3470" s="86" t="s">
        <v>322</v>
      </c>
      <c r="AF3470" s="86" t="s">
        <v>369</v>
      </c>
      <c r="AG3470" s="79" t="str">
        <f>+IF(AF3470&lt;&gt;"",VLOOKUP(AF3470,NIVELES!$A$666:$B$673,2,0),"")</f>
        <v>ADMINISTRACIÓN_CENTRAL</v>
      </c>
      <c r="AH3470" s="78" t="s">
        <v>322</v>
      </c>
      <c r="AI3470" s="79" t="str">
        <f>IF(AH3470&lt;&gt;"",VLOOKUP(CONCATENATE(AG3470,AH3470),NIVELES!$B$676:$C$745,2,0),"")</f>
        <v>Administración De La Gestión Administrativa Financiera</v>
      </c>
      <c r="AJ3470" s="78" t="s">
        <v>517</v>
      </c>
      <c r="AK3470" s="79" t="str">
        <f>+IF(AJ3470&lt;&gt;"",VLOOKUP(AJ3470,NIVELES!$A$816:$B$892,2,0),"")</f>
        <v>NO APLICA</v>
      </c>
      <c r="AL3470" s="78" t="s">
        <v>553</v>
      </c>
      <c r="AM3470" s="78">
        <v>510106</v>
      </c>
      <c r="AN3470" s="79" t="str">
        <f>IF(AM3470&lt;&gt;"",+VLOOKUP(AM3470,NIVELES!$A$1652:$B$2466,2,0),"")</f>
        <v>Salarios Unificados</v>
      </c>
      <c r="AO3470" s="87">
        <v>48804</v>
      </c>
      <c r="AP3470" s="88">
        <v>4067</v>
      </c>
      <c r="AQ3470" s="88">
        <v>4067</v>
      </c>
      <c r="AR3470" s="88">
        <v>4067</v>
      </c>
      <c r="AS3470" s="88">
        <v>4067</v>
      </c>
      <c r="AT3470" s="88">
        <v>4067</v>
      </c>
      <c r="AU3470" s="88">
        <v>4067</v>
      </c>
      <c r="AV3470" s="88">
        <v>4067</v>
      </c>
      <c r="AW3470" s="88">
        <v>4067</v>
      </c>
      <c r="AX3470" s="88">
        <v>4067</v>
      </c>
      <c r="AY3470" s="88">
        <v>4067</v>
      </c>
      <c r="AZ3470" s="88">
        <v>4067</v>
      </c>
      <c r="BA3470" s="88">
        <v>4067</v>
      </c>
      <c r="BB3470" s="89">
        <f t="shared" si="215"/>
        <v>48804</v>
      </c>
      <c r="BC3470" s="90" t="str">
        <f t="shared" si="214"/>
        <v>OK</v>
      </c>
      <c r="BD3470" s="91" t="str">
        <f t="shared" si="216"/>
        <v xml:space="preserve">                  </v>
      </c>
      <c r="BE3470" s="92">
        <f t="shared" si="217"/>
        <v>12</v>
      </c>
    </row>
    <row r="3471" spans="1:57" s="74" customFormat="1" ht="50.1" customHeight="1" x14ac:dyDescent="0.2">
      <c r="A3471" s="78" t="s">
        <v>55</v>
      </c>
      <c r="B3471" s="78" t="s">
        <v>65</v>
      </c>
      <c r="C3471" s="78" t="s">
        <v>622</v>
      </c>
      <c r="D3471" s="78" t="s">
        <v>575</v>
      </c>
      <c r="E3471" s="79" t="str">
        <f>+IF(C3471&lt;&gt;"",VLOOKUP(MID(C3471,18,5),NIVELES!$A$133:$B$213,2,0),"")</f>
        <v>EL_ORO</v>
      </c>
      <c r="F3471" s="80" t="s">
        <v>84</v>
      </c>
      <c r="G3471" s="81" t="str">
        <f>+IF(F3471&lt;&gt;"",VLOOKUP(F3471,NIVELES!$A$246:$C$464,3,0),"")</f>
        <v>SUR</v>
      </c>
      <c r="H3471" s="82" t="s">
        <v>1023</v>
      </c>
      <c r="I3471" s="78" t="s">
        <v>2164</v>
      </c>
      <c r="J3471" s="78" t="s">
        <v>2165</v>
      </c>
      <c r="K3471" s="78" t="s">
        <v>2166</v>
      </c>
      <c r="L3471" s="78" t="s">
        <v>1791</v>
      </c>
      <c r="M3471" s="78" t="s">
        <v>1791</v>
      </c>
      <c r="N3471" s="78" t="s">
        <v>1791</v>
      </c>
      <c r="O3471" s="78" t="s">
        <v>2292</v>
      </c>
      <c r="P3471" s="82">
        <v>12</v>
      </c>
      <c r="Q3471" s="78" t="s">
        <v>2293</v>
      </c>
      <c r="R3471" s="82">
        <v>1</v>
      </c>
      <c r="S3471" s="82">
        <v>1</v>
      </c>
      <c r="T3471" s="82">
        <v>1</v>
      </c>
      <c r="U3471" s="82">
        <v>1</v>
      </c>
      <c r="V3471" s="82">
        <v>1</v>
      </c>
      <c r="W3471" s="82">
        <v>1</v>
      </c>
      <c r="X3471" s="82">
        <v>1</v>
      </c>
      <c r="Y3471" s="82">
        <v>1</v>
      </c>
      <c r="Z3471" s="82">
        <v>1</v>
      </c>
      <c r="AA3471" s="82">
        <v>1</v>
      </c>
      <c r="AB3471" s="82">
        <v>1</v>
      </c>
      <c r="AC3471" s="82">
        <v>1</v>
      </c>
      <c r="AD3471" s="85" t="str">
        <f>IF(A3471&lt;&gt;"",IF(D3471="DIRECCIÓN_DE_TRANSFERENCIAS","280 0031",VLOOKUP(C3471,NIVELES!$A$14:$B$105,2,0)),"")</f>
        <v>280 7130</v>
      </c>
      <c r="AE3471" s="86" t="s">
        <v>322</v>
      </c>
      <c r="AF3471" s="86" t="s">
        <v>369</v>
      </c>
      <c r="AG3471" s="79" t="str">
        <f>+IF(AF3471&lt;&gt;"",VLOOKUP(AF3471,NIVELES!$A$666:$B$673,2,0),"")</f>
        <v>ADMINISTRACIÓN_CENTRAL</v>
      </c>
      <c r="AH3471" s="78" t="s">
        <v>322</v>
      </c>
      <c r="AI3471" s="79" t="str">
        <f>IF(AH3471&lt;&gt;"",VLOOKUP(CONCATENATE(AG3471,AH3471),NIVELES!$B$676:$C$745,2,0),"")</f>
        <v>Administración De La Gestión Administrativa Financiera</v>
      </c>
      <c r="AJ3471" s="78" t="s">
        <v>517</v>
      </c>
      <c r="AK3471" s="79" t="str">
        <f>+IF(AJ3471&lt;&gt;"",VLOOKUP(AJ3471,NIVELES!$A$816:$B$892,2,0),"")</f>
        <v>NO APLICA</v>
      </c>
      <c r="AL3471" s="78" t="s">
        <v>553</v>
      </c>
      <c r="AM3471" s="78">
        <v>510203</v>
      </c>
      <c r="AN3471" s="79" t="str">
        <f>IF(AM3471&lt;&gt;"",+VLOOKUP(AM3471,NIVELES!$A$1652:$B$2466,2,0),"")</f>
        <v>Decimotercer Sueldo</v>
      </c>
      <c r="AO3471" s="87">
        <v>32270.33</v>
      </c>
      <c r="AP3471" s="88">
        <v>0</v>
      </c>
      <c r="AQ3471" s="88">
        <v>904.34</v>
      </c>
      <c r="AR3471" s="88">
        <v>0</v>
      </c>
      <c r="AS3471" s="88">
        <v>0</v>
      </c>
      <c r="AT3471" s="88">
        <v>0</v>
      </c>
      <c r="AU3471" s="88">
        <v>0</v>
      </c>
      <c r="AV3471" s="88">
        <v>0</v>
      </c>
      <c r="AW3471" s="88">
        <v>0</v>
      </c>
      <c r="AX3471" s="88">
        <v>0</v>
      </c>
      <c r="AY3471" s="88">
        <v>0</v>
      </c>
      <c r="AZ3471" s="88">
        <v>0</v>
      </c>
      <c r="BA3471" s="88">
        <v>31365.99</v>
      </c>
      <c r="BB3471" s="89">
        <f t="shared" si="215"/>
        <v>32270.33</v>
      </c>
      <c r="BC3471" s="90" t="str">
        <f t="shared" si="214"/>
        <v>OK</v>
      </c>
      <c r="BD3471" s="91" t="str">
        <f t="shared" si="216"/>
        <v xml:space="preserve">                  </v>
      </c>
      <c r="BE3471" s="92">
        <f t="shared" si="217"/>
        <v>12</v>
      </c>
    </row>
    <row r="3472" spans="1:57" s="74" customFormat="1" ht="50.1" customHeight="1" x14ac:dyDescent="0.2">
      <c r="A3472" s="78" t="s">
        <v>55</v>
      </c>
      <c r="B3472" s="78" t="s">
        <v>65</v>
      </c>
      <c r="C3472" s="78" t="s">
        <v>622</v>
      </c>
      <c r="D3472" s="78" t="s">
        <v>575</v>
      </c>
      <c r="E3472" s="79" t="str">
        <f>+IF(C3472&lt;&gt;"",VLOOKUP(MID(C3472,18,5),NIVELES!$A$133:$B$213,2,0),"")</f>
        <v>EL_ORO</v>
      </c>
      <c r="F3472" s="80" t="s">
        <v>84</v>
      </c>
      <c r="G3472" s="81" t="str">
        <f>+IF(F3472&lt;&gt;"",VLOOKUP(F3472,NIVELES!$A$246:$C$464,3,0),"")</f>
        <v>SUR</v>
      </c>
      <c r="H3472" s="82" t="s">
        <v>1023</v>
      </c>
      <c r="I3472" s="78" t="s">
        <v>2164</v>
      </c>
      <c r="J3472" s="78" t="s">
        <v>2165</v>
      </c>
      <c r="K3472" s="78" t="s">
        <v>2166</v>
      </c>
      <c r="L3472" s="78" t="s">
        <v>1791</v>
      </c>
      <c r="M3472" s="78" t="s">
        <v>1791</v>
      </c>
      <c r="N3472" s="78" t="s">
        <v>1791</v>
      </c>
      <c r="O3472" s="78" t="s">
        <v>2292</v>
      </c>
      <c r="P3472" s="82">
        <v>12</v>
      </c>
      <c r="Q3472" s="78" t="s">
        <v>2293</v>
      </c>
      <c r="R3472" s="82">
        <v>1</v>
      </c>
      <c r="S3472" s="82">
        <v>1</v>
      </c>
      <c r="T3472" s="82">
        <v>1</v>
      </c>
      <c r="U3472" s="82">
        <v>1</v>
      </c>
      <c r="V3472" s="82">
        <v>1</v>
      </c>
      <c r="W3472" s="82">
        <v>1</v>
      </c>
      <c r="X3472" s="82">
        <v>1</v>
      </c>
      <c r="Y3472" s="82">
        <v>1</v>
      </c>
      <c r="Z3472" s="82">
        <v>1</v>
      </c>
      <c r="AA3472" s="82">
        <v>1</v>
      </c>
      <c r="AB3472" s="82">
        <v>1</v>
      </c>
      <c r="AC3472" s="82">
        <v>1</v>
      </c>
      <c r="AD3472" s="85" t="str">
        <f>IF(A3472&lt;&gt;"",IF(D3472="DIRECCIÓN_DE_TRANSFERENCIAS","280 0031",VLOOKUP(C3472,NIVELES!$A$14:$B$105,2,0)),"")</f>
        <v>280 7130</v>
      </c>
      <c r="AE3472" s="86" t="s">
        <v>322</v>
      </c>
      <c r="AF3472" s="86" t="s">
        <v>369</v>
      </c>
      <c r="AG3472" s="79" t="str">
        <f>+IF(AF3472&lt;&gt;"",VLOOKUP(AF3472,NIVELES!$A$666:$B$673,2,0),"")</f>
        <v>ADMINISTRACIÓN_CENTRAL</v>
      </c>
      <c r="AH3472" s="78" t="s">
        <v>322</v>
      </c>
      <c r="AI3472" s="79" t="str">
        <f>IF(AH3472&lt;&gt;"",VLOOKUP(CONCATENATE(AG3472,AH3472),NIVELES!$B$676:$C$745,2,0),"")</f>
        <v>Administración De La Gestión Administrativa Financiera</v>
      </c>
      <c r="AJ3472" s="78" t="s">
        <v>517</v>
      </c>
      <c r="AK3472" s="79" t="str">
        <f>+IF(AJ3472&lt;&gt;"",VLOOKUP(AJ3472,NIVELES!$A$816:$B$892,2,0),"")</f>
        <v>NO APLICA</v>
      </c>
      <c r="AL3472" s="78" t="s">
        <v>553</v>
      </c>
      <c r="AM3472" s="78">
        <v>510204</v>
      </c>
      <c r="AN3472" s="79" t="str">
        <f>IF(AM3472&lt;&gt;"",+VLOOKUP(AM3472,NIVELES!$A$1652:$B$2466,2,0),"")</f>
        <v>Decimocuarto Sueldo</v>
      </c>
      <c r="AO3472" s="87">
        <v>13002</v>
      </c>
      <c r="AP3472" s="88">
        <v>0</v>
      </c>
      <c r="AQ3472" s="88">
        <v>262.64</v>
      </c>
      <c r="AR3472" s="88">
        <v>12739.36</v>
      </c>
      <c r="AS3472" s="88">
        <v>0</v>
      </c>
      <c r="AT3472" s="88">
        <v>0</v>
      </c>
      <c r="AU3472" s="88">
        <v>0</v>
      </c>
      <c r="AV3472" s="88">
        <v>0</v>
      </c>
      <c r="AW3472" s="88">
        <v>0</v>
      </c>
      <c r="AX3472" s="88">
        <v>0</v>
      </c>
      <c r="AY3472" s="88">
        <v>0</v>
      </c>
      <c r="AZ3472" s="88">
        <v>0</v>
      </c>
      <c r="BA3472" s="88">
        <v>0</v>
      </c>
      <c r="BB3472" s="89">
        <f t="shared" si="215"/>
        <v>13002</v>
      </c>
      <c r="BC3472" s="90" t="str">
        <f t="shared" si="214"/>
        <v>OK</v>
      </c>
      <c r="BD3472" s="91" t="str">
        <f t="shared" si="216"/>
        <v xml:space="preserve">                  </v>
      </c>
      <c r="BE3472" s="92">
        <f t="shared" si="217"/>
        <v>12</v>
      </c>
    </row>
    <row r="3473" spans="1:57" s="74" customFormat="1" ht="50.1" customHeight="1" x14ac:dyDescent="0.2">
      <c r="A3473" s="78" t="s">
        <v>55</v>
      </c>
      <c r="B3473" s="78" t="s">
        <v>65</v>
      </c>
      <c r="C3473" s="78" t="s">
        <v>622</v>
      </c>
      <c r="D3473" s="78" t="s">
        <v>575</v>
      </c>
      <c r="E3473" s="79" t="str">
        <f>+IF(C3473&lt;&gt;"",VLOOKUP(MID(C3473,18,5),NIVELES!$A$133:$B$213,2,0),"")</f>
        <v>EL_ORO</v>
      </c>
      <c r="F3473" s="80" t="s">
        <v>84</v>
      </c>
      <c r="G3473" s="81" t="str">
        <f>+IF(F3473&lt;&gt;"",VLOOKUP(F3473,NIVELES!$A$246:$C$464,3,0),"")</f>
        <v>SUR</v>
      </c>
      <c r="H3473" s="82" t="s">
        <v>1023</v>
      </c>
      <c r="I3473" s="78" t="s">
        <v>2164</v>
      </c>
      <c r="J3473" s="78" t="s">
        <v>2165</v>
      </c>
      <c r="K3473" s="78" t="s">
        <v>2166</v>
      </c>
      <c r="L3473" s="78" t="s">
        <v>1791</v>
      </c>
      <c r="M3473" s="78" t="s">
        <v>1791</v>
      </c>
      <c r="N3473" s="78" t="s">
        <v>1791</v>
      </c>
      <c r="O3473" s="78" t="s">
        <v>2292</v>
      </c>
      <c r="P3473" s="82">
        <v>12</v>
      </c>
      <c r="Q3473" s="78" t="s">
        <v>2293</v>
      </c>
      <c r="R3473" s="82">
        <v>1</v>
      </c>
      <c r="S3473" s="82">
        <v>1</v>
      </c>
      <c r="T3473" s="82">
        <v>1</v>
      </c>
      <c r="U3473" s="82">
        <v>1</v>
      </c>
      <c r="V3473" s="82">
        <v>1</v>
      </c>
      <c r="W3473" s="82">
        <v>1</v>
      </c>
      <c r="X3473" s="82">
        <v>1</v>
      </c>
      <c r="Y3473" s="82">
        <v>1</v>
      </c>
      <c r="Z3473" s="82">
        <v>1</v>
      </c>
      <c r="AA3473" s="82">
        <v>1</v>
      </c>
      <c r="AB3473" s="82">
        <v>1</v>
      </c>
      <c r="AC3473" s="82">
        <v>1</v>
      </c>
      <c r="AD3473" s="85" t="str">
        <f>IF(A3473&lt;&gt;"",IF(D3473="DIRECCIÓN_DE_TRANSFERENCIAS","280 0031",VLOOKUP(C3473,NIVELES!$A$14:$B$105,2,0)),"")</f>
        <v>280 7130</v>
      </c>
      <c r="AE3473" s="86" t="s">
        <v>322</v>
      </c>
      <c r="AF3473" s="86" t="s">
        <v>369</v>
      </c>
      <c r="AG3473" s="79" t="str">
        <f>+IF(AF3473&lt;&gt;"",VLOOKUP(AF3473,NIVELES!$A$666:$B$673,2,0),"")</f>
        <v>ADMINISTRACIÓN_CENTRAL</v>
      </c>
      <c r="AH3473" s="78" t="s">
        <v>322</v>
      </c>
      <c r="AI3473" s="79" t="str">
        <f>IF(AH3473&lt;&gt;"",VLOOKUP(CONCATENATE(AG3473,AH3473),NIVELES!$B$676:$C$745,2,0),"")</f>
        <v>Administración De La Gestión Administrativa Financiera</v>
      </c>
      <c r="AJ3473" s="78" t="s">
        <v>517</v>
      </c>
      <c r="AK3473" s="79" t="str">
        <f>+IF(AJ3473&lt;&gt;"",VLOOKUP(AJ3473,NIVELES!$A$816:$B$892,2,0),"")</f>
        <v>NO APLICA</v>
      </c>
      <c r="AL3473" s="78" t="s">
        <v>553</v>
      </c>
      <c r="AM3473" s="78">
        <v>510304</v>
      </c>
      <c r="AN3473" s="79" t="str">
        <f>IF(AM3473&lt;&gt;"",+VLOOKUP(AM3473,NIVELES!$A$1652:$B$2466,2,0),"")</f>
        <v>Compensación por Transporte</v>
      </c>
      <c r="AO3473" s="87">
        <v>840</v>
      </c>
      <c r="AP3473" s="88">
        <v>0</v>
      </c>
      <c r="AQ3473" s="88">
        <v>0</v>
      </c>
      <c r="AR3473" s="88">
        <v>84</v>
      </c>
      <c r="AS3473" s="88">
        <v>84</v>
      </c>
      <c r="AT3473" s="88">
        <v>84</v>
      </c>
      <c r="AU3473" s="88">
        <v>84</v>
      </c>
      <c r="AV3473" s="88">
        <v>84</v>
      </c>
      <c r="AW3473" s="88">
        <v>84</v>
      </c>
      <c r="AX3473" s="88">
        <v>84</v>
      </c>
      <c r="AY3473" s="88">
        <v>84</v>
      </c>
      <c r="AZ3473" s="88">
        <v>84</v>
      </c>
      <c r="BA3473" s="88">
        <v>84</v>
      </c>
      <c r="BB3473" s="89">
        <f t="shared" si="215"/>
        <v>840</v>
      </c>
      <c r="BC3473" s="90" t="str">
        <f t="shared" si="214"/>
        <v>OK</v>
      </c>
      <c r="BD3473" s="91" t="str">
        <f t="shared" si="216"/>
        <v xml:space="preserve">                  </v>
      </c>
      <c r="BE3473" s="92">
        <f t="shared" si="217"/>
        <v>12</v>
      </c>
    </row>
    <row r="3474" spans="1:57" s="74" customFormat="1" ht="50.1" customHeight="1" x14ac:dyDescent="0.2">
      <c r="A3474" s="78" t="s">
        <v>55</v>
      </c>
      <c r="B3474" s="78" t="s">
        <v>65</v>
      </c>
      <c r="C3474" s="78" t="s">
        <v>622</v>
      </c>
      <c r="D3474" s="78" t="s">
        <v>575</v>
      </c>
      <c r="E3474" s="79" t="str">
        <f>+IF(C3474&lt;&gt;"",VLOOKUP(MID(C3474,18,5),NIVELES!$A$133:$B$213,2,0),"")</f>
        <v>EL_ORO</v>
      </c>
      <c r="F3474" s="80" t="s">
        <v>84</v>
      </c>
      <c r="G3474" s="81" t="str">
        <f>+IF(F3474&lt;&gt;"",VLOOKUP(F3474,NIVELES!$A$246:$C$464,3,0),"")</f>
        <v>SUR</v>
      </c>
      <c r="H3474" s="82" t="s">
        <v>1023</v>
      </c>
      <c r="I3474" s="78" t="s">
        <v>2164</v>
      </c>
      <c r="J3474" s="78" t="s">
        <v>2165</v>
      </c>
      <c r="K3474" s="78" t="s">
        <v>2166</v>
      </c>
      <c r="L3474" s="78" t="s">
        <v>1791</v>
      </c>
      <c r="M3474" s="78" t="s">
        <v>1791</v>
      </c>
      <c r="N3474" s="78" t="s">
        <v>1791</v>
      </c>
      <c r="O3474" s="78" t="s">
        <v>2292</v>
      </c>
      <c r="P3474" s="82">
        <v>12</v>
      </c>
      <c r="Q3474" s="78" t="s">
        <v>2293</v>
      </c>
      <c r="R3474" s="82">
        <v>1</v>
      </c>
      <c r="S3474" s="82">
        <v>1</v>
      </c>
      <c r="T3474" s="82">
        <v>1</v>
      </c>
      <c r="U3474" s="82">
        <v>1</v>
      </c>
      <c r="V3474" s="82">
        <v>1</v>
      </c>
      <c r="W3474" s="82">
        <v>1</v>
      </c>
      <c r="X3474" s="82">
        <v>1</v>
      </c>
      <c r="Y3474" s="82">
        <v>1</v>
      </c>
      <c r="Z3474" s="82">
        <v>1</v>
      </c>
      <c r="AA3474" s="82">
        <v>1</v>
      </c>
      <c r="AB3474" s="82">
        <v>1</v>
      </c>
      <c r="AC3474" s="82">
        <v>1</v>
      </c>
      <c r="AD3474" s="85" t="str">
        <f>IF(A3474&lt;&gt;"",IF(D3474="DIRECCIÓN_DE_TRANSFERENCIAS","280 0031",VLOOKUP(C3474,NIVELES!$A$14:$B$105,2,0)),"")</f>
        <v>280 7130</v>
      </c>
      <c r="AE3474" s="86" t="s">
        <v>322</v>
      </c>
      <c r="AF3474" s="86" t="s">
        <v>369</v>
      </c>
      <c r="AG3474" s="79" t="str">
        <f>+IF(AF3474&lt;&gt;"",VLOOKUP(AF3474,NIVELES!$A$666:$B$673,2,0),"")</f>
        <v>ADMINISTRACIÓN_CENTRAL</v>
      </c>
      <c r="AH3474" s="78" t="s">
        <v>322</v>
      </c>
      <c r="AI3474" s="79" t="str">
        <f>IF(AH3474&lt;&gt;"",VLOOKUP(CONCATENATE(AG3474,AH3474),NIVELES!$B$676:$C$745,2,0),"")</f>
        <v>Administración De La Gestión Administrativa Financiera</v>
      </c>
      <c r="AJ3474" s="78" t="s">
        <v>517</v>
      </c>
      <c r="AK3474" s="79" t="str">
        <f>+IF(AJ3474&lt;&gt;"",VLOOKUP(AJ3474,NIVELES!$A$816:$B$892,2,0),"")</f>
        <v>NO APLICA</v>
      </c>
      <c r="AL3474" s="78" t="s">
        <v>553</v>
      </c>
      <c r="AM3474" s="78">
        <v>510306</v>
      </c>
      <c r="AN3474" s="79" t="str">
        <f>IF(AM3474&lt;&gt;"",+VLOOKUP(AM3474,NIVELES!$A$1652:$B$2466,2,0),"")</f>
        <v>Alimentación</v>
      </c>
      <c r="AO3474" s="87">
        <v>5880</v>
      </c>
      <c r="AP3474" s="88">
        <v>0</v>
      </c>
      <c r="AQ3474" s="88">
        <v>0</v>
      </c>
      <c r="AR3474" s="88">
        <v>588</v>
      </c>
      <c r="AS3474" s="88">
        <v>588</v>
      </c>
      <c r="AT3474" s="88">
        <v>588</v>
      </c>
      <c r="AU3474" s="88">
        <v>588</v>
      </c>
      <c r="AV3474" s="88">
        <v>588</v>
      </c>
      <c r="AW3474" s="88">
        <v>588</v>
      </c>
      <c r="AX3474" s="88">
        <v>588</v>
      </c>
      <c r="AY3474" s="88">
        <v>588</v>
      </c>
      <c r="AZ3474" s="88">
        <v>588</v>
      </c>
      <c r="BA3474" s="88">
        <v>588</v>
      </c>
      <c r="BB3474" s="89">
        <f t="shared" si="215"/>
        <v>5880</v>
      </c>
      <c r="BC3474" s="90" t="str">
        <f t="shared" si="214"/>
        <v>OK</v>
      </c>
      <c r="BD3474" s="91" t="str">
        <f t="shared" si="216"/>
        <v xml:space="preserve">                  </v>
      </c>
      <c r="BE3474" s="92">
        <f t="shared" si="217"/>
        <v>12</v>
      </c>
    </row>
    <row r="3475" spans="1:57" s="74" customFormat="1" ht="50.1" customHeight="1" x14ac:dyDescent="0.2">
      <c r="A3475" s="78" t="s">
        <v>55</v>
      </c>
      <c r="B3475" s="78" t="s">
        <v>65</v>
      </c>
      <c r="C3475" s="78" t="s">
        <v>622</v>
      </c>
      <c r="D3475" s="78" t="s">
        <v>575</v>
      </c>
      <c r="E3475" s="79" t="str">
        <f>+IF(C3475&lt;&gt;"",VLOOKUP(MID(C3475,18,5),NIVELES!$A$133:$B$213,2,0),"")</f>
        <v>EL_ORO</v>
      </c>
      <c r="F3475" s="80" t="s">
        <v>84</v>
      </c>
      <c r="G3475" s="81" t="str">
        <f>+IF(F3475&lt;&gt;"",VLOOKUP(F3475,NIVELES!$A$246:$C$464,3,0),"")</f>
        <v>SUR</v>
      </c>
      <c r="H3475" s="82" t="s">
        <v>1023</v>
      </c>
      <c r="I3475" s="78" t="s">
        <v>2164</v>
      </c>
      <c r="J3475" s="78" t="s">
        <v>2165</v>
      </c>
      <c r="K3475" s="78" t="s">
        <v>2166</v>
      </c>
      <c r="L3475" s="78" t="s">
        <v>1791</v>
      </c>
      <c r="M3475" s="78" t="s">
        <v>1791</v>
      </c>
      <c r="N3475" s="78" t="s">
        <v>1791</v>
      </c>
      <c r="O3475" s="78" t="s">
        <v>2292</v>
      </c>
      <c r="P3475" s="82">
        <v>12</v>
      </c>
      <c r="Q3475" s="78" t="s">
        <v>2293</v>
      </c>
      <c r="R3475" s="82">
        <v>1</v>
      </c>
      <c r="S3475" s="82">
        <v>1</v>
      </c>
      <c r="T3475" s="82">
        <v>1</v>
      </c>
      <c r="U3475" s="82">
        <v>1</v>
      </c>
      <c r="V3475" s="82">
        <v>1</v>
      </c>
      <c r="W3475" s="82">
        <v>1</v>
      </c>
      <c r="X3475" s="82">
        <v>1</v>
      </c>
      <c r="Y3475" s="82">
        <v>1</v>
      </c>
      <c r="Z3475" s="82">
        <v>1</v>
      </c>
      <c r="AA3475" s="82">
        <v>1</v>
      </c>
      <c r="AB3475" s="82">
        <v>1</v>
      </c>
      <c r="AC3475" s="82">
        <v>1</v>
      </c>
      <c r="AD3475" s="85" t="str">
        <f>IF(A3475&lt;&gt;"",IF(D3475="DIRECCIÓN_DE_TRANSFERENCIAS","280 0031",VLOOKUP(C3475,NIVELES!$A$14:$B$105,2,0)),"")</f>
        <v>280 7130</v>
      </c>
      <c r="AE3475" s="86" t="s">
        <v>322</v>
      </c>
      <c r="AF3475" s="86" t="s">
        <v>369</v>
      </c>
      <c r="AG3475" s="79" t="str">
        <f>+IF(AF3475&lt;&gt;"",VLOOKUP(AF3475,NIVELES!$A$666:$B$673,2,0),"")</f>
        <v>ADMINISTRACIÓN_CENTRAL</v>
      </c>
      <c r="AH3475" s="78" t="s">
        <v>322</v>
      </c>
      <c r="AI3475" s="79" t="str">
        <f>IF(AH3475&lt;&gt;"",VLOOKUP(CONCATENATE(AG3475,AH3475),NIVELES!$B$676:$C$745,2,0),"")</f>
        <v>Administración De La Gestión Administrativa Financiera</v>
      </c>
      <c r="AJ3475" s="78" t="s">
        <v>517</v>
      </c>
      <c r="AK3475" s="79" t="str">
        <f>+IF(AJ3475&lt;&gt;"",VLOOKUP(AJ3475,NIVELES!$A$816:$B$892,2,0),"")</f>
        <v>NO APLICA</v>
      </c>
      <c r="AL3475" s="78" t="s">
        <v>553</v>
      </c>
      <c r="AM3475" s="78">
        <v>510401</v>
      </c>
      <c r="AN3475" s="79" t="str">
        <f>IF(AM3475&lt;&gt;"",+VLOOKUP(AM3475,NIVELES!$A$1652:$B$2466,2,0),"")</f>
        <v>Por Cargas Familiares</v>
      </c>
      <c r="AO3475" s="87">
        <v>238.35</v>
      </c>
      <c r="AP3475" s="88">
        <v>0</v>
      </c>
      <c r="AQ3475" s="88">
        <v>0</v>
      </c>
      <c r="AR3475" s="88">
        <v>19.86</v>
      </c>
      <c r="AS3475" s="88">
        <v>19.86</v>
      </c>
      <c r="AT3475" s="88">
        <v>19.86</v>
      </c>
      <c r="AU3475" s="88">
        <v>19.86</v>
      </c>
      <c r="AV3475" s="88">
        <v>19.86</v>
      </c>
      <c r="AW3475" s="88">
        <v>19.86</v>
      </c>
      <c r="AX3475" s="88">
        <v>19.86</v>
      </c>
      <c r="AY3475" s="88">
        <v>19.86</v>
      </c>
      <c r="AZ3475" s="88">
        <v>19.86</v>
      </c>
      <c r="BA3475" s="88">
        <v>59.61</v>
      </c>
      <c r="BB3475" s="89">
        <f t="shared" si="215"/>
        <v>238.35000000000002</v>
      </c>
      <c r="BC3475" s="90" t="str">
        <f t="shared" si="214"/>
        <v>OK</v>
      </c>
      <c r="BD3475" s="91" t="str">
        <f t="shared" si="216"/>
        <v xml:space="preserve">                  </v>
      </c>
      <c r="BE3475" s="92">
        <f t="shared" si="217"/>
        <v>12</v>
      </c>
    </row>
    <row r="3476" spans="1:57" s="74" customFormat="1" ht="50.1" customHeight="1" x14ac:dyDescent="0.2">
      <c r="A3476" s="78" t="s">
        <v>55</v>
      </c>
      <c r="B3476" s="78" t="s">
        <v>65</v>
      </c>
      <c r="C3476" s="78" t="s">
        <v>622</v>
      </c>
      <c r="D3476" s="78" t="s">
        <v>575</v>
      </c>
      <c r="E3476" s="79" t="str">
        <f>+IF(C3476&lt;&gt;"",VLOOKUP(MID(C3476,18,5),NIVELES!$A$133:$B$213,2,0),"")</f>
        <v>EL_ORO</v>
      </c>
      <c r="F3476" s="80" t="s">
        <v>84</v>
      </c>
      <c r="G3476" s="81" t="str">
        <f>+IF(F3476&lt;&gt;"",VLOOKUP(F3476,NIVELES!$A$246:$C$464,3,0),"")</f>
        <v>SUR</v>
      </c>
      <c r="H3476" s="82" t="s">
        <v>1023</v>
      </c>
      <c r="I3476" s="78" t="s">
        <v>2164</v>
      </c>
      <c r="J3476" s="78" t="s">
        <v>2165</v>
      </c>
      <c r="K3476" s="78" t="s">
        <v>2166</v>
      </c>
      <c r="L3476" s="78" t="s">
        <v>1791</v>
      </c>
      <c r="M3476" s="78" t="s">
        <v>1791</v>
      </c>
      <c r="N3476" s="78" t="s">
        <v>1791</v>
      </c>
      <c r="O3476" s="78" t="s">
        <v>2292</v>
      </c>
      <c r="P3476" s="82">
        <v>12</v>
      </c>
      <c r="Q3476" s="78" t="s">
        <v>2293</v>
      </c>
      <c r="R3476" s="82">
        <v>1</v>
      </c>
      <c r="S3476" s="82">
        <v>1</v>
      </c>
      <c r="T3476" s="82">
        <v>1</v>
      </c>
      <c r="U3476" s="82">
        <v>1</v>
      </c>
      <c r="V3476" s="82">
        <v>1</v>
      </c>
      <c r="W3476" s="82">
        <v>1</v>
      </c>
      <c r="X3476" s="82">
        <v>1</v>
      </c>
      <c r="Y3476" s="82">
        <v>1</v>
      </c>
      <c r="Z3476" s="82">
        <v>1</v>
      </c>
      <c r="AA3476" s="82">
        <v>1</v>
      </c>
      <c r="AB3476" s="82">
        <v>1</v>
      </c>
      <c r="AC3476" s="82">
        <v>1</v>
      </c>
      <c r="AD3476" s="85" t="str">
        <f>IF(A3476&lt;&gt;"",IF(D3476="DIRECCIÓN_DE_TRANSFERENCIAS","280 0031",VLOOKUP(C3476,NIVELES!$A$14:$B$105,2,0)),"")</f>
        <v>280 7130</v>
      </c>
      <c r="AE3476" s="86" t="s">
        <v>322</v>
      </c>
      <c r="AF3476" s="86" t="s">
        <v>369</v>
      </c>
      <c r="AG3476" s="79" t="str">
        <f>+IF(AF3476&lt;&gt;"",VLOOKUP(AF3476,NIVELES!$A$666:$B$673,2,0),"")</f>
        <v>ADMINISTRACIÓN_CENTRAL</v>
      </c>
      <c r="AH3476" s="78" t="s">
        <v>322</v>
      </c>
      <c r="AI3476" s="79" t="str">
        <f>IF(AH3476&lt;&gt;"",VLOOKUP(CONCATENATE(AG3476,AH3476),NIVELES!$B$676:$C$745,2,0),"")</f>
        <v>Administración De La Gestión Administrativa Financiera</v>
      </c>
      <c r="AJ3476" s="78" t="s">
        <v>517</v>
      </c>
      <c r="AK3476" s="79" t="str">
        <f>+IF(AJ3476&lt;&gt;"",VLOOKUP(AJ3476,NIVELES!$A$816:$B$892,2,0),"")</f>
        <v>NO APLICA</v>
      </c>
      <c r="AL3476" s="78" t="s">
        <v>553</v>
      </c>
      <c r="AM3476" s="78">
        <v>510408</v>
      </c>
      <c r="AN3476" s="79" t="str">
        <f>IF(AM3476&lt;&gt;"",+VLOOKUP(AM3476,NIVELES!$A$1652:$B$2466,2,0),"")</f>
        <v>Subsidio de Antigüedad</v>
      </c>
      <c r="AO3476" s="87">
        <v>2637.18</v>
      </c>
      <c r="AP3476" s="88">
        <v>0</v>
      </c>
      <c r="AQ3476" s="88">
        <v>0</v>
      </c>
      <c r="AR3476" s="88">
        <v>263.72000000000003</v>
      </c>
      <c r="AS3476" s="88">
        <v>263.72000000000003</v>
      </c>
      <c r="AT3476" s="88">
        <v>263.72000000000003</v>
      </c>
      <c r="AU3476" s="88">
        <v>263.72000000000003</v>
      </c>
      <c r="AV3476" s="88">
        <v>263.72000000000003</v>
      </c>
      <c r="AW3476" s="88">
        <v>263.72000000000003</v>
      </c>
      <c r="AX3476" s="88">
        <v>263.72000000000003</v>
      </c>
      <c r="AY3476" s="88">
        <v>263.72000000000003</v>
      </c>
      <c r="AZ3476" s="88">
        <v>263.72000000000003</v>
      </c>
      <c r="BA3476" s="88">
        <v>263.7</v>
      </c>
      <c r="BB3476" s="89">
        <f t="shared" si="215"/>
        <v>2637.1800000000003</v>
      </c>
      <c r="BC3476" s="90" t="str">
        <f t="shared" si="214"/>
        <v>OK</v>
      </c>
      <c r="BD3476" s="91" t="str">
        <f t="shared" si="216"/>
        <v xml:space="preserve">                  </v>
      </c>
      <c r="BE3476" s="92">
        <f t="shared" si="217"/>
        <v>12</v>
      </c>
    </row>
    <row r="3477" spans="1:57" s="74" customFormat="1" ht="50.1" customHeight="1" x14ac:dyDescent="0.2">
      <c r="A3477" s="78" t="s">
        <v>55</v>
      </c>
      <c r="B3477" s="78" t="s">
        <v>65</v>
      </c>
      <c r="C3477" s="78" t="s">
        <v>622</v>
      </c>
      <c r="D3477" s="78" t="s">
        <v>575</v>
      </c>
      <c r="E3477" s="79" t="str">
        <f>+IF(C3477&lt;&gt;"",VLOOKUP(MID(C3477,18,5),NIVELES!$A$133:$B$213,2,0),"")</f>
        <v>EL_ORO</v>
      </c>
      <c r="F3477" s="80" t="s">
        <v>84</v>
      </c>
      <c r="G3477" s="81" t="str">
        <f>+IF(F3477&lt;&gt;"",VLOOKUP(F3477,NIVELES!$A$246:$C$464,3,0),"")</f>
        <v>SUR</v>
      </c>
      <c r="H3477" s="82" t="s">
        <v>1023</v>
      </c>
      <c r="I3477" s="78" t="s">
        <v>2164</v>
      </c>
      <c r="J3477" s="78" t="s">
        <v>2165</v>
      </c>
      <c r="K3477" s="78" t="s">
        <v>2166</v>
      </c>
      <c r="L3477" s="78" t="s">
        <v>1791</v>
      </c>
      <c r="M3477" s="78" t="s">
        <v>1791</v>
      </c>
      <c r="N3477" s="78" t="s">
        <v>1791</v>
      </c>
      <c r="O3477" s="78" t="s">
        <v>2292</v>
      </c>
      <c r="P3477" s="82">
        <v>12</v>
      </c>
      <c r="Q3477" s="78" t="s">
        <v>2293</v>
      </c>
      <c r="R3477" s="82">
        <v>1</v>
      </c>
      <c r="S3477" s="82">
        <v>1</v>
      </c>
      <c r="T3477" s="82">
        <v>1</v>
      </c>
      <c r="U3477" s="82">
        <v>1</v>
      </c>
      <c r="V3477" s="82">
        <v>1</v>
      </c>
      <c r="W3477" s="82">
        <v>1</v>
      </c>
      <c r="X3477" s="82">
        <v>1</v>
      </c>
      <c r="Y3477" s="82">
        <v>1</v>
      </c>
      <c r="Z3477" s="82">
        <v>1</v>
      </c>
      <c r="AA3477" s="82">
        <v>1</v>
      </c>
      <c r="AB3477" s="82">
        <v>1</v>
      </c>
      <c r="AC3477" s="82">
        <v>1</v>
      </c>
      <c r="AD3477" s="85" t="str">
        <f>IF(A3477&lt;&gt;"",IF(D3477="DIRECCIÓN_DE_TRANSFERENCIAS","280 0031",VLOOKUP(C3477,NIVELES!$A$14:$B$105,2,0)),"")</f>
        <v>280 7130</v>
      </c>
      <c r="AE3477" s="86" t="s">
        <v>322</v>
      </c>
      <c r="AF3477" s="86" t="s">
        <v>369</v>
      </c>
      <c r="AG3477" s="79" t="str">
        <f>+IF(AF3477&lt;&gt;"",VLOOKUP(AF3477,NIVELES!$A$666:$B$673,2,0),"")</f>
        <v>ADMINISTRACIÓN_CENTRAL</v>
      </c>
      <c r="AH3477" s="78" t="s">
        <v>322</v>
      </c>
      <c r="AI3477" s="79" t="str">
        <f>IF(AH3477&lt;&gt;"",VLOOKUP(CONCATENATE(AG3477,AH3477),NIVELES!$B$676:$C$745,2,0),"")</f>
        <v>Administración De La Gestión Administrativa Financiera</v>
      </c>
      <c r="AJ3477" s="78" t="s">
        <v>517</v>
      </c>
      <c r="AK3477" s="79" t="str">
        <f>+IF(AJ3477&lt;&gt;"",VLOOKUP(AJ3477,NIVELES!$A$816:$B$892,2,0),"")</f>
        <v>NO APLICA</v>
      </c>
      <c r="AL3477" s="78" t="s">
        <v>553</v>
      </c>
      <c r="AM3477" s="78">
        <v>510509</v>
      </c>
      <c r="AN3477" s="79" t="str">
        <f>IF(AM3477&lt;&gt;"",+VLOOKUP(AM3477,NIVELES!$A$1652:$B$2466,2,0),"")</f>
        <v>Horas Extraordinarias y Suplementarias</v>
      </c>
      <c r="AO3477" s="87">
        <v>0</v>
      </c>
      <c r="AP3477" s="88">
        <v>0</v>
      </c>
      <c r="AQ3477" s="88">
        <v>0</v>
      </c>
      <c r="AR3477" s="88">
        <v>0</v>
      </c>
      <c r="AS3477" s="88">
        <v>0</v>
      </c>
      <c r="AT3477" s="88">
        <v>0</v>
      </c>
      <c r="AU3477" s="88">
        <v>0</v>
      </c>
      <c r="AV3477" s="88">
        <v>0</v>
      </c>
      <c r="AW3477" s="88">
        <v>0</v>
      </c>
      <c r="AX3477" s="88">
        <v>0</v>
      </c>
      <c r="AY3477" s="88">
        <v>0</v>
      </c>
      <c r="AZ3477" s="88">
        <v>0</v>
      </c>
      <c r="BA3477" s="88">
        <v>0</v>
      </c>
      <c r="BB3477" s="89">
        <f t="shared" si="215"/>
        <v>0</v>
      </c>
      <c r="BC3477" s="90" t="str">
        <f t="shared" si="214"/>
        <v>OK</v>
      </c>
      <c r="BD3477" s="91" t="str">
        <f t="shared" si="216"/>
        <v xml:space="preserve">                  </v>
      </c>
      <c r="BE3477" s="92">
        <f t="shared" si="217"/>
        <v>12</v>
      </c>
    </row>
    <row r="3478" spans="1:57" s="74" customFormat="1" ht="50.1" customHeight="1" x14ac:dyDescent="0.2">
      <c r="A3478" s="78" t="s">
        <v>55</v>
      </c>
      <c r="B3478" s="78" t="s">
        <v>65</v>
      </c>
      <c r="C3478" s="78" t="s">
        <v>622</v>
      </c>
      <c r="D3478" s="78" t="s">
        <v>575</v>
      </c>
      <c r="E3478" s="79" t="str">
        <f>+IF(C3478&lt;&gt;"",VLOOKUP(MID(C3478,18,5),NIVELES!$A$133:$B$213,2,0),"")</f>
        <v>EL_ORO</v>
      </c>
      <c r="F3478" s="80" t="s">
        <v>84</v>
      </c>
      <c r="G3478" s="81" t="str">
        <f>+IF(F3478&lt;&gt;"",VLOOKUP(F3478,NIVELES!$A$246:$C$464,3,0),"")</f>
        <v>SUR</v>
      </c>
      <c r="H3478" s="82" t="s">
        <v>1023</v>
      </c>
      <c r="I3478" s="78" t="s">
        <v>2164</v>
      </c>
      <c r="J3478" s="78" t="s">
        <v>2165</v>
      </c>
      <c r="K3478" s="78" t="s">
        <v>2166</v>
      </c>
      <c r="L3478" s="78" t="s">
        <v>1791</v>
      </c>
      <c r="M3478" s="78" t="s">
        <v>1791</v>
      </c>
      <c r="N3478" s="78" t="s">
        <v>1791</v>
      </c>
      <c r="O3478" s="78" t="s">
        <v>2292</v>
      </c>
      <c r="P3478" s="82">
        <v>12</v>
      </c>
      <c r="Q3478" s="78" t="s">
        <v>2293</v>
      </c>
      <c r="R3478" s="82">
        <v>1</v>
      </c>
      <c r="S3478" s="82">
        <v>1</v>
      </c>
      <c r="T3478" s="82">
        <v>1</v>
      </c>
      <c r="U3478" s="82">
        <v>1</v>
      </c>
      <c r="V3478" s="82">
        <v>1</v>
      </c>
      <c r="W3478" s="82">
        <v>1</v>
      </c>
      <c r="X3478" s="82">
        <v>1</v>
      </c>
      <c r="Y3478" s="82">
        <v>1</v>
      </c>
      <c r="Z3478" s="82">
        <v>1</v>
      </c>
      <c r="AA3478" s="82">
        <v>1</v>
      </c>
      <c r="AB3478" s="82">
        <v>1</v>
      </c>
      <c r="AC3478" s="82">
        <v>1</v>
      </c>
      <c r="AD3478" s="85" t="str">
        <f>IF(A3478&lt;&gt;"",IF(D3478="DIRECCIÓN_DE_TRANSFERENCIAS","280 0031",VLOOKUP(C3478,NIVELES!$A$14:$B$105,2,0)),"")</f>
        <v>280 7130</v>
      </c>
      <c r="AE3478" s="86" t="s">
        <v>322</v>
      </c>
      <c r="AF3478" s="86" t="s">
        <v>369</v>
      </c>
      <c r="AG3478" s="79" t="str">
        <f>+IF(AF3478&lt;&gt;"",VLOOKUP(AF3478,NIVELES!$A$666:$B$673,2,0),"")</f>
        <v>ADMINISTRACIÓN_CENTRAL</v>
      </c>
      <c r="AH3478" s="78" t="s">
        <v>322</v>
      </c>
      <c r="AI3478" s="79" t="str">
        <f>IF(AH3478&lt;&gt;"",VLOOKUP(CONCATENATE(AG3478,AH3478),NIVELES!$B$676:$C$745,2,0),"")</f>
        <v>Administración De La Gestión Administrativa Financiera</v>
      </c>
      <c r="AJ3478" s="78" t="s">
        <v>517</v>
      </c>
      <c r="AK3478" s="79" t="str">
        <f>+IF(AJ3478&lt;&gt;"",VLOOKUP(AJ3478,NIVELES!$A$816:$B$892,2,0),"")</f>
        <v>NO APLICA</v>
      </c>
      <c r="AL3478" s="78" t="s">
        <v>553</v>
      </c>
      <c r="AM3478" s="78">
        <v>510601</v>
      </c>
      <c r="AN3478" s="79" t="str">
        <f>IF(AM3478&lt;&gt;"",+VLOOKUP(AM3478,NIVELES!$A$1652:$B$2466,2,0),"")</f>
        <v>Aporte Patronal</v>
      </c>
      <c r="AO3478" s="87">
        <v>38487.47</v>
      </c>
      <c r="AP3478" s="88">
        <v>3498.96</v>
      </c>
      <c r="AQ3478" s="88">
        <v>3498.96</v>
      </c>
      <c r="AR3478" s="88">
        <v>3501</v>
      </c>
      <c r="AS3478" s="88">
        <v>3501</v>
      </c>
      <c r="AT3478" s="88">
        <v>3501</v>
      </c>
      <c r="AU3478" s="88">
        <v>3501</v>
      </c>
      <c r="AV3478" s="88">
        <v>3501</v>
      </c>
      <c r="AW3478" s="88">
        <v>3501</v>
      </c>
      <c r="AX3478" s="88">
        <v>3501</v>
      </c>
      <c r="AY3478" s="88">
        <v>3501</v>
      </c>
      <c r="AZ3478" s="88">
        <v>3481.55</v>
      </c>
      <c r="BA3478" s="88">
        <v>0</v>
      </c>
      <c r="BB3478" s="89">
        <f t="shared" si="215"/>
        <v>38487.47</v>
      </c>
      <c r="BC3478" s="90" t="str">
        <f t="shared" si="214"/>
        <v>OK</v>
      </c>
      <c r="BD3478" s="91" t="str">
        <f t="shared" si="216"/>
        <v xml:space="preserve">                  </v>
      </c>
      <c r="BE3478" s="92">
        <f t="shared" si="217"/>
        <v>12</v>
      </c>
    </row>
    <row r="3479" spans="1:57" s="74" customFormat="1" ht="50.1" customHeight="1" x14ac:dyDescent="0.2">
      <c r="A3479" s="78" t="s">
        <v>55</v>
      </c>
      <c r="B3479" s="78" t="s">
        <v>65</v>
      </c>
      <c r="C3479" s="78" t="s">
        <v>622</v>
      </c>
      <c r="D3479" s="78" t="s">
        <v>575</v>
      </c>
      <c r="E3479" s="79" t="str">
        <f>+IF(C3479&lt;&gt;"",VLOOKUP(MID(C3479,18,5),NIVELES!$A$133:$B$213,2,0),"")</f>
        <v>EL_ORO</v>
      </c>
      <c r="F3479" s="80" t="s">
        <v>84</v>
      </c>
      <c r="G3479" s="81" t="str">
        <f>+IF(F3479&lt;&gt;"",VLOOKUP(F3479,NIVELES!$A$246:$C$464,3,0),"")</f>
        <v>SUR</v>
      </c>
      <c r="H3479" s="82" t="s">
        <v>1023</v>
      </c>
      <c r="I3479" s="78" t="s">
        <v>2164</v>
      </c>
      <c r="J3479" s="78" t="s">
        <v>2165</v>
      </c>
      <c r="K3479" s="78" t="s">
        <v>2166</v>
      </c>
      <c r="L3479" s="78" t="s">
        <v>1791</v>
      </c>
      <c r="M3479" s="78" t="s">
        <v>1791</v>
      </c>
      <c r="N3479" s="78" t="s">
        <v>1791</v>
      </c>
      <c r="O3479" s="78" t="s">
        <v>2292</v>
      </c>
      <c r="P3479" s="82">
        <v>12</v>
      </c>
      <c r="Q3479" s="78" t="s">
        <v>2293</v>
      </c>
      <c r="R3479" s="82">
        <v>1</v>
      </c>
      <c r="S3479" s="82">
        <v>1</v>
      </c>
      <c r="T3479" s="82">
        <v>1</v>
      </c>
      <c r="U3479" s="82">
        <v>1</v>
      </c>
      <c r="V3479" s="82">
        <v>1</v>
      </c>
      <c r="W3479" s="82">
        <v>1</v>
      </c>
      <c r="X3479" s="82">
        <v>1</v>
      </c>
      <c r="Y3479" s="82">
        <v>1</v>
      </c>
      <c r="Z3479" s="82">
        <v>1</v>
      </c>
      <c r="AA3479" s="82">
        <v>1</v>
      </c>
      <c r="AB3479" s="82">
        <v>1</v>
      </c>
      <c r="AC3479" s="82">
        <v>1</v>
      </c>
      <c r="AD3479" s="85" t="str">
        <f>IF(A3479&lt;&gt;"",IF(D3479="DIRECCIÓN_DE_TRANSFERENCIAS","280 0031",VLOOKUP(C3479,NIVELES!$A$14:$B$105,2,0)),"")</f>
        <v>280 7130</v>
      </c>
      <c r="AE3479" s="86" t="s">
        <v>322</v>
      </c>
      <c r="AF3479" s="86" t="s">
        <v>369</v>
      </c>
      <c r="AG3479" s="79" t="str">
        <f>+IF(AF3479&lt;&gt;"",VLOOKUP(AF3479,NIVELES!$A$666:$B$673,2,0),"")</f>
        <v>ADMINISTRACIÓN_CENTRAL</v>
      </c>
      <c r="AH3479" s="78" t="s">
        <v>322</v>
      </c>
      <c r="AI3479" s="79" t="str">
        <f>IF(AH3479&lt;&gt;"",VLOOKUP(CONCATENATE(AG3479,AH3479),NIVELES!$B$676:$C$745,2,0),"")</f>
        <v>Administración De La Gestión Administrativa Financiera</v>
      </c>
      <c r="AJ3479" s="78" t="s">
        <v>517</v>
      </c>
      <c r="AK3479" s="79" t="str">
        <f>+IF(AJ3479&lt;&gt;"",VLOOKUP(AJ3479,NIVELES!$A$816:$B$892,2,0),"")</f>
        <v>NO APLICA</v>
      </c>
      <c r="AL3479" s="78" t="s">
        <v>553</v>
      </c>
      <c r="AM3479" s="78">
        <v>510602</v>
      </c>
      <c r="AN3479" s="79" t="str">
        <f>IF(AM3479&lt;&gt;"",+VLOOKUP(AM3479,NIVELES!$A$1652:$B$2466,2,0),"")</f>
        <v>Fondo de Reserva</v>
      </c>
      <c r="AO3479" s="87">
        <v>32270.33</v>
      </c>
      <c r="AP3479" s="88">
        <v>0</v>
      </c>
      <c r="AQ3479" s="88">
        <v>2932.49</v>
      </c>
      <c r="AR3479" s="88">
        <v>2623</v>
      </c>
      <c r="AS3479" s="88">
        <v>2623</v>
      </c>
      <c r="AT3479" s="88">
        <v>2623</v>
      </c>
      <c r="AU3479" s="88">
        <v>2623</v>
      </c>
      <c r="AV3479" s="88">
        <v>2623</v>
      </c>
      <c r="AW3479" s="88">
        <v>2623</v>
      </c>
      <c r="AX3479" s="88">
        <v>2623</v>
      </c>
      <c r="AY3479" s="88">
        <v>2623</v>
      </c>
      <c r="AZ3479" s="88">
        <v>2623</v>
      </c>
      <c r="BA3479" s="88">
        <v>5730.84</v>
      </c>
      <c r="BB3479" s="89">
        <f t="shared" si="215"/>
        <v>32270.329999999998</v>
      </c>
      <c r="BC3479" s="90" t="str">
        <f t="shared" si="214"/>
        <v>OK</v>
      </c>
      <c r="BD3479" s="91" t="str">
        <f t="shared" si="216"/>
        <v xml:space="preserve">                  </v>
      </c>
      <c r="BE3479" s="92">
        <f t="shared" si="217"/>
        <v>12</v>
      </c>
    </row>
    <row r="3480" spans="1:57" s="74" customFormat="1" ht="50.1" customHeight="1" x14ac:dyDescent="0.2">
      <c r="A3480" s="78" t="s">
        <v>55</v>
      </c>
      <c r="B3480" s="78" t="s">
        <v>65</v>
      </c>
      <c r="C3480" s="78" t="s">
        <v>622</v>
      </c>
      <c r="D3480" s="78" t="s">
        <v>575</v>
      </c>
      <c r="E3480" s="79" t="str">
        <f>+IF(C3480&lt;&gt;"",VLOOKUP(MID(C3480,18,5),NIVELES!$A$133:$B$213,2,0),"")</f>
        <v>EL_ORO</v>
      </c>
      <c r="F3480" s="80" t="s">
        <v>84</v>
      </c>
      <c r="G3480" s="81" t="str">
        <f>+IF(F3480&lt;&gt;"",VLOOKUP(F3480,NIVELES!$A$246:$C$464,3,0),"")</f>
        <v>SUR</v>
      </c>
      <c r="H3480" s="82" t="s">
        <v>1023</v>
      </c>
      <c r="I3480" s="78" t="s">
        <v>2164</v>
      </c>
      <c r="J3480" s="78" t="s">
        <v>2165</v>
      </c>
      <c r="K3480" s="78" t="s">
        <v>2166</v>
      </c>
      <c r="L3480" s="78" t="s">
        <v>1791</v>
      </c>
      <c r="M3480" s="78" t="s">
        <v>1791</v>
      </c>
      <c r="N3480" s="78" t="s">
        <v>1791</v>
      </c>
      <c r="O3480" s="78" t="s">
        <v>2292</v>
      </c>
      <c r="P3480" s="82">
        <v>12</v>
      </c>
      <c r="Q3480" s="78" t="s">
        <v>2293</v>
      </c>
      <c r="R3480" s="82">
        <v>1</v>
      </c>
      <c r="S3480" s="82">
        <v>1</v>
      </c>
      <c r="T3480" s="82">
        <v>1</v>
      </c>
      <c r="U3480" s="82">
        <v>1</v>
      </c>
      <c r="V3480" s="82">
        <v>1</v>
      </c>
      <c r="W3480" s="82">
        <v>1</v>
      </c>
      <c r="X3480" s="82">
        <v>1</v>
      </c>
      <c r="Y3480" s="82">
        <v>1</v>
      </c>
      <c r="Z3480" s="82">
        <v>1</v>
      </c>
      <c r="AA3480" s="82">
        <v>1</v>
      </c>
      <c r="AB3480" s="82">
        <v>1</v>
      </c>
      <c r="AC3480" s="82">
        <v>1</v>
      </c>
      <c r="AD3480" s="85" t="str">
        <f>IF(A3480&lt;&gt;"",IF(D3480="DIRECCIÓN_DE_TRANSFERENCIAS","280 0031",VLOOKUP(C3480,NIVELES!$A$14:$B$105,2,0)),"")</f>
        <v>280 7130</v>
      </c>
      <c r="AE3480" s="86" t="s">
        <v>322</v>
      </c>
      <c r="AF3480" s="86" t="s">
        <v>369</v>
      </c>
      <c r="AG3480" s="79" t="str">
        <f>+IF(AF3480&lt;&gt;"",VLOOKUP(AF3480,NIVELES!$A$666:$B$673,2,0),"")</f>
        <v>ADMINISTRACIÓN_CENTRAL</v>
      </c>
      <c r="AH3480" s="78" t="s">
        <v>322</v>
      </c>
      <c r="AI3480" s="79" t="str">
        <f>IF(AH3480&lt;&gt;"",VLOOKUP(CONCATENATE(AG3480,AH3480),NIVELES!$B$676:$C$745,2,0),"")</f>
        <v>Administración De La Gestión Administrativa Financiera</v>
      </c>
      <c r="AJ3480" s="78" t="s">
        <v>517</v>
      </c>
      <c r="AK3480" s="79" t="str">
        <f>+IF(AJ3480&lt;&gt;"",VLOOKUP(AJ3480,NIVELES!$A$816:$B$892,2,0),"")</f>
        <v>NO APLICA</v>
      </c>
      <c r="AL3480" s="78" t="s">
        <v>553</v>
      </c>
      <c r="AM3480" s="78">
        <v>510707</v>
      </c>
      <c r="AN3480" s="79" t="str">
        <f>IF(AM3480&lt;&gt;"",+VLOOKUP(AM3480,NIVELES!$A$1652:$B$2466,2,0),"")</f>
        <v>Compensación por Vacaciones no Gozadas por Cesación de Funciones</v>
      </c>
      <c r="AO3480" s="87">
        <v>0</v>
      </c>
      <c r="AP3480" s="88">
        <v>0</v>
      </c>
      <c r="AQ3480" s="88">
        <v>0</v>
      </c>
      <c r="AR3480" s="88">
        <v>0</v>
      </c>
      <c r="AS3480" s="88">
        <v>0</v>
      </c>
      <c r="AT3480" s="88">
        <v>0</v>
      </c>
      <c r="AU3480" s="88">
        <v>0</v>
      </c>
      <c r="AV3480" s="88">
        <v>0</v>
      </c>
      <c r="AW3480" s="88">
        <v>0</v>
      </c>
      <c r="AX3480" s="88">
        <v>0</v>
      </c>
      <c r="AY3480" s="88">
        <v>0</v>
      </c>
      <c r="AZ3480" s="88">
        <v>0</v>
      </c>
      <c r="BA3480" s="88">
        <v>0</v>
      </c>
      <c r="BB3480" s="89">
        <f t="shared" si="215"/>
        <v>0</v>
      </c>
      <c r="BC3480" s="90" t="str">
        <f t="shared" si="214"/>
        <v>OK</v>
      </c>
      <c r="BD3480" s="91" t="str">
        <f t="shared" si="216"/>
        <v xml:space="preserve">                  </v>
      </c>
      <c r="BE3480" s="92">
        <f t="shared" si="217"/>
        <v>12</v>
      </c>
    </row>
    <row r="3481" spans="1:57" s="74" customFormat="1" ht="50.1" customHeight="1" x14ac:dyDescent="0.2">
      <c r="A3481" s="78" t="s">
        <v>55</v>
      </c>
      <c r="B3481" s="78" t="s">
        <v>65</v>
      </c>
      <c r="C3481" s="78" t="s">
        <v>622</v>
      </c>
      <c r="D3481" s="78" t="s">
        <v>575</v>
      </c>
      <c r="E3481" s="79" t="str">
        <f>+IF(C3481&lt;&gt;"",VLOOKUP(MID(C3481,18,5),NIVELES!$A$133:$B$213,2,0),"")</f>
        <v>EL_ORO</v>
      </c>
      <c r="F3481" s="80" t="s">
        <v>84</v>
      </c>
      <c r="G3481" s="81" t="str">
        <f>+IF(F3481&lt;&gt;"",VLOOKUP(F3481,NIVELES!$A$246:$C$464,3,0),"")</f>
        <v>SUR</v>
      </c>
      <c r="H3481" s="82" t="s">
        <v>1023</v>
      </c>
      <c r="I3481" s="78" t="s">
        <v>2173</v>
      </c>
      <c r="J3481" s="78" t="s">
        <v>2165</v>
      </c>
      <c r="K3481" s="78" t="s">
        <v>2166</v>
      </c>
      <c r="L3481" s="78" t="s">
        <v>1791</v>
      </c>
      <c r="M3481" s="78" t="s">
        <v>1791</v>
      </c>
      <c r="N3481" s="78" t="s">
        <v>1791</v>
      </c>
      <c r="O3481" s="78" t="s">
        <v>2296</v>
      </c>
      <c r="P3481" s="82">
        <v>12</v>
      </c>
      <c r="Q3481" s="78" t="s">
        <v>2297</v>
      </c>
      <c r="R3481" s="82">
        <v>1</v>
      </c>
      <c r="S3481" s="82">
        <v>1</v>
      </c>
      <c r="T3481" s="82">
        <v>1</v>
      </c>
      <c r="U3481" s="82">
        <v>1</v>
      </c>
      <c r="V3481" s="82">
        <v>1</v>
      </c>
      <c r="W3481" s="82">
        <v>1</v>
      </c>
      <c r="X3481" s="82">
        <v>1</v>
      </c>
      <c r="Y3481" s="82">
        <v>1</v>
      </c>
      <c r="Z3481" s="82">
        <v>1</v>
      </c>
      <c r="AA3481" s="82">
        <v>1</v>
      </c>
      <c r="AB3481" s="82">
        <v>1</v>
      </c>
      <c r="AC3481" s="82">
        <v>1</v>
      </c>
      <c r="AD3481" s="85" t="str">
        <f>IF(A3481&lt;&gt;"",IF(D3481="DIRECCIÓN_DE_TRANSFERENCIAS","280 0031",VLOOKUP(C3481,NIVELES!$A$14:$B$105,2,0)),"")</f>
        <v>280 7130</v>
      </c>
      <c r="AE3481" s="86" t="s">
        <v>322</v>
      </c>
      <c r="AF3481" s="86" t="s">
        <v>369</v>
      </c>
      <c r="AG3481" s="79" t="str">
        <f>+IF(AF3481&lt;&gt;"",VLOOKUP(AF3481,NIVELES!$A$666:$B$673,2,0),"")</f>
        <v>ADMINISTRACIÓN_CENTRAL</v>
      </c>
      <c r="AH3481" s="78" t="s">
        <v>322</v>
      </c>
      <c r="AI3481" s="79" t="str">
        <f>IF(AH3481&lt;&gt;"",VLOOKUP(CONCATENATE(AG3481,AH3481),NIVELES!$B$676:$C$745,2,0),"")</f>
        <v>Administración De La Gestión Administrativa Financiera</v>
      </c>
      <c r="AJ3481" s="78" t="s">
        <v>517</v>
      </c>
      <c r="AK3481" s="79" t="str">
        <f>+IF(AJ3481&lt;&gt;"",VLOOKUP(AJ3481,NIVELES!$A$816:$B$892,2,0),"")</f>
        <v>NO APLICA</v>
      </c>
      <c r="AL3481" s="78" t="s">
        <v>554</v>
      </c>
      <c r="AM3481" s="78">
        <v>530101</v>
      </c>
      <c r="AN3481" s="79" t="str">
        <f>IF(AM3481&lt;&gt;"",+VLOOKUP(AM3481,NIVELES!$A$1652:$B$2466,2,0),"")</f>
        <v>Agua Potable</v>
      </c>
      <c r="AO3481" s="87">
        <v>1094</v>
      </c>
      <c r="AP3481" s="88">
        <v>153.51</v>
      </c>
      <c r="AQ3481" s="88">
        <v>180.19</v>
      </c>
      <c r="AR3481" s="88">
        <v>54.23</v>
      </c>
      <c r="AS3481" s="88">
        <v>79.069999999999993</v>
      </c>
      <c r="AT3481" s="88">
        <v>65.459999999999994</v>
      </c>
      <c r="AU3481" s="88">
        <v>98.51</v>
      </c>
      <c r="AV3481" s="88">
        <v>101.34</v>
      </c>
      <c r="AW3481" s="88">
        <v>93.57</v>
      </c>
      <c r="AX3481" s="88">
        <v>242.77</v>
      </c>
      <c r="AY3481" s="88">
        <v>25.35</v>
      </c>
      <c r="AZ3481" s="88"/>
      <c r="BA3481" s="88"/>
      <c r="BB3481" s="89">
        <f t="shared" si="215"/>
        <v>1094</v>
      </c>
      <c r="BC3481" s="90" t="str">
        <f t="shared" si="214"/>
        <v>OK</v>
      </c>
      <c r="BD3481" s="91" t="str">
        <f t="shared" si="216"/>
        <v xml:space="preserve">                  </v>
      </c>
      <c r="BE3481" s="92">
        <f t="shared" si="217"/>
        <v>12</v>
      </c>
    </row>
    <row r="3482" spans="1:57" s="74" customFormat="1" ht="50.1" customHeight="1" x14ac:dyDescent="0.2">
      <c r="A3482" s="78" t="s">
        <v>55</v>
      </c>
      <c r="B3482" s="78" t="s">
        <v>65</v>
      </c>
      <c r="C3482" s="78" t="s">
        <v>622</v>
      </c>
      <c r="D3482" s="78" t="s">
        <v>575</v>
      </c>
      <c r="E3482" s="79" t="str">
        <f>+IF(C3482&lt;&gt;"",VLOOKUP(MID(C3482,18,5),NIVELES!$A$133:$B$213,2,0),"")</f>
        <v>EL_ORO</v>
      </c>
      <c r="F3482" s="80" t="s">
        <v>84</v>
      </c>
      <c r="G3482" s="81" t="str">
        <f>+IF(F3482&lt;&gt;"",VLOOKUP(F3482,NIVELES!$A$246:$C$464,3,0),"")</f>
        <v>SUR</v>
      </c>
      <c r="H3482" s="82" t="s">
        <v>1023</v>
      </c>
      <c r="I3482" s="78" t="s">
        <v>2173</v>
      </c>
      <c r="J3482" s="78" t="s">
        <v>2165</v>
      </c>
      <c r="K3482" s="78" t="s">
        <v>2166</v>
      </c>
      <c r="L3482" s="78" t="s">
        <v>1791</v>
      </c>
      <c r="M3482" s="78" t="s">
        <v>1791</v>
      </c>
      <c r="N3482" s="78" t="s">
        <v>1791</v>
      </c>
      <c r="O3482" s="78" t="s">
        <v>2296</v>
      </c>
      <c r="P3482" s="82">
        <v>12</v>
      </c>
      <c r="Q3482" s="78" t="s">
        <v>2298</v>
      </c>
      <c r="R3482" s="82">
        <v>1</v>
      </c>
      <c r="S3482" s="82">
        <v>1</v>
      </c>
      <c r="T3482" s="82">
        <v>1</v>
      </c>
      <c r="U3482" s="82">
        <v>1</v>
      </c>
      <c r="V3482" s="82">
        <v>1</v>
      </c>
      <c r="W3482" s="82">
        <v>1</v>
      </c>
      <c r="X3482" s="82">
        <v>1</v>
      </c>
      <c r="Y3482" s="82">
        <v>1</v>
      </c>
      <c r="Z3482" s="82">
        <v>1</v>
      </c>
      <c r="AA3482" s="82">
        <v>1</v>
      </c>
      <c r="AB3482" s="82">
        <v>1</v>
      </c>
      <c r="AC3482" s="82">
        <v>1</v>
      </c>
      <c r="AD3482" s="85" t="str">
        <f>IF(A3482&lt;&gt;"",IF(D3482="DIRECCIÓN_DE_TRANSFERENCIAS","280 0031",VLOOKUP(C3482,NIVELES!$A$14:$B$105,2,0)),"")</f>
        <v>280 7130</v>
      </c>
      <c r="AE3482" s="86" t="s">
        <v>322</v>
      </c>
      <c r="AF3482" s="86" t="s">
        <v>369</v>
      </c>
      <c r="AG3482" s="79" t="str">
        <f>+IF(AF3482&lt;&gt;"",VLOOKUP(AF3482,NIVELES!$A$666:$B$673,2,0),"")</f>
        <v>ADMINISTRACIÓN_CENTRAL</v>
      </c>
      <c r="AH3482" s="78" t="s">
        <v>322</v>
      </c>
      <c r="AI3482" s="79" t="str">
        <f>IF(AH3482&lt;&gt;"",VLOOKUP(CONCATENATE(AG3482,AH3482),NIVELES!$B$676:$C$745,2,0),"")</f>
        <v>Administración De La Gestión Administrativa Financiera</v>
      </c>
      <c r="AJ3482" s="78" t="s">
        <v>517</v>
      </c>
      <c r="AK3482" s="79" t="str">
        <f>+IF(AJ3482&lt;&gt;"",VLOOKUP(AJ3482,NIVELES!$A$816:$B$892,2,0),"")</f>
        <v>NO APLICA</v>
      </c>
      <c r="AL3482" s="78" t="s">
        <v>554</v>
      </c>
      <c r="AM3482" s="78">
        <v>530104</v>
      </c>
      <c r="AN3482" s="79" t="str">
        <f>IF(AM3482&lt;&gt;"",+VLOOKUP(AM3482,NIVELES!$A$1652:$B$2466,2,0),"")</f>
        <v>Energía Eléctrica</v>
      </c>
      <c r="AO3482" s="87">
        <v>8296</v>
      </c>
      <c r="AP3482" s="88">
        <v>738.2</v>
      </c>
      <c r="AQ3482" s="88">
        <v>892.26</v>
      </c>
      <c r="AR3482" s="88">
        <v>884.45</v>
      </c>
      <c r="AS3482" s="88">
        <v>854.19</v>
      </c>
      <c r="AT3482" s="88">
        <v>891.32</v>
      </c>
      <c r="AU3482" s="88">
        <v>830.44</v>
      </c>
      <c r="AV3482" s="88">
        <v>448.93</v>
      </c>
      <c r="AW3482" s="88">
        <v>453.69</v>
      </c>
      <c r="AX3482" s="88">
        <v>454.56</v>
      </c>
      <c r="AY3482" s="88">
        <v>737.16</v>
      </c>
      <c r="AZ3482" s="88">
        <v>323.74</v>
      </c>
      <c r="BA3482" s="88">
        <v>787.06</v>
      </c>
      <c r="BB3482" s="89">
        <f t="shared" si="215"/>
        <v>8296</v>
      </c>
      <c r="BC3482" s="90" t="str">
        <f t="shared" si="214"/>
        <v>OK</v>
      </c>
      <c r="BD3482" s="91" t="str">
        <f t="shared" si="216"/>
        <v xml:space="preserve">                  </v>
      </c>
      <c r="BE3482" s="92">
        <f t="shared" si="217"/>
        <v>12</v>
      </c>
    </row>
    <row r="3483" spans="1:57" s="74" customFormat="1" ht="50.1" customHeight="1" x14ac:dyDescent="0.2">
      <c r="A3483" s="78" t="s">
        <v>55</v>
      </c>
      <c r="B3483" s="78" t="s">
        <v>65</v>
      </c>
      <c r="C3483" s="78" t="s">
        <v>622</v>
      </c>
      <c r="D3483" s="78" t="s">
        <v>575</v>
      </c>
      <c r="E3483" s="79" t="str">
        <f>+IF(C3483&lt;&gt;"",VLOOKUP(MID(C3483,18,5),NIVELES!$A$133:$B$213,2,0),"")</f>
        <v>EL_ORO</v>
      </c>
      <c r="F3483" s="80" t="s">
        <v>84</v>
      </c>
      <c r="G3483" s="81" t="str">
        <f>+IF(F3483&lt;&gt;"",VLOOKUP(F3483,NIVELES!$A$246:$C$464,3,0),"")</f>
        <v>SUR</v>
      </c>
      <c r="H3483" s="82" t="s">
        <v>1023</v>
      </c>
      <c r="I3483" s="78" t="s">
        <v>2173</v>
      </c>
      <c r="J3483" s="78" t="s">
        <v>2165</v>
      </c>
      <c r="K3483" s="78" t="s">
        <v>2166</v>
      </c>
      <c r="L3483" s="78" t="s">
        <v>1791</v>
      </c>
      <c r="M3483" s="78" t="s">
        <v>1791</v>
      </c>
      <c r="N3483" s="78" t="s">
        <v>1791</v>
      </c>
      <c r="O3483" s="78" t="s">
        <v>2296</v>
      </c>
      <c r="P3483" s="82">
        <v>12</v>
      </c>
      <c r="Q3483" s="78" t="s">
        <v>3340</v>
      </c>
      <c r="R3483" s="82">
        <v>1</v>
      </c>
      <c r="S3483" s="82">
        <v>1</v>
      </c>
      <c r="T3483" s="82">
        <v>1</v>
      </c>
      <c r="U3483" s="82">
        <v>1</v>
      </c>
      <c r="V3483" s="82">
        <v>1</v>
      </c>
      <c r="W3483" s="82">
        <v>1</v>
      </c>
      <c r="X3483" s="82">
        <v>1</v>
      </c>
      <c r="Y3483" s="82">
        <v>1</v>
      </c>
      <c r="Z3483" s="82">
        <v>1</v>
      </c>
      <c r="AA3483" s="82">
        <v>1</v>
      </c>
      <c r="AB3483" s="82">
        <v>1</v>
      </c>
      <c r="AC3483" s="82">
        <v>1</v>
      </c>
      <c r="AD3483" s="85" t="str">
        <f>IF(A3483&lt;&gt;"",IF(D3483="DIRECCIÓN_DE_TRANSFERENCIAS","280 0031",VLOOKUP(C3483,NIVELES!$A$14:$B$105,2,0)),"")</f>
        <v>280 7130</v>
      </c>
      <c r="AE3483" s="86" t="s">
        <v>322</v>
      </c>
      <c r="AF3483" s="86" t="s">
        <v>369</v>
      </c>
      <c r="AG3483" s="79" t="str">
        <f>+IF(AF3483&lt;&gt;"",VLOOKUP(AF3483,NIVELES!$A$666:$B$673,2,0),"")</f>
        <v>ADMINISTRACIÓN_CENTRAL</v>
      </c>
      <c r="AH3483" s="78" t="s">
        <v>322</v>
      </c>
      <c r="AI3483" s="79" t="str">
        <f>IF(AH3483&lt;&gt;"",VLOOKUP(CONCATENATE(AG3483,AH3483),NIVELES!$B$676:$C$745,2,0),"")</f>
        <v>Administración De La Gestión Administrativa Financiera</v>
      </c>
      <c r="AJ3483" s="78" t="s">
        <v>517</v>
      </c>
      <c r="AK3483" s="79" t="str">
        <f>+IF(AJ3483&lt;&gt;"",VLOOKUP(AJ3483,NIVELES!$A$816:$B$892,2,0),"")</f>
        <v>NO APLICA</v>
      </c>
      <c r="AL3483" s="78" t="s">
        <v>554</v>
      </c>
      <c r="AM3483" s="78">
        <v>530105</v>
      </c>
      <c r="AN3483" s="79" t="str">
        <f>IF(AM3483&lt;&gt;"",+VLOOKUP(AM3483,NIVELES!$A$1652:$B$2466,2,0),"")</f>
        <v>Telecomunicaciones</v>
      </c>
      <c r="AO3483" s="87">
        <v>795</v>
      </c>
      <c r="AP3483" s="88">
        <v>46.99</v>
      </c>
      <c r="AQ3483" s="88">
        <v>126.57</v>
      </c>
      <c r="AR3483" s="88">
        <v>64.11</v>
      </c>
      <c r="AS3483" s="88">
        <v>67.41</v>
      </c>
      <c r="AT3483" s="88">
        <v>51.31</v>
      </c>
      <c r="AU3483" s="88">
        <v>55.63</v>
      </c>
      <c r="AV3483" s="88">
        <v>49.7</v>
      </c>
      <c r="AW3483" s="88">
        <v>53.57</v>
      </c>
      <c r="AX3483" s="88">
        <v>55.15</v>
      </c>
      <c r="AY3483" s="88">
        <v>44.43</v>
      </c>
      <c r="AZ3483" s="88">
        <v>44.14</v>
      </c>
      <c r="BA3483" s="88">
        <v>135.99</v>
      </c>
      <c r="BB3483" s="89">
        <f t="shared" si="215"/>
        <v>795</v>
      </c>
      <c r="BC3483" s="90" t="str">
        <f t="shared" si="214"/>
        <v>OK</v>
      </c>
      <c r="BD3483" s="91" t="str">
        <f t="shared" si="216"/>
        <v xml:space="preserve">                  </v>
      </c>
      <c r="BE3483" s="92">
        <f t="shared" si="217"/>
        <v>12</v>
      </c>
    </row>
    <row r="3484" spans="1:57" s="74" customFormat="1" ht="50.1" customHeight="1" x14ac:dyDescent="0.2">
      <c r="A3484" s="78" t="s">
        <v>55</v>
      </c>
      <c r="B3484" s="78" t="s">
        <v>65</v>
      </c>
      <c r="C3484" s="78" t="s">
        <v>622</v>
      </c>
      <c r="D3484" s="78" t="s">
        <v>575</v>
      </c>
      <c r="E3484" s="79" t="str">
        <f>+IF(C3484&lt;&gt;"",VLOOKUP(MID(C3484,18,5),NIVELES!$A$133:$B$213,2,0),"")</f>
        <v>EL_ORO</v>
      </c>
      <c r="F3484" s="80" t="s">
        <v>84</v>
      </c>
      <c r="G3484" s="81" t="str">
        <f>+IF(F3484&lt;&gt;"",VLOOKUP(F3484,NIVELES!$A$246:$C$464,3,0),"")</f>
        <v>SUR</v>
      </c>
      <c r="H3484" s="82" t="s">
        <v>1023</v>
      </c>
      <c r="I3484" s="78" t="s">
        <v>2173</v>
      </c>
      <c r="J3484" s="78" t="s">
        <v>2165</v>
      </c>
      <c r="K3484" s="78" t="s">
        <v>2166</v>
      </c>
      <c r="L3484" s="78" t="s">
        <v>1791</v>
      </c>
      <c r="M3484" s="78" t="s">
        <v>1791</v>
      </c>
      <c r="N3484" s="78" t="s">
        <v>1791</v>
      </c>
      <c r="O3484" s="78" t="s">
        <v>3341</v>
      </c>
      <c r="P3484" s="82">
        <v>12</v>
      </c>
      <c r="Q3484" s="78" t="s">
        <v>3342</v>
      </c>
      <c r="R3484" s="82">
        <v>1</v>
      </c>
      <c r="S3484" s="82">
        <v>1</v>
      </c>
      <c r="T3484" s="82">
        <v>1</v>
      </c>
      <c r="U3484" s="82">
        <v>1</v>
      </c>
      <c r="V3484" s="82">
        <v>1</v>
      </c>
      <c r="W3484" s="82">
        <v>1</v>
      </c>
      <c r="X3484" s="82">
        <v>1</v>
      </c>
      <c r="Y3484" s="82">
        <v>1</v>
      </c>
      <c r="Z3484" s="82">
        <v>1</v>
      </c>
      <c r="AA3484" s="82">
        <v>1</v>
      </c>
      <c r="AB3484" s="82">
        <v>1</v>
      </c>
      <c r="AC3484" s="82">
        <v>1</v>
      </c>
      <c r="AD3484" s="85" t="str">
        <f>IF(A3484&lt;&gt;"",IF(D3484="DIRECCIÓN_DE_TRANSFERENCIAS","280 0031",VLOOKUP(C3484,NIVELES!$A$14:$B$105,2,0)),"")</f>
        <v>280 7130</v>
      </c>
      <c r="AE3484" s="86" t="s">
        <v>322</v>
      </c>
      <c r="AF3484" s="86" t="s">
        <v>369</v>
      </c>
      <c r="AG3484" s="79" t="str">
        <f>+IF(AF3484&lt;&gt;"",VLOOKUP(AF3484,NIVELES!$A$666:$B$673,2,0),"")</f>
        <v>ADMINISTRACIÓN_CENTRAL</v>
      </c>
      <c r="AH3484" s="78" t="s">
        <v>322</v>
      </c>
      <c r="AI3484" s="79" t="str">
        <f>IF(AH3484&lt;&gt;"",VLOOKUP(CONCATENATE(AG3484,AH3484),NIVELES!$B$676:$C$745,2,0),"")</f>
        <v>Administración De La Gestión Administrativa Financiera</v>
      </c>
      <c r="AJ3484" s="78" t="s">
        <v>517</v>
      </c>
      <c r="AK3484" s="79" t="str">
        <f>+IF(AJ3484&lt;&gt;"",VLOOKUP(AJ3484,NIVELES!$A$816:$B$892,2,0),"")</f>
        <v>NO APLICA</v>
      </c>
      <c r="AL3484" s="78" t="s">
        <v>554</v>
      </c>
      <c r="AM3484" s="78">
        <v>530106</v>
      </c>
      <c r="AN3484" s="79" t="str">
        <f>IF(AM3484&lt;&gt;"",+VLOOKUP(AM3484,NIVELES!$A$1652:$B$2466,2,0),"")</f>
        <v>Servicio de Correo</v>
      </c>
      <c r="AO3484" s="87">
        <v>827</v>
      </c>
      <c r="AP3484" s="88">
        <v>64.5</v>
      </c>
      <c r="AQ3484" s="88">
        <v>0</v>
      </c>
      <c r="AR3484" s="88">
        <v>75.5</v>
      </c>
      <c r="AS3484" s="88">
        <v>46.26</v>
      </c>
      <c r="AT3484" s="88">
        <v>67</v>
      </c>
      <c r="AU3484" s="88">
        <v>66.75</v>
      </c>
      <c r="AV3484" s="88">
        <v>83.5</v>
      </c>
      <c r="AW3484" s="88">
        <v>57.25</v>
      </c>
      <c r="AX3484" s="88">
        <v>64.75</v>
      </c>
      <c r="AY3484" s="88">
        <v>57.25</v>
      </c>
      <c r="AZ3484" s="88">
        <v>0</v>
      </c>
      <c r="BA3484" s="88">
        <v>244.24</v>
      </c>
      <c r="BB3484" s="89">
        <f t="shared" si="215"/>
        <v>827</v>
      </c>
      <c r="BC3484" s="90" t="str">
        <f t="shared" si="214"/>
        <v>OK</v>
      </c>
      <c r="BD3484" s="91" t="str">
        <f t="shared" si="216"/>
        <v xml:space="preserve">                  </v>
      </c>
      <c r="BE3484" s="92">
        <f t="shared" si="217"/>
        <v>12</v>
      </c>
    </row>
    <row r="3485" spans="1:57" s="74" customFormat="1" ht="50.1" customHeight="1" x14ac:dyDescent="0.2">
      <c r="A3485" s="78" t="s">
        <v>55</v>
      </c>
      <c r="B3485" s="78" t="s">
        <v>65</v>
      </c>
      <c r="C3485" s="78" t="s">
        <v>622</v>
      </c>
      <c r="D3485" s="78" t="s">
        <v>575</v>
      </c>
      <c r="E3485" s="79" t="str">
        <f>+IF(C3485&lt;&gt;"",VLOOKUP(MID(C3485,18,5),NIVELES!$A$133:$B$213,2,0),"")</f>
        <v>EL_ORO</v>
      </c>
      <c r="F3485" s="80" t="s">
        <v>84</v>
      </c>
      <c r="G3485" s="81" t="str">
        <f>+IF(F3485&lt;&gt;"",VLOOKUP(F3485,NIVELES!$A$246:$C$464,3,0),"")</f>
        <v>SUR</v>
      </c>
      <c r="H3485" s="82" t="s">
        <v>1023</v>
      </c>
      <c r="I3485" s="78" t="s">
        <v>2173</v>
      </c>
      <c r="J3485" s="78" t="s">
        <v>2165</v>
      </c>
      <c r="K3485" s="78" t="s">
        <v>2166</v>
      </c>
      <c r="L3485" s="78" t="s">
        <v>1791</v>
      </c>
      <c r="M3485" s="78" t="s">
        <v>1791</v>
      </c>
      <c r="N3485" s="78" t="s">
        <v>1791</v>
      </c>
      <c r="O3485" s="78" t="s">
        <v>3343</v>
      </c>
      <c r="P3485" s="82">
        <v>2</v>
      </c>
      <c r="Q3485" s="78" t="s">
        <v>3344</v>
      </c>
      <c r="R3485" s="82"/>
      <c r="S3485" s="82">
        <v>1</v>
      </c>
      <c r="T3485" s="82"/>
      <c r="U3485" s="82">
        <v>1</v>
      </c>
      <c r="V3485" s="82"/>
      <c r="W3485" s="82"/>
      <c r="X3485" s="82"/>
      <c r="Y3485" s="82"/>
      <c r="Z3485" s="82"/>
      <c r="AA3485" s="82"/>
      <c r="AB3485" s="82"/>
      <c r="AC3485" s="82"/>
      <c r="AD3485" s="85" t="str">
        <f>IF(A3485&lt;&gt;"",IF(D3485="DIRECCIÓN_DE_TRANSFERENCIAS","280 0031",VLOOKUP(C3485,NIVELES!$A$14:$B$105,2,0)),"")</f>
        <v>280 7130</v>
      </c>
      <c r="AE3485" s="86" t="s">
        <v>322</v>
      </c>
      <c r="AF3485" s="86" t="s">
        <v>369</v>
      </c>
      <c r="AG3485" s="79" t="str">
        <f>+IF(AF3485&lt;&gt;"",VLOOKUP(AF3485,NIVELES!$A$666:$B$673,2,0),"")</f>
        <v>ADMINISTRACIÓN_CENTRAL</v>
      </c>
      <c r="AH3485" s="78" t="s">
        <v>322</v>
      </c>
      <c r="AI3485" s="79" t="str">
        <f>IF(AH3485&lt;&gt;"",VLOOKUP(CONCATENATE(AG3485,AH3485),NIVELES!$B$676:$C$745,2,0),"")</f>
        <v>Administración De La Gestión Administrativa Financiera</v>
      </c>
      <c r="AJ3485" s="78" t="s">
        <v>517</v>
      </c>
      <c r="AK3485" s="79" t="str">
        <f>+IF(AJ3485&lt;&gt;"",VLOOKUP(AJ3485,NIVELES!$A$816:$B$892,2,0),"")</f>
        <v>NO APLICA</v>
      </c>
      <c r="AL3485" s="78" t="s">
        <v>554</v>
      </c>
      <c r="AM3485" s="78">
        <v>530202</v>
      </c>
      <c r="AN3485" s="79" t="str">
        <f>IF(AM3485&lt;&gt;"",+VLOOKUP(AM3485,NIVELES!$A$1652:$B$2466,2,0),"")</f>
        <v>Fletes y Maniobras</v>
      </c>
      <c r="AO3485" s="87">
        <v>0</v>
      </c>
      <c r="AP3485" s="88">
        <v>0</v>
      </c>
      <c r="AQ3485" s="88">
        <v>0</v>
      </c>
      <c r="AR3485" s="88">
        <v>0</v>
      </c>
      <c r="AS3485" s="88">
        <v>0</v>
      </c>
      <c r="AT3485" s="88">
        <v>0</v>
      </c>
      <c r="AU3485" s="88">
        <v>0</v>
      </c>
      <c r="AV3485" s="88">
        <v>0</v>
      </c>
      <c r="AW3485" s="88">
        <v>0</v>
      </c>
      <c r="AX3485" s="88">
        <v>0</v>
      </c>
      <c r="AY3485" s="88">
        <v>0</v>
      </c>
      <c r="AZ3485" s="88">
        <v>0</v>
      </c>
      <c r="BA3485" s="88">
        <v>0</v>
      </c>
      <c r="BB3485" s="89">
        <f t="shared" si="215"/>
        <v>0</v>
      </c>
      <c r="BC3485" s="90" t="str">
        <f t="shared" si="214"/>
        <v>OK</v>
      </c>
      <c r="BD3485" s="91" t="str">
        <f t="shared" si="216"/>
        <v xml:space="preserve">                  </v>
      </c>
      <c r="BE3485" s="92">
        <f t="shared" si="217"/>
        <v>2</v>
      </c>
    </row>
    <row r="3486" spans="1:57" s="74" customFormat="1" ht="50.1" customHeight="1" x14ac:dyDescent="0.2">
      <c r="A3486" s="78" t="s">
        <v>55</v>
      </c>
      <c r="B3486" s="78" t="s">
        <v>65</v>
      </c>
      <c r="C3486" s="78" t="s">
        <v>622</v>
      </c>
      <c r="D3486" s="78" t="s">
        <v>575</v>
      </c>
      <c r="E3486" s="79" t="str">
        <f>+IF(C3486&lt;&gt;"",VLOOKUP(MID(C3486,18,5),NIVELES!$A$133:$B$213,2,0),"")</f>
        <v>EL_ORO</v>
      </c>
      <c r="F3486" s="80" t="s">
        <v>84</v>
      </c>
      <c r="G3486" s="81" t="str">
        <f>+IF(F3486&lt;&gt;"",VLOOKUP(F3486,NIVELES!$A$246:$C$464,3,0),"")</f>
        <v>SUR</v>
      </c>
      <c r="H3486" s="82" t="s">
        <v>1023</v>
      </c>
      <c r="I3486" s="78" t="s">
        <v>2173</v>
      </c>
      <c r="J3486" s="78" t="s">
        <v>2165</v>
      </c>
      <c r="K3486" s="78" t="s">
        <v>2166</v>
      </c>
      <c r="L3486" s="78" t="s">
        <v>1791</v>
      </c>
      <c r="M3486" s="78" t="s">
        <v>1791</v>
      </c>
      <c r="N3486" s="78" t="s">
        <v>1791</v>
      </c>
      <c r="O3486" s="78" t="s">
        <v>3345</v>
      </c>
      <c r="P3486" s="82">
        <v>2</v>
      </c>
      <c r="Q3486" s="78" t="s">
        <v>3346</v>
      </c>
      <c r="R3486" s="82"/>
      <c r="S3486" s="82"/>
      <c r="T3486" s="82"/>
      <c r="U3486" s="82"/>
      <c r="V3486" s="82"/>
      <c r="W3486" s="82"/>
      <c r="X3486" s="82"/>
      <c r="Y3486" s="82"/>
      <c r="Z3486" s="82">
        <v>1</v>
      </c>
      <c r="AA3486" s="82"/>
      <c r="AB3486" s="82">
        <v>1</v>
      </c>
      <c r="AC3486" s="82"/>
      <c r="AD3486" s="85" t="str">
        <f>IF(A3486&lt;&gt;"",IF(D3486="DIRECCIÓN_DE_TRANSFERENCIAS","280 0031",VLOOKUP(C3486,NIVELES!$A$14:$B$105,2,0)),"")</f>
        <v>280 7130</v>
      </c>
      <c r="AE3486" s="86" t="s">
        <v>322</v>
      </c>
      <c r="AF3486" s="86" t="s">
        <v>369</v>
      </c>
      <c r="AG3486" s="79" t="str">
        <f>+IF(AF3486&lt;&gt;"",VLOOKUP(AF3486,NIVELES!$A$666:$B$673,2,0),"")</f>
        <v>ADMINISTRACIÓN_CENTRAL</v>
      </c>
      <c r="AH3486" s="78" t="s">
        <v>322</v>
      </c>
      <c r="AI3486" s="79" t="str">
        <f>IF(AH3486&lt;&gt;"",VLOOKUP(CONCATENATE(AG3486,AH3486),NIVELES!$B$676:$C$745,2,0),"")</f>
        <v>Administración De La Gestión Administrativa Financiera</v>
      </c>
      <c r="AJ3486" s="78" t="s">
        <v>517</v>
      </c>
      <c r="AK3486" s="79" t="str">
        <f>+IF(AJ3486&lt;&gt;"",VLOOKUP(AJ3486,NIVELES!$A$816:$B$892,2,0),"")</f>
        <v>NO APLICA</v>
      </c>
      <c r="AL3486" s="78" t="s">
        <v>554</v>
      </c>
      <c r="AM3486" s="78">
        <v>530203</v>
      </c>
      <c r="AN3486" s="79" t="str">
        <f>IF(AM3486&lt;&gt;"",+VLOOKUP(AM3486,NIVELES!$A$1652:$B$2466,2,0),"")</f>
        <v>Almacenamiento, Embalaje, Envase y Recarga de Extintores</v>
      </c>
      <c r="AO3486" s="87">
        <v>151</v>
      </c>
      <c r="AP3486" s="88">
        <v>0</v>
      </c>
      <c r="AQ3486" s="88">
        <v>0</v>
      </c>
      <c r="AR3486" s="88">
        <v>0</v>
      </c>
      <c r="AS3486" s="88">
        <v>0</v>
      </c>
      <c r="AT3486" s="88">
        <v>0</v>
      </c>
      <c r="AU3486" s="88">
        <v>0</v>
      </c>
      <c r="AV3486" s="88">
        <v>0</v>
      </c>
      <c r="AW3486" s="88">
        <v>0</v>
      </c>
      <c r="AX3486" s="88">
        <v>0</v>
      </c>
      <c r="AY3486" s="88">
        <v>151</v>
      </c>
      <c r="AZ3486" s="88">
        <v>0</v>
      </c>
      <c r="BA3486" s="88">
        <v>0</v>
      </c>
      <c r="BB3486" s="89">
        <f t="shared" si="215"/>
        <v>151</v>
      </c>
      <c r="BC3486" s="90" t="str">
        <f t="shared" si="214"/>
        <v>OK</v>
      </c>
      <c r="BD3486" s="91" t="str">
        <f t="shared" si="216"/>
        <v xml:space="preserve">                  </v>
      </c>
      <c r="BE3486" s="92">
        <f t="shared" si="217"/>
        <v>2</v>
      </c>
    </row>
    <row r="3487" spans="1:57" s="74" customFormat="1" ht="50.1" customHeight="1" x14ac:dyDescent="0.2">
      <c r="A3487" s="78" t="s">
        <v>55</v>
      </c>
      <c r="B3487" s="78" t="s">
        <v>65</v>
      </c>
      <c r="C3487" s="78" t="s">
        <v>622</v>
      </c>
      <c r="D3487" s="78" t="s">
        <v>575</v>
      </c>
      <c r="E3487" s="79" t="str">
        <f>+IF(C3487&lt;&gt;"",VLOOKUP(MID(C3487,18,5),NIVELES!$A$133:$B$213,2,0),"")</f>
        <v>EL_ORO</v>
      </c>
      <c r="F3487" s="80" t="s">
        <v>84</v>
      </c>
      <c r="G3487" s="81" t="str">
        <f>+IF(F3487&lt;&gt;"",VLOOKUP(F3487,NIVELES!$A$246:$C$464,3,0),"")</f>
        <v>SUR</v>
      </c>
      <c r="H3487" s="82" t="s">
        <v>1023</v>
      </c>
      <c r="I3487" s="78" t="s">
        <v>2173</v>
      </c>
      <c r="J3487" s="78" t="s">
        <v>2165</v>
      </c>
      <c r="K3487" s="78" t="s">
        <v>2166</v>
      </c>
      <c r="L3487" s="78" t="s">
        <v>1791</v>
      </c>
      <c r="M3487" s="78" t="s">
        <v>1791</v>
      </c>
      <c r="N3487" s="78" t="s">
        <v>1791</v>
      </c>
      <c r="O3487" s="78" t="s">
        <v>3347</v>
      </c>
      <c r="P3487" s="82">
        <v>11</v>
      </c>
      <c r="Q3487" s="78" t="s">
        <v>1954</v>
      </c>
      <c r="R3487" s="82"/>
      <c r="S3487" s="82">
        <v>1</v>
      </c>
      <c r="T3487" s="82">
        <v>1</v>
      </c>
      <c r="U3487" s="82">
        <v>1</v>
      </c>
      <c r="V3487" s="82">
        <v>1</v>
      </c>
      <c r="W3487" s="82">
        <v>1</v>
      </c>
      <c r="X3487" s="82">
        <v>1</v>
      </c>
      <c r="Y3487" s="82">
        <v>1</v>
      </c>
      <c r="Z3487" s="82">
        <v>1</v>
      </c>
      <c r="AA3487" s="82">
        <v>1</v>
      </c>
      <c r="AB3487" s="82">
        <v>1</v>
      </c>
      <c r="AC3487" s="82">
        <v>1</v>
      </c>
      <c r="AD3487" s="85" t="str">
        <f>IF(A3487&lt;&gt;"",IF(D3487="DIRECCIÓN_DE_TRANSFERENCIAS","280 0031",VLOOKUP(C3487,NIVELES!$A$14:$B$105,2,0)),"")</f>
        <v>280 7130</v>
      </c>
      <c r="AE3487" s="86" t="s">
        <v>322</v>
      </c>
      <c r="AF3487" s="86" t="s">
        <v>369</v>
      </c>
      <c r="AG3487" s="79" t="str">
        <f>+IF(AF3487&lt;&gt;"",VLOOKUP(AF3487,NIVELES!$A$666:$B$673,2,0),"")</f>
        <v>ADMINISTRACIÓN_CENTRAL</v>
      </c>
      <c r="AH3487" s="78" t="s">
        <v>322</v>
      </c>
      <c r="AI3487" s="79" t="str">
        <f>IF(AH3487&lt;&gt;"",VLOOKUP(CONCATENATE(AG3487,AH3487),NIVELES!$B$676:$C$745,2,0),"")</f>
        <v>Administración De La Gestión Administrativa Financiera</v>
      </c>
      <c r="AJ3487" s="78" t="s">
        <v>517</v>
      </c>
      <c r="AK3487" s="79" t="str">
        <f>+IF(AJ3487&lt;&gt;"",VLOOKUP(AJ3487,NIVELES!$A$816:$B$892,2,0),"")</f>
        <v>NO APLICA</v>
      </c>
      <c r="AL3487" s="78" t="s">
        <v>554</v>
      </c>
      <c r="AM3487" s="78">
        <v>530204</v>
      </c>
      <c r="AN3487" s="79" t="str">
        <f>IF(AM3487&lt;&gt;"",+VLOOKUP(AM3487,NIVELES!$A$1652:$B$2466,2,0),"")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3487" s="87">
        <v>3036</v>
      </c>
      <c r="AP3487" s="88">
        <v>0</v>
      </c>
      <c r="AQ3487" s="88">
        <v>199</v>
      </c>
      <c r="AR3487" s="88">
        <v>84.88</v>
      </c>
      <c r="AS3487" s="88">
        <v>169.87</v>
      </c>
      <c r="AT3487" s="88">
        <v>202.1</v>
      </c>
      <c r="AU3487" s="88">
        <v>150</v>
      </c>
      <c r="AV3487" s="88">
        <v>1068.28</v>
      </c>
      <c r="AW3487" s="88">
        <v>332.92</v>
      </c>
      <c r="AX3487" s="88">
        <v>38</v>
      </c>
      <c r="AY3487" s="88">
        <v>601.07000000000005</v>
      </c>
      <c r="AZ3487" s="88">
        <v>189.88</v>
      </c>
      <c r="BA3487" s="88"/>
      <c r="BB3487" s="89">
        <f t="shared" si="215"/>
        <v>3036.0000000000005</v>
      </c>
      <c r="BC3487" s="90" t="str">
        <f t="shared" si="214"/>
        <v>OK</v>
      </c>
      <c r="BD3487" s="91" t="str">
        <f t="shared" si="216"/>
        <v xml:space="preserve">                  </v>
      </c>
      <c r="BE3487" s="92">
        <f t="shared" si="217"/>
        <v>11</v>
      </c>
    </row>
    <row r="3488" spans="1:57" s="74" customFormat="1" ht="50.1" customHeight="1" x14ac:dyDescent="0.2">
      <c r="A3488" s="78" t="s">
        <v>55</v>
      </c>
      <c r="B3488" s="78" t="s">
        <v>65</v>
      </c>
      <c r="C3488" s="78" t="s">
        <v>622</v>
      </c>
      <c r="D3488" s="78" t="s">
        <v>575</v>
      </c>
      <c r="E3488" s="79" t="str">
        <f>+IF(C3488&lt;&gt;"",VLOOKUP(MID(C3488,18,5),NIVELES!$A$133:$B$213,2,0),"")</f>
        <v>EL_ORO</v>
      </c>
      <c r="F3488" s="80" t="s">
        <v>84</v>
      </c>
      <c r="G3488" s="81" t="str">
        <f>+IF(F3488&lt;&gt;"",VLOOKUP(F3488,NIVELES!$A$246:$C$464,3,0),"")</f>
        <v>SUR</v>
      </c>
      <c r="H3488" s="82" t="s">
        <v>1023</v>
      </c>
      <c r="I3488" s="78" t="s">
        <v>2173</v>
      </c>
      <c r="J3488" s="78" t="s">
        <v>2165</v>
      </c>
      <c r="K3488" s="78" t="s">
        <v>2166</v>
      </c>
      <c r="L3488" s="78" t="s">
        <v>1791</v>
      </c>
      <c r="M3488" s="78" t="s">
        <v>1791</v>
      </c>
      <c r="N3488" s="78" t="s">
        <v>1791</v>
      </c>
      <c r="O3488" s="78" t="s">
        <v>3348</v>
      </c>
      <c r="P3488" s="82">
        <v>11</v>
      </c>
      <c r="Q3488" s="78" t="s">
        <v>1954</v>
      </c>
      <c r="R3488" s="82"/>
      <c r="S3488" s="82">
        <v>1</v>
      </c>
      <c r="T3488" s="82">
        <v>1</v>
      </c>
      <c r="U3488" s="82">
        <v>1</v>
      </c>
      <c r="V3488" s="82">
        <v>1</v>
      </c>
      <c r="W3488" s="82">
        <v>1</v>
      </c>
      <c r="X3488" s="82">
        <v>1</v>
      </c>
      <c r="Y3488" s="82">
        <v>1</v>
      </c>
      <c r="Z3488" s="82">
        <v>1</v>
      </c>
      <c r="AA3488" s="82">
        <v>1</v>
      </c>
      <c r="AB3488" s="82">
        <v>1</v>
      </c>
      <c r="AC3488" s="82">
        <v>1</v>
      </c>
      <c r="AD3488" s="85" t="str">
        <f>IF(A3488&lt;&gt;"",IF(D3488="DIRECCIÓN_DE_TRANSFERENCIAS","280 0031",VLOOKUP(C3488,NIVELES!$A$14:$B$105,2,0)),"")</f>
        <v>280 7130</v>
      </c>
      <c r="AE3488" s="86" t="s">
        <v>322</v>
      </c>
      <c r="AF3488" s="86" t="s">
        <v>369</v>
      </c>
      <c r="AG3488" s="79" t="str">
        <f>+IF(AF3488&lt;&gt;"",VLOOKUP(AF3488,NIVELES!$A$666:$B$673,2,0),"")</f>
        <v>ADMINISTRACIÓN_CENTRAL</v>
      </c>
      <c r="AH3488" s="78" t="s">
        <v>322</v>
      </c>
      <c r="AI3488" s="79" t="str">
        <f>IF(AH3488&lt;&gt;"",VLOOKUP(CONCATENATE(AG3488,AH3488),NIVELES!$B$676:$C$745,2,0),"")</f>
        <v>Administración De La Gestión Administrativa Financiera</v>
      </c>
      <c r="AJ3488" s="78" t="s">
        <v>517</v>
      </c>
      <c r="AK3488" s="79" t="str">
        <f>+IF(AJ3488&lt;&gt;"",VLOOKUP(AJ3488,NIVELES!$A$816:$B$892,2,0),"")</f>
        <v>NO APLICA</v>
      </c>
      <c r="AL3488" s="78" t="s">
        <v>554</v>
      </c>
      <c r="AM3488" s="78">
        <v>530208</v>
      </c>
      <c r="AN3488" s="79" t="str">
        <f>IF(AM3488&lt;&gt;"",+VLOOKUP(AM3488,NIVELES!$A$1652:$B$2466,2,0),"")</f>
        <v>Servicio de Seguridad y Vigilancia</v>
      </c>
      <c r="AO3488" s="87">
        <v>35624</v>
      </c>
      <c r="AP3488" s="88">
        <v>0</v>
      </c>
      <c r="AQ3488" s="88">
        <v>2931.22</v>
      </c>
      <c r="AR3488" s="88">
        <v>1884.36</v>
      </c>
      <c r="AS3488" s="88">
        <v>2931.22</v>
      </c>
      <c r="AT3488" s="88">
        <v>2931.22</v>
      </c>
      <c r="AU3488" s="88">
        <v>2931.22</v>
      </c>
      <c r="AV3488" s="88">
        <v>2931.22</v>
      </c>
      <c r="AW3488" s="88">
        <v>3741.22</v>
      </c>
      <c r="AX3488" s="88">
        <v>2931.22</v>
      </c>
      <c r="AY3488" s="88">
        <v>2931.22</v>
      </c>
      <c r="AZ3488" s="88">
        <v>2931.22</v>
      </c>
      <c r="BA3488" s="88">
        <v>6548.66</v>
      </c>
      <c r="BB3488" s="89">
        <f t="shared" si="215"/>
        <v>35624</v>
      </c>
      <c r="BC3488" s="90" t="str">
        <f t="shared" si="214"/>
        <v>OK</v>
      </c>
      <c r="BD3488" s="91" t="str">
        <f t="shared" si="216"/>
        <v xml:space="preserve">                  </v>
      </c>
      <c r="BE3488" s="92">
        <f t="shared" si="217"/>
        <v>11</v>
      </c>
    </row>
    <row r="3489" spans="1:57" s="74" customFormat="1" ht="50.1" customHeight="1" x14ac:dyDescent="0.2">
      <c r="A3489" s="78" t="s">
        <v>55</v>
      </c>
      <c r="B3489" s="78" t="s">
        <v>65</v>
      </c>
      <c r="C3489" s="78" t="s">
        <v>622</v>
      </c>
      <c r="D3489" s="78" t="s">
        <v>575</v>
      </c>
      <c r="E3489" s="79" t="str">
        <f>+IF(C3489&lt;&gt;"",VLOOKUP(MID(C3489,18,5),NIVELES!$A$133:$B$213,2,0),"")</f>
        <v>EL_ORO</v>
      </c>
      <c r="F3489" s="80" t="s">
        <v>84</v>
      </c>
      <c r="G3489" s="81" t="str">
        <f>+IF(F3489&lt;&gt;"",VLOOKUP(F3489,NIVELES!$A$246:$C$464,3,0),"")</f>
        <v>SUR</v>
      </c>
      <c r="H3489" s="82" t="s">
        <v>1023</v>
      </c>
      <c r="I3489" s="78" t="s">
        <v>2173</v>
      </c>
      <c r="J3489" s="78" t="s">
        <v>2165</v>
      </c>
      <c r="K3489" s="78" t="s">
        <v>2166</v>
      </c>
      <c r="L3489" s="78" t="s">
        <v>1791</v>
      </c>
      <c r="M3489" s="78" t="s">
        <v>1791</v>
      </c>
      <c r="N3489" s="78" t="s">
        <v>1791</v>
      </c>
      <c r="O3489" s="78" t="s">
        <v>3349</v>
      </c>
      <c r="P3489" s="82">
        <v>1</v>
      </c>
      <c r="Q3489" s="78" t="s">
        <v>1954</v>
      </c>
      <c r="R3489" s="82"/>
      <c r="S3489" s="82">
        <v>1</v>
      </c>
      <c r="T3489" s="82"/>
      <c r="U3489" s="82"/>
      <c r="V3489" s="82"/>
      <c r="W3489" s="82"/>
      <c r="X3489" s="82"/>
      <c r="Y3489" s="82"/>
      <c r="Z3489" s="82"/>
      <c r="AA3489" s="82"/>
      <c r="AB3489" s="82"/>
      <c r="AC3489" s="82"/>
      <c r="AD3489" s="85" t="str">
        <f>IF(A3489&lt;&gt;"",IF(D3489="DIRECCIÓN_DE_TRANSFERENCIAS","280 0031",VLOOKUP(C3489,NIVELES!$A$14:$B$105,2,0)),"")</f>
        <v>280 7130</v>
      </c>
      <c r="AE3489" s="86" t="s">
        <v>322</v>
      </c>
      <c r="AF3489" s="86" t="s">
        <v>369</v>
      </c>
      <c r="AG3489" s="79" t="str">
        <f>+IF(AF3489&lt;&gt;"",VLOOKUP(AF3489,NIVELES!$A$666:$B$673,2,0),"")</f>
        <v>ADMINISTRACIÓN_CENTRAL</v>
      </c>
      <c r="AH3489" s="78" t="s">
        <v>322</v>
      </c>
      <c r="AI3489" s="79" t="str">
        <f>IF(AH3489&lt;&gt;"",VLOOKUP(CONCATENATE(AG3489,AH3489),NIVELES!$B$676:$C$745,2,0),"")</f>
        <v>Administración De La Gestión Administrativa Financiera</v>
      </c>
      <c r="AJ3489" s="78" t="s">
        <v>517</v>
      </c>
      <c r="AK3489" s="79" t="str">
        <f>+IF(AJ3489&lt;&gt;"",VLOOKUP(AJ3489,NIVELES!$A$816:$B$892,2,0),"")</f>
        <v>NO APLICA</v>
      </c>
      <c r="AL3489" s="78" t="s">
        <v>554</v>
      </c>
      <c r="AM3489" s="78">
        <v>530228</v>
      </c>
      <c r="AN3489" s="79" t="str">
        <f>IF(AM3489&lt;&gt;"",+VLOOKUP(AM3489,NIVELES!$A$1652:$B$2466,2,0),"")</f>
        <v>Servicios de Provisión de Dispositivos Electrónicos y Certificación para Registro de Firmas Digitales</v>
      </c>
      <c r="AO3489" s="87">
        <v>61</v>
      </c>
      <c r="AP3489" s="88">
        <v>0</v>
      </c>
      <c r="AQ3489" s="88">
        <v>0</v>
      </c>
      <c r="AR3489" s="88">
        <v>0</v>
      </c>
      <c r="AS3489" s="88">
        <v>30.24</v>
      </c>
      <c r="AT3489" s="88">
        <v>0</v>
      </c>
      <c r="AU3489" s="88">
        <v>0</v>
      </c>
      <c r="AV3489" s="88">
        <v>0</v>
      </c>
      <c r="AW3489" s="88">
        <v>0</v>
      </c>
      <c r="AX3489" s="88">
        <v>0</v>
      </c>
      <c r="AY3489" s="88">
        <v>0</v>
      </c>
      <c r="AZ3489" s="88">
        <v>0</v>
      </c>
      <c r="BA3489" s="88">
        <v>30.76</v>
      </c>
      <c r="BB3489" s="89">
        <f t="shared" si="215"/>
        <v>61</v>
      </c>
      <c r="BC3489" s="90" t="str">
        <f t="shared" si="214"/>
        <v>OK</v>
      </c>
      <c r="BD3489" s="91" t="str">
        <f t="shared" si="216"/>
        <v xml:space="preserve">                  </v>
      </c>
      <c r="BE3489" s="92">
        <f t="shared" si="217"/>
        <v>1</v>
      </c>
    </row>
    <row r="3490" spans="1:57" s="74" customFormat="1" ht="50.1" customHeight="1" x14ac:dyDescent="0.2">
      <c r="A3490" s="78" t="s">
        <v>55</v>
      </c>
      <c r="B3490" s="78" t="s">
        <v>65</v>
      </c>
      <c r="C3490" s="78" t="s">
        <v>622</v>
      </c>
      <c r="D3490" s="78" t="s">
        <v>575</v>
      </c>
      <c r="E3490" s="79" t="str">
        <f>+IF(C3490&lt;&gt;"",VLOOKUP(MID(C3490,18,5),NIVELES!$A$133:$B$213,2,0),"")</f>
        <v>EL_ORO</v>
      </c>
      <c r="F3490" s="80" t="s">
        <v>84</v>
      </c>
      <c r="G3490" s="81" t="str">
        <f>+IF(F3490&lt;&gt;"",VLOOKUP(F3490,NIVELES!$A$246:$C$464,3,0),"")</f>
        <v>SUR</v>
      </c>
      <c r="H3490" s="82" t="s">
        <v>1023</v>
      </c>
      <c r="I3490" s="78" t="s">
        <v>2173</v>
      </c>
      <c r="J3490" s="78" t="s">
        <v>2165</v>
      </c>
      <c r="K3490" s="78" t="s">
        <v>2166</v>
      </c>
      <c r="L3490" s="78" t="s">
        <v>1791</v>
      </c>
      <c r="M3490" s="78" t="s">
        <v>1791</v>
      </c>
      <c r="N3490" s="78" t="s">
        <v>1791</v>
      </c>
      <c r="O3490" s="78" t="s">
        <v>3338</v>
      </c>
      <c r="P3490" s="82">
        <v>11</v>
      </c>
      <c r="Q3490" s="78" t="s">
        <v>3350</v>
      </c>
      <c r="R3490" s="82"/>
      <c r="S3490" s="82">
        <v>1</v>
      </c>
      <c r="T3490" s="82">
        <v>1</v>
      </c>
      <c r="U3490" s="82">
        <v>1</v>
      </c>
      <c r="V3490" s="82">
        <v>1</v>
      </c>
      <c r="W3490" s="82">
        <v>1</v>
      </c>
      <c r="X3490" s="82">
        <v>1</v>
      </c>
      <c r="Y3490" s="82">
        <v>1</v>
      </c>
      <c r="Z3490" s="82">
        <v>1</v>
      </c>
      <c r="AA3490" s="82">
        <v>1</v>
      </c>
      <c r="AB3490" s="82">
        <v>1</v>
      </c>
      <c r="AC3490" s="82">
        <v>1</v>
      </c>
      <c r="AD3490" s="85" t="str">
        <f>IF(A3490&lt;&gt;"",IF(D3490="DIRECCIÓN_DE_TRANSFERENCIAS","280 0031",VLOOKUP(C3490,NIVELES!$A$14:$B$105,2,0)),"")</f>
        <v>280 7130</v>
      </c>
      <c r="AE3490" s="86" t="s">
        <v>322</v>
      </c>
      <c r="AF3490" s="86" t="s">
        <v>369</v>
      </c>
      <c r="AG3490" s="79" t="str">
        <f>+IF(AF3490&lt;&gt;"",VLOOKUP(AF3490,NIVELES!$A$666:$B$673,2,0),"")</f>
        <v>ADMINISTRACIÓN_CENTRAL</v>
      </c>
      <c r="AH3490" s="78" t="s">
        <v>322</v>
      </c>
      <c r="AI3490" s="79" t="str">
        <f>IF(AH3490&lt;&gt;"",VLOOKUP(CONCATENATE(AG3490,AH3490),NIVELES!$B$676:$C$745,2,0),"")</f>
        <v>Administración De La Gestión Administrativa Financiera</v>
      </c>
      <c r="AJ3490" s="78" t="s">
        <v>517</v>
      </c>
      <c r="AK3490" s="79" t="str">
        <f>+IF(AJ3490&lt;&gt;"",VLOOKUP(AJ3490,NIVELES!$A$816:$B$892,2,0),"")</f>
        <v>NO APLICA</v>
      </c>
      <c r="AL3490" s="78" t="s">
        <v>554</v>
      </c>
      <c r="AM3490" s="78">
        <v>530301</v>
      </c>
      <c r="AN3490" s="79" t="str">
        <f>IF(AM3490&lt;&gt;"",+VLOOKUP(AM3490,NIVELES!$A$1652:$B$2466,2,0),"")</f>
        <v>Pasajes al Interior</v>
      </c>
      <c r="AO3490" s="87">
        <v>150</v>
      </c>
      <c r="AP3490" s="88">
        <v>0</v>
      </c>
      <c r="AQ3490" s="88">
        <v>54</v>
      </c>
      <c r="AR3490" s="88">
        <v>74</v>
      </c>
      <c r="AS3490" s="88">
        <v>22</v>
      </c>
      <c r="AT3490" s="88">
        <v>0</v>
      </c>
      <c r="AU3490" s="88">
        <v>0</v>
      </c>
      <c r="AV3490" s="88">
        <v>0</v>
      </c>
      <c r="AW3490" s="88">
        <v>0</v>
      </c>
      <c r="AX3490" s="88">
        <v>0</v>
      </c>
      <c r="AY3490" s="88">
        <v>0</v>
      </c>
      <c r="AZ3490" s="88">
        <v>0</v>
      </c>
      <c r="BA3490" s="88">
        <v>0</v>
      </c>
      <c r="BB3490" s="89">
        <f t="shared" si="215"/>
        <v>150</v>
      </c>
      <c r="BC3490" s="90" t="str">
        <f t="shared" si="214"/>
        <v>OK</v>
      </c>
      <c r="BD3490" s="91" t="str">
        <f t="shared" si="216"/>
        <v xml:space="preserve">                  </v>
      </c>
      <c r="BE3490" s="92">
        <f t="shared" si="217"/>
        <v>11</v>
      </c>
    </row>
    <row r="3491" spans="1:57" s="74" customFormat="1" ht="50.1" customHeight="1" x14ac:dyDescent="0.2">
      <c r="A3491" s="78" t="s">
        <v>55</v>
      </c>
      <c r="B3491" s="78" t="s">
        <v>65</v>
      </c>
      <c r="C3491" s="78" t="s">
        <v>622</v>
      </c>
      <c r="D3491" s="78" t="s">
        <v>575</v>
      </c>
      <c r="E3491" s="79" t="str">
        <f>+IF(C3491&lt;&gt;"",VLOOKUP(MID(C3491,18,5),NIVELES!$A$133:$B$213,2,0),"")</f>
        <v>EL_ORO</v>
      </c>
      <c r="F3491" s="80" t="s">
        <v>84</v>
      </c>
      <c r="G3491" s="81" t="str">
        <f>+IF(F3491&lt;&gt;"",VLOOKUP(F3491,NIVELES!$A$246:$C$464,3,0),"")</f>
        <v>SUR</v>
      </c>
      <c r="H3491" s="82" t="s">
        <v>1023</v>
      </c>
      <c r="I3491" s="78" t="s">
        <v>2173</v>
      </c>
      <c r="J3491" s="78" t="s">
        <v>2165</v>
      </c>
      <c r="K3491" s="78" t="s">
        <v>2166</v>
      </c>
      <c r="L3491" s="78" t="s">
        <v>1791</v>
      </c>
      <c r="M3491" s="78" t="s">
        <v>1791</v>
      </c>
      <c r="N3491" s="78" t="s">
        <v>1791</v>
      </c>
      <c r="O3491" s="78" t="s">
        <v>3351</v>
      </c>
      <c r="P3491" s="82">
        <v>11</v>
      </c>
      <c r="Q3491" s="78" t="s">
        <v>3352</v>
      </c>
      <c r="R3491" s="82"/>
      <c r="S3491" s="82">
        <v>1</v>
      </c>
      <c r="T3491" s="82">
        <v>1</v>
      </c>
      <c r="U3491" s="82">
        <v>1</v>
      </c>
      <c r="V3491" s="82">
        <v>1</v>
      </c>
      <c r="W3491" s="82">
        <v>1</v>
      </c>
      <c r="X3491" s="82">
        <v>1</v>
      </c>
      <c r="Y3491" s="82">
        <v>1</v>
      </c>
      <c r="Z3491" s="82">
        <v>1</v>
      </c>
      <c r="AA3491" s="82">
        <v>1</v>
      </c>
      <c r="AB3491" s="82">
        <v>1</v>
      </c>
      <c r="AC3491" s="82">
        <v>1</v>
      </c>
      <c r="AD3491" s="85" t="str">
        <f>IF(A3491&lt;&gt;"",IF(D3491="DIRECCIÓN_DE_TRANSFERENCIAS","280 0031",VLOOKUP(C3491,NIVELES!$A$14:$B$105,2,0)),"")</f>
        <v>280 7130</v>
      </c>
      <c r="AE3491" s="86" t="s">
        <v>322</v>
      </c>
      <c r="AF3491" s="86" t="s">
        <v>369</v>
      </c>
      <c r="AG3491" s="79" t="str">
        <f>+IF(AF3491&lt;&gt;"",VLOOKUP(AF3491,NIVELES!$A$666:$B$673,2,0),"")</f>
        <v>ADMINISTRACIÓN_CENTRAL</v>
      </c>
      <c r="AH3491" s="78" t="s">
        <v>322</v>
      </c>
      <c r="AI3491" s="79" t="str">
        <f>IF(AH3491&lt;&gt;"",VLOOKUP(CONCATENATE(AG3491,AH3491),NIVELES!$B$676:$C$745,2,0),"")</f>
        <v>Administración De La Gestión Administrativa Financiera</v>
      </c>
      <c r="AJ3491" s="78" t="s">
        <v>517</v>
      </c>
      <c r="AK3491" s="79" t="str">
        <f>+IF(AJ3491&lt;&gt;"",VLOOKUP(AJ3491,NIVELES!$A$816:$B$892,2,0),"")</f>
        <v>NO APLICA</v>
      </c>
      <c r="AL3491" s="78" t="s">
        <v>554</v>
      </c>
      <c r="AM3491" s="78">
        <v>530303</v>
      </c>
      <c r="AN3491" s="79" t="str">
        <f>IF(AM3491&lt;&gt;"",+VLOOKUP(AM3491,NIVELES!$A$1652:$B$2466,2,0),"")</f>
        <v>Viáticos y Subsistencias en el Interior</v>
      </c>
      <c r="AO3491" s="87">
        <v>8500</v>
      </c>
      <c r="AP3491" s="88">
        <v>0</v>
      </c>
      <c r="AQ3491" s="88">
        <v>1123.57</v>
      </c>
      <c r="AR3491" s="88">
        <v>428.97</v>
      </c>
      <c r="AS3491" s="88">
        <v>766.39</v>
      </c>
      <c r="AT3491" s="88">
        <v>778.05</v>
      </c>
      <c r="AU3491" s="88">
        <v>878.8</v>
      </c>
      <c r="AV3491" s="88">
        <v>578.77</v>
      </c>
      <c r="AW3491" s="88">
        <v>741.65</v>
      </c>
      <c r="AX3491" s="88">
        <v>599.03</v>
      </c>
      <c r="AY3491" s="88">
        <v>1164.9100000000001</v>
      </c>
      <c r="AZ3491" s="88">
        <v>1248.9000000000001</v>
      </c>
      <c r="BA3491" s="88">
        <v>190.96</v>
      </c>
      <c r="BB3491" s="89">
        <f t="shared" si="215"/>
        <v>8499.9999999999982</v>
      </c>
      <c r="BC3491" s="90" t="str">
        <f t="shared" si="214"/>
        <v>OK</v>
      </c>
      <c r="BD3491" s="91" t="str">
        <f t="shared" si="216"/>
        <v xml:space="preserve">                  </v>
      </c>
      <c r="BE3491" s="92">
        <f t="shared" si="217"/>
        <v>11</v>
      </c>
    </row>
    <row r="3492" spans="1:57" s="74" customFormat="1" ht="50.1" customHeight="1" x14ac:dyDescent="0.2">
      <c r="A3492" s="78" t="s">
        <v>55</v>
      </c>
      <c r="B3492" s="78" t="s">
        <v>65</v>
      </c>
      <c r="C3492" s="78" t="s">
        <v>622</v>
      </c>
      <c r="D3492" s="78" t="s">
        <v>575</v>
      </c>
      <c r="E3492" s="79" t="str">
        <f>+IF(C3492&lt;&gt;"",VLOOKUP(MID(C3492,18,5),NIVELES!$A$133:$B$213,2,0),"")</f>
        <v>EL_ORO</v>
      </c>
      <c r="F3492" s="80" t="s">
        <v>84</v>
      </c>
      <c r="G3492" s="81" t="str">
        <f>+IF(F3492&lt;&gt;"",VLOOKUP(F3492,NIVELES!$A$246:$C$464,3,0),"")</f>
        <v>SUR</v>
      </c>
      <c r="H3492" s="82" t="s">
        <v>1023</v>
      </c>
      <c r="I3492" s="78" t="s">
        <v>2173</v>
      </c>
      <c r="J3492" s="78" t="s">
        <v>2165</v>
      </c>
      <c r="K3492" s="78" t="s">
        <v>2166</v>
      </c>
      <c r="L3492" s="78" t="s">
        <v>1791</v>
      </c>
      <c r="M3492" s="78" t="s">
        <v>1791</v>
      </c>
      <c r="N3492" s="78" t="s">
        <v>1791</v>
      </c>
      <c r="O3492" s="78" t="s">
        <v>3353</v>
      </c>
      <c r="P3492" s="82">
        <v>3</v>
      </c>
      <c r="Q3492" s="78" t="s">
        <v>1954</v>
      </c>
      <c r="R3492" s="82"/>
      <c r="S3492" s="82"/>
      <c r="T3492" s="82"/>
      <c r="U3492" s="82">
        <v>1</v>
      </c>
      <c r="V3492" s="82"/>
      <c r="W3492" s="82">
        <v>1</v>
      </c>
      <c r="X3492" s="82"/>
      <c r="Y3492" s="82"/>
      <c r="Z3492" s="82"/>
      <c r="AA3492" s="82">
        <v>1</v>
      </c>
      <c r="AB3492" s="82"/>
      <c r="AC3492" s="82"/>
      <c r="AD3492" s="85" t="str">
        <f>IF(A3492&lt;&gt;"",IF(D3492="DIRECCIÓN_DE_TRANSFERENCIAS","280 0031",VLOOKUP(C3492,NIVELES!$A$14:$B$105,2,0)),"")</f>
        <v>280 7130</v>
      </c>
      <c r="AE3492" s="86" t="s">
        <v>322</v>
      </c>
      <c r="AF3492" s="86" t="s">
        <v>369</v>
      </c>
      <c r="AG3492" s="79" t="str">
        <f>+IF(AF3492&lt;&gt;"",VLOOKUP(AF3492,NIVELES!$A$666:$B$673,2,0),"")</f>
        <v>ADMINISTRACIÓN_CENTRAL</v>
      </c>
      <c r="AH3492" s="78" t="s">
        <v>322</v>
      </c>
      <c r="AI3492" s="79" t="str">
        <f>IF(AH3492&lt;&gt;"",VLOOKUP(CONCATENATE(AG3492,AH3492),NIVELES!$B$676:$C$745,2,0),"")</f>
        <v>Administración De La Gestión Administrativa Financiera</v>
      </c>
      <c r="AJ3492" s="78" t="s">
        <v>517</v>
      </c>
      <c r="AK3492" s="79" t="str">
        <f>+IF(AJ3492&lt;&gt;"",VLOOKUP(AJ3492,NIVELES!$A$816:$B$892,2,0),"")</f>
        <v>NO APLICA</v>
      </c>
      <c r="AL3492" s="78" t="s">
        <v>554</v>
      </c>
      <c r="AM3492" s="78">
        <v>530404</v>
      </c>
      <c r="AN3492" s="79" t="str">
        <f>IF(AM3492&lt;&gt;"",+VLOOKUP(AM3492,NIVELES!$A$1652:$B$2466,2,0),"")</f>
        <v>Maquinarias y Equipos (Instalación, Mantenimiento y Reparación)</v>
      </c>
      <c r="AO3492" s="87">
        <v>3070</v>
      </c>
      <c r="AP3492" s="88">
        <v>0</v>
      </c>
      <c r="AQ3492" s="88">
        <v>0</v>
      </c>
      <c r="AR3492" s="88">
        <v>0</v>
      </c>
      <c r="AS3492" s="88">
        <v>1960</v>
      </c>
      <c r="AT3492" s="88">
        <v>0</v>
      </c>
      <c r="AU3492" s="88">
        <v>382.2</v>
      </c>
      <c r="AV3492" s="88">
        <v>0</v>
      </c>
      <c r="AW3492" s="88">
        <v>0</v>
      </c>
      <c r="AX3492" s="88">
        <v>0</v>
      </c>
      <c r="AY3492" s="88">
        <v>727.8</v>
      </c>
      <c r="AZ3492" s="88">
        <v>0</v>
      </c>
      <c r="BA3492" s="88">
        <v>0</v>
      </c>
      <c r="BB3492" s="89">
        <f t="shared" si="215"/>
        <v>3070</v>
      </c>
      <c r="BC3492" s="90" t="str">
        <f t="shared" si="214"/>
        <v>OK</v>
      </c>
      <c r="BD3492" s="91" t="str">
        <f t="shared" si="216"/>
        <v xml:space="preserve">                  </v>
      </c>
      <c r="BE3492" s="92">
        <f t="shared" si="217"/>
        <v>3</v>
      </c>
    </row>
    <row r="3493" spans="1:57" s="74" customFormat="1" ht="50.1" customHeight="1" x14ac:dyDescent="0.2">
      <c r="A3493" s="78" t="s">
        <v>55</v>
      </c>
      <c r="B3493" s="78" t="s">
        <v>65</v>
      </c>
      <c r="C3493" s="78" t="s">
        <v>622</v>
      </c>
      <c r="D3493" s="78" t="s">
        <v>575</v>
      </c>
      <c r="E3493" s="79" t="str">
        <f>+IF(C3493&lt;&gt;"",VLOOKUP(MID(C3493,18,5),NIVELES!$A$133:$B$213,2,0),"")</f>
        <v>EL_ORO</v>
      </c>
      <c r="F3493" s="80" t="s">
        <v>84</v>
      </c>
      <c r="G3493" s="81" t="str">
        <f>+IF(F3493&lt;&gt;"",VLOOKUP(F3493,NIVELES!$A$246:$C$464,3,0),"")</f>
        <v>SUR</v>
      </c>
      <c r="H3493" s="82" t="s">
        <v>1023</v>
      </c>
      <c r="I3493" s="78" t="s">
        <v>2173</v>
      </c>
      <c r="J3493" s="78" t="s">
        <v>2165</v>
      </c>
      <c r="K3493" s="78" t="s">
        <v>2166</v>
      </c>
      <c r="L3493" s="78" t="s">
        <v>1791</v>
      </c>
      <c r="M3493" s="78" t="s">
        <v>1791</v>
      </c>
      <c r="N3493" s="78" t="s">
        <v>1791</v>
      </c>
      <c r="O3493" s="78" t="s">
        <v>3354</v>
      </c>
      <c r="P3493" s="82">
        <v>2</v>
      </c>
      <c r="Q3493" s="78" t="s">
        <v>1954</v>
      </c>
      <c r="R3493" s="82"/>
      <c r="S3493" s="82"/>
      <c r="T3493" s="82">
        <v>1</v>
      </c>
      <c r="U3493" s="82"/>
      <c r="V3493" s="82"/>
      <c r="W3493" s="82"/>
      <c r="X3493" s="82">
        <v>1</v>
      </c>
      <c r="Y3493" s="82"/>
      <c r="Z3493" s="82"/>
      <c r="AA3493" s="82"/>
      <c r="AB3493" s="82"/>
      <c r="AC3493" s="82"/>
      <c r="AD3493" s="85" t="str">
        <f>IF(A3493&lt;&gt;"",IF(D3493="DIRECCIÓN_DE_TRANSFERENCIAS","280 0031",VLOOKUP(C3493,NIVELES!$A$14:$B$105,2,0)),"")</f>
        <v>280 7130</v>
      </c>
      <c r="AE3493" s="86" t="s">
        <v>322</v>
      </c>
      <c r="AF3493" s="86" t="s">
        <v>369</v>
      </c>
      <c r="AG3493" s="79" t="str">
        <f>+IF(AF3493&lt;&gt;"",VLOOKUP(AF3493,NIVELES!$A$666:$B$673,2,0),"")</f>
        <v>ADMINISTRACIÓN_CENTRAL</v>
      </c>
      <c r="AH3493" s="78" t="s">
        <v>322</v>
      </c>
      <c r="AI3493" s="79" t="str">
        <f>IF(AH3493&lt;&gt;"",VLOOKUP(CONCATENATE(AG3493,AH3493),NIVELES!$B$676:$C$745,2,0),"")</f>
        <v>Administración De La Gestión Administrativa Financiera</v>
      </c>
      <c r="AJ3493" s="78" t="s">
        <v>517</v>
      </c>
      <c r="AK3493" s="79" t="str">
        <f>+IF(AJ3493&lt;&gt;"",VLOOKUP(AJ3493,NIVELES!$A$816:$B$892,2,0),"")</f>
        <v>NO APLICA</v>
      </c>
      <c r="AL3493" s="78" t="s">
        <v>554</v>
      </c>
      <c r="AM3493" s="78">
        <v>530402</v>
      </c>
      <c r="AN3493" s="79" t="str">
        <f>IF(AM3493&lt;&gt;"",+VLOOKUP(AM3493,NIVELES!$A$1652:$B$2466,2,0),"")</f>
        <v>Edificios, Locales, Residencias y Cableado Estructurado (Instalación, Mantenimiento y Reparación)</v>
      </c>
      <c r="AO3493" s="87">
        <v>3000</v>
      </c>
      <c r="AP3493" s="88">
        <v>0</v>
      </c>
      <c r="AQ3493" s="88">
        <v>0</v>
      </c>
      <c r="AR3493" s="88">
        <v>1500</v>
      </c>
      <c r="AS3493" s="88">
        <v>0</v>
      </c>
      <c r="AT3493" s="88">
        <v>0</v>
      </c>
      <c r="AU3493" s="88">
        <v>1500</v>
      </c>
      <c r="AV3493" s="88">
        <v>0</v>
      </c>
      <c r="AW3493" s="88">
        <v>0</v>
      </c>
      <c r="AX3493" s="88">
        <v>0</v>
      </c>
      <c r="AY3493" s="88">
        <v>0</v>
      </c>
      <c r="AZ3493" s="88">
        <v>0</v>
      </c>
      <c r="BA3493" s="88">
        <v>0</v>
      </c>
      <c r="BB3493" s="89">
        <f t="shared" si="215"/>
        <v>3000</v>
      </c>
      <c r="BC3493" s="90" t="str">
        <f t="shared" si="214"/>
        <v>OK</v>
      </c>
      <c r="BD3493" s="91" t="str">
        <f t="shared" si="216"/>
        <v xml:space="preserve">                  </v>
      </c>
      <c r="BE3493" s="92">
        <f t="shared" si="217"/>
        <v>2</v>
      </c>
    </row>
    <row r="3494" spans="1:57" s="74" customFormat="1" ht="50.1" customHeight="1" x14ac:dyDescent="0.2">
      <c r="A3494" s="78" t="s">
        <v>55</v>
      </c>
      <c r="B3494" s="78" t="s">
        <v>65</v>
      </c>
      <c r="C3494" s="78" t="s">
        <v>622</v>
      </c>
      <c r="D3494" s="78" t="s">
        <v>575</v>
      </c>
      <c r="E3494" s="79" t="str">
        <f>+IF(C3494&lt;&gt;"",VLOOKUP(MID(C3494,18,5),NIVELES!$A$133:$B$213,2,0),"")</f>
        <v>EL_ORO</v>
      </c>
      <c r="F3494" s="80" t="s">
        <v>84</v>
      </c>
      <c r="G3494" s="81" t="str">
        <f>+IF(F3494&lt;&gt;"",VLOOKUP(F3494,NIVELES!$A$246:$C$464,3,0),"")</f>
        <v>SUR</v>
      </c>
      <c r="H3494" s="82" t="s">
        <v>1023</v>
      </c>
      <c r="I3494" s="78" t="s">
        <v>2173</v>
      </c>
      <c r="J3494" s="78" t="s">
        <v>2165</v>
      </c>
      <c r="K3494" s="78" t="s">
        <v>2166</v>
      </c>
      <c r="L3494" s="78" t="s">
        <v>1791</v>
      </c>
      <c r="M3494" s="78" t="s">
        <v>1791</v>
      </c>
      <c r="N3494" s="78" t="s">
        <v>1791</v>
      </c>
      <c r="O3494" s="78" t="s">
        <v>3325</v>
      </c>
      <c r="P3494" s="82">
        <v>11</v>
      </c>
      <c r="Q3494" s="78" t="s">
        <v>3355</v>
      </c>
      <c r="R3494" s="82"/>
      <c r="S3494" s="82">
        <v>1</v>
      </c>
      <c r="T3494" s="82">
        <v>1</v>
      </c>
      <c r="U3494" s="82">
        <v>1</v>
      </c>
      <c r="V3494" s="82">
        <v>1</v>
      </c>
      <c r="W3494" s="82">
        <v>1</v>
      </c>
      <c r="X3494" s="82">
        <v>1</v>
      </c>
      <c r="Y3494" s="82">
        <v>1</v>
      </c>
      <c r="Z3494" s="82">
        <v>1</v>
      </c>
      <c r="AA3494" s="82">
        <v>1</v>
      </c>
      <c r="AB3494" s="82">
        <v>1</v>
      </c>
      <c r="AC3494" s="82">
        <v>1</v>
      </c>
      <c r="AD3494" s="85" t="str">
        <f>IF(A3494&lt;&gt;"",IF(D3494="DIRECCIÓN_DE_TRANSFERENCIAS","280 0031",VLOOKUP(C3494,NIVELES!$A$14:$B$105,2,0)),"")</f>
        <v>280 7130</v>
      </c>
      <c r="AE3494" s="86" t="s">
        <v>322</v>
      </c>
      <c r="AF3494" s="86" t="s">
        <v>369</v>
      </c>
      <c r="AG3494" s="79" t="str">
        <f>+IF(AF3494&lt;&gt;"",VLOOKUP(AF3494,NIVELES!$A$666:$B$673,2,0),"")</f>
        <v>ADMINISTRACIÓN_CENTRAL</v>
      </c>
      <c r="AH3494" s="78" t="s">
        <v>322</v>
      </c>
      <c r="AI3494" s="79" t="str">
        <f>IF(AH3494&lt;&gt;"",VLOOKUP(CONCATENATE(AG3494,AH3494),NIVELES!$B$676:$C$745,2,0),"")</f>
        <v>Administración De La Gestión Administrativa Financiera</v>
      </c>
      <c r="AJ3494" s="78" t="s">
        <v>517</v>
      </c>
      <c r="AK3494" s="79" t="str">
        <f>+IF(AJ3494&lt;&gt;"",VLOOKUP(AJ3494,NIVELES!$A$816:$B$892,2,0),"")</f>
        <v>NO APLICA</v>
      </c>
      <c r="AL3494" s="78" t="s">
        <v>554</v>
      </c>
      <c r="AM3494" s="78">
        <v>530405</v>
      </c>
      <c r="AN3494" s="79" t="str">
        <f>IF(AM3494&lt;&gt;"",+VLOOKUP(AM3494,NIVELES!$A$1652:$B$2466,2,0),"")</f>
        <v>Vehículos (Mantenimiento y Reparación)</v>
      </c>
      <c r="AO3494" s="87">
        <v>6020</v>
      </c>
      <c r="AP3494" s="88">
        <v>0</v>
      </c>
      <c r="AQ3494" s="88">
        <v>0</v>
      </c>
      <c r="AR3494" s="88">
        <v>628.32000000000005</v>
      </c>
      <c r="AS3494" s="88">
        <v>500.84</v>
      </c>
      <c r="AT3494" s="88">
        <v>992.48</v>
      </c>
      <c r="AU3494" s="88">
        <v>239.68</v>
      </c>
      <c r="AV3494" s="88">
        <v>244.7</v>
      </c>
      <c r="AW3494" s="88">
        <v>84</v>
      </c>
      <c r="AX3494" s="88">
        <v>325.92</v>
      </c>
      <c r="AY3494" s="88">
        <v>39.200000000000003</v>
      </c>
      <c r="AZ3494" s="88">
        <v>570.08000000000004</v>
      </c>
      <c r="BA3494" s="88">
        <v>2394.7800000000002</v>
      </c>
      <c r="BB3494" s="89">
        <f t="shared" si="215"/>
        <v>6020</v>
      </c>
      <c r="BC3494" s="90" t="str">
        <f t="shared" si="214"/>
        <v>OK</v>
      </c>
      <c r="BD3494" s="91" t="str">
        <f t="shared" si="216"/>
        <v xml:space="preserve">                  </v>
      </c>
      <c r="BE3494" s="92">
        <f t="shared" si="217"/>
        <v>11</v>
      </c>
    </row>
    <row r="3495" spans="1:57" s="74" customFormat="1" ht="50.1" customHeight="1" x14ac:dyDescent="0.2">
      <c r="A3495" s="78" t="s">
        <v>55</v>
      </c>
      <c r="B3495" s="78" t="s">
        <v>65</v>
      </c>
      <c r="C3495" s="78" t="s">
        <v>622</v>
      </c>
      <c r="D3495" s="78" t="s">
        <v>575</v>
      </c>
      <c r="E3495" s="79" t="str">
        <f>+IF(C3495&lt;&gt;"",VLOOKUP(MID(C3495,18,5),NIVELES!$A$133:$B$213,2,0),"")</f>
        <v>EL_ORO</v>
      </c>
      <c r="F3495" s="80" t="s">
        <v>84</v>
      </c>
      <c r="G3495" s="81" t="str">
        <f>+IF(F3495&lt;&gt;"",VLOOKUP(F3495,NIVELES!$A$246:$C$464,3,0),"")</f>
        <v>SUR</v>
      </c>
      <c r="H3495" s="82" t="s">
        <v>1023</v>
      </c>
      <c r="I3495" s="78" t="s">
        <v>2173</v>
      </c>
      <c r="J3495" s="78" t="s">
        <v>2165</v>
      </c>
      <c r="K3495" s="78" t="s">
        <v>2166</v>
      </c>
      <c r="L3495" s="78" t="s">
        <v>1791</v>
      </c>
      <c r="M3495" s="78" t="s">
        <v>1791</v>
      </c>
      <c r="N3495" s="78" t="s">
        <v>1791</v>
      </c>
      <c r="O3495" s="78" t="s">
        <v>3356</v>
      </c>
      <c r="P3495" s="82">
        <v>11</v>
      </c>
      <c r="Q3495" s="78" t="s">
        <v>3355</v>
      </c>
      <c r="R3495" s="82"/>
      <c r="S3495" s="82">
        <v>1</v>
      </c>
      <c r="T3495" s="82">
        <v>1</v>
      </c>
      <c r="U3495" s="82">
        <v>1</v>
      </c>
      <c r="V3495" s="82">
        <v>1</v>
      </c>
      <c r="W3495" s="82">
        <v>1</v>
      </c>
      <c r="X3495" s="82">
        <v>1</v>
      </c>
      <c r="Y3495" s="82">
        <v>1</v>
      </c>
      <c r="Z3495" s="82">
        <v>1</v>
      </c>
      <c r="AA3495" s="82">
        <v>1</v>
      </c>
      <c r="AB3495" s="82">
        <v>1</v>
      </c>
      <c r="AC3495" s="82">
        <v>1</v>
      </c>
      <c r="AD3495" s="85" t="str">
        <f>IF(A3495&lt;&gt;"",IF(D3495="DIRECCIÓN_DE_TRANSFERENCIAS","280 0031",VLOOKUP(C3495,NIVELES!$A$14:$B$105,2,0)),"")</f>
        <v>280 7130</v>
      </c>
      <c r="AE3495" s="86" t="s">
        <v>322</v>
      </c>
      <c r="AF3495" s="86" t="s">
        <v>369</v>
      </c>
      <c r="AG3495" s="79" t="str">
        <f>+IF(AF3495&lt;&gt;"",VLOOKUP(AF3495,NIVELES!$A$666:$B$673,2,0),"")</f>
        <v>ADMINISTRACIÓN_CENTRAL</v>
      </c>
      <c r="AH3495" s="78" t="s">
        <v>322</v>
      </c>
      <c r="AI3495" s="79" t="str">
        <f>IF(AH3495&lt;&gt;"",VLOOKUP(CONCATENATE(AG3495,AH3495),NIVELES!$B$676:$C$745,2,0),"")</f>
        <v>Administración De La Gestión Administrativa Financiera</v>
      </c>
      <c r="AJ3495" s="78" t="s">
        <v>517</v>
      </c>
      <c r="AK3495" s="79" t="str">
        <f>+IF(AJ3495&lt;&gt;"",VLOOKUP(AJ3495,NIVELES!$A$816:$B$892,2,0),"")</f>
        <v>NO APLICA</v>
      </c>
      <c r="AL3495" s="78" t="s">
        <v>554</v>
      </c>
      <c r="AM3495" s="78">
        <v>530502</v>
      </c>
      <c r="AN3495" s="79" t="str">
        <f>IF(AM3495&lt;&gt;"",+VLOOKUP(AM3495,NIVELES!$A$1652:$B$2466,2,0),"")</f>
        <v>Edificios, Locales y Residencias, Parqueaderos, Casilleros Judiciales y Bancarios (Arrendamiento)</v>
      </c>
      <c r="AO3495" s="87">
        <v>18000</v>
      </c>
      <c r="AP3495" s="88">
        <v>0</v>
      </c>
      <c r="AQ3495" s="88">
        <v>0</v>
      </c>
      <c r="AR3495" s="88">
        <v>1500</v>
      </c>
      <c r="AS3495" s="88">
        <v>1500</v>
      </c>
      <c r="AT3495" s="88">
        <v>1500</v>
      </c>
      <c r="AU3495" s="88">
        <v>1500</v>
      </c>
      <c r="AV3495" s="88">
        <v>1500</v>
      </c>
      <c r="AW3495" s="88">
        <v>1500</v>
      </c>
      <c r="AX3495" s="88">
        <v>1500</v>
      </c>
      <c r="AY3495" s="88">
        <v>1500</v>
      </c>
      <c r="AZ3495" s="88">
        <v>1500</v>
      </c>
      <c r="BA3495" s="88">
        <v>4500</v>
      </c>
      <c r="BB3495" s="89">
        <f t="shared" si="215"/>
        <v>18000</v>
      </c>
      <c r="BC3495" s="90" t="str">
        <f t="shared" si="214"/>
        <v>OK</v>
      </c>
      <c r="BD3495" s="91" t="str">
        <f t="shared" si="216"/>
        <v xml:space="preserve">                  </v>
      </c>
      <c r="BE3495" s="92">
        <f t="shared" si="217"/>
        <v>11</v>
      </c>
    </row>
    <row r="3496" spans="1:57" s="74" customFormat="1" ht="50.1" customHeight="1" x14ac:dyDescent="0.2">
      <c r="A3496" s="78" t="s">
        <v>55</v>
      </c>
      <c r="B3496" s="78" t="s">
        <v>65</v>
      </c>
      <c r="C3496" s="78" t="s">
        <v>622</v>
      </c>
      <c r="D3496" s="78" t="s">
        <v>575</v>
      </c>
      <c r="E3496" s="79" t="str">
        <f>+IF(C3496&lt;&gt;"",VLOOKUP(MID(C3496,18,5),NIVELES!$A$133:$B$213,2,0),"")</f>
        <v>EL_ORO</v>
      </c>
      <c r="F3496" s="80" t="s">
        <v>84</v>
      </c>
      <c r="G3496" s="81" t="str">
        <f>+IF(F3496&lt;&gt;"",VLOOKUP(F3496,NIVELES!$A$246:$C$464,3,0),"")</f>
        <v>SUR</v>
      </c>
      <c r="H3496" s="82" t="s">
        <v>1023</v>
      </c>
      <c r="I3496" s="78" t="s">
        <v>2173</v>
      </c>
      <c r="J3496" s="78" t="s">
        <v>2165</v>
      </c>
      <c r="K3496" s="78" t="s">
        <v>2166</v>
      </c>
      <c r="L3496" s="78" t="s">
        <v>1791</v>
      </c>
      <c r="M3496" s="78" t="s">
        <v>1791</v>
      </c>
      <c r="N3496" s="78" t="s">
        <v>1791</v>
      </c>
      <c r="O3496" s="78" t="s">
        <v>3357</v>
      </c>
      <c r="P3496" s="82">
        <v>4</v>
      </c>
      <c r="Q3496" s="78" t="s">
        <v>1954</v>
      </c>
      <c r="R3496" s="82"/>
      <c r="S3496" s="82">
        <v>1</v>
      </c>
      <c r="T3496" s="82"/>
      <c r="U3496" s="82">
        <v>1</v>
      </c>
      <c r="V3496" s="82"/>
      <c r="W3496" s="82">
        <v>1</v>
      </c>
      <c r="X3496" s="82"/>
      <c r="Y3496" s="82">
        <v>1</v>
      </c>
      <c r="Z3496" s="82"/>
      <c r="AA3496" s="82"/>
      <c r="AB3496" s="82"/>
      <c r="AC3496" s="82"/>
      <c r="AD3496" s="85" t="str">
        <f>IF(A3496&lt;&gt;"",IF(D3496="DIRECCIÓN_DE_TRANSFERENCIAS","280 0031",VLOOKUP(C3496,NIVELES!$A$14:$B$105,2,0)),"")</f>
        <v>280 7130</v>
      </c>
      <c r="AE3496" s="86" t="s">
        <v>322</v>
      </c>
      <c r="AF3496" s="86" t="s">
        <v>369</v>
      </c>
      <c r="AG3496" s="79" t="str">
        <f>+IF(AF3496&lt;&gt;"",VLOOKUP(AF3496,NIVELES!$A$666:$B$673,2,0),"")</f>
        <v>ADMINISTRACIÓN_CENTRAL</v>
      </c>
      <c r="AH3496" s="78" t="s">
        <v>322</v>
      </c>
      <c r="AI3496" s="79" t="str">
        <f>IF(AH3496&lt;&gt;"",VLOOKUP(CONCATENATE(AG3496,AH3496),NIVELES!$B$676:$C$745,2,0),"")</f>
        <v>Administración De La Gestión Administrativa Financiera</v>
      </c>
      <c r="AJ3496" s="78" t="s">
        <v>517</v>
      </c>
      <c r="AK3496" s="79" t="str">
        <f>+IF(AJ3496&lt;&gt;"",VLOOKUP(AJ3496,NIVELES!$A$816:$B$892,2,0),"")</f>
        <v>NO APLICA</v>
      </c>
      <c r="AL3496" s="78" t="s">
        <v>554</v>
      </c>
      <c r="AM3496" s="78">
        <v>530704</v>
      </c>
      <c r="AN3496" s="79" t="str">
        <f>IF(AM3496&lt;&gt;"",+VLOOKUP(AM3496,NIVELES!$A$1652:$B$2466,2,0),"")</f>
        <v>Mantenimiento y Reparación de Equipos y Sistemas Informáticos</v>
      </c>
      <c r="AO3496" s="87">
        <v>2000</v>
      </c>
      <c r="AP3496" s="88">
        <v>0</v>
      </c>
      <c r="AQ3496" s="88">
        <v>0</v>
      </c>
      <c r="AR3496" s="88">
        <v>0</v>
      </c>
      <c r="AS3496" s="88">
        <v>500</v>
      </c>
      <c r="AT3496" s="88">
        <v>0</v>
      </c>
      <c r="AU3496" s="88">
        <v>500</v>
      </c>
      <c r="AV3496" s="88">
        <v>0</v>
      </c>
      <c r="AW3496" s="88">
        <v>500</v>
      </c>
      <c r="AX3496" s="88">
        <v>0</v>
      </c>
      <c r="AY3496" s="88">
        <v>0</v>
      </c>
      <c r="AZ3496" s="88">
        <v>0</v>
      </c>
      <c r="BA3496" s="88">
        <v>500</v>
      </c>
      <c r="BB3496" s="89">
        <f t="shared" si="215"/>
        <v>2000</v>
      </c>
      <c r="BC3496" s="90" t="str">
        <f t="shared" si="214"/>
        <v>OK</v>
      </c>
      <c r="BD3496" s="91" t="str">
        <f t="shared" si="216"/>
        <v xml:space="preserve">                  </v>
      </c>
      <c r="BE3496" s="92">
        <f t="shared" si="217"/>
        <v>4</v>
      </c>
    </row>
    <row r="3497" spans="1:57" s="74" customFormat="1" ht="50.1" customHeight="1" x14ac:dyDescent="0.2">
      <c r="A3497" s="78" t="s">
        <v>55</v>
      </c>
      <c r="B3497" s="78" t="s">
        <v>65</v>
      </c>
      <c r="C3497" s="78" t="s">
        <v>622</v>
      </c>
      <c r="D3497" s="78" t="s">
        <v>575</v>
      </c>
      <c r="E3497" s="79" t="str">
        <f>+IF(C3497&lt;&gt;"",VLOOKUP(MID(C3497,18,5),NIVELES!$A$133:$B$213,2,0),"")</f>
        <v>EL_ORO</v>
      </c>
      <c r="F3497" s="80" t="s">
        <v>84</v>
      </c>
      <c r="G3497" s="81" t="str">
        <f>+IF(F3497&lt;&gt;"",VLOOKUP(F3497,NIVELES!$A$246:$C$464,3,0),"")</f>
        <v>SUR</v>
      </c>
      <c r="H3497" s="82" t="s">
        <v>1023</v>
      </c>
      <c r="I3497" s="78" t="s">
        <v>2173</v>
      </c>
      <c r="J3497" s="78" t="s">
        <v>2165</v>
      </c>
      <c r="K3497" s="78" t="s">
        <v>2166</v>
      </c>
      <c r="L3497" s="78" t="s">
        <v>1791</v>
      </c>
      <c r="M3497" s="78" t="s">
        <v>1791</v>
      </c>
      <c r="N3497" s="78" t="s">
        <v>1791</v>
      </c>
      <c r="O3497" s="78" t="s">
        <v>3358</v>
      </c>
      <c r="P3497" s="82">
        <v>11</v>
      </c>
      <c r="Q3497" s="78" t="s">
        <v>1954</v>
      </c>
      <c r="R3497" s="82"/>
      <c r="S3497" s="82">
        <v>1</v>
      </c>
      <c r="T3497" s="82">
        <v>1</v>
      </c>
      <c r="U3497" s="82">
        <v>1</v>
      </c>
      <c r="V3497" s="82">
        <v>1</v>
      </c>
      <c r="W3497" s="82">
        <v>1</v>
      </c>
      <c r="X3497" s="82">
        <v>1</v>
      </c>
      <c r="Y3497" s="82">
        <v>1</v>
      </c>
      <c r="Z3497" s="82">
        <v>1</v>
      </c>
      <c r="AA3497" s="82">
        <v>1</v>
      </c>
      <c r="AB3497" s="82">
        <v>1</v>
      </c>
      <c r="AC3497" s="82">
        <v>1</v>
      </c>
      <c r="AD3497" s="85" t="str">
        <f>IF(A3497&lt;&gt;"",IF(D3497="DIRECCIÓN_DE_TRANSFERENCIAS","280 0031",VLOOKUP(C3497,NIVELES!$A$14:$B$105,2,0)),"")</f>
        <v>280 7130</v>
      </c>
      <c r="AE3497" s="86" t="s">
        <v>322</v>
      </c>
      <c r="AF3497" s="86" t="s">
        <v>369</v>
      </c>
      <c r="AG3497" s="79" t="str">
        <f>+IF(AF3497&lt;&gt;"",VLOOKUP(AF3497,NIVELES!$A$666:$B$673,2,0),"")</f>
        <v>ADMINISTRACIÓN_CENTRAL</v>
      </c>
      <c r="AH3497" s="78" t="s">
        <v>322</v>
      </c>
      <c r="AI3497" s="79" t="str">
        <f>IF(AH3497&lt;&gt;"",VLOOKUP(CONCATENATE(AG3497,AH3497),NIVELES!$B$676:$C$745,2,0),"")</f>
        <v>Administración De La Gestión Administrativa Financiera</v>
      </c>
      <c r="AJ3497" s="78" t="s">
        <v>517</v>
      </c>
      <c r="AK3497" s="79" t="str">
        <f>+IF(AJ3497&lt;&gt;"",VLOOKUP(AJ3497,NIVELES!$A$816:$B$892,2,0),"")</f>
        <v>NO APLICA</v>
      </c>
      <c r="AL3497" s="78" t="s">
        <v>554</v>
      </c>
      <c r="AM3497" s="78">
        <v>530801</v>
      </c>
      <c r="AN3497" s="79" t="str">
        <f>IF(AM3497&lt;&gt;"",+VLOOKUP(AM3497,NIVELES!$A$1652:$B$2466,2,0),"")</f>
        <v>Alimentos y Bebidas</v>
      </c>
      <c r="AO3497" s="87">
        <v>800</v>
      </c>
      <c r="AP3497" s="88">
        <v>0</v>
      </c>
      <c r="AQ3497" s="88">
        <v>0</v>
      </c>
      <c r="AR3497" s="88">
        <v>60.2</v>
      </c>
      <c r="AS3497" s="88">
        <v>49</v>
      </c>
      <c r="AT3497" s="88">
        <v>53.2</v>
      </c>
      <c r="AU3497" s="88">
        <v>79.8</v>
      </c>
      <c r="AV3497" s="88">
        <v>47.6</v>
      </c>
      <c r="AW3497" s="88">
        <v>79.8</v>
      </c>
      <c r="AX3497" s="88">
        <v>49</v>
      </c>
      <c r="AY3497" s="88">
        <v>42</v>
      </c>
      <c r="AZ3497" s="88">
        <v>68.599999999999994</v>
      </c>
      <c r="BA3497" s="88">
        <v>270.8</v>
      </c>
      <c r="BB3497" s="89">
        <f t="shared" si="215"/>
        <v>800</v>
      </c>
      <c r="BC3497" s="90" t="str">
        <f t="shared" si="214"/>
        <v>OK</v>
      </c>
      <c r="BD3497" s="91" t="str">
        <f t="shared" si="216"/>
        <v xml:space="preserve">                  </v>
      </c>
      <c r="BE3497" s="92">
        <f t="shared" si="217"/>
        <v>11</v>
      </c>
    </row>
    <row r="3498" spans="1:57" s="74" customFormat="1" ht="50.1" customHeight="1" x14ac:dyDescent="0.2">
      <c r="A3498" s="78" t="s">
        <v>55</v>
      </c>
      <c r="B3498" s="78" t="s">
        <v>65</v>
      </c>
      <c r="C3498" s="78" t="s">
        <v>622</v>
      </c>
      <c r="D3498" s="78" t="s">
        <v>575</v>
      </c>
      <c r="E3498" s="79" t="str">
        <f>+IF(C3498&lt;&gt;"",VLOOKUP(MID(C3498,18,5),NIVELES!$A$133:$B$213,2,0),"")</f>
        <v>EL_ORO</v>
      </c>
      <c r="F3498" s="80" t="s">
        <v>84</v>
      </c>
      <c r="G3498" s="81" t="str">
        <f>+IF(F3498&lt;&gt;"",VLOOKUP(F3498,NIVELES!$A$246:$C$464,3,0),"")</f>
        <v>SUR</v>
      </c>
      <c r="H3498" s="82" t="s">
        <v>1023</v>
      </c>
      <c r="I3498" s="78" t="s">
        <v>2173</v>
      </c>
      <c r="J3498" s="78" t="s">
        <v>2165</v>
      </c>
      <c r="K3498" s="78" t="s">
        <v>2166</v>
      </c>
      <c r="L3498" s="78" t="s">
        <v>1791</v>
      </c>
      <c r="M3498" s="78" t="s">
        <v>1791</v>
      </c>
      <c r="N3498" s="78" t="s">
        <v>1791</v>
      </c>
      <c r="O3498" s="78" t="s">
        <v>3359</v>
      </c>
      <c r="P3498" s="82">
        <v>1</v>
      </c>
      <c r="Q3498" s="78" t="s">
        <v>1954</v>
      </c>
      <c r="R3498" s="82"/>
      <c r="S3498" s="82"/>
      <c r="T3498" s="82"/>
      <c r="U3498" s="82"/>
      <c r="V3498" s="82"/>
      <c r="W3498" s="82"/>
      <c r="X3498" s="82"/>
      <c r="Y3498" s="82"/>
      <c r="Z3498" s="82"/>
      <c r="AA3498" s="82"/>
      <c r="AB3498" s="82"/>
      <c r="AC3498" s="82">
        <v>1</v>
      </c>
      <c r="AD3498" s="85" t="str">
        <f>IF(A3498&lt;&gt;"",IF(D3498="DIRECCIÓN_DE_TRANSFERENCIAS","280 0031",VLOOKUP(C3498,NIVELES!$A$14:$B$105,2,0)),"")</f>
        <v>280 7130</v>
      </c>
      <c r="AE3498" s="86" t="s">
        <v>322</v>
      </c>
      <c r="AF3498" s="86" t="s">
        <v>369</v>
      </c>
      <c r="AG3498" s="79" t="str">
        <f>+IF(AF3498&lt;&gt;"",VLOOKUP(AF3498,NIVELES!$A$666:$B$673,2,0),"")</f>
        <v>ADMINISTRACIÓN_CENTRAL</v>
      </c>
      <c r="AH3498" s="78" t="s">
        <v>322</v>
      </c>
      <c r="AI3498" s="79" t="str">
        <f>IF(AH3498&lt;&gt;"",VLOOKUP(CONCATENATE(AG3498,AH3498),NIVELES!$B$676:$C$745,2,0),"")</f>
        <v>Administración De La Gestión Administrativa Financiera</v>
      </c>
      <c r="AJ3498" s="78" t="s">
        <v>517</v>
      </c>
      <c r="AK3498" s="79" t="str">
        <f>+IF(AJ3498&lt;&gt;"",VLOOKUP(AJ3498,NIVELES!$A$816:$B$892,2,0),"")</f>
        <v>NO APLICA</v>
      </c>
      <c r="AL3498" s="78" t="s">
        <v>554</v>
      </c>
      <c r="AM3498" s="78">
        <v>530802</v>
      </c>
      <c r="AN3498" s="79" t="str">
        <f>IF(AM3498&lt;&gt;"",+VLOOKUP(AM3498,NIVELES!$A$1652:$B$2466,2,0),"")</f>
        <v>Vestuario, Lencería, Prendas de Protección; y, Accesorios para Uniformes Militares y Policiales; y, Carpas</v>
      </c>
      <c r="AO3498" s="87">
        <v>0</v>
      </c>
      <c r="AP3498" s="88">
        <v>0</v>
      </c>
      <c r="AQ3498" s="88">
        <v>0</v>
      </c>
      <c r="AR3498" s="88">
        <v>0</v>
      </c>
      <c r="AS3498" s="88">
        <v>0</v>
      </c>
      <c r="AT3498" s="88">
        <v>0</v>
      </c>
      <c r="AU3498" s="88">
        <v>0</v>
      </c>
      <c r="AV3498" s="88">
        <v>0</v>
      </c>
      <c r="AW3498" s="88">
        <v>0</v>
      </c>
      <c r="AX3498" s="88">
        <v>0</v>
      </c>
      <c r="AY3498" s="88">
        <v>0</v>
      </c>
      <c r="AZ3498" s="88">
        <v>0</v>
      </c>
      <c r="BA3498" s="88">
        <v>0</v>
      </c>
      <c r="BB3498" s="89">
        <f t="shared" si="215"/>
        <v>0</v>
      </c>
      <c r="BC3498" s="90" t="str">
        <f t="shared" si="214"/>
        <v>OK</v>
      </c>
      <c r="BD3498" s="91" t="str">
        <f t="shared" si="216"/>
        <v xml:space="preserve">                  </v>
      </c>
      <c r="BE3498" s="92">
        <f t="shared" si="217"/>
        <v>1</v>
      </c>
    </row>
    <row r="3499" spans="1:57" s="74" customFormat="1" ht="50.1" customHeight="1" x14ac:dyDescent="0.2">
      <c r="A3499" s="78" t="s">
        <v>55</v>
      </c>
      <c r="B3499" s="78" t="s">
        <v>65</v>
      </c>
      <c r="C3499" s="78" t="s">
        <v>622</v>
      </c>
      <c r="D3499" s="78" t="s">
        <v>575</v>
      </c>
      <c r="E3499" s="79" t="str">
        <f>+IF(C3499&lt;&gt;"",VLOOKUP(MID(C3499,18,5),NIVELES!$A$133:$B$213,2,0),"")</f>
        <v>EL_ORO</v>
      </c>
      <c r="F3499" s="80" t="s">
        <v>84</v>
      </c>
      <c r="G3499" s="81" t="str">
        <f>+IF(F3499&lt;&gt;"",VLOOKUP(F3499,NIVELES!$A$246:$C$464,3,0),"")</f>
        <v>SUR</v>
      </c>
      <c r="H3499" s="82" t="s">
        <v>1023</v>
      </c>
      <c r="I3499" s="78" t="s">
        <v>2173</v>
      </c>
      <c r="J3499" s="78" t="s">
        <v>2165</v>
      </c>
      <c r="K3499" s="78" t="s">
        <v>2166</v>
      </c>
      <c r="L3499" s="78" t="s">
        <v>1791</v>
      </c>
      <c r="M3499" s="78" t="s">
        <v>1791</v>
      </c>
      <c r="N3499" s="78" t="s">
        <v>1791</v>
      </c>
      <c r="O3499" s="78" t="s">
        <v>2307</v>
      </c>
      <c r="P3499" s="82">
        <v>11</v>
      </c>
      <c r="Q3499" s="78" t="s">
        <v>1954</v>
      </c>
      <c r="R3499" s="82"/>
      <c r="S3499" s="82">
        <v>1</v>
      </c>
      <c r="T3499" s="82">
        <v>1</v>
      </c>
      <c r="U3499" s="82">
        <v>1</v>
      </c>
      <c r="V3499" s="82">
        <v>1</v>
      </c>
      <c r="W3499" s="82">
        <v>1</v>
      </c>
      <c r="X3499" s="82">
        <v>1</v>
      </c>
      <c r="Y3499" s="82">
        <v>1</v>
      </c>
      <c r="Z3499" s="82">
        <v>1</v>
      </c>
      <c r="AA3499" s="82">
        <v>1</v>
      </c>
      <c r="AB3499" s="82">
        <v>1</v>
      </c>
      <c r="AC3499" s="82">
        <v>1</v>
      </c>
      <c r="AD3499" s="85" t="str">
        <f>IF(A3499&lt;&gt;"",IF(D3499="DIRECCIÓN_DE_TRANSFERENCIAS","280 0031",VLOOKUP(C3499,NIVELES!$A$14:$B$105,2,0)),"")</f>
        <v>280 7130</v>
      </c>
      <c r="AE3499" s="86" t="s">
        <v>322</v>
      </c>
      <c r="AF3499" s="86" t="s">
        <v>369</v>
      </c>
      <c r="AG3499" s="79" t="str">
        <f>+IF(AF3499&lt;&gt;"",VLOOKUP(AF3499,NIVELES!$A$666:$B$673,2,0),"")</f>
        <v>ADMINISTRACIÓN_CENTRAL</v>
      </c>
      <c r="AH3499" s="78" t="s">
        <v>322</v>
      </c>
      <c r="AI3499" s="79" t="str">
        <f>IF(AH3499&lt;&gt;"",VLOOKUP(CONCATENATE(AG3499,AH3499),NIVELES!$B$676:$C$745,2,0),"")</f>
        <v>Administración De La Gestión Administrativa Financiera</v>
      </c>
      <c r="AJ3499" s="78" t="s">
        <v>517</v>
      </c>
      <c r="AK3499" s="79" t="str">
        <f>+IF(AJ3499&lt;&gt;"",VLOOKUP(AJ3499,NIVELES!$A$816:$B$892,2,0),"")</f>
        <v>NO APLICA</v>
      </c>
      <c r="AL3499" s="78" t="s">
        <v>554</v>
      </c>
      <c r="AM3499" s="78">
        <v>530804</v>
      </c>
      <c r="AN3499" s="79" t="str">
        <f>IF(AM3499&lt;&gt;"",+VLOOKUP(AM3499,NIVELES!$A$1652:$B$2466,2,0),"")</f>
        <v>Materiales de Oficina</v>
      </c>
      <c r="AO3499" s="87">
        <v>11900</v>
      </c>
      <c r="AP3499" s="88">
        <v>0</v>
      </c>
      <c r="AQ3499" s="88">
        <v>0</v>
      </c>
      <c r="AR3499" s="88">
        <v>3847.91</v>
      </c>
      <c r="AS3499" s="88">
        <v>25.2</v>
      </c>
      <c r="AT3499" s="88">
        <v>644</v>
      </c>
      <c r="AU3499" s="88">
        <v>1161.3900000000001</v>
      </c>
      <c r="AV3499" s="88">
        <v>210.81</v>
      </c>
      <c r="AW3499" s="88">
        <v>0</v>
      </c>
      <c r="AX3499" s="88">
        <v>117.6</v>
      </c>
      <c r="AY3499" s="88">
        <v>0</v>
      </c>
      <c r="AZ3499" s="88">
        <v>5695.3</v>
      </c>
      <c r="BA3499" s="88">
        <v>197.79</v>
      </c>
      <c r="BB3499" s="89">
        <f t="shared" si="215"/>
        <v>11900.000000000002</v>
      </c>
      <c r="BC3499" s="90" t="str">
        <f t="shared" si="214"/>
        <v>OK</v>
      </c>
      <c r="BD3499" s="91" t="str">
        <f t="shared" si="216"/>
        <v xml:space="preserve">                  </v>
      </c>
      <c r="BE3499" s="92">
        <f t="shared" si="217"/>
        <v>11</v>
      </c>
    </row>
    <row r="3500" spans="1:57" s="74" customFormat="1" ht="50.1" customHeight="1" x14ac:dyDescent="0.2">
      <c r="A3500" s="78" t="s">
        <v>55</v>
      </c>
      <c r="B3500" s="78" t="s">
        <v>65</v>
      </c>
      <c r="C3500" s="78" t="s">
        <v>622</v>
      </c>
      <c r="D3500" s="78" t="s">
        <v>575</v>
      </c>
      <c r="E3500" s="79" t="str">
        <f>+IF(C3500&lt;&gt;"",VLOOKUP(MID(C3500,18,5),NIVELES!$A$133:$B$213,2,0),"")</f>
        <v>EL_ORO</v>
      </c>
      <c r="F3500" s="80" t="s">
        <v>84</v>
      </c>
      <c r="G3500" s="81" t="str">
        <f>+IF(F3500&lt;&gt;"",VLOOKUP(F3500,NIVELES!$A$246:$C$464,3,0),"")</f>
        <v>SUR</v>
      </c>
      <c r="H3500" s="82" t="s">
        <v>1023</v>
      </c>
      <c r="I3500" s="78" t="s">
        <v>2173</v>
      </c>
      <c r="J3500" s="78" t="s">
        <v>2165</v>
      </c>
      <c r="K3500" s="78" t="s">
        <v>2166</v>
      </c>
      <c r="L3500" s="78" t="s">
        <v>1791</v>
      </c>
      <c r="M3500" s="78" t="s">
        <v>1791</v>
      </c>
      <c r="N3500" s="78" t="s">
        <v>1791</v>
      </c>
      <c r="O3500" s="78" t="s">
        <v>2308</v>
      </c>
      <c r="P3500" s="82">
        <v>11</v>
      </c>
      <c r="Q3500" s="78" t="s">
        <v>1954</v>
      </c>
      <c r="R3500" s="82"/>
      <c r="S3500" s="82">
        <v>1</v>
      </c>
      <c r="T3500" s="82">
        <v>1</v>
      </c>
      <c r="U3500" s="82">
        <v>1</v>
      </c>
      <c r="V3500" s="82">
        <v>1</v>
      </c>
      <c r="W3500" s="82">
        <v>1</v>
      </c>
      <c r="X3500" s="82">
        <v>1</v>
      </c>
      <c r="Y3500" s="82">
        <v>1</v>
      </c>
      <c r="Z3500" s="82">
        <v>1</v>
      </c>
      <c r="AA3500" s="82">
        <v>1</v>
      </c>
      <c r="AB3500" s="82">
        <v>1</v>
      </c>
      <c r="AC3500" s="82">
        <v>1</v>
      </c>
      <c r="AD3500" s="85" t="str">
        <f>IF(A3500&lt;&gt;"",IF(D3500="DIRECCIÓN_DE_TRANSFERENCIAS","280 0031",VLOOKUP(C3500,NIVELES!$A$14:$B$105,2,0)),"")</f>
        <v>280 7130</v>
      </c>
      <c r="AE3500" s="86" t="s">
        <v>322</v>
      </c>
      <c r="AF3500" s="86" t="s">
        <v>369</v>
      </c>
      <c r="AG3500" s="79" t="str">
        <f>+IF(AF3500&lt;&gt;"",VLOOKUP(AF3500,NIVELES!$A$666:$B$673,2,0),"")</f>
        <v>ADMINISTRACIÓN_CENTRAL</v>
      </c>
      <c r="AH3500" s="78" t="s">
        <v>322</v>
      </c>
      <c r="AI3500" s="79" t="str">
        <f>IF(AH3500&lt;&gt;"",VLOOKUP(CONCATENATE(AG3500,AH3500),NIVELES!$B$676:$C$745,2,0),"")</f>
        <v>Administración De La Gestión Administrativa Financiera</v>
      </c>
      <c r="AJ3500" s="78" t="s">
        <v>517</v>
      </c>
      <c r="AK3500" s="79" t="str">
        <f>+IF(AJ3500&lt;&gt;"",VLOOKUP(AJ3500,NIVELES!$A$816:$B$892,2,0),"")</f>
        <v>NO APLICA</v>
      </c>
      <c r="AL3500" s="78" t="s">
        <v>554</v>
      </c>
      <c r="AM3500" s="78">
        <v>530805</v>
      </c>
      <c r="AN3500" s="79" t="str">
        <f>IF(AM3500&lt;&gt;"",+VLOOKUP(AM3500,NIVELES!$A$1652:$B$2466,2,0),"")</f>
        <v>Materiales de Aseo</v>
      </c>
      <c r="AO3500" s="87">
        <v>5580</v>
      </c>
      <c r="AP3500" s="88">
        <v>0</v>
      </c>
      <c r="AQ3500" s="88">
        <v>0</v>
      </c>
      <c r="AR3500" s="88">
        <v>1231.04</v>
      </c>
      <c r="AS3500" s="88">
        <v>538.42999999999995</v>
      </c>
      <c r="AT3500" s="88">
        <v>0</v>
      </c>
      <c r="AU3500" s="88">
        <v>1192.52</v>
      </c>
      <c r="AV3500" s="88">
        <v>285.44</v>
      </c>
      <c r="AW3500" s="88">
        <v>67.790000000000006</v>
      </c>
      <c r="AX3500" s="88">
        <v>479.98</v>
      </c>
      <c r="AY3500" s="88">
        <v>0</v>
      </c>
      <c r="AZ3500" s="88">
        <v>1580.04</v>
      </c>
      <c r="BA3500" s="88">
        <v>204.76</v>
      </c>
      <c r="BB3500" s="89">
        <f t="shared" si="215"/>
        <v>5580</v>
      </c>
      <c r="BC3500" s="90" t="str">
        <f t="shared" si="214"/>
        <v>OK</v>
      </c>
      <c r="BD3500" s="91" t="str">
        <f t="shared" si="216"/>
        <v xml:space="preserve">                  </v>
      </c>
      <c r="BE3500" s="92">
        <f t="shared" si="217"/>
        <v>11</v>
      </c>
    </row>
    <row r="3501" spans="1:57" s="74" customFormat="1" ht="50.1" customHeight="1" x14ac:dyDescent="0.2">
      <c r="A3501" s="78" t="s">
        <v>55</v>
      </c>
      <c r="B3501" s="78" t="s">
        <v>65</v>
      </c>
      <c r="C3501" s="78" t="s">
        <v>622</v>
      </c>
      <c r="D3501" s="78" t="s">
        <v>575</v>
      </c>
      <c r="E3501" s="79" t="str">
        <f>+IF(C3501&lt;&gt;"",VLOOKUP(MID(C3501,18,5),NIVELES!$A$133:$B$213,2,0),"")</f>
        <v>EL_ORO</v>
      </c>
      <c r="F3501" s="80" t="s">
        <v>84</v>
      </c>
      <c r="G3501" s="81" t="str">
        <f>+IF(F3501&lt;&gt;"",VLOOKUP(F3501,NIVELES!$A$246:$C$464,3,0),"")</f>
        <v>SUR</v>
      </c>
      <c r="H3501" s="82" t="s">
        <v>1023</v>
      </c>
      <c r="I3501" s="78" t="s">
        <v>2173</v>
      </c>
      <c r="J3501" s="78" t="s">
        <v>2165</v>
      </c>
      <c r="K3501" s="78" t="s">
        <v>2166</v>
      </c>
      <c r="L3501" s="78" t="s">
        <v>1791</v>
      </c>
      <c r="M3501" s="78" t="s">
        <v>1791</v>
      </c>
      <c r="N3501" s="78" t="s">
        <v>1791</v>
      </c>
      <c r="O3501" s="78" t="s">
        <v>3360</v>
      </c>
      <c r="P3501" s="82">
        <v>11</v>
      </c>
      <c r="Q3501" s="78" t="s">
        <v>1954</v>
      </c>
      <c r="R3501" s="82"/>
      <c r="S3501" s="82">
        <v>1</v>
      </c>
      <c r="T3501" s="82">
        <v>1</v>
      </c>
      <c r="U3501" s="82">
        <v>1</v>
      </c>
      <c r="V3501" s="82">
        <v>1</v>
      </c>
      <c r="W3501" s="82">
        <v>1</v>
      </c>
      <c r="X3501" s="82">
        <v>1</v>
      </c>
      <c r="Y3501" s="82">
        <v>1</v>
      </c>
      <c r="Z3501" s="82">
        <v>1</v>
      </c>
      <c r="AA3501" s="82">
        <v>1</v>
      </c>
      <c r="AB3501" s="82">
        <v>1</v>
      </c>
      <c r="AC3501" s="82">
        <v>1</v>
      </c>
      <c r="AD3501" s="85" t="str">
        <f>IF(A3501&lt;&gt;"",IF(D3501="DIRECCIÓN_DE_TRANSFERENCIAS","280 0031",VLOOKUP(C3501,NIVELES!$A$14:$B$105,2,0)),"")</f>
        <v>280 7130</v>
      </c>
      <c r="AE3501" s="86" t="s">
        <v>322</v>
      </c>
      <c r="AF3501" s="86" t="s">
        <v>369</v>
      </c>
      <c r="AG3501" s="79" t="str">
        <f>+IF(AF3501&lt;&gt;"",VLOOKUP(AF3501,NIVELES!$A$666:$B$673,2,0),"")</f>
        <v>ADMINISTRACIÓN_CENTRAL</v>
      </c>
      <c r="AH3501" s="78" t="s">
        <v>322</v>
      </c>
      <c r="AI3501" s="79" t="str">
        <f>IF(AH3501&lt;&gt;"",VLOOKUP(CONCATENATE(AG3501,AH3501),NIVELES!$B$676:$C$745,2,0),"")</f>
        <v>Administración De La Gestión Administrativa Financiera</v>
      </c>
      <c r="AJ3501" s="78" t="s">
        <v>517</v>
      </c>
      <c r="AK3501" s="79" t="str">
        <f>+IF(AJ3501&lt;&gt;"",VLOOKUP(AJ3501,NIVELES!$A$816:$B$892,2,0),"")</f>
        <v>NO APLICA</v>
      </c>
      <c r="AL3501" s="78" t="s">
        <v>554</v>
      </c>
      <c r="AM3501" s="78">
        <v>530803</v>
      </c>
      <c r="AN3501" s="79" t="str">
        <f>IF(AM3501&lt;&gt;"",+VLOOKUP(AM3501,NIVELES!$A$1652:$B$2466,2,0),"")</f>
        <v>Combustibles y Lubricantes</v>
      </c>
      <c r="AO3501" s="87">
        <v>15500</v>
      </c>
      <c r="AP3501" s="88">
        <v>0</v>
      </c>
      <c r="AQ3501" s="88">
        <v>14</v>
      </c>
      <c r="AR3501" s="88">
        <v>1409.09</v>
      </c>
      <c r="AS3501" s="88">
        <v>1409.09</v>
      </c>
      <c r="AT3501" s="88">
        <v>1409.09</v>
      </c>
      <c r="AU3501" s="88">
        <v>1409.09</v>
      </c>
      <c r="AV3501" s="88">
        <v>1409.09</v>
      </c>
      <c r="AW3501" s="88">
        <v>1409.09</v>
      </c>
      <c r="AX3501" s="88">
        <v>1409.09</v>
      </c>
      <c r="AY3501" s="88">
        <v>1409.09</v>
      </c>
      <c r="AZ3501" s="88">
        <v>1409.09</v>
      </c>
      <c r="BA3501" s="88">
        <v>2804.19</v>
      </c>
      <c r="BB3501" s="89">
        <f t="shared" si="215"/>
        <v>15500</v>
      </c>
      <c r="BC3501" s="90" t="str">
        <f t="shared" si="214"/>
        <v>OK</v>
      </c>
      <c r="BD3501" s="91" t="str">
        <f t="shared" si="216"/>
        <v xml:space="preserve">                  </v>
      </c>
      <c r="BE3501" s="92">
        <f t="shared" si="217"/>
        <v>11</v>
      </c>
    </row>
    <row r="3502" spans="1:57" s="74" customFormat="1" ht="50.1" customHeight="1" x14ac:dyDescent="0.2">
      <c r="A3502" s="78" t="s">
        <v>55</v>
      </c>
      <c r="B3502" s="78" t="s">
        <v>65</v>
      </c>
      <c r="C3502" s="78" t="s">
        <v>622</v>
      </c>
      <c r="D3502" s="78" t="s">
        <v>575</v>
      </c>
      <c r="E3502" s="79" t="str">
        <f>+IF(C3502&lt;&gt;"",VLOOKUP(MID(C3502,18,5),NIVELES!$A$133:$B$213,2,0),"")</f>
        <v>EL_ORO</v>
      </c>
      <c r="F3502" s="80" t="s">
        <v>84</v>
      </c>
      <c r="G3502" s="81" t="str">
        <f>+IF(F3502&lt;&gt;"",VLOOKUP(F3502,NIVELES!$A$246:$C$464,3,0),"")</f>
        <v>SUR</v>
      </c>
      <c r="H3502" s="82" t="s">
        <v>1023</v>
      </c>
      <c r="I3502" s="78" t="s">
        <v>2173</v>
      </c>
      <c r="J3502" s="78" t="s">
        <v>2165</v>
      </c>
      <c r="K3502" s="78" t="s">
        <v>2166</v>
      </c>
      <c r="L3502" s="78" t="s">
        <v>1791</v>
      </c>
      <c r="M3502" s="78" t="s">
        <v>1791</v>
      </c>
      <c r="N3502" s="78" t="s">
        <v>1791</v>
      </c>
      <c r="O3502" s="78" t="s">
        <v>3361</v>
      </c>
      <c r="P3502" s="82">
        <v>11</v>
      </c>
      <c r="Q3502" s="78" t="s">
        <v>3362</v>
      </c>
      <c r="R3502" s="82"/>
      <c r="S3502" s="82">
        <v>1</v>
      </c>
      <c r="T3502" s="82">
        <v>1</v>
      </c>
      <c r="U3502" s="82">
        <v>1</v>
      </c>
      <c r="V3502" s="82">
        <v>1</v>
      </c>
      <c r="W3502" s="82">
        <v>1</v>
      </c>
      <c r="X3502" s="82">
        <v>1</v>
      </c>
      <c r="Y3502" s="82">
        <v>1</v>
      </c>
      <c r="Z3502" s="82">
        <v>1</v>
      </c>
      <c r="AA3502" s="82">
        <v>1</v>
      </c>
      <c r="AB3502" s="82">
        <v>1</v>
      </c>
      <c r="AC3502" s="82">
        <v>1</v>
      </c>
      <c r="AD3502" s="85" t="str">
        <f>IF(A3502&lt;&gt;"",IF(D3502="DIRECCIÓN_DE_TRANSFERENCIAS","280 0031",VLOOKUP(C3502,NIVELES!$A$14:$B$105,2,0)),"")</f>
        <v>280 7130</v>
      </c>
      <c r="AE3502" s="86" t="s">
        <v>322</v>
      </c>
      <c r="AF3502" s="86" t="s">
        <v>369</v>
      </c>
      <c r="AG3502" s="79" t="str">
        <f>+IF(AF3502&lt;&gt;"",VLOOKUP(AF3502,NIVELES!$A$666:$B$673,2,0),"")</f>
        <v>ADMINISTRACIÓN_CENTRAL</v>
      </c>
      <c r="AH3502" s="78" t="s">
        <v>322</v>
      </c>
      <c r="AI3502" s="79" t="str">
        <f>IF(AH3502&lt;&gt;"",VLOOKUP(CONCATENATE(AG3502,AH3502),NIVELES!$B$676:$C$745,2,0),"")</f>
        <v>Administración De La Gestión Administrativa Financiera</v>
      </c>
      <c r="AJ3502" s="78" t="s">
        <v>517</v>
      </c>
      <c r="AK3502" s="79" t="str">
        <f>+IF(AJ3502&lt;&gt;"",VLOOKUP(AJ3502,NIVELES!$A$816:$B$892,2,0),"")</f>
        <v>NO APLICA</v>
      </c>
      <c r="AL3502" s="78" t="s">
        <v>554</v>
      </c>
      <c r="AM3502" s="78">
        <v>530813</v>
      </c>
      <c r="AN3502" s="79" t="str">
        <f>IF(AM3502&lt;&gt;"",+VLOOKUP(AM3502,NIVELES!$A$1652:$B$2466,2,0),"")</f>
        <v>Repuestos y Accesorios</v>
      </c>
      <c r="AO3502" s="87">
        <v>11100</v>
      </c>
      <c r="AP3502" s="88">
        <v>0</v>
      </c>
      <c r="AQ3502" s="88">
        <v>0</v>
      </c>
      <c r="AR3502" s="88">
        <v>925</v>
      </c>
      <c r="AS3502" s="88">
        <v>925</v>
      </c>
      <c r="AT3502" s="88">
        <v>925</v>
      </c>
      <c r="AU3502" s="88">
        <v>925</v>
      </c>
      <c r="AV3502" s="88">
        <v>925</v>
      </c>
      <c r="AW3502" s="88">
        <v>925</v>
      </c>
      <c r="AX3502" s="88">
        <v>925</v>
      </c>
      <c r="AY3502" s="88">
        <v>925</v>
      </c>
      <c r="AZ3502" s="88">
        <v>925</v>
      </c>
      <c r="BA3502" s="88">
        <v>2775</v>
      </c>
      <c r="BB3502" s="89">
        <f t="shared" si="215"/>
        <v>11100</v>
      </c>
      <c r="BC3502" s="90" t="str">
        <f t="shared" si="214"/>
        <v>OK</v>
      </c>
      <c r="BD3502" s="91" t="str">
        <f t="shared" si="216"/>
        <v xml:space="preserve">                  </v>
      </c>
      <c r="BE3502" s="92">
        <f t="shared" si="217"/>
        <v>11</v>
      </c>
    </row>
    <row r="3503" spans="1:57" s="74" customFormat="1" ht="50.1" customHeight="1" x14ac:dyDescent="0.2">
      <c r="A3503" s="78" t="s">
        <v>55</v>
      </c>
      <c r="B3503" s="78" t="s">
        <v>65</v>
      </c>
      <c r="C3503" s="78" t="s">
        <v>622</v>
      </c>
      <c r="D3503" s="78" t="s">
        <v>575</v>
      </c>
      <c r="E3503" s="79" t="str">
        <f>+IF(C3503&lt;&gt;"",VLOOKUP(MID(C3503,18,5),NIVELES!$A$133:$B$213,2,0),"")</f>
        <v>EL_ORO</v>
      </c>
      <c r="F3503" s="80" t="s">
        <v>84</v>
      </c>
      <c r="G3503" s="81" t="str">
        <f>+IF(F3503&lt;&gt;"",VLOOKUP(F3503,NIVELES!$A$246:$C$464,3,0),"")</f>
        <v>SUR</v>
      </c>
      <c r="H3503" s="82" t="s">
        <v>1023</v>
      </c>
      <c r="I3503" s="78" t="s">
        <v>2173</v>
      </c>
      <c r="J3503" s="78" t="s">
        <v>2165</v>
      </c>
      <c r="K3503" s="78" t="s">
        <v>2166</v>
      </c>
      <c r="L3503" s="78" t="s">
        <v>1791</v>
      </c>
      <c r="M3503" s="78" t="s">
        <v>1791</v>
      </c>
      <c r="N3503" s="78" t="s">
        <v>1791</v>
      </c>
      <c r="O3503" s="78" t="s">
        <v>3363</v>
      </c>
      <c r="P3503" s="82">
        <v>4</v>
      </c>
      <c r="Q3503" s="78" t="s">
        <v>3362</v>
      </c>
      <c r="R3503" s="82"/>
      <c r="S3503" s="82"/>
      <c r="T3503" s="82">
        <v>1</v>
      </c>
      <c r="U3503" s="82"/>
      <c r="V3503" s="82"/>
      <c r="W3503" s="82">
        <v>1</v>
      </c>
      <c r="X3503" s="82"/>
      <c r="Y3503" s="82"/>
      <c r="Z3503" s="82">
        <v>1</v>
      </c>
      <c r="AA3503" s="82"/>
      <c r="AB3503" s="82"/>
      <c r="AC3503" s="82">
        <v>1</v>
      </c>
      <c r="AD3503" s="85" t="str">
        <f>IF(A3503&lt;&gt;"",IF(D3503="DIRECCIÓN_DE_TRANSFERENCIAS","280 0031",VLOOKUP(C3503,NIVELES!$A$14:$B$105,2,0)),"")</f>
        <v>280 7130</v>
      </c>
      <c r="AE3503" s="86" t="s">
        <v>322</v>
      </c>
      <c r="AF3503" s="86" t="s">
        <v>369</v>
      </c>
      <c r="AG3503" s="79" t="str">
        <f>+IF(AF3503&lt;&gt;"",VLOOKUP(AF3503,NIVELES!$A$666:$B$673,2,0),"")</f>
        <v>ADMINISTRACIÓN_CENTRAL</v>
      </c>
      <c r="AH3503" s="78" t="s">
        <v>322</v>
      </c>
      <c r="AI3503" s="79" t="str">
        <f>IF(AH3503&lt;&gt;"",VLOOKUP(CONCATENATE(AG3503,AH3503),NIVELES!$B$676:$C$745,2,0),"")</f>
        <v>Administración De La Gestión Administrativa Financiera</v>
      </c>
      <c r="AJ3503" s="78" t="s">
        <v>517</v>
      </c>
      <c r="AK3503" s="79" t="str">
        <f>+IF(AJ3503&lt;&gt;"",VLOOKUP(AJ3503,NIVELES!$A$816:$B$892,2,0),"")</f>
        <v>NO APLICA</v>
      </c>
      <c r="AL3503" s="78" t="s">
        <v>554</v>
      </c>
      <c r="AM3503" s="78">
        <v>531404</v>
      </c>
      <c r="AN3503" s="79" t="str">
        <f>IF(AM3503&lt;&gt;"",+VLOOKUP(AM3503,NIVELES!$A$1652:$B$2466,2,0),"")</f>
        <v>Maquinarias y Equipos (No Depreciables)</v>
      </c>
      <c r="AO3503" s="87">
        <v>1347.3</v>
      </c>
      <c r="AP3503" s="88">
        <v>0</v>
      </c>
      <c r="AQ3503" s="88">
        <v>0</v>
      </c>
      <c r="AR3503" s="88">
        <v>336.83</v>
      </c>
      <c r="AS3503" s="88">
        <v>0</v>
      </c>
      <c r="AT3503" s="88">
        <v>0</v>
      </c>
      <c r="AU3503" s="88">
        <v>336.83</v>
      </c>
      <c r="AV3503" s="88">
        <v>0</v>
      </c>
      <c r="AW3503" s="88">
        <v>0</v>
      </c>
      <c r="AX3503" s="88">
        <v>336.83</v>
      </c>
      <c r="AY3503" s="88">
        <v>0</v>
      </c>
      <c r="AZ3503" s="88">
        <v>0</v>
      </c>
      <c r="BA3503" s="88">
        <v>336.81</v>
      </c>
      <c r="BB3503" s="89">
        <f t="shared" si="215"/>
        <v>1347.3</v>
      </c>
      <c r="BC3503" s="90" t="str">
        <f t="shared" si="214"/>
        <v>OK</v>
      </c>
      <c r="BD3503" s="91" t="str">
        <f t="shared" si="216"/>
        <v xml:space="preserve">                  </v>
      </c>
      <c r="BE3503" s="92">
        <f t="shared" si="217"/>
        <v>4</v>
      </c>
    </row>
    <row r="3504" spans="1:57" s="74" customFormat="1" ht="50.1" customHeight="1" x14ac:dyDescent="0.2">
      <c r="A3504" s="78" t="s">
        <v>55</v>
      </c>
      <c r="B3504" s="78" t="s">
        <v>65</v>
      </c>
      <c r="C3504" s="78" t="s">
        <v>622</v>
      </c>
      <c r="D3504" s="78" t="s">
        <v>575</v>
      </c>
      <c r="E3504" s="79" t="str">
        <f>+IF(C3504&lt;&gt;"",VLOOKUP(MID(C3504,18,5),NIVELES!$A$133:$B$213,2,0),"")</f>
        <v>EL_ORO</v>
      </c>
      <c r="F3504" s="80" t="s">
        <v>84</v>
      </c>
      <c r="G3504" s="81" t="str">
        <f>+IF(F3504&lt;&gt;"",VLOOKUP(F3504,NIVELES!$A$246:$C$464,3,0),"")</f>
        <v>SUR</v>
      </c>
      <c r="H3504" s="82" t="s">
        <v>1023</v>
      </c>
      <c r="I3504" s="78" t="s">
        <v>2173</v>
      </c>
      <c r="J3504" s="78" t="s">
        <v>2165</v>
      </c>
      <c r="K3504" s="78" t="s">
        <v>2166</v>
      </c>
      <c r="L3504" s="78" t="s">
        <v>1791</v>
      </c>
      <c r="M3504" s="78" t="s">
        <v>1791</v>
      </c>
      <c r="N3504" s="78" t="s">
        <v>1791</v>
      </c>
      <c r="O3504" s="78" t="s">
        <v>3335</v>
      </c>
      <c r="P3504" s="82">
        <v>3</v>
      </c>
      <c r="Q3504" s="78" t="s">
        <v>1954</v>
      </c>
      <c r="R3504" s="82"/>
      <c r="S3504" s="82"/>
      <c r="T3504" s="82">
        <v>1</v>
      </c>
      <c r="U3504" s="82"/>
      <c r="V3504" s="82"/>
      <c r="W3504" s="82">
        <v>1</v>
      </c>
      <c r="X3504" s="82"/>
      <c r="Y3504" s="82"/>
      <c r="Z3504" s="82">
        <v>1</v>
      </c>
      <c r="AA3504" s="82"/>
      <c r="AB3504" s="82"/>
      <c r="AC3504" s="82"/>
      <c r="AD3504" s="85" t="str">
        <f>IF(A3504&lt;&gt;"",IF(D3504="DIRECCIÓN_DE_TRANSFERENCIAS","280 0031",VLOOKUP(C3504,NIVELES!$A$14:$B$105,2,0)),"")</f>
        <v>280 7130</v>
      </c>
      <c r="AE3504" s="86" t="s">
        <v>322</v>
      </c>
      <c r="AF3504" s="86" t="s">
        <v>369</v>
      </c>
      <c r="AG3504" s="79" t="str">
        <f>+IF(AF3504&lt;&gt;"",VLOOKUP(AF3504,NIVELES!$A$666:$B$673,2,0),"")</f>
        <v>ADMINISTRACIÓN_CENTRAL</v>
      </c>
      <c r="AH3504" s="78" t="s">
        <v>322</v>
      </c>
      <c r="AI3504" s="79" t="str">
        <f>IF(AH3504&lt;&gt;"",VLOOKUP(CONCATENATE(AG3504,AH3504),NIVELES!$B$676:$C$745,2,0),"")</f>
        <v>Administración De La Gestión Administrativa Financiera</v>
      </c>
      <c r="AJ3504" s="78" t="s">
        <v>517</v>
      </c>
      <c r="AK3504" s="79" t="str">
        <f>+IF(AJ3504&lt;&gt;"",VLOOKUP(AJ3504,NIVELES!$A$816:$B$892,2,0),"")</f>
        <v>NO APLICA</v>
      </c>
      <c r="AL3504" s="78" t="s">
        <v>555</v>
      </c>
      <c r="AM3504" s="78">
        <v>570102</v>
      </c>
      <c r="AN3504" s="79" t="str">
        <f>IF(AM3504&lt;&gt;"",+VLOOKUP(AM3504,NIVELES!$A$1652:$B$2466,2,0),"")</f>
        <v>Tasas Generales, Impuestos, Contribuciones, Permisos, Licencias y Patentes.</v>
      </c>
      <c r="AO3504" s="87">
        <v>5297</v>
      </c>
      <c r="AP3504" s="88">
        <v>0</v>
      </c>
      <c r="AQ3504" s="88">
        <v>842.93</v>
      </c>
      <c r="AR3504" s="88">
        <v>1765.57</v>
      </c>
      <c r="AS3504" s="88">
        <v>0</v>
      </c>
      <c r="AT3504" s="88">
        <v>0</v>
      </c>
      <c r="AU3504" s="88">
        <v>1765.57</v>
      </c>
      <c r="AV3504" s="88">
        <v>0</v>
      </c>
      <c r="AW3504" s="88">
        <v>0</v>
      </c>
      <c r="AX3504" s="88">
        <v>922.93</v>
      </c>
      <c r="AY3504" s="88">
        <v>0</v>
      </c>
      <c r="AZ3504" s="88">
        <v>0</v>
      </c>
      <c r="BA3504" s="88">
        <v>0</v>
      </c>
      <c r="BB3504" s="89">
        <f t="shared" si="215"/>
        <v>5297</v>
      </c>
      <c r="BC3504" s="90" t="str">
        <f t="shared" si="214"/>
        <v>OK</v>
      </c>
      <c r="BD3504" s="91" t="str">
        <f t="shared" si="216"/>
        <v xml:space="preserve">                  </v>
      </c>
      <c r="BE3504" s="92">
        <f t="shared" si="217"/>
        <v>3</v>
      </c>
    </row>
    <row r="3505" spans="1:57" s="74" customFormat="1" ht="50.1" customHeight="1" x14ac:dyDescent="0.2">
      <c r="A3505" s="78" t="s">
        <v>55</v>
      </c>
      <c r="B3505" s="78" t="s">
        <v>65</v>
      </c>
      <c r="C3505" s="78" t="s">
        <v>622</v>
      </c>
      <c r="D3505" s="78" t="s">
        <v>575</v>
      </c>
      <c r="E3505" s="79" t="str">
        <f>+IF(C3505&lt;&gt;"",VLOOKUP(MID(C3505,18,5),NIVELES!$A$133:$B$213,2,0),"")</f>
        <v>EL_ORO</v>
      </c>
      <c r="F3505" s="80" t="s">
        <v>84</v>
      </c>
      <c r="G3505" s="81" t="str">
        <f>+IF(F3505&lt;&gt;"",VLOOKUP(F3505,NIVELES!$A$246:$C$464,3,0),"")</f>
        <v>SUR</v>
      </c>
      <c r="H3505" s="82" t="s">
        <v>1023</v>
      </c>
      <c r="I3505" s="78" t="s">
        <v>2173</v>
      </c>
      <c r="J3505" s="78" t="s">
        <v>2165</v>
      </c>
      <c r="K3505" s="78" t="s">
        <v>2166</v>
      </c>
      <c r="L3505" s="78" t="s">
        <v>1791</v>
      </c>
      <c r="M3505" s="78" t="s">
        <v>1791</v>
      </c>
      <c r="N3505" s="78" t="s">
        <v>1791</v>
      </c>
      <c r="O3505" s="78" t="s">
        <v>3336</v>
      </c>
      <c r="P3505" s="82">
        <v>3</v>
      </c>
      <c r="Q3505" s="78" t="s">
        <v>1954</v>
      </c>
      <c r="R3505" s="82"/>
      <c r="S3505" s="82"/>
      <c r="T3505" s="82">
        <v>1</v>
      </c>
      <c r="U3505" s="82"/>
      <c r="V3505" s="82"/>
      <c r="W3505" s="82">
        <v>1</v>
      </c>
      <c r="X3505" s="82"/>
      <c r="Y3505" s="82"/>
      <c r="Z3505" s="82">
        <v>1</v>
      </c>
      <c r="AA3505" s="82"/>
      <c r="AB3505" s="82"/>
      <c r="AC3505" s="82"/>
      <c r="AD3505" s="85" t="str">
        <f>IF(A3505&lt;&gt;"",IF(D3505="DIRECCIÓN_DE_TRANSFERENCIAS","280 0031",VLOOKUP(C3505,NIVELES!$A$14:$B$105,2,0)),"")</f>
        <v>280 7130</v>
      </c>
      <c r="AE3505" s="86" t="s">
        <v>322</v>
      </c>
      <c r="AF3505" s="86" t="s">
        <v>369</v>
      </c>
      <c r="AG3505" s="79" t="str">
        <f>+IF(AF3505&lt;&gt;"",VLOOKUP(AF3505,NIVELES!$A$666:$B$673,2,0),"")</f>
        <v>ADMINISTRACIÓN_CENTRAL</v>
      </c>
      <c r="AH3505" s="78" t="s">
        <v>322</v>
      </c>
      <c r="AI3505" s="79" t="str">
        <f>IF(AH3505&lt;&gt;"",VLOOKUP(CONCATENATE(AG3505,AH3505),NIVELES!$B$676:$C$745,2,0),"")</f>
        <v>Administración De La Gestión Administrativa Financiera</v>
      </c>
      <c r="AJ3505" s="78" t="s">
        <v>517</v>
      </c>
      <c r="AK3505" s="79" t="str">
        <f>+IF(AJ3505&lt;&gt;"",VLOOKUP(AJ3505,NIVELES!$A$816:$B$892,2,0),"")</f>
        <v>NO APLICA</v>
      </c>
      <c r="AL3505" s="78" t="s">
        <v>555</v>
      </c>
      <c r="AM3505" s="78">
        <v>570216</v>
      </c>
      <c r="AN3505" s="79" t="str">
        <f>IF(AM3505&lt;&gt;"",+VLOOKUP(AM3505,NIVELES!$A$1652:$B$2466,2,0),"")</f>
        <v>Obligaciones con el IESS por Responsabilidad Patronal</v>
      </c>
      <c r="AO3505" s="87">
        <v>0</v>
      </c>
      <c r="AP3505" s="88">
        <v>0</v>
      </c>
      <c r="AQ3505" s="88">
        <v>0</v>
      </c>
      <c r="AR3505" s="88">
        <v>0</v>
      </c>
      <c r="AS3505" s="88">
        <v>0</v>
      </c>
      <c r="AT3505" s="88">
        <v>0</v>
      </c>
      <c r="AU3505" s="88">
        <v>0</v>
      </c>
      <c r="AV3505" s="88">
        <v>0</v>
      </c>
      <c r="AW3505" s="88">
        <v>0</v>
      </c>
      <c r="AX3505" s="88">
        <v>0</v>
      </c>
      <c r="AY3505" s="88">
        <v>0</v>
      </c>
      <c r="AZ3505" s="88">
        <v>0</v>
      </c>
      <c r="BA3505" s="88">
        <v>0</v>
      </c>
      <c r="BB3505" s="89">
        <f t="shared" si="215"/>
        <v>0</v>
      </c>
      <c r="BC3505" s="90" t="str">
        <f t="shared" si="214"/>
        <v>OK</v>
      </c>
      <c r="BD3505" s="91" t="str">
        <f t="shared" si="216"/>
        <v xml:space="preserve">                  </v>
      </c>
      <c r="BE3505" s="92">
        <f t="shared" si="217"/>
        <v>3</v>
      </c>
    </row>
    <row r="3506" spans="1:57" s="74" customFormat="1" ht="50.1" customHeight="1" x14ac:dyDescent="0.2">
      <c r="A3506" s="78" t="s">
        <v>55</v>
      </c>
      <c r="B3506" s="78" t="s">
        <v>65</v>
      </c>
      <c r="C3506" s="78" t="s">
        <v>622</v>
      </c>
      <c r="D3506" s="78" t="s">
        <v>575</v>
      </c>
      <c r="E3506" s="79" t="str">
        <f>+IF(C3506&lt;&gt;"",VLOOKUP(MID(C3506,18,5),NIVELES!$A$133:$B$213,2,0),"")</f>
        <v>EL_ORO</v>
      </c>
      <c r="F3506" s="80" t="s">
        <v>84</v>
      </c>
      <c r="G3506" s="81" t="str">
        <f>+IF(F3506&lt;&gt;"",VLOOKUP(F3506,NIVELES!$A$246:$C$464,3,0),"")</f>
        <v>SUR</v>
      </c>
      <c r="H3506" s="82" t="s">
        <v>1023</v>
      </c>
      <c r="I3506" s="78" t="s">
        <v>2173</v>
      </c>
      <c r="J3506" s="78" t="s">
        <v>2165</v>
      </c>
      <c r="K3506" s="78" t="s">
        <v>2166</v>
      </c>
      <c r="L3506" s="78" t="s">
        <v>1791</v>
      </c>
      <c r="M3506" s="78" t="s">
        <v>1791</v>
      </c>
      <c r="N3506" s="78" t="s">
        <v>1791</v>
      </c>
      <c r="O3506" s="78" t="s">
        <v>3364</v>
      </c>
      <c r="P3506" s="82">
        <v>3</v>
      </c>
      <c r="Q3506" s="78" t="s">
        <v>1954</v>
      </c>
      <c r="R3506" s="82"/>
      <c r="S3506" s="82"/>
      <c r="T3506" s="82">
        <v>1</v>
      </c>
      <c r="U3506" s="82"/>
      <c r="V3506" s="82"/>
      <c r="W3506" s="82">
        <v>1</v>
      </c>
      <c r="X3506" s="82"/>
      <c r="Y3506" s="82"/>
      <c r="Z3506" s="82">
        <v>1</v>
      </c>
      <c r="AA3506" s="82"/>
      <c r="AB3506" s="82"/>
      <c r="AC3506" s="82"/>
      <c r="AD3506" s="85" t="str">
        <f>IF(A3506&lt;&gt;"",IF(D3506="DIRECCIÓN_DE_TRANSFERENCIAS","280 0031",VLOOKUP(C3506,NIVELES!$A$14:$B$105,2,0)),"")</f>
        <v>280 7130</v>
      </c>
      <c r="AE3506" s="86" t="s">
        <v>322</v>
      </c>
      <c r="AF3506" s="86" t="s">
        <v>369</v>
      </c>
      <c r="AG3506" s="79" t="str">
        <f>+IF(AF3506&lt;&gt;"",VLOOKUP(AF3506,NIVELES!$A$666:$B$673,2,0),"")</f>
        <v>ADMINISTRACIÓN_CENTRAL</v>
      </c>
      <c r="AH3506" s="78" t="s">
        <v>322</v>
      </c>
      <c r="AI3506" s="79" t="str">
        <f>IF(AH3506&lt;&gt;"",VLOOKUP(CONCATENATE(AG3506,AH3506),NIVELES!$B$676:$C$745,2,0),"")</f>
        <v>Administración De La Gestión Administrativa Financiera</v>
      </c>
      <c r="AJ3506" s="78" t="s">
        <v>517</v>
      </c>
      <c r="AK3506" s="79" t="str">
        <f>+IF(AJ3506&lt;&gt;"",VLOOKUP(AJ3506,NIVELES!$A$816:$B$892,2,0),"")</f>
        <v>NO APLICA</v>
      </c>
      <c r="AL3506" s="78" t="s">
        <v>555</v>
      </c>
      <c r="AM3506" s="78">
        <v>570218</v>
      </c>
      <c r="AN3506" s="79" t="str">
        <f>IF(AM3506&lt;&gt;"",+VLOOKUP(AM3506,NIVELES!$A$1652:$B$2466,2,0),"")</f>
        <v>Intereses por Mora Patronal al IESS</v>
      </c>
      <c r="AO3506" s="87">
        <v>0</v>
      </c>
      <c r="AP3506" s="88">
        <v>0</v>
      </c>
      <c r="AQ3506" s="88">
        <v>0</v>
      </c>
      <c r="AR3506" s="88">
        <v>0</v>
      </c>
      <c r="AS3506" s="88">
        <v>0</v>
      </c>
      <c r="AT3506" s="88">
        <v>0</v>
      </c>
      <c r="AU3506" s="88">
        <v>0</v>
      </c>
      <c r="AV3506" s="88">
        <v>0</v>
      </c>
      <c r="AW3506" s="88">
        <v>0</v>
      </c>
      <c r="AX3506" s="88">
        <v>0</v>
      </c>
      <c r="AY3506" s="88">
        <v>0</v>
      </c>
      <c r="AZ3506" s="88">
        <v>0</v>
      </c>
      <c r="BA3506" s="88">
        <v>0</v>
      </c>
      <c r="BB3506" s="89">
        <f t="shared" si="215"/>
        <v>0</v>
      </c>
      <c r="BC3506" s="90" t="str">
        <f t="shared" si="214"/>
        <v>OK</v>
      </c>
      <c r="BD3506" s="91" t="str">
        <f t="shared" si="216"/>
        <v xml:space="preserve">                  </v>
      </c>
      <c r="BE3506" s="92">
        <f t="shared" si="217"/>
        <v>3</v>
      </c>
    </row>
    <row r="3507" spans="1:57" s="74" customFormat="1" ht="50.1" customHeight="1" x14ac:dyDescent="0.2">
      <c r="A3507" s="78" t="s">
        <v>55</v>
      </c>
      <c r="B3507" s="78" t="s">
        <v>65</v>
      </c>
      <c r="C3507" s="78" t="s">
        <v>622</v>
      </c>
      <c r="D3507" s="78" t="s">
        <v>575</v>
      </c>
      <c r="E3507" s="79" t="str">
        <f>+IF(C3507&lt;&gt;"",VLOOKUP(MID(C3507,18,5),NIVELES!$A$133:$B$213,2,0),"")</f>
        <v>EL_ORO</v>
      </c>
      <c r="F3507" s="80" t="s">
        <v>84</v>
      </c>
      <c r="G3507" s="81" t="str">
        <f>+IF(F3507&lt;&gt;"",VLOOKUP(F3507,NIVELES!$A$246:$C$464,3,0),"")</f>
        <v>SUR</v>
      </c>
      <c r="H3507" s="82" t="s">
        <v>1023</v>
      </c>
      <c r="I3507" s="78" t="s">
        <v>2173</v>
      </c>
      <c r="J3507" s="78" t="s">
        <v>2165</v>
      </c>
      <c r="K3507" s="78" t="s">
        <v>2166</v>
      </c>
      <c r="L3507" s="78" t="s">
        <v>1791</v>
      </c>
      <c r="M3507" s="78" t="s">
        <v>1791</v>
      </c>
      <c r="N3507" s="78" t="s">
        <v>1791</v>
      </c>
      <c r="O3507" s="78" t="s">
        <v>3365</v>
      </c>
      <c r="P3507" s="82">
        <v>12</v>
      </c>
      <c r="Q3507" s="78" t="s">
        <v>1954</v>
      </c>
      <c r="R3507" s="82">
        <v>1</v>
      </c>
      <c r="S3507" s="82">
        <v>1</v>
      </c>
      <c r="T3507" s="82">
        <v>1</v>
      </c>
      <c r="U3507" s="82">
        <v>1</v>
      </c>
      <c r="V3507" s="82">
        <v>1</v>
      </c>
      <c r="W3507" s="82">
        <v>1</v>
      </c>
      <c r="X3507" s="82">
        <v>1</v>
      </c>
      <c r="Y3507" s="82">
        <v>1</v>
      </c>
      <c r="Z3507" s="82">
        <v>1</v>
      </c>
      <c r="AA3507" s="82">
        <v>1</v>
      </c>
      <c r="AB3507" s="82">
        <v>1</v>
      </c>
      <c r="AC3507" s="82">
        <v>1</v>
      </c>
      <c r="AD3507" s="85" t="str">
        <f>IF(A3507&lt;&gt;"",IF(D3507="DIRECCIÓN_DE_TRANSFERENCIAS","280 0031",VLOOKUP(C3507,NIVELES!$A$14:$B$105,2,0)),"")</f>
        <v>280 7130</v>
      </c>
      <c r="AE3507" s="86" t="s">
        <v>322</v>
      </c>
      <c r="AF3507" s="86" t="s">
        <v>369</v>
      </c>
      <c r="AG3507" s="79" t="str">
        <f>+IF(AF3507&lt;&gt;"",VLOOKUP(AF3507,NIVELES!$A$666:$B$673,2,0),"")</f>
        <v>ADMINISTRACIÓN_CENTRAL</v>
      </c>
      <c r="AH3507" s="78" t="s">
        <v>322</v>
      </c>
      <c r="AI3507" s="79" t="str">
        <f>IF(AH3507&lt;&gt;"",VLOOKUP(CONCATENATE(AG3507,AH3507),NIVELES!$B$676:$C$745,2,0),"")</f>
        <v>Administración De La Gestión Administrativa Financiera</v>
      </c>
      <c r="AJ3507" s="78" t="s">
        <v>517</v>
      </c>
      <c r="AK3507" s="79" t="str">
        <f>+IF(AJ3507&lt;&gt;"",VLOOKUP(AJ3507,NIVELES!$A$816:$B$892,2,0),"")</f>
        <v>NO APLICA</v>
      </c>
      <c r="AL3507" s="78" t="s">
        <v>556</v>
      </c>
      <c r="AM3507" s="78">
        <v>580209</v>
      </c>
      <c r="AN3507" s="79" t="str">
        <f>IF(AM3507&lt;&gt;"",+VLOOKUP(AM3507,NIVELES!$A$1652:$B$2466,2,0),"")</f>
        <v>A Jubilados Patronales</v>
      </c>
      <c r="AO3507" s="87">
        <v>4520.5200000000004</v>
      </c>
      <c r="AP3507" s="88">
        <v>258.55</v>
      </c>
      <c r="AQ3507" s="88">
        <v>258.55</v>
      </c>
      <c r="AR3507" s="88">
        <v>376.71</v>
      </c>
      <c r="AS3507" s="88">
        <v>376.71</v>
      </c>
      <c r="AT3507" s="88">
        <v>376.71</v>
      </c>
      <c r="AU3507" s="88">
        <v>376.71</v>
      </c>
      <c r="AV3507" s="88">
        <v>376.71</v>
      </c>
      <c r="AW3507" s="88">
        <v>376.71</v>
      </c>
      <c r="AX3507" s="88">
        <v>376.71</v>
      </c>
      <c r="AY3507" s="88">
        <v>376.71</v>
      </c>
      <c r="AZ3507" s="88">
        <v>376.71</v>
      </c>
      <c r="BA3507" s="88">
        <v>613.03</v>
      </c>
      <c r="BB3507" s="89">
        <f t="shared" si="215"/>
        <v>4520.5200000000004</v>
      </c>
      <c r="BC3507" s="90" t="str">
        <f t="shared" si="214"/>
        <v>OK</v>
      </c>
      <c r="BD3507" s="91" t="str">
        <f t="shared" si="216"/>
        <v xml:space="preserve">                  </v>
      </c>
      <c r="BE3507" s="92">
        <f t="shared" si="217"/>
        <v>12</v>
      </c>
    </row>
    <row r="3508" spans="1:57" s="74" customFormat="1" ht="50.1" customHeight="1" x14ac:dyDescent="0.2">
      <c r="A3508" s="78" t="s">
        <v>55</v>
      </c>
      <c r="B3508" s="78" t="s">
        <v>65</v>
      </c>
      <c r="C3508" s="78" t="s">
        <v>622</v>
      </c>
      <c r="D3508" s="78" t="s">
        <v>575</v>
      </c>
      <c r="E3508" s="79" t="str">
        <f>+IF(C3508&lt;&gt;"",VLOOKUP(MID(C3508,18,5),NIVELES!$A$133:$B$213,2,0),"")</f>
        <v>EL_ORO</v>
      </c>
      <c r="F3508" s="80" t="s">
        <v>84</v>
      </c>
      <c r="G3508" s="81" t="str">
        <f>+IF(F3508&lt;&gt;"",VLOOKUP(F3508,NIVELES!$A$246:$C$464,3,0),"")</f>
        <v>SUR</v>
      </c>
      <c r="H3508" s="82" t="s">
        <v>1023</v>
      </c>
      <c r="I3508" s="78" t="s">
        <v>2173</v>
      </c>
      <c r="J3508" s="78" t="s">
        <v>2165</v>
      </c>
      <c r="K3508" s="78" t="s">
        <v>2166</v>
      </c>
      <c r="L3508" s="78" t="s">
        <v>1791</v>
      </c>
      <c r="M3508" s="78" t="s">
        <v>1791</v>
      </c>
      <c r="N3508" s="78" t="s">
        <v>1791</v>
      </c>
      <c r="O3508" s="78" t="s">
        <v>3366</v>
      </c>
      <c r="P3508" s="82">
        <v>3</v>
      </c>
      <c r="Q3508" s="78" t="s">
        <v>1954</v>
      </c>
      <c r="R3508" s="82"/>
      <c r="S3508" s="82"/>
      <c r="T3508" s="82">
        <v>1</v>
      </c>
      <c r="U3508" s="82"/>
      <c r="V3508" s="82"/>
      <c r="W3508" s="82">
        <v>1</v>
      </c>
      <c r="X3508" s="82"/>
      <c r="Y3508" s="82"/>
      <c r="Z3508" s="82">
        <v>1</v>
      </c>
      <c r="AA3508" s="82"/>
      <c r="AB3508" s="82"/>
      <c r="AC3508" s="82"/>
      <c r="AD3508" s="85" t="str">
        <f>IF(A3508&lt;&gt;"",IF(D3508="DIRECCIÓN_DE_TRANSFERENCIAS","280 0031",VLOOKUP(C3508,NIVELES!$A$14:$B$105,2,0)),"")</f>
        <v>280 7130</v>
      </c>
      <c r="AE3508" s="86" t="s">
        <v>322</v>
      </c>
      <c r="AF3508" s="86" t="s">
        <v>369</v>
      </c>
      <c r="AG3508" s="79" t="str">
        <f>+IF(AF3508&lt;&gt;"",VLOOKUP(AF3508,NIVELES!$A$666:$B$673,2,0),"")</f>
        <v>ADMINISTRACIÓN_CENTRAL</v>
      </c>
      <c r="AH3508" s="78" t="s">
        <v>322</v>
      </c>
      <c r="AI3508" s="79" t="str">
        <f>IF(AH3508&lt;&gt;"",VLOOKUP(CONCATENATE(AG3508,AH3508),NIVELES!$B$676:$C$745,2,0),"")</f>
        <v>Administración De La Gestión Administrativa Financiera</v>
      </c>
      <c r="AJ3508" s="78" t="s">
        <v>517</v>
      </c>
      <c r="AK3508" s="79" t="str">
        <f>+IF(AJ3508&lt;&gt;"",VLOOKUP(AJ3508,NIVELES!$A$816:$B$892,2,0),"")</f>
        <v>NO APLICA</v>
      </c>
      <c r="AL3508" s="78" t="s">
        <v>843</v>
      </c>
      <c r="AM3508" s="78">
        <v>990101</v>
      </c>
      <c r="AN3508" s="79" t="str">
        <f>IF(AM3508&lt;&gt;"",+VLOOKUP(AM3508,NIVELES!$A$1652:$B$2466,2,0),"")</f>
        <v>Obligaciones de Ejercicios Anteriores por Gastos de Personal</v>
      </c>
      <c r="AO3508" s="87">
        <v>0</v>
      </c>
      <c r="AP3508" s="88">
        <v>0</v>
      </c>
      <c r="AQ3508" s="88">
        <v>0</v>
      </c>
      <c r="AR3508" s="88">
        <v>0</v>
      </c>
      <c r="AS3508" s="88">
        <v>0</v>
      </c>
      <c r="AT3508" s="88">
        <v>0</v>
      </c>
      <c r="AU3508" s="88">
        <v>0</v>
      </c>
      <c r="AV3508" s="88">
        <v>0</v>
      </c>
      <c r="AW3508" s="88">
        <v>0</v>
      </c>
      <c r="AX3508" s="88">
        <v>0</v>
      </c>
      <c r="AY3508" s="88">
        <v>0</v>
      </c>
      <c r="AZ3508" s="88">
        <v>0</v>
      </c>
      <c r="BA3508" s="88">
        <v>0</v>
      </c>
      <c r="BB3508" s="89">
        <f t="shared" si="215"/>
        <v>0</v>
      </c>
      <c r="BC3508" s="90" t="str">
        <f t="shared" si="214"/>
        <v>OK</v>
      </c>
      <c r="BD3508" s="91" t="str">
        <f t="shared" si="216"/>
        <v xml:space="preserve">                  </v>
      </c>
      <c r="BE3508" s="92">
        <f t="shared" si="217"/>
        <v>3</v>
      </c>
    </row>
    <row r="3509" spans="1:57" s="74" customFormat="1" ht="50.1" customHeight="1" x14ac:dyDescent="0.2">
      <c r="A3509" s="78" t="s">
        <v>55</v>
      </c>
      <c r="B3509" s="78" t="s">
        <v>65</v>
      </c>
      <c r="C3509" s="78" t="s">
        <v>622</v>
      </c>
      <c r="D3509" s="78" t="s">
        <v>605</v>
      </c>
      <c r="E3509" s="79" t="str">
        <f>+IF(C3509&lt;&gt;"",VLOOKUP(MID(C3509,18,5),NIVELES!$A$133:$B$213,2,0),"")</f>
        <v>EL_ORO</v>
      </c>
      <c r="F3509" s="80" t="s">
        <v>84</v>
      </c>
      <c r="G3509" s="81" t="str">
        <f>+IF(F3509&lt;&gt;"",VLOOKUP(F3509,NIVELES!$A$246:$C$464,3,0),"")</f>
        <v>SUR</v>
      </c>
      <c r="H3509" s="82" t="s">
        <v>1024</v>
      </c>
      <c r="I3509" s="78" t="s">
        <v>2183</v>
      </c>
      <c r="J3509" s="78" t="s">
        <v>2184</v>
      </c>
      <c r="K3509" s="78" t="s">
        <v>2185</v>
      </c>
      <c r="L3509" s="78" t="s">
        <v>2294</v>
      </c>
      <c r="M3509" s="78">
        <v>60</v>
      </c>
      <c r="N3509" s="78" t="s">
        <v>2295</v>
      </c>
      <c r="O3509" s="78" t="s">
        <v>2292</v>
      </c>
      <c r="P3509" s="82">
        <v>12</v>
      </c>
      <c r="Q3509" s="78" t="s">
        <v>2293</v>
      </c>
      <c r="R3509" s="82">
        <v>1</v>
      </c>
      <c r="S3509" s="82">
        <v>1</v>
      </c>
      <c r="T3509" s="82">
        <v>1</v>
      </c>
      <c r="U3509" s="82">
        <v>1</v>
      </c>
      <c r="V3509" s="82">
        <v>1</v>
      </c>
      <c r="W3509" s="82">
        <v>1</v>
      </c>
      <c r="X3509" s="82">
        <v>1</v>
      </c>
      <c r="Y3509" s="82">
        <v>1</v>
      </c>
      <c r="Z3509" s="82">
        <v>1</v>
      </c>
      <c r="AA3509" s="82">
        <v>1</v>
      </c>
      <c r="AB3509" s="82">
        <v>1</v>
      </c>
      <c r="AC3509" s="82">
        <v>1</v>
      </c>
      <c r="AD3509" s="85" t="str">
        <f>IF(A3509&lt;&gt;"",IF(D3509="DIRECCIÓN_DE_TRANSFERENCIAS","280 0031",VLOOKUP(C3509,NIVELES!$A$14:$B$105,2,0)),"")</f>
        <v>280 7130</v>
      </c>
      <c r="AE3509" s="86" t="s">
        <v>322</v>
      </c>
      <c r="AF3509" s="86" t="s">
        <v>542</v>
      </c>
      <c r="AG3509" s="79" t="str">
        <f>+IF(AF3509&lt;&gt;"",VLOOKUP(AF3509,NIVELES!$A$666:$B$673,2,0),"")</f>
        <v>SISTEMA_DE_PROTECCIÓN_ESPECIAL_EN_EL_CICLO_DE_VIDA</v>
      </c>
      <c r="AH3509" s="78" t="s">
        <v>452</v>
      </c>
      <c r="AI3509" s="79" t="str">
        <f>IF(AH3509&lt;&gt;"",VLOOKUP(CONCATENATE(AG3509,AH3509),NIVELES!$B$676:$C$745,2,0),"")</f>
        <v>Modalidades De Proteccion Especial Directos</v>
      </c>
      <c r="AJ3509" s="78" t="s">
        <v>517</v>
      </c>
      <c r="AK3509" s="79" t="str">
        <f>+IF(AJ3509&lt;&gt;"",VLOOKUP(AJ3509,NIVELES!$A$816:$B$892,2,0),"")</f>
        <v>NO APLICA</v>
      </c>
      <c r="AL3509" s="78" t="s">
        <v>553</v>
      </c>
      <c r="AM3509" s="78">
        <v>510105</v>
      </c>
      <c r="AN3509" s="79" t="str">
        <f>IF(AM3509&lt;&gt;"",+VLOOKUP(AM3509,NIVELES!$A$1652:$B$2466,2,0),"")</f>
        <v>Remuneraciones Unificadas</v>
      </c>
      <c r="AO3509" s="87">
        <v>60852</v>
      </c>
      <c r="AP3509" s="88">
        <v>5071</v>
      </c>
      <c r="AQ3509" s="88">
        <v>5071</v>
      </c>
      <c r="AR3509" s="88">
        <v>5071</v>
      </c>
      <c r="AS3509" s="88">
        <v>5071</v>
      </c>
      <c r="AT3509" s="88">
        <v>5071</v>
      </c>
      <c r="AU3509" s="88">
        <v>5071</v>
      </c>
      <c r="AV3509" s="88">
        <v>5071</v>
      </c>
      <c r="AW3509" s="88">
        <v>5071</v>
      </c>
      <c r="AX3509" s="88">
        <v>5071</v>
      </c>
      <c r="AY3509" s="88">
        <v>5071</v>
      </c>
      <c r="AZ3509" s="88">
        <v>5071</v>
      </c>
      <c r="BA3509" s="88">
        <v>5071</v>
      </c>
      <c r="BB3509" s="89">
        <f t="shared" si="215"/>
        <v>60852</v>
      </c>
      <c r="BC3509" s="90" t="str">
        <f t="shared" si="214"/>
        <v>OK</v>
      </c>
      <c r="BD3509" s="91" t="str">
        <f t="shared" si="216"/>
        <v xml:space="preserve">                  </v>
      </c>
      <c r="BE3509" s="92">
        <f t="shared" si="217"/>
        <v>12</v>
      </c>
    </row>
    <row r="3510" spans="1:57" s="74" customFormat="1" ht="50.1" customHeight="1" x14ac:dyDescent="0.2">
      <c r="A3510" s="78" t="s">
        <v>55</v>
      </c>
      <c r="B3510" s="78" t="s">
        <v>65</v>
      </c>
      <c r="C3510" s="78" t="s">
        <v>622</v>
      </c>
      <c r="D3510" s="78" t="s">
        <v>605</v>
      </c>
      <c r="E3510" s="79" t="str">
        <f>+IF(C3510&lt;&gt;"",VLOOKUP(MID(C3510,18,5),NIVELES!$A$133:$B$213,2,0),"")</f>
        <v>EL_ORO</v>
      </c>
      <c r="F3510" s="80" t="s">
        <v>84</v>
      </c>
      <c r="G3510" s="81" t="str">
        <f>+IF(F3510&lt;&gt;"",VLOOKUP(F3510,NIVELES!$A$246:$C$464,3,0),"")</f>
        <v>SUR</v>
      </c>
      <c r="H3510" s="82" t="s">
        <v>1024</v>
      </c>
      <c r="I3510" s="78" t="s">
        <v>2183</v>
      </c>
      <c r="J3510" s="78" t="s">
        <v>2184</v>
      </c>
      <c r="K3510" s="78" t="s">
        <v>2185</v>
      </c>
      <c r="L3510" s="78" t="s">
        <v>2294</v>
      </c>
      <c r="M3510" s="78">
        <v>60</v>
      </c>
      <c r="N3510" s="78" t="s">
        <v>2295</v>
      </c>
      <c r="O3510" s="78" t="s">
        <v>2292</v>
      </c>
      <c r="P3510" s="82">
        <v>12</v>
      </c>
      <c r="Q3510" s="78" t="s">
        <v>2293</v>
      </c>
      <c r="R3510" s="82">
        <v>1</v>
      </c>
      <c r="S3510" s="82">
        <v>1</v>
      </c>
      <c r="T3510" s="82">
        <v>1</v>
      </c>
      <c r="U3510" s="82">
        <v>1</v>
      </c>
      <c r="V3510" s="82">
        <v>1</v>
      </c>
      <c r="W3510" s="82">
        <v>1</v>
      </c>
      <c r="X3510" s="82">
        <v>1</v>
      </c>
      <c r="Y3510" s="82">
        <v>1</v>
      </c>
      <c r="Z3510" s="82">
        <v>1</v>
      </c>
      <c r="AA3510" s="82">
        <v>1</v>
      </c>
      <c r="AB3510" s="82">
        <v>1</v>
      </c>
      <c r="AC3510" s="82">
        <v>1</v>
      </c>
      <c r="AD3510" s="85" t="str">
        <f>IF(A3510&lt;&gt;"",IF(D3510="DIRECCIÓN_DE_TRANSFERENCIAS","280 0031",VLOOKUP(C3510,NIVELES!$A$14:$B$105,2,0)),"")</f>
        <v>280 7130</v>
      </c>
      <c r="AE3510" s="86" t="s">
        <v>322</v>
      </c>
      <c r="AF3510" s="86" t="s">
        <v>542</v>
      </c>
      <c r="AG3510" s="79" t="str">
        <f>+IF(AF3510&lt;&gt;"",VLOOKUP(AF3510,NIVELES!$A$666:$B$673,2,0),"")</f>
        <v>SISTEMA_DE_PROTECCIÓN_ESPECIAL_EN_EL_CICLO_DE_VIDA</v>
      </c>
      <c r="AH3510" s="78" t="s">
        <v>452</v>
      </c>
      <c r="AI3510" s="79" t="str">
        <f>IF(AH3510&lt;&gt;"",VLOOKUP(CONCATENATE(AG3510,AH3510),NIVELES!$B$676:$C$745,2,0),"")</f>
        <v>Modalidades De Proteccion Especial Directos</v>
      </c>
      <c r="AJ3510" s="78" t="s">
        <v>517</v>
      </c>
      <c r="AK3510" s="79" t="str">
        <f>+IF(AJ3510&lt;&gt;"",VLOOKUP(AJ3510,NIVELES!$A$816:$B$892,2,0),"")</f>
        <v>NO APLICA</v>
      </c>
      <c r="AL3510" s="78" t="s">
        <v>553</v>
      </c>
      <c r="AM3510" s="78">
        <v>510203</v>
      </c>
      <c r="AN3510" s="79" t="str">
        <f>IF(AM3510&lt;&gt;"",+VLOOKUP(AM3510,NIVELES!$A$1652:$B$2466,2,0),"")</f>
        <v>Decimotercer Sueldo</v>
      </c>
      <c r="AO3510" s="87">
        <v>26440.33</v>
      </c>
      <c r="AP3510" s="88">
        <v>0</v>
      </c>
      <c r="AQ3510" s="88">
        <v>0</v>
      </c>
      <c r="AR3510" s="88">
        <v>0</v>
      </c>
      <c r="AS3510" s="88">
        <v>0</v>
      </c>
      <c r="AT3510" s="88">
        <v>0</v>
      </c>
      <c r="AU3510" s="88">
        <v>0</v>
      </c>
      <c r="AV3510" s="88">
        <v>0</v>
      </c>
      <c r="AW3510" s="88">
        <v>0</v>
      </c>
      <c r="AX3510" s="88">
        <v>0</v>
      </c>
      <c r="AY3510" s="88">
        <v>0</v>
      </c>
      <c r="AZ3510" s="88">
        <v>0</v>
      </c>
      <c r="BA3510" s="88">
        <v>26440.33</v>
      </c>
      <c r="BB3510" s="89">
        <f t="shared" si="215"/>
        <v>26440.33</v>
      </c>
      <c r="BC3510" s="90" t="str">
        <f t="shared" si="214"/>
        <v>OK</v>
      </c>
      <c r="BD3510" s="91" t="str">
        <f t="shared" si="216"/>
        <v xml:space="preserve">                  </v>
      </c>
      <c r="BE3510" s="92">
        <f t="shared" si="217"/>
        <v>12</v>
      </c>
    </row>
    <row r="3511" spans="1:57" s="74" customFormat="1" ht="50.1" customHeight="1" x14ac:dyDescent="0.2">
      <c r="A3511" s="78" t="s">
        <v>55</v>
      </c>
      <c r="B3511" s="78" t="s">
        <v>65</v>
      </c>
      <c r="C3511" s="78" t="s">
        <v>622</v>
      </c>
      <c r="D3511" s="78" t="s">
        <v>605</v>
      </c>
      <c r="E3511" s="79" t="str">
        <f>+IF(C3511&lt;&gt;"",VLOOKUP(MID(C3511,18,5),NIVELES!$A$133:$B$213,2,0),"")</f>
        <v>EL_ORO</v>
      </c>
      <c r="F3511" s="80" t="s">
        <v>84</v>
      </c>
      <c r="G3511" s="81" t="str">
        <f>+IF(F3511&lt;&gt;"",VLOOKUP(F3511,NIVELES!$A$246:$C$464,3,0),"")</f>
        <v>SUR</v>
      </c>
      <c r="H3511" s="82" t="s">
        <v>1024</v>
      </c>
      <c r="I3511" s="78" t="s">
        <v>2183</v>
      </c>
      <c r="J3511" s="78" t="s">
        <v>2184</v>
      </c>
      <c r="K3511" s="78" t="s">
        <v>2185</v>
      </c>
      <c r="L3511" s="78" t="s">
        <v>2294</v>
      </c>
      <c r="M3511" s="78">
        <v>60</v>
      </c>
      <c r="N3511" s="78" t="s">
        <v>2295</v>
      </c>
      <c r="O3511" s="78" t="s">
        <v>2292</v>
      </c>
      <c r="P3511" s="82">
        <v>12</v>
      </c>
      <c r="Q3511" s="78" t="s">
        <v>2293</v>
      </c>
      <c r="R3511" s="82">
        <v>1</v>
      </c>
      <c r="S3511" s="82">
        <v>1</v>
      </c>
      <c r="T3511" s="82">
        <v>1</v>
      </c>
      <c r="U3511" s="82">
        <v>1</v>
      </c>
      <c r="V3511" s="82">
        <v>1</v>
      </c>
      <c r="W3511" s="82">
        <v>1</v>
      </c>
      <c r="X3511" s="82">
        <v>1</v>
      </c>
      <c r="Y3511" s="82">
        <v>1</v>
      </c>
      <c r="Z3511" s="82">
        <v>1</v>
      </c>
      <c r="AA3511" s="82">
        <v>1</v>
      </c>
      <c r="AB3511" s="82">
        <v>1</v>
      </c>
      <c r="AC3511" s="82">
        <v>1</v>
      </c>
      <c r="AD3511" s="85" t="str">
        <f>IF(A3511&lt;&gt;"",IF(D3511="DIRECCIÓN_DE_TRANSFERENCIAS","280 0031",VLOOKUP(C3511,NIVELES!$A$14:$B$105,2,0)),"")</f>
        <v>280 7130</v>
      </c>
      <c r="AE3511" s="86" t="s">
        <v>322</v>
      </c>
      <c r="AF3511" s="86" t="s">
        <v>542</v>
      </c>
      <c r="AG3511" s="79" t="str">
        <f>+IF(AF3511&lt;&gt;"",VLOOKUP(AF3511,NIVELES!$A$666:$B$673,2,0),"")</f>
        <v>SISTEMA_DE_PROTECCIÓN_ESPECIAL_EN_EL_CICLO_DE_VIDA</v>
      </c>
      <c r="AH3511" s="78" t="s">
        <v>452</v>
      </c>
      <c r="AI3511" s="79" t="str">
        <f>IF(AH3511&lt;&gt;"",VLOOKUP(CONCATENATE(AG3511,AH3511),NIVELES!$B$676:$C$745,2,0),"")</f>
        <v>Modalidades De Proteccion Especial Directos</v>
      </c>
      <c r="AJ3511" s="78" t="s">
        <v>517</v>
      </c>
      <c r="AK3511" s="79" t="str">
        <f>+IF(AJ3511&lt;&gt;"",VLOOKUP(AJ3511,NIVELES!$A$816:$B$892,2,0),"")</f>
        <v>NO APLICA</v>
      </c>
      <c r="AL3511" s="78" t="s">
        <v>553</v>
      </c>
      <c r="AM3511" s="78">
        <v>510204</v>
      </c>
      <c r="AN3511" s="79" t="str">
        <f>IF(AM3511&lt;&gt;"",+VLOOKUP(AM3511,NIVELES!$A$1652:$B$2466,2,0),"")</f>
        <v>Decimocuarto Sueldo</v>
      </c>
      <c r="AO3511" s="87">
        <v>11557.33</v>
      </c>
      <c r="AP3511" s="88">
        <v>0</v>
      </c>
      <c r="AQ3511" s="88">
        <v>0</v>
      </c>
      <c r="AR3511" s="88">
        <v>11557.33</v>
      </c>
      <c r="AS3511" s="88">
        <v>0</v>
      </c>
      <c r="AT3511" s="88">
        <v>0</v>
      </c>
      <c r="AU3511" s="88">
        <v>0</v>
      </c>
      <c r="AV3511" s="88">
        <v>0</v>
      </c>
      <c r="AW3511" s="88">
        <v>0</v>
      </c>
      <c r="AX3511" s="88">
        <v>0</v>
      </c>
      <c r="AY3511" s="88">
        <v>0</v>
      </c>
      <c r="AZ3511" s="88">
        <v>0</v>
      </c>
      <c r="BA3511" s="88">
        <v>0</v>
      </c>
      <c r="BB3511" s="89">
        <f t="shared" si="215"/>
        <v>11557.33</v>
      </c>
      <c r="BC3511" s="90" t="str">
        <f t="shared" si="214"/>
        <v>OK</v>
      </c>
      <c r="BD3511" s="91" t="str">
        <f t="shared" si="216"/>
        <v xml:space="preserve">                  </v>
      </c>
      <c r="BE3511" s="92">
        <f t="shared" si="217"/>
        <v>12</v>
      </c>
    </row>
    <row r="3512" spans="1:57" s="74" customFormat="1" ht="50.1" customHeight="1" x14ac:dyDescent="0.2">
      <c r="A3512" s="78" t="s">
        <v>55</v>
      </c>
      <c r="B3512" s="78" t="s">
        <v>65</v>
      </c>
      <c r="C3512" s="78" t="s">
        <v>622</v>
      </c>
      <c r="D3512" s="78" t="s">
        <v>605</v>
      </c>
      <c r="E3512" s="79" t="str">
        <f>+IF(C3512&lt;&gt;"",VLOOKUP(MID(C3512,18,5),NIVELES!$A$133:$B$213,2,0),"")</f>
        <v>EL_ORO</v>
      </c>
      <c r="F3512" s="80" t="s">
        <v>84</v>
      </c>
      <c r="G3512" s="81" t="str">
        <f>+IF(F3512&lt;&gt;"",VLOOKUP(F3512,NIVELES!$A$246:$C$464,3,0),"")</f>
        <v>SUR</v>
      </c>
      <c r="H3512" s="82" t="s">
        <v>1024</v>
      </c>
      <c r="I3512" s="78" t="s">
        <v>2183</v>
      </c>
      <c r="J3512" s="78" t="s">
        <v>2184</v>
      </c>
      <c r="K3512" s="78" t="s">
        <v>2185</v>
      </c>
      <c r="L3512" s="78" t="s">
        <v>2294</v>
      </c>
      <c r="M3512" s="78">
        <v>60</v>
      </c>
      <c r="N3512" s="78" t="s">
        <v>2295</v>
      </c>
      <c r="O3512" s="78" t="s">
        <v>2292</v>
      </c>
      <c r="P3512" s="82">
        <v>12</v>
      </c>
      <c r="Q3512" s="78" t="s">
        <v>2293</v>
      </c>
      <c r="R3512" s="82">
        <v>1</v>
      </c>
      <c r="S3512" s="82">
        <v>1</v>
      </c>
      <c r="T3512" s="82">
        <v>1</v>
      </c>
      <c r="U3512" s="82">
        <v>1</v>
      </c>
      <c r="V3512" s="82">
        <v>1</v>
      </c>
      <c r="W3512" s="82">
        <v>1</v>
      </c>
      <c r="X3512" s="82">
        <v>1</v>
      </c>
      <c r="Y3512" s="82">
        <v>1</v>
      </c>
      <c r="Z3512" s="82">
        <v>1</v>
      </c>
      <c r="AA3512" s="82">
        <v>1</v>
      </c>
      <c r="AB3512" s="82">
        <v>1</v>
      </c>
      <c r="AC3512" s="82">
        <v>1</v>
      </c>
      <c r="AD3512" s="85" t="str">
        <f>IF(A3512&lt;&gt;"",IF(D3512="DIRECCIÓN_DE_TRANSFERENCIAS","280 0031",VLOOKUP(C3512,NIVELES!$A$14:$B$105,2,0)),"")</f>
        <v>280 7130</v>
      </c>
      <c r="AE3512" s="86" t="s">
        <v>322</v>
      </c>
      <c r="AF3512" s="86" t="s">
        <v>542</v>
      </c>
      <c r="AG3512" s="79" t="str">
        <f>+IF(AF3512&lt;&gt;"",VLOOKUP(AF3512,NIVELES!$A$666:$B$673,2,0),"")</f>
        <v>SISTEMA_DE_PROTECCIÓN_ESPECIAL_EN_EL_CICLO_DE_VIDA</v>
      </c>
      <c r="AH3512" s="78" t="s">
        <v>452</v>
      </c>
      <c r="AI3512" s="79" t="str">
        <f>IF(AH3512&lt;&gt;"",VLOOKUP(CONCATENATE(AG3512,AH3512),NIVELES!$B$676:$C$745,2,0),"")</f>
        <v>Modalidades De Proteccion Especial Directos</v>
      </c>
      <c r="AJ3512" s="78" t="s">
        <v>517</v>
      </c>
      <c r="AK3512" s="79" t="str">
        <f>+IF(AJ3512&lt;&gt;"",VLOOKUP(AJ3512,NIVELES!$A$816:$B$892,2,0),"")</f>
        <v>NO APLICA</v>
      </c>
      <c r="AL3512" s="78" t="s">
        <v>553</v>
      </c>
      <c r="AM3512" s="78">
        <v>510510</v>
      </c>
      <c r="AN3512" s="79" t="str">
        <f>IF(AM3512&lt;&gt;"",+VLOOKUP(AM3512,NIVELES!$A$1652:$B$2466,2,0),"")</f>
        <v>Servicios Personales por Contrato</v>
      </c>
      <c r="AO3512" s="87">
        <v>261503</v>
      </c>
      <c r="AP3512" s="88">
        <v>0</v>
      </c>
      <c r="AQ3512" s="88">
        <v>47546</v>
      </c>
      <c r="AR3512" s="88">
        <v>23547</v>
      </c>
      <c r="AS3512" s="88">
        <v>23547</v>
      </c>
      <c r="AT3512" s="88">
        <v>23547</v>
      </c>
      <c r="AU3512" s="88">
        <v>23547</v>
      </c>
      <c r="AV3512" s="88">
        <v>23547</v>
      </c>
      <c r="AW3512" s="88">
        <v>23547</v>
      </c>
      <c r="AX3512" s="88">
        <v>23547</v>
      </c>
      <c r="AY3512" s="88">
        <v>23547</v>
      </c>
      <c r="AZ3512" s="88">
        <v>23547</v>
      </c>
      <c r="BA3512" s="88">
        <v>2034</v>
      </c>
      <c r="BB3512" s="89">
        <f t="shared" si="215"/>
        <v>261503</v>
      </c>
      <c r="BC3512" s="90" t="str">
        <f t="shared" si="214"/>
        <v>OK</v>
      </c>
      <c r="BD3512" s="91" t="str">
        <f t="shared" si="216"/>
        <v xml:space="preserve">                  </v>
      </c>
      <c r="BE3512" s="92">
        <f t="shared" si="217"/>
        <v>12</v>
      </c>
    </row>
    <row r="3513" spans="1:57" s="74" customFormat="1" ht="50.1" customHeight="1" x14ac:dyDescent="0.2">
      <c r="A3513" s="78" t="s">
        <v>55</v>
      </c>
      <c r="B3513" s="78" t="s">
        <v>65</v>
      </c>
      <c r="C3513" s="78" t="s">
        <v>622</v>
      </c>
      <c r="D3513" s="78" t="s">
        <v>605</v>
      </c>
      <c r="E3513" s="79" t="str">
        <f>+IF(C3513&lt;&gt;"",VLOOKUP(MID(C3513,18,5),NIVELES!$A$133:$B$213,2,0),"")</f>
        <v>EL_ORO</v>
      </c>
      <c r="F3513" s="80" t="s">
        <v>84</v>
      </c>
      <c r="G3513" s="81" t="str">
        <f>+IF(F3513&lt;&gt;"",VLOOKUP(F3513,NIVELES!$A$246:$C$464,3,0),"")</f>
        <v>SUR</v>
      </c>
      <c r="H3513" s="82" t="s">
        <v>1024</v>
      </c>
      <c r="I3513" s="78" t="s">
        <v>2183</v>
      </c>
      <c r="J3513" s="78" t="s">
        <v>2184</v>
      </c>
      <c r="K3513" s="78" t="s">
        <v>2185</v>
      </c>
      <c r="L3513" s="78" t="s">
        <v>2294</v>
      </c>
      <c r="M3513" s="78">
        <v>60</v>
      </c>
      <c r="N3513" s="78" t="s">
        <v>2295</v>
      </c>
      <c r="O3513" s="78" t="s">
        <v>2292</v>
      </c>
      <c r="P3513" s="82">
        <v>12</v>
      </c>
      <c r="Q3513" s="78" t="s">
        <v>2293</v>
      </c>
      <c r="R3513" s="82">
        <v>1</v>
      </c>
      <c r="S3513" s="82">
        <v>1</v>
      </c>
      <c r="T3513" s="82">
        <v>1</v>
      </c>
      <c r="U3513" s="82">
        <v>1</v>
      </c>
      <c r="V3513" s="82">
        <v>1</v>
      </c>
      <c r="W3513" s="82">
        <v>1</v>
      </c>
      <c r="X3513" s="82">
        <v>1</v>
      </c>
      <c r="Y3513" s="82">
        <v>1</v>
      </c>
      <c r="Z3513" s="82">
        <v>1</v>
      </c>
      <c r="AA3513" s="82">
        <v>1</v>
      </c>
      <c r="AB3513" s="82">
        <v>1</v>
      </c>
      <c r="AC3513" s="82">
        <v>1</v>
      </c>
      <c r="AD3513" s="85" t="str">
        <f>IF(A3513&lt;&gt;"",IF(D3513="DIRECCIÓN_DE_TRANSFERENCIAS","280 0031",VLOOKUP(C3513,NIVELES!$A$14:$B$105,2,0)),"")</f>
        <v>280 7130</v>
      </c>
      <c r="AE3513" s="86" t="s">
        <v>322</v>
      </c>
      <c r="AF3513" s="86" t="s">
        <v>542</v>
      </c>
      <c r="AG3513" s="79" t="str">
        <f>+IF(AF3513&lt;&gt;"",VLOOKUP(AF3513,NIVELES!$A$666:$B$673,2,0),"")</f>
        <v>SISTEMA_DE_PROTECCIÓN_ESPECIAL_EN_EL_CICLO_DE_VIDA</v>
      </c>
      <c r="AH3513" s="78" t="s">
        <v>452</v>
      </c>
      <c r="AI3513" s="79" t="str">
        <f>IF(AH3513&lt;&gt;"",VLOOKUP(CONCATENATE(AG3513,AH3513),NIVELES!$B$676:$C$745,2,0),"")</f>
        <v>Modalidades De Proteccion Especial Directos</v>
      </c>
      <c r="AJ3513" s="78" t="s">
        <v>517</v>
      </c>
      <c r="AK3513" s="79" t="str">
        <f>+IF(AJ3513&lt;&gt;"",VLOOKUP(AJ3513,NIVELES!$A$816:$B$892,2,0),"")</f>
        <v>NO APLICA</v>
      </c>
      <c r="AL3513" s="78" t="s">
        <v>553</v>
      </c>
      <c r="AM3513" s="78">
        <v>510601</v>
      </c>
      <c r="AN3513" s="79" t="str">
        <f>IF(AM3513&lt;&gt;"",+VLOOKUP(AM3513,NIVELES!$A$1652:$B$2466,2,0),"")</f>
        <v>Aporte Patronal</v>
      </c>
      <c r="AO3513" s="87">
        <v>30617.91</v>
      </c>
      <c r="AP3513" s="88">
        <v>489.4</v>
      </c>
      <c r="AQ3513" s="88">
        <v>5077.88</v>
      </c>
      <c r="AR3513" s="88">
        <v>2764.68</v>
      </c>
      <c r="AS3513" s="88">
        <v>2764.68</v>
      </c>
      <c r="AT3513" s="88">
        <v>2764.68</v>
      </c>
      <c r="AU3513" s="88">
        <v>2764.68</v>
      </c>
      <c r="AV3513" s="88">
        <v>2764.68</v>
      </c>
      <c r="AW3513" s="88">
        <v>2764.68</v>
      </c>
      <c r="AX3513" s="88">
        <v>2764.68</v>
      </c>
      <c r="AY3513" s="88">
        <v>2764.68</v>
      </c>
      <c r="AZ3513" s="88">
        <v>2764.68</v>
      </c>
      <c r="BA3513" s="88">
        <v>168.51</v>
      </c>
      <c r="BB3513" s="89">
        <f t="shared" si="215"/>
        <v>30617.91</v>
      </c>
      <c r="BC3513" s="90" t="str">
        <f t="shared" si="214"/>
        <v>OK</v>
      </c>
      <c r="BD3513" s="91" t="str">
        <f t="shared" si="216"/>
        <v xml:space="preserve">                  </v>
      </c>
      <c r="BE3513" s="92">
        <f t="shared" si="217"/>
        <v>12</v>
      </c>
    </row>
    <row r="3514" spans="1:57" s="74" customFormat="1" ht="50.1" customHeight="1" x14ac:dyDescent="0.2">
      <c r="A3514" s="78" t="s">
        <v>55</v>
      </c>
      <c r="B3514" s="78" t="s">
        <v>65</v>
      </c>
      <c r="C3514" s="78" t="s">
        <v>622</v>
      </c>
      <c r="D3514" s="78" t="s">
        <v>605</v>
      </c>
      <c r="E3514" s="79" t="str">
        <f>+IF(C3514&lt;&gt;"",VLOOKUP(MID(C3514,18,5),NIVELES!$A$133:$B$213,2,0),"")</f>
        <v>EL_ORO</v>
      </c>
      <c r="F3514" s="80" t="s">
        <v>84</v>
      </c>
      <c r="G3514" s="81" t="str">
        <f>+IF(F3514&lt;&gt;"",VLOOKUP(F3514,NIVELES!$A$246:$C$464,3,0),"")</f>
        <v>SUR</v>
      </c>
      <c r="H3514" s="82" t="s">
        <v>1024</v>
      </c>
      <c r="I3514" s="78" t="s">
        <v>2183</v>
      </c>
      <c r="J3514" s="78" t="s">
        <v>2184</v>
      </c>
      <c r="K3514" s="78" t="s">
        <v>2185</v>
      </c>
      <c r="L3514" s="78" t="s">
        <v>2294</v>
      </c>
      <c r="M3514" s="78">
        <v>60</v>
      </c>
      <c r="N3514" s="78" t="s">
        <v>2295</v>
      </c>
      <c r="O3514" s="78" t="s">
        <v>2292</v>
      </c>
      <c r="P3514" s="82">
        <v>12</v>
      </c>
      <c r="Q3514" s="78" t="s">
        <v>2293</v>
      </c>
      <c r="R3514" s="82">
        <v>1</v>
      </c>
      <c r="S3514" s="82">
        <v>1</v>
      </c>
      <c r="T3514" s="82">
        <v>1</v>
      </c>
      <c r="U3514" s="82">
        <v>1</v>
      </c>
      <c r="V3514" s="82">
        <v>1</v>
      </c>
      <c r="W3514" s="82">
        <v>1</v>
      </c>
      <c r="X3514" s="82">
        <v>1</v>
      </c>
      <c r="Y3514" s="82">
        <v>1</v>
      </c>
      <c r="Z3514" s="82">
        <v>1</v>
      </c>
      <c r="AA3514" s="82">
        <v>1</v>
      </c>
      <c r="AB3514" s="82">
        <v>1</v>
      </c>
      <c r="AC3514" s="82">
        <v>1</v>
      </c>
      <c r="AD3514" s="85" t="str">
        <f>IF(A3514&lt;&gt;"",IF(D3514="DIRECCIÓN_DE_TRANSFERENCIAS","280 0031",VLOOKUP(C3514,NIVELES!$A$14:$B$105,2,0)),"")</f>
        <v>280 7130</v>
      </c>
      <c r="AE3514" s="86" t="s">
        <v>322</v>
      </c>
      <c r="AF3514" s="86" t="s">
        <v>542</v>
      </c>
      <c r="AG3514" s="79" t="str">
        <f>+IF(AF3514&lt;&gt;"",VLOOKUP(AF3514,NIVELES!$A$666:$B$673,2,0),"")</f>
        <v>SISTEMA_DE_PROTECCIÓN_ESPECIAL_EN_EL_CICLO_DE_VIDA</v>
      </c>
      <c r="AH3514" s="78" t="s">
        <v>452</v>
      </c>
      <c r="AI3514" s="79" t="str">
        <f>IF(AH3514&lt;&gt;"",VLOOKUP(CONCATENATE(AG3514,AH3514),NIVELES!$B$676:$C$745,2,0),"")</f>
        <v>Modalidades De Proteccion Especial Directos</v>
      </c>
      <c r="AJ3514" s="78" t="s">
        <v>517</v>
      </c>
      <c r="AK3514" s="79" t="str">
        <f>+IF(AJ3514&lt;&gt;"",VLOOKUP(AJ3514,NIVELES!$A$816:$B$892,2,0),"")</f>
        <v>NO APLICA</v>
      </c>
      <c r="AL3514" s="78" t="s">
        <v>553</v>
      </c>
      <c r="AM3514" s="78">
        <v>510602</v>
      </c>
      <c r="AN3514" s="79" t="str">
        <f>IF(AM3514&lt;&gt;"",+VLOOKUP(AM3514,NIVELES!$A$1652:$B$2466,2,0),"")</f>
        <v>Fondo de Reserva</v>
      </c>
      <c r="AO3514" s="87">
        <v>26440.33</v>
      </c>
      <c r="AP3514" s="88">
        <v>0</v>
      </c>
      <c r="AQ3514" s="88">
        <v>2199.0500000000002</v>
      </c>
      <c r="AR3514" s="88">
        <v>2316</v>
      </c>
      <c r="AS3514" s="88">
        <v>2316</v>
      </c>
      <c r="AT3514" s="88">
        <v>2316</v>
      </c>
      <c r="AU3514" s="88">
        <v>2316</v>
      </c>
      <c r="AV3514" s="88">
        <v>2316</v>
      </c>
      <c r="AW3514" s="88">
        <v>2316</v>
      </c>
      <c r="AX3514" s="88">
        <v>2316</v>
      </c>
      <c r="AY3514" s="88">
        <v>2316</v>
      </c>
      <c r="AZ3514" s="88">
        <v>2316</v>
      </c>
      <c r="BA3514" s="88">
        <v>3397.28</v>
      </c>
      <c r="BB3514" s="89">
        <f t="shared" si="215"/>
        <v>26440.329999999998</v>
      </c>
      <c r="BC3514" s="90" t="str">
        <f t="shared" si="214"/>
        <v>OK</v>
      </c>
      <c r="BD3514" s="91" t="str">
        <f t="shared" si="216"/>
        <v xml:space="preserve">                  </v>
      </c>
      <c r="BE3514" s="92">
        <f t="shared" si="217"/>
        <v>12</v>
      </c>
    </row>
    <row r="3515" spans="1:57" s="74" customFormat="1" ht="50.1" customHeight="1" x14ac:dyDescent="0.2">
      <c r="A3515" s="78" t="s">
        <v>55</v>
      </c>
      <c r="B3515" s="78" t="s">
        <v>65</v>
      </c>
      <c r="C3515" s="78" t="s">
        <v>622</v>
      </c>
      <c r="D3515" s="78" t="s">
        <v>605</v>
      </c>
      <c r="E3515" s="79" t="str">
        <f>+IF(C3515&lt;&gt;"",VLOOKUP(MID(C3515,18,5),NIVELES!$A$133:$B$213,2,0),"")</f>
        <v>EL_ORO</v>
      </c>
      <c r="F3515" s="80" t="s">
        <v>84</v>
      </c>
      <c r="G3515" s="81" t="str">
        <f>+IF(F3515&lt;&gt;"",VLOOKUP(F3515,NIVELES!$A$246:$C$464,3,0),"")</f>
        <v>SUR</v>
      </c>
      <c r="H3515" s="82" t="s">
        <v>1024</v>
      </c>
      <c r="I3515" s="78" t="s">
        <v>2183</v>
      </c>
      <c r="J3515" s="78" t="s">
        <v>2184</v>
      </c>
      <c r="K3515" s="78" t="s">
        <v>2185</v>
      </c>
      <c r="L3515" s="78" t="s">
        <v>2294</v>
      </c>
      <c r="M3515" s="78">
        <v>60</v>
      </c>
      <c r="N3515" s="78" t="s">
        <v>2295</v>
      </c>
      <c r="O3515" s="78" t="s">
        <v>2296</v>
      </c>
      <c r="P3515" s="82">
        <v>12</v>
      </c>
      <c r="Q3515" s="78" t="s">
        <v>2297</v>
      </c>
      <c r="R3515" s="82">
        <v>1</v>
      </c>
      <c r="S3515" s="82">
        <v>1</v>
      </c>
      <c r="T3515" s="82">
        <v>1</v>
      </c>
      <c r="U3515" s="82">
        <v>1</v>
      </c>
      <c r="V3515" s="82">
        <v>1</v>
      </c>
      <c r="W3515" s="82">
        <v>1</v>
      </c>
      <c r="X3515" s="82">
        <v>1</v>
      </c>
      <c r="Y3515" s="82">
        <v>1</v>
      </c>
      <c r="Z3515" s="82">
        <v>1</v>
      </c>
      <c r="AA3515" s="82">
        <v>1</v>
      </c>
      <c r="AB3515" s="82">
        <v>1</v>
      </c>
      <c r="AC3515" s="82">
        <v>1</v>
      </c>
      <c r="AD3515" s="85" t="str">
        <f>IF(A3515&lt;&gt;"",IF(D3515="DIRECCIÓN_DE_TRANSFERENCIAS","280 0031",VLOOKUP(C3515,NIVELES!$A$14:$B$105,2,0)),"")</f>
        <v>280 7130</v>
      </c>
      <c r="AE3515" s="86" t="s">
        <v>322</v>
      </c>
      <c r="AF3515" s="86" t="s">
        <v>542</v>
      </c>
      <c r="AG3515" s="79" t="str">
        <f>+IF(AF3515&lt;&gt;"",VLOOKUP(AF3515,NIVELES!$A$666:$B$673,2,0),"")</f>
        <v>SISTEMA_DE_PROTECCIÓN_ESPECIAL_EN_EL_CICLO_DE_VIDA</v>
      </c>
      <c r="AH3515" s="78" t="s">
        <v>452</v>
      </c>
      <c r="AI3515" s="79" t="str">
        <f>IF(AH3515&lt;&gt;"",VLOOKUP(CONCATENATE(AG3515,AH3515),NIVELES!$B$676:$C$745,2,0),"")</f>
        <v>Modalidades De Proteccion Especial Directos</v>
      </c>
      <c r="AJ3515" s="78" t="s">
        <v>517</v>
      </c>
      <c r="AK3515" s="79" t="str">
        <f>+IF(AJ3515&lt;&gt;"",VLOOKUP(AJ3515,NIVELES!$A$816:$B$892,2,0),"")</f>
        <v>NO APLICA</v>
      </c>
      <c r="AL3515" s="78" t="s">
        <v>554</v>
      </c>
      <c r="AM3515" s="78">
        <v>530101</v>
      </c>
      <c r="AN3515" s="79" t="str">
        <f>IF(AM3515&lt;&gt;"",+VLOOKUP(AM3515,NIVELES!$A$1652:$B$2466,2,0),"")</f>
        <v>Agua Potable</v>
      </c>
      <c r="AO3515" s="87">
        <v>5000</v>
      </c>
      <c r="AP3515" s="88">
        <v>547.64</v>
      </c>
      <c r="AQ3515" s="88">
        <v>340.46</v>
      </c>
      <c r="AR3515" s="88">
        <v>417</v>
      </c>
      <c r="AS3515" s="88">
        <v>417</v>
      </c>
      <c r="AT3515" s="88">
        <v>417</v>
      </c>
      <c r="AU3515" s="88">
        <v>417</v>
      </c>
      <c r="AV3515" s="88">
        <v>417</v>
      </c>
      <c r="AW3515" s="88">
        <v>417</v>
      </c>
      <c r="AX3515" s="88">
        <v>417</v>
      </c>
      <c r="AY3515" s="88">
        <v>417</v>
      </c>
      <c r="AZ3515" s="88">
        <v>417</v>
      </c>
      <c r="BA3515" s="88">
        <v>358.9</v>
      </c>
      <c r="BB3515" s="89">
        <f t="shared" si="215"/>
        <v>5000</v>
      </c>
      <c r="BC3515" s="90" t="str">
        <f t="shared" si="214"/>
        <v>OK</v>
      </c>
      <c r="BD3515" s="91" t="str">
        <f t="shared" si="216"/>
        <v xml:space="preserve">                  </v>
      </c>
      <c r="BE3515" s="92">
        <f t="shared" si="217"/>
        <v>12</v>
      </c>
    </row>
    <row r="3516" spans="1:57" s="74" customFormat="1" ht="50.1" customHeight="1" x14ac:dyDescent="0.2">
      <c r="A3516" s="78" t="s">
        <v>55</v>
      </c>
      <c r="B3516" s="78" t="s">
        <v>65</v>
      </c>
      <c r="C3516" s="78" t="s">
        <v>622</v>
      </c>
      <c r="D3516" s="78" t="s">
        <v>605</v>
      </c>
      <c r="E3516" s="79" t="str">
        <f>+IF(C3516&lt;&gt;"",VLOOKUP(MID(C3516,18,5),NIVELES!$A$133:$B$213,2,0),"")</f>
        <v>EL_ORO</v>
      </c>
      <c r="F3516" s="80" t="s">
        <v>84</v>
      </c>
      <c r="G3516" s="81" t="str">
        <f>+IF(F3516&lt;&gt;"",VLOOKUP(F3516,NIVELES!$A$246:$C$464,3,0),"")</f>
        <v>SUR</v>
      </c>
      <c r="H3516" s="82" t="s">
        <v>1024</v>
      </c>
      <c r="I3516" s="78" t="s">
        <v>2183</v>
      </c>
      <c r="J3516" s="78" t="s">
        <v>2184</v>
      </c>
      <c r="K3516" s="78" t="s">
        <v>2185</v>
      </c>
      <c r="L3516" s="78" t="s">
        <v>2294</v>
      </c>
      <c r="M3516" s="78">
        <v>60</v>
      </c>
      <c r="N3516" s="78" t="s">
        <v>2295</v>
      </c>
      <c r="O3516" s="78" t="s">
        <v>2296</v>
      </c>
      <c r="P3516" s="82">
        <v>12</v>
      </c>
      <c r="Q3516" s="78" t="s">
        <v>2298</v>
      </c>
      <c r="R3516" s="82">
        <v>1</v>
      </c>
      <c r="S3516" s="82">
        <v>1</v>
      </c>
      <c r="T3516" s="82">
        <v>1</v>
      </c>
      <c r="U3516" s="82">
        <v>1</v>
      </c>
      <c r="V3516" s="82">
        <v>1</v>
      </c>
      <c r="W3516" s="82">
        <v>1</v>
      </c>
      <c r="X3516" s="82">
        <v>1</v>
      </c>
      <c r="Y3516" s="82">
        <v>1</v>
      </c>
      <c r="Z3516" s="82">
        <v>1</v>
      </c>
      <c r="AA3516" s="82">
        <v>1</v>
      </c>
      <c r="AB3516" s="82">
        <v>1</v>
      </c>
      <c r="AC3516" s="82">
        <v>1</v>
      </c>
      <c r="AD3516" s="85" t="str">
        <f>IF(A3516&lt;&gt;"",IF(D3516="DIRECCIÓN_DE_TRANSFERENCIAS","280 0031",VLOOKUP(C3516,NIVELES!$A$14:$B$105,2,0)),"")</f>
        <v>280 7130</v>
      </c>
      <c r="AE3516" s="86" t="s">
        <v>322</v>
      </c>
      <c r="AF3516" s="86" t="s">
        <v>542</v>
      </c>
      <c r="AG3516" s="79" t="str">
        <f>+IF(AF3516&lt;&gt;"",VLOOKUP(AF3516,NIVELES!$A$666:$B$673,2,0),"")</f>
        <v>SISTEMA_DE_PROTECCIÓN_ESPECIAL_EN_EL_CICLO_DE_VIDA</v>
      </c>
      <c r="AH3516" s="78" t="s">
        <v>452</v>
      </c>
      <c r="AI3516" s="79" t="str">
        <f>IF(AH3516&lt;&gt;"",VLOOKUP(CONCATENATE(AG3516,AH3516),NIVELES!$B$676:$C$745,2,0),"")</f>
        <v>Modalidades De Proteccion Especial Directos</v>
      </c>
      <c r="AJ3516" s="78" t="s">
        <v>517</v>
      </c>
      <c r="AK3516" s="79" t="str">
        <f>+IF(AJ3516&lt;&gt;"",VLOOKUP(AJ3516,NIVELES!$A$816:$B$892,2,0),"")</f>
        <v>NO APLICA</v>
      </c>
      <c r="AL3516" s="78" t="s">
        <v>554</v>
      </c>
      <c r="AM3516" s="78">
        <v>530104</v>
      </c>
      <c r="AN3516" s="79" t="str">
        <f>IF(AM3516&lt;&gt;"",+VLOOKUP(AM3516,NIVELES!$A$1652:$B$2466,2,0),"")</f>
        <v>Energía Eléctrica</v>
      </c>
      <c r="AO3516" s="87">
        <v>5000</v>
      </c>
      <c r="AP3516" s="88">
        <v>582.83000000000004</v>
      </c>
      <c r="AQ3516" s="88">
        <v>540.98</v>
      </c>
      <c r="AR3516" s="88">
        <v>417</v>
      </c>
      <c r="AS3516" s="88">
        <v>417</v>
      </c>
      <c r="AT3516" s="88">
        <v>417</v>
      </c>
      <c r="AU3516" s="88">
        <v>417</v>
      </c>
      <c r="AV3516" s="88">
        <v>417</v>
      </c>
      <c r="AW3516" s="88">
        <v>417</v>
      </c>
      <c r="AX3516" s="88">
        <v>417</v>
      </c>
      <c r="AY3516" s="88">
        <v>417</v>
      </c>
      <c r="AZ3516" s="88">
        <v>417</v>
      </c>
      <c r="BA3516" s="88">
        <v>123.19</v>
      </c>
      <c r="BB3516" s="89">
        <f t="shared" si="215"/>
        <v>4999.9999999999991</v>
      </c>
      <c r="BC3516" s="90" t="str">
        <f t="shared" si="214"/>
        <v>OK</v>
      </c>
      <c r="BD3516" s="91" t="str">
        <f t="shared" si="216"/>
        <v xml:space="preserve">                  </v>
      </c>
      <c r="BE3516" s="92">
        <f t="shared" si="217"/>
        <v>12</v>
      </c>
    </row>
    <row r="3517" spans="1:57" s="74" customFormat="1" ht="50.1" customHeight="1" x14ac:dyDescent="0.2">
      <c r="A3517" s="78" t="s">
        <v>55</v>
      </c>
      <c r="B3517" s="78" t="s">
        <v>65</v>
      </c>
      <c r="C3517" s="78" t="s">
        <v>622</v>
      </c>
      <c r="D3517" s="78" t="s">
        <v>605</v>
      </c>
      <c r="E3517" s="79" t="str">
        <f>+IF(C3517&lt;&gt;"",VLOOKUP(MID(C3517,18,5),NIVELES!$A$133:$B$213,2,0),"")</f>
        <v>EL_ORO</v>
      </c>
      <c r="F3517" s="80" t="s">
        <v>84</v>
      </c>
      <c r="G3517" s="81" t="str">
        <f>+IF(F3517&lt;&gt;"",VLOOKUP(F3517,NIVELES!$A$246:$C$464,3,0),"")</f>
        <v>SUR</v>
      </c>
      <c r="H3517" s="82" t="s">
        <v>1024</v>
      </c>
      <c r="I3517" s="78" t="s">
        <v>2183</v>
      </c>
      <c r="J3517" s="78" t="s">
        <v>2184</v>
      </c>
      <c r="K3517" s="78" t="s">
        <v>2185</v>
      </c>
      <c r="L3517" s="78" t="s">
        <v>2294</v>
      </c>
      <c r="M3517" s="78">
        <v>60</v>
      </c>
      <c r="N3517" s="78" t="s">
        <v>2295</v>
      </c>
      <c r="O3517" s="78" t="s">
        <v>2296</v>
      </c>
      <c r="P3517" s="82">
        <v>12</v>
      </c>
      <c r="Q3517" s="78" t="s">
        <v>3367</v>
      </c>
      <c r="R3517" s="82">
        <v>1</v>
      </c>
      <c r="S3517" s="82">
        <v>1</v>
      </c>
      <c r="T3517" s="82">
        <v>1</v>
      </c>
      <c r="U3517" s="82">
        <v>1</v>
      </c>
      <c r="V3517" s="82">
        <v>1</v>
      </c>
      <c r="W3517" s="82">
        <v>1</v>
      </c>
      <c r="X3517" s="82">
        <v>1</v>
      </c>
      <c r="Y3517" s="82">
        <v>1</v>
      </c>
      <c r="Z3517" s="82">
        <v>1</v>
      </c>
      <c r="AA3517" s="82">
        <v>1</v>
      </c>
      <c r="AB3517" s="82">
        <v>1</v>
      </c>
      <c r="AC3517" s="82">
        <v>1</v>
      </c>
      <c r="AD3517" s="85" t="str">
        <f>IF(A3517&lt;&gt;"",IF(D3517="DIRECCIÓN_DE_TRANSFERENCIAS","280 0031",VLOOKUP(C3517,NIVELES!$A$14:$B$105,2,0)),"")</f>
        <v>280 7130</v>
      </c>
      <c r="AE3517" s="86" t="s">
        <v>322</v>
      </c>
      <c r="AF3517" s="86" t="s">
        <v>542</v>
      </c>
      <c r="AG3517" s="79" t="str">
        <f>+IF(AF3517&lt;&gt;"",VLOOKUP(AF3517,NIVELES!$A$666:$B$673,2,0),"")</f>
        <v>SISTEMA_DE_PROTECCIÓN_ESPECIAL_EN_EL_CICLO_DE_VIDA</v>
      </c>
      <c r="AH3517" s="78" t="s">
        <v>452</v>
      </c>
      <c r="AI3517" s="79" t="str">
        <f>IF(AH3517&lt;&gt;"",VLOOKUP(CONCATENATE(AG3517,AH3517),NIVELES!$B$676:$C$745,2,0),"")</f>
        <v>Modalidades De Proteccion Especial Directos</v>
      </c>
      <c r="AJ3517" s="78" t="s">
        <v>517</v>
      </c>
      <c r="AK3517" s="79" t="str">
        <f>+IF(AJ3517&lt;&gt;"",VLOOKUP(AJ3517,NIVELES!$A$816:$B$892,2,0),"")</f>
        <v>NO APLICA</v>
      </c>
      <c r="AL3517" s="78" t="s">
        <v>554</v>
      </c>
      <c r="AM3517" s="78">
        <v>530105</v>
      </c>
      <c r="AN3517" s="79" t="str">
        <f>IF(AM3517&lt;&gt;"",+VLOOKUP(AM3517,NIVELES!$A$1652:$B$2466,2,0),"")</f>
        <v>Telecomunicaciones</v>
      </c>
      <c r="AO3517" s="87">
        <v>900</v>
      </c>
      <c r="AP3517" s="88">
        <v>68.8</v>
      </c>
      <c r="AQ3517" s="88">
        <v>69.44</v>
      </c>
      <c r="AR3517" s="88">
        <v>75</v>
      </c>
      <c r="AS3517" s="88">
        <v>75</v>
      </c>
      <c r="AT3517" s="88">
        <v>75</v>
      </c>
      <c r="AU3517" s="88">
        <v>75</v>
      </c>
      <c r="AV3517" s="88">
        <v>75</v>
      </c>
      <c r="AW3517" s="88">
        <v>75</v>
      </c>
      <c r="AX3517" s="88">
        <v>75</v>
      </c>
      <c r="AY3517" s="88">
        <v>75</v>
      </c>
      <c r="AZ3517" s="88">
        <v>75</v>
      </c>
      <c r="BA3517" s="88">
        <v>86.76</v>
      </c>
      <c r="BB3517" s="89">
        <f t="shared" si="215"/>
        <v>900</v>
      </c>
      <c r="BC3517" s="90" t="str">
        <f t="shared" si="214"/>
        <v>OK</v>
      </c>
      <c r="BD3517" s="91" t="str">
        <f t="shared" si="216"/>
        <v xml:space="preserve">                  </v>
      </c>
      <c r="BE3517" s="92">
        <f t="shared" si="217"/>
        <v>12</v>
      </c>
    </row>
    <row r="3518" spans="1:57" s="74" customFormat="1" ht="50.1" customHeight="1" x14ac:dyDescent="0.2">
      <c r="A3518" s="78" t="s">
        <v>55</v>
      </c>
      <c r="B3518" s="78" t="s">
        <v>65</v>
      </c>
      <c r="C3518" s="78" t="s">
        <v>622</v>
      </c>
      <c r="D3518" s="78" t="s">
        <v>605</v>
      </c>
      <c r="E3518" s="79" t="str">
        <f>+IF(C3518&lt;&gt;"",VLOOKUP(MID(C3518,18,5),NIVELES!$A$133:$B$213,2,0),"")</f>
        <v>EL_ORO</v>
      </c>
      <c r="F3518" s="80" t="s">
        <v>84</v>
      </c>
      <c r="G3518" s="81" t="str">
        <f>+IF(F3518&lt;&gt;"",VLOOKUP(F3518,NIVELES!$A$246:$C$464,3,0),"")</f>
        <v>SUR</v>
      </c>
      <c r="H3518" s="82" t="s">
        <v>1024</v>
      </c>
      <c r="I3518" s="78" t="s">
        <v>2183</v>
      </c>
      <c r="J3518" s="78" t="s">
        <v>2184</v>
      </c>
      <c r="K3518" s="78" t="s">
        <v>2185</v>
      </c>
      <c r="L3518" s="78" t="s">
        <v>2294</v>
      </c>
      <c r="M3518" s="78">
        <v>60</v>
      </c>
      <c r="N3518" s="78" t="s">
        <v>2295</v>
      </c>
      <c r="O3518" s="78" t="s">
        <v>3348</v>
      </c>
      <c r="P3518" s="82">
        <v>11</v>
      </c>
      <c r="Q3518" s="78" t="s">
        <v>1954</v>
      </c>
      <c r="R3518" s="82"/>
      <c r="S3518" s="82">
        <v>1</v>
      </c>
      <c r="T3518" s="82">
        <v>1</v>
      </c>
      <c r="U3518" s="82">
        <v>1</v>
      </c>
      <c r="V3518" s="82">
        <v>1</v>
      </c>
      <c r="W3518" s="82">
        <v>1</v>
      </c>
      <c r="X3518" s="82">
        <v>1</v>
      </c>
      <c r="Y3518" s="82">
        <v>1</v>
      </c>
      <c r="Z3518" s="82">
        <v>1</v>
      </c>
      <c r="AA3518" s="82">
        <v>1</v>
      </c>
      <c r="AB3518" s="82">
        <v>1</v>
      </c>
      <c r="AC3518" s="82">
        <v>1</v>
      </c>
      <c r="AD3518" s="85" t="str">
        <f>IF(A3518&lt;&gt;"",IF(D3518="DIRECCIÓN_DE_TRANSFERENCIAS","280 0031",VLOOKUP(C3518,NIVELES!$A$14:$B$105,2,0)),"")</f>
        <v>280 7130</v>
      </c>
      <c r="AE3518" s="86" t="s">
        <v>322</v>
      </c>
      <c r="AF3518" s="86" t="s">
        <v>542</v>
      </c>
      <c r="AG3518" s="79" t="str">
        <f>+IF(AF3518&lt;&gt;"",VLOOKUP(AF3518,NIVELES!$A$666:$B$673,2,0),"")</f>
        <v>SISTEMA_DE_PROTECCIÓN_ESPECIAL_EN_EL_CICLO_DE_VIDA</v>
      </c>
      <c r="AH3518" s="78" t="s">
        <v>452</v>
      </c>
      <c r="AI3518" s="79" t="str">
        <f>IF(AH3518&lt;&gt;"",VLOOKUP(CONCATENATE(AG3518,AH3518),NIVELES!$B$676:$C$745,2,0),"")</f>
        <v>Modalidades De Proteccion Especial Directos</v>
      </c>
      <c r="AJ3518" s="78" t="s">
        <v>517</v>
      </c>
      <c r="AK3518" s="79" t="str">
        <f>+IF(AJ3518&lt;&gt;"",VLOOKUP(AJ3518,NIVELES!$A$816:$B$892,2,0),"")</f>
        <v>NO APLICA</v>
      </c>
      <c r="AL3518" s="78" t="s">
        <v>554</v>
      </c>
      <c r="AM3518" s="78">
        <v>530208</v>
      </c>
      <c r="AN3518" s="79" t="str">
        <f>IF(AM3518&lt;&gt;"",+VLOOKUP(AM3518,NIVELES!$A$1652:$B$2466,2,0),"")</f>
        <v>Servicio de Seguridad y Vigilancia</v>
      </c>
      <c r="AO3518" s="87">
        <v>0</v>
      </c>
      <c r="AP3518" s="88">
        <v>0</v>
      </c>
      <c r="AQ3518" s="88">
        <v>0</v>
      </c>
      <c r="AR3518" s="88">
        <v>0</v>
      </c>
      <c r="AS3518" s="88">
        <v>0</v>
      </c>
      <c r="AT3518" s="88">
        <v>0</v>
      </c>
      <c r="AU3518" s="88">
        <v>0</v>
      </c>
      <c r="AV3518" s="88">
        <v>0</v>
      </c>
      <c r="AW3518" s="88">
        <v>0</v>
      </c>
      <c r="AX3518" s="88">
        <v>0</v>
      </c>
      <c r="AY3518" s="88">
        <v>0</v>
      </c>
      <c r="AZ3518" s="88">
        <v>0</v>
      </c>
      <c r="BA3518" s="88">
        <v>0</v>
      </c>
      <c r="BB3518" s="89">
        <f t="shared" si="215"/>
        <v>0</v>
      </c>
      <c r="BC3518" s="90" t="str">
        <f t="shared" si="214"/>
        <v>OK</v>
      </c>
      <c r="BD3518" s="91" t="str">
        <f t="shared" si="216"/>
        <v xml:space="preserve">                  </v>
      </c>
      <c r="BE3518" s="92">
        <f t="shared" si="217"/>
        <v>11</v>
      </c>
    </row>
    <row r="3519" spans="1:57" s="74" customFormat="1" ht="50.1" customHeight="1" x14ac:dyDescent="0.2">
      <c r="A3519" s="78" t="s">
        <v>55</v>
      </c>
      <c r="B3519" s="78" t="s">
        <v>65</v>
      </c>
      <c r="C3519" s="78" t="s">
        <v>622</v>
      </c>
      <c r="D3519" s="78" t="s">
        <v>605</v>
      </c>
      <c r="E3519" s="79" t="str">
        <f>+IF(C3519&lt;&gt;"",VLOOKUP(MID(C3519,18,5),NIVELES!$A$133:$B$213,2,0),"")</f>
        <v>EL_ORO</v>
      </c>
      <c r="F3519" s="80" t="s">
        <v>84</v>
      </c>
      <c r="G3519" s="81" t="str">
        <f>+IF(F3519&lt;&gt;"",VLOOKUP(F3519,NIVELES!$A$246:$C$464,3,0),"")</f>
        <v>SUR</v>
      </c>
      <c r="H3519" s="82" t="s">
        <v>1024</v>
      </c>
      <c r="I3519" s="78" t="s">
        <v>2183</v>
      </c>
      <c r="J3519" s="78" t="s">
        <v>2184</v>
      </c>
      <c r="K3519" s="78" t="s">
        <v>2185</v>
      </c>
      <c r="L3519" s="78" t="s">
        <v>2294</v>
      </c>
      <c r="M3519" s="78">
        <v>60</v>
      </c>
      <c r="N3519" s="78" t="s">
        <v>2295</v>
      </c>
      <c r="O3519" s="78" t="s">
        <v>3368</v>
      </c>
      <c r="P3519" s="82">
        <v>11</v>
      </c>
      <c r="Q3519" s="78" t="s">
        <v>3369</v>
      </c>
      <c r="R3519" s="82"/>
      <c r="S3519" s="82">
        <v>1</v>
      </c>
      <c r="T3519" s="82">
        <v>1</v>
      </c>
      <c r="U3519" s="82">
        <v>1</v>
      </c>
      <c r="V3519" s="82">
        <v>1</v>
      </c>
      <c r="W3519" s="82">
        <v>1</v>
      </c>
      <c r="X3519" s="82">
        <v>1</v>
      </c>
      <c r="Y3519" s="82">
        <v>1</v>
      </c>
      <c r="Z3519" s="82">
        <v>1</v>
      </c>
      <c r="AA3519" s="82">
        <v>1</v>
      </c>
      <c r="AB3519" s="82">
        <v>1</v>
      </c>
      <c r="AC3519" s="82">
        <v>1</v>
      </c>
      <c r="AD3519" s="85" t="str">
        <f>IF(A3519&lt;&gt;"",IF(D3519="DIRECCIÓN_DE_TRANSFERENCIAS","280 0031",VLOOKUP(C3519,NIVELES!$A$14:$B$105,2,0)),"")</f>
        <v>280 7130</v>
      </c>
      <c r="AE3519" s="86" t="s">
        <v>322</v>
      </c>
      <c r="AF3519" s="86" t="s">
        <v>542</v>
      </c>
      <c r="AG3519" s="79" t="str">
        <f>+IF(AF3519&lt;&gt;"",VLOOKUP(AF3519,NIVELES!$A$666:$B$673,2,0),"")</f>
        <v>SISTEMA_DE_PROTECCIÓN_ESPECIAL_EN_EL_CICLO_DE_VIDA</v>
      </c>
      <c r="AH3519" s="78" t="s">
        <v>452</v>
      </c>
      <c r="AI3519" s="79" t="str">
        <f>IF(AH3519&lt;&gt;"",VLOOKUP(CONCATENATE(AG3519,AH3519),NIVELES!$B$676:$C$745,2,0),"")</f>
        <v>Modalidades De Proteccion Especial Directos</v>
      </c>
      <c r="AJ3519" s="78" t="s">
        <v>517</v>
      </c>
      <c r="AK3519" s="79" t="str">
        <f>+IF(AJ3519&lt;&gt;"",VLOOKUP(AJ3519,NIVELES!$A$816:$B$892,2,0),"")</f>
        <v>NO APLICA</v>
      </c>
      <c r="AL3519" s="78" t="s">
        <v>554</v>
      </c>
      <c r="AM3519" s="78">
        <v>530235</v>
      </c>
      <c r="AN3519" s="79" t="str">
        <f>IF(AM3519&lt;&gt;"",+VLOOKUP(AM3519,NIVELES!$A$1652:$B$2466,2,0),"")</f>
        <v>Servicio de Alimentación</v>
      </c>
      <c r="AO3519" s="87">
        <v>70735.210000000006</v>
      </c>
      <c r="AP3519" s="88">
        <v>0</v>
      </c>
      <c r="AQ3519" s="88">
        <v>6203</v>
      </c>
      <c r="AR3519" s="88">
        <v>8212.5</v>
      </c>
      <c r="AS3519" s="88">
        <v>8212.5</v>
      </c>
      <c r="AT3519" s="88">
        <v>8212.5</v>
      </c>
      <c r="AU3519" s="88">
        <v>8212.5</v>
      </c>
      <c r="AV3519" s="88">
        <v>8212.5</v>
      </c>
      <c r="AW3519" s="88">
        <v>8212.5</v>
      </c>
      <c r="AX3519" s="88">
        <v>8212.5</v>
      </c>
      <c r="AY3519" s="88">
        <v>7044.71</v>
      </c>
      <c r="AZ3519" s="88">
        <v>0</v>
      </c>
      <c r="BA3519" s="88">
        <v>0</v>
      </c>
      <c r="BB3519" s="89">
        <f t="shared" si="215"/>
        <v>70735.210000000006</v>
      </c>
      <c r="BC3519" s="90" t="str">
        <f t="shared" si="214"/>
        <v>OK</v>
      </c>
      <c r="BD3519" s="91" t="str">
        <f t="shared" si="216"/>
        <v xml:space="preserve">                  </v>
      </c>
      <c r="BE3519" s="92">
        <f t="shared" si="217"/>
        <v>11</v>
      </c>
    </row>
    <row r="3520" spans="1:57" s="74" customFormat="1" ht="50.1" customHeight="1" x14ac:dyDescent="0.2">
      <c r="A3520" s="78" t="s">
        <v>55</v>
      </c>
      <c r="B3520" s="78" t="s">
        <v>65</v>
      </c>
      <c r="C3520" s="78" t="s">
        <v>622</v>
      </c>
      <c r="D3520" s="78" t="s">
        <v>605</v>
      </c>
      <c r="E3520" s="79" t="str">
        <f>+IF(C3520&lt;&gt;"",VLOOKUP(MID(C3520,18,5),NIVELES!$A$133:$B$213,2,0),"")</f>
        <v>EL_ORO</v>
      </c>
      <c r="F3520" s="80" t="s">
        <v>84</v>
      </c>
      <c r="G3520" s="81" t="str">
        <f>+IF(F3520&lt;&gt;"",VLOOKUP(F3520,NIVELES!$A$246:$C$464,3,0),"")</f>
        <v>SUR</v>
      </c>
      <c r="H3520" s="82" t="s">
        <v>1024</v>
      </c>
      <c r="I3520" s="78" t="s">
        <v>2183</v>
      </c>
      <c r="J3520" s="78" t="s">
        <v>2184</v>
      </c>
      <c r="K3520" s="78" t="s">
        <v>2185</v>
      </c>
      <c r="L3520" s="78" t="s">
        <v>2294</v>
      </c>
      <c r="M3520" s="78">
        <v>60</v>
      </c>
      <c r="N3520" s="78" t="s">
        <v>2295</v>
      </c>
      <c r="O3520" s="78" t="s">
        <v>3338</v>
      </c>
      <c r="P3520" s="82">
        <v>10</v>
      </c>
      <c r="Q3520" s="78" t="s">
        <v>3350</v>
      </c>
      <c r="R3520" s="82"/>
      <c r="S3520" s="82"/>
      <c r="T3520" s="82">
        <v>1</v>
      </c>
      <c r="U3520" s="82">
        <v>1</v>
      </c>
      <c r="V3520" s="82">
        <v>1</v>
      </c>
      <c r="W3520" s="82">
        <v>1</v>
      </c>
      <c r="X3520" s="82">
        <v>1</v>
      </c>
      <c r="Y3520" s="82">
        <v>1</v>
      </c>
      <c r="Z3520" s="82">
        <v>1</v>
      </c>
      <c r="AA3520" s="82">
        <v>1</v>
      </c>
      <c r="AB3520" s="82">
        <v>1</v>
      </c>
      <c r="AC3520" s="82">
        <v>1</v>
      </c>
      <c r="AD3520" s="85" t="str">
        <f>IF(A3520&lt;&gt;"",IF(D3520="DIRECCIÓN_DE_TRANSFERENCIAS","280 0031",VLOOKUP(C3520,NIVELES!$A$14:$B$105,2,0)),"")</f>
        <v>280 7130</v>
      </c>
      <c r="AE3520" s="86" t="s">
        <v>322</v>
      </c>
      <c r="AF3520" s="86" t="s">
        <v>542</v>
      </c>
      <c r="AG3520" s="79" t="str">
        <f>+IF(AF3520&lt;&gt;"",VLOOKUP(AF3520,NIVELES!$A$666:$B$673,2,0),"")</f>
        <v>SISTEMA_DE_PROTECCIÓN_ESPECIAL_EN_EL_CICLO_DE_VIDA</v>
      </c>
      <c r="AH3520" s="78" t="s">
        <v>452</v>
      </c>
      <c r="AI3520" s="79" t="str">
        <f>IF(AH3520&lt;&gt;"",VLOOKUP(CONCATENATE(AG3520,AH3520),NIVELES!$B$676:$C$745,2,0),"")</f>
        <v>Modalidades De Proteccion Especial Directos</v>
      </c>
      <c r="AJ3520" s="78" t="s">
        <v>517</v>
      </c>
      <c r="AK3520" s="79" t="str">
        <f>+IF(AJ3520&lt;&gt;"",VLOOKUP(AJ3520,NIVELES!$A$816:$B$892,2,0),"")</f>
        <v>NO APLICA</v>
      </c>
      <c r="AL3520" s="78" t="s">
        <v>554</v>
      </c>
      <c r="AM3520" s="78">
        <v>530301</v>
      </c>
      <c r="AN3520" s="79" t="str">
        <f>IF(AM3520&lt;&gt;"",+VLOOKUP(AM3520,NIVELES!$A$1652:$B$2466,2,0),"")</f>
        <v>Pasajes al Interior</v>
      </c>
      <c r="AO3520" s="87">
        <v>1000</v>
      </c>
      <c r="AP3520" s="88">
        <v>0</v>
      </c>
      <c r="AQ3520" s="88">
        <v>0</v>
      </c>
      <c r="AR3520" s="88">
        <v>100</v>
      </c>
      <c r="AS3520" s="88">
        <v>100</v>
      </c>
      <c r="AT3520" s="88">
        <v>100</v>
      </c>
      <c r="AU3520" s="88">
        <v>100</v>
      </c>
      <c r="AV3520" s="88">
        <v>100</v>
      </c>
      <c r="AW3520" s="88">
        <v>100</v>
      </c>
      <c r="AX3520" s="88">
        <v>100</v>
      </c>
      <c r="AY3520" s="88">
        <v>100</v>
      </c>
      <c r="AZ3520" s="88">
        <v>100</v>
      </c>
      <c r="BA3520" s="88">
        <v>100</v>
      </c>
      <c r="BB3520" s="89">
        <f t="shared" si="215"/>
        <v>1000</v>
      </c>
      <c r="BC3520" s="90" t="str">
        <f t="shared" si="214"/>
        <v>OK</v>
      </c>
      <c r="BD3520" s="91" t="str">
        <f t="shared" si="216"/>
        <v xml:space="preserve">                  </v>
      </c>
      <c r="BE3520" s="92">
        <f t="shared" si="217"/>
        <v>10</v>
      </c>
    </row>
    <row r="3521" spans="1:57" s="74" customFormat="1" ht="50.1" customHeight="1" x14ac:dyDescent="0.2">
      <c r="A3521" s="78" t="s">
        <v>55</v>
      </c>
      <c r="B3521" s="78" t="s">
        <v>65</v>
      </c>
      <c r="C3521" s="78" t="s">
        <v>622</v>
      </c>
      <c r="D3521" s="78" t="s">
        <v>605</v>
      </c>
      <c r="E3521" s="79" t="str">
        <f>+IF(C3521&lt;&gt;"",VLOOKUP(MID(C3521,18,5),NIVELES!$A$133:$B$213,2,0),"")</f>
        <v>EL_ORO</v>
      </c>
      <c r="F3521" s="80" t="s">
        <v>84</v>
      </c>
      <c r="G3521" s="81" t="str">
        <f>+IF(F3521&lt;&gt;"",VLOOKUP(F3521,NIVELES!$A$246:$C$464,3,0),"")</f>
        <v>SUR</v>
      </c>
      <c r="H3521" s="82" t="s">
        <v>1024</v>
      </c>
      <c r="I3521" s="78" t="s">
        <v>2183</v>
      </c>
      <c r="J3521" s="78" t="s">
        <v>2184</v>
      </c>
      <c r="K3521" s="78" t="s">
        <v>2185</v>
      </c>
      <c r="L3521" s="78" t="s">
        <v>2294</v>
      </c>
      <c r="M3521" s="78">
        <v>60</v>
      </c>
      <c r="N3521" s="78" t="s">
        <v>2295</v>
      </c>
      <c r="O3521" s="78" t="s">
        <v>3351</v>
      </c>
      <c r="P3521" s="82">
        <v>10</v>
      </c>
      <c r="Q3521" s="78" t="s">
        <v>3370</v>
      </c>
      <c r="R3521" s="82"/>
      <c r="S3521" s="82"/>
      <c r="T3521" s="82">
        <v>1</v>
      </c>
      <c r="U3521" s="82">
        <v>1</v>
      </c>
      <c r="V3521" s="82">
        <v>1</v>
      </c>
      <c r="W3521" s="82">
        <v>1</v>
      </c>
      <c r="X3521" s="82">
        <v>1</v>
      </c>
      <c r="Y3521" s="82">
        <v>1</v>
      </c>
      <c r="Z3521" s="82">
        <v>1</v>
      </c>
      <c r="AA3521" s="82">
        <v>1</v>
      </c>
      <c r="AB3521" s="82">
        <v>1</v>
      </c>
      <c r="AC3521" s="82">
        <v>1</v>
      </c>
      <c r="AD3521" s="85" t="str">
        <f>IF(A3521&lt;&gt;"",IF(D3521="DIRECCIÓN_DE_TRANSFERENCIAS","280 0031",VLOOKUP(C3521,NIVELES!$A$14:$B$105,2,0)),"")</f>
        <v>280 7130</v>
      </c>
      <c r="AE3521" s="86" t="s">
        <v>322</v>
      </c>
      <c r="AF3521" s="86" t="s">
        <v>542</v>
      </c>
      <c r="AG3521" s="79" t="str">
        <f>+IF(AF3521&lt;&gt;"",VLOOKUP(AF3521,NIVELES!$A$666:$B$673,2,0),"")</f>
        <v>SISTEMA_DE_PROTECCIÓN_ESPECIAL_EN_EL_CICLO_DE_VIDA</v>
      </c>
      <c r="AH3521" s="78" t="s">
        <v>452</v>
      </c>
      <c r="AI3521" s="79" t="str">
        <f>IF(AH3521&lt;&gt;"",VLOOKUP(CONCATENATE(AG3521,AH3521),NIVELES!$B$676:$C$745,2,0),"")</f>
        <v>Modalidades De Proteccion Especial Directos</v>
      </c>
      <c r="AJ3521" s="78" t="s">
        <v>517</v>
      </c>
      <c r="AK3521" s="79" t="str">
        <f>+IF(AJ3521&lt;&gt;"",VLOOKUP(AJ3521,NIVELES!$A$816:$B$892,2,0),"")</f>
        <v>NO APLICA</v>
      </c>
      <c r="AL3521" s="78" t="s">
        <v>554</v>
      </c>
      <c r="AM3521" s="78">
        <v>530303</v>
      </c>
      <c r="AN3521" s="79" t="str">
        <f>IF(AM3521&lt;&gt;"",+VLOOKUP(AM3521,NIVELES!$A$1652:$B$2466,2,0),"")</f>
        <v>Viáticos y Subsistencias en el Interior</v>
      </c>
      <c r="AO3521" s="87">
        <v>4000</v>
      </c>
      <c r="AP3521" s="88">
        <v>0</v>
      </c>
      <c r="AQ3521" s="88">
        <v>621.4</v>
      </c>
      <c r="AR3521" s="88">
        <v>400</v>
      </c>
      <c r="AS3521" s="88">
        <v>400</v>
      </c>
      <c r="AT3521" s="88">
        <v>400</v>
      </c>
      <c r="AU3521" s="88">
        <v>400</v>
      </c>
      <c r="AV3521" s="88">
        <v>400</v>
      </c>
      <c r="AW3521" s="88">
        <v>400</v>
      </c>
      <c r="AX3521" s="88">
        <v>400</v>
      </c>
      <c r="AY3521" s="88">
        <v>400</v>
      </c>
      <c r="AZ3521" s="88">
        <v>178.6</v>
      </c>
      <c r="BA3521" s="88"/>
      <c r="BB3521" s="89">
        <f t="shared" si="215"/>
        <v>4000</v>
      </c>
      <c r="BC3521" s="90" t="str">
        <f t="shared" si="214"/>
        <v>OK</v>
      </c>
      <c r="BD3521" s="91" t="str">
        <f t="shared" si="216"/>
        <v xml:space="preserve">                  </v>
      </c>
      <c r="BE3521" s="92">
        <f t="shared" si="217"/>
        <v>10</v>
      </c>
    </row>
    <row r="3522" spans="1:57" s="74" customFormat="1" ht="50.1" customHeight="1" x14ac:dyDescent="0.2">
      <c r="A3522" s="78" t="s">
        <v>55</v>
      </c>
      <c r="B3522" s="78" t="s">
        <v>65</v>
      </c>
      <c r="C3522" s="78" t="s">
        <v>622</v>
      </c>
      <c r="D3522" s="78" t="s">
        <v>605</v>
      </c>
      <c r="E3522" s="79" t="str">
        <f>+IF(C3522&lt;&gt;"",VLOOKUP(MID(C3522,18,5),NIVELES!$A$133:$B$213,2,0),"")</f>
        <v>EL_ORO</v>
      </c>
      <c r="F3522" s="80" t="s">
        <v>84</v>
      </c>
      <c r="G3522" s="81" t="str">
        <f>+IF(F3522&lt;&gt;"",VLOOKUP(F3522,NIVELES!$A$246:$C$464,3,0),"")</f>
        <v>SUR</v>
      </c>
      <c r="H3522" s="82" t="s">
        <v>1024</v>
      </c>
      <c r="I3522" s="78" t="s">
        <v>2183</v>
      </c>
      <c r="J3522" s="78" t="s">
        <v>2184</v>
      </c>
      <c r="K3522" s="78" t="s">
        <v>2185</v>
      </c>
      <c r="L3522" s="78" t="s">
        <v>2294</v>
      </c>
      <c r="M3522" s="78">
        <v>60</v>
      </c>
      <c r="N3522" s="78" t="s">
        <v>2295</v>
      </c>
      <c r="O3522" s="78" t="s">
        <v>3356</v>
      </c>
      <c r="P3522" s="82">
        <v>10</v>
      </c>
      <c r="Q3522" s="78" t="s">
        <v>3355</v>
      </c>
      <c r="R3522" s="82"/>
      <c r="S3522" s="82"/>
      <c r="T3522" s="82">
        <v>1</v>
      </c>
      <c r="U3522" s="82">
        <v>1</v>
      </c>
      <c r="V3522" s="82">
        <v>1</v>
      </c>
      <c r="W3522" s="82">
        <v>1</v>
      </c>
      <c r="X3522" s="82">
        <v>1</v>
      </c>
      <c r="Y3522" s="82">
        <v>1</v>
      </c>
      <c r="Z3522" s="82">
        <v>1</v>
      </c>
      <c r="AA3522" s="82">
        <v>1</v>
      </c>
      <c r="AB3522" s="82">
        <v>1</v>
      </c>
      <c r="AC3522" s="82">
        <v>1</v>
      </c>
      <c r="AD3522" s="85" t="str">
        <f>IF(A3522&lt;&gt;"",IF(D3522="DIRECCIÓN_DE_TRANSFERENCIAS","280 0031",VLOOKUP(C3522,NIVELES!$A$14:$B$105,2,0)),"")</f>
        <v>280 7130</v>
      </c>
      <c r="AE3522" s="86" t="s">
        <v>322</v>
      </c>
      <c r="AF3522" s="86" t="s">
        <v>542</v>
      </c>
      <c r="AG3522" s="79" t="str">
        <f>+IF(AF3522&lt;&gt;"",VLOOKUP(AF3522,NIVELES!$A$666:$B$673,2,0),"")</f>
        <v>SISTEMA_DE_PROTECCIÓN_ESPECIAL_EN_EL_CICLO_DE_VIDA</v>
      </c>
      <c r="AH3522" s="78" t="s">
        <v>452</v>
      </c>
      <c r="AI3522" s="79" t="str">
        <f>IF(AH3522&lt;&gt;"",VLOOKUP(CONCATENATE(AG3522,AH3522),NIVELES!$B$676:$C$745,2,0),"")</f>
        <v>Modalidades De Proteccion Especial Directos</v>
      </c>
      <c r="AJ3522" s="78" t="s">
        <v>517</v>
      </c>
      <c r="AK3522" s="79" t="str">
        <f>+IF(AJ3522&lt;&gt;"",VLOOKUP(AJ3522,NIVELES!$A$816:$B$892,2,0),"")</f>
        <v>NO APLICA</v>
      </c>
      <c r="AL3522" s="78" t="s">
        <v>554</v>
      </c>
      <c r="AM3522" s="78">
        <v>530502</v>
      </c>
      <c r="AN3522" s="79" t="str">
        <f>IF(AM3522&lt;&gt;"",+VLOOKUP(AM3522,NIVELES!$A$1652:$B$2466,2,0),"")</f>
        <v>Edificios, Locales y Residencias, Parqueaderos, Casilleros Judiciales y Bancarios (Arrendamiento)</v>
      </c>
      <c r="AO3522" s="87">
        <v>39504</v>
      </c>
      <c r="AP3522" s="88">
        <v>0</v>
      </c>
      <c r="AQ3522" s="88">
        <v>0</v>
      </c>
      <c r="AR3522" s="88">
        <v>3292</v>
      </c>
      <c r="AS3522" s="88">
        <v>3292</v>
      </c>
      <c r="AT3522" s="88">
        <v>3292</v>
      </c>
      <c r="AU3522" s="88">
        <v>3292</v>
      </c>
      <c r="AV3522" s="88">
        <v>3292</v>
      </c>
      <c r="AW3522" s="88">
        <v>3292</v>
      </c>
      <c r="AX3522" s="88">
        <v>3292</v>
      </c>
      <c r="AY3522" s="88">
        <v>3292</v>
      </c>
      <c r="AZ3522" s="88">
        <v>3292</v>
      </c>
      <c r="BA3522" s="88">
        <v>9876</v>
      </c>
      <c r="BB3522" s="89">
        <f t="shared" si="215"/>
        <v>39504</v>
      </c>
      <c r="BC3522" s="90" t="str">
        <f t="shared" si="214"/>
        <v>OK</v>
      </c>
      <c r="BD3522" s="91" t="str">
        <f t="shared" si="216"/>
        <v xml:space="preserve">                  </v>
      </c>
      <c r="BE3522" s="92">
        <f t="shared" si="217"/>
        <v>10</v>
      </c>
    </row>
    <row r="3523" spans="1:57" s="74" customFormat="1" ht="50.1" customHeight="1" x14ac:dyDescent="0.2">
      <c r="A3523" s="78" t="s">
        <v>55</v>
      </c>
      <c r="B3523" s="78" t="s">
        <v>65</v>
      </c>
      <c r="C3523" s="78" t="s">
        <v>622</v>
      </c>
      <c r="D3523" s="78" t="s">
        <v>605</v>
      </c>
      <c r="E3523" s="79" t="str">
        <f>+IF(C3523&lt;&gt;"",VLOOKUP(MID(C3523,18,5),NIVELES!$A$133:$B$213,2,0),"")</f>
        <v>EL_ORO</v>
      </c>
      <c r="F3523" s="80" t="s">
        <v>84</v>
      </c>
      <c r="G3523" s="81" t="str">
        <f>+IF(F3523&lt;&gt;"",VLOOKUP(F3523,NIVELES!$A$246:$C$464,3,0),"")</f>
        <v>SUR</v>
      </c>
      <c r="H3523" s="82" t="s">
        <v>1024</v>
      </c>
      <c r="I3523" s="78" t="s">
        <v>2183</v>
      </c>
      <c r="J3523" s="78" t="s">
        <v>2184</v>
      </c>
      <c r="K3523" s="78" t="s">
        <v>2185</v>
      </c>
      <c r="L3523" s="78" t="s">
        <v>2294</v>
      </c>
      <c r="M3523" s="78">
        <v>60</v>
      </c>
      <c r="N3523" s="78" t="s">
        <v>2295</v>
      </c>
      <c r="O3523" s="78" t="s">
        <v>3371</v>
      </c>
      <c r="P3523" s="82">
        <v>2</v>
      </c>
      <c r="Q3523" s="78" t="s">
        <v>1954</v>
      </c>
      <c r="R3523" s="82"/>
      <c r="S3523" s="82"/>
      <c r="T3523" s="82">
        <v>1</v>
      </c>
      <c r="U3523" s="82"/>
      <c r="V3523" s="82"/>
      <c r="W3523" s="82"/>
      <c r="X3523" s="82">
        <v>1</v>
      </c>
      <c r="Y3523" s="82"/>
      <c r="Z3523" s="82"/>
      <c r="AA3523" s="82"/>
      <c r="AB3523" s="82"/>
      <c r="AC3523" s="82"/>
      <c r="AD3523" s="85" t="str">
        <f>IF(A3523&lt;&gt;"",IF(D3523="DIRECCIÓN_DE_TRANSFERENCIAS","280 0031",VLOOKUP(C3523,NIVELES!$A$14:$B$105,2,0)),"")</f>
        <v>280 7130</v>
      </c>
      <c r="AE3523" s="86" t="s">
        <v>322</v>
      </c>
      <c r="AF3523" s="86" t="s">
        <v>542</v>
      </c>
      <c r="AG3523" s="79" t="str">
        <f>+IF(AF3523&lt;&gt;"",VLOOKUP(AF3523,NIVELES!$A$666:$B$673,2,0),"")</f>
        <v>SISTEMA_DE_PROTECCIÓN_ESPECIAL_EN_EL_CICLO_DE_VIDA</v>
      </c>
      <c r="AH3523" s="78" t="s">
        <v>452</v>
      </c>
      <c r="AI3523" s="79" t="str">
        <f>IF(AH3523&lt;&gt;"",VLOOKUP(CONCATENATE(AG3523,AH3523),NIVELES!$B$676:$C$745,2,0),"")</f>
        <v>Modalidades De Proteccion Especial Directos</v>
      </c>
      <c r="AJ3523" s="78" t="s">
        <v>517</v>
      </c>
      <c r="AK3523" s="79" t="str">
        <f>+IF(AJ3523&lt;&gt;"",VLOOKUP(AJ3523,NIVELES!$A$816:$B$892,2,0),"")</f>
        <v>NO APLICA</v>
      </c>
      <c r="AL3523" s="78" t="s">
        <v>554</v>
      </c>
      <c r="AM3523" s="78">
        <v>530802</v>
      </c>
      <c r="AN3523" s="79" t="str">
        <f>IF(AM3523&lt;&gt;"",+VLOOKUP(AM3523,NIVELES!$A$1652:$B$2466,2,0),"")</f>
        <v>Vestuario, Lencería, Prendas de Protección; y, Accesorios para Uniformes Militares y Policiales; y, Carpas</v>
      </c>
      <c r="AO3523" s="87">
        <v>9000</v>
      </c>
      <c r="AP3523" s="88">
        <v>0</v>
      </c>
      <c r="AQ3523" s="88">
        <v>0</v>
      </c>
      <c r="AR3523" s="88">
        <v>4500</v>
      </c>
      <c r="AS3523" s="88">
        <v>4500</v>
      </c>
      <c r="AT3523" s="88">
        <v>0</v>
      </c>
      <c r="AU3523" s="88">
        <v>0</v>
      </c>
      <c r="AV3523" s="88">
        <v>0</v>
      </c>
      <c r="AW3523" s="88">
        <v>0</v>
      </c>
      <c r="AX3523" s="88">
        <v>0</v>
      </c>
      <c r="AY3523" s="88">
        <v>0</v>
      </c>
      <c r="AZ3523" s="88">
        <v>0</v>
      </c>
      <c r="BA3523" s="88">
        <v>0</v>
      </c>
      <c r="BB3523" s="89">
        <f t="shared" si="215"/>
        <v>9000</v>
      </c>
      <c r="BC3523" s="90" t="str">
        <f t="shared" si="214"/>
        <v>OK</v>
      </c>
      <c r="BD3523" s="91" t="str">
        <f t="shared" si="216"/>
        <v xml:space="preserve">                  </v>
      </c>
      <c r="BE3523" s="92">
        <f t="shared" si="217"/>
        <v>2</v>
      </c>
    </row>
    <row r="3524" spans="1:57" s="74" customFormat="1" ht="50.1" customHeight="1" x14ac:dyDescent="0.2">
      <c r="A3524" s="78" t="s">
        <v>55</v>
      </c>
      <c r="B3524" s="78" t="s">
        <v>65</v>
      </c>
      <c r="C3524" s="78" t="s">
        <v>622</v>
      </c>
      <c r="D3524" s="78" t="s">
        <v>605</v>
      </c>
      <c r="E3524" s="79" t="str">
        <f>+IF(C3524&lt;&gt;"",VLOOKUP(MID(C3524,18,5),NIVELES!$A$133:$B$213,2,0),"")</f>
        <v>EL_ORO</v>
      </c>
      <c r="F3524" s="80" t="s">
        <v>84</v>
      </c>
      <c r="G3524" s="81" t="str">
        <f>+IF(F3524&lt;&gt;"",VLOOKUP(F3524,NIVELES!$A$246:$C$464,3,0),"")</f>
        <v>SUR</v>
      </c>
      <c r="H3524" s="82" t="s">
        <v>1024</v>
      </c>
      <c r="I3524" s="78" t="s">
        <v>2183</v>
      </c>
      <c r="J3524" s="78" t="s">
        <v>2184</v>
      </c>
      <c r="K3524" s="78" t="s">
        <v>2185</v>
      </c>
      <c r="L3524" s="78" t="s">
        <v>2294</v>
      </c>
      <c r="M3524" s="78">
        <v>60</v>
      </c>
      <c r="N3524" s="78" t="s">
        <v>2295</v>
      </c>
      <c r="O3524" s="78" t="s">
        <v>2307</v>
      </c>
      <c r="P3524" s="82">
        <v>1</v>
      </c>
      <c r="Q3524" s="78" t="s">
        <v>1954</v>
      </c>
      <c r="R3524" s="82"/>
      <c r="S3524" s="82"/>
      <c r="T3524" s="82"/>
      <c r="U3524" s="82">
        <v>1</v>
      </c>
      <c r="V3524" s="82"/>
      <c r="W3524" s="82"/>
      <c r="X3524" s="82"/>
      <c r="Y3524" s="82"/>
      <c r="Z3524" s="82"/>
      <c r="AA3524" s="82"/>
      <c r="AB3524" s="82"/>
      <c r="AC3524" s="82"/>
      <c r="AD3524" s="85" t="str">
        <f>IF(A3524&lt;&gt;"",IF(D3524="DIRECCIÓN_DE_TRANSFERENCIAS","280 0031",VLOOKUP(C3524,NIVELES!$A$14:$B$105,2,0)),"")</f>
        <v>280 7130</v>
      </c>
      <c r="AE3524" s="86" t="s">
        <v>322</v>
      </c>
      <c r="AF3524" s="86" t="s">
        <v>542</v>
      </c>
      <c r="AG3524" s="79" t="str">
        <f>+IF(AF3524&lt;&gt;"",VLOOKUP(AF3524,NIVELES!$A$666:$B$673,2,0),"")</f>
        <v>SISTEMA_DE_PROTECCIÓN_ESPECIAL_EN_EL_CICLO_DE_VIDA</v>
      </c>
      <c r="AH3524" s="78" t="s">
        <v>452</v>
      </c>
      <c r="AI3524" s="79" t="str">
        <f>IF(AH3524&lt;&gt;"",VLOOKUP(CONCATENATE(AG3524,AH3524),NIVELES!$B$676:$C$745,2,0),"")</f>
        <v>Modalidades De Proteccion Especial Directos</v>
      </c>
      <c r="AJ3524" s="78" t="s">
        <v>517</v>
      </c>
      <c r="AK3524" s="79" t="str">
        <f>+IF(AJ3524&lt;&gt;"",VLOOKUP(AJ3524,NIVELES!$A$816:$B$892,2,0),"")</f>
        <v>NO APLICA</v>
      </c>
      <c r="AL3524" s="78" t="s">
        <v>554</v>
      </c>
      <c r="AM3524" s="78">
        <v>530804</v>
      </c>
      <c r="AN3524" s="79" t="str">
        <f>IF(AM3524&lt;&gt;"",+VLOOKUP(AM3524,NIVELES!$A$1652:$B$2466,2,0),"")</f>
        <v>Materiales de Oficina</v>
      </c>
      <c r="AO3524" s="87">
        <v>3000</v>
      </c>
      <c r="AP3524" s="88">
        <v>0</v>
      </c>
      <c r="AQ3524" s="88">
        <v>0</v>
      </c>
      <c r="AR3524" s="88">
        <v>0</v>
      </c>
      <c r="AS3524" s="88">
        <v>3000</v>
      </c>
      <c r="AT3524" s="88">
        <v>0</v>
      </c>
      <c r="AU3524" s="88">
        <v>0</v>
      </c>
      <c r="AV3524" s="88">
        <v>0</v>
      </c>
      <c r="AW3524" s="88">
        <v>0</v>
      </c>
      <c r="AX3524" s="88">
        <v>0</v>
      </c>
      <c r="AY3524" s="88">
        <v>0</v>
      </c>
      <c r="AZ3524" s="88">
        <v>0</v>
      </c>
      <c r="BA3524" s="88">
        <v>0</v>
      </c>
      <c r="BB3524" s="89">
        <f t="shared" si="215"/>
        <v>3000</v>
      </c>
      <c r="BC3524" s="90" t="str">
        <f t="shared" si="214"/>
        <v>OK</v>
      </c>
      <c r="BD3524" s="91" t="str">
        <f t="shared" si="216"/>
        <v xml:space="preserve">                  </v>
      </c>
      <c r="BE3524" s="92">
        <f t="shared" si="217"/>
        <v>1</v>
      </c>
    </row>
    <row r="3525" spans="1:57" s="74" customFormat="1" ht="50.1" customHeight="1" x14ac:dyDescent="0.2">
      <c r="A3525" s="78" t="s">
        <v>55</v>
      </c>
      <c r="B3525" s="78" t="s">
        <v>65</v>
      </c>
      <c r="C3525" s="78" t="s">
        <v>622</v>
      </c>
      <c r="D3525" s="78" t="s">
        <v>605</v>
      </c>
      <c r="E3525" s="79" t="str">
        <f>+IF(C3525&lt;&gt;"",VLOOKUP(MID(C3525,18,5),NIVELES!$A$133:$B$213,2,0),"")</f>
        <v>EL_ORO</v>
      </c>
      <c r="F3525" s="80" t="s">
        <v>84</v>
      </c>
      <c r="G3525" s="81" t="str">
        <f>+IF(F3525&lt;&gt;"",VLOOKUP(F3525,NIVELES!$A$246:$C$464,3,0),"")</f>
        <v>SUR</v>
      </c>
      <c r="H3525" s="82" t="s">
        <v>1024</v>
      </c>
      <c r="I3525" s="78" t="s">
        <v>2183</v>
      </c>
      <c r="J3525" s="78" t="s">
        <v>2184</v>
      </c>
      <c r="K3525" s="78" t="s">
        <v>2185</v>
      </c>
      <c r="L3525" s="78" t="s">
        <v>2294</v>
      </c>
      <c r="M3525" s="78">
        <v>60</v>
      </c>
      <c r="N3525" s="78" t="s">
        <v>2295</v>
      </c>
      <c r="O3525" s="78" t="s">
        <v>2308</v>
      </c>
      <c r="P3525" s="82">
        <v>1</v>
      </c>
      <c r="Q3525" s="78" t="s">
        <v>1954</v>
      </c>
      <c r="R3525" s="82"/>
      <c r="S3525" s="82"/>
      <c r="T3525" s="82"/>
      <c r="U3525" s="82">
        <v>1</v>
      </c>
      <c r="V3525" s="82"/>
      <c r="W3525" s="82"/>
      <c r="X3525" s="82"/>
      <c r="Y3525" s="82"/>
      <c r="Z3525" s="82"/>
      <c r="AA3525" s="82"/>
      <c r="AB3525" s="82"/>
      <c r="AC3525" s="82"/>
      <c r="AD3525" s="85" t="str">
        <f>IF(A3525&lt;&gt;"",IF(D3525="DIRECCIÓN_DE_TRANSFERENCIAS","280 0031",VLOOKUP(C3525,NIVELES!$A$14:$B$105,2,0)),"")</f>
        <v>280 7130</v>
      </c>
      <c r="AE3525" s="86" t="s">
        <v>322</v>
      </c>
      <c r="AF3525" s="86" t="s">
        <v>542</v>
      </c>
      <c r="AG3525" s="79" t="str">
        <f>+IF(AF3525&lt;&gt;"",VLOOKUP(AF3525,NIVELES!$A$666:$B$673,2,0),"")</f>
        <v>SISTEMA_DE_PROTECCIÓN_ESPECIAL_EN_EL_CICLO_DE_VIDA</v>
      </c>
      <c r="AH3525" s="78" t="s">
        <v>452</v>
      </c>
      <c r="AI3525" s="79" t="str">
        <f>IF(AH3525&lt;&gt;"",VLOOKUP(CONCATENATE(AG3525,AH3525),NIVELES!$B$676:$C$745,2,0),"")</f>
        <v>Modalidades De Proteccion Especial Directos</v>
      </c>
      <c r="AJ3525" s="78" t="s">
        <v>517</v>
      </c>
      <c r="AK3525" s="79" t="str">
        <f>+IF(AJ3525&lt;&gt;"",VLOOKUP(AJ3525,NIVELES!$A$816:$B$892,2,0),"")</f>
        <v>NO APLICA</v>
      </c>
      <c r="AL3525" s="78" t="s">
        <v>554</v>
      </c>
      <c r="AM3525" s="78">
        <v>530805</v>
      </c>
      <c r="AN3525" s="79" t="str">
        <f>IF(AM3525&lt;&gt;"",+VLOOKUP(AM3525,NIVELES!$A$1652:$B$2466,2,0),"")</f>
        <v>Materiales de Aseo</v>
      </c>
      <c r="AO3525" s="87">
        <v>9000</v>
      </c>
      <c r="AP3525" s="88">
        <v>0</v>
      </c>
      <c r="AQ3525" s="88">
        <v>0</v>
      </c>
      <c r="AR3525" s="88">
        <v>0</v>
      </c>
      <c r="AS3525" s="88">
        <v>9000</v>
      </c>
      <c r="AT3525" s="88">
        <v>0</v>
      </c>
      <c r="AU3525" s="88">
        <v>0</v>
      </c>
      <c r="AV3525" s="88">
        <v>0</v>
      </c>
      <c r="AW3525" s="88">
        <v>0</v>
      </c>
      <c r="AX3525" s="88">
        <v>0</v>
      </c>
      <c r="AY3525" s="88">
        <v>0</v>
      </c>
      <c r="AZ3525" s="88">
        <v>0</v>
      </c>
      <c r="BA3525" s="88">
        <v>0</v>
      </c>
      <c r="BB3525" s="89">
        <f t="shared" si="215"/>
        <v>9000</v>
      </c>
      <c r="BC3525" s="90" t="str">
        <f t="shared" si="214"/>
        <v>OK</v>
      </c>
      <c r="BD3525" s="91" t="str">
        <f t="shared" si="216"/>
        <v xml:space="preserve">                  </v>
      </c>
      <c r="BE3525" s="92">
        <f t="shared" si="217"/>
        <v>1</v>
      </c>
    </row>
    <row r="3526" spans="1:57" s="74" customFormat="1" ht="50.1" customHeight="1" x14ac:dyDescent="0.2">
      <c r="A3526" s="78" t="s">
        <v>55</v>
      </c>
      <c r="B3526" s="78" t="s">
        <v>65</v>
      </c>
      <c r="C3526" s="78" t="s">
        <v>622</v>
      </c>
      <c r="D3526" s="78" t="s">
        <v>605</v>
      </c>
      <c r="E3526" s="79" t="str">
        <f>+IF(C3526&lt;&gt;"",VLOOKUP(MID(C3526,18,5),NIVELES!$A$133:$B$213,2,0),"")</f>
        <v>EL_ORO</v>
      </c>
      <c r="F3526" s="80" t="s">
        <v>84</v>
      </c>
      <c r="G3526" s="81" t="str">
        <f>+IF(F3526&lt;&gt;"",VLOOKUP(F3526,NIVELES!$A$246:$C$464,3,0),"")</f>
        <v>SUR</v>
      </c>
      <c r="H3526" s="82" t="s">
        <v>1024</v>
      </c>
      <c r="I3526" s="78" t="s">
        <v>2183</v>
      </c>
      <c r="J3526" s="78" t="s">
        <v>2184</v>
      </c>
      <c r="K3526" s="78" t="s">
        <v>2185</v>
      </c>
      <c r="L3526" s="78" t="s">
        <v>2294</v>
      </c>
      <c r="M3526" s="78">
        <v>60</v>
      </c>
      <c r="N3526" s="78" t="s">
        <v>2295</v>
      </c>
      <c r="O3526" s="78" t="s">
        <v>3372</v>
      </c>
      <c r="P3526" s="82">
        <v>4</v>
      </c>
      <c r="Q3526" s="78" t="s">
        <v>1954</v>
      </c>
      <c r="R3526" s="82"/>
      <c r="S3526" s="82"/>
      <c r="T3526" s="82">
        <v>1</v>
      </c>
      <c r="U3526" s="82"/>
      <c r="V3526" s="82">
        <v>1</v>
      </c>
      <c r="W3526" s="82"/>
      <c r="X3526" s="82">
        <v>1</v>
      </c>
      <c r="Y3526" s="82"/>
      <c r="Z3526" s="82">
        <v>1</v>
      </c>
      <c r="AA3526" s="82"/>
      <c r="AB3526" s="82"/>
      <c r="AC3526" s="82"/>
      <c r="AD3526" s="85" t="str">
        <f>IF(A3526&lt;&gt;"",IF(D3526="DIRECCIÓN_DE_TRANSFERENCIAS","280 0031",VLOOKUP(C3526,NIVELES!$A$14:$B$105,2,0)),"")</f>
        <v>280 7130</v>
      </c>
      <c r="AE3526" s="86" t="s">
        <v>322</v>
      </c>
      <c r="AF3526" s="86" t="s">
        <v>542</v>
      </c>
      <c r="AG3526" s="79" t="str">
        <f>+IF(AF3526&lt;&gt;"",VLOOKUP(AF3526,NIVELES!$A$666:$B$673,2,0),"")</f>
        <v>SISTEMA_DE_PROTECCIÓN_ESPECIAL_EN_EL_CICLO_DE_VIDA</v>
      </c>
      <c r="AH3526" s="78" t="s">
        <v>452</v>
      </c>
      <c r="AI3526" s="79" t="str">
        <f>IF(AH3526&lt;&gt;"",VLOOKUP(CONCATENATE(AG3526,AH3526),NIVELES!$B$676:$C$745,2,0),"")</f>
        <v>Modalidades De Proteccion Especial Directos</v>
      </c>
      <c r="AJ3526" s="78" t="s">
        <v>517</v>
      </c>
      <c r="AK3526" s="79" t="str">
        <f>+IF(AJ3526&lt;&gt;"",VLOOKUP(AJ3526,NIVELES!$A$816:$B$892,2,0),"")</f>
        <v>NO APLICA</v>
      </c>
      <c r="AL3526" s="78" t="s">
        <v>554</v>
      </c>
      <c r="AM3526" s="78">
        <v>530809</v>
      </c>
      <c r="AN3526" s="79" t="str">
        <f>IF(AM3526&lt;&gt;"",+VLOOKUP(AM3526,NIVELES!$A$1652:$B$2466,2,0),"")</f>
        <v>Medicamentos</v>
      </c>
      <c r="AO3526" s="87">
        <v>1000</v>
      </c>
      <c r="AP3526" s="88">
        <v>0</v>
      </c>
      <c r="AQ3526" s="88">
        <v>0</v>
      </c>
      <c r="AR3526" s="88">
        <v>250</v>
      </c>
      <c r="AS3526" s="88">
        <v>0</v>
      </c>
      <c r="AT3526" s="88">
        <v>0</v>
      </c>
      <c r="AU3526" s="88">
        <v>250</v>
      </c>
      <c r="AV3526" s="88">
        <v>0</v>
      </c>
      <c r="AW3526" s="88">
        <v>0</v>
      </c>
      <c r="AX3526" s="88">
        <v>250</v>
      </c>
      <c r="AY3526" s="88">
        <v>0</v>
      </c>
      <c r="AZ3526" s="88">
        <v>0</v>
      </c>
      <c r="BA3526" s="88">
        <v>250</v>
      </c>
      <c r="BB3526" s="89">
        <f t="shared" si="215"/>
        <v>1000</v>
      </c>
      <c r="BC3526" s="90" t="str">
        <f t="shared" si="214"/>
        <v>OK</v>
      </c>
      <c r="BD3526" s="91" t="str">
        <f t="shared" si="216"/>
        <v xml:space="preserve">                  </v>
      </c>
      <c r="BE3526" s="92">
        <f t="shared" si="217"/>
        <v>4</v>
      </c>
    </row>
    <row r="3527" spans="1:57" s="74" customFormat="1" ht="50.1" customHeight="1" x14ac:dyDescent="0.2">
      <c r="A3527" s="78" t="s">
        <v>55</v>
      </c>
      <c r="B3527" s="78" t="s">
        <v>65</v>
      </c>
      <c r="C3527" s="78" t="s">
        <v>622</v>
      </c>
      <c r="D3527" s="78" t="s">
        <v>605</v>
      </c>
      <c r="E3527" s="79" t="str">
        <f>+IF(C3527&lt;&gt;"",VLOOKUP(MID(C3527,18,5),NIVELES!$A$133:$B$213,2,0),"")</f>
        <v>EL_ORO</v>
      </c>
      <c r="F3527" s="80" t="s">
        <v>84</v>
      </c>
      <c r="G3527" s="81" t="str">
        <f>+IF(F3527&lt;&gt;"",VLOOKUP(F3527,NIVELES!$A$246:$C$464,3,0),"")</f>
        <v>SUR</v>
      </c>
      <c r="H3527" s="82" t="s">
        <v>1024</v>
      </c>
      <c r="I3527" s="78" t="s">
        <v>2183</v>
      </c>
      <c r="J3527" s="78" t="s">
        <v>2184</v>
      </c>
      <c r="K3527" s="78" t="s">
        <v>2185</v>
      </c>
      <c r="L3527" s="78" t="s">
        <v>2294</v>
      </c>
      <c r="M3527" s="78">
        <v>60</v>
      </c>
      <c r="N3527" s="78" t="s">
        <v>2295</v>
      </c>
      <c r="O3527" s="78" t="s">
        <v>3373</v>
      </c>
      <c r="P3527" s="82">
        <v>1</v>
      </c>
      <c r="Q3527" s="78" t="s">
        <v>1954</v>
      </c>
      <c r="R3527" s="82"/>
      <c r="S3527" s="82"/>
      <c r="T3527" s="82"/>
      <c r="U3527" s="82">
        <v>1</v>
      </c>
      <c r="V3527" s="82"/>
      <c r="W3527" s="82"/>
      <c r="X3527" s="82"/>
      <c r="Y3527" s="82"/>
      <c r="Z3527" s="82"/>
      <c r="AA3527" s="82"/>
      <c r="AB3527" s="82"/>
      <c r="AC3527" s="82"/>
      <c r="AD3527" s="85" t="str">
        <f>IF(A3527&lt;&gt;"",IF(D3527="DIRECCIÓN_DE_TRANSFERENCIAS","280 0031",VLOOKUP(C3527,NIVELES!$A$14:$B$105,2,0)),"")</f>
        <v>280 7130</v>
      </c>
      <c r="AE3527" s="86" t="s">
        <v>322</v>
      </c>
      <c r="AF3527" s="86" t="s">
        <v>542</v>
      </c>
      <c r="AG3527" s="79" t="str">
        <f>+IF(AF3527&lt;&gt;"",VLOOKUP(AF3527,NIVELES!$A$666:$B$673,2,0),"")</f>
        <v>SISTEMA_DE_PROTECCIÓN_ESPECIAL_EN_EL_CICLO_DE_VIDA</v>
      </c>
      <c r="AH3527" s="78" t="s">
        <v>452</v>
      </c>
      <c r="AI3527" s="79" t="str">
        <f>IF(AH3527&lt;&gt;"",VLOOKUP(CONCATENATE(AG3527,AH3527),NIVELES!$B$676:$C$745,2,0),"")</f>
        <v>Modalidades De Proteccion Especial Directos</v>
      </c>
      <c r="AJ3527" s="78" t="s">
        <v>517</v>
      </c>
      <c r="AK3527" s="79" t="str">
        <f>+IF(AJ3527&lt;&gt;"",VLOOKUP(AJ3527,NIVELES!$A$816:$B$892,2,0),"")</f>
        <v>NO APLICA</v>
      </c>
      <c r="AL3527" s="78" t="s">
        <v>554</v>
      </c>
      <c r="AM3527" s="78">
        <v>530812</v>
      </c>
      <c r="AN3527" s="79" t="str">
        <f>IF(AM3527&lt;&gt;"",+VLOOKUP(AM3527,NIVELES!$A$1652:$B$2466,2,0),"")</f>
        <v>Materiales Didácticos</v>
      </c>
      <c r="AO3527" s="87">
        <v>7055.6</v>
      </c>
      <c r="AP3527" s="88">
        <v>0</v>
      </c>
      <c r="AQ3527" s="88">
        <v>0</v>
      </c>
      <c r="AR3527" s="88">
        <v>7055.6</v>
      </c>
      <c r="AS3527" s="88">
        <v>0</v>
      </c>
      <c r="AT3527" s="88">
        <v>0</v>
      </c>
      <c r="AU3527" s="88">
        <v>0</v>
      </c>
      <c r="AV3527" s="88">
        <v>0</v>
      </c>
      <c r="AW3527" s="88">
        <v>0</v>
      </c>
      <c r="AX3527" s="88">
        <v>0</v>
      </c>
      <c r="AY3527" s="88">
        <v>0</v>
      </c>
      <c r="AZ3527" s="88">
        <v>0</v>
      </c>
      <c r="BA3527" s="88">
        <v>0</v>
      </c>
      <c r="BB3527" s="89">
        <f t="shared" si="215"/>
        <v>7055.6</v>
      </c>
      <c r="BC3527" s="90" t="str">
        <f t="shared" ref="BC3527:BC3590" si="218">IF(A3527&lt;&gt;"",IF(AO3527&lt;&gt;"",IF(AO3527=BB3527,"OK",AO3527-BB3527),IF(AND(AO3527="",BB3527=""),"",AO3527-BB3527))," ")</f>
        <v>OK</v>
      </c>
      <c r="BD3527" s="91" t="str">
        <f t="shared" si="216"/>
        <v xml:space="preserve">                  </v>
      </c>
      <c r="BE3527" s="92">
        <f t="shared" si="217"/>
        <v>1</v>
      </c>
    </row>
    <row r="3528" spans="1:57" s="74" customFormat="1" ht="50.1" customHeight="1" x14ac:dyDescent="0.2">
      <c r="A3528" s="78" t="s">
        <v>55</v>
      </c>
      <c r="B3528" s="78" t="s">
        <v>65</v>
      </c>
      <c r="C3528" s="78" t="s">
        <v>622</v>
      </c>
      <c r="D3528" s="78" t="s">
        <v>605</v>
      </c>
      <c r="E3528" s="79" t="str">
        <f>+IF(C3528&lt;&gt;"",VLOOKUP(MID(C3528,18,5),NIVELES!$A$133:$B$213,2,0),"")</f>
        <v>EL_ORO</v>
      </c>
      <c r="F3528" s="80" t="s">
        <v>84</v>
      </c>
      <c r="G3528" s="81" t="str">
        <f>+IF(F3528&lt;&gt;"",VLOOKUP(F3528,NIVELES!$A$246:$C$464,3,0),"")</f>
        <v>SUR</v>
      </c>
      <c r="H3528" s="82" t="s">
        <v>1024</v>
      </c>
      <c r="I3528" s="78" t="s">
        <v>2183</v>
      </c>
      <c r="J3528" s="78" t="s">
        <v>2184</v>
      </c>
      <c r="K3528" s="78" t="s">
        <v>2185</v>
      </c>
      <c r="L3528" s="78" t="s">
        <v>2294</v>
      </c>
      <c r="M3528" s="78">
        <v>60</v>
      </c>
      <c r="N3528" s="78" t="s">
        <v>2295</v>
      </c>
      <c r="O3528" s="78" t="s">
        <v>3374</v>
      </c>
      <c r="P3528" s="82">
        <v>2</v>
      </c>
      <c r="Q3528" s="78" t="s">
        <v>1954</v>
      </c>
      <c r="R3528" s="82"/>
      <c r="S3528" s="82"/>
      <c r="T3528" s="82"/>
      <c r="U3528" s="82"/>
      <c r="V3528" s="82">
        <v>1</v>
      </c>
      <c r="W3528" s="82"/>
      <c r="X3528" s="82">
        <v>1</v>
      </c>
      <c r="Y3528" s="82"/>
      <c r="Z3528" s="82"/>
      <c r="AA3528" s="82"/>
      <c r="AB3528" s="82"/>
      <c r="AC3528" s="82"/>
      <c r="AD3528" s="85" t="str">
        <f>IF(A3528&lt;&gt;"",IF(D3528="DIRECCIÓN_DE_TRANSFERENCIAS","280 0031",VLOOKUP(C3528,NIVELES!$A$14:$B$105,2,0)),"")</f>
        <v>280 7130</v>
      </c>
      <c r="AE3528" s="86" t="s">
        <v>322</v>
      </c>
      <c r="AF3528" s="86" t="s">
        <v>542</v>
      </c>
      <c r="AG3528" s="79" t="str">
        <f>+IF(AF3528&lt;&gt;"",VLOOKUP(AF3528,NIVELES!$A$666:$B$673,2,0),"")</f>
        <v>SISTEMA_DE_PROTECCIÓN_ESPECIAL_EN_EL_CICLO_DE_VIDA</v>
      </c>
      <c r="AH3528" s="78" t="s">
        <v>452</v>
      </c>
      <c r="AI3528" s="79" t="str">
        <f>IF(AH3528&lt;&gt;"",VLOOKUP(CONCATENATE(AG3528,AH3528),NIVELES!$B$676:$C$745,2,0),"")</f>
        <v>Modalidades De Proteccion Especial Directos</v>
      </c>
      <c r="AJ3528" s="78" t="s">
        <v>517</v>
      </c>
      <c r="AK3528" s="79" t="str">
        <f>+IF(AJ3528&lt;&gt;"",VLOOKUP(AJ3528,NIVELES!$A$816:$B$892,2,0),"")</f>
        <v>NO APLICA</v>
      </c>
      <c r="AL3528" s="78" t="s">
        <v>554</v>
      </c>
      <c r="AM3528" s="78">
        <v>530820</v>
      </c>
      <c r="AN3528" s="79" t="str">
        <f>IF(AM3528&lt;&gt;"",+VLOOKUP(AM3528,NIVELES!$A$1652:$B$2466,2,0),"")</f>
        <v>Menaje de Cocina, de Hogar y Accesorios Descartables</v>
      </c>
      <c r="AO3528" s="87">
        <v>0</v>
      </c>
      <c r="AP3528" s="88">
        <v>0</v>
      </c>
      <c r="AQ3528" s="88">
        <v>0</v>
      </c>
      <c r="AR3528" s="88">
        <v>0</v>
      </c>
      <c r="AS3528" s="88">
        <v>0</v>
      </c>
      <c r="AT3528" s="88">
        <v>0</v>
      </c>
      <c r="AU3528" s="88">
        <v>0</v>
      </c>
      <c r="AV3528" s="88">
        <v>0</v>
      </c>
      <c r="AW3528" s="88">
        <v>0</v>
      </c>
      <c r="AX3528" s="88">
        <v>0</v>
      </c>
      <c r="AY3528" s="88">
        <v>0</v>
      </c>
      <c r="AZ3528" s="88">
        <v>0</v>
      </c>
      <c r="BA3528" s="88">
        <v>0</v>
      </c>
      <c r="BB3528" s="89">
        <f t="shared" ref="BB3528:BB3591" si="219">SUBTOTAL(9,AP3528:BA3528)</f>
        <v>0</v>
      </c>
      <c r="BC3528" s="90" t="str">
        <f t="shared" si="218"/>
        <v>OK</v>
      </c>
      <c r="BD3528" s="91" t="str">
        <f t="shared" ref="BD3528:BD3591" si="220">IF(A3528&lt;&gt;"",IF(A3528="","Escoger Nivel 0",)&amp;" "&amp;(IF(B3528="","Escoger Nivel  1",)&amp;" "&amp;(IF(C3528="","Escoger Nivel 2",)&amp;" "&amp;(IF(D3528="","Escoger Nivel 3",)&amp;" "&amp;(IF(F3528="","Escoger Cantón",)&amp;" "&amp;(IF(I3528="","Escoger Obj. Estratégico Institucional N1",)&amp;" "&amp;(IF(J3528="","Escoger Obj. Especifico N2",)&amp;" "&amp;(IF(K3528="","Escoger Obj. Operativo N4",)&amp;" "&amp;(IF(L3528=""," Llenar Modalidad de Servicio ",)&amp;""&amp;(IF(M3528=""," Llenar Meta de Cobertura ",)&amp;" "&amp;(IF(N3528="","Llenar Indicador",)&amp;" "&amp;(IF(O3528="","Llenar Actividad PAPP",)&amp;" "&amp;(IF(P3528="","Llenar Metas",)&amp;" "&amp;(IF(Q3528="","Llenar Indicador",)&amp;" "&amp;(IF(AF3528="","Escoger Nro. programa",)&amp;" "&amp;(IF(AH3528="","Escoger Nro. Actividad e-Sigef",)&amp;" "&amp;(IF(AK3528="","Escoger direccionamiento de gasto",)&amp;" "&amp;(IF(AL3528="","Escoger Grupo de Gasto",)&amp;" "&amp;(IF(AM3528="","Escoger Item Presupuestario",)&amp;" "&amp;(IF(AO3528="","Llenar valor de actividad",))))))))))))))))))))," ")</f>
        <v xml:space="preserve">                  </v>
      </c>
      <c r="BE3528" s="92">
        <f t="shared" si="217"/>
        <v>2</v>
      </c>
    </row>
    <row r="3529" spans="1:57" s="74" customFormat="1" ht="50.1" customHeight="1" x14ac:dyDescent="0.2">
      <c r="A3529" s="78" t="s">
        <v>55</v>
      </c>
      <c r="B3529" s="78" t="s">
        <v>65</v>
      </c>
      <c r="C3529" s="78" t="s">
        <v>622</v>
      </c>
      <c r="D3529" s="78" t="s">
        <v>605</v>
      </c>
      <c r="E3529" s="79" t="str">
        <f>+IF(C3529&lt;&gt;"",VLOOKUP(MID(C3529,18,5),NIVELES!$A$133:$B$213,2,0),"")</f>
        <v>EL_ORO</v>
      </c>
      <c r="F3529" s="80" t="s">
        <v>84</v>
      </c>
      <c r="G3529" s="81" t="str">
        <f>+IF(F3529&lt;&gt;"",VLOOKUP(F3529,NIVELES!$A$246:$C$464,3,0),"")</f>
        <v>SUR</v>
      </c>
      <c r="H3529" s="82" t="s">
        <v>1024</v>
      </c>
      <c r="I3529" s="78" t="s">
        <v>2201</v>
      </c>
      <c r="J3529" s="78" t="s">
        <v>2184</v>
      </c>
      <c r="K3529" s="78" t="s">
        <v>2185</v>
      </c>
      <c r="L3529" s="78" t="s">
        <v>2312</v>
      </c>
      <c r="M3529" s="78">
        <v>180</v>
      </c>
      <c r="N3529" s="78" t="s">
        <v>2313</v>
      </c>
      <c r="O3529" s="78" t="s">
        <v>2292</v>
      </c>
      <c r="P3529" s="82">
        <v>12</v>
      </c>
      <c r="Q3529" s="78" t="s">
        <v>2204</v>
      </c>
      <c r="R3529" s="82">
        <v>1</v>
      </c>
      <c r="S3529" s="82">
        <v>1</v>
      </c>
      <c r="T3529" s="82">
        <v>1</v>
      </c>
      <c r="U3529" s="82">
        <v>1</v>
      </c>
      <c r="V3529" s="82">
        <v>1</v>
      </c>
      <c r="W3529" s="82">
        <v>1</v>
      </c>
      <c r="X3529" s="82">
        <v>1</v>
      </c>
      <c r="Y3529" s="82">
        <v>1</v>
      </c>
      <c r="Z3529" s="82">
        <v>1</v>
      </c>
      <c r="AA3529" s="82">
        <v>1</v>
      </c>
      <c r="AB3529" s="82">
        <v>1</v>
      </c>
      <c r="AC3529" s="82">
        <v>1</v>
      </c>
      <c r="AD3529" s="85" t="str">
        <f>IF(A3529&lt;&gt;"",IF(D3529="DIRECCIÓN_DE_TRANSFERENCIAS","280 0031",VLOOKUP(C3529,NIVELES!$A$14:$B$105,2,0)),"")</f>
        <v>280 7130</v>
      </c>
      <c r="AE3529" s="86" t="s">
        <v>322</v>
      </c>
      <c r="AF3529" s="86" t="s">
        <v>543</v>
      </c>
      <c r="AG3529" s="79" t="str">
        <f>+IF(AF3529&lt;&gt;"",VLOOKUP(AF3529,NIVELES!$A$666:$B$673,2,0),"")</f>
        <v>DESARROLLO_INFANTIL</v>
      </c>
      <c r="AH3529" s="78" t="s">
        <v>322</v>
      </c>
      <c r="AI3529" s="79" t="str">
        <f>IF(AH3529&lt;&gt;"",VLOOKUP(CONCATENATE(AG3529,AH3529),NIVELES!$B$676:$C$745,2,0),"")</f>
        <v>Centros Infantiles Del Buen Vivir Atencion Directa -Funcionamiento Operación Y Atencion De Unidades</v>
      </c>
      <c r="AJ3529" s="78" t="s">
        <v>517</v>
      </c>
      <c r="AK3529" s="79" t="str">
        <f>+IF(AJ3529&lt;&gt;"",VLOOKUP(AJ3529,NIVELES!$A$816:$B$892,2,0),"")</f>
        <v>NO APLICA</v>
      </c>
      <c r="AL3529" s="78" t="s">
        <v>553</v>
      </c>
      <c r="AM3529" s="78">
        <v>510105</v>
      </c>
      <c r="AN3529" s="79" t="str">
        <f>IF(AM3529&lt;&gt;"",+VLOOKUP(AM3529,NIVELES!$A$1652:$B$2466,2,0),"")</f>
        <v>Remuneraciones Unificadas</v>
      </c>
      <c r="AO3529" s="87">
        <v>126360</v>
      </c>
      <c r="AP3529" s="88">
        <v>10530</v>
      </c>
      <c r="AQ3529" s="88">
        <v>12981</v>
      </c>
      <c r="AR3529" s="88">
        <v>12981</v>
      </c>
      <c r="AS3529" s="88">
        <v>12981</v>
      </c>
      <c r="AT3529" s="88">
        <v>12981</v>
      </c>
      <c r="AU3529" s="88">
        <v>12981</v>
      </c>
      <c r="AV3529" s="88">
        <v>12981</v>
      </c>
      <c r="AW3529" s="88">
        <v>12981</v>
      </c>
      <c r="AX3529" s="88">
        <v>12981</v>
      </c>
      <c r="AY3529" s="88">
        <v>9531</v>
      </c>
      <c r="AZ3529" s="88">
        <v>2451</v>
      </c>
      <c r="BA3529" s="88">
        <v>0</v>
      </c>
      <c r="BB3529" s="89">
        <f t="shared" si="219"/>
        <v>126360</v>
      </c>
      <c r="BC3529" s="90" t="str">
        <f t="shared" si="218"/>
        <v>OK</v>
      </c>
      <c r="BD3529" s="91" t="str">
        <f t="shared" si="220"/>
        <v xml:space="preserve">                  </v>
      </c>
      <c r="BE3529" s="92">
        <f t="shared" ref="BE3529:BE3592" si="221">SUBTOTAL(9,R3529:AC3529)</f>
        <v>12</v>
      </c>
    </row>
    <row r="3530" spans="1:57" s="74" customFormat="1" ht="50.1" customHeight="1" x14ac:dyDescent="0.2">
      <c r="A3530" s="78" t="s">
        <v>55</v>
      </c>
      <c r="B3530" s="78" t="s">
        <v>65</v>
      </c>
      <c r="C3530" s="78" t="s">
        <v>622</v>
      </c>
      <c r="D3530" s="78" t="s">
        <v>605</v>
      </c>
      <c r="E3530" s="79" t="str">
        <f>+IF(C3530&lt;&gt;"",VLOOKUP(MID(C3530,18,5),NIVELES!$A$133:$B$213,2,0),"")</f>
        <v>EL_ORO</v>
      </c>
      <c r="F3530" s="80" t="s">
        <v>84</v>
      </c>
      <c r="G3530" s="81" t="str">
        <f>+IF(F3530&lt;&gt;"",VLOOKUP(F3530,NIVELES!$A$246:$C$464,3,0),"")</f>
        <v>SUR</v>
      </c>
      <c r="H3530" s="82" t="s">
        <v>1024</v>
      </c>
      <c r="I3530" s="78" t="s">
        <v>2201</v>
      </c>
      <c r="J3530" s="78" t="s">
        <v>2184</v>
      </c>
      <c r="K3530" s="78" t="s">
        <v>2185</v>
      </c>
      <c r="L3530" s="78" t="s">
        <v>2312</v>
      </c>
      <c r="M3530" s="78">
        <v>180</v>
      </c>
      <c r="N3530" s="78" t="s">
        <v>2313</v>
      </c>
      <c r="O3530" s="78" t="s">
        <v>2292</v>
      </c>
      <c r="P3530" s="82">
        <v>1</v>
      </c>
      <c r="Q3530" s="78" t="s">
        <v>2204</v>
      </c>
      <c r="R3530" s="82"/>
      <c r="S3530" s="82"/>
      <c r="T3530" s="82"/>
      <c r="U3530" s="82"/>
      <c r="V3530" s="82"/>
      <c r="W3530" s="82"/>
      <c r="X3530" s="82"/>
      <c r="Y3530" s="82"/>
      <c r="Z3530" s="82"/>
      <c r="AA3530" s="82"/>
      <c r="AB3530" s="82"/>
      <c r="AC3530" s="82">
        <v>1</v>
      </c>
      <c r="AD3530" s="85" t="str">
        <f>IF(A3530&lt;&gt;"",IF(D3530="DIRECCIÓN_DE_TRANSFERENCIAS","280 0031",VLOOKUP(C3530,NIVELES!$A$14:$B$105,2,0)),"")</f>
        <v>280 7130</v>
      </c>
      <c r="AE3530" s="86" t="s">
        <v>322</v>
      </c>
      <c r="AF3530" s="86" t="s">
        <v>543</v>
      </c>
      <c r="AG3530" s="79" t="str">
        <f>+IF(AF3530&lt;&gt;"",VLOOKUP(AF3530,NIVELES!$A$666:$B$673,2,0),"")</f>
        <v>DESARROLLO_INFANTIL</v>
      </c>
      <c r="AH3530" s="78" t="s">
        <v>322</v>
      </c>
      <c r="AI3530" s="79" t="str">
        <f>IF(AH3530&lt;&gt;"",VLOOKUP(CONCATENATE(AG3530,AH3530),NIVELES!$B$676:$C$745,2,0),"")</f>
        <v>Centros Infantiles Del Buen Vivir Atencion Directa -Funcionamiento Operación Y Atencion De Unidades</v>
      </c>
      <c r="AJ3530" s="78" t="s">
        <v>517</v>
      </c>
      <c r="AK3530" s="79" t="str">
        <f>+IF(AJ3530&lt;&gt;"",VLOOKUP(AJ3530,NIVELES!$A$816:$B$892,2,0),"")</f>
        <v>NO APLICA</v>
      </c>
      <c r="AL3530" s="78" t="s">
        <v>553</v>
      </c>
      <c r="AM3530" s="78">
        <v>510203</v>
      </c>
      <c r="AN3530" s="79" t="str">
        <f>IF(AM3530&lt;&gt;"",+VLOOKUP(AM3530,NIVELES!$A$1652:$B$2466,2,0),"")</f>
        <v>Decimotercer Sueldo</v>
      </c>
      <c r="AO3530" s="87">
        <v>10188.75</v>
      </c>
      <c r="AP3530" s="88">
        <v>0</v>
      </c>
      <c r="AQ3530" s="88">
        <v>195</v>
      </c>
      <c r="AR3530" s="88">
        <v>0</v>
      </c>
      <c r="AS3530" s="88">
        <v>0</v>
      </c>
      <c r="AT3530" s="88">
        <v>0</v>
      </c>
      <c r="AU3530" s="88">
        <v>0</v>
      </c>
      <c r="AV3530" s="88">
        <v>0</v>
      </c>
      <c r="AW3530" s="88">
        <v>0</v>
      </c>
      <c r="AX3530" s="88">
        <v>0</v>
      </c>
      <c r="AY3530" s="88">
        <v>0</v>
      </c>
      <c r="AZ3530" s="88">
        <v>0</v>
      </c>
      <c r="BA3530" s="88">
        <v>9993.75</v>
      </c>
      <c r="BB3530" s="89">
        <f t="shared" si="219"/>
        <v>10188.75</v>
      </c>
      <c r="BC3530" s="90" t="str">
        <f t="shared" si="218"/>
        <v>OK</v>
      </c>
      <c r="BD3530" s="91" t="str">
        <f t="shared" si="220"/>
        <v xml:space="preserve">                  </v>
      </c>
      <c r="BE3530" s="92">
        <f t="shared" si="221"/>
        <v>1</v>
      </c>
    </row>
    <row r="3531" spans="1:57" s="74" customFormat="1" ht="50.1" customHeight="1" x14ac:dyDescent="0.2">
      <c r="A3531" s="78" t="s">
        <v>55</v>
      </c>
      <c r="B3531" s="78" t="s">
        <v>65</v>
      </c>
      <c r="C3531" s="78" t="s">
        <v>622</v>
      </c>
      <c r="D3531" s="78" t="s">
        <v>605</v>
      </c>
      <c r="E3531" s="79" t="str">
        <f>+IF(C3531&lt;&gt;"",VLOOKUP(MID(C3531,18,5),NIVELES!$A$133:$B$213,2,0),"")</f>
        <v>EL_ORO</v>
      </c>
      <c r="F3531" s="80" t="s">
        <v>84</v>
      </c>
      <c r="G3531" s="81" t="str">
        <f>+IF(F3531&lt;&gt;"",VLOOKUP(F3531,NIVELES!$A$246:$C$464,3,0),"")</f>
        <v>SUR</v>
      </c>
      <c r="H3531" s="82" t="s">
        <v>1024</v>
      </c>
      <c r="I3531" s="78" t="s">
        <v>2201</v>
      </c>
      <c r="J3531" s="78" t="s">
        <v>2184</v>
      </c>
      <c r="K3531" s="78" t="s">
        <v>2185</v>
      </c>
      <c r="L3531" s="78" t="s">
        <v>2312</v>
      </c>
      <c r="M3531" s="78">
        <v>180</v>
      </c>
      <c r="N3531" s="78" t="s">
        <v>2313</v>
      </c>
      <c r="O3531" s="78" t="s">
        <v>2292</v>
      </c>
      <c r="P3531" s="82">
        <v>1</v>
      </c>
      <c r="Q3531" s="78" t="s">
        <v>2204</v>
      </c>
      <c r="R3531" s="82"/>
      <c r="S3531" s="82"/>
      <c r="T3531" s="82">
        <v>1</v>
      </c>
      <c r="U3531" s="82"/>
      <c r="V3531" s="82"/>
      <c r="W3531" s="82"/>
      <c r="X3531" s="82"/>
      <c r="Y3531" s="82"/>
      <c r="Z3531" s="82"/>
      <c r="AA3531" s="82"/>
      <c r="AB3531" s="82"/>
      <c r="AC3531" s="82"/>
      <c r="AD3531" s="85" t="str">
        <f>IF(A3531&lt;&gt;"",IF(D3531="DIRECCIÓN_DE_TRANSFERENCIAS","280 0031",VLOOKUP(C3531,NIVELES!$A$14:$B$105,2,0)),"")</f>
        <v>280 7130</v>
      </c>
      <c r="AE3531" s="86" t="s">
        <v>322</v>
      </c>
      <c r="AF3531" s="86" t="s">
        <v>543</v>
      </c>
      <c r="AG3531" s="79" t="str">
        <f>+IF(AF3531&lt;&gt;"",VLOOKUP(AF3531,NIVELES!$A$666:$B$673,2,0),"")</f>
        <v>DESARROLLO_INFANTIL</v>
      </c>
      <c r="AH3531" s="78" t="s">
        <v>322</v>
      </c>
      <c r="AI3531" s="79" t="str">
        <f>IF(AH3531&lt;&gt;"",VLOOKUP(CONCATENATE(AG3531,AH3531),NIVELES!$B$676:$C$745,2,0),"")</f>
        <v>Centros Infantiles Del Buen Vivir Atencion Directa -Funcionamiento Operación Y Atencion De Unidades</v>
      </c>
      <c r="AJ3531" s="78" t="s">
        <v>517</v>
      </c>
      <c r="AK3531" s="79" t="str">
        <f>+IF(AJ3531&lt;&gt;"",VLOOKUP(AJ3531,NIVELES!$A$816:$B$892,2,0),"")</f>
        <v>NO APLICA</v>
      </c>
      <c r="AL3531" s="78" t="s">
        <v>553</v>
      </c>
      <c r="AM3531" s="78">
        <v>510204</v>
      </c>
      <c r="AN3531" s="79" t="str">
        <f>IF(AM3531&lt;&gt;"",+VLOOKUP(AM3531,NIVELES!$A$1652:$B$2466,2,0),"")</f>
        <v>Decimocuarto Sueldo</v>
      </c>
      <c r="AO3531" s="87">
        <v>6862.17</v>
      </c>
      <c r="AP3531" s="88">
        <v>0</v>
      </c>
      <c r="AQ3531" s="88">
        <v>131.32</v>
      </c>
      <c r="AR3531" s="88">
        <v>6730.85</v>
      </c>
      <c r="AS3531" s="88">
        <v>0</v>
      </c>
      <c r="AT3531" s="88">
        <v>0</v>
      </c>
      <c r="AU3531" s="88">
        <v>0</v>
      </c>
      <c r="AV3531" s="88">
        <v>0</v>
      </c>
      <c r="AW3531" s="88">
        <v>0</v>
      </c>
      <c r="AX3531" s="88">
        <v>0</v>
      </c>
      <c r="AY3531" s="88">
        <v>0</v>
      </c>
      <c r="AZ3531" s="88">
        <v>0</v>
      </c>
      <c r="BA3531" s="88">
        <v>0</v>
      </c>
      <c r="BB3531" s="89">
        <f t="shared" si="219"/>
        <v>6862.17</v>
      </c>
      <c r="BC3531" s="90" t="str">
        <f t="shared" si="218"/>
        <v>OK</v>
      </c>
      <c r="BD3531" s="91" t="str">
        <f t="shared" si="220"/>
        <v xml:space="preserve">                  </v>
      </c>
      <c r="BE3531" s="92">
        <f t="shared" si="221"/>
        <v>1</v>
      </c>
    </row>
    <row r="3532" spans="1:57" s="74" customFormat="1" ht="50.1" customHeight="1" x14ac:dyDescent="0.2">
      <c r="A3532" s="78" t="s">
        <v>55</v>
      </c>
      <c r="B3532" s="78" t="s">
        <v>65</v>
      </c>
      <c r="C3532" s="78" t="s">
        <v>622</v>
      </c>
      <c r="D3532" s="78" t="s">
        <v>605</v>
      </c>
      <c r="E3532" s="79" t="str">
        <f>+IF(C3532&lt;&gt;"",VLOOKUP(MID(C3532,18,5),NIVELES!$A$133:$B$213,2,0),"")</f>
        <v>EL_ORO</v>
      </c>
      <c r="F3532" s="80" t="s">
        <v>84</v>
      </c>
      <c r="G3532" s="81" t="str">
        <f>+IF(F3532&lt;&gt;"",VLOOKUP(F3532,NIVELES!$A$246:$C$464,3,0),"")</f>
        <v>SUR</v>
      </c>
      <c r="H3532" s="82" t="s">
        <v>1024</v>
      </c>
      <c r="I3532" s="78" t="s">
        <v>2201</v>
      </c>
      <c r="J3532" s="78" t="s">
        <v>2184</v>
      </c>
      <c r="K3532" s="78" t="s">
        <v>2185</v>
      </c>
      <c r="L3532" s="78" t="s">
        <v>2312</v>
      </c>
      <c r="M3532" s="78">
        <v>180</v>
      </c>
      <c r="N3532" s="78" t="s">
        <v>2313</v>
      </c>
      <c r="O3532" s="78" t="s">
        <v>2292</v>
      </c>
      <c r="P3532" s="82">
        <v>12</v>
      </c>
      <c r="Q3532" s="78" t="s">
        <v>2204</v>
      </c>
      <c r="R3532" s="82">
        <v>1</v>
      </c>
      <c r="S3532" s="82">
        <v>1</v>
      </c>
      <c r="T3532" s="82">
        <v>1</v>
      </c>
      <c r="U3532" s="82">
        <v>1</v>
      </c>
      <c r="V3532" s="82">
        <v>1</v>
      </c>
      <c r="W3532" s="82">
        <v>1</v>
      </c>
      <c r="X3532" s="82">
        <v>1</v>
      </c>
      <c r="Y3532" s="82">
        <v>1</v>
      </c>
      <c r="Z3532" s="82">
        <v>1</v>
      </c>
      <c r="AA3532" s="82">
        <v>1</v>
      </c>
      <c r="AB3532" s="82">
        <v>1</v>
      </c>
      <c r="AC3532" s="82">
        <v>1</v>
      </c>
      <c r="AD3532" s="85" t="str">
        <f>IF(A3532&lt;&gt;"",IF(D3532="DIRECCIÓN_DE_TRANSFERENCIAS","280 0031",VLOOKUP(C3532,NIVELES!$A$14:$B$105,2,0)),"")</f>
        <v>280 7130</v>
      </c>
      <c r="AE3532" s="86" t="s">
        <v>322</v>
      </c>
      <c r="AF3532" s="86" t="s">
        <v>543</v>
      </c>
      <c r="AG3532" s="79" t="str">
        <f>+IF(AF3532&lt;&gt;"",VLOOKUP(AF3532,NIVELES!$A$666:$B$673,2,0),"")</f>
        <v>DESARROLLO_INFANTIL</v>
      </c>
      <c r="AH3532" s="78" t="s">
        <v>322</v>
      </c>
      <c r="AI3532" s="79" t="str">
        <f>IF(AH3532&lt;&gt;"",VLOOKUP(CONCATENATE(AG3532,AH3532),NIVELES!$B$676:$C$745,2,0),"")</f>
        <v>Centros Infantiles Del Buen Vivir Atencion Directa -Funcionamiento Operación Y Atencion De Unidades</v>
      </c>
      <c r="AJ3532" s="78" t="s">
        <v>517</v>
      </c>
      <c r="AK3532" s="79" t="str">
        <f>+IF(AJ3532&lt;&gt;"",VLOOKUP(AJ3532,NIVELES!$A$816:$B$892,2,0),"")</f>
        <v>NO APLICA</v>
      </c>
      <c r="AL3532" s="78" t="s">
        <v>553</v>
      </c>
      <c r="AM3532" s="78">
        <v>510510</v>
      </c>
      <c r="AN3532" s="79" t="str">
        <f>IF(AM3532&lt;&gt;"",+VLOOKUP(AM3532,NIVELES!$A$1652:$B$2466,2,0),"")</f>
        <v>Servicios Personales por Contrato</v>
      </c>
      <c r="AO3532" s="87">
        <v>6435</v>
      </c>
      <c r="AP3532" s="88">
        <v>0</v>
      </c>
      <c r="AQ3532" s="88">
        <v>1170</v>
      </c>
      <c r="AR3532" s="88">
        <v>585</v>
      </c>
      <c r="AS3532" s="88">
        <v>585</v>
      </c>
      <c r="AT3532" s="88">
        <v>585</v>
      </c>
      <c r="AU3532" s="88">
        <v>585</v>
      </c>
      <c r="AV3532" s="88">
        <v>585</v>
      </c>
      <c r="AW3532" s="88">
        <v>585</v>
      </c>
      <c r="AX3532" s="88">
        <v>585</v>
      </c>
      <c r="AY3532" s="88">
        <v>585</v>
      </c>
      <c r="AZ3532" s="88">
        <v>585</v>
      </c>
      <c r="BA3532" s="88">
        <v>0</v>
      </c>
      <c r="BB3532" s="89">
        <f t="shared" si="219"/>
        <v>6435</v>
      </c>
      <c r="BC3532" s="90" t="str">
        <f t="shared" si="218"/>
        <v>OK</v>
      </c>
      <c r="BD3532" s="91" t="str">
        <f t="shared" si="220"/>
        <v xml:space="preserve">                  </v>
      </c>
      <c r="BE3532" s="92">
        <f t="shared" si="221"/>
        <v>12</v>
      </c>
    </row>
    <row r="3533" spans="1:57" s="74" customFormat="1" ht="50.1" customHeight="1" x14ac:dyDescent="0.2">
      <c r="A3533" s="78" t="s">
        <v>55</v>
      </c>
      <c r="B3533" s="78" t="s">
        <v>65</v>
      </c>
      <c r="C3533" s="78" t="s">
        <v>622</v>
      </c>
      <c r="D3533" s="78" t="s">
        <v>605</v>
      </c>
      <c r="E3533" s="79" t="str">
        <f>+IF(C3533&lt;&gt;"",VLOOKUP(MID(C3533,18,5),NIVELES!$A$133:$B$213,2,0),"")</f>
        <v>EL_ORO</v>
      </c>
      <c r="F3533" s="80" t="s">
        <v>84</v>
      </c>
      <c r="G3533" s="81" t="str">
        <f>+IF(F3533&lt;&gt;"",VLOOKUP(F3533,NIVELES!$A$246:$C$464,3,0),"")</f>
        <v>SUR</v>
      </c>
      <c r="H3533" s="82" t="s">
        <v>1024</v>
      </c>
      <c r="I3533" s="78" t="s">
        <v>2201</v>
      </c>
      <c r="J3533" s="78" t="s">
        <v>2184</v>
      </c>
      <c r="K3533" s="78" t="s">
        <v>2185</v>
      </c>
      <c r="L3533" s="78" t="s">
        <v>2312</v>
      </c>
      <c r="M3533" s="78">
        <v>180</v>
      </c>
      <c r="N3533" s="78" t="s">
        <v>2313</v>
      </c>
      <c r="O3533" s="78" t="s">
        <v>2292</v>
      </c>
      <c r="P3533" s="82">
        <v>12</v>
      </c>
      <c r="Q3533" s="78" t="s">
        <v>2204</v>
      </c>
      <c r="R3533" s="82">
        <v>1</v>
      </c>
      <c r="S3533" s="82">
        <v>1</v>
      </c>
      <c r="T3533" s="82">
        <v>1</v>
      </c>
      <c r="U3533" s="82">
        <v>1</v>
      </c>
      <c r="V3533" s="82">
        <v>1</v>
      </c>
      <c r="W3533" s="82">
        <v>1</v>
      </c>
      <c r="X3533" s="82">
        <v>1</v>
      </c>
      <c r="Y3533" s="82">
        <v>1</v>
      </c>
      <c r="Z3533" s="82">
        <v>1</v>
      </c>
      <c r="AA3533" s="82">
        <v>1</v>
      </c>
      <c r="AB3533" s="82">
        <v>1</v>
      </c>
      <c r="AC3533" s="82">
        <v>1</v>
      </c>
      <c r="AD3533" s="85" t="str">
        <f>IF(A3533&lt;&gt;"",IF(D3533="DIRECCIÓN_DE_TRANSFERENCIAS","280 0031",VLOOKUP(C3533,NIVELES!$A$14:$B$105,2,0)),"")</f>
        <v>280 7130</v>
      </c>
      <c r="AE3533" s="86" t="s">
        <v>322</v>
      </c>
      <c r="AF3533" s="86" t="s">
        <v>543</v>
      </c>
      <c r="AG3533" s="79" t="str">
        <f>+IF(AF3533&lt;&gt;"",VLOOKUP(AF3533,NIVELES!$A$666:$B$673,2,0),"")</f>
        <v>DESARROLLO_INFANTIL</v>
      </c>
      <c r="AH3533" s="78" t="s">
        <v>322</v>
      </c>
      <c r="AI3533" s="79" t="str">
        <f>IF(AH3533&lt;&gt;"",VLOOKUP(CONCATENATE(AG3533,AH3533),NIVELES!$B$676:$C$745,2,0),"")</f>
        <v>Centros Infantiles Del Buen Vivir Atencion Directa -Funcionamiento Operación Y Atencion De Unidades</v>
      </c>
      <c r="AJ3533" s="78" t="s">
        <v>517</v>
      </c>
      <c r="AK3533" s="79" t="str">
        <f>+IF(AJ3533&lt;&gt;"",VLOOKUP(AJ3533,NIVELES!$A$816:$B$892,2,0),"")</f>
        <v>NO APLICA</v>
      </c>
      <c r="AL3533" s="78" t="s">
        <v>553</v>
      </c>
      <c r="AM3533" s="78">
        <v>510601</v>
      </c>
      <c r="AN3533" s="79" t="str">
        <f>IF(AM3533&lt;&gt;"",+VLOOKUP(AM3533,NIVELES!$A$1652:$B$2466,2,0),"")</f>
        <v>Aporte Patronal</v>
      </c>
      <c r="AO3533" s="87">
        <v>11798.57</v>
      </c>
      <c r="AP3533" s="88">
        <v>1016.28</v>
      </c>
      <c r="AQ3533" s="88">
        <v>1365.75</v>
      </c>
      <c r="AR3533" s="88">
        <v>1309.1199999999999</v>
      </c>
      <c r="AS3533" s="88">
        <v>1309.1199999999999</v>
      </c>
      <c r="AT3533" s="88">
        <v>1309.1199999999999</v>
      </c>
      <c r="AU3533" s="88">
        <v>1309.1199999999999</v>
      </c>
      <c r="AV3533" s="88">
        <v>1309.1199999999999</v>
      </c>
      <c r="AW3533" s="88">
        <v>1309.1199999999999</v>
      </c>
      <c r="AX3533" s="88">
        <v>1309.1199999999999</v>
      </c>
      <c r="AY3533" s="88">
        <v>252.7</v>
      </c>
      <c r="AZ3533" s="88">
        <v>0</v>
      </c>
      <c r="BA3533" s="88">
        <v>0</v>
      </c>
      <c r="BB3533" s="89">
        <f t="shared" si="219"/>
        <v>11798.57</v>
      </c>
      <c r="BC3533" s="90" t="str">
        <f t="shared" si="218"/>
        <v>OK</v>
      </c>
      <c r="BD3533" s="91" t="str">
        <f t="shared" si="220"/>
        <v xml:space="preserve">                  </v>
      </c>
      <c r="BE3533" s="92">
        <f t="shared" si="221"/>
        <v>12</v>
      </c>
    </row>
    <row r="3534" spans="1:57" s="74" customFormat="1" ht="50.1" customHeight="1" x14ac:dyDescent="0.2">
      <c r="A3534" s="78" t="s">
        <v>55</v>
      </c>
      <c r="B3534" s="78" t="s">
        <v>65</v>
      </c>
      <c r="C3534" s="78" t="s">
        <v>622</v>
      </c>
      <c r="D3534" s="78" t="s">
        <v>605</v>
      </c>
      <c r="E3534" s="79" t="str">
        <f>+IF(C3534&lt;&gt;"",VLOOKUP(MID(C3534,18,5),NIVELES!$A$133:$B$213,2,0),"")</f>
        <v>EL_ORO</v>
      </c>
      <c r="F3534" s="80" t="s">
        <v>84</v>
      </c>
      <c r="G3534" s="81" t="str">
        <f>+IF(F3534&lt;&gt;"",VLOOKUP(F3534,NIVELES!$A$246:$C$464,3,0),"")</f>
        <v>SUR</v>
      </c>
      <c r="H3534" s="82" t="s">
        <v>1024</v>
      </c>
      <c r="I3534" s="78" t="s">
        <v>2201</v>
      </c>
      <c r="J3534" s="78" t="s">
        <v>2184</v>
      </c>
      <c r="K3534" s="78" t="s">
        <v>2185</v>
      </c>
      <c r="L3534" s="78" t="s">
        <v>2312</v>
      </c>
      <c r="M3534" s="78">
        <v>180</v>
      </c>
      <c r="N3534" s="78" t="s">
        <v>2313</v>
      </c>
      <c r="O3534" s="78" t="s">
        <v>2292</v>
      </c>
      <c r="P3534" s="82">
        <v>12</v>
      </c>
      <c r="Q3534" s="78" t="s">
        <v>2204</v>
      </c>
      <c r="R3534" s="82">
        <v>1</v>
      </c>
      <c r="S3534" s="82">
        <v>1</v>
      </c>
      <c r="T3534" s="82">
        <v>1</v>
      </c>
      <c r="U3534" s="82">
        <v>1</v>
      </c>
      <c r="V3534" s="82">
        <v>1</v>
      </c>
      <c r="W3534" s="82">
        <v>1</v>
      </c>
      <c r="X3534" s="82">
        <v>1</v>
      </c>
      <c r="Y3534" s="82">
        <v>1</v>
      </c>
      <c r="Z3534" s="82">
        <v>1</v>
      </c>
      <c r="AA3534" s="82">
        <v>1</v>
      </c>
      <c r="AB3534" s="82">
        <v>1</v>
      </c>
      <c r="AC3534" s="82">
        <v>1</v>
      </c>
      <c r="AD3534" s="85" t="str">
        <f>IF(A3534&lt;&gt;"",IF(D3534="DIRECCIÓN_DE_TRANSFERENCIAS","280 0031",VLOOKUP(C3534,NIVELES!$A$14:$B$105,2,0)),"")</f>
        <v>280 7130</v>
      </c>
      <c r="AE3534" s="86" t="s">
        <v>322</v>
      </c>
      <c r="AF3534" s="86" t="s">
        <v>543</v>
      </c>
      <c r="AG3534" s="79" t="str">
        <f>+IF(AF3534&lt;&gt;"",VLOOKUP(AF3534,NIVELES!$A$666:$B$673,2,0),"")</f>
        <v>DESARROLLO_INFANTIL</v>
      </c>
      <c r="AH3534" s="78" t="s">
        <v>322</v>
      </c>
      <c r="AI3534" s="79" t="str">
        <f>IF(AH3534&lt;&gt;"",VLOOKUP(CONCATENATE(AG3534,AH3534),NIVELES!$B$676:$C$745,2,0),"")</f>
        <v>Centros Infantiles Del Buen Vivir Atencion Directa -Funcionamiento Operación Y Atencion De Unidades</v>
      </c>
      <c r="AJ3534" s="78" t="s">
        <v>517</v>
      </c>
      <c r="AK3534" s="79" t="str">
        <f>+IF(AJ3534&lt;&gt;"",VLOOKUP(AJ3534,NIVELES!$A$816:$B$892,2,0),"")</f>
        <v>NO APLICA</v>
      </c>
      <c r="AL3534" s="78" t="s">
        <v>553</v>
      </c>
      <c r="AM3534" s="78">
        <v>510602</v>
      </c>
      <c r="AN3534" s="79" t="str">
        <f>IF(AM3534&lt;&gt;"",+VLOOKUP(AM3534,NIVELES!$A$1652:$B$2466,2,0),"")</f>
        <v>Fondo de Reserva</v>
      </c>
      <c r="AO3534" s="87">
        <v>10188.75</v>
      </c>
      <c r="AP3534" s="88">
        <v>0</v>
      </c>
      <c r="AQ3534" s="88">
        <v>925.87</v>
      </c>
      <c r="AR3534" s="88">
        <v>1130.5</v>
      </c>
      <c r="AS3534" s="88">
        <v>1130.5</v>
      </c>
      <c r="AT3534" s="88">
        <v>1130.5</v>
      </c>
      <c r="AU3534" s="88">
        <v>1130.5</v>
      </c>
      <c r="AV3534" s="88">
        <v>1130.5</v>
      </c>
      <c r="AW3534" s="88">
        <v>1130.5</v>
      </c>
      <c r="AX3534" s="88">
        <v>1130.5</v>
      </c>
      <c r="AY3534" s="88">
        <v>1130.5</v>
      </c>
      <c r="AZ3534" s="88">
        <v>218.88</v>
      </c>
      <c r="BA3534" s="88">
        <v>0</v>
      </c>
      <c r="BB3534" s="89">
        <f t="shared" si="219"/>
        <v>10188.749999999998</v>
      </c>
      <c r="BC3534" s="90" t="str">
        <f t="shared" si="218"/>
        <v>OK</v>
      </c>
      <c r="BD3534" s="91" t="str">
        <f t="shared" si="220"/>
        <v xml:space="preserve">                  </v>
      </c>
      <c r="BE3534" s="92">
        <f t="shared" si="221"/>
        <v>12</v>
      </c>
    </row>
    <row r="3535" spans="1:57" s="74" customFormat="1" ht="50.1" customHeight="1" x14ac:dyDescent="0.2">
      <c r="A3535" s="78" t="s">
        <v>55</v>
      </c>
      <c r="B3535" s="78" t="s">
        <v>65</v>
      </c>
      <c r="C3535" s="78" t="s">
        <v>622</v>
      </c>
      <c r="D3535" s="78" t="s">
        <v>605</v>
      </c>
      <c r="E3535" s="79" t="str">
        <f>+IF(C3535&lt;&gt;"",VLOOKUP(MID(C3535,18,5),NIVELES!$A$133:$B$213,2,0),"")</f>
        <v>EL_ORO</v>
      </c>
      <c r="F3535" s="80" t="s">
        <v>84</v>
      </c>
      <c r="G3535" s="81" t="str">
        <f>+IF(F3535&lt;&gt;"",VLOOKUP(F3535,NIVELES!$A$246:$C$464,3,0),"")</f>
        <v>SUR</v>
      </c>
      <c r="H3535" s="82" t="s">
        <v>1024</v>
      </c>
      <c r="I3535" s="78" t="s">
        <v>2201</v>
      </c>
      <c r="J3535" s="78" t="s">
        <v>2184</v>
      </c>
      <c r="K3535" s="78" t="s">
        <v>2185</v>
      </c>
      <c r="L3535" s="78" t="s">
        <v>2312</v>
      </c>
      <c r="M3535" s="78">
        <v>180</v>
      </c>
      <c r="N3535" s="78" t="s">
        <v>2313</v>
      </c>
      <c r="O3535" s="78" t="s">
        <v>2174</v>
      </c>
      <c r="P3535" s="82">
        <v>36</v>
      </c>
      <c r="Q3535" s="78" t="s">
        <v>3375</v>
      </c>
      <c r="R3535" s="82">
        <v>3</v>
      </c>
      <c r="S3535" s="82">
        <v>3</v>
      </c>
      <c r="T3535" s="82">
        <v>3</v>
      </c>
      <c r="U3535" s="82">
        <v>3</v>
      </c>
      <c r="V3535" s="82">
        <v>3</v>
      </c>
      <c r="W3535" s="82">
        <v>3</v>
      </c>
      <c r="X3535" s="82">
        <v>3</v>
      </c>
      <c r="Y3535" s="82">
        <v>3</v>
      </c>
      <c r="Z3535" s="82">
        <v>3</v>
      </c>
      <c r="AA3535" s="82">
        <v>3</v>
      </c>
      <c r="AB3535" s="82">
        <v>3</v>
      </c>
      <c r="AC3535" s="82">
        <v>3</v>
      </c>
      <c r="AD3535" s="85" t="str">
        <f>IF(A3535&lt;&gt;"",IF(D3535="DIRECCIÓN_DE_TRANSFERENCIAS","280 0031",VLOOKUP(C3535,NIVELES!$A$14:$B$105,2,0)),"")</f>
        <v>280 7130</v>
      </c>
      <c r="AE3535" s="86" t="s">
        <v>322</v>
      </c>
      <c r="AF3535" s="86" t="s">
        <v>543</v>
      </c>
      <c r="AG3535" s="79" t="str">
        <f>+IF(AF3535&lt;&gt;"",VLOOKUP(AF3535,NIVELES!$A$666:$B$673,2,0),"")</f>
        <v>DESARROLLO_INFANTIL</v>
      </c>
      <c r="AH3535" s="78" t="s">
        <v>322</v>
      </c>
      <c r="AI3535" s="79" t="str">
        <f>IF(AH3535&lt;&gt;"",VLOOKUP(CONCATENATE(AG3535,AH3535),NIVELES!$B$676:$C$745,2,0),"")</f>
        <v>Centros Infantiles Del Buen Vivir Atencion Directa -Funcionamiento Operación Y Atencion De Unidades</v>
      </c>
      <c r="AJ3535" s="78" t="s">
        <v>517</v>
      </c>
      <c r="AK3535" s="79" t="str">
        <f>+IF(AJ3535&lt;&gt;"",VLOOKUP(AJ3535,NIVELES!$A$816:$B$892,2,0),"")</f>
        <v>NO APLICA</v>
      </c>
      <c r="AL3535" s="78" t="s">
        <v>554</v>
      </c>
      <c r="AM3535" s="78">
        <v>530101</v>
      </c>
      <c r="AN3535" s="79" t="str">
        <f>IF(AM3535&lt;&gt;"",+VLOOKUP(AM3535,NIVELES!$A$1652:$B$2466,2,0),"")</f>
        <v>Agua Potable</v>
      </c>
      <c r="AO3535" s="87">
        <v>4302.18</v>
      </c>
      <c r="AP3535" s="88">
        <v>166.78</v>
      </c>
      <c r="AQ3535" s="88">
        <v>192.77</v>
      </c>
      <c r="AR3535" s="88">
        <v>358.52</v>
      </c>
      <c r="AS3535" s="88">
        <v>358.52</v>
      </c>
      <c r="AT3535" s="88">
        <v>358.52</v>
      </c>
      <c r="AU3535" s="88">
        <v>358.52</v>
      </c>
      <c r="AV3535" s="88">
        <v>358.52</v>
      </c>
      <c r="AW3535" s="88">
        <v>358.52</v>
      </c>
      <c r="AX3535" s="88">
        <v>358.52</v>
      </c>
      <c r="AY3535" s="88">
        <v>358.52</v>
      </c>
      <c r="AZ3535" s="88">
        <v>358.52</v>
      </c>
      <c r="BA3535" s="88">
        <v>715.95</v>
      </c>
      <c r="BB3535" s="89">
        <f t="shared" si="219"/>
        <v>4302.1799999999994</v>
      </c>
      <c r="BC3535" s="90" t="str">
        <f t="shared" si="218"/>
        <v>OK</v>
      </c>
      <c r="BD3535" s="91" t="str">
        <f t="shared" si="220"/>
        <v xml:space="preserve">                  </v>
      </c>
      <c r="BE3535" s="92">
        <f t="shared" si="221"/>
        <v>36</v>
      </c>
    </row>
    <row r="3536" spans="1:57" s="74" customFormat="1" ht="50.1" customHeight="1" x14ac:dyDescent="0.2">
      <c r="A3536" s="78" t="s">
        <v>55</v>
      </c>
      <c r="B3536" s="78" t="s">
        <v>65</v>
      </c>
      <c r="C3536" s="78" t="s">
        <v>622</v>
      </c>
      <c r="D3536" s="78" t="s">
        <v>605</v>
      </c>
      <c r="E3536" s="79" t="str">
        <f>+IF(C3536&lt;&gt;"",VLOOKUP(MID(C3536,18,5),NIVELES!$A$133:$B$213,2,0),"")</f>
        <v>EL_ORO</v>
      </c>
      <c r="F3536" s="80" t="s">
        <v>84</v>
      </c>
      <c r="G3536" s="81" t="str">
        <f>+IF(F3536&lt;&gt;"",VLOOKUP(F3536,NIVELES!$A$246:$C$464,3,0),"")</f>
        <v>SUR</v>
      </c>
      <c r="H3536" s="82" t="s">
        <v>1024</v>
      </c>
      <c r="I3536" s="78" t="s">
        <v>2201</v>
      </c>
      <c r="J3536" s="78" t="s">
        <v>2184</v>
      </c>
      <c r="K3536" s="78" t="s">
        <v>2185</v>
      </c>
      <c r="L3536" s="78" t="s">
        <v>2312</v>
      </c>
      <c r="M3536" s="78">
        <v>180</v>
      </c>
      <c r="N3536" s="78" t="s">
        <v>2313</v>
      </c>
      <c r="O3536" s="78" t="s">
        <v>2174</v>
      </c>
      <c r="P3536" s="82">
        <v>36</v>
      </c>
      <c r="Q3536" s="78" t="s">
        <v>3376</v>
      </c>
      <c r="R3536" s="82">
        <v>3</v>
      </c>
      <c r="S3536" s="82">
        <v>3</v>
      </c>
      <c r="T3536" s="82">
        <v>3</v>
      </c>
      <c r="U3536" s="82">
        <v>3</v>
      </c>
      <c r="V3536" s="82">
        <v>3</v>
      </c>
      <c r="W3536" s="82">
        <v>3</v>
      </c>
      <c r="X3536" s="82">
        <v>3</v>
      </c>
      <c r="Y3536" s="82">
        <v>3</v>
      </c>
      <c r="Z3536" s="82">
        <v>3</v>
      </c>
      <c r="AA3536" s="82">
        <v>3</v>
      </c>
      <c r="AB3536" s="82">
        <v>3</v>
      </c>
      <c r="AC3536" s="82">
        <v>3</v>
      </c>
      <c r="AD3536" s="85" t="str">
        <f>IF(A3536&lt;&gt;"",IF(D3536="DIRECCIÓN_DE_TRANSFERENCIAS","280 0031",VLOOKUP(C3536,NIVELES!$A$14:$B$105,2,0)),"")</f>
        <v>280 7130</v>
      </c>
      <c r="AE3536" s="86" t="s">
        <v>322</v>
      </c>
      <c r="AF3536" s="86" t="s">
        <v>543</v>
      </c>
      <c r="AG3536" s="79" t="str">
        <f>+IF(AF3536&lt;&gt;"",VLOOKUP(AF3536,NIVELES!$A$666:$B$673,2,0),"")</f>
        <v>DESARROLLO_INFANTIL</v>
      </c>
      <c r="AH3536" s="78" t="s">
        <v>322</v>
      </c>
      <c r="AI3536" s="79" t="str">
        <f>IF(AH3536&lt;&gt;"",VLOOKUP(CONCATENATE(AG3536,AH3536),NIVELES!$B$676:$C$745,2,0),"")</f>
        <v>Centros Infantiles Del Buen Vivir Atencion Directa -Funcionamiento Operación Y Atencion De Unidades</v>
      </c>
      <c r="AJ3536" s="78" t="s">
        <v>517</v>
      </c>
      <c r="AK3536" s="79" t="str">
        <f>+IF(AJ3536&lt;&gt;"",VLOOKUP(AJ3536,NIVELES!$A$816:$B$892,2,0),"")</f>
        <v>NO APLICA</v>
      </c>
      <c r="AL3536" s="78" t="s">
        <v>554</v>
      </c>
      <c r="AM3536" s="78">
        <v>530104</v>
      </c>
      <c r="AN3536" s="79" t="str">
        <f>IF(AM3536&lt;&gt;"",+VLOOKUP(AM3536,NIVELES!$A$1652:$B$2466,2,0),"")</f>
        <v>Energía Eléctrica</v>
      </c>
      <c r="AO3536" s="87">
        <v>3850.91</v>
      </c>
      <c r="AP3536" s="88">
        <v>260.39999999999998</v>
      </c>
      <c r="AQ3536" s="88">
        <v>259.54000000000002</v>
      </c>
      <c r="AR3536" s="88">
        <v>320.91000000000003</v>
      </c>
      <c r="AS3536" s="88">
        <v>320.91000000000003</v>
      </c>
      <c r="AT3536" s="88">
        <v>320.91000000000003</v>
      </c>
      <c r="AU3536" s="88">
        <v>320.91000000000003</v>
      </c>
      <c r="AV3536" s="88">
        <v>320.91000000000003</v>
      </c>
      <c r="AW3536" s="88">
        <v>320.91000000000003</v>
      </c>
      <c r="AX3536" s="88">
        <v>320.91000000000003</v>
      </c>
      <c r="AY3536" s="88">
        <v>320.91000000000003</v>
      </c>
      <c r="AZ3536" s="88">
        <v>320.91000000000003</v>
      </c>
      <c r="BA3536" s="88">
        <v>442.78</v>
      </c>
      <c r="BB3536" s="89">
        <f t="shared" si="219"/>
        <v>3850.91</v>
      </c>
      <c r="BC3536" s="90" t="str">
        <f t="shared" si="218"/>
        <v>OK</v>
      </c>
      <c r="BD3536" s="91" t="str">
        <f t="shared" si="220"/>
        <v xml:space="preserve">                  </v>
      </c>
      <c r="BE3536" s="92">
        <f t="shared" si="221"/>
        <v>36</v>
      </c>
    </row>
    <row r="3537" spans="1:57" s="74" customFormat="1" ht="50.1" customHeight="1" x14ac:dyDescent="0.2">
      <c r="A3537" s="78" t="s">
        <v>55</v>
      </c>
      <c r="B3537" s="78" t="s">
        <v>65</v>
      </c>
      <c r="C3537" s="78" t="s">
        <v>622</v>
      </c>
      <c r="D3537" s="78" t="s">
        <v>605</v>
      </c>
      <c r="E3537" s="79" t="str">
        <f>+IF(C3537&lt;&gt;"",VLOOKUP(MID(C3537,18,5),NIVELES!$A$133:$B$213,2,0),"")</f>
        <v>EL_ORO</v>
      </c>
      <c r="F3537" s="80" t="s">
        <v>84</v>
      </c>
      <c r="G3537" s="81" t="str">
        <f>+IF(F3537&lt;&gt;"",VLOOKUP(F3537,NIVELES!$A$246:$C$464,3,0),"")</f>
        <v>SUR</v>
      </c>
      <c r="H3537" s="82" t="s">
        <v>1024</v>
      </c>
      <c r="I3537" s="78" t="s">
        <v>2201</v>
      </c>
      <c r="J3537" s="78" t="s">
        <v>2184</v>
      </c>
      <c r="K3537" s="78" t="s">
        <v>2185</v>
      </c>
      <c r="L3537" s="78" t="s">
        <v>2312</v>
      </c>
      <c r="M3537" s="78">
        <v>180</v>
      </c>
      <c r="N3537" s="78" t="s">
        <v>2313</v>
      </c>
      <c r="O3537" s="78" t="s">
        <v>2174</v>
      </c>
      <c r="P3537" s="82">
        <v>36</v>
      </c>
      <c r="Q3537" s="78" t="s">
        <v>3377</v>
      </c>
      <c r="R3537" s="82">
        <v>3</v>
      </c>
      <c r="S3537" s="82">
        <v>3</v>
      </c>
      <c r="T3537" s="82">
        <v>3</v>
      </c>
      <c r="U3537" s="82">
        <v>3</v>
      </c>
      <c r="V3537" s="82">
        <v>3</v>
      </c>
      <c r="W3537" s="82">
        <v>3</v>
      </c>
      <c r="X3537" s="82">
        <v>3</v>
      </c>
      <c r="Y3537" s="82">
        <v>3</v>
      </c>
      <c r="Z3537" s="82">
        <v>3</v>
      </c>
      <c r="AA3537" s="82">
        <v>3</v>
      </c>
      <c r="AB3537" s="82">
        <v>3</v>
      </c>
      <c r="AC3537" s="82">
        <v>3</v>
      </c>
      <c r="AD3537" s="85" t="str">
        <f>IF(A3537&lt;&gt;"",IF(D3537="DIRECCIÓN_DE_TRANSFERENCIAS","280 0031",VLOOKUP(C3537,NIVELES!$A$14:$B$105,2,0)),"")</f>
        <v>280 7130</v>
      </c>
      <c r="AE3537" s="86" t="s">
        <v>322</v>
      </c>
      <c r="AF3537" s="86" t="s">
        <v>543</v>
      </c>
      <c r="AG3537" s="79" t="str">
        <f>+IF(AF3537&lt;&gt;"",VLOOKUP(AF3537,NIVELES!$A$666:$B$673,2,0),"")</f>
        <v>DESARROLLO_INFANTIL</v>
      </c>
      <c r="AH3537" s="78" t="s">
        <v>322</v>
      </c>
      <c r="AI3537" s="79" t="str">
        <f>IF(AH3537&lt;&gt;"",VLOOKUP(CONCATENATE(AG3537,AH3537),NIVELES!$B$676:$C$745,2,0),"")</f>
        <v>Centros Infantiles Del Buen Vivir Atencion Directa -Funcionamiento Operación Y Atencion De Unidades</v>
      </c>
      <c r="AJ3537" s="78" t="s">
        <v>517</v>
      </c>
      <c r="AK3537" s="79" t="str">
        <f>+IF(AJ3537&lt;&gt;"",VLOOKUP(AJ3537,NIVELES!$A$816:$B$892,2,0),"")</f>
        <v>NO APLICA</v>
      </c>
      <c r="AL3537" s="78" t="s">
        <v>554</v>
      </c>
      <c r="AM3537" s="78">
        <v>530105</v>
      </c>
      <c r="AN3537" s="79" t="str">
        <f>IF(AM3537&lt;&gt;"",+VLOOKUP(AM3537,NIVELES!$A$1652:$B$2466,2,0),"")</f>
        <v>Telecomunicaciones</v>
      </c>
      <c r="AO3537" s="87">
        <v>4577.3999999999996</v>
      </c>
      <c r="AP3537" s="88">
        <v>291.02999999999997</v>
      </c>
      <c r="AQ3537" s="88">
        <v>312.77</v>
      </c>
      <c r="AR3537" s="88">
        <v>381.45</v>
      </c>
      <c r="AS3537" s="88">
        <v>381.45</v>
      </c>
      <c r="AT3537" s="88">
        <v>381.45</v>
      </c>
      <c r="AU3537" s="88">
        <v>381.45</v>
      </c>
      <c r="AV3537" s="88">
        <v>381.45</v>
      </c>
      <c r="AW3537" s="88">
        <v>381.45</v>
      </c>
      <c r="AX3537" s="88">
        <v>381.45</v>
      </c>
      <c r="AY3537" s="88">
        <v>381.45</v>
      </c>
      <c r="AZ3537" s="88">
        <v>381.45</v>
      </c>
      <c r="BA3537" s="88">
        <v>540.54999999999995</v>
      </c>
      <c r="BB3537" s="89">
        <f t="shared" si="219"/>
        <v>4577.3999999999987</v>
      </c>
      <c r="BC3537" s="90" t="str">
        <f t="shared" si="218"/>
        <v>OK</v>
      </c>
      <c r="BD3537" s="91" t="str">
        <f t="shared" si="220"/>
        <v xml:space="preserve">                  </v>
      </c>
      <c r="BE3537" s="92">
        <f t="shared" si="221"/>
        <v>36</v>
      </c>
    </row>
    <row r="3538" spans="1:57" s="74" customFormat="1" ht="50.1" customHeight="1" x14ac:dyDescent="0.2">
      <c r="A3538" s="78" t="s">
        <v>55</v>
      </c>
      <c r="B3538" s="78" t="s">
        <v>65</v>
      </c>
      <c r="C3538" s="78" t="s">
        <v>622</v>
      </c>
      <c r="D3538" s="78" t="s">
        <v>605</v>
      </c>
      <c r="E3538" s="79" t="str">
        <f>+IF(C3538&lt;&gt;"",VLOOKUP(MID(C3538,18,5),NIVELES!$A$133:$B$213,2,0),"")</f>
        <v>EL_ORO</v>
      </c>
      <c r="F3538" s="80" t="s">
        <v>84</v>
      </c>
      <c r="G3538" s="81" t="str">
        <f>+IF(F3538&lt;&gt;"",VLOOKUP(F3538,NIVELES!$A$246:$C$464,3,0),"")</f>
        <v>SUR</v>
      </c>
      <c r="H3538" s="82" t="s">
        <v>1024</v>
      </c>
      <c r="I3538" s="78" t="s">
        <v>2201</v>
      </c>
      <c r="J3538" s="78" t="s">
        <v>2184</v>
      </c>
      <c r="K3538" s="78" t="s">
        <v>2185</v>
      </c>
      <c r="L3538" s="78" t="s">
        <v>2312</v>
      </c>
      <c r="M3538" s="78">
        <v>180</v>
      </c>
      <c r="N3538" s="78" t="s">
        <v>2313</v>
      </c>
      <c r="O3538" s="78" t="s">
        <v>2214</v>
      </c>
      <c r="P3538" s="82">
        <v>2</v>
      </c>
      <c r="Q3538" s="78" t="s">
        <v>3378</v>
      </c>
      <c r="R3538" s="82"/>
      <c r="S3538" s="82">
        <v>1</v>
      </c>
      <c r="T3538" s="82"/>
      <c r="U3538" s="82"/>
      <c r="V3538" s="82">
        <v>1</v>
      </c>
      <c r="W3538" s="82"/>
      <c r="X3538" s="82"/>
      <c r="Y3538" s="82"/>
      <c r="Z3538" s="82"/>
      <c r="AA3538" s="82"/>
      <c r="AB3538" s="82"/>
      <c r="AC3538" s="82"/>
      <c r="AD3538" s="85" t="str">
        <f>IF(A3538&lt;&gt;"",IF(D3538="DIRECCIÓN_DE_TRANSFERENCIAS","280 0031",VLOOKUP(C3538,NIVELES!$A$14:$B$105,2,0)),"")</f>
        <v>280 7130</v>
      </c>
      <c r="AE3538" s="86" t="s">
        <v>322</v>
      </c>
      <c r="AF3538" s="86" t="s">
        <v>543</v>
      </c>
      <c r="AG3538" s="79" t="str">
        <f>+IF(AF3538&lt;&gt;"",VLOOKUP(AF3538,NIVELES!$A$666:$B$673,2,0),"")</f>
        <v>DESARROLLO_INFANTIL</v>
      </c>
      <c r="AH3538" s="78" t="s">
        <v>322</v>
      </c>
      <c r="AI3538" s="79" t="str">
        <f>IF(AH3538&lt;&gt;"",VLOOKUP(CONCATENATE(AG3538,AH3538),NIVELES!$B$676:$C$745,2,0),"")</f>
        <v>Centros Infantiles Del Buen Vivir Atencion Directa -Funcionamiento Operación Y Atencion De Unidades</v>
      </c>
      <c r="AJ3538" s="78" t="s">
        <v>517</v>
      </c>
      <c r="AK3538" s="79" t="str">
        <f>+IF(AJ3538&lt;&gt;"",VLOOKUP(AJ3538,NIVELES!$A$816:$B$892,2,0),"")</f>
        <v>NO APLICA</v>
      </c>
      <c r="AL3538" s="78" t="s">
        <v>554</v>
      </c>
      <c r="AM3538" s="78">
        <v>530208</v>
      </c>
      <c r="AN3538" s="79" t="str">
        <f>IF(AM3538&lt;&gt;"",+VLOOKUP(AM3538,NIVELES!$A$1652:$B$2466,2,0),"")</f>
        <v>Servicio de Seguridad y Vigilancia</v>
      </c>
      <c r="AO3538" s="87">
        <v>5862.44</v>
      </c>
      <c r="AP3538" s="88">
        <v>0</v>
      </c>
      <c r="AQ3538" s="88">
        <v>5862.43</v>
      </c>
      <c r="AR3538" s="88">
        <v>0</v>
      </c>
      <c r="AS3538" s="88">
        <v>0</v>
      </c>
      <c r="AT3538" s="88">
        <v>0</v>
      </c>
      <c r="AU3538" s="88">
        <v>0</v>
      </c>
      <c r="AV3538" s="88">
        <v>0</v>
      </c>
      <c r="AW3538" s="88">
        <v>0</v>
      </c>
      <c r="AX3538" s="88">
        <v>0</v>
      </c>
      <c r="AY3538" s="88">
        <v>0</v>
      </c>
      <c r="AZ3538" s="88">
        <v>0</v>
      </c>
      <c r="BA3538" s="88">
        <v>0.01</v>
      </c>
      <c r="BB3538" s="89">
        <f t="shared" si="219"/>
        <v>5862.4400000000005</v>
      </c>
      <c r="BC3538" s="90" t="str">
        <f t="shared" si="218"/>
        <v>OK</v>
      </c>
      <c r="BD3538" s="91" t="str">
        <f t="shared" si="220"/>
        <v xml:space="preserve">                  </v>
      </c>
      <c r="BE3538" s="92">
        <f t="shared" si="221"/>
        <v>2</v>
      </c>
    </row>
    <row r="3539" spans="1:57" s="74" customFormat="1" ht="50.1" customHeight="1" x14ac:dyDescent="0.2">
      <c r="A3539" s="78" t="s">
        <v>55</v>
      </c>
      <c r="B3539" s="78" t="s">
        <v>65</v>
      </c>
      <c r="C3539" s="78" t="s">
        <v>622</v>
      </c>
      <c r="D3539" s="78" t="s">
        <v>605</v>
      </c>
      <c r="E3539" s="79" t="str">
        <f>+IF(C3539&lt;&gt;"",VLOOKUP(MID(C3539,18,5),NIVELES!$A$133:$B$213,2,0),"")</f>
        <v>EL_ORO</v>
      </c>
      <c r="F3539" s="80" t="s">
        <v>84</v>
      </c>
      <c r="G3539" s="81" t="str">
        <f>+IF(F3539&lt;&gt;"",VLOOKUP(F3539,NIVELES!$A$246:$C$464,3,0),"")</f>
        <v>SUR</v>
      </c>
      <c r="H3539" s="82" t="s">
        <v>1024</v>
      </c>
      <c r="I3539" s="78" t="s">
        <v>2201</v>
      </c>
      <c r="J3539" s="78" t="s">
        <v>2184</v>
      </c>
      <c r="K3539" s="78" t="s">
        <v>2185</v>
      </c>
      <c r="L3539" s="78" t="s">
        <v>2312</v>
      </c>
      <c r="M3539" s="78">
        <v>180</v>
      </c>
      <c r="N3539" s="78" t="s">
        <v>2313</v>
      </c>
      <c r="O3539" s="78" t="s">
        <v>2216</v>
      </c>
      <c r="P3539" s="82">
        <v>2</v>
      </c>
      <c r="Q3539" s="78" t="s">
        <v>3379</v>
      </c>
      <c r="R3539" s="82"/>
      <c r="S3539" s="82">
        <v>1</v>
      </c>
      <c r="T3539" s="82"/>
      <c r="U3539" s="82"/>
      <c r="V3539" s="82"/>
      <c r="W3539" s="82"/>
      <c r="X3539" s="82"/>
      <c r="Y3539" s="82"/>
      <c r="Z3539" s="82"/>
      <c r="AA3539" s="82"/>
      <c r="AB3539" s="82">
        <v>1</v>
      </c>
      <c r="AC3539" s="82"/>
      <c r="AD3539" s="85" t="str">
        <f>IF(A3539&lt;&gt;"",IF(D3539="DIRECCIÓN_DE_TRANSFERENCIAS","280 0031",VLOOKUP(C3539,NIVELES!$A$14:$B$105,2,0)),"")</f>
        <v>280 7130</v>
      </c>
      <c r="AE3539" s="86" t="s">
        <v>322</v>
      </c>
      <c r="AF3539" s="86" t="s">
        <v>543</v>
      </c>
      <c r="AG3539" s="79" t="str">
        <f>+IF(AF3539&lt;&gt;"",VLOOKUP(AF3539,NIVELES!$A$666:$B$673,2,0),"")</f>
        <v>DESARROLLO_INFANTIL</v>
      </c>
      <c r="AH3539" s="78" t="s">
        <v>322</v>
      </c>
      <c r="AI3539" s="79" t="str">
        <f>IF(AH3539&lt;&gt;"",VLOOKUP(CONCATENATE(AG3539,AH3539),NIVELES!$B$676:$C$745,2,0),"")</f>
        <v>Centros Infantiles Del Buen Vivir Atencion Directa -Funcionamiento Operación Y Atencion De Unidades</v>
      </c>
      <c r="AJ3539" s="78" t="s">
        <v>517</v>
      </c>
      <c r="AK3539" s="79" t="str">
        <f>+IF(AJ3539&lt;&gt;"",VLOOKUP(AJ3539,NIVELES!$A$816:$B$892,2,0),"")</f>
        <v>NO APLICA</v>
      </c>
      <c r="AL3539" s="78" t="s">
        <v>554</v>
      </c>
      <c r="AM3539" s="78">
        <v>530209</v>
      </c>
      <c r="AN3539" s="79" t="str">
        <f>IF(AM3539&lt;&gt;"",+VLOOKUP(AM3539,NIVELES!$A$1652:$B$2466,2,0),"")</f>
        <v>Servicios de Aseo; Lavado de Vestimenta de Trabajo; Fumigación, Desinfección y Limpieza de Instalaciones</v>
      </c>
      <c r="AO3539" s="87">
        <v>0</v>
      </c>
      <c r="AP3539" s="88">
        <v>0</v>
      </c>
      <c r="AQ3539" s="88">
        <v>0</v>
      </c>
      <c r="AR3539" s="88">
        <v>0</v>
      </c>
      <c r="AS3539" s="88">
        <v>0</v>
      </c>
      <c r="AT3539" s="88">
        <v>0</v>
      </c>
      <c r="AU3539" s="88">
        <v>0</v>
      </c>
      <c r="AV3539" s="88">
        <v>0</v>
      </c>
      <c r="AW3539" s="88">
        <v>0</v>
      </c>
      <c r="AX3539" s="88">
        <v>0</v>
      </c>
      <c r="AY3539" s="88">
        <v>0</v>
      </c>
      <c r="AZ3539" s="88">
        <v>0</v>
      </c>
      <c r="BA3539" s="88">
        <v>0</v>
      </c>
      <c r="BB3539" s="89">
        <f t="shared" si="219"/>
        <v>0</v>
      </c>
      <c r="BC3539" s="90" t="str">
        <f t="shared" si="218"/>
        <v>OK</v>
      </c>
      <c r="BD3539" s="91" t="str">
        <f t="shared" si="220"/>
        <v xml:space="preserve">                  </v>
      </c>
      <c r="BE3539" s="92">
        <f t="shared" si="221"/>
        <v>2</v>
      </c>
    </row>
    <row r="3540" spans="1:57" s="74" customFormat="1" ht="50.1" customHeight="1" x14ac:dyDescent="0.2">
      <c r="A3540" s="78" t="s">
        <v>55</v>
      </c>
      <c r="B3540" s="78" t="s">
        <v>65</v>
      </c>
      <c r="C3540" s="78" t="s">
        <v>622</v>
      </c>
      <c r="D3540" s="78" t="s">
        <v>605</v>
      </c>
      <c r="E3540" s="79" t="str">
        <f>+IF(C3540&lt;&gt;"",VLOOKUP(MID(C3540,18,5),NIVELES!$A$133:$B$213,2,0),"")</f>
        <v>EL_ORO</v>
      </c>
      <c r="F3540" s="80" t="s">
        <v>84</v>
      </c>
      <c r="G3540" s="81" t="str">
        <f>+IF(F3540&lt;&gt;"",VLOOKUP(F3540,NIVELES!$A$246:$C$464,3,0),"")</f>
        <v>SUR</v>
      </c>
      <c r="H3540" s="82" t="s">
        <v>1024</v>
      </c>
      <c r="I3540" s="78" t="s">
        <v>2201</v>
      </c>
      <c r="J3540" s="78" t="s">
        <v>2184</v>
      </c>
      <c r="K3540" s="78" t="s">
        <v>2185</v>
      </c>
      <c r="L3540" s="78" t="s">
        <v>2312</v>
      </c>
      <c r="M3540" s="78">
        <v>180</v>
      </c>
      <c r="N3540" s="78" t="s">
        <v>2313</v>
      </c>
      <c r="O3540" s="78" t="s">
        <v>2212</v>
      </c>
      <c r="P3540" s="82">
        <v>1</v>
      </c>
      <c r="Q3540" s="78" t="s">
        <v>3380</v>
      </c>
      <c r="R3540" s="82"/>
      <c r="S3540" s="82">
        <v>1</v>
      </c>
      <c r="T3540" s="82"/>
      <c r="U3540" s="82"/>
      <c r="V3540" s="82"/>
      <c r="W3540" s="82"/>
      <c r="X3540" s="82"/>
      <c r="Y3540" s="82"/>
      <c r="Z3540" s="82"/>
      <c r="AA3540" s="82"/>
      <c r="AB3540" s="82"/>
      <c r="AC3540" s="82"/>
      <c r="AD3540" s="85" t="str">
        <f>IF(A3540&lt;&gt;"",IF(D3540="DIRECCIÓN_DE_TRANSFERENCIAS","280 0031",VLOOKUP(C3540,NIVELES!$A$14:$B$105,2,0)),"")</f>
        <v>280 7130</v>
      </c>
      <c r="AE3540" s="86" t="s">
        <v>322</v>
      </c>
      <c r="AF3540" s="86" t="s">
        <v>543</v>
      </c>
      <c r="AG3540" s="79" t="str">
        <f>+IF(AF3540&lt;&gt;"",VLOOKUP(AF3540,NIVELES!$A$666:$B$673,2,0),"")</f>
        <v>DESARROLLO_INFANTIL</v>
      </c>
      <c r="AH3540" s="78" t="s">
        <v>322</v>
      </c>
      <c r="AI3540" s="79" t="str">
        <f>IF(AH3540&lt;&gt;"",VLOOKUP(CONCATENATE(AG3540,AH3540),NIVELES!$B$676:$C$745,2,0),"")</f>
        <v>Centros Infantiles Del Buen Vivir Atencion Directa -Funcionamiento Operación Y Atencion De Unidades</v>
      </c>
      <c r="AJ3540" s="78" t="s">
        <v>517</v>
      </c>
      <c r="AK3540" s="79" t="str">
        <f>+IF(AJ3540&lt;&gt;"",VLOOKUP(AJ3540,NIVELES!$A$816:$B$892,2,0),"")</f>
        <v>NO APLICA</v>
      </c>
      <c r="AL3540" s="78" t="s">
        <v>554</v>
      </c>
      <c r="AM3540" s="78">
        <v>530235</v>
      </c>
      <c r="AN3540" s="79" t="str">
        <f>IF(AM3540&lt;&gt;"",+VLOOKUP(AM3540,NIVELES!$A$1652:$B$2466,2,0),"")</f>
        <v>Servicio de Alimentación</v>
      </c>
      <c r="AO3540" s="87">
        <v>114569.37</v>
      </c>
      <c r="AP3540" s="88">
        <v>0</v>
      </c>
      <c r="AQ3540" s="88">
        <v>7460.72</v>
      </c>
      <c r="AR3540" s="88">
        <v>10031.700000000001</v>
      </c>
      <c r="AS3540" s="88">
        <v>10031.700000000001</v>
      </c>
      <c r="AT3540" s="88">
        <v>10031.700000000001</v>
      </c>
      <c r="AU3540" s="88">
        <v>10031.700000000001</v>
      </c>
      <c r="AV3540" s="88">
        <v>10031.700000000001</v>
      </c>
      <c r="AW3540" s="88">
        <v>10031.700000000001</v>
      </c>
      <c r="AX3540" s="88">
        <v>10031.700000000001</v>
      </c>
      <c r="AY3540" s="88">
        <v>10031.700000000001</v>
      </c>
      <c r="AZ3540" s="88">
        <v>10031.700000000001</v>
      </c>
      <c r="BA3540" s="88">
        <v>16823.349999999999</v>
      </c>
      <c r="BB3540" s="89">
        <f t="shared" si="219"/>
        <v>114569.37</v>
      </c>
      <c r="BC3540" s="90" t="str">
        <f t="shared" si="218"/>
        <v>OK</v>
      </c>
      <c r="BD3540" s="91" t="str">
        <f t="shared" si="220"/>
        <v xml:space="preserve">                  </v>
      </c>
      <c r="BE3540" s="92">
        <f t="shared" si="221"/>
        <v>1</v>
      </c>
    </row>
    <row r="3541" spans="1:57" s="74" customFormat="1" ht="50.1" customHeight="1" x14ac:dyDescent="0.2">
      <c r="A3541" s="78" t="s">
        <v>55</v>
      </c>
      <c r="B3541" s="78" t="s">
        <v>65</v>
      </c>
      <c r="C3541" s="78" t="s">
        <v>622</v>
      </c>
      <c r="D3541" s="78" t="s">
        <v>605</v>
      </c>
      <c r="E3541" s="79" t="str">
        <f>+IF(C3541&lt;&gt;"",VLOOKUP(MID(C3541,18,5),NIVELES!$A$133:$B$213,2,0),"")</f>
        <v>EL_ORO</v>
      </c>
      <c r="F3541" s="80" t="s">
        <v>84</v>
      </c>
      <c r="G3541" s="81" t="str">
        <f>+IF(F3541&lt;&gt;"",VLOOKUP(F3541,NIVELES!$A$246:$C$464,3,0),"")</f>
        <v>SUR</v>
      </c>
      <c r="H3541" s="82" t="s">
        <v>1024</v>
      </c>
      <c r="I3541" s="78" t="s">
        <v>2201</v>
      </c>
      <c r="J3541" s="78" t="s">
        <v>2184</v>
      </c>
      <c r="K3541" s="78" t="s">
        <v>2185</v>
      </c>
      <c r="L3541" s="78" t="s">
        <v>2312</v>
      </c>
      <c r="M3541" s="78">
        <v>180</v>
      </c>
      <c r="N3541" s="78" t="s">
        <v>2313</v>
      </c>
      <c r="O3541" s="78" t="s">
        <v>3338</v>
      </c>
      <c r="P3541" s="82">
        <v>3</v>
      </c>
      <c r="Q3541" s="78" t="s">
        <v>3350</v>
      </c>
      <c r="R3541" s="82"/>
      <c r="S3541" s="82"/>
      <c r="T3541" s="82"/>
      <c r="U3541" s="82">
        <v>1</v>
      </c>
      <c r="V3541" s="82"/>
      <c r="W3541" s="82"/>
      <c r="X3541" s="82">
        <v>1</v>
      </c>
      <c r="Y3541" s="82"/>
      <c r="Z3541" s="82"/>
      <c r="AA3541" s="82">
        <v>1</v>
      </c>
      <c r="AB3541" s="82"/>
      <c r="AC3541" s="82"/>
      <c r="AD3541" s="85" t="str">
        <f>IF(A3541&lt;&gt;"",IF(D3541="DIRECCIÓN_DE_TRANSFERENCIAS","280 0031",VLOOKUP(C3541,NIVELES!$A$14:$B$105,2,0)),"")</f>
        <v>280 7130</v>
      </c>
      <c r="AE3541" s="86" t="s">
        <v>322</v>
      </c>
      <c r="AF3541" s="86" t="s">
        <v>543</v>
      </c>
      <c r="AG3541" s="79" t="str">
        <f>+IF(AF3541&lt;&gt;"",VLOOKUP(AF3541,NIVELES!$A$666:$B$673,2,0),"")</f>
        <v>DESARROLLO_INFANTIL</v>
      </c>
      <c r="AH3541" s="78" t="s">
        <v>322</v>
      </c>
      <c r="AI3541" s="79" t="str">
        <f>IF(AH3541&lt;&gt;"",VLOOKUP(CONCATENATE(AG3541,AH3541),NIVELES!$B$676:$C$745,2,0),"")</f>
        <v>Centros Infantiles Del Buen Vivir Atencion Directa -Funcionamiento Operación Y Atencion De Unidades</v>
      </c>
      <c r="AJ3541" s="78" t="s">
        <v>517</v>
      </c>
      <c r="AK3541" s="79" t="str">
        <f>+IF(AJ3541&lt;&gt;"",VLOOKUP(AJ3541,NIVELES!$A$816:$B$892,2,0),"")</f>
        <v>NO APLICA</v>
      </c>
      <c r="AL3541" s="78" t="s">
        <v>554</v>
      </c>
      <c r="AM3541" s="78">
        <v>530301</v>
      </c>
      <c r="AN3541" s="79" t="str">
        <f>IF(AM3541&lt;&gt;"",+VLOOKUP(AM3541,NIVELES!$A$1652:$B$2466,2,0),"")</f>
        <v>Pasajes al Interior</v>
      </c>
      <c r="AO3541" s="87">
        <v>0</v>
      </c>
      <c r="AP3541" s="88">
        <v>0</v>
      </c>
      <c r="AQ3541" s="88">
        <v>0</v>
      </c>
      <c r="AR3541" s="88">
        <v>0</v>
      </c>
      <c r="AS3541" s="88">
        <v>0</v>
      </c>
      <c r="AT3541" s="88">
        <v>0</v>
      </c>
      <c r="AU3541" s="88">
        <v>0</v>
      </c>
      <c r="AV3541" s="88">
        <v>0</v>
      </c>
      <c r="AW3541" s="88">
        <v>0</v>
      </c>
      <c r="AX3541" s="88">
        <v>0</v>
      </c>
      <c r="AY3541" s="88">
        <v>0</v>
      </c>
      <c r="AZ3541" s="88">
        <v>0</v>
      </c>
      <c r="BA3541" s="88">
        <v>0</v>
      </c>
      <c r="BB3541" s="89">
        <f t="shared" si="219"/>
        <v>0</v>
      </c>
      <c r="BC3541" s="90" t="str">
        <f t="shared" si="218"/>
        <v>OK</v>
      </c>
      <c r="BD3541" s="91" t="str">
        <f t="shared" si="220"/>
        <v xml:space="preserve">                  </v>
      </c>
      <c r="BE3541" s="92">
        <f t="shared" si="221"/>
        <v>3</v>
      </c>
    </row>
    <row r="3542" spans="1:57" s="74" customFormat="1" ht="50.1" customHeight="1" x14ac:dyDescent="0.2">
      <c r="A3542" s="78" t="s">
        <v>55</v>
      </c>
      <c r="B3542" s="78" t="s">
        <v>65</v>
      </c>
      <c r="C3542" s="78" t="s">
        <v>622</v>
      </c>
      <c r="D3542" s="78" t="s">
        <v>605</v>
      </c>
      <c r="E3542" s="79" t="str">
        <f>+IF(C3542&lt;&gt;"",VLOOKUP(MID(C3542,18,5),NIVELES!$A$133:$B$213,2,0),"")</f>
        <v>EL_ORO</v>
      </c>
      <c r="F3542" s="80" t="s">
        <v>84</v>
      </c>
      <c r="G3542" s="81" t="str">
        <f>+IF(F3542&lt;&gt;"",VLOOKUP(F3542,NIVELES!$A$246:$C$464,3,0),"")</f>
        <v>SUR</v>
      </c>
      <c r="H3542" s="82" t="s">
        <v>1024</v>
      </c>
      <c r="I3542" s="78" t="s">
        <v>2201</v>
      </c>
      <c r="J3542" s="78" t="s">
        <v>2184</v>
      </c>
      <c r="K3542" s="78" t="s">
        <v>2185</v>
      </c>
      <c r="L3542" s="78" t="s">
        <v>2312</v>
      </c>
      <c r="M3542" s="78">
        <v>180</v>
      </c>
      <c r="N3542" s="78" t="s">
        <v>2313</v>
      </c>
      <c r="O3542" s="78" t="s">
        <v>3351</v>
      </c>
      <c r="P3542" s="82">
        <v>3</v>
      </c>
      <c r="Q3542" s="78" t="s">
        <v>3370</v>
      </c>
      <c r="R3542" s="82"/>
      <c r="S3542" s="82"/>
      <c r="T3542" s="82"/>
      <c r="U3542" s="82">
        <v>1</v>
      </c>
      <c r="V3542" s="82"/>
      <c r="W3542" s="82"/>
      <c r="X3542" s="82">
        <v>1</v>
      </c>
      <c r="Y3542" s="82"/>
      <c r="Z3542" s="82"/>
      <c r="AA3542" s="82">
        <v>1</v>
      </c>
      <c r="AB3542" s="82"/>
      <c r="AC3542" s="82"/>
      <c r="AD3542" s="85" t="str">
        <f>IF(A3542&lt;&gt;"",IF(D3542="DIRECCIÓN_DE_TRANSFERENCIAS","280 0031",VLOOKUP(C3542,NIVELES!$A$14:$B$105,2,0)),"")</f>
        <v>280 7130</v>
      </c>
      <c r="AE3542" s="86" t="s">
        <v>322</v>
      </c>
      <c r="AF3542" s="86" t="s">
        <v>543</v>
      </c>
      <c r="AG3542" s="79" t="str">
        <f>+IF(AF3542&lt;&gt;"",VLOOKUP(AF3542,NIVELES!$A$666:$B$673,2,0),"")</f>
        <v>DESARROLLO_INFANTIL</v>
      </c>
      <c r="AH3542" s="78" t="s">
        <v>322</v>
      </c>
      <c r="AI3542" s="79" t="str">
        <f>IF(AH3542&lt;&gt;"",VLOOKUP(CONCATENATE(AG3542,AH3542),NIVELES!$B$676:$C$745,2,0),"")</f>
        <v>Centros Infantiles Del Buen Vivir Atencion Directa -Funcionamiento Operación Y Atencion De Unidades</v>
      </c>
      <c r="AJ3542" s="78" t="s">
        <v>517</v>
      </c>
      <c r="AK3542" s="79" t="str">
        <f>+IF(AJ3542&lt;&gt;"",VLOOKUP(AJ3542,NIVELES!$A$816:$B$892,2,0),"")</f>
        <v>NO APLICA</v>
      </c>
      <c r="AL3542" s="78" t="s">
        <v>554</v>
      </c>
      <c r="AM3542" s="78">
        <v>530303</v>
      </c>
      <c r="AN3542" s="79" t="str">
        <f>IF(AM3542&lt;&gt;"",+VLOOKUP(AM3542,NIVELES!$A$1652:$B$2466,2,0),"")</f>
        <v>Viáticos y Subsistencias en el Interior</v>
      </c>
      <c r="AO3542" s="87">
        <v>0</v>
      </c>
      <c r="AP3542" s="88">
        <v>0</v>
      </c>
      <c r="AQ3542" s="88">
        <v>0</v>
      </c>
      <c r="AR3542" s="88">
        <v>0</v>
      </c>
      <c r="AS3542" s="88">
        <v>0</v>
      </c>
      <c r="AT3542" s="88">
        <v>0</v>
      </c>
      <c r="AU3542" s="88">
        <v>0</v>
      </c>
      <c r="AV3542" s="88">
        <v>0</v>
      </c>
      <c r="AW3542" s="88">
        <v>0</v>
      </c>
      <c r="AX3542" s="88">
        <v>0</v>
      </c>
      <c r="AY3542" s="88">
        <v>0</v>
      </c>
      <c r="AZ3542" s="88">
        <v>0</v>
      </c>
      <c r="BA3542" s="88">
        <v>0</v>
      </c>
      <c r="BB3542" s="89">
        <f t="shared" si="219"/>
        <v>0</v>
      </c>
      <c r="BC3542" s="90" t="str">
        <f t="shared" si="218"/>
        <v>OK</v>
      </c>
      <c r="BD3542" s="91" t="str">
        <f t="shared" si="220"/>
        <v xml:space="preserve">                  </v>
      </c>
      <c r="BE3542" s="92">
        <f t="shared" si="221"/>
        <v>3</v>
      </c>
    </row>
    <row r="3543" spans="1:57" s="74" customFormat="1" ht="50.1" customHeight="1" x14ac:dyDescent="0.2">
      <c r="A3543" s="78" t="s">
        <v>55</v>
      </c>
      <c r="B3543" s="78" t="s">
        <v>65</v>
      </c>
      <c r="C3543" s="78" t="s">
        <v>622</v>
      </c>
      <c r="D3543" s="78" t="s">
        <v>605</v>
      </c>
      <c r="E3543" s="79" t="str">
        <f>+IF(C3543&lt;&gt;"",VLOOKUP(MID(C3543,18,5),NIVELES!$A$133:$B$213,2,0),"")</f>
        <v>EL_ORO</v>
      </c>
      <c r="F3543" s="80" t="s">
        <v>84</v>
      </c>
      <c r="G3543" s="81" t="str">
        <f>+IF(F3543&lt;&gt;"",VLOOKUP(F3543,NIVELES!$A$246:$C$464,3,0),"")</f>
        <v>SUR</v>
      </c>
      <c r="H3543" s="82" t="s">
        <v>1024</v>
      </c>
      <c r="I3543" s="78" t="s">
        <v>2201</v>
      </c>
      <c r="J3543" s="78" t="s">
        <v>2184</v>
      </c>
      <c r="K3543" s="78" t="s">
        <v>2185</v>
      </c>
      <c r="L3543" s="78" t="s">
        <v>2312</v>
      </c>
      <c r="M3543" s="78">
        <v>180</v>
      </c>
      <c r="N3543" s="78" t="s">
        <v>2313</v>
      </c>
      <c r="O3543" s="78" t="s">
        <v>2266</v>
      </c>
      <c r="P3543" s="82">
        <v>2</v>
      </c>
      <c r="Q3543" s="78" t="s">
        <v>3381</v>
      </c>
      <c r="R3543" s="82"/>
      <c r="S3543" s="82"/>
      <c r="T3543" s="82">
        <v>1</v>
      </c>
      <c r="U3543" s="82"/>
      <c r="V3543" s="82"/>
      <c r="W3543" s="82"/>
      <c r="X3543" s="82">
        <v>1</v>
      </c>
      <c r="Y3543" s="82"/>
      <c r="Z3543" s="82"/>
      <c r="AA3543" s="82"/>
      <c r="AB3543" s="82"/>
      <c r="AC3543" s="82"/>
      <c r="AD3543" s="85" t="str">
        <f>IF(A3543&lt;&gt;"",IF(D3543="DIRECCIÓN_DE_TRANSFERENCIAS","280 0031",VLOOKUP(C3543,NIVELES!$A$14:$B$105,2,0)),"")</f>
        <v>280 7130</v>
      </c>
      <c r="AE3543" s="86" t="s">
        <v>322</v>
      </c>
      <c r="AF3543" s="86" t="s">
        <v>543</v>
      </c>
      <c r="AG3543" s="79" t="str">
        <f>+IF(AF3543&lt;&gt;"",VLOOKUP(AF3543,NIVELES!$A$666:$B$673,2,0),"")</f>
        <v>DESARROLLO_INFANTIL</v>
      </c>
      <c r="AH3543" s="78" t="s">
        <v>322</v>
      </c>
      <c r="AI3543" s="79" t="str">
        <f>IF(AH3543&lt;&gt;"",VLOOKUP(CONCATENATE(AG3543,AH3543),NIVELES!$B$676:$C$745,2,0),"")</f>
        <v>Centros Infantiles Del Buen Vivir Atencion Directa -Funcionamiento Operación Y Atencion De Unidades</v>
      </c>
      <c r="AJ3543" s="78" t="s">
        <v>517</v>
      </c>
      <c r="AK3543" s="79" t="str">
        <f>+IF(AJ3543&lt;&gt;"",VLOOKUP(AJ3543,NIVELES!$A$816:$B$892,2,0),"")</f>
        <v>NO APLICA</v>
      </c>
      <c r="AL3543" s="78" t="s">
        <v>554</v>
      </c>
      <c r="AM3543" s="78">
        <v>530402</v>
      </c>
      <c r="AN3543" s="79" t="str">
        <f>IF(AM3543&lt;&gt;"",+VLOOKUP(AM3543,NIVELES!$A$1652:$B$2466,2,0),"")</f>
        <v>Edificios, Locales, Residencias y Cableado Estructurado (Instalación, Mantenimiento y Reparación)</v>
      </c>
      <c r="AO3543" s="87">
        <v>0</v>
      </c>
      <c r="AP3543" s="88">
        <v>0</v>
      </c>
      <c r="AQ3543" s="88">
        <v>0</v>
      </c>
      <c r="AR3543" s="88">
        <v>0</v>
      </c>
      <c r="AS3543" s="88">
        <v>0</v>
      </c>
      <c r="AT3543" s="88">
        <v>0</v>
      </c>
      <c r="AU3543" s="88">
        <v>0</v>
      </c>
      <c r="AV3543" s="88">
        <v>0</v>
      </c>
      <c r="AW3543" s="88">
        <v>0</v>
      </c>
      <c r="AX3543" s="88">
        <v>0</v>
      </c>
      <c r="AY3543" s="88">
        <v>0</v>
      </c>
      <c r="AZ3543" s="88">
        <v>0</v>
      </c>
      <c r="BA3543" s="88">
        <v>0</v>
      </c>
      <c r="BB3543" s="89">
        <f t="shared" si="219"/>
        <v>0</v>
      </c>
      <c r="BC3543" s="90" t="str">
        <f t="shared" si="218"/>
        <v>OK</v>
      </c>
      <c r="BD3543" s="91" t="str">
        <f t="shared" si="220"/>
        <v xml:space="preserve">                  </v>
      </c>
      <c r="BE3543" s="92">
        <f t="shared" si="221"/>
        <v>2</v>
      </c>
    </row>
    <row r="3544" spans="1:57" s="74" customFormat="1" ht="50.1" customHeight="1" x14ac:dyDescent="0.2">
      <c r="A3544" s="78" t="s">
        <v>55</v>
      </c>
      <c r="B3544" s="78" t="s">
        <v>65</v>
      </c>
      <c r="C3544" s="78" t="s">
        <v>622</v>
      </c>
      <c r="D3544" s="78" t="s">
        <v>605</v>
      </c>
      <c r="E3544" s="79" t="str">
        <f>+IF(C3544&lt;&gt;"",VLOOKUP(MID(C3544,18,5),NIVELES!$A$133:$B$213,2,0),"")</f>
        <v>EL_ORO</v>
      </c>
      <c r="F3544" s="80" t="s">
        <v>84</v>
      </c>
      <c r="G3544" s="81" t="str">
        <f>+IF(F3544&lt;&gt;"",VLOOKUP(F3544,NIVELES!$A$246:$C$464,3,0),"")</f>
        <v>SUR</v>
      </c>
      <c r="H3544" s="82" t="s">
        <v>1024</v>
      </c>
      <c r="I3544" s="78" t="s">
        <v>2201</v>
      </c>
      <c r="J3544" s="78" t="s">
        <v>2184</v>
      </c>
      <c r="K3544" s="78" t="s">
        <v>2185</v>
      </c>
      <c r="L3544" s="78" t="s">
        <v>2312</v>
      </c>
      <c r="M3544" s="78">
        <v>180</v>
      </c>
      <c r="N3544" s="78" t="s">
        <v>2313</v>
      </c>
      <c r="O3544" s="78" t="s">
        <v>2577</v>
      </c>
      <c r="P3544" s="82">
        <v>1</v>
      </c>
      <c r="Q3544" s="78" t="s">
        <v>3382</v>
      </c>
      <c r="R3544" s="82"/>
      <c r="S3544" s="82"/>
      <c r="T3544" s="82">
        <v>1</v>
      </c>
      <c r="U3544" s="82"/>
      <c r="V3544" s="82"/>
      <c r="W3544" s="82"/>
      <c r="X3544" s="82"/>
      <c r="Y3544" s="82"/>
      <c r="Z3544" s="82"/>
      <c r="AA3544" s="82"/>
      <c r="AB3544" s="82"/>
      <c r="AC3544" s="82"/>
      <c r="AD3544" s="85" t="str">
        <f>IF(A3544&lt;&gt;"",IF(D3544="DIRECCIÓN_DE_TRANSFERENCIAS","280 0031",VLOOKUP(C3544,NIVELES!$A$14:$B$105,2,0)),"")</f>
        <v>280 7130</v>
      </c>
      <c r="AE3544" s="86" t="s">
        <v>322</v>
      </c>
      <c r="AF3544" s="86" t="s">
        <v>543</v>
      </c>
      <c r="AG3544" s="79" t="str">
        <f>+IF(AF3544&lt;&gt;"",VLOOKUP(AF3544,NIVELES!$A$666:$B$673,2,0),"")</f>
        <v>DESARROLLO_INFANTIL</v>
      </c>
      <c r="AH3544" s="78" t="s">
        <v>322</v>
      </c>
      <c r="AI3544" s="79" t="str">
        <f>IF(AH3544&lt;&gt;"",VLOOKUP(CONCATENATE(AG3544,AH3544),NIVELES!$B$676:$C$745,2,0),"")</f>
        <v>Centros Infantiles Del Buen Vivir Atencion Directa -Funcionamiento Operación Y Atencion De Unidades</v>
      </c>
      <c r="AJ3544" s="78" t="s">
        <v>517</v>
      </c>
      <c r="AK3544" s="79" t="str">
        <f>+IF(AJ3544&lt;&gt;"",VLOOKUP(AJ3544,NIVELES!$A$816:$B$892,2,0),"")</f>
        <v>NO APLICA</v>
      </c>
      <c r="AL3544" s="78" t="s">
        <v>554</v>
      </c>
      <c r="AM3544" s="78">
        <v>530802</v>
      </c>
      <c r="AN3544" s="79" t="str">
        <f>IF(AM3544&lt;&gt;"",+VLOOKUP(AM3544,NIVELES!$A$1652:$B$2466,2,0),"")</f>
        <v>Vestuario, Lencería, Prendas de Protección; y, Accesorios para Uniformes Militares y Policiales; y, Carpas</v>
      </c>
      <c r="AO3544" s="87">
        <v>0</v>
      </c>
      <c r="AP3544" s="88">
        <v>0</v>
      </c>
      <c r="AQ3544" s="88">
        <v>0</v>
      </c>
      <c r="AR3544" s="88">
        <v>0</v>
      </c>
      <c r="AS3544" s="88">
        <v>0</v>
      </c>
      <c r="AT3544" s="88">
        <v>0</v>
      </c>
      <c r="AU3544" s="88">
        <v>0</v>
      </c>
      <c r="AV3544" s="88">
        <v>0</v>
      </c>
      <c r="AW3544" s="88">
        <v>0</v>
      </c>
      <c r="AX3544" s="88">
        <v>0</v>
      </c>
      <c r="AY3544" s="88">
        <v>0</v>
      </c>
      <c r="AZ3544" s="88">
        <v>0</v>
      </c>
      <c r="BA3544" s="88">
        <v>0</v>
      </c>
      <c r="BB3544" s="89">
        <f t="shared" si="219"/>
        <v>0</v>
      </c>
      <c r="BC3544" s="90" t="str">
        <f t="shared" si="218"/>
        <v>OK</v>
      </c>
      <c r="BD3544" s="91" t="str">
        <f t="shared" si="220"/>
        <v xml:space="preserve">                  </v>
      </c>
      <c r="BE3544" s="92">
        <f t="shared" si="221"/>
        <v>1</v>
      </c>
    </row>
    <row r="3545" spans="1:57" s="74" customFormat="1" ht="50.1" customHeight="1" x14ac:dyDescent="0.2">
      <c r="A3545" s="78" t="s">
        <v>55</v>
      </c>
      <c r="B3545" s="78" t="s">
        <v>65</v>
      </c>
      <c r="C3545" s="78" t="s">
        <v>622</v>
      </c>
      <c r="D3545" s="78" t="s">
        <v>605</v>
      </c>
      <c r="E3545" s="79" t="str">
        <f>+IF(C3545&lt;&gt;"",VLOOKUP(MID(C3545,18,5),NIVELES!$A$133:$B$213,2,0),"")</f>
        <v>EL_ORO</v>
      </c>
      <c r="F3545" s="80" t="s">
        <v>84</v>
      </c>
      <c r="G3545" s="81" t="str">
        <f>+IF(F3545&lt;&gt;"",VLOOKUP(F3545,NIVELES!$A$246:$C$464,3,0),"")</f>
        <v>SUR</v>
      </c>
      <c r="H3545" s="82" t="s">
        <v>1024</v>
      </c>
      <c r="I3545" s="78" t="s">
        <v>2201</v>
      </c>
      <c r="J3545" s="78" t="s">
        <v>2184</v>
      </c>
      <c r="K3545" s="78" t="s">
        <v>2185</v>
      </c>
      <c r="L3545" s="78" t="s">
        <v>2312</v>
      </c>
      <c r="M3545" s="78">
        <v>180</v>
      </c>
      <c r="N3545" s="78" t="s">
        <v>2313</v>
      </c>
      <c r="O3545" s="78" t="s">
        <v>2210</v>
      </c>
      <c r="P3545" s="82">
        <v>1</v>
      </c>
      <c r="Q3545" s="78" t="s">
        <v>3383</v>
      </c>
      <c r="R3545" s="82"/>
      <c r="S3545" s="82"/>
      <c r="T3545" s="82"/>
      <c r="U3545" s="82">
        <v>1</v>
      </c>
      <c r="V3545" s="82"/>
      <c r="W3545" s="82"/>
      <c r="X3545" s="82"/>
      <c r="Y3545" s="82"/>
      <c r="Z3545" s="82"/>
      <c r="AA3545" s="82"/>
      <c r="AB3545" s="82"/>
      <c r="AC3545" s="82"/>
      <c r="AD3545" s="85" t="str">
        <f>IF(A3545&lt;&gt;"",IF(D3545="DIRECCIÓN_DE_TRANSFERENCIAS","280 0031",VLOOKUP(C3545,NIVELES!$A$14:$B$105,2,0)),"")</f>
        <v>280 7130</v>
      </c>
      <c r="AE3545" s="86" t="s">
        <v>322</v>
      </c>
      <c r="AF3545" s="86" t="s">
        <v>543</v>
      </c>
      <c r="AG3545" s="79" t="str">
        <f>+IF(AF3545&lt;&gt;"",VLOOKUP(AF3545,NIVELES!$A$666:$B$673,2,0),"")</f>
        <v>DESARROLLO_INFANTIL</v>
      </c>
      <c r="AH3545" s="78" t="s">
        <v>322</v>
      </c>
      <c r="AI3545" s="79" t="str">
        <f>IF(AH3545&lt;&gt;"",VLOOKUP(CONCATENATE(AG3545,AH3545),NIVELES!$B$676:$C$745,2,0),"")</f>
        <v>Centros Infantiles Del Buen Vivir Atencion Directa -Funcionamiento Operación Y Atencion De Unidades</v>
      </c>
      <c r="AJ3545" s="78" t="s">
        <v>517</v>
      </c>
      <c r="AK3545" s="79" t="str">
        <f>+IF(AJ3545&lt;&gt;"",VLOOKUP(AJ3545,NIVELES!$A$816:$B$892,2,0),"")</f>
        <v>NO APLICA</v>
      </c>
      <c r="AL3545" s="78" t="s">
        <v>554</v>
      </c>
      <c r="AM3545" s="78">
        <v>530804</v>
      </c>
      <c r="AN3545" s="79" t="str">
        <f>IF(AM3545&lt;&gt;"",+VLOOKUP(AM3545,NIVELES!$A$1652:$B$2466,2,0),"")</f>
        <v>Materiales de Oficina</v>
      </c>
      <c r="AO3545" s="87">
        <v>0</v>
      </c>
      <c r="AP3545" s="88">
        <v>0</v>
      </c>
      <c r="AQ3545" s="88">
        <v>0</v>
      </c>
      <c r="AR3545" s="88">
        <v>0</v>
      </c>
      <c r="AS3545" s="88">
        <v>0</v>
      </c>
      <c r="AT3545" s="88">
        <v>0</v>
      </c>
      <c r="AU3545" s="88">
        <v>0</v>
      </c>
      <c r="AV3545" s="88">
        <v>0</v>
      </c>
      <c r="AW3545" s="88">
        <v>0</v>
      </c>
      <c r="AX3545" s="88">
        <v>0</v>
      </c>
      <c r="AY3545" s="88">
        <v>0</v>
      </c>
      <c r="AZ3545" s="88">
        <v>0</v>
      </c>
      <c r="BA3545" s="88">
        <v>0</v>
      </c>
      <c r="BB3545" s="89">
        <f t="shared" si="219"/>
        <v>0</v>
      </c>
      <c r="BC3545" s="90" t="str">
        <f t="shared" si="218"/>
        <v>OK</v>
      </c>
      <c r="BD3545" s="91" t="str">
        <f t="shared" si="220"/>
        <v xml:space="preserve">                  </v>
      </c>
      <c r="BE3545" s="92">
        <f t="shared" si="221"/>
        <v>1</v>
      </c>
    </row>
    <row r="3546" spans="1:57" s="74" customFormat="1" ht="50.1" customHeight="1" x14ac:dyDescent="0.2">
      <c r="A3546" s="78" t="s">
        <v>55</v>
      </c>
      <c r="B3546" s="78" t="s">
        <v>65</v>
      </c>
      <c r="C3546" s="78" t="s">
        <v>622</v>
      </c>
      <c r="D3546" s="78" t="s">
        <v>605</v>
      </c>
      <c r="E3546" s="79" t="str">
        <f>+IF(C3546&lt;&gt;"",VLOOKUP(MID(C3546,18,5),NIVELES!$A$133:$B$213,2,0),"")</f>
        <v>EL_ORO</v>
      </c>
      <c r="F3546" s="80" t="s">
        <v>84</v>
      </c>
      <c r="G3546" s="81" t="str">
        <f>+IF(F3546&lt;&gt;"",VLOOKUP(F3546,NIVELES!$A$246:$C$464,3,0),"")</f>
        <v>SUR</v>
      </c>
      <c r="H3546" s="82" t="s">
        <v>1024</v>
      </c>
      <c r="I3546" s="78" t="s">
        <v>2201</v>
      </c>
      <c r="J3546" s="78" t="s">
        <v>2184</v>
      </c>
      <c r="K3546" s="78" t="s">
        <v>2185</v>
      </c>
      <c r="L3546" s="78" t="s">
        <v>2312</v>
      </c>
      <c r="M3546" s="78">
        <v>180</v>
      </c>
      <c r="N3546" s="78" t="s">
        <v>2313</v>
      </c>
      <c r="O3546" s="78" t="s">
        <v>2208</v>
      </c>
      <c r="P3546" s="82">
        <v>1</v>
      </c>
      <c r="Q3546" s="78" t="s">
        <v>3384</v>
      </c>
      <c r="R3546" s="82"/>
      <c r="S3546" s="82"/>
      <c r="T3546" s="82"/>
      <c r="U3546" s="82">
        <v>1</v>
      </c>
      <c r="V3546" s="82"/>
      <c r="W3546" s="82"/>
      <c r="X3546" s="82"/>
      <c r="Y3546" s="82"/>
      <c r="Z3546" s="82"/>
      <c r="AA3546" s="82"/>
      <c r="AB3546" s="82"/>
      <c r="AC3546" s="82"/>
      <c r="AD3546" s="85" t="str">
        <f>IF(A3546&lt;&gt;"",IF(D3546="DIRECCIÓN_DE_TRANSFERENCIAS","280 0031",VLOOKUP(C3546,NIVELES!$A$14:$B$105,2,0)),"")</f>
        <v>280 7130</v>
      </c>
      <c r="AE3546" s="86" t="s">
        <v>322</v>
      </c>
      <c r="AF3546" s="86" t="s">
        <v>543</v>
      </c>
      <c r="AG3546" s="79" t="str">
        <f>+IF(AF3546&lt;&gt;"",VLOOKUP(AF3546,NIVELES!$A$666:$B$673,2,0),"")</f>
        <v>DESARROLLO_INFANTIL</v>
      </c>
      <c r="AH3546" s="78" t="s">
        <v>322</v>
      </c>
      <c r="AI3546" s="79" t="str">
        <f>IF(AH3546&lt;&gt;"",VLOOKUP(CONCATENATE(AG3546,AH3546),NIVELES!$B$676:$C$745,2,0),"")</f>
        <v>Centros Infantiles Del Buen Vivir Atencion Directa -Funcionamiento Operación Y Atencion De Unidades</v>
      </c>
      <c r="AJ3546" s="78" t="s">
        <v>517</v>
      </c>
      <c r="AK3546" s="79" t="str">
        <f>+IF(AJ3546&lt;&gt;"",VLOOKUP(AJ3546,NIVELES!$A$816:$B$892,2,0),"")</f>
        <v>NO APLICA</v>
      </c>
      <c r="AL3546" s="78" t="s">
        <v>554</v>
      </c>
      <c r="AM3546" s="78">
        <v>530805</v>
      </c>
      <c r="AN3546" s="79" t="str">
        <f>IF(AM3546&lt;&gt;"",+VLOOKUP(AM3546,NIVELES!$A$1652:$B$2466,2,0),"")</f>
        <v>Materiales de Aseo</v>
      </c>
      <c r="AO3546" s="87">
        <v>831.38</v>
      </c>
      <c r="AP3546" s="88">
        <v>0</v>
      </c>
      <c r="AQ3546" s="88">
        <v>0</v>
      </c>
      <c r="AR3546" s="88">
        <v>0</v>
      </c>
      <c r="AS3546" s="88">
        <v>831.38</v>
      </c>
      <c r="AT3546" s="88">
        <v>0</v>
      </c>
      <c r="AU3546" s="88">
        <v>0</v>
      </c>
      <c r="AV3546" s="88">
        <v>0</v>
      </c>
      <c r="AW3546" s="88">
        <v>0</v>
      </c>
      <c r="AX3546" s="88">
        <v>0</v>
      </c>
      <c r="AY3546" s="88">
        <v>0</v>
      </c>
      <c r="AZ3546" s="88">
        <v>0</v>
      </c>
      <c r="BA3546" s="88">
        <v>0</v>
      </c>
      <c r="BB3546" s="89">
        <f t="shared" si="219"/>
        <v>831.38</v>
      </c>
      <c r="BC3546" s="90" t="str">
        <f t="shared" si="218"/>
        <v>OK</v>
      </c>
      <c r="BD3546" s="91" t="str">
        <f t="shared" si="220"/>
        <v xml:space="preserve">                  </v>
      </c>
      <c r="BE3546" s="92">
        <f t="shared" si="221"/>
        <v>1</v>
      </c>
    </row>
    <row r="3547" spans="1:57" s="74" customFormat="1" ht="50.1" customHeight="1" x14ac:dyDescent="0.2">
      <c r="A3547" s="78" t="s">
        <v>55</v>
      </c>
      <c r="B3547" s="78" t="s">
        <v>65</v>
      </c>
      <c r="C3547" s="78" t="s">
        <v>622</v>
      </c>
      <c r="D3547" s="78" t="s">
        <v>605</v>
      </c>
      <c r="E3547" s="79" t="str">
        <f>+IF(C3547&lt;&gt;"",VLOOKUP(MID(C3547,18,5),NIVELES!$A$133:$B$213,2,0),"")</f>
        <v>EL_ORO</v>
      </c>
      <c r="F3547" s="80" t="s">
        <v>84</v>
      </c>
      <c r="G3547" s="81" t="str">
        <f>+IF(F3547&lt;&gt;"",VLOOKUP(F3547,NIVELES!$A$246:$C$464,3,0),"")</f>
        <v>SUR</v>
      </c>
      <c r="H3547" s="82" t="s">
        <v>1024</v>
      </c>
      <c r="I3547" s="78" t="s">
        <v>2201</v>
      </c>
      <c r="J3547" s="78" t="s">
        <v>2184</v>
      </c>
      <c r="K3547" s="78" t="s">
        <v>2185</v>
      </c>
      <c r="L3547" s="78" t="s">
        <v>2312</v>
      </c>
      <c r="M3547" s="78">
        <v>180</v>
      </c>
      <c r="N3547" s="78" t="s">
        <v>2313</v>
      </c>
      <c r="O3547" s="78" t="s">
        <v>2580</v>
      </c>
      <c r="P3547" s="82">
        <v>1</v>
      </c>
      <c r="Q3547" s="78" t="s">
        <v>3385</v>
      </c>
      <c r="R3547" s="82"/>
      <c r="S3547" s="82"/>
      <c r="T3547" s="82"/>
      <c r="U3547" s="82">
        <v>1</v>
      </c>
      <c r="V3547" s="82"/>
      <c r="W3547" s="82"/>
      <c r="X3547" s="82"/>
      <c r="Y3547" s="82"/>
      <c r="Z3547" s="82"/>
      <c r="AA3547" s="82"/>
      <c r="AB3547" s="82"/>
      <c r="AC3547" s="82"/>
      <c r="AD3547" s="85" t="str">
        <f>IF(A3547&lt;&gt;"",IF(D3547="DIRECCIÓN_DE_TRANSFERENCIAS","280 0031",VLOOKUP(C3547,NIVELES!$A$14:$B$105,2,0)),"")</f>
        <v>280 7130</v>
      </c>
      <c r="AE3547" s="86" t="s">
        <v>322</v>
      </c>
      <c r="AF3547" s="86" t="s">
        <v>543</v>
      </c>
      <c r="AG3547" s="79" t="str">
        <f>+IF(AF3547&lt;&gt;"",VLOOKUP(AF3547,NIVELES!$A$666:$B$673,2,0),"")</f>
        <v>DESARROLLO_INFANTIL</v>
      </c>
      <c r="AH3547" s="78" t="s">
        <v>322</v>
      </c>
      <c r="AI3547" s="79" t="str">
        <f>IF(AH3547&lt;&gt;"",VLOOKUP(CONCATENATE(AG3547,AH3547),NIVELES!$B$676:$C$745,2,0),"")</f>
        <v>Centros Infantiles Del Buen Vivir Atencion Directa -Funcionamiento Operación Y Atencion De Unidades</v>
      </c>
      <c r="AJ3547" s="78" t="s">
        <v>517</v>
      </c>
      <c r="AK3547" s="79" t="str">
        <f>+IF(AJ3547&lt;&gt;"",VLOOKUP(AJ3547,NIVELES!$A$816:$B$892,2,0),"")</f>
        <v>NO APLICA</v>
      </c>
      <c r="AL3547" s="78" t="s">
        <v>554</v>
      </c>
      <c r="AM3547" s="78">
        <v>530812</v>
      </c>
      <c r="AN3547" s="79" t="str">
        <f>IF(AM3547&lt;&gt;"",+VLOOKUP(AM3547,NIVELES!$A$1652:$B$2466,2,0),"")</f>
        <v>Materiales Didácticos</v>
      </c>
      <c r="AO3547" s="87">
        <v>2619.9299999999998</v>
      </c>
      <c r="AP3547" s="88">
        <v>0</v>
      </c>
      <c r="AQ3547" s="88">
        <v>0</v>
      </c>
      <c r="AR3547" s="88">
        <v>0</v>
      </c>
      <c r="AS3547" s="88">
        <v>2619.9299999999998</v>
      </c>
      <c r="AT3547" s="88">
        <v>0</v>
      </c>
      <c r="AU3547" s="88">
        <v>0</v>
      </c>
      <c r="AV3547" s="88">
        <v>0</v>
      </c>
      <c r="AW3547" s="88">
        <v>0</v>
      </c>
      <c r="AX3547" s="88">
        <v>0</v>
      </c>
      <c r="AY3547" s="88">
        <v>0</v>
      </c>
      <c r="AZ3547" s="88">
        <v>0</v>
      </c>
      <c r="BA3547" s="88">
        <v>0</v>
      </c>
      <c r="BB3547" s="89">
        <f t="shared" si="219"/>
        <v>2619.9299999999998</v>
      </c>
      <c r="BC3547" s="90" t="str">
        <f t="shared" si="218"/>
        <v>OK</v>
      </c>
      <c r="BD3547" s="91" t="str">
        <f t="shared" si="220"/>
        <v xml:space="preserve">                  </v>
      </c>
      <c r="BE3547" s="92">
        <f t="shared" si="221"/>
        <v>1</v>
      </c>
    </row>
    <row r="3548" spans="1:57" s="74" customFormat="1" ht="50.1" customHeight="1" x14ac:dyDescent="0.2">
      <c r="A3548" s="78" t="s">
        <v>55</v>
      </c>
      <c r="B3548" s="78" t="s">
        <v>65</v>
      </c>
      <c r="C3548" s="78" t="s">
        <v>622</v>
      </c>
      <c r="D3548" s="78" t="s">
        <v>605</v>
      </c>
      <c r="E3548" s="79" t="str">
        <f>+IF(C3548&lt;&gt;"",VLOOKUP(MID(C3548,18,5),NIVELES!$A$133:$B$213,2,0),"")</f>
        <v>EL_ORO</v>
      </c>
      <c r="F3548" s="80" t="s">
        <v>84</v>
      </c>
      <c r="G3548" s="81" t="str">
        <f>+IF(F3548&lt;&gt;"",VLOOKUP(F3548,NIVELES!$A$246:$C$464,3,0),"")</f>
        <v>SUR</v>
      </c>
      <c r="H3548" s="82" t="s">
        <v>1024</v>
      </c>
      <c r="I3548" s="78" t="s">
        <v>2201</v>
      </c>
      <c r="J3548" s="78" t="s">
        <v>2184</v>
      </c>
      <c r="K3548" s="78" t="s">
        <v>2185</v>
      </c>
      <c r="L3548" s="78" t="s">
        <v>2318</v>
      </c>
      <c r="M3548" s="78">
        <v>765</v>
      </c>
      <c r="N3548" s="78" t="s">
        <v>3386</v>
      </c>
      <c r="O3548" s="78" t="s">
        <v>2292</v>
      </c>
      <c r="P3548" s="82">
        <v>12</v>
      </c>
      <c r="Q3548" s="78" t="s">
        <v>2204</v>
      </c>
      <c r="R3548" s="82">
        <v>1</v>
      </c>
      <c r="S3548" s="82">
        <v>1</v>
      </c>
      <c r="T3548" s="82">
        <v>1</v>
      </c>
      <c r="U3548" s="82">
        <v>1</v>
      </c>
      <c r="V3548" s="82">
        <v>1</v>
      </c>
      <c r="W3548" s="82">
        <v>1</v>
      </c>
      <c r="X3548" s="82">
        <v>1</v>
      </c>
      <c r="Y3548" s="82">
        <v>1</v>
      </c>
      <c r="Z3548" s="82">
        <v>1</v>
      </c>
      <c r="AA3548" s="82">
        <v>1</v>
      </c>
      <c r="AB3548" s="82">
        <v>1</v>
      </c>
      <c r="AC3548" s="82">
        <v>1</v>
      </c>
      <c r="AD3548" s="85" t="str">
        <f>IF(A3548&lt;&gt;"",IF(D3548="DIRECCIÓN_DE_TRANSFERENCIAS","280 0031",VLOOKUP(C3548,NIVELES!$A$14:$B$105,2,0)),"")</f>
        <v>280 7130</v>
      </c>
      <c r="AE3548" s="86" t="s">
        <v>322</v>
      </c>
      <c r="AF3548" s="86" t="s">
        <v>543</v>
      </c>
      <c r="AG3548" s="79" t="str">
        <f>+IF(AF3548&lt;&gt;"",VLOOKUP(AF3548,NIVELES!$A$666:$B$673,2,0),"")</f>
        <v>DESARROLLO_INFANTIL</v>
      </c>
      <c r="AH3548" s="78" t="s">
        <v>321</v>
      </c>
      <c r="AI3548" s="79" t="str">
        <f>IF(AH3548&lt;&gt;"",VLOOKUP(CONCATENATE(AG3548,AH3548),NIVELES!$B$676:$C$745,2,0),"")</f>
        <v>Centros Infantiles Del Buen Vivir Operados Por Terceros -Funcionamiento Operación Y Atencion De Unidades</v>
      </c>
      <c r="AJ3548" s="78" t="s">
        <v>517</v>
      </c>
      <c r="AK3548" s="79" t="str">
        <f>+IF(AJ3548&lt;&gt;"",VLOOKUP(AJ3548,NIVELES!$A$816:$B$892,2,0),"")</f>
        <v>NO APLICA</v>
      </c>
      <c r="AL3548" s="78" t="s">
        <v>553</v>
      </c>
      <c r="AM3548" s="78">
        <v>510105</v>
      </c>
      <c r="AN3548" s="79" t="str">
        <f>IF(AM3548&lt;&gt;"",+VLOOKUP(AM3548,NIVELES!$A$1652:$B$2466,2,0),"")</f>
        <v>Remuneraciones Unificadas</v>
      </c>
      <c r="AO3548" s="87">
        <v>225492</v>
      </c>
      <c r="AP3548" s="88">
        <v>18791</v>
      </c>
      <c r="AQ3548" s="88">
        <v>16340</v>
      </c>
      <c r="AR3548" s="88">
        <v>16340</v>
      </c>
      <c r="AS3548" s="88">
        <v>16340</v>
      </c>
      <c r="AT3548" s="88">
        <v>16340</v>
      </c>
      <c r="AU3548" s="88">
        <v>16340</v>
      </c>
      <c r="AV3548" s="88">
        <v>16340</v>
      </c>
      <c r="AW3548" s="88">
        <v>16340</v>
      </c>
      <c r="AX3548" s="88">
        <v>16340</v>
      </c>
      <c r="AY3548" s="88">
        <v>16340</v>
      </c>
      <c r="AZ3548" s="88">
        <v>16340</v>
      </c>
      <c r="BA3548" s="88">
        <v>43301</v>
      </c>
      <c r="BB3548" s="89">
        <f t="shared" si="219"/>
        <v>225492</v>
      </c>
      <c r="BC3548" s="90" t="str">
        <f t="shared" si="218"/>
        <v>OK</v>
      </c>
      <c r="BD3548" s="91" t="str">
        <f t="shared" si="220"/>
        <v xml:space="preserve">                  </v>
      </c>
      <c r="BE3548" s="92">
        <f t="shared" si="221"/>
        <v>12</v>
      </c>
    </row>
    <row r="3549" spans="1:57" s="74" customFormat="1" ht="50.1" customHeight="1" x14ac:dyDescent="0.2">
      <c r="A3549" s="78" t="s">
        <v>55</v>
      </c>
      <c r="B3549" s="78" t="s">
        <v>65</v>
      </c>
      <c r="C3549" s="78" t="s">
        <v>622</v>
      </c>
      <c r="D3549" s="78" t="s">
        <v>605</v>
      </c>
      <c r="E3549" s="79" t="str">
        <f>+IF(C3549&lt;&gt;"",VLOOKUP(MID(C3549,18,5),NIVELES!$A$133:$B$213,2,0),"")</f>
        <v>EL_ORO</v>
      </c>
      <c r="F3549" s="80" t="s">
        <v>84</v>
      </c>
      <c r="G3549" s="81" t="str">
        <f>+IF(F3549&lt;&gt;"",VLOOKUP(F3549,NIVELES!$A$246:$C$464,3,0),"")</f>
        <v>SUR</v>
      </c>
      <c r="H3549" s="82" t="s">
        <v>1024</v>
      </c>
      <c r="I3549" s="78" t="s">
        <v>2201</v>
      </c>
      <c r="J3549" s="78" t="s">
        <v>2184</v>
      </c>
      <c r="K3549" s="78" t="s">
        <v>2185</v>
      </c>
      <c r="L3549" s="78" t="s">
        <v>2318</v>
      </c>
      <c r="M3549" s="78">
        <v>765</v>
      </c>
      <c r="N3549" s="78" t="s">
        <v>3386</v>
      </c>
      <c r="O3549" s="78" t="s">
        <v>2292</v>
      </c>
      <c r="P3549" s="82">
        <v>1</v>
      </c>
      <c r="Q3549" s="78" t="s">
        <v>2204</v>
      </c>
      <c r="R3549" s="82"/>
      <c r="S3549" s="82"/>
      <c r="T3549" s="82"/>
      <c r="U3549" s="82"/>
      <c r="V3549" s="82"/>
      <c r="W3549" s="82"/>
      <c r="X3549" s="82"/>
      <c r="Y3549" s="82"/>
      <c r="Z3549" s="82"/>
      <c r="AA3549" s="82"/>
      <c r="AB3549" s="82"/>
      <c r="AC3549" s="82">
        <v>1</v>
      </c>
      <c r="AD3549" s="85" t="str">
        <f>IF(A3549&lt;&gt;"",IF(D3549="DIRECCIÓN_DE_TRANSFERENCIAS","280 0031",VLOOKUP(C3549,NIVELES!$A$14:$B$105,2,0)),"")</f>
        <v>280 7130</v>
      </c>
      <c r="AE3549" s="86" t="s">
        <v>322</v>
      </c>
      <c r="AF3549" s="86" t="s">
        <v>543</v>
      </c>
      <c r="AG3549" s="79" t="str">
        <f>+IF(AF3549&lt;&gt;"",VLOOKUP(AF3549,NIVELES!$A$666:$B$673,2,0),"")</f>
        <v>DESARROLLO_INFANTIL</v>
      </c>
      <c r="AH3549" s="78" t="s">
        <v>321</v>
      </c>
      <c r="AI3549" s="79" t="str">
        <f>IF(AH3549&lt;&gt;"",VLOOKUP(CONCATENATE(AG3549,AH3549),NIVELES!$B$676:$C$745,2,0),"")</f>
        <v>Centros Infantiles Del Buen Vivir Operados Por Terceros -Funcionamiento Operación Y Atencion De Unidades</v>
      </c>
      <c r="AJ3549" s="78" t="s">
        <v>517</v>
      </c>
      <c r="AK3549" s="79" t="str">
        <f>+IF(AJ3549&lt;&gt;"",VLOOKUP(AJ3549,NIVELES!$A$816:$B$892,2,0),"")</f>
        <v>NO APLICA</v>
      </c>
      <c r="AL3549" s="78" t="s">
        <v>553</v>
      </c>
      <c r="AM3549" s="78">
        <v>510203</v>
      </c>
      <c r="AN3549" s="79" t="str">
        <f>IF(AM3549&lt;&gt;"",+VLOOKUP(AM3549,NIVELES!$A$1652:$B$2466,2,0),"")</f>
        <v>Decimotercer Sueldo</v>
      </c>
      <c r="AO3549" s="87">
        <v>17225.080000000002</v>
      </c>
      <c r="AP3549" s="88">
        <v>0</v>
      </c>
      <c r="AQ3549" s="88">
        <v>136.16</v>
      </c>
      <c r="AR3549" s="88">
        <v>0</v>
      </c>
      <c r="AS3549" s="88">
        <v>0</v>
      </c>
      <c r="AT3549" s="88">
        <v>0</v>
      </c>
      <c r="AU3549" s="88">
        <v>0</v>
      </c>
      <c r="AV3549" s="88">
        <v>0</v>
      </c>
      <c r="AW3549" s="88">
        <v>0</v>
      </c>
      <c r="AX3549" s="88">
        <v>0</v>
      </c>
      <c r="AY3549" s="88">
        <v>0</v>
      </c>
      <c r="AZ3549" s="88">
        <v>884.08</v>
      </c>
      <c r="BA3549" s="88">
        <v>16204.84</v>
      </c>
      <c r="BB3549" s="89">
        <f t="shared" si="219"/>
        <v>17225.080000000002</v>
      </c>
      <c r="BC3549" s="90" t="str">
        <f t="shared" si="218"/>
        <v>OK</v>
      </c>
      <c r="BD3549" s="91" t="str">
        <f t="shared" si="220"/>
        <v xml:space="preserve">                  </v>
      </c>
      <c r="BE3549" s="92">
        <f t="shared" si="221"/>
        <v>1</v>
      </c>
    </row>
    <row r="3550" spans="1:57" s="74" customFormat="1" ht="50.1" customHeight="1" x14ac:dyDescent="0.2">
      <c r="A3550" s="78" t="s">
        <v>55</v>
      </c>
      <c r="B3550" s="78" t="s">
        <v>65</v>
      </c>
      <c r="C3550" s="78" t="s">
        <v>622</v>
      </c>
      <c r="D3550" s="78" t="s">
        <v>605</v>
      </c>
      <c r="E3550" s="79" t="str">
        <f>+IF(C3550&lt;&gt;"",VLOOKUP(MID(C3550,18,5),NIVELES!$A$133:$B$213,2,0),"")</f>
        <v>EL_ORO</v>
      </c>
      <c r="F3550" s="80" t="s">
        <v>84</v>
      </c>
      <c r="G3550" s="81" t="str">
        <f>+IF(F3550&lt;&gt;"",VLOOKUP(F3550,NIVELES!$A$246:$C$464,3,0),"")</f>
        <v>SUR</v>
      </c>
      <c r="H3550" s="82" t="s">
        <v>1024</v>
      </c>
      <c r="I3550" s="78" t="s">
        <v>2201</v>
      </c>
      <c r="J3550" s="78" t="s">
        <v>2184</v>
      </c>
      <c r="K3550" s="78" t="s">
        <v>2185</v>
      </c>
      <c r="L3550" s="78" t="s">
        <v>2318</v>
      </c>
      <c r="M3550" s="78">
        <v>765</v>
      </c>
      <c r="N3550" s="78" t="s">
        <v>3386</v>
      </c>
      <c r="O3550" s="78" t="s">
        <v>2292</v>
      </c>
      <c r="P3550" s="82">
        <v>1</v>
      </c>
      <c r="Q3550" s="78" t="s">
        <v>2204</v>
      </c>
      <c r="R3550" s="82"/>
      <c r="S3550" s="82"/>
      <c r="T3550" s="82">
        <v>1</v>
      </c>
      <c r="U3550" s="82"/>
      <c r="V3550" s="82"/>
      <c r="W3550" s="82"/>
      <c r="X3550" s="82"/>
      <c r="Y3550" s="82"/>
      <c r="Z3550" s="82"/>
      <c r="AA3550" s="82"/>
      <c r="AB3550" s="82"/>
      <c r="AC3550" s="82"/>
      <c r="AD3550" s="85" t="str">
        <f>IF(A3550&lt;&gt;"",IF(D3550="DIRECCIÓN_DE_TRANSFERENCIAS","280 0031",VLOOKUP(C3550,NIVELES!$A$14:$B$105,2,0)),"")</f>
        <v>280 7130</v>
      </c>
      <c r="AE3550" s="86" t="s">
        <v>322</v>
      </c>
      <c r="AF3550" s="86" t="s">
        <v>543</v>
      </c>
      <c r="AG3550" s="79" t="str">
        <f>+IF(AF3550&lt;&gt;"",VLOOKUP(AF3550,NIVELES!$A$666:$B$673,2,0),"")</f>
        <v>DESARROLLO_INFANTIL</v>
      </c>
      <c r="AH3550" s="78" t="s">
        <v>321</v>
      </c>
      <c r="AI3550" s="79" t="str">
        <f>IF(AH3550&lt;&gt;"",VLOOKUP(CONCATENATE(AG3550,AH3550),NIVELES!$B$676:$C$745,2,0),"")</f>
        <v>Centros Infantiles Del Buen Vivir Operados Por Terceros -Funcionamiento Operación Y Atencion De Unidades</v>
      </c>
      <c r="AJ3550" s="78" t="s">
        <v>517</v>
      </c>
      <c r="AK3550" s="79" t="str">
        <f>+IF(AJ3550&lt;&gt;"",VLOOKUP(AJ3550,NIVELES!$A$816:$B$892,2,0),"")</f>
        <v>NO APLICA</v>
      </c>
      <c r="AL3550" s="78" t="s">
        <v>553</v>
      </c>
      <c r="AM3550" s="78">
        <v>510204</v>
      </c>
      <c r="AN3550" s="79" t="str">
        <f>IF(AM3550&lt;&gt;"",+VLOOKUP(AM3550,NIVELES!$A$1652:$B$2466,2,0),"")</f>
        <v>Decimocuarto Sueldo</v>
      </c>
      <c r="AO3550" s="87">
        <v>8306.83</v>
      </c>
      <c r="AP3550" s="88">
        <v>0</v>
      </c>
      <c r="AQ3550" s="88">
        <v>65.66</v>
      </c>
      <c r="AR3550" s="88">
        <v>7886.67</v>
      </c>
      <c r="AS3550" s="88">
        <v>0</v>
      </c>
      <c r="AT3550" s="88">
        <v>0</v>
      </c>
      <c r="AU3550" s="88">
        <v>0</v>
      </c>
      <c r="AV3550" s="88">
        <v>0</v>
      </c>
      <c r="AW3550" s="88">
        <v>0</v>
      </c>
      <c r="AX3550" s="88">
        <v>0</v>
      </c>
      <c r="AY3550" s="88">
        <v>0</v>
      </c>
      <c r="AZ3550" s="88">
        <v>354.5</v>
      </c>
      <c r="BA3550" s="88">
        <v>0</v>
      </c>
      <c r="BB3550" s="89">
        <f t="shared" si="219"/>
        <v>8306.83</v>
      </c>
      <c r="BC3550" s="90" t="str">
        <f t="shared" si="218"/>
        <v>OK</v>
      </c>
      <c r="BD3550" s="91" t="str">
        <f t="shared" si="220"/>
        <v xml:space="preserve">                  </v>
      </c>
      <c r="BE3550" s="92">
        <f t="shared" si="221"/>
        <v>1</v>
      </c>
    </row>
    <row r="3551" spans="1:57" s="74" customFormat="1" ht="50.1" customHeight="1" x14ac:dyDescent="0.2">
      <c r="A3551" s="78" t="s">
        <v>55</v>
      </c>
      <c r="B3551" s="78" t="s">
        <v>65</v>
      </c>
      <c r="C3551" s="78" t="s">
        <v>622</v>
      </c>
      <c r="D3551" s="78" t="s">
        <v>605</v>
      </c>
      <c r="E3551" s="79" t="str">
        <f>+IF(C3551&lt;&gt;"",VLOOKUP(MID(C3551,18,5),NIVELES!$A$133:$B$213,2,0),"")</f>
        <v>EL_ORO</v>
      </c>
      <c r="F3551" s="80" t="s">
        <v>84</v>
      </c>
      <c r="G3551" s="81" t="str">
        <f>+IF(F3551&lt;&gt;"",VLOOKUP(F3551,NIVELES!$A$246:$C$464,3,0),"")</f>
        <v>SUR</v>
      </c>
      <c r="H3551" s="82" t="s">
        <v>1024</v>
      </c>
      <c r="I3551" s="78" t="s">
        <v>2201</v>
      </c>
      <c r="J3551" s="78" t="s">
        <v>2184</v>
      </c>
      <c r="K3551" s="78" t="s">
        <v>2185</v>
      </c>
      <c r="L3551" s="78" t="s">
        <v>2318</v>
      </c>
      <c r="M3551" s="78">
        <v>765</v>
      </c>
      <c r="N3551" s="78" t="s">
        <v>3386</v>
      </c>
      <c r="O3551" s="78" t="s">
        <v>2292</v>
      </c>
      <c r="P3551" s="82">
        <v>12</v>
      </c>
      <c r="Q3551" s="78" t="s">
        <v>2204</v>
      </c>
      <c r="R3551" s="82">
        <v>1</v>
      </c>
      <c r="S3551" s="82">
        <v>1</v>
      </c>
      <c r="T3551" s="82">
        <v>1</v>
      </c>
      <c r="U3551" s="82">
        <v>1</v>
      </c>
      <c r="V3551" s="82">
        <v>1</v>
      </c>
      <c r="W3551" s="82">
        <v>1</v>
      </c>
      <c r="X3551" s="82">
        <v>1</v>
      </c>
      <c r="Y3551" s="82">
        <v>1</v>
      </c>
      <c r="Z3551" s="82">
        <v>1</v>
      </c>
      <c r="AA3551" s="82">
        <v>1</v>
      </c>
      <c r="AB3551" s="82">
        <v>1</v>
      </c>
      <c r="AC3551" s="82">
        <v>1</v>
      </c>
      <c r="AD3551" s="85" t="str">
        <f>IF(A3551&lt;&gt;"",IF(D3551="DIRECCIÓN_DE_TRANSFERENCIAS","280 0031",VLOOKUP(C3551,NIVELES!$A$14:$B$105,2,0)),"")</f>
        <v>280 7130</v>
      </c>
      <c r="AE3551" s="86" t="s">
        <v>322</v>
      </c>
      <c r="AF3551" s="86" t="s">
        <v>543</v>
      </c>
      <c r="AG3551" s="79" t="str">
        <f>+IF(AF3551&lt;&gt;"",VLOOKUP(AF3551,NIVELES!$A$666:$B$673,2,0),"")</f>
        <v>DESARROLLO_INFANTIL</v>
      </c>
      <c r="AH3551" s="78" t="s">
        <v>321</v>
      </c>
      <c r="AI3551" s="79" t="str">
        <f>IF(AH3551&lt;&gt;"",VLOOKUP(CONCATENATE(AG3551,AH3551),NIVELES!$B$676:$C$745,2,0),"")</f>
        <v>Centros Infantiles Del Buen Vivir Operados Por Terceros -Funcionamiento Operación Y Atencion De Unidades</v>
      </c>
      <c r="AJ3551" s="78" t="s">
        <v>517</v>
      </c>
      <c r="AK3551" s="79" t="str">
        <f>+IF(AJ3551&lt;&gt;"",VLOOKUP(AJ3551,NIVELES!$A$816:$B$892,2,0),"")</f>
        <v>NO APLICA</v>
      </c>
      <c r="AL3551" s="78" t="s">
        <v>553</v>
      </c>
      <c r="AM3551" s="78">
        <v>510601</v>
      </c>
      <c r="AN3551" s="79" t="str">
        <f>IF(AM3551&lt;&gt;"",+VLOOKUP(AM3551,NIVELES!$A$1652:$B$2466,2,0),"")</f>
        <v>Aporte Patronal</v>
      </c>
      <c r="AO3551" s="87">
        <v>19946.650000000001</v>
      </c>
      <c r="AP3551" s="88">
        <v>1813.55</v>
      </c>
      <c r="AQ3551" s="88">
        <v>1577</v>
      </c>
      <c r="AR3551" s="88">
        <v>1577.63</v>
      </c>
      <c r="AS3551" s="88">
        <v>1577.63</v>
      </c>
      <c r="AT3551" s="88">
        <v>1577.63</v>
      </c>
      <c r="AU3551" s="88">
        <v>1577.63</v>
      </c>
      <c r="AV3551" s="88">
        <v>1577.63</v>
      </c>
      <c r="AW3551" s="88">
        <v>1577.63</v>
      </c>
      <c r="AX3551" s="88">
        <v>1577.63</v>
      </c>
      <c r="AY3551" s="88">
        <v>1577.63</v>
      </c>
      <c r="AZ3551" s="88">
        <v>1577.63</v>
      </c>
      <c r="BA3551" s="88">
        <v>2357.4299999999998</v>
      </c>
      <c r="BB3551" s="89">
        <f t="shared" si="219"/>
        <v>19946.650000000005</v>
      </c>
      <c r="BC3551" s="90" t="str">
        <f t="shared" si="218"/>
        <v>OK</v>
      </c>
      <c r="BD3551" s="91" t="str">
        <f t="shared" si="220"/>
        <v xml:space="preserve">                  </v>
      </c>
      <c r="BE3551" s="92">
        <f t="shared" si="221"/>
        <v>12</v>
      </c>
    </row>
    <row r="3552" spans="1:57" s="74" customFormat="1" ht="50.1" customHeight="1" x14ac:dyDescent="0.2">
      <c r="A3552" s="78" t="s">
        <v>55</v>
      </c>
      <c r="B3552" s="78" t="s">
        <v>65</v>
      </c>
      <c r="C3552" s="78" t="s">
        <v>622</v>
      </c>
      <c r="D3552" s="78" t="s">
        <v>605</v>
      </c>
      <c r="E3552" s="79" t="str">
        <f>+IF(C3552&lt;&gt;"",VLOOKUP(MID(C3552,18,5),NIVELES!$A$133:$B$213,2,0),"")</f>
        <v>EL_ORO</v>
      </c>
      <c r="F3552" s="80" t="s">
        <v>84</v>
      </c>
      <c r="G3552" s="81" t="str">
        <f>+IF(F3552&lt;&gt;"",VLOOKUP(F3552,NIVELES!$A$246:$C$464,3,0),"")</f>
        <v>SUR</v>
      </c>
      <c r="H3552" s="82" t="s">
        <v>1024</v>
      </c>
      <c r="I3552" s="78" t="s">
        <v>2201</v>
      </c>
      <c r="J3552" s="78" t="s">
        <v>2184</v>
      </c>
      <c r="K3552" s="78" t="s">
        <v>2185</v>
      </c>
      <c r="L3552" s="78" t="s">
        <v>2318</v>
      </c>
      <c r="M3552" s="78">
        <v>765</v>
      </c>
      <c r="N3552" s="78" t="s">
        <v>3386</v>
      </c>
      <c r="O3552" s="78" t="s">
        <v>2292</v>
      </c>
      <c r="P3552" s="82">
        <v>12</v>
      </c>
      <c r="Q3552" s="78" t="s">
        <v>2204</v>
      </c>
      <c r="R3552" s="82">
        <v>1</v>
      </c>
      <c r="S3552" s="82">
        <v>1</v>
      </c>
      <c r="T3552" s="82">
        <v>1</v>
      </c>
      <c r="U3552" s="82">
        <v>1</v>
      </c>
      <c r="V3552" s="82">
        <v>1</v>
      </c>
      <c r="W3552" s="82">
        <v>1</v>
      </c>
      <c r="X3552" s="82">
        <v>1</v>
      </c>
      <c r="Y3552" s="82">
        <v>1</v>
      </c>
      <c r="Z3552" s="82">
        <v>1</v>
      </c>
      <c r="AA3552" s="82">
        <v>1</v>
      </c>
      <c r="AB3552" s="82">
        <v>1</v>
      </c>
      <c r="AC3552" s="82">
        <v>1</v>
      </c>
      <c r="AD3552" s="85" t="str">
        <f>IF(A3552&lt;&gt;"",IF(D3552="DIRECCIÓN_DE_TRANSFERENCIAS","280 0031",VLOOKUP(C3552,NIVELES!$A$14:$B$105,2,0)),"")</f>
        <v>280 7130</v>
      </c>
      <c r="AE3552" s="86" t="s">
        <v>322</v>
      </c>
      <c r="AF3552" s="86" t="s">
        <v>543</v>
      </c>
      <c r="AG3552" s="79" t="str">
        <f>+IF(AF3552&lt;&gt;"",VLOOKUP(AF3552,NIVELES!$A$666:$B$673,2,0),"")</f>
        <v>DESARROLLO_INFANTIL</v>
      </c>
      <c r="AH3552" s="78" t="s">
        <v>321</v>
      </c>
      <c r="AI3552" s="79" t="str">
        <f>IF(AH3552&lt;&gt;"",VLOOKUP(CONCATENATE(AG3552,AH3552),NIVELES!$B$676:$C$745,2,0),"")</f>
        <v>Centros Infantiles Del Buen Vivir Operados Por Terceros -Funcionamiento Operación Y Atencion De Unidades</v>
      </c>
      <c r="AJ3552" s="78" t="s">
        <v>517</v>
      </c>
      <c r="AK3552" s="79" t="str">
        <f>+IF(AJ3552&lt;&gt;"",VLOOKUP(AJ3552,NIVELES!$A$816:$B$892,2,0),"")</f>
        <v>NO APLICA</v>
      </c>
      <c r="AL3552" s="78" t="s">
        <v>553</v>
      </c>
      <c r="AM3552" s="78">
        <v>510602</v>
      </c>
      <c r="AN3552" s="79" t="str">
        <f>IF(AM3552&lt;&gt;"",+VLOOKUP(AM3552,NIVELES!$A$1652:$B$2466,2,0),"")</f>
        <v>Fondo de Reserva</v>
      </c>
      <c r="AO3552" s="87">
        <v>17225.080000000002</v>
      </c>
      <c r="AP3552" s="88">
        <v>0</v>
      </c>
      <c r="AQ3552" s="88">
        <v>1565.38</v>
      </c>
      <c r="AR3552" s="88">
        <v>1361.75</v>
      </c>
      <c r="AS3552" s="88">
        <v>1361.75</v>
      </c>
      <c r="AT3552" s="88">
        <v>1361.75</v>
      </c>
      <c r="AU3552" s="88">
        <v>1361.75</v>
      </c>
      <c r="AV3552" s="88">
        <v>1361.75</v>
      </c>
      <c r="AW3552" s="88">
        <v>1361.75</v>
      </c>
      <c r="AX3552" s="88">
        <v>1361.75</v>
      </c>
      <c r="AY3552" s="88">
        <v>1361.75</v>
      </c>
      <c r="AZ3552" s="88">
        <v>1361.75</v>
      </c>
      <c r="BA3552" s="88">
        <v>3403.95</v>
      </c>
      <c r="BB3552" s="89">
        <f t="shared" si="219"/>
        <v>17225.080000000002</v>
      </c>
      <c r="BC3552" s="90" t="str">
        <f t="shared" si="218"/>
        <v>OK</v>
      </c>
      <c r="BD3552" s="91" t="str">
        <f t="shared" si="220"/>
        <v xml:space="preserve">                  </v>
      </c>
      <c r="BE3552" s="92">
        <f t="shared" si="221"/>
        <v>12</v>
      </c>
    </row>
    <row r="3553" spans="1:57" s="74" customFormat="1" ht="50.1" customHeight="1" x14ac:dyDescent="0.2">
      <c r="A3553" s="78" t="s">
        <v>55</v>
      </c>
      <c r="B3553" s="78" t="s">
        <v>65</v>
      </c>
      <c r="C3553" s="78" t="s">
        <v>622</v>
      </c>
      <c r="D3553" s="78" t="s">
        <v>605</v>
      </c>
      <c r="E3553" s="79" t="str">
        <f>+IF(C3553&lt;&gt;"",VLOOKUP(MID(C3553,18,5),NIVELES!$A$133:$B$213,2,0),"")</f>
        <v>EL_ORO</v>
      </c>
      <c r="F3553" s="80" t="s">
        <v>84</v>
      </c>
      <c r="G3553" s="81" t="str">
        <f>+IF(F3553&lt;&gt;"",VLOOKUP(F3553,NIVELES!$A$246:$C$464,3,0),"")</f>
        <v>SUR</v>
      </c>
      <c r="H3553" s="82" t="s">
        <v>1024</v>
      </c>
      <c r="I3553" s="78" t="s">
        <v>2201</v>
      </c>
      <c r="J3553" s="78" t="s">
        <v>2184</v>
      </c>
      <c r="K3553" s="78" t="s">
        <v>2185</v>
      </c>
      <c r="L3553" s="78" t="s">
        <v>2318</v>
      </c>
      <c r="M3553" s="78">
        <v>765</v>
      </c>
      <c r="N3553" s="78" t="s">
        <v>3386</v>
      </c>
      <c r="O3553" s="78" t="s">
        <v>2292</v>
      </c>
      <c r="P3553" s="82">
        <v>3</v>
      </c>
      <c r="Q3553" s="78" t="s">
        <v>2204</v>
      </c>
      <c r="R3553" s="82"/>
      <c r="S3553" s="82"/>
      <c r="T3553" s="82">
        <v>1</v>
      </c>
      <c r="U3553" s="82"/>
      <c r="V3553" s="82"/>
      <c r="W3553" s="82"/>
      <c r="X3553" s="82">
        <v>1</v>
      </c>
      <c r="Y3553" s="82"/>
      <c r="Z3553" s="82"/>
      <c r="AA3553" s="82"/>
      <c r="AB3553" s="82">
        <v>1</v>
      </c>
      <c r="AC3553" s="82"/>
      <c r="AD3553" s="85" t="str">
        <f>IF(A3553&lt;&gt;"",IF(D3553="DIRECCIÓN_DE_TRANSFERENCIAS","280 0031",VLOOKUP(C3553,NIVELES!$A$14:$B$105,2,0)),"")</f>
        <v>280 7130</v>
      </c>
      <c r="AE3553" s="86" t="s">
        <v>322</v>
      </c>
      <c r="AF3553" s="86" t="s">
        <v>543</v>
      </c>
      <c r="AG3553" s="79" t="str">
        <f>+IF(AF3553&lt;&gt;"",VLOOKUP(AF3553,NIVELES!$A$666:$B$673,2,0),"")</f>
        <v>DESARROLLO_INFANTIL</v>
      </c>
      <c r="AH3553" s="78" t="s">
        <v>321</v>
      </c>
      <c r="AI3553" s="79" t="str">
        <f>IF(AH3553&lt;&gt;"",VLOOKUP(CONCATENATE(AG3553,AH3553),NIVELES!$B$676:$C$745,2,0),"")</f>
        <v>Centros Infantiles Del Buen Vivir Operados Por Terceros -Funcionamiento Operación Y Atencion De Unidades</v>
      </c>
      <c r="AJ3553" s="78" t="s">
        <v>517</v>
      </c>
      <c r="AK3553" s="79" t="str">
        <f>+IF(AJ3553&lt;&gt;"",VLOOKUP(AJ3553,NIVELES!$A$816:$B$892,2,0),"")</f>
        <v>NO APLICA</v>
      </c>
      <c r="AL3553" s="78" t="s">
        <v>553</v>
      </c>
      <c r="AM3553" s="78">
        <v>510707</v>
      </c>
      <c r="AN3553" s="79" t="str">
        <f>IF(AM3553&lt;&gt;"",+VLOOKUP(AM3553,NIVELES!$A$1652:$B$2466,2,0),"")</f>
        <v>Compensación por Vacaciones no Gozadas por Cesación de Funciones</v>
      </c>
      <c r="AO3553" s="87">
        <v>0</v>
      </c>
      <c r="AP3553" s="88">
        <v>0</v>
      </c>
      <c r="AQ3553" s="88">
        <v>0</v>
      </c>
      <c r="AR3553" s="88">
        <v>0</v>
      </c>
      <c r="AS3553" s="88">
        <v>0</v>
      </c>
      <c r="AT3553" s="88">
        <v>0</v>
      </c>
      <c r="AU3553" s="88">
        <v>0</v>
      </c>
      <c r="AV3553" s="88">
        <v>0</v>
      </c>
      <c r="AW3553" s="88">
        <v>0</v>
      </c>
      <c r="AX3553" s="88">
        <v>0</v>
      </c>
      <c r="AY3553" s="88">
        <v>0</v>
      </c>
      <c r="AZ3553" s="88">
        <v>0</v>
      </c>
      <c r="BA3553" s="88">
        <v>0</v>
      </c>
      <c r="BB3553" s="89">
        <f t="shared" si="219"/>
        <v>0</v>
      </c>
      <c r="BC3553" s="90" t="str">
        <f t="shared" si="218"/>
        <v>OK</v>
      </c>
      <c r="BD3553" s="91" t="str">
        <f t="shared" si="220"/>
        <v xml:space="preserve">                  </v>
      </c>
      <c r="BE3553" s="92">
        <f t="shared" si="221"/>
        <v>3</v>
      </c>
    </row>
    <row r="3554" spans="1:57" s="74" customFormat="1" ht="50.1" customHeight="1" x14ac:dyDescent="0.2">
      <c r="A3554" s="78" t="s">
        <v>55</v>
      </c>
      <c r="B3554" s="78" t="s">
        <v>65</v>
      </c>
      <c r="C3554" s="78" t="s">
        <v>622</v>
      </c>
      <c r="D3554" s="78" t="s">
        <v>605</v>
      </c>
      <c r="E3554" s="79" t="str">
        <f>+IF(C3554&lt;&gt;"",VLOOKUP(MID(C3554,18,5),NIVELES!$A$133:$B$213,2,0),"")</f>
        <v>EL_ORO</v>
      </c>
      <c r="F3554" s="80" t="s">
        <v>84</v>
      </c>
      <c r="G3554" s="81" t="str">
        <f>+IF(F3554&lt;&gt;"",VLOOKUP(F3554,NIVELES!$A$246:$C$464,3,0),"")</f>
        <v>SUR</v>
      </c>
      <c r="H3554" s="82" t="s">
        <v>1024</v>
      </c>
      <c r="I3554" s="78" t="s">
        <v>2201</v>
      </c>
      <c r="J3554" s="78" t="s">
        <v>2184</v>
      </c>
      <c r="K3554" s="78" t="s">
        <v>2185</v>
      </c>
      <c r="L3554" s="78" t="s">
        <v>2318</v>
      </c>
      <c r="M3554" s="78">
        <v>765</v>
      </c>
      <c r="N3554" s="78" t="s">
        <v>3386</v>
      </c>
      <c r="O3554" s="78" t="s">
        <v>2469</v>
      </c>
      <c r="P3554" s="82">
        <v>1</v>
      </c>
      <c r="Q3554" s="78" t="s">
        <v>3387</v>
      </c>
      <c r="R3554" s="82"/>
      <c r="S3554" s="82"/>
      <c r="T3554" s="82">
        <v>1</v>
      </c>
      <c r="U3554" s="82"/>
      <c r="V3554" s="82"/>
      <c r="W3554" s="82"/>
      <c r="X3554" s="82"/>
      <c r="Y3554" s="82"/>
      <c r="Z3554" s="82"/>
      <c r="AA3554" s="82"/>
      <c r="AB3554" s="82"/>
      <c r="AC3554" s="82"/>
      <c r="AD3554" s="85" t="str">
        <f>IF(A3554&lt;&gt;"",IF(D3554="DIRECCIÓN_DE_TRANSFERENCIAS","280 0031",VLOOKUP(C3554,NIVELES!$A$14:$B$105,2,0)),"")</f>
        <v>280 7130</v>
      </c>
      <c r="AE3554" s="86" t="s">
        <v>322</v>
      </c>
      <c r="AF3554" s="86" t="s">
        <v>543</v>
      </c>
      <c r="AG3554" s="79" t="str">
        <f>+IF(AF3554&lt;&gt;"",VLOOKUP(AF3554,NIVELES!$A$666:$B$673,2,0),"")</f>
        <v>DESARROLLO_INFANTIL</v>
      </c>
      <c r="AH3554" s="78" t="s">
        <v>321</v>
      </c>
      <c r="AI3554" s="79" t="str">
        <f>IF(AH3554&lt;&gt;"",VLOOKUP(CONCATENATE(AG3554,AH3554),NIVELES!$B$676:$C$745,2,0),"")</f>
        <v>Centros Infantiles Del Buen Vivir Operados Por Terceros -Funcionamiento Operación Y Atencion De Unidades</v>
      </c>
      <c r="AJ3554" s="78" t="s">
        <v>517</v>
      </c>
      <c r="AK3554" s="79" t="str">
        <f>+IF(AJ3554&lt;&gt;"",VLOOKUP(AJ3554,NIVELES!$A$816:$B$892,2,0),"")</f>
        <v>NO APLICA</v>
      </c>
      <c r="AL3554" s="78" t="s">
        <v>554</v>
      </c>
      <c r="AM3554" s="78">
        <v>530802</v>
      </c>
      <c r="AN3554" s="79" t="str">
        <f>IF(AM3554&lt;&gt;"",+VLOOKUP(AM3554,NIVELES!$A$1652:$B$2466,2,0),"")</f>
        <v>Vestuario, Lencería, Prendas de Protección; y, Accesorios para Uniformes Militares y Policiales; y, Carpas</v>
      </c>
      <c r="AO3554" s="87">
        <v>0</v>
      </c>
      <c r="AP3554" s="88">
        <v>0</v>
      </c>
      <c r="AQ3554" s="88">
        <v>0</v>
      </c>
      <c r="AR3554" s="88">
        <v>0</v>
      </c>
      <c r="AS3554" s="88">
        <v>0</v>
      </c>
      <c r="AT3554" s="88">
        <v>0</v>
      </c>
      <c r="AU3554" s="88">
        <v>0</v>
      </c>
      <c r="AV3554" s="88">
        <v>0</v>
      </c>
      <c r="AW3554" s="88">
        <v>0</v>
      </c>
      <c r="AX3554" s="88">
        <v>0</v>
      </c>
      <c r="AY3554" s="88">
        <v>0</v>
      </c>
      <c r="AZ3554" s="88">
        <v>0</v>
      </c>
      <c r="BA3554" s="88">
        <v>0</v>
      </c>
      <c r="BB3554" s="89">
        <f t="shared" si="219"/>
        <v>0</v>
      </c>
      <c r="BC3554" s="90" t="str">
        <f t="shared" si="218"/>
        <v>OK</v>
      </c>
      <c r="BD3554" s="91" t="str">
        <f t="shared" si="220"/>
        <v xml:space="preserve">                  </v>
      </c>
      <c r="BE3554" s="92">
        <f t="shared" si="221"/>
        <v>1</v>
      </c>
    </row>
    <row r="3555" spans="1:57" s="74" customFormat="1" ht="50.1" customHeight="1" x14ac:dyDescent="0.2">
      <c r="A3555" s="78" t="s">
        <v>55</v>
      </c>
      <c r="B3555" s="78" t="s">
        <v>65</v>
      </c>
      <c r="C3555" s="78" t="s">
        <v>622</v>
      </c>
      <c r="D3555" s="78" t="s">
        <v>605</v>
      </c>
      <c r="E3555" s="79" t="str">
        <f>+IF(C3555&lt;&gt;"",VLOOKUP(MID(C3555,18,5),NIVELES!$A$133:$B$213,2,0),"")</f>
        <v>EL_ORO</v>
      </c>
      <c r="F3555" s="80" t="s">
        <v>84</v>
      </c>
      <c r="G3555" s="81" t="str">
        <f>+IF(F3555&lt;&gt;"",VLOOKUP(F3555,NIVELES!$A$246:$C$464,3,0),"")</f>
        <v>SUR</v>
      </c>
      <c r="H3555" s="82" t="s">
        <v>1024</v>
      </c>
      <c r="I3555" s="78" t="s">
        <v>2201</v>
      </c>
      <c r="J3555" s="78" t="s">
        <v>2184</v>
      </c>
      <c r="K3555" s="78" t="s">
        <v>2185</v>
      </c>
      <c r="L3555" s="78" t="s">
        <v>2318</v>
      </c>
      <c r="M3555" s="78">
        <v>765</v>
      </c>
      <c r="N3555" s="78" t="s">
        <v>3386</v>
      </c>
      <c r="O3555" s="78" t="s">
        <v>3338</v>
      </c>
      <c r="P3555" s="82">
        <v>1</v>
      </c>
      <c r="Q3555" s="78" t="s">
        <v>3388</v>
      </c>
      <c r="R3555" s="82"/>
      <c r="S3555" s="82"/>
      <c r="T3555" s="82"/>
      <c r="U3555" s="82">
        <v>1</v>
      </c>
      <c r="V3555" s="82"/>
      <c r="W3555" s="82"/>
      <c r="X3555" s="82"/>
      <c r="Y3555" s="82"/>
      <c r="Z3555" s="82"/>
      <c r="AA3555" s="82"/>
      <c r="AB3555" s="82"/>
      <c r="AC3555" s="82"/>
      <c r="AD3555" s="85" t="str">
        <f>IF(A3555&lt;&gt;"",IF(D3555="DIRECCIÓN_DE_TRANSFERENCIAS","280 0031",VLOOKUP(C3555,NIVELES!$A$14:$B$105,2,0)),"")</f>
        <v>280 7130</v>
      </c>
      <c r="AE3555" s="86" t="s">
        <v>322</v>
      </c>
      <c r="AF3555" s="86" t="s">
        <v>543</v>
      </c>
      <c r="AG3555" s="79" t="str">
        <f>+IF(AF3555&lt;&gt;"",VLOOKUP(AF3555,NIVELES!$A$666:$B$673,2,0),"")</f>
        <v>DESARROLLO_INFANTIL</v>
      </c>
      <c r="AH3555" s="78" t="s">
        <v>321</v>
      </c>
      <c r="AI3555" s="79" t="str">
        <f>IF(AH3555&lt;&gt;"",VLOOKUP(CONCATENATE(AG3555,AH3555),NIVELES!$B$676:$C$745,2,0),"")</f>
        <v>Centros Infantiles Del Buen Vivir Operados Por Terceros -Funcionamiento Operación Y Atencion De Unidades</v>
      </c>
      <c r="AJ3555" s="78" t="s">
        <v>517</v>
      </c>
      <c r="AK3555" s="79" t="str">
        <f>+IF(AJ3555&lt;&gt;"",VLOOKUP(AJ3555,NIVELES!$A$816:$B$892,2,0),"")</f>
        <v>NO APLICA</v>
      </c>
      <c r="AL3555" s="78" t="s">
        <v>554</v>
      </c>
      <c r="AM3555" s="78">
        <v>530301</v>
      </c>
      <c r="AN3555" s="79" t="str">
        <f>IF(AM3555&lt;&gt;"",+VLOOKUP(AM3555,NIVELES!$A$1652:$B$2466,2,0),"")</f>
        <v>Pasajes al Interior</v>
      </c>
      <c r="AO3555" s="87">
        <v>0</v>
      </c>
      <c r="AP3555" s="88">
        <v>0</v>
      </c>
      <c r="AQ3555" s="88">
        <v>0</v>
      </c>
      <c r="AR3555" s="88">
        <v>0</v>
      </c>
      <c r="AS3555" s="88">
        <v>0</v>
      </c>
      <c r="AT3555" s="88">
        <v>0</v>
      </c>
      <c r="AU3555" s="88">
        <v>0</v>
      </c>
      <c r="AV3555" s="88">
        <v>0</v>
      </c>
      <c r="AW3555" s="88">
        <v>0</v>
      </c>
      <c r="AX3555" s="88">
        <v>0</v>
      </c>
      <c r="AY3555" s="88">
        <v>0</v>
      </c>
      <c r="AZ3555" s="88">
        <v>0</v>
      </c>
      <c r="BA3555" s="88">
        <v>0</v>
      </c>
      <c r="BB3555" s="89">
        <f t="shared" si="219"/>
        <v>0</v>
      </c>
      <c r="BC3555" s="90" t="str">
        <f t="shared" si="218"/>
        <v>OK</v>
      </c>
      <c r="BD3555" s="91" t="str">
        <f t="shared" si="220"/>
        <v xml:space="preserve">                  </v>
      </c>
      <c r="BE3555" s="92">
        <f t="shared" si="221"/>
        <v>1</v>
      </c>
    </row>
    <row r="3556" spans="1:57" s="74" customFormat="1" ht="50.1" customHeight="1" x14ac:dyDescent="0.2">
      <c r="A3556" s="78" t="s">
        <v>55</v>
      </c>
      <c r="B3556" s="78" t="s">
        <v>65</v>
      </c>
      <c r="C3556" s="78" t="s">
        <v>622</v>
      </c>
      <c r="D3556" s="78" t="s">
        <v>605</v>
      </c>
      <c r="E3556" s="79" t="str">
        <f>+IF(C3556&lt;&gt;"",VLOOKUP(MID(C3556,18,5),NIVELES!$A$133:$B$213,2,0),"")</f>
        <v>EL_ORO</v>
      </c>
      <c r="F3556" s="80" t="s">
        <v>84</v>
      </c>
      <c r="G3556" s="81" t="str">
        <f>+IF(F3556&lt;&gt;"",VLOOKUP(F3556,NIVELES!$A$246:$C$464,3,0),"")</f>
        <v>SUR</v>
      </c>
      <c r="H3556" s="82" t="s">
        <v>1024</v>
      </c>
      <c r="I3556" s="78" t="s">
        <v>2201</v>
      </c>
      <c r="J3556" s="78" t="s">
        <v>2184</v>
      </c>
      <c r="K3556" s="78" t="s">
        <v>2185</v>
      </c>
      <c r="L3556" s="78" t="s">
        <v>2318</v>
      </c>
      <c r="M3556" s="78">
        <v>765</v>
      </c>
      <c r="N3556" s="78" t="s">
        <v>3386</v>
      </c>
      <c r="O3556" s="78" t="s">
        <v>3351</v>
      </c>
      <c r="P3556" s="82">
        <v>1</v>
      </c>
      <c r="Q3556" s="78" t="s">
        <v>3370</v>
      </c>
      <c r="R3556" s="82"/>
      <c r="S3556" s="82"/>
      <c r="T3556" s="82"/>
      <c r="U3556" s="82">
        <v>1</v>
      </c>
      <c r="V3556" s="82"/>
      <c r="W3556" s="82"/>
      <c r="X3556" s="82"/>
      <c r="Y3556" s="82"/>
      <c r="Z3556" s="82"/>
      <c r="AA3556" s="82"/>
      <c r="AB3556" s="82"/>
      <c r="AC3556" s="82"/>
      <c r="AD3556" s="85" t="str">
        <f>IF(A3556&lt;&gt;"",IF(D3556="DIRECCIÓN_DE_TRANSFERENCIAS","280 0031",VLOOKUP(C3556,NIVELES!$A$14:$B$105,2,0)),"")</f>
        <v>280 7130</v>
      </c>
      <c r="AE3556" s="86" t="s">
        <v>322</v>
      </c>
      <c r="AF3556" s="86" t="s">
        <v>543</v>
      </c>
      <c r="AG3556" s="79" t="str">
        <f>+IF(AF3556&lt;&gt;"",VLOOKUP(AF3556,NIVELES!$A$666:$B$673,2,0),"")</f>
        <v>DESARROLLO_INFANTIL</v>
      </c>
      <c r="AH3556" s="78" t="s">
        <v>321</v>
      </c>
      <c r="AI3556" s="79" t="str">
        <f>IF(AH3556&lt;&gt;"",VLOOKUP(CONCATENATE(AG3556,AH3556),NIVELES!$B$676:$C$745,2,0),"")</f>
        <v>Centros Infantiles Del Buen Vivir Operados Por Terceros -Funcionamiento Operación Y Atencion De Unidades</v>
      </c>
      <c r="AJ3556" s="78" t="s">
        <v>517</v>
      </c>
      <c r="AK3556" s="79" t="str">
        <f>+IF(AJ3556&lt;&gt;"",VLOOKUP(AJ3556,NIVELES!$A$816:$B$892,2,0),"")</f>
        <v>NO APLICA</v>
      </c>
      <c r="AL3556" s="78" t="s">
        <v>554</v>
      </c>
      <c r="AM3556" s="78">
        <v>530303</v>
      </c>
      <c r="AN3556" s="79" t="str">
        <f>IF(AM3556&lt;&gt;"",+VLOOKUP(AM3556,NIVELES!$A$1652:$B$2466,2,0),"")</f>
        <v>Viáticos y Subsistencias en el Interior</v>
      </c>
      <c r="AO3556" s="87">
        <v>0</v>
      </c>
      <c r="AP3556" s="88">
        <v>0</v>
      </c>
      <c r="AQ3556" s="88">
        <v>0</v>
      </c>
      <c r="AR3556" s="88">
        <v>0</v>
      </c>
      <c r="AS3556" s="88">
        <v>0</v>
      </c>
      <c r="AT3556" s="88">
        <v>0</v>
      </c>
      <c r="AU3556" s="88">
        <v>0</v>
      </c>
      <c r="AV3556" s="88">
        <v>0</v>
      </c>
      <c r="AW3556" s="88">
        <v>0</v>
      </c>
      <c r="AX3556" s="88">
        <v>0</v>
      </c>
      <c r="AY3556" s="88">
        <v>0</v>
      </c>
      <c r="AZ3556" s="88">
        <v>0</v>
      </c>
      <c r="BA3556" s="88">
        <v>0</v>
      </c>
      <c r="BB3556" s="89">
        <f t="shared" si="219"/>
        <v>0</v>
      </c>
      <c r="BC3556" s="90" t="str">
        <f t="shared" si="218"/>
        <v>OK</v>
      </c>
      <c r="BD3556" s="91" t="str">
        <f t="shared" si="220"/>
        <v xml:space="preserve">                  </v>
      </c>
      <c r="BE3556" s="92">
        <f t="shared" si="221"/>
        <v>1</v>
      </c>
    </row>
    <row r="3557" spans="1:57" s="74" customFormat="1" ht="50.1" customHeight="1" x14ac:dyDescent="0.2">
      <c r="A3557" s="78" t="s">
        <v>55</v>
      </c>
      <c r="B3557" s="78" t="s">
        <v>65</v>
      </c>
      <c r="C3557" s="78" t="s">
        <v>622</v>
      </c>
      <c r="D3557" s="78" t="s">
        <v>605</v>
      </c>
      <c r="E3557" s="79" t="str">
        <f>+IF(C3557&lt;&gt;"",VLOOKUP(MID(C3557,18,5),NIVELES!$A$133:$B$213,2,0),"")</f>
        <v>EL_ORO</v>
      </c>
      <c r="F3557" s="80" t="s">
        <v>84</v>
      </c>
      <c r="G3557" s="81" t="str">
        <f>+IF(F3557&lt;&gt;"",VLOOKUP(F3557,NIVELES!$A$246:$C$464,3,0),"")</f>
        <v>SUR</v>
      </c>
      <c r="H3557" s="82" t="s">
        <v>1024</v>
      </c>
      <c r="I3557" s="78" t="s">
        <v>2201</v>
      </c>
      <c r="J3557" s="78" t="s">
        <v>2184</v>
      </c>
      <c r="K3557" s="78" t="s">
        <v>2185</v>
      </c>
      <c r="L3557" s="78" t="s">
        <v>2316</v>
      </c>
      <c r="M3557" s="78">
        <v>5515</v>
      </c>
      <c r="N3557" s="78" t="s">
        <v>2317</v>
      </c>
      <c r="O3557" s="78" t="s">
        <v>2292</v>
      </c>
      <c r="P3557" s="82">
        <v>12</v>
      </c>
      <c r="Q3557" s="78" t="s">
        <v>2204</v>
      </c>
      <c r="R3557" s="82">
        <v>1</v>
      </c>
      <c r="S3557" s="82">
        <v>1</v>
      </c>
      <c r="T3557" s="82">
        <v>1</v>
      </c>
      <c r="U3557" s="82">
        <v>1</v>
      </c>
      <c r="V3557" s="82">
        <v>1</v>
      </c>
      <c r="W3557" s="82">
        <v>1</v>
      </c>
      <c r="X3557" s="82">
        <v>1</v>
      </c>
      <c r="Y3557" s="82">
        <v>1</v>
      </c>
      <c r="Z3557" s="82">
        <v>1</v>
      </c>
      <c r="AA3557" s="82">
        <v>1</v>
      </c>
      <c r="AB3557" s="82">
        <v>1</v>
      </c>
      <c r="AC3557" s="82">
        <v>1</v>
      </c>
      <c r="AD3557" s="85" t="str">
        <f>IF(A3557&lt;&gt;"",IF(D3557="DIRECCIÓN_DE_TRANSFERENCIAS","280 0031",VLOOKUP(C3557,NIVELES!$A$14:$B$105,2,0)),"")</f>
        <v>280 7130</v>
      </c>
      <c r="AE3557" s="86" t="s">
        <v>322</v>
      </c>
      <c r="AF3557" s="86" t="s">
        <v>543</v>
      </c>
      <c r="AG3557" s="79" t="str">
        <f>+IF(AF3557&lt;&gt;"",VLOOKUP(AF3557,NIVELES!$A$666:$B$673,2,0),"")</f>
        <v>DESARROLLO_INFANTIL</v>
      </c>
      <c r="AH3557" s="78" t="s">
        <v>452</v>
      </c>
      <c r="AI3557" s="79" t="str">
        <f>IF(AH3557&lt;&gt;"",VLOOKUP(CONCATENATE(AG3557,AH3557),NIVELES!$B$676:$C$745,2,0),"")</f>
        <v>Creciendo Con Nuestros Hijos De Atención Directa Funcionamiento, Operación Y Atención Domiciliar</v>
      </c>
      <c r="AJ3557" s="78" t="s">
        <v>517</v>
      </c>
      <c r="AK3557" s="79" t="str">
        <f>+IF(AJ3557&lt;&gt;"",VLOOKUP(AJ3557,NIVELES!$A$816:$B$892,2,0),"")</f>
        <v>NO APLICA</v>
      </c>
      <c r="AL3557" s="78" t="s">
        <v>553</v>
      </c>
      <c r="AM3557" s="78">
        <v>510105</v>
      </c>
      <c r="AN3557" s="79" t="str">
        <f>IF(AM3557&lt;&gt;"",+VLOOKUP(AM3557,NIVELES!$A$1652:$B$2466,2,0),"")</f>
        <v>Remuneraciones Unificadas</v>
      </c>
      <c r="AO3557" s="87">
        <v>870480</v>
      </c>
      <c r="AP3557" s="88">
        <v>71136</v>
      </c>
      <c r="AQ3557" s="88">
        <v>69030</v>
      </c>
      <c r="AR3557" s="88">
        <v>72540</v>
      </c>
      <c r="AS3557" s="88">
        <v>72540</v>
      </c>
      <c r="AT3557" s="88">
        <v>72540</v>
      </c>
      <c r="AU3557" s="88">
        <v>72540</v>
      </c>
      <c r="AV3557" s="88">
        <v>72540</v>
      </c>
      <c r="AW3557" s="88">
        <v>72540</v>
      </c>
      <c r="AX3557" s="88">
        <v>72540</v>
      </c>
      <c r="AY3557" s="88">
        <v>72540</v>
      </c>
      <c r="AZ3557" s="88">
        <v>72540</v>
      </c>
      <c r="BA3557" s="88">
        <v>77454</v>
      </c>
      <c r="BB3557" s="89">
        <f t="shared" si="219"/>
        <v>870480</v>
      </c>
      <c r="BC3557" s="90" t="str">
        <f t="shared" si="218"/>
        <v>OK</v>
      </c>
      <c r="BD3557" s="91" t="str">
        <f t="shared" si="220"/>
        <v xml:space="preserve">                  </v>
      </c>
      <c r="BE3557" s="92">
        <f t="shared" si="221"/>
        <v>12</v>
      </c>
    </row>
    <row r="3558" spans="1:57" s="74" customFormat="1" ht="50.1" customHeight="1" x14ac:dyDescent="0.2">
      <c r="A3558" s="78" t="s">
        <v>55</v>
      </c>
      <c r="B3558" s="78" t="s">
        <v>65</v>
      </c>
      <c r="C3558" s="78" t="s">
        <v>622</v>
      </c>
      <c r="D3558" s="78" t="s">
        <v>605</v>
      </c>
      <c r="E3558" s="79" t="str">
        <f>+IF(C3558&lt;&gt;"",VLOOKUP(MID(C3558,18,5),NIVELES!$A$133:$B$213,2,0),"")</f>
        <v>EL_ORO</v>
      </c>
      <c r="F3558" s="80" t="s">
        <v>84</v>
      </c>
      <c r="G3558" s="81" t="str">
        <f>+IF(F3558&lt;&gt;"",VLOOKUP(F3558,NIVELES!$A$246:$C$464,3,0),"")</f>
        <v>SUR</v>
      </c>
      <c r="H3558" s="82" t="s">
        <v>1024</v>
      </c>
      <c r="I3558" s="78" t="s">
        <v>2201</v>
      </c>
      <c r="J3558" s="78" t="s">
        <v>2184</v>
      </c>
      <c r="K3558" s="78" t="s">
        <v>2185</v>
      </c>
      <c r="L3558" s="78" t="s">
        <v>2316</v>
      </c>
      <c r="M3558" s="78">
        <v>5515</v>
      </c>
      <c r="N3558" s="78" t="s">
        <v>2317</v>
      </c>
      <c r="O3558" s="78" t="s">
        <v>2292</v>
      </c>
      <c r="P3558" s="82">
        <v>1</v>
      </c>
      <c r="Q3558" s="78" t="s">
        <v>2204</v>
      </c>
      <c r="R3558" s="82"/>
      <c r="S3558" s="82"/>
      <c r="T3558" s="82"/>
      <c r="U3558" s="82"/>
      <c r="V3558" s="82"/>
      <c r="W3558" s="82"/>
      <c r="X3558" s="82"/>
      <c r="Y3558" s="82"/>
      <c r="Z3558" s="82"/>
      <c r="AA3558" s="82"/>
      <c r="AB3558" s="82"/>
      <c r="AC3558" s="82">
        <v>1</v>
      </c>
      <c r="AD3558" s="85" t="str">
        <f>IF(A3558&lt;&gt;"",IF(D3558="DIRECCIÓN_DE_TRANSFERENCIAS","280 0031",VLOOKUP(C3558,NIVELES!$A$14:$B$105,2,0)),"")</f>
        <v>280 7130</v>
      </c>
      <c r="AE3558" s="86" t="s">
        <v>322</v>
      </c>
      <c r="AF3558" s="86" t="s">
        <v>543</v>
      </c>
      <c r="AG3558" s="79" t="str">
        <f>+IF(AF3558&lt;&gt;"",VLOOKUP(AF3558,NIVELES!$A$666:$B$673,2,0),"")</f>
        <v>DESARROLLO_INFANTIL</v>
      </c>
      <c r="AH3558" s="78" t="s">
        <v>452</v>
      </c>
      <c r="AI3558" s="79" t="str">
        <f>IF(AH3558&lt;&gt;"",VLOOKUP(CONCATENATE(AG3558,AH3558),NIVELES!$B$676:$C$745,2,0),"")</f>
        <v>Creciendo Con Nuestros Hijos De Atención Directa Funcionamiento, Operación Y Atención Domiciliar</v>
      </c>
      <c r="AJ3558" s="78" t="s">
        <v>517</v>
      </c>
      <c r="AK3558" s="79" t="str">
        <f>+IF(AJ3558&lt;&gt;"",VLOOKUP(AJ3558,NIVELES!$A$816:$B$892,2,0),"")</f>
        <v>NO APLICA</v>
      </c>
      <c r="AL3558" s="78" t="s">
        <v>553</v>
      </c>
      <c r="AM3558" s="78">
        <v>510203</v>
      </c>
      <c r="AN3558" s="79" t="str">
        <f>IF(AM3558&lt;&gt;"",+VLOOKUP(AM3558,NIVELES!$A$1652:$B$2466,2,0),"")</f>
        <v>Decimotercer Sueldo</v>
      </c>
      <c r="AO3558" s="87">
        <v>67031.25</v>
      </c>
      <c r="AP3558" s="88">
        <v>0</v>
      </c>
      <c r="AQ3558" s="88">
        <v>975</v>
      </c>
      <c r="AR3558" s="88">
        <v>0</v>
      </c>
      <c r="AS3558" s="88">
        <v>0</v>
      </c>
      <c r="AT3558" s="88">
        <v>0</v>
      </c>
      <c r="AU3558" s="88">
        <v>0</v>
      </c>
      <c r="AV3558" s="88">
        <v>0</v>
      </c>
      <c r="AW3558" s="88">
        <v>0</v>
      </c>
      <c r="AX3558" s="88">
        <v>0</v>
      </c>
      <c r="AY3558" s="88">
        <v>0</v>
      </c>
      <c r="AZ3558" s="88">
        <v>0</v>
      </c>
      <c r="BA3558" s="88">
        <v>66056.25</v>
      </c>
      <c r="BB3558" s="89">
        <f t="shared" si="219"/>
        <v>67031.25</v>
      </c>
      <c r="BC3558" s="90" t="str">
        <f t="shared" si="218"/>
        <v>OK</v>
      </c>
      <c r="BD3558" s="91" t="str">
        <f t="shared" si="220"/>
        <v xml:space="preserve">                  </v>
      </c>
      <c r="BE3558" s="92">
        <f t="shared" si="221"/>
        <v>1</v>
      </c>
    </row>
    <row r="3559" spans="1:57" s="74" customFormat="1" ht="50.1" customHeight="1" x14ac:dyDescent="0.2">
      <c r="A3559" s="78" t="s">
        <v>55</v>
      </c>
      <c r="B3559" s="78" t="s">
        <v>65</v>
      </c>
      <c r="C3559" s="78" t="s">
        <v>622</v>
      </c>
      <c r="D3559" s="78" t="s">
        <v>605</v>
      </c>
      <c r="E3559" s="79" t="str">
        <f>+IF(C3559&lt;&gt;"",VLOOKUP(MID(C3559,18,5),NIVELES!$A$133:$B$213,2,0),"")</f>
        <v>EL_ORO</v>
      </c>
      <c r="F3559" s="80" t="s">
        <v>84</v>
      </c>
      <c r="G3559" s="81" t="str">
        <f>+IF(F3559&lt;&gt;"",VLOOKUP(F3559,NIVELES!$A$246:$C$464,3,0),"")</f>
        <v>SUR</v>
      </c>
      <c r="H3559" s="82" t="s">
        <v>1024</v>
      </c>
      <c r="I3559" s="78" t="s">
        <v>2201</v>
      </c>
      <c r="J3559" s="78" t="s">
        <v>2184</v>
      </c>
      <c r="K3559" s="78" t="s">
        <v>2185</v>
      </c>
      <c r="L3559" s="78" t="s">
        <v>2316</v>
      </c>
      <c r="M3559" s="78">
        <v>5515</v>
      </c>
      <c r="N3559" s="78" t="s">
        <v>2317</v>
      </c>
      <c r="O3559" s="78" t="s">
        <v>2292</v>
      </c>
      <c r="P3559" s="82">
        <v>1</v>
      </c>
      <c r="Q3559" s="78" t="s">
        <v>2204</v>
      </c>
      <c r="R3559" s="82"/>
      <c r="S3559" s="82"/>
      <c r="T3559" s="82">
        <v>1</v>
      </c>
      <c r="U3559" s="82"/>
      <c r="V3559" s="82"/>
      <c r="W3559" s="82"/>
      <c r="X3559" s="82"/>
      <c r="Y3559" s="82"/>
      <c r="Z3559" s="82"/>
      <c r="AA3559" s="82"/>
      <c r="AB3559" s="82"/>
      <c r="AC3559" s="82"/>
      <c r="AD3559" s="85" t="str">
        <f>IF(A3559&lt;&gt;"",IF(D3559="DIRECCIÓN_DE_TRANSFERENCIAS","280 0031",VLOOKUP(C3559,NIVELES!$A$14:$B$105,2,0)),"")</f>
        <v>280 7130</v>
      </c>
      <c r="AE3559" s="86" t="s">
        <v>322</v>
      </c>
      <c r="AF3559" s="86" t="s">
        <v>543</v>
      </c>
      <c r="AG3559" s="79" t="str">
        <f>+IF(AF3559&lt;&gt;"",VLOOKUP(AF3559,NIVELES!$A$666:$B$673,2,0),"")</f>
        <v>DESARROLLO_INFANTIL</v>
      </c>
      <c r="AH3559" s="78" t="s">
        <v>452</v>
      </c>
      <c r="AI3559" s="79" t="str">
        <f>IF(AH3559&lt;&gt;"",VLOOKUP(CONCATENATE(AG3559,AH3559),NIVELES!$B$676:$C$745,2,0),"")</f>
        <v>Creciendo Con Nuestros Hijos De Atención Directa Funcionamiento, Operación Y Atención Domiciliar</v>
      </c>
      <c r="AJ3559" s="78" t="s">
        <v>517</v>
      </c>
      <c r="AK3559" s="79" t="str">
        <f>+IF(AJ3559&lt;&gt;"",VLOOKUP(AJ3559,NIVELES!$A$816:$B$892,2,0),"")</f>
        <v>NO APLICA</v>
      </c>
      <c r="AL3559" s="78" t="s">
        <v>553</v>
      </c>
      <c r="AM3559" s="78">
        <v>510204</v>
      </c>
      <c r="AN3559" s="79" t="str">
        <f>IF(AM3559&lt;&gt;"",+VLOOKUP(AM3559,NIVELES!$A$1652:$B$2466,2,0),"")</f>
        <v>Decimocuarto Sueldo</v>
      </c>
      <c r="AO3559" s="87">
        <v>45145.83</v>
      </c>
      <c r="AP3559" s="88">
        <v>0</v>
      </c>
      <c r="AQ3559" s="88">
        <v>656.6</v>
      </c>
      <c r="AR3559" s="88">
        <v>44489.23</v>
      </c>
      <c r="AS3559" s="88">
        <v>0</v>
      </c>
      <c r="AT3559" s="88">
        <v>0</v>
      </c>
      <c r="AU3559" s="88">
        <v>0</v>
      </c>
      <c r="AV3559" s="88">
        <v>0</v>
      </c>
      <c r="AW3559" s="88">
        <v>0</v>
      </c>
      <c r="AX3559" s="88">
        <v>0</v>
      </c>
      <c r="AY3559" s="88">
        <v>0</v>
      </c>
      <c r="AZ3559" s="88">
        <v>0</v>
      </c>
      <c r="BA3559" s="88">
        <v>0</v>
      </c>
      <c r="BB3559" s="89">
        <f t="shared" si="219"/>
        <v>45145.83</v>
      </c>
      <c r="BC3559" s="90" t="str">
        <f t="shared" si="218"/>
        <v>OK</v>
      </c>
      <c r="BD3559" s="91" t="str">
        <f t="shared" si="220"/>
        <v xml:space="preserve">                  </v>
      </c>
      <c r="BE3559" s="92">
        <f t="shared" si="221"/>
        <v>1</v>
      </c>
    </row>
    <row r="3560" spans="1:57" s="74" customFormat="1" ht="50.1" customHeight="1" x14ac:dyDescent="0.2">
      <c r="A3560" s="78" t="s">
        <v>55</v>
      </c>
      <c r="B3560" s="78" t="s">
        <v>65</v>
      </c>
      <c r="C3560" s="78" t="s">
        <v>622</v>
      </c>
      <c r="D3560" s="78" t="s">
        <v>605</v>
      </c>
      <c r="E3560" s="79" t="str">
        <f>+IF(C3560&lt;&gt;"",VLOOKUP(MID(C3560,18,5),NIVELES!$A$133:$B$213,2,0),"")</f>
        <v>EL_ORO</v>
      </c>
      <c r="F3560" s="80" t="s">
        <v>84</v>
      </c>
      <c r="G3560" s="81" t="str">
        <f>+IF(F3560&lt;&gt;"",VLOOKUP(F3560,NIVELES!$A$246:$C$464,3,0),"")</f>
        <v>SUR</v>
      </c>
      <c r="H3560" s="82" t="s">
        <v>1024</v>
      </c>
      <c r="I3560" s="78" t="s">
        <v>2201</v>
      </c>
      <c r="J3560" s="78" t="s">
        <v>2184</v>
      </c>
      <c r="K3560" s="78" t="s">
        <v>2185</v>
      </c>
      <c r="L3560" s="78" t="s">
        <v>2316</v>
      </c>
      <c r="M3560" s="78">
        <v>5515</v>
      </c>
      <c r="N3560" s="78" t="s">
        <v>2317</v>
      </c>
      <c r="O3560" s="78" t="s">
        <v>2292</v>
      </c>
      <c r="P3560" s="82">
        <v>12</v>
      </c>
      <c r="Q3560" s="78" t="s">
        <v>2204</v>
      </c>
      <c r="R3560" s="82">
        <v>1</v>
      </c>
      <c r="S3560" s="82">
        <v>1</v>
      </c>
      <c r="T3560" s="82">
        <v>1</v>
      </c>
      <c r="U3560" s="82">
        <v>1</v>
      </c>
      <c r="V3560" s="82">
        <v>1</v>
      </c>
      <c r="W3560" s="82">
        <v>1</v>
      </c>
      <c r="X3560" s="82">
        <v>1</v>
      </c>
      <c r="Y3560" s="82">
        <v>1</v>
      </c>
      <c r="Z3560" s="82">
        <v>1</v>
      </c>
      <c r="AA3560" s="82">
        <v>1</v>
      </c>
      <c r="AB3560" s="82">
        <v>1</v>
      </c>
      <c r="AC3560" s="82">
        <v>1</v>
      </c>
      <c r="AD3560" s="85" t="str">
        <f>IF(A3560&lt;&gt;"",IF(D3560="DIRECCIÓN_DE_TRANSFERENCIAS","280 0031",VLOOKUP(C3560,NIVELES!$A$14:$B$105,2,0)),"")</f>
        <v>280 7130</v>
      </c>
      <c r="AE3560" s="86" t="s">
        <v>322</v>
      </c>
      <c r="AF3560" s="86" t="s">
        <v>543</v>
      </c>
      <c r="AG3560" s="79" t="str">
        <f>+IF(AF3560&lt;&gt;"",VLOOKUP(AF3560,NIVELES!$A$666:$B$673,2,0),"")</f>
        <v>DESARROLLO_INFANTIL</v>
      </c>
      <c r="AH3560" s="78" t="s">
        <v>452</v>
      </c>
      <c r="AI3560" s="79" t="str">
        <f>IF(AH3560&lt;&gt;"",VLOOKUP(CONCATENATE(AG3560,AH3560),NIVELES!$B$676:$C$745,2,0),"")</f>
        <v>Creciendo Con Nuestros Hijos De Atención Directa Funcionamiento, Operación Y Atención Domiciliar</v>
      </c>
      <c r="AJ3560" s="78" t="s">
        <v>517</v>
      </c>
      <c r="AK3560" s="79" t="str">
        <f>+IF(AJ3560&lt;&gt;"",VLOOKUP(AJ3560,NIVELES!$A$816:$B$892,2,0),"")</f>
        <v>NO APLICA</v>
      </c>
      <c r="AL3560" s="78" t="s">
        <v>553</v>
      </c>
      <c r="AM3560" s="78">
        <v>510510</v>
      </c>
      <c r="AN3560" s="79" t="str">
        <f>IF(AM3560&lt;&gt;"",+VLOOKUP(AM3560,NIVELES!$A$1652:$B$2466,2,0),"")</f>
        <v>Servicios Personales por Contrato</v>
      </c>
      <c r="AO3560" s="87">
        <v>6435</v>
      </c>
      <c r="AP3560" s="88">
        <v>0</v>
      </c>
      <c r="AQ3560" s="88">
        <v>1170</v>
      </c>
      <c r="AR3560" s="88">
        <v>585</v>
      </c>
      <c r="AS3560" s="88">
        <v>585</v>
      </c>
      <c r="AT3560" s="88">
        <v>585</v>
      </c>
      <c r="AU3560" s="88">
        <v>585</v>
      </c>
      <c r="AV3560" s="88">
        <v>585</v>
      </c>
      <c r="AW3560" s="88">
        <v>585</v>
      </c>
      <c r="AX3560" s="88">
        <v>585</v>
      </c>
      <c r="AY3560" s="88">
        <v>585</v>
      </c>
      <c r="AZ3560" s="88">
        <v>585</v>
      </c>
      <c r="BA3560" s="88">
        <v>0</v>
      </c>
      <c r="BB3560" s="89">
        <f t="shared" si="219"/>
        <v>6435</v>
      </c>
      <c r="BC3560" s="90" t="str">
        <f t="shared" si="218"/>
        <v>OK</v>
      </c>
      <c r="BD3560" s="91" t="str">
        <f t="shared" si="220"/>
        <v xml:space="preserve">                  </v>
      </c>
      <c r="BE3560" s="92">
        <f t="shared" si="221"/>
        <v>12</v>
      </c>
    </row>
    <row r="3561" spans="1:57" s="74" customFormat="1" ht="50.1" customHeight="1" x14ac:dyDescent="0.2">
      <c r="A3561" s="78" t="s">
        <v>55</v>
      </c>
      <c r="B3561" s="78" t="s">
        <v>65</v>
      </c>
      <c r="C3561" s="78" t="s">
        <v>622</v>
      </c>
      <c r="D3561" s="78" t="s">
        <v>605</v>
      </c>
      <c r="E3561" s="79" t="str">
        <f>+IF(C3561&lt;&gt;"",VLOOKUP(MID(C3561,18,5),NIVELES!$A$133:$B$213,2,0),"")</f>
        <v>EL_ORO</v>
      </c>
      <c r="F3561" s="80" t="s">
        <v>84</v>
      </c>
      <c r="G3561" s="81" t="str">
        <f>+IF(F3561&lt;&gt;"",VLOOKUP(F3561,NIVELES!$A$246:$C$464,3,0),"")</f>
        <v>SUR</v>
      </c>
      <c r="H3561" s="82" t="s">
        <v>1024</v>
      </c>
      <c r="I3561" s="78" t="s">
        <v>2201</v>
      </c>
      <c r="J3561" s="78" t="s">
        <v>2184</v>
      </c>
      <c r="K3561" s="78" t="s">
        <v>2185</v>
      </c>
      <c r="L3561" s="78" t="s">
        <v>2316</v>
      </c>
      <c r="M3561" s="78">
        <v>5515</v>
      </c>
      <c r="N3561" s="78" t="s">
        <v>2317</v>
      </c>
      <c r="O3561" s="78" t="s">
        <v>2292</v>
      </c>
      <c r="P3561" s="82">
        <v>12</v>
      </c>
      <c r="Q3561" s="78" t="s">
        <v>2204</v>
      </c>
      <c r="R3561" s="82">
        <v>1</v>
      </c>
      <c r="S3561" s="82">
        <v>1</v>
      </c>
      <c r="T3561" s="82">
        <v>1</v>
      </c>
      <c r="U3561" s="82">
        <v>1</v>
      </c>
      <c r="V3561" s="82">
        <v>1</v>
      </c>
      <c r="W3561" s="82">
        <v>1</v>
      </c>
      <c r="X3561" s="82">
        <v>1</v>
      </c>
      <c r="Y3561" s="82">
        <v>1</v>
      </c>
      <c r="Z3561" s="82">
        <v>1</v>
      </c>
      <c r="AA3561" s="82">
        <v>1</v>
      </c>
      <c r="AB3561" s="82">
        <v>1</v>
      </c>
      <c r="AC3561" s="82">
        <v>1</v>
      </c>
      <c r="AD3561" s="85" t="str">
        <f>IF(A3561&lt;&gt;"",IF(D3561="DIRECCIÓN_DE_TRANSFERENCIAS","280 0031",VLOOKUP(C3561,NIVELES!$A$14:$B$105,2,0)),"")</f>
        <v>280 7130</v>
      </c>
      <c r="AE3561" s="86" t="s">
        <v>322</v>
      </c>
      <c r="AF3561" s="86" t="s">
        <v>543</v>
      </c>
      <c r="AG3561" s="79" t="str">
        <f>+IF(AF3561&lt;&gt;"",VLOOKUP(AF3561,NIVELES!$A$666:$B$673,2,0),"")</f>
        <v>DESARROLLO_INFANTIL</v>
      </c>
      <c r="AH3561" s="78" t="s">
        <v>452</v>
      </c>
      <c r="AI3561" s="79" t="str">
        <f>IF(AH3561&lt;&gt;"",VLOOKUP(CONCATENATE(AG3561,AH3561),NIVELES!$B$676:$C$745,2,0),"")</f>
        <v>Creciendo Con Nuestros Hijos De Atención Directa Funcionamiento, Operación Y Atención Domiciliar</v>
      </c>
      <c r="AJ3561" s="78" t="s">
        <v>517</v>
      </c>
      <c r="AK3561" s="79" t="str">
        <f>+IF(AJ3561&lt;&gt;"",VLOOKUP(AJ3561,NIVELES!$A$816:$B$892,2,0),"")</f>
        <v>NO APLICA</v>
      </c>
      <c r="AL3561" s="78" t="s">
        <v>553</v>
      </c>
      <c r="AM3561" s="78">
        <v>510601</v>
      </c>
      <c r="AN3561" s="79" t="str">
        <f>IF(AM3561&lt;&gt;"",+VLOOKUP(AM3561,NIVELES!$A$1652:$B$2466,2,0),"")</f>
        <v>Aporte Patronal</v>
      </c>
      <c r="AO3561" s="87">
        <v>77622.19</v>
      </c>
      <c r="AP3561" s="88">
        <v>6865.54</v>
      </c>
      <c r="AQ3561" s="88">
        <v>6775.2</v>
      </c>
      <c r="AR3561" s="88">
        <v>8309.75</v>
      </c>
      <c r="AS3561" s="88">
        <v>8309.75</v>
      </c>
      <c r="AT3561" s="88">
        <v>8309.75</v>
      </c>
      <c r="AU3561" s="88">
        <v>8309.75</v>
      </c>
      <c r="AV3561" s="88">
        <v>8309.75</v>
      </c>
      <c r="AW3561" s="88">
        <v>8309.75</v>
      </c>
      <c r="AX3561" s="88">
        <v>8309.75</v>
      </c>
      <c r="AY3561" s="88">
        <v>5813.2</v>
      </c>
      <c r="AZ3561" s="88"/>
      <c r="BA3561" s="88">
        <v>0</v>
      </c>
      <c r="BB3561" s="89">
        <f t="shared" si="219"/>
        <v>77622.189999999988</v>
      </c>
      <c r="BC3561" s="90" t="str">
        <f t="shared" si="218"/>
        <v>OK</v>
      </c>
      <c r="BD3561" s="91" t="str">
        <f t="shared" si="220"/>
        <v xml:space="preserve">                  </v>
      </c>
      <c r="BE3561" s="92">
        <f t="shared" si="221"/>
        <v>12</v>
      </c>
    </row>
    <row r="3562" spans="1:57" s="74" customFormat="1" ht="50.1" customHeight="1" x14ac:dyDescent="0.2">
      <c r="A3562" s="78" t="s">
        <v>55</v>
      </c>
      <c r="B3562" s="78" t="s">
        <v>65</v>
      </c>
      <c r="C3562" s="78" t="s">
        <v>622</v>
      </c>
      <c r="D3562" s="78" t="s">
        <v>605</v>
      </c>
      <c r="E3562" s="79" t="str">
        <f>+IF(C3562&lt;&gt;"",VLOOKUP(MID(C3562,18,5),NIVELES!$A$133:$B$213,2,0),"")</f>
        <v>EL_ORO</v>
      </c>
      <c r="F3562" s="80" t="s">
        <v>84</v>
      </c>
      <c r="G3562" s="81" t="str">
        <f>+IF(F3562&lt;&gt;"",VLOOKUP(F3562,NIVELES!$A$246:$C$464,3,0),"")</f>
        <v>SUR</v>
      </c>
      <c r="H3562" s="82" t="s">
        <v>1024</v>
      </c>
      <c r="I3562" s="78" t="s">
        <v>2201</v>
      </c>
      <c r="J3562" s="78" t="s">
        <v>2184</v>
      </c>
      <c r="K3562" s="78" t="s">
        <v>2185</v>
      </c>
      <c r="L3562" s="78" t="s">
        <v>2316</v>
      </c>
      <c r="M3562" s="78">
        <v>5515</v>
      </c>
      <c r="N3562" s="78" t="s">
        <v>2317</v>
      </c>
      <c r="O3562" s="78" t="s">
        <v>2292</v>
      </c>
      <c r="P3562" s="82">
        <v>12</v>
      </c>
      <c r="Q3562" s="78" t="s">
        <v>2204</v>
      </c>
      <c r="R3562" s="82">
        <v>1</v>
      </c>
      <c r="S3562" s="82">
        <v>1</v>
      </c>
      <c r="T3562" s="82">
        <v>1</v>
      </c>
      <c r="U3562" s="82">
        <v>1</v>
      </c>
      <c r="V3562" s="82">
        <v>1</v>
      </c>
      <c r="W3562" s="82">
        <v>1</v>
      </c>
      <c r="X3562" s="82">
        <v>1</v>
      </c>
      <c r="Y3562" s="82">
        <v>1</v>
      </c>
      <c r="Z3562" s="82">
        <v>1</v>
      </c>
      <c r="AA3562" s="82">
        <v>1</v>
      </c>
      <c r="AB3562" s="82">
        <v>1</v>
      </c>
      <c r="AC3562" s="82">
        <v>1</v>
      </c>
      <c r="AD3562" s="85" t="str">
        <f>IF(A3562&lt;&gt;"",IF(D3562="DIRECCIÓN_DE_TRANSFERENCIAS","280 0031",VLOOKUP(C3562,NIVELES!$A$14:$B$105,2,0)),"")</f>
        <v>280 7130</v>
      </c>
      <c r="AE3562" s="86" t="s">
        <v>322</v>
      </c>
      <c r="AF3562" s="86" t="s">
        <v>543</v>
      </c>
      <c r="AG3562" s="79" t="str">
        <f>+IF(AF3562&lt;&gt;"",VLOOKUP(AF3562,NIVELES!$A$666:$B$673,2,0),"")</f>
        <v>DESARROLLO_INFANTIL</v>
      </c>
      <c r="AH3562" s="78" t="s">
        <v>452</v>
      </c>
      <c r="AI3562" s="79" t="str">
        <f>IF(AH3562&lt;&gt;"",VLOOKUP(CONCATENATE(AG3562,AH3562),NIVELES!$B$676:$C$745,2,0),"")</f>
        <v>Creciendo Con Nuestros Hijos De Atención Directa Funcionamiento, Operación Y Atención Domiciliar</v>
      </c>
      <c r="AJ3562" s="78" t="s">
        <v>517</v>
      </c>
      <c r="AK3562" s="79" t="str">
        <f>+IF(AJ3562&lt;&gt;"",VLOOKUP(AJ3562,NIVELES!$A$816:$B$892,2,0),"")</f>
        <v>NO APLICA</v>
      </c>
      <c r="AL3562" s="78" t="s">
        <v>553</v>
      </c>
      <c r="AM3562" s="78">
        <v>510602</v>
      </c>
      <c r="AN3562" s="79" t="str">
        <f>IF(AM3562&lt;&gt;"",+VLOOKUP(AM3562,NIVELES!$A$1652:$B$2466,2,0),"")</f>
        <v>Fondo de Reserva</v>
      </c>
      <c r="AO3562" s="87">
        <v>67031.25</v>
      </c>
      <c r="AP3562" s="88">
        <v>0</v>
      </c>
      <c r="AQ3562" s="88">
        <v>4673.21</v>
      </c>
      <c r="AR3562" s="88">
        <v>7172.08</v>
      </c>
      <c r="AS3562" s="88">
        <v>7172.08</v>
      </c>
      <c r="AT3562" s="88">
        <v>7172.08</v>
      </c>
      <c r="AU3562" s="88">
        <v>7172.08</v>
      </c>
      <c r="AV3562" s="88">
        <v>7172.08</v>
      </c>
      <c r="AW3562" s="88">
        <v>7172.08</v>
      </c>
      <c r="AX3562" s="88">
        <v>7172.08</v>
      </c>
      <c r="AY3562" s="88">
        <v>7172.08</v>
      </c>
      <c r="AZ3562" s="88">
        <v>4981.3999999999996</v>
      </c>
      <c r="BA3562" s="88">
        <v>0</v>
      </c>
      <c r="BB3562" s="89">
        <f t="shared" si="219"/>
        <v>67031.250000000015</v>
      </c>
      <c r="BC3562" s="90" t="str">
        <f t="shared" si="218"/>
        <v>OK</v>
      </c>
      <c r="BD3562" s="91" t="str">
        <f t="shared" si="220"/>
        <v xml:space="preserve">                  </v>
      </c>
      <c r="BE3562" s="92">
        <f t="shared" si="221"/>
        <v>12</v>
      </c>
    </row>
    <row r="3563" spans="1:57" s="74" customFormat="1" ht="50.1" customHeight="1" x14ac:dyDescent="0.2">
      <c r="A3563" s="78" t="s">
        <v>55</v>
      </c>
      <c r="B3563" s="78" t="s">
        <v>65</v>
      </c>
      <c r="C3563" s="78" t="s">
        <v>622</v>
      </c>
      <c r="D3563" s="78" t="s">
        <v>605</v>
      </c>
      <c r="E3563" s="79" t="str">
        <f>+IF(C3563&lt;&gt;"",VLOOKUP(MID(C3563,18,5),NIVELES!$A$133:$B$213,2,0),"")</f>
        <v>EL_ORO</v>
      </c>
      <c r="F3563" s="80" t="s">
        <v>84</v>
      </c>
      <c r="G3563" s="81" t="str">
        <f>+IF(F3563&lt;&gt;"",VLOOKUP(F3563,NIVELES!$A$246:$C$464,3,0),"")</f>
        <v>SUR</v>
      </c>
      <c r="H3563" s="82" t="s">
        <v>1024</v>
      </c>
      <c r="I3563" s="78" t="s">
        <v>2201</v>
      </c>
      <c r="J3563" s="78" t="s">
        <v>2184</v>
      </c>
      <c r="K3563" s="78" t="s">
        <v>2185</v>
      </c>
      <c r="L3563" s="78" t="s">
        <v>2316</v>
      </c>
      <c r="M3563" s="78">
        <v>5515</v>
      </c>
      <c r="N3563" s="78" t="s">
        <v>2317</v>
      </c>
      <c r="O3563" s="78" t="s">
        <v>2219</v>
      </c>
      <c r="P3563" s="82">
        <v>1</v>
      </c>
      <c r="Q3563" s="78" t="s">
        <v>3389</v>
      </c>
      <c r="R3563" s="82"/>
      <c r="S3563" s="82"/>
      <c r="T3563" s="82"/>
      <c r="U3563" s="82"/>
      <c r="V3563" s="82"/>
      <c r="W3563" s="82"/>
      <c r="X3563" s="82"/>
      <c r="Y3563" s="82">
        <v>1</v>
      </c>
      <c r="Z3563" s="82"/>
      <c r="AA3563" s="82"/>
      <c r="AB3563" s="82"/>
      <c r="AC3563" s="82"/>
      <c r="AD3563" s="85" t="str">
        <f>IF(A3563&lt;&gt;"",IF(D3563="DIRECCIÓN_DE_TRANSFERENCIAS","280 0031",VLOOKUP(C3563,NIVELES!$A$14:$B$105,2,0)),"")</f>
        <v>280 7130</v>
      </c>
      <c r="AE3563" s="86" t="s">
        <v>322</v>
      </c>
      <c r="AF3563" s="86" t="s">
        <v>543</v>
      </c>
      <c r="AG3563" s="79" t="str">
        <f>+IF(AF3563&lt;&gt;"",VLOOKUP(AF3563,NIVELES!$A$666:$B$673,2,0),"")</f>
        <v>DESARROLLO_INFANTIL</v>
      </c>
      <c r="AH3563" s="78" t="s">
        <v>452</v>
      </c>
      <c r="AI3563" s="79" t="str">
        <f>IF(AH3563&lt;&gt;"",VLOOKUP(CONCATENATE(AG3563,AH3563),NIVELES!$B$676:$C$745,2,0),"")</f>
        <v>Creciendo Con Nuestros Hijos De Atención Directa Funcionamiento, Operación Y Atención Domiciliar</v>
      </c>
      <c r="AJ3563" s="78" t="s">
        <v>517</v>
      </c>
      <c r="AK3563" s="79" t="str">
        <f>+IF(AJ3563&lt;&gt;"",VLOOKUP(AJ3563,NIVELES!$A$816:$B$892,2,0),"")</f>
        <v>NO APLICA</v>
      </c>
      <c r="AL3563" s="78" t="s">
        <v>554</v>
      </c>
      <c r="AM3563" s="78">
        <v>530105</v>
      </c>
      <c r="AN3563" s="79" t="str">
        <f>IF(AM3563&lt;&gt;"",+VLOOKUP(AM3563,NIVELES!$A$1652:$B$2466,2,0),"")</f>
        <v>Telecomunicaciones</v>
      </c>
      <c r="AO3563" s="87">
        <v>1892.8</v>
      </c>
      <c r="AP3563" s="88">
        <v>0</v>
      </c>
      <c r="AQ3563" s="88">
        <v>0</v>
      </c>
      <c r="AR3563" s="88">
        <v>0</v>
      </c>
      <c r="AS3563" s="88">
        <v>0</v>
      </c>
      <c r="AT3563" s="88">
        <v>0</v>
      </c>
      <c r="AU3563" s="88">
        <v>0</v>
      </c>
      <c r="AV3563" s="88">
        <v>0</v>
      </c>
      <c r="AW3563" s="88">
        <v>1892.8</v>
      </c>
      <c r="AX3563" s="88">
        <v>0</v>
      </c>
      <c r="AY3563" s="88">
        <v>0</v>
      </c>
      <c r="AZ3563" s="88">
        <v>0</v>
      </c>
      <c r="BA3563" s="88">
        <v>0</v>
      </c>
      <c r="BB3563" s="89">
        <f t="shared" si="219"/>
        <v>1892.8</v>
      </c>
      <c r="BC3563" s="90" t="str">
        <f t="shared" si="218"/>
        <v>OK</v>
      </c>
      <c r="BD3563" s="91" t="str">
        <f t="shared" si="220"/>
        <v xml:space="preserve">                  </v>
      </c>
      <c r="BE3563" s="92">
        <f t="shared" si="221"/>
        <v>1</v>
      </c>
    </row>
    <row r="3564" spans="1:57" s="74" customFormat="1" ht="50.1" customHeight="1" x14ac:dyDescent="0.2">
      <c r="A3564" s="78" t="s">
        <v>55</v>
      </c>
      <c r="B3564" s="78" t="s">
        <v>65</v>
      </c>
      <c r="C3564" s="78" t="s">
        <v>622</v>
      </c>
      <c r="D3564" s="78" t="s">
        <v>605</v>
      </c>
      <c r="E3564" s="79" t="str">
        <f>+IF(C3564&lt;&gt;"",VLOOKUP(MID(C3564,18,5),NIVELES!$A$133:$B$213,2,0),"")</f>
        <v>EL_ORO</v>
      </c>
      <c r="F3564" s="80" t="s">
        <v>84</v>
      </c>
      <c r="G3564" s="81" t="str">
        <f>+IF(F3564&lt;&gt;"",VLOOKUP(F3564,NIVELES!$A$246:$C$464,3,0),"")</f>
        <v>SUR</v>
      </c>
      <c r="H3564" s="82" t="s">
        <v>1024</v>
      </c>
      <c r="I3564" s="78" t="s">
        <v>2201</v>
      </c>
      <c r="J3564" s="78" t="s">
        <v>2184</v>
      </c>
      <c r="K3564" s="78" t="s">
        <v>2185</v>
      </c>
      <c r="L3564" s="78" t="s">
        <v>2316</v>
      </c>
      <c r="M3564" s="78">
        <v>5515</v>
      </c>
      <c r="N3564" s="78" t="s">
        <v>2317</v>
      </c>
      <c r="O3564" s="78" t="s">
        <v>3338</v>
      </c>
      <c r="P3564" s="82">
        <v>3</v>
      </c>
      <c r="Q3564" s="78" t="s">
        <v>3350</v>
      </c>
      <c r="R3564" s="82"/>
      <c r="S3564" s="82"/>
      <c r="T3564" s="82"/>
      <c r="U3564" s="82">
        <v>1</v>
      </c>
      <c r="V3564" s="82"/>
      <c r="W3564" s="82"/>
      <c r="X3564" s="82">
        <v>1</v>
      </c>
      <c r="Y3564" s="82"/>
      <c r="Z3564" s="82"/>
      <c r="AA3564" s="82">
        <v>1</v>
      </c>
      <c r="AB3564" s="82"/>
      <c r="AC3564" s="82"/>
      <c r="AD3564" s="85" t="str">
        <f>IF(A3564&lt;&gt;"",IF(D3564="DIRECCIÓN_DE_TRANSFERENCIAS","280 0031",VLOOKUP(C3564,NIVELES!$A$14:$B$105,2,0)),"")</f>
        <v>280 7130</v>
      </c>
      <c r="AE3564" s="86" t="s">
        <v>322</v>
      </c>
      <c r="AF3564" s="86" t="s">
        <v>543</v>
      </c>
      <c r="AG3564" s="79" t="str">
        <f>+IF(AF3564&lt;&gt;"",VLOOKUP(AF3564,NIVELES!$A$666:$B$673,2,0),"")</f>
        <v>DESARROLLO_INFANTIL</v>
      </c>
      <c r="AH3564" s="78" t="s">
        <v>452</v>
      </c>
      <c r="AI3564" s="79" t="str">
        <f>IF(AH3564&lt;&gt;"",VLOOKUP(CONCATENATE(AG3564,AH3564),NIVELES!$B$676:$C$745,2,0),"")</f>
        <v>Creciendo Con Nuestros Hijos De Atención Directa Funcionamiento, Operación Y Atención Domiciliar</v>
      </c>
      <c r="AJ3564" s="78" t="s">
        <v>517</v>
      </c>
      <c r="AK3564" s="79" t="str">
        <f>+IF(AJ3564&lt;&gt;"",VLOOKUP(AJ3564,NIVELES!$A$816:$B$892,2,0),"")</f>
        <v>NO APLICA</v>
      </c>
      <c r="AL3564" s="78" t="s">
        <v>554</v>
      </c>
      <c r="AM3564" s="78">
        <v>530301</v>
      </c>
      <c r="AN3564" s="79" t="str">
        <f>IF(AM3564&lt;&gt;"",+VLOOKUP(AM3564,NIVELES!$A$1652:$B$2466,2,0),"")</f>
        <v>Pasajes al Interior</v>
      </c>
      <c r="AO3564" s="87">
        <v>0</v>
      </c>
      <c r="AP3564" s="88">
        <v>0</v>
      </c>
      <c r="AQ3564" s="88">
        <v>0</v>
      </c>
      <c r="AR3564" s="88">
        <v>0</v>
      </c>
      <c r="AS3564" s="88">
        <v>0</v>
      </c>
      <c r="AT3564" s="88">
        <v>0</v>
      </c>
      <c r="AU3564" s="88">
        <v>0</v>
      </c>
      <c r="AV3564" s="88">
        <v>0</v>
      </c>
      <c r="AW3564" s="88">
        <v>0</v>
      </c>
      <c r="AX3564" s="88">
        <v>0</v>
      </c>
      <c r="AY3564" s="88">
        <v>0</v>
      </c>
      <c r="AZ3564" s="88">
        <v>0</v>
      </c>
      <c r="BA3564" s="88">
        <v>0</v>
      </c>
      <c r="BB3564" s="89">
        <f t="shared" si="219"/>
        <v>0</v>
      </c>
      <c r="BC3564" s="90" t="str">
        <f t="shared" si="218"/>
        <v>OK</v>
      </c>
      <c r="BD3564" s="91" t="str">
        <f t="shared" si="220"/>
        <v xml:space="preserve">                  </v>
      </c>
      <c r="BE3564" s="92">
        <f t="shared" si="221"/>
        <v>3</v>
      </c>
    </row>
    <row r="3565" spans="1:57" s="74" customFormat="1" ht="50.1" customHeight="1" x14ac:dyDescent="0.2">
      <c r="A3565" s="78" t="s">
        <v>55</v>
      </c>
      <c r="B3565" s="78" t="s">
        <v>65</v>
      </c>
      <c r="C3565" s="78" t="s">
        <v>622</v>
      </c>
      <c r="D3565" s="78" t="s">
        <v>605</v>
      </c>
      <c r="E3565" s="79" t="str">
        <f>+IF(C3565&lt;&gt;"",VLOOKUP(MID(C3565,18,5),NIVELES!$A$133:$B$213,2,0),"")</f>
        <v>EL_ORO</v>
      </c>
      <c r="F3565" s="80" t="s">
        <v>84</v>
      </c>
      <c r="G3565" s="81" t="str">
        <f>+IF(F3565&lt;&gt;"",VLOOKUP(F3565,NIVELES!$A$246:$C$464,3,0),"")</f>
        <v>SUR</v>
      </c>
      <c r="H3565" s="82" t="s">
        <v>1024</v>
      </c>
      <c r="I3565" s="78" t="s">
        <v>2201</v>
      </c>
      <c r="J3565" s="78" t="s">
        <v>2184</v>
      </c>
      <c r="K3565" s="78" t="s">
        <v>2185</v>
      </c>
      <c r="L3565" s="78" t="s">
        <v>2316</v>
      </c>
      <c r="M3565" s="78">
        <v>5515</v>
      </c>
      <c r="N3565" s="78" t="s">
        <v>2317</v>
      </c>
      <c r="O3565" s="78" t="s">
        <v>3351</v>
      </c>
      <c r="P3565" s="82">
        <v>3</v>
      </c>
      <c r="Q3565" s="78" t="s">
        <v>3370</v>
      </c>
      <c r="R3565" s="82"/>
      <c r="S3565" s="82"/>
      <c r="T3565" s="82"/>
      <c r="U3565" s="82">
        <v>1</v>
      </c>
      <c r="V3565" s="82"/>
      <c r="W3565" s="82"/>
      <c r="X3565" s="82">
        <v>1</v>
      </c>
      <c r="Y3565" s="82"/>
      <c r="Z3565" s="82"/>
      <c r="AA3565" s="82">
        <v>1</v>
      </c>
      <c r="AB3565" s="82"/>
      <c r="AC3565" s="82"/>
      <c r="AD3565" s="85" t="str">
        <f>IF(A3565&lt;&gt;"",IF(D3565="DIRECCIÓN_DE_TRANSFERENCIAS","280 0031",VLOOKUP(C3565,NIVELES!$A$14:$B$105,2,0)),"")</f>
        <v>280 7130</v>
      </c>
      <c r="AE3565" s="86" t="s">
        <v>322</v>
      </c>
      <c r="AF3565" s="86" t="s">
        <v>543</v>
      </c>
      <c r="AG3565" s="79" t="str">
        <f>+IF(AF3565&lt;&gt;"",VLOOKUP(AF3565,NIVELES!$A$666:$B$673,2,0),"")</f>
        <v>DESARROLLO_INFANTIL</v>
      </c>
      <c r="AH3565" s="78" t="s">
        <v>452</v>
      </c>
      <c r="AI3565" s="79" t="str">
        <f>IF(AH3565&lt;&gt;"",VLOOKUP(CONCATENATE(AG3565,AH3565),NIVELES!$B$676:$C$745,2,0),"")</f>
        <v>Creciendo Con Nuestros Hijos De Atención Directa Funcionamiento, Operación Y Atención Domiciliar</v>
      </c>
      <c r="AJ3565" s="78" t="s">
        <v>517</v>
      </c>
      <c r="AK3565" s="79" t="str">
        <f>+IF(AJ3565&lt;&gt;"",VLOOKUP(AJ3565,NIVELES!$A$816:$B$892,2,0),"")</f>
        <v>NO APLICA</v>
      </c>
      <c r="AL3565" s="78" t="s">
        <v>554</v>
      </c>
      <c r="AM3565" s="78">
        <v>530303</v>
      </c>
      <c r="AN3565" s="79" t="str">
        <f>IF(AM3565&lt;&gt;"",+VLOOKUP(AM3565,NIVELES!$A$1652:$B$2466,2,0),"")</f>
        <v>Viáticos y Subsistencias en el Interior</v>
      </c>
      <c r="AO3565" s="87">
        <v>0</v>
      </c>
      <c r="AP3565" s="88">
        <v>0</v>
      </c>
      <c r="AQ3565" s="88">
        <v>0</v>
      </c>
      <c r="AR3565" s="88">
        <v>0</v>
      </c>
      <c r="AS3565" s="88">
        <v>0</v>
      </c>
      <c r="AT3565" s="88">
        <v>0</v>
      </c>
      <c r="AU3565" s="88">
        <v>0</v>
      </c>
      <c r="AV3565" s="88">
        <v>0</v>
      </c>
      <c r="AW3565" s="88">
        <v>0</v>
      </c>
      <c r="AX3565" s="88">
        <v>0</v>
      </c>
      <c r="AY3565" s="88">
        <v>0</v>
      </c>
      <c r="AZ3565" s="88">
        <v>0</v>
      </c>
      <c r="BA3565" s="88">
        <v>0</v>
      </c>
      <c r="BB3565" s="89">
        <f t="shared" si="219"/>
        <v>0</v>
      </c>
      <c r="BC3565" s="90" t="str">
        <f t="shared" si="218"/>
        <v>OK</v>
      </c>
      <c r="BD3565" s="91" t="str">
        <f t="shared" si="220"/>
        <v xml:space="preserve">                  </v>
      </c>
      <c r="BE3565" s="92">
        <f t="shared" si="221"/>
        <v>3</v>
      </c>
    </row>
    <row r="3566" spans="1:57" s="74" customFormat="1" ht="50.1" customHeight="1" x14ac:dyDescent="0.2">
      <c r="A3566" s="78" t="s">
        <v>55</v>
      </c>
      <c r="B3566" s="78" t="s">
        <v>65</v>
      </c>
      <c r="C3566" s="78" t="s">
        <v>622</v>
      </c>
      <c r="D3566" s="78" t="s">
        <v>605</v>
      </c>
      <c r="E3566" s="79" t="str">
        <f>+IF(C3566&lt;&gt;"",VLOOKUP(MID(C3566,18,5),NIVELES!$A$133:$B$213,2,0),"")</f>
        <v>EL_ORO</v>
      </c>
      <c r="F3566" s="80" t="s">
        <v>84</v>
      </c>
      <c r="G3566" s="81" t="str">
        <f>+IF(F3566&lt;&gt;"",VLOOKUP(F3566,NIVELES!$A$246:$C$464,3,0),"")</f>
        <v>SUR</v>
      </c>
      <c r="H3566" s="82" t="s">
        <v>1024</v>
      </c>
      <c r="I3566" s="78" t="s">
        <v>2201</v>
      </c>
      <c r="J3566" s="78" t="s">
        <v>2184</v>
      </c>
      <c r="K3566" s="78" t="s">
        <v>2185</v>
      </c>
      <c r="L3566" s="78" t="s">
        <v>2316</v>
      </c>
      <c r="M3566" s="78">
        <v>5515</v>
      </c>
      <c r="N3566" s="78" t="s">
        <v>2317</v>
      </c>
      <c r="O3566" s="78" t="s">
        <v>3390</v>
      </c>
      <c r="P3566" s="82">
        <v>11</v>
      </c>
      <c r="Q3566" s="78" t="s">
        <v>3391</v>
      </c>
      <c r="R3566" s="82"/>
      <c r="S3566" s="82">
        <v>1</v>
      </c>
      <c r="T3566" s="82">
        <v>1</v>
      </c>
      <c r="U3566" s="82">
        <v>1</v>
      </c>
      <c r="V3566" s="82">
        <v>1</v>
      </c>
      <c r="W3566" s="82">
        <v>1</v>
      </c>
      <c r="X3566" s="82">
        <v>1</v>
      </c>
      <c r="Y3566" s="82">
        <v>1</v>
      </c>
      <c r="Z3566" s="82">
        <v>1</v>
      </c>
      <c r="AA3566" s="82">
        <v>1</v>
      </c>
      <c r="AB3566" s="82">
        <v>1</v>
      </c>
      <c r="AC3566" s="82">
        <v>1</v>
      </c>
      <c r="AD3566" s="85" t="str">
        <f>IF(A3566&lt;&gt;"",IF(D3566="DIRECCIÓN_DE_TRANSFERENCIAS","280 0031",VLOOKUP(C3566,NIVELES!$A$14:$B$105,2,0)),"")</f>
        <v>280 7130</v>
      </c>
      <c r="AE3566" s="86" t="s">
        <v>322</v>
      </c>
      <c r="AF3566" s="86" t="s">
        <v>543</v>
      </c>
      <c r="AG3566" s="79" t="str">
        <f>+IF(AF3566&lt;&gt;"",VLOOKUP(AF3566,NIVELES!$A$666:$B$673,2,0),"")</f>
        <v>DESARROLLO_INFANTIL</v>
      </c>
      <c r="AH3566" s="78" t="s">
        <v>452</v>
      </c>
      <c r="AI3566" s="79" t="str">
        <f>IF(AH3566&lt;&gt;"",VLOOKUP(CONCATENATE(AG3566,AH3566),NIVELES!$B$676:$C$745,2,0),"")</f>
        <v>Creciendo Con Nuestros Hijos De Atención Directa Funcionamiento, Operación Y Atención Domiciliar</v>
      </c>
      <c r="AJ3566" s="78" t="s">
        <v>517</v>
      </c>
      <c r="AK3566" s="79" t="str">
        <f>+IF(AJ3566&lt;&gt;"",VLOOKUP(AJ3566,NIVELES!$A$816:$B$892,2,0),"")</f>
        <v>NO APLICA</v>
      </c>
      <c r="AL3566" s="78" t="s">
        <v>554</v>
      </c>
      <c r="AM3566" s="78">
        <v>530505</v>
      </c>
      <c r="AN3566" s="79" t="str">
        <f>IF(AM3566&lt;&gt;"",+VLOOKUP(AM3566,NIVELES!$A$1652:$B$2466,2,0),"")</f>
        <v>Vehículos (Arrendamiento)</v>
      </c>
      <c r="AO3566" s="87">
        <v>0</v>
      </c>
      <c r="AP3566" s="88">
        <v>0</v>
      </c>
      <c r="AQ3566" s="88">
        <v>0</v>
      </c>
      <c r="AR3566" s="88">
        <v>0</v>
      </c>
      <c r="AS3566" s="88">
        <v>0</v>
      </c>
      <c r="AT3566" s="88">
        <v>0</v>
      </c>
      <c r="AU3566" s="88">
        <v>0</v>
      </c>
      <c r="AV3566" s="88">
        <v>0</v>
      </c>
      <c r="AW3566" s="88">
        <v>0</v>
      </c>
      <c r="AX3566" s="88">
        <v>0</v>
      </c>
      <c r="AY3566" s="88">
        <v>0</v>
      </c>
      <c r="AZ3566" s="88">
        <v>0</v>
      </c>
      <c r="BA3566" s="88">
        <v>0</v>
      </c>
      <c r="BB3566" s="89">
        <f t="shared" si="219"/>
        <v>0</v>
      </c>
      <c r="BC3566" s="90" t="str">
        <f t="shared" si="218"/>
        <v>OK</v>
      </c>
      <c r="BD3566" s="91" t="str">
        <f t="shared" si="220"/>
        <v xml:space="preserve">                  </v>
      </c>
      <c r="BE3566" s="92">
        <f t="shared" si="221"/>
        <v>11</v>
      </c>
    </row>
    <row r="3567" spans="1:57" s="74" customFormat="1" ht="50.1" customHeight="1" x14ac:dyDescent="0.2">
      <c r="A3567" s="78" t="s">
        <v>55</v>
      </c>
      <c r="B3567" s="78" t="s">
        <v>65</v>
      </c>
      <c r="C3567" s="78" t="s">
        <v>622</v>
      </c>
      <c r="D3567" s="78" t="s">
        <v>605</v>
      </c>
      <c r="E3567" s="79" t="str">
        <f>+IF(C3567&lt;&gt;"",VLOOKUP(MID(C3567,18,5),NIVELES!$A$133:$B$213,2,0),"")</f>
        <v>EL_ORO</v>
      </c>
      <c r="F3567" s="80" t="s">
        <v>84</v>
      </c>
      <c r="G3567" s="81" t="str">
        <f>+IF(F3567&lt;&gt;"",VLOOKUP(F3567,NIVELES!$A$246:$C$464,3,0),"")</f>
        <v>SUR</v>
      </c>
      <c r="H3567" s="82" t="s">
        <v>1024</v>
      </c>
      <c r="I3567" s="78" t="s">
        <v>2201</v>
      </c>
      <c r="J3567" s="78" t="s">
        <v>2184</v>
      </c>
      <c r="K3567" s="78" t="s">
        <v>2185</v>
      </c>
      <c r="L3567" s="78" t="s">
        <v>2316</v>
      </c>
      <c r="M3567" s="78">
        <v>5515</v>
      </c>
      <c r="N3567" s="78" t="s">
        <v>2317</v>
      </c>
      <c r="O3567" s="78" t="s">
        <v>2583</v>
      </c>
      <c r="P3567" s="82">
        <v>1</v>
      </c>
      <c r="Q3567" s="78" t="s">
        <v>3392</v>
      </c>
      <c r="R3567" s="82"/>
      <c r="S3567" s="82"/>
      <c r="T3567" s="82">
        <v>1</v>
      </c>
      <c r="U3567" s="82"/>
      <c r="V3567" s="82"/>
      <c r="W3567" s="82"/>
      <c r="X3567" s="82"/>
      <c r="Y3567" s="82"/>
      <c r="Z3567" s="82"/>
      <c r="AA3567" s="82"/>
      <c r="AB3567" s="82"/>
      <c r="AC3567" s="82"/>
      <c r="AD3567" s="85" t="str">
        <f>IF(A3567&lt;&gt;"",IF(D3567="DIRECCIÓN_DE_TRANSFERENCIAS","280 0031",VLOOKUP(C3567,NIVELES!$A$14:$B$105,2,0)),"")</f>
        <v>280 7130</v>
      </c>
      <c r="AE3567" s="86" t="s">
        <v>322</v>
      </c>
      <c r="AF3567" s="86" t="s">
        <v>543</v>
      </c>
      <c r="AG3567" s="79" t="str">
        <f>+IF(AF3567&lt;&gt;"",VLOOKUP(AF3567,NIVELES!$A$666:$B$673,2,0),"")</f>
        <v>DESARROLLO_INFANTIL</v>
      </c>
      <c r="AH3567" s="78" t="s">
        <v>452</v>
      </c>
      <c r="AI3567" s="79" t="str">
        <f>IF(AH3567&lt;&gt;"",VLOOKUP(CONCATENATE(AG3567,AH3567),NIVELES!$B$676:$C$745,2,0),"")</f>
        <v>Creciendo Con Nuestros Hijos De Atención Directa Funcionamiento, Operación Y Atención Domiciliar</v>
      </c>
      <c r="AJ3567" s="78" t="s">
        <v>517</v>
      </c>
      <c r="AK3567" s="79" t="str">
        <f>+IF(AJ3567&lt;&gt;"",VLOOKUP(AJ3567,NIVELES!$A$816:$B$892,2,0),"")</f>
        <v>NO APLICA</v>
      </c>
      <c r="AL3567" s="78" t="s">
        <v>554</v>
      </c>
      <c r="AM3567" s="78">
        <v>530802</v>
      </c>
      <c r="AN3567" s="79" t="str">
        <f>IF(AM3567&lt;&gt;"",+VLOOKUP(AM3567,NIVELES!$A$1652:$B$2466,2,0),"")</f>
        <v>Vestuario, Lencería, Prendas de Protección; y, Accesorios para Uniformes Militares y Policiales; y, Carpas</v>
      </c>
      <c r="AO3567" s="87">
        <v>0</v>
      </c>
      <c r="AP3567" s="88">
        <v>0</v>
      </c>
      <c r="AQ3567" s="88">
        <v>0</v>
      </c>
      <c r="AR3567" s="88">
        <v>0</v>
      </c>
      <c r="AS3567" s="88">
        <v>0</v>
      </c>
      <c r="AT3567" s="88">
        <v>0</v>
      </c>
      <c r="AU3567" s="88">
        <v>0</v>
      </c>
      <c r="AV3567" s="88">
        <v>0</v>
      </c>
      <c r="AW3567" s="88">
        <v>0</v>
      </c>
      <c r="AX3567" s="88">
        <v>0</v>
      </c>
      <c r="AY3567" s="88">
        <v>0</v>
      </c>
      <c r="AZ3567" s="88">
        <v>0</v>
      </c>
      <c r="BA3567" s="88">
        <v>0</v>
      </c>
      <c r="BB3567" s="89">
        <f t="shared" si="219"/>
        <v>0</v>
      </c>
      <c r="BC3567" s="90" t="str">
        <f t="shared" si="218"/>
        <v>OK</v>
      </c>
      <c r="BD3567" s="91" t="str">
        <f t="shared" si="220"/>
        <v xml:space="preserve">                  </v>
      </c>
      <c r="BE3567" s="92">
        <f t="shared" si="221"/>
        <v>1</v>
      </c>
    </row>
    <row r="3568" spans="1:57" s="74" customFormat="1" ht="50.1" customHeight="1" x14ac:dyDescent="0.2">
      <c r="A3568" s="78" t="s">
        <v>55</v>
      </c>
      <c r="B3568" s="78" t="s">
        <v>65</v>
      </c>
      <c r="C3568" s="78" t="s">
        <v>622</v>
      </c>
      <c r="D3568" s="78" t="s">
        <v>605</v>
      </c>
      <c r="E3568" s="79" t="str">
        <f>+IF(C3568&lt;&gt;"",VLOOKUP(MID(C3568,18,5),NIVELES!$A$133:$B$213,2,0),"")</f>
        <v>EL_ORO</v>
      </c>
      <c r="F3568" s="80" t="s">
        <v>84</v>
      </c>
      <c r="G3568" s="81" t="str">
        <f>+IF(F3568&lt;&gt;"",VLOOKUP(F3568,NIVELES!$A$246:$C$464,3,0),"")</f>
        <v>SUR</v>
      </c>
      <c r="H3568" s="82" t="s">
        <v>1024</v>
      </c>
      <c r="I3568" s="78" t="s">
        <v>2201</v>
      </c>
      <c r="J3568" s="78" t="s">
        <v>2184</v>
      </c>
      <c r="K3568" s="78" t="s">
        <v>2185</v>
      </c>
      <c r="L3568" s="78" t="s">
        <v>2316</v>
      </c>
      <c r="M3568" s="78">
        <v>5515</v>
      </c>
      <c r="N3568" s="78" t="s">
        <v>2317</v>
      </c>
      <c r="O3568" s="78" t="s">
        <v>2252</v>
      </c>
      <c r="P3568" s="82">
        <v>1</v>
      </c>
      <c r="Q3568" s="78" t="s">
        <v>3393</v>
      </c>
      <c r="R3568" s="82"/>
      <c r="S3568" s="82"/>
      <c r="T3568" s="82">
        <v>1</v>
      </c>
      <c r="U3568" s="82"/>
      <c r="V3568" s="82"/>
      <c r="W3568" s="82"/>
      <c r="X3568" s="82"/>
      <c r="Y3568" s="82"/>
      <c r="Z3568" s="82"/>
      <c r="AA3568" s="82"/>
      <c r="AB3568" s="82"/>
      <c r="AC3568" s="82"/>
      <c r="AD3568" s="85" t="str">
        <f>IF(A3568&lt;&gt;"",IF(D3568="DIRECCIÓN_DE_TRANSFERENCIAS","280 0031",VLOOKUP(C3568,NIVELES!$A$14:$B$105,2,0)),"")</f>
        <v>280 7130</v>
      </c>
      <c r="AE3568" s="86" t="s">
        <v>322</v>
      </c>
      <c r="AF3568" s="86" t="s">
        <v>543</v>
      </c>
      <c r="AG3568" s="79" t="str">
        <f>+IF(AF3568&lt;&gt;"",VLOOKUP(AF3568,NIVELES!$A$666:$B$673,2,0),"")</f>
        <v>DESARROLLO_INFANTIL</v>
      </c>
      <c r="AH3568" s="78" t="s">
        <v>452</v>
      </c>
      <c r="AI3568" s="79" t="str">
        <f>IF(AH3568&lt;&gt;"",VLOOKUP(CONCATENATE(AG3568,AH3568),NIVELES!$B$676:$C$745,2,0),"")</f>
        <v>Creciendo Con Nuestros Hijos De Atención Directa Funcionamiento, Operación Y Atención Domiciliar</v>
      </c>
      <c r="AJ3568" s="78" t="s">
        <v>517</v>
      </c>
      <c r="AK3568" s="79" t="str">
        <f>+IF(AJ3568&lt;&gt;"",VLOOKUP(AJ3568,NIVELES!$A$816:$B$892,2,0),"")</f>
        <v>NO APLICA</v>
      </c>
      <c r="AL3568" s="78" t="s">
        <v>554</v>
      </c>
      <c r="AM3568" s="78">
        <v>530812</v>
      </c>
      <c r="AN3568" s="79" t="str">
        <f>IF(AM3568&lt;&gt;"",+VLOOKUP(AM3568,NIVELES!$A$1652:$B$2466,2,0),"")</f>
        <v>Materiales Didácticos</v>
      </c>
      <c r="AO3568" s="87">
        <v>0</v>
      </c>
      <c r="AP3568" s="88">
        <v>0</v>
      </c>
      <c r="AQ3568" s="88">
        <v>0</v>
      </c>
      <c r="AR3568" s="88">
        <v>0</v>
      </c>
      <c r="AS3568" s="88">
        <v>0</v>
      </c>
      <c r="AT3568" s="88">
        <v>0</v>
      </c>
      <c r="AU3568" s="88">
        <v>0</v>
      </c>
      <c r="AV3568" s="88">
        <v>0</v>
      </c>
      <c r="AW3568" s="88">
        <v>0</v>
      </c>
      <c r="AX3568" s="88">
        <v>0</v>
      </c>
      <c r="AY3568" s="88">
        <v>0</v>
      </c>
      <c r="AZ3568" s="88">
        <v>0</v>
      </c>
      <c r="BA3568" s="88">
        <v>0</v>
      </c>
      <c r="BB3568" s="89">
        <f t="shared" si="219"/>
        <v>0</v>
      </c>
      <c r="BC3568" s="90" t="str">
        <f t="shared" si="218"/>
        <v>OK</v>
      </c>
      <c r="BD3568" s="91" t="str">
        <f t="shared" si="220"/>
        <v xml:space="preserve">                  </v>
      </c>
      <c r="BE3568" s="92">
        <f t="shared" si="221"/>
        <v>1</v>
      </c>
    </row>
    <row r="3569" spans="1:57" s="74" customFormat="1" ht="50.1" customHeight="1" x14ac:dyDescent="0.2">
      <c r="A3569" s="78" t="s">
        <v>55</v>
      </c>
      <c r="B3569" s="78" t="s">
        <v>65</v>
      </c>
      <c r="C3569" s="78" t="s">
        <v>622</v>
      </c>
      <c r="D3569" s="78" t="s">
        <v>605</v>
      </c>
      <c r="E3569" s="79" t="str">
        <f>+IF(C3569&lt;&gt;"",VLOOKUP(MID(C3569,18,5),NIVELES!$A$133:$B$213,2,0),"")</f>
        <v>EL_ORO</v>
      </c>
      <c r="F3569" s="80" t="s">
        <v>84</v>
      </c>
      <c r="G3569" s="81" t="str">
        <f>+IF(F3569&lt;&gt;"",VLOOKUP(F3569,NIVELES!$A$246:$C$464,3,0),"")</f>
        <v>SUR</v>
      </c>
      <c r="H3569" s="82" t="s">
        <v>1024</v>
      </c>
      <c r="I3569" s="78" t="s">
        <v>2201</v>
      </c>
      <c r="J3569" s="78" t="s">
        <v>2184</v>
      </c>
      <c r="K3569" s="78" t="s">
        <v>2185</v>
      </c>
      <c r="L3569" s="78" t="s">
        <v>2318</v>
      </c>
      <c r="M3569" s="78">
        <v>765</v>
      </c>
      <c r="N3569" s="78" t="s">
        <v>2319</v>
      </c>
      <c r="O3569" s="78" t="s">
        <v>2222</v>
      </c>
      <c r="P3569" s="82">
        <v>5</v>
      </c>
      <c r="Q3569" s="78" t="s">
        <v>3394</v>
      </c>
      <c r="R3569" s="82"/>
      <c r="S3569" s="82">
        <v>5</v>
      </c>
      <c r="T3569" s="82"/>
      <c r="U3569" s="82"/>
      <c r="V3569" s="82"/>
      <c r="W3569" s="82"/>
      <c r="X3569" s="82"/>
      <c r="Y3569" s="82"/>
      <c r="Z3569" s="82"/>
      <c r="AA3569" s="82"/>
      <c r="AB3569" s="82"/>
      <c r="AC3569" s="82"/>
      <c r="AD3569" s="85" t="str">
        <f>IF(A3569&lt;&gt;"",IF(D3569="DIRECCIÓN_DE_TRANSFERENCIAS","280 0031",VLOOKUP(C3569,NIVELES!$A$14:$B$105,2,0)),"")</f>
        <v>280 7130</v>
      </c>
      <c r="AE3569" s="86" t="s">
        <v>322</v>
      </c>
      <c r="AF3569" s="86" t="s">
        <v>543</v>
      </c>
      <c r="AG3569" s="79" t="str">
        <f>+IF(AF3569&lt;&gt;"",VLOOKUP(AF3569,NIVELES!$A$666:$B$673,2,0),"")</f>
        <v>DESARROLLO_INFANTIL</v>
      </c>
      <c r="AH3569" s="78" t="s">
        <v>320</v>
      </c>
      <c r="AI3569" s="79" t="str">
        <f>IF(AH3569&lt;&gt;"",VLOOKUP(CONCATENATE(AG3569,AH3569),NIVELES!$B$676:$C$745,2,0),"")</f>
        <v>Asegurar La Operacion Y Atencion De Cibv  Administrados Por Prestacion De Servicios A Traves De Cooperantes  Para Contribuir Al Desarrollo Integral De Niñas Y Niños</v>
      </c>
      <c r="AJ3569" s="78" t="s">
        <v>387</v>
      </c>
      <c r="AK3569" s="79" t="str">
        <f>+IF(AJ3569&lt;&gt;"",VLOOKUP(AJ3569,NIVELES!$A$816:$B$892,2,0),"")</f>
        <v>ASEGURAR EL DESARROLLO INFANTIL Y LA EDUCACIÓN INTEGRAL, CON CALIDAD Y CALIDEZ PARA TODOS LOS NIÑOS, NIÑAS Y ADOLESCENTES</v>
      </c>
      <c r="AL3569" s="78" t="s">
        <v>556</v>
      </c>
      <c r="AM3569" s="78">
        <v>580104</v>
      </c>
      <c r="AN3569" s="79" t="str">
        <f>IF(AM3569&lt;&gt;"",+VLOOKUP(AM3569,NIVELES!$A$1652:$B$2466,2,0),"")</f>
        <v>A Gobiernos Autónomos Descentralizados</v>
      </c>
      <c r="AO3569" s="87">
        <v>1067525.79</v>
      </c>
      <c r="AP3569" s="88">
        <v>0</v>
      </c>
      <c r="AQ3569" s="88">
        <v>4730.67</v>
      </c>
      <c r="AR3569" s="88">
        <v>265698.78000000003</v>
      </c>
      <c r="AS3569" s="88">
        <v>265698.78000000003</v>
      </c>
      <c r="AT3569" s="88">
        <v>0</v>
      </c>
      <c r="AU3569" s="88">
        <v>0</v>
      </c>
      <c r="AV3569" s="88">
        <v>265698.78000000003</v>
      </c>
      <c r="AW3569" s="88">
        <v>0</v>
      </c>
      <c r="AX3569" s="88">
        <v>0</v>
      </c>
      <c r="AY3569" s="88">
        <v>265698.78000000003</v>
      </c>
      <c r="AZ3569" s="88">
        <v>0</v>
      </c>
      <c r="BA3569" s="88">
        <v>0</v>
      </c>
      <c r="BB3569" s="89">
        <f t="shared" si="219"/>
        <v>1067525.79</v>
      </c>
      <c r="BC3569" s="90" t="str">
        <f t="shared" si="218"/>
        <v>OK</v>
      </c>
      <c r="BD3569" s="91" t="str">
        <f t="shared" si="220"/>
        <v xml:space="preserve">                  </v>
      </c>
      <c r="BE3569" s="92">
        <f t="shared" si="221"/>
        <v>5</v>
      </c>
    </row>
    <row r="3570" spans="1:57" s="74" customFormat="1" ht="50.1" customHeight="1" x14ac:dyDescent="0.2">
      <c r="A3570" s="78" t="s">
        <v>55</v>
      </c>
      <c r="B3570" s="78" t="s">
        <v>65</v>
      </c>
      <c r="C3570" s="78" t="s">
        <v>622</v>
      </c>
      <c r="D3570" s="78" t="s">
        <v>792</v>
      </c>
      <c r="E3570" s="79" t="str">
        <f>+IF(C3570&lt;&gt;"",VLOOKUP(MID(C3570,18,5),NIVELES!$A$133:$B$213,2,0),"")</f>
        <v>EL_ORO</v>
      </c>
      <c r="F3570" s="80" t="s">
        <v>84</v>
      </c>
      <c r="G3570" s="81" t="str">
        <f>+IF(F3570&lt;&gt;"",VLOOKUP(F3570,NIVELES!$A$246:$C$464,3,0),"")</f>
        <v>SUR</v>
      </c>
      <c r="H3570" s="82" t="s">
        <v>1024</v>
      </c>
      <c r="I3570" s="78" t="s">
        <v>2189</v>
      </c>
      <c r="J3570" s="78" t="s">
        <v>2184</v>
      </c>
      <c r="K3570" s="78" t="s">
        <v>2185</v>
      </c>
      <c r="L3570" s="78" t="s">
        <v>2321</v>
      </c>
      <c r="M3570" s="78">
        <v>536</v>
      </c>
      <c r="N3570" s="78" t="s">
        <v>2322</v>
      </c>
      <c r="O3570" s="78" t="s">
        <v>2292</v>
      </c>
      <c r="P3570" s="82">
        <v>12</v>
      </c>
      <c r="Q3570" s="78" t="s">
        <v>2293</v>
      </c>
      <c r="R3570" s="82">
        <v>1</v>
      </c>
      <c r="S3570" s="82">
        <v>1</v>
      </c>
      <c r="T3570" s="82">
        <v>1</v>
      </c>
      <c r="U3570" s="82">
        <v>1</v>
      </c>
      <c r="V3570" s="82">
        <v>1</v>
      </c>
      <c r="W3570" s="82">
        <v>1</v>
      </c>
      <c r="X3570" s="82">
        <v>1</v>
      </c>
      <c r="Y3570" s="82">
        <v>1</v>
      </c>
      <c r="Z3570" s="82">
        <v>1</v>
      </c>
      <c r="AA3570" s="82">
        <v>1</v>
      </c>
      <c r="AB3570" s="82">
        <v>1</v>
      </c>
      <c r="AC3570" s="82">
        <v>1</v>
      </c>
      <c r="AD3570" s="85" t="str">
        <f>IF(A3570&lt;&gt;"",IF(D3570="DIRECCIÓN_DE_TRANSFERENCIAS","280 0031",VLOOKUP(C3570,NIVELES!$A$14:$B$105,2,0)),"")</f>
        <v>280 7130</v>
      </c>
      <c r="AE3570" s="86" t="s">
        <v>322</v>
      </c>
      <c r="AF3570" s="86" t="s">
        <v>544</v>
      </c>
      <c r="AG3570" s="79" t="str">
        <f>+IF(AF3570&lt;&gt;"",VLOOKUP(AF3570,NIVELES!$A$666:$B$673,2,0),"")</f>
        <v>PROTECCIÓN_SOCIAL_A_LA_FAMILIA._ASEGURAMIENTO_NO_CONTRIBUTIVO_E_INCLUSIÓN_ECONÓMICA_Y_MOVILIDAD_SOCIAL</v>
      </c>
      <c r="AH3570" s="78" t="s">
        <v>513</v>
      </c>
      <c r="AI3570" s="79" t="str">
        <f>IF(AH3570&lt;&gt;"",VLOOKUP(CONCATENATE(AG3570,AH3570),NIVELES!$B$676:$C$745,2,0),"")</f>
        <v>Acompañamiento Familiar</v>
      </c>
      <c r="AJ3570" s="78" t="s">
        <v>517</v>
      </c>
      <c r="AK3570" s="79" t="str">
        <f>+IF(AJ3570&lt;&gt;"",VLOOKUP(AJ3570,NIVELES!$A$816:$B$892,2,0),"")</f>
        <v>NO APLICA</v>
      </c>
      <c r="AL3570" s="78" t="s">
        <v>553</v>
      </c>
      <c r="AM3570" s="78">
        <v>510203</v>
      </c>
      <c r="AN3570" s="79" t="str">
        <f>IF(AM3570&lt;&gt;"",+VLOOKUP(AM3570,NIVELES!$A$1652:$B$2466,2,0),"")</f>
        <v>Decimotercer Sueldo</v>
      </c>
      <c r="AO3570" s="87">
        <v>3150.58</v>
      </c>
      <c r="AP3570" s="88">
        <v>0</v>
      </c>
      <c r="AQ3570" s="88">
        <v>164.34</v>
      </c>
      <c r="AR3570" s="88">
        <v>0</v>
      </c>
      <c r="AS3570" s="88">
        <v>0</v>
      </c>
      <c r="AT3570" s="88">
        <v>0</v>
      </c>
      <c r="AU3570" s="88">
        <v>0</v>
      </c>
      <c r="AV3570" s="88">
        <v>0</v>
      </c>
      <c r="AW3570" s="88">
        <v>0</v>
      </c>
      <c r="AX3570" s="88">
        <v>0</v>
      </c>
      <c r="AY3570" s="88">
        <v>0</v>
      </c>
      <c r="AZ3570" s="88">
        <v>0</v>
      </c>
      <c r="BA3570" s="88">
        <v>2986.24</v>
      </c>
      <c r="BB3570" s="89">
        <f t="shared" si="219"/>
        <v>3150.58</v>
      </c>
      <c r="BC3570" s="90" t="str">
        <f t="shared" si="218"/>
        <v>OK</v>
      </c>
      <c r="BD3570" s="91" t="str">
        <f t="shared" si="220"/>
        <v xml:space="preserve">                  </v>
      </c>
      <c r="BE3570" s="92">
        <f t="shared" si="221"/>
        <v>12</v>
      </c>
    </row>
    <row r="3571" spans="1:57" s="74" customFormat="1" ht="50.1" customHeight="1" x14ac:dyDescent="0.2">
      <c r="A3571" s="78" t="s">
        <v>55</v>
      </c>
      <c r="B3571" s="78" t="s">
        <v>65</v>
      </c>
      <c r="C3571" s="78" t="s">
        <v>622</v>
      </c>
      <c r="D3571" s="78" t="s">
        <v>792</v>
      </c>
      <c r="E3571" s="79" t="str">
        <f>+IF(C3571&lt;&gt;"",VLOOKUP(MID(C3571,18,5),NIVELES!$A$133:$B$213,2,0),"")</f>
        <v>EL_ORO</v>
      </c>
      <c r="F3571" s="80" t="s">
        <v>84</v>
      </c>
      <c r="G3571" s="81" t="str">
        <f>+IF(F3571&lt;&gt;"",VLOOKUP(F3571,NIVELES!$A$246:$C$464,3,0),"")</f>
        <v>SUR</v>
      </c>
      <c r="H3571" s="82" t="s">
        <v>1024</v>
      </c>
      <c r="I3571" s="78" t="s">
        <v>2189</v>
      </c>
      <c r="J3571" s="78" t="s">
        <v>2184</v>
      </c>
      <c r="K3571" s="78" t="s">
        <v>2185</v>
      </c>
      <c r="L3571" s="78" t="s">
        <v>2321</v>
      </c>
      <c r="M3571" s="78">
        <v>536</v>
      </c>
      <c r="N3571" s="78" t="s">
        <v>2322</v>
      </c>
      <c r="O3571" s="78" t="s">
        <v>2292</v>
      </c>
      <c r="P3571" s="82">
        <v>12</v>
      </c>
      <c r="Q3571" s="78" t="s">
        <v>2293</v>
      </c>
      <c r="R3571" s="82">
        <v>1</v>
      </c>
      <c r="S3571" s="82">
        <v>1</v>
      </c>
      <c r="T3571" s="82">
        <v>1</v>
      </c>
      <c r="U3571" s="82">
        <v>1</v>
      </c>
      <c r="V3571" s="82">
        <v>1</v>
      </c>
      <c r="W3571" s="82">
        <v>1</v>
      </c>
      <c r="X3571" s="82">
        <v>1</v>
      </c>
      <c r="Y3571" s="82">
        <v>1</v>
      </c>
      <c r="Z3571" s="82">
        <v>1</v>
      </c>
      <c r="AA3571" s="82">
        <v>1</v>
      </c>
      <c r="AB3571" s="82">
        <v>1</v>
      </c>
      <c r="AC3571" s="82">
        <v>1</v>
      </c>
      <c r="AD3571" s="85" t="str">
        <f>IF(A3571&lt;&gt;"",IF(D3571="DIRECCIÓN_DE_TRANSFERENCIAS","280 0031",VLOOKUP(C3571,NIVELES!$A$14:$B$105,2,0)),"")</f>
        <v>280 7130</v>
      </c>
      <c r="AE3571" s="86" t="s">
        <v>322</v>
      </c>
      <c r="AF3571" s="86" t="s">
        <v>544</v>
      </c>
      <c r="AG3571" s="79" t="str">
        <f>+IF(AF3571&lt;&gt;"",VLOOKUP(AF3571,NIVELES!$A$666:$B$673,2,0),"")</f>
        <v>PROTECCIÓN_SOCIAL_A_LA_FAMILIA._ASEGURAMIENTO_NO_CONTRIBUTIVO_E_INCLUSIÓN_ECONÓMICA_Y_MOVILIDAD_SOCIAL</v>
      </c>
      <c r="AH3571" s="78" t="s">
        <v>513</v>
      </c>
      <c r="AI3571" s="79" t="str">
        <f>IF(AH3571&lt;&gt;"",VLOOKUP(CONCATENATE(AG3571,AH3571),NIVELES!$B$676:$C$745,2,0),"")</f>
        <v>Acompañamiento Familiar</v>
      </c>
      <c r="AJ3571" s="78" t="s">
        <v>517</v>
      </c>
      <c r="AK3571" s="79" t="str">
        <f>+IF(AJ3571&lt;&gt;"",VLOOKUP(AJ3571,NIVELES!$A$816:$B$892,2,0),"")</f>
        <v>NO APLICA</v>
      </c>
      <c r="AL3571" s="78" t="s">
        <v>553</v>
      </c>
      <c r="AM3571" s="78">
        <v>510204</v>
      </c>
      <c r="AN3571" s="79" t="str">
        <f>IF(AM3571&lt;&gt;"",+VLOOKUP(AM3571,NIVELES!$A$1652:$B$2466,2,0),"")</f>
        <v>Decimocuarto Sueldo</v>
      </c>
      <c r="AO3571" s="87">
        <v>1444.67</v>
      </c>
      <c r="AP3571" s="88">
        <v>0</v>
      </c>
      <c r="AQ3571" s="88">
        <v>65.66</v>
      </c>
      <c r="AR3571" s="88">
        <v>1379.01</v>
      </c>
      <c r="AS3571" s="88">
        <v>0</v>
      </c>
      <c r="AT3571" s="88">
        <v>0</v>
      </c>
      <c r="AU3571" s="88">
        <v>0</v>
      </c>
      <c r="AV3571" s="88">
        <v>0</v>
      </c>
      <c r="AW3571" s="88">
        <v>0</v>
      </c>
      <c r="AX3571" s="88">
        <v>0</v>
      </c>
      <c r="AY3571" s="88">
        <v>0</v>
      </c>
      <c r="AZ3571" s="88">
        <v>0</v>
      </c>
      <c r="BA3571" s="88">
        <v>0</v>
      </c>
      <c r="BB3571" s="89">
        <f t="shared" si="219"/>
        <v>1444.67</v>
      </c>
      <c r="BC3571" s="90" t="str">
        <f t="shared" si="218"/>
        <v>OK</v>
      </c>
      <c r="BD3571" s="91" t="str">
        <f t="shared" si="220"/>
        <v xml:space="preserve">                  </v>
      </c>
      <c r="BE3571" s="92">
        <f t="shared" si="221"/>
        <v>12</v>
      </c>
    </row>
    <row r="3572" spans="1:57" s="74" customFormat="1" ht="50.1" customHeight="1" x14ac:dyDescent="0.2">
      <c r="A3572" s="78" t="s">
        <v>55</v>
      </c>
      <c r="B3572" s="78" t="s">
        <v>65</v>
      </c>
      <c r="C3572" s="78" t="s">
        <v>622</v>
      </c>
      <c r="D3572" s="78" t="s">
        <v>792</v>
      </c>
      <c r="E3572" s="79" t="str">
        <f>+IF(C3572&lt;&gt;"",VLOOKUP(MID(C3572,18,5),NIVELES!$A$133:$B$213,2,0),"")</f>
        <v>EL_ORO</v>
      </c>
      <c r="F3572" s="80" t="s">
        <v>84</v>
      </c>
      <c r="G3572" s="81" t="str">
        <f>+IF(F3572&lt;&gt;"",VLOOKUP(F3572,NIVELES!$A$246:$C$464,3,0),"")</f>
        <v>SUR</v>
      </c>
      <c r="H3572" s="82" t="s">
        <v>1024</v>
      </c>
      <c r="I3572" s="78" t="s">
        <v>2189</v>
      </c>
      <c r="J3572" s="78" t="s">
        <v>2184</v>
      </c>
      <c r="K3572" s="78" t="s">
        <v>2185</v>
      </c>
      <c r="L3572" s="78" t="s">
        <v>2321</v>
      </c>
      <c r="M3572" s="78">
        <v>536</v>
      </c>
      <c r="N3572" s="78" t="s">
        <v>2322</v>
      </c>
      <c r="O3572" s="78" t="s">
        <v>2292</v>
      </c>
      <c r="P3572" s="82">
        <v>12</v>
      </c>
      <c r="Q3572" s="78" t="s">
        <v>2293</v>
      </c>
      <c r="R3572" s="82">
        <v>1</v>
      </c>
      <c r="S3572" s="82">
        <v>1</v>
      </c>
      <c r="T3572" s="82">
        <v>1</v>
      </c>
      <c r="U3572" s="82">
        <v>1</v>
      </c>
      <c r="V3572" s="82">
        <v>1</v>
      </c>
      <c r="W3572" s="82">
        <v>1</v>
      </c>
      <c r="X3572" s="82">
        <v>1</v>
      </c>
      <c r="Y3572" s="82">
        <v>1</v>
      </c>
      <c r="Z3572" s="82">
        <v>1</v>
      </c>
      <c r="AA3572" s="82">
        <v>1</v>
      </c>
      <c r="AB3572" s="82">
        <v>1</v>
      </c>
      <c r="AC3572" s="82">
        <v>1</v>
      </c>
      <c r="AD3572" s="85" t="str">
        <f>IF(A3572&lt;&gt;"",IF(D3572="DIRECCIÓN_DE_TRANSFERENCIAS","280 0031",VLOOKUP(C3572,NIVELES!$A$14:$B$105,2,0)),"")</f>
        <v>280 7130</v>
      </c>
      <c r="AE3572" s="86" t="s">
        <v>322</v>
      </c>
      <c r="AF3572" s="86" t="s">
        <v>544</v>
      </c>
      <c r="AG3572" s="79" t="str">
        <f>+IF(AF3572&lt;&gt;"",VLOOKUP(AF3572,NIVELES!$A$666:$B$673,2,0),"")</f>
        <v>PROTECCIÓN_SOCIAL_A_LA_FAMILIA._ASEGURAMIENTO_NO_CONTRIBUTIVO_E_INCLUSIÓN_ECONÓMICA_Y_MOVILIDAD_SOCIAL</v>
      </c>
      <c r="AH3572" s="78" t="s">
        <v>513</v>
      </c>
      <c r="AI3572" s="79" t="str">
        <f>IF(AH3572&lt;&gt;"",VLOOKUP(CONCATENATE(AG3572,AH3572),NIVELES!$B$676:$C$745,2,0),"")</f>
        <v>Acompañamiento Familiar</v>
      </c>
      <c r="AJ3572" s="78" t="s">
        <v>517</v>
      </c>
      <c r="AK3572" s="79" t="str">
        <f>+IF(AJ3572&lt;&gt;"",VLOOKUP(AJ3572,NIVELES!$A$816:$B$892,2,0),"")</f>
        <v>NO APLICA</v>
      </c>
      <c r="AL3572" s="78" t="s">
        <v>553</v>
      </c>
      <c r="AM3572" s="78">
        <v>510510</v>
      </c>
      <c r="AN3572" s="79" t="str">
        <f>IF(AM3572&lt;&gt;"",+VLOOKUP(AM3572,NIVELES!$A$1652:$B$2466,2,0),"")</f>
        <v>Servicios Personales por Contrato</v>
      </c>
      <c r="AO3572" s="87">
        <v>37807</v>
      </c>
      <c r="AP3572" s="88">
        <v>0</v>
      </c>
      <c r="AQ3572" s="88">
        <v>5240</v>
      </c>
      <c r="AR3572" s="88">
        <v>3369</v>
      </c>
      <c r="AS3572" s="88">
        <v>3369</v>
      </c>
      <c r="AT3572" s="88">
        <v>3369</v>
      </c>
      <c r="AU3572" s="88">
        <v>3369</v>
      </c>
      <c r="AV3572" s="88">
        <v>3369</v>
      </c>
      <c r="AW3572" s="88">
        <v>3369</v>
      </c>
      <c r="AX3572" s="88">
        <v>3369</v>
      </c>
      <c r="AY3572" s="88">
        <v>3369</v>
      </c>
      <c r="AZ3572" s="88">
        <v>3369</v>
      </c>
      <c r="BA3572" s="88">
        <v>2246</v>
      </c>
      <c r="BB3572" s="89">
        <f t="shared" si="219"/>
        <v>37807</v>
      </c>
      <c r="BC3572" s="90" t="str">
        <f t="shared" si="218"/>
        <v>OK</v>
      </c>
      <c r="BD3572" s="91" t="str">
        <f t="shared" si="220"/>
        <v xml:space="preserve">                  </v>
      </c>
      <c r="BE3572" s="92">
        <f t="shared" si="221"/>
        <v>12</v>
      </c>
    </row>
    <row r="3573" spans="1:57" s="74" customFormat="1" ht="50.1" customHeight="1" x14ac:dyDescent="0.2">
      <c r="A3573" s="78" t="s">
        <v>55</v>
      </c>
      <c r="B3573" s="78" t="s">
        <v>65</v>
      </c>
      <c r="C3573" s="78" t="s">
        <v>622</v>
      </c>
      <c r="D3573" s="78" t="s">
        <v>792</v>
      </c>
      <c r="E3573" s="79" t="str">
        <f>+IF(C3573&lt;&gt;"",VLOOKUP(MID(C3573,18,5),NIVELES!$A$133:$B$213,2,0),"")</f>
        <v>EL_ORO</v>
      </c>
      <c r="F3573" s="80" t="s">
        <v>84</v>
      </c>
      <c r="G3573" s="81" t="str">
        <f>+IF(F3573&lt;&gt;"",VLOOKUP(F3573,NIVELES!$A$246:$C$464,3,0),"")</f>
        <v>SUR</v>
      </c>
      <c r="H3573" s="82" t="s">
        <v>1024</v>
      </c>
      <c r="I3573" s="78" t="s">
        <v>2189</v>
      </c>
      <c r="J3573" s="78" t="s">
        <v>2184</v>
      </c>
      <c r="K3573" s="78" t="s">
        <v>2185</v>
      </c>
      <c r="L3573" s="78" t="s">
        <v>2321</v>
      </c>
      <c r="M3573" s="78">
        <v>536</v>
      </c>
      <c r="N3573" s="78" t="s">
        <v>2322</v>
      </c>
      <c r="O3573" s="78" t="s">
        <v>2292</v>
      </c>
      <c r="P3573" s="82">
        <v>12</v>
      </c>
      <c r="Q3573" s="78" t="s">
        <v>2293</v>
      </c>
      <c r="R3573" s="82">
        <v>1</v>
      </c>
      <c r="S3573" s="82">
        <v>1</v>
      </c>
      <c r="T3573" s="82">
        <v>1</v>
      </c>
      <c r="U3573" s="82">
        <v>1</v>
      </c>
      <c r="V3573" s="82">
        <v>1</v>
      </c>
      <c r="W3573" s="82">
        <v>1</v>
      </c>
      <c r="X3573" s="82">
        <v>1</v>
      </c>
      <c r="Y3573" s="82">
        <v>1</v>
      </c>
      <c r="Z3573" s="82">
        <v>1</v>
      </c>
      <c r="AA3573" s="82">
        <v>1</v>
      </c>
      <c r="AB3573" s="82">
        <v>1</v>
      </c>
      <c r="AC3573" s="82">
        <v>1</v>
      </c>
      <c r="AD3573" s="85" t="str">
        <f>IF(A3573&lt;&gt;"",IF(D3573="DIRECCIÓN_DE_TRANSFERENCIAS","280 0031",VLOOKUP(C3573,NIVELES!$A$14:$B$105,2,0)),"")</f>
        <v>280 7130</v>
      </c>
      <c r="AE3573" s="86" t="s">
        <v>322</v>
      </c>
      <c r="AF3573" s="86" t="s">
        <v>544</v>
      </c>
      <c r="AG3573" s="79" t="str">
        <f>+IF(AF3573&lt;&gt;"",VLOOKUP(AF3573,NIVELES!$A$666:$B$673,2,0),"")</f>
        <v>PROTECCIÓN_SOCIAL_A_LA_FAMILIA._ASEGURAMIENTO_NO_CONTRIBUTIVO_E_INCLUSIÓN_ECONÓMICA_Y_MOVILIDAD_SOCIAL</v>
      </c>
      <c r="AH3573" s="78" t="s">
        <v>513</v>
      </c>
      <c r="AI3573" s="79" t="str">
        <f>IF(AH3573&lt;&gt;"",VLOOKUP(CONCATENATE(AG3573,AH3573),NIVELES!$B$676:$C$745,2,0),"")</f>
        <v>Acompañamiento Familiar</v>
      </c>
      <c r="AJ3573" s="78" t="s">
        <v>517</v>
      </c>
      <c r="AK3573" s="79" t="str">
        <f>+IF(AJ3573&lt;&gt;"",VLOOKUP(AJ3573,NIVELES!$A$816:$B$892,2,0),"")</f>
        <v>NO APLICA</v>
      </c>
      <c r="AL3573" s="78" t="s">
        <v>553</v>
      </c>
      <c r="AM3573" s="78">
        <v>510601</v>
      </c>
      <c r="AN3573" s="79" t="str">
        <f>IF(AM3573&lt;&gt;"",+VLOOKUP(AM3573,NIVELES!$A$1652:$B$2466,2,0),"")</f>
        <v>Aporte Patronal</v>
      </c>
      <c r="AO3573" s="87">
        <v>3648.38</v>
      </c>
      <c r="AP3573" s="88">
        <v>0</v>
      </c>
      <c r="AQ3573" s="88">
        <v>505.7</v>
      </c>
      <c r="AR3573" s="88">
        <v>325.51</v>
      </c>
      <c r="AS3573" s="88">
        <v>325.51</v>
      </c>
      <c r="AT3573" s="88">
        <v>325.51</v>
      </c>
      <c r="AU3573" s="88">
        <v>325.51</v>
      </c>
      <c r="AV3573" s="88">
        <v>325.51</v>
      </c>
      <c r="AW3573" s="88">
        <v>325.51</v>
      </c>
      <c r="AX3573" s="88">
        <v>325.51</v>
      </c>
      <c r="AY3573" s="88">
        <v>325.51</v>
      </c>
      <c r="AZ3573" s="88">
        <v>325.51</v>
      </c>
      <c r="BA3573" s="88">
        <v>213.09</v>
      </c>
      <c r="BB3573" s="89">
        <f t="shared" si="219"/>
        <v>3648.380000000001</v>
      </c>
      <c r="BC3573" s="90" t="str">
        <f t="shared" si="218"/>
        <v>OK</v>
      </c>
      <c r="BD3573" s="91" t="str">
        <f t="shared" si="220"/>
        <v xml:space="preserve">                  </v>
      </c>
      <c r="BE3573" s="92">
        <f t="shared" si="221"/>
        <v>12</v>
      </c>
    </row>
    <row r="3574" spans="1:57" s="74" customFormat="1" ht="50.1" customHeight="1" x14ac:dyDescent="0.2">
      <c r="A3574" s="78" t="s">
        <v>55</v>
      </c>
      <c r="B3574" s="78" t="s">
        <v>65</v>
      </c>
      <c r="C3574" s="78" t="s">
        <v>622</v>
      </c>
      <c r="D3574" s="78" t="s">
        <v>792</v>
      </c>
      <c r="E3574" s="79" t="str">
        <f>+IF(C3574&lt;&gt;"",VLOOKUP(MID(C3574,18,5),NIVELES!$A$133:$B$213,2,0),"")</f>
        <v>EL_ORO</v>
      </c>
      <c r="F3574" s="80" t="s">
        <v>84</v>
      </c>
      <c r="G3574" s="81" t="str">
        <f>+IF(F3574&lt;&gt;"",VLOOKUP(F3574,NIVELES!$A$246:$C$464,3,0),"")</f>
        <v>SUR</v>
      </c>
      <c r="H3574" s="82" t="s">
        <v>1024</v>
      </c>
      <c r="I3574" s="78" t="s">
        <v>2189</v>
      </c>
      <c r="J3574" s="78" t="s">
        <v>2184</v>
      </c>
      <c r="K3574" s="78" t="s">
        <v>2185</v>
      </c>
      <c r="L3574" s="78" t="s">
        <v>2321</v>
      </c>
      <c r="M3574" s="78">
        <v>536</v>
      </c>
      <c r="N3574" s="78" t="s">
        <v>2322</v>
      </c>
      <c r="O3574" s="78" t="s">
        <v>2292</v>
      </c>
      <c r="P3574" s="82">
        <v>12</v>
      </c>
      <c r="Q3574" s="78" t="s">
        <v>2293</v>
      </c>
      <c r="R3574" s="82">
        <v>1</v>
      </c>
      <c r="S3574" s="82">
        <v>1</v>
      </c>
      <c r="T3574" s="82">
        <v>1</v>
      </c>
      <c r="U3574" s="82">
        <v>1</v>
      </c>
      <c r="V3574" s="82">
        <v>1</v>
      </c>
      <c r="W3574" s="82">
        <v>1</v>
      </c>
      <c r="X3574" s="82">
        <v>1</v>
      </c>
      <c r="Y3574" s="82">
        <v>1</v>
      </c>
      <c r="Z3574" s="82">
        <v>1</v>
      </c>
      <c r="AA3574" s="82">
        <v>1</v>
      </c>
      <c r="AB3574" s="82">
        <v>1</v>
      </c>
      <c r="AC3574" s="82">
        <v>1</v>
      </c>
      <c r="AD3574" s="85" t="str">
        <f>IF(A3574&lt;&gt;"",IF(D3574="DIRECCIÓN_DE_TRANSFERENCIAS","280 0031",VLOOKUP(C3574,NIVELES!$A$14:$B$105,2,0)),"")</f>
        <v>280 7130</v>
      </c>
      <c r="AE3574" s="86" t="s">
        <v>322</v>
      </c>
      <c r="AF3574" s="86" t="s">
        <v>544</v>
      </c>
      <c r="AG3574" s="79" t="str">
        <f>+IF(AF3574&lt;&gt;"",VLOOKUP(AF3574,NIVELES!$A$666:$B$673,2,0),"")</f>
        <v>PROTECCIÓN_SOCIAL_A_LA_FAMILIA._ASEGURAMIENTO_NO_CONTRIBUTIVO_E_INCLUSIÓN_ECONÓMICA_Y_MOVILIDAD_SOCIAL</v>
      </c>
      <c r="AH3574" s="78" t="s">
        <v>513</v>
      </c>
      <c r="AI3574" s="79" t="str">
        <f>IF(AH3574&lt;&gt;"",VLOOKUP(CONCATENATE(AG3574,AH3574),NIVELES!$B$676:$C$745,2,0),"")</f>
        <v>Acompañamiento Familiar</v>
      </c>
      <c r="AJ3574" s="78" t="s">
        <v>517</v>
      </c>
      <c r="AK3574" s="79" t="str">
        <f>+IF(AJ3574&lt;&gt;"",VLOOKUP(AJ3574,NIVELES!$A$816:$B$892,2,0),"")</f>
        <v>NO APLICA</v>
      </c>
      <c r="AL3574" s="78" t="s">
        <v>553</v>
      </c>
      <c r="AM3574" s="78">
        <v>510602</v>
      </c>
      <c r="AN3574" s="79" t="str">
        <f>IF(AM3574&lt;&gt;"",+VLOOKUP(AM3574,NIVELES!$A$1652:$B$2466,2,0),"")</f>
        <v>Fondo de Reserva</v>
      </c>
      <c r="AO3574" s="87">
        <v>3150.58</v>
      </c>
      <c r="AP3574" s="88">
        <v>0</v>
      </c>
      <c r="AQ3574" s="88">
        <v>218.25</v>
      </c>
      <c r="AR3574" s="88">
        <v>280.75</v>
      </c>
      <c r="AS3574" s="88">
        <v>280.75</v>
      </c>
      <c r="AT3574" s="88">
        <v>280.75</v>
      </c>
      <c r="AU3574" s="88">
        <v>280.75</v>
      </c>
      <c r="AV3574" s="88">
        <v>280.75</v>
      </c>
      <c r="AW3574" s="88">
        <v>280.75</v>
      </c>
      <c r="AX3574" s="88">
        <v>280.75</v>
      </c>
      <c r="AY3574" s="88">
        <v>280.75</v>
      </c>
      <c r="AZ3574" s="88">
        <v>280.75</v>
      </c>
      <c r="BA3574" s="88">
        <v>405.58</v>
      </c>
      <c r="BB3574" s="89">
        <f t="shared" si="219"/>
        <v>3150.58</v>
      </c>
      <c r="BC3574" s="90" t="str">
        <f t="shared" si="218"/>
        <v>OK</v>
      </c>
      <c r="BD3574" s="91" t="str">
        <f t="shared" si="220"/>
        <v xml:space="preserve">                  </v>
      </c>
      <c r="BE3574" s="92">
        <f t="shared" si="221"/>
        <v>12</v>
      </c>
    </row>
    <row r="3575" spans="1:57" s="74" customFormat="1" ht="50.1" customHeight="1" x14ac:dyDescent="0.2">
      <c r="A3575" s="78" t="s">
        <v>55</v>
      </c>
      <c r="B3575" s="78" t="s">
        <v>65</v>
      </c>
      <c r="C3575" s="78" t="s">
        <v>622</v>
      </c>
      <c r="D3575" s="78" t="s">
        <v>792</v>
      </c>
      <c r="E3575" s="79" t="str">
        <f>+IF(C3575&lt;&gt;"",VLOOKUP(MID(C3575,18,5),NIVELES!$A$133:$B$213,2,0),"")</f>
        <v>EL_ORO</v>
      </c>
      <c r="F3575" s="80" t="s">
        <v>84</v>
      </c>
      <c r="G3575" s="81" t="str">
        <f>+IF(F3575&lt;&gt;"",VLOOKUP(F3575,NIVELES!$A$246:$C$464,3,0),"")</f>
        <v>SUR</v>
      </c>
      <c r="H3575" s="82" t="s">
        <v>1024</v>
      </c>
      <c r="I3575" s="78" t="s">
        <v>2189</v>
      </c>
      <c r="J3575" s="78" t="s">
        <v>2184</v>
      </c>
      <c r="K3575" s="78" t="s">
        <v>2185</v>
      </c>
      <c r="L3575" s="78" t="s">
        <v>2321</v>
      </c>
      <c r="M3575" s="78">
        <v>536</v>
      </c>
      <c r="N3575" s="78" t="s">
        <v>2322</v>
      </c>
      <c r="O3575" s="78" t="s">
        <v>2292</v>
      </c>
      <c r="P3575" s="82">
        <v>12</v>
      </c>
      <c r="Q3575" s="78" t="s">
        <v>2293</v>
      </c>
      <c r="R3575" s="82">
        <v>1</v>
      </c>
      <c r="S3575" s="82">
        <v>1</v>
      </c>
      <c r="T3575" s="82">
        <v>1</v>
      </c>
      <c r="U3575" s="82">
        <v>1</v>
      </c>
      <c r="V3575" s="82">
        <v>1</v>
      </c>
      <c r="W3575" s="82">
        <v>1</v>
      </c>
      <c r="X3575" s="82">
        <v>1</v>
      </c>
      <c r="Y3575" s="82">
        <v>1</v>
      </c>
      <c r="Z3575" s="82">
        <v>1</v>
      </c>
      <c r="AA3575" s="82">
        <v>1</v>
      </c>
      <c r="AB3575" s="82">
        <v>1</v>
      </c>
      <c r="AC3575" s="82">
        <v>1</v>
      </c>
      <c r="AD3575" s="85" t="str">
        <f>IF(A3575&lt;&gt;"",IF(D3575="DIRECCIÓN_DE_TRANSFERENCIAS","280 0031",VLOOKUP(C3575,NIVELES!$A$14:$B$105,2,0)),"")</f>
        <v>280 7130</v>
      </c>
      <c r="AE3575" s="86" t="s">
        <v>322</v>
      </c>
      <c r="AF3575" s="86" t="s">
        <v>544</v>
      </c>
      <c r="AG3575" s="79" t="str">
        <f>+IF(AF3575&lt;&gt;"",VLOOKUP(AF3575,NIVELES!$A$666:$B$673,2,0),"")</f>
        <v>PROTECCIÓN_SOCIAL_A_LA_FAMILIA._ASEGURAMIENTO_NO_CONTRIBUTIVO_E_INCLUSIÓN_ECONÓMICA_Y_MOVILIDAD_SOCIAL</v>
      </c>
      <c r="AH3575" s="78" t="s">
        <v>513</v>
      </c>
      <c r="AI3575" s="79" t="str">
        <f>IF(AH3575&lt;&gt;"",VLOOKUP(CONCATENATE(AG3575,AH3575),NIVELES!$B$676:$C$745,2,0),"")</f>
        <v>Acompañamiento Familiar</v>
      </c>
      <c r="AJ3575" s="78" t="s">
        <v>517</v>
      </c>
      <c r="AK3575" s="79" t="str">
        <f>+IF(AJ3575&lt;&gt;"",VLOOKUP(AJ3575,NIVELES!$A$816:$B$892,2,0),"")</f>
        <v>NO APLICA</v>
      </c>
      <c r="AL3575" s="78" t="s">
        <v>553</v>
      </c>
      <c r="AM3575" s="78">
        <v>510707</v>
      </c>
      <c r="AN3575" s="79" t="str">
        <f>IF(AM3575&lt;&gt;"",+VLOOKUP(AM3575,NIVELES!$A$1652:$B$2466,2,0),"")</f>
        <v>Compensación por Vacaciones no Gozadas por Cesación de Funciones</v>
      </c>
      <c r="AO3575" s="87">
        <v>0</v>
      </c>
      <c r="AP3575" s="88">
        <v>0</v>
      </c>
      <c r="AQ3575" s="88">
        <v>0</v>
      </c>
      <c r="AR3575" s="88">
        <v>0</v>
      </c>
      <c r="AS3575" s="88">
        <v>0</v>
      </c>
      <c r="AT3575" s="88">
        <v>0</v>
      </c>
      <c r="AU3575" s="88">
        <v>0</v>
      </c>
      <c r="AV3575" s="88">
        <v>0</v>
      </c>
      <c r="AW3575" s="88">
        <v>0</v>
      </c>
      <c r="AX3575" s="88">
        <v>0</v>
      </c>
      <c r="AY3575" s="88">
        <v>0</v>
      </c>
      <c r="AZ3575" s="88">
        <v>0</v>
      </c>
      <c r="BA3575" s="88">
        <v>0</v>
      </c>
      <c r="BB3575" s="89">
        <f t="shared" si="219"/>
        <v>0</v>
      </c>
      <c r="BC3575" s="90" t="str">
        <f t="shared" si="218"/>
        <v>OK</v>
      </c>
      <c r="BD3575" s="91" t="str">
        <f t="shared" si="220"/>
        <v xml:space="preserve">                  </v>
      </c>
      <c r="BE3575" s="92">
        <f t="shared" si="221"/>
        <v>12</v>
      </c>
    </row>
    <row r="3576" spans="1:57" s="74" customFormat="1" ht="50.1" customHeight="1" x14ac:dyDescent="0.2">
      <c r="A3576" s="78" t="s">
        <v>55</v>
      </c>
      <c r="B3576" s="78" t="s">
        <v>65</v>
      </c>
      <c r="C3576" s="78" t="s">
        <v>622</v>
      </c>
      <c r="D3576" s="78" t="s">
        <v>792</v>
      </c>
      <c r="E3576" s="79" t="str">
        <f>+IF(C3576&lt;&gt;"",VLOOKUP(MID(C3576,18,5),NIVELES!$A$133:$B$213,2,0),"")</f>
        <v>EL_ORO</v>
      </c>
      <c r="F3576" s="80" t="s">
        <v>84</v>
      </c>
      <c r="G3576" s="81" t="str">
        <f>+IF(F3576&lt;&gt;"",VLOOKUP(F3576,NIVELES!$A$246:$C$464,3,0),"")</f>
        <v>SUR</v>
      </c>
      <c r="H3576" s="82" t="s">
        <v>1024</v>
      </c>
      <c r="I3576" s="78" t="s">
        <v>2189</v>
      </c>
      <c r="J3576" s="78" t="s">
        <v>2184</v>
      </c>
      <c r="K3576" s="78" t="s">
        <v>2185</v>
      </c>
      <c r="L3576" s="78" t="s">
        <v>2321</v>
      </c>
      <c r="M3576" s="78">
        <v>536</v>
      </c>
      <c r="N3576" s="78" t="s">
        <v>2322</v>
      </c>
      <c r="O3576" s="78" t="s">
        <v>3338</v>
      </c>
      <c r="P3576" s="82">
        <v>10</v>
      </c>
      <c r="Q3576" s="78" t="s">
        <v>3350</v>
      </c>
      <c r="R3576" s="82"/>
      <c r="S3576" s="82"/>
      <c r="T3576" s="82">
        <v>1</v>
      </c>
      <c r="U3576" s="82">
        <v>1</v>
      </c>
      <c r="V3576" s="82">
        <v>1</v>
      </c>
      <c r="W3576" s="82">
        <v>1</v>
      </c>
      <c r="X3576" s="82">
        <v>1</v>
      </c>
      <c r="Y3576" s="82">
        <v>1</v>
      </c>
      <c r="Z3576" s="82">
        <v>1</v>
      </c>
      <c r="AA3576" s="82">
        <v>1</v>
      </c>
      <c r="AB3576" s="82">
        <v>1</v>
      </c>
      <c r="AC3576" s="82">
        <v>1</v>
      </c>
      <c r="AD3576" s="85" t="str">
        <f>IF(A3576&lt;&gt;"",IF(D3576="DIRECCIÓN_DE_TRANSFERENCIAS","280 0031",VLOOKUP(C3576,NIVELES!$A$14:$B$105,2,0)),"")</f>
        <v>280 7130</v>
      </c>
      <c r="AE3576" s="86" t="s">
        <v>322</v>
      </c>
      <c r="AF3576" s="86" t="s">
        <v>544</v>
      </c>
      <c r="AG3576" s="79" t="str">
        <f>+IF(AF3576&lt;&gt;"",VLOOKUP(AF3576,NIVELES!$A$666:$B$673,2,0),"")</f>
        <v>PROTECCIÓN_SOCIAL_A_LA_FAMILIA._ASEGURAMIENTO_NO_CONTRIBUTIVO_E_INCLUSIÓN_ECONÓMICA_Y_MOVILIDAD_SOCIAL</v>
      </c>
      <c r="AH3576" s="78" t="s">
        <v>513</v>
      </c>
      <c r="AI3576" s="79" t="str">
        <f>IF(AH3576&lt;&gt;"",VLOOKUP(CONCATENATE(AG3576,AH3576),NIVELES!$B$676:$C$745,2,0),"")</f>
        <v>Acompañamiento Familiar</v>
      </c>
      <c r="AJ3576" s="78" t="s">
        <v>517</v>
      </c>
      <c r="AK3576" s="79" t="str">
        <f>+IF(AJ3576&lt;&gt;"",VLOOKUP(AJ3576,NIVELES!$A$816:$B$892,2,0),"")</f>
        <v>NO APLICA</v>
      </c>
      <c r="AL3576" s="78" t="s">
        <v>554</v>
      </c>
      <c r="AM3576" s="78">
        <v>530301</v>
      </c>
      <c r="AN3576" s="79" t="str">
        <f>IF(AM3576&lt;&gt;"",+VLOOKUP(AM3576,NIVELES!$A$1652:$B$2466,2,0),"")</f>
        <v>Pasajes al Interior</v>
      </c>
      <c r="AO3576" s="87">
        <v>0</v>
      </c>
      <c r="AP3576" s="88">
        <v>0</v>
      </c>
      <c r="AQ3576" s="88">
        <v>0</v>
      </c>
      <c r="AR3576" s="88">
        <v>0</v>
      </c>
      <c r="AS3576" s="88">
        <v>0</v>
      </c>
      <c r="AT3576" s="88">
        <v>0</v>
      </c>
      <c r="AU3576" s="88">
        <v>0</v>
      </c>
      <c r="AV3576" s="88">
        <v>0</v>
      </c>
      <c r="AW3576" s="88">
        <v>0</v>
      </c>
      <c r="AX3576" s="88">
        <v>0</v>
      </c>
      <c r="AY3576" s="88">
        <v>0</v>
      </c>
      <c r="AZ3576" s="88">
        <v>0</v>
      </c>
      <c r="BA3576" s="88">
        <v>0</v>
      </c>
      <c r="BB3576" s="89">
        <f t="shared" si="219"/>
        <v>0</v>
      </c>
      <c r="BC3576" s="90" t="str">
        <f t="shared" si="218"/>
        <v>OK</v>
      </c>
      <c r="BD3576" s="91" t="str">
        <f t="shared" si="220"/>
        <v xml:space="preserve">                  </v>
      </c>
      <c r="BE3576" s="92">
        <f t="shared" si="221"/>
        <v>10</v>
      </c>
    </row>
    <row r="3577" spans="1:57" s="74" customFormat="1" ht="50.1" customHeight="1" x14ac:dyDescent="0.2">
      <c r="A3577" s="78" t="s">
        <v>55</v>
      </c>
      <c r="B3577" s="78" t="s">
        <v>65</v>
      </c>
      <c r="C3577" s="78" t="s">
        <v>622</v>
      </c>
      <c r="D3577" s="78" t="s">
        <v>792</v>
      </c>
      <c r="E3577" s="79" t="str">
        <f>+IF(C3577&lt;&gt;"",VLOOKUP(MID(C3577,18,5),NIVELES!$A$133:$B$213,2,0),"")</f>
        <v>EL_ORO</v>
      </c>
      <c r="F3577" s="80" t="s">
        <v>84</v>
      </c>
      <c r="G3577" s="81" t="str">
        <f>+IF(F3577&lt;&gt;"",VLOOKUP(F3577,NIVELES!$A$246:$C$464,3,0),"")</f>
        <v>SUR</v>
      </c>
      <c r="H3577" s="82" t="s">
        <v>1024</v>
      </c>
      <c r="I3577" s="78" t="s">
        <v>2189</v>
      </c>
      <c r="J3577" s="78" t="s">
        <v>2184</v>
      </c>
      <c r="K3577" s="78" t="s">
        <v>2185</v>
      </c>
      <c r="L3577" s="78" t="s">
        <v>2321</v>
      </c>
      <c r="M3577" s="78">
        <v>536</v>
      </c>
      <c r="N3577" s="78" t="s">
        <v>2322</v>
      </c>
      <c r="O3577" s="78" t="s">
        <v>3351</v>
      </c>
      <c r="P3577" s="82">
        <v>10</v>
      </c>
      <c r="Q3577" s="78" t="s">
        <v>3370</v>
      </c>
      <c r="R3577" s="82"/>
      <c r="S3577" s="82"/>
      <c r="T3577" s="82">
        <v>1</v>
      </c>
      <c r="U3577" s="82">
        <v>1</v>
      </c>
      <c r="V3577" s="82">
        <v>1</v>
      </c>
      <c r="W3577" s="82">
        <v>1</v>
      </c>
      <c r="X3577" s="82">
        <v>1</v>
      </c>
      <c r="Y3577" s="82">
        <v>1</v>
      </c>
      <c r="Z3577" s="82">
        <v>1</v>
      </c>
      <c r="AA3577" s="82">
        <v>1</v>
      </c>
      <c r="AB3577" s="82">
        <v>1</v>
      </c>
      <c r="AC3577" s="82">
        <v>1</v>
      </c>
      <c r="AD3577" s="85" t="str">
        <f>IF(A3577&lt;&gt;"",IF(D3577="DIRECCIÓN_DE_TRANSFERENCIAS","280 0031",VLOOKUP(C3577,NIVELES!$A$14:$B$105,2,0)),"")</f>
        <v>280 7130</v>
      </c>
      <c r="AE3577" s="86" t="s">
        <v>322</v>
      </c>
      <c r="AF3577" s="86" t="s">
        <v>544</v>
      </c>
      <c r="AG3577" s="79" t="str">
        <f>+IF(AF3577&lt;&gt;"",VLOOKUP(AF3577,NIVELES!$A$666:$B$673,2,0),"")</f>
        <v>PROTECCIÓN_SOCIAL_A_LA_FAMILIA._ASEGURAMIENTO_NO_CONTRIBUTIVO_E_INCLUSIÓN_ECONÓMICA_Y_MOVILIDAD_SOCIAL</v>
      </c>
      <c r="AH3577" s="78" t="s">
        <v>513</v>
      </c>
      <c r="AI3577" s="79" t="str">
        <f>IF(AH3577&lt;&gt;"",VLOOKUP(CONCATENATE(AG3577,AH3577),NIVELES!$B$676:$C$745,2,0),"")</f>
        <v>Acompañamiento Familiar</v>
      </c>
      <c r="AJ3577" s="78" t="s">
        <v>517</v>
      </c>
      <c r="AK3577" s="79" t="str">
        <f>+IF(AJ3577&lt;&gt;"",VLOOKUP(AJ3577,NIVELES!$A$816:$B$892,2,0),"")</f>
        <v>NO APLICA</v>
      </c>
      <c r="AL3577" s="78" t="s">
        <v>554</v>
      </c>
      <c r="AM3577" s="78">
        <v>530303</v>
      </c>
      <c r="AN3577" s="79" t="str">
        <f>IF(AM3577&lt;&gt;"",+VLOOKUP(AM3577,NIVELES!$A$1652:$B$2466,2,0),"")</f>
        <v>Viáticos y Subsistencias en el Interior</v>
      </c>
      <c r="AO3577" s="87">
        <v>0</v>
      </c>
      <c r="AP3577" s="88">
        <v>0</v>
      </c>
      <c r="AQ3577" s="88">
        <v>0</v>
      </c>
      <c r="AR3577" s="88">
        <v>0</v>
      </c>
      <c r="AS3577" s="88">
        <v>0</v>
      </c>
      <c r="AT3577" s="88">
        <v>0</v>
      </c>
      <c r="AU3577" s="88">
        <v>0</v>
      </c>
      <c r="AV3577" s="88">
        <v>0</v>
      </c>
      <c r="AW3577" s="88">
        <v>0</v>
      </c>
      <c r="AX3577" s="88">
        <v>0</v>
      </c>
      <c r="AY3577" s="88">
        <v>0</v>
      </c>
      <c r="AZ3577" s="88">
        <v>0</v>
      </c>
      <c r="BA3577" s="88">
        <v>0</v>
      </c>
      <c r="BB3577" s="89">
        <f t="shared" si="219"/>
        <v>0</v>
      </c>
      <c r="BC3577" s="90" t="str">
        <f t="shared" si="218"/>
        <v>OK</v>
      </c>
      <c r="BD3577" s="91" t="str">
        <f t="shared" si="220"/>
        <v xml:space="preserve">                  </v>
      </c>
      <c r="BE3577" s="92">
        <f t="shared" si="221"/>
        <v>10</v>
      </c>
    </row>
    <row r="3578" spans="1:57" s="74" customFormat="1" ht="50.1" customHeight="1" x14ac:dyDescent="0.2">
      <c r="A3578" s="78" t="s">
        <v>55</v>
      </c>
      <c r="B3578" s="78" t="s">
        <v>65</v>
      </c>
      <c r="C3578" s="78" t="s">
        <v>622</v>
      </c>
      <c r="D3578" s="78" t="s">
        <v>792</v>
      </c>
      <c r="E3578" s="79" t="str">
        <f>+IF(C3578&lt;&gt;"",VLOOKUP(MID(C3578,18,5),NIVELES!$A$133:$B$213,2,0),"")</f>
        <v>EL_ORO</v>
      </c>
      <c r="F3578" s="80" t="s">
        <v>84</v>
      </c>
      <c r="G3578" s="81" t="str">
        <f>+IF(F3578&lt;&gt;"",VLOOKUP(F3578,NIVELES!$A$246:$C$464,3,0),"")</f>
        <v>SUR</v>
      </c>
      <c r="H3578" s="82" t="s">
        <v>1024</v>
      </c>
      <c r="I3578" s="78" t="s">
        <v>2189</v>
      </c>
      <c r="J3578" s="78" t="s">
        <v>2184</v>
      </c>
      <c r="K3578" s="78" t="s">
        <v>2185</v>
      </c>
      <c r="L3578" s="78" t="s">
        <v>2321</v>
      </c>
      <c r="M3578" s="78">
        <v>536</v>
      </c>
      <c r="N3578" s="78" t="s">
        <v>2322</v>
      </c>
      <c r="O3578" s="78" t="s">
        <v>3395</v>
      </c>
      <c r="P3578" s="82">
        <v>10</v>
      </c>
      <c r="Q3578" s="78" t="s">
        <v>3396</v>
      </c>
      <c r="R3578" s="82"/>
      <c r="S3578" s="82"/>
      <c r="T3578" s="82">
        <v>1</v>
      </c>
      <c r="U3578" s="82">
        <v>1</v>
      </c>
      <c r="V3578" s="82">
        <v>1</v>
      </c>
      <c r="W3578" s="82">
        <v>1</v>
      </c>
      <c r="X3578" s="82">
        <v>1</v>
      </c>
      <c r="Y3578" s="82">
        <v>1</v>
      </c>
      <c r="Z3578" s="82">
        <v>1</v>
      </c>
      <c r="AA3578" s="82">
        <v>1</v>
      </c>
      <c r="AB3578" s="82">
        <v>1</v>
      </c>
      <c r="AC3578" s="82">
        <v>1</v>
      </c>
      <c r="AD3578" s="85" t="str">
        <f>IF(A3578&lt;&gt;"",IF(D3578="DIRECCIÓN_DE_TRANSFERENCIAS","280 0031",VLOOKUP(C3578,NIVELES!$A$14:$B$105,2,0)),"")</f>
        <v>280 7130</v>
      </c>
      <c r="AE3578" s="86" t="s">
        <v>322</v>
      </c>
      <c r="AF3578" s="86" t="s">
        <v>544</v>
      </c>
      <c r="AG3578" s="79" t="str">
        <f>+IF(AF3578&lt;&gt;"",VLOOKUP(AF3578,NIVELES!$A$666:$B$673,2,0),"")</f>
        <v>PROTECCIÓN_SOCIAL_A_LA_FAMILIA._ASEGURAMIENTO_NO_CONTRIBUTIVO_E_INCLUSIÓN_ECONÓMICA_Y_MOVILIDAD_SOCIAL</v>
      </c>
      <c r="AH3578" s="78" t="s">
        <v>513</v>
      </c>
      <c r="AI3578" s="79" t="str">
        <f>IF(AH3578&lt;&gt;"",VLOOKUP(CONCATENATE(AG3578,AH3578),NIVELES!$B$676:$C$745,2,0),"")</f>
        <v>Acompañamiento Familiar</v>
      </c>
      <c r="AJ3578" s="78" t="s">
        <v>517</v>
      </c>
      <c r="AK3578" s="79" t="str">
        <f>+IF(AJ3578&lt;&gt;"",VLOOKUP(AJ3578,NIVELES!$A$816:$B$892,2,0),"")</f>
        <v>NO APLICA</v>
      </c>
      <c r="AL3578" s="78" t="s">
        <v>554</v>
      </c>
      <c r="AM3578" s="78">
        <v>530505</v>
      </c>
      <c r="AN3578" s="79" t="str">
        <f>IF(AM3578&lt;&gt;"",+VLOOKUP(AM3578,NIVELES!$A$1652:$B$2466,2,0),"")</f>
        <v>Vehículos (Arrendamiento)</v>
      </c>
      <c r="AO3578" s="87">
        <v>6135</v>
      </c>
      <c r="AP3578" s="88">
        <v>0</v>
      </c>
      <c r="AQ3578" s="88">
        <v>0</v>
      </c>
      <c r="AR3578" s="88">
        <v>1600</v>
      </c>
      <c r="AS3578" s="88">
        <v>1600</v>
      </c>
      <c r="AT3578" s="88">
        <v>1600</v>
      </c>
      <c r="AU3578" s="88">
        <v>1335</v>
      </c>
      <c r="AV3578" s="88">
        <v>0</v>
      </c>
      <c r="AW3578" s="88">
        <v>0</v>
      </c>
      <c r="AX3578" s="88">
        <v>0</v>
      </c>
      <c r="AY3578" s="88">
        <v>0</v>
      </c>
      <c r="AZ3578" s="88">
        <v>0</v>
      </c>
      <c r="BA3578" s="88">
        <v>0</v>
      </c>
      <c r="BB3578" s="89">
        <f t="shared" si="219"/>
        <v>6135</v>
      </c>
      <c r="BC3578" s="90" t="str">
        <f t="shared" si="218"/>
        <v>OK</v>
      </c>
      <c r="BD3578" s="91" t="str">
        <f t="shared" si="220"/>
        <v xml:space="preserve">                  </v>
      </c>
      <c r="BE3578" s="92">
        <f t="shared" si="221"/>
        <v>10</v>
      </c>
    </row>
    <row r="3579" spans="1:57" s="74" customFormat="1" ht="50.1" customHeight="1" x14ac:dyDescent="0.2">
      <c r="A3579" s="78" t="s">
        <v>55</v>
      </c>
      <c r="B3579" s="78" t="s">
        <v>65</v>
      </c>
      <c r="C3579" s="78" t="s">
        <v>622</v>
      </c>
      <c r="D3579" s="78" t="s">
        <v>792</v>
      </c>
      <c r="E3579" s="79" t="str">
        <f>+IF(C3579&lt;&gt;"",VLOOKUP(MID(C3579,18,5),NIVELES!$A$133:$B$213,2,0),"")</f>
        <v>EL_ORO</v>
      </c>
      <c r="F3579" s="80" t="s">
        <v>84</v>
      </c>
      <c r="G3579" s="81" t="str">
        <f>+IF(F3579&lt;&gt;"",VLOOKUP(F3579,NIVELES!$A$246:$C$464,3,0),"")</f>
        <v>SUR</v>
      </c>
      <c r="H3579" s="82" t="s">
        <v>1024</v>
      </c>
      <c r="I3579" s="78" t="s">
        <v>2189</v>
      </c>
      <c r="J3579" s="78" t="s">
        <v>2184</v>
      </c>
      <c r="K3579" s="78" t="s">
        <v>2185</v>
      </c>
      <c r="L3579" s="78" t="s">
        <v>2321</v>
      </c>
      <c r="M3579" s="78">
        <v>536</v>
      </c>
      <c r="N3579" s="78" t="s">
        <v>2322</v>
      </c>
      <c r="O3579" s="78" t="s">
        <v>3397</v>
      </c>
      <c r="P3579" s="82">
        <v>1</v>
      </c>
      <c r="Q3579" s="78" t="s">
        <v>3398</v>
      </c>
      <c r="R3579" s="82"/>
      <c r="S3579" s="82"/>
      <c r="T3579" s="82"/>
      <c r="U3579" s="82">
        <v>1</v>
      </c>
      <c r="V3579" s="82"/>
      <c r="W3579" s="82"/>
      <c r="X3579" s="82"/>
      <c r="Y3579" s="82"/>
      <c r="Z3579" s="82"/>
      <c r="AA3579" s="82"/>
      <c r="AB3579" s="82"/>
      <c r="AC3579" s="82"/>
      <c r="AD3579" s="85" t="str">
        <f>IF(A3579&lt;&gt;"",IF(D3579="DIRECCIÓN_DE_TRANSFERENCIAS","280 0031",VLOOKUP(C3579,NIVELES!$A$14:$B$105,2,0)),"")</f>
        <v>280 7130</v>
      </c>
      <c r="AE3579" s="86" t="s">
        <v>322</v>
      </c>
      <c r="AF3579" s="86" t="s">
        <v>544</v>
      </c>
      <c r="AG3579" s="79" t="str">
        <f>+IF(AF3579&lt;&gt;"",VLOOKUP(AF3579,NIVELES!$A$666:$B$673,2,0),"")</f>
        <v>PROTECCIÓN_SOCIAL_A_LA_FAMILIA._ASEGURAMIENTO_NO_CONTRIBUTIVO_E_INCLUSIÓN_ECONÓMICA_Y_MOVILIDAD_SOCIAL</v>
      </c>
      <c r="AH3579" s="78" t="s">
        <v>513</v>
      </c>
      <c r="AI3579" s="79" t="str">
        <f>IF(AH3579&lt;&gt;"",VLOOKUP(CONCATENATE(AG3579,AH3579),NIVELES!$B$676:$C$745,2,0),"")</f>
        <v>Acompañamiento Familiar</v>
      </c>
      <c r="AJ3579" s="78" t="s">
        <v>517</v>
      </c>
      <c r="AK3579" s="79" t="str">
        <f>+IF(AJ3579&lt;&gt;"",VLOOKUP(AJ3579,NIVELES!$A$816:$B$892,2,0),"")</f>
        <v>NO APLICA</v>
      </c>
      <c r="AL3579" s="78" t="s">
        <v>554</v>
      </c>
      <c r="AM3579" s="78">
        <v>530802</v>
      </c>
      <c r="AN3579" s="79" t="str">
        <f>IF(AM3579&lt;&gt;"",+VLOOKUP(AM3579,NIVELES!$A$1652:$B$2466,2,0),"")</f>
        <v>Vestuario, Lencería, Prendas de Protección; y, Accesorios para Uniformes Militares y Policiales; y, Carpas</v>
      </c>
      <c r="AO3579" s="87">
        <v>0</v>
      </c>
      <c r="AP3579" s="88">
        <v>0</v>
      </c>
      <c r="AQ3579" s="88">
        <v>0</v>
      </c>
      <c r="AR3579" s="88">
        <v>0</v>
      </c>
      <c r="AS3579" s="88">
        <v>0</v>
      </c>
      <c r="AT3579" s="88">
        <v>0</v>
      </c>
      <c r="AU3579" s="88">
        <v>0</v>
      </c>
      <c r="AV3579" s="88">
        <v>0</v>
      </c>
      <c r="AW3579" s="88">
        <v>0</v>
      </c>
      <c r="AX3579" s="88">
        <v>0</v>
      </c>
      <c r="AY3579" s="88">
        <v>0</v>
      </c>
      <c r="AZ3579" s="88">
        <v>0</v>
      </c>
      <c r="BA3579" s="88">
        <v>0</v>
      </c>
      <c r="BB3579" s="89">
        <f t="shared" si="219"/>
        <v>0</v>
      </c>
      <c r="BC3579" s="90" t="str">
        <f t="shared" si="218"/>
        <v>OK</v>
      </c>
      <c r="BD3579" s="91" t="str">
        <f t="shared" si="220"/>
        <v xml:space="preserve">                  </v>
      </c>
      <c r="BE3579" s="92">
        <f t="shared" si="221"/>
        <v>1</v>
      </c>
    </row>
    <row r="3580" spans="1:57" s="74" customFormat="1" ht="50.1" customHeight="1" x14ac:dyDescent="0.2">
      <c r="A3580" s="78" t="s">
        <v>55</v>
      </c>
      <c r="B3580" s="78" t="s">
        <v>65</v>
      </c>
      <c r="C3580" s="78" t="s">
        <v>622</v>
      </c>
      <c r="D3580" s="78" t="s">
        <v>792</v>
      </c>
      <c r="E3580" s="79" t="str">
        <f>+IF(C3580&lt;&gt;"",VLOOKUP(MID(C3580,18,5),NIVELES!$A$133:$B$213,2,0),"")</f>
        <v>EL_ORO</v>
      </c>
      <c r="F3580" s="80" t="s">
        <v>84</v>
      </c>
      <c r="G3580" s="81" t="str">
        <f>+IF(F3580&lt;&gt;"",VLOOKUP(F3580,NIVELES!$A$246:$C$464,3,0),"")</f>
        <v>SUR</v>
      </c>
      <c r="H3580" s="82" t="s">
        <v>1024</v>
      </c>
      <c r="I3580" s="78" t="s">
        <v>2189</v>
      </c>
      <c r="J3580" s="78" t="s">
        <v>2184</v>
      </c>
      <c r="K3580" s="78" t="s">
        <v>2185</v>
      </c>
      <c r="L3580" s="78" t="s">
        <v>2321</v>
      </c>
      <c r="M3580" s="78">
        <v>536</v>
      </c>
      <c r="N3580" s="78" t="s">
        <v>2322</v>
      </c>
      <c r="O3580" s="78" t="s">
        <v>2307</v>
      </c>
      <c r="P3580" s="82">
        <v>2</v>
      </c>
      <c r="Q3580" s="78" t="s">
        <v>3398</v>
      </c>
      <c r="R3580" s="82"/>
      <c r="S3580" s="82"/>
      <c r="T3580" s="82">
        <v>1</v>
      </c>
      <c r="U3580" s="82"/>
      <c r="V3580" s="82"/>
      <c r="W3580" s="82">
        <v>1</v>
      </c>
      <c r="X3580" s="82"/>
      <c r="Y3580" s="82"/>
      <c r="Z3580" s="82"/>
      <c r="AA3580" s="82"/>
      <c r="AB3580" s="82"/>
      <c r="AC3580" s="82"/>
      <c r="AD3580" s="85" t="str">
        <f>IF(A3580&lt;&gt;"",IF(D3580="DIRECCIÓN_DE_TRANSFERENCIAS","280 0031",VLOOKUP(C3580,NIVELES!$A$14:$B$105,2,0)),"")</f>
        <v>280 7130</v>
      </c>
      <c r="AE3580" s="86" t="s">
        <v>322</v>
      </c>
      <c r="AF3580" s="86" t="s">
        <v>544</v>
      </c>
      <c r="AG3580" s="79" t="str">
        <f>+IF(AF3580&lt;&gt;"",VLOOKUP(AF3580,NIVELES!$A$666:$B$673,2,0),"")</f>
        <v>PROTECCIÓN_SOCIAL_A_LA_FAMILIA._ASEGURAMIENTO_NO_CONTRIBUTIVO_E_INCLUSIÓN_ECONÓMICA_Y_MOVILIDAD_SOCIAL</v>
      </c>
      <c r="AH3580" s="78" t="s">
        <v>513</v>
      </c>
      <c r="AI3580" s="79" t="str">
        <f>IF(AH3580&lt;&gt;"",VLOOKUP(CONCATENATE(AG3580,AH3580),NIVELES!$B$676:$C$745,2,0),"")</f>
        <v>Acompañamiento Familiar</v>
      </c>
      <c r="AJ3580" s="78" t="s">
        <v>517</v>
      </c>
      <c r="AK3580" s="79" t="str">
        <f>+IF(AJ3580&lt;&gt;"",VLOOKUP(AJ3580,NIVELES!$A$816:$B$892,2,0),"")</f>
        <v>NO APLICA</v>
      </c>
      <c r="AL3580" s="78" t="s">
        <v>554</v>
      </c>
      <c r="AM3580" s="78">
        <v>530804</v>
      </c>
      <c r="AN3580" s="79" t="str">
        <f>IF(AM3580&lt;&gt;"",+VLOOKUP(AM3580,NIVELES!$A$1652:$B$2466,2,0),"")</f>
        <v>Materiales de Oficina</v>
      </c>
      <c r="AO3580" s="87">
        <v>0</v>
      </c>
      <c r="AP3580" s="88">
        <v>0</v>
      </c>
      <c r="AQ3580" s="88">
        <v>0</v>
      </c>
      <c r="AR3580" s="88">
        <v>0</v>
      </c>
      <c r="AS3580" s="88">
        <v>0</v>
      </c>
      <c r="AT3580" s="88">
        <v>0</v>
      </c>
      <c r="AU3580" s="88">
        <v>0</v>
      </c>
      <c r="AV3580" s="88">
        <v>0</v>
      </c>
      <c r="AW3580" s="88">
        <v>0</v>
      </c>
      <c r="AX3580" s="88">
        <v>0</v>
      </c>
      <c r="AY3580" s="88">
        <v>0</v>
      </c>
      <c r="AZ3580" s="88">
        <v>0</v>
      </c>
      <c r="BA3580" s="88">
        <v>0</v>
      </c>
      <c r="BB3580" s="89">
        <f t="shared" si="219"/>
        <v>0</v>
      </c>
      <c r="BC3580" s="90" t="str">
        <f t="shared" si="218"/>
        <v>OK</v>
      </c>
      <c r="BD3580" s="91" t="str">
        <f t="shared" si="220"/>
        <v xml:space="preserve">                  </v>
      </c>
      <c r="BE3580" s="92">
        <f t="shared" si="221"/>
        <v>2</v>
      </c>
    </row>
    <row r="3581" spans="1:57" s="74" customFormat="1" ht="50.1" customHeight="1" x14ac:dyDescent="0.2">
      <c r="A3581" s="78" t="s">
        <v>55</v>
      </c>
      <c r="B3581" s="78" t="s">
        <v>65</v>
      </c>
      <c r="C3581" s="78" t="s">
        <v>622</v>
      </c>
      <c r="D3581" s="78" t="s">
        <v>605</v>
      </c>
      <c r="E3581" s="79" t="str">
        <f>+IF(C3581&lt;&gt;"",VLOOKUP(MID(C3581,18,5),NIVELES!$A$133:$B$213,2,0),"")</f>
        <v>EL_ORO</v>
      </c>
      <c r="F3581" s="80" t="s">
        <v>84</v>
      </c>
      <c r="G3581" s="81" t="str">
        <f>+IF(F3581&lt;&gt;"",VLOOKUP(F3581,NIVELES!$A$246:$C$464,3,0),"")</f>
        <v>SUR</v>
      </c>
      <c r="H3581" s="82" t="s">
        <v>1024</v>
      </c>
      <c r="I3581" s="78" t="s">
        <v>2201</v>
      </c>
      <c r="J3581" s="78" t="s">
        <v>2184</v>
      </c>
      <c r="K3581" s="78" t="s">
        <v>2185</v>
      </c>
      <c r="L3581" s="78" t="s">
        <v>1791</v>
      </c>
      <c r="M3581" s="78" t="s">
        <v>1791</v>
      </c>
      <c r="N3581" s="78" t="s">
        <v>1791</v>
      </c>
      <c r="O3581" s="78" t="s">
        <v>3399</v>
      </c>
      <c r="P3581" s="82">
        <v>2</v>
      </c>
      <c r="Q3581" s="78" t="s">
        <v>3400</v>
      </c>
      <c r="R3581" s="82"/>
      <c r="S3581" s="82"/>
      <c r="T3581" s="82"/>
      <c r="U3581" s="82"/>
      <c r="V3581" s="82"/>
      <c r="W3581" s="82"/>
      <c r="X3581" s="82"/>
      <c r="Y3581" s="82"/>
      <c r="Z3581" s="82"/>
      <c r="AA3581" s="82"/>
      <c r="AB3581" s="82">
        <v>1</v>
      </c>
      <c r="AC3581" s="82">
        <v>1</v>
      </c>
      <c r="AD3581" s="85" t="str">
        <f>IF(A3581&lt;&gt;"",IF(D3581="DIRECCIÓN_DE_TRANSFERENCIAS","280 0031",VLOOKUP(C3581,NIVELES!$A$14:$B$105,2,0)),"")</f>
        <v>280 7130</v>
      </c>
      <c r="AE3581" s="86" t="s">
        <v>322</v>
      </c>
      <c r="AF3581" s="86" t="s">
        <v>546</v>
      </c>
      <c r="AG3581" s="79" t="str">
        <f>+IF(AF3581&lt;&gt;"",VLOOKUP(AF3581,NIVELES!$A$666:$B$673,2,0),"")</f>
        <v>ATENCIÓN_INTEGRAL_A_PERSONAS_CON_DISCAPACIDAD</v>
      </c>
      <c r="AH3581" s="78" t="s">
        <v>321</v>
      </c>
      <c r="AI3581" s="79" t="str">
        <f>IF(AH3581&lt;&gt;"",VLOOKUP(CONCATENATE(AG3581,AH3581),NIVELES!$B$676:$C$745,2,0),"")</f>
        <v>Centros Indirectos Prestación De Servicio</v>
      </c>
      <c r="AJ3581" s="78" t="s">
        <v>517</v>
      </c>
      <c r="AK3581" s="79" t="str">
        <f>+IF(AJ3581&lt;&gt;"",VLOOKUP(AJ3581,NIVELES!$A$816:$B$892,2,0),"")</f>
        <v>NO APLICA</v>
      </c>
      <c r="AL3581" s="78" t="s">
        <v>554</v>
      </c>
      <c r="AM3581" s="78">
        <v>530249</v>
      </c>
      <c r="AN3581" s="79" t="str">
        <f>IF(AM3581&lt;&gt;"",+VLOOKUP(AM3581,NIVELES!$A$1652:$B$2466,2,0),"")</f>
        <v>Eventos Públicos Promocionales</v>
      </c>
      <c r="AO3581" s="87">
        <v>1000</v>
      </c>
      <c r="AP3581" s="88">
        <v>0</v>
      </c>
      <c r="AQ3581" s="88">
        <v>0</v>
      </c>
      <c r="AR3581" s="88">
        <v>0</v>
      </c>
      <c r="AS3581" s="88">
        <v>0</v>
      </c>
      <c r="AT3581" s="88">
        <v>0</v>
      </c>
      <c r="AU3581" s="88">
        <v>0</v>
      </c>
      <c r="AV3581" s="88">
        <v>0</v>
      </c>
      <c r="AW3581" s="88">
        <v>0</v>
      </c>
      <c r="AX3581" s="88">
        <v>0</v>
      </c>
      <c r="AY3581" s="88">
        <v>0</v>
      </c>
      <c r="AZ3581" s="88">
        <v>500</v>
      </c>
      <c r="BA3581" s="88">
        <v>500</v>
      </c>
      <c r="BB3581" s="89">
        <f t="shared" si="219"/>
        <v>1000</v>
      </c>
      <c r="BC3581" s="90" t="str">
        <f t="shared" si="218"/>
        <v>OK</v>
      </c>
      <c r="BD3581" s="91" t="str">
        <f t="shared" si="220"/>
        <v xml:space="preserve">                  </v>
      </c>
      <c r="BE3581" s="92">
        <f t="shared" si="221"/>
        <v>2</v>
      </c>
    </row>
    <row r="3582" spans="1:57" s="74" customFormat="1" ht="50.1" customHeight="1" x14ac:dyDescent="0.2">
      <c r="A3582" s="78" t="s">
        <v>55</v>
      </c>
      <c r="B3582" s="78" t="s">
        <v>65</v>
      </c>
      <c r="C3582" s="78" t="s">
        <v>622</v>
      </c>
      <c r="D3582" s="78" t="s">
        <v>605</v>
      </c>
      <c r="E3582" s="79" t="str">
        <f>+IF(C3582&lt;&gt;"",VLOOKUP(MID(C3582,18,5),NIVELES!$A$133:$B$213,2,0),"")</f>
        <v>EL_ORO</v>
      </c>
      <c r="F3582" s="80" t="s">
        <v>84</v>
      </c>
      <c r="G3582" s="81" t="str">
        <f>+IF(F3582&lt;&gt;"",VLOOKUP(F3582,NIVELES!$A$246:$C$464,3,0),"")</f>
        <v>SUR</v>
      </c>
      <c r="H3582" s="82" t="s">
        <v>1024</v>
      </c>
      <c r="I3582" s="78" t="s">
        <v>2201</v>
      </c>
      <c r="J3582" s="78" t="s">
        <v>2184</v>
      </c>
      <c r="K3582" s="78" t="s">
        <v>2185</v>
      </c>
      <c r="L3582" s="78" t="s">
        <v>1791</v>
      </c>
      <c r="M3582" s="78" t="s">
        <v>1791</v>
      </c>
      <c r="N3582" s="78" t="s">
        <v>1791</v>
      </c>
      <c r="O3582" s="78" t="s">
        <v>3338</v>
      </c>
      <c r="P3582" s="82">
        <v>1</v>
      </c>
      <c r="Q3582" s="78" t="s">
        <v>3401</v>
      </c>
      <c r="R3582" s="82"/>
      <c r="S3582" s="82"/>
      <c r="T3582" s="82"/>
      <c r="U3582" s="82">
        <v>1</v>
      </c>
      <c r="V3582" s="82"/>
      <c r="W3582" s="82"/>
      <c r="X3582" s="82"/>
      <c r="Y3582" s="82"/>
      <c r="Z3582" s="82"/>
      <c r="AA3582" s="82"/>
      <c r="AB3582" s="82"/>
      <c r="AC3582" s="82"/>
      <c r="AD3582" s="85" t="str">
        <f>IF(A3582&lt;&gt;"",IF(D3582="DIRECCIÓN_DE_TRANSFERENCIAS","280 0031",VLOOKUP(C3582,NIVELES!$A$14:$B$105,2,0)),"")</f>
        <v>280 7130</v>
      </c>
      <c r="AE3582" s="86" t="s">
        <v>322</v>
      </c>
      <c r="AF3582" s="86" t="s">
        <v>546</v>
      </c>
      <c r="AG3582" s="79" t="str">
        <f>+IF(AF3582&lt;&gt;"",VLOOKUP(AF3582,NIVELES!$A$666:$B$673,2,0),"")</f>
        <v>ATENCIÓN_INTEGRAL_A_PERSONAS_CON_DISCAPACIDAD</v>
      </c>
      <c r="AH3582" s="78" t="s">
        <v>321</v>
      </c>
      <c r="AI3582" s="79" t="str">
        <f>IF(AH3582&lt;&gt;"",VLOOKUP(CONCATENATE(AG3582,AH3582),NIVELES!$B$676:$C$745,2,0),"")</f>
        <v>Centros Indirectos Prestación De Servicio</v>
      </c>
      <c r="AJ3582" s="78" t="s">
        <v>517</v>
      </c>
      <c r="AK3582" s="79" t="str">
        <f>+IF(AJ3582&lt;&gt;"",VLOOKUP(AJ3582,NIVELES!$A$816:$B$892,2,0),"")</f>
        <v>NO APLICA</v>
      </c>
      <c r="AL3582" s="78" t="s">
        <v>554</v>
      </c>
      <c r="AM3582" s="78">
        <v>530301</v>
      </c>
      <c r="AN3582" s="79" t="str">
        <f>IF(AM3582&lt;&gt;"",+VLOOKUP(AM3582,NIVELES!$A$1652:$B$2466,2,0),"")</f>
        <v>Pasajes al Interior</v>
      </c>
      <c r="AO3582" s="87">
        <v>60</v>
      </c>
      <c r="AP3582" s="88">
        <v>0</v>
      </c>
      <c r="AQ3582" s="88">
        <v>0</v>
      </c>
      <c r="AR3582" s="88">
        <v>0</v>
      </c>
      <c r="AS3582" s="88">
        <v>60</v>
      </c>
      <c r="AT3582" s="88">
        <v>0</v>
      </c>
      <c r="AU3582" s="88">
        <v>0</v>
      </c>
      <c r="AV3582" s="88">
        <v>0</v>
      </c>
      <c r="AW3582" s="88">
        <v>0</v>
      </c>
      <c r="AX3582" s="88">
        <v>0</v>
      </c>
      <c r="AY3582" s="88">
        <v>0</v>
      </c>
      <c r="AZ3582" s="88">
        <v>0</v>
      </c>
      <c r="BA3582" s="88">
        <v>0</v>
      </c>
      <c r="BB3582" s="89">
        <f t="shared" si="219"/>
        <v>60</v>
      </c>
      <c r="BC3582" s="90" t="str">
        <f t="shared" si="218"/>
        <v>OK</v>
      </c>
      <c r="BD3582" s="91" t="str">
        <f t="shared" si="220"/>
        <v xml:space="preserve">                  </v>
      </c>
      <c r="BE3582" s="92">
        <f t="shared" si="221"/>
        <v>1</v>
      </c>
    </row>
    <row r="3583" spans="1:57" s="74" customFormat="1" ht="50.1" customHeight="1" x14ac:dyDescent="0.2">
      <c r="A3583" s="78" t="s">
        <v>55</v>
      </c>
      <c r="B3583" s="78" t="s">
        <v>65</v>
      </c>
      <c r="C3583" s="78" t="s">
        <v>622</v>
      </c>
      <c r="D3583" s="78" t="s">
        <v>605</v>
      </c>
      <c r="E3583" s="79" t="str">
        <f>+IF(C3583&lt;&gt;"",VLOOKUP(MID(C3583,18,5),NIVELES!$A$133:$B$213,2,0),"")</f>
        <v>EL_ORO</v>
      </c>
      <c r="F3583" s="80" t="s">
        <v>84</v>
      </c>
      <c r="G3583" s="81" t="str">
        <f>+IF(F3583&lt;&gt;"",VLOOKUP(F3583,NIVELES!$A$246:$C$464,3,0),"")</f>
        <v>SUR</v>
      </c>
      <c r="H3583" s="82" t="s">
        <v>1024</v>
      </c>
      <c r="I3583" s="78" t="s">
        <v>2201</v>
      </c>
      <c r="J3583" s="78" t="s">
        <v>2184</v>
      </c>
      <c r="K3583" s="78" t="s">
        <v>2185</v>
      </c>
      <c r="L3583" s="78" t="s">
        <v>1791</v>
      </c>
      <c r="M3583" s="78" t="s">
        <v>1791</v>
      </c>
      <c r="N3583" s="78" t="s">
        <v>1791</v>
      </c>
      <c r="O3583" s="78" t="s">
        <v>3351</v>
      </c>
      <c r="P3583" s="82">
        <v>1</v>
      </c>
      <c r="Q3583" s="78" t="s">
        <v>3370</v>
      </c>
      <c r="R3583" s="82"/>
      <c r="S3583" s="82"/>
      <c r="T3583" s="82"/>
      <c r="U3583" s="82">
        <v>1</v>
      </c>
      <c r="V3583" s="82"/>
      <c r="W3583" s="82"/>
      <c r="X3583" s="82"/>
      <c r="Y3583" s="82"/>
      <c r="Z3583" s="82"/>
      <c r="AA3583" s="82"/>
      <c r="AB3583" s="82"/>
      <c r="AC3583" s="82"/>
      <c r="AD3583" s="85" t="str">
        <f>IF(A3583&lt;&gt;"",IF(D3583="DIRECCIÓN_DE_TRANSFERENCIAS","280 0031",VLOOKUP(C3583,NIVELES!$A$14:$B$105,2,0)),"")</f>
        <v>280 7130</v>
      </c>
      <c r="AE3583" s="86" t="s">
        <v>322</v>
      </c>
      <c r="AF3583" s="86" t="s">
        <v>546</v>
      </c>
      <c r="AG3583" s="79" t="str">
        <f>+IF(AF3583&lt;&gt;"",VLOOKUP(AF3583,NIVELES!$A$666:$B$673,2,0),"")</f>
        <v>ATENCIÓN_INTEGRAL_A_PERSONAS_CON_DISCAPACIDAD</v>
      </c>
      <c r="AH3583" s="78" t="s">
        <v>321</v>
      </c>
      <c r="AI3583" s="79" t="str">
        <f>IF(AH3583&lt;&gt;"",VLOOKUP(CONCATENATE(AG3583,AH3583),NIVELES!$B$676:$C$745,2,0),"")</f>
        <v>Centros Indirectos Prestación De Servicio</v>
      </c>
      <c r="AJ3583" s="78" t="s">
        <v>517</v>
      </c>
      <c r="AK3583" s="79" t="str">
        <f>+IF(AJ3583&lt;&gt;"",VLOOKUP(AJ3583,NIVELES!$A$816:$B$892,2,0),"")</f>
        <v>NO APLICA</v>
      </c>
      <c r="AL3583" s="78" t="s">
        <v>554</v>
      </c>
      <c r="AM3583" s="78">
        <v>530303</v>
      </c>
      <c r="AN3583" s="79" t="str">
        <f>IF(AM3583&lt;&gt;"",+VLOOKUP(AM3583,NIVELES!$A$1652:$B$2466,2,0),"")</f>
        <v>Viáticos y Subsistencias en el Interior</v>
      </c>
      <c r="AO3583" s="87">
        <v>160</v>
      </c>
      <c r="AP3583" s="88">
        <v>0</v>
      </c>
      <c r="AQ3583" s="88">
        <v>0</v>
      </c>
      <c r="AR3583" s="88">
        <v>0</v>
      </c>
      <c r="AS3583" s="88">
        <v>160</v>
      </c>
      <c r="AT3583" s="88">
        <v>0</v>
      </c>
      <c r="AU3583" s="88">
        <v>0</v>
      </c>
      <c r="AV3583" s="88">
        <v>0</v>
      </c>
      <c r="AW3583" s="88">
        <v>0</v>
      </c>
      <c r="AX3583" s="88">
        <v>0</v>
      </c>
      <c r="AY3583" s="88">
        <v>0</v>
      </c>
      <c r="AZ3583" s="88">
        <v>0</v>
      </c>
      <c r="BA3583" s="88">
        <v>0</v>
      </c>
      <c r="BB3583" s="89">
        <f t="shared" si="219"/>
        <v>160</v>
      </c>
      <c r="BC3583" s="90" t="str">
        <f t="shared" si="218"/>
        <v>OK</v>
      </c>
      <c r="BD3583" s="91" t="str">
        <f t="shared" si="220"/>
        <v xml:space="preserve">                  </v>
      </c>
      <c r="BE3583" s="92">
        <f t="shared" si="221"/>
        <v>1</v>
      </c>
    </row>
    <row r="3584" spans="1:57" s="74" customFormat="1" ht="50.1" customHeight="1" x14ac:dyDescent="0.2">
      <c r="A3584" s="78" t="s">
        <v>55</v>
      </c>
      <c r="B3584" s="78" t="s">
        <v>65</v>
      </c>
      <c r="C3584" s="78" t="s">
        <v>622</v>
      </c>
      <c r="D3584" s="78" t="s">
        <v>605</v>
      </c>
      <c r="E3584" s="79" t="str">
        <f>+IF(C3584&lt;&gt;"",VLOOKUP(MID(C3584,18,5),NIVELES!$A$133:$B$213,2,0),"")</f>
        <v>EL_ORO</v>
      </c>
      <c r="F3584" s="80" t="s">
        <v>84</v>
      </c>
      <c r="G3584" s="81" t="str">
        <f>+IF(F3584&lt;&gt;"",VLOOKUP(F3584,NIVELES!$A$246:$C$464,3,0),"")</f>
        <v>SUR</v>
      </c>
      <c r="H3584" s="82" t="s">
        <v>1024</v>
      </c>
      <c r="I3584" s="78" t="s">
        <v>2201</v>
      </c>
      <c r="J3584" s="78" t="s">
        <v>2184</v>
      </c>
      <c r="K3584" s="78" t="s">
        <v>2185</v>
      </c>
      <c r="L3584" s="78" t="s">
        <v>3206</v>
      </c>
      <c r="M3584" s="78">
        <v>1007</v>
      </c>
      <c r="N3584" s="78" t="s">
        <v>3207</v>
      </c>
      <c r="O3584" s="78" t="s">
        <v>2292</v>
      </c>
      <c r="P3584" s="82">
        <v>12</v>
      </c>
      <c r="Q3584" s="78" t="s">
        <v>2293</v>
      </c>
      <c r="R3584" s="82">
        <v>1</v>
      </c>
      <c r="S3584" s="82">
        <v>1</v>
      </c>
      <c r="T3584" s="82">
        <v>1</v>
      </c>
      <c r="U3584" s="82">
        <v>1</v>
      </c>
      <c r="V3584" s="82">
        <v>1</v>
      </c>
      <c r="W3584" s="82">
        <v>1</v>
      </c>
      <c r="X3584" s="82">
        <v>1</v>
      </c>
      <c r="Y3584" s="82">
        <v>1</v>
      </c>
      <c r="Z3584" s="82">
        <v>1</v>
      </c>
      <c r="AA3584" s="82">
        <v>1</v>
      </c>
      <c r="AB3584" s="82">
        <v>1</v>
      </c>
      <c r="AC3584" s="82">
        <v>1</v>
      </c>
      <c r="AD3584" s="85" t="str">
        <f>IF(A3584&lt;&gt;"",IF(D3584="DIRECCIÓN_DE_TRANSFERENCIAS","280 0031",VLOOKUP(C3584,NIVELES!$A$14:$B$105,2,0)),"")</f>
        <v>280 7130</v>
      </c>
      <c r="AE3584" s="86" t="s">
        <v>322</v>
      </c>
      <c r="AF3584" s="86" t="s">
        <v>546</v>
      </c>
      <c r="AG3584" s="79" t="str">
        <f>+IF(AF3584&lt;&gt;"",VLOOKUP(AF3584,NIVELES!$A$666:$B$673,2,0),"")</f>
        <v>ATENCIÓN_INTEGRAL_A_PERSONAS_CON_DISCAPACIDAD</v>
      </c>
      <c r="AH3584" s="78" t="s">
        <v>453</v>
      </c>
      <c r="AI3584" s="79" t="str">
        <f>IF(AH3584&lt;&gt;"",VLOOKUP(CONCATENATE(AG3584,AH3584),NIVELES!$B$676:$C$745,2,0),"")</f>
        <v>Rectoría Inclusión Social</v>
      </c>
      <c r="AJ3584" s="78" t="s">
        <v>517</v>
      </c>
      <c r="AK3584" s="79" t="str">
        <f>+IF(AJ3584&lt;&gt;"",VLOOKUP(AJ3584,NIVELES!$A$816:$B$892,2,0),"")</f>
        <v>NO APLICA</v>
      </c>
      <c r="AL3584" s="78" t="s">
        <v>553</v>
      </c>
      <c r="AM3584" s="78">
        <v>510203</v>
      </c>
      <c r="AN3584" s="79" t="str">
        <f>IF(AM3584&lt;&gt;"",+VLOOKUP(AM3584,NIVELES!$A$1652:$B$2466,2,0),"")</f>
        <v>Decimotercer Sueldo</v>
      </c>
      <c r="AO3584" s="87">
        <v>3333</v>
      </c>
      <c r="AP3584" s="88">
        <v>0</v>
      </c>
      <c r="AQ3584" s="88">
        <v>0</v>
      </c>
      <c r="AR3584" s="88">
        <v>0</v>
      </c>
      <c r="AS3584" s="88">
        <v>0</v>
      </c>
      <c r="AT3584" s="88">
        <v>0</v>
      </c>
      <c r="AU3584" s="88">
        <v>0</v>
      </c>
      <c r="AV3584" s="88">
        <v>0</v>
      </c>
      <c r="AW3584" s="88">
        <v>0</v>
      </c>
      <c r="AX3584" s="88">
        <v>0</v>
      </c>
      <c r="AY3584" s="88">
        <v>0</v>
      </c>
      <c r="AZ3584" s="88">
        <v>0</v>
      </c>
      <c r="BA3584" s="88">
        <v>3333</v>
      </c>
      <c r="BB3584" s="89">
        <f t="shared" si="219"/>
        <v>3333</v>
      </c>
      <c r="BC3584" s="90" t="str">
        <f t="shared" si="218"/>
        <v>OK</v>
      </c>
      <c r="BD3584" s="91" t="str">
        <f t="shared" si="220"/>
        <v xml:space="preserve">                  </v>
      </c>
      <c r="BE3584" s="92">
        <f t="shared" si="221"/>
        <v>12</v>
      </c>
    </row>
    <row r="3585" spans="1:57" s="74" customFormat="1" ht="50.1" customHeight="1" x14ac:dyDescent="0.2">
      <c r="A3585" s="78" t="s">
        <v>55</v>
      </c>
      <c r="B3585" s="78" t="s">
        <v>65</v>
      </c>
      <c r="C3585" s="78" t="s">
        <v>622</v>
      </c>
      <c r="D3585" s="78" t="s">
        <v>605</v>
      </c>
      <c r="E3585" s="79" t="str">
        <f>+IF(C3585&lt;&gt;"",VLOOKUP(MID(C3585,18,5),NIVELES!$A$133:$B$213,2,0),"")</f>
        <v>EL_ORO</v>
      </c>
      <c r="F3585" s="80" t="s">
        <v>84</v>
      </c>
      <c r="G3585" s="81" t="str">
        <f>+IF(F3585&lt;&gt;"",VLOOKUP(F3585,NIVELES!$A$246:$C$464,3,0),"")</f>
        <v>SUR</v>
      </c>
      <c r="H3585" s="82" t="s">
        <v>1024</v>
      </c>
      <c r="I3585" s="78" t="s">
        <v>2201</v>
      </c>
      <c r="J3585" s="78" t="s">
        <v>2184</v>
      </c>
      <c r="K3585" s="78" t="s">
        <v>2185</v>
      </c>
      <c r="L3585" s="78" t="s">
        <v>3206</v>
      </c>
      <c r="M3585" s="78">
        <v>1007</v>
      </c>
      <c r="N3585" s="78" t="s">
        <v>3207</v>
      </c>
      <c r="O3585" s="78" t="s">
        <v>2292</v>
      </c>
      <c r="P3585" s="82">
        <v>12</v>
      </c>
      <c r="Q3585" s="78" t="s">
        <v>2293</v>
      </c>
      <c r="R3585" s="82">
        <v>1</v>
      </c>
      <c r="S3585" s="82">
        <v>1</v>
      </c>
      <c r="T3585" s="82">
        <v>1</v>
      </c>
      <c r="U3585" s="82">
        <v>1</v>
      </c>
      <c r="V3585" s="82">
        <v>1</v>
      </c>
      <c r="W3585" s="82">
        <v>1</v>
      </c>
      <c r="X3585" s="82">
        <v>1</v>
      </c>
      <c r="Y3585" s="82">
        <v>1</v>
      </c>
      <c r="Z3585" s="82">
        <v>1</v>
      </c>
      <c r="AA3585" s="82">
        <v>1</v>
      </c>
      <c r="AB3585" s="82">
        <v>1</v>
      </c>
      <c r="AC3585" s="82">
        <v>1</v>
      </c>
      <c r="AD3585" s="85" t="str">
        <f>IF(A3585&lt;&gt;"",IF(D3585="DIRECCIÓN_DE_TRANSFERENCIAS","280 0031",VLOOKUP(C3585,NIVELES!$A$14:$B$105,2,0)),"")</f>
        <v>280 7130</v>
      </c>
      <c r="AE3585" s="86" t="s">
        <v>322</v>
      </c>
      <c r="AF3585" s="86" t="s">
        <v>546</v>
      </c>
      <c r="AG3585" s="79" t="str">
        <f>+IF(AF3585&lt;&gt;"",VLOOKUP(AF3585,NIVELES!$A$666:$B$673,2,0),"")</f>
        <v>ATENCIÓN_INTEGRAL_A_PERSONAS_CON_DISCAPACIDAD</v>
      </c>
      <c r="AH3585" s="78" t="s">
        <v>453</v>
      </c>
      <c r="AI3585" s="79" t="str">
        <f>IF(AH3585&lt;&gt;"",VLOOKUP(CONCATENATE(AG3585,AH3585),NIVELES!$B$676:$C$745,2,0),"")</f>
        <v>Rectoría Inclusión Social</v>
      </c>
      <c r="AJ3585" s="78" t="s">
        <v>517</v>
      </c>
      <c r="AK3585" s="79" t="str">
        <f>+IF(AJ3585&lt;&gt;"",VLOOKUP(AJ3585,NIVELES!$A$816:$B$892,2,0),"")</f>
        <v>NO APLICA</v>
      </c>
      <c r="AL3585" s="78" t="s">
        <v>553</v>
      </c>
      <c r="AM3585" s="78">
        <v>510204</v>
      </c>
      <c r="AN3585" s="79" t="str">
        <f>IF(AM3585&lt;&gt;"",+VLOOKUP(AM3585,NIVELES!$A$1652:$B$2466,2,0),"")</f>
        <v>Decimocuarto Sueldo</v>
      </c>
      <c r="AO3585" s="87">
        <v>1083.5</v>
      </c>
      <c r="AP3585" s="88">
        <v>0</v>
      </c>
      <c r="AQ3585" s="88">
        <v>0</v>
      </c>
      <c r="AR3585" s="88">
        <v>1083.5</v>
      </c>
      <c r="AS3585" s="88">
        <v>0</v>
      </c>
      <c r="AT3585" s="88">
        <v>0</v>
      </c>
      <c r="AU3585" s="88">
        <v>0</v>
      </c>
      <c r="AV3585" s="88">
        <v>0</v>
      </c>
      <c r="AW3585" s="88">
        <v>0</v>
      </c>
      <c r="AX3585" s="88">
        <v>0</v>
      </c>
      <c r="AY3585" s="88">
        <v>0</v>
      </c>
      <c r="AZ3585" s="88">
        <v>0</v>
      </c>
      <c r="BA3585" s="88">
        <v>0</v>
      </c>
      <c r="BB3585" s="89">
        <f t="shared" si="219"/>
        <v>1083.5</v>
      </c>
      <c r="BC3585" s="90" t="str">
        <f t="shared" si="218"/>
        <v>OK</v>
      </c>
      <c r="BD3585" s="91" t="str">
        <f t="shared" si="220"/>
        <v xml:space="preserve">                  </v>
      </c>
      <c r="BE3585" s="92">
        <f t="shared" si="221"/>
        <v>12</v>
      </c>
    </row>
    <row r="3586" spans="1:57" s="74" customFormat="1" ht="50.1" customHeight="1" x14ac:dyDescent="0.2">
      <c r="A3586" s="78" t="s">
        <v>55</v>
      </c>
      <c r="B3586" s="78" t="s">
        <v>65</v>
      </c>
      <c r="C3586" s="78" t="s">
        <v>622</v>
      </c>
      <c r="D3586" s="78" t="s">
        <v>605</v>
      </c>
      <c r="E3586" s="79" t="str">
        <f>+IF(C3586&lt;&gt;"",VLOOKUP(MID(C3586,18,5),NIVELES!$A$133:$B$213,2,0),"")</f>
        <v>EL_ORO</v>
      </c>
      <c r="F3586" s="80" t="s">
        <v>84</v>
      </c>
      <c r="G3586" s="81" t="str">
        <f>+IF(F3586&lt;&gt;"",VLOOKUP(F3586,NIVELES!$A$246:$C$464,3,0),"")</f>
        <v>SUR</v>
      </c>
      <c r="H3586" s="82" t="s">
        <v>1024</v>
      </c>
      <c r="I3586" s="78" t="s">
        <v>2201</v>
      </c>
      <c r="J3586" s="78" t="s">
        <v>2184</v>
      </c>
      <c r="K3586" s="78" t="s">
        <v>2185</v>
      </c>
      <c r="L3586" s="78" t="s">
        <v>3206</v>
      </c>
      <c r="M3586" s="78">
        <v>1007</v>
      </c>
      <c r="N3586" s="78" t="s">
        <v>3207</v>
      </c>
      <c r="O3586" s="78" t="s">
        <v>2292</v>
      </c>
      <c r="P3586" s="82">
        <v>12</v>
      </c>
      <c r="Q3586" s="78" t="s">
        <v>2293</v>
      </c>
      <c r="R3586" s="82">
        <v>1</v>
      </c>
      <c r="S3586" s="82">
        <v>1</v>
      </c>
      <c r="T3586" s="82">
        <v>1</v>
      </c>
      <c r="U3586" s="82">
        <v>1</v>
      </c>
      <c r="V3586" s="82">
        <v>1</v>
      </c>
      <c r="W3586" s="82">
        <v>1</v>
      </c>
      <c r="X3586" s="82">
        <v>1</v>
      </c>
      <c r="Y3586" s="82">
        <v>1</v>
      </c>
      <c r="Z3586" s="82">
        <v>1</v>
      </c>
      <c r="AA3586" s="82">
        <v>1</v>
      </c>
      <c r="AB3586" s="82">
        <v>1</v>
      </c>
      <c r="AC3586" s="82">
        <v>1</v>
      </c>
      <c r="AD3586" s="85" t="str">
        <f>IF(A3586&lt;&gt;"",IF(D3586="DIRECCIÓN_DE_TRANSFERENCIAS","280 0031",VLOOKUP(C3586,NIVELES!$A$14:$B$105,2,0)),"")</f>
        <v>280 7130</v>
      </c>
      <c r="AE3586" s="86" t="s">
        <v>322</v>
      </c>
      <c r="AF3586" s="86" t="s">
        <v>546</v>
      </c>
      <c r="AG3586" s="79" t="str">
        <f>+IF(AF3586&lt;&gt;"",VLOOKUP(AF3586,NIVELES!$A$666:$B$673,2,0),"")</f>
        <v>ATENCIÓN_INTEGRAL_A_PERSONAS_CON_DISCAPACIDAD</v>
      </c>
      <c r="AH3586" s="78" t="s">
        <v>453</v>
      </c>
      <c r="AI3586" s="79" t="str">
        <f>IF(AH3586&lt;&gt;"",VLOOKUP(CONCATENATE(AG3586,AH3586),NIVELES!$B$676:$C$745,2,0),"")</f>
        <v>Rectoría Inclusión Social</v>
      </c>
      <c r="AJ3586" s="78" t="s">
        <v>517</v>
      </c>
      <c r="AK3586" s="79" t="str">
        <f>+IF(AJ3586&lt;&gt;"",VLOOKUP(AJ3586,NIVELES!$A$816:$B$892,2,0),"")</f>
        <v>NO APLICA</v>
      </c>
      <c r="AL3586" s="78" t="s">
        <v>553</v>
      </c>
      <c r="AM3586" s="78">
        <v>510510</v>
      </c>
      <c r="AN3586" s="79" t="str">
        <f>IF(AM3586&lt;&gt;"",+VLOOKUP(AM3586,NIVELES!$A$1652:$B$2466,2,0),"")</f>
        <v>Servicios Personales por Contrato</v>
      </c>
      <c r="AO3586" s="87">
        <v>39996</v>
      </c>
      <c r="AP3586" s="88">
        <v>0</v>
      </c>
      <c r="AQ3586" s="88">
        <v>7272</v>
      </c>
      <c r="AR3586" s="88">
        <v>3636</v>
      </c>
      <c r="AS3586" s="88">
        <v>3636</v>
      </c>
      <c r="AT3586" s="88">
        <v>3636</v>
      </c>
      <c r="AU3586" s="88">
        <v>3636</v>
      </c>
      <c r="AV3586" s="88">
        <v>3636</v>
      </c>
      <c r="AW3586" s="88">
        <v>3636</v>
      </c>
      <c r="AX3586" s="88">
        <v>3636</v>
      </c>
      <c r="AY3586" s="88">
        <v>3636</v>
      </c>
      <c r="AZ3586" s="88">
        <v>3636</v>
      </c>
      <c r="BA3586" s="88">
        <v>0</v>
      </c>
      <c r="BB3586" s="89">
        <f t="shared" si="219"/>
        <v>39996</v>
      </c>
      <c r="BC3586" s="90" t="str">
        <f t="shared" si="218"/>
        <v>OK</v>
      </c>
      <c r="BD3586" s="91" t="str">
        <f t="shared" si="220"/>
        <v xml:space="preserve">                  </v>
      </c>
      <c r="BE3586" s="92">
        <f t="shared" si="221"/>
        <v>12</v>
      </c>
    </row>
    <row r="3587" spans="1:57" s="74" customFormat="1" ht="50.1" customHeight="1" x14ac:dyDescent="0.2">
      <c r="A3587" s="78" t="s">
        <v>55</v>
      </c>
      <c r="B3587" s="78" t="s">
        <v>65</v>
      </c>
      <c r="C3587" s="78" t="s">
        <v>622</v>
      </c>
      <c r="D3587" s="78" t="s">
        <v>605</v>
      </c>
      <c r="E3587" s="79" t="str">
        <f>+IF(C3587&lt;&gt;"",VLOOKUP(MID(C3587,18,5),NIVELES!$A$133:$B$213,2,0),"")</f>
        <v>EL_ORO</v>
      </c>
      <c r="F3587" s="80" t="s">
        <v>84</v>
      </c>
      <c r="G3587" s="81" t="str">
        <f>+IF(F3587&lt;&gt;"",VLOOKUP(F3587,NIVELES!$A$246:$C$464,3,0),"")</f>
        <v>SUR</v>
      </c>
      <c r="H3587" s="82" t="s">
        <v>1024</v>
      </c>
      <c r="I3587" s="78" t="s">
        <v>2201</v>
      </c>
      <c r="J3587" s="78" t="s">
        <v>2184</v>
      </c>
      <c r="K3587" s="78" t="s">
        <v>2185</v>
      </c>
      <c r="L3587" s="78" t="s">
        <v>3206</v>
      </c>
      <c r="M3587" s="78">
        <v>1007</v>
      </c>
      <c r="N3587" s="78" t="s">
        <v>3207</v>
      </c>
      <c r="O3587" s="78" t="s">
        <v>2292</v>
      </c>
      <c r="P3587" s="82">
        <v>12</v>
      </c>
      <c r="Q3587" s="78" t="s">
        <v>2293</v>
      </c>
      <c r="R3587" s="82">
        <v>1</v>
      </c>
      <c r="S3587" s="82">
        <v>1</v>
      </c>
      <c r="T3587" s="82">
        <v>1</v>
      </c>
      <c r="U3587" s="82">
        <v>1</v>
      </c>
      <c r="V3587" s="82">
        <v>1</v>
      </c>
      <c r="W3587" s="82">
        <v>1</v>
      </c>
      <c r="X3587" s="82">
        <v>1</v>
      </c>
      <c r="Y3587" s="82">
        <v>1</v>
      </c>
      <c r="Z3587" s="82">
        <v>1</v>
      </c>
      <c r="AA3587" s="82">
        <v>1</v>
      </c>
      <c r="AB3587" s="82">
        <v>1</v>
      </c>
      <c r="AC3587" s="82">
        <v>1</v>
      </c>
      <c r="AD3587" s="85" t="str">
        <f>IF(A3587&lt;&gt;"",IF(D3587="DIRECCIÓN_DE_TRANSFERENCIAS","280 0031",VLOOKUP(C3587,NIVELES!$A$14:$B$105,2,0)),"")</f>
        <v>280 7130</v>
      </c>
      <c r="AE3587" s="86" t="s">
        <v>322</v>
      </c>
      <c r="AF3587" s="86" t="s">
        <v>546</v>
      </c>
      <c r="AG3587" s="79" t="str">
        <f>+IF(AF3587&lt;&gt;"",VLOOKUP(AF3587,NIVELES!$A$666:$B$673,2,0),"")</f>
        <v>ATENCIÓN_INTEGRAL_A_PERSONAS_CON_DISCAPACIDAD</v>
      </c>
      <c r="AH3587" s="78" t="s">
        <v>453</v>
      </c>
      <c r="AI3587" s="79" t="str">
        <f>IF(AH3587&lt;&gt;"",VLOOKUP(CONCATENATE(AG3587,AH3587),NIVELES!$B$676:$C$745,2,0),"")</f>
        <v>Rectoría Inclusión Social</v>
      </c>
      <c r="AJ3587" s="78" t="s">
        <v>517</v>
      </c>
      <c r="AK3587" s="79" t="str">
        <f>+IF(AJ3587&lt;&gt;"",VLOOKUP(AJ3587,NIVELES!$A$816:$B$892,2,0),"")</f>
        <v>NO APLICA</v>
      </c>
      <c r="AL3587" s="78" t="s">
        <v>553</v>
      </c>
      <c r="AM3587" s="78">
        <v>510601</v>
      </c>
      <c r="AN3587" s="79" t="str">
        <f>IF(AM3587&lt;&gt;"",+VLOOKUP(AM3587,NIVELES!$A$1652:$B$2466,2,0),"")</f>
        <v>Aporte Patronal</v>
      </c>
      <c r="AO3587" s="87">
        <v>3859.61</v>
      </c>
      <c r="AP3587" s="88">
        <v>0</v>
      </c>
      <c r="AQ3587" s="88">
        <v>701.76</v>
      </c>
      <c r="AR3587" s="88">
        <v>350.96</v>
      </c>
      <c r="AS3587" s="88">
        <v>350.96</v>
      </c>
      <c r="AT3587" s="88">
        <v>350.96</v>
      </c>
      <c r="AU3587" s="88">
        <v>350.96</v>
      </c>
      <c r="AV3587" s="88">
        <v>350.96</v>
      </c>
      <c r="AW3587" s="88">
        <v>350.96</v>
      </c>
      <c r="AX3587" s="88">
        <v>350.96</v>
      </c>
      <c r="AY3587" s="88">
        <v>350.96</v>
      </c>
      <c r="AZ3587" s="88">
        <v>350.17</v>
      </c>
      <c r="BA3587" s="88">
        <v>0</v>
      </c>
      <c r="BB3587" s="89">
        <f t="shared" si="219"/>
        <v>3859.61</v>
      </c>
      <c r="BC3587" s="90" t="str">
        <f t="shared" si="218"/>
        <v>OK</v>
      </c>
      <c r="BD3587" s="91" t="str">
        <f t="shared" si="220"/>
        <v xml:space="preserve">                  </v>
      </c>
      <c r="BE3587" s="92">
        <f t="shared" si="221"/>
        <v>12</v>
      </c>
    </row>
    <row r="3588" spans="1:57" s="74" customFormat="1" ht="50.1" customHeight="1" x14ac:dyDescent="0.2">
      <c r="A3588" s="78" t="s">
        <v>55</v>
      </c>
      <c r="B3588" s="78" t="s">
        <v>65</v>
      </c>
      <c r="C3588" s="78" t="s">
        <v>622</v>
      </c>
      <c r="D3588" s="78" t="s">
        <v>605</v>
      </c>
      <c r="E3588" s="79" t="str">
        <f>+IF(C3588&lt;&gt;"",VLOOKUP(MID(C3588,18,5),NIVELES!$A$133:$B$213,2,0),"")</f>
        <v>EL_ORO</v>
      </c>
      <c r="F3588" s="80" t="s">
        <v>84</v>
      </c>
      <c r="G3588" s="81" t="str">
        <f>+IF(F3588&lt;&gt;"",VLOOKUP(F3588,NIVELES!$A$246:$C$464,3,0),"")</f>
        <v>SUR</v>
      </c>
      <c r="H3588" s="82" t="s">
        <v>1024</v>
      </c>
      <c r="I3588" s="78" t="s">
        <v>2201</v>
      </c>
      <c r="J3588" s="78" t="s">
        <v>2184</v>
      </c>
      <c r="K3588" s="78" t="s">
        <v>2185</v>
      </c>
      <c r="L3588" s="78" t="s">
        <v>3206</v>
      </c>
      <c r="M3588" s="78">
        <v>1007</v>
      </c>
      <c r="N3588" s="78" t="s">
        <v>3207</v>
      </c>
      <c r="O3588" s="78" t="s">
        <v>2292</v>
      </c>
      <c r="P3588" s="82">
        <v>12</v>
      </c>
      <c r="Q3588" s="78" t="s">
        <v>2293</v>
      </c>
      <c r="R3588" s="82">
        <v>1</v>
      </c>
      <c r="S3588" s="82">
        <v>1</v>
      </c>
      <c r="T3588" s="82">
        <v>1</v>
      </c>
      <c r="U3588" s="82">
        <v>1</v>
      </c>
      <c r="V3588" s="82">
        <v>1</v>
      </c>
      <c r="W3588" s="82">
        <v>1</v>
      </c>
      <c r="X3588" s="82">
        <v>1</v>
      </c>
      <c r="Y3588" s="82">
        <v>1</v>
      </c>
      <c r="Z3588" s="82">
        <v>1</v>
      </c>
      <c r="AA3588" s="82">
        <v>1</v>
      </c>
      <c r="AB3588" s="82">
        <v>1</v>
      </c>
      <c r="AC3588" s="82">
        <v>1</v>
      </c>
      <c r="AD3588" s="85" t="str">
        <f>IF(A3588&lt;&gt;"",IF(D3588="DIRECCIÓN_DE_TRANSFERENCIAS","280 0031",VLOOKUP(C3588,NIVELES!$A$14:$B$105,2,0)),"")</f>
        <v>280 7130</v>
      </c>
      <c r="AE3588" s="86" t="s">
        <v>322</v>
      </c>
      <c r="AF3588" s="86" t="s">
        <v>546</v>
      </c>
      <c r="AG3588" s="79" t="str">
        <f>+IF(AF3588&lt;&gt;"",VLOOKUP(AF3588,NIVELES!$A$666:$B$673,2,0),"")</f>
        <v>ATENCIÓN_INTEGRAL_A_PERSONAS_CON_DISCAPACIDAD</v>
      </c>
      <c r="AH3588" s="78" t="s">
        <v>453</v>
      </c>
      <c r="AI3588" s="79" t="str">
        <f>IF(AH3588&lt;&gt;"",VLOOKUP(CONCATENATE(AG3588,AH3588),NIVELES!$B$676:$C$745,2,0),"")</f>
        <v>Rectoría Inclusión Social</v>
      </c>
      <c r="AJ3588" s="78" t="s">
        <v>517</v>
      </c>
      <c r="AK3588" s="79" t="str">
        <f>+IF(AJ3588&lt;&gt;"",VLOOKUP(AJ3588,NIVELES!$A$816:$B$892,2,0),"")</f>
        <v>NO APLICA</v>
      </c>
      <c r="AL3588" s="78" t="s">
        <v>553</v>
      </c>
      <c r="AM3588" s="78">
        <v>510602</v>
      </c>
      <c r="AN3588" s="79" t="str">
        <f>IF(AM3588&lt;&gt;"",+VLOOKUP(AM3588,NIVELES!$A$1652:$B$2466,2,0),"")</f>
        <v>Fondo de Reserva</v>
      </c>
      <c r="AO3588" s="87">
        <v>3333</v>
      </c>
      <c r="AP3588" s="88">
        <v>0</v>
      </c>
      <c r="AQ3588" s="88">
        <v>201.92</v>
      </c>
      <c r="AR3588" s="88">
        <v>303</v>
      </c>
      <c r="AS3588" s="88">
        <v>303</v>
      </c>
      <c r="AT3588" s="88">
        <v>303</v>
      </c>
      <c r="AU3588" s="88">
        <v>303</v>
      </c>
      <c r="AV3588" s="88">
        <v>303</v>
      </c>
      <c r="AW3588" s="88">
        <v>303</v>
      </c>
      <c r="AX3588" s="88">
        <v>303</v>
      </c>
      <c r="AY3588" s="88">
        <v>303</v>
      </c>
      <c r="AZ3588" s="88">
        <v>303</v>
      </c>
      <c r="BA3588" s="88">
        <v>404.08</v>
      </c>
      <c r="BB3588" s="89">
        <f t="shared" si="219"/>
        <v>3333</v>
      </c>
      <c r="BC3588" s="90" t="str">
        <f t="shared" si="218"/>
        <v>OK</v>
      </c>
      <c r="BD3588" s="91" t="str">
        <f t="shared" si="220"/>
        <v xml:space="preserve">                  </v>
      </c>
      <c r="BE3588" s="92">
        <f t="shared" si="221"/>
        <v>12</v>
      </c>
    </row>
    <row r="3589" spans="1:57" s="74" customFormat="1" ht="50.1" customHeight="1" x14ac:dyDescent="0.2">
      <c r="A3589" s="78" t="s">
        <v>55</v>
      </c>
      <c r="B3589" s="78" t="s">
        <v>65</v>
      </c>
      <c r="C3589" s="78" t="s">
        <v>622</v>
      </c>
      <c r="D3589" s="78" t="s">
        <v>605</v>
      </c>
      <c r="E3589" s="79" t="str">
        <f>+IF(C3589&lt;&gt;"",VLOOKUP(MID(C3589,18,5),NIVELES!$A$133:$B$213,2,0),"")</f>
        <v>EL_ORO</v>
      </c>
      <c r="F3589" s="80" t="s">
        <v>84</v>
      </c>
      <c r="G3589" s="81" t="str">
        <f>+IF(F3589&lt;&gt;"",VLOOKUP(F3589,NIVELES!$A$246:$C$464,3,0),"")</f>
        <v>SUR</v>
      </c>
      <c r="H3589" s="82" t="s">
        <v>1024</v>
      </c>
      <c r="I3589" s="78" t="s">
        <v>2201</v>
      </c>
      <c r="J3589" s="78" t="s">
        <v>2184</v>
      </c>
      <c r="K3589" s="78" t="s">
        <v>2185</v>
      </c>
      <c r="L3589" s="78" t="s">
        <v>3206</v>
      </c>
      <c r="M3589" s="78">
        <v>1007</v>
      </c>
      <c r="N3589" s="78" t="s">
        <v>3207</v>
      </c>
      <c r="O3589" s="78" t="s">
        <v>3338</v>
      </c>
      <c r="P3589" s="82">
        <v>4</v>
      </c>
      <c r="Q3589" s="78" t="s">
        <v>3350</v>
      </c>
      <c r="R3589" s="82"/>
      <c r="S3589" s="82"/>
      <c r="T3589" s="82">
        <v>1</v>
      </c>
      <c r="U3589" s="82"/>
      <c r="V3589" s="82"/>
      <c r="W3589" s="82">
        <v>1</v>
      </c>
      <c r="X3589" s="82"/>
      <c r="Y3589" s="82"/>
      <c r="Z3589" s="82">
        <v>1</v>
      </c>
      <c r="AA3589" s="82"/>
      <c r="AB3589" s="82">
        <v>1</v>
      </c>
      <c r="AC3589" s="82"/>
      <c r="AD3589" s="85" t="str">
        <f>IF(A3589&lt;&gt;"",IF(D3589="DIRECCIÓN_DE_TRANSFERENCIAS","280 0031",VLOOKUP(C3589,NIVELES!$A$14:$B$105,2,0)),"")</f>
        <v>280 7130</v>
      </c>
      <c r="AE3589" s="86" t="s">
        <v>322</v>
      </c>
      <c r="AF3589" s="86" t="s">
        <v>546</v>
      </c>
      <c r="AG3589" s="79" t="str">
        <f>+IF(AF3589&lt;&gt;"",VLOOKUP(AF3589,NIVELES!$A$666:$B$673,2,0),"")</f>
        <v>ATENCIÓN_INTEGRAL_A_PERSONAS_CON_DISCAPACIDAD</v>
      </c>
      <c r="AH3589" s="78" t="s">
        <v>453</v>
      </c>
      <c r="AI3589" s="79" t="str">
        <f>IF(AH3589&lt;&gt;"",VLOOKUP(CONCATENATE(AG3589,AH3589),NIVELES!$B$676:$C$745,2,0),"")</f>
        <v>Rectoría Inclusión Social</v>
      </c>
      <c r="AJ3589" s="78" t="s">
        <v>517</v>
      </c>
      <c r="AK3589" s="79" t="str">
        <f>+IF(AJ3589&lt;&gt;"",VLOOKUP(AJ3589,NIVELES!$A$816:$B$892,2,0),"")</f>
        <v>NO APLICA</v>
      </c>
      <c r="AL3589" s="78" t="s">
        <v>554</v>
      </c>
      <c r="AM3589" s="78">
        <v>530301</v>
      </c>
      <c r="AN3589" s="79" t="str">
        <f>IF(AM3589&lt;&gt;"",+VLOOKUP(AM3589,NIVELES!$A$1652:$B$2466,2,0),"")</f>
        <v>Pasajes al Interior</v>
      </c>
      <c r="AO3589" s="87">
        <v>360</v>
      </c>
      <c r="AP3589" s="88">
        <v>0</v>
      </c>
      <c r="AQ3589" s="88">
        <v>0</v>
      </c>
      <c r="AR3589" s="88">
        <v>90</v>
      </c>
      <c r="AS3589" s="88">
        <v>0</v>
      </c>
      <c r="AT3589" s="88">
        <v>0</v>
      </c>
      <c r="AU3589" s="88">
        <v>90</v>
      </c>
      <c r="AV3589" s="88">
        <v>0</v>
      </c>
      <c r="AW3589" s="88">
        <v>0</v>
      </c>
      <c r="AX3589" s="88">
        <v>90</v>
      </c>
      <c r="AY3589" s="88">
        <v>0</v>
      </c>
      <c r="AZ3589" s="88">
        <v>90</v>
      </c>
      <c r="BA3589" s="88">
        <v>0</v>
      </c>
      <c r="BB3589" s="89">
        <f t="shared" si="219"/>
        <v>360</v>
      </c>
      <c r="BC3589" s="90" t="str">
        <f t="shared" si="218"/>
        <v>OK</v>
      </c>
      <c r="BD3589" s="91" t="str">
        <f t="shared" si="220"/>
        <v xml:space="preserve">                  </v>
      </c>
      <c r="BE3589" s="92">
        <f t="shared" si="221"/>
        <v>4</v>
      </c>
    </row>
    <row r="3590" spans="1:57" s="74" customFormat="1" ht="50.1" customHeight="1" x14ac:dyDescent="0.2">
      <c r="A3590" s="78" t="s">
        <v>55</v>
      </c>
      <c r="B3590" s="78" t="s">
        <v>65</v>
      </c>
      <c r="C3590" s="78" t="s">
        <v>622</v>
      </c>
      <c r="D3590" s="78" t="s">
        <v>605</v>
      </c>
      <c r="E3590" s="79" t="str">
        <f>+IF(C3590&lt;&gt;"",VLOOKUP(MID(C3590,18,5),NIVELES!$A$133:$B$213,2,0),"")</f>
        <v>EL_ORO</v>
      </c>
      <c r="F3590" s="80" t="s">
        <v>84</v>
      </c>
      <c r="G3590" s="81" t="str">
        <f>+IF(F3590&lt;&gt;"",VLOOKUP(F3590,NIVELES!$A$246:$C$464,3,0),"")</f>
        <v>SUR</v>
      </c>
      <c r="H3590" s="82" t="s">
        <v>1024</v>
      </c>
      <c r="I3590" s="78" t="s">
        <v>2201</v>
      </c>
      <c r="J3590" s="78" t="s">
        <v>2184</v>
      </c>
      <c r="K3590" s="78" t="s">
        <v>2185</v>
      </c>
      <c r="L3590" s="78" t="s">
        <v>3206</v>
      </c>
      <c r="M3590" s="78">
        <v>1007</v>
      </c>
      <c r="N3590" s="78" t="s">
        <v>3207</v>
      </c>
      <c r="O3590" s="78" t="s">
        <v>3351</v>
      </c>
      <c r="P3590" s="82">
        <v>10</v>
      </c>
      <c r="Q3590" s="78" t="s">
        <v>3370</v>
      </c>
      <c r="R3590" s="82"/>
      <c r="S3590" s="82"/>
      <c r="T3590" s="82">
        <v>1</v>
      </c>
      <c r="U3590" s="82">
        <v>1</v>
      </c>
      <c r="V3590" s="82">
        <v>1</v>
      </c>
      <c r="W3590" s="82">
        <v>1</v>
      </c>
      <c r="X3590" s="82">
        <v>1</v>
      </c>
      <c r="Y3590" s="82">
        <v>1</v>
      </c>
      <c r="Z3590" s="82">
        <v>1</v>
      </c>
      <c r="AA3590" s="82">
        <v>1</v>
      </c>
      <c r="AB3590" s="82">
        <v>1</v>
      </c>
      <c r="AC3590" s="82">
        <v>1</v>
      </c>
      <c r="AD3590" s="85" t="str">
        <f>IF(A3590&lt;&gt;"",IF(D3590="DIRECCIÓN_DE_TRANSFERENCIAS","280 0031",VLOOKUP(C3590,NIVELES!$A$14:$B$105,2,0)),"")</f>
        <v>280 7130</v>
      </c>
      <c r="AE3590" s="86" t="s">
        <v>322</v>
      </c>
      <c r="AF3590" s="86" t="s">
        <v>546</v>
      </c>
      <c r="AG3590" s="79" t="str">
        <f>+IF(AF3590&lt;&gt;"",VLOOKUP(AF3590,NIVELES!$A$666:$B$673,2,0),"")</f>
        <v>ATENCIÓN_INTEGRAL_A_PERSONAS_CON_DISCAPACIDAD</v>
      </c>
      <c r="AH3590" s="78" t="s">
        <v>453</v>
      </c>
      <c r="AI3590" s="79" t="str">
        <f>IF(AH3590&lt;&gt;"",VLOOKUP(CONCATENATE(AG3590,AH3590),NIVELES!$B$676:$C$745,2,0),"")</f>
        <v>Rectoría Inclusión Social</v>
      </c>
      <c r="AJ3590" s="78" t="s">
        <v>517</v>
      </c>
      <c r="AK3590" s="79" t="str">
        <f>+IF(AJ3590&lt;&gt;"",VLOOKUP(AJ3590,NIVELES!$A$816:$B$892,2,0),"")</f>
        <v>NO APLICA</v>
      </c>
      <c r="AL3590" s="78" t="s">
        <v>554</v>
      </c>
      <c r="AM3590" s="78">
        <v>530303</v>
      </c>
      <c r="AN3590" s="79" t="str">
        <f>IF(AM3590&lt;&gt;"",+VLOOKUP(AM3590,NIVELES!$A$1652:$B$2466,2,0),"")</f>
        <v>Viáticos y Subsistencias en el Interior</v>
      </c>
      <c r="AO3590" s="87">
        <v>960</v>
      </c>
      <c r="AP3590" s="88">
        <v>0</v>
      </c>
      <c r="AQ3590" s="88">
        <v>0</v>
      </c>
      <c r="AR3590" s="88">
        <v>240</v>
      </c>
      <c r="AS3590" s="88">
        <v>0</v>
      </c>
      <c r="AT3590" s="88">
        <v>0</v>
      </c>
      <c r="AU3590" s="88">
        <v>240</v>
      </c>
      <c r="AV3590" s="88">
        <v>0</v>
      </c>
      <c r="AW3590" s="88">
        <v>0</v>
      </c>
      <c r="AX3590" s="88">
        <v>240</v>
      </c>
      <c r="AY3590" s="88">
        <v>0</v>
      </c>
      <c r="AZ3590" s="88">
        <v>240</v>
      </c>
      <c r="BA3590" s="88">
        <v>0</v>
      </c>
      <c r="BB3590" s="89">
        <f t="shared" si="219"/>
        <v>960</v>
      </c>
      <c r="BC3590" s="90" t="str">
        <f t="shared" si="218"/>
        <v>OK</v>
      </c>
      <c r="BD3590" s="91" t="str">
        <f t="shared" si="220"/>
        <v xml:space="preserve">                  </v>
      </c>
      <c r="BE3590" s="92">
        <f t="shared" si="221"/>
        <v>10</v>
      </c>
    </row>
    <row r="3591" spans="1:57" s="74" customFormat="1" ht="50.1" customHeight="1" x14ac:dyDescent="0.2">
      <c r="A3591" s="78" t="s">
        <v>55</v>
      </c>
      <c r="B3591" s="78" t="s">
        <v>65</v>
      </c>
      <c r="C3591" s="78" t="s">
        <v>622</v>
      </c>
      <c r="D3591" s="78" t="s">
        <v>605</v>
      </c>
      <c r="E3591" s="79" t="str">
        <f>+IF(C3591&lt;&gt;"",VLOOKUP(MID(C3591,18,5),NIVELES!$A$133:$B$213,2,0),"")</f>
        <v>EL_ORO</v>
      </c>
      <c r="F3591" s="80" t="s">
        <v>84</v>
      </c>
      <c r="G3591" s="81" t="str">
        <f>+IF(F3591&lt;&gt;"",VLOOKUP(F3591,NIVELES!$A$246:$C$464,3,0),"")</f>
        <v>SUR</v>
      </c>
      <c r="H3591" s="82" t="s">
        <v>1024</v>
      </c>
      <c r="I3591" s="78" t="s">
        <v>2201</v>
      </c>
      <c r="J3591" s="78" t="s">
        <v>2184</v>
      </c>
      <c r="K3591" s="78" t="s">
        <v>2185</v>
      </c>
      <c r="L3591" s="78" t="s">
        <v>3206</v>
      </c>
      <c r="M3591" s="78">
        <v>1007</v>
      </c>
      <c r="N3591" s="78" t="s">
        <v>3207</v>
      </c>
      <c r="O3591" s="78" t="s">
        <v>3402</v>
      </c>
      <c r="P3591" s="82">
        <v>10</v>
      </c>
      <c r="Q3591" s="78" t="s">
        <v>3391</v>
      </c>
      <c r="R3591" s="82"/>
      <c r="S3591" s="82"/>
      <c r="T3591" s="82">
        <v>1</v>
      </c>
      <c r="U3591" s="82">
        <v>1</v>
      </c>
      <c r="V3591" s="82">
        <v>1</v>
      </c>
      <c r="W3591" s="82">
        <v>1</v>
      </c>
      <c r="X3591" s="82">
        <v>1</v>
      </c>
      <c r="Y3591" s="82">
        <v>1</v>
      </c>
      <c r="Z3591" s="82">
        <v>1</v>
      </c>
      <c r="AA3591" s="82">
        <v>1</v>
      </c>
      <c r="AB3591" s="82">
        <v>1</v>
      </c>
      <c r="AC3591" s="82">
        <v>1</v>
      </c>
      <c r="AD3591" s="85" t="str">
        <f>IF(A3591&lt;&gt;"",IF(D3591="DIRECCIÓN_DE_TRANSFERENCIAS","280 0031",VLOOKUP(C3591,NIVELES!$A$14:$B$105,2,0)),"")</f>
        <v>280 7130</v>
      </c>
      <c r="AE3591" s="86" t="s">
        <v>322</v>
      </c>
      <c r="AF3591" s="86" t="s">
        <v>546</v>
      </c>
      <c r="AG3591" s="79" t="str">
        <f>+IF(AF3591&lt;&gt;"",VLOOKUP(AF3591,NIVELES!$A$666:$B$673,2,0),"")</f>
        <v>ATENCIÓN_INTEGRAL_A_PERSONAS_CON_DISCAPACIDAD</v>
      </c>
      <c r="AH3591" s="78" t="s">
        <v>453</v>
      </c>
      <c r="AI3591" s="79" t="str">
        <f>IF(AH3591&lt;&gt;"",VLOOKUP(CONCATENATE(AG3591,AH3591),NIVELES!$B$676:$C$745,2,0),"")</f>
        <v>Rectoría Inclusión Social</v>
      </c>
      <c r="AJ3591" s="78" t="s">
        <v>517</v>
      </c>
      <c r="AK3591" s="79" t="str">
        <f>+IF(AJ3591&lt;&gt;"",VLOOKUP(AJ3591,NIVELES!$A$816:$B$892,2,0),"")</f>
        <v>NO APLICA</v>
      </c>
      <c r="AL3591" s="78" t="s">
        <v>554</v>
      </c>
      <c r="AM3591" s="78">
        <v>530505</v>
      </c>
      <c r="AN3591" s="79" t="str">
        <f>IF(AM3591&lt;&gt;"",+VLOOKUP(AM3591,NIVELES!$A$1652:$B$2466,2,0),"")</f>
        <v>Vehículos (Arrendamiento)</v>
      </c>
      <c r="AO3591" s="87">
        <v>42044.639999999999</v>
      </c>
      <c r="AP3591" s="88">
        <v>0</v>
      </c>
      <c r="AQ3591" s="88">
        <v>0</v>
      </c>
      <c r="AR3591" s="88">
        <v>5255.58</v>
      </c>
      <c r="AS3591" s="88">
        <v>5255.58</v>
      </c>
      <c r="AT3591" s="88">
        <v>5255.58</v>
      </c>
      <c r="AU3591" s="88">
        <v>5255.58</v>
      </c>
      <c r="AV3591" s="88">
        <v>5255.58</v>
      </c>
      <c r="AW3591" s="88">
        <v>5255.58</v>
      </c>
      <c r="AX3591" s="88">
        <v>5255.58</v>
      </c>
      <c r="AY3591" s="88">
        <v>5255.58</v>
      </c>
      <c r="AZ3591" s="88">
        <v>0</v>
      </c>
      <c r="BA3591" s="88">
        <v>0</v>
      </c>
      <c r="BB3591" s="89">
        <f t="shared" si="219"/>
        <v>42044.640000000007</v>
      </c>
      <c r="BC3591" s="90" t="str">
        <f t="shared" ref="BC3591:BC3654" si="222">IF(A3591&lt;&gt;"",IF(AO3591&lt;&gt;"",IF(AO3591=BB3591,"OK",AO3591-BB3591),IF(AND(AO3591="",BB3591=""),"",AO3591-BB3591))," ")</f>
        <v>OK</v>
      </c>
      <c r="BD3591" s="91" t="str">
        <f t="shared" si="220"/>
        <v xml:space="preserve">                  </v>
      </c>
      <c r="BE3591" s="92">
        <f t="shared" si="221"/>
        <v>10</v>
      </c>
    </row>
    <row r="3592" spans="1:57" s="74" customFormat="1" ht="50.1" customHeight="1" x14ac:dyDescent="0.2">
      <c r="A3592" s="78" t="s">
        <v>55</v>
      </c>
      <c r="B3592" s="78" t="s">
        <v>65</v>
      </c>
      <c r="C3592" s="78" t="s">
        <v>622</v>
      </c>
      <c r="D3592" s="78" t="s">
        <v>605</v>
      </c>
      <c r="E3592" s="79" t="str">
        <f>+IF(C3592&lt;&gt;"",VLOOKUP(MID(C3592,18,5),NIVELES!$A$133:$B$213,2,0),"")</f>
        <v>EL_ORO</v>
      </c>
      <c r="F3592" s="80" t="s">
        <v>84</v>
      </c>
      <c r="G3592" s="81" t="str">
        <f>+IF(F3592&lt;&gt;"",VLOOKUP(F3592,NIVELES!$A$246:$C$464,3,0),"")</f>
        <v>SUR</v>
      </c>
      <c r="H3592" s="82" t="s">
        <v>1024</v>
      </c>
      <c r="I3592" s="78" t="s">
        <v>2201</v>
      </c>
      <c r="J3592" s="78" t="s">
        <v>2184</v>
      </c>
      <c r="K3592" s="78" t="s">
        <v>2185</v>
      </c>
      <c r="L3592" s="78" t="s">
        <v>2246</v>
      </c>
      <c r="M3592" s="78">
        <v>600</v>
      </c>
      <c r="N3592" s="78" t="s">
        <v>3403</v>
      </c>
      <c r="O3592" s="78" t="s">
        <v>3404</v>
      </c>
      <c r="P3592" s="82">
        <v>4</v>
      </c>
      <c r="Q3592" s="78" t="s">
        <v>3405</v>
      </c>
      <c r="R3592" s="82"/>
      <c r="S3592" s="82">
        <v>1</v>
      </c>
      <c r="T3592" s="82"/>
      <c r="U3592" s="82">
        <v>1</v>
      </c>
      <c r="V3592" s="82"/>
      <c r="W3592" s="82"/>
      <c r="X3592" s="82">
        <v>1</v>
      </c>
      <c r="Y3592" s="82"/>
      <c r="Z3592" s="82"/>
      <c r="AA3592" s="82">
        <v>1</v>
      </c>
      <c r="AB3592" s="82"/>
      <c r="AC3592" s="82"/>
      <c r="AD3592" s="85" t="str">
        <f>IF(A3592&lt;&gt;"",IF(D3592="DIRECCIÓN_DE_TRANSFERENCIAS","280 0031",VLOOKUP(C3592,NIVELES!$A$14:$B$105,2,0)),"")</f>
        <v>280 7130</v>
      </c>
      <c r="AE3592" s="86" t="s">
        <v>322</v>
      </c>
      <c r="AF3592" s="86" t="s">
        <v>546</v>
      </c>
      <c r="AG3592" s="79" t="str">
        <f>+IF(AF3592&lt;&gt;"",VLOOKUP(AF3592,NIVELES!$A$666:$B$673,2,0),"")</f>
        <v>ATENCIÓN_INTEGRAL_A_PERSONAS_CON_DISCAPACIDAD</v>
      </c>
      <c r="AH3592" s="78" t="s">
        <v>511</v>
      </c>
      <c r="AI3592" s="79" t="str">
        <f>IF(AH3592&lt;&gt;"",VLOOKUP(CONCATENATE(AG3592,AH3592),NIVELES!$B$676:$C$745,2,0),"")</f>
        <v xml:space="preserve"> Prestacion  De  Servicios   Extramurales  - Atención  En  Hogar  Y  Comunidad</v>
      </c>
      <c r="AJ3592" s="78" t="s">
        <v>429</v>
      </c>
      <c r="AK3592" s="79" t="str">
        <f>+IF(AJ3592&lt;&gt;"",VLOOKUP(AJ3592,NIVELES!$A$816:$B$892,2,0),"")</f>
        <v xml:space="preserve">PROMOVER EL RECONOCIMIENTO Y GARANTIA DE LOS DERECHOS DE LAS MUJERES Y HOMBRES CON DISCAPACIDAD,  SU DEBIDA VALORACIÓN Y EL RESPETO A SU DIGNIDAD  </v>
      </c>
      <c r="AL3592" s="78" t="s">
        <v>556</v>
      </c>
      <c r="AM3592" s="78">
        <v>580104</v>
      </c>
      <c r="AN3592" s="79" t="str">
        <f>IF(AM3592&lt;&gt;"",+VLOOKUP(AM3592,NIVELES!$A$1652:$B$2466,2,0),"")</f>
        <v>A Gobiernos Autónomos Descentralizados</v>
      </c>
      <c r="AO3592" s="87">
        <v>238908</v>
      </c>
      <c r="AP3592" s="88">
        <v>0</v>
      </c>
      <c r="AQ3592" s="88">
        <v>29862.92</v>
      </c>
      <c r="AR3592" s="88">
        <v>89591.08</v>
      </c>
      <c r="AS3592" s="88"/>
      <c r="AT3592" s="88">
        <v>0</v>
      </c>
      <c r="AU3592" s="88">
        <v>0</v>
      </c>
      <c r="AV3592" s="88">
        <v>59727</v>
      </c>
      <c r="AW3592" s="88">
        <v>0</v>
      </c>
      <c r="AX3592" s="88">
        <v>0</v>
      </c>
      <c r="AY3592" s="88">
        <v>59727</v>
      </c>
      <c r="AZ3592" s="88">
        <v>0</v>
      </c>
      <c r="BA3592" s="88">
        <v>0</v>
      </c>
      <c r="BB3592" s="89">
        <f t="shared" ref="BB3592:BB3655" si="223">SUBTOTAL(9,AP3592:BA3592)</f>
        <v>238908</v>
      </c>
      <c r="BC3592" s="90" t="str">
        <f t="shared" si="222"/>
        <v>OK</v>
      </c>
      <c r="BD3592" s="91" t="str">
        <f t="shared" ref="BD3592:BD3655" si="224">IF(A3592&lt;&gt;"",IF(A3592="","Escoger Nivel 0",)&amp;" "&amp;(IF(B3592="","Escoger Nivel  1",)&amp;" "&amp;(IF(C3592="","Escoger Nivel 2",)&amp;" "&amp;(IF(D3592="","Escoger Nivel 3",)&amp;" "&amp;(IF(F3592="","Escoger Cantón",)&amp;" "&amp;(IF(I3592="","Escoger Obj. Estratégico Institucional N1",)&amp;" "&amp;(IF(J3592="","Escoger Obj. Especifico N2",)&amp;" "&amp;(IF(K3592="","Escoger Obj. Operativo N4",)&amp;" "&amp;(IF(L3592=""," Llenar Modalidad de Servicio ",)&amp;""&amp;(IF(M3592=""," Llenar Meta de Cobertura ",)&amp;" "&amp;(IF(N3592="","Llenar Indicador",)&amp;" "&amp;(IF(O3592="","Llenar Actividad PAPP",)&amp;" "&amp;(IF(P3592="","Llenar Metas",)&amp;" "&amp;(IF(Q3592="","Llenar Indicador",)&amp;" "&amp;(IF(AF3592="","Escoger Nro. programa",)&amp;" "&amp;(IF(AH3592="","Escoger Nro. Actividad e-Sigef",)&amp;" "&amp;(IF(AK3592="","Escoger direccionamiento de gasto",)&amp;" "&amp;(IF(AL3592="","Escoger Grupo de Gasto",)&amp;" "&amp;(IF(AM3592="","Escoger Item Presupuestario",)&amp;" "&amp;(IF(AO3592="","Llenar valor de actividad",))))))))))))))))))))," ")</f>
        <v xml:space="preserve">                  </v>
      </c>
      <c r="BE3592" s="92">
        <f t="shared" si="221"/>
        <v>4</v>
      </c>
    </row>
    <row r="3593" spans="1:57" s="74" customFormat="1" ht="50.1" customHeight="1" x14ac:dyDescent="0.2">
      <c r="A3593" s="78" t="s">
        <v>55</v>
      </c>
      <c r="B3593" s="78" t="s">
        <v>65</v>
      </c>
      <c r="C3593" s="78" t="s">
        <v>622</v>
      </c>
      <c r="D3593" s="78" t="s">
        <v>605</v>
      </c>
      <c r="E3593" s="79" t="str">
        <f>+IF(C3593&lt;&gt;"",VLOOKUP(MID(C3593,18,5),NIVELES!$A$133:$B$213,2,0),"")</f>
        <v>EL_ORO</v>
      </c>
      <c r="F3593" s="80" t="s">
        <v>84</v>
      </c>
      <c r="G3593" s="81" t="str">
        <f>+IF(F3593&lt;&gt;"",VLOOKUP(F3593,NIVELES!$A$246:$C$464,3,0),"")</f>
        <v>SUR</v>
      </c>
      <c r="H3593" s="82" t="s">
        <v>1024</v>
      </c>
      <c r="I3593" s="78" t="s">
        <v>2201</v>
      </c>
      <c r="J3593" s="78" t="s">
        <v>2184</v>
      </c>
      <c r="K3593" s="78" t="s">
        <v>2185</v>
      </c>
      <c r="L3593" s="78" t="s">
        <v>2246</v>
      </c>
      <c r="M3593" s="78">
        <v>300</v>
      </c>
      <c r="N3593" s="78" t="s">
        <v>3403</v>
      </c>
      <c r="O3593" s="78" t="s">
        <v>3404</v>
      </c>
      <c r="P3593" s="82">
        <v>4</v>
      </c>
      <c r="Q3593" s="78" t="s">
        <v>3405</v>
      </c>
      <c r="R3593" s="82"/>
      <c r="S3593" s="82">
        <v>1</v>
      </c>
      <c r="T3593" s="82"/>
      <c r="U3593" s="82">
        <v>1</v>
      </c>
      <c r="V3593" s="82"/>
      <c r="W3593" s="82"/>
      <c r="X3593" s="82">
        <v>1</v>
      </c>
      <c r="Y3593" s="82"/>
      <c r="Z3593" s="82"/>
      <c r="AA3593" s="82">
        <v>1</v>
      </c>
      <c r="AB3593" s="82"/>
      <c r="AC3593" s="82"/>
      <c r="AD3593" s="85" t="str">
        <f>IF(A3593&lt;&gt;"",IF(D3593="DIRECCIÓN_DE_TRANSFERENCIAS","280 0031",VLOOKUP(C3593,NIVELES!$A$14:$B$105,2,0)),"")</f>
        <v>280 7130</v>
      </c>
      <c r="AE3593" s="86" t="s">
        <v>322</v>
      </c>
      <c r="AF3593" s="86" t="s">
        <v>546</v>
      </c>
      <c r="AG3593" s="79" t="str">
        <f>+IF(AF3593&lt;&gt;"",VLOOKUP(AF3593,NIVELES!$A$666:$B$673,2,0),"")</f>
        <v>ATENCIÓN_INTEGRAL_A_PERSONAS_CON_DISCAPACIDAD</v>
      </c>
      <c r="AH3593" s="78" t="s">
        <v>511</v>
      </c>
      <c r="AI3593" s="79" t="str">
        <f>IF(AH3593&lt;&gt;"",VLOOKUP(CONCATENATE(AG3593,AH3593),NIVELES!$B$676:$C$745,2,0),"")</f>
        <v xml:space="preserve"> Prestacion  De  Servicios   Extramurales  - Atención  En  Hogar  Y  Comunidad</v>
      </c>
      <c r="AJ3593" s="78" t="s">
        <v>429</v>
      </c>
      <c r="AK3593" s="79" t="str">
        <f>+IF(AJ3593&lt;&gt;"",VLOOKUP(AJ3593,NIVELES!$A$816:$B$892,2,0),"")</f>
        <v xml:space="preserve">PROMOVER EL RECONOCIMIENTO Y GARANTIA DE LOS DERECHOS DE LAS MUJERES Y HOMBRES CON DISCAPACIDAD,  SU DEBIDA VALORACIÓN Y EL RESPETO A SU DIGNIDAD  </v>
      </c>
      <c r="AL3593" s="78" t="s">
        <v>556</v>
      </c>
      <c r="AM3593" s="78">
        <v>580204</v>
      </c>
      <c r="AN3593" s="79" t="str">
        <f>IF(AM3593&lt;&gt;"",+VLOOKUP(AM3593,NIVELES!$A$1652:$B$2466,2,0),"")</f>
        <v>Al Sector Privado no Financiero</v>
      </c>
      <c r="AO3593" s="87">
        <v>59727</v>
      </c>
      <c r="AP3593" s="88">
        <v>0</v>
      </c>
      <c r="AQ3593" s="88">
        <v>0</v>
      </c>
      <c r="AR3593" s="88">
        <v>29863.5</v>
      </c>
      <c r="AS3593" s="88">
        <v>29863.5</v>
      </c>
      <c r="AT3593" s="88">
        <v>0</v>
      </c>
      <c r="AU3593" s="88">
        <v>0</v>
      </c>
      <c r="AV3593" s="88">
        <v>0</v>
      </c>
      <c r="AW3593" s="88">
        <v>0</v>
      </c>
      <c r="AX3593" s="88">
        <v>0</v>
      </c>
      <c r="AY3593" s="88">
        <v>0</v>
      </c>
      <c r="AZ3593" s="88">
        <v>0</v>
      </c>
      <c r="BA3593" s="88">
        <v>0</v>
      </c>
      <c r="BB3593" s="89">
        <f t="shared" si="223"/>
        <v>59727</v>
      </c>
      <c r="BC3593" s="90" t="str">
        <f t="shared" si="222"/>
        <v>OK</v>
      </c>
      <c r="BD3593" s="91" t="str">
        <f t="shared" si="224"/>
        <v xml:space="preserve">                  </v>
      </c>
      <c r="BE3593" s="92">
        <f t="shared" ref="BE3593:BE3656" si="225">SUBTOTAL(9,R3593:AC3593)</f>
        <v>4</v>
      </c>
    </row>
    <row r="3594" spans="1:57" s="74" customFormat="1" ht="50.1" customHeight="1" x14ac:dyDescent="0.2">
      <c r="A3594" s="78" t="s">
        <v>55</v>
      </c>
      <c r="B3594" s="78" t="s">
        <v>65</v>
      </c>
      <c r="C3594" s="78" t="s">
        <v>35</v>
      </c>
      <c r="D3594" s="78" t="s">
        <v>575</v>
      </c>
      <c r="E3594" s="79" t="str">
        <f>+IF(C3594&lt;&gt;"",VLOOKUP(MID(C3594,18,5),NIVELES!$A$133:$B$213,2,0),"")</f>
        <v>LOJA</v>
      </c>
      <c r="F3594" s="80" t="s">
        <v>195</v>
      </c>
      <c r="G3594" s="81" t="str">
        <f>+IF(F3594&lt;&gt;"",VLOOKUP(F3594,NIVELES!$A$246:$C$464,3,0),"")</f>
        <v>SUR</v>
      </c>
      <c r="H3594" s="82" t="s">
        <v>1023</v>
      </c>
      <c r="I3594" s="78" t="s">
        <v>2164</v>
      </c>
      <c r="J3594" s="78" t="s">
        <v>2165</v>
      </c>
      <c r="K3594" s="78" t="s">
        <v>2166</v>
      </c>
      <c r="L3594" s="78" t="s">
        <v>1791</v>
      </c>
      <c r="M3594" s="78" t="s">
        <v>1791</v>
      </c>
      <c r="N3594" s="78" t="s">
        <v>1791</v>
      </c>
      <c r="O3594" s="78" t="s">
        <v>2167</v>
      </c>
      <c r="P3594" s="82">
        <v>12</v>
      </c>
      <c r="Q3594" s="78" t="s">
        <v>3060</v>
      </c>
      <c r="R3594" s="82">
        <v>1</v>
      </c>
      <c r="S3594" s="82">
        <v>1</v>
      </c>
      <c r="T3594" s="82">
        <v>1</v>
      </c>
      <c r="U3594" s="82">
        <v>1</v>
      </c>
      <c r="V3594" s="82">
        <v>1</v>
      </c>
      <c r="W3594" s="82">
        <v>1</v>
      </c>
      <c r="X3594" s="82">
        <v>1</v>
      </c>
      <c r="Y3594" s="82">
        <v>1</v>
      </c>
      <c r="Z3594" s="82">
        <v>1</v>
      </c>
      <c r="AA3594" s="82">
        <v>1</v>
      </c>
      <c r="AB3594" s="82">
        <v>1</v>
      </c>
      <c r="AC3594" s="82">
        <v>1</v>
      </c>
      <c r="AD3594" s="85" t="str">
        <f>IF(A3594&lt;&gt;"",IF(D3594="DIRECCIÓN_DE_TRANSFERENCIAS","280 0031",VLOOKUP(C3594,NIVELES!$A$14:$B$105,2,0)),"")</f>
        <v>280 7420</v>
      </c>
      <c r="AE3594" s="86" t="s">
        <v>322</v>
      </c>
      <c r="AF3594" s="86" t="s">
        <v>369</v>
      </c>
      <c r="AG3594" s="79" t="str">
        <f>+IF(AF3594&lt;&gt;"",VLOOKUP(AF3594,NIVELES!$A$666:$B$673,2,0),"")</f>
        <v>ADMINISTRACIÓN_CENTRAL</v>
      </c>
      <c r="AH3594" s="78" t="s">
        <v>322</v>
      </c>
      <c r="AI3594" s="79" t="str">
        <f>IF(AH3594&lt;&gt;"",VLOOKUP(CONCATENATE(AG3594,AH3594),NIVELES!$B$676:$C$745,2,0),"")</f>
        <v>Administración De La Gestión Administrativa Financiera</v>
      </c>
      <c r="AJ3594" s="78" t="s">
        <v>517</v>
      </c>
      <c r="AK3594" s="79" t="str">
        <f>+IF(AJ3594&lt;&gt;"",VLOOKUP(AJ3594,NIVELES!$A$816:$B$892,2,0),"")</f>
        <v>NO APLICA</v>
      </c>
      <c r="AL3594" s="78" t="s">
        <v>553</v>
      </c>
      <c r="AM3594" s="78">
        <v>510105</v>
      </c>
      <c r="AN3594" s="79" t="str">
        <f>IF(AM3594&lt;&gt;"",+VLOOKUP(AM3594,NIVELES!$A$1652:$B$2466,2,0),"")</f>
        <v>Remuneraciones Unificadas</v>
      </c>
      <c r="AO3594" s="87">
        <v>108576</v>
      </c>
      <c r="AP3594" s="88">
        <v>9048</v>
      </c>
      <c r="AQ3594" s="88">
        <v>9048</v>
      </c>
      <c r="AR3594" s="88">
        <v>9048</v>
      </c>
      <c r="AS3594" s="88">
        <v>9048</v>
      </c>
      <c r="AT3594" s="88">
        <v>9048</v>
      </c>
      <c r="AU3594" s="88">
        <v>9048</v>
      </c>
      <c r="AV3594" s="88">
        <v>9048</v>
      </c>
      <c r="AW3594" s="88">
        <v>9048</v>
      </c>
      <c r="AX3594" s="88">
        <v>9048</v>
      </c>
      <c r="AY3594" s="88">
        <v>9048</v>
      </c>
      <c r="AZ3594" s="88">
        <v>9048</v>
      </c>
      <c r="BA3594" s="88">
        <v>9048</v>
      </c>
      <c r="BB3594" s="89">
        <f t="shared" si="223"/>
        <v>108576</v>
      </c>
      <c r="BC3594" s="90" t="str">
        <f t="shared" si="222"/>
        <v>OK</v>
      </c>
      <c r="BD3594" s="91" t="str">
        <f t="shared" si="224"/>
        <v xml:space="preserve">                  </v>
      </c>
      <c r="BE3594" s="92">
        <f t="shared" si="225"/>
        <v>12</v>
      </c>
    </row>
    <row r="3595" spans="1:57" s="74" customFormat="1" ht="50.1" customHeight="1" x14ac:dyDescent="0.2">
      <c r="A3595" s="78" t="s">
        <v>55</v>
      </c>
      <c r="B3595" s="78" t="s">
        <v>65</v>
      </c>
      <c r="C3595" s="78" t="s">
        <v>35</v>
      </c>
      <c r="D3595" s="78" t="s">
        <v>575</v>
      </c>
      <c r="E3595" s="79" t="str">
        <f>+IF(C3595&lt;&gt;"",VLOOKUP(MID(C3595,18,5),NIVELES!$A$133:$B$213,2,0),"")</f>
        <v>LOJA</v>
      </c>
      <c r="F3595" s="80" t="s">
        <v>195</v>
      </c>
      <c r="G3595" s="81" t="str">
        <f>+IF(F3595&lt;&gt;"",VLOOKUP(F3595,NIVELES!$A$246:$C$464,3,0),"")</f>
        <v>SUR</v>
      </c>
      <c r="H3595" s="82" t="s">
        <v>1023</v>
      </c>
      <c r="I3595" s="78" t="s">
        <v>2164</v>
      </c>
      <c r="J3595" s="78" t="s">
        <v>2165</v>
      </c>
      <c r="K3595" s="78" t="s">
        <v>2166</v>
      </c>
      <c r="L3595" s="78" t="s">
        <v>1791</v>
      </c>
      <c r="M3595" s="78" t="s">
        <v>1791</v>
      </c>
      <c r="N3595" s="78" t="s">
        <v>1791</v>
      </c>
      <c r="O3595" s="78" t="s">
        <v>2167</v>
      </c>
      <c r="P3595" s="82">
        <v>12</v>
      </c>
      <c r="Q3595" s="78" t="s">
        <v>3060</v>
      </c>
      <c r="R3595" s="82">
        <v>1</v>
      </c>
      <c r="S3595" s="82">
        <v>1</v>
      </c>
      <c r="T3595" s="82">
        <v>1</v>
      </c>
      <c r="U3595" s="82">
        <v>1</v>
      </c>
      <c r="V3595" s="82">
        <v>1</v>
      </c>
      <c r="W3595" s="82">
        <v>1</v>
      </c>
      <c r="X3595" s="82">
        <v>1</v>
      </c>
      <c r="Y3595" s="82">
        <v>1</v>
      </c>
      <c r="Z3595" s="82">
        <v>1</v>
      </c>
      <c r="AA3595" s="82">
        <v>1</v>
      </c>
      <c r="AB3595" s="82">
        <v>1</v>
      </c>
      <c r="AC3595" s="82">
        <v>1</v>
      </c>
      <c r="AD3595" s="85" t="str">
        <f>IF(A3595&lt;&gt;"",IF(D3595="DIRECCIÓN_DE_TRANSFERENCIAS","280 0031",VLOOKUP(C3595,NIVELES!$A$14:$B$105,2,0)),"")</f>
        <v>280 7420</v>
      </c>
      <c r="AE3595" s="86" t="s">
        <v>322</v>
      </c>
      <c r="AF3595" s="86" t="s">
        <v>369</v>
      </c>
      <c r="AG3595" s="79" t="str">
        <f>+IF(AF3595&lt;&gt;"",VLOOKUP(AF3595,NIVELES!$A$666:$B$673,2,0),"")</f>
        <v>ADMINISTRACIÓN_CENTRAL</v>
      </c>
      <c r="AH3595" s="78" t="s">
        <v>322</v>
      </c>
      <c r="AI3595" s="79" t="str">
        <f>IF(AH3595&lt;&gt;"",VLOOKUP(CONCATENATE(AG3595,AH3595),NIVELES!$B$676:$C$745,2,0),"")</f>
        <v>Administración De La Gestión Administrativa Financiera</v>
      </c>
      <c r="AJ3595" s="78" t="s">
        <v>517</v>
      </c>
      <c r="AK3595" s="79" t="str">
        <f>+IF(AJ3595&lt;&gt;"",VLOOKUP(AJ3595,NIVELES!$A$816:$B$892,2,0),"")</f>
        <v>NO APLICA</v>
      </c>
      <c r="AL3595" s="78" t="s">
        <v>553</v>
      </c>
      <c r="AM3595" s="78">
        <v>510106</v>
      </c>
      <c r="AN3595" s="79" t="str">
        <f>IF(AM3595&lt;&gt;"",+VLOOKUP(AM3595,NIVELES!$A$1652:$B$2466,2,0),"")</f>
        <v>Salarios Unificados</v>
      </c>
      <c r="AO3595" s="87">
        <v>34920</v>
      </c>
      <c r="AP3595" s="88">
        <v>2314</v>
      </c>
      <c r="AQ3595" s="88">
        <v>2314</v>
      </c>
      <c r="AR3595" s="88">
        <v>2910</v>
      </c>
      <c r="AS3595" s="88">
        <v>2910</v>
      </c>
      <c r="AT3595" s="88">
        <v>2910</v>
      </c>
      <c r="AU3595" s="88">
        <v>2910</v>
      </c>
      <c r="AV3595" s="88">
        <v>2910</v>
      </c>
      <c r="AW3595" s="88">
        <v>2910</v>
      </c>
      <c r="AX3595" s="88">
        <v>2910</v>
      </c>
      <c r="AY3595" s="88">
        <v>2910</v>
      </c>
      <c r="AZ3595" s="88">
        <v>2910</v>
      </c>
      <c r="BA3595" s="88">
        <v>4102</v>
      </c>
      <c r="BB3595" s="89">
        <f t="shared" si="223"/>
        <v>34920</v>
      </c>
      <c r="BC3595" s="90" t="str">
        <f t="shared" si="222"/>
        <v>OK</v>
      </c>
      <c r="BD3595" s="91" t="str">
        <f t="shared" si="224"/>
        <v xml:space="preserve">                  </v>
      </c>
      <c r="BE3595" s="92">
        <f t="shared" si="225"/>
        <v>12</v>
      </c>
    </row>
    <row r="3596" spans="1:57" s="74" customFormat="1" ht="50.1" customHeight="1" x14ac:dyDescent="0.2">
      <c r="A3596" s="78" t="s">
        <v>55</v>
      </c>
      <c r="B3596" s="78" t="s">
        <v>65</v>
      </c>
      <c r="C3596" s="78" t="s">
        <v>35</v>
      </c>
      <c r="D3596" s="78" t="s">
        <v>575</v>
      </c>
      <c r="E3596" s="79" t="str">
        <f>+IF(C3596&lt;&gt;"",VLOOKUP(MID(C3596,18,5),NIVELES!$A$133:$B$213,2,0),"")</f>
        <v>LOJA</v>
      </c>
      <c r="F3596" s="80" t="s">
        <v>195</v>
      </c>
      <c r="G3596" s="81" t="str">
        <f>+IF(F3596&lt;&gt;"",VLOOKUP(F3596,NIVELES!$A$246:$C$464,3,0),"")</f>
        <v>SUR</v>
      </c>
      <c r="H3596" s="82" t="s">
        <v>1023</v>
      </c>
      <c r="I3596" s="78" t="s">
        <v>2164</v>
      </c>
      <c r="J3596" s="78" t="s">
        <v>2165</v>
      </c>
      <c r="K3596" s="78" t="s">
        <v>2166</v>
      </c>
      <c r="L3596" s="78" t="s">
        <v>1791</v>
      </c>
      <c r="M3596" s="78" t="s">
        <v>1791</v>
      </c>
      <c r="N3596" s="78" t="s">
        <v>1791</v>
      </c>
      <c r="O3596" s="78" t="s">
        <v>2167</v>
      </c>
      <c r="P3596" s="82">
        <v>12</v>
      </c>
      <c r="Q3596" s="78" t="s">
        <v>3060</v>
      </c>
      <c r="R3596" s="82">
        <v>1</v>
      </c>
      <c r="S3596" s="82">
        <v>1</v>
      </c>
      <c r="T3596" s="82">
        <v>1</v>
      </c>
      <c r="U3596" s="82">
        <v>1</v>
      </c>
      <c r="V3596" s="82">
        <v>1</v>
      </c>
      <c r="W3596" s="82">
        <v>1</v>
      </c>
      <c r="X3596" s="82">
        <v>1</v>
      </c>
      <c r="Y3596" s="82">
        <v>1</v>
      </c>
      <c r="Z3596" s="82">
        <v>1</v>
      </c>
      <c r="AA3596" s="82">
        <v>1</v>
      </c>
      <c r="AB3596" s="82">
        <v>1</v>
      </c>
      <c r="AC3596" s="82">
        <v>1</v>
      </c>
      <c r="AD3596" s="85" t="str">
        <f>IF(A3596&lt;&gt;"",IF(D3596="DIRECCIÓN_DE_TRANSFERENCIAS","280 0031",VLOOKUP(C3596,NIVELES!$A$14:$B$105,2,0)),"")</f>
        <v>280 7420</v>
      </c>
      <c r="AE3596" s="86" t="s">
        <v>322</v>
      </c>
      <c r="AF3596" s="86" t="s">
        <v>369</v>
      </c>
      <c r="AG3596" s="79" t="str">
        <f>+IF(AF3596&lt;&gt;"",VLOOKUP(AF3596,NIVELES!$A$666:$B$673,2,0),"")</f>
        <v>ADMINISTRACIÓN_CENTRAL</v>
      </c>
      <c r="AH3596" s="78" t="s">
        <v>322</v>
      </c>
      <c r="AI3596" s="79" t="str">
        <f>IF(AH3596&lt;&gt;"",VLOOKUP(CONCATENATE(AG3596,AH3596),NIVELES!$B$676:$C$745,2,0),"")</f>
        <v>Administración De La Gestión Administrativa Financiera</v>
      </c>
      <c r="AJ3596" s="78" t="s">
        <v>517</v>
      </c>
      <c r="AK3596" s="79" t="str">
        <f>+IF(AJ3596&lt;&gt;"",VLOOKUP(AJ3596,NIVELES!$A$816:$B$892,2,0),"")</f>
        <v>NO APLICA</v>
      </c>
      <c r="AL3596" s="78" t="s">
        <v>553</v>
      </c>
      <c r="AM3596" s="78">
        <v>510203</v>
      </c>
      <c r="AN3596" s="79" t="str">
        <f>IF(AM3596&lt;&gt;"",+VLOOKUP(AM3596,NIVELES!$A$1652:$B$2466,2,0),"")</f>
        <v>Decimotercer Sueldo</v>
      </c>
      <c r="AO3596" s="87">
        <v>23580.33</v>
      </c>
      <c r="AP3596" s="88">
        <v>235</v>
      </c>
      <c r="AQ3596" s="88">
        <v>235</v>
      </c>
      <c r="AR3596" s="88">
        <v>235</v>
      </c>
      <c r="AS3596" s="88">
        <v>235</v>
      </c>
      <c r="AT3596" s="88">
        <v>235</v>
      </c>
      <c r="AU3596" s="88">
        <v>235</v>
      </c>
      <c r="AV3596" s="88">
        <v>235</v>
      </c>
      <c r="AW3596" s="88">
        <v>235</v>
      </c>
      <c r="AX3596" s="88">
        <v>235</v>
      </c>
      <c r="AY3596" s="88">
        <v>235</v>
      </c>
      <c r="AZ3596" s="88">
        <v>235</v>
      </c>
      <c r="BA3596" s="88">
        <v>20995.33</v>
      </c>
      <c r="BB3596" s="89">
        <f t="shared" si="223"/>
        <v>23580.33</v>
      </c>
      <c r="BC3596" s="90" t="str">
        <f t="shared" si="222"/>
        <v>OK</v>
      </c>
      <c r="BD3596" s="91" t="str">
        <f t="shared" si="224"/>
        <v xml:space="preserve">                  </v>
      </c>
      <c r="BE3596" s="92">
        <f t="shared" si="225"/>
        <v>12</v>
      </c>
    </row>
    <row r="3597" spans="1:57" s="74" customFormat="1" ht="50.1" customHeight="1" x14ac:dyDescent="0.2">
      <c r="A3597" s="78" t="s">
        <v>55</v>
      </c>
      <c r="B3597" s="78" t="s">
        <v>65</v>
      </c>
      <c r="C3597" s="78" t="s">
        <v>35</v>
      </c>
      <c r="D3597" s="78" t="s">
        <v>575</v>
      </c>
      <c r="E3597" s="79" t="str">
        <f>+IF(C3597&lt;&gt;"",VLOOKUP(MID(C3597,18,5),NIVELES!$A$133:$B$213,2,0),"")</f>
        <v>LOJA</v>
      </c>
      <c r="F3597" s="80" t="s">
        <v>195</v>
      </c>
      <c r="G3597" s="81" t="str">
        <f>+IF(F3597&lt;&gt;"",VLOOKUP(F3597,NIVELES!$A$246:$C$464,3,0),"")</f>
        <v>SUR</v>
      </c>
      <c r="H3597" s="82" t="s">
        <v>1023</v>
      </c>
      <c r="I3597" s="78" t="s">
        <v>2164</v>
      </c>
      <c r="J3597" s="78" t="s">
        <v>2165</v>
      </c>
      <c r="K3597" s="78" t="s">
        <v>2166</v>
      </c>
      <c r="L3597" s="78" t="s">
        <v>1791</v>
      </c>
      <c r="M3597" s="78" t="s">
        <v>1791</v>
      </c>
      <c r="N3597" s="78" t="s">
        <v>1791</v>
      </c>
      <c r="O3597" s="78" t="s">
        <v>2167</v>
      </c>
      <c r="P3597" s="82">
        <v>12</v>
      </c>
      <c r="Q3597" s="78" t="s">
        <v>3060</v>
      </c>
      <c r="R3597" s="82">
        <v>1</v>
      </c>
      <c r="S3597" s="82">
        <v>1</v>
      </c>
      <c r="T3597" s="82">
        <v>1</v>
      </c>
      <c r="U3597" s="82">
        <v>1</v>
      </c>
      <c r="V3597" s="82">
        <v>1</v>
      </c>
      <c r="W3597" s="82">
        <v>1</v>
      </c>
      <c r="X3597" s="82">
        <v>1</v>
      </c>
      <c r="Y3597" s="82">
        <v>1</v>
      </c>
      <c r="Z3597" s="82">
        <v>1</v>
      </c>
      <c r="AA3597" s="82">
        <v>1</v>
      </c>
      <c r="AB3597" s="82">
        <v>1</v>
      </c>
      <c r="AC3597" s="82">
        <v>1</v>
      </c>
      <c r="AD3597" s="85" t="str">
        <f>IF(A3597&lt;&gt;"",IF(D3597="DIRECCIÓN_DE_TRANSFERENCIAS","280 0031",VLOOKUP(C3597,NIVELES!$A$14:$B$105,2,0)),"")</f>
        <v>280 7420</v>
      </c>
      <c r="AE3597" s="86" t="s">
        <v>322</v>
      </c>
      <c r="AF3597" s="86" t="s">
        <v>369</v>
      </c>
      <c r="AG3597" s="79" t="str">
        <f>+IF(AF3597&lt;&gt;"",VLOOKUP(AF3597,NIVELES!$A$666:$B$673,2,0),"")</f>
        <v>ADMINISTRACIÓN_CENTRAL</v>
      </c>
      <c r="AH3597" s="78" t="s">
        <v>322</v>
      </c>
      <c r="AI3597" s="79" t="str">
        <f>IF(AH3597&lt;&gt;"",VLOOKUP(CONCATENATE(AG3597,AH3597),NIVELES!$B$676:$C$745,2,0),"")</f>
        <v>Administración De La Gestión Administrativa Financiera</v>
      </c>
      <c r="AJ3597" s="78" t="s">
        <v>517</v>
      </c>
      <c r="AK3597" s="79" t="str">
        <f>+IF(AJ3597&lt;&gt;"",VLOOKUP(AJ3597,NIVELES!$A$816:$B$892,2,0),"")</f>
        <v>NO APLICA</v>
      </c>
      <c r="AL3597" s="78" t="s">
        <v>553</v>
      </c>
      <c r="AM3597" s="78">
        <v>510204</v>
      </c>
      <c r="AN3597" s="79" t="str">
        <f>IF(AM3597&lt;&gt;"",+VLOOKUP(AM3597,NIVELES!$A$1652:$B$2466,2,0),"")</f>
        <v>Decimocuarto Sueldo</v>
      </c>
      <c r="AO3597" s="87">
        <v>9390.33</v>
      </c>
      <c r="AP3597" s="88">
        <v>98.49</v>
      </c>
      <c r="AQ3597" s="88">
        <v>98.49</v>
      </c>
      <c r="AR3597" s="88">
        <v>8405.43</v>
      </c>
      <c r="AS3597" s="88">
        <v>98.49</v>
      </c>
      <c r="AT3597" s="88">
        <v>98.49</v>
      </c>
      <c r="AU3597" s="88">
        <v>98.49</v>
      </c>
      <c r="AV3597" s="88">
        <v>98.49</v>
      </c>
      <c r="AW3597" s="88">
        <v>98.49</v>
      </c>
      <c r="AX3597" s="88">
        <v>98.49</v>
      </c>
      <c r="AY3597" s="88">
        <v>98.49</v>
      </c>
      <c r="AZ3597" s="88">
        <v>98.49</v>
      </c>
      <c r="BA3597" s="88"/>
      <c r="BB3597" s="89">
        <f t="shared" si="223"/>
        <v>9390.3299999999981</v>
      </c>
      <c r="BC3597" s="90" t="str">
        <f t="shared" si="222"/>
        <v>OK</v>
      </c>
      <c r="BD3597" s="91" t="str">
        <f t="shared" si="224"/>
        <v xml:space="preserve">                  </v>
      </c>
      <c r="BE3597" s="92">
        <f t="shared" si="225"/>
        <v>12</v>
      </c>
    </row>
    <row r="3598" spans="1:57" s="74" customFormat="1" ht="50.1" customHeight="1" x14ac:dyDescent="0.2">
      <c r="A3598" s="78" t="s">
        <v>55</v>
      </c>
      <c r="B3598" s="78" t="s">
        <v>65</v>
      </c>
      <c r="C3598" s="78" t="s">
        <v>35</v>
      </c>
      <c r="D3598" s="78" t="s">
        <v>575</v>
      </c>
      <c r="E3598" s="79" t="str">
        <f>+IF(C3598&lt;&gt;"",VLOOKUP(MID(C3598,18,5),NIVELES!$A$133:$B$213,2,0),"")</f>
        <v>LOJA</v>
      </c>
      <c r="F3598" s="80" t="s">
        <v>195</v>
      </c>
      <c r="G3598" s="81" t="str">
        <f>+IF(F3598&lt;&gt;"",VLOOKUP(F3598,NIVELES!$A$246:$C$464,3,0),"")</f>
        <v>SUR</v>
      </c>
      <c r="H3598" s="82" t="s">
        <v>1023</v>
      </c>
      <c r="I3598" s="78" t="s">
        <v>2164</v>
      </c>
      <c r="J3598" s="78" t="s">
        <v>2165</v>
      </c>
      <c r="K3598" s="78" t="s">
        <v>2166</v>
      </c>
      <c r="L3598" s="78" t="s">
        <v>1791</v>
      </c>
      <c r="M3598" s="78" t="s">
        <v>1791</v>
      </c>
      <c r="N3598" s="78" t="s">
        <v>1791</v>
      </c>
      <c r="O3598" s="78" t="s">
        <v>2167</v>
      </c>
      <c r="P3598" s="82">
        <v>12</v>
      </c>
      <c r="Q3598" s="78" t="s">
        <v>3060</v>
      </c>
      <c r="R3598" s="82">
        <v>1</v>
      </c>
      <c r="S3598" s="82">
        <v>1</v>
      </c>
      <c r="T3598" s="82">
        <v>1</v>
      </c>
      <c r="U3598" s="82">
        <v>1</v>
      </c>
      <c r="V3598" s="82">
        <v>1</v>
      </c>
      <c r="W3598" s="82">
        <v>1</v>
      </c>
      <c r="X3598" s="82">
        <v>1</v>
      </c>
      <c r="Y3598" s="82">
        <v>1</v>
      </c>
      <c r="Z3598" s="82">
        <v>1</v>
      </c>
      <c r="AA3598" s="82">
        <v>1</v>
      </c>
      <c r="AB3598" s="82">
        <v>1</v>
      </c>
      <c r="AC3598" s="82">
        <v>1</v>
      </c>
      <c r="AD3598" s="85" t="str">
        <f>IF(A3598&lt;&gt;"",IF(D3598="DIRECCIÓN_DE_TRANSFERENCIAS","280 0031",VLOOKUP(C3598,NIVELES!$A$14:$B$105,2,0)),"")</f>
        <v>280 7420</v>
      </c>
      <c r="AE3598" s="86" t="s">
        <v>322</v>
      </c>
      <c r="AF3598" s="86" t="s">
        <v>369</v>
      </c>
      <c r="AG3598" s="79" t="str">
        <f>+IF(AF3598&lt;&gt;"",VLOOKUP(AF3598,NIVELES!$A$666:$B$673,2,0),"")</f>
        <v>ADMINISTRACIÓN_CENTRAL</v>
      </c>
      <c r="AH3598" s="78" t="s">
        <v>322</v>
      </c>
      <c r="AI3598" s="79" t="str">
        <f>IF(AH3598&lt;&gt;"",VLOOKUP(CONCATENATE(AG3598,AH3598),NIVELES!$B$676:$C$745,2,0),"")</f>
        <v>Administración De La Gestión Administrativa Financiera</v>
      </c>
      <c r="AJ3598" s="78" t="s">
        <v>517</v>
      </c>
      <c r="AK3598" s="79" t="str">
        <f>+IF(AJ3598&lt;&gt;"",VLOOKUP(AJ3598,NIVELES!$A$816:$B$892,2,0),"")</f>
        <v>NO APLICA</v>
      </c>
      <c r="AL3598" s="78" t="s">
        <v>553</v>
      </c>
      <c r="AM3598" s="78">
        <v>510304</v>
      </c>
      <c r="AN3598" s="79" t="str">
        <f>IF(AM3598&lt;&gt;"",+VLOOKUP(AM3598,NIVELES!$A$1652:$B$2466,2,0),"")</f>
        <v>Compensación por Transporte</v>
      </c>
      <c r="AO3598" s="87">
        <v>600</v>
      </c>
      <c r="AP3598" s="88"/>
      <c r="AQ3598" s="88"/>
      <c r="AR3598" s="88">
        <v>50</v>
      </c>
      <c r="AS3598" s="88">
        <v>50</v>
      </c>
      <c r="AT3598" s="88">
        <v>50</v>
      </c>
      <c r="AU3598" s="88">
        <v>50</v>
      </c>
      <c r="AV3598" s="88">
        <v>50</v>
      </c>
      <c r="AW3598" s="88">
        <v>50</v>
      </c>
      <c r="AX3598" s="88">
        <v>50</v>
      </c>
      <c r="AY3598" s="88">
        <v>50</v>
      </c>
      <c r="AZ3598" s="88">
        <v>50</v>
      </c>
      <c r="BA3598" s="88">
        <v>150</v>
      </c>
      <c r="BB3598" s="89">
        <f t="shared" si="223"/>
        <v>600</v>
      </c>
      <c r="BC3598" s="90" t="str">
        <f t="shared" si="222"/>
        <v>OK</v>
      </c>
      <c r="BD3598" s="91" t="str">
        <f t="shared" si="224"/>
        <v xml:space="preserve">                  </v>
      </c>
      <c r="BE3598" s="92">
        <f t="shared" si="225"/>
        <v>12</v>
      </c>
    </row>
    <row r="3599" spans="1:57" s="74" customFormat="1" ht="50.1" customHeight="1" x14ac:dyDescent="0.2">
      <c r="A3599" s="78" t="s">
        <v>55</v>
      </c>
      <c r="B3599" s="78" t="s">
        <v>65</v>
      </c>
      <c r="C3599" s="78" t="s">
        <v>35</v>
      </c>
      <c r="D3599" s="78" t="s">
        <v>575</v>
      </c>
      <c r="E3599" s="79" t="str">
        <f>+IF(C3599&lt;&gt;"",VLOOKUP(MID(C3599,18,5),NIVELES!$A$133:$B$213,2,0),"")</f>
        <v>LOJA</v>
      </c>
      <c r="F3599" s="80" t="s">
        <v>195</v>
      </c>
      <c r="G3599" s="81" t="str">
        <f>+IF(F3599&lt;&gt;"",VLOOKUP(F3599,NIVELES!$A$246:$C$464,3,0),"")</f>
        <v>SUR</v>
      </c>
      <c r="H3599" s="82" t="s">
        <v>1023</v>
      </c>
      <c r="I3599" s="78" t="s">
        <v>2164</v>
      </c>
      <c r="J3599" s="78" t="s">
        <v>2165</v>
      </c>
      <c r="K3599" s="78" t="s">
        <v>2166</v>
      </c>
      <c r="L3599" s="78" t="s">
        <v>1791</v>
      </c>
      <c r="M3599" s="78" t="s">
        <v>1791</v>
      </c>
      <c r="N3599" s="78" t="s">
        <v>1791</v>
      </c>
      <c r="O3599" s="78" t="s">
        <v>2167</v>
      </c>
      <c r="P3599" s="82">
        <v>12</v>
      </c>
      <c r="Q3599" s="78" t="s">
        <v>3060</v>
      </c>
      <c r="R3599" s="82">
        <v>1</v>
      </c>
      <c r="S3599" s="82">
        <v>1</v>
      </c>
      <c r="T3599" s="82">
        <v>1</v>
      </c>
      <c r="U3599" s="82">
        <v>1</v>
      </c>
      <c r="V3599" s="82">
        <v>1</v>
      </c>
      <c r="W3599" s="82">
        <v>1</v>
      </c>
      <c r="X3599" s="82">
        <v>1</v>
      </c>
      <c r="Y3599" s="82">
        <v>1</v>
      </c>
      <c r="Z3599" s="82">
        <v>1</v>
      </c>
      <c r="AA3599" s="82">
        <v>1</v>
      </c>
      <c r="AB3599" s="82">
        <v>1</v>
      </c>
      <c r="AC3599" s="82">
        <v>1</v>
      </c>
      <c r="AD3599" s="85" t="str">
        <f>IF(A3599&lt;&gt;"",IF(D3599="DIRECCIÓN_DE_TRANSFERENCIAS","280 0031",VLOOKUP(C3599,NIVELES!$A$14:$B$105,2,0)),"")</f>
        <v>280 7420</v>
      </c>
      <c r="AE3599" s="86" t="s">
        <v>322</v>
      </c>
      <c r="AF3599" s="86" t="s">
        <v>369</v>
      </c>
      <c r="AG3599" s="79" t="str">
        <f>+IF(AF3599&lt;&gt;"",VLOOKUP(AF3599,NIVELES!$A$666:$B$673,2,0),"")</f>
        <v>ADMINISTRACIÓN_CENTRAL</v>
      </c>
      <c r="AH3599" s="78" t="s">
        <v>322</v>
      </c>
      <c r="AI3599" s="79" t="str">
        <f>IF(AH3599&lt;&gt;"",VLOOKUP(CONCATENATE(AG3599,AH3599),NIVELES!$B$676:$C$745,2,0),"")</f>
        <v>Administración De La Gestión Administrativa Financiera</v>
      </c>
      <c r="AJ3599" s="78" t="s">
        <v>517</v>
      </c>
      <c r="AK3599" s="79" t="str">
        <f>+IF(AJ3599&lt;&gt;"",VLOOKUP(AJ3599,NIVELES!$A$816:$B$892,2,0),"")</f>
        <v>NO APLICA</v>
      </c>
      <c r="AL3599" s="78" t="s">
        <v>553</v>
      </c>
      <c r="AM3599" s="78">
        <v>510306</v>
      </c>
      <c r="AN3599" s="79" t="str">
        <f>IF(AM3599&lt;&gt;"",+VLOOKUP(AM3599,NIVELES!$A$1652:$B$2466,2,0),"")</f>
        <v>Alimentación</v>
      </c>
      <c r="AO3599" s="87">
        <v>4200</v>
      </c>
      <c r="AP3599" s="88"/>
      <c r="AQ3599" s="88"/>
      <c r="AR3599" s="88">
        <v>350</v>
      </c>
      <c r="AS3599" s="88">
        <v>350</v>
      </c>
      <c r="AT3599" s="88">
        <v>350</v>
      </c>
      <c r="AU3599" s="88">
        <v>350</v>
      </c>
      <c r="AV3599" s="88">
        <v>350</v>
      </c>
      <c r="AW3599" s="88">
        <v>350</v>
      </c>
      <c r="AX3599" s="88">
        <v>350</v>
      </c>
      <c r="AY3599" s="88">
        <v>350</v>
      </c>
      <c r="AZ3599" s="88">
        <v>350</v>
      </c>
      <c r="BA3599" s="88">
        <v>1050</v>
      </c>
      <c r="BB3599" s="89">
        <f t="shared" si="223"/>
        <v>4200</v>
      </c>
      <c r="BC3599" s="90" t="str">
        <f t="shared" si="222"/>
        <v>OK</v>
      </c>
      <c r="BD3599" s="91" t="str">
        <f t="shared" si="224"/>
        <v xml:space="preserve">                  </v>
      </c>
      <c r="BE3599" s="92">
        <f t="shared" si="225"/>
        <v>12</v>
      </c>
    </row>
    <row r="3600" spans="1:57" s="74" customFormat="1" ht="50.1" customHeight="1" x14ac:dyDescent="0.2">
      <c r="A3600" s="78" t="s">
        <v>55</v>
      </c>
      <c r="B3600" s="78" t="s">
        <v>65</v>
      </c>
      <c r="C3600" s="78" t="s">
        <v>35</v>
      </c>
      <c r="D3600" s="78" t="s">
        <v>575</v>
      </c>
      <c r="E3600" s="79" t="str">
        <f>+IF(C3600&lt;&gt;"",VLOOKUP(MID(C3600,18,5),NIVELES!$A$133:$B$213,2,0),"")</f>
        <v>LOJA</v>
      </c>
      <c r="F3600" s="80" t="s">
        <v>195</v>
      </c>
      <c r="G3600" s="81" t="str">
        <f>+IF(F3600&lt;&gt;"",VLOOKUP(F3600,NIVELES!$A$246:$C$464,3,0),"")</f>
        <v>SUR</v>
      </c>
      <c r="H3600" s="82" t="s">
        <v>1023</v>
      </c>
      <c r="I3600" s="78" t="s">
        <v>2164</v>
      </c>
      <c r="J3600" s="78" t="s">
        <v>2165</v>
      </c>
      <c r="K3600" s="78" t="s">
        <v>2166</v>
      </c>
      <c r="L3600" s="78" t="s">
        <v>1791</v>
      </c>
      <c r="M3600" s="78" t="s">
        <v>1791</v>
      </c>
      <c r="N3600" s="78" t="s">
        <v>1791</v>
      </c>
      <c r="O3600" s="78" t="s">
        <v>2167</v>
      </c>
      <c r="P3600" s="82">
        <v>12</v>
      </c>
      <c r="Q3600" s="78" t="s">
        <v>3060</v>
      </c>
      <c r="R3600" s="82">
        <v>1</v>
      </c>
      <c r="S3600" s="82">
        <v>1</v>
      </c>
      <c r="T3600" s="82">
        <v>1</v>
      </c>
      <c r="U3600" s="82">
        <v>1</v>
      </c>
      <c r="V3600" s="82">
        <v>1</v>
      </c>
      <c r="W3600" s="82">
        <v>1</v>
      </c>
      <c r="X3600" s="82">
        <v>1</v>
      </c>
      <c r="Y3600" s="82">
        <v>1</v>
      </c>
      <c r="Z3600" s="82">
        <v>1</v>
      </c>
      <c r="AA3600" s="82">
        <v>1</v>
      </c>
      <c r="AB3600" s="82">
        <v>1</v>
      </c>
      <c r="AC3600" s="82">
        <v>1</v>
      </c>
      <c r="AD3600" s="85" t="str">
        <f>IF(A3600&lt;&gt;"",IF(D3600="DIRECCIÓN_DE_TRANSFERENCIAS","280 0031",VLOOKUP(C3600,NIVELES!$A$14:$B$105,2,0)),"")</f>
        <v>280 7420</v>
      </c>
      <c r="AE3600" s="86" t="s">
        <v>322</v>
      </c>
      <c r="AF3600" s="86" t="s">
        <v>369</v>
      </c>
      <c r="AG3600" s="79" t="str">
        <f>+IF(AF3600&lt;&gt;"",VLOOKUP(AF3600,NIVELES!$A$666:$B$673,2,0),"")</f>
        <v>ADMINISTRACIÓN_CENTRAL</v>
      </c>
      <c r="AH3600" s="78" t="s">
        <v>322</v>
      </c>
      <c r="AI3600" s="79" t="str">
        <f>IF(AH3600&lt;&gt;"",VLOOKUP(CONCATENATE(AG3600,AH3600),NIVELES!$B$676:$C$745,2,0),"")</f>
        <v>Administración De La Gestión Administrativa Financiera</v>
      </c>
      <c r="AJ3600" s="78" t="s">
        <v>517</v>
      </c>
      <c r="AK3600" s="79" t="str">
        <f>+IF(AJ3600&lt;&gt;"",VLOOKUP(AJ3600,NIVELES!$A$816:$B$892,2,0),"")</f>
        <v>NO APLICA</v>
      </c>
      <c r="AL3600" s="78" t="s">
        <v>553</v>
      </c>
      <c r="AM3600" s="78">
        <v>510401</v>
      </c>
      <c r="AN3600" s="79" t="str">
        <f>IF(AM3600&lt;&gt;"",+VLOOKUP(AM3600,NIVELES!$A$1652:$B$2466,2,0),"")</f>
        <v>Por Cargas Familiares</v>
      </c>
      <c r="AO3600" s="87">
        <v>360.6</v>
      </c>
      <c r="AP3600" s="88"/>
      <c r="AQ3600" s="88"/>
      <c r="AR3600" s="88">
        <v>30.05</v>
      </c>
      <c r="AS3600" s="88">
        <v>30.05</v>
      </c>
      <c r="AT3600" s="88">
        <v>30.05</v>
      </c>
      <c r="AU3600" s="88">
        <v>30.05</v>
      </c>
      <c r="AV3600" s="88">
        <v>30.05</v>
      </c>
      <c r="AW3600" s="88">
        <v>30.05</v>
      </c>
      <c r="AX3600" s="88">
        <v>30.05</v>
      </c>
      <c r="AY3600" s="88">
        <v>30.05</v>
      </c>
      <c r="AZ3600" s="88">
        <v>30.05</v>
      </c>
      <c r="BA3600" s="88">
        <v>90.15</v>
      </c>
      <c r="BB3600" s="89">
        <f t="shared" si="223"/>
        <v>360.6</v>
      </c>
      <c r="BC3600" s="90" t="str">
        <f t="shared" si="222"/>
        <v>OK</v>
      </c>
      <c r="BD3600" s="91" t="str">
        <f t="shared" si="224"/>
        <v xml:space="preserve">                  </v>
      </c>
      <c r="BE3600" s="92">
        <f t="shared" si="225"/>
        <v>12</v>
      </c>
    </row>
    <row r="3601" spans="1:57" s="74" customFormat="1" ht="50.1" customHeight="1" x14ac:dyDescent="0.2">
      <c r="A3601" s="78" t="s">
        <v>55</v>
      </c>
      <c r="B3601" s="78" t="s">
        <v>65</v>
      </c>
      <c r="C3601" s="78" t="s">
        <v>35</v>
      </c>
      <c r="D3601" s="78" t="s">
        <v>575</v>
      </c>
      <c r="E3601" s="79" t="str">
        <f>+IF(C3601&lt;&gt;"",VLOOKUP(MID(C3601,18,5),NIVELES!$A$133:$B$213,2,0),"")</f>
        <v>LOJA</v>
      </c>
      <c r="F3601" s="80" t="s">
        <v>195</v>
      </c>
      <c r="G3601" s="81" t="str">
        <f>+IF(F3601&lt;&gt;"",VLOOKUP(F3601,NIVELES!$A$246:$C$464,3,0),"")</f>
        <v>SUR</v>
      </c>
      <c r="H3601" s="82" t="s">
        <v>1023</v>
      </c>
      <c r="I3601" s="78" t="s">
        <v>2164</v>
      </c>
      <c r="J3601" s="78" t="s">
        <v>2165</v>
      </c>
      <c r="K3601" s="78" t="s">
        <v>2166</v>
      </c>
      <c r="L3601" s="78" t="s">
        <v>1791</v>
      </c>
      <c r="M3601" s="78" t="s">
        <v>1791</v>
      </c>
      <c r="N3601" s="78" t="s">
        <v>1791</v>
      </c>
      <c r="O3601" s="78" t="s">
        <v>2167</v>
      </c>
      <c r="P3601" s="82">
        <v>12</v>
      </c>
      <c r="Q3601" s="78" t="s">
        <v>3060</v>
      </c>
      <c r="R3601" s="82">
        <v>1</v>
      </c>
      <c r="S3601" s="82">
        <v>1</v>
      </c>
      <c r="T3601" s="82">
        <v>1</v>
      </c>
      <c r="U3601" s="82">
        <v>1</v>
      </c>
      <c r="V3601" s="82">
        <v>1</v>
      </c>
      <c r="W3601" s="82">
        <v>1</v>
      </c>
      <c r="X3601" s="82">
        <v>1</v>
      </c>
      <c r="Y3601" s="82">
        <v>1</v>
      </c>
      <c r="Z3601" s="82">
        <v>1</v>
      </c>
      <c r="AA3601" s="82">
        <v>1</v>
      </c>
      <c r="AB3601" s="82">
        <v>1</v>
      </c>
      <c r="AC3601" s="82">
        <v>1</v>
      </c>
      <c r="AD3601" s="85" t="str">
        <f>IF(A3601&lt;&gt;"",IF(D3601="DIRECCIÓN_DE_TRANSFERENCIAS","280 0031",VLOOKUP(C3601,NIVELES!$A$14:$B$105,2,0)),"")</f>
        <v>280 7420</v>
      </c>
      <c r="AE3601" s="86" t="s">
        <v>322</v>
      </c>
      <c r="AF3601" s="86" t="s">
        <v>369</v>
      </c>
      <c r="AG3601" s="79" t="str">
        <f>+IF(AF3601&lt;&gt;"",VLOOKUP(AF3601,NIVELES!$A$666:$B$673,2,0),"")</f>
        <v>ADMINISTRACIÓN_CENTRAL</v>
      </c>
      <c r="AH3601" s="78" t="s">
        <v>322</v>
      </c>
      <c r="AI3601" s="79" t="str">
        <f>IF(AH3601&lt;&gt;"",VLOOKUP(CONCATENATE(AG3601,AH3601),NIVELES!$B$676:$C$745,2,0),"")</f>
        <v>Administración De La Gestión Administrativa Financiera</v>
      </c>
      <c r="AJ3601" s="78" t="s">
        <v>517</v>
      </c>
      <c r="AK3601" s="79" t="str">
        <f>+IF(AJ3601&lt;&gt;"",VLOOKUP(AJ3601,NIVELES!$A$816:$B$892,2,0),"")</f>
        <v>NO APLICA</v>
      </c>
      <c r="AL3601" s="78" t="s">
        <v>553</v>
      </c>
      <c r="AM3601" s="78">
        <v>510408</v>
      </c>
      <c r="AN3601" s="79" t="str">
        <f>IF(AM3601&lt;&gt;"",+VLOOKUP(AM3601,NIVELES!$A$1652:$B$2466,2,0),"")</f>
        <v>Subsidio de Antigüedad</v>
      </c>
      <c r="AO3601" s="87">
        <v>697.5</v>
      </c>
      <c r="AP3601" s="88"/>
      <c r="AQ3601" s="88"/>
      <c r="AR3601" s="88">
        <v>58.13</v>
      </c>
      <c r="AS3601" s="88">
        <v>58.13</v>
      </c>
      <c r="AT3601" s="88">
        <v>58.13</v>
      </c>
      <c r="AU3601" s="88">
        <v>58.13</v>
      </c>
      <c r="AV3601" s="88">
        <v>58.13</v>
      </c>
      <c r="AW3601" s="88">
        <v>58.13</v>
      </c>
      <c r="AX3601" s="88">
        <v>58.13</v>
      </c>
      <c r="AY3601" s="88">
        <v>58.13</v>
      </c>
      <c r="AZ3601" s="88">
        <v>58.13</v>
      </c>
      <c r="BA3601" s="88">
        <v>174.33</v>
      </c>
      <c r="BB3601" s="89">
        <f t="shared" si="223"/>
        <v>697.50000000000011</v>
      </c>
      <c r="BC3601" s="90" t="str">
        <f t="shared" si="222"/>
        <v>OK</v>
      </c>
      <c r="BD3601" s="91" t="str">
        <f t="shared" si="224"/>
        <v xml:space="preserve">                  </v>
      </c>
      <c r="BE3601" s="92">
        <f t="shared" si="225"/>
        <v>12</v>
      </c>
    </row>
    <row r="3602" spans="1:57" s="74" customFormat="1" ht="50.1" customHeight="1" x14ac:dyDescent="0.2">
      <c r="A3602" s="78" t="s">
        <v>55</v>
      </c>
      <c r="B3602" s="78" t="s">
        <v>65</v>
      </c>
      <c r="C3602" s="78" t="s">
        <v>35</v>
      </c>
      <c r="D3602" s="78" t="s">
        <v>575</v>
      </c>
      <c r="E3602" s="79" t="str">
        <f>+IF(C3602&lt;&gt;"",VLOOKUP(MID(C3602,18,5),NIVELES!$A$133:$B$213,2,0),"")</f>
        <v>LOJA</v>
      </c>
      <c r="F3602" s="80" t="s">
        <v>195</v>
      </c>
      <c r="G3602" s="81" t="str">
        <f>+IF(F3602&lt;&gt;"",VLOOKUP(F3602,NIVELES!$A$246:$C$464,3,0),"")</f>
        <v>SUR</v>
      </c>
      <c r="H3602" s="82" t="s">
        <v>1023</v>
      </c>
      <c r="I3602" s="78" t="s">
        <v>2164</v>
      </c>
      <c r="J3602" s="78" t="s">
        <v>2165</v>
      </c>
      <c r="K3602" s="78" t="s">
        <v>2166</v>
      </c>
      <c r="L3602" s="78" t="s">
        <v>1791</v>
      </c>
      <c r="M3602" s="78" t="s">
        <v>1791</v>
      </c>
      <c r="N3602" s="78" t="s">
        <v>1791</v>
      </c>
      <c r="O3602" s="78" t="s">
        <v>2167</v>
      </c>
      <c r="P3602" s="82">
        <v>12</v>
      </c>
      <c r="Q3602" s="78" t="s">
        <v>3060</v>
      </c>
      <c r="R3602" s="82">
        <v>1</v>
      </c>
      <c r="S3602" s="82">
        <v>1</v>
      </c>
      <c r="T3602" s="82">
        <v>1</v>
      </c>
      <c r="U3602" s="82">
        <v>1</v>
      </c>
      <c r="V3602" s="82">
        <v>1</v>
      </c>
      <c r="W3602" s="82">
        <v>1</v>
      </c>
      <c r="X3602" s="82">
        <v>1</v>
      </c>
      <c r="Y3602" s="82">
        <v>1</v>
      </c>
      <c r="Z3602" s="82">
        <v>1</v>
      </c>
      <c r="AA3602" s="82">
        <v>1</v>
      </c>
      <c r="AB3602" s="82">
        <v>1</v>
      </c>
      <c r="AC3602" s="82">
        <v>1</v>
      </c>
      <c r="AD3602" s="85" t="str">
        <f>IF(A3602&lt;&gt;"",IF(D3602="DIRECCIÓN_DE_TRANSFERENCIAS","280 0031",VLOOKUP(C3602,NIVELES!$A$14:$B$105,2,0)),"")</f>
        <v>280 7420</v>
      </c>
      <c r="AE3602" s="86" t="s">
        <v>322</v>
      </c>
      <c r="AF3602" s="86" t="s">
        <v>369</v>
      </c>
      <c r="AG3602" s="79" t="str">
        <f>+IF(AF3602&lt;&gt;"",VLOOKUP(AF3602,NIVELES!$A$666:$B$673,2,0),"")</f>
        <v>ADMINISTRACIÓN_CENTRAL</v>
      </c>
      <c r="AH3602" s="78" t="s">
        <v>322</v>
      </c>
      <c r="AI3602" s="79" t="str">
        <f>IF(AH3602&lt;&gt;"",VLOOKUP(CONCATENATE(AG3602,AH3602),NIVELES!$B$676:$C$745,2,0),"")</f>
        <v>Administración De La Gestión Administrativa Financiera</v>
      </c>
      <c r="AJ3602" s="78" t="s">
        <v>517</v>
      </c>
      <c r="AK3602" s="79" t="str">
        <f>+IF(AJ3602&lt;&gt;"",VLOOKUP(AJ3602,NIVELES!$A$816:$B$892,2,0),"")</f>
        <v>NO APLICA</v>
      </c>
      <c r="AL3602" s="78" t="s">
        <v>553</v>
      </c>
      <c r="AM3602" s="78">
        <v>510510</v>
      </c>
      <c r="AN3602" s="79" t="str">
        <f>IF(AM3602&lt;&gt;"",+VLOOKUP(AM3602,NIVELES!$A$1652:$B$2466,2,0),"")</f>
        <v>Servicios Personales por Contrato</v>
      </c>
      <c r="AO3602" s="87">
        <v>151426</v>
      </c>
      <c r="AP3602" s="88">
        <v>13765.76</v>
      </c>
      <c r="AQ3602" s="88">
        <v>12780</v>
      </c>
      <c r="AR3602" s="88">
        <v>12780</v>
      </c>
      <c r="AS3602" s="88">
        <v>12780</v>
      </c>
      <c r="AT3602" s="88">
        <v>12780</v>
      </c>
      <c r="AU3602" s="88">
        <v>12780</v>
      </c>
      <c r="AV3602" s="88">
        <v>12780</v>
      </c>
      <c r="AW3602" s="88">
        <v>12780</v>
      </c>
      <c r="AX3602" s="88">
        <v>12780</v>
      </c>
      <c r="AY3602" s="88">
        <v>12780</v>
      </c>
      <c r="AZ3602" s="88">
        <v>12780</v>
      </c>
      <c r="BA3602" s="88">
        <v>9860.24</v>
      </c>
      <c r="BB3602" s="89">
        <f t="shared" si="223"/>
        <v>151426</v>
      </c>
      <c r="BC3602" s="90" t="str">
        <f t="shared" si="222"/>
        <v>OK</v>
      </c>
      <c r="BD3602" s="91" t="str">
        <f t="shared" si="224"/>
        <v xml:space="preserve">                  </v>
      </c>
      <c r="BE3602" s="92">
        <f t="shared" si="225"/>
        <v>12</v>
      </c>
    </row>
    <row r="3603" spans="1:57" s="74" customFormat="1" ht="50.1" customHeight="1" x14ac:dyDescent="0.2">
      <c r="A3603" s="78" t="s">
        <v>55</v>
      </c>
      <c r="B3603" s="78" t="s">
        <v>65</v>
      </c>
      <c r="C3603" s="78" t="s">
        <v>35</v>
      </c>
      <c r="D3603" s="78" t="s">
        <v>575</v>
      </c>
      <c r="E3603" s="79" t="str">
        <f>+IF(C3603&lt;&gt;"",VLOOKUP(MID(C3603,18,5),NIVELES!$A$133:$B$213,2,0),"")</f>
        <v>LOJA</v>
      </c>
      <c r="F3603" s="80" t="s">
        <v>195</v>
      </c>
      <c r="G3603" s="81" t="str">
        <f>+IF(F3603&lt;&gt;"",VLOOKUP(F3603,NIVELES!$A$246:$C$464,3,0),"")</f>
        <v>SUR</v>
      </c>
      <c r="H3603" s="82" t="s">
        <v>1023</v>
      </c>
      <c r="I3603" s="78" t="s">
        <v>2164</v>
      </c>
      <c r="J3603" s="78" t="s">
        <v>2165</v>
      </c>
      <c r="K3603" s="78" t="s">
        <v>2166</v>
      </c>
      <c r="L3603" s="78" t="s">
        <v>1791</v>
      </c>
      <c r="M3603" s="78" t="s">
        <v>1791</v>
      </c>
      <c r="N3603" s="78" t="s">
        <v>1791</v>
      </c>
      <c r="O3603" s="78" t="s">
        <v>2167</v>
      </c>
      <c r="P3603" s="82">
        <v>12</v>
      </c>
      <c r="Q3603" s="78" t="s">
        <v>3060</v>
      </c>
      <c r="R3603" s="82">
        <v>1</v>
      </c>
      <c r="S3603" s="82">
        <v>1</v>
      </c>
      <c r="T3603" s="82">
        <v>1</v>
      </c>
      <c r="U3603" s="82">
        <v>1</v>
      </c>
      <c r="V3603" s="82">
        <v>1</v>
      </c>
      <c r="W3603" s="82">
        <v>1</v>
      </c>
      <c r="X3603" s="82">
        <v>1</v>
      </c>
      <c r="Y3603" s="82">
        <v>1</v>
      </c>
      <c r="Z3603" s="82">
        <v>1</v>
      </c>
      <c r="AA3603" s="82">
        <v>1</v>
      </c>
      <c r="AB3603" s="82">
        <v>1</v>
      </c>
      <c r="AC3603" s="82">
        <v>1</v>
      </c>
      <c r="AD3603" s="85" t="str">
        <f>IF(A3603&lt;&gt;"",IF(D3603="DIRECCIÓN_DE_TRANSFERENCIAS","280 0031",VLOOKUP(C3603,NIVELES!$A$14:$B$105,2,0)),"")</f>
        <v>280 7420</v>
      </c>
      <c r="AE3603" s="86" t="s">
        <v>322</v>
      </c>
      <c r="AF3603" s="86" t="s">
        <v>369</v>
      </c>
      <c r="AG3603" s="79" t="str">
        <f>+IF(AF3603&lt;&gt;"",VLOOKUP(AF3603,NIVELES!$A$666:$B$673,2,0),"")</f>
        <v>ADMINISTRACIÓN_CENTRAL</v>
      </c>
      <c r="AH3603" s="78" t="s">
        <v>322</v>
      </c>
      <c r="AI3603" s="79" t="str">
        <f>IF(AH3603&lt;&gt;"",VLOOKUP(CONCATENATE(AG3603,AH3603),NIVELES!$B$676:$C$745,2,0),"")</f>
        <v>Administración De La Gestión Administrativa Financiera</v>
      </c>
      <c r="AJ3603" s="78" t="s">
        <v>517</v>
      </c>
      <c r="AK3603" s="79" t="str">
        <f>+IF(AJ3603&lt;&gt;"",VLOOKUP(AJ3603,NIVELES!$A$816:$B$892,2,0),"")</f>
        <v>NO APLICA</v>
      </c>
      <c r="AL3603" s="78" t="s">
        <v>553</v>
      </c>
      <c r="AM3603" s="78">
        <v>510601</v>
      </c>
      <c r="AN3603" s="79" t="str">
        <f>IF(AM3603&lt;&gt;"",+VLOOKUP(AM3603,NIVELES!$A$1652:$B$2466,2,0),"")</f>
        <v>Aporte Patronal</v>
      </c>
      <c r="AO3603" s="87">
        <v>28106.28</v>
      </c>
      <c r="AP3603" s="88">
        <v>2482.7399999999998</v>
      </c>
      <c r="AQ3603" s="88">
        <v>2387.61</v>
      </c>
      <c r="AR3603" s="88">
        <v>2387.61</v>
      </c>
      <c r="AS3603" s="88">
        <v>2387.61</v>
      </c>
      <c r="AT3603" s="88">
        <v>2387.61</v>
      </c>
      <c r="AU3603" s="88">
        <v>2387.61</v>
      </c>
      <c r="AV3603" s="88">
        <v>2387.61</v>
      </c>
      <c r="AW3603" s="88">
        <v>2387.61</v>
      </c>
      <c r="AX3603" s="88">
        <v>2387.61</v>
      </c>
      <c r="AY3603" s="88">
        <v>2387.61</v>
      </c>
      <c r="AZ3603" s="88">
        <v>2387.61</v>
      </c>
      <c r="BA3603" s="88">
        <v>1747.44</v>
      </c>
      <c r="BB3603" s="89">
        <f t="shared" si="223"/>
        <v>28106.280000000002</v>
      </c>
      <c r="BC3603" s="90" t="str">
        <f t="shared" si="222"/>
        <v>OK</v>
      </c>
      <c r="BD3603" s="91" t="str">
        <f t="shared" si="224"/>
        <v xml:space="preserve">                  </v>
      </c>
      <c r="BE3603" s="92">
        <f t="shared" si="225"/>
        <v>12</v>
      </c>
    </row>
    <row r="3604" spans="1:57" s="74" customFormat="1" ht="50.1" customHeight="1" x14ac:dyDescent="0.2">
      <c r="A3604" s="78" t="s">
        <v>55</v>
      </c>
      <c r="B3604" s="78" t="s">
        <v>65</v>
      </c>
      <c r="C3604" s="78" t="s">
        <v>35</v>
      </c>
      <c r="D3604" s="78" t="s">
        <v>575</v>
      </c>
      <c r="E3604" s="79" t="str">
        <f>+IF(C3604&lt;&gt;"",VLOOKUP(MID(C3604,18,5),NIVELES!$A$133:$B$213,2,0),"")</f>
        <v>LOJA</v>
      </c>
      <c r="F3604" s="80" t="s">
        <v>195</v>
      </c>
      <c r="G3604" s="81" t="str">
        <f>+IF(F3604&lt;&gt;"",VLOOKUP(F3604,NIVELES!$A$246:$C$464,3,0),"")</f>
        <v>SUR</v>
      </c>
      <c r="H3604" s="82" t="s">
        <v>1023</v>
      </c>
      <c r="I3604" s="78" t="s">
        <v>2164</v>
      </c>
      <c r="J3604" s="78" t="s">
        <v>2165</v>
      </c>
      <c r="K3604" s="78" t="s">
        <v>2166</v>
      </c>
      <c r="L3604" s="78" t="s">
        <v>1791</v>
      </c>
      <c r="M3604" s="78" t="s">
        <v>1791</v>
      </c>
      <c r="N3604" s="78" t="s">
        <v>1791</v>
      </c>
      <c r="O3604" s="78" t="s">
        <v>2167</v>
      </c>
      <c r="P3604" s="82">
        <v>12</v>
      </c>
      <c r="Q3604" s="78" t="s">
        <v>3060</v>
      </c>
      <c r="R3604" s="82">
        <v>1</v>
      </c>
      <c r="S3604" s="82">
        <v>1</v>
      </c>
      <c r="T3604" s="82">
        <v>1</v>
      </c>
      <c r="U3604" s="82">
        <v>1</v>
      </c>
      <c r="V3604" s="82">
        <v>1</v>
      </c>
      <c r="W3604" s="82">
        <v>1</v>
      </c>
      <c r="X3604" s="82">
        <v>1</v>
      </c>
      <c r="Y3604" s="82">
        <v>1</v>
      </c>
      <c r="Z3604" s="82">
        <v>1</v>
      </c>
      <c r="AA3604" s="82">
        <v>1</v>
      </c>
      <c r="AB3604" s="82">
        <v>1</v>
      </c>
      <c r="AC3604" s="82">
        <v>1</v>
      </c>
      <c r="AD3604" s="85" t="str">
        <f>IF(A3604&lt;&gt;"",IF(D3604="DIRECCIÓN_DE_TRANSFERENCIAS","280 0031",VLOOKUP(C3604,NIVELES!$A$14:$B$105,2,0)),"")</f>
        <v>280 7420</v>
      </c>
      <c r="AE3604" s="86" t="s">
        <v>322</v>
      </c>
      <c r="AF3604" s="86" t="s">
        <v>369</v>
      </c>
      <c r="AG3604" s="79" t="str">
        <f>+IF(AF3604&lt;&gt;"",VLOOKUP(AF3604,NIVELES!$A$666:$B$673,2,0),"")</f>
        <v>ADMINISTRACIÓN_CENTRAL</v>
      </c>
      <c r="AH3604" s="78" t="s">
        <v>322</v>
      </c>
      <c r="AI3604" s="79" t="str">
        <f>IF(AH3604&lt;&gt;"",VLOOKUP(CONCATENATE(AG3604,AH3604),NIVELES!$B$676:$C$745,2,0),"")</f>
        <v>Administración De La Gestión Administrativa Financiera</v>
      </c>
      <c r="AJ3604" s="78" t="s">
        <v>517</v>
      </c>
      <c r="AK3604" s="79" t="str">
        <f>+IF(AJ3604&lt;&gt;"",VLOOKUP(AJ3604,NIVELES!$A$816:$B$892,2,0),"")</f>
        <v>NO APLICA</v>
      </c>
      <c r="AL3604" s="78" t="s">
        <v>553</v>
      </c>
      <c r="AM3604" s="78">
        <v>510602</v>
      </c>
      <c r="AN3604" s="79" t="str">
        <f>IF(AM3604&lt;&gt;"",+VLOOKUP(AM3604,NIVELES!$A$1652:$B$2466,2,0),"")</f>
        <v>Fondo de Reserva</v>
      </c>
      <c r="AO3604" s="87">
        <v>23580.33</v>
      </c>
      <c r="AP3604" s="88">
        <v>1991.68</v>
      </c>
      <c r="AQ3604" s="88"/>
      <c r="AR3604" s="88">
        <v>1965.03</v>
      </c>
      <c r="AS3604" s="88">
        <v>1965.03</v>
      </c>
      <c r="AT3604" s="88">
        <v>1965.03</v>
      </c>
      <c r="AU3604" s="88">
        <v>1965.03</v>
      </c>
      <c r="AV3604" s="88">
        <v>1965.03</v>
      </c>
      <c r="AW3604" s="88">
        <v>1965.03</v>
      </c>
      <c r="AX3604" s="88">
        <v>1965.03</v>
      </c>
      <c r="AY3604" s="88">
        <v>1965.02</v>
      </c>
      <c r="AZ3604" s="88">
        <v>1965.02</v>
      </c>
      <c r="BA3604" s="88">
        <v>3903.4</v>
      </c>
      <c r="BB3604" s="89">
        <f t="shared" si="223"/>
        <v>23580.33</v>
      </c>
      <c r="BC3604" s="90" t="str">
        <f t="shared" si="222"/>
        <v>OK</v>
      </c>
      <c r="BD3604" s="91" t="str">
        <f t="shared" si="224"/>
        <v xml:space="preserve">                  </v>
      </c>
      <c r="BE3604" s="92">
        <f t="shared" si="225"/>
        <v>12</v>
      </c>
    </row>
    <row r="3605" spans="1:57" s="74" customFormat="1" ht="50.1" customHeight="1" x14ac:dyDescent="0.2">
      <c r="A3605" s="78" t="s">
        <v>55</v>
      </c>
      <c r="B3605" s="78" t="s">
        <v>65</v>
      </c>
      <c r="C3605" s="78" t="s">
        <v>35</v>
      </c>
      <c r="D3605" s="78" t="s">
        <v>575</v>
      </c>
      <c r="E3605" s="79" t="str">
        <f>+IF(C3605&lt;&gt;"",VLOOKUP(MID(C3605,18,5),NIVELES!$A$133:$B$213,2,0),"")</f>
        <v>LOJA</v>
      </c>
      <c r="F3605" s="80" t="s">
        <v>195</v>
      </c>
      <c r="G3605" s="81" t="str">
        <f>+IF(F3605&lt;&gt;"",VLOOKUP(F3605,NIVELES!$A$246:$C$464,3,0),"")</f>
        <v>SUR</v>
      </c>
      <c r="H3605" s="82" t="s">
        <v>1023</v>
      </c>
      <c r="I3605" s="78" t="s">
        <v>2173</v>
      </c>
      <c r="J3605" s="78" t="s">
        <v>2165</v>
      </c>
      <c r="K3605" s="78" t="s">
        <v>2166</v>
      </c>
      <c r="L3605" s="78" t="s">
        <v>1791</v>
      </c>
      <c r="M3605" s="78" t="s">
        <v>1791</v>
      </c>
      <c r="N3605" s="78" t="s">
        <v>1791</v>
      </c>
      <c r="O3605" s="78" t="s">
        <v>2174</v>
      </c>
      <c r="P3605" s="82">
        <v>12</v>
      </c>
      <c r="Q3605" s="78" t="s">
        <v>2206</v>
      </c>
      <c r="R3605" s="82">
        <v>1</v>
      </c>
      <c r="S3605" s="82">
        <v>1</v>
      </c>
      <c r="T3605" s="82">
        <v>1</v>
      </c>
      <c r="U3605" s="82">
        <v>1</v>
      </c>
      <c r="V3605" s="82">
        <v>1</v>
      </c>
      <c r="W3605" s="82">
        <v>1</v>
      </c>
      <c r="X3605" s="82">
        <v>1</v>
      </c>
      <c r="Y3605" s="82">
        <v>1</v>
      </c>
      <c r="Z3605" s="82">
        <v>1</v>
      </c>
      <c r="AA3605" s="82">
        <v>1</v>
      </c>
      <c r="AB3605" s="82">
        <v>1</v>
      </c>
      <c r="AC3605" s="82">
        <v>1</v>
      </c>
      <c r="AD3605" s="85" t="str">
        <f>IF(A3605&lt;&gt;"",IF(D3605="DIRECCIÓN_DE_TRANSFERENCIAS","280 0031",VLOOKUP(C3605,NIVELES!$A$14:$B$105,2,0)),"")</f>
        <v>280 7420</v>
      </c>
      <c r="AE3605" s="86" t="s">
        <v>322</v>
      </c>
      <c r="AF3605" s="86" t="s">
        <v>369</v>
      </c>
      <c r="AG3605" s="79" t="str">
        <f>+IF(AF3605&lt;&gt;"",VLOOKUP(AF3605,NIVELES!$A$666:$B$673,2,0),"")</f>
        <v>ADMINISTRACIÓN_CENTRAL</v>
      </c>
      <c r="AH3605" s="78" t="s">
        <v>322</v>
      </c>
      <c r="AI3605" s="79" t="str">
        <f>IF(AH3605&lt;&gt;"",VLOOKUP(CONCATENATE(AG3605,AH3605),NIVELES!$B$676:$C$745,2,0),"")</f>
        <v>Administración De La Gestión Administrativa Financiera</v>
      </c>
      <c r="AJ3605" s="78" t="s">
        <v>517</v>
      </c>
      <c r="AK3605" s="79" t="str">
        <f>+IF(AJ3605&lt;&gt;"",VLOOKUP(AJ3605,NIVELES!$A$816:$B$892,2,0),"")</f>
        <v>NO APLICA</v>
      </c>
      <c r="AL3605" s="78" t="s">
        <v>554</v>
      </c>
      <c r="AM3605" s="78">
        <v>530101</v>
      </c>
      <c r="AN3605" s="79" t="str">
        <f>IF(AM3605&lt;&gt;"",+VLOOKUP(AM3605,NIVELES!$A$1652:$B$2466,2,0),"")</f>
        <v>Agua Potable</v>
      </c>
      <c r="AO3605" s="87">
        <v>350</v>
      </c>
      <c r="AP3605" s="88">
        <v>13.13</v>
      </c>
      <c r="AQ3605" s="88">
        <v>29.19</v>
      </c>
      <c r="AR3605" s="88">
        <v>30.77</v>
      </c>
      <c r="AS3605" s="88">
        <v>30.77</v>
      </c>
      <c r="AT3605" s="88">
        <v>30.77</v>
      </c>
      <c r="AU3605" s="88">
        <v>30.77</v>
      </c>
      <c r="AV3605" s="88">
        <v>30.77</v>
      </c>
      <c r="AW3605" s="88">
        <v>30.77</v>
      </c>
      <c r="AX3605" s="88">
        <v>30.77</v>
      </c>
      <c r="AY3605" s="88">
        <v>30.77</v>
      </c>
      <c r="AZ3605" s="88">
        <v>30.77</v>
      </c>
      <c r="BA3605" s="88">
        <v>30.75</v>
      </c>
      <c r="BB3605" s="89">
        <f t="shared" si="223"/>
        <v>350</v>
      </c>
      <c r="BC3605" s="90" t="str">
        <f t="shared" si="222"/>
        <v>OK</v>
      </c>
      <c r="BD3605" s="91" t="str">
        <f t="shared" si="224"/>
        <v xml:space="preserve">                  </v>
      </c>
      <c r="BE3605" s="92">
        <f t="shared" si="225"/>
        <v>12</v>
      </c>
    </row>
    <row r="3606" spans="1:57" s="74" customFormat="1" ht="50.1" customHeight="1" x14ac:dyDescent="0.2">
      <c r="A3606" s="78" t="s">
        <v>55</v>
      </c>
      <c r="B3606" s="78" t="s">
        <v>65</v>
      </c>
      <c r="C3606" s="78" t="s">
        <v>35</v>
      </c>
      <c r="D3606" s="78" t="s">
        <v>575</v>
      </c>
      <c r="E3606" s="79" t="str">
        <f>+IF(C3606&lt;&gt;"",VLOOKUP(MID(C3606,18,5),NIVELES!$A$133:$B$213,2,0),"")</f>
        <v>LOJA</v>
      </c>
      <c r="F3606" s="80" t="s">
        <v>195</v>
      </c>
      <c r="G3606" s="81" t="str">
        <f>+IF(F3606&lt;&gt;"",VLOOKUP(F3606,NIVELES!$A$246:$C$464,3,0),"")</f>
        <v>SUR</v>
      </c>
      <c r="H3606" s="82" t="s">
        <v>1023</v>
      </c>
      <c r="I3606" s="78" t="s">
        <v>2173</v>
      </c>
      <c r="J3606" s="78" t="s">
        <v>2165</v>
      </c>
      <c r="K3606" s="78" t="s">
        <v>2166</v>
      </c>
      <c r="L3606" s="78" t="s">
        <v>1791</v>
      </c>
      <c r="M3606" s="78" t="s">
        <v>1791</v>
      </c>
      <c r="N3606" s="78" t="s">
        <v>1791</v>
      </c>
      <c r="O3606" s="78" t="s">
        <v>2174</v>
      </c>
      <c r="P3606" s="82">
        <v>12</v>
      </c>
      <c r="Q3606" s="78" t="s">
        <v>2207</v>
      </c>
      <c r="R3606" s="82">
        <v>1</v>
      </c>
      <c r="S3606" s="82">
        <v>1</v>
      </c>
      <c r="T3606" s="82">
        <v>1</v>
      </c>
      <c r="U3606" s="82">
        <v>1</v>
      </c>
      <c r="V3606" s="82">
        <v>1</v>
      </c>
      <c r="W3606" s="82">
        <v>1</v>
      </c>
      <c r="X3606" s="82">
        <v>1</v>
      </c>
      <c r="Y3606" s="82">
        <v>1</v>
      </c>
      <c r="Z3606" s="82">
        <v>1</v>
      </c>
      <c r="AA3606" s="82">
        <v>1</v>
      </c>
      <c r="AB3606" s="82">
        <v>1</v>
      </c>
      <c r="AC3606" s="82">
        <v>1</v>
      </c>
      <c r="AD3606" s="85" t="str">
        <f>IF(A3606&lt;&gt;"",IF(D3606="DIRECCIÓN_DE_TRANSFERENCIAS","280 0031",VLOOKUP(C3606,NIVELES!$A$14:$B$105,2,0)),"")</f>
        <v>280 7420</v>
      </c>
      <c r="AE3606" s="86" t="s">
        <v>322</v>
      </c>
      <c r="AF3606" s="86" t="s">
        <v>369</v>
      </c>
      <c r="AG3606" s="79" t="str">
        <f>+IF(AF3606&lt;&gt;"",VLOOKUP(AF3606,NIVELES!$A$666:$B$673,2,0),"")</f>
        <v>ADMINISTRACIÓN_CENTRAL</v>
      </c>
      <c r="AH3606" s="78" t="s">
        <v>322</v>
      </c>
      <c r="AI3606" s="79" t="str">
        <f>IF(AH3606&lt;&gt;"",VLOOKUP(CONCATENATE(AG3606,AH3606),NIVELES!$B$676:$C$745,2,0),"")</f>
        <v>Administración De La Gestión Administrativa Financiera</v>
      </c>
      <c r="AJ3606" s="78" t="s">
        <v>517</v>
      </c>
      <c r="AK3606" s="79" t="str">
        <f>+IF(AJ3606&lt;&gt;"",VLOOKUP(AJ3606,NIVELES!$A$816:$B$892,2,0),"")</f>
        <v>NO APLICA</v>
      </c>
      <c r="AL3606" s="78" t="s">
        <v>554</v>
      </c>
      <c r="AM3606" s="78">
        <v>530104</v>
      </c>
      <c r="AN3606" s="79" t="str">
        <f>IF(AM3606&lt;&gt;"",+VLOOKUP(AM3606,NIVELES!$A$1652:$B$2466,2,0),"")</f>
        <v>Energía Eléctrica</v>
      </c>
      <c r="AO3606" s="87">
        <v>547</v>
      </c>
      <c r="AP3606" s="88"/>
      <c r="AQ3606" s="88"/>
      <c r="AR3606" s="88">
        <v>54.7</v>
      </c>
      <c r="AS3606" s="88">
        <v>54.7</v>
      </c>
      <c r="AT3606" s="88">
        <v>54.7</v>
      </c>
      <c r="AU3606" s="88">
        <v>54.7</v>
      </c>
      <c r="AV3606" s="88">
        <v>54.7</v>
      </c>
      <c r="AW3606" s="88">
        <v>54.7</v>
      </c>
      <c r="AX3606" s="88">
        <v>54.7</v>
      </c>
      <c r="AY3606" s="88">
        <v>54.7</v>
      </c>
      <c r="AZ3606" s="88">
        <v>54.7</v>
      </c>
      <c r="BA3606" s="88">
        <v>54.7</v>
      </c>
      <c r="BB3606" s="89">
        <f t="shared" si="223"/>
        <v>547</v>
      </c>
      <c r="BC3606" s="90" t="str">
        <f t="shared" si="222"/>
        <v>OK</v>
      </c>
      <c r="BD3606" s="91" t="str">
        <f t="shared" si="224"/>
        <v xml:space="preserve">                  </v>
      </c>
      <c r="BE3606" s="92">
        <f t="shared" si="225"/>
        <v>12</v>
      </c>
    </row>
    <row r="3607" spans="1:57" s="74" customFormat="1" ht="50.1" customHeight="1" x14ac:dyDescent="0.2">
      <c r="A3607" s="78" t="s">
        <v>55</v>
      </c>
      <c r="B3607" s="78" t="s">
        <v>65</v>
      </c>
      <c r="C3607" s="78" t="s">
        <v>35</v>
      </c>
      <c r="D3607" s="78" t="s">
        <v>575</v>
      </c>
      <c r="E3607" s="79" t="str">
        <f>+IF(C3607&lt;&gt;"",VLOOKUP(MID(C3607,18,5),NIVELES!$A$133:$B$213,2,0),"")</f>
        <v>LOJA</v>
      </c>
      <c r="F3607" s="80" t="s">
        <v>195</v>
      </c>
      <c r="G3607" s="81" t="str">
        <f>+IF(F3607&lt;&gt;"",VLOOKUP(F3607,NIVELES!$A$246:$C$464,3,0),"")</f>
        <v>SUR</v>
      </c>
      <c r="H3607" s="82" t="s">
        <v>1023</v>
      </c>
      <c r="I3607" s="78" t="s">
        <v>2173</v>
      </c>
      <c r="J3607" s="78" t="s">
        <v>2165</v>
      </c>
      <c r="K3607" s="78" t="s">
        <v>2166</v>
      </c>
      <c r="L3607" s="78" t="s">
        <v>1791</v>
      </c>
      <c r="M3607" s="78" t="s">
        <v>1791</v>
      </c>
      <c r="N3607" s="78" t="s">
        <v>1791</v>
      </c>
      <c r="O3607" s="78" t="s">
        <v>2174</v>
      </c>
      <c r="P3607" s="82">
        <v>12</v>
      </c>
      <c r="Q3607" s="78" t="s">
        <v>2218</v>
      </c>
      <c r="R3607" s="82">
        <v>1</v>
      </c>
      <c r="S3607" s="82">
        <v>1</v>
      </c>
      <c r="T3607" s="82">
        <v>1</v>
      </c>
      <c r="U3607" s="82">
        <v>1</v>
      </c>
      <c r="V3607" s="82">
        <v>1</v>
      </c>
      <c r="W3607" s="82">
        <v>1</v>
      </c>
      <c r="X3607" s="82">
        <v>1</v>
      </c>
      <c r="Y3607" s="82">
        <v>1</v>
      </c>
      <c r="Z3607" s="82">
        <v>1</v>
      </c>
      <c r="AA3607" s="82">
        <v>1</v>
      </c>
      <c r="AB3607" s="82">
        <v>1</v>
      </c>
      <c r="AC3607" s="82">
        <v>1</v>
      </c>
      <c r="AD3607" s="85" t="str">
        <f>IF(A3607&lt;&gt;"",IF(D3607="DIRECCIÓN_DE_TRANSFERENCIAS","280 0031",VLOOKUP(C3607,NIVELES!$A$14:$B$105,2,0)),"")</f>
        <v>280 7420</v>
      </c>
      <c r="AE3607" s="86" t="s">
        <v>322</v>
      </c>
      <c r="AF3607" s="86" t="s">
        <v>369</v>
      </c>
      <c r="AG3607" s="79" t="str">
        <f>+IF(AF3607&lt;&gt;"",VLOOKUP(AF3607,NIVELES!$A$666:$B$673,2,0),"")</f>
        <v>ADMINISTRACIÓN_CENTRAL</v>
      </c>
      <c r="AH3607" s="78" t="s">
        <v>322</v>
      </c>
      <c r="AI3607" s="79" t="str">
        <f>IF(AH3607&lt;&gt;"",VLOOKUP(CONCATENATE(AG3607,AH3607),NIVELES!$B$676:$C$745,2,0),"")</f>
        <v>Administración De La Gestión Administrativa Financiera</v>
      </c>
      <c r="AJ3607" s="78" t="s">
        <v>517</v>
      </c>
      <c r="AK3607" s="79" t="str">
        <f>+IF(AJ3607&lt;&gt;"",VLOOKUP(AJ3607,NIVELES!$A$816:$B$892,2,0),"")</f>
        <v>NO APLICA</v>
      </c>
      <c r="AL3607" s="78" t="s">
        <v>554</v>
      </c>
      <c r="AM3607" s="78">
        <v>530105</v>
      </c>
      <c r="AN3607" s="79" t="str">
        <f>IF(AM3607&lt;&gt;"",+VLOOKUP(AM3607,NIVELES!$A$1652:$B$2466,2,0),"")</f>
        <v>Telecomunicaciones</v>
      </c>
      <c r="AO3607" s="87">
        <v>950</v>
      </c>
      <c r="AP3607" s="88">
        <v>60.03</v>
      </c>
      <c r="AQ3607" s="88">
        <v>62.28</v>
      </c>
      <c r="AR3607" s="88">
        <v>82.77</v>
      </c>
      <c r="AS3607" s="88">
        <v>82.77</v>
      </c>
      <c r="AT3607" s="88">
        <v>82.77</v>
      </c>
      <c r="AU3607" s="88">
        <v>82.77</v>
      </c>
      <c r="AV3607" s="88">
        <v>82.77</v>
      </c>
      <c r="AW3607" s="88">
        <v>82.77</v>
      </c>
      <c r="AX3607" s="88">
        <v>82.77</v>
      </c>
      <c r="AY3607" s="88">
        <v>82.77</v>
      </c>
      <c r="AZ3607" s="88">
        <v>82.77</v>
      </c>
      <c r="BA3607" s="88">
        <v>82.76</v>
      </c>
      <c r="BB3607" s="89">
        <f t="shared" si="223"/>
        <v>949.99999999999989</v>
      </c>
      <c r="BC3607" s="90" t="str">
        <f t="shared" si="222"/>
        <v>OK</v>
      </c>
      <c r="BD3607" s="91" t="str">
        <f t="shared" si="224"/>
        <v xml:space="preserve">                  </v>
      </c>
      <c r="BE3607" s="92">
        <f t="shared" si="225"/>
        <v>12</v>
      </c>
    </row>
    <row r="3608" spans="1:57" s="74" customFormat="1" ht="50.1" customHeight="1" x14ac:dyDescent="0.2">
      <c r="A3608" s="78" t="s">
        <v>55</v>
      </c>
      <c r="B3608" s="78" t="s">
        <v>65</v>
      </c>
      <c r="C3608" s="78" t="s">
        <v>35</v>
      </c>
      <c r="D3608" s="78" t="s">
        <v>575</v>
      </c>
      <c r="E3608" s="79" t="str">
        <f>+IF(C3608&lt;&gt;"",VLOOKUP(MID(C3608,18,5),NIVELES!$A$133:$B$213,2,0),"")</f>
        <v>LOJA</v>
      </c>
      <c r="F3608" s="80" t="s">
        <v>195</v>
      </c>
      <c r="G3608" s="81" t="str">
        <f>+IF(F3608&lt;&gt;"",VLOOKUP(F3608,NIVELES!$A$246:$C$464,3,0),"")</f>
        <v>SUR</v>
      </c>
      <c r="H3608" s="82" t="s">
        <v>1023</v>
      </c>
      <c r="I3608" s="78" t="s">
        <v>2173</v>
      </c>
      <c r="J3608" s="78" t="s">
        <v>2165</v>
      </c>
      <c r="K3608" s="78" t="s">
        <v>2166</v>
      </c>
      <c r="L3608" s="78" t="s">
        <v>1791</v>
      </c>
      <c r="M3608" s="78" t="s">
        <v>1791</v>
      </c>
      <c r="N3608" s="78" t="s">
        <v>1791</v>
      </c>
      <c r="O3608" s="78" t="s">
        <v>3341</v>
      </c>
      <c r="P3608" s="82">
        <v>12</v>
      </c>
      <c r="Q3608" s="78" t="s">
        <v>1989</v>
      </c>
      <c r="R3608" s="82">
        <v>1</v>
      </c>
      <c r="S3608" s="82">
        <v>1</v>
      </c>
      <c r="T3608" s="82">
        <v>1</v>
      </c>
      <c r="U3608" s="82">
        <v>1</v>
      </c>
      <c r="V3608" s="82">
        <v>1</v>
      </c>
      <c r="W3608" s="82">
        <v>1</v>
      </c>
      <c r="X3608" s="82">
        <v>1</v>
      </c>
      <c r="Y3608" s="82">
        <v>1</v>
      </c>
      <c r="Z3608" s="82">
        <v>1</v>
      </c>
      <c r="AA3608" s="82">
        <v>1</v>
      </c>
      <c r="AB3608" s="82">
        <v>1</v>
      </c>
      <c r="AC3608" s="82">
        <v>1</v>
      </c>
      <c r="AD3608" s="85" t="str">
        <f>IF(A3608&lt;&gt;"",IF(D3608="DIRECCIÓN_DE_TRANSFERENCIAS","280 0031",VLOOKUP(C3608,NIVELES!$A$14:$B$105,2,0)),"")</f>
        <v>280 7420</v>
      </c>
      <c r="AE3608" s="86" t="s">
        <v>322</v>
      </c>
      <c r="AF3608" s="86" t="s">
        <v>369</v>
      </c>
      <c r="AG3608" s="79" t="str">
        <f>+IF(AF3608&lt;&gt;"",VLOOKUP(AF3608,NIVELES!$A$666:$B$673,2,0),"")</f>
        <v>ADMINISTRACIÓN_CENTRAL</v>
      </c>
      <c r="AH3608" s="78" t="s">
        <v>322</v>
      </c>
      <c r="AI3608" s="79" t="str">
        <f>IF(AH3608&lt;&gt;"",VLOOKUP(CONCATENATE(AG3608,AH3608),NIVELES!$B$676:$C$745,2,0),"")</f>
        <v>Administración De La Gestión Administrativa Financiera</v>
      </c>
      <c r="AJ3608" s="78" t="s">
        <v>517</v>
      </c>
      <c r="AK3608" s="79" t="str">
        <f>+IF(AJ3608&lt;&gt;"",VLOOKUP(AJ3608,NIVELES!$A$816:$B$892,2,0),"")</f>
        <v>NO APLICA</v>
      </c>
      <c r="AL3608" s="78" t="s">
        <v>554</v>
      </c>
      <c r="AM3608" s="78">
        <v>530106</v>
      </c>
      <c r="AN3608" s="79" t="str">
        <f>IF(AM3608&lt;&gt;"",+VLOOKUP(AM3608,NIVELES!$A$1652:$B$2466,2,0),"")</f>
        <v>Servicio de Correo</v>
      </c>
      <c r="AO3608" s="87">
        <v>337.52</v>
      </c>
      <c r="AP3608" s="88"/>
      <c r="AQ3608" s="88">
        <v>56.25</v>
      </c>
      <c r="AR3608" s="88">
        <v>28.13</v>
      </c>
      <c r="AS3608" s="88">
        <v>28.13</v>
      </c>
      <c r="AT3608" s="88">
        <v>28.13</v>
      </c>
      <c r="AU3608" s="88">
        <v>28.13</v>
      </c>
      <c r="AV3608" s="88">
        <v>28.13</v>
      </c>
      <c r="AW3608" s="88">
        <v>28.13</v>
      </c>
      <c r="AX3608" s="88">
        <v>28.12</v>
      </c>
      <c r="AY3608" s="88">
        <v>28.12</v>
      </c>
      <c r="AZ3608" s="88">
        <v>28.12</v>
      </c>
      <c r="BA3608" s="88">
        <v>28.13</v>
      </c>
      <c r="BB3608" s="89">
        <f t="shared" si="223"/>
        <v>337.52</v>
      </c>
      <c r="BC3608" s="90" t="str">
        <f t="shared" si="222"/>
        <v>OK</v>
      </c>
      <c r="BD3608" s="91" t="str">
        <f t="shared" si="224"/>
        <v xml:space="preserve">                  </v>
      </c>
      <c r="BE3608" s="92">
        <f t="shared" si="225"/>
        <v>12</v>
      </c>
    </row>
    <row r="3609" spans="1:57" s="74" customFormat="1" ht="50.1" customHeight="1" x14ac:dyDescent="0.2">
      <c r="A3609" s="78" t="s">
        <v>55</v>
      </c>
      <c r="B3609" s="78" t="s">
        <v>65</v>
      </c>
      <c r="C3609" s="78" t="s">
        <v>35</v>
      </c>
      <c r="D3609" s="78" t="s">
        <v>575</v>
      </c>
      <c r="E3609" s="79" t="str">
        <f>+IF(C3609&lt;&gt;"",VLOOKUP(MID(C3609,18,5),NIVELES!$A$133:$B$213,2,0),"")</f>
        <v>LOJA</v>
      </c>
      <c r="F3609" s="80" t="s">
        <v>195</v>
      </c>
      <c r="G3609" s="81" t="str">
        <f>+IF(F3609&lt;&gt;"",VLOOKUP(F3609,NIVELES!$A$246:$C$464,3,0),"")</f>
        <v>SUR</v>
      </c>
      <c r="H3609" s="82" t="s">
        <v>1023</v>
      </c>
      <c r="I3609" s="78" t="s">
        <v>2173</v>
      </c>
      <c r="J3609" s="78" t="s">
        <v>2165</v>
      </c>
      <c r="K3609" s="78" t="s">
        <v>2166</v>
      </c>
      <c r="L3609" s="78" t="s">
        <v>1791</v>
      </c>
      <c r="M3609" s="78" t="s">
        <v>1791</v>
      </c>
      <c r="N3609" s="78" t="s">
        <v>1791</v>
      </c>
      <c r="O3609" s="78" t="s">
        <v>3406</v>
      </c>
      <c r="P3609" s="82">
        <v>1</v>
      </c>
      <c r="Q3609" s="78" t="s">
        <v>3407</v>
      </c>
      <c r="R3609" s="82"/>
      <c r="S3609" s="82"/>
      <c r="T3609" s="82"/>
      <c r="U3609" s="82"/>
      <c r="V3609" s="82">
        <v>1</v>
      </c>
      <c r="W3609" s="82"/>
      <c r="X3609" s="82"/>
      <c r="Y3609" s="82"/>
      <c r="Z3609" s="82"/>
      <c r="AA3609" s="82"/>
      <c r="AB3609" s="82"/>
      <c r="AC3609" s="82"/>
      <c r="AD3609" s="85" t="str">
        <f>IF(A3609&lt;&gt;"",IF(D3609="DIRECCIÓN_DE_TRANSFERENCIAS","280 0031",VLOOKUP(C3609,NIVELES!$A$14:$B$105,2,0)),"")</f>
        <v>280 7420</v>
      </c>
      <c r="AE3609" s="86" t="s">
        <v>322</v>
      </c>
      <c r="AF3609" s="86" t="s">
        <v>369</v>
      </c>
      <c r="AG3609" s="79" t="str">
        <f>+IF(AF3609&lt;&gt;"",VLOOKUP(AF3609,NIVELES!$A$666:$B$673,2,0),"")</f>
        <v>ADMINISTRACIÓN_CENTRAL</v>
      </c>
      <c r="AH3609" s="78" t="s">
        <v>322</v>
      </c>
      <c r="AI3609" s="79" t="str">
        <f>IF(AH3609&lt;&gt;"",VLOOKUP(CONCATENATE(AG3609,AH3609),NIVELES!$B$676:$C$745,2,0),"")</f>
        <v>Administración De La Gestión Administrativa Financiera</v>
      </c>
      <c r="AJ3609" s="78" t="s">
        <v>517</v>
      </c>
      <c r="AK3609" s="79" t="str">
        <f>+IF(AJ3609&lt;&gt;"",VLOOKUP(AJ3609,NIVELES!$A$816:$B$892,2,0),"")</f>
        <v>NO APLICA</v>
      </c>
      <c r="AL3609" s="78" t="s">
        <v>554</v>
      </c>
      <c r="AM3609" s="78">
        <v>530202</v>
      </c>
      <c r="AN3609" s="79" t="str">
        <f>IF(AM3609&lt;&gt;"",+VLOOKUP(AM3609,NIVELES!$A$1652:$B$2466,2,0),"")</f>
        <v>Fletes y Maniobras</v>
      </c>
      <c r="AO3609" s="87">
        <v>600</v>
      </c>
      <c r="AP3609" s="88"/>
      <c r="AQ3609" s="88"/>
      <c r="AR3609" s="88"/>
      <c r="AS3609" s="88">
        <v>0</v>
      </c>
      <c r="AT3609" s="88">
        <v>600</v>
      </c>
      <c r="AU3609" s="88"/>
      <c r="AV3609" s="88"/>
      <c r="AW3609" s="88"/>
      <c r="AX3609" s="88"/>
      <c r="AY3609" s="88"/>
      <c r="AZ3609" s="88"/>
      <c r="BA3609" s="88"/>
      <c r="BB3609" s="89">
        <f t="shared" si="223"/>
        <v>600</v>
      </c>
      <c r="BC3609" s="90" t="str">
        <f t="shared" si="222"/>
        <v>OK</v>
      </c>
      <c r="BD3609" s="91" t="str">
        <f t="shared" si="224"/>
        <v xml:space="preserve">                  </v>
      </c>
      <c r="BE3609" s="92">
        <f t="shared" si="225"/>
        <v>1</v>
      </c>
    </row>
    <row r="3610" spans="1:57" s="74" customFormat="1" ht="50.1" customHeight="1" x14ac:dyDescent="0.2">
      <c r="A3610" s="78" t="s">
        <v>55</v>
      </c>
      <c r="B3610" s="78" t="s">
        <v>65</v>
      </c>
      <c r="C3610" s="78" t="s">
        <v>35</v>
      </c>
      <c r="D3610" s="78" t="s">
        <v>575</v>
      </c>
      <c r="E3610" s="79" t="str">
        <f>+IF(C3610&lt;&gt;"",VLOOKUP(MID(C3610,18,5),NIVELES!$A$133:$B$213,2,0),"")</f>
        <v>LOJA</v>
      </c>
      <c r="F3610" s="80" t="s">
        <v>195</v>
      </c>
      <c r="G3610" s="81" t="str">
        <f>+IF(F3610&lt;&gt;"",VLOOKUP(F3610,NIVELES!$A$246:$C$464,3,0),"")</f>
        <v>SUR</v>
      </c>
      <c r="H3610" s="82" t="s">
        <v>1023</v>
      </c>
      <c r="I3610" s="78" t="s">
        <v>2173</v>
      </c>
      <c r="J3610" s="78" t="s">
        <v>2165</v>
      </c>
      <c r="K3610" s="78" t="s">
        <v>2166</v>
      </c>
      <c r="L3610" s="78" t="s">
        <v>1791</v>
      </c>
      <c r="M3610" s="78" t="s">
        <v>1791</v>
      </c>
      <c r="N3610" s="78" t="s">
        <v>1791</v>
      </c>
      <c r="O3610" s="78" t="s">
        <v>3408</v>
      </c>
      <c r="P3610" s="82">
        <v>1</v>
      </c>
      <c r="Q3610" s="78" t="s">
        <v>1989</v>
      </c>
      <c r="R3610" s="82"/>
      <c r="S3610" s="82"/>
      <c r="T3610" s="82"/>
      <c r="U3610" s="82">
        <v>1</v>
      </c>
      <c r="V3610" s="82"/>
      <c r="W3610" s="82"/>
      <c r="X3610" s="82"/>
      <c r="Y3610" s="82"/>
      <c r="Z3610" s="82"/>
      <c r="AA3610" s="82"/>
      <c r="AB3610" s="82"/>
      <c r="AC3610" s="82"/>
      <c r="AD3610" s="85" t="str">
        <f>IF(A3610&lt;&gt;"",IF(D3610="DIRECCIÓN_DE_TRANSFERENCIAS","280 0031",VLOOKUP(C3610,NIVELES!$A$14:$B$105,2,0)),"")</f>
        <v>280 7420</v>
      </c>
      <c r="AE3610" s="86" t="s">
        <v>322</v>
      </c>
      <c r="AF3610" s="86" t="s">
        <v>369</v>
      </c>
      <c r="AG3610" s="79" t="str">
        <f>+IF(AF3610&lt;&gt;"",VLOOKUP(AF3610,NIVELES!$A$666:$B$673,2,0),"")</f>
        <v>ADMINISTRACIÓN_CENTRAL</v>
      </c>
      <c r="AH3610" s="78" t="s">
        <v>322</v>
      </c>
      <c r="AI3610" s="79" t="str">
        <f>IF(AH3610&lt;&gt;"",VLOOKUP(CONCATENATE(AG3610,AH3610),NIVELES!$B$676:$C$745,2,0),"")</f>
        <v>Administración De La Gestión Administrativa Financiera</v>
      </c>
      <c r="AJ3610" s="78" t="s">
        <v>517</v>
      </c>
      <c r="AK3610" s="79" t="str">
        <f>+IF(AJ3610&lt;&gt;"",VLOOKUP(AJ3610,NIVELES!$A$816:$B$892,2,0),"")</f>
        <v>NO APLICA</v>
      </c>
      <c r="AL3610" s="78" t="s">
        <v>554</v>
      </c>
      <c r="AM3610" s="78">
        <v>530203</v>
      </c>
      <c r="AN3610" s="79" t="str">
        <f>IF(AM3610&lt;&gt;"",+VLOOKUP(AM3610,NIVELES!$A$1652:$B$2466,2,0),"")</f>
        <v>Almacenamiento, Embalaje, Envase y Recarga de Extintores</v>
      </c>
      <c r="AO3610" s="87">
        <v>67.2</v>
      </c>
      <c r="AP3610" s="88"/>
      <c r="AQ3610" s="88"/>
      <c r="AR3610" s="88"/>
      <c r="AS3610" s="88">
        <v>67.2</v>
      </c>
      <c r="AT3610" s="88"/>
      <c r="AU3610" s="88"/>
      <c r="AV3610" s="88"/>
      <c r="AW3610" s="88"/>
      <c r="AX3610" s="88"/>
      <c r="AY3610" s="88"/>
      <c r="AZ3610" s="88"/>
      <c r="BA3610" s="88"/>
      <c r="BB3610" s="89">
        <f t="shared" si="223"/>
        <v>67.2</v>
      </c>
      <c r="BC3610" s="90" t="str">
        <f t="shared" si="222"/>
        <v>OK</v>
      </c>
      <c r="BD3610" s="91" t="str">
        <f t="shared" si="224"/>
        <v xml:space="preserve">                  </v>
      </c>
      <c r="BE3610" s="92">
        <f t="shared" si="225"/>
        <v>1</v>
      </c>
    </row>
    <row r="3611" spans="1:57" s="74" customFormat="1" ht="50.1" customHeight="1" x14ac:dyDescent="0.2">
      <c r="A3611" s="78" t="s">
        <v>55</v>
      </c>
      <c r="B3611" s="78" t="s">
        <v>65</v>
      </c>
      <c r="C3611" s="78" t="s">
        <v>35</v>
      </c>
      <c r="D3611" s="78" t="s">
        <v>575</v>
      </c>
      <c r="E3611" s="79" t="str">
        <f>+IF(C3611&lt;&gt;"",VLOOKUP(MID(C3611,18,5),NIVELES!$A$133:$B$213,2,0),"")</f>
        <v>LOJA</v>
      </c>
      <c r="F3611" s="80" t="s">
        <v>195</v>
      </c>
      <c r="G3611" s="81" t="str">
        <f>+IF(F3611&lt;&gt;"",VLOOKUP(F3611,NIVELES!$A$246:$C$464,3,0),"")</f>
        <v>SUR</v>
      </c>
      <c r="H3611" s="82" t="s">
        <v>1023</v>
      </c>
      <c r="I3611" s="78" t="s">
        <v>2173</v>
      </c>
      <c r="J3611" s="78" t="s">
        <v>2165</v>
      </c>
      <c r="K3611" s="78" t="s">
        <v>2166</v>
      </c>
      <c r="L3611" s="78" t="s">
        <v>1791</v>
      </c>
      <c r="M3611" s="78" t="s">
        <v>1791</v>
      </c>
      <c r="N3611" s="78" t="s">
        <v>1791</v>
      </c>
      <c r="O3611" s="78" t="s">
        <v>3409</v>
      </c>
      <c r="P3611" s="82">
        <v>1</v>
      </c>
      <c r="Q3611" s="78" t="s">
        <v>3407</v>
      </c>
      <c r="R3611" s="82"/>
      <c r="S3611" s="82"/>
      <c r="T3611" s="82"/>
      <c r="U3611" s="82"/>
      <c r="V3611" s="82">
        <v>1</v>
      </c>
      <c r="W3611" s="82"/>
      <c r="X3611" s="82"/>
      <c r="Y3611" s="82"/>
      <c r="Z3611" s="82"/>
      <c r="AA3611" s="82"/>
      <c r="AB3611" s="82"/>
      <c r="AC3611" s="82"/>
      <c r="AD3611" s="85" t="str">
        <f>IF(A3611&lt;&gt;"",IF(D3611="DIRECCIÓN_DE_TRANSFERENCIAS","280 0031",VLOOKUP(C3611,NIVELES!$A$14:$B$105,2,0)),"")</f>
        <v>280 7420</v>
      </c>
      <c r="AE3611" s="86" t="s">
        <v>322</v>
      </c>
      <c r="AF3611" s="86" t="s">
        <v>369</v>
      </c>
      <c r="AG3611" s="79" t="str">
        <f>+IF(AF3611&lt;&gt;"",VLOOKUP(AF3611,NIVELES!$A$666:$B$673,2,0),"")</f>
        <v>ADMINISTRACIÓN_CENTRAL</v>
      </c>
      <c r="AH3611" s="78" t="s">
        <v>322</v>
      </c>
      <c r="AI3611" s="79" t="str">
        <f>IF(AH3611&lt;&gt;"",VLOOKUP(CONCATENATE(AG3611,AH3611),NIVELES!$B$676:$C$745,2,0),"")</f>
        <v>Administración De La Gestión Administrativa Financiera</v>
      </c>
      <c r="AJ3611" s="78" t="s">
        <v>517</v>
      </c>
      <c r="AK3611" s="79" t="str">
        <f>+IF(AJ3611&lt;&gt;"",VLOOKUP(AJ3611,NIVELES!$A$816:$B$892,2,0),"")</f>
        <v>NO APLICA</v>
      </c>
      <c r="AL3611" s="78" t="s">
        <v>554</v>
      </c>
      <c r="AM3611" s="78">
        <v>530204</v>
      </c>
      <c r="AN3611" s="79" t="str">
        <f>IF(AM3611&lt;&gt;"",+VLOOKUP(AM3611,NIVELES!$A$1652:$B$2466,2,0),"")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3611" s="87">
        <v>1300</v>
      </c>
      <c r="AP3611" s="88"/>
      <c r="AQ3611" s="88"/>
      <c r="AR3611" s="88"/>
      <c r="AS3611" s="88"/>
      <c r="AT3611" s="88">
        <v>1300</v>
      </c>
      <c r="AU3611" s="88"/>
      <c r="AV3611" s="88"/>
      <c r="AW3611" s="88"/>
      <c r="AX3611" s="88"/>
      <c r="AY3611" s="88"/>
      <c r="AZ3611" s="88"/>
      <c r="BA3611" s="88"/>
      <c r="BB3611" s="89">
        <f t="shared" si="223"/>
        <v>1300</v>
      </c>
      <c r="BC3611" s="90" t="str">
        <f t="shared" si="222"/>
        <v>OK</v>
      </c>
      <c r="BD3611" s="91" t="str">
        <f t="shared" si="224"/>
        <v xml:space="preserve">                  </v>
      </c>
      <c r="BE3611" s="92">
        <f t="shared" si="225"/>
        <v>1</v>
      </c>
    </row>
    <row r="3612" spans="1:57" s="74" customFormat="1" ht="50.1" customHeight="1" x14ac:dyDescent="0.2">
      <c r="A3612" s="78" t="s">
        <v>55</v>
      </c>
      <c r="B3612" s="78" t="s">
        <v>65</v>
      </c>
      <c r="C3612" s="78" t="s">
        <v>35</v>
      </c>
      <c r="D3612" s="78" t="s">
        <v>575</v>
      </c>
      <c r="E3612" s="79" t="str">
        <f>+IF(C3612&lt;&gt;"",VLOOKUP(MID(C3612,18,5),NIVELES!$A$133:$B$213,2,0),"")</f>
        <v>LOJA</v>
      </c>
      <c r="F3612" s="80" t="s">
        <v>195</v>
      </c>
      <c r="G3612" s="81" t="str">
        <f>+IF(F3612&lt;&gt;"",VLOOKUP(F3612,NIVELES!$A$246:$C$464,3,0),"")</f>
        <v>SUR</v>
      </c>
      <c r="H3612" s="82" t="s">
        <v>1023</v>
      </c>
      <c r="I3612" s="78" t="s">
        <v>2173</v>
      </c>
      <c r="J3612" s="78" t="s">
        <v>2165</v>
      </c>
      <c r="K3612" s="78" t="s">
        <v>2166</v>
      </c>
      <c r="L3612" s="78" t="s">
        <v>1791</v>
      </c>
      <c r="M3612" s="78" t="s">
        <v>1791</v>
      </c>
      <c r="N3612" s="78" t="s">
        <v>1791</v>
      </c>
      <c r="O3612" s="78" t="s">
        <v>2416</v>
      </c>
      <c r="P3612" s="82">
        <v>1</v>
      </c>
      <c r="Q3612" s="78" t="s">
        <v>3407</v>
      </c>
      <c r="R3612" s="82"/>
      <c r="S3612" s="82">
        <v>1</v>
      </c>
      <c r="T3612" s="82"/>
      <c r="U3612" s="82"/>
      <c r="V3612" s="82"/>
      <c r="W3612" s="82"/>
      <c r="X3612" s="82"/>
      <c r="Y3612" s="82"/>
      <c r="Z3612" s="82"/>
      <c r="AA3612" s="82"/>
      <c r="AB3612" s="82"/>
      <c r="AC3612" s="82"/>
      <c r="AD3612" s="85" t="str">
        <f>IF(A3612&lt;&gt;"",IF(D3612="DIRECCIÓN_DE_TRANSFERENCIAS","280 0031",VLOOKUP(C3612,NIVELES!$A$14:$B$105,2,0)),"")</f>
        <v>280 7420</v>
      </c>
      <c r="AE3612" s="86" t="s">
        <v>322</v>
      </c>
      <c r="AF3612" s="86" t="s">
        <v>369</v>
      </c>
      <c r="AG3612" s="79" t="str">
        <f>+IF(AF3612&lt;&gt;"",VLOOKUP(AF3612,NIVELES!$A$666:$B$673,2,0),"")</f>
        <v>ADMINISTRACIÓN_CENTRAL</v>
      </c>
      <c r="AH3612" s="78" t="s">
        <v>322</v>
      </c>
      <c r="AI3612" s="79" t="str">
        <f>IF(AH3612&lt;&gt;"",VLOOKUP(CONCATENATE(AG3612,AH3612),NIVELES!$B$676:$C$745,2,0),"")</f>
        <v>Administración De La Gestión Administrativa Financiera</v>
      </c>
      <c r="AJ3612" s="78" t="s">
        <v>517</v>
      </c>
      <c r="AK3612" s="79" t="str">
        <f>+IF(AJ3612&lt;&gt;"",VLOOKUP(AJ3612,NIVELES!$A$816:$B$892,2,0),"")</f>
        <v>NO APLICA</v>
      </c>
      <c r="AL3612" s="78" t="s">
        <v>554</v>
      </c>
      <c r="AM3612" s="78">
        <v>530208</v>
      </c>
      <c r="AN3612" s="79" t="str">
        <f>IF(AM3612&lt;&gt;"",+VLOOKUP(AM3612,NIVELES!$A$1652:$B$2466,2,0),"")</f>
        <v>Servicio de Seguridad y Vigilancia</v>
      </c>
      <c r="AO3612" s="87">
        <v>21600</v>
      </c>
      <c r="AP3612" s="88"/>
      <c r="AQ3612" s="88"/>
      <c r="AR3612" s="88">
        <v>1800</v>
      </c>
      <c r="AS3612" s="88">
        <v>1800</v>
      </c>
      <c r="AT3612" s="88">
        <v>1800</v>
      </c>
      <c r="AU3612" s="88">
        <v>1800</v>
      </c>
      <c r="AV3612" s="88">
        <v>1800</v>
      </c>
      <c r="AW3612" s="88">
        <v>1800</v>
      </c>
      <c r="AX3612" s="88">
        <v>1800</v>
      </c>
      <c r="AY3612" s="88">
        <v>1800</v>
      </c>
      <c r="AZ3612" s="88">
        <v>1800</v>
      </c>
      <c r="BA3612" s="88">
        <v>5400</v>
      </c>
      <c r="BB3612" s="89">
        <f t="shared" si="223"/>
        <v>21600</v>
      </c>
      <c r="BC3612" s="90" t="str">
        <f t="shared" si="222"/>
        <v>OK</v>
      </c>
      <c r="BD3612" s="91" t="str">
        <f t="shared" si="224"/>
        <v xml:space="preserve">                  </v>
      </c>
      <c r="BE3612" s="92">
        <f t="shared" si="225"/>
        <v>1</v>
      </c>
    </row>
    <row r="3613" spans="1:57" s="74" customFormat="1" ht="50.1" customHeight="1" x14ac:dyDescent="0.2">
      <c r="A3613" s="78" t="s">
        <v>55</v>
      </c>
      <c r="B3613" s="78" t="s">
        <v>65</v>
      </c>
      <c r="C3613" s="78" t="s">
        <v>35</v>
      </c>
      <c r="D3613" s="78" t="s">
        <v>575</v>
      </c>
      <c r="E3613" s="79" t="str">
        <f>+IF(C3613&lt;&gt;"",VLOOKUP(MID(C3613,18,5),NIVELES!$A$133:$B$213,2,0),"")</f>
        <v>LOJA</v>
      </c>
      <c r="F3613" s="80" t="s">
        <v>195</v>
      </c>
      <c r="G3613" s="81" t="str">
        <f>+IF(F3613&lt;&gt;"",VLOOKUP(F3613,NIVELES!$A$246:$C$464,3,0),"")</f>
        <v>SUR</v>
      </c>
      <c r="H3613" s="82" t="s">
        <v>1023</v>
      </c>
      <c r="I3613" s="78" t="s">
        <v>2173</v>
      </c>
      <c r="J3613" s="78" t="s">
        <v>2165</v>
      </c>
      <c r="K3613" s="78" t="s">
        <v>2166</v>
      </c>
      <c r="L3613" s="78" t="s">
        <v>1791</v>
      </c>
      <c r="M3613" s="78" t="s">
        <v>1791</v>
      </c>
      <c r="N3613" s="78" t="s">
        <v>1791</v>
      </c>
      <c r="O3613" s="78" t="s">
        <v>3323</v>
      </c>
      <c r="P3613" s="82">
        <v>1</v>
      </c>
      <c r="Q3613" s="78" t="s">
        <v>3407</v>
      </c>
      <c r="R3613" s="82"/>
      <c r="S3613" s="82">
        <v>1</v>
      </c>
      <c r="T3613" s="82"/>
      <c r="U3613" s="82"/>
      <c r="V3613" s="82"/>
      <c r="W3613" s="82"/>
      <c r="X3613" s="82"/>
      <c r="Y3613" s="82"/>
      <c r="Z3613" s="82"/>
      <c r="AA3613" s="82"/>
      <c r="AB3613" s="82"/>
      <c r="AC3613" s="82"/>
      <c r="AD3613" s="85" t="str">
        <f>IF(A3613&lt;&gt;"",IF(D3613="DIRECCIÓN_DE_TRANSFERENCIAS","280 0031",VLOOKUP(C3613,NIVELES!$A$14:$B$105,2,0)),"")</f>
        <v>280 7420</v>
      </c>
      <c r="AE3613" s="86" t="s">
        <v>322</v>
      </c>
      <c r="AF3613" s="86" t="s">
        <v>369</v>
      </c>
      <c r="AG3613" s="79" t="str">
        <f>+IF(AF3613&lt;&gt;"",VLOOKUP(AF3613,NIVELES!$A$666:$B$673,2,0),"")</f>
        <v>ADMINISTRACIÓN_CENTRAL</v>
      </c>
      <c r="AH3613" s="78" t="s">
        <v>322</v>
      </c>
      <c r="AI3613" s="79" t="str">
        <f>IF(AH3613&lt;&gt;"",VLOOKUP(CONCATENATE(AG3613,AH3613),NIVELES!$B$676:$C$745,2,0),"")</f>
        <v>Administración De La Gestión Administrativa Financiera</v>
      </c>
      <c r="AJ3613" s="78" t="s">
        <v>517</v>
      </c>
      <c r="AK3613" s="79" t="str">
        <f>+IF(AJ3613&lt;&gt;"",VLOOKUP(AJ3613,NIVELES!$A$816:$B$892,2,0),"")</f>
        <v>NO APLICA</v>
      </c>
      <c r="AL3613" s="78" t="s">
        <v>554</v>
      </c>
      <c r="AM3613" s="78">
        <v>530301</v>
      </c>
      <c r="AN3613" s="79" t="str">
        <f>IF(AM3613&lt;&gt;"",+VLOOKUP(AM3613,NIVELES!$A$1652:$B$2466,2,0),"")</f>
        <v>Pasajes al Interior</v>
      </c>
      <c r="AO3613" s="87">
        <v>2400</v>
      </c>
      <c r="AP3613" s="88"/>
      <c r="AQ3613" s="88">
        <v>243.85</v>
      </c>
      <c r="AR3613" s="88">
        <v>215.62</v>
      </c>
      <c r="AS3613" s="88">
        <v>215.62</v>
      </c>
      <c r="AT3613" s="88">
        <v>215.62</v>
      </c>
      <c r="AU3613" s="88">
        <v>215.62</v>
      </c>
      <c r="AV3613" s="88">
        <v>215.62</v>
      </c>
      <c r="AW3613" s="88">
        <v>215.62</v>
      </c>
      <c r="AX3613" s="88">
        <v>215.62</v>
      </c>
      <c r="AY3613" s="88">
        <v>215.62</v>
      </c>
      <c r="AZ3613" s="88">
        <v>215.62</v>
      </c>
      <c r="BA3613" s="88">
        <v>215.57</v>
      </c>
      <c r="BB3613" s="89">
        <f t="shared" si="223"/>
        <v>2399.9999999999995</v>
      </c>
      <c r="BC3613" s="90" t="str">
        <f t="shared" si="222"/>
        <v>OK</v>
      </c>
      <c r="BD3613" s="91" t="str">
        <f t="shared" si="224"/>
        <v xml:space="preserve">                  </v>
      </c>
      <c r="BE3613" s="92">
        <f t="shared" si="225"/>
        <v>1</v>
      </c>
    </row>
    <row r="3614" spans="1:57" s="74" customFormat="1" ht="50.1" customHeight="1" x14ac:dyDescent="0.2">
      <c r="A3614" s="78" t="s">
        <v>55</v>
      </c>
      <c r="B3614" s="78" t="s">
        <v>65</v>
      </c>
      <c r="C3614" s="78" t="s">
        <v>35</v>
      </c>
      <c r="D3614" s="78" t="s">
        <v>575</v>
      </c>
      <c r="E3614" s="79" t="str">
        <f>+IF(C3614&lt;&gt;"",VLOOKUP(MID(C3614,18,5),NIVELES!$A$133:$B$213,2,0),"")</f>
        <v>LOJA</v>
      </c>
      <c r="F3614" s="80" t="s">
        <v>195</v>
      </c>
      <c r="G3614" s="81" t="str">
        <f>+IF(F3614&lt;&gt;"",VLOOKUP(F3614,NIVELES!$A$246:$C$464,3,0),"")</f>
        <v>SUR</v>
      </c>
      <c r="H3614" s="82" t="s">
        <v>1023</v>
      </c>
      <c r="I3614" s="78" t="s">
        <v>2173</v>
      </c>
      <c r="J3614" s="78" t="s">
        <v>2165</v>
      </c>
      <c r="K3614" s="78" t="s">
        <v>2166</v>
      </c>
      <c r="L3614" s="78" t="s">
        <v>1791</v>
      </c>
      <c r="M3614" s="78" t="s">
        <v>1791</v>
      </c>
      <c r="N3614" s="78" t="s">
        <v>1791</v>
      </c>
      <c r="O3614" s="78" t="s">
        <v>3324</v>
      </c>
      <c r="P3614" s="82">
        <v>12</v>
      </c>
      <c r="Q3614" s="78" t="s">
        <v>1989</v>
      </c>
      <c r="R3614" s="82">
        <v>1</v>
      </c>
      <c r="S3614" s="82">
        <v>1</v>
      </c>
      <c r="T3614" s="82">
        <v>1</v>
      </c>
      <c r="U3614" s="82">
        <v>1</v>
      </c>
      <c r="V3614" s="82">
        <v>1</v>
      </c>
      <c r="W3614" s="82">
        <v>1</v>
      </c>
      <c r="X3614" s="82">
        <v>1</v>
      </c>
      <c r="Y3614" s="82">
        <v>1</v>
      </c>
      <c r="Z3614" s="82">
        <v>1</v>
      </c>
      <c r="AA3614" s="82">
        <v>1</v>
      </c>
      <c r="AB3614" s="82">
        <v>1</v>
      </c>
      <c r="AC3614" s="82">
        <v>1</v>
      </c>
      <c r="AD3614" s="85" t="str">
        <f>IF(A3614&lt;&gt;"",IF(D3614="DIRECCIÓN_DE_TRANSFERENCIAS","280 0031",VLOOKUP(C3614,NIVELES!$A$14:$B$105,2,0)),"")</f>
        <v>280 7420</v>
      </c>
      <c r="AE3614" s="86" t="s">
        <v>322</v>
      </c>
      <c r="AF3614" s="86" t="s">
        <v>369</v>
      </c>
      <c r="AG3614" s="79" t="str">
        <f>+IF(AF3614&lt;&gt;"",VLOOKUP(AF3614,NIVELES!$A$666:$B$673,2,0),"")</f>
        <v>ADMINISTRACIÓN_CENTRAL</v>
      </c>
      <c r="AH3614" s="78" t="s">
        <v>322</v>
      </c>
      <c r="AI3614" s="79" t="str">
        <f>IF(AH3614&lt;&gt;"",VLOOKUP(CONCATENATE(AG3614,AH3614),NIVELES!$B$676:$C$745,2,0),"")</f>
        <v>Administración De La Gestión Administrativa Financiera</v>
      </c>
      <c r="AJ3614" s="78" t="s">
        <v>517</v>
      </c>
      <c r="AK3614" s="79" t="str">
        <f>+IF(AJ3614&lt;&gt;"",VLOOKUP(AJ3614,NIVELES!$A$816:$B$892,2,0),"")</f>
        <v>NO APLICA</v>
      </c>
      <c r="AL3614" s="78" t="s">
        <v>554</v>
      </c>
      <c r="AM3614" s="78">
        <v>530303</v>
      </c>
      <c r="AN3614" s="79" t="str">
        <f>IF(AM3614&lt;&gt;"",+VLOOKUP(AM3614,NIVELES!$A$1652:$B$2466,2,0),"")</f>
        <v>Viáticos y Subsistencias en el Interior</v>
      </c>
      <c r="AO3614" s="87">
        <v>5000</v>
      </c>
      <c r="AP3614" s="88"/>
      <c r="AQ3614" s="88"/>
      <c r="AR3614" s="88">
        <v>500</v>
      </c>
      <c r="AS3614" s="88">
        <v>500</v>
      </c>
      <c r="AT3614" s="88">
        <v>500</v>
      </c>
      <c r="AU3614" s="88">
        <v>500</v>
      </c>
      <c r="AV3614" s="88">
        <v>500</v>
      </c>
      <c r="AW3614" s="88">
        <v>500</v>
      </c>
      <c r="AX3614" s="88">
        <v>500</v>
      </c>
      <c r="AY3614" s="88">
        <v>500</v>
      </c>
      <c r="AZ3614" s="88">
        <v>500</v>
      </c>
      <c r="BA3614" s="88">
        <v>500</v>
      </c>
      <c r="BB3614" s="89">
        <f t="shared" si="223"/>
        <v>5000</v>
      </c>
      <c r="BC3614" s="90" t="str">
        <f t="shared" si="222"/>
        <v>OK</v>
      </c>
      <c r="BD3614" s="91" t="str">
        <f t="shared" si="224"/>
        <v xml:space="preserve">                  </v>
      </c>
      <c r="BE3614" s="92">
        <f t="shared" si="225"/>
        <v>12</v>
      </c>
    </row>
    <row r="3615" spans="1:57" s="74" customFormat="1" ht="50.1" customHeight="1" x14ac:dyDescent="0.2">
      <c r="A3615" s="78" t="s">
        <v>55</v>
      </c>
      <c r="B3615" s="78" t="s">
        <v>65</v>
      </c>
      <c r="C3615" s="78" t="s">
        <v>35</v>
      </c>
      <c r="D3615" s="78" t="s">
        <v>575</v>
      </c>
      <c r="E3615" s="79" t="str">
        <f>+IF(C3615&lt;&gt;"",VLOOKUP(MID(C3615,18,5),NIVELES!$A$133:$B$213,2,0),"")</f>
        <v>LOJA</v>
      </c>
      <c r="F3615" s="80" t="s">
        <v>195</v>
      </c>
      <c r="G3615" s="81" t="str">
        <f>+IF(F3615&lt;&gt;"",VLOOKUP(F3615,NIVELES!$A$246:$C$464,3,0),"")</f>
        <v>SUR</v>
      </c>
      <c r="H3615" s="82" t="s">
        <v>1023</v>
      </c>
      <c r="I3615" s="78" t="s">
        <v>2173</v>
      </c>
      <c r="J3615" s="78" t="s">
        <v>2165</v>
      </c>
      <c r="K3615" s="78" t="s">
        <v>2166</v>
      </c>
      <c r="L3615" s="78" t="s">
        <v>1791</v>
      </c>
      <c r="M3615" s="78" t="s">
        <v>1791</v>
      </c>
      <c r="N3615" s="78" t="s">
        <v>1791</v>
      </c>
      <c r="O3615" s="78" t="s">
        <v>3410</v>
      </c>
      <c r="P3615" s="82">
        <v>2</v>
      </c>
      <c r="Q3615" s="78" t="s">
        <v>3407</v>
      </c>
      <c r="R3615" s="82"/>
      <c r="S3615" s="82"/>
      <c r="T3615" s="82"/>
      <c r="U3615" s="82">
        <v>1</v>
      </c>
      <c r="V3615" s="82"/>
      <c r="W3615" s="82"/>
      <c r="X3615" s="82"/>
      <c r="Y3615" s="82">
        <v>1</v>
      </c>
      <c r="Z3615" s="82"/>
      <c r="AA3615" s="82"/>
      <c r="AB3615" s="82"/>
      <c r="AC3615" s="82"/>
      <c r="AD3615" s="85" t="str">
        <f>IF(A3615&lt;&gt;"",IF(D3615="DIRECCIÓN_DE_TRANSFERENCIAS","280 0031",VLOOKUP(C3615,NIVELES!$A$14:$B$105,2,0)),"")</f>
        <v>280 7420</v>
      </c>
      <c r="AE3615" s="86" t="s">
        <v>322</v>
      </c>
      <c r="AF3615" s="86" t="s">
        <v>369</v>
      </c>
      <c r="AG3615" s="79" t="str">
        <f>+IF(AF3615&lt;&gt;"",VLOOKUP(AF3615,NIVELES!$A$666:$B$673,2,0),"")</f>
        <v>ADMINISTRACIÓN_CENTRAL</v>
      </c>
      <c r="AH3615" s="78" t="s">
        <v>322</v>
      </c>
      <c r="AI3615" s="79" t="str">
        <f>IF(AH3615&lt;&gt;"",VLOOKUP(CONCATENATE(AG3615,AH3615),NIVELES!$B$676:$C$745,2,0),"")</f>
        <v>Administración De La Gestión Administrativa Financiera</v>
      </c>
      <c r="AJ3615" s="78" t="s">
        <v>517</v>
      </c>
      <c r="AK3615" s="79" t="str">
        <f>+IF(AJ3615&lt;&gt;"",VLOOKUP(AJ3615,NIVELES!$A$816:$B$892,2,0),"")</f>
        <v>NO APLICA</v>
      </c>
      <c r="AL3615" s="78" t="s">
        <v>554</v>
      </c>
      <c r="AM3615" s="78">
        <v>530405</v>
      </c>
      <c r="AN3615" s="79" t="str">
        <f>IF(AM3615&lt;&gt;"",+VLOOKUP(AM3615,NIVELES!$A$1652:$B$2466,2,0),"")</f>
        <v>Vehículos (Mantenimiento y Reparación)</v>
      </c>
      <c r="AO3615" s="87">
        <v>3200</v>
      </c>
      <c r="AP3615" s="88"/>
      <c r="AQ3615" s="88"/>
      <c r="AR3615" s="88"/>
      <c r="AS3615" s="88">
        <v>1600</v>
      </c>
      <c r="AT3615" s="88"/>
      <c r="AU3615" s="88"/>
      <c r="AV3615" s="88"/>
      <c r="AW3615" s="88">
        <v>1600</v>
      </c>
      <c r="AX3615" s="88"/>
      <c r="AY3615" s="88"/>
      <c r="AZ3615" s="88"/>
      <c r="BA3615" s="88"/>
      <c r="BB3615" s="89">
        <f t="shared" si="223"/>
        <v>3200</v>
      </c>
      <c r="BC3615" s="90" t="str">
        <f t="shared" si="222"/>
        <v>OK</v>
      </c>
      <c r="BD3615" s="91" t="str">
        <f t="shared" si="224"/>
        <v xml:space="preserve">                  </v>
      </c>
      <c r="BE3615" s="92">
        <f t="shared" si="225"/>
        <v>2</v>
      </c>
    </row>
    <row r="3616" spans="1:57" s="74" customFormat="1" ht="50.1" customHeight="1" x14ac:dyDescent="0.2">
      <c r="A3616" s="78" t="s">
        <v>55</v>
      </c>
      <c r="B3616" s="78" t="s">
        <v>65</v>
      </c>
      <c r="C3616" s="78" t="s">
        <v>35</v>
      </c>
      <c r="D3616" s="78" t="s">
        <v>575</v>
      </c>
      <c r="E3616" s="79" t="str">
        <f>+IF(C3616&lt;&gt;"",VLOOKUP(MID(C3616,18,5),NIVELES!$A$133:$B$213,2,0),"")</f>
        <v>LOJA</v>
      </c>
      <c r="F3616" s="80" t="s">
        <v>195</v>
      </c>
      <c r="G3616" s="81" t="str">
        <f>+IF(F3616&lt;&gt;"",VLOOKUP(F3616,NIVELES!$A$246:$C$464,3,0),"")</f>
        <v>SUR</v>
      </c>
      <c r="H3616" s="82" t="s">
        <v>1023</v>
      </c>
      <c r="I3616" s="78" t="s">
        <v>2173</v>
      </c>
      <c r="J3616" s="78" t="s">
        <v>2165</v>
      </c>
      <c r="K3616" s="78" t="s">
        <v>2166</v>
      </c>
      <c r="L3616" s="78" t="s">
        <v>1791</v>
      </c>
      <c r="M3616" s="78" t="s">
        <v>1791</v>
      </c>
      <c r="N3616" s="78" t="s">
        <v>1791</v>
      </c>
      <c r="O3616" s="78" t="s">
        <v>3327</v>
      </c>
      <c r="P3616" s="82">
        <v>1</v>
      </c>
      <c r="Q3616" s="78" t="s">
        <v>3407</v>
      </c>
      <c r="R3616" s="82"/>
      <c r="S3616" s="82"/>
      <c r="T3616" s="82"/>
      <c r="U3616" s="82">
        <v>1</v>
      </c>
      <c r="V3616" s="82"/>
      <c r="W3616" s="82"/>
      <c r="X3616" s="82"/>
      <c r="Y3616" s="82"/>
      <c r="Z3616" s="82"/>
      <c r="AA3616" s="82"/>
      <c r="AB3616" s="82"/>
      <c r="AC3616" s="82"/>
      <c r="AD3616" s="85" t="str">
        <f>IF(A3616&lt;&gt;"",IF(D3616="DIRECCIÓN_DE_TRANSFERENCIAS","280 0031",VLOOKUP(C3616,NIVELES!$A$14:$B$105,2,0)),"")</f>
        <v>280 7420</v>
      </c>
      <c r="AE3616" s="86" t="s">
        <v>322</v>
      </c>
      <c r="AF3616" s="86" t="s">
        <v>369</v>
      </c>
      <c r="AG3616" s="79" t="str">
        <f>+IF(AF3616&lt;&gt;"",VLOOKUP(AF3616,NIVELES!$A$666:$B$673,2,0),"")</f>
        <v>ADMINISTRACIÓN_CENTRAL</v>
      </c>
      <c r="AH3616" s="78" t="s">
        <v>322</v>
      </c>
      <c r="AI3616" s="79" t="str">
        <f>IF(AH3616&lt;&gt;"",VLOOKUP(CONCATENATE(AG3616,AH3616),NIVELES!$B$676:$C$745,2,0),"")</f>
        <v>Administración De La Gestión Administrativa Financiera</v>
      </c>
      <c r="AJ3616" s="78" t="s">
        <v>517</v>
      </c>
      <c r="AK3616" s="79" t="str">
        <f>+IF(AJ3616&lt;&gt;"",VLOOKUP(AJ3616,NIVELES!$A$816:$B$892,2,0),"")</f>
        <v>NO APLICA</v>
      </c>
      <c r="AL3616" s="78" t="s">
        <v>554</v>
      </c>
      <c r="AM3616" s="78">
        <v>530704</v>
      </c>
      <c r="AN3616" s="79" t="str">
        <f>IF(AM3616&lt;&gt;"",+VLOOKUP(AM3616,NIVELES!$A$1652:$B$2466,2,0),"")</f>
        <v>Mantenimiento y Reparación de Equipos y Sistemas Informáticos</v>
      </c>
      <c r="AO3616" s="87">
        <v>450</v>
      </c>
      <c r="AP3616" s="88"/>
      <c r="AQ3616" s="88">
        <v>60.37</v>
      </c>
      <c r="AR3616" s="88"/>
      <c r="AS3616" s="88">
        <v>389.63</v>
      </c>
      <c r="AT3616" s="88"/>
      <c r="AU3616" s="88"/>
      <c r="AV3616" s="88"/>
      <c r="AW3616" s="88"/>
      <c r="AX3616" s="88"/>
      <c r="AY3616" s="88"/>
      <c r="AZ3616" s="88"/>
      <c r="BA3616" s="88"/>
      <c r="BB3616" s="89">
        <f t="shared" si="223"/>
        <v>450</v>
      </c>
      <c r="BC3616" s="90" t="str">
        <f t="shared" si="222"/>
        <v>OK</v>
      </c>
      <c r="BD3616" s="91" t="str">
        <f t="shared" si="224"/>
        <v xml:space="preserve">                  </v>
      </c>
      <c r="BE3616" s="92">
        <f t="shared" si="225"/>
        <v>1</v>
      </c>
    </row>
    <row r="3617" spans="1:57" s="74" customFormat="1" ht="50.1" customHeight="1" x14ac:dyDescent="0.2">
      <c r="A3617" s="78" t="s">
        <v>55</v>
      </c>
      <c r="B3617" s="78" t="s">
        <v>65</v>
      </c>
      <c r="C3617" s="78" t="s">
        <v>35</v>
      </c>
      <c r="D3617" s="78" t="s">
        <v>575</v>
      </c>
      <c r="E3617" s="79" t="str">
        <f>+IF(C3617&lt;&gt;"",VLOOKUP(MID(C3617,18,5),NIVELES!$A$133:$B$213,2,0),"")</f>
        <v>LOJA</v>
      </c>
      <c r="F3617" s="80" t="s">
        <v>195</v>
      </c>
      <c r="G3617" s="81" t="str">
        <f>+IF(F3617&lt;&gt;"",VLOOKUP(F3617,NIVELES!$A$246:$C$464,3,0),"")</f>
        <v>SUR</v>
      </c>
      <c r="H3617" s="82" t="s">
        <v>1023</v>
      </c>
      <c r="I3617" s="78" t="s">
        <v>2173</v>
      </c>
      <c r="J3617" s="78" t="s">
        <v>2165</v>
      </c>
      <c r="K3617" s="78" t="s">
        <v>2166</v>
      </c>
      <c r="L3617" s="78" t="s">
        <v>1791</v>
      </c>
      <c r="M3617" s="78" t="s">
        <v>1791</v>
      </c>
      <c r="N3617" s="78" t="s">
        <v>1791</v>
      </c>
      <c r="O3617" s="78" t="s">
        <v>3328</v>
      </c>
      <c r="P3617" s="82">
        <v>1</v>
      </c>
      <c r="Q3617" s="78" t="s">
        <v>1960</v>
      </c>
      <c r="R3617" s="82"/>
      <c r="S3617" s="82"/>
      <c r="T3617" s="82"/>
      <c r="U3617" s="82"/>
      <c r="V3617" s="82"/>
      <c r="W3617" s="82">
        <v>1</v>
      </c>
      <c r="X3617" s="82"/>
      <c r="Y3617" s="82"/>
      <c r="Z3617" s="82"/>
      <c r="AA3617" s="82"/>
      <c r="AB3617" s="82"/>
      <c r="AC3617" s="82"/>
      <c r="AD3617" s="85" t="str">
        <f>IF(A3617&lt;&gt;"",IF(D3617="DIRECCIÓN_DE_TRANSFERENCIAS","280 0031",VLOOKUP(C3617,NIVELES!$A$14:$B$105,2,0)),"")</f>
        <v>280 7420</v>
      </c>
      <c r="AE3617" s="86" t="s">
        <v>322</v>
      </c>
      <c r="AF3617" s="86" t="s">
        <v>369</v>
      </c>
      <c r="AG3617" s="79" t="str">
        <f>+IF(AF3617&lt;&gt;"",VLOOKUP(AF3617,NIVELES!$A$666:$B$673,2,0),"")</f>
        <v>ADMINISTRACIÓN_CENTRAL</v>
      </c>
      <c r="AH3617" s="78" t="s">
        <v>322</v>
      </c>
      <c r="AI3617" s="79" t="str">
        <f>IF(AH3617&lt;&gt;"",VLOOKUP(CONCATENATE(AG3617,AH3617),NIVELES!$B$676:$C$745,2,0),"")</f>
        <v>Administración De La Gestión Administrativa Financiera</v>
      </c>
      <c r="AJ3617" s="78" t="s">
        <v>517</v>
      </c>
      <c r="AK3617" s="79" t="str">
        <f>+IF(AJ3617&lt;&gt;"",VLOOKUP(AJ3617,NIVELES!$A$816:$B$892,2,0),"")</f>
        <v>NO APLICA</v>
      </c>
      <c r="AL3617" s="78" t="s">
        <v>554</v>
      </c>
      <c r="AM3617" s="78">
        <v>530802</v>
      </c>
      <c r="AN3617" s="79" t="str">
        <f>IF(AM3617&lt;&gt;"",+VLOOKUP(AM3617,NIVELES!$A$1652:$B$2466,2,0),"")</f>
        <v>Vestuario, Lencería, Prendas de Protección; y, Accesorios para Uniformes Militares y Policiales; y, Carpas</v>
      </c>
      <c r="AO3617" s="87">
        <v>830</v>
      </c>
      <c r="AP3617" s="88"/>
      <c r="AQ3617" s="88"/>
      <c r="AR3617" s="88"/>
      <c r="AS3617" s="88"/>
      <c r="AT3617" s="88"/>
      <c r="AU3617" s="88">
        <v>830</v>
      </c>
      <c r="AV3617" s="88"/>
      <c r="AW3617" s="88"/>
      <c r="AX3617" s="88"/>
      <c r="AY3617" s="88"/>
      <c r="AZ3617" s="88"/>
      <c r="BA3617" s="88"/>
      <c r="BB3617" s="89">
        <f t="shared" si="223"/>
        <v>830</v>
      </c>
      <c r="BC3617" s="90" t="str">
        <f t="shared" si="222"/>
        <v>OK</v>
      </c>
      <c r="BD3617" s="91" t="str">
        <f t="shared" si="224"/>
        <v xml:space="preserve">                  </v>
      </c>
      <c r="BE3617" s="92">
        <f t="shared" si="225"/>
        <v>1</v>
      </c>
    </row>
    <row r="3618" spans="1:57" s="74" customFormat="1" ht="50.1" customHeight="1" x14ac:dyDescent="0.2">
      <c r="A3618" s="78" t="s">
        <v>55</v>
      </c>
      <c r="B3618" s="78" t="s">
        <v>65</v>
      </c>
      <c r="C3618" s="78" t="s">
        <v>35</v>
      </c>
      <c r="D3618" s="78" t="s">
        <v>575</v>
      </c>
      <c r="E3618" s="79" t="str">
        <f>+IF(C3618&lt;&gt;"",VLOOKUP(MID(C3618,18,5),NIVELES!$A$133:$B$213,2,0),"")</f>
        <v>LOJA</v>
      </c>
      <c r="F3618" s="80" t="s">
        <v>195</v>
      </c>
      <c r="G3618" s="81" t="str">
        <f>+IF(F3618&lt;&gt;"",VLOOKUP(F3618,NIVELES!$A$246:$C$464,3,0),"")</f>
        <v>SUR</v>
      </c>
      <c r="H3618" s="82" t="s">
        <v>1023</v>
      </c>
      <c r="I3618" s="78" t="s">
        <v>2173</v>
      </c>
      <c r="J3618" s="78" t="s">
        <v>2165</v>
      </c>
      <c r="K3618" s="78" t="s">
        <v>2166</v>
      </c>
      <c r="L3618" s="78" t="s">
        <v>1791</v>
      </c>
      <c r="M3618" s="78" t="s">
        <v>1791</v>
      </c>
      <c r="N3618" s="78" t="s">
        <v>1791</v>
      </c>
      <c r="O3618" s="78" t="s">
        <v>3329</v>
      </c>
      <c r="P3618" s="82">
        <v>1</v>
      </c>
      <c r="Q3618" s="78" t="s">
        <v>3330</v>
      </c>
      <c r="R3618" s="82"/>
      <c r="S3618" s="82"/>
      <c r="T3618" s="82"/>
      <c r="U3618" s="82">
        <v>1</v>
      </c>
      <c r="V3618" s="82"/>
      <c r="W3618" s="82"/>
      <c r="X3618" s="82"/>
      <c r="Y3618" s="82"/>
      <c r="Z3618" s="82"/>
      <c r="AA3618" s="82"/>
      <c r="AB3618" s="82"/>
      <c r="AC3618" s="82"/>
      <c r="AD3618" s="85" t="str">
        <f>IF(A3618&lt;&gt;"",IF(D3618="DIRECCIÓN_DE_TRANSFERENCIAS","280 0031",VLOOKUP(C3618,NIVELES!$A$14:$B$105,2,0)),"")</f>
        <v>280 7420</v>
      </c>
      <c r="AE3618" s="86" t="s">
        <v>322</v>
      </c>
      <c r="AF3618" s="86" t="s">
        <v>369</v>
      </c>
      <c r="AG3618" s="79" t="str">
        <f>+IF(AF3618&lt;&gt;"",VLOOKUP(AF3618,NIVELES!$A$666:$B$673,2,0),"")</f>
        <v>ADMINISTRACIÓN_CENTRAL</v>
      </c>
      <c r="AH3618" s="78" t="s">
        <v>322</v>
      </c>
      <c r="AI3618" s="79" t="str">
        <f>IF(AH3618&lt;&gt;"",VLOOKUP(CONCATENATE(AG3618,AH3618),NIVELES!$B$676:$C$745,2,0),"")</f>
        <v>Administración De La Gestión Administrativa Financiera</v>
      </c>
      <c r="AJ3618" s="78" t="s">
        <v>517</v>
      </c>
      <c r="AK3618" s="79" t="str">
        <f>+IF(AJ3618&lt;&gt;"",VLOOKUP(AJ3618,NIVELES!$A$816:$B$892,2,0),"")</f>
        <v>NO APLICA</v>
      </c>
      <c r="AL3618" s="78" t="s">
        <v>554</v>
      </c>
      <c r="AM3618" s="78">
        <v>530804</v>
      </c>
      <c r="AN3618" s="79" t="str">
        <f>IF(AM3618&lt;&gt;"",+VLOOKUP(AM3618,NIVELES!$A$1652:$B$2466,2,0),"")</f>
        <v>Materiales de Oficina</v>
      </c>
      <c r="AO3618" s="87">
        <v>6000</v>
      </c>
      <c r="AP3618" s="88"/>
      <c r="AQ3618" s="88"/>
      <c r="AR3618" s="88"/>
      <c r="AS3618" s="88">
        <v>6000</v>
      </c>
      <c r="AT3618" s="88"/>
      <c r="AU3618" s="88"/>
      <c r="AV3618" s="88"/>
      <c r="AW3618" s="88"/>
      <c r="AX3618" s="88"/>
      <c r="AY3618" s="88"/>
      <c r="AZ3618" s="88"/>
      <c r="BA3618" s="88"/>
      <c r="BB3618" s="89">
        <f t="shared" si="223"/>
        <v>6000</v>
      </c>
      <c r="BC3618" s="90" t="str">
        <f t="shared" si="222"/>
        <v>OK</v>
      </c>
      <c r="BD3618" s="91" t="str">
        <f t="shared" si="224"/>
        <v xml:space="preserve">                  </v>
      </c>
      <c r="BE3618" s="92">
        <f t="shared" si="225"/>
        <v>1</v>
      </c>
    </row>
    <row r="3619" spans="1:57" s="74" customFormat="1" ht="50.1" customHeight="1" x14ac:dyDescent="0.2">
      <c r="A3619" s="78" t="s">
        <v>55</v>
      </c>
      <c r="B3619" s="78" t="s">
        <v>65</v>
      </c>
      <c r="C3619" s="78" t="s">
        <v>35</v>
      </c>
      <c r="D3619" s="78" t="s">
        <v>575</v>
      </c>
      <c r="E3619" s="79" t="str">
        <f>+IF(C3619&lt;&gt;"",VLOOKUP(MID(C3619,18,5),NIVELES!$A$133:$B$213,2,0),"")</f>
        <v>LOJA</v>
      </c>
      <c r="F3619" s="80" t="s">
        <v>195</v>
      </c>
      <c r="G3619" s="81" t="str">
        <f>+IF(F3619&lt;&gt;"",VLOOKUP(F3619,NIVELES!$A$246:$C$464,3,0),"")</f>
        <v>SUR</v>
      </c>
      <c r="H3619" s="82" t="s">
        <v>1023</v>
      </c>
      <c r="I3619" s="78" t="s">
        <v>2173</v>
      </c>
      <c r="J3619" s="78" t="s">
        <v>2165</v>
      </c>
      <c r="K3619" s="78" t="s">
        <v>2166</v>
      </c>
      <c r="L3619" s="78" t="s">
        <v>1791</v>
      </c>
      <c r="M3619" s="78" t="s">
        <v>1791</v>
      </c>
      <c r="N3619" s="78" t="s">
        <v>1791</v>
      </c>
      <c r="O3619" s="78" t="s">
        <v>3331</v>
      </c>
      <c r="P3619" s="82">
        <v>1</v>
      </c>
      <c r="Q3619" s="78" t="s">
        <v>3330</v>
      </c>
      <c r="R3619" s="82"/>
      <c r="S3619" s="82"/>
      <c r="T3619" s="82"/>
      <c r="U3619" s="82">
        <v>1</v>
      </c>
      <c r="V3619" s="82"/>
      <c r="W3619" s="82"/>
      <c r="X3619" s="82"/>
      <c r="Y3619" s="82"/>
      <c r="Z3619" s="82"/>
      <c r="AA3619" s="82"/>
      <c r="AB3619" s="82"/>
      <c r="AC3619" s="82"/>
      <c r="AD3619" s="85" t="str">
        <f>IF(A3619&lt;&gt;"",IF(D3619="DIRECCIÓN_DE_TRANSFERENCIAS","280 0031",VLOOKUP(C3619,NIVELES!$A$14:$B$105,2,0)),"")</f>
        <v>280 7420</v>
      </c>
      <c r="AE3619" s="86" t="s">
        <v>322</v>
      </c>
      <c r="AF3619" s="86" t="s">
        <v>369</v>
      </c>
      <c r="AG3619" s="79" t="str">
        <f>+IF(AF3619&lt;&gt;"",VLOOKUP(AF3619,NIVELES!$A$666:$B$673,2,0),"")</f>
        <v>ADMINISTRACIÓN_CENTRAL</v>
      </c>
      <c r="AH3619" s="78" t="s">
        <v>322</v>
      </c>
      <c r="AI3619" s="79" t="str">
        <f>IF(AH3619&lt;&gt;"",VLOOKUP(CONCATENATE(AG3619,AH3619),NIVELES!$B$676:$C$745,2,0),"")</f>
        <v>Administración De La Gestión Administrativa Financiera</v>
      </c>
      <c r="AJ3619" s="78" t="s">
        <v>517</v>
      </c>
      <c r="AK3619" s="79" t="str">
        <f>+IF(AJ3619&lt;&gt;"",VLOOKUP(AJ3619,NIVELES!$A$816:$B$892,2,0),"")</f>
        <v>NO APLICA</v>
      </c>
      <c r="AL3619" s="78" t="s">
        <v>554</v>
      </c>
      <c r="AM3619" s="78">
        <v>530805</v>
      </c>
      <c r="AN3619" s="79" t="str">
        <f>IF(AM3619&lt;&gt;"",+VLOOKUP(AM3619,NIVELES!$A$1652:$B$2466,2,0),"")</f>
        <v>Materiales de Aseo</v>
      </c>
      <c r="AO3619" s="87">
        <v>1500</v>
      </c>
      <c r="AP3619" s="88"/>
      <c r="AQ3619" s="88"/>
      <c r="AR3619" s="88"/>
      <c r="AS3619" s="88">
        <v>1500</v>
      </c>
      <c r="AT3619" s="88"/>
      <c r="AU3619" s="88"/>
      <c r="AV3619" s="88"/>
      <c r="AW3619" s="88"/>
      <c r="AX3619" s="88"/>
      <c r="AY3619" s="88"/>
      <c r="AZ3619" s="88"/>
      <c r="BA3619" s="88"/>
      <c r="BB3619" s="89">
        <f t="shared" si="223"/>
        <v>1500</v>
      </c>
      <c r="BC3619" s="90" t="str">
        <f t="shared" si="222"/>
        <v>OK</v>
      </c>
      <c r="BD3619" s="91" t="str">
        <f t="shared" si="224"/>
        <v xml:space="preserve">                  </v>
      </c>
      <c r="BE3619" s="92">
        <f t="shared" si="225"/>
        <v>1</v>
      </c>
    </row>
    <row r="3620" spans="1:57" s="74" customFormat="1" ht="50.1" customHeight="1" x14ac:dyDescent="0.2">
      <c r="A3620" s="78" t="s">
        <v>55</v>
      </c>
      <c r="B3620" s="78" t="s">
        <v>65</v>
      </c>
      <c r="C3620" s="78" t="s">
        <v>35</v>
      </c>
      <c r="D3620" s="78" t="s">
        <v>575</v>
      </c>
      <c r="E3620" s="79" t="str">
        <f>+IF(C3620&lt;&gt;"",VLOOKUP(MID(C3620,18,5),NIVELES!$A$133:$B$213,2,0),"")</f>
        <v>LOJA</v>
      </c>
      <c r="F3620" s="80" t="s">
        <v>195</v>
      </c>
      <c r="G3620" s="81" t="str">
        <f>+IF(F3620&lt;&gt;"",VLOOKUP(F3620,NIVELES!$A$246:$C$464,3,0),"")</f>
        <v>SUR</v>
      </c>
      <c r="H3620" s="82" t="s">
        <v>1023</v>
      </c>
      <c r="I3620" s="78" t="s">
        <v>2173</v>
      </c>
      <c r="J3620" s="78" t="s">
        <v>2165</v>
      </c>
      <c r="K3620" s="78" t="s">
        <v>2166</v>
      </c>
      <c r="L3620" s="78" t="s">
        <v>1791</v>
      </c>
      <c r="M3620" s="78" t="s">
        <v>1791</v>
      </c>
      <c r="N3620" s="78" t="s">
        <v>1791</v>
      </c>
      <c r="O3620" s="78" t="s">
        <v>3332</v>
      </c>
      <c r="P3620" s="82">
        <v>2</v>
      </c>
      <c r="Q3620" s="78" t="s">
        <v>3407</v>
      </c>
      <c r="R3620" s="82"/>
      <c r="S3620" s="82">
        <v>1</v>
      </c>
      <c r="T3620" s="82"/>
      <c r="U3620" s="82"/>
      <c r="V3620" s="82"/>
      <c r="W3620" s="82"/>
      <c r="X3620" s="82"/>
      <c r="Y3620" s="82">
        <v>1</v>
      </c>
      <c r="Z3620" s="82"/>
      <c r="AA3620" s="82"/>
      <c r="AB3620" s="82"/>
      <c r="AC3620" s="82"/>
      <c r="AD3620" s="85" t="str">
        <f>IF(A3620&lt;&gt;"",IF(D3620="DIRECCIÓN_DE_TRANSFERENCIAS","280 0031",VLOOKUP(C3620,NIVELES!$A$14:$B$105,2,0)),"")</f>
        <v>280 7420</v>
      </c>
      <c r="AE3620" s="86" t="s">
        <v>322</v>
      </c>
      <c r="AF3620" s="86" t="s">
        <v>369</v>
      </c>
      <c r="AG3620" s="79" t="str">
        <f>+IF(AF3620&lt;&gt;"",VLOOKUP(AF3620,NIVELES!$A$666:$B$673,2,0),"")</f>
        <v>ADMINISTRACIÓN_CENTRAL</v>
      </c>
      <c r="AH3620" s="78" t="s">
        <v>322</v>
      </c>
      <c r="AI3620" s="79" t="str">
        <f>IF(AH3620&lt;&gt;"",VLOOKUP(CONCATENATE(AG3620,AH3620),NIVELES!$B$676:$C$745,2,0),"")</f>
        <v>Administración De La Gestión Administrativa Financiera</v>
      </c>
      <c r="AJ3620" s="78" t="s">
        <v>517</v>
      </c>
      <c r="AK3620" s="79" t="str">
        <f>+IF(AJ3620&lt;&gt;"",VLOOKUP(AJ3620,NIVELES!$A$816:$B$892,2,0),"")</f>
        <v>NO APLICA</v>
      </c>
      <c r="AL3620" s="78" t="s">
        <v>554</v>
      </c>
      <c r="AM3620" s="78">
        <v>530803</v>
      </c>
      <c r="AN3620" s="79" t="str">
        <f>IF(AM3620&lt;&gt;"",+VLOOKUP(AM3620,NIVELES!$A$1652:$B$2466,2,0),"")</f>
        <v>Combustibles y Lubricantes</v>
      </c>
      <c r="AO3620" s="87">
        <v>16000</v>
      </c>
      <c r="AP3620" s="88"/>
      <c r="AQ3620" s="88">
        <v>2000</v>
      </c>
      <c r="AR3620" s="88"/>
      <c r="AS3620" s="88"/>
      <c r="AT3620" s="88"/>
      <c r="AU3620" s="88"/>
      <c r="AV3620" s="88"/>
      <c r="AW3620" s="88">
        <v>14000</v>
      </c>
      <c r="AX3620" s="88"/>
      <c r="AY3620" s="88"/>
      <c r="AZ3620" s="88"/>
      <c r="BA3620" s="88"/>
      <c r="BB3620" s="89">
        <f t="shared" si="223"/>
        <v>16000</v>
      </c>
      <c r="BC3620" s="90" t="str">
        <f t="shared" si="222"/>
        <v>OK</v>
      </c>
      <c r="BD3620" s="91" t="str">
        <f t="shared" si="224"/>
        <v xml:space="preserve">                  </v>
      </c>
      <c r="BE3620" s="92">
        <f t="shared" si="225"/>
        <v>2</v>
      </c>
    </row>
    <row r="3621" spans="1:57" s="74" customFormat="1" ht="50.1" customHeight="1" x14ac:dyDescent="0.2">
      <c r="A3621" s="78" t="s">
        <v>55</v>
      </c>
      <c r="B3621" s="78" t="s">
        <v>65</v>
      </c>
      <c r="C3621" s="78" t="s">
        <v>35</v>
      </c>
      <c r="D3621" s="78" t="s">
        <v>575</v>
      </c>
      <c r="E3621" s="79" t="str">
        <f>+IF(C3621&lt;&gt;"",VLOOKUP(MID(C3621,18,5),NIVELES!$A$133:$B$213,2,0),"")</f>
        <v>LOJA</v>
      </c>
      <c r="F3621" s="80" t="s">
        <v>195</v>
      </c>
      <c r="G3621" s="81" t="str">
        <f>+IF(F3621&lt;&gt;"",VLOOKUP(F3621,NIVELES!$A$246:$C$464,3,0),"")</f>
        <v>SUR</v>
      </c>
      <c r="H3621" s="82" t="s">
        <v>1023</v>
      </c>
      <c r="I3621" s="78" t="s">
        <v>2173</v>
      </c>
      <c r="J3621" s="78" t="s">
        <v>2165</v>
      </c>
      <c r="K3621" s="78" t="s">
        <v>2166</v>
      </c>
      <c r="L3621" s="78" t="s">
        <v>1791</v>
      </c>
      <c r="M3621" s="78" t="s">
        <v>1791</v>
      </c>
      <c r="N3621" s="78" t="s">
        <v>1791</v>
      </c>
      <c r="O3621" s="78" t="s">
        <v>3333</v>
      </c>
      <c r="P3621" s="82">
        <v>2</v>
      </c>
      <c r="Q3621" s="78" t="s">
        <v>3330</v>
      </c>
      <c r="R3621" s="82"/>
      <c r="S3621" s="82"/>
      <c r="T3621" s="82"/>
      <c r="U3621" s="82">
        <v>1</v>
      </c>
      <c r="V3621" s="82"/>
      <c r="W3621" s="82"/>
      <c r="X3621" s="82"/>
      <c r="Y3621" s="82">
        <v>1</v>
      </c>
      <c r="Z3621" s="82"/>
      <c r="AA3621" s="82"/>
      <c r="AB3621" s="82"/>
      <c r="AC3621" s="82"/>
      <c r="AD3621" s="85" t="str">
        <f>IF(A3621&lt;&gt;"",IF(D3621="DIRECCIÓN_DE_TRANSFERENCIAS","280 0031",VLOOKUP(C3621,NIVELES!$A$14:$B$105,2,0)),"")</f>
        <v>280 7420</v>
      </c>
      <c r="AE3621" s="86" t="s">
        <v>322</v>
      </c>
      <c r="AF3621" s="86" t="s">
        <v>369</v>
      </c>
      <c r="AG3621" s="79" t="str">
        <f>+IF(AF3621&lt;&gt;"",VLOOKUP(AF3621,NIVELES!$A$666:$B$673,2,0),"")</f>
        <v>ADMINISTRACIÓN_CENTRAL</v>
      </c>
      <c r="AH3621" s="78" t="s">
        <v>322</v>
      </c>
      <c r="AI3621" s="79" t="str">
        <f>IF(AH3621&lt;&gt;"",VLOOKUP(CONCATENATE(AG3621,AH3621),NIVELES!$B$676:$C$745,2,0),"")</f>
        <v>Administración De La Gestión Administrativa Financiera</v>
      </c>
      <c r="AJ3621" s="78" t="s">
        <v>517</v>
      </c>
      <c r="AK3621" s="79" t="str">
        <f>+IF(AJ3621&lt;&gt;"",VLOOKUP(AJ3621,NIVELES!$A$816:$B$892,2,0),"")</f>
        <v>NO APLICA</v>
      </c>
      <c r="AL3621" s="78" t="s">
        <v>554</v>
      </c>
      <c r="AM3621" s="78">
        <v>530813</v>
      </c>
      <c r="AN3621" s="79" t="str">
        <f>IF(AM3621&lt;&gt;"",+VLOOKUP(AM3621,NIVELES!$A$1652:$B$2466,2,0),"")</f>
        <v>Repuestos y Accesorios</v>
      </c>
      <c r="AO3621" s="87">
        <v>5500</v>
      </c>
      <c r="AP3621" s="88"/>
      <c r="AQ3621" s="88"/>
      <c r="AR3621" s="88"/>
      <c r="AS3621" s="88">
        <v>2750</v>
      </c>
      <c r="AT3621" s="88"/>
      <c r="AU3621" s="88"/>
      <c r="AV3621" s="88"/>
      <c r="AW3621" s="88">
        <v>2750</v>
      </c>
      <c r="AX3621" s="88"/>
      <c r="AY3621" s="88"/>
      <c r="AZ3621" s="88"/>
      <c r="BA3621" s="88"/>
      <c r="BB3621" s="89">
        <f t="shared" si="223"/>
        <v>5500</v>
      </c>
      <c r="BC3621" s="90" t="str">
        <f t="shared" si="222"/>
        <v>OK</v>
      </c>
      <c r="BD3621" s="91" t="str">
        <f t="shared" si="224"/>
        <v xml:space="preserve">                  </v>
      </c>
      <c r="BE3621" s="92">
        <f t="shared" si="225"/>
        <v>2</v>
      </c>
    </row>
    <row r="3622" spans="1:57" s="74" customFormat="1" ht="50.1" customHeight="1" x14ac:dyDescent="0.2">
      <c r="A3622" s="78" t="s">
        <v>55</v>
      </c>
      <c r="B3622" s="78" t="s">
        <v>65</v>
      </c>
      <c r="C3622" s="78" t="s">
        <v>35</v>
      </c>
      <c r="D3622" s="78" t="s">
        <v>575</v>
      </c>
      <c r="E3622" s="79" t="str">
        <f>+IF(C3622&lt;&gt;"",VLOOKUP(MID(C3622,18,5),NIVELES!$A$133:$B$213,2,0),"")</f>
        <v>LOJA</v>
      </c>
      <c r="F3622" s="80" t="s">
        <v>195</v>
      </c>
      <c r="G3622" s="81" t="str">
        <f>+IF(F3622&lt;&gt;"",VLOOKUP(F3622,NIVELES!$A$246:$C$464,3,0),"")</f>
        <v>SUR</v>
      </c>
      <c r="H3622" s="82" t="s">
        <v>1023</v>
      </c>
      <c r="I3622" s="78" t="s">
        <v>2173</v>
      </c>
      <c r="J3622" s="78" t="s">
        <v>2165</v>
      </c>
      <c r="K3622" s="78" t="s">
        <v>2166</v>
      </c>
      <c r="L3622" s="78" t="s">
        <v>1791</v>
      </c>
      <c r="M3622" s="78" t="s">
        <v>1791</v>
      </c>
      <c r="N3622" s="78" t="s">
        <v>1791</v>
      </c>
      <c r="O3622" s="78" t="s">
        <v>3411</v>
      </c>
      <c r="P3622" s="82">
        <v>1</v>
      </c>
      <c r="Q3622" s="78" t="s">
        <v>1989</v>
      </c>
      <c r="R3622" s="82"/>
      <c r="S3622" s="82"/>
      <c r="T3622" s="82">
        <v>1</v>
      </c>
      <c r="U3622" s="82"/>
      <c r="V3622" s="82"/>
      <c r="W3622" s="82"/>
      <c r="X3622" s="82"/>
      <c r="Y3622" s="82"/>
      <c r="Z3622" s="82"/>
      <c r="AA3622" s="82"/>
      <c r="AB3622" s="82"/>
      <c r="AC3622" s="82"/>
      <c r="AD3622" s="85" t="str">
        <f>IF(A3622&lt;&gt;"",IF(D3622="DIRECCIÓN_DE_TRANSFERENCIAS","280 0031",VLOOKUP(C3622,NIVELES!$A$14:$B$105,2,0)),"")</f>
        <v>280 7420</v>
      </c>
      <c r="AE3622" s="86" t="s">
        <v>322</v>
      </c>
      <c r="AF3622" s="86" t="s">
        <v>369</v>
      </c>
      <c r="AG3622" s="79" t="str">
        <f>+IF(AF3622&lt;&gt;"",VLOOKUP(AF3622,NIVELES!$A$666:$B$673,2,0),"")</f>
        <v>ADMINISTRACIÓN_CENTRAL</v>
      </c>
      <c r="AH3622" s="78" t="s">
        <v>322</v>
      </c>
      <c r="AI3622" s="79" t="str">
        <f>IF(AH3622&lt;&gt;"",VLOOKUP(CONCATENATE(AG3622,AH3622),NIVELES!$B$676:$C$745,2,0),"")</f>
        <v>Administración De La Gestión Administrativa Financiera</v>
      </c>
      <c r="AJ3622" s="78" t="s">
        <v>517</v>
      </c>
      <c r="AK3622" s="79" t="str">
        <f>+IF(AJ3622&lt;&gt;"",VLOOKUP(AJ3622,NIVELES!$A$816:$B$892,2,0),"")</f>
        <v>NO APLICA</v>
      </c>
      <c r="AL3622" s="78" t="s">
        <v>554</v>
      </c>
      <c r="AM3622" s="78">
        <v>531404</v>
      </c>
      <c r="AN3622" s="79" t="str">
        <f>IF(AM3622&lt;&gt;"",+VLOOKUP(AM3622,NIVELES!$A$1652:$B$2466,2,0),"")</f>
        <v>Maquinarias y Equipos (No Depreciables)</v>
      </c>
      <c r="AO3622" s="87">
        <v>310</v>
      </c>
      <c r="AP3622" s="88"/>
      <c r="AQ3622" s="88"/>
      <c r="AR3622" s="88">
        <v>310</v>
      </c>
      <c r="AS3622" s="88"/>
      <c r="AT3622" s="88"/>
      <c r="AU3622" s="88"/>
      <c r="AV3622" s="88"/>
      <c r="AW3622" s="88"/>
      <c r="AX3622" s="88"/>
      <c r="AY3622" s="88"/>
      <c r="AZ3622" s="88"/>
      <c r="BA3622" s="88"/>
      <c r="BB3622" s="89">
        <f t="shared" si="223"/>
        <v>310</v>
      </c>
      <c r="BC3622" s="90" t="str">
        <f t="shared" si="222"/>
        <v>OK</v>
      </c>
      <c r="BD3622" s="91" t="str">
        <f t="shared" si="224"/>
        <v xml:space="preserve">                  </v>
      </c>
      <c r="BE3622" s="92">
        <f t="shared" si="225"/>
        <v>1</v>
      </c>
    </row>
    <row r="3623" spans="1:57" s="74" customFormat="1" ht="50.1" customHeight="1" x14ac:dyDescent="0.2">
      <c r="A3623" s="78" t="s">
        <v>55</v>
      </c>
      <c r="B3623" s="78" t="s">
        <v>65</v>
      </c>
      <c r="C3623" s="78" t="s">
        <v>35</v>
      </c>
      <c r="D3623" s="78" t="s">
        <v>575</v>
      </c>
      <c r="E3623" s="79" t="str">
        <f>+IF(C3623&lt;&gt;"",VLOOKUP(MID(C3623,18,5),NIVELES!$A$133:$B$213,2,0),"")</f>
        <v>LOJA</v>
      </c>
      <c r="F3623" s="80" t="s">
        <v>195</v>
      </c>
      <c r="G3623" s="81" t="str">
        <f>+IF(F3623&lt;&gt;"",VLOOKUP(F3623,NIVELES!$A$246:$C$464,3,0),"")</f>
        <v>SUR</v>
      </c>
      <c r="H3623" s="82" t="s">
        <v>1023</v>
      </c>
      <c r="I3623" s="78" t="s">
        <v>2173</v>
      </c>
      <c r="J3623" s="78" t="s">
        <v>2165</v>
      </c>
      <c r="K3623" s="78" t="s">
        <v>2166</v>
      </c>
      <c r="L3623" s="78" t="s">
        <v>1791</v>
      </c>
      <c r="M3623" s="78" t="s">
        <v>1791</v>
      </c>
      <c r="N3623" s="78" t="s">
        <v>1791</v>
      </c>
      <c r="O3623" s="78" t="s">
        <v>3412</v>
      </c>
      <c r="P3623" s="82">
        <v>1</v>
      </c>
      <c r="Q3623" s="78" t="s">
        <v>1989</v>
      </c>
      <c r="R3623" s="82"/>
      <c r="S3623" s="82"/>
      <c r="T3623" s="82"/>
      <c r="U3623" s="82">
        <v>1</v>
      </c>
      <c r="V3623" s="82"/>
      <c r="W3623" s="82"/>
      <c r="X3623" s="82"/>
      <c r="Y3623" s="82"/>
      <c r="Z3623" s="82"/>
      <c r="AA3623" s="82"/>
      <c r="AB3623" s="82"/>
      <c r="AC3623" s="82"/>
      <c r="AD3623" s="85" t="str">
        <f>IF(A3623&lt;&gt;"",IF(D3623="DIRECCIÓN_DE_TRANSFERENCIAS","280 0031",VLOOKUP(C3623,NIVELES!$A$14:$B$105,2,0)),"")</f>
        <v>280 7420</v>
      </c>
      <c r="AE3623" s="86" t="s">
        <v>322</v>
      </c>
      <c r="AF3623" s="86" t="s">
        <v>369</v>
      </c>
      <c r="AG3623" s="79" t="str">
        <f>+IF(AF3623&lt;&gt;"",VLOOKUP(AF3623,NIVELES!$A$666:$B$673,2,0),"")</f>
        <v>ADMINISTRACIÓN_CENTRAL</v>
      </c>
      <c r="AH3623" s="78" t="s">
        <v>322</v>
      </c>
      <c r="AI3623" s="79" t="str">
        <f>IF(AH3623&lt;&gt;"",VLOOKUP(CONCATENATE(AG3623,AH3623),NIVELES!$B$676:$C$745,2,0),"")</f>
        <v>Administración De La Gestión Administrativa Financiera</v>
      </c>
      <c r="AJ3623" s="78" t="s">
        <v>517</v>
      </c>
      <c r="AK3623" s="79" t="str">
        <f>+IF(AJ3623&lt;&gt;"",VLOOKUP(AJ3623,NIVELES!$A$816:$B$892,2,0),"")</f>
        <v>NO APLICA</v>
      </c>
      <c r="AL3623" s="78" t="s">
        <v>555</v>
      </c>
      <c r="AM3623" s="78">
        <v>570102</v>
      </c>
      <c r="AN3623" s="79" t="str">
        <f>IF(AM3623&lt;&gt;"",+VLOOKUP(AM3623,NIVELES!$A$1652:$B$2466,2,0),"")</f>
        <v>Tasas Generales, Impuestos, Contribuciones, Permisos, Licencias y Patentes.</v>
      </c>
      <c r="AO3623" s="87">
        <v>949</v>
      </c>
      <c r="AP3623" s="88"/>
      <c r="AQ3623" s="88">
        <v>486.15</v>
      </c>
      <c r="AR3623" s="88"/>
      <c r="AS3623" s="88">
        <v>462.85</v>
      </c>
      <c r="AT3623" s="88"/>
      <c r="AU3623" s="88"/>
      <c r="AV3623" s="88"/>
      <c r="AW3623" s="88"/>
      <c r="AX3623" s="88"/>
      <c r="AY3623" s="88"/>
      <c r="AZ3623" s="88"/>
      <c r="BA3623" s="88"/>
      <c r="BB3623" s="89">
        <f t="shared" si="223"/>
        <v>949</v>
      </c>
      <c r="BC3623" s="90" t="str">
        <f t="shared" si="222"/>
        <v>OK</v>
      </c>
      <c r="BD3623" s="91" t="str">
        <f t="shared" si="224"/>
        <v xml:space="preserve">                  </v>
      </c>
      <c r="BE3623" s="92">
        <f t="shared" si="225"/>
        <v>1</v>
      </c>
    </row>
    <row r="3624" spans="1:57" s="74" customFormat="1" ht="50.1" customHeight="1" x14ac:dyDescent="0.2">
      <c r="A3624" s="78" t="s">
        <v>55</v>
      </c>
      <c r="B3624" s="78" t="s">
        <v>65</v>
      </c>
      <c r="C3624" s="78" t="s">
        <v>35</v>
      </c>
      <c r="D3624" s="78" t="s">
        <v>603</v>
      </c>
      <c r="E3624" s="79" t="str">
        <f>+IF(C3624&lt;&gt;"",VLOOKUP(MID(C3624,18,5),NIVELES!$A$133:$B$213,2,0),"")</f>
        <v>LOJA</v>
      </c>
      <c r="F3624" s="80" t="s">
        <v>195</v>
      </c>
      <c r="G3624" s="81" t="str">
        <f>+IF(F3624&lt;&gt;"",VLOOKUP(F3624,NIVELES!$A$246:$C$464,3,0),"")</f>
        <v>SUR</v>
      </c>
      <c r="H3624" s="82" t="s">
        <v>1023</v>
      </c>
      <c r="I3624" s="78" t="s">
        <v>2164</v>
      </c>
      <c r="J3624" s="78" t="s">
        <v>2165</v>
      </c>
      <c r="K3624" s="78" t="s">
        <v>2166</v>
      </c>
      <c r="L3624" s="78" t="s">
        <v>1791</v>
      </c>
      <c r="M3624" s="78" t="s">
        <v>1791</v>
      </c>
      <c r="N3624" s="78" t="s">
        <v>1791</v>
      </c>
      <c r="O3624" s="78" t="s">
        <v>2167</v>
      </c>
      <c r="P3624" s="82">
        <v>12</v>
      </c>
      <c r="Q3624" s="78" t="s">
        <v>3060</v>
      </c>
      <c r="R3624" s="82">
        <v>1</v>
      </c>
      <c r="S3624" s="82">
        <v>1</v>
      </c>
      <c r="T3624" s="82">
        <v>1</v>
      </c>
      <c r="U3624" s="82">
        <v>1</v>
      </c>
      <c r="V3624" s="82">
        <v>1</v>
      </c>
      <c r="W3624" s="82">
        <v>1</v>
      </c>
      <c r="X3624" s="82">
        <v>1</v>
      </c>
      <c r="Y3624" s="82">
        <v>1</v>
      </c>
      <c r="Z3624" s="82">
        <v>1</v>
      </c>
      <c r="AA3624" s="82">
        <v>1</v>
      </c>
      <c r="AB3624" s="82">
        <v>1</v>
      </c>
      <c r="AC3624" s="82">
        <v>1</v>
      </c>
      <c r="AD3624" s="85" t="str">
        <f>IF(A3624&lt;&gt;"",IF(D3624="DIRECCIÓN_DE_TRANSFERENCIAS","280 0031",VLOOKUP(C3624,NIVELES!$A$14:$B$105,2,0)),"")</f>
        <v>280 7420</v>
      </c>
      <c r="AE3624" s="86" t="s">
        <v>322</v>
      </c>
      <c r="AF3624" s="86" t="s">
        <v>369</v>
      </c>
      <c r="AG3624" s="79" t="str">
        <f>+IF(AF3624&lt;&gt;"",VLOOKUP(AF3624,NIVELES!$A$666:$B$673,2,0),"")</f>
        <v>ADMINISTRACIÓN_CENTRAL</v>
      </c>
      <c r="AH3624" s="78" t="s">
        <v>511</v>
      </c>
      <c r="AI3624" s="79" t="str">
        <f>IF(AH3624&lt;&gt;"",VLOOKUP(CONCATENATE(AG3624,AH3624),NIVELES!$B$676:$C$745,2,0),"")</f>
        <v>Gestión De Planificación</v>
      </c>
      <c r="AJ3624" s="78" t="s">
        <v>517</v>
      </c>
      <c r="AK3624" s="79" t="str">
        <f>+IF(AJ3624&lt;&gt;"",VLOOKUP(AJ3624,NIVELES!$A$816:$B$892,2,0),"")</f>
        <v>NO APLICA</v>
      </c>
      <c r="AL3624" s="78" t="s">
        <v>553</v>
      </c>
      <c r="AM3624" s="78">
        <v>510203</v>
      </c>
      <c r="AN3624" s="79" t="str">
        <f>IF(AM3624&lt;&gt;"",+VLOOKUP(AM3624,NIVELES!$A$1652:$B$2466,2,0),"")</f>
        <v>Decimotercer Sueldo</v>
      </c>
      <c r="AO3624" s="87">
        <v>1111</v>
      </c>
      <c r="AP3624" s="88"/>
      <c r="AQ3624" s="88"/>
      <c r="AR3624" s="88"/>
      <c r="AS3624" s="88"/>
      <c r="AT3624" s="88"/>
      <c r="AU3624" s="88"/>
      <c r="AV3624" s="88"/>
      <c r="AW3624" s="88"/>
      <c r="AX3624" s="88"/>
      <c r="AY3624" s="88"/>
      <c r="AZ3624" s="88"/>
      <c r="BA3624" s="88">
        <v>1111</v>
      </c>
      <c r="BB3624" s="89">
        <f t="shared" si="223"/>
        <v>1111</v>
      </c>
      <c r="BC3624" s="90" t="str">
        <f t="shared" si="222"/>
        <v>OK</v>
      </c>
      <c r="BD3624" s="91" t="str">
        <f t="shared" si="224"/>
        <v xml:space="preserve">                  </v>
      </c>
      <c r="BE3624" s="92">
        <f t="shared" si="225"/>
        <v>12</v>
      </c>
    </row>
    <row r="3625" spans="1:57" s="74" customFormat="1" ht="50.1" customHeight="1" x14ac:dyDescent="0.2">
      <c r="A3625" s="78" t="s">
        <v>55</v>
      </c>
      <c r="B3625" s="78" t="s">
        <v>65</v>
      </c>
      <c r="C3625" s="78" t="s">
        <v>35</v>
      </c>
      <c r="D3625" s="78" t="s">
        <v>603</v>
      </c>
      <c r="E3625" s="79" t="str">
        <f>+IF(C3625&lt;&gt;"",VLOOKUP(MID(C3625,18,5),NIVELES!$A$133:$B$213,2,0),"")</f>
        <v>LOJA</v>
      </c>
      <c r="F3625" s="80" t="s">
        <v>195</v>
      </c>
      <c r="G3625" s="81" t="str">
        <f>+IF(F3625&lt;&gt;"",VLOOKUP(F3625,NIVELES!$A$246:$C$464,3,0),"")</f>
        <v>SUR</v>
      </c>
      <c r="H3625" s="82" t="s">
        <v>1023</v>
      </c>
      <c r="I3625" s="78" t="s">
        <v>2164</v>
      </c>
      <c r="J3625" s="78" t="s">
        <v>2165</v>
      </c>
      <c r="K3625" s="78" t="s">
        <v>2166</v>
      </c>
      <c r="L3625" s="78" t="s">
        <v>1791</v>
      </c>
      <c r="M3625" s="78" t="s">
        <v>1791</v>
      </c>
      <c r="N3625" s="78" t="s">
        <v>1791</v>
      </c>
      <c r="O3625" s="78" t="s">
        <v>2167</v>
      </c>
      <c r="P3625" s="82">
        <v>12</v>
      </c>
      <c r="Q3625" s="78" t="s">
        <v>3060</v>
      </c>
      <c r="R3625" s="82">
        <v>1</v>
      </c>
      <c r="S3625" s="82">
        <v>1</v>
      </c>
      <c r="T3625" s="82">
        <v>1</v>
      </c>
      <c r="U3625" s="82">
        <v>1</v>
      </c>
      <c r="V3625" s="82">
        <v>1</v>
      </c>
      <c r="W3625" s="82">
        <v>1</v>
      </c>
      <c r="X3625" s="82">
        <v>1</v>
      </c>
      <c r="Y3625" s="82">
        <v>1</v>
      </c>
      <c r="Z3625" s="82">
        <v>1</v>
      </c>
      <c r="AA3625" s="82">
        <v>1</v>
      </c>
      <c r="AB3625" s="82">
        <v>1</v>
      </c>
      <c r="AC3625" s="82">
        <v>1</v>
      </c>
      <c r="AD3625" s="85" t="str">
        <f>IF(A3625&lt;&gt;"",IF(D3625="DIRECCIÓN_DE_TRANSFERENCIAS","280 0031",VLOOKUP(C3625,NIVELES!$A$14:$B$105,2,0)),"")</f>
        <v>280 7420</v>
      </c>
      <c r="AE3625" s="86" t="s">
        <v>322</v>
      </c>
      <c r="AF3625" s="86" t="s">
        <v>369</v>
      </c>
      <c r="AG3625" s="79" t="str">
        <f>+IF(AF3625&lt;&gt;"",VLOOKUP(AF3625,NIVELES!$A$666:$B$673,2,0),"")</f>
        <v>ADMINISTRACIÓN_CENTRAL</v>
      </c>
      <c r="AH3625" s="78" t="s">
        <v>511</v>
      </c>
      <c r="AI3625" s="79" t="str">
        <f>IF(AH3625&lt;&gt;"",VLOOKUP(CONCATENATE(AG3625,AH3625),NIVELES!$B$676:$C$745,2,0),"")</f>
        <v>Gestión De Planificación</v>
      </c>
      <c r="AJ3625" s="78" t="s">
        <v>517</v>
      </c>
      <c r="AK3625" s="79" t="str">
        <f>+IF(AJ3625&lt;&gt;"",VLOOKUP(AJ3625,NIVELES!$A$816:$B$892,2,0),"")</f>
        <v>NO APLICA</v>
      </c>
      <c r="AL3625" s="78" t="s">
        <v>553</v>
      </c>
      <c r="AM3625" s="78">
        <v>510204</v>
      </c>
      <c r="AN3625" s="79" t="str">
        <f>IF(AM3625&lt;&gt;"",+VLOOKUP(AM3625,NIVELES!$A$1652:$B$2466,2,0),"")</f>
        <v>Decimocuarto Sueldo</v>
      </c>
      <c r="AO3625" s="87">
        <v>361.17</v>
      </c>
      <c r="AP3625" s="88"/>
      <c r="AQ3625" s="88"/>
      <c r="AR3625" s="88">
        <v>361.17</v>
      </c>
      <c r="AS3625" s="88"/>
      <c r="AT3625" s="88"/>
      <c r="AU3625" s="88"/>
      <c r="AV3625" s="88"/>
      <c r="AW3625" s="88"/>
      <c r="AX3625" s="88"/>
      <c r="AY3625" s="88"/>
      <c r="AZ3625" s="88"/>
      <c r="BA3625" s="88"/>
      <c r="BB3625" s="89">
        <f t="shared" si="223"/>
        <v>361.17</v>
      </c>
      <c r="BC3625" s="90" t="str">
        <f t="shared" si="222"/>
        <v>OK</v>
      </c>
      <c r="BD3625" s="91" t="str">
        <f t="shared" si="224"/>
        <v xml:space="preserve">                  </v>
      </c>
      <c r="BE3625" s="92">
        <f t="shared" si="225"/>
        <v>12</v>
      </c>
    </row>
    <row r="3626" spans="1:57" s="74" customFormat="1" ht="50.1" customHeight="1" x14ac:dyDescent="0.2">
      <c r="A3626" s="78" t="s">
        <v>55</v>
      </c>
      <c r="B3626" s="78" t="s">
        <v>65</v>
      </c>
      <c r="C3626" s="78" t="s">
        <v>35</v>
      </c>
      <c r="D3626" s="78" t="s">
        <v>603</v>
      </c>
      <c r="E3626" s="79" t="str">
        <f>+IF(C3626&lt;&gt;"",VLOOKUP(MID(C3626,18,5),NIVELES!$A$133:$B$213,2,0),"")</f>
        <v>LOJA</v>
      </c>
      <c r="F3626" s="80" t="s">
        <v>195</v>
      </c>
      <c r="G3626" s="81" t="str">
        <f>+IF(F3626&lt;&gt;"",VLOOKUP(F3626,NIVELES!$A$246:$C$464,3,0),"")</f>
        <v>SUR</v>
      </c>
      <c r="H3626" s="82" t="s">
        <v>1023</v>
      </c>
      <c r="I3626" s="78" t="s">
        <v>2164</v>
      </c>
      <c r="J3626" s="78" t="s">
        <v>2165</v>
      </c>
      <c r="K3626" s="78" t="s">
        <v>2166</v>
      </c>
      <c r="L3626" s="78" t="s">
        <v>1791</v>
      </c>
      <c r="M3626" s="78" t="s">
        <v>1791</v>
      </c>
      <c r="N3626" s="78" t="s">
        <v>1791</v>
      </c>
      <c r="O3626" s="78" t="s">
        <v>2167</v>
      </c>
      <c r="P3626" s="82">
        <v>12</v>
      </c>
      <c r="Q3626" s="78" t="s">
        <v>3060</v>
      </c>
      <c r="R3626" s="82">
        <v>1</v>
      </c>
      <c r="S3626" s="82">
        <v>1</v>
      </c>
      <c r="T3626" s="82">
        <v>1</v>
      </c>
      <c r="U3626" s="82">
        <v>1</v>
      </c>
      <c r="V3626" s="82">
        <v>1</v>
      </c>
      <c r="W3626" s="82">
        <v>1</v>
      </c>
      <c r="X3626" s="82">
        <v>1</v>
      </c>
      <c r="Y3626" s="82">
        <v>1</v>
      </c>
      <c r="Z3626" s="82">
        <v>1</v>
      </c>
      <c r="AA3626" s="82">
        <v>1</v>
      </c>
      <c r="AB3626" s="82">
        <v>1</v>
      </c>
      <c r="AC3626" s="82">
        <v>1</v>
      </c>
      <c r="AD3626" s="85" t="str">
        <f>IF(A3626&lt;&gt;"",IF(D3626="DIRECCIÓN_DE_TRANSFERENCIAS","280 0031",VLOOKUP(C3626,NIVELES!$A$14:$B$105,2,0)),"")</f>
        <v>280 7420</v>
      </c>
      <c r="AE3626" s="86" t="s">
        <v>322</v>
      </c>
      <c r="AF3626" s="86" t="s">
        <v>369</v>
      </c>
      <c r="AG3626" s="79" t="str">
        <f>+IF(AF3626&lt;&gt;"",VLOOKUP(AF3626,NIVELES!$A$666:$B$673,2,0),"")</f>
        <v>ADMINISTRACIÓN_CENTRAL</v>
      </c>
      <c r="AH3626" s="78" t="s">
        <v>511</v>
      </c>
      <c r="AI3626" s="79" t="str">
        <f>IF(AH3626&lt;&gt;"",VLOOKUP(CONCATENATE(AG3626,AH3626),NIVELES!$B$676:$C$745,2,0),"")</f>
        <v>Gestión De Planificación</v>
      </c>
      <c r="AJ3626" s="78" t="s">
        <v>517</v>
      </c>
      <c r="AK3626" s="79" t="str">
        <f>+IF(AJ3626&lt;&gt;"",VLOOKUP(AJ3626,NIVELES!$A$816:$B$892,2,0),"")</f>
        <v>NO APLICA</v>
      </c>
      <c r="AL3626" s="78" t="s">
        <v>553</v>
      </c>
      <c r="AM3626" s="78">
        <v>510510</v>
      </c>
      <c r="AN3626" s="79" t="str">
        <f>IF(AM3626&lt;&gt;"",+VLOOKUP(AM3626,NIVELES!$A$1652:$B$2466,2,0),"")</f>
        <v>Servicios Personales por Contrato</v>
      </c>
      <c r="AO3626" s="87">
        <v>13332</v>
      </c>
      <c r="AP3626" s="88"/>
      <c r="AQ3626" s="88">
        <v>1212</v>
      </c>
      <c r="AR3626" s="88">
        <v>1212</v>
      </c>
      <c r="AS3626" s="88">
        <v>1212</v>
      </c>
      <c r="AT3626" s="88">
        <v>1212</v>
      </c>
      <c r="AU3626" s="88">
        <v>1212</v>
      </c>
      <c r="AV3626" s="88">
        <v>1212</v>
      </c>
      <c r="AW3626" s="88">
        <v>1212</v>
      </c>
      <c r="AX3626" s="88">
        <v>1212</v>
      </c>
      <c r="AY3626" s="88">
        <v>1212</v>
      </c>
      <c r="AZ3626" s="88">
        <v>1212</v>
      </c>
      <c r="BA3626" s="88">
        <v>1212</v>
      </c>
      <c r="BB3626" s="89">
        <f t="shared" si="223"/>
        <v>13332</v>
      </c>
      <c r="BC3626" s="90" t="str">
        <f t="shared" si="222"/>
        <v>OK</v>
      </c>
      <c r="BD3626" s="91" t="str">
        <f t="shared" si="224"/>
        <v xml:space="preserve">                  </v>
      </c>
      <c r="BE3626" s="92">
        <f t="shared" si="225"/>
        <v>12</v>
      </c>
    </row>
    <row r="3627" spans="1:57" s="74" customFormat="1" ht="50.1" customHeight="1" x14ac:dyDescent="0.2">
      <c r="A3627" s="78" t="s">
        <v>55</v>
      </c>
      <c r="B3627" s="78" t="s">
        <v>65</v>
      </c>
      <c r="C3627" s="78" t="s">
        <v>35</v>
      </c>
      <c r="D3627" s="78" t="s">
        <v>603</v>
      </c>
      <c r="E3627" s="79" t="str">
        <f>+IF(C3627&lt;&gt;"",VLOOKUP(MID(C3627,18,5),NIVELES!$A$133:$B$213,2,0),"")</f>
        <v>LOJA</v>
      </c>
      <c r="F3627" s="80" t="s">
        <v>195</v>
      </c>
      <c r="G3627" s="81" t="str">
        <f>+IF(F3627&lt;&gt;"",VLOOKUP(F3627,NIVELES!$A$246:$C$464,3,0),"")</f>
        <v>SUR</v>
      </c>
      <c r="H3627" s="82" t="s">
        <v>1023</v>
      </c>
      <c r="I3627" s="78" t="s">
        <v>2164</v>
      </c>
      <c r="J3627" s="78" t="s">
        <v>2165</v>
      </c>
      <c r="K3627" s="78" t="s">
        <v>2166</v>
      </c>
      <c r="L3627" s="78" t="s">
        <v>1791</v>
      </c>
      <c r="M3627" s="78" t="s">
        <v>1791</v>
      </c>
      <c r="N3627" s="78" t="s">
        <v>1791</v>
      </c>
      <c r="O3627" s="78" t="s">
        <v>2167</v>
      </c>
      <c r="P3627" s="82">
        <v>12</v>
      </c>
      <c r="Q3627" s="78" t="s">
        <v>3060</v>
      </c>
      <c r="R3627" s="82">
        <v>1</v>
      </c>
      <c r="S3627" s="82">
        <v>1</v>
      </c>
      <c r="T3627" s="82">
        <v>1</v>
      </c>
      <c r="U3627" s="82">
        <v>1</v>
      </c>
      <c r="V3627" s="82">
        <v>1</v>
      </c>
      <c r="W3627" s="82">
        <v>1</v>
      </c>
      <c r="X3627" s="82">
        <v>1</v>
      </c>
      <c r="Y3627" s="82">
        <v>1</v>
      </c>
      <c r="Z3627" s="82">
        <v>1</v>
      </c>
      <c r="AA3627" s="82">
        <v>1</v>
      </c>
      <c r="AB3627" s="82">
        <v>1</v>
      </c>
      <c r="AC3627" s="82">
        <v>1</v>
      </c>
      <c r="AD3627" s="85" t="str">
        <f>IF(A3627&lt;&gt;"",IF(D3627="DIRECCIÓN_DE_TRANSFERENCIAS","280 0031",VLOOKUP(C3627,NIVELES!$A$14:$B$105,2,0)),"")</f>
        <v>280 7420</v>
      </c>
      <c r="AE3627" s="86" t="s">
        <v>322</v>
      </c>
      <c r="AF3627" s="86" t="s">
        <v>369</v>
      </c>
      <c r="AG3627" s="79" t="str">
        <f>+IF(AF3627&lt;&gt;"",VLOOKUP(AF3627,NIVELES!$A$666:$B$673,2,0),"")</f>
        <v>ADMINISTRACIÓN_CENTRAL</v>
      </c>
      <c r="AH3627" s="78" t="s">
        <v>511</v>
      </c>
      <c r="AI3627" s="79" t="str">
        <f>IF(AH3627&lt;&gt;"",VLOOKUP(CONCATENATE(AG3627,AH3627),NIVELES!$B$676:$C$745,2,0),"")</f>
        <v>Gestión De Planificación</v>
      </c>
      <c r="AJ3627" s="78" t="s">
        <v>517</v>
      </c>
      <c r="AK3627" s="79" t="str">
        <f>+IF(AJ3627&lt;&gt;"",VLOOKUP(AJ3627,NIVELES!$A$816:$B$892,2,0),"")</f>
        <v>NO APLICA</v>
      </c>
      <c r="AL3627" s="78" t="s">
        <v>553</v>
      </c>
      <c r="AM3627" s="78">
        <v>510601</v>
      </c>
      <c r="AN3627" s="79" t="str">
        <f>IF(AM3627&lt;&gt;"",+VLOOKUP(AM3627,NIVELES!$A$1652:$B$2466,2,0),"")</f>
        <v>Aporte Patronal</v>
      </c>
      <c r="AO3627" s="87">
        <v>1286.54</v>
      </c>
      <c r="AP3627" s="88"/>
      <c r="AQ3627" s="88">
        <v>116.96</v>
      </c>
      <c r="AR3627" s="88">
        <v>116.96</v>
      </c>
      <c r="AS3627" s="88">
        <v>116.96</v>
      </c>
      <c r="AT3627" s="88">
        <v>116.96</v>
      </c>
      <c r="AU3627" s="88">
        <v>116.96</v>
      </c>
      <c r="AV3627" s="88">
        <v>116.96</v>
      </c>
      <c r="AW3627" s="88">
        <v>116.96</v>
      </c>
      <c r="AX3627" s="88">
        <v>116.96</v>
      </c>
      <c r="AY3627" s="88">
        <v>116.96</v>
      </c>
      <c r="AZ3627" s="88">
        <v>116.96</v>
      </c>
      <c r="BA3627" s="88">
        <v>116.94</v>
      </c>
      <c r="BB3627" s="89">
        <f t="shared" si="223"/>
        <v>1286.5400000000002</v>
      </c>
      <c r="BC3627" s="90" t="str">
        <f t="shared" si="222"/>
        <v>OK</v>
      </c>
      <c r="BD3627" s="91" t="str">
        <f t="shared" si="224"/>
        <v xml:space="preserve">                  </v>
      </c>
      <c r="BE3627" s="92">
        <f t="shared" si="225"/>
        <v>12</v>
      </c>
    </row>
    <row r="3628" spans="1:57" s="74" customFormat="1" ht="50.1" customHeight="1" x14ac:dyDescent="0.2">
      <c r="A3628" s="78" t="s">
        <v>55</v>
      </c>
      <c r="B3628" s="78" t="s">
        <v>65</v>
      </c>
      <c r="C3628" s="78" t="s">
        <v>35</v>
      </c>
      <c r="D3628" s="78" t="s">
        <v>603</v>
      </c>
      <c r="E3628" s="79" t="str">
        <f>+IF(C3628&lt;&gt;"",VLOOKUP(MID(C3628,18,5),NIVELES!$A$133:$B$213,2,0),"")</f>
        <v>LOJA</v>
      </c>
      <c r="F3628" s="80" t="s">
        <v>195</v>
      </c>
      <c r="G3628" s="81" t="str">
        <f>+IF(F3628&lt;&gt;"",VLOOKUP(F3628,NIVELES!$A$246:$C$464,3,0),"")</f>
        <v>SUR</v>
      </c>
      <c r="H3628" s="82" t="s">
        <v>1023</v>
      </c>
      <c r="I3628" s="78" t="s">
        <v>2164</v>
      </c>
      <c r="J3628" s="78" t="s">
        <v>2165</v>
      </c>
      <c r="K3628" s="78" t="s">
        <v>2166</v>
      </c>
      <c r="L3628" s="78" t="s">
        <v>1791</v>
      </c>
      <c r="M3628" s="78" t="s">
        <v>1791</v>
      </c>
      <c r="N3628" s="78" t="s">
        <v>1791</v>
      </c>
      <c r="O3628" s="78" t="s">
        <v>2167</v>
      </c>
      <c r="P3628" s="82">
        <v>12</v>
      </c>
      <c r="Q3628" s="78" t="s">
        <v>3060</v>
      </c>
      <c r="R3628" s="82">
        <v>1</v>
      </c>
      <c r="S3628" s="82">
        <v>1</v>
      </c>
      <c r="T3628" s="82">
        <v>1</v>
      </c>
      <c r="U3628" s="82">
        <v>1</v>
      </c>
      <c r="V3628" s="82">
        <v>1</v>
      </c>
      <c r="W3628" s="82">
        <v>1</v>
      </c>
      <c r="X3628" s="82">
        <v>1</v>
      </c>
      <c r="Y3628" s="82">
        <v>1</v>
      </c>
      <c r="Z3628" s="82">
        <v>1</v>
      </c>
      <c r="AA3628" s="82">
        <v>1</v>
      </c>
      <c r="AB3628" s="82">
        <v>1</v>
      </c>
      <c r="AC3628" s="82">
        <v>1</v>
      </c>
      <c r="AD3628" s="85" t="str">
        <f>IF(A3628&lt;&gt;"",IF(D3628="DIRECCIÓN_DE_TRANSFERENCIAS","280 0031",VLOOKUP(C3628,NIVELES!$A$14:$B$105,2,0)),"")</f>
        <v>280 7420</v>
      </c>
      <c r="AE3628" s="86" t="s">
        <v>322</v>
      </c>
      <c r="AF3628" s="86" t="s">
        <v>369</v>
      </c>
      <c r="AG3628" s="79" t="str">
        <f>+IF(AF3628&lt;&gt;"",VLOOKUP(AF3628,NIVELES!$A$666:$B$673,2,0),"")</f>
        <v>ADMINISTRACIÓN_CENTRAL</v>
      </c>
      <c r="AH3628" s="78" t="s">
        <v>511</v>
      </c>
      <c r="AI3628" s="79" t="str">
        <f>IF(AH3628&lt;&gt;"",VLOOKUP(CONCATENATE(AG3628,AH3628),NIVELES!$B$676:$C$745,2,0),"")</f>
        <v>Gestión De Planificación</v>
      </c>
      <c r="AJ3628" s="78" t="s">
        <v>517</v>
      </c>
      <c r="AK3628" s="79" t="str">
        <f>+IF(AJ3628&lt;&gt;"",VLOOKUP(AJ3628,NIVELES!$A$816:$B$892,2,0),"")</f>
        <v>NO APLICA</v>
      </c>
      <c r="AL3628" s="78" t="s">
        <v>553</v>
      </c>
      <c r="AM3628" s="78">
        <v>510602</v>
      </c>
      <c r="AN3628" s="79" t="str">
        <f>IF(AM3628&lt;&gt;"",+VLOOKUP(AM3628,NIVELES!$A$1652:$B$2466,2,0),"")</f>
        <v>Fondo de Reserva</v>
      </c>
      <c r="AO3628" s="87">
        <v>1111</v>
      </c>
      <c r="AP3628" s="88"/>
      <c r="AQ3628" s="88"/>
      <c r="AR3628" s="88">
        <v>100.96</v>
      </c>
      <c r="AS3628" s="88">
        <v>100.96</v>
      </c>
      <c r="AT3628" s="88">
        <v>100.96</v>
      </c>
      <c r="AU3628" s="88">
        <v>100.96</v>
      </c>
      <c r="AV3628" s="88">
        <v>100.96</v>
      </c>
      <c r="AW3628" s="88">
        <v>100.96</v>
      </c>
      <c r="AX3628" s="88">
        <v>100.96</v>
      </c>
      <c r="AY3628" s="88">
        <v>100.96</v>
      </c>
      <c r="AZ3628" s="88">
        <v>100.96</v>
      </c>
      <c r="BA3628" s="88">
        <v>202.36</v>
      </c>
      <c r="BB3628" s="89">
        <f t="shared" si="223"/>
        <v>1111</v>
      </c>
      <c r="BC3628" s="90" t="str">
        <f t="shared" si="222"/>
        <v>OK</v>
      </c>
      <c r="BD3628" s="91" t="str">
        <f t="shared" si="224"/>
        <v xml:space="preserve">                  </v>
      </c>
      <c r="BE3628" s="92">
        <f t="shared" si="225"/>
        <v>12</v>
      </c>
    </row>
    <row r="3629" spans="1:57" s="74" customFormat="1" ht="50.1" customHeight="1" x14ac:dyDescent="0.2">
      <c r="A3629" s="78" t="s">
        <v>55</v>
      </c>
      <c r="B3629" s="78" t="s">
        <v>65</v>
      </c>
      <c r="C3629" s="78" t="s">
        <v>35</v>
      </c>
      <c r="D3629" s="78" t="s">
        <v>605</v>
      </c>
      <c r="E3629" s="79" t="str">
        <f>+IF(C3629&lt;&gt;"",VLOOKUP(MID(C3629,18,5),NIVELES!$A$133:$B$213,2,0),"")</f>
        <v>LOJA</v>
      </c>
      <c r="F3629" s="80" t="s">
        <v>195</v>
      </c>
      <c r="G3629" s="81" t="str">
        <f>+IF(F3629&lt;&gt;"",VLOOKUP(F3629,NIVELES!$A$246:$C$464,3,0),"")</f>
        <v>SUR</v>
      </c>
      <c r="H3629" s="82" t="s">
        <v>1024</v>
      </c>
      <c r="I3629" s="78" t="s">
        <v>2183</v>
      </c>
      <c r="J3629" s="78" t="s">
        <v>2184</v>
      </c>
      <c r="K3629" s="78" t="s">
        <v>2185</v>
      </c>
      <c r="L3629" s="78" t="s">
        <v>3413</v>
      </c>
      <c r="M3629" s="78">
        <v>30</v>
      </c>
      <c r="N3629" s="78" t="s">
        <v>3414</v>
      </c>
      <c r="O3629" s="78" t="s">
        <v>2167</v>
      </c>
      <c r="P3629" s="82">
        <v>12</v>
      </c>
      <c r="Q3629" s="78" t="s">
        <v>3060</v>
      </c>
      <c r="R3629" s="82">
        <v>1</v>
      </c>
      <c r="S3629" s="82">
        <v>1</v>
      </c>
      <c r="T3629" s="82">
        <v>1</v>
      </c>
      <c r="U3629" s="82">
        <v>1</v>
      </c>
      <c r="V3629" s="82">
        <v>1</v>
      </c>
      <c r="W3629" s="82">
        <v>1</v>
      </c>
      <c r="X3629" s="82">
        <v>1</v>
      </c>
      <c r="Y3629" s="82">
        <v>1</v>
      </c>
      <c r="Z3629" s="82">
        <v>1</v>
      </c>
      <c r="AA3629" s="82">
        <v>1</v>
      </c>
      <c r="AB3629" s="82">
        <v>1</v>
      </c>
      <c r="AC3629" s="82">
        <v>1</v>
      </c>
      <c r="AD3629" s="85" t="str">
        <f>IF(A3629&lt;&gt;"",IF(D3629="DIRECCIÓN_DE_TRANSFERENCIAS","280 0031",VLOOKUP(C3629,NIVELES!$A$14:$B$105,2,0)),"")</f>
        <v>280 7420</v>
      </c>
      <c r="AE3629" s="86" t="s">
        <v>322</v>
      </c>
      <c r="AF3629" s="86" t="s">
        <v>542</v>
      </c>
      <c r="AG3629" s="79" t="str">
        <f>+IF(AF3629&lt;&gt;"",VLOOKUP(AF3629,NIVELES!$A$666:$B$673,2,0),"")</f>
        <v>SISTEMA_DE_PROTECCIÓN_ESPECIAL_EN_EL_CICLO_DE_VIDA</v>
      </c>
      <c r="AH3629" s="78" t="s">
        <v>452</v>
      </c>
      <c r="AI3629" s="79" t="str">
        <f>IF(AH3629&lt;&gt;"",VLOOKUP(CONCATENATE(AG3629,AH3629),NIVELES!$B$676:$C$745,2,0),"")</f>
        <v>Modalidades De Proteccion Especial Directos</v>
      </c>
      <c r="AJ3629" s="78" t="s">
        <v>517</v>
      </c>
      <c r="AK3629" s="79" t="str">
        <f>+IF(AJ3629&lt;&gt;"",VLOOKUP(AJ3629,NIVELES!$A$816:$B$892,2,0),"")</f>
        <v>NO APLICA</v>
      </c>
      <c r="AL3629" s="78" t="s">
        <v>553</v>
      </c>
      <c r="AM3629" s="78">
        <v>510203</v>
      </c>
      <c r="AN3629" s="79" t="str">
        <f>IF(AM3629&lt;&gt;"",+VLOOKUP(AM3629,NIVELES!$A$1652:$B$2466,2,0),"")</f>
        <v>Decimotercer Sueldo</v>
      </c>
      <c r="AO3629" s="87">
        <v>1807.67</v>
      </c>
      <c r="AP3629" s="88"/>
      <c r="AQ3629" s="88"/>
      <c r="AR3629" s="88"/>
      <c r="AS3629" s="88"/>
      <c r="AT3629" s="88"/>
      <c r="AU3629" s="88"/>
      <c r="AV3629" s="88"/>
      <c r="AW3629" s="88"/>
      <c r="AX3629" s="88"/>
      <c r="AY3629" s="88"/>
      <c r="AZ3629" s="88"/>
      <c r="BA3629" s="88">
        <v>1807.67</v>
      </c>
      <c r="BB3629" s="89">
        <f t="shared" si="223"/>
        <v>1807.67</v>
      </c>
      <c r="BC3629" s="90" t="str">
        <f t="shared" si="222"/>
        <v>OK</v>
      </c>
      <c r="BD3629" s="91" t="str">
        <f t="shared" si="224"/>
        <v xml:space="preserve">                  </v>
      </c>
      <c r="BE3629" s="92">
        <f t="shared" si="225"/>
        <v>12</v>
      </c>
    </row>
    <row r="3630" spans="1:57" s="74" customFormat="1" ht="50.1" customHeight="1" x14ac:dyDescent="0.2">
      <c r="A3630" s="78" t="s">
        <v>55</v>
      </c>
      <c r="B3630" s="78" t="s">
        <v>65</v>
      </c>
      <c r="C3630" s="78" t="s">
        <v>35</v>
      </c>
      <c r="D3630" s="78" t="s">
        <v>605</v>
      </c>
      <c r="E3630" s="79" t="str">
        <f>+IF(C3630&lt;&gt;"",VLOOKUP(MID(C3630,18,5),NIVELES!$A$133:$B$213,2,0),"")</f>
        <v>LOJA</v>
      </c>
      <c r="F3630" s="80" t="s">
        <v>195</v>
      </c>
      <c r="G3630" s="81" t="str">
        <f>+IF(F3630&lt;&gt;"",VLOOKUP(F3630,NIVELES!$A$246:$C$464,3,0),"")</f>
        <v>SUR</v>
      </c>
      <c r="H3630" s="82" t="s">
        <v>1024</v>
      </c>
      <c r="I3630" s="78" t="s">
        <v>2183</v>
      </c>
      <c r="J3630" s="78" t="s">
        <v>2184</v>
      </c>
      <c r="K3630" s="78" t="s">
        <v>2185</v>
      </c>
      <c r="L3630" s="78" t="s">
        <v>3413</v>
      </c>
      <c r="M3630" s="78">
        <v>30</v>
      </c>
      <c r="N3630" s="78" t="s">
        <v>3414</v>
      </c>
      <c r="O3630" s="78" t="s">
        <v>2167</v>
      </c>
      <c r="P3630" s="82">
        <v>12</v>
      </c>
      <c r="Q3630" s="78" t="s">
        <v>3060</v>
      </c>
      <c r="R3630" s="82">
        <v>1</v>
      </c>
      <c r="S3630" s="82">
        <v>1</v>
      </c>
      <c r="T3630" s="82">
        <v>1</v>
      </c>
      <c r="U3630" s="82">
        <v>1</v>
      </c>
      <c r="V3630" s="82">
        <v>1</v>
      </c>
      <c r="W3630" s="82">
        <v>1</v>
      </c>
      <c r="X3630" s="82">
        <v>1</v>
      </c>
      <c r="Y3630" s="82">
        <v>1</v>
      </c>
      <c r="Z3630" s="82">
        <v>1</v>
      </c>
      <c r="AA3630" s="82">
        <v>1</v>
      </c>
      <c r="AB3630" s="82">
        <v>1</v>
      </c>
      <c r="AC3630" s="82">
        <v>1</v>
      </c>
      <c r="AD3630" s="85" t="str">
        <f>IF(A3630&lt;&gt;"",IF(D3630="DIRECCIÓN_DE_TRANSFERENCIAS","280 0031",VLOOKUP(C3630,NIVELES!$A$14:$B$105,2,0)),"")</f>
        <v>280 7420</v>
      </c>
      <c r="AE3630" s="86" t="s">
        <v>322</v>
      </c>
      <c r="AF3630" s="86" t="s">
        <v>542</v>
      </c>
      <c r="AG3630" s="79" t="str">
        <f>+IF(AF3630&lt;&gt;"",VLOOKUP(AF3630,NIVELES!$A$666:$B$673,2,0),"")</f>
        <v>SISTEMA_DE_PROTECCIÓN_ESPECIAL_EN_EL_CICLO_DE_VIDA</v>
      </c>
      <c r="AH3630" s="78" t="s">
        <v>452</v>
      </c>
      <c r="AI3630" s="79" t="str">
        <f>IF(AH3630&lt;&gt;"",VLOOKUP(CONCATENATE(AG3630,AH3630),NIVELES!$B$676:$C$745,2,0),"")</f>
        <v>Modalidades De Proteccion Especial Directos</v>
      </c>
      <c r="AJ3630" s="78" t="s">
        <v>517</v>
      </c>
      <c r="AK3630" s="79" t="str">
        <f>+IF(AJ3630&lt;&gt;"",VLOOKUP(AJ3630,NIVELES!$A$816:$B$892,2,0),"")</f>
        <v>NO APLICA</v>
      </c>
      <c r="AL3630" s="78" t="s">
        <v>553</v>
      </c>
      <c r="AM3630" s="78">
        <v>510204</v>
      </c>
      <c r="AN3630" s="79" t="str">
        <f>IF(AM3630&lt;&gt;"",+VLOOKUP(AM3630,NIVELES!$A$1652:$B$2466,2,0),"")</f>
        <v>Decimocuarto Sueldo</v>
      </c>
      <c r="AO3630" s="87">
        <v>722.33</v>
      </c>
      <c r="AP3630" s="88"/>
      <c r="AQ3630" s="88"/>
      <c r="AR3630" s="88">
        <v>722.33</v>
      </c>
      <c r="AS3630" s="88"/>
      <c r="AT3630" s="88"/>
      <c r="AU3630" s="88"/>
      <c r="AV3630" s="88"/>
      <c r="AW3630" s="88"/>
      <c r="AX3630" s="88"/>
      <c r="AY3630" s="88"/>
      <c r="AZ3630" s="88"/>
      <c r="BA3630" s="88"/>
      <c r="BB3630" s="89">
        <f t="shared" si="223"/>
        <v>722.33</v>
      </c>
      <c r="BC3630" s="90" t="str">
        <f t="shared" si="222"/>
        <v>OK</v>
      </c>
      <c r="BD3630" s="91" t="str">
        <f t="shared" si="224"/>
        <v xml:space="preserve">                  </v>
      </c>
      <c r="BE3630" s="92">
        <f t="shared" si="225"/>
        <v>12</v>
      </c>
    </row>
    <row r="3631" spans="1:57" s="74" customFormat="1" ht="50.1" customHeight="1" x14ac:dyDescent="0.2">
      <c r="A3631" s="78" t="s">
        <v>55</v>
      </c>
      <c r="B3631" s="78" t="s">
        <v>65</v>
      </c>
      <c r="C3631" s="78" t="s">
        <v>35</v>
      </c>
      <c r="D3631" s="78" t="s">
        <v>605</v>
      </c>
      <c r="E3631" s="79" t="str">
        <f>+IF(C3631&lt;&gt;"",VLOOKUP(MID(C3631,18,5),NIVELES!$A$133:$B$213,2,0),"")</f>
        <v>LOJA</v>
      </c>
      <c r="F3631" s="80" t="s">
        <v>195</v>
      </c>
      <c r="G3631" s="81" t="str">
        <f>+IF(F3631&lt;&gt;"",VLOOKUP(F3631,NIVELES!$A$246:$C$464,3,0),"")</f>
        <v>SUR</v>
      </c>
      <c r="H3631" s="82" t="s">
        <v>1024</v>
      </c>
      <c r="I3631" s="78" t="s">
        <v>2183</v>
      </c>
      <c r="J3631" s="78" t="s">
        <v>2184</v>
      </c>
      <c r="K3631" s="78" t="s">
        <v>2185</v>
      </c>
      <c r="L3631" s="78" t="s">
        <v>3413</v>
      </c>
      <c r="M3631" s="78">
        <v>30</v>
      </c>
      <c r="N3631" s="78" t="s">
        <v>3414</v>
      </c>
      <c r="O3631" s="78" t="s">
        <v>2167</v>
      </c>
      <c r="P3631" s="82">
        <v>12</v>
      </c>
      <c r="Q3631" s="78" t="s">
        <v>3060</v>
      </c>
      <c r="R3631" s="82">
        <v>1</v>
      </c>
      <c r="S3631" s="82">
        <v>1</v>
      </c>
      <c r="T3631" s="82">
        <v>1</v>
      </c>
      <c r="U3631" s="82">
        <v>1</v>
      </c>
      <c r="V3631" s="82">
        <v>1</v>
      </c>
      <c r="W3631" s="82">
        <v>1</v>
      </c>
      <c r="X3631" s="82">
        <v>1</v>
      </c>
      <c r="Y3631" s="82">
        <v>1</v>
      </c>
      <c r="Z3631" s="82">
        <v>1</v>
      </c>
      <c r="AA3631" s="82">
        <v>1</v>
      </c>
      <c r="AB3631" s="82">
        <v>1</v>
      </c>
      <c r="AC3631" s="82">
        <v>1</v>
      </c>
      <c r="AD3631" s="85" t="str">
        <f>IF(A3631&lt;&gt;"",IF(D3631="DIRECCIÓN_DE_TRANSFERENCIAS","280 0031",VLOOKUP(C3631,NIVELES!$A$14:$B$105,2,0)),"")</f>
        <v>280 7420</v>
      </c>
      <c r="AE3631" s="86" t="s">
        <v>322</v>
      </c>
      <c r="AF3631" s="86" t="s">
        <v>542</v>
      </c>
      <c r="AG3631" s="79" t="str">
        <f>+IF(AF3631&lt;&gt;"",VLOOKUP(AF3631,NIVELES!$A$666:$B$673,2,0),"")</f>
        <v>SISTEMA_DE_PROTECCIÓN_ESPECIAL_EN_EL_CICLO_DE_VIDA</v>
      </c>
      <c r="AH3631" s="78" t="s">
        <v>452</v>
      </c>
      <c r="AI3631" s="79" t="str">
        <f>IF(AH3631&lt;&gt;"",VLOOKUP(CONCATENATE(AG3631,AH3631),NIVELES!$B$676:$C$745,2,0),"")</f>
        <v>Modalidades De Proteccion Especial Directos</v>
      </c>
      <c r="AJ3631" s="78" t="s">
        <v>517</v>
      </c>
      <c r="AK3631" s="79" t="str">
        <f>+IF(AJ3631&lt;&gt;"",VLOOKUP(AJ3631,NIVELES!$A$816:$B$892,2,0),"")</f>
        <v>NO APLICA</v>
      </c>
      <c r="AL3631" s="78" t="s">
        <v>553</v>
      </c>
      <c r="AM3631" s="78">
        <v>510510</v>
      </c>
      <c r="AN3631" s="79" t="str">
        <f>IF(AM3631&lt;&gt;"",+VLOOKUP(AM3631,NIVELES!$A$1652:$B$2466,2,0),"")</f>
        <v>Servicios Personales por Contrato</v>
      </c>
      <c r="AO3631" s="87">
        <v>21692</v>
      </c>
      <c r="AP3631" s="88">
        <v>1971.76</v>
      </c>
      <c r="AQ3631" s="88"/>
      <c r="AR3631" s="88"/>
      <c r="AS3631" s="88"/>
      <c r="AT3631" s="88"/>
      <c r="AU3631" s="88"/>
      <c r="AV3631" s="88"/>
      <c r="AW3631" s="88"/>
      <c r="AX3631" s="88"/>
      <c r="AY3631" s="88"/>
      <c r="AZ3631" s="88"/>
      <c r="BA3631" s="88">
        <v>19720.240000000002</v>
      </c>
      <c r="BB3631" s="89">
        <f t="shared" si="223"/>
        <v>21692</v>
      </c>
      <c r="BC3631" s="90" t="str">
        <f t="shared" si="222"/>
        <v>OK</v>
      </c>
      <c r="BD3631" s="91" t="str">
        <f t="shared" si="224"/>
        <v xml:space="preserve">                  </v>
      </c>
      <c r="BE3631" s="92">
        <f t="shared" si="225"/>
        <v>12</v>
      </c>
    </row>
    <row r="3632" spans="1:57" s="74" customFormat="1" ht="50.1" customHeight="1" x14ac:dyDescent="0.2">
      <c r="A3632" s="78" t="s">
        <v>55</v>
      </c>
      <c r="B3632" s="78" t="s">
        <v>65</v>
      </c>
      <c r="C3632" s="78" t="s">
        <v>35</v>
      </c>
      <c r="D3632" s="78" t="s">
        <v>605</v>
      </c>
      <c r="E3632" s="79" t="str">
        <f>+IF(C3632&lt;&gt;"",VLOOKUP(MID(C3632,18,5),NIVELES!$A$133:$B$213,2,0),"")</f>
        <v>LOJA</v>
      </c>
      <c r="F3632" s="80" t="s">
        <v>195</v>
      </c>
      <c r="G3632" s="81" t="str">
        <f>+IF(F3632&lt;&gt;"",VLOOKUP(F3632,NIVELES!$A$246:$C$464,3,0),"")</f>
        <v>SUR</v>
      </c>
      <c r="H3632" s="82" t="s">
        <v>1024</v>
      </c>
      <c r="I3632" s="78" t="s">
        <v>2183</v>
      </c>
      <c r="J3632" s="78" t="s">
        <v>2184</v>
      </c>
      <c r="K3632" s="78" t="s">
        <v>2185</v>
      </c>
      <c r="L3632" s="78" t="s">
        <v>3413</v>
      </c>
      <c r="M3632" s="78">
        <v>30</v>
      </c>
      <c r="N3632" s="78" t="s">
        <v>3414</v>
      </c>
      <c r="O3632" s="78" t="s">
        <v>2167</v>
      </c>
      <c r="P3632" s="82">
        <v>12</v>
      </c>
      <c r="Q3632" s="78" t="s">
        <v>3060</v>
      </c>
      <c r="R3632" s="82">
        <v>1</v>
      </c>
      <c r="S3632" s="82">
        <v>1</v>
      </c>
      <c r="T3632" s="82">
        <v>1</v>
      </c>
      <c r="U3632" s="82">
        <v>1</v>
      </c>
      <c r="V3632" s="82">
        <v>1</v>
      </c>
      <c r="W3632" s="82">
        <v>1</v>
      </c>
      <c r="X3632" s="82">
        <v>1</v>
      </c>
      <c r="Y3632" s="82">
        <v>1</v>
      </c>
      <c r="Z3632" s="82">
        <v>1</v>
      </c>
      <c r="AA3632" s="82">
        <v>1</v>
      </c>
      <c r="AB3632" s="82">
        <v>1</v>
      </c>
      <c r="AC3632" s="82">
        <v>1</v>
      </c>
      <c r="AD3632" s="85" t="str">
        <f>IF(A3632&lt;&gt;"",IF(D3632="DIRECCIÓN_DE_TRANSFERENCIAS","280 0031",VLOOKUP(C3632,NIVELES!$A$14:$B$105,2,0)),"")</f>
        <v>280 7420</v>
      </c>
      <c r="AE3632" s="86" t="s">
        <v>322</v>
      </c>
      <c r="AF3632" s="86" t="s">
        <v>542</v>
      </c>
      <c r="AG3632" s="79" t="str">
        <f>+IF(AF3632&lt;&gt;"",VLOOKUP(AF3632,NIVELES!$A$666:$B$673,2,0),"")</f>
        <v>SISTEMA_DE_PROTECCIÓN_ESPECIAL_EN_EL_CICLO_DE_VIDA</v>
      </c>
      <c r="AH3632" s="78" t="s">
        <v>452</v>
      </c>
      <c r="AI3632" s="79" t="str">
        <f>IF(AH3632&lt;&gt;"",VLOOKUP(CONCATENATE(AG3632,AH3632),NIVELES!$B$676:$C$745,2,0),"")</f>
        <v>Modalidades De Proteccion Especial Directos</v>
      </c>
      <c r="AJ3632" s="78" t="s">
        <v>517</v>
      </c>
      <c r="AK3632" s="79" t="str">
        <f>+IF(AJ3632&lt;&gt;"",VLOOKUP(AJ3632,NIVELES!$A$816:$B$892,2,0),"")</f>
        <v>NO APLICA</v>
      </c>
      <c r="AL3632" s="78" t="s">
        <v>553</v>
      </c>
      <c r="AM3632" s="78">
        <v>510601</v>
      </c>
      <c r="AN3632" s="79" t="str">
        <f>IF(AM3632&lt;&gt;"",+VLOOKUP(AM3632,NIVELES!$A$1652:$B$2466,2,0),"")</f>
        <v>Aporte Patronal</v>
      </c>
      <c r="AO3632" s="87">
        <v>2093.2800000000002</v>
      </c>
      <c r="AP3632" s="88">
        <v>190.28</v>
      </c>
      <c r="AQ3632" s="88"/>
      <c r="AR3632" s="88"/>
      <c r="AS3632" s="88"/>
      <c r="AT3632" s="88"/>
      <c r="AU3632" s="88"/>
      <c r="AV3632" s="88"/>
      <c r="AW3632" s="88"/>
      <c r="AX3632" s="88"/>
      <c r="AY3632" s="88"/>
      <c r="AZ3632" s="88"/>
      <c r="BA3632" s="88">
        <v>1903</v>
      </c>
      <c r="BB3632" s="89">
        <f t="shared" si="223"/>
        <v>2093.2800000000002</v>
      </c>
      <c r="BC3632" s="90" t="str">
        <f t="shared" si="222"/>
        <v>OK</v>
      </c>
      <c r="BD3632" s="91" t="str">
        <f t="shared" si="224"/>
        <v xml:space="preserve">                  </v>
      </c>
      <c r="BE3632" s="92">
        <f t="shared" si="225"/>
        <v>12</v>
      </c>
    </row>
    <row r="3633" spans="1:57" s="74" customFormat="1" ht="50.1" customHeight="1" x14ac:dyDescent="0.2">
      <c r="A3633" s="78" t="s">
        <v>55</v>
      </c>
      <c r="B3633" s="78" t="s">
        <v>65</v>
      </c>
      <c r="C3633" s="78" t="s">
        <v>35</v>
      </c>
      <c r="D3633" s="78" t="s">
        <v>605</v>
      </c>
      <c r="E3633" s="79" t="str">
        <f>+IF(C3633&lt;&gt;"",VLOOKUP(MID(C3633,18,5),NIVELES!$A$133:$B$213,2,0),"")</f>
        <v>LOJA</v>
      </c>
      <c r="F3633" s="80" t="s">
        <v>195</v>
      </c>
      <c r="G3633" s="81" t="str">
        <f>+IF(F3633&lt;&gt;"",VLOOKUP(F3633,NIVELES!$A$246:$C$464,3,0),"")</f>
        <v>SUR</v>
      </c>
      <c r="H3633" s="82" t="s">
        <v>1024</v>
      </c>
      <c r="I3633" s="78" t="s">
        <v>2183</v>
      </c>
      <c r="J3633" s="78" t="s">
        <v>2184</v>
      </c>
      <c r="K3633" s="78" t="s">
        <v>2185</v>
      </c>
      <c r="L3633" s="78" t="s">
        <v>3413</v>
      </c>
      <c r="M3633" s="78">
        <v>30</v>
      </c>
      <c r="N3633" s="78" t="s">
        <v>3414</v>
      </c>
      <c r="O3633" s="78" t="s">
        <v>2167</v>
      </c>
      <c r="P3633" s="82">
        <v>12</v>
      </c>
      <c r="Q3633" s="78" t="s">
        <v>3060</v>
      </c>
      <c r="R3633" s="82">
        <v>1</v>
      </c>
      <c r="S3633" s="82">
        <v>1</v>
      </c>
      <c r="T3633" s="82">
        <v>1</v>
      </c>
      <c r="U3633" s="82">
        <v>1</v>
      </c>
      <c r="V3633" s="82">
        <v>1</v>
      </c>
      <c r="W3633" s="82">
        <v>1</v>
      </c>
      <c r="X3633" s="82">
        <v>1</v>
      </c>
      <c r="Y3633" s="82">
        <v>1</v>
      </c>
      <c r="Z3633" s="82">
        <v>1</v>
      </c>
      <c r="AA3633" s="82">
        <v>1</v>
      </c>
      <c r="AB3633" s="82">
        <v>1</v>
      </c>
      <c r="AC3633" s="82">
        <v>1</v>
      </c>
      <c r="AD3633" s="85" t="str">
        <f>IF(A3633&lt;&gt;"",IF(D3633="DIRECCIÓN_DE_TRANSFERENCIAS","280 0031",VLOOKUP(C3633,NIVELES!$A$14:$B$105,2,0)),"")</f>
        <v>280 7420</v>
      </c>
      <c r="AE3633" s="86" t="s">
        <v>322</v>
      </c>
      <c r="AF3633" s="86" t="s">
        <v>542</v>
      </c>
      <c r="AG3633" s="79" t="str">
        <f>+IF(AF3633&lt;&gt;"",VLOOKUP(AF3633,NIVELES!$A$666:$B$673,2,0),"")</f>
        <v>SISTEMA_DE_PROTECCIÓN_ESPECIAL_EN_EL_CICLO_DE_VIDA</v>
      </c>
      <c r="AH3633" s="78" t="s">
        <v>452</v>
      </c>
      <c r="AI3633" s="79" t="str">
        <f>IF(AH3633&lt;&gt;"",VLOOKUP(CONCATENATE(AG3633,AH3633),NIVELES!$B$676:$C$745,2,0),"")</f>
        <v>Modalidades De Proteccion Especial Directos</v>
      </c>
      <c r="AJ3633" s="78" t="s">
        <v>517</v>
      </c>
      <c r="AK3633" s="79" t="str">
        <f>+IF(AJ3633&lt;&gt;"",VLOOKUP(AJ3633,NIVELES!$A$816:$B$892,2,0),"")</f>
        <v>NO APLICA</v>
      </c>
      <c r="AL3633" s="78" t="s">
        <v>553</v>
      </c>
      <c r="AM3633" s="78">
        <v>510602</v>
      </c>
      <c r="AN3633" s="79" t="str">
        <f>IF(AM3633&lt;&gt;"",+VLOOKUP(AM3633,NIVELES!$A$1652:$B$2466,2,0),"")</f>
        <v>Fondo de Reserva</v>
      </c>
      <c r="AO3633" s="87">
        <v>1807.67</v>
      </c>
      <c r="AP3633" s="88">
        <v>81.61</v>
      </c>
      <c r="AQ3633" s="88"/>
      <c r="AR3633" s="88"/>
      <c r="AS3633" s="88"/>
      <c r="AT3633" s="88"/>
      <c r="AU3633" s="88"/>
      <c r="AV3633" s="88"/>
      <c r="AW3633" s="88"/>
      <c r="AX3633" s="88"/>
      <c r="AY3633" s="88"/>
      <c r="AZ3633" s="88"/>
      <c r="BA3633" s="88">
        <v>1726.06</v>
      </c>
      <c r="BB3633" s="89">
        <f t="shared" si="223"/>
        <v>1807.6699999999998</v>
      </c>
      <c r="BC3633" s="90" t="str">
        <f t="shared" si="222"/>
        <v>OK</v>
      </c>
      <c r="BD3633" s="91" t="str">
        <f t="shared" si="224"/>
        <v xml:space="preserve">                  </v>
      </c>
      <c r="BE3633" s="92">
        <f t="shared" si="225"/>
        <v>12</v>
      </c>
    </row>
    <row r="3634" spans="1:57" s="74" customFormat="1" ht="50.1" customHeight="1" x14ac:dyDescent="0.2">
      <c r="A3634" s="78" t="s">
        <v>55</v>
      </c>
      <c r="B3634" s="78" t="s">
        <v>65</v>
      </c>
      <c r="C3634" s="78" t="s">
        <v>35</v>
      </c>
      <c r="D3634" s="78" t="s">
        <v>605</v>
      </c>
      <c r="E3634" s="79" t="str">
        <f>+IF(C3634&lt;&gt;"",VLOOKUP(MID(C3634,18,5),NIVELES!$A$133:$B$213,2,0),"")</f>
        <v>LOJA</v>
      </c>
      <c r="F3634" s="80" t="s">
        <v>195</v>
      </c>
      <c r="G3634" s="81" t="str">
        <f>+IF(F3634&lt;&gt;"",VLOOKUP(F3634,NIVELES!$A$246:$C$464,3,0),"")</f>
        <v>SUR</v>
      </c>
      <c r="H3634" s="82" t="s">
        <v>1024</v>
      </c>
      <c r="I3634" s="78" t="s">
        <v>2201</v>
      </c>
      <c r="J3634" s="78" t="s">
        <v>2184</v>
      </c>
      <c r="K3634" s="78" t="s">
        <v>2185</v>
      </c>
      <c r="L3634" s="78" t="s">
        <v>2312</v>
      </c>
      <c r="M3634" s="78">
        <v>117</v>
      </c>
      <c r="N3634" s="78" t="s">
        <v>2313</v>
      </c>
      <c r="O3634" s="78" t="s">
        <v>2167</v>
      </c>
      <c r="P3634" s="82">
        <v>12</v>
      </c>
      <c r="Q3634" s="78" t="s">
        <v>3060</v>
      </c>
      <c r="R3634" s="82">
        <v>1</v>
      </c>
      <c r="S3634" s="82">
        <v>1</v>
      </c>
      <c r="T3634" s="82">
        <v>1</v>
      </c>
      <c r="U3634" s="82">
        <v>1</v>
      </c>
      <c r="V3634" s="82">
        <v>1</v>
      </c>
      <c r="W3634" s="82">
        <v>1</v>
      </c>
      <c r="X3634" s="82">
        <v>1</v>
      </c>
      <c r="Y3634" s="82">
        <v>1</v>
      </c>
      <c r="Z3634" s="82">
        <v>1</v>
      </c>
      <c r="AA3634" s="82">
        <v>1</v>
      </c>
      <c r="AB3634" s="82">
        <v>1</v>
      </c>
      <c r="AC3634" s="82">
        <v>1</v>
      </c>
      <c r="AD3634" s="85" t="str">
        <f>IF(A3634&lt;&gt;"",IF(D3634="DIRECCIÓN_DE_TRANSFERENCIAS","280 0031",VLOOKUP(C3634,NIVELES!$A$14:$B$105,2,0)),"")</f>
        <v>280 7420</v>
      </c>
      <c r="AE3634" s="86" t="s">
        <v>322</v>
      </c>
      <c r="AF3634" s="86" t="s">
        <v>543</v>
      </c>
      <c r="AG3634" s="79" t="str">
        <f>+IF(AF3634&lt;&gt;"",VLOOKUP(AF3634,NIVELES!$A$666:$B$673,2,0),"")</f>
        <v>DESARROLLO_INFANTIL</v>
      </c>
      <c r="AH3634" s="78" t="s">
        <v>322</v>
      </c>
      <c r="AI3634" s="79" t="str">
        <f>IF(AH3634&lt;&gt;"",VLOOKUP(CONCATENATE(AG3634,AH3634),NIVELES!$B$676:$C$745,2,0),"")</f>
        <v>Centros Infantiles Del Buen Vivir Atencion Directa -Funcionamiento Operación Y Atencion De Unidades</v>
      </c>
      <c r="AJ3634" s="78" t="s">
        <v>517</v>
      </c>
      <c r="AK3634" s="79" t="str">
        <f>+IF(AJ3634&lt;&gt;"",VLOOKUP(AJ3634,NIVELES!$A$816:$B$892,2,0),"")</f>
        <v>NO APLICA</v>
      </c>
      <c r="AL3634" s="78" t="s">
        <v>553</v>
      </c>
      <c r="AM3634" s="78">
        <v>510105</v>
      </c>
      <c r="AN3634" s="79" t="str">
        <f>IF(AM3634&lt;&gt;"",+VLOOKUP(AM3634,NIVELES!$A$1652:$B$2466,2,0),"")</f>
        <v>Remuneraciones Unificadas</v>
      </c>
      <c r="AO3634" s="87">
        <v>94044</v>
      </c>
      <c r="AP3634" s="88">
        <v>7837</v>
      </c>
      <c r="AQ3634" s="88">
        <v>7837</v>
      </c>
      <c r="AR3634" s="88">
        <v>7837</v>
      </c>
      <c r="AS3634" s="88">
        <v>7837</v>
      </c>
      <c r="AT3634" s="88">
        <v>7837</v>
      </c>
      <c r="AU3634" s="88">
        <v>7837</v>
      </c>
      <c r="AV3634" s="88">
        <v>7837</v>
      </c>
      <c r="AW3634" s="88">
        <v>7837</v>
      </c>
      <c r="AX3634" s="88">
        <v>7837</v>
      </c>
      <c r="AY3634" s="88">
        <v>7837</v>
      </c>
      <c r="AZ3634" s="88">
        <v>7837</v>
      </c>
      <c r="BA3634" s="88">
        <v>7837</v>
      </c>
      <c r="BB3634" s="89">
        <f t="shared" si="223"/>
        <v>94044</v>
      </c>
      <c r="BC3634" s="90" t="str">
        <f t="shared" si="222"/>
        <v>OK</v>
      </c>
      <c r="BD3634" s="91" t="str">
        <f t="shared" si="224"/>
        <v xml:space="preserve">                  </v>
      </c>
      <c r="BE3634" s="92">
        <f t="shared" si="225"/>
        <v>12</v>
      </c>
    </row>
    <row r="3635" spans="1:57" s="74" customFormat="1" ht="50.1" customHeight="1" x14ac:dyDescent="0.2">
      <c r="A3635" s="78" t="s">
        <v>55</v>
      </c>
      <c r="B3635" s="78" t="s">
        <v>65</v>
      </c>
      <c r="C3635" s="78" t="s">
        <v>35</v>
      </c>
      <c r="D3635" s="78" t="s">
        <v>605</v>
      </c>
      <c r="E3635" s="79" t="str">
        <f>+IF(C3635&lt;&gt;"",VLOOKUP(MID(C3635,18,5),NIVELES!$A$133:$B$213,2,0),"")</f>
        <v>LOJA</v>
      </c>
      <c r="F3635" s="80" t="s">
        <v>195</v>
      </c>
      <c r="G3635" s="81" t="str">
        <f>+IF(F3635&lt;&gt;"",VLOOKUP(F3635,NIVELES!$A$246:$C$464,3,0),"")</f>
        <v>SUR</v>
      </c>
      <c r="H3635" s="82" t="s">
        <v>1024</v>
      </c>
      <c r="I3635" s="78" t="s">
        <v>2201</v>
      </c>
      <c r="J3635" s="78" t="s">
        <v>2184</v>
      </c>
      <c r="K3635" s="78" t="s">
        <v>2185</v>
      </c>
      <c r="L3635" s="78" t="s">
        <v>2312</v>
      </c>
      <c r="M3635" s="78">
        <v>117</v>
      </c>
      <c r="N3635" s="78" t="s">
        <v>2313</v>
      </c>
      <c r="O3635" s="78" t="s">
        <v>2167</v>
      </c>
      <c r="P3635" s="82">
        <v>12</v>
      </c>
      <c r="Q3635" s="78" t="s">
        <v>3060</v>
      </c>
      <c r="R3635" s="82">
        <v>1</v>
      </c>
      <c r="S3635" s="82">
        <v>1</v>
      </c>
      <c r="T3635" s="82">
        <v>1</v>
      </c>
      <c r="U3635" s="82">
        <v>1</v>
      </c>
      <c r="V3635" s="82">
        <v>1</v>
      </c>
      <c r="W3635" s="82">
        <v>1</v>
      </c>
      <c r="X3635" s="82">
        <v>1</v>
      </c>
      <c r="Y3635" s="82">
        <v>1</v>
      </c>
      <c r="Z3635" s="82">
        <v>1</v>
      </c>
      <c r="AA3635" s="82">
        <v>1</v>
      </c>
      <c r="AB3635" s="82">
        <v>1</v>
      </c>
      <c r="AC3635" s="82">
        <v>1</v>
      </c>
      <c r="AD3635" s="85" t="str">
        <f>IF(A3635&lt;&gt;"",IF(D3635="DIRECCIÓN_DE_TRANSFERENCIAS","280 0031",VLOOKUP(C3635,NIVELES!$A$14:$B$105,2,0)),"")</f>
        <v>280 7420</v>
      </c>
      <c r="AE3635" s="86" t="s">
        <v>322</v>
      </c>
      <c r="AF3635" s="86" t="s">
        <v>543</v>
      </c>
      <c r="AG3635" s="79" t="str">
        <f>+IF(AF3635&lt;&gt;"",VLOOKUP(AF3635,NIVELES!$A$666:$B$673,2,0),"")</f>
        <v>DESARROLLO_INFANTIL</v>
      </c>
      <c r="AH3635" s="78" t="s">
        <v>322</v>
      </c>
      <c r="AI3635" s="79" t="str">
        <f>IF(AH3635&lt;&gt;"",VLOOKUP(CONCATENATE(AG3635,AH3635),NIVELES!$B$676:$C$745,2,0),"")</f>
        <v>Centros Infantiles Del Buen Vivir Atencion Directa -Funcionamiento Operación Y Atencion De Unidades</v>
      </c>
      <c r="AJ3635" s="78" t="s">
        <v>517</v>
      </c>
      <c r="AK3635" s="79" t="str">
        <f>+IF(AJ3635&lt;&gt;"",VLOOKUP(AJ3635,NIVELES!$A$816:$B$892,2,0),"")</f>
        <v>NO APLICA</v>
      </c>
      <c r="AL3635" s="78" t="s">
        <v>553</v>
      </c>
      <c r="AM3635" s="78">
        <v>510203</v>
      </c>
      <c r="AN3635" s="79" t="str">
        <f>IF(AM3635&lt;&gt;"",+VLOOKUP(AM3635,NIVELES!$A$1652:$B$2466,2,0),"")</f>
        <v>Decimotercer Sueldo</v>
      </c>
      <c r="AO3635" s="87">
        <v>7932.83</v>
      </c>
      <c r="AP3635" s="88"/>
      <c r="AQ3635" s="88"/>
      <c r="AR3635" s="88"/>
      <c r="AS3635" s="88"/>
      <c r="AT3635" s="88"/>
      <c r="AU3635" s="88"/>
      <c r="AV3635" s="88"/>
      <c r="AW3635" s="88"/>
      <c r="AX3635" s="88"/>
      <c r="AY3635" s="88"/>
      <c r="AZ3635" s="88"/>
      <c r="BA3635" s="88">
        <v>7932.83</v>
      </c>
      <c r="BB3635" s="89">
        <f t="shared" si="223"/>
        <v>7932.83</v>
      </c>
      <c r="BC3635" s="90" t="str">
        <f t="shared" si="222"/>
        <v>OK</v>
      </c>
      <c r="BD3635" s="91" t="str">
        <f t="shared" si="224"/>
        <v xml:space="preserve">                  </v>
      </c>
      <c r="BE3635" s="92">
        <f t="shared" si="225"/>
        <v>12</v>
      </c>
    </row>
    <row r="3636" spans="1:57" s="74" customFormat="1" ht="50.1" customHeight="1" x14ac:dyDescent="0.2">
      <c r="A3636" s="78" t="s">
        <v>55</v>
      </c>
      <c r="B3636" s="78" t="s">
        <v>65</v>
      </c>
      <c r="C3636" s="78" t="s">
        <v>35</v>
      </c>
      <c r="D3636" s="78" t="s">
        <v>605</v>
      </c>
      <c r="E3636" s="79" t="str">
        <f>+IF(C3636&lt;&gt;"",VLOOKUP(MID(C3636,18,5),NIVELES!$A$133:$B$213,2,0),"")</f>
        <v>LOJA</v>
      </c>
      <c r="F3636" s="80" t="s">
        <v>195</v>
      </c>
      <c r="G3636" s="81" t="str">
        <f>+IF(F3636&lt;&gt;"",VLOOKUP(F3636,NIVELES!$A$246:$C$464,3,0),"")</f>
        <v>SUR</v>
      </c>
      <c r="H3636" s="82" t="s">
        <v>1024</v>
      </c>
      <c r="I3636" s="78" t="s">
        <v>2201</v>
      </c>
      <c r="J3636" s="78" t="s">
        <v>2184</v>
      </c>
      <c r="K3636" s="78" t="s">
        <v>2185</v>
      </c>
      <c r="L3636" s="78" t="s">
        <v>2312</v>
      </c>
      <c r="M3636" s="78">
        <v>117</v>
      </c>
      <c r="N3636" s="78" t="s">
        <v>2313</v>
      </c>
      <c r="O3636" s="78" t="s">
        <v>2167</v>
      </c>
      <c r="P3636" s="82">
        <v>12</v>
      </c>
      <c r="Q3636" s="78" t="s">
        <v>3060</v>
      </c>
      <c r="R3636" s="82">
        <v>1</v>
      </c>
      <c r="S3636" s="82">
        <v>1</v>
      </c>
      <c r="T3636" s="82">
        <v>1</v>
      </c>
      <c r="U3636" s="82">
        <v>1</v>
      </c>
      <c r="V3636" s="82">
        <v>1</v>
      </c>
      <c r="W3636" s="82">
        <v>1</v>
      </c>
      <c r="X3636" s="82">
        <v>1</v>
      </c>
      <c r="Y3636" s="82">
        <v>1</v>
      </c>
      <c r="Z3636" s="82">
        <v>1</v>
      </c>
      <c r="AA3636" s="82">
        <v>1</v>
      </c>
      <c r="AB3636" s="82">
        <v>1</v>
      </c>
      <c r="AC3636" s="82">
        <v>1</v>
      </c>
      <c r="AD3636" s="85" t="str">
        <f>IF(A3636&lt;&gt;"",IF(D3636="DIRECCIÓN_DE_TRANSFERENCIAS","280 0031",VLOOKUP(C3636,NIVELES!$A$14:$B$105,2,0)),"")</f>
        <v>280 7420</v>
      </c>
      <c r="AE3636" s="86" t="s">
        <v>322</v>
      </c>
      <c r="AF3636" s="86" t="s">
        <v>543</v>
      </c>
      <c r="AG3636" s="79" t="str">
        <f>+IF(AF3636&lt;&gt;"",VLOOKUP(AF3636,NIVELES!$A$666:$B$673,2,0),"")</f>
        <v>DESARROLLO_INFANTIL</v>
      </c>
      <c r="AH3636" s="78" t="s">
        <v>322</v>
      </c>
      <c r="AI3636" s="79" t="str">
        <f>IF(AH3636&lt;&gt;"",VLOOKUP(CONCATENATE(AG3636,AH3636),NIVELES!$B$676:$C$745,2,0),"")</f>
        <v>Centros Infantiles Del Buen Vivir Atencion Directa -Funcionamiento Operación Y Atencion De Unidades</v>
      </c>
      <c r="AJ3636" s="78" t="s">
        <v>517</v>
      </c>
      <c r="AK3636" s="79" t="str">
        <f>+IF(AJ3636&lt;&gt;"",VLOOKUP(AJ3636,NIVELES!$A$816:$B$892,2,0),"")</f>
        <v>NO APLICA</v>
      </c>
      <c r="AL3636" s="78" t="s">
        <v>553</v>
      </c>
      <c r="AM3636" s="78">
        <v>510204</v>
      </c>
      <c r="AN3636" s="79" t="str">
        <f>IF(AM3636&lt;&gt;"",+VLOOKUP(AM3636,NIVELES!$A$1652:$B$2466,2,0),"")</f>
        <v>Decimocuarto Sueldo</v>
      </c>
      <c r="AO3636" s="87">
        <v>5056.33</v>
      </c>
      <c r="AP3636" s="88"/>
      <c r="AQ3636" s="88"/>
      <c r="AR3636" s="88">
        <v>5056.33</v>
      </c>
      <c r="AS3636" s="88"/>
      <c r="AT3636" s="88"/>
      <c r="AU3636" s="88"/>
      <c r="AV3636" s="88"/>
      <c r="AW3636" s="88"/>
      <c r="AX3636" s="88"/>
      <c r="AY3636" s="88"/>
      <c r="AZ3636" s="88"/>
      <c r="BA3636" s="88"/>
      <c r="BB3636" s="89">
        <f t="shared" si="223"/>
        <v>5056.33</v>
      </c>
      <c r="BC3636" s="90" t="str">
        <f t="shared" si="222"/>
        <v>OK</v>
      </c>
      <c r="BD3636" s="91" t="str">
        <f t="shared" si="224"/>
        <v xml:space="preserve">                  </v>
      </c>
      <c r="BE3636" s="92">
        <f t="shared" si="225"/>
        <v>12</v>
      </c>
    </row>
    <row r="3637" spans="1:57" s="74" customFormat="1" ht="50.1" customHeight="1" x14ac:dyDescent="0.2">
      <c r="A3637" s="78" t="s">
        <v>55</v>
      </c>
      <c r="B3637" s="78" t="s">
        <v>65</v>
      </c>
      <c r="C3637" s="78" t="s">
        <v>35</v>
      </c>
      <c r="D3637" s="78" t="s">
        <v>605</v>
      </c>
      <c r="E3637" s="79" t="str">
        <f>+IF(C3637&lt;&gt;"",VLOOKUP(MID(C3637,18,5),NIVELES!$A$133:$B$213,2,0),"")</f>
        <v>LOJA</v>
      </c>
      <c r="F3637" s="80" t="s">
        <v>195</v>
      </c>
      <c r="G3637" s="81" t="str">
        <f>+IF(F3637&lt;&gt;"",VLOOKUP(F3637,NIVELES!$A$246:$C$464,3,0),"")</f>
        <v>SUR</v>
      </c>
      <c r="H3637" s="82" t="s">
        <v>1024</v>
      </c>
      <c r="I3637" s="78" t="s">
        <v>2201</v>
      </c>
      <c r="J3637" s="78" t="s">
        <v>2184</v>
      </c>
      <c r="K3637" s="78" t="s">
        <v>2185</v>
      </c>
      <c r="L3637" s="78" t="s">
        <v>2312</v>
      </c>
      <c r="M3637" s="78">
        <v>117</v>
      </c>
      <c r="N3637" s="78" t="s">
        <v>2313</v>
      </c>
      <c r="O3637" s="78" t="s">
        <v>2167</v>
      </c>
      <c r="P3637" s="82">
        <v>12</v>
      </c>
      <c r="Q3637" s="78" t="s">
        <v>3060</v>
      </c>
      <c r="R3637" s="82">
        <v>1</v>
      </c>
      <c r="S3637" s="82">
        <v>1</v>
      </c>
      <c r="T3637" s="82">
        <v>1</v>
      </c>
      <c r="U3637" s="82">
        <v>1</v>
      </c>
      <c r="V3637" s="82">
        <v>1</v>
      </c>
      <c r="W3637" s="82">
        <v>1</v>
      </c>
      <c r="X3637" s="82">
        <v>1</v>
      </c>
      <c r="Y3637" s="82">
        <v>1</v>
      </c>
      <c r="Z3637" s="82">
        <v>1</v>
      </c>
      <c r="AA3637" s="82">
        <v>1</v>
      </c>
      <c r="AB3637" s="82">
        <v>1</v>
      </c>
      <c r="AC3637" s="82">
        <v>1</v>
      </c>
      <c r="AD3637" s="85" t="str">
        <f>IF(A3637&lt;&gt;"",IF(D3637="DIRECCIÓN_DE_TRANSFERENCIAS","280 0031",VLOOKUP(C3637,NIVELES!$A$14:$B$105,2,0)),"")</f>
        <v>280 7420</v>
      </c>
      <c r="AE3637" s="86" t="s">
        <v>322</v>
      </c>
      <c r="AF3637" s="86" t="s">
        <v>543</v>
      </c>
      <c r="AG3637" s="79" t="str">
        <f>+IF(AF3637&lt;&gt;"",VLOOKUP(AF3637,NIVELES!$A$666:$B$673,2,0),"")</f>
        <v>DESARROLLO_INFANTIL</v>
      </c>
      <c r="AH3637" s="78" t="s">
        <v>322</v>
      </c>
      <c r="AI3637" s="79" t="str">
        <f>IF(AH3637&lt;&gt;"",VLOOKUP(CONCATENATE(AG3637,AH3637),NIVELES!$B$676:$C$745,2,0),"")</f>
        <v>Centros Infantiles Del Buen Vivir Atencion Directa -Funcionamiento Operación Y Atencion De Unidades</v>
      </c>
      <c r="AJ3637" s="78" t="s">
        <v>517</v>
      </c>
      <c r="AK3637" s="79" t="str">
        <f>+IF(AJ3637&lt;&gt;"",VLOOKUP(AJ3637,NIVELES!$A$816:$B$892,2,0),"")</f>
        <v>NO APLICA</v>
      </c>
      <c r="AL3637" s="78" t="s">
        <v>553</v>
      </c>
      <c r="AM3637" s="78">
        <v>510510</v>
      </c>
      <c r="AN3637" s="79" t="str">
        <f>IF(AM3637&lt;&gt;"",+VLOOKUP(AM3637,NIVELES!$A$1652:$B$2466,2,0),"")</f>
        <v>Servicios Personales por Contrato</v>
      </c>
      <c r="AO3637" s="87">
        <v>8987</v>
      </c>
      <c r="AP3637" s="88">
        <v>817</v>
      </c>
      <c r="AQ3637" s="88">
        <v>817</v>
      </c>
      <c r="AR3637" s="88">
        <v>817</v>
      </c>
      <c r="AS3637" s="88">
        <v>817</v>
      </c>
      <c r="AT3637" s="88">
        <v>817</v>
      </c>
      <c r="AU3637" s="88">
        <v>817</v>
      </c>
      <c r="AV3637" s="88">
        <v>817</v>
      </c>
      <c r="AW3637" s="88">
        <v>817</v>
      </c>
      <c r="AX3637" s="88">
        <v>817</v>
      </c>
      <c r="AY3637" s="88">
        <v>817</v>
      </c>
      <c r="AZ3637" s="88">
        <v>817</v>
      </c>
      <c r="BA3637" s="88"/>
      <c r="BB3637" s="89">
        <f t="shared" si="223"/>
        <v>8987</v>
      </c>
      <c r="BC3637" s="90" t="str">
        <f t="shared" si="222"/>
        <v>OK</v>
      </c>
      <c r="BD3637" s="91" t="str">
        <f t="shared" si="224"/>
        <v xml:space="preserve">                  </v>
      </c>
      <c r="BE3637" s="92">
        <f t="shared" si="225"/>
        <v>12</v>
      </c>
    </row>
    <row r="3638" spans="1:57" s="74" customFormat="1" ht="50.1" customHeight="1" x14ac:dyDescent="0.2">
      <c r="A3638" s="78" t="s">
        <v>55</v>
      </c>
      <c r="B3638" s="78" t="s">
        <v>65</v>
      </c>
      <c r="C3638" s="78" t="s">
        <v>35</v>
      </c>
      <c r="D3638" s="78" t="s">
        <v>605</v>
      </c>
      <c r="E3638" s="79" t="str">
        <f>+IF(C3638&lt;&gt;"",VLOOKUP(MID(C3638,18,5),NIVELES!$A$133:$B$213,2,0),"")</f>
        <v>LOJA</v>
      </c>
      <c r="F3638" s="80" t="s">
        <v>195</v>
      </c>
      <c r="G3638" s="81" t="str">
        <f>+IF(F3638&lt;&gt;"",VLOOKUP(F3638,NIVELES!$A$246:$C$464,3,0),"")</f>
        <v>SUR</v>
      </c>
      <c r="H3638" s="82" t="s">
        <v>1024</v>
      </c>
      <c r="I3638" s="78" t="s">
        <v>2201</v>
      </c>
      <c r="J3638" s="78" t="s">
        <v>2184</v>
      </c>
      <c r="K3638" s="78" t="s">
        <v>2185</v>
      </c>
      <c r="L3638" s="78" t="s">
        <v>2312</v>
      </c>
      <c r="M3638" s="78">
        <v>117</v>
      </c>
      <c r="N3638" s="78" t="s">
        <v>2313</v>
      </c>
      <c r="O3638" s="78" t="s">
        <v>2167</v>
      </c>
      <c r="P3638" s="82">
        <v>12</v>
      </c>
      <c r="Q3638" s="78" t="s">
        <v>3060</v>
      </c>
      <c r="R3638" s="82">
        <v>1</v>
      </c>
      <c r="S3638" s="82">
        <v>1</v>
      </c>
      <c r="T3638" s="82">
        <v>1</v>
      </c>
      <c r="U3638" s="82">
        <v>1</v>
      </c>
      <c r="V3638" s="82">
        <v>1</v>
      </c>
      <c r="W3638" s="82">
        <v>1</v>
      </c>
      <c r="X3638" s="82">
        <v>1</v>
      </c>
      <c r="Y3638" s="82">
        <v>1</v>
      </c>
      <c r="Z3638" s="82">
        <v>1</v>
      </c>
      <c r="AA3638" s="82">
        <v>1</v>
      </c>
      <c r="AB3638" s="82">
        <v>1</v>
      </c>
      <c r="AC3638" s="82">
        <v>1</v>
      </c>
      <c r="AD3638" s="85" t="str">
        <f>IF(A3638&lt;&gt;"",IF(D3638="DIRECCIÓN_DE_TRANSFERENCIAS","280 0031",VLOOKUP(C3638,NIVELES!$A$14:$B$105,2,0)),"")</f>
        <v>280 7420</v>
      </c>
      <c r="AE3638" s="86" t="s">
        <v>322</v>
      </c>
      <c r="AF3638" s="86" t="s">
        <v>543</v>
      </c>
      <c r="AG3638" s="79" t="str">
        <f>+IF(AF3638&lt;&gt;"",VLOOKUP(AF3638,NIVELES!$A$666:$B$673,2,0),"")</f>
        <v>DESARROLLO_INFANTIL</v>
      </c>
      <c r="AH3638" s="78" t="s">
        <v>322</v>
      </c>
      <c r="AI3638" s="79" t="str">
        <f>IF(AH3638&lt;&gt;"",VLOOKUP(CONCATENATE(AG3638,AH3638),NIVELES!$B$676:$C$745,2,0),"")</f>
        <v>Centros Infantiles Del Buen Vivir Atencion Directa -Funcionamiento Operación Y Atencion De Unidades</v>
      </c>
      <c r="AJ3638" s="78" t="s">
        <v>517</v>
      </c>
      <c r="AK3638" s="79" t="str">
        <f>+IF(AJ3638&lt;&gt;"",VLOOKUP(AJ3638,NIVELES!$A$816:$B$892,2,0),"")</f>
        <v>NO APLICA</v>
      </c>
      <c r="AL3638" s="78" t="s">
        <v>553</v>
      </c>
      <c r="AM3638" s="78">
        <v>510601</v>
      </c>
      <c r="AN3638" s="79" t="str">
        <f>IF(AM3638&lt;&gt;"",+VLOOKUP(AM3638,NIVELES!$A$1652:$B$2466,2,0),"")</f>
        <v>Aporte Patronal</v>
      </c>
      <c r="AO3638" s="87">
        <v>9186.2199999999993</v>
      </c>
      <c r="AP3638" s="88">
        <v>835.22</v>
      </c>
      <c r="AQ3638" s="88">
        <v>835.22</v>
      </c>
      <c r="AR3638" s="88">
        <v>835.22</v>
      </c>
      <c r="AS3638" s="88">
        <v>835.22</v>
      </c>
      <c r="AT3638" s="88">
        <v>835.22</v>
      </c>
      <c r="AU3638" s="88">
        <v>835.22</v>
      </c>
      <c r="AV3638" s="88">
        <v>835.22</v>
      </c>
      <c r="AW3638" s="88">
        <v>835.22</v>
      </c>
      <c r="AX3638" s="88">
        <v>835.22</v>
      </c>
      <c r="AY3638" s="88">
        <v>835.22</v>
      </c>
      <c r="AZ3638" s="88">
        <v>834.02</v>
      </c>
      <c r="BA3638" s="88"/>
      <c r="BB3638" s="89">
        <f t="shared" si="223"/>
        <v>9186.2200000000012</v>
      </c>
      <c r="BC3638" s="90" t="str">
        <f t="shared" si="222"/>
        <v>OK</v>
      </c>
      <c r="BD3638" s="91" t="str">
        <f t="shared" si="224"/>
        <v xml:space="preserve">                  </v>
      </c>
      <c r="BE3638" s="92">
        <f t="shared" si="225"/>
        <v>12</v>
      </c>
    </row>
    <row r="3639" spans="1:57" s="74" customFormat="1" ht="50.1" customHeight="1" x14ac:dyDescent="0.2">
      <c r="A3639" s="78" t="s">
        <v>55</v>
      </c>
      <c r="B3639" s="78" t="s">
        <v>65</v>
      </c>
      <c r="C3639" s="78" t="s">
        <v>35</v>
      </c>
      <c r="D3639" s="78" t="s">
        <v>605</v>
      </c>
      <c r="E3639" s="79" t="str">
        <f>+IF(C3639&lt;&gt;"",VLOOKUP(MID(C3639,18,5),NIVELES!$A$133:$B$213,2,0),"")</f>
        <v>LOJA</v>
      </c>
      <c r="F3639" s="80" t="s">
        <v>195</v>
      </c>
      <c r="G3639" s="81" t="str">
        <f>+IF(F3639&lt;&gt;"",VLOOKUP(F3639,NIVELES!$A$246:$C$464,3,0),"")</f>
        <v>SUR</v>
      </c>
      <c r="H3639" s="82" t="s">
        <v>1024</v>
      </c>
      <c r="I3639" s="78" t="s">
        <v>2201</v>
      </c>
      <c r="J3639" s="78" t="s">
        <v>2184</v>
      </c>
      <c r="K3639" s="78" t="s">
        <v>2185</v>
      </c>
      <c r="L3639" s="78" t="s">
        <v>2312</v>
      </c>
      <c r="M3639" s="78">
        <v>117</v>
      </c>
      <c r="N3639" s="78" t="s">
        <v>2313</v>
      </c>
      <c r="O3639" s="78" t="s">
        <v>2167</v>
      </c>
      <c r="P3639" s="82">
        <v>12</v>
      </c>
      <c r="Q3639" s="78" t="s">
        <v>3060</v>
      </c>
      <c r="R3639" s="82">
        <v>1</v>
      </c>
      <c r="S3639" s="82">
        <v>1</v>
      </c>
      <c r="T3639" s="82">
        <v>1</v>
      </c>
      <c r="U3639" s="82">
        <v>1</v>
      </c>
      <c r="V3639" s="82">
        <v>1</v>
      </c>
      <c r="W3639" s="82">
        <v>1</v>
      </c>
      <c r="X3639" s="82">
        <v>1</v>
      </c>
      <c r="Y3639" s="82">
        <v>1</v>
      </c>
      <c r="Z3639" s="82">
        <v>1</v>
      </c>
      <c r="AA3639" s="82">
        <v>1</v>
      </c>
      <c r="AB3639" s="82">
        <v>1</v>
      </c>
      <c r="AC3639" s="82">
        <v>1</v>
      </c>
      <c r="AD3639" s="85" t="str">
        <f>IF(A3639&lt;&gt;"",IF(D3639="DIRECCIÓN_DE_TRANSFERENCIAS","280 0031",VLOOKUP(C3639,NIVELES!$A$14:$B$105,2,0)),"")</f>
        <v>280 7420</v>
      </c>
      <c r="AE3639" s="86" t="s">
        <v>322</v>
      </c>
      <c r="AF3639" s="86" t="s">
        <v>543</v>
      </c>
      <c r="AG3639" s="79" t="str">
        <f>+IF(AF3639&lt;&gt;"",VLOOKUP(AF3639,NIVELES!$A$666:$B$673,2,0),"")</f>
        <v>DESARROLLO_INFANTIL</v>
      </c>
      <c r="AH3639" s="78" t="s">
        <v>322</v>
      </c>
      <c r="AI3639" s="79" t="str">
        <f>IF(AH3639&lt;&gt;"",VLOOKUP(CONCATENATE(AG3639,AH3639),NIVELES!$B$676:$C$745,2,0),"")</f>
        <v>Centros Infantiles Del Buen Vivir Atencion Directa -Funcionamiento Operación Y Atencion De Unidades</v>
      </c>
      <c r="AJ3639" s="78" t="s">
        <v>517</v>
      </c>
      <c r="AK3639" s="79" t="str">
        <f>+IF(AJ3639&lt;&gt;"",VLOOKUP(AJ3639,NIVELES!$A$816:$B$892,2,0),"")</f>
        <v>NO APLICA</v>
      </c>
      <c r="AL3639" s="78" t="s">
        <v>553</v>
      </c>
      <c r="AM3639" s="78">
        <v>510602</v>
      </c>
      <c r="AN3639" s="79" t="str">
        <f>IF(AM3639&lt;&gt;"",+VLOOKUP(AM3639,NIVELES!$A$1652:$B$2466,2,0),"")</f>
        <v>Fondo de Reserva</v>
      </c>
      <c r="AO3639" s="87">
        <v>7932.83</v>
      </c>
      <c r="AP3639" s="88"/>
      <c r="AQ3639" s="88">
        <v>720.88</v>
      </c>
      <c r="AR3639" s="88">
        <v>720.88</v>
      </c>
      <c r="AS3639" s="88">
        <v>720.88</v>
      </c>
      <c r="AT3639" s="88">
        <v>720.88</v>
      </c>
      <c r="AU3639" s="88">
        <v>720.88</v>
      </c>
      <c r="AV3639" s="88">
        <v>720.88</v>
      </c>
      <c r="AW3639" s="88">
        <v>720.88</v>
      </c>
      <c r="AX3639" s="88">
        <v>720.88</v>
      </c>
      <c r="AY3639" s="88">
        <v>720.88</v>
      </c>
      <c r="AZ3639" s="88">
        <v>720.88</v>
      </c>
      <c r="BA3639" s="88">
        <v>724.03</v>
      </c>
      <c r="BB3639" s="89">
        <f t="shared" si="223"/>
        <v>7932.83</v>
      </c>
      <c r="BC3639" s="90" t="str">
        <f t="shared" si="222"/>
        <v>OK</v>
      </c>
      <c r="BD3639" s="91" t="str">
        <f t="shared" si="224"/>
        <v xml:space="preserve">                  </v>
      </c>
      <c r="BE3639" s="92">
        <f t="shared" si="225"/>
        <v>12</v>
      </c>
    </row>
    <row r="3640" spans="1:57" s="74" customFormat="1" ht="50.1" customHeight="1" x14ac:dyDescent="0.2">
      <c r="A3640" s="78" t="s">
        <v>55</v>
      </c>
      <c r="B3640" s="78" t="s">
        <v>65</v>
      </c>
      <c r="C3640" s="78" t="s">
        <v>35</v>
      </c>
      <c r="D3640" s="78" t="s">
        <v>605</v>
      </c>
      <c r="E3640" s="79" t="str">
        <f>+IF(C3640&lt;&gt;"",VLOOKUP(MID(C3640,18,5),NIVELES!$A$133:$B$213,2,0),"")</f>
        <v>LOJA</v>
      </c>
      <c r="F3640" s="80" t="s">
        <v>195</v>
      </c>
      <c r="G3640" s="81" t="str">
        <f>+IF(F3640&lt;&gt;"",VLOOKUP(F3640,NIVELES!$A$246:$C$464,3,0),"")</f>
        <v>SUR</v>
      </c>
      <c r="H3640" s="82" t="s">
        <v>1024</v>
      </c>
      <c r="I3640" s="78" t="s">
        <v>2201</v>
      </c>
      <c r="J3640" s="78" t="s">
        <v>2184</v>
      </c>
      <c r="K3640" s="78" t="s">
        <v>2185</v>
      </c>
      <c r="L3640" s="78" t="s">
        <v>2312</v>
      </c>
      <c r="M3640" s="78">
        <v>117</v>
      </c>
      <c r="N3640" s="78" t="s">
        <v>2313</v>
      </c>
      <c r="O3640" s="78" t="s">
        <v>2174</v>
      </c>
      <c r="P3640" s="82">
        <v>12</v>
      </c>
      <c r="Q3640" s="78" t="s">
        <v>2206</v>
      </c>
      <c r="R3640" s="82">
        <v>1</v>
      </c>
      <c r="S3640" s="82">
        <v>1</v>
      </c>
      <c r="T3640" s="82">
        <v>1</v>
      </c>
      <c r="U3640" s="82">
        <v>1</v>
      </c>
      <c r="V3640" s="82">
        <v>1</v>
      </c>
      <c r="W3640" s="82">
        <v>1</v>
      </c>
      <c r="X3640" s="82">
        <v>1</v>
      </c>
      <c r="Y3640" s="82">
        <v>1</v>
      </c>
      <c r="Z3640" s="82">
        <v>1</v>
      </c>
      <c r="AA3640" s="82">
        <v>1</v>
      </c>
      <c r="AB3640" s="82">
        <v>1</v>
      </c>
      <c r="AC3640" s="82">
        <v>1</v>
      </c>
      <c r="AD3640" s="85" t="str">
        <f>IF(A3640&lt;&gt;"",IF(D3640="DIRECCIÓN_DE_TRANSFERENCIAS","280 0031",VLOOKUP(C3640,NIVELES!$A$14:$B$105,2,0)),"")</f>
        <v>280 7420</v>
      </c>
      <c r="AE3640" s="86" t="s">
        <v>322</v>
      </c>
      <c r="AF3640" s="86" t="s">
        <v>543</v>
      </c>
      <c r="AG3640" s="79" t="str">
        <f>+IF(AF3640&lt;&gt;"",VLOOKUP(AF3640,NIVELES!$A$666:$B$673,2,0),"")</f>
        <v>DESARROLLO_INFANTIL</v>
      </c>
      <c r="AH3640" s="78" t="s">
        <v>322</v>
      </c>
      <c r="AI3640" s="79" t="str">
        <f>IF(AH3640&lt;&gt;"",VLOOKUP(CONCATENATE(AG3640,AH3640),NIVELES!$B$676:$C$745,2,0),"")</f>
        <v>Centros Infantiles Del Buen Vivir Atencion Directa -Funcionamiento Operación Y Atencion De Unidades</v>
      </c>
      <c r="AJ3640" s="78" t="s">
        <v>517</v>
      </c>
      <c r="AK3640" s="79" t="str">
        <f>+IF(AJ3640&lt;&gt;"",VLOOKUP(AJ3640,NIVELES!$A$816:$B$892,2,0),"")</f>
        <v>NO APLICA</v>
      </c>
      <c r="AL3640" s="78" t="s">
        <v>554</v>
      </c>
      <c r="AM3640" s="78">
        <v>530101</v>
      </c>
      <c r="AN3640" s="79" t="str">
        <f>IF(AM3640&lt;&gt;"",+VLOOKUP(AM3640,NIVELES!$A$1652:$B$2466,2,0),"")</f>
        <v>Agua Potable</v>
      </c>
      <c r="AO3640" s="87">
        <v>506.77</v>
      </c>
      <c r="AP3640" s="88"/>
      <c r="AQ3640" s="88">
        <v>49.55</v>
      </c>
      <c r="AR3640" s="88">
        <v>45.72</v>
      </c>
      <c r="AS3640" s="88">
        <v>45.72</v>
      </c>
      <c r="AT3640" s="88">
        <v>45.72</v>
      </c>
      <c r="AU3640" s="88">
        <v>45.72</v>
      </c>
      <c r="AV3640" s="88">
        <v>45.72</v>
      </c>
      <c r="AW3640" s="88">
        <v>45.72</v>
      </c>
      <c r="AX3640" s="88">
        <v>45.72</v>
      </c>
      <c r="AY3640" s="88">
        <v>45.72</v>
      </c>
      <c r="AZ3640" s="88">
        <v>45.72</v>
      </c>
      <c r="BA3640" s="88">
        <v>45.74</v>
      </c>
      <c r="BB3640" s="89">
        <f t="shared" si="223"/>
        <v>506.7700000000001</v>
      </c>
      <c r="BC3640" s="90" t="str">
        <f t="shared" si="222"/>
        <v>OK</v>
      </c>
      <c r="BD3640" s="91" t="str">
        <f t="shared" si="224"/>
        <v xml:space="preserve">                  </v>
      </c>
      <c r="BE3640" s="92">
        <f t="shared" si="225"/>
        <v>12</v>
      </c>
    </row>
    <row r="3641" spans="1:57" s="74" customFormat="1" ht="50.1" customHeight="1" x14ac:dyDescent="0.2">
      <c r="A3641" s="78" t="s">
        <v>55</v>
      </c>
      <c r="B3641" s="78" t="s">
        <v>65</v>
      </c>
      <c r="C3641" s="78" t="s">
        <v>35</v>
      </c>
      <c r="D3641" s="78" t="s">
        <v>605</v>
      </c>
      <c r="E3641" s="79" t="str">
        <f>+IF(C3641&lt;&gt;"",VLOOKUP(MID(C3641,18,5),NIVELES!$A$133:$B$213,2,0),"")</f>
        <v>LOJA</v>
      </c>
      <c r="F3641" s="80" t="s">
        <v>195</v>
      </c>
      <c r="G3641" s="81" t="str">
        <f>+IF(F3641&lt;&gt;"",VLOOKUP(F3641,NIVELES!$A$246:$C$464,3,0),"")</f>
        <v>SUR</v>
      </c>
      <c r="H3641" s="82" t="s">
        <v>1024</v>
      </c>
      <c r="I3641" s="78" t="s">
        <v>2201</v>
      </c>
      <c r="J3641" s="78" t="s">
        <v>2184</v>
      </c>
      <c r="K3641" s="78" t="s">
        <v>2185</v>
      </c>
      <c r="L3641" s="78" t="s">
        <v>2312</v>
      </c>
      <c r="M3641" s="78">
        <v>117</v>
      </c>
      <c r="N3641" s="78" t="s">
        <v>2313</v>
      </c>
      <c r="O3641" s="78" t="s">
        <v>2174</v>
      </c>
      <c r="P3641" s="82">
        <v>12</v>
      </c>
      <c r="Q3641" s="78" t="s">
        <v>2207</v>
      </c>
      <c r="R3641" s="82">
        <v>1</v>
      </c>
      <c r="S3641" s="82">
        <v>1</v>
      </c>
      <c r="T3641" s="82">
        <v>1</v>
      </c>
      <c r="U3641" s="82">
        <v>1</v>
      </c>
      <c r="V3641" s="82">
        <v>1</v>
      </c>
      <c r="W3641" s="82">
        <v>1</v>
      </c>
      <c r="X3641" s="82">
        <v>1</v>
      </c>
      <c r="Y3641" s="82">
        <v>1</v>
      </c>
      <c r="Z3641" s="82">
        <v>1</v>
      </c>
      <c r="AA3641" s="82">
        <v>1</v>
      </c>
      <c r="AB3641" s="82">
        <v>1</v>
      </c>
      <c r="AC3641" s="82">
        <v>1</v>
      </c>
      <c r="AD3641" s="85" t="str">
        <f>IF(A3641&lt;&gt;"",IF(D3641="DIRECCIÓN_DE_TRANSFERENCIAS","280 0031",VLOOKUP(C3641,NIVELES!$A$14:$B$105,2,0)),"")</f>
        <v>280 7420</v>
      </c>
      <c r="AE3641" s="86" t="s">
        <v>322</v>
      </c>
      <c r="AF3641" s="86" t="s">
        <v>543</v>
      </c>
      <c r="AG3641" s="79" t="str">
        <f>+IF(AF3641&lt;&gt;"",VLOOKUP(AF3641,NIVELES!$A$666:$B$673,2,0),"")</f>
        <v>DESARROLLO_INFANTIL</v>
      </c>
      <c r="AH3641" s="78" t="s">
        <v>322</v>
      </c>
      <c r="AI3641" s="79" t="str">
        <f>IF(AH3641&lt;&gt;"",VLOOKUP(CONCATENATE(AG3641,AH3641),NIVELES!$B$676:$C$745,2,0),"")</f>
        <v>Centros Infantiles Del Buen Vivir Atencion Directa -Funcionamiento Operación Y Atencion De Unidades</v>
      </c>
      <c r="AJ3641" s="78" t="s">
        <v>517</v>
      </c>
      <c r="AK3641" s="79" t="str">
        <f>+IF(AJ3641&lt;&gt;"",VLOOKUP(AJ3641,NIVELES!$A$816:$B$892,2,0),"")</f>
        <v>NO APLICA</v>
      </c>
      <c r="AL3641" s="78" t="s">
        <v>554</v>
      </c>
      <c r="AM3641" s="78">
        <v>530104</v>
      </c>
      <c r="AN3641" s="79" t="str">
        <f>IF(AM3641&lt;&gt;"",+VLOOKUP(AM3641,NIVELES!$A$1652:$B$2466,2,0),"")</f>
        <v>Energía Eléctrica</v>
      </c>
      <c r="AO3641" s="87">
        <v>763.32</v>
      </c>
      <c r="AP3641" s="88"/>
      <c r="AQ3641" s="88">
        <v>198.52</v>
      </c>
      <c r="AR3641" s="88">
        <v>56.48</v>
      </c>
      <c r="AS3641" s="88">
        <v>56.48</v>
      </c>
      <c r="AT3641" s="88">
        <v>56.48</v>
      </c>
      <c r="AU3641" s="88">
        <v>56.48</v>
      </c>
      <c r="AV3641" s="88">
        <v>56.48</v>
      </c>
      <c r="AW3641" s="88">
        <v>56.48</v>
      </c>
      <c r="AX3641" s="88">
        <v>56.48</v>
      </c>
      <c r="AY3641" s="88">
        <v>56.48</v>
      </c>
      <c r="AZ3641" s="88">
        <v>56.48</v>
      </c>
      <c r="BA3641" s="88">
        <v>56.48</v>
      </c>
      <c r="BB3641" s="89">
        <f t="shared" si="223"/>
        <v>763.32000000000016</v>
      </c>
      <c r="BC3641" s="90" t="str">
        <f t="shared" si="222"/>
        <v>OK</v>
      </c>
      <c r="BD3641" s="91" t="str">
        <f t="shared" si="224"/>
        <v xml:space="preserve">                  </v>
      </c>
      <c r="BE3641" s="92">
        <f t="shared" si="225"/>
        <v>12</v>
      </c>
    </row>
    <row r="3642" spans="1:57" s="74" customFormat="1" ht="50.1" customHeight="1" x14ac:dyDescent="0.2">
      <c r="A3642" s="78" t="s">
        <v>55</v>
      </c>
      <c r="B3642" s="78" t="s">
        <v>65</v>
      </c>
      <c r="C3642" s="78" t="s">
        <v>35</v>
      </c>
      <c r="D3642" s="78" t="s">
        <v>605</v>
      </c>
      <c r="E3642" s="79" t="str">
        <f>+IF(C3642&lt;&gt;"",VLOOKUP(MID(C3642,18,5),NIVELES!$A$133:$B$213,2,0),"")</f>
        <v>LOJA</v>
      </c>
      <c r="F3642" s="80" t="s">
        <v>195</v>
      </c>
      <c r="G3642" s="81" t="str">
        <f>+IF(F3642&lt;&gt;"",VLOOKUP(F3642,NIVELES!$A$246:$C$464,3,0),"")</f>
        <v>SUR</v>
      </c>
      <c r="H3642" s="82" t="s">
        <v>1024</v>
      </c>
      <c r="I3642" s="78" t="s">
        <v>2201</v>
      </c>
      <c r="J3642" s="78" t="s">
        <v>2184</v>
      </c>
      <c r="K3642" s="78" t="s">
        <v>2185</v>
      </c>
      <c r="L3642" s="78" t="s">
        <v>2312</v>
      </c>
      <c r="M3642" s="78">
        <v>117</v>
      </c>
      <c r="N3642" s="78" t="s">
        <v>2313</v>
      </c>
      <c r="O3642" s="78" t="s">
        <v>2174</v>
      </c>
      <c r="P3642" s="82">
        <v>12</v>
      </c>
      <c r="Q3642" s="78" t="s">
        <v>2218</v>
      </c>
      <c r="R3642" s="82">
        <v>1</v>
      </c>
      <c r="S3642" s="82">
        <v>1</v>
      </c>
      <c r="T3642" s="82">
        <v>1</v>
      </c>
      <c r="U3642" s="82">
        <v>1</v>
      </c>
      <c r="V3642" s="82">
        <v>1</v>
      </c>
      <c r="W3642" s="82">
        <v>1</v>
      </c>
      <c r="X3642" s="82">
        <v>1</v>
      </c>
      <c r="Y3642" s="82">
        <v>1</v>
      </c>
      <c r="Z3642" s="82">
        <v>1</v>
      </c>
      <c r="AA3642" s="82">
        <v>1</v>
      </c>
      <c r="AB3642" s="82">
        <v>1</v>
      </c>
      <c r="AC3642" s="82">
        <v>1</v>
      </c>
      <c r="AD3642" s="85" t="str">
        <f>IF(A3642&lt;&gt;"",IF(D3642="DIRECCIÓN_DE_TRANSFERENCIAS","280 0031",VLOOKUP(C3642,NIVELES!$A$14:$B$105,2,0)),"")</f>
        <v>280 7420</v>
      </c>
      <c r="AE3642" s="86" t="s">
        <v>322</v>
      </c>
      <c r="AF3642" s="86" t="s">
        <v>543</v>
      </c>
      <c r="AG3642" s="79" t="str">
        <f>+IF(AF3642&lt;&gt;"",VLOOKUP(AF3642,NIVELES!$A$666:$B$673,2,0),"")</f>
        <v>DESARROLLO_INFANTIL</v>
      </c>
      <c r="AH3642" s="78" t="s">
        <v>322</v>
      </c>
      <c r="AI3642" s="79" t="str">
        <f>IF(AH3642&lt;&gt;"",VLOOKUP(CONCATENATE(AG3642,AH3642),NIVELES!$B$676:$C$745,2,0),"")</f>
        <v>Centros Infantiles Del Buen Vivir Atencion Directa -Funcionamiento Operación Y Atencion De Unidades</v>
      </c>
      <c r="AJ3642" s="78" t="s">
        <v>517</v>
      </c>
      <c r="AK3642" s="79" t="str">
        <f>+IF(AJ3642&lt;&gt;"",VLOOKUP(AJ3642,NIVELES!$A$816:$B$892,2,0),"")</f>
        <v>NO APLICA</v>
      </c>
      <c r="AL3642" s="78" t="s">
        <v>554</v>
      </c>
      <c r="AM3642" s="78">
        <v>530105</v>
      </c>
      <c r="AN3642" s="79" t="str">
        <f>IF(AM3642&lt;&gt;"",+VLOOKUP(AM3642,NIVELES!$A$1652:$B$2466,2,0),"")</f>
        <v>Telecomunicaciones</v>
      </c>
      <c r="AO3642" s="87">
        <v>970.16</v>
      </c>
      <c r="AP3642" s="88"/>
      <c r="AQ3642" s="88">
        <v>145.53</v>
      </c>
      <c r="AR3642" s="88">
        <v>82.46</v>
      </c>
      <c r="AS3642" s="88">
        <v>82.46</v>
      </c>
      <c r="AT3642" s="88">
        <v>82.46</v>
      </c>
      <c r="AU3642" s="88">
        <v>82.46</v>
      </c>
      <c r="AV3642" s="88">
        <v>82.46</v>
      </c>
      <c r="AW3642" s="88">
        <v>82.46</v>
      </c>
      <c r="AX3642" s="88">
        <v>82.46</v>
      </c>
      <c r="AY3642" s="88">
        <v>82.46</v>
      </c>
      <c r="AZ3642" s="88">
        <v>82.46</v>
      </c>
      <c r="BA3642" s="88">
        <v>82.49</v>
      </c>
      <c r="BB3642" s="89">
        <f t="shared" si="223"/>
        <v>970.16000000000008</v>
      </c>
      <c r="BC3642" s="90" t="str">
        <f t="shared" si="222"/>
        <v>OK</v>
      </c>
      <c r="BD3642" s="91" t="str">
        <f t="shared" si="224"/>
        <v xml:space="preserve">                  </v>
      </c>
      <c r="BE3642" s="92">
        <f t="shared" si="225"/>
        <v>12</v>
      </c>
    </row>
    <row r="3643" spans="1:57" s="74" customFormat="1" ht="50.1" customHeight="1" x14ac:dyDescent="0.2">
      <c r="A3643" s="78" t="s">
        <v>55</v>
      </c>
      <c r="B3643" s="78" t="s">
        <v>65</v>
      </c>
      <c r="C3643" s="78" t="s">
        <v>35</v>
      </c>
      <c r="D3643" s="78" t="s">
        <v>605</v>
      </c>
      <c r="E3643" s="79" t="str">
        <f>+IF(C3643&lt;&gt;"",VLOOKUP(MID(C3643,18,5),NIVELES!$A$133:$B$213,2,0),"")</f>
        <v>LOJA</v>
      </c>
      <c r="F3643" s="80" t="s">
        <v>195</v>
      </c>
      <c r="G3643" s="81" t="str">
        <f>+IF(F3643&lt;&gt;"",VLOOKUP(F3643,NIVELES!$A$246:$C$464,3,0),"")</f>
        <v>SUR</v>
      </c>
      <c r="H3643" s="82" t="s">
        <v>1024</v>
      </c>
      <c r="I3643" s="78" t="s">
        <v>2201</v>
      </c>
      <c r="J3643" s="78" t="s">
        <v>2184</v>
      </c>
      <c r="K3643" s="78" t="s">
        <v>2185</v>
      </c>
      <c r="L3643" s="78" t="s">
        <v>2312</v>
      </c>
      <c r="M3643" s="78">
        <v>117</v>
      </c>
      <c r="N3643" s="78" t="s">
        <v>2313</v>
      </c>
      <c r="O3643" s="78" t="s">
        <v>2216</v>
      </c>
      <c r="P3643" s="82">
        <v>1</v>
      </c>
      <c r="Q3643" s="78" t="s">
        <v>2973</v>
      </c>
      <c r="R3643" s="82"/>
      <c r="S3643" s="82">
        <v>1</v>
      </c>
      <c r="T3643" s="82"/>
      <c r="U3643" s="82"/>
      <c r="V3643" s="82"/>
      <c r="W3643" s="82"/>
      <c r="X3643" s="82"/>
      <c r="Y3643" s="82"/>
      <c r="Z3643" s="82"/>
      <c r="AA3643" s="82"/>
      <c r="AB3643" s="82"/>
      <c r="AC3643" s="82"/>
      <c r="AD3643" s="85" t="str">
        <f>IF(A3643&lt;&gt;"",IF(D3643="DIRECCIÓN_DE_TRANSFERENCIAS","280 0031",VLOOKUP(C3643,NIVELES!$A$14:$B$105,2,0)),"")</f>
        <v>280 7420</v>
      </c>
      <c r="AE3643" s="86" t="s">
        <v>322</v>
      </c>
      <c r="AF3643" s="86" t="s">
        <v>543</v>
      </c>
      <c r="AG3643" s="79" t="str">
        <f>+IF(AF3643&lt;&gt;"",VLOOKUP(AF3643,NIVELES!$A$666:$B$673,2,0),"")</f>
        <v>DESARROLLO_INFANTIL</v>
      </c>
      <c r="AH3643" s="78" t="s">
        <v>322</v>
      </c>
      <c r="AI3643" s="79" t="str">
        <f>IF(AH3643&lt;&gt;"",VLOOKUP(CONCATENATE(AG3643,AH3643),NIVELES!$B$676:$C$745,2,0),"")</f>
        <v>Centros Infantiles Del Buen Vivir Atencion Directa -Funcionamiento Operación Y Atencion De Unidades</v>
      </c>
      <c r="AJ3643" s="78" t="s">
        <v>517</v>
      </c>
      <c r="AK3643" s="79" t="str">
        <f>+IF(AJ3643&lt;&gt;"",VLOOKUP(AJ3643,NIVELES!$A$816:$B$892,2,0),"")</f>
        <v>NO APLICA</v>
      </c>
      <c r="AL3643" s="78" t="s">
        <v>554</v>
      </c>
      <c r="AM3643" s="78">
        <v>530209</v>
      </c>
      <c r="AN3643" s="79" t="str">
        <f>IF(AM3643&lt;&gt;"",+VLOOKUP(AM3643,NIVELES!$A$1652:$B$2466,2,0),"")</f>
        <v>Servicios de Aseo; Lavado de Vestimenta de Trabajo; Fumigación, Desinfección y Limpieza de Instalaciones</v>
      </c>
      <c r="AO3643" s="87">
        <v>6462.95</v>
      </c>
      <c r="AP3643" s="88"/>
      <c r="AQ3643" s="88"/>
      <c r="AR3643" s="88">
        <v>646.29999999999995</v>
      </c>
      <c r="AS3643" s="88">
        <v>646.29999999999995</v>
      </c>
      <c r="AT3643" s="88">
        <v>646.29999999999995</v>
      </c>
      <c r="AU3643" s="88">
        <v>646.29999999999995</v>
      </c>
      <c r="AV3643" s="88">
        <v>646.29999999999995</v>
      </c>
      <c r="AW3643" s="88">
        <v>646.29999999999995</v>
      </c>
      <c r="AX3643" s="88">
        <v>646.29999999999995</v>
      </c>
      <c r="AY3643" s="88">
        <v>646.29999999999995</v>
      </c>
      <c r="AZ3643" s="88">
        <v>646.29999999999995</v>
      </c>
      <c r="BA3643" s="88">
        <v>646.25</v>
      </c>
      <c r="BB3643" s="89">
        <f t="shared" si="223"/>
        <v>6462.9500000000007</v>
      </c>
      <c r="BC3643" s="90" t="str">
        <f t="shared" si="222"/>
        <v>OK</v>
      </c>
      <c r="BD3643" s="91" t="str">
        <f t="shared" si="224"/>
        <v xml:space="preserve">                  </v>
      </c>
      <c r="BE3643" s="92">
        <f t="shared" si="225"/>
        <v>1</v>
      </c>
    </row>
    <row r="3644" spans="1:57" s="74" customFormat="1" ht="50.1" customHeight="1" x14ac:dyDescent="0.2">
      <c r="A3644" s="78" t="s">
        <v>55</v>
      </c>
      <c r="B3644" s="78" t="s">
        <v>65</v>
      </c>
      <c r="C3644" s="78" t="s">
        <v>35</v>
      </c>
      <c r="D3644" s="78" t="s">
        <v>605</v>
      </c>
      <c r="E3644" s="79" t="str">
        <f>+IF(C3644&lt;&gt;"",VLOOKUP(MID(C3644,18,5),NIVELES!$A$133:$B$213,2,0),"")</f>
        <v>LOJA</v>
      </c>
      <c r="F3644" s="80" t="s">
        <v>195</v>
      </c>
      <c r="G3644" s="81" t="str">
        <f>+IF(F3644&lt;&gt;"",VLOOKUP(F3644,NIVELES!$A$246:$C$464,3,0),"")</f>
        <v>SUR</v>
      </c>
      <c r="H3644" s="82" t="s">
        <v>1024</v>
      </c>
      <c r="I3644" s="78" t="s">
        <v>2201</v>
      </c>
      <c r="J3644" s="78" t="s">
        <v>2184</v>
      </c>
      <c r="K3644" s="78" t="s">
        <v>2185</v>
      </c>
      <c r="L3644" s="78" t="s">
        <v>2312</v>
      </c>
      <c r="M3644" s="78">
        <v>117</v>
      </c>
      <c r="N3644" s="78" t="s">
        <v>2313</v>
      </c>
      <c r="O3644" s="78" t="s">
        <v>2212</v>
      </c>
      <c r="P3644" s="82">
        <v>1</v>
      </c>
      <c r="Q3644" s="78" t="s">
        <v>2315</v>
      </c>
      <c r="R3644" s="82"/>
      <c r="S3644" s="82">
        <v>1</v>
      </c>
      <c r="T3644" s="82"/>
      <c r="U3644" s="82"/>
      <c r="V3644" s="82"/>
      <c r="W3644" s="82"/>
      <c r="X3644" s="82"/>
      <c r="Y3644" s="82"/>
      <c r="Z3644" s="82"/>
      <c r="AA3644" s="82"/>
      <c r="AB3644" s="82"/>
      <c r="AC3644" s="82"/>
      <c r="AD3644" s="85" t="str">
        <f>IF(A3644&lt;&gt;"",IF(D3644="DIRECCIÓN_DE_TRANSFERENCIAS","280 0031",VLOOKUP(C3644,NIVELES!$A$14:$B$105,2,0)),"")</f>
        <v>280 7420</v>
      </c>
      <c r="AE3644" s="86" t="s">
        <v>322</v>
      </c>
      <c r="AF3644" s="86" t="s">
        <v>543</v>
      </c>
      <c r="AG3644" s="79" t="str">
        <f>+IF(AF3644&lt;&gt;"",VLOOKUP(AF3644,NIVELES!$A$666:$B$673,2,0),"")</f>
        <v>DESARROLLO_INFANTIL</v>
      </c>
      <c r="AH3644" s="78" t="s">
        <v>322</v>
      </c>
      <c r="AI3644" s="79" t="str">
        <f>IF(AH3644&lt;&gt;"",VLOOKUP(CONCATENATE(AG3644,AH3644),NIVELES!$B$676:$C$745,2,0),"")</f>
        <v>Centros Infantiles Del Buen Vivir Atencion Directa -Funcionamiento Operación Y Atencion De Unidades</v>
      </c>
      <c r="AJ3644" s="78" t="s">
        <v>517</v>
      </c>
      <c r="AK3644" s="79" t="str">
        <f>+IF(AJ3644&lt;&gt;"",VLOOKUP(AJ3644,NIVELES!$A$816:$B$892,2,0),"")</f>
        <v>NO APLICA</v>
      </c>
      <c r="AL3644" s="78" t="s">
        <v>554</v>
      </c>
      <c r="AM3644" s="78">
        <v>530235</v>
      </c>
      <c r="AN3644" s="79" t="str">
        <f>IF(AM3644&lt;&gt;"",+VLOOKUP(AM3644,NIVELES!$A$1652:$B$2466,2,0),"")</f>
        <v>Servicio de Alimentación</v>
      </c>
      <c r="AO3644" s="87">
        <v>78280.679999999993</v>
      </c>
      <c r="AP3644" s="88"/>
      <c r="AQ3644" s="88"/>
      <c r="AR3644" s="88">
        <v>6523.39</v>
      </c>
      <c r="AS3644" s="88">
        <v>6523.39</v>
      </c>
      <c r="AT3644" s="88">
        <v>6523.39</v>
      </c>
      <c r="AU3644" s="88">
        <v>6523.39</v>
      </c>
      <c r="AV3644" s="88">
        <v>6523.39</v>
      </c>
      <c r="AW3644" s="88">
        <v>6523.39</v>
      </c>
      <c r="AX3644" s="88">
        <v>6523.39</v>
      </c>
      <c r="AY3644" s="88">
        <v>6523.39</v>
      </c>
      <c r="AZ3644" s="88">
        <v>6523.39</v>
      </c>
      <c r="BA3644" s="88">
        <v>19570.169999999998</v>
      </c>
      <c r="BB3644" s="89">
        <f t="shared" si="223"/>
        <v>78280.679999999993</v>
      </c>
      <c r="BC3644" s="90" t="str">
        <f t="shared" si="222"/>
        <v>OK</v>
      </c>
      <c r="BD3644" s="91" t="str">
        <f t="shared" si="224"/>
        <v xml:space="preserve">                  </v>
      </c>
      <c r="BE3644" s="92">
        <f t="shared" si="225"/>
        <v>1</v>
      </c>
    </row>
    <row r="3645" spans="1:57" s="74" customFormat="1" ht="50.1" customHeight="1" x14ac:dyDescent="0.2">
      <c r="A3645" s="78" t="s">
        <v>55</v>
      </c>
      <c r="B3645" s="78" t="s">
        <v>65</v>
      </c>
      <c r="C3645" s="78" t="s">
        <v>35</v>
      </c>
      <c r="D3645" s="78" t="s">
        <v>605</v>
      </c>
      <c r="E3645" s="79" t="str">
        <f>+IF(C3645&lt;&gt;"",VLOOKUP(MID(C3645,18,5),NIVELES!$A$133:$B$213,2,0),"")</f>
        <v>LOJA</v>
      </c>
      <c r="F3645" s="80" t="s">
        <v>195</v>
      </c>
      <c r="G3645" s="81" t="str">
        <f>+IF(F3645&lt;&gt;"",VLOOKUP(F3645,NIVELES!$A$246:$C$464,3,0),"")</f>
        <v>SUR</v>
      </c>
      <c r="H3645" s="82" t="s">
        <v>1024</v>
      </c>
      <c r="I3645" s="78" t="s">
        <v>2201</v>
      </c>
      <c r="J3645" s="78" t="s">
        <v>2184</v>
      </c>
      <c r="K3645" s="78" t="s">
        <v>2185</v>
      </c>
      <c r="L3645" s="78" t="s">
        <v>2312</v>
      </c>
      <c r="M3645" s="78">
        <v>117</v>
      </c>
      <c r="N3645" s="78" t="s">
        <v>2313</v>
      </c>
      <c r="O3645" s="78" t="s">
        <v>2210</v>
      </c>
      <c r="P3645" s="82">
        <v>1</v>
      </c>
      <c r="Q3645" s="78" t="s">
        <v>2211</v>
      </c>
      <c r="R3645" s="82"/>
      <c r="S3645" s="82"/>
      <c r="T3645" s="82"/>
      <c r="U3645" s="82"/>
      <c r="V3645" s="82"/>
      <c r="W3645" s="82">
        <v>1</v>
      </c>
      <c r="X3645" s="82"/>
      <c r="Y3645" s="82"/>
      <c r="Z3645" s="82"/>
      <c r="AA3645" s="82"/>
      <c r="AB3645" s="82"/>
      <c r="AC3645" s="82"/>
      <c r="AD3645" s="85" t="str">
        <f>IF(A3645&lt;&gt;"",IF(D3645="DIRECCIÓN_DE_TRANSFERENCIAS","280 0031",VLOOKUP(C3645,NIVELES!$A$14:$B$105,2,0)),"")</f>
        <v>280 7420</v>
      </c>
      <c r="AE3645" s="86" t="s">
        <v>322</v>
      </c>
      <c r="AF3645" s="86" t="s">
        <v>543</v>
      </c>
      <c r="AG3645" s="79" t="str">
        <f>+IF(AF3645&lt;&gt;"",VLOOKUP(AF3645,NIVELES!$A$666:$B$673,2,0),"")</f>
        <v>DESARROLLO_INFANTIL</v>
      </c>
      <c r="AH3645" s="78" t="s">
        <v>322</v>
      </c>
      <c r="AI3645" s="79" t="str">
        <f>IF(AH3645&lt;&gt;"",VLOOKUP(CONCATENATE(AG3645,AH3645),NIVELES!$B$676:$C$745,2,0),"")</f>
        <v>Centros Infantiles Del Buen Vivir Atencion Directa -Funcionamiento Operación Y Atencion De Unidades</v>
      </c>
      <c r="AJ3645" s="78" t="s">
        <v>517</v>
      </c>
      <c r="AK3645" s="79" t="str">
        <f>+IF(AJ3645&lt;&gt;"",VLOOKUP(AJ3645,NIVELES!$A$816:$B$892,2,0),"")</f>
        <v>NO APLICA</v>
      </c>
      <c r="AL3645" s="78" t="s">
        <v>554</v>
      </c>
      <c r="AM3645" s="78">
        <v>530804</v>
      </c>
      <c r="AN3645" s="79" t="str">
        <f>IF(AM3645&lt;&gt;"",+VLOOKUP(AM3645,NIVELES!$A$1652:$B$2466,2,0),"")</f>
        <v>Materiales de Oficina</v>
      </c>
      <c r="AO3645" s="87">
        <v>527.14</v>
      </c>
      <c r="AP3645" s="88"/>
      <c r="AQ3645" s="88"/>
      <c r="AR3645" s="88"/>
      <c r="AS3645" s="88"/>
      <c r="AT3645" s="88"/>
      <c r="AU3645" s="88">
        <v>527.14</v>
      </c>
      <c r="AV3645" s="88"/>
      <c r="AW3645" s="88"/>
      <c r="AX3645" s="88"/>
      <c r="AY3645" s="88"/>
      <c r="AZ3645" s="88"/>
      <c r="BA3645" s="88"/>
      <c r="BB3645" s="89">
        <f t="shared" si="223"/>
        <v>527.14</v>
      </c>
      <c r="BC3645" s="90" t="str">
        <f t="shared" si="222"/>
        <v>OK</v>
      </c>
      <c r="BD3645" s="91" t="str">
        <f t="shared" si="224"/>
        <v xml:space="preserve">                  </v>
      </c>
      <c r="BE3645" s="92">
        <f t="shared" si="225"/>
        <v>1</v>
      </c>
    </row>
    <row r="3646" spans="1:57" s="74" customFormat="1" ht="50.1" customHeight="1" x14ac:dyDescent="0.2">
      <c r="A3646" s="78" t="s">
        <v>55</v>
      </c>
      <c r="B3646" s="78" t="s">
        <v>65</v>
      </c>
      <c r="C3646" s="78" t="s">
        <v>35</v>
      </c>
      <c r="D3646" s="78" t="s">
        <v>605</v>
      </c>
      <c r="E3646" s="79" t="str">
        <f>+IF(C3646&lt;&gt;"",VLOOKUP(MID(C3646,18,5),NIVELES!$A$133:$B$213,2,0),"")</f>
        <v>LOJA</v>
      </c>
      <c r="F3646" s="80" t="s">
        <v>195</v>
      </c>
      <c r="G3646" s="81" t="str">
        <f>+IF(F3646&lt;&gt;"",VLOOKUP(F3646,NIVELES!$A$246:$C$464,3,0),"")</f>
        <v>SUR</v>
      </c>
      <c r="H3646" s="82" t="s">
        <v>1024</v>
      </c>
      <c r="I3646" s="78" t="s">
        <v>2201</v>
      </c>
      <c r="J3646" s="78" t="s">
        <v>2184</v>
      </c>
      <c r="K3646" s="78" t="s">
        <v>2185</v>
      </c>
      <c r="L3646" s="78" t="s">
        <v>2312</v>
      </c>
      <c r="M3646" s="78">
        <v>117</v>
      </c>
      <c r="N3646" s="78" t="s">
        <v>2313</v>
      </c>
      <c r="O3646" s="78" t="s">
        <v>2208</v>
      </c>
      <c r="P3646" s="82">
        <v>1</v>
      </c>
      <c r="Q3646" s="78" t="s">
        <v>2974</v>
      </c>
      <c r="R3646" s="82"/>
      <c r="S3646" s="82"/>
      <c r="T3646" s="82"/>
      <c r="U3646" s="82"/>
      <c r="V3646" s="82"/>
      <c r="W3646" s="82">
        <v>1</v>
      </c>
      <c r="X3646" s="82"/>
      <c r="Y3646" s="82"/>
      <c r="Z3646" s="82"/>
      <c r="AA3646" s="82"/>
      <c r="AB3646" s="82"/>
      <c r="AC3646" s="82"/>
      <c r="AD3646" s="85" t="str">
        <f>IF(A3646&lt;&gt;"",IF(D3646="DIRECCIÓN_DE_TRANSFERENCIAS","280 0031",VLOOKUP(C3646,NIVELES!$A$14:$B$105,2,0)),"")</f>
        <v>280 7420</v>
      </c>
      <c r="AE3646" s="86" t="s">
        <v>322</v>
      </c>
      <c r="AF3646" s="86" t="s">
        <v>543</v>
      </c>
      <c r="AG3646" s="79" t="str">
        <f>+IF(AF3646&lt;&gt;"",VLOOKUP(AF3646,NIVELES!$A$666:$B$673,2,0),"")</f>
        <v>DESARROLLO_INFANTIL</v>
      </c>
      <c r="AH3646" s="78" t="s">
        <v>322</v>
      </c>
      <c r="AI3646" s="79" t="str">
        <f>IF(AH3646&lt;&gt;"",VLOOKUP(CONCATENATE(AG3646,AH3646),NIVELES!$B$676:$C$745,2,0),"")</f>
        <v>Centros Infantiles Del Buen Vivir Atencion Directa -Funcionamiento Operación Y Atencion De Unidades</v>
      </c>
      <c r="AJ3646" s="78" t="s">
        <v>517</v>
      </c>
      <c r="AK3646" s="79" t="str">
        <f>+IF(AJ3646&lt;&gt;"",VLOOKUP(AJ3646,NIVELES!$A$816:$B$892,2,0),"")</f>
        <v>NO APLICA</v>
      </c>
      <c r="AL3646" s="78" t="s">
        <v>554</v>
      </c>
      <c r="AM3646" s="78">
        <v>530805</v>
      </c>
      <c r="AN3646" s="79" t="str">
        <f>IF(AM3646&lt;&gt;"",+VLOOKUP(AM3646,NIVELES!$A$1652:$B$2466,2,0),"")</f>
        <v>Materiales de Aseo</v>
      </c>
      <c r="AO3646" s="87">
        <v>500</v>
      </c>
      <c r="AP3646" s="88"/>
      <c r="AQ3646" s="88"/>
      <c r="AR3646" s="88"/>
      <c r="AS3646" s="88"/>
      <c r="AT3646" s="88"/>
      <c r="AU3646" s="88">
        <v>500</v>
      </c>
      <c r="AV3646" s="88"/>
      <c r="AW3646" s="88"/>
      <c r="AX3646" s="88"/>
      <c r="AY3646" s="88"/>
      <c r="AZ3646" s="88"/>
      <c r="BA3646" s="88"/>
      <c r="BB3646" s="89">
        <f t="shared" si="223"/>
        <v>500</v>
      </c>
      <c r="BC3646" s="90" t="str">
        <f t="shared" si="222"/>
        <v>OK</v>
      </c>
      <c r="BD3646" s="91" t="str">
        <f t="shared" si="224"/>
        <v xml:space="preserve">                  </v>
      </c>
      <c r="BE3646" s="92">
        <f t="shared" si="225"/>
        <v>1</v>
      </c>
    </row>
    <row r="3647" spans="1:57" s="74" customFormat="1" ht="50.1" customHeight="1" x14ac:dyDescent="0.2">
      <c r="A3647" s="78" t="s">
        <v>55</v>
      </c>
      <c r="B3647" s="78" t="s">
        <v>65</v>
      </c>
      <c r="C3647" s="78" t="s">
        <v>35</v>
      </c>
      <c r="D3647" s="78" t="s">
        <v>605</v>
      </c>
      <c r="E3647" s="79" t="str">
        <f>+IF(C3647&lt;&gt;"",VLOOKUP(MID(C3647,18,5),NIVELES!$A$133:$B$213,2,0),"")</f>
        <v>LOJA</v>
      </c>
      <c r="F3647" s="80" t="s">
        <v>195</v>
      </c>
      <c r="G3647" s="81" t="str">
        <f>+IF(F3647&lt;&gt;"",VLOOKUP(F3647,NIVELES!$A$246:$C$464,3,0),"")</f>
        <v>SUR</v>
      </c>
      <c r="H3647" s="82" t="s">
        <v>1024</v>
      </c>
      <c r="I3647" s="78" t="s">
        <v>2201</v>
      </c>
      <c r="J3647" s="78" t="s">
        <v>2184</v>
      </c>
      <c r="K3647" s="78" t="s">
        <v>2185</v>
      </c>
      <c r="L3647" s="78" t="s">
        <v>2312</v>
      </c>
      <c r="M3647" s="78">
        <v>117</v>
      </c>
      <c r="N3647" s="78" t="s">
        <v>2313</v>
      </c>
      <c r="O3647" s="78" t="s">
        <v>2580</v>
      </c>
      <c r="P3647" s="82">
        <v>1</v>
      </c>
      <c r="Q3647" s="78" t="s">
        <v>2981</v>
      </c>
      <c r="R3647" s="82"/>
      <c r="S3647" s="82"/>
      <c r="T3647" s="82"/>
      <c r="U3647" s="82"/>
      <c r="V3647" s="82"/>
      <c r="W3647" s="82">
        <v>1</v>
      </c>
      <c r="X3647" s="82"/>
      <c r="Y3647" s="82"/>
      <c r="Z3647" s="82"/>
      <c r="AA3647" s="82"/>
      <c r="AB3647" s="82"/>
      <c r="AC3647" s="82"/>
      <c r="AD3647" s="85" t="str">
        <f>IF(A3647&lt;&gt;"",IF(D3647="DIRECCIÓN_DE_TRANSFERENCIAS","280 0031",VLOOKUP(C3647,NIVELES!$A$14:$B$105,2,0)),"")</f>
        <v>280 7420</v>
      </c>
      <c r="AE3647" s="86" t="s">
        <v>322</v>
      </c>
      <c r="AF3647" s="86" t="s">
        <v>543</v>
      </c>
      <c r="AG3647" s="79" t="str">
        <f>+IF(AF3647&lt;&gt;"",VLOOKUP(AF3647,NIVELES!$A$666:$B$673,2,0),"")</f>
        <v>DESARROLLO_INFANTIL</v>
      </c>
      <c r="AH3647" s="78" t="s">
        <v>322</v>
      </c>
      <c r="AI3647" s="79" t="str">
        <f>IF(AH3647&lt;&gt;"",VLOOKUP(CONCATENATE(AG3647,AH3647),NIVELES!$B$676:$C$745,2,0),"")</f>
        <v>Centros Infantiles Del Buen Vivir Atencion Directa -Funcionamiento Operación Y Atencion De Unidades</v>
      </c>
      <c r="AJ3647" s="78" t="s">
        <v>517</v>
      </c>
      <c r="AK3647" s="79" t="str">
        <f>+IF(AJ3647&lt;&gt;"",VLOOKUP(AJ3647,NIVELES!$A$816:$B$892,2,0),"")</f>
        <v>NO APLICA</v>
      </c>
      <c r="AL3647" s="78" t="s">
        <v>554</v>
      </c>
      <c r="AM3647" s="78">
        <v>530812</v>
      </c>
      <c r="AN3647" s="79" t="str">
        <f>IF(AM3647&lt;&gt;"",+VLOOKUP(AM3647,NIVELES!$A$1652:$B$2466,2,0),"")</f>
        <v>Materiales Didácticos</v>
      </c>
      <c r="AO3647" s="87">
        <v>1000</v>
      </c>
      <c r="AP3647" s="88"/>
      <c r="AQ3647" s="88"/>
      <c r="AR3647" s="88"/>
      <c r="AS3647" s="88"/>
      <c r="AT3647" s="88"/>
      <c r="AU3647" s="88">
        <v>1000</v>
      </c>
      <c r="AV3647" s="88"/>
      <c r="AW3647" s="88"/>
      <c r="AX3647" s="88"/>
      <c r="AY3647" s="88"/>
      <c r="AZ3647" s="88"/>
      <c r="BA3647" s="88"/>
      <c r="BB3647" s="89">
        <f t="shared" si="223"/>
        <v>1000</v>
      </c>
      <c r="BC3647" s="90" t="str">
        <f t="shared" si="222"/>
        <v>OK</v>
      </c>
      <c r="BD3647" s="91" t="str">
        <f t="shared" si="224"/>
        <v xml:space="preserve">                  </v>
      </c>
      <c r="BE3647" s="92">
        <f t="shared" si="225"/>
        <v>1</v>
      </c>
    </row>
    <row r="3648" spans="1:57" s="74" customFormat="1" ht="50.1" customHeight="1" x14ac:dyDescent="0.2">
      <c r="A3648" s="78" t="s">
        <v>55</v>
      </c>
      <c r="B3648" s="78" t="s">
        <v>65</v>
      </c>
      <c r="C3648" s="78" t="s">
        <v>35</v>
      </c>
      <c r="D3648" s="78" t="s">
        <v>605</v>
      </c>
      <c r="E3648" s="79" t="str">
        <f>+IF(C3648&lt;&gt;"",VLOOKUP(MID(C3648,18,5),NIVELES!$A$133:$B$213,2,0),"")</f>
        <v>LOJA</v>
      </c>
      <c r="F3648" s="80" t="s">
        <v>195</v>
      </c>
      <c r="G3648" s="81" t="str">
        <f>+IF(F3648&lt;&gt;"",VLOOKUP(F3648,NIVELES!$A$246:$C$464,3,0),"")</f>
        <v>SUR</v>
      </c>
      <c r="H3648" s="82" t="s">
        <v>1024</v>
      </c>
      <c r="I3648" s="78" t="s">
        <v>2201</v>
      </c>
      <c r="J3648" s="78" t="s">
        <v>2184</v>
      </c>
      <c r="K3648" s="78" t="s">
        <v>2185</v>
      </c>
      <c r="L3648" s="78" t="s">
        <v>3415</v>
      </c>
      <c r="M3648" s="78">
        <v>2910</v>
      </c>
      <c r="N3648" s="78" t="s">
        <v>2317</v>
      </c>
      <c r="O3648" s="78" t="s">
        <v>2167</v>
      </c>
      <c r="P3648" s="82">
        <v>12</v>
      </c>
      <c r="Q3648" s="78" t="s">
        <v>3060</v>
      </c>
      <c r="R3648" s="82">
        <v>1</v>
      </c>
      <c r="S3648" s="82">
        <v>1</v>
      </c>
      <c r="T3648" s="82">
        <v>1</v>
      </c>
      <c r="U3648" s="82">
        <v>1</v>
      </c>
      <c r="V3648" s="82">
        <v>1</v>
      </c>
      <c r="W3648" s="82">
        <v>1</v>
      </c>
      <c r="X3648" s="82">
        <v>1</v>
      </c>
      <c r="Y3648" s="82">
        <v>1</v>
      </c>
      <c r="Z3648" s="82">
        <v>1</v>
      </c>
      <c r="AA3648" s="82">
        <v>1</v>
      </c>
      <c r="AB3648" s="82">
        <v>1</v>
      </c>
      <c r="AC3648" s="82">
        <v>1</v>
      </c>
      <c r="AD3648" s="85" t="str">
        <f>IF(A3648&lt;&gt;"",IF(D3648="DIRECCIÓN_DE_TRANSFERENCIAS","280 0031",VLOOKUP(C3648,NIVELES!$A$14:$B$105,2,0)),"")</f>
        <v>280 7420</v>
      </c>
      <c r="AE3648" s="86" t="s">
        <v>322</v>
      </c>
      <c r="AF3648" s="86" t="s">
        <v>543</v>
      </c>
      <c r="AG3648" s="79" t="str">
        <f>+IF(AF3648&lt;&gt;"",VLOOKUP(AF3648,NIVELES!$A$666:$B$673,2,0),"")</f>
        <v>DESARROLLO_INFANTIL</v>
      </c>
      <c r="AH3648" s="78" t="s">
        <v>452</v>
      </c>
      <c r="AI3648" s="79" t="str">
        <f>IF(AH3648&lt;&gt;"",VLOOKUP(CONCATENATE(AG3648,AH3648),NIVELES!$B$676:$C$745,2,0),"")</f>
        <v>Creciendo Con Nuestros Hijos De Atención Directa Funcionamiento, Operación Y Atención Domiciliar</v>
      </c>
      <c r="AJ3648" s="78" t="s">
        <v>517</v>
      </c>
      <c r="AK3648" s="79" t="str">
        <f>+IF(AJ3648&lt;&gt;"",VLOOKUP(AJ3648,NIVELES!$A$816:$B$892,2,0),"")</f>
        <v>NO APLICA</v>
      </c>
      <c r="AL3648" s="78" t="s">
        <v>553</v>
      </c>
      <c r="AM3648" s="78">
        <v>510105</v>
      </c>
      <c r="AN3648" s="79" t="str">
        <f>IF(AM3648&lt;&gt;"",+VLOOKUP(AM3648,NIVELES!$A$1652:$B$2466,2,0),"")</f>
        <v>Remuneraciones Unificadas</v>
      </c>
      <c r="AO3648" s="87">
        <v>372060</v>
      </c>
      <c r="AP3648" s="88">
        <v>30108</v>
      </c>
      <c r="AQ3648" s="88">
        <v>29035.5</v>
      </c>
      <c r="AR3648" s="88">
        <v>31005</v>
      </c>
      <c r="AS3648" s="88">
        <v>31005</v>
      </c>
      <c r="AT3648" s="88">
        <v>31005</v>
      </c>
      <c r="AU3648" s="88">
        <v>31005</v>
      </c>
      <c r="AV3648" s="88">
        <v>31005</v>
      </c>
      <c r="AW3648" s="88">
        <v>31005</v>
      </c>
      <c r="AX3648" s="88">
        <v>31005</v>
      </c>
      <c r="AY3648" s="88">
        <v>31005</v>
      </c>
      <c r="AZ3648" s="88">
        <v>31005</v>
      </c>
      <c r="BA3648" s="88">
        <v>33871.5</v>
      </c>
      <c r="BB3648" s="89">
        <f t="shared" si="223"/>
        <v>372060</v>
      </c>
      <c r="BC3648" s="90" t="str">
        <f t="shared" si="222"/>
        <v>OK</v>
      </c>
      <c r="BD3648" s="91" t="str">
        <f t="shared" si="224"/>
        <v xml:space="preserve">                  </v>
      </c>
      <c r="BE3648" s="92">
        <f t="shared" si="225"/>
        <v>12</v>
      </c>
    </row>
    <row r="3649" spans="1:57" s="74" customFormat="1" ht="50.1" customHeight="1" x14ac:dyDescent="0.2">
      <c r="A3649" s="78" t="s">
        <v>55</v>
      </c>
      <c r="B3649" s="78" t="s">
        <v>65</v>
      </c>
      <c r="C3649" s="78" t="s">
        <v>35</v>
      </c>
      <c r="D3649" s="78" t="s">
        <v>605</v>
      </c>
      <c r="E3649" s="79" t="str">
        <f>+IF(C3649&lt;&gt;"",VLOOKUP(MID(C3649,18,5),NIVELES!$A$133:$B$213,2,0),"")</f>
        <v>LOJA</v>
      </c>
      <c r="F3649" s="80" t="s">
        <v>195</v>
      </c>
      <c r="G3649" s="81" t="str">
        <f>+IF(F3649&lt;&gt;"",VLOOKUP(F3649,NIVELES!$A$246:$C$464,3,0),"")</f>
        <v>SUR</v>
      </c>
      <c r="H3649" s="82" t="s">
        <v>1024</v>
      </c>
      <c r="I3649" s="78" t="s">
        <v>2201</v>
      </c>
      <c r="J3649" s="78" t="s">
        <v>2184</v>
      </c>
      <c r="K3649" s="78" t="s">
        <v>2185</v>
      </c>
      <c r="L3649" s="78" t="s">
        <v>3415</v>
      </c>
      <c r="M3649" s="78">
        <v>2910</v>
      </c>
      <c r="N3649" s="78" t="s">
        <v>2317</v>
      </c>
      <c r="O3649" s="78" t="s">
        <v>2167</v>
      </c>
      <c r="P3649" s="82">
        <v>12</v>
      </c>
      <c r="Q3649" s="78" t="s">
        <v>3060</v>
      </c>
      <c r="R3649" s="82">
        <v>1</v>
      </c>
      <c r="S3649" s="82">
        <v>1</v>
      </c>
      <c r="T3649" s="82">
        <v>1</v>
      </c>
      <c r="U3649" s="82">
        <v>1</v>
      </c>
      <c r="V3649" s="82">
        <v>1</v>
      </c>
      <c r="W3649" s="82">
        <v>1</v>
      </c>
      <c r="X3649" s="82">
        <v>1</v>
      </c>
      <c r="Y3649" s="82">
        <v>1</v>
      </c>
      <c r="Z3649" s="82">
        <v>1</v>
      </c>
      <c r="AA3649" s="82">
        <v>1</v>
      </c>
      <c r="AB3649" s="82">
        <v>1</v>
      </c>
      <c r="AC3649" s="82">
        <v>1</v>
      </c>
      <c r="AD3649" s="85" t="str">
        <f>IF(A3649&lt;&gt;"",IF(D3649="DIRECCIÓN_DE_TRANSFERENCIAS","280 0031",VLOOKUP(C3649,NIVELES!$A$14:$B$105,2,0)),"")</f>
        <v>280 7420</v>
      </c>
      <c r="AE3649" s="86" t="s">
        <v>322</v>
      </c>
      <c r="AF3649" s="86" t="s">
        <v>543</v>
      </c>
      <c r="AG3649" s="79" t="str">
        <f>+IF(AF3649&lt;&gt;"",VLOOKUP(AF3649,NIVELES!$A$666:$B$673,2,0),"")</f>
        <v>DESARROLLO_INFANTIL</v>
      </c>
      <c r="AH3649" s="78" t="s">
        <v>452</v>
      </c>
      <c r="AI3649" s="79" t="str">
        <f>IF(AH3649&lt;&gt;"",VLOOKUP(CONCATENATE(AG3649,AH3649),NIVELES!$B$676:$C$745,2,0),"")</f>
        <v>Creciendo Con Nuestros Hijos De Atención Directa Funcionamiento, Operación Y Atención Domiciliar</v>
      </c>
      <c r="AJ3649" s="78" t="s">
        <v>517</v>
      </c>
      <c r="AK3649" s="79" t="str">
        <f>+IF(AJ3649&lt;&gt;"",VLOOKUP(AJ3649,NIVELES!$A$816:$B$892,2,0),"")</f>
        <v>NO APLICA</v>
      </c>
      <c r="AL3649" s="78" t="s">
        <v>553</v>
      </c>
      <c r="AM3649" s="78">
        <v>510203</v>
      </c>
      <c r="AN3649" s="79" t="str">
        <f>IF(AM3649&lt;&gt;"",+VLOOKUP(AM3649,NIVELES!$A$1652:$B$2466,2,0),"")</f>
        <v>Decimotercer Sueldo</v>
      </c>
      <c r="AO3649" s="87">
        <v>32175</v>
      </c>
      <c r="AP3649" s="88">
        <v>195</v>
      </c>
      <c r="AQ3649" s="88">
        <v>195</v>
      </c>
      <c r="AR3649" s="88">
        <v>195</v>
      </c>
      <c r="AS3649" s="88">
        <v>195</v>
      </c>
      <c r="AT3649" s="88">
        <v>195</v>
      </c>
      <c r="AU3649" s="88">
        <v>195</v>
      </c>
      <c r="AV3649" s="88">
        <v>195</v>
      </c>
      <c r="AW3649" s="88">
        <v>195</v>
      </c>
      <c r="AX3649" s="88">
        <v>195</v>
      </c>
      <c r="AY3649" s="88">
        <v>195</v>
      </c>
      <c r="AZ3649" s="88">
        <v>195</v>
      </c>
      <c r="BA3649" s="88">
        <v>30030</v>
      </c>
      <c r="BB3649" s="89">
        <f t="shared" si="223"/>
        <v>32175</v>
      </c>
      <c r="BC3649" s="90" t="str">
        <f t="shared" si="222"/>
        <v>OK</v>
      </c>
      <c r="BD3649" s="91" t="str">
        <f t="shared" si="224"/>
        <v xml:space="preserve">                  </v>
      </c>
      <c r="BE3649" s="92">
        <f t="shared" si="225"/>
        <v>12</v>
      </c>
    </row>
    <row r="3650" spans="1:57" s="74" customFormat="1" ht="50.1" customHeight="1" x14ac:dyDescent="0.2">
      <c r="A3650" s="78" t="s">
        <v>55</v>
      </c>
      <c r="B3650" s="78" t="s">
        <v>65</v>
      </c>
      <c r="C3650" s="78" t="s">
        <v>35</v>
      </c>
      <c r="D3650" s="78" t="s">
        <v>605</v>
      </c>
      <c r="E3650" s="79" t="str">
        <f>+IF(C3650&lt;&gt;"",VLOOKUP(MID(C3650,18,5),NIVELES!$A$133:$B$213,2,0),"")</f>
        <v>LOJA</v>
      </c>
      <c r="F3650" s="80" t="s">
        <v>195</v>
      </c>
      <c r="G3650" s="81" t="str">
        <f>+IF(F3650&lt;&gt;"",VLOOKUP(F3650,NIVELES!$A$246:$C$464,3,0),"")</f>
        <v>SUR</v>
      </c>
      <c r="H3650" s="82" t="s">
        <v>1024</v>
      </c>
      <c r="I3650" s="78" t="s">
        <v>2201</v>
      </c>
      <c r="J3650" s="78" t="s">
        <v>2184</v>
      </c>
      <c r="K3650" s="78" t="s">
        <v>2185</v>
      </c>
      <c r="L3650" s="78" t="s">
        <v>3415</v>
      </c>
      <c r="M3650" s="78">
        <v>2910</v>
      </c>
      <c r="N3650" s="78" t="s">
        <v>2317</v>
      </c>
      <c r="O3650" s="78" t="s">
        <v>2167</v>
      </c>
      <c r="P3650" s="82">
        <v>12</v>
      </c>
      <c r="Q3650" s="78" t="s">
        <v>3060</v>
      </c>
      <c r="R3650" s="82">
        <v>1</v>
      </c>
      <c r="S3650" s="82">
        <v>1</v>
      </c>
      <c r="T3650" s="82">
        <v>1</v>
      </c>
      <c r="U3650" s="82">
        <v>1</v>
      </c>
      <c r="V3650" s="82">
        <v>1</v>
      </c>
      <c r="W3650" s="82">
        <v>1</v>
      </c>
      <c r="X3650" s="82">
        <v>1</v>
      </c>
      <c r="Y3650" s="82">
        <v>1</v>
      </c>
      <c r="Z3650" s="82">
        <v>1</v>
      </c>
      <c r="AA3650" s="82">
        <v>1</v>
      </c>
      <c r="AB3650" s="82">
        <v>1</v>
      </c>
      <c r="AC3650" s="82">
        <v>1</v>
      </c>
      <c r="AD3650" s="85" t="str">
        <f>IF(A3650&lt;&gt;"",IF(D3650="DIRECCIÓN_DE_TRANSFERENCIAS","280 0031",VLOOKUP(C3650,NIVELES!$A$14:$B$105,2,0)),"")</f>
        <v>280 7420</v>
      </c>
      <c r="AE3650" s="86" t="s">
        <v>322</v>
      </c>
      <c r="AF3650" s="86" t="s">
        <v>543</v>
      </c>
      <c r="AG3650" s="79" t="str">
        <f>+IF(AF3650&lt;&gt;"",VLOOKUP(AF3650,NIVELES!$A$666:$B$673,2,0),"")</f>
        <v>DESARROLLO_INFANTIL</v>
      </c>
      <c r="AH3650" s="78" t="s">
        <v>452</v>
      </c>
      <c r="AI3650" s="79" t="str">
        <f>IF(AH3650&lt;&gt;"",VLOOKUP(CONCATENATE(AG3650,AH3650),NIVELES!$B$676:$C$745,2,0),"")</f>
        <v>Creciendo Con Nuestros Hijos De Atención Directa Funcionamiento, Operación Y Atención Domiciliar</v>
      </c>
      <c r="AJ3650" s="78" t="s">
        <v>517</v>
      </c>
      <c r="AK3650" s="79" t="str">
        <f>+IF(AJ3650&lt;&gt;"",VLOOKUP(AJ3650,NIVELES!$A$816:$B$892,2,0),"")</f>
        <v>NO APLICA</v>
      </c>
      <c r="AL3650" s="78" t="s">
        <v>553</v>
      </c>
      <c r="AM3650" s="78">
        <v>510204</v>
      </c>
      <c r="AN3650" s="79" t="str">
        <f>IF(AM3650&lt;&gt;"",+VLOOKUP(AM3650,NIVELES!$A$1652:$B$2466,2,0),"")</f>
        <v>Decimocuarto Sueldo</v>
      </c>
      <c r="AO3650" s="87">
        <v>21670</v>
      </c>
      <c r="AP3650" s="88">
        <v>131.32</v>
      </c>
      <c r="AQ3650" s="88">
        <v>131.32</v>
      </c>
      <c r="AR3650" s="88">
        <v>20225.48</v>
      </c>
      <c r="AS3650" s="88">
        <v>131.32</v>
      </c>
      <c r="AT3650" s="88">
        <v>131.32</v>
      </c>
      <c r="AU3650" s="88">
        <v>131.32</v>
      </c>
      <c r="AV3650" s="88">
        <v>131.32</v>
      </c>
      <c r="AW3650" s="88">
        <v>131.32</v>
      </c>
      <c r="AX3650" s="88">
        <v>131.32</v>
      </c>
      <c r="AY3650" s="88">
        <v>131.32</v>
      </c>
      <c r="AZ3650" s="88">
        <v>131.32</v>
      </c>
      <c r="BA3650" s="88">
        <v>131.32</v>
      </c>
      <c r="BB3650" s="89">
        <f t="shared" si="223"/>
        <v>21669.999999999996</v>
      </c>
      <c r="BC3650" s="90" t="str">
        <f t="shared" si="222"/>
        <v>OK</v>
      </c>
      <c r="BD3650" s="91" t="str">
        <f t="shared" si="224"/>
        <v xml:space="preserve">                  </v>
      </c>
      <c r="BE3650" s="92">
        <f t="shared" si="225"/>
        <v>12</v>
      </c>
    </row>
    <row r="3651" spans="1:57" s="74" customFormat="1" ht="50.1" customHeight="1" x14ac:dyDescent="0.2">
      <c r="A3651" s="78" t="s">
        <v>55</v>
      </c>
      <c r="B3651" s="78" t="s">
        <v>65</v>
      </c>
      <c r="C3651" s="78" t="s">
        <v>35</v>
      </c>
      <c r="D3651" s="78" t="s">
        <v>605</v>
      </c>
      <c r="E3651" s="79" t="str">
        <f>+IF(C3651&lt;&gt;"",VLOOKUP(MID(C3651,18,5),NIVELES!$A$133:$B$213,2,0),"")</f>
        <v>LOJA</v>
      </c>
      <c r="F3651" s="80" t="s">
        <v>195</v>
      </c>
      <c r="G3651" s="81" t="str">
        <f>+IF(F3651&lt;&gt;"",VLOOKUP(F3651,NIVELES!$A$246:$C$464,3,0),"")</f>
        <v>SUR</v>
      </c>
      <c r="H3651" s="82" t="s">
        <v>1024</v>
      </c>
      <c r="I3651" s="78" t="s">
        <v>2201</v>
      </c>
      <c r="J3651" s="78" t="s">
        <v>2184</v>
      </c>
      <c r="K3651" s="78" t="s">
        <v>2185</v>
      </c>
      <c r="L3651" s="78" t="s">
        <v>3415</v>
      </c>
      <c r="M3651" s="78">
        <v>2910</v>
      </c>
      <c r="N3651" s="78" t="s">
        <v>2317</v>
      </c>
      <c r="O3651" s="78" t="s">
        <v>2167</v>
      </c>
      <c r="P3651" s="82">
        <v>12</v>
      </c>
      <c r="Q3651" s="78" t="s">
        <v>3060</v>
      </c>
      <c r="R3651" s="82">
        <v>1</v>
      </c>
      <c r="S3651" s="82">
        <v>1</v>
      </c>
      <c r="T3651" s="82">
        <v>1</v>
      </c>
      <c r="U3651" s="82">
        <v>1</v>
      </c>
      <c r="V3651" s="82">
        <v>1</v>
      </c>
      <c r="W3651" s="82">
        <v>1</v>
      </c>
      <c r="X3651" s="82">
        <v>1</v>
      </c>
      <c r="Y3651" s="82">
        <v>1</v>
      </c>
      <c r="Z3651" s="82">
        <v>1</v>
      </c>
      <c r="AA3651" s="82">
        <v>1</v>
      </c>
      <c r="AB3651" s="82">
        <v>1</v>
      </c>
      <c r="AC3651" s="82">
        <v>1</v>
      </c>
      <c r="AD3651" s="85" t="str">
        <f>IF(A3651&lt;&gt;"",IF(D3651="DIRECCIÓN_DE_TRANSFERENCIAS","280 0031",VLOOKUP(C3651,NIVELES!$A$14:$B$105,2,0)),"")</f>
        <v>280 7420</v>
      </c>
      <c r="AE3651" s="86" t="s">
        <v>322</v>
      </c>
      <c r="AF3651" s="86" t="s">
        <v>543</v>
      </c>
      <c r="AG3651" s="79" t="str">
        <f>+IF(AF3651&lt;&gt;"",VLOOKUP(AF3651,NIVELES!$A$666:$B$673,2,0),"")</f>
        <v>DESARROLLO_INFANTIL</v>
      </c>
      <c r="AH3651" s="78" t="s">
        <v>452</v>
      </c>
      <c r="AI3651" s="79" t="str">
        <f>IF(AH3651&lt;&gt;"",VLOOKUP(CONCATENATE(AG3651,AH3651),NIVELES!$B$676:$C$745,2,0),"")</f>
        <v>Creciendo Con Nuestros Hijos De Atención Directa Funcionamiento, Operación Y Atención Domiciliar</v>
      </c>
      <c r="AJ3651" s="78" t="s">
        <v>517</v>
      </c>
      <c r="AK3651" s="79" t="str">
        <f>+IF(AJ3651&lt;&gt;"",VLOOKUP(AJ3651,NIVELES!$A$816:$B$892,2,0),"")</f>
        <v>NO APLICA</v>
      </c>
      <c r="AL3651" s="78" t="s">
        <v>553</v>
      </c>
      <c r="AM3651" s="78">
        <v>510510</v>
      </c>
      <c r="AN3651" s="79" t="str">
        <f>IF(AM3651&lt;&gt;"",+VLOOKUP(AM3651,NIVELES!$A$1652:$B$2466,2,0),"")</f>
        <v>Servicios Personales por Contrato</v>
      </c>
      <c r="AO3651" s="87">
        <v>45045</v>
      </c>
      <c r="AP3651" s="88">
        <v>3510</v>
      </c>
      <c r="AQ3651" s="88">
        <v>3412.5</v>
      </c>
      <c r="AR3651" s="88">
        <v>3510</v>
      </c>
      <c r="AS3651" s="88">
        <v>3510</v>
      </c>
      <c r="AT3651" s="88">
        <v>3510</v>
      </c>
      <c r="AU3651" s="88">
        <v>3510</v>
      </c>
      <c r="AV3651" s="88">
        <v>3510</v>
      </c>
      <c r="AW3651" s="88">
        <v>3510</v>
      </c>
      <c r="AX3651" s="88">
        <v>3510</v>
      </c>
      <c r="AY3651" s="88">
        <v>3510</v>
      </c>
      <c r="AZ3651" s="88">
        <v>3510</v>
      </c>
      <c r="BA3651" s="88">
        <v>6532.5</v>
      </c>
      <c r="BB3651" s="89">
        <f t="shared" si="223"/>
        <v>45045</v>
      </c>
      <c r="BC3651" s="90" t="str">
        <f t="shared" si="222"/>
        <v>OK</v>
      </c>
      <c r="BD3651" s="91" t="str">
        <f t="shared" si="224"/>
        <v xml:space="preserve">                  </v>
      </c>
      <c r="BE3651" s="92">
        <f t="shared" si="225"/>
        <v>12</v>
      </c>
    </row>
    <row r="3652" spans="1:57" s="74" customFormat="1" ht="50.1" customHeight="1" x14ac:dyDescent="0.2">
      <c r="A3652" s="78" t="s">
        <v>55</v>
      </c>
      <c r="B3652" s="78" t="s">
        <v>65</v>
      </c>
      <c r="C3652" s="78" t="s">
        <v>35</v>
      </c>
      <c r="D3652" s="78" t="s">
        <v>605</v>
      </c>
      <c r="E3652" s="79" t="str">
        <f>+IF(C3652&lt;&gt;"",VLOOKUP(MID(C3652,18,5),NIVELES!$A$133:$B$213,2,0),"")</f>
        <v>LOJA</v>
      </c>
      <c r="F3652" s="80" t="s">
        <v>195</v>
      </c>
      <c r="G3652" s="81" t="str">
        <f>+IF(F3652&lt;&gt;"",VLOOKUP(F3652,NIVELES!$A$246:$C$464,3,0),"")</f>
        <v>SUR</v>
      </c>
      <c r="H3652" s="82" t="s">
        <v>1024</v>
      </c>
      <c r="I3652" s="78" t="s">
        <v>2201</v>
      </c>
      <c r="J3652" s="78" t="s">
        <v>2184</v>
      </c>
      <c r="K3652" s="78" t="s">
        <v>2185</v>
      </c>
      <c r="L3652" s="78" t="s">
        <v>3415</v>
      </c>
      <c r="M3652" s="78">
        <v>2910</v>
      </c>
      <c r="N3652" s="78" t="s">
        <v>2317</v>
      </c>
      <c r="O3652" s="78" t="s">
        <v>2167</v>
      </c>
      <c r="P3652" s="82">
        <v>12</v>
      </c>
      <c r="Q3652" s="78" t="s">
        <v>3060</v>
      </c>
      <c r="R3652" s="82">
        <v>1</v>
      </c>
      <c r="S3652" s="82">
        <v>1</v>
      </c>
      <c r="T3652" s="82">
        <v>1</v>
      </c>
      <c r="U3652" s="82">
        <v>1</v>
      </c>
      <c r="V3652" s="82">
        <v>1</v>
      </c>
      <c r="W3652" s="82">
        <v>1</v>
      </c>
      <c r="X3652" s="82">
        <v>1</v>
      </c>
      <c r="Y3652" s="82">
        <v>1</v>
      </c>
      <c r="Z3652" s="82">
        <v>1</v>
      </c>
      <c r="AA3652" s="82">
        <v>1</v>
      </c>
      <c r="AB3652" s="82">
        <v>1</v>
      </c>
      <c r="AC3652" s="82">
        <v>1</v>
      </c>
      <c r="AD3652" s="85" t="str">
        <f>IF(A3652&lt;&gt;"",IF(D3652="DIRECCIÓN_DE_TRANSFERENCIAS","280 0031",VLOOKUP(C3652,NIVELES!$A$14:$B$105,2,0)),"")</f>
        <v>280 7420</v>
      </c>
      <c r="AE3652" s="86" t="s">
        <v>322</v>
      </c>
      <c r="AF3652" s="86" t="s">
        <v>543</v>
      </c>
      <c r="AG3652" s="79" t="str">
        <f>+IF(AF3652&lt;&gt;"",VLOOKUP(AF3652,NIVELES!$A$666:$B$673,2,0),"")</f>
        <v>DESARROLLO_INFANTIL</v>
      </c>
      <c r="AH3652" s="78" t="s">
        <v>452</v>
      </c>
      <c r="AI3652" s="79" t="str">
        <f>IF(AH3652&lt;&gt;"",VLOOKUP(CONCATENATE(AG3652,AH3652),NIVELES!$B$676:$C$745,2,0),"")</f>
        <v>Creciendo Con Nuestros Hijos De Atención Directa Funcionamiento, Operación Y Atención Domiciliar</v>
      </c>
      <c r="AJ3652" s="78" t="s">
        <v>517</v>
      </c>
      <c r="AK3652" s="79" t="str">
        <f>+IF(AJ3652&lt;&gt;"",VLOOKUP(AJ3652,NIVELES!$A$816:$B$892,2,0),"")</f>
        <v>NO APLICA</v>
      </c>
      <c r="AL3652" s="78" t="s">
        <v>553</v>
      </c>
      <c r="AM3652" s="78">
        <v>510601</v>
      </c>
      <c r="AN3652" s="79" t="str">
        <f>IF(AM3652&lt;&gt;"",+VLOOKUP(AM3652,NIVELES!$A$1652:$B$2466,2,0),"")</f>
        <v>Aporte Patronal</v>
      </c>
      <c r="AO3652" s="87">
        <v>37258.65</v>
      </c>
      <c r="AP3652" s="88">
        <v>3244.57</v>
      </c>
      <c r="AQ3652" s="88">
        <v>3131.64</v>
      </c>
      <c r="AR3652" s="88">
        <v>3330.7</v>
      </c>
      <c r="AS3652" s="88">
        <v>3330.7</v>
      </c>
      <c r="AT3652" s="88">
        <v>3330.7</v>
      </c>
      <c r="AU3652" s="88">
        <v>3330.7</v>
      </c>
      <c r="AV3652" s="88">
        <v>3330.7</v>
      </c>
      <c r="AW3652" s="88">
        <v>3330.7</v>
      </c>
      <c r="AX3652" s="88">
        <v>3330.7</v>
      </c>
      <c r="AY3652" s="88">
        <v>3330.7</v>
      </c>
      <c r="AZ3652" s="88">
        <v>3330.7</v>
      </c>
      <c r="BA3652" s="88">
        <v>906.14</v>
      </c>
      <c r="BB3652" s="89">
        <f t="shared" si="223"/>
        <v>37258.65</v>
      </c>
      <c r="BC3652" s="90" t="str">
        <f t="shared" si="222"/>
        <v>OK</v>
      </c>
      <c r="BD3652" s="91" t="str">
        <f t="shared" si="224"/>
        <v xml:space="preserve">                  </v>
      </c>
      <c r="BE3652" s="92">
        <f t="shared" si="225"/>
        <v>12</v>
      </c>
    </row>
    <row r="3653" spans="1:57" s="74" customFormat="1" ht="50.1" customHeight="1" x14ac:dyDescent="0.2">
      <c r="A3653" s="78" t="s">
        <v>55</v>
      </c>
      <c r="B3653" s="78" t="s">
        <v>65</v>
      </c>
      <c r="C3653" s="78" t="s">
        <v>35</v>
      </c>
      <c r="D3653" s="78" t="s">
        <v>605</v>
      </c>
      <c r="E3653" s="79" t="str">
        <f>+IF(C3653&lt;&gt;"",VLOOKUP(MID(C3653,18,5),NIVELES!$A$133:$B$213,2,0),"")</f>
        <v>LOJA</v>
      </c>
      <c r="F3653" s="80" t="s">
        <v>195</v>
      </c>
      <c r="G3653" s="81" t="str">
        <f>+IF(F3653&lt;&gt;"",VLOOKUP(F3653,NIVELES!$A$246:$C$464,3,0),"")</f>
        <v>SUR</v>
      </c>
      <c r="H3653" s="82" t="s">
        <v>1024</v>
      </c>
      <c r="I3653" s="78" t="s">
        <v>2201</v>
      </c>
      <c r="J3653" s="78" t="s">
        <v>2184</v>
      </c>
      <c r="K3653" s="78" t="s">
        <v>2185</v>
      </c>
      <c r="L3653" s="78" t="s">
        <v>3415</v>
      </c>
      <c r="M3653" s="78">
        <v>2910</v>
      </c>
      <c r="N3653" s="78" t="s">
        <v>2317</v>
      </c>
      <c r="O3653" s="78" t="s">
        <v>2167</v>
      </c>
      <c r="P3653" s="82">
        <v>12</v>
      </c>
      <c r="Q3653" s="78" t="s">
        <v>3060</v>
      </c>
      <c r="R3653" s="82">
        <v>1</v>
      </c>
      <c r="S3653" s="82">
        <v>1</v>
      </c>
      <c r="T3653" s="82">
        <v>1</v>
      </c>
      <c r="U3653" s="82">
        <v>1</v>
      </c>
      <c r="V3653" s="82">
        <v>1</v>
      </c>
      <c r="W3653" s="82">
        <v>1</v>
      </c>
      <c r="X3653" s="82">
        <v>1</v>
      </c>
      <c r="Y3653" s="82">
        <v>1</v>
      </c>
      <c r="Z3653" s="82">
        <v>1</v>
      </c>
      <c r="AA3653" s="82">
        <v>1</v>
      </c>
      <c r="AB3653" s="82">
        <v>1</v>
      </c>
      <c r="AC3653" s="82">
        <v>1</v>
      </c>
      <c r="AD3653" s="85" t="str">
        <f>IF(A3653&lt;&gt;"",IF(D3653="DIRECCIÓN_DE_TRANSFERENCIAS","280 0031",VLOOKUP(C3653,NIVELES!$A$14:$B$105,2,0)),"")</f>
        <v>280 7420</v>
      </c>
      <c r="AE3653" s="86" t="s">
        <v>322</v>
      </c>
      <c r="AF3653" s="86" t="s">
        <v>543</v>
      </c>
      <c r="AG3653" s="79" t="str">
        <f>+IF(AF3653&lt;&gt;"",VLOOKUP(AF3653,NIVELES!$A$666:$B$673,2,0),"")</f>
        <v>DESARROLLO_INFANTIL</v>
      </c>
      <c r="AH3653" s="78" t="s">
        <v>452</v>
      </c>
      <c r="AI3653" s="79" t="str">
        <f>IF(AH3653&lt;&gt;"",VLOOKUP(CONCATENATE(AG3653,AH3653),NIVELES!$B$676:$C$745,2,0),"")</f>
        <v>Creciendo Con Nuestros Hijos De Atención Directa Funcionamiento, Operación Y Atención Domiciliar</v>
      </c>
      <c r="AJ3653" s="78" t="s">
        <v>517</v>
      </c>
      <c r="AK3653" s="79" t="str">
        <f>+IF(AJ3653&lt;&gt;"",VLOOKUP(AJ3653,NIVELES!$A$816:$B$892,2,0),"")</f>
        <v>NO APLICA</v>
      </c>
      <c r="AL3653" s="78" t="s">
        <v>553</v>
      </c>
      <c r="AM3653" s="78">
        <v>510602</v>
      </c>
      <c r="AN3653" s="79" t="str">
        <f>IF(AM3653&lt;&gt;"",+VLOOKUP(AM3653,NIVELES!$A$1652:$B$2466,2,0),"")</f>
        <v>Fondo de Reserva</v>
      </c>
      <c r="AO3653" s="87">
        <v>32175</v>
      </c>
      <c r="AP3653" s="88"/>
      <c r="AQ3653" s="88">
        <v>2290.31</v>
      </c>
      <c r="AR3653" s="88">
        <v>2875.01</v>
      </c>
      <c r="AS3653" s="88">
        <v>2875.01</v>
      </c>
      <c r="AT3653" s="88">
        <v>2875.01</v>
      </c>
      <c r="AU3653" s="88">
        <v>2875.01</v>
      </c>
      <c r="AV3653" s="88">
        <v>2875.01</v>
      </c>
      <c r="AW3653" s="88">
        <v>2875.01</v>
      </c>
      <c r="AX3653" s="88">
        <v>2875.01</v>
      </c>
      <c r="AY3653" s="88">
        <v>2875.01</v>
      </c>
      <c r="AZ3653" s="88">
        <v>2875.01</v>
      </c>
      <c r="BA3653" s="88">
        <v>4009.6</v>
      </c>
      <c r="BB3653" s="89">
        <f t="shared" si="223"/>
        <v>32175.000000000007</v>
      </c>
      <c r="BC3653" s="90" t="str">
        <f t="shared" si="222"/>
        <v>OK</v>
      </c>
      <c r="BD3653" s="91" t="str">
        <f t="shared" si="224"/>
        <v xml:space="preserve">                  </v>
      </c>
      <c r="BE3653" s="92">
        <f t="shared" si="225"/>
        <v>12</v>
      </c>
    </row>
    <row r="3654" spans="1:57" s="74" customFormat="1" ht="50.1" customHeight="1" x14ac:dyDescent="0.2">
      <c r="A3654" s="78" t="s">
        <v>55</v>
      </c>
      <c r="B3654" s="78" t="s">
        <v>65</v>
      </c>
      <c r="C3654" s="78" t="s">
        <v>35</v>
      </c>
      <c r="D3654" s="78" t="s">
        <v>605</v>
      </c>
      <c r="E3654" s="79" t="str">
        <f>+IF(C3654&lt;&gt;"",VLOOKUP(MID(C3654,18,5),NIVELES!$A$133:$B$213,2,0),"")</f>
        <v>LOJA</v>
      </c>
      <c r="F3654" s="80" t="s">
        <v>195</v>
      </c>
      <c r="G3654" s="81" t="str">
        <f>+IF(F3654&lt;&gt;"",VLOOKUP(F3654,NIVELES!$A$246:$C$464,3,0),"")</f>
        <v>SUR</v>
      </c>
      <c r="H3654" s="82" t="s">
        <v>1024</v>
      </c>
      <c r="I3654" s="78" t="s">
        <v>2201</v>
      </c>
      <c r="J3654" s="78" t="s">
        <v>2184</v>
      </c>
      <c r="K3654" s="78" t="s">
        <v>2185</v>
      </c>
      <c r="L3654" s="78" t="s">
        <v>3415</v>
      </c>
      <c r="M3654" s="78">
        <v>2910</v>
      </c>
      <c r="N3654" s="78" t="s">
        <v>2317</v>
      </c>
      <c r="O3654" s="78" t="s">
        <v>2219</v>
      </c>
      <c r="P3654" s="82">
        <v>1</v>
      </c>
      <c r="Q3654" s="78" t="s">
        <v>2220</v>
      </c>
      <c r="R3654" s="82"/>
      <c r="S3654" s="82"/>
      <c r="T3654" s="82"/>
      <c r="U3654" s="82"/>
      <c r="V3654" s="82"/>
      <c r="W3654" s="82"/>
      <c r="X3654" s="82"/>
      <c r="Y3654" s="82">
        <v>1</v>
      </c>
      <c r="Z3654" s="82"/>
      <c r="AA3654" s="82"/>
      <c r="AB3654" s="82"/>
      <c r="AC3654" s="82"/>
      <c r="AD3654" s="85" t="str">
        <f>IF(A3654&lt;&gt;"",IF(D3654="DIRECCIÓN_DE_TRANSFERENCIAS","280 0031",VLOOKUP(C3654,NIVELES!$A$14:$B$105,2,0)),"")</f>
        <v>280 7420</v>
      </c>
      <c r="AE3654" s="86" t="s">
        <v>322</v>
      </c>
      <c r="AF3654" s="86" t="s">
        <v>543</v>
      </c>
      <c r="AG3654" s="79" t="str">
        <f>+IF(AF3654&lt;&gt;"",VLOOKUP(AF3654,NIVELES!$A$666:$B$673,2,0),"")</f>
        <v>DESARROLLO_INFANTIL</v>
      </c>
      <c r="AH3654" s="78" t="s">
        <v>452</v>
      </c>
      <c r="AI3654" s="79" t="str">
        <f>IF(AH3654&lt;&gt;"",VLOOKUP(CONCATENATE(AG3654,AH3654),NIVELES!$B$676:$C$745,2,0),"")</f>
        <v>Creciendo Con Nuestros Hijos De Atención Directa Funcionamiento, Operación Y Atención Domiciliar</v>
      </c>
      <c r="AJ3654" s="78" t="s">
        <v>517</v>
      </c>
      <c r="AK3654" s="79" t="str">
        <f>+IF(AJ3654&lt;&gt;"",VLOOKUP(AJ3654,NIVELES!$A$816:$B$892,2,0),"")</f>
        <v>NO APLICA</v>
      </c>
      <c r="AL3654" s="78" t="s">
        <v>554</v>
      </c>
      <c r="AM3654" s="78">
        <v>530105</v>
      </c>
      <c r="AN3654" s="79" t="str">
        <f>IF(AM3654&lt;&gt;"",+VLOOKUP(AM3654,NIVELES!$A$1652:$B$2466,2,0),"")</f>
        <v>Telecomunicaciones</v>
      </c>
      <c r="AO3654" s="87">
        <v>3785.6</v>
      </c>
      <c r="AP3654" s="88"/>
      <c r="AQ3654" s="88"/>
      <c r="AR3654" s="88"/>
      <c r="AS3654" s="88"/>
      <c r="AT3654" s="88"/>
      <c r="AU3654" s="88"/>
      <c r="AV3654" s="88"/>
      <c r="AW3654" s="88">
        <v>3785.6</v>
      </c>
      <c r="AX3654" s="88"/>
      <c r="AY3654" s="88"/>
      <c r="AZ3654" s="88"/>
      <c r="BA3654" s="88"/>
      <c r="BB3654" s="89">
        <f t="shared" si="223"/>
        <v>3785.6</v>
      </c>
      <c r="BC3654" s="90" t="str">
        <f t="shared" si="222"/>
        <v>OK</v>
      </c>
      <c r="BD3654" s="91" t="str">
        <f t="shared" si="224"/>
        <v xml:space="preserve">                  </v>
      </c>
      <c r="BE3654" s="92">
        <f t="shared" si="225"/>
        <v>1</v>
      </c>
    </row>
    <row r="3655" spans="1:57" s="74" customFormat="1" ht="50.1" customHeight="1" x14ac:dyDescent="0.2">
      <c r="A3655" s="78" t="s">
        <v>55</v>
      </c>
      <c r="B3655" s="78" t="s">
        <v>65</v>
      </c>
      <c r="C3655" s="78" t="s">
        <v>35</v>
      </c>
      <c r="D3655" s="78" t="s">
        <v>605</v>
      </c>
      <c r="E3655" s="79" t="str">
        <f>+IF(C3655&lt;&gt;"",VLOOKUP(MID(C3655,18,5),NIVELES!$A$133:$B$213,2,0),"")</f>
        <v>LOJA</v>
      </c>
      <c r="F3655" s="80" t="s">
        <v>195</v>
      </c>
      <c r="G3655" s="81" t="str">
        <f>+IF(F3655&lt;&gt;"",VLOOKUP(F3655,NIVELES!$A$246:$C$464,3,0),"")</f>
        <v>SUR</v>
      </c>
      <c r="H3655" s="82" t="s">
        <v>1024</v>
      </c>
      <c r="I3655" s="78" t="s">
        <v>2201</v>
      </c>
      <c r="J3655" s="78" t="s">
        <v>2184</v>
      </c>
      <c r="K3655" s="78" t="s">
        <v>2185</v>
      </c>
      <c r="L3655" s="78" t="s">
        <v>2318</v>
      </c>
      <c r="M3655" s="78">
        <v>90</v>
      </c>
      <c r="N3655" s="78" t="s">
        <v>3416</v>
      </c>
      <c r="O3655" s="78" t="s">
        <v>2222</v>
      </c>
      <c r="P3655" s="82">
        <v>3</v>
      </c>
      <c r="Q3655" s="78" t="s">
        <v>2223</v>
      </c>
      <c r="R3655" s="82"/>
      <c r="S3655" s="82">
        <v>3</v>
      </c>
      <c r="T3655" s="82"/>
      <c r="U3655" s="82"/>
      <c r="V3655" s="82"/>
      <c r="W3655" s="82"/>
      <c r="X3655" s="82"/>
      <c r="Y3655" s="82"/>
      <c r="Z3655" s="82"/>
      <c r="AA3655" s="82"/>
      <c r="AB3655" s="82"/>
      <c r="AC3655" s="82"/>
      <c r="AD3655" s="85" t="str">
        <f>IF(A3655&lt;&gt;"",IF(D3655="DIRECCIÓN_DE_TRANSFERENCIAS","280 0031",VLOOKUP(C3655,NIVELES!$A$14:$B$105,2,0)),"")</f>
        <v>280 7420</v>
      </c>
      <c r="AE3655" s="86" t="s">
        <v>322</v>
      </c>
      <c r="AF3655" s="86" t="s">
        <v>543</v>
      </c>
      <c r="AG3655" s="79" t="str">
        <f>+IF(AF3655&lt;&gt;"",VLOOKUP(AF3655,NIVELES!$A$666:$B$673,2,0),"")</f>
        <v>DESARROLLO_INFANTIL</v>
      </c>
      <c r="AH3655" s="78" t="s">
        <v>320</v>
      </c>
      <c r="AI3655" s="79" t="str">
        <f>IF(AH3655&lt;&gt;"",VLOOKUP(CONCATENATE(AG3655,AH3655),NIVELES!$B$676:$C$745,2,0),"")</f>
        <v>Asegurar La Operacion Y Atencion De Cibv  Administrados Por Prestacion De Servicios A Traves De Cooperantes  Para Contribuir Al Desarrollo Integral De Niñas Y Niños</v>
      </c>
      <c r="AJ3655" s="78" t="s">
        <v>387</v>
      </c>
      <c r="AK3655" s="79" t="str">
        <f>+IF(AJ3655&lt;&gt;"",VLOOKUP(AJ3655,NIVELES!$A$816:$B$892,2,0),"")</f>
        <v>ASEGURAR EL DESARROLLO INFANTIL Y LA EDUCACIÓN INTEGRAL, CON CALIDAD Y CALIDEZ PARA TODOS LOS NIÑOS, NIÑAS Y ADOLESCENTES</v>
      </c>
      <c r="AL3655" s="78" t="s">
        <v>556</v>
      </c>
      <c r="AM3655" s="78">
        <v>580104</v>
      </c>
      <c r="AN3655" s="79" t="str">
        <f>IF(AM3655&lt;&gt;"",+VLOOKUP(AM3655,NIVELES!$A$1652:$B$2466,2,0),"")</f>
        <v>A Gobiernos Autónomos Descentralizados</v>
      </c>
      <c r="AO3655" s="87">
        <v>125034.72</v>
      </c>
      <c r="AP3655" s="88">
        <v>0</v>
      </c>
      <c r="AQ3655" s="88">
        <v>31258.69</v>
      </c>
      <c r="AR3655" s="88">
        <v>0</v>
      </c>
      <c r="AS3655" s="88">
        <v>31258.68</v>
      </c>
      <c r="AT3655" s="88">
        <v>0</v>
      </c>
      <c r="AU3655" s="88">
        <v>0</v>
      </c>
      <c r="AV3655" s="88">
        <v>31258.68</v>
      </c>
      <c r="AW3655" s="88">
        <v>0</v>
      </c>
      <c r="AX3655" s="88">
        <v>0</v>
      </c>
      <c r="AY3655" s="88">
        <v>31258.67</v>
      </c>
      <c r="AZ3655" s="88">
        <v>0</v>
      </c>
      <c r="BA3655" s="88">
        <v>0</v>
      </c>
      <c r="BB3655" s="89">
        <f t="shared" si="223"/>
        <v>125034.71999999999</v>
      </c>
      <c r="BC3655" s="90" t="str">
        <f t="shared" ref="BC3655:BC3718" si="226">IF(A3655&lt;&gt;"",IF(AO3655&lt;&gt;"",IF(AO3655=BB3655,"OK",AO3655-BB3655),IF(AND(AO3655="",BB3655=""),"",AO3655-BB3655))," ")</f>
        <v>OK</v>
      </c>
      <c r="BD3655" s="91" t="str">
        <f t="shared" si="224"/>
        <v xml:space="preserve">                  </v>
      </c>
      <c r="BE3655" s="92">
        <f t="shared" si="225"/>
        <v>3</v>
      </c>
    </row>
    <row r="3656" spans="1:57" s="74" customFormat="1" ht="50.1" customHeight="1" x14ac:dyDescent="0.2">
      <c r="A3656" s="78" t="s">
        <v>55</v>
      </c>
      <c r="B3656" s="78" t="s">
        <v>65</v>
      </c>
      <c r="C3656" s="78" t="s">
        <v>35</v>
      </c>
      <c r="D3656" s="78" t="s">
        <v>605</v>
      </c>
      <c r="E3656" s="79" t="str">
        <f>+IF(C3656&lt;&gt;"",VLOOKUP(MID(C3656,18,5),NIVELES!$A$133:$B$213,2,0),"")</f>
        <v>LOJA</v>
      </c>
      <c r="F3656" s="80" t="s">
        <v>195</v>
      </c>
      <c r="G3656" s="81" t="str">
        <f>+IF(F3656&lt;&gt;"",VLOOKUP(F3656,NIVELES!$A$246:$C$464,3,0),"")</f>
        <v>SUR</v>
      </c>
      <c r="H3656" s="82" t="s">
        <v>1024</v>
      </c>
      <c r="I3656" s="78" t="s">
        <v>2201</v>
      </c>
      <c r="J3656" s="78" t="s">
        <v>2184</v>
      </c>
      <c r="K3656" s="78" t="s">
        <v>2185</v>
      </c>
      <c r="L3656" s="78" t="s">
        <v>3417</v>
      </c>
      <c r="M3656" s="78">
        <v>40</v>
      </c>
      <c r="N3656" s="78" t="s">
        <v>3418</v>
      </c>
      <c r="O3656" s="78" t="s">
        <v>2235</v>
      </c>
      <c r="P3656" s="82">
        <v>1</v>
      </c>
      <c r="Q3656" s="78" t="s">
        <v>2220</v>
      </c>
      <c r="R3656" s="82"/>
      <c r="S3656" s="82"/>
      <c r="T3656" s="82"/>
      <c r="U3656" s="82"/>
      <c r="V3656" s="82">
        <v>1</v>
      </c>
      <c r="W3656" s="82"/>
      <c r="X3656" s="82"/>
      <c r="Y3656" s="82"/>
      <c r="Z3656" s="82"/>
      <c r="AA3656" s="82"/>
      <c r="AB3656" s="82"/>
      <c r="AC3656" s="82"/>
      <c r="AD3656" s="85" t="str">
        <f>IF(A3656&lt;&gt;"",IF(D3656="DIRECCIÓN_DE_TRANSFERENCIAS","280 0031",VLOOKUP(C3656,NIVELES!$A$14:$B$105,2,0)),"")</f>
        <v>280 7420</v>
      </c>
      <c r="AE3656" s="86" t="s">
        <v>322</v>
      </c>
      <c r="AF3656" s="86" t="s">
        <v>543</v>
      </c>
      <c r="AG3656" s="79" t="str">
        <f>+IF(AF3656&lt;&gt;"",VLOOKUP(AF3656,NIVELES!$A$666:$B$673,2,0),"")</f>
        <v>DESARROLLO_INFANTIL</v>
      </c>
      <c r="AH3656" s="78" t="s">
        <v>512</v>
      </c>
      <c r="AI3656" s="79" t="str">
        <f>IF(AH3656&lt;&gt;"",VLOOKUP(CONCATENATE(AG3656,AH3656),NIVELES!$B$676:$C$745,2,0),"")</f>
        <v>Centros Circulos De Cuidado Recreacion Y Aprendizaje CRA Creciendo Con Nuestros Hijos CNH</v>
      </c>
      <c r="AJ3656" s="78" t="s">
        <v>517</v>
      </c>
      <c r="AK3656" s="79" t="str">
        <f>+IF(AJ3656&lt;&gt;"",VLOOKUP(AJ3656,NIVELES!$A$816:$B$892,2,0),"")</f>
        <v>NO APLICA</v>
      </c>
      <c r="AL3656" s="78" t="s">
        <v>554</v>
      </c>
      <c r="AM3656" s="78">
        <v>530105</v>
      </c>
      <c r="AN3656" s="79" t="str">
        <f>IF(AM3656&lt;&gt;"",+VLOOKUP(AM3656,NIVELES!$A$1652:$B$2466,2,0),"")</f>
        <v>Telecomunicaciones</v>
      </c>
      <c r="AO3656" s="87">
        <v>189.28</v>
      </c>
      <c r="AP3656" s="88"/>
      <c r="AQ3656" s="88"/>
      <c r="AR3656" s="88"/>
      <c r="AS3656" s="88"/>
      <c r="AT3656" s="88">
        <v>189.28</v>
      </c>
      <c r="AU3656" s="88"/>
      <c r="AV3656" s="88"/>
      <c r="AW3656" s="88"/>
      <c r="AX3656" s="88"/>
      <c r="AY3656" s="88"/>
      <c r="AZ3656" s="88"/>
      <c r="BA3656" s="88"/>
      <c r="BB3656" s="89">
        <f t="shared" ref="BB3656:BB3719" si="227">SUBTOTAL(9,AP3656:BA3656)</f>
        <v>189.28</v>
      </c>
      <c r="BC3656" s="90" t="str">
        <f t="shared" si="226"/>
        <v>OK</v>
      </c>
      <c r="BD3656" s="91" t="str">
        <f t="shared" ref="BD3656:BD3719" si="228">IF(A3656&lt;&gt;"",IF(A3656="","Escoger Nivel 0",)&amp;" "&amp;(IF(B3656="","Escoger Nivel  1",)&amp;" "&amp;(IF(C3656="","Escoger Nivel 2",)&amp;" "&amp;(IF(D3656="","Escoger Nivel 3",)&amp;" "&amp;(IF(F3656="","Escoger Cantón",)&amp;" "&amp;(IF(I3656="","Escoger Obj. Estratégico Institucional N1",)&amp;" "&amp;(IF(J3656="","Escoger Obj. Especifico N2",)&amp;" "&amp;(IF(K3656="","Escoger Obj. Operativo N4",)&amp;" "&amp;(IF(L3656=""," Llenar Modalidad de Servicio ",)&amp;""&amp;(IF(M3656=""," Llenar Meta de Cobertura ",)&amp;" "&amp;(IF(N3656="","Llenar Indicador",)&amp;" "&amp;(IF(O3656="","Llenar Actividad PAPP",)&amp;" "&amp;(IF(P3656="","Llenar Metas",)&amp;" "&amp;(IF(Q3656="","Llenar Indicador",)&amp;" "&amp;(IF(AF3656="","Escoger Nro. programa",)&amp;" "&amp;(IF(AH3656="","Escoger Nro. Actividad e-Sigef",)&amp;" "&amp;(IF(AK3656="","Escoger direccionamiento de gasto",)&amp;" "&amp;(IF(AL3656="","Escoger Grupo de Gasto",)&amp;" "&amp;(IF(AM3656="","Escoger Item Presupuestario",)&amp;" "&amp;(IF(AO3656="","Llenar valor de actividad",))))))))))))))))))))," ")</f>
        <v xml:space="preserve">                  </v>
      </c>
      <c r="BE3656" s="92">
        <f t="shared" si="225"/>
        <v>1</v>
      </c>
    </row>
    <row r="3657" spans="1:57" s="74" customFormat="1" ht="50.1" customHeight="1" x14ac:dyDescent="0.2">
      <c r="A3657" s="78" t="s">
        <v>55</v>
      </c>
      <c r="B3657" s="78" t="s">
        <v>65</v>
      </c>
      <c r="C3657" s="78" t="s">
        <v>35</v>
      </c>
      <c r="D3657" s="78" t="s">
        <v>605</v>
      </c>
      <c r="E3657" s="79" t="str">
        <f>+IF(C3657&lt;&gt;"",VLOOKUP(MID(C3657,18,5),NIVELES!$A$133:$B$213,2,0),"")</f>
        <v>LOJA</v>
      </c>
      <c r="F3657" s="80" t="s">
        <v>195</v>
      </c>
      <c r="G3657" s="81" t="str">
        <f>+IF(F3657&lt;&gt;"",VLOOKUP(F3657,NIVELES!$A$246:$C$464,3,0),"")</f>
        <v>SUR</v>
      </c>
      <c r="H3657" s="82" t="s">
        <v>1024</v>
      </c>
      <c r="I3657" s="78" t="s">
        <v>2201</v>
      </c>
      <c r="J3657" s="78" t="s">
        <v>2184</v>
      </c>
      <c r="K3657" s="78" t="s">
        <v>2185</v>
      </c>
      <c r="L3657" s="78" t="s">
        <v>3417</v>
      </c>
      <c r="M3657" s="78">
        <v>40</v>
      </c>
      <c r="N3657" s="78" t="s">
        <v>3418</v>
      </c>
      <c r="O3657" s="78" t="s">
        <v>2225</v>
      </c>
      <c r="P3657" s="82">
        <v>1</v>
      </c>
      <c r="Q3657" s="78" t="s">
        <v>3419</v>
      </c>
      <c r="R3657" s="82"/>
      <c r="S3657" s="82"/>
      <c r="T3657" s="82"/>
      <c r="U3657" s="82"/>
      <c r="V3657" s="82">
        <v>1</v>
      </c>
      <c r="W3657" s="82"/>
      <c r="X3657" s="82"/>
      <c r="Y3657" s="82"/>
      <c r="Z3657" s="82"/>
      <c r="AA3657" s="82"/>
      <c r="AB3657" s="82"/>
      <c r="AC3657" s="82"/>
      <c r="AD3657" s="85" t="str">
        <f>IF(A3657&lt;&gt;"",IF(D3657="DIRECCIÓN_DE_TRANSFERENCIAS","280 0031",VLOOKUP(C3657,NIVELES!$A$14:$B$105,2,0)),"")</f>
        <v>280 7420</v>
      </c>
      <c r="AE3657" s="86" t="s">
        <v>322</v>
      </c>
      <c r="AF3657" s="86" t="s">
        <v>543</v>
      </c>
      <c r="AG3657" s="79" t="str">
        <f>+IF(AF3657&lt;&gt;"",VLOOKUP(AF3657,NIVELES!$A$666:$B$673,2,0),"")</f>
        <v>DESARROLLO_INFANTIL</v>
      </c>
      <c r="AH3657" s="78" t="s">
        <v>512</v>
      </c>
      <c r="AI3657" s="79" t="str">
        <f>IF(AH3657&lt;&gt;"",VLOOKUP(CONCATENATE(AG3657,AH3657),NIVELES!$B$676:$C$745,2,0),"")</f>
        <v>Centros Circulos De Cuidado Recreacion Y Aprendizaje CRA Creciendo Con Nuestros Hijos CNH</v>
      </c>
      <c r="AJ3657" s="78" t="s">
        <v>517</v>
      </c>
      <c r="AK3657" s="79" t="str">
        <f>+IF(AJ3657&lt;&gt;"",VLOOKUP(AJ3657,NIVELES!$A$816:$B$892,2,0),"")</f>
        <v>NO APLICA</v>
      </c>
      <c r="AL3657" s="78" t="s">
        <v>554</v>
      </c>
      <c r="AM3657" s="78">
        <v>530801</v>
      </c>
      <c r="AN3657" s="79" t="str">
        <f>IF(AM3657&lt;&gt;"",+VLOOKUP(AM3657,NIVELES!$A$1652:$B$2466,2,0),"")</f>
        <v>Alimentos y Bebidas</v>
      </c>
      <c r="AO3657" s="87">
        <v>3840</v>
      </c>
      <c r="AP3657" s="88"/>
      <c r="AQ3657" s="88"/>
      <c r="AR3657" s="88"/>
      <c r="AS3657" s="88"/>
      <c r="AT3657" s="88">
        <v>3840</v>
      </c>
      <c r="AU3657" s="88"/>
      <c r="AV3657" s="88"/>
      <c r="AW3657" s="88"/>
      <c r="AX3657" s="88"/>
      <c r="AY3657" s="88"/>
      <c r="AZ3657" s="88"/>
      <c r="BA3657" s="88"/>
      <c r="BB3657" s="89">
        <f t="shared" si="227"/>
        <v>3840</v>
      </c>
      <c r="BC3657" s="90" t="str">
        <f t="shared" si="226"/>
        <v>OK</v>
      </c>
      <c r="BD3657" s="91" t="str">
        <f t="shared" si="228"/>
        <v xml:space="preserve">                  </v>
      </c>
      <c r="BE3657" s="92">
        <f t="shared" ref="BE3657:BE3720" si="229">SUBTOTAL(9,R3657:AC3657)</f>
        <v>1</v>
      </c>
    </row>
    <row r="3658" spans="1:57" s="74" customFormat="1" ht="50.1" customHeight="1" x14ac:dyDescent="0.2">
      <c r="A3658" s="78" t="s">
        <v>55</v>
      </c>
      <c r="B3658" s="78" t="s">
        <v>65</v>
      </c>
      <c r="C3658" s="78" t="s">
        <v>35</v>
      </c>
      <c r="D3658" s="78" t="s">
        <v>605</v>
      </c>
      <c r="E3658" s="79" t="str">
        <f>+IF(C3658&lt;&gt;"",VLOOKUP(MID(C3658,18,5),NIVELES!$A$133:$B$213,2,0),"")</f>
        <v>LOJA</v>
      </c>
      <c r="F3658" s="80" t="s">
        <v>195</v>
      </c>
      <c r="G3658" s="81" t="str">
        <f>+IF(F3658&lt;&gt;"",VLOOKUP(F3658,NIVELES!$A$246:$C$464,3,0),"")</f>
        <v>SUR</v>
      </c>
      <c r="H3658" s="82" t="s">
        <v>1024</v>
      </c>
      <c r="I3658" s="78" t="s">
        <v>2201</v>
      </c>
      <c r="J3658" s="78" t="s">
        <v>2184</v>
      </c>
      <c r="K3658" s="78" t="s">
        <v>2185</v>
      </c>
      <c r="L3658" s="78" t="s">
        <v>3417</v>
      </c>
      <c r="M3658" s="78">
        <v>40</v>
      </c>
      <c r="N3658" s="78" t="s">
        <v>3418</v>
      </c>
      <c r="O3658" s="78" t="s">
        <v>2238</v>
      </c>
      <c r="P3658" s="82">
        <v>1</v>
      </c>
      <c r="Q3658" s="78" t="s">
        <v>2239</v>
      </c>
      <c r="R3658" s="82"/>
      <c r="S3658" s="82"/>
      <c r="T3658" s="82"/>
      <c r="U3658" s="82"/>
      <c r="V3658" s="82">
        <v>1</v>
      </c>
      <c r="W3658" s="82"/>
      <c r="X3658" s="82"/>
      <c r="Y3658" s="82"/>
      <c r="Z3658" s="82"/>
      <c r="AA3658" s="82"/>
      <c r="AB3658" s="82"/>
      <c r="AC3658" s="82"/>
      <c r="AD3658" s="85" t="str">
        <f>IF(A3658&lt;&gt;"",IF(D3658="DIRECCIÓN_DE_TRANSFERENCIAS","280 0031",VLOOKUP(C3658,NIVELES!$A$14:$B$105,2,0)),"")</f>
        <v>280 7420</v>
      </c>
      <c r="AE3658" s="86" t="s">
        <v>322</v>
      </c>
      <c r="AF3658" s="86" t="s">
        <v>543</v>
      </c>
      <c r="AG3658" s="79" t="str">
        <f>+IF(AF3658&lt;&gt;"",VLOOKUP(AF3658,NIVELES!$A$666:$B$673,2,0),"")</f>
        <v>DESARROLLO_INFANTIL</v>
      </c>
      <c r="AH3658" s="78" t="s">
        <v>512</v>
      </c>
      <c r="AI3658" s="79" t="str">
        <f>IF(AH3658&lt;&gt;"",VLOOKUP(CONCATENATE(AG3658,AH3658),NIVELES!$B$676:$C$745,2,0),"")</f>
        <v>Centros Circulos De Cuidado Recreacion Y Aprendizaje CRA Creciendo Con Nuestros Hijos CNH</v>
      </c>
      <c r="AJ3658" s="78" t="s">
        <v>517</v>
      </c>
      <c r="AK3658" s="79" t="str">
        <f>+IF(AJ3658&lt;&gt;"",VLOOKUP(AJ3658,NIVELES!$A$816:$B$892,2,0),"")</f>
        <v>NO APLICA</v>
      </c>
      <c r="AL3658" s="78" t="s">
        <v>554</v>
      </c>
      <c r="AM3658" s="78">
        <v>530802</v>
      </c>
      <c r="AN3658" s="79" t="str">
        <f>IF(AM3658&lt;&gt;"",+VLOOKUP(AM3658,NIVELES!$A$1652:$B$2466,2,0),"")</f>
        <v>Vestuario, Lencería, Prendas de Protección; y, Accesorios para Uniformes Militares y Policiales; y, Carpas</v>
      </c>
      <c r="AO3658" s="87">
        <v>135.76</v>
      </c>
      <c r="AP3658" s="88"/>
      <c r="AQ3658" s="88"/>
      <c r="AR3658" s="88"/>
      <c r="AS3658" s="88"/>
      <c r="AT3658" s="88">
        <v>135.76</v>
      </c>
      <c r="AU3658" s="88"/>
      <c r="AV3658" s="88"/>
      <c r="AW3658" s="88"/>
      <c r="AX3658" s="88"/>
      <c r="AY3658" s="88"/>
      <c r="AZ3658" s="88"/>
      <c r="BA3658" s="88"/>
      <c r="BB3658" s="89">
        <f t="shared" si="227"/>
        <v>135.76</v>
      </c>
      <c r="BC3658" s="90" t="str">
        <f t="shared" si="226"/>
        <v>OK</v>
      </c>
      <c r="BD3658" s="91" t="str">
        <f t="shared" si="228"/>
        <v xml:space="preserve">                  </v>
      </c>
      <c r="BE3658" s="92">
        <f t="shared" si="229"/>
        <v>1</v>
      </c>
    </row>
    <row r="3659" spans="1:57" s="74" customFormat="1" ht="50.1" customHeight="1" x14ac:dyDescent="0.2">
      <c r="A3659" s="78" t="s">
        <v>55</v>
      </c>
      <c r="B3659" s="78" t="s">
        <v>65</v>
      </c>
      <c r="C3659" s="78" t="s">
        <v>35</v>
      </c>
      <c r="D3659" s="78" t="s">
        <v>605</v>
      </c>
      <c r="E3659" s="79" t="str">
        <f>+IF(C3659&lt;&gt;"",VLOOKUP(MID(C3659,18,5),NIVELES!$A$133:$B$213,2,0),"")</f>
        <v>LOJA</v>
      </c>
      <c r="F3659" s="80" t="s">
        <v>195</v>
      </c>
      <c r="G3659" s="81" t="str">
        <f>+IF(F3659&lt;&gt;"",VLOOKUP(F3659,NIVELES!$A$246:$C$464,3,0),"")</f>
        <v>SUR</v>
      </c>
      <c r="H3659" s="82" t="s">
        <v>1024</v>
      </c>
      <c r="I3659" s="78" t="s">
        <v>2201</v>
      </c>
      <c r="J3659" s="78" t="s">
        <v>2184</v>
      </c>
      <c r="K3659" s="78" t="s">
        <v>2185</v>
      </c>
      <c r="L3659" s="78" t="s">
        <v>3417</v>
      </c>
      <c r="M3659" s="78">
        <v>40</v>
      </c>
      <c r="N3659" s="78" t="s">
        <v>3418</v>
      </c>
      <c r="O3659" s="78" t="s">
        <v>2229</v>
      </c>
      <c r="P3659" s="82">
        <v>1</v>
      </c>
      <c r="Q3659" s="78" t="s">
        <v>3065</v>
      </c>
      <c r="R3659" s="82"/>
      <c r="S3659" s="82"/>
      <c r="T3659" s="82"/>
      <c r="U3659" s="82"/>
      <c r="V3659" s="82">
        <v>1</v>
      </c>
      <c r="W3659" s="82"/>
      <c r="X3659" s="82"/>
      <c r="Y3659" s="82"/>
      <c r="Z3659" s="82"/>
      <c r="AA3659" s="82"/>
      <c r="AB3659" s="82"/>
      <c r="AC3659" s="82"/>
      <c r="AD3659" s="85" t="str">
        <f>IF(A3659&lt;&gt;"",IF(D3659="DIRECCIÓN_DE_TRANSFERENCIAS","280 0031",VLOOKUP(C3659,NIVELES!$A$14:$B$105,2,0)),"")</f>
        <v>280 7420</v>
      </c>
      <c r="AE3659" s="86" t="s">
        <v>322</v>
      </c>
      <c r="AF3659" s="86" t="s">
        <v>543</v>
      </c>
      <c r="AG3659" s="79" t="str">
        <f>+IF(AF3659&lt;&gt;"",VLOOKUP(AF3659,NIVELES!$A$666:$B$673,2,0),"")</f>
        <v>DESARROLLO_INFANTIL</v>
      </c>
      <c r="AH3659" s="78" t="s">
        <v>512</v>
      </c>
      <c r="AI3659" s="79" t="str">
        <f>IF(AH3659&lt;&gt;"",VLOOKUP(CONCATENATE(AG3659,AH3659),NIVELES!$B$676:$C$745,2,0),"")</f>
        <v>Centros Circulos De Cuidado Recreacion Y Aprendizaje CRA Creciendo Con Nuestros Hijos CNH</v>
      </c>
      <c r="AJ3659" s="78" t="s">
        <v>517</v>
      </c>
      <c r="AK3659" s="79" t="str">
        <f>+IF(AJ3659&lt;&gt;"",VLOOKUP(AJ3659,NIVELES!$A$816:$B$892,2,0),"")</f>
        <v>NO APLICA</v>
      </c>
      <c r="AL3659" s="78" t="s">
        <v>554</v>
      </c>
      <c r="AM3659" s="78">
        <v>530805</v>
      </c>
      <c r="AN3659" s="79" t="str">
        <f>IF(AM3659&lt;&gt;"",+VLOOKUP(AM3659,NIVELES!$A$1652:$B$2466,2,0),"")</f>
        <v>Materiales de Aseo</v>
      </c>
      <c r="AO3659" s="87">
        <v>214</v>
      </c>
      <c r="AP3659" s="88"/>
      <c r="AQ3659" s="88"/>
      <c r="AR3659" s="88"/>
      <c r="AS3659" s="88"/>
      <c r="AT3659" s="88">
        <v>214</v>
      </c>
      <c r="AU3659" s="88"/>
      <c r="AV3659" s="88"/>
      <c r="AW3659" s="88"/>
      <c r="AX3659" s="88"/>
      <c r="AY3659" s="88"/>
      <c r="AZ3659" s="88"/>
      <c r="BA3659" s="88"/>
      <c r="BB3659" s="89">
        <f t="shared" si="227"/>
        <v>214</v>
      </c>
      <c r="BC3659" s="90" t="str">
        <f t="shared" si="226"/>
        <v>OK</v>
      </c>
      <c r="BD3659" s="91" t="str">
        <f t="shared" si="228"/>
        <v xml:space="preserve">                  </v>
      </c>
      <c r="BE3659" s="92">
        <f t="shared" si="229"/>
        <v>1</v>
      </c>
    </row>
    <row r="3660" spans="1:57" s="74" customFormat="1" ht="50.1" customHeight="1" x14ac:dyDescent="0.2">
      <c r="A3660" s="78" t="s">
        <v>55</v>
      </c>
      <c r="B3660" s="78" t="s">
        <v>65</v>
      </c>
      <c r="C3660" s="78" t="s">
        <v>35</v>
      </c>
      <c r="D3660" s="78" t="s">
        <v>605</v>
      </c>
      <c r="E3660" s="79" t="str">
        <f>+IF(C3660&lt;&gt;"",VLOOKUP(MID(C3660,18,5),NIVELES!$A$133:$B$213,2,0),"")</f>
        <v>LOJA</v>
      </c>
      <c r="F3660" s="80" t="s">
        <v>195</v>
      </c>
      <c r="G3660" s="81" t="str">
        <f>+IF(F3660&lt;&gt;"",VLOOKUP(F3660,NIVELES!$A$246:$C$464,3,0),"")</f>
        <v>SUR</v>
      </c>
      <c r="H3660" s="82" t="s">
        <v>1024</v>
      </c>
      <c r="I3660" s="78" t="s">
        <v>2201</v>
      </c>
      <c r="J3660" s="78" t="s">
        <v>2184</v>
      </c>
      <c r="K3660" s="78" t="s">
        <v>2185</v>
      </c>
      <c r="L3660" s="78" t="s">
        <v>3417</v>
      </c>
      <c r="M3660" s="78">
        <v>40</v>
      </c>
      <c r="N3660" s="78" t="s">
        <v>3418</v>
      </c>
      <c r="O3660" s="78" t="s">
        <v>3420</v>
      </c>
      <c r="P3660" s="82">
        <v>1</v>
      </c>
      <c r="Q3660" s="78" t="s">
        <v>3421</v>
      </c>
      <c r="R3660" s="82"/>
      <c r="S3660" s="82"/>
      <c r="T3660" s="82"/>
      <c r="U3660" s="82"/>
      <c r="V3660" s="82">
        <v>1</v>
      </c>
      <c r="W3660" s="82"/>
      <c r="X3660" s="82"/>
      <c r="Y3660" s="82"/>
      <c r="Z3660" s="82"/>
      <c r="AA3660" s="82"/>
      <c r="AB3660" s="82"/>
      <c r="AC3660" s="82"/>
      <c r="AD3660" s="85" t="str">
        <f>IF(A3660&lt;&gt;"",IF(D3660="DIRECCIÓN_DE_TRANSFERENCIAS","280 0031",VLOOKUP(C3660,NIVELES!$A$14:$B$105,2,0)),"")</f>
        <v>280 7420</v>
      </c>
      <c r="AE3660" s="86" t="s">
        <v>322</v>
      </c>
      <c r="AF3660" s="86" t="s">
        <v>543</v>
      </c>
      <c r="AG3660" s="79" t="str">
        <f>+IF(AF3660&lt;&gt;"",VLOOKUP(AF3660,NIVELES!$A$666:$B$673,2,0),"")</f>
        <v>DESARROLLO_INFANTIL</v>
      </c>
      <c r="AH3660" s="78" t="s">
        <v>512</v>
      </c>
      <c r="AI3660" s="79" t="str">
        <f>IF(AH3660&lt;&gt;"",VLOOKUP(CONCATENATE(AG3660,AH3660),NIVELES!$B$676:$C$745,2,0),"")</f>
        <v>Centros Circulos De Cuidado Recreacion Y Aprendizaje CRA Creciendo Con Nuestros Hijos CNH</v>
      </c>
      <c r="AJ3660" s="78" t="s">
        <v>517</v>
      </c>
      <c r="AK3660" s="79" t="str">
        <f>+IF(AJ3660&lt;&gt;"",VLOOKUP(AJ3660,NIVELES!$A$816:$B$892,2,0),"")</f>
        <v>NO APLICA</v>
      </c>
      <c r="AL3660" s="78" t="s">
        <v>554</v>
      </c>
      <c r="AM3660" s="78">
        <v>530820</v>
      </c>
      <c r="AN3660" s="79" t="str">
        <f>IF(AM3660&lt;&gt;"",+VLOOKUP(AM3660,NIVELES!$A$1652:$B$2466,2,0),"")</f>
        <v>Menaje de Cocina, de Hogar y Accesorios Descartables</v>
      </c>
      <c r="AO3660" s="87">
        <v>806.4</v>
      </c>
      <c r="AP3660" s="88"/>
      <c r="AQ3660" s="88"/>
      <c r="AR3660" s="88"/>
      <c r="AS3660" s="88"/>
      <c r="AT3660" s="88">
        <v>806.4</v>
      </c>
      <c r="AU3660" s="88"/>
      <c r="AV3660" s="88"/>
      <c r="AW3660" s="88"/>
      <c r="AX3660" s="88"/>
      <c r="AY3660" s="88"/>
      <c r="AZ3660" s="88"/>
      <c r="BA3660" s="88"/>
      <c r="BB3660" s="89">
        <f t="shared" si="227"/>
        <v>806.4</v>
      </c>
      <c r="BC3660" s="90" t="str">
        <f t="shared" si="226"/>
        <v>OK</v>
      </c>
      <c r="BD3660" s="91" t="str">
        <f t="shared" si="228"/>
        <v xml:space="preserve">                  </v>
      </c>
      <c r="BE3660" s="92">
        <f t="shared" si="229"/>
        <v>1</v>
      </c>
    </row>
    <row r="3661" spans="1:57" s="74" customFormat="1" ht="50.1" customHeight="1" x14ac:dyDescent="0.2">
      <c r="A3661" s="78" t="s">
        <v>55</v>
      </c>
      <c r="B3661" s="78" t="s">
        <v>65</v>
      </c>
      <c r="C3661" s="78" t="s">
        <v>35</v>
      </c>
      <c r="D3661" s="78" t="s">
        <v>792</v>
      </c>
      <c r="E3661" s="79" t="str">
        <f>+IF(C3661&lt;&gt;"",VLOOKUP(MID(C3661,18,5),NIVELES!$A$133:$B$213,2,0),"")</f>
        <v>LOJA</v>
      </c>
      <c r="F3661" s="80" t="s">
        <v>195</v>
      </c>
      <c r="G3661" s="81" t="str">
        <f>+IF(F3661&lt;&gt;"",VLOOKUP(F3661,NIVELES!$A$246:$C$464,3,0),"")</f>
        <v>SUR</v>
      </c>
      <c r="H3661" s="82" t="s">
        <v>1024</v>
      </c>
      <c r="I3661" s="78" t="s">
        <v>2189</v>
      </c>
      <c r="J3661" s="78" t="s">
        <v>2184</v>
      </c>
      <c r="K3661" s="78" t="s">
        <v>2185</v>
      </c>
      <c r="L3661" s="78" t="s">
        <v>2321</v>
      </c>
      <c r="M3661" s="78">
        <v>1602</v>
      </c>
      <c r="N3661" s="78" t="s">
        <v>2322</v>
      </c>
      <c r="O3661" s="78" t="s">
        <v>2167</v>
      </c>
      <c r="P3661" s="82">
        <v>12</v>
      </c>
      <c r="Q3661" s="78" t="s">
        <v>3060</v>
      </c>
      <c r="R3661" s="82">
        <v>1</v>
      </c>
      <c r="S3661" s="82">
        <v>1</v>
      </c>
      <c r="T3661" s="82">
        <v>1</v>
      </c>
      <c r="U3661" s="82">
        <v>1</v>
      </c>
      <c r="V3661" s="82">
        <v>1</v>
      </c>
      <c r="W3661" s="82">
        <v>1</v>
      </c>
      <c r="X3661" s="82">
        <v>1</v>
      </c>
      <c r="Y3661" s="82">
        <v>1</v>
      </c>
      <c r="Z3661" s="82">
        <v>1</v>
      </c>
      <c r="AA3661" s="82">
        <v>1</v>
      </c>
      <c r="AB3661" s="82">
        <v>1</v>
      </c>
      <c r="AC3661" s="82">
        <v>1</v>
      </c>
      <c r="AD3661" s="85" t="str">
        <f>IF(A3661&lt;&gt;"",IF(D3661="DIRECCIÓN_DE_TRANSFERENCIAS","280 0031",VLOOKUP(C3661,NIVELES!$A$14:$B$105,2,0)),"")</f>
        <v>280 7420</v>
      </c>
      <c r="AE3661" s="86" t="s">
        <v>322</v>
      </c>
      <c r="AF3661" s="86" t="s">
        <v>544</v>
      </c>
      <c r="AG3661" s="79" t="str">
        <f>+IF(AF3661&lt;&gt;"",VLOOKUP(AF3661,NIVELES!$A$666:$B$673,2,0),"")</f>
        <v>PROTECCIÓN_SOCIAL_A_LA_FAMILIA._ASEGURAMIENTO_NO_CONTRIBUTIVO_E_INCLUSIÓN_ECONÓMICA_Y_MOVILIDAD_SOCIAL</v>
      </c>
      <c r="AH3661" s="78" t="s">
        <v>513</v>
      </c>
      <c r="AI3661" s="79" t="str">
        <f>IF(AH3661&lt;&gt;"",VLOOKUP(CONCATENATE(AG3661,AH3661),NIVELES!$B$676:$C$745,2,0),"")</f>
        <v>Acompañamiento Familiar</v>
      </c>
      <c r="AJ3661" s="78" t="s">
        <v>517</v>
      </c>
      <c r="AK3661" s="79" t="str">
        <f>+IF(AJ3661&lt;&gt;"",VLOOKUP(AJ3661,NIVELES!$A$816:$B$892,2,0),"")</f>
        <v>NO APLICA</v>
      </c>
      <c r="AL3661" s="78" t="s">
        <v>553</v>
      </c>
      <c r="AM3661" s="78">
        <v>510203</v>
      </c>
      <c r="AN3661" s="79" t="str">
        <f>IF(AM3661&lt;&gt;"",+VLOOKUP(AM3661,NIVELES!$A$1652:$B$2466,2,0),"")</f>
        <v>Decimotercer Sueldo</v>
      </c>
      <c r="AO3661" s="87">
        <v>6933.67</v>
      </c>
      <c r="AP3661" s="88"/>
      <c r="AQ3661" s="88"/>
      <c r="AR3661" s="88"/>
      <c r="AS3661" s="88"/>
      <c r="AT3661" s="88"/>
      <c r="AU3661" s="88"/>
      <c r="AV3661" s="88"/>
      <c r="AW3661" s="88"/>
      <c r="AX3661" s="88"/>
      <c r="AY3661" s="88"/>
      <c r="AZ3661" s="88"/>
      <c r="BA3661" s="88">
        <v>6933.67</v>
      </c>
      <c r="BB3661" s="89">
        <f t="shared" si="227"/>
        <v>6933.67</v>
      </c>
      <c r="BC3661" s="90" t="str">
        <f t="shared" si="226"/>
        <v>OK</v>
      </c>
      <c r="BD3661" s="91" t="str">
        <f t="shared" si="228"/>
        <v xml:space="preserve">                  </v>
      </c>
      <c r="BE3661" s="92">
        <f t="shared" si="229"/>
        <v>12</v>
      </c>
    </row>
    <row r="3662" spans="1:57" s="74" customFormat="1" ht="50.1" customHeight="1" x14ac:dyDescent="0.2">
      <c r="A3662" s="78" t="s">
        <v>55</v>
      </c>
      <c r="B3662" s="78" t="s">
        <v>65</v>
      </c>
      <c r="C3662" s="78" t="s">
        <v>35</v>
      </c>
      <c r="D3662" s="78" t="s">
        <v>792</v>
      </c>
      <c r="E3662" s="79" t="str">
        <f>+IF(C3662&lt;&gt;"",VLOOKUP(MID(C3662,18,5),NIVELES!$A$133:$B$213,2,0),"")</f>
        <v>LOJA</v>
      </c>
      <c r="F3662" s="80" t="s">
        <v>195</v>
      </c>
      <c r="G3662" s="81" t="str">
        <f>+IF(F3662&lt;&gt;"",VLOOKUP(F3662,NIVELES!$A$246:$C$464,3,0),"")</f>
        <v>SUR</v>
      </c>
      <c r="H3662" s="82" t="s">
        <v>1024</v>
      </c>
      <c r="I3662" s="78" t="s">
        <v>2189</v>
      </c>
      <c r="J3662" s="78" t="s">
        <v>2184</v>
      </c>
      <c r="K3662" s="78" t="s">
        <v>2185</v>
      </c>
      <c r="L3662" s="78" t="s">
        <v>2321</v>
      </c>
      <c r="M3662" s="78">
        <v>1602</v>
      </c>
      <c r="N3662" s="78" t="s">
        <v>2322</v>
      </c>
      <c r="O3662" s="78" t="s">
        <v>2167</v>
      </c>
      <c r="P3662" s="82">
        <v>12</v>
      </c>
      <c r="Q3662" s="78" t="s">
        <v>3060</v>
      </c>
      <c r="R3662" s="82">
        <v>1</v>
      </c>
      <c r="S3662" s="82">
        <v>1</v>
      </c>
      <c r="T3662" s="82">
        <v>1</v>
      </c>
      <c r="U3662" s="82">
        <v>1</v>
      </c>
      <c r="V3662" s="82">
        <v>1</v>
      </c>
      <c r="W3662" s="82">
        <v>1</v>
      </c>
      <c r="X3662" s="82">
        <v>1</v>
      </c>
      <c r="Y3662" s="82">
        <v>1</v>
      </c>
      <c r="Z3662" s="82">
        <v>1</v>
      </c>
      <c r="AA3662" s="82">
        <v>1</v>
      </c>
      <c r="AB3662" s="82">
        <v>1</v>
      </c>
      <c r="AC3662" s="82">
        <v>1</v>
      </c>
      <c r="AD3662" s="85" t="str">
        <f>IF(A3662&lt;&gt;"",IF(D3662="DIRECCIÓN_DE_TRANSFERENCIAS","280 0031",VLOOKUP(C3662,NIVELES!$A$14:$B$105,2,0)),"")</f>
        <v>280 7420</v>
      </c>
      <c r="AE3662" s="86" t="s">
        <v>322</v>
      </c>
      <c r="AF3662" s="86" t="s">
        <v>544</v>
      </c>
      <c r="AG3662" s="79" t="str">
        <f>+IF(AF3662&lt;&gt;"",VLOOKUP(AF3662,NIVELES!$A$666:$B$673,2,0),"")</f>
        <v>PROTECCIÓN_SOCIAL_A_LA_FAMILIA._ASEGURAMIENTO_NO_CONTRIBUTIVO_E_INCLUSIÓN_ECONÓMICA_Y_MOVILIDAD_SOCIAL</v>
      </c>
      <c r="AH3662" s="78" t="s">
        <v>513</v>
      </c>
      <c r="AI3662" s="79" t="str">
        <f>IF(AH3662&lt;&gt;"",VLOOKUP(CONCATENATE(AG3662,AH3662),NIVELES!$B$676:$C$745,2,0),"")</f>
        <v>Acompañamiento Familiar</v>
      </c>
      <c r="AJ3662" s="78" t="s">
        <v>517</v>
      </c>
      <c r="AK3662" s="79" t="str">
        <f>+IF(AJ3662&lt;&gt;"",VLOOKUP(AJ3662,NIVELES!$A$816:$B$892,2,0),"")</f>
        <v>NO APLICA</v>
      </c>
      <c r="AL3662" s="78" t="s">
        <v>553</v>
      </c>
      <c r="AM3662" s="78">
        <v>510204</v>
      </c>
      <c r="AN3662" s="79" t="str">
        <f>IF(AM3662&lt;&gt;"",+VLOOKUP(AM3662,NIVELES!$A$1652:$B$2466,2,0),"")</f>
        <v>Decimocuarto Sueldo</v>
      </c>
      <c r="AO3662" s="87">
        <v>2889.33</v>
      </c>
      <c r="AP3662" s="88"/>
      <c r="AQ3662" s="88"/>
      <c r="AR3662" s="88">
        <v>2889.33</v>
      </c>
      <c r="AS3662" s="88"/>
      <c r="AT3662" s="88"/>
      <c r="AU3662" s="88"/>
      <c r="AV3662" s="88"/>
      <c r="AW3662" s="88"/>
      <c r="AX3662" s="88"/>
      <c r="AY3662" s="88"/>
      <c r="AZ3662" s="88"/>
      <c r="BA3662" s="88"/>
      <c r="BB3662" s="89">
        <f t="shared" si="227"/>
        <v>2889.33</v>
      </c>
      <c r="BC3662" s="90" t="str">
        <f t="shared" si="226"/>
        <v>OK</v>
      </c>
      <c r="BD3662" s="91" t="str">
        <f t="shared" si="228"/>
        <v xml:space="preserve">                  </v>
      </c>
      <c r="BE3662" s="92">
        <f t="shared" si="229"/>
        <v>12</v>
      </c>
    </row>
    <row r="3663" spans="1:57" s="74" customFormat="1" ht="50.1" customHeight="1" x14ac:dyDescent="0.2">
      <c r="A3663" s="78" t="s">
        <v>55</v>
      </c>
      <c r="B3663" s="78" t="s">
        <v>65</v>
      </c>
      <c r="C3663" s="78" t="s">
        <v>35</v>
      </c>
      <c r="D3663" s="78" t="s">
        <v>792</v>
      </c>
      <c r="E3663" s="79" t="str">
        <f>+IF(C3663&lt;&gt;"",VLOOKUP(MID(C3663,18,5),NIVELES!$A$133:$B$213,2,0),"")</f>
        <v>LOJA</v>
      </c>
      <c r="F3663" s="80" t="s">
        <v>195</v>
      </c>
      <c r="G3663" s="81" t="str">
        <f>+IF(F3663&lt;&gt;"",VLOOKUP(F3663,NIVELES!$A$246:$C$464,3,0),"")</f>
        <v>SUR</v>
      </c>
      <c r="H3663" s="82" t="s">
        <v>1024</v>
      </c>
      <c r="I3663" s="78" t="s">
        <v>2189</v>
      </c>
      <c r="J3663" s="78" t="s">
        <v>2184</v>
      </c>
      <c r="K3663" s="78" t="s">
        <v>2185</v>
      </c>
      <c r="L3663" s="78" t="s">
        <v>2321</v>
      </c>
      <c r="M3663" s="78">
        <v>1602</v>
      </c>
      <c r="N3663" s="78" t="s">
        <v>2322</v>
      </c>
      <c r="O3663" s="78" t="s">
        <v>2167</v>
      </c>
      <c r="P3663" s="82">
        <v>12</v>
      </c>
      <c r="Q3663" s="78" t="s">
        <v>3060</v>
      </c>
      <c r="R3663" s="82">
        <v>1</v>
      </c>
      <c r="S3663" s="82">
        <v>1</v>
      </c>
      <c r="T3663" s="82">
        <v>1</v>
      </c>
      <c r="U3663" s="82">
        <v>1</v>
      </c>
      <c r="V3663" s="82">
        <v>1</v>
      </c>
      <c r="W3663" s="82">
        <v>1</v>
      </c>
      <c r="X3663" s="82">
        <v>1</v>
      </c>
      <c r="Y3663" s="82">
        <v>1</v>
      </c>
      <c r="Z3663" s="82">
        <v>1</v>
      </c>
      <c r="AA3663" s="82">
        <v>1</v>
      </c>
      <c r="AB3663" s="82">
        <v>1</v>
      </c>
      <c r="AC3663" s="82">
        <v>1</v>
      </c>
      <c r="AD3663" s="85" t="str">
        <f>IF(A3663&lt;&gt;"",IF(D3663="DIRECCIÓN_DE_TRANSFERENCIAS","280 0031",VLOOKUP(C3663,NIVELES!$A$14:$B$105,2,0)),"")</f>
        <v>280 7420</v>
      </c>
      <c r="AE3663" s="86" t="s">
        <v>322</v>
      </c>
      <c r="AF3663" s="86" t="s">
        <v>544</v>
      </c>
      <c r="AG3663" s="79" t="str">
        <f>+IF(AF3663&lt;&gt;"",VLOOKUP(AF3663,NIVELES!$A$666:$B$673,2,0),"")</f>
        <v>PROTECCIÓN_SOCIAL_A_LA_FAMILIA._ASEGURAMIENTO_NO_CONTRIBUTIVO_E_INCLUSIÓN_ECONÓMICA_Y_MOVILIDAD_SOCIAL</v>
      </c>
      <c r="AH3663" s="78" t="s">
        <v>513</v>
      </c>
      <c r="AI3663" s="79" t="str">
        <f>IF(AH3663&lt;&gt;"",VLOOKUP(CONCATENATE(AG3663,AH3663),NIVELES!$B$676:$C$745,2,0),"")</f>
        <v>Acompañamiento Familiar</v>
      </c>
      <c r="AJ3663" s="78" t="s">
        <v>517</v>
      </c>
      <c r="AK3663" s="79" t="str">
        <f>+IF(AJ3663&lt;&gt;"",VLOOKUP(AJ3663,NIVELES!$A$816:$B$892,2,0),"")</f>
        <v>NO APLICA</v>
      </c>
      <c r="AL3663" s="78" t="s">
        <v>553</v>
      </c>
      <c r="AM3663" s="78">
        <v>510510</v>
      </c>
      <c r="AN3663" s="79" t="str">
        <f>IF(AM3663&lt;&gt;"",+VLOOKUP(AM3663,NIVELES!$A$1652:$B$2466,2,0),"")</f>
        <v>Servicios Personales por Contrato</v>
      </c>
      <c r="AO3663" s="87">
        <v>83204</v>
      </c>
      <c r="AP3663" s="88">
        <v>7564</v>
      </c>
      <c r="AQ3663" s="88">
        <v>6747</v>
      </c>
      <c r="AR3663" s="88">
        <v>6747</v>
      </c>
      <c r="AS3663" s="88">
        <v>6747</v>
      </c>
      <c r="AT3663" s="88">
        <v>6747</v>
      </c>
      <c r="AU3663" s="88">
        <v>6747</v>
      </c>
      <c r="AV3663" s="88">
        <v>6747</v>
      </c>
      <c r="AW3663" s="88">
        <v>6747</v>
      </c>
      <c r="AX3663" s="88">
        <v>6747</v>
      </c>
      <c r="AY3663" s="88">
        <v>6747</v>
      </c>
      <c r="AZ3663" s="88">
        <v>6747</v>
      </c>
      <c r="BA3663" s="88">
        <v>8170</v>
      </c>
      <c r="BB3663" s="89">
        <f t="shared" si="227"/>
        <v>83204</v>
      </c>
      <c r="BC3663" s="90" t="str">
        <f t="shared" si="226"/>
        <v>OK</v>
      </c>
      <c r="BD3663" s="91" t="str">
        <f t="shared" si="228"/>
        <v xml:space="preserve">                  </v>
      </c>
      <c r="BE3663" s="92">
        <f t="shared" si="229"/>
        <v>12</v>
      </c>
    </row>
    <row r="3664" spans="1:57" s="74" customFormat="1" ht="50.1" customHeight="1" x14ac:dyDescent="0.2">
      <c r="A3664" s="78" t="s">
        <v>55</v>
      </c>
      <c r="B3664" s="78" t="s">
        <v>65</v>
      </c>
      <c r="C3664" s="78" t="s">
        <v>35</v>
      </c>
      <c r="D3664" s="78" t="s">
        <v>792</v>
      </c>
      <c r="E3664" s="79" t="str">
        <f>+IF(C3664&lt;&gt;"",VLOOKUP(MID(C3664,18,5),NIVELES!$A$133:$B$213,2,0),"")</f>
        <v>LOJA</v>
      </c>
      <c r="F3664" s="80" t="s">
        <v>195</v>
      </c>
      <c r="G3664" s="81" t="str">
        <f>+IF(F3664&lt;&gt;"",VLOOKUP(F3664,NIVELES!$A$246:$C$464,3,0),"")</f>
        <v>SUR</v>
      </c>
      <c r="H3664" s="82" t="s">
        <v>1024</v>
      </c>
      <c r="I3664" s="78" t="s">
        <v>2189</v>
      </c>
      <c r="J3664" s="78" t="s">
        <v>2184</v>
      </c>
      <c r="K3664" s="78" t="s">
        <v>2185</v>
      </c>
      <c r="L3664" s="78" t="s">
        <v>2321</v>
      </c>
      <c r="M3664" s="78">
        <v>1602</v>
      </c>
      <c r="N3664" s="78" t="s">
        <v>2322</v>
      </c>
      <c r="O3664" s="78" t="s">
        <v>2167</v>
      </c>
      <c r="P3664" s="82">
        <v>12</v>
      </c>
      <c r="Q3664" s="78" t="s">
        <v>3060</v>
      </c>
      <c r="R3664" s="82">
        <v>1</v>
      </c>
      <c r="S3664" s="82">
        <v>1</v>
      </c>
      <c r="T3664" s="82">
        <v>1</v>
      </c>
      <c r="U3664" s="82">
        <v>1</v>
      </c>
      <c r="V3664" s="82">
        <v>1</v>
      </c>
      <c r="W3664" s="82">
        <v>1</v>
      </c>
      <c r="X3664" s="82">
        <v>1</v>
      </c>
      <c r="Y3664" s="82">
        <v>1</v>
      </c>
      <c r="Z3664" s="82">
        <v>1</v>
      </c>
      <c r="AA3664" s="82">
        <v>1</v>
      </c>
      <c r="AB3664" s="82">
        <v>1</v>
      </c>
      <c r="AC3664" s="82">
        <v>1</v>
      </c>
      <c r="AD3664" s="85" t="str">
        <f>IF(A3664&lt;&gt;"",IF(D3664="DIRECCIÓN_DE_TRANSFERENCIAS","280 0031",VLOOKUP(C3664,NIVELES!$A$14:$B$105,2,0)),"")</f>
        <v>280 7420</v>
      </c>
      <c r="AE3664" s="86" t="s">
        <v>322</v>
      </c>
      <c r="AF3664" s="86" t="s">
        <v>544</v>
      </c>
      <c r="AG3664" s="79" t="str">
        <f>+IF(AF3664&lt;&gt;"",VLOOKUP(AF3664,NIVELES!$A$666:$B$673,2,0),"")</f>
        <v>PROTECCIÓN_SOCIAL_A_LA_FAMILIA._ASEGURAMIENTO_NO_CONTRIBUTIVO_E_INCLUSIÓN_ECONÓMICA_Y_MOVILIDAD_SOCIAL</v>
      </c>
      <c r="AH3664" s="78" t="s">
        <v>513</v>
      </c>
      <c r="AI3664" s="79" t="str">
        <f>IF(AH3664&lt;&gt;"",VLOOKUP(CONCATENATE(AG3664,AH3664),NIVELES!$B$676:$C$745,2,0),"")</f>
        <v>Acompañamiento Familiar</v>
      </c>
      <c r="AJ3664" s="78" t="s">
        <v>517</v>
      </c>
      <c r="AK3664" s="79" t="str">
        <f>+IF(AJ3664&lt;&gt;"",VLOOKUP(AJ3664,NIVELES!$A$816:$B$892,2,0),"")</f>
        <v>NO APLICA</v>
      </c>
      <c r="AL3664" s="78" t="s">
        <v>553</v>
      </c>
      <c r="AM3664" s="78">
        <v>510601</v>
      </c>
      <c r="AN3664" s="79" t="str">
        <f>IF(AM3664&lt;&gt;"",+VLOOKUP(AM3664,NIVELES!$A$1652:$B$2466,2,0),"")</f>
        <v>Aporte Patronal</v>
      </c>
      <c r="AO3664" s="87">
        <v>8029.19</v>
      </c>
      <c r="AP3664" s="88">
        <v>729.98</v>
      </c>
      <c r="AQ3664" s="88">
        <v>651.13</v>
      </c>
      <c r="AR3664" s="88">
        <v>651.13</v>
      </c>
      <c r="AS3664" s="88">
        <v>651.13</v>
      </c>
      <c r="AT3664" s="88">
        <v>651.13</v>
      </c>
      <c r="AU3664" s="88">
        <v>651.13</v>
      </c>
      <c r="AV3664" s="88">
        <v>651.13</v>
      </c>
      <c r="AW3664" s="88">
        <v>651.13</v>
      </c>
      <c r="AX3664" s="88">
        <v>651.13</v>
      </c>
      <c r="AY3664" s="88">
        <v>651.13</v>
      </c>
      <c r="AZ3664" s="88">
        <v>651.13</v>
      </c>
      <c r="BA3664" s="88">
        <v>787.91</v>
      </c>
      <c r="BB3664" s="89">
        <f t="shared" si="227"/>
        <v>8029.1900000000005</v>
      </c>
      <c r="BC3664" s="90" t="str">
        <f t="shared" si="226"/>
        <v>OK</v>
      </c>
      <c r="BD3664" s="91" t="str">
        <f t="shared" si="228"/>
        <v xml:space="preserve">                  </v>
      </c>
      <c r="BE3664" s="92">
        <f t="shared" si="229"/>
        <v>12</v>
      </c>
    </row>
    <row r="3665" spans="1:57" s="74" customFormat="1" ht="50.1" customHeight="1" x14ac:dyDescent="0.2">
      <c r="A3665" s="78" t="s">
        <v>55</v>
      </c>
      <c r="B3665" s="78" t="s">
        <v>65</v>
      </c>
      <c r="C3665" s="78" t="s">
        <v>35</v>
      </c>
      <c r="D3665" s="78" t="s">
        <v>792</v>
      </c>
      <c r="E3665" s="79" t="str">
        <f>+IF(C3665&lt;&gt;"",VLOOKUP(MID(C3665,18,5),NIVELES!$A$133:$B$213,2,0),"")</f>
        <v>LOJA</v>
      </c>
      <c r="F3665" s="80" t="s">
        <v>195</v>
      </c>
      <c r="G3665" s="81" t="str">
        <f>+IF(F3665&lt;&gt;"",VLOOKUP(F3665,NIVELES!$A$246:$C$464,3,0),"")</f>
        <v>SUR</v>
      </c>
      <c r="H3665" s="82" t="s">
        <v>1024</v>
      </c>
      <c r="I3665" s="78" t="s">
        <v>2189</v>
      </c>
      <c r="J3665" s="78" t="s">
        <v>2184</v>
      </c>
      <c r="K3665" s="78" t="s">
        <v>2185</v>
      </c>
      <c r="L3665" s="78" t="s">
        <v>2321</v>
      </c>
      <c r="M3665" s="78">
        <v>1602</v>
      </c>
      <c r="N3665" s="78" t="s">
        <v>2322</v>
      </c>
      <c r="O3665" s="78" t="s">
        <v>2167</v>
      </c>
      <c r="P3665" s="82">
        <v>12</v>
      </c>
      <c r="Q3665" s="78" t="s">
        <v>3060</v>
      </c>
      <c r="R3665" s="82">
        <v>1</v>
      </c>
      <c r="S3665" s="82">
        <v>1</v>
      </c>
      <c r="T3665" s="82">
        <v>1</v>
      </c>
      <c r="U3665" s="82">
        <v>1</v>
      </c>
      <c r="V3665" s="82">
        <v>1</v>
      </c>
      <c r="W3665" s="82">
        <v>1</v>
      </c>
      <c r="X3665" s="82">
        <v>1</v>
      </c>
      <c r="Y3665" s="82">
        <v>1</v>
      </c>
      <c r="Z3665" s="82">
        <v>1</v>
      </c>
      <c r="AA3665" s="82">
        <v>1</v>
      </c>
      <c r="AB3665" s="82">
        <v>1</v>
      </c>
      <c r="AC3665" s="82">
        <v>1</v>
      </c>
      <c r="AD3665" s="85" t="str">
        <f>IF(A3665&lt;&gt;"",IF(D3665="DIRECCIÓN_DE_TRANSFERENCIAS","280 0031",VLOOKUP(C3665,NIVELES!$A$14:$B$105,2,0)),"")</f>
        <v>280 7420</v>
      </c>
      <c r="AE3665" s="86" t="s">
        <v>322</v>
      </c>
      <c r="AF3665" s="86" t="s">
        <v>544</v>
      </c>
      <c r="AG3665" s="79" t="str">
        <f>+IF(AF3665&lt;&gt;"",VLOOKUP(AF3665,NIVELES!$A$666:$B$673,2,0),"")</f>
        <v>PROTECCIÓN_SOCIAL_A_LA_FAMILIA._ASEGURAMIENTO_NO_CONTRIBUTIVO_E_INCLUSIÓN_ECONÓMICA_Y_MOVILIDAD_SOCIAL</v>
      </c>
      <c r="AH3665" s="78" t="s">
        <v>513</v>
      </c>
      <c r="AI3665" s="79" t="str">
        <f>IF(AH3665&lt;&gt;"",VLOOKUP(CONCATENATE(AG3665,AH3665),NIVELES!$B$676:$C$745,2,0),"")</f>
        <v>Acompañamiento Familiar</v>
      </c>
      <c r="AJ3665" s="78" t="s">
        <v>517</v>
      </c>
      <c r="AK3665" s="79" t="str">
        <f>+IF(AJ3665&lt;&gt;"",VLOOKUP(AJ3665,NIVELES!$A$816:$B$892,2,0),"")</f>
        <v>NO APLICA</v>
      </c>
      <c r="AL3665" s="78" t="s">
        <v>553</v>
      </c>
      <c r="AM3665" s="78">
        <v>510602</v>
      </c>
      <c r="AN3665" s="79" t="str">
        <f>IF(AM3665&lt;&gt;"",+VLOOKUP(AM3665,NIVELES!$A$1652:$B$2466,2,0),"")</f>
        <v>Fondo de Reserva</v>
      </c>
      <c r="AO3665" s="87">
        <v>6933.67</v>
      </c>
      <c r="AP3665" s="88"/>
      <c r="AQ3665" s="88">
        <v>630.1</v>
      </c>
      <c r="AR3665" s="88">
        <v>562.04</v>
      </c>
      <c r="AS3665" s="88">
        <v>562.04</v>
      </c>
      <c r="AT3665" s="88">
        <v>562.04</v>
      </c>
      <c r="AU3665" s="88">
        <v>562.04</v>
      </c>
      <c r="AV3665" s="88">
        <v>562.04</v>
      </c>
      <c r="AW3665" s="88">
        <v>562.04</v>
      </c>
      <c r="AX3665" s="88">
        <v>562.04</v>
      </c>
      <c r="AY3665" s="88">
        <v>562.04</v>
      </c>
      <c r="AZ3665" s="88">
        <v>562.04</v>
      </c>
      <c r="BA3665" s="88">
        <v>1245.21</v>
      </c>
      <c r="BB3665" s="89">
        <f t="shared" si="227"/>
        <v>6933.6699999999992</v>
      </c>
      <c r="BC3665" s="90" t="str">
        <f t="shared" si="226"/>
        <v>OK</v>
      </c>
      <c r="BD3665" s="91" t="str">
        <f t="shared" si="228"/>
        <v xml:space="preserve">                  </v>
      </c>
      <c r="BE3665" s="92">
        <f t="shared" si="229"/>
        <v>12</v>
      </c>
    </row>
    <row r="3666" spans="1:57" s="74" customFormat="1" ht="50.1" customHeight="1" x14ac:dyDescent="0.2">
      <c r="A3666" s="78" t="s">
        <v>55</v>
      </c>
      <c r="B3666" s="78" t="s">
        <v>65</v>
      </c>
      <c r="C3666" s="78" t="s">
        <v>35</v>
      </c>
      <c r="D3666" s="78" t="s">
        <v>792</v>
      </c>
      <c r="E3666" s="79" t="str">
        <f>+IF(C3666&lt;&gt;"",VLOOKUP(MID(C3666,18,5),NIVELES!$A$133:$B$213,2,0),"")</f>
        <v>LOJA</v>
      </c>
      <c r="F3666" s="80" t="s">
        <v>195</v>
      </c>
      <c r="G3666" s="81" t="str">
        <f>+IF(F3666&lt;&gt;"",VLOOKUP(F3666,NIVELES!$A$246:$C$464,3,0),"")</f>
        <v>SUR</v>
      </c>
      <c r="H3666" s="82" t="s">
        <v>1024</v>
      </c>
      <c r="I3666" s="78" t="s">
        <v>2189</v>
      </c>
      <c r="J3666" s="78" t="s">
        <v>2184</v>
      </c>
      <c r="K3666" s="78" t="s">
        <v>2185</v>
      </c>
      <c r="L3666" s="78" t="s">
        <v>2321</v>
      </c>
      <c r="M3666" s="78">
        <v>1602</v>
      </c>
      <c r="N3666" s="78" t="s">
        <v>2322</v>
      </c>
      <c r="O3666" s="78" t="s">
        <v>3422</v>
      </c>
      <c r="P3666" s="82">
        <v>12</v>
      </c>
      <c r="Q3666" s="78" t="s">
        <v>1989</v>
      </c>
      <c r="R3666" s="82">
        <v>1</v>
      </c>
      <c r="S3666" s="82">
        <v>1</v>
      </c>
      <c r="T3666" s="82">
        <v>1</v>
      </c>
      <c r="U3666" s="82">
        <v>1</v>
      </c>
      <c r="V3666" s="82">
        <v>1</v>
      </c>
      <c r="W3666" s="82">
        <v>1</v>
      </c>
      <c r="X3666" s="82">
        <v>1</v>
      </c>
      <c r="Y3666" s="82">
        <v>1</v>
      </c>
      <c r="Z3666" s="82">
        <v>1</v>
      </c>
      <c r="AA3666" s="82">
        <v>1</v>
      </c>
      <c r="AB3666" s="82">
        <v>1</v>
      </c>
      <c r="AC3666" s="82">
        <v>1</v>
      </c>
      <c r="AD3666" s="85" t="str">
        <f>IF(A3666&lt;&gt;"",IF(D3666="DIRECCIÓN_DE_TRANSFERENCIAS","280 0031",VLOOKUP(C3666,NIVELES!$A$14:$B$105,2,0)),"")</f>
        <v>280 7420</v>
      </c>
      <c r="AE3666" s="86" t="s">
        <v>322</v>
      </c>
      <c r="AF3666" s="86" t="s">
        <v>544</v>
      </c>
      <c r="AG3666" s="79" t="str">
        <f>+IF(AF3666&lt;&gt;"",VLOOKUP(AF3666,NIVELES!$A$666:$B$673,2,0),"")</f>
        <v>PROTECCIÓN_SOCIAL_A_LA_FAMILIA._ASEGURAMIENTO_NO_CONTRIBUTIVO_E_INCLUSIÓN_ECONÓMICA_Y_MOVILIDAD_SOCIAL</v>
      </c>
      <c r="AH3666" s="78" t="s">
        <v>513</v>
      </c>
      <c r="AI3666" s="79" t="str">
        <f>IF(AH3666&lt;&gt;"",VLOOKUP(CONCATENATE(AG3666,AH3666),NIVELES!$B$676:$C$745,2,0),"")</f>
        <v>Acompañamiento Familiar</v>
      </c>
      <c r="AJ3666" s="78" t="s">
        <v>517</v>
      </c>
      <c r="AK3666" s="79" t="str">
        <f>+IF(AJ3666&lt;&gt;"",VLOOKUP(AJ3666,NIVELES!$A$816:$B$892,2,0),"")</f>
        <v>NO APLICA</v>
      </c>
      <c r="AL3666" s="78" t="s">
        <v>554</v>
      </c>
      <c r="AM3666" s="78">
        <v>530301</v>
      </c>
      <c r="AN3666" s="79" t="str">
        <f>IF(AM3666&lt;&gt;"",+VLOOKUP(AM3666,NIVELES!$A$1652:$B$2466,2,0),"")</f>
        <v>Pasajes al Interior</v>
      </c>
      <c r="AO3666" s="87">
        <v>500</v>
      </c>
      <c r="AP3666" s="88"/>
      <c r="AQ3666" s="88"/>
      <c r="AR3666" s="88"/>
      <c r="AS3666" s="88">
        <v>100</v>
      </c>
      <c r="AT3666" s="88">
        <v>100</v>
      </c>
      <c r="AU3666" s="88">
        <v>100</v>
      </c>
      <c r="AV3666" s="88">
        <v>100</v>
      </c>
      <c r="AW3666" s="88">
        <v>100</v>
      </c>
      <c r="AX3666" s="88"/>
      <c r="AY3666" s="88"/>
      <c r="AZ3666" s="88"/>
      <c r="BA3666" s="88"/>
      <c r="BB3666" s="89">
        <f t="shared" si="227"/>
        <v>500</v>
      </c>
      <c r="BC3666" s="90" t="str">
        <f t="shared" si="226"/>
        <v>OK</v>
      </c>
      <c r="BD3666" s="91" t="str">
        <f t="shared" si="228"/>
        <v xml:space="preserve">                  </v>
      </c>
      <c r="BE3666" s="92">
        <f t="shared" si="229"/>
        <v>12</v>
      </c>
    </row>
    <row r="3667" spans="1:57" s="74" customFormat="1" ht="50.1" customHeight="1" x14ac:dyDescent="0.2">
      <c r="A3667" s="78" t="s">
        <v>55</v>
      </c>
      <c r="B3667" s="78" t="s">
        <v>65</v>
      </c>
      <c r="C3667" s="78" t="s">
        <v>35</v>
      </c>
      <c r="D3667" s="78" t="s">
        <v>792</v>
      </c>
      <c r="E3667" s="79" t="str">
        <f>+IF(C3667&lt;&gt;"",VLOOKUP(MID(C3667,18,5),NIVELES!$A$133:$B$213,2,0),"")</f>
        <v>LOJA</v>
      </c>
      <c r="F3667" s="80" t="s">
        <v>195</v>
      </c>
      <c r="G3667" s="81" t="str">
        <f>+IF(F3667&lt;&gt;"",VLOOKUP(F3667,NIVELES!$A$246:$C$464,3,0),"")</f>
        <v>SUR</v>
      </c>
      <c r="H3667" s="82" t="s">
        <v>1024</v>
      </c>
      <c r="I3667" s="78" t="s">
        <v>2189</v>
      </c>
      <c r="J3667" s="78" t="s">
        <v>2184</v>
      </c>
      <c r="K3667" s="78" t="s">
        <v>2185</v>
      </c>
      <c r="L3667" s="78" t="s">
        <v>2321</v>
      </c>
      <c r="M3667" s="78">
        <v>1602</v>
      </c>
      <c r="N3667" s="78" t="s">
        <v>2322</v>
      </c>
      <c r="O3667" s="78" t="s">
        <v>3423</v>
      </c>
      <c r="P3667" s="82">
        <v>12</v>
      </c>
      <c r="Q3667" s="78" t="s">
        <v>1989</v>
      </c>
      <c r="R3667" s="82">
        <v>1</v>
      </c>
      <c r="S3667" s="82">
        <v>1</v>
      </c>
      <c r="T3667" s="82">
        <v>1</v>
      </c>
      <c r="U3667" s="82">
        <v>1</v>
      </c>
      <c r="V3667" s="82">
        <v>1</v>
      </c>
      <c r="W3667" s="82">
        <v>1</v>
      </c>
      <c r="X3667" s="82">
        <v>1</v>
      </c>
      <c r="Y3667" s="82">
        <v>1</v>
      </c>
      <c r="Z3667" s="82">
        <v>1</v>
      </c>
      <c r="AA3667" s="82">
        <v>1</v>
      </c>
      <c r="AB3667" s="82">
        <v>1</v>
      </c>
      <c r="AC3667" s="82">
        <v>1</v>
      </c>
      <c r="AD3667" s="85" t="str">
        <f>IF(A3667&lt;&gt;"",IF(D3667="DIRECCIÓN_DE_TRANSFERENCIAS","280 0031",VLOOKUP(C3667,NIVELES!$A$14:$B$105,2,0)),"")</f>
        <v>280 7420</v>
      </c>
      <c r="AE3667" s="86" t="s">
        <v>322</v>
      </c>
      <c r="AF3667" s="86" t="s">
        <v>544</v>
      </c>
      <c r="AG3667" s="79" t="str">
        <f>+IF(AF3667&lt;&gt;"",VLOOKUP(AF3667,NIVELES!$A$666:$B$673,2,0),"")</f>
        <v>PROTECCIÓN_SOCIAL_A_LA_FAMILIA._ASEGURAMIENTO_NO_CONTRIBUTIVO_E_INCLUSIÓN_ECONÓMICA_Y_MOVILIDAD_SOCIAL</v>
      </c>
      <c r="AH3667" s="78" t="s">
        <v>513</v>
      </c>
      <c r="AI3667" s="79" t="str">
        <f>IF(AH3667&lt;&gt;"",VLOOKUP(CONCATENATE(AG3667,AH3667),NIVELES!$B$676:$C$745,2,0),"")</f>
        <v>Acompañamiento Familiar</v>
      </c>
      <c r="AJ3667" s="78" t="s">
        <v>517</v>
      </c>
      <c r="AK3667" s="79" t="str">
        <f>+IF(AJ3667&lt;&gt;"",VLOOKUP(AJ3667,NIVELES!$A$816:$B$892,2,0),"")</f>
        <v>NO APLICA</v>
      </c>
      <c r="AL3667" s="78" t="s">
        <v>554</v>
      </c>
      <c r="AM3667" s="78">
        <v>530303</v>
      </c>
      <c r="AN3667" s="79" t="str">
        <f>IF(AM3667&lt;&gt;"",+VLOOKUP(AM3667,NIVELES!$A$1652:$B$2466,2,0),"")</f>
        <v>Viáticos y Subsistencias en el Interior</v>
      </c>
      <c r="AO3667" s="87">
        <v>1000</v>
      </c>
      <c r="AP3667" s="88"/>
      <c r="AQ3667" s="88"/>
      <c r="AR3667" s="88"/>
      <c r="AS3667" s="88">
        <v>200</v>
      </c>
      <c r="AT3667" s="88">
        <v>200</v>
      </c>
      <c r="AU3667" s="88">
        <v>200</v>
      </c>
      <c r="AV3667" s="88">
        <v>200</v>
      </c>
      <c r="AW3667" s="88">
        <v>200</v>
      </c>
      <c r="AX3667" s="88"/>
      <c r="AY3667" s="88"/>
      <c r="AZ3667" s="88"/>
      <c r="BA3667" s="88"/>
      <c r="BB3667" s="89">
        <f t="shared" si="227"/>
        <v>1000</v>
      </c>
      <c r="BC3667" s="90" t="str">
        <f t="shared" si="226"/>
        <v>OK</v>
      </c>
      <c r="BD3667" s="91" t="str">
        <f t="shared" si="228"/>
        <v xml:space="preserve">                  </v>
      </c>
      <c r="BE3667" s="92">
        <f t="shared" si="229"/>
        <v>12</v>
      </c>
    </row>
    <row r="3668" spans="1:57" s="74" customFormat="1" ht="50.1" customHeight="1" x14ac:dyDescent="0.2">
      <c r="A3668" s="78" t="s">
        <v>55</v>
      </c>
      <c r="B3668" s="78" t="s">
        <v>65</v>
      </c>
      <c r="C3668" s="78" t="s">
        <v>35</v>
      </c>
      <c r="D3668" s="78" t="s">
        <v>792</v>
      </c>
      <c r="E3668" s="79" t="str">
        <f>+IF(C3668&lt;&gt;"",VLOOKUP(MID(C3668,18,5),NIVELES!$A$133:$B$213,2,0),"")</f>
        <v>LOJA</v>
      </c>
      <c r="F3668" s="80" t="s">
        <v>195</v>
      </c>
      <c r="G3668" s="81" t="str">
        <f>+IF(F3668&lt;&gt;"",VLOOKUP(F3668,NIVELES!$A$246:$C$464,3,0),"")</f>
        <v>SUR</v>
      </c>
      <c r="H3668" s="82" t="s">
        <v>1024</v>
      </c>
      <c r="I3668" s="78" t="s">
        <v>2189</v>
      </c>
      <c r="J3668" s="78" t="s">
        <v>2184</v>
      </c>
      <c r="K3668" s="78" t="s">
        <v>2185</v>
      </c>
      <c r="L3668" s="78" t="s">
        <v>2321</v>
      </c>
      <c r="M3668" s="78">
        <v>1602</v>
      </c>
      <c r="N3668" s="78" t="s">
        <v>2322</v>
      </c>
      <c r="O3668" s="78" t="s">
        <v>3424</v>
      </c>
      <c r="P3668" s="82">
        <v>1</v>
      </c>
      <c r="Q3668" s="78" t="s">
        <v>3407</v>
      </c>
      <c r="R3668" s="82"/>
      <c r="S3668" s="82"/>
      <c r="T3668" s="82">
        <v>1</v>
      </c>
      <c r="U3668" s="82"/>
      <c r="V3668" s="82"/>
      <c r="W3668" s="82"/>
      <c r="X3668" s="82"/>
      <c r="Y3668" s="82"/>
      <c r="Z3668" s="82"/>
      <c r="AA3668" s="82"/>
      <c r="AB3668" s="82"/>
      <c r="AC3668" s="82"/>
      <c r="AD3668" s="85" t="str">
        <f>IF(A3668&lt;&gt;"",IF(D3668="DIRECCIÓN_DE_TRANSFERENCIAS","280 0031",VLOOKUP(C3668,NIVELES!$A$14:$B$105,2,0)),"")</f>
        <v>280 7420</v>
      </c>
      <c r="AE3668" s="86" t="s">
        <v>322</v>
      </c>
      <c r="AF3668" s="86" t="s">
        <v>544</v>
      </c>
      <c r="AG3668" s="79" t="str">
        <f>+IF(AF3668&lt;&gt;"",VLOOKUP(AF3668,NIVELES!$A$666:$B$673,2,0),"")</f>
        <v>PROTECCIÓN_SOCIAL_A_LA_FAMILIA._ASEGURAMIENTO_NO_CONTRIBUTIVO_E_INCLUSIÓN_ECONÓMICA_Y_MOVILIDAD_SOCIAL</v>
      </c>
      <c r="AH3668" s="78" t="s">
        <v>513</v>
      </c>
      <c r="AI3668" s="79" t="str">
        <f>IF(AH3668&lt;&gt;"",VLOOKUP(CONCATENATE(AG3668,AH3668),NIVELES!$B$676:$C$745,2,0),"")</f>
        <v>Acompañamiento Familiar</v>
      </c>
      <c r="AJ3668" s="78" t="s">
        <v>517</v>
      </c>
      <c r="AK3668" s="79" t="str">
        <f>+IF(AJ3668&lt;&gt;"",VLOOKUP(AJ3668,NIVELES!$A$816:$B$892,2,0),"")</f>
        <v>NO APLICA</v>
      </c>
      <c r="AL3668" s="78" t="s">
        <v>554</v>
      </c>
      <c r="AM3668" s="78">
        <v>530505</v>
      </c>
      <c r="AN3668" s="79" t="str">
        <f>IF(AM3668&lt;&gt;"",+VLOOKUP(AM3668,NIVELES!$A$1652:$B$2466,2,0),"")</f>
        <v>Vehículos (Arrendamiento)</v>
      </c>
      <c r="AO3668" s="87">
        <v>8110</v>
      </c>
      <c r="AP3668" s="88"/>
      <c r="AQ3668" s="88"/>
      <c r="AR3668" s="88"/>
      <c r="AS3668" s="88">
        <v>1622</v>
      </c>
      <c r="AT3668" s="88">
        <v>1622</v>
      </c>
      <c r="AU3668" s="88">
        <v>1622</v>
      </c>
      <c r="AV3668" s="88">
        <v>1622</v>
      </c>
      <c r="AW3668" s="88">
        <v>1622</v>
      </c>
      <c r="AX3668" s="88"/>
      <c r="AY3668" s="88"/>
      <c r="AZ3668" s="88"/>
      <c r="BA3668" s="88"/>
      <c r="BB3668" s="89">
        <f t="shared" si="227"/>
        <v>8110</v>
      </c>
      <c r="BC3668" s="90" t="str">
        <f t="shared" si="226"/>
        <v>OK</v>
      </c>
      <c r="BD3668" s="91" t="str">
        <f t="shared" si="228"/>
        <v xml:space="preserve">                  </v>
      </c>
      <c r="BE3668" s="92">
        <f t="shared" si="229"/>
        <v>1</v>
      </c>
    </row>
    <row r="3669" spans="1:57" s="74" customFormat="1" ht="50.1" customHeight="1" x14ac:dyDescent="0.2">
      <c r="A3669" s="78" t="s">
        <v>55</v>
      </c>
      <c r="B3669" s="78" t="s">
        <v>65</v>
      </c>
      <c r="C3669" s="78" t="s">
        <v>35</v>
      </c>
      <c r="D3669" s="78" t="s">
        <v>792</v>
      </c>
      <c r="E3669" s="79" t="str">
        <f>+IF(C3669&lt;&gt;"",VLOOKUP(MID(C3669,18,5),NIVELES!$A$133:$B$213,2,0),"")</f>
        <v>LOJA</v>
      </c>
      <c r="F3669" s="80" t="s">
        <v>195</v>
      </c>
      <c r="G3669" s="81" t="str">
        <f>+IF(F3669&lt;&gt;"",VLOOKUP(F3669,NIVELES!$A$246:$C$464,3,0),"")</f>
        <v>SUR</v>
      </c>
      <c r="H3669" s="82" t="s">
        <v>1024</v>
      </c>
      <c r="I3669" s="78" t="s">
        <v>2189</v>
      </c>
      <c r="J3669" s="78" t="s">
        <v>2184</v>
      </c>
      <c r="K3669" s="78" t="s">
        <v>2185</v>
      </c>
      <c r="L3669" s="78" t="s">
        <v>2321</v>
      </c>
      <c r="M3669" s="78">
        <v>1602</v>
      </c>
      <c r="N3669" s="78" t="s">
        <v>2322</v>
      </c>
      <c r="O3669" s="78" t="s">
        <v>3425</v>
      </c>
      <c r="P3669" s="82">
        <v>1</v>
      </c>
      <c r="Q3669" s="78" t="s">
        <v>1960</v>
      </c>
      <c r="R3669" s="82"/>
      <c r="S3669" s="82"/>
      <c r="T3669" s="82"/>
      <c r="U3669" s="82"/>
      <c r="V3669" s="82"/>
      <c r="W3669" s="82">
        <v>1</v>
      </c>
      <c r="X3669" s="82"/>
      <c r="Y3669" s="82"/>
      <c r="Z3669" s="82"/>
      <c r="AA3669" s="82"/>
      <c r="AB3669" s="82"/>
      <c r="AC3669" s="82"/>
      <c r="AD3669" s="85" t="str">
        <f>IF(A3669&lt;&gt;"",IF(D3669="DIRECCIÓN_DE_TRANSFERENCIAS","280 0031",VLOOKUP(C3669,NIVELES!$A$14:$B$105,2,0)),"")</f>
        <v>280 7420</v>
      </c>
      <c r="AE3669" s="86" t="s">
        <v>322</v>
      </c>
      <c r="AF3669" s="86" t="s">
        <v>544</v>
      </c>
      <c r="AG3669" s="79" t="str">
        <f>+IF(AF3669&lt;&gt;"",VLOOKUP(AF3669,NIVELES!$A$666:$B$673,2,0),"")</f>
        <v>PROTECCIÓN_SOCIAL_A_LA_FAMILIA._ASEGURAMIENTO_NO_CONTRIBUTIVO_E_INCLUSIÓN_ECONÓMICA_Y_MOVILIDAD_SOCIAL</v>
      </c>
      <c r="AH3669" s="78" t="s">
        <v>513</v>
      </c>
      <c r="AI3669" s="79" t="str">
        <f>IF(AH3669&lt;&gt;"",VLOOKUP(CONCATENATE(AG3669,AH3669),NIVELES!$B$676:$C$745,2,0),"")</f>
        <v>Acompañamiento Familiar</v>
      </c>
      <c r="AJ3669" s="78" t="s">
        <v>517</v>
      </c>
      <c r="AK3669" s="79" t="str">
        <f>+IF(AJ3669&lt;&gt;"",VLOOKUP(AJ3669,NIVELES!$A$816:$B$892,2,0),"")</f>
        <v>NO APLICA</v>
      </c>
      <c r="AL3669" s="78" t="s">
        <v>554</v>
      </c>
      <c r="AM3669" s="78">
        <v>530802</v>
      </c>
      <c r="AN3669" s="79" t="str">
        <f>IF(AM3669&lt;&gt;"",+VLOOKUP(AM3669,NIVELES!$A$1652:$B$2466,2,0),"")</f>
        <v>Vestuario, Lencería, Prendas de Protección; y, Accesorios para Uniformes Militares y Policiales; y, Carpas</v>
      </c>
      <c r="AO3669" s="87">
        <v>600</v>
      </c>
      <c r="AP3669" s="88"/>
      <c r="AQ3669" s="88"/>
      <c r="AR3669" s="88"/>
      <c r="AS3669" s="88"/>
      <c r="AT3669" s="88">
        <v>600</v>
      </c>
      <c r="AU3669" s="88"/>
      <c r="AV3669" s="88"/>
      <c r="AW3669" s="88"/>
      <c r="AX3669" s="88"/>
      <c r="AY3669" s="88"/>
      <c r="AZ3669" s="88"/>
      <c r="BA3669" s="88"/>
      <c r="BB3669" s="89">
        <f t="shared" si="227"/>
        <v>600</v>
      </c>
      <c r="BC3669" s="90" t="str">
        <f t="shared" si="226"/>
        <v>OK</v>
      </c>
      <c r="BD3669" s="91" t="str">
        <f t="shared" si="228"/>
        <v xml:space="preserve">                  </v>
      </c>
      <c r="BE3669" s="92">
        <f t="shared" si="229"/>
        <v>1</v>
      </c>
    </row>
    <row r="3670" spans="1:57" s="74" customFormat="1" ht="50.1" customHeight="1" x14ac:dyDescent="0.2">
      <c r="A3670" s="78" t="s">
        <v>55</v>
      </c>
      <c r="B3670" s="78" t="s">
        <v>65</v>
      </c>
      <c r="C3670" s="78" t="s">
        <v>35</v>
      </c>
      <c r="D3670" s="78" t="s">
        <v>792</v>
      </c>
      <c r="E3670" s="79" t="str">
        <f>+IF(C3670&lt;&gt;"",VLOOKUP(MID(C3670,18,5),NIVELES!$A$133:$B$213,2,0),"")</f>
        <v>LOJA</v>
      </c>
      <c r="F3670" s="80" t="s">
        <v>195</v>
      </c>
      <c r="G3670" s="81" t="str">
        <f>+IF(F3670&lt;&gt;"",VLOOKUP(F3670,NIVELES!$A$246:$C$464,3,0),"")</f>
        <v>SUR</v>
      </c>
      <c r="H3670" s="82" t="s">
        <v>1024</v>
      </c>
      <c r="I3670" s="78" t="s">
        <v>2189</v>
      </c>
      <c r="J3670" s="78" t="s">
        <v>2184</v>
      </c>
      <c r="K3670" s="78" t="s">
        <v>2185</v>
      </c>
      <c r="L3670" s="78" t="s">
        <v>2321</v>
      </c>
      <c r="M3670" s="78">
        <v>1602</v>
      </c>
      <c r="N3670" s="78" t="s">
        <v>2322</v>
      </c>
      <c r="O3670" s="78" t="s">
        <v>3426</v>
      </c>
      <c r="P3670" s="82">
        <v>1</v>
      </c>
      <c r="Q3670" s="78" t="s">
        <v>1960</v>
      </c>
      <c r="R3670" s="82"/>
      <c r="S3670" s="82"/>
      <c r="T3670" s="82"/>
      <c r="U3670" s="82"/>
      <c r="V3670" s="82"/>
      <c r="W3670" s="82">
        <v>1</v>
      </c>
      <c r="X3670" s="82"/>
      <c r="Y3670" s="82"/>
      <c r="Z3670" s="82"/>
      <c r="AA3670" s="82"/>
      <c r="AB3670" s="82"/>
      <c r="AC3670" s="82"/>
      <c r="AD3670" s="85" t="str">
        <f>IF(A3670&lt;&gt;"",IF(D3670="DIRECCIÓN_DE_TRANSFERENCIAS","280 0031",VLOOKUP(C3670,NIVELES!$A$14:$B$105,2,0)),"")</f>
        <v>280 7420</v>
      </c>
      <c r="AE3670" s="86" t="s">
        <v>322</v>
      </c>
      <c r="AF3670" s="86" t="s">
        <v>544</v>
      </c>
      <c r="AG3670" s="79" t="str">
        <f>+IF(AF3670&lt;&gt;"",VLOOKUP(AF3670,NIVELES!$A$666:$B$673,2,0),"")</f>
        <v>PROTECCIÓN_SOCIAL_A_LA_FAMILIA._ASEGURAMIENTO_NO_CONTRIBUTIVO_E_INCLUSIÓN_ECONÓMICA_Y_MOVILIDAD_SOCIAL</v>
      </c>
      <c r="AH3670" s="78" t="s">
        <v>513</v>
      </c>
      <c r="AI3670" s="79" t="str">
        <f>IF(AH3670&lt;&gt;"",VLOOKUP(CONCATENATE(AG3670,AH3670),NIVELES!$B$676:$C$745,2,0),"")</f>
        <v>Acompañamiento Familiar</v>
      </c>
      <c r="AJ3670" s="78" t="s">
        <v>517</v>
      </c>
      <c r="AK3670" s="79" t="str">
        <f>+IF(AJ3670&lt;&gt;"",VLOOKUP(AJ3670,NIVELES!$A$816:$B$892,2,0),"")</f>
        <v>NO APLICA</v>
      </c>
      <c r="AL3670" s="78" t="s">
        <v>554</v>
      </c>
      <c r="AM3670" s="78">
        <v>530804</v>
      </c>
      <c r="AN3670" s="79" t="str">
        <f>IF(AM3670&lt;&gt;"",+VLOOKUP(AM3670,NIVELES!$A$1652:$B$2466,2,0),"")</f>
        <v>Materiales de Oficina</v>
      </c>
      <c r="AO3670" s="87">
        <v>800</v>
      </c>
      <c r="AP3670" s="88"/>
      <c r="AQ3670" s="88"/>
      <c r="AR3670" s="88"/>
      <c r="AS3670" s="88"/>
      <c r="AT3670" s="88">
        <v>800</v>
      </c>
      <c r="AU3670" s="88"/>
      <c r="AV3670" s="88"/>
      <c r="AW3670" s="88"/>
      <c r="AX3670" s="88"/>
      <c r="AY3670" s="88"/>
      <c r="AZ3670" s="88"/>
      <c r="BA3670" s="88"/>
      <c r="BB3670" s="89">
        <f t="shared" si="227"/>
        <v>800</v>
      </c>
      <c r="BC3670" s="90" t="str">
        <f t="shared" si="226"/>
        <v>OK</v>
      </c>
      <c r="BD3670" s="91" t="str">
        <f t="shared" si="228"/>
        <v xml:space="preserve">                  </v>
      </c>
      <c r="BE3670" s="92">
        <f t="shared" si="229"/>
        <v>1</v>
      </c>
    </row>
    <row r="3671" spans="1:57" s="74" customFormat="1" ht="50.1" customHeight="1" x14ac:dyDescent="0.2">
      <c r="A3671" s="78" t="s">
        <v>55</v>
      </c>
      <c r="B3671" s="78" t="s">
        <v>65</v>
      </c>
      <c r="C3671" s="78" t="s">
        <v>35</v>
      </c>
      <c r="D3671" s="78" t="s">
        <v>606</v>
      </c>
      <c r="E3671" s="79" t="str">
        <f>+IF(C3671&lt;&gt;"",VLOOKUP(MID(C3671,18,5),NIVELES!$A$133:$B$213,2,0),"")</f>
        <v>LOJA</v>
      </c>
      <c r="F3671" s="80" t="s">
        <v>195</v>
      </c>
      <c r="G3671" s="81" t="str">
        <f>+IF(F3671&lt;&gt;"",VLOOKUP(F3671,NIVELES!$A$246:$C$464,3,0),"")</f>
        <v>SUR</v>
      </c>
      <c r="H3671" s="82" t="s">
        <v>1024</v>
      </c>
      <c r="I3671" s="78" t="s">
        <v>2188</v>
      </c>
      <c r="J3671" s="78" t="s">
        <v>2184</v>
      </c>
      <c r="K3671" s="78" t="s">
        <v>2185</v>
      </c>
      <c r="L3671" s="78" t="s">
        <v>3427</v>
      </c>
      <c r="M3671" s="78">
        <v>915</v>
      </c>
      <c r="N3671" s="78" t="s">
        <v>2777</v>
      </c>
      <c r="O3671" s="78" t="s">
        <v>2167</v>
      </c>
      <c r="P3671" s="82">
        <v>12</v>
      </c>
      <c r="Q3671" s="78" t="s">
        <v>3060</v>
      </c>
      <c r="R3671" s="82">
        <v>1</v>
      </c>
      <c r="S3671" s="82">
        <v>1</v>
      </c>
      <c r="T3671" s="82">
        <v>1</v>
      </c>
      <c r="U3671" s="82">
        <v>1</v>
      </c>
      <c r="V3671" s="82">
        <v>1</v>
      </c>
      <c r="W3671" s="82">
        <v>1</v>
      </c>
      <c r="X3671" s="82">
        <v>1</v>
      </c>
      <c r="Y3671" s="82">
        <v>1</v>
      </c>
      <c r="Z3671" s="82">
        <v>1</v>
      </c>
      <c r="AA3671" s="82">
        <v>1</v>
      </c>
      <c r="AB3671" s="82">
        <v>1</v>
      </c>
      <c r="AC3671" s="82">
        <v>1</v>
      </c>
      <c r="AD3671" s="85" t="str">
        <f>IF(A3671&lt;&gt;"",IF(D3671="DIRECCIÓN_DE_TRANSFERENCIAS","280 0031",VLOOKUP(C3671,NIVELES!$A$14:$B$105,2,0)),"")</f>
        <v>280 7420</v>
      </c>
      <c r="AE3671" s="86" t="s">
        <v>322</v>
      </c>
      <c r="AF3671" s="86" t="s">
        <v>544</v>
      </c>
      <c r="AG3671" s="79" t="str">
        <f>+IF(AF3671&lt;&gt;"",VLOOKUP(AF3671,NIVELES!$A$666:$B$673,2,0),"")</f>
        <v>PROTECCIÓN_SOCIAL_A_LA_FAMILIA._ASEGURAMIENTO_NO_CONTRIBUTIVO_E_INCLUSIÓN_ECONÓMICA_Y_MOVILIDAD_SOCIAL</v>
      </c>
      <c r="AH3671" s="78" t="s">
        <v>514</v>
      </c>
      <c r="AI3671" s="79" t="str">
        <f>IF(AH3671&lt;&gt;"",VLOOKUP(CONCATENATE(AG3671,AH3671),NIVELES!$B$676:$C$745,2,0),"")</f>
        <v>Inclusión Económica Y Movilidad Social</v>
      </c>
      <c r="AJ3671" s="78" t="s">
        <v>517</v>
      </c>
      <c r="AK3671" s="79" t="str">
        <f>+IF(AJ3671&lt;&gt;"",VLOOKUP(AJ3671,NIVELES!$A$816:$B$892,2,0),"")</f>
        <v>NO APLICA</v>
      </c>
      <c r="AL3671" s="78" t="s">
        <v>553</v>
      </c>
      <c r="AM3671" s="78">
        <v>510203</v>
      </c>
      <c r="AN3671" s="79" t="str">
        <f>IF(AM3671&lt;&gt;"",+VLOOKUP(AM3671,NIVELES!$A$1652:$B$2466,2,0),"")</f>
        <v>Decimotercer Sueldo</v>
      </c>
      <c r="AO3671" s="87">
        <v>1807.67</v>
      </c>
      <c r="AP3671" s="88"/>
      <c r="AQ3671" s="88"/>
      <c r="AR3671" s="88"/>
      <c r="AS3671" s="88"/>
      <c r="AT3671" s="88"/>
      <c r="AU3671" s="88"/>
      <c r="AV3671" s="88"/>
      <c r="AW3671" s="88"/>
      <c r="AX3671" s="88"/>
      <c r="AY3671" s="88"/>
      <c r="AZ3671" s="88"/>
      <c r="BA3671" s="88">
        <v>1807.67</v>
      </c>
      <c r="BB3671" s="89">
        <f t="shared" si="227"/>
        <v>1807.67</v>
      </c>
      <c r="BC3671" s="90" t="str">
        <f t="shared" si="226"/>
        <v>OK</v>
      </c>
      <c r="BD3671" s="91" t="str">
        <f t="shared" si="228"/>
        <v xml:space="preserve">                  </v>
      </c>
      <c r="BE3671" s="92">
        <f t="shared" si="229"/>
        <v>12</v>
      </c>
    </row>
    <row r="3672" spans="1:57" s="74" customFormat="1" ht="50.1" customHeight="1" x14ac:dyDescent="0.2">
      <c r="A3672" s="78" t="s">
        <v>55</v>
      </c>
      <c r="B3672" s="78" t="s">
        <v>65</v>
      </c>
      <c r="C3672" s="78" t="s">
        <v>35</v>
      </c>
      <c r="D3672" s="78" t="s">
        <v>606</v>
      </c>
      <c r="E3672" s="79" t="str">
        <f>+IF(C3672&lt;&gt;"",VLOOKUP(MID(C3672,18,5),NIVELES!$A$133:$B$213,2,0),"")</f>
        <v>LOJA</v>
      </c>
      <c r="F3672" s="80" t="s">
        <v>195</v>
      </c>
      <c r="G3672" s="81" t="str">
        <f>+IF(F3672&lt;&gt;"",VLOOKUP(F3672,NIVELES!$A$246:$C$464,3,0),"")</f>
        <v>SUR</v>
      </c>
      <c r="H3672" s="82" t="s">
        <v>1024</v>
      </c>
      <c r="I3672" s="78" t="s">
        <v>2188</v>
      </c>
      <c r="J3672" s="78" t="s">
        <v>2184</v>
      </c>
      <c r="K3672" s="78" t="s">
        <v>2185</v>
      </c>
      <c r="L3672" s="78" t="s">
        <v>3427</v>
      </c>
      <c r="M3672" s="78">
        <v>915</v>
      </c>
      <c r="N3672" s="78" t="s">
        <v>2777</v>
      </c>
      <c r="O3672" s="78" t="s">
        <v>2167</v>
      </c>
      <c r="P3672" s="82">
        <v>12</v>
      </c>
      <c r="Q3672" s="78" t="s">
        <v>3060</v>
      </c>
      <c r="R3672" s="82">
        <v>1</v>
      </c>
      <c r="S3672" s="82">
        <v>1</v>
      </c>
      <c r="T3672" s="82">
        <v>1</v>
      </c>
      <c r="U3672" s="82">
        <v>1</v>
      </c>
      <c r="V3672" s="82">
        <v>1</v>
      </c>
      <c r="W3672" s="82">
        <v>1</v>
      </c>
      <c r="X3672" s="82">
        <v>1</v>
      </c>
      <c r="Y3672" s="82">
        <v>1</v>
      </c>
      <c r="Z3672" s="82">
        <v>1</v>
      </c>
      <c r="AA3672" s="82">
        <v>1</v>
      </c>
      <c r="AB3672" s="82">
        <v>1</v>
      </c>
      <c r="AC3672" s="82">
        <v>1</v>
      </c>
      <c r="AD3672" s="85" t="str">
        <f>IF(A3672&lt;&gt;"",IF(D3672="DIRECCIÓN_DE_TRANSFERENCIAS","280 0031",VLOOKUP(C3672,NIVELES!$A$14:$B$105,2,0)),"")</f>
        <v>280 7420</v>
      </c>
      <c r="AE3672" s="86" t="s">
        <v>322</v>
      </c>
      <c r="AF3672" s="86" t="s">
        <v>544</v>
      </c>
      <c r="AG3672" s="79" t="str">
        <f>+IF(AF3672&lt;&gt;"",VLOOKUP(AF3672,NIVELES!$A$666:$B$673,2,0),"")</f>
        <v>PROTECCIÓN_SOCIAL_A_LA_FAMILIA._ASEGURAMIENTO_NO_CONTRIBUTIVO_E_INCLUSIÓN_ECONÓMICA_Y_MOVILIDAD_SOCIAL</v>
      </c>
      <c r="AH3672" s="78" t="s">
        <v>514</v>
      </c>
      <c r="AI3672" s="79" t="str">
        <f>IF(AH3672&lt;&gt;"",VLOOKUP(CONCATENATE(AG3672,AH3672),NIVELES!$B$676:$C$745,2,0),"")</f>
        <v>Inclusión Económica Y Movilidad Social</v>
      </c>
      <c r="AJ3672" s="78" t="s">
        <v>517</v>
      </c>
      <c r="AK3672" s="79" t="str">
        <f>+IF(AJ3672&lt;&gt;"",VLOOKUP(AJ3672,NIVELES!$A$816:$B$892,2,0),"")</f>
        <v>NO APLICA</v>
      </c>
      <c r="AL3672" s="78" t="s">
        <v>553</v>
      </c>
      <c r="AM3672" s="78">
        <v>510204</v>
      </c>
      <c r="AN3672" s="79" t="str">
        <f>IF(AM3672&lt;&gt;"",+VLOOKUP(AM3672,NIVELES!$A$1652:$B$2466,2,0),"")</f>
        <v>Decimocuarto Sueldo</v>
      </c>
      <c r="AO3672" s="87">
        <v>722.33</v>
      </c>
      <c r="AP3672" s="88"/>
      <c r="AQ3672" s="88"/>
      <c r="AR3672" s="88">
        <v>722.33</v>
      </c>
      <c r="AS3672" s="88"/>
      <c r="AT3672" s="88"/>
      <c r="AU3672" s="88"/>
      <c r="AV3672" s="88"/>
      <c r="AW3672" s="88"/>
      <c r="AX3672" s="88"/>
      <c r="AY3672" s="88"/>
      <c r="AZ3672" s="88"/>
      <c r="BA3672" s="88"/>
      <c r="BB3672" s="89">
        <f t="shared" si="227"/>
        <v>722.33</v>
      </c>
      <c r="BC3672" s="90" t="str">
        <f t="shared" si="226"/>
        <v>OK</v>
      </c>
      <c r="BD3672" s="91" t="str">
        <f t="shared" si="228"/>
        <v xml:space="preserve">                  </v>
      </c>
      <c r="BE3672" s="92">
        <f t="shared" si="229"/>
        <v>12</v>
      </c>
    </row>
    <row r="3673" spans="1:57" s="74" customFormat="1" ht="50.1" customHeight="1" x14ac:dyDescent="0.2">
      <c r="A3673" s="78" t="s">
        <v>55</v>
      </c>
      <c r="B3673" s="78" t="s">
        <v>65</v>
      </c>
      <c r="C3673" s="78" t="s">
        <v>35</v>
      </c>
      <c r="D3673" s="78" t="s">
        <v>606</v>
      </c>
      <c r="E3673" s="79" t="str">
        <f>+IF(C3673&lt;&gt;"",VLOOKUP(MID(C3673,18,5),NIVELES!$A$133:$B$213,2,0),"")</f>
        <v>LOJA</v>
      </c>
      <c r="F3673" s="80" t="s">
        <v>195</v>
      </c>
      <c r="G3673" s="81" t="str">
        <f>+IF(F3673&lt;&gt;"",VLOOKUP(F3673,NIVELES!$A$246:$C$464,3,0),"")</f>
        <v>SUR</v>
      </c>
      <c r="H3673" s="82" t="s">
        <v>1024</v>
      </c>
      <c r="I3673" s="78" t="s">
        <v>2188</v>
      </c>
      <c r="J3673" s="78" t="s">
        <v>2184</v>
      </c>
      <c r="K3673" s="78" t="s">
        <v>2185</v>
      </c>
      <c r="L3673" s="78" t="s">
        <v>3427</v>
      </c>
      <c r="M3673" s="78">
        <v>915</v>
      </c>
      <c r="N3673" s="78" t="s">
        <v>2777</v>
      </c>
      <c r="O3673" s="78" t="s">
        <v>2167</v>
      </c>
      <c r="P3673" s="82">
        <v>12</v>
      </c>
      <c r="Q3673" s="78" t="s">
        <v>3060</v>
      </c>
      <c r="R3673" s="82">
        <v>1</v>
      </c>
      <c r="S3673" s="82">
        <v>1</v>
      </c>
      <c r="T3673" s="82">
        <v>1</v>
      </c>
      <c r="U3673" s="82">
        <v>1</v>
      </c>
      <c r="V3673" s="82">
        <v>1</v>
      </c>
      <c r="W3673" s="82">
        <v>1</v>
      </c>
      <c r="X3673" s="82">
        <v>1</v>
      </c>
      <c r="Y3673" s="82">
        <v>1</v>
      </c>
      <c r="Z3673" s="82">
        <v>1</v>
      </c>
      <c r="AA3673" s="82">
        <v>1</v>
      </c>
      <c r="AB3673" s="82">
        <v>1</v>
      </c>
      <c r="AC3673" s="82">
        <v>1</v>
      </c>
      <c r="AD3673" s="85" t="str">
        <f>IF(A3673&lt;&gt;"",IF(D3673="DIRECCIÓN_DE_TRANSFERENCIAS","280 0031",VLOOKUP(C3673,NIVELES!$A$14:$B$105,2,0)),"")</f>
        <v>280 7420</v>
      </c>
      <c r="AE3673" s="86" t="s">
        <v>322</v>
      </c>
      <c r="AF3673" s="86" t="s">
        <v>544</v>
      </c>
      <c r="AG3673" s="79" t="str">
        <f>+IF(AF3673&lt;&gt;"",VLOOKUP(AF3673,NIVELES!$A$666:$B$673,2,0),"")</f>
        <v>PROTECCIÓN_SOCIAL_A_LA_FAMILIA._ASEGURAMIENTO_NO_CONTRIBUTIVO_E_INCLUSIÓN_ECONÓMICA_Y_MOVILIDAD_SOCIAL</v>
      </c>
      <c r="AH3673" s="78" t="s">
        <v>514</v>
      </c>
      <c r="AI3673" s="79" t="str">
        <f>IF(AH3673&lt;&gt;"",VLOOKUP(CONCATENATE(AG3673,AH3673),NIVELES!$B$676:$C$745,2,0),"")</f>
        <v>Inclusión Económica Y Movilidad Social</v>
      </c>
      <c r="AJ3673" s="78" t="s">
        <v>517</v>
      </c>
      <c r="AK3673" s="79" t="str">
        <f>+IF(AJ3673&lt;&gt;"",VLOOKUP(AJ3673,NIVELES!$A$816:$B$892,2,0),"")</f>
        <v>NO APLICA</v>
      </c>
      <c r="AL3673" s="78" t="s">
        <v>553</v>
      </c>
      <c r="AM3673" s="78">
        <v>510510</v>
      </c>
      <c r="AN3673" s="79" t="str">
        <f>IF(AM3673&lt;&gt;"",+VLOOKUP(AM3673,NIVELES!$A$1652:$B$2466,2,0),"")</f>
        <v>Servicios Personales por Contrato</v>
      </c>
      <c r="AO3673" s="87">
        <v>21692</v>
      </c>
      <c r="AP3673" s="88">
        <v>1972</v>
      </c>
      <c r="AQ3673" s="88">
        <v>1972</v>
      </c>
      <c r="AR3673" s="88">
        <v>1972</v>
      </c>
      <c r="AS3673" s="88">
        <v>1972</v>
      </c>
      <c r="AT3673" s="88">
        <v>1972</v>
      </c>
      <c r="AU3673" s="88">
        <v>1972</v>
      </c>
      <c r="AV3673" s="88">
        <v>1972</v>
      </c>
      <c r="AW3673" s="88">
        <v>1972</v>
      </c>
      <c r="AX3673" s="88">
        <v>1972</v>
      </c>
      <c r="AY3673" s="88">
        <v>1972</v>
      </c>
      <c r="AZ3673" s="88">
        <v>1972</v>
      </c>
      <c r="BA3673" s="88"/>
      <c r="BB3673" s="89">
        <f t="shared" si="227"/>
        <v>21692</v>
      </c>
      <c r="BC3673" s="90" t="str">
        <f t="shared" si="226"/>
        <v>OK</v>
      </c>
      <c r="BD3673" s="91" t="str">
        <f t="shared" si="228"/>
        <v xml:space="preserve">                  </v>
      </c>
      <c r="BE3673" s="92">
        <f t="shared" si="229"/>
        <v>12</v>
      </c>
    </row>
    <row r="3674" spans="1:57" s="74" customFormat="1" ht="50.1" customHeight="1" x14ac:dyDescent="0.2">
      <c r="A3674" s="78" t="s">
        <v>55</v>
      </c>
      <c r="B3674" s="78" t="s">
        <v>65</v>
      </c>
      <c r="C3674" s="78" t="s">
        <v>35</v>
      </c>
      <c r="D3674" s="78" t="s">
        <v>606</v>
      </c>
      <c r="E3674" s="79" t="str">
        <f>+IF(C3674&lt;&gt;"",VLOOKUP(MID(C3674,18,5),NIVELES!$A$133:$B$213,2,0),"")</f>
        <v>LOJA</v>
      </c>
      <c r="F3674" s="80" t="s">
        <v>195</v>
      </c>
      <c r="G3674" s="81" t="str">
        <f>+IF(F3674&lt;&gt;"",VLOOKUP(F3674,NIVELES!$A$246:$C$464,3,0),"")</f>
        <v>SUR</v>
      </c>
      <c r="H3674" s="82" t="s">
        <v>1024</v>
      </c>
      <c r="I3674" s="78" t="s">
        <v>2188</v>
      </c>
      <c r="J3674" s="78" t="s">
        <v>2184</v>
      </c>
      <c r="K3674" s="78" t="s">
        <v>2185</v>
      </c>
      <c r="L3674" s="78" t="s">
        <v>3427</v>
      </c>
      <c r="M3674" s="78">
        <v>915</v>
      </c>
      <c r="N3674" s="78" t="s">
        <v>2777</v>
      </c>
      <c r="O3674" s="78" t="s">
        <v>2167</v>
      </c>
      <c r="P3674" s="82">
        <v>12</v>
      </c>
      <c r="Q3674" s="78" t="s">
        <v>3060</v>
      </c>
      <c r="R3674" s="82">
        <v>1</v>
      </c>
      <c r="S3674" s="82">
        <v>1</v>
      </c>
      <c r="T3674" s="82">
        <v>1</v>
      </c>
      <c r="U3674" s="82">
        <v>1</v>
      </c>
      <c r="V3674" s="82">
        <v>1</v>
      </c>
      <c r="W3674" s="82">
        <v>1</v>
      </c>
      <c r="X3674" s="82">
        <v>1</v>
      </c>
      <c r="Y3674" s="82">
        <v>1</v>
      </c>
      <c r="Z3674" s="82">
        <v>1</v>
      </c>
      <c r="AA3674" s="82">
        <v>1</v>
      </c>
      <c r="AB3674" s="82">
        <v>1</v>
      </c>
      <c r="AC3674" s="82">
        <v>1</v>
      </c>
      <c r="AD3674" s="85" t="str">
        <f>IF(A3674&lt;&gt;"",IF(D3674="DIRECCIÓN_DE_TRANSFERENCIAS","280 0031",VLOOKUP(C3674,NIVELES!$A$14:$B$105,2,0)),"")</f>
        <v>280 7420</v>
      </c>
      <c r="AE3674" s="86" t="s">
        <v>322</v>
      </c>
      <c r="AF3674" s="86" t="s">
        <v>544</v>
      </c>
      <c r="AG3674" s="79" t="str">
        <f>+IF(AF3674&lt;&gt;"",VLOOKUP(AF3674,NIVELES!$A$666:$B$673,2,0),"")</f>
        <v>PROTECCIÓN_SOCIAL_A_LA_FAMILIA._ASEGURAMIENTO_NO_CONTRIBUTIVO_E_INCLUSIÓN_ECONÓMICA_Y_MOVILIDAD_SOCIAL</v>
      </c>
      <c r="AH3674" s="78" t="s">
        <v>514</v>
      </c>
      <c r="AI3674" s="79" t="str">
        <f>IF(AH3674&lt;&gt;"",VLOOKUP(CONCATENATE(AG3674,AH3674),NIVELES!$B$676:$C$745,2,0),"")</f>
        <v>Inclusión Económica Y Movilidad Social</v>
      </c>
      <c r="AJ3674" s="78" t="s">
        <v>517</v>
      </c>
      <c r="AK3674" s="79" t="str">
        <f>+IF(AJ3674&lt;&gt;"",VLOOKUP(AJ3674,NIVELES!$A$816:$B$892,2,0),"")</f>
        <v>NO APLICA</v>
      </c>
      <c r="AL3674" s="78" t="s">
        <v>553</v>
      </c>
      <c r="AM3674" s="78">
        <v>510601</v>
      </c>
      <c r="AN3674" s="79" t="str">
        <f>IF(AM3674&lt;&gt;"",+VLOOKUP(AM3674,NIVELES!$A$1652:$B$2466,2,0),"")</f>
        <v>Aporte Patronal</v>
      </c>
      <c r="AO3674" s="87">
        <v>2093.2800000000002</v>
      </c>
      <c r="AP3674" s="88">
        <v>190.3</v>
      </c>
      <c r="AQ3674" s="88">
        <v>190.3</v>
      </c>
      <c r="AR3674" s="88">
        <v>190.3</v>
      </c>
      <c r="AS3674" s="88">
        <v>190.3</v>
      </c>
      <c r="AT3674" s="88">
        <v>190.3</v>
      </c>
      <c r="AU3674" s="88">
        <v>190.3</v>
      </c>
      <c r="AV3674" s="88">
        <v>190.3</v>
      </c>
      <c r="AW3674" s="88">
        <v>190.3</v>
      </c>
      <c r="AX3674" s="88">
        <v>190.3</v>
      </c>
      <c r="AY3674" s="88">
        <v>190.3</v>
      </c>
      <c r="AZ3674" s="88">
        <v>190.28</v>
      </c>
      <c r="BA3674" s="88"/>
      <c r="BB3674" s="89">
        <f t="shared" si="227"/>
        <v>2093.2799999999997</v>
      </c>
      <c r="BC3674" s="90" t="str">
        <f t="shared" si="226"/>
        <v>OK</v>
      </c>
      <c r="BD3674" s="91" t="str">
        <f t="shared" si="228"/>
        <v xml:space="preserve">                  </v>
      </c>
      <c r="BE3674" s="92">
        <f t="shared" si="229"/>
        <v>12</v>
      </c>
    </row>
    <row r="3675" spans="1:57" s="74" customFormat="1" ht="50.1" customHeight="1" x14ac:dyDescent="0.2">
      <c r="A3675" s="78" t="s">
        <v>55</v>
      </c>
      <c r="B3675" s="78" t="s">
        <v>65</v>
      </c>
      <c r="C3675" s="78" t="s">
        <v>35</v>
      </c>
      <c r="D3675" s="78" t="s">
        <v>606</v>
      </c>
      <c r="E3675" s="79" t="str">
        <f>+IF(C3675&lt;&gt;"",VLOOKUP(MID(C3675,18,5),NIVELES!$A$133:$B$213,2,0),"")</f>
        <v>LOJA</v>
      </c>
      <c r="F3675" s="80" t="s">
        <v>195</v>
      </c>
      <c r="G3675" s="81" t="str">
        <f>+IF(F3675&lt;&gt;"",VLOOKUP(F3675,NIVELES!$A$246:$C$464,3,0),"")</f>
        <v>SUR</v>
      </c>
      <c r="H3675" s="82" t="s">
        <v>1024</v>
      </c>
      <c r="I3675" s="78" t="s">
        <v>2188</v>
      </c>
      <c r="J3675" s="78" t="s">
        <v>2184</v>
      </c>
      <c r="K3675" s="78" t="s">
        <v>2185</v>
      </c>
      <c r="L3675" s="78" t="s">
        <v>3427</v>
      </c>
      <c r="M3675" s="78">
        <v>915</v>
      </c>
      <c r="N3675" s="78" t="s">
        <v>2777</v>
      </c>
      <c r="O3675" s="78" t="s">
        <v>2167</v>
      </c>
      <c r="P3675" s="82">
        <v>12</v>
      </c>
      <c r="Q3675" s="78" t="s">
        <v>3060</v>
      </c>
      <c r="R3675" s="82">
        <v>1</v>
      </c>
      <c r="S3675" s="82">
        <v>1</v>
      </c>
      <c r="T3675" s="82">
        <v>1</v>
      </c>
      <c r="U3675" s="82">
        <v>1</v>
      </c>
      <c r="V3675" s="82">
        <v>1</v>
      </c>
      <c r="W3675" s="82">
        <v>1</v>
      </c>
      <c r="X3675" s="82">
        <v>1</v>
      </c>
      <c r="Y3675" s="82">
        <v>1</v>
      </c>
      <c r="Z3675" s="82">
        <v>1</v>
      </c>
      <c r="AA3675" s="82">
        <v>1</v>
      </c>
      <c r="AB3675" s="82">
        <v>1</v>
      </c>
      <c r="AC3675" s="82">
        <v>1</v>
      </c>
      <c r="AD3675" s="85" t="str">
        <f>IF(A3675&lt;&gt;"",IF(D3675="DIRECCIÓN_DE_TRANSFERENCIAS","280 0031",VLOOKUP(C3675,NIVELES!$A$14:$B$105,2,0)),"")</f>
        <v>280 7420</v>
      </c>
      <c r="AE3675" s="86" t="s">
        <v>322</v>
      </c>
      <c r="AF3675" s="86" t="s">
        <v>544</v>
      </c>
      <c r="AG3675" s="79" t="str">
        <f>+IF(AF3675&lt;&gt;"",VLOOKUP(AF3675,NIVELES!$A$666:$B$673,2,0),"")</f>
        <v>PROTECCIÓN_SOCIAL_A_LA_FAMILIA._ASEGURAMIENTO_NO_CONTRIBUTIVO_E_INCLUSIÓN_ECONÓMICA_Y_MOVILIDAD_SOCIAL</v>
      </c>
      <c r="AH3675" s="78" t="s">
        <v>514</v>
      </c>
      <c r="AI3675" s="79" t="str">
        <f>IF(AH3675&lt;&gt;"",VLOOKUP(CONCATENATE(AG3675,AH3675),NIVELES!$B$676:$C$745,2,0),"")</f>
        <v>Inclusión Económica Y Movilidad Social</v>
      </c>
      <c r="AJ3675" s="78" t="s">
        <v>517</v>
      </c>
      <c r="AK3675" s="79" t="str">
        <f>+IF(AJ3675&lt;&gt;"",VLOOKUP(AJ3675,NIVELES!$A$816:$B$892,2,0),"")</f>
        <v>NO APLICA</v>
      </c>
      <c r="AL3675" s="78" t="s">
        <v>553</v>
      </c>
      <c r="AM3675" s="78">
        <v>510602</v>
      </c>
      <c r="AN3675" s="79" t="str">
        <f>IF(AM3675&lt;&gt;"",+VLOOKUP(AM3675,NIVELES!$A$1652:$B$2466,2,0),"")</f>
        <v>Fondo de Reserva</v>
      </c>
      <c r="AO3675" s="87">
        <v>1807.67</v>
      </c>
      <c r="AP3675" s="88"/>
      <c r="AQ3675" s="88">
        <v>164.26</v>
      </c>
      <c r="AR3675" s="88">
        <v>164.26</v>
      </c>
      <c r="AS3675" s="88">
        <v>164.26</v>
      </c>
      <c r="AT3675" s="88">
        <v>164.26</v>
      </c>
      <c r="AU3675" s="88">
        <v>164.26</v>
      </c>
      <c r="AV3675" s="88">
        <v>164.26</v>
      </c>
      <c r="AW3675" s="88">
        <v>164.26</v>
      </c>
      <c r="AX3675" s="88">
        <v>164.26</v>
      </c>
      <c r="AY3675" s="88">
        <v>164.26</v>
      </c>
      <c r="AZ3675" s="88">
        <v>164.26</v>
      </c>
      <c r="BA3675" s="88">
        <v>165.07</v>
      </c>
      <c r="BB3675" s="89">
        <f t="shared" si="227"/>
        <v>1807.6699999999998</v>
      </c>
      <c r="BC3675" s="90" t="str">
        <f t="shared" si="226"/>
        <v>OK</v>
      </c>
      <c r="BD3675" s="91" t="str">
        <f t="shared" si="228"/>
        <v xml:space="preserve">                  </v>
      </c>
      <c r="BE3675" s="92">
        <f t="shared" si="229"/>
        <v>12</v>
      </c>
    </row>
    <row r="3676" spans="1:57" s="74" customFormat="1" ht="50.1" customHeight="1" x14ac:dyDescent="0.2">
      <c r="A3676" s="78" t="s">
        <v>55</v>
      </c>
      <c r="B3676" s="78" t="s">
        <v>65</v>
      </c>
      <c r="C3676" s="78" t="s">
        <v>35</v>
      </c>
      <c r="D3676" s="78" t="s">
        <v>605</v>
      </c>
      <c r="E3676" s="79" t="str">
        <f>+IF(C3676&lt;&gt;"",VLOOKUP(MID(C3676,18,5),NIVELES!$A$133:$B$213,2,0),"")</f>
        <v>LOJA</v>
      </c>
      <c r="F3676" s="80" t="s">
        <v>195</v>
      </c>
      <c r="G3676" s="81" t="str">
        <f>+IF(F3676&lt;&gt;"",VLOOKUP(F3676,NIVELES!$A$246:$C$464,3,0),"")</f>
        <v>SUR</v>
      </c>
      <c r="H3676" s="82" t="s">
        <v>1024</v>
      </c>
      <c r="I3676" s="78" t="s">
        <v>2201</v>
      </c>
      <c r="J3676" s="78" t="s">
        <v>2184</v>
      </c>
      <c r="K3676" s="78" t="s">
        <v>2185</v>
      </c>
      <c r="L3676" s="78" t="s">
        <v>3428</v>
      </c>
      <c r="M3676" s="78">
        <v>161</v>
      </c>
      <c r="N3676" s="78" t="s">
        <v>3429</v>
      </c>
      <c r="O3676" s="78" t="s">
        <v>2167</v>
      </c>
      <c r="P3676" s="82">
        <v>12</v>
      </c>
      <c r="Q3676" s="78" t="s">
        <v>3060</v>
      </c>
      <c r="R3676" s="82">
        <v>1</v>
      </c>
      <c r="S3676" s="82">
        <v>1</v>
      </c>
      <c r="T3676" s="82">
        <v>1</v>
      </c>
      <c r="U3676" s="82">
        <v>1</v>
      </c>
      <c r="V3676" s="82">
        <v>1</v>
      </c>
      <c r="W3676" s="82">
        <v>1</v>
      </c>
      <c r="X3676" s="82">
        <v>1</v>
      </c>
      <c r="Y3676" s="82">
        <v>1</v>
      </c>
      <c r="Z3676" s="82">
        <v>1</v>
      </c>
      <c r="AA3676" s="82">
        <v>1</v>
      </c>
      <c r="AB3676" s="82">
        <v>1</v>
      </c>
      <c r="AC3676" s="82">
        <v>1</v>
      </c>
      <c r="AD3676" s="85" t="str">
        <f>IF(A3676&lt;&gt;"",IF(D3676="DIRECCIÓN_DE_TRANSFERENCIAS","280 0031",VLOOKUP(C3676,NIVELES!$A$14:$B$105,2,0)),"")</f>
        <v>280 7420</v>
      </c>
      <c r="AE3676" s="86" t="s">
        <v>322</v>
      </c>
      <c r="AF3676" s="86" t="s">
        <v>545</v>
      </c>
      <c r="AG3676" s="79" t="str">
        <f>+IF(AF3676&lt;&gt;"",VLOOKUP(AF3676,NIVELES!$A$666:$B$673,2,0),"")</f>
        <v>SERVICIOS_DE_ATENCIÓN_GERONTOLÓGICA</v>
      </c>
      <c r="AH3676" s="78" t="s">
        <v>322</v>
      </c>
      <c r="AI3676" s="79" t="str">
        <f>IF(AH3676&lt;&gt;"",VLOOKUP(CONCATENATE(AG3676,AH3676),NIVELES!$B$676:$C$745,2,0),"")</f>
        <v>Administracion De La Atencion Gerontologica</v>
      </c>
      <c r="AJ3676" s="78" t="s">
        <v>517</v>
      </c>
      <c r="AK3676" s="79" t="str">
        <f>+IF(AJ3676&lt;&gt;"",VLOOKUP(AJ3676,NIVELES!$A$816:$B$892,2,0),"")</f>
        <v>NO APLICA</v>
      </c>
      <c r="AL3676" s="78" t="s">
        <v>553</v>
      </c>
      <c r="AM3676" s="78">
        <v>510105</v>
      </c>
      <c r="AN3676" s="79" t="str">
        <f>IF(AM3676&lt;&gt;"",+VLOOKUP(AM3676,NIVELES!$A$1652:$B$2466,2,0),"")</f>
        <v>Remuneraciones Unificadas</v>
      </c>
      <c r="AO3676" s="87">
        <v>35496</v>
      </c>
      <c r="AP3676" s="88">
        <v>2958</v>
      </c>
      <c r="AQ3676" s="88">
        <v>2958</v>
      </c>
      <c r="AR3676" s="88">
        <v>2958</v>
      </c>
      <c r="AS3676" s="88">
        <v>2958</v>
      </c>
      <c r="AT3676" s="88">
        <v>2958</v>
      </c>
      <c r="AU3676" s="88">
        <v>2958</v>
      </c>
      <c r="AV3676" s="88">
        <v>2958</v>
      </c>
      <c r="AW3676" s="88">
        <v>2958</v>
      </c>
      <c r="AX3676" s="88">
        <v>2958</v>
      </c>
      <c r="AY3676" s="88">
        <v>2958</v>
      </c>
      <c r="AZ3676" s="88">
        <v>2958</v>
      </c>
      <c r="BA3676" s="88">
        <v>2958</v>
      </c>
      <c r="BB3676" s="89">
        <f t="shared" si="227"/>
        <v>35496</v>
      </c>
      <c r="BC3676" s="90" t="str">
        <f t="shared" si="226"/>
        <v>OK</v>
      </c>
      <c r="BD3676" s="91" t="str">
        <f t="shared" si="228"/>
        <v xml:space="preserve">                  </v>
      </c>
      <c r="BE3676" s="92">
        <f t="shared" si="229"/>
        <v>12</v>
      </c>
    </row>
    <row r="3677" spans="1:57" s="74" customFormat="1" ht="50.1" customHeight="1" x14ac:dyDescent="0.2">
      <c r="A3677" s="78" t="s">
        <v>55</v>
      </c>
      <c r="B3677" s="78" t="s">
        <v>65</v>
      </c>
      <c r="C3677" s="78" t="s">
        <v>35</v>
      </c>
      <c r="D3677" s="78" t="s">
        <v>605</v>
      </c>
      <c r="E3677" s="79" t="str">
        <f>+IF(C3677&lt;&gt;"",VLOOKUP(MID(C3677,18,5),NIVELES!$A$133:$B$213,2,0),"")</f>
        <v>LOJA</v>
      </c>
      <c r="F3677" s="80" t="s">
        <v>195</v>
      </c>
      <c r="G3677" s="81" t="str">
        <f>+IF(F3677&lt;&gt;"",VLOOKUP(F3677,NIVELES!$A$246:$C$464,3,0),"")</f>
        <v>SUR</v>
      </c>
      <c r="H3677" s="82" t="s">
        <v>1024</v>
      </c>
      <c r="I3677" s="78" t="s">
        <v>2201</v>
      </c>
      <c r="J3677" s="78" t="s">
        <v>2184</v>
      </c>
      <c r="K3677" s="78" t="s">
        <v>2185</v>
      </c>
      <c r="L3677" s="78" t="s">
        <v>3428</v>
      </c>
      <c r="M3677" s="78">
        <v>161</v>
      </c>
      <c r="N3677" s="78" t="s">
        <v>3429</v>
      </c>
      <c r="O3677" s="78" t="s">
        <v>2167</v>
      </c>
      <c r="P3677" s="82">
        <v>12</v>
      </c>
      <c r="Q3677" s="78" t="s">
        <v>3060</v>
      </c>
      <c r="R3677" s="82">
        <v>1</v>
      </c>
      <c r="S3677" s="82">
        <v>1</v>
      </c>
      <c r="T3677" s="82">
        <v>1</v>
      </c>
      <c r="U3677" s="82">
        <v>1</v>
      </c>
      <c r="V3677" s="82">
        <v>1</v>
      </c>
      <c r="W3677" s="82">
        <v>1</v>
      </c>
      <c r="X3677" s="82">
        <v>1</v>
      </c>
      <c r="Y3677" s="82">
        <v>1</v>
      </c>
      <c r="Z3677" s="82">
        <v>1</v>
      </c>
      <c r="AA3677" s="82">
        <v>1</v>
      </c>
      <c r="AB3677" s="82">
        <v>1</v>
      </c>
      <c r="AC3677" s="82">
        <v>1</v>
      </c>
      <c r="AD3677" s="85" t="str">
        <f>IF(A3677&lt;&gt;"",IF(D3677="DIRECCIÓN_DE_TRANSFERENCIAS","280 0031",VLOOKUP(C3677,NIVELES!$A$14:$B$105,2,0)),"")</f>
        <v>280 7420</v>
      </c>
      <c r="AE3677" s="86" t="s">
        <v>322</v>
      </c>
      <c r="AF3677" s="86" t="s">
        <v>545</v>
      </c>
      <c r="AG3677" s="79" t="str">
        <f>+IF(AF3677&lt;&gt;"",VLOOKUP(AF3677,NIVELES!$A$666:$B$673,2,0),"")</f>
        <v>SERVICIOS_DE_ATENCIÓN_GERONTOLÓGICA</v>
      </c>
      <c r="AH3677" s="78" t="s">
        <v>322</v>
      </c>
      <c r="AI3677" s="79" t="str">
        <f>IF(AH3677&lt;&gt;"",VLOOKUP(CONCATENATE(AG3677,AH3677),NIVELES!$B$676:$C$745,2,0),"")</f>
        <v>Administracion De La Atencion Gerontologica</v>
      </c>
      <c r="AJ3677" s="78" t="s">
        <v>517</v>
      </c>
      <c r="AK3677" s="79" t="str">
        <f>+IF(AJ3677&lt;&gt;"",VLOOKUP(AJ3677,NIVELES!$A$816:$B$892,2,0),"")</f>
        <v>NO APLICA</v>
      </c>
      <c r="AL3677" s="78" t="s">
        <v>553</v>
      </c>
      <c r="AM3677" s="78">
        <v>510203</v>
      </c>
      <c r="AN3677" s="79" t="str">
        <f>IF(AM3677&lt;&gt;"",+VLOOKUP(AM3677,NIVELES!$A$1652:$B$2466,2,0),"")</f>
        <v>Decimotercer Sueldo</v>
      </c>
      <c r="AO3677" s="87">
        <v>3822.5</v>
      </c>
      <c r="AP3677" s="88"/>
      <c r="AQ3677" s="88"/>
      <c r="AR3677" s="88"/>
      <c r="AS3677" s="88"/>
      <c r="AT3677" s="88"/>
      <c r="AU3677" s="88"/>
      <c r="AV3677" s="88"/>
      <c r="AW3677" s="88"/>
      <c r="AX3677" s="88"/>
      <c r="AY3677" s="88"/>
      <c r="AZ3677" s="88"/>
      <c r="BA3677" s="88">
        <v>3822.5</v>
      </c>
      <c r="BB3677" s="89">
        <f t="shared" si="227"/>
        <v>3822.5</v>
      </c>
      <c r="BC3677" s="90" t="str">
        <f t="shared" si="226"/>
        <v>OK</v>
      </c>
      <c r="BD3677" s="91" t="str">
        <f t="shared" si="228"/>
        <v xml:space="preserve">                  </v>
      </c>
      <c r="BE3677" s="92">
        <f t="shared" si="229"/>
        <v>12</v>
      </c>
    </row>
    <row r="3678" spans="1:57" s="74" customFormat="1" ht="50.1" customHeight="1" x14ac:dyDescent="0.2">
      <c r="A3678" s="78" t="s">
        <v>55</v>
      </c>
      <c r="B3678" s="78" t="s">
        <v>65</v>
      </c>
      <c r="C3678" s="78" t="s">
        <v>35</v>
      </c>
      <c r="D3678" s="78" t="s">
        <v>605</v>
      </c>
      <c r="E3678" s="79" t="str">
        <f>+IF(C3678&lt;&gt;"",VLOOKUP(MID(C3678,18,5),NIVELES!$A$133:$B$213,2,0),"")</f>
        <v>LOJA</v>
      </c>
      <c r="F3678" s="80" t="s">
        <v>195</v>
      </c>
      <c r="G3678" s="81" t="str">
        <f>+IF(F3678&lt;&gt;"",VLOOKUP(F3678,NIVELES!$A$246:$C$464,3,0),"")</f>
        <v>SUR</v>
      </c>
      <c r="H3678" s="82" t="s">
        <v>1024</v>
      </c>
      <c r="I3678" s="78" t="s">
        <v>2201</v>
      </c>
      <c r="J3678" s="78" t="s">
        <v>2184</v>
      </c>
      <c r="K3678" s="78" t="s">
        <v>2185</v>
      </c>
      <c r="L3678" s="78" t="s">
        <v>3428</v>
      </c>
      <c r="M3678" s="78">
        <v>161</v>
      </c>
      <c r="N3678" s="78" t="s">
        <v>3429</v>
      </c>
      <c r="O3678" s="78" t="s">
        <v>2167</v>
      </c>
      <c r="P3678" s="82">
        <v>12</v>
      </c>
      <c r="Q3678" s="78" t="s">
        <v>3060</v>
      </c>
      <c r="R3678" s="82">
        <v>1</v>
      </c>
      <c r="S3678" s="82">
        <v>1</v>
      </c>
      <c r="T3678" s="82">
        <v>1</v>
      </c>
      <c r="U3678" s="82">
        <v>1</v>
      </c>
      <c r="V3678" s="82">
        <v>1</v>
      </c>
      <c r="W3678" s="82">
        <v>1</v>
      </c>
      <c r="X3678" s="82">
        <v>1</v>
      </c>
      <c r="Y3678" s="82">
        <v>1</v>
      </c>
      <c r="Z3678" s="82">
        <v>1</v>
      </c>
      <c r="AA3678" s="82">
        <v>1</v>
      </c>
      <c r="AB3678" s="82">
        <v>1</v>
      </c>
      <c r="AC3678" s="82">
        <v>1</v>
      </c>
      <c r="AD3678" s="85" t="str">
        <f>IF(A3678&lt;&gt;"",IF(D3678="DIRECCIÓN_DE_TRANSFERENCIAS","280 0031",VLOOKUP(C3678,NIVELES!$A$14:$B$105,2,0)),"")</f>
        <v>280 7420</v>
      </c>
      <c r="AE3678" s="86" t="s">
        <v>322</v>
      </c>
      <c r="AF3678" s="86" t="s">
        <v>545</v>
      </c>
      <c r="AG3678" s="79" t="str">
        <f>+IF(AF3678&lt;&gt;"",VLOOKUP(AF3678,NIVELES!$A$666:$B$673,2,0),"")</f>
        <v>SERVICIOS_DE_ATENCIÓN_GERONTOLÓGICA</v>
      </c>
      <c r="AH3678" s="78" t="s">
        <v>322</v>
      </c>
      <c r="AI3678" s="79" t="str">
        <f>IF(AH3678&lt;&gt;"",VLOOKUP(CONCATENATE(AG3678,AH3678),NIVELES!$B$676:$C$745,2,0),"")</f>
        <v>Administracion De La Atencion Gerontologica</v>
      </c>
      <c r="AJ3678" s="78" t="s">
        <v>517</v>
      </c>
      <c r="AK3678" s="79" t="str">
        <f>+IF(AJ3678&lt;&gt;"",VLOOKUP(AJ3678,NIVELES!$A$816:$B$892,2,0),"")</f>
        <v>NO APLICA</v>
      </c>
      <c r="AL3678" s="78" t="s">
        <v>553</v>
      </c>
      <c r="AM3678" s="78">
        <v>510204</v>
      </c>
      <c r="AN3678" s="79" t="str">
        <f>IF(AM3678&lt;&gt;"",+VLOOKUP(AM3678,NIVELES!$A$1652:$B$2466,2,0),"")</f>
        <v>Decimocuarto Sueldo</v>
      </c>
      <c r="AO3678" s="87">
        <v>1444.67</v>
      </c>
      <c r="AP3678" s="88"/>
      <c r="AQ3678" s="88"/>
      <c r="AR3678" s="88">
        <v>1444.67</v>
      </c>
      <c r="AS3678" s="88"/>
      <c r="AT3678" s="88"/>
      <c r="AU3678" s="88"/>
      <c r="AV3678" s="88"/>
      <c r="AW3678" s="88"/>
      <c r="AX3678" s="88"/>
      <c r="AY3678" s="88"/>
      <c r="AZ3678" s="88"/>
      <c r="BA3678" s="88"/>
      <c r="BB3678" s="89">
        <f t="shared" si="227"/>
        <v>1444.67</v>
      </c>
      <c r="BC3678" s="90" t="str">
        <f t="shared" si="226"/>
        <v>OK</v>
      </c>
      <c r="BD3678" s="91" t="str">
        <f t="shared" si="228"/>
        <v xml:space="preserve">                  </v>
      </c>
      <c r="BE3678" s="92">
        <f t="shared" si="229"/>
        <v>12</v>
      </c>
    </row>
    <row r="3679" spans="1:57" s="74" customFormat="1" ht="50.1" customHeight="1" x14ac:dyDescent="0.2">
      <c r="A3679" s="78" t="s">
        <v>55</v>
      </c>
      <c r="B3679" s="78" t="s">
        <v>65</v>
      </c>
      <c r="C3679" s="78" t="s">
        <v>35</v>
      </c>
      <c r="D3679" s="78" t="s">
        <v>605</v>
      </c>
      <c r="E3679" s="79" t="str">
        <f>+IF(C3679&lt;&gt;"",VLOOKUP(MID(C3679,18,5),NIVELES!$A$133:$B$213,2,0),"")</f>
        <v>LOJA</v>
      </c>
      <c r="F3679" s="80" t="s">
        <v>195</v>
      </c>
      <c r="G3679" s="81" t="str">
        <f>+IF(F3679&lt;&gt;"",VLOOKUP(F3679,NIVELES!$A$246:$C$464,3,0),"")</f>
        <v>SUR</v>
      </c>
      <c r="H3679" s="82" t="s">
        <v>1024</v>
      </c>
      <c r="I3679" s="78" t="s">
        <v>2201</v>
      </c>
      <c r="J3679" s="78" t="s">
        <v>2184</v>
      </c>
      <c r="K3679" s="78" t="s">
        <v>2185</v>
      </c>
      <c r="L3679" s="78" t="s">
        <v>3428</v>
      </c>
      <c r="M3679" s="78">
        <v>161</v>
      </c>
      <c r="N3679" s="78" t="s">
        <v>3429</v>
      </c>
      <c r="O3679" s="78" t="s">
        <v>2167</v>
      </c>
      <c r="P3679" s="82">
        <v>12</v>
      </c>
      <c r="Q3679" s="78" t="s">
        <v>3060</v>
      </c>
      <c r="R3679" s="82">
        <v>1</v>
      </c>
      <c r="S3679" s="82">
        <v>1</v>
      </c>
      <c r="T3679" s="82">
        <v>1</v>
      </c>
      <c r="U3679" s="82">
        <v>1</v>
      </c>
      <c r="V3679" s="82">
        <v>1</v>
      </c>
      <c r="W3679" s="82">
        <v>1</v>
      </c>
      <c r="X3679" s="82">
        <v>1</v>
      </c>
      <c r="Y3679" s="82">
        <v>1</v>
      </c>
      <c r="Z3679" s="82">
        <v>1</v>
      </c>
      <c r="AA3679" s="82">
        <v>1</v>
      </c>
      <c r="AB3679" s="82">
        <v>1</v>
      </c>
      <c r="AC3679" s="82">
        <v>1</v>
      </c>
      <c r="AD3679" s="85" t="str">
        <f>IF(A3679&lt;&gt;"",IF(D3679="DIRECCIÓN_DE_TRANSFERENCIAS","280 0031",VLOOKUP(C3679,NIVELES!$A$14:$B$105,2,0)),"")</f>
        <v>280 7420</v>
      </c>
      <c r="AE3679" s="86" t="s">
        <v>322</v>
      </c>
      <c r="AF3679" s="86" t="s">
        <v>545</v>
      </c>
      <c r="AG3679" s="79" t="str">
        <f>+IF(AF3679&lt;&gt;"",VLOOKUP(AF3679,NIVELES!$A$666:$B$673,2,0),"")</f>
        <v>SERVICIOS_DE_ATENCIÓN_GERONTOLÓGICA</v>
      </c>
      <c r="AH3679" s="78" t="s">
        <v>322</v>
      </c>
      <c r="AI3679" s="79" t="str">
        <f>IF(AH3679&lt;&gt;"",VLOOKUP(CONCATENATE(AG3679,AH3679),NIVELES!$B$676:$C$745,2,0),"")</f>
        <v>Administracion De La Atencion Gerontologica</v>
      </c>
      <c r="AJ3679" s="78" t="s">
        <v>517</v>
      </c>
      <c r="AK3679" s="79" t="str">
        <f>+IF(AJ3679&lt;&gt;"",VLOOKUP(AJ3679,NIVELES!$A$816:$B$892,2,0),"")</f>
        <v>NO APLICA</v>
      </c>
      <c r="AL3679" s="78" t="s">
        <v>553</v>
      </c>
      <c r="AM3679" s="78">
        <v>510510</v>
      </c>
      <c r="AN3679" s="79" t="str">
        <f>IF(AM3679&lt;&gt;"",+VLOOKUP(AM3679,NIVELES!$A$1652:$B$2466,2,0),"")</f>
        <v>Servicios Personales por Contrato</v>
      </c>
      <c r="AO3679" s="87">
        <v>13332</v>
      </c>
      <c r="AP3679" s="88">
        <v>1212</v>
      </c>
      <c r="AQ3679" s="88">
        <v>1212</v>
      </c>
      <c r="AR3679" s="88">
        <v>1212</v>
      </c>
      <c r="AS3679" s="88">
        <v>1212</v>
      </c>
      <c r="AT3679" s="88">
        <v>1212</v>
      </c>
      <c r="AU3679" s="88">
        <v>1212</v>
      </c>
      <c r="AV3679" s="88">
        <v>1212</v>
      </c>
      <c r="AW3679" s="88">
        <v>1212</v>
      </c>
      <c r="AX3679" s="88">
        <v>1212</v>
      </c>
      <c r="AY3679" s="88">
        <v>1212</v>
      </c>
      <c r="AZ3679" s="88">
        <v>1212</v>
      </c>
      <c r="BA3679" s="88"/>
      <c r="BB3679" s="89">
        <f t="shared" si="227"/>
        <v>13332</v>
      </c>
      <c r="BC3679" s="90" t="str">
        <f t="shared" si="226"/>
        <v>OK</v>
      </c>
      <c r="BD3679" s="91" t="str">
        <f t="shared" si="228"/>
        <v xml:space="preserve">                  </v>
      </c>
      <c r="BE3679" s="92">
        <f t="shared" si="229"/>
        <v>12</v>
      </c>
    </row>
    <row r="3680" spans="1:57" s="74" customFormat="1" ht="50.1" customHeight="1" x14ac:dyDescent="0.2">
      <c r="A3680" s="78" t="s">
        <v>55</v>
      </c>
      <c r="B3680" s="78" t="s">
        <v>65</v>
      </c>
      <c r="C3680" s="78" t="s">
        <v>35</v>
      </c>
      <c r="D3680" s="78" t="s">
        <v>605</v>
      </c>
      <c r="E3680" s="79" t="str">
        <f>+IF(C3680&lt;&gt;"",VLOOKUP(MID(C3680,18,5),NIVELES!$A$133:$B$213,2,0),"")</f>
        <v>LOJA</v>
      </c>
      <c r="F3680" s="80" t="s">
        <v>195</v>
      </c>
      <c r="G3680" s="81" t="str">
        <f>+IF(F3680&lt;&gt;"",VLOOKUP(F3680,NIVELES!$A$246:$C$464,3,0),"")</f>
        <v>SUR</v>
      </c>
      <c r="H3680" s="82" t="s">
        <v>1024</v>
      </c>
      <c r="I3680" s="78" t="s">
        <v>2201</v>
      </c>
      <c r="J3680" s="78" t="s">
        <v>2184</v>
      </c>
      <c r="K3680" s="78" t="s">
        <v>2185</v>
      </c>
      <c r="L3680" s="78" t="s">
        <v>3428</v>
      </c>
      <c r="M3680" s="78">
        <v>161</v>
      </c>
      <c r="N3680" s="78" t="s">
        <v>3429</v>
      </c>
      <c r="O3680" s="78" t="s">
        <v>2167</v>
      </c>
      <c r="P3680" s="82">
        <v>12</v>
      </c>
      <c r="Q3680" s="78" t="s">
        <v>3060</v>
      </c>
      <c r="R3680" s="82">
        <v>1</v>
      </c>
      <c r="S3680" s="82">
        <v>1</v>
      </c>
      <c r="T3680" s="82">
        <v>1</v>
      </c>
      <c r="U3680" s="82">
        <v>1</v>
      </c>
      <c r="V3680" s="82">
        <v>1</v>
      </c>
      <c r="W3680" s="82">
        <v>1</v>
      </c>
      <c r="X3680" s="82">
        <v>1</v>
      </c>
      <c r="Y3680" s="82">
        <v>1</v>
      </c>
      <c r="Z3680" s="82">
        <v>1</v>
      </c>
      <c r="AA3680" s="82">
        <v>1</v>
      </c>
      <c r="AB3680" s="82">
        <v>1</v>
      </c>
      <c r="AC3680" s="82">
        <v>1</v>
      </c>
      <c r="AD3680" s="85" t="str">
        <f>IF(A3680&lt;&gt;"",IF(D3680="DIRECCIÓN_DE_TRANSFERENCIAS","280 0031",VLOOKUP(C3680,NIVELES!$A$14:$B$105,2,0)),"")</f>
        <v>280 7420</v>
      </c>
      <c r="AE3680" s="86" t="s">
        <v>322</v>
      </c>
      <c r="AF3680" s="86" t="s">
        <v>545</v>
      </c>
      <c r="AG3680" s="79" t="str">
        <f>+IF(AF3680&lt;&gt;"",VLOOKUP(AF3680,NIVELES!$A$666:$B$673,2,0),"")</f>
        <v>SERVICIOS_DE_ATENCIÓN_GERONTOLÓGICA</v>
      </c>
      <c r="AH3680" s="78" t="s">
        <v>322</v>
      </c>
      <c r="AI3680" s="79" t="str">
        <f>IF(AH3680&lt;&gt;"",VLOOKUP(CONCATENATE(AG3680,AH3680),NIVELES!$B$676:$C$745,2,0),"")</f>
        <v>Administracion De La Atencion Gerontologica</v>
      </c>
      <c r="AJ3680" s="78" t="s">
        <v>517</v>
      </c>
      <c r="AK3680" s="79" t="str">
        <f>+IF(AJ3680&lt;&gt;"",VLOOKUP(AJ3680,NIVELES!$A$816:$B$892,2,0),"")</f>
        <v>NO APLICA</v>
      </c>
      <c r="AL3680" s="78" t="s">
        <v>553</v>
      </c>
      <c r="AM3680" s="78">
        <v>510601</v>
      </c>
      <c r="AN3680" s="79" t="str">
        <f>IF(AM3680&lt;&gt;"",+VLOOKUP(AM3680,NIVELES!$A$1652:$B$2466,2,0),"")</f>
        <v>Aporte Patronal</v>
      </c>
      <c r="AO3680" s="87">
        <v>4426.46</v>
      </c>
      <c r="AP3680" s="88">
        <v>402.41</v>
      </c>
      <c r="AQ3680" s="88">
        <v>402.41</v>
      </c>
      <c r="AR3680" s="88">
        <v>402.41</v>
      </c>
      <c r="AS3680" s="88">
        <v>402.41</v>
      </c>
      <c r="AT3680" s="88">
        <v>402.41</v>
      </c>
      <c r="AU3680" s="88">
        <v>402.41</v>
      </c>
      <c r="AV3680" s="88">
        <v>402.41</v>
      </c>
      <c r="AW3680" s="88">
        <v>402.41</v>
      </c>
      <c r="AX3680" s="88">
        <v>402.41</v>
      </c>
      <c r="AY3680" s="88">
        <v>402.41</v>
      </c>
      <c r="AZ3680" s="88">
        <v>402.36</v>
      </c>
      <c r="BA3680" s="88"/>
      <c r="BB3680" s="89">
        <f t="shared" si="227"/>
        <v>4426.4599999999991</v>
      </c>
      <c r="BC3680" s="90" t="str">
        <f t="shared" si="226"/>
        <v>OK</v>
      </c>
      <c r="BD3680" s="91" t="str">
        <f t="shared" si="228"/>
        <v xml:space="preserve">                  </v>
      </c>
      <c r="BE3680" s="92">
        <f t="shared" si="229"/>
        <v>12</v>
      </c>
    </row>
    <row r="3681" spans="1:57" s="74" customFormat="1" ht="50.1" customHeight="1" x14ac:dyDescent="0.2">
      <c r="A3681" s="78" t="s">
        <v>55</v>
      </c>
      <c r="B3681" s="78" t="s">
        <v>65</v>
      </c>
      <c r="C3681" s="78" t="s">
        <v>35</v>
      </c>
      <c r="D3681" s="78" t="s">
        <v>605</v>
      </c>
      <c r="E3681" s="79" t="str">
        <f>+IF(C3681&lt;&gt;"",VLOOKUP(MID(C3681,18,5),NIVELES!$A$133:$B$213,2,0),"")</f>
        <v>LOJA</v>
      </c>
      <c r="F3681" s="80" t="s">
        <v>195</v>
      </c>
      <c r="G3681" s="81" t="str">
        <f>+IF(F3681&lt;&gt;"",VLOOKUP(F3681,NIVELES!$A$246:$C$464,3,0),"")</f>
        <v>SUR</v>
      </c>
      <c r="H3681" s="82" t="s">
        <v>1024</v>
      </c>
      <c r="I3681" s="78" t="s">
        <v>2201</v>
      </c>
      <c r="J3681" s="78" t="s">
        <v>2184</v>
      </c>
      <c r="K3681" s="78" t="s">
        <v>2185</v>
      </c>
      <c r="L3681" s="78" t="s">
        <v>3428</v>
      </c>
      <c r="M3681" s="78">
        <v>161</v>
      </c>
      <c r="N3681" s="78" t="s">
        <v>3429</v>
      </c>
      <c r="O3681" s="78" t="s">
        <v>2167</v>
      </c>
      <c r="P3681" s="82">
        <v>12</v>
      </c>
      <c r="Q3681" s="78" t="s">
        <v>3060</v>
      </c>
      <c r="R3681" s="82">
        <v>1</v>
      </c>
      <c r="S3681" s="82">
        <v>1</v>
      </c>
      <c r="T3681" s="82">
        <v>1</v>
      </c>
      <c r="U3681" s="82">
        <v>1</v>
      </c>
      <c r="V3681" s="82">
        <v>1</v>
      </c>
      <c r="W3681" s="82">
        <v>1</v>
      </c>
      <c r="X3681" s="82">
        <v>1</v>
      </c>
      <c r="Y3681" s="82">
        <v>1</v>
      </c>
      <c r="Z3681" s="82">
        <v>1</v>
      </c>
      <c r="AA3681" s="82">
        <v>1</v>
      </c>
      <c r="AB3681" s="82">
        <v>1</v>
      </c>
      <c r="AC3681" s="82">
        <v>1</v>
      </c>
      <c r="AD3681" s="85" t="str">
        <f>IF(A3681&lt;&gt;"",IF(D3681="DIRECCIÓN_DE_TRANSFERENCIAS","280 0031",VLOOKUP(C3681,NIVELES!$A$14:$B$105,2,0)),"")</f>
        <v>280 7420</v>
      </c>
      <c r="AE3681" s="86" t="s">
        <v>322</v>
      </c>
      <c r="AF3681" s="86" t="s">
        <v>545</v>
      </c>
      <c r="AG3681" s="79" t="str">
        <f>+IF(AF3681&lt;&gt;"",VLOOKUP(AF3681,NIVELES!$A$666:$B$673,2,0),"")</f>
        <v>SERVICIOS_DE_ATENCIÓN_GERONTOLÓGICA</v>
      </c>
      <c r="AH3681" s="78" t="s">
        <v>322</v>
      </c>
      <c r="AI3681" s="79" t="str">
        <f>IF(AH3681&lt;&gt;"",VLOOKUP(CONCATENATE(AG3681,AH3681),NIVELES!$B$676:$C$745,2,0),"")</f>
        <v>Administracion De La Atencion Gerontologica</v>
      </c>
      <c r="AJ3681" s="78" t="s">
        <v>517</v>
      </c>
      <c r="AK3681" s="79" t="str">
        <f>+IF(AJ3681&lt;&gt;"",VLOOKUP(AJ3681,NIVELES!$A$816:$B$892,2,0),"")</f>
        <v>NO APLICA</v>
      </c>
      <c r="AL3681" s="78" t="s">
        <v>553</v>
      </c>
      <c r="AM3681" s="78">
        <v>510602</v>
      </c>
      <c r="AN3681" s="79" t="str">
        <f>IF(AM3681&lt;&gt;"",+VLOOKUP(AM3681,NIVELES!$A$1652:$B$2466,2,0),"")</f>
        <v>Fondo de Reserva</v>
      </c>
      <c r="AO3681" s="87">
        <v>3822.5</v>
      </c>
      <c r="AP3681" s="88"/>
      <c r="AQ3681" s="88">
        <v>347.35</v>
      </c>
      <c r="AR3681" s="88">
        <v>347.35</v>
      </c>
      <c r="AS3681" s="88">
        <v>347.35</v>
      </c>
      <c r="AT3681" s="88">
        <v>347.35</v>
      </c>
      <c r="AU3681" s="88">
        <v>347.35</v>
      </c>
      <c r="AV3681" s="88">
        <v>347.35</v>
      </c>
      <c r="AW3681" s="88">
        <v>347.35</v>
      </c>
      <c r="AX3681" s="88">
        <v>347.35</v>
      </c>
      <c r="AY3681" s="88">
        <v>347.35</v>
      </c>
      <c r="AZ3681" s="88">
        <v>347.35</v>
      </c>
      <c r="BA3681" s="88">
        <v>349</v>
      </c>
      <c r="BB3681" s="89">
        <f t="shared" si="227"/>
        <v>3822.4999999999995</v>
      </c>
      <c r="BC3681" s="90" t="str">
        <f t="shared" si="226"/>
        <v>OK</v>
      </c>
      <c r="BD3681" s="91" t="str">
        <f t="shared" si="228"/>
        <v xml:space="preserve">                  </v>
      </c>
      <c r="BE3681" s="92">
        <f t="shared" si="229"/>
        <v>12</v>
      </c>
    </row>
    <row r="3682" spans="1:57" s="74" customFormat="1" ht="50.1" customHeight="1" x14ac:dyDescent="0.2">
      <c r="A3682" s="78" t="s">
        <v>55</v>
      </c>
      <c r="B3682" s="78" t="s">
        <v>65</v>
      </c>
      <c r="C3682" s="78" t="s">
        <v>35</v>
      </c>
      <c r="D3682" s="78" t="s">
        <v>605</v>
      </c>
      <c r="E3682" s="79" t="str">
        <f>+IF(C3682&lt;&gt;"",VLOOKUP(MID(C3682,18,5),NIVELES!$A$133:$B$213,2,0),"")</f>
        <v>LOJA</v>
      </c>
      <c r="F3682" s="80" t="s">
        <v>195</v>
      </c>
      <c r="G3682" s="81" t="str">
        <f>+IF(F3682&lt;&gt;"",VLOOKUP(F3682,NIVELES!$A$246:$C$464,3,0),"")</f>
        <v>SUR</v>
      </c>
      <c r="H3682" s="82" t="s">
        <v>1024</v>
      </c>
      <c r="I3682" s="78" t="s">
        <v>2201</v>
      </c>
      <c r="J3682" s="78" t="s">
        <v>2184</v>
      </c>
      <c r="K3682" s="78" t="s">
        <v>2185</v>
      </c>
      <c r="L3682" s="78" t="s">
        <v>3428</v>
      </c>
      <c r="M3682" s="78">
        <v>20</v>
      </c>
      <c r="N3682" s="78" t="s">
        <v>3430</v>
      </c>
      <c r="O3682" s="78" t="s">
        <v>3431</v>
      </c>
      <c r="P3682" s="82">
        <v>4</v>
      </c>
      <c r="Q3682" s="78" t="s">
        <v>3432</v>
      </c>
      <c r="R3682" s="82"/>
      <c r="S3682" s="82">
        <v>1</v>
      </c>
      <c r="T3682" s="82"/>
      <c r="U3682" s="82">
        <v>1</v>
      </c>
      <c r="V3682" s="82"/>
      <c r="W3682" s="82"/>
      <c r="X3682" s="82">
        <v>1</v>
      </c>
      <c r="Y3682" s="82"/>
      <c r="Z3682" s="82"/>
      <c r="AA3682" s="82">
        <v>1</v>
      </c>
      <c r="AB3682" s="82"/>
      <c r="AC3682" s="82"/>
      <c r="AD3682" s="85" t="str">
        <f>IF(A3682&lt;&gt;"",IF(D3682="DIRECCIÓN_DE_TRANSFERENCIAS","280 0031",VLOOKUP(C3682,NIVELES!$A$14:$B$105,2,0)),"")</f>
        <v>280 7420</v>
      </c>
      <c r="AE3682" s="86" t="s">
        <v>322</v>
      </c>
      <c r="AF3682" s="86" t="s">
        <v>545</v>
      </c>
      <c r="AG3682" s="79" t="str">
        <f>+IF(AF3682&lt;&gt;"",VLOOKUP(AF3682,NIVELES!$A$666:$B$673,2,0),"")</f>
        <v>SERVICIOS_DE_ATENCIÓN_GERONTOLÓGICA</v>
      </c>
      <c r="AH3682" s="78" t="s">
        <v>453</v>
      </c>
      <c r="AI3682" s="79" t="str">
        <f>IF(AH3682&lt;&gt;"",VLOOKUP(CONCATENATE(AG3682,AH3682),NIVELES!$B$676:$C$745,2,0),"")</f>
        <v xml:space="preserve">Subvenciones Para Contribuir El Cuidado De Las Personas Adultas Mayores  Atendidos  A Traves De  Terceros Sean Públicos O Privados </v>
      </c>
      <c r="AJ3682" s="78" t="s">
        <v>380</v>
      </c>
      <c r="AK3682" s="79" t="str">
        <f>+IF(AJ3682&lt;&gt;"",VLOOKUP(AJ3682,NIVELES!$A$816:$B$892,2,0),"")</f>
        <v>PROMOVER PRÁCTICAS DE CUIDADO A LAS PERSONAS ADULTAS MAYORES BAJO PARÁMETROS DE CALIDAD Y CALIDEZ</v>
      </c>
      <c r="AL3682" s="78" t="s">
        <v>556</v>
      </c>
      <c r="AM3682" s="78">
        <v>580104</v>
      </c>
      <c r="AN3682" s="79" t="str">
        <f>IF(AM3682&lt;&gt;"",+VLOOKUP(AM3682,NIVELES!$A$1652:$B$2466,2,0),"")</f>
        <v>A Gobiernos Autónomos Descentralizados</v>
      </c>
      <c r="AO3682" s="87">
        <v>15705.62</v>
      </c>
      <c r="AP3682" s="88"/>
      <c r="AQ3682" s="88"/>
      <c r="AR3682" s="88">
        <v>3926.41</v>
      </c>
      <c r="AS3682" s="88">
        <v>3926.41</v>
      </c>
      <c r="AT3682" s="88"/>
      <c r="AU3682" s="88"/>
      <c r="AV3682" s="88">
        <v>3926.41</v>
      </c>
      <c r="AW3682" s="88"/>
      <c r="AX3682" s="88"/>
      <c r="AY3682" s="88">
        <v>3926.39</v>
      </c>
      <c r="AZ3682" s="88"/>
      <c r="BA3682" s="88"/>
      <c r="BB3682" s="89">
        <f t="shared" si="227"/>
        <v>15705.619999999999</v>
      </c>
      <c r="BC3682" s="90" t="str">
        <f t="shared" si="226"/>
        <v>OK</v>
      </c>
      <c r="BD3682" s="91" t="str">
        <f t="shared" si="228"/>
        <v xml:space="preserve">                  </v>
      </c>
      <c r="BE3682" s="92">
        <f t="shared" si="229"/>
        <v>4</v>
      </c>
    </row>
    <row r="3683" spans="1:57" s="74" customFormat="1" ht="50.1" customHeight="1" x14ac:dyDescent="0.2">
      <c r="A3683" s="78" t="s">
        <v>55</v>
      </c>
      <c r="B3683" s="78" t="s">
        <v>65</v>
      </c>
      <c r="C3683" s="78" t="s">
        <v>35</v>
      </c>
      <c r="D3683" s="78" t="s">
        <v>605</v>
      </c>
      <c r="E3683" s="79" t="str">
        <f>+IF(C3683&lt;&gt;"",VLOOKUP(MID(C3683,18,5),NIVELES!$A$133:$B$213,2,0),"")</f>
        <v>LOJA</v>
      </c>
      <c r="F3683" s="80" t="s">
        <v>195</v>
      </c>
      <c r="G3683" s="81" t="str">
        <f>+IF(F3683&lt;&gt;"",VLOOKUP(F3683,NIVELES!$A$246:$C$464,3,0),"")</f>
        <v>SUR</v>
      </c>
      <c r="H3683" s="82" t="s">
        <v>1024</v>
      </c>
      <c r="I3683" s="78" t="s">
        <v>2201</v>
      </c>
      <c r="J3683" s="78" t="s">
        <v>2184</v>
      </c>
      <c r="K3683" s="78" t="s">
        <v>2185</v>
      </c>
      <c r="L3683" s="78" t="s">
        <v>1791</v>
      </c>
      <c r="M3683" s="78" t="s">
        <v>1791</v>
      </c>
      <c r="N3683" s="78" t="s">
        <v>1791</v>
      </c>
      <c r="O3683" s="78" t="s">
        <v>3399</v>
      </c>
      <c r="P3683" s="82">
        <v>2</v>
      </c>
      <c r="Q3683" s="78" t="s">
        <v>3433</v>
      </c>
      <c r="R3683" s="82"/>
      <c r="S3683" s="82"/>
      <c r="T3683" s="82"/>
      <c r="U3683" s="82"/>
      <c r="V3683" s="82"/>
      <c r="W3683" s="82"/>
      <c r="X3683" s="82"/>
      <c r="Y3683" s="82"/>
      <c r="Z3683" s="82"/>
      <c r="AA3683" s="82"/>
      <c r="AB3683" s="82">
        <v>1</v>
      </c>
      <c r="AC3683" s="82">
        <v>1</v>
      </c>
      <c r="AD3683" s="85" t="str">
        <f>IF(A3683&lt;&gt;"",IF(D3683="DIRECCIÓN_DE_TRANSFERENCIAS","280 0031",VLOOKUP(C3683,NIVELES!$A$14:$B$105,2,0)),"")</f>
        <v>280 7420</v>
      </c>
      <c r="AE3683" s="86" t="s">
        <v>322</v>
      </c>
      <c r="AF3683" s="86" t="s">
        <v>546</v>
      </c>
      <c r="AG3683" s="79" t="str">
        <f>+IF(AF3683&lt;&gt;"",VLOOKUP(AF3683,NIVELES!$A$666:$B$673,2,0),"")</f>
        <v>ATENCIÓN_INTEGRAL_A_PERSONAS_CON_DISCAPACIDAD</v>
      </c>
      <c r="AH3683" s="78" t="s">
        <v>321</v>
      </c>
      <c r="AI3683" s="79" t="str">
        <f>IF(AH3683&lt;&gt;"",VLOOKUP(CONCATENATE(AG3683,AH3683),NIVELES!$B$676:$C$745,2,0),"")</f>
        <v>Centros Indirectos Prestación De Servicio</v>
      </c>
      <c r="AJ3683" s="78" t="s">
        <v>517</v>
      </c>
      <c r="AK3683" s="79" t="str">
        <f>+IF(AJ3683&lt;&gt;"",VLOOKUP(AJ3683,NIVELES!$A$816:$B$892,2,0),"")</f>
        <v>NO APLICA</v>
      </c>
      <c r="AL3683" s="78" t="s">
        <v>554</v>
      </c>
      <c r="AM3683" s="78">
        <v>530249</v>
      </c>
      <c r="AN3683" s="79" t="str">
        <f>IF(AM3683&lt;&gt;"",+VLOOKUP(AM3683,NIVELES!$A$1652:$B$2466,2,0),"")</f>
        <v>Eventos Públicos Promocionales</v>
      </c>
      <c r="AO3683" s="87">
        <v>1000</v>
      </c>
      <c r="AP3683" s="88"/>
      <c r="AQ3683" s="88"/>
      <c r="AR3683" s="88"/>
      <c r="AS3683" s="88"/>
      <c r="AT3683" s="88"/>
      <c r="AU3683" s="88"/>
      <c r="AV3683" s="88"/>
      <c r="AW3683" s="88"/>
      <c r="AX3683" s="88"/>
      <c r="AY3683" s="88"/>
      <c r="AZ3683" s="88">
        <v>500</v>
      </c>
      <c r="BA3683" s="88">
        <v>500</v>
      </c>
      <c r="BB3683" s="89">
        <f t="shared" si="227"/>
        <v>1000</v>
      </c>
      <c r="BC3683" s="90" t="str">
        <f t="shared" si="226"/>
        <v>OK</v>
      </c>
      <c r="BD3683" s="91" t="str">
        <f t="shared" si="228"/>
        <v xml:space="preserve">                  </v>
      </c>
      <c r="BE3683" s="92">
        <f t="shared" si="229"/>
        <v>2</v>
      </c>
    </row>
    <row r="3684" spans="1:57" s="74" customFormat="1" ht="50.1" customHeight="1" x14ac:dyDescent="0.2">
      <c r="A3684" s="78" t="s">
        <v>55</v>
      </c>
      <c r="B3684" s="78" t="s">
        <v>65</v>
      </c>
      <c r="C3684" s="78" t="s">
        <v>35</v>
      </c>
      <c r="D3684" s="78" t="s">
        <v>605</v>
      </c>
      <c r="E3684" s="79" t="str">
        <f>+IF(C3684&lt;&gt;"",VLOOKUP(MID(C3684,18,5),NIVELES!$A$133:$B$213,2,0),"")</f>
        <v>LOJA</v>
      </c>
      <c r="F3684" s="80" t="s">
        <v>195</v>
      </c>
      <c r="G3684" s="81" t="str">
        <f>+IF(F3684&lt;&gt;"",VLOOKUP(F3684,NIVELES!$A$246:$C$464,3,0),"")</f>
        <v>SUR</v>
      </c>
      <c r="H3684" s="82" t="s">
        <v>1024</v>
      </c>
      <c r="I3684" s="78" t="s">
        <v>2201</v>
      </c>
      <c r="J3684" s="78" t="s">
        <v>2184</v>
      </c>
      <c r="K3684" s="78" t="s">
        <v>2185</v>
      </c>
      <c r="L3684" s="78" t="s">
        <v>1791</v>
      </c>
      <c r="M3684" s="78" t="s">
        <v>1791</v>
      </c>
      <c r="N3684" s="78" t="s">
        <v>1791</v>
      </c>
      <c r="O3684" s="78" t="s">
        <v>3338</v>
      </c>
      <c r="P3684" s="82">
        <v>1</v>
      </c>
      <c r="Q3684" s="78" t="s">
        <v>3401</v>
      </c>
      <c r="R3684" s="82"/>
      <c r="S3684" s="82"/>
      <c r="T3684" s="82"/>
      <c r="U3684" s="82">
        <v>1</v>
      </c>
      <c r="V3684" s="82"/>
      <c r="W3684" s="82"/>
      <c r="X3684" s="82"/>
      <c r="Y3684" s="82"/>
      <c r="Z3684" s="82"/>
      <c r="AA3684" s="82"/>
      <c r="AB3684" s="82"/>
      <c r="AC3684" s="82"/>
      <c r="AD3684" s="85" t="str">
        <f>IF(A3684&lt;&gt;"",IF(D3684="DIRECCIÓN_DE_TRANSFERENCIAS","280 0031",VLOOKUP(C3684,NIVELES!$A$14:$B$105,2,0)),"")</f>
        <v>280 7420</v>
      </c>
      <c r="AE3684" s="86" t="s">
        <v>322</v>
      </c>
      <c r="AF3684" s="86" t="s">
        <v>546</v>
      </c>
      <c r="AG3684" s="79" t="str">
        <f>+IF(AF3684&lt;&gt;"",VLOOKUP(AF3684,NIVELES!$A$666:$B$673,2,0),"")</f>
        <v>ATENCIÓN_INTEGRAL_A_PERSONAS_CON_DISCAPACIDAD</v>
      </c>
      <c r="AH3684" s="78" t="s">
        <v>321</v>
      </c>
      <c r="AI3684" s="79" t="str">
        <f>IF(AH3684&lt;&gt;"",VLOOKUP(CONCATENATE(AG3684,AH3684),NIVELES!$B$676:$C$745,2,0),"")</f>
        <v>Centros Indirectos Prestación De Servicio</v>
      </c>
      <c r="AJ3684" s="78" t="s">
        <v>517</v>
      </c>
      <c r="AK3684" s="79" t="str">
        <f>+IF(AJ3684&lt;&gt;"",VLOOKUP(AJ3684,NIVELES!$A$816:$B$892,2,0),"")</f>
        <v>NO APLICA</v>
      </c>
      <c r="AL3684" s="78" t="s">
        <v>554</v>
      </c>
      <c r="AM3684" s="78">
        <v>530301</v>
      </c>
      <c r="AN3684" s="79" t="str">
        <f>IF(AM3684&lt;&gt;"",+VLOOKUP(AM3684,NIVELES!$A$1652:$B$2466,2,0),"")</f>
        <v>Pasajes al Interior</v>
      </c>
      <c r="AO3684" s="87">
        <v>60</v>
      </c>
      <c r="AP3684" s="88"/>
      <c r="AQ3684" s="88"/>
      <c r="AR3684" s="88"/>
      <c r="AS3684" s="88">
        <v>60</v>
      </c>
      <c r="AT3684" s="88"/>
      <c r="AU3684" s="88"/>
      <c r="AV3684" s="88"/>
      <c r="AW3684" s="88"/>
      <c r="AX3684" s="88"/>
      <c r="AY3684" s="88"/>
      <c r="AZ3684" s="88"/>
      <c r="BA3684" s="88"/>
      <c r="BB3684" s="89">
        <f t="shared" si="227"/>
        <v>60</v>
      </c>
      <c r="BC3684" s="90" t="str">
        <f t="shared" si="226"/>
        <v>OK</v>
      </c>
      <c r="BD3684" s="91" t="str">
        <f t="shared" si="228"/>
        <v xml:space="preserve">                  </v>
      </c>
      <c r="BE3684" s="92">
        <f t="shared" si="229"/>
        <v>1</v>
      </c>
    </row>
    <row r="3685" spans="1:57" s="74" customFormat="1" ht="50.1" customHeight="1" x14ac:dyDescent="0.2">
      <c r="A3685" s="78" t="s">
        <v>55</v>
      </c>
      <c r="B3685" s="78" t="s">
        <v>65</v>
      </c>
      <c r="C3685" s="78" t="s">
        <v>35</v>
      </c>
      <c r="D3685" s="78" t="s">
        <v>605</v>
      </c>
      <c r="E3685" s="79" t="str">
        <f>+IF(C3685&lt;&gt;"",VLOOKUP(MID(C3685,18,5),NIVELES!$A$133:$B$213,2,0),"")</f>
        <v>LOJA</v>
      </c>
      <c r="F3685" s="80" t="s">
        <v>195</v>
      </c>
      <c r="G3685" s="81" t="str">
        <f>+IF(F3685&lt;&gt;"",VLOOKUP(F3685,NIVELES!$A$246:$C$464,3,0),"")</f>
        <v>SUR</v>
      </c>
      <c r="H3685" s="82" t="s">
        <v>1024</v>
      </c>
      <c r="I3685" s="78" t="s">
        <v>2201</v>
      </c>
      <c r="J3685" s="78" t="s">
        <v>2184</v>
      </c>
      <c r="K3685" s="78" t="s">
        <v>2185</v>
      </c>
      <c r="L3685" s="78" t="s">
        <v>1791</v>
      </c>
      <c r="M3685" s="78" t="s">
        <v>1791</v>
      </c>
      <c r="N3685" s="78" t="s">
        <v>1791</v>
      </c>
      <c r="O3685" s="78" t="s">
        <v>3351</v>
      </c>
      <c r="P3685" s="82">
        <v>1</v>
      </c>
      <c r="Q3685" s="78" t="s">
        <v>3370</v>
      </c>
      <c r="R3685" s="82"/>
      <c r="S3685" s="82"/>
      <c r="T3685" s="82"/>
      <c r="U3685" s="82">
        <v>1</v>
      </c>
      <c r="V3685" s="82"/>
      <c r="W3685" s="82"/>
      <c r="X3685" s="82"/>
      <c r="Y3685" s="82"/>
      <c r="Z3685" s="82"/>
      <c r="AA3685" s="82"/>
      <c r="AB3685" s="82"/>
      <c r="AC3685" s="82"/>
      <c r="AD3685" s="85" t="str">
        <f>IF(A3685&lt;&gt;"",IF(D3685="DIRECCIÓN_DE_TRANSFERENCIAS","280 0031",VLOOKUP(C3685,NIVELES!$A$14:$B$105,2,0)),"")</f>
        <v>280 7420</v>
      </c>
      <c r="AE3685" s="86" t="s">
        <v>322</v>
      </c>
      <c r="AF3685" s="86" t="s">
        <v>546</v>
      </c>
      <c r="AG3685" s="79" t="str">
        <f>+IF(AF3685&lt;&gt;"",VLOOKUP(AF3685,NIVELES!$A$666:$B$673,2,0),"")</f>
        <v>ATENCIÓN_INTEGRAL_A_PERSONAS_CON_DISCAPACIDAD</v>
      </c>
      <c r="AH3685" s="78" t="s">
        <v>321</v>
      </c>
      <c r="AI3685" s="79" t="str">
        <f>IF(AH3685&lt;&gt;"",VLOOKUP(CONCATENATE(AG3685,AH3685),NIVELES!$B$676:$C$745,2,0),"")</f>
        <v>Centros Indirectos Prestación De Servicio</v>
      </c>
      <c r="AJ3685" s="78" t="s">
        <v>517</v>
      </c>
      <c r="AK3685" s="79" t="str">
        <f>+IF(AJ3685&lt;&gt;"",VLOOKUP(AJ3685,NIVELES!$A$816:$B$892,2,0),"")</f>
        <v>NO APLICA</v>
      </c>
      <c r="AL3685" s="78" t="s">
        <v>554</v>
      </c>
      <c r="AM3685" s="78">
        <v>530303</v>
      </c>
      <c r="AN3685" s="79" t="str">
        <f>IF(AM3685&lt;&gt;"",+VLOOKUP(AM3685,NIVELES!$A$1652:$B$2466,2,0),"")</f>
        <v>Viáticos y Subsistencias en el Interior</v>
      </c>
      <c r="AO3685" s="87">
        <v>160</v>
      </c>
      <c r="AP3685" s="88"/>
      <c r="AQ3685" s="88"/>
      <c r="AR3685" s="88"/>
      <c r="AS3685" s="88">
        <v>160</v>
      </c>
      <c r="AT3685" s="88"/>
      <c r="AU3685" s="88"/>
      <c r="AV3685" s="88"/>
      <c r="AW3685" s="88"/>
      <c r="AX3685" s="88"/>
      <c r="AY3685" s="88"/>
      <c r="AZ3685" s="88"/>
      <c r="BA3685" s="88"/>
      <c r="BB3685" s="89">
        <f t="shared" si="227"/>
        <v>160</v>
      </c>
      <c r="BC3685" s="90" t="str">
        <f t="shared" si="226"/>
        <v>OK</v>
      </c>
      <c r="BD3685" s="91" t="str">
        <f t="shared" si="228"/>
        <v xml:space="preserve">                  </v>
      </c>
      <c r="BE3685" s="92">
        <f t="shared" si="229"/>
        <v>1</v>
      </c>
    </row>
    <row r="3686" spans="1:57" s="74" customFormat="1" ht="50.1" customHeight="1" x14ac:dyDescent="0.2">
      <c r="A3686" s="78" t="s">
        <v>55</v>
      </c>
      <c r="B3686" s="78" t="s">
        <v>65</v>
      </c>
      <c r="C3686" s="78" t="s">
        <v>35</v>
      </c>
      <c r="D3686" s="78" t="s">
        <v>605</v>
      </c>
      <c r="E3686" s="79" t="str">
        <f>+IF(C3686&lt;&gt;"",VLOOKUP(MID(C3686,18,5),NIVELES!$A$133:$B$213,2,0),"")</f>
        <v>LOJA</v>
      </c>
      <c r="F3686" s="80" t="s">
        <v>195</v>
      </c>
      <c r="G3686" s="81" t="str">
        <f>+IF(F3686&lt;&gt;"",VLOOKUP(F3686,NIVELES!$A$246:$C$464,3,0),"")</f>
        <v>SUR</v>
      </c>
      <c r="H3686" s="82" t="s">
        <v>1024</v>
      </c>
      <c r="I3686" s="78" t="s">
        <v>2201</v>
      </c>
      <c r="J3686" s="78" t="s">
        <v>2184</v>
      </c>
      <c r="K3686" s="78" t="s">
        <v>2185</v>
      </c>
      <c r="L3686" s="78" t="s">
        <v>3434</v>
      </c>
      <c r="M3686" s="78">
        <v>900</v>
      </c>
      <c r="N3686" s="78" t="s">
        <v>3435</v>
      </c>
      <c r="O3686" s="78" t="s">
        <v>2167</v>
      </c>
      <c r="P3686" s="82">
        <v>12</v>
      </c>
      <c r="Q3686" s="78" t="s">
        <v>3060</v>
      </c>
      <c r="R3686" s="82">
        <v>1</v>
      </c>
      <c r="S3686" s="82">
        <v>1</v>
      </c>
      <c r="T3686" s="82">
        <v>1</v>
      </c>
      <c r="U3686" s="82">
        <v>1</v>
      </c>
      <c r="V3686" s="82">
        <v>1</v>
      </c>
      <c r="W3686" s="82">
        <v>1</v>
      </c>
      <c r="X3686" s="82">
        <v>1</v>
      </c>
      <c r="Y3686" s="82">
        <v>1</v>
      </c>
      <c r="Z3686" s="82">
        <v>1</v>
      </c>
      <c r="AA3686" s="82">
        <v>1</v>
      </c>
      <c r="AB3686" s="82">
        <v>1</v>
      </c>
      <c r="AC3686" s="82">
        <v>1</v>
      </c>
      <c r="AD3686" s="85" t="str">
        <f>IF(A3686&lt;&gt;"",IF(D3686="DIRECCIÓN_DE_TRANSFERENCIAS","280 0031",VLOOKUP(C3686,NIVELES!$A$14:$B$105,2,0)),"")</f>
        <v>280 7420</v>
      </c>
      <c r="AE3686" s="86" t="s">
        <v>322</v>
      </c>
      <c r="AF3686" s="86" t="s">
        <v>546</v>
      </c>
      <c r="AG3686" s="79" t="str">
        <f>+IF(AF3686&lt;&gt;"",VLOOKUP(AF3686,NIVELES!$A$666:$B$673,2,0),"")</f>
        <v>ATENCIÓN_INTEGRAL_A_PERSONAS_CON_DISCAPACIDAD</v>
      </c>
      <c r="AH3686" s="78" t="s">
        <v>452</v>
      </c>
      <c r="AI3686" s="79" t="str">
        <f>IF(AH3686&lt;&gt;"",VLOOKUP(CONCATENATE(AG3686,AH3686),NIVELES!$B$676:$C$745,2,0),"")</f>
        <v>Atención Domiciliaria Prestación De Servicio</v>
      </c>
      <c r="AJ3686" s="78" t="s">
        <v>517</v>
      </c>
      <c r="AK3686" s="79" t="str">
        <f>+IF(AJ3686&lt;&gt;"",VLOOKUP(AJ3686,NIVELES!$A$816:$B$892,2,0),"")</f>
        <v>NO APLICA</v>
      </c>
      <c r="AL3686" s="78" t="s">
        <v>553</v>
      </c>
      <c r="AM3686" s="78">
        <v>510203</v>
      </c>
      <c r="AN3686" s="79" t="str">
        <f>IF(AM3686&lt;&gt;"",+VLOOKUP(AM3686,NIVELES!$A$1652:$B$2466,2,0),"")</f>
        <v>Decimotercer Sueldo</v>
      </c>
      <c r="AO3686" s="87">
        <v>1111</v>
      </c>
      <c r="AP3686" s="88"/>
      <c r="AQ3686" s="88"/>
      <c r="AR3686" s="88"/>
      <c r="AS3686" s="88"/>
      <c r="AT3686" s="88"/>
      <c r="AU3686" s="88"/>
      <c r="AV3686" s="88"/>
      <c r="AW3686" s="88"/>
      <c r="AX3686" s="88"/>
      <c r="AY3686" s="88"/>
      <c r="AZ3686" s="88"/>
      <c r="BA3686" s="88">
        <v>1111</v>
      </c>
      <c r="BB3686" s="89">
        <f t="shared" si="227"/>
        <v>1111</v>
      </c>
      <c r="BC3686" s="90" t="str">
        <f t="shared" si="226"/>
        <v>OK</v>
      </c>
      <c r="BD3686" s="91" t="str">
        <f t="shared" si="228"/>
        <v xml:space="preserve">                  </v>
      </c>
      <c r="BE3686" s="92">
        <f t="shared" si="229"/>
        <v>12</v>
      </c>
    </row>
    <row r="3687" spans="1:57" s="74" customFormat="1" ht="50.1" customHeight="1" x14ac:dyDescent="0.2">
      <c r="A3687" s="78" t="s">
        <v>55</v>
      </c>
      <c r="B3687" s="78" t="s">
        <v>65</v>
      </c>
      <c r="C3687" s="78" t="s">
        <v>35</v>
      </c>
      <c r="D3687" s="78" t="s">
        <v>605</v>
      </c>
      <c r="E3687" s="79" t="str">
        <f>+IF(C3687&lt;&gt;"",VLOOKUP(MID(C3687,18,5),NIVELES!$A$133:$B$213,2,0),"")</f>
        <v>LOJA</v>
      </c>
      <c r="F3687" s="80" t="s">
        <v>195</v>
      </c>
      <c r="G3687" s="81" t="str">
        <f>+IF(F3687&lt;&gt;"",VLOOKUP(F3687,NIVELES!$A$246:$C$464,3,0),"")</f>
        <v>SUR</v>
      </c>
      <c r="H3687" s="82" t="s">
        <v>1024</v>
      </c>
      <c r="I3687" s="78" t="s">
        <v>2201</v>
      </c>
      <c r="J3687" s="78" t="s">
        <v>2184</v>
      </c>
      <c r="K3687" s="78" t="s">
        <v>2185</v>
      </c>
      <c r="L3687" s="78" t="s">
        <v>3434</v>
      </c>
      <c r="M3687" s="78">
        <v>900</v>
      </c>
      <c r="N3687" s="78" t="s">
        <v>3435</v>
      </c>
      <c r="O3687" s="78" t="s">
        <v>2167</v>
      </c>
      <c r="P3687" s="82">
        <v>12</v>
      </c>
      <c r="Q3687" s="78" t="s">
        <v>3060</v>
      </c>
      <c r="R3687" s="82">
        <v>1</v>
      </c>
      <c r="S3687" s="82">
        <v>1</v>
      </c>
      <c r="T3687" s="82">
        <v>1</v>
      </c>
      <c r="U3687" s="82">
        <v>1</v>
      </c>
      <c r="V3687" s="82">
        <v>1</v>
      </c>
      <c r="W3687" s="82">
        <v>1</v>
      </c>
      <c r="X3687" s="82">
        <v>1</v>
      </c>
      <c r="Y3687" s="82">
        <v>1</v>
      </c>
      <c r="Z3687" s="82">
        <v>1</v>
      </c>
      <c r="AA3687" s="82">
        <v>1</v>
      </c>
      <c r="AB3687" s="82">
        <v>1</v>
      </c>
      <c r="AC3687" s="82">
        <v>1</v>
      </c>
      <c r="AD3687" s="85" t="str">
        <f>IF(A3687&lt;&gt;"",IF(D3687="DIRECCIÓN_DE_TRANSFERENCIAS","280 0031",VLOOKUP(C3687,NIVELES!$A$14:$B$105,2,0)),"")</f>
        <v>280 7420</v>
      </c>
      <c r="AE3687" s="86" t="s">
        <v>322</v>
      </c>
      <c r="AF3687" s="86" t="s">
        <v>546</v>
      </c>
      <c r="AG3687" s="79" t="str">
        <f>+IF(AF3687&lt;&gt;"",VLOOKUP(AF3687,NIVELES!$A$666:$B$673,2,0),"")</f>
        <v>ATENCIÓN_INTEGRAL_A_PERSONAS_CON_DISCAPACIDAD</v>
      </c>
      <c r="AH3687" s="78" t="s">
        <v>452</v>
      </c>
      <c r="AI3687" s="79" t="str">
        <f>IF(AH3687&lt;&gt;"",VLOOKUP(CONCATENATE(AG3687,AH3687),NIVELES!$B$676:$C$745,2,0),"")</f>
        <v>Atención Domiciliaria Prestación De Servicio</v>
      </c>
      <c r="AJ3687" s="78" t="s">
        <v>517</v>
      </c>
      <c r="AK3687" s="79" t="str">
        <f>+IF(AJ3687&lt;&gt;"",VLOOKUP(AJ3687,NIVELES!$A$816:$B$892,2,0),"")</f>
        <v>NO APLICA</v>
      </c>
      <c r="AL3687" s="78" t="s">
        <v>553</v>
      </c>
      <c r="AM3687" s="78">
        <v>510204</v>
      </c>
      <c r="AN3687" s="79" t="str">
        <f>IF(AM3687&lt;&gt;"",+VLOOKUP(AM3687,NIVELES!$A$1652:$B$2466,2,0),"")</f>
        <v>Decimocuarto Sueldo</v>
      </c>
      <c r="AO3687" s="87">
        <v>361.17</v>
      </c>
      <c r="AP3687" s="88"/>
      <c r="AQ3687" s="88"/>
      <c r="AR3687" s="88">
        <v>361.17</v>
      </c>
      <c r="AS3687" s="88"/>
      <c r="AT3687" s="88"/>
      <c r="AU3687" s="88"/>
      <c r="AV3687" s="88"/>
      <c r="AW3687" s="88"/>
      <c r="AX3687" s="88"/>
      <c r="AY3687" s="88"/>
      <c r="AZ3687" s="88"/>
      <c r="BA3687" s="88"/>
      <c r="BB3687" s="89">
        <f t="shared" si="227"/>
        <v>361.17</v>
      </c>
      <c r="BC3687" s="90" t="str">
        <f t="shared" si="226"/>
        <v>OK</v>
      </c>
      <c r="BD3687" s="91" t="str">
        <f t="shared" si="228"/>
        <v xml:space="preserve">                  </v>
      </c>
      <c r="BE3687" s="92">
        <f t="shared" si="229"/>
        <v>12</v>
      </c>
    </row>
    <row r="3688" spans="1:57" s="74" customFormat="1" ht="50.1" customHeight="1" x14ac:dyDescent="0.2">
      <c r="A3688" s="78" t="s">
        <v>55</v>
      </c>
      <c r="B3688" s="78" t="s">
        <v>65</v>
      </c>
      <c r="C3688" s="78" t="s">
        <v>35</v>
      </c>
      <c r="D3688" s="78" t="s">
        <v>605</v>
      </c>
      <c r="E3688" s="79" t="str">
        <f>+IF(C3688&lt;&gt;"",VLOOKUP(MID(C3688,18,5),NIVELES!$A$133:$B$213,2,0),"")</f>
        <v>LOJA</v>
      </c>
      <c r="F3688" s="80" t="s">
        <v>195</v>
      </c>
      <c r="G3688" s="81" t="str">
        <f>+IF(F3688&lt;&gt;"",VLOOKUP(F3688,NIVELES!$A$246:$C$464,3,0),"")</f>
        <v>SUR</v>
      </c>
      <c r="H3688" s="82" t="s">
        <v>1024</v>
      </c>
      <c r="I3688" s="78" t="s">
        <v>2201</v>
      </c>
      <c r="J3688" s="78" t="s">
        <v>2184</v>
      </c>
      <c r="K3688" s="78" t="s">
        <v>2185</v>
      </c>
      <c r="L3688" s="78" t="s">
        <v>3434</v>
      </c>
      <c r="M3688" s="78">
        <v>900</v>
      </c>
      <c r="N3688" s="78" t="s">
        <v>3435</v>
      </c>
      <c r="O3688" s="78" t="s">
        <v>2167</v>
      </c>
      <c r="P3688" s="82">
        <v>12</v>
      </c>
      <c r="Q3688" s="78" t="s">
        <v>3060</v>
      </c>
      <c r="R3688" s="82">
        <v>1</v>
      </c>
      <c r="S3688" s="82">
        <v>1</v>
      </c>
      <c r="T3688" s="82">
        <v>1</v>
      </c>
      <c r="U3688" s="82">
        <v>1</v>
      </c>
      <c r="V3688" s="82">
        <v>1</v>
      </c>
      <c r="W3688" s="82">
        <v>1</v>
      </c>
      <c r="X3688" s="82">
        <v>1</v>
      </c>
      <c r="Y3688" s="82">
        <v>1</v>
      </c>
      <c r="Z3688" s="82">
        <v>1</v>
      </c>
      <c r="AA3688" s="82">
        <v>1</v>
      </c>
      <c r="AB3688" s="82">
        <v>1</v>
      </c>
      <c r="AC3688" s="82">
        <v>1</v>
      </c>
      <c r="AD3688" s="85" t="str">
        <f>IF(A3688&lt;&gt;"",IF(D3688="DIRECCIÓN_DE_TRANSFERENCIAS","280 0031",VLOOKUP(C3688,NIVELES!$A$14:$B$105,2,0)),"")</f>
        <v>280 7420</v>
      </c>
      <c r="AE3688" s="86" t="s">
        <v>322</v>
      </c>
      <c r="AF3688" s="86" t="s">
        <v>546</v>
      </c>
      <c r="AG3688" s="79" t="str">
        <f>+IF(AF3688&lt;&gt;"",VLOOKUP(AF3688,NIVELES!$A$666:$B$673,2,0),"")</f>
        <v>ATENCIÓN_INTEGRAL_A_PERSONAS_CON_DISCAPACIDAD</v>
      </c>
      <c r="AH3688" s="78" t="s">
        <v>452</v>
      </c>
      <c r="AI3688" s="79" t="str">
        <f>IF(AH3688&lt;&gt;"",VLOOKUP(CONCATENATE(AG3688,AH3688),NIVELES!$B$676:$C$745,2,0),"")</f>
        <v>Atención Domiciliaria Prestación De Servicio</v>
      </c>
      <c r="AJ3688" s="78" t="s">
        <v>517</v>
      </c>
      <c r="AK3688" s="79" t="str">
        <f>+IF(AJ3688&lt;&gt;"",VLOOKUP(AJ3688,NIVELES!$A$816:$B$892,2,0),"")</f>
        <v>NO APLICA</v>
      </c>
      <c r="AL3688" s="78" t="s">
        <v>553</v>
      </c>
      <c r="AM3688" s="78">
        <v>510510</v>
      </c>
      <c r="AN3688" s="79" t="str">
        <f>IF(AM3688&lt;&gt;"",+VLOOKUP(AM3688,NIVELES!$A$1652:$B$2466,2,0),"")</f>
        <v>Servicios Personales por Contrato</v>
      </c>
      <c r="AO3688" s="87">
        <v>13332</v>
      </c>
      <c r="AP3688" s="88">
        <v>1212</v>
      </c>
      <c r="AQ3688" s="88">
        <v>1212</v>
      </c>
      <c r="AR3688" s="88">
        <v>1212</v>
      </c>
      <c r="AS3688" s="88">
        <v>1212</v>
      </c>
      <c r="AT3688" s="88">
        <v>1212</v>
      </c>
      <c r="AU3688" s="88">
        <v>1212</v>
      </c>
      <c r="AV3688" s="88">
        <v>1212</v>
      </c>
      <c r="AW3688" s="88">
        <v>1212</v>
      </c>
      <c r="AX3688" s="88">
        <v>1212</v>
      </c>
      <c r="AY3688" s="88">
        <v>1212</v>
      </c>
      <c r="AZ3688" s="88">
        <v>1212</v>
      </c>
      <c r="BA3688" s="88"/>
      <c r="BB3688" s="89">
        <f t="shared" si="227"/>
        <v>13332</v>
      </c>
      <c r="BC3688" s="90" t="str">
        <f t="shared" si="226"/>
        <v>OK</v>
      </c>
      <c r="BD3688" s="91" t="str">
        <f t="shared" si="228"/>
        <v xml:space="preserve">                  </v>
      </c>
      <c r="BE3688" s="92">
        <f t="shared" si="229"/>
        <v>12</v>
      </c>
    </row>
    <row r="3689" spans="1:57" s="74" customFormat="1" ht="50.1" customHeight="1" x14ac:dyDescent="0.2">
      <c r="A3689" s="78" t="s">
        <v>55</v>
      </c>
      <c r="B3689" s="78" t="s">
        <v>65</v>
      </c>
      <c r="C3689" s="78" t="s">
        <v>35</v>
      </c>
      <c r="D3689" s="78" t="s">
        <v>605</v>
      </c>
      <c r="E3689" s="79" t="str">
        <f>+IF(C3689&lt;&gt;"",VLOOKUP(MID(C3689,18,5),NIVELES!$A$133:$B$213,2,0),"")</f>
        <v>LOJA</v>
      </c>
      <c r="F3689" s="80" t="s">
        <v>195</v>
      </c>
      <c r="G3689" s="81" t="str">
        <f>+IF(F3689&lt;&gt;"",VLOOKUP(F3689,NIVELES!$A$246:$C$464,3,0),"")</f>
        <v>SUR</v>
      </c>
      <c r="H3689" s="82" t="s">
        <v>1024</v>
      </c>
      <c r="I3689" s="78" t="s">
        <v>2201</v>
      </c>
      <c r="J3689" s="78" t="s">
        <v>2184</v>
      </c>
      <c r="K3689" s="78" t="s">
        <v>2185</v>
      </c>
      <c r="L3689" s="78" t="s">
        <v>3434</v>
      </c>
      <c r="M3689" s="78">
        <v>900</v>
      </c>
      <c r="N3689" s="78" t="s">
        <v>3435</v>
      </c>
      <c r="O3689" s="78" t="s">
        <v>2167</v>
      </c>
      <c r="P3689" s="82">
        <v>12</v>
      </c>
      <c r="Q3689" s="78" t="s">
        <v>3060</v>
      </c>
      <c r="R3689" s="82">
        <v>1</v>
      </c>
      <c r="S3689" s="82">
        <v>1</v>
      </c>
      <c r="T3689" s="82">
        <v>1</v>
      </c>
      <c r="U3689" s="82">
        <v>1</v>
      </c>
      <c r="V3689" s="82">
        <v>1</v>
      </c>
      <c r="W3689" s="82">
        <v>1</v>
      </c>
      <c r="X3689" s="82">
        <v>1</v>
      </c>
      <c r="Y3689" s="82">
        <v>1</v>
      </c>
      <c r="Z3689" s="82">
        <v>1</v>
      </c>
      <c r="AA3689" s="82">
        <v>1</v>
      </c>
      <c r="AB3689" s="82">
        <v>1</v>
      </c>
      <c r="AC3689" s="82">
        <v>1</v>
      </c>
      <c r="AD3689" s="85" t="str">
        <f>IF(A3689&lt;&gt;"",IF(D3689="DIRECCIÓN_DE_TRANSFERENCIAS","280 0031",VLOOKUP(C3689,NIVELES!$A$14:$B$105,2,0)),"")</f>
        <v>280 7420</v>
      </c>
      <c r="AE3689" s="86" t="s">
        <v>322</v>
      </c>
      <c r="AF3689" s="86" t="s">
        <v>546</v>
      </c>
      <c r="AG3689" s="79" t="str">
        <f>+IF(AF3689&lt;&gt;"",VLOOKUP(AF3689,NIVELES!$A$666:$B$673,2,0),"")</f>
        <v>ATENCIÓN_INTEGRAL_A_PERSONAS_CON_DISCAPACIDAD</v>
      </c>
      <c r="AH3689" s="78" t="s">
        <v>452</v>
      </c>
      <c r="AI3689" s="79" t="str">
        <f>IF(AH3689&lt;&gt;"",VLOOKUP(CONCATENATE(AG3689,AH3689),NIVELES!$B$676:$C$745,2,0),"")</f>
        <v>Atención Domiciliaria Prestación De Servicio</v>
      </c>
      <c r="AJ3689" s="78" t="s">
        <v>517</v>
      </c>
      <c r="AK3689" s="79" t="str">
        <f>+IF(AJ3689&lt;&gt;"",VLOOKUP(AJ3689,NIVELES!$A$816:$B$892,2,0),"")</f>
        <v>NO APLICA</v>
      </c>
      <c r="AL3689" s="78" t="s">
        <v>553</v>
      </c>
      <c r="AM3689" s="78">
        <v>510601</v>
      </c>
      <c r="AN3689" s="79" t="str">
        <f>IF(AM3689&lt;&gt;"",+VLOOKUP(AM3689,NIVELES!$A$1652:$B$2466,2,0),"")</f>
        <v>Aporte Patronal</v>
      </c>
      <c r="AO3689" s="87">
        <v>1286.54</v>
      </c>
      <c r="AP3689" s="88">
        <v>116.96</v>
      </c>
      <c r="AQ3689" s="88">
        <v>116.96</v>
      </c>
      <c r="AR3689" s="88">
        <v>116.96</v>
      </c>
      <c r="AS3689" s="88">
        <v>116.96</v>
      </c>
      <c r="AT3689" s="88">
        <v>116.96</v>
      </c>
      <c r="AU3689" s="88">
        <v>116.96</v>
      </c>
      <c r="AV3689" s="88">
        <v>116.96</v>
      </c>
      <c r="AW3689" s="88">
        <v>116.96</v>
      </c>
      <c r="AX3689" s="88">
        <v>116.96</v>
      </c>
      <c r="AY3689" s="88">
        <v>116.96</v>
      </c>
      <c r="AZ3689" s="88">
        <v>116.94</v>
      </c>
      <c r="BA3689" s="88"/>
      <c r="BB3689" s="89">
        <f t="shared" si="227"/>
        <v>1286.5400000000002</v>
      </c>
      <c r="BC3689" s="90" t="str">
        <f t="shared" si="226"/>
        <v>OK</v>
      </c>
      <c r="BD3689" s="91" t="str">
        <f t="shared" si="228"/>
        <v xml:space="preserve">                  </v>
      </c>
      <c r="BE3689" s="92">
        <f t="shared" si="229"/>
        <v>12</v>
      </c>
    </row>
    <row r="3690" spans="1:57" s="74" customFormat="1" ht="50.1" customHeight="1" x14ac:dyDescent="0.2">
      <c r="A3690" s="78" t="s">
        <v>55</v>
      </c>
      <c r="B3690" s="78" t="s">
        <v>65</v>
      </c>
      <c r="C3690" s="78" t="s">
        <v>35</v>
      </c>
      <c r="D3690" s="78" t="s">
        <v>605</v>
      </c>
      <c r="E3690" s="79" t="str">
        <f>+IF(C3690&lt;&gt;"",VLOOKUP(MID(C3690,18,5),NIVELES!$A$133:$B$213,2,0),"")</f>
        <v>LOJA</v>
      </c>
      <c r="F3690" s="80" t="s">
        <v>195</v>
      </c>
      <c r="G3690" s="81" t="str">
        <f>+IF(F3690&lt;&gt;"",VLOOKUP(F3690,NIVELES!$A$246:$C$464,3,0),"")</f>
        <v>SUR</v>
      </c>
      <c r="H3690" s="82" t="s">
        <v>1024</v>
      </c>
      <c r="I3690" s="78" t="s">
        <v>2201</v>
      </c>
      <c r="J3690" s="78" t="s">
        <v>2184</v>
      </c>
      <c r="K3690" s="78" t="s">
        <v>2185</v>
      </c>
      <c r="L3690" s="78" t="s">
        <v>3434</v>
      </c>
      <c r="M3690" s="78">
        <v>900</v>
      </c>
      <c r="N3690" s="78" t="s">
        <v>3435</v>
      </c>
      <c r="O3690" s="78" t="s">
        <v>2167</v>
      </c>
      <c r="P3690" s="82">
        <v>12</v>
      </c>
      <c r="Q3690" s="78" t="s">
        <v>3060</v>
      </c>
      <c r="R3690" s="82">
        <v>1</v>
      </c>
      <c r="S3690" s="82">
        <v>1</v>
      </c>
      <c r="T3690" s="82">
        <v>1</v>
      </c>
      <c r="U3690" s="82">
        <v>1</v>
      </c>
      <c r="V3690" s="82">
        <v>1</v>
      </c>
      <c r="W3690" s="82">
        <v>1</v>
      </c>
      <c r="X3690" s="82">
        <v>1</v>
      </c>
      <c r="Y3690" s="82">
        <v>1</v>
      </c>
      <c r="Z3690" s="82">
        <v>1</v>
      </c>
      <c r="AA3690" s="82">
        <v>1</v>
      </c>
      <c r="AB3690" s="82">
        <v>1</v>
      </c>
      <c r="AC3690" s="82">
        <v>1</v>
      </c>
      <c r="AD3690" s="85" t="str">
        <f>IF(A3690&lt;&gt;"",IF(D3690="DIRECCIÓN_DE_TRANSFERENCIAS","280 0031",VLOOKUP(C3690,NIVELES!$A$14:$B$105,2,0)),"")</f>
        <v>280 7420</v>
      </c>
      <c r="AE3690" s="86" t="s">
        <v>322</v>
      </c>
      <c r="AF3690" s="86" t="s">
        <v>546</v>
      </c>
      <c r="AG3690" s="79" t="str">
        <f>+IF(AF3690&lt;&gt;"",VLOOKUP(AF3690,NIVELES!$A$666:$B$673,2,0),"")</f>
        <v>ATENCIÓN_INTEGRAL_A_PERSONAS_CON_DISCAPACIDAD</v>
      </c>
      <c r="AH3690" s="78" t="s">
        <v>452</v>
      </c>
      <c r="AI3690" s="79" t="str">
        <f>IF(AH3690&lt;&gt;"",VLOOKUP(CONCATENATE(AG3690,AH3690),NIVELES!$B$676:$C$745,2,0),"")</f>
        <v>Atención Domiciliaria Prestación De Servicio</v>
      </c>
      <c r="AJ3690" s="78" t="s">
        <v>517</v>
      </c>
      <c r="AK3690" s="79" t="str">
        <f>+IF(AJ3690&lt;&gt;"",VLOOKUP(AJ3690,NIVELES!$A$816:$B$892,2,0),"")</f>
        <v>NO APLICA</v>
      </c>
      <c r="AL3690" s="78" t="s">
        <v>553</v>
      </c>
      <c r="AM3690" s="78">
        <v>510602</v>
      </c>
      <c r="AN3690" s="79" t="str">
        <f>IF(AM3690&lt;&gt;"",+VLOOKUP(AM3690,NIVELES!$A$1652:$B$2466,2,0),"")</f>
        <v>Fondo de Reserva</v>
      </c>
      <c r="AO3690" s="87">
        <v>1111</v>
      </c>
      <c r="AP3690" s="88"/>
      <c r="AQ3690" s="88">
        <v>100.96</v>
      </c>
      <c r="AR3690" s="88">
        <v>100.96</v>
      </c>
      <c r="AS3690" s="88">
        <v>100.96</v>
      </c>
      <c r="AT3690" s="88">
        <v>100.96</v>
      </c>
      <c r="AU3690" s="88">
        <v>100.96</v>
      </c>
      <c r="AV3690" s="88">
        <v>100.96</v>
      </c>
      <c r="AW3690" s="88">
        <v>100.96</v>
      </c>
      <c r="AX3690" s="88">
        <v>100.96</v>
      </c>
      <c r="AY3690" s="88">
        <v>100.96</v>
      </c>
      <c r="AZ3690" s="88">
        <v>100.96</v>
      </c>
      <c r="BA3690" s="88">
        <v>101.4</v>
      </c>
      <c r="BB3690" s="89">
        <f t="shared" si="227"/>
        <v>1111.0000000000002</v>
      </c>
      <c r="BC3690" s="90" t="str">
        <f t="shared" si="226"/>
        <v>OK</v>
      </c>
      <c r="BD3690" s="91" t="str">
        <f t="shared" si="228"/>
        <v xml:space="preserve">                  </v>
      </c>
      <c r="BE3690" s="92">
        <f t="shared" si="229"/>
        <v>12</v>
      </c>
    </row>
    <row r="3691" spans="1:57" s="74" customFormat="1" ht="50.1" customHeight="1" x14ac:dyDescent="0.2">
      <c r="A3691" s="78" t="s">
        <v>55</v>
      </c>
      <c r="B3691" s="78" t="s">
        <v>65</v>
      </c>
      <c r="C3691" s="78" t="s">
        <v>35</v>
      </c>
      <c r="D3691" s="78" t="s">
        <v>605</v>
      </c>
      <c r="E3691" s="79" t="str">
        <f>+IF(C3691&lt;&gt;"",VLOOKUP(MID(C3691,18,5),NIVELES!$A$133:$B$213,2,0),"")</f>
        <v>LOJA</v>
      </c>
      <c r="F3691" s="80" t="s">
        <v>195</v>
      </c>
      <c r="G3691" s="81" t="str">
        <f>+IF(F3691&lt;&gt;"",VLOOKUP(F3691,NIVELES!$A$246:$C$464,3,0),"")</f>
        <v>SUR</v>
      </c>
      <c r="H3691" s="82" t="s">
        <v>1024</v>
      </c>
      <c r="I3691" s="78" t="s">
        <v>2201</v>
      </c>
      <c r="J3691" s="78" t="s">
        <v>2184</v>
      </c>
      <c r="K3691" s="78" t="s">
        <v>2185</v>
      </c>
      <c r="L3691" s="78" t="s">
        <v>3206</v>
      </c>
      <c r="M3691" s="78">
        <v>502</v>
      </c>
      <c r="N3691" s="78" t="s">
        <v>3207</v>
      </c>
      <c r="O3691" s="78" t="s">
        <v>2292</v>
      </c>
      <c r="P3691" s="82">
        <v>12</v>
      </c>
      <c r="Q3691" s="78" t="s">
        <v>3060</v>
      </c>
      <c r="R3691" s="82">
        <v>1</v>
      </c>
      <c r="S3691" s="82">
        <v>1</v>
      </c>
      <c r="T3691" s="82">
        <v>1</v>
      </c>
      <c r="U3691" s="82">
        <v>1</v>
      </c>
      <c r="V3691" s="82">
        <v>1</v>
      </c>
      <c r="W3691" s="82">
        <v>1</v>
      </c>
      <c r="X3691" s="82">
        <v>1</v>
      </c>
      <c r="Y3691" s="82">
        <v>1</v>
      </c>
      <c r="Z3691" s="82">
        <v>1</v>
      </c>
      <c r="AA3691" s="82">
        <v>1</v>
      </c>
      <c r="AB3691" s="82">
        <v>1</v>
      </c>
      <c r="AC3691" s="82">
        <v>1</v>
      </c>
      <c r="AD3691" s="85" t="str">
        <f>IF(A3691&lt;&gt;"",IF(D3691="DIRECCIÓN_DE_TRANSFERENCIAS","280 0031",VLOOKUP(C3691,NIVELES!$A$14:$B$105,2,0)),"")</f>
        <v>280 7420</v>
      </c>
      <c r="AE3691" s="86" t="s">
        <v>322</v>
      </c>
      <c r="AF3691" s="86" t="s">
        <v>546</v>
      </c>
      <c r="AG3691" s="79" t="str">
        <f>+IF(AF3691&lt;&gt;"",VLOOKUP(AF3691,NIVELES!$A$666:$B$673,2,0),"")</f>
        <v>ATENCIÓN_INTEGRAL_A_PERSONAS_CON_DISCAPACIDAD</v>
      </c>
      <c r="AH3691" s="78" t="s">
        <v>453</v>
      </c>
      <c r="AI3691" s="79" t="str">
        <f>IF(AH3691&lt;&gt;"",VLOOKUP(CONCATENATE(AG3691,AH3691),NIVELES!$B$676:$C$745,2,0),"")</f>
        <v>Rectoría Inclusión Social</v>
      </c>
      <c r="AJ3691" s="78" t="s">
        <v>517</v>
      </c>
      <c r="AK3691" s="79" t="str">
        <f>+IF(AJ3691&lt;&gt;"",VLOOKUP(AJ3691,NIVELES!$A$816:$B$892,2,0),"")</f>
        <v>NO APLICA</v>
      </c>
      <c r="AL3691" s="78" t="s">
        <v>553</v>
      </c>
      <c r="AM3691" s="78">
        <v>510203</v>
      </c>
      <c r="AN3691" s="79" t="str">
        <f>IF(AM3691&lt;&gt;"",+VLOOKUP(AM3691,NIVELES!$A$1652:$B$2466,2,0),"")</f>
        <v>Decimotercer Sueldo</v>
      </c>
      <c r="AO3691" s="87">
        <v>2222</v>
      </c>
      <c r="AP3691" s="88"/>
      <c r="AQ3691" s="88"/>
      <c r="AR3691" s="88"/>
      <c r="AS3691" s="88"/>
      <c r="AT3691" s="88"/>
      <c r="AU3691" s="88"/>
      <c r="AV3691" s="88"/>
      <c r="AW3691" s="88"/>
      <c r="AX3691" s="88"/>
      <c r="AY3691" s="88"/>
      <c r="AZ3691" s="88"/>
      <c r="BA3691" s="88">
        <v>2222</v>
      </c>
      <c r="BB3691" s="89">
        <f t="shared" si="227"/>
        <v>2222</v>
      </c>
      <c r="BC3691" s="90" t="str">
        <f t="shared" si="226"/>
        <v>OK</v>
      </c>
      <c r="BD3691" s="91" t="str">
        <f t="shared" si="228"/>
        <v xml:space="preserve">                  </v>
      </c>
      <c r="BE3691" s="92">
        <f t="shared" si="229"/>
        <v>12</v>
      </c>
    </row>
    <row r="3692" spans="1:57" s="74" customFormat="1" ht="50.1" customHeight="1" x14ac:dyDescent="0.2">
      <c r="A3692" s="78" t="s">
        <v>55</v>
      </c>
      <c r="B3692" s="78" t="s">
        <v>65</v>
      </c>
      <c r="C3692" s="78" t="s">
        <v>35</v>
      </c>
      <c r="D3692" s="78" t="s">
        <v>605</v>
      </c>
      <c r="E3692" s="79" t="str">
        <f>+IF(C3692&lt;&gt;"",VLOOKUP(MID(C3692,18,5),NIVELES!$A$133:$B$213,2,0),"")</f>
        <v>LOJA</v>
      </c>
      <c r="F3692" s="80" t="s">
        <v>195</v>
      </c>
      <c r="G3692" s="81" t="str">
        <f>+IF(F3692&lt;&gt;"",VLOOKUP(F3692,NIVELES!$A$246:$C$464,3,0),"")</f>
        <v>SUR</v>
      </c>
      <c r="H3692" s="82" t="s">
        <v>1024</v>
      </c>
      <c r="I3692" s="78" t="s">
        <v>2201</v>
      </c>
      <c r="J3692" s="78" t="s">
        <v>2184</v>
      </c>
      <c r="K3692" s="78" t="s">
        <v>2185</v>
      </c>
      <c r="L3692" s="78" t="s">
        <v>3206</v>
      </c>
      <c r="M3692" s="78">
        <v>502</v>
      </c>
      <c r="N3692" s="78" t="s">
        <v>3207</v>
      </c>
      <c r="O3692" s="78" t="s">
        <v>2292</v>
      </c>
      <c r="P3692" s="82">
        <v>12</v>
      </c>
      <c r="Q3692" s="78" t="s">
        <v>3060</v>
      </c>
      <c r="R3692" s="82">
        <v>1</v>
      </c>
      <c r="S3692" s="82">
        <v>1</v>
      </c>
      <c r="T3692" s="82">
        <v>1</v>
      </c>
      <c r="U3692" s="82">
        <v>1</v>
      </c>
      <c r="V3692" s="82">
        <v>1</v>
      </c>
      <c r="W3692" s="82">
        <v>1</v>
      </c>
      <c r="X3692" s="82">
        <v>1</v>
      </c>
      <c r="Y3692" s="82">
        <v>1</v>
      </c>
      <c r="Z3692" s="82">
        <v>1</v>
      </c>
      <c r="AA3692" s="82">
        <v>1</v>
      </c>
      <c r="AB3692" s="82">
        <v>1</v>
      </c>
      <c r="AC3692" s="82">
        <v>1</v>
      </c>
      <c r="AD3692" s="85" t="str">
        <f>IF(A3692&lt;&gt;"",IF(D3692="DIRECCIÓN_DE_TRANSFERENCIAS","280 0031",VLOOKUP(C3692,NIVELES!$A$14:$B$105,2,0)),"")</f>
        <v>280 7420</v>
      </c>
      <c r="AE3692" s="86" t="s">
        <v>322</v>
      </c>
      <c r="AF3692" s="86" t="s">
        <v>546</v>
      </c>
      <c r="AG3692" s="79" t="str">
        <f>+IF(AF3692&lt;&gt;"",VLOOKUP(AF3692,NIVELES!$A$666:$B$673,2,0),"")</f>
        <v>ATENCIÓN_INTEGRAL_A_PERSONAS_CON_DISCAPACIDAD</v>
      </c>
      <c r="AH3692" s="78" t="s">
        <v>453</v>
      </c>
      <c r="AI3692" s="79" t="str">
        <f>IF(AH3692&lt;&gt;"",VLOOKUP(CONCATENATE(AG3692,AH3692),NIVELES!$B$676:$C$745,2,0),"")</f>
        <v>Rectoría Inclusión Social</v>
      </c>
      <c r="AJ3692" s="78" t="s">
        <v>517</v>
      </c>
      <c r="AK3692" s="79" t="str">
        <f>+IF(AJ3692&lt;&gt;"",VLOOKUP(AJ3692,NIVELES!$A$816:$B$892,2,0),"")</f>
        <v>NO APLICA</v>
      </c>
      <c r="AL3692" s="78" t="s">
        <v>553</v>
      </c>
      <c r="AM3692" s="78">
        <v>510204</v>
      </c>
      <c r="AN3692" s="79" t="str">
        <f>IF(AM3692&lt;&gt;"",+VLOOKUP(AM3692,NIVELES!$A$1652:$B$2466,2,0),"")</f>
        <v>Decimocuarto Sueldo</v>
      </c>
      <c r="AO3692" s="87">
        <v>722.33</v>
      </c>
      <c r="AP3692" s="88"/>
      <c r="AQ3692" s="88"/>
      <c r="AR3692" s="88">
        <v>722.33</v>
      </c>
      <c r="AS3692" s="88"/>
      <c r="AT3692" s="88"/>
      <c r="AU3692" s="88"/>
      <c r="AV3692" s="88"/>
      <c r="AW3692" s="88"/>
      <c r="AX3692" s="88"/>
      <c r="AY3692" s="88"/>
      <c r="AZ3692" s="88"/>
      <c r="BA3692" s="88"/>
      <c r="BB3692" s="89">
        <f t="shared" si="227"/>
        <v>722.33</v>
      </c>
      <c r="BC3692" s="90" t="str">
        <f t="shared" si="226"/>
        <v>OK</v>
      </c>
      <c r="BD3692" s="91" t="str">
        <f t="shared" si="228"/>
        <v xml:space="preserve">                  </v>
      </c>
      <c r="BE3692" s="92">
        <f t="shared" si="229"/>
        <v>12</v>
      </c>
    </row>
    <row r="3693" spans="1:57" s="74" customFormat="1" ht="50.1" customHeight="1" x14ac:dyDescent="0.2">
      <c r="A3693" s="78" t="s">
        <v>55</v>
      </c>
      <c r="B3693" s="78" t="s">
        <v>65</v>
      </c>
      <c r="C3693" s="78" t="s">
        <v>35</v>
      </c>
      <c r="D3693" s="78" t="s">
        <v>605</v>
      </c>
      <c r="E3693" s="79" t="str">
        <f>+IF(C3693&lt;&gt;"",VLOOKUP(MID(C3693,18,5),NIVELES!$A$133:$B$213,2,0),"")</f>
        <v>LOJA</v>
      </c>
      <c r="F3693" s="80" t="s">
        <v>195</v>
      </c>
      <c r="G3693" s="81" t="str">
        <f>+IF(F3693&lt;&gt;"",VLOOKUP(F3693,NIVELES!$A$246:$C$464,3,0),"")</f>
        <v>SUR</v>
      </c>
      <c r="H3693" s="82" t="s">
        <v>1024</v>
      </c>
      <c r="I3693" s="78" t="s">
        <v>2201</v>
      </c>
      <c r="J3693" s="78" t="s">
        <v>2184</v>
      </c>
      <c r="K3693" s="78" t="s">
        <v>2185</v>
      </c>
      <c r="L3693" s="78" t="s">
        <v>3206</v>
      </c>
      <c r="M3693" s="78">
        <v>502</v>
      </c>
      <c r="N3693" s="78" t="s">
        <v>3207</v>
      </c>
      <c r="O3693" s="78" t="s">
        <v>2292</v>
      </c>
      <c r="P3693" s="82">
        <v>12</v>
      </c>
      <c r="Q3693" s="78" t="s">
        <v>3060</v>
      </c>
      <c r="R3693" s="82">
        <v>1</v>
      </c>
      <c r="S3693" s="82">
        <v>1</v>
      </c>
      <c r="T3693" s="82">
        <v>1</v>
      </c>
      <c r="U3693" s="82">
        <v>1</v>
      </c>
      <c r="V3693" s="82">
        <v>1</v>
      </c>
      <c r="W3693" s="82">
        <v>1</v>
      </c>
      <c r="X3693" s="82">
        <v>1</v>
      </c>
      <c r="Y3693" s="82">
        <v>1</v>
      </c>
      <c r="Z3693" s="82">
        <v>1</v>
      </c>
      <c r="AA3693" s="82">
        <v>1</v>
      </c>
      <c r="AB3693" s="82">
        <v>1</v>
      </c>
      <c r="AC3693" s="82">
        <v>1</v>
      </c>
      <c r="AD3693" s="85" t="str">
        <f>IF(A3693&lt;&gt;"",IF(D3693="DIRECCIÓN_DE_TRANSFERENCIAS","280 0031",VLOOKUP(C3693,NIVELES!$A$14:$B$105,2,0)),"")</f>
        <v>280 7420</v>
      </c>
      <c r="AE3693" s="86" t="s">
        <v>322</v>
      </c>
      <c r="AF3693" s="86" t="s">
        <v>546</v>
      </c>
      <c r="AG3693" s="79" t="str">
        <f>+IF(AF3693&lt;&gt;"",VLOOKUP(AF3693,NIVELES!$A$666:$B$673,2,0),"")</f>
        <v>ATENCIÓN_INTEGRAL_A_PERSONAS_CON_DISCAPACIDAD</v>
      </c>
      <c r="AH3693" s="78" t="s">
        <v>453</v>
      </c>
      <c r="AI3693" s="79" t="str">
        <f>IF(AH3693&lt;&gt;"",VLOOKUP(CONCATENATE(AG3693,AH3693),NIVELES!$B$676:$C$745,2,0),"")</f>
        <v>Rectoría Inclusión Social</v>
      </c>
      <c r="AJ3693" s="78" t="s">
        <v>517</v>
      </c>
      <c r="AK3693" s="79" t="str">
        <f>+IF(AJ3693&lt;&gt;"",VLOOKUP(AJ3693,NIVELES!$A$816:$B$892,2,0),"")</f>
        <v>NO APLICA</v>
      </c>
      <c r="AL3693" s="78" t="s">
        <v>553</v>
      </c>
      <c r="AM3693" s="78">
        <v>510510</v>
      </c>
      <c r="AN3693" s="79" t="str">
        <f>IF(AM3693&lt;&gt;"",+VLOOKUP(AM3693,NIVELES!$A$1652:$B$2466,2,0),"")</f>
        <v>Servicios Personales por Contrato</v>
      </c>
      <c r="AO3693" s="87">
        <v>26664</v>
      </c>
      <c r="AP3693" s="88">
        <v>1212</v>
      </c>
      <c r="AQ3693" s="88">
        <v>2424</v>
      </c>
      <c r="AR3693" s="88">
        <v>2424</v>
      </c>
      <c r="AS3693" s="88">
        <v>2424</v>
      </c>
      <c r="AT3693" s="88">
        <v>2424</v>
      </c>
      <c r="AU3693" s="88">
        <v>2424</v>
      </c>
      <c r="AV3693" s="88">
        <v>2424</v>
      </c>
      <c r="AW3693" s="88">
        <v>2424</v>
      </c>
      <c r="AX3693" s="88">
        <v>2424</v>
      </c>
      <c r="AY3693" s="88">
        <v>2424</v>
      </c>
      <c r="AZ3693" s="88">
        <v>2424</v>
      </c>
      <c r="BA3693" s="88">
        <v>1212</v>
      </c>
      <c r="BB3693" s="89">
        <f t="shared" si="227"/>
        <v>26664</v>
      </c>
      <c r="BC3693" s="90" t="str">
        <f t="shared" si="226"/>
        <v>OK</v>
      </c>
      <c r="BD3693" s="91" t="str">
        <f t="shared" si="228"/>
        <v xml:space="preserve">                  </v>
      </c>
      <c r="BE3693" s="92">
        <f t="shared" si="229"/>
        <v>12</v>
      </c>
    </row>
    <row r="3694" spans="1:57" s="74" customFormat="1" ht="50.1" customHeight="1" x14ac:dyDescent="0.2">
      <c r="A3694" s="78" t="s">
        <v>55</v>
      </c>
      <c r="B3694" s="78" t="s">
        <v>65</v>
      </c>
      <c r="C3694" s="78" t="s">
        <v>35</v>
      </c>
      <c r="D3694" s="78" t="s">
        <v>605</v>
      </c>
      <c r="E3694" s="79" t="str">
        <f>+IF(C3694&lt;&gt;"",VLOOKUP(MID(C3694,18,5),NIVELES!$A$133:$B$213,2,0),"")</f>
        <v>LOJA</v>
      </c>
      <c r="F3694" s="80" t="s">
        <v>195</v>
      </c>
      <c r="G3694" s="81" t="str">
        <f>+IF(F3694&lt;&gt;"",VLOOKUP(F3694,NIVELES!$A$246:$C$464,3,0),"")</f>
        <v>SUR</v>
      </c>
      <c r="H3694" s="82" t="s">
        <v>1024</v>
      </c>
      <c r="I3694" s="78" t="s">
        <v>2201</v>
      </c>
      <c r="J3694" s="78" t="s">
        <v>2184</v>
      </c>
      <c r="K3694" s="78" t="s">
        <v>2185</v>
      </c>
      <c r="L3694" s="78" t="s">
        <v>3206</v>
      </c>
      <c r="M3694" s="78">
        <v>502</v>
      </c>
      <c r="N3694" s="78" t="s">
        <v>3207</v>
      </c>
      <c r="O3694" s="78" t="s">
        <v>2292</v>
      </c>
      <c r="P3694" s="82">
        <v>12</v>
      </c>
      <c r="Q3694" s="78" t="s">
        <v>3060</v>
      </c>
      <c r="R3694" s="82">
        <v>1</v>
      </c>
      <c r="S3694" s="82">
        <v>1</v>
      </c>
      <c r="T3694" s="82">
        <v>1</v>
      </c>
      <c r="U3694" s="82">
        <v>1</v>
      </c>
      <c r="V3694" s="82">
        <v>1</v>
      </c>
      <c r="W3694" s="82">
        <v>1</v>
      </c>
      <c r="X3694" s="82">
        <v>1</v>
      </c>
      <c r="Y3694" s="82">
        <v>1</v>
      </c>
      <c r="Z3694" s="82">
        <v>1</v>
      </c>
      <c r="AA3694" s="82">
        <v>1</v>
      </c>
      <c r="AB3694" s="82">
        <v>1</v>
      </c>
      <c r="AC3694" s="82">
        <v>1</v>
      </c>
      <c r="AD3694" s="85" t="str">
        <f>IF(A3694&lt;&gt;"",IF(D3694="DIRECCIÓN_DE_TRANSFERENCIAS","280 0031",VLOOKUP(C3694,NIVELES!$A$14:$B$105,2,0)),"")</f>
        <v>280 7420</v>
      </c>
      <c r="AE3694" s="86" t="s">
        <v>322</v>
      </c>
      <c r="AF3694" s="86" t="s">
        <v>546</v>
      </c>
      <c r="AG3694" s="79" t="str">
        <f>+IF(AF3694&lt;&gt;"",VLOOKUP(AF3694,NIVELES!$A$666:$B$673,2,0),"")</f>
        <v>ATENCIÓN_INTEGRAL_A_PERSONAS_CON_DISCAPACIDAD</v>
      </c>
      <c r="AH3694" s="78" t="s">
        <v>453</v>
      </c>
      <c r="AI3694" s="79" t="str">
        <f>IF(AH3694&lt;&gt;"",VLOOKUP(CONCATENATE(AG3694,AH3694),NIVELES!$B$676:$C$745,2,0),"")</f>
        <v>Rectoría Inclusión Social</v>
      </c>
      <c r="AJ3694" s="78" t="s">
        <v>517</v>
      </c>
      <c r="AK3694" s="79" t="str">
        <f>+IF(AJ3694&lt;&gt;"",VLOOKUP(AJ3694,NIVELES!$A$816:$B$892,2,0),"")</f>
        <v>NO APLICA</v>
      </c>
      <c r="AL3694" s="78" t="s">
        <v>553</v>
      </c>
      <c r="AM3694" s="78">
        <v>510601</v>
      </c>
      <c r="AN3694" s="79" t="str">
        <f>IF(AM3694&lt;&gt;"",+VLOOKUP(AM3694,NIVELES!$A$1652:$B$2466,2,0),"")</f>
        <v>Aporte Patronal</v>
      </c>
      <c r="AO3694" s="87">
        <v>2573.08</v>
      </c>
      <c r="AP3694" s="88">
        <v>116.96</v>
      </c>
      <c r="AQ3694" s="88">
        <v>233.92</v>
      </c>
      <c r="AR3694" s="88">
        <v>233.92</v>
      </c>
      <c r="AS3694" s="88">
        <v>233.92</v>
      </c>
      <c r="AT3694" s="88">
        <v>233.92</v>
      </c>
      <c r="AU3694" s="88">
        <v>233.92</v>
      </c>
      <c r="AV3694" s="88">
        <v>233.92</v>
      </c>
      <c r="AW3694" s="88">
        <v>233.92</v>
      </c>
      <c r="AX3694" s="88">
        <v>233.92</v>
      </c>
      <c r="AY3694" s="88">
        <v>233.92</v>
      </c>
      <c r="AZ3694" s="88">
        <v>233.92</v>
      </c>
      <c r="BA3694" s="88">
        <v>116.92</v>
      </c>
      <c r="BB3694" s="89">
        <f t="shared" si="227"/>
        <v>2573.0800000000004</v>
      </c>
      <c r="BC3694" s="90" t="str">
        <f t="shared" si="226"/>
        <v>OK</v>
      </c>
      <c r="BD3694" s="91" t="str">
        <f t="shared" si="228"/>
        <v xml:space="preserve">                  </v>
      </c>
      <c r="BE3694" s="92">
        <f t="shared" si="229"/>
        <v>12</v>
      </c>
    </row>
    <row r="3695" spans="1:57" s="74" customFormat="1" ht="50.1" customHeight="1" x14ac:dyDescent="0.2">
      <c r="A3695" s="78" t="s">
        <v>55</v>
      </c>
      <c r="B3695" s="78" t="s">
        <v>65</v>
      </c>
      <c r="C3695" s="78" t="s">
        <v>35</v>
      </c>
      <c r="D3695" s="78" t="s">
        <v>605</v>
      </c>
      <c r="E3695" s="79" t="str">
        <f>+IF(C3695&lt;&gt;"",VLOOKUP(MID(C3695,18,5),NIVELES!$A$133:$B$213,2,0),"")</f>
        <v>LOJA</v>
      </c>
      <c r="F3695" s="80" t="s">
        <v>195</v>
      </c>
      <c r="G3695" s="81" t="str">
        <f>+IF(F3695&lt;&gt;"",VLOOKUP(F3695,NIVELES!$A$246:$C$464,3,0),"")</f>
        <v>SUR</v>
      </c>
      <c r="H3695" s="82" t="s">
        <v>1024</v>
      </c>
      <c r="I3695" s="78" t="s">
        <v>2201</v>
      </c>
      <c r="J3695" s="78" t="s">
        <v>2184</v>
      </c>
      <c r="K3695" s="78" t="s">
        <v>2185</v>
      </c>
      <c r="L3695" s="78" t="s">
        <v>3206</v>
      </c>
      <c r="M3695" s="78">
        <v>502</v>
      </c>
      <c r="N3695" s="78" t="s">
        <v>3207</v>
      </c>
      <c r="O3695" s="78" t="s">
        <v>2292</v>
      </c>
      <c r="P3695" s="82">
        <v>12</v>
      </c>
      <c r="Q3695" s="78" t="s">
        <v>3060</v>
      </c>
      <c r="R3695" s="82">
        <v>1</v>
      </c>
      <c r="S3695" s="82">
        <v>1</v>
      </c>
      <c r="T3695" s="82">
        <v>1</v>
      </c>
      <c r="U3695" s="82">
        <v>1</v>
      </c>
      <c r="V3695" s="82">
        <v>1</v>
      </c>
      <c r="W3695" s="82">
        <v>1</v>
      </c>
      <c r="X3695" s="82">
        <v>1</v>
      </c>
      <c r="Y3695" s="82">
        <v>1</v>
      </c>
      <c r="Z3695" s="82">
        <v>1</v>
      </c>
      <c r="AA3695" s="82">
        <v>1</v>
      </c>
      <c r="AB3695" s="82">
        <v>1</v>
      </c>
      <c r="AC3695" s="82">
        <v>1</v>
      </c>
      <c r="AD3695" s="85" t="str">
        <f>IF(A3695&lt;&gt;"",IF(D3695="DIRECCIÓN_DE_TRANSFERENCIAS","280 0031",VLOOKUP(C3695,NIVELES!$A$14:$B$105,2,0)),"")</f>
        <v>280 7420</v>
      </c>
      <c r="AE3695" s="86" t="s">
        <v>322</v>
      </c>
      <c r="AF3695" s="86" t="s">
        <v>546</v>
      </c>
      <c r="AG3695" s="79" t="str">
        <f>+IF(AF3695&lt;&gt;"",VLOOKUP(AF3695,NIVELES!$A$666:$B$673,2,0),"")</f>
        <v>ATENCIÓN_INTEGRAL_A_PERSONAS_CON_DISCAPACIDAD</v>
      </c>
      <c r="AH3695" s="78" t="s">
        <v>453</v>
      </c>
      <c r="AI3695" s="79" t="str">
        <f>IF(AH3695&lt;&gt;"",VLOOKUP(CONCATENATE(AG3695,AH3695),NIVELES!$B$676:$C$745,2,0),"")</f>
        <v>Rectoría Inclusión Social</v>
      </c>
      <c r="AJ3695" s="78" t="s">
        <v>517</v>
      </c>
      <c r="AK3695" s="79" t="str">
        <f>+IF(AJ3695&lt;&gt;"",VLOOKUP(AJ3695,NIVELES!$A$816:$B$892,2,0),"")</f>
        <v>NO APLICA</v>
      </c>
      <c r="AL3695" s="78" t="s">
        <v>553</v>
      </c>
      <c r="AM3695" s="78">
        <v>510602</v>
      </c>
      <c r="AN3695" s="79" t="str">
        <f>IF(AM3695&lt;&gt;"",+VLOOKUP(AM3695,NIVELES!$A$1652:$B$2466,2,0),"")</f>
        <v>Fondo de Reserva</v>
      </c>
      <c r="AO3695" s="87">
        <v>2222</v>
      </c>
      <c r="AP3695" s="88"/>
      <c r="AQ3695" s="88"/>
      <c r="AR3695" s="88">
        <v>100.96</v>
      </c>
      <c r="AS3695" s="88">
        <v>100.96</v>
      </c>
      <c r="AT3695" s="88">
        <v>100.96</v>
      </c>
      <c r="AU3695" s="88">
        <v>100.96</v>
      </c>
      <c r="AV3695" s="88">
        <v>100.96</v>
      </c>
      <c r="AW3695" s="88">
        <v>100.96</v>
      </c>
      <c r="AX3695" s="88">
        <v>201.92</v>
      </c>
      <c r="AY3695" s="88">
        <v>201.92</v>
      </c>
      <c r="AZ3695" s="88">
        <v>201.92</v>
      </c>
      <c r="BA3695" s="88">
        <v>1010.48</v>
      </c>
      <c r="BB3695" s="89">
        <f t="shared" si="227"/>
        <v>2222</v>
      </c>
      <c r="BC3695" s="90" t="str">
        <f t="shared" si="226"/>
        <v>OK</v>
      </c>
      <c r="BD3695" s="91" t="str">
        <f t="shared" si="228"/>
        <v xml:space="preserve">                  </v>
      </c>
      <c r="BE3695" s="92">
        <f t="shared" si="229"/>
        <v>12</v>
      </c>
    </row>
    <row r="3696" spans="1:57" s="74" customFormat="1" ht="50.1" customHeight="1" x14ac:dyDescent="0.2">
      <c r="A3696" s="78" t="s">
        <v>55</v>
      </c>
      <c r="B3696" s="78" t="s">
        <v>65</v>
      </c>
      <c r="C3696" s="78" t="s">
        <v>35</v>
      </c>
      <c r="D3696" s="78" t="s">
        <v>605</v>
      </c>
      <c r="E3696" s="79" t="str">
        <f>+IF(C3696&lt;&gt;"",VLOOKUP(MID(C3696,18,5),NIVELES!$A$133:$B$213,2,0),"")</f>
        <v>LOJA</v>
      </c>
      <c r="F3696" s="80" t="s">
        <v>195</v>
      </c>
      <c r="G3696" s="81" t="str">
        <f>+IF(F3696&lt;&gt;"",VLOOKUP(F3696,NIVELES!$A$246:$C$464,3,0),"")</f>
        <v>SUR</v>
      </c>
      <c r="H3696" s="82" t="s">
        <v>1024</v>
      </c>
      <c r="I3696" s="78" t="s">
        <v>2201</v>
      </c>
      <c r="J3696" s="78" t="s">
        <v>2184</v>
      </c>
      <c r="K3696" s="78" t="s">
        <v>2185</v>
      </c>
      <c r="L3696" s="78" t="s">
        <v>3206</v>
      </c>
      <c r="M3696" s="78">
        <v>502</v>
      </c>
      <c r="N3696" s="78" t="s">
        <v>3207</v>
      </c>
      <c r="O3696" s="78" t="s">
        <v>3338</v>
      </c>
      <c r="P3696" s="82">
        <v>3</v>
      </c>
      <c r="Q3696" s="78" t="s">
        <v>3388</v>
      </c>
      <c r="R3696" s="82"/>
      <c r="S3696" s="82"/>
      <c r="T3696" s="82"/>
      <c r="U3696" s="82">
        <v>1</v>
      </c>
      <c r="V3696" s="82"/>
      <c r="W3696" s="82"/>
      <c r="X3696" s="82">
        <v>1</v>
      </c>
      <c r="Y3696" s="82"/>
      <c r="Z3696" s="82"/>
      <c r="AA3696" s="82">
        <v>1</v>
      </c>
      <c r="AB3696" s="82"/>
      <c r="AC3696" s="82"/>
      <c r="AD3696" s="85" t="str">
        <f>IF(A3696&lt;&gt;"",IF(D3696="DIRECCIÓN_DE_TRANSFERENCIAS","280 0031",VLOOKUP(C3696,NIVELES!$A$14:$B$105,2,0)),"")</f>
        <v>280 7420</v>
      </c>
      <c r="AE3696" s="86" t="s">
        <v>322</v>
      </c>
      <c r="AF3696" s="86" t="s">
        <v>546</v>
      </c>
      <c r="AG3696" s="79" t="str">
        <f>+IF(AF3696&lt;&gt;"",VLOOKUP(AF3696,NIVELES!$A$666:$B$673,2,0),"")</f>
        <v>ATENCIÓN_INTEGRAL_A_PERSONAS_CON_DISCAPACIDAD</v>
      </c>
      <c r="AH3696" s="78" t="s">
        <v>453</v>
      </c>
      <c r="AI3696" s="79" t="str">
        <f>IF(AH3696&lt;&gt;"",VLOOKUP(CONCATENATE(AG3696,AH3696),NIVELES!$B$676:$C$745,2,0),"")</f>
        <v>Rectoría Inclusión Social</v>
      </c>
      <c r="AJ3696" s="78" t="s">
        <v>517</v>
      </c>
      <c r="AK3696" s="79" t="str">
        <f>+IF(AJ3696&lt;&gt;"",VLOOKUP(AJ3696,NIVELES!$A$816:$B$892,2,0),"")</f>
        <v>NO APLICA</v>
      </c>
      <c r="AL3696" s="78" t="s">
        <v>554</v>
      </c>
      <c r="AM3696" s="78">
        <v>530301</v>
      </c>
      <c r="AN3696" s="79" t="str">
        <f>IF(AM3696&lt;&gt;"",+VLOOKUP(AM3696,NIVELES!$A$1652:$B$2466,2,0),"")</f>
        <v>Pasajes al Interior</v>
      </c>
      <c r="AO3696" s="87">
        <v>240</v>
      </c>
      <c r="AP3696" s="88"/>
      <c r="AQ3696" s="88"/>
      <c r="AR3696" s="88"/>
      <c r="AS3696" s="88">
        <v>80</v>
      </c>
      <c r="AT3696" s="88"/>
      <c r="AU3696" s="88"/>
      <c r="AV3696" s="88">
        <v>80</v>
      </c>
      <c r="AW3696" s="88"/>
      <c r="AX3696" s="88"/>
      <c r="AY3696" s="88">
        <v>80</v>
      </c>
      <c r="AZ3696" s="88"/>
      <c r="BA3696" s="88"/>
      <c r="BB3696" s="89">
        <f t="shared" si="227"/>
        <v>240</v>
      </c>
      <c r="BC3696" s="90" t="str">
        <f t="shared" si="226"/>
        <v>OK</v>
      </c>
      <c r="BD3696" s="91" t="str">
        <f t="shared" si="228"/>
        <v xml:space="preserve">                  </v>
      </c>
      <c r="BE3696" s="92">
        <f t="shared" si="229"/>
        <v>3</v>
      </c>
    </row>
    <row r="3697" spans="1:57" s="74" customFormat="1" ht="50.1" customHeight="1" x14ac:dyDescent="0.2">
      <c r="A3697" s="78" t="s">
        <v>55</v>
      </c>
      <c r="B3697" s="78" t="s">
        <v>65</v>
      </c>
      <c r="C3697" s="78" t="s">
        <v>35</v>
      </c>
      <c r="D3697" s="78" t="s">
        <v>605</v>
      </c>
      <c r="E3697" s="79" t="str">
        <f>+IF(C3697&lt;&gt;"",VLOOKUP(MID(C3697,18,5),NIVELES!$A$133:$B$213,2,0),"")</f>
        <v>LOJA</v>
      </c>
      <c r="F3697" s="80" t="s">
        <v>195</v>
      </c>
      <c r="G3697" s="81" t="str">
        <f>+IF(F3697&lt;&gt;"",VLOOKUP(F3697,NIVELES!$A$246:$C$464,3,0),"")</f>
        <v>SUR</v>
      </c>
      <c r="H3697" s="82" t="s">
        <v>1024</v>
      </c>
      <c r="I3697" s="78" t="s">
        <v>2201</v>
      </c>
      <c r="J3697" s="78" t="s">
        <v>2184</v>
      </c>
      <c r="K3697" s="78" t="s">
        <v>2185</v>
      </c>
      <c r="L3697" s="78" t="s">
        <v>3206</v>
      </c>
      <c r="M3697" s="78">
        <v>502</v>
      </c>
      <c r="N3697" s="78" t="s">
        <v>3207</v>
      </c>
      <c r="O3697" s="78" t="s">
        <v>3351</v>
      </c>
      <c r="P3697" s="82">
        <v>3</v>
      </c>
      <c r="Q3697" s="78" t="s">
        <v>3370</v>
      </c>
      <c r="R3697" s="82"/>
      <c r="S3697" s="82"/>
      <c r="T3697" s="82"/>
      <c r="U3697" s="82">
        <v>1</v>
      </c>
      <c r="V3697" s="82"/>
      <c r="W3697" s="82"/>
      <c r="X3697" s="82">
        <v>1</v>
      </c>
      <c r="Y3697" s="82"/>
      <c r="Z3697" s="82"/>
      <c r="AA3697" s="82">
        <v>1</v>
      </c>
      <c r="AB3697" s="82"/>
      <c r="AC3697" s="82"/>
      <c r="AD3697" s="85" t="str">
        <f>IF(A3697&lt;&gt;"",IF(D3697="DIRECCIÓN_DE_TRANSFERENCIAS","280 0031",VLOOKUP(C3697,NIVELES!$A$14:$B$105,2,0)),"")</f>
        <v>280 7420</v>
      </c>
      <c r="AE3697" s="86" t="s">
        <v>322</v>
      </c>
      <c r="AF3697" s="86" t="s">
        <v>546</v>
      </c>
      <c r="AG3697" s="79" t="str">
        <f>+IF(AF3697&lt;&gt;"",VLOOKUP(AF3697,NIVELES!$A$666:$B$673,2,0),"")</f>
        <v>ATENCIÓN_INTEGRAL_A_PERSONAS_CON_DISCAPACIDAD</v>
      </c>
      <c r="AH3697" s="78" t="s">
        <v>453</v>
      </c>
      <c r="AI3697" s="79" t="str">
        <f>IF(AH3697&lt;&gt;"",VLOOKUP(CONCATENATE(AG3697,AH3697),NIVELES!$B$676:$C$745,2,0),"")</f>
        <v>Rectoría Inclusión Social</v>
      </c>
      <c r="AJ3697" s="78" t="s">
        <v>517</v>
      </c>
      <c r="AK3697" s="79" t="str">
        <f>+IF(AJ3697&lt;&gt;"",VLOOKUP(AJ3697,NIVELES!$A$816:$B$892,2,0),"")</f>
        <v>NO APLICA</v>
      </c>
      <c r="AL3697" s="78" t="s">
        <v>554</v>
      </c>
      <c r="AM3697" s="78">
        <v>530303</v>
      </c>
      <c r="AN3697" s="79" t="str">
        <f>IF(AM3697&lt;&gt;"",+VLOOKUP(AM3697,NIVELES!$A$1652:$B$2466,2,0),"")</f>
        <v>Viáticos y Subsistencias en el Interior</v>
      </c>
      <c r="AO3697" s="87">
        <v>640</v>
      </c>
      <c r="AP3697" s="88"/>
      <c r="AQ3697" s="88"/>
      <c r="AR3697" s="88"/>
      <c r="AS3697" s="88">
        <v>213.33</v>
      </c>
      <c r="AT3697" s="88"/>
      <c r="AU3697" s="88"/>
      <c r="AV3697" s="88">
        <v>213.33</v>
      </c>
      <c r="AW3697" s="88"/>
      <c r="AX3697" s="88"/>
      <c r="AY3697" s="88">
        <v>213.34</v>
      </c>
      <c r="AZ3697" s="88"/>
      <c r="BA3697" s="88"/>
      <c r="BB3697" s="89">
        <f t="shared" si="227"/>
        <v>640</v>
      </c>
      <c r="BC3697" s="90" t="str">
        <f t="shared" si="226"/>
        <v>OK</v>
      </c>
      <c r="BD3697" s="91" t="str">
        <f t="shared" si="228"/>
        <v xml:space="preserve">                  </v>
      </c>
      <c r="BE3697" s="92">
        <f t="shared" si="229"/>
        <v>3</v>
      </c>
    </row>
    <row r="3698" spans="1:57" s="74" customFormat="1" ht="50.1" customHeight="1" x14ac:dyDescent="0.2">
      <c r="A3698" s="78" t="s">
        <v>55</v>
      </c>
      <c r="B3698" s="78" t="s">
        <v>65</v>
      </c>
      <c r="C3698" s="78" t="s">
        <v>35</v>
      </c>
      <c r="D3698" s="78" t="s">
        <v>605</v>
      </c>
      <c r="E3698" s="79" t="str">
        <f>+IF(C3698&lt;&gt;"",VLOOKUP(MID(C3698,18,5),NIVELES!$A$133:$B$213,2,0),"")</f>
        <v>LOJA</v>
      </c>
      <c r="F3698" s="80" t="s">
        <v>195</v>
      </c>
      <c r="G3698" s="81" t="str">
        <f>+IF(F3698&lt;&gt;"",VLOOKUP(F3698,NIVELES!$A$246:$C$464,3,0),"")</f>
        <v>SUR</v>
      </c>
      <c r="H3698" s="82" t="s">
        <v>1024</v>
      </c>
      <c r="I3698" s="78" t="s">
        <v>2201</v>
      </c>
      <c r="J3698" s="78" t="s">
        <v>2184</v>
      </c>
      <c r="K3698" s="78" t="s">
        <v>2185</v>
      </c>
      <c r="L3698" s="78" t="s">
        <v>3206</v>
      </c>
      <c r="M3698" s="78">
        <v>502</v>
      </c>
      <c r="N3698" s="78" t="s">
        <v>3207</v>
      </c>
      <c r="O3698" s="78" t="s">
        <v>3402</v>
      </c>
      <c r="P3698" s="82">
        <v>10</v>
      </c>
      <c r="Q3698" s="78" t="s">
        <v>3391</v>
      </c>
      <c r="R3698" s="82"/>
      <c r="S3698" s="82"/>
      <c r="T3698" s="82">
        <v>1</v>
      </c>
      <c r="U3698" s="82">
        <v>1</v>
      </c>
      <c r="V3698" s="82">
        <v>1</v>
      </c>
      <c r="W3698" s="82">
        <v>1</v>
      </c>
      <c r="X3698" s="82">
        <v>1</v>
      </c>
      <c r="Y3698" s="82">
        <v>1</v>
      </c>
      <c r="Z3698" s="82">
        <v>1</v>
      </c>
      <c r="AA3698" s="82">
        <v>1</v>
      </c>
      <c r="AB3698" s="82">
        <v>1</v>
      </c>
      <c r="AC3698" s="82">
        <v>1</v>
      </c>
      <c r="AD3698" s="85" t="str">
        <f>IF(A3698&lt;&gt;"",IF(D3698="DIRECCIÓN_DE_TRANSFERENCIAS","280 0031",VLOOKUP(C3698,NIVELES!$A$14:$B$105,2,0)),"")</f>
        <v>280 7420</v>
      </c>
      <c r="AE3698" s="86" t="s">
        <v>322</v>
      </c>
      <c r="AF3698" s="86" t="s">
        <v>546</v>
      </c>
      <c r="AG3698" s="79" t="str">
        <f>+IF(AF3698&lt;&gt;"",VLOOKUP(AF3698,NIVELES!$A$666:$B$673,2,0),"")</f>
        <v>ATENCIÓN_INTEGRAL_A_PERSONAS_CON_DISCAPACIDAD</v>
      </c>
      <c r="AH3698" s="78" t="s">
        <v>453</v>
      </c>
      <c r="AI3698" s="79" t="str">
        <f>IF(AH3698&lt;&gt;"",VLOOKUP(CONCATENATE(AG3698,AH3698),NIVELES!$B$676:$C$745,2,0),"")</f>
        <v>Rectoría Inclusión Social</v>
      </c>
      <c r="AJ3698" s="78" t="s">
        <v>517</v>
      </c>
      <c r="AK3698" s="79" t="str">
        <f>+IF(AJ3698&lt;&gt;"",VLOOKUP(AJ3698,NIVELES!$A$816:$B$892,2,0),"")</f>
        <v>NO APLICA</v>
      </c>
      <c r="AL3698" s="78" t="s">
        <v>554</v>
      </c>
      <c r="AM3698" s="78">
        <v>530505</v>
      </c>
      <c r="AN3698" s="79" t="str">
        <f>IF(AM3698&lt;&gt;"",+VLOOKUP(AM3698,NIVELES!$A$1652:$B$2466,2,0),"")</f>
        <v>Vehículos (Arrendamiento)</v>
      </c>
      <c r="AO3698" s="87">
        <v>28029.759999999998</v>
      </c>
      <c r="AP3698" s="88"/>
      <c r="AQ3698" s="88"/>
      <c r="AR3698" s="88">
        <v>3503.72</v>
      </c>
      <c r="AS3698" s="88">
        <v>3503.72</v>
      </c>
      <c r="AT3698" s="88">
        <v>3503.72</v>
      </c>
      <c r="AU3698" s="88">
        <v>3503.72</v>
      </c>
      <c r="AV3698" s="88">
        <v>3503.72</v>
      </c>
      <c r="AW3698" s="88">
        <v>3503.72</v>
      </c>
      <c r="AX3698" s="88">
        <v>3503.72</v>
      </c>
      <c r="AY3698" s="88">
        <v>3503.72</v>
      </c>
      <c r="AZ3698" s="88">
        <v>0</v>
      </c>
      <c r="BA3698" s="88">
        <v>0</v>
      </c>
      <c r="BB3698" s="89">
        <f t="shared" si="227"/>
        <v>28029.760000000002</v>
      </c>
      <c r="BC3698" s="90" t="str">
        <f t="shared" si="226"/>
        <v>OK</v>
      </c>
      <c r="BD3698" s="91" t="str">
        <f t="shared" si="228"/>
        <v xml:space="preserve">                  </v>
      </c>
      <c r="BE3698" s="92">
        <f t="shared" si="229"/>
        <v>10</v>
      </c>
    </row>
    <row r="3699" spans="1:57" s="74" customFormat="1" ht="50.1" customHeight="1" x14ac:dyDescent="0.2">
      <c r="A3699" s="78" t="s">
        <v>55</v>
      </c>
      <c r="B3699" s="78" t="s">
        <v>65</v>
      </c>
      <c r="C3699" s="78" t="s">
        <v>35</v>
      </c>
      <c r="D3699" s="78" t="s">
        <v>605</v>
      </c>
      <c r="E3699" s="79" t="str">
        <f>+IF(C3699&lt;&gt;"",VLOOKUP(MID(C3699,18,5),NIVELES!$A$133:$B$213,2,0),"")</f>
        <v>LOJA</v>
      </c>
      <c r="F3699" s="80" t="s">
        <v>195</v>
      </c>
      <c r="G3699" s="81" t="str">
        <f>+IF(F3699&lt;&gt;"",VLOOKUP(F3699,NIVELES!$A$246:$C$464,3,0),"")</f>
        <v>SUR</v>
      </c>
      <c r="H3699" s="82" t="s">
        <v>1024</v>
      </c>
      <c r="I3699" s="78" t="s">
        <v>2201</v>
      </c>
      <c r="J3699" s="78" t="s">
        <v>2184</v>
      </c>
      <c r="K3699" s="78" t="s">
        <v>2185</v>
      </c>
      <c r="L3699" s="78" t="s">
        <v>2246</v>
      </c>
      <c r="M3699" s="78">
        <v>450</v>
      </c>
      <c r="N3699" s="78" t="s">
        <v>3403</v>
      </c>
      <c r="O3699" s="78" t="s">
        <v>3404</v>
      </c>
      <c r="P3699" s="82">
        <v>4</v>
      </c>
      <c r="Q3699" s="78" t="s">
        <v>3436</v>
      </c>
      <c r="R3699" s="82"/>
      <c r="S3699" s="82">
        <v>1</v>
      </c>
      <c r="T3699" s="82"/>
      <c r="U3699" s="82">
        <v>1</v>
      </c>
      <c r="V3699" s="82"/>
      <c r="W3699" s="82"/>
      <c r="X3699" s="82">
        <v>1</v>
      </c>
      <c r="Y3699" s="82"/>
      <c r="Z3699" s="82"/>
      <c r="AA3699" s="82">
        <v>1</v>
      </c>
      <c r="AB3699" s="82"/>
      <c r="AC3699" s="82"/>
      <c r="AD3699" s="85" t="str">
        <f>IF(A3699&lt;&gt;"",IF(D3699="DIRECCIÓN_DE_TRANSFERENCIAS","280 0031",VLOOKUP(C3699,NIVELES!$A$14:$B$105,2,0)),"")</f>
        <v>280 7420</v>
      </c>
      <c r="AE3699" s="86" t="s">
        <v>322</v>
      </c>
      <c r="AF3699" s="86" t="s">
        <v>546</v>
      </c>
      <c r="AG3699" s="79" t="str">
        <f>+IF(AF3699&lt;&gt;"",VLOOKUP(AF3699,NIVELES!$A$666:$B$673,2,0),"")</f>
        <v>ATENCIÓN_INTEGRAL_A_PERSONAS_CON_DISCAPACIDAD</v>
      </c>
      <c r="AH3699" s="78" t="s">
        <v>511</v>
      </c>
      <c r="AI3699" s="79" t="str">
        <f>IF(AH3699&lt;&gt;"",VLOOKUP(CONCATENATE(AG3699,AH3699),NIVELES!$B$676:$C$745,2,0),"")</f>
        <v xml:space="preserve"> Prestacion  De  Servicios   Extramurales  - Atención  En  Hogar  Y  Comunidad</v>
      </c>
      <c r="AJ3699" s="78" t="s">
        <v>429</v>
      </c>
      <c r="AK3699" s="79" t="str">
        <f>+IF(AJ3699&lt;&gt;"",VLOOKUP(AJ3699,NIVELES!$A$816:$B$892,2,0),"")</f>
        <v xml:space="preserve">PROMOVER EL RECONOCIMIENTO Y GARANTIA DE LOS DERECHOS DE LAS MUJERES Y HOMBRES CON DISCAPACIDAD,  SU DEBIDA VALORACIÓN Y EL RESPETO A SU DIGNIDAD  </v>
      </c>
      <c r="AL3699" s="78" t="s">
        <v>556</v>
      </c>
      <c r="AM3699" s="78">
        <v>580104</v>
      </c>
      <c r="AN3699" s="79" t="str">
        <f>IF(AM3699&lt;&gt;"",+VLOOKUP(AM3699,NIVELES!$A$1652:$B$2466,2,0),"")</f>
        <v>A Gobiernos Autónomos Descentralizados</v>
      </c>
      <c r="AO3699" s="87">
        <v>195436.4</v>
      </c>
      <c r="AP3699" s="88"/>
      <c r="AQ3699" s="88">
        <v>7803</v>
      </c>
      <c r="AR3699" s="88">
        <v>41056.1</v>
      </c>
      <c r="AS3699" s="88">
        <v>48859.1</v>
      </c>
      <c r="AT3699" s="88"/>
      <c r="AU3699" s="88"/>
      <c r="AV3699" s="88">
        <v>48859.1</v>
      </c>
      <c r="AW3699" s="88"/>
      <c r="AX3699" s="88"/>
      <c r="AY3699" s="88">
        <v>48859.1</v>
      </c>
      <c r="AZ3699" s="88"/>
      <c r="BA3699" s="88"/>
      <c r="BB3699" s="89">
        <f t="shared" si="227"/>
        <v>195436.4</v>
      </c>
      <c r="BC3699" s="90" t="str">
        <f t="shared" si="226"/>
        <v>OK</v>
      </c>
      <c r="BD3699" s="91" t="str">
        <f t="shared" si="228"/>
        <v xml:space="preserve">                  </v>
      </c>
      <c r="BE3699" s="92">
        <f t="shared" si="229"/>
        <v>4</v>
      </c>
    </row>
    <row r="3700" spans="1:57" s="74" customFormat="1" ht="50.1" customHeight="1" x14ac:dyDescent="0.2">
      <c r="A3700" s="78" t="s">
        <v>55</v>
      </c>
      <c r="B3700" s="78" t="s">
        <v>65</v>
      </c>
      <c r="C3700" s="78" t="s">
        <v>35</v>
      </c>
      <c r="D3700" s="78" t="s">
        <v>605</v>
      </c>
      <c r="E3700" s="79" t="str">
        <f>+IF(C3700&lt;&gt;"",VLOOKUP(MID(C3700,18,5),NIVELES!$A$133:$B$213,2,0),"")</f>
        <v>LOJA</v>
      </c>
      <c r="F3700" s="80" t="s">
        <v>195</v>
      </c>
      <c r="G3700" s="81" t="str">
        <f>+IF(F3700&lt;&gt;"",VLOOKUP(F3700,NIVELES!$A$246:$C$464,3,0),"")</f>
        <v>SUR</v>
      </c>
      <c r="H3700" s="82" t="s">
        <v>1024</v>
      </c>
      <c r="I3700" s="78" t="s">
        <v>2201</v>
      </c>
      <c r="J3700" s="78" t="s">
        <v>2184</v>
      </c>
      <c r="K3700" s="78" t="s">
        <v>2185</v>
      </c>
      <c r="L3700" s="78" t="s">
        <v>2246</v>
      </c>
      <c r="M3700" s="78">
        <v>450</v>
      </c>
      <c r="N3700" s="78" t="s">
        <v>3403</v>
      </c>
      <c r="O3700" s="78" t="s">
        <v>3404</v>
      </c>
      <c r="P3700" s="82">
        <v>2</v>
      </c>
      <c r="Q3700" s="78" t="s">
        <v>3436</v>
      </c>
      <c r="R3700" s="82"/>
      <c r="S3700" s="82">
        <v>1</v>
      </c>
      <c r="T3700" s="82"/>
      <c r="U3700" s="82">
        <v>1</v>
      </c>
      <c r="V3700" s="82"/>
      <c r="W3700" s="82"/>
      <c r="X3700" s="82"/>
      <c r="Y3700" s="82"/>
      <c r="Z3700" s="82"/>
      <c r="AA3700" s="82"/>
      <c r="AB3700" s="82"/>
      <c r="AC3700" s="82"/>
      <c r="AD3700" s="85" t="str">
        <f>IF(A3700&lt;&gt;"",IF(D3700="DIRECCIÓN_DE_TRANSFERENCIAS","280 0031",VLOOKUP(C3700,NIVELES!$A$14:$B$105,2,0)),"")</f>
        <v>280 7420</v>
      </c>
      <c r="AE3700" s="86" t="s">
        <v>322</v>
      </c>
      <c r="AF3700" s="86" t="s">
        <v>546</v>
      </c>
      <c r="AG3700" s="79" t="str">
        <f>+IF(AF3700&lt;&gt;"",VLOOKUP(AF3700,NIVELES!$A$666:$B$673,2,0),"")</f>
        <v>ATENCIÓN_INTEGRAL_A_PERSONAS_CON_DISCAPACIDAD</v>
      </c>
      <c r="AH3700" s="78" t="s">
        <v>511</v>
      </c>
      <c r="AI3700" s="79" t="str">
        <f>IF(AH3700&lt;&gt;"",VLOOKUP(CONCATENATE(AG3700,AH3700),NIVELES!$B$676:$C$745,2,0),"")</f>
        <v xml:space="preserve"> Prestacion  De  Servicios   Extramurales  - Atención  En  Hogar  Y  Comunidad</v>
      </c>
      <c r="AJ3700" s="78" t="s">
        <v>429</v>
      </c>
      <c r="AK3700" s="79" t="str">
        <f>+IF(AJ3700&lt;&gt;"",VLOOKUP(AJ3700,NIVELES!$A$816:$B$892,2,0),"")</f>
        <v xml:space="preserve">PROMOVER EL RECONOCIMIENTO Y GARANTIA DE LOS DERECHOS DE LAS MUJERES Y HOMBRES CON DISCAPACIDAD,  SU DEBIDA VALORACIÓN Y EL RESPETO A SU DIGNIDAD  </v>
      </c>
      <c r="AL3700" s="78" t="s">
        <v>556</v>
      </c>
      <c r="AM3700" s="78">
        <v>580204</v>
      </c>
      <c r="AN3700" s="79" t="str">
        <f>IF(AM3700&lt;&gt;"",+VLOOKUP(AM3700,NIVELES!$A$1652:$B$2466,2,0),"")</f>
        <v>Al Sector Privado no Financiero</v>
      </c>
      <c r="AO3700" s="87">
        <v>73335.100000000006</v>
      </c>
      <c r="AP3700" s="88"/>
      <c r="AQ3700" s="88"/>
      <c r="AR3700" s="88">
        <v>36667.550000000003</v>
      </c>
      <c r="AS3700" s="88">
        <v>36667.550000000003</v>
      </c>
      <c r="AT3700" s="88"/>
      <c r="AU3700" s="88"/>
      <c r="AV3700" s="88"/>
      <c r="AW3700" s="88"/>
      <c r="AX3700" s="88"/>
      <c r="AY3700" s="88"/>
      <c r="AZ3700" s="88"/>
      <c r="BA3700" s="88"/>
      <c r="BB3700" s="89">
        <f t="shared" si="227"/>
        <v>73335.100000000006</v>
      </c>
      <c r="BC3700" s="90" t="str">
        <f t="shared" si="226"/>
        <v>OK</v>
      </c>
      <c r="BD3700" s="91" t="str">
        <f t="shared" si="228"/>
        <v xml:space="preserve">                  </v>
      </c>
      <c r="BE3700" s="92">
        <f t="shared" si="229"/>
        <v>2</v>
      </c>
    </row>
    <row r="3701" spans="1:57" s="74" customFormat="1" ht="50.1" customHeight="1" x14ac:dyDescent="0.2">
      <c r="A3701" s="78" t="s">
        <v>55</v>
      </c>
      <c r="B3701" s="78" t="s">
        <v>65</v>
      </c>
      <c r="C3701" s="78" t="s">
        <v>1039</v>
      </c>
      <c r="D3701" s="78" t="s">
        <v>575</v>
      </c>
      <c r="E3701" s="79" t="str">
        <f>+IF(C3701&lt;&gt;"",VLOOKUP(MID(C3701,18,5),NIVELES!$A$133:$B$213,2,0),"")</f>
        <v>ZAMORA_CHINCHIPE</v>
      </c>
      <c r="F3701" s="80" t="s">
        <v>275</v>
      </c>
      <c r="G3701" s="81" t="str">
        <f>+IF(F3701&lt;&gt;"",VLOOKUP(F3701,NIVELES!$A$246:$C$464,3,0),"")</f>
        <v>SUR</v>
      </c>
      <c r="H3701" s="82" t="s">
        <v>1023</v>
      </c>
      <c r="I3701" s="78" t="s">
        <v>3437</v>
      </c>
      <c r="J3701" s="78" t="s">
        <v>3438</v>
      </c>
      <c r="K3701" s="78" t="s">
        <v>3439</v>
      </c>
      <c r="L3701" s="78" t="s">
        <v>1791</v>
      </c>
      <c r="M3701" s="78" t="s">
        <v>1791</v>
      </c>
      <c r="N3701" s="78" t="s">
        <v>1791</v>
      </c>
      <c r="O3701" s="78" t="s">
        <v>2167</v>
      </c>
      <c r="P3701" s="82">
        <v>12</v>
      </c>
      <c r="Q3701" s="78" t="s">
        <v>2829</v>
      </c>
      <c r="R3701" s="82">
        <v>1</v>
      </c>
      <c r="S3701" s="82">
        <v>1</v>
      </c>
      <c r="T3701" s="82">
        <v>1</v>
      </c>
      <c r="U3701" s="82">
        <v>1</v>
      </c>
      <c r="V3701" s="82">
        <v>1</v>
      </c>
      <c r="W3701" s="82">
        <v>1</v>
      </c>
      <c r="X3701" s="82">
        <v>1</v>
      </c>
      <c r="Y3701" s="82">
        <v>1</v>
      </c>
      <c r="Z3701" s="82">
        <v>1</v>
      </c>
      <c r="AA3701" s="82">
        <v>1</v>
      </c>
      <c r="AB3701" s="82">
        <v>1</v>
      </c>
      <c r="AC3701" s="82">
        <v>1</v>
      </c>
      <c r="AD3701" s="85" t="str">
        <f>IF(A3701&lt;&gt;"",IF(D3701="DIRECCIÓN_DE_TRANSFERENCIAS","280 0031",VLOOKUP(C3701,NIVELES!$A$14:$B$105,2,0)),"")</f>
        <v>280 7510</v>
      </c>
      <c r="AE3701" s="86" t="s">
        <v>322</v>
      </c>
      <c r="AF3701" s="86" t="s">
        <v>369</v>
      </c>
      <c r="AG3701" s="79" t="str">
        <f>+IF(AF3701&lt;&gt;"",VLOOKUP(AF3701,NIVELES!$A$666:$B$673,2,0),"")</f>
        <v>ADMINISTRACIÓN_CENTRAL</v>
      </c>
      <c r="AH3701" s="78" t="s">
        <v>322</v>
      </c>
      <c r="AI3701" s="79" t="str">
        <f>IF(AH3701&lt;&gt;"",VLOOKUP(CONCATENATE(AG3701,AH3701),NIVELES!$B$676:$C$745,2,0),"")</f>
        <v>Administración De La Gestión Administrativa Financiera</v>
      </c>
      <c r="AJ3701" s="78" t="s">
        <v>517</v>
      </c>
      <c r="AK3701" s="79" t="str">
        <f>+IF(AJ3701&lt;&gt;"",VLOOKUP(AJ3701,NIVELES!$A$816:$B$892,2,0),"")</f>
        <v>NO APLICA</v>
      </c>
      <c r="AL3701" s="78" t="s">
        <v>553</v>
      </c>
      <c r="AM3701" s="78">
        <v>510105</v>
      </c>
      <c r="AN3701" s="79" t="str">
        <f>IF(AM3701&lt;&gt;"",+VLOOKUP(AM3701,NIVELES!$A$1652:$B$2466,2,0),"")</f>
        <v>Remuneraciones Unificadas</v>
      </c>
      <c r="AO3701" s="87">
        <v>186192</v>
      </c>
      <c r="AP3701" s="88">
        <v>15516</v>
      </c>
      <c r="AQ3701" s="88">
        <v>0</v>
      </c>
      <c r="AR3701" s="88">
        <v>31032</v>
      </c>
      <c r="AS3701" s="88">
        <v>15516</v>
      </c>
      <c r="AT3701" s="88">
        <v>15516</v>
      </c>
      <c r="AU3701" s="88">
        <v>15516</v>
      </c>
      <c r="AV3701" s="88">
        <v>15516</v>
      </c>
      <c r="AW3701" s="88">
        <v>15516</v>
      </c>
      <c r="AX3701" s="88">
        <v>15516</v>
      </c>
      <c r="AY3701" s="88">
        <v>15516</v>
      </c>
      <c r="AZ3701" s="88">
        <v>15516</v>
      </c>
      <c r="BA3701" s="88">
        <v>15516</v>
      </c>
      <c r="BB3701" s="89">
        <f t="shared" si="227"/>
        <v>186192</v>
      </c>
      <c r="BC3701" s="90" t="str">
        <f t="shared" si="226"/>
        <v>OK</v>
      </c>
      <c r="BD3701" s="91" t="str">
        <f t="shared" si="228"/>
        <v xml:space="preserve">                  </v>
      </c>
      <c r="BE3701" s="92">
        <f t="shared" si="229"/>
        <v>12</v>
      </c>
    </row>
    <row r="3702" spans="1:57" s="74" customFormat="1" ht="50.1" customHeight="1" x14ac:dyDescent="0.2">
      <c r="A3702" s="78" t="s">
        <v>55</v>
      </c>
      <c r="B3702" s="78" t="s">
        <v>65</v>
      </c>
      <c r="C3702" s="78" t="s">
        <v>1039</v>
      </c>
      <c r="D3702" s="78" t="s">
        <v>575</v>
      </c>
      <c r="E3702" s="79" t="str">
        <f>+IF(C3702&lt;&gt;"",VLOOKUP(MID(C3702,18,5),NIVELES!$A$133:$B$213,2,0),"")</f>
        <v>ZAMORA_CHINCHIPE</v>
      </c>
      <c r="F3702" s="80" t="s">
        <v>275</v>
      </c>
      <c r="G3702" s="81" t="str">
        <f>+IF(F3702&lt;&gt;"",VLOOKUP(F3702,NIVELES!$A$246:$C$464,3,0),"")</f>
        <v>SUR</v>
      </c>
      <c r="H3702" s="82" t="s">
        <v>1023</v>
      </c>
      <c r="I3702" s="78" t="s">
        <v>3437</v>
      </c>
      <c r="J3702" s="78" t="s">
        <v>3438</v>
      </c>
      <c r="K3702" s="78" t="s">
        <v>3439</v>
      </c>
      <c r="L3702" s="78" t="s">
        <v>1791</v>
      </c>
      <c r="M3702" s="78" t="s">
        <v>1791</v>
      </c>
      <c r="N3702" s="78" t="s">
        <v>1791</v>
      </c>
      <c r="O3702" s="78" t="s">
        <v>2167</v>
      </c>
      <c r="P3702" s="82">
        <v>12</v>
      </c>
      <c r="Q3702" s="78" t="s">
        <v>2829</v>
      </c>
      <c r="R3702" s="82">
        <v>1</v>
      </c>
      <c r="S3702" s="82">
        <v>1</v>
      </c>
      <c r="T3702" s="82">
        <v>1</v>
      </c>
      <c r="U3702" s="82">
        <v>1</v>
      </c>
      <c r="V3702" s="82">
        <v>1</v>
      </c>
      <c r="W3702" s="82">
        <v>1</v>
      </c>
      <c r="X3702" s="82">
        <v>1</v>
      </c>
      <c r="Y3702" s="82">
        <v>1</v>
      </c>
      <c r="Z3702" s="82">
        <v>1</v>
      </c>
      <c r="AA3702" s="82">
        <v>1</v>
      </c>
      <c r="AB3702" s="82">
        <v>1</v>
      </c>
      <c r="AC3702" s="82">
        <v>1</v>
      </c>
      <c r="AD3702" s="85" t="str">
        <f>IF(A3702&lt;&gt;"",IF(D3702="DIRECCIÓN_DE_TRANSFERENCIAS","280 0031",VLOOKUP(C3702,NIVELES!$A$14:$B$105,2,0)),"")</f>
        <v>280 7510</v>
      </c>
      <c r="AE3702" s="86" t="s">
        <v>322</v>
      </c>
      <c r="AF3702" s="86" t="s">
        <v>369</v>
      </c>
      <c r="AG3702" s="79" t="str">
        <f>+IF(AF3702&lt;&gt;"",VLOOKUP(AF3702,NIVELES!$A$666:$B$673,2,0),"")</f>
        <v>ADMINISTRACIÓN_CENTRAL</v>
      </c>
      <c r="AH3702" s="78" t="s">
        <v>322</v>
      </c>
      <c r="AI3702" s="79" t="str">
        <f>IF(AH3702&lt;&gt;"",VLOOKUP(CONCATENATE(AG3702,AH3702),NIVELES!$B$676:$C$745,2,0),"")</f>
        <v>Administración De La Gestión Administrativa Financiera</v>
      </c>
      <c r="AJ3702" s="78" t="s">
        <v>517</v>
      </c>
      <c r="AK3702" s="79" t="str">
        <f>+IF(AJ3702&lt;&gt;"",VLOOKUP(AJ3702,NIVELES!$A$816:$B$892,2,0),"")</f>
        <v>NO APLICA</v>
      </c>
      <c r="AL3702" s="78" t="s">
        <v>553</v>
      </c>
      <c r="AM3702" s="78">
        <v>510106</v>
      </c>
      <c r="AN3702" s="79" t="str">
        <f>IF(AM3702&lt;&gt;"",+VLOOKUP(AM3702,NIVELES!$A$1652:$B$2466,2,0),"")</f>
        <v>Salarios Unificados</v>
      </c>
      <c r="AO3702" s="87">
        <v>28188</v>
      </c>
      <c r="AP3702" s="88">
        <v>2349</v>
      </c>
      <c r="AQ3702" s="88">
        <v>0</v>
      </c>
      <c r="AR3702" s="88">
        <v>4698</v>
      </c>
      <c r="AS3702" s="88">
        <v>2349</v>
      </c>
      <c r="AT3702" s="88">
        <v>2349</v>
      </c>
      <c r="AU3702" s="88">
        <v>2349</v>
      </c>
      <c r="AV3702" s="88">
        <v>2349</v>
      </c>
      <c r="AW3702" s="88">
        <v>2349</v>
      </c>
      <c r="AX3702" s="88">
        <v>2349</v>
      </c>
      <c r="AY3702" s="88">
        <v>2349</v>
      </c>
      <c r="AZ3702" s="88">
        <v>2349</v>
      </c>
      <c r="BA3702" s="88">
        <v>2349</v>
      </c>
      <c r="BB3702" s="89">
        <f t="shared" si="227"/>
        <v>28188</v>
      </c>
      <c r="BC3702" s="90" t="str">
        <f t="shared" si="226"/>
        <v>OK</v>
      </c>
      <c r="BD3702" s="91" t="str">
        <f t="shared" si="228"/>
        <v xml:space="preserve">                  </v>
      </c>
      <c r="BE3702" s="92">
        <f t="shared" si="229"/>
        <v>12</v>
      </c>
    </row>
    <row r="3703" spans="1:57" s="74" customFormat="1" ht="50.1" customHeight="1" x14ac:dyDescent="0.2">
      <c r="A3703" s="78" t="s">
        <v>55</v>
      </c>
      <c r="B3703" s="78" t="s">
        <v>65</v>
      </c>
      <c r="C3703" s="78" t="s">
        <v>1039</v>
      </c>
      <c r="D3703" s="78" t="s">
        <v>575</v>
      </c>
      <c r="E3703" s="79" t="str">
        <f>+IF(C3703&lt;&gt;"",VLOOKUP(MID(C3703,18,5),NIVELES!$A$133:$B$213,2,0),"")</f>
        <v>ZAMORA_CHINCHIPE</v>
      </c>
      <c r="F3703" s="80" t="s">
        <v>275</v>
      </c>
      <c r="G3703" s="81" t="str">
        <f>+IF(F3703&lt;&gt;"",VLOOKUP(F3703,NIVELES!$A$246:$C$464,3,0),"")</f>
        <v>SUR</v>
      </c>
      <c r="H3703" s="82" t="s">
        <v>1023</v>
      </c>
      <c r="I3703" s="78" t="s">
        <v>3437</v>
      </c>
      <c r="J3703" s="78" t="s">
        <v>3438</v>
      </c>
      <c r="K3703" s="78" t="s">
        <v>3439</v>
      </c>
      <c r="L3703" s="78" t="s">
        <v>1791</v>
      </c>
      <c r="M3703" s="78" t="s">
        <v>1791</v>
      </c>
      <c r="N3703" s="78" t="s">
        <v>1791</v>
      </c>
      <c r="O3703" s="78" t="s">
        <v>2167</v>
      </c>
      <c r="P3703" s="82">
        <v>12</v>
      </c>
      <c r="Q3703" s="78" t="s">
        <v>2829</v>
      </c>
      <c r="R3703" s="82">
        <v>1</v>
      </c>
      <c r="S3703" s="82">
        <v>1</v>
      </c>
      <c r="T3703" s="82">
        <v>1</v>
      </c>
      <c r="U3703" s="82">
        <v>1</v>
      </c>
      <c r="V3703" s="82">
        <v>1</v>
      </c>
      <c r="W3703" s="82">
        <v>1</v>
      </c>
      <c r="X3703" s="82">
        <v>1</v>
      </c>
      <c r="Y3703" s="82">
        <v>1</v>
      </c>
      <c r="Z3703" s="82">
        <v>1</v>
      </c>
      <c r="AA3703" s="82">
        <v>1</v>
      </c>
      <c r="AB3703" s="82">
        <v>1</v>
      </c>
      <c r="AC3703" s="82">
        <v>1</v>
      </c>
      <c r="AD3703" s="85" t="str">
        <f>IF(A3703&lt;&gt;"",IF(D3703="DIRECCIÓN_DE_TRANSFERENCIAS","280 0031",VLOOKUP(C3703,NIVELES!$A$14:$B$105,2,0)),"")</f>
        <v>280 7510</v>
      </c>
      <c r="AE3703" s="86" t="s">
        <v>322</v>
      </c>
      <c r="AF3703" s="86" t="s">
        <v>369</v>
      </c>
      <c r="AG3703" s="79" t="str">
        <f>+IF(AF3703&lt;&gt;"",VLOOKUP(AF3703,NIVELES!$A$666:$B$673,2,0),"")</f>
        <v>ADMINISTRACIÓN_CENTRAL</v>
      </c>
      <c r="AH3703" s="78" t="s">
        <v>322</v>
      </c>
      <c r="AI3703" s="79" t="str">
        <f>IF(AH3703&lt;&gt;"",VLOOKUP(CONCATENATE(AG3703,AH3703),NIVELES!$B$676:$C$745,2,0),"")</f>
        <v>Administración De La Gestión Administrativa Financiera</v>
      </c>
      <c r="AJ3703" s="78" t="s">
        <v>517</v>
      </c>
      <c r="AK3703" s="79" t="str">
        <f>+IF(AJ3703&lt;&gt;"",VLOOKUP(AJ3703,NIVELES!$A$816:$B$892,2,0),"")</f>
        <v>NO APLICA</v>
      </c>
      <c r="AL3703" s="78" t="s">
        <v>553</v>
      </c>
      <c r="AM3703" s="78">
        <v>510203</v>
      </c>
      <c r="AN3703" s="79" t="str">
        <f>IF(AM3703&lt;&gt;"",+VLOOKUP(AM3703,NIVELES!$A$1652:$B$2466,2,0),"")</f>
        <v>Decimotercer Sueldo</v>
      </c>
      <c r="AO3703" s="87">
        <v>21724.080000000002</v>
      </c>
      <c r="AP3703" s="88">
        <v>608.5</v>
      </c>
      <c r="AQ3703" s="88">
        <v>0</v>
      </c>
      <c r="AR3703" s="88">
        <v>4822.5200000000004</v>
      </c>
      <c r="AS3703" s="88">
        <v>1810.34</v>
      </c>
      <c r="AT3703" s="88">
        <v>1810.34</v>
      </c>
      <c r="AU3703" s="88">
        <v>1810.34</v>
      </c>
      <c r="AV3703" s="88">
        <v>1810.34</v>
      </c>
      <c r="AW3703" s="88">
        <v>1810.34</v>
      </c>
      <c r="AX3703" s="88">
        <v>1810.34</v>
      </c>
      <c r="AY3703" s="88">
        <v>1810.34</v>
      </c>
      <c r="AZ3703" s="88">
        <v>1810.34</v>
      </c>
      <c r="BA3703" s="88">
        <v>1810.34</v>
      </c>
      <c r="BB3703" s="89">
        <f t="shared" si="227"/>
        <v>21724.080000000002</v>
      </c>
      <c r="BC3703" s="90" t="str">
        <f t="shared" si="226"/>
        <v>OK</v>
      </c>
      <c r="BD3703" s="91" t="str">
        <f t="shared" si="228"/>
        <v xml:space="preserve">                  </v>
      </c>
      <c r="BE3703" s="92">
        <f t="shared" si="229"/>
        <v>12</v>
      </c>
    </row>
    <row r="3704" spans="1:57" s="74" customFormat="1" ht="50.1" customHeight="1" x14ac:dyDescent="0.2">
      <c r="A3704" s="78" t="s">
        <v>55</v>
      </c>
      <c r="B3704" s="78" t="s">
        <v>65</v>
      </c>
      <c r="C3704" s="78" t="s">
        <v>1039</v>
      </c>
      <c r="D3704" s="78" t="s">
        <v>575</v>
      </c>
      <c r="E3704" s="79" t="str">
        <f>+IF(C3704&lt;&gt;"",VLOOKUP(MID(C3704,18,5),NIVELES!$A$133:$B$213,2,0),"")</f>
        <v>ZAMORA_CHINCHIPE</v>
      </c>
      <c r="F3704" s="80" t="s">
        <v>275</v>
      </c>
      <c r="G3704" s="81" t="str">
        <f>+IF(F3704&lt;&gt;"",VLOOKUP(F3704,NIVELES!$A$246:$C$464,3,0),"")</f>
        <v>SUR</v>
      </c>
      <c r="H3704" s="82" t="s">
        <v>1023</v>
      </c>
      <c r="I3704" s="78" t="s">
        <v>3437</v>
      </c>
      <c r="J3704" s="78" t="s">
        <v>3438</v>
      </c>
      <c r="K3704" s="78" t="s">
        <v>3439</v>
      </c>
      <c r="L3704" s="78" t="s">
        <v>1791</v>
      </c>
      <c r="M3704" s="78" t="s">
        <v>1791</v>
      </c>
      <c r="N3704" s="78" t="s">
        <v>1791</v>
      </c>
      <c r="O3704" s="78" t="s">
        <v>2167</v>
      </c>
      <c r="P3704" s="82">
        <v>12</v>
      </c>
      <c r="Q3704" s="78" t="s">
        <v>2829</v>
      </c>
      <c r="R3704" s="82">
        <v>1</v>
      </c>
      <c r="S3704" s="82">
        <v>1</v>
      </c>
      <c r="T3704" s="82">
        <v>1</v>
      </c>
      <c r="U3704" s="82">
        <v>1</v>
      </c>
      <c r="V3704" s="82">
        <v>1</v>
      </c>
      <c r="W3704" s="82">
        <v>1</v>
      </c>
      <c r="X3704" s="82">
        <v>1</v>
      </c>
      <c r="Y3704" s="82">
        <v>1</v>
      </c>
      <c r="Z3704" s="82">
        <v>1</v>
      </c>
      <c r="AA3704" s="82">
        <v>1</v>
      </c>
      <c r="AB3704" s="82">
        <v>1</v>
      </c>
      <c r="AC3704" s="82">
        <v>1</v>
      </c>
      <c r="AD3704" s="85" t="str">
        <f>IF(A3704&lt;&gt;"",IF(D3704="DIRECCIÓN_DE_TRANSFERENCIAS","280 0031",VLOOKUP(C3704,NIVELES!$A$14:$B$105,2,0)),"")</f>
        <v>280 7510</v>
      </c>
      <c r="AE3704" s="86" t="s">
        <v>322</v>
      </c>
      <c r="AF3704" s="86" t="s">
        <v>369</v>
      </c>
      <c r="AG3704" s="79" t="str">
        <f>+IF(AF3704&lt;&gt;"",VLOOKUP(AF3704,NIVELES!$A$666:$B$673,2,0),"")</f>
        <v>ADMINISTRACIÓN_CENTRAL</v>
      </c>
      <c r="AH3704" s="78" t="s">
        <v>322</v>
      </c>
      <c r="AI3704" s="79" t="str">
        <f>IF(AH3704&lt;&gt;"",VLOOKUP(CONCATENATE(AG3704,AH3704),NIVELES!$B$676:$C$745,2,0),"")</f>
        <v>Administración De La Gestión Administrativa Financiera</v>
      </c>
      <c r="AJ3704" s="78" t="s">
        <v>517</v>
      </c>
      <c r="AK3704" s="79" t="str">
        <f>+IF(AJ3704&lt;&gt;"",VLOOKUP(AJ3704,NIVELES!$A$816:$B$892,2,0),"")</f>
        <v>NO APLICA</v>
      </c>
      <c r="AL3704" s="78" t="s">
        <v>553</v>
      </c>
      <c r="AM3704" s="78">
        <v>510204</v>
      </c>
      <c r="AN3704" s="79" t="str">
        <f>IF(AM3704&lt;&gt;"",+VLOOKUP(AM3704,NIVELES!$A$1652:$B$2466,2,0),"")</f>
        <v>Decimocuarto Sueldo</v>
      </c>
      <c r="AO3704" s="87">
        <v>8668</v>
      </c>
      <c r="AP3704" s="88">
        <v>262.64</v>
      </c>
      <c r="AQ3704" s="88">
        <v>0</v>
      </c>
      <c r="AR3704" s="88">
        <v>1904.35</v>
      </c>
      <c r="AS3704" s="88">
        <v>722.33</v>
      </c>
      <c r="AT3704" s="88">
        <v>722.33</v>
      </c>
      <c r="AU3704" s="88">
        <v>722.33</v>
      </c>
      <c r="AV3704" s="88">
        <v>722.33</v>
      </c>
      <c r="AW3704" s="88">
        <v>722.33</v>
      </c>
      <c r="AX3704" s="88">
        <v>722.33</v>
      </c>
      <c r="AY3704" s="88">
        <v>722.33</v>
      </c>
      <c r="AZ3704" s="88">
        <v>722.33</v>
      </c>
      <c r="BA3704" s="88">
        <v>722.37</v>
      </c>
      <c r="BB3704" s="89">
        <f t="shared" si="227"/>
        <v>8668</v>
      </c>
      <c r="BC3704" s="90" t="str">
        <f t="shared" si="226"/>
        <v>OK</v>
      </c>
      <c r="BD3704" s="91" t="str">
        <f t="shared" si="228"/>
        <v xml:space="preserve">                  </v>
      </c>
      <c r="BE3704" s="92">
        <f t="shared" si="229"/>
        <v>12</v>
      </c>
    </row>
    <row r="3705" spans="1:57" s="74" customFormat="1" ht="50.1" customHeight="1" x14ac:dyDescent="0.2">
      <c r="A3705" s="78" t="s">
        <v>55</v>
      </c>
      <c r="B3705" s="78" t="s">
        <v>65</v>
      </c>
      <c r="C3705" s="78" t="s">
        <v>1039</v>
      </c>
      <c r="D3705" s="78" t="s">
        <v>575</v>
      </c>
      <c r="E3705" s="79" t="str">
        <f>+IF(C3705&lt;&gt;"",VLOOKUP(MID(C3705,18,5),NIVELES!$A$133:$B$213,2,0),"")</f>
        <v>ZAMORA_CHINCHIPE</v>
      </c>
      <c r="F3705" s="80" t="s">
        <v>275</v>
      </c>
      <c r="G3705" s="81" t="str">
        <f>+IF(F3705&lt;&gt;"",VLOOKUP(F3705,NIVELES!$A$246:$C$464,3,0),"")</f>
        <v>SUR</v>
      </c>
      <c r="H3705" s="82" t="s">
        <v>1023</v>
      </c>
      <c r="I3705" s="78" t="s">
        <v>3437</v>
      </c>
      <c r="J3705" s="78" t="s">
        <v>3438</v>
      </c>
      <c r="K3705" s="78" t="s">
        <v>3439</v>
      </c>
      <c r="L3705" s="78" t="s">
        <v>1791</v>
      </c>
      <c r="M3705" s="78" t="s">
        <v>1791</v>
      </c>
      <c r="N3705" s="78" t="s">
        <v>1791</v>
      </c>
      <c r="O3705" s="78" t="s">
        <v>2167</v>
      </c>
      <c r="P3705" s="82">
        <v>10</v>
      </c>
      <c r="Q3705" s="78" t="s">
        <v>2829</v>
      </c>
      <c r="R3705" s="82">
        <v>0</v>
      </c>
      <c r="S3705" s="82">
        <v>0</v>
      </c>
      <c r="T3705" s="82">
        <v>1</v>
      </c>
      <c r="U3705" s="82">
        <v>1</v>
      </c>
      <c r="V3705" s="82">
        <v>1</v>
      </c>
      <c r="W3705" s="82">
        <v>1</v>
      </c>
      <c r="X3705" s="82">
        <v>1</v>
      </c>
      <c r="Y3705" s="82">
        <v>1</v>
      </c>
      <c r="Z3705" s="82">
        <v>1</v>
      </c>
      <c r="AA3705" s="82">
        <v>1</v>
      </c>
      <c r="AB3705" s="82">
        <v>1</v>
      </c>
      <c r="AC3705" s="82">
        <v>1</v>
      </c>
      <c r="AD3705" s="85" t="str">
        <f>IF(A3705&lt;&gt;"",IF(D3705="DIRECCIÓN_DE_TRANSFERENCIAS","280 0031",VLOOKUP(C3705,NIVELES!$A$14:$B$105,2,0)),"")</f>
        <v>280 7510</v>
      </c>
      <c r="AE3705" s="86" t="s">
        <v>322</v>
      </c>
      <c r="AF3705" s="86" t="s">
        <v>369</v>
      </c>
      <c r="AG3705" s="79" t="str">
        <f>+IF(AF3705&lt;&gt;"",VLOOKUP(AF3705,NIVELES!$A$666:$B$673,2,0),"")</f>
        <v>ADMINISTRACIÓN_CENTRAL</v>
      </c>
      <c r="AH3705" s="78" t="s">
        <v>322</v>
      </c>
      <c r="AI3705" s="79" t="str">
        <f>IF(AH3705&lt;&gt;"",VLOOKUP(CONCATENATE(AG3705,AH3705),NIVELES!$B$676:$C$745,2,0),"")</f>
        <v>Administración De La Gestión Administrativa Financiera</v>
      </c>
      <c r="AJ3705" s="78" t="s">
        <v>517</v>
      </c>
      <c r="AK3705" s="79" t="str">
        <f>+IF(AJ3705&lt;&gt;"",VLOOKUP(AJ3705,NIVELES!$A$816:$B$892,2,0),"")</f>
        <v>NO APLICA</v>
      </c>
      <c r="AL3705" s="78" t="s">
        <v>553</v>
      </c>
      <c r="AM3705" s="78">
        <v>510304</v>
      </c>
      <c r="AN3705" s="79" t="str">
        <f>IF(AM3705&lt;&gt;"",+VLOOKUP(AM3705,NIVELES!$A$1652:$B$2466,2,0),"")</f>
        <v>Compensación por Transporte</v>
      </c>
      <c r="AO3705" s="87">
        <v>480</v>
      </c>
      <c r="AP3705" s="88">
        <v>0</v>
      </c>
      <c r="AQ3705" s="88">
        <v>0</v>
      </c>
      <c r="AR3705" s="88">
        <v>48</v>
      </c>
      <c r="AS3705" s="88">
        <v>48</v>
      </c>
      <c r="AT3705" s="88">
        <v>48</v>
      </c>
      <c r="AU3705" s="88">
        <v>48</v>
      </c>
      <c r="AV3705" s="88">
        <v>48</v>
      </c>
      <c r="AW3705" s="88">
        <v>48</v>
      </c>
      <c r="AX3705" s="88">
        <v>48</v>
      </c>
      <c r="AY3705" s="88">
        <v>48</v>
      </c>
      <c r="AZ3705" s="88">
        <v>48</v>
      </c>
      <c r="BA3705" s="88">
        <v>48</v>
      </c>
      <c r="BB3705" s="89">
        <f t="shared" si="227"/>
        <v>480</v>
      </c>
      <c r="BC3705" s="90" t="str">
        <f t="shared" si="226"/>
        <v>OK</v>
      </c>
      <c r="BD3705" s="91" t="str">
        <f t="shared" si="228"/>
        <v xml:space="preserve">                  </v>
      </c>
      <c r="BE3705" s="92">
        <f t="shared" si="229"/>
        <v>10</v>
      </c>
    </row>
    <row r="3706" spans="1:57" s="74" customFormat="1" ht="50.1" customHeight="1" x14ac:dyDescent="0.2">
      <c r="A3706" s="78" t="s">
        <v>55</v>
      </c>
      <c r="B3706" s="78" t="s">
        <v>65</v>
      </c>
      <c r="C3706" s="78" t="s">
        <v>1039</v>
      </c>
      <c r="D3706" s="78" t="s">
        <v>575</v>
      </c>
      <c r="E3706" s="79" t="str">
        <f>+IF(C3706&lt;&gt;"",VLOOKUP(MID(C3706,18,5),NIVELES!$A$133:$B$213,2,0),"")</f>
        <v>ZAMORA_CHINCHIPE</v>
      </c>
      <c r="F3706" s="80" t="s">
        <v>275</v>
      </c>
      <c r="G3706" s="81" t="str">
        <f>+IF(F3706&lt;&gt;"",VLOOKUP(F3706,NIVELES!$A$246:$C$464,3,0),"")</f>
        <v>SUR</v>
      </c>
      <c r="H3706" s="82" t="s">
        <v>1023</v>
      </c>
      <c r="I3706" s="78" t="s">
        <v>3437</v>
      </c>
      <c r="J3706" s="78" t="s">
        <v>3438</v>
      </c>
      <c r="K3706" s="78" t="s">
        <v>3439</v>
      </c>
      <c r="L3706" s="78" t="s">
        <v>1791</v>
      </c>
      <c r="M3706" s="78" t="s">
        <v>1791</v>
      </c>
      <c r="N3706" s="78" t="s">
        <v>1791</v>
      </c>
      <c r="O3706" s="78" t="s">
        <v>2167</v>
      </c>
      <c r="P3706" s="82">
        <v>10</v>
      </c>
      <c r="Q3706" s="78" t="s">
        <v>2829</v>
      </c>
      <c r="R3706" s="82">
        <v>0</v>
      </c>
      <c r="S3706" s="82">
        <v>0</v>
      </c>
      <c r="T3706" s="82">
        <v>1</v>
      </c>
      <c r="U3706" s="82">
        <v>1</v>
      </c>
      <c r="V3706" s="82">
        <v>1</v>
      </c>
      <c r="W3706" s="82">
        <v>1</v>
      </c>
      <c r="X3706" s="82">
        <v>1</v>
      </c>
      <c r="Y3706" s="82">
        <v>1</v>
      </c>
      <c r="Z3706" s="82">
        <v>1</v>
      </c>
      <c r="AA3706" s="82">
        <v>1</v>
      </c>
      <c r="AB3706" s="82">
        <v>1</v>
      </c>
      <c r="AC3706" s="82">
        <v>1</v>
      </c>
      <c r="AD3706" s="85" t="str">
        <f>IF(A3706&lt;&gt;"",IF(D3706="DIRECCIÓN_DE_TRANSFERENCIAS","280 0031",VLOOKUP(C3706,NIVELES!$A$14:$B$105,2,0)),"")</f>
        <v>280 7510</v>
      </c>
      <c r="AE3706" s="86" t="s">
        <v>322</v>
      </c>
      <c r="AF3706" s="86" t="s">
        <v>369</v>
      </c>
      <c r="AG3706" s="79" t="str">
        <f>+IF(AF3706&lt;&gt;"",VLOOKUP(AF3706,NIVELES!$A$666:$B$673,2,0),"")</f>
        <v>ADMINISTRACIÓN_CENTRAL</v>
      </c>
      <c r="AH3706" s="78" t="s">
        <v>322</v>
      </c>
      <c r="AI3706" s="79" t="str">
        <f>IF(AH3706&lt;&gt;"",VLOOKUP(CONCATENATE(AG3706,AH3706),NIVELES!$B$676:$C$745,2,0),"")</f>
        <v>Administración De La Gestión Administrativa Financiera</v>
      </c>
      <c r="AJ3706" s="78" t="s">
        <v>517</v>
      </c>
      <c r="AK3706" s="79" t="str">
        <f>+IF(AJ3706&lt;&gt;"",VLOOKUP(AJ3706,NIVELES!$A$816:$B$892,2,0),"")</f>
        <v>NO APLICA</v>
      </c>
      <c r="AL3706" s="78" t="s">
        <v>553</v>
      </c>
      <c r="AM3706" s="78">
        <v>510306</v>
      </c>
      <c r="AN3706" s="79" t="str">
        <f>IF(AM3706&lt;&gt;"",+VLOOKUP(AM3706,NIVELES!$A$1652:$B$2466,2,0),"")</f>
        <v>Alimentación</v>
      </c>
      <c r="AO3706" s="87">
        <v>3360</v>
      </c>
      <c r="AP3706" s="88">
        <v>0</v>
      </c>
      <c r="AQ3706" s="88">
        <v>0</v>
      </c>
      <c r="AR3706" s="88">
        <v>336</v>
      </c>
      <c r="AS3706" s="88">
        <v>336</v>
      </c>
      <c r="AT3706" s="88">
        <v>336</v>
      </c>
      <c r="AU3706" s="88">
        <v>336</v>
      </c>
      <c r="AV3706" s="88">
        <v>336</v>
      </c>
      <c r="AW3706" s="88">
        <v>336</v>
      </c>
      <c r="AX3706" s="88">
        <v>336</v>
      </c>
      <c r="AY3706" s="88">
        <v>336</v>
      </c>
      <c r="AZ3706" s="88">
        <v>336</v>
      </c>
      <c r="BA3706" s="88">
        <v>336</v>
      </c>
      <c r="BB3706" s="89">
        <f t="shared" si="227"/>
        <v>3360</v>
      </c>
      <c r="BC3706" s="90" t="str">
        <f t="shared" si="226"/>
        <v>OK</v>
      </c>
      <c r="BD3706" s="91" t="str">
        <f t="shared" si="228"/>
        <v xml:space="preserve">                  </v>
      </c>
      <c r="BE3706" s="92">
        <f t="shared" si="229"/>
        <v>10</v>
      </c>
    </row>
    <row r="3707" spans="1:57" s="74" customFormat="1" ht="50.1" customHeight="1" x14ac:dyDescent="0.2">
      <c r="A3707" s="78" t="s">
        <v>55</v>
      </c>
      <c r="B3707" s="78" t="s">
        <v>65</v>
      </c>
      <c r="C3707" s="78" t="s">
        <v>1039</v>
      </c>
      <c r="D3707" s="78" t="s">
        <v>575</v>
      </c>
      <c r="E3707" s="79" t="str">
        <f>+IF(C3707&lt;&gt;"",VLOOKUP(MID(C3707,18,5),NIVELES!$A$133:$B$213,2,0),"")</f>
        <v>ZAMORA_CHINCHIPE</v>
      </c>
      <c r="F3707" s="80" t="s">
        <v>275</v>
      </c>
      <c r="G3707" s="81" t="str">
        <f>+IF(F3707&lt;&gt;"",VLOOKUP(F3707,NIVELES!$A$246:$C$464,3,0),"")</f>
        <v>SUR</v>
      </c>
      <c r="H3707" s="82" t="s">
        <v>1023</v>
      </c>
      <c r="I3707" s="78" t="s">
        <v>3437</v>
      </c>
      <c r="J3707" s="78" t="s">
        <v>3438</v>
      </c>
      <c r="K3707" s="78" t="s">
        <v>3439</v>
      </c>
      <c r="L3707" s="78" t="s">
        <v>1791</v>
      </c>
      <c r="M3707" s="78" t="s">
        <v>1791</v>
      </c>
      <c r="N3707" s="78" t="s">
        <v>1791</v>
      </c>
      <c r="O3707" s="78" t="s">
        <v>2167</v>
      </c>
      <c r="P3707" s="82">
        <v>10</v>
      </c>
      <c r="Q3707" s="78" t="s">
        <v>2829</v>
      </c>
      <c r="R3707" s="82">
        <v>0</v>
      </c>
      <c r="S3707" s="82">
        <v>0</v>
      </c>
      <c r="T3707" s="82">
        <v>1</v>
      </c>
      <c r="U3707" s="82">
        <v>1</v>
      </c>
      <c r="V3707" s="82">
        <v>1</v>
      </c>
      <c r="W3707" s="82">
        <v>1</v>
      </c>
      <c r="X3707" s="82">
        <v>1</v>
      </c>
      <c r="Y3707" s="82">
        <v>1</v>
      </c>
      <c r="Z3707" s="82">
        <v>1</v>
      </c>
      <c r="AA3707" s="82">
        <v>1</v>
      </c>
      <c r="AB3707" s="82">
        <v>1</v>
      </c>
      <c r="AC3707" s="82">
        <v>1</v>
      </c>
      <c r="AD3707" s="85" t="str">
        <f>IF(A3707&lt;&gt;"",IF(D3707="DIRECCIÓN_DE_TRANSFERENCIAS","280 0031",VLOOKUP(C3707,NIVELES!$A$14:$B$105,2,0)),"")</f>
        <v>280 7510</v>
      </c>
      <c r="AE3707" s="86" t="s">
        <v>322</v>
      </c>
      <c r="AF3707" s="86" t="s">
        <v>369</v>
      </c>
      <c r="AG3707" s="79" t="str">
        <f>+IF(AF3707&lt;&gt;"",VLOOKUP(AF3707,NIVELES!$A$666:$B$673,2,0),"")</f>
        <v>ADMINISTRACIÓN_CENTRAL</v>
      </c>
      <c r="AH3707" s="78" t="s">
        <v>322</v>
      </c>
      <c r="AI3707" s="79" t="str">
        <f>IF(AH3707&lt;&gt;"",VLOOKUP(CONCATENATE(AG3707,AH3707),NIVELES!$B$676:$C$745,2,0),"")</f>
        <v>Administración De La Gestión Administrativa Financiera</v>
      </c>
      <c r="AJ3707" s="78" t="s">
        <v>517</v>
      </c>
      <c r="AK3707" s="79" t="str">
        <f>+IF(AJ3707&lt;&gt;"",VLOOKUP(AJ3707,NIVELES!$A$816:$B$892,2,0),"")</f>
        <v>NO APLICA</v>
      </c>
      <c r="AL3707" s="78" t="s">
        <v>553</v>
      </c>
      <c r="AM3707" s="78">
        <v>510401</v>
      </c>
      <c r="AN3707" s="79" t="str">
        <f>IF(AM3707&lt;&gt;"",+VLOOKUP(AM3707,NIVELES!$A$1652:$B$2466,2,0),"")</f>
        <v>Por Cargas Familiares</v>
      </c>
      <c r="AO3707" s="87">
        <v>360.6</v>
      </c>
      <c r="AP3707" s="88">
        <v>0</v>
      </c>
      <c r="AQ3707" s="88">
        <v>0</v>
      </c>
      <c r="AR3707" s="88">
        <v>36.06</v>
      </c>
      <c r="AS3707" s="88">
        <v>36.06</v>
      </c>
      <c r="AT3707" s="88">
        <v>36.06</v>
      </c>
      <c r="AU3707" s="88">
        <v>36.06</v>
      </c>
      <c r="AV3707" s="88">
        <v>36.06</v>
      </c>
      <c r="AW3707" s="88">
        <v>36.06</v>
      </c>
      <c r="AX3707" s="88">
        <v>36.06</v>
      </c>
      <c r="AY3707" s="88">
        <v>36.06</v>
      </c>
      <c r="AZ3707" s="88">
        <v>36.06</v>
      </c>
      <c r="BA3707" s="88">
        <v>36.06</v>
      </c>
      <c r="BB3707" s="89">
        <f t="shared" si="227"/>
        <v>360.6</v>
      </c>
      <c r="BC3707" s="90" t="str">
        <f t="shared" si="226"/>
        <v>OK</v>
      </c>
      <c r="BD3707" s="91" t="str">
        <f t="shared" si="228"/>
        <v xml:space="preserve">                  </v>
      </c>
      <c r="BE3707" s="92">
        <f t="shared" si="229"/>
        <v>10</v>
      </c>
    </row>
    <row r="3708" spans="1:57" s="74" customFormat="1" ht="50.1" customHeight="1" x14ac:dyDescent="0.2">
      <c r="A3708" s="78" t="s">
        <v>55</v>
      </c>
      <c r="B3708" s="78" t="s">
        <v>65</v>
      </c>
      <c r="C3708" s="78" t="s">
        <v>1039</v>
      </c>
      <c r="D3708" s="78" t="s">
        <v>575</v>
      </c>
      <c r="E3708" s="79" t="str">
        <f>+IF(C3708&lt;&gt;"",VLOOKUP(MID(C3708,18,5),NIVELES!$A$133:$B$213,2,0),"")</f>
        <v>ZAMORA_CHINCHIPE</v>
      </c>
      <c r="F3708" s="80" t="s">
        <v>275</v>
      </c>
      <c r="G3708" s="81" t="str">
        <f>+IF(F3708&lt;&gt;"",VLOOKUP(F3708,NIVELES!$A$246:$C$464,3,0),"")</f>
        <v>SUR</v>
      </c>
      <c r="H3708" s="82" t="s">
        <v>1023</v>
      </c>
      <c r="I3708" s="78" t="s">
        <v>3437</v>
      </c>
      <c r="J3708" s="78" t="s">
        <v>3438</v>
      </c>
      <c r="K3708" s="78" t="s">
        <v>3439</v>
      </c>
      <c r="L3708" s="78" t="s">
        <v>1791</v>
      </c>
      <c r="M3708" s="78" t="s">
        <v>1791</v>
      </c>
      <c r="N3708" s="78" t="s">
        <v>1791</v>
      </c>
      <c r="O3708" s="78" t="s">
        <v>2167</v>
      </c>
      <c r="P3708" s="82">
        <v>10</v>
      </c>
      <c r="Q3708" s="78" t="s">
        <v>2829</v>
      </c>
      <c r="R3708" s="82">
        <v>0</v>
      </c>
      <c r="S3708" s="82">
        <v>0</v>
      </c>
      <c r="T3708" s="82">
        <v>1</v>
      </c>
      <c r="U3708" s="82">
        <v>1</v>
      </c>
      <c r="V3708" s="82">
        <v>1</v>
      </c>
      <c r="W3708" s="82">
        <v>1</v>
      </c>
      <c r="X3708" s="82">
        <v>1</v>
      </c>
      <c r="Y3708" s="82">
        <v>1</v>
      </c>
      <c r="Z3708" s="82">
        <v>1</v>
      </c>
      <c r="AA3708" s="82">
        <v>1</v>
      </c>
      <c r="AB3708" s="82">
        <v>1</v>
      </c>
      <c r="AC3708" s="82">
        <v>1</v>
      </c>
      <c r="AD3708" s="85" t="str">
        <f>IF(A3708&lt;&gt;"",IF(D3708="DIRECCIÓN_DE_TRANSFERENCIAS","280 0031",VLOOKUP(C3708,NIVELES!$A$14:$B$105,2,0)),"")</f>
        <v>280 7510</v>
      </c>
      <c r="AE3708" s="86" t="s">
        <v>322</v>
      </c>
      <c r="AF3708" s="86" t="s">
        <v>369</v>
      </c>
      <c r="AG3708" s="79" t="str">
        <f>+IF(AF3708&lt;&gt;"",VLOOKUP(AF3708,NIVELES!$A$666:$B$673,2,0),"")</f>
        <v>ADMINISTRACIÓN_CENTRAL</v>
      </c>
      <c r="AH3708" s="78" t="s">
        <v>322</v>
      </c>
      <c r="AI3708" s="79" t="str">
        <f>IF(AH3708&lt;&gt;"",VLOOKUP(CONCATENATE(AG3708,AH3708),NIVELES!$B$676:$C$745,2,0),"")</f>
        <v>Administración De La Gestión Administrativa Financiera</v>
      </c>
      <c r="AJ3708" s="78" t="s">
        <v>517</v>
      </c>
      <c r="AK3708" s="79" t="str">
        <f>+IF(AJ3708&lt;&gt;"",VLOOKUP(AJ3708,NIVELES!$A$816:$B$892,2,0),"")</f>
        <v>NO APLICA</v>
      </c>
      <c r="AL3708" s="78" t="s">
        <v>553</v>
      </c>
      <c r="AM3708" s="78">
        <v>510408</v>
      </c>
      <c r="AN3708" s="79" t="str">
        <f>IF(AM3708&lt;&gt;"",+VLOOKUP(AM3708,NIVELES!$A$1652:$B$2466,2,0),"")</f>
        <v>Subsidio de Antigüedad</v>
      </c>
      <c r="AO3708" s="87">
        <v>555.48</v>
      </c>
      <c r="AP3708" s="88">
        <v>0</v>
      </c>
      <c r="AQ3708" s="88">
        <v>0</v>
      </c>
      <c r="AR3708" s="88">
        <v>55.54</v>
      </c>
      <c r="AS3708" s="88">
        <v>55.54</v>
      </c>
      <c r="AT3708" s="88">
        <v>55.54</v>
      </c>
      <c r="AU3708" s="88">
        <v>55.54</v>
      </c>
      <c r="AV3708" s="88">
        <v>55.54</v>
      </c>
      <c r="AW3708" s="88">
        <v>55.54</v>
      </c>
      <c r="AX3708" s="88">
        <v>55.54</v>
      </c>
      <c r="AY3708" s="88">
        <v>55.54</v>
      </c>
      <c r="AZ3708" s="88">
        <v>55.54</v>
      </c>
      <c r="BA3708" s="88">
        <v>55.62</v>
      </c>
      <c r="BB3708" s="89">
        <f t="shared" si="227"/>
        <v>555.48</v>
      </c>
      <c r="BC3708" s="90" t="str">
        <f t="shared" si="226"/>
        <v>OK</v>
      </c>
      <c r="BD3708" s="91" t="str">
        <f t="shared" si="228"/>
        <v xml:space="preserve">                  </v>
      </c>
      <c r="BE3708" s="92">
        <f t="shared" si="229"/>
        <v>10</v>
      </c>
    </row>
    <row r="3709" spans="1:57" s="74" customFormat="1" ht="50.1" customHeight="1" x14ac:dyDescent="0.2">
      <c r="A3709" s="78" t="s">
        <v>55</v>
      </c>
      <c r="B3709" s="78" t="s">
        <v>65</v>
      </c>
      <c r="C3709" s="78" t="s">
        <v>1039</v>
      </c>
      <c r="D3709" s="78" t="s">
        <v>575</v>
      </c>
      <c r="E3709" s="79" t="str">
        <f>+IF(C3709&lt;&gt;"",VLOOKUP(MID(C3709,18,5),NIVELES!$A$133:$B$213,2,0),"")</f>
        <v>ZAMORA_CHINCHIPE</v>
      </c>
      <c r="F3709" s="80" t="s">
        <v>275</v>
      </c>
      <c r="G3709" s="81" t="str">
        <f>+IF(F3709&lt;&gt;"",VLOOKUP(F3709,NIVELES!$A$246:$C$464,3,0),"")</f>
        <v>SUR</v>
      </c>
      <c r="H3709" s="82" t="s">
        <v>1023</v>
      </c>
      <c r="I3709" s="78" t="s">
        <v>3437</v>
      </c>
      <c r="J3709" s="78" t="s">
        <v>3438</v>
      </c>
      <c r="K3709" s="78" t="s">
        <v>3439</v>
      </c>
      <c r="L3709" s="78" t="s">
        <v>1791</v>
      </c>
      <c r="M3709" s="78" t="s">
        <v>1791</v>
      </c>
      <c r="N3709" s="78" t="s">
        <v>1791</v>
      </c>
      <c r="O3709" s="78" t="s">
        <v>2167</v>
      </c>
      <c r="P3709" s="82">
        <v>12</v>
      </c>
      <c r="Q3709" s="78" t="s">
        <v>2829</v>
      </c>
      <c r="R3709" s="82">
        <v>1</v>
      </c>
      <c r="S3709" s="82">
        <v>1</v>
      </c>
      <c r="T3709" s="82">
        <v>1</v>
      </c>
      <c r="U3709" s="82">
        <v>1</v>
      </c>
      <c r="V3709" s="82">
        <v>1</v>
      </c>
      <c r="W3709" s="82">
        <v>1</v>
      </c>
      <c r="X3709" s="82">
        <v>1</v>
      </c>
      <c r="Y3709" s="82">
        <v>1</v>
      </c>
      <c r="Z3709" s="82">
        <v>1</v>
      </c>
      <c r="AA3709" s="82">
        <v>1</v>
      </c>
      <c r="AB3709" s="82">
        <v>1</v>
      </c>
      <c r="AC3709" s="82">
        <v>1</v>
      </c>
      <c r="AD3709" s="85" t="str">
        <f>IF(A3709&lt;&gt;"",IF(D3709="DIRECCIÓN_DE_TRANSFERENCIAS","280 0031",VLOOKUP(C3709,NIVELES!$A$14:$B$105,2,0)),"")</f>
        <v>280 7510</v>
      </c>
      <c r="AE3709" s="86" t="s">
        <v>322</v>
      </c>
      <c r="AF3709" s="86" t="s">
        <v>369</v>
      </c>
      <c r="AG3709" s="79" t="str">
        <f>+IF(AF3709&lt;&gt;"",VLOOKUP(AF3709,NIVELES!$A$666:$B$673,2,0),"")</f>
        <v>ADMINISTRACIÓN_CENTRAL</v>
      </c>
      <c r="AH3709" s="78" t="s">
        <v>322</v>
      </c>
      <c r="AI3709" s="79" t="str">
        <f>IF(AH3709&lt;&gt;"",VLOOKUP(CONCATENATE(AG3709,AH3709),NIVELES!$B$676:$C$745,2,0),"")</f>
        <v>Administración De La Gestión Administrativa Financiera</v>
      </c>
      <c r="AJ3709" s="78" t="s">
        <v>517</v>
      </c>
      <c r="AK3709" s="79" t="str">
        <f>+IF(AJ3709&lt;&gt;"",VLOOKUP(AJ3709,NIVELES!$A$816:$B$892,2,0),"")</f>
        <v>NO APLICA</v>
      </c>
      <c r="AL3709" s="78" t="s">
        <v>553</v>
      </c>
      <c r="AM3709" s="78">
        <v>510510</v>
      </c>
      <c r="AN3709" s="79" t="str">
        <f>IF(AM3709&lt;&gt;"",+VLOOKUP(AM3709,NIVELES!$A$1652:$B$2466,2,0),"")</f>
        <v>Servicios Personales por Contrato</v>
      </c>
      <c r="AO3709" s="87">
        <v>64174</v>
      </c>
      <c r="AP3709" s="88">
        <v>3410</v>
      </c>
      <c r="AQ3709" s="88">
        <v>0</v>
      </c>
      <c r="AR3709" s="88">
        <v>12633.5</v>
      </c>
      <c r="AS3709" s="88">
        <v>5347.83</v>
      </c>
      <c r="AT3709" s="88">
        <v>5347.83</v>
      </c>
      <c r="AU3709" s="88">
        <v>5347.83</v>
      </c>
      <c r="AV3709" s="88">
        <v>5347.83</v>
      </c>
      <c r="AW3709" s="88">
        <v>5347.83</v>
      </c>
      <c r="AX3709" s="88">
        <v>5347.83</v>
      </c>
      <c r="AY3709" s="88">
        <v>5347.83</v>
      </c>
      <c r="AZ3709" s="88">
        <v>5347.83</v>
      </c>
      <c r="BA3709" s="88">
        <v>5347.86</v>
      </c>
      <c r="BB3709" s="89">
        <f t="shared" si="227"/>
        <v>64174.000000000015</v>
      </c>
      <c r="BC3709" s="90" t="str">
        <f t="shared" si="226"/>
        <v>OK</v>
      </c>
      <c r="BD3709" s="91" t="str">
        <f t="shared" si="228"/>
        <v xml:space="preserve">                  </v>
      </c>
      <c r="BE3709" s="92">
        <f t="shared" si="229"/>
        <v>12</v>
      </c>
    </row>
    <row r="3710" spans="1:57" s="74" customFormat="1" ht="50.1" customHeight="1" x14ac:dyDescent="0.2">
      <c r="A3710" s="78" t="s">
        <v>55</v>
      </c>
      <c r="B3710" s="78" t="s">
        <v>65</v>
      </c>
      <c r="C3710" s="78" t="s">
        <v>1039</v>
      </c>
      <c r="D3710" s="78" t="s">
        <v>575</v>
      </c>
      <c r="E3710" s="79" t="str">
        <f>+IF(C3710&lt;&gt;"",VLOOKUP(MID(C3710,18,5),NIVELES!$A$133:$B$213,2,0),"")</f>
        <v>ZAMORA_CHINCHIPE</v>
      </c>
      <c r="F3710" s="80" t="s">
        <v>275</v>
      </c>
      <c r="G3710" s="81" t="str">
        <f>+IF(F3710&lt;&gt;"",VLOOKUP(F3710,NIVELES!$A$246:$C$464,3,0),"")</f>
        <v>SUR</v>
      </c>
      <c r="H3710" s="82" t="s">
        <v>1023</v>
      </c>
      <c r="I3710" s="78" t="s">
        <v>3437</v>
      </c>
      <c r="J3710" s="78" t="s">
        <v>3438</v>
      </c>
      <c r="K3710" s="78" t="s">
        <v>3439</v>
      </c>
      <c r="L3710" s="78" t="s">
        <v>1791</v>
      </c>
      <c r="M3710" s="78" t="s">
        <v>1791</v>
      </c>
      <c r="N3710" s="78" t="s">
        <v>1791</v>
      </c>
      <c r="O3710" s="78" t="s">
        <v>2167</v>
      </c>
      <c r="P3710" s="82">
        <v>12</v>
      </c>
      <c r="Q3710" s="78" t="s">
        <v>2829</v>
      </c>
      <c r="R3710" s="82">
        <v>1</v>
      </c>
      <c r="S3710" s="82">
        <v>1</v>
      </c>
      <c r="T3710" s="82">
        <v>1</v>
      </c>
      <c r="U3710" s="82">
        <v>1</v>
      </c>
      <c r="V3710" s="82">
        <v>1</v>
      </c>
      <c r="W3710" s="82">
        <v>1</v>
      </c>
      <c r="X3710" s="82">
        <v>1</v>
      </c>
      <c r="Y3710" s="82">
        <v>1</v>
      </c>
      <c r="Z3710" s="82">
        <v>1</v>
      </c>
      <c r="AA3710" s="82">
        <v>1</v>
      </c>
      <c r="AB3710" s="82">
        <v>1</v>
      </c>
      <c r="AC3710" s="82">
        <v>1</v>
      </c>
      <c r="AD3710" s="85" t="str">
        <f>IF(A3710&lt;&gt;"",IF(D3710="DIRECCIÓN_DE_TRANSFERENCIAS","280 0031",VLOOKUP(C3710,NIVELES!$A$14:$B$105,2,0)),"")</f>
        <v>280 7510</v>
      </c>
      <c r="AE3710" s="86" t="s">
        <v>322</v>
      </c>
      <c r="AF3710" s="86" t="s">
        <v>369</v>
      </c>
      <c r="AG3710" s="79" t="str">
        <f>+IF(AF3710&lt;&gt;"",VLOOKUP(AF3710,NIVELES!$A$666:$B$673,2,0),"")</f>
        <v>ADMINISTRACIÓN_CENTRAL</v>
      </c>
      <c r="AH3710" s="78" t="s">
        <v>322</v>
      </c>
      <c r="AI3710" s="79" t="str">
        <f>IF(AH3710&lt;&gt;"",VLOOKUP(CONCATENATE(AG3710,AH3710),NIVELES!$B$676:$C$745,2,0),"")</f>
        <v>Administración De La Gestión Administrativa Financiera</v>
      </c>
      <c r="AJ3710" s="78" t="s">
        <v>517</v>
      </c>
      <c r="AK3710" s="79" t="str">
        <f>+IF(AJ3710&lt;&gt;"",VLOOKUP(AJ3710,NIVELES!$A$816:$B$892,2,0),"")</f>
        <v>NO APLICA</v>
      </c>
      <c r="AL3710" s="78" t="s">
        <v>553</v>
      </c>
      <c r="AM3710" s="78">
        <v>510601</v>
      </c>
      <c r="AN3710" s="79" t="str">
        <f>IF(AM3710&lt;&gt;"",+VLOOKUP(AM3710,NIVELES!$A$1652:$B$2466,2,0),"")</f>
        <v>Aporte Patronal</v>
      </c>
      <c r="AO3710" s="87">
        <v>25802.46</v>
      </c>
      <c r="AP3710" s="88">
        <v>2111.81</v>
      </c>
      <c r="AQ3710" s="88">
        <v>0</v>
      </c>
      <c r="AR3710" s="88">
        <v>4338.82</v>
      </c>
      <c r="AS3710" s="88">
        <v>2150.21</v>
      </c>
      <c r="AT3710" s="88">
        <v>2150.21</v>
      </c>
      <c r="AU3710" s="88">
        <v>2150.21</v>
      </c>
      <c r="AV3710" s="88">
        <v>2150.21</v>
      </c>
      <c r="AW3710" s="88">
        <v>2150.21</v>
      </c>
      <c r="AX3710" s="88">
        <v>2150.21</v>
      </c>
      <c r="AY3710" s="88">
        <v>2150.21</v>
      </c>
      <c r="AZ3710" s="88">
        <v>2150.21</v>
      </c>
      <c r="BA3710" s="88">
        <v>2150.15</v>
      </c>
      <c r="BB3710" s="89">
        <f t="shared" si="227"/>
        <v>25802.459999999995</v>
      </c>
      <c r="BC3710" s="90" t="str">
        <f t="shared" si="226"/>
        <v>OK</v>
      </c>
      <c r="BD3710" s="91" t="str">
        <f t="shared" si="228"/>
        <v xml:space="preserve">                  </v>
      </c>
      <c r="BE3710" s="92">
        <f t="shared" si="229"/>
        <v>12</v>
      </c>
    </row>
    <row r="3711" spans="1:57" s="74" customFormat="1" ht="50.1" customHeight="1" x14ac:dyDescent="0.2">
      <c r="A3711" s="78" t="s">
        <v>55</v>
      </c>
      <c r="B3711" s="78" t="s">
        <v>65</v>
      </c>
      <c r="C3711" s="78" t="s">
        <v>1039</v>
      </c>
      <c r="D3711" s="78" t="s">
        <v>575</v>
      </c>
      <c r="E3711" s="79" t="str">
        <f>+IF(C3711&lt;&gt;"",VLOOKUP(MID(C3711,18,5),NIVELES!$A$133:$B$213,2,0),"")</f>
        <v>ZAMORA_CHINCHIPE</v>
      </c>
      <c r="F3711" s="80" t="s">
        <v>275</v>
      </c>
      <c r="G3711" s="81" t="str">
        <f>+IF(F3711&lt;&gt;"",VLOOKUP(F3711,NIVELES!$A$246:$C$464,3,0),"")</f>
        <v>SUR</v>
      </c>
      <c r="H3711" s="82" t="s">
        <v>1023</v>
      </c>
      <c r="I3711" s="78" t="s">
        <v>3437</v>
      </c>
      <c r="J3711" s="78" t="s">
        <v>3438</v>
      </c>
      <c r="K3711" s="78" t="s">
        <v>3439</v>
      </c>
      <c r="L3711" s="78" t="s">
        <v>1791</v>
      </c>
      <c r="M3711" s="78" t="s">
        <v>1791</v>
      </c>
      <c r="N3711" s="78" t="s">
        <v>1791</v>
      </c>
      <c r="O3711" s="78" t="s">
        <v>2167</v>
      </c>
      <c r="P3711" s="82">
        <v>12</v>
      </c>
      <c r="Q3711" s="78" t="s">
        <v>2829</v>
      </c>
      <c r="R3711" s="82">
        <v>1</v>
      </c>
      <c r="S3711" s="82">
        <v>1</v>
      </c>
      <c r="T3711" s="82">
        <v>1</v>
      </c>
      <c r="U3711" s="82">
        <v>1</v>
      </c>
      <c r="V3711" s="82">
        <v>1</v>
      </c>
      <c r="W3711" s="82">
        <v>1</v>
      </c>
      <c r="X3711" s="82">
        <v>1</v>
      </c>
      <c r="Y3711" s="82">
        <v>1</v>
      </c>
      <c r="Z3711" s="82">
        <v>1</v>
      </c>
      <c r="AA3711" s="82">
        <v>1</v>
      </c>
      <c r="AB3711" s="82">
        <v>1</v>
      </c>
      <c r="AC3711" s="82">
        <v>1</v>
      </c>
      <c r="AD3711" s="85" t="str">
        <f>IF(A3711&lt;&gt;"",IF(D3711="DIRECCIÓN_DE_TRANSFERENCIAS","280 0031",VLOOKUP(C3711,NIVELES!$A$14:$B$105,2,0)),"")</f>
        <v>280 7510</v>
      </c>
      <c r="AE3711" s="86" t="s">
        <v>322</v>
      </c>
      <c r="AF3711" s="86" t="s">
        <v>369</v>
      </c>
      <c r="AG3711" s="79" t="str">
        <f>+IF(AF3711&lt;&gt;"",VLOOKUP(AF3711,NIVELES!$A$666:$B$673,2,0),"")</f>
        <v>ADMINISTRACIÓN_CENTRAL</v>
      </c>
      <c r="AH3711" s="78" t="s">
        <v>322</v>
      </c>
      <c r="AI3711" s="79" t="str">
        <f>IF(AH3711&lt;&gt;"",VLOOKUP(CONCATENATE(AG3711,AH3711),NIVELES!$B$676:$C$745,2,0),"")</f>
        <v>Administración De La Gestión Administrativa Financiera</v>
      </c>
      <c r="AJ3711" s="78" t="s">
        <v>517</v>
      </c>
      <c r="AK3711" s="79" t="str">
        <f>+IF(AJ3711&lt;&gt;"",VLOOKUP(AJ3711,NIVELES!$A$816:$B$892,2,0),"")</f>
        <v>NO APLICA</v>
      </c>
      <c r="AL3711" s="78" t="s">
        <v>553</v>
      </c>
      <c r="AM3711" s="78">
        <v>510602</v>
      </c>
      <c r="AN3711" s="79" t="str">
        <f>IF(AM3711&lt;&gt;"",+VLOOKUP(AM3711,NIVELES!$A$1652:$B$2466,2,0),"")</f>
        <v>Fondo de Reserva</v>
      </c>
      <c r="AO3711" s="87">
        <v>21724.080000000002</v>
      </c>
      <c r="AP3711" s="88">
        <v>0</v>
      </c>
      <c r="AQ3711" s="88">
        <v>1772.2</v>
      </c>
      <c r="AR3711" s="88">
        <v>3658.82</v>
      </c>
      <c r="AS3711" s="88">
        <v>1810.34</v>
      </c>
      <c r="AT3711" s="88">
        <v>1810.34</v>
      </c>
      <c r="AU3711" s="88">
        <v>1810.34</v>
      </c>
      <c r="AV3711" s="88">
        <v>1810.34</v>
      </c>
      <c r="AW3711" s="88">
        <v>1810.34</v>
      </c>
      <c r="AX3711" s="88">
        <v>1810.34</v>
      </c>
      <c r="AY3711" s="88">
        <v>1810.34</v>
      </c>
      <c r="AZ3711" s="88">
        <v>1810.34</v>
      </c>
      <c r="BA3711" s="88">
        <v>1810.34</v>
      </c>
      <c r="BB3711" s="89">
        <f t="shared" si="227"/>
        <v>21724.080000000002</v>
      </c>
      <c r="BC3711" s="90" t="str">
        <f t="shared" si="226"/>
        <v>OK</v>
      </c>
      <c r="BD3711" s="91" t="str">
        <f t="shared" si="228"/>
        <v xml:space="preserve">                  </v>
      </c>
      <c r="BE3711" s="92">
        <f t="shared" si="229"/>
        <v>12</v>
      </c>
    </row>
    <row r="3712" spans="1:57" s="74" customFormat="1" ht="50.1" customHeight="1" x14ac:dyDescent="0.2">
      <c r="A3712" s="78" t="s">
        <v>55</v>
      </c>
      <c r="B3712" s="78" t="s">
        <v>65</v>
      </c>
      <c r="C3712" s="78" t="s">
        <v>1039</v>
      </c>
      <c r="D3712" s="78" t="s">
        <v>575</v>
      </c>
      <c r="E3712" s="79" t="str">
        <f>+IF(C3712&lt;&gt;"",VLOOKUP(MID(C3712,18,5),NIVELES!$A$133:$B$213,2,0),"")</f>
        <v>ZAMORA_CHINCHIPE</v>
      </c>
      <c r="F3712" s="80" t="s">
        <v>275</v>
      </c>
      <c r="G3712" s="81" t="str">
        <f>+IF(F3712&lt;&gt;"",VLOOKUP(F3712,NIVELES!$A$246:$C$464,3,0),"")</f>
        <v>SUR</v>
      </c>
      <c r="H3712" s="82" t="s">
        <v>1023</v>
      </c>
      <c r="I3712" s="78" t="s">
        <v>3440</v>
      </c>
      <c r="J3712" s="78" t="s">
        <v>3438</v>
      </c>
      <c r="K3712" s="78" t="s">
        <v>3439</v>
      </c>
      <c r="L3712" s="78" t="s">
        <v>1791</v>
      </c>
      <c r="M3712" s="78" t="s">
        <v>1791</v>
      </c>
      <c r="N3712" s="78" t="s">
        <v>1791</v>
      </c>
      <c r="O3712" s="78" t="s">
        <v>3441</v>
      </c>
      <c r="P3712" s="82">
        <v>12</v>
      </c>
      <c r="Q3712" s="78" t="s">
        <v>3442</v>
      </c>
      <c r="R3712" s="82">
        <v>1</v>
      </c>
      <c r="S3712" s="82">
        <v>1</v>
      </c>
      <c r="T3712" s="82">
        <v>1</v>
      </c>
      <c r="U3712" s="82">
        <v>1</v>
      </c>
      <c r="V3712" s="82">
        <v>1</v>
      </c>
      <c r="W3712" s="82">
        <v>1</v>
      </c>
      <c r="X3712" s="82">
        <v>1</v>
      </c>
      <c r="Y3712" s="82">
        <v>1</v>
      </c>
      <c r="Z3712" s="82">
        <v>1</v>
      </c>
      <c r="AA3712" s="82">
        <v>1</v>
      </c>
      <c r="AB3712" s="82">
        <v>1</v>
      </c>
      <c r="AC3712" s="82">
        <v>1</v>
      </c>
      <c r="AD3712" s="85" t="str">
        <f>IF(A3712&lt;&gt;"",IF(D3712="DIRECCIÓN_DE_TRANSFERENCIAS","280 0031",VLOOKUP(C3712,NIVELES!$A$14:$B$105,2,0)),"")</f>
        <v>280 7510</v>
      </c>
      <c r="AE3712" s="86" t="s">
        <v>322</v>
      </c>
      <c r="AF3712" s="86" t="s">
        <v>369</v>
      </c>
      <c r="AG3712" s="79" t="str">
        <f>+IF(AF3712&lt;&gt;"",VLOOKUP(AF3712,NIVELES!$A$666:$B$673,2,0),"")</f>
        <v>ADMINISTRACIÓN_CENTRAL</v>
      </c>
      <c r="AH3712" s="78" t="s">
        <v>322</v>
      </c>
      <c r="AI3712" s="79" t="str">
        <f>IF(AH3712&lt;&gt;"",VLOOKUP(CONCATENATE(AG3712,AH3712),NIVELES!$B$676:$C$745,2,0),"")</f>
        <v>Administración De La Gestión Administrativa Financiera</v>
      </c>
      <c r="AJ3712" s="78" t="s">
        <v>517</v>
      </c>
      <c r="AK3712" s="79" t="str">
        <f>+IF(AJ3712&lt;&gt;"",VLOOKUP(AJ3712,NIVELES!$A$816:$B$892,2,0),"")</f>
        <v>NO APLICA</v>
      </c>
      <c r="AL3712" s="78" t="s">
        <v>554</v>
      </c>
      <c r="AM3712" s="78">
        <v>530101</v>
      </c>
      <c r="AN3712" s="79" t="str">
        <f>IF(AM3712&lt;&gt;"",+VLOOKUP(AM3712,NIVELES!$A$1652:$B$2466,2,0),"")</f>
        <v>Agua Potable</v>
      </c>
      <c r="AO3712" s="87">
        <v>1485</v>
      </c>
      <c r="AP3712" s="88">
        <v>8.75</v>
      </c>
      <c r="AQ3712" s="88">
        <v>17.39</v>
      </c>
      <c r="AR3712" s="88">
        <v>345.11</v>
      </c>
      <c r="AS3712" s="88">
        <v>123.75</v>
      </c>
      <c r="AT3712" s="88">
        <v>123.75</v>
      </c>
      <c r="AU3712" s="88">
        <v>123.75</v>
      </c>
      <c r="AV3712" s="88">
        <v>123.75</v>
      </c>
      <c r="AW3712" s="88">
        <v>123.75</v>
      </c>
      <c r="AX3712" s="88">
        <v>123.75</v>
      </c>
      <c r="AY3712" s="88">
        <v>123.75</v>
      </c>
      <c r="AZ3712" s="88">
        <v>123.75</v>
      </c>
      <c r="BA3712" s="88">
        <v>123.75</v>
      </c>
      <c r="BB3712" s="89">
        <f t="shared" si="227"/>
        <v>1485</v>
      </c>
      <c r="BC3712" s="90" t="str">
        <f t="shared" si="226"/>
        <v>OK</v>
      </c>
      <c r="BD3712" s="91" t="str">
        <f t="shared" si="228"/>
        <v xml:space="preserve">                  </v>
      </c>
      <c r="BE3712" s="92">
        <f t="shared" si="229"/>
        <v>12</v>
      </c>
    </row>
    <row r="3713" spans="1:57" s="74" customFormat="1" ht="50.1" customHeight="1" x14ac:dyDescent="0.2">
      <c r="A3713" s="78" t="s">
        <v>55</v>
      </c>
      <c r="B3713" s="78" t="s">
        <v>65</v>
      </c>
      <c r="C3713" s="78" t="s">
        <v>1039</v>
      </c>
      <c r="D3713" s="78" t="s">
        <v>575</v>
      </c>
      <c r="E3713" s="79" t="str">
        <f>+IF(C3713&lt;&gt;"",VLOOKUP(MID(C3713,18,5),NIVELES!$A$133:$B$213,2,0),"")</f>
        <v>ZAMORA_CHINCHIPE</v>
      </c>
      <c r="F3713" s="80" t="s">
        <v>275</v>
      </c>
      <c r="G3713" s="81" t="str">
        <f>+IF(F3713&lt;&gt;"",VLOOKUP(F3713,NIVELES!$A$246:$C$464,3,0),"")</f>
        <v>SUR</v>
      </c>
      <c r="H3713" s="82" t="s">
        <v>1023</v>
      </c>
      <c r="I3713" s="78" t="s">
        <v>3440</v>
      </c>
      <c r="J3713" s="78" t="s">
        <v>3438</v>
      </c>
      <c r="K3713" s="78" t="s">
        <v>3439</v>
      </c>
      <c r="L3713" s="78" t="s">
        <v>1791</v>
      </c>
      <c r="M3713" s="78" t="s">
        <v>1791</v>
      </c>
      <c r="N3713" s="78" t="s">
        <v>1791</v>
      </c>
      <c r="O3713" s="78" t="s">
        <v>3443</v>
      </c>
      <c r="P3713" s="82">
        <v>12</v>
      </c>
      <c r="Q3713" s="78" t="s">
        <v>3442</v>
      </c>
      <c r="R3713" s="82">
        <v>1</v>
      </c>
      <c r="S3713" s="82">
        <v>1</v>
      </c>
      <c r="T3713" s="82">
        <v>1</v>
      </c>
      <c r="U3713" s="82">
        <v>1</v>
      </c>
      <c r="V3713" s="82">
        <v>1</v>
      </c>
      <c r="W3713" s="82">
        <v>1</v>
      </c>
      <c r="X3713" s="82">
        <v>1</v>
      </c>
      <c r="Y3713" s="82">
        <v>1</v>
      </c>
      <c r="Z3713" s="82">
        <v>1</v>
      </c>
      <c r="AA3713" s="82">
        <v>1</v>
      </c>
      <c r="AB3713" s="82">
        <v>1</v>
      </c>
      <c r="AC3713" s="82">
        <v>1</v>
      </c>
      <c r="AD3713" s="85" t="str">
        <f>IF(A3713&lt;&gt;"",IF(D3713="DIRECCIÓN_DE_TRANSFERENCIAS","280 0031",VLOOKUP(C3713,NIVELES!$A$14:$B$105,2,0)),"")</f>
        <v>280 7510</v>
      </c>
      <c r="AE3713" s="86" t="s">
        <v>322</v>
      </c>
      <c r="AF3713" s="86" t="s">
        <v>369</v>
      </c>
      <c r="AG3713" s="79" t="str">
        <f>+IF(AF3713&lt;&gt;"",VLOOKUP(AF3713,NIVELES!$A$666:$B$673,2,0),"")</f>
        <v>ADMINISTRACIÓN_CENTRAL</v>
      </c>
      <c r="AH3713" s="78" t="s">
        <v>322</v>
      </c>
      <c r="AI3713" s="79" t="str">
        <f>IF(AH3713&lt;&gt;"",VLOOKUP(CONCATENATE(AG3713,AH3713),NIVELES!$B$676:$C$745,2,0),"")</f>
        <v>Administración De La Gestión Administrativa Financiera</v>
      </c>
      <c r="AJ3713" s="78" t="s">
        <v>517</v>
      </c>
      <c r="AK3713" s="79" t="str">
        <f>+IF(AJ3713&lt;&gt;"",VLOOKUP(AJ3713,NIVELES!$A$816:$B$892,2,0),"")</f>
        <v>NO APLICA</v>
      </c>
      <c r="AL3713" s="78" t="s">
        <v>554</v>
      </c>
      <c r="AM3713" s="78">
        <v>530104</v>
      </c>
      <c r="AN3713" s="79" t="str">
        <f>IF(AM3713&lt;&gt;"",+VLOOKUP(AM3713,NIVELES!$A$1652:$B$2466,2,0),"")</f>
        <v>Energía Eléctrica</v>
      </c>
      <c r="AO3713" s="87">
        <v>2038</v>
      </c>
      <c r="AP3713" s="88">
        <v>138.43</v>
      </c>
      <c r="AQ3713" s="88">
        <v>168.89</v>
      </c>
      <c r="AR3713" s="88">
        <v>202.17</v>
      </c>
      <c r="AS3713" s="88">
        <v>169.83</v>
      </c>
      <c r="AT3713" s="88">
        <v>169.83</v>
      </c>
      <c r="AU3713" s="88">
        <v>169.83</v>
      </c>
      <c r="AV3713" s="88">
        <v>169.83</v>
      </c>
      <c r="AW3713" s="88">
        <v>169.83</v>
      </c>
      <c r="AX3713" s="88">
        <v>169.83</v>
      </c>
      <c r="AY3713" s="88">
        <v>169.83</v>
      </c>
      <c r="AZ3713" s="88">
        <v>169.83</v>
      </c>
      <c r="BA3713" s="88">
        <v>169.87</v>
      </c>
      <c r="BB3713" s="89">
        <f t="shared" si="227"/>
        <v>2038</v>
      </c>
      <c r="BC3713" s="90" t="str">
        <f t="shared" si="226"/>
        <v>OK</v>
      </c>
      <c r="BD3713" s="91" t="str">
        <f t="shared" si="228"/>
        <v xml:space="preserve">                  </v>
      </c>
      <c r="BE3713" s="92">
        <f t="shared" si="229"/>
        <v>12</v>
      </c>
    </row>
    <row r="3714" spans="1:57" s="74" customFormat="1" ht="50.1" customHeight="1" x14ac:dyDescent="0.2">
      <c r="A3714" s="78" t="s">
        <v>55</v>
      </c>
      <c r="B3714" s="78" t="s">
        <v>65</v>
      </c>
      <c r="C3714" s="78" t="s">
        <v>1039</v>
      </c>
      <c r="D3714" s="78" t="s">
        <v>575</v>
      </c>
      <c r="E3714" s="79" t="str">
        <f>+IF(C3714&lt;&gt;"",VLOOKUP(MID(C3714,18,5),NIVELES!$A$133:$B$213,2,0),"")</f>
        <v>ZAMORA_CHINCHIPE</v>
      </c>
      <c r="F3714" s="80" t="s">
        <v>275</v>
      </c>
      <c r="G3714" s="81" t="str">
        <f>+IF(F3714&lt;&gt;"",VLOOKUP(F3714,NIVELES!$A$246:$C$464,3,0),"")</f>
        <v>SUR</v>
      </c>
      <c r="H3714" s="82" t="s">
        <v>1023</v>
      </c>
      <c r="I3714" s="78" t="s">
        <v>3440</v>
      </c>
      <c r="J3714" s="78" t="s">
        <v>3438</v>
      </c>
      <c r="K3714" s="78" t="s">
        <v>3439</v>
      </c>
      <c r="L3714" s="78" t="s">
        <v>1791</v>
      </c>
      <c r="M3714" s="78" t="s">
        <v>1791</v>
      </c>
      <c r="N3714" s="78" t="s">
        <v>1791</v>
      </c>
      <c r="O3714" s="78" t="s">
        <v>3444</v>
      </c>
      <c r="P3714" s="82">
        <v>12</v>
      </c>
      <c r="Q3714" s="78" t="s">
        <v>3442</v>
      </c>
      <c r="R3714" s="82">
        <v>1</v>
      </c>
      <c r="S3714" s="82">
        <v>1</v>
      </c>
      <c r="T3714" s="82">
        <v>1</v>
      </c>
      <c r="U3714" s="82">
        <v>1</v>
      </c>
      <c r="V3714" s="82">
        <v>1</v>
      </c>
      <c r="W3714" s="82">
        <v>1</v>
      </c>
      <c r="X3714" s="82">
        <v>1</v>
      </c>
      <c r="Y3714" s="82">
        <v>1</v>
      </c>
      <c r="Z3714" s="82">
        <v>1</v>
      </c>
      <c r="AA3714" s="82">
        <v>1</v>
      </c>
      <c r="AB3714" s="82">
        <v>1</v>
      </c>
      <c r="AC3714" s="82">
        <v>1</v>
      </c>
      <c r="AD3714" s="85" t="str">
        <f>IF(A3714&lt;&gt;"",IF(D3714="DIRECCIÓN_DE_TRANSFERENCIAS","280 0031",VLOOKUP(C3714,NIVELES!$A$14:$B$105,2,0)),"")</f>
        <v>280 7510</v>
      </c>
      <c r="AE3714" s="86" t="s">
        <v>322</v>
      </c>
      <c r="AF3714" s="86" t="s">
        <v>369</v>
      </c>
      <c r="AG3714" s="79" t="str">
        <f>+IF(AF3714&lt;&gt;"",VLOOKUP(AF3714,NIVELES!$A$666:$B$673,2,0),"")</f>
        <v>ADMINISTRACIÓN_CENTRAL</v>
      </c>
      <c r="AH3714" s="78" t="s">
        <v>322</v>
      </c>
      <c r="AI3714" s="79" t="str">
        <f>IF(AH3714&lt;&gt;"",VLOOKUP(CONCATENATE(AG3714,AH3714),NIVELES!$B$676:$C$745,2,0),"")</f>
        <v>Administración De La Gestión Administrativa Financiera</v>
      </c>
      <c r="AJ3714" s="78" t="s">
        <v>517</v>
      </c>
      <c r="AK3714" s="79" t="str">
        <f>+IF(AJ3714&lt;&gt;"",VLOOKUP(AJ3714,NIVELES!$A$816:$B$892,2,0),"")</f>
        <v>NO APLICA</v>
      </c>
      <c r="AL3714" s="78" t="s">
        <v>554</v>
      </c>
      <c r="AM3714" s="78">
        <v>530105</v>
      </c>
      <c r="AN3714" s="79" t="str">
        <f>IF(AM3714&lt;&gt;"",+VLOOKUP(AM3714,NIVELES!$A$1652:$B$2466,2,0),"")</f>
        <v>Telecomunicaciones</v>
      </c>
      <c r="AO3714" s="87">
        <v>3500</v>
      </c>
      <c r="AP3714" s="88">
        <v>97.44</v>
      </c>
      <c r="AQ3714" s="88">
        <v>85.53</v>
      </c>
      <c r="AR3714" s="88">
        <v>692.04</v>
      </c>
      <c r="AS3714" s="88">
        <v>291.67</v>
      </c>
      <c r="AT3714" s="88">
        <v>291.67</v>
      </c>
      <c r="AU3714" s="88">
        <v>291.67</v>
      </c>
      <c r="AV3714" s="88">
        <v>291.67</v>
      </c>
      <c r="AW3714" s="88">
        <v>291.67</v>
      </c>
      <c r="AX3714" s="88">
        <v>291.67</v>
      </c>
      <c r="AY3714" s="88">
        <v>291.67</v>
      </c>
      <c r="AZ3714" s="88">
        <v>291.67</v>
      </c>
      <c r="BA3714" s="88">
        <v>291.63</v>
      </c>
      <c r="BB3714" s="89">
        <f t="shared" si="227"/>
        <v>3500.0000000000005</v>
      </c>
      <c r="BC3714" s="90" t="str">
        <f t="shared" si="226"/>
        <v>OK</v>
      </c>
      <c r="BD3714" s="91" t="str">
        <f t="shared" si="228"/>
        <v xml:space="preserve">                  </v>
      </c>
      <c r="BE3714" s="92">
        <f t="shared" si="229"/>
        <v>12</v>
      </c>
    </row>
    <row r="3715" spans="1:57" s="74" customFormat="1" ht="50.1" customHeight="1" x14ac:dyDescent="0.2">
      <c r="A3715" s="78" t="s">
        <v>55</v>
      </c>
      <c r="B3715" s="78" t="s">
        <v>65</v>
      </c>
      <c r="C3715" s="78" t="s">
        <v>1039</v>
      </c>
      <c r="D3715" s="78" t="s">
        <v>575</v>
      </c>
      <c r="E3715" s="79" t="str">
        <f>+IF(C3715&lt;&gt;"",VLOOKUP(MID(C3715,18,5),NIVELES!$A$133:$B$213,2,0),"")</f>
        <v>ZAMORA_CHINCHIPE</v>
      </c>
      <c r="F3715" s="80" t="s">
        <v>275</v>
      </c>
      <c r="G3715" s="81" t="str">
        <f>+IF(F3715&lt;&gt;"",VLOOKUP(F3715,NIVELES!$A$246:$C$464,3,0),"")</f>
        <v>SUR</v>
      </c>
      <c r="H3715" s="82" t="s">
        <v>1023</v>
      </c>
      <c r="I3715" s="78" t="s">
        <v>3440</v>
      </c>
      <c r="J3715" s="78" t="s">
        <v>3438</v>
      </c>
      <c r="K3715" s="78" t="s">
        <v>3439</v>
      </c>
      <c r="L3715" s="78" t="s">
        <v>1791</v>
      </c>
      <c r="M3715" s="78" t="s">
        <v>1791</v>
      </c>
      <c r="N3715" s="78" t="s">
        <v>1791</v>
      </c>
      <c r="O3715" s="78" t="s">
        <v>3445</v>
      </c>
      <c r="P3715" s="82">
        <v>11</v>
      </c>
      <c r="Q3715" s="78" t="s">
        <v>3442</v>
      </c>
      <c r="R3715" s="82">
        <v>0</v>
      </c>
      <c r="S3715" s="82">
        <v>1</v>
      </c>
      <c r="T3715" s="82">
        <v>1</v>
      </c>
      <c r="U3715" s="82">
        <v>1</v>
      </c>
      <c r="V3715" s="82">
        <v>1</v>
      </c>
      <c r="W3715" s="82">
        <v>1</v>
      </c>
      <c r="X3715" s="82">
        <v>1</v>
      </c>
      <c r="Y3715" s="82">
        <v>1</v>
      </c>
      <c r="Z3715" s="82">
        <v>1</v>
      </c>
      <c r="AA3715" s="82">
        <v>1</v>
      </c>
      <c r="AB3715" s="82">
        <v>1</v>
      </c>
      <c r="AC3715" s="82">
        <v>1</v>
      </c>
      <c r="AD3715" s="85" t="str">
        <f>IF(A3715&lt;&gt;"",IF(D3715="DIRECCIÓN_DE_TRANSFERENCIAS","280 0031",VLOOKUP(C3715,NIVELES!$A$14:$B$105,2,0)),"")</f>
        <v>280 7510</v>
      </c>
      <c r="AE3715" s="86" t="s">
        <v>322</v>
      </c>
      <c r="AF3715" s="86" t="s">
        <v>369</v>
      </c>
      <c r="AG3715" s="79" t="str">
        <f>+IF(AF3715&lt;&gt;"",VLOOKUP(AF3715,NIVELES!$A$666:$B$673,2,0),"")</f>
        <v>ADMINISTRACIÓN_CENTRAL</v>
      </c>
      <c r="AH3715" s="78" t="s">
        <v>322</v>
      </c>
      <c r="AI3715" s="79" t="str">
        <f>IF(AH3715&lt;&gt;"",VLOOKUP(CONCATENATE(AG3715,AH3715),NIVELES!$B$676:$C$745,2,0),"")</f>
        <v>Administración De La Gestión Administrativa Financiera</v>
      </c>
      <c r="AJ3715" s="78" t="s">
        <v>517</v>
      </c>
      <c r="AK3715" s="79" t="str">
        <f>+IF(AJ3715&lt;&gt;"",VLOOKUP(AJ3715,NIVELES!$A$816:$B$892,2,0),"")</f>
        <v>NO APLICA</v>
      </c>
      <c r="AL3715" s="78" t="s">
        <v>554</v>
      </c>
      <c r="AM3715" s="78">
        <v>530106</v>
      </c>
      <c r="AN3715" s="79" t="str">
        <f>IF(AM3715&lt;&gt;"",+VLOOKUP(AM3715,NIVELES!$A$1652:$B$2466,2,0),"")</f>
        <v>Servicio de Correo</v>
      </c>
      <c r="AO3715" s="87">
        <v>300</v>
      </c>
      <c r="AP3715" s="88">
        <v>0</v>
      </c>
      <c r="AQ3715" s="88">
        <v>0</v>
      </c>
      <c r="AR3715" s="88">
        <v>75</v>
      </c>
      <c r="AS3715" s="88">
        <v>25</v>
      </c>
      <c r="AT3715" s="88">
        <v>25</v>
      </c>
      <c r="AU3715" s="88">
        <v>25</v>
      </c>
      <c r="AV3715" s="88">
        <v>25</v>
      </c>
      <c r="AW3715" s="88">
        <v>25</v>
      </c>
      <c r="AX3715" s="88">
        <v>25</v>
      </c>
      <c r="AY3715" s="88">
        <v>25</v>
      </c>
      <c r="AZ3715" s="88">
        <v>25</v>
      </c>
      <c r="BA3715" s="88">
        <v>25</v>
      </c>
      <c r="BB3715" s="89">
        <f t="shared" si="227"/>
        <v>300</v>
      </c>
      <c r="BC3715" s="90" t="str">
        <f t="shared" si="226"/>
        <v>OK</v>
      </c>
      <c r="BD3715" s="91" t="str">
        <f t="shared" si="228"/>
        <v xml:space="preserve">                  </v>
      </c>
      <c r="BE3715" s="92">
        <f t="shared" si="229"/>
        <v>11</v>
      </c>
    </row>
    <row r="3716" spans="1:57" s="74" customFormat="1" ht="50.1" customHeight="1" x14ac:dyDescent="0.2">
      <c r="A3716" s="78" t="s">
        <v>55</v>
      </c>
      <c r="B3716" s="78" t="s">
        <v>65</v>
      </c>
      <c r="C3716" s="78" t="s">
        <v>1039</v>
      </c>
      <c r="D3716" s="78" t="s">
        <v>575</v>
      </c>
      <c r="E3716" s="79" t="str">
        <f>+IF(C3716&lt;&gt;"",VLOOKUP(MID(C3716,18,5),NIVELES!$A$133:$B$213,2,0),"")</f>
        <v>ZAMORA_CHINCHIPE</v>
      </c>
      <c r="F3716" s="80" t="s">
        <v>275</v>
      </c>
      <c r="G3716" s="81" t="str">
        <f>+IF(F3716&lt;&gt;"",VLOOKUP(F3716,NIVELES!$A$246:$C$464,3,0),"")</f>
        <v>SUR</v>
      </c>
      <c r="H3716" s="82" t="s">
        <v>1023</v>
      </c>
      <c r="I3716" s="78" t="s">
        <v>3440</v>
      </c>
      <c r="J3716" s="78" t="s">
        <v>3438</v>
      </c>
      <c r="K3716" s="78" t="s">
        <v>3439</v>
      </c>
      <c r="L3716" s="78" t="s">
        <v>1791</v>
      </c>
      <c r="M3716" s="78" t="s">
        <v>1791</v>
      </c>
      <c r="N3716" s="78" t="s">
        <v>1791</v>
      </c>
      <c r="O3716" s="78" t="s">
        <v>3446</v>
      </c>
      <c r="P3716" s="82">
        <v>11</v>
      </c>
      <c r="Q3716" s="78" t="s">
        <v>3442</v>
      </c>
      <c r="R3716" s="82">
        <v>0</v>
      </c>
      <c r="S3716" s="82">
        <v>1</v>
      </c>
      <c r="T3716" s="82">
        <v>1</v>
      </c>
      <c r="U3716" s="82">
        <v>1</v>
      </c>
      <c r="V3716" s="82">
        <v>1</v>
      </c>
      <c r="W3716" s="82">
        <v>1</v>
      </c>
      <c r="X3716" s="82">
        <v>1</v>
      </c>
      <c r="Y3716" s="82">
        <v>1</v>
      </c>
      <c r="Z3716" s="82">
        <v>1</v>
      </c>
      <c r="AA3716" s="82">
        <v>1</v>
      </c>
      <c r="AB3716" s="82">
        <v>1</v>
      </c>
      <c r="AC3716" s="82">
        <v>1</v>
      </c>
      <c r="AD3716" s="85" t="str">
        <f>IF(A3716&lt;&gt;"",IF(D3716="DIRECCIÓN_DE_TRANSFERENCIAS","280 0031",VLOOKUP(C3716,NIVELES!$A$14:$B$105,2,0)),"")</f>
        <v>280 7510</v>
      </c>
      <c r="AE3716" s="86" t="s">
        <v>322</v>
      </c>
      <c r="AF3716" s="86" t="s">
        <v>369</v>
      </c>
      <c r="AG3716" s="79" t="str">
        <f>+IF(AF3716&lt;&gt;"",VLOOKUP(AF3716,NIVELES!$A$666:$B$673,2,0),"")</f>
        <v>ADMINISTRACIÓN_CENTRAL</v>
      </c>
      <c r="AH3716" s="78" t="s">
        <v>322</v>
      </c>
      <c r="AI3716" s="79" t="str">
        <f>IF(AH3716&lt;&gt;"",VLOOKUP(CONCATENATE(AG3716,AH3716),NIVELES!$B$676:$C$745,2,0),"")</f>
        <v>Administración De La Gestión Administrativa Financiera</v>
      </c>
      <c r="AJ3716" s="78" t="s">
        <v>517</v>
      </c>
      <c r="AK3716" s="79" t="str">
        <f>+IF(AJ3716&lt;&gt;"",VLOOKUP(AJ3716,NIVELES!$A$816:$B$892,2,0),"")</f>
        <v>NO APLICA</v>
      </c>
      <c r="AL3716" s="78" t="s">
        <v>554</v>
      </c>
      <c r="AM3716" s="78">
        <v>530208</v>
      </c>
      <c r="AN3716" s="79" t="str">
        <f>IF(AM3716&lt;&gt;"",+VLOOKUP(AM3716,NIVELES!$A$1652:$B$2466,2,0),"")</f>
        <v>Servicio de Seguridad y Vigilancia</v>
      </c>
      <c r="AO3716" s="87">
        <v>15000</v>
      </c>
      <c r="AP3716" s="88">
        <v>0</v>
      </c>
      <c r="AQ3716" s="88">
        <v>0</v>
      </c>
      <c r="AR3716" s="88">
        <v>3750</v>
      </c>
      <c r="AS3716" s="88">
        <v>1250</v>
      </c>
      <c r="AT3716" s="88">
        <v>1250</v>
      </c>
      <c r="AU3716" s="88">
        <v>1250</v>
      </c>
      <c r="AV3716" s="88">
        <v>1250</v>
      </c>
      <c r="AW3716" s="88">
        <v>1250</v>
      </c>
      <c r="AX3716" s="88">
        <v>1250</v>
      </c>
      <c r="AY3716" s="88">
        <v>1250</v>
      </c>
      <c r="AZ3716" s="88">
        <v>1250</v>
      </c>
      <c r="BA3716" s="88">
        <v>1250</v>
      </c>
      <c r="BB3716" s="89">
        <f t="shared" si="227"/>
        <v>15000</v>
      </c>
      <c r="BC3716" s="90" t="str">
        <f t="shared" si="226"/>
        <v>OK</v>
      </c>
      <c r="BD3716" s="91" t="str">
        <f t="shared" si="228"/>
        <v xml:space="preserve">                  </v>
      </c>
      <c r="BE3716" s="92">
        <f t="shared" si="229"/>
        <v>11</v>
      </c>
    </row>
    <row r="3717" spans="1:57" s="74" customFormat="1" ht="50.1" customHeight="1" x14ac:dyDescent="0.2">
      <c r="A3717" s="78" t="s">
        <v>55</v>
      </c>
      <c r="B3717" s="78" t="s">
        <v>65</v>
      </c>
      <c r="C3717" s="78" t="s">
        <v>1039</v>
      </c>
      <c r="D3717" s="78" t="s">
        <v>575</v>
      </c>
      <c r="E3717" s="79" t="str">
        <f>+IF(C3717&lt;&gt;"",VLOOKUP(MID(C3717,18,5),NIVELES!$A$133:$B$213,2,0),"")</f>
        <v>ZAMORA_CHINCHIPE</v>
      </c>
      <c r="F3717" s="80" t="s">
        <v>275</v>
      </c>
      <c r="G3717" s="81" t="str">
        <f>+IF(F3717&lt;&gt;"",VLOOKUP(F3717,NIVELES!$A$246:$C$464,3,0),"")</f>
        <v>SUR</v>
      </c>
      <c r="H3717" s="82" t="s">
        <v>1023</v>
      </c>
      <c r="I3717" s="78" t="s">
        <v>3440</v>
      </c>
      <c r="J3717" s="78" t="s">
        <v>3438</v>
      </c>
      <c r="K3717" s="78" t="s">
        <v>3439</v>
      </c>
      <c r="L3717" s="78" t="s">
        <v>1791</v>
      </c>
      <c r="M3717" s="78" t="s">
        <v>1791</v>
      </c>
      <c r="N3717" s="78" t="s">
        <v>1791</v>
      </c>
      <c r="O3717" s="78" t="s">
        <v>3447</v>
      </c>
      <c r="P3717" s="82">
        <v>1</v>
      </c>
      <c r="Q3717" s="78" t="s">
        <v>3442</v>
      </c>
      <c r="R3717" s="82">
        <v>1</v>
      </c>
      <c r="S3717" s="82">
        <v>0</v>
      </c>
      <c r="T3717" s="82">
        <v>0</v>
      </c>
      <c r="U3717" s="82">
        <v>0</v>
      </c>
      <c r="V3717" s="82">
        <v>0</v>
      </c>
      <c r="W3717" s="82">
        <v>0</v>
      </c>
      <c r="X3717" s="82">
        <v>0</v>
      </c>
      <c r="Y3717" s="82">
        <v>0</v>
      </c>
      <c r="Z3717" s="82">
        <v>0</v>
      </c>
      <c r="AA3717" s="82">
        <v>0</v>
      </c>
      <c r="AB3717" s="82">
        <v>0</v>
      </c>
      <c r="AC3717" s="82">
        <v>0</v>
      </c>
      <c r="AD3717" s="85" t="str">
        <f>IF(A3717&lt;&gt;"",IF(D3717="DIRECCIÓN_DE_TRANSFERENCIAS","280 0031",VLOOKUP(C3717,NIVELES!$A$14:$B$105,2,0)),"")</f>
        <v>280 7510</v>
      </c>
      <c r="AE3717" s="86" t="s">
        <v>322</v>
      </c>
      <c r="AF3717" s="86" t="s">
        <v>369</v>
      </c>
      <c r="AG3717" s="79" t="str">
        <f>+IF(AF3717&lt;&gt;"",VLOOKUP(AF3717,NIVELES!$A$666:$B$673,2,0),"")</f>
        <v>ADMINISTRACIÓN_CENTRAL</v>
      </c>
      <c r="AH3717" s="78" t="s">
        <v>322</v>
      </c>
      <c r="AI3717" s="79" t="str">
        <f>IF(AH3717&lt;&gt;"",VLOOKUP(CONCATENATE(AG3717,AH3717),NIVELES!$B$676:$C$745,2,0),"")</f>
        <v>Administración De La Gestión Administrativa Financiera</v>
      </c>
      <c r="AJ3717" s="78" t="s">
        <v>517</v>
      </c>
      <c r="AK3717" s="79" t="str">
        <f>+IF(AJ3717&lt;&gt;"",VLOOKUP(AJ3717,NIVELES!$A$816:$B$892,2,0),"")</f>
        <v>NO APLICA</v>
      </c>
      <c r="AL3717" s="78" t="s">
        <v>554</v>
      </c>
      <c r="AM3717" s="78">
        <v>530228</v>
      </c>
      <c r="AN3717" s="79" t="str">
        <f>IF(AM3717&lt;&gt;"",+VLOOKUP(AM3717,NIVELES!$A$1652:$B$2466,2,0),"")</f>
        <v>Servicios de Provisión de Dispositivos Electrónicos y Certificación para Registro de Firmas Digitales</v>
      </c>
      <c r="AO3717" s="87">
        <v>35</v>
      </c>
      <c r="AP3717" s="88">
        <v>0</v>
      </c>
      <c r="AQ3717" s="88">
        <v>0</v>
      </c>
      <c r="AR3717" s="88">
        <v>8.76</v>
      </c>
      <c r="AS3717" s="88">
        <v>2.92</v>
      </c>
      <c r="AT3717" s="88">
        <v>2.92</v>
      </c>
      <c r="AU3717" s="88">
        <v>2.92</v>
      </c>
      <c r="AV3717" s="88">
        <v>2.92</v>
      </c>
      <c r="AW3717" s="88">
        <v>2.92</v>
      </c>
      <c r="AX3717" s="88">
        <v>2.92</v>
      </c>
      <c r="AY3717" s="88">
        <v>2.92</v>
      </c>
      <c r="AZ3717" s="88">
        <v>2.92</v>
      </c>
      <c r="BA3717" s="88">
        <v>2.88</v>
      </c>
      <c r="BB3717" s="89">
        <f t="shared" si="227"/>
        <v>35.000000000000007</v>
      </c>
      <c r="BC3717" s="90" t="str">
        <f t="shared" si="226"/>
        <v>OK</v>
      </c>
      <c r="BD3717" s="91" t="str">
        <f t="shared" si="228"/>
        <v xml:space="preserve">                  </v>
      </c>
      <c r="BE3717" s="92">
        <f t="shared" si="229"/>
        <v>1</v>
      </c>
    </row>
    <row r="3718" spans="1:57" s="74" customFormat="1" ht="50.1" customHeight="1" x14ac:dyDescent="0.2">
      <c r="A3718" s="78" t="s">
        <v>55</v>
      </c>
      <c r="B3718" s="78" t="s">
        <v>65</v>
      </c>
      <c r="C3718" s="78" t="s">
        <v>1039</v>
      </c>
      <c r="D3718" s="78" t="s">
        <v>575</v>
      </c>
      <c r="E3718" s="79" t="str">
        <f>+IF(C3718&lt;&gt;"",VLOOKUP(MID(C3718,18,5),NIVELES!$A$133:$B$213,2,0),"")</f>
        <v>ZAMORA_CHINCHIPE</v>
      </c>
      <c r="F3718" s="80" t="s">
        <v>275</v>
      </c>
      <c r="G3718" s="81" t="str">
        <f>+IF(F3718&lt;&gt;"",VLOOKUP(F3718,NIVELES!$A$246:$C$464,3,0),"")</f>
        <v>SUR</v>
      </c>
      <c r="H3718" s="82" t="s">
        <v>1023</v>
      </c>
      <c r="I3718" s="78" t="s">
        <v>3440</v>
      </c>
      <c r="J3718" s="78" t="s">
        <v>3438</v>
      </c>
      <c r="K3718" s="78" t="s">
        <v>3439</v>
      </c>
      <c r="L3718" s="78" t="s">
        <v>1791</v>
      </c>
      <c r="M3718" s="78" t="s">
        <v>1791</v>
      </c>
      <c r="N3718" s="78" t="s">
        <v>1791</v>
      </c>
      <c r="O3718" s="78" t="s">
        <v>3448</v>
      </c>
      <c r="P3718" s="82">
        <v>11</v>
      </c>
      <c r="Q3718" s="78" t="s">
        <v>3442</v>
      </c>
      <c r="R3718" s="82"/>
      <c r="S3718" s="82">
        <v>1</v>
      </c>
      <c r="T3718" s="82">
        <v>1</v>
      </c>
      <c r="U3718" s="82">
        <v>1</v>
      </c>
      <c r="V3718" s="82">
        <v>1</v>
      </c>
      <c r="W3718" s="82">
        <v>1</v>
      </c>
      <c r="X3718" s="82">
        <v>1</v>
      </c>
      <c r="Y3718" s="82">
        <v>1</v>
      </c>
      <c r="Z3718" s="82">
        <v>1</v>
      </c>
      <c r="AA3718" s="82">
        <v>1</v>
      </c>
      <c r="AB3718" s="82">
        <v>1</v>
      </c>
      <c r="AC3718" s="82">
        <v>1</v>
      </c>
      <c r="AD3718" s="85" t="str">
        <f>IF(A3718&lt;&gt;"",IF(D3718="DIRECCIÓN_DE_TRANSFERENCIAS","280 0031",VLOOKUP(C3718,NIVELES!$A$14:$B$105,2,0)),"")</f>
        <v>280 7510</v>
      </c>
      <c r="AE3718" s="86" t="s">
        <v>322</v>
      </c>
      <c r="AF3718" s="86" t="s">
        <v>369</v>
      </c>
      <c r="AG3718" s="79" t="str">
        <f>+IF(AF3718&lt;&gt;"",VLOOKUP(AF3718,NIVELES!$A$666:$B$673,2,0),"")</f>
        <v>ADMINISTRACIÓN_CENTRAL</v>
      </c>
      <c r="AH3718" s="78" t="s">
        <v>322</v>
      </c>
      <c r="AI3718" s="79" t="str">
        <f>IF(AH3718&lt;&gt;"",VLOOKUP(CONCATENATE(AG3718,AH3718),NIVELES!$B$676:$C$745,2,0),"")</f>
        <v>Administración De La Gestión Administrativa Financiera</v>
      </c>
      <c r="AJ3718" s="78" t="s">
        <v>517</v>
      </c>
      <c r="AK3718" s="79" t="str">
        <f>+IF(AJ3718&lt;&gt;"",VLOOKUP(AJ3718,NIVELES!$A$816:$B$892,2,0),"")</f>
        <v>NO APLICA</v>
      </c>
      <c r="AL3718" s="78" t="s">
        <v>554</v>
      </c>
      <c r="AM3718" s="78">
        <v>530301</v>
      </c>
      <c r="AN3718" s="79" t="str">
        <f>IF(AM3718&lt;&gt;"",+VLOOKUP(AM3718,NIVELES!$A$1652:$B$2466,2,0),"")</f>
        <v>Pasajes al Interior</v>
      </c>
      <c r="AO3718" s="87">
        <v>2500</v>
      </c>
      <c r="AP3718" s="88">
        <v>0</v>
      </c>
      <c r="AQ3718" s="88">
        <v>0</v>
      </c>
      <c r="AR3718" s="88">
        <v>624.99</v>
      </c>
      <c r="AS3718" s="88">
        <v>208.33</v>
      </c>
      <c r="AT3718" s="88">
        <v>208.33</v>
      </c>
      <c r="AU3718" s="88">
        <v>208.33</v>
      </c>
      <c r="AV3718" s="88">
        <v>208.33</v>
      </c>
      <c r="AW3718" s="88">
        <v>208.33</v>
      </c>
      <c r="AX3718" s="88">
        <v>208.33</v>
      </c>
      <c r="AY3718" s="88">
        <v>208.33</v>
      </c>
      <c r="AZ3718" s="88">
        <v>208.33</v>
      </c>
      <c r="BA3718" s="88">
        <v>208.37</v>
      </c>
      <c r="BB3718" s="89">
        <f t="shared" si="227"/>
        <v>2499.9999999999995</v>
      </c>
      <c r="BC3718" s="90" t="str">
        <f t="shared" si="226"/>
        <v>OK</v>
      </c>
      <c r="BD3718" s="91" t="str">
        <f t="shared" si="228"/>
        <v xml:space="preserve">                  </v>
      </c>
      <c r="BE3718" s="92">
        <f t="shared" si="229"/>
        <v>11</v>
      </c>
    </row>
    <row r="3719" spans="1:57" s="74" customFormat="1" ht="50.1" customHeight="1" x14ac:dyDescent="0.2">
      <c r="A3719" s="78" t="s">
        <v>55</v>
      </c>
      <c r="B3719" s="78" t="s">
        <v>65</v>
      </c>
      <c r="C3719" s="78" t="s">
        <v>1039</v>
      </c>
      <c r="D3719" s="78" t="s">
        <v>575</v>
      </c>
      <c r="E3719" s="79" t="str">
        <f>+IF(C3719&lt;&gt;"",VLOOKUP(MID(C3719,18,5),NIVELES!$A$133:$B$213,2,0),"")</f>
        <v>ZAMORA_CHINCHIPE</v>
      </c>
      <c r="F3719" s="80" t="s">
        <v>275</v>
      </c>
      <c r="G3719" s="81" t="str">
        <f>+IF(F3719&lt;&gt;"",VLOOKUP(F3719,NIVELES!$A$246:$C$464,3,0),"")</f>
        <v>SUR</v>
      </c>
      <c r="H3719" s="82" t="s">
        <v>1023</v>
      </c>
      <c r="I3719" s="78" t="s">
        <v>3440</v>
      </c>
      <c r="J3719" s="78" t="s">
        <v>3438</v>
      </c>
      <c r="K3719" s="78" t="s">
        <v>3439</v>
      </c>
      <c r="L3719" s="78" t="s">
        <v>1791</v>
      </c>
      <c r="M3719" s="78" t="s">
        <v>1791</v>
      </c>
      <c r="N3719" s="78" t="s">
        <v>1791</v>
      </c>
      <c r="O3719" s="78" t="s">
        <v>3449</v>
      </c>
      <c r="P3719" s="82">
        <v>11</v>
      </c>
      <c r="Q3719" s="78" t="s">
        <v>3442</v>
      </c>
      <c r="R3719" s="82"/>
      <c r="S3719" s="82">
        <v>1</v>
      </c>
      <c r="T3719" s="82">
        <v>1</v>
      </c>
      <c r="U3719" s="82">
        <v>1</v>
      </c>
      <c r="V3719" s="82">
        <v>1</v>
      </c>
      <c r="W3719" s="82">
        <v>1</v>
      </c>
      <c r="X3719" s="82">
        <v>1</v>
      </c>
      <c r="Y3719" s="82">
        <v>1</v>
      </c>
      <c r="Z3719" s="82">
        <v>1</v>
      </c>
      <c r="AA3719" s="82">
        <v>1</v>
      </c>
      <c r="AB3719" s="82">
        <v>1</v>
      </c>
      <c r="AC3719" s="82">
        <v>1</v>
      </c>
      <c r="AD3719" s="85" t="str">
        <f>IF(A3719&lt;&gt;"",IF(D3719="DIRECCIÓN_DE_TRANSFERENCIAS","280 0031",VLOOKUP(C3719,NIVELES!$A$14:$B$105,2,0)),"")</f>
        <v>280 7510</v>
      </c>
      <c r="AE3719" s="86" t="s">
        <v>322</v>
      </c>
      <c r="AF3719" s="86" t="s">
        <v>369</v>
      </c>
      <c r="AG3719" s="79" t="str">
        <f>+IF(AF3719&lt;&gt;"",VLOOKUP(AF3719,NIVELES!$A$666:$B$673,2,0),"")</f>
        <v>ADMINISTRACIÓN_CENTRAL</v>
      </c>
      <c r="AH3719" s="78" t="s">
        <v>322</v>
      </c>
      <c r="AI3719" s="79" t="str">
        <f>IF(AH3719&lt;&gt;"",VLOOKUP(CONCATENATE(AG3719,AH3719),NIVELES!$B$676:$C$745,2,0),"")</f>
        <v>Administración De La Gestión Administrativa Financiera</v>
      </c>
      <c r="AJ3719" s="78" t="s">
        <v>517</v>
      </c>
      <c r="AK3719" s="79" t="str">
        <f>+IF(AJ3719&lt;&gt;"",VLOOKUP(AJ3719,NIVELES!$A$816:$B$892,2,0),"")</f>
        <v>NO APLICA</v>
      </c>
      <c r="AL3719" s="78" t="s">
        <v>554</v>
      </c>
      <c r="AM3719" s="78">
        <v>530303</v>
      </c>
      <c r="AN3719" s="79" t="str">
        <f>IF(AM3719&lt;&gt;"",+VLOOKUP(AM3719,NIVELES!$A$1652:$B$2466,2,0),"")</f>
        <v>Viáticos y Subsistencias en el Interior</v>
      </c>
      <c r="AO3719" s="87">
        <v>7000</v>
      </c>
      <c r="AP3719" s="88">
        <v>0</v>
      </c>
      <c r="AQ3719" s="88">
        <v>0</v>
      </c>
      <c r="AR3719" s="88">
        <v>1749.99</v>
      </c>
      <c r="AS3719" s="88">
        <v>583.33000000000004</v>
      </c>
      <c r="AT3719" s="88">
        <v>583.33000000000004</v>
      </c>
      <c r="AU3719" s="88">
        <v>583.33000000000004</v>
      </c>
      <c r="AV3719" s="88">
        <v>583.33000000000004</v>
      </c>
      <c r="AW3719" s="88">
        <v>583.33000000000004</v>
      </c>
      <c r="AX3719" s="88">
        <v>583.33000000000004</v>
      </c>
      <c r="AY3719" s="88">
        <v>583.33000000000004</v>
      </c>
      <c r="AZ3719" s="88">
        <v>583.33000000000004</v>
      </c>
      <c r="BA3719" s="88">
        <v>583.37</v>
      </c>
      <c r="BB3719" s="89">
        <f t="shared" si="227"/>
        <v>7000</v>
      </c>
      <c r="BC3719" s="90" t="str">
        <f t="shared" ref="BC3719:BC3782" si="230">IF(A3719&lt;&gt;"",IF(AO3719&lt;&gt;"",IF(AO3719=BB3719,"OK",AO3719-BB3719),IF(AND(AO3719="",BB3719=""),"",AO3719-BB3719))," ")</f>
        <v>OK</v>
      </c>
      <c r="BD3719" s="91" t="str">
        <f t="shared" si="228"/>
        <v xml:space="preserve">                  </v>
      </c>
      <c r="BE3719" s="92">
        <f t="shared" si="229"/>
        <v>11</v>
      </c>
    </row>
    <row r="3720" spans="1:57" s="74" customFormat="1" ht="50.1" customHeight="1" x14ac:dyDescent="0.2">
      <c r="A3720" s="78" t="s">
        <v>55</v>
      </c>
      <c r="B3720" s="78" t="s">
        <v>65</v>
      </c>
      <c r="C3720" s="78" t="s">
        <v>1039</v>
      </c>
      <c r="D3720" s="78" t="s">
        <v>575</v>
      </c>
      <c r="E3720" s="79" t="str">
        <f>+IF(C3720&lt;&gt;"",VLOOKUP(MID(C3720,18,5),NIVELES!$A$133:$B$213,2,0),"")</f>
        <v>ZAMORA_CHINCHIPE</v>
      </c>
      <c r="F3720" s="80" t="s">
        <v>275</v>
      </c>
      <c r="G3720" s="81" t="str">
        <f>+IF(F3720&lt;&gt;"",VLOOKUP(F3720,NIVELES!$A$246:$C$464,3,0),"")</f>
        <v>SUR</v>
      </c>
      <c r="H3720" s="82" t="s">
        <v>1023</v>
      </c>
      <c r="I3720" s="78" t="s">
        <v>3440</v>
      </c>
      <c r="J3720" s="78" t="s">
        <v>3438</v>
      </c>
      <c r="K3720" s="78" t="s">
        <v>3439</v>
      </c>
      <c r="L3720" s="78" t="s">
        <v>1791</v>
      </c>
      <c r="M3720" s="78" t="s">
        <v>1791</v>
      </c>
      <c r="N3720" s="78" t="s">
        <v>1791</v>
      </c>
      <c r="O3720" s="78" t="s">
        <v>3450</v>
      </c>
      <c r="P3720" s="82">
        <v>1</v>
      </c>
      <c r="Q3720" s="78" t="s">
        <v>3442</v>
      </c>
      <c r="R3720" s="82">
        <v>0</v>
      </c>
      <c r="S3720" s="82">
        <v>1</v>
      </c>
      <c r="T3720" s="82">
        <v>0</v>
      </c>
      <c r="U3720" s="82">
        <v>0</v>
      </c>
      <c r="V3720" s="82">
        <v>0</v>
      </c>
      <c r="W3720" s="82">
        <v>0</v>
      </c>
      <c r="X3720" s="82">
        <v>0</v>
      </c>
      <c r="Y3720" s="82">
        <v>0</v>
      </c>
      <c r="Z3720" s="82">
        <v>0</v>
      </c>
      <c r="AA3720" s="82">
        <v>0</v>
      </c>
      <c r="AB3720" s="82">
        <v>0</v>
      </c>
      <c r="AC3720" s="82">
        <v>0</v>
      </c>
      <c r="AD3720" s="85" t="str">
        <f>IF(A3720&lt;&gt;"",IF(D3720="DIRECCIÓN_DE_TRANSFERENCIAS","280 0031",VLOOKUP(C3720,NIVELES!$A$14:$B$105,2,0)),"")</f>
        <v>280 7510</v>
      </c>
      <c r="AE3720" s="86" t="s">
        <v>322</v>
      </c>
      <c r="AF3720" s="86" t="s">
        <v>369</v>
      </c>
      <c r="AG3720" s="79" t="str">
        <f>+IF(AF3720&lt;&gt;"",VLOOKUP(AF3720,NIVELES!$A$666:$B$673,2,0),"")</f>
        <v>ADMINISTRACIÓN_CENTRAL</v>
      </c>
      <c r="AH3720" s="78" t="s">
        <v>322</v>
      </c>
      <c r="AI3720" s="79" t="str">
        <f>IF(AH3720&lt;&gt;"",VLOOKUP(CONCATENATE(AG3720,AH3720),NIVELES!$B$676:$C$745,2,0),"")</f>
        <v>Administración De La Gestión Administrativa Financiera</v>
      </c>
      <c r="AJ3720" s="78" t="s">
        <v>517</v>
      </c>
      <c r="AK3720" s="79" t="str">
        <f>+IF(AJ3720&lt;&gt;"",VLOOKUP(AJ3720,NIVELES!$A$816:$B$892,2,0),"")</f>
        <v>NO APLICA</v>
      </c>
      <c r="AL3720" s="78" t="s">
        <v>554</v>
      </c>
      <c r="AM3720" s="78">
        <v>530402</v>
      </c>
      <c r="AN3720" s="79" t="str">
        <f>IF(AM3720&lt;&gt;"",+VLOOKUP(AM3720,NIVELES!$A$1652:$B$2466,2,0),"")</f>
        <v>Edificios, Locales, Residencias y Cableado Estructurado (Instalación, Mantenimiento y Reparación)</v>
      </c>
      <c r="AO3720" s="87">
        <v>1000</v>
      </c>
      <c r="AP3720" s="88">
        <v>0</v>
      </c>
      <c r="AQ3720" s="88">
        <v>0</v>
      </c>
      <c r="AR3720" s="88">
        <v>1000</v>
      </c>
      <c r="AS3720" s="88"/>
      <c r="AT3720" s="88"/>
      <c r="AU3720" s="88"/>
      <c r="AV3720" s="88"/>
      <c r="AW3720" s="88"/>
      <c r="AX3720" s="88"/>
      <c r="AY3720" s="88"/>
      <c r="AZ3720" s="88"/>
      <c r="BA3720" s="88"/>
      <c r="BB3720" s="89">
        <f t="shared" ref="BB3720:BB3783" si="231">SUBTOTAL(9,AP3720:BA3720)</f>
        <v>1000</v>
      </c>
      <c r="BC3720" s="90" t="str">
        <f t="shared" si="230"/>
        <v>OK</v>
      </c>
      <c r="BD3720" s="91" t="str">
        <f t="shared" ref="BD3720:BD3783" si="232">IF(A3720&lt;&gt;"",IF(A3720="","Escoger Nivel 0",)&amp;" "&amp;(IF(B3720="","Escoger Nivel  1",)&amp;" "&amp;(IF(C3720="","Escoger Nivel 2",)&amp;" "&amp;(IF(D3720="","Escoger Nivel 3",)&amp;" "&amp;(IF(F3720="","Escoger Cantón",)&amp;" "&amp;(IF(I3720="","Escoger Obj. Estratégico Institucional N1",)&amp;" "&amp;(IF(J3720="","Escoger Obj. Especifico N2",)&amp;" "&amp;(IF(K3720="","Escoger Obj. Operativo N4",)&amp;" "&amp;(IF(L3720=""," Llenar Modalidad de Servicio ",)&amp;""&amp;(IF(M3720=""," Llenar Meta de Cobertura ",)&amp;" "&amp;(IF(N3720="","Llenar Indicador",)&amp;" "&amp;(IF(O3720="","Llenar Actividad PAPP",)&amp;" "&amp;(IF(P3720="","Llenar Metas",)&amp;" "&amp;(IF(Q3720="","Llenar Indicador",)&amp;" "&amp;(IF(AF3720="","Escoger Nro. programa",)&amp;" "&amp;(IF(AH3720="","Escoger Nro. Actividad e-Sigef",)&amp;" "&amp;(IF(AK3720="","Escoger direccionamiento de gasto",)&amp;" "&amp;(IF(AL3720="","Escoger Grupo de Gasto",)&amp;" "&amp;(IF(AM3720="","Escoger Item Presupuestario",)&amp;" "&amp;(IF(AO3720="","Llenar valor de actividad",))))))))))))))))))))," ")</f>
        <v xml:space="preserve">                  </v>
      </c>
      <c r="BE3720" s="92">
        <f t="shared" si="229"/>
        <v>1</v>
      </c>
    </row>
    <row r="3721" spans="1:57" s="74" customFormat="1" ht="50.1" customHeight="1" x14ac:dyDescent="0.2">
      <c r="A3721" s="78" t="s">
        <v>55</v>
      </c>
      <c r="B3721" s="78" t="s">
        <v>65</v>
      </c>
      <c r="C3721" s="78" t="s">
        <v>1039</v>
      </c>
      <c r="D3721" s="78" t="s">
        <v>575</v>
      </c>
      <c r="E3721" s="79" t="str">
        <f>+IF(C3721&lt;&gt;"",VLOOKUP(MID(C3721,18,5),NIVELES!$A$133:$B$213,2,0),"")</f>
        <v>ZAMORA_CHINCHIPE</v>
      </c>
      <c r="F3721" s="80" t="s">
        <v>275</v>
      </c>
      <c r="G3721" s="81" t="str">
        <f>+IF(F3721&lt;&gt;"",VLOOKUP(F3721,NIVELES!$A$246:$C$464,3,0),"")</f>
        <v>SUR</v>
      </c>
      <c r="H3721" s="82" t="s">
        <v>1023</v>
      </c>
      <c r="I3721" s="78" t="s">
        <v>3440</v>
      </c>
      <c r="J3721" s="78" t="s">
        <v>3438</v>
      </c>
      <c r="K3721" s="78" t="s">
        <v>3439</v>
      </c>
      <c r="L3721" s="78" t="s">
        <v>1791</v>
      </c>
      <c r="M3721" s="78" t="s">
        <v>1791</v>
      </c>
      <c r="N3721" s="78" t="s">
        <v>1791</v>
      </c>
      <c r="O3721" s="78" t="s">
        <v>3451</v>
      </c>
      <c r="P3721" s="82">
        <v>1</v>
      </c>
      <c r="Q3721" s="78" t="s">
        <v>3442</v>
      </c>
      <c r="R3721" s="82"/>
      <c r="S3721" s="82">
        <v>1</v>
      </c>
      <c r="T3721" s="82">
        <v>0</v>
      </c>
      <c r="U3721" s="82">
        <v>0</v>
      </c>
      <c r="V3721" s="82">
        <v>0</v>
      </c>
      <c r="W3721" s="82">
        <v>0</v>
      </c>
      <c r="X3721" s="82">
        <v>0</v>
      </c>
      <c r="Y3721" s="82">
        <v>0</v>
      </c>
      <c r="Z3721" s="82">
        <v>0</v>
      </c>
      <c r="AA3721" s="82">
        <v>0</v>
      </c>
      <c r="AB3721" s="82">
        <v>0</v>
      </c>
      <c r="AC3721" s="82">
        <v>0</v>
      </c>
      <c r="AD3721" s="85" t="str">
        <f>IF(A3721&lt;&gt;"",IF(D3721="DIRECCIÓN_DE_TRANSFERENCIAS","280 0031",VLOOKUP(C3721,NIVELES!$A$14:$B$105,2,0)),"")</f>
        <v>280 7510</v>
      </c>
      <c r="AE3721" s="86" t="s">
        <v>322</v>
      </c>
      <c r="AF3721" s="86" t="s">
        <v>369</v>
      </c>
      <c r="AG3721" s="79" t="str">
        <f>+IF(AF3721&lt;&gt;"",VLOOKUP(AF3721,NIVELES!$A$666:$B$673,2,0),"")</f>
        <v>ADMINISTRACIÓN_CENTRAL</v>
      </c>
      <c r="AH3721" s="78" t="s">
        <v>322</v>
      </c>
      <c r="AI3721" s="79" t="str">
        <f>IF(AH3721&lt;&gt;"",VLOOKUP(CONCATENATE(AG3721,AH3721),NIVELES!$B$676:$C$745,2,0),"")</f>
        <v>Administración De La Gestión Administrativa Financiera</v>
      </c>
      <c r="AJ3721" s="78" t="s">
        <v>517</v>
      </c>
      <c r="AK3721" s="79" t="str">
        <f>+IF(AJ3721&lt;&gt;"",VLOOKUP(AJ3721,NIVELES!$A$816:$B$892,2,0),"")</f>
        <v>NO APLICA</v>
      </c>
      <c r="AL3721" s="78" t="s">
        <v>554</v>
      </c>
      <c r="AM3721" s="78">
        <v>530405</v>
      </c>
      <c r="AN3721" s="79" t="str">
        <f>IF(AM3721&lt;&gt;"",+VLOOKUP(AM3721,NIVELES!$A$1652:$B$2466,2,0),"")</f>
        <v>Vehículos (Mantenimiento y Reparación)</v>
      </c>
      <c r="AO3721" s="87">
        <v>3589.29</v>
      </c>
      <c r="AP3721" s="88">
        <v>0</v>
      </c>
      <c r="AQ3721" s="88">
        <v>0</v>
      </c>
      <c r="AR3721" s="88">
        <v>3589.29</v>
      </c>
      <c r="AS3721" s="88"/>
      <c r="AT3721" s="88"/>
      <c r="AU3721" s="88"/>
      <c r="AV3721" s="88"/>
      <c r="AW3721" s="88"/>
      <c r="AX3721" s="88"/>
      <c r="AY3721" s="88"/>
      <c r="AZ3721" s="88"/>
      <c r="BA3721" s="88"/>
      <c r="BB3721" s="89">
        <f t="shared" si="231"/>
        <v>3589.29</v>
      </c>
      <c r="BC3721" s="90" t="str">
        <f t="shared" si="230"/>
        <v>OK</v>
      </c>
      <c r="BD3721" s="91" t="str">
        <f t="shared" si="232"/>
        <v xml:space="preserve">                  </v>
      </c>
      <c r="BE3721" s="92">
        <f t="shared" ref="BE3721:BE3784" si="233">SUBTOTAL(9,R3721:AC3721)</f>
        <v>1</v>
      </c>
    </row>
    <row r="3722" spans="1:57" s="74" customFormat="1" ht="50.1" customHeight="1" x14ac:dyDescent="0.2">
      <c r="A3722" s="78" t="s">
        <v>55</v>
      </c>
      <c r="B3722" s="78" t="s">
        <v>65</v>
      </c>
      <c r="C3722" s="78" t="s">
        <v>1039</v>
      </c>
      <c r="D3722" s="78" t="s">
        <v>575</v>
      </c>
      <c r="E3722" s="79" t="str">
        <f>+IF(C3722&lt;&gt;"",VLOOKUP(MID(C3722,18,5),NIVELES!$A$133:$B$213,2,0),"")</f>
        <v>ZAMORA_CHINCHIPE</v>
      </c>
      <c r="F3722" s="80" t="s">
        <v>275</v>
      </c>
      <c r="G3722" s="81" t="str">
        <f>+IF(F3722&lt;&gt;"",VLOOKUP(F3722,NIVELES!$A$246:$C$464,3,0),"")</f>
        <v>SUR</v>
      </c>
      <c r="H3722" s="82" t="s">
        <v>1023</v>
      </c>
      <c r="I3722" s="78" t="s">
        <v>3440</v>
      </c>
      <c r="J3722" s="78" t="s">
        <v>3438</v>
      </c>
      <c r="K3722" s="78" t="s">
        <v>3439</v>
      </c>
      <c r="L3722" s="78" t="s">
        <v>1791</v>
      </c>
      <c r="M3722" s="78" t="s">
        <v>1791</v>
      </c>
      <c r="N3722" s="78" t="s">
        <v>1791</v>
      </c>
      <c r="O3722" s="78" t="s">
        <v>3452</v>
      </c>
      <c r="P3722" s="82">
        <v>11</v>
      </c>
      <c r="Q3722" s="78" t="s">
        <v>3442</v>
      </c>
      <c r="R3722" s="82">
        <v>0</v>
      </c>
      <c r="S3722" s="82">
        <v>1</v>
      </c>
      <c r="T3722" s="82">
        <v>1</v>
      </c>
      <c r="U3722" s="82">
        <v>1</v>
      </c>
      <c r="V3722" s="82">
        <v>1</v>
      </c>
      <c r="W3722" s="82">
        <v>1</v>
      </c>
      <c r="X3722" s="82">
        <v>1</v>
      </c>
      <c r="Y3722" s="82">
        <v>1</v>
      </c>
      <c r="Z3722" s="82">
        <v>1</v>
      </c>
      <c r="AA3722" s="82">
        <v>1</v>
      </c>
      <c r="AB3722" s="82">
        <v>1</v>
      </c>
      <c r="AC3722" s="82">
        <v>1</v>
      </c>
      <c r="AD3722" s="85" t="str">
        <f>IF(A3722&lt;&gt;"",IF(D3722="DIRECCIÓN_DE_TRANSFERENCIAS","280 0031",VLOOKUP(C3722,NIVELES!$A$14:$B$105,2,0)),"")</f>
        <v>280 7510</v>
      </c>
      <c r="AE3722" s="86" t="s">
        <v>322</v>
      </c>
      <c r="AF3722" s="86" t="s">
        <v>369</v>
      </c>
      <c r="AG3722" s="79" t="str">
        <f>+IF(AF3722&lt;&gt;"",VLOOKUP(AF3722,NIVELES!$A$666:$B$673,2,0),"")</f>
        <v>ADMINISTRACIÓN_CENTRAL</v>
      </c>
      <c r="AH3722" s="78" t="s">
        <v>322</v>
      </c>
      <c r="AI3722" s="79" t="str">
        <f>IF(AH3722&lt;&gt;"",VLOOKUP(CONCATENATE(AG3722,AH3722),NIVELES!$B$676:$C$745,2,0),"")</f>
        <v>Administración De La Gestión Administrativa Financiera</v>
      </c>
      <c r="AJ3722" s="78" t="s">
        <v>517</v>
      </c>
      <c r="AK3722" s="79" t="str">
        <f>+IF(AJ3722&lt;&gt;"",VLOOKUP(AJ3722,NIVELES!$A$816:$B$892,2,0),"")</f>
        <v>NO APLICA</v>
      </c>
      <c r="AL3722" s="78" t="s">
        <v>554</v>
      </c>
      <c r="AM3722" s="78">
        <v>530502</v>
      </c>
      <c r="AN3722" s="79" t="str">
        <f>IF(AM3722&lt;&gt;"",+VLOOKUP(AM3722,NIVELES!$A$1652:$B$2466,2,0),"")</f>
        <v>Edificios, Locales y Residencias, Parqueaderos, Casilleros Judiciales y Bancarios (Arrendamiento)</v>
      </c>
      <c r="AO3722" s="87">
        <v>30000</v>
      </c>
      <c r="AP3722" s="88">
        <v>0</v>
      </c>
      <c r="AQ3722" s="88">
        <v>0</v>
      </c>
      <c r="AR3722" s="88">
        <v>7500</v>
      </c>
      <c r="AS3722" s="88">
        <v>2500</v>
      </c>
      <c r="AT3722" s="88">
        <v>2500</v>
      </c>
      <c r="AU3722" s="88">
        <v>2500</v>
      </c>
      <c r="AV3722" s="88">
        <v>2500</v>
      </c>
      <c r="AW3722" s="88">
        <v>2500</v>
      </c>
      <c r="AX3722" s="88">
        <v>2500</v>
      </c>
      <c r="AY3722" s="88">
        <v>2500</v>
      </c>
      <c r="AZ3722" s="88">
        <v>2500</v>
      </c>
      <c r="BA3722" s="88">
        <v>2500</v>
      </c>
      <c r="BB3722" s="89">
        <f t="shared" si="231"/>
        <v>30000</v>
      </c>
      <c r="BC3722" s="90" t="str">
        <f t="shared" si="230"/>
        <v>OK</v>
      </c>
      <c r="BD3722" s="91" t="str">
        <f t="shared" si="232"/>
        <v xml:space="preserve">                  </v>
      </c>
      <c r="BE3722" s="92">
        <f t="shared" si="233"/>
        <v>11</v>
      </c>
    </row>
    <row r="3723" spans="1:57" s="74" customFormat="1" ht="50.1" customHeight="1" x14ac:dyDescent="0.2">
      <c r="A3723" s="78" t="s">
        <v>55</v>
      </c>
      <c r="B3723" s="78" t="s">
        <v>65</v>
      </c>
      <c r="C3723" s="78" t="s">
        <v>1039</v>
      </c>
      <c r="D3723" s="78" t="s">
        <v>575</v>
      </c>
      <c r="E3723" s="79" t="str">
        <f>+IF(C3723&lt;&gt;"",VLOOKUP(MID(C3723,18,5),NIVELES!$A$133:$B$213,2,0),"")</f>
        <v>ZAMORA_CHINCHIPE</v>
      </c>
      <c r="F3723" s="80" t="s">
        <v>275</v>
      </c>
      <c r="G3723" s="81" t="str">
        <f>+IF(F3723&lt;&gt;"",VLOOKUP(F3723,NIVELES!$A$246:$C$464,3,0),"")</f>
        <v>SUR</v>
      </c>
      <c r="H3723" s="82" t="s">
        <v>1023</v>
      </c>
      <c r="I3723" s="78" t="s">
        <v>3440</v>
      </c>
      <c r="J3723" s="78" t="s">
        <v>3438</v>
      </c>
      <c r="K3723" s="78" t="s">
        <v>3439</v>
      </c>
      <c r="L3723" s="78" t="s">
        <v>1791</v>
      </c>
      <c r="M3723" s="78" t="s">
        <v>1791</v>
      </c>
      <c r="N3723" s="78" t="s">
        <v>1791</v>
      </c>
      <c r="O3723" s="78" t="s">
        <v>3453</v>
      </c>
      <c r="P3723" s="82">
        <v>1</v>
      </c>
      <c r="Q3723" s="78" t="s">
        <v>3442</v>
      </c>
      <c r="R3723" s="82">
        <v>1</v>
      </c>
      <c r="S3723" s="82">
        <v>0</v>
      </c>
      <c r="T3723" s="82">
        <v>0</v>
      </c>
      <c r="U3723" s="82">
        <v>0</v>
      </c>
      <c r="V3723" s="82">
        <v>0</v>
      </c>
      <c r="W3723" s="82">
        <v>0</v>
      </c>
      <c r="X3723" s="82">
        <v>0</v>
      </c>
      <c r="Y3723" s="82">
        <v>0</v>
      </c>
      <c r="Z3723" s="82">
        <v>0</v>
      </c>
      <c r="AA3723" s="82">
        <v>0</v>
      </c>
      <c r="AB3723" s="82">
        <v>0</v>
      </c>
      <c r="AC3723" s="82">
        <v>0</v>
      </c>
      <c r="AD3723" s="85" t="str">
        <f>IF(A3723&lt;&gt;"",IF(D3723="DIRECCIÓN_DE_TRANSFERENCIAS","280 0031",VLOOKUP(C3723,NIVELES!$A$14:$B$105,2,0)),"")</f>
        <v>280 7510</v>
      </c>
      <c r="AE3723" s="86" t="s">
        <v>322</v>
      </c>
      <c r="AF3723" s="86" t="s">
        <v>369</v>
      </c>
      <c r="AG3723" s="79" t="str">
        <f>+IF(AF3723&lt;&gt;"",VLOOKUP(AF3723,NIVELES!$A$666:$B$673,2,0),"")</f>
        <v>ADMINISTRACIÓN_CENTRAL</v>
      </c>
      <c r="AH3723" s="78" t="s">
        <v>322</v>
      </c>
      <c r="AI3723" s="79" t="str">
        <f>IF(AH3723&lt;&gt;"",VLOOKUP(CONCATENATE(AG3723,AH3723),NIVELES!$B$676:$C$745,2,0),"")</f>
        <v>Administración De La Gestión Administrativa Financiera</v>
      </c>
      <c r="AJ3723" s="78" t="s">
        <v>517</v>
      </c>
      <c r="AK3723" s="79" t="str">
        <f>+IF(AJ3723&lt;&gt;"",VLOOKUP(AJ3723,NIVELES!$A$816:$B$892,2,0),"")</f>
        <v>NO APLICA</v>
      </c>
      <c r="AL3723" s="78" t="s">
        <v>554</v>
      </c>
      <c r="AM3723" s="78">
        <v>530803</v>
      </c>
      <c r="AN3723" s="79" t="str">
        <f>IF(AM3723&lt;&gt;"",+VLOOKUP(AM3723,NIVELES!$A$1652:$B$2466,2,0),"")</f>
        <v>Combustibles y Lubricantes</v>
      </c>
      <c r="AO3723" s="87">
        <v>6000</v>
      </c>
      <c r="AP3723" s="88">
        <v>0</v>
      </c>
      <c r="AQ3723" s="88">
        <v>0</v>
      </c>
      <c r="AR3723" s="88">
        <v>1500</v>
      </c>
      <c r="AS3723" s="88">
        <v>500</v>
      </c>
      <c r="AT3723" s="88">
        <v>500</v>
      </c>
      <c r="AU3723" s="88">
        <v>500</v>
      </c>
      <c r="AV3723" s="88">
        <v>500</v>
      </c>
      <c r="AW3723" s="88">
        <v>500</v>
      </c>
      <c r="AX3723" s="88">
        <v>500</v>
      </c>
      <c r="AY3723" s="88">
        <v>500</v>
      </c>
      <c r="AZ3723" s="88">
        <v>500</v>
      </c>
      <c r="BA3723" s="88">
        <v>500</v>
      </c>
      <c r="BB3723" s="89">
        <f t="shared" si="231"/>
        <v>6000</v>
      </c>
      <c r="BC3723" s="90" t="str">
        <f t="shared" si="230"/>
        <v>OK</v>
      </c>
      <c r="BD3723" s="91" t="str">
        <f t="shared" si="232"/>
        <v xml:space="preserve">                  </v>
      </c>
      <c r="BE3723" s="92">
        <f t="shared" si="233"/>
        <v>1</v>
      </c>
    </row>
    <row r="3724" spans="1:57" s="74" customFormat="1" ht="50.1" customHeight="1" x14ac:dyDescent="0.2">
      <c r="A3724" s="78" t="s">
        <v>55</v>
      </c>
      <c r="B3724" s="78" t="s">
        <v>65</v>
      </c>
      <c r="C3724" s="78" t="s">
        <v>1039</v>
      </c>
      <c r="D3724" s="78" t="s">
        <v>575</v>
      </c>
      <c r="E3724" s="79" t="str">
        <f>+IF(C3724&lt;&gt;"",VLOOKUP(MID(C3724,18,5),NIVELES!$A$133:$B$213,2,0),"")</f>
        <v>ZAMORA_CHINCHIPE</v>
      </c>
      <c r="F3724" s="80" t="s">
        <v>275</v>
      </c>
      <c r="G3724" s="81" t="str">
        <f>+IF(F3724&lt;&gt;"",VLOOKUP(F3724,NIVELES!$A$246:$C$464,3,0),"")</f>
        <v>SUR</v>
      </c>
      <c r="H3724" s="82" t="s">
        <v>1023</v>
      </c>
      <c r="I3724" s="78" t="s">
        <v>3440</v>
      </c>
      <c r="J3724" s="78" t="s">
        <v>3438</v>
      </c>
      <c r="K3724" s="78" t="s">
        <v>3439</v>
      </c>
      <c r="L3724" s="78" t="s">
        <v>1791</v>
      </c>
      <c r="M3724" s="78" t="s">
        <v>1791</v>
      </c>
      <c r="N3724" s="78" t="s">
        <v>1791</v>
      </c>
      <c r="O3724" s="78" t="s">
        <v>3454</v>
      </c>
      <c r="P3724" s="82">
        <v>1</v>
      </c>
      <c r="Q3724" s="78" t="s">
        <v>3442</v>
      </c>
      <c r="R3724" s="82">
        <v>0</v>
      </c>
      <c r="S3724" s="82">
        <v>1</v>
      </c>
      <c r="T3724" s="82">
        <v>0</v>
      </c>
      <c r="U3724" s="82">
        <v>0</v>
      </c>
      <c r="V3724" s="82">
        <v>0</v>
      </c>
      <c r="W3724" s="82">
        <v>0</v>
      </c>
      <c r="X3724" s="82">
        <v>0</v>
      </c>
      <c r="Y3724" s="82">
        <v>0</v>
      </c>
      <c r="Z3724" s="82">
        <v>0</v>
      </c>
      <c r="AA3724" s="82">
        <v>0</v>
      </c>
      <c r="AB3724" s="82">
        <v>0</v>
      </c>
      <c r="AC3724" s="82">
        <v>0</v>
      </c>
      <c r="AD3724" s="85" t="str">
        <f>IF(A3724&lt;&gt;"",IF(D3724="DIRECCIÓN_DE_TRANSFERENCIAS","280 0031",VLOOKUP(C3724,NIVELES!$A$14:$B$105,2,0)),"")</f>
        <v>280 7510</v>
      </c>
      <c r="AE3724" s="86" t="s">
        <v>322</v>
      </c>
      <c r="AF3724" s="86" t="s">
        <v>369</v>
      </c>
      <c r="AG3724" s="79" t="str">
        <f>+IF(AF3724&lt;&gt;"",VLOOKUP(AF3724,NIVELES!$A$666:$B$673,2,0),"")</f>
        <v>ADMINISTRACIÓN_CENTRAL</v>
      </c>
      <c r="AH3724" s="78" t="s">
        <v>322</v>
      </c>
      <c r="AI3724" s="79" t="str">
        <f>IF(AH3724&lt;&gt;"",VLOOKUP(CONCATENATE(AG3724,AH3724),NIVELES!$B$676:$C$745,2,0),"")</f>
        <v>Administración De La Gestión Administrativa Financiera</v>
      </c>
      <c r="AJ3724" s="78" t="s">
        <v>517</v>
      </c>
      <c r="AK3724" s="79" t="str">
        <f>+IF(AJ3724&lt;&gt;"",VLOOKUP(AJ3724,NIVELES!$A$816:$B$892,2,0),"")</f>
        <v>NO APLICA</v>
      </c>
      <c r="AL3724" s="78" t="s">
        <v>554</v>
      </c>
      <c r="AM3724" s="78">
        <v>530804</v>
      </c>
      <c r="AN3724" s="79" t="str">
        <f>IF(AM3724&lt;&gt;"",+VLOOKUP(AM3724,NIVELES!$A$1652:$B$2466,2,0),"")</f>
        <v>Materiales de Oficina</v>
      </c>
      <c r="AO3724" s="87">
        <v>6000</v>
      </c>
      <c r="AP3724" s="88">
        <v>0</v>
      </c>
      <c r="AQ3724" s="88">
        <v>0</v>
      </c>
      <c r="AR3724" s="88">
        <v>1500</v>
      </c>
      <c r="AS3724" s="88">
        <v>500</v>
      </c>
      <c r="AT3724" s="88">
        <v>500</v>
      </c>
      <c r="AU3724" s="88">
        <v>500</v>
      </c>
      <c r="AV3724" s="88">
        <v>500</v>
      </c>
      <c r="AW3724" s="88">
        <v>500</v>
      </c>
      <c r="AX3724" s="88">
        <v>500</v>
      </c>
      <c r="AY3724" s="88">
        <v>500</v>
      </c>
      <c r="AZ3724" s="88">
        <v>500</v>
      </c>
      <c r="BA3724" s="88">
        <v>500</v>
      </c>
      <c r="BB3724" s="89">
        <f t="shared" si="231"/>
        <v>6000</v>
      </c>
      <c r="BC3724" s="90" t="str">
        <f t="shared" si="230"/>
        <v>OK</v>
      </c>
      <c r="BD3724" s="91" t="str">
        <f t="shared" si="232"/>
        <v xml:space="preserve">                  </v>
      </c>
      <c r="BE3724" s="92">
        <f t="shared" si="233"/>
        <v>1</v>
      </c>
    </row>
    <row r="3725" spans="1:57" s="74" customFormat="1" ht="50.1" customHeight="1" x14ac:dyDescent="0.2">
      <c r="A3725" s="78" t="s">
        <v>55</v>
      </c>
      <c r="B3725" s="78" t="s">
        <v>65</v>
      </c>
      <c r="C3725" s="78" t="s">
        <v>1039</v>
      </c>
      <c r="D3725" s="78" t="s">
        <v>575</v>
      </c>
      <c r="E3725" s="79" t="str">
        <f>+IF(C3725&lt;&gt;"",VLOOKUP(MID(C3725,18,5),NIVELES!$A$133:$B$213,2,0),"")</f>
        <v>ZAMORA_CHINCHIPE</v>
      </c>
      <c r="F3725" s="80" t="s">
        <v>275</v>
      </c>
      <c r="G3725" s="81" t="str">
        <f>+IF(F3725&lt;&gt;"",VLOOKUP(F3725,NIVELES!$A$246:$C$464,3,0),"")</f>
        <v>SUR</v>
      </c>
      <c r="H3725" s="82" t="s">
        <v>1023</v>
      </c>
      <c r="I3725" s="78" t="s">
        <v>3440</v>
      </c>
      <c r="J3725" s="78" t="s">
        <v>3438</v>
      </c>
      <c r="K3725" s="78" t="s">
        <v>3439</v>
      </c>
      <c r="L3725" s="78" t="s">
        <v>1791</v>
      </c>
      <c r="M3725" s="78" t="s">
        <v>1791</v>
      </c>
      <c r="N3725" s="78" t="s">
        <v>1791</v>
      </c>
      <c r="O3725" s="78" t="s">
        <v>3455</v>
      </c>
      <c r="P3725" s="82">
        <v>1</v>
      </c>
      <c r="Q3725" s="78" t="s">
        <v>3442</v>
      </c>
      <c r="R3725" s="82">
        <v>0</v>
      </c>
      <c r="S3725" s="82">
        <v>0</v>
      </c>
      <c r="T3725" s="82">
        <v>0</v>
      </c>
      <c r="U3725" s="82">
        <v>1</v>
      </c>
      <c r="V3725" s="82">
        <v>0</v>
      </c>
      <c r="W3725" s="82">
        <v>0</v>
      </c>
      <c r="X3725" s="82">
        <v>0</v>
      </c>
      <c r="Y3725" s="82">
        <v>0</v>
      </c>
      <c r="Z3725" s="82">
        <v>0</v>
      </c>
      <c r="AA3725" s="82">
        <v>0</v>
      </c>
      <c r="AB3725" s="82">
        <v>0</v>
      </c>
      <c r="AC3725" s="82">
        <v>0</v>
      </c>
      <c r="AD3725" s="85" t="str">
        <f>IF(A3725&lt;&gt;"",IF(D3725="DIRECCIÓN_DE_TRANSFERENCIAS","280 0031",VLOOKUP(C3725,NIVELES!$A$14:$B$105,2,0)),"")</f>
        <v>280 7510</v>
      </c>
      <c r="AE3725" s="86" t="s">
        <v>322</v>
      </c>
      <c r="AF3725" s="86" t="s">
        <v>369</v>
      </c>
      <c r="AG3725" s="79" t="str">
        <f>+IF(AF3725&lt;&gt;"",VLOOKUP(AF3725,NIVELES!$A$666:$B$673,2,0),"")</f>
        <v>ADMINISTRACIÓN_CENTRAL</v>
      </c>
      <c r="AH3725" s="78" t="s">
        <v>322</v>
      </c>
      <c r="AI3725" s="79" t="str">
        <f>IF(AH3725&lt;&gt;"",VLOOKUP(CONCATENATE(AG3725,AH3725),NIVELES!$B$676:$C$745,2,0),"")</f>
        <v>Administración De La Gestión Administrativa Financiera</v>
      </c>
      <c r="AJ3725" s="78" t="s">
        <v>517</v>
      </c>
      <c r="AK3725" s="79" t="str">
        <f>+IF(AJ3725&lt;&gt;"",VLOOKUP(AJ3725,NIVELES!$A$816:$B$892,2,0),"")</f>
        <v>NO APLICA</v>
      </c>
      <c r="AL3725" s="78" t="s">
        <v>554</v>
      </c>
      <c r="AM3725" s="78">
        <v>530805</v>
      </c>
      <c r="AN3725" s="79" t="str">
        <f>IF(AM3725&lt;&gt;"",+VLOOKUP(AM3725,NIVELES!$A$1652:$B$2466,2,0),"")</f>
        <v>Materiales de Aseo</v>
      </c>
      <c r="AO3725" s="87">
        <v>1500</v>
      </c>
      <c r="AP3725" s="88">
        <v>0</v>
      </c>
      <c r="AQ3725" s="88">
        <v>0</v>
      </c>
      <c r="AR3725" s="88">
        <v>375</v>
      </c>
      <c r="AS3725" s="88">
        <v>125</v>
      </c>
      <c r="AT3725" s="88">
        <v>125</v>
      </c>
      <c r="AU3725" s="88">
        <v>125</v>
      </c>
      <c r="AV3725" s="88">
        <v>125</v>
      </c>
      <c r="AW3725" s="88">
        <v>125</v>
      </c>
      <c r="AX3725" s="88">
        <v>125</v>
      </c>
      <c r="AY3725" s="88">
        <v>125</v>
      </c>
      <c r="AZ3725" s="88">
        <v>125</v>
      </c>
      <c r="BA3725" s="88">
        <v>125</v>
      </c>
      <c r="BB3725" s="89">
        <f t="shared" si="231"/>
        <v>1500</v>
      </c>
      <c r="BC3725" s="90" t="str">
        <f t="shared" si="230"/>
        <v>OK</v>
      </c>
      <c r="BD3725" s="91" t="str">
        <f t="shared" si="232"/>
        <v xml:space="preserve">                  </v>
      </c>
      <c r="BE3725" s="92">
        <f t="shared" si="233"/>
        <v>1</v>
      </c>
    </row>
    <row r="3726" spans="1:57" s="74" customFormat="1" ht="50.1" customHeight="1" x14ac:dyDescent="0.2">
      <c r="A3726" s="78" t="s">
        <v>55</v>
      </c>
      <c r="B3726" s="78" t="s">
        <v>65</v>
      </c>
      <c r="C3726" s="78" t="s">
        <v>1039</v>
      </c>
      <c r="D3726" s="78" t="s">
        <v>575</v>
      </c>
      <c r="E3726" s="79" t="str">
        <f>+IF(C3726&lt;&gt;"",VLOOKUP(MID(C3726,18,5),NIVELES!$A$133:$B$213,2,0),"")</f>
        <v>ZAMORA_CHINCHIPE</v>
      </c>
      <c r="F3726" s="80" t="s">
        <v>275</v>
      </c>
      <c r="G3726" s="81" t="str">
        <f>+IF(F3726&lt;&gt;"",VLOOKUP(F3726,NIVELES!$A$246:$C$464,3,0),"")</f>
        <v>SUR</v>
      </c>
      <c r="H3726" s="82" t="s">
        <v>1023</v>
      </c>
      <c r="I3726" s="78" t="s">
        <v>3440</v>
      </c>
      <c r="J3726" s="78" t="s">
        <v>3438</v>
      </c>
      <c r="K3726" s="78" t="s">
        <v>3439</v>
      </c>
      <c r="L3726" s="78" t="s">
        <v>1791</v>
      </c>
      <c r="M3726" s="78" t="s">
        <v>1791</v>
      </c>
      <c r="N3726" s="78" t="s">
        <v>1791</v>
      </c>
      <c r="O3726" s="78" t="s">
        <v>3456</v>
      </c>
      <c r="P3726" s="82">
        <v>1</v>
      </c>
      <c r="Q3726" s="78" t="s">
        <v>3442</v>
      </c>
      <c r="R3726" s="82">
        <v>0</v>
      </c>
      <c r="S3726" s="82">
        <v>0</v>
      </c>
      <c r="T3726" s="82">
        <v>1</v>
      </c>
      <c r="U3726" s="82">
        <v>0</v>
      </c>
      <c r="V3726" s="82">
        <v>0</v>
      </c>
      <c r="W3726" s="82">
        <v>0</v>
      </c>
      <c r="X3726" s="82">
        <v>0</v>
      </c>
      <c r="Y3726" s="82">
        <v>0</v>
      </c>
      <c r="Z3726" s="82">
        <v>0</v>
      </c>
      <c r="AA3726" s="82">
        <v>0</v>
      </c>
      <c r="AB3726" s="82">
        <v>0</v>
      </c>
      <c r="AC3726" s="82">
        <v>0</v>
      </c>
      <c r="AD3726" s="85" t="str">
        <f>IF(A3726&lt;&gt;"",IF(D3726="DIRECCIÓN_DE_TRANSFERENCIAS","280 0031",VLOOKUP(C3726,NIVELES!$A$14:$B$105,2,0)),"")</f>
        <v>280 7510</v>
      </c>
      <c r="AE3726" s="86" t="s">
        <v>322</v>
      </c>
      <c r="AF3726" s="86" t="s">
        <v>369</v>
      </c>
      <c r="AG3726" s="79" t="str">
        <f>+IF(AF3726&lt;&gt;"",VLOOKUP(AF3726,NIVELES!$A$666:$B$673,2,0),"")</f>
        <v>ADMINISTRACIÓN_CENTRAL</v>
      </c>
      <c r="AH3726" s="78" t="s">
        <v>322</v>
      </c>
      <c r="AI3726" s="79" t="str">
        <f>IF(AH3726&lt;&gt;"",VLOOKUP(CONCATENATE(AG3726,AH3726),NIVELES!$B$676:$C$745,2,0),"")</f>
        <v>Administración De La Gestión Administrativa Financiera</v>
      </c>
      <c r="AJ3726" s="78" t="s">
        <v>517</v>
      </c>
      <c r="AK3726" s="79" t="str">
        <f>+IF(AJ3726&lt;&gt;"",VLOOKUP(AJ3726,NIVELES!$A$816:$B$892,2,0),"")</f>
        <v>NO APLICA</v>
      </c>
      <c r="AL3726" s="78" t="s">
        <v>554</v>
      </c>
      <c r="AM3726" s="78">
        <v>530807</v>
      </c>
      <c r="AN3726" s="79" t="str">
        <f>IF(AM3726&lt;&gt;"",+VLOOKUP(AM3726,NIVELES!$A$1652:$B$2466,2,0),"")</f>
        <v>Materiales de Impresión, Fotografía, Reproducción y Publicaciones</v>
      </c>
      <c r="AO3726" s="87">
        <v>500</v>
      </c>
      <c r="AP3726" s="88">
        <v>0</v>
      </c>
      <c r="AQ3726" s="88">
        <v>0</v>
      </c>
      <c r="AR3726" s="88">
        <v>125.01</v>
      </c>
      <c r="AS3726" s="88">
        <v>41.67</v>
      </c>
      <c r="AT3726" s="88">
        <v>41.67</v>
      </c>
      <c r="AU3726" s="88">
        <v>41.67</v>
      </c>
      <c r="AV3726" s="88">
        <v>41.67</v>
      </c>
      <c r="AW3726" s="88">
        <v>41.67</v>
      </c>
      <c r="AX3726" s="88">
        <v>41.67</v>
      </c>
      <c r="AY3726" s="88">
        <v>41.67</v>
      </c>
      <c r="AZ3726" s="88">
        <v>41.67</v>
      </c>
      <c r="BA3726" s="88">
        <v>41.63</v>
      </c>
      <c r="BB3726" s="89">
        <f t="shared" si="231"/>
        <v>500.00000000000011</v>
      </c>
      <c r="BC3726" s="90" t="str">
        <f t="shared" si="230"/>
        <v>OK</v>
      </c>
      <c r="BD3726" s="91" t="str">
        <f t="shared" si="232"/>
        <v xml:space="preserve">                  </v>
      </c>
      <c r="BE3726" s="92">
        <f t="shared" si="233"/>
        <v>1</v>
      </c>
    </row>
    <row r="3727" spans="1:57" s="74" customFormat="1" ht="50.1" customHeight="1" x14ac:dyDescent="0.2">
      <c r="A3727" s="78" t="s">
        <v>55</v>
      </c>
      <c r="B3727" s="78" t="s">
        <v>65</v>
      </c>
      <c r="C3727" s="78" t="s">
        <v>1039</v>
      </c>
      <c r="D3727" s="78" t="s">
        <v>575</v>
      </c>
      <c r="E3727" s="79" t="str">
        <f>+IF(C3727&lt;&gt;"",VLOOKUP(MID(C3727,18,5),NIVELES!$A$133:$B$213,2,0),"")</f>
        <v>ZAMORA_CHINCHIPE</v>
      </c>
      <c r="F3727" s="80" t="s">
        <v>275</v>
      </c>
      <c r="G3727" s="81" t="str">
        <f>+IF(F3727&lt;&gt;"",VLOOKUP(F3727,NIVELES!$A$246:$C$464,3,0),"")</f>
        <v>SUR</v>
      </c>
      <c r="H3727" s="82" t="s">
        <v>1023</v>
      </c>
      <c r="I3727" s="78" t="s">
        <v>3440</v>
      </c>
      <c r="J3727" s="78" t="s">
        <v>3438</v>
      </c>
      <c r="K3727" s="78" t="s">
        <v>3439</v>
      </c>
      <c r="L3727" s="78" t="s">
        <v>1791</v>
      </c>
      <c r="M3727" s="78" t="s">
        <v>1791</v>
      </c>
      <c r="N3727" s="78" t="s">
        <v>1791</v>
      </c>
      <c r="O3727" s="78" t="s">
        <v>3457</v>
      </c>
      <c r="P3727" s="82">
        <v>1</v>
      </c>
      <c r="Q3727" s="78" t="s">
        <v>3442</v>
      </c>
      <c r="R3727" s="82">
        <v>0</v>
      </c>
      <c r="S3727" s="82">
        <v>0</v>
      </c>
      <c r="T3727" s="82">
        <v>0</v>
      </c>
      <c r="U3727" s="82">
        <v>0</v>
      </c>
      <c r="V3727" s="82">
        <v>0</v>
      </c>
      <c r="W3727" s="82">
        <v>1</v>
      </c>
      <c r="X3727" s="82">
        <v>0</v>
      </c>
      <c r="Y3727" s="82">
        <v>0</v>
      </c>
      <c r="Z3727" s="82">
        <v>0</v>
      </c>
      <c r="AA3727" s="82">
        <v>0</v>
      </c>
      <c r="AB3727" s="82">
        <v>0</v>
      </c>
      <c r="AC3727" s="82">
        <v>0</v>
      </c>
      <c r="AD3727" s="85" t="str">
        <f>IF(A3727&lt;&gt;"",IF(D3727="DIRECCIÓN_DE_TRANSFERENCIAS","280 0031",VLOOKUP(C3727,NIVELES!$A$14:$B$105,2,0)),"")</f>
        <v>280 7510</v>
      </c>
      <c r="AE3727" s="86" t="s">
        <v>322</v>
      </c>
      <c r="AF3727" s="86" t="s">
        <v>369</v>
      </c>
      <c r="AG3727" s="79" t="str">
        <f>+IF(AF3727&lt;&gt;"",VLOOKUP(AF3727,NIVELES!$A$666:$B$673,2,0),"")</f>
        <v>ADMINISTRACIÓN_CENTRAL</v>
      </c>
      <c r="AH3727" s="78" t="s">
        <v>322</v>
      </c>
      <c r="AI3727" s="79" t="str">
        <f>IF(AH3727&lt;&gt;"",VLOOKUP(CONCATENATE(AG3727,AH3727),NIVELES!$B$676:$C$745,2,0),"")</f>
        <v>Administración De La Gestión Administrativa Financiera</v>
      </c>
      <c r="AJ3727" s="78" t="s">
        <v>517</v>
      </c>
      <c r="AK3727" s="79" t="str">
        <f>+IF(AJ3727&lt;&gt;"",VLOOKUP(AJ3727,NIVELES!$A$816:$B$892,2,0),"")</f>
        <v>NO APLICA</v>
      </c>
      <c r="AL3727" s="78" t="s">
        <v>554</v>
      </c>
      <c r="AM3727" s="78">
        <v>530811</v>
      </c>
      <c r="AN3727" s="79" t="str">
        <f>IF(AM3727&lt;&gt;"",+VLOOKUP(AM3727,NIVELES!$A$1652:$B$2466,2,0),"")</f>
        <v>Insumos,  Materiales  y Suministros  para  la  Construcción,  Electricidad,  Plomería,  Carpintería,  Señalización
Vial, Navegación y Contra Incendios</v>
      </c>
      <c r="AO3727" s="87">
        <v>2500</v>
      </c>
      <c r="AP3727" s="88">
        <v>0</v>
      </c>
      <c r="AQ3727" s="88">
        <v>0</v>
      </c>
      <c r="AR3727" s="88">
        <v>624.99</v>
      </c>
      <c r="AS3727" s="88">
        <v>208.33</v>
      </c>
      <c r="AT3727" s="88">
        <v>208.33</v>
      </c>
      <c r="AU3727" s="88">
        <v>208.33</v>
      </c>
      <c r="AV3727" s="88">
        <v>208.33</v>
      </c>
      <c r="AW3727" s="88">
        <v>208.33</v>
      </c>
      <c r="AX3727" s="88">
        <v>208.33</v>
      </c>
      <c r="AY3727" s="88">
        <v>208.33</v>
      </c>
      <c r="AZ3727" s="88">
        <v>208.33</v>
      </c>
      <c r="BA3727" s="88">
        <v>208.37</v>
      </c>
      <c r="BB3727" s="89">
        <f t="shared" si="231"/>
        <v>2499.9999999999995</v>
      </c>
      <c r="BC3727" s="90" t="str">
        <f t="shared" si="230"/>
        <v>OK</v>
      </c>
      <c r="BD3727" s="91" t="str">
        <f t="shared" si="232"/>
        <v xml:space="preserve">                  </v>
      </c>
      <c r="BE3727" s="92">
        <f t="shared" si="233"/>
        <v>1</v>
      </c>
    </row>
    <row r="3728" spans="1:57" s="74" customFormat="1" ht="50.1" customHeight="1" x14ac:dyDescent="0.2">
      <c r="A3728" s="78" t="s">
        <v>55</v>
      </c>
      <c r="B3728" s="78" t="s">
        <v>65</v>
      </c>
      <c r="C3728" s="78" t="s">
        <v>1039</v>
      </c>
      <c r="D3728" s="78" t="s">
        <v>575</v>
      </c>
      <c r="E3728" s="79" t="str">
        <f>+IF(C3728&lt;&gt;"",VLOOKUP(MID(C3728,18,5),NIVELES!$A$133:$B$213,2,0),"")</f>
        <v>ZAMORA_CHINCHIPE</v>
      </c>
      <c r="F3728" s="80" t="s">
        <v>275</v>
      </c>
      <c r="G3728" s="81" t="str">
        <f>+IF(F3728&lt;&gt;"",VLOOKUP(F3728,NIVELES!$A$246:$C$464,3,0),"")</f>
        <v>SUR</v>
      </c>
      <c r="H3728" s="82" t="s">
        <v>1023</v>
      </c>
      <c r="I3728" s="78" t="s">
        <v>3440</v>
      </c>
      <c r="J3728" s="78" t="s">
        <v>3438</v>
      </c>
      <c r="K3728" s="78" t="s">
        <v>3439</v>
      </c>
      <c r="L3728" s="78" t="s">
        <v>1791</v>
      </c>
      <c r="M3728" s="78" t="s">
        <v>1791</v>
      </c>
      <c r="N3728" s="78" t="s">
        <v>1791</v>
      </c>
      <c r="O3728" s="78" t="s">
        <v>3458</v>
      </c>
      <c r="P3728" s="82">
        <v>1</v>
      </c>
      <c r="Q3728" s="78" t="s">
        <v>3442</v>
      </c>
      <c r="R3728" s="82">
        <v>1</v>
      </c>
      <c r="S3728" s="82">
        <v>0</v>
      </c>
      <c r="T3728" s="82">
        <v>0</v>
      </c>
      <c r="U3728" s="82">
        <v>0</v>
      </c>
      <c r="V3728" s="82">
        <v>0</v>
      </c>
      <c r="W3728" s="82">
        <v>0</v>
      </c>
      <c r="X3728" s="82">
        <v>0</v>
      </c>
      <c r="Y3728" s="82">
        <v>0</v>
      </c>
      <c r="Z3728" s="82">
        <v>0</v>
      </c>
      <c r="AA3728" s="82">
        <v>0</v>
      </c>
      <c r="AB3728" s="82">
        <v>0</v>
      </c>
      <c r="AC3728" s="82">
        <v>0</v>
      </c>
      <c r="AD3728" s="85" t="str">
        <f>IF(A3728&lt;&gt;"",IF(D3728="DIRECCIÓN_DE_TRANSFERENCIAS","280 0031",VLOOKUP(C3728,NIVELES!$A$14:$B$105,2,0)),"")</f>
        <v>280 7510</v>
      </c>
      <c r="AE3728" s="86" t="s">
        <v>322</v>
      </c>
      <c r="AF3728" s="86" t="s">
        <v>369</v>
      </c>
      <c r="AG3728" s="79" t="str">
        <f>+IF(AF3728&lt;&gt;"",VLOOKUP(AF3728,NIVELES!$A$666:$B$673,2,0),"")</f>
        <v>ADMINISTRACIÓN_CENTRAL</v>
      </c>
      <c r="AH3728" s="78" t="s">
        <v>322</v>
      </c>
      <c r="AI3728" s="79" t="str">
        <f>IF(AH3728&lt;&gt;"",VLOOKUP(CONCATENATE(AG3728,AH3728),NIVELES!$B$676:$C$745,2,0),"")</f>
        <v>Administración De La Gestión Administrativa Financiera</v>
      </c>
      <c r="AJ3728" s="78" t="s">
        <v>517</v>
      </c>
      <c r="AK3728" s="79" t="str">
        <f>+IF(AJ3728&lt;&gt;"",VLOOKUP(AJ3728,NIVELES!$A$816:$B$892,2,0),"")</f>
        <v>NO APLICA</v>
      </c>
      <c r="AL3728" s="78" t="s">
        <v>554</v>
      </c>
      <c r="AM3728" s="78">
        <v>530813</v>
      </c>
      <c r="AN3728" s="79" t="str">
        <f>IF(AM3728&lt;&gt;"",+VLOOKUP(AM3728,NIVELES!$A$1652:$B$2466,2,0),"")</f>
        <v>Repuestos y Accesorios</v>
      </c>
      <c r="AO3728" s="87">
        <v>4000</v>
      </c>
      <c r="AP3728" s="88">
        <v>0</v>
      </c>
      <c r="AQ3728" s="88">
        <v>0</v>
      </c>
      <c r="AR3728" s="88">
        <v>999.99</v>
      </c>
      <c r="AS3728" s="88">
        <v>333.33</v>
      </c>
      <c r="AT3728" s="88">
        <v>333.33</v>
      </c>
      <c r="AU3728" s="88">
        <v>333.33</v>
      </c>
      <c r="AV3728" s="88">
        <v>333.33</v>
      </c>
      <c r="AW3728" s="88">
        <v>333.33</v>
      </c>
      <c r="AX3728" s="88">
        <v>333.33</v>
      </c>
      <c r="AY3728" s="88">
        <v>333.33</v>
      </c>
      <c r="AZ3728" s="88">
        <v>333.33</v>
      </c>
      <c r="BA3728" s="88">
        <v>333.37</v>
      </c>
      <c r="BB3728" s="89">
        <f t="shared" si="231"/>
        <v>3999.9999999999995</v>
      </c>
      <c r="BC3728" s="90" t="str">
        <f t="shared" si="230"/>
        <v>OK</v>
      </c>
      <c r="BD3728" s="91" t="str">
        <f t="shared" si="232"/>
        <v xml:space="preserve">                  </v>
      </c>
      <c r="BE3728" s="92">
        <f t="shared" si="233"/>
        <v>1</v>
      </c>
    </row>
    <row r="3729" spans="1:57" s="74" customFormat="1" ht="50.1" customHeight="1" x14ac:dyDescent="0.2">
      <c r="A3729" s="78" t="s">
        <v>55</v>
      </c>
      <c r="B3729" s="78" t="s">
        <v>65</v>
      </c>
      <c r="C3729" s="78" t="s">
        <v>1039</v>
      </c>
      <c r="D3729" s="78" t="s">
        <v>575</v>
      </c>
      <c r="E3729" s="79" t="str">
        <f>+IF(C3729&lt;&gt;"",VLOOKUP(MID(C3729,18,5),NIVELES!$A$133:$B$213,2,0),"")</f>
        <v>ZAMORA_CHINCHIPE</v>
      </c>
      <c r="F3729" s="80" t="s">
        <v>275</v>
      </c>
      <c r="G3729" s="81" t="str">
        <f>+IF(F3729&lt;&gt;"",VLOOKUP(F3729,NIVELES!$A$246:$C$464,3,0),"")</f>
        <v>SUR</v>
      </c>
      <c r="H3729" s="82" t="s">
        <v>1023</v>
      </c>
      <c r="I3729" s="78" t="s">
        <v>3440</v>
      </c>
      <c r="J3729" s="78" t="s">
        <v>3438</v>
      </c>
      <c r="K3729" s="78" t="s">
        <v>3439</v>
      </c>
      <c r="L3729" s="78" t="s">
        <v>1791</v>
      </c>
      <c r="M3729" s="78" t="s">
        <v>1791</v>
      </c>
      <c r="N3729" s="78" t="s">
        <v>1791</v>
      </c>
      <c r="O3729" s="78" t="s">
        <v>3459</v>
      </c>
      <c r="P3729" s="82">
        <v>1</v>
      </c>
      <c r="Q3729" s="78" t="s">
        <v>3442</v>
      </c>
      <c r="R3729" s="82">
        <v>0</v>
      </c>
      <c r="S3729" s="82">
        <v>1</v>
      </c>
      <c r="T3729" s="82">
        <v>0</v>
      </c>
      <c r="U3729" s="82">
        <v>0</v>
      </c>
      <c r="V3729" s="82">
        <v>0</v>
      </c>
      <c r="W3729" s="82">
        <v>0</v>
      </c>
      <c r="X3729" s="82">
        <v>0</v>
      </c>
      <c r="Y3729" s="82">
        <v>0</v>
      </c>
      <c r="Z3729" s="82">
        <v>0</v>
      </c>
      <c r="AA3729" s="82">
        <v>0</v>
      </c>
      <c r="AB3729" s="82">
        <v>0</v>
      </c>
      <c r="AC3729" s="82">
        <v>0</v>
      </c>
      <c r="AD3729" s="85" t="str">
        <f>IF(A3729&lt;&gt;"",IF(D3729="DIRECCIÓN_DE_TRANSFERENCIAS","280 0031",VLOOKUP(C3729,NIVELES!$A$14:$B$105,2,0)),"")</f>
        <v>280 7510</v>
      </c>
      <c r="AE3729" s="86" t="s">
        <v>322</v>
      </c>
      <c r="AF3729" s="86" t="s">
        <v>369</v>
      </c>
      <c r="AG3729" s="79" t="str">
        <f>+IF(AF3729&lt;&gt;"",VLOOKUP(AF3729,NIVELES!$A$666:$B$673,2,0),"")</f>
        <v>ADMINISTRACIÓN_CENTRAL</v>
      </c>
      <c r="AH3729" s="78" t="s">
        <v>322</v>
      </c>
      <c r="AI3729" s="79" t="str">
        <f>IF(AH3729&lt;&gt;"",VLOOKUP(CONCATENATE(AG3729,AH3729),NIVELES!$B$676:$C$745,2,0),"")</f>
        <v>Administración De La Gestión Administrativa Financiera</v>
      </c>
      <c r="AJ3729" s="78" t="s">
        <v>517</v>
      </c>
      <c r="AK3729" s="79" t="str">
        <f>+IF(AJ3729&lt;&gt;"",VLOOKUP(AJ3729,NIVELES!$A$816:$B$892,2,0),"")</f>
        <v>NO APLICA</v>
      </c>
      <c r="AL3729" s="78" t="s">
        <v>555</v>
      </c>
      <c r="AM3729" s="78">
        <v>570102</v>
      </c>
      <c r="AN3729" s="79" t="str">
        <f>IF(AM3729&lt;&gt;"",+VLOOKUP(AM3729,NIVELES!$A$1652:$B$2466,2,0),"")</f>
        <v>Tasas Generales, Impuestos, Contribuciones, Permisos, Licencias y Patentes.</v>
      </c>
      <c r="AO3729" s="87">
        <v>953</v>
      </c>
      <c r="AP3729" s="88">
        <v>0</v>
      </c>
      <c r="AQ3729" s="88">
        <v>0</v>
      </c>
      <c r="AR3729" s="88">
        <v>953</v>
      </c>
      <c r="AS3729" s="88"/>
      <c r="AT3729" s="88"/>
      <c r="AU3729" s="88"/>
      <c r="AV3729" s="88"/>
      <c r="AW3729" s="88"/>
      <c r="AX3729" s="88"/>
      <c r="AY3729" s="88"/>
      <c r="AZ3729" s="88"/>
      <c r="BA3729" s="88"/>
      <c r="BB3729" s="89">
        <f t="shared" si="231"/>
        <v>953</v>
      </c>
      <c r="BC3729" s="90" t="str">
        <f t="shared" si="230"/>
        <v>OK</v>
      </c>
      <c r="BD3729" s="91" t="str">
        <f t="shared" si="232"/>
        <v xml:space="preserve">                  </v>
      </c>
      <c r="BE3729" s="92">
        <f t="shared" si="233"/>
        <v>1</v>
      </c>
    </row>
    <row r="3730" spans="1:57" s="74" customFormat="1" ht="50.1" customHeight="1" x14ac:dyDescent="0.2">
      <c r="A3730" s="78" t="s">
        <v>55</v>
      </c>
      <c r="B3730" s="78" t="s">
        <v>65</v>
      </c>
      <c r="C3730" s="78" t="s">
        <v>1039</v>
      </c>
      <c r="D3730" s="78" t="s">
        <v>605</v>
      </c>
      <c r="E3730" s="79" t="str">
        <f>+IF(C3730&lt;&gt;"",VLOOKUP(MID(C3730,18,5),NIVELES!$A$133:$B$213,2,0),"")</f>
        <v>ZAMORA_CHINCHIPE</v>
      </c>
      <c r="F3730" s="80" t="s">
        <v>275</v>
      </c>
      <c r="G3730" s="81" t="str">
        <f>+IF(F3730&lt;&gt;"",VLOOKUP(F3730,NIVELES!$A$246:$C$464,3,0),"")</f>
        <v>SUR</v>
      </c>
      <c r="H3730" s="82" t="s">
        <v>1024</v>
      </c>
      <c r="I3730" s="78" t="s">
        <v>3460</v>
      </c>
      <c r="J3730" s="78" t="s">
        <v>3461</v>
      </c>
      <c r="K3730" s="78" t="s">
        <v>3462</v>
      </c>
      <c r="L3730" s="78" t="s">
        <v>2805</v>
      </c>
      <c r="M3730" s="78">
        <v>63</v>
      </c>
      <c r="N3730" s="78" t="s">
        <v>2313</v>
      </c>
      <c r="O3730" s="78" t="s">
        <v>2167</v>
      </c>
      <c r="P3730" s="82">
        <v>12</v>
      </c>
      <c r="Q3730" s="78" t="s">
        <v>3463</v>
      </c>
      <c r="R3730" s="82">
        <v>1</v>
      </c>
      <c r="S3730" s="82">
        <v>1</v>
      </c>
      <c r="T3730" s="82">
        <v>1</v>
      </c>
      <c r="U3730" s="82">
        <v>1</v>
      </c>
      <c r="V3730" s="82">
        <v>1</v>
      </c>
      <c r="W3730" s="82">
        <v>1</v>
      </c>
      <c r="X3730" s="82">
        <v>1</v>
      </c>
      <c r="Y3730" s="82">
        <v>1</v>
      </c>
      <c r="Z3730" s="82">
        <v>1</v>
      </c>
      <c r="AA3730" s="82">
        <v>1</v>
      </c>
      <c r="AB3730" s="82">
        <v>1</v>
      </c>
      <c r="AC3730" s="82">
        <v>1</v>
      </c>
      <c r="AD3730" s="85" t="str">
        <f>IF(A3730&lt;&gt;"",IF(D3730="DIRECCIÓN_DE_TRANSFERENCIAS","280 0031",VLOOKUP(C3730,NIVELES!$A$14:$B$105,2,0)),"")</f>
        <v>280 7510</v>
      </c>
      <c r="AE3730" s="86" t="s">
        <v>322</v>
      </c>
      <c r="AF3730" s="86" t="s">
        <v>543</v>
      </c>
      <c r="AG3730" s="79" t="str">
        <f>+IF(AF3730&lt;&gt;"",VLOOKUP(AF3730,NIVELES!$A$666:$B$673,2,0),"")</f>
        <v>DESARROLLO_INFANTIL</v>
      </c>
      <c r="AH3730" s="78" t="s">
        <v>322</v>
      </c>
      <c r="AI3730" s="79" t="str">
        <f>IF(AH3730&lt;&gt;"",VLOOKUP(CONCATENATE(AG3730,AH3730),NIVELES!$B$676:$C$745,2,0),"")</f>
        <v>Centros Infantiles Del Buen Vivir Atencion Directa -Funcionamiento Operación Y Atencion De Unidades</v>
      </c>
      <c r="AJ3730" s="78" t="s">
        <v>517</v>
      </c>
      <c r="AK3730" s="79" t="str">
        <f>+IF(AJ3730&lt;&gt;"",VLOOKUP(AJ3730,NIVELES!$A$816:$B$892,2,0),"")</f>
        <v>NO APLICA</v>
      </c>
      <c r="AL3730" s="78" t="s">
        <v>553</v>
      </c>
      <c r="AM3730" s="78">
        <v>510105</v>
      </c>
      <c r="AN3730" s="79" t="str">
        <f>IF(AM3730&lt;&gt;"",+VLOOKUP(AM3730,NIVELES!$A$1652:$B$2466,2,0),"")</f>
        <v>Remuneraciones Unificadas</v>
      </c>
      <c r="AO3730" s="87">
        <v>58944</v>
      </c>
      <c r="AP3730" s="88">
        <v>4327</v>
      </c>
      <c r="AQ3730" s="88">
        <v>0</v>
      </c>
      <c r="AR3730" s="88">
        <v>10409</v>
      </c>
      <c r="AS3730" s="88">
        <v>4912</v>
      </c>
      <c r="AT3730" s="88">
        <v>4912</v>
      </c>
      <c r="AU3730" s="88">
        <v>4912</v>
      </c>
      <c r="AV3730" s="88">
        <v>4912</v>
      </c>
      <c r="AW3730" s="88">
        <v>4912</v>
      </c>
      <c r="AX3730" s="88">
        <v>4912</v>
      </c>
      <c r="AY3730" s="88">
        <v>4912</v>
      </c>
      <c r="AZ3730" s="88">
        <v>4912</v>
      </c>
      <c r="BA3730" s="88">
        <v>4912</v>
      </c>
      <c r="BB3730" s="89">
        <f t="shared" si="231"/>
        <v>58944</v>
      </c>
      <c r="BC3730" s="90" t="str">
        <f t="shared" si="230"/>
        <v>OK</v>
      </c>
      <c r="BD3730" s="91" t="str">
        <f t="shared" si="232"/>
        <v xml:space="preserve">                  </v>
      </c>
      <c r="BE3730" s="92">
        <f t="shared" si="233"/>
        <v>12</v>
      </c>
    </row>
    <row r="3731" spans="1:57" s="74" customFormat="1" ht="50.1" customHeight="1" x14ac:dyDescent="0.2">
      <c r="A3731" s="78" t="s">
        <v>55</v>
      </c>
      <c r="B3731" s="78" t="s">
        <v>65</v>
      </c>
      <c r="C3731" s="78" t="s">
        <v>1039</v>
      </c>
      <c r="D3731" s="78" t="s">
        <v>605</v>
      </c>
      <c r="E3731" s="79" t="str">
        <f>+IF(C3731&lt;&gt;"",VLOOKUP(MID(C3731,18,5),NIVELES!$A$133:$B$213,2,0),"")</f>
        <v>ZAMORA_CHINCHIPE</v>
      </c>
      <c r="F3731" s="80" t="s">
        <v>275</v>
      </c>
      <c r="G3731" s="81" t="str">
        <f>+IF(F3731&lt;&gt;"",VLOOKUP(F3731,NIVELES!$A$246:$C$464,3,0),"")</f>
        <v>SUR</v>
      </c>
      <c r="H3731" s="82" t="s">
        <v>1024</v>
      </c>
      <c r="I3731" s="78" t="s">
        <v>3460</v>
      </c>
      <c r="J3731" s="78" t="s">
        <v>3461</v>
      </c>
      <c r="K3731" s="78" t="s">
        <v>3462</v>
      </c>
      <c r="L3731" s="78" t="s">
        <v>2805</v>
      </c>
      <c r="M3731" s="78">
        <v>63</v>
      </c>
      <c r="N3731" s="78" t="s">
        <v>2313</v>
      </c>
      <c r="O3731" s="78" t="s">
        <v>2167</v>
      </c>
      <c r="P3731" s="82">
        <v>12</v>
      </c>
      <c r="Q3731" s="78" t="s">
        <v>3463</v>
      </c>
      <c r="R3731" s="82">
        <v>1</v>
      </c>
      <c r="S3731" s="82">
        <v>1</v>
      </c>
      <c r="T3731" s="82">
        <v>1</v>
      </c>
      <c r="U3731" s="82">
        <v>1</v>
      </c>
      <c r="V3731" s="82">
        <v>1</v>
      </c>
      <c r="W3731" s="82">
        <v>1</v>
      </c>
      <c r="X3731" s="82">
        <v>1</v>
      </c>
      <c r="Y3731" s="82">
        <v>1</v>
      </c>
      <c r="Z3731" s="82">
        <v>1</v>
      </c>
      <c r="AA3731" s="82">
        <v>1</v>
      </c>
      <c r="AB3731" s="82">
        <v>1</v>
      </c>
      <c r="AC3731" s="82">
        <v>1</v>
      </c>
      <c r="AD3731" s="85" t="str">
        <f>IF(A3731&lt;&gt;"",IF(D3731="DIRECCIÓN_DE_TRANSFERENCIAS","280 0031",VLOOKUP(C3731,NIVELES!$A$14:$B$105,2,0)),"")</f>
        <v>280 7510</v>
      </c>
      <c r="AE3731" s="86" t="s">
        <v>322</v>
      </c>
      <c r="AF3731" s="86" t="s">
        <v>543</v>
      </c>
      <c r="AG3731" s="79" t="str">
        <f>+IF(AF3731&lt;&gt;"",VLOOKUP(AF3731,NIVELES!$A$666:$B$673,2,0),"")</f>
        <v>DESARROLLO_INFANTIL</v>
      </c>
      <c r="AH3731" s="78" t="s">
        <v>322</v>
      </c>
      <c r="AI3731" s="79" t="str">
        <f>IF(AH3731&lt;&gt;"",VLOOKUP(CONCATENATE(AG3731,AH3731),NIVELES!$B$676:$C$745,2,0),"")</f>
        <v>Centros Infantiles Del Buen Vivir Atencion Directa -Funcionamiento Operación Y Atencion De Unidades</v>
      </c>
      <c r="AJ3731" s="78" t="s">
        <v>517</v>
      </c>
      <c r="AK3731" s="79" t="str">
        <f>+IF(AJ3731&lt;&gt;"",VLOOKUP(AJ3731,NIVELES!$A$816:$B$892,2,0),"")</f>
        <v>NO APLICA</v>
      </c>
      <c r="AL3731" s="78" t="s">
        <v>553</v>
      </c>
      <c r="AM3731" s="78">
        <v>510203</v>
      </c>
      <c r="AN3731" s="79" t="str">
        <f>IF(AM3731&lt;&gt;"",+VLOOKUP(AM3731,NIVELES!$A$1652:$B$2466,2,0),"")</f>
        <v>Decimotercer Sueldo</v>
      </c>
      <c r="AO3731" s="87">
        <v>4502.67</v>
      </c>
      <c r="AP3731" s="88">
        <v>97.5</v>
      </c>
      <c r="AQ3731" s="88">
        <v>0</v>
      </c>
      <c r="AR3731" s="88">
        <v>1028.1600000000001</v>
      </c>
      <c r="AS3731" s="88">
        <v>375.22</v>
      </c>
      <c r="AT3731" s="88">
        <v>375.22</v>
      </c>
      <c r="AU3731" s="88">
        <v>375.22</v>
      </c>
      <c r="AV3731" s="88">
        <v>375.22</v>
      </c>
      <c r="AW3731" s="88">
        <v>375.22</v>
      </c>
      <c r="AX3731" s="88">
        <v>375.22</v>
      </c>
      <c r="AY3731" s="88">
        <v>375.22</v>
      </c>
      <c r="AZ3731" s="88">
        <v>375.22</v>
      </c>
      <c r="BA3731" s="88">
        <v>375.25</v>
      </c>
      <c r="BB3731" s="89">
        <f t="shared" si="231"/>
        <v>4502.670000000001</v>
      </c>
      <c r="BC3731" s="90" t="str">
        <f t="shared" si="230"/>
        <v>OK</v>
      </c>
      <c r="BD3731" s="91" t="str">
        <f t="shared" si="232"/>
        <v xml:space="preserve">                  </v>
      </c>
      <c r="BE3731" s="92">
        <f t="shared" si="233"/>
        <v>12</v>
      </c>
    </row>
    <row r="3732" spans="1:57" s="74" customFormat="1" ht="50.1" customHeight="1" x14ac:dyDescent="0.2">
      <c r="A3732" s="78" t="s">
        <v>55</v>
      </c>
      <c r="B3732" s="78" t="s">
        <v>65</v>
      </c>
      <c r="C3732" s="78" t="s">
        <v>1039</v>
      </c>
      <c r="D3732" s="78" t="s">
        <v>605</v>
      </c>
      <c r="E3732" s="79" t="str">
        <f>+IF(C3732&lt;&gt;"",VLOOKUP(MID(C3732,18,5),NIVELES!$A$133:$B$213,2,0),"")</f>
        <v>ZAMORA_CHINCHIPE</v>
      </c>
      <c r="F3732" s="80" t="s">
        <v>275</v>
      </c>
      <c r="G3732" s="81" t="str">
        <f>+IF(F3732&lt;&gt;"",VLOOKUP(F3732,NIVELES!$A$246:$C$464,3,0),"")</f>
        <v>SUR</v>
      </c>
      <c r="H3732" s="82" t="s">
        <v>1024</v>
      </c>
      <c r="I3732" s="78" t="s">
        <v>3460</v>
      </c>
      <c r="J3732" s="78" t="s">
        <v>3461</v>
      </c>
      <c r="K3732" s="78" t="s">
        <v>3462</v>
      </c>
      <c r="L3732" s="78" t="s">
        <v>2805</v>
      </c>
      <c r="M3732" s="78">
        <v>63</v>
      </c>
      <c r="N3732" s="78" t="s">
        <v>2313</v>
      </c>
      <c r="O3732" s="78" t="s">
        <v>2167</v>
      </c>
      <c r="P3732" s="82">
        <v>12</v>
      </c>
      <c r="Q3732" s="78" t="s">
        <v>3463</v>
      </c>
      <c r="R3732" s="82">
        <v>1</v>
      </c>
      <c r="S3732" s="82">
        <v>1</v>
      </c>
      <c r="T3732" s="82">
        <v>1</v>
      </c>
      <c r="U3732" s="82">
        <v>1</v>
      </c>
      <c r="V3732" s="82">
        <v>1</v>
      </c>
      <c r="W3732" s="82">
        <v>1</v>
      </c>
      <c r="X3732" s="82">
        <v>1</v>
      </c>
      <c r="Y3732" s="82">
        <v>1</v>
      </c>
      <c r="Z3732" s="82">
        <v>1</v>
      </c>
      <c r="AA3732" s="82">
        <v>1</v>
      </c>
      <c r="AB3732" s="82">
        <v>1</v>
      </c>
      <c r="AC3732" s="82">
        <v>1</v>
      </c>
      <c r="AD3732" s="85" t="str">
        <f>IF(A3732&lt;&gt;"",IF(D3732="DIRECCIÓN_DE_TRANSFERENCIAS","280 0031",VLOOKUP(C3732,NIVELES!$A$14:$B$105,2,0)),"")</f>
        <v>280 7510</v>
      </c>
      <c r="AE3732" s="86" t="s">
        <v>322</v>
      </c>
      <c r="AF3732" s="86" t="s">
        <v>543</v>
      </c>
      <c r="AG3732" s="79" t="str">
        <f>+IF(AF3732&lt;&gt;"",VLOOKUP(AF3732,NIVELES!$A$666:$B$673,2,0),"")</f>
        <v>DESARROLLO_INFANTIL</v>
      </c>
      <c r="AH3732" s="78" t="s">
        <v>322</v>
      </c>
      <c r="AI3732" s="79" t="str">
        <f>IF(AH3732&lt;&gt;"",VLOOKUP(CONCATENATE(AG3732,AH3732),NIVELES!$B$676:$C$745,2,0),"")</f>
        <v>Centros Infantiles Del Buen Vivir Atencion Directa -Funcionamiento Operación Y Atencion De Unidades</v>
      </c>
      <c r="AJ3732" s="78" t="s">
        <v>517</v>
      </c>
      <c r="AK3732" s="79" t="str">
        <f>+IF(AJ3732&lt;&gt;"",VLOOKUP(AJ3732,NIVELES!$A$816:$B$892,2,0),"")</f>
        <v>NO APLICA</v>
      </c>
      <c r="AL3732" s="78" t="s">
        <v>553</v>
      </c>
      <c r="AM3732" s="78">
        <v>510204</v>
      </c>
      <c r="AN3732" s="79" t="str">
        <f>IF(AM3732&lt;&gt;"",+VLOOKUP(AM3732,NIVELES!$A$1652:$B$2466,2,0),"")</f>
        <v>Decimocuarto Sueldo</v>
      </c>
      <c r="AO3732" s="87">
        <v>2889.33</v>
      </c>
      <c r="AP3732" s="88">
        <v>65.66</v>
      </c>
      <c r="AQ3732" s="88">
        <v>0</v>
      </c>
      <c r="AR3732" s="88">
        <v>656.68</v>
      </c>
      <c r="AS3732" s="88">
        <v>240.78</v>
      </c>
      <c r="AT3732" s="88">
        <v>240.78</v>
      </c>
      <c r="AU3732" s="88">
        <v>240.78</v>
      </c>
      <c r="AV3732" s="88">
        <v>240.78</v>
      </c>
      <c r="AW3732" s="88">
        <v>240.78</v>
      </c>
      <c r="AX3732" s="88">
        <v>240.78</v>
      </c>
      <c r="AY3732" s="88">
        <v>240.78</v>
      </c>
      <c r="AZ3732" s="88">
        <v>240.78</v>
      </c>
      <c r="BA3732" s="88">
        <v>240.75</v>
      </c>
      <c r="BB3732" s="89">
        <f t="shared" si="231"/>
        <v>2889.3300000000004</v>
      </c>
      <c r="BC3732" s="90" t="str">
        <f t="shared" si="230"/>
        <v>OK</v>
      </c>
      <c r="BD3732" s="91" t="str">
        <f t="shared" si="232"/>
        <v xml:space="preserve">                  </v>
      </c>
      <c r="BE3732" s="92">
        <f t="shared" si="233"/>
        <v>12</v>
      </c>
    </row>
    <row r="3733" spans="1:57" s="74" customFormat="1" ht="50.1" customHeight="1" x14ac:dyDescent="0.2">
      <c r="A3733" s="78" t="s">
        <v>55</v>
      </c>
      <c r="B3733" s="78" t="s">
        <v>65</v>
      </c>
      <c r="C3733" s="78" t="s">
        <v>1039</v>
      </c>
      <c r="D3733" s="78" t="s">
        <v>605</v>
      </c>
      <c r="E3733" s="79" t="str">
        <f>+IF(C3733&lt;&gt;"",VLOOKUP(MID(C3733,18,5),NIVELES!$A$133:$B$213,2,0),"")</f>
        <v>ZAMORA_CHINCHIPE</v>
      </c>
      <c r="F3733" s="80" t="s">
        <v>275</v>
      </c>
      <c r="G3733" s="81" t="str">
        <f>+IF(F3733&lt;&gt;"",VLOOKUP(F3733,NIVELES!$A$246:$C$464,3,0),"")</f>
        <v>SUR</v>
      </c>
      <c r="H3733" s="82" t="s">
        <v>1024</v>
      </c>
      <c r="I3733" s="78" t="s">
        <v>3460</v>
      </c>
      <c r="J3733" s="78" t="s">
        <v>3461</v>
      </c>
      <c r="K3733" s="78" t="s">
        <v>3462</v>
      </c>
      <c r="L3733" s="78" t="s">
        <v>2805</v>
      </c>
      <c r="M3733" s="78">
        <v>63</v>
      </c>
      <c r="N3733" s="78" t="s">
        <v>2313</v>
      </c>
      <c r="O3733" s="78" t="s">
        <v>2167</v>
      </c>
      <c r="P3733" s="82">
        <v>12</v>
      </c>
      <c r="Q3733" s="78" t="s">
        <v>3463</v>
      </c>
      <c r="R3733" s="82">
        <v>1</v>
      </c>
      <c r="S3733" s="82">
        <v>1</v>
      </c>
      <c r="T3733" s="82">
        <v>1</v>
      </c>
      <c r="U3733" s="82">
        <v>1</v>
      </c>
      <c r="V3733" s="82">
        <v>1</v>
      </c>
      <c r="W3733" s="82">
        <v>1</v>
      </c>
      <c r="X3733" s="82">
        <v>1</v>
      </c>
      <c r="Y3733" s="82">
        <v>1</v>
      </c>
      <c r="Z3733" s="82">
        <v>1</v>
      </c>
      <c r="AA3733" s="82">
        <v>1</v>
      </c>
      <c r="AB3733" s="82">
        <v>1</v>
      </c>
      <c r="AC3733" s="82">
        <v>1</v>
      </c>
      <c r="AD3733" s="85" t="str">
        <f>IF(A3733&lt;&gt;"",IF(D3733="DIRECCIÓN_DE_TRANSFERENCIAS","280 0031",VLOOKUP(C3733,NIVELES!$A$14:$B$105,2,0)),"")</f>
        <v>280 7510</v>
      </c>
      <c r="AE3733" s="86" t="s">
        <v>322</v>
      </c>
      <c r="AF3733" s="86" t="s">
        <v>543</v>
      </c>
      <c r="AG3733" s="79" t="str">
        <f>+IF(AF3733&lt;&gt;"",VLOOKUP(AF3733,NIVELES!$A$666:$B$673,2,0),"")</f>
        <v>DESARROLLO_INFANTIL</v>
      </c>
      <c r="AH3733" s="78" t="s">
        <v>322</v>
      </c>
      <c r="AI3733" s="79" t="str">
        <f>IF(AH3733&lt;&gt;"",VLOOKUP(CONCATENATE(AG3733,AH3733),NIVELES!$B$676:$C$745,2,0),"")</f>
        <v>Centros Infantiles Del Buen Vivir Atencion Directa -Funcionamiento Operación Y Atencion De Unidades</v>
      </c>
      <c r="AJ3733" s="78" t="s">
        <v>517</v>
      </c>
      <c r="AK3733" s="79" t="str">
        <f>+IF(AJ3733&lt;&gt;"",VLOOKUP(AJ3733,NIVELES!$A$816:$B$892,2,0),"")</f>
        <v>NO APLICA</v>
      </c>
      <c r="AL3733" s="78" t="s">
        <v>553</v>
      </c>
      <c r="AM3733" s="78">
        <v>510601</v>
      </c>
      <c r="AN3733" s="79" t="str">
        <f>IF(AM3733&lt;&gt;"",+VLOOKUP(AM3733,NIVELES!$A$1652:$B$2466,2,0),"")</f>
        <v>Aporte Patronal</v>
      </c>
      <c r="AO3733" s="87">
        <v>5214.09</v>
      </c>
      <c r="AP3733" s="88">
        <v>417.61</v>
      </c>
      <c r="AQ3733" s="88">
        <v>0</v>
      </c>
      <c r="AR3733" s="88">
        <v>885.92</v>
      </c>
      <c r="AS3733" s="88">
        <v>434.51</v>
      </c>
      <c r="AT3733" s="88">
        <v>434.51</v>
      </c>
      <c r="AU3733" s="88">
        <v>434.51</v>
      </c>
      <c r="AV3733" s="88">
        <v>434.51</v>
      </c>
      <c r="AW3733" s="88">
        <v>434.51</v>
      </c>
      <c r="AX3733" s="88">
        <v>434.51</v>
      </c>
      <c r="AY3733" s="88">
        <v>434.51</v>
      </c>
      <c r="AZ3733" s="88">
        <v>434.51</v>
      </c>
      <c r="BA3733" s="88">
        <v>434.48</v>
      </c>
      <c r="BB3733" s="89">
        <f t="shared" si="231"/>
        <v>5214.090000000002</v>
      </c>
      <c r="BC3733" s="90" t="str">
        <f t="shared" si="230"/>
        <v>OK</v>
      </c>
      <c r="BD3733" s="91" t="str">
        <f t="shared" si="232"/>
        <v xml:space="preserve">                  </v>
      </c>
      <c r="BE3733" s="92">
        <f t="shared" si="233"/>
        <v>12</v>
      </c>
    </row>
    <row r="3734" spans="1:57" s="74" customFormat="1" ht="50.1" customHeight="1" x14ac:dyDescent="0.2">
      <c r="A3734" s="78" t="s">
        <v>55</v>
      </c>
      <c r="B3734" s="78" t="s">
        <v>65</v>
      </c>
      <c r="C3734" s="78" t="s">
        <v>1039</v>
      </c>
      <c r="D3734" s="78" t="s">
        <v>605</v>
      </c>
      <c r="E3734" s="79" t="str">
        <f>+IF(C3734&lt;&gt;"",VLOOKUP(MID(C3734,18,5),NIVELES!$A$133:$B$213,2,0),"")</f>
        <v>ZAMORA_CHINCHIPE</v>
      </c>
      <c r="F3734" s="80" t="s">
        <v>275</v>
      </c>
      <c r="G3734" s="81" t="str">
        <f>+IF(F3734&lt;&gt;"",VLOOKUP(F3734,NIVELES!$A$246:$C$464,3,0),"")</f>
        <v>SUR</v>
      </c>
      <c r="H3734" s="82" t="s">
        <v>1024</v>
      </c>
      <c r="I3734" s="78" t="s">
        <v>3460</v>
      </c>
      <c r="J3734" s="78" t="s">
        <v>3461</v>
      </c>
      <c r="K3734" s="78" t="s">
        <v>3462</v>
      </c>
      <c r="L3734" s="78" t="s">
        <v>2805</v>
      </c>
      <c r="M3734" s="78">
        <v>63</v>
      </c>
      <c r="N3734" s="78" t="s">
        <v>2313</v>
      </c>
      <c r="O3734" s="78" t="s">
        <v>2167</v>
      </c>
      <c r="P3734" s="82">
        <v>11</v>
      </c>
      <c r="Q3734" s="78" t="s">
        <v>3463</v>
      </c>
      <c r="R3734" s="82">
        <v>0</v>
      </c>
      <c r="S3734" s="82">
        <v>1</v>
      </c>
      <c r="T3734" s="82">
        <v>1</v>
      </c>
      <c r="U3734" s="82">
        <v>1</v>
      </c>
      <c r="V3734" s="82">
        <v>1</v>
      </c>
      <c r="W3734" s="82">
        <v>1</v>
      </c>
      <c r="X3734" s="82">
        <v>1</v>
      </c>
      <c r="Y3734" s="82">
        <v>1</v>
      </c>
      <c r="Z3734" s="82">
        <v>1</v>
      </c>
      <c r="AA3734" s="82">
        <v>1</v>
      </c>
      <c r="AB3734" s="82">
        <v>1</v>
      </c>
      <c r="AC3734" s="82">
        <v>1</v>
      </c>
      <c r="AD3734" s="85" t="str">
        <f>IF(A3734&lt;&gt;"",IF(D3734="DIRECCIÓN_DE_TRANSFERENCIAS","280 0031",VLOOKUP(C3734,NIVELES!$A$14:$B$105,2,0)),"")</f>
        <v>280 7510</v>
      </c>
      <c r="AE3734" s="86" t="s">
        <v>322</v>
      </c>
      <c r="AF3734" s="86" t="s">
        <v>543</v>
      </c>
      <c r="AG3734" s="79" t="str">
        <f>+IF(AF3734&lt;&gt;"",VLOOKUP(AF3734,NIVELES!$A$666:$B$673,2,0),"")</f>
        <v>DESARROLLO_INFANTIL</v>
      </c>
      <c r="AH3734" s="78" t="s">
        <v>322</v>
      </c>
      <c r="AI3734" s="79" t="str">
        <f>IF(AH3734&lt;&gt;"",VLOOKUP(CONCATENATE(AG3734,AH3734),NIVELES!$B$676:$C$745,2,0),"")</f>
        <v>Centros Infantiles Del Buen Vivir Atencion Directa -Funcionamiento Operación Y Atencion De Unidades</v>
      </c>
      <c r="AJ3734" s="78" t="s">
        <v>517</v>
      </c>
      <c r="AK3734" s="79" t="str">
        <f>+IF(AJ3734&lt;&gt;"",VLOOKUP(AJ3734,NIVELES!$A$816:$B$892,2,0),"")</f>
        <v>NO APLICA</v>
      </c>
      <c r="AL3734" s="78" t="s">
        <v>553</v>
      </c>
      <c r="AM3734" s="78">
        <v>510602</v>
      </c>
      <c r="AN3734" s="79" t="str">
        <f>IF(AM3734&lt;&gt;"",+VLOOKUP(AM3734,NIVELES!$A$1652:$B$2466,2,0),"")</f>
        <v>Fondo de Reserva</v>
      </c>
      <c r="AO3734" s="87">
        <v>4502.67</v>
      </c>
      <c r="AP3734" s="88">
        <v>0</v>
      </c>
      <c r="AQ3734" s="88">
        <v>360.44</v>
      </c>
      <c r="AR3734" s="88">
        <v>765.22</v>
      </c>
      <c r="AS3734" s="88">
        <v>375.22</v>
      </c>
      <c r="AT3734" s="88">
        <v>375.22</v>
      </c>
      <c r="AU3734" s="88">
        <v>375.22</v>
      </c>
      <c r="AV3734" s="88">
        <v>375.22</v>
      </c>
      <c r="AW3734" s="88">
        <v>375.22</v>
      </c>
      <c r="AX3734" s="88">
        <v>375.22</v>
      </c>
      <c r="AY3734" s="88">
        <v>375.22</v>
      </c>
      <c r="AZ3734" s="88">
        <v>375.22</v>
      </c>
      <c r="BA3734" s="88">
        <v>375.25</v>
      </c>
      <c r="BB3734" s="89">
        <f t="shared" si="231"/>
        <v>4502.670000000001</v>
      </c>
      <c r="BC3734" s="90" t="str">
        <f t="shared" si="230"/>
        <v>OK</v>
      </c>
      <c r="BD3734" s="91" t="str">
        <f t="shared" si="232"/>
        <v xml:space="preserve">                  </v>
      </c>
      <c r="BE3734" s="92">
        <f t="shared" si="233"/>
        <v>11</v>
      </c>
    </row>
    <row r="3735" spans="1:57" s="74" customFormat="1" ht="50.1" customHeight="1" x14ac:dyDescent="0.2">
      <c r="A3735" s="78" t="s">
        <v>55</v>
      </c>
      <c r="B3735" s="78" t="s">
        <v>65</v>
      </c>
      <c r="C3735" s="78" t="s">
        <v>1039</v>
      </c>
      <c r="D3735" s="78" t="s">
        <v>605</v>
      </c>
      <c r="E3735" s="79" t="str">
        <f>+IF(C3735&lt;&gt;"",VLOOKUP(MID(C3735,18,5),NIVELES!$A$133:$B$213,2,0),"")</f>
        <v>ZAMORA_CHINCHIPE</v>
      </c>
      <c r="F3735" s="80" t="s">
        <v>275</v>
      </c>
      <c r="G3735" s="81" t="str">
        <f>+IF(F3735&lt;&gt;"",VLOOKUP(F3735,NIVELES!$A$246:$C$464,3,0),"")</f>
        <v>SUR</v>
      </c>
      <c r="H3735" s="82" t="s">
        <v>1024</v>
      </c>
      <c r="I3735" s="78" t="s">
        <v>3460</v>
      </c>
      <c r="J3735" s="78" t="s">
        <v>3461</v>
      </c>
      <c r="K3735" s="78" t="s">
        <v>3462</v>
      </c>
      <c r="L3735" s="78" t="s">
        <v>2805</v>
      </c>
      <c r="M3735" s="78">
        <v>63</v>
      </c>
      <c r="N3735" s="78" t="s">
        <v>2313</v>
      </c>
      <c r="O3735" s="78" t="s">
        <v>2167</v>
      </c>
      <c r="P3735" s="82">
        <v>11</v>
      </c>
      <c r="Q3735" s="78" t="s">
        <v>3463</v>
      </c>
      <c r="R3735" s="82">
        <v>0</v>
      </c>
      <c r="S3735" s="82">
        <v>1</v>
      </c>
      <c r="T3735" s="82">
        <v>1</v>
      </c>
      <c r="U3735" s="82">
        <v>1</v>
      </c>
      <c r="V3735" s="82">
        <v>1</v>
      </c>
      <c r="W3735" s="82">
        <v>1</v>
      </c>
      <c r="X3735" s="82">
        <v>1</v>
      </c>
      <c r="Y3735" s="82">
        <v>1</v>
      </c>
      <c r="Z3735" s="82">
        <v>1</v>
      </c>
      <c r="AA3735" s="82">
        <v>1</v>
      </c>
      <c r="AB3735" s="82">
        <v>1</v>
      </c>
      <c r="AC3735" s="82">
        <v>1</v>
      </c>
      <c r="AD3735" s="85" t="str">
        <f>IF(A3735&lt;&gt;"",IF(D3735="DIRECCIÓN_DE_TRANSFERENCIAS","280 0031",VLOOKUP(C3735,NIVELES!$A$14:$B$105,2,0)),"")</f>
        <v>280 7510</v>
      </c>
      <c r="AE3735" s="86" t="s">
        <v>322</v>
      </c>
      <c r="AF3735" s="86" t="s">
        <v>543</v>
      </c>
      <c r="AG3735" s="79" t="str">
        <f>+IF(AF3735&lt;&gt;"",VLOOKUP(AF3735,NIVELES!$A$666:$B$673,2,0),"")</f>
        <v>DESARROLLO_INFANTIL</v>
      </c>
      <c r="AH3735" s="78" t="s">
        <v>322</v>
      </c>
      <c r="AI3735" s="79" t="str">
        <f>IF(AH3735&lt;&gt;"",VLOOKUP(CONCATENATE(AG3735,AH3735),NIVELES!$B$676:$C$745,2,0),"")</f>
        <v>Centros Infantiles Del Buen Vivir Atencion Directa -Funcionamiento Operación Y Atencion De Unidades</v>
      </c>
      <c r="AJ3735" s="78" t="s">
        <v>517</v>
      </c>
      <c r="AK3735" s="79" t="str">
        <f>+IF(AJ3735&lt;&gt;"",VLOOKUP(AJ3735,NIVELES!$A$816:$B$892,2,0),"")</f>
        <v>NO APLICA</v>
      </c>
      <c r="AL3735" s="78" t="s">
        <v>553</v>
      </c>
      <c r="AM3735" s="78">
        <v>510707</v>
      </c>
      <c r="AN3735" s="79" t="str">
        <f>IF(AM3735&lt;&gt;"",+VLOOKUP(AM3735,NIVELES!$A$1652:$B$2466,2,0),"")</f>
        <v>Compensación por Vacaciones no Gozadas por Cesación de Funciones</v>
      </c>
      <c r="AO3735" s="87">
        <v>0</v>
      </c>
      <c r="AP3735" s="88">
        <v>0</v>
      </c>
      <c r="AQ3735" s="88">
        <v>0</v>
      </c>
      <c r="AR3735" s="88">
        <v>0</v>
      </c>
      <c r="AS3735" s="88">
        <v>0</v>
      </c>
      <c r="AT3735" s="88">
        <v>0</v>
      </c>
      <c r="AU3735" s="88">
        <v>0</v>
      </c>
      <c r="AV3735" s="88">
        <v>0</v>
      </c>
      <c r="AW3735" s="88">
        <v>0</v>
      </c>
      <c r="AX3735" s="88">
        <v>0</v>
      </c>
      <c r="AY3735" s="88">
        <v>0</v>
      </c>
      <c r="AZ3735" s="88">
        <v>0</v>
      </c>
      <c r="BA3735" s="88">
        <v>0</v>
      </c>
      <c r="BB3735" s="89">
        <f t="shared" si="231"/>
        <v>0</v>
      </c>
      <c r="BC3735" s="90" t="str">
        <f t="shared" si="230"/>
        <v>OK</v>
      </c>
      <c r="BD3735" s="91" t="str">
        <f t="shared" si="232"/>
        <v xml:space="preserve">                  </v>
      </c>
      <c r="BE3735" s="92">
        <f t="shared" si="233"/>
        <v>11</v>
      </c>
    </row>
    <row r="3736" spans="1:57" s="74" customFormat="1" ht="50.1" customHeight="1" x14ac:dyDescent="0.2">
      <c r="A3736" s="78" t="s">
        <v>55</v>
      </c>
      <c r="B3736" s="78" t="s">
        <v>65</v>
      </c>
      <c r="C3736" s="78" t="s">
        <v>1039</v>
      </c>
      <c r="D3736" s="78" t="s">
        <v>605</v>
      </c>
      <c r="E3736" s="79" t="str">
        <f>+IF(C3736&lt;&gt;"",VLOOKUP(MID(C3736,18,5),NIVELES!$A$133:$B$213,2,0),"")</f>
        <v>ZAMORA_CHINCHIPE</v>
      </c>
      <c r="F3736" s="80" t="s">
        <v>275</v>
      </c>
      <c r="G3736" s="81" t="str">
        <f>+IF(F3736&lt;&gt;"",VLOOKUP(F3736,NIVELES!$A$246:$C$464,3,0),"")</f>
        <v>SUR</v>
      </c>
      <c r="H3736" s="82" t="s">
        <v>1024</v>
      </c>
      <c r="I3736" s="78" t="s">
        <v>3460</v>
      </c>
      <c r="J3736" s="78" t="s">
        <v>3461</v>
      </c>
      <c r="K3736" s="78" t="s">
        <v>3462</v>
      </c>
      <c r="L3736" s="78" t="s">
        <v>2805</v>
      </c>
      <c r="M3736" s="78">
        <v>63</v>
      </c>
      <c r="N3736" s="78" t="s">
        <v>2313</v>
      </c>
      <c r="O3736" s="78" t="s">
        <v>2458</v>
      </c>
      <c r="P3736" s="82">
        <v>12</v>
      </c>
      <c r="Q3736" s="78" t="s">
        <v>1989</v>
      </c>
      <c r="R3736" s="82">
        <v>1</v>
      </c>
      <c r="S3736" s="82">
        <v>1</v>
      </c>
      <c r="T3736" s="82">
        <v>1</v>
      </c>
      <c r="U3736" s="82">
        <v>1</v>
      </c>
      <c r="V3736" s="82">
        <v>1</v>
      </c>
      <c r="W3736" s="82">
        <v>1</v>
      </c>
      <c r="X3736" s="82">
        <v>1</v>
      </c>
      <c r="Y3736" s="82">
        <v>1</v>
      </c>
      <c r="Z3736" s="82">
        <v>1</v>
      </c>
      <c r="AA3736" s="82">
        <v>1</v>
      </c>
      <c r="AB3736" s="82">
        <v>1</v>
      </c>
      <c r="AC3736" s="82">
        <v>1</v>
      </c>
      <c r="AD3736" s="85" t="str">
        <f>IF(A3736&lt;&gt;"",IF(D3736="DIRECCIÓN_DE_TRANSFERENCIAS","280 0031",VLOOKUP(C3736,NIVELES!$A$14:$B$105,2,0)),"")</f>
        <v>280 7510</v>
      </c>
      <c r="AE3736" s="86" t="s">
        <v>322</v>
      </c>
      <c r="AF3736" s="86" t="s">
        <v>543</v>
      </c>
      <c r="AG3736" s="79" t="str">
        <f>+IF(AF3736&lt;&gt;"",VLOOKUP(AF3736,NIVELES!$A$666:$B$673,2,0),"")</f>
        <v>DESARROLLO_INFANTIL</v>
      </c>
      <c r="AH3736" s="78" t="s">
        <v>322</v>
      </c>
      <c r="AI3736" s="79" t="str">
        <f>IF(AH3736&lt;&gt;"",VLOOKUP(CONCATENATE(AG3736,AH3736),NIVELES!$B$676:$C$745,2,0),"")</f>
        <v>Centros Infantiles Del Buen Vivir Atencion Directa -Funcionamiento Operación Y Atencion De Unidades</v>
      </c>
      <c r="AJ3736" s="78" t="s">
        <v>517</v>
      </c>
      <c r="AK3736" s="79" t="str">
        <f>+IF(AJ3736&lt;&gt;"",VLOOKUP(AJ3736,NIVELES!$A$816:$B$892,2,0),"")</f>
        <v>NO APLICA</v>
      </c>
      <c r="AL3736" s="78" t="s">
        <v>554</v>
      </c>
      <c r="AM3736" s="78">
        <v>530101</v>
      </c>
      <c r="AN3736" s="79" t="str">
        <f>IF(AM3736&lt;&gt;"",+VLOOKUP(AM3736,NIVELES!$A$1652:$B$2466,2,0),"")</f>
        <v>Agua Potable</v>
      </c>
      <c r="AO3736" s="87">
        <v>300</v>
      </c>
      <c r="AP3736" s="88">
        <v>52.41</v>
      </c>
      <c r="AQ3736" s="88">
        <v>28.36</v>
      </c>
      <c r="AR3736" s="88">
        <v>25</v>
      </c>
      <c r="AS3736" s="88">
        <v>25</v>
      </c>
      <c r="AT3736" s="88">
        <v>25</v>
      </c>
      <c r="AU3736" s="88">
        <v>25</v>
      </c>
      <c r="AV3736" s="88">
        <v>25</v>
      </c>
      <c r="AW3736" s="88">
        <v>25</v>
      </c>
      <c r="AX3736" s="88">
        <v>25</v>
      </c>
      <c r="AY3736" s="88">
        <v>25</v>
      </c>
      <c r="AZ3736" s="88">
        <v>19.23</v>
      </c>
      <c r="BA3736" s="88"/>
      <c r="BB3736" s="89">
        <f t="shared" si="231"/>
        <v>300</v>
      </c>
      <c r="BC3736" s="90" t="str">
        <f t="shared" si="230"/>
        <v>OK</v>
      </c>
      <c r="BD3736" s="91" t="str">
        <f t="shared" si="232"/>
        <v xml:space="preserve">                  </v>
      </c>
      <c r="BE3736" s="92">
        <f t="shared" si="233"/>
        <v>12</v>
      </c>
    </row>
    <row r="3737" spans="1:57" s="74" customFormat="1" ht="50.1" customHeight="1" x14ac:dyDescent="0.2">
      <c r="A3737" s="78" t="s">
        <v>55</v>
      </c>
      <c r="B3737" s="78" t="s">
        <v>65</v>
      </c>
      <c r="C3737" s="78" t="s">
        <v>1039</v>
      </c>
      <c r="D3737" s="78" t="s">
        <v>605</v>
      </c>
      <c r="E3737" s="79" t="str">
        <f>+IF(C3737&lt;&gt;"",VLOOKUP(MID(C3737,18,5),NIVELES!$A$133:$B$213,2,0),"")</f>
        <v>ZAMORA_CHINCHIPE</v>
      </c>
      <c r="F3737" s="80" t="s">
        <v>275</v>
      </c>
      <c r="G3737" s="81" t="str">
        <f>+IF(F3737&lt;&gt;"",VLOOKUP(F3737,NIVELES!$A$246:$C$464,3,0),"")</f>
        <v>SUR</v>
      </c>
      <c r="H3737" s="82" t="s">
        <v>1024</v>
      </c>
      <c r="I3737" s="78" t="s">
        <v>3460</v>
      </c>
      <c r="J3737" s="78" t="s">
        <v>3461</v>
      </c>
      <c r="K3737" s="78" t="s">
        <v>3462</v>
      </c>
      <c r="L3737" s="78" t="s">
        <v>2805</v>
      </c>
      <c r="M3737" s="78">
        <v>63</v>
      </c>
      <c r="N3737" s="78" t="s">
        <v>2313</v>
      </c>
      <c r="O3737" s="78" t="s">
        <v>2458</v>
      </c>
      <c r="P3737" s="82">
        <v>12</v>
      </c>
      <c r="Q3737" s="78" t="s">
        <v>1989</v>
      </c>
      <c r="R3737" s="82">
        <v>1</v>
      </c>
      <c r="S3737" s="82">
        <v>1</v>
      </c>
      <c r="T3737" s="82">
        <v>1</v>
      </c>
      <c r="U3737" s="82">
        <v>1</v>
      </c>
      <c r="V3737" s="82">
        <v>1</v>
      </c>
      <c r="W3737" s="82">
        <v>1</v>
      </c>
      <c r="X3737" s="82">
        <v>1</v>
      </c>
      <c r="Y3737" s="82">
        <v>1</v>
      </c>
      <c r="Z3737" s="82">
        <v>1</v>
      </c>
      <c r="AA3737" s="82">
        <v>1</v>
      </c>
      <c r="AB3737" s="82">
        <v>1</v>
      </c>
      <c r="AC3737" s="82">
        <v>1</v>
      </c>
      <c r="AD3737" s="85" t="str">
        <f>IF(A3737&lt;&gt;"",IF(D3737="DIRECCIÓN_DE_TRANSFERENCIAS","280 0031",VLOOKUP(C3737,NIVELES!$A$14:$B$105,2,0)),"")</f>
        <v>280 7510</v>
      </c>
      <c r="AE3737" s="86" t="s">
        <v>322</v>
      </c>
      <c r="AF3737" s="86" t="s">
        <v>543</v>
      </c>
      <c r="AG3737" s="79" t="str">
        <f>+IF(AF3737&lt;&gt;"",VLOOKUP(AF3737,NIVELES!$A$666:$B$673,2,0),"")</f>
        <v>DESARROLLO_INFANTIL</v>
      </c>
      <c r="AH3737" s="78" t="s">
        <v>322</v>
      </c>
      <c r="AI3737" s="79" t="str">
        <f>IF(AH3737&lt;&gt;"",VLOOKUP(CONCATENATE(AG3737,AH3737),NIVELES!$B$676:$C$745,2,0),"")</f>
        <v>Centros Infantiles Del Buen Vivir Atencion Directa -Funcionamiento Operación Y Atencion De Unidades</v>
      </c>
      <c r="AJ3737" s="78" t="s">
        <v>517</v>
      </c>
      <c r="AK3737" s="79" t="str">
        <f>+IF(AJ3737&lt;&gt;"",VLOOKUP(AJ3737,NIVELES!$A$816:$B$892,2,0),"")</f>
        <v>NO APLICA</v>
      </c>
      <c r="AL3737" s="78" t="s">
        <v>554</v>
      </c>
      <c r="AM3737" s="78">
        <v>530104</v>
      </c>
      <c r="AN3737" s="79" t="str">
        <f>IF(AM3737&lt;&gt;"",+VLOOKUP(AM3737,NIVELES!$A$1652:$B$2466,2,0),"")</f>
        <v>Energía Eléctrica</v>
      </c>
      <c r="AO3737" s="87">
        <v>600</v>
      </c>
      <c r="AP3737" s="88">
        <v>1.74</v>
      </c>
      <c r="AQ3737" s="88">
        <v>1.65</v>
      </c>
      <c r="AR3737" s="88">
        <v>146.61000000000001</v>
      </c>
      <c r="AS3737" s="88">
        <v>50</v>
      </c>
      <c r="AT3737" s="88">
        <v>50</v>
      </c>
      <c r="AU3737" s="88">
        <v>50</v>
      </c>
      <c r="AV3737" s="88">
        <v>50</v>
      </c>
      <c r="AW3737" s="88">
        <v>50</v>
      </c>
      <c r="AX3737" s="88">
        <v>50</v>
      </c>
      <c r="AY3737" s="88">
        <v>50</v>
      </c>
      <c r="AZ3737" s="88">
        <v>50</v>
      </c>
      <c r="BA3737" s="88">
        <v>50</v>
      </c>
      <c r="BB3737" s="89">
        <f t="shared" si="231"/>
        <v>600</v>
      </c>
      <c r="BC3737" s="90" t="str">
        <f t="shared" si="230"/>
        <v>OK</v>
      </c>
      <c r="BD3737" s="91" t="str">
        <f t="shared" si="232"/>
        <v xml:space="preserve">                  </v>
      </c>
      <c r="BE3737" s="92">
        <f t="shared" si="233"/>
        <v>12</v>
      </c>
    </row>
    <row r="3738" spans="1:57" s="74" customFormat="1" ht="50.1" customHeight="1" x14ac:dyDescent="0.2">
      <c r="A3738" s="78" t="s">
        <v>55</v>
      </c>
      <c r="B3738" s="78" t="s">
        <v>65</v>
      </c>
      <c r="C3738" s="78" t="s">
        <v>1039</v>
      </c>
      <c r="D3738" s="78" t="s">
        <v>605</v>
      </c>
      <c r="E3738" s="79" t="str">
        <f>+IF(C3738&lt;&gt;"",VLOOKUP(MID(C3738,18,5),NIVELES!$A$133:$B$213,2,0),"")</f>
        <v>ZAMORA_CHINCHIPE</v>
      </c>
      <c r="F3738" s="80" t="s">
        <v>275</v>
      </c>
      <c r="G3738" s="81" t="str">
        <f>+IF(F3738&lt;&gt;"",VLOOKUP(F3738,NIVELES!$A$246:$C$464,3,0),"")</f>
        <v>SUR</v>
      </c>
      <c r="H3738" s="82" t="s">
        <v>1024</v>
      </c>
      <c r="I3738" s="78" t="s">
        <v>3460</v>
      </c>
      <c r="J3738" s="78" t="s">
        <v>3461</v>
      </c>
      <c r="K3738" s="78" t="s">
        <v>3462</v>
      </c>
      <c r="L3738" s="78" t="s">
        <v>2805</v>
      </c>
      <c r="M3738" s="78">
        <v>63</v>
      </c>
      <c r="N3738" s="78" t="s">
        <v>2313</v>
      </c>
      <c r="O3738" s="78" t="s">
        <v>2458</v>
      </c>
      <c r="P3738" s="82">
        <v>12</v>
      </c>
      <c r="Q3738" s="78" t="s">
        <v>1989</v>
      </c>
      <c r="R3738" s="82">
        <v>1</v>
      </c>
      <c r="S3738" s="82">
        <v>1</v>
      </c>
      <c r="T3738" s="82">
        <v>1</v>
      </c>
      <c r="U3738" s="82">
        <v>1</v>
      </c>
      <c r="V3738" s="82">
        <v>1</v>
      </c>
      <c r="W3738" s="82">
        <v>1</v>
      </c>
      <c r="X3738" s="82">
        <v>1</v>
      </c>
      <c r="Y3738" s="82">
        <v>1</v>
      </c>
      <c r="Z3738" s="82">
        <v>1</v>
      </c>
      <c r="AA3738" s="82">
        <v>1</v>
      </c>
      <c r="AB3738" s="82">
        <v>1</v>
      </c>
      <c r="AC3738" s="82">
        <v>1</v>
      </c>
      <c r="AD3738" s="85" t="str">
        <f>IF(A3738&lt;&gt;"",IF(D3738="DIRECCIÓN_DE_TRANSFERENCIAS","280 0031",VLOOKUP(C3738,NIVELES!$A$14:$B$105,2,0)),"")</f>
        <v>280 7510</v>
      </c>
      <c r="AE3738" s="86" t="s">
        <v>322</v>
      </c>
      <c r="AF3738" s="86" t="s">
        <v>543</v>
      </c>
      <c r="AG3738" s="79" t="str">
        <f>+IF(AF3738&lt;&gt;"",VLOOKUP(AF3738,NIVELES!$A$666:$B$673,2,0),"")</f>
        <v>DESARROLLO_INFANTIL</v>
      </c>
      <c r="AH3738" s="78" t="s">
        <v>322</v>
      </c>
      <c r="AI3738" s="79" t="str">
        <f>IF(AH3738&lt;&gt;"",VLOOKUP(CONCATENATE(AG3738,AH3738),NIVELES!$B$676:$C$745,2,0),"")</f>
        <v>Centros Infantiles Del Buen Vivir Atencion Directa -Funcionamiento Operación Y Atencion De Unidades</v>
      </c>
      <c r="AJ3738" s="78" t="s">
        <v>517</v>
      </c>
      <c r="AK3738" s="79" t="str">
        <f>+IF(AJ3738&lt;&gt;"",VLOOKUP(AJ3738,NIVELES!$A$816:$B$892,2,0),"")</f>
        <v>NO APLICA</v>
      </c>
      <c r="AL3738" s="78" t="s">
        <v>554</v>
      </c>
      <c r="AM3738" s="78">
        <v>530105</v>
      </c>
      <c r="AN3738" s="79" t="str">
        <f>IF(AM3738&lt;&gt;"",+VLOOKUP(AM3738,NIVELES!$A$1652:$B$2466,2,0),"")</f>
        <v>Telecomunicaciones</v>
      </c>
      <c r="AO3738" s="87">
        <v>360</v>
      </c>
      <c r="AP3738" s="88">
        <v>29.19</v>
      </c>
      <c r="AQ3738" s="88">
        <v>29.84</v>
      </c>
      <c r="AR3738" s="88">
        <v>30.97</v>
      </c>
      <c r="AS3738" s="88">
        <v>30</v>
      </c>
      <c r="AT3738" s="88">
        <v>30</v>
      </c>
      <c r="AU3738" s="88">
        <v>30</v>
      </c>
      <c r="AV3738" s="88">
        <v>30</v>
      </c>
      <c r="AW3738" s="88">
        <v>30</v>
      </c>
      <c r="AX3738" s="88">
        <v>30</v>
      </c>
      <c r="AY3738" s="88">
        <v>30</v>
      </c>
      <c r="AZ3738" s="88">
        <v>30</v>
      </c>
      <c r="BA3738" s="88">
        <v>30</v>
      </c>
      <c r="BB3738" s="89">
        <f t="shared" si="231"/>
        <v>360</v>
      </c>
      <c r="BC3738" s="90" t="str">
        <f t="shared" si="230"/>
        <v>OK</v>
      </c>
      <c r="BD3738" s="91" t="str">
        <f t="shared" si="232"/>
        <v xml:space="preserve">                  </v>
      </c>
      <c r="BE3738" s="92">
        <f t="shared" si="233"/>
        <v>12</v>
      </c>
    </row>
    <row r="3739" spans="1:57" s="74" customFormat="1" ht="50.1" customHeight="1" x14ac:dyDescent="0.2">
      <c r="A3739" s="78" t="s">
        <v>55</v>
      </c>
      <c r="B3739" s="78" t="s">
        <v>65</v>
      </c>
      <c r="C3739" s="78" t="s">
        <v>1039</v>
      </c>
      <c r="D3739" s="78" t="s">
        <v>605</v>
      </c>
      <c r="E3739" s="79" t="str">
        <f>+IF(C3739&lt;&gt;"",VLOOKUP(MID(C3739,18,5),NIVELES!$A$133:$B$213,2,0),"")</f>
        <v>ZAMORA_CHINCHIPE</v>
      </c>
      <c r="F3739" s="80" t="s">
        <v>275</v>
      </c>
      <c r="G3739" s="81" t="str">
        <f>+IF(F3739&lt;&gt;"",VLOOKUP(F3739,NIVELES!$A$246:$C$464,3,0),"")</f>
        <v>SUR</v>
      </c>
      <c r="H3739" s="82" t="s">
        <v>1024</v>
      </c>
      <c r="I3739" s="78" t="s">
        <v>3460</v>
      </c>
      <c r="J3739" s="78" t="s">
        <v>3461</v>
      </c>
      <c r="K3739" s="78" t="s">
        <v>3462</v>
      </c>
      <c r="L3739" s="78" t="s">
        <v>2805</v>
      </c>
      <c r="M3739" s="78">
        <v>63</v>
      </c>
      <c r="N3739" s="78" t="s">
        <v>2313</v>
      </c>
      <c r="O3739" s="78" t="s">
        <v>3464</v>
      </c>
      <c r="P3739" s="82">
        <v>3</v>
      </c>
      <c r="Q3739" s="78" t="s">
        <v>1989</v>
      </c>
      <c r="R3739" s="82"/>
      <c r="S3739" s="82">
        <v>1</v>
      </c>
      <c r="T3739" s="82">
        <v>1</v>
      </c>
      <c r="U3739" s="82">
        <v>1</v>
      </c>
      <c r="V3739" s="82"/>
      <c r="W3739" s="82"/>
      <c r="X3739" s="82"/>
      <c r="Y3739" s="82"/>
      <c r="Z3739" s="82"/>
      <c r="AA3739" s="82"/>
      <c r="AB3739" s="82"/>
      <c r="AC3739" s="82"/>
      <c r="AD3739" s="85" t="str">
        <f>IF(A3739&lt;&gt;"",IF(D3739="DIRECCIÓN_DE_TRANSFERENCIAS","280 0031",VLOOKUP(C3739,NIVELES!$A$14:$B$105,2,0)),"")</f>
        <v>280 7510</v>
      </c>
      <c r="AE3739" s="86" t="s">
        <v>322</v>
      </c>
      <c r="AF3739" s="86" t="s">
        <v>543</v>
      </c>
      <c r="AG3739" s="79" t="str">
        <f>+IF(AF3739&lt;&gt;"",VLOOKUP(AF3739,NIVELES!$A$666:$B$673,2,0),"")</f>
        <v>DESARROLLO_INFANTIL</v>
      </c>
      <c r="AH3739" s="78" t="s">
        <v>322</v>
      </c>
      <c r="AI3739" s="79" t="str">
        <f>IF(AH3739&lt;&gt;"",VLOOKUP(CONCATENATE(AG3739,AH3739),NIVELES!$B$676:$C$745,2,0),"")</f>
        <v>Centros Infantiles Del Buen Vivir Atencion Directa -Funcionamiento Operación Y Atencion De Unidades</v>
      </c>
      <c r="AJ3739" s="78" t="s">
        <v>517</v>
      </c>
      <c r="AK3739" s="79" t="str">
        <f>+IF(AJ3739&lt;&gt;"",VLOOKUP(AJ3739,NIVELES!$A$816:$B$892,2,0),"")</f>
        <v>NO APLICA</v>
      </c>
      <c r="AL3739" s="78" t="s">
        <v>554</v>
      </c>
      <c r="AM3739" s="78">
        <v>530235</v>
      </c>
      <c r="AN3739" s="79" t="str">
        <f>IF(AM3739&lt;&gt;"",+VLOOKUP(AM3739,NIVELES!$A$1652:$B$2466,2,0),"")</f>
        <v>Servicio de Alimentación</v>
      </c>
      <c r="AO3739" s="87">
        <v>42151.13</v>
      </c>
      <c r="AP3739" s="88">
        <v>0</v>
      </c>
      <c r="AQ3739" s="88">
        <v>0</v>
      </c>
      <c r="AR3739" s="88">
        <v>10537.8</v>
      </c>
      <c r="AS3739" s="88">
        <v>3512.59</v>
      </c>
      <c r="AT3739" s="88">
        <v>3512.59</v>
      </c>
      <c r="AU3739" s="88">
        <v>3512.59</v>
      </c>
      <c r="AV3739" s="88">
        <v>3512.59</v>
      </c>
      <c r="AW3739" s="88">
        <v>3512.59</v>
      </c>
      <c r="AX3739" s="88">
        <v>3512.59</v>
      </c>
      <c r="AY3739" s="88">
        <v>3512.59</v>
      </c>
      <c r="AZ3739" s="88">
        <v>3512.59</v>
      </c>
      <c r="BA3739" s="88">
        <v>3512.61</v>
      </c>
      <c r="BB3739" s="89">
        <f t="shared" si="231"/>
        <v>42151.130000000005</v>
      </c>
      <c r="BC3739" s="90" t="str">
        <f t="shared" si="230"/>
        <v>OK</v>
      </c>
      <c r="BD3739" s="91" t="str">
        <f t="shared" si="232"/>
        <v xml:space="preserve">                  </v>
      </c>
      <c r="BE3739" s="92">
        <f t="shared" si="233"/>
        <v>3</v>
      </c>
    </row>
    <row r="3740" spans="1:57" s="74" customFormat="1" ht="50.1" customHeight="1" x14ac:dyDescent="0.2">
      <c r="A3740" s="78" t="s">
        <v>55</v>
      </c>
      <c r="B3740" s="78" t="s">
        <v>65</v>
      </c>
      <c r="C3740" s="78" t="s">
        <v>1039</v>
      </c>
      <c r="D3740" s="78" t="s">
        <v>605</v>
      </c>
      <c r="E3740" s="79" t="str">
        <f>+IF(C3740&lt;&gt;"",VLOOKUP(MID(C3740,18,5),NIVELES!$A$133:$B$213,2,0),"")</f>
        <v>ZAMORA_CHINCHIPE</v>
      </c>
      <c r="F3740" s="80" t="s">
        <v>275</v>
      </c>
      <c r="G3740" s="81" t="str">
        <f>+IF(F3740&lt;&gt;"",VLOOKUP(F3740,NIVELES!$A$246:$C$464,3,0),"")</f>
        <v>SUR</v>
      </c>
      <c r="H3740" s="82" t="s">
        <v>1024</v>
      </c>
      <c r="I3740" s="78" t="s">
        <v>3460</v>
      </c>
      <c r="J3740" s="78" t="s">
        <v>3461</v>
      </c>
      <c r="K3740" s="78" t="s">
        <v>3462</v>
      </c>
      <c r="L3740" s="78" t="s">
        <v>2805</v>
      </c>
      <c r="M3740" s="78">
        <v>63</v>
      </c>
      <c r="N3740" s="78" t="s">
        <v>2313</v>
      </c>
      <c r="O3740" s="78" t="s">
        <v>3465</v>
      </c>
      <c r="P3740" s="82">
        <v>1</v>
      </c>
      <c r="Q3740" s="78" t="s">
        <v>1989</v>
      </c>
      <c r="R3740" s="82"/>
      <c r="S3740" s="82">
        <v>1</v>
      </c>
      <c r="T3740" s="82"/>
      <c r="U3740" s="82"/>
      <c r="V3740" s="82"/>
      <c r="W3740" s="82"/>
      <c r="X3740" s="82"/>
      <c r="Y3740" s="82"/>
      <c r="Z3740" s="82"/>
      <c r="AA3740" s="82"/>
      <c r="AB3740" s="82"/>
      <c r="AC3740" s="82"/>
      <c r="AD3740" s="85" t="str">
        <f>IF(A3740&lt;&gt;"",IF(D3740="DIRECCIÓN_DE_TRANSFERENCIAS","280 0031",VLOOKUP(C3740,NIVELES!$A$14:$B$105,2,0)),"")</f>
        <v>280 7510</v>
      </c>
      <c r="AE3740" s="86" t="s">
        <v>322</v>
      </c>
      <c r="AF3740" s="86" t="s">
        <v>543</v>
      </c>
      <c r="AG3740" s="79" t="str">
        <f>+IF(AF3740&lt;&gt;"",VLOOKUP(AF3740,NIVELES!$A$666:$B$673,2,0),"")</f>
        <v>DESARROLLO_INFANTIL</v>
      </c>
      <c r="AH3740" s="78" t="s">
        <v>322</v>
      </c>
      <c r="AI3740" s="79" t="str">
        <f>IF(AH3740&lt;&gt;"",VLOOKUP(CONCATENATE(AG3740,AH3740),NIVELES!$B$676:$C$745,2,0),"")</f>
        <v>Centros Infantiles Del Buen Vivir Atencion Directa -Funcionamiento Operación Y Atencion De Unidades</v>
      </c>
      <c r="AJ3740" s="78" t="s">
        <v>517</v>
      </c>
      <c r="AK3740" s="79" t="str">
        <f>+IF(AJ3740&lt;&gt;"",VLOOKUP(AJ3740,NIVELES!$A$816:$B$892,2,0),"")</f>
        <v>NO APLICA</v>
      </c>
      <c r="AL3740" s="78" t="s">
        <v>554</v>
      </c>
      <c r="AM3740" s="78">
        <v>530805</v>
      </c>
      <c r="AN3740" s="79" t="str">
        <f>IF(AM3740&lt;&gt;"",+VLOOKUP(AM3740,NIVELES!$A$1652:$B$2466,2,0),"")</f>
        <v>Materiales de Aseo</v>
      </c>
      <c r="AO3740" s="87">
        <v>2191.46</v>
      </c>
      <c r="AP3740" s="88">
        <v>0</v>
      </c>
      <c r="AQ3740" s="88">
        <v>0</v>
      </c>
      <c r="AR3740" s="88">
        <v>2191.46</v>
      </c>
      <c r="AS3740" s="88"/>
      <c r="AT3740" s="88"/>
      <c r="AU3740" s="88"/>
      <c r="AV3740" s="88"/>
      <c r="AW3740" s="88"/>
      <c r="AX3740" s="88"/>
      <c r="AY3740" s="88"/>
      <c r="AZ3740" s="88"/>
      <c r="BA3740" s="88"/>
      <c r="BB3740" s="89">
        <f t="shared" si="231"/>
        <v>2191.46</v>
      </c>
      <c r="BC3740" s="90" t="str">
        <f t="shared" si="230"/>
        <v>OK</v>
      </c>
      <c r="BD3740" s="91" t="str">
        <f t="shared" si="232"/>
        <v xml:space="preserve">                  </v>
      </c>
      <c r="BE3740" s="92">
        <f t="shared" si="233"/>
        <v>1</v>
      </c>
    </row>
    <row r="3741" spans="1:57" s="74" customFormat="1" ht="50.1" customHeight="1" x14ac:dyDescent="0.2">
      <c r="A3741" s="78" t="s">
        <v>55</v>
      </c>
      <c r="B3741" s="78" t="s">
        <v>65</v>
      </c>
      <c r="C3741" s="78" t="s">
        <v>1039</v>
      </c>
      <c r="D3741" s="78" t="s">
        <v>605</v>
      </c>
      <c r="E3741" s="79" t="str">
        <f>+IF(C3741&lt;&gt;"",VLOOKUP(MID(C3741,18,5),NIVELES!$A$133:$B$213,2,0),"")</f>
        <v>ZAMORA_CHINCHIPE</v>
      </c>
      <c r="F3741" s="80" t="s">
        <v>275</v>
      </c>
      <c r="G3741" s="81" t="str">
        <f>+IF(F3741&lt;&gt;"",VLOOKUP(F3741,NIVELES!$A$246:$C$464,3,0),"")</f>
        <v>SUR</v>
      </c>
      <c r="H3741" s="82" t="s">
        <v>1024</v>
      </c>
      <c r="I3741" s="78" t="s">
        <v>3460</v>
      </c>
      <c r="J3741" s="78" t="s">
        <v>3461</v>
      </c>
      <c r="K3741" s="78" t="s">
        <v>3462</v>
      </c>
      <c r="L3741" s="78" t="s">
        <v>2805</v>
      </c>
      <c r="M3741" s="78">
        <v>63</v>
      </c>
      <c r="N3741" s="78" t="s">
        <v>2313</v>
      </c>
      <c r="O3741" s="78" t="s">
        <v>3466</v>
      </c>
      <c r="P3741" s="82">
        <v>1</v>
      </c>
      <c r="Q3741" s="78" t="s">
        <v>1989</v>
      </c>
      <c r="R3741" s="82"/>
      <c r="S3741" s="82">
        <v>1</v>
      </c>
      <c r="T3741" s="82"/>
      <c r="U3741" s="82"/>
      <c r="V3741" s="82"/>
      <c r="W3741" s="82"/>
      <c r="X3741" s="82"/>
      <c r="Y3741" s="82"/>
      <c r="Z3741" s="82"/>
      <c r="AA3741" s="82"/>
      <c r="AB3741" s="82"/>
      <c r="AC3741" s="82"/>
      <c r="AD3741" s="85" t="str">
        <f>IF(A3741&lt;&gt;"",IF(D3741="DIRECCIÓN_DE_TRANSFERENCIAS","280 0031",VLOOKUP(C3741,NIVELES!$A$14:$B$105,2,0)),"")</f>
        <v>280 7510</v>
      </c>
      <c r="AE3741" s="86" t="s">
        <v>322</v>
      </c>
      <c r="AF3741" s="86" t="s">
        <v>543</v>
      </c>
      <c r="AG3741" s="79" t="str">
        <f>+IF(AF3741&lt;&gt;"",VLOOKUP(AF3741,NIVELES!$A$666:$B$673,2,0),"")</f>
        <v>DESARROLLO_INFANTIL</v>
      </c>
      <c r="AH3741" s="78" t="s">
        <v>322</v>
      </c>
      <c r="AI3741" s="79" t="str">
        <f>IF(AH3741&lt;&gt;"",VLOOKUP(CONCATENATE(AG3741,AH3741),NIVELES!$B$676:$C$745,2,0),"")</f>
        <v>Centros Infantiles Del Buen Vivir Atencion Directa -Funcionamiento Operación Y Atencion De Unidades</v>
      </c>
      <c r="AJ3741" s="78" t="s">
        <v>517</v>
      </c>
      <c r="AK3741" s="79" t="str">
        <f>+IF(AJ3741&lt;&gt;"",VLOOKUP(AJ3741,NIVELES!$A$816:$B$892,2,0),"")</f>
        <v>NO APLICA</v>
      </c>
      <c r="AL3741" s="78" t="s">
        <v>554</v>
      </c>
      <c r="AM3741" s="78">
        <v>530812</v>
      </c>
      <c r="AN3741" s="79" t="str">
        <f>IF(AM3741&lt;&gt;"",+VLOOKUP(AM3741,NIVELES!$A$1652:$B$2466,2,0),"")</f>
        <v>Materiales Didácticos</v>
      </c>
      <c r="AO3741" s="87">
        <v>2000</v>
      </c>
      <c r="AP3741" s="88">
        <v>0</v>
      </c>
      <c r="AQ3741" s="88">
        <v>0</v>
      </c>
      <c r="AR3741" s="88">
        <v>2000</v>
      </c>
      <c r="AS3741" s="88"/>
      <c r="AT3741" s="88"/>
      <c r="AU3741" s="88"/>
      <c r="AV3741" s="88"/>
      <c r="AW3741" s="88"/>
      <c r="AX3741" s="88"/>
      <c r="AY3741" s="88"/>
      <c r="AZ3741" s="88"/>
      <c r="BA3741" s="88"/>
      <c r="BB3741" s="89">
        <f t="shared" si="231"/>
        <v>2000</v>
      </c>
      <c r="BC3741" s="90" t="str">
        <f t="shared" si="230"/>
        <v>OK</v>
      </c>
      <c r="BD3741" s="91" t="str">
        <f t="shared" si="232"/>
        <v xml:space="preserve">                  </v>
      </c>
      <c r="BE3741" s="92">
        <f t="shared" si="233"/>
        <v>1</v>
      </c>
    </row>
    <row r="3742" spans="1:57" s="74" customFormat="1" ht="50.1" customHeight="1" x14ac:dyDescent="0.2">
      <c r="A3742" s="78" t="s">
        <v>55</v>
      </c>
      <c r="B3742" s="78" t="s">
        <v>65</v>
      </c>
      <c r="C3742" s="78" t="s">
        <v>1039</v>
      </c>
      <c r="D3742" s="78" t="s">
        <v>605</v>
      </c>
      <c r="E3742" s="79" t="str">
        <f>+IF(C3742&lt;&gt;"",VLOOKUP(MID(C3742,18,5),NIVELES!$A$133:$B$213,2,0),"")</f>
        <v>ZAMORA_CHINCHIPE</v>
      </c>
      <c r="F3742" s="80" t="s">
        <v>275</v>
      </c>
      <c r="G3742" s="81" t="str">
        <f>+IF(F3742&lt;&gt;"",VLOOKUP(F3742,NIVELES!$A$246:$C$464,3,0),"")</f>
        <v>SUR</v>
      </c>
      <c r="H3742" s="82" t="s">
        <v>1024</v>
      </c>
      <c r="I3742" s="78" t="s">
        <v>3460</v>
      </c>
      <c r="J3742" s="78" t="s">
        <v>3461</v>
      </c>
      <c r="K3742" s="78" t="s">
        <v>3462</v>
      </c>
      <c r="L3742" s="78" t="s">
        <v>2318</v>
      </c>
      <c r="M3742" s="78">
        <v>666</v>
      </c>
      <c r="N3742" s="78" t="s">
        <v>3467</v>
      </c>
      <c r="O3742" s="78" t="s">
        <v>2167</v>
      </c>
      <c r="P3742" s="82">
        <v>12</v>
      </c>
      <c r="Q3742" s="78" t="s">
        <v>2829</v>
      </c>
      <c r="R3742" s="82">
        <v>1</v>
      </c>
      <c r="S3742" s="82">
        <v>1</v>
      </c>
      <c r="T3742" s="82">
        <v>1</v>
      </c>
      <c r="U3742" s="82">
        <v>1</v>
      </c>
      <c r="V3742" s="82">
        <v>1</v>
      </c>
      <c r="W3742" s="82">
        <v>1</v>
      </c>
      <c r="X3742" s="82">
        <v>1</v>
      </c>
      <c r="Y3742" s="82">
        <v>1</v>
      </c>
      <c r="Z3742" s="82">
        <v>1</v>
      </c>
      <c r="AA3742" s="82">
        <v>1</v>
      </c>
      <c r="AB3742" s="82">
        <v>1</v>
      </c>
      <c r="AC3742" s="82">
        <v>1</v>
      </c>
      <c r="AD3742" s="85" t="str">
        <f>IF(A3742&lt;&gt;"",IF(D3742="DIRECCIÓN_DE_TRANSFERENCIAS","280 0031",VLOOKUP(C3742,NIVELES!$A$14:$B$105,2,0)),"")</f>
        <v>280 7510</v>
      </c>
      <c r="AE3742" s="86" t="s">
        <v>322</v>
      </c>
      <c r="AF3742" s="86" t="s">
        <v>543</v>
      </c>
      <c r="AG3742" s="79" t="str">
        <f>+IF(AF3742&lt;&gt;"",VLOOKUP(AF3742,NIVELES!$A$666:$B$673,2,0),"")</f>
        <v>DESARROLLO_INFANTIL</v>
      </c>
      <c r="AH3742" s="78" t="s">
        <v>321</v>
      </c>
      <c r="AI3742" s="79" t="str">
        <f>IF(AH3742&lt;&gt;"",VLOOKUP(CONCATENATE(AG3742,AH3742),NIVELES!$B$676:$C$745,2,0),"")</f>
        <v>Centros Infantiles Del Buen Vivir Operados Por Terceros -Funcionamiento Operación Y Atencion De Unidades</v>
      </c>
      <c r="AJ3742" s="78" t="s">
        <v>517</v>
      </c>
      <c r="AK3742" s="79" t="str">
        <f>+IF(AJ3742&lt;&gt;"",VLOOKUP(AJ3742,NIVELES!$A$816:$B$892,2,0),"")</f>
        <v>NO APLICA</v>
      </c>
      <c r="AL3742" s="78" t="s">
        <v>553</v>
      </c>
      <c r="AM3742" s="78">
        <v>510105</v>
      </c>
      <c r="AN3742" s="79" t="str">
        <f>IF(AM3742&lt;&gt;"",+VLOOKUP(AM3742,NIVELES!$A$1652:$B$2466,2,0),"")</f>
        <v>Remuneraciones Unificadas</v>
      </c>
      <c r="AO3742" s="87">
        <v>137256</v>
      </c>
      <c r="AP3742" s="88">
        <v>11438</v>
      </c>
      <c r="AQ3742" s="88">
        <v>0</v>
      </c>
      <c r="AR3742" s="88">
        <v>22876</v>
      </c>
      <c r="AS3742" s="88">
        <v>11438</v>
      </c>
      <c r="AT3742" s="88">
        <v>11438</v>
      </c>
      <c r="AU3742" s="88">
        <v>11438</v>
      </c>
      <c r="AV3742" s="88">
        <v>11438</v>
      </c>
      <c r="AW3742" s="88">
        <v>11438</v>
      </c>
      <c r="AX3742" s="88">
        <v>11438</v>
      </c>
      <c r="AY3742" s="88">
        <v>11438</v>
      </c>
      <c r="AZ3742" s="88">
        <v>11438</v>
      </c>
      <c r="BA3742" s="88">
        <v>11438</v>
      </c>
      <c r="BB3742" s="89">
        <f t="shared" si="231"/>
        <v>137256</v>
      </c>
      <c r="BC3742" s="90" t="str">
        <f t="shared" si="230"/>
        <v>OK</v>
      </c>
      <c r="BD3742" s="91" t="str">
        <f t="shared" si="232"/>
        <v xml:space="preserve">                  </v>
      </c>
      <c r="BE3742" s="92">
        <f t="shared" si="233"/>
        <v>12</v>
      </c>
    </row>
    <row r="3743" spans="1:57" s="74" customFormat="1" ht="50.1" customHeight="1" x14ac:dyDescent="0.2">
      <c r="A3743" s="78" t="s">
        <v>55</v>
      </c>
      <c r="B3743" s="78" t="s">
        <v>65</v>
      </c>
      <c r="C3743" s="78" t="s">
        <v>1039</v>
      </c>
      <c r="D3743" s="78" t="s">
        <v>605</v>
      </c>
      <c r="E3743" s="79" t="str">
        <f>+IF(C3743&lt;&gt;"",VLOOKUP(MID(C3743,18,5),NIVELES!$A$133:$B$213,2,0),"")</f>
        <v>ZAMORA_CHINCHIPE</v>
      </c>
      <c r="F3743" s="80" t="s">
        <v>275</v>
      </c>
      <c r="G3743" s="81" t="str">
        <f>+IF(F3743&lt;&gt;"",VLOOKUP(F3743,NIVELES!$A$246:$C$464,3,0),"")</f>
        <v>SUR</v>
      </c>
      <c r="H3743" s="82" t="s">
        <v>1024</v>
      </c>
      <c r="I3743" s="78" t="s">
        <v>3460</v>
      </c>
      <c r="J3743" s="78" t="s">
        <v>3461</v>
      </c>
      <c r="K3743" s="78" t="s">
        <v>3462</v>
      </c>
      <c r="L3743" s="78" t="s">
        <v>2318</v>
      </c>
      <c r="M3743" s="78">
        <v>666</v>
      </c>
      <c r="N3743" s="78" t="s">
        <v>3467</v>
      </c>
      <c r="O3743" s="78" t="s">
        <v>2167</v>
      </c>
      <c r="P3743" s="82">
        <v>12</v>
      </c>
      <c r="Q3743" s="78" t="s">
        <v>2829</v>
      </c>
      <c r="R3743" s="82">
        <v>1</v>
      </c>
      <c r="S3743" s="82">
        <v>1</v>
      </c>
      <c r="T3743" s="82">
        <v>1</v>
      </c>
      <c r="U3743" s="82">
        <v>1</v>
      </c>
      <c r="V3743" s="82">
        <v>1</v>
      </c>
      <c r="W3743" s="82">
        <v>1</v>
      </c>
      <c r="X3743" s="82">
        <v>1</v>
      </c>
      <c r="Y3743" s="82">
        <v>1</v>
      </c>
      <c r="Z3743" s="82">
        <v>1</v>
      </c>
      <c r="AA3743" s="82">
        <v>1</v>
      </c>
      <c r="AB3743" s="82">
        <v>1</v>
      </c>
      <c r="AC3743" s="82">
        <v>1</v>
      </c>
      <c r="AD3743" s="85" t="str">
        <f>IF(A3743&lt;&gt;"",IF(D3743="DIRECCIÓN_DE_TRANSFERENCIAS","280 0031",VLOOKUP(C3743,NIVELES!$A$14:$B$105,2,0)),"")</f>
        <v>280 7510</v>
      </c>
      <c r="AE3743" s="86" t="s">
        <v>322</v>
      </c>
      <c r="AF3743" s="86" t="s">
        <v>543</v>
      </c>
      <c r="AG3743" s="79" t="str">
        <f>+IF(AF3743&lt;&gt;"",VLOOKUP(AF3743,NIVELES!$A$666:$B$673,2,0),"")</f>
        <v>DESARROLLO_INFANTIL</v>
      </c>
      <c r="AH3743" s="78" t="s">
        <v>321</v>
      </c>
      <c r="AI3743" s="79" t="str">
        <f>IF(AH3743&lt;&gt;"",VLOOKUP(CONCATENATE(AG3743,AH3743),NIVELES!$B$676:$C$745,2,0),"")</f>
        <v>Centros Infantiles Del Buen Vivir Operados Por Terceros -Funcionamiento Operación Y Atencion De Unidades</v>
      </c>
      <c r="AJ3743" s="78" t="s">
        <v>517</v>
      </c>
      <c r="AK3743" s="79" t="str">
        <f>+IF(AJ3743&lt;&gt;"",VLOOKUP(AJ3743,NIVELES!$A$816:$B$892,2,0),"")</f>
        <v>NO APLICA</v>
      </c>
      <c r="AL3743" s="78" t="s">
        <v>553</v>
      </c>
      <c r="AM3743" s="78">
        <v>510203</v>
      </c>
      <c r="AN3743" s="79" t="str">
        <f>IF(AM3743&lt;&gt;"",+VLOOKUP(AM3743,NIVELES!$A$1652:$B$2466,2,0),"")</f>
        <v>Decimotercer Sueldo</v>
      </c>
      <c r="AO3743" s="87">
        <v>12731.58</v>
      </c>
      <c r="AP3743" s="88">
        <v>408.48</v>
      </c>
      <c r="AQ3743" s="88">
        <v>0</v>
      </c>
      <c r="AR3743" s="88">
        <v>2774.43</v>
      </c>
      <c r="AS3743" s="88">
        <v>1060.97</v>
      </c>
      <c r="AT3743" s="88">
        <v>1060.97</v>
      </c>
      <c r="AU3743" s="88">
        <v>1060.97</v>
      </c>
      <c r="AV3743" s="88">
        <v>1060.97</v>
      </c>
      <c r="AW3743" s="88">
        <v>1060.97</v>
      </c>
      <c r="AX3743" s="88">
        <v>1060.97</v>
      </c>
      <c r="AY3743" s="88">
        <v>1060.97</v>
      </c>
      <c r="AZ3743" s="88">
        <v>1060.97</v>
      </c>
      <c r="BA3743" s="88">
        <v>1060.9100000000001</v>
      </c>
      <c r="BB3743" s="89">
        <f t="shared" si="231"/>
        <v>12731.579999999998</v>
      </c>
      <c r="BC3743" s="90" t="str">
        <f t="shared" si="230"/>
        <v>OK</v>
      </c>
      <c r="BD3743" s="91" t="str">
        <f t="shared" si="232"/>
        <v xml:space="preserve">                  </v>
      </c>
      <c r="BE3743" s="92">
        <f t="shared" si="233"/>
        <v>12</v>
      </c>
    </row>
    <row r="3744" spans="1:57" s="74" customFormat="1" ht="50.1" customHeight="1" x14ac:dyDescent="0.2">
      <c r="A3744" s="78" t="s">
        <v>55</v>
      </c>
      <c r="B3744" s="78" t="s">
        <v>65</v>
      </c>
      <c r="C3744" s="78" t="s">
        <v>1039</v>
      </c>
      <c r="D3744" s="78" t="s">
        <v>605</v>
      </c>
      <c r="E3744" s="79" t="str">
        <f>+IF(C3744&lt;&gt;"",VLOOKUP(MID(C3744,18,5),NIVELES!$A$133:$B$213,2,0),"")</f>
        <v>ZAMORA_CHINCHIPE</v>
      </c>
      <c r="F3744" s="80" t="s">
        <v>275</v>
      </c>
      <c r="G3744" s="81" t="str">
        <f>+IF(F3744&lt;&gt;"",VLOOKUP(F3744,NIVELES!$A$246:$C$464,3,0),"")</f>
        <v>SUR</v>
      </c>
      <c r="H3744" s="82" t="s">
        <v>1024</v>
      </c>
      <c r="I3744" s="78" t="s">
        <v>3460</v>
      </c>
      <c r="J3744" s="78" t="s">
        <v>3461</v>
      </c>
      <c r="K3744" s="78" t="s">
        <v>3462</v>
      </c>
      <c r="L3744" s="78" t="s">
        <v>2318</v>
      </c>
      <c r="M3744" s="78">
        <v>666</v>
      </c>
      <c r="N3744" s="78" t="s">
        <v>3467</v>
      </c>
      <c r="O3744" s="78" t="s">
        <v>2167</v>
      </c>
      <c r="P3744" s="82">
        <v>12</v>
      </c>
      <c r="Q3744" s="78" t="s">
        <v>2829</v>
      </c>
      <c r="R3744" s="82">
        <v>1</v>
      </c>
      <c r="S3744" s="82">
        <v>1</v>
      </c>
      <c r="T3744" s="82">
        <v>1</v>
      </c>
      <c r="U3744" s="82">
        <v>1</v>
      </c>
      <c r="V3744" s="82">
        <v>1</v>
      </c>
      <c r="W3744" s="82">
        <v>1</v>
      </c>
      <c r="X3744" s="82">
        <v>1</v>
      </c>
      <c r="Y3744" s="82">
        <v>1</v>
      </c>
      <c r="Z3744" s="82">
        <v>1</v>
      </c>
      <c r="AA3744" s="82">
        <v>1</v>
      </c>
      <c r="AB3744" s="82">
        <v>1</v>
      </c>
      <c r="AC3744" s="82">
        <v>1</v>
      </c>
      <c r="AD3744" s="85" t="str">
        <f>IF(A3744&lt;&gt;"",IF(D3744="DIRECCIÓN_DE_TRANSFERENCIAS","280 0031",VLOOKUP(C3744,NIVELES!$A$14:$B$105,2,0)),"")</f>
        <v>280 7510</v>
      </c>
      <c r="AE3744" s="86" t="s">
        <v>322</v>
      </c>
      <c r="AF3744" s="86" t="s">
        <v>543</v>
      </c>
      <c r="AG3744" s="79" t="str">
        <f>+IF(AF3744&lt;&gt;"",VLOOKUP(AF3744,NIVELES!$A$666:$B$673,2,0),"")</f>
        <v>DESARROLLO_INFANTIL</v>
      </c>
      <c r="AH3744" s="78" t="s">
        <v>321</v>
      </c>
      <c r="AI3744" s="79" t="str">
        <f>IF(AH3744&lt;&gt;"",VLOOKUP(CONCATENATE(AG3744,AH3744),NIVELES!$B$676:$C$745,2,0),"")</f>
        <v>Centros Infantiles Del Buen Vivir Operados Por Terceros -Funcionamiento Operación Y Atencion De Unidades</v>
      </c>
      <c r="AJ3744" s="78" t="s">
        <v>517</v>
      </c>
      <c r="AK3744" s="79" t="str">
        <f>+IF(AJ3744&lt;&gt;"",VLOOKUP(AJ3744,NIVELES!$A$816:$B$892,2,0),"")</f>
        <v>NO APLICA</v>
      </c>
      <c r="AL3744" s="78" t="s">
        <v>553</v>
      </c>
      <c r="AM3744" s="78">
        <v>510204</v>
      </c>
      <c r="AN3744" s="79" t="str">
        <f>IF(AM3744&lt;&gt;"",+VLOOKUP(AM3744,NIVELES!$A$1652:$B$2466,2,0),"")</f>
        <v>Decimocuarto Sueldo</v>
      </c>
      <c r="AO3744" s="87">
        <v>6139.83</v>
      </c>
      <c r="AP3744" s="88">
        <v>196.98</v>
      </c>
      <c r="AQ3744" s="88">
        <v>0</v>
      </c>
      <c r="AR3744" s="88">
        <v>1337.97</v>
      </c>
      <c r="AS3744" s="88">
        <v>511.65</v>
      </c>
      <c r="AT3744" s="88">
        <v>511.65</v>
      </c>
      <c r="AU3744" s="88">
        <v>511.65</v>
      </c>
      <c r="AV3744" s="88">
        <v>511.65</v>
      </c>
      <c r="AW3744" s="88">
        <v>511.65</v>
      </c>
      <c r="AX3744" s="88">
        <v>511.65</v>
      </c>
      <c r="AY3744" s="88">
        <v>511.65</v>
      </c>
      <c r="AZ3744" s="88">
        <v>511.65</v>
      </c>
      <c r="BA3744" s="88">
        <v>511.68</v>
      </c>
      <c r="BB3744" s="89">
        <f t="shared" si="231"/>
        <v>6139.83</v>
      </c>
      <c r="BC3744" s="90" t="str">
        <f t="shared" si="230"/>
        <v>OK</v>
      </c>
      <c r="BD3744" s="91" t="str">
        <f t="shared" si="232"/>
        <v xml:space="preserve">                  </v>
      </c>
      <c r="BE3744" s="92">
        <f t="shared" si="233"/>
        <v>12</v>
      </c>
    </row>
    <row r="3745" spans="1:57" s="74" customFormat="1" ht="50.1" customHeight="1" x14ac:dyDescent="0.2">
      <c r="A3745" s="78" t="s">
        <v>55</v>
      </c>
      <c r="B3745" s="78" t="s">
        <v>65</v>
      </c>
      <c r="C3745" s="78" t="s">
        <v>1039</v>
      </c>
      <c r="D3745" s="78" t="s">
        <v>605</v>
      </c>
      <c r="E3745" s="79" t="str">
        <f>+IF(C3745&lt;&gt;"",VLOOKUP(MID(C3745,18,5),NIVELES!$A$133:$B$213,2,0),"")</f>
        <v>ZAMORA_CHINCHIPE</v>
      </c>
      <c r="F3745" s="80" t="s">
        <v>275</v>
      </c>
      <c r="G3745" s="81" t="str">
        <f>+IF(F3745&lt;&gt;"",VLOOKUP(F3745,NIVELES!$A$246:$C$464,3,0),"")</f>
        <v>SUR</v>
      </c>
      <c r="H3745" s="82" t="s">
        <v>1024</v>
      </c>
      <c r="I3745" s="78" t="s">
        <v>3460</v>
      </c>
      <c r="J3745" s="78" t="s">
        <v>3461</v>
      </c>
      <c r="K3745" s="78" t="s">
        <v>3462</v>
      </c>
      <c r="L3745" s="78" t="s">
        <v>2318</v>
      </c>
      <c r="M3745" s="78">
        <v>666</v>
      </c>
      <c r="N3745" s="78" t="s">
        <v>3467</v>
      </c>
      <c r="O3745" s="78" t="s">
        <v>2167</v>
      </c>
      <c r="P3745" s="82">
        <v>12</v>
      </c>
      <c r="Q3745" s="78" t="s">
        <v>2829</v>
      </c>
      <c r="R3745" s="82">
        <v>1</v>
      </c>
      <c r="S3745" s="82">
        <v>1</v>
      </c>
      <c r="T3745" s="82">
        <v>1</v>
      </c>
      <c r="U3745" s="82">
        <v>1</v>
      </c>
      <c r="V3745" s="82">
        <v>1</v>
      </c>
      <c r="W3745" s="82">
        <v>1</v>
      </c>
      <c r="X3745" s="82">
        <v>1</v>
      </c>
      <c r="Y3745" s="82">
        <v>1</v>
      </c>
      <c r="Z3745" s="82">
        <v>1</v>
      </c>
      <c r="AA3745" s="82">
        <v>1</v>
      </c>
      <c r="AB3745" s="82">
        <v>1</v>
      </c>
      <c r="AC3745" s="82">
        <v>1</v>
      </c>
      <c r="AD3745" s="85" t="str">
        <f>IF(A3745&lt;&gt;"",IF(D3745="DIRECCIÓN_DE_TRANSFERENCIAS","280 0031",VLOOKUP(C3745,NIVELES!$A$14:$B$105,2,0)),"")</f>
        <v>280 7510</v>
      </c>
      <c r="AE3745" s="86" t="s">
        <v>322</v>
      </c>
      <c r="AF3745" s="86" t="s">
        <v>543</v>
      </c>
      <c r="AG3745" s="79" t="str">
        <f>+IF(AF3745&lt;&gt;"",VLOOKUP(AF3745,NIVELES!$A$666:$B$673,2,0),"")</f>
        <v>DESARROLLO_INFANTIL</v>
      </c>
      <c r="AH3745" s="78" t="s">
        <v>321</v>
      </c>
      <c r="AI3745" s="79" t="str">
        <f>IF(AH3745&lt;&gt;"",VLOOKUP(CONCATENATE(AG3745,AH3745),NIVELES!$B$676:$C$745,2,0),"")</f>
        <v>Centros Infantiles Del Buen Vivir Operados Por Terceros -Funcionamiento Operación Y Atencion De Unidades</v>
      </c>
      <c r="AJ3745" s="78" t="s">
        <v>517</v>
      </c>
      <c r="AK3745" s="79" t="str">
        <f>+IF(AJ3745&lt;&gt;"",VLOOKUP(AJ3745,NIVELES!$A$816:$B$892,2,0),"")</f>
        <v>NO APLICA</v>
      </c>
      <c r="AL3745" s="78" t="s">
        <v>553</v>
      </c>
      <c r="AM3745" s="78">
        <v>510510</v>
      </c>
      <c r="AN3745" s="79" t="str">
        <f>IF(AM3745&lt;&gt;"",+VLOOKUP(AM3745,NIVELES!$A$1652:$B$2466,2,0),"")</f>
        <v>Servicios Personales por Contrato</v>
      </c>
      <c r="AO3745" s="87">
        <v>26961</v>
      </c>
      <c r="AP3745" s="88">
        <v>817</v>
      </c>
      <c r="AQ3745" s="88">
        <v>0</v>
      </c>
      <c r="AR3745" s="88">
        <v>5923.25</v>
      </c>
      <c r="AS3745" s="88">
        <v>2246.75</v>
      </c>
      <c r="AT3745" s="88">
        <v>2246.75</v>
      </c>
      <c r="AU3745" s="88">
        <v>2246.75</v>
      </c>
      <c r="AV3745" s="88">
        <v>2246.75</v>
      </c>
      <c r="AW3745" s="88">
        <v>2246.75</v>
      </c>
      <c r="AX3745" s="88">
        <v>2246.75</v>
      </c>
      <c r="AY3745" s="88">
        <v>2246.75</v>
      </c>
      <c r="AZ3745" s="88">
        <v>2246.75</v>
      </c>
      <c r="BA3745" s="88">
        <v>2246.75</v>
      </c>
      <c r="BB3745" s="89">
        <f t="shared" si="231"/>
        <v>26961</v>
      </c>
      <c r="BC3745" s="90" t="str">
        <f t="shared" si="230"/>
        <v>OK</v>
      </c>
      <c r="BD3745" s="91" t="str">
        <f t="shared" si="232"/>
        <v xml:space="preserve">                  </v>
      </c>
      <c r="BE3745" s="92">
        <f t="shared" si="233"/>
        <v>12</v>
      </c>
    </row>
    <row r="3746" spans="1:57" s="74" customFormat="1" ht="50.1" customHeight="1" x14ac:dyDescent="0.2">
      <c r="A3746" s="78" t="s">
        <v>55</v>
      </c>
      <c r="B3746" s="78" t="s">
        <v>65</v>
      </c>
      <c r="C3746" s="78" t="s">
        <v>1039</v>
      </c>
      <c r="D3746" s="78" t="s">
        <v>605</v>
      </c>
      <c r="E3746" s="79" t="str">
        <f>+IF(C3746&lt;&gt;"",VLOOKUP(MID(C3746,18,5),NIVELES!$A$133:$B$213,2,0),"")</f>
        <v>ZAMORA_CHINCHIPE</v>
      </c>
      <c r="F3746" s="80" t="s">
        <v>275</v>
      </c>
      <c r="G3746" s="81" t="str">
        <f>+IF(F3746&lt;&gt;"",VLOOKUP(F3746,NIVELES!$A$246:$C$464,3,0),"")</f>
        <v>SUR</v>
      </c>
      <c r="H3746" s="82" t="s">
        <v>1024</v>
      </c>
      <c r="I3746" s="78" t="s">
        <v>3460</v>
      </c>
      <c r="J3746" s="78" t="s">
        <v>3461</v>
      </c>
      <c r="K3746" s="78" t="s">
        <v>3462</v>
      </c>
      <c r="L3746" s="78" t="s">
        <v>2318</v>
      </c>
      <c r="M3746" s="78">
        <v>666</v>
      </c>
      <c r="N3746" s="78" t="s">
        <v>3467</v>
      </c>
      <c r="O3746" s="78" t="s">
        <v>2167</v>
      </c>
      <c r="P3746" s="82">
        <v>12</v>
      </c>
      <c r="Q3746" s="78" t="s">
        <v>2829</v>
      </c>
      <c r="R3746" s="82">
        <v>1</v>
      </c>
      <c r="S3746" s="82">
        <v>1</v>
      </c>
      <c r="T3746" s="82">
        <v>1</v>
      </c>
      <c r="U3746" s="82">
        <v>1</v>
      </c>
      <c r="V3746" s="82">
        <v>1</v>
      </c>
      <c r="W3746" s="82">
        <v>1</v>
      </c>
      <c r="X3746" s="82">
        <v>1</v>
      </c>
      <c r="Y3746" s="82">
        <v>1</v>
      </c>
      <c r="Z3746" s="82">
        <v>1</v>
      </c>
      <c r="AA3746" s="82">
        <v>1</v>
      </c>
      <c r="AB3746" s="82">
        <v>1</v>
      </c>
      <c r="AC3746" s="82">
        <v>1</v>
      </c>
      <c r="AD3746" s="85" t="str">
        <f>IF(A3746&lt;&gt;"",IF(D3746="DIRECCIÓN_DE_TRANSFERENCIAS","280 0031",VLOOKUP(C3746,NIVELES!$A$14:$B$105,2,0)),"")</f>
        <v>280 7510</v>
      </c>
      <c r="AE3746" s="86" t="s">
        <v>322</v>
      </c>
      <c r="AF3746" s="86" t="s">
        <v>543</v>
      </c>
      <c r="AG3746" s="79" t="str">
        <f>+IF(AF3746&lt;&gt;"",VLOOKUP(AF3746,NIVELES!$A$666:$B$673,2,0),"")</f>
        <v>DESARROLLO_INFANTIL</v>
      </c>
      <c r="AH3746" s="78" t="s">
        <v>321</v>
      </c>
      <c r="AI3746" s="79" t="str">
        <f>IF(AH3746&lt;&gt;"",VLOOKUP(CONCATENATE(AG3746,AH3746),NIVELES!$B$676:$C$745,2,0),"")</f>
        <v>Centros Infantiles Del Buen Vivir Operados Por Terceros -Funcionamiento Operación Y Atencion De Unidades</v>
      </c>
      <c r="AJ3746" s="78" t="s">
        <v>517</v>
      </c>
      <c r="AK3746" s="79" t="str">
        <f>+IF(AJ3746&lt;&gt;"",VLOOKUP(AJ3746,NIVELES!$A$816:$B$892,2,0),"")</f>
        <v>NO APLICA</v>
      </c>
      <c r="AL3746" s="78" t="s">
        <v>553</v>
      </c>
      <c r="AM3746" s="78">
        <v>510601</v>
      </c>
      <c r="AN3746" s="79" t="str">
        <f>IF(AM3746&lt;&gt;"",+VLOOKUP(AM3746,NIVELES!$A$1652:$B$2466,2,0),"")</f>
        <v>Aporte Patronal</v>
      </c>
      <c r="AO3746" s="87">
        <v>14743.17</v>
      </c>
      <c r="AP3746" s="88">
        <v>1182.75</v>
      </c>
      <c r="AQ3746" s="88">
        <v>0</v>
      </c>
      <c r="AR3746" s="88">
        <v>2503.0500000000002</v>
      </c>
      <c r="AS3746" s="88">
        <v>1228.5999999999999</v>
      </c>
      <c r="AT3746" s="88">
        <v>1228.5999999999999</v>
      </c>
      <c r="AU3746" s="88">
        <v>1228.5999999999999</v>
      </c>
      <c r="AV3746" s="88">
        <v>1228.5999999999999</v>
      </c>
      <c r="AW3746" s="88">
        <v>1228.5999999999999</v>
      </c>
      <c r="AX3746" s="88">
        <v>1228.5999999999999</v>
      </c>
      <c r="AY3746" s="88">
        <v>1228.5999999999999</v>
      </c>
      <c r="AZ3746" s="88">
        <v>1228.5999999999999</v>
      </c>
      <c r="BA3746" s="88">
        <v>1228.57</v>
      </c>
      <c r="BB3746" s="89">
        <f t="shared" si="231"/>
        <v>14743.170000000002</v>
      </c>
      <c r="BC3746" s="90" t="str">
        <f t="shared" si="230"/>
        <v>OK</v>
      </c>
      <c r="BD3746" s="91" t="str">
        <f t="shared" si="232"/>
        <v xml:space="preserve">                  </v>
      </c>
      <c r="BE3746" s="92">
        <f t="shared" si="233"/>
        <v>12</v>
      </c>
    </row>
    <row r="3747" spans="1:57" s="74" customFormat="1" ht="50.1" customHeight="1" x14ac:dyDescent="0.2">
      <c r="A3747" s="78" t="s">
        <v>55</v>
      </c>
      <c r="B3747" s="78" t="s">
        <v>65</v>
      </c>
      <c r="C3747" s="78" t="s">
        <v>1039</v>
      </c>
      <c r="D3747" s="78" t="s">
        <v>605</v>
      </c>
      <c r="E3747" s="79" t="str">
        <f>+IF(C3747&lt;&gt;"",VLOOKUP(MID(C3747,18,5),NIVELES!$A$133:$B$213,2,0),"")</f>
        <v>ZAMORA_CHINCHIPE</v>
      </c>
      <c r="F3747" s="80" t="s">
        <v>275</v>
      </c>
      <c r="G3747" s="81" t="str">
        <f>+IF(F3747&lt;&gt;"",VLOOKUP(F3747,NIVELES!$A$246:$C$464,3,0),"")</f>
        <v>SUR</v>
      </c>
      <c r="H3747" s="82" t="s">
        <v>1024</v>
      </c>
      <c r="I3747" s="78" t="s">
        <v>3460</v>
      </c>
      <c r="J3747" s="78" t="s">
        <v>3461</v>
      </c>
      <c r="K3747" s="78" t="s">
        <v>3462</v>
      </c>
      <c r="L3747" s="78" t="s">
        <v>2318</v>
      </c>
      <c r="M3747" s="78">
        <v>666</v>
      </c>
      <c r="N3747" s="78" t="s">
        <v>3467</v>
      </c>
      <c r="O3747" s="78" t="s">
        <v>2167</v>
      </c>
      <c r="P3747" s="82">
        <v>11</v>
      </c>
      <c r="Q3747" s="78" t="s">
        <v>2829</v>
      </c>
      <c r="R3747" s="82">
        <v>0</v>
      </c>
      <c r="S3747" s="82">
        <v>1</v>
      </c>
      <c r="T3747" s="82">
        <v>1</v>
      </c>
      <c r="U3747" s="82">
        <v>1</v>
      </c>
      <c r="V3747" s="82">
        <v>1</v>
      </c>
      <c r="W3747" s="82">
        <v>1</v>
      </c>
      <c r="X3747" s="82">
        <v>1</v>
      </c>
      <c r="Y3747" s="82">
        <v>1</v>
      </c>
      <c r="Z3747" s="82">
        <v>1</v>
      </c>
      <c r="AA3747" s="82">
        <v>1</v>
      </c>
      <c r="AB3747" s="82">
        <v>1</v>
      </c>
      <c r="AC3747" s="82">
        <v>1</v>
      </c>
      <c r="AD3747" s="85" t="str">
        <f>IF(A3747&lt;&gt;"",IF(D3747="DIRECCIÓN_DE_TRANSFERENCIAS","280 0031",VLOOKUP(C3747,NIVELES!$A$14:$B$105,2,0)),"")</f>
        <v>280 7510</v>
      </c>
      <c r="AE3747" s="86" t="s">
        <v>322</v>
      </c>
      <c r="AF3747" s="86" t="s">
        <v>543</v>
      </c>
      <c r="AG3747" s="79" t="str">
        <f>+IF(AF3747&lt;&gt;"",VLOOKUP(AF3747,NIVELES!$A$666:$B$673,2,0),"")</f>
        <v>DESARROLLO_INFANTIL</v>
      </c>
      <c r="AH3747" s="78" t="s">
        <v>321</v>
      </c>
      <c r="AI3747" s="79" t="str">
        <f>IF(AH3747&lt;&gt;"",VLOOKUP(CONCATENATE(AG3747,AH3747),NIVELES!$B$676:$C$745,2,0),"")</f>
        <v>Centros Infantiles Del Buen Vivir Operados Por Terceros -Funcionamiento Operación Y Atencion De Unidades</v>
      </c>
      <c r="AJ3747" s="78" t="s">
        <v>517</v>
      </c>
      <c r="AK3747" s="79" t="str">
        <f>+IF(AJ3747&lt;&gt;"",VLOOKUP(AJ3747,NIVELES!$A$816:$B$892,2,0),"")</f>
        <v>NO APLICA</v>
      </c>
      <c r="AL3747" s="78" t="s">
        <v>553</v>
      </c>
      <c r="AM3747" s="78">
        <v>510602</v>
      </c>
      <c r="AN3747" s="79" t="str">
        <f>IF(AM3747&lt;&gt;"",+VLOOKUP(AM3747,NIVELES!$A$1652:$B$2466,2,0),"")</f>
        <v>Fondo de Reserva</v>
      </c>
      <c r="AO3747" s="87">
        <v>12731.58</v>
      </c>
      <c r="AP3747" s="88">
        <v>0</v>
      </c>
      <c r="AQ3747" s="88">
        <v>952.84</v>
      </c>
      <c r="AR3747" s="88">
        <v>2230.0700000000002</v>
      </c>
      <c r="AS3747" s="88">
        <v>1060.97</v>
      </c>
      <c r="AT3747" s="88">
        <v>1060.97</v>
      </c>
      <c r="AU3747" s="88">
        <v>1060.97</v>
      </c>
      <c r="AV3747" s="88">
        <v>1060.97</v>
      </c>
      <c r="AW3747" s="88">
        <v>1060.97</v>
      </c>
      <c r="AX3747" s="88">
        <v>1060.97</v>
      </c>
      <c r="AY3747" s="88">
        <v>1060.97</v>
      </c>
      <c r="AZ3747" s="88">
        <v>1060.97</v>
      </c>
      <c r="BA3747" s="88">
        <v>1060.9100000000001</v>
      </c>
      <c r="BB3747" s="89">
        <f t="shared" si="231"/>
        <v>12731.579999999998</v>
      </c>
      <c r="BC3747" s="90" t="str">
        <f t="shared" si="230"/>
        <v>OK</v>
      </c>
      <c r="BD3747" s="91" t="str">
        <f t="shared" si="232"/>
        <v xml:space="preserve">                  </v>
      </c>
      <c r="BE3747" s="92">
        <f t="shared" si="233"/>
        <v>11</v>
      </c>
    </row>
    <row r="3748" spans="1:57" s="74" customFormat="1" ht="50.1" customHeight="1" x14ac:dyDescent="0.2">
      <c r="A3748" s="78" t="s">
        <v>55</v>
      </c>
      <c r="B3748" s="78" t="s">
        <v>65</v>
      </c>
      <c r="C3748" s="78" t="s">
        <v>1039</v>
      </c>
      <c r="D3748" s="78" t="s">
        <v>605</v>
      </c>
      <c r="E3748" s="79" t="str">
        <f>+IF(C3748&lt;&gt;"",VLOOKUP(MID(C3748,18,5),NIVELES!$A$133:$B$213,2,0),"")</f>
        <v>ZAMORA_CHINCHIPE</v>
      </c>
      <c r="F3748" s="80" t="s">
        <v>275</v>
      </c>
      <c r="G3748" s="81" t="str">
        <f>+IF(F3748&lt;&gt;"",VLOOKUP(F3748,NIVELES!$A$246:$C$464,3,0),"")</f>
        <v>SUR</v>
      </c>
      <c r="H3748" s="82" t="s">
        <v>1024</v>
      </c>
      <c r="I3748" s="78" t="s">
        <v>3460</v>
      </c>
      <c r="J3748" s="78" t="s">
        <v>3461</v>
      </c>
      <c r="K3748" s="78" t="s">
        <v>3462</v>
      </c>
      <c r="L3748" s="78" t="s">
        <v>2318</v>
      </c>
      <c r="M3748" s="78">
        <v>666</v>
      </c>
      <c r="N3748" s="78" t="s">
        <v>3467</v>
      </c>
      <c r="O3748" s="78" t="s">
        <v>2167</v>
      </c>
      <c r="P3748" s="82">
        <v>12</v>
      </c>
      <c r="Q3748" s="78" t="s">
        <v>2829</v>
      </c>
      <c r="R3748" s="82">
        <v>1</v>
      </c>
      <c r="S3748" s="82">
        <v>1</v>
      </c>
      <c r="T3748" s="82">
        <v>1</v>
      </c>
      <c r="U3748" s="82">
        <v>1</v>
      </c>
      <c r="V3748" s="82">
        <v>1</v>
      </c>
      <c r="W3748" s="82">
        <v>1</v>
      </c>
      <c r="X3748" s="82">
        <v>1</v>
      </c>
      <c r="Y3748" s="82">
        <v>1</v>
      </c>
      <c r="Z3748" s="82">
        <v>1</v>
      </c>
      <c r="AA3748" s="82">
        <v>1</v>
      </c>
      <c r="AB3748" s="82">
        <v>1</v>
      </c>
      <c r="AC3748" s="82">
        <v>1</v>
      </c>
      <c r="AD3748" s="85" t="str">
        <f>IF(A3748&lt;&gt;"",IF(D3748="DIRECCIÓN_DE_TRANSFERENCIAS","280 0031",VLOOKUP(C3748,NIVELES!$A$14:$B$105,2,0)),"")</f>
        <v>280 7510</v>
      </c>
      <c r="AE3748" s="86" t="s">
        <v>322</v>
      </c>
      <c r="AF3748" s="86" t="s">
        <v>543</v>
      </c>
      <c r="AG3748" s="79" t="str">
        <f>+IF(AF3748&lt;&gt;"",VLOOKUP(AF3748,NIVELES!$A$666:$B$673,2,0),"")</f>
        <v>DESARROLLO_INFANTIL</v>
      </c>
      <c r="AH3748" s="78" t="s">
        <v>321</v>
      </c>
      <c r="AI3748" s="79" t="str">
        <f>IF(AH3748&lt;&gt;"",VLOOKUP(CONCATENATE(AG3748,AH3748),NIVELES!$B$676:$C$745,2,0),"")</f>
        <v>Centros Infantiles Del Buen Vivir Operados Por Terceros -Funcionamiento Operación Y Atencion De Unidades</v>
      </c>
      <c r="AJ3748" s="78" t="s">
        <v>517</v>
      </c>
      <c r="AK3748" s="79" t="str">
        <f>+IF(AJ3748&lt;&gt;"",VLOOKUP(AJ3748,NIVELES!$A$816:$B$892,2,0),"")</f>
        <v>NO APLICA</v>
      </c>
      <c r="AL3748" s="78" t="s">
        <v>553</v>
      </c>
      <c r="AM3748" s="78">
        <v>510707</v>
      </c>
      <c r="AN3748" s="79" t="str">
        <f>IF(AM3748&lt;&gt;"",+VLOOKUP(AM3748,NIVELES!$A$1652:$B$2466,2,0),"")</f>
        <v>Compensación por Vacaciones no Gozadas por Cesación de Funciones</v>
      </c>
      <c r="AO3748" s="87">
        <v>0</v>
      </c>
      <c r="AP3748" s="88">
        <v>0</v>
      </c>
      <c r="AQ3748" s="88">
        <v>0</v>
      </c>
      <c r="AR3748" s="88">
        <v>0</v>
      </c>
      <c r="AS3748" s="88">
        <v>0</v>
      </c>
      <c r="AT3748" s="88">
        <v>0</v>
      </c>
      <c r="AU3748" s="88">
        <v>0</v>
      </c>
      <c r="AV3748" s="88">
        <v>0</v>
      </c>
      <c r="AW3748" s="88">
        <v>0</v>
      </c>
      <c r="AX3748" s="88">
        <v>0</v>
      </c>
      <c r="AY3748" s="88">
        <v>0</v>
      </c>
      <c r="AZ3748" s="88">
        <v>0</v>
      </c>
      <c r="BA3748" s="88">
        <v>0</v>
      </c>
      <c r="BB3748" s="89">
        <f t="shared" si="231"/>
        <v>0</v>
      </c>
      <c r="BC3748" s="90" t="str">
        <f t="shared" si="230"/>
        <v>OK</v>
      </c>
      <c r="BD3748" s="91" t="str">
        <f t="shared" si="232"/>
        <v xml:space="preserve">                  </v>
      </c>
      <c r="BE3748" s="92">
        <f t="shared" si="233"/>
        <v>12</v>
      </c>
    </row>
    <row r="3749" spans="1:57" s="74" customFormat="1" ht="50.1" customHeight="1" x14ac:dyDescent="0.2">
      <c r="A3749" s="78" t="s">
        <v>55</v>
      </c>
      <c r="B3749" s="78" t="s">
        <v>65</v>
      </c>
      <c r="C3749" s="78" t="s">
        <v>1039</v>
      </c>
      <c r="D3749" s="78" t="s">
        <v>605</v>
      </c>
      <c r="E3749" s="79" t="str">
        <f>+IF(C3749&lt;&gt;"",VLOOKUP(MID(C3749,18,5),NIVELES!$A$133:$B$213,2,0),"")</f>
        <v>ZAMORA_CHINCHIPE</v>
      </c>
      <c r="F3749" s="80" t="s">
        <v>275</v>
      </c>
      <c r="G3749" s="81" t="str">
        <f>+IF(F3749&lt;&gt;"",VLOOKUP(F3749,NIVELES!$A$246:$C$464,3,0),"")</f>
        <v>SUR</v>
      </c>
      <c r="H3749" s="82" t="s">
        <v>1024</v>
      </c>
      <c r="I3749" s="78" t="s">
        <v>3468</v>
      </c>
      <c r="J3749" s="78" t="s">
        <v>1078</v>
      </c>
      <c r="K3749" s="78" t="s">
        <v>3469</v>
      </c>
      <c r="L3749" s="78" t="s">
        <v>3470</v>
      </c>
      <c r="M3749" s="78">
        <v>1510</v>
      </c>
      <c r="N3749" s="78" t="s">
        <v>3471</v>
      </c>
      <c r="O3749" s="78" t="s">
        <v>2167</v>
      </c>
      <c r="P3749" s="82">
        <v>11</v>
      </c>
      <c r="Q3749" s="78" t="s">
        <v>2829</v>
      </c>
      <c r="R3749" s="82">
        <v>1</v>
      </c>
      <c r="S3749" s="82">
        <v>1</v>
      </c>
      <c r="T3749" s="82">
        <v>1</v>
      </c>
      <c r="U3749" s="82">
        <v>1</v>
      </c>
      <c r="V3749" s="82">
        <v>1</v>
      </c>
      <c r="W3749" s="82">
        <v>1</v>
      </c>
      <c r="X3749" s="82">
        <v>1</v>
      </c>
      <c r="Y3749" s="82">
        <v>1</v>
      </c>
      <c r="Z3749" s="82">
        <v>1</v>
      </c>
      <c r="AA3749" s="82">
        <v>1</v>
      </c>
      <c r="AB3749" s="82">
        <v>1</v>
      </c>
      <c r="AC3749" s="82"/>
      <c r="AD3749" s="85" t="str">
        <f>IF(A3749&lt;&gt;"",IF(D3749="DIRECCIÓN_DE_TRANSFERENCIAS","280 0031",VLOOKUP(C3749,NIVELES!$A$14:$B$105,2,0)),"")</f>
        <v>280 7510</v>
      </c>
      <c r="AE3749" s="86" t="s">
        <v>322</v>
      </c>
      <c r="AF3749" s="86" t="s">
        <v>543</v>
      </c>
      <c r="AG3749" s="79" t="str">
        <f>+IF(AF3749&lt;&gt;"",VLOOKUP(AF3749,NIVELES!$A$666:$B$673,2,0),"")</f>
        <v>DESARROLLO_INFANTIL</v>
      </c>
      <c r="AH3749" s="78" t="s">
        <v>452</v>
      </c>
      <c r="AI3749" s="79" t="str">
        <f>IF(AH3749&lt;&gt;"",VLOOKUP(CONCATENATE(AG3749,AH3749),NIVELES!$B$676:$C$745,2,0),"")</f>
        <v>Creciendo Con Nuestros Hijos De Atención Directa Funcionamiento, Operación Y Atención Domiciliar</v>
      </c>
      <c r="AJ3749" s="78" t="s">
        <v>517</v>
      </c>
      <c r="AK3749" s="79" t="str">
        <f>+IF(AJ3749&lt;&gt;"",VLOOKUP(AJ3749,NIVELES!$A$816:$B$892,2,0),"")</f>
        <v>NO APLICA</v>
      </c>
      <c r="AL3749" s="78" t="s">
        <v>553</v>
      </c>
      <c r="AM3749" s="78">
        <v>510105</v>
      </c>
      <c r="AN3749" s="79" t="str">
        <f>IF(AM3749&lt;&gt;"",+VLOOKUP(AM3749,NIVELES!$A$1652:$B$2466,2,0),"")</f>
        <v>Remuneraciones Unificadas</v>
      </c>
      <c r="AO3749" s="87">
        <v>42120</v>
      </c>
      <c r="AP3749" s="88">
        <v>3510</v>
      </c>
      <c r="AQ3749" s="88">
        <v>0</v>
      </c>
      <c r="AR3749" s="88">
        <v>7020</v>
      </c>
      <c r="AS3749" s="88">
        <v>3510</v>
      </c>
      <c r="AT3749" s="88">
        <v>3510</v>
      </c>
      <c r="AU3749" s="88">
        <v>3510</v>
      </c>
      <c r="AV3749" s="88">
        <v>3510</v>
      </c>
      <c r="AW3749" s="88">
        <v>3510</v>
      </c>
      <c r="AX3749" s="88">
        <v>3510</v>
      </c>
      <c r="AY3749" s="88">
        <v>3510</v>
      </c>
      <c r="AZ3749" s="88">
        <v>3510</v>
      </c>
      <c r="BA3749" s="88">
        <v>3510</v>
      </c>
      <c r="BB3749" s="89">
        <f t="shared" si="231"/>
        <v>42120</v>
      </c>
      <c r="BC3749" s="90" t="str">
        <f t="shared" si="230"/>
        <v>OK</v>
      </c>
      <c r="BD3749" s="91" t="str">
        <f t="shared" si="232"/>
        <v xml:space="preserve">                  </v>
      </c>
      <c r="BE3749" s="92">
        <f t="shared" si="233"/>
        <v>11</v>
      </c>
    </row>
    <row r="3750" spans="1:57" s="74" customFormat="1" ht="50.1" customHeight="1" x14ac:dyDescent="0.2">
      <c r="A3750" s="78" t="s">
        <v>55</v>
      </c>
      <c r="B3750" s="78" t="s">
        <v>65</v>
      </c>
      <c r="C3750" s="78" t="s">
        <v>1039</v>
      </c>
      <c r="D3750" s="78" t="s">
        <v>605</v>
      </c>
      <c r="E3750" s="79" t="str">
        <f>+IF(C3750&lt;&gt;"",VLOOKUP(MID(C3750,18,5),NIVELES!$A$133:$B$213,2,0),"")</f>
        <v>ZAMORA_CHINCHIPE</v>
      </c>
      <c r="F3750" s="80" t="s">
        <v>275</v>
      </c>
      <c r="G3750" s="81" t="str">
        <f>+IF(F3750&lt;&gt;"",VLOOKUP(F3750,NIVELES!$A$246:$C$464,3,0),"")</f>
        <v>SUR</v>
      </c>
      <c r="H3750" s="82" t="s">
        <v>1024</v>
      </c>
      <c r="I3750" s="78" t="s">
        <v>3468</v>
      </c>
      <c r="J3750" s="78" t="s">
        <v>1078</v>
      </c>
      <c r="K3750" s="78" t="s">
        <v>3469</v>
      </c>
      <c r="L3750" s="78" t="s">
        <v>3470</v>
      </c>
      <c r="M3750" s="78">
        <v>1510</v>
      </c>
      <c r="N3750" s="78" t="s">
        <v>3471</v>
      </c>
      <c r="O3750" s="78" t="s">
        <v>2167</v>
      </c>
      <c r="P3750" s="82">
        <v>11</v>
      </c>
      <c r="Q3750" s="78" t="s">
        <v>2829</v>
      </c>
      <c r="R3750" s="82">
        <v>1</v>
      </c>
      <c r="S3750" s="82">
        <v>1</v>
      </c>
      <c r="T3750" s="82">
        <v>1</v>
      </c>
      <c r="U3750" s="82">
        <v>1</v>
      </c>
      <c r="V3750" s="82">
        <v>1</v>
      </c>
      <c r="W3750" s="82">
        <v>1</v>
      </c>
      <c r="X3750" s="82">
        <v>1</v>
      </c>
      <c r="Y3750" s="82">
        <v>1</v>
      </c>
      <c r="Z3750" s="82">
        <v>1</v>
      </c>
      <c r="AA3750" s="82">
        <v>1</v>
      </c>
      <c r="AB3750" s="82">
        <v>1</v>
      </c>
      <c r="AC3750" s="82"/>
      <c r="AD3750" s="85" t="str">
        <f>IF(A3750&lt;&gt;"",IF(D3750="DIRECCIÓN_DE_TRANSFERENCIAS","280 0031",VLOOKUP(C3750,NIVELES!$A$14:$B$105,2,0)),"")</f>
        <v>280 7510</v>
      </c>
      <c r="AE3750" s="86" t="s">
        <v>322</v>
      </c>
      <c r="AF3750" s="86" t="s">
        <v>543</v>
      </c>
      <c r="AG3750" s="79" t="str">
        <f>+IF(AF3750&lt;&gt;"",VLOOKUP(AF3750,NIVELES!$A$666:$B$673,2,0),"")</f>
        <v>DESARROLLO_INFANTIL</v>
      </c>
      <c r="AH3750" s="78" t="s">
        <v>452</v>
      </c>
      <c r="AI3750" s="79" t="str">
        <f>IF(AH3750&lt;&gt;"",VLOOKUP(CONCATENATE(AG3750,AH3750),NIVELES!$B$676:$C$745,2,0),"")</f>
        <v>Creciendo Con Nuestros Hijos De Atención Directa Funcionamiento, Operación Y Atención Domiciliar</v>
      </c>
      <c r="AJ3750" s="78" t="s">
        <v>517</v>
      </c>
      <c r="AK3750" s="79" t="str">
        <f>+IF(AJ3750&lt;&gt;"",VLOOKUP(AJ3750,NIVELES!$A$816:$B$892,2,0),"")</f>
        <v>NO APLICA</v>
      </c>
      <c r="AL3750" s="78" t="s">
        <v>553</v>
      </c>
      <c r="AM3750" s="78">
        <v>510203</v>
      </c>
      <c r="AN3750" s="79" t="str">
        <f>IF(AM3750&lt;&gt;"",+VLOOKUP(AM3750,NIVELES!$A$1652:$B$2466,2,0),"")</f>
        <v>Decimotercer Sueldo</v>
      </c>
      <c r="AO3750" s="87">
        <v>9652.5</v>
      </c>
      <c r="AP3750" s="88">
        <v>292.5</v>
      </c>
      <c r="AQ3750" s="88">
        <v>0</v>
      </c>
      <c r="AR3750" s="88">
        <v>2340</v>
      </c>
      <c r="AS3750" s="88">
        <v>877.5</v>
      </c>
      <c r="AT3750" s="88">
        <v>877.5</v>
      </c>
      <c r="AU3750" s="88">
        <v>877.5</v>
      </c>
      <c r="AV3750" s="88">
        <v>877.5</v>
      </c>
      <c r="AW3750" s="88">
        <v>877.5</v>
      </c>
      <c r="AX3750" s="88">
        <v>877.5</v>
      </c>
      <c r="AY3750" s="88">
        <v>877.5</v>
      </c>
      <c r="AZ3750" s="88">
        <v>877.5</v>
      </c>
      <c r="BA3750" s="88"/>
      <c r="BB3750" s="89">
        <f t="shared" si="231"/>
        <v>9652.5</v>
      </c>
      <c r="BC3750" s="90" t="str">
        <f t="shared" si="230"/>
        <v>OK</v>
      </c>
      <c r="BD3750" s="91" t="str">
        <f t="shared" si="232"/>
        <v xml:space="preserve">                  </v>
      </c>
      <c r="BE3750" s="92">
        <f t="shared" si="233"/>
        <v>11</v>
      </c>
    </row>
    <row r="3751" spans="1:57" s="74" customFormat="1" ht="50.1" customHeight="1" x14ac:dyDescent="0.2">
      <c r="A3751" s="78" t="s">
        <v>55</v>
      </c>
      <c r="B3751" s="78" t="s">
        <v>65</v>
      </c>
      <c r="C3751" s="78" t="s">
        <v>1039</v>
      </c>
      <c r="D3751" s="78" t="s">
        <v>605</v>
      </c>
      <c r="E3751" s="79" t="str">
        <f>+IF(C3751&lt;&gt;"",VLOOKUP(MID(C3751,18,5),NIVELES!$A$133:$B$213,2,0),"")</f>
        <v>ZAMORA_CHINCHIPE</v>
      </c>
      <c r="F3751" s="80" t="s">
        <v>275</v>
      </c>
      <c r="G3751" s="81" t="str">
        <f>+IF(F3751&lt;&gt;"",VLOOKUP(F3751,NIVELES!$A$246:$C$464,3,0),"")</f>
        <v>SUR</v>
      </c>
      <c r="H3751" s="82" t="s">
        <v>1024</v>
      </c>
      <c r="I3751" s="78" t="s">
        <v>3468</v>
      </c>
      <c r="J3751" s="78" t="s">
        <v>1078</v>
      </c>
      <c r="K3751" s="78" t="s">
        <v>3469</v>
      </c>
      <c r="L3751" s="78" t="s">
        <v>3470</v>
      </c>
      <c r="M3751" s="78">
        <v>1510</v>
      </c>
      <c r="N3751" s="78" t="s">
        <v>3471</v>
      </c>
      <c r="O3751" s="78" t="s">
        <v>2167</v>
      </c>
      <c r="P3751" s="82">
        <v>11</v>
      </c>
      <c r="Q3751" s="78" t="s">
        <v>2829</v>
      </c>
      <c r="R3751" s="82">
        <v>1</v>
      </c>
      <c r="S3751" s="82">
        <v>1</v>
      </c>
      <c r="T3751" s="82">
        <v>1</v>
      </c>
      <c r="U3751" s="82">
        <v>1</v>
      </c>
      <c r="V3751" s="82">
        <v>1</v>
      </c>
      <c r="W3751" s="82">
        <v>1</v>
      </c>
      <c r="X3751" s="82">
        <v>1</v>
      </c>
      <c r="Y3751" s="82">
        <v>1</v>
      </c>
      <c r="Z3751" s="82">
        <v>1</v>
      </c>
      <c r="AA3751" s="82">
        <v>1</v>
      </c>
      <c r="AB3751" s="82">
        <v>1</v>
      </c>
      <c r="AC3751" s="82"/>
      <c r="AD3751" s="85" t="str">
        <f>IF(A3751&lt;&gt;"",IF(D3751="DIRECCIÓN_DE_TRANSFERENCIAS","280 0031",VLOOKUP(C3751,NIVELES!$A$14:$B$105,2,0)),"")</f>
        <v>280 7510</v>
      </c>
      <c r="AE3751" s="86" t="s">
        <v>322</v>
      </c>
      <c r="AF3751" s="86" t="s">
        <v>543</v>
      </c>
      <c r="AG3751" s="79" t="str">
        <f>+IF(AF3751&lt;&gt;"",VLOOKUP(AF3751,NIVELES!$A$666:$B$673,2,0),"")</f>
        <v>DESARROLLO_INFANTIL</v>
      </c>
      <c r="AH3751" s="78" t="s">
        <v>452</v>
      </c>
      <c r="AI3751" s="79" t="str">
        <f>IF(AH3751&lt;&gt;"",VLOOKUP(CONCATENATE(AG3751,AH3751),NIVELES!$B$676:$C$745,2,0),"")</f>
        <v>Creciendo Con Nuestros Hijos De Atención Directa Funcionamiento, Operación Y Atención Domiciliar</v>
      </c>
      <c r="AJ3751" s="78" t="s">
        <v>517</v>
      </c>
      <c r="AK3751" s="79" t="str">
        <f>+IF(AJ3751&lt;&gt;"",VLOOKUP(AJ3751,NIVELES!$A$816:$B$892,2,0),"")</f>
        <v>NO APLICA</v>
      </c>
      <c r="AL3751" s="78" t="s">
        <v>553</v>
      </c>
      <c r="AM3751" s="78">
        <v>510204</v>
      </c>
      <c r="AN3751" s="79" t="str">
        <f>IF(AM3751&lt;&gt;"",+VLOOKUP(AM3751,NIVELES!$A$1652:$B$2466,2,0),"")</f>
        <v>Decimocuarto Sueldo</v>
      </c>
      <c r="AO3751" s="87">
        <v>6501</v>
      </c>
      <c r="AP3751" s="88">
        <v>196.98</v>
      </c>
      <c r="AQ3751" s="88">
        <v>0</v>
      </c>
      <c r="AR3751" s="88">
        <v>1576.05</v>
      </c>
      <c r="AS3751" s="88">
        <v>591.01</v>
      </c>
      <c r="AT3751" s="88">
        <v>591.01</v>
      </c>
      <c r="AU3751" s="88">
        <v>591.01</v>
      </c>
      <c r="AV3751" s="88">
        <v>591.01</v>
      </c>
      <c r="AW3751" s="88">
        <v>591.01</v>
      </c>
      <c r="AX3751" s="88">
        <v>591.01</v>
      </c>
      <c r="AY3751" s="88">
        <v>591.01</v>
      </c>
      <c r="AZ3751" s="88">
        <v>590.9</v>
      </c>
      <c r="BA3751" s="88"/>
      <c r="BB3751" s="89">
        <f t="shared" si="231"/>
        <v>6501.0000000000009</v>
      </c>
      <c r="BC3751" s="90" t="str">
        <f t="shared" si="230"/>
        <v>OK</v>
      </c>
      <c r="BD3751" s="91" t="str">
        <f t="shared" si="232"/>
        <v xml:space="preserve">                  </v>
      </c>
      <c r="BE3751" s="92">
        <f t="shared" si="233"/>
        <v>11</v>
      </c>
    </row>
    <row r="3752" spans="1:57" s="74" customFormat="1" ht="50.1" customHeight="1" x14ac:dyDescent="0.2">
      <c r="A3752" s="78" t="s">
        <v>55</v>
      </c>
      <c r="B3752" s="78" t="s">
        <v>65</v>
      </c>
      <c r="C3752" s="78" t="s">
        <v>1039</v>
      </c>
      <c r="D3752" s="78" t="s">
        <v>605</v>
      </c>
      <c r="E3752" s="79" t="str">
        <f>+IF(C3752&lt;&gt;"",VLOOKUP(MID(C3752,18,5),NIVELES!$A$133:$B$213,2,0),"")</f>
        <v>ZAMORA_CHINCHIPE</v>
      </c>
      <c r="F3752" s="80" t="s">
        <v>275</v>
      </c>
      <c r="G3752" s="81" t="str">
        <f>+IF(F3752&lt;&gt;"",VLOOKUP(F3752,NIVELES!$A$246:$C$464,3,0),"")</f>
        <v>SUR</v>
      </c>
      <c r="H3752" s="82" t="s">
        <v>1024</v>
      </c>
      <c r="I3752" s="78" t="s">
        <v>3468</v>
      </c>
      <c r="J3752" s="78" t="s">
        <v>1078</v>
      </c>
      <c r="K3752" s="78" t="s">
        <v>3469</v>
      </c>
      <c r="L3752" s="78" t="s">
        <v>3470</v>
      </c>
      <c r="M3752" s="78">
        <v>1510</v>
      </c>
      <c r="N3752" s="78" t="s">
        <v>3471</v>
      </c>
      <c r="O3752" s="78" t="s">
        <v>2167</v>
      </c>
      <c r="P3752" s="82">
        <v>11</v>
      </c>
      <c r="Q3752" s="78" t="s">
        <v>2829</v>
      </c>
      <c r="R3752" s="82">
        <v>1</v>
      </c>
      <c r="S3752" s="82">
        <v>1</v>
      </c>
      <c r="T3752" s="82">
        <v>1</v>
      </c>
      <c r="U3752" s="82">
        <v>1</v>
      </c>
      <c r="V3752" s="82">
        <v>1</v>
      </c>
      <c r="W3752" s="82">
        <v>1</v>
      </c>
      <c r="X3752" s="82">
        <v>1</v>
      </c>
      <c r="Y3752" s="82">
        <v>1</v>
      </c>
      <c r="Z3752" s="82">
        <v>1</v>
      </c>
      <c r="AA3752" s="82">
        <v>1</v>
      </c>
      <c r="AB3752" s="82">
        <v>1</v>
      </c>
      <c r="AC3752" s="82"/>
      <c r="AD3752" s="85" t="str">
        <f>IF(A3752&lt;&gt;"",IF(D3752="DIRECCIÓN_DE_TRANSFERENCIAS","280 0031",VLOOKUP(C3752,NIVELES!$A$14:$B$105,2,0)),"")</f>
        <v>280 7510</v>
      </c>
      <c r="AE3752" s="86" t="s">
        <v>322</v>
      </c>
      <c r="AF3752" s="86" t="s">
        <v>543</v>
      </c>
      <c r="AG3752" s="79" t="str">
        <f>+IF(AF3752&lt;&gt;"",VLOOKUP(AF3752,NIVELES!$A$666:$B$673,2,0),"")</f>
        <v>DESARROLLO_INFANTIL</v>
      </c>
      <c r="AH3752" s="78" t="s">
        <v>452</v>
      </c>
      <c r="AI3752" s="79" t="str">
        <f>IF(AH3752&lt;&gt;"",VLOOKUP(CONCATENATE(AG3752,AH3752),NIVELES!$B$676:$C$745,2,0),"")</f>
        <v>Creciendo Con Nuestros Hijos De Atención Directa Funcionamiento, Operación Y Atención Domiciliar</v>
      </c>
      <c r="AJ3752" s="78" t="s">
        <v>517</v>
      </c>
      <c r="AK3752" s="79" t="str">
        <f>+IF(AJ3752&lt;&gt;"",VLOOKUP(AJ3752,NIVELES!$A$816:$B$892,2,0),"")</f>
        <v>NO APLICA</v>
      </c>
      <c r="AL3752" s="78" t="s">
        <v>553</v>
      </c>
      <c r="AM3752" s="78">
        <v>510510</v>
      </c>
      <c r="AN3752" s="79" t="str">
        <f>IF(AM3752&lt;&gt;"",+VLOOKUP(AM3752,NIVELES!$A$1652:$B$2466,2,0),"")</f>
        <v>Servicios Personales por Contrato</v>
      </c>
      <c r="AO3752" s="87">
        <v>77220</v>
      </c>
      <c r="AP3752" s="88">
        <v>4095</v>
      </c>
      <c r="AQ3752" s="88">
        <v>0</v>
      </c>
      <c r="AR3752" s="88">
        <v>16965</v>
      </c>
      <c r="AS3752" s="88">
        <v>7020</v>
      </c>
      <c r="AT3752" s="88">
        <v>7020</v>
      </c>
      <c r="AU3752" s="88">
        <v>7020</v>
      </c>
      <c r="AV3752" s="88">
        <v>7020</v>
      </c>
      <c r="AW3752" s="88">
        <v>7020</v>
      </c>
      <c r="AX3752" s="88">
        <v>7020</v>
      </c>
      <c r="AY3752" s="88">
        <v>7020</v>
      </c>
      <c r="AZ3752" s="88">
        <v>7020</v>
      </c>
      <c r="BA3752" s="88"/>
      <c r="BB3752" s="89">
        <f t="shared" si="231"/>
        <v>77220</v>
      </c>
      <c r="BC3752" s="90" t="str">
        <f t="shared" si="230"/>
        <v>OK</v>
      </c>
      <c r="BD3752" s="91" t="str">
        <f t="shared" si="232"/>
        <v xml:space="preserve">                  </v>
      </c>
      <c r="BE3752" s="92">
        <f t="shared" si="233"/>
        <v>11</v>
      </c>
    </row>
    <row r="3753" spans="1:57" s="74" customFormat="1" ht="50.1" customHeight="1" x14ac:dyDescent="0.2">
      <c r="A3753" s="78" t="s">
        <v>55</v>
      </c>
      <c r="B3753" s="78" t="s">
        <v>65</v>
      </c>
      <c r="C3753" s="78" t="s">
        <v>1039</v>
      </c>
      <c r="D3753" s="78" t="s">
        <v>605</v>
      </c>
      <c r="E3753" s="79" t="str">
        <f>+IF(C3753&lt;&gt;"",VLOOKUP(MID(C3753,18,5),NIVELES!$A$133:$B$213,2,0),"")</f>
        <v>ZAMORA_CHINCHIPE</v>
      </c>
      <c r="F3753" s="80" t="s">
        <v>275</v>
      </c>
      <c r="G3753" s="81" t="str">
        <f>+IF(F3753&lt;&gt;"",VLOOKUP(F3753,NIVELES!$A$246:$C$464,3,0),"")</f>
        <v>SUR</v>
      </c>
      <c r="H3753" s="82" t="s">
        <v>1024</v>
      </c>
      <c r="I3753" s="78" t="s">
        <v>3468</v>
      </c>
      <c r="J3753" s="78" t="s">
        <v>1078</v>
      </c>
      <c r="K3753" s="78" t="s">
        <v>3469</v>
      </c>
      <c r="L3753" s="78" t="s">
        <v>3470</v>
      </c>
      <c r="M3753" s="78">
        <v>1510</v>
      </c>
      <c r="N3753" s="78" t="s">
        <v>3471</v>
      </c>
      <c r="O3753" s="78" t="s">
        <v>2167</v>
      </c>
      <c r="P3753" s="82">
        <v>11</v>
      </c>
      <c r="Q3753" s="78" t="s">
        <v>2829</v>
      </c>
      <c r="R3753" s="82">
        <v>1</v>
      </c>
      <c r="S3753" s="82">
        <v>1</v>
      </c>
      <c r="T3753" s="82">
        <v>1</v>
      </c>
      <c r="U3753" s="82">
        <v>1</v>
      </c>
      <c r="V3753" s="82">
        <v>1</v>
      </c>
      <c r="W3753" s="82">
        <v>1</v>
      </c>
      <c r="X3753" s="82">
        <v>1</v>
      </c>
      <c r="Y3753" s="82">
        <v>1</v>
      </c>
      <c r="Z3753" s="82">
        <v>1</v>
      </c>
      <c r="AA3753" s="82">
        <v>1</v>
      </c>
      <c r="AB3753" s="82">
        <v>1</v>
      </c>
      <c r="AC3753" s="82"/>
      <c r="AD3753" s="85" t="str">
        <f>IF(A3753&lt;&gt;"",IF(D3753="DIRECCIÓN_DE_TRANSFERENCIAS","280 0031",VLOOKUP(C3753,NIVELES!$A$14:$B$105,2,0)),"")</f>
        <v>280 7510</v>
      </c>
      <c r="AE3753" s="86" t="s">
        <v>322</v>
      </c>
      <c r="AF3753" s="86" t="s">
        <v>543</v>
      </c>
      <c r="AG3753" s="79" t="str">
        <f>+IF(AF3753&lt;&gt;"",VLOOKUP(AF3753,NIVELES!$A$666:$B$673,2,0),"")</f>
        <v>DESARROLLO_INFANTIL</v>
      </c>
      <c r="AH3753" s="78" t="s">
        <v>452</v>
      </c>
      <c r="AI3753" s="79" t="str">
        <f>IF(AH3753&lt;&gt;"",VLOOKUP(CONCATENATE(AG3753,AH3753),NIVELES!$B$676:$C$745,2,0),"")</f>
        <v>Creciendo Con Nuestros Hijos De Atención Directa Funcionamiento, Operación Y Atención Domiciliar</v>
      </c>
      <c r="AJ3753" s="78" t="s">
        <v>517</v>
      </c>
      <c r="AK3753" s="79" t="str">
        <f>+IF(AJ3753&lt;&gt;"",VLOOKUP(AJ3753,NIVELES!$A$816:$B$892,2,0),"")</f>
        <v>NO APLICA</v>
      </c>
      <c r="AL3753" s="78" t="s">
        <v>553</v>
      </c>
      <c r="AM3753" s="78">
        <v>510601</v>
      </c>
      <c r="AN3753" s="79" t="str">
        <f>IF(AM3753&lt;&gt;"",+VLOOKUP(AM3753,NIVELES!$A$1652:$B$2466,2,0),"")</f>
        <v>Aporte Patronal</v>
      </c>
      <c r="AO3753" s="87">
        <v>11177.6</v>
      </c>
      <c r="AP3753" s="88">
        <v>733.98</v>
      </c>
      <c r="AQ3753" s="88">
        <v>0</v>
      </c>
      <c r="AR3753" s="88">
        <v>2314.4699999999998</v>
      </c>
      <c r="AS3753" s="88">
        <v>1016.15</v>
      </c>
      <c r="AT3753" s="88">
        <v>1016.15</v>
      </c>
      <c r="AU3753" s="88">
        <v>1016.15</v>
      </c>
      <c r="AV3753" s="88">
        <v>1016.15</v>
      </c>
      <c r="AW3753" s="88">
        <v>1016.15</v>
      </c>
      <c r="AX3753" s="88">
        <v>1016.15</v>
      </c>
      <c r="AY3753" s="88">
        <v>1016.15</v>
      </c>
      <c r="AZ3753" s="88">
        <v>1016.1</v>
      </c>
      <c r="BA3753" s="88"/>
      <c r="BB3753" s="89">
        <f t="shared" si="231"/>
        <v>11177.599999999999</v>
      </c>
      <c r="BC3753" s="90" t="str">
        <f t="shared" si="230"/>
        <v>OK</v>
      </c>
      <c r="BD3753" s="91" t="str">
        <f t="shared" si="232"/>
        <v xml:space="preserve">                  </v>
      </c>
      <c r="BE3753" s="92">
        <f t="shared" si="233"/>
        <v>11</v>
      </c>
    </row>
    <row r="3754" spans="1:57" s="74" customFormat="1" ht="50.1" customHeight="1" x14ac:dyDescent="0.2">
      <c r="A3754" s="78" t="s">
        <v>55</v>
      </c>
      <c r="B3754" s="78" t="s">
        <v>65</v>
      </c>
      <c r="C3754" s="78" t="s">
        <v>1039</v>
      </c>
      <c r="D3754" s="78" t="s">
        <v>605</v>
      </c>
      <c r="E3754" s="79" t="str">
        <f>+IF(C3754&lt;&gt;"",VLOOKUP(MID(C3754,18,5),NIVELES!$A$133:$B$213,2,0),"")</f>
        <v>ZAMORA_CHINCHIPE</v>
      </c>
      <c r="F3754" s="80" t="s">
        <v>275</v>
      </c>
      <c r="G3754" s="81" t="str">
        <f>+IF(F3754&lt;&gt;"",VLOOKUP(F3754,NIVELES!$A$246:$C$464,3,0),"")</f>
        <v>SUR</v>
      </c>
      <c r="H3754" s="82" t="s">
        <v>1024</v>
      </c>
      <c r="I3754" s="78" t="s">
        <v>3468</v>
      </c>
      <c r="J3754" s="78" t="s">
        <v>1078</v>
      </c>
      <c r="K3754" s="78" t="s">
        <v>3469</v>
      </c>
      <c r="L3754" s="78" t="s">
        <v>3470</v>
      </c>
      <c r="M3754" s="78">
        <v>1510</v>
      </c>
      <c r="N3754" s="78" t="s">
        <v>3471</v>
      </c>
      <c r="O3754" s="78" t="s">
        <v>2167</v>
      </c>
      <c r="P3754" s="82">
        <v>11</v>
      </c>
      <c r="Q3754" s="78" t="s">
        <v>2829</v>
      </c>
      <c r="R3754" s="82">
        <v>1</v>
      </c>
      <c r="S3754" s="82">
        <v>1</v>
      </c>
      <c r="T3754" s="82">
        <v>1</v>
      </c>
      <c r="U3754" s="82">
        <v>1</v>
      </c>
      <c r="V3754" s="82">
        <v>1</v>
      </c>
      <c r="W3754" s="82">
        <v>1</v>
      </c>
      <c r="X3754" s="82">
        <v>1</v>
      </c>
      <c r="Y3754" s="82">
        <v>1</v>
      </c>
      <c r="Z3754" s="82">
        <v>1</v>
      </c>
      <c r="AA3754" s="82">
        <v>1</v>
      </c>
      <c r="AB3754" s="82">
        <v>1</v>
      </c>
      <c r="AC3754" s="82"/>
      <c r="AD3754" s="85" t="str">
        <f>IF(A3754&lt;&gt;"",IF(D3754="DIRECCIÓN_DE_TRANSFERENCIAS","280 0031",VLOOKUP(C3754,NIVELES!$A$14:$B$105,2,0)),"")</f>
        <v>280 7510</v>
      </c>
      <c r="AE3754" s="86" t="s">
        <v>322</v>
      </c>
      <c r="AF3754" s="86" t="s">
        <v>543</v>
      </c>
      <c r="AG3754" s="79" t="str">
        <f>+IF(AF3754&lt;&gt;"",VLOOKUP(AF3754,NIVELES!$A$666:$B$673,2,0),"")</f>
        <v>DESARROLLO_INFANTIL</v>
      </c>
      <c r="AH3754" s="78" t="s">
        <v>452</v>
      </c>
      <c r="AI3754" s="79" t="str">
        <f>IF(AH3754&lt;&gt;"",VLOOKUP(CONCATENATE(AG3754,AH3754),NIVELES!$B$676:$C$745,2,0),"")</f>
        <v>Creciendo Con Nuestros Hijos De Atención Directa Funcionamiento, Operación Y Atención Domiciliar</v>
      </c>
      <c r="AJ3754" s="78" t="s">
        <v>517</v>
      </c>
      <c r="AK3754" s="79" t="str">
        <f>+IF(AJ3754&lt;&gt;"",VLOOKUP(AJ3754,NIVELES!$A$816:$B$892,2,0),"")</f>
        <v>NO APLICA</v>
      </c>
      <c r="AL3754" s="78" t="s">
        <v>553</v>
      </c>
      <c r="AM3754" s="78">
        <v>510602</v>
      </c>
      <c r="AN3754" s="79" t="str">
        <f>IF(AM3754&lt;&gt;"",+VLOOKUP(AM3754,NIVELES!$A$1652:$B$2466,2,0),"")</f>
        <v>Fondo de Reserva</v>
      </c>
      <c r="AO3754" s="87">
        <v>9652.5</v>
      </c>
      <c r="AP3754" s="88">
        <v>0</v>
      </c>
      <c r="AQ3754" s="88">
        <v>487.3</v>
      </c>
      <c r="AR3754" s="88">
        <v>2145.1999999999998</v>
      </c>
      <c r="AS3754" s="88">
        <v>877.5</v>
      </c>
      <c r="AT3754" s="88">
        <v>877.5</v>
      </c>
      <c r="AU3754" s="88">
        <v>877.5</v>
      </c>
      <c r="AV3754" s="88">
        <v>877.5</v>
      </c>
      <c r="AW3754" s="88">
        <v>877.5</v>
      </c>
      <c r="AX3754" s="88">
        <v>877.5</v>
      </c>
      <c r="AY3754" s="88">
        <v>877.5</v>
      </c>
      <c r="AZ3754" s="88">
        <v>877.5</v>
      </c>
      <c r="BA3754" s="88"/>
      <c r="BB3754" s="89">
        <f t="shared" si="231"/>
        <v>9652.5</v>
      </c>
      <c r="BC3754" s="90" t="str">
        <f t="shared" si="230"/>
        <v>OK</v>
      </c>
      <c r="BD3754" s="91" t="str">
        <f t="shared" si="232"/>
        <v xml:space="preserve">                  </v>
      </c>
      <c r="BE3754" s="92">
        <f t="shared" si="233"/>
        <v>11</v>
      </c>
    </row>
    <row r="3755" spans="1:57" s="74" customFormat="1" ht="50.1" customHeight="1" x14ac:dyDescent="0.2">
      <c r="A3755" s="78" t="s">
        <v>55</v>
      </c>
      <c r="B3755" s="78" t="s">
        <v>65</v>
      </c>
      <c r="C3755" s="78" t="s">
        <v>1039</v>
      </c>
      <c r="D3755" s="78" t="s">
        <v>605</v>
      </c>
      <c r="E3755" s="79" t="str">
        <f>+IF(C3755&lt;&gt;"",VLOOKUP(MID(C3755,18,5),NIVELES!$A$133:$B$213,2,0),"")</f>
        <v>ZAMORA_CHINCHIPE</v>
      </c>
      <c r="F3755" s="80" t="s">
        <v>275</v>
      </c>
      <c r="G3755" s="81" t="str">
        <f>+IF(F3755&lt;&gt;"",VLOOKUP(F3755,NIVELES!$A$246:$C$464,3,0),"")</f>
        <v>SUR</v>
      </c>
      <c r="H3755" s="82" t="s">
        <v>1024</v>
      </c>
      <c r="I3755" s="78" t="s">
        <v>3468</v>
      </c>
      <c r="J3755" s="78" t="s">
        <v>1078</v>
      </c>
      <c r="K3755" s="78" t="s">
        <v>3469</v>
      </c>
      <c r="L3755" s="78" t="s">
        <v>3470</v>
      </c>
      <c r="M3755" s="78">
        <v>1510</v>
      </c>
      <c r="N3755" s="78" t="s">
        <v>3471</v>
      </c>
      <c r="O3755" s="78" t="s">
        <v>3444</v>
      </c>
      <c r="P3755" s="82">
        <v>1</v>
      </c>
      <c r="Q3755" s="78" t="s">
        <v>1989</v>
      </c>
      <c r="R3755" s="82"/>
      <c r="S3755" s="82">
        <v>1</v>
      </c>
      <c r="T3755" s="82"/>
      <c r="U3755" s="82"/>
      <c r="V3755" s="82"/>
      <c r="W3755" s="82"/>
      <c r="X3755" s="82"/>
      <c r="Y3755" s="82"/>
      <c r="Z3755" s="82"/>
      <c r="AA3755" s="82"/>
      <c r="AB3755" s="82"/>
      <c r="AC3755" s="82"/>
      <c r="AD3755" s="85" t="str">
        <f>IF(A3755&lt;&gt;"",IF(D3755="DIRECCIÓN_DE_TRANSFERENCIAS","280 0031",VLOOKUP(C3755,NIVELES!$A$14:$B$105,2,0)),"")</f>
        <v>280 7510</v>
      </c>
      <c r="AE3755" s="86" t="s">
        <v>322</v>
      </c>
      <c r="AF3755" s="86" t="s">
        <v>543</v>
      </c>
      <c r="AG3755" s="79" t="str">
        <f>+IF(AF3755&lt;&gt;"",VLOOKUP(AF3755,NIVELES!$A$666:$B$673,2,0),"")</f>
        <v>DESARROLLO_INFANTIL</v>
      </c>
      <c r="AH3755" s="78" t="s">
        <v>452</v>
      </c>
      <c r="AI3755" s="79" t="str">
        <f>IF(AH3755&lt;&gt;"",VLOOKUP(CONCATENATE(AG3755,AH3755),NIVELES!$B$676:$C$745,2,0),"")</f>
        <v>Creciendo Con Nuestros Hijos De Atención Directa Funcionamiento, Operación Y Atención Domiciliar</v>
      </c>
      <c r="AJ3755" s="78" t="s">
        <v>517</v>
      </c>
      <c r="AK3755" s="79" t="str">
        <f>+IF(AJ3755&lt;&gt;"",VLOOKUP(AJ3755,NIVELES!$A$816:$B$892,2,0),"")</f>
        <v>NO APLICA</v>
      </c>
      <c r="AL3755" s="78" t="s">
        <v>554</v>
      </c>
      <c r="AM3755" s="78">
        <v>530105</v>
      </c>
      <c r="AN3755" s="79" t="str">
        <f>IF(AM3755&lt;&gt;"",+VLOOKUP(AM3755,NIVELES!$A$1652:$B$2466,2,0),"")</f>
        <v>Telecomunicaciones</v>
      </c>
      <c r="AO3755" s="87">
        <v>1892.8</v>
      </c>
      <c r="AP3755" s="88">
        <v>0</v>
      </c>
      <c r="AQ3755" s="88">
        <v>0</v>
      </c>
      <c r="AR3755" s="88">
        <v>1892.8</v>
      </c>
      <c r="AS3755" s="88"/>
      <c r="AT3755" s="88"/>
      <c r="AU3755" s="88"/>
      <c r="AV3755" s="88"/>
      <c r="AW3755" s="88"/>
      <c r="AX3755" s="88"/>
      <c r="AY3755" s="88"/>
      <c r="AZ3755" s="88"/>
      <c r="BA3755" s="88"/>
      <c r="BB3755" s="89">
        <f t="shared" si="231"/>
        <v>1892.8</v>
      </c>
      <c r="BC3755" s="90" t="str">
        <f t="shared" si="230"/>
        <v>OK</v>
      </c>
      <c r="BD3755" s="91" t="str">
        <f t="shared" si="232"/>
        <v xml:space="preserve">                  </v>
      </c>
      <c r="BE3755" s="92">
        <f t="shared" si="233"/>
        <v>1</v>
      </c>
    </row>
    <row r="3756" spans="1:57" s="74" customFormat="1" ht="50.1" customHeight="1" x14ac:dyDescent="0.2">
      <c r="A3756" s="78" t="s">
        <v>55</v>
      </c>
      <c r="B3756" s="78" t="s">
        <v>65</v>
      </c>
      <c r="C3756" s="78" t="s">
        <v>1039</v>
      </c>
      <c r="D3756" s="78" t="s">
        <v>605</v>
      </c>
      <c r="E3756" s="79" t="str">
        <f>+IF(C3756&lt;&gt;"",VLOOKUP(MID(C3756,18,5),NIVELES!$A$133:$B$213,2,0),"")</f>
        <v>ZAMORA_CHINCHIPE</v>
      </c>
      <c r="F3756" s="80" t="s">
        <v>275</v>
      </c>
      <c r="G3756" s="81" t="str">
        <f>+IF(F3756&lt;&gt;"",VLOOKUP(F3756,NIVELES!$A$246:$C$464,3,0),"")</f>
        <v>SUR</v>
      </c>
      <c r="H3756" s="82" t="s">
        <v>1024</v>
      </c>
      <c r="I3756" s="78" t="s">
        <v>3468</v>
      </c>
      <c r="J3756" s="78" t="s">
        <v>1078</v>
      </c>
      <c r="K3756" s="78" t="s">
        <v>3469</v>
      </c>
      <c r="L3756" s="78" t="s">
        <v>3472</v>
      </c>
      <c r="M3756" s="78">
        <v>666</v>
      </c>
      <c r="N3756" s="78" t="s">
        <v>3473</v>
      </c>
      <c r="O3756" s="78" t="s">
        <v>2222</v>
      </c>
      <c r="P3756" s="82">
        <v>9</v>
      </c>
      <c r="Q3756" s="78" t="s">
        <v>3474</v>
      </c>
      <c r="R3756" s="82"/>
      <c r="S3756" s="82">
        <v>9</v>
      </c>
      <c r="T3756" s="82"/>
      <c r="U3756" s="82"/>
      <c r="V3756" s="82"/>
      <c r="W3756" s="82"/>
      <c r="X3756" s="82"/>
      <c r="Y3756" s="82"/>
      <c r="Z3756" s="82"/>
      <c r="AA3756" s="82"/>
      <c r="AB3756" s="82"/>
      <c r="AC3756" s="82"/>
      <c r="AD3756" s="85" t="str">
        <f>IF(A3756&lt;&gt;"",IF(D3756="DIRECCIÓN_DE_TRANSFERENCIAS","280 0031",VLOOKUP(C3756,NIVELES!$A$14:$B$105,2,0)),"")</f>
        <v>280 7510</v>
      </c>
      <c r="AE3756" s="86" t="s">
        <v>322</v>
      </c>
      <c r="AF3756" s="86" t="s">
        <v>543</v>
      </c>
      <c r="AG3756" s="79" t="str">
        <f>+IF(AF3756&lt;&gt;"",VLOOKUP(AF3756,NIVELES!$A$666:$B$673,2,0),"")</f>
        <v>DESARROLLO_INFANTIL</v>
      </c>
      <c r="AH3756" s="78" t="s">
        <v>320</v>
      </c>
      <c r="AI3756" s="79" t="str">
        <f>IF(AH3756&lt;&gt;"",VLOOKUP(CONCATENATE(AG3756,AH3756),NIVELES!$B$676:$C$745,2,0),"")</f>
        <v>Asegurar La Operacion Y Atencion De Cibv  Administrados Por Prestacion De Servicios A Traves De Cooperantes  Para Contribuir Al Desarrollo Integral De Niñas Y Niños</v>
      </c>
      <c r="AJ3756" s="78" t="s">
        <v>387</v>
      </c>
      <c r="AK3756" s="79" t="str">
        <f>+IF(AJ3756&lt;&gt;"",VLOOKUP(AJ3756,NIVELES!$A$816:$B$892,2,0),"")</f>
        <v>ASEGURAR EL DESARROLLO INFANTIL Y LA EDUCACIÓN INTEGRAL, CON CALIDAD Y CALIDEZ PARA TODOS LOS NIÑOS, NIÑAS Y ADOLESCENTES</v>
      </c>
      <c r="AL3756" s="78" t="s">
        <v>556</v>
      </c>
      <c r="AM3756" s="78">
        <v>580104</v>
      </c>
      <c r="AN3756" s="79" t="str">
        <f>IF(AM3756&lt;&gt;"",+VLOOKUP(AM3756,NIVELES!$A$1652:$B$2466,2,0),"")</f>
        <v>A Gobiernos Autónomos Descentralizados</v>
      </c>
      <c r="AO3756" s="87">
        <v>925256.93</v>
      </c>
      <c r="AP3756" s="88">
        <v>0</v>
      </c>
      <c r="AQ3756" s="88">
        <v>231314.24</v>
      </c>
      <c r="AR3756" s="88"/>
      <c r="AS3756" s="88">
        <v>231314.24</v>
      </c>
      <c r="AT3756" s="88"/>
      <c r="AU3756" s="88"/>
      <c r="AV3756" s="88">
        <v>231314.23</v>
      </c>
      <c r="AW3756" s="88"/>
      <c r="AX3756" s="88"/>
      <c r="AY3756" s="88">
        <v>231314.22</v>
      </c>
      <c r="AZ3756" s="88"/>
      <c r="BA3756" s="88"/>
      <c r="BB3756" s="89">
        <f t="shared" si="231"/>
        <v>925256.92999999993</v>
      </c>
      <c r="BC3756" s="90" t="str">
        <f t="shared" si="230"/>
        <v>OK</v>
      </c>
      <c r="BD3756" s="91" t="str">
        <f t="shared" si="232"/>
        <v xml:space="preserve">                  </v>
      </c>
      <c r="BE3756" s="92">
        <f t="shared" si="233"/>
        <v>9</v>
      </c>
    </row>
    <row r="3757" spans="1:57" s="74" customFormat="1" ht="50.1" customHeight="1" x14ac:dyDescent="0.2">
      <c r="A3757" s="78" t="s">
        <v>55</v>
      </c>
      <c r="B3757" s="78" t="s">
        <v>65</v>
      </c>
      <c r="C3757" s="78" t="s">
        <v>1039</v>
      </c>
      <c r="D3757" s="78" t="s">
        <v>605</v>
      </c>
      <c r="E3757" s="79" t="str">
        <f>+IF(C3757&lt;&gt;"",VLOOKUP(MID(C3757,18,5),NIVELES!$A$133:$B$213,2,0),"")</f>
        <v>ZAMORA_CHINCHIPE</v>
      </c>
      <c r="F3757" s="80" t="s">
        <v>275</v>
      </c>
      <c r="G3757" s="81" t="str">
        <f>+IF(F3757&lt;&gt;"",VLOOKUP(F3757,NIVELES!$A$246:$C$464,3,0),"")</f>
        <v>SUR</v>
      </c>
      <c r="H3757" s="82" t="s">
        <v>1024</v>
      </c>
      <c r="I3757" s="78" t="s">
        <v>3468</v>
      </c>
      <c r="J3757" s="78" t="s">
        <v>1078</v>
      </c>
      <c r="K3757" s="78" t="s">
        <v>3469</v>
      </c>
      <c r="L3757" s="78" t="s">
        <v>3417</v>
      </c>
      <c r="M3757" s="78">
        <v>40</v>
      </c>
      <c r="N3757" s="78" t="s">
        <v>3418</v>
      </c>
      <c r="O3757" s="78" t="s">
        <v>3444</v>
      </c>
      <c r="P3757" s="82">
        <v>1</v>
      </c>
      <c r="Q3757" s="78" t="s">
        <v>3442</v>
      </c>
      <c r="R3757" s="82"/>
      <c r="S3757" s="82">
        <v>1</v>
      </c>
      <c r="T3757" s="82"/>
      <c r="U3757" s="82"/>
      <c r="V3757" s="82"/>
      <c r="W3757" s="82"/>
      <c r="X3757" s="82"/>
      <c r="Y3757" s="82"/>
      <c r="Z3757" s="82"/>
      <c r="AA3757" s="82"/>
      <c r="AB3757" s="82"/>
      <c r="AC3757" s="82"/>
      <c r="AD3757" s="85" t="str">
        <f>IF(A3757&lt;&gt;"",IF(D3757="DIRECCIÓN_DE_TRANSFERENCIAS","280 0031",VLOOKUP(C3757,NIVELES!$A$14:$B$105,2,0)),"")</f>
        <v>280 7510</v>
      </c>
      <c r="AE3757" s="86" t="s">
        <v>322</v>
      </c>
      <c r="AF3757" s="86" t="s">
        <v>543</v>
      </c>
      <c r="AG3757" s="79" t="str">
        <f>+IF(AF3757&lt;&gt;"",VLOOKUP(AF3757,NIVELES!$A$666:$B$673,2,0),"")</f>
        <v>DESARROLLO_INFANTIL</v>
      </c>
      <c r="AH3757" s="78" t="s">
        <v>512</v>
      </c>
      <c r="AI3757" s="79" t="str">
        <f>IF(AH3757&lt;&gt;"",VLOOKUP(CONCATENATE(AG3757,AH3757),NIVELES!$B$676:$C$745,2,0),"")</f>
        <v>Centros Circulos De Cuidado Recreacion Y Aprendizaje CRA Creciendo Con Nuestros Hijos CNH</v>
      </c>
      <c r="AJ3757" s="78" t="s">
        <v>517</v>
      </c>
      <c r="AK3757" s="79" t="str">
        <f>+IF(AJ3757&lt;&gt;"",VLOOKUP(AJ3757,NIVELES!$A$816:$B$892,2,0),"")</f>
        <v>NO APLICA</v>
      </c>
      <c r="AL3757" s="78" t="s">
        <v>554</v>
      </c>
      <c r="AM3757" s="78">
        <v>530105</v>
      </c>
      <c r="AN3757" s="79" t="str">
        <f>IF(AM3757&lt;&gt;"",+VLOOKUP(AM3757,NIVELES!$A$1652:$B$2466,2,0),"")</f>
        <v>Telecomunicaciones</v>
      </c>
      <c r="AO3757" s="87">
        <v>189.28</v>
      </c>
      <c r="AP3757" s="88">
        <v>0</v>
      </c>
      <c r="AQ3757" s="88">
        <v>0</v>
      </c>
      <c r="AR3757" s="88">
        <v>189.28</v>
      </c>
      <c r="AS3757" s="88"/>
      <c r="AT3757" s="88"/>
      <c r="AU3757" s="88"/>
      <c r="AV3757" s="88"/>
      <c r="AW3757" s="88"/>
      <c r="AX3757" s="88"/>
      <c r="AY3757" s="88"/>
      <c r="AZ3757" s="88"/>
      <c r="BA3757" s="88"/>
      <c r="BB3757" s="89">
        <f t="shared" si="231"/>
        <v>189.28</v>
      </c>
      <c r="BC3757" s="90" t="str">
        <f t="shared" si="230"/>
        <v>OK</v>
      </c>
      <c r="BD3757" s="91" t="str">
        <f t="shared" si="232"/>
        <v xml:space="preserve">                  </v>
      </c>
      <c r="BE3757" s="92">
        <f t="shared" si="233"/>
        <v>1</v>
      </c>
    </row>
    <row r="3758" spans="1:57" s="74" customFormat="1" ht="50.1" customHeight="1" x14ac:dyDescent="0.2">
      <c r="A3758" s="78" t="s">
        <v>55</v>
      </c>
      <c r="B3758" s="78" t="s">
        <v>65</v>
      </c>
      <c r="C3758" s="78" t="s">
        <v>1039</v>
      </c>
      <c r="D3758" s="78" t="s">
        <v>605</v>
      </c>
      <c r="E3758" s="79" t="str">
        <f>+IF(C3758&lt;&gt;"",VLOOKUP(MID(C3758,18,5),NIVELES!$A$133:$B$213,2,0),"")</f>
        <v>ZAMORA_CHINCHIPE</v>
      </c>
      <c r="F3758" s="80" t="s">
        <v>275</v>
      </c>
      <c r="G3758" s="81" t="str">
        <f>+IF(F3758&lt;&gt;"",VLOOKUP(F3758,NIVELES!$A$246:$C$464,3,0),"")</f>
        <v>SUR</v>
      </c>
      <c r="H3758" s="82" t="s">
        <v>1024</v>
      </c>
      <c r="I3758" s="78" t="s">
        <v>3468</v>
      </c>
      <c r="J3758" s="78" t="s">
        <v>1078</v>
      </c>
      <c r="K3758" s="78" t="s">
        <v>3469</v>
      </c>
      <c r="L3758" s="78" t="s">
        <v>3417</v>
      </c>
      <c r="M3758" s="78">
        <v>40</v>
      </c>
      <c r="N3758" s="78" t="s">
        <v>3418</v>
      </c>
      <c r="O3758" s="78" t="s">
        <v>3475</v>
      </c>
      <c r="P3758" s="82">
        <v>11</v>
      </c>
      <c r="Q3758" s="78" t="s">
        <v>3442</v>
      </c>
      <c r="R3758" s="82"/>
      <c r="S3758" s="82">
        <v>1</v>
      </c>
      <c r="T3758" s="82">
        <v>1</v>
      </c>
      <c r="U3758" s="82">
        <v>1</v>
      </c>
      <c r="V3758" s="82">
        <v>1</v>
      </c>
      <c r="W3758" s="82">
        <v>1</v>
      </c>
      <c r="X3758" s="82">
        <v>1</v>
      </c>
      <c r="Y3758" s="82">
        <v>1</v>
      </c>
      <c r="Z3758" s="82">
        <v>1</v>
      </c>
      <c r="AA3758" s="82">
        <v>1</v>
      </c>
      <c r="AB3758" s="82">
        <v>1</v>
      </c>
      <c r="AC3758" s="82">
        <v>1</v>
      </c>
      <c r="AD3758" s="85" t="str">
        <f>IF(A3758&lt;&gt;"",IF(D3758="DIRECCIÓN_DE_TRANSFERENCIAS","280 0031",VLOOKUP(C3758,NIVELES!$A$14:$B$105,2,0)),"")</f>
        <v>280 7510</v>
      </c>
      <c r="AE3758" s="86" t="s">
        <v>322</v>
      </c>
      <c r="AF3758" s="86" t="s">
        <v>543</v>
      </c>
      <c r="AG3758" s="79" t="str">
        <f>+IF(AF3758&lt;&gt;"",VLOOKUP(AF3758,NIVELES!$A$666:$B$673,2,0),"")</f>
        <v>DESARROLLO_INFANTIL</v>
      </c>
      <c r="AH3758" s="78" t="s">
        <v>512</v>
      </c>
      <c r="AI3758" s="79" t="str">
        <f>IF(AH3758&lt;&gt;"",VLOOKUP(CONCATENATE(AG3758,AH3758),NIVELES!$B$676:$C$745,2,0),"")</f>
        <v>Centros Circulos De Cuidado Recreacion Y Aprendizaje CRA Creciendo Con Nuestros Hijos CNH</v>
      </c>
      <c r="AJ3758" s="78" t="s">
        <v>517</v>
      </c>
      <c r="AK3758" s="79" t="str">
        <f>+IF(AJ3758&lt;&gt;"",VLOOKUP(AJ3758,NIVELES!$A$816:$B$892,2,0),"")</f>
        <v>NO APLICA</v>
      </c>
      <c r="AL3758" s="78" t="s">
        <v>554</v>
      </c>
      <c r="AM3758" s="78">
        <v>530235</v>
      </c>
      <c r="AN3758" s="79" t="str">
        <f>IF(AM3758&lt;&gt;"",+VLOOKUP(AM3758,NIVELES!$A$1652:$B$2466,2,0),"")</f>
        <v>Servicio de Alimentación</v>
      </c>
      <c r="AO3758" s="87">
        <v>3840</v>
      </c>
      <c r="AP3758" s="88">
        <v>0</v>
      </c>
      <c r="AQ3758" s="88">
        <v>0</v>
      </c>
      <c r="AR3758" s="88">
        <v>698.18</v>
      </c>
      <c r="AS3758" s="88">
        <v>349.09</v>
      </c>
      <c r="AT3758" s="88">
        <v>349.09</v>
      </c>
      <c r="AU3758" s="88">
        <v>349.09</v>
      </c>
      <c r="AV3758" s="88">
        <v>349.09</v>
      </c>
      <c r="AW3758" s="88">
        <v>349.09</v>
      </c>
      <c r="AX3758" s="88">
        <v>349.09</v>
      </c>
      <c r="AY3758" s="88">
        <v>349.09</v>
      </c>
      <c r="AZ3758" s="88">
        <v>349.09</v>
      </c>
      <c r="BA3758" s="88">
        <v>349.1</v>
      </c>
      <c r="BB3758" s="89">
        <f t="shared" si="231"/>
        <v>3840.0000000000005</v>
      </c>
      <c r="BC3758" s="90" t="str">
        <f t="shared" si="230"/>
        <v>OK</v>
      </c>
      <c r="BD3758" s="91" t="str">
        <f t="shared" si="232"/>
        <v xml:space="preserve">                  </v>
      </c>
      <c r="BE3758" s="92">
        <f t="shared" si="233"/>
        <v>11</v>
      </c>
    </row>
    <row r="3759" spans="1:57" s="74" customFormat="1" ht="50.1" customHeight="1" x14ac:dyDescent="0.2">
      <c r="A3759" s="78" t="s">
        <v>55</v>
      </c>
      <c r="B3759" s="78" t="s">
        <v>65</v>
      </c>
      <c r="C3759" s="78" t="s">
        <v>1039</v>
      </c>
      <c r="D3759" s="78" t="s">
        <v>605</v>
      </c>
      <c r="E3759" s="79" t="str">
        <f>+IF(C3759&lt;&gt;"",VLOOKUP(MID(C3759,18,5),NIVELES!$A$133:$B$213,2,0),"")</f>
        <v>ZAMORA_CHINCHIPE</v>
      </c>
      <c r="F3759" s="80" t="s">
        <v>275</v>
      </c>
      <c r="G3759" s="81" t="str">
        <f>+IF(F3759&lt;&gt;"",VLOOKUP(F3759,NIVELES!$A$246:$C$464,3,0),"")</f>
        <v>SUR</v>
      </c>
      <c r="H3759" s="82" t="s">
        <v>1024</v>
      </c>
      <c r="I3759" s="78" t="s">
        <v>3468</v>
      </c>
      <c r="J3759" s="78" t="s">
        <v>1078</v>
      </c>
      <c r="K3759" s="78" t="s">
        <v>3469</v>
      </c>
      <c r="L3759" s="78" t="s">
        <v>3417</v>
      </c>
      <c r="M3759" s="78">
        <v>40</v>
      </c>
      <c r="N3759" s="78" t="s">
        <v>3418</v>
      </c>
      <c r="O3759" s="78" t="s">
        <v>3476</v>
      </c>
      <c r="P3759" s="82">
        <v>1</v>
      </c>
      <c r="Q3759" s="78" t="s">
        <v>3442</v>
      </c>
      <c r="R3759" s="82"/>
      <c r="S3759" s="82">
        <v>1</v>
      </c>
      <c r="T3759" s="82"/>
      <c r="U3759" s="82"/>
      <c r="V3759" s="82"/>
      <c r="W3759" s="82"/>
      <c r="X3759" s="82"/>
      <c r="Y3759" s="82"/>
      <c r="Z3759" s="82"/>
      <c r="AA3759" s="82"/>
      <c r="AB3759" s="82"/>
      <c r="AC3759" s="82"/>
      <c r="AD3759" s="85" t="str">
        <f>IF(A3759&lt;&gt;"",IF(D3759="DIRECCIÓN_DE_TRANSFERENCIAS","280 0031",VLOOKUP(C3759,NIVELES!$A$14:$B$105,2,0)),"")</f>
        <v>280 7510</v>
      </c>
      <c r="AE3759" s="86" t="s">
        <v>322</v>
      </c>
      <c r="AF3759" s="86" t="s">
        <v>543</v>
      </c>
      <c r="AG3759" s="79" t="str">
        <f>+IF(AF3759&lt;&gt;"",VLOOKUP(AF3759,NIVELES!$A$666:$B$673,2,0),"")</f>
        <v>DESARROLLO_INFANTIL</v>
      </c>
      <c r="AH3759" s="78" t="s">
        <v>512</v>
      </c>
      <c r="AI3759" s="79" t="str">
        <f>IF(AH3759&lt;&gt;"",VLOOKUP(CONCATENATE(AG3759,AH3759),NIVELES!$B$676:$C$745,2,0),"")</f>
        <v>Centros Circulos De Cuidado Recreacion Y Aprendizaje CRA Creciendo Con Nuestros Hijos CNH</v>
      </c>
      <c r="AJ3759" s="78" t="s">
        <v>517</v>
      </c>
      <c r="AK3759" s="79" t="str">
        <f>+IF(AJ3759&lt;&gt;"",VLOOKUP(AJ3759,NIVELES!$A$816:$B$892,2,0),"")</f>
        <v>NO APLICA</v>
      </c>
      <c r="AL3759" s="78" t="s">
        <v>554</v>
      </c>
      <c r="AM3759" s="78">
        <v>530802</v>
      </c>
      <c r="AN3759" s="79" t="str">
        <f>IF(AM3759&lt;&gt;"",+VLOOKUP(AM3759,NIVELES!$A$1652:$B$2466,2,0),"")</f>
        <v>Vestuario, Lencería, Prendas de Protección; y, Accesorios para Uniformes Militares y Policiales; y, Carpas</v>
      </c>
      <c r="AO3759" s="87">
        <v>135.76</v>
      </c>
      <c r="AP3759" s="88">
        <v>0</v>
      </c>
      <c r="AQ3759" s="88">
        <v>0</v>
      </c>
      <c r="AR3759" s="88">
        <v>135.76</v>
      </c>
      <c r="AS3759" s="88"/>
      <c r="AT3759" s="88"/>
      <c r="AU3759" s="88"/>
      <c r="AV3759" s="88"/>
      <c r="AW3759" s="88"/>
      <c r="AX3759" s="88"/>
      <c r="AY3759" s="88"/>
      <c r="AZ3759" s="88"/>
      <c r="BA3759" s="88"/>
      <c r="BB3759" s="89">
        <f t="shared" si="231"/>
        <v>135.76</v>
      </c>
      <c r="BC3759" s="90" t="str">
        <f t="shared" si="230"/>
        <v>OK</v>
      </c>
      <c r="BD3759" s="91" t="str">
        <f t="shared" si="232"/>
        <v xml:space="preserve">                  </v>
      </c>
      <c r="BE3759" s="92">
        <f t="shared" si="233"/>
        <v>1</v>
      </c>
    </row>
    <row r="3760" spans="1:57" s="74" customFormat="1" ht="50.1" customHeight="1" x14ac:dyDescent="0.2">
      <c r="A3760" s="78" t="s">
        <v>55</v>
      </c>
      <c r="B3760" s="78" t="s">
        <v>65</v>
      </c>
      <c r="C3760" s="78" t="s">
        <v>1039</v>
      </c>
      <c r="D3760" s="78" t="s">
        <v>605</v>
      </c>
      <c r="E3760" s="79" t="str">
        <f>+IF(C3760&lt;&gt;"",VLOOKUP(MID(C3760,18,5),NIVELES!$A$133:$B$213,2,0),"")</f>
        <v>ZAMORA_CHINCHIPE</v>
      </c>
      <c r="F3760" s="80" t="s">
        <v>275</v>
      </c>
      <c r="G3760" s="81" t="str">
        <f>+IF(F3760&lt;&gt;"",VLOOKUP(F3760,NIVELES!$A$246:$C$464,3,0),"")</f>
        <v>SUR</v>
      </c>
      <c r="H3760" s="82" t="s">
        <v>1024</v>
      </c>
      <c r="I3760" s="78" t="s">
        <v>3468</v>
      </c>
      <c r="J3760" s="78" t="s">
        <v>1078</v>
      </c>
      <c r="K3760" s="78" t="s">
        <v>3469</v>
      </c>
      <c r="L3760" s="78" t="s">
        <v>3417</v>
      </c>
      <c r="M3760" s="78">
        <v>40</v>
      </c>
      <c r="N3760" s="78" t="s">
        <v>3418</v>
      </c>
      <c r="O3760" s="78" t="s">
        <v>3477</v>
      </c>
      <c r="P3760" s="82">
        <v>1</v>
      </c>
      <c r="Q3760" s="78" t="s">
        <v>3442</v>
      </c>
      <c r="R3760" s="82"/>
      <c r="S3760" s="82">
        <v>1</v>
      </c>
      <c r="T3760" s="82"/>
      <c r="U3760" s="82"/>
      <c r="V3760" s="82"/>
      <c r="W3760" s="82"/>
      <c r="X3760" s="82"/>
      <c r="Y3760" s="82"/>
      <c r="Z3760" s="82"/>
      <c r="AA3760" s="82"/>
      <c r="AB3760" s="82"/>
      <c r="AC3760" s="82"/>
      <c r="AD3760" s="85" t="str">
        <f>IF(A3760&lt;&gt;"",IF(D3760="DIRECCIÓN_DE_TRANSFERENCIAS","280 0031",VLOOKUP(C3760,NIVELES!$A$14:$B$105,2,0)),"")</f>
        <v>280 7510</v>
      </c>
      <c r="AE3760" s="86" t="s">
        <v>322</v>
      </c>
      <c r="AF3760" s="86" t="s">
        <v>543</v>
      </c>
      <c r="AG3760" s="79" t="str">
        <f>+IF(AF3760&lt;&gt;"",VLOOKUP(AF3760,NIVELES!$A$666:$B$673,2,0),"")</f>
        <v>DESARROLLO_INFANTIL</v>
      </c>
      <c r="AH3760" s="78" t="s">
        <v>512</v>
      </c>
      <c r="AI3760" s="79" t="str">
        <f>IF(AH3760&lt;&gt;"",VLOOKUP(CONCATENATE(AG3760,AH3760),NIVELES!$B$676:$C$745,2,0),"")</f>
        <v>Centros Circulos De Cuidado Recreacion Y Aprendizaje CRA Creciendo Con Nuestros Hijos CNH</v>
      </c>
      <c r="AJ3760" s="78" t="s">
        <v>517</v>
      </c>
      <c r="AK3760" s="79" t="str">
        <f>+IF(AJ3760&lt;&gt;"",VLOOKUP(AJ3760,NIVELES!$A$816:$B$892,2,0),"")</f>
        <v>NO APLICA</v>
      </c>
      <c r="AL3760" s="78" t="s">
        <v>554</v>
      </c>
      <c r="AM3760" s="78">
        <v>530805</v>
      </c>
      <c r="AN3760" s="79" t="str">
        <f>IF(AM3760&lt;&gt;"",+VLOOKUP(AM3760,NIVELES!$A$1652:$B$2466,2,0),"")</f>
        <v>Materiales de Aseo</v>
      </c>
      <c r="AO3760" s="87">
        <v>214</v>
      </c>
      <c r="AP3760" s="88">
        <v>0</v>
      </c>
      <c r="AQ3760" s="88">
        <v>0</v>
      </c>
      <c r="AR3760" s="88">
        <v>214</v>
      </c>
      <c r="AS3760" s="88"/>
      <c r="AT3760" s="88"/>
      <c r="AU3760" s="88"/>
      <c r="AV3760" s="88"/>
      <c r="AW3760" s="88"/>
      <c r="AX3760" s="88"/>
      <c r="AY3760" s="88"/>
      <c r="AZ3760" s="88"/>
      <c r="BA3760" s="88"/>
      <c r="BB3760" s="89">
        <f t="shared" si="231"/>
        <v>214</v>
      </c>
      <c r="BC3760" s="90" t="str">
        <f t="shared" si="230"/>
        <v>OK</v>
      </c>
      <c r="BD3760" s="91" t="str">
        <f t="shared" si="232"/>
        <v xml:space="preserve">                  </v>
      </c>
      <c r="BE3760" s="92">
        <f t="shared" si="233"/>
        <v>1</v>
      </c>
    </row>
    <row r="3761" spans="1:57" s="74" customFormat="1" ht="50.1" customHeight="1" x14ac:dyDescent="0.2">
      <c r="A3761" s="78" t="s">
        <v>55</v>
      </c>
      <c r="B3761" s="78" t="s">
        <v>65</v>
      </c>
      <c r="C3761" s="78" t="s">
        <v>1039</v>
      </c>
      <c r="D3761" s="78" t="s">
        <v>605</v>
      </c>
      <c r="E3761" s="79" t="str">
        <f>+IF(C3761&lt;&gt;"",VLOOKUP(MID(C3761,18,5),NIVELES!$A$133:$B$213,2,0),"")</f>
        <v>ZAMORA_CHINCHIPE</v>
      </c>
      <c r="F3761" s="80" t="s">
        <v>275</v>
      </c>
      <c r="G3761" s="81" t="str">
        <f>+IF(F3761&lt;&gt;"",VLOOKUP(F3761,NIVELES!$A$246:$C$464,3,0),"")</f>
        <v>SUR</v>
      </c>
      <c r="H3761" s="82" t="s">
        <v>1024</v>
      </c>
      <c r="I3761" s="78" t="s">
        <v>3468</v>
      </c>
      <c r="J3761" s="78" t="s">
        <v>1078</v>
      </c>
      <c r="K3761" s="78" t="s">
        <v>3469</v>
      </c>
      <c r="L3761" s="78" t="s">
        <v>3417</v>
      </c>
      <c r="M3761" s="78">
        <v>40</v>
      </c>
      <c r="N3761" s="78" t="s">
        <v>3418</v>
      </c>
      <c r="O3761" s="78" t="s">
        <v>3478</v>
      </c>
      <c r="P3761" s="82">
        <v>1</v>
      </c>
      <c r="Q3761" s="78" t="s">
        <v>3442</v>
      </c>
      <c r="R3761" s="82"/>
      <c r="S3761" s="82">
        <v>1</v>
      </c>
      <c r="T3761" s="82"/>
      <c r="U3761" s="82"/>
      <c r="V3761" s="82"/>
      <c r="W3761" s="82"/>
      <c r="X3761" s="82"/>
      <c r="Y3761" s="82"/>
      <c r="Z3761" s="82"/>
      <c r="AA3761" s="82"/>
      <c r="AB3761" s="82"/>
      <c r="AC3761" s="82"/>
      <c r="AD3761" s="85" t="str">
        <f>IF(A3761&lt;&gt;"",IF(D3761="DIRECCIÓN_DE_TRANSFERENCIAS","280 0031",VLOOKUP(C3761,NIVELES!$A$14:$B$105,2,0)),"")</f>
        <v>280 7510</v>
      </c>
      <c r="AE3761" s="86" t="s">
        <v>322</v>
      </c>
      <c r="AF3761" s="86" t="s">
        <v>543</v>
      </c>
      <c r="AG3761" s="79" t="str">
        <f>+IF(AF3761&lt;&gt;"",VLOOKUP(AF3761,NIVELES!$A$666:$B$673,2,0),"")</f>
        <v>DESARROLLO_INFANTIL</v>
      </c>
      <c r="AH3761" s="78" t="s">
        <v>512</v>
      </c>
      <c r="AI3761" s="79" t="str">
        <f>IF(AH3761&lt;&gt;"",VLOOKUP(CONCATENATE(AG3761,AH3761),NIVELES!$B$676:$C$745,2,0),"")</f>
        <v>Centros Circulos De Cuidado Recreacion Y Aprendizaje CRA Creciendo Con Nuestros Hijos CNH</v>
      </c>
      <c r="AJ3761" s="78" t="s">
        <v>517</v>
      </c>
      <c r="AK3761" s="79" t="str">
        <f>+IF(AJ3761&lt;&gt;"",VLOOKUP(AJ3761,NIVELES!$A$816:$B$892,2,0),"")</f>
        <v>NO APLICA</v>
      </c>
      <c r="AL3761" s="78" t="s">
        <v>554</v>
      </c>
      <c r="AM3761" s="78">
        <v>530820</v>
      </c>
      <c r="AN3761" s="79" t="str">
        <f>IF(AM3761&lt;&gt;"",+VLOOKUP(AM3761,NIVELES!$A$1652:$B$2466,2,0),"")</f>
        <v>Menaje de Cocina, de Hogar y Accesorios Descartables</v>
      </c>
      <c r="AO3761" s="87">
        <v>806.4</v>
      </c>
      <c r="AP3761" s="88">
        <v>0</v>
      </c>
      <c r="AQ3761" s="88">
        <v>0</v>
      </c>
      <c r="AR3761" s="88">
        <v>806.4</v>
      </c>
      <c r="AS3761" s="88"/>
      <c r="AT3761" s="88"/>
      <c r="AU3761" s="88"/>
      <c r="AV3761" s="88"/>
      <c r="AW3761" s="88"/>
      <c r="AX3761" s="88"/>
      <c r="AY3761" s="88"/>
      <c r="AZ3761" s="88"/>
      <c r="BA3761" s="88"/>
      <c r="BB3761" s="89">
        <f t="shared" si="231"/>
        <v>806.4</v>
      </c>
      <c r="BC3761" s="90" t="str">
        <f t="shared" si="230"/>
        <v>OK</v>
      </c>
      <c r="BD3761" s="91" t="str">
        <f t="shared" si="232"/>
        <v xml:space="preserve">                  </v>
      </c>
      <c r="BE3761" s="92">
        <f t="shared" si="233"/>
        <v>1</v>
      </c>
    </row>
    <row r="3762" spans="1:57" s="74" customFormat="1" ht="50.1" customHeight="1" x14ac:dyDescent="0.2">
      <c r="A3762" s="78" t="s">
        <v>55</v>
      </c>
      <c r="B3762" s="78" t="s">
        <v>65</v>
      </c>
      <c r="C3762" s="78" t="s">
        <v>1039</v>
      </c>
      <c r="D3762" s="78" t="s">
        <v>792</v>
      </c>
      <c r="E3762" s="79" t="str">
        <f>+IF(C3762&lt;&gt;"",VLOOKUP(MID(C3762,18,5),NIVELES!$A$133:$B$213,2,0),"")</f>
        <v>ZAMORA_CHINCHIPE</v>
      </c>
      <c r="F3762" s="80" t="s">
        <v>275</v>
      </c>
      <c r="G3762" s="81" t="str">
        <f>+IF(F3762&lt;&gt;"",VLOOKUP(F3762,NIVELES!$A$246:$C$464,3,0),"")</f>
        <v>SUR</v>
      </c>
      <c r="H3762" s="82" t="s">
        <v>1024</v>
      </c>
      <c r="I3762" s="78" t="s">
        <v>3479</v>
      </c>
      <c r="J3762" s="78" t="s">
        <v>3461</v>
      </c>
      <c r="K3762" s="78" t="s">
        <v>3480</v>
      </c>
      <c r="L3762" s="78" t="s">
        <v>2240</v>
      </c>
      <c r="M3762" s="78">
        <v>1816</v>
      </c>
      <c r="N3762" s="78" t="s">
        <v>2322</v>
      </c>
      <c r="O3762" s="78" t="s">
        <v>2167</v>
      </c>
      <c r="P3762" s="82">
        <v>12</v>
      </c>
      <c r="Q3762" s="78" t="s">
        <v>2829</v>
      </c>
      <c r="R3762" s="82">
        <v>1</v>
      </c>
      <c r="S3762" s="82">
        <v>1</v>
      </c>
      <c r="T3762" s="82">
        <v>1</v>
      </c>
      <c r="U3762" s="82">
        <v>1</v>
      </c>
      <c r="V3762" s="82">
        <v>1</v>
      </c>
      <c r="W3762" s="82">
        <v>1</v>
      </c>
      <c r="X3762" s="82">
        <v>1</v>
      </c>
      <c r="Y3762" s="82">
        <v>1</v>
      </c>
      <c r="Z3762" s="82">
        <v>1</v>
      </c>
      <c r="AA3762" s="82">
        <v>1</v>
      </c>
      <c r="AB3762" s="82">
        <v>1</v>
      </c>
      <c r="AC3762" s="82">
        <v>1</v>
      </c>
      <c r="AD3762" s="85" t="str">
        <f>IF(A3762&lt;&gt;"",IF(D3762="DIRECCIÓN_DE_TRANSFERENCIAS","280 0031",VLOOKUP(C3762,NIVELES!$A$14:$B$105,2,0)),"")</f>
        <v>280 7510</v>
      </c>
      <c r="AE3762" s="86" t="s">
        <v>322</v>
      </c>
      <c r="AF3762" s="86" t="s">
        <v>544</v>
      </c>
      <c r="AG3762" s="79" t="str">
        <f>+IF(AF3762&lt;&gt;"",VLOOKUP(AF3762,NIVELES!$A$666:$B$673,2,0),"")</f>
        <v>PROTECCIÓN_SOCIAL_A_LA_FAMILIA._ASEGURAMIENTO_NO_CONTRIBUTIVO_E_INCLUSIÓN_ECONÓMICA_Y_MOVILIDAD_SOCIAL</v>
      </c>
      <c r="AH3762" s="78" t="s">
        <v>513</v>
      </c>
      <c r="AI3762" s="79" t="str">
        <f>IF(AH3762&lt;&gt;"",VLOOKUP(CONCATENATE(AG3762,AH3762),NIVELES!$B$676:$C$745,2,0),"")</f>
        <v>Acompañamiento Familiar</v>
      </c>
      <c r="AJ3762" s="78" t="s">
        <v>517</v>
      </c>
      <c r="AK3762" s="79" t="str">
        <f>+IF(AJ3762&lt;&gt;"",VLOOKUP(AJ3762,NIVELES!$A$816:$B$892,2,0),"")</f>
        <v>NO APLICA</v>
      </c>
      <c r="AL3762" s="78" t="s">
        <v>553</v>
      </c>
      <c r="AM3762" s="78">
        <v>510203</v>
      </c>
      <c r="AN3762" s="79" t="str">
        <f>IF(AM3762&lt;&gt;"",+VLOOKUP(AM3762,NIVELES!$A$1652:$B$2466,2,0),"")</f>
        <v>Decimotercer Sueldo</v>
      </c>
      <c r="AO3762" s="87">
        <v>3899.5</v>
      </c>
      <c r="AP3762" s="88">
        <v>68.08</v>
      </c>
      <c r="AQ3762" s="88">
        <v>0</v>
      </c>
      <c r="AR3762" s="88">
        <v>906.8</v>
      </c>
      <c r="AS3762" s="88">
        <v>324.95999999999998</v>
      </c>
      <c r="AT3762" s="88">
        <v>324.95999999999998</v>
      </c>
      <c r="AU3762" s="88">
        <v>324.95999999999998</v>
      </c>
      <c r="AV3762" s="88">
        <v>324.95999999999998</v>
      </c>
      <c r="AW3762" s="88">
        <v>324.95999999999998</v>
      </c>
      <c r="AX3762" s="88">
        <v>324.95999999999998</v>
      </c>
      <c r="AY3762" s="88">
        <v>324.95999999999998</v>
      </c>
      <c r="AZ3762" s="88">
        <v>324.95999999999998</v>
      </c>
      <c r="BA3762" s="88">
        <v>324.94</v>
      </c>
      <c r="BB3762" s="89">
        <f t="shared" si="231"/>
        <v>3899.5</v>
      </c>
      <c r="BC3762" s="90" t="str">
        <f t="shared" si="230"/>
        <v>OK</v>
      </c>
      <c r="BD3762" s="91" t="str">
        <f t="shared" si="232"/>
        <v xml:space="preserve">                  </v>
      </c>
      <c r="BE3762" s="92">
        <f t="shared" si="233"/>
        <v>12</v>
      </c>
    </row>
    <row r="3763" spans="1:57" s="74" customFormat="1" ht="50.1" customHeight="1" x14ac:dyDescent="0.2">
      <c r="A3763" s="78" t="s">
        <v>55</v>
      </c>
      <c r="B3763" s="78" t="s">
        <v>65</v>
      </c>
      <c r="C3763" s="78" t="s">
        <v>1039</v>
      </c>
      <c r="D3763" s="78" t="s">
        <v>792</v>
      </c>
      <c r="E3763" s="79" t="str">
        <f>+IF(C3763&lt;&gt;"",VLOOKUP(MID(C3763,18,5),NIVELES!$A$133:$B$213,2,0),"")</f>
        <v>ZAMORA_CHINCHIPE</v>
      </c>
      <c r="F3763" s="80" t="s">
        <v>275</v>
      </c>
      <c r="G3763" s="81" t="str">
        <f>+IF(F3763&lt;&gt;"",VLOOKUP(F3763,NIVELES!$A$246:$C$464,3,0),"")</f>
        <v>SUR</v>
      </c>
      <c r="H3763" s="82" t="s">
        <v>1024</v>
      </c>
      <c r="I3763" s="78" t="s">
        <v>3479</v>
      </c>
      <c r="J3763" s="78" t="s">
        <v>3461</v>
      </c>
      <c r="K3763" s="78" t="s">
        <v>3480</v>
      </c>
      <c r="L3763" s="78" t="s">
        <v>2240</v>
      </c>
      <c r="M3763" s="78">
        <v>1816</v>
      </c>
      <c r="N3763" s="78" t="s">
        <v>2322</v>
      </c>
      <c r="O3763" s="78" t="s">
        <v>2167</v>
      </c>
      <c r="P3763" s="82">
        <v>12</v>
      </c>
      <c r="Q3763" s="78" t="s">
        <v>2829</v>
      </c>
      <c r="R3763" s="82">
        <v>1</v>
      </c>
      <c r="S3763" s="82">
        <v>1</v>
      </c>
      <c r="T3763" s="82">
        <v>1</v>
      </c>
      <c r="U3763" s="82">
        <v>1</v>
      </c>
      <c r="V3763" s="82">
        <v>1</v>
      </c>
      <c r="W3763" s="82">
        <v>1</v>
      </c>
      <c r="X3763" s="82">
        <v>1</v>
      </c>
      <c r="Y3763" s="82">
        <v>1</v>
      </c>
      <c r="Z3763" s="82">
        <v>1</v>
      </c>
      <c r="AA3763" s="82">
        <v>1</v>
      </c>
      <c r="AB3763" s="82">
        <v>1</v>
      </c>
      <c r="AC3763" s="82">
        <v>1</v>
      </c>
      <c r="AD3763" s="85" t="str">
        <f>IF(A3763&lt;&gt;"",IF(D3763="DIRECCIÓN_DE_TRANSFERENCIAS","280 0031",VLOOKUP(C3763,NIVELES!$A$14:$B$105,2,0)),"")</f>
        <v>280 7510</v>
      </c>
      <c r="AE3763" s="86" t="s">
        <v>322</v>
      </c>
      <c r="AF3763" s="86" t="s">
        <v>544</v>
      </c>
      <c r="AG3763" s="79" t="str">
        <f>+IF(AF3763&lt;&gt;"",VLOOKUP(AF3763,NIVELES!$A$666:$B$673,2,0),"")</f>
        <v>PROTECCIÓN_SOCIAL_A_LA_FAMILIA._ASEGURAMIENTO_NO_CONTRIBUTIVO_E_INCLUSIÓN_ECONÓMICA_Y_MOVILIDAD_SOCIAL</v>
      </c>
      <c r="AH3763" s="78" t="s">
        <v>513</v>
      </c>
      <c r="AI3763" s="79" t="str">
        <f>IF(AH3763&lt;&gt;"",VLOOKUP(CONCATENATE(AG3763,AH3763),NIVELES!$B$676:$C$745,2,0),"")</f>
        <v>Acompañamiento Familiar</v>
      </c>
      <c r="AJ3763" s="78" t="s">
        <v>517</v>
      </c>
      <c r="AK3763" s="79" t="str">
        <f>+IF(AJ3763&lt;&gt;"",VLOOKUP(AJ3763,NIVELES!$A$816:$B$892,2,0),"")</f>
        <v>NO APLICA</v>
      </c>
      <c r="AL3763" s="78" t="s">
        <v>553</v>
      </c>
      <c r="AM3763" s="78">
        <v>510204</v>
      </c>
      <c r="AN3763" s="79" t="str">
        <f>IF(AM3763&lt;&gt;"",+VLOOKUP(AM3763,NIVELES!$A$1652:$B$2466,2,0),"")</f>
        <v>Decimocuarto Sueldo</v>
      </c>
      <c r="AO3763" s="87">
        <v>1805.83</v>
      </c>
      <c r="AP3763" s="88">
        <v>32.83</v>
      </c>
      <c r="AQ3763" s="88">
        <v>0</v>
      </c>
      <c r="AR3763" s="88">
        <v>418.64</v>
      </c>
      <c r="AS3763" s="88">
        <v>150.49</v>
      </c>
      <c r="AT3763" s="88">
        <v>150.49</v>
      </c>
      <c r="AU3763" s="88">
        <v>150.49</v>
      </c>
      <c r="AV3763" s="88">
        <v>150.49</v>
      </c>
      <c r="AW3763" s="88">
        <v>150.49</v>
      </c>
      <c r="AX3763" s="88">
        <v>150.49</v>
      </c>
      <c r="AY3763" s="88">
        <v>150.49</v>
      </c>
      <c r="AZ3763" s="88">
        <v>150.49</v>
      </c>
      <c r="BA3763" s="88">
        <v>150.44</v>
      </c>
      <c r="BB3763" s="89">
        <f t="shared" si="231"/>
        <v>1805.8300000000002</v>
      </c>
      <c r="BC3763" s="90" t="str">
        <f t="shared" si="230"/>
        <v>OK</v>
      </c>
      <c r="BD3763" s="91" t="str">
        <f t="shared" si="232"/>
        <v xml:space="preserve">                  </v>
      </c>
      <c r="BE3763" s="92">
        <f t="shared" si="233"/>
        <v>12</v>
      </c>
    </row>
    <row r="3764" spans="1:57" s="74" customFormat="1" ht="50.1" customHeight="1" x14ac:dyDescent="0.2">
      <c r="A3764" s="78" t="s">
        <v>55</v>
      </c>
      <c r="B3764" s="78" t="s">
        <v>65</v>
      </c>
      <c r="C3764" s="78" t="s">
        <v>1039</v>
      </c>
      <c r="D3764" s="78" t="s">
        <v>792</v>
      </c>
      <c r="E3764" s="79" t="str">
        <f>+IF(C3764&lt;&gt;"",VLOOKUP(MID(C3764,18,5),NIVELES!$A$133:$B$213,2,0),"")</f>
        <v>ZAMORA_CHINCHIPE</v>
      </c>
      <c r="F3764" s="80" t="s">
        <v>275</v>
      </c>
      <c r="G3764" s="81" t="str">
        <f>+IF(F3764&lt;&gt;"",VLOOKUP(F3764,NIVELES!$A$246:$C$464,3,0),"")</f>
        <v>SUR</v>
      </c>
      <c r="H3764" s="82" t="s">
        <v>1024</v>
      </c>
      <c r="I3764" s="78" t="s">
        <v>3479</v>
      </c>
      <c r="J3764" s="78" t="s">
        <v>3461</v>
      </c>
      <c r="K3764" s="78" t="s">
        <v>3480</v>
      </c>
      <c r="L3764" s="78" t="s">
        <v>2240</v>
      </c>
      <c r="M3764" s="78">
        <v>1816</v>
      </c>
      <c r="N3764" s="78" t="s">
        <v>2322</v>
      </c>
      <c r="O3764" s="78" t="s">
        <v>2167</v>
      </c>
      <c r="P3764" s="82">
        <v>12</v>
      </c>
      <c r="Q3764" s="78" t="s">
        <v>2829</v>
      </c>
      <c r="R3764" s="82">
        <v>1</v>
      </c>
      <c r="S3764" s="82">
        <v>1</v>
      </c>
      <c r="T3764" s="82">
        <v>1</v>
      </c>
      <c r="U3764" s="82">
        <v>1</v>
      </c>
      <c r="V3764" s="82">
        <v>1</v>
      </c>
      <c r="W3764" s="82">
        <v>1</v>
      </c>
      <c r="X3764" s="82">
        <v>1</v>
      </c>
      <c r="Y3764" s="82">
        <v>1</v>
      </c>
      <c r="Z3764" s="82">
        <v>1</v>
      </c>
      <c r="AA3764" s="82">
        <v>1</v>
      </c>
      <c r="AB3764" s="82">
        <v>1</v>
      </c>
      <c r="AC3764" s="82">
        <v>1</v>
      </c>
      <c r="AD3764" s="85" t="str">
        <f>IF(A3764&lt;&gt;"",IF(D3764="DIRECCIÓN_DE_TRANSFERENCIAS","280 0031",VLOOKUP(C3764,NIVELES!$A$14:$B$105,2,0)),"")</f>
        <v>280 7510</v>
      </c>
      <c r="AE3764" s="86" t="s">
        <v>322</v>
      </c>
      <c r="AF3764" s="86" t="s">
        <v>544</v>
      </c>
      <c r="AG3764" s="79" t="str">
        <f>+IF(AF3764&lt;&gt;"",VLOOKUP(AF3764,NIVELES!$A$666:$B$673,2,0),"")</f>
        <v>PROTECCIÓN_SOCIAL_A_LA_FAMILIA._ASEGURAMIENTO_NO_CONTRIBUTIVO_E_INCLUSIÓN_ECONÓMICA_Y_MOVILIDAD_SOCIAL</v>
      </c>
      <c r="AH3764" s="78" t="s">
        <v>513</v>
      </c>
      <c r="AI3764" s="79" t="str">
        <f>IF(AH3764&lt;&gt;"",VLOOKUP(CONCATENATE(AG3764,AH3764),NIVELES!$B$676:$C$745,2,0),"")</f>
        <v>Acompañamiento Familiar</v>
      </c>
      <c r="AJ3764" s="78" t="s">
        <v>517</v>
      </c>
      <c r="AK3764" s="79" t="str">
        <f>+IF(AJ3764&lt;&gt;"",VLOOKUP(AJ3764,NIVELES!$A$816:$B$892,2,0),"")</f>
        <v>NO APLICA</v>
      </c>
      <c r="AL3764" s="78" t="s">
        <v>553</v>
      </c>
      <c r="AM3764" s="78">
        <v>510510</v>
      </c>
      <c r="AN3764" s="79" t="str">
        <f>IF(AM3764&lt;&gt;"",+VLOOKUP(AM3764,NIVELES!$A$1652:$B$2466,2,0),"")</f>
        <v>Servicios Personales por Contrato</v>
      </c>
      <c r="AO3764" s="87">
        <v>46794</v>
      </c>
      <c r="AP3764" s="88">
        <v>4254</v>
      </c>
      <c r="AQ3764" s="88">
        <v>0</v>
      </c>
      <c r="AR3764" s="88">
        <v>7444.5</v>
      </c>
      <c r="AS3764" s="88">
        <v>3899.5</v>
      </c>
      <c r="AT3764" s="88">
        <v>3899.5</v>
      </c>
      <c r="AU3764" s="88">
        <v>3899.5</v>
      </c>
      <c r="AV3764" s="88">
        <v>3899.5</v>
      </c>
      <c r="AW3764" s="88">
        <v>3899.5</v>
      </c>
      <c r="AX3764" s="88">
        <v>3899.5</v>
      </c>
      <c r="AY3764" s="88">
        <v>3899.5</v>
      </c>
      <c r="AZ3764" s="88">
        <v>3899.5</v>
      </c>
      <c r="BA3764" s="88">
        <v>3899.5</v>
      </c>
      <c r="BB3764" s="89">
        <f t="shared" si="231"/>
        <v>46794</v>
      </c>
      <c r="BC3764" s="90" t="str">
        <f t="shared" si="230"/>
        <v>OK</v>
      </c>
      <c r="BD3764" s="91" t="str">
        <f t="shared" si="232"/>
        <v xml:space="preserve">                  </v>
      </c>
      <c r="BE3764" s="92">
        <f t="shared" si="233"/>
        <v>12</v>
      </c>
    </row>
    <row r="3765" spans="1:57" s="74" customFormat="1" ht="50.1" customHeight="1" x14ac:dyDescent="0.2">
      <c r="A3765" s="78" t="s">
        <v>55</v>
      </c>
      <c r="B3765" s="78" t="s">
        <v>65</v>
      </c>
      <c r="C3765" s="78" t="s">
        <v>1039</v>
      </c>
      <c r="D3765" s="78" t="s">
        <v>792</v>
      </c>
      <c r="E3765" s="79" t="str">
        <f>+IF(C3765&lt;&gt;"",VLOOKUP(MID(C3765,18,5),NIVELES!$A$133:$B$213,2,0),"")</f>
        <v>ZAMORA_CHINCHIPE</v>
      </c>
      <c r="F3765" s="80" t="s">
        <v>275</v>
      </c>
      <c r="G3765" s="81" t="str">
        <f>+IF(F3765&lt;&gt;"",VLOOKUP(F3765,NIVELES!$A$246:$C$464,3,0),"")</f>
        <v>SUR</v>
      </c>
      <c r="H3765" s="82" t="s">
        <v>1024</v>
      </c>
      <c r="I3765" s="78" t="s">
        <v>3479</v>
      </c>
      <c r="J3765" s="78" t="s">
        <v>3461</v>
      </c>
      <c r="K3765" s="78" t="s">
        <v>3480</v>
      </c>
      <c r="L3765" s="78" t="s">
        <v>2240</v>
      </c>
      <c r="M3765" s="78">
        <v>1816</v>
      </c>
      <c r="N3765" s="78" t="s">
        <v>2322</v>
      </c>
      <c r="O3765" s="78" t="s">
        <v>2167</v>
      </c>
      <c r="P3765" s="82">
        <v>12</v>
      </c>
      <c r="Q3765" s="78" t="s">
        <v>2829</v>
      </c>
      <c r="R3765" s="82">
        <v>1</v>
      </c>
      <c r="S3765" s="82">
        <v>1</v>
      </c>
      <c r="T3765" s="82">
        <v>1</v>
      </c>
      <c r="U3765" s="82">
        <v>1</v>
      </c>
      <c r="V3765" s="82">
        <v>1</v>
      </c>
      <c r="W3765" s="82">
        <v>1</v>
      </c>
      <c r="X3765" s="82">
        <v>1</v>
      </c>
      <c r="Y3765" s="82">
        <v>1</v>
      </c>
      <c r="Z3765" s="82">
        <v>1</v>
      </c>
      <c r="AA3765" s="82">
        <v>1</v>
      </c>
      <c r="AB3765" s="82">
        <v>1</v>
      </c>
      <c r="AC3765" s="82">
        <v>1</v>
      </c>
      <c r="AD3765" s="85" t="str">
        <f>IF(A3765&lt;&gt;"",IF(D3765="DIRECCIÓN_DE_TRANSFERENCIAS","280 0031",VLOOKUP(C3765,NIVELES!$A$14:$B$105,2,0)),"")</f>
        <v>280 7510</v>
      </c>
      <c r="AE3765" s="86" t="s">
        <v>322</v>
      </c>
      <c r="AF3765" s="86" t="s">
        <v>544</v>
      </c>
      <c r="AG3765" s="79" t="str">
        <f>+IF(AF3765&lt;&gt;"",VLOOKUP(AF3765,NIVELES!$A$666:$B$673,2,0),"")</f>
        <v>PROTECCIÓN_SOCIAL_A_LA_FAMILIA._ASEGURAMIENTO_NO_CONTRIBUTIVO_E_INCLUSIÓN_ECONÓMICA_Y_MOVILIDAD_SOCIAL</v>
      </c>
      <c r="AH3765" s="78" t="s">
        <v>513</v>
      </c>
      <c r="AI3765" s="79" t="str">
        <f>IF(AH3765&lt;&gt;"",VLOOKUP(CONCATENATE(AG3765,AH3765),NIVELES!$B$676:$C$745,2,0),"")</f>
        <v>Acompañamiento Familiar</v>
      </c>
      <c r="AJ3765" s="78" t="s">
        <v>517</v>
      </c>
      <c r="AK3765" s="79" t="str">
        <f>+IF(AJ3765&lt;&gt;"",VLOOKUP(AJ3765,NIVELES!$A$816:$B$892,2,0),"")</f>
        <v>NO APLICA</v>
      </c>
      <c r="AL3765" s="78" t="s">
        <v>553</v>
      </c>
      <c r="AM3765" s="78">
        <v>510601</v>
      </c>
      <c r="AN3765" s="79" t="str">
        <f>IF(AM3765&lt;&gt;"",+VLOOKUP(AM3765,NIVELES!$A$1652:$B$2466,2,0),"")</f>
        <v>Aporte Patronal</v>
      </c>
      <c r="AO3765" s="87">
        <v>4515.62</v>
      </c>
      <c r="AP3765" s="88">
        <v>410.55</v>
      </c>
      <c r="AQ3765" s="88">
        <v>0</v>
      </c>
      <c r="AR3765" s="88">
        <v>718.38</v>
      </c>
      <c r="AS3765" s="88">
        <v>376.3</v>
      </c>
      <c r="AT3765" s="88">
        <v>376.3</v>
      </c>
      <c r="AU3765" s="88">
        <v>376.3</v>
      </c>
      <c r="AV3765" s="88">
        <v>376.3</v>
      </c>
      <c r="AW3765" s="88">
        <v>376.3</v>
      </c>
      <c r="AX3765" s="88">
        <v>376.3</v>
      </c>
      <c r="AY3765" s="88">
        <v>376.3</v>
      </c>
      <c r="AZ3765" s="88">
        <v>376.3</v>
      </c>
      <c r="BA3765" s="88">
        <v>376.29</v>
      </c>
      <c r="BB3765" s="89">
        <f t="shared" si="231"/>
        <v>4515.6200000000008</v>
      </c>
      <c r="BC3765" s="90" t="str">
        <f t="shared" si="230"/>
        <v>OK</v>
      </c>
      <c r="BD3765" s="91" t="str">
        <f t="shared" si="232"/>
        <v xml:space="preserve">                  </v>
      </c>
      <c r="BE3765" s="92">
        <f t="shared" si="233"/>
        <v>12</v>
      </c>
    </row>
    <row r="3766" spans="1:57" s="74" customFormat="1" ht="50.1" customHeight="1" x14ac:dyDescent="0.2">
      <c r="A3766" s="78" t="s">
        <v>55</v>
      </c>
      <c r="B3766" s="78" t="s">
        <v>65</v>
      </c>
      <c r="C3766" s="78" t="s">
        <v>1039</v>
      </c>
      <c r="D3766" s="78" t="s">
        <v>792</v>
      </c>
      <c r="E3766" s="79" t="str">
        <f>+IF(C3766&lt;&gt;"",VLOOKUP(MID(C3766,18,5),NIVELES!$A$133:$B$213,2,0),"")</f>
        <v>ZAMORA_CHINCHIPE</v>
      </c>
      <c r="F3766" s="80" t="s">
        <v>275</v>
      </c>
      <c r="G3766" s="81" t="str">
        <f>+IF(F3766&lt;&gt;"",VLOOKUP(F3766,NIVELES!$A$246:$C$464,3,0),"")</f>
        <v>SUR</v>
      </c>
      <c r="H3766" s="82" t="s">
        <v>1024</v>
      </c>
      <c r="I3766" s="78" t="s">
        <v>3479</v>
      </c>
      <c r="J3766" s="78" t="s">
        <v>3461</v>
      </c>
      <c r="K3766" s="78" t="s">
        <v>3480</v>
      </c>
      <c r="L3766" s="78" t="s">
        <v>2240</v>
      </c>
      <c r="M3766" s="78">
        <v>1816</v>
      </c>
      <c r="N3766" s="78" t="s">
        <v>2322</v>
      </c>
      <c r="O3766" s="78" t="s">
        <v>2167</v>
      </c>
      <c r="P3766" s="82">
        <v>12</v>
      </c>
      <c r="Q3766" s="78" t="s">
        <v>2829</v>
      </c>
      <c r="R3766" s="82">
        <v>1</v>
      </c>
      <c r="S3766" s="82">
        <v>1</v>
      </c>
      <c r="T3766" s="82">
        <v>1</v>
      </c>
      <c r="U3766" s="82">
        <v>1</v>
      </c>
      <c r="V3766" s="82">
        <v>1</v>
      </c>
      <c r="W3766" s="82">
        <v>1</v>
      </c>
      <c r="X3766" s="82">
        <v>1</v>
      </c>
      <c r="Y3766" s="82">
        <v>1</v>
      </c>
      <c r="Z3766" s="82">
        <v>1</v>
      </c>
      <c r="AA3766" s="82">
        <v>1</v>
      </c>
      <c r="AB3766" s="82">
        <v>1</v>
      </c>
      <c r="AC3766" s="82">
        <v>1</v>
      </c>
      <c r="AD3766" s="85" t="str">
        <f>IF(A3766&lt;&gt;"",IF(D3766="DIRECCIÓN_DE_TRANSFERENCIAS","280 0031",VLOOKUP(C3766,NIVELES!$A$14:$B$105,2,0)),"")</f>
        <v>280 7510</v>
      </c>
      <c r="AE3766" s="86" t="s">
        <v>322</v>
      </c>
      <c r="AF3766" s="86" t="s">
        <v>544</v>
      </c>
      <c r="AG3766" s="79" t="str">
        <f>+IF(AF3766&lt;&gt;"",VLOOKUP(AF3766,NIVELES!$A$666:$B$673,2,0),"")</f>
        <v>PROTECCIÓN_SOCIAL_A_LA_FAMILIA._ASEGURAMIENTO_NO_CONTRIBUTIVO_E_INCLUSIÓN_ECONÓMICA_Y_MOVILIDAD_SOCIAL</v>
      </c>
      <c r="AH3766" s="78" t="s">
        <v>513</v>
      </c>
      <c r="AI3766" s="79" t="str">
        <f>IF(AH3766&lt;&gt;"",VLOOKUP(CONCATENATE(AG3766,AH3766),NIVELES!$B$676:$C$745,2,0),"")</f>
        <v>Acompañamiento Familiar</v>
      </c>
      <c r="AJ3766" s="78" t="s">
        <v>517</v>
      </c>
      <c r="AK3766" s="79" t="str">
        <f>+IF(AJ3766&lt;&gt;"",VLOOKUP(AJ3766,NIVELES!$A$816:$B$892,2,0),"")</f>
        <v>NO APLICA</v>
      </c>
      <c r="AL3766" s="78" t="s">
        <v>553</v>
      </c>
      <c r="AM3766" s="78">
        <v>510602</v>
      </c>
      <c r="AN3766" s="79" t="str">
        <f>IF(AM3766&lt;&gt;"",+VLOOKUP(AM3766,NIVELES!$A$1652:$B$2466,2,0),"")</f>
        <v>Fondo de Reserva</v>
      </c>
      <c r="AO3766" s="87">
        <v>3899.5</v>
      </c>
      <c r="AP3766" s="88">
        <v>0</v>
      </c>
      <c r="AQ3766" s="88">
        <v>354.37</v>
      </c>
      <c r="AR3766" s="88">
        <v>620.51</v>
      </c>
      <c r="AS3766" s="88">
        <v>324.95999999999998</v>
      </c>
      <c r="AT3766" s="88">
        <v>324.95999999999998</v>
      </c>
      <c r="AU3766" s="88">
        <v>324.95999999999998</v>
      </c>
      <c r="AV3766" s="88">
        <v>324.95999999999998</v>
      </c>
      <c r="AW3766" s="88">
        <v>324.95999999999998</v>
      </c>
      <c r="AX3766" s="88">
        <v>324.95999999999998</v>
      </c>
      <c r="AY3766" s="88">
        <v>324.95999999999998</v>
      </c>
      <c r="AZ3766" s="88">
        <v>324.95999999999998</v>
      </c>
      <c r="BA3766" s="88">
        <v>324.94</v>
      </c>
      <c r="BB3766" s="89">
        <f t="shared" si="231"/>
        <v>3899.5</v>
      </c>
      <c r="BC3766" s="90" t="str">
        <f t="shared" si="230"/>
        <v>OK</v>
      </c>
      <c r="BD3766" s="91" t="str">
        <f t="shared" si="232"/>
        <v xml:space="preserve">                  </v>
      </c>
      <c r="BE3766" s="92">
        <f t="shared" si="233"/>
        <v>12</v>
      </c>
    </row>
    <row r="3767" spans="1:57" s="74" customFormat="1" ht="50.1" customHeight="1" x14ac:dyDescent="0.2">
      <c r="A3767" s="78" t="s">
        <v>55</v>
      </c>
      <c r="B3767" s="78" t="s">
        <v>65</v>
      </c>
      <c r="C3767" s="78" t="s">
        <v>1039</v>
      </c>
      <c r="D3767" s="78" t="s">
        <v>792</v>
      </c>
      <c r="E3767" s="79" t="str">
        <f>+IF(C3767&lt;&gt;"",VLOOKUP(MID(C3767,18,5),NIVELES!$A$133:$B$213,2,0),"")</f>
        <v>ZAMORA_CHINCHIPE</v>
      </c>
      <c r="F3767" s="80" t="s">
        <v>275</v>
      </c>
      <c r="G3767" s="81" t="str">
        <f>+IF(F3767&lt;&gt;"",VLOOKUP(F3767,NIVELES!$A$246:$C$464,3,0),"")</f>
        <v>SUR</v>
      </c>
      <c r="H3767" s="82" t="s">
        <v>1024</v>
      </c>
      <c r="I3767" s="78" t="s">
        <v>3479</v>
      </c>
      <c r="J3767" s="78" t="s">
        <v>3461</v>
      </c>
      <c r="K3767" s="78" t="s">
        <v>3480</v>
      </c>
      <c r="L3767" s="78" t="s">
        <v>2240</v>
      </c>
      <c r="M3767" s="78">
        <v>1816</v>
      </c>
      <c r="N3767" s="78" t="s">
        <v>2322</v>
      </c>
      <c r="O3767" s="78" t="s">
        <v>3448</v>
      </c>
      <c r="P3767" s="82">
        <v>12</v>
      </c>
      <c r="Q3767" s="78" t="s">
        <v>3442</v>
      </c>
      <c r="R3767" s="82">
        <v>1</v>
      </c>
      <c r="S3767" s="82">
        <v>1</v>
      </c>
      <c r="T3767" s="82">
        <v>1</v>
      </c>
      <c r="U3767" s="82">
        <v>1</v>
      </c>
      <c r="V3767" s="82">
        <v>1</v>
      </c>
      <c r="W3767" s="82">
        <v>1</v>
      </c>
      <c r="X3767" s="82">
        <v>1</v>
      </c>
      <c r="Y3767" s="82">
        <v>1</v>
      </c>
      <c r="Z3767" s="82">
        <v>1</v>
      </c>
      <c r="AA3767" s="82">
        <v>1</v>
      </c>
      <c r="AB3767" s="82">
        <v>1</v>
      </c>
      <c r="AC3767" s="82">
        <v>1</v>
      </c>
      <c r="AD3767" s="85" t="str">
        <f>IF(A3767&lt;&gt;"",IF(D3767="DIRECCIÓN_DE_TRANSFERENCIAS","280 0031",VLOOKUP(C3767,NIVELES!$A$14:$B$105,2,0)),"")</f>
        <v>280 7510</v>
      </c>
      <c r="AE3767" s="86" t="s">
        <v>322</v>
      </c>
      <c r="AF3767" s="86" t="s">
        <v>544</v>
      </c>
      <c r="AG3767" s="79" t="str">
        <f>+IF(AF3767&lt;&gt;"",VLOOKUP(AF3767,NIVELES!$A$666:$B$673,2,0),"")</f>
        <v>PROTECCIÓN_SOCIAL_A_LA_FAMILIA._ASEGURAMIENTO_NO_CONTRIBUTIVO_E_INCLUSIÓN_ECONÓMICA_Y_MOVILIDAD_SOCIAL</v>
      </c>
      <c r="AH3767" s="78" t="s">
        <v>513</v>
      </c>
      <c r="AI3767" s="79" t="str">
        <f>IF(AH3767&lt;&gt;"",VLOOKUP(CONCATENATE(AG3767,AH3767),NIVELES!$B$676:$C$745,2,0),"")</f>
        <v>Acompañamiento Familiar</v>
      </c>
      <c r="AJ3767" s="78" t="s">
        <v>517</v>
      </c>
      <c r="AK3767" s="79" t="str">
        <f>+IF(AJ3767&lt;&gt;"",VLOOKUP(AJ3767,NIVELES!$A$816:$B$892,2,0),"")</f>
        <v>NO APLICA</v>
      </c>
      <c r="AL3767" s="78" t="s">
        <v>554</v>
      </c>
      <c r="AM3767" s="78">
        <v>530301</v>
      </c>
      <c r="AN3767" s="79" t="str">
        <f>IF(AM3767&lt;&gt;"",+VLOOKUP(AM3767,NIVELES!$A$1652:$B$2466,2,0),"")</f>
        <v>Pasajes al Interior</v>
      </c>
      <c r="AO3767" s="87">
        <v>500</v>
      </c>
      <c r="AP3767" s="88">
        <v>0</v>
      </c>
      <c r="AQ3767" s="88">
        <v>0</v>
      </c>
      <c r="AR3767" s="88">
        <v>125.01</v>
      </c>
      <c r="AS3767" s="88">
        <v>41.67</v>
      </c>
      <c r="AT3767" s="88">
        <v>41.67</v>
      </c>
      <c r="AU3767" s="88">
        <v>41.67</v>
      </c>
      <c r="AV3767" s="88">
        <v>41.67</v>
      </c>
      <c r="AW3767" s="88">
        <v>41.67</v>
      </c>
      <c r="AX3767" s="88">
        <v>41.67</v>
      </c>
      <c r="AY3767" s="88">
        <v>41.67</v>
      </c>
      <c r="AZ3767" s="88">
        <v>41.67</v>
      </c>
      <c r="BA3767" s="88">
        <v>41.63</v>
      </c>
      <c r="BB3767" s="89">
        <f t="shared" si="231"/>
        <v>500.00000000000011</v>
      </c>
      <c r="BC3767" s="90" t="str">
        <f t="shared" si="230"/>
        <v>OK</v>
      </c>
      <c r="BD3767" s="91" t="str">
        <f t="shared" si="232"/>
        <v xml:space="preserve">                  </v>
      </c>
      <c r="BE3767" s="92">
        <f t="shared" si="233"/>
        <v>12</v>
      </c>
    </row>
    <row r="3768" spans="1:57" s="74" customFormat="1" ht="50.1" customHeight="1" x14ac:dyDescent="0.2">
      <c r="A3768" s="78" t="s">
        <v>55</v>
      </c>
      <c r="B3768" s="78" t="s">
        <v>65</v>
      </c>
      <c r="C3768" s="78" t="s">
        <v>1039</v>
      </c>
      <c r="D3768" s="78" t="s">
        <v>792</v>
      </c>
      <c r="E3768" s="79" t="str">
        <f>+IF(C3768&lt;&gt;"",VLOOKUP(MID(C3768,18,5),NIVELES!$A$133:$B$213,2,0),"")</f>
        <v>ZAMORA_CHINCHIPE</v>
      </c>
      <c r="F3768" s="80" t="s">
        <v>275</v>
      </c>
      <c r="G3768" s="81" t="str">
        <f>+IF(F3768&lt;&gt;"",VLOOKUP(F3768,NIVELES!$A$246:$C$464,3,0),"")</f>
        <v>SUR</v>
      </c>
      <c r="H3768" s="82" t="s">
        <v>1024</v>
      </c>
      <c r="I3768" s="78" t="s">
        <v>3479</v>
      </c>
      <c r="J3768" s="78" t="s">
        <v>3461</v>
      </c>
      <c r="K3768" s="78" t="s">
        <v>3480</v>
      </c>
      <c r="L3768" s="78" t="s">
        <v>2240</v>
      </c>
      <c r="M3768" s="78">
        <v>1816</v>
      </c>
      <c r="N3768" s="78" t="s">
        <v>2322</v>
      </c>
      <c r="O3768" s="78" t="s">
        <v>3449</v>
      </c>
      <c r="P3768" s="82">
        <v>12</v>
      </c>
      <c r="Q3768" s="78" t="s">
        <v>3442</v>
      </c>
      <c r="R3768" s="82">
        <v>1</v>
      </c>
      <c r="S3768" s="82">
        <v>1</v>
      </c>
      <c r="T3768" s="82">
        <v>1</v>
      </c>
      <c r="U3768" s="82">
        <v>1</v>
      </c>
      <c r="V3768" s="82">
        <v>1</v>
      </c>
      <c r="W3768" s="82">
        <v>1</v>
      </c>
      <c r="X3768" s="82">
        <v>1</v>
      </c>
      <c r="Y3768" s="82">
        <v>1</v>
      </c>
      <c r="Z3768" s="82">
        <v>1</v>
      </c>
      <c r="AA3768" s="82">
        <v>1</v>
      </c>
      <c r="AB3768" s="82">
        <v>1</v>
      </c>
      <c r="AC3768" s="82">
        <v>1</v>
      </c>
      <c r="AD3768" s="85" t="str">
        <f>IF(A3768&lt;&gt;"",IF(D3768="DIRECCIÓN_DE_TRANSFERENCIAS","280 0031",VLOOKUP(C3768,NIVELES!$A$14:$B$105,2,0)),"")</f>
        <v>280 7510</v>
      </c>
      <c r="AE3768" s="86" t="s">
        <v>322</v>
      </c>
      <c r="AF3768" s="86" t="s">
        <v>544</v>
      </c>
      <c r="AG3768" s="79" t="str">
        <f>+IF(AF3768&lt;&gt;"",VLOOKUP(AF3768,NIVELES!$A$666:$B$673,2,0),"")</f>
        <v>PROTECCIÓN_SOCIAL_A_LA_FAMILIA._ASEGURAMIENTO_NO_CONTRIBUTIVO_E_INCLUSIÓN_ECONÓMICA_Y_MOVILIDAD_SOCIAL</v>
      </c>
      <c r="AH3768" s="78" t="s">
        <v>513</v>
      </c>
      <c r="AI3768" s="79" t="str">
        <f>IF(AH3768&lt;&gt;"",VLOOKUP(CONCATENATE(AG3768,AH3768),NIVELES!$B$676:$C$745,2,0),"")</f>
        <v>Acompañamiento Familiar</v>
      </c>
      <c r="AJ3768" s="78" t="s">
        <v>517</v>
      </c>
      <c r="AK3768" s="79" t="str">
        <f>+IF(AJ3768&lt;&gt;"",VLOOKUP(AJ3768,NIVELES!$A$816:$B$892,2,0),"")</f>
        <v>NO APLICA</v>
      </c>
      <c r="AL3768" s="78" t="s">
        <v>554</v>
      </c>
      <c r="AM3768" s="78">
        <v>530303</v>
      </c>
      <c r="AN3768" s="79" t="str">
        <f>IF(AM3768&lt;&gt;"",+VLOOKUP(AM3768,NIVELES!$A$1652:$B$2466,2,0),"")</f>
        <v>Viáticos y Subsistencias en el Interior</v>
      </c>
      <c r="AO3768" s="87">
        <v>2300</v>
      </c>
      <c r="AP3768" s="88">
        <v>0</v>
      </c>
      <c r="AQ3768" s="88">
        <v>0</v>
      </c>
      <c r="AR3768" s="88">
        <v>575.01</v>
      </c>
      <c r="AS3768" s="88">
        <v>191.67</v>
      </c>
      <c r="AT3768" s="88">
        <v>191.67</v>
      </c>
      <c r="AU3768" s="88">
        <v>191.67</v>
      </c>
      <c r="AV3768" s="88">
        <v>191.67</v>
      </c>
      <c r="AW3768" s="88">
        <v>191.67</v>
      </c>
      <c r="AX3768" s="88">
        <v>191.67</v>
      </c>
      <c r="AY3768" s="88">
        <v>191.67</v>
      </c>
      <c r="AZ3768" s="88">
        <v>191.67</v>
      </c>
      <c r="BA3768" s="88">
        <v>191.63</v>
      </c>
      <c r="BB3768" s="89">
        <f t="shared" si="231"/>
        <v>2300.0000000000005</v>
      </c>
      <c r="BC3768" s="90" t="str">
        <f t="shared" si="230"/>
        <v>OK</v>
      </c>
      <c r="BD3768" s="91" t="str">
        <f t="shared" si="232"/>
        <v xml:space="preserve">                  </v>
      </c>
      <c r="BE3768" s="92">
        <f t="shared" si="233"/>
        <v>12</v>
      </c>
    </row>
    <row r="3769" spans="1:57" s="74" customFormat="1" ht="50.1" customHeight="1" x14ac:dyDescent="0.2">
      <c r="A3769" s="78" t="s">
        <v>55</v>
      </c>
      <c r="B3769" s="78" t="s">
        <v>65</v>
      </c>
      <c r="C3769" s="78" t="s">
        <v>1039</v>
      </c>
      <c r="D3769" s="78" t="s">
        <v>792</v>
      </c>
      <c r="E3769" s="79" t="str">
        <f>+IF(C3769&lt;&gt;"",VLOOKUP(MID(C3769,18,5),NIVELES!$A$133:$B$213,2,0),"")</f>
        <v>ZAMORA_CHINCHIPE</v>
      </c>
      <c r="F3769" s="80" t="s">
        <v>275</v>
      </c>
      <c r="G3769" s="81" t="str">
        <f>+IF(F3769&lt;&gt;"",VLOOKUP(F3769,NIVELES!$A$246:$C$464,3,0),"")</f>
        <v>SUR</v>
      </c>
      <c r="H3769" s="82" t="s">
        <v>1024</v>
      </c>
      <c r="I3769" s="78" t="s">
        <v>3479</v>
      </c>
      <c r="J3769" s="78" t="s">
        <v>3461</v>
      </c>
      <c r="K3769" s="78" t="s">
        <v>3480</v>
      </c>
      <c r="L3769" s="78" t="s">
        <v>2240</v>
      </c>
      <c r="M3769" s="78">
        <v>1816</v>
      </c>
      <c r="N3769" s="78" t="s">
        <v>2322</v>
      </c>
      <c r="O3769" s="78" t="s">
        <v>3481</v>
      </c>
      <c r="P3769" s="82">
        <v>12</v>
      </c>
      <c r="Q3769" s="78" t="s">
        <v>3442</v>
      </c>
      <c r="R3769" s="82">
        <v>1</v>
      </c>
      <c r="S3769" s="82">
        <v>1</v>
      </c>
      <c r="T3769" s="82">
        <v>1</v>
      </c>
      <c r="U3769" s="82">
        <v>1</v>
      </c>
      <c r="V3769" s="82">
        <v>1</v>
      </c>
      <c r="W3769" s="82">
        <v>1</v>
      </c>
      <c r="X3769" s="82">
        <v>1</v>
      </c>
      <c r="Y3769" s="82">
        <v>1</v>
      </c>
      <c r="Z3769" s="82">
        <v>1</v>
      </c>
      <c r="AA3769" s="82">
        <v>1</v>
      </c>
      <c r="AB3769" s="82">
        <v>1</v>
      </c>
      <c r="AC3769" s="82">
        <v>1</v>
      </c>
      <c r="AD3769" s="85" t="str">
        <f>IF(A3769&lt;&gt;"",IF(D3769="DIRECCIÓN_DE_TRANSFERENCIAS","280 0031",VLOOKUP(C3769,NIVELES!$A$14:$B$105,2,0)),"")</f>
        <v>280 7510</v>
      </c>
      <c r="AE3769" s="86" t="s">
        <v>322</v>
      </c>
      <c r="AF3769" s="86" t="s">
        <v>544</v>
      </c>
      <c r="AG3769" s="79" t="str">
        <f>+IF(AF3769&lt;&gt;"",VLOOKUP(AF3769,NIVELES!$A$666:$B$673,2,0),"")</f>
        <v>PROTECCIÓN_SOCIAL_A_LA_FAMILIA._ASEGURAMIENTO_NO_CONTRIBUTIVO_E_INCLUSIÓN_ECONÓMICA_Y_MOVILIDAD_SOCIAL</v>
      </c>
      <c r="AH3769" s="78" t="s">
        <v>513</v>
      </c>
      <c r="AI3769" s="79" t="str">
        <f>IF(AH3769&lt;&gt;"",VLOOKUP(CONCATENATE(AG3769,AH3769),NIVELES!$B$676:$C$745,2,0),"")</f>
        <v>Acompañamiento Familiar</v>
      </c>
      <c r="AJ3769" s="78" t="s">
        <v>517</v>
      </c>
      <c r="AK3769" s="79" t="str">
        <f>+IF(AJ3769&lt;&gt;"",VLOOKUP(AJ3769,NIVELES!$A$816:$B$892,2,0),"")</f>
        <v>NO APLICA</v>
      </c>
      <c r="AL3769" s="78" t="s">
        <v>554</v>
      </c>
      <c r="AM3769" s="78">
        <v>530505</v>
      </c>
      <c r="AN3769" s="79" t="str">
        <f>IF(AM3769&lt;&gt;"",+VLOOKUP(AM3769,NIVELES!$A$1652:$B$2466,2,0),"")</f>
        <v>Vehículos (Arrendamiento)</v>
      </c>
      <c r="AO3769" s="87">
        <v>16354.8</v>
      </c>
      <c r="AP3769" s="88">
        <v>0</v>
      </c>
      <c r="AQ3769" s="88">
        <v>0</v>
      </c>
      <c r="AR3769" s="88">
        <v>4088.7</v>
      </c>
      <c r="AS3769" s="88">
        <v>1362.9</v>
      </c>
      <c r="AT3769" s="88">
        <v>1362.9</v>
      </c>
      <c r="AU3769" s="88">
        <v>1362.9</v>
      </c>
      <c r="AV3769" s="88">
        <v>1362.9</v>
      </c>
      <c r="AW3769" s="88">
        <v>1362.9</v>
      </c>
      <c r="AX3769" s="88">
        <v>1362.9</v>
      </c>
      <c r="AY3769" s="88">
        <v>1362.9</v>
      </c>
      <c r="AZ3769" s="88">
        <v>1362.9</v>
      </c>
      <c r="BA3769" s="88">
        <v>1362.9</v>
      </c>
      <c r="BB3769" s="89">
        <f t="shared" si="231"/>
        <v>16354.799999999997</v>
      </c>
      <c r="BC3769" s="90" t="str">
        <f t="shared" si="230"/>
        <v>OK</v>
      </c>
      <c r="BD3769" s="91" t="str">
        <f t="shared" si="232"/>
        <v xml:space="preserve">                  </v>
      </c>
      <c r="BE3769" s="92">
        <f t="shared" si="233"/>
        <v>12</v>
      </c>
    </row>
    <row r="3770" spans="1:57" s="74" customFormat="1" ht="50.1" customHeight="1" x14ac:dyDescent="0.2">
      <c r="A3770" s="78" t="s">
        <v>55</v>
      </c>
      <c r="B3770" s="78" t="s">
        <v>65</v>
      </c>
      <c r="C3770" s="78" t="s">
        <v>1039</v>
      </c>
      <c r="D3770" s="78" t="s">
        <v>792</v>
      </c>
      <c r="E3770" s="79" t="str">
        <f>+IF(C3770&lt;&gt;"",VLOOKUP(MID(C3770,18,5),NIVELES!$A$133:$B$213,2,0),"")</f>
        <v>ZAMORA_CHINCHIPE</v>
      </c>
      <c r="F3770" s="80" t="s">
        <v>275</v>
      </c>
      <c r="G3770" s="81" t="str">
        <f>+IF(F3770&lt;&gt;"",VLOOKUP(F3770,NIVELES!$A$246:$C$464,3,0),"")</f>
        <v>SUR</v>
      </c>
      <c r="H3770" s="82" t="s">
        <v>1024</v>
      </c>
      <c r="I3770" s="78" t="s">
        <v>3479</v>
      </c>
      <c r="J3770" s="78" t="s">
        <v>3461</v>
      </c>
      <c r="K3770" s="78" t="s">
        <v>3480</v>
      </c>
      <c r="L3770" s="78" t="s">
        <v>2240</v>
      </c>
      <c r="M3770" s="78">
        <v>1816</v>
      </c>
      <c r="N3770" s="78" t="s">
        <v>2322</v>
      </c>
      <c r="O3770" s="78" t="s">
        <v>3482</v>
      </c>
      <c r="P3770" s="82">
        <v>1</v>
      </c>
      <c r="Q3770" s="78" t="s">
        <v>3442</v>
      </c>
      <c r="R3770" s="82"/>
      <c r="S3770" s="82">
        <v>1</v>
      </c>
      <c r="T3770" s="82"/>
      <c r="U3770" s="82"/>
      <c r="V3770" s="82"/>
      <c r="W3770" s="82"/>
      <c r="X3770" s="82"/>
      <c r="Y3770" s="82"/>
      <c r="Z3770" s="82"/>
      <c r="AA3770" s="82"/>
      <c r="AB3770" s="82"/>
      <c r="AC3770" s="82"/>
      <c r="AD3770" s="85" t="str">
        <f>IF(A3770&lt;&gt;"",IF(D3770="DIRECCIÓN_DE_TRANSFERENCIAS","280 0031",VLOOKUP(C3770,NIVELES!$A$14:$B$105,2,0)),"")</f>
        <v>280 7510</v>
      </c>
      <c r="AE3770" s="86" t="s">
        <v>322</v>
      </c>
      <c r="AF3770" s="86" t="s">
        <v>544</v>
      </c>
      <c r="AG3770" s="79" t="str">
        <f>+IF(AF3770&lt;&gt;"",VLOOKUP(AF3770,NIVELES!$A$666:$B$673,2,0),"")</f>
        <v>PROTECCIÓN_SOCIAL_A_LA_FAMILIA._ASEGURAMIENTO_NO_CONTRIBUTIVO_E_INCLUSIÓN_ECONÓMICA_Y_MOVILIDAD_SOCIAL</v>
      </c>
      <c r="AH3770" s="78" t="s">
        <v>513</v>
      </c>
      <c r="AI3770" s="79" t="str">
        <f>IF(AH3770&lt;&gt;"",VLOOKUP(CONCATENATE(AG3770,AH3770),NIVELES!$B$676:$C$745,2,0),"")</f>
        <v>Acompañamiento Familiar</v>
      </c>
      <c r="AJ3770" s="78" t="s">
        <v>517</v>
      </c>
      <c r="AK3770" s="79" t="str">
        <f>+IF(AJ3770&lt;&gt;"",VLOOKUP(AJ3770,NIVELES!$A$816:$B$892,2,0),"")</f>
        <v>NO APLICA</v>
      </c>
      <c r="AL3770" s="78" t="s">
        <v>554</v>
      </c>
      <c r="AM3770" s="78">
        <v>530804</v>
      </c>
      <c r="AN3770" s="79" t="str">
        <f>IF(AM3770&lt;&gt;"",+VLOOKUP(AM3770,NIVELES!$A$1652:$B$2466,2,0),"")</f>
        <v>Materiales de Oficina</v>
      </c>
      <c r="AO3770" s="87">
        <v>3000</v>
      </c>
      <c r="AP3770" s="88">
        <v>0</v>
      </c>
      <c r="AQ3770" s="88">
        <v>0</v>
      </c>
      <c r="AR3770" s="88">
        <v>3000</v>
      </c>
      <c r="AS3770" s="88"/>
      <c r="AT3770" s="88"/>
      <c r="AU3770" s="88"/>
      <c r="AV3770" s="88"/>
      <c r="AW3770" s="88"/>
      <c r="AX3770" s="88"/>
      <c r="AY3770" s="88"/>
      <c r="AZ3770" s="88"/>
      <c r="BA3770" s="88"/>
      <c r="BB3770" s="89">
        <f t="shared" si="231"/>
        <v>3000</v>
      </c>
      <c r="BC3770" s="90" t="str">
        <f t="shared" si="230"/>
        <v>OK</v>
      </c>
      <c r="BD3770" s="91" t="str">
        <f t="shared" si="232"/>
        <v xml:space="preserve">                  </v>
      </c>
      <c r="BE3770" s="92">
        <f t="shared" si="233"/>
        <v>1</v>
      </c>
    </row>
    <row r="3771" spans="1:57" s="74" customFormat="1" ht="50.1" customHeight="1" x14ac:dyDescent="0.2">
      <c r="A3771" s="78" t="s">
        <v>55</v>
      </c>
      <c r="B3771" s="78" t="s">
        <v>65</v>
      </c>
      <c r="C3771" s="78" t="s">
        <v>1039</v>
      </c>
      <c r="D3771" s="78" t="s">
        <v>606</v>
      </c>
      <c r="E3771" s="79" t="str">
        <f>+IF(C3771&lt;&gt;"",VLOOKUP(MID(C3771,18,5),NIVELES!$A$133:$B$213,2,0),"")</f>
        <v>ZAMORA_CHINCHIPE</v>
      </c>
      <c r="F3771" s="80" t="s">
        <v>275</v>
      </c>
      <c r="G3771" s="81" t="str">
        <f>+IF(F3771&lt;&gt;"",VLOOKUP(F3771,NIVELES!$A$246:$C$464,3,0),"")</f>
        <v>SUR</v>
      </c>
      <c r="H3771" s="82" t="s">
        <v>1024</v>
      </c>
      <c r="I3771" s="78" t="s">
        <v>3483</v>
      </c>
      <c r="J3771" s="78" t="s">
        <v>3461</v>
      </c>
      <c r="K3771" s="78" t="s">
        <v>3480</v>
      </c>
      <c r="L3771" s="78" t="s">
        <v>2967</v>
      </c>
      <c r="M3771" s="78">
        <v>1050</v>
      </c>
      <c r="N3771" s="78" t="s">
        <v>2777</v>
      </c>
      <c r="O3771" s="78" t="s">
        <v>2167</v>
      </c>
      <c r="P3771" s="82">
        <v>12</v>
      </c>
      <c r="Q3771" s="78" t="s">
        <v>2829</v>
      </c>
      <c r="R3771" s="82">
        <v>1</v>
      </c>
      <c r="S3771" s="82">
        <v>1</v>
      </c>
      <c r="T3771" s="82">
        <v>1</v>
      </c>
      <c r="U3771" s="82">
        <v>1</v>
      </c>
      <c r="V3771" s="82">
        <v>1</v>
      </c>
      <c r="W3771" s="82">
        <v>1</v>
      </c>
      <c r="X3771" s="82">
        <v>1</v>
      </c>
      <c r="Y3771" s="82">
        <v>1</v>
      </c>
      <c r="Z3771" s="82">
        <v>1</v>
      </c>
      <c r="AA3771" s="82">
        <v>1</v>
      </c>
      <c r="AB3771" s="82">
        <v>1</v>
      </c>
      <c r="AC3771" s="82">
        <v>1</v>
      </c>
      <c r="AD3771" s="85" t="str">
        <f>IF(A3771&lt;&gt;"",IF(D3771="DIRECCIÓN_DE_TRANSFERENCIAS","280 0031",VLOOKUP(C3771,NIVELES!$A$14:$B$105,2,0)),"")</f>
        <v>280 7510</v>
      </c>
      <c r="AE3771" s="86" t="s">
        <v>322</v>
      </c>
      <c r="AF3771" s="86" t="s">
        <v>544</v>
      </c>
      <c r="AG3771" s="79" t="str">
        <f>+IF(AF3771&lt;&gt;"",VLOOKUP(AF3771,NIVELES!$A$666:$B$673,2,0),"")</f>
        <v>PROTECCIÓN_SOCIAL_A_LA_FAMILIA._ASEGURAMIENTO_NO_CONTRIBUTIVO_E_INCLUSIÓN_ECONÓMICA_Y_MOVILIDAD_SOCIAL</v>
      </c>
      <c r="AH3771" s="78" t="s">
        <v>514</v>
      </c>
      <c r="AI3771" s="79" t="str">
        <f>IF(AH3771&lt;&gt;"",VLOOKUP(CONCATENATE(AG3771,AH3771),NIVELES!$B$676:$C$745,2,0),"")</f>
        <v>Inclusión Económica Y Movilidad Social</v>
      </c>
      <c r="AJ3771" s="78" t="s">
        <v>517</v>
      </c>
      <c r="AK3771" s="79" t="str">
        <f>+IF(AJ3771&lt;&gt;"",VLOOKUP(AJ3771,NIVELES!$A$816:$B$892,2,0),"")</f>
        <v>NO APLICA</v>
      </c>
      <c r="AL3771" s="78" t="s">
        <v>553</v>
      </c>
      <c r="AM3771" s="78">
        <v>510105</v>
      </c>
      <c r="AN3771" s="79" t="str">
        <f>IF(AM3771&lt;&gt;"",+VLOOKUP(AM3771,NIVELES!$A$1652:$B$2466,2,0),"")</f>
        <v>Remuneraciones Unificadas</v>
      </c>
      <c r="AO3771" s="87">
        <v>23664</v>
      </c>
      <c r="AP3771" s="88">
        <v>1972</v>
      </c>
      <c r="AQ3771" s="88">
        <v>0</v>
      </c>
      <c r="AR3771" s="88">
        <v>3944</v>
      </c>
      <c r="AS3771" s="88">
        <v>1972</v>
      </c>
      <c r="AT3771" s="88">
        <v>1972</v>
      </c>
      <c r="AU3771" s="88">
        <v>1972</v>
      </c>
      <c r="AV3771" s="88">
        <v>1972</v>
      </c>
      <c r="AW3771" s="88">
        <v>1972</v>
      </c>
      <c r="AX3771" s="88">
        <v>1972</v>
      </c>
      <c r="AY3771" s="88">
        <v>1972</v>
      </c>
      <c r="AZ3771" s="88">
        <v>1972</v>
      </c>
      <c r="BA3771" s="88">
        <v>1972</v>
      </c>
      <c r="BB3771" s="89">
        <f t="shared" si="231"/>
        <v>23664</v>
      </c>
      <c r="BC3771" s="90" t="str">
        <f t="shared" si="230"/>
        <v>OK</v>
      </c>
      <c r="BD3771" s="91" t="str">
        <f t="shared" si="232"/>
        <v xml:space="preserve">                  </v>
      </c>
      <c r="BE3771" s="92">
        <f t="shared" si="233"/>
        <v>12</v>
      </c>
    </row>
    <row r="3772" spans="1:57" s="74" customFormat="1" ht="50.1" customHeight="1" x14ac:dyDescent="0.2">
      <c r="A3772" s="78" t="s">
        <v>55</v>
      </c>
      <c r="B3772" s="78" t="s">
        <v>65</v>
      </c>
      <c r="C3772" s="78" t="s">
        <v>1039</v>
      </c>
      <c r="D3772" s="78" t="s">
        <v>606</v>
      </c>
      <c r="E3772" s="79" t="str">
        <f>+IF(C3772&lt;&gt;"",VLOOKUP(MID(C3772,18,5),NIVELES!$A$133:$B$213,2,0),"")</f>
        <v>ZAMORA_CHINCHIPE</v>
      </c>
      <c r="F3772" s="80" t="s">
        <v>275</v>
      </c>
      <c r="G3772" s="81" t="str">
        <f>+IF(F3772&lt;&gt;"",VLOOKUP(F3772,NIVELES!$A$246:$C$464,3,0),"")</f>
        <v>SUR</v>
      </c>
      <c r="H3772" s="82" t="s">
        <v>1024</v>
      </c>
      <c r="I3772" s="78" t="s">
        <v>3483</v>
      </c>
      <c r="J3772" s="78" t="s">
        <v>3461</v>
      </c>
      <c r="K3772" s="78" t="s">
        <v>3480</v>
      </c>
      <c r="L3772" s="78" t="s">
        <v>2967</v>
      </c>
      <c r="M3772" s="78">
        <v>1050</v>
      </c>
      <c r="N3772" s="78" t="s">
        <v>2777</v>
      </c>
      <c r="O3772" s="78" t="s">
        <v>2167</v>
      </c>
      <c r="P3772" s="82">
        <v>12</v>
      </c>
      <c r="Q3772" s="78" t="s">
        <v>2829</v>
      </c>
      <c r="R3772" s="82">
        <v>1</v>
      </c>
      <c r="S3772" s="82">
        <v>1</v>
      </c>
      <c r="T3772" s="82">
        <v>1</v>
      </c>
      <c r="U3772" s="82">
        <v>1</v>
      </c>
      <c r="V3772" s="82">
        <v>1</v>
      </c>
      <c r="W3772" s="82">
        <v>1</v>
      </c>
      <c r="X3772" s="82">
        <v>1</v>
      </c>
      <c r="Y3772" s="82">
        <v>1</v>
      </c>
      <c r="Z3772" s="82">
        <v>1</v>
      </c>
      <c r="AA3772" s="82">
        <v>1</v>
      </c>
      <c r="AB3772" s="82">
        <v>1</v>
      </c>
      <c r="AC3772" s="82">
        <v>1</v>
      </c>
      <c r="AD3772" s="85" t="str">
        <f>IF(A3772&lt;&gt;"",IF(D3772="DIRECCIÓN_DE_TRANSFERENCIAS","280 0031",VLOOKUP(C3772,NIVELES!$A$14:$B$105,2,0)),"")</f>
        <v>280 7510</v>
      </c>
      <c r="AE3772" s="86" t="s">
        <v>322</v>
      </c>
      <c r="AF3772" s="86" t="s">
        <v>544</v>
      </c>
      <c r="AG3772" s="79" t="str">
        <f>+IF(AF3772&lt;&gt;"",VLOOKUP(AF3772,NIVELES!$A$666:$B$673,2,0),"")</f>
        <v>PROTECCIÓN_SOCIAL_A_LA_FAMILIA._ASEGURAMIENTO_NO_CONTRIBUTIVO_E_INCLUSIÓN_ECONÓMICA_Y_MOVILIDAD_SOCIAL</v>
      </c>
      <c r="AH3772" s="78" t="s">
        <v>514</v>
      </c>
      <c r="AI3772" s="79" t="str">
        <f>IF(AH3772&lt;&gt;"",VLOOKUP(CONCATENATE(AG3772,AH3772),NIVELES!$B$676:$C$745,2,0),"")</f>
        <v>Inclusión Económica Y Movilidad Social</v>
      </c>
      <c r="AJ3772" s="78" t="s">
        <v>517</v>
      </c>
      <c r="AK3772" s="79" t="str">
        <f>+IF(AJ3772&lt;&gt;"",VLOOKUP(AJ3772,NIVELES!$A$816:$B$892,2,0),"")</f>
        <v>NO APLICA</v>
      </c>
      <c r="AL3772" s="78" t="s">
        <v>553</v>
      </c>
      <c r="AM3772" s="78">
        <v>510203</v>
      </c>
      <c r="AN3772" s="79" t="str">
        <f>IF(AM3772&lt;&gt;"",+VLOOKUP(AM3772,NIVELES!$A$1652:$B$2466,2,0),"")</f>
        <v>Decimotercer Sueldo</v>
      </c>
      <c r="AO3772" s="87">
        <v>3344</v>
      </c>
      <c r="AP3772" s="88">
        <v>164.34</v>
      </c>
      <c r="AQ3772" s="88">
        <v>0</v>
      </c>
      <c r="AR3772" s="88">
        <v>671.64</v>
      </c>
      <c r="AS3772" s="88">
        <v>278.66000000000003</v>
      </c>
      <c r="AT3772" s="88">
        <v>278.66000000000003</v>
      </c>
      <c r="AU3772" s="88">
        <v>278.66000000000003</v>
      </c>
      <c r="AV3772" s="88">
        <v>278.66000000000003</v>
      </c>
      <c r="AW3772" s="88">
        <v>278.66000000000003</v>
      </c>
      <c r="AX3772" s="88">
        <v>278.66000000000003</v>
      </c>
      <c r="AY3772" s="88">
        <v>278.66000000000003</v>
      </c>
      <c r="AZ3772" s="88">
        <v>278.66000000000003</v>
      </c>
      <c r="BA3772" s="88">
        <v>278.74</v>
      </c>
      <c r="BB3772" s="89">
        <f t="shared" si="231"/>
        <v>3344</v>
      </c>
      <c r="BC3772" s="90" t="str">
        <f t="shared" si="230"/>
        <v>OK</v>
      </c>
      <c r="BD3772" s="91" t="str">
        <f t="shared" si="232"/>
        <v xml:space="preserve">                  </v>
      </c>
      <c r="BE3772" s="92">
        <f t="shared" si="233"/>
        <v>12</v>
      </c>
    </row>
    <row r="3773" spans="1:57" s="74" customFormat="1" ht="50.1" customHeight="1" x14ac:dyDescent="0.2">
      <c r="A3773" s="78" t="s">
        <v>55</v>
      </c>
      <c r="B3773" s="78" t="s">
        <v>65</v>
      </c>
      <c r="C3773" s="78" t="s">
        <v>1039</v>
      </c>
      <c r="D3773" s="78" t="s">
        <v>606</v>
      </c>
      <c r="E3773" s="79" t="str">
        <f>+IF(C3773&lt;&gt;"",VLOOKUP(MID(C3773,18,5),NIVELES!$A$133:$B$213,2,0),"")</f>
        <v>ZAMORA_CHINCHIPE</v>
      </c>
      <c r="F3773" s="80" t="s">
        <v>275</v>
      </c>
      <c r="G3773" s="81" t="str">
        <f>+IF(F3773&lt;&gt;"",VLOOKUP(F3773,NIVELES!$A$246:$C$464,3,0),"")</f>
        <v>SUR</v>
      </c>
      <c r="H3773" s="82" t="s">
        <v>1024</v>
      </c>
      <c r="I3773" s="78" t="s">
        <v>3483</v>
      </c>
      <c r="J3773" s="78" t="s">
        <v>3461</v>
      </c>
      <c r="K3773" s="78" t="s">
        <v>3480</v>
      </c>
      <c r="L3773" s="78" t="s">
        <v>2967</v>
      </c>
      <c r="M3773" s="78">
        <v>1050</v>
      </c>
      <c r="N3773" s="78" t="s">
        <v>2777</v>
      </c>
      <c r="O3773" s="78" t="s">
        <v>2167</v>
      </c>
      <c r="P3773" s="82">
        <v>12</v>
      </c>
      <c r="Q3773" s="78" t="s">
        <v>2829</v>
      </c>
      <c r="R3773" s="82">
        <v>1</v>
      </c>
      <c r="S3773" s="82">
        <v>1</v>
      </c>
      <c r="T3773" s="82">
        <v>1</v>
      </c>
      <c r="U3773" s="82">
        <v>1</v>
      </c>
      <c r="V3773" s="82">
        <v>1</v>
      </c>
      <c r="W3773" s="82">
        <v>1</v>
      </c>
      <c r="X3773" s="82">
        <v>1</v>
      </c>
      <c r="Y3773" s="82">
        <v>1</v>
      </c>
      <c r="Z3773" s="82">
        <v>1</v>
      </c>
      <c r="AA3773" s="82">
        <v>1</v>
      </c>
      <c r="AB3773" s="82">
        <v>1</v>
      </c>
      <c r="AC3773" s="82">
        <v>1</v>
      </c>
      <c r="AD3773" s="85" t="str">
        <f>IF(A3773&lt;&gt;"",IF(D3773="DIRECCIÓN_DE_TRANSFERENCIAS","280 0031",VLOOKUP(C3773,NIVELES!$A$14:$B$105,2,0)),"")</f>
        <v>280 7510</v>
      </c>
      <c r="AE3773" s="86" t="s">
        <v>322</v>
      </c>
      <c r="AF3773" s="86" t="s">
        <v>544</v>
      </c>
      <c r="AG3773" s="79" t="str">
        <f>+IF(AF3773&lt;&gt;"",VLOOKUP(AF3773,NIVELES!$A$666:$B$673,2,0),"")</f>
        <v>PROTECCIÓN_SOCIAL_A_LA_FAMILIA._ASEGURAMIENTO_NO_CONTRIBUTIVO_E_INCLUSIÓN_ECONÓMICA_Y_MOVILIDAD_SOCIAL</v>
      </c>
      <c r="AH3773" s="78" t="s">
        <v>514</v>
      </c>
      <c r="AI3773" s="79" t="str">
        <f>IF(AH3773&lt;&gt;"",VLOOKUP(CONCATENATE(AG3773,AH3773),NIVELES!$B$676:$C$745,2,0),"")</f>
        <v>Inclusión Económica Y Movilidad Social</v>
      </c>
      <c r="AJ3773" s="78" t="s">
        <v>517</v>
      </c>
      <c r="AK3773" s="79" t="str">
        <f>+IF(AJ3773&lt;&gt;"",VLOOKUP(AJ3773,NIVELES!$A$816:$B$892,2,0),"")</f>
        <v>NO APLICA</v>
      </c>
      <c r="AL3773" s="78" t="s">
        <v>553</v>
      </c>
      <c r="AM3773" s="78">
        <v>510204</v>
      </c>
      <c r="AN3773" s="79" t="str">
        <f>IF(AM3773&lt;&gt;"",+VLOOKUP(AM3773,NIVELES!$A$1652:$B$2466,2,0),"")</f>
        <v>Decimocuarto Sueldo</v>
      </c>
      <c r="AO3773" s="87">
        <v>1083.5</v>
      </c>
      <c r="AP3773" s="88">
        <v>65.66</v>
      </c>
      <c r="AQ3773" s="88">
        <v>0</v>
      </c>
      <c r="AR3773" s="88">
        <v>205.21</v>
      </c>
      <c r="AS3773" s="88">
        <v>90.29</v>
      </c>
      <c r="AT3773" s="88">
        <v>90.29</v>
      </c>
      <c r="AU3773" s="88">
        <v>90.29</v>
      </c>
      <c r="AV3773" s="88">
        <v>90.29</v>
      </c>
      <c r="AW3773" s="88">
        <v>90.29</v>
      </c>
      <c r="AX3773" s="88">
        <v>90.29</v>
      </c>
      <c r="AY3773" s="88">
        <v>90.29</v>
      </c>
      <c r="AZ3773" s="88">
        <v>90.29</v>
      </c>
      <c r="BA3773" s="88">
        <v>90.31</v>
      </c>
      <c r="BB3773" s="89">
        <f t="shared" si="231"/>
        <v>1083.4999999999998</v>
      </c>
      <c r="BC3773" s="90" t="str">
        <f t="shared" si="230"/>
        <v>OK</v>
      </c>
      <c r="BD3773" s="91" t="str">
        <f t="shared" si="232"/>
        <v xml:space="preserve">                  </v>
      </c>
      <c r="BE3773" s="92">
        <f t="shared" si="233"/>
        <v>12</v>
      </c>
    </row>
    <row r="3774" spans="1:57" s="74" customFormat="1" ht="50.1" customHeight="1" x14ac:dyDescent="0.2">
      <c r="A3774" s="78" t="s">
        <v>55</v>
      </c>
      <c r="B3774" s="78" t="s">
        <v>65</v>
      </c>
      <c r="C3774" s="78" t="s">
        <v>1039</v>
      </c>
      <c r="D3774" s="78" t="s">
        <v>606</v>
      </c>
      <c r="E3774" s="79" t="str">
        <f>+IF(C3774&lt;&gt;"",VLOOKUP(MID(C3774,18,5),NIVELES!$A$133:$B$213,2,0),"")</f>
        <v>ZAMORA_CHINCHIPE</v>
      </c>
      <c r="F3774" s="80" t="s">
        <v>275</v>
      </c>
      <c r="G3774" s="81" t="str">
        <f>+IF(F3774&lt;&gt;"",VLOOKUP(F3774,NIVELES!$A$246:$C$464,3,0),"")</f>
        <v>SUR</v>
      </c>
      <c r="H3774" s="82" t="s">
        <v>1024</v>
      </c>
      <c r="I3774" s="78" t="s">
        <v>3483</v>
      </c>
      <c r="J3774" s="78" t="s">
        <v>3461</v>
      </c>
      <c r="K3774" s="78" t="s">
        <v>3480</v>
      </c>
      <c r="L3774" s="78" t="s">
        <v>2967</v>
      </c>
      <c r="M3774" s="78">
        <v>1050</v>
      </c>
      <c r="N3774" s="78" t="s">
        <v>2777</v>
      </c>
      <c r="O3774" s="78" t="s">
        <v>2167</v>
      </c>
      <c r="P3774" s="82">
        <v>12</v>
      </c>
      <c r="Q3774" s="78" t="s">
        <v>2829</v>
      </c>
      <c r="R3774" s="82">
        <v>1</v>
      </c>
      <c r="S3774" s="82">
        <v>1</v>
      </c>
      <c r="T3774" s="82">
        <v>1</v>
      </c>
      <c r="U3774" s="82">
        <v>1</v>
      </c>
      <c r="V3774" s="82">
        <v>1</v>
      </c>
      <c r="W3774" s="82">
        <v>1</v>
      </c>
      <c r="X3774" s="82">
        <v>1</v>
      </c>
      <c r="Y3774" s="82">
        <v>1</v>
      </c>
      <c r="Z3774" s="82">
        <v>1</v>
      </c>
      <c r="AA3774" s="82">
        <v>1</v>
      </c>
      <c r="AB3774" s="82">
        <v>1</v>
      </c>
      <c r="AC3774" s="82">
        <v>1</v>
      </c>
      <c r="AD3774" s="85" t="str">
        <f>IF(A3774&lt;&gt;"",IF(D3774="DIRECCIÓN_DE_TRANSFERENCIAS","280 0031",VLOOKUP(C3774,NIVELES!$A$14:$B$105,2,0)),"")</f>
        <v>280 7510</v>
      </c>
      <c r="AE3774" s="86" t="s">
        <v>322</v>
      </c>
      <c r="AF3774" s="86" t="s">
        <v>544</v>
      </c>
      <c r="AG3774" s="79" t="str">
        <f>+IF(AF3774&lt;&gt;"",VLOOKUP(AF3774,NIVELES!$A$666:$B$673,2,0),"")</f>
        <v>PROTECCIÓN_SOCIAL_A_LA_FAMILIA._ASEGURAMIENTO_NO_CONTRIBUTIVO_E_INCLUSIÓN_ECONÓMICA_Y_MOVILIDAD_SOCIAL</v>
      </c>
      <c r="AH3774" s="78" t="s">
        <v>514</v>
      </c>
      <c r="AI3774" s="79" t="str">
        <f>IF(AH3774&lt;&gt;"",VLOOKUP(CONCATENATE(AG3774,AH3774),NIVELES!$B$676:$C$745,2,0),"")</f>
        <v>Inclusión Económica Y Movilidad Social</v>
      </c>
      <c r="AJ3774" s="78" t="s">
        <v>517</v>
      </c>
      <c r="AK3774" s="79" t="str">
        <f>+IF(AJ3774&lt;&gt;"",VLOOKUP(AJ3774,NIVELES!$A$816:$B$892,2,0),"")</f>
        <v>NO APLICA</v>
      </c>
      <c r="AL3774" s="78" t="s">
        <v>553</v>
      </c>
      <c r="AM3774" s="78">
        <v>510510</v>
      </c>
      <c r="AN3774" s="79" t="str">
        <f>IF(AM3774&lt;&gt;"",+VLOOKUP(AM3774,NIVELES!$A$1652:$B$2466,2,0),"")</f>
        <v>Servicios Personales por Contrato</v>
      </c>
      <c r="AO3774" s="87">
        <v>18436</v>
      </c>
      <c r="AP3774" s="88">
        <v>1676</v>
      </c>
      <c r="AQ3774" s="88">
        <v>0</v>
      </c>
      <c r="AR3774" s="88">
        <v>2932.99</v>
      </c>
      <c r="AS3774" s="88">
        <v>1536.33</v>
      </c>
      <c r="AT3774" s="88">
        <v>1536.33</v>
      </c>
      <c r="AU3774" s="88">
        <v>1536.33</v>
      </c>
      <c r="AV3774" s="88">
        <v>1536.33</v>
      </c>
      <c r="AW3774" s="88">
        <v>1536.33</v>
      </c>
      <c r="AX3774" s="88">
        <v>1536.33</v>
      </c>
      <c r="AY3774" s="88">
        <v>1536.33</v>
      </c>
      <c r="AZ3774" s="88">
        <v>1536.33</v>
      </c>
      <c r="BA3774" s="88">
        <v>1536.37</v>
      </c>
      <c r="BB3774" s="89">
        <f t="shared" si="231"/>
        <v>18435.999999999996</v>
      </c>
      <c r="BC3774" s="90" t="str">
        <f t="shared" si="230"/>
        <v>OK</v>
      </c>
      <c r="BD3774" s="91" t="str">
        <f t="shared" si="232"/>
        <v xml:space="preserve">                  </v>
      </c>
      <c r="BE3774" s="92">
        <f t="shared" si="233"/>
        <v>12</v>
      </c>
    </row>
    <row r="3775" spans="1:57" s="74" customFormat="1" ht="50.1" customHeight="1" x14ac:dyDescent="0.2">
      <c r="A3775" s="78" t="s">
        <v>55</v>
      </c>
      <c r="B3775" s="78" t="s">
        <v>65</v>
      </c>
      <c r="C3775" s="78" t="s">
        <v>1039</v>
      </c>
      <c r="D3775" s="78" t="s">
        <v>606</v>
      </c>
      <c r="E3775" s="79" t="str">
        <f>+IF(C3775&lt;&gt;"",VLOOKUP(MID(C3775,18,5),NIVELES!$A$133:$B$213,2,0),"")</f>
        <v>ZAMORA_CHINCHIPE</v>
      </c>
      <c r="F3775" s="80" t="s">
        <v>275</v>
      </c>
      <c r="G3775" s="81" t="str">
        <f>+IF(F3775&lt;&gt;"",VLOOKUP(F3775,NIVELES!$A$246:$C$464,3,0),"")</f>
        <v>SUR</v>
      </c>
      <c r="H3775" s="82" t="s">
        <v>1024</v>
      </c>
      <c r="I3775" s="78" t="s">
        <v>3483</v>
      </c>
      <c r="J3775" s="78" t="s">
        <v>3461</v>
      </c>
      <c r="K3775" s="78" t="s">
        <v>3480</v>
      </c>
      <c r="L3775" s="78" t="s">
        <v>2967</v>
      </c>
      <c r="M3775" s="78">
        <v>1050</v>
      </c>
      <c r="N3775" s="78" t="s">
        <v>2777</v>
      </c>
      <c r="O3775" s="78" t="s">
        <v>2167</v>
      </c>
      <c r="P3775" s="82">
        <v>12</v>
      </c>
      <c r="Q3775" s="78" t="s">
        <v>2829</v>
      </c>
      <c r="R3775" s="82">
        <v>1</v>
      </c>
      <c r="S3775" s="82">
        <v>1</v>
      </c>
      <c r="T3775" s="82">
        <v>1</v>
      </c>
      <c r="U3775" s="82">
        <v>1</v>
      </c>
      <c r="V3775" s="82">
        <v>1</v>
      </c>
      <c r="W3775" s="82">
        <v>1</v>
      </c>
      <c r="X3775" s="82">
        <v>1</v>
      </c>
      <c r="Y3775" s="82">
        <v>1</v>
      </c>
      <c r="Z3775" s="82">
        <v>1</v>
      </c>
      <c r="AA3775" s="82">
        <v>1</v>
      </c>
      <c r="AB3775" s="82">
        <v>1</v>
      </c>
      <c r="AC3775" s="82">
        <v>1</v>
      </c>
      <c r="AD3775" s="85" t="str">
        <f>IF(A3775&lt;&gt;"",IF(D3775="DIRECCIÓN_DE_TRANSFERENCIAS","280 0031",VLOOKUP(C3775,NIVELES!$A$14:$B$105,2,0)),"")</f>
        <v>280 7510</v>
      </c>
      <c r="AE3775" s="86" t="s">
        <v>322</v>
      </c>
      <c r="AF3775" s="86" t="s">
        <v>544</v>
      </c>
      <c r="AG3775" s="79" t="str">
        <f>+IF(AF3775&lt;&gt;"",VLOOKUP(AF3775,NIVELES!$A$666:$B$673,2,0),"")</f>
        <v>PROTECCIÓN_SOCIAL_A_LA_FAMILIA._ASEGURAMIENTO_NO_CONTRIBUTIVO_E_INCLUSIÓN_ECONÓMICA_Y_MOVILIDAD_SOCIAL</v>
      </c>
      <c r="AH3775" s="78" t="s">
        <v>514</v>
      </c>
      <c r="AI3775" s="79" t="str">
        <f>IF(AH3775&lt;&gt;"",VLOOKUP(CONCATENATE(AG3775,AH3775),NIVELES!$B$676:$C$745,2,0),"")</f>
        <v>Inclusión Económica Y Movilidad Social</v>
      </c>
      <c r="AJ3775" s="78" t="s">
        <v>517</v>
      </c>
      <c r="AK3775" s="79" t="str">
        <f>+IF(AJ3775&lt;&gt;"",VLOOKUP(AJ3775,NIVELES!$A$816:$B$892,2,0),"")</f>
        <v>NO APLICA</v>
      </c>
      <c r="AL3775" s="78" t="s">
        <v>553</v>
      </c>
      <c r="AM3775" s="78">
        <v>510601</v>
      </c>
      <c r="AN3775" s="79" t="str">
        <f>IF(AM3775&lt;&gt;"",+VLOOKUP(AM3775,NIVELES!$A$1652:$B$2466,2,0),"")</f>
        <v>Aporte Patronal</v>
      </c>
      <c r="AO3775" s="87">
        <v>3872.35</v>
      </c>
      <c r="AP3775" s="88">
        <v>352.03</v>
      </c>
      <c r="AQ3775" s="88">
        <v>0</v>
      </c>
      <c r="AR3775" s="88">
        <v>616.07000000000005</v>
      </c>
      <c r="AS3775" s="88">
        <v>322.7</v>
      </c>
      <c r="AT3775" s="88">
        <v>322.7</v>
      </c>
      <c r="AU3775" s="88">
        <v>322.7</v>
      </c>
      <c r="AV3775" s="88">
        <v>322.7</v>
      </c>
      <c r="AW3775" s="88">
        <v>322.7</v>
      </c>
      <c r="AX3775" s="88">
        <v>322.7</v>
      </c>
      <c r="AY3775" s="88">
        <v>322.7</v>
      </c>
      <c r="AZ3775" s="88">
        <v>322.7</v>
      </c>
      <c r="BA3775" s="88">
        <v>322.64999999999998</v>
      </c>
      <c r="BB3775" s="89">
        <f t="shared" si="231"/>
        <v>3872.3499999999995</v>
      </c>
      <c r="BC3775" s="90" t="str">
        <f t="shared" si="230"/>
        <v>OK</v>
      </c>
      <c r="BD3775" s="91" t="str">
        <f t="shared" si="232"/>
        <v xml:space="preserve">                  </v>
      </c>
      <c r="BE3775" s="92">
        <f t="shared" si="233"/>
        <v>12</v>
      </c>
    </row>
    <row r="3776" spans="1:57" s="74" customFormat="1" ht="50.1" customHeight="1" x14ac:dyDescent="0.2">
      <c r="A3776" s="78" t="s">
        <v>55</v>
      </c>
      <c r="B3776" s="78" t="s">
        <v>65</v>
      </c>
      <c r="C3776" s="78" t="s">
        <v>1039</v>
      </c>
      <c r="D3776" s="78" t="s">
        <v>606</v>
      </c>
      <c r="E3776" s="79" t="str">
        <f>+IF(C3776&lt;&gt;"",VLOOKUP(MID(C3776,18,5),NIVELES!$A$133:$B$213,2,0),"")</f>
        <v>ZAMORA_CHINCHIPE</v>
      </c>
      <c r="F3776" s="80" t="s">
        <v>275</v>
      </c>
      <c r="G3776" s="81" t="str">
        <f>+IF(F3776&lt;&gt;"",VLOOKUP(F3776,NIVELES!$A$246:$C$464,3,0),"")</f>
        <v>SUR</v>
      </c>
      <c r="H3776" s="82" t="s">
        <v>1024</v>
      </c>
      <c r="I3776" s="78" t="s">
        <v>3483</v>
      </c>
      <c r="J3776" s="78" t="s">
        <v>3461</v>
      </c>
      <c r="K3776" s="78" t="s">
        <v>3480</v>
      </c>
      <c r="L3776" s="78" t="s">
        <v>2967</v>
      </c>
      <c r="M3776" s="78">
        <v>1050</v>
      </c>
      <c r="N3776" s="78" t="s">
        <v>2777</v>
      </c>
      <c r="O3776" s="78" t="s">
        <v>2167</v>
      </c>
      <c r="P3776" s="82">
        <v>12</v>
      </c>
      <c r="Q3776" s="78" t="s">
        <v>2829</v>
      </c>
      <c r="R3776" s="82">
        <v>1</v>
      </c>
      <c r="S3776" s="82">
        <v>1</v>
      </c>
      <c r="T3776" s="82">
        <v>1</v>
      </c>
      <c r="U3776" s="82">
        <v>1</v>
      </c>
      <c r="V3776" s="82">
        <v>1</v>
      </c>
      <c r="W3776" s="82">
        <v>1</v>
      </c>
      <c r="X3776" s="82">
        <v>1</v>
      </c>
      <c r="Y3776" s="82">
        <v>1</v>
      </c>
      <c r="Z3776" s="82">
        <v>1</v>
      </c>
      <c r="AA3776" s="82">
        <v>1</v>
      </c>
      <c r="AB3776" s="82">
        <v>1</v>
      </c>
      <c r="AC3776" s="82">
        <v>1</v>
      </c>
      <c r="AD3776" s="85" t="str">
        <f>IF(A3776&lt;&gt;"",IF(D3776="DIRECCIÓN_DE_TRANSFERENCIAS","280 0031",VLOOKUP(C3776,NIVELES!$A$14:$B$105,2,0)),"")</f>
        <v>280 7510</v>
      </c>
      <c r="AE3776" s="86" t="s">
        <v>322</v>
      </c>
      <c r="AF3776" s="86" t="s">
        <v>544</v>
      </c>
      <c r="AG3776" s="79" t="str">
        <f>+IF(AF3776&lt;&gt;"",VLOOKUP(AF3776,NIVELES!$A$666:$B$673,2,0),"")</f>
        <v>PROTECCIÓN_SOCIAL_A_LA_FAMILIA._ASEGURAMIENTO_NO_CONTRIBUTIVO_E_INCLUSIÓN_ECONÓMICA_Y_MOVILIDAD_SOCIAL</v>
      </c>
      <c r="AH3776" s="78" t="s">
        <v>514</v>
      </c>
      <c r="AI3776" s="79" t="str">
        <f>IF(AH3776&lt;&gt;"",VLOOKUP(CONCATENATE(AG3776,AH3776),NIVELES!$B$676:$C$745,2,0),"")</f>
        <v>Inclusión Económica Y Movilidad Social</v>
      </c>
      <c r="AJ3776" s="78" t="s">
        <v>517</v>
      </c>
      <c r="AK3776" s="79" t="str">
        <f>+IF(AJ3776&lt;&gt;"",VLOOKUP(AJ3776,NIVELES!$A$816:$B$892,2,0),"")</f>
        <v>NO APLICA</v>
      </c>
      <c r="AL3776" s="78" t="s">
        <v>553</v>
      </c>
      <c r="AM3776" s="78">
        <v>510602</v>
      </c>
      <c r="AN3776" s="79" t="str">
        <f>IF(AM3776&lt;&gt;"",+VLOOKUP(AM3776,NIVELES!$A$1652:$B$2466,2,0),"")</f>
        <v>Fondo de Reserva</v>
      </c>
      <c r="AO3776" s="87">
        <v>3344</v>
      </c>
      <c r="AP3776" s="88">
        <v>0</v>
      </c>
      <c r="AQ3776" s="88">
        <v>303.87</v>
      </c>
      <c r="AR3776" s="88">
        <v>532.14</v>
      </c>
      <c r="AS3776" s="88">
        <v>278.67</v>
      </c>
      <c r="AT3776" s="88">
        <v>278.67</v>
      </c>
      <c r="AU3776" s="88">
        <v>278.67</v>
      </c>
      <c r="AV3776" s="88">
        <v>278.67</v>
      </c>
      <c r="AW3776" s="88">
        <v>278.67</v>
      </c>
      <c r="AX3776" s="88">
        <v>278.67</v>
      </c>
      <c r="AY3776" s="88">
        <v>278.67</v>
      </c>
      <c r="AZ3776" s="88">
        <v>278.67</v>
      </c>
      <c r="BA3776" s="88">
        <v>278.63</v>
      </c>
      <c r="BB3776" s="89">
        <f t="shared" si="231"/>
        <v>3344.0000000000005</v>
      </c>
      <c r="BC3776" s="90" t="str">
        <f t="shared" si="230"/>
        <v>OK</v>
      </c>
      <c r="BD3776" s="91" t="str">
        <f t="shared" si="232"/>
        <v xml:space="preserve">                  </v>
      </c>
      <c r="BE3776" s="92">
        <f t="shared" si="233"/>
        <v>12</v>
      </c>
    </row>
    <row r="3777" spans="1:57" s="74" customFormat="1" ht="50.1" customHeight="1" x14ac:dyDescent="0.2">
      <c r="A3777" s="78" t="s">
        <v>55</v>
      </c>
      <c r="B3777" s="78" t="s">
        <v>65</v>
      </c>
      <c r="C3777" s="78" t="s">
        <v>1039</v>
      </c>
      <c r="D3777" s="78" t="s">
        <v>605</v>
      </c>
      <c r="E3777" s="79" t="str">
        <f>+IF(C3777&lt;&gt;"",VLOOKUP(MID(C3777,18,5),NIVELES!$A$133:$B$213,2,0),"")</f>
        <v>ZAMORA_CHINCHIPE</v>
      </c>
      <c r="F3777" s="80" t="s">
        <v>275</v>
      </c>
      <c r="G3777" s="81" t="str">
        <f>+IF(F3777&lt;&gt;"",VLOOKUP(F3777,NIVELES!$A$246:$C$464,3,0),"")</f>
        <v>SUR</v>
      </c>
      <c r="H3777" s="82" t="s">
        <v>1024</v>
      </c>
      <c r="I3777" s="78" t="s">
        <v>3468</v>
      </c>
      <c r="J3777" s="78" t="s">
        <v>1078</v>
      </c>
      <c r="K3777" s="78" t="s">
        <v>3484</v>
      </c>
      <c r="L3777" s="78" t="s">
        <v>3428</v>
      </c>
      <c r="M3777" s="78">
        <v>55</v>
      </c>
      <c r="N3777" s="78" t="s">
        <v>2271</v>
      </c>
      <c r="O3777" s="78" t="s">
        <v>2272</v>
      </c>
      <c r="P3777" s="82">
        <v>4</v>
      </c>
      <c r="Q3777" s="78" t="s">
        <v>2200</v>
      </c>
      <c r="R3777" s="82"/>
      <c r="S3777" s="82">
        <v>1</v>
      </c>
      <c r="T3777" s="82"/>
      <c r="U3777" s="82">
        <v>1</v>
      </c>
      <c r="V3777" s="82"/>
      <c r="W3777" s="82"/>
      <c r="X3777" s="82">
        <v>1</v>
      </c>
      <c r="Y3777" s="82"/>
      <c r="Z3777" s="82"/>
      <c r="AA3777" s="82">
        <v>1</v>
      </c>
      <c r="AB3777" s="82"/>
      <c r="AC3777" s="82"/>
      <c r="AD3777" s="85" t="str">
        <f>IF(A3777&lt;&gt;"",IF(D3777="DIRECCIÓN_DE_TRANSFERENCIAS","280 0031",VLOOKUP(C3777,NIVELES!$A$14:$B$105,2,0)),"")</f>
        <v>280 7510</v>
      </c>
      <c r="AE3777" s="86" t="s">
        <v>322</v>
      </c>
      <c r="AF3777" s="86" t="s">
        <v>545</v>
      </c>
      <c r="AG3777" s="79" t="str">
        <f>+IF(AF3777&lt;&gt;"",VLOOKUP(AF3777,NIVELES!$A$666:$B$673,2,0),"")</f>
        <v>SERVICIOS_DE_ATENCIÓN_GERONTOLÓGICA</v>
      </c>
      <c r="AH3777" s="78" t="s">
        <v>453</v>
      </c>
      <c r="AI3777" s="79" t="str">
        <f>IF(AH3777&lt;&gt;"",VLOOKUP(CONCATENATE(AG3777,AH3777),NIVELES!$B$676:$C$745,2,0),"")</f>
        <v xml:space="preserve">Subvenciones Para Contribuir El Cuidado De Las Personas Adultas Mayores  Atendidos  A Traves De  Terceros Sean Públicos O Privados </v>
      </c>
      <c r="AJ3777" s="78" t="s">
        <v>380</v>
      </c>
      <c r="AK3777" s="79" t="str">
        <f>+IF(AJ3777&lt;&gt;"",VLOOKUP(AJ3777,NIVELES!$A$816:$B$892,2,0),"")</f>
        <v>PROMOVER PRÁCTICAS DE CUIDADO A LAS PERSONAS ADULTAS MAYORES BAJO PARÁMETROS DE CALIDAD Y CALIDEZ</v>
      </c>
      <c r="AL3777" s="78" t="s">
        <v>556</v>
      </c>
      <c r="AM3777" s="78">
        <v>580204</v>
      </c>
      <c r="AN3777" s="79" t="str">
        <f>IF(AM3777&lt;&gt;"",+VLOOKUP(AM3777,NIVELES!$A$1652:$B$2466,2,0),"")</f>
        <v>Al Sector Privado no Financiero</v>
      </c>
      <c r="AO3777" s="87">
        <v>221049.92</v>
      </c>
      <c r="AP3777" s="88">
        <v>0</v>
      </c>
      <c r="AQ3777" s="88">
        <v>0</v>
      </c>
      <c r="AR3777" s="88">
        <v>55262.48</v>
      </c>
      <c r="AS3777" s="88">
        <v>55262.48</v>
      </c>
      <c r="AT3777" s="88"/>
      <c r="AU3777" s="88"/>
      <c r="AV3777" s="88">
        <v>55262.48</v>
      </c>
      <c r="AW3777" s="88"/>
      <c r="AX3777" s="88"/>
      <c r="AY3777" s="88">
        <v>55262.48</v>
      </c>
      <c r="AZ3777" s="88"/>
      <c r="BA3777" s="88"/>
      <c r="BB3777" s="89">
        <f t="shared" si="231"/>
        <v>221049.92</v>
      </c>
      <c r="BC3777" s="90" t="str">
        <f t="shared" si="230"/>
        <v>OK</v>
      </c>
      <c r="BD3777" s="91" t="str">
        <f t="shared" si="232"/>
        <v xml:space="preserve">                  </v>
      </c>
      <c r="BE3777" s="92">
        <f t="shared" si="233"/>
        <v>4</v>
      </c>
    </row>
    <row r="3778" spans="1:57" s="74" customFormat="1" ht="50.1" customHeight="1" x14ac:dyDescent="0.2">
      <c r="A3778" s="78" t="s">
        <v>55</v>
      </c>
      <c r="B3778" s="78" t="s">
        <v>65</v>
      </c>
      <c r="C3778" s="78" t="s">
        <v>1039</v>
      </c>
      <c r="D3778" s="78" t="s">
        <v>605</v>
      </c>
      <c r="E3778" s="79" t="str">
        <f>+IF(C3778&lt;&gt;"",VLOOKUP(MID(C3778,18,5),NIVELES!$A$133:$B$213,2,0),"")</f>
        <v>ZAMORA_CHINCHIPE</v>
      </c>
      <c r="F3778" s="80" t="s">
        <v>275</v>
      </c>
      <c r="G3778" s="81" t="str">
        <f>+IF(F3778&lt;&gt;"",VLOOKUP(F3778,NIVELES!$A$246:$C$464,3,0),"")</f>
        <v>SUR</v>
      </c>
      <c r="H3778" s="82" t="s">
        <v>1024</v>
      </c>
      <c r="I3778" s="78" t="s">
        <v>3460</v>
      </c>
      <c r="J3778" s="78" t="s">
        <v>1078</v>
      </c>
      <c r="K3778" s="78" t="s">
        <v>3469</v>
      </c>
      <c r="L3778" s="78" t="s">
        <v>1791</v>
      </c>
      <c r="M3778" s="78" t="s">
        <v>1791</v>
      </c>
      <c r="N3778" s="78" t="s">
        <v>1791</v>
      </c>
      <c r="O3778" s="78" t="s">
        <v>3485</v>
      </c>
      <c r="P3778" s="82">
        <v>1</v>
      </c>
      <c r="Q3778" s="78" t="s">
        <v>3442</v>
      </c>
      <c r="R3778" s="82"/>
      <c r="S3778" s="82"/>
      <c r="T3778" s="82"/>
      <c r="U3778" s="82"/>
      <c r="V3778" s="82"/>
      <c r="W3778" s="82"/>
      <c r="X3778" s="82"/>
      <c r="Y3778" s="82"/>
      <c r="Z3778" s="82"/>
      <c r="AA3778" s="82"/>
      <c r="AB3778" s="82">
        <v>1</v>
      </c>
      <c r="AC3778" s="82"/>
      <c r="AD3778" s="85" t="str">
        <f>IF(A3778&lt;&gt;"",IF(D3778="DIRECCIÓN_DE_TRANSFERENCIAS","280 0031",VLOOKUP(C3778,NIVELES!$A$14:$B$105,2,0)),"")</f>
        <v>280 7510</v>
      </c>
      <c r="AE3778" s="86" t="s">
        <v>322</v>
      </c>
      <c r="AF3778" s="86" t="s">
        <v>546</v>
      </c>
      <c r="AG3778" s="79" t="str">
        <f>+IF(AF3778&lt;&gt;"",VLOOKUP(AF3778,NIVELES!$A$666:$B$673,2,0),"")</f>
        <v>ATENCIÓN_INTEGRAL_A_PERSONAS_CON_DISCAPACIDAD</v>
      </c>
      <c r="AH3778" s="78" t="s">
        <v>321</v>
      </c>
      <c r="AI3778" s="79" t="str">
        <f>IF(AH3778&lt;&gt;"",VLOOKUP(CONCATENATE(AG3778,AH3778),NIVELES!$B$676:$C$745,2,0),"")</f>
        <v>Centros Indirectos Prestación De Servicio</v>
      </c>
      <c r="AJ3778" s="78" t="s">
        <v>517</v>
      </c>
      <c r="AK3778" s="79" t="str">
        <f>+IF(AJ3778&lt;&gt;"",VLOOKUP(AJ3778,NIVELES!$A$816:$B$892,2,0),"")</f>
        <v>NO APLICA</v>
      </c>
      <c r="AL3778" s="78" t="s">
        <v>554</v>
      </c>
      <c r="AM3778" s="78">
        <v>530249</v>
      </c>
      <c r="AN3778" s="79" t="str">
        <f>IF(AM3778&lt;&gt;"",+VLOOKUP(AM3778,NIVELES!$A$1652:$B$2466,2,0),"")</f>
        <v>Eventos Públicos Promocionales</v>
      </c>
      <c r="AO3778" s="87">
        <v>1000</v>
      </c>
      <c r="AP3778" s="88"/>
      <c r="AQ3778" s="88">
        <v>0</v>
      </c>
      <c r="AR3778" s="88"/>
      <c r="AS3778" s="88"/>
      <c r="AT3778" s="88"/>
      <c r="AU3778" s="88"/>
      <c r="AV3778" s="88"/>
      <c r="AW3778" s="88"/>
      <c r="AX3778" s="88"/>
      <c r="AY3778" s="88"/>
      <c r="AZ3778" s="88">
        <v>1000</v>
      </c>
      <c r="BA3778" s="88"/>
      <c r="BB3778" s="89">
        <f t="shared" si="231"/>
        <v>1000</v>
      </c>
      <c r="BC3778" s="90" t="str">
        <f t="shared" si="230"/>
        <v>OK</v>
      </c>
      <c r="BD3778" s="91" t="str">
        <f t="shared" si="232"/>
        <v xml:space="preserve">                  </v>
      </c>
      <c r="BE3778" s="92">
        <f t="shared" si="233"/>
        <v>1</v>
      </c>
    </row>
    <row r="3779" spans="1:57" s="74" customFormat="1" ht="50.1" customHeight="1" x14ac:dyDescent="0.2">
      <c r="A3779" s="78" t="s">
        <v>55</v>
      </c>
      <c r="B3779" s="78" t="s">
        <v>65</v>
      </c>
      <c r="C3779" s="78" t="s">
        <v>1039</v>
      </c>
      <c r="D3779" s="78" t="s">
        <v>605</v>
      </c>
      <c r="E3779" s="79" t="str">
        <f>+IF(C3779&lt;&gt;"",VLOOKUP(MID(C3779,18,5),NIVELES!$A$133:$B$213,2,0),"")</f>
        <v>ZAMORA_CHINCHIPE</v>
      </c>
      <c r="F3779" s="80" t="s">
        <v>275</v>
      </c>
      <c r="G3779" s="81" t="str">
        <f>+IF(F3779&lt;&gt;"",VLOOKUP(F3779,NIVELES!$A$246:$C$464,3,0),"")</f>
        <v>SUR</v>
      </c>
      <c r="H3779" s="82" t="s">
        <v>1024</v>
      </c>
      <c r="I3779" s="78" t="s">
        <v>3460</v>
      </c>
      <c r="J3779" s="78" t="s">
        <v>1078</v>
      </c>
      <c r="K3779" s="78" t="s">
        <v>3469</v>
      </c>
      <c r="L3779" s="78" t="s">
        <v>1791</v>
      </c>
      <c r="M3779" s="78" t="s">
        <v>1791</v>
      </c>
      <c r="N3779" s="78" t="s">
        <v>1791</v>
      </c>
      <c r="O3779" s="78" t="s">
        <v>3486</v>
      </c>
      <c r="P3779" s="82">
        <v>8</v>
      </c>
      <c r="Q3779" s="78" t="s">
        <v>3442</v>
      </c>
      <c r="R3779" s="82">
        <v>1</v>
      </c>
      <c r="S3779" s="82">
        <v>1</v>
      </c>
      <c r="T3779" s="82">
        <v>1</v>
      </c>
      <c r="U3779" s="82">
        <v>1</v>
      </c>
      <c r="V3779" s="82">
        <v>1</v>
      </c>
      <c r="W3779" s="82">
        <v>1</v>
      </c>
      <c r="X3779" s="82">
        <v>1</v>
      </c>
      <c r="Y3779" s="82">
        <v>1</v>
      </c>
      <c r="Z3779" s="82"/>
      <c r="AA3779" s="82"/>
      <c r="AB3779" s="82"/>
      <c r="AC3779" s="82"/>
      <c r="AD3779" s="85" t="str">
        <f>IF(A3779&lt;&gt;"",IF(D3779="DIRECCIÓN_DE_TRANSFERENCIAS","280 0031",VLOOKUP(C3779,NIVELES!$A$14:$B$105,2,0)),"")</f>
        <v>280 7510</v>
      </c>
      <c r="AE3779" s="86" t="s">
        <v>322</v>
      </c>
      <c r="AF3779" s="86" t="s">
        <v>546</v>
      </c>
      <c r="AG3779" s="79" t="str">
        <f>+IF(AF3779&lt;&gt;"",VLOOKUP(AF3779,NIVELES!$A$666:$B$673,2,0),"")</f>
        <v>ATENCIÓN_INTEGRAL_A_PERSONAS_CON_DISCAPACIDAD</v>
      </c>
      <c r="AH3779" s="78" t="s">
        <v>321</v>
      </c>
      <c r="AI3779" s="79" t="str">
        <f>IF(AH3779&lt;&gt;"",VLOOKUP(CONCATENATE(AG3779,AH3779),NIVELES!$B$676:$C$745,2,0),"")</f>
        <v>Centros Indirectos Prestación De Servicio</v>
      </c>
      <c r="AJ3779" s="78" t="s">
        <v>517</v>
      </c>
      <c r="AK3779" s="79" t="str">
        <f>+IF(AJ3779&lt;&gt;"",VLOOKUP(AJ3779,NIVELES!$A$816:$B$892,2,0),"")</f>
        <v>NO APLICA</v>
      </c>
      <c r="AL3779" s="78" t="s">
        <v>554</v>
      </c>
      <c r="AM3779" s="78">
        <v>530301</v>
      </c>
      <c r="AN3779" s="79" t="str">
        <f>IF(AM3779&lt;&gt;"",+VLOOKUP(AM3779,NIVELES!$A$1652:$B$2466,2,0),"")</f>
        <v>Pasajes al Interior</v>
      </c>
      <c r="AO3779" s="87">
        <v>60</v>
      </c>
      <c r="AP3779" s="88">
        <v>0</v>
      </c>
      <c r="AQ3779" s="88">
        <v>0</v>
      </c>
      <c r="AR3779" s="88">
        <v>22.5</v>
      </c>
      <c r="AS3779" s="88">
        <v>7.5</v>
      </c>
      <c r="AT3779" s="88">
        <v>7.5</v>
      </c>
      <c r="AU3779" s="88">
        <v>7.5</v>
      </c>
      <c r="AV3779" s="88">
        <v>7.5</v>
      </c>
      <c r="AW3779" s="88">
        <v>7.5</v>
      </c>
      <c r="AX3779" s="88"/>
      <c r="AY3779" s="88"/>
      <c r="AZ3779" s="88"/>
      <c r="BA3779" s="88"/>
      <c r="BB3779" s="89">
        <f t="shared" si="231"/>
        <v>60</v>
      </c>
      <c r="BC3779" s="90" t="str">
        <f t="shared" si="230"/>
        <v>OK</v>
      </c>
      <c r="BD3779" s="91" t="str">
        <f t="shared" si="232"/>
        <v xml:space="preserve">                  </v>
      </c>
      <c r="BE3779" s="92">
        <f t="shared" si="233"/>
        <v>8</v>
      </c>
    </row>
    <row r="3780" spans="1:57" s="74" customFormat="1" ht="50.1" customHeight="1" x14ac:dyDescent="0.2">
      <c r="A3780" s="78" t="s">
        <v>55</v>
      </c>
      <c r="B3780" s="78" t="s">
        <v>65</v>
      </c>
      <c r="C3780" s="78" t="s">
        <v>1039</v>
      </c>
      <c r="D3780" s="78" t="s">
        <v>605</v>
      </c>
      <c r="E3780" s="79" t="str">
        <f>+IF(C3780&lt;&gt;"",VLOOKUP(MID(C3780,18,5),NIVELES!$A$133:$B$213,2,0),"")</f>
        <v>ZAMORA_CHINCHIPE</v>
      </c>
      <c r="F3780" s="80" t="s">
        <v>275</v>
      </c>
      <c r="G3780" s="81" t="str">
        <f>+IF(F3780&lt;&gt;"",VLOOKUP(F3780,NIVELES!$A$246:$C$464,3,0),"")</f>
        <v>SUR</v>
      </c>
      <c r="H3780" s="82" t="s">
        <v>1024</v>
      </c>
      <c r="I3780" s="78" t="s">
        <v>3460</v>
      </c>
      <c r="J3780" s="78" t="s">
        <v>1078</v>
      </c>
      <c r="K3780" s="78" t="s">
        <v>3469</v>
      </c>
      <c r="L3780" s="78" t="s">
        <v>1791</v>
      </c>
      <c r="M3780" s="78" t="s">
        <v>1791</v>
      </c>
      <c r="N3780" s="78" t="s">
        <v>1791</v>
      </c>
      <c r="O3780" s="78" t="s">
        <v>3487</v>
      </c>
      <c r="P3780" s="82">
        <v>8</v>
      </c>
      <c r="Q3780" s="78" t="s">
        <v>3442</v>
      </c>
      <c r="R3780" s="82">
        <v>1</v>
      </c>
      <c r="S3780" s="82">
        <v>1</v>
      </c>
      <c r="T3780" s="82">
        <v>1</v>
      </c>
      <c r="U3780" s="82">
        <v>1</v>
      </c>
      <c r="V3780" s="82">
        <v>1</v>
      </c>
      <c r="W3780" s="82">
        <v>1</v>
      </c>
      <c r="X3780" s="82">
        <v>1</v>
      </c>
      <c r="Y3780" s="82">
        <v>1</v>
      </c>
      <c r="Z3780" s="82"/>
      <c r="AA3780" s="82"/>
      <c r="AB3780" s="82"/>
      <c r="AC3780" s="82"/>
      <c r="AD3780" s="85" t="str">
        <f>IF(A3780&lt;&gt;"",IF(D3780="DIRECCIÓN_DE_TRANSFERENCIAS","280 0031",VLOOKUP(C3780,NIVELES!$A$14:$B$105,2,0)),"")</f>
        <v>280 7510</v>
      </c>
      <c r="AE3780" s="86" t="s">
        <v>322</v>
      </c>
      <c r="AF3780" s="86" t="s">
        <v>546</v>
      </c>
      <c r="AG3780" s="79" t="str">
        <f>+IF(AF3780&lt;&gt;"",VLOOKUP(AF3780,NIVELES!$A$666:$B$673,2,0),"")</f>
        <v>ATENCIÓN_INTEGRAL_A_PERSONAS_CON_DISCAPACIDAD</v>
      </c>
      <c r="AH3780" s="78" t="s">
        <v>321</v>
      </c>
      <c r="AI3780" s="79" t="str">
        <f>IF(AH3780&lt;&gt;"",VLOOKUP(CONCATENATE(AG3780,AH3780),NIVELES!$B$676:$C$745,2,0),"")</f>
        <v>Centros Indirectos Prestación De Servicio</v>
      </c>
      <c r="AJ3780" s="78" t="s">
        <v>517</v>
      </c>
      <c r="AK3780" s="79" t="str">
        <f>+IF(AJ3780&lt;&gt;"",VLOOKUP(AJ3780,NIVELES!$A$816:$B$892,2,0),"")</f>
        <v>NO APLICA</v>
      </c>
      <c r="AL3780" s="78" t="s">
        <v>554</v>
      </c>
      <c r="AM3780" s="78">
        <v>530303</v>
      </c>
      <c r="AN3780" s="79" t="str">
        <f>IF(AM3780&lt;&gt;"",+VLOOKUP(AM3780,NIVELES!$A$1652:$B$2466,2,0),"")</f>
        <v>Viáticos y Subsistencias en el Interior</v>
      </c>
      <c r="AO3780" s="87">
        <v>160</v>
      </c>
      <c r="AP3780" s="88">
        <v>0</v>
      </c>
      <c r="AQ3780" s="88">
        <v>0</v>
      </c>
      <c r="AR3780" s="88">
        <v>60</v>
      </c>
      <c r="AS3780" s="88">
        <v>20</v>
      </c>
      <c r="AT3780" s="88">
        <v>20</v>
      </c>
      <c r="AU3780" s="88">
        <v>20</v>
      </c>
      <c r="AV3780" s="88">
        <v>20</v>
      </c>
      <c r="AW3780" s="88">
        <v>20</v>
      </c>
      <c r="AX3780" s="88"/>
      <c r="AY3780" s="88"/>
      <c r="AZ3780" s="88"/>
      <c r="BA3780" s="88"/>
      <c r="BB3780" s="89">
        <f t="shared" si="231"/>
        <v>160</v>
      </c>
      <c r="BC3780" s="90" t="str">
        <f t="shared" si="230"/>
        <v>OK</v>
      </c>
      <c r="BD3780" s="91" t="str">
        <f t="shared" si="232"/>
        <v xml:space="preserve">                  </v>
      </c>
      <c r="BE3780" s="92">
        <f t="shared" si="233"/>
        <v>8</v>
      </c>
    </row>
    <row r="3781" spans="1:57" s="74" customFormat="1" ht="50.1" customHeight="1" x14ac:dyDescent="0.2">
      <c r="A3781" s="78" t="s">
        <v>55</v>
      </c>
      <c r="B3781" s="78" t="s">
        <v>65</v>
      </c>
      <c r="C3781" s="78" t="s">
        <v>1039</v>
      </c>
      <c r="D3781" s="78" t="s">
        <v>605</v>
      </c>
      <c r="E3781" s="79" t="str">
        <f>+IF(C3781&lt;&gt;"",VLOOKUP(MID(C3781,18,5),NIVELES!$A$133:$B$213,2,0),"")</f>
        <v>ZAMORA_CHINCHIPE</v>
      </c>
      <c r="F3781" s="80" t="s">
        <v>275</v>
      </c>
      <c r="G3781" s="81" t="str">
        <f>+IF(F3781&lt;&gt;"",VLOOKUP(F3781,NIVELES!$A$246:$C$464,3,0),"")</f>
        <v>SUR</v>
      </c>
      <c r="H3781" s="82" t="s">
        <v>1024</v>
      </c>
      <c r="I3781" s="78" t="s">
        <v>3468</v>
      </c>
      <c r="J3781" s="78" t="s">
        <v>1078</v>
      </c>
      <c r="K3781" s="78" t="s">
        <v>3469</v>
      </c>
      <c r="L3781" s="78" t="s">
        <v>3206</v>
      </c>
      <c r="M3781" s="78">
        <v>340</v>
      </c>
      <c r="N3781" s="78" t="s">
        <v>3207</v>
      </c>
      <c r="O3781" s="78" t="s">
        <v>2167</v>
      </c>
      <c r="P3781" s="82">
        <v>12</v>
      </c>
      <c r="Q3781" s="78" t="s">
        <v>2829</v>
      </c>
      <c r="R3781" s="82">
        <v>1</v>
      </c>
      <c r="S3781" s="82">
        <v>1</v>
      </c>
      <c r="T3781" s="82">
        <v>1</v>
      </c>
      <c r="U3781" s="82">
        <v>1</v>
      </c>
      <c r="V3781" s="82">
        <v>1</v>
      </c>
      <c r="W3781" s="82">
        <v>1</v>
      </c>
      <c r="X3781" s="82">
        <v>1</v>
      </c>
      <c r="Y3781" s="82">
        <v>1</v>
      </c>
      <c r="Z3781" s="82">
        <v>1</v>
      </c>
      <c r="AA3781" s="82">
        <v>1</v>
      </c>
      <c r="AB3781" s="82">
        <v>1</v>
      </c>
      <c r="AC3781" s="82">
        <v>1</v>
      </c>
      <c r="AD3781" s="85" t="str">
        <f>IF(A3781&lt;&gt;"",IF(D3781="DIRECCIÓN_DE_TRANSFERENCIAS","280 0031",VLOOKUP(C3781,NIVELES!$A$14:$B$105,2,0)),"")</f>
        <v>280 7510</v>
      </c>
      <c r="AE3781" s="86" t="s">
        <v>322</v>
      </c>
      <c r="AF3781" s="86" t="s">
        <v>546</v>
      </c>
      <c r="AG3781" s="79" t="str">
        <f>+IF(AF3781&lt;&gt;"",VLOOKUP(AF3781,NIVELES!$A$666:$B$673,2,0),"")</f>
        <v>ATENCIÓN_INTEGRAL_A_PERSONAS_CON_DISCAPACIDAD</v>
      </c>
      <c r="AH3781" s="78" t="s">
        <v>453</v>
      </c>
      <c r="AI3781" s="79" t="str">
        <f>IF(AH3781&lt;&gt;"",VLOOKUP(CONCATENATE(AG3781,AH3781),NIVELES!$B$676:$C$745,2,0),"")</f>
        <v>Rectoría Inclusión Social</v>
      </c>
      <c r="AJ3781" s="78" t="s">
        <v>517</v>
      </c>
      <c r="AK3781" s="79" t="str">
        <f>+IF(AJ3781&lt;&gt;"",VLOOKUP(AJ3781,NIVELES!$A$816:$B$892,2,0),"")</f>
        <v>NO APLICA</v>
      </c>
      <c r="AL3781" s="78" t="s">
        <v>553</v>
      </c>
      <c r="AM3781" s="78">
        <v>510203</v>
      </c>
      <c r="AN3781" s="79" t="str">
        <f>IF(AM3781&lt;&gt;"",+VLOOKUP(AM3781,NIVELES!$A$1652:$B$2466,2,0),"")</f>
        <v>Decimotercer Sueldo</v>
      </c>
      <c r="AO3781" s="87">
        <v>1111</v>
      </c>
      <c r="AP3781" s="88">
        <v>0</v>
      </c>
      <c r="AQ3781" s="88">
        <v>0</v>
      </c>
      <c r="AR3781" s="88">
        <v>277.74</v>
      </c>
      <c r="AS3781" s="88">
        <v>92.58</v>
      </c>
      <c r="AT3781" s="88">
        <v>92.58</v>
      </c>
      <c r="AU3781" s="88">
        <v>92.58</v>
      </c>
      <c r="AV3781" s="88">
        <v>92.58</v>
      </c>
      <c r="AW3781" s="88">
        <v>92.58</v>
      </c>
      <c r="AX3781" s="88">
        <v>92.58</v>
      </c>
      <c r="AY3781" s="88">
        <v>92.58</v>
      </c>
      <c r="AZ3781" s="88">
        <v>92.58</v>
      </c>
      <c r="BA3781" s="88">
        <v>92.62</v>
      </c>
      <c r="BB3781" s="89">
        <f t="shared" si="231"/>
        <v>1111.0000000000002</v>
      </c>
      <c r="BC3781" s="90" t="str">
        <f t="shared" si="230"/>
        <v>OK</v>
      </c>
      <c r="BD3781" s="91" t="str">
        <f t="shared" si="232"/>
        <v xml:space="preserve">                  </v>
      </c>
      <c r="BE3781" s="92">
        <f t="shared" si="233"/>
        <v>12</v>
      </c>
    </row>
    <row r="3782" spans="1:57" s="74" customFormat="1" ht="50.1" customHeight="1" x14ac:dyDescent="0.2">
      <c r="A3782" s="78" t="s">
        <v>55</v>
      </c>
      <c r="B3782" s="78" t="s">
        <v>65</v>
      </c>
      <c r="C3782" s="78" t="s">
        <v>1039</v>
      </c>
      <c r="D3782" s="78" t="s">
        <v>605</v>
      </c>
      <c r="E3782" s="79" t="str">
        <f>+IF(C3782&lt;&gt;"",VLOOKUP(MID(C3782,18,5),NIVELES!$A$133:$B$213,2,0),"")</f>
        <v>ZAMORA_CHINCHIPE</v>
      </c>
      <c r="F3782" s="80" t="s">
        <v>275</v>
      </c>
      <c r="G3782" s="81" t="str">
        <f>+IF(F3782&lt;&gt;"",VLOOKUP(F3782,NIVELES!$A$246:$C$464,3,0),"")</f>
        <v>SUR</v>
      </c>
      <c r="H3782" s="82" t="s">
        <v>1024</v>
      </c>
      <c r="I3782" s="78" t="s">
        <v>3468</v>
      </c>
      <c r="J3782" s="78" t="s">
        <v>1078</v>
      </c>
      <c r="K3782" s="78" t="s">
        <v>3469</v>
      </c>
      <c r="L3782" s="78" t="s">
        <v>3206</v>
      </c>
      <c r="M3782" s="78">
        <v>340</v>
      </c>
      <c r="N3782" s="78" t="s">
        <v>3207</v>
      </c>
      <c r="O3782" s="78" t="s">
        <v>2167</v>
      </c>
      <c r="P3782" s="82">
        <v>12</v>
      </c>
      <c r="Q3782" s="78" t="s">
        <v>2829</v>
      </c>
      <c r="R3782" s="82">
        <v>1</v>
      </c>
      <c r="S3782" s="82">
        <v>1</v>
      </c>
      <c r="T3782" s="82">
        <v>1</v>
      </c>
      <c r="U3782" s="82">
        <v>1</v>
      </c>
      <c r="V3782" s="82">
        <v>1</v>
      </c>
      <c r="W3782" s="82">
        <v>1</v>
      </c>
      <c r="X3782" s="82">
        <v>1</v>
      </c>
      <c r="Y3782" s="82">
        <v>1</v>
      </c>
      <c r="Z3782" s="82">
        <v>1</v>
      </c>
      <c r="AA3782" s="82">
        <v>1</v>
      </c>
      <c r="AB3782" s="82">
        <v>1</v>
      </c>
      <c r="AC3782" s="82">
        <v>1</v>
      </c>
      <c r="AD3782" s="85" t="str">
        <f>IF(A3782&lt;&gt;"",IF(D3782="DIRECCIÓN_DE_TRANSFERENCIAS","280 0031",VLOOKUP(C3782,NIVELES!$A$14:$B$105,2,0)),"")</f>
        <v>280 7510</v>
      </c>
      <c r="AE3782" s="86" t="s">
        <v>322</v>
      </c>
      <c r="AF3782" s="86" t="s">
        <v>546</v>
      </c>
      <c r="AG3782" s="79" t="str">
        <f>+IF(AF3782&lt;&gt;"",VLOOKUP(AF3782,NIVELES!$A$666:$B$673,2,0),"")</f>
        <v>ATENCIÓN_INTEGRAL_A_PERSONAS_CON_DISCAPACIDAD</v>
      </c>
      <c r="AH3782" s="78" t="s">
        <v>453</v>
      </c>
      <c r="AI3782" s="79" t="str">
        <f>IF(AH3782&lt;&gt;"",VLOOKUP(CONCATENATE(AG3782,AH3782),NIVELES!$B$676:$C$745,2,0),"")</f>
        <v>Rectoría Inclusión Social</v>
      </c>
      <c r="AJ3782" s="78" t="s">
        <v>517</v>
      </c>
      <c r="AK3782" s="79" t="str">
        <f>+IF(AJ3782&lt;&gt;"",VLOOKUP(AJ3782,NIVELES!$A$816:$B$892,2,0),"")</f>
        <v>NO APLICA</v>
      </c>
      <c r="AL3782" s="78" t="s">
        <v>553</v>
      </c>
      <c r="AM3782" s="78">
        <v>510204</v>
      </c>
      <c r="AN3782" s="79" t="str">
        <f>IF(AM3782&lt;&gt;"",+VLOOKUP(AM3782,NIVELES!$A$1652:$B$2466,2,0),"")</f>
        <v>Decimocuarto Sueldo</v>
      </c>
      <c r="AO3782" s="87">
        <v>361.17</v>
      </c>
      <c r="AP3782" s="88">
        <v>0</v>
      </c>
      <c r="AQ3782" s="88">
        <v>0</v>
      </c>
      <c r="AR3782" s="88">
        <v>90.27</v>
      </c>
      <c r="AS3782" s="88">
        <v>30.09</v>
      </c>
      <c r="AT3782" s="88">
        <v>30.09</v>
      </c>
      <c r="AU3782" s="88">
        <v>30.09</v>
      </c>
      <c r="AV3782" s="88">
        <v>30.09</v>
      </c>
      <c r="AW3782" s="88">
        <v>30.09</v>
      </c>
      <c r="AX3782" s="88">
        <v>30.09</v>
      </c>
      <c r="AY3782" s="88">
        <v>30.09</v>
      </c>
      <c r="AZ3782" s="88">
        <v>30.09</v>
      </c>
      <c r="BA3782" s="88">
        <v>30.18</v>
      </c>
      <c r="BB3782" s="89">
        <f t="shared" si="231"/>
        <v>361.16999999999996</v>
      </c>
      <c r="BC3782" s="90" t="str">
        <f t="shared" si="230"/>
        <v>OK</v>
      </c>
      <c r="BD3782" s="91" t="str">
        <f t="shared" si="232"/>
        <v xml:space="preserve">                  </v>
      </c>
      <c r="BE3782" s="92">
        <f t="shared" si="233"/>
        <v>12</v>
      </c>
    </row>
    <row r="3783" spans="1:57" s="74" customFormat="1" ht="50.1" customHeight="1" x14ac:dyDescent="0.2">
      <c r="A3783" s="78" t="s">
        <v>55</v>
      </c>
      <c r="B3783" s="78" t="s">
        <v>65</v>
      </c>
      <c r="C3783" s="78" t="s">
        <v>1039</v>
      </c>
      <c r="D3783" s="78" t="s">
        <v>605</v>
      </c>
      <c r="E3783" s="79" t="str">
        <f>+IF(C3783&lt;&gt;"",VLOOKUP(MID(C3783,18,5),NIVELES!$A$133:$B$213,2,0),"")</f>
        <v>ZAMORA_CHINCHIPE</v>
      </c>
      <c r="F3783" s="80" t="s">
        <v>275</v>
      </c>
      <c r="G3783" s="81" t="str">
        <f>+IF(F3783&lt;&gt;"",VLOOKUP(F3783,NIVELES!$A$246:$C$464,3,0),"")</f>
        <v>SUR</v>
      </c>
      <c r="H3783" s="82" t="s">
        <v>1024</v>
      </c>
      <c r="I3783" s="78" t="s">
        <v>3468</v>
      </c>
      <c r="J3783" s="78" t="s">
        <v>1078</v>
      </c>
      <c r="K3783" s="78" t="s">
        <v>3469</v>
      </c>
      <c r="L3783" s="78" t="s">
        <v>3206</v>
      </c>
      <c r="M3783" s="78">
        <v>340</v>
      </c>
      <c r="N3783" s="78" t="s">
        <v>3207</v>
      </c>
      <c r="O3783" s="78" t="s">
        <v>2167</v>
      </c>
      <c r="P3783" s="82">
        <v>12</v>
      </c>
      <c r="Q3783" s="78" t="s">
        <v>2829</v>
      </c>
      <c r="R3783" s="82">
        <v>1</v>
      </c>
      <c r="S3783" s="82">
        <v>1</v>
      </c>
      <c r="T3783" s="82">
        <v>1</v>
      </c>
      <c r="U3783" s="82">
        <v>1</v>
      </c>
      <c r="V3783" s="82">
        <v>1</v>
      </c>
      <c r="W3783" s="82">
        <v>1</v>
      </c>
      <c r="X3783" s="82">
        <v>1</v>
      </c>
      <c r="Y3783" s="82">
        <v>1</v>
      </c>
      <c r="Z3783" s="82">
        <v>1</v>
      </c>
      <c r="AA3783" s="82">
        <v>1</v>
      </c>
      <c r="AB3783" s="82">
        <v>1</v>
      </c>
      <c r="AC3783" s="82">
        <v>1</v>
      </c>
      <c r="AD3783" s="85" t="str">
        <f>IF(A3783&lt;&gt;"",IF(D3783="DIRECCIÓN_DE_TRANSFERENCIAS","280 0031",VLOOKUP(C3783,NIVELES!$A$14:$B$105,2,0)),"")</f>
        <v>280 7510</v>
      </c>
      <c r="AE3783" s="86" t="s">
        <v>322</v>
      </c>
      <c r="AF3783" s="86" t="s">
        <v>546</v>
      </c>
      <c r="AG3783" s="79" t="str">
        <f>+IF(AF3783&lt;&gt;"",VLOOKUP(AF3783,NIVELES!$A$666:$B$673,2,0),"")</f>
        <v>ATENCIÓN_INTEGRAL_A_PERSONAS_CON_DISCAPACIDAD</v>
      </c>
      <c r="AH3783" s="78" t="s">
        <v>453</v>
      </c>
      <c r="AI3783" s="79" t="str">
        <f>IF(AH3783&lt;&gt;"",VLOOKUP(CONCATENATE(AG3783,AH3783),NIVELES!$B$676:$C$745,2,0),"")</f>
        <v>Rectoría Inclusión Social</v>
      </c>
      <c r="AJ3783" s="78" t="s">
        <v>517</v>
      </c>
      <c r="AK3783" s="79" t="str">
        <f>+IF(AJ3783&lt;&gt;"",VLOOKUP(AJ3783,NIVELES!$A$816:$B$892,2,0),"")</f>
        <v>NO APLICA</v>
      </c>
      <c r="AL3783" s="78" t="s">
        <v>553</v>
      </c>
      <c r="AM3783" s="78">
        <v>510510</v>
      </c>
      <c r="AN3783" s="79" t="str">
        <f>IF(AM3783&lt;&gt;"",+VLOOKUP(AM3783,NIVELES!$A$1652:$B$2466,2,0),"")</f>
        <v>Servicios Personales por Contrato</v>
      </c>
      <c r="AO3783" s="87">
        <v>13332</v>
      </c>
      <c r="AP3783" s="88">
        <v>1212</v>
      </c>
      <c r="AQ3783" s="88">
        <v>0</v>
      </c>
      <c r="AR3783" s="88">
        <v>2121</v>
      </c>
      <c r="AS3783" s="88">
        <v>1111</v>
      </c>
      <c r="AT3783" s="88">
        <v>1111</v>
      </c>
      <c r="AU3783" s="88">
        <v>1111</v>
      </c>
      <c r="AV3783" s="88">
        <v>1111</v>
      </c>
      <c r="AW3783" s="88">
        <v>1111</v>
      </c>
      <c r="AX3783" s="88">
        <v>1111</v>
      </c>
      <c r="AY3783" s="88">
        <v>1111</v>
      </c>
      <c r="AZ3783" s="88">
        <v>1111</v>
      </c>
      <c r="BA3783" s="88">
        <v>1111</v>
      </c>
      <c r="BB3783" s="89">
        <f t="shared" si="231"/>
        <v>13332</v>
      </c>
      <c r="BC3783" s="90" t="str">
        <f t="shared" ref="BC3783:BC3846" si="234">IF(A3783&lt;&gt;"",IF(AO3783&lt;&gt;"",IF(AO3783=BB3783,"OK",AO3783-BB3783),IF(AND(AO3783="",BB3783=""),"",AO3783-BB3783))," ")</f>
        <v>OK</v>
      </c>
      <c r="BD3783" s="91" t="str">
        <f t="shared" si="232"/>
        <v xml:space="preserve">                  </v>
      </c>
      <c r="BE3783" s="92">
        <f t="shared" si="233"/>
        <v>12</v>
      </c>
    </row>
    <row r="3784" spans="1:57" s="74" customFormat="1" ht="50.1" customHeight="1" x14ac:dyDescent="0.2">
      <c r="A3784" s="78" t="s">
        <v>55</v>
      </c>
      <c r="B3784" s="78" t="s">
        <v>65</v>
      </c>
      <c r="C3784" s="78" t="s">
        <v>1039</v>
      </c>
      <c r="D3784" s="78" t="s">
        <v>605</v>
      </c>
      <c r="E3784" s="79" t="str">
        <f>+IF(C3784&lt;&gt;"",VLOOKUP(MID(C3784,18,5),NIVELES!$A$133:$B$213,2,0),"")</f>
        <v>ZAMORA_CHINCHIPE</v>
      </c>
      <c r="F3784" s="80" t="s">
        <v>275</v>
      </c>
      <c r="G3784" s="81" t="str">
        <f>+IF(F3784&lt;&gt;"",VLOOKUP(F3784,NIVELES!$A$246:$C$464,3,0),"")</f>
        <v>SUR</v>
      </c>
      <c r="H3784" s="82" t="s">
        <v>1024</v>
      </c>
      <c r="I3784" s="78" t="s">
        <v>3468</v>
      </c>
      <c r="J3784" s="78" t="s">
        <v>1078</v>
      </c>
      <c r="K3784" s="78" t="s">
        <v>3469</v>
      </c>
      <c r="L3784" s="78" t="s">
        <v>3206</v>
      </c>
      <c r="M3784" s="78">
        <v>340</v>
      </c>
      <c r="N3784" s="78" t="s">
        <v>3207</v>
      </c>
      <c r="O3784" s="78" t="s">
        <v>2167</v>
      </c>
      <c r="P3784" s="82">
        <v>12</v>
      </c>
      <c r="Q3784" s="78" t="s">
        <v>2829</v>
      </c>
      <c r="R3784" s="82">
        <v>1</v>
      </c>
      <c r="S3784" s="82">
        <v>1</v>
      </c>
      <c r="T3784" s="82">
        <v>1</v>
      </c>
      <c r="U3784" s="82">
        <v>1</v>
      </c>
      <c r="V3784" s="82">
        <v>1</v>
      </c>
      <c r="W3784" s="82">
        <v>1</v>
      </c>
      <c r="X3784" s="82">
        <v>1</v>
      </c>
      <c r="Y3784" s="82">
        <v>1</v>
      </c>
      <c r="Z3784" s="82">
        <v>1</v>
      </c>
      <c r="AA3784" s="82">
        <v>1</v>
      </c>
      <c r="AB3784" s="82">
        <v>1</v>
      </c>
      <c r="AC3784" s="82">
        <v>1</v>
      </c>
      <c r="AD3784" s="85" t="str">
        <f>IF(A3784&lt;&gt;"",IF(D3784="DIRECCIÓN_DE_TRANSFERENCIAS","280 0031",VLOOKUP(C3784,NIVELES!$A$14:$B$105,2,0)),"")</f>
        <v>280 7510</v>
      </c>
      <c r="AE3784" s="86" t="s">
        <v>322</v>
      </c>
      <c r="AF3784" s="86" t="s">
        <v>546</v>
      </c>
      <c r="AG3784" s="79" t="str">
        <f>+IF(AF3784&lt;&gt;"",VLOOKUP(AF3784,NIVELES!$A$666:$B$673,2,0),"")</f>
        <v>ATENCIÓN_INTEGRAL_A_PERSONAS_CON_DISCAPACIDAD</v>
      </c>
      <c r="AH3784" s="78" t="s">
        <v>453</v>
      </c>
      <c r="AI3784" s="79" t="str">
        <f>IF(AH3784&lt;&gt;"",VLOOKUP(CONCATENATE(AG3784,AH3784),NIVELES!$B$676:$C$745,2,0),"")</f>
        <v>Rectoría Inclusión Social</v>
      </c>
      <c r="AJ3784" s="78" t="s">
        <v>517</v>
      </c>
      <c r="AK3784" s="79" t="str">
        <f>+IF(AJ3784&lt;&gt;"",VLOOKUP(AJ3784,NIVELES!$A$816:$B$892,2,0),"")</f>
        <v>NO APLICA</v>
      </c>
      <c r="AL3784" s="78" t="s">
        <v>553</v>
      </c>
      <c r="AM3784" s="78">
        <v>510601</v>
      </c>
      <c r="AN3784" s="79" t="str">
        <f>IF(AM3784&lt;&gt;"",+VLOOKUP(AM3784,NIVELES!$A$1652:$B$2466,2,0),"")</f>
        <v>Aporte Patronal</v>
      </c>
      <c r="AO3784" s="87">
        <v>1286.54</v>
      </c>
      <c r="AP3784" s="88">
        <v>116.96</v>
      </c>
      <c r="AQ3784" s="88">
        <v>0</v>
      </c>
      <c r="AR3784" s="88">
        <v>204.67</v>
      </c>
      <c r="AS3784" s="88">
        <v>107.21</v>
      </c>
      <c r="AT3784" s="88">
        <v>107.21</v>
      </c>
      <c r="AU3784" s="88">
        <v>107.21</v>
      </c>
      <c r="AV3784" s="88">
        <v>107.21</v>
      </c>
      <c r="AW3784" s="88">
        <v>107.21</v>
      </c>
      <c r="AX3784" s="88">
        <v>107.21</v>
      </c>
      <c r="AY3784" s="88">
        <v>107.21</v>
      </c>
      <c r="AZ3784" s="88">
        <v>107.21</v>
      </c>
      <c r="BA3784" s="88">
        <v>107.23</v>
      </c>
      <c r="BB3784" s="89">
        <f t="shared" ref="BB3784:BB3847" si="235">SUBTOTAL(9,AP3784:BA3784)</f>
        <v>1286.5400000000002</v>
      </c>
      <c r="BC3784" s="90" t="str">
        <f t="shared" si="234"/>
        <v>OK</v>
      </c>
      <c r="BD3784" s="91" t="str">
        <f t="shared" ref="BD3784:BD3847" si="236">IF(A3784&lt;&gt;"",IF(A3784="","Escoger Nivel 0",)&amp;" "&amp;(IF(B3784="","Escoger Nivel  1",)&amp;" "&amp;(IF(C3784="","Escoger Nivel 2",)&amp;" "&amp;(IF(D3784="","Escoger Nivel 3",)&amp;" "&amp;(IF(F3784="","Escoger Cantón",)&amp;" "&amp;(IF(I3784="","Escoger Obj. Estratégico Institucional N1",)&amp;" "&amp;(IF(J3784="","Escoger Obj. Especifico N2",)&amp;" "&amp;(IF(K3784="","Escoger Obj. Operativo N4",)&amp;" "&amp;(IF(L3784=""," Llenar Modalidad de Servicio ",)&amp;""&amp;(IF(M3784=""," Llenar Meta de Cobertura ",)&amp;" "&amp;(IF(N3784="","Llenar Indicador",)&amp;" "&amp;(IF(O3784="","Llenar Actividad PAPP",)&amp;" "&amp;(IF(P3784="","Llenar Metas",)&amp;" "&amp;(IF(Q3784="","Llenar Indicador",)&amp;" "&amp;(IF(AF3784="","Escoger Nro. programa",)&amp;" "&amp;(IF(AH3784="","Escoger Nro. Actividad e-Sigef",)&amp;" "&amp;(IF(AK3784="","Escoger direccionamiento de gasto",)&amp;" "&amp;(IF(AL3784="","Escoger Grupo de Gasto",)&amp;" "&amp;(IF(AM3784="","Escoger Item Presupuestario",)&amp;" "&amp;(IF(AO3784="","Llenar valor de actividad",))))))))))))))))))))," ")</f>
        <v xml:space="preserve">                  </v>
      </c>
      <c r="BE3784" s="92">
        <f t="shared" si="233"/>
        <v>12</v>
      </c>
    </row>
    <row r="3785" spans="1:57" s="74" customFormat="1" ht="50.1" customHeight="1" x14ac:dyDescent="0.2">
      <c r="A3785" s="78" t="s">
        <v>55</v>
      </c>
      <c r="B3785" s="78" t="s">
        <v>65</v>
      </c>
      <c r="C3785" s="78" t="s">
        <v>1039</v>
      </c>
      <c r="D3785" s="78" t="s">
        <v>605</v>
      </c>
      <c r="E3785" s="79" t="str">
        <f>+IF(C3785&lt;&gt;"",VLOOKUP(MID(C3785,18,5),NIVELES!$A$133:$B$213,2,0),"")</f>
        <v>ZAMORA_CHINCHIPE</v>
      </c>
      <c r="F3785" s="80" t="s">
        <v>275</v>
      </c>
      <c r="G3785" s="81" t="str">
        <f>+IF(F3785&lt;&gt;"",VLOOKUP(F3785,NIVELES!$A$246:$C$464,3,0),"")</f>
        <v>SUR</v>
      </c>
      <c r="H3785" s="82" t="s">
        <v>1024</v>
      </c>
      <c r="I3785" s="78" t="s">
        <v>3468</v>
      </c>
      <c r="J3785" s="78" t="s">
        <v>1078</v>
      </c>
      <c r="K3785" s="78" t="s">
        <v>3469</v>
      </c>
      <c r="L3785" s="78" t="s">
        <v>3206</v>
      </c>
      <c r="M3785" s="78">
        <v>340</v>
      </c>
      <c r="N3785" s="78" t="s">
        <v>3207</v>
      </c>
      <c r="O3785" s="78" t="s">
        <v>2167</v>
      </c>
      <c r="P3785" s="82">
        <v>12</v>
      </c>
      <c r="Q3785" s="78" t="s">
        <v>2829</v>
      </c>
      <c r="R3785" s="82">
        <v>1</v>
      </c>
      <c r="S3785" s="82">
        <v>1</v>
      </c>
      <c r="T3785" s="82">
        <v>1</v>
      </c>
      <c r="U3785" s="82">
        <v>1</v>
      </c>
      <c r="V3785" s="82">
        <v>1</v>
      </c>
      <c r="W3785" s="82">
        <v>1</v>
      </c>
      <c r="X3785" s="82">
        <v>1</v>
      </c>
      <c r="Y3785" s="82">
        <v>1</v>
      </c>
      <c r="Z3785" s="82">
        <v>1</v>
      </c>
      <c r="AA3785" s="82">
        <v>1</v>
      </c>
      <c r="AB3785" s="82">
        <v>1</v>
      </c>
      <c r="AC3785" s="82">
        <v>1</v>
      </c>
      <c r="AD3785" s="85" t="str">
        <f>IF(A3785&lt;&gt;"",IF(D3785="DIRECCIÓN_DE_TRANSFERENCIAS","280 0031",VLOOKUP(C3785,NIVELES!$A$14:$B$105,2,0)),"")</f>
        <v>280 7510</v>
      </c>
      <c r="AE3785" s="86" t="s">
        <v>322</v>
      </c>
      <c r="AF3785" s="86" t="s">
        <v>546</v>
      </c>
      <c r="AG3785" s="79" t="str">
        <f>+IF(AF3785&lt;&gt;"",VLOOKUP(AF3785,NIVELES!$A$666:$B$673,2,0),"")</f>
        <v>ATENCIÓN_INTEGRAL_A_PERSONAS_CON_DISCAPACIDAD</v>
      </c>
      <c r="AH3785" s="78" t="s">
        <v>453</v>
      </c>
      <c r="AI3785" s="79" t="str">
        <f>IF(AH3785&lt;&gt;"",VLOOKUP(CONCATENATE(AG3785,AH3785),NIVELES!$B$676:$C$745,2,0),"")</f>
        <v>Rectoría Inclusión Social</v>
      </c>
      <c r="AJ3785" s="78" t="s">
        <v>517</v>
      </c>
      <c r="AK3785" s="79" t="str">
        <f>+IF(AJ3785&lt;&gt;"",VLOOKUP(AJ3785,NIVELES!$A$816:$B$892,2,0),"")</f>
        <v>NO APLICA</v>
      </c>
      <c r="AL3785" s="78" t="s">
        <v>553</v>
      </c>
      <c r="AM3785" s="78">
        <v>510602</v>
      </c>
      <c r="AN3785" s="79" t="str">
        <f>IF(AM3785&lt;&gt;"",+VLOOKUP(AM3785,NIVELES!$A$1652:$B$2466,2,0),"")</f>
        <v>Fondo de Reserva</v>
      </c>
      <c r="AO3785" s="87">
        <v>1111</v>
      </c>
      <c r="AP3785" s="88">
        <v>0</v>
      </c>
      <c r="AQ3785" s="88">
        <v>100.96</v>
      </c>
      <c r="AR3785" s="88">
        <v>176.78</v>
      </c>
      <c r="AS3785" s="88">
        <v>92.58</v>
      </c>
      <c r="AT3785" s="88">
        <v>92.58</v>
      </c>
      <c r="AU3785" s="88">
        <v>92.58</v>
      </c>
      <c r="AV3785" s="88">
        <v>92.58</v>
      </c>
      <c r="AW3785" s="88">
        <v>92.58</v>
      </c>
      <c r="AX3785" s="88">
        <v>92.58</v>
      </c>
      <c r="AY3785" s="88">
        <v>92.58</v>
      </c>
      <c r="AZ3785" s="88">
        <v>92.58</v>
      </c>
      <c r="BA3785" s="88">
        <v>92.62</v>
      </c>
      <c r="BB3785" s="89">
        <f t="shared" si="235"/>
        <v>1111.0000000000002</v>
      </c>
      <c r="BC3785" s="90" t="str">
        <f t="shared" si="234"/>
        <v>OK</v>
      </c>
      <c r="BD3785" s="91" t="str">
        <f t="shared" si="236"/>
        <v xml:space="preserve">                  </v>
      </c>
      <c r="BE3785" s="92">
        <f t="shared" ref="BE3785:BE3848" si="237">SUBTOTAL(9,R3785:AC3785)</f>
        <v>12</v>
      </c>
    </row>
    <row r="3786" spans="1:57" s="74" customFormat="1" ht="50.1" customHeight="1" x14ac:dyDescent="0.2">
      <c r="A3786" s="78" t="s">
        <v>55</v>
      </c>
      <c r="B3786" s="78" t="s">
        <v>65</v>
      </c>
      <c r="C3786" s="78" t="s">
        <v>1039</v>
      </c>
      <c r="D3786" s="78" t="s">
        <v>605</v>
      </c>
      <c r="E3786" s="79" t="str">
        <f>+IF(C3786&lt;&gt;"",VLOOKUP(MID(C3786,18,5),NIVELES!$A$133:$B$213,2,0),"")</f>
        <v>ZAMORA_CHINCHIPE</v>
      </c>
      <c r="F3786" s="80" t="s">
        <v>275</v>
      </c>
      <c r="G3786" s="81" t="str">
        <f>+IF(F3786&lt;&gt;"",VLOOKUP(F3786,NIVELES!$A$246:$C$464,3,0),"")</f>
        <v>SUR</v>
      </c>
      <c r="H3786" s="82" t="s">
        <v>1024</v>
      </c>
      <c r="I3786" s="78" t="s">
        <v>3468</v>
      </c>
      <c r="J3786" s="78" t="s">
        <v>1078</v>
      </c>
      <c r="K3786" s="78" t="s">
        <v>3469</v>
      </c>
      <c r="L3786" s="78" t="s">
        <v>3206</v>
      </c>
      <c r="M3786" s="78">
        <v>340</v>
      </c>
      <c r="N3786" s="78" t="s">
        <v>3207</v>
      </c>
      <c r="O3786" s="78" t="s">
        <v>3488</v>
      </c>
      <c r="P3786" s="82">
        <v>8</v>
      </c>
      <c r="Q3786" s="78" t="s">
        <v>3442</v>
      </c>
      <c r="R3786" s="82">
        <v>1</v>
      </c>
      <c r="S3786" s="82">
        <v>1</v>
      </c>
      <c r="T3786" s="82">
        <v>1</v>
      </c>
      <c r="U3786" s="82">
        <v>1</v>
      </c>
      <c r="V3786" s="82">
        <v>1</v>
      </c>
      <c r="W3786" s="82">
        <v>1</v>
      </c>
      <c r="X3786" s="82">
        <v>1</v>
      </c>
      <c r="Y3786" s="82">
        <v>1</v>
      </c>
      <c r="Z3786" s="82"/>
      <c r="AA3786" s="82"/>
      <c r="AB3786" s="82"/>
      <c r="AC3786" s="82"/>
      <c r="AD3786" s="85" t="str">
        <f>IF(A3786&lt;&gt;"",IF(D3786="DIRECCIÓN_DE_TRANSFERENCIAS","280 0031",VLOOKUP(C3786,NIVELES!$A$14:$B$105,2,0)),"")</f>
        <v>280 7510</v>
      </c>
      <c r="AE3786" s="86" t="s">
        <v>322</v>
      </c>
      <c r="AF3786" s="86" t="s">
        <v>546</v>
      </c>
      <c r="AG3786" s="79" t="str">
        <f>+IF(AF3786&lt;&gt;"",VLOOKUP(AF3786,NIVELES!$A$666:$B$673,2,0),"")</f>
        <v>ATENCIÓN_INTEGRAL_A_PERSONAS_CON_DISCAPACIDAD</v>
      </c>
      <c r="AH3786" s="78" t="s">
        <v>453</v>
      </c>
      <c r="AI3786" s="79" t="str">
        <f>IF(AH3786&lt;&gt;"",VLOOKUP(CONCATENATE(AG3786,AH3786),NIVELES!$B$676:$C$745,2,0),"")</f>
        <v>Rectoría Inclusión Social</v>
      </c>
      <c r="AJ3786" s="78" t="s">
        <v>517</v>
      </c>
      <c r="AK3786" s="79" t="str">
        <f>+IF(AJ3786&lt;&gt;"",VLOOKUP(AJ3786,NIVELES!$A$816:$B$892,2,0),"")</f>
        <v>NO APLICA</v>
      </c>
      <c r="AL3786" s="78" t="s">
        <v>554</v>
      </c>
      <c r="AM3786" s="78">
        <v>530301</v>
      </c>
      <c r="AN3786" s="79" t="str">
        <f>IF(AM3786&lt;&gt;"",+VLOOKUP(AM3786,NIVELES!$A$1652:$B$2466,2,0),"")</f>
        <v>Pasajes al Interior</v>
      </c>
      <c r="AO3786" s="87">
        <v>120</v>
      </c>
      <c r="AP3786" s="88">
        <v>0</v>
      </c>
      <c r="AQ3786" s="88">
        <v>0</v>
      </c>
      <c r="AR3786" s="88">
        <v>45</v>
      </c>
      <c r="AS3786" s="88">
        <v>15</v>
      </c>
      <c r="AT3786" s="88">
        <v>15</v>
      </c>
      <c r="AU3786" s="88">
        <v>15</v>
      </c>
      <c r="AV3786" s="88">
        <v>15</v>
      </c>
      <c r="AW3786" s="88">
        <v>15</v>
      </c>
      <c r="AX3786" s="88"/>
      <c r="AY3786" s="88"/>
      <c r="AZ3786" s="88"/>
      <c r="BA3786" s="88"/>
      <c r="BB3786" s="89">
        <f t="shared" si="235"/>
        <v>120</v>
      </c>
      <c r="BC3786" s="90" t="str">
        <f t="shared" si="234"/>
        <v>OK</v>
      </c>
      <c r="BD3786" s="91" t="str">
        <f t="shared" si="236"/>
        <v xml:space="preserve">                  </v>
      </c>
      <c r="BE3786" s="92">
        <f t="shared" si="237"/>
        <v>8</v>
      </c>
    </row>
    <row r="3787" spans="1:57" s="74" customFormat="1" ht="50.1" customHeight="1" x14ac:dyDescent="0.2">
      <c r="A3787" s="78" t="s">
        <v>55</v>
      </c>
      <c r="B3787" s="78" t="s">
        <v>65</v>
      </c>
      <c r="C3787" s="78" t="s">
        <v>1039</v>
      </c>
      <c r="D3787" s="78" t="s">
        <v>605</v>
      </c>
      <c r="E3787" s="79" t="str">
        <f>+IF(C3787&lt;&gt;"",VLOOKUP(MID(C3787,18,5),NIVELES!$A$133:$B$213,2,0),"")</f>
        <v>ZAMORA_CHINCHIPE</v>
      </c>
      <c r="F3787" s="80" t="s">
        <v>275</v>
      </c>
      <c r="G3787" s="81" t="str">
        <f>+IF(F3787&lt;&gt;"",VLOOKUP(F3787,NIVELES!$A$246:$C$464,3,0),"")</f>
        <v>SUR</v>
      </c>
      <c r="H3787" s="82" t="s">
        <v>1024</v>
      </c>
      <c r="I3787" s="78" t="s">
        <v>3468</v>
      </c>
      <c r="J3787" s="78" t="s">
        <v>1078</v>
      </c>
      <c r="K3787" s="78" t="s">
        <v>3469</v>
      </c>
      <c r="L3787" s="78" t="s">
        <v>3206</v>
      </c>
      <c r="M3787" s="78">
        <v>340</v>
      </c>
      <c r="N3787" s="78" t="s">
        <v>3207</v>
      </c>
      <c r="O3787" s="78" t="s">
        <v>3487</v>
      </c>
      <c r="P3787" s="82">
        <v>8</v>
      </c>
      <c r="Q3787" s="78" t="s">
        <v>3442</v>
      </c>
      <c r="R3787" s="82">
        <v>1</v>
      </c>
      <c r="S3787" s="82">
        <v>1</v>
      </c>
      <c r="T3787" s="82">
        <v>1</v>
      </c>
      <c r="U3787" s="82">
        <v>1</v>
      </c>
      <c r="V3787" s="82">
        <v>1</v>
      </c>
      <c r="W3787" s="82">
        <v>1</v>
      </c>
      <c r="X3787" s="82">
        <v>1</v>
      </c>
      <c r="Y3787" s="82">
        <v>1</v>
      </c>
      <c r="Z3787" s="82"/>
      <c r="AA3787" s="82"/>
      <c r="AB3787" s="82"/>
      <c r="AC3787" s="82"/>
      <c r="AD3787" s="85" t="str">
        <f>IF(A3787&lt;&gt;"",IF(D3787="DIRECCIÓN_DE_TRANSFERENCIAS","280 0031",VLOOKUP(C3787,NIVELES!$A$14:$B$105,2,0)),"")</f>
        <v>280 7510</v>
      </c>
      <c r="AE3787" s="86" t="s">
        <v>322</v>
      </c>
      <c r="AF3787" s="86" t="s">
        <v>546</v>
      </c>
      <c r="AG3787" s="79" t="str">
        <f>+IF(AF3787&lt;&gt;"",VLOOKUP(AF3787,NIVELES!$A$666:$B$673,2,0),"")</f>
        <v>ATENCIÓN_INTEGRAL_A_PERSONAS_CON_DISCAPACIDAD</v>
      </c>
      <c r="AH3787" s="78" t="s">
        <v>453</v>
      </c>
      <c r="AI3787" s="79" t="str">
        <f>IF(AH3787&lt;&gt;"",VLOOKUP(CONCATENATE(AG3787,AH3787),NIVELES!$B$676:$C$745,2,0),"")</f>
        <v>Rectoría Inclusión Social</v>
      </c>
      <c r="AJ3787" s="78" t="s">
        <v>517</v>
      </c>
      <c r="AK3787" s="79" t="str">
        <f>+IF(AJ3787&lt;&gt;"",VLOOKUP(AJ3787,NIVELES!$A$816:$B$892,2,0),"")</f>
        <v>NO APLICA</v>
      </c>
      <c r="AL3787" s="78" t="s">
        <v>554</v>
      </c>
      <c r="AM3787" s="78">
        <v>530303</v>
      </c>
      <c r="AN3787" s="79" t="str">
        <f>IF(AM3787&lt;&gt;"",+VLOOKUP(AM3787,NIVELES!$A$1652:$B$2466,2,0),"")</f>
        <v>Viáticos y Subsistencias en el Interior</v>
      </c>
      <c r="AO3787" s="87">
        <v>320</v>
      </c>
      <c r="AP3787" s="88">
        <v>0</v>
      </c>
      <c r="AQ3787" s="88">
        <v>0</v>
      </c>
      <c r="AR3787" s="88">
        <v>120</v>
      </c>
      <c r="AS3787" s="88">
        <v>40</v>
      </c>
      <c r="AT3787" s="88">
        <v>40</v>
      </c>
      <c r="AU3787" s="88">
        <v>40</v>
      </c>
      <c r="AV3787" s="88">
        <v>40</v>
      </c>
      <c r="AW3787" s="88">
        <v>40</v>
      </c>
      <c r="AX3787" s="88"/>
      <c r="AY3787" s="88"/>
      <c r="AZ3787" s="88"/>
      <c r="BA3787" s="88"/>
      <c r="BB3787" s="89">
        <f t="shared" si="235"/>
        <v>320</v>
      </c>
      <c r="BC3787" s="90" t="str">
        <f t="shared" si="234"/>
        <v>OK</v>
      </c>
      <c r="BD3787" s="91" t="str">
        <f t="shared" si="236"/>
        <v xml:space="preserve">                  </v>
      </c>
      <c r="BE3787" s="92">
        <f t="shared" si="237"/>
        <v>8</v>
      </c>
    </row>
    <row r="3788" spans="1:57" s="74" customFormat="1" ht="50.1" customHeight="1" x14ac:dyDescent="0.2">
      <c r="A3788" s="78" t="s">
        <v>55</v>
      </c>
      <c r="B3788" s="78" t="s">
        <v>65</v>
      </c>
      <c r="C3788" s="78" t="s">
        <v>1039</v>
      </c>
      <c r="D3788" s="78" t="s">
        <v>605</v>
      </c>
      <c r="E3788" s="79" t="str">
        <f>+IF(C3788&lt;&gt;"",VLOOKUP(MID(C3788,18,5),NIVELES!$A$133:$B$213,2,0),"")</f>
        <v>ZAMORA_CHINCHIPE</v>
      </c>
      <c r="F3788" s="80" t="s">
        <v>275</v>
      </c>
      <c r="G3788" s="81" t="str">
        <f>+IF(F3788&lt;&gt;"",VLOOKUP(F3788,NIVELES!$A$246:$C$464,3,0),"")</f>
        <v>SUR</v>
      </c>
      <c r="H3788" s="82" t="s">
        <v>1024</v>
      </c>
      <c r="I3788" s="78" t="s">
        <v>3468</v>
      </c>
      <c r="J3788" s="78" t="s">
        <v>1078</v>
      </c>
      <c r="K3788" s="78" t="s">
        <v>3469</v>
      </c>
      <c r="L3788" s="78" t="s">
        <v>3206</v>
      </c>
      <c r="M3788" s="78">
        <v>340</v>
      </c>
      <c r="N3788" s="78" t="s">
        <v>3207</v>
      </c>
      <c r="O3788" s="78" t="s">
        <v>3489</v>
      </c>
      <c r="P3788" s="82">
        <v>4</v>
      </c>
      <c r="Q3788" s="78" t="s">
        <v>3442</v>
      </c>
      <c r="R3788" s="82">
        <v>1</v>
      </c>
      <c r="S3788" s="82">
        <v>1</v>
      </c>
      <c r="T3788" s="82">
        <v>1</v>
      </c>
      <c r="U3788" s="82">
        <v>1</v>
      </c>
      <c r="V3788" s="82">
        <v>1</v>
      </c>
      <c r="W3788" s="82">
        <v>1</v>
      </c>
      <c r="X3788" s="82">
        <v>1</v>
      </c>
      <c r="Y3788" s="82">
        <v>1</v>
      </c>
      <c r="Z3788" s="82"/>
      <c r="AA3788" s="82"/>
      <c r="AB3788" s="82"/>
      <c r="AC3788" s="82"/>
      <c r="AD3788" s="85" t="str">
        <f>IF(A3788&lt;&gt;"",IF(D3788="DIRECCIÓN_DE_TRANSFERENCIAS","280 0031",VLOOKUP(C3788,NIVELES!$A$14:$B$105,2,0)),"")</f>
        <v>280 7510</v>
      </c>
      <c r="AE3788" s="86" t="s">
        <v>322</v>
      </c>
      <c r="AF3788" s="86" t="s">
        <v>546</v>
      </c>
      <c r="AG3788" s="79" t="str">
        <f>+IF(AF3788&lt;&gt;"",VLOOKUP(AF3788,NIVELES!$A$666:$B$673,2,0),"")</f>
        <v>ATENCIÓN_INTEGRAL_A_PERSONAS_CON_DISCAPACIDAD</v>
      </c>
      <c r="AH3788" s="78" t="s">
        <v>453</v>
      </c>
      <c r="AI3788" s="79" t="str">
        <f>IF(AH3788&lt;&gt;"",VLOOKUP(CONCATENATE(AG3788,AH3788),NIVELES!$B$676:$C$745,2,0),"")</f>
        <v>Rectoría Inclusión Social</v>
      </c>
      <c r="AJ3788" s="78" t="s">
        <v>517</v>
      </c>
      <c r="AK3788" s="79" t="str">
        <f>+IF(AJ3788&lt;&gt;"",VLOOKUP(AJ3788,NIVELES!$A$816:$B$892,2,0),"")</f>
        <v>NO APLICA</v>
      </c>
      <c r="AL3788" s="78" t="s">
        <v>554</v>
      </c>
      <c r="AM3788" s="78">
        <v>530505</v>
      </c>
      <c r="AN3788" s="79" t="str">
        <f>IF(AM3788&lt;&gt;"",+VLOOKUP(AM3788,NIVELES!$A$1652:$B$2466,2,0),"")</f>
        <v>Vehículos (Arrendamiento)</v>
      </c>
      <c r="AO3788" s="87">
        <v>14014.88</v>
      </c>
      <c r="AP3788" s="88">
        <v>0</v>
      </c>
      <c r="AQ3788" s="88">
        <v>0</v>
      </c>
      <c r="AR3788" s="88">
        <v>5255.58</v>
      </c>
      <c r="AS3788" s="88">
        <v>1751.86</v>
      </c>
      <c r="AT3788" s="88">
        <v>1751.86</v>
      </c>
      <c r="AU3788" s="88">
        <v>1751.86</v>
      </c>
      <c r="AV3788" s="88">
        <v>1751.86</v>
      </c>
      <c r="AW3788" s="88">
        <v>1751.86</v>
      </c>
      <c r="AX3788" s="88"/>
      <c r="AY3788" s="88"/>
      <c r="AZ3788" s="88"/>
      <c r="BA3788" s="88"/>
      <c r="BB3788" s="89">
        <f t="shared" si="235"/>
        <v>14014.880000000001</v>
      </c>
      <c r="BC3788" s="90" t="str">
        <f t="shared" si="234"/>
        <v>OK</v>
      </c>
      <c r="BD3788" s="91" t="str">
        <f t="shared" si="236"/>
        <v xml:space="preserve">                  </v>
      </c>
      <c r="BE3788" s="92">
        <f t="shared" si="237"/>
        <v>8</v>
      </c>
    </row>
    <row r="3789" spans="1:57" s="74" customFormat="1" ht="50.1" customHeight="1" x14ac:dyDescent="0.2">
      <c r="A3789" s="78" t="s">
        <v>55</v>
      </c>
      <c r="B3789" s="78" t="s">
        <v>65</v>
      </c>
      <c r="C3789" s="78" t="s">
        <v>1039</v>
      </c>
      <c r="D3789" s="78" t="s">
        <v>605</v>
      </c>
      <c r="E3789" s="79" t="str">
        <f>+IF(C3789&lt;&gt;"",VLOOKUP(MID(C3789,18,5),NIVELES!$A$133:$B$213,2,0),"")</f>
        <v>ZAMORA_CHINCHIPE</v>
      </c>
      <c r="F3789" s="80" t="s">
        <v>275</v>
      </c>
      <c r="G3789" s="81" t="str">
        <f>+IF(F3789&lt;&gt;"",VLOOKUP(F3789,NIVELES!$A$246:$C$464,3,0),"")</f>
        <v>SUR</v>
      </c>
      <c r="H3789" s="82" t="s">
        <v>1024</v>
      </c>
      <c r="I3789" s="78" t="s">
        <v>3460</v>
      </c>
      <c r="J3789" s="78" t="s">
        <v>3461</v>
      </c>
      <c r="K3789" s="78" t="s">
        <v>3480</v>
      </c>
      <c r="L3789" s="78" t="s">
        <v>3490</v>
      </c>
      <c r="M3789" s="78">
        <v>390</v>
      </c>
      <c r="N3789" s="78" t="s">
        <v>3491</v>
      </c>
      <c r="O3789" s="78" t="s">
        <v>2525</v>
      </c>
      <c r="P3789" s="82">
        <v>4</v>
      </c>
      <c r="Q3789" s="78" t="s">
        <v>2200</v>
      </c>
      <c r="R3789" s="82"/>
      <c r="S3789" s="82">
        <v>1</v>
      </c>
      <c r="T3789" s="82"/>
      <c r="U3789" s="82">
        <v>1</v>
      </c>
      <c r="V3789" s="82"/>
      <c r="W3789" s="82"/>
      <c r="X3789" s="82">
        <v>1</v>
      </c>
      <c r="Y3789" s="82"/>
      <c r="Z3789" s="82"/>
      <c r="AA3789" s="82">
        <v>1</v>
      </c>
      <c r="AB3789" s="82"/>
      <c r="AC3789" s="82"/>
      <c r="AD3789" s="85" t="str">
        <f>IF(A3789&lt;&gt;"",IF(D3789="DIRECCIÓN_DE_TRANSFERENCIAS","280 0031",VLOOKUP(C3789,NIVELES!$A$14:$B$105,2,0)),"")</f>
        <v>280 7510</v>
      </c>
      <c r="AE3789" s="86" t="s">
        <v>322</v>
      </c>
      <c r="AF3789" s="86" t="s">
        <v>546</v>
      </c>
      <c r="AG3789" s="79" t="str">
        <f>+IF(AF3789&lt;&gt;"",VLOOKUP(AF3789,NIVELES!$A$666:$B$673,2,0),"")</f>
        <v>ATENCIÓN_INTEGRAL_A_PERSONAS_CON_DISCAPACIDAD</v>
      </c>
      <c r="AH3789" s="78" t="s">
        <v>511</v>
      </c>
      <c r="AI3789" s="79" t="str">
        <f>IF(AH3789&lt;&gt;"",VLOOKUP(CONCATENATE(AG3789,AH3789),NIVELES!$B$676:$C$745,2,0),"")</f>
        <v xml:space="preserve"> Prestacion  De  Servicios   Extramurales  - Atención  En  Hogar  Y  Comunidad</v>
      </c>
      <c r="AJ3789" s="78" t="s">
        <v>429</v>
      </c>
      <c r="AK3789" s="79" t="str">
        <f>+IF(AJ3789&lt;&gt;"",VLOOKUP(AJ3789,NIVELES!$A$816:$B$892,2,0),"")</f>
        <v xml:space="preserve">PROMOVER EL RECONOCIMIENTO Y GARANTIA DE LOS DERECHOS DE LAS MUJERES Y HOMBRES CON DISCAPACIDAD,  SU DEBIDA VALORACIÓN Y EL RESPETO A SU DIGNIDAD  </v>
      </c>
      <c r="AL3789" s="78" t="s">
        <v>556</v>
      </c>
      <c r="AM3789" s="78">
        <v>580104</v>
      </c>
      <c r="AN3789" s="79" t="str">
        <f>IF(AM3789&lt;&gt;"",+VLOOKUP(AM3789,NIVELES!$A$1652:$B$2466,2,0),"")</f>
        <v>A Gobiernos Autónomos Descentralizados</v>
      </c>
      <c r="AO3789" s="87">
        <v>155290.20000000001</v>
      </c>
      <c r="AP3789" s="88">
        <v>0</v>
      </c>
      <c r="AQ3789" s="88">
        <v>29863.5</v>
      </c>
      <c r="AR3789" s="88">
        <v>8959.0499999999993</v>
      </c>
      <c r="AS3789" s="88">
        <v>38822.550000000003</v>
      </c>
      <c r="AT3789" s="88"/>
      <c r="AU3789" s="88"/>
      <c r="AV3789" s="88">
        <v>38822.550000000003</v>
      </c>
      <c r="AW3789" s="88"/>
      <c r="AX3789" s="88"/>
      <c r="AY3789" s="88">
        <v>38822.550000000003</v>
      </c>
      <c r="AZ3789" s="88"/>
      <c r="BA3789" s="88"/>
      <c r="BB3789" s="89">
        <f t="shared" si="235"/>
        <v>155290.20000000001</v>
      </c>
      <c r="BC3789" s="90" t="str">
        <f t="shared" si="234"/>
        <v>OK</v>
      </c>
      <c r="BD3789" s="91" t="str">
        <f t="shared" si="236"/>
        <v xml:space="preserve">                  </v>
      </c>
      <c r="BE3789" s="92">
        <f t="shared" si="237"/>
        <v>4</v>
      </c>
    </row>
    <row r="3790" spans="1:57" s="74" customFormat="1" ht="50.1" customHeight="1" x14ac:dyDescent="0.2">
      <c r="A3790" s="78" t="s">
        <v>55</v>
      </c>
      <c r="B3790" s="78" t="s">
        <v>65</v>
      </c>
      <c r="C3790" s="78" t="s">
        <v>1039</v>
      </c>
      <c r="D3790" s="78" t="s">
        <v>605</v>
      </c>
      <c r="E3790" s="79" t="str">
        <f>+IF(C3790&lt;&gt;"",VLOOKUP(MID(C3790,18,5),NIVELES!$A$133:$B$213,2,0),"")</f>
        <v>ZAMORA_CHINCHIPE</v>
      </c>
      <c r="F3790" s="80" t="s">
        <v>289</v>
      </c>
      <c r="G3790" s="81" t="str">
        <f>+IF(F3790&lt;&gt;"",VLOOKUP(F3790,NIVELES!$A$246:$C$464,3,0),"")</f>
        <v>SUR</v>
      </c>
      <c r="H3790" s="82" t="s">
        <v>1024</v>
      </c>
      <c r="I3790" s="78" t="s">
        <v>3460</v>
      </c>
      <c r="J3790" s="78" t="s">
        <v>3461</v>
      </c>
      <c r="K3790" s="78" t="s">
        <v>3480</v>
      </c>
      <c r="L3790" s="78" t="s">
        <v>3492</v>
      </c>
      <c r="M3790" s="78">
        <v>30</v>
      </c>
      <c r="N3790" s="78" t="s">
        <v>3493</v>
      </c>
      <c r="O3790" s="78" t="s">
        <v>2525</v>
      </c>
      <c r="P3790" s="82">
        <v>4</v>
      </c>
      <c r="Q3790" s="78" t="s">
        <v>2200</v>
      </c>
      <c r="R3790" s="82"/>
      <c r="S3790" s="82">
        <v>1</v>
      </c>
      <c r="T3790" s="82"/>
      <c r="U3790" s="82">
        <v>1</v>
      </c>
      <c r="V3790" s="82"/>
      <c r="W3790" s="82"/>
      <c r="X3790" s="82">
        <v>1</v>
      </c>
      <c r="Y3790" s="82"/>
      <c r="Z3790" s="82"/>
      <c r="AA3790" s="82">
        <v>1</v>
      </c>
      <c r="AB3790" s="82"/>
      <c r="AC3790" s="82"/>
      <c r="AD3790" s="85" t="str">
        <f>IF(A3790&lt;&gt;"",IF(D3790="DIRECCIÓN_DE_TRANSFERENCIAS","280 0031",VLOOKUP(C3790,NIVELES!$A$14:$B$105,2,0)),"")</f>
        <v>280 7510</v>
      </c>
      <c r="AE3790" s="86" t="s">
        <v>322</v>
      </c>
      <c r="AF3790" s="86" t="s">
        <v>546</v>
      </c>
      <c r="AG3790" s="79" t="str">
        <f>+IF(AF3790&lt;&gt;"",VLOOKUP(AF3790,NIVELES!$A$666:$B$673,2,0),"")</f>
        <v>ATENCIÓN_INTEGRAL_A_PERSONAS_CON_DISCAPACIDAD</v>
      </c>
      <c r="AH3790" s="78" t="s">
        <v>511</v>
      </c>
      <c r="AI3790" s="79" t="str">
        <f>IF(AH3790&lt;&gt;"",VLOOKUP(CONCATENATE(AG3790,AH3790),NIVELES!$B$676:$C$745,2,0),"")</f>
        <v xml:space="preserve"> Prestacion  De  Servicios   Extramurales  - Atención  En  Hogar  Y  Comunidad</v>
      </c>
      <c r="AJ3790" s="78" t="s">
        <v>429</v>
      </c>
      <c r="AK3790" s="79" t="str">
        <f>+IF(AJ3790&lt;&gt;"",VLOOKUP(AJ3790,NIVELES!$A$816:$B$892,2,0),"")</f>
        <v xml:space="preserve">PROMOVER EL RECONOCIMIENTO Y GARANTIA DE LOS DERECHOS DE LAS MUJERES Y HOMBRES CON DISCAPACIDAD,  SU DEBIDA VALORACIÓN Y EL RESPETO A SU DIGNIDAD  </v>
      </c>
      <c r="AL3790" s="78" t="s">
        <v>556</v>
      </c>
      <c r="AM3790" s="78">
        <v>580104</v>
      </c>
      <c r="AN3790" s="79" t="str">
        <f>IF(AM3790&lt;&gt;"",+VLOOKUP(AM3790,NIVELES!$A$1652:$B$2466,2,0),"")</f>
        <v>A Gobiernos Autónomos Descentralizados</v>
      </c>
      <c r="AO3790" s="87">
        <v>77041.8</v>
      </c>
      <c r="AP3790" s="88">
        <v>0</v>
      </c>
      <c r="AQ3790" s="88">
        <v>0</v>
      </c>
      <c r="AR3790" s="88">
        <v>19250.5</v>
      </c>
      <c r="AS3790" s="88">
        <v>19260.45</v>
      </c>
      <c r="AT3790" s="88"/>
      <c r="AU3790" s="88"/>
      <c r="AV3790" s="88">
        <v>19260.45</v>
      </c>
      <c r="AW3790" s="88"/>
      <c r="AX3790" s="88"/>
      <c r="AY3790" s="88">
        <v>19270.400000000001</v>
      </c>
      <c r="AZ3790" s="88"/>
      <c r="BA3790" s="88"/>
      <c r="BB3790" s="89">
        <f t="shared" si="235"/>
        <v>77041.799999999988</v>
      </c>
      <c r="BC3790" s="90" t="str">
        <f t="shared" si="234"/>
        <v>OK</v>
      </c>
      <c r="BD3790" s="91" t="str">
        <f t="shared" si="236"/>
        <v xml:space="preserve">                  </v>
      </c>
      <c r="BE3790" s="92">
        <f t="shared" si="237"/>
        <v>4</v>
      </c>
    </row>
    <row r="3791" spans="1:57" s="74" customFormat="1" ht="50.1" customHeight="1" x14ac:dyDescent="0.2">
      <c r="A3791" s="78" t="s">
        <v>55</v>
      </c>
      <c r="B3791" s="78" t="s">
        <v>65</v>
      </c>
      <c r="C3791" s="78" t="s">
        <v>1039</v>
      </c>
      <c r="D3791" s="78" t="s">
        <v>605</v>
      </c>
      <c r="E3791" s="79" t="str">
        <f>+IF(C3791&lt;&gt;"",VLOOKUP(MID(C3791,18,5),NIVELES!$A$133:$B$213,2,0),"")</f>
        <v>ZAMORA_CHINCHIPE</v>
      </c>
      <c r="F3791" s="80" t="s">
        <v>275</v>
      </c>
      <c r="G3791" s="81" t="str">
        <f>+IF(F3791&lt;&gt;"",VLOOKUP(F3791,NIVELES!$A$246:$C$464,3,0),"")</f>
        <v>SUR</v>
      </c>
      <c r="H3791" s="82" t="s">
        <v>1024</v>
      </c>
      <c r="I3791" s="78" t="s">
        <v>3460</v>
      </c>
      <c r="J3791" s="78" t="s">
        <v>3461</v>
      </c>
      <c r="K3791" s="78" t="s">
        <v>3480</v>
      </c>
      <c r="L3791" s="78" t="s">
        <v>3490</v>
      </c>
      <c r="M3791" s="78">
        <v>180</v>
      </c>
      <c r="N3791" s="78" t="s">
        <v>3491</v>
      </c>
      <c r="O3791" s="78" t="s">
        <v>2525</v>
      </c>
      <c r="P3791" s="82">
        <v>2</v>
      </c>
      <c r="Q3791" s="78" t="s">
        <v>2200</v>
      </c>
      <c r="R3791" s="82"/>
      <c r="S3791" s="82">
        <v>1</v>
      </c>
      <c r="T3791" s="82"/>
      <c r="U3791" s="82">
        <v>1</v>
      </c>
      <c r="V3791" s="82"/>
      <c r="W3791" s="82"/>
      <c r="X3791" s="82"/>
      <c r="Y3791" s="82"/>
      <c r="Z3791" s="82"/>
      <c r="AA3791" s="82"/>
      <c r="AB3791" s="82"/>
      <c r="AC3791" s="82"/>
      <c r="AD3791" s="85" t="str">
        <f>IF(A3791&lt;&gt;"",IF(D3791="DIRECCIÓN_DE_TRANSFERENCIAS","280 0031",VLOOKUP(C3791,NIVELES!$A$14:$B$105,2,0)),"")</f>
        <v>280 7510</v>
      </c>
      <c r="AE3791" s="86" t="s">
        <v>322</v>
      </c>
      <c r="AF3791" s="86" t="s">
        <v>546</v>
      </c>
      <c r="AG3791" s="79" t="str">
        <f>+IF(AF3791&lt;&gt;"",VLOOKUP(AF3791,NIVELES!$A$666:$B$673,2,0),"")</f>
        <v>ATENCIÓN_INTEGRAL_A_PERSONAS_CON_DISCAPACIDAD</v>
      </c>
      <c r="AH3791" s="78" t="s">
        <v>511</v>
      </c>
      <c r="AI3791" s="79" t="str">
        <f>IF(AH3791&lt;&gt;"",VLOOKUP(CONCATENATE(AG3791,AH3791),NIVELES!$B$676:$C$745,2,0),"")</f>
        <v xml:space="preserve"> Prestacion  De  Servicios   Extramurales  - Atención  En  Hogar  Y  Comunidad</v>
      </c>
      <c r="AJ3791" s="78" t="s">
        <v>429</v>
      </c>
      <c r="AK3791" s="79" t="str">
        <f>+IF(AJ3791&lt;&gt;"",VLOOKUP(AJ3791,NIVELES!$A$816:$B$892,2,0),"")</f>
        <v xml:space="preserve">PROMOVER EL RECONOCIMIENTO Y GARANTIA DE LOS DERECHOS DE LAS MUJERES Y HOMBRES CON DISCAPACIDAD,  SU DEBIDA VALORACIÓN Y EL RESPETO A SU DIGNIDAD  </v>
      </c>
      <c r="AL3791" s="78" t="s">
        <v>556</v>
      </c>
      <c r="AM3791" s="78">
        <v>580204</v>
      </c>
      <c r="AN3791" s="79" t="str">
        <f>IF(AM3791&lt;&gt;"",+VLOOKUP(AM3791,NIVELES!$A$1652:$B$2466,2,0),"")</f>
        <v>Al Sector Privado no Financiero</v>
      </c>
      <c r="AO3791" s="87">
        <v>35836.199999999997</v>
      </c>
      <c r="AP3791" s="88"/>
      <c r="AQ3791" s="88">
        <v>0</v>
      </c>
      <c r="AR3791" s="88">
        <v>17918.099999999999</v>
      </c>
      <c r="AS3791" s="88">
        <v>17918.099999999999</v>
      </c>
      <c r="AT3791" s="88"/>
      <c r="AU3791" s="88"/>
      <c r="AV3791" s="88"/>
      <c r="AW3791" s="88"/>
      <c r="AX3791" s="88"/>
      <c r="AY3791" s="88"/>
      <c r="AZ3791" s="88"/>
      <c r="BA3791" s="88"/>
      <c r="BB3791" s="89">
        <f t="shared" si="235"/>
        <v>35836.199999999997</v>
      </c>
      <c r="BC3791" s="90" t="str">
        <f t="shared" si="234"/>
        <v>OK</v>
      </c>
      <c r="BD3791" s="91" t="str">
        <f t="shared" si="236"/>
        <v xml:space="preserve">                  </v>
      </c>
      <c r="BE3791" s="92">
        <f t="shared" si="237"/>
        <v>2</v>
      </c>
    </row>
    <row r="3792" spans="1:57" s="74" customFormat="1" ht="50.1" customHeight="1" x14ac:dyDescent="0.2">
      <c r="A3792" s="78" t="s">
        <v>55</v>
      </c>
      <c r="B3792" s="78" t="s">
        <v>65</v>
      </c>
      <c r="C3792" s="78" t="s">
        <v>1039</v>
      </c>
      <c r="D3792" s="78" t="s">
        <v>605</v>
      </c>
      <c r="E3792" s="79" t="str">
        <f>+IF(C3792&lt;&gt;"",VLOOKUP(MID(C3792,18,5),NIVELES!$A$133:$B$213,2,0),"")</f>
        <v>ZAMORA_CHINCHIPE</v>
      </c>
      <c r="F3792" s="80" t="s">
        <v>275</v>
      </c>
      <c r="G3792" s="81" t="str">
        <f>+IF(F3792&lt;&gt;"",VLOOKUP(F3792,NIVELES!$A$246:$C$464,3,0),"")</f>
        <v>SUR</v>
      </c>
      <c r="H3792" s="82" t="s">
        <v>1024</v>
      </c>
      <c r="I3792" s="78" t="s">
        <v>3460</v>
      </c>
      <c r="J3792" s="78" t="s">
        <v>3461</v>
      </c>
      <c r="K3792" s="78" t="s">
        <v>3480</v>
      </c>
      <c r="L3792" s="78" t="s">
        <v>3494</v>
      </c>
      <c r="M3792" s="78">
        <v>30</v>
      </c>
      <c r="N3792" s="78" t="s">
        <v>3495</v>
      </c>
      <c r="O3792" s="78" t="s">
        <v>2525</v>
      </c>
      <c r="P3792" s="82">
        <v>2</v>
      </c>
      <c r="Q3792" s="78" t="s">
        <v>2200</v>
      </c>
      <c r="R3792" s="82"/>
      <c r="S3792" s="82">
        <v>1</v>
      </c>
      <c r="T3792" s="82"/>
      <c r="U3792" s="82">
        <v>1</v>
      </c>
      <c r="V3792" s="82"/>
      <c r="W3792" s="82"/>
      <c r="X3792" s="82"/>
      <c r="Y3792" s="82"/>
      <c r="Z3792" s="82"/>
      <c r="AA3792" s="82"/>
      <c r="AB3792" s="82"/>
      <c r="AC3792" s="82"/>
      <c r="AD3792" s="85" t="str">
        <f>IF(A3792&lt;&gt;"",IF(D3792="DIRECCIÓN_DE_TRANSFERENCIAS","280 0031",VLOOKUP(C3792,NIVELES!$A$14:$B$105,2,0)),"")</f>
        <v>280 7510</v>
      </c>
      <c r="AE3792" s="86" t="s">
        <v>322</v>
      </c>
      <c r="AF3792" s="86" t="s">
        <v>546</v>
      </c>
      <c r="AG3792" s="79" t="str">
        <f>+IF(AF3792&lt;&gt;"",VLOOKUP(AF3792,NIVELES!$A$666:$B$673,2,0),"")</f>
        <v>ATENCIÓN_INTEGRAL_A_PERSONAS_CON_DISCAPACIDAD</v>
      </c>
      <c r="AH3792" s="78" t="s">
        <v>511</v>
      </c>
      <c r="AI3792" s="79" t="str">
        <f>IF(AH3792&lt;&gt;"",VLOOKUP(CONCATENATE(AG3792,AH3792),NIVELES!$B$676:$C$745,2,0),"")</f>
        <v xml:space="preserve"> Prestacion  De  Servicios   Extramurales  - Atención  En  Hogar  Y  Comunidad</v>
      </c>
      <c r="AJ3792" s="78" t="s">
        <v>429</v>
      </c>
      <c r="AK3792" s="79" t="str">
        <f>+IF(AJ3792&lt;&gt;"",VLOOKUP(AJ3792,NIVELES!$A$816:$B$892,2,0),"")</f>
        <v xml:space="preserve">PROMOVER EL RECONOCIMIENTO Y GARANTIA DE LOS DERECHOS DE LAS MUJERES Y HOMBRES CON DISCAPACIDAD,  SU DEBIDA VALORACIÓN Y EL RESPETO A SU DIGNIDAD  </v>
      </c>
      <c r="AL3792" s="78" t="s">
        <v>556</v>
      </c>
      <c r="AM3792" s="78">
        <v>580204</v>
      </c>
      <c r="AN3792" s="79" t="str">
        <f>IF(AM3792&lt;&gt;"",+VLOOKUP(AM3792,NIVELES!$A$1652:$B$2466,2,0),"")</f>
        <v>Al Sector Privado no Financiero</v>
      </c>
      <c r="AO3792" s="87">
        <v>89210.55</v>
      </c>
      <c r="AP3792" s="88"/>
      <c r="AQ3792" s="88">
        <v>44605.279999999999</v>
      </c>
      <c r="AR3792" s="88"/>
      <c r="AS3792" s="88">
        <v>44605.27</v>
      </c>
      <c r="AT3792" s="88"/>
      <c r="AU3792" s="88"/>
      <c r="AV3792" s="88"/>
      <c r="AW3792" s="88"/>
      <c r="AX3792" s="88"/>
      <c r="AY3792" s="88"/>
      <c r="AZ3792" s="88"/>
      <c r="BA3792" s="88"/>
      <c r="BB3792" s="89">
        <f t="shared" si="235"/>
        <v>89210.549999999988</v>
      </c>
      <c r="BC3792" s="90" t="str">
        <f t="shared" si="234"/>
        <v>OK</v>
      </c>
      <c r="BD3792" s="91" t="str">
        <f t="shared" si="236"/>
        <v xml:space="preserve">                  </v>
      </c>
      <c r="BE3792" s="92">
        <f t="shared" si="237"/>
        <v>2</v>
      </c>
    </row>
    <row r="3793" spans="1:57" s="74" customFormat="1" ht="50.1" customHeight="1" x14ac:dyDescent="0.2">
      <c r="A3793" s="78" t="s">
        <v>55</v>
      </c>
      <c r="B3793" s="78" t="s">
        <v>65</v>
      </c>
      <c r="C3793" s="78" t="s">
        <v>33</v>
      </c>
      <c r="D3793" s="78" t="s">
        <v>575</v>
      </c>
      <c r="E3793" s="79" t="str">
        <f>+IF(C3793&lt;&gt;"",VLOOKUP(MID(C3793,18,5),NIVELES!$A$133:$B$213,2,0),"")</f>
        <v>EL_ORO</v>
      </c>
      <c r="F3793" s="80" t="s">
        <v>152</v>
      </c>
      <c r="G3793" s="81" t="str">
        <f>+IF(F3793&lt;&gt;"",VLOOKUP(F3793,NIVELES!$A$246:$C$464,3,0),"")</f>
        <v>SUR</v>
      </c>
      <c r="H3793" s="82" t="s">
        <v>1023</v>
      </c>
      <c r="I3793" s="78" t="s">
        <v>2164</v>
      </c>
      <c r="J3793" s="78" t="s">
        <v>2165</v>
      </c>
      <c r="K3793" s="78" t="s">
        <v>2166</v>
      </c>
      <c r="L3793" s="78" t="s">
        <v>1791</v>
      </c>
      <c r="M3793" s="78" t="s">
        <v>1791</v>
      </c>
      <c r="N3793" s="78" t="s">
        <v>1791</v>
      </c>
      <c r="O3793" s="78" t="s">
        <v>2167</v>
      </c>
      <c r="P3793" s="82">
        <v>12</v>
      </c>
      <c r="Q3793" s="78" t="s">
        <v>3496</v>
      </c>
      <c r="R3793" s="82">
        <v>1</v>
      </c>
      <c r="S3793" s="82">
        <v>1</v>
      </c>
      <c r="T3793" s="82">
        <v>1</v>
      </c>
      <c r="U3793" s="82">
        <v>1</v>
      </c>
      <c r="V3793" s="82">
        <v>1</v>
      </c>
      <c r="W3793" s="82">
        <v>1</v>
      </c>
      <c r="X3793" s="82">
        <v>1</v>
      </c>
      <c r="Y3793" s="82">
        <v>1</v>
      </c>
      <c r="Z3793" s="82">
        <v>1</v>
      </c>
      <c r="AA3793" s="82">
        <v>1</v>
      </c>
      <c r="AB3793" s="82">
        <v>1</v>
      </c>
      <c r="AC3793" s="82">
        <v>1</v>
      </c>
      <c r="AD3793" s="85" t="str">
        <f>IF(A3793&lt;&gt;"",IF(D3793="DIRECCIÓN_DE_TRANSFERENCIAS","280 0031",VLOOKUP(C3793,NIVELES!$A$14:$B$105,2,0)),"")</f>
        <v>280 7210</v>
      </c>
      <c r="AE3793" s="86" t="s">
        <v>322</v>
      </c>
      <c r="AF3793" s="86" t="s">
        <v>369</v>
      </c>
      <c r="AG3793" s="79" t="str">
        <f>+IF(AF3793&lt;&gt;"",VLOOKUP(AF3793,NIVELES!$A$666:$B$673,2,0),"")</f>
        <v>ADMINISTRACIÓN_CENTRAL</v>
      </c>
      <c r="AH3793" s="78" t="s">
        <v>322</v>
      </c>
      <c r="AI3793" s="79" t="str">
        <f>IF(AH3793&lt;&gt;"",VLOOKUP(CONCATENATE(AG3793,AH3793),NIVELES!$B$676:$C$745,2,0),"")</f>
        <v>Administración De La Gestión Administrativa Financiera</v>
      </c>
      <c r="AJ3793" s="78" t="s">
        <v>517</v>
      </c>
      <c r="AK3793" s="79" t="str">
        <f>+IF(AJ3793&lt;&gt;"",VLOOKUP(AJ3793,NIVELES!$A$816:$B$892,2,0),"")</f>
        <v>NO APLICA</v>
      </c>
      <c r="AL3793" s="78" t="s">
        <v>553</v>
      </c>
      <c r="AM3793" s="78">
        <v>510105</v>
      </c>
      <c r="AN3793" s="79" t="str">
        <f>IF(AM3793&lt;&gt;"",+VLOOKUP(AM3793,NIVELES!$A$1652:$B$2466,2,0),"")</f>
        <v>Remuneraciones Unificadas</v>
      </c>
      <c r="AO3793" s="87">
        <v>190908</v>
      </c>
      <c r="AP3793" s="88">
        <v>14923</v>
      </c>
      <c r="AQ3793" s="88">
        <v>14923</v>
      </c>
      <c r="AR3793" s="88">
        <v>14923</v>
      </c>
      <c r="AS3793" s="88">
        <v>14923</v>
      </c>
      <c r="AT3793" s="88">
        <v>14923</v>
      </c>
      <c r="AU3793" s="88">
        <v>14923</v>
      </c>
      <c r="AV3793" s="88">
        <v>14923</v>
      </c>
      <c r="AW3793" s="88">
        <v>14923</v>
      </c>
      <c r="AX3793" s="88">
        <v>14923</v>
      </c>
      <c r="AY3793" s="88">
        <v>14923</v>
      </c>
      <c r="AZ3793" s="88">
        <v>14923</v>
      </c>
      <c r="BA3793" s="88">
        <v>26755</v>
      </c>
      <c r="BB3793" s="89">
        <f t="shared" si="235"/>
        <v>190908</v>
      </c>
      <c r="BC3793" s="90" t="str">
        <f t="shared" si="234"/>
        <v>OK</v>
      </c>
      <c r="BD3793" s="91" t="str">
        <f t="shared" si="236"/>
        <v xml:space="preserve">                  </v>
      </c>
      <c r="BE3793" s="92">
        <f t="shared" si="237"/>
        <v>12</v>
      </c>
    </row>
    <row r="3794" spans="1:57" s="74" customFormat="1" ht="50.1" customHeight="1" x14ac:dyDescent="0.2">
      <c r="A3794" s="78" t="s">
        <v>55</v>
      </c>
      <c r="B3794" s="78" t="s">
        <v>65</v>
      </c>
      <c r="C3794" s="78" t="s">
        <v>33</v>
      </c>
      <c r="D3794" s="78" t="s">
        <v>575</v>
      </c>
      <c r="E3794" s="79" t="str">
        <f>+IF(C3794&lt;&gt;"",VLOOKUP(MID(C3794,18,5),NIVELES!$A$133:$B$213,2,0),"")</f>
        <v>EL_ORO</v>
      </c>
      <c r="F3794" s="80" t="s">
        <v>152</v>
      </c>
      <c r="G3794" s="81" t="str">
        <f>+IF(F3794&lt;&gt;"",VLOOKUP(F3794,NIVELES!$A$246:$C$464,3,0),"")</f>
        <v>SUR</v>
      </c>
      <c r="H3794" s="82" t="s">
        <v>1023</v>
      </c>
      <c r="I3794" s="78" t="s">
        <v>2164</v>
      </c>
      <c r="J3794" s="78" t="s">
        <v>2165</v>
      </c>
      <c r="K3794" s="78" t="s">
        <v>2166</v>
      </c>
      <c r="L3794" s="78" t="s">
        <v>1791</v>
      </c>
      <c r="M3794" s="78" t="s">
        <v>1791</v>
      </c>
      <c r="N3794" s="78" t="s">
        <v>1791</v>
      </c>
      <c r="O3794" s="78" t="s">
        <v>2167</v>
      </c>
      <c r="P3794" s="82">
        <v>12</v>
      </c>
      <c r="Q3794" s="78" t="s">
        <v>3496</v>
      </c>
      <c r="R3794" s="82">
        <v>1</v>
      </c>
      <c r="S3794" s="82">
        <v>1</v>
      </c>
      <c r="T3794" s="82">
        <v>1</v>
      </c>
      <c r="U3794" s="82">
        <v>1</v>
      </c>
      <c r="V3794" s="82">
        <v>1</v>
      </c>
      <c r="W3794" s="82">
        <v>1</v>
      </c>
      <c r="X3794" s="82">
        <v>1</v>
      </c>
      <c r="Y3794" s="82">
        <v>1</v>
      </c>
      <c r="Z3794" s="82">
        <v>1</v>
      </c>
      <c r="AA3794" s="82">
        <v>1</v>
      </c>
      <c r="AB3794" s="82">
        <v>1</v>
      </c>
      <c r="AC3794" s="82">
        <v>1</v>
      </c>
      <c r="AD3794" s="85" t="str">
        <f>IF(A3794&lt;&gt;"",IF(D3794="DIRECCIÓN_DE_TRANSFERENCIAS","280 0031",VLOOKUP(C3794,NIVELES!$A$14:$B$105,2,0)),"")</f>
        <v>280 7210</v>
      </c>
      <c r="AE3794" s="86" t="s">
        <v>322</v>
      </c>
      <c r="AF3794" s="86" t="s">
        <v>369</v>
      </c>
      <c r="AG3794" s="79" t="str">
        <f>+IF(AF3794&lt;&gt;"",VLOOKUP(AF3794,NIVELES!$A$666:$B$673,2,0),"")</f>
        <v>ADMINISTRACIÓN_CENTRAL</v>
      </c>
      <c r="AH3794" s="78" t="s">
        <v>322</v>
      </c>
      <c r="AI3794" s="79" t="str">
        <f>IF(AH3794&lt;&gt;"",VLOOKUP(CONCATENATE(AG3794,AH3794),NIVELES!$B$676:$C$745,2,0),"")</f>
        <v>Administración De La Gestión Administrativa Financiera</v>
      </c>
      <c r="AJ3794" s="78" t="s">
        <v>517</v>
      </c>
      <c r="AK3794" s="79" t="str">
        <f>+IF(AJ3794&lt;&gt;"",VLOOKUP(AJ3794,NIVELES!$A$816:$B$892,2,0),"")</f>
        <v>NO APLICA</v>
      </c>
      <c r="AL3794" s="78" t="s">
        <v>553</v>
      </c>
      <c r="AM3794" s="78">
        <v>510106</v>
      </c>
      <c r="AN3794" s="79" t="str">
        <f>IF(AM3794&lt;&gt;"",+VLOOKUP(AM3794,NIVELES!$A$1652:$B$2466,2,0),"")</f>
        <v>Salarios Unificados</v>
      </c>
      <c r="AO3794" s="87">
        <v>56484</v>
      </c>
      <c r="AP3794" s="88">
        <v>4707</v>
      </c>
      <c r="AQ3794" s="88">
        <v>4707</v>
      </c>
      <c r="AR3794" s="88">
        <v>4707</v>
      </c>
      <c r="AS3794" s="88">
        <v>4707</v>
      </c>
      <c r="AT3794" s="88">
        <v>4707</v>
      </c>
      <c r="AU3794" s="88">
        <v>4707</v>
      </c>
      <c r="AV3794" s="88">
        <v>4707</v>
      </c>
      <c r="AW3794" s="88">
        <v>4707</v>
      </c>
      <c r="AX3794" s="88">
        <v>4707</v>
      </c>
      <c r="AY3794" s="88">
        <v>4707</v>
      </c>
      <c r="AZ3794" s="88">
        <v>4707</v>
      </c>
      <c r="BA3794" s="88">
        <v>4707</v>
      </c>
      <c r="BB3794" s="89">
        <f t="shared" si="235"/>
        <v>56484</v>
      </c>
      <c r="BC3794" s="90" t="str">
        <f t="shared" si="234"/>
        <v>OK</v>
      </c>
      <c r="BD3794" s="91" t="str">
        <f t="shared" si="236"/>
        <v xml:space="preserve">                  </v>
      </c>
      <c r="BE3794" s="92">
        <f t="shared" si="237"/>
        <v>12</v>
      </c>
    </row>
    <row r="3795" spans="1:57" s="74" customFormat="1" ht="50.1" customHeight="1" x14ac:dyDescent="0.2">
      <c r="A3795" s="78" t="s">
        <v>55</v>
      </c>
      <c r="B3795" s="78" t="s">
        <v>65</v>
      </c>
      <c r="C3795" s="78" t="s">
        <v>33</v>
      </c>
      <c r="D3795" s="78" t="s">
        <v>575</v>
      </c>
      <c r="E3795" s="79" t="str">
        <f>+IF(C3795&lt;&gt;"",VLOOKUP(MID(C3795,18,5),NIVELES!$A$133:$B$213,2,0),"")</f>
        <v>EL_ORO</v>
      </c>
      <c r="F3795" s="80" t="s">
        <v>152</v>
      </c>
      <c r="G3795" s="81" t="str">
        <f>+IF(F3795&lt;&gt;"",VLOOKUP(F3795,NIVELES!$A$246:$C$464,3,0),"")</f>
        <v>SUR</v>
      </c>
      <c r="H3795" s="82" t="s">
        <v>1023</v>
      </c>
      <c r="I3795" s="78" t="s">
        <v>2164</v>
      </c>
      <c r="J3795" s="78" t="s">
        <v>2165</v>
      </c>
      <c r="K3795" s="78" t="s">
        <v>2166</v>
      </c>
      <c r="L3795" s="78" t="s">
        <v>1791</v>
      </c>
      <c r="M3795" s="78" t="s">
        <v>1791</v>
      </c>
      <c r="N3795" s="78" t="s">
        <v>1791</v>
      </c>
      <c r="O3795" s="78" t="s">
        <v>2167</v>
      </c>
      <c r="P3795" s="82">
        <v>12</v>
      </c>
      <c r="Q3795" s="78" t="s">
        <v>3496</v>
      </c>
      <c r="R3795" s="82">
        <v>1</v>
      </c>
      <c r="S3795" s="82">
        <v>1</v>
      </c>
      <c r="T3795" s="82">
        <v>1</v>
      </c>
      <c r="U3795" s="82">
        <v>1</v>
      </c>
      <c r="V3795" s="82">
        <v>1</v>
      </c>
      <c r="W3795" s="82">
        <v>1</v>
      </c>
      <c r="X3795" s="82">
        <v>1</v>
      </c>
      <c r="Y3795" s="82">
        <v>1</v>
      </c>
      <c r="Z3795" s="82">
        <v>1</v>
      </c>
      <c r="AA3795" s="82">
        <v>1</v>
      </c>
      <c r="AB3795" s="82">
        <v>1</v>
      </c>
      <c r="AC3795" s="82">
        <v>1</v>
      </c>
      <c r="AD3795" s="85" t="str">
        <f>IF(A3795&lt;&gt;"",IF(D3795="DIRECCIÓN_DE_TRANSFERENCIAS","280 0031",VLOOKUP(C3795,NIVELES!$A$14:$B$105,2,0)),"")</f>
        <v>280 7210</v>
      </c>
      <c r="AE3795" s="86" t="s">
        <v>322</v>
      </c>
      <c r="AF3795" s="86" t="s">
        <v>369</v>
      </c>
      <c r="AG3795" s="79" t="str">
        <f>+IF(AF3795&lt;&gt;"",VLOOKUP(AF3795,NIVELES!$A$666:$B$673,2,0),"")</f>
        <v>ADMINISTRACIÓN_CENTRAL</v>
      </c>
      <c r="AH3795" s="78" t="s">
        <v>322</v>
      </c>
      <c r="AI3795" s="79" t="str">
        <f>IF(AH3795&lt;&gt;"",VLOOKUP(CONCATENATE(AG3795,AH3795),NIVELES!$B$676:$C$745,2,0),"")</f>
        <v>Administración De La Gestión Administrativa Financiera</v>
      </c>
      <c r="AJ3795" s="78" t="s">
        <v>517</v>
      </c>
      <c r="AK3795" s="79" t="str">
        <f>+IF(AJ3795&lt;&gt;"",VLOOKUP(AJ3795,NIVELES!$A$816:$B$892,2,0),"")</f>
        <v>NO APLICA</v>
      </c>
      <c r="AL3795" s="78" t="s">
        <v>553</v>
      </c>
      <c r="AM3795" s="78">
        <v>510203</v>
      </c>
      <c r="AN3795" s="79" t="str">
        <f>IF(AM3795&lt;&gt;"",+VLOOKUP(AM3795,NIVELES!$A$1652:$B$2466,2,0),"")</f>
        <v>Decimotercer Sueldo</v>
      </c>
      <c r="AO3795" s="87">
        <v>26675</v>
      </c>
      <c r="AP3795" s="88">
        <v>0</v>
      </c>
      <c r="AQ3795" s="88">
        <v>526.16999999999996</v>
      </c>
      <c r="AR3795" s="88">
        <v>277.08</v>
      </c>
      <c r="AS3795" s="88">
        <v>277.08</v>
      </c>
      <c r="AT3795" s="88">
        <v>277.08</v>
      </c>
      <c r="AU3795" s="88">
        <v>277.08</v>
      </c>
      <c r="AV3795" s="88">
        <v>277.08</v>
      </c>
      <c r="AW3795" s="88">
        <v>277.08</v>
      </c>
      <c r="AX3795" s="88">
        <v>277.08</v>
      </c>
      <c r="AY3795" s="88">
        <v>277.08</v>
      </c>
      <c r="AZ3795" s="88">
        <v>277.08</v>
      </c>
      <c r="BA3795" s="88">
        <v>23655.11</v>
      </c>
      <c r="BB3795" s="89">
        <f t="shared" si="235"/>
        <v>26675</v>
      </c>
      <c r="BC3795" s="90" t="str">
        <f t="shared" si="234"/>
        <v>OK</v>
      </c>
      <c r="BD3795" s="91" t="str">
        <f t="shared" si="236"/>
        <v xml:space="preserve">                  </v>
      </c>
      <c r="BE3795" s="92">
        <f t="shared" si="237"/>
        <v>12</v>
      </c>
    </row>
    <row r="3796" spans="1:57" s="74" customFormat="1" ht="50.1" customHeight="1" x14ac:dyDescent="0.2">
      <c r="A3796" s="78" t="s">
        <v>55</v>
      </c>
      <c r="B3796" s="78" t="s">
        <v>65</v>
      </c>
      <c r="C3796" s="78" t="s">
        <v>33</v>
      </c>
      <c r="D3796" s="78" t="s">
        <v>575</v>
      </c>
      <c r="E3796" s="79" t="str">
        <f>+IF(C3796&lt;&gt;"",VLOOKUP(MID(C3796,18,5),NIVELES!$A$133:$B$213,2,0),"")</f>
        <v>EL_ORO</v>
      </c>
      <c r="F3796" s="80" t="s">
        <v>152</v>
      </c>
      <c r="G3796" s="81" t="str">
        <f>+IF(F3796&lt;&gt;"",VLOOKUP(F3796,NIVELES!$A$246:$C$464,3,0),"")</f>
        <v>SUR</v>
      </c>
      <c r="H3796" s="82" t="s">
        <v>1023</v>
      </c>
      <c r="I3796" s="78" t="s">
        <v>2164</v>
      </c>
      <c r="J3796" s="78" t="s">
        <v>2165</v>
      </c>
      <c r="K3796" s="78" t="s">
        <v>2166</v>
      </c>
      <c r="L3796" s="78" t="s">
        <v>1791</v>
      </c>
      <c r="M3796" s="78" t="s">
        <v>1791</v>
      </c>
      <c r="N3796" s="78" t="s">
        <v>1791</v>
      </c>
      <c r="O3796" s="78" t="s">
        <v>2167</v>
      </c>
      <c r="P3796" s="82">
        <v>12</v>
      </c>
      <c r="Q3796" s="78" t="s">
        <v>3496</v>
      </c>
      <c r="R3796" s="82">
        <v>1</v>
      </c>
      <c r="S3796" s="82">
        <v>1</v>
      </c>
      <c r="T3796" s="82">
        <v>1</v>
      </c>
      <c r="U3796" s="82">
        <v>1</v>
      </c>
      <c r="V3796" s="82">
        <v>1</v>
      </c>
      <c r="W3796" s="82">
        <v>1</v>
      </c>
      <c r="X3796" s="82">
        <v>1</v>
      </c>
      <c r="Y3796" s="82">
        <v>1</v>
      </c>
      <c r="Z3796" s="82">
        <v>1</v>
      </c>
      <c r="AA3796" s="82">
        <v>1</v>
      </c>
      <c r="AB3796" s="82">
        <v>1</v>
      </c>
      <c r="AC3796" s="82">
        <v>1</v>
      </c>
      <c r="AD3796" s="85" t="str">
        <f>IF(A3796&lt;&gt;"",IF(D3796="DIRECCIÓN_DE_TRANSFERENCIAS","280 0031",VLOOKUP(C3796,NIVELES!$A$14:$B$105,2,0)),"")</f>
        <v>280 7210</v>
      </c>
      <c r="AE3796" s="86" t="s">
        <v>322</v>
      </c>
      <c r="AF3796" s="86" t="s">
        <v>369</v>
      </c>
      <c r="AG3796" s="79" t="str">
        <f>+IF(AF3796&lt;&gt;"",VLOOKUP(AF3796,NIVELES!$A$666:$B$673,2,0),"")</f>
        <v>ADMINISTRACIÓN_CENTRAL</v>
      </c>
      <c r="AH3796" s="78" t="s">
        <v>322</v>
      </c>
      <c r="AI3796" s="79" t="str">
        <f>IF(AH3796&lt;&gt;"",VLOOKUP(CONCATENATE(AG3796,AH3796),NIVELES!$B$676:$C$745,2,0),"")</f>
        <v>Administración De La Gestión Administrativa Financiera</v>
      </c>
      <c r="AJ3796" s="78" t="s">
        <v>517</v>
      </c>
      <c r="AK3796" s="79" t="str">
        <f>+IF(AJ3796&lt;&gt;"",VLOOKUP(AJ3796,NIVELES!$A$816:$B$892,2,0),"")</f>
        <v>NO APLICA</v>
      </c>
      <c r="AL3796" s="78" t="s">
        <v>553</v>
      </c>
      <c r="AM3796" s="78">
        <v>510204</v>
      </c>
      <c r="AN3796" s="79" t="str">
        <f>IF(AM3796&lt;&gt;"",+VLOOKUP(AM3796,NIVELES!$A$1652:$B$2466,2,0),"")</f>
        <v>Decimocuarto Sueldo</v>
      </c>
      <c r="AO3796" s="87">
        <v>10473.83</v>
      </c>
      <c r="AP3796" s="88">
        <v>0</v>
      </c>
      <c r="AQ3796" s="88">
        <v>229.81</v>
      </c>
      <c r="AR3796" s="88">
        <v>9058.35</v>
      </c>
      <c r="AS3796" s="88">
        <v>128.68</v>
      </c>
      <c r="AT3796" s="88">
        <v>128.68</v>
      </c>
      <c r="AU3796" s="88">
        <v>128.68</v>
      </c>
      <c r="AV3796" s="88">
        <v>128.68</v>
      </c>
      <c r="AW3796" s="88">
        <v>128.68</v>
      </c>
      <c r="AX3796" s="88">
        <v>128.68</v>
      </c>
      <c r="AY3796" s="88">
        <v>128.68</v>
      </c>
      <c r="AZ3796" s="88">
        <v>128.68</v>
      </c>
      <c r="BA3796" s="88">
        <v>156.22999999999999</v>
      </c>
      <c r="BB3796" s="89">
        <f t="shared" si="235"/>
        <v>10473.830000000002</v>
      </c>
      <c r="BC3796" s="90" t="str">
        <f t="shared" si="234"/>
        <v>OK</v>
      </c>
      <c r="BD3796" s="91" t="str">
        <f t="shared" si="236"/>
        <v xml:space="preserve">                  </v>
      </c>
      <c r="BE3796" s="92">
        <f t="shared" si="237"/>
        <v>12</v>
      </c>
    </row>
    <row r="3797" spans="1:57" s="74" customFormat="1" ht="50.1" customHeight="1" x14ac:dyDescent="0.2">
      <c r="A3797" s="78" t="s">
        <v>55</v>
      </c>
      <c r="B3797" s="78" t="s">
        <v>65</v>
      </c>
      <c r="C3797" s="78" t="s">
        <v>33</v>
      </c>
      <c r="D3797" s="78" t="s">
        <v>575</v>
      </c>
      <c r="E3797" s="79" t="str">
        <f>+IF(C3797&lt;&gt;"",VLOOKUP(MID(C3797,18,5),NIVELES!$A$133:$B$213,2,0),"")</f>
        <v>EL_ORO</v>
      </c>
      <c r="F3797" s="80" t="s">
        <v>152</v>
      </c>
      <c r="G3797" s="81" t="str">
        <f>+IF(F3797&lt;&gt;"",VLOOKUP(F3797,NIVELES!$A$246:$C$464,3,0),"")</f>
        <v>SUR</v>
      </c>
      <c r="H3797" s="82" t="s">
        <v>1023</v>
      </c>
      <c r="I3797" s="78" t="s">
        <v>2164</v>
      </c>
      <c r="J3797" s="78" t="s">
        <v>2165</v>
      </c>
      <c r="K3797" s="78" t="s">
        <v>2166</v>
      </c>
      <c r="L3797" s="78" t="s">
        <v>1791</v>
      </c>
      <c r="M3797" s="78" t="s">
        <v>1791</v>
      </c>
      <c r="N3797" s="78" t="s">
        <v>1791</v>
      </c>
      <c r="O3797" s="78" t="s">
        <v>2167</v>
      </c>
      <c r="P3797" s="82">
        <v>12</v>
      </c>
      <c r="Q3797" s="78" t="s">
        <v>3496</v>
      </c>
      <c r="R3797" s="82">
        <v>1</v>
      </c>
      <c r="S3797" s="82">
        <v>1</v>
      </c>
      <c r="T3797" s="82">
        <v>1</v>
      </c>
      <c r="U3797" s="82">
        <v>1</v>
      </c>
      <c r="V3797" s="82">
        <v>1</v>
      </c>
      <c r="W3797" s="82">
        <v>1</v>
      </c>
      <c r="X3797" s="82">
        <v>1</v>
      </c>
      <c r="Y3797" s="82">
        <v>1</v>
      </c>
      <c r="Z3797" s="82">
        <v>1</v>
      </c>
      <c r="AA3797" s="82">
        <v>1</v>
      </c>
      <c r="AB3797" s="82">
        <v>1</v>
      </c>
      <c r="AC3797" s="82">
        <v>1</v>
      </c>
      <c r="AD3797" s="85" t="str">
        <f>IF(A3797&lt;&gt;"",IF(D3797="DIRECCIÓN_DE_TRANSFERENCIAS","280 0031",VLOOKUP(C3797,NIVELES!$A$14:$B$105,2,0)),"")</f>
        <v>280 7210</v>
      </c>
      <c r="AE3797" s="86" t="s">
        <v>322</v>
      </c>
      <c r="AF3797" s="86" t="s">
        <v>369</v>
      </c>
      <c r="AG3797" s="79" t="str">
        <f>+IF(AF3797&lt;&gt;"",VLOOKUP(AF3797,NIVELES!$A$666:$B$673,2,0),"")</f>
        <v>ADMINISTRACIÓN_CENTRAL</v>
      </c>
      <c r="AH3797" s="78" t="s">
        <v>322</v>
      </c>
      <c r="AI3797" s="79" t="str">
        <f>IF(AH3797&lt;&gt;"",VLOOKUP(CONCATENATE(AG3797,AH3797),NIVELES!$B$676:$C$745,2,0),"")</f>
        <v>Administración De La Gestión Administrativa Financiera</v>
      </c>
      <c r="AJ3797" s="78" t="s">
        <v>517</v>
      </c>
      <c r="AK3797" s="79" t="str">
        <f>+IF(AJ3797&lt;&gt;"",VLOOKUP(AJ3797,NIVELES!$A$816:$B$892,2,0),"")</f>
        <v>NO APLICA</v>
      </c>
      <c r="AL3797" s="78" t="s">
        <v>553</v>
      </c>
      <c r="AM3797" s="78">
        <v>510304</v>
      </c>
      <c r="AN3797" s="79" t="str">
        <f>IF(AM3797&lt;&gt;"",+VLOOKUP(AM3797,NIVELES!$A$1652:$B$2466,2,0),"")</f>
        <v>Compensación por Transporte</v>
      </c>
      <c r="AO3797" s="87">
        <v>960</v>
      </c>
      <c r="AP3797" s="88">
        <v>0</v>
      </c>
      <c r="AQ3797" s="88">
        <v>0</v>
      </c>
      <c r="AR3797" s="88">
        <v>240</v>
      </c>
      <c r="AS3797" s="88">
        <v>80</v>
      </c>
      <c r="AT3797" s="88">
        <v>80</v>
      </c>
      <c r="AU3797" s="88">
        <v>80</v>
      </c>
      <c r="AV3797" s="88">
        <v>80</v>
      </c>
      <c r="AW3797" s="88">
        <v>80</v>
      </c>
      <c r="AX3797" s="88">
        <v>80</v>
      </c>
      <c r="AY3797" s="88">
        <v>80</v>
      </c>
      <c r="AZ3797" s="88">
        <v>80</v>
      </c>
      <c r="BA3797" s="88">
        <v>80</v>
      </c>
      <c r="BB3797" s="89">
        <f t="shared" si="235"/>
        <v>960</v>
      </c>
      <c r="BC3797" s="90" t="str">
        <f t="shared" si="234"/>
        <v>OK</v>
      </c>
      <c r="BD3797" s="91" t="str">
        <f t="shared" si="236"/>
        <v xml:space="preserve">                  </v>
      </c>
      <c r="BE3797" s="92">
        <f t="shared" si="237"/>
        <v>12</v>
      </c>
    </row>
    <row r="3798" spans="1:57" s="74" customFormat="1" ht="50.1" customHeight="1" x14ac:dyDescent="0.2">
      <c r="A3798" s="78" t="s">
        <v>55</v>
      </c>
      <c r="B3798" s="78" t="s">
        <v>65</v>
      </c>
      <c r="C3798" s="78" t="s">
        <v>33</v>
      </c>
      <c r="D3798" s="78" t="s">
        <v>575</v>
      </c>
      <c r="E3798" s="79" t="str">
        <f>+IF(C3798&lt;&gt;"",VLOOKUP(MID(C3798,18,5),NIVELES!$A$133:$B$213,2,0),"")</f>
        <v>EL_ORO</v>
      </c>
      <c r="F3798" s="80" t="s">
        <v>152</v>
      </c>
      <c r="G3798" s="81" t="str">
        <f>+IF(F3798&lt;&gt;"",VLOOKUP(F3798,NIVELES!$A$246:$C$464,3,0),"")</f>
        <v>SUR</v>
      </c>
      <c r="H3798" s="82" t="s">
        <v>1023</v>
      </c>
      <c r="I3798" s="78" t="s">
        <v>2164</v>
      </c>
      <c r="J3798" s="78" t="s">
        <v>2165</v>
      </c>
      <c r="K3798" s="78" t="s">
        <v>2166</v>
      </c>
      <c r="L3798" s="78" t="s">
        <v>1791</v>
      </c>
      <c r="M3798" s="78" t="s">
        <v>1791</v>
      </c>
      <c r="N3798" s="78" t="s">
        <v>1791</v>
      </c>
      <c r="O3798" s="78" t="s">
        <v>2167</v>
      </c>
      <c r="P3798" s="82">
        <v>12</v>
      </c>
      <c r="Q3798" s="78" t="s">
        <v>3496</v>
      </c>
      <c r="R3798" s="82">
        <v>1</v>
      </c>
      <c r="S3798" s="82">
        <v>1</v>
      </c>
      <c r="T3798" s="82">
        <v>1</v>
      </c>
      <c r="U3798" s="82">
        <v>1</v>
      </c>
      <c r="V3798" s="82">
        <v>1</v>
      </c>
      <c r="W3798" s="82">
        <v>1</v>
      </c>
      <c r="X3798" s="82">
        <v>1</v>
      </c>
      <c r="Y3798" s="82">
        <v>1</v>
      </c>
      <c r="Z3798" s="82">
        <v>1</v>
      </c>
      <c r="AA3798" s="82">
        <v>1</v>
      </c>
      <c r="AB3798" s="82">
        <v>1</v>
      </c>
      <c r="AC3798" s="82">
        <v>1</v>
      </c>
      <c r="AD3798" s="85" t="str">
        <f>IF(A3798&lt;&gt;"",IF(D3798="DIRECCIÓN_DE_TRANSFERENCIAS","280 0031",VLOOKUP(C3798,NIVELES!$A$14:$B$105,2,0)),"")</f>
        <v>280 7210</v>
      </c>
      <c r="AE3798" s="86" t="s">
        <v>322</v>
      </c>
      <c r="AF3798" s="86" t="s">
        <v>369</v>
      </c>
      <c r="AG3798" s="79" t="str">
        <f>+IF(AF3798&lt;&gt;"",VLOOKUP(AF3798,NIVELES!$A$666:$B$673,2,0),"")</f>
        <v>ADMINISTRACIÓN_CENTRAL</v>
      </c>
      <c r="AH3798" s="78" t="s">
        <v>322</v>
      </c>
      <c r="AI3798" s="79" t="str">
        <f>IF(AH3798&lt;&gt;"",VLOOKUP(CONCATENATE(AG3798,AH3798),NIVELES!$B$676:$C$745,2,0),"")</f>
        <v>Administración De La Gestión Administrativa Financiera</v>
      </c>
      <c r="AJ3798" s="78" t="s">
        <v>517</v>
      </c>
      <c r="AK3798" s="79" t="str">
        <f>+IF(AJ3798&lt;&gt;"",VLOOKUP(AJ3798,NIVELES!$A$816:$B$892,2,0),"")</f>
        <v>NO APLICA</v>
      </c>
      <c r="AL3798" s="78" t="s">
        <v>553</v>
      </c>
      <c r="AM3798" s="78">
        <v>510306</v>
      </c>
      <c r="AN3798" s="79" t="str">
        <f>IF(AM3798&lt;&gt;"",+VLOOKUP(AM3798,NIVELES!$A$1652:$B$2466,2,0),"")</f>
        <v>Alimentación</v>
      </c>
      <c r="AO3798" s="87">
        <v>6720</v>
      </c>
      <c r="AP3798" s="88">
        <v>0</v>
      </c>
      <c r="AQ3798" s="88">
        <v>0</v>
      </c>
      <c r="AR3798" s="88">
        <v>1020</v>
      </c>
      <c r="AS3798" s="88">
        <v>560</v>
      </c>
      <c r="AT3798" s="88">
        <v>560</v>
      </c>
      <c r="AU3798" s="88">
        <v>560</v>
      </c>
      <c r="AV3798" s="88">
        <v>560</v>
      </c>
      <c r="AW3798" s="88">
        <v>560</v>
      </c>
      <c r="AX3798" s="88">
        <v>560</v>
      </c>
      <c r="AY3798" s="88">
        <v>560</v>
      </c>
      <c r="AZ3798" s="88">
        <v>560</v>
      </c>
      <c r="BA3798" s="88">
        <v>1220</v>
      </c>
      <c r="BB3798" s="89">
        <f t="shared" si="235"/>
        <v>6720</v>
      </c>
      <c r="BC3798" s="90" t="str">
        <f t="shared" si="234"/>
        <v>OK</v>
      </c>
      <c r="BD3798" s="91" t="str">
        <f t="shared" si="236"/>
        <v xml:space="preserve">                  </v>
      </c>
      <c r="BE3798" s="92">
        <f t="shared" si="237"/>
        <v>12</v>
      </c>
    </row>
    <row r="3799" spans="1:57" s="74" customFormat="1" ht="50.1" customHeight="1" x14ac:dyDescent="0.2">
      <c r="A3799" s="78" t="s">
        <v>55</v>
      </c>
      <c r="B3799" s="78" t="s">
        <v>65</v>
      </c>
      <c r="C3799" s="78" t="s">
        <v>33</v>
      </c>
      <c r="D3799" s="78" t="s">
        <v>575</v>
      </c>
      <c r="E3799" s="79" t="str">
        <f>+IF(C3799&lt;&gt;"",VLOOKUP(MID(C3799,18,5),NIVELES!$A$133:$B$213,2,0),"")</f>
        <v>EL_ORO</v>
      </c>
      <c r="F3799" s="80" t="s">
        <v>152</v>
      </c>
      <c r="G3799" s="81" t="str">
        <f>+IF(F3799&lt;&gt;"",VLOOKUP(F3799,NIVELES!$A$246:$C$464,3,0),"")</f>
        <v>SUR</v>
      </c>
      <c r="H3799" s="82" t="s">
        <v>1023</v>
      </c>
      <c r="I3799" s="78" t="s">
        <v>2164</v>
      </c>
      <c r="J3799" s="78" t="s">
        <v>2165</v>
      </c>
      <c r="K3799" s="78" t="s">
        <v>2166</v>
      </c>
      <c r="L3799" s="78" t="s">
        <v>1791</v>
      </c>
      <c r="M3799" s="78" t="s">
        <v>1791</v>
      </c>
      <c r="N3799" s="78" t="s">
        <v>1791</v>
      </c>
      <c r="O3799" s="78" t="s">
        <v>2167</v>
      </c>
      <c r="P3799" s="82">
        <v>12</v>
      </c>
      <c r="Q3799" s="78" t="s">
        <v>3496</v>
      </c>
      <c r="R3799" s="82">
        <v>1</v>
      </c>
      <c r="S3799" s="82">
        <v>1</v>
      </c>
      <c r="T3799" s="82">
        <v>1</v>
      </c>
      <c r="U3799" s="82">
        <v>1</v>
      </c>
      <c r="V3799" s="82">
        <v>1</v>
      </c>
      <c r="W3799" s="82">
        <v>1</v>
      </c>
      <c r="X3799" s="82">
        <v>1</v>
      </c>
      <c r="Y3799" s="82">
        <v>1</v>
      </c>
      <c r="Z3799" s="82">
        <v>1</v>
      </c>
      <c r="AA3799" s="82">
        <v>1</v>
      </c>
      <c r="AB3799" s="82">
        <v>1</v>
      </c>
      <c r="AC3799" s="82">
        <v>1</v>
      </c>
      <c r="AD3799" s="85" t="str">
        <f>IF(A3799&lt;&gt;"",IF(D3799="DIRECCIÓN_DE_TRANSFERENCIAS","280 0031",VLOOKUP(C3799,NIVELES!$A$14:$B$105,2,0)),"")</f>
        <v>280 7210</v>
      </c>
      <c r="AE3799" s="86" t="s">
        <v>322</v>
      </c>
      <c r="AF3799" s="86" t="s">
        <v>369</v>
      </c>
      <c r="AG3799" s="79" t="str">
        <f>+IF(AF3799&lt;&gt;"",VLOOKUP(AF3799,NIVELES!$A$666:$B$673,2,0),"")</f>
        <v>ADMINISTRACIÓN_CENTRAL</v>
      </c>
      <c r="AH3799" s="78" t="s">
        <v>322</v>
      </c>
      <c r="AI3799" s="79" t="str">
        <f>IF(AH3799&lt;&gt;"",VLOOKUP(CONCATENATE(AG3799,AH3799),NIVELES!$B$676:$C$745,2,0),"")</f>
        <v>Administración De La Gestión Administrativa Financiera</v>
      </c>
      <c r="AJ3799" s="78" t="s">
        <v>517</v>
      </c>
      <c r="AK3799" s="79" t="str">
        <f>+IF(AJ3799&lt;&gt;"",VLOOKUP(AJ3799,NIVELES!$A$816:$B$892,2,0),"")</f>
        <v>NO APLICA</v>
      </c>
      <c r="AL3799" s="78" t="s">
        <v>553</v>
      </c>
      <c r="AM3799" s="78">
        <v>510401</v>
      </c>
      <c r="AN3799" s="79" t="str">
        <f>IF(AM3799&lt;&gt;"",+VLOOKUP(AM3799,NIVELES!$A$1652:$B$2466,2,0),"")</f>
        <v>Por Cargas Familiares</v>
      </c>
      <c r="AO3799" s="87">
        <v>408.27</v>
      </c>
      <c r="AP3799" s="88">
        <v>0</v>
      </c>
      <c r="AQ3799" s="88">
        <v>0</v>
      </c>
      <c r="AR3799" s="88">
        <v>68.040000000000006</v>
      </c>
      <c r="AS3799" s="88">
        <v>34.020000000000003</v>
      </c>
      <c r="AT3799" s="88">
        <v>34.020000000000003</v>
      </c>
      <c r="AU3799" s="88">
        <v>34.020000000000003</v>
      </c>
      <c r="AV3799" s="88">
        <v>34.020000000000003</v>
      </c>
      <c r="AW3799" s="88">
        <v>34.020000000000003</v>
      </c>
      <c r="AX3799" s="88">
        <v>34.020000000000003</v>
      </c>
      <c r="AY3799" s="88">
        <v>34.020000000000003</v>
      </c>
      <c r="AZ3799" s="88">
        <v>34.020000000000003</v>
      </c>
      <c r="BA3799" s="88">
        <v>68.069999999999993</v>
      </c>
      <c r="BB3799" s="89">
        <f t="shared" si="235"/>
        <v>408.27</v>
      </c>
      <c r="BC3799" s="90" t="str">
        <f t="shared" si="234"/>
        <v>OK</v>
      </c>
      <c r="BD3799" s="91" t="str">
        <f t="shared" si="236"/>
        <v xml:space="preserve">                  </v>
      </c>
      <c r="BE3799" s="92">
        <f t="shared" si="237"/>
        <v>12</v>
      </c>
    </row>
    <row r="3800" spans="1:57" s="74" customFormat="1" ht="50.1" customHeight="1" x14ac:dyDescent="0.2">
      <c r="A3800" s="78" t="s">
        <v>55</v>
      </c>
      <c r="B3800" s="78" t="s">
        <v>65</v>
      </c>
      <c r="C3800" s="78" t="s">
        <v>33</v>
      </c>
      <c r="D3800" s="78" t="s">
        <v>575</v>
      </c>
      <c r="E3800" s="79" t="str">
        <f>+IF(C3800&lt;&gt;"",VLOOKUP(MID(C3800,18,5),NIVELES!$A$133:$B$213,2,0),"")</f>
        <v>EL_ORO</v>
      </c>
      <c r="F3800" s="80" t="s">
        <v>152</v>
      </c>
      <c r="G3800" s="81" t="str">
        <f>+IF(F3800&lt;&gt;"",VLOOKUP(F3800,NIVELES!$A$246:$C$464,3,0),"")</f>
        <v>SUR</v>
      </c>
      <c r="H3800" s="82" t="s">
        <v>1023</v>
      </c>
      <c r="I3800" s="78" t="s">
        <v>2164</v>
      </c>
      <c r="J3800" s="78" t="s">
        <v>2165</v>
      </c>
      <c r="K3800" s="78" t="s">
        <v>2166</v>
      </c>
      <c r="L3800" s="78" t="s">
        <v>1791</v>
      </c>
      <c r="M3800" s="78" t="s">
        <v>1791</v>
      </c>
      <c r="N3800" s="78" t="s">
        <v>1791</v>
      </c>
      <c r="O3800" s="78" t="s">
        <v>2167</v>
      </c>
      <c r="P3800" s="82">
        <v>12</v>
      </c>
      <c r="Q3800" s="78" t="s">
        <v>3496</v>
      </c>
      <c r="R3800" s="82">
        <v>1</v>
      </c>
      <c r="S3800" s="82">
        <v>1</v>
      </c>
      <c r="T3800" s="82">
        <v>1</v>
      </c>
      <c r="U3800" s="82">
        <v>1</v>
      </c>
      <c r="V3800" s="82">
        <v>1</v>
      </c>
      <c r="W3800" s="82">
        <v>1</v>
      </c>
      <c r="X3800" s="82">
        <v>1</v>
      </c>
      <c r="Y3800" s="82">
        <v>1</v>
      </c>
      <c r="Z3800" s="82">
        <v>1</v>
      </c>
      <c r="AA3800" s="82">
        <v>1</v>
      </c>
      <c r="AB3800" s="82">
        <v>1</v>
      </c>
      <c r="AC3800" s="82">
        <v>1</v>
      </c>
      <c r="AD3800" s="85" t="str">
        <f>IF(A3800&lt;&gt;"",IF(D3800="DIRECCIÓN_DE_TRANSFERENCIAS","280 0031",VLOOKUP(C3800,NIVELES!$A$14:$B$105,2,0)),"")</f>
        <v>280 7210</v>
      </c>
      <c r="AE3800" s="86" t="s">
        <v>322</v>
      </c>
      <c r="AF3800" s="86" t="s">
        <v>369</v>
      </c>
      <c r="AG3800" s="79" t="str">
        <f>+IF(AF3800&lt;&gt;"",VLOOKUP(AF3800,NIVELES!$A$666:$B$673,2,0),"")</f>
        <v>ADMINISTRACIÓN_CENTRAL</v>
      </c>
      <c r="AH3800" s="78" t="s">
        <v>322</v>
      </c>
      <c r="AI3800" s="79" t="str">
        <f>IF(AH3800&lt;&gt;"",VLOOKUP(CONCATENATE(AG3800,AH3800),NIVELES!$B$676:$C$745,2,0),"")</f>
        <v>Administración De La Gestión Administrativa Financiera</v>
      </c>
      <c r="AJ3800" s="78" t="s">
        <v>517</v>
      </c>
      <c r="AK3800" s="79" t="str">
        <f>+IF(AJ3800&lt;&gt;"",VLOOKUP(AJ3800,NIVELES!$A$816:$B$892,2,0),"")</f>
        <v>NO APLICA</v>
      </c>
      <c r="AL3800" s="78" t="s">
        <v>553</v>
      </c>
      <c r="AM3800" s="78">
        <v>510408</v>
      </c>
      <c r="AN3800" s="79" t="str">
        <f>IF(AM3800&lt;&gt;"",+VLOOKUP(AM3800,NIVELES!$A$1652:$B$2466,2,0),"")</f>
        <v>Subsidio de Antigüedad</v>
      </c>
      <c r="AO3800" s="87">
        <v>972.81</v>
      </c>
      <c r="AP3800" s="88">
        <v>0</v>
      </c>
      <c r="AQ3800" s="88">
        <v>0</v>
      </c>
      <c r="AR3800" s="88">
        <v>162.13999999999999</v>
      </c>
      <c r="AS3800" s="88">
        <v>81.069999999999993</v>
      </c>
      <c r="AT3800" s="88">
        <v>81.069999999999993</v>
      </c>
      <c r="AU3800" s="88">
        <v>81.069999999999993</v>
      </c>
      <c r="AV3800" s="88">
        <v>81.069999999999993</v>
      </c>
      <c r="AW3800" s="88">
        <v>81.069999999999993</v>
      </c>
      <c r="AX3800" s="88">
        <v>81.069999999999993</v>
      </c>
      <c r="AY3800" s="88">
        <v>81.069999999999993</v>
      </c>
      <c r="AZ3800" s="88">
        <v>81.069999999999993</v>
      </c>
      <c r="BA3800" s="88">
        <v>162.11000000000001</v>
      </c>
      <c r="BB3800" s="89">
        <f t="shared" si="235"/>
        <v>972.80999999999983</v>
      </c>
      <c r="BC3800" s="90" t="str">
        <f t="shared" si="234"/>
        <v>OK</v>
      </c>
      <c r="BD3800" s="91" t="str">
        <f t="shared" si="236"/>
        <v xml:space="preserve">                  </v>
      </c>
      <c r="BE3800" s="92">
        <f t="shared" si="237"/>
        <v>12</v>
      </c>
    </row>
    <row r="3801" spans="1:57" s="74" customFormat="1" ht="50.1" customHeight="1" x14ac:dyDescent="0.2">
      <c r="A3801" s="78" t="s">
        <v>55</v>
      </c>
      <c r="B3801" s="78" t="s">
        <v>65</v>
      </c>
      <c r="C3801" s="78" t="s">
        <v>33</v>
      </c>
      <c r="D3801" s="78" t="s">
        <v>575</v>
      </c>
      <c r="E3801" s="79" t="str">
        <f>+IF(C3801&lt;&gt;"",VLOOKUP(MID(C3801,18,5),NIVELES!$A$133:$B$213,2,0),"")</f>
        <v>EL_ORO</v>
      </c>
      <c r="F3801" s="80" t="s">
        <v>152</v>
      </c>
      <c r="G3801" s="81" t="str">
        <f>+IF(F3801&lt;&gt;"",VLOOKUP(F3801,NIVELES!$A$246:$C$464,3,0),"")</f>
        <v>SUR</v>
      </c>
      <c r="H3801" s="82" t="s">
        <v>1023</v>
      </c>
      <c r="I3801" s="78" t="s">
        <v>2164</v>
      </c>
      <c r="J3801" s="78" t="s">
        <v>2165</v>
      </c>
      <c r="K3801" s="78" t="s">
        <v>2166</v>
      </c>
      <c r="L3801" s="78" t="s">
        <v>1791</v>
      </c>
      <c r="M3801" s="78" t="s">
        <v>1791</v>
      </c>
      <c r="N3801" s="78" t="s">
        <v>1791</v>
      </c>
      <c r="O3801" s="78" t="s">
        <v>2167</v>
      </c>
      <c r="P3801" s="82">
        <v>12</v>
      </c>
      <c r="Q3801" s="78" t="s">
        <v>3496</v>
      </c>
      <c r="R3801" s="82">
        <v>1</v>
      </c>
      <c r="S3801" s="82">
        <v>1</v>
      </c>
      <c r="T3801" s="82">
        <v>1</v>
      </c>
      <c r="U3801" s="82">
        <v>1</v>
      </c>
      <c r="V3801" s="82">
        <v>1</v>
      </c>
      <c r="W3801" s="82">
        <v>1</v>
      </c>
      <c r="X3801" s="82">
        <v>1</v>
      </c>
      <c r="Y3801" s="82">
        <v>1</v>
      </c>
      <c r="Z3801" s="82">
        <v>1</v>
      </c>
      <c r="AA3801" s="82">
        <v>1</v>
      </c>
      <c r="AB3801" s="82">
        <v>1</v>
      </c>
      <c r="AC3801" s="82">
        <v>1</v>
      </c>
      <c r="AD3801" s="85" t="str">
        <f>IF(A3801&lt;&gt;"",IF(D3801="DIRECCIÓN_DE_TRANSFERENCIAS","280 0031",VLOOKUP(C3801,NIVELES!$A$14:$B$105,2,0)),"")</f>
        <v>280 7210</v>
      </c>
      <c r="AE3801" s="86" t="s">
        <v>322</v>
      </c>
      <c r="AF3801" s="86" t="s">
        <v>369</v>
      </c>
      <c r="AG3801" s="79" t="str">
        <f>+IF(AF3801&lt;&gt;"",VLOOKUP(AF3801,NIVELES!$A$666:$B$673,2,0),"")</f>
        <v>ADMINISTRACIÓN_CENTRAL</v>
      </c>
      <c r="AH3801" s="78" t="s">
        <v>322</v>
      </c>
      <c r="AI3801" s="79" t="str">
        <f>IF(AH3801&lt;&gt;"",VLOOKUP(CONCATENATE(AG3801,AH3801),NIVELES!$B$676:$C$745,2,0),"")</f>
        <v>Administración De La Gestión Administrativa Financiera</v>
      </c>
      <c r="AJ3801" s="78" t="s">
        <v>517</v>
      </c>
      <c r="AK3801" s="79" t="str">
        <f>+IF(AJ3801&lt;&gt;"",VLOOKUP(AJ3801,NIVELES!$A$816:$B$892,2,0),"")</f>
        <v>NO APLICA</v>
      </c>
      <c r="AL3801" s="78" t="s">
        <v>553</v>
      </c>
      <c r="AM3801" s="78">
        <v>510509</v>
      </c>
      <c r="AN3801" s="79" t="str">
        <f>IF(AM3801&lt;&gt;"",+VLOOKUP(AM3801,NIVELES!$A$1652:$B$2466,2,0),"")</f>
        <v>Horas Extraordinarias y Suplementarias</v>
      </c>
      <c r="AO3801" s="87">
        <v>0</v>
      </c>
      <c r="AP3801" s="88">
        <v>0</v>
      </c>
      <c r="AQ3801" s="88">
        <v>0</v>
      </c>
      <c r="AR3801" s="88">
        <v>0</v>
      </c>
      <c r="AS3801" s="88">
        <v>0</v>
      </c>
      <c r="AT3801" s="88">
        <v>0</v>
      </c>
      <c r="AU3801" s="88">
        <v>0</v>
      </c>
      <c r="AV3801" s="88">
        <v>0</v>
      </c>
      <c r="AW3801" s="88">
        <v>0</v>
      </c>
      <c r="AX3801" s="88">
        <v>0</v>
      </c>
      <c r="AY3801" s="88">
        <v>0</v>
      </c>
      <c r="AZ3801" s="88">
        <v>0</v>
      </c>
      <c r="BA3801" s="88">
        <v>0</v>
      </c>
      <c r="BB3801" s="89">
        <f t="shared" si="235"/>
        <v>0</v>
      </c>
      <c r="BC3801" s="90" t="str">
        <f t="shared" si="234"/>
        <v>OK</v>
      </c>
      <c r="BD3801" s="91" t="str">
        <f t="shared" si="236"/>
        <v xml:space="preserve">                  </v>
      </c>
      <c r="BE3801" s="92">
        <f t="shared" si="237"/>
        <v>12</v>
      </c>
    </row>
    <row r="3802" spans="1:57" s="74" customFormat="1" ht="50.1" customHeight="1" x14ac:dyDescent="0.2">
      <c r="A3802" s="78" t="s">
        <v>55</v>
      </c>
      <c r="B3802" s="78" t="s">
        <v>65</v>
      </c>
      <c r="C3802" s="78" t="s">
        <v>33</v>
      </c>
      <c r="D3802" s="78" t="s">
        <v>575</v>
      </c>
      <c r="E3802" s="79" t="str">
        <f>+IF(C3802&lt;&gt;"",VLOOKUP(MID(C3802,18,5),NIVELES!$A$133:$B$213,2,0),"")</f>
        <v>EL_ORO</v>
      </c>
      <c r="F3802" s="80" t="s">
        <v>152</v>
      </c>
      <c r="G3802" s="81" t="str">
        <f>+IF(F3802&lt;&gt;"",VLOOKUP(F3802,NIVELES!$A$246:$C$464,3,0),"")</f>
        <v>SUR</v>
      </c>
      <c r="H3802" s="82" t="s">
        <v>1023</v>
      </c>
      <c r="I3802" s="78" t="s">
        <v>2164</v>
      </c>
      <c r="J3802" s="78" t="s">
        <v>2165</v>
      </c>
      <c r="K3802" s="78" t="s">
        <v>2166</v>
      </c>
      <c r="L3802" s="78" t="s">
        <v>1791</v>
      </c>
      <c r="M3802" s="78" t="s">
        <v>1791</v>
      </c>
      <c r="N3802" s="78" t="s">
        <v>1791</v>
      </c>
      <c r="O3802" s="78" t="s">
        <v>2167</v>
      </c>
      <c r="P3802" s="82">
        <v>12</v>
      </c>
      <c r="Q3802" s="78" t="s">
        <v>3496</v>
      </c>
      <c r="R3802" s="82">
        <v>1</v>
      </c>
      <c r="S3802" s="82">
        <v>1</v>
      </c>
      <c r="T3802" s="82">
        <v>1</v>
      </c>
      <c r="U3802" s="82">
        <v>1</v>
      </c>
      <c r="V3802" s="82">
        <v>1</v>
      </c>
      <c r="W3802" s="82">
        <v>1</v>
      </c>
      <c r="X3802" s="82">
        <v>1</v>
      </c>
      <c r="Y3802" s="82">
        <v>1</v>
      </c>
      <c r="Z3802" s="82">
        <v>1</v>
      </c>
      <c r="AA3802" s="82">
        <v>1</v>
      </c>
      <c r="AB3802" s="82">
        <v>1</v>
      </c>
      <c r="AC3802" s="82">
        <v>1</v>
      </c>
      <c r="AD3802" s="85" t="str">
        <f>IF(A3802&lt;&gt;"",IF(D3802="DIRECCIÓN_DE_TRANSFERENCIAS","280 0031",VLOOKUP(C3802,NIVELES!$A$14:$B$105,2,0)),"")</f>
        <v>280 7210</v>
      </c>
      <c r="AE3802" s="86" t="s">
        <v>322</v>
      </c>
      <c r="AF3802" s="86" t="s">
        <v>369</v>
      </c>
      <c r="AG3802" s="79" t="str">
        <f>+IF(AF3802&lt;&gt;"",VLOOKUP(AF3802,NIVELES!$A$666:$B$673,2,0),"")</f>
        <v>ADMINISTRACIÓN_CENTRAL</v>
      </c>
      <c r="AH3802" s="78" t="s">
        <v>322</v>
      </c>
      <c r="AI3802" s="79" t="str">
        <f>IF(AH3802&lt;&gt;"",VLOOKUP(CONCATENATE(AG3802,AH3802),NIVELES!$B$676:$C$745,2,0),"")</f>
        <v>Administración De La Gestión Administrativa Financiera</v>
      </c>
      <c r="AJ3802" s="78" t="s">
        <v>517</v>
      </c>
      <c r="AK3802" s="79" t="str">
        <f>+IF(AJ3802&lt;&gt;"",VLOOKUP(AJ3802,NIVELES!$A$816:$B$892,2,0),"")</f>
        <v>NO APLICA</v>
      </c>
      <c r="AL3802" s="78" t="s">
        <v>553</v>
      </c>
      <c r="AM3802" s="78">
        <v>510510</v>
      </c>
      <c r="AN3802" s="79" t="str">
        <f>IF(AM3802&lt;&gt;"",+VLOOKUP(AM3802,NIVELES!$A$1652:$B$2466,2,0),"")</f>
        <v>Servicios Personales por Contrato</v>
      </c>
      <c r="AO3802" s="87">
        <v>93324</v>
      </c>
      <c r="AP3802" s="88">
        <v>8484</v>
      </c>
      <c r="AQ3802" s="88">
        <v>8484</v>
      </c>
      <c r="AR3802" s="88">
        <v>8484</v>
      </c>
      <c r="AS3802" s="88">
        <v>8484</v>
      </c>
      <c r="AT3802" s="88">
        <v>8484</v>
      </c>
      <c r="AU3802" s="88">
        <v>8484</v>
      </c>
      <c r="AV3802" s="88">
        <v>8484</v>
      </c>
      <c r="AW3802" s="88">
        <v>8484</v>
      </c>
      <c r="AX3802" s="88">
        <v>8484</v>
      </c>
      <c r="AY3802" s="88">
        <v>8484</v>
      </c>
      <c r="AZ3802" s="88">
        <v>8484</v>
      </c>
      <c r="BA3802" s="88">
        <v>0</v>
      </c>
      <c r="BB3802" s="89">
        <f t="shared" si="235"/>
        <v>93324</v>
      </c>
      <c r="BC3802" s="90" t="str">
        <f t="shared" si="234"/>
        <v>OK</v>
      </c>
      <c r="BD3802" s="91" t="str">
        <f t="shared" si="236"/>
        <v xml:space="preserve">                  </v>
      </c>
      <c r="BE3802" s="92">
        <f t="shared" si="237"/>
        <v>12</v>
      </c>
    </row>
    <row r="3803" spans="1:57" s="74" customFormat="1" ht="50.1" customHeight="1" x14ac:dyDescent="0.2">
      <c r="A3803" s="78" t="s">
        <v>55</v>
      </c>
      <c r="B3803" s="78" t="s">
        <v>65</v>
      </c>
      <c r="C3803" s="78" t="s">
        <v>33</v>
      </c>
      <c r="D3803" s="78" t="s">
        <v>575</v>
      </c>
      <c r="E3803" s="79" t="str">
        <f>+IF(C3803&lt;&gt;"",VLOOKUP(MID(C3803,18,5),NIVELES!$A$133:$B$213,2,0),"")</f>
        <v>EL_ORO</v>
      </c>
      <c r="F3803" s="80" t="s">
        <v>152</v>
      </c>
      <c r="G3803" s="81" t="str">
        <f>+IF(F3803&lt;&gt;"",VLOOKUP(F3803,NIVELES!$A$246:$C$464,3,0),"")</f>
        <v>SUR</v>
      </c>
      <c r="H3803" s="82" t="s">
        <v>1023</v>
      </c>
      <c r="I3803" s="78" t="s">
        <v>2164</v>
      </c>
      <c r="J3803" s="78" t="s">
        <v>2165</v>
      </c>
      <c r="K3803" s="78" t="s">
        <v>2166</v>
      </c>
      <c r="L3803" s="78" t="s">
        <v>1791</v>
      </c>
      <c r="M3803" s="78" t="s">
        <v>1791</v>
      </c>
      <c r="N3803" s="78" t="s">
        <v>1791</v>
      </c>
      <c r="O3803" s="78" t="s">
        <v>2167</v>
      </c>
      <c r="P3803" s="82">
        <v>12</v>
      </c>
      <c r="Q3803" s="78" t="s">
        <v>3496</v>
      </c>
      <c r="R3803" s="82">
        <v>1</v>
      </c>
      <c r="S3803" s="82">
        <v>1</v>
      </c>
      <c r="T3803" s="82">
        <v>1</v>
      </c>
      <c r="U3803" s="82">
        <v>1</v>
      </c>
      <c r="V3803" s="82">
        <v>1</v>
      </c>
      <c r="W3803" s="82">
        <v>1</v>
      </c>
      <c r="X3803" s="82">
        <v>1</v>
      </c>
      <c r="Y3803" s="82">
        <v>1</v>
      </c>
      <c r="Z3803" s="82">
        <v>1</v>
      </c>
      <c r="AA3803" s="82">
        <v>1</v>
      </c>
      <c r="AB3803" s="82">
        <v>1</v>
      </c>
      <c r="AC3803" s="82">
        <v>1</v>
      </c>
      <c r="AD3803" s="85" t="str">
        <f>IF(A3803&lt;&gt;"",IF(D3803="DIRECCIÓN_DE_TRANSFERENCIAS","280 0031",VLOOKUP(C3803,NIVELES!$A$14:$B$105,2,0)),"")</f>
        <v>280 7210</v>
      </c>
      <c r="AE3803" s="86" t="s">
        <v>322</v>
      </c>
      <c r="AF3803" s="86" t="s">
        <v>369</v>
      </c>
      <c r="AG3803" s="79" t="str">
        <f>+IF(AF3803&lt;&gt;"",VLOOKUP(AF3803,NIVELES!$A$666:$B$673,2,0),"")</f>
        <v>ADMINISTRACIÓN_CENTRAL</v>
      </c>
      <c r="AH3803" s="78" t="s">
        <v>322</v>
      </c>
      <c r="AI3803" s="79" t="str">
        <f>IF(AH3803&lt;&gt;"",VLOOKUP(CONCATENATE(AG3803,AH3803),NIVELES!$B$676:$C$745,2,0),"")</f>
        <v>Administración De La Gestión Administrativa Financiera</v>
      </c>
      <c r="AJ3803" s="78" t="s">
        <v>517</v>
      </c>
      <c r="AK3803" s="79" t="str">
        <f>+IF(AJ3803&lt;&gt;"",VLOOKUP(AJ3803,NIVELES!$A$816:$B$892,2,0),"")</f>
        <v>NO APLICA</v>
      </c>
      <c r="AL3803" s="78" t="s">
        <v>553</v>
      </c>
      <c r="AM3803" s="78">
        <v>510601</v>
      </c>
      <c r="AN3803" s="79" t="str">
        <f>IF(AM3803&lt;&gt;"",+VLOOKUP(AM3803,NIVELES!$A$1652:$B$2466,2,0),"")</f>
        <v>Aporte Patronal</v>
      </c>
      <c r="AO3803" s="87">
        <v>32184.080000000002</v>
      </c>
      <c r="AP3803" s="88">
        <v>2830.72</v>
      </c>
      <c r="AQ3803" s="88">
        <v>2830.72</v>
      </c>
      <c r="AR3803" s="88">
        <v>2830.72</v>
      </c>
      <c r="AS3803" s="88">
        <v>2830.72</v>
      </c>
      <c r="AT3803" s="88">
        <v>2830.72</v>
      </c>
      <c r="AU3803" s="88">
        <v>2830.72</v>
      </c>
      <c r="AV3803" s="88">
        <v>2830.72</v>
      </c>
      <c r="AW3803" s="88">
        <v>2830.72</v>
      </c>
      <c r="AX3803" s="88">
        <v>2830.72</v>
      </c>
      <c r="AY3803" s="88">
        <v>2830.72</v>
      </c>
      <c r="AZ3803" s="88">
        <v>2830.72</v>
      </c>
      <c r="BA3803" s="88">
        <v>1046.1600000000001</v>
      </c>
      <c r="BB3803" s="89">
        <f t="shared" si="235"/>
        <v>32184.080000000005</v>
      </c>
      <c r="BC3803" s="90" t="str">
        <f t="shared" si="234"/>
        <v>OK</v>
      </c>
      <c r="BD3803" s="91" t="str">
        <f t="shared" si="236"/>
        <v xml:space="preserve">                  </v>
      </c>
      <c r="BE3803" s="92">
        <f t="shared" si="237"/>
        <v>12</v>
      </c>
    </row>
    <row r="3804" spans="1:57" s="74" customFormat="1" ht="50.1" customHeight="1" x14ac:dyDescent="0.2">
      <c r="A3804" s="78" t="s">
        <v>55</v>
      </c>
      <c r="B3804" s="78" t="s">
        <v>65</v>
      </c>
      <c r="C3804" s="78" t="s">
        <v>33</v>
      </c>
      <c r="D3804" s="78" t="s">
        <v>575</v>
      </c>
      <c r="E3804" s="79" t="str">
        <f>+IF(C3804&lt;&gt;"",VLOOKUP(MID(C3804,18,5),NIVELES!$A$133:$B$213,2,0),"")</f>
        <v>EL_ORO</v>
      </c>
      <c r="F3804" s="80" t="s">
        <v>152</v>
      </c>
      <c r="G3804" s="81" t="str">
        <f>+IF(F3804&lt;&gt;"",VLOOKUP(F3804,NIVELES!$A$246:$C$464,3,0),"")</f>
        <v>SUR</v>
      </c>
      <c r="H3804" s="82" t="s">
        <v>1023</v>
      </c>
      <c r="I3804" s="78" t="s">
        <v>2164</v>
      </c>
      <c r="J3804" s="78" t="s">
        <v>2165</v>
      </c>
      <c r="K3804" s="78" t="s">
        <v>2166</v>
      </c>
      <c r="L3804" s="78" t="s">
        <v>1791</v>
      </c>
      <c r="M3804" s="78" t="s">
        <v>1791</v>
      </c>
      <c r="N3804" s="78" t="s">
        <v>1791</v>
      </c>
      <c r="O3804" s="78" t="s">
        <v>2167</v>
      </c>
      <c r="P3804" s="82">
        <v>12</v>
      </c>
      <c r="Q3804" s="78" t="s">
        <v>3496</v>
      </c>
      <c r="R3804" s="82">
        <v>1</v>
      </c>
      <c r="S3804" s="82">
        <v>1</v>
      </c>
      <c r="T3804" s="82">
        <v>1</v>
      </c>
      <c r="U3804" s="82">
        <v>1</v>
      </c>
      <c r="V3804" s="82">
        <v>1</v>
      </c>
      <c r="W3804" s="82">
        <v>1</v>
      </c>
      <c r="X3804" s="82">
        <v>1</v>
      </c>
      <c r="Y3804" s="82">
        <v>1</v>
      </c>
      <c r="Z3804" s="82">
        <v>1</v>
      </c>
      <c r="AA3804" s="82">
        <v>1</v>
      </c>
      <c r="AB3804" s="82">
        <v>1</v>
      </c>
      <c r="AC3804" s="82">
        <v>1</v>
      </c>
      <c r="AD3804" s="85" t="str">
        <f>IF(A3804&lt;&gt;"",IF(D3804="DIRECCIÓN_DE_TRANSFERENCIAS","280 0031",VLOOKUP(C3804,NIVELES!$A$14:$B$105,2,0)),"")</f>
        <v>280 7210</v>
      </c>
      <c r="AE3804" s="86" t="s">
        <v>322</v>
      </c>
      <c r="AF3804" s="86" t="s">
        <v>369</v>
      </c>
      <c r="AG3804" s="79" t="str">
        <f>+IF(AF3804&lt;&gt;"",VLOOKUP(AF3804,NIVELES!$A$666:$B$673,2,0),"")</f>
        <v>ADMINISTRACIÓN_CENTRAL</v>
      </c>
      <c r="AH3804" s="78" t="s">
        <v>322</v>
      </c>
      <c r="AI3804" s="79" t="str">
        <f>IF(AH3804&lt;&gt;"",VLOOKUP(CONCATENATE(AG3804,AH3804),NIVELES!$B$676:$C$745,2,0),"")</f>
        <v>Administración De La Gestión Administrativa Financiera</v>
      </c>
      <c r="AJ3804" s="78" t="s">
        <v>517</v>
      </c>
      <c r="AK3804" s="79" t="str">
        <f>+IF(AJ3804&lt;&gt;"",VLOOKUP(AJ3804,NIVELES!$A$816:$B$892,2,0),"")</f>
        <v>NO APLICA</v>
      </c>
      <c r="AL3804" s="78" t="s">
        <v>553</v>
      </c>
      <c r="AM3804" s="78">
        <v>510602</v>
      </c>
      <c r="AN3804" s="79" t="str">
        <f>IF(AM3804&lt;&gt;"",+VLOOKUP(AM3804,NIVELES!$A$1652:$B$2466,2,0),"")</f>
        <v>Fondo de Reserva</v>
      </c>
      <c r="AO3804" s="87">
        <v>26675</v>
      </c>
      <c r="AP3804" s="88">
        <v>0</v>
      </c>
      <c r="AQ3804" s="88">
        <v>2341.89</v>
      </c>
      <c r="AR3804" s="88">
        <v>2341.89</v>
      </c>
      <c r="AS3804" s="88">
        <v>2341.89</v>
      </c>
      <c r="AT3804" s="88">
        <v>2341.89</v>
      </c>
      <c r="AU3804" s="88">
        <v>2341.89</v>
      </c>
      <c r="AV3804" s="88">
        <v>2341.89</v>
      </c>
      <c r="AW3804" s="88">
        <v>2341.89</v>
      </c>
      <c r="AX3804" s="88">
        <v>2341.89</v>
      </c>
      <c r="AY3804" s="88">
        <v>2341.89</v>
      </c>
      <c r="AZ3804" s="88">
        <v>2341.89</v>
      </c>
      <c r="BA3804" s="88">
        <v>3256.1</v>
      </c>
      <c r="BB3804" s="89">
        <f t="shared" si="235"/>
        <v>26674.999999999996</v>
      </c>
      <c r="BC3804" s="90" t="str">
        <f t="shared" si="234"/>
        <v>OK</v>
      </c>
      <c r="BD3804" s="91" t="str">
        <f t="shared" si="236"/>
        <v xml:space="preserve">                  </v>
      </c>
      <c r="BE3804" s="92">
        <f t="shared" si="237"/>
        <v>12</v>
      </c>
    </row>
    <row r="3805" spans="1:57" s="74" customFormat="1" ht="50.1" customHeight="1" x14ac:dyDescent="0.2">
      <c r="A3805" s="78" t="s">
        <v>55</v>
      </c>
      <c r="B3805" s="78" t="s">
        <v>65</v>
      </c>
      <c r="C3805" s="78" t="s">
        <v>33</v>
      </c>
      <c r="D3805" s="78" t="s">
        <v>575</v>
      </c>
      <c r="E3805" s="79" t="str">
        <f>+IF(C3805&lt;&gt;"",VLOOKUP(MID(C3805,18,5),NIVELES!$A$133:$B$213,2,0),"")</f>
        <v>EL_ORO</v>
      </c>
      <c r="F3805" s="80" t="s">
        <v>152</v>
      </c>
      <c r="G3805" s="81" t="str">
        <f>+IF(F3805&lt;&gt;"",VLOOKUP(F3805,NIVELES!$A$246:$C$464,3,0),"")</f>
        <v>SUR</v>
      </c>
      <c r="H3805" s="82" t="s">
        <v>1023</v>
      </c>
      <c r="I3805" s="78" t="s">
        <v>2173</v>
      </c>
      <c r="J3805" s="78" t="s">
        <v>2165</v>
      </c>
      <c r="K3805" s="78" t="s">
        <v>2166</v>
      </c>
      <c r="L3805" s="78" t="s">
        <v>1791</v>
      </c>
      <c r="M3805" s="78" t="s">
        <v>1791</v>
      </c>
      <c r="N3805" s="78" t="s">
        <v>1791</v>
      </c>
      <c r="O3805" s="78" t="s">
        <v>3497</v>
      </c>
      <c r="P3805" s="82">
        <v>12</v>
      </c>
      <c r="Q3805" s="78" t="s">
        <v>3496</v>
      </c>
      <c r="R3805" s="82">
        <v>1</v>
      </c>
      <c r="S3805" s="82">
        <v>1</v>
      </c>
      <c r="T3805" s="82">
        <v>1</v>
      </c>
      <c r="U3805" s="82">
        <v>1</v>
      </c>
      <c r="V3805" s="82">
        <v>1</v>
      </c>
      <c r="W3805" s="82">
        <v>1</v>
      </c>
      <c r="X3805" s="82">
        <v>1</v>
      </c>
      <c r="Y3805" s="82">
        <v>1</v>
      </c>
      <c r="Z3805" s="82">
        <v>1</v>
      </c>
      <c r="AA3805" s="82">
        <v>1</v>
      </c>
      <c r="AB3805" s="82">
        <v>1</v>
      </c>
      <c r="AC3805" s="82">
        <v>1</v>
      </c>
      <c r="AD3805" s="85" t="str">
        <f>IF(A3805&lt;&gt;"",IF(D3805="DIRECCIÓN_DE_TRANSFERENCIAS","280 0031",VLOOKUP(C3805,NIVELES!$A$14:$B$105,2,0)),"")</f>
        <v>280 7210</v>
      </c>
      <c r="AE3805" s="86" t="s">
        <v>322</v>
      </c>
      <c r="AF3805" s="86" t="s">
        <v>369</v>
      </c>
      <c r="AG3805" s="79" t="str">
        <f>+IF(AF3805&lt;&gt;"",VLOOKUP(AF3805,NIVELES!$A$666:$B$673,2,0),"")</f>
        <v>ADMINISTRACIÓN_CENTRAL</v>
      </c>
      <c r="AH3805" s="78" t="s">
        <v>322</v>
      </c>
      <c r="AI3805" s="79" t="str">
        <f>IF(AH3805&lt;&gt;"",VLOOKUP(CONCATENATE(AG3805,AH3805),NIVELES!$B$676:$C$745,2,0),"")</f>
        <v>Administración De La Gestión Administrativa Financiera</v>
      </c>
      <c r="AJ3805" s="78" t="s">
        <v>517</v>
      </c>
      <c r="AK3805" s="79" t="str">
        <f>+IF(AJ3805&lt;&gt;"",VLOOKUP(AJ3805,NIVELES!$A$816:$B$892,2,0),"")</f>
        <v>NO APLICA</v>
      </c>
      <c r="AL3805" s="78" t="s">
        <v>556</v>
      </c>
      <c r="AM3805" s="78">
        <v>580209</v>
      </c>
      <c r="AN3805" s="79" t="str">
        <f>IF(AM3805&lt;&gt;"",+VLOOKUP(AM3805,NIVELES!$A$1652:$B$2466,2,0),"")</f>
        <v>A Jubilados Patronales</v>
      </c>
      <c r="AO3805" s="87">
        <v>0</v>
      </c>
      <c r="AP3805" s="88">
        <v>0</v>
      </c>
      <c r="AQ3805" s="88">
        <v>0</v>
      </c>
      <c r="AR3805" s="88">
        <v>0</v>
      </c>
      <c r="AS3805" s="88">
        <v>0</v>
      </c>
      <c r="AT3805" s="88">
        <v>0</v>
      </c>
      <c r="AU3805" s="88">
        <v>0</v>
      </c>
      <c r="AV3805" s="88">
        <v>0</v>
      </c>
      <c r="AW3805" s="88">
        <v>0</v>
      </c>
      <c r="AX3805" s="88">
        <v>0</v>
      </c>
      <c r="AY3805" s="88">
        <v>0</v>
      </c>
      <c r="AZ3805" s="88">
        <v>0</v>
      </c>
      <c r="BA3805" s="88">
        <v>0</v>
      </c>
      <c r="BB3805" s="89">
        <f t="shared" si="235"/>
        <v>0</v>
      </c>
      <c r="BC3805" s="90" t="str">
        <f t="shared" si="234"/>
        <v>OK</v>
      </c>
      <c r="BD3805" s="91" t="str">
        <f t="shared" si="236"/>
        <v xml:space="preserve">                  </v>
      </c>
      <c r="BE3805" s="92">
        <f t="shared" si="237"/>
        <v>12</v>
      </c>
    </row>
    <row r="3806" spans="1:57" s="74" customFormat="1" ht="50.1" customHeight="1" x14ac:dyDescent="0.2">
      <c r="A3806" s="78" t="s">
        <v>55</v>
      </c>
      <c r="B3806" s="78" t="s">
        <v>65</v>
      </c>
      <c r="C3806" s="78" t="s">
        <v>33</v>
      </c>
      <c r="D3806" s="78" t="s">
        <v>575</v>
      </c>
      <c r="E3806" s="79" t="str">
        <f>+IF(C3806&lt;&gt;"",VLOOKUP(MID(C3806,18,5),NIVELES!$A$133:$B$213,2,0),"")</f>
        <v>EL_ORO</v>
      </c>
      <c r="F3806" s="80" t="s">
        <v>166</v>
      </c>
      <c r="G3806" s="81" t="str">
        <f>+IF(F3806&lt;&gt;"",VLOOKUP(F3806,NIVELES!$A$246:$C$464,3,0),"")</f>
        <v>SUR</v>
      </c>
      <c r="H3806" s="82" t="s">
        <v>1023</v>
      </c>
      <c r="I3806" s="78" t="s">
        <v>2173</v>
      </c>
      <c r="J3806" s="78" t="s">
        <v>2165</v>
      </c>
      <c r="K3806" s="78" t="s">
        <v>2166</v>
      </c>
      <c r="L3806" s="78" t="s">
        <v>1791</v>
      </c>
      <c r="M3806" s="78" t="s">
        <v>1791</v>
      </c>
      <c r="N3806" s="78" t="s">
        <v>1791</v>
      </c>
      <c r="O3806" s="78" t="s">
        <v>3498</v>
      </c>
      <c r="P3806" s="82">
        <v>12</v>
      </c>
      <c r="Q3806" s="78" t="s">
        <v>1989</v>
      </c>
      <c r="R3806" s="82">
        <v>1</v>
      </c>
      <c r="S3806" s="82">
        <v>1</v>
      </c>
      <c r="T3806" s="82">
        <v>1</v>
      </c>
      <c r="U3806" s="82">
        <v>1</v>
      </c>
      <c r="V3806" s="82">
        <v>1</v>
      </c>
      <c r="W3806" s="82">
        <v>1</v>
      </c>
      <c r="X3806" s="82">
        <v>1</v>
      </c>
      <c r="Y3806" s="82">
        <v>1</v>
      </c>
      <c r="Z3806" s="82">
        <v>1</v>
      </c>
      <c r="AA3806" s="82">
        <v>1</v>
      </c>
      <c r="AB3806" s="82">
        <v>1</v>
      </c>
      <c r="AC3806" s="82">
        <v>1</v>
      </c>
      <c r="AD3806" s="85" t="str">
        <f>IF(A3806&lt;&gt;"",IF(D3806="DIRECCIÓN_DE_TRANSFERENCIAS","280 0031",VLOOKUP(C3806,NIVELES!$A$14:$B$105,2,0)),"")</f>
        <v>280 7210</v>
      </c>
      <c r="AE3806" s="86" t="s">
        <v>322</v>
      </c>
      <c r="AF3806" s="86" t="s">
        <v>369</v>
      </c>
      <c r="AG3806" s="79" t="str">
        <f>+IF(AF3806&lt;&gt;"",VLOOKUP(AF3806,NIVELES!$A$666:$B$673,2,0),"")</f>
        <v>ADMINISTRACIÓN_CENTRAL</v>
      </c>
      <c r="AH3806" s="78" t="s">
        <v>322</v>
      </c>
      <c r="AI3806" s="79" t="str">
        <f>IF(AH3806&lt;&gt;"",VLOOKUP(CONCATENATE(AG3806,AH3806),NIVELES!$B$676:$C$745,2,0),"")</f>
        <v>Administración De La Gestión Administrativa Financiera</v>
      </c>
      <c r="AJ3806" s="78" t="s">
        <v>517</v>
      </c>
      <c r="AK3806" s="79" t="str">
        <f>+IF(AJ3806&lt;&gt;"",VLOOKUP(AJ3806,NIVELES!$A$816:$B$892,2,0),"")</f>
        <v>NO APLICA</v>
      </c>
      <c r="AL3806" s="78" t="s">
        <v>554</v>
      </c>
      <c r="AM3806" s="78">
        <v>530101</v>
      </c>
      <c r="AN3806" s="79" t="str">
        <f>IF(AM3806&lt;&gt;"",+VLOOKUP(AM3806,NIVELES!$A$1652:$B$2466,2,0),"")</f>
        <v>Agua Potable</v>
      </c>
      <c r="AO3806" s="87">
        <v>1600</v>
      </c>
      <c r="AP3806" s="88">
        <v>0</v>
      </c>
      <c r="AQ3806" s="88">
        <v>177.43</v>
      </c>
      <c r="AR3806" s="88">
        <v>120</v>
      </c>
      <c r="AS3806" s="88">
        <v>120</v>
      </c>
      <c r="AT3806" s="88">
        <v>140</v>
      </c>
      <c r="AU3806" s="88">
        <v>140</v>
      </c>
      <c r="AV3806" s="88">
        <v>140</v>
      </c>
      <c r="AW3806" s="88">
        <v>140</v>
      </c>
      <c r="AX3806" s="88">
        <v>140</v>
      </c>
      <c r="AY3806" s="88">
        <v>140</v>
      </c>
      <c r="AZ3806" s="88">
        <v>140</v>
      </c>
      <c r="BA3806" s="88">
        <v>202.57</v>
      </c>
      <c r="BB3806" s="89">
        <f t="shared" si="235"/>
        <v>1600</v>
      </c>
      <c r="BC3806" s="90" t="str">
        <f t="shared" si="234"/>
        <v>OK</v>
      </c>
      <c r="BD3806" s="91" t="str">
        <f t="shared" si="236"/>
        <v xml:space="preserve">                  </v>
      </c>
      <c r="BE3806" s="92">
        <f t="shared" si="237"/>
        <v>12</v>
      </c>
    </row>
    <row r="3807" spans="1:57" s="74" customFormat="1" ht="50.1" customHeight="1" x14ac:dyDescent="0.2">
      <c r="A3807" s="78" t="s">
        <v>55</v>
      </c>
      <c r="B3807" s="78" t="s">
        <v>65</v>
      </c>
      <c r="C3807" s="78" t="s">
        <v>33</v>
      </c>
      <c r="D3807" s="78" t="s">
        <v>575</v>
      </c>
      <c r="E3807" s="79" t="str">
        <f>+IF(C3807&lt;&gt;"",VLOOKUP(MID(C3807,18,5),NIVELES!$A$133:$B$213,2,0),"")</f>
        <v>EL_ORO</v>
      </c>
      <c r="F3807" s="80" t="s">
        <v>152</v>
      </c>
      <c r="G3807" s="81" t="str">
        <f>+IF(F3807&lt;&gt;"",VLOOKUP(F3807,NIVELES!$A$246:$C$464,3,0),"")</f>
        <v>SUR</v>
      </c>
      <c r="H3807" s="82" t="s">
        <v>1023</v>
      </c>
      <c r="I3807" s="78" t="s">
        <v>2173</v>
      </c>
      <c r="J3807" s="78" t="s">
        <v>2165</v>
      </c>
      <c r="K3807" s="78" t="s">
        <v>2166</v>
      </c>
      <c r="L3807" s="78" t="s">
        <v>1791</v>
      </c>
      <c r="M3807" s="78" t="s">
        <v>1791</v>
      </c>
      <c r="N3807" s="78" t="s">
        <v>1791</v>
      </c>
      <c r="O3807" s="78" t="s">
        <v>3499</v>
      </c>
      <c r="P3807" s="82">
        <v>12</v>
      </c>
      <c r="Q3807" s="78" t="s">
        <v>1989</v>
      </c>
      <c r="R3807" s="82">
        <v>1</v>
      </c>
      <c r="S3807" s="82">
        <v>1</v>
      </c>
      <c r="T3807" s="82">
        <v>1</v>
      </c>
      <c r="U3807" s="82">
        <v>1</v>
      </c>
      <c r="V3807" s="82">
        <v>1</v>
      </c>
      <c r="W3807" s="82">
        <v>1</v>
      </c>
      <c r="X3807" s="82">
        <v>1</v>
      </c>
      <c r="Y3807" s="82">
        <v>1</v>
      </c>
      <c r="Z3807" s="82">
        <v>1</v>
      </c>
      <c r="AA3807" s="82">
        <v>1</v>
      </c>
      <c r="AB3807" s="82">
        <v>1</v>
      </c>
      <c r="AC3807" s="82">
        <v>1</v>
      </c>
      <c r="AD3807" s="85" t="str">
        <f>IF(A3807&lt;&gt;"",IF(D3807="DIRECCIÓN_DE_TRANSFERENCIAS","280 0031",VLOOKUP(C3807,NIVELES!$A$14:$B$105,2,0)),"")</f>
        <v>280 7210</v>
      </c>
      <c r="AE3807" s="86" t="s">
        <v>322</v>
      </c>
      <c r="AF3807" s="86" t="s">
        <v>369</v>
      </c>
      <c r="AG3807" s="79" t="str">
        <f>+IF(AF3807&lt;&gt;"",VLOOKUP(AF3807,NIVELES!$A$666:$B$673,2,0),"")</f>
        <v>ADMINISTRACIÓN_CENTRAL</v>
      </c>
      <c r="AH3807" s="78" t="s">
        <v>322</v>
      </c>
      <c r="AI3807" s="79" t="str">
        <f>IF(AH3807&lt;&gt;"",VLOOKUP(CONCATENATE(AG3807,AH3807),NIVELES!$B$676:$C$745,2,0),"")</f>
        <v>Administración De La Gestión Administrativa Financiera</v>
      </c>
      <c r="AJ3807" s="78" t="s">
        <v>517</v>
      </c>
      <c r="AK3807" s="79" t="str">
        <f>+IF(AJ3807&lt;&gt;"",VLOOKUP(AJ3807,NIVELES!$A$816:$B$892,2,0),"")</f>
        <v>NO APLICA</v>
      </c>
      <c r="AL3807" s="78" t="s">
        <v>554</v>
      </c>
      <c r="AM3807" s="78">
        <v>530104</v>
      </c>
      <c r="AN3807" s="79" t="str">
        <f>IF(AM3807&lt;&gt;"",+VLOOKUP(AM3807,NIVELES!$A$1652:$B$2466,2,0),"")</f>
        <v>Energía Eléctrica</v>
      </c>
      <c r="AO3807" s="87">
        <v>1200</v>
      </c>
      <c r="AP3807" s="88">
        <v>0</v>
      </c>
      <c r="AQ3807" s="88">
        <v>142.16999999999999</v>
      </c>
      <c r="AR3807" s="88">
        <v>100</v>
      </c>
      <c r="AS3807" s="88">
        <v>100</v>
      </c>
      <c r="AT3807" s="88">
        <v>100</v>
      </c>
      <c r="AU3807" s="88">
        <v>100</v>
      </c>
      <c r="AV3807" s="88">
        <v>100</v>
      </c>
      <c r="AW3807" s="88">
        <v>100</v>
      </c>
      <c r="AX3807" s="88">
        <v>100</v>
      </c>
      <c r="AY3807" s="88">
        <v>100</v>
      </c>
      <c r="AZ3807" s="88">
        <v>100</v>
      </c>
      <c r="BA3807" s="88">
        <v>157.83000000000001</v>
      </c>
      <c r="BB3807" s="89">
        <f t="shared" si="235"/>
        <v>1200</v>
      </c>
      <c r="BC3807" s="90" t="str">
        <f t="shared" si="234"/>
        <v>OK</v>
      </c>
      <c r="BD3807" s="91" t="str">
        <f t="shared" si="236"/>
        <v xml:space="preserve">                  </v>
      </c>
      <c r="BE3807" s="92">
        <f t="shared" si="237"/>
        <v>12</v>
      </c>
    </row>
    <row r="3808" spans="1:57" s="74" customFormat="1" ht="50.1" customHeight="1" x14ac:dyDescent="0.2">
      <c r="A3808" s="78" t="s">
        <v>55</v>
      </c>
      <c r="B3808" s="78" t="s">
        <v>65</v>
      </c>
      <c r="C3808" s="78" t="s">
        <v>33</v>
      </c>
      <c r="D3808" s="78" t="s">
        <v>575</v>
      </c>
      <c r="E3808" s="79" t="str">
        <f>+IF(C3808&lt;&gt;"",VLOOKUP(MID(C3808,18,5),NIVELES!$A$133:$B$213,2,0),"")</f>
        <v>EL_ORO</v>
      </c>
      <c r="F3808" s="80" t="s">
        <v>166</v>
      </c>
      <c r="G3808" s="81" t="str">
        <f>+IF(F3808&lt;&gt;"",VLOOKUP(F3808,NIVELES!$A$246:$C$464,3,0),"")</f>
        <v>SUR</v>
      </c>
      <c r="H3808" s="82" t="s">
        <v>1023</v>
      </c>
      <c r="I3808" s="78" t="s">
        <v>2173</v>
      </c>
      <c r="J3808" s="78" t="s">
        <v>2165</v>
      </c>
      <c r="K3808" s="78" t="s">
        <v>2166</v>
      </c>
      <c r="L3808" s="78" t="s">
        <v>1791</v>
      </c>
      <c r="M3808" s="78" t="s">
        <v>1791</v>
      </c>
      <c r="N3808" s="78" t="s">
        <v>1791</v>
      </c>
      <c r="O3808" s="78" t="s">
        <v>3500</v>
      </c>
      <c r="P3808" s="82">
        <v>12</v>
      </c>
      <c r="Q3808" s="78" t="s">
        <v>1989</v>
      </c>
      <c r="R3808" s="82">
        <v>1</v>
      </c>
      <c r="S3808" s="82">
        <v>1</v>
      </c>
      <c r="T3808" s="82">
        <v>1</v>
      </c>
      <c r="U3808" s="82">
        <v>1</v>
      </c>
      <c r="V3808" s="82">
        <v>1</v>
      </c>
      <c r="W3808" s="82">
        <v>1</v>
      </c>
      <c r="X3808" s="82">
        <v>1</v>
      </c>
      <c r="Y3808" s="82">
        <v>1</v>
      </c>
      <c r="Z3808" s="82">
        <v>1</v>
      </c>
      <c r="AA3808" s="82">
        <v>1</v>
      </c>
      <c r="AB3808" s="82">
        <v>1</v>
      </c>
      <c r="AC3808" s="82">
        <v>1</v>
      </c>
      <c r="AD3808" s="85" t="str">
        <f>IF(A3808&lt;&gt;"",IF(D3808="DIRECCIÓN_DE_TRANSFERENCIAS","280 0031",VLOOKUP(C3808,NIVELES!$A$14:$B$105,2,0)),"")</f>
        <v>280 7210</v>
      </c>
      <c r="AE3808" s="86" t="s">
        <v>322</v>
      </c>
      <c r="AF3808" s="86" t="s">
        <v>369</v>
      </c>
      <c r="AG3808" s="79" t="str">
        <f>+IF(AF3808&lt;&gt;"",VLOOKUP(AF3808,NIVELES!$A$666:$B$673,2,0),"")</f>
        <v>ADMINISTRACIÓN_CENTRAL</v>
      </c>
      <c r="AH3808" s="78" t="s">
        <v>322</v>
      </c>
      <c r="AI3808" s="79" t="str">
        <f>IF(AH3808&lt;&gt;"",VLOOKUP(CONCATENATE(AG3808,AH3808),NIVELES!$B$676:$C$745,2,0),"")</f>
        <v>Administración De La Gestión Administrativa Financiera</v>
      </c>
      <c r="AJ3808" s="78" t="s">
        <v>517</v>
      </c>
      <c r="AK3808" s="79" t="str">
        <f>+IF(AJ3808&lt;&gt;"",VLOOKUP(AJ3808,NIVELES!$A$816:$B$892,2,0),"")</f>
        <v>NO APLICA</v>
      </c>
      <c r="AL3808" s="78" t="s">
        <v>554</v>
      </c>
      <c r="AM3808" s="78">
        <v>530104</v>
      </c>
      <c r="AN3808" s="79" t="str">
        <f>IF(AM3808&lt;&gt;"",+VLOOKUP(AM3808,NIVELES!$A$1652:$B$2466,2,0),"")</f>
        <v>Energía Eléctrica</v>
      </c>
      <c r="AO3808" s="87">
        <v>1440</v>
      </c>
      <c r="AP3808" s="88">
        <v>0</v>
      </c>
      <c r="AQ3808" s="88">
        <v>120.94</v>
      </c>
      <c r="AR3808" s="88">
        <v>120</v>
      </c>
      <c r="AS3808" s="88">
        <v>120</v>
      </c>
      <c r="AT3808" s="88">
        <v>120</v>
      </c>
      <c r="AU3808" s="88">
        <v>120</v>
      </c>
      <c r="AV3808" s="88">
        <v>120</v>
      </c>
      <c r="AW3808" s="88">
        <v>120</v>
      </c>
      <c r="AX3808" s="88">
        <v>120</v>
      </c>
      <c r="AY3808" s="88">
        <v>120</v>
      </c>
      <c r="AZ3808" s="88">
        <v>120</v>
      </c>
      <c r="BA3808" s="88">
        <v>239.06</v>
      </c>
      <c r="BB3808" s="89">
        <f t="shared" si="235"/>
        <v>1440</v>
      </c>
      <c r="BC3808" s="90" t="str">
        <f t="shared" si="234"/>
        <v>OK</v>
      </c>
      <c r="BD3808" s="91" t="str">
        <f t="shared" si="236"/>
        <v xml:space="preserve">                  </v>
      </c>
      <c r="BE3808" s="92">
        <f t="shared" si="237"/>
        <v>12</v>
      </c>
    </row>
    <row r="3809" spans="1:57" s="74" customFormat="1" ht="50.1" customHeight="1" x14ac:dyDescent="0.2">
      <c r="A3809" s="78" t="s">
        <v>55</v>
      </c>
      <c r="B3809" s="78" t="s">
        <v>65</v>
      </c>
      <c r="C3809" s="78" t="s">
        <v>33</v>
      </c>
      <c r="D3809" s="78" t="s">
        <v>575</v>
      </c>
      <c r="E3809" s="79" t="str">
        <f>+IF(C3809&lt;&gt;"",VLOOKUP(MID(C3809,18,5),NIVELES!$A$133:$B$213,2,0),"")</f>
        <v>EL_ORO</v>
      </c>
      <c r="F3809" s="80" t="s">
        <v>152</v>
      </c>
      <c r="G3809" s="81" t="str">
        <f>+IF(F3809&lt;&gt;"",VLOOKUP(F3809,NIVELES!$A$246:$C$464,3,0),"")</f>
        <v>SUR</v>
      </c>
      <c r="H3809" s="82" t="s">
        <v>1023</v>
      </c>
      <c r="I3809" s="78" t="s">
        <v>2173</v>
      </c>
      <c r="J3809" s="78" t="s">
        <v>2165</v>
      </c>
      <c r="K3809" s="78" t="s">
        <v>2166</v>
      </c>
      <c r="L3809" s="78" t="s">
        <v>1791</v>
      </c>
      <c r="M3809" s="78" t="s">
        <v>1791</v>
      </c>
      <c r="N3809" s="78" t="s">
        <v>1791</v>
      </c>
      <c r="O3809" s="78" t="s">
        <v>3501</v>
      </c>
      <c r="P3809" s="82">
        <v>12</v>
      </c>
      <c r="Q3809" s="78" t="s">
        <v>1989</v>
      </c>
      <c r="R3809" s="82">
        <v>1</v>
      </c>
      <c r="S3809" s="82">
        <v>1</v>
      </c>
      <c r="T3809" s="82">
        <v>1</v>
      </c>
      <c r="U3809" s="82">
        <v>1</v>
      </c>
      <c r="V3809" s="82">
        <v>1</v>
      </c>
      <c r="W3809" s="82">
        <v>1</v>
      </c>
      <c r="X3809" s="82">
        <v>1</v>
      </c>
      <c r="Y3809" s="82">
        <v>1</v>
      </c>
      <c r="Z3809" s="82">
        <v>1</v>
      </c>
      <c r="AA3809" s="82">
        <v>1</v>
      </c>
      <c r="AB3809" s="82">
        <v>1</v>
      </c>
      <c r="AC3809" s="82">
        <v>1</v>
      </c>
      <c r="AD3809" s="85" t="str">
        <f>IF(A3809&lt;&gt;"",IF(D3809="DIRECCIÓN_DE_TRANSFERENCIAS","280 0031",VLOOKUP(C3809,NIVELES!$A$14:$B$105,2,0)),"")</f>
        <v>280 7210</v>
      </c>
      <c r="AE3809" s="86" t="s">
        <v>322</v>
      </c>
      <c r="AF3809" s="86" t="s">
        <v>369</v>
      </c>
      <c r="AG3809" s="79" t="str">
        <f>+IF(AF3809&lt;&gt;"",VLOOKUP(AF3809,NIVELES!$A$666:$B$673,2,0),"")</f>
        <v>ADMINISTRACIÓN_CENTRAL</v>
      </c>
      <c r="AH3809" s="78" t="s">
        <v>322</v>
      </c>
      <c r="AI3809" s="79" t="str">
        <f>IF(AH3809&lt;&gt;"",VLOOKUP(CONCATENATE(AG3809,AH3809),NIVELES!$B$676:$C$745,2,0),"")</f>
        <v>Administración De La Gestión Administrativa Financiera</v>
      </c>
      <c r="AJ3809" s="78" t="s">
        <v>517</v>
      </c>
      <c r="AK3809" s="79" t="str">
        <f>+IF(AJ3809&lt;&gt;"",VLOOKUP(AJ3809,NIVELES!$A$816:$B$892,2,0),"")</f>
        <v>NO APLICA</v>
      </c>
      <c r="AL3809" s="78" t="s">
        <v>554</v>
      </c>
      <c r="AM3809" s="78">
        <v>530105</v>
      </c>
      <c r="AN3809" s="79" t="str">
        <f>IF(AM3809&lt;&gt;"",+VLOOKUP(AM3809,NIVELES!$A$1652:$B$2466,2,0),"")</f>
        <v>Telecomunicaciones</v>
      </c>
      <c r="AO3809" s="87">
        <v>600</v>
      </c>
      <c r="AP3809" s="88">
        <v>0</v>
      </c>
      <c r="AQ3809" s="88">
        <v>69.03</v>
      </c>
      <c r="AR3809" s="88">
        <v>50</v>
      </c>
      <c r="AS3809" s="88">
        <v>50</v>
      </c>
      <c r="AT3809" s="88">
        <v>50</v>
      </c>
      <c r="AU3809" s="88">
        <v>50</v>
      </c>
      <c r="AV3809" s="88">
        <v>50</v>
      </c>
      <c r="AW3809" s="88">
        <v>50</v>
      </c>
      <c r="AX3809" s="88">
        <v>50</v>
      </c>
      <c r="AY3809" s="88">
        <v>50</v>
      </c>
      <c r="AZ3809" s="88">
        <v>50</v>
      </c>
      <c r="BA3809" s="88">
        <v>80.97</v>
      </c>
      <c r="BB3809" s="89">
        <f t="shared" si="235"/>
        <v>600</v>
      </c>
      <c r="BC3809" s="90" t="str">
        <f t="shared" si="234"/>
        <v>OK</v>
      </c>
      <c r="BD3809" s="91" t="str">
        <f t="shared" si="236"/>
        <v xml:space="preserve">                  </v>
      </c>
      <c r="BE3809" s="92">
        <f t="shared" si="237"/>
        <v>12</v>
      </c>
    </row>
    <row r="3810" spans="1:57" s="74" customFormat="1" ht="50.1" customHeight="1" x14ac:dyDescent="0.2">
      <c r="A3810" s="78" t="s">
        <v>55</v>
      </c>
      <c r="B3810" s="78" t="s">
        <v>65</v>
      </c>
      <c r="C3810" s="78" t="s">
        <v>33</v>
      </c>
      <c r="D3810" s="78" t="s">
        <v>575</v>
      </c>
      <c r="E3810" s="79" t="str">
        <f>+IF(C3810&lt;&gt;"",VLOOKUP(MID(C3810,18,5),NIVELES!$A$133:$B$213,2,0),"")</f>
        <v>EL_ORO</v>
      </c>
      <c r="F3810" s="80" t="s">
        <v>166</v>
      </c>
      <c r="G3810" s="81" t="str">
        <f>+IF(F3810&lt;&gt;"",VLOOKUP(F3810,NIVELES!$A$246:$C$464,3,0),"")</f>
        <v>SUR</v>
      </c>
      <c r="H3810" s="82" t="s">
        <v>1023</v>
      </c>
      <c r="I3810" s="78" t="s">
        <v>2173</v>
      </c>
      <c r="J3810" s="78" t="s">
        <v>2165</v>
      </c>
      <c r="K3810" s="78" t="s">
        <v>2166</v>
      </c>
      <c r="L3810" s="78" t="s">
        <v>1791</v>
      </c>
      <c r="M3810" s="78" t="s">
        <v>1791</v>
      </c>
      <c r="N3810" s="78" t="s">
        <v>1791</v>
      </c>
      <c r="O3810" s="78" t="s">
        <v>3502</v>
      </c>
      <c r="P3810" s="82">
        <v>12</v>
      </c>
      <c r="Q3810" s="78" t="s">
        <v>1989</v>
      </c>
      <c r="R3810" s="82">
        <v>1</v>
      </c>
      <c r="S3810" s="82">
        <v>1</v>
      </c>
      <c r="T3810" s="82">
        <v>1</v>
      </c>
      <c r="U3810" s="82">
        <v>1</v>
      </c>
      <c r="V3810" s="82">
        <v>1</v>
      </c>
      <c r="W3810" s="82">
        <v>1</v>
      </c>
      <c r="X3810" s="82">
        <v>1</v>
      </c>
      <c r="Y3810" s="82">
        <v>1</v>
      </c>
      <c r="Z3810" s="82">
        <v>1</v>
      </c>
      <c r="AA3810" s="82">
        <v>1</v>
      </c>
      <c r="AB3810" s="82">
        <v>1</v>
      </c>
      <c r="AC3810" s="82">
        <v>1</v>
      </c>
      <c r="AD3810" s="85" t="str">
        <f>IF(A3810&lt;&gt;"",IF(D3810="DIRECCIÓN_DE_TRANSFERENCIAS","280 0031",VLOOKUP(C3810,NIVELES!$A$14:$B$105,2,0)),"")</f>
        <v>280 7210</v>
      </c>
      <c r="AE3810" s="86" t="s">
        <v>322</v>
      </c>
      <c r="AF3810" s="86" t="s">
        <v>369</v>
      </c>
      <c r="AG3810" s="79" t="str">
        <f>+IF(AF3810&lt;&gt;"",VLOOKUP(AF3810,NIVELES!$A$666:$B$673,2,0),"")</f>
        <v>ADMINISTRACIÓN_CENTRAL</v>
      </c>
      <c r="AH3810" s="78" t="s">
        <v>322</v>
      </c>
      <c r="AI3810" s="79" t="str">
        <f>IF(AH3810&lt;&gt;"",VLOOKUP(CONCATENATE(AG3810,AH3810),NIVELES!$B$676:$C$745,2,0),"")</f>
        <v>Administración De La Gestión Administrativa Financiera</v>
      </c>
      <c r="AJ3810" s="78" t="s">
        <v>517</v>
      </c>
      <c r="AK3810" s="79" t="str">
        <f>+IF(AJ3810&lt;&gt;"",VLOOKUP(AJ3810,NIVELES!$A$816:$B$892,2,0),"")</f>
        <v>NO APLICA</v>
      </c>
      <c r="AL3810" s="78" t="s">
        <v>554</v>
      </c>
      <c r="AM3810" s="78">
        <v>530105</v>
      </c>
      <c r="AN3810" s="79" t="str">
        <f>IF(AM3810&lt;&gt;"",+VLOOKUP(AM3810,NIVELES!$A$1652:$B$2466,2,0),"")</f>
        <v>Telecomunicaciones</v>
      </c>
      <c r="AO3810" s="87">
        <v>2820</v>
      </c>
      <c r="AP3810" s="88">
        <v>0</v>
      </c>
      <c r="AQ3810" s="88">
        <v>451.85</v>
      </c>
      <c r="AR3810" s="88">
        <v>235</v>
      </c>
      <c r="AS3810" s="88">
        <v>235</v>
      </c>
      <c r="AT3810" s="88">
        <v>235</v>
      </c>
      <c r="AU3810" s="88">
        <v>235</v>
      </c>
      <c r="AV3810" s="88">
        <v>235</v>
      </c>
      <c r="AW3810" s="88">
        <v>235</v>
      </c>
      <c r="AX3810" s="88">
        <v>235</v>
      </c>
      <c r="AY3810" s="88">
        <v>235</v>
      </c>
      <c r="AZ3810" s="88">
        <v>235</v>
      </c>
      <c r="BA3810" s="88">
        <v>253.15</v>
      </c>
      <c r="BB3810" s="89">
        <f t="shared" si="235"/>
        <v>2820</v>
      </c>
      <c r="BC3810" s="90" t="str">
        <f t="shared" si="234"/>
        <v>OK</v>
      </c>
      <c r="BD3810" s="91" t="str">
        <f t="shared" si="236"/>
        <v xml:space="preserve">                  </v>
      </c>
      <c r="BE3810" s="92">
        <f t="shared" si="237"/>
        <v>12</v>
      </c>
    </row>
    <row r="3811" spans="1:57" s="74" customFormat="1" ht="50.1" customHeight="1" x14ac:dyDescent="0.2">
      <c r="A3811" s="78" t="s">
        <v>55</v>
      </c>
      <c r="B3811" s="78" t="s">
        <v>65</v>
      </c>
      <c r="C3811" s="78" t="s">
        <v>33</v>
      </c>
      <c r="D3811" s="78" t="s">
        <v>575</v>
      </c>
      <c r="E3811" s="79" t="str">
        <f>+IF(C3811&lt;&gt;"",VLOOKUP(MID(C3811,18,5),NIVELES!$A$133:$B$213,2,0),"")</f>
        <v>EL_ORO</v>
      </c>
      <c r="F3811" s="80" t="s">
        <v>152</v>
      </c>
      <c r="G3811" s="81" t="str">
        <f>+IF(F3811&lt;&gt;"",VLOOKUP(F3811,NIVELES!$A$246:$C$464,3,0),"")</f>
        <v>SUR</v>
      </c>
      <c r="H3811" s="82" t="s">
        <v>1023</v>
      </c>
      <c r="I3811" s="78" t="s">
        <v>2173</v>
      </c>
      <c r="J3811" s="78" t="s">
        <v>2165</v>
      </c>
      <c r="K3811" s="78" t="s">
        <v>2166</v>
      </c>
      <c r="L3811" s="78" t="s">
        <v>1791</v>
      </c>
      <c r="M3811" s="78" t="s">
        <v>1791</v>
      </c>
      <c r="N3811" s="78" t="s">
        <v>1791</v>
      </c>
      <c r="O3811" s="78" t="s">
        <v>3503</v>
      </c>
      <c r="P3811" s="82">
        <v>10</v>
      </c>
      <c r="Q3811" s="78" t="s">
        <v>1989</v>
      </c>
      <c r="R3811" s="82">
        <v>0</v>
      </c>
      <c r="S3811" s="82">
        <v>0</v>
      </c>
      <c r="T3811" s="82">
        <v>1</v>
      </c>
      <c r="U3811" s="82">
        <v>1</v>
      </c>
      <c r="V3811" s="82">
        <v>1</v>
      </c>
      <c r="W3811" s="82">
        <v>1</v>
      </c>
      <c r="X3811" s="82">
        <v>1</v>
      </c>
      <c r="Y3811" s="82">
        <v>1</v>
      </c>
      <c r="Z3811" s="82">
        <v>1</v>
      </c>
      <c r="AA3811" s="82">
        <v>1</v>
      </c>
      <c r="AB3811" s="82">
        <v>1</v>
      </c>
      <c r="AC3811" s="82">
        <v>1</v>
      </c>
      <c r="AD3811" s="85" t="str">
        <f>IF(A3811&lt;&gt;"",IF(D3811="DIRECCIÓN_DE_TRANSFERENCIAS","280 0031",VLOOKUP(C3811,NIVELES!$A$14:$B$105,2,0)),"")</f>
        <v>280 7210</v>
      </c>
      <c r="AE3811" s="86" t="s">
        <v>322</v>
      </c>
      <c r="AF3811" s="86" t="s">
        <v>369</v>
      </c>
      <c r="AG3811" s="79" t="str">
        <f>+IF(AF3811&lt;&gt;"",VLOOKUP(AF3811,NIVELES!$A$666:$B$673,2,0),"")</f>
        <v>ADMINISTRACIÓN_CENTRAL</v>
      </c>
      <c r="AH3811" s="78" t="s">
        <v>322</v>
      </c>
      <c r="AI3811" s="79" t="str">
        <f>IF(AH3811&lt;&gt;"",VLOOKUP(CONCATENATE(AG3811,AH3811),NIVELES!$B$676:$C$745,2,0),"")</f>
        <v>Administración De La Gestión Administrativa Financiera</v>
      </c>
      <c r="AJ3811" s="78" t="s">
        <v>517</v>
      </c>
      <c r="AK3811" s="79" t="str">
        <f>+IF(AJ3811&lt;&gt;"",VLOOKUP(AJ3811,NIVELES!$A$816:$B$892,2,0),"")</f>
        <v>NO APLICA</v>
      </c>
      <c r="AL3811" s="78" t="s">
        <v>554</v>
      </c>
      <c r="AM3811" s="78">
        <v>530106</v>
      </c>
      <c r="AN3811" s="79" t="str">
        <f>IF(AM3811&lt;&gt;"",+VLOOKUP(AM3811,NIVELES!$A$1652:$B$2466,2,0),"")</f>
        <v>Servicio de Correo</v>
      </c>
      <c r="AO3811" s="87">
        <v>600</v>
      </c>
      <c r="AP3811" s="88">
        <v>0</v>
      </c>
      <c r="AQ3811" s="88">
        <v>0</v>
      </c>
      <c r="AR3811" s="88">
        <v>50</v>
      </c>
      <c r="AS3811" s="88">
        <v>50</v>
      </c>
      <c r="AT3811" s="88">
        <v>50</v>
      </c>
      <c r="AU3811" s="88">
        <v>50</v>
      </c>
      <c r="AV3811" s="88">
        <v>50</v>
      </c>
      <c r="AW3811" s="88">
        <v>50</v>
      </c>
      <c r="AX3811" s="88">
        <v>50</v>
      </c>
      <c r="AY3811" s="88">
        <v>50</v>
      </c>
      <c r="AZ3811" s="88">
        <v>50</v>
      </c>
      <c r="BA3811" s="88">
        <v>150</v>
      </c>
      <c r="BB3811" s="89">
        <f t="shared" si="235"/>
        <v>600</v>
      </c>
      <c r="BC3811" s="90" t="str">
        <f t="shared" si="234"/>
        <v>OK</v>
      </c>
      <c r="BD3811" s="91" t="str">
        <f t="shared" si="236"/>
        <v xml:space="preserve">                  </v>
      </c>
      <c r="BE3811" s="92">
        <f t="shared" si="237"/>
        <v>10</v>
      </c>
    </row>
    <row r="3812" spans="1:57" s="74" customFormat="1" ht="50.1" customHeight="1" x14ac:dyDescent="0.2">
      <c r="A3812" s="78" t="s">
        <v>55</v>
      </c>
      <c r="B3812" s="78" t="s">
        <v>65</v>
      </c>
      <c r="C3812" s="78" t="s">
        <v>33</v>
      </c>
      <c r="D3812" s="78" t="s">
        <v>575</v>
      </c>
      <c r="E3812" s="79" t="str">
        <f>+IF(C3812&lt;&gt;"",VLOOKUP(MID(C3812,18,5),NIVELES!$A$133:$B$213,2,0),"")</f>
        <v>EL_ORO</v>
      </c>
      <c r="F3812" s="80" t="s">
        <v>152</v>
      </c>
      <c r="G3812" s="81" t="str">
        <f>+IF(F3812&lt;&gt;"",VLOOKUP(F3812,NIVELES!$A$246:$C$464,3,0),"")</f>
        <v>SUR</v>
      </c>
      <c r="H3812" s="82" t="s">
        <v>1023</v>
      </c>
      <c r="I3812" s="78" t="s">
        <v>2173</v>
      </c>
      <c r="J3812" s="78" t="s">
        <v>2165</v>
      </c>
      <c r="K3812" s="78" t="s">
        <v>2166</v>
      </c>
      <c r="L3812" s="78" t="s">
        <v>1791</v>
      </c>
      <c r="M3812" s="78" t="s">
        <v>1791</v>
      </c>
      <c r="N3812" s="78" t="s">
        <v>1791</v>
      </c>
      <c r="O3812" s="78" t="s">
        <v>3183</v>
      </c>
      <c r="P3812" s="82">
        <v>1</v>
      </c>
      <c r="Q3812" s="78" t="s">
        <v>1989</v>
      </c>
      <c r="R3812" s="82"/>
      <c r="S3812" s="82"/>
      <c r="T3812" s="82"/>
      <c r="U3812" s="82"/>
      <c r="V3812" s="82"/>
      <c r="W3812" s="82"/>
      <c r="X3812" s="82">
        <v>1</v>
      </c>
      <c r="Y3812" s="82"/>
      <c r="Z3812" s="82"/>
      <c r="AA3812" s="82"/>
      <c r="AB3812" s="82"/>
      <c r="AC3812" s="82"/>
      <c r="AD3812" s="85" t="str">
        <f>IF(A3812&lt;&gt;"",IF(D3812="DIRECCIÓN_DE_TRANSFERENCIAS","280 0031",VLOOKUP(C3812,NIVELES!$A$14:$B$105,2,0)),"")</f>
        <v>280 7210</v>
      </c>
      <c r="AE3812" s="86" t="s">
        <v>322</v>
      </c>
      <c r="AF3812" s="86" t="s">
        <v>369</v>
      </c>
      <c r="AG3812" s="79" t="str">
        <f>+IF(AF3812&lt;&gt;"",VLOOKUP(AF3812,NIVELES!$A$666:$B$673,2,0),"")</f>
        <v>ADMINISTRACIÓN_CENTRAL</v>
      </c>
      <c r="AH3812" s="78" t="s">
        <v>322</v>
      </c>
      <c r="AI3812" s="79" t="str">
        <f>IF(AH3812&lt;&gt;"",VLOOKUP(CONCATENATE(AG3812,AH3812),NIVELES!$B$676:$C$745,2,0),"")</f>
        <v>Administración De La Gestión Administrativa Financiera</v>
      </c>
      <c r="AJ3812" s="78" t="s">
        <v>517</v>
      </c>
      <c r="AK3812" s="79" t="str">
        <f>+IF(AJ3812&lt;&gt;"",VLOOKUP(AJ3812,NIVELES!$A$816:$B$892,2,0),"")</f>
        <v>NO APLICA</v>
      </c>
      <c r="AL3812" s="78" t="s">
        <v>554</v>
      </c>
      <c r="AM3812" s="78">
        <v>530203</v>
      </c>
      <c r="AN3812" s="79" t="str">
        <f>IF(AM3812&lt;&gt;"",+VLOOKUP(AM3812,NIVELES!$A$1652:$B$2466,2,0),"")</f>
        <v>Almacenamiento, Embalaje, Envase y Recarga de Extintores</v>
      </c>
      <c r="AO3812" s="87">
        <v>300</v>
      </c>
      <c r="AP3812" s="88">
        <v>0</v>
      </c>
      <c r="AQ3812" s="88">
        <v>0</v>
      </c>
      <c r="AR3812" s="88">
        <v>0</v>
      </c>
      <c r="AS3812" s="88">
        <v>0</v>
      </c>
      <c r="AT3812" s="88">
        <v>0</v>
      </c>
      <c r="AU3812" s="88">
        <v>0</v>
      </c>
      <c r="AV3812" s="88">
        <v>300</v>
      </c>
      <c r="AW3812" s="88">
        <v>0</v>
      </c>
      <c r="AX3812" s="88">
        <v>0</v>
      </c>
      <c r="AY3812" s="88">
        <v>0</v>
      </c>
      <c r="AZ3812" s="88">
        <v>0</v>
      </c>
      <c r="BA3812" s="88">
        <v>0</v>
      </c>
      <c r="BB3812" s="89">
        <f t="shared" si="235"/>
        <v>300</v>
      </c>
      <c r="BC3812" s="90" t="str">
        <f t="shared" si="234"/>
        <v>OK</v>
      </c>
      <c r="BD3812" s="91" t="str">
        <f t="shared" si="236"/>
        <v xml:space="preserve">                  </v>
      </c>
      <c r="BE3812" s="92">
        <f t="shared" si="237"/>
        <v>1</v>
      </c>
    </row>
    <row r="3813" spans="1:57" s="74" customFormat="1" ht="50.1" customHeight="1" x14ac:dyDescent="0.2">
      <c r="A3813" s="78" t="s">
        <v>55</v>
      </c>
      <c r="B3813" s="78" t="s">
        <v>65</v>
      </c>
      <c r="C3813" s="78" t="s">
        <v>33</v>
      </c>
      <c r="D3813" s="78" t="s">
        <v>575</v>
      </c>
      <c r="E3813" s="79" t="str">
        <f>+IF(C3813&lt;&gt;"",VLOOKUP(MID(C3813,18,5),NIVELES!$A$133:$B$213,2,0),"")</f>
        <v>EL_ORO</v>
      </c>
      <c r="F3813" s="80" t="s">
        <v>152</v>
      </c>
      <c r="G3813" s="81" t="str">
        <f>+IF(F3813&lt;&gt;"",VLOOKUP(F3813,NIVELES!$A$246:$C$464,3,0),"")</f>
        <v>SUR</v>
      </c>
      <c r="H3813" s="82" t="s">
        <v>1023</v>
      </c>
      <c r="I3813" s="78" t="s">
        <v>2173</v>
      </c>
      <c r="J3813" s="78" t="s">
        <v>2165</v>
      </c>
      <c r="K3813" s="78" t="s">
        <v>2166</v>
      </c>
      <c r="L3813" s="78" t="s">
        <v>1791</v>
      </c>
      <c r="M3813" s="78" t="s">
        <v>1791</v>
      </c>
      <c r="N3813" s="78" t="s">
        <v>1791</v>
      </c>
      <c r="O3813" s="78" t="s">
        <v>3504</v>
      </c>
      <c r="P3813" s="82">
        <v>2</v>
      </c>
      <c r="Q3813" s="78" t="s">
        <v>1989</v>
      </c>
      <c r="R3813" s="82"/>
      <c r="S3813" s="82"/>
      <c r="T3813" s="82"/>
      <c r="U3813" s="82">
        <v>1</v>
      </c>
      <c r="V3813" s="82"/>
      <c r="W3813" s="82"/>
      <c r="X3813" s="82"/>
      <c r="Y3813" s="82">
        <v>1</v>
      </c>
      <c r="Z3813" s="82"/>
      <c r="AA3813" s="82"/>
      <c r="AB3813" s="82"/>
      <c r="AC3813" s="82"/>
      <c r="AD3813" s="85" t="str">
        <f>IF(A3813&lt;&gt;"",IF(D3813="DIRECCIÓN_DE_TRANSFERENCIAS","280 0031",VLOOKUP(C3813,NIVELES!$A$14:$B$105,2,0)),"")</f>
        <v>280 7210</v>
      </c>
      <c r="AE3813" s="86" t="s">
        <v>322</v>
      </c>
      <c r="AF3813" s="86" t="s">
        <v>369</v>
      </c>
      <c r="AG3813" s="79" t="str">
        <f>+IF(AF3813&lt;&gt;"",VLOOKUP(AF3813,NIVELES!$A$666:$B$673,2,0),"")</f>
        <v>ADMINISTRACIÓN_CENTRAL</v>
      </c>
      <c r="AH3813" s="78" t="s">
        <v>322</v>
      </c>
      <c r="AI3813" s="79" t="str">
        <f>IF(AH3813&lt;&gt;"",VLOOKUP(CONCATENATE(AG3813,AH3813),NIVELES!$B$676:$C$745,2,0),"")</f>
        <v>Administración De La Gestión Administrativa Financiera</v>
      </c>
      <c r="AJ3813" s="78" t="s">
        <v>517</v>
      </c>
      <c r="AK3813" s="79" t="str">
        <f>+IF(AJ3813&lt;&gt;"",VLOOKUP(AJ3813,NIVELES!$A$816:$B$892,2,0),"")</f>
        <v>NO APLICA</v>
      </c>
      <c r="AL3813" s="78" t="s">
        <v>554</v>
      </c>
      <c r="AM3813" s="78">
        <v>530204</v>
      </c>
      <c r="AN3813" s="79" t="str">
        <f>IF(AM3813&lt;&gt;"",+VLOOKUP(AM3813,NIVELES!$A$1652:$B$2466,2,0),"")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3813" s="87">
        <v>2400</v>
      </c>
      <c r="AP3813" s="88">
        <v>0</v>
      </c>
      <c r="AQ3813" s="88">
        <v>40.99</v>
      </c>
      <c r="AR3813" s="88">
        <v>0</v>
      </c>
      <c r="AS3813" s="88">
        <v>1200</v>
      </c>
      <c r="AT3813" s="88">
        <v>0</v>
      </c>
      <c r="AU3813" s="88">
        <v>0</v>
      </c>
      <c r="AV3813" s="88">
        <v>0</v>
      </c>
      <c r="AW3813" s="88">
        <v>1159.01</v>
      </c>
      <c r="AX3813" s="88">
        <v>0</v>
      </c>
      <c r="AY3813" s="88">
        <v>0</v>
      </c>
      <c r="AZ3813" s="88">
        <v>0</v>
      </c>
      <c r="BA3813" s="88">
        <v>0</v>
      </c>
      <c r="BB3813" s="89">
        <f t="shared" si="235"/>
        <v>2400</v>
      </c>
      <c r="BC3813" s="90" t="str">
        <f t="shared" si="234"/>
        <v>OK</v>
      </c>
      <c r="BD3813" s="91" t="str">
        <f t="shared" si="236"/>
        <v xml:space="preserve">                  </v>
      </c>
      <c r="BE3813" s="92">
        <f t="shared" si="237"/>
        <v>2</v>
      </c>
    </row>
    <row r="3814" spans="1:57" s="74" customFormat="1" ht="50.1" customHeight="1" x14ac:dyDescent="0.2">
      <c r="A3814" s="78" t="s">
        <v>55</v>
      </c>
      <c r="B3814" s="78" t="s">
        <v>65</v>
      </c>
      <c r="C3814" s="78" t="s">
        <v>33</v>
      </c>
      <c r="D3814" s="78" t="s">
        <v>575</v>
      </c>
      <c r="E3814" s="79" t="str">
        <f>+IF(C3814&lt;&gt;"",VLOOKUP(MID(C3814,18,5),NIVELES!$A$133:$B$213,2,0),"")</f>
        <v>EL_ORO</v>
      </c>
      <c r="F3814" s="80" t="s">
        <v>152</v>
      </c>
      <c r="G3814" s="81" t="str">
        <f>+IF(F3814&lt;&gt;"",VLOOKUP(F3814,NIVELES!$A$246:$C$464,3,0),"")</f>
        <v>SUR</v>
      </c>
      <c r="H3814" s="82" t="s">
        <v>1023</v>
      </c>
      <c r="I3814" s="78" t="s">
        <v>2173</v>
      </c>
      <c r="J3814" s="78" t="s">
        <v>2165</v>
      </c>
      <c r="K3814" s="78" t="s">
        <v>2166</v>
      </c>
      <c r="L3814" s="78" t="s">
        <v>1791</v>
      </c>
      <c r="M3814" s="78" t="s">
        <v>1791</v>
      </c>
      <c r="N3814" s="78" t="s">
        <v>1791</v>
      </c>
      <c r="O3814" s="78" t="s">
        <v>3505</v>
      </c>
      <c r="P3814" s="82">
        <v>12</v>
      </c>
      <c r="Q3814" s="78" t="s">
        <v>1989</v>
      </c>
      <c r="R3814" s="82">
        <v>0</v>
      </c>
      <c r="S3814" s="82">
        <v>1</v>
      </c>
      <c r="T3814" s="82">
        <v>1</v>
      </c>
      <c r="U3814" s="82">
        <v>1</v>
      </c>
      <c r="V3814" s="82">
        <v>1</v>
      </c>
      <c r="W3814" s="82">
        <v>1</v>
      </c>
      <c r="X3814" s="82">
        <v>1</v>
      </c>
      <c r="Y3814" s="82">
        <v>1</v>
      </c>
      <c r="Z3814" s="82">
        <v>1</v>
      </c>
      <c r="AA3814" s="82">
        <v>1</v>
      </c>
      <c r="AB3814" s="82">
        <v>1</v>
      </c>
      <c r="AC3814" s="82">
        <v>2</v>
      </c>
      <c r="AD3814" s="85" t="str">
        <f>IF(A3814&lt;&gt;"",IF(D3814="DIRECCIÓN_DE_TRANSFERENCIAS","280 0031",VLOOKUP(C3814,NIVELES!$A$14:$B$105,2,0)),"")</f>
        <v>280 7210</v>
      </c>
      <c r="AE3814" s="86" t="s">
        <v>322</v>
      </c>
      <c r="AF3814" s="86" t="s">
        <v>369</v>
      </c>
      <c r="AG3814" s="79" t="str">
        <f>+IF(AF3814&lt;&gt;"",VLOOKUP(AF3814,NIVELES!$A$666:$B$673,2,0),"")</f>
        <v>ADMINISTRACIÓN_CENTRAL</v>
      </c>
      <c r="AH3814" s="78" t="s">
        <v>322</v>
      </c>
      <c r="AI3814" s="79" t="str">
        <f>IF(AH3814&lt;&gt;"",VLOOKUP(CONCATENATE(AG3814,AH3814),NIVELES!$B$676:$C$745,2,0),"")</f>
        <v>Administración De La Gestión Administrativa Financiera</v>
      </c>
      <c r="AJ3814" s="78" t="s">
        <v>517</v>
      </c>
      <c r="AK3814" s="79" t="str">
        <f>+IF(AJ3814&lt;&gt;"",VLOOKUP(AJ3814,NIVELES!$A$816:$B$892,2,0),"")</f>
        <v>NO APLICA</v>
      </c>
      <c r="AL3814" s="78" t="s">
        <v>554</v>
      </c>
      <c r="AM3814" s="78">
        <v>530208</v>
      </c>
      <c r="AN3814" s="79" t="str">
        <f>IF(AM3814&lt;&gt;"",+VLOOKUP(AM3814,NIVELES!$A$1652:$B$2466,2,0),"")</f>
        <v>Servicio de Seguridad y Vigilancia</v>
      </c>
      <c r="AO3814" s="87">
        <v>16126</v>
      </c>
      <c r="AP3814" s="88">
        <v>0</v>
      </c>
      <c r="AQ3814" s="88">
        <v>0</v>
      </c>
      <c r="AR3814" s="88">
        <v>1466</v>
      </c>
      <c r="AS3814" s="88">
        <v>1466</v>
      </c>
      <c r="AT3814" s="88">
        <v>1466</v>
      </c>
      <c r="AU3814" s="88">
        <v>1466</v>
      </c>
      <c r="AV3814" s="88">
        <v>1466</v>
      </c>
      <c r="AW3814" s="88">
        <v>1466</v>
      </c>
      <c r="AX3814" s="88">
        <v>1466</v>
      </c>
      <c r="AY3814" s="88">
        <v>1466</v>
      </c>
      <c r="AZ3814" s="88">
        <v>1466</v>
      </c>
      <c r="BA3814" s="88">
        <v>2932</v>
      </c>
      <c r="BB3814" s="89">
        <f t="shared" si="235"/>
        <v>16126</v>
      </c>
      <c r="BC3814" s="90" t="str">
        <f t="shared" si="234"/>
        <v>OK</v>
      </c>
      <c r="BD3814" s="91" t="str">
        <f t="shared" si="236"/>
        <v xml:space="preserve">                  </v>
      </c>
      <c r="BE3814" s="92">
        <f t="shared" si="237"/>
        <v>12</v>
      </c>
    </row>
    <row r="3815" spans="1:57" s="74" customFormat="1" ht="50.1" customHeight="1" x14ac:dyDescent="0.2">
      <c r="A3815" s="78" t="s">
        <v>55</v>
      </c>
      <c r="B3815" s="78" t="s">
        <v>65</v>
      </c>
      <c r="C3815" s="78" t="s">
        <v>33</v>
      </c>
      <c r="D3815" s="78" t="s">
        <v>575</v>
      </c>
      <c r="E3815" s="79" t="str">
        <f>+IF(C3815&lt;&gt;"",VLOOKUP(MID(C3815,18,5),NIVELES!$A$133:$B$213,2,0),"")</f>
        <v>EL_ORO</v>
      </c>
      <c r="F3815" s="80" t="s">
        <v>166</v>
      </c>
      <c r="G3815" s="81" t="str">
        <f>+IF(F3815&lt;&gt;"",VLOOKUP(F3815,NIVELES!$A$246:$C$464,3,0),"")</f>
        <v>SUR</v>
      </c>
      <c r="H3815" s="82" t="s">
        <v>1023</v>
      </c>
      <c r="I3815" s="78" t="s">
        <v>2173</v>
      </c>
      <c r="J3815" s="78" t="s">
        <v>2165</v>
      </c>
      <c r="K3815" s="78" t="s">
        <v>2166</v>
      </c>
      <c r="L3815" s="78" t="s">
        <v>1791</v>
      </c>
      <c r="M3815" s="78" t="s">
        <v>1791</v>
      </c>
      <c r="N3815" s="78" t="s">
        <v>1791</v>
      </c>
      <c r="O3815" s="78" t="s">
        <v>3506</v>
      </c>
      <c r="P3815" s="82">
        <v>12</v>
      </c>
      <c r="Q3815" s="78" t="s">
        <v>1989</v>
      </c>
      <c r="R3815" s="82">
        <v>0</v>
      </c>
      <c r="S3815" s="82">
        <v>1</v>
      </c>
      <c r="T3815" s="82">
        <v>1</v>
      </c>
      <c r="U3815" s="82">
        <v>1</v>
      </c>
      <c r="V3815" s="82">
        <v>1</v>
      </c>
      <c r="W3815" s="82">
        <v>1</v>
      </c>
      <c r="X3815" s="82">
        <v>1</v>
      </c>
      <c r="Y3815" s="82">
        <v>1</v>
      </c>
      <c r="Z3815" s="82">
        <v>1</v>
      </c>
      <c r="AA3815" s="82">
        <v>1</v>
      </c>
      <c r="AB3815" s="82">
        <v>1</v>
      </c>
      <c r="AC3815" s="82">
        <v>2</v>
      </c>
      <c r="AD3815" s="85" t="str">
        <f>IF(A3815&lt;&gt;"",IF(D3815="DIRECCIÓN_DE_TRANSFERENCIAS","280 0031",VLOOKUP(C3815,NIVELES!$A$14:$B$105,2,0)),"")</f>
        <v>280 7210</v>
      </c>
      <c r="AE3815" s="86" t="s">
        <v>322</v>
      </c>
      <c r="AF3815" s="86" t="s">
        <v>369</v>
      </c>
      <c r="AG3815" s="79" t="str">
        <f>+IF(AF3815&lt;&gt;"",VLOOKUP(AF3815,NIVELES!$A$666:$B$673,2,0),"")</f>
        <v>ADMINISTRACIÓN_CENTRAL</v>
      </c>
      <c r="AH3815" s="78" t="s">
        <v>322</v>
      </c>
      <c r="AI3815" s="79" t="str">
        <f>IF(AH3815&lt;&gt;"",VLOOKUP(CONCATENATE(AG3815,AH3815),NIVELES!$B$676:$C$745,2,0),"")</f>
        <v>Administración De La Gestión Administrativa Financiera</v>
      </c>
      <c r="AJ3815" s="78" t="s">
        <v>517</v>
      </c>
      <c r="AK3815" s="79" t="str">
        <f>+IF(AJ3815&lt;&gt;"",VLOOKUP(AJ3815,NIVELES!$A$816:$B$892,2,0),"")</f>
        <v>NO APLICA</v>
      </c>
      <c r="AL3815" s="78" t="s">
        <v>554</v>
      </c>
      <c r="AM3815" s="78">
        <v>530208</v>
      </c>
      <c r="AN3815" s="79" t="str">
        <f>IF(AM3815&lt;&gt;"",+VLOOKUP(AM3815,NIVELES!$A$1652:$B$2466,2,0),"")</f>
        <v>Servicio de Seguridad y Vigilancia</v>
      </c>
      <c r="AO3815" s="87">
        <v>16126</v>
      </c>
      <c r="AP3815" s="88">
        <v>0</v>
      </c>
      <c r="AQ3815" s="88">
        <v>0</v>
      </c>
      <c r="AR3815" s="88">
        <v>1466</v>
      </c>
      <c r="AS3815" s="88">
        <v>1466</v>
      </c>
      <c r="AT3815" s="88">
        <v>1466</v>
      </c>
      <c r="AU3815" s="88">
        <v>1466</v>
      </c>
      <c r="AV3815" s="88">
        <v>1466</v>
      </c>
      <c r="AW3815" s="88">
        <v>1466</v>
      </c>
      <c r="AX3815" s="88">
        <v>1466</v>
      </c>
      <c r="AY3815" s="88">
        <v>1466</v>
      </c>
      <c r="AZ3815" s="88">
        <v>1466</v>
      </c>
      <c r="BA3815" s="88">
        <v>2932</v>
      </c>
      <c r="BB3815" s="89">
        <f t="shared" si="235"/>
        <v>16126</v>
      </c>
      <c r="BC3815" s="90" t="str">
        <f t="shared" si="234"/>
        <v>OK</v>
      </c>
      <c r="BD3815" s="91" t="str">
        <f t="shared" si="236"/>
        <v xml:space="preserve">                  </v>
      </c>
      <c r="BE3815" s="92">
        <f t="shared" si="237"/>
        <v>12</v>
      </c>
    </row>
    <row r="3816" spans="1:57" s="74" customFormat="1" ht="50.1" customHeight="1" x14ac:dyDescent="0.2">
      <c r="A3816" s="78" t="s">
        <v>55</v>
      </c>
      <c r="B3816" s="78" t="s">
        <v>65</v>
      </c>
      <c r="C3816" s="78" t="s">
        <v>33</v>
      </c>
      <c r="D3816" s="78" t="s">
        <v>575</v>
      </c>
      <c r="E3816" s="79" t="str">
        <f>+IF(C3816&lt;&gt;"",VLOOKUP(MID(C3816,18,5),NIVELES!$A$133:$B$213,2,0),"")</f>
        <v>EL_ORO</v>
      </c>
      <c r="F3816" s="80" t="s">
        <v>152</v>
      </c>
      <c r="G3816" s="81" t="str">
        <f>+IF(F3816&lt;&gt;"",VLOOKUP(F3816,NIVELES!$A$246:$C$464,3,0),"")</f>
        <v>SUR</v>
      </c>
      <c r="H3816" s="82" t="s">
        <v>1023</v>
      </c>
      <c r="I3816" s="78" t="s">
        <v>2173</v>
      </c>
      <c r="J3816" s="78" t="s">
        <v>2165</v>
      </c>
      <c r="K3816" s="78" t="s">
        <v>2166</v>
      </c>
      <c r="L3816" s="78" t="s">
        <v>1791</v>
      </c>
      <c r="M3816" s="78" t="s">
        <v>1791</v>
      </c>
      <c r="N3816" s="78" t="s">
        <v>1791</v>
      </c>
      <c r="O3816" s="78" t="s">
        <v>3507</v>
      </c>
      <c r="P3816" s="82">
        <v>12</v>
      </c>
      <c r="Q3816" s="78" t="s">
        <v>1989</v>
      </c>
      <c r="R3816" s="82">
        <v>0</v>
      </c>
      <c r="S3816" s="82">
        <v>1</v>
      </c>
      <c r="T3816" s="82">
        <v>1</v>
      </c>
      <c r="U3816" s="82">
        <v>1</v>
      </c>
      <c r="V3816" s="82">
        <v>1</v>
      </c>
      <c r="W3816" s="82">
        <v>1</v>
      </c>
      <c r="X3816" s="82">
        <v>1</v>
      </c>
      <c r="Y3816" s="82">
        <v>1</v>
      </c>
      <c r="Z3816" s="82">
        <v>1</v>
      </c>
      <c r="AA3816" s="82">
        <v>1</v>
      </c>
      <c r="AB3816" s="82">
        <v>1</v>
      </c>
      <c r="AC3816" s="82">
        <v>2</v>
      </c>
      <c r="AD3816" s="85" t="str">
        <f>IF(A3816&lt;&gt;"",IF(D3816="DIRECCIÓN_DE_TRANSFERENCIAS","280 0031",VLOOKUP(C3816,NIVELES!$A$14:$B$105,2,0)),"")</f>
        <v>280 7210</v>
      </c>
      <c r="AE3816" s="86" t="s">
        <v>322</v>
      </c>
      <c r="AF3816" s="86" t="s">
        <v>369</v>
      </c>
      <c r="AG3816" s="79" t="str">
        <f>+IF(AF3816&lt;&gt;"",VLOOKUP(AF3816,NIVELES!$A$666:$B$673,2,0),"")</f>
        <v>ADMINISTRACIÓN_CENTRAL</v>
      </c>
      <c r="AH3816" s="78" t="s">
        <v>322</v>
      </c>
      <c r="AI3816" s="79" t="str">
        <f>IF(AH3816&lt;&gt;"",VLOOKUP(CONCATENATE(AG3816,AH3816),NIVELES!$B$676:$C$745,2,0),"")</f>
        <v>Administración De La Gestión Administrativa Financiera</v>
      </c>
      <c r="AJ3816" s="78" t="s">
        <v>517</v>
      </c>
      <c r="AK3816" s="79" t="str">
        <f>+IF(AJ3816&lt;&gt;"",VLOOKUP(AJ3816,NIVELES!$A$816:$B$892,2,0),"")</f>
        <v>NO APLICA</v>
      </c>
      <c r="AL3816" s="78" t="s">
        <v>554</v>
      </c>
      <c r="AM3816" s="78">
        <v>530209</v>
      </c>
      <c r="AN3816" s="79" t="str">
        <f>IF(AM3816&lt;&gt;"",+VLOOKUP(AM3816,NIVELES!$A$1652:$B$2466,2,0),"")</f>
        <v>Servicios de Aseo; Lavado de Vestimenta de Trabajo; Fumigación, Desinfección y Limpieza de Instalaciones</v>
      </c>
      <c r="AO3816" s="87">
        <v>7590</v>
      </c>
      <c r="AP3816" s="88">
        <v>0</v>
      </c>
      <c r="AQ3816" s="88">
        <v>0</v>
      </c>
      <c r="AR3816" s="88">
        <v>690</v>
      </c>
      <c r="AS3816" s="88">
        <v>690</v>
      </c>
      <c r="AT3816" s="88">
        <v>690</v>
      </c>
      <c r="AU3816" s="88">
        <v>690</v>
      </c>
      <c r="AV3816" s="88">
        <v>690</v>
      </c>
      <c r="AW3816" s="88">
        <v>690</v>
      </c>
      <c r="AX3816" s="88">
        <v>690</v>
      </c>
      <c r="AY3816" s="88">
        <v>690</v>
      </c>
      <c r="AZ3816" s="88">
        <v>690</v>
      </c>
      <c r="BA3816" s="88">
        <v>1380</v>
      </c>
      <c r="BB3816" s="89">
        <f t="shared" si="235"/>
        <v>7590</v>
      </c>
      <c r="BC3816" s="90" t="str">
        <f t="shared" si="234"/>
        <v>OK</v>
      </c>
      <c r="BD3816" s="91" t="str">
        <f t="shared" si="236"/>
        <v xml:space="preserve">                  </v>
      </c>
      <c r="BE3816" s="92">
        <f t="shared" si="237"/>
        <v>12</v>
      </c>
    </row>
    <row r="3817" spans="1:57" s="74" customFormat="1" ht="50.1" customHeight="1" x14ac:dyDescent="0.2">
      <c r="A3817" s="78" t="s">
        <v>55</v>
      </c>
      <c r="B3817" s="78" t="s">
        <v>65</v>
      </c>
      <c r="C3817" s="78" t="s">
        <v>33</v>
      </c>
      <c r="D3817" s="78" t="s">
        <v>575</v>
      </c>
      <c r="E3817" s="79" t="str">
        <f>+IF(C3817&lt;&gt;"",VLOOKUP(MID(C3817,18,5),NIVELES!$A$133:$B$213,2,0),"")</f>
        <v>EL_ORO</v>
      </c>
      <c r="F3817" s="80" t="s">
        <v>166</v>
      </c>
      <c r="G3817" s="81" t="str">
        <f>+IF(F3817&lt;&gt;"",VLOOKUP(F3817,NIVELES!$A$246:$C$464,3,0),"")</f>
        <v>SUR</v>
      </c>
      <c r="H3817" s="82" t="s">
        <v>1023</v>
      </c>
      <c r="I3817" s="78" t="s">
        <v>2173</v>
      </c>
      <c r="J3817" s="78" t="s">
        <v>2165</v>
      </c>
      <c r="K3817" s="78" t="s">
        <v>2166</v>
      </c>
      <c r="L3817" s="78" t="s">
        <v>1791</v>
      </c>
      <c r="M3817" s="78" t="s">
        <v>1791</v>
      </c>
      <c r="N3817" s="78" t="s">
        <v>1791</v>
      </c>
      <c r="O3817" s="78" t="s">
        <v>3508</v>
      </c>
      <c r="P3817" s="82">
        <v>12</v>
      </c>
      <c r="Q3817" s="78" t="s">
        <v>1989</v>
      </c>
      <c r="R3817" s="82">
        <v>0</v>
      </c>
      <c r="S3817" s="82">
        <v>1</v>
      </c>
      <c r="T3817" s="82">
        <v>1</v>
      </c>
      <c r="U3817" s="82">
        <v>1</v>
      </c>
      <c r="V3817" s="82">
        <v>1</v>
      </c>
      <c r="W3817" s="82">
        <v>1</v>
      </c>
      <c r="X3817" s="82">
        <v>1</v>
      </c>
      <c r="Y3817" s="82">
        <v>1</v>
      </c>
      <c r="Z3817" s="82">
        <v>1</v>
      </c>
      <c r="AA3817" s="82">
        <v>1</v>
      </c>
      <c r="AB3817" s="82">
        <v>1</v>
      </c>
      <c r="AC3817" s="82">
        <v>2</v>
      </c>
      <c r="AD3817" s="85" t="str">
        <f>IF(A3817&lt;&gt;"",IF(D3817="DIRECCIÓN_DE_TRANSFERENCIAS","280 0031",VLOOKUP(C3817,NIVELES!$A$14:$B$105,2,0)),"")</f>
        <v>280 7210</v>
      </c>
      <c r="AE3817" s="86" t="s">
        <v>322</v>
      </c>
      <c r="AF3817" s="86" t="s">
        <v>369</v>
      </c>
      <c r="AG3817" s="79" t="str">
        <f>+IF(AF3817&lt;&gt;"",VLOOKUP(AF3817,NIVELES!$A$666:$B$673,2,0),"")</f>
        <v>ADMINISTRACIÓN_CENTRAL</v>
      </c>
      <c r="AH3817" s="78" t="s">
        <v>322</v>
      </c>
      <c r="AI3817" s="79" t="str">
        <f>IF(AH3817&lt;&gt;"",VLOOKUP(CONCATENATE(AG3817,AH3817),NIVELES!$B$676:$C$745,2,0),"")</f>
        <v>Administración De La Gestión Administrativa Financiera</v>
      </c>
      <c r="AJ3817" s="78" t="s">
        <v>517</v>
      </c>
      <c r="AK3817" s="79" t="str">
        <f>+IF(AJ3817&lt;&gt;"",VLOOKUP(AJ3817,NIVELES!$A$816:$B$892,2,0),"")</f>
        <v>NO APLICA</v>
      </c>
      <c r="AL3817" s="78" t="s">
        <v>554</v>
      </c>
      <c r="AM3817" s="78">
        <v>530209</v>
      </c>
      <c r="AN3817" s="79" t="str">
        <f>IF(AM3817&lt;&gt;"",+VLOOKUP(AM3817,NIVELES!$A$1652:$B$2466,2,0),"")</f>
        <v>Servicios de Aseo; Lavado de Vestimenta de Trabajo; Fumigación, Desinfección y Limpieza de Instalaciones</v>
      </c>
      <c r="AO3817" s="87">
        <v>6600</v>
      </c>
      <c r="AP3817" s="88">
        <v>0</v>
      </c>
      <c r="AQ3817" s="88">
        <v>0</v>
      </c>
      <c r="AR3817" s="88">
        <v>600</v>
      </c>
      <c r="AS3817" s="88">
        <v>600</v>
      </c>
      <c r="AT3817" s="88">
        <v>600</v>
      </c>
      <c r="AU3817" s="88">
        <v>600</v>
      </c>
      <c r="AV3817" s="88">
        <v>600</v>
      </c>
      <c r="AW3817" s="88">
        <v>600</v>
      </c>
      <c r="AX3817" s="88">
        <v>600</v>
      </c>
      <c r="AY3817" s="88">
        <v>600</v>
      </c>
      <c r="AZ3817" s="88">
        <v>600</v>
      </c>
      <c r="BA3817" s="88">
        <v>1200</v>
      </c>
      <c r="BB3817" s="89">
        <f t="shared" si="235"/>
        <v>6600</v>
      </c>
      <c r="BC3817" s="90" t="str">
        <f t="shared" si="234"/>
        <v>OK</v>
      </c>
      <c r="BD3817" s="91" t="str">
        <f t="shared" si="236"/>
        <v xml:space="preserve">                  </v>
      </c>
      <c r="BE3817" s="92">
        <f t="shared" si="237"/>
        <v>12</v>
      </c>
    </row>
    <row r="3818" spans="1:57" s="74" customFormat="1" ht="50.1" customHeight="1" x14ac:dyDescent="0.2">
      <c r="A3818" s="78" t="s">
        <v>55</v>
      </c>
      <c r="B3818" s="78" t="s">
        <v>65</v>
      </c>
      <c r="C3818" s="78" t="s">
        <v>33</v>
      </c>
      <c r="D3818" s="78" t="s">
        <v>575</v>
      </c>
      <c r="E3818" s="79" t="str">
        <f>+IF(C3818&lt;&gt;"",VLOOKUP(MID(C3818,18,5),NIVELES!$A$133:$B$213,2,0),"")</f>
        <v>EL_ORO</v>
      </c>
      <c r="F3818" s="80" t="s">
        <v>152</v>
      </c>
      <c r="G3818" s="81" t="str">
        <f>+IF(F3818&lt;&gt;"",VLOOKUP(F3818,NIVELES!$A$246:$C$464,3,0),"")</f>
        <v>SUR</v>
      </c>
      <c r="H3818" s="82" t="s">
        <v>1023</v>
      </c>
      <c r="I3818" s="78" t="s">
        <v>2173</v>
      </c>
      <c r="J3818" s="78" t="s">
        <v>2165</v>
      </c>
      <c r="K3818" s="78" t="s">
        <v>2166</v>
      </c>
      <c r="L3818" s="78" t="s">
        <v>1791</v>
      </c>
      <c r="M3818" s="78" t="s">
        <v>1791</v>
      </c>
      <c r="N3818" s="78" t="s">
        <v>1791</v>
      </c>
      <c r="O3818" s="78" t="s">
        <v>3509</v>
      </c>
      <c r="P3818" s="82">
        <v>2</v>
      </c>
      <c r="Q3818" s="78" t="s">
        <v>3510</v>
      </c>
      <c r="R3818" s="82">
        <v>0</v>
      </c>
      <c r="S3818" s="82">
        <v>0</v>
      </c>
      <c r="T3818" s="82">
        <v>1</v>
      </c>
      <c r="U3818" s="82">
        <v>1</v>
      </c>
      <c r="V3818" s="82">
        <v>0</v>
      </c>
      <c r="W3818" s="82">
        <v>0</v>
      </c>
      <c r="X3818" s="82">
        <v>0</v>
      </c>
      <c r="Y3818" s="82">
        <v>0</v>
      </c>
      <c r="Z3818" s="82">
        <v>0</v>
      </c>
      <c r="AA3818" s="82">
        <v>0</v>
      </c>
      <c r="AB3818" s="82">
        <v>0</v>
      </c>
      <c r="AC3818" s="82">
        <v>0</v>
      </c>
      <c r="AD3818" s="85" t="str">
        <f>IF(A3818&lt;&gt;"",IF(D3818="DIRECCIÓN_DE_TRANSFERENCIAS","280 0031",VLOOKUP(C3818,NIVELES!$A$14:$B$105,2,0)),"")</f>
        <v>280 7210</v>
      </c>
      <c r="AE3818" s="86" t="s">
        <v>322</v>
      </c>
      <c r="AF3818" s="86" t="s">
        <v>369</v>
      </c>
      <c r="AG3818" s="79" t="str">
        <f>+IF(AF3818&lt;&gt;"",VLOOKUP(AF3818,NIVELES!$A$666:$B$673,2,0),"")</f>
        <v>ADMINISTRACIÓN_CENTRAL</v>
      </c>
      <c r="AH3818" s="78" t="s">
        <v>322</v>
      </c>
      <c r="AI3818" s="79" t="str">
        <f>IF(AH3818&lt;&gt;"",VLOOKUP(CONCATENATE(AG3818,AH3818),NIVELES!$B$676:$C$745,2,0),"")</f>
        <v>Administración De La Gestión Administrativa Financiera</v>
      </c>
      <c r="AJ3818" s="78" t="s">
        <v>517</v>
      </c>
      <c r="AK3818" s="79" t="str">
        <f>+IF(AJ3818&lt;&gt;"",VLOOKUP(AJ3818,NIVELES!$A$816:$B$892,2,0),"")</f>
        <v>NO APLICA</v>
      </c>
      <c r="AL3818" s="78" t="s">
        <v>554</v>
      </c>
      <c r="AM3818" s="78">
        <v>530228</v>
      </c>
      <c r="AN3818" s="79" t="str">
        <f>IF(AM3818&lt;&gt;"",+VLOOKUP(AM3818,NIVELES!$A$1652:$B$2466,2,0),"")</f>
        <v>Servicios de Provisión de Dispositivos Electrónicos y Certificación para Registro de Firmas Digitales</v>
      </c>
      <c r="AO3818" s="87">
        <v>60</v>
      </c>
      <c r="AP3818" s="88">
        <v>0</v>
      </c>
      <c r="AQ3818" s="88">
        <v>0</v>
      </c>
      <c r="AR3818" s="88">
        <v>60</v>
      </c>
      <c r="AS3818" s="88">
        <v>0</v>
      </c>
      <c r="AT3818" s="88">
        <v>0</v>
      </c>
      <c r="AU3818" s="88">
        <v>0</v>
      </c>
      <c r="AV3818" s="88">
        <v>0</v>
      </c>
      <c r="AW3818" s="88">
        <v>0</v>
      </c>
      <c r="AX3818" s="88">
        <v>0</v>
      </c>
      <c r="AY3818" s="88">
        <v>0</v>
      </c>
      <c r="AZ3818" s="88">
        <v>0</v>
      </c>
      <c r="BA3818" s="88">
        <v>0</v>
      </c>
      <c r="BB3818" s="89">
        <f t="shared" si="235"/>
        <v>60</v>
      </c>
      <c r="BC3818" s="90" t="str">
        <f t="shared" si="234"/>
        <v>OK</v>
      </c>
      <c r="BD3818" s="91" t="str">
        <f t="shared" si="236"/>
        <v xml:space="preserve">                  </v>
      </c>
      <c r="BE3818" s="92">
        <f t="shared" si="237"/>
        <v>2</v>
      </c>
    </row>
    <row r="3819" spans="1:57" s="74" customFormat="1" ht="50.1" customHeight="1" x14ac:dyDescent="0.2">
      <c r="A3819" s="78" t="s">
        <v>55</v>
      </c>
      <c r="B3819" s="78" t="s">
        <v>65</v>
      </c>
      <c r="C3819" s="78" t="s">
        <v>33</v>
      </c>
      <c r="D3819" s="78" t="s">
        <v>575</v>
      </c>
      <c r="E3819" s="79" t="str">
        <f>+IF(C3819&lt;&gt;"",VLOOKUP(MID(C3819,18,5),NIVELES!$A$133:$B$213,2,0),"")</f>
        <v>EL_ORO</v>
      </c>
      <c r="F3819" s="80" t="s">
        <v>152</v>
      </c>
      <c r="G3819" s="81" t="str">
        <f>+IF(F3819&lt;&gt;"",VLOOKUP(F3819,NIVELES!$A$246:$C$464,3,0),"")</f>
        <v>SUR</v>
      </c>
      <c r="H3819" s="82" t="s">
        <v>1023</v>
      </c>
      <c r="I3819" s="78" t="s">
        <v>2173</v>
      </c>
      <c r="J3819" s="78" t="s">
        <v>2165</v>
      </c>
      <c r="K3819" s="78" t="s">
        <v>2166</v>
      </c>
      <c r="L3819" s="78" t="s">
        <v>1791</v>
      </c>
      <c r="M3819" s="78" t="s">
        <v>1791</v>
      </c>
      <c r="N3819" s="78" t="s">
        <v>1791</v>
      </c>
      <c r="O3819" s="78" t="s">
        <v>3511</v>
      </c>
      <c r="P3819" s="82">
        <v>12</v>
      </c>
      <c r="Q3819" s="78" t="s">
        <v>2955</v>
      </c>
      <c r="R3819" s="82"/>
      <c r="S3819" s="82">
        <v>1</v>
      </c>
      <c r="T3819" s="82">
        <v>1</v>
      </c>
      <c r="U3819" s="82">
        <v>1</v>
      </c>
      <c r="V3819" s="82">
        <v>1</v>
      </c>
      <c r="W3819" s="82">
        <v>1</v>
      </c>
      <c r="X3819" s="82">
        <v>1</v>
      </c>
      <c r="Y3819" s="82">
        <v>1</v>
      </c>
      <c r="Z3819" s="82">
        <v>1</v>
      </c>
      <c r="AA3819" s="82">
        <v>1</v>
      </c>
      <c r="AB3819" s="82">
        <v>1</v>
      </c>
      <c r="AC3819" s="82">
        <v>2</v>
      </c>
      <c r="AD3819" s="85" t="str">
        <f>IF(A3819&lt;&gt;"",IF(D3819="DIRECCIÓN_DE_TRANSFERENCIAS","280 0031",VLOOKUP(C3819,NIVELES!$A$14:$B$105,2,0)),"")</f>
        <v>280 7210</v>
      </c>
      <c r="AE3819" s="86" t="s">
        <v>322</v>
      </c>
      <c r="AF3819" s="86" t="s">
        <v>369</v>
      </c>
      <c r="AG3819" s="79" t="str">
        <f>+IF(AF3819&lt;&gt;"",VLOOKUP(AF3819,NIVELES!$A$666:$B$673,2,0),"")</f>
        <v>ADMINISTRACIÓN_CENTRAL</v>
      </c>
      <c r="AH3819" s="78" t="s">
        <v>322</v>
      </c>
      <c r="AI3819" s="79" t="str">
        <f>IF(AH3819&lt;&gt;"",VLOOKUP(CONCATENATE(AG3819,AH3819),NIVELES!$B$676:$C$745,2,0),"")</f>
        <v>Administración De La Gestión Administrativa Financiera</v>
      </c>
      <c r="AJ3819" s="78" t="s">
        <v>517</v>
      </c>
      <c r="AK3819" s="79" t="str">
        <f>+IF(AJ3819&lt;&gt;"",VLOOKUP(AJ3819,NIVELES!$A$816:$B$892,2,0),"")</f>
        <v>NO APLICA</v>
      </c>
      <c r="AL3819" s="78" t="s">
        <v>554</v>
      </c>
      <c r="AM3819" s="78">
        <v>530301</v>
      </c>
      <c r="AN3819" s="79" t="str">
        <f>IF(AM3819&lt;&gt;"",+VLOOKUP(AM3819,NIVELES!$A$1652:$B$2466,2,0),"")</f>
        <v>Pasajes al Interior</v>
      </c>
      <c r="AO3819" s="87">
        <v>1600</v>
      </c>
      <c r="AP3819" s="88">
        <v>0</v>
      </c>
      <c r="AQ3819" s="88">
        <v>26.8</v>
      </c>
      <c r="AR3819" s="88">
        <v>200</v>
      </c>
      <c r="AS3819" s="88">
        <v>200</v>
      </c>
      <c r="AT3819" s="88">
        <v>200</v>
      </c>
      <c r="AU3819" s="88">
        <v>200</v>
      </c>
      <c r="AV3819" s="88">
        <v>100</v>
      </c>
      <c r="AW3819" s="88">
        <v>100</v>
      </c>
      <c r="AX3819" s="88">
        <v>100</v>
      </c>
      <c r="AY3819" s="88">
        <v>100</v>
      </c>
      <c r="AZ3819" s="88">
        <v>100</v>
      </c>
      <c r="BA3819" s="88">
        <v>273.2</v>
      </c>
      <c r="BB3819" s="89">
        <f t="shared" si="235"/>
        <v>1600</v>
      </c>
      <c r="BC3819" s="90" t="str">
        <f t="shared" si="234"/>
        <v>OK</v>
      </c>
      <c r="BD3819" s="91" t="str">
        <f t="shared" si="236"/>
        <v xml:space="preserve">                  </v>
      </c>
      <c r="BE3819" s="92">
        <f t="shared" si="237"/>
        <v>12</v>
      </c>
    </row>
    <row r="3820" spans="1:57" s="74" customFormat="1" ht="50.1" customHeight="1" x14ac:dyDescent="0.2">
      <c r="A3820" s="78" t="s">
        <v>55</v>
      </c>
      <c r="B3820" s="78" t="s">
        <v>65</v>
      </c>
      <c r="C3820" s="78" t="s">
        <v>33</v>
      </c>
      <c r="D3820" s="78" t="s">
        <v>575</v>
      </c>
      <c r="E3820" s="79" t="str">
        <f>+IF(C3820&lt;&gt;"",VLOOKUP(MID(C3820,18,5),NIVELES!$A$133:$B$213,2,0),"")</f>
        <v>EL_ORO</v>
      </c>
      <c r="F3820" s="80" t="s">
        <v>152</v>
      </c>
      <c r="G3820" s="81" t="str">
        <f>+IF(F3820&lt;&gt;"",VLOOKUP(F3820,NIVELES!$A$246:$C$464,3,0),"")</f>
        <v>SUR</v>
      </c>
      <c r="H3820" s="82" t="s">
        <v>1023</v>
      </c>
      <c r="I3820" s="78" t="s">
        <v>2173</v>
      </c>
      <c r="J3820" s="78" t="s">
        <v>2165</v>
      </c>
      <c r="K3820" s="78" t="s">
        <v>2166</v>
      </c>
      <c r="L3820" s="78" t="s">
        <v>1791</v>
      </c>
      <c r="M3820" s="78" t="s">
        <v>1791</v>
      </c>
      <c r="N3820" s="78" t="s">
        <v>1791</v>
      </c>
      <c r="O3820" s="78" t="s">
        <v>3512</v>
      </c>
      <c r="P3820" s="82">
        <v>36</v>
      </c>
      <c r="Q3820" s="78" t="s">
        <v>2955</v>
      </c>
      <c r="R3820" s="82"/>
      <c r="S3820" s="82">
        <v>3</v>
      </c>
      <c r="T3820" s="82">
        <v>3</v>
      </c>
      <c r="U3820" s="82">
        <v>3</v>
      </c>
      <c r="V3820" s="82">
        <v>3</v>
      </c>
      <c r="W3820" s="82">
        <v>3</v>
      </c>
      <c r="X3820" s="82">
        <v>3</v>
      </c>
      <c r="Y3820" s="82">
        <v>3</v>
      </c>
      <c r="Z3820" s="82">
        <v>3</v>
      </c>
      <c r="AA3820" s="82">
        <v>4</v>
      </c>
      <c r="AB3820" s="82">
        <v>4</v>
      </c>
      <c r="AC3820" s="82">
        <v>4</v>
      </c>
      <c r="AD3820" s="85" t="str">
        <f>IF(A3820&lt;&gt;"",IF(D3820="DIRECCIÓN_DE_TRANSFERENCIAS","280 0031",VLOOKUP(C3820,NIVELES!$A$14:$B$105,2,0)),"")</f>
        <v>280 7210</v>
      </c>
      <c r="AE3820" s="86" t="s">
        <v>322</v>
      </c>
      <c r="AF3820" s="86" t="s">
        <v>369</v>
      </c>
      <c r="AG3820" s="79" t="str">
        <f>+IF(AF3820&lt;&gt;"",VLOOKUP(AF3820,NIVELES!$A$666:$B$673,2,0),"")</f>
        <v>ADMINISTRACIÓN_CENTRAL</v>
      </c>
      <c r="AH3820" s="78" t="s">
        <v>322</v>
      </c>
      <c r="AI3820" s="79" t="str">
        <f>IF(AH3820&lt;&gt;"",VLOOKUP(CONCATENATE(AG3820,AH3820),NIVELES!$B$676:$C$745,2,0),"")</f>
        <v>Administración De La Gestión Administrativa Financiera</v>
      </c>
      <c r="AJ3820" s="78" t="s">
        <v>517</v>
      </c>
      <c r="AK3820" s="79" t="str">
        <f>+IF(AJ3820&lt;&gt;"",VLOOKUP(AJ3820,NIVELES!$A$816:$B$892,2,0),"")</f>
        <v>NO APLICA</v>
      </c>
      <c r="AL3820" s="78" t="s">
        <v>554</v>
      </c>
      <c r="AM3820" s="78">
        <v>530303</v>
      </c>
      <c r="AN3820" s="79" t="str">
        <f>IF(AM3820&lt;&gt;"",+VLOOKUP(AM3820,NIVELES!$A$1652:$B$2466,2,0),"")</f>
        <v>Viáticos y Subsistencias en el Interior</v>
      </c>
      <c r="AO3820" s="87">
        <v>4000</v>
      </c>
      <c r="AP3820" s="88">
        <v>0</v>
      </c>
      <c r="AQ3820" s="88">
        <v>270.85000000000002</v>
      </c>
      <c r="AR3820" s="88">
        <v>475.6</v>
      </c>
      <c r="AS3820" s="88">
        <v>400</v>
      </c>
      <c r="AT3820" s="88">
        <v>400</v>
      </c>
      <c r="AU3820" s="88">
        <v>400</v>
      </c>
      <c r="AV3820" s="88">
        <v>400</v>
      </c>
      <c r="AW3820" s="88">
        <v>400</v>
      </c>
      <c r="AX3820" s="88">
        <v>400</v>
      </c>
      <c r="AY3820" s="88">
        <v>400</v>
      </c>
      <c r="AZ3820" s="88">
        <v>400</v>
      </c>
      <c r="BA3820" s="88">
        <v>53.55</v>
      </c>
      <c r="BB3820" s="89">
        <f t="shared" si="235"/>
        <v>4000</v>
      </c>
      <c r="BC3820" s="90" t="str">
        <f t="shared" si="234"/>
        <v>OK</v>
      </c>
      <c r="BD3820" s="91" t="str">
        <f t="shared" si="236"/>
        <v xml:space="preserve">                  </v>
      </c>
      <c r="BE3820" s="92">
        <f t="shared" si="237"/>
        <v>36</v>
      </c>
    </row>
    <row r="3821" spans="1:57" s="74" customFormat="1" ht="50.1" customHeight="1" x14ac:dyDescent="0.2">
      <c r="A3821" s="78" t="s">
        <v>55</v>
      </c>
      <c r="B3821" s="78" t="s">
        <v>65</v>
      </c>
      <c r="C3821" s="78" t="s">
        <v>33</v>
      </c>
      <c r="D3821" s="78" t="s">
        <v>575</v>
      </c>
      <c r="E3821" s="79" t="str">
        <f>+IF(C3821&lt;&gt;"",VLOOKUP(MID(C3821,18,5),NIVELES!$A$133:$B$213,2,0),"")</f>
        <v>EL_ORO</v>
      </c>
      <c r="F3821" s="80" t="s">
        <v>152</v>
      </c>
      <c r="G3821" s="81" t="str">
        <f>+IF(F3821&lt;&gt;"",VLOOKUP(F3821,NIVELES!$A$246:$C$464,3,0),"")</f>
        <v>SUR</v>
      </c>
      <c r="H3821" s="82" t="s">
        <v>1023</v>
      </c>
      <c r="I3821" s="78" t="s">
        <v>2173</v>
      </c>
      <c r="J3821" s="78" t="s">
        <v>2165</v>
      </c>
      <c r="K3821" s="78" t="s">
        <v>2166</v>
      </c>
      <c r="L3821" s="78" t="s">
        <v>1791</v>
      </c>
      <c r="M3821" s="78" t="s">
        <v>1791</v>
      </c>
      <c r="N3821" s="78" t="s">
        <v>1791</v>
      </c>
      <c r="O3821" s="78" t="s">
        <v>3513</v>
      </c>
      <c r="P3821" s="82">
        <v>1</v>
      </c>
      <c r="Q3821" s="78" t="s">
        <v>1989</v>
      </c>
      <c r="R3821" s="82">
        <v>0</v>
      </c>
      <c r="S3821" s="82">
        <v>0</v>
      </c>
      <c r="T3821" s="82">
        <v>0</v>
      </c>
      <c r="U3821" s="82">
        <v>0</v>
      </c>
      <c r="V3821" s="82">
        <v>1</v>
      </c>
      <c r="W3821" s="82">
        <v>0</v>
      </c>
      <c r="X3821" s="82">
        <v>0</v>
      </c>
      <c r="Y3821" s="82">
        <v>0</v>
      </c>
      <c r="Z3821" s="82">
        <v>0</v>
      </c>
      <c r="AA3821" s="82">
        <v>0</v>
      </c>
      <c r="AB3821" s="82">
        <v>0</v>
      </c>
      <c r="AC3821" s="82">
        <v>0</v>
      </c>
      <c r="AD3821" s="85" t="str">
        <f>IF(A3821&lt;&gt;"",IF(D3821="DIRECCIÓN_DE_TRANSFERENCIAS","280 0031",VLOOKUP(C3821,NIVELES!$A$14:$B$105,2,0)),"")</f>
        <v>280 7210</v>
      </c>
      <c r="AE3821" s="86" t="s">
        <v>322</v>
      </c>
      <c r="AF3821" s="86" t="s">
        <v>369</v>
      </c>
      <c r="AG3821" s="79" t="str">
        <f>+IF(AF3821&lt;&gt;"",VLOOKUP(AF3821,NIVELES!$A$666:$B$673,2,0),"")</f>
        <v>ADMINISTRACIÓN_CENTRAL</v>
      </c>
      <c r="AH3821" s="78" t="s">
        <v>322</v>
      </c>
      <c r="AI3821" s="79" t="str">
        <f>IF(AH3821&lt;&gt;"",VLOOKUP(CONCATENATE(AG3821,AH3821),NIVELES!$B$676:$C$745,2,0),"")</f>
        <v>Administración De La Gestión Administrativa Financiera</v>
      </c>
      <c r="AJ3821" s="78" t="s">
        <v>517</v>
      </c>
      <c r="AK3821" s="79" t="str">
        <f>+IF(AJ3821&lt;&gt;"",VLOOKUP(AJ3821,NIVELES!$A$816:$B$892,2,0),"")</f>
        <v>NO APLICA</v>
      </c>
      <c r="AL3821" s="78" t="s">
        <v>554</v>
      </c>
      <c r="AM3821" s="78">
        <v>530404</v>
      </c>
      <c r="AN3821" s="79" t="str">
        <f>IF(AM3821&lt;&gt;"",+VLOOKUP(AM3821,NIVELES!$A$1652:$B$2466,2,0),"")</f>
        <v>Maquinarias y Equipos (Instalación, Mantenimiento y Reparación)</v>
      </c>
      <c r="AO3821" s="87">
        <v>400</v>
      </c>
      <c r="AP3821" s="88">
        <v>0</v>
      </c>
      <c r="AQ3821" s="88">
        <v>0</v>
      </c>
      <c r="AR3821" s="88">
        <v>0</v>
      </c>
      <c r="AS3821" s="88">
        <v>400</v>
      </c>
      <c r="AT3821" s="88">
        <v>0</v>
      </c>
      <c r="AU3821" s="88">
        <v>0</v>
      </c>
      <c r="AV3821" s="88">
        <v>0</v>
      </c>
      <c r="AW3821" s="88">
        <v>0</v>
      </c>
      <c r="AX3821" s="88">
        <v>0</v>
      </c>
      <c r="AY3821" s="88">
        <v>0</v>
      </c>
      <c r="AZ3821" s="88">
        <v>0</v>
      </c>
      <c r="BA3821" s="88">
        <v>0</v>
      </c>
      <c r="BB3821" s="89">
        <f t="shared" si="235"/>
        <v>400</v>
      </c>
      <c r="BC3821" s="90" t="str">
        <f t="shared" si="234"/>
        <v>OK</v>
      </c>
      <c r="BD3821" s="91" t="str">
        <f t="shared" si="236"/>
        <v xml:space="preserve">                  </v>
      </c>
      <c r="BE3821" s="92">
        <f t="shared" si="237"/>
        <v>1</v>
      </c>
    </row>
    <row r="3822" spans="1:57" s="74" customFormat="1" ht="50.1" customHeight="1" x14ac:dyDescent="0.2">
      <c r="A3822" s="78" t="s">
        <v>55</v>
      </c>
      <c r="B3822" s="78" t="s">
        <v>65</v>
      </c>
      <c r="C3822" s="78" t="s">
        <v>33</v>
      </c>
      <c r="D3822" s="78" t="s">
        <v>575</v>
      </c>
      <c r="E3822" s="79" t="str">
        <f>+IF(C3822&lt;&gt;"",VLOOKUP(MID(C3822,18,5),NIVELES!$A$133:$B$213,2,0),"")</f>
        <v>EL_ORO</v>
      </c>
      <c r="F3822" s="80" t="s">
        <v>166</v>
      </c>
      <c r="G3822" s="81" t="str">
        <f>+IF(F3822&lt;&gt;"",VLOOKUP(F3822,NIVELES!$A$246:$C$464,3,0),"")</f>
        <v>SUR</v>
      </c>
      <c r="H3822" s="82" t="s">
        <v>1023</v>
      </c>
      <c r="I3822" s="78" t="s">
        <v>2173</v>
      </c>
      <c r="J3822" s="78" t="s">
        <v>2165</v>
      </c>
      <c r="K3822" s="78" t="s">
        <v>2166</v>
      </c>
      <c r="L3822" s="78" t="s">
        <v>1791</v>
      </c>
      <c r="M3822" s="78" t="s">
        <v>1791</v>
      </c>
      <c r="N3822" s="78" t="s">
        <v>1791</v>
      </c>
      <c r="O3822" s="78" t="s">
        <v>3514</v>
      </c>
      <c r="P3822" s="82">
        <v>2</v>
      </c>
      <c r="Q3822" s="78" t="s">
        <v>1989</v>
      </c>
      <c r="R3822" s="82">
        <v>0</v>
      </c>
      <c r="S3822" s="82">
        <v>0</v>
      </c>
      <c r="T3822" s="82">
        <v>0</v>
      </c>
      <c r="U3822" s="82">
        <v>0</v>
      </c>
      <c r="V3822" s="82">
        <v>1</v>
      </c>
      <c r="W3822" s="82">
        <v>0</v>
      </c>
      <c r="X3822" s="82">
        <v>0</v>
      </c>
      <c r="Y3822" s="82">
        <v>0</v>
      </c>
      <c r="Z3822" s="82">
        <v>0</v>
      </c>
      <c r="AA3822" s="82">
        <v>1</v>
      </c>
      <c r="AB3822" s="82">
        <v>0</v>
      </c>
      <c r="AC3822" s="82">
        <v>0</v>
      </c>
      <c r="AD3822" s="85" t="str">
        <f>IF(A3822&lt;&gt;"",IF(D3822="DIRECCIÓN_DE_TRANSFERENCIAS","280 0031",VLOOKUP(C3822,NIVELES!$A$14:$B$105,2,0)),"")</f>
        <v>280 7210</v>
      </c>
      <c r="AE3822" s="86" t="s">
        <v>322</v>
      </c>
      <c r="AF3822" s="86" t="s">
        <v>369</v>
      </c>
      <c r="AG3822" s="79" t="str">
        <f>+IF(AF3822&lt;&gt;"",VLOOKUP(AF3822,NIVELES!$A$666:$B$673,2,0),"")</f>
        <v>ADMINISTRACIÓN_CENTRAL</v>
      </c>
      <c r="AH3822" s="78" t="s">
        <v>322</v>
      </c>
      <c r="AI3822" s="79" t="str">
        <f>IF(AH3822&lt;&gt;"",VLOOKUP(CONCATENATE(AG3822,AH3822),NIVELES!$B$676:$C$745,2,0),"")</f>
        <v>Administración De La Gestión Administrativa Financiera</v>
      </c>
      <c r="AJ3822" s="78" t="s">
        <v>517</v>
      </c>
      <c r="AK3822" s="79" t="str">
        <f>+IF(AJ3822&lt;&gt;"",VLOOKUP(AJ3822,NIVELES!$A$816:$B$892,2,0),"")</f>
        <v>NO APLICA</v>
      </c>
      <c r="AL3822" s="78" t="s">
        <v>554</v>
      </c>
      <c r="AM3822" s="78">
        <v>530402</v>
      </c>
      <c r="AN3822" s="79" t="str">
        <f>IF(AM3822&lt;&gt;"",+VLOOKUP(AM3822,NIVELES!$A$1652:$B$2466,2,0),"")</f>
        <v>Edificios, Locales, Residencias y Cableado Estructurado (Instalación, Mantenimiento y Reparación)</v>
      </c>
      <c r="AO3822" s="87">
        <v>3000</v>
      </c>
      <c r="AP3822" s="88">
        <v>0</v>
      </c>
      <c r="AQ3822" s="88">
        <v>0</v>
      </c>
      <c r="AR3822" s="88">
        <v>1500</v>
      </c>
      <c r="AS3822" s="88">
        <v>0</v>
      </c>
      <c r="AT3822" s="88">
        <v>0</v>
      </c>
      <c r="AU3822" s="88">
        <v>0</v>
      </c>
      <c r="AV3822" s="88">
        <v>1500</v>
      </c>
      <c r="AW3822" s="88">
        <v>0</v>
      </c>
      <c r="AX3822" s="88">
        <v>0</v>
      </c>
      <c r="AY3822" s="88">
        <v>0</v>
      </c>
      <c r="AZ3822" s="88">
        <v>0</v>
      </c>
      <c r="BA3822" s="88">
        <v>0</v>
      </c>
      <c r="BB3822" s="89">
        <f t="shared" si="235"/>
        <v>3000</v>
      </c>
      <c r="BC3822" s="90" t="str">
        <f t="shared" si="234"/>
        <v>OK</v>
      </c>
      <c r="BD3822" s="91" t="str">
        <f t="shared" si="236"/>
        <v xml:space="preserve">                  </v>
      </c>
      <c r="BE3822" s="92">
        <f t="shared" si="237"/>
        <v>2</v>
      </c>
    </row>
    <row r="3823" spans="1:57" s="74" customFormat="1" ht="50.1" customHeight="1" x14ac:dyDescent="0.2">
      <c r="A3823" s="78" t="s">
        <v>55</v>
      </c>
      <c r="B3823" s="78" t="s">
        <v>65</v>
      </c>
      <c r="C3823" s="78" t="s">
        <v>33</v>
      </c>
      <c r="D3823" s="78" t="s">
        <v>575</v>
      </c>
      <c r="E3823" s="79" t="str">
        <f>+IF(C3823&lt;&gt;"",VLOOKUP(MID(C3823,18,5),NIVELES!$A$133:$B$213,2,0),"")</f>
        <v>EL_ORO</v>
      </c>
      <c r="F3823" s="80" t="s">
        <v>152</v>
      </c>
      <c r="G3823" s="81" t="str">
        <f>+IF(F3823&lt;&gt;"",VLOOKUP(F3823,NIVELES!$A$246:$C$464,3,0),"")</f>
        <v>SUR</v>
      </c>
      <c r="H3823" s="82" t="s">
        <v>1023</v>
      </c>
      <c r="I3823" s="78" t="s">
        <v>2173</v>
      </c>
      <c r="J3823" s="78" t="s">
        <v>2165</v>
      </c>
      <c r="K3823" s="78" t="s">
        <v>2166</v>
      </c>
      <c r="L3823" s="78" t="s">
        <v>1791</v>
      </c>
      <c r="M3823" s="78" t="s">
        <v>1791</v>
      </c>
      <c r="N3823" s="78" t="s">
        <v>1791</v>
      </c>
      <c r="O3823" s="78" t="s">
        <v>3515</v>
      </c>
      <c r="P3823" s="82">
        <v>12</v>
      </c>
      <c r="Q3823" s="78" t="s">
        <v>2955</v>
      </c>
      <c r="R3823" s="82"/>
      <c r="S3823" s="82">
        <v>1</v>
      </c>
      <c r="T3823" s="82">
        <v>1</v>
      </c>
      <c r="U3823" s="82">
        <v>1</v>
      </c>
      <c r="V3823" s="82">
        <v>1</v>
      </c>
      <c r="W3823" s="82">
        <v>1</v>
      </c>
      <c r="X3823" s="82">
        <v>1</v>
      </c>
      <c r="Y3823" s="82">
        <v>1</v>
      </c>
      <c r="Z3823" s="82">
        <v>1</v>
      </c>
      <c r="AA3823" s="82">
        <v>1</v>
      </c>
      <c r="AB3823" s="82">
        <v>1</v>
      </c>
      <c r="AC3823" s="82">
        <v>2</v>
      </c>
      <c r="AD3823" s="85" t="str">
        <f>IF(A3823&lt;&gt;"",IF(D3823="DIRECCIÓN_DE_TRANSFERENCIAS","280 0031",VLOOKUP(C3823,NIVELES!$A$14:$B$105,2,0)),"")</f>
        <v>280 7210</v>
      </c>
      <c r="AE3823" s="86" t="s">
        <v>322</v>
      </c>
      <c r="AF3823" s="86" t="s">
        <v>369</v>
      </c>
      <c r="AG3823" s="79" t="str">
        <f>+IF(AF3823&lt;&gt;"",VLOOKUP(AF3823,NIVELES!$A$666:$B$673,2,0),"")</f>
        <v>ADMINISTRACIÓN_CENTRAL</v>
      </c>
      <c r="AH3823" s="78" t="s">
        <v>322</v>
      </c>
      <c r="AI3823" s="79" t="str">
        <f>IF(AH3823&lt;&gt;"",VLOOKUP(CONCATENATE(AG3823,AH3823),NIVELES!$B$676:$C$745,2,0),"")</f>
        <v>Administración De La Gestión Administrativa Financiera</v>
      </c>
      <c r="AJ3823" s="78" t="s">
        <v>517</v>
      </c>
      <c r="AK3823" s="79" t="str">
        <f>+IF(AJ3823&lt;&gt;"",VLOOKUP(AJ3823,NIVELES!$A$816:$B$892,2,0),"")</f>
        <v>NO APLICA</v>
      </c>
      <c r="AL3823" s="78" t="s">
        <v>554</v>
      </c>
      <c r="AM3823" s="78">
        <v>530405</v>
      </c>
      <c r="AN3823" s="79" t="str">
        <f>IF(AM3823&lt;&gt;"",+VLOOKUP(AM3823,NIVELES!$A$1652:$B$2466,2,0),"")</f>
        <v>Vehículos (Mantenimiento y Reparación)</v>
      </c>
      <c r="AO3823" s="87">
        <v>4000</v>
      </c>
      <c r="AP3823" s="88">
        <v>0</v>
      </c>
      <c r="AQ3823" s="88">
        <v>0</v>
      </c>
      <c r="AR3823" s="88">
        <v>360</v>
      </c>
      <c r="AS3823" s="88">
        <v>360</v>
      </c>
      <c r="AT3823" s="88">
        <v>360</v>
      </c>
      <c r="AU3823" s="88">
        <v>360</v>
      </c>
      <c r="AV3823" s="88">
        <v>360</v>
      </c>
      <c r="AW3823" s="88">
        <v>360</v>
      </c>
      <c r="AX3823" s="88">
        <v>360</v>
      </c>
      <c r="AY3823" s="88">
        <v>360</v>
      </c>
      <c r="AZ3823" s="88">
        <v>360</v>
      </c>
      <c r="BA3823" s="88">
        <v>760</v>
      </c>
      <c r="BB3823" s="89">
        <f t="shared" si="235"/>
        <v>4000</v>
      </c>
      <c r="BC3823" s="90" t="str">
        <f t="shared" si="234"/>
        <v>OK</v>
      </c>
      <c r="BD3823" s="91" t="str">
        <f t="shared" si="236"/>
        <v xml:space="preserve">                  </v>
      </c>
      <c r="BE3823" s="92">
        <f t="shared" si="237"/>
        <v>12</v>
      </c>
    </row>
    <row r="3824" spans="1:57" s="74" customFormat="1" ht="50.1" customHeight="1" x14ac:dyDescent="0.2">
      <c r="A3824" s="78" t="s">
        <v>55</v>
      </c>
      <c r="B3824" s="78" t="s">
        <v>65</v>
      </c>
      <c r="C3824" s="78" t="s">
        <v>33</v>
      </c>
      <c r="D3824" s="78" t="s">
        <v>575</v>
      </c>
      <c r="E3824" s="79" t="str">
        <f>+IF(C3824&lt;&gt;"",VLOOKUP(MID(C3824,18,5),NIVELES!$A$133:$B$213,2,0),"")</f>
        <v>EL_ORO</v>
      </c>
      <c r="F3824" s="80" t="s">
        <v>152</v>
      </c>
      <c r="G3824" s="81" t="str">
        <f>+IF(F3824&lt;&gt;"",VLOOKUP(F3824,NIVELES!$A$246:$C$464,3,0),"")</f>
        <v>SUR</v>
      </c>
      <c r="H3824" s="82" t="s">
        <v>1023</v>
      </c>
      <c r="I3824" s="78" t="s">
        <v>2173</v>
      </c>
      <c r="J3824" s="78" t="s">
        <v>2165</v>
      </c>
      <c r="K3824" s="78" t="s">
        <v>2166</v>
      </c>
      <c r="L3824" s="78" t="s">
        <v>1791</v>
      </c>
      <c r="M3824" s="78" t="s">
        <v>1791</v>
      </c>
      <c r="N3824" s="78" t="s">
        <v>1791</v>
      </c>
      <c r="O3824" s="78" t="s">
        <v>3516</v>
      </c>
      <c r="P3824" s="82">
        <v>12</v>
      </c>
      <c r="Q3824" s="78" t="s">
        <v>1989</v>
      </c>
      <c r="R3824" s="82">
        <v>1</v>
      </c>
      <c r="S3824" s="82">
        <v>1</v>
      </c>
      <c r="T3824" s="82">
        <v>1</v>
      </c>
      <c r="U3824" s="82">
        <v>1</v>
      </c>
      <c r="V3824" s="82">
        <v>1</v>
      </c>
      <c r="W3824" s="82">
        <v>1</v>
      </c>
      <c r="X3824" s="82">
        <v>1</v>
      </c>
      <c r="Y3824" s="82">
        <v>1</v>
      </c>
      <c r="Z3824" s="82">
        <v>1</v>
      </c>
      <c r="AA3824" s="82">
        <v>1</v>
      </c>
      <c r="AB3824" s="82">
        <v>1</v>
      </c>
      <c r="AC3824" s="82">
        <v>1</v>
      </c>
      <c r="AD3824" s="85" t="str">
        <f>IF(A3824&lt;&gt;"",IF(D3824="DIRECCIÓN_DE_TRANSFERENCIAS","280 0031",VLOOKUP(C3824,NIVELES!$A$14:$B$105,2,0)),"")</f>
        <v>280 7210</v>
      </c>
      <c r="AE3824" s="86" t="s">
        <v>322</v>
      </c>
      <c r="AF3824" s="86" t="s">
        <v>369</v>
      </c>
      <c r="AG3824" s="79" t="str">
        <f>+IF(AF3824&lt;&gt;"",VLOOKUP(AF3824,NIVELES!$A$666:$B$673,2,0),"")</f>
        <v>ADMINISTRACIÓN_CENTRAL</v>
      </c>
      <c r="AH3824" s="78" t="s">
        <v>322</v>
      </c>
      <c r="AI3824" s="79" t="str">
        <f>IF(AH3824&lt;&gt;"",VLOOKUP(CONCATENATE(AG3824,AH3824),NIVELES!$B$676:$C$745,2,0),"")</f>
        <v>Administración De La Gestión Administrativa Financiera</v>
      </c>
      <c r="AJ3824" s="78" t="s">
        <v>517</v>
      </c>
      <c r="AK3824" s="79" t="str">
        <f>+IF(AJ3824&lt;&gt;"",VLOOKUP(AJ3824,NIVELES!$A$816:$B$892,2,0),"")</f>
        <v>NO APLICA</v>
      </c>
      <c r="AL3824" s="78" t="s">
        <v>554</v>
      </c>
      <c r="AM3824" s="78">
        <v>530502</v>
      </c>
      <c r="AN3824" s="79" t="str">
        <f>IF(AM3824&lt;&gt;"",+VLOOKUP(AM3824,NIVELES!$A$1652:$B$2466,2,0),"")</f>
        <v>Edificios, Locales y Residencias, Parqueaderos, Casilleros Judiciales y Bancarios (Arrendamiento)</v>
      </c>
      <c r="AO3824" s="87">
        <v>21744</v>
      </c>
      <c r="AP3824" s="88">
        <v>0</v>
      </c>
      <c r="AQ3824" s="88">
        <v>0</v>
      </c>
      <c r="AR3824" s="88">
        <v>3624</v>
      </c>
      <c r="AS3824" s="88">
        <v>1812</v>
      </c>
      <c r="AT3824" s="88">
        <v>1812</v>
      </c>
      <c r="AU3824" s="88">
        <v>1812</v>
      </c>
      <c r="AV3824" s="88">
        <v>1812</v>
      </c>
      <c r="AW3824" s="88">
        <v>1812</v>
      </c>
      <c r="AX3824" s="88">
        <v>1812</v>
      </c>
      <c r="AY3824" s="88">
        <v>1812</v>
      </c>
      <c r="AZ3824" s="88">
        <v>1812</v>
      </c>
      <c r="BA3824" s="88">
        <v>3624</v>
      </c>
      <c r="BB3824" s="89">
        <f t="shared" si="235"/>
        <v>21744</v>
      </c>
      <c r="BC3824" s="90" t="str">
        <f t="shared" si="234"/>
        <v>OK</v>
      </c>
      <c r="BD3824" s="91" t="str">
        <f t="shared" si="236"/>
        <v xml:space="preserve">                  </v>
      </c>
      <c r="BE3824" s="92">
        <f t="shared" si="237"/>
        <v>12</v>
      </c>
    </row>
    <row r="3825" spans="1:57" s="74" customFormat="1" ht="50.1" customHeight="1" x14ac:dyDescent="0.2">
      <c r="A3825" s="78" t="s">
        <v>55</v>
      </c>
      <c r="B3825" s="78" t="s">
        <v>65</v>
      </c>
      <c r="C3825" s="78" t="s">
        <v>33</v>
      </c>
      <c r="D3825" s="78" t="s">
        <v>575</v>
      </c>
      <c r="E3825" s="79" t="str">
        <f>+IF(C3825&lt;&gt;"",VLOOKUP(MID(C3825,18,5),NIVELES!$A$133:$B$213,2,0),"")</f>
        <v>EL_ORO</v>
      </c>
      <c r="F3825" s="80" t="s">
        <v>152</v>
      </c>
      <c r="G3825" s="81" t="str">
        <f>+IF(F3825&lt;&gt;"",VLOOKUP(F3825,NIVELES!$A$246:$C$464,3,0),"")</f>
        <v>SUR</v>
      </c>
      <c r="H3825" s="82" t="s">
        <v>1023</v>
      </c>
      <c r="I3825" s="78" t="s">
        <v>2173</v>
      </c>
      <c r="J3825" s="78" t="s">
        <v>2165</v>
      </c>
      <c r="K3825" s="78" t="s">
        <v>2166</v>
      </c>
      <c r="L3825" s="78" t="s">
        <v>1791</v>
      </c>
      <c r="M3825" s="78" t="s">
        <v>1791</v>
      </c>
      <c r="N3825" s="78" t="s">
        <v>1791</v>
      </c>
      <c r="O3825" s="78" t="s">
        <v>3517</v>
      </c>
      <c r="P3825" s="82">
        <v>3</v>
      </c>
      <c r="Q3825" s="78" t="s">
        <v>1989</v>
      </c>
      <c r="R3825" s="82"/>
      <c r="S3825" s="82"/>
      <c r="T3825" s="82">
        <v>1</v>
      </c>
      <c r="U3825" s="82"/>
      <c r="V3825" s="82"/>
      <c r="W3825" s="82"/>
      <c r="X3825" s="82">
        <v>1</v>
      </c>
      <c r="Y3825" s="82"/>
      <c r="Z3825" s="82"/>
      <c r="AA3825" s="82">
        <v>1</v>
      </c>
      <c r="AB3825" s="82"/>
      <c r="AC3825" s="82"/>
      <c r="AD3825" s="85" t="str">
        <f>IF(A3825&lt;&gt;"",IF(D3825="DIRECCIÓN_DE_TRANSFERENCIAS","280 0031",VLOOKUP(C3825,NIVELES!$A$14:$B$105,2,0)),"")</f>
        <v>280 7210</v>
      </c>
      <c r="AE3825" s="86" t="s">
        <v>322</v>
      </c>
      <c r="AF3825" s="86" t="s">
        <v>369</v>
      </c>
      <c r="AG3825" s="79" t="str">
        <f>+IF(AF3825&lt;&gt;"",VLOOKUP(AF3825,NIVELES!$A$666:$B$673,2,0),"")</f>
        <v>ADMINISTRACIÓN_CENTRAL</v>
      </c>
      <c r="AH3825" s="78" t="s">
        <v>322</v>
      </c>
      <c r="AI3825" s="79" t="str">
        <f>IF(AH3825&lt;&gt;"",VLOOKUP(CONCATENATE(AG3825,AH3825),NIVELES!$B$676:$C$745,2,0),"")</f>
        <v>Administración De La Gestión Administrativa Financiera</v>
      </c>
      <c r="AJ3825" s="78" t="s">
        <v>517</v>
      </c>
      <c r="AK3825" s="79" t="str">
        <f>+IF(AJ3825&lt;&gt;"",VLOOKUP(AJ3825,NIVELES!$A$816:$B$892,2,0),"")</f>
        <v>NO APLICA</v>
      </c>
      <c r="AL3825" s="78" t="s">
        <v>554</v>
      </c>
      <c r="AM3825" s="78">
        <v>530704</v>
      </c>
      <c r="AN3825" s="79" t="str">
        <f>IF(AM3825&lt;&gt;"",+VLOOKUP(AM3825,NIVELES!$A$1652:$B$2466,2,0),"")</f>
        <v>Mantenimiento y Reparación de Equipos y Sistemas Informáticos</v>
      </c>
      <c r="AO3825" s="87">
        <v>2000</v>
      </c>
      <c r="AP3825" s="88">
        <v>0</v>
      </c>
      <c r="AQ3825" s="88">
        <v>0</v>
      </c>
      <c r="AR3825" s="88">
        <v>0</v>
      </c>
      <c r="AS3825" s="88">
        <v>0</v>
      </c>
      <c r="AT3825" s="88">
        <v>600</v>
      </c>
      <c r="AU3825" s="88">
        <v>0</v>
      </c>
      <c r="AV3825" s="88">
        <v>200</v>
      </c>
      <c r="AW3825" s="88">
        <v>600</v>
      </c>
      <c r="AX3825" s="88">
        <v>0</v>
      </c>
      <c r="AY3825" s="88">
        <v>0</v>
      </c>
      <c r="AZ3825" s="88">
        <v>600</v>
      </c>
      <c r="BA3825" s="88">
        <v>0</v>
      </c>
      <c r="BB3825" s="89">
        <f t="shared" si="235"/>
        <v>2000</v>
      </c>
      <c r="BC3825" s="90" t="str">
        <f t="shared" si="234"/>
        <v>OK</v>
      </c>
      <c r="BD3825" s="91" t="str">
        <f t="shared" si="236"/>
        <v xml:space="preserve">                  </v>
      </c>
      <c r="BE3825" s="92">
        <f t="shared" si="237"/>
        <v>3</v>
      </c>
    </row>
    <row r="3826" spans="1:57" s="74" customFormat="1" ht="50.1" customHeight="1" x14ac:dyDescent="0.2">
      <c r="A3826" s="78" t="s">
        <v>55</v>
      </c>
      <c r="B3826" s="78" t="s">
        <v>65</v>
      </c>
      <c r="C3826" s="78" t="s">
        <v>33</v>
      </c>
      <c r="D3826" s="78" t="s">
        <v>575</v>
      </c>
      <c r="E3826" s="79" t="str">
        <f>+IF(C3826&lt;&gt;"",VLOOKUP(MID(C3826,18,5),NIVELES!$A$133:$B$213,2,0),"")</f>
        <v>EL_ORO</v>
      </c>
      <c r="F3826" s="80" t="s">
        <v>152</v>
      </c>
      <c r="G3826" s="81" t="str">
        <f>+IF(F3826&lt;&gt;"",VLOOKUP(F3826,NIVELES!$A$246:$C$464,3,0),"")</f>
        <v>SUR</v>
      </c>
      <c r="H3826" s="82" t="s">
        <v>1023</v>
      </c>
      <c r="I3826" s="78" t="s">
        <v>2173</v>
      </c>
      <c r="J3826" s="78" t="s">
        <v>2165</v>
      </c>
      <c r="K3826" s="78" t="s">
        <v>2166</v>
      </c>
      <c r="L3826" s="78" t="s">
        <v>1791</v>
      </c>
      <c r="M3826" s="78" t="s">
        <v>1791</v>
      </c>
      <c r="N3826" s="78" t="s">
        <v>1791</v>
      </c>
      <c r="O3826" s="78" t="s">
        <v>3518</v>
      </c>
      <c r="P3826" s="82">
        <v>8</v>
      </c>
      <c r="Q3826" s="78" t="s">
        <v>1989</v>
      </c>
      <c r="R3826" s="82"/>
      <c r="S3826" s="82"/>
      <c r="T3826" s="82">
        <v>1</v>
      </c>
      <c r="U3826" s="82">
        <v>1</v>
      </c>
      <c r="V3826" s="82">
        <v>1</v>
      </c>
      <c r="W3826" s="82">
        <v>1</v>
      </c>
      <c r="X3826" s="82"/>
      <c r="Y3826" s="82">
        <v>1</v>
      </c>
      <c r="Z3826" s="82">
        <v>1</v>
      </c>
      <c r="AA3826" s="82">
        <v>1</v>
      </c>
      <c r="AB3826" s="82">
        <v>1</v>
      </c>
      <c r="AC3826" s="82"/>
      <c r="AD3826" s="85" t="str">
        <f>IF(A3826&lt;&gt;"",IF(D3826="DIRECCIÓN_DE_TRANSFERENCIAS","280 0031",VLOOKUP(C3826,NIVELES!$A$14:$B$105,2,0)),"")</f>
        <v>280 7210</v>
      </c>
      <c r="AE3826" s="86" t="s">
        <v>322</v>
      </c>
      <c r="AF3826" s="86" t="s">
        <v>369</v>
      </c>
      <c r="AG3826" s="79" t="str">
        <f>+IF(AF3826&lt;&gt;"",VLOOKUP(AF3826,NIVELES!$A$666:$B$673,2,0),"")</f>
        <v>ADMINISTRACIÓN_CENTRAL</v>
      </c>
      <c r="AH3826" s="78" t="s">
        <v>322</v>
      </c>
      <c r="AI3826" s="79" t="str">
        <f>IF(AH3826&lt;&gt;"",VLOOKUP(CONCATENATE(AG3826,AH3826),NIVELES!$B$676:$C$745,2,0),"")</f>
        <v>Administración De La Gestión Administrativa Financiera</v>
      </c>
      <c r="AJ3826" s="78" t="s">
        <v>517</v>
      </c>
      <c r="AK3826" s="79" t="str">
        <f>+IF(AJ3826&lt;&gt;"",VLOOKUP(AJ3826,NIVELES!$A$816:$B$892,2,0),"")</f>
        <v>NO APLICA</v>
      </c>
      <c r="AL3826" s="78" t="s">
        <v>554</v>
      </c>
      <c r="AM3826" s="78">
        <v>530804</v>
      </c>
      <c r="AN3826" s="79" t="str">
        <f>IF(AM3826&lt;&gt;"",+VLOOKUP(AM3826,NIVELES!$A$1652:$B$2466,2,0),"")</f>
        <v>Materiales de Oficina</v>
      </c>
      <c r="AO3826" s="87">
        <v>4000</v>
      </c>
      <c r="AP3826" s="88">
        <v>0</v>
      </c>
      <c r="AQ3826" s="88">
        <v>0</v>
      </c>
      <c r="AR3826" s="88">
        <v>0</v>
      </c>
      <c r="AS3826" s="88">
        <v>2000</v>
      </c>
      <c r="AT3826" s="88">
        <v>0</v>
      </c>
      <c r="AU3826" s="88">
        <v>0</v>
      </c>
      <c r="AV3826" s="88">
        <v>0</v>
      </c>
      <c r="AW3826" s="88">
        <v>2000</v>
      </c>
      <c r="AX3826" s="88">
        <v>0</v>
      </c>
      <c r="AY3826" s="88">
        <v>0</v>
      </c>
      <c r="AZ3826" s="88">
        <v>0</v>
      </c>
      <c r="BA3826" s="88">
        <v>0</v>
      </c>
      <c r="BB3826" s="89">
        <f t="shared" si="235"/>
        <v>4000</v>
      </c>
      <c r="BC3826" s="90" t="str">
        <f t="shared" si="234"/>
        <v>OK</v>
      </c>
      <c r="BD3826" s="91" t="str">
        <f t="shared" si="236"/>
        <v xml:space="preserve">                  </v>
      </c>
      <c r="BE3826" s="92">
        <f t="shared" si="237"/>
        <v>8</v>
      </c>
    </row>
    <row r="3827" spans="1:57" s="74" customFormat="1" ht="50.1" customHeight="1" x14ac:dyDescent="0.2">
      <c r="A3827" s="78" t="s">
        <v>55</v>
      </c>
      <c r="B3827" s="78" t="s">
        <v>65</v>
      </c>
      <c r="C3827" s="78" t="s">
        <v>33</v>
      </c>
      <c r="D3827" s="78" t="s">
        <v>575</v>
      </c>
      <c r="E3827" s="79" t="str">
        <f>+IF(C3827&lt;&gt;"",VLOOKUP(MID(C3827,18,5),NIVELES!$A$133:$B$213,2,0),"")</f>
        <v>EL_ORO</v>
      </c>
      <c r="F3827" s="80" t="s">
        <v>152</v>
      </c>
      <c r="G3827" s="81" t="str">
        <f>+IF(F3827&lt;&gt;"",VLOOKUP(F3827,NIVELES!$A$246:$C$464,3,0),"")</f>
        <v>SUR</v>
      </c>
      <c r="H3827" s="82" t="s">
        <v>1023</v>
      </c>
      <c r="I3827" s="78" t="s">
        <v>2173</v>
      </c>
      <c r="J3827" s="78" t="s">
        <v>2165</v>
      </c>
      <c r="K3827" s="78" t="s">
        <v>2166</v>
      </c>
      <c r="L3827" s="78" t="s">
        <v>1791</v>
      </c>
      <c r="M3827" s="78" t="s">
        <v>1791</v>
      </c>
      <c r="N3827" s="78" t="s">
        <v>1791</v>
      </c>
      <c r="O3827" s="78" t="s">
        <v>3519</v>
      </c>
      <c r="P3827" s="82">
        <v>6</v>
      </c>
      <c r="Q3827" s="78" t="s">
        <v>1989</v>
      </c>
      <c r="R3827" s="82"/>
      <c r="S3827" s="82"/>
      <c r="T3827" s="82">
        <v>1</v>
      </c>
      <c r="U3827" s="82">
        <v>1</v>
      </c>
      <c r="V3827" s="82">
        <v>1</v>
      </c>
      <c r="W3827" s="82">
        <v>1</v>
      </c>
      <c r="X3827" s="82"/>
      <c r="Y3827" s="82"/>
      <c r="Z3827" s="82">
        <v>1</v>
      </c>
      <c r="AA3827" s="82">
        <v>1</v>
      </c>
      <c r="AB3827" s="82"/>
      <c r="AC3827" s="82"/>
      <c r="AD3827" s="85" t="str">
        <f>IF(A3827&lt;&gt;"",IF(D3827="DIRECCIÓN_DE_TRANSFERENCIAS","280 0031",VLOOKUP(C3827,NIVELES!$A$14:$B$105,2,0)),"")</f>
        <v>280 7210</v>
      </c>
      <c r="AE3827" s="86" t="s">
        <v>322</v>
      </c>
      <c r="AF3827" s="86" t="s">
        <v>369</v>
      </c>
      <c r="AG3827" s="79" t="str">
        <f>+IF(AF3827&lt;&gt;"",VLOOKUP(AF3827,NIVELES!$A$666:$B$673,2,0),"")</f>
        <v>ADMINISTRACIÓN_CENTRAL</v>
      </c>
      <c r="AH3827" s="78" t="s">
        <v>322</v>
      </c>
      <c r="AI3827" s="79" t="str">
        <f>IF(AH3827&lt;&gt;"",VLOOKUP(CONCATENATE(AG3827,AH3827),NIVELES!$B$676:$C$745,2,0),"")</f>
        <v>Administración De La Gestión Administrativa Financiera</v>
      </c>
      <c r="AJ3827" s="78" t="s">
        <v>517</v>
      </c>
      <c r="AK3827" s="79" t="str">
        <f>+IF(AJ3827&lt;&gt;"",VLOOKUP(AJ3827,NIVELES!$A$816:$B$892,2,0),"")</f>
        <v>NO APLICA</v>
      </c>
      <c r="AL3827" s="78" t="s">
        <v>554</v>
      </c>
      <c r="AM3827" s="78">
        <v>530805</v>
      </c>
      <c r="AN3827" s="79" t="str">
        <f>IF(AM3827&lt;&gt;"",+VLOOKUP(AM3827,NIVELES!$A$1652:$B$2466,2,0),"")</f>
        <v>Materiales de Aseo</v>
      </c>
      <c r="AO3827" s="87">
        <v>1200</v>
      </c>
      <c r="AP3827" s="88">
        <v>0</v>
      </c>
      <c r="AQ3827" s="88">
        <v>0</v>
      </c>
      <c r="AR3827" s="88">
        <v>0</v>
      </c>
      <c r="AS3827" s="88">
        <v>600</v>
      </c>
      <c r="AT3827" s="88">
        <v>0</v>
      </c>
      <c r="AU3827" s="88">
        <v>0</v>
      </c>
      <c r="AV3827" s="88">
        <v>0</v>
      </c>
      <c r="AW3827" s="88">
        <v>600</v>
      </c>
      <c r="AX3827" s="88">
        <v>0</v>
      </c>
      <c r="AY3827" s="88">
        <v>0</v>
      </c>
      <c r="AZ3827" s="88">
        <v>0</v>
      </c>
      <c r="BA3827" s="88">
        <v>0</v>
      </c>
      <c r="BB3827" s="89">
        <f t="shared" si="235"/>
        <v>1200</v>
      </c>
      <c r="BC3827" s="90" t="str">
        <f t="shared" si="234"/>
        <v>OK</v>
      </c>
      <c r="BD3827" s="91" t="str">
        <f t="shared" si="236"/>
        <v xml:space="preserve">                  </v>
      </c>
      <c r="BE3827" s="92">
        <f t="shared" si="237"/>
        <v>6</v>
      </c>
    </row>
    <row r="3828" spans="1:57" s="74" customFormat="1" ht="50.1" customHeight="1" x14ac:dyDescent="0.2">
      <c r="A3828" s="78" t="s">
        <v>55</v>
      </c>
      <c r="B3828" s="78" t="s">
        <v>65</v>
      </c>
      <c r="C3828" s="78" t="s">
        <v>33</v>
      </c>
      <c r="D3828" s="78" t="s">
        <v>575</v>
      </c>
      <c r="E3828" s="79" t="str">
        <f>+IF(C3828&lt;&gt;"",VLOOKUP(MID(C3828,18,5),NIVELES!$A$133:$B$213,2,0),"")</f>
        <v>EL_ORO</v>
      </c>
      <c r="F3828" s="80" t="s">
        <v>152</v>
      </c>
      <c r="G3828" s="81" t="str">
        <f>+IF(F3828&lt;&gt;"",VLOOKUP(F3828,NIVELES!$A$246:$C$464,3,0),"")</f>
        <v>SUR</v>
      </c>
      <c r="H3828" s="82" t="s">
        <v>1023</v>
      </c>
      <c r="I3828" s="78" t="s">
        <v>2173</v>
      </c>
      <c r="J3828" s="78" t="s">
        <v>2165</v>
      </c>
      <c r="K3828" s="78" t="s">
        <v>2166</v>
      </c>
      <c r="L3828" s="78" t="s">
        <v>1791</v>
      </c>
      <c r="M3828" s="78" t="s">
        <v>1791</v>
      </c>
      <c r="N3828" s="78" t="s">
        <v>1791</v>
      </c>
      <c r="O3828" s="78" t="s">
        <v>3520</v>
      </c>
      <c r="P3828" s="82">
        <v>12</v>
      </c>
      <c r="Q3828" s="78" t="s">
        <v>1989</v>
      </c>
      <c r="R3828" s="82"/>
      <c r="S3828" s="82">
        <v>1</v>
      </c>
      <c r="T3828" s="82">
        <v>1</v>
      </c>
      <c r="U3828" s="82">
        <v>1</v>
      </c>
      <c r="V3828" s="82">
        <v>1</v>
      </c>
      <c r="W3828" s="82">
        <v>1</v>
      </c>
      <c r="X3828" s="82">
        <v>1</v>
      </c>
      <c r="Y3828" s="82">
        <v>1</v>
      </c>
      <c r="Z3828" s="82">
        <v>1</v>
      </c>
      <c r="AA3828" s="82">
        <v>1</v>
      </c>
      <c r="AB3828" s="82">
        <v>1</v>
      </c>
      <c r="AC3828" s="82">
        <v>2</v>
      </c>
      <c r="AD3828" s="85" t="str">
        <f>IF(A3828&lt;&gt;"",IF(D3828="DIRECCIÓN_DE_TRANSFERENCIAS","280 0031",VLOOKUP(C3828,NIVELES!$A$14:$B$105,2,0)),"")</f>
        <v>280 7210</v>
      </c>
      <c r="AE3828" s="86" t="s">
        <v>322</v>
      </c>
      <c r="AF3828" s="86" t="s">
        <v>369</v>
      </c>
      <c r="AG3828" s="79" t="str">
        <f>+IF(AF3828&lt;&gt;"",VLOOKUP(AF3828,NIVELES!$A$666:$B$673,2,0),"")</f>
        <v>ADMINISTRACIÓN_CENTRAL</v>
      </c>
      <c r="AH3828" s="78" t="s">
        <v>322</v>
      </c>
      <c r="AI3828" s="79" t="str">
        <f>IF(AH3828&lt;&gt;"",VLOOKUP(CONCATENATE(AG3828,AH3828),NIVELES!$B$676:$C$745,2,0),"")</f>
        <v>Administración De La Gestión Administrativa Financiera</v>
      </c>
      <c r="AJ3828" s="78" t="s">
        <v>517</v>
      </c>
      <c r="AK3828" s="79" t="str">
        <f>+IF(AJ3828&lt;&gt;"",VLOOKUP(AJ3828,NIVELES!$A$816:$B$892,2,0),"")</f>
        <v>NO APLICA</v>
      </c>
      <c r="AL3828" s="78" t="s">
        <v>554</v>
      </c>
      <c r="AM3828" s="78">
        <v>530803</v>
      </c>
      <c r="AN3828" s="79" t="str">
        <f>IF(AM3828&lt;&gt;"",+VLOOKUP(AM3828,NIVELES!$A$1652:$B$2466,2,0),"")</f>
        <v>Combustibles y Lubricantes</v>
      </c>
      <c r="AO3828" s="87">
        <v>13648.86</v>
      </c>
      <c r="AP3828" s="88">
        <v>0</v>
      </c>
      <c r="AQ3828" s="88">
        <v>0</v>
      </c>
      <c r="AR3828" s="88">
        <v>1350</v>
      </c>
      <c r="AS3828" s="88">
        <v>1350</v>
      </c>
      <c r="AT3828" s="88">
        <v>1350</v>
      </c>
      <c r="AU3828" s="88">
        <v>1350</v>
      </c>
      <c r="AV3828" s="88">
        <v>1350</v>
      </c>
      <c r="AW3828" s="88">
        <v>1350</v>
      </c>
      <c r="AX3828" s="88">
        <v>1350</v>
      </c>
      <c r="AY3828" s="88">
        <v>1350</v>
      </c>
      <c r="AZ3828" s="88">
        <v>1400</v>
      </c>
      <c r="BA3828" s="88">
        <v>1448.86</v>
      </c>
      <c r="BB3828" s="89">
        <f t="shared" si="235"/>
        <v>13648.86</v>
      </c>
      <c r="BC3828" s="90" t="str">
        <f t="shared" si="234"/>
        <v>OK</v>
      </c>
      <c r="BD3828" s="91" t="str">
        <f t="shared" si="236"/>
        <v xml:space="preserve">                  </v>
      </c>
      <c r="BE3828" s="92">
        <f t="shared" si="237"/>
        <v>12</v>
      </c>
    </row>
    <row r="3829" spans="1:57" s="74" customFormat="1" ht="50.1" customHeight="1" x14ac:dyDescent="0.2">
      <c r="A3829" s="78" t="s">
        <v>55</v>
      </c>
      <c r="B3829" s="78" t="s">
        <v>65</v>
      </c>
      <c r="C3829" s="78" t="s">
        <v>33</v>
      </c>
      <c r="D3829" s="78" t="s">
        <v>575</v>
      </c>
      <c r="E3829" s="79" t="str">
        <f>+IF(C3829&lt;&gt;"",VLOOKUP(MID(C3829,18,5),NIVELES!$A$133:$B$213,2,0),"")</f>
        <v>EL_ORO</v>
      </c>
      <c r="F3829" s="80" t="s">
        <v>152</v>
      </c>
      <c r="G3829" s="81" t="str">
        <f>+IF(F3829&lt;&gt;"",VLOOKUP(F3829,NIVELES!$A$246:$C$464,3,0),"")</f>
        <v>SUR</v>
      </c>
      <c r="H3829" s="82" t="s">
        <v>1023</v>
      </c>
      <c r="I3829" s="78" t="s">
        <v>2173</v>
      </c>
      <c r="J3829" s="78" t="s">
        <v>2165</v>
      </c>
      <c r="K3829" s="78" t="s">
        <v>2166</v>
      </c>
      <c r="L3829" s="78" t="s">
        <v>1791</v>
      </c>
      <c r="M3829" s="78" t="s">
        <v>1791</v>
      </c>
      <c r="N3829" s="78" t="s">
        <v>1791</v>
      </c>
      <c r="O3829" s="78" t="s">
        <v>3521</v>
      </c>
      <c r="P3829" s="82">
        <v>11</v>
      </c>
      <c r="Q3829" s="78" t="s">
        <v>1989</v>
      </c>
      <c r="R3829" s="82"/>
      <c r="S3829" s="82">
        <v>1</v>
      </c>
      <c r="T3829" s="82">
        <v>1</v>
      </c>
      <c r="U3829" s="82">
        <v>1</v>
      </c>
      <c r="V3829" s="82">
        <v>1</v>
      </c>
      <c r="W3829" s="82">
        <v>1</v>
      </c>
      <c r="X3829" s="82">
        <v>1</v>
      </c>
      <c r="Y3829" s="82">
        <v>1</v>
      </c>
      <c r="Z3829" s="82">
        <v>1</v>
      </c>
      <c r="AA3829" s="82">
        <v>1</v>
      </c>
      <c r="AB3829" s="82">
        <v>1</v>
      </c>
      <c r="AC3829" s="82">
        <v>1</v>
      </c>
      <c r="AD3829" s="85" t="str">
        <f>IF(A3829&lt;&gt;"",IF(D3829="DIRECCIÓN_DE_TRANSFERENCIAS","280 0031",VLOOKUP(C3829,NIVELES!$A$14:$B$105,2,0)),"")</f>
        <v>280 7210</v>
      </c>
      <c r="AE3829" s="86" t="s">
        <v>322</v>
      </c>
      <c r="AF3829" s="86" t="s">
        <v>369</v>
      </c>
      <c r="AG3829" s="79" t="str">
        <f>+IF(AF3829&lt;&gt;"",VLOOKUP(AF3829,NIVELES!$A$666:$B$673,2,0),"")</f>
        <v>ADMINISTRACIÓN_CENTRAL</v>
      </c>
      <c r="AH3829" s="78" t="s">
        <v>322</v>
      </c>
      <c r="AI3829" s="79" t="str">
        <f>IF(AH3829&lt;&gt;"",VLOOKUP(CONCATENATE(AG3829,AH3829),NIVELES!$B$676:$C$745,2,0),"")</f>
        <v>Administración De La Gestión Administrativa Financiera</v>
      </c>
      <c r="AJ3829" s="78" t="s">
        <v>517</v>
      </c>
      <c r="AK3829" s="79" t="str">
        <f>+IF(AJ3829&lt;&gt;"",VLOOKUP(AJ3829,NIVELES!$A$816:$B$892,2,0),"")</f>
        <v>NO APLICA</v>
      </c>
      <c r="AL3829" s="78" t="s">
        <v>554</v>
      </c>
      <c r="AM3829" s="78">
        <v>530813</v>
      </c>
      <c r="AN3829" s="79" t="str">
        <f>IF(AM3829&lt;&gt;"",+VLOOKUP(AM3829,NIVELES!$A$1652:$B$2466,2,0),"")</f>
        <v>Repuestos y Accesorios</v>
      </c>
      <c r="AO3829" s="87">
        <v>5000</v>
      </c>
      <c r="AP3829" s="88">
        <v>0</v>
      </c>
      <c r="AQ3829" s="88">
        <v>0</v>
      </c>
      <c r="AR3829" s="88">
        <v>400</v>
      </c>
      <c r="AS3829" s="88">
        <v>300</v>
      </c>
      <c r="AT3829" s="88">
        <v>300</v>
      </c>
      <c r="AU3829" s="88">
        <v>1200</v>
      </c>
      <c r="AV3829" s="88">
        <v>300</v>
      </c>
      <c r="AW3829" s="88">
        <v>300</v>
      </c>
      <c r="AX3829" s="88">
        <v>600</v>
      </c>
      <c r="AY3829" s="88">
        <v>600</v>
      </c>
      <c r="AZ3829" s="88">
        <v>600</v>
      </c>
      <c r="BA3829" s="88">
        <v>400</v>
      </c>
      <c r="BB3829" s="89">
        <f t="shared" si="235"/>
        <v>5000</v>
      </c>
      <c r="BC3829" s="90" t="str">
        <f t="shared" si="234"/>
        <v>OK</v>
      </c>
      <c r="BD3829" s="91" t="str">
        <f t="shared" si="236"/>
        <v xml:space="preserve">                  </v>
      </c>
      <c r="BE3829" s="92">
        <f t="shared" si="237"/>
        <v>11</v>
      </c>
    </row>
    <row r="3830" spans="1:57" s="74" customFormat="1" ht="50.1" customHeight="1" x14ac:dyDescent="0.2">
      <c r="A3830" s="78" t="s">
        <v>55</v>
      </c>
      <c r="B3830" s="78" t="s">
        <v>65</v>
      </c>
      <c r="C3830" s="78" t="s">
        <v>33</v>
      </c>
      <c r="D3830" s="78" t="s">
        <v>575</v>
      </c>
      <c r="E3830" s="79" t="str">
        <f>+IF(C3830&lt;&gt;"",VLOOKUP(MID(C3830,18,5),NIVELES!$A$133:$B$213,2,0),"")</f>
        <v>EL_ORO</v>
      </c>
      <c r="F3830" s="80" t="s">
        <v>152</v>
      </c>
      <c r="G3830" s="81" t="str">
        <f>+IF(F3830&lt;&gt;"",VLOOKUP(F3830,NIVELES!$A$246:$C$464,3,0),"")</f>
        <v>SUR</v>
      </c>
      <c r="H3830" s="82" t="s">
        <v>1023</v>
      </c>
      <c r="I3830" s="78" t="s">
        <v>2173</v>
      </c>
      <c r="J3830" s="78" t="s">
        <v>2165</v>
      </c>
      <c r="K3830" s="78" t="s">
        <v>2166</v>
      </c>
      <c r="L3830" s="78" t="s">
        <v>1791</v>
      </c>
      <c r="M3830" s="78" t="s">
        <v>1791</v>
      </c>
      <c r="N3830" s="78" t="s">
        <v>1791</v>
      </c>
      <c r="O3830" s="78" t="s">
        <v>3522</v>
      </c>
      <c r="P3830" s="82">
        <v>11</v>
      </c>
      <c r="Q3830" s="78" t="s">
        <v>1989</v>
      </c>
      <c r="R3830" s="82"/>
      <c r="S3830" s="82">
        <v>1</v>
      </c>
      <c r="T3830" s="82">
        <v>1</v>
      </c>
      <c r="U3830" s="82">
        <v>1</v>
      </c>
      <c r="V3830" s="82">
        <v>1</v>
      </c>
      <c r="W3830" s="82">
        <v>1</v>
      </c>
      <c r="X3830" s="82">
        <v>1</v>
      </c>
      <c r="Y3830" s="82">
        <v>1</v>
      </c>
      <c r="Z3830" s="82">
        <v>1</v>
      </c>
      <c r="AA3830" s="82">
        <v>1</v>
      </c>
      <c r="AB3830" s="82">
        <v>1</v>
      </c>
      <c r="AC3830" s="82">
        <v>1</v>
      </c>
      <c r="AD3830" s="85" t="str">
        <f>IF(A3830&lt;&gt;"",IF(D3830="DIRECCIÓN_DE_TRANSFERENCIAS","280 0031",VLOOKUP(C3830,NIVELES!$A$14:$B$105,2,0)),"")</f>
        <v>280 7210</v>
      </c>
      <c r="AE3830" s="86" t="s">
        <v>322</v>
      </c>
      <c r="AF3830" s="86" t="s">
        <v>369</v>
      </c>
      <c r="AG3830" s="79" t="str">
        <f>+IF(AF3830&lt;&gt;"",VLOOKUP(AF3830,NIVELES!$A$666:$B$673,2,0),"")</f>
        <v>ADMINISTRACIÓN_CENTRAL</v>
      </c>
      <c r="AH3830" s="78" t="s">
        <v>322</v>
      </c>
      <c r="AI3830" s="79" t="str">
        <f>IF(AH3830&lt;&gt;"",VLOOKUP(CONCATENATE(AG3830,AH3830),NIVELES!$B$676:$C$745,2,0),"")</f>
        <v>Administración De La Gestión Administrativa Financiera</v>
      </c>
      <c r="AJ3830" s="78" t="s">
        <v>517</v>
      </c>
      <c r="AK3830" s="79" t="str">
        <f>+IF(AJ3830&lt;&gt;"",VLOOKUP(AJ3830,NIVELES!$A$816:$B$892,2,0),"")</f>
        <v>NO APLICA</v>
      </c>
      <c r="AL3830" s="78" t="s">
        <v>555</v>
      </c>
      <c r="AM3830" s="78">
        <v>570102</v>
      </c>
      <c r="AN3830" s="79" t="str">
        <f>IF(AM3830&lt;&gt;"",+VLOOKUP(AM3830,NIVELES!$A$1652:$B$2466,2,0),"")</f>
        <v>Tasas Generales, Impuestos, Contribuciones, Permisos, Licencias y Patentes.</v>
      </c>
      <c r="AO3830" s="87">
        <v>2427</v>
      </c>
      <c r="AP3830" s="88">
        <v>0</v>
      </c>
      <c r="AQ3830" s="88">
        <v>18</v>
      </c>
      <c r="AR3830" s="88">
        <v>532</v>
      </c>
      <c r="AS3830" s="88">
        <v>650</v>
      </c>
      <c r="AT3830" s="88">
        <v>400</v>
      </c>
      <c r="AU3830" s="88">
        <v>200</v>
      </c>
      <c r="AV3830" s="88">
        <v>150</v>
      </c>
      <c r="AW3830" s="88">
        <v>120</v>
      </c>
      <c r="AX3830" s="88">
        <v>100</v>
      </c>
      <c r="AY3830" s="88">
        <v>100</v>
      </c>
      <c r="AZ3830" s="88">
        <v>100</v>
      </c>
      <c r="BA3830" s="88">
        <v>57</v>
      </c>
      <c r="BB3830" s="89">
        <f t="shared" si="235"/>
        <v>2427</v>
      </c>
      <c r="BC3830" s="90" t="str">
        <f t="shared" si="234"/>
        <v>OK</v>
      </c>
      <c r="BD3830" s="91" t="str">
        <f t="shared" si="236"/>
        <v xml:space="preserve">                  </v>
      </c>
      <c r="BE3830" s="92">
        <f t="shared" si="237"/>
        <v>11</v>
      </c>
    </row>
    <row r="3831" spans="1:57" s="74" customFormat="1" ht="50.1" customHeight="1" x14ac:dyDescent="0.2">
      <c r="A3831" s="78" t="s">
        <v>55</v>
      </c>
      <c r="B3831" s="78" t="s">
        <v>65</v>
      </c>
      <c r="C3831" s="78" t="s">
        <v>33</v>
      </c>
      <c r="D3831" s="78" t="s">
        <v>603</v>
      </c>
      <c r="E3831" s="79" t="str">
        <f>+IF(C3831&lt;&gt;"",VLOOKUP(MID(C3831,18,5),NIVELES!$A$133:$B$213,2,0),"")</f>
        <v>EL_ORO</v>
      </c>
      <c r="F3831" s="80" t="s">
        <v>152</v>
      </c>
      <c r="G3831" s="81" t="str">
        <f>+IF(F3831&lt;&gt;"",VLOOKUP(F3831,NIVELES!$A$246:$C$464,3,0),"")</f>
        <v>SUR</v>
      </c>
      <c r="H3831" s="82" t="s">
        <v>1023</v>
      </c>
      <c r="I3831" s="78" t="s">
        <v>2164</v>
      </c>
      <c r="J3831" s="78" t="s">
        <v>2165</v>
      </c>
      <c r="K3831" s="78" t="s">
        <v>2166</v>
      </c>
      <c r="L3831" s="78" t="s">
        <v>1791</v>
      </c>
      <c r="M3831" s="78" t="s">
        <v>1791</v>
      </c>
      <c r="N3831" s="78" t="s">
        <v>1791</v>
      </c>
      <c r="O3831" s="78" t="s">
        <v>2167</v>
      </c>
      <c r="P3831" s="82">
        <v>1</v>
      </c>
      <c r="Q3831" s="78" t="s">
        <v>3496</v>
      </c>
      <c r="R3831" s="82"/>
      <c r="S3831" s="82"/>
      <c r="T3831" s="82"/>
      <c r="U3831" s="82"/>
      <c r="V3831" s="82"/>
      <c r="W3831" s="82"/>
      <c r="X3831" s="82"/>
      <c r="Y3831" s="82"/>
      <c r="Z3831" s="82"/>
      <c r="AA3831" s="82"/>
      <c r="AB3831" s="82"/>
      <c r="AC3831" s="82">
        <v>1</v>
      </c>
      <c r="AD3831" s="85" t="str">
        <f>IF(A3831&lt;&gt;"",IF(D3831="DIRECCIÓN_DE_TRANSFERENCIAS","280 0031",VLOOKUP(C3831,NIVELES!$A$14:$B$105,2,0)),"")</f>
        <v>280 7210</v>
      </c>
      <c r="AE3831" s="86" t="s">
        <v>322</v>
      </c>
      <c r="AF3831" s="86" t="s">
        <v>369</v>
      </c>
      <c r="AG3831" s="79" t="str">
        <f>+IF(AF3831&lt;&gt;"",VLOOKUP(AF3831,NIVELES!$A$666:$B$673,2,0),"")</f>
        <v>ADMINISTRACIÓN_CENTRAL</v>
      </c>
      <c r="AH3831" s="78" t="s">
        <v>511</v>
      </c>
      <c r="AI3831" s="79" t="str">
        <f>IF(AH3831&lt;&gt;"",VLOOKUP(CONCATENATE(AG3831,AH3831),NIVELES!$B$676:$C$745,2,0),"")</f>
        <v>Gestión De Planificación</v>
      </c>
      <c r="AJ3831" s="78" t="s">
        <v>517</v>
      </c>
      <c r="AK3831" s="79" t="str">
        <f>+IF(AJ3831&lt;&gt;"",VLOOKUP(AJ3831,NIVELES!$A$816:$B$892,2,0),"")</f>
        <v>NO APLICA</v>
      </c>
      <c r="AL3831" s="78" t="s">
        <v>553</v>
      </c>
      <c r="AM3831" s="78">
        <v>510203</v>
      </c>
      <c r="AN3831" s="79" t="str">
        <f>IF(AM3831&lt;&gt;"",+VLOOKUP(AM3831,NIVELES!$A$1652:$B$2466,2,0),"")</f>
        <v>Decimotercer Sueldo</v>
      </c>
      <c r="AO3831" s="87">
        <v>903.83</v>
      </c>
      <c r="AP3831" s="88">
        <v>0</v>
      </c>
      <c r="AQ3831" s="88">
        <v>0</v>
      </c>
      <c r="AR3831" s="88">
        <v>0</v>
      </c>
      <c r="AS3831" s="88">
        <v>0</v>
      </c>
      <c r="AT3831" s="88">
        <v>0</v>
      </c>
      <c r="AU3831" s="88">
        <v>0</v>
      </c>
      <c r="AV3831" s="88">
        <v>0</v>
      </c>
      <c r="AW3831" s="88">
        <v>0</v>
      </c>
      <c r="AX3831" s="88">
        <v>0</v>
      </c>
      <c r="AY3831" s="88">
        <v>0</v>
      </c>
      <c r="AZ3831" s="88">
        <v>0</v>
      </c>
      <c r="BA3831" s="88">
        <v>903.83</v>
      </c>
      <c r="BB3831" s="89">
        <f t="shared" si="235"/>
        <v>903.83</v>
      </c>
      <c r="BC3831" s="90" t="str">
        <f t="shared" si="234"/>
        <v>OK</v>
      </c>
      <c r="BD3831" s="91" t="str">
        <f t="shared" si="236"/>
        <v xml:space="preserve">                  </v>
      </c>
      <c r="BE3831" s="92">
        <f t="shared" si="237"/>
        <v>1</v>
      </c>
    </row>
    <row r="3832" spans="1:57" s="74" customFormat="1" ht="50.1" customHeight="1" x14ac:dyDescent="0.2">
      <c r="A3832" s="78" t="s">
        <v>55</v>
      </c>
      <c r="B3832" s="78" t="s">
        <v>65</v>
      </c>
      <c r="C3832" s="78" t="s">
        <v>33</v>
      </c>
      <c r="D3832" s="78" t="s">
        <v>603</v>
      </c>
      <c r="E3832" s="79" t="str">
        <f>+IF(C3832&lt;&gt;"",VLOOKUP(MID(C3832,18,5),NIVELES!$A$133:$B$213,2,0),"")</f>
        <v>EL_ORO</v>
      </c>
      <c r="F3832" s="80" t="s">
        <v>152</v>
      </c>
      <c r="G3832" s="81" t="str">
        <f>+IF(F3832&lt;&gt;"",VLOOKUP(F3832,NIVELES!$A$246:$C$464,3,0),"")</f>
        <v>SUR</v>
      </c>
      <c r="H3832" s="82" t="s">
        <v>1023</v>
      </c>
      <c r="I3832" s="78" t="s">
        <v>2164</v>
      </c>
      <c r="J3832" s="78" t="s">
        <v>2165</v>
      </c>
      <c r="K3832" s="78" t="s">
        <v>2166</v>
      </c>
      <c r="L3832" s="78" t="s">
        <v>1791</v>
      </c>
      <c r="M3832" s="78" t="s">
        <v>1791</v>
      </c>
      <c r="N3832" s="78" t="s">
        <v>1791</v>
      </c>
      <c r="O3832" s="78" t="s">
        <v>2167</v>
      </c>
      <c r="P3832" s="82">
        <v>1</v>
      </c>
      <c r="Q3832" s="78" t="s">
        <v>3496</v>
      </c>
      <c r="R3832" s="82"/>
      <c r="S3832" s="82"/>
      <c r="T3832" s="82">
        <v>1</v>
      </c>
      <c r="U3832" s="82"/>
      <c r="V3832" s="82"/>
      <c r="W3832" s="82"/>
      <c r="X3832" s="82"/>
      <c r="Y3832" s="82"/>
      <c r="Z3832" s="82"/>
      <c r="AA3832" s="82"/>
      <c r="AB3832" s="82"/>
      <c r="AC3832" s="82"/>
      <c r="AD3832" s="85" t="str">
        <f>IF(A3832&lt;&gt;"",IF(D3832="DIRECCIÓN_DE_TRANSFERENCIAS","280 0031",VLOOKUP(C3832,NIVELES!$A$14:$B$105,2,0)),"")</f>
        <v>280 7210</v>
      </c>
      <c r="AE3832" s="86" t="s">
        <v>322</v>
      </c>
      <c r="AF3832" s="86" t="s">
        <v>369</v>
      </c>
      <c r="AG3832" s="79" t="str">
        <f>+IF(AF3832&lt;&gt;"",VLOOKUP(AF3832,NIVELES!$A$666:$B$673,2,0),"")</f>
        <v>ADMINISTRACIÓN_CENTRAL</v>
      </c>
      <c r="AH3832" s="78" t="s">
        <v>511</v>
      </c>
      <c r="AI3832" s="79" t="str">
        <f>IF(AH3832&lt;&gt;"",VLOOKUP(CONCATENATE(AG3832,AH3832),NIVELES!$B$676:$C$745,2,0),"")</f>
        <v>Gestión De Planificación</v>
      </c>
      <c r="AJ3832" s="78" t="s">
        <v>517</v>
      </c>
      <c r="AK3832" s="79" t="str">
        <f>+IF(AJ3832&lt;&gt;"",VLOOKUP(AJ3832,NIVELES!$A$816:$B$892,2,0),"")</f>
        <v>NO APLICA</v>
      </c>
      <c r="AL3832" s="78" t="s">
        <v>553</v>
      </c>
      <c r="AM3832" s="78">
        <v>510204</v>
      </c>
      <c r="AN3832" s="79" t="str">
        <f>IF(AM3832&lt;&gt;"",+VLOOKUP(AM3832,NIVELES!$A$1652:$B$2466,2,0),"")</f>
        <v>Decimocuarto Sueldo</v>
      </c>
      <c r="AO3832" s="87">
        <v>361.17</v>
      </c>
      <c r="AP3832" s="88">
        <v>0</v>
      </c>
      <c r="AQ3832" s="88">
        <v>0</v>
      </c>
      <c r="AR3832" s="88">
        <v>361.17</v>
      </c>
      <c r="AS3832" s="88">
        <v>0</v>
      </c>
      <c r="AT3832" s="88">
        <v>0</v>
      </c>
      <c r="AU3832" s="88">
        <v>0</v>
      </c>
      <c r="AV3832" s="88">
        <v>0</v>
      </c>
      <c r="AW3832" s="88">
        <v>0</v>
      </c>
      <c r="AX3832" s="88">
        <v>0</v>
      </c>
      <c r="AY3832" s="88">
        <v>0</v>
      </c>
      <c r="AZ3832" s="88">
        <v>0</v>
      </c>
      <c r="BA3832" s="88">
        <v>0</v>
      </c>
      <c r="BB3832" s="89">
        <f t="shared" si="235"/>
        <v>361.17</v>
      </c>
      <c r="BC3832" s="90" t="str">
        <f t="shared" si="234"/>
        <v>OK</v>
      </c>
      <c r="BD3832" s="91" t="str">
        <f t="shared" si="236"/>
        <v xml:space="preserve">                  </v>
      </c>
      <c r="BE3832" s="92">
        <f t="shared" si="237"/>
        <v>1</v>
      </c>
    </row>
    <row r="3833" spans="1:57" s="74" customFormat="1" ht="50.1" customHeight="1" x14ac:dyDescent="0.2">
      <c r="A3833" s="78" t="s">
        <v>55</v>
      </c>
      <c r="B3833" s="78" t="s">
        <v>65</v>
      </c>
      <c r="C3833" s="78" t="s">
        <v>33</v>
      </c>
      <c r="D3833" s="78" t="s">
        <v>603</v>
      </c>
      <c r="E3833" s="79" t="str">
        <f>+IF(C3833&lt;&gt;"",VLOOKUP(MID(C3833,18,5),NIVELES!$A$133:$B$213,2,0),"")</f>
        <v>EL_ORO</v>
      </c>
      <c r="F3833" s="80" t="s">
        <v>152</v>
      </c>
      <c r="G3833" s="81" t="str">
        <f>+IF(F3833&lt;&gt;"",VLOOKUP(F3833,NIVELES!$A$246:$C$464,3,0),"")</f>
        <v>SUR</v>
      </c>
      <c r="H3833" s="82" t="s">
        <v>1023</v>
      </c>
      <c r="I3833" s="78" t="s">
        <v>2164</v>
      </c>
      <c r="J3833" s="78" t="s">
        <v>2165</v>
      </c>
      <c r="K3833" s="78" t="s">
        <v>2166</v>
      </c>
      <c r="L3833" s="78" t="s">
        <v>1791</v>
      </c>
      <c r="M3833" s="78" t="s">
        <v>1791</v>
      </c>
      <c r="N3833" s="78" t="s">
        <v>1791</v>
      </c>
      <c r="O3833" s="78" t="s">
        <v>2167</v>
      </c>
      <c r="P3833" s="82">
        <v>12</v>
      </c>
      <c r="Q3833" s="78" t="s">
        <v>3496</v>
      </c>
      <c r="R3833" s="82">
        <v>1</v>
      </c>
      <c r="S3833" s="82">
        <v>1</v>
      </c>
      <c r="T3833" s="82">
        <v>1</v>
      </c>
      <c r="U3833" s="82">
        <v>1</v>
      </c>
      <c r="V3833" s="82">
        <v>1</v>
      </c>
      <c r="W3833" s="82">
        <v>1</v>
      </c>
      <c r="X3833" s="82">
        <v>1</v>
      </c>
      <c r="Y3833" s="82">
        <v>1</v>
      </c>
      <c r="Z3833" s="82">
        <v>1</v>
      </c>
      <c r="AA3833" s="82">
        <v>1</v>
      </c>
      <c r="AB3833" s="82">
        <v>1</v>
      </c>
      <c r="AC3833" s="82">
        <v>1</v>
      </c>
      <c r="AD3833" s="85" t="str">
        <f>IF(A3833&lt;&gt;"",IF(D3833="DIRECCIÓN_DE_TRANSFERENCIAS","280 0031",VLOOKUP(C3833,NIVELES!$A$14:$B$105,2,0)),"")</f>
        <v>280 7210</v>
      </c>
      <c r="AE3833" s="86" t="s">
        <v>322</v>
      </c>
      <c r="AF3833" s="86" t="s">
        <v>369</v>
      </c>
      <c r="AG3833" s="79" t="str">
        <f>+IF(AF3833&lt;&gt;"",VLOOKUP(AF3833,NIVELES!$A$666:$B$673,2,0),"")</f>
        <v>ADMINISTRACIÓN_CENTRAL</v>
      </c>
      <c r="AH3833" s="78" t="s">
        <v>511</v>
      </c>
      <c r="AI3833" s="79" t="str">
        <f>IF(AH3833&lt;&gt;"",VLOOKUP(CONCATENATE(AG3833,AH3833),NIVELES!$B$676:$C$745,2,0),"")</f>
        <v>Gestión De Planificación</v>
      </c>
      <c r="AJ3833" s="78" t="s">
        <v>517</v>
      </c>
      <c r="AK3833" s="79" t="str">
        <f>+IF(AJ3833&lt;&gt;"",VLOOKUP(AJ3833,NIVELES!$A$816:$B$892,2,0),"")</f>
        <v>NO APLICA</v>
      </c>
      <c r="AL3833" s="78" t="s">
        <v>553</v>
      </c>
      <c r="AM3833" s="78">
        <v>510510</v>
      </c>
      <c r="AN3833" s="79" t="str">
        <f>IF(AM3833&lt;&gt;"",+VLOOKUP(AM3833,NIVELES!$A$1652:$B$2466,2,0),"")</f>
        <v>Servicios Personales por Contrato</v>
      </c>
      <c r="AO3833" s="87">
        <v>10846</v>
      </c>
      <c r="AP3833" s="88">
        <v>0</v>
      </c>
      <c r="AQ3833" s="88">
        <v>0</v>
      </c>
      <c r="AR3833" s="88">
        <v>986</v>
      </c>
      <c r="AS3833" s="88">
        <v>986</v>
      </c>
      <c r="AT3833" s="88">
        <v>986</v>
      </c>
      <c r="AU3833" s="88">
        <v>986</v>
      </c>
      <c r="AV3833" s="88">
        <v>986</v>
      </c>
      <c r="AW3833" s="88">
        <v>986</v>
      </c>
      <c r="AX3833" s="88">
        <v>986</v>
      </c>
      <c r="AY3833" s="88">
        <v>986</v>
      </c>
      <c r="AZ3833" s="88">
        <v>986</v>
      </c>
      <c r="BA3833" s="88">
        <v>1972</v>
      </c>
      <c r="BB3833" s="89">
        <f t="shared" si="235"/>
        <v>10846</v>
      </c>
      <c r="BC3833" s="90" t="str">
        <f t="shared" si="234"/>
        <v>OK</v>
      </c>
      <c r="BD3833" s="91" t="str">
        <f t="shared" si="236"/>
        <v xml:space="preserve">                  </v>
      </c>
      <c r="BE3833" s="92">
        <f t="shared" si="237"/>
        <v>12</v>
      </c>
    </row>
    <row r="3834" spans="1:57" s="74" customFormat="1" ht="50.1" customHeight="1" x14ac:dyDescent="0.2">
      <c r="A3834" s="78" t="s">
        <v>55</v>
      </c>
      <c r="B3834" s="78" t="s">
        <v>65</v>
      </c>
      <c r="C3834" s="78" t="s">
        <v>33</v>
      </c>
      <c r="D3834" s="78" t="s">
        <v>603</v>
      </c>
      <c r="E3834" s="79" t="str">
        <f>+IF(C3834&lt;&gt;"",VLOOKUP(MID(C3834,18,5),NIVELES!$A$133:$B$213,2,0),"")</f>
        <v>EL_ORO</v>
      </c>
      <c r="F3834" s="80" t="s">
        <v>152</v>
      </c>
      <c r="G3834" s="81" t="str">
        <f>+IF(F3834&lt;&gt;"",VLOOKUP(F3834,NIVELES!$A$246:$C$464,3,0),"")</f>
        <v>SUR</v>
      </c>
      <c r="H3834" s="82" t="s">
        <v>1023</v>
      </c>
      <c r="I3834" s="78" t="s">
        <v>2164</v>
      </c>
      <c r="J3834" s="78" t="s">
        <v>2165</v>
      </c>
      <c r="K3834" s="78" t="s">
        <v>2166</v>
      </c>
      <c r="L3834" s="78" t="s">
        <v>1791</v>
      </c>
      <c r="M3834" s="78" t="s">
        <v>1791</v>
      </c>
      <c r="N3834" s="78" t="s">
        <v>1791</v>
      </c>
      <c r="O3834" s="78" t="s">
        <v>2167</v>
      </c>
      <c r="P3834" s="82">
        <v>12</v>
      </c>
      <c r="Q3834" s="78" t="s">
        <v>3496</v>
      </c>
      <c r="R3834" s="82">
        <v>1</v>
      </c>
      <c r="S3834" s="82">
        <v>1</v>
      </c>
      <c r="T3834" s="82">
        <v>1</v>
      </c>
      <c r="U3834" s="82">
        <v>1</v>
      </c>
      <c r="V3834" s="82">
        <v>1</v>
      </c>
      <c r="W3834" s="82">
        <v>1</v>
      </c>
      <c r="X3834" s="82">
        <v>1</v>
      </c>
      <c r="Y3834" s="82">
        <v>1</v>
      </c>
      <c r="Z3834" s="82">
        <v>1</v>
      </c>
      <c r="AA3834" s="82">
        <v>1</v>
      </c>
      <c r="AB3834" s="82">
        <v>1</v>
      </c>
      <c r="AC3834" s="82">
        <v>1</v>
      </c>
      <c r="AD3834" s="85" t="str">
        <f>IF(A3834&lt;&gt;"",IF(D3834="DIRECCIÓN_DE_TRANSFERENCIAS","280 0031",VLOOKUP(C3834,NIVELES!$A$14:$B$105,2,0)),"")</f>
        <v>280 7210</v>
      </c>
      <c r="AE3834" s="86" t="s">
        <v>322</v>
      </c>
      <c r="AF3834" s="86" t="s">
        <v>369</v>
      </c>
      <c r="AG3834" s="79" t="str">
        <f>+IF(AF3834&lt;&gt;"",VLOOKUP(AF3834,NIVELES!$A$666:$B$673,2,0),"")</f>
        <v>ADMINISTRACIÓN_CENTRAL</v>
      </c>
      <c r="AH3834" s="78" t="s">
        <v>511</v>
      </c>
      <c r="AI3834" s="79" t="str">
        <f>IF(AH3834&lt;&gt;"",VLOOKUP(CONCATENATE(AG3834,AH3834),NIVELES!$B$676:$C$745,2,0),"")</f>
        <v>Gestión De Planificación</v>
      </c>
      <c r="AJ3834" s="78" t="s">
        <v>517</v>
      </c>
      <c r="AK3834" s="79" t="str">
        <f>+IF(AJ3834&lt;&gt;"",VLOOKUP(AJ3834,NIVELES!$A$816:$B$892,2,0),"")</f>
        <v>NO APLICA</v>
      </c>
      <c r="AL3834" s="78" t="s">
        <v>553</v>
      </c>
      <c r="AM3834" s="78">
        <v>510601</v>
      </c>
      <c r="AN3834" s="79" t="str">
        <f>IF(AM3834&lt;&gt;"",+VLOOKUP(AM3834,NIVELES!$A$1652:$B$2466,2,0),"")</f>
        <v>Aporte Patronal</v>
      </c>
      <c r="AO3834" s="87">
        <v>1046.6400000000001</v>
      </c>
      <c r="AP3834" s="88">
        <v>0</v>
      </c>
      <c r="AQ3834" s="88">
        <v>0</v>
      </c>
      <c r="AR3834" s="88">
        <v>95.15</v>
      </c>
      <c r="AS3834" s="88">
        <v>95.15</v>
      </c>
      <c r="AT3834" s="88">
        <v>95.15</v>
      </c>
      <c r="AU3834" s="88">
        <v>95.15</v>
      </c>
      <c r="AV3834" s="88">
        <v>95.15</v>
      </c>
      <c r="AW3834" s="88">
        <v>95.15</v>
      </c>
      <c r="AX3834" s="88">
        <v>95.15</v>
      </c>
      <c r="AY3834" s="88">
        <v>95.15</v>
      </c>
      <c r="AZ3834" s="88">
        <v>95.15</v>
      </c>
      <c r="BA3834" s="88">
        <v>190.29</v>
      </c>
      <c r="BB3834" s="89">
        <f t="shared" si="235"/>
        <v>1046.6399999999999</v>
      </c>
      <c r="BC3834" s="90" t="str">
        <f t="shared" si="234"/>
        <v>OK</v>
      </c>
      <c r="BD3834" s="91" t="str">
        <f t="shared" si="236"/>
        <v xml:space="preserve">                  </v>
      </c>
      <c r="BE3834" s="92">
        <f t="shared" si="237"/>
        <v>12</v>
      </c>
    </row>
    <row r="3835" spans="1:57" s="74" customFormat="1" ht="50.1" customHeight="1" x14ac:dyDescent="0.2">
      <c r="A3835" s="78" t="s">
        <v>55</v>
      </c>
      <c r="B3835" s="78" t="s">
        <v>65</v>
      </c>
      <c r="C3835" s="78" t="s">
        <v>33</v>
      </c>
      <c r="D3835" s="78" t="s">
        <v>603</v>
      </c>
      <c r="E3835" s="79" t="str">
        <f>+IF(C3835&lt;&gt;"",VLOOKUP(MID(C3835,18,5),NIVELES!$A$133:$B$213,2,0),"")</f>
        <v>EL_ORO</v>
      </c>
      <c r="F3835" s="80" t="s">
        <v>152</v>
      </c>
      <c r="G3835" s="81" t="str">
        <f>+IF(F3835&lt;&gt;"",VLOOKUP(F3835,NIVELES!$A$246:$C$464,3,0),"")</f>
        <v>SUR</v>
      </c>
      <c r="H3835" s="82" t="s">
        <v>1023</v>
      </c>
      <c r="I3835" s="78" t="s">
        <v>2164</v>
      </c>
      <c r="J3835" s="78" t="s">
        <v>2165</v>
      </c>
      <c r="K3835" s="78" t="s">
        <v>2166</v>
      </c>
      <c r="L3835" s="78" t="s">
        <v>1791</v>
      </c>
      <c r="M3835" s="78" t="s">
        <v>1791</v>
      </c>
      <c r="N3835" s="78" t="s">
        <v>1791</v>
      </c>
      <c r="O3835" s="78" t="s">
        <v>2167</v>
      </c>
      <c r="P3835" s="82">
        <v>12</v>
      </c>
      <c r="Q3835" s="78" t="s">
        <v>3496</v>
      </c>
      <c r="R3835" s="82">
        <v>1</v>
      </c>
      <c r="S3835" s="82">
        <v>1</v>
      </c>
      <c r="T3835" s="82">
        <v>1</v>
      </c>
      <c r="U3835" s="82">
        <v>1</v>
      </c>
      <c r="V3835" s="82">
        <v>1</v>
      </c>
      <c r="W3835" s="82">
        <v>1</v>
      </c>
      <c r="X3835" s="82">
        <v>1</v>
      </c>
      <c r="Y3835" s="82">
        <v>1</v>
      </c>
      <c r="Z3835" s="82">
        <v>1</v>
      </c>
      <c r="AA3835" s="82">
        <v>1</v>
      </c>
      <c r="AB3835" s="82">
        <v>1</v>
      </c>
      <c r="AC3835" s="82">
        <v>1</v>
      </c>
      <c r="AD3835" s="85" t="str">
        <f>IF(A3835&lt;&gt;"",IF(D3835="DIRECCIÓN_DE_TRANSFERENCIAS","280 0031",VLOOKUP(C3835,NIVELES!$A$14:$B$105,2,0)),"")</f>
        <v>280 7210</v>
      </c>
      <c r="AE3835" s="86" t="s">
        <v>322</v>
      </c>
      <c r="AF3835" s="86" t="s">
        <v>369</v>
      </c>
      <c r="AG3835" s="79" t="str">
        <f>+IF(AF3835&lt;&gt;"",VLOOKUP(AF3835,NIVELES!$A$666:$B$673,2,0),"")</f>
        <v>ADMINISTRACIÓN_CENTRAL</v>
      </c>
      <c r="AH3835" s="78" t="s">
        <v>511</v>
      </c>
      <c r="AI3835" s="79" t="str">
        <f>IF(AH3835&lt;&gt;"",VLOOKUP(CONCATENATE(AG3835,AH3835),NIVELES!$B$676:$C$745,2,0),"")</f>
        <v>Gestión De Planificación</v>
      </c>
      <c r="AJ3835" s="78" t="s">
        <v>517</v>
      </c>
      <c r="AK3835" s="79" t="str">
        <f>+IF(AJ3835&lt;&gt;"",VLOOKUP(AJ3835,NIVELES!$A$816:$B$892,2,0),"")</f>
        <v>NO APLICA</v>
      </c>
      <c r="AL3835" s="78" t="s">
        <v>553</v>
      </c>
      <c r="AM3835" s="78">
        <v>510602</v>
      </c>
      <c r="AN3835" s="79" t="str">
        <f>IF(AM3835&lt;&gt;"",+VLOOKUP(AM3835,NIVELES!$A$1652:$B$2466,2,0),"")</f>
        <v>Fondo de Reserva</v>
      </c>
      <c r="AO3835" s="87">
        <v>903.83</v>
      </c>
      <c r="AP3835" s="88">
        <v>0</v>
      </c>
      <c r="AQ3835" s="88">
        <v>0</v>
      </c>
      <c r="AR3835" s="88">
        <v>82.17</v>
      </c>
      <c r="AS3835" s="88">
        <v>82.17</v>
      </c>
      <c r="AT3835" s="88">
        <v>82.17</v>
      </c>
      <c r="AU3835" s="88">
        <v>82.17</v>
      </c>
      <c r="AV3835" s="88">
        <v>82.17</v>
      </c>
      <c r="AW3835" s="88">
        <v>82.17</v>
      </c>
      <c r="AX3835" s="88">
        <v>82.17</v>
      </c>
      <c r="AY3835" s="88">
        <v>82.17</v>
      </c>
      <c r="AZ3835" s="88">
        <v>82.17</v>
      </c>
      <c r="BA3835" s="88">
        <v>164.3</v>
      </c>
      <c r="BB3835" s="89">
        <f t="shared" si="235"/>
        <v>903.82999999999993</v>
      </c>
      <c r="BC3835" s="90" t="str">
        <f t="shared" si="234"/>
        <v>OK</v>
      </c>
      <c r="BD3835" s="91" t="str">
        <f t="shared" si="236"/>
        <v xml:space="preserve">                  </v>
      </c>
      <c r="BE3835" s="92">
        <f t="shared" si="237"/>
        <v>12</v>
      </c>
    </row>
    <row r="3836" spans="1:57" s="74" customFormat="1" ht="50.1" customHeight="1" x14ac:dyDescent="0.2">
      <c r="A3836" s="78" t="s">
        <v>55</v>
      </c>
      <c r="B3836" s="78" t="s">
        <v>65</v>
      </c>
      <c r="C3836" s="78" t="s">
        <v>33</v>
      </c>
      <c r="D3836" s="78" t="s">
        <v>603</v>
      </c>
      <c r="E3836" s="79" t="str">
        <f>+IF(C3836&lt;&gt;"",VLOOKUP(MID(C3836,18,5),NIVELES!$A$133:$B$213,2,0),"")</f>
        <v>EL_ORO</v>
      </c>
      <c r="F3836" s="80" t="s">
        <v>152</v>
      </c>
      <c r="G3836" s="81" t="str">
        <f>+IF(F3836&lt;&gt;"",VLOOKUP(F3836,NIVELES!$A$246:$C$464,3,0),"")</f>
        <v>SUR</v>
      </c>
      <c r="H3836" s="82" t="s">
        <v>1023</v>
      </c>
      <c r="I3836" s="78" t="s">
        <v>2173</v>
      </c>
      <c r="J3836" s="78" t="s">
        <v>2165</v>
      </c>
      <c r="K3836" s="78" t="s">
        <v>2166</v>
      </c>
      <c r="L3836" s="78" t="s">
        <v>1791</v>
      </c>
      <c r="M3836" s="78" t="s">
        <v>1791</v>
      </c>
      <c r="N3836" s="78" t="s">
        <v>1791</v>
      </c>
      <c r="O3836" s="78" t="s">
        <v>3523</v>
      </c>
      <c r="P3836" s="82">
        <v>4</v>
      </c>
      <c r="Q3836" s="78" t="s">
        <v>1989</v>
      </c>
      <c r="R3836" s="82"/>
      <c r="S3836" s="82">
        <v>1</v>
      </c>
      <c r="T3836" s="82"/>
      <c r="U3836" s="82"/>
      <c r="V3836" s="82">
        <v>1</v>
      </c>
      <c r="W3836" s="82"/>
      <c r="X3836" s="82"/>
      <c r="Y3836" s="82">
        <v>1</v>
      </c>
      <c r="Z3836" s="82"/>
      <c r="AA3836" s="82"/>
      <c r="AB3836" s="82">
        <v>1</v>
      </c>
      <c r="AC3836" s="82"/>
      <c r="AD3836" s="85" t="str">
        <f>IF(A3836&lt;&gt;"",IF(D3836="DIRECCIÓN_DE_TRANSFERENCIAS","280 0031",VLOOKUP(C3836,NIVELES!$A$14:$B$105,2,0)),"")</f>
        <v>280 7210</v>
      </c>
      <c r="AE3836" s="86" t="s">
        <v>322</v>
      </c>
      <c r="AF3836" s="86" t="s">
        <v>369</v>
      </c>
      <c r="AG3836" s="79" t="str">
        <f>+IF(AF3836&lt;&gt;"",VLOOKUP(AF3836,NIVELES!$A$666:$B$673,2,0),"")</f>
        <v>ADMINISTRACIÓN_CENTRAL</v>
      </c>
      <c r="AH3836" s="78" t="s">
        <v>511</v>
      </c>
      <c r="AI3836" s="79" t="str">
        <f>IF(AH3836&lt;&gt;"",VLOOKUP(CONCATENATE(AG3836,AH3836),NIVELES!$B$676:$C$745,2,0),"")</f>
        <v>Gestión De Planificación</v>
      </c>
      <c r="AJ3836" s="78" t="s">
        <v>517</v>
      </c>
      <c r="AK3836" s="79" t="str">
        <f>+IF(AJ3836&lt;&gt;"",VLOOKUP(AJ3836,NIVELES!$A$816:$B$892,2,0),"")</f>
        <v>NO APLICA</v>
      </c>
      <c r="AL3836" s="78" t="s">
        <v>554</v>
      </c>
      <c r="AM3836" s="78">
        <v>530301</v>
      </c>
      <c r="AN3836" s="79" t="str">
        <f>IF(AM3836&lt;&gt;"",+VLOOKUP(AM3836,NIVELES!$A$1652:$B$2466,2,0),"")</f>
        <v>Pasajes al Interior</v>
      </c>
      <c r="AO3836" s="87">
        <v>0</v>
      </c>
      <c r="AP3836" s="88">
        <v>0</v>
      </c>
      <c r="AQ3836" s="88">
        <v>0</v>
      </c>
      <c r="AR3836" s="88">
        <v>0</v>
      </c>
      <c r="AS3836" s="88">
        <v>0</v>
      </c>
      <c r="AT3836" s="88">
        <v>0</v>
      </c>
      <c r="AU3836" s="88">
        <v>0</v>
      </c>
      <c r="AV3836" s="88">
        <v>0</v>
      </c>
      <c r="AW3836" s="88">
        <v>0</v>
      </c>
      <c r="AX3836" s="88">
        <v>0</v>
      </c>
      <c r="AY3836" s="88">
        <v>0</v>
      </c>
      <c r="AZ3836" s="88">
        <v>0</v>
      </c>
      <c r="BA3836" s="88">
        <v>0</v>
      </c>
      <c r="BB3836" s="89">
        <f t="shared" si="235"/>
        <v>0</v>
      </c>
      <c r="BC3836" s="90" t="str">
        <f t="shared" si="234"/>
        <v>OK</v>
      </c>
      <c r="BD3836" s="91" t="str">
        <f t="shared" si="236"/>
        <v xml:space="preserve">                  </v>
      </c>
      <c r="BE3836" s="92">
        <f t="shared" si="237"/>
        <v>4</v>
      </c>
    </row>
    <row r="3837" spans="1:57" s="74" customFormat="1" ht="50.1" customHeight="1" x14ac:dyDescent="0.2">
      <c r="A3837" s="78" t="s">
        <v>55</v>
      </c>
      <c r="B3837" s="78" t="s">
        <v>65</v>
      </c>
      <c r="C3837" s="78" t="s">
        <v>33</v>
      </c>
      <c r="D3837" s="78" t="s">
        <v>603</v>
      </c>
      <c r="E3837" s="79" t="str">
        <f>+IF(C3837&lt;&gt;"",VLOOKUP(MID(C3837,18,5),NIVELES!$A$133:$B$213,2,0),"")</f>
        <v>EL_ORO</v>
      </c>
      <c r="F3837" s="80" t="s">
        <v>152</v>
      </c>
      <c r="G3837" s="81" t="str">
        <f>+IF(F3837&lt;&gt;"",VLOOKUP(F3837,NIVELES!$A$246:$C$464,3,0),"")</f>
        <v>SUR</v>
      </c>
      <c r="H3837" s="82" t="s">
        <v>1023</v>
      </c>
      <c r="I3837" s="78" t="s">
        <v>2173</v>
      </c>
      <c r="J3837" s="78" t="s">
        <v>2165</v>
      </c>
      <c r="K3837" s="78" t="s">
        <v>2166</v>
      </c>
      <c r="L3837" s="78" t="s">
        <v>1791</v>
      </c>
      <c r="M3837" s="78" t="s">
        <v>1791</v>
      </c>
      <c r="N3837" s="78" t="s">
        <v>1791</v>
      </c>
      <c r="O3837" s="78" t="s">
        <v>3512</v>
      </c>
      <c r="P3837" s="82">
        <v>4</v>
      </c>
      <c r="Q3837" s="78" t="s">
        <v>1989</v>
      </c>
      <c r="R3837" s="82"/>
      <c r="S3837" s="82">
        <v>1</v>
      </c>
      <c r="T3837" s="82"/>
      <c r="U3837" s="82"/>
      <c r="V3837" s="82">
        <v>1</v>
      </c>
      <c r="W3837" s="82"/>
      <c r="X3837" s="82"/>
      <c r="Y3837" s="82">
        <v>1</v>
      </c>
      <c r="Z3837" s="82"/>
      <c r="AA3837" s="82"/>
      <c r="AB3837" s="82">
        <v>1</v>
      </c>
      <c r="AC3837" s="82"/>
      <c r="AD3837" s="85" t="str">
        <f>IF(A3837&lt;&gt;"",IF(D3837="DIRECCIÓN_DE_TRANSFERENCIAS","280 0031",VLOOKUP(C3837,NIVELES!$A$14:$B$105,2,0)),"")</f>
        <v>280 7210</v>
      </c>
      <c r="AE3837" s="86" t="s">
        <v>322</v>
      </c>
      <c r="AF3837" s="86" t="s">
        <v>369</v>
      </c>
      <c r="AG3837" s="79" t="str">
        <f>+IF(AF3837&lt;&gt;"",VLOOKUP(AF3837,NIVELES!$A$666:$B$673,2,0),"")</f>
        <v>ADMINISTRACIÓN_CENTRAL</v>
      </c>
      <c r="AH3837" s="78" t="s">
        <v>511</v>
      </c>
      <c r="AI3837" s="79" t="str">
        <f>IF(AH3837&lt;&gt;"",VLOOKUP(CONCATENATE(AG3837,AH3837),NIVELES!$B$676:$C$745,2,0),"")</f>
        <v>Gestión De Planificación</v>
      </c>
      <c r="AJ3837" s="78" t="s">
        <v>517</v>
      </c>
      <c r="AK3837" s="79" t="str">
        <f>+IF(AJ3837&lt;&gt;"",VLOOKUP(AJ3837,NIVELES!$A$816:$B$892,2,0),"")</f>
        <v>NO APLICA</v>
      </c>
      <c r="AL3837" s="78" t="s">
        <v>554</v>
      </c>
      <c r="AM3837" s="78">
        <v>530303</v>
      </c>
      <c r="AN3837" s="79" t="str">
        <f>IF(AM3837&lt;&gt;"",+VLOOKUP(AM3837,NIVELES!$A$1652:$B$2466,2,0),"")</f>
        <v>Viáticos y Subsistencias en el Interior</v>
      </c>
      <c r="AO3837" s="87">
        <v>0</v>
      </c>
      <c r="AP3837" s="88">
        <v>0</v>
      </c>
      <c r="AQ3837" s="88">
        <v>0</v>
      </c>
      <c r="AR3837" s="88">
        <v>0</v>
      </c>
      <c r="AS3837" s="88">
        <v>0</v>
      </c>
      <c r="AT3837" s="88">
        <v>0</v>
      </c>
      <c r="AU3837" s="88">
        <v>0</v>
      </c>
      <c r="AV3837" s="88">
        <v>0</v>
      </c>
      <c r="AW3837" s="88">
        <v>0</v>
      </c>
      <c r="AX3837" s="88">
        <v>0</v>
      </c>
      <c r="AY3837" s="88">
        <v>0</v>
      </c>
      <c r="AZ3837" s="88">
        <v>0</v>
      </c>
      <c r="BA3837" s="88">
        <v>0</v>
      </c>
      <c r="BB3837" s="89">
        <f t="shared" si="235"/>
        <v>0</v>
      </c>
      <c r="BC3837" s="90" t="str">
        <f t="shared" si="234"/>
        <v>OK</v>
      </c>
      <c r="BD3837" s="91" t="str">
        <f t="shared" si="236"/>
        <v xml:space="preserve">                  </v>
      </c>
      <c r="BE3837" s="92">
        <f t="shared" si="237"/>
        <v>4</v>
      </c>
    </row>
    <row r="3838" spans="1:57" s="74" customFormat="1" ht="50.1" customHeight="1" x14ac:dyDescent="0.2">
      <c r="A3838" s="78" t="s">
        <v>55</v>
      </c>
      <c r="B3838" s="78" t="s">
        <v>65</v>
      </c>
      <c r="C3838" s="78" t="s">
        <v>33</v>
      </c>
      <c r="D3838" s="78" t="s">
        <v>605</v>
      </c>
      <c r="E3838" s="79" t="str">
        <f>+IF(C3838&lt;&gt;"",VLOOKUP(MID(C3838,18,5),NIVELES!$A$133:$B$213,2,0),"")</f>
        <v>EL_ORO</v>
      </c>
      <c r="F3838" s="80" t="s">
        <v>152</v>
      </c>
      <c r="G3838" s="81" t="str">
        <f>+IF(F3838&lt;&gt;"",VLOOKUP(F3838,NIVELES!$A$246:$C$464,3,0),"")</f>
        <v>SUR</v>
      </c>
      <c r="H3838" s="82" t="s">
        <v>1024</v>
      </c>
      <c r="I3838" s="78" t="s">
        <v>2201</v>
      </c>
      <c r="J3838" s="78" t="s">
        <v>2184</v>
      </c>
      <c r="K3838" s="78" t="s">
        <v>2185</v>
      </c>
      <c r="L3838" s="78" t="s">
        <v>2805</v>
      </c>
      <c r="M3838" s="78">
        <v>135</v>
      </c>
      <c r="N3838" s="78" t="s">
        <v>2313</v>
      </c>
      <c r="O3838" s="78" t="s">
        <v>2167</v>
      </c>
      <c r="P3838" s="82">
        <v>12</v>
      </c>
      <c r="Q3838" s="78" t="s">
        <v>2204</v>
      </c>
      <c r="R3838" s="82">
        <v>1</v>
      </c>
      <c r="S3838" s="82">
        <v>1</v>
      </c>
      <c r="T3838" s="82">
        <v>1</v>
      </c>
      <c r="U3838" s="82">
        <v>1</v>
      </c>
      <c r="V3838" s="82">
        <v>1</v>
      </c>
      <c r="W3838" s="82">
        <v>1</v>
      </c>
      <c r="X3838" s="82">
        <v>1</v>
      </c>
      <c r="Y3838" s="82">
        <v>1</v>
      </c>
      <c r="Z3838" s="82">
        <v>1</v>
      </c>
      <c r="AA3838" s="82">
        <v>1</v>
      </c>
      <c r="AB3838" s="82">
        <v>1</v>
      </c>
      <c r="AC3838" s="82">
        <v>1</v>
      </c>
      <c r="AD3838" s="85" t="str">
        <f>IF(A3838&lt;&gt;"",IF(D3838="DIRECCIÓN_DE_TRANSFERENCIAS","280 0031",VLOOKUP(C3838,NIVELES!$A$14:$B$105,2,0)),"")</f>
        <v>280 7210</v>
      </c>
      <c r="AE3838" s="86" t="s">
        <v>322</v>
      </c>
      <c r="AF3838" s="86" t="s">
        <v>543</v>
      </c>
      <c r="AG3838" s="79" t="str">
        <f>+IF(AF3838&lt;&gt;"",VLOOKUP(AF3838,NIVELES!$A$666:$B$673,2,0),"")</f>
        <v>DESARROLLO_INFANTIL</v>
      </c>
      <c r="AH3838" s="78" t="s">
        <v>322</v>
      </c>
      <c r="AI3838" s="79" t="str">
        <f>IF(AH3838&lt;&gt;"",VLOOKUP(CONCATENATE(AG3838,AH3838),NIVELES!$B$676:$C$745,2,0),"")</f>
        <v>Centros Infantiles Del Buen Vivir Atencion Directa -Funcionamiento Operación Y Atencion De Unidades</v>
      </c>
      <c r="AJ3838" s="78" t="s">
        <v>517</v>
      </c>
      <c r="AK3838" s="79" t="str">
        <f>+IF(AJ3838&lt;&gt;"",VLOOKUP(AJ3838,NIVELES!$A$816:$B$892,2,0),"")</f>
        <v>NO APLICA</v>
      </c>
      <c r="AL3838" s="78" t="s">
        <v>553</v>
      </c>
      <c r="AM3838" s="78">
        <v>510105</v>
      </c>
      <c r="AN3838" s="79" t="str">
        <f>IF(AM3838&lt;&gt;"",+VLOOKUP(AM3838,NIVELES!$A$1652:$B$2466,2,0),"")</f>
        <v>Remuneraciones Unificadas</v>
      </c>
      <c r="AO3838" s="87">
        <v>108084</v>
      </c>
      <c r="AP3838" s="88">
        <v>9007</v>
      </c>
      <c r="AQ3838" s="88">
        <v>9007</v>
      </c>
      <c r="AR3838" s="88">
        <v>9007</v>
      </c>
      <c r="AS3838" s="88">
        <v>9007</v>
      </c>
      <c r="AT3838" s="88">
        <v>9007</v>
      </c>
      <c r="AU3838" s="88">
        <v>9007</v>
      </c>
      <c r="AV3838" s="88">
        <v>9007</v>
      </c>
      <c r="AW3838" s="88">
        <v>9007</v>
      </c>
      <c r="AX3838" s="88">
        <v>9007</v>
      </c>
      <c r="AY3838" s="88">
        <v>9007</v>
      </c>
      <c r="AZ3838" s="88">
        <v>9007</v>
      </c>
      <c r="BA3838" s="88">
        <v>9007</v>
      </c>
      <c r="BB3838" s="89">
        <f t="shared" si="235"/>
        <v>108084</v>
      </c>
      <c r="BC3838" s="90" t="str">
        <f t="shared" si="234"/>
        <v>OK</v>
      </c>
      <c r="BD3838" s="91" t="str">
        <f t="shared" si="236"/>
        <v xml:space="preserve">                  </v>
      </c>
      <c r="BE3838" s="92">
        <f t="shared" si="237"/>
        <v>12</v>
      </c>
    </row>
    <row r="3839" spans="1:57" s="74" customFormat="1" ht="50.1" customHeight="1" x14ac:dyDescent="0.2">
      <c r="A3839" s="78" t="s">
        <v>55</v>
      </c>
      <c r="B3839" s="78" t="s">
        <v>65</v>
      </c>
      <c r="C3839" s="78" t="s">
        <v>33</v>
      </c>
      <c r="D3839" s="78" t="s">
        <v>605</v>
      </c>
      <c r="E3839" s="79" t="str">
        <f>+IF(C3839&lt;&gt;"",VLOOKUP(MID(C3839,18,5),NIVELES!$A$133:$B$213,2,0),"")</f>
        <v>EL_ORO</v>
      </c>
      <c r="F3839" s="80" t="s">
        <v>152</v>
      </c>
      <c r="G3839" s="81" t="str">
        <f>+IF(F3839&lt;&gt;"",VLOOKUP(F3839,NIVELES!$A$246:$C$464,3,0),"")</f>
        <v>SUR</v>
      </c>
      <c r="H3839" s="82" t="s">
        <v>1024</v>
      </c>
      <c r="I3839" s="78" t="s">
        <v>2201</v>
      </c>
      <c r="J3839" s="78" t="s">
        <v>2184</v>
      </c>
      <c r="K3839" s="78" t="s">
        <v>2185</v>
      </c>
      <c r="L3839" s="78" t="s">
        <v>2805</v>
      </c>
      <c r="M3839" s="78">
        <v>135</v>
      </c>
      <c r="N3839" s="78" t="s">
        <v>2313</v>
      </c>
      <c r="O3839" s="78" t="s">
        <v>2167</v>
      </c>
      <c r="P3839" s="82">
        <v>12</v>
      </c>
      <c r="Q3839" s="78" t="s">
        <v>2204</v>
      </c>
      <c r="R3839" s="82">
        <v>1</v>
      </c>
      <c r="S3839" s="82">
        <v>1</v>
      </c>
      <c r="T3839" s="82">
        <v>1</v>
      </c>
      <c r="U3839" s="82">
        <v>1</v>
      </c>
      <c r="V3839" s="82">
        <v>1</v>
      </c>
      <c r="W3839" s="82">
        <v>1</v>
      </c>
      <c r="X3839" s="82">
        <v>1</v>
      </c>
      <c r="Y3839" s="82">
        <v>1</v>
      </c>
      <c r="Z3839" s="82">
        <v>1</v>
      </c>
      <c r="AA3839" s="82">
        <v>1</v>
      </c>
      <c r="AB3839" s="82">
        <v>1</v>
      </c>
      <c r="AC3839" s="82">
        <v>1</v>
      </c>
      <c r="AD3839" s="85" t="str">
        <f>IF(A3839&lt;&gt;"",IF(D3839="DIRECCIÓN_DE_TRANSFERENCIAS","280 0031",VLOOKUP(C3839,NIVELES!$A$14:$B$105,2,0)),"")</f>
        <v>280 7210</v>
      </c>
      <c r="AE3839" s="86" t="s">
        <v>322</v>
      </c>
      <c r="AF3839" s="86" t="s">
        <v>543</v>
      </c>
      <c r="AG3839" s="79" t="str">
        <f>+IF(AF3839&lt;&gt;"",VLOOKUP(AF3839,NIVELES!$A$666:$B$673,2,0),"")</f>
        <v>DESARROLLO_INFANTIL</v>
      </c>
      <c r="AH3839" s="78" t="s">
        <v>322</v>
      </c>
      <c r="AI3839" s="79" t="str">
        <f>IF(AH3839&lt;&gt;"",VLOOKUP(CONCATENATE(AG3839,AH3839),NIVELES!$B$676:$C$745,2,0),"")</f>
        <v>Centros Infantiles Del Buen Vivir Atencion Directa -Funcionamiento Operación Y Atencion De Unidades</v>
      </c>
      <c r="AJ3839" s="78" t="s">
        <v>517</v>
      </c>
      <c r="AK3839" s="79" t="str">
        <f>+IF(AJ3839&lt;&gt;"",VLOOKUP(AJ3839,NIVELES!$A$816:$B$892,2,0),"")</f>
        <v>NO APLICA</v>
      </c>
      <c r="AL3839" s="78" t="s">
        <v>553</v>
      </c>
      <c r="AM3839" s="78">
        <v>510203</v>
      </c>
      <c r="AN3839" s="79" t="str">
        <f>IF(AM3839&lt;&gt;"",+VLOOKUP(AM3839,NIVELES!$A$1652:$B$2466,2,0),"")</f>
        <v>Decimotercer Sueldo</v>
      </c>
      <c r="AO3839" s="87">
        <v>8256.42</v>
      </c>
      <c r="AP3839" s="88">
        <v>0</v>
      </c>
      <c r="AQ3839" s="88">
        <v>146.25</v>
      </c>
      <c r="AR3839" s="88">
        <v>146.25</v>
      </c>
      <c r="AS3839" s="88">
        <v>146.25</v>
      </c>
      <c r="AT3839" s="88">
        <v>146.25</v>
      </c>
      <c r="AU3839" s="88">
        <v>146.25</v>
      </c>
      <c r="AV3839" s="88">
        <v>146.25</v>
      </c>
      <c r="AW3839" s="88">
        <v>146.25</v>
      </c>
      <c r="AX3839" s="88">
        <v>146.25</v>
      </c>
      <c r="AY3839" s="88">
        <v>146.25</v>
      </c>
      <c r="AZ3839" s="88">
        <v>146.25</v>
      </c>
      <c r="BA3839" s="88">
        <v>6793.92</v>
      </c>
      <c r="BB3839" s="89">
        <f t="shared" si="235"/>
        <v>8256.42</v>
      </c>
      <c r="BC3839" s="90" t="str">
        <f t="shared" si="234"/>
        <v>OK</v>
      </c>
      <c r="BD3839" s="91" t="str">
        <f t="shared" si="236"/>
        <v xml:space="preserve">                  </v>
      </c>
      <c r="BE3839" s="92">
        <f t="shared" si="237"/>
        <v>12</v>
      </c>
    </row>
    <row r="3840" spans="1:57" s="74" customFormat="1" ht="50.1" customHeight="1" x14ac:dyDescent="0.2">
      <c r="A3840" s="78" t="s">
        <v>55</v>
      </c>
      <c r="B3840" s="78" t="s">
        <v>65</v>
      </c>
      <c r="C3840" s="78" t="s">
        <v>33</v>
      </c>
      <c r="D3840" s="78" t="s">
        <v>605</v>
      </c>
      <c r="E3840" s="79" t="str">
        <f>+IF(C3840&lt;&gt;"",VLOOKUP(MID(C3840,18,5),NIVELES!$A$133:$B$213,2,0),"")</f>
        <v>EL_ORO</v>
      </c>
      <c r="F3840" s="80" t="s">
        <v>152</v>
      </c>
      <c r="G3840" s="81" t="str">
        <f>+IF(F3840&lt;&gt;"",VLOOKUP(F3840,NIVELES!$A$246:$C$464,3,0),"")</f>
        <v>SUR</v>
      </c>
      <c r="H3840" s="82" t="s">
        <v>1024</v>
      </c>
      <c r="I3840" s="78" t="s">
        <v>2201</v>
      </c>
      <c r="J3840" s="78" t="s">
        <v>2184</v>
      </c>
      <c r="K3840" s="78" t="s">
        <v>2185</v>
      </c>
      <c r="L3840" s="78" t="s">
        <v>2805</v>
      </c>
      <c r="M3840" s="78">
        <v>135</v>
      </c>
      <c r="N3840" s="78" t="s">
        <v>2313</v>
      </c>
      <c r="O3840" s="78" t="s">
        <v>2167</v>
      </c>
      <c r="P3840" s="82">
        <v>12</v>
      </c>
      <c r="Q3840" s="78" t="s">
        <v>2204</v>
      </c>
      <c r="R3840" s="82">
        <v>1</v>
      </c>
      <c r="S3840" s="82">
        <v>1</v>
      </c>
      <c r="T3840" s="82">
        <v>1</v>
      </c>
      <c r="U3840" s="82">
        <v>1</v>
      </c>
      <c r="V3840" s="82">
        <v>1</v>
      </c>
      <c r="W3840" s="82">
        <v>1</v>
      </c>
      <c r="X3840" s="82">
        <v>1</v>
      </c>
      <c r="Y3840" s="82">
        <v>1</v>
      </c>
      <c r="Z3840" s="82">
        <v>1</v>
      </c>
      <c r="AA3840" s="82">
        <v>1</v>
      </c>
      <c r="AB3840" s="82">
        <v>1</v>
      </c>
      <c r="AC3840" s="82">
        <v>1</v>
      </c>
      <c r="AD3840" s="85" t="str">
        <f>IF(A3840&lt;&gt;"",IF(D3840="DIRECCIÓN_DE_TRANSFERENCIAS","280 0031",VLOOKUP(C3840,NIVELES!$A$14:$B$105,2,0)),"")</f>
        <v>280 7210</v>
      </c>
      <c r="AE3840" s="86" t="s">
        <v>322</v>
      </c>
      <c r="AF3840" s="86" t="s">
        <v>543</v>
      </c>
      <c r="AG3840" s="79" t="str">
        <f>+IF(AF3840&lt;&gt;"",VLOOKUP(AF3840,NIVELES!$A$666:$B$673,2,0),"")</f>
        <v>DESARROLLO_INFANTIL</v>
      </c>
      <c r="AH3840" s="78" t="s">
        <v>322</v>
      </c>
      <c r="AI3840" s="79" t="str">
        <f>IF(AH3840&lt;&gt;"",VLOOKUP(CONCATENATE(AG3840,AH3840),NIVELES!$B$676:$C$745,2,0),"")</f>
        <v>Centros Infantiles Del Buen Vivir Atencion Directa -Funcionamiento Operación Y Atencion De Unidades</v>
      </c>
      <c r="AJ3840" s="78" t="s">
        <v>517</v>
      </c>
      <c r="AK3840" s="79" t="str">
        <f>+IF(AJ3840&lt;&gt;"",VLOOKUP(AJ3840,NIVELES!$A$816:$B$892,2,0),"")</f>
        <v>NO APLICA</v>
      </c>
      <c r="AL3840" s="78" t="s">
        <v>553</v>
      </c>
      <c r="AM3840" s="78">
        <v>510204</v>
      </c>
      <c r="AN3840" s="79" t="str">
        <f>IF(AM3840&lt;&gt;"",+VLOOKUP(AM3840,NIVELES!$A$1652:$B$2466,2,0),"")</f>
        <v>Decimocuarto Sueldo</v>
      </c>
      <c r="AO3840" s="87">
        <v>5417.5</v>
      </c>
      <c r="AP3840" s="88">
        <v>0</v>
      </c>
      <c r="AQ3840" s="88">
        <v>98.49</v>
      </c>
      <c r="AR3840" s="88">
        <v>4334</v>
      </c>
      <c r="AS3840" s="88">
        <v>98.5</v>
      </c>
      <c r="AT3840" s="88">
        <v>98.5</v>
      </c>
      <c r="AU3840" s="88">
        <v>98.5</v>
      </c>
      <c r="AV3840" s="88">
        <v>98.5</v>
      </c>
      <c r="AW3840" s="88">
        <v>98.5</v>
      </c>
      <c r="AX3840" s="88">
        <v>98.5</v>
      </c>
      <c r="AY3840" s="88">
        <v>98.5</v>
      </c>
      <c r="AZ3840" s="88">
        <v>98.5</v>
      </c>
      <c r="BA3840" s="88">
        <v>197.01</v>
      </c>
      <c r="BB3840" s="89">
        <f t="shared" si="235"/>
        <v>5417.5</v>
      </c>
      <c r="BC3840" s="90" t="str">
        <f t="shared" si="234"/>
        <v>OK</v>
      </c>
      <c r="BD3840" s="91" t="str">
        <f t="shared" si="236"/>
        <v xml:space="preserve">                  </v>
      </c>
      <c r="BE3840" s="92">
        <f t="shared" si="237"/>
        <v>12</v>
      </c>
    </row>
    <row r="3841" spans="1:57" s="74" customFormat="1" ht="50.1" customHeight="1" x14ac:dyDescent="0.2">
      <c r="A3841" s="78" t="s">
        <v>55</v>
      </c>
      <c r="B3841" s="78" t="s">
        <v>65</v>
      </c>
      <c r="C3841" s="78" t="s">
        <v>33</v>
      </c>
      <c r="D3841" s="78" t="s">
        <v>605</v>
      </c>
      <c r="E3841" s="79" t="str">
        <f>+IF(C3841&lt;&gt;"",VLOOKUP(MID(C3841,18,5),NIVELES!$A$133:$B$213,2,0),"")</f>
        <v>EL_ORO</v>
      </c>
      <c r="F3841" s="80" t="s">
        <v>152</v>
      </c>
      <c r="G3841" s="81" t="str">
        <f>+IF(F3841&lt;&gt;"",VLOOKUP(F3841,NIVELES!$A$246:$C$464,3,0),"")</f>
        <v>SUR</v>
      </c>
      <c r="H3841" s="82" t="s">
        <v>1024</v>
      </c>
      <c r="I3841" s="78" t="s">
        <v>2201</v>
      </c>
      <c r="J3841" s="78" t="s">
        <v>2184</v>
      </c>
      <c r="K3841" s="78" t="s">
        <v>2185</v>
      </c>
      <c r="L3841" s="78" t="s">
        <v>2805</v>
      </c>
      <c r="M3841" s="78">
        <v>135</v>
      </c>
      <c r="N3841" s="78" t="s">
        <v>2313</v>
      </c>
      <c r="O3841" s="78" t="s">
        <v>2167</v>
      </c>
      <c r="P3841" s="82">
        <v>12</v>
      </c>
      <c r="Q3841" s="78" t="s">
        <v>2204</v>
      </c>
      <c r="R3841" s="82">
        <v>1</v>
      </c>
      <c r="S3841" s="82">
        <v>1</v>
      </c>
      <c r="T3841" s="82">
        <v>1</v>
      </c>
      <c r="U3841" s="82">
        <v>1</v>
      </c>
      <c r="V3841" s="82">
        <v>1</v>
      </c>
      <c r="W3841" s="82">
        <v>1</v>
      </c>
      <c r="X3841" s="82">
        <v>1</v>
      </c>
      <c r="Y3841" s="82">
        <v>1</v>
      </c>
      <c r="Z3841" s="82">
        <v>1</v>
      </c>
      <c r="AA3841" s="82">
        <v>1</v>
      </c>
      <c r="AB3841" s="82">
        <v>1</v>
      </c>
      <c r="AC3841" s="82">
        <v>1</v>
      </c>
      <c r="AD3841" s="85" t="str">
        <f>IF(A3841&lt;&gt;"",IF(D3841="DIRECCIÓN_DE_TRANSFERENCIAS","280 0031",VLOOKUP(C3841,NIVELES!$A$14:$B$105,2,0)),"")</f>
        <v>280 7210</v>
      </c>
      <c r="AE3841" s="86" t="s">
        <v>322</v>
      </c>
      <c r="AF3841" s="86" t="s">
        <v>543</v>
      </c>
      <c r="AG3841" s="79" t="str">
        <f>+IF(AF3841&lt;&gt;"",VLOOKUP(AF3841,NIVELES!$A$666:$B$673,2,0),"")</f>
        <v>DESARROLLO_INFANTIL</v>
      </c>
      <c r="AH3841" s="78" t="s">
        <v>322</v>
      </c>
      <c r="AI3841" s="79" t="str">
        <f>IF(AH3841&lt;&gt;"",VLOOKUP(CONCATENATE(AG3841,AH3841),NIVELES!$B$676:$C$745,2,0),"")</f>
        <v>Centros Infantiles Del Buen Vivir Atencion Directa -Funcionamiento Operación Y Atencion De Unidades</v>
      </c>
      <c r="AJ3841" s="78" t="s">
        <v>517</v>
      </c>
      <c r="AK3841" s="79" t="str">
        <f>+IF(AJ3841&lt;&gt;"",VLOOKUP(AJ3841,NIVELES!$A$816:$B$892,2,0),"")</f>
        <v>NO APLICA</v>
      </c>
      <c r="AL3841" s="78" t="s">
        <v>553</v>
      </c>
      <c r="AM3841" s="78">
        <v>510601</v>
      </c>
      <c r="AN3841" s="79" t="str">
        <f>IF(AM3841&lt;&gt;"",+VLOOKUP(AM3841,NIVELES!$A$1652:$B$2466,2,0),"")</f>
        <v>Aporte Patronal</v>
      </c>
      <c r="AO3841" s="87">
        <v>9560.93</v>
      </c>
      <c r="AP3841" s="88">
        <v>869.29</v>
      </c>
      <c r="AQ3841" s="88">
        <v>869.29</v>
      </c>
      <c r="AR3841" s="88">
        <v>869.29</v>
      </c>
      <c r="AS3841" s="88">
        <v>869.29</v>
      </c>
      <c r="AT3841" s="88">
        <v>869.29</v>
      </c>
      <c r="AU3841" s="88">
        <v>869.29</v>
      </c>
      <c r="AV3841" s="88">
        <v>869.29</v>
      </c>
      <c r="AW3841" s="88">
        <v>869.29</v>
      </c>
      <c r="AX3841" s="88">
        <v>869.29</v>
      </c>
      <c r="AY3841" s="88">
        <v>869.29</v>
      </c>
      <c r="AZ3841" s="88">
        <v>868.03</v>
      </c>
      <c r="BA3841" s="88">
        <v>0</v>
      </c>
      <c r="BB3841" s="89">
        <f t="shared" si="235"/>
        <v>9560.93</v>
      </c>
      <c r="BC3841" s="90" t="str">
        <f t="shared" si="234"/>
        <v>OK</v>
      </c>
      <c r="BD3841" s="91" t="str">
        <f t="shared" si="236"/>
        <v xml:space="preserve">                  </v>
      </c>
      <c r="BE3841" s="92">
        <f t="shared" si="237"/>
        <v>12</v>
      </c>
    </row>
    <row r="3842" spans="1:57" s="74" customFormat="1" ht="50.1" customHeight="1" x14ac:dyDescent="0.2">
      <c r="A3842" s="78" t="s">
        <v>55</v>
      </c>
      <c r="B3842" s="78" t="s">
        <v>65</v>
      </c>
      <c r="C3842" s="78" t="s">
        <v>33</v>
      </c>
      <c r="D3842" s="78" t="s">
        <v>605</v>
      </c>
      <c r="E3842" s="79" t="str">
        <f>+IF(C3842&lt;&gt;"",VLOOKUP(MID(C3842,18,5),NIVELES!$A$133:$B$213,2,0),"")</f>
        <v>EL_ORO</v>
      </c>
      <c r="F3842" s="80" t="s">
        <v>152</v>
      </c>
      <c r="G3842" s="81" t="str">
        <f>+IF(F3842&lt;&gt;"",VLOOKUP(F3842,NIVELES!$A$246:$C$464,3,0),"")</f>
        <v>SUR</v>
      </c>
      <c r="H3842" s="82" t="s">
        <v>1024</v>
      </c>
      <c r="I3842" s="78" t="s">
        <v>2201</v>
      </c>
      <c r="J3842" s="78" t="s">
        <v>2184</v>
      </c>
      <c r="K3842" s="78" t="s">
        <v>2185</v>
      </c>
      <c r="L3842" s="78" t="s">
        <v>2805</v>
      </c>
      <c r="M3842" s="78">
        <v>135</v>
      </c>
      <c r="N3842" s="78" t="s">
        <v>2313</v>
      </c>
      <c r="O3842" s="78" t="s">
        <v>2167</v>
      </c>
      <c r="P3842" s="82">
        <v>12</v>
      </c>
      <c r="Q3842" s="78" t="s">
        <v>2204</v>
      </c>
      <c r="R3842" s="82">
        <v>1</v>
      </c>
      <c r="S3842" s="82">
        <v>1</v>
      </c>
      <c r="T3842" s="82">
        <v>1</v>
      </c>
      <c r="U3842" s="82">
        <v>1</v>
      </c>
      <c r="V3842" s="82">
        <v>1</v>
      </c>
      <c r="W3842" s="82">
        <v>1</v>
      </c>
      <c r="X3842" s="82">
        <v>1</v>
      </c>
      <c r="Y3842" s="82">
        <v>1</v>
      </c>
      <c r="Z3842" s="82">
        <v>1</v>
      </c>
      <c r="AA3842" s="82">
        <v>1</v>
      </c>
      <c r="AB3842" s="82">
        <v>1</v>
      </c>
      <c r="AC3842" s="82">
        <v>1</v>
      </c>
      <c r="AD3842" s="85" t="str">
        <f>IF(A3842&lt;&gt;"",IF(D3842="DIRECCIÓN_DE_TRANSFERENCIAS","280 0031",VLOOKUP(C3842,NIVELES!$A$14:$B$105,2,0)),"")</f>
        <v>280 7210</v>
      </c>
      <c r="AE3842" s="86" t="s">
        <v>322</v>
      </c>
      <c r="AF3842" s="86" t="s">
        <v>543</v>
      </c>
      <c r="AG3842" s="79" t="str">
        <f>+IF(AF3842&lt;&gt;"",VLOOKUP(AF3842,NIVELES!$A$666:$B$673,2,0),"")</f>
        <v>DESARROLLO_INFANTIL</v>
      </c>
      <c r="AH3842" s="78" t="s">
        <v>322</v>
      </c>
      <c r="AI3842" s="79" t="str">
        <f>IF(AH3842&lt;&gt;"",VLOOKUP(CONCATENATE(AG3842,AH3842),NIVELES!$B$676:$C$745,2,0),"")</f>
        <v>Centros Infantiles Del Buen Vivir Atencion Directa -Funcionamiento Operación Y Atencion De Unidades</v>
      </c>
      <c r="AJ3842" s="78" t="s">
        <v>517</v>
      </c>
      <c r="AK3842" s="79" t="str">
        <f>+IF(AJ3842&lt;&gt;"",VLOOKUP(AJ3842,NIVELES!$A$816:$B$892,2,0),"")</f>
        <v>NO APLICA</v>
      </c>
      <c r="AL3842" s="78" t="s">
        <v>553</v>
      </c>
      <c r="AM3842" s="78">
        <v>510602</v>
      </c>
      <c r="AN3842" s="79" t="str">
        <f>IF(AM3842&lt;&gt;"",+VLOOKUP(AM3842,NIVELES!$A$1652:$B$2466,2,0),"")</f>
        <v>Fondo de Reserva</v>
      </c>
      <c r="AO3842" s="87">
        <v>8256.42</v>
      </c>
      <c r="AP3842" s="88">
        <v>0</v>
      </c>
      <c r="AQ3842" s="88">
        <v>652.82000000000005</v>
      </c>
      <c r="AR3842" s="88">
        <v>688</v>
      </c>
      <c r="AS3842" s="88">
        <v>688</v>
      </c>
      <c r="AT3842" s="88">
        <v>688</v>
      </c>
      <c r="AU3842" s="88">
        <v>688</v>
      </c>
      <c r="AV3842" s="88">
        <v>688</v>
      </c>
      <c r="AW3842" s="88">
        <v>688</v>
      </c>
      <c r="AX3842" s="88">
        <v>688</v>
      </c>
      <c r="AY3842" s="88">
        <v>688</v>
      </c>
      <c r="AZ3842" s="88">
        <v>688</v>
      </c>
      <c r="BA3842" s="88">
        <v>1411.6</v>
      </c>
      <c r="BB3842" s="89">
        <f t="shared" si="235"/>
        <v>8256.42</v>
      </c>
      <c r="BC3842" s="90" t="str">
        <f t="shared" si="234"/>
        <v>OK</v>
      </c>
      <c r="BD3842" s="91" t="str">
        <f t="shared" si="236"/>
        <v xml:space="preserve">                  </v>
      </c>
      <c r="BE3842" s="92">
        <f t="shared" si="237"/>
        <v>12</v>
      </c>
    </row>
    <row r="3843" spans="1:57" s="74" customFormat="1" ht="50.1" customHeight="1" x14ac:dyDescent="0.2">
      <c r="A3843" s="78" t="s">
        <v>55</v>
      </c>
      <c r="B3843" s="78" t="s">
        <v>65</v>
      </c>
      <c r="C3843" s="78" t="s">
        <v>33</v>
      </c>
      <c r="D3843" s="78" t="s">
        <v>605</v>
      </c>
      <c r="E3843" s="79" t="str">
        <f>+IF(C3843&lt;&gt;"",VLOOKUP(MID(C3843,18,5),NIVELES!$A$133:$B$213,2,0),"")</f>
        <v>EL_ORO</v>
      </c>
      <c r="F3843" s="80" t="s">
        <v>93</v>
      </c>
      <c r="G3843" s="81" t="str">
        <f>+IF(F3843&lt;&gt;"",VLOOKUP(F3843,NIVELES!$A$246:$C$464,3,0),"")</f>
        <v>SUR</v>
      </c>
      <c r="H3843" s="82" t="s">
        <v>1024</v>
      </c>
      <c r="I3843" s="78" t="s">
        <v>2201</v>
      </c>
      <c r="J3843" s="78" t="s">
        <v>2184</v>
      </c>
      <c r="K3843" s="78" t="s">
        <v>2185</v>
      </c>
      <c r="L3843" s="78" t="s">
        <v>2805</v>
      </c>
      <c r="M3843" s="78">
        <v>63</v>
      </c>
      <c r="N3843" s="78" t="s">
        <v>3524</v>
      </c>
      <c r="O3843" s="78" t="s">
        <v>2174</v>
      </c>
      <c r="P3843" s="82">
        <v>12</v>
      </c>
      <c r="Q3843" s="78" t="s">
        <v>3525</v>
      </c>
      <c r="R3843" s="82">
        <v>1</v>
      </c>
      <c r="S3843" s="82">
        <v>1</v>
      </c>
      <c r="T3843" s="82">
        <v>1</v>
      </c>
      <c r="U3843" s="82">
        <v>1</v>
      </c>
      <c r="V3843" s="82">
        <v>1</v>
      </c>
      <c r="W3843" s="82">
        <v>1</v>
      </c>
      <c r="X3843" s="82">
        <v>1</v>
      </c>
      <c r="Y3843" s="82">
        <v>1</v>
      </c>
      <c r="Z3843" s="82">
        <v>1</v>
      </c>
      <c r="AA3843" s="82">
        <v>1</v>
      </c>
      <c r="AB3843" s="82">
        <v>1</v>
      </c>
      <c r="AC3843" s="82">
        <v>1</v>
      </c>
      <c r="AD3843" s="85" t="str">
        <f>IF(A3843&lt;&gt;"",IF(D3843="DIRECCIÓN_DE_TRANSFERENCIAS","280 0031",VLOOKUP(C3843,NIVELES!$A$14:$B$105,2,0)),"")</f>
        <v>280 7210</v>
      </c>
      <c r="AE3843" s="86" t="s">
        <v>322</v>
      </c>
      <c r="AF3843" s="86" t="s">
        <v>543</v>
      </c>
      <c r="AG3843" s="79" t="str">
        <f>+IF(AF3843&lt;&gt;"",VLOOKUP(AF3843,NIVELES!$A$666:$B$673,2,0),"")</f>
        <v>DESARROLLO_INFANTIL</v>
      </c>
      <c r="AH3843" s="78" t="s">
        <v>322</v>
      </c>
      <c r="AI3843" s="79" t="str">
        <f>IF(AH3843&lt;&gt;"",VLOOKUP(CONCATENATE(AG3843,AH3843),NIVELES!$B$676:$C$745,2,0),"")</f>
        <v>Centros Infantiles Del Buen Vivir Atencion Directa -Funcionamiento Operación Y Atencion De Unidades</v>
      </c>
      <c r="AJ3843" s="78" t="s">
        <v>517</v>
      </c>
      <c r="AK3843" s="79" t="str">
        <f>+IF(AJ3843&lt;&gt;"",VLOOKUP(AJ3843,NIVELES!$A$816:$B$892,2,0),"")</f>
        <v>NO APLICA</v>
      </c>
      <c r="AL3843" s="78" t="s">
        <v>554</v>
      </c>
      <c r="AM3843" s="78">
        <v>530101</v>
      </c>
      <c r="AN3843" s="79" t="str">
        <f>IF(AM3843&lt;&gt;"",+VLOOKUP(AM3843,NIVELES!$A$1652:$B$2466,2,0),"")</f>
        <v>Agua Potable</v>
      </c>
      <c r="AO3843" s="87">
        <v>1434.06</v>
      </c>
      <c r="AP3843" s="88">
        <v>0</v>
      </c>
      <c r="AQ3843" s="88">
        <v>5.76</v>
      </c>
      <c r="AR3843" s="88">
        <v>119.51</v>
      </c>
      <c r="AS3843" s="88">
        <v>119.51</v>
      </c>
      <c r="AT3843" s="88">
        <v>119.51</v>
      </c>
      <c r="AU3843" s="88">
        <v>119.51</v>
      </c>
      <c r="AV3843" s="88">
        <v>119.51</v>
      </c>
      <c r="AW3843" s="88">
        <v>119.51</v>
      </c>
      <c r="AX3843" s="88">
        <v>119.51</v>
      </c>
      <c r="AY3843" s="88">
        <v>119.51</v>
      </c>
      <c r="AZ3843" s="88">
        <v>119.51</v>
      </c>
      <c r="BA3843" s="88">
        <v>352.71</v>
      </c>
      <c r="BB3843" s="89">
        <f t="shared" si="235"/>
        <v>1434.0600000000002</v>
      </c>
      <c r="BC3843" s="90" t="str">
        <f t="shared" si="234"/>
        <v>OK</v>
      </c>
      <c r="BD3843" s="91" t="str">
        <f t="shared" si="236"/>
        <v xml:space="preserve">                  </v>
      </c>
      <c r="BE3843" s="92">
        <f t="shared" si="237"/>
        <v>12</v>
      </c>
    </row>
    <row r="3844" spans="1:57" s="74" customFormat="1" ht="50.1" customHeight="1" x14ac:dyDescent="0.2">
      <c r="A3844" s="78" t="s">
        <v>55</v>
      </c>
      <c r="B3844" s="78" t="s">
        <v>65</v>
      </c>
      <c r="C3844" s="78" t="s">
        <v>33</v>
      </c>
      <c r="D3844" s="78" t="s">
        <v>605</v>
      </c>
      <c r="E3844" s="79" t="str">
        <f>+IF(C3844&lt;&gt;"",VLOOKUP(MID(C3844,18,5),NIVELES!$A$133:$B$213,2,0),"")</f>
        <v>EL_ORO</v>
      </c>
      <c r="F3844" s="80" t="s">
        <v>130</v>
      </c>
      <c r="G3844" s="81" t="str">
        <f>+IF(F3844&lt;&gt;"",VLOOKUP(F3844,NIVELES!$A$246:$C$464,3,0),"")</f>
        <v>SUR</v>
      </c>
      <c r="H3844" s="82" t="s">
        <v>1024</v>
      </c>
      <c r="I3844" s="78" t="s">
        <v>2201</v>
      </c>
      <c r="J3844" s="78" t="s">
        <v>2184</v>
      </c>
      <c r="K3844" s="78" t="s">
        <v>2185</v>
      </c>
      <c r="L3844" s="78" t="s">
        <v>2805</v>
      </c>
      <c r="M3844" s="78">
        <v>72</v>
      </c>
      <c r="N3844" s="78" t="s">
        <v>3526</v>
      </c>
      <c r="O3844" s="78" t="s">
        <v>2174</v>
      </c>
      <c r="P3844" s="82">
        <v>12</v>
      </c>
      <c r="Q3844" s="78" t="s">
        <v>3525</v>
      </c>
      <c r="R3844" s="82">
        <v>1</v>
      </c>
      <c r="S3844" s="82">
        <v>1</v>
      </c>
      <c r="T3844" s="82">
        <v>1</v>
      </c>
      <c r="U3844" s="82">
        <v>1</v>
      </c>
      <c r="V3844" s="82">
        <v>1</v>
      </c>
      <c r="W3844" s="82">
        <v>1</v>
      </c>
      <c r="X3844" s="82">
        <v>1</v>
      </c>
      <c r="Y3844" s="82">
        <v>1</v>
      </c>
      <c r="Z3844" s="82">
        <v>1</v>
      </c>
      <c r="AA3844" s="82">
        <v>1</v>
      </c>
      <c r="AB3844" s="82">
        <v>1</v>
      </c>
      <c r="AC3844" s="82">
        <v>1</v>
      </c>
      <c r="AD3844" s="85" t="str">
        <f>IF(A3844&lt;&gt;"",IF(D3844="DIRECCIÓN_DE_TRANSFERENCIAS","280 0031",VLOOKUP(C3844,NIVELES!$A$14:$B$105,2,0)),"")</f>
        <v>280 7210</v>
      </c>
      <c r="AE3844" s="86" t="s">
        <v>322</v>
      </c>
      <c r="AF3844" s="86" t="s">
        <v>543</v>
      </c>
      <c r="AG3844" s="79" t="str">
        <f>+IF(AF3844&lt;&gt;"",VLOOKUP(AF3844,NIVELES!$A$666:$B$673,2,0),"")</f>
        <v>DESARROLLO_INFANTIL</v>
      </c>
      <c r="AH3844" s="78" t="s">
        <v>322</v>
      </c>
      <c r="AI3844" s="79" t="str">
        <f>IF(AH3844&lt;&gt;"",VLOOKUP(CONCATENATE(AG3844,AH3844),NIVELES!$B$676:$C$745,2,0),"")</f>
        <v>Centros Infantiles Del Buen Vivir Atencion Directa -Funcionamiento Operación Y Atencion De Unidades</v>
      </c>
      <c r="AJ3844" s="78" t="s">
        <v>517</v>
      </c>
      <c r="AK3844" s="79" t="str">
        <f>+IF(AJ3844&lt;&gt;"",VLOOKUP(AJ3844,NIVELES!$A$816:$B$892,2,0),"")</f>
        <v>NO APLICA</v>
      </c>
      <c r="AL3844" s="78" t="s">
        <v>554</v>
      </c>
      <c r="AM3844" s="78">
        <v>530101</v>
      </c>
      <c r="AN3844" s="79" t="str">
        <f>IF(AM3844&lt;&gt;"",+VLOOKUP(AM3844,NIVELES!$A$1652:$B$2466,2,0),"")</f>
        <v>Agua Potable</v>
      </c>
      <c r="AO3844" s="87">
        <v>1434.06</v>
      </c>
      <c r="AP3844" s="88">
        <v>0</v>
      </c>
      <c r="AQ3844" s="88">
        <v>0</v>
      </c>
      <c r="AR3844" s="88">
        <v>119.51</v>
      </c>
      <c r="AS3844" s="88">
        <v>119.51</v>
      </c>
      <c r="AT3844" s="88">
        <v>119.51</v>
      </c>
      <c r="AU3844" s="88">
        <v>119.51</v>
      </c>
      <c r="AV3844" s="88">
        <v>119.51</v>
      </c>
      <c r="AW3844" s="88">
        <v>119.51</v>
      </c>
      <c r="AX3844" s="88">
        <v>119.51</v>
      </c>
      <c r="AY3844" s="88">
        <v>119.51</v>
      </c>
      <c r="AZ3844" s="88">
        <v>119.51</v>
      </c>
      <c r="BA3844" s="88">
        <v>358.47</v>
      </c>
      <c r="BB3844" s="89">
        <f t="shared" si="235"/>
        <v>1434.0600000000002</v>
      </c>
      <c r="BC3844" s="90" t="str">
        <f t="shared" si="234"/>
        <v>OK</v>
      </c>
      <c r="BD3844" s="91" t="str">
        <f t="shared" si="236"/>
        <v xml:space="preserve">                  </v>
      </c>
      <c r="BE3844" s="92">
        <f t="shared" si="237"/>
        <v>12</v>
      </c>
    </row>
    <row r="3845" spans="1:57" s="74" customFormat="1" ht="50.1" customHeight="1" x14ac:dyDescent="0.2">
      <c r="A3845" s="78" t="s">
        <v>55</v>
      </c>
      <c r="B3845" s="78" t="s">
        <v>65</v>
      </c>
      <c r="C3845" s="78" t="s">
        <v>33</v>
      </c>
      <c r="D3845" s="78" t="s">
        <v>605</v>
      </c>
      <c r="E3845" s="79" t="str">
        <f>+IF(C3845&lt;&gt;"",VLOOKUP(MID(C3845,18,5),NIVELES!$A$133:$B$213,2,0),"")</f>
        <v>EL_ORO</v>
      </c>
      <c r="F3845" s="80" t="s">
        <v>93</v>
      </c>
      <c r="G3845" s="81" t="str">
        <f>+IF(F3845&lt;&gt;"",VLOOKUP(F3845,NIVELES!$A$246:$C$464,3,0),"")</f>
        <v>SUR</v>
      </c>
      <c r="H3845" s="82" t="s">
        <v>1024</v>
      </c>
      <c r="I3845" s="78" t="s">
        <v>2201</v>
      </c>
      <c r="J3845" s="78" t="s">
        <v>2184</v>
      </c>
      <c r="K3845" s="78" t="s">
        <v>2185</v>
      </c>
      <c r="L3845" s="78" t="s">
        <v>2805</v>
      </c>
      <c r="M3845" s="78">
        <v>63</v>
      </c>
      <c r="N3845" s="78" t="s">
        <v>3524</v>
      </c>
      <c r="O3845" s="78" t="s">
        <v>2174</v>
      </c>
      <c r="P3845" s="82">
        <v>12</v>
      </c>
      <c r="Q3845" s="78" t="s">
        <v>3527</v>
      </c>
      <c r="R3845" s="82">
        <v>1</v>
      </c>
      <c r="S3845" s="82">
        <v>1</v>
      </c>
      <c r="T3845" s="82">
        <v>1</v>
      </c>
      <c r="U3845" s="82">
        <v>1</v>
      </c>
      <c r="V3845" s="82">
        <v>1</v>
      </c>
      <c r="W3845" s="82">
        <v>1</v>
      </c>
      <c r="X3845" s="82">
        <v>1</v>
      </c>
      <c r="Y3845" s="82">
        <v>1</v>
      </c>
      <c r="Z3845" s="82">
        <v>1</v>
      </c>
      <c r="AA3845" s="82">
        <v>1</v>
      </c>
      <c r="AB3845" s="82">
        <v>1</v>
      </c>
      <c r="AC3845" s="82">
        <v>1</v>
      </c>
      <c r="AD3845" s="85" t="str">
        <f>IF(A3845&lt;&gt;"",IF(D3845="DIRECCIÓN_DE_TRANSFERENCIAS","280 0031",VLOOKUP(C3845,NIVELES!$A$14:$B$105,2,0)),"")</f>
        <v>280 7210</v>
      </c>
      <c r="AE3845" s="86" t="s">
        <v>322</v>
      </c>
      <c r="AF3845" s="86" t="s">
        <v>543</v>
      </c>
      <c r="AG3845" s="79" t="str">
        <f>+IF(AF3845&lt;&gt;"",VLOOKUP(AF3845,NIVELES!$A$666:$B$673,2,0),"")</f>
        <v>DESARROLLO_INFANTIL</v>
      </c>
      <c r="AH3845" s="78" t="s">
        <v>322</v>
      </c>
      <c r="AI3845" s="79" t="str">
        <f>IF(AH3845&lt;&gt;"",VLOOKUP(CONCATENATE(AG3845,AH3845),NIVELES!$B$676:$C$745,2,0),"")</f>
        <v>Centros Infantiles Del Buen Vivir Atencion Directa -Funcionamiento Operación Y Atencion De Unidades</v>
      </c>
      <c r="AJ3845" s="78" t="s">
        <v>517</v>
      </c>
      <c r="AK3845" s="79" t="str">
        <f>+IF(AJ3845&lt;&gt;"",VLOOKUP(AJ3845,NIVELES!$A$816:$B$892,2,0),"")</f>
        <v>NO APLICA</v>
      </c>
      <c r="AL3845" s="78" t="s">
        <v>554</v>
      </c>
      <c r="AM3845" s="78">
        <v>530104</v>
      </c>
      <c r="AN3845" s="79" t="str">
        <f>IF(AM3845&lt;&gt;"",+VLOOKUP(AM3845,NIVELES!$A$1652:$B$2466,2,0),"")</f>
        <v>Energía Eléctrica</v>
      </c>
      <c r="AO3845" s="87">
        <v>1283.6400000000001</v>
      </c>
      <c r="AP3845" s="88">
        <v>0</v>
      </c>
      <c r="AQ3845" s="88">
        <v>292.81</v>
      </c>
      <c r="AR3845" s="88">
        <v>106.97</v>
      </c>
      <c r="AS3845" s="88">
        <v>106.97</v>
      </c>
      <c r="AT3845" s="88">
        <v>106.97</v>
      </c>
      <c r="AU3845" s="88">
        <v>106.97</v>
      </c>
      <c r="AV3845" s="88">
        <v>106.97</v>
      </c>
      <c r="AW3845" s="88">
        <v>106.97</v>
      </c>
      <c r="AX3845" s="88">
        <v>106.97</v>
      </c>
      <c r="AY3845" s="88">
        <v>106.97</v>
      </c>
      <c r="AZ3845" s="88">
        <v>106.97</v>
      </c>
      <c r="BA3845" s="88">
        <v>28.1</v>
      </c>
      <c r="BB3845" s="89">
        <f t="shared" si="235"/>
        <v>1283.6400000000001</v>
      </c>
      <c r="BC3845" s="90" t="str">
        <f t="shared" si="234"/>
        <v>OK</v>
      </c>
      <c r="BD3845" s="91" t="str">
        <f t="shared" si="236"/>
        <v xml:space="preserve">                  </v>
      </c>
      <c r="BE3845" s="92">
        <f t="shared" si="237"/>
        <v>12</v>
      </c>
    </row>
    <row r="3846" spans="1:57" s="74" customFormat="1" ht="50.1" customHeight="1" x14ac:dyDescent="0.2">
      <c r="A3846" s="78" t="s">
        <v>55</v>
      </c>
      <c r="B3846" s="78" t="s">
        <v>65</v>
      </c>
      <c r="C3846" s="78" t="s">
        <v>33</v>
      </c>
      <c r="D3846" s="78" t="s">
        <v>605</v>
      </c>
      <c r="E3846" s="79" t="str">
        <f>+IF(C3846&lt;&gt;"",VLOOKUP(MID(C3846,18,5),NIVELES!$A$133:$B$213,2,0),"")</f>
        <v>EL_ORO</v>
      </c>
      <c r="F3846" s="80" t="s">
        <v>130</v>
      </c>
      <c r="G3846" s="81" t="str">
        <f>+IF(F3846&lt;&gt;"",VLOOKUP(F3846,NIVELES!$A$246:$C$464,3,0),"")</f>
        <v>SUR</v>
      </c>
      <c r="H3846" s="82" t="s">
        <v>1024</v>
      </c>
      <c r="I3846" s="78" t="s">
        <v>2201</v>
      </c>
      <c r="J3846" s="78" t="s">
        <v>2184</v>
      </c>
      <c r="K3846" s="78" t="s">
        <v>2185</v>
      </c>
      <c r="L3846" s="78" t="s">
        <v>2805</v>
      </c>
      <c r="M3846" s="78">
        <v>72</v>
      </c>
      <c r="N3846" s="78" t="s">
        <v>3526</v>
      </c>
      <c r="O3846" s="78" t="s">
        <v>2174</v>
      </c>
      <c r="P3846" s="82">
        <v>12</v>
      </c>
      <c r="Q3846" s="78" t="s">
        <v>3527</v>
      </c>
      <c r="R3846" s="82">
        <v>1</v>
      </c>
      <c r="S3846" s="82">
        <v>1</v>
      </c>
      <c r="T3846" s="82">
        <v>1</v>
      </c>
      <c r="U3846" s="82">
        <v>1</v>
      </c>
      <c r="V3846" s="82">
        <v>1</v>
      </c>
      <c r="W3846" s="82">
        <v>1</v>
      </c>
      <c r="X3846" s="82">
        <v>1</v>
      </c>
      <c r="Y3846" s="82">
        <v>1</v>
      </c>
      <c r="Z3846" s="82">
        <v>1</v>
      </c>
      <c r="AA3846" s="82">
        <v>1</v>
      </c>
      <c r="AB3846" s="82">
        <v>1</v>
      </c>
      <c r="AC3846" s="82">
        <v>1</v>
      </c>
      <c r="AD3846" s="85" t="str">
        <f>IF(A3846&lt;&gt;"",IF(D3846="DIRECCIÓN_DE_TRANSFERENCIAS","280 0031",VLOOKUP(C3846,NIVELES!$A$14:$B$105,2,0)),"")</f>
        <v>280 7210</v>
      </c>
      <c r="AE3846" s="86" t="s">
        <v>322</v>
      </c>
      <c r="AF3846" s="86" t="s">
        <v>543</v>
      </c>
      <c r="AG3846" s="79" t="str">
        <f>+IF(AF3846&lt;&gt;"",VLOOKUP(AF3846,NIVELES!$A$666:$B$673,2,0),"")</f>
        <v>DESARROLLO_INFANTIL</v>
      </c>
      <c r="AH3846" s="78" t="s">
        <v>322</v>
      </c>
      <c r="AI3846" s="79" t="str">
        <f>IF(AH3846&lt;&gt;"",VLOOKUP(CONCATENATE(AG3846,AH3846),NIVELES!$B$676:$C$745,2,0),"")</f>
        <v>Centros Infantiles Del Buen Vivir Atencion Directa -Funcionamiento Operación Y Atencion De Unidades</v>
      </c>
      <c r="AJ3846" s="78" t="s">
        <v>517</v>
      </c>
      <c r="AK3846" s="79" t="str">
        <f>+IF(AJ3846&lt;&gt;"",VLOOKUP(AJ3846,NIVELES!$A$816:$B$892,2,0),"")</f>
        <v>NO APLICA</v>
      </c>
      <c r="AL3846" s="78" t="s">
        <v>554</v>
      </c>
      <c r="AM3846" s="78">
        <v>530104</v>
      </c>
      <c r="AN3846" s="79" t="str">
        <f>IF(AM3846&lt;&gt;"",+VLOOKUP(AM3846,NIVELES!$A$1652:$B$2466,2,0),"")</f>
        <v>Energía Eléctrica</v>
      </c>
      <c r="AO3846" s="87">
        <v>1283.6400000000001</v>
      </c>
      <c r="AP3846" s="88">
        <v>0</v>
      </c>
      <c r="AQ3846" s="88">
        <v>499.57</v>
      </c>
      <c r="AR3846" s="88">
        <v>106.97</v>
      </c>
      <c r="AS3846" s="88">
        <v>106.97</v>
      </c>
      <c r="AT3846" s="88">
        <v>106.97</v>
      </c>
      <c r="AU3846" s="88">
        <v>106.97</v>
      </c>
      <c r="AV3846" s="88">
        <v>106.97</v>
      </c>
      <c r="AW3846" s="88">
        <v>106.97</v>
      </c>
      <c r="AX3846" s="88">
        <v>106.97</v>
      </c>
      <c r="AY3846" s="88">
        <v>35.28</v>
      </c>
      <c r="AZ3846" s="88"/>
      <c r="BA3846" s="88"/>
      <c r="BB3846" s="89">
        <f t="shared" si="235"/>
        <v>1283.6400000000001</v>
      </c>
      <c r="BC3846" s="90" t="str">
        <f t="shared" si="234"/>
        <v>OK</v>
      </c>
      <c r="BD3846" s="91" t="str">
        <f t="shared" si="236"/>
        <v xml:space="preserve">                  </v>
      </c>
      <c r="BE3846" s="92">
        <f t="shared" si="237"/>
        <v>12</v>
      </c>
    </row>
    <row r="3847" spans="1:57" s="74" customFormat="1" ht="50.1" customHeight="1" x14ac:dyDescent="0.2">
      <c r="A3847" s="78" t="s">
        <v>55</v>
      </c>
      <c r="B3847" s="78" t="s">
        <v>65</v>
      </c>
      <c r="C3847" s="78" t="s">
        <v>33</v>
      </c>
      <c r="D3847" s="78" t="s">
        <v>605</v>
      </c>
      <c r="E3847" s="79" t="str">
        <f>+IF(C3847&lt;&gt;"",VLOOKUP(MID(C3847,18,5),NIVELES!$A$133:$B$213,2,0),"")</f>
        <v>EL_ORO</v>
      </c>
      <c r="F3847" s="80" t="s">
        <v>93</v>
      </c>
      <c r="G3847" s="81" t="str">
        <f>+IF(F3847&lt;&gt;"",VLOOKUP(F3847,NIVELES!$A$246:$C$464,3,0),"")</f>
        <v>SUR</v>
      </c>
      <c r="H3847" s="82" t="s">
        <v>1024</v>
      </c>
      <c r="I3847" s="78" t="s">
        <v>2201</v>
      </c>
      <c r="J3847" s="78" t="s">
        <v>2184</v>
      </c>
      <c r="K3847" s="78" t="s">
        <v>2185</v>
      </c>
      <c r="L3847" s="78" t="s">
        <v>2805</v>
      </c>
      <c r="M3847" s="78">
        <v>63</v>
      </c>
      <c r="N3847" s="78" t="s">
        <v>3524</v>
      </c>
      <c r="O3847" s="78" t="s">
        <v>2174</v>
      </c>
      <c r="P3847" s="82">
        <v>12</v>
      </c>
      <c r="Q3847" s="78" t="s">
        <v>3528</v>
      </c>
      <c r="R3847" s="82">
        <v>1</v>
      </c>
      <c r="S3847" s="82">
        <v>1</v>
      </c>
      <c r="T3847" s="82">
        <v>1</v>
      </c>
      <c r="U3847" s="82">
        <v>1</v>
      </c>
      <c r="V3847" s="82">
        <v>1</v>
      </c>
      <c r="W3847" s="82">
        <v>1</v>
      </c>
      <c r="X3847" s="82">
        <v>1</v>
      </c>
      <c r="Y3847" s="82">
        <v>1</v>
      </c>
      <c r="Z3847" s="82">
        <v>1</v>
      </c>
      <c r="AA3847" s="82">
        <v>1</v>
      </c>
      <c r="AB3847" s="82">
        <v>1</v>
      </c>
      <c r="AC3847" s="82">
        <v>1</v>
      </c>
      <c r="AD3847" s="85" t="str">
        <f>IF(A3847&lt;&gt;"",IF(D3847="DIRECCIÓN_DE_TRANSFERENCIAS","280 0031",VLOOKUP(C3847,NIVELES!$A$14:$B$105,2,0)),"")</f>
        <v>280 7210</v>
      </c>
      <c r="AE3847" s="86" t="s">
        <v>322</v>
      </c>
      <c r="AF3847" s="86" t="s">
        <v>543</v>
      </c>
      <c r="AG3847" s="79" t="str">
        <f>+IF(AF3847&lt;&gt;"",VLOOKUP(AF3847,NIVELES!$A$666:$B$673,2,0),"")</f>
        <v>DESARROLLO_INFANTIL</v>
      </c>
      <c r="AH3847" s="78" t="s">
        <v>322</v>
      </c>
      <c r="AI3847" s="79" t="str">
        <f>IF(AH3847&lt;&gt;"",VLOOKUP(CONCATENATE(AG3847,AH3847),NIVELES!$B$676:$C$745,2,0),"")</f>
        <v>Centros Infantiles Del Buen Vivir Atencion Directa -Funcionamiento Operación Y Atencion De Unidades</v>
      </c>
      <c r="AJ3847" s="78" t="s">
        <v>517</v>
      </c>
      <c r="AK3847" s="79" t="str">
        <f>+IF(AJ3847&lt;&gt;"",VLOOKUP(AJ3847,NIVELES!$A$816:$B$892,2,0),"")</f>
        <v>NO APLICA</v>
      </c>
      <c r="AL3847" s="78" t="s">
        <v>554</v>
      </c>
      <c r="AM3847" s="78">
        <v>530105</v>
      </c>
      <c r="AN3847" s="79" t="str">
        <f>IF(AM3847&lt;&gt;"",+VLOOKUP(AM3847,NIVELES!$A$1652:$B$2466,2,0),"")</f>
        <v>Telecomunicaciones</v>
      </c>
      <c r="AO3847" s="87">
        <v>1525.8</v>
      </c>
      <c r="AP3847" s="88">
        <v>0</v>
      </c>
      <c r="AQ3847" s="88">
        <v>310.11</v>
      </c>
      <c r="AR3847" s="88">
        <v>127.15</v>
      </c>
      <c r="AS3847" s="88">
        <v>127.15</v>
      </c>
      <c r="AT3847" s="88">
        <v>127.15</v>
      </c>
      <c r="AU3847" s="88">
        <v>127.15</v>
      </c>
      <c r="AV3847" s="88">
        <v>127.15</v>
      </c>
      <c r="AW3847" s="88">
        <v>127.15</v>
      </c>
      <c r="AX3847" s="88">
        <v>127.15</v>
      </c>
      <c r="AY3847" s="88">
        <v>127.15</v>
      </c>
      <c r="AZ3847" s="88">
        <v>127.15</v>
      </c>
      <c r="BA3847" s="88">
        <v>71.34</v>
      </c>
      <c r="BB3847" s="89">
        <f t="shared" si="235"/>
        <v>1525.8000000000002</v>
      </c>
      <c r="BC3847" s="90" t="str">
        <f t="shared" ref="BC3847:BC3910" si="238">IF(A3847&lt;&gt;"",IF(AO3847&lt;&gt;"",IF(AO3847=BB3847,"OK",AO3847-BB3847),IF(AND(AO3847="",BB3847=""),"",AO3847-BB3847))," ")</f>
        <v>OK</v>
      </c>
      <c r="BD3847" s="91" t="str">
        <f t="shared" si="236"/>
        <v xml:space="preserve">                  </v>
      </c>
      <c r="BE3847" s="92">
        <f t="shared" si="237"/>
        <v>12</v>
      </c>
    </row>
    <row r="3848" spans="1:57" s="74" customFormat="1" ht="50.1" customHeight="1" x14ac:dyDescent="0.2">
      <c r="A3848" s="78" t="s">
        <v>55</v>
      </c>
      <c r="B3848" s="78" t="s">
        <v>65</v>
      </c>
      <c r="C3848" s="78" t="s">
        <v>33</v>
      </c>
      <c r="D3848" s="78" t="s">
        <v>605</v>
      </c>
      <c r="E3848" s="79" t="str">
        <f>+IF(C3848&lt;&gt;"",VLOOKUP(MID(C3848,18,5),NIVELES!$A$133:$B$213,2,0),"")</f>
        <v>EL_ORO</v>
      </c>
      <c r="F3848" s="80" t="s">
        <v>130</v>
      </c>
      <c r="G3848" s="81" t="str">
        <f>+IF(F3848&lt;&gt;"",VLOOKUP(F3848,NIVELES!$A$246:$C$464,3,0),"")</f>
        <v>SUR</v>
      </c>
      <c r="H3848" s="82" t="s">
        <v>1024</v>
      </c>
      <c r="I3848" s="78" t="s">
        <v>2201</v>
      </c>
      <c r="J3848" s="78" t="s">
        <v>2184</v>
      </c>
      <c r="K3848" s="78" t="s">
        <v>2185</v>
      </c>
      <c r="L3848" s="78" t="s">
        <v>2805</v>
      </c>
      <c r="M3848" s="78">
        <v>72</v>
      </c>
      <c r="N3848" s="78" t="s">
        <v>3526</v>
      </c>
      <c r="O3848" s="78" t="s">
        <v>2174</v>
      </c>
      <c r="P3848" s="82">
        <v>12</v>
      </c>
      <c r="Q3848" s="78" t="s">
        <v>3528</v>
      </c>
      <c r="R3848" s="82">
        <v>1</v>
      </c>
      <c r="S3848" s="82">
        <v>1</v>
      </c>
      <c r="T3848" s="82">
        <v>1</v>
      </c>
      <c r="U3848" s="82">
        <v>1</v>
      </c>
      <c r="V3848" s="82">
        <v>1</v>
      </c>
      <c r="W3848" s="82">
        <v>1</v>
      </c>
      <c r="X3848" s="82">
        <v>1</v>
      </c>
      <c r="Y3848" s="82">
        <v>1</v>
      </c>
      <c r="Z3848" s="82">
        <v>1</v>
      </c>
      <c r="AA3848" s="82">
        <v>1</v>
      </c>
      <c r="AB3848" s="82">
        <v>1</v>
      </c>
      <c r="AC3848" s="82">
        <v>1</v>
      </c>
      <c r="AD3848" s="85" t="str">
        <f>IF(A3848&lt;&gt;"",IF(D3848="DIRECCIÓN_DE_TRANSFERENCIAS","280 0031",VLOOKUP(C3848,NIVELES!$A$14:$B$105,2,0)),"")</f>
        <v>280 7210</v>
      </c>
      <c r="AE3848" s="86" t="s">
        <v>322</v>
      </c>
      <c r="AF3848" s="86" t="s">
        <v>543</v>
      </c>
      <c r="AG3848" s="79" t="str">
        <f>+IF(AF3848&lt;&gt;"",VLOOKUP(AF3848,NIVELES!$A$666:$B$673,2,0),"")</f>
        <v>DESARROLLO_INFANTIL</v>
      </c>
      <c r="AH3848" s="78" t="s">
        <v>322</v>
      </c>
      <c r="AI3848" s="79" t="str">
        <f>IF(AH3848&lt;&gt;"",VLOOKUP(CONCATENATE(AG3848,AH3848),NIVELES!$B$676:$C$745,2,0),"")</f>
        <v>Centros Infantiles Del Buen Vivir Atencion Directa -Funcionamiento Operación Y Atencion De Unidades</v>
      </c>
      <c r="AJ3848" s="78" t="s">
        <v>517</v>
      </c>
      <c r="AK3848" s="79" t="str">
        <f>+IF(AJ3848&lt;&gt;"",VLOOKUP(AJ3848,NIVELES!$A$816:$B$892,2,0),"")</f>
        <v>NO APLICA</v>
      </c>
      <c r="AL3848" s="78" t="s">
        <v>554</v>
      </c>
      <c r="AM3848" s="78">
        <v>530105</v>
      </c>
      <c r="AN3848" s="79" t="str">
        <f>IF(AM3848&lt;&gt;"",+VLOOKUP(AM3848,NIVELES!$A$1652:$B$2466,2,0),"")</f>
        <v>Telecomunicaciones</v>
      </c>
      <c r="AO3848" s="87">
        <v>1525.8</v>
      </c>
      <c r="AP3848" s="88">
        <v>0</v>
      </c>
      <c r="AQ3848" s="88">
        <v>307.18</v>
      </c>
      <c r="AR3848" s="88">
        <v>127.15</v>
      </c>
      <c r="AS3848" s="88">
        <v>127.15</v>
      </c>
      <c r="AT3848" s="88">
        <v>127.15</v>
      </c>
      <c r="AU3848" s="88">
        <v>127.15</v>
      </c>
      <c r="AV3848" s="88">
        <v>127.15</v>
      </c>
      <c r="AW3848" s="88">
        <v>127.15</v>
      </c>
      <c r="AX3848" s="88">
        <v>127.15</v>
      </c>
      <c r="AY3848" s="88">
        <v>127.15</v>
      </c>
      <c r="AZ3848" s="88">
        <v>127.15</v>
      </c>
      <c r="BA3848" s="88">
        <v>74.27</v>
      </c>
      <c r="BB3848" s="89">
        <f t="shared" ref="BB3848:BB3911" si="239">SUBTOTAL(9,AP3848:BA3848)</f>
        <v>1525.8000000000002</v>
      </c>
      <c r="BC3848" s="90" t="str">
        <f t="shared" si="238"/>
        <v>OK</v>
      </c>
      <c r="BD3848" s="91" t="str">
        <f t="shared" ref="BD3848:BD3911" si="240">IF(A3848&lt;&gt;"",IF(A3848="","Escoger Nivel 0",)&amp;" "&amp;(IF(B3848="","Escoger Nivel  1",)&amp;" "&amp;(IF(C3848="","Escoger Nivel 2",)&amp;" "&amp;(IF(D3848="","Escoger Nivel 3",)&amp;" "&amp;(IF(F3848="","Escoger Cantón",)&amp;" "&amp;(IF(I3848="","Escoger Obj. Estratégico Institucional N1",)&amp;" "&amp;(IF(J3848="","Escoger Obj. Especifico N2",)&amp;" "&amp;(IF(K3848="","Escoger Obj. Operativo N4",)&amp;" "&amp;(IF(L3848=""," Llenar Modalidad de Servicio ",)&amp;""&amp;(IF(M3848=""," Llenar Meta de Cobertura ",)&amp;" "&amp;(IF(N3848="","Llenar Indicador",)&amp;" "&amp;(IF(O3848="","Llenar Actividad PAPP",)&amp;" "&amp;(IF(P3848="","Llenar Metas",)&amp;" "&amp;(IF(Q3848="","Llenar Indicador",)&amp;" "&amp;(IF(AF3848="","Escoger Nro. programa",)&amp;" "&amp;(IF(AH3848="","Escoger Nro. Actividad e-Sigef",)&amp;" "&amp;(IF(AK3848="","Escoger direccionamiento de gasto",)&amp;" "&amp;(IF(AL3848="","Escoger Grupo de Gasto",)&amp;" "&amp;(IF(AM3848="","Escoger Item Presupuestario",)&amp;" "&amp;(IF(AO3848="","Llenar valor de actividad",))))))))))))))))))))," ")</f>
        <v xml:space="preserve">                  </v>
      </c>
      <c r="BE3848" s="92">
        <f t="shared" si="237"/>
        <v>12</v>
      </c>
    </row>
    <row r="3849" spans="1:57" s="74" customFormat="1" ht="50.1" customHeight="1" x14ac:dyDescent="0.2">
      <c r="A3849" s="78" t="s">
        <v>55</v>
      </c>
      <c r="B3849" s="78" t="s">
        <v>65</v>
      </c>
      <c r="C3849" s="78" t="s">
        <v>33</v>
      </c>
      <c r="D3849" s="78" t="s">
        <v>605</v>
      </c>
      <c r="E3849" s="79" t="str">
        <f>+IF(C3849&lt;&gt;"",VLOOKUP(MID(C3849,18,5),NIVELES!$A$133:$B$213,2,0),"")</f>
        <v>EL_ORO</v>
      </c>
      <c r="F3849" s="80" t="s">
        <v>93</v>
      </c>
      <c r="G3849" s="81" t="str">
        <f>+IF(F3849&lt;&gt;"",VLOOKUP(F3849,NIVELES!$A$246:$C$464,3,0),"")</f>
        <v>SUR</v>
      </c>
      <c r="H3849" s="82" t="s">
        <v>1024</v>
      </c>
      <c r="I3849" s="78" t="s">
        <v>2201</v>
      </c>
      <c r="J3849" s="78" t="s">
        <v>2184</v>
      </c>
      <c r="K3849" s="78" t="s">
        <v>2185</v>
      </c>
      <c r="L3849" s="78" t="s">
        <v>2805</v>
      </c>
      <c r="M3849" s="78">
        <v>63</v>
      </c>
      <c r="N3849" s="78" t="s">
        <v>3524</v>
      </c>
      <c r="O3849" s="78" t="s">
        <v>3529</v>
      </c>
      <c r="P3849" s="82">
        <v>1</v>
      </c>
      <c r="Q3849" s="78" t="s">
        <v>1989</v>
      </c>
      <c r="R3849" s="82"/>
      <c r="S3849" s="82"/>
      <c r="T3849" s="82"/>
      <c r="U3849" s="82">
        <v>1</v>
      </c>
      <c r="V3849" s="82"/>
      <c r="W3849" s="82"/>
      <c r="X3849" s="82"/>
      <c r="Y3849" s="82"/>
      <c r="Z3849" s="82"/>
      <c r="AA3849" s="82"/>
      <c r="AB3849" s="82"/>
      <c r="AC3849" s="82"/>
      <c r="AD3849" s="85" t="str">
        <f>IF(A3849&lt;&gt;"",IF(D3849="DIRECCIÓN_DE_TRANSFERENCIAS","280 0031",VLOOKUP(C3849,NIVELES!$A$14:$B$105,2,0)),"")</f>
        <v>280 7210</v>
      </c>
      <c r="AE3849" s="86" t="s">
        <v>322</v>
      </c>
      <c r="AF3849" s="86" t="s">
        <v>543</v>
      </c>
      <c r="AG3849" s="79" t="str">
        <f>+IF(AF3849&lt;&gt;"",VLOOKUP(AF3849,NIVELES!$A$666:$B$673,2,0),"")</f>
        <v>DESARROLLO_INFANTIL</v>
      </c>
      <c r="AH3849" s="78" t="s">
        <v>322</v>
      </c>
      <c r="AI3849" s="79" t="str">
        <f>IF(AH3849&lt;&gt;"",VLOOKUP(CONCATENATE(AG3849,AH3849),NIVELES!$B$676:$C$745,2,0),"")</f>
        <v>Centros Infantiles Del Buen Vivir Atencion Directa -Funcionamiento Operación Y Atencion De Unidades</v>
      </c>
      <c r="AJ3849" s="78" t="s">
        <v>517</v>
      </c>
      <c r="AK3849" s="79" t="str">
        <f>+IF(AJ3849&lt;&gt;"",VLOOKUP(AJ3849,NIVELES!$A$816:$B$892,2,0),"")</f>
        <v>NO APLICA</v>
      </c>
      <c r="AL3849" s="78" t="s">
        <v>554</v>
      </c>
      <c r="AM3849" s="78">
        <v>530203</v>
      </c>
      <c r="AN3849" s="79" t="str">
        <f>IF(AM3849&lt;&gt;"",+VLOOKUP(AM3849,NIVELES!$A$1652:$B$2466,2,0),"")</f>
        <v>Almacenamiento, Embalaje, Envase y Recarga de Extintores</v>
      </c>
      <c r="AO3849" s="87">
        <v>0</v>
      </c>
      <c r="AP3849" s="88">
        <v>0</v>
      </c>
      <c r="AQ3849" s="88">
        <v>0</v>
      </c>
      <c r="AR3849" s="88">
        <v>0</v>
      </c>
      <c r="AS3849" s="88">
        <v>0</v>
      </c>
      <c r="AT3849" s="88">
        <v>0</v>
      </c>
      <c r="AU3849" s="88">
        <v>0</v>
      </c>
      <c r="AV3849" s="88">
        <v>0</v>
      </c>
      <c r="AW3849" s="88">
        <v>0</v>
      </c>
      <c r="AX3849" s="88">
        <v>0</v>
      </c>
      <c r="AY3849" s="88">
        <v>0</v>
      </c>
      <c r="AZ3849" s="88">
        <v>0</v>
      </c>
      <c r="BA3849" s="88">
        <v>0</v>
      </c>
      <c r="BB3849" s="89">
        <f t="shared" si="239"/>
        <v>0</v>
      </c>
      <c r="BC3849" s="90" t="str">
        <f t="shared" si="238"/>
        <v>OK</v>
      </c>
      <c r="BD3849" s="91" t="str">
        <f t="shared" si="240"/>
        <v xml:space="preserve">                  </v>
      </c>
      <c r="BE3849" s="92">
        <f t="shared" ref="BE3849:BE3912" si="241">SUBTOTAL(9,R3849:AC3849)</f>
        <v>1</v>
      </c>
    </row>
    <row r="3850" spans="1:57" s="74" customFormat="1" ht="50.1" customHeight="1" x14ac:dyDescent="0.2">
      <c r="A3850" s="78" t="s">
        <v>55</v>
      </c>
      <c r="B3850" s="78" t="s">
        <v>65</v>
      </c>
      <c r="C3850" s="78" t="s">
        <v>33</v>
      </c>
      <c r="D3850" s="78" t="s">
        <v>605</v>
      </c>
      <c r="E3850" s="79" t="str">
        <f>+IF(C3850&lt;&gt;"",VLOOKUP(MID(C3850,18,5),NIVELES!$A$133:$B$213,2,0),"")</f>
        <v>EL_ORO</v>
      </c>
      <c r="F3850" s="80" t="s">
        <v>130</v>
      </c>
      <c r="G3850" s="81" t="str">
        <f>+IF(F3850&lt;&gt;"",VLOOKUP(F3850,NIVELES!$A$246:$C$464,3,0),"")</f>
        <v>SUR</v>
      </c>
      <c r="H3850" s="82" t="s">
        <v>1024</v>
      </c>
      <c r="I3850" s="78" t="s">
        <v>2201</v>
      </c>
      <c r="J3850" s="78" t="s">
        <v>2184</v>
      </c>
      <c r="K3850" s="78" t="s">
        <v>2185</v>
      </c>
      <c r="L3850" s="78" t="s">
        <v>2805</v>
      </c>
      <c r="M3850" s="78">
        <v>72</v>
      </c>
      <c r="N3850" s="78" t="s">
        <v>3526</v>
      </c>
      <c r="O3850" s="78" t="s">
        <v>3530</v>
      </c>
      <c r="P3850" s="82">
        <v>1</v>
      </c>
      <c r="Q3850" s="78" t="s">
        <v>1989</v>
      </c>
      <c r="R3850" s="82"/>
      <c r="S3850" s="82"/>
      <c r="T3850" s="82"/>
      <c r="U3850" s="82">
        <v>1</v>
      </c>
      <c r="V3850" s="82"/>
      <c r="W3850" s="82"/>
      <c r="X3850" s="82"/>
      <c r="Y3850" s="82"/>
      <c r="Z3850" s="82"/>
      <c r="AA3850" s="82"/>
      <c r="AB3850" s="82"/>
      <c r="AC3850" s="82"/>
      <c r="AD3850" s="85" t="str">
        <f>IF(A3850&lt;&gt;"",IF(D3850="DIRECCIÓN_DE_TRANSFERENCIAS","280 0031",VLOOKUP(C3850,NIVELES!$A$14:$B$105,2,0)),"")</f>
        <v>280 7210</v>
      </c>
      <c r="AE3850" s="86" t="s">
        <v>322</v>
      </c>
      <c r="AF3850" s="86" t="s">
        <v>543</v>
      </c>
      <c r="AG3850" s="79" t="str">
        <f>+IF(AF3850&lt;&gt;"",VLOOKUP(AF3850,NIVELES!$A$666:$B$673,2,0),"")</f>
        <v>DESARROLLO_INFANTIL</v>
      </c>
      <c r="AH3850" s="78" t="s">
        <v>322</v>
      </c>
      <c r="AI3850" s="79" t="str">
        <f>IF(AH3850&lt;&gt;"",VLOOKUP(CONCATENATE(AG3850,AH3850),NIVELES!$B$676:$C$745,2,0),"")</f>
        <v>Centros Infantiles Del Buen Vivir Atencion Directa -Funcionamiento Operación Y Atencion De Unidades</v>
      </c>
      <c r="AJ3850" s="78" t="s">
        <v>517</v>
      </c>
      <c r="AK3850" s="79" t="str">
        <f>+IF(AJ3850&lt;&gt;"",VLOOKUP(AJ3850,NIVELES!$A$816:$B$892,2,0),"")</f>
        <v>NO APLICA</v>
      </c>
      <c r="AL3850" s="78" t="s">
        <v>554</v>
      </c>
      <c r="AM3850" s="78">
        <v>530203</v>
      </c>
      <c r="AN3850" s="79" t="str">
        <f>IF(AM3850&lt;&gt;"",+VLOOKUP(AM3850,NIVELES!$A$1652:$B$2466,2,0),"")</f>
        <v>Almacenamiento, Embalaje, Envase y Recarga de Extintores</v>
      </c>
      <c r="AO3850" s="87">
        <v>0</v>
      </c>
      <c r="AP3850" s="88">
        <v>0</v>
      </c>
      <c r="AQ3850" s="88">
        <v>0</v>
      </c>
      <c r="AR3850" s="88">
        <v>0</v>
      </c>
      <c r="AS3850" s="88">
        <v>0</v>
      </c>
      <c r="AT3850" s="88">
        <v>0</v>
      </c>
      <c r="AU3850" s="88">
        <v>0</v>
      </c>
      <c r="AV3850" s="88">
        <v>0</v>
      </c>
      <c r="AW3850" s="88">
        <v>0</v>
      </c>
      <c r="AX3850" s="88">
        <v>0</v>
      </c>
      <c r="AY3850" s="88">
        <v>0</v>
      </c>
      <c r="AZ3850" s="88">
        <v>0</v>
      </c>
      <c r="BA3850" s="88">
        <v>0</v>
      </c>
      <c r="BB3850" s="89">
        <f t="shared" si="239"/>
        <v>0</v>
      </c>
      <c r="BC3850" s="90" t="str">
        <f t="shared" si="238"/>
        <v>OK</v>
      </c>
      <c r="BD3850" s="91" t="str">
        <f t="shared" si="240"/>
        <v xml:space="preserve">                  </v>
      </c>
      <c r="BE3850" s="92">
        <f t="shared" si="241"/>
        <v>1</v>
      </c>
    </row>
    <row r="3851" spans="1:57" s="74" customFormat="1" ht="50.1" customHeight="1" x14ac:dyDescent="0.2">
      <c r="A3851" s="78" t="s">
        <v>55</v>
      </c>
      <c r="B3851" s="78" t="s">
        <v>65</v>
      </c>
      <c r="C3851" s="78" t="s">
        <v>33</v>
      </c>
      <c r="D3851" s="78" t="s">
        <v>605</v>
      </c>
      <c r="E3851" s="79" t="str">
        <f>+IF(C3851&lt;&gt;"",VLOOKUP(MID(C3851,18,5),NIVELES!$A$133:$B$213,2,0),"")</f>
        <v>EL_ORO</v>
      </c>
      <c r="F3851" s="80" t="s">
        <v>93</v>
      </c>
      <c r="G3851" s="81" t="str">
        <f>+IF(F3851&lt;&gt;"",VLOOKUP(F3851,NIVELES!$A$246:$C$464,3,0),"")</f>
        <v>SUR</v>
      </c>
      <c r="H3851" s="82" t="s">
        <v>1024</v>
      </c>
      <c r="I3851" s="78" t="s">
        <v>2201</v>
      </c>
      <c r="J3851" s="78" t="s">
        <v>2184</v>
      </c>
      <c r="K3851" s="78" t="s">
        <v>2185</v>
      </c>
      <c r="L3851" s="78" t="s">
        <v>2805</v>
      </c>
      <c r="M3851" s="78">
        <v>63</v>
      </c>
      <c r="N3851" s="78" t="s">
        <v>3524</v>
      </c>
      <c r="O3851" s="78" t="s">
        <v>3531</v>
      </c>
      <c r="P3851" s="82">
        <v>1</v>
      </c>
      <c r="Q3851" s="78" t="s">
        <v>3532</v>
      </c>
      <c r="R3851" s="82"/>
      <c r="S3851" s="82">
        <v>1</v>
      </c>
      <c r="T3851" s="82"/>
      <c r="U3851" s="82"/>
      <c r="V3851" s="82"/>
      <c r="W3851" s="82"/>
      <c r="X3851" s="82"/>
      <c r="Y3851" s="82"/>
      <c r="Z3851" s="82"/>
      <c r="AA3851" s="82"/>
      <c r="AB3851" s="82"/>
      <c r="AC3851" s="82"/>
      <c r="AD3851" s="85" t="str">
        <f>IF(A3851&lt;&gt;"",IF(D3851="DIRECCIÓN_DE_TRANSFERENCIAS","280 0031",VLOOKUP(C3851,NIVELES!$A$14:$B$105,2,0)),"")</f>
        <v>280 7210</v>
      </c>
      <c r="AE3851" s="86" t="s">
        <v>322</v>
      </c>
      <c r="AF3851" s="86" t="s">
        <v>543</v>
      </c>
      <c r="AG3851" s="79" t="str">
        <f>+IF(AF3851&lt;&gt;"",VLOOKUP(AF3851,NIVELES!$A$666:$B$673,2,0),"")</f>
        <v>DESARROLLO_INFANTIL</v>
      </c>
      <c r="AH3851" s="78" t="s">
        <v>322</v>
      </c>
      <c r="AI3851" s="79" t="str">
        <f>IF(AH3851&lt;&gt;"",VLOOKUP(CONCATENATE(AG3851,AH3851),NIVELES!$B$676:$C$745,2,0),"")</f>
        <v>Centros Infantiles Del Buen Vivir Atencion Directa -Funcionamiento Operación Y Atencion De Unidades</v>
      </c>
      <c r="AJ3851" s="78" t="s">
        <v>517</v>
      </c>
      <c r="AK3851" s="79" t="str">
        <f>+IF(AJ3851&lt;&gt;"",VLOOKUP(AJ3851,NIVELES!$A$816:$B$892,2,0),"")</f>
        <v>NO APLICA</v>
      </c>
      <c r="AL3851" s="78" t="s">
        <v>554</v>
      </c>
      <c r="AM3851" s="78">
        <v>530208</v>
      </c>
      <c r="AN3851" s="79" t="str">
        <f>IF(AM3851&lt;&gt;"",+VLOOKUP(AM3851,NIVELES!$A$1652:$B$2466,2,0),"")</f>
        <v>Servicio de Seguridad y Vigilancia</v>
      </c>
      <c r="AO3851" s="87">
        <v>0</v>
      </c>
      <c r="AP3851" s="88">
        <v>0</v>
      </c>
      <c r="AQ3851" s="88">
        <v>0</v>
      </c>
      <c r="AR3851" s="88">
        <v>0</v>
      </c>
      <c r="AS3851" s="88">
        <v>0</v>
      </c>
      <c r="AT3851" s="88">
        <v>0</v>
      </c>
      <c r="AU3851" s="88">
        <v>0</v>
      </c>
      <c r="AV3851" s="88">
        <v>0</v>
      </c>
      <c r="AW3851" s="88">
        <v>0</v>
      </c>
      <c r="AX3851" s="88">
        <v>0</v>
      </c>
      <c r="AY3851" s="88">
        <v>0</v>
      </c>
      <c r="AZ3851" s="88">
        <v>0</v>
      </c>
      <c r="BA3851" s="88">
        <v>0</v>
      </c>
      <c r="BB3851" s="89">
        <f t="shared" si="239"/>
        <v>0</v>
      </c>
      <c r="BC3851" s="90" t="str">
        <f t="shared" si="238"/>
        <v>OK</v>
      </c>
      <c r="BD3851" s="91" t="str">
        <f t="shared" si="240"/>
        <v xml:space="preserve">                  </v>
      </c>
      <c r="BE3851" s="92">
        <f t="shared" si="241"/>
        <v>1</v>
      </c>
    </row>
    <row r="3852" spans="1:57" s="74" customFormat="1" ht="50.1" customHeight="1" x14ac:dyDescent="0.2">
      <c r="A3852" s="78" t="s">
        <v>55</v>
      </c>
      <c r="B3852" s="78" t="s">
        <v>65</v>
      </c>
      <c r="C3852" s="78" t="s">
        <v>33</v>
      </c>
      <c r="D3852" s="78" t="s">
        <v>605</v>
      </c>
      <c r="E3852" s="79" t="str">
        <f>+IF(C3852&lt;&gt;"",VLOOKUP(MID(C3852,18,5),NIVELES!$A$133:$B$213,2,0),"")</f>
        <v>EL_ORO</v>
      </c>
      <c r="F3852" s="80" t="s">
        <v>130</v>
      </c>
      <c r="G3852" s="81" t="str">
        <f>+IF(F3852&lt;&gt;"",VLOOKUP(F3852,NIVELES!$A$246:$C$464,3,0),"")</f>
        <v>SUR</v>
      </c>
      <c r="H3852" s="82" t="s">
        <v>1024</v>
      </c>
      <c r="I3852" s="78" t="s">
        <v>2201</v>
      </c>
      <c r="J3852" s="78" t="s">
        <v>2184</v>
      </c>
      <c r="K3852" s="78" t="s">
        <v>2185</v>
      </c>
      <c r="L3852" s="78" t="s">
        <v>2805</v>
      </c>
      <c r="M3852" s="78">
        <v>72</v>
      </c>
      <c r="N3852" s="78" t="s">
        <v>3526</v>
      </c>
      <c r="O3852" s="78" t="s">
        <v>3533</v>
      </c>
      <c r="P3852" s="82">
        <v>1</v>
      </c>
      <c r="Q3852" s="78" t="s">
        <v>3532</v>
      </c>
      <c r="R3852" s="82"/>
      <c r="S3852" s="82">
        <v>1</v>
      </c>
      <c r="T3852" s="82"/>
      <c r="U3852" s="82"/>
      <c r="V3852" s="82"/>
      <c r="W3852" s="82"/>
      <c r="X3852" s="82"/>
      <c r="Y3852" s="82"/>
      <c r="Z3852" s="82"/>
      <c r="AA3852" s="82"/>
      <c r="AB3852" s="82"/>
      <c r="AC3852" s="82"/>
      <c r="AD3852" s="85" t="str">
        <f>IF(A3852&lt;&gt;"",IF(D3852="DIRECCIÓN_DE_TRANSFERENCIAS","280 0031",VLOOKUP(C3852,NIVELES!$A$14:$B$105,2,0)),"")</f>
        <v>280 7210</v>
      </c>
      <c r="AE3852" s="86" t="s">
        <v>322</v>
      </c>
      <c r="AF3852" s="86" t="s">
        <v>543</v>
      </c>
      <c r="AG3852" s="79" t="str">
        <f>+IF(AF3852&lt;&gt;"",VLOOKUP(AF3852,NIVELES!$A$666:$B$673,2,0),"")</f>
        <v>DESARROLLO_INFANTIL</v>
      </c>
      <c r="AH3852" s="78" t="s">
        <v>322</v>
      </c>
      <c r="AI3852" s="79" t="str">
        <f>IF(AH3852&lt;&gt;"",VLOOKUP(CONCATENATE(AG3852,AH3852),NIVELES!$B$676:$C$745,2,0),"")</f>
        <v>Centros Infantiles Del Buen Vivir Atencion Directa -Funcionamiento Operación Y Atencion De Unidades</v>
      </c>
      <c r="AJ3852" s="78" t="s">
        <v>517</v>
      </c>
      <c r="AK3852" s="79" t="str">
        <f>+IF(AJ3852&lt;&gt;"",VLOOKUP(AJ3852,NIVELES!$A$816:$B$892,2,0),"")</f>
        <v>NO APLICA</v>
      </c>
      <c r="AL3852" s="78" t="s">
        <v>554</v>
      </c>
      <c r="AM3852" s="78">
        <v>530208</v>
      </c>
      <c r="AN3852" s="79" t="str">
        <f>IF(AM3852&lt;&gt;"",+VLOOKUP(AM3852,NIVELES!$A$1652:$B$2466,2,0),"")</f>
        <v>Servicio de Seguridad y Vigilancia</v>
      </c>
      <c r="AO3852" s="87">
        <v>0</v>
      </c>
      <c r="AP3852" s="88">
        <v>0</v>
      </c>
      <c r="AQ3852" s="88">
        <v>0</v>
      </c>
      <c r="AR3852" s="88">
        <v>0</v>
      </c>
      <c r="AS3852" s="88">
        <v>0</v>
      </c>
      <c r="AT3852" s="88">
        <v>0</v>
      </c>
      <c r="AU3852" s="88">
        <v>0</v>
      </c>
      <c r="AV3852" s="88">
        <v>0</v>
      </c>
      <c r="AW3852" s="88">
        <v>0</v>
      </c>
      <c r="AX3852" s="88">
        <v>0</v>
      </c>
      <c r="AY3852" s="88">
        <v>0</v>
      </c>
      <c r="AZ3852" s="88">
        <v>0</v>
      </c>
      <c r="BA3852" s="88">
        <v>0</v>
      </c>
      <c r="BB3852" s="89">
        <f t="shared" si="239"/>
        <v>0</v>
      </c>
      <c r="BC3852" s="90" t="str">
        <f t="shared" si="238"/>
        <v>OK</v>
      </c>
      <c r="BD3852" s="91" t="str">
        <f t="shared" si="240"/>
        <v xml:space="preserve">                  </v>
      </c>
      <c r="BE3852" s="92">
        <f t="shared" si="241"/>
        <v>1</v>
      </c>
    </row>
    <row r="3853" spans="1:57" s="74" customFormat="1" ht="50.1" customHeight="1" x14ac:dyDescent="0.2">
      <c r="A3853" s="78" t="s">
        <v>55</v>
      </c>
      <c r="B3853" s="78" t="s">
        <v>65</v>
      </c>
      <c r="C3853" s="78" t="s">
        <v>33</v>
      </c>
      <c r="D3853" s="78" t="s">
        <v>605</v>
      </c>
      <c r="E3853" s="79" t="str">
        <f>+IF(C3853&lt;&gt;"",VLOOKUP(MID(C3853,18,5),NIVELES!$A$133:$B$213,2,0),"")</f>
        <v>EL_ORO</v>
      </c>
      <c r="F3853" s="80" t="s">
        <v>93</v>
      </c>
      <c r="G3853" s="81" t="str">
        <f>+IF(F3853&lt;&gt;"",VLOOKUP(F3853,NIVELES!$A$246:$C$464,3,0),"")</f>
        <v>SUR</v>
      </c>
      <c r="H3853" s="82" t="s">
        <v>1024</v>
      </c>
      <c r="I3853" s="78" t="s">
        <v>2201</v>
      </c>
      <c r="J3853" s="78" t="s">
        <v>2184</v>
      </c>
      <c r="K3853" s="78" t="s">
        <v>2185</v>
      </c>
      <c r="L3853" s="78" t="s">
        <v>2805</v>
      </c>
      <c r="M3853" s="78">
        <v>63</v>
      </c>
      <c r="N3853" s="78" t="s">
        <v>3524</v>
      </c>
      <c r="O3853" s="78" t="s">
        <v>3534</v>
      </c>
      <c r="P3853" s="82">
        <v>1</v>
      </c>
      <c r="Q3853" s="78" t="s">
        <v>3535</v>
      </c>
      <c r="R3853" s="82"/>
      <c r="S3853" s="82">
        <v>1</v>
      </c>
      <c r="T3853" s="82">
        <v>1</v>
      </c>
      <c r="U3853" s="82">
        <v>1</v>
      </c>
      <c r="V3853" s="82">
        <v>1</v>
      </c>
      <c r="W3853" s="82">
        <v>1</v>
      </c>
      <c r="X3853" s="82">
        <v>1</v>
      </c>
      <c r="Y3853" s="82">
        <v>1</v>
      </c>
      <c r="Z3853" s="82">
        <v>1</v>
      </c>
      <c r="AA3853" s="82">
        <v>1</v>
      </c>
      <c r="AB3853" s="82">
        <v>1</v>
      </c>
      <c r="AC3853" s="82">
        <v>1</v>
      </c>
      <c r="AD3853" s="85" t="str">
        <f>IF(A3853&lt;&gt;"",IF(D3853="DIRECCIÓN_DE_TRANSFERENCIAS","280 0031",VLOOKUP(C3853,NIVELES!$A$14:$B$105,2,0)),"")</f>
        <v>280 7210</v>
      </c>
      <c r="AE3853" s="86" t="s">
        <v>322</v>
      </c>
      <c r="AF3853" s="86" t="s">
        <v>543</v>
      </c>
      <c r="AG3853" s="79" t="str">
        <f>+IF(AF3853&lt;&gt;"",VLOOKUP(AF3853,NIVELES!$A$666:$B$673,2,0),"")</f>
        <v>DESARROLLO_INFANTIL</v>
      </c>
      <c r="AH3853" s="78" t="s">
        <v>322</v>
      </c>
      <c r="AI3853" s="79" t="str">
        <f>IF(AH3853&lt;&gt;"",VLOOKUP(CONCATENATE(AG3853,AH3853),NIVELES!$B$676:$C$745,2,0),"")</f>
        <v>Centros Infantiles Del Buen Vivir Atencion Directa -Funcionamiento Operación Y Atencion De Unidades</v>
      </c>
      <c r="AJ3853" s="78" t="s">
        <v>517</v>
      </c>
      <c r="AK3853" s="79" t="str">
        <f>+IF(AJ3853&lt;&gt;"",VLOOKUP(AJ3853,NIVELES!$A$816:$B$892,2,0),"")</f>
        <v>NO APLICA</v>
      </c>
      <c r="AL3853" s="78" t="s">
        <v>554</v>
      </c>
      <c r="AM3853" s="78">
        <v>530209</v>
      </c>
      <c r="AN3853" s="79" t="str">
        <f>IF(AM3853&lt;&gt;"",+VLOOKUP(AM3853,NIVELES!$A$1652:$B$2466,2,0),"")</f>
        <v>Servicios de Aseo; Lavado de Vestimenta de Trabajo; Fumigación, Desinfección y Limpieza de Instalaciones</v>
      </c>
      <c r="AO3853" s="87">
        <v>0</v>
      </c>
      <c r="AP3853" s="88">
        <v>0</v>
      </c>
      <c r="AQ3853" s="88">
        <v>0</v>
      </c>
      <c r="AR3853" s="88">
        <v>0</v>
      </c>
      <c r="AS3853" s="88">
        <v>0</v>
      </c>
      <c r="AT3853" s="88">
        <v>0</v>
      </c>
      <c r="AU3853" s="88">
        <v>0</v>
      </c>
      <c r="AV3853" s="88">
        <v>0</v>
      </c>
      <c r="AW3853" s="88">
        <v>0</v>
      </c>
      <c r="AX3853" s="88">
        <v>0</v>
      </c>
      <c r="AY3853" s="88">
        <v>0</v>
      </c>
      <c r="AZ3853" s="88">
        <v>0</v>
      </c>
      <c r="BA3853" s="88">
        <v>0</v>
      </c>
      <c r="BB3853" s="89">
        <f t="shared" si="239"/>
        <v>0</v>
      </c>
      <c r="BC3853" s="90" t="str">
        <f t="shared" si="238"/>
        <v>OK</v>
      </c>
      <c r="BD3853" s="91" t="str">
        <f t="shared" si="240"/>
        <v xml:space="preserve">                  </v>
      </c>
      <c r="BE3853" s="92">
        <f t="shared" si="241"/>
        <v>11</v>
      </c>
    </row>
    <row r="3854" spans="1:57" s="74" customFormat="1" ht="50.1" customHeight="1" x14ac:dyDescent="0.2">
      <c r="A3854" s="78" t="s">
        <v>55</v>
      </c>
      <c r="B3854" s="78" t="s">
        <v>65</v>
      </c>
      <c r="C3854" s="78" t="s">
        <v>33</v>
      </c>
      <c r="D3854" s="78" t="s">
        <v>605</v>
      </c>
      <c r="E3854" s="79" t="str">
        <f>+IF(C3854&lt;&gt;"",VLOOKUP(MID(C3854,18,5),NIVELES!$A$133:$B$213,2,0),"")</f>
        <v>EL_ORO</v>
      </c>
      <c r="F3854" s="80" t="s">
        <v>130</v>
      </c>
      <c r="G3854" s="81" t="str">
        <f>+IF(F3854&lt;&gt;"",VLOOKUP(F3854,NIVELES!$A$246:$C$464,3,0),"")</f>
        <v>SUR</v>
      </c>
      <c r="H3854" s="82" t="s">
        <v>1024</v>
      </c>
      <c r="I3854" s="78" t="s">
        <v>2201</v>
      </c>
      <c r="J3854" s="78" t="s">
        <v>2184</v>
      </c>
      <c r="K3854" s="78" t="s">
        <v>2185</v>
      </c>
      <c r="L3854" s="78" t="s">
        <v>2805</v>
      </c>
      <c r="M3854" s="78">
        <v>72</v>
      </c>
      <c r="N3854" s="78" t="s">
        <v>3526</v>
      </c>
      <c r="O3854" s="78" t="s">
        <v>3536</v>
      </c>
      <c r="P3854" s="82">
        <v>1</v>
      </c>
      <c r="Q3854" s="78" t="s">
        <v>3535</v>
      </c>
      <c r="R3854" s="82"/>
      <c r="S3854" s="82">
        <v>1</v>
      </c>
      <c r="T3854" s="82">
        <v>1</v>
      </c>
      <c r="U3854" s="82">
        <v>1</v>
      </c>
      <c r="V3854" s="82">
        <v>1</v>
      </c>
      <c r="W3854" s="82">
        <v>1</v>
      </c>
      <c r="X3854" s="82">
        <v>1</v>
      </c>
      <c r="Y3854" s="82">
        <v>1</v>
      </c>
      <c r="Z3854" s="82">
        <v>1</v>
      </c>
      <c r="AA3854" s="82">
        <v>1</v>
      </c>
      <c r="AB3854" s="82">
        <v>1</v>
      </c>
      <c r="AC3854" s="82">
        <v>1</v>
      </c>
      <c r="AD3854" s="85" t="str">
        <f>IF(A3854&lt;&gt;"",IF(D3854="DIRECCIÓN_DE_TRANSFERENCIAS","280 0031",VLOOKUP(C3854,NIVELES!$A$14:$B$105,2,0)),"")</f>
        <v>280 7210</v>
      </c>
      <c r="AE3854" s="86" t="s">
        <v>322</v>
      </c>
      <c r="AF3854" s="86" t="s">
        <v>543</v>
      </c>
      <c r="AG3854" s="79" t="str">
        <f>+IF(AF3854&lt;&gt;"",VLOOKUP(AF3854,NIVELES!$A$666:$B$673,2,0),"")</f>
        <v>DESARROLLO_INFANTIL</v>
      </c>
      <c r="AH3854" s="78" t="s">
        <v>322</v>
      </c>
      <c r="AI3854" s="79" t="str">
        <f>IF(AH3854&lt;&gt;"",VLOOKUP(CONCATENATE(AG3854,AH3854),NIVELES!$B$676:$C$745,2,0),"")</f>
        <v>Centros Infantiles Del Buen Vivir Atencion Directa -Funcionamiento Operación Y Atencion De Unidades</v>
      </c>
      <c r="AJ3854" s="78" t="s">
        <v>517</v>
      </c>
      <c r="AK3854" s="79" t="str">
        <f>+IF(AJ3854&lt;&gt;"",VLOOKUP(AJ3854,NIVELES!$A$816:$B$892,2,0),"")</f>
        <v>NO APLICA</v>
      </c>
      <c r="AL3854" s="78" t="s">
        <v>554</v>
      </c>
      <c r="AM3854" s="78">
        <v>530209</v>
      </c>
      <c r="AN3854" s="79" t="str">
        <f>IF(AM3854&lt;&gt;"",+VLOOKUP(AM3854,NIVELES!$A$1652:$B$2466,2,0),"")</f>
        <v>Servicios de Aseo; Lavado de Vestimenta de Trabajo; Fumigación, Desinfección y Limpieza de Instalaciones</v>
      </c>
      <c r="AO3854" s="87">
        <v>0</v>
      </c>
      <c r="AP3854" s="88">
        <v>0</v>
      </c>
      <c r="AQ3854" s="88">
        <v>0</v>
      </c>
      <c r="AR3854" s="88">
        <v>0</v>
      </c>
      <c r="AS3854" s="88">
        <v>0</v>
      </c>
      <c r="AT3854" s="88">
        <v>0</v>
      </c>
      <c r="AU3854" s="88">
        <v>0</v>
      </c>
      <c r="AV3854" s="88">
        <v>0</v>
      </c>
      <c r="AW3854" s="88">
        <v>0</v>
      </c>
      <c r="AX3854" s="88">
        <v>0</v>
      </c>
      <c r="AY3854" s="88">
        <v>0</v>
      </c>
      <c r="AZ3854" s="88">
        <v>0</v>
      </c>
      <c r="BA3854" s="88">
        <v>0</v>
      </c>
      <c r="BB3854" s="89">
        <f t="shared" si="239"/>
        <v>0</v>
      </c>
      <c r="BC3854" s="90" t="str">
        <f t="shared" si="238"/>
        <v>OK</v>
      </c>
      <c r="BD3854" s="91" t="str">
        <f t="shared" si="240"/>
        <v xml:space="preserve">                  </v>
      </c>
      <c r="BE3854" s="92">
        <f t="shared" si="241"/>
        <v>11</v>
      </c>
    </row>
    <row r="3855" spans="1:57" s="74" customFormat="1" ht="50.1" customHeight="1" x14ac:dyDescent="0.2">
      <c r="A3855" s="78" t="s">
        <v>55</v>
      </c>
      <c r="B3855" s="78" t="s">
        <v>65</v>
      </c>
      <c r="C3855" s="78" t="s">
        <v>33</v>
      </c>
      <c r="D3855" s="78" t="s">
        <v>605</v>
      </c>
      <c r="E3855" s="79" t="str">
        <f>+IF(C3855&lt;&gt;"",VLOOKUP(MID(C3855,18,5),NIVELES!$A$133:$B$213,2,0),"")</f>
        <v>EL_ORO</v>
      </c>
      <c r="F3855" s="80" t="s">
        <v>93</v>
      </c>
      <c r="G3855" s="81" t="str">
        <f>+IF(F3855&lt;&gt;"",VLOOKUP(F3855,NIVELES!$A$246:$C$464,3,0),"")</f>
        <v>SUR</v>
      </c>
      <c r="H3855" s="82" t="s">
        <v>1024</v>
      </c>
      <c r="I3855" s="78" t="s">
        <v>2201</v>
      </c>
      <c r="J3855" s="78" t="s">
        <v>2184</v>
      </c>
      <c r="K3855" s="78" t="s">
        <v>2185</v>
      </c>
      <c r="L3855" s="78" t="s">
        <v>2805</v>
      </c>
      <c r="M3855" s="78">
        <v>63</v>
      </c>
      <c r="N3855" s="78" t="s">
        <v>3524</v>
      </c>
      <c r="O3855" s="78" t="s">
        <v>3537</v>
      </c>
      <c r="P3855" s="82">
        <v>2</v>
      </c>
      <c r="Q3855" s="78" t="s">
        <v>3538</v>
      </c>
      <c r="R3855" s="82">
        <v>1</v>
      </c>
      <c r="S3855" s="82">
        <v>1</v>
      </c>
      <c r="T3855" s="82"/>
      <c r="U3855" s="82"/>
      <c r="V3855" s="82"/>
      <c r="W3855" s="82"/>
      <c r="X3855" s="82"/>
      <c r="Y3855" s="82"/>
      <c r="Z3855" s="82"/>
      <c r="AA3855" s="82"/>
      <c r="AB3855" s="82"/>
      <c r="AC3855" s="82"/>
      <c r="AD3855" s="85" t="str">
        <f>IF(A3855&lt;&gt;"",IF(D3855="DIRECCIÓN_DE_TRANSFERENCIAS","280 0031",VLOOKUP(C3855,NIVELES!$A$14:$B$105,2,0)),"")</f>
        <v>280 7210</v>
      </c>
      <c r="AE3855" s="86" t="s">
        <v>322</v>
      </c>
      <c r="AF3855" s="86" t="s">
        <v>543</v>
      </c>
      <c r="AG3855" s="79" t="str">
        <f>+IF(AF3855&lt;&gt;"",VLOOKUP(AF3855,NIVELES!$A$666:$B$673,2,0),"")</f>
        <v>DESARROLLO_INFANTIL</v>
      </c>
      <c r="AH3855" s="78" t="s">
        <v>322</v>
      </c>
      <c r="AI3855" s="79" t="str">
        <f>IF(AH3855&lt;&gt;"",VLOOKUP(CONCATENATE(AG3855,AH3855),NIVELES!$B$676:$C$745,2,0),"")</f>
        <v>Centros Infantiles Del Buen Vivir Atencion Directa -Funcionamiento Operación Y Atencion De Unidades</v>
      </c>
      <c r="AJ3855" s="78" t="s">
        <v>517</v>
      </c>
      <c r="AK3855" s="79" t="str">
        <f>+IF(AJ3855&lt;&gt;"",VLOOKUP(AJ3855,NIVELES!$A$816:$B$892,2,0),"")</f>
        <v>NO APLICA</v>
      </c>
      <c r="AL3855" s="78" t="s">
        <v>554</v>
      </c>
      <c r="AM3855" s="78">
        <v>530235</v>
      </c>
      <c r="AN3855" s="79" t="str">
        <f>IF(AM3855&lt;&gt;"",+VLOOKUP(AM3855,NIVELES!$A$1652:$B$2466,2,0),"")</f>
        <v>Servicio de Alimentación</v>
      </c>
      <c r="AO3855" s="87">
        <v>42151.14</v>
      </c>
      <c r="AP3855" s="88">
        <v>0</v>
      </c>
      <c r="AQ3855" s="88">
        <v>3424.04</v>
      </c>
      <c r="AR3855" s="88">
        <v>1416.24</v>
      </c>
      <c r="AS3855" s="88">
        <v>3717.63</v>
      </c>
      <c r="AT3855" s="88">
        <v>3717.63</v>
      </c>
      <c r="AU3855" s="88">
        <v>3540.6</v>
      </c>
      <c r="AV3855" s="88">
        <v>4071.69</v>
      </c>
      <c r="AW3855" s="88">
        <v>3717.63</v>
      </c>
      <c r="AX3855" s="88">
        <v>3717.63</v>
      </c>
      <c r="AY3855" s="88">
        <v>3894.66</v>
      </c>
      <c r="AZ3855" s="88">
        <v>3186.54</v>
      </c>
      <c r="BA3855" s="88">
        <v>7746.85</v>
      </c>
      <c r="BB3855" s="89">
        <f t="shared" si="239"/>
        <v>42151.14</v>
      </c>
      <c r="BC3855" s="90" t="str">
        <f t="shared" si="238"/>
        <v>OK</v>
      </c>
      <c r="BD3855" s="91" t="str">
        <f t="shared" si="240"/>
        <v xml:space="preserve">                  </v>
      </c>
      <c r="BE3855" s="92">
        <f t="shared" si="241"/>
        <v>2</v>
      </c>
    </row>
    <row r="3856" spans="1:57" s="74" customFormat="1" ht="50.1" customHeight="1" x14ac:dyDescent="0.2">
      <c r="A3856" s="78" t="s">
        <v>55</v>
      </c>
      <c r="B3856" s="78" t="s">
        <v>65</v>
      </c>
      <c r="C3856" s="78" t="s">
        <v>33</v>
      </c>
      <c r="D3856" s="78" t="s">
        <v>605</v>
      </c>
      <c r="E3856" s="79" t="str">
        <f>+IF(C3856&lt;&gt;"",VLOOKUP(MID(C3856,18,5),NIVELES!$A$133:$B$213,2,0),"")</f>
        <v>EL_ORO</v>
      </c>
      <c r="F3856" s="80" t="s">
        <v>130</v>
      </c>
      <c r="G3856" s="81" t="str">
        <f>+IF(F3856&lt;&gt;"",VLOOKUP(F3856,NIVELES!$A$246:$C$464,3,0),"")</f>
        <v>SUR</v>
      </c>
      <c r="H3856" s="82" t="s">
        <v>1024</v>
      </c>
      <c r="I3856" s="78" t="s">
        <v>2201</v>
      </c>
      <c r="J3856" s="78" t="s">
        <v>2184</v>
      </c>
      <c r="K3856" s="78" t="s">
        <v>2185</v>
      </c>
      <c r="L3856" s="78" t="s">
        <v>2805</v>
      </c>
      <c r="M3856" s="78">
        <v>72</v>
      </c>
      <c r="N3856" s="78" t="s">
        <v>3526</v>
      </c>
      <c r="O3856" s="78" t="s">
        <v>3539</v>
      </c>
      <c r="P3856" s="82">
        <v>2</v>
      </c>
      <c r="Q3856" s="78" t="s">
        <v>3538</v>
      </c>
      <c r="R3856" s="82">
        <v>1</v>
      </c>
      <c r="S3856" s="82">
        <v>1</v>
      </c>
      <c r="T3856" s="82"/>
      <c r="U3856" s="82"/>
      <c r="V3856" s="82"/>
      <c r="W3856" s="82"/>
      <c r="X3856" s="82"/>
      <c r="Y3856" s="82"/>
      <c r="Z3856" s="82"/>
      <c r="AA3856" s="82"/>
      <c r="AB3856" s="82"/>
      <c r="AC3856" s="82"/>
      <c r="AD3856" s="85" t="str">
        <f>IF(A3856&lt;&gt;"",IF(D3856="DIRECCIÓN_DE_TRANSFERENCIAS","280 0031",VLOOKUP(C3856,NIVELES!$A$14:$B$105,2,0)),"")</f>
        <v>280 7210</v>
      </c>
      <c r="AE3856" s="86" t="s">
        <v>322</v>
      </c>
      <c r="AF3856" s="86" t="s">
        <v>543</v>
      </c>
      <c r="AG3856" s="79" t="str">
        <f>+IF(AF3856&lt;&gt;"",VLOOKUP(AF3856,NIVELES!$A$666:$B$673,2,0),"")</f>
        <v>DESARROLLO_INFANTIL</v>
      </c>
      <c r="AH3856" s="78" t="s">
        <v>322</v>
      </c>
      <c r="AI3856" s="79" t="str">
        <f>IF(AH3856&lt;&gt;"",VLOOKUP(CONCATENATE(AG3856,AH3856),NIVELES!$B$676:$C$745,2,0),"")</f>
        <v>Centros Infantiles Del Buen Vivir Atencion Directa -Funcionamiento Operación Y Atencion De Unidades</v>
      </c>
      <c r="AJ3856" s="78" t="s">
        <v>517</v>
      </c>
      <c r="AK3856" s="79" t="str">
        <f>+IF(AJ3856&lt;&gt;"",VLOOKUP(AJ3856,NIVELES!$A$816:$B$892,2,0),"")</f>
        <v>NO APLICA</v>
      </c>
      <c r="AL3856" s="78" t="s">
        <v>554</v>
      </c>
      <c r="AM3856" s="78">
        <v>530235</v>
      </c>
      <c r="AN3856" s="79" t="str">
        <f>IF(AM3856&lt;&gt;"",+VLOOKUP(AM3856,NIVELES!$A$1652:$B$2466,2,0),"")</f>
        <v>Servicio de Alimentación</v>
      </c>
      <c r="AO3856" s="87">
        <v>48172.72</v>
      </c>
      <c r="AP3856" s="88">
        <v>0</v>
      </c>
      <c r="AQ3856" s="88">
        <v>4039.69</v>
      </c>
      <c r="AR3856" s="88">
        <v>1618.56</v>
      </c>
      <c r="AS3856" s="88">
        <v>4248.72</v>
      </c>
      <c r="AT3856" s="88">
        <v>4248.72</v>
      </c>
      <c r="AU3856" s="88">
        <v>4046.4</v>
      </c>
      <c r="AV3856" s="88">
        <v>4653.3599999999997</v>
      </c>
      <c r="AW3856" s="88">
        <v>4248.72</v>
      </c>
      <c r="AX3856" s="88">
        <v>4248.72</v>
      </c>
      <c r="AY3856" s="88">
        <v>4248.72</v>
      </c>
      <c r="AZ3856" s="88">
        <v>3844.08</v>
      </c>
      <c r="BA3856" s="88">
        <v>8727.0300000000007</v>
      </c>
      <c r="BB3856" s="89">
        <f t="shared" si="239"/>
        <v>48172.720000000008</v>
      </c>
      <c r="BC3856" s="90" t="str">
        <f t="shared" si="238"/>
        <v>OK</v>
      </c>
      <c r="BD3856" s="91" t="str">
        <f t="shared" si="240"/>
        <v xml:space="preserve">                  </v>
      </c>
      <c r="BE3856" s="92">
        <f t="shared" si="241"/>
        <v>2</v>
      </c>
    </row>
    <row r="3857" spans="1:57" s="74" customFormat="1" ht="50.1" customHeight="1" x14ac:dyDescent="0.2">
      <c r="A3857" s="78" t="s">
        <v>55</v>
      </c>
      <c r="B3857" s="78" t="s">
        <v>65</v>
      </c>
      <c r="C3857" s="78" t="s">
        <v>33</v>
      </c>
      <c r="D3857" s="78" t="s">
        <v>605</v>
      </c>
      <c r="E3857" s="79" t="str">
        <f>+IF(C3857&lt;&gt;"",VLOOKUP(MID(C3857,18,5),NIVELES!$A$133:$B$213,2,0),"")</f>
        <v>EL_ORO</v>
      </c>
      <c r="F3857" s="80" t="s">
        <v>130</v>
      </c>
      <c r="G3857" s="81" t="str">
        <f>+IF(F3857&lt;&gt;"",VLOOKUP(F3857,NIVELES!$A$246:$C$464,3,0),"")</f>
        <v>SUR</v>
      </c>
      <c r="H3857" s="82" t="s">
        <v>1024</v>
      </c>
      <c r="I3857" s="78" t="s">
        <v>2201</v>
      </c>
      <c r="J3857" s="78" t="s">
        <v>2184</v>
      </c>
      <c r="K3857" s="78" t="s">
        <v>2185</v>
      </c>
      <c r="L3857" s="78" t="s">
        <v>2805</v>
      </c>
      <c r="M3857" s="78">
        <v>135</v>
      </c>
      <c r="N3857" s="78" t="s">
        <v>2313</v>
      </c>
      <c r="O3857" s="78" t="s">
        <v>3540</v>
      </c>
      <c r="P3857" s="82">
        <v>1</v>
      </c>
      <c r="Q3857" s="78" t="s">
        <v>1989</v>
      </c>
      <c r="R3857" s="82"/>
      <c r="S3857" s="82"/>
      <c r="T3857" s="82"/>
      <c r="U3857" s="82"/>
      <c r="V3857" s="82"/>
      <c r="W3857" s="82">
        <v>1</v>
      </c>
      <c r="X3857" s="82"/>
      <c r="Y3857" s="82"/>
      <c r="Z3857" s="82"/>
      <c r="AA3857" s="82"/>
      <c r="AB3857" s="82"/>
      <c r="AC3857" s="82"/>
      <c r="AD3857" s="85" t="str">
        <f>IF(A3857&lt;&gt;"",IF(D3857="DIRECCIÓN_DE_TRANSFERENCIAS","280 0031",VLOOKUP(C3857,NIVELES!$A$14:$B$105,2,0)),"")</f>
        <v>280 7210</v>
      </c>
      <c r="AE3857" s="86" t="s">
        <v>322</v>
      </c>
      <c r="AF3857" s="86" t="s">
        <v>543</v>
      </c>
      <c r="AG3857" s="79" t="str">
        <f>+IF(AF3857&lt;&gt;"",VLOOKUP(AF3857,NIVELES!$A$666:$B$673,2,0),"")</f>
        <v>DESARROLLO_INFANTIL</v>
      </c>
      <c r="AH3857" s="78" t="s">
        <v>322</v>
      </c>
      <c r="AI3857" s="79" t="str">
        <f>IF(AH3857&lt;&gt;"",VLOOKUP(CONCATENATE(AG3857,AH3857),NIVELES!$B$676:$C$745,2,0),"")</f>
        <v>Centros Infantiles Del Buen Vivir Atencion Directa -Funcionamiento Operación Y Atencion De Unidades</v>
      </c>
      <c r="AJ3857" s="78" t="s">
        <v>517</v>
      </c>
      <c r="AK3857" s="79" t="str">
        <f>+IF(AJ3857&lt;&gt;"",VLOOKUP(AJ3857,NIVELES!$A$816:$B$892,2,0),"")</f>
        <v>NO APLICA</v>
      </c>
      <c r="AL3857" s="78" t="s">
        <v>554</v>
      </c>
      <c r="AM3857" s="78">
        <v>530301</v>
      </c>
      <c r="AN3857" s="79" t="str">
        <f>IF(AM3857&lt;&gt;"",+VLOOKUP(AM3857,NIVELES!$A$1652:$B$2466,2,0),"")</f>
        <v>Pasajes al Interior</v>
      </c>
      <c r="AO3857" s="87">
        <v>0</v>
      </c>
      <c r="AP3857" s="88">
        <v>0</v>
      </c>
      <c r="AQ3857" s="88">
        <v>0</v>
      </c>
      <c r="AR3857" s="88">
        <v>0</v>
      </c>
      <c r="AS3857" s="88">
        <v>0</v>
      </c>
      <c r="AT3857" s="88">
        <v>0</v>
      </c>
      <c r="AU3857" s="88">
        <v>0</v>
      </c>
      <c r="AV3857" s="88">
        <v>0</v>
      </c>
      <c r="AW3857" s="88">
        <v>0</v>
      </c>
      <c r="AX3857" s="88">
        <v>0</v>
      </c>
      <c r="AY3857" s="88">
        <v>0</v>
      </c>
      <c r="AZ3857" s="88">
        <v>0</v>
      </c>
      <c r="BA3857" s="88">
        <v>0</v>
      </c>
      <c r="BB3857" s="89">
        <f t="shared" si="239"/>
        <v>0</v>
      </c>
      <c r="BC3857" s="90" t="str">
        <f t="shared" si="238"/>
        <v>OK</v>
      </c>
      <c r="BD3857" s="91" t="str">
        <f t="shared" si="240"/>
        <v xml:space="preserve">                  </v>
      </c>
      <c r="BE3857" s="92">
        <f t="shared" si="241"/>
        <v>1</v>
      </c>
    </row>
    <row r="3858" spans="1:57" s="74" customFormat="1" ht="50.1" customHeight="1" x14ac:dyDescent="0.2">
      <c r="A3858" s="78" t="s">
        <v>55</v>
      </c>
      <c r="B3858" s="78" t="s">
        <v>65</v>
      </c>
      <c r="C3858" s="78" t="s">
        <v>33</v>
      </c>
      <c r="D3858" s="78" t="s">
        <v>605</v>
      </c>
      <c r="E3858" s="79" t="str">
        <f>+IF(C3858&lt;&gt;"",VLOOKUP(MID(C3858,18,5),NIVELES!$A$133:$B$213,2,0),"")</f>
        <v>EL_ORO</v>
      </c>
      <c r="F3858" s="80" t="s">
        <v>130</v>
      </c>
      <c r="G3858" s="81" t="str">
        <f>+IF(F3858&lt;&gt;"",VLOOKUP(F3858,NIVELES!$A$246:$C$464,3,0),"")</f>
        <v>SUR</v>
      </c>
      <c r="H3858" s="82" t="s">
        <v>1024</v>
      </c>
      <c r="I3858" s="78" t="s">
        <v>2201</v>
      </c>
      <c r="J3858" s="78" t="s">
        <v>2184</v>
      </c>
      <c r="K3858" s="78" t="s">
        <v>2185</v>
      </c>
      <c r="L3858" s="78" t="s">
        <v>2805</v>
      </c>
      <c r="M3858" s="78">
        <v>135</v>
      </c>
      <c r="N3858" s="78" t="s">
        <v>2313</v>
      </c>
      <c r="O3858" s="78" t="s">
        <v>3541</v>
      </c>
      <c r="P3858" s="82">
        <v>1</v>
      </c>
      <c r="Q3858" s="78" t="s">
        <v>1989</v>
      </c>
      <c r="R3858" s="82"/>
      <c r="S3858" s="82"/>
      <c r="T3858" s="82"/>
      <c r="U3858" s="82"/>
      <c r="V3858" s="82"/>
      <c r="W3858" s="82">
        <v>1</v>
      </c>
      <c r="X3858" s="82"/>
      <c r="Y3858" s="82"/>
      <c r="Z3858" s="82"/>
      <c r="AA3858" s="82"/>
      <c r="AB3858" s="82"/>
      <c r="AC3858" s="82"/>
      <c r="AD3858" s="85" t="str">
        <f>IF(A3858&lt;&gt;"",IF(D3858="DIRECCIÓN_DE_TRANSFERENCIAS","280 0031",VLOOKUP(C3858,NIVELES!$A$14:$B$105,2,0)),"")</f>
        <v>280 7210</v>
      </c>
      <c r="AE3858" s="86" t="s">
        <v>322</v>
      </c>
      <c r="AF3858" s="86" t="s">
        <v>543</v>
      </c>
      <c r="AG3858" s="79" t="str">
        <f>+IF(AF3858&lt;&gt;"",VLOOKUP(AF3858,NIVELES!$A$666:$B$673,2,0),"")</f>
        <v>DESARROLLO_INFANTIL</v>
      </c>
      <c r="AH3858" s="78" t="s">
        <v>322</v>
      </c>
      <c r="AI3858" s="79" t="str">
        <f>IF(AH3858&lt;&gt;"",VLOOKUP(CONCATENATE(AG3858,AH3858),NIVELES!$B$676:$C$745,2,0),"")</f>
        <v>Centros Infantiles Del Buen Vivir Atencion Directa -Funcionamiento Operación Y Atencion De Unidades</v>
      </c>
      <c r="AJ3858" s="78" t="s">
        <v>517</v>
      </c>
      <c r="AK3858" s="79" t="str">
        <f>+IF(AJ3858&lt;&gt;"",VLOOKUP(AJ3858,NIVELES!$A$816:$B$892,2,0),"")</f>
        <v>NO APLICA</v>
      </c>
      <c r="AL3858" s="78" t="s">
        <v>554</v>
      </c>
      <c r="AM3858" s="78">
        <v>530303</v>
      </c>
      <c r="AN3858" s="79" t="str">
        <f>IF(AM3858&lt;&gt;"",+VLOOKUP(AM3858,NIVELES!$A$1652:$B$2466,2,0),"")</f>
        <v>Viáticos y Subsistencias en el Interior</v>
      </c>
      <c r="AO3858" s="87">
        <v>0</v>
      </c>
      <c r="AP3858" s="88">
        <v>0</v>
      </c>
      <c r="AQ3858" s="88">
        <v>0</v>
      </c>
      <c r="AR3858" s="88">
        <v>0</v>
      </c>
      <c r="AS3858" s="88">
        <v>0</v>
      </c>
      <c r="AT3858" s="88">
        <v>0</v>
      </c>
      <c r="AU3858" s="88">
        <v>0</v>
      </c>
      <c r="AV3858" s="88">
        <v>0</v>
      </c>
      <c r="AW3858" s="88">
        <v>0</v>
      </c>
      <c r="AX3858" s="88">
        <v>0</v>
      </c>
      <c r="AY3858" s="88">
        <v>0</v>
      </c>
      <c r="AZ3858" s="88">
        <v>0</v>
      </c>
      <c r="BA3858" s="88">
        <v>0</v>
      </c>
      <c r="BB3858" s="89">
        <f t="shared" si="239"/>
        <v>0</v>
      </c>
      <c r="BC3858" s="90" t="str">
        <f t="shared" si="238"/>
        <v>OK</v>
      </c>
      <c r="BD3858" s="91" t="str">
        <f t="shared" si="240"/>
        <v xml:space="preserve">                  </v>
      </c>
      <c r="BE3858" s="92">
        <f t="shared" si="241"/>
        <v>1</v>
      </c>
    </row>
    <row r="3859" spans="1:57" s="74" customFormat="1" ht="50.1" customHeight="1" x14ac:dyDescent="0.2">
      <c r="A3859" s="78" t="s">
        <v>55</v>
      </c>
      <c r="B3859" s="78" t="s">
        <v>65</v>
      </c>
      <c r="C3859" s="78" t="s">
        <v>33</v>
      </c>
      <c r="D3859" s="78" t="s">
        <v>605</v>
      </c>
      <c r="E3859" s="79" t="str">
        <f>+IF(C3859&lt;&gt;"",VLOOKUP(MID(C3859,18,5),NIVELES!$A$133:$B$213,2,0),"")</f>
        <v>EL_ORO</v>
      </c>
      <c r="F3859" s="80" t="s">
        <v>93</v>
      </c>
      <c r="G3859" s="81" t="str">
        <f>+IF(F3859&lt;&gt;"",VLOOKUP(F3859,NIVELES!$A$246:$C$464,3,0),"")</f>
        <v>SUR</v>
      </c>
      <c r="H3859" s="82" t="s">
        <v>1024</v>
      </c>
      <c r="I3859" s="78" t="s">
        <v>2201</v>
      </c>
      <c r="J3859" s="78" t="s">
        <v>2184</v>
      </c>
      <c r="K3859" s="78" t="s">
        <v>2185</v>
      </c>
      <c r="L3859" s="78" t="s">
        <v>2805</v>
      </c>
      <c r="M3859" s="78">
        <v>63</v>
      </c>
      <c r="N3859" s="78" t="s">
        <v>3524</v>
      </c>
      <c r="O3859" s="78" t="s">
        <v>3542</v>
      </c>
      <c r="P3859" s="82">
        <v>1</v>
      </c>
      <c r="Q3859" s="78" t="s">
        <v>3543</v>
      </c>
      <c r="R3859" s="82"/>
      <c r="S3859" s="82"/>
      <c r="T3859" s="82"/>
      <c r="U3859" s="82"/>
      <c r="V3859" s="82">
        <v>1</v>
      </c>
      <c r="W3859" s="82"/>
      <c r="X3859" s="82"/>
      <c r="Y3859" s="82"/>
      <c r="Z3859" s="82"/>
      <c r="AA3859" s="82"/>
      <c r="AB3859" s="82"/>
      <c r="AC3859" s="82"/>
      <c r="AD3859" s="85" t="str">
        <f>IF(A3859&lt;&gt;"",IF(D3859="DIRECCIÓN_DE_TRANSFERENCIAS","280 0031",VLOOKUP(C3859,NIVELES!$A$14:$B$105,2,0)),"")</f>
        <v>280 7210</v>
      </c>
      <c r="AE3859" s="86" t="s">
        <v>322</v>
      </c>
      <c r="AF3859" s="86" t="s">
        <v>543</v>
      </c>
      <c r="AG3859" s="79" t="str">
        <f>+IF(AF3859&lt;&gt;"",VLOOKUP(AF3859,NIVELES!$A$666:$B$673,2,0),"")</f>
        <v>DESARROLLO_INFANTIL</v>
      </c>
      <c r="AH3859" s="78" t="s">
        <v>322</v>
      </c>
      <c r="AI3859" s="79" t="str">
        <f>IF(AH3859&lt;&gt;"",VLOOKUP(CONCATENATE(AG3859,AH3859),NIVELES!$B$676:$C$745,2,0),"")</f>
        <v>Centros Infantiles Del Buen Vivir Atencion Directa -Funcionamiento Operación Y Atencion De Unidades</v>
      </c>
      <c r="AJ3859" s="78" t="s">
        <v>517</v>
      </c>
      <c r="AK3859" s="79" t="str">
        <f>+IF(AJ3859&lt;&gt;"",VLOOKUP(AJ3859,NIVELES!$A$816:$B$892,2,0),"")</f>
        <v>NO APLICA</v>
      </c>
      <c r="AL3859" s="78" t="s">
        <v>554</v>
      </c>
      <c r="AM3859" s="78">
        <v>530402</v>
      </c>
      <c r="AN3859" s="79" t="str">
        <f>IF(AM3859&lt;&gt;"",+VLOOKUP(AM3859,NIVELES!$A$1652:$B$2466,2,0),"")</f>
        <v>Edificios, Locales, Residencias y Cableado Estructurado (Instalación, Mantenimiento y Reparación)</v>
      </c>
      <c r="AO3859" s="87">
        <v>0</v>
      </c>
      <c r="AP3859" s="88">
        <v>0</v>
      </c>
      <c r="AQ3859" s="88">
        <v>0</v>
      </c>
      <c r="AR3859" s="88">
        <v>0</v>
      </c>
      <c r="AS3859" s="88">
        <v>0</v>
      </c>
      <c r="AT3859" s="88">
        <v>0</v>
      </c>
      <c r="AU3859" s="88">
        <v>0</v>
      </c>
      <c r="AV3859" s="88">
        <v>0</v>
      </c>
      <c r="AW3859" s="88">
        <v>0</v>
      </c>
      <c r="AX3859" s="88">
        <v>0</v>
      </c>
      <c r="AY3859" s="88">
        <v>0</v>
      </c>
      <c r="AZ3859" s="88">
        <v>0</v>
      </c>
      <c r="BA3859" s="88">
        <v>0</v>
      </c>
      <c r="BB3859" s="89">
        <f t="shared" si="239"/>
        <v>0</v>
      </c>
      <c r="BC3859" s="90" t="str">
        <f t="shared" si="238"/>
        <v>OK</v>
      </c>
      <c r="BD3859" s="91" t="str">
        <f t="shared" si="240"/>
        <v xml:space="preserve">                  </v>
      </c>
      <c r="BE3859" s="92">
        <f t="shared" si="241"/>
        <v>1</v>
      </c>
    </row>
    <row r="3860" spans="1:57" s="74" customFormat="1" ht="50.1" customHeight="1" x14ac:dyDescent="0.2">
      <c r="A3860" s="78" t="s">
        <v>55</v>
      </c>
      <c r="B3860" s="78" t="s">
        <v>65</v>
      </c>
      <c r="C3860" s="78" t="s">
        <v>33</v>
      </c>
      <c r="D3860" s="78" t="s">
        <v>605</v>
      </c>
      <c r="E3860" s="79" t="str">
        <f>+IF(C3860&lt;&gt;"",VLOOKUP(MID(C3860,18,5),NIVELES!$A$133:$B$213,2,0),"")</f>
        <v>EL_ORO</v>
      </c>
      <c r="F3860" s="80" t="s">
        <v>130</v>
      </c>
      <c r="G3860" s="81" t="str">
        <f>+IF(F3860&lt;&gt;"",VLOOKUP(F3860,NIVELES!$A$246:$C$464,3,0),"")</f>
        <v>SUR</v>
      </c>
      <c r="H3860" s="82" t="s">
        <v>1024</v>
      </c>
      <c r="I3860" s="78" t="s">
        <v>2201</v>
      </c>
      <c r="J3860" s="78" t="s">
        <v>2184</v>
      </c>
      <c r="K3860" s="78" t="s">
        <v>2185</v>
      </c>
      <c r="L3860" s="78" t="s">
        <v>2805</v>
      </c>
      <c r="M3860" s="78">
        <v>72</v>
      </c>
      <c r="N3860" s="78" t="s">
        <v>3526</v>
      </c>
      <c r="O3860" s="78" t="s">
        <v>3544</v>
      </c>
      <c r="P3860" s="82">
        <v>1</v>
      </c>
      <c r="Q3860" s="78" t="s">
        <v>3543</v>
      </c>
      <c r="R3860" s="82"/>
      <c r="S3860" s="82"/>
      <c r="T3860" s="82"/>
      <c r="U3860" s="82"/>
      <c r="V3860" s="82">
        <v>1</v>
      </c>
      <c r="W3860" s="82"/>
      <c r="X3860" s="82"/>
      <c r="Y3860" s="82"/>
      <c r="Z3860" s="82"/>
      <c r="AA3860" s="82"/>
      <c r="AB3860" s="82"/>
      <c r="AC3860" s="82"/>
      <c r="AD3860" s="85" t="str">
        <f>IF(A3860&lt;&gt;"",IF(D3860="DIRECCIÓN_DE_TRANSFERENCIAS","280 0031",VLOOKUP(C3860,NIVELES!$A$14:$B$105,2,0)),"")</f>
        <v>280 7210</v>
      </c>
      <c r="AE3860" s="86" t="s">
        <v>322</v>
      </c>
      <c r="AF3860" s="86" t="s">
        <v>543</v>
      </c>
      <c r="AG3860" s="79" t="str">
        <f>+IF(AF3860&lt;&gt;"",VLOOKUP(AF3860,NIVELES!$A$666:$B$673,2,0),"")</f>
        <v>DESARROLLO_INFANTIL</v>
      </c>
      <c r="AH3860" s="78" t="s">
        <v>322</v>
      </c>
      <c r="AI3860" s="79" t="str">
        <f>IF(AH3860&lt;&gt;"",VLOOKUP(CONCATENATE(AG3860,AH3860),NIVELES!$B$676:$C$745,2,0),"")</f>
        <v>Centros Infantiles Del Buen Vivir Atencion Directa -Funcionamiento Operación Y Atencion De Unidades</v>
      </c>
      <c r="AJ3860" s="78" t="s">
        <v>517</v>
      </c>
      <c r="AK3860" s="79" t="str">
        <f>+IF(AJ3860&lt;&gt;"",VLOOKUP(AJ3860,NIVELES!$A$816:$B$892,2,0),"")</f>
        <v>NO APLICA</v>
      </c>
      <c r="AL3860" s="78" t="s">
        <v>554</v>
      </c>
      <c r="AM3860" s="78">
        <v>530402</v>
      </c>
      <c r="AN3860" s="79" t="str">
        <f>IF(AM3860&lt;&gt;"",+VLOOKUP(AM3860,NIVELES!$A$1652:$B$2466,2,0),"")</f>
        <v>Edificios, Locales, Residencias y Cableado Estructurado (Instalación, Mantenimiento y Reparación)</v>
      </c>
      <c r="AO3860" s="87">
        <v>0</v>
      </c>
      <c r="AP3860" s="88">
        <v>0</v>
      </c>
      <c r="AQ3860" s="88">
        <v>0</v>
      </c>
      <c r="AR3860" s="88">
        <v>0</v>
      </c>
      <c r="AS3860" s="88">
        <v>0</v>
      </c>
      <c r="AT3860" s="88">
        <v>0</v>
      </c>
      <c r="AU3860" s="88">
        <v>0</v>
      </c>
      <c r="AV3860" s="88">
        <v>0</v>
      </c>
      <c r="AW3860" s="88">
        <v>0</v>
      </c>
      <c r="AX3860" s="88">
        <v>0</v>
      </c>
      <c r="AY3860" s="88">
        <v>0</v>
      </c>
      <c r="AZ3860" s="88">
        <v>0</v>
      </c>
      <c r="BA3860" s="88">
        <v>0</v>
      </c>
      <c r="BB3860" s="89">
        <f t="shared" si="239"/>
        <v>0</v>
      </c>
      <c r="BC3860" s="90" t="str">
        <f t="shared" si="238"/>
        <v>OK</v>
      </c>
      <c r="BD3860" s="91" t="str">
        <f t="shared" si="240"/>
        <v xml:space="preserve">                  </v>
      </c>
      <c r="BE3860" s="92">
        <f t="shared" si="241"/>
        <v>1</v>
      </c>
    </row>
    <row r="3861" spans="1:57" s="74" customFormat="1" ht="50.1" customHeight="1" x14ac:dyDescent="0.2">
      <c r="A3861" s="78" t="s">
        <v>55</v>
      </c>
      <c r="B3861" s="78" t="s">
        <v>65</v>
      </c>
      <c r="C3861" s="78" t="s">
        <v>33</v>
      </c>
      <c r="D3861" s="78" t="s">
        <v>605</v>
      </c>
      <c r="E3861" s="79" t="str">
        <f>+IF(C3861&lt;&gt;"",VLOOKUP(MID(C3861,18,5),NIVELES!$A$133:$B$213,2,0),"")</f>
        <v>EL_ORO</v>
      </c>
      <c r="F3861" s="80" t="s">
        <v>93</v>
      </c>
      <c r="G3861" s="81" t="str">
        <f>+IF(F3861&lt;&gt;"",VLOOKUP(F3861,NIVELES!$A$246:$C$464,3,0),"")</f>
        <v>SUR</v>
      </c>
      <c r="H3861" s="82" t="s">
        <v>1024</v>
      </c>
      <c r="I3861" s="78" t="s">
        <v>2201</v>
      </c>
      <c r="J3861" s="78" t="s">
        <v>2184</v>
      </c>
      <c r="K3861" s="78" t="s">
        <v>2185</v>
      </c>
      <c r="L3861" s="78" t="s">
        <v>2805</v>
      </c>
      <c r="M3861" s="78">
        <v>63</v>
      </c>
      <c r="N3861" s="78" t="s">
        <v>3524</v>
      </c>
      <c r="O3861" s="78" t="s">
        <v>3545</v>
      </c>
      <c r="P3861" s="82">
        <v>3</v>
      </c>
      <c r="Q3861" s="78" t="s">
        <v>3546</v>
      </c>
      <c r="R3861" s="82"/>
      <c r="S3861" s="82"/>
      <c r="T3861" s="82"/>
      <c r="U3861" s="82">
        <v>3</v>
      </c>
      <c r="V3861" s="82"/>
      <c r="W3861" s="82"/>
      <c r="X3861" s="82"/>
      <c r="Y3861" s="82"/>
      <c r="Z3861" s="82"/>
      <c r="AA3861" s="82"/>
      <c r="AB3861" s="82"/>
      <c r="AC3861" s="82"/>
      <c r="AD3861" s="85" t="str">
        <f>IF(A3861&lt;&gt;"",IF(D3861="DIRECCIÓN_DE_TRANSFERENCIAS","280 0031",VLOOKUP(C3861,NIVELES!$A$14:$B$105,2,0)),"")</f>
        <v>280 7210</v>
      </c>
      <c r="AE3861" s="86" t="s">
        <v>322</v>
      </c>
      <c r="AF3861" s="86" t="s">
        <v>543</v>
      </c>
      <c r="AG3861" s="79" t="str">
        <f>+IF(AF3861&lt;&gt;"",VLOOKUP(AF3861,NIVELES!$A$666:$B$673,2,0),"")</f>
        <v>DESARROLLO_INFANTIL</v>
      </c>
      <c r="AH3861" s="78" t="s">
        <v>322</v>
      </c>
      <c r="AI3861" s="79" t="str">
        <f>IF(AH3861&lt;&gt;"",VLOOKUP(CONCATENATE(AG3861,AH3861),NIVELES!$B$676:$C$745,2,0),"")</f>
        <v>Centros Infantiles Del Buen Vivir Atencion Directa -Funcionamiento Operación Y Atencion De Unidades</v>
      </c>
      <c r="AJ3861" s="78" t="s">
        <v>517</v>
      </c>
      <c r="AK3861" s="79" t="str">
        <f>+IF(AJ3861&lt;&gt;"",VLOOKUP(AJ3861,NIVELES!$A$816:$B$892,2,0),"")</f>
        <v>NO APLICA</v>
      </c>
      <c r="AL3861" s="78" t="s">
        <v>554</v>
      </c>
      <c r="AM3861" s="78">
        <v>530802</v>
      </c>
      <c r="AN3861" s="79" t="str">
        <f>IF(AM3861&lt;&gt;"",+VLOOKUP(AM3861,NIVELES!$A$1652:$B$2466,2,0),"")</f>
        <v>Vestuario, Lencería, Prendas de Protección; y, Accesorios para Uniformes Militares y Policiales; y, Carpas</v>
      </c>
      <c r="AO3861" s="87">
        <v>0</v>
      </c>
      <c r="AP3861" s="88">
        <v>0</v>
      </c>
      <c r="AQ3861" s="88">
        <v>0</v>
      </c>
      <c r="AR3861" s="88">
        <v>0</v>
      </c>
      <c r="AS3861" s="88">
        <v>0</v>
      </c>
      <c r="AT3861" s="88">
        <v>0</v>
      </c>
      <c r="AU3861" s="88">
        <v>0</v>
      </c>
      <c r="AV3861" s="88">
        <v>0</v>
      </c>
      <c r="AW3861" s="88">
        <v>0</v>
      </c>
      <c r="AX3861" s="88">
        <v>0</v>
      </c>
      <c r="AY3861" s="88">
        <v>0</v>
      </c>
      <c r="AZ3861" s="88">
        <v>0</v>
      </c>
      <c r="BA3861" s="88">
        <v>0</v>
      </c>
      <c r="BB3861" s="89">
        <f t="shared" si="239"/>
        <v>0</v>
      </c>
      <c r="BC3861" s="90" t="str">
        <f t="shared" si="238"/>
        <v>OK</v>
      </c>
      <c r="BD3861" s="91" t="str">
        <f t="shared" si="240"/>
        <v xml:space="preserve">                  </v>
      </c>
      <c r="BE3861" s="92">
        <f t="shared" si="241"/>
        <v>3</v>
      </c>
    </row>
    <row r="3862" spans="1:57" s="74" customFormat="1" ht="50.1" customHeight="1" x14ac:dyDescent="0.2">
      <c r="A3862" s="78" t="s">
        <v>55</v>
      </c>
      <c r="B3862" s="78" t="s">
        <v>65</v>
      </c>
      <c r="C3862" s="78" t="s">
        <v>33</v>
      </c>
      <c r="D3862" s="78" t="s">
        <v>605</v>
      </c>
      <c r="E3862" s="79" t="str">
        <f>+IF(C3862&lt;&gt;"",VLOOKUP(MID(C3862,18,5),NIVELES!$A$133:$B$213,2,0),"")</f>
        <v>EL_ORO</v>
      </c>
      <c r="F3862" s="80" t="s">
        <v>130</v>
      </c>
      <c r="G3862" s="81" t="str">
        <f>+IF(F3862&lt;&gt;"",VLOOKUP(F3862,NIVELES!$A$246:$C$464,3,0),"")</f>
        <v>SUR</v>
      </c>
      <c r="H3862" s="82" t="s">
        <v>1024</v>
      </c>
      <c r="I3862" s="78" t="s">
        <v>2201</v>
      </c>
      <c r="J3862" s="78" t="s">
        <v>2184</v>
      </c>
      <c r="K3862" s="78" t="s">
        <v>2185</v>
      </c>
      <c r="L3862" s="78" t="s">
        <v>2805</v>
      </c>
      <c r="M3862" s="78">
        <v>72</v>
      </c>
      <c r="N3862" s="78" t="s">
        <v>3526</v>
      </c>
      <c r="O3862" s="78" t="s">
        <v>3547</v>
      </c>
      <c r="P3862" s="82">
        <v>3</v>
      </c>
      <c r="Q3862" s="78" t="s">
        <v>3546</v>
      </c>
      <c r="R3862" s="82"/>
      <c r="S3862" s="82"/>
      <c r="T3862" s="82"/>
      <c r="U3862" s="82">
        <v>3</v>
      </c>
      <c r="V3862" s="82"/>
      <c r="W3862" s="82"/>
      <c r="X3862" s="82"/>
      <c r="Y3862" s="82"/>
      <c r="Z3862" s="82"/>
      <c r="AA3862" s="82"/>
      <c r="AB3862" s="82"/>
      <c r="AC3862" s="82"/>
      <c r="AD3862" s="85" t="str">
        <f>IF(A3862&lt;&gt;"",IF(D3862="DIRECCIÓN_DE_TRANSFERENCIAS","280 0031",VLOOKUP(C3862,NIVELES!$A$14:$B$105,2,0)),"")</f>
        <v>280 7210</v>
      </c>
      <c r="AE3862" s="86" t="s">
        <v>322</v>
      </c>
      <c r="AF3862" s="86" t="s">
        <v>543</v>
      </c>
      <c r="AG3862" s="79" t="str">
        <f>+IF(AF3862&lt;&gt;"",VLOOKUP(AF3862,NIVELES!$A$666:$B$673,2,0),"")</f>
        <v>DESARROLLO_INFANTIL</v>
      </c>
      <c r="AH3862" s="78" t="s">
        <v>322</v>
      </c>
      <c r="AI3862" s="79" t="str">
        <f>IF(AH3862&lt;&gt;"",VLOOKUP(CONCATENATE(AG3862,AH3862),NIVELES!$B$676:$C$745,2,0),"")</f>
        <v>Centros Infantiles Del Buen Vivir Atencion Directa -Funcionamiento Operación Y Atencion De Unidades</v>
      </c>
      <c r="AJ3862" s="78" t="s">
        <v>517</v>
      </c>
      <c r="AK3862" s="79" t="str">
        <f>+IF(AJ3862&lt;&gt;"",VLOOKUP(AJ3862,NIVELES!$A$816:$B$892,2,0),"")</f>
        <v>NO APLICA</v>
      </c>
      <c r="AL3862" s="78" t="s">
        <v>554</v>
      </c>
      <c r="AM3862" s="78">
        <v>530802</v>
      </c>
      <c r="AN3862" s="79" t="str">
        <f>IF(AM3862&lt;&gt;"",+VLOOKUP(AM3862,NIVELES!$A$1652:$B$2466,2,0),"")</f>
        <v>Vestuario, Lencería, Prendas de Protección; y, Accesorios para Uniformes Militares y Policiales; y, Carpas</v>
      </c>
      <c r="AO3862" s="87">
        <v>0</v>
      </c>
      <c r="AP3862" s="88">
        <v>0</v>
      </c>
      <c r="AQ3862" s="88">
        <v>0</v>
      </c>
      <c r="AR3862" s="88">
        <v>0</v>
      </c>
      <c r="AS3862" s="88">
        <v>0</v>
      </c>
      <c r="AT3862" s="88">
        <v>0</v>
      </c>
      <c r="AU3862" s="88">
        <v>0</v>
      </c>
      <c r="AV3862" s="88">
        <v>0</v>
      </c>
      <c r="AW3862" s="88">
        <v>0</v>
      </c>
      <c r="AX3862" s="88">
        <v>0</v>
      </c>
      <c r="AY3862" s="88">
        <v>0</v>
      </c>
      <c r="AZ3862" s="88">
        <v>0</v>
      </c>
      <c r="BA3862" s="88">
        <v>0</v>
      </c>
      <c r="BB3862" s="89">
        <f t="shared" si="239"/>
        <v>0</v>
      </c>
      <c r="BC3862" s="90" t="str">
        <f t="shared" si="238"/>
        <v>OK</v>
      </c>
      <c r="BD3862" s="91" t="str">
        <f t="shared" si="240"/>
        <v xml:space="preserve">                  </v>
      </c>
      <c r="BE3862" s="92">
        <f t="shared" si="241"/>
        <v>3</v>
      </c>
    </row>
    <row r="3863" spans="1:57" s="74" customFormat="1" ht="50.1" customHeight="1" x14ac:dyDescent="0.2">
      <c r="A3863" s="78" t="s">
        <v>55</v>
      </c>
      <c r="B3863" s="78" t="s">
        <v>65</v>
      </c>
      <c r="C3863" s="78" t="s">
        <v>33</v>
      </c>
      <c r="D3863" s="78" t="s">
        <v>605</v>
      </c>
      <c r="E3863" s="79" t="str">
        <f>+IF(C3863&lt;&gt;"",VLOOKUP(MID(C3863,18,5),NIVELES!$A$133:$B$213,2,0),"")</f>
        <v>EL_ORO</v>
      </c>
      <c r="F3863" s="80" t="s">
        <v>93</v>
      </c>
      <c r="G3863" s="81" t="str">
        <f>+IF(F3863&lt;&gt;"",VLOOKUP(F3863,NIVELES!$A$246:$C$464,3,0),"")</f>
        <v>SUR</v>
      </c>
      <c r="H3863" s="82" t="s">
        <v>1024</v>
      </c>
      <c r="I3863" s="78" t="s">
        <v>2201</v>
      </c>
      <c r="J3863" s="78" t="s">
        <v>2184</v>
      </c>
      <c r="K3863" s="78" t="s">
        <v>2185</v>
      </c>
      <c r="L3863" s="78" t="s">
        <v>2805</v>
      </c>
      <c r="M3863" s="78">
        <v>63</v>
      </c>
      <c r="N3863" s="78" t="s">
        <v>3524</v>
      </c>
      <c r="O3863" s="78" t="s">
        <v>3548</v>
      </c>
      <c r="P3863" s="82">
        <v>3</v>
      </c>
      <c r="Q3863" s="78" t="s">
        <v>3549</v>
      </c>
      <c r="R3863" s="82"/>
      <c r="S3863" s="82"/>
      <c r="T3863" s="82">
        <v>3</v>
      </c>
      <c r="U3863" s="82"/>
      <c r="V3863" s="82"/>
      <c r="W3863" s="82"/>
      <c r="X3863" s="82"/>
      <c r="Y3863" s="82"/>
      <c r="Z3863" s="82"/>
      <c r="AA3863" s="82"/>
      <c r="AB3863" s="82"/>
      <c r="AC3863" s="82"/>
      <c r="AD3863" s="85" t="str">
        <f>IF(A3863&lt;&gt;"",IF(D3863="DIRECCIÓN_DE_TRANSFERENCIAS","280 0031",VLOOKUP(C3863,NIVELES!$A$14:$B$105,2,0)),"")</f>
        <v>280 7210</v>
      </c>
      <c r="AE3863" s="86" t="s">
        <v>322</v>
      </c>
      <c r="AF3863" s="86" t="s">
        <v>543</v>
      </c>
      <c r="AG3863" s="79" t="str">
        <f>+IF(AF3863&lt;&gt;"",VLOOKUP(AF3863,NIVELES!$A$666:$B$673,2,0),"")</f>
        <v>DESARROLLO_INFANTIL</v>
      </c>
      <c r="AH3863" s="78" t="s">
        <v>322</v>
      </c>
      <c r="AI3863" s="79" t="str">
        <f>IF(AH3863&lt;&gt;"",VLOOKUP(CONCATENATE(AG3863,AH3863),NIVELES!$B$676:$C$745,2,0),"")</f>
        <v>Centros Infantiles Del Buen Vivir Atencion Directa -Funcionamiento Operación Y Atencion De Unidades</v>
      </c>
      <c r="AJ3863" s="78" t="s">
        <v>517</v>
      </c>
      <c r="AK3863" s="79" t="str">
        <f>+IF(AJ3863&lt;&gt;"",VLOOKUP(AJ3863,NIVELES!$A$816:$B$892,2,0),"")</f>
        <v>NO APLICA</v>
      </c>
      <c r="AL3863" s="78" t="s">
        <v>554</v>
      </c>
      <c r="AM3863" s="78">
        <v>530804</v>
      </c>
      <c r="AN3863" s="79" t="str">
        <f>IF(AM3863&lt;&gt;"",+VLOOKUP(AM3863,NIVELES!$A$1652:$B$2466,2,0),"")</f>
        <v>Materiales de Oficina</v>
      </c>
      <c r="AO3863" s="87">
        <v>0</v>
      </c>
      <c r="AP3863" s="88">
        <v>0</v>
      </c>
      <c r="AQ3863" s="88">
        <v>0</v>
      </c>
      <c r="AR3863" s="88">
        <v>0</v>
      </c>
      <c r="AS3863" s="88">
        <v>0</v>
      </c>
      <c r="AT3863" s="88">
        <v>0</v>
      </c>
      <c r="AU3863" s="88">
        <v>0</v>
      </c>
      <c r="AV3863" s="88">
        <v>0</v>
      </c>
      <c r="AW3863" s="88">
        <v>0</v>
      </c>
      <c r="AX3863" s="88">
        <v>0</v>
      </c>
      <c r="AY3863" s="88">
        <v>0</v>
      </c>
      <c r="AZ3863" s="88">
        <v>0</v>
      </c>
      <c r="BA3863" s="88">
        <v>0</v>
      </c>
      <c r="BB3863" s="89">
        <f t="shared" si="239"/>
        <v>0</v>
      </c>
      <c r="BC3863" s="90" t="str">
        <f t="shared" si="238"/>
        <v>OK</v>
      </c>
      <c r="BD3863" s="91" t="str">
        <f t="shared" si="240"/>
        <v xml:space="preserve">                  </v>
      </c>
      <c r="BE3863" s="92">
        <f t="shared" si="241"/>
        <v>3</v>
      </c>
    </row>
    <row r="3864" spans="1:57" s="74" customFormat="1" ht="50.1" customHeight="1" x14ac:dyDescent="0.2">
      <c r="A3864" s="78" t="s">
        <v>55</v>
      </c>
      <c r="B3864" s="78" t="s">
        <v>65</v>
      </c>
      <c r="C3864" s="78" t="s">
        <v>33</v>
      </c>
      <c r="D3864" s="78" t="s">
        <v>605</v>
      </c>
      <c r="E3864" s="79" t="str">
        <f>+IF(C3864&lt;&gt;"",VLOOKUP(MID(C3864,18,5),NIVELES!$A$133:$B$213,2,0),"")</f>
        <v>EL_ORO</v>
      </c>
      <c r="F3864" s="80" t="s">
        <v>130</v>
      </c>
      <c r="G3864" s="81" t="str">
        <f>+IF(F3864&lt;&gt;"",VLOOKUP(F3864,NIVELES!$A$246:$C$464,3,0),"")</f>
        <v>SUR</v>
      </c>
      <c r="H3864" s="82" t="s">
        <v>1024</v>
      </c>
      <c r="I3864" s="78" t="s">
        <v>2201</v>
      </c>
      <c r="J3864" s="78" t="s">
        <v>2184</v>
      </c>
      <c r="K3864" s="78" t="s">
        <v>2185</v>
      </c>
      <c r="L3864" s="78" t="s">
        <v>2805</v>
      </c>
      <c r="M3864" s="78">
        <v>72</v>
      </c>
      <c r="N3864" s="78" t="s">
        <v>3526</v>
      </c>
      <c r="O3864" s="78" t="s">
        <v>3550</v>
      </c>
      <c r="P3864" s="82">
        <v>3</v>
      </c>
      <c r="Q3864" s="78" t="s">
        <v>3549</v>
      </c>
      <c r="R3864" s="82"/>
      <c r="S3864" s="82"/>
      <c r="T3864" s="82">
        <v>3</v>
      </c>
      <c r="U3864" s="82"/>
      <c r="V3864" s="82"/>
      <c r="W3864" s="82"/>
      <c r="X3864" s="82"/>
      <c r="Y3864" s="82"/>
      <c r="Z3864" s="82"/>
      <c r="AA3864" s="82"/>
      <c r="AB3864" s="82"/>
      <c r="AC3864" s="82"/>
      <c r="AD3864" s="85" t="str">
        <f>IF(A3864&lt;&gt;"",IF(D3864="DIRECCIÓN_DE_TRANSFERENCIAS","280 0031",VLOOKUP(C3864,NIVELES!$A$14:$B$105,2,0)),"")</f>
        <v>280 7210</v>
      </c>
      <c r="AE3864" s="86" t="s">
        <v>322</v>
      </c>
      <c r="AF3864" s="86" t="s">
        <v>543</v>
      </c>
      <c r="AG3864" s="79" t="str">
        <f>+IF(AF3864&lt;&gt;"",VLOOKUP(AF3864,NIVELES!$A$666:$B$673,2,0),"")</f>
        <v>DESARROLLO_INFANTIL</v>
      </c>
      <c r="AH3864" s="78" t="s">
        <v>322</v>
      </c>
      <c r="AI3864" s="79" t="str">
        <f>IF(AH3864&lt;&gt;"",VLOOKUP(CONCATENATE(AG3864,AH3864),NIVELES!$B$676:$C$745,2,0),"")</f>
        <v>Centros Infantiles Del Buen Vivir Atencion Directa -Funcionamiento Operación Y Atencion De Unidades</v>
      </c>
      <c r="AJ3864" s="78" t="s">
        <v>517</v>
      </c>
      <c r="AK3864" s="79" t="str">
        <f>+IF(AJ3864&lt;&gt;"",VLOOKUP(AJ3864,NIVELES!$A$816:$B$892,2,0),"")</f>
        <v>NO APLICA</v>
      </c>
      <c r="AL3864" s="78" t="s">
        <v>554</v>
      </c>
      <c r="AM3864" s="78">
        <v>530804</v>
      </c>
      <c r="AN3864" s="79" t="str">
        <f>IF(AM3864&lt;&gt;"",+VLOOKUP(AM3864,NIVELES!$A$1652:$B$2466,2,0),"")</f>
        <v>Materiales de Oficina</v>
      </c>
      <c r="AO3864" s="87">
        <v>0</v>
      </c>
      <c r="AP3864" s="88">
        <v>0</v>
      </c>
      <c r="AQ3864" s="88">
        <v>0</v>
      </c>
      <c r="AR3864" s="88">
        <v>0</v>
      </c>
      <c r="AS3864" s="88">
        <v>0</v>
      </c>
      <c r="AT3864" s="88">
        <v>0</v>
      </c>
      <c r="AU3864" s="88">
        <v>0</v>
      </c>
      <c r="AV3864" s="88">
        <v>0</v>
      </c>
      <c r="AW3864" s="88">
        <v>0</v>
      </c>
      <c r="AX3864" s="88">
        <v>0</v>
      </c>
      <c r="AY3864" s="88">
        <v>0</v>
      </c>
      <c r="AZ3864" s="88">
        <v>0</v>
      </c>
      <c r="BA3864" s="88">
        <v>0</v>
      </c>
      <c r="BB3864" s="89">
        <f t="shared" si="239"/>
        <v>0</v>
      </c>
      <c r="BC3864" s="90" t="str">
        <f t="shared" si="238"/>
        <v>OK</v>
      </c>
      <c r="BD3864" s="91" t="str">
        <f t="shared" si="240"/>
        <v xml:space="preserve">                  </v>
      </c>
      <c r="BE3864" s="92">
        <f t="shared" si="241"/>
        <v>3</v>
      </c>
    </row>
    <row r="3865" spans="1:57" s="74" customFormat="1" ht="50.1" customHeight="1" x14ac:dyDescent="0.2">
      <c r="A3865" s="78" t="s">
        <v>55</v>
      </c>
      <c r="B3865" s="78" t="s">
        <v>65</v>
      </c>
      <c r="C3865" s="78" t="s">
        <v>33</v>
      </c>
      <c r="D3865" s="78" t="s">
        <v>605</v>
      </c>
      <c r="E3865" s="79" t="str">
        <f>+IF(C3865&lt;&gt;"",VLOOKUP(MID(C3865,18,5),NIVELES!$A$133:$B$213,2,0),"")</f>
        <v>EL_ORO</v>
      </c>
      <c r="F3865" s="80" t="s">
        <v>93</v>
      </c>
      <c r="G3865" s="81" t="str">
        <f>+IF(F3865&lt;&gt;"",VLOOKUP(F3865,NIVELES!$A$246:$C$464,3,0),"")</f>
        <v>SUR</v>
      </c>
      <c r="H3865" s="82" t="s">
        <v>1024</v>
      </c>
      <c r="I3865" s="78" t="s">
        <v>2201</v>
      </c>
      <c r="J3865" s="78" t="s">
        <v>2184</v>
      </c>
      <c r="K3865" s="78" t="s">
        <v>2185</v>
      </c>
      <c r="L3865" s="78" t="s">
        <v>2805</v>
      </c>
      <c r="M3865" s="78">
        <v>63</v>
      </c>
      <c r="N3865" s="78" t="s">
        <v>3524</v>
      </c>
      <c r="O3865" s="78" t="s">
        <v>3551</v>
      </c>
      <c r="P3865" s="82">
        <v>4</v>
      </c>
      <c r="Q3865" s="78" t="s">
        <v>3065</v>
      </c>
      <c r="R3865" s="82"/>
      <c r="S3865" s="82"/>
      <c r="T3865" s="82">
        <v>2</v>
      </c>
      <c r="U3865" s="82">
        <v>2</v>
      </c>
      <c r="V3865" s="82"/>
      <c r="W3865" s="82"/>
      <c r="X3865" s="82"/>
      <c r="Y3865" s="82"/>
      <c r="Z3865" s="82"/>
      <c r="AA3865" s="82"/>
      <c r="AB3865" s="82"/>
      <c r="AC3865" s="82"/>
      <c r="AD3865" s="85" t="str">
        <f>IF(A3865&lt;&gt;"",IF(D3865="DIRECCIÓN_DE_TRANSFERENCIAS","280 0031",VLOOKUP(C3865,NIVELES!$A$14:$B$105,2,0)),"")</f>
        <v>280 7210</v>
      </c>
      <c r="AE3865" s="86" t="s">
        <v>322</v>
      </c>
      <c r="AF3865" s="86" t="s">
        <v>543</v>
      </c>
      <c r="AG3865" s="79" t="str">
        <f>+IF(AF3865&lt;&gt;"",VLOOKUP(AF3865,NIVELES!$A$666:$B$673,2,0),"")</f>
        <v>DESARROLLO_INFANTIL</v>
      </c>
      <c r="AH3865" s="78" t="s">
        <v>322</v>
      </c>
      <c r="AI3865" s="79" t="str">
        <f>IF(AH3865&lt;&gt;"",VLOOKUP(CONCATENATE(AG3865,AH3865),NIVELES!$B$676:$C$745,2,0),"")</f>
        <v>Centros Infantiles Del Buen Vivir Atencion Directa -Funcionamiento Operación Y Atencion De Unidades</v>
      </c>
      <c r="AJ3865" s="78" t="s">
        <v>517</v>
      </c>
      <c r="AK3865" s="79" t="str">
        <f>+IF(AJ3865&lt;&gt;"",VLOOKUP(AJ3865,NIVELES!$A$816:$B$892,2,0),"")</f>
        <v>NO APLICA</v>
      </c>
      <c r="AL3865" s="78" t="s">
        <v>554</v>
      </c>
      <c r="AM3865" s="78">
        <v>530805</v>
      </c>
      <c r="AN3865" s="79" t="str">
        <f>IF(AM3865&lt;&gt;"",+VLOOKUP(AM3865,NIVELES!$A$1652:$B$2466,2,0),"")</f>
        <v>Materiales de Aseo</v>
      </c>
      <c r="AO3865" s="87">
        <v>290.98</v>
      </c>
      <c r="AP3865" s="88">
        <v>0</v>
      </c>
      <c r="AQ3865" s="88">
        <v>0</v>
      </c>
      <c r="AR3865" s="88">
        <v>100</v>
      </c>
      <c r="AS3865" s="88">
        <v>190.98</v>
      </c>
      <c r="AT3865" s="88">
        <v>0</v>
      </c>
      <c r="AU3865" s="88">
        <v>0</v>
      </c>
      <c r="AV3865" s="88">
        <v>0</v>
      </c>
      <c r="AW3865" s="88">
        <v>0</v>
      </c>
      <c r="AX3865" s="88">
        <v>0</v>
      </c>
      <c r="AY3865" s="88">
        <v>0</v>
      </c>
      <c r="AZ3865" s="88">
        <v>0</v>
      </c>
      <c r="BA3865" s="88">
        <v>0</v>
      </c>
      <c r="BB3865" s="89">
        <f t="shared" si="239"/>
        <v>290.98</v>
      </c>
      <c r="BC3865" s="90" t="str">
        <f t="shared" si="238"/>
        <v>OK</v>
      </c>
      <c r="BD3865" s="91" t="str">
        <f t="shared" si="240"/>
        <v xml:space="preserve">                  </v>
      </c>
      <c r="BE3865" s="92">
        <f t="shared" si="241"/>
        <v>4</v>
      </c>
    </row>
    <row r="3866" spans="1:57" s="74" customFormat="1" ht="50.1" customHeight="1" x14ac:dyDescent="0.2">
      <c r="A3866" s="78" t="s">
        <v>55</v>
      </c>
      <c r="B3866" s="78" t="s">
        <v>65</v>
      </c>
      <c r="C3866" s="78" t="s">
        <v>33</v>
      </c>
      <c r="D3866" s="78" t="s">
        <v>605</v>
      </c>
      <c r="E3866" s="79" t="str">
        <f>+IF(C3866&lt;&gt;"",VLOOKUP(MID(C3866,18,5),NIVELES!$A$133:$B$213,2,0),"")</f>
        <v>EL_ORO</v>
      </c>
      <c r="F3866" s="80" t="s">
        <v>130</v>
      </c>
      <c r="G3866" s="81" t="str">
        <f>+IF(F3866&lt;&gt;"",VLOOKUP(F3866,NIVELES!$A$246:$C$464,3,0),"")</f>
        <v>SUR</v>
      </c>
      <c r="H3866" s="82" t="s">
        <v>1024</v>
      </c>
      <c r="I3866" s="78" t="s">
        <v>2201</v>
      </c>
      <c r="J3866" s="78" t="s">
        <v>2184</v>
      </c>
      <c r="K3866" s="78" t="s">
        <v>2185</v>
      </c>
      <c r="L3866" s="78" t="s">
        <v>2805</v>
      </c>
      <c r="M3866" s="78">
        <v>72</v>
      </c>
      <c r="N3866" s="78" t="s">
        <v>3526</v>
      </c>
      <c r="O3866" s="78" t="s">
        <v>3552</v>
      </c>
      <c r="P3866" s="82">
        <v>4</v>
      </c>
      <c r="Q3866" s="78" t="s">
        <v>3065</v>
      </c>
      <c r="R3866" s="82"/>
      <c r="S3866" s="82"/>
      <c r="T3866" s="82">
        <v>2</v>
      </c>
      <c r="U3866" s="82">
        <v>2</v>
      </c>
      <c r="V3866" s="82"/>
      <c r="W3866" s="82"/>
      <c r="X3866" s="82"/>
      <c r="Y3866" s="82"/>
      <c r="Z3866" s="82"/>
      <c r="AA3866" s="82"/>
      <c r="AB3866" s="82"/>
      <c r="AC3866" s="82"/>
      <c r="AD3866" s="85" t="str">
        <f>IF(A3866&lt;&gt;"",IF(D3866="DIRECCIÓN_DE_TRANSFERENCIAS","280 0031",VLOOKUP(C3866,NIVELES!$A$14:$B$105,2,0)),"")</f>
        <v>280 7210</v>
      </c>
      <c r="AE3866" s="86" t="s">
        <v>322</v>
      </c>
      <c r="AF3866" s="86" t="s">
        <v>543</v>
      </c>
      <c r="AG3866" s="79" t="str">
        <f>+IF(AF3866&lt;&gt;"",VLOOKUP(AF3866,NIVELES!$A$666:$B$673,2,0),"")</f>
        <v>DESARROLLO_INFANTIL</v>
      </c>
      <c r="AH3866" s="78" t="s">
        <v>322</v>
      </c>
      <c r="AI3866" s="79" t="str">
        <f>IF(AH3866&lt;&gt;"",VLOOKUP(CONCATENATE(AG3866,AH3866),NIVELES!$B$676:$C$745,2,0),"")</f>
        <v>Centros Infantiles Del Buen Vivir Atencion Directa -Funcionamiento Operación Y Atencion De Unidades</v>
      </c>
      <c r="AJ3866" s="78" t="s">
        <v>517</v>
      </c>
      <c r="AK3866" s="79" t="str">
        <f>+IF(AJ3866&lt;&gt;"",VLOOKUP(AJ3866,NIVELES!$A$816:$B$892,2,0),"")</f>
        <v>NO APLICA</v>
      </c>
      <c r="AL3866" s="78" t="s">
        <v>554</v>
      </c>
      <c r="AM3866" s="78">
        <v>530805</v>
      </c>
      <c r="AN3866" s="79" t="str">
        <f>IF(AM3866&lt;&gt;"",+VLOOKUP(AM3866,NIVELES!$A$1652:$B$2466,2,0),"")</f>
        <v>Materiales de Aseo</v>
      </c>
      <c r="AO3866" s="87">
        <v>332.55</v>
      </c>
      <c r="AP3866" s="88">
        <v>0</v>
      </c>
      <c r="AQ3866" s="88">
        <v>0</v>
      </c>
      <c r="AR3866" s="88">
        <v>150</v>
      </c>
      <c r="AS3866" s="88">
        <v>182.55</v>
      </c>
      <c r="AT3866" s="88">
        <v>0</v>
      </c>
      <c r="AU3866" s="88">
        <v>0</v>
      </c>
      <c r="AV3866" s="88">
        <v>0</v>
      </c>
      <c r="AW3866" s="88">
        <v>0</v>
      </c>
      <c r="AX3866" s="88">
        <v>0</v>
      </c>
      <c r="AY3866" s="88">
        <v>0</v>
      </c>
      <c r="AZ3866" s="88">
        <v>0</v>
      </c>
      <c r="BA3866" s="88">
        <v>0</v>
      </c>
      <c r="BB3866" s="89">
        <f t="shared" si="239"/>
        <v>332.55</v>
      </c>
      <c r="BC3866" s="90" t="str">
        <f t="shared" si="238"/>
        <v>OK</v>
      </c>
      <c r="BD3866" s="91" t="str">
        <f t="shared" si="240"/>
        <v xml:space="preserve">                  </v>
      </c>
      <c r="BE3866" s="92">
        <f t="shared" si="241"/>
        <v>4</v>
      </c>
    </row>
    <row r="3867" spans="1:57" s="74" customFormat="1" ht="50.1" customHeight="1" x14ac:dyDescent="0.2">
      <c r="A3867" s="78" t="s">
        <v>55</v>
      </c>
      <c r="B3867" s="78" t="s">
        <v>65</v>
      </c>
      <c r="C3867" s="78" t="s">
        <v>33</v>
      </c>
      <c r="D3867" s="78" t="s">
        <v>605</v>
      </c>
      <c r="E3867" s="79" t="str">
        <f>+IF(C3867&lt;&gt;"",VLOOKUP(MID(C3867,18,5),NIVELES!$A$133:$B$213,2,0),"")</f>
        <v>EL_ORO</v>
      </c>
      <c r="F3867" s="80" t="s">
        <v>93</v>
      </c>
      <c r="G3867" s="81" t="str">
        <f>+IF(F3867&lt;&gt;"",VLOOKUP(F3867,NIVELES!$A$246:$C$464,3,0),"")</f>
        <v>SUR</v>
      </c>
      <c r="H3867" s="82" t="s">
        <v>1024</v>
      </c>
      <c r="I3867" s="78" t="s">
        <v>2201</v>
      </c>
      <c r="J3867" s="78" t="s">
        <v>2184</v>
      </c>
      <c r="K3867" s="78" t="s">
        <v>2185</v>
      </c>
      <c r="L3867" s="78" t="s">
        <v>2805</v>
      </c>
      <c r="M3867" s="78">
        <v>63</v>
      </c>
      <c r="N3867" s="78" t="s">
        <v>3524</v>
      </c>
      <c r="O3867" s="78" t="s">
        <v>3553</v>
      </c>
      <c r="P3867" s="82">
        <v>4</v>
      </c>
      <c r="Q3867" s="78" t="s">
        <v>3554</v>
      </c>
      <c r="R3867" s="82"/>
      <c r="S3867" s="82"/>
      <c r="T3867" s="82">
        <v>2</v>
      </c>
      <c r="U3867" s="82">
        <v>2</v>
      </c>
      <c r="V3867" s="82"/>
      <c r="W3867" s="82"/>
      <c r="X3867" s="82"/>
      <c r="Y3867" s="82"/>
      <c r="Z3867" s="82"/>
      <c r="AA3867" s="82"/>
      <c r="AB3867" s="82"/>
      <c r="AC3867" s="82"/>
      <c r="AD3867" s="85" t="str">
        <f>IF(A3867&lt;&gt;"",IF(D3867="DIRECCIÓN_DE_TRANSFERENCIAS","280 0031",VLOOKUP(C3867,NIVELES!$A$14:$B$105,2,0)),"")</f>
        <v>280 7210</v>
      </c>
      <c r="AE3867" s="86" t="s">
        <v>322</v>
      </c>
      <c r="AF3867" s="86" t="s">
        <v>543</v>
      </c>
      <c r="AG3867" s="79" t="str">
        <f>+IF(AF3867&lt;&gt;"",VLOOKUP(AF3867,NIVELES!$A$666:$B$673,2,0),"")</f>
        <v>DESARROLLO_INFANTIL</v>
      </c>
      <c r="AH3867" s="78" t="s">
        <v>322</v>
      </c>
      <c r="AI3867" s="79" t="str">
        <f>IF(AH3867&lt;&gt;"",VLOOKUP(CONCATENATE(AG3867,AH3867),NIVELES!$B$676:$C$745,2,0),"")</f>
        <v>Centros Infantiles Del Buen Vivir Atencion Directa -Funcionamiento Operación Y Atencion De Unidades</v>
      </c>
      <c r="AJ3867" s="78" t="s">
        <v>517</v>
      </c>
      <c r="AK3867" s="79" t="str">
        <f>+IF(AJ3867&lt;&gt;"",VLOOKUP(AJ3867,NIVELES!$A$816:$B$892,2,0),"")</f>
        <v>NO APLICA</v>
      </c>
      <c r="AL3867" s="78" t="s">
        <v>554</v>
      </c>
      <c r="AM3867" s="78">
        <v>530812</v>
      </c>
      <c r="AN3867" s="79" t="str">
        <f>IF(AM3867&lt;&gt;"",+VLOOKUP(AM3867,NIVELES!$A$1652:$B$2466,2,0),"")</f>
        <v>Materiales Didácticos</v>
      </c>
      <c r="AO3867" s="87">
        <v>916.98</v>
      </c>
      <c r="AP3867" s="88">
        <v>0</v>
      </c>
      <c r="AQ3867" s="88">
        <v>0</v>
      </c>
      <c r="AR3867" s="88">
        <v>400</v>
      </c>
      <c r="AS3867" s="88">
        <v>516.98</v>
      </c>
      <c r="AT3867" s="88">
        <v>0</v>
      </c>
      <c r="AU3867" s="88">
        <v>0</v>
      </c>
      <c r="AV3867" s="88">
        <v>0</v>
      </c>
      <c r="AW3867" s="88">
        <v>0</v>
      </c>
      <c r="AX3867" s="88">
        <v>0</v>
      </c>
      <c r="AY3867" s="88">
        <v>0</v>
      </c>
      <c r="AZ3867" s="88">
        <v>0</v>
      </c>
      <c r="BA3867" s="88">
        <v>0</v>
      </c>
      <c r="BB3867" s="89">
        <f t="shared" si="239"/>
        <v>916.98</v>
      </c>
      <c r="BC3867" s="90" t="str">
        <f t="shared" si="238"/>
        <v>OK</v>
      </c>
      <c r="BD3867" s="91" t="str">
        <f t="shared" si="240"/>
        <v xml:space="preserve">                  </v>
      </c>
      <c r="BE3867" s="92">
        <f t="shared" si="241"/>
        <v>4</v>
      </c>
    </row>
    <row r="3868" spans="1:57" s="74" customFormat="1" ht="50.1" customHeight="1" x14ac:dyDescent="0.2">
      <c r="A3868" s="78" t="s">
        <v>55</v>
      </c>
      <c r="B3868" s="78" t="s">
        <v>65</v>
      </c>
      <c r="C3868" s="78" t="s">
        <v>33</v>
      </c>
      <c r="D3868" s="78" t="s">
        <v>605</v>
      </c>
      <c r="E3868" s="79" t="str">
        <f>+IF(C3868&lt;&gt;"",VLOOKUP(MID(C3868,18,5),NIVELES!$A$133:$B$213,2,0),"")</f>
        <v>EL_ORO</v>
      </c>
      <c r="F3868" s="80" t="s">
        <v>130</v>
      </c>
      <c r="G3868" s="81" t="str">
        <f>+IF(F3868&lt;&gt;"",VLOOKUP(F3868,NIVELES!$A$246:$C$464,3,0),"")</f>
        <v>SUR</v>
      </c>
      <c r="H3868" s="82" t="s">
        <v>1024</v>
      </c>
      <c r="I3868" s="78" t="s">
        <v>2201</v>
      </c>
      <c r="J3868" s="78" t="s">
        <v>2184</v>
      </c>
      <c r="K3868" s="78" t="s">
        <v>2185</v>
      </c>
      <c r="L3868" s="78" t="s">
        <v>2805</v>
      </c>
      <c r="M3868" s="78">
        <v>72</v>
      </c>
      <c r="N3868" s="78" t="s">
        <v>3526</v>
      </c>
      <c r="O3868" s="78" t="s">
        <v>3555</v>
      </c>
      <c r="P3868" s="82">
        <v>4</v>
      </c>
      <c r="Q3868" s="78" t="s">
        <v>3554</v>
      </c>
      <c r="R3868" s="82"/>
      <c r="S3868" s="82"/>
      <c r="T3868" s="82">
        <v>2</v>
      </c>
      <c r="U3868" s="82">
        <v>2</v>
      </c>
      <c r="V3868" s="82"/>
      <c r="W3868" s="82"/>
      <c r="X3868" s="82"/>
      <c r="Y3868" s="82"/>
      <c r="Z3868" s="82"/>
      <c r="AA3868" s="82"/>
      <c r="AB3868" s="82"/>
      <c r="AC3868" s="82"/>
      <c r="AD3868" s="85" t="str">
        <f>IF(A3868&lt;&gt;"",IF(D3868="DIRECCIÓN_DE_TRANSFERENCIAS","280 0031",VLOOKUP(C3868,NIVELES!$A$14:$B$105,2,0)),"")</f>
        <v>280 7210</v>
      </c>
      <c r="AE3868" s="86" t="s">
        <v>322</v>
      </c>
      <c r="AF3868" s="86" t="s">
        <v>543</v>
      </c>
      <c r="AG3868" s="79" t="str">
        <f>+IF(AF3868&lt;&gt;"",VLOOKUP(AF3868,NIVELES!$A$666:$B$673,2,0),"")</f>
        <v>DESARROLLO_INFANTIL</v>
      </c>
      <c r="AH3868" s="78" t="s">
        <v>322</v>
      </c>
      <c r="AI3868" s="79" t="str">
        <f>IF(AH3868&lt;&gt;"",VLOOKUP(CONCATENATE(AG3868,AH3868),NIVELES!$B$676:$C$745,2,0),"")</f>
        <v>Centros Infantiles Del Buen Vivir Atencion Directa -Funcionamiento Operación Y Atencion De Unidades</v>
      </c>
      <c r="AJ3868" s="78" t="s">
        <v>517</v>
      </c>
      <c r="AK3868" s="79" t="str">
        <f>+IF(AJ3868&lt;&gt;"",VLOOKUP(AJ3868,NIVELES!$A$816:$B$892,2,0),"")</f>
        <v>NO APLICA</v>
      </c>
      <c r="AL3868" s="78" t="s">
        <v>554</v>
      </c>
      <c r="AM3868" s="78">
        <v>530812</v>
      </c>
      <c r="AN3868" s="79" t="str">
        <f>IF(AM3868&lt;&gt;"",+VLOOKUP(AM3868,NIVELES!$A$1652:$B$2466,2,0),"")</f>
        <v>Materiales Didácticos</v>
      </c>
      <c r="AO3868" s="87">
        <v>1047.97</v>
      </c>
      <c r="AP3868" s="88">
        <v>0</v>
      </c>
      <c r="AQ3868" s="88">
        <v>0</v>
      </c>
      <c r="AR3868" s="88">
        <v>500</v>
      </c>
      <c r="AS3868" s="88">
        <v>547.97</v>
      </c>
      <c r="AT3868" s="88">
        <v>0</v>
      </c>
      <c r="AU3868" s="88">
        <v>0</v>
      </c>
      <c r="AV3868" s="88">
        <v>0</v>
      </c>
      <c r="AW3868" s="88">
        <v>0</v>
      </c>
      <c r="AX3868" s="88">
        <v>0</v>
      </c>
      <c r="AY3868" s="88">
        <v>0</v>
      </c>
      <c r="AZ3868" s="88">
        <v>0</v>
      </c>
      <c r="BA3868" s="88">
        <v>0</v>
      </c>
      <c r="BB3868" s="89">
        <f t="shared" si="239"/>
        <v>1047.97</v>
      </c>
      <c r="BC3868" s="90" t="str">
        <f t="shared" si="238"/>
        <v>OK</v>
      </c>
      <c r="BD3868" s="91" t="str">
        <f t="shared" si="240"/>
        <v xml:space="preserve">                  </v>
      </c>
      <c r="BE3868" s="92">
        <f t="shared" si="241"/>
        <v>4</v>
      </c>
    </row>
    <row r="3869" spans="1:57" s="74" customFormat="1" ht="50.1" customHeight="1" x14ac:dyDescent="0.2">
      <c r="A3869" s="78" t="s">
        <v>55</v>
      </c>
      <c r="B3869" s="78" t="s">
        <v>65</v>
      </c>
      <c r="C3869" s="78" t="s">
        <v>33</v>
      </c>
      <c r="D3869" s="78" t="s">
        <v>605</v>
      </c>
      <c r="E3869" s="79" t="str">
        <f>+IF(C3869&lt;&gt;"",VLOOKUP(MID(C3869,18,5),NIVELES!$A$133:$B$213,2,0),"")</f>
        <v>EL_ORO</v>
      </c>
      <c r="F3869" s="80" t="s">
        <v>152</v>
      </c>
      <c r="G3869" s="81" t="str">
        <f>+IF(F3869&lt;&gt;"",VLOOKUP(F3869,NIVELES!$A$246:$C$464,3,0),"")</f>
        <v>SUR</v>
      </c>
      <c r="H3869" s="82" t="s">
        <v>1024</v>
      </c>
      <c r="I3869" s="78" t="s">
        <v>2201</v>
      </c>
      <c r="J3869" s="78" t="s">
        <v>2184</v>
      </c>
      <c r="K3869" s="78" t="s">
        <v>2185</v>
      </c>
      <c r="L3869" s="78" t="s">
        <v>2318</v>
      </c>
      <c r="M3869" s="78">
        <v>711</v>
      </c>
      <c r="N3869" s="78" t="s">
        <v>3556</v>
      </c>
      <c r="O3869" s="78" t="s">
        <v>2167</v>
      </c>
      <c r="P3869" s="82">
        <v>12</v>
      </c>
      <c r="Q3869" s="78" t="s">
        <v>2204</v>
      </c>
      <c r="R3869" s="82">
        <v>1</v>
      </c>
      <c r="S3869" s="82">
        <v>1</v>
      </c>
      <c r="T3869" s="82">
        <v>1</v>
      </c>
      <c r="U3869" s="82">
        <v>1</v>
      </c>
      <c r="V3869" s="82">
        <v>1</v>
      </c>
      <c r="W3869" s="82">
        <v>1</v>
      </c>
      <c r="X3869" s="82">
        <v>1</v>
      </c>
      <c r="Y3869" s="82">
        <v>1</v>
      </c>
      <c r="Z3869" s="82">
        <v>1</v>
      </c>
      <c r="AA3869" s="82">
        <v>1</v>
      </c>
      <c r="AB3869" s="82">
        <v>1</v>
      </c>
      <c r="AC3869" s="82">
        <v>1</v>
      </c>
      <c r="AD3869" s="85" t="str">
        <f>IF(A3869&lt;&gt;"",IF(D3869="DIRECCIÓN_DE_TRANSFERENCIAS","280 0031",VLOOKUP(C3869,NIVELES!$A$14:$B$105,2,0)),"")</f>
        <v>280 7210</v>
      </c>
      <c r="AE3869" s="86" t="s">
        <v>322</v>
      </c>
      <c r="AF3869" s="86" t="s">
        <v>543</v>
      </c>
      <c r="AG3869" s="79" t="str">
        <f>+IF(AF3869&lt;&gt;"",VLOOKUP(AF3869,NIVELES!$A$666:$B$673,2,0),"")</f>
        <v>DESARROLLO_INFANTIL</v>
      </c>
      <c r="AH3869" s="78" t="s">
        <v>321</v>
      </c>
      <c r="AI3869" s="79" t="str">
        <f>IF(AH3869&lt;&gt;"",VLOOKUP(CONCATENATE(AG3869,AH3869),NIVELES!$B$676:$C$745,2,0),"")</f>
        <v>Centros Infantiles Del Buen Vivir Operados Por Terceros -Funcionamiento Operación Y Atencion De Unidades</v>
      </c>
      <c r="AJ3869" s="78" t="s">
        <v>517</v>
      </c>
      <c r="AK3869" s="79" t="str">
        <f>+IF(AJ3869&lt;&gt;"",VLOOKUP(AJ3869,NIVELES!$A$816:$B$892,2,0),"")</f>
        <v>NO APLICA</v>
      </c>
      <c r="AL3869" s="78" t="s">
        <v>553</v>
      </c>
      <c r="AM3869" s="78">
        <v>510105</v>
      </c>
      <c r="AN3869" s="79" t="str">
        <f>IF(AM3869&lt;&gt;"",+VLOOKUP(AM3869,NIVELES!$A$1652:$B$2466,2,0),"")</f>
        <v>Remuneraciones Unificadas</v>
      </c>
      <c r="AO3869" s="87">
        <v>196080</v>
      </c>
      <c r="AP3869" s="88">
        <v>16340</v>
      </c>
      <c r="AQ3869" s="88">
        <v>16340</v>
      </c>
      <c r="AR3869" s="88">
        <v>16340</v>
      </c>
      <c r="AS3869" s="88">
        <v>16340</v>
      </c>
      <c r="AT3869" s="88">
        <v>16340</v>
      </c>
      <c r="AU3869" s="88">
        <v>16340</v>
      </c>
      <c r="AV3869" s="88">
        <v>16340</v>
      </c>
      <c r="AW3869" s="88">
        <v>16340</v>
      </c>
      <c r="AX3869" s="88">
        <v>16340</v>
      </c>
      <c r="AY3869" s="88">
        <v>16340</v>
      </c>
      <c r="AZ3869" s="88">
        <v>16340</v>
      </c>
      <c r="BA3869" s="88">
        <v>16340</v>
      </c>
      <c r="BB3869" s="89">
        <f t="shared" si="239"/>
        <v>196080</v>
      </c>
      <c r="BC3869" s="90" t="str">
        <f t="shared" si="238"/>
        <v>OK</v>
      </c>
      <c r="BD3869" s="91" t="str">
        <f t="shared" si="240"/>
        <v xml:space="preserve">                  </v>
      </c>
      <c r="BE3869" s="92">
        <f t="shared" si="241"/>
        <v>12</v>
      </c>
    </row>
    <row r="3870" spans="1:57" s="74" customFormat="1" ht="50.1" customHeight="1" x14ac:dyDescent="0.2">
      <c r="A3870" s="78" t="s">
        <v>55</v>
      </c>
      <c r="B3870" s="78" t="s">
        <v>65</v>
      </c>
      <c r="C3870" s="78" t="s">
        <v>33</v>
      </c>
      <c r="D3870" s="78" t="s">
        <v>605</v>
      </c>
      <c r="E3870" s="79" t="str">
        <f>+IF(C3870&lt;&gt;"",VLOOKUP(MID(C3870,18,5),NIVELES!$A$133:$B$213,2,0),"")</f>
        <v>EL_ORO</v>
      </c>
      <c r="F3870" s="80" t="s">
        <v>152</v>
      </c>
      <c r="G3870" s="81" t="str">
        <f>+IF(F3870&lt;&gt;"",VLOOKUP(F3870,NIVELES!$A$246:$C$464,3,0),"")</f>
        <v>SUR</v>
      </c>
      <c r="H3870" s="82" t="s">
        <v>1024</v>
      </c>
      <c r="I3870" s="78" t="s">
        <v>2201</v>
      </c>
      <c r="J3870" s="78" t="s">
        <v>2184</v>
      </c>
      <c r="K3870" s="78" t="s">
        <v>2185</v>
      </c>
      <c r="L3870" s="78" t="s">
        <v>2318</v>
      </c>
      <c r="M3870" s="78">
        <v>711</v>
      </c>
      <c r="N3870" s="78" t="s">
        <v>3556</v>
      </c>
      <c r="O3870" s="78" t="s">
        <v>2167</v>
      </c>
      <c r="P3870" s="82">
        <v>12</v>
      </c>
      <c r="Q3870" s="78" t="s">
        <v>2204</v>
      </c>
      <c r="R3870" s="82">
        <v>1</v>
      </c>
      <c r="S3870" s="82">
        <v>1</v>
      </c>
      <c r="T3870" s="82">
        <v>1</v>
      </c>
      <c r="U3870" s="82">
        <v>1</v>
      </c>
      <c r="V3870" s="82">
        <v>1</v>
      </c>
      <c r="W3870" s="82">
        <v>1</v>
      </c>
      <c r="X3870" s="82">
        <v>1</v>
      </c>
      <c r="Y3870" s="82">
        <v>1</v>
      </c>
      <c r="Z3870" s="82">
        <v>1</v>
      </c>
      <c r="AA3870" s="82">
        <v>1</v>
      </c>
      <c r="AB3870" s="82">
        <v>1</v>
      </c>
      <c r="AC3870" s="82">
        <v>1</v>
      </c>
      <c r="AD3870" s="85" t="str">
        <f>IF(A3870&lt;&gt;"",IF(D3870="DIRECCIÓN_DE_TRANSFERENCIAS","280 0031",VLOOKUP(C3870,NIVELES!$A$14:$B$105,2,0)),"")</f>
        <v>280 7210</v>
      </c>
      <c r="AE3870" s="86" t="s">
        <v>322</v>
      </c>
      <c r="AF3870" s="86" t="s">
        <v>543</v>
      </c>
      <c r="AG3870" s="79" t="str">
        <f>+IF(AF3870&lt;&gt;"",VLOOKUP(AF3870,NIVELES!$A$666:$B$673,2,0),"")</f>
        <v>DESARROLLO_INFANTIL</v>
      </c>
      <c r="AH3870" s="78" t="s">
        <v>321</v>
      </c>
      <c r="AI3870" s="79" t="str">
        <f>IF(AH3870&lt;&gt;"",VLOOKUP(CONCATENATE(AG3870,AH3870),NIVELES!$B$676:$C$745,2,0),"")</f>
        <v>Centros Infantiles Del Buen Vivir Operados Por Terceros -Funcionamiento Operación Y Atencion De Unidades</v>
      </c>
      <c r="AJ3870" s="78" t="s">
        <v>517</v>
      </c>
      <c r="AK3870" s="79" t="str">
        <f>+IF(AJ3870&lt;&gt;"",VLOOKUP(AJ3870,NIVELES!$A$816:$B$892,2,0),"")</f>
        <v>NO APLICA</v>
      </c>
      <c r="AL3870" s="78" t="s">
        <v>553</v>
      </c>
      <c r="AM3870" s="78">
        <v>510203</v>
      </c>
      <c r="AN3870" s="79" t="str">
        <f>IF(AM3870&lt;&gt;"",+VLOOKUP(AM3870,NIVELES!$A$1652:$B$2466,2,0),"")</f>
        <v>Decimotercer Sueldo</v>
      </c>
      <c r="AO3870" s="87">
        <v>14978.33</v>
      </c>
      <c r="AP3870" s="88">
        <v>0</v>
      </c>
      <c r="AQ3870" s="88">
        <v>136.16</v>
      </c>
      <c r="AR3870" s="88">
        <v>136.16</v>
      </c>
      <c r="AS3870" s="88">
        <v>136.16</v>
      </c>
      <c r="AT3870" s="88">
        <v>136.16</v>
      </c>
      <c r="AU3870" s="88">
        <v>136.16</v>
      </c>
      <c r="AV3870" s="88">
        <v>136.16</v>
      </c>
      <c r="AW3870" s="88">
        <v>136.16</v>
      </c>
      <c r="AX3870" s="88">
        <v>136.16</v>
      </c>
      <c r="AY3870" s="88">
        <v>136.16</v>
      </c>
      <c r="AZ3870" s="88">
        <v>136.16</v>
      </c>
      <c r="BA3870" s="88">
        <v>13616.73</v>
      </c>
      <c r="BB3870" s="89">
        <f t="shared" si="239"/>
        <v>14978.33</v>
      </c>
      <c r="BC3870" s="90" t="str">
        <f t="shared" si="238"/>
        <v>OK</v>
      </c>
      <c r="BD3870" s="91" t="str">
        <f t="shared" si="240"/>
        <v xml:space="preserve">                  </v>
      </c>
      <c r="BE3870" s="92">
        <f t="shared" si="241"/>
        <v>12</v>
      </c>
    </row>
    <row r="3871" spans="1:57" s="74" customFormat="1" ht="50.1" customHeight="1" x14ac:dyDescent="0.2">
      <c r="A3871" s="78" t="s">
        <v>55</v>
      </c>
      <c r="B3871" s="78" t="s">
        <v>65</v>
      </c>
      <c r="C3871" s="78" t="s">
        <v>33</v>
      </c>
      <c r="D3871" s="78" t="s">
        <v>605</v>
      </c>
      <c r="E3871" s="79" t="str">
        <f>+IF(C3871&lt;&gt;"",VLOOKUP(MID(C3871,18,5),NIVELES!$A$133:$B$213,2,0),"")</f>
        <v>EL_ORO</v>
      </c>
      <c r="F3871" s="80" t="s">
        <v>152</v>
      </c>
      <c r="G3871" s="81" t="str">
        <f>+IF(F3871&lt;&gt;"",VLOOKUP(F3871,NIVELES!$A$246:$C$464,3,0),"")</f>
        <v>SUR</v>
      </c>
      <c r="H3871" s="82" t="s">
        <v>1024</v>
      </c>
      <c r="I3871" s="78" t="s">
        <v>2201</v>
      </c>
      <c r="J3871" s="78" t="s">
        <v>2184</v>
      </c>
      <c r="K3871" s="78" t="s">
        <v>2185</v>
      </c>
      <c r="L3871" s="78" t="s">
        <v>2318</v>
      </c>
      <c r="M3871" s="78">
        <v>711</v>
      </c>
      <c r="N3871" s="78" t="s">
        <v>3556</v>
      </c>
      <c r="O3871" s="78" t="s">
        <v>2167</v>
      </c>
      <c r="P3871" s="82">
        <v>12</v>
      </c>
      <c r="Q3871" s="78" t="s">
        <v>2204</v>
      </c>
      <c r="R3871" s="82">
        <v>1</v>
      </c>
      <c r="S3871" s="82">
        <v>1</v>
      </c>
      <c r="T3871" s="82">
        <v>1</v>
      </c>
      <c r="U3871" s="82">
        <v>1</v>
      </c>
      <c r="V3871" s="82">
        <v>1</v>
      </c>
      <c r="W3871" s="82">
        <v>1</v>
      </c>
      <c r="X3871" s="82">
        <v>1</v>
      </c>
      <c r="Y3871" s="82">
        <v>1</v>
      </c>
      <c r="Z3871" s="82">
        <v>1</v>
      </c>
      <c r="AA3871" s="82">
        <v>1</v>
      </c>
      <c r="AB3871" s="82">
        <v>1</v>
      </c>
      <c r="AC3871" s="82">
        <v>1</v>
      </c>
      <c r="AD3871" s="85" t="str">
        <f>IF(A3871&lt;&gt;"",IF(D3871="DIRECCIÓN_DE_TRANSFERENCIAS","280 0031",VLOOKUP(C3871,NIVELES!$A$14:$B$105,2,0)),"")</f>
        <v>280 7210</v>
      </c>
      <c r="AE3871" s="86" t="s">
        <v>322</v>
      </c>
      <c r="AF3871" s="86" t="s">
        <v>543</v>
      </c>
      <c r="AG3871" s="79" t="str">
        <f>+IF(AF3871&lt;&gt;"",VLOOKUP(AF3871,NIVELES!$A$666:$B$673,2,0),"")</f>
        <v>DESARROLLO_INFANTIL</v>
      </c>
      <c r="AH3871" s="78" t="s">
        <v>321</v>
      </c>
      <c r="AI3871" s="79" t="str">
        <f>IF(AH3871&lt;&gt;"",VLOOKUP(CONCATENATE(AG3871,AH3871),NIVELES!$B$676:$C$745,2,0),"")</f>
        <v>Centros Infantiles Del Buen Vivir Operados Por Terceros -Funcionamiento Operación Y Atencion De Unidades</v>
      </c>
      <c r="AJ3871" s="78" t="s">
        <v>517</v>
      </c>
      <c r="AK3871" s="79" t="str">
        <f>+IF(AJ3871&lt;&gt;"",VLOOKUP(AJ3871,NIVELES!$A$816:$B$892,2,0),"")</f>
        <v>NO APLICA</v>
      </c>
      <c r="AL3871" s="78" t="s">
        <v>553</v>
      </c>
      <c r="AM3871" s="78">
        <v>510204</v>
      </c>
      <c r="AN3871" s="79" t="str">
        <f>IF(AM3871&lt;&gt;"",+VLOOKUP(AM3871,NIVELES!$A$1652:$B$2466,2,0),"")</f>
        <v>Decimocuarto Sueldo</v>
      </c>
      <c r="AO3871" s="87">
        <v>7223.33</v>
      </c>
      <c r="AP3871" s="88">
        <v>0</v>
      </c>
      <c r="AQ3871" s="88">
        <v>65.66</v>
      </c>
      <c r="AR3871" s="88">
        <v>6500.96</v>
      </c>
      <c r="AS3871" s="88">
        <v>65.67</v>
      </c>
      <c r="AT3871" s="88">
        <v>65.67</v>
      </c>
      <c r="AU3871" s="88">
        <v>65.67</v>
      </c>
      <c r="AV3871" s="88">
        <v>65.67</v>
      </c>
      <c r="AW3871" s="88">
        <v>65.67</v>
      </c>
      <c r="AX3871" s="88">
        <v>65.67</v>
      </c>
      <c r="AY3871" s="88">
        <v>65.67</v>
      </c>
      <c r="AZ3871" s="88">
        <v>65.67</v>
      </c>
      <c r="BA3871" s="88">
        <v>131.35</v>
      </c>
      <c r="BB3871" s="89">
        <f t="shared" si="239"/>
        <v>7223.3300000000008</v>
      </c>
      <c r="BC3871" s="90" t="str">
        <f t="shared" si="238"/>
        <v>OK</v>
      </c>
      <c r="BD3871" s="91" t="str">
        <f t="shared" si="240"/>
        <v xml:space="preserve">                  </v>
      </c>
      <c r="BE3871" s="92">
        <f t="shared" si="241"/>
        <v>12</v>
      </c>
    </row>
    <row r="3872" spans="1:57" s="74" customFormat="1" ht="50.1" customHeight="1" x14ac:dyDescent="0.2">
      <c r="A3872" s="78" t="s">
        <v>55</v>
      </c>
      <c r="B3872" s="78" t="s">
        <v>65</v>
      </c>
      <c r="C3872" s="78" t="s">
        <v>33</v>
      </c>
      <c r="D3872" s="78" t="s">
        <v>605</v>
      </c>
      <c r="E3872" s="79" t="str">
        <f>+IF(C3872&lt;&gt;"",VLOOKUP(MID(C3872,18,5),NIVELES!$A$133:$B$213,2,0),"")</f>
        <v>EL_ORO</v>
      </c>
      <c r="F3872" s="80" t="s">
        <v>152</v>
      </c>
      <c r="G3872" s="81" t="str">
        <f>+IF(F3872&lt;&gt;"",VLOOKUP(F3872,NIVELES!$A$246:$C$464,3,0),"")</f>
        <v>SUR</v>
      </c>
      <c r="H3872" s="82" t="s">
        <v>1024</v>
      </c>
      <c r="I3872" s="78" t="s">
        <v>2201</v>
      </c>
      <c r="J3872" s="78" t="s">
        <v>2184</v>
      </c>
      <c r="K3872" s="78" t="s">
        <v>2185</v>
      </c>
      <c r="L3872" s="78" t="s">
        <v>2318</v>
      </c>
      <c r="M3872" s="78">
        <v>711</v>
      </c>
      <c r="N3872" s="78" t="s">
        <v>3556</v>
      </c>
      <c r="O3872" s="78" t="s">
        <v>2167</v>
      </c>
      <c r="P3872" s="82">
        <v>12</v>
      </c>
      <c r="Q3872" s="78" t="s">
        <v>2204</v>
      </c>
      <c r="R3872" s="82">
        <v>1</v>
      </c>
      <c r="S3872" s="82">
        <v>1</v>
      </c>
      <c r="T3872" s="82">
        <v>1</v>
      </c>
      <c r="U3872" s="82">
        <v>1</v>
      </c>
      <c r="V3872" s="82">
        <v>1</v>
      </c>
      <c r="W3872" s="82">
        <v>1</v>
      </c>
      <c r="X3872" s="82">
        <v>1</v>
      </c>
      <c r="Y3872" s="82">
        <v>1</v>
      </c>
      <c r="Z3872" s="82">
        <v>1</v>
      </c>
      <c r="AA3872" s="82">
        <v>1</v>
      </c>
      <c r="AB3872" s="82">
        <v>1</v>
      </c>
      <c r="AC3872" s="82">
        <v>1</v>
      </c>
      <c r="AD3872" s="85" t="str">
        <f>IF(A3872&lt;&gt;"",IF(D3872="DIRECCIÓN_DE_TRANSFERENCIAS","280 0031",VLOOKUP(C3872,NIVELES!$A$14:$B$105,2,0)),"")</f>
        <v>280 7210</v>
      </c>
      <c r="AE3872" s="86" t="s">
        <v>322</v>
      </c>
      <c r="AF3872" s="86" t="s">
        <v>543</v>
      </c>
      <c r="AG3872" s="79" t="str">
        <f>+IF(AF3872&lt;&gt;"",VLOOKUP(AF3872,NIVELES!$A$666:$B$673,2,0),"")</f>
        <v>DESARROLLO_INFANTIL</v>
      </c>
      <c r="AH3872" s="78" t="s">
        <v>321</v>
      </c>
      <c r="AI3872" s="79" t="str">
        <f>IF(AH3872&lt;&gt;"",VLOOKUP(CONCATENATE(AG3872,AH3872),NIVELES!$B$676:$C$745,2,0),"")</f>
        <v>Centros Infantiles Del Buen Vivir Operados Por Terceros -Funcionamiento Operación Y Atencion De Unidades</v>
      </c>
      <c r="AJ3872" s="78" t="s">
        <v>517</v>
      </c>
      <c r="AK3872" s="79" t="str">
        <f>+IF(AJ3872&lt;&gt;"",VLOOKUP(AJ3872,NIVELES!$A$816:$B$892,2,0),"")</f>
        <v>NO APLICA</v>
      </c>
      <c r="AL3872" s="78" t="s">
        <v>553</v>
      </c>
      <c r="AM3872" s="78">
        <v>510601</v>
      </c>
      <c r="AN3872" s="79" t="str">
        <f>IF(AM3872&lt;&gt;"",+VLOOKUP(AM3872,NIVELES!$A$1652:$B$2466,2,0),"")</f>
        <v>Aporte Patronal</v>
      </c>
      <c r="AO3872" s="87">
        <v>17344.91</v>
      </c>
      <c r="AP3872" s="88">
        <v>1495.2</v>
      </c>
      <c r="AQ3872" s="88">
        <v>1495.2</v>
      </c>
      <c r="AR3872" s="88">
        <v>1576.81</v>
      </c>
      <c r="AS3872" s="88">
        <v>1576.81</v>
      </c>
      <c r="AT3872" s="88">
        <v>1576.81</v>
      </c>
      <c r="AU3872" s="88">
        <v>1576.81</v>
      </c>
      <c r="AV3872" s="88">
        <v>1576.81</v>
      </c>
      <c r="AW3872" s="88">
        <v>1576.81</v>
      </c>
      <c r="AX3872" s="88">
        <v>1576.81</v>
      </c>
      <c r="AY3872" s="88">
        <v>1576.81</v>
      </c>
      <c r="AZ3872" s="88">
        <v>1576.81</v>
      </c>
      <c r="BA3872" s="88">
        <v>163.22</v>
      </c>
      <c r="BB3872" s="89">
        <f t="shared" si="239"/>
        <v>17344.91</v>
      </c>
      <c r="BC3872" s="90" t="str">
        <f t="shared" si="238"/>
        <v>OK</v>
      </c>
      <c r="BD3872" s="91" t="str">
        <f t="shared" si="240"/>
        <v xml:space="preserve">                  </v>
      </c>
      <c r="BE3872" s="92">
        <f t="shared" si="241"/>
        <v>12</v>
      </c>
    </row>
    <row r="3873" spans="1:57" s="74" customFormat="1" ht="50.1" customHeight="1" x14ac:dyDescent="0.2">
      <c r="A3873" s="78" t="s">
        <v>55</v>
      </c>
      <c r="B3873" s="78" t="s">
        <v>65</v>
      </c>
      <c r="C3873" s="78" t="s">
        <v>33</v>
      </c>
      <c r="D3873" s="78" t="s">
        <v>605</v>
      </c>
      <c r="E3873" s="79" t="str">
        <f>+IF(C3873&lt;&gt;"",VLOOKUP(MID(C3873,18,5),NIVELES!$A$133:$B$213,2,0),"")</f>
        <v>EL_ORO</v>
      </c>
      <c r="F3873" s="80" t="s">
        <v>152</v>
      </c>
      <c r="G3873" s="81" t="str">
        <f>+IF(F3873&lt;&gt;"",VLOOKUP(F3873,NIVELES!$A$246:$C$464,3,0),"")</f>
        <v>SUR</v>
      </c>
      <c r="H3873" s="82" t="s">
        <v>1024</v>
      </c>
      <c r="I3873" s="78" t="s">
        <v>2201</v>
      </c>
      <c r="J3873" s="78" t="s">
        <v>2184</v>
      </c>
      <c r="K3873" s="78" t="s">
        <v>2185</v>
      </c>
      <c r="L3873" s="78" t="s">
        <v>2318</v>
      </c>
      <c r="M3873" s="78">
        <v>711</v>
      </c>
      <c r="N3873" s="78" t="s">
        <v>3556</v>
      </c>
      <c r="O3873" s="78" t="s">
        <v>2167</v>
      </c>
      <c r="P3873" s="82">
        <v>12</v>
      </c>
      <c r="Q3873" s="78" t="s">
        <v>2204</v>
      </c>
      <c r="R3873" s="82">
        <v>1</v>
      </c>
      <c r="S3873" s="82">
        <v>1</v>
      </c>
      <c r="T3873" s="82">
        <v>1</v>
      </c>
      <c r="U3873" s="82">
        <v>1</v>
      </c>
      <c r="V3873" s="82">
        <v>1</v>
      </c>
      <c r="W3873" s="82">
        <v>1</v>
      </c>
      <c r="X3873" s="82">
        <v>1</v>
      </c>
      <c r="Y3873" s="82">
        <v>1</v>
      </c>
      <c r="Z3873" s="82">
        <v>1</v>
      </c>
      <c r="AA3873" s="82">
        <v>1</v>
      </c>
      <c r="AB3873" s="82">
        <v>1</v>
      </c>
      <c r="AC3873" s="82">
        <v>1</v>
      </c>
      <c r="AD3873" s="85" t="str">
        <f>IF(A3873&lt;&gt;"",IF(D3873="DIRECCIÓN_DE_TRANSFERENCIAS","280 0031",VLOOKUP(C3873,NIVELES!$A$14:$B$105,2,0)),"")</f>
        <v>280 7210</v>
      </c>
      <c r="AE3873" s="86" t="s">
        <v>322</v>
      </c>
      <c r="AF3873" s="86" t="s">
        <v>543</v>
      </c>
      <c r="AG3873" s="79" t="str">
        <f>+IF(AF3873&lt;&gt;"",VLOOKUP(AF3873,NIVELES!$A$666:$B$673,2,0),"")</f>
        <v>DESARROLLO_INFANTIL</v>
      </c>
      <c r="AH3873" s="78" t="s">
        <v>321</v>
      </c>
      <c r="AI3873" s="79" t="str">
        <f>IF(AH3873&lt;&gt;"",VLOOKUP(CONCATENATE(AG3873,AH3873),NIVELES!$B$676:$C$745,2,0),"")</f>
        <v>Centros Infantiles Del Buen Vivir Operados Por Terceros -Funcionamiento Operación Y Atencion De Unidades</v>
      </c>
      <c r="AJ3873" s="78" t="s">
        <v>517</v>
      </c>
      <c r="AK3873" s="79" t="str">
        <f>+IF(AJ3873&lt;&gt;"",VLOOKUP(AJ3873,NIVELES!$A$816:$B$892,2,0),"")</f>
        <v>NO APLICA</v>
      </c>
      <c r="AL3873" s="78" t="s">
        <v>553</v>
      </c>
      <c r="AM3873" s="78">
        <v>510602</v>
      </c>
      <c r="AN3873" s="79" t="str">
        <f>IF(AM3873&lt;&gt;"",+VLOOKUP(AM3873,NIVELES!$A$1652:$B$2466,2,0),"")</f>
        <v>Fondo de Reserva</v>
      </c>
      <c r="AO3873" s="87">
        <v>14978.33</v>
      </c>
      <c r="AP3873" s="88">
        <v>0</v>
      </c>
      <c r="AQ3873" s="88">
        <v>1361.2</v>
      </c>
      <c r="AR3873" s="88">
        <v>1361.2</v>
      </c>
      <c r="AS3873" s="88">
        <v>1361.2</v>
      </c>
      <c r="AT3873" s="88">
        <v>1361.2</v>
      </c>
      <c r="AU3873" s="88">
        <v>1361.2</v>
      </c>
      <c r="AV3873" s="88">
        <v>1361.2</v>
      </c>
      <c r="AW3873" s="88">
        <v>1361.2</v>
      </c>
      <c r="AX3873" s="88">
        <v>1361.2</v>
      </c>
      <c r="AY3873" s="88">
        <v>1361.2</v>
      </c>
      <c r="AZ3873" s="88">
        <v>1361.2</v>
      </c>
      <c r="BA3873" s="88">
        <v>1366.33</v>
      </c>
      <c r="BB3873" s="89">
        <f t="shared" si="239"/>
        <v>14978.330000000002</v>
      </c>
      <c r="BC3873" s="90" t="str">
        <f t="shared" si="238"/>
        <v>OK</v>
      </c>
      <c r="BD3873" s="91" t="str">
        <f t="shared" si="240"/>
        <v xml:space="preserve">                  </v>
      </c>
      <c r="BE3873" s="92">
        <f t="shared" si="241"/>
        <v>12</v>
      </c>
    </row>
    <row r="3874" spans="1:57" s="74" customFormat="1" ht="50.1" customHeight="1" x14ac:dyDescent="0.2">
      <c r="A3874" s="78" t="s">
        <v>55</v>
      </c>
      <c r="B3874" s="78" t="s">
        <v>65</v>
      </c>
      <c r="C3874" s="78" t="s">
        <v>33</v>
      </c>
      <c r="D3874" s="78" t="s">
        <v>605</v>
      </c>
      <c r="E3874" s="79" t="str">
        <f>+IF(C3874&lt;&gt;"",VLOOKUP(MID(C3874,18,5),NIVELES!$A$133:$B$213,2,0),"")</f>
        <v>EL_ORO</v>
      </c>
      <c r="F3874" s="80" t="s">
        <v>152</v>
      </c>
      <c r="G3874" s="81" t="str">
        <f>+IF(F3874&lt;&gt;"",VLOOKUP(F3874,NIVELES!$A$246:$C$464,3,0),"")</f>
        <v>SUR</v>
      </c>
      <c r="H3874" s="82" t="s">
        <v>1024</v>
      </c>
      <c r="I3874" s="78" t="s">
        <v>2201</v>
      </c>
      <c r="J3874" s="78" t="s">
        <v>2184</v>
      </c>
      <c r="K3874" s="78" t="s">
        <v>2185</v>
      </c>
      <c r="L3874" s="78" t="s">
        <v>2318</v>
      </c>
      <c r="M3874" s="78">
        <v>711</v>
      </c>
      <c r="N3874" s="78" t="s">
        <v>3556</v>
      </c>
      <c r="O3874" s="78" t="s">
        <v>3557</v>
      </c>
      <c r="P3874" s="82">
        <v>2</v>
      </c>
      <c r="Q3874" s="78" t="s">
        <v>3546</v>
      </c>
      <c r="R3874" s="82"/>
      <c r="S3874" s="82"/>
      <c r="T3874" s="82"/>
      <c r="U3874" s="82">
        <v>2</v>
      </c>
      <c r="V3874" s="82"/>
      <c r="W3874" s="82"/>
      <c r="X3874" s="82"/>
      <c r="Y3874" s="82"/>
      <c r="Z3874" s="82"/>
      <c r="AA3874" s="82"/>
      <c r="AB3874" s="82"/>
      <c r="AC3874" s="82"/>
      <c r="AD3874" s="85" t="str">
        <f>IF(A3874&lt;&gt;"",IF(D3874="DIRECCIÓN_DE_TRANSFERENCIAS","280 0031",VLOOKUP(C3874,NIVELES!$A$14:$B$105,2,0)),"")</f>
        <v>280 7210</v>
      </c>
      <c r="AE3874" s="86" t="s">
        <v>322</v>
      </c>
      <c r="AF3874" s="86" t="s">
        <v>543</v>
      </c>
      <c r="AG3874" s="79" t="str">
        <f>+IF(AF3874&lt;&gt;"",VLOOKUP(AF3874,NIVELES!$A$666:$B$673,2,0),"")</f>
        <v>DESARROLLO_INFANTIL</v>
      </c>
      <c r="AH3874" s="78" t="s">
        <v>321</v>
      </c>
      <c r="AI3874" s="79" t="str">
        <f>IF(AH3874&lt;&gt;"",VLOOKUP(CONCATENATE(AG3874,AH3874),NIVELES!$B$676:$C$745,2,0),"")</f>
        <v>Centros Infantiles Del Buen Vivir Operados Por Terceros -Funcionamiento Operación Y Atencion De Unidades</v>
      </c>
      <c r="AJ3874" s="78" t="s">
        <v>517</v>
      </c>
      <c r="AK3874" s="79" t="str">
        <f>+IF(AJ3874&lt;&gt;"",VLOOKUP(AJ3874,NIVELES!$A$816:$B$892,2,0),"")</f>
        <v>NO APLICA</v>
      </c>
      <c r="AL3874" s="78" t="s">
        <v>554</v>
      </c>
      <c r="AM3874" s="78">
        <v>530802</v>
      </c>
      <c r="AN3874" s="79" t="str">
        <f>IF(AM3874&lt;&gt;"",+VLOOKUP(AM3874,NIVELES!$A$1652:$B$2466,2,0),"")</f>
        <v>Vestuario, Lencería, Prendas de Protección; y, Accesorios para Uniformes Militares y Policiales; y, Carpas</v>
      </c>
      <c r="AO3874" s="87">
        <v>0</v>
      </c>
      <c r="AP3874" s="88">
        <v>0</v>
      </c>
      <c r="AQ3874" s="88">
        <v>0</v>
      </c>
      <c r="AR3874" s="88">
        <v>0</v>
      </c>
      <c r="AS3874" s="88">
        <v>0</v>
      </c>
      <c r="AT3874" s="88">
        <v>0</v>
      </c>
      <c r="AU3874" s="88">
        <v>0</v>
      </c>
      <c r="AV3874" s="88">
        <v>0</v>
      </c>
      <c r="AW3874" s="88">
        <v>0</v>
      </c>
      <c r="AX3874" s="88">
        <v>0</v>
      </c>
      <c r="AY3874" s="88">
        <v>0</v>
      </c>
      <c r="AZ3874" s="88">
        <v>0</v>
      </c>
      <c r="BA3874" s="88">
        <v>0</v>
      </c>
      <c r="BB3874" s="89">
        <f t="shared" si="239"/>
        <v>0</v>
      </c>
      <c r="BC3874" s="90" t="str">
        <f t="shared" si="238"/>
        <v>OK</v>
      </c>
      <c r="BD3874" s="91" t="str">
        <f t="shared" si="240"/>
        <v xml:space="preserve">                  </v>
      </c>
      <c r="BE3874" s="92">
        <f t="shared" si="241"/>
        <v>2</v>
      </c>
    </row>
    <row r="3875" spans="1:57" s="74" customFormat="1" ht="50.1" customHeight="1" x14ac:dyDescent="0.2">
      <c r="A3875" s="78" t="s">
        <v>55</v>
      </c>
      <c r="B3875" s="78" t="s">
        <v>65</v>
      </c>
      <c r="C3875" s="78" t="s">
        <v>33</v>
      </c>
      <c r="D3875" s="78" t="s">
        <v>605</v>
      </c>
      <c r="E3875" s="79" t="str">
        <f>+IF(C3875&lt;&gt;"",VLOOKUP(MID(C3875,18,5),NIVELES!$A$133:$B$213,2,0),"")</f>
        <v>EL_ORO</v>
      </c>
      <c r="F3875" s="80" t="s">
        <v>152</v>
      </c>
      <c r="G3875" s="81" t="str">
        <f>+IF(F3875&lt;&gt;"",VLOOKUP(F3875,NIVELES!$A$246:$C$464,3,0),"")</f>
        <v>SUR</v>
      </c>
      <c r="H3875" s="82" t="s">
        <v>1024</v>
      </c>
      <c r="I3875" s="78" t="s">
        <v>2201</v>
      </c>
      <c r="J3875" s="78" t="s">
        <v>2184</v>
      </c>
      <c r="K3875" s="78" t="s">
        <v>2185</v>
      </c>
      <c r="L3875" s="78" t="s">
        <v>2318</v>
      </c>
      <c r="M3875" s="78">
        <v>711</v>
      </c>
      <c r="N3875" s="78" t="s">
        <v>3556</v>
      </c>
      <c r="O3875" s="78" t="s">
        <v>3558</v>
      </c>
      <c r="P3875" s="82">
        <v>2</v>
      </c>
      <c r="Q3875" s="78" t="s">
        <v>1989</v>
      </c>
      <c r="R3875" s="82"/>
      <c r="S3875" s="82"/>
      <c r="T3875" s="82"/>
      <c r="U3875" s="82"/>
      <c r="V3875" s="82"/>
      <c r="W3875" s="82"/>
      <c r="X3875" s="82">
        <v>1</v>
      </c>
      <c r="Y3875" s="82"/>
      <c r="Z3875" s="82"/>
      <c r="AA3875" s="82"/>
      <c r="AB3875" s="82">
        <v>1</v>
      </c>
      <c r="AC3875" s="82"/>
      <c r="AD3875" s="85" t="str">
        <f>IF(A3875&lt;&gt;"",IF(D3875="DIRECCIÓN_DE_TRANSFERENCIAS","280 0031",VLOOKUP(C3875,NIVELES!$A$14:$B$105,2,0)),"")</f>
        <v>280 7210</v>
      </c>
      <c r="AE3875" s="86" t="s">
        <v>322</v>
      </c>
      <c r="AF3875" s="86" t="s">
        <v>543</v>
      </c>
      <c r="AG3875" s="79" t="str">
        <f>+IF(AF3875&lt;&gt;"",VLOOKUP(AF3875,NIVELES!$A$666:$B$673,2,0),"")</f>
        <v>DESARROLLO_INFANTIL</v>
      </c>
      <c r="AH3875" s="78" t="s">
        <v>321</v>
      </c>
      <c r="AI3875" s="79" t="str">
        <f>IF(AH3875&lt;&gt;"",VLOOKUP(CONCATENATE(AG3875,AH3875),NIVELES!$B$676:$C$745,2,0),"")</f>
        <v>Centros Infantiles Del Buen Vivir Operados Por Terceros -Funcionamiento Operación Y Atencion De Unidades</v>
      </c>
      <c r="AJ3875" s="78" t="s">
        <v>517</v>
      </c>
      <c r="AK3875" s="79" t="str">
        <f>+IF(AJ3875&lt;&gt;"",VLOOKUP(AJ3875,NIVELES!$A$816:$B$892,2,0),"")</f>
        <v>NO APLICA</v>
      </c>
      <c r="AL3875" s="78" t="s">
        <v>554</v>
      </c>
      <c r="AM3875" s="78">
        <v>530301</v>
      </c>
      <c r="AN3875" s="79" t="str">
        <f>IF(AM3875&lt;&gt;"",+VLOOKUP(AM3875,NIVELES!$A$1652:$B$2466,2,0),"")</f>
        <v>Pasajes al Interior</v>
      </c>
      <c r="AO3875" s="87">
        <v>0</v>
      </c>
      <c r="AP3875" s="88">
        <v>0</v>
      </c>
      <c r="AQ3875" s="88">
        <v>0</v>
      </c>
      <c r="AR3875" s="88">
        <v>0</v>
      </c>
      <c r="AS3875" s="88">
        <v>0</v>
      </c>
      <c r="AT3875" s="88">
        <v>0</v>
      </c>
      <c r="AU3875" s="88">
        <v>0</v>
      </c>
      <c r="AV3875" s="88">
        <v>0</v>
      </c>
      <c r="AW3875" s="88">
        <v>0</v>
      </c>
      <c r="AX3875" s="88">
        <v>0</v>
      </c>
      <c r="AY3875" s="88">
        <v>0</v>
      </c>
      <c r="AZ3875" s="88">
        <v>0</v>
      </c>
      <c r="BA3875" s="88">
        <v>0</v>
      </c>
      <c r="BB3875" s="89">
        <f t="shared" si="239"/>
        <v>0</v>
      </c>
      <c r="BC3875" s="90" t="str">
        <f t="shared" si="238"/>
        <v>OK</v>
      </c>
      <c r="BD3875" s="91" t="str">
        <f t="shared" si="240"/>
        <v xml:space="preserve">                  </v>
      </c>
      <c r="BE3875" s="92">
        <f t="shared" si="241"/>
        <v>2</v>
      </c>
    </row>
    <row r="3876" spans="1:57" s="74" customFormat="1" ht="50.1" customHeight="1" x14ac:dyDescent="0.2">
      <c r="A3876" s="78" t="s">
        <v>55</v>
      </c>
      <c r="B3876" s="78" t="s">
        <v>65</v>
      </c>
      <c r="C3876" s="78" t="s">
        <v>33</v>
      </c>
      <c r="D3876" s="78" t="s">
        <v>605</v>
      </c>
      <c r="E3876" s="79" t="str">
        <f>+IF(C3876&lt;&gt;"",VLOOKUP(MID(C3876,18,5),NIVELES!$A$133:$B$213,2,0),"")</f>
        <v>EL_ORO</v>
      </c>
      <c r="F3876" s="80" t="s">
        <v>152</v>
      </c>
      <c r="G3876" s="81" t="str">
        <f>+IF(F3876&lt;&gt;"",VLOOKUP(F3876,NIVELES!$A$246:$C$464,3,0),"")</f>
        <v>SUR</v>
      </c>
      <c r="H3876" s="82" t="s">
        <v>1024</v>
      </c>
      <c r="I3876" s="78" t="s">
        <v>2201</v>
      </c>
      <c r="J3876" s="78" t="s">
        <v>2184</v>
      </c>
      <c r="K3876" s="78" t="s">
        <v>2185</v>
      </c>
      <c r="L3876" s="78" t="s">
        <v>2318</v>
      </c>
      <c r="M3876" s="78">
        <v>711</v>
      </c>
      <c r="N3876" s="78" t="s">
        <v>3556</v>
      </c>
      <c r="O3876" s="78" t="s">
        <v>3559</v>
      </c>
      <c r="P3876" s="82">
        <v>2</v>
      </c>
      <c r="Q3876" s="78" t="s">
        <v>1989</v>
      </c>
      <c r="R3876" s="82"/>
      <c r="S3876" s="82"/>
      <c r="T3876" s="82"/>
      <c r="U3876" s="82"/>
      <c r="V3876" s="82"/>
      <c r="W3876" s="82"/>
      <c r="X3876" s="82">
        <v>1</v>
      </c>
      <c r="Y3876" s="82"/>
      <c r="Z3876" s="82"/>
      <c r="AA3876" s="82"/>
      <c r="AB3876" s="82">
        <v>1</v>
      </c>
      <c r="AC3876" s="82"/>
      <c r="AD3876" s="85" t="str">
        <f>IF(A3876&lt;&gt;"",IF(D3876="DIRECCIÓN_DE_TRANSFERENCIAS","280 0031",VLOOKUP(C3876,NIVELES!$A$14:$B$105,2,0)),"")</f>
        <v>280 7210</v>
      </c>
      <c r="AE3876" s="86" t="s">
        <v>322</v>
      </c>
      <c r="AF3876" s="86" t="s">
        <v>543</v>
      </c>
      <c r="AG3876" s="79" t="str">
        <f>+IF(AF3876&lt;&gt;"",VLOOKUP(AF3876,NIVELES!$A$666:$B$673,2,0),"")</f>
        <v>DESARROLLO_INFANTIL</v>
      </c>
      <c r="AH3876" s="78" t="s">
        <v>321</v>
      </c>
      <c r="AI3876" s="79" t="str">
        <f>IF(AH3876&lt;&gt;"",VLOOKUP(CONCATENATE(AG3876,AH3876),NIVELES!$B$676:$C$745,2,0),"")</f>
        <v>Centros Infantiles Del Buen Vivir Operados Por Terceros -Funcionamiento Operación Y Atencion De Unidades</v>
      </c>
      <c r="AJ3876" s="78" t="s">
        <v>517</v>
      </c>
      <c r="AK3876" s="79" t="str">
        <f>+IF(AJ3876&lt;&gt;"",VLOOKUP(AJ3876,NIVELES!$A$816:$B$892,2,0),"")</f>
        <v>NO APLICA</v>
      </c>
      <c r="AL3876" s="78" t="s">
        <v>554</v>
      </c>
      <c r="AM3876" s="78">
        <v>530303</v>
      </c>
      <c r="AN3876" s="79" t="str">
        <f>IF(AM3876&lt;&gt;"",+VLOOKUP(AM3876,NIVELES!$A$1652:$B$2466,2,0),"")</f>
        <v>Viáticos y Subsistencias en el Interior</v>
      </c>
      <c r="AO3876" s="87">
        <v>0</v>
      </c>
      <c r="AP3876" s="88">
        <v>0</v>
      </c>
      <c r="AQ3876" s="88">
        <v>0</v>
      </c>
      <c r="AR3876" s="88">
        <v>0</v>
      </c>
      <c r="AS3876" s="88">
        <v>0</v>
      </c>
      <c r="AT3876" s="88">
        <v>0</v>
      </c>
      <c r="AU3876" s="88">
        <v>0</v>
      </c>
      <c r="AV3876" s="88">
        <v>0</v>
      </c>
      <c r="AW3876" s="88">
        <v>0</v>
      </c>
      <c r="AX3876" s="88">
        <v>0</v>
      </c>
      <c r="AY3876" s="88">
        <v>0</v>
      </c>
      <c r="AZ3876" s="88">
        <v>0</v>
      </c>
      <c r="BA3876" s="88">
        <v>0</v>
      </c>
      <c r="BB3876" s="89">
        <f t="shared" si="239"/>
        <v>0</v>
      </c>
      <c r="BC3876" s="90" t="str">
        <f t="shared" si="238"/>
        <v>OK</v>
      </c>
      <c r="BD3876" s="91" t="str">
        <f t="shared" si="240"/>
        <v xml:space="preserve">                  </v>
      </c>
      <c r="BE3876" s="92">
        <f t="shared" si="241"/>
        <v>2</v>
      </c>
    </row>
    <row r="3877" spans="1:57" s="74" customFormat="1" ht="50.1" customHeight="1" x14ac:dyDescent="0.2">
      <c r="A3877" s="78" t="s">
        <v>55</v>
      </c>
      <c r="B3877" s="78" t="s">
        <v>65</v>
      </c>
      <c r="C3877" s="78" t="s">
        <v>33</v>
      </c>
      <c r="D3877" s="78" t="s">
        <v>605</v>
      </c>
      <c r="E3877" s="79" t="str">
        <f>+IF(C3877&lt;&gt;"",VLOOKUP(MID(C3877,18,5),NIVELES!$A$133:$B$213,2,0),"")</f>
        <v>EL_ORO</v>
      </c>
      <c r="F3877" s="80" t="s">
        <v>152</v>
      </c>
      <c r="G3877" s="81" t="str">
        <f>+IF(F3877&lt;&gt;"",VLOOKUP(F3877,NIVELES!$A$246:$C$464,3,0),"")</f>
        <v>SUR</v>
      </c>
      <c r="H3877" s="82" t="s">
        <v>1024</v>
      </c>
      <c r="I3877" s="78" t="s">
        <v>2201</v>
      </c>
      <c r="J3877" s="78" t="s">
        <v>2184</v>
      </c>
      <c r="K3877" s="78" t="s">
        <v>2185</v>
      </c>
      <c r="L3877" s="78" t="s">
        <v>2450</v>
      </c>
      <c r="M3877" s="78">
        <v>5785</v>
      </c>
      <c r="N3877" s="78" t="s">
        <v>3471</v>
      </c>
      <c r="O3877" s="78" t="s">
        <v>2167</v>
      </c>
      <c r="P3877" s="82">
        <v>12</v>
      </c>
      <c r="Q3877" s="78" t="s">
        <v>2204</v>
      </c>
      <c r="R3877" s="82">
        <v>1</v>
      </c>
      <c r="S3877" s="82">
        <v>1</v>
      </c>
      <c r="T3877" s="82">
        <v>1</v>
      </c>
      <c r="U3877" s="82">
        <v>1</v>
      </c>
      <c r="V3877" s="82">
        <v>1</v>
      </c>
      <c r="W3877" s="82">
        <v>1</v>
      </c>
      <c r="X3877" s="82">
        <v>1</v>
      </c>
      <c r="Y3877" s="82">
        <v>1</v>
      </c>
      <c r="Z3877" s="82">
        <v>1</v>
      </c>
      <c r="AA3877" s="82">
        <v>1</v>
      </c>
      <c r="AB3877" s="82">
        <v>1</v>
      </c>
      <c r="AC3877" s="82">
        <v>1</v>
      </c>
      <c r="AD3877" s="85" t="str">
        <f>IF(A3877&lt;&gt;"",IF(D3877="DIRECCIÓN_DE_TRANSFERENCIAS","280 0031",VLOOKUP(C3877,NIVELES!$A$14:$B$105,2,0)),"")</f>
        <v>280 7210</v>
      </c>
      <c r="AE3877" s="86" t="s">
        <v>322</v>
      </c>
      <c r="AF3877" s="86" t="s">
        <v>543</v>
      </c>
      <c r="AG3877" s="79" t="str">
        <f>+IF(AF3877&lt;&gt;"",VLOOKUP(AF3877,NIVELES!$A$666:$B$673,2,0),"")</f>
        <v>DESARROLLO_INFANTIL</v>
      </c>
      <c r="AH3877" s="78" t="s">
        <v>452</v>
      </c>
      <c r="AI3877" s="79" t="str">
        <f>IF(AH3877&lt;&gt;"",VLOOKUP(CONCATENATE(AG3877,AH3877),NIVELES!$B$676:$C$745,2,0),"")</f>
        <v>Creciendo Con Nuestros Hijos De Atención Directa Funcionamiento, Operación Y Atención Domiciliar</v>
      </c>
      <c r="AJ3877" s="78" t="s">
        <v>517</v>
      </c>
      <c r="AK3877" s="79" t="str">
        <f>+IF(AJ3877&lt;&gt;"",VLOOKUP(AJ3877,NIVELES!$A$816:$B$892,2,0),"")</f>
        <v>NO APLICA</v>
      </c>
      <c r="AL3877" s="78" t="s">
        <v>553</v>
      </c>
      <c r="AM3877" s="78">
        <v>510105</v>
      </c>
      <c r="AN3877" s="79" t="str">
        <f>IF(AM3877&lt;&gt;"",+VLOOKUP(AM3877,NIVELES!$A$1652:$B$2466,2,0),"")</f>
        <v>Remuneraciones Unificadas</v>
      </c>
      <c r="AO3877" s="87">
        <v>933660</v>
      </c>
      <c r="AP3877" s="88">
        <v>76381.5</v>
      </c>
      <c r="AQ3877" s="88">
        <v>77805</v>
      </c>
      <c r="AR3877" s="88">
        <v>77805</v>
      </c>
      <c r="AS3877" s="88">
        <v>77805</v>
      </c>
      <c r="AT3877" s="88">
        <v>77805</v>
      </c>
      <c r="AU3877" s="88">
        <v>77805</v>
      </c>
      <c r="AV3877" s="88">
        <v>77805</v>
      </c>
      <c r="AW3877" s="88">
        <v>77805</v>
      </c>
      <c r="AX3877" s="88">
        <v>77805</v>
      </c>
      <c r="AY3877" s="88">
        <v>77805</v>
      </c>
      <c r="AZ3877" s="88">
        <v>77805</v>
      </c>
      <c r="BA3877" s="88">
        <v>79228.5</v>
      </c>
      <c r="BB3877" s="89">
        <f t="shared" si="239"/>
        <v>933660</v>
      </c>
      <c r="BC3877" s="90" t="str">
        <f t="shared" si="238"/>
        <v>OK</v>
      </c>
      <c r="BD3877" s="91" t="str">
        <f t="shared" si="240"/>
        <v xml:space="preserve">                  </v>
      </c>
      <c r="BE3877" s="92">
        <f t="shared" si="241"/>
        <v>12</v>
      </c>
    </row>
    <row r="3878" spans="1:57" s="74" customFormat="1" ht="50.1" customHeight="1" x14ac:dyDescent="0.2">
      <c r="A3878" s="78" t="s">
        <v>55</v>
      </c>
      <c r="B3878" s="78" t="s">
        <v>65</v>
      </c>
      <c r="C3878" s="78" t="s">
        <v>33</v>
      </c>
      <c r="D3878" s="78" t="s">
        <v>605</v>
      </c>
      <c r="E3878" s="79" t="str">
        <f>+IF(C3878&lt;&gt;"",VLOOKUP(MID(C3878,18,5),NIVELES!$A$133:$B$213,2,0),"")</f>
        <v>EL_ORO</v>
      </c>
      <c r="F3878" s="80" t="s">
        <v>152</v>
      </c>
      <c r="G3878" s="81" t="str">
        <f>+IF(F3878&lt;&gt;"",VLOOKUP(F3878,NIVELES!$A$246:$C$464,3,0),"")</f>
        <v>SUR</v>
      </c>
      <c r="H3878" s="82" t="s">
        <v>1024</v>
      </c>
      <c r="I3878" s="78" t="s">
        <v>2201</v>
      </c>
      <c r="J3878" s="78" t="s">
        <v>2184</v>
      </c>
      <c r="K3878" s="78" t="s">
        <v>2185</v>
      </c>
      <c r="L3878" s="78" t="s">
        <v>2450</v>
      </c>
      <c r="M3878" s="78">
        <v>5785</v>
      </c>
      <c r="N3878" s="78" t="s">
        <v>3471</v>
      </c>
      <c r="O3878" s="78" t="s">
        <v>2167</v>
      </c>
      <c r="P3878" s="82">
        <v>12</v>
      </c>
      <c r="Q3878" s="78" t="s">
        <v>2204</v>
      </c>
      <c r="R3878" s="82">
        <v>1</v>
      </c>
      <c r="S3878" s="82">
        <v>1</v>
      </c>
      <c r="T3878" s="82">
        <v>1</v>
      </c>
      <c r="U3878" s="82">
        <v>1</v>
      </c>
      <c r="V3878" s="82">
        <v>1</v>
      </c>
      <c r="W3878" s="82">
        <v>1</v>
      </c>
      <c r="X3878" s="82">
        <v>1</v>
      </c>
      <c r="Y3878" s="82">
        <v>1</v>
      </c>
      <c r="Z3878" s="82">
        <v>1</v>
      </c>
      <c r="AA3878" s="82">
        <v>1</v>
      </c>
      <c r="AB3878" s="82">
        <v>1</v>
      </c>
      <c r="AC3878" s="82">
        <v>1</v>
      </c>
      <c r="AD3878" s="85" t="str">
        <f>IF(A3878&lt;&gt;"",IF(D3878="DIRECCIÓN_DE_TRANSFERENCIAS","280 0031",VLOOKUP(C3878,NIVELES!$A$14:$B$105,2,0)),"")</f>
        <v>280 7210</v>
      </c>
      <c r="AE3878" s="86" t="s">
        <v>322</v>
      </c>
      <c r="AF3878" s="86" t="s">
        <v>543</v>
      </c>
      <c r="AG3878" s="79" t="str">
        <f>+IF(AF3878&lt;&gt;"",VLOOKUP(AF3878,NIVELES!$A$666:$B$673,2,0),"")</f>
        <v>DESARROLLO_INFANTIL</v>
      </c>
      <c r="AH3878" s="78" t="s">
        <v>452</v>
      </c>
      <c r="AI3878" s="79" t="str">
        <f>IF(AH3878&lt;&gt;"",VLOOKUP(CONCATENATE(AG3878,AH3878),NIVELES!$B$676:$C$745,2,0),"")</f>
        <v>Creciendo Con Nuestros Hijos De Atención Directa Funcionamiento, Operación Y Atención Domiciliar</v>
      </c>
      <c r="AJ3878" s="78" t="s">
        <v>517</v>
      </c>
      <c r="AK3878" s="79" t="str">
        <f>+IF(AJ3878&lt;&gt;"",VLOOKUP(AJ3878,NIVELES!$A$816:$B$892,2,0),"")</f>
        <v>NO APLICA</v>
      </c>
      <c r="AL3878" s="78" t="s">
        <v>553</v>
      </c>
      <c r="AM3878" s="78">
        <v>510203</v>
      </c>
      <c r="AN3878" s="79" t="str">
        <f>IF(AM3878&lt;&gt;"",+VLOOKUP(AM3878,NIVELES!$A$1652:$B$2466,2,0),"")</f>
        <v>Decimotercer Sueldo</v>
      </c>
      <c r="AO3878" s="87">
        <v>71321.25</v>
      </c>
      <c r="AP3878" s="88">
        <v>0</v>
      </c>
      <c r="AQ3878" s="88">
        <v>48.75</v>
      </c>
      <c r="AR3878" s="88">
        <v>48.75</v>
      </c>
      <c r="AS3878" s="88">
        <v>48.75</v>
      </c>
      <c r="AT3878" s="88">
        <v>48.75</v>
      </c>
      <c r="AU3878" s="88">
        <v>48.75</v>
      </c>
      <c r="AV3878" s="88">
        <v>48.75</v>
      </c>
      <c r="AW3878" s="88">
        <v>48.75</v>
      </c>
      <c r="AX3878" s="88">
        <v>48.75</v>
      </c>
      <c r="AY3878" s="88">
        <v>48.75</v>
      </c>
      <c r="AZ3878" s="88">
        <v>48.75</v>
      </c>
      <c r="BA3878" s="88">
        <v>70833.75</v>
      </c>
      <c r="BB3878" s="89">
        <f t="shared" si="239"/>
        <v>71321.25</v>
      </c>
      <c r="BC3878" s="90" t="str">
        <f t="shared" si="238"/>
        <v>OK</v>
      </c>
      <c r="BD3878" s="91" t="str">
        <f t="shared" si="240"/>
        <v xml:space="preserve">                  </v>
      </c>
      <c r="BE3878" s="92">
        <f t="shared" si="241"/>
        <v>12</v>
      </c>
    </row>
    <row r="3879" spans="1:57" s="74" customFormat="1" ht="50.1" customHeight="1" x14ac:dyDescent="0.2">
      <c r="A3879" s="78" t="s">
        <v>55</v>
      </c>
      <c r="B3879" s="78" t="s">
        <v>65</v>
      </c>
      <c r="C3879" s="78" t="s">
        <v>33</v>
      </c>
      <c r="D3879" s="78" t="s">
        <v>605</v>
      </c>
      <c r="E3879" s="79" t="str">
        <f>+IF(C3879&lt;&gt;"",VLOOKUP(MID(C3879,18,5),NIVELES!$A$133:$B$213,2,0),"")</f>
        <v>EL_ORO</v>
      </c>
      <c r="F3879" s="80" t="s">
        <v>152</v>
      </c>
      <c r="G3879" s="81" t="str">
        <f>+IF(F3879&lt;&gt;"",VLOOKUP(F3879,NIVELES!$A$246:$C$464,3,0),"")</f>
        <v>SUR</v>
      </c>
      <c r="H3879" s="82" t="s">
        <v>1024</v>
      </c>
      <c r="I3879" s="78" t="s">
        <v>2201</v>
      </c>
      <c r="J3879" s="78" t="s">
        <v>2184</v>
      </c>
      <c r="K3879" s="78" t="s">
        <v>2185</v>
      </c>
      <c r="L3879" s="78" t="s">
        <v>2450</v>
      </c>
      <c r="M3879" s="78">
        <v>5785</v>
      </c>
      <c r="N3879" s="78" t="s">
        <v>3471</v>
      </c>
      <c r="O3879" s="78" t="s">
        <v>2167</v>
      </c>
      <c r="P3879" s="82">
        <v>12</v>
      </c>
      <c r="Q3879" s="78" t="s">
        <v>2204</v>
      </c>
      <c r="R3879" s="82">
        <v>1</v>
      </c>
      <c r="S3879" s="82">
        <v>1</v>
      </c>
      <c r="T3879" s="82">
        <v>1</v>
      </c>
      <c r="U3879" s="82">
        <v>1</v>
      </c>
      <c r="V3879" s="82">
        <v>1</v>
      </c>
      <c r="W3879" s="82">
        <v>1</v>
      </c>
      <c r="X3879" s="82">
        <v>1</v>
      </c>
      <c r="Y3879" s="82">
        <v>1</v>
      </c>
      <c r="Z3879" s="82">
        <v>1</v>
      </c>
      <c r="AA3879" s="82">
        <v>1</v>
      </c>
      <c r="AB3879" s="82">
        <v>1</v>
      </c>
      <c r="AC3879" s="82">
        <v>1</v>
      </c>
      <c r="AD3879" s="85" t="str">
        <f>IF(A3879&lt;&gt;"",IF(D3879="DIRECCIÓN_DE_TRANSFERENCIAS","280 0031",VLOOKUP(C3879,NIVELES!$A$14:$B$105,2,0)),"")</f>
        <v>280 7210</v>
      </c>
      <c r="AE3879" s="86" t="s">
        <v>322</v>
      </c>
      <c r="AF3879" s="86" t="s">
        <v>543</v>
      </c>
      <c r="AG3879" s="79" t="str">
        <f>+IF(AF3879&lt;&gt;"",VLOOKUP(AF3879,NIVELES!$A$666:$B$673,2,0),"")</f>
        <v>DESARROLLO_INFANTIL</v>
      </c>
      <c r="AH3879" s="78" t="s">
        <v>452</v>
      </c>
      <c r="AI3879" s="79" t="str">
        <f>IF(AH3879&lt;&gt;"",VLOOKUP(CONCATENATE(AG3879,AH3879),NIVELES!$B$676:$C$745,2,0),"")</f>
        <v>Creciendo Con Nuestros Hijos De Atención Directa Funcionamiento, Operación Y Atención Domiciliar</v>
      </c>
      <c r="AJ3879" s="78" t="s">
        <v>517</v>
      </c>
      <c r="AK3879" s="79" t="str">
        <f>+IF(AJ3879&lt;&gt;"",VLOOKUP(AJ3879,NIVELES!$A$816:$B$892,2,0),"")</f>
        <v>NO APLICA</v>
      </c>
      <c r="AL3879" s="78" t="s">
        <v>553</v>
      </c>
      <c r="AM3879" s="78">
        <v>510204</v>
      </c>
      <c r="AN3879" s="79" t="str">
        <f>IF(AM3879&lt;&gt;"",+VLOOKUP(AM3879,NIVELES!$A$1652:$B$2466,2,0),"")</f>
        <v>Decimocuarto Sueldo</v>
      </c>
      <c r="AO3879" s="87">
        <v>48035.17</v>
      </c>
      <c r="AP3879" s="88">
        <v>0</v>
      </c>
      <c r="AQ3879" s="88">
        <v>32.83</v>
      </c>
      <c r="AR3879" s="88">
        <v>47706.77</v>
      </c>
      <c r="AS3879" s="88">
        <v>32.83</v>
      </c>
      <c r="AT3879" s="88">
        <v>32.83</v>
      </c>
      <c r="AU3879" s="88">
        <v>32.83</v>
      </c>
      <c r="AV3879" s="88">
        <v>32.83</v>
      </c>
      <c r="AW3879" s="88">
        <v>32.83</v>
      </c>
      <c r="AX3879" s="88">
        <v>32.83</v>
      </c>
      <c r="AY3879" s="88">
        <v>32.83</v>
      </c>
      <c r="AZ3879" s="88">
        <v>32.83</v>
      </c>
      <c r="BA3879" s="88">
        <v>32.93</v>
      </c>
      <c r="BB3879" s="89">
        <f t="shared" si="239"/>
        <v>48035.170000000013</v>
      </c>
      <c r="BC3879" s="90" t="str">
        <f t="shared" si="238"/>
        <v>OK</v>
      </c>
      <c r="BD3879" s="91" t="str">
        <f t="shared" si="240"/>
        <v xml:space="preserve">                  </v>
      </c>
      <c r="BE3879" s="92">
        <f t="shared" si="241"/>
        <v>12</v>
      </c>
    </row>
    <row r="3880" spans="1:57" s="74" customFormat="1" ht="50.1" customHeight="1" x14ac:dyDescent="0.2">
      <c r="A3880" s="78" t="s">
        <v>55</v>
      </c>
      <c r="B3880" s="78" t="s">
        <v>65</v>
      </c>
      <c r="C3880" s="78" t="s">
        <v>33</v>
      </c>
      <c r="D3880" s="78" t="s">
        <v>605</v>
      </c>
      <c r="E3880" s="79" t="str">
        <f>+IF(C3880&lt;&gt;"",VLOOKUP(MID(C3880,18,5),NIVELES!$A$133:$B$213,2,0),"")</f>
        <v>EL_ORO</v>
      </c>
      <c r="F3880" s="80" t="s">
        <v>152</v>
      </c>
      <c r="G3880" s="81" t="str">
        <f>+IF(F3880&lt;&gt;"",VLOOKUP(F3880,NIVELES!$A$246:$C$464,3,0),"")</f>
        <v>SUR</v>
      </c>
      <c r="H3880" s="82" t="s">
        <v>1024</v>
      </c>
      <c r="I3880" s="78" t="s">
        <v>2201</v>
      </c>
      <c r="J3880" s="78" t="s">
        <v>2184</v>
      </c>
      <c r="K3880" s="78" t="s">
        <v>2185</v>
      </c>
      <c r="L3880" s="78" t="s">
        <v>2450</v>
      </c>
      <c r="M3880" s="78">
        <v>5785</v>
      </c>
      <c r="N3880" s="78" t="s">
        <v>3471</v>
      </c>
      <c r="O3880" s="78" t="s">
        <v>2167</v>
      </c>
      <c r="P3880" s="82">
        <v>12</v>
      </c>
      <c r="Q3880" s="78" t="s">
        <v>2204</v>
      </c>
      <c r="R3880" s="82">
        <v>1</v>
      </c>
      <c r="S3880" s="82">
        <v>1</v>
      </c>
      <c r="T3880" s="82">
        <v>1</v>
      </c>
      <c r="U3880" s="82">
        <v>1</v>
      </c>
      <c r="V3880" s="82">
        <v>1</v>
      </c>
      <c r="W3880" s="82">
        <v>1</v>
      </c>
      <c r="X3880" s="82">
        <v>1</v>
      </c>
      <c r="Y3880" s="82">
        <v>1</v>
      </c>
      <c r="Z3880" s="82">
        <v>1</v>
      </c>
      <c r="AA3880" s="82">
        <v>1</v>
      </c>
      <c r="AB3880" s="82">
        <v>1</v>
      </c>
      <c r="AC3880" s="82">
        <v>1</v>
      </c>
      <c r="AD3880" s="85" t="str">
        <f>IF(A3880&lt;&gt;"",IF(D3880="DIRECCIÓN_DE_TRANSFERENCIAS","280 0031",VLOOKUP(C3880,NIVELES!$A$14:$B$105,2,0)),"")</f>
        <v>280 7210</v>
      </c>
      <c r="AE3880" s="86" t="s">
        <v>322</v>
      </c>
      <c r="AF3880" s="86" t="s">
        <v>543</v>
      </c>
      <c r="AG3880" s="79" t="str">
        <f>+IF(AF3880&lt;&gt;"",VLOOKUP(AF3880,NIVELES!$A$666:$B$673,2,0),"")</f>
        <v>DESARROLLO_INFANTIL</v>
      </c>
      <c r="AH3880" s="78" t="s">
        <v>452</v>
      </c>
      <c r="AI3880" s="79" t="str">
        <f>IF(AH3880&lt;&gt;"",VLOOKUP(CONCATENATE(AG3880,AH3880),NIVELES!$B$676:$C$745,2,0),"")</f>
        <v>Creciendo Con Nuestros Hijos De Atención Directa Funcionamiento, Operación Y Atención Domiciliar</v>
      </c>
      <c r="AJ3880" s="78" t="s">
        <v>517</v>
      </c>
      <c r="AK3880" s="79" t="str">
        <f>+IF(AJ3880&lt;&gt;"",VLOOKUP(AJ3880,NIVELES!$A$816:$B$892,2,0),"")</f>
        <v>NO APLICA</v>
      </c>
      <c r="AL3880" s="78" t="s">
        <v>553</v>
      </c>
      <c r="AM3880" s="78">
        <v>510510</v>
      </c>
      <c r="AN3880" s="79" t="str">
        <f>IF(AM3880&lt;&gt;"",+VLOOKUP(AM3880,NIVELES!$A$1652:$B$2466,2,0),"")</f>
        <v>Servicios Personales por Contrato</v>
      </c>
      <c r="AO3880" s="87">
        <v>0</v>
      </c>
      <c r="AP3880" s="88">
        <v>0</v>
      </c>
      <c r="AQ3880" s="88">
        <v>0</v>
      </c>
      <c r="AR3880" s="88">
        <v>0</v>
      </c>
      <c r="AS3880" s="88">
        <v>0</v>
      </c>
      <c r="AT3880" s="88">
        <v>0</v>
      </c>
      <c r="AU3880" s="88">
        <v>0</v>
      </c>
      <c r="AV3880" s="88">
        <v>0</v>
      </c>
      <c r="AW3880" s="88">
        <v>0</v>
      </c>
      <c r="AX3880" s="88">
        <v>0</v>
      </c>
      <c r="AY3880" s="88">
        <v>0</v>
      </c>
      <c r="AZ3880" s="88">
        <v>0</v>
      </c>
      <c r="BA3880" s="88">
        <v>0</v>
      </c>
      <c r="BB3880" s="89">
        <f t="shared" si="239"/>
        <v>0</v>
      </c>
      <c r="BC3880" s="90" t="str">
        <f t="shared" si="238"/>
        <v>OK</v>
      </c>
      <c r="BD3880" s="91" t="str">
        <f t="shared" si="240"/>
        <v xml:space="preserve">                  </v>
      </c>
      <c r="BE3880" s="92">
        <f t="shared" si="241"/>
        <v>12</v>
      </c>
    </row>
    <row r="3881" spans="1:57" s="74" customFormat="1" ht="50.1" customHeight="1" x14ac:dyDescent="0.2">
      <c r="A3881" s="78" t="s">
        <v>55</v>
      </c>
      <c r="B3881" s="78" t="s">
        <v>65</v>
      </c>
      <c r="C3881" s="78" t="s">
        <v>33</v>
      </c>
      <c r="D3881" s="78" t="s">
        <v>605</v>
      </c>
      <c r="E3881" s="79" t="str">
        <f>+IF(C3881&lt;&gt;"",VLOOKUP(MID(C3881,18,5),NIVELES!$A$133:$B$213,2,0),"")</f>
        <v>EL_ORO</v>
      </c>
      <c r="F3881" s="80" t="s">
        <v>152</v>
      </c>
      <c r="G3881" s="81" t="str">
        <f>+IF(F3881&lt;&gt;"",VLOOKUP(F3881,NIVELES!$A$246:$C$464,3,0),"")</f>
        <v>SUR</v>
      </c>
      <c r="H3881" s="82" t="s">
        <v>1024</v>
      </c>
      <c r="I3881" s="78" t="s">
        <v>2201</v>
      </c>
      <c r="J3881" s="78" t="s">
        <v>2184</v>
      </c>
      <c r="K3881" s="78" t="s">
        <v>2185</v>
      </c>
      <c r="L3881" s="78" t="s">
        <v>2450</v>
      </c>
      <c r="M3881" s="78">
        <v>5785</v>
      </c>
      <c r="N3881" s="78" t="s">
        <v>3471</v>
      </c>
      <c r="O3881" s="78" t="s">
        <v>2167</v>
      </c>
      <c r="P3881" s="82">
        <v>12</v>
      </c>
      <c r="Q3881" s="78" t="s">
        <v>2204</v>
      </c>
      <c r="R3881" s="82">
        <v>1</v>
      </c>
      <c r="S3881" s="82">
        <v>1</v>
      </c>
      <c r="T3881" s="82">
        <v>1</v>
      </c>
      <c r="U3881" s="82">
        <v>1</v>
      </c>
      <c r="V3881" s="82">
        <v>1</v>
      </c>
      <c r="W3881" s="82">
        <v>1</v>
      </c>
      <c r="X3881" s="82">
        <v>1</v>
      </c>
      <c r="Y3881" s="82">
        <v>1</v>
      </c>
      <c r="Z3881" s="82">
        <v>1</v>
      </c>
      <c r="AA3881" s="82">
        <v>1</v>
      </c>
      <c r="AB3881" s="82">
        <v>1</v>
      </c>
      <c r="AC3881" s="82">
        <v>1</v>
      </c>
      <c r="AD3881" s="85" t="str">
        <f>IF(A3881&lt;&gt;"",IF(D3881="DIRECCIÓN_DE_TRANSFERENCIAS","280 0031",VLOOKUP(C3881,NIVELES!$A$14:$B$105,2,0)),"")</f>
        <v>280 7210</v>
      </c>
      <c r="AE3881" s="86" t="s">
        <v>322</v>
      </c>
      <c r="AF3881" s="86" t="s">
        <v>543</v>
      </c>
      <c r="AG3881" s="79" t="str">
        <f>+IF(AF3881&lt;&gt;"",VLOOKUP(AF3881,NIVELES!$A$666:$B$673,2,0),"")</f>
        <v>DESARROLLO_INFANTIL</v>
      </c>
      <c r="AH3881" s="78" t="s">
        <v>452</v>
      </c>
      <c r="AI3881" s="79" t="str">
        <f>IF(AH3881&lt;&gt;"",VLOOKUP(CONCATENATE(AG3881,AH3881),NIVELES!$B$676:$C$745,2,0),"")</f>
        <v>Creciendo Con Nuestros Hijos De Atención Directa Funcionamiento, Operación Y Atención Domiciliar</v>
      </c>
      <c r="AJ3881" s="78" t="s">
        <v>517</v>
      </c>
      <c r="AK3881" s="79" t="str">
        <f>+IF(AJ3881&lt;&gt;"",VLOOKUP(AJ3881,NIVELES!$A$816:$B$892,2,0),"")</f>
        <v>NO APLICA</v>
      </c>
      <c r="AL3881" s="78" t="s">
        <v>553</v>
      </c>
      <c r="AM3881" s="78">
        <v>510601</v>
      </c>
      <c r="AN3881" s="79" t="str">
        <f>IF(AM3881&lt;&gt;"",+VLOOKUP(AM3881,NIVELES!$A$1652:$B$2466,2,0),"")</f>
        <v>Aporte Patronal</v>
      </c>
      <c r="AO3881" s="87">
        <v>82590.009999999995</v>
      </c>
      <c r="AP3881" s="88">
        <v>7453.59</v>
      </c>
      <c r="AQ3881" s="88">
        <v>7590.98</v>
      </c>
      <c r="AR3881" s="88">
        <v>7590.98</v>
      </c>
      <c r="AS3881" s="88">
        <v>7590.98</v>
      </c>
      <c r="AT3881" s="88">
        <v>7590.98</v>
      </c>
      <c r="AU3881" s="88">
        <v>7590.98</v>
      </c>
      <c r="AV3881" s="88">
        <v>7590.98</v>
      </c>
      <c r="AW3881" s="88">
        <v>7590.98</v>
      </c>
      <c r="AX3881" s="88">
        <v>7590.98</v>
      </c>
      <c r="AY3881" s="88">
        <v>7590.98</v>
      </c>
      <c r="AZ3881" s="88">
        <v>6817.6</v>
      </c>
      <c r="BA3881" s="88"/>
      <c r="BB3881" s="89">
        <f t="shared" si="239"/>
        <v>82590.00999999998</v>
      </c>
      <c r="BC3881" s="90" t="str">
        <f t="shared" si="238"/>
        <v>OK</v>
      </c>
      <c r="BD3881" s="91" t="str">
        <f t="shared" si="240"/>
        <v xml:space="preserve">                  </v>
      </c>
      <c r="BE3881" s="92">
        <f t="shared" si="241"/>
        <v>12</v>
      </c>
    </row>
    <row r="3882" spans="1:57" s="74" customFormat="1" ht="50.1" customHeight="1" x14ac:dyDescent="0.2">
      <c r="A3882" s="78" t="s">
        <v>55</v>
      </c>
      <c r="B3882" s="78" t="s">
        <v>65</v>
      </c>
      <c r="C3882" s="78" t="s">
        <v>33</v>
      </c>
      <c r="D3882" s="78" t="s">
        <v>605</v>
      </c>
      <c r="E3882" s="79" t="str">
        <f>+IF(C3882&lt;&gt;"",VLOOKUP(MID(C3882,18,5),NIVELES!$A$133:$B$213,2,0),"")</f>
        <v>EL_ORO</v>
      </c>
      <c r="F3882" s="80" t="s">
        <v>152</v>
      </c>
      <c r="G3882" s="81" t="str">
        <f>+IF(F3882&lt;&gt;"",VLOOKUP(F3882,NIVELES!$A$246:$C$464,3,0),"")</f>
        <v>SUR</v>
      </c>
      <c r="H3882" s="82" t="s">
        <v>1024</v>
      </c>
      <c r="I3882" s="78" t="s">
        <v>2201</v>
      </c>
      <c r="J3882" s="78" t="s">
        <v>2184</v>
      </c>
      <c r="K3882" s="78" t="s">
        <v>2185</v>
      </c>
      <c r="L3882" s="78" t="s">
        <v>2450</v>
      </c>
      <c r="M3882" s="78">
        <v>5785</v>
      </c>
      <c r="N3882" s="78" t="s">
        <v>3471</v>
      </c>
      <c r="O3882" s="78" t="s">
        <v>2167</v>
      </c>
      <c r="P3882" s="82">
        <v>12</v>
      </c>
      <c r="Q3882" s="78" t="s">
        <v>2204</v>
      </c>
      <c r="R3882" s="82">
        <v>1</v>
      </c>
      <c r="S3882" s="82">
        <v>1</v>
      </c>
      <c r="T3882" s="82">
        <v>1</v>
      </c>
      <c r="U3882" s="82">
        <v>1</v>
      </c>
      <c r="V3882" s="82">
        <v>1</v>
      </c>
      <c r="W3882" s="82">
        <v>1</v>
      </c>
      <c r="X3882" s="82">
        <v>1</v>
      </c>
      <c r="Y3882" s="82">
        <v>1</v>
      </c>
      <c r="Z3882" s="82">
        <v>1</v>
      </c>
      <c r="AA3882" s="82">
        <v>1</v>
      </c>
      <c r="AB3882" s="82">
        <v>1</v>
      </c>
      <c r="AC3882" s="82">
        <v>1</v>
      </c>
      <c r="AD3882" s="85" t="str">
        <f>IF(A3882&lt;&gt;"",IF(D3882="DIRECCIÓN_DE_TRANSFERENCIAS","280 0031",VLOOKUP(C3882,NIVELES!$A$14:$B$105,2,0)),"")</f>
        <v>280 7210</v>
      </c>
      <c r="AE3882" s="86" t="s">
        <v>322</v>
      </c>
      <c r="AF3882" s="86" t="s">
        <v>543</v>
      </c>
      <c r="AG3882" s="79" t="str">
        <f>+IF(AF3882&lt;&gt;"",VLOOKUP(AF3882,NIVELES!$A$666:$B$673,2,0),"")</f>
        <v>DESARROLLO_INFANTIL</v>
      </c>
      <c r="AH3882" s="78" t="s">
        <v>452</v>
      </c>
      <c r="AI3882" s="79" t="str">
        <f>IF(AH3882&lt;&gt;"",VLOOKUP(CONCATENATE(AG3882,AH3882),NIVELES!$B$676:$C$745,2,0),"")</f>
        <v>Creciendo Con Nuestros Hijos De Atención Directa Funcionamiento, Operación Y Atención Domiciliar</v>
      </c>
      <c r="AJ3882" s="78" t="s">
        <v>517</v>
      </c>
      <c r="AK3882" s="79" t="str">
        <f>+IF(AJ3882&lt;&gt;"",VLOOKUP(AJ3882,NIVELES!$A$816:$B$892,2,0),"")</f>
        <v>NO APLICA</v>
      </c>
      <c r="AL3882" s="78" t="s">
        <v>553</v>
      </c>
      <c r="AM3882" s="78">
        <v>510602</v>
      </c>
      <c r="AN3882" s="79" t="str">
        <f>IF(AM3882&lt;&gt;"",+VLOOKUP(AM3882,NIVELES!$A$1652:$B$2466,2,0),"")</f>
        <v>Fondo de Reserva</v>
      </c>
      <c r="AO3882" s="87">
        <v>71321.25</v>
      </c>
      <c r="AP3882" s="88">
        <v>0</v>
      </c>
      <c r="AQ3882" s="88">
        <v>5311.57</v>
      </c>
      <c r="AR3882" s="88">
        <v>5943.44</v>
      </c>
      <c r="AS3882" s="88">
        <v>5943.44</v>
      </c>
      <c r="AT3882" s="88">
        <v>5943.44</v>
      </c>
      <c r="AU3882" s="88">
        <v>5943.44</v>
      </c>
      <c r="AV3882" s="88">
        <v>5943.44</v>
      </c>
      <c r="AW3882" s="88">
        <v>5943.44</v>
      </c>
      <c r="AX3882" s="88">
        <v>5943.44</v>
      </c>
      <c r="AY3882" s="88">
        <v>5943.44</v>
      </c>
      <c r="AZ3882" s="88">
        <v>5943.44</v>
      </c>
      <c r="BA3882" s="88">
        <v>12518.72</v>
      </c>
      <c r="BB3882" s="89">
        <f t="shared" si="239"/>
        <v>71321.25</v>
      </c>
      <c r="BC3882" s="90" t="str">
        <f t="shared" si="238"/>
        <v>OK</v>
      </c>
      <c r="BD3882" s="91" t="str">
        <f t="shared" si="240"/>
        <v xml:space="preserve">                  </v>
      </c>
      <c r="BE3882" s="92">
        <f t="shared" si="241"/>
        <v>12</v>
      </c>
    </row>
    <row r="3883" spans="1:57" s="74" customFormat="1" ht="50.1" customHeight="1" x14ac:dyDescent="0.2">
      <c r="A3883" s="78" t="s">
        <v>55</v>
      </c>
      <c r="B3883" s="78" t="s">
        <v>65</v>
      </c>
      <c r="C3883" s="78" t="s">
        <v>33</v>
      </c>
      <c r="D3883" s="78" t="s">
        <v>605</v>
      </c>
      <c r="E3883" s="79" t="str">
        <f>+IF(C3883&lt;&gt;"",VLOOKUP(MID(C3883,18,5),NIVELES!$A$133:$B$213,2,0),"")</f>
        <v>EL_ORO</v>
      </c>
      <c r="F3883" s="80" t="s">
        <v>152</v>
      </c>
      <c r="G3883" s="81" t="str">
        <f>+IF(F3883&lt;&gt;"",VLOOKUP(F3883,NIVELES!$A$246:$C$464,3,0),"")</f>
        <v>SUR</v>
      </c>
      <c r="H3883" s="82" t="s">
        <v>1024</v>
      </c>
      <c r="I3883" s="78" t="s">
        <v>2201</v>
      </c>
      <c r="J3883" s="78" t="s">
        <v>2184</v>
      </c>
      <c r="K3883" s="78" t="s">
        <v>2185</v>
      </c>
      <c r="L3883" s="78" t="s">
        <v>2450</v>
      </c>
      <c r="M3883" s="78">
        <v>113</v>
      </c>
      <c r="N3883" s="78" t="s">
        <v>3560</v>
      </c>
      <c r="O3883" s="78" t="s">
        <v>3561</v>
      </c>
      <c r="P3883" s="82">
        <v>3</v>
      </c>
      <c r="Q3883" s="78" t="s">
        <v>3562</v>
      </c>
      <c r="R3883" s="82"/>
      <c r="S3883" s="82"/>
      <c r="T3883" s="82"/>
      <c r="U3883" s="82"/>
      <c r="V3883" s="82"/>
      <c r="W3883" s="82"/>
      <c r="X3883" s="82"/>
      <c r="Y3883" s="82"/>
      <c r="Z3883" s="82"/>
      <c r="AA3883" s="82"/>
      <c r="AB3883" s="82"/>
      <c r="AC3883" s="82"/>
      <c r="AD3883" s="85" t="str">
        <f>IF(A3883&lt;&gt;"",IF(D3883="DIRECCIÓN_DE_TRANSFERENCIAS","280 0031",VLOOKUP(C3883,NIVELES!$A$14:$B$105,2,0)),"")</f>
        <v>280 7210</v>
      </c>
      <c r="AE3883" s="86" t="s">
        <v>322</v>
      </c>
      <c r="AF3883" s="86" t="s">
        <v>543</v>
      </c>
      <c r="AG3883" s="79" t="str">
        <f>+IF(AF3883&lt;&gt;"",VLOOKUP(AF3883,NIVELES!$A$666:$B$673,2,0),"")</f>
        <v>DESARROLLO_INFANTIL</v>
      </c>
      <c r="AH3883" s="78" t="s">
        <v>452</v>
      </c>
      <c r="AI3883" s="79" t="str">
        <f>IF(AH3883&lt;&gt;"",VLOOKUP(CONCATENATE(AG3883,AH3883),NIVELES!$B$676:$C$745,2,0),"")</f>
        <v>Creciendo Con Nuestros Hijos De Atención Directa Funcionamiento, Operación Y Atención Domiciliar</v>
      </c>
      <c r="AJ3883" s="78" t="s">
        <v>517</v>
      </c>
      <c r="AK3883" s="79" t="str">
        <f>+IF(AJ3883&lt;&gt;"",VLOOKUP(AJ3883,NIVELES!$A$816:$B$892,2,0),"")</f>
        <v>NO APLICA</v>
      </c>
      <c r="AL3883" s="78" t="s">
        <v>554</v>
      </c>
      <c r="AM3883" s="78">
        <v>530105</v>
      </c>
      <c r="AN3883" s="79" t="str">
        <f>IF(AM3883&lt;&gt;"",+VLOOKUP(AM3883,NIVELES!$A$1652:$B$2466,2,0),"")</f>
        <v>Telecomunicaciones</v>
      </c>
      <c r="AO3883" s="87">
        <v>0</v>
      </c>
      <c r="AP3883" s="88">
        <v>0</v>
      </c>
      <c r="AQ3883" s="88">
        <v>0</v>
      </c>
      <c r="AR3883" s="88">
        <v>0</v>
      </c>
      <c r="AS3883" s="88">
        <v>0</v>
      </c>
      <c r="AT3883" s="88">
        <v>0</v>
      </c>
      <c r="AU3883" s="88">
        <v>0</v>
      </c>
      <c r="AV3883" s="88">
        <v>0</v>
      </c>
      <c r="AW3883" s="88">
        <v>0</v>
      </c>
      <c r="AX3883" s="88">
        <v>0</v>
      </c>
      <c r="AY3883" s="88">
        <v>0</v>
      </c>
      <c r="AZ3883" s="88">
        <v>0</v>
      </c>
      <c r="BA3883" s="88">
        <v>0</v>
      </c>
      <c r="BB3883" s="89">
        <f t="shared" si="239"/>
        <v>0</v>
      </c>
      <c r="BC3883" s="90" t="str">
        <f t="shared" si="238"/>
        <v>OK</v>
      </c>
      <c r="BD3883" s="91" t="str">
        <f t="shared" si="240"/>
        <v xml:space="preserve">                  </v>
      </c>
      <c r="BE3883" s="92">
        <f t="shared" si="241"/>
        <v>0</v>
      </c>
    </row>
    <row r="3884" spans="1:57" s="74" customFormat="1" ht="50.1" customHeight="1" x14ac:dyDescent="0.2">
      <c r="A3884" s="78" t="s">
        <v>55</v>
      </c>
      <c r="B3884" s="78" t="s">
        <v>65</v>
      </c>
      <c r="C3884" s="78" t="s">
        <v>33</v>
      </c>
      <c r="D3884" s="78" t="s">
        <v>605</v>
      </c>
      <c r="E3884" s="79" t="str">
        <f>+IF(C3884&lt;&gt;"",VLOOKUP(MID(C3884,18,5),NIVELES!$A$133:$B$213,2,0),"")</f>
        <v>EL_ORO</v>
      </c>
      <c r="F3884" s="80" t="s">
        <v>152</v>
      </c>
      <c r="G3884" s="81" t="str">
        <f>+IF(F3884&lt;&gt;"",VLOOKUP(F3884,NIVELES!$A$246:$C$464,3,0),"")</f>
        <v>SUR</v>
      </c>
      <c r="H3884" s="82" t="s">
        <v>1024</v>
      </c>
      <c r="I3884" s="78" t="s">
        <v>2201</v>
      </c>
      <c r="J3884" s="78" t="s">
        <v>2184</v>
      </c>
      <c r="K3884" s="78" t="s">
        <v>2185</v>
      </c>
      <c r="L3884" s="78" t="s">
        <v>2450</v>
      </c>
      <c r="M3884" s="78">
        <v>20</v>
      </c>
      <c r="N3884" s="78" t="s">
        <v>3560</v>
      </c>
      <c r="O3884" s="78" t="s">
        <v>3563</v>
      </c>
      <c r="P3884" s="82">
        <v>11</v>
      </c>
      <c r="Q3884" s="78" t="s">
        <v>3562</v>
      </c>
      <c r="R3884" s="82"/>
      <c r="S3884" s="82">
        <v>1</v>
      </c>
      <c r="T3884" s="82">
        <v>1</v>
      </c>
      <c r="U3884" s="82">
        <v>1</v>
      </c>
      <c r="V3884" s="82">
        <v>1</v>
      </c>
      <c r="W3884" s="82">
        <v>1</v>
      </c>
      <c r="X3884" s="82">
        <v>1</v>
      </c>
      <c r="Y3884" s="82">
        <v>1</v>
      </c>
      <c r="Z3884" s="82">
        <v>1</v>
      </c>
      <c r="AA3884" s="82">
        <v>1</v>
      </c>
      <c r="AB3884" s="82">
        <v>1</v>
      </c>
      <c r="AC3884" s="82">
        <v>1</v>
      </c>
      <c r="AD3884" s="85" t="str">
        <f>IF(A3884&lt;&gt;"",IF(D3884="DIRECCIÓN_DE_TRANSFERENCIAS","280 0031",VLOOKUP(C3884,NIVELES!$A$14:$B$105,2,0)),"")</f>
        <v>280 7210</v>
      </c>
      <c r="AE3884" s="86" t="s">
        <v>322</v>
      </c>
      <c r="AF3884" s="86" t="s">
        <v>543</v>
      </c>
      <c r="AG3884" s="79" t="str">
        <f>+IF(AF3884&lt;&gt;"",VLOOKUP(AF3884,NIVELES!$A$666:$B$673,2,0),"")</f>
        <v>DESARROLLO_INFANTIL</v>
      </c>
      <c r="AH3884" s="78" t="s">
        <v>452</v>
      </c>
      <c r="AI3884" s="79" t="str">
        <f>IF(AH3884&lt;&gt;"",VLOOKUP(CONCATENATE(AG3884,AH3884),NIVELES!$B$676:$C$745,2,0),"")</f>
        <v>Creciendo Con Nuestros Hijos De Atención Directa Funcionamiento, Operación Y Atención Domiciliar</v>
      </c>
      <c r="AJ3884" s="78" t="s">
        <v>517</v>
      </c>
      <c r="AK3884" s="79" t="str">
        <f>+IF(AJ3884&lt;&gt;"",VLOOKUP(AJ3884,NIVELES!$A$816:$B$892,2,0),"")</f>
        <v>NO APLICA</v>
      </c>
      <c r="AL3884" s="78" t="s">
        <v>554</v>
      </c>
      <c r="AM3884" s="78">
        <v>530105</v>
      </c>
      <c r="AN3884" s="79" t="str">
        <f>IF(AM3884&lt;&gt;"",+VLOOKUP(AM3884,NIVELES!$A$1652:$B$2466,2,0),"")</f>
        <v>Telecomunicaciones</v>
      </c>
      <c r="AO3884" s="87">
        <v>1892.8</v>
      </c>
      <c r="AP3884" s="88">
        <v>0</v>
      </c>
      <c r="AQ3884" s="88">
        <v>0</v>
      </c>
      <c r="AR3884" s="88">
        <v>157.33000000000001</v>
      </c>
      <c r="AS3884" s="88">
        <v>157.33000000000001</v>
      </c>
      <c r="AT3884" s="88">
        <v>157.33000000000001</v>
      </c>
      <c r="AU3884" s="88">
        <v>157.33000000000001</v>
      </c>
      <c r="AV3884" s="88">
        <v>157.33000000000001</v>
      </c>
      <c r="AW3884" s="88">
        <v>157.33000000000001</v>
      </c>
      <c r="AX3884" s="88">
        <v>157.33000000000001</v>
      </c>
      <c r="AY3884" s="88">
        <v>157.33000000000001</v>
      </c>
      <c r="AZ3884" s="88">
        <v>157.33000000000001</v>
      </c>
      <c r="BA3884" s="88">
        <v>476.83</v>
      </c>
      <c r="BB3884" s="89">
        <f t="shared" si="239"/>
        <v>1892.8</v>
      </c>
      <c r="BC3884" s="90" t="str">
        <f t="shared" si="238"/>
        <v>OK</v>
      </c>
      <c r="BD3884" s="91" t="str">
        <f t="shared" si="240"/>
        <v xml:space="preserve">                  </v>
      </c>
      <c r="BE3884" s="92">
        <f t="shared" si="241"/>
        <v>11</v>
      </c>
    </row>
    <row r="3885" spans="1:57" s="74" customFormat="1" ht="50.1" customHeight="1" x14ac:dyDescent="0.2">
      <c r="A3885" s="78" t="s">
        <v>55</v>
      </c>
      <c r="B3885" s="78" t="s">
        <v>65</v>
      </c>
      <c r="C3885" s="78" t="s">
        <v>33</v>
      </c>
      <c r="D3885" s="78" t="s">
        <v>605</v>
      </c>
      <c r="E3885" s="79" t="str">
        <f>+IF(C3885&lt;&gt;"",VLOOKUP(MID(C3885,18,5),NIVELES!$A$133:$B$213,2,0),"")</f>
        <v>EL_ORO</v>
      </c>
      <c r="F3885" s="80" t="s">
        <v>152</v>
      </c>
      <c r="G3885" s="81" t="str">
        <f>+IF(F3885&lt;&gt;"",VLOOKUP(F3885,NIVELES!$A$246:$C$464,3,0),"")</f>
        <v>SUR</v>
      </c>
      <c r="H3885" s="82" t="s">
        <v>1024</v>
      </c>
      <c r="I3885" s="78" t="s">
        <v>2201</v>
      </c>
      <c r="J3885" s="78" t="s">
        <v>2184</v>
      </c>
      <c r="K3885" s="78" t="s">
        <v>2185</v>
      </c>
      <c r="L3885" s="78" t="s">
        <v>2450</v>
      </c>
      <c r="M3885" s="78">
        <v>5785</v>
      </c>
      <c r="N3885" s="78" t="s">
        <v>3471</v>
      </c>
      <c r="O3885" s="78" t="s">
        <v>3564</v>
      </c>
      <c r="P3885" s="82">
        <v>11</v>
      </c>
      <c r="Q3885" s="78" t="s">
        <v>2275</v>
      </c>
      <c r="R3885" s="82"/>
      <c r="S3885" s="82">
        <v>1</v>
      </c>
      <c r="T3885" s="82">
        <v>1</v>
      </c>
      <c r="U3885" s="82">
        <v>1</v>
      </c>
      <c r="V3885" s="82">
        <v>1</v>
      </c>
      <c r="W3885" s="82">
        <v>1</v>
      </c>
      <c r="X3885" s="82">
        <v>1</v>
      </c>
      <c r="Y3885" s="82">
        <v>1</v>
      </c>
      <c r="Z3885" s="82">
        <v>1</v>
      </c>
      <c r="AA3885" s="82">
        <v>1</v>
      </c>
      <c r="AB3885" s="82">
        <v>1</v>
      </c>
      <c r="AC3885" s="82">
        <v>1</v>
      </c>
      <c r="AD3885" s="85" t="str">
        <f>IF(A3885&lt;&gt;"",IF(D3885="DIRECCIÓN_DE_TRANSFERENCIAS","280 0031",VLOOKUP(C3885,NIVELES!$A$14:$B$105,2,0)),"")</f>
        <v>280 7210</v>
      </c>
      <c r="AE3885" s="86" t="s">
        <v>322</v>
      </c>
      <c r="AF3885" s="86" t="s">
        <v>543</v>
      </c>
      <c r="AG3885" s="79" t="str">
        <f>+IF(AF3885&lt;&gt;"",VLOOKUP(AF3885,NIVELES!$A$666:$B$673,2,0),"")</f>
        <v>DESARROLLO_INFANTIL</v>
      </c>
      <c r="AH3885" s="78" t="s">
        <v>452</v>
      </c>
      <c r="AI3885" s="79" t="str">
        <f>IF(AH3885&lt;&gt;"",VLOOKUP(CONCATENATE(AG3885,AH3885),NIVELES!$B$676:$C$745,2,0),"")</f>
        <v>Creciendo Con Nuestros Hijos De Atención Directa Funcionamiento, Operación Y Atención Domiciliar</v>
      </c>
      <c r="AJ3885" s="78" t="s">
        <v>517</v>
      </c>
      <c r="AK3885" s="79" t="str">
        <f>+IF(AJ3885&lt;&gt;"",VLOOKUP(AJ3885,NIVELES!$A$816:$B$892,2,0),"")</f>
        <v>NO APLICA</v>
      </c>
      <c r="AL3885" s="78" t="s">
        <v>554</v>
      </c>
      <c r="AM3885" s="78">
        <v>530204</v>
      </c>
      <c r="AN3885" s="79" t="str">
        <f>IF(AM3885&lt;&gt;"",+VLOOKUP(AM3885,NIVELES!$A$1652:$B$2466,2,0),"")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3885" s="87">
        <v>0</v>
      </c>
      <c r="AP3885" s="88">
        <v>0</v>
      </c>
      <c r="AQ3885" s="88">
        <v>0</v>
      </c>
      <c r="AR3885" s="88">
        <v>0</v>
      </c>
      <c r="AS3885" s="88">
        <v>0</v>
      </c>
      <c r="AT3885" s="88">
        <v>0</v>
      </c>
      <c r="AU3885" s="88">
        <v>0</v>
      </c>
      <c r="AV3885" s="88">
        <v>0</v>
      </c>
      <c r="AW3885" s="88">
        <v>0</v>
      </c>
      <c r="AX3885" s="88">
        <v>0</v>
      </c>
      <c r="AY3885" s="88">
        <v>0</v>
      </c>
      <c r="AZ3885" s="88">
        <v>0</v>
      </c>
      <c r="BA3885" s="88">
        <v>0</v>
      </c>
      <c r="BB3885" s="89">
        <f t="shared" si="239"/>
        <v>0</v>
      </c>
      <c r="BC3885" s="90" t="str">
        <f t="shared" si="238"/>
        <v>OK</v>
      </c>
      <c r="BD3885" s="91" t="str">
        <f t="shared" si="240"/>
        <v xml:space="preserve">                  </v>
      </c>
      <c r="BE3885" s="92">
        <f t="shared" si="241"/>
        <v>11</v>
      </c>
    </row>
    <row r="3886" spans="1:57" s="74" customFormat="1" ht="50.1" customHeight="1" x14ac:dyDescent="0.2">
      <c r="A3886" s="78" t="s">
        <v>55</v>
      </c>
      <c r="B3886" s="78" t="s">
        <v>65</v>
      </c>
      <c r="C3886" s="78" t="s">
        <v>33</v>
      </c>
      <c r="D3886" s="78" t="s">
        <v>605</v>
      </c>
      <c r="E3886" s="79" t="str">
        <f>+IF(C3886&lt;&gt;"",VLOOKUP(MID(C3886,18,5),NIVELES!$A$133:$B$213,2,0),"")</f>
        <v>EL_ORO</v>
      </c>
      <c r="F3886" s="80" t="s">
        <v>152</v>
      </c>
      <c r="G3886" s="81" t="str">
        <f>+IF(F3886&lt;&gt;"",VLOOKUP(F3886,NIVELES!$A$246:$C$464,3,0),"")</f>
        <v>SUR</v>
      </c>
      <c r="H3886" s="82" t="s">
        <v>1024</v>
      </c>
      <c r="I3886" s="78" t="s">
        <v>2201</v>
      </c>
      <c r="J3886" s="78" t="s">
        <v>2184</v>
      </c>
      <c r="K3886" s="78" t="s">
        <v>2185</v>
      </c>
      <c r="L3886" s="78" t="s">
        <v>2450</v>
      </c>
      <c r="M3886" s="78">
        <v>133</v>
      </c>
      <c r="N3886" s="78" t="s">
        <v>3560</v>
      </c>
      <c r="O3886" s="78" t="s">
        <v>3565</v>
      </c>
      <c r="P3886" s="82">
        <v>2</v>
      </c>
      <c r="Q3886" s="78" t="s">
        <v>1989</v>
      </c>
      <c r="R3886" s="82"/>
      <c r="S3886" s="82"/>
      <c r="T3886" s="82"/>
      <c r="U3886" s="82">
        <v>1</v>
      </c>
      <c r="V3886" s="82"/>
      <c r="W3886" s="82"/>
      <c r="X3886" s="82"/>
      <c r="Y3886" s="82"/>
      <c r="Z3886" s="82">
        <v>1</v>
      </c>
      <c r="AA3886" s="82"/>
      <c r="AB3886" s="82"/>
      <c r="AC3886" s="82"/>
      <c r="AD3886" s="85" t="str">
        <f>IF(A3886&lt;&gt;"",IF(D3886="DIRECCIÓN_DE_TRANSFERENCIAS","280 0031",VLOOKUP(C3886,NIVELES!$A$14:$B$105,2,0)),"")</f>
        <v>280 7210</v>
      </c>
      <c r="AE3886" s="86" t="s">
        <v>322</v>
      </c>
      <c r="AF3886" s="86" t="s">
        <v>543</v>
      </c>
      <c r="AG3886" s="79" t="str">
        <f>+IF(AF3886&lt;&gt;"",VLOOKUP(AF3886,NIVELES!$A$666:$B$673,2,0),"")</f>
        <v>DESARROLLO_INFANTIL</v>
      </c>
      <c r="AH3886" s="78" t="s">
        <v>452</v>
      </c>
      <c r="AI3886" s="79" t="str">
        <f>IF(AH3886&lt;&gt;"",VLOOKUP(CONCATENATE(AG3886,AH3886),NIVELES!$B$676:$C$745,2,0),"")</f>
        <v>Creciendo Con Nuestros Hijos De Atención Directa Funcionamiento, Operación Y Atención Domiciliar</v>
      </c>
      <c r="AJ3886" s="78" t="s">
        <v>517</v>
      </c>
      <c r="AK3886" s="79" t="str">
        <f>+IF(AJ3886&lt;&gt;"",VLOOKUP(AJ3886,NIVELES!$A$816:$B$892,2,0),"")</f>
        <v>NO APLICA</v>
      </c>
      <c r="AL3886" s="78" t="s">
        <v>554</v>
      </c>
      <c r="AM3886" s="78">
        <v>530301</v>
      </c>
      <c r="AN3886" s="79" t="str">
        <f>IF(AM3886&lt;&gt;"",+VLOOKUP(AM3886,NIVELES!$A$1652:$B$2466,2,0),"")</f>
        <v>Pasajes al Interior</v>
      </c>
      <c r="AO3886" s="87">
        <v>0</v>
      </c>
      <c r="AP3886" s="88">
        <v>0</v>
      </c>
      <c r="AQ3886" s="88">
        <v>0</v>
      </c>
      <c r="AR3886" s="88">
        <v>0</v>
      </c>
      <c r="AS3886" s="88">
        <v>0</v>
      </c>
      <c r="AT3886" s="88">
        <v>0</v>
      </c>
      <c r="AU3886" s="88">
        <v>0</v>
      </c>
      <c r="AV3886" s="88">
        <v>0</v>
      </c>
      <c r="AW3886" s="88">
        <v>0</v>
      </c>
      <c r="AX3886" s="88">
        <v>0</v>
      </c>
      <c r="AY3886" s="88">
        <v>0</v>
      </c>
      <c r="AZ3886" s="88">
        <v>0</v>
      </c>
      <c r="BA3886" s="88">
        <v>0</v>
      </c>
      <c r="BB3886" s="89">
        <f t="shared" si="239"/>
        <v>0</v>
      </c>
      <c r="BC3886" s="90" t="str">
        <f t="shared" si="238"/>
        <v>OK</v>
      </c>
      <c r="BD3886" s="91" t="str">
        <f t="shared" si="240"/>
        <v xml:space="preserve">                  </v>
      </c>
      <c r="BE3886" s="92">
        <f t="shared" si="241"/>
        <v>2</v>
      </c>
    </row>
    <row r="3887" spans="1:57" s="74" customFormat="1" ht="50.1" customHeight="1" x14ac:dyDescent="0.2">
      <c r="A3887" s="78" t="s">
        <v>55</v>
      </c>
      <c r="B3887" s="78" t="s">
        <v>65</v>
      </c>
      <c r="C3887" s="78" t="s">
        <v>33</v>
      </c>
      <c r="D3887" s="78" t="s">
        <v>605</v>
      </c>
      <c r="E3887" s="79" t="str">
        <f>+IF(C3887&lt;&gt;"",VLOOKUP(MID(C3887,18,5),NIVELES!$A$133:$B$213,2,0),"")</f>
        <v>EL_ORO</v>
      </c>
      <c r="F3887" s="80" t="s">
        <v>152</v>
      </c>
      <c r="G3887" s="81" t="str">
        <f>+IF(F3887&lt;&gt;"",VLOOKUP(F3887,NIVELES!$A$246:$C$464,3,0),"")</f>
        <v>SUR</v>
      </c>
      <c r="H3887" s="82" t="s">
        <v>1024</v>
      </c>
      <c r="I3887" s="78" t="s">
        <v>2201</v>
      </c>
      <c r="J3887" s="78" t="s">
        <v>2184</v>
      </c>
      <c r="K3887" s="78" t="s">
        <v>2185</v>
      </c>
      <c r="L3887" s="78" t="s">
        <v>2450</v>
      </c>
      <c r="M3887" s="78">
        <v>133</v>
      </c>
      <c r="N3887" s="78" t="s">
        <v>3560</v>
      </c>
      <c r="O3887" s="78" t="s">
        <v>3566</v>
      </c>
      <c r="P3887" s="82">
        <v>2</v>
      </c>
      <c r="Q3887" s="78" t="s">
        <v>1989</v>
      </c>
      <c r="R3887" s="82"/>
      <c r="S3887" s="82"/>
      <c r="T3887" s="82"/>
      <c r="U3887" s="82">
        <v>1</v>
      </c>
      <c r="V3887" s="82"/>
      <c r="W3887" s="82"/>
      <c r="X3887" s="82"/>
      <c r="Y3887" s="82"/>
      <c r="Z3887" s="82">
        <v>1</v>
      </c>
      <c r="AA3887" s="82"/>
      <c r="AB3887" s="82"/>
      <c r="AC3887" s="82"/>
      <c r="AD3887" s="85" t="str">
        <f>IF(A3887&lt;&gt;"",IF(D3887="DIRECCIÓN_DE_TRANSFERENCIAS","280 0031",VLOOKUP(C3887,NIVELES!$A$14:$B$105,2,0)),"")</f>
        <v>280 7210</v>
      </c>
      <c r="AE3887" s="86" t="s">
        <v>322</v>
      </c>
      <c r="AF3887" s="86" t="s">
        <v>543</v>
      </c>
      <c r="AG3887" s="79" t="str">
        <f>+IF(AF3887&lt;&gt;"",VLOOKUP(AF3887,NIVELES!$A$666:$B$673,2,0),"")</f>
        <v>DESARROLLO_INFANTIL</v>
      </c>
      <c r="AH3887" s="78" t="s">
        <v>452</v>
      </c>
      <c r="AI3887" s="79" t="str">
        <f>IF(AH3887&lt;&gt;"",VLOOKUP(CONCATENATE(AG3887,AH3887),NIVELES!$B$676:$C$745,2,0),"")</f>
        <v>Creciendo Con Nuestros Hijos De Atención Directa Funcionamiento, Operación Y Atención Domiciliar</v>
      </c>
      <c r="AJ3887" s="78" t="s">
        <v>517</v>
      </c>
      <c r="AK3887" s="79" t="str">
        <f>+IF(AJ3887&lt;&gt;"",VLOOKUP(AJ3887,NIVELES!$A$816:$B$892,2,0),"")</f>
        <v>NO APLICA</v>
      </c>
      <c r="AL3887" s="78" t="s">
        <v>554</v>
      </c>
      <c r="AM3887" s="78">
        <v>530303</v>
      </c>
      <c r="AN3887" s="79" t="str">
        <f>IF(AM3887&lt;&gt;"",+VLOOKUP(AM3887,NIVELES!$A$1652:$B$2466,2,0),"")</f>
        <v>Viáticos y Subsistencias en el Interior</v>
      </c>
      <c r="AO3887" s="87">
        <v>0</v>
      </c>
      <c r="AP3887" s="88">
        <v>0</v>
      </c>
      <c r="AQ3887" s="88">
        <v>0</v>
      </c>
      <c r="AR3887" s="88">
        <v>0</v>
      </c>
      <c r="AS3887" s="88">
        <v>0</v>
      </c>
      <c r="AT3887" s="88">
        <v>0</v>
      </c>
      <c r="AU3887" s="88">
        <v>0</v>
      </c>
      <c r="AV3887" s="88">
        <v>0</v>
      </c>
      <c r="AW3887" s="88">
        <v>0</v>
      </c>
      <c r="AX3887" s="88">
        <v>0</v>
      </c>
      <c r="AY3887" s="88">
        <v>0</v>
      </c>
      <c r="AZ3887" s="88">
        <v>0</v>
      </c>
      <c r="BA3887" s="88">
        <v>0</v>
      </c>
      <c r="BB3887" s="89">
        <f t="shared" si="239"/>
        <v>0</v>
      </c>
      <c r="BC3887" s="90" t="str">
        <f t="shared" si="238"/>
        <v>OK</v>
      </c>
      <c r="BD3887" s="91" t="str">
        <f t="shared" si="240"/>
        <v xml:space="preserve">                  </v>
      </c>
      <c r="BE3887" s="92">
        <f t="shared" si="241"/>
        <v>2</v>
      </c>
    </row>
    <row r="3888" spans="1:57" s="74" customFormat="1" ht="50.1" customHeight="1" x14ac:dyDescent="0.2">
      <c r="A3888" s="78" t="s">
        <v>55</v>
      </c>
      <c r="B3888" s="78" t="s">
        <v>65</v>
      </c>
      <c r="C3888" s="78" t="s">
        <v>33</v>
      </c>
      <c r="D3888" s="78" t="s">
        <v>605</v>
      </c>
      <c r="E3888" s="79" t="str">
        <f>+IF(C3888&lt;&gt;"",VLOOKUP(MID(C3888,18,5),NIVELES!$A$133:$B$213,2,0),"")</f>
        <v>EL_ORO</v>
      </c>
      <c r="F3888" s="80" t="s">
        <v>152</v>
      </c>
      <c r="G3888" s="81" t="str">
        <f>+IF(F3888&lt;&gt;"",VLOOKUP(F3888,NIVELES!$A$246:$C$464,3,0),"")</f>
        <v>SUR</v>
      </c>
      <c r="H3888" s="82" t="s">
        <v>1024</v>
      </c>
      <c r="I3888" s="78" t="s">
        <v>2201</v>
      </c>
      <c r="J3888" s="78" t="s">
        <v>2184</v>
      </c>
      <c r="K3888" s="78" t="s">
        <v>2185</v>
      </c>
      <c r="L3888" s="78" t="s">
        <v>2450</v>
      </c>
      <c r="M3888" s="78">
        <v>133</v>
      </c>
      <c r="N3888" s="78" t="s">
        <v>3560</v>
      </c>
      <c r="O3888" s="78" t="s">
        <v>2583</v>
      </c>
      <c r="P3888" s="82">
        <v>4</v>
      </c>
      <c r="Q3888" s="78" t="s">
        <v>3387</v>
      </c>
      <c r="R3888" s="82"/>
      <c r="S3888" s="82"/>
      <c r="T3888" s="82"/>
      <c r="U3888" s="82">
        <v>2</v>
      </c>
      <c r="V3888" s="82">
        <v>2</v>
      </c>
      <c r="W3888" s="82"/>
      <c r="X3888" s="82"/>
      <c r="Y3888" s="82"/>
      <c r="Z3888" s="82"/>
      <c r="AA3888" s="82"/>
      <c r="AB3888" s="82"/>
      <c r="AC3888" s="82"/>
      <c r="AD3888" s="85" t="str">
        <f>IF(A3888&lt;&gt;"",IF(D3888="DIRECCIÓN_DE_TRANSFERENCIAS","280 0031",VLOOKUP(C3888,NIVELES!$A$14:$B$105,2,0)),"")</f>
        <v>280 7210</v>
      </c>
      <c r="AE3888" s="86" t="s">
        <v>322</v>
      </c>
      <c r="AF3888" s="86" t="s">
        <v>543</v>
      </c>
      <c r="AG3888" s="79" t="str">
        <f>+IF(AF3888&lt;&gt;"",VLOOKUP(AF3888,NIVELES!$A$666:$B$673,2,0),"")</f>
        <v>DESARROLLO_INFANTIL</v>
      </c>
      <c r="AH3888" s="78" t="s">
        <v>452</v>
      </c>
      <c r="AI3888" s="79" t="str">
        <f>IF(AH3888&lt;&gt;"",VLOOKUP(CONCATENATE(AG3888,AH3888),NIVELES!$B$676:$C$745,2,0),"")</f>
        <v>Creciendo Con Nuestros Hijos De Atención Directa Funcionamiento, Operación Y Atención Domiciliar</v>
      </c>
      <c r="AJ3888" s="78" t="s">
        <v>517</v>
      </c>
      <c r="AK3888" s="79" t="str">
        <f>+IF(AJ3888&lt;&gt;"",VLOOKUP(AJ3888,NIVELES!$A$816:$B$892,2,0),"")</f>
        <v>NO APLICA</v>
      </c>
      <c r="AL3888" s="78" t="s">
        <v>554</v>
      </c>
      <c r="AM3888" s="78">
        <v>530802</v>
      </c>
      <c r="AN3888" s="79" t="str">
        <f>IF(AM3888&lt;&gt;"",+VLOOKUP(AM3888,NIVELES!$A$1652:$B$2466,2,0),"")</f>
        <v>Vestuario, Lencería, Prendas de Protección; y, Accesorios para Uniformes Militares y Policiales; y, Carpas</v>
      </c>
      <c r="AO3888" s="87">
        <v>0</v>
      </c>
      <c r="AP3888" s="88">
        <v>0</v>
      </c>
      <c r="AQ3888" s="88">
        <v>0</v>
      </c>
      <c r="AR3888" s="88">
        <v>0</v>
      </c>
      <c r="AS3888" s="88">
        <v>0</v>
      </c>
      <c r="AT3888" s="88">
        <v>0</v>
      </c>
      <c r="AU3888" s="88">
        <v>0</v>
      </c>
      <c r="AV3888" s="88">
        <v>0</v>
      </c>
      <c r="AW3888" s="88">
        <v>0</v>
      </c>
      <c r="AX3888" s="88">
        <v>0</v>
      </c>
      <c r="AY3888" s="88">
        <v>0</v>
      </c>
      <c r="AZ3888" s="88">
        <v>0</v>
      </c>
      <c r="BA3888" s="88">
        <v>0</v>
      </c>
      <c r="BB3888" s="89">
        <f t="shared" si="239"/>
        <v>0</v>
      </c>
      <c r="BC3888" s="90" t="str">
        <f t="shared" si="238"/>
        <v>OK</v>
      </c>
      <c r="BD3888" s="91" t="str">
        <f t="shared" si="240"/>
        <v xml:space="preserve">                  </v>
      </c>
      <c r="BE3888" s="92">
        <f t="shared" si="241"/>
        <v>4</v>
      </c>
    </row>
    <row r="3889" spans="1:57" s="74" customFormat="1" ht="50.1" customHeight="1" x14ac:dyDescent="0.2">
      <c r="A3889" s="78" t="s">
        <v>55</v>
      </c>
      <c r="B3889" s="78" t="s">
        <v>65</v>
      </c>
      <c r="C3889" s="78" t="s">
        <v>33</v>
      </c>
      <c r="D3889" s="78" t="s">
        <v>605</v>
      </c>
      <c r="E3889" s="79" t="str">
        <f>+IF(C3889&lt;&gt;"",VLOOKUP(MID(C3889,18,5),NIVELES!$A$133:$B$213,2,0),"")</f>
        <v>EL_ORO</v>
      </c>
      <c r="F3889" s="80" t="s">
        <v>152</v>
      </c>
      <c r="G3889" s="81" t="str">
        <f>+IF(F3889&lt;&gt;"",VLOOKUP(F3889,NIVELES!$A$246:$C$464,3,0),"")</f>
        <v>SUR</v>
      </c>
      <c r="H3889" s="82" t="s">
        <v>1024</v>
      </c>
      <c r="I3889" s="78" t="s">
        <v>2201</v>
      </c>
      <c r="J3889" s="78" t="s">
        <v>2184</v>
      </c>
      <c r="K3889" s="78" t="s">
        <v>2185</v>
      </c>
      <c r="L3889" s="78" t="s">
        <v>2450</v>
      </c>
      <c r="M3889" s="78">
        <v>5785</v>
      </c>
      <c r="N3889" s="78" t="s">
        <v>3471</v>
      </c>
      <c r="O3889" s="78" t="s">
        <v>2252</v>
      </c>
      <c r="P3889" s="82">
        <v>4</v>
      </c>
      <c r="Q3889" s="78" t="s">
        <v>3567</v>
      </c>
      <c r="R3889" s="82"/>
      <c r="S3889" s="82"/>
      <c r="T3889" s="82"/>
      <c r="U3889" s="82">
        <v>4</v>
      </c>
      <c r="V3889" s="82"/>
      <c r="W3889" s="82"/>
      <c r="X3889" s="82"/>
      <c r="Y3889" s="82"/>
      <c r="Z3889" s="82"/>
      <c r="AA3889" s="82"/>
      <c r="AB3889" s="82"/>
      <c r="AC3889" s="82"/>
      <c r="AD3889" s="85" t="str">
        <f>IF(A3889&lt;&gt;"",IF(D3889="DIRECCIÓN_DE_TRANSFERENCIAS","280 0031",VLOOKUP(C3889,NIVELES!$A$14:$B$105,2,0)),"")</f>
        <v>280 7210</v>
      </c>
      <c r="AE3889" s="86" t="s">
        <v>322</v>
      </c>
      <c r="AF3889" s="86" t="s">
        <v>543</v>
      </c>
      <c r="AG3889" s="79" t="str">
        <f>+IF(AF3889&lt;&gt;"",VLOOKUP(AF3889,NIVELES!$A$666:$B$673,2,0),"")</f>
        <v>DESARROLLO_INFANTIL</v>
      </c>
      <c r="AH3889" s="78" t="s">
        <v>452</v>
      </c>
      <c r="AI3889" s="79" t="str">
        <f>IF(AH3889&lt;&gt;"",VLOOKUP(CONCATENATE(AG3889,AH3889),NIVELES!$B$676:$C$745,2,0),"")</f>
        <v>Creciendo Con Nuestros Hijos De Atención Directa Funcionamiento, Operación Y Atención Domiciliar</v>
      </c>
      <c r="AJ3889" s="78" t="s">
        <v>517</v>
      </c>
      <c r="AK3889" s="79" t="str">
        <f>+IF(AJ3889&lt;&gt;"",VLOOKUP(AJ3889,NIVELES!$A$816:$B$892,2,0),"")</f>
        <v>NO APLICA</v>
      </c>
      <c r="AL3889" s="78" t="s">
        <v>554</v>
      </c>
      <c r="AM3889" s="78">
        <v>530812</v>
      </c>
      <c r="AN3889" s="79" t="str">
        <f>IF(AM3889&lt;&gt;"",+VLOOKUP(AM3889,NIVELES!$A$1652:$B$2466,2,0),"")</f>
        <v>Materiales Didácticos</v>
      </c>
      <c r="AO3889" s="87">
        <v>0</v>
      </c>
      <c r="AP3889" s="88">
        <v>0</v>
      </c>
      <c r="AQ3889" s="88">
        <v>0</v>
      </c>
      <c r="AR3889" s="88">
        <v>0</v>
      </c>
      <c r="AS3889" s="88">
        <v>0</v>
      </c>
      <c r="AT3889" s="88">
        <v>0</v>
      </c>
      <c r="AU3889" s="88">
        <v>0</v>
      </c>
      <c r="AV3889" s="88">
        <v>0</v>
      </c>
      <c r="AW3889" s="88">
        <v>0</v>
      </c>
      <c r="AX3889" s="88">
        <v>0</v>
      </c>
      <c r="AY3889" s="88">
        <v>0</v>
      </c>
      <c r="AZ3889" s="88">
        <v>0</v>
      </c>
      <c r="BA3889" s="88">
        <v>0</v>
      </c>
      <c r="BB3889" s="89">
        <f t="shared" si="239"/>
        <v>0</v>
      </c>
      <c r="BC3889" s="90" t="str">
        <f t="shared" si="238"/>
        <v>OK</v>
      </c>
      <c r="BD3889" s="91" t="str">
        <f t="shared" si="240"/>
        <v xml:space="preserve">                  </v>
      </c>
      <c r="BE3889" s="92">
        <f t="shared" si="241"/>
        <v>4</v>
      </c>
    </row>
    <row r="3890" spans="1:57" s="74" customFormat="1" ht="50.1" customHeight="1" x14ac:dyDescent="0.2">
      <c r="A3890" s="78" t="s">
        <v>55</v>
      </c>
      <c r="B3890" s="78" t="s">
        <v>65</v>
      </c>
      <c r="C3890" s="78" t="s">
        <v>33</v>
      </c>
      <c r="D3890" s="78" t="s">
        <v>605</v>
      </c>
      <c r="E3890" s="79" t="str">
        <f>+IF(C3890&lt;&gt;"",VLOOKUP(MID(C3890,18,5),NIVELES!$A$133:$B$213,2,0),"")</f>
        <v>EL_ORO</v>
      </c>
      <c r="F3890" s="80" t="s">
        <v>152</v>
      </c>
      <c r="G3890" s="81" t="str">
        <f>+IF(F3890&lt;&gt;"",VLOOKUP(F3890,NIVELES!$A$246:$C$464,3,0),"")</f>
        <v>SUR</v>
      </c>
      <c r="H3890" s="82" t="s">
        <v>1024</v>
      </c>
      <c r="I3890" s="78" t="s">
        <v>2201</v>
      </c>
      <c r="J3890" s="78" t="s">
        <v>2184</v>
      </c>
      <c r="K3890" s="78" t="s">
        <v>2185</v>
      </c>
      <c r="L3890" s="78" t="s">
        <v>3568</v>
      </c>
      <c r="M3890" s="78">
        <v>711</v>
      </c>
      <c r="N3890" s="78" t="s">
        <v>3569</v>
      </c>
      <c r="O3890" s="78" t="s">
        <v>2222</v>
      </c>
      <c r="P3890" s="82">
        <v>11</v>
      </c>
      <c r="Q3890" s="78" t="s">
        <v>2223</v>
      </c>
      <c r="R3890" s="82"/>
      <c r="S3890" s="82">
        <v>11</v>
      </c>
      <c r="T3890" s="82"/>
      <c r="U3890" s="82"/>
      <c r="V3890" s="82"/>
      <c r="W3890" s="82"/>
      <c r="X3890" s="82"/>
      <c r="Y3890" s="82"/>
      <c r="Z3890" s="82"/>
      <c r="AA3890" s="82"/>
      <c r="AB3890" s="82"/>
      <c r="AC3890" s="82"/>
      <c r="AD3890" s="85" t="str">
        <f>IF(A3890&lt;&gt;"",IF(D3890="DIRECCIÓN_DE_TRANSFERENCIAS","280 0031",VLOOKUP(C3890,NIVELES!$A$14:$B$105,2,0)),"")</f>
        <v>280 7210</v>
      </c>
      <c r="AE3890" s="86" t="s">
        <v>322</v>
      </c>
      <c r="AF3890" s="86" t="s">
        <v>543</v>
      </c>
      <c r="AG3890" s="79" t="str">
        <f>+IF(AF3890&lt;&gt;"",VLOOKUP(AF3890,NIVELES!$A$666:$B$673,2,0),"")</f>
        <v>DESARROLLO_INFANTIL</v>
      </c>
      <c r="AH3890" s="78" t="s">
        <v>320</v>
      </c>
      <c r="AI3890" s="79" t="str">
        <f>IF(AH3890&lt;&gt;"",VLOOKUP(CONCATENATE(AG3890,AH3890),NIVELES!$B$676:$C$745,2,0),"")</f>
        <v>Asegurar La Operacion Y Atencion De Cibv  Administrados Por Prestacion De Servicios A Traves De Cooperantes  Para Contribuir Al Desarrollo Integral De Niñas Y Niños</v>
      </c>
      <c r="AJ3890" s="78" t="s">
        <v>387</v>
      </c>
      <c r="AK3890" s="79" t="str">
        <f>+IF(AJ3890&lt;&gt;"",VLOOKUP(AJ3890,NIVELES!$A$816:$B$892,2,0),"")</f>
        <v>ASEGURAR EL DESARROLLO INFANTIL Y LA EDUCACIÓN INTEGRAL, CON CALIDAD Y CALIDEZ PARA TODOS LOS NIÑOS, NIÑAS Y ADOLESCENTES</v>
      </c>
      <c r="AL3890" s="78" t="s">
        <v>556</v>
      </c>
      <c r="AM3890" s="78">
        <v>580104</v>
      </c>
      <c r="AN3890" s="79" t="str">
        <f>IF(AM3890&lt;&gt;"",+VLOOKUP(AM3890,NIVELES!$A$1652:$B$2466,2,0),"")</f>
        <v>A Gobiernos Autónomos Descentralizados</v>
      </c>
      <c r="AO3890" s="87">
        <v>1012781.23</v>
      </c>
      <c r="AP3890" s="88">
        <v>0</v>
      </c>
      <c r="AQ3890" s="88">
        <v>0</v>
      </c>
      <c r="AR3890" s="88">
        <v>253195.31</v>
      </c>
      <c r="AS3890" s="88">
        <v>253195.31</v>
      </c>
      <c r="AT3890" s="88">
        <v>0</v>
      </c>
      <c r="AU3890" s="88">
        <v>0</v>
      </c>
      <c r="AV3890" s="88">
        <v>253195.31</v>
      </c>
      <c r="AW3890" s="88">
        <v>0</v>
      </c>
      <c r="AX3890" s="88">
        <v>0</v>
      </c>
      <c r="AY3890" s="88">
        <v>253195.3</v>
      </c>
      <c r="AZ3890" s="88">
        <v>0</v>
      </c>
      <c r="BA3890" s="88">
        <v>0</v>
      </c>
      <c r="BB3890" s="89">
        <f t="shared" si="239"/>
        <v>1012781.23</v>
      </c>
      <c r="BC3890" s="90" t="str">
        <f t="shared" si="238"/>
        <v>OK</v>
      </c>
      <c r="BD3890" s="91" t="str">
        <f t="shared" si="240"/>
        <v xml:space="preserve">                  </v>
      </c>
      <c r="BE3890" s="92">
        <f t="shared" si="241"/>
        <v>11</v>
      </c>
    </row>
    <row r="3891" spans="1:57" s="74" customFormat="1" ht="50.1" customHeight="1" x14ac:dyDescent="0.2">
      <c r="A3891" s="78" t="s">
        <v>55</v>
      </c>
      <c r="B3891" s="78" t="s">
        <v>65</v>
      </c>
      <c r="C3891" s="78" t="s">
        <v>33</v>
      </c>
      <c r="D3891" s="78" t="s">
        <v>792</v>
      </c>
      <c r="E3891" s="79" t="str">
        <f>+IF(C3891&lt;&gt;"",VLOOKUP(MID(C3891,18,5),NIVELES!$A$133:$B$213,2,0),"")</f>
        <v>EL_ORO</v>
      </c>
      <c r="F3891" s="80" t="s">
        <v>152</v>
      </c>
      <c r="G3891" s="81" t="str">
        <f>+IF(F3891&lt;&gt;"",VLOOKUP(F3891,NIVELES!$A$246:$C$464,3,0),"")</f>
        <v>SUR</v>
      </c>
      <c r="H3891" s="82" t="s">
        <v>1024</v>
      </c>
      <c r="I3891" s="78" t="s">
        <v>2189</v>
      </c>
      <c r="J3891" s="78" t="s">
        <v>2184</v>
      </c>
      <c r="K3891" s="78" t="s">
        <v>2185</v>
      </c>
      <c r="L3891" s="78" t="s">
        <v>2240</v>
      </c>
      <c r="M3891" s="78">
        <v>318</v>
      </c>
      <c r="N3891" s="78" t="s">
        <v>2322</v>
      </c>
      <c r="O3891" s="78" t="s">
        <v>2167</v>
      </c>
      <c r="P3891" s="82">
        <v>12</v>
      </c>
      <c r="Q3891" s="78" t="s">
        <v>3496</v>
      </c>
      <c r="R3891" s="82">
        <v>1</v>
      </c>
      <c r="S3891" s="82">
        <v>1</v>
      </c>
      <c r="T3891" s="82">
        <v>1</v>
      </c>
      <c r="U3891" s="82">
        <v>1</v>
      </c>
      <c r="V3891" s="82">
        <v>1</v>
      </c>
      <c r="W3891" s="82">
        <v>1</v>
      </c>
      <c r="X3891" s="82">
        <v>1</v>
      </c>
      <c r="Y3891" s="82">
        <v>1</v>
      </c>
      <c r="Z3891" s="82">
        <v>1</v>
      </c>
      <c r="AA3891" s="82">
        <v>1</v>
      </c>
      <c r="AB3891" s="82">
        <v>1</v>
      </c>
      <c r="AC3891" s="82">
        <v>1</v>
      </c>
      <c r="AD3891" s="85" t="str">
        <f>IF(A3891&lt;&gt;"",IF(D3891="DIRECCIÓN_DE_TRANSFERENCIAS","280 0031",VLOOKUP(C3891,NIVELES!$A$14:$B$105,2,0)),"")</f>
        <v>280 7210</v>
      </c>
      <c r="AE3891" s="86" t="s">
        <v>322</v>
      </c>
      <c r="AF3891" s="86" t="s">
        <v>544</v>
      </c>
      <c r="AG3891" s="79" t="str">
        <f>+IF(AF3891&lt;&gt;"",VLOOKUP(AF3891,NIVELES!$A$666:$B$673,2,0),"")</f>
        <v>PROTECCIÓN_SOCIAL_A_LA_FAMILIA._ASEGURAMIENTO_NO_CONTRIBUTIVO_E_INCLUSIÓN_ECONÓMICA_Y_MOVILIDAD_SOCIAL</v>
      </c>
      <c r="AH3891" s="78" t="s">
        <v>513</v>
      </c>
      <c r="AI3891" s="79" t="str">
        <f>IF(AH3891&lt;&gt;"",VLOOKUP(CONCATENATE(AG3891,AH3891),NIVELES!$B$676:$C$745,2,0),"")</f>
        <v>Acompañamiento Familiar</v>
      </c>
      <c r="AJ3891" s="78" t="s">
        <v>517</v>
      </c>
      <c r="AK3891" s="79" t="str">
        <f>+IF(AJ3891&lt;&gt;"",VLOOKUP(AJ3891,NIVELES!$A$816:$B$892,2,0),"")</f>
        <v>NO APLICA</v>
      </c>
      <c r="AL3891" s="78" t="s">
        <v>553</v>
      </c>
      <c r="AM3891" s="78">
        <v>510105</v>
      </c>
      <c r="AN3891" s="79" t="str">
        <f>IF(AM3891&lt;&gt;"",+VLOOKUP(AM3891,NIVELES!$A$1652:$B$2466,2,0),"")</f>
        <v>Remuneraciones Unificadas</v>
      </c>
      <c r="AO3891" s="87">
        <v>33468</v>
      </c>
      <c r="AP3891" s="88">
        <v>2789</v>
      </c>
      <c r="AQ3891" s="88">
        <v>2789</v>
      </c>
      <c r="AR3891" s="88">
        <v>2789</v>
      </c>
      <c r="AS3891" s="88">
        <v>2789</v>
      </c>
      <c r="AT3891" s="88">
        <v>2789</v>
      </c>
      <c r="AU3891" s="88">
        <v>2789</v>
      </c>
      <c r="AV3891" s="88">
        <v>2789</v>
      </c>
      <c r="AW3891" s="88">
        <v>2789</v>
      </c>
      <c r="AX3891" s="88">
        <v>2789</v>
      </c>
      <c r="AY3891" s="88">
        <v>2789</v>
      </c>
      <c r="AZ3891" s="88">
        <v>2789</v>
      </c>
      <c r="BA3891" s="88">
        <v>2789</v>
      </c>
      <c r="BB3891" s="89">
        <f t="shared" si="239"/>
        <v>33468</v>
      </c>
      <c r="BC3891" s="90" t="str">
        <f t="shared" si="238"/>
        <v>OK</v>
      </c>
      <c r="BD3891" s="91" t="str">
        <f t="shared" si="240"/>
        <v xml:space="preserve">                  </v>
      </c>
      <c r="BE3891" s="92">
        <f t="shared" si="241"/>
        <v>12</v>
      </c>
    </row>
    <row r="3892" spans="1:57" s="74" customFormat="1" ht="50.1" customHeight="1" x14ac:dyDescent="0.2">
      <c r="A3892" s="78" t="s">
        <v>55</v>
      </c>
      <c r="B3892" s="78" t="s">
        <v>65</v>
      </c>
      <c r="C3892" s="78" t="s">
        <v>33</v>
      </c>
      <c r="D3892" s="78" t="s">
        <v>792</v>
      </c>
      <c r="E3892" s="79" t="str">
        <f>+IF(C3892&lt;&gt;"",VLOOKUP(MID(C3892,18,5),NIVELES!$A$133:$B$213,2,0),"")</f>
        <v>EL_ORO</v>
      </c>
      <c r="F3892" s="80" t="s">
        <v>152</v>
      </c>
      <c r="G3892" s="81" t="str">
        <f>+IF(F3892&lt;&gt;"",VLOOKUP(F3892,NIVELES!$A$246:$C$464,3,0),"")</f>
        <v>SUR</v>
      </c>
      <c r="H3892" s="82" t="s">
        <v>1024</v>
      </c>
      <c r="I3892" s="78" t="s">
        <v>2189</v>
      </c>
      <c r="J3892" s="78" t="s">
        <v>2184</v>
      </c>
      <c r="K3892" s="78" t="s">
        <v>2185</v>
      </c>
      <c r="L3892" s="78" t="s">
        <v>2240</v>
      </c>
      <c r="M3892" s="78">
        <v>318</v>
      </c>
      <c r="N3892" s="78" t="s">
        <v>2322</v>
      </c>
      <c r="O3892" s="78" t="s">
        <v>2167</v>
      </c>
      <c r="P3892" s="82">
        <v>1</v>
      </c>
      <c r="Q3892" s="78" t="s">
        <v>3496</v>
      </c>
      <c r="R3892" s="82"/>
      <c r="S3892" s="82"/>
      <c r="T3892" s="82"/>
      <c r="U3892" s="82"/>
      <c r="V3892" s="82"/>
      <c r="W3892" s="82"/>
      <c r="X3892" s="82"/>
      <c r="Y3892" s="82"/>
      <c r="Z3892" s="82"/>
      <c r="AA3892" s="82"/>
      <c r="AB3892" s="82"/>
      <c r="AC3892" s="82">
        <v>1</v>
      </c>
      <c r="AD3892" s="85" t="str">
        <f>IF(A3892&lt;&gt;"",IF(D3892="DIRECCIÓN_DE_TRANSFERENCIAS","280 0031",VLOOKUP(C3892,NIVELES!$A$14:$B$105,2,0)),"")</f>
        <v>280 7210</v>
      </c>
      <c r="AE3892" s="86" t="s">
        <v>322</v>
      </c>
      <c r="AF3892" s="86" t="s">
        <v>544</v>
      </c>
      <c r="AG3892" s="79" t="str">
        <f>+IF(AF3892&lt;&gt;"",VLOOKUP(AF3892,NIVELES!$A$666:$B$673,2,0),"")</f>
        <v>PROTECCIÓN_SOCIAL_A_LA_FAMILIA._ASEGURAMIENTO_NO_CONTRIBUTIVO_E_INCLUSIÓN_ECONÓMICA_Y_MOVILIDAD_SOCIAL</v>
      </c>
      <c r="AH3892" s="78" t="s">
        <v>513</v>
      </c>
      <c r="AI3892" s="79" t="str">
        <f>IF(AH3892&lt;&gt;"",VLOOKUP(CONCATENATE(AG3892,AH3892),NIVELES!$B$676:$C$745,2,0),"")</f>
        <v>Acompañamiento Familiar</v>
      </c>
      <c r="AJ3892" s="78" t="s">
        <v>517</v>
      </c>
      <c r="AK3892" s="79" t="str">
        <f>+IF(AJ3892&lt;&gt;"",VLOOKUP(AJ3892,NIVELES!$A$816:$B$892,2,0),"")</f>
        <v>NO APLICA</v>
      </c>
      <c r="AL3892" s="78" t="s">
        <v>553</v>
      </c>
      <c r="AM3892" s="78">
        <v>510203</v>
      </c>
      <c r="AN3892" s="79" t="str">
        <f>IF(AM3892&lt;&gt;"",+VLOOKUP(AM3892,NIVELES!$A$1652:$B$2466,2,0),"")</f>
        <v>Decimotercer Sueldo</v>
      </c>
      <c r="AO3892" s="87">
        <v>6494.58</v>
      </c>
      <c r="AP3892" s="88">
        <v>0</v>
      </c>
      <c r="AQ3892" s="88">
        <v>150.25</v>
      </c>
      <c r="AR3892" s="88">
        <v>0</v>
      </c>
      <c r="AS3892" s="88">
        <v>0</v>
      </c>
      <c r="AT3892" s="88">
        <v>0</v>
      </c>
      <c r="AU3892" s="88">
        <v>0</v>
      </c>
      <c r="AV3892" s="88">
        <v>0</v>
      </c>
      <c r="AW3892" s="88">
        <v>0</v>
      </c>
      <c r="AX3892" s="88">
        <v>0</v>
      </c>
      <c r="AY3892" s="88">
        <v>0</v>
      </c>
      <c r="AZ3892" s="88">
        <v>0</v>
      </c>
      <c r="BA3892" s="88">
        <v>6344.33</v>
      </c>
      <c r="BB3892" s="89">
        <f t="shared" si="239"/>
        <v>6494.58</v>
      </c>
      <c r="BC3892" s="90" t="str">
        <f t="shared" si="238"/>
        <v>OK</v>
      </c>
      <c r="BD3892" s="91" t="str">
        <f t="shared" si="240"/>
        <v xml:space="preserve">                  </v>
      </c>
      <c r="BE3892" s="92">
        <f t="shared" si="241"/>
        <v>1</v>
      </c>
    </row>
    <row r="3893" spans="1:57" s="74" customFormat="1" ht="50.1" customHeight="1" x14ac:dyDescent="0.2">
      <c r="A3893" s="78" t="s">
        <v>55</v>
      </c>
      <c r="B3893" s="78" t="s">
        <v>65</v>
      </c>
      <c r="C3893" s="78" t="s">
        <v>33</v>
      </c>
      <c r="D3893" s="78" t="s">
        <v>792</v>
      </c>
      <c r="E3893" s="79" t="str">
        <f>+IF(C3893&lt;&gt;"",VLOOKUP(MID(C3893,18,5),NIVELES!$A$133:$B$213,2,0),"")</f>
        <v>EL_ORO</v>
      </c>
      <c r="F3893" s="80" t="s">
        <v>152</v>
      </c>
      <c r="G3893" s="81" t="str">
        <f>+IF(F3893&lt;&gt;"",VLOOKUP(F3893,NIVELES!$A$246:$C$464,3,0),"")</f>
        <v>SUR</v>
      </c>
      <c r="H3893" s="82" t="s">
        <v>1024</v>
      </c>
      <c r="I3893" s="78" t="s">
        <v>2189</v>
      </c>
      <c r="J3893" s="78" t="s">
        <v>2184</v>
      </c>
      <c r="K3893" s="78" t="s">
        <v>2185</v>
      </c>
      <c r="L3893" s="78" t="s">
        <v>2240</v>
      </c>
      <c r="M3893" s="78">
        <v>318</v>
      </c>
      <c r="N3893" s="78" t="s">
        <v>2322</v>
      </c>
      <c r="O3893" s="78" t="s">
        <v>2167</v>
      </c>
      <c r="P3893" s="82">
        <v>1</v>
      </c>
      <c r="Q3893" s="78" t="s">
        <v>3496</v>
      </c>
      <c r="R3893" s="82"/>
      <c r="S3893" s="82"/>
      <c r="T3893" s="82">
        <v>1</v>
      </c>
      <c r="U3893" s="82"/>
      <c r="V3893" s="82"/>
      <c r="W3893" s="82"/>
      <c r="X3893" s="82"/>
      <c r="Y3893" s="82"/>
      <c r="Z3893" s="82"/>
      <c r="AA3893" s="82"/>
      <c r="AB3893" s="82"/>
      <c r="AC3893" s="82"/>
      <c r="AD3893" s="85" t="str">
        <f>IF(A3893&lt;&gt;"",IF(D3893="DIRECCIÓN_DE_TRANSFERENCIAS","280 0031",VLOOKUP(C3893,NIVELES!$A$14:$B$105,2,0)),"")</f>
        <v>280 7210</v>
      </c>
      <c r="AE3893" s="86" t="s">
        <v>322</v>
      </c>
      <c r="AF3893" s="86" t="s">
        <v>544</v>
      </c>
      <c r="AG3893" s="79" t="str">
        <f>+IF(AF3893&lt;&gt;"",VLOOKUP(AF3893,NIVELES!$A$666:$B$673,2,0),"")</f>
        <v>PROTECCIÓN_SOCIAL_A_LA_FAMILIA._ASEGURAMIENTO_NO_CONTRIBUTIVO_E_INCLUSIÓN_ECONÓMICA_Y_MOVILIDAD_SOCIAL</v>
      </c>
      <c r="AH3893" s="78" t="s">
        <v>513</v>
      </c>
      <c r="AI3893" s="79" t="str">
        <f>IF(AH3893&lt;&gt;"",VLOOKUP(CONCATENATE(AG3893,AH3893),NIVELES!$B$676:$C$745,2,0),"")</f>
        <v>Acompañamiento Familiar</v>
      </c>
      <c r="AJ3893" s="78" t="s">
        <v>517</v>
      </c>
      <c r="AK3893" s="79" t="str">
        <f>+IF(AJ3893&lt;&gt;"",VLOOKUP(AJ3893,NIVELES!$A$816:$B$892,2,0),"")</f>
        <v>NO APLICA</v>
      </c>
      <c r="AL3893" s="78" t="s">
        <v>553</v>
      </c>
      <c r="AM3893" s="78">
        <v>510204</v>
      </c>
      <c r="AN3893" s="79" t="str">
        <f>IF(AM3893&lt;&gt;"",+VLOOKUP(AM3893,NIVELES!$A$1652:$B$2466,2,0),"")</f>
        <v>Decimocuarto Sueldo</v>
      </c>
      <c r="AO3893" s="87">
        <v>2528.17</v>
      </c>
      <c r="AP3893" s="88">
        <v>0</v>
      </c>
      <c r="AQ3893" s="88">
        <v>65.66</v>
      </c>
      <c r="AR3893" s="88">
        <v>1871.57</v>
      </c>
      <c r="AS3893" s="88">
        <v>65.66</v>
      </c>
      <c r="AT3893" s="88">
        <v>65.66</v>
      </c>
      <c r="AU3893" s="88">
        <v>65.66</v>
      </c>
      <c r="AV3893" s="88">
        <v>65.66</v>
      </c>
      <c r="AW3893" s="88">
        <v>65.66</v>
      </c>
      <c r="AX3893" s="88">
        <v>65.66</v>
      </c>
      <c r="AY3893" s="88">
        <v>65.66</v>
      </c>
      <c r="AZ3893" s="88">
        <v>65.66</v>
      </c>
      <c r="BA3893" s="88">
        <v>65.66</v>
      </c>
      <c r="BB3893" s="89">
        <f t="shared" si="239"/>
        <v>2528.1699999999992</v>
      </c>
      <c r="BC3893" s="90" t="str">
        <f t="shared" si="238"/>
        <v>OK</v>
      </c>
      <c r="BD3893" s="91" t="str">
        <f t="shared" si="240"/>
        <v xml:space="preserve">                  </v>
      </c>
      <c r="BE3893" s="92">
        <f t="shared" si="241"/>
        <v>1</v>
      </c>
    </row>
    <row r="3894" spans="1:57" s="74" customFormat="1" ht="50.1" customHeight="1" x14ac:dyDescent="0.2">
      <c r="A3894" s="78" t="s">
        <v>55</v>
      </c>
      <c r="B3894" s="78" t="s">
        <v>65</v>
      </c>
      <c r="C3894" s="78" t="s">
        <v>33</v>
      </c>
      <c r="D3894" s="78" t="s">
        <v>792</v>
      </c>
      <c r="E3894" s="79" t="str">
        <f>+IF(C3894&lt;&gt;"",VLOOKUP(MID(C3894,18,5),NIVELES!$A$133:$B$213,2,0),"")</f>
        <v>EL_ORO</v>
      </c>
      <c r="F3894" s="80" t="s">
        <v>152</v>
      </c>
      <c r="G3894" s="81" t="str">
        <f>+IF(F3894&lt;&gt;"",VLOOKUP(F3894,NIVELES!$A$246:$C$464,3,0),"")</f>
        <v>SUR</v>
      </c>
      <c r="H3894" s="82" t="s">
        <v>1024</v>
      </c>
      <c r="I3894" s="78" t="s">
        <v>2189</v>
      </c>
      <c r="J3894" s="78" t="s">
        <v>2184</v>
      </c>
      <c r="K3894" s="78" t="s">
        <v>2185</v>
      </c>
      <c r="L3894" s="78" t="s">
        <v>2240</v>
      </c>
      <c r="M3894" s="78">
        <v>318</v>
      </c>
      <c r="N3894" s="78" t="s">
        <v>2322</v>
      </c>
      <c r="O3894" s="78" t="s">
        <v>2167</v>
      </c>
      <c r="P3894" s="82">
        <v>12</v>
      </c>
      <c r="Q3894" s="78" t="s">
        <v>3496</v>
      </c>
      <c r="R3894" s="82">
        <v>1</v>
      </c>
      <c r="S3894" s="82">
        <v>1</v>
      </c>
      <c r="T3894" s="82">
        <v>1</v>
      </c>
      <c r="U3894" s="82">
        <v>1</v>
      </c>
      <c r="V3894" s="82">
        <v>1</v>
      </c>
      <c r="W3894" s="82">
        <v>1</v>
      </c>
      <c r="X3894" s="82">
        <v>1</v>
      </c>
      <c r="Y3894" s="82">
        <v>1</v>
      </c>
      <c r="Z3894" s="82">
        <v>1</v>
      </c>
      <c r="AA3894" s="82">
        <v>1</v>
      </c>
      <c r="AB3894" s="82">
        <v>1</v>
      </c>
      <c r="AC3894" s="82">
        <v>1</v>
      </c>
      <c r="AD3894" s="85" t="str">
        <f>IF(A3894&lt;&gt;"",IF(D3894="DIRECCIÓN_DE_TRANSFERENCIAS","280 0031",VLOOKUP(C3894,NIVELES!$A$14:$B$105,2,0)),"")</f>
        <v>280 7210</v>
      </c>
      <c r="AE3894" s="86" t="s">
        <v>322</v>
      </c>
      <c r="AF3894" s="86" t="s">
        <v>544</v>
      </c>
      <c r="AG3894" s="79" t="str">
        <f>+IF(AF3894&lt;&gt;"",VLOOKUP(AF3894,NIVELES!$A$666:$B$673,2,0),"")</f>
        <v>PROTECCIÓN_SOCIAL_A_LA_FAMILIA._ASEGURAMIENTO_NO_CONTRIBUTIVO_E_INCLUSIÓN_ECONÓMICA_Y_MOVILIDAD_SOCIAL</v>
      </c>
      <c r="AH3894" s="78" t="s">
        <v>513</v>
      </c>
      <c r="AI3894" s="79" t="str">
        <f>IF(AH3894&lt;&gt;"",VLOOKUP(CONCATENATE(AG3894,AH3894),NIVELES!$B$676:$C$745,2,0),"")</f>
        <v>Acompañamiento Familiar</v>
      </c>
      <c r="AJ3894" s="78" t="s">
        <v>517</v>
      </c>
      <c r="AK3894" s="79" t="str">
        <f>+IF(AJ3894&lt;&gt;"",VLOOKUP(AJ3894,NIVELES!$A$816:$B$892,2,0),"")</f>
        <v>NO APLICA</v>
      </c>
      <c r="AL3894" s="78" t="s">
        <v>553</v>
      </c>
      <c r="AM3894" s="78">
        <v>510510</v>
      </c>
      <c r="AN3894" s="79" t="str">
        <f>IF(AM3894&lt;&gt;"",+VLOOKUP(AM3894,NIVELES!$A$1652:$B$2466,2,0),"")</f>
        <v>Servicios Personales por Contrato</v>
      </c>
      <c r="AO3894" s="87">
        <v>47256</v>
      </c>
      <c r="AP3894" s="88">
        <v>4296</v>
      </c>
      <c r="AQ3894" s="88">
        <v>4296</v>
      </c>
      <c r="AR3894" s="88">
        <v>4296</v>
      </c>
      <c r="AS3894" s="88">
        <v>4296</v>
      </c>
      <c r="AT3894" s="88">
        <v>4296</v>
      </c>
      <c r="AU3894" s="88">
        <v>4296</v>
      </c>
      <c r="AV3894" s="88">
        <v>4296</v>
      </c>
      <c r="AW3894" s="88">
        <v>4296</v>
      </c>
      <c r="AX3894" s="88">
        <v>4296</v>
      </c>
      <c r="AY3894" s="88">
        <v>4296</v>
      </c>
      <c r="AZ3894" s="88">
        <v>4296</v>
      </c>
      <c r="BA3894" s="88"/>
      <c r="BB3894" s="89">
        <f t="shared" si="239"/>
        <v>47256</v>
      </c>
      <c r="BC3894" s="90" t="str">
        <f t="shared" si="238"/>
        <v>OK</v>
      </c>
      <c r="BD3894" s="91" t="str">
        <f t="shared" si="240"/>
        <v xml:space="preserve">                  </v>
      </c>
      <c r="BE3894" s="92">
        <f t="shared" si="241"/>
        <v>12</v>
      </c>
    </row>
    <row r="3895" spans="1:57" s="74" customFormat="1" ht="50.1" customHeight="1" x14ac:dyDescent="0.2">
      <c r="A3895" s="78" t="s">
        <v>55</v>
      </c>
      <c r="B3895" s="78" t="s">
        <v>65</v>
      </c>
      <c r="C3895" s="78" t="s">
        <v>33</v>
      </c>
      <c r="D3895" s="78" t="s">
        <v>792</v>
      </c>
      <c r="E3895" s="79" t="str">
        <f>+IF(C3895&lt;&gt;"",VLOOKUP(MID(C3895,18,5),NIVELES!$A$133:$B$213,2,0),"")</f>
        <v>EL_ORO</v>
      </c>
      <c r="F3895" s="80" t="s">
        <v>152</v>
      </c>
      <c r="G3895" s="81" t="str">
        <f>+IF(F3895&lt;&gt;"",VLOOKUP(F3895,NIVELES!$A$246:$C$464,3,0),"")</f>
        <v>SUR</v>
      </c>
      <c r="H3895" s="82" t="s">
        <v>1024</v>
      </c>
      <c r="I3895" s="78" t="s">
        <v>2189</v>
      </c>
      <c r="J3895" s="78" t="s">
        <v>2184</v>
      </c>
      <c r="K3895" s="78" t="s">
        <v>2185</v>
      </c>
      <c r="L3895" s="78" t="s">
        <v>2240</v>
      </c>
      <c r="M3895" s="78">
        <v>318</v>
      </c>
      <c r="N3895" s="78" t="s">
        <v>2322</v>
      </c>
      <c r="O3895" s="78" t="s">
        <v>2167</v>
      </c>
      <c r="P3895" s="82">
        <v>12</v>
      </c>
      <c r="Q3895" s="78" t="s">
        <v>3496</v>
      </c>
      <c r="R3895" s="82">
        <v>1</v>
      </c>
      <c r="S3895" s="82">
        <v>1</v>
      </c>
      <c r="T3895" s="82">
        <v>1</v>
      </c>
      <c r="U3895" s="82">
        <v>1</v>
      </c>
      <c r="V3895" s="82">
        <v>1</v>
      </c>
      <c r="W3895" s="82">
        <v>1</v>
      </c>
      <c r="X3895" s="82">
        <v>1</v>
      </c>
      <c r="Y3895" s="82">
        <v>1</v>
      </c>
      <c r="Z3895" s="82">
        <v>1</v>
      </c>
      <c r="AA3895" s="82">
        <v>1</v>
      </c>
      <c r="AB3895" s="82">
        <v>1</v>
      </c>
      <c r="AC3895" s="82">
        <v>1</v>
      </c>
      <c r="AD3895" s="85" t="str">
        <f>IF(A3895&lt;&gt;"",IF(D3895="DIRECCIÓN_DE_TRANSFERENCIAS","280 0031",VLOOKUP(C3895,NIVELES!$A$14:$B$105,2,0)),"")</f>
        <v>280 7210</v>
      </c>
      <c r="AE3895" s="86" t="s">
        <v>322</v>
      </c>
      <c r="AF3895" s="86" t="s">
        <v>544</v>
      </c>
      <c r="AG3895" s="79" t="str">
        <f>+IF(AF3895&lt;&gt;"",VLOOKUP(AF3895,NIVELES!$A$666:$B$673,2,0),"")</f>
        <v>PROTECCIÓN_SOCIAL_A_LA_FAMILIA._ASEGURAMIENTO_NO_CONTRIBUTIVO_E_INCLUSIÓN_ECONÓMICA_Y_MOVILIDAD_SOCIAL</v>
      </c>
      <c r="AH3895" s="78" t="s">
        <v>513</v>
      </c>
      <c r="AI3895" s="79" t="str">
        <f>IF(AH3895&lt;&gt;"",VLOOKUP(CONCATENATE(AG3895,AH3895),NIVELES!$B$676:$C$745,2,0),"")</f>
        <v>Acompañamiento Familiar</v>
      </c>
      <c r="AJ3895" s="78" t="s">
        <v>517</v>
      </c>
      <c r="AK3895" s="79" t="str">
        <f>+IF(AJ3895&lt;&gt;"",VLOOKUP(AJ3895,NIVELES!$A$816:$B$892,2,0),"")</f>
        <v>NO APLICA</v>
      </c>
      <c r="AL3895" s="78" t="s">
        <v>553</v>
      </c>
      <c r="AM3895" s="78">
        <v>510601</v>
      </c>
      <c r="AN3895" s="79" t="str">
        <f>IF(AM3895&lt;&gt;"",+VLOOKUP(AM3895,NIVELES!$A$1652:$B$2466,2,0),"")</f>
        <v>Aporte Patronal</v>
      </c>
      <c r="AO3895" s="87">
        <v>7520.73</v>
      </c>
      <c r="AP3895" s="88">
        <v>683.73</v>
      </c>
      <c r="AQ3895" s="88">
        <v>683.73</v>
      </c>
      <c r="AR3895" s="88">
        <v>683.73</v>
      </c>
      <c r="AS3895" s="88">
        <v>683.73</v>
      </c>
      <c r="AT3895" s="88">
        <v>683.73</v>
      </c>
      <c r="AU3895" s="88">
        <v>683.73</v>
      </c>
      <c r="AV3895" s="88">
        <v>683.73</v>
      </c>
      <c r="AW3895" s="88">
        <v>683.73</v>
      </c>
      <c r="AX3895" s="88">
        <v>683.73</v>
      </c>
      <c r="AY3895" s="88">
        <v>683.73</v>
      </c>
      <c r="AZ3895" s="88">
        <v>683.43</v>
      </c>
      <c r="BA3895" s="88"/>
      <c r="BB3895" s="89">
        <f t="shared" si="239"/>
        <v>7520.73</v>
      </c>
      <c r="BC3895" s="90" t="str">
        <f t="shared" si="238"/>
        <v>OK</v>
      </c>
      <c r="BD3895" s="91" t="str">
        <f t="shared" si="240"/>
        <v xml:space="preserve">                  </v>
      </c>
      <c r="BE3895" s="92">
        <f t="shared" si="241"/>
        <v>12</v>
      </c>
    </row>
    <row r="3896" spans="1:57" s="74" customFormat="1" ht="50.1" customHeight="1" x14ac:dyDescent="0.2">
      <c r="A3896" s="78" t="s">
        <v>55</v>
      </c>
      <c r="B3896" s="78" t="s">
        <v>65</v>
      </c>
      <c r="C3896" s="78" t="s">
        <v>33</v>
      </c>
      <c r="D3896" s="78" t="s">
        <v>792</v>
      </c>
      <c r="E3896" s="79" t="str">
        <f>+IF(C3896&lt;&gt;"",VLOOKUP(MID(C3896,18,5),NIVELES!$A$133:$B$213,2,0),"")</f>
        <v>EL_ORO</v>
      </c>
      <c r="F3896" s="80" t="s">
        <v>152</v>
      </c>
      <c r="G3896" s="81" t="str">
        <f>+IF(F3896&lt;&gt;"",VLOOKUP(F3896,NIVELES!$A$246:$C$464,3,0),"")</f>
        <v>SUR</v>
      </c>
      <c r="H3896" s="82" t="s">
        <v>1024</v>
      </c>
      <c r="I3896" s="78" t="s">
        <v>2189</v>
      </c>
      <c r="J3896" s="78" t="s">
        <v>2184</v>
      </c>
      <c r="K3896" s="78" t="s">
        <v>2185</v>
      </c>
      <c r="L3896" s="78" t="s">
        <v>2240</v>
      </c>
      <c r="M3896" s="78">
        <v>318</v>
      </c>
      <c r="N3896" s="78" t="s">
        <v>2322</v>
      </c>
      <c r="O3896" s="78" t="s">
        <v>2167</v>
      </c>
      <c r="P3896" s="82">
        <v>12</v>
      </c>
      <c r="Q3896" s="78" t="s">
        <v>3496</v>
      </c>
      <c r="R3896" s="82">
        <v>1</v>
      </c>
      <c r="S3896" s="82">
        <v>1</v>
      </c>
      <c r="T3896" s="82">
        <v>1</v>
      </c>
      <c r="U3896" s="82">
        <v>1</v>
      </c>
      <c r="V3896" s="82">
        <v>1</v>
      </c>
      <c r="W3896" s="82">
        <v>1</v>
      </c>
      <c r="X3896" s="82">
        <v>1</v>
      </c>
      <c r="Y3896" s="82">
        <v>1</v>
      </c>
      <c r="Z3896" s="82">
        <v>1</v>
      </c>
      <c r="AA3896" s="82">
        <v>1</v>
      </c>
      <c r="AB3896" s="82">
        <v>1</v>
      </c>
      <c r="AC3896" s="82">
        <v>1</v>
      </c>
      <c r="AD3896" s="85" t="str">
        <f>IF(A3896&lt;&gt;"",IF(D3896="DIRECCIÓN_DE_TRANSFERENCIAS","280 0031",VLOOKUP(C3896,NIVELES!$A$14:$B$105,2,0)),"")</f>
        <v>280 7210</v>
      </c>
      <c r="AE3896" s="86" t="s">
        <v>322</v>
      </c>
      <c r="AF3896" s="86" t="s">
        <v>544</v>
      </c>
      <c r="AG3896" s="79" t="str">
        <f>+IF(AF3896&lt;&gt;"",VLOOKUP(AF3896,NIVELES!$A$666:$B$673,2,0),"")</f>
        <v>PROTECCIÓN_SOCIAL_A_LA_FAMILIA._ASEGURAMIENTO_NO_CONTRIBUTIVO_E_INCLUSIÓN_ECONÓMICA_Y_MOVILIDAD_SOCIAL</v>
      </c>
      <c r="AH3896" s="78" t="s">
        <v>513</v>
      </c>
      <c r="AI3896" s="79" t="str">
        <f>IF(AH3896&lt;&gt;"",VLOOKUP(CONCATENATE(AG3896,AH3896),NIVELES!$B$676:$C$745,2,0),"")</f>
        <v>Acompañamiento Familiar</v>
      </c>
      <c r="AJ3896" s="78" t="s">
        <v>517</v>
      </c>
      <c r="AK3896" s="79" t="str">
        <f>+IF(AJ3896&lt;&gt;"",VLOOKUP(AJ3896,NIVELES!$A$816:$B$892,2,0),"")</f>
        <v>NO APLICA</v>
      </c>
      <c r="AL3896" s="78" t="s">
        <v>553</v>
      </c>
      <c r="AM3896" s="78">
        <v>510602</v>
      </c>
      <c r="AN3896" s="79" t="str">
        <f>IF(AM3896&lt;&gt;"",+VLOOKUP(AM3896,NIVELES!$A$1652:$B$2466,2,0),"")</f>
        <v>Fondo de Reserva</v>
      </c>
      <c r="AO3896" s="87">
        <v>6494.58</v>
      </c>
      <c r="AP3896" s="88">
        <v>0</v>
      </c>
      <c r="AQ3896" s="88">
        <v>590.17999999999995</v>
      </c>
      <c r="AR3896" s="88">
        <v>590.17999999999995</v>
      </c>
      <c r="AS3896" s="88">
        <v>590.17999999999995</v>
      </c>
      <c r="AT3896" s="88">
        <v>590.17999999999995</v>
      </c>
      <c r="AU3896" s="88">
        <v>590.17999999999995</v>
      </c>
      <c r="AV3896" s="88">
        <v>590.17999999999995</v>
      </c>
      <c r="AW3896" s="88">
        <v>590.17999999999995</v>
      </c>
      <c r="AX3896" s="88">
        <v>590.17999999999995</v>
      </c>
      <c r="AY3896" s="88">
        <v>590.17999999999995</v>
      </c>
      <c r="AZ3896" s="88">
        <v>590.17999999999995</v>
      </c>
      <c r="BA3896" s="88">
        <v>592.78</v>
      </c>
      <c r="BB3896" s="89">
        <f t="shared" si="239"/>
        <v>6494.58</v>
      </c>
      <c r="BC3896" s="90" t="str">
        <f t="shared" si="238"/>
        <v>OK</v>
      </c>
      <c r="BD3896" s="91" t="str">
        <f t="shared" si="240"/>
        <v xml:space="preserve">                  </v>
      </c>
      <c r="BE3896" s="92">
        <f t="shared" si="241"/>
        <v>12</v>
      </c>
    </row>
    <row r="3897" spans="1:57" s="74" customFormat="1" ht="50.1" customHeight="1" x14ac:dyDescent="0.2">
      <c r="A3897" s="78" t="s">
        <v>55</v>
      </c>
      <c r="B3897" s="78" t="s">
        <v>65</v>
      </c>
      <c r="C3897" s="78" t="s">
        <v>33</v>
      </c>
      <c r="D3897" s="78" t="s">
        <v>792</v>
      </c>
      <c r="E3897" s="79" t="str">
        <f>+IF(C3897&lt;&gt;"",VLOOKUP(MID(C3897,18,5),NIVELES!$A$133:$B$213,2,0),"")</f>
        <v>EL_ORO</v>
      </c>
      <c r="F3897" s="80" t="s">
        <v>152</v>
      </c>
      <c r="G3897" s="81" t="str">
        <f>+IF(F3897&lt;&gt;"",VLOOKUP(F3897,NIVELES!$A$246:$C$464,3,0),"")</f>
        <v>SUR</v>
      </c>
      <c r="H3897" s="82" t="s">
        <v>1024</v>
      </c>
      <c r="I3897" s="78" t="s">
        <v>2189</v>
      </c>
      <c r="J3897" s="78" t="s">
        <v>2184</v>
      </c>
      <c r="K3897" s="78" t="s">
        <v>2185</v>
      </c>
      <c r="L3897" s="78" t="s">
        <v>2240</v>
      </c>
      <c r="M3897" s="78">
        <v>318</v>
      </c>
      <c r="N3897" s="78" t="s">
        <v>2322</v>
      </c>
      <c r="O3897" s="78" t="s">
        <v>3570</v>
      </c>
      <c r="P3897" s="82">
        <v>12</v>
      </c>
      <c r="Q3897" s="78" t="s">
        <v>1989</v>
      </c>
      <c r="R3897" s="82"/>
      <c r="S3897" s="82">
        <v>2</v>
      </c>
      <c r="T3897" s="82">
        <v>2</v>
      </c>
      <c r="U3897" s="82">
        <v>2</v>
      </c>
      <c r="V3897" s="82">
        <v>2</v>
      </c>
      <c r="W3897" s="82">
        <v>2</v>
      </c>
      <c r="X3897" s="82">
        <v>2</v>
      </c>
      <c r="Y3897" s="82"/>
      <c r="Z3897" s="82"/>
      <c r="AA3897" s="82"/>
      <c r="AB3897" s="82"/>
      <c r="AC3897" s="82"/>
      <c r="AD3897" s="85" t="str">
        <f>IF(A3897&lt;&gt;"",IF(D3897="DIRECCIÓN_DE_TRANSFERENCIAS","280 0031",VLOOKUP(C3897,NIVELES!$A$14:$B$105,2,0)),"")</f>
        <v>280 7210</v>
      </c>
      <c r="AE3897" s="86" t="s">
        <v>322</v>
      </c>
      <c r="AF3897" s="86" t="s">
        <v>544</v>
      </c>
      <c r="AG3897" s="79" t="str">
        <f>+IF(AF3897&lt;&gt;"",VLOOKUP(AF3897,NIVELES!$A$666:$B$673,2,0),"")</f>
        <v>PROTECCIÓN_SOCIAL_A_LA_FAMILIA._ASEGURAMIENTO_NO_CONTRIBUTIVO_E_INCLUSIÓN_ECONÓMICA_Y_MOVILIDAD_SOCIAL</v>
      </c>
      <c r="AH3897" s="78" t="s">
        <v>513</v>
      </c>
      <c r="AI3897" s="79" t="str">
        <f>IF(AH3897&lt;&gt;"",VLOOKUP(CONCATENATE(AG3897,AH3897),NIVELES!$B$676:$C$745,2,0),"")</f>
        <v>Acompañamiento Familiar</v>
      </c>
      <c r="AJ3897" s="78" t="s">
        <v>517</v>
      </c>
      <c r="AK3897" s="79" t="str">
        <f>+IF(AJ3897&lt;&gt;"",VLOOKUP(AJ3897,NIVELES!$A$816:$B$892,2,0),"")</f>
        <v>NO APLICA</v>
      </c>
      <c r="AL3897" s="78" t="s">
        <v>554</v>
      </c>
      <c r="AM3897" s="78">
        <v>530301</v>
      </c>
      <c r="AN3897" s="79" t="str">
        <f>IF(AM3897&lt;&gt;"",+VLOOKUP(AM3897,NIVELES!$A$1652:$B$2466,2,0),"")</f>
        <v>Pasajes al Interior</v>
      </c>
      <c r="AO3897" s="87">
        <v>60</v>
      </c>
      <c r="AP3897" s="88">
        <v>0</v>
      </c>
      <c r="AQ3897" s="88">
        <v>0</v>
      </c>
      <c r="AR3897" s="88">
        <v>60</v>
      </c>
      <c r="AS3897" s="88">
        <v>0</v>
      </c>
      <c r="AT3897" s="88">
        <v>0</v>
      </c>
      <c r="AU3897" s="88">
        <v>0</v>
      </c>
      <c r="AV3897" s="88">
        <v>0</v>
      </c>
      <c r="AW3897" s="88">
        <v>0</v>
      </c>
      <c r="AX3897" s="88">
        <v>0</v>
      </c>
      <c r="AY3897" s="88">
        <v>0</v>
      </c>
      <c r="AZ3897" s="88">
        <v>0</v>
      </c>
      <c r="BA3897" s="88">
        <v>0</v>
      </c>
      <c r="BB3897" s="89">
        <f t="shared" si="239"/>
        <v>60</v>
      </c>
      <c r="BC3897" s="90" t="str">
        <f t="shared" si="238"/>
        <v>OK</v>
      </c>
      <c r="BD3897" s="91" t="str">
        <f t="shared" si="240"/>
        <v xml:space="preserve">                  </v>
      </c>
      <c r="BE3897" s="92">
        <f t="shared" si="241"/>
        <v>12</v>
      </c>
    </row>
    <row r="3898" spans="1:57" s="74" customFormat="1" ht="50.1" customHeight="1" x14ac:dyDescent="0.2">
      <c r="A3898" s="78" t="s">
        <v>55</v>
      </c>
      <c r="B3898" s="78" t="s">
        <v>65</v>
      </c>
      <c r="C3898" s="78" t="s">
        <v>33</v>
      </c>
      <c r="D3898" s="78" t="s">
        <v>792</v>
      </c>
      <c r="E3898" s="79" t="str">
        <f>+IF(C3898&lt;&gt;"",VLOOKUP(MID(C3898,18,5),NIVELES!$A$133:$B$213,2,0),"")</f>
        <v>EL_ORO</v>
      </c>
      <c r="F3898" s="80" t="s">
        <v>152</v>
      </c>
      <c r="G3898" s="81" t="str">
        <f>+IF(F3898&lt;&gt;"",VLOOKUP(F3898,NIVELES!$A$246:$C$464,3,0),"")</f>
        <v>SUR</v>
      </c>
      <c r="H3898" s="82" t="s">
        <v>1024</v>
      </c>
      <c r="I3898" s="78" t="s">
        <v>2189</v>
      </c>
      <c r="J3898" s="78" t="s">
        <v>2184</v>
      </c>
      <c r="K3898" s="78" t="s">
        <v>2185</v>
      </c>
      <c r="L3898" s="78" t="s">
        <v>2240</v>
      </c>
      <c r="M3898" s="78">
        <v>318</v>
      </c>
      <c r="N3898" s="78" t="s">
        <v>2322</v>
      </c>
      <c r="O3898" s="78" t="s">
        <v>3571</v>
      </c>
      <c r="P3898" s="82">
        <v>12</v>
      </c>
      <c r="Q3898" s="78" t="s">
        <v>1989</v>
      </c>
      <c r="R3898" s="82"/>
      <c r="S3898" s="82">
        <v>2</v>
      </c>
      <c r="T3898" s="82">
        <v>2</v>
      </c>
      <c r="U3898" s="82">
        <v>2</v>
      </c>
      <c r="V3898" s="82">
        <v>2</v>
      </c>
      <c r="W3898" s="82">
        <v>2</v>
      </c>
      <c r="X3898" s="82">
        <v>2</v>
      </c>
      <c r="Y3898" s="82"/>
      <c r="Z3898" s="82"/>
      <c r="AA3898" s="82"/>
      <c r="AB3898" s="82"/>
      <c r="AC3898" s="82"/>
      <c r="AD3898" s="85" t="str">
        <f>IF(A3898&lt;&gt;"",IF(D3898="DIRECCIÓN_DE_TRANSFERENCIAS","280 0031",VLOOKUP(C3898,NIVELES!$A$14:$B$105,2,0)),"")</f>
        <v>280 7210</v>
      </c>
      <c r="AE3898" s="86" t="s">
        <v>322</v>
      </c>
      <c r="AF3898" s="86" t="s">
        <v>544</v>
      </c>
      <c r="AG3898" s="79" t="str">
        <f>+IF(AF3898&lt;&gt;"",VLOOKUP(AF3898,NIVELES!$A$666:$B$673,2,0),"")</f>
        <v>PROTECCIÓN_SOCIAL_A_LA_FAMILIA._ASEGURAMIENTO_NO_CONTRIBUTIVO_E_INCLUSIÓN_ECONÓMICA_Y_MOVILIDAD_SOCIAL</v>
      </c>
      <c r="AH3898" s="78" t="s">
        <v>513</v>
      </c>
      <c r="AI3898" s="79" t="str">
        <f>IF(AH3898&lt;&gt;"",VLOOKUP(CONCATENATE(AG3898,AH3898),NIVELES!$B$676:$C$745,2,0),"")</f>
        <v>Acompañamiento Familiar</v>
      </c>
      <c r="AJ3898" s="78" t="s">
        <v>517</v>
      </c>
      <c r="AK3898" s="79" t="str">
        <f>+IF(AJ3898&lt;&gt;"",VLOOKUP(AJ3898,NIVELES!$A$816:$B$892,2,0),"")</f>
        <v>NO APLICA</v>
      </c>
      <c r="AL3898" s="78" t="s">
        <v>554</v>
      </c>
      <c r="AM3898" s="78">
        <v>530303</v>
      </c>
      <c r="AN3898" s="79" t="str">
        <f>IF(AM3898&lt;&gt;"",+VLOOKUP(AM3898,NIVELES!$A$1652:$B$2466,2,0),"")</f>
        <v>Viáticos y Subsistencias en el Interior</v>
      </c>
      <c r="AO3898" s="87">
        <v>649</v>
      </c>
      <c r="AP3898" s="88">
        <v>0</v>
      </c>
      <c r="AQ3898" s="88">
        <v>0</v>
      </c>
      <c r="AR3898" s="88">
        <v>240</v>
      </c>
      <c r="AS3898" s="88">
        <v>169</v>
      </c>
      <c r="AT3898" s="88">
        <v>0</v>
      </c>
      <c r="AU3898" s="88">
        <v>0</v>
      </c>
      <c r="AV3898" s="88">
        <v>240</v>
      </c>
      <c r="AW3898" s="88">
        <v>0</v>
      </c>
      <c r="AX3898" s="88">
        <v>0</v>
      </c>
      <c r="AY3898" s="88">
        <v>0</v>
      </c>
      <c r="AZ3898" s="88">
        <v>0</v>
      </c>
      <c r="BA3898" s="88">
        <v>0</v>
      </c>
      <c r="BB3898" s="89">
        <f t="shared" si="239"/>
        <v>649</v>
      </c>
      <c r="BC3898" s="90" t="str">
        <f t="shared" si="238"/>
        <v>OK</v>
      </c>
      <c r="BD3898" s="91" t="str">
        <f t="shared" si="240"/>
        <v xml:space="preserve">                  </v>
      </c>
      <c r="BE3898" s="92">
        <f t="shared" si="241"/>
        <v>12</v>
      </c>
    </row>
    <row r="3899" spans="1:57" s="74" customFormat="1" ht="50.1" customHeight="1" x14ac:dyDescent="0.2">
      <c r="A3899" s="78" t="s">
        <v>55</v>
      </c>
      <c r="B3899" s="78" t="s">
        <v>65</v>
      </c>
      <c r="C3899" s="78" t="s">
        <v>33</v>
      </c>
      <c r="D3899" s="78" t="s">
        <v>792</v>
      </c>
      <c r="E3899" s="79" t="str">
        <f>+IF(C3899&lt;&gt;"",VLOOKUP(MID(C3899,18,5),NIVELES!$A$133:$B$213,2,0),"")</f>
        <v>EL_ORO</v>
      </c>
      <c r="F3899" s="80" t="s">
        <v>152</v>
      </c>
      <c r="G3899" s="81" t="str">
        <f>+IF(F3899&lt;&gt;"",VLOOKUP(F3899,NIVELES!$A$246:$C$464,3,0),"")</f>
        <v>SUR</v>
      </c>
      <c r="H3899" s="82" t="s">
        <v>1024</v>
      </c>
      <c r="I3899" s="78" t="s">
        <v>2189</v>
      </c>
      <c r="J3899" s="78" t="s">
        <v>2184</v>
      </c>
      <c r="K3899" s="78" t="s">
        <v>2185</v>
      </c>
      <c r="L3899" s="78" t="s">
        <v>2240</v>
      </c>
      <c r="M3899" s="78">
        <v>318</v>
      </c>
      <c r="N3899" s="78" t="s">
        <v>2322</v>
      </c>
      <c r="O3899" s="78" t="s">
        <v>3572</v>
      </c>
      <c r="P3899" s="82">
        <v>12</v>
      </c>
      <c r="Q3899" s="78" t="s">
        <v>1989</v>
      </c>
      <c r="R3899" s="82"/>
      <c r="S3899" s="82">
        <v>1</v>
      </c>
      <c r="T3899" s="82">
        <v>1</v>
      </c>
      <c r="U3899" s="82">
        <v>1</v>
      </c>
      <c r="V3899" s="82">
        <v>1</v>
      </c>
      <c r="W3899" s="82">
        <v>1</v>
      </c>
      <c r="X3899" s="82">
        <v>1</v>
      </c>
      <c r="Y3899" s="82">
        <v>1</v>
      </c>
      <c r="Z3899" s="82">
        <v>1</v>
      </c>
      <c r="AA3899" s="82">
        <v>1</v>
      </c>
      <c r="AB3899" s="82">
        <v>1</v>
      </c>
      <c r="AC3899" s="82">
        <v>2</v>
      </c>
      <c r="AD3899" s="85" t="str">
        <f>IF(A3899&lt;&gt;"",IF(D3899="DIRECCIÓN_DE_TRANSFERENCIAS","280 0031",VLOOKUP(C3899,NIVELES!$A$14:$B$105,2,0)),"")</f>
        <v>280 7210</v>
      </c>
      <c r="AE3899" s="86" t="s">
        <v>322</v>
      </c>
      <c r="AF3899" s="86" t="s">
        <v>544</v>
      </c>
      <c r="AG3899" s="79" t="str">
        <f>+IF(AF3899&lt;&gt;"",VLOOKUP(AF3899,NIVELES!$A$666:$B$673,2,0),"")</f>
        <v>PROTECCIÓN_SOCIAL_A_LA_FAMILIA._ASEGURAMIENTO_NO_CONTRIBUTIVO_E_INCLUSIÓN_ECONÓMICA_Y_MOVILIDAD_SOCIAL</v>
      </c>
      <c r="AH3899" s="78" t="s">
        <v>513</v>
      </c>
      <c r="AI3899" s="79" t="str">
        <f>IF(AH3899&lt;&gt;"",VLOOKUP(CONCATENATE(AG3899,AH3899),NIVELES!$B$676:$C$745,2,0),"")</f>
        <v>Acompañamiento Familiar</v>
      </c>
      <c r="AJ3899" s="78" t="s">
        <v>517</v>
      </c>
      <c r="AK3899" s="79" t="str">
        <f>+IF(AJ3899&lt;&gt;"",VLOOKUP(AJ3899,NIVELES!$A$816:$B$892,2,0),"")</f>
        <v>NO APLICA</v>
      </c>
      <c r="AL3899" s="78" t="s">
        <v>554</v>
      </c>
      <c r="AM3899" s="78">
        <v>530505</v>
      </c>
      <c r="AN3899" s="79" t="str">
        <f>IF(AM3899&lt;&gt;"",+VLOOKUP(AM3899,NIVELES!$A$1652:$B$2466,2,0),"")</f>
        <v>Vehículos (Arrendamiento)</v>
      </c>
      <c r="AO3899" s="87">
        <v>4300.0200000000004</v>
      </c>
      <c r="AP3899" s="88">
        <v>0</v>
      </c>
      <c r="AQ3899" s="88">
        <v>0</v>
      </c>
      <c r="AR3899" s="88">
        <v>1433.34</v>
      </c>
      <c r="AS3899" s="88">
        <v>1433.34</v>
      </c>
      <c r="AT3899" s="88">
        <v>1433.34</v>
      </c>
      <c r="AU3899" s="88">
        <v>0</v>
      </c>
      <c r="AV3899" s="88">
        <v>0</v>
      </c>
      <c r="AW3899" s="88">
        <v>0</v>
      </c>
      <c r="AX3899" s="88">
        <v>0</v>
      </c>
      <c r="AY3899" s="88">
        <v>0</v>
      </c>
      <c r="AZ3899" s="88">
        <v>0</v>
      </c>
      <c r="BA3899" s="88">
        <v>0</v>
      </c>
      <c r="BB3899" s="89">
        <f t="shared" si="239"/>
        <v>4300.0199999999995</v>
      </c>
      <c r="BC3899" s="90" t="str">
        <f t="shared" si="238"/>
        <v>OK</v>
      </c>
      <c r="BD3899" s="91" t="str">
        <f t="shared" si="240"/>
        <v xml:space="preserve">                  </v>
      </c>
      <c r="BE3899" s="92">
        <f t="shared" si="241"/>
        <v>12</v>
      </c>
    </row>
    <row r="3900" spans="1:57" s="74" customFormat="1" ht="50.1" customHeight="1" x14ac:dyDescent="0.2">
      <c r="A3900" s="78" t="s">
        <v>55</v>
      </c>
      <c r="B3900" s="78" t="s">
        <v>65</v>
      </c>
      <c r="C3900" s="78" t="s">
        <v>33</v>
      </c>
      <c r="D3900" s="78" t="s">
        <v>792</v>
      </c>
      <c r="E3900" s="79" t="str">
        <f>+IF(C3900&lt;&gt;"",VLOOKUP(MID(C3900,18,5),NIVELES!$A$133:$B$213,2,0),"")</f>
        <v>EL_ORO</v>
      </c>
      <c r="F3900" s="80" t="s">
        <v>152</v>
      </c>
      <c r="G3900" s="81" t="str">
        <f>+IF(F3900&lt;&gt;"",VLOOKUP(F3900,NIVELES!$A$246:$C$464,3,0),"")</f>
        <v>SUR</v>
      </c>
      <c r="H3900" s="82" t="s">
        <v>1024</v>
      </c>
      <c r="I3900" s="78" t="s">
        <v>2189</v>
      </c>
      <c r="J3900" s="78" t="s">
        <v>2184</v>
      </c>
      <c r="K3900" s="78" t="s">
        <v>2185</v>
      </c>
      <c r="L3900" s="78" t="s">
        <v>2240</v>
      </c>
      <c r="M3900" s="78">
        <v>318</v>
      </c>
      <c r="N3900" s="78" t="s">
        <v>2322</v>
      </c>
      <c r="O3900" s="78" t="s">
        <v>3573</v>
      </c>
      <c r="P3900" s="82">
        <v>2</v>
      </c>
      <c r="Q3900" s="78" t="s">
        <v>1989</v>
      </c>
      <c r="R3900" s="82"/>
      <c r="S3900" s="82"/>
      <c r="T3900" s="82"/>
      <c r="U3900" s="82">
        <v>2</v>
      </c>
      <c r="V3900" s="82"/>
      <c r="W3900" s="82"/>
      <c r="X3900" s="82"/>
      <c r="Y3900" s="82"/>
      <c r="Z3900" s="82"/>
      <c r="AA3900" s="82"/>
      <c r="AB3900" s="82"/>
      <c r="AC3900" s="82"/>
      <c r="AD3900" s="85" t="str">
        <f>IF(A3900&lt;&gt;"",IF(D3900="DIRECCIÓN_DE_TRANSFERENCIAS","280 0031",VLOOKUP(C3900,NIVELES!$A$14:$B$105,2,0)),"")</f>
        <v>280 7210</v>
      </c>
      <c r="AE3900" s="86" t="s">
        <v>322</v>
      </c>
      <c r="AF3900" s="86" t="s">
        <v>544</v>
      </c>
      <c r="AG3900" s="79" t="str">
        <f>+IF(AF3900&lt;&gt;"",VLOOKUP(AF3900,NIVELES!$A$666:$B$673,2,0),"")</f>
        <v>PROTECCIÓN_SOCIAL_A_LA_FAMILIA._ASEGURAMIENTO_NO_CONTRIBUTIVO_E_INCLUSIÓN_ECONÓMICA_Y_MOVILIDAD_SOCIAL</v>
      </c>
      <c r="AH3900" s="78" t="s">
        <v>513</v>
      </c>
      <c r="AI3900" s="79" t="str">
        <f>IF(AH3900&lt;&gt;"",VLOOKUP(CONCATENATE(AG3900,AH3900),NIVELES!$B$676:$C$745,2,0),"")</f>
        <v>Acompañamiento Familiar</v>
      </c>
      <c r="AJ3900" s="78" t="s">
        <v>517</v>
      </c>
      <c r="AK3900" s="79" t="str">
        <f>+IF(AJ3900&lt;&gt;"",VLOOKUP(AJ3900,NIVELES!$A$816:$B$892,2,0),"")</f>
        <v>NO APLICA</v>
      </c>
      <c r="AL3900" s="78" t="s">
        <v>554</v>
      </c>
      <c r="AM3900" s="78">
        <v>530802</v>
      </c>
      <c r="AN3900" s="79" t="str">
        <f>IF(AM3900&lt;&gt;"",+VLOOKUP(AM3900,NIVELES!$A$1652:$B$2466,2,0),"")</f>
        <v>Vestuario, Lencería, Prendas de Protección; y, Accesorios para Uniformes Militares y Policiales; y, Carpas</v>
      </c>
      <c r="AO3900" s="87">
        <v>293.98</v>
      </c>
      <c r="AP3900" s="88">
        <v>0</v>
      </c>
      <c r="AQ3900" s="88">
        <v>0</v>
      </c>
      <c r="AR3900" s="88">
        <v>0</v>
      </c>
      <c r="AS3900" s="88">
        <v>293.98</v>
      </c>
      <c r="AT3900" s="88">
        <v>0</v>
      </c>
      <c r="AU3900" s="88">
        <v>0</v>
      </c>
      <c r="AV3900" s="88">
        <v>0</v>
      </c>
      <c r="AW3900" s="88">
        <v>0</v>
      </c>
      <c r="AX3900" s="88">
        <v>0</v>
      </c>
      <c r="AY3900" s="88">
        <v>0</v>
      </c>
      <c r="AZ3900" s="88">
        <v>0</v>
      </c>
      <c r="BA3900" s="88">
        <v>0</v>
      </c>
      <c r="BB3900" s="89">
        <f t="shared" si="239"/>
        <v>293.98</v>
      </c>
      <c r="BC3900" s="90" t="str">
        <f t="shared" si="238"/>
        <v>OK</v>
      </c>
      <c r="BD3900" s="91" t="str">
        <f t="shared" si="240"/>
        <v xml:space="preserve">                  </v>
      </c>
      <c r="BE3900" s="92">
        <f t="shared" si="241"/>
        <v>2</v>
      </c>
    </row>
    <row r="3901" spans="1:57" s="74" customFormat="1" ht="50.1" customHeight="1" x14ac:dyDescent="0.2">
      <c r="A3901" s="78" t="s">
        <v>55</v>
      </c>
      <c r="B3901" s="78" t="s">
        <v>65</v>
      </c>
      <c r="C3901" s="78" t="s">
        <v>33</v>
      </c>
      <c r="D3901" s="78" t="s">
        <v>792</v>
      </c>
      <c r="E3901" s="79" t="str">
        <f>+IF(C3901&lt;&gt;"",VLOOKUP(MID(C3901,18,5),NIVELES!$A$133:$B$213,2,0),"")</f>
        <v>EL_ORO</v>
      </c>
      <c r="F3901" s="80" t="s">
        <v>152</v>
      </c>
      <c r="G3901" s="81" t="str">
        <f>+IF(F3901&lt;&gt;"",VLOOKUP(F3901,NIVELES!$A$246:$C$464,3,0),"")</f>
        <v>SUR</v>
      </c>
      <c r="H3901" s="82" t="s">
        <v>1024</v>
      </c>
      <c r="I3901" s="78" t="s">
        <v>2189</v>
      </c>
      <c r="J3901" s="78" t="s">
        <v>2184</v>
      </c>
      <c r="K3901" s="78" t="s">
        <v>2185</v>
      </c>
      <c r="L3901" s="78" t="s">
        <v>2240</v>
      </c>
      <c r="M3901" s="78">
        <v>318</v>
      </c>
      <c r="N3901" s="78" t="s">
        <v>2322</v>
      </c>
      <c r="O3901" s="78" t="s">
        <v>3574</v>
      </c>
      <c r="P3901" s="82">
        <v>1</v>
      </c>
      <c r="Q3901" s="78" t="s">
        <v>1989</v>
      </c>
      <c r="R3901" s="82"/>
      <c r="S3901" s="82"/>
      <c r="T3901" s="82"/>
      <c r="U3901" s="82">
        <v>1</v>
      </c>
      <c r="V3901" s="82"/>
      <c r="W3901" s="82"/>
      <c r="X3901" s="82"/>
      <c r="Y3901" s="82"/>
      <c r="Z3901" s="82"/>
      <c r="AA3901" s="82"/>
      <c r="AB3901" s="82"/>
      <c r="AC3901" s="82"/>
      <c r="AD3901" s="85" t="str">
        <f>IF(A3901&lt;&gt;"",IF(D3901="DIRECCIÓN_DE_TRANSFERENCIAS","280 0031",VLOOKUP(C3901,NIVELES!$A$14:$B$105,2,0)),"")</f>
        <v>280 7210</v>
      </c>
      <c r="AE3901" s="86" t="s">
        <v>322</v>
      </c>
      <c r="AF3901" s="86" t="s">
        <v>544</v>
      </c>
      <c r="AG3901" s="79" t="str">
        <f>+IF(AF3901&lt;&gt;"",VLOOKUP(AF3901,NIVELES!$A$666:$B$673,2,0),"")</f>
        <v>PROTECCIÓN_SOCIAL_A_LA_FAMILIA._ASEGURAMIENTO_NO_CONTRIBUTIVO_E_INCLUSIÓN_ECONÓMICA_Y_MOVILIDAD_SOCIAL</v>
      </c>
      <c r="AH3901" s="78" t="s">
        <v>513</v>
      </c>
      <c r="AI3901" s="79" t="str">
        <f>IF(AH3901&lt;&gt;"",VLOOKUP(CONCATENATE(AG3901,AH3901),NIVELES!$B$676:$C$745,2,0),"")</f>
        <v>Acompañamiento Familiar</v>
      </c>
      <c r="AJ3901" s="78" t="s">
        <v>517</v>
      </c>
      <c r="AK3901" s="79" t="str">
        <f>+IF(AJ3901&lt;&gt;"",VLOOKUP(AJ3901,NIVELES!$A$816:$B$892,2,0),"")</f>
        <v>NO APLICA</v>
      </c>
      <c r="AL3901" s="78" t="s">
        <v>554</v>
      </c>
      <c r="AM3901" s="78">
        <v>530804</v>
      </c>
      <c r="AN3901" s="79" t="str">
        <f>IF(AM3901&lt;&gt;"",+VLOOKUP(AM3901,NIVELES!$A$1652:$B$2466,2,0),"")</f>
        <v>Materiales de Oficina</v>
      </c>
      <c r="AO3901" s="87">
        <v>300</v>
      </c>
      <c r="AP3901" s="88">
        <v>0</v>
      </c>
      <c r="AQ3901" s="88">
        <v>0</v>
      </c>
      <c r="AR3901" s="88">
        <v>0</v>
      </c>
      <c r="AS3901" s="88">
        <v>300</v>
      </c>
      <c r="AT3901" s="88">
        <v>0</v>
      </c>
      <c r="AU3901" s="88">
        <v>0</v>
      </c>
      <c r="AV3901" s="88">
        <v>0</v>
      </c>
      <c r="AW3901" s="88">
        <v>0</v>
      </c>
      <c r="AX3901" s="88">
        <v>0</v>
      </c>
      <c r="AY3901" s="88">
        <v>0</v>
      </c>
      <c r="AZ3901" s="88">
        <v>0</v>
      </c>
      <c r="BA3901" s="88">
        <v>0</v>
      </c>
      <c r="BB3901" s="89">
        <f t="shared" si="239"/>
        <v>300</v>
      </c>
      <c r="BC3901" s="90" t="str">
        <f t="shared" si="238"/>
        <v>OK</v>
      </c>
      <c r="BD3901" s="91" t="str">
        <f t="shared" si="240"/>
        <v xml:space="preserve">                  </v>
      </c>
      <c r="BE3901" s="92">
        <f t="shared" si="241"/>
        <v>1</v>
      </c>
    </row>
    <row r="3902" spans="1:57" s="74" customFormat="1" ht="50.1" customHeight="1" x14ac:dyDescent="0.2">
      <c r="A3902" s="78" t="s">
        <v>55</v>
      </c>
      <c r="B3902" s="78" t="s">
        <v>65</v>
      </c>
      <c r="C3902" s="78" t="s">
        <v>33</v>
      </c>
      <c r="D3902" s="78" t="s">
        <v>606</v>
      </c>
      <c r="E3902" s="79" t="str">
        <f>+IF(C3902&lt;&gt;"",VLOOKUP(MID(C3902,18,5),NIVELES!$A$133:$B$213,2,0),"")</f>
        <v>EL_ORO</v>
      </c>
      <c r="F3902" s="80" t="s">
        <v>152</v>
      </c>
      <c r="G3902" s="81" t="str">
        <f>+IF(F3902&lt;&gt;"",VLOOKUP(F3902,NIVELES!$A$246:$C$464,3,0),"")</f>
        <v>SUR</v>
      </c>
      <c r="H3902" s="82" t="s">
        <v>1024</v>
      </c>
      <c r="I3902" s="78" t="s">
        <v>2188</v>
      </c>
      <c r="J3902" s="78" t="s">
        <v>2184</v>
      </c>
      <c r="K3902" s="78" t="s">
        <v>2185</v>
      </c>
      <c r="L3902" s="78" t="s">
        <v>3575</v>
      </c>
      <c r="M3902" s="78">
        <v>496</v>
      </c>
      <c r="N3902" s="78" t="s">
        <v>2777</v>
      </c>
      <c r="O3902" s="78" t="s">
        <v>2167</v>
      </c>
      <c r="P3902" s="82">
        <v>1</v>
      </c>
      <c r="Q3902" s="78" t="s">
        <v>3496</v>
      </c>
      <c r="R3902" s="82"/>
      <c r="S3902" s="82"/>
      <c r="T3902" s="82"/>
      <c r="U3902" s="82"/>
      <c r="V3902" s="82"/>
      <c r="W3902" s="82"/>
      <c r="X3902" s="82"/>
      <c r="Y3902" s="82"/>
      <c r="Z3902" s="82"/>
      <c r="AA3902" s="82"/>
      <c r="AB3902" s="82"/>
      <c r="AC3902" s="82">
        <v>1</v>
      </c>
      <c r="AD3902" s="85" t="str">
        <f>IF(A3902&lt;&gt;"",IF(D3902="DIRECCIÓN_DE_TRANSFERENCIAS","280 0031",VLOOKUP(C3902,NIVELES!$A$14:$B$105,2,0)),"")</f>
        <v>280 7210</v>
      </c>
      <c r="AE3902" s="86" t="s">
        <v>322</v>
      </c>
      <c r="AF3902" s="86" t="s">
        <v>544</v>
      </c>
      <c r="AG3902" s="79" t="str">
        <f>+IF(AF3902&lt;&gt;"",VLOOKUP(AF3902,NIVELES!$A$666:$B$673,2,0),"")</f>
        <v>PROTECCIÓN_SOCIAL_A_LA_FAMILIA._ASEGURAMIENTO_NO_CONTRIBUTIVO_E_INCLUSIÓN_ECONÓMICA_Y_MOVILIDAD_SOCIAL</v>
      </c>
      <c r="AH3902" s="78" t="s">
        <v>514</v>
      </c>
      <c r="AI3902" s="79" t="str">
        <f>IF(AH3902&lt;&gt;"",VLOOKUP(CONCATENATE(AG3902,AH3902),NIVELES!$B$676:$C$745,2,0),"")</f>
        <v>Inclusión Económica Y Movilidad Social</v>
      </c>
      <c r="AJ3902" s="78" t="s">
        <v>517</v>
      </c>
      <c r="AK3902" s="79" t="str">
        <f>+IF(AJ3902&lt;&gt;"",VLOOKUP(AJ3902,NIVELES!$A$816:$B$892,2,0),"")</f>
        <v>NO APLICA</v>
      </c>
      <c r="AL3902" s="78" t="s">
        <v>553</v>
      </c>
      <c r="AM3902" s="78">
        <v>510203</v>
      </c>
      <c r="AN3902" s="79" t="str">
        <f>IF(AM3902&lt;&gt;"",+VLOOKUP(AM3902,NIVELES!$A$1652:$B$2466,2,0),"")</f>
        <v>Decimotercer Sueldo</v>
      </c>
      <c r="AO3902" s="87">
        <v>1807.67</v>
      </c>
      <c r="AP3902" s="88">
        <v>0</v>
      </c>
      <c r="AQ3902" s="88">
        <v>0</v>
      </c>
      <c r="AR3902" s="88">
        <v>0</v>
      </c>
      <c r="AS3902" s="88">
        <v>0</v>
      </c>
      <c r="AT3902" s="88">
        <v>0</v>
      </c>
      <c r="AU3902" s="88">
        <v>0</v>
      </c>
      <c r="AV3902" s="88">
        <v>0</v>
      </c>
      <c r="AW3902" s="88">
        <v>0</v>
      </c>
      <c r="AX3902" s="88">
        <v>0</v>
      </c>
      <c r="AY3902" s="88">
        <v>0</v>
      </c>
      <c r="AZ3902" s="88">
        <v>0</v>
      </c>
      <c r="BA3902" s="88">
        <v>1807.67</v>
      </c>
      <c r="BB3902" s="89">
        <f t="shared" si="239"/>
        <v>1807.67</v>
      </c>
      <c r="BC3902" s="90" t="str">
        <f t="shared" si="238"/>
        <v>OK</v>
      </c>
      <c r="BD3902" s="91" t="str">
        <f t="shared" si="240"/>
        <v xml:space="preserve">                  </v>
      </c>
      <c r="BE3902" s="92">
        <f t="shared" si="241"/>
        <v>1</v>
      </c>
    </row>
    <row r="3903" spans="1:57" s="74" customFormat="1" ht="50.1" customHeight="1" x14ac:dyDescent="0.2">
      <c r="A3903" s="78" t="s">
        <v>55</v>
      </c>
      <c r="B3903" s="78" t="s">
        <v>65</v>
      </c>
      <c r="C3903" s="78" t="s">
        <v>33</v>
      </c>
      <c r="D3903" s="78" t="s">
        <v>606</v>
      </c>
      <c r="E3903" s="79" t="str">
        <f>+IF(C3903&lt;&gt;"",VLOOKUP(MID(C3903,18,5),NIVELES!$A$133:$B$213,2,0),"")</f>
        <v>EL_ORO</v>
      </c>
      <c r="F3903" s="80" t="s">
        <v>152</v>
      </c>
      <c r="G3903" s="81" t="str">
        <f>+IF(F3903&lt;&gt;"",VLOOKUP(F3903,NIVELES!$A$246:$C$464,3,0),"")</f>
        <v>SUR</v>
      </c>
      <c r="H3903" s="82" t="s">
        <v>1024</v>
      </c>
      <c r="I3903" s="78" t="s">
        <v>2188</v>
      </c>
      <c r="J3903" s="78" t="s">
        <v>2184</v>
      </c>
      <c r="K3903" s="78" t="s">
        <v>2185</v>
      </c>
      <c r="L3903" s="78" t="s">
        <v>3575</v>
      </c>
      <c r="M3903" s="78">
        <v>496</v>
      </c>
      <c r="N3903" s="78" t="s">
        <v>2777</v>
      </c>
      <c r="O3903" s="78" t="s">
        <v>2167</v>
      </c>
      <c r="P3903" s="82">
        <v>1</v>
      </c>
      <c r="Q3903" s="78" t="s">
        <v>3496</v>
      </c>
      <c r="R3903" s="82"/>
      <c r="S3903" s="82"/>
      <c r="T3903" s="82">
        <v>1</v>
      </c>
      <c r="U3903" s="82"/>
      <c r="V3903" s="82"/>
      <c r="W3903" s="82"/>
      <c r="X3903" s="82"/>
      <c r="Y3903" s="82"/>
      <c r="Z3903" s="82"/>
      <c r="AA3903" s="82"/>
      <c r="AB3903" s="82"/>
      <c r="AC3903" s="82"/>
      <c r="AD3903" s="85" t="str">
        <f>IF(A3903&lt;&gt;"",IF(D3903="DIRECCIÓN_DE_TRANSFERENCIAS","280 0031",VLOOKUP(C3903,NIVELES!$A$14:$B$105,2,0)),"")</f>
        <v>280 7210</v>
      </c>
      <c r="AE3903" s="86" t="s">
        <v>322</v>
      </c>
      <c r="AF3903" s="86" t="s">
        <v>544</v>
      </c>
      <c r="AG3903" s="79" t="str">
        <f>+IF(AF3903&lt;&gt;"",VLOOKUP(AF3903,NIVELES!$A$666:$B$673,2,0),"")</f>
        <v>PROTECCIÓN_SOCIAL_A_LA_FAMILIA._ASEGURAMIENTO_NO_CONTRIBUTIVO_E_INCLUSIÓN_ECONÓMICA_Y_MOVILIDAD_SOCIAL</v>
      </c>
      <c r="AH3903" s="78" t="s">
        <v>514</v>
      </c>
      <c r="AI3903" s="79" t="str">
        <f>IF(AH3903&lt;&gt;"",VLOOKUP(CONCATENATE(AG3903,AH3903),NIVELES!$B$676:$C$745,2,0),"")</f>
        <v>Inclusión Económica Y Movilidad Social</v>
      </c>
      <c r="AJ3903" s="78" t="s">
        <v>517</v>
      </c>
      <c r="AK3903" s="79" t="str">
        <f>+IF(AJ3903&lt;&gt;"",VLOOKUP(AJ3903,NIVELES!$A$816:$B$892,2,0),"")</f>
        <v>NO APLICA</v>
      </c>
      <c r="AL3903" s="78" t="s">
        <v>553</v>
      </c>
      <c r="AM3903" s="78">
        <v>510204</v>
      </c>
      <c r="AN3903" s="79" t="str">
        <f>IF(AM3903&lt;&gt;"",+VLOOKUP(AM3903,NIVELES!$A$1652:$B$2466,2,0),"")</f>
        <v>Decimocuarto Sueldo</v>
      </c>
      <c r="AO3903" s="87">
        <v>722.33</v>
      </c>
      <c r="AP3903" s="88">
        <v>0</v>
      </c>
      <c r="AQ3903" s="88">
        <v>0</v>
      </c>
      <c r="AR3903" s="88">
        <v>722.33</v>
      </c>
      <c r="AS3903" s="88">
        <v>0</v>
      </c>
      <c r="AT3903" s="88">
        <v>0</v>
      </c>
      <c r="AU3903" s="88">
        <v>0</v>
      </c>
      <c r="AV3903" s="88">
        <v>0</v>
      </c>
      <c r="AW3903" s="88">
        <v>0</v>
      </c>
      <c r="AX3903" s="88">
        <v>0</v>
      </c>
      <c r="AY3903" s="88">
        <v>0</v>
      </c>
      <c r="AZ3903" s="88">
        <v>0</v>
      </c>
      <c r="BA3903" s="88">
        <v>0</v>
      </c>
      <c r="BB3903" s="89">
        <f t="shared" si="239"/>
        <v>722.33</v>
      </c>
      <c r="BC3903" s="90" t="str">
        <f t="shared" si="238"/>
        <v>OK</v>
      </c>
      <c r="BD3903" s="91" t="str">
        <f t="shared" si="240"/>
        <v xml:space="preserve">                  </v>
      </c>
      <c r="BE3903" s="92">
        <f t="shared" si="241"/>
        <v>1</v>
      </c>
    </row>
    <row r="3904" spans="1:57" s="74" customFormat="1" ht="50.1" customHeight="1" x14ac:dyDescent="0.2">
      <c r="A3904" s="78" t="s">
        <v>55</v>
      </c>
      <c r="B3904" s="78" t="s">
        <v>65</v>
      </c>
      <c r="C3904" s="78" t="s">
        <v>33</v>
      </c>
      <c r="D3904" s="78" t="s">
        <v>606</v>
      </c>
      <c r="E3904" s="79" t="str">
        <f>+IF(C3904&lt;&gt;"",VLOOKUP(MID(C3904,18,5),NIVELES!$A$133:$B$213,2,0),"")</f>
        <v>EL_ORO</v>
      </c>
      <c r="F3904" s="80" t="s">
        <v>152</v>
      </c>
      <c r="G3904" s="81" t="str">
        <f>+IF(F3904&lt;&gt;"",VLOOKUP(F3904,NIVELES!$A$246:$C$464,3,0),"")</f>
        <v>SUR</v>
      </c>
      <c r="H3904" s="82" t="s">
        <v>1024</v>
      </c>
      <c r="I3904" s="78" t="s">
        <v>2188</v>
      </c>
      <c r="J3904" s="78" t="s">
        <v>2184</v>
      </c>
      <c r="K3904" s="78" t="s">
        <v>2185</v>
      </c>
      <c r="L3904" s="78" t="s">
        <v>3575</v>
      </c>
      <c r="M3904" s="78">
        <v>496</v>
      </c>
      <c r="N3904" s="78" t="s">
        <v>2777</v>
      </c>
      <c r="O3904" s="78" t="s">
        <v>2167</v>
      </c>
      <c r="P3904" s="82">
        <v>12</v>
      </c>
      <c r="Q3904" s="78" t="s">
        <v>3496</v>
      </c>
      <c r="R3904" s="82">
        <v>1</v>
      </c>
      <c r="S3904" s="82">
        <v>1</v>
      </c>
      <c r="T3904" s="82">
        <v>1</v>
      </c>
      <c r="U3904" s="82">
        <v>1</v>
      </c>
      <c r="V3904" s="82">
        <v>1</v>
      </c>
      <c r="W3904" s="82">
        <v>1</v>
      </c>
      <c r="X3904" s="82">
        <v>1</v>
      </c>
      <c r="Y3904" s="82">
        <v>1</v>
      </c>
      <c r="Z3904" s="82">
        <v>1</v>
      </c>
      <c r="AA3904" s="82">
        <v>1</v>
      </c>
      <c r="AB3904" s="82">
        <v>1</v>
      </c>
      <c r="AC3904" s="82">
        <v>1</v>
      </c>
      <c r="AD3904" s="85" t="str">
        <f>IF(A3904&lt;&gt;"",IF(D3904="DIRECCIÓN_DE_TRANSFERENCIAS","280 0031",VLOOKUP(C3904,NIVELES!$A$14:$B$105,2,0)),"")</f>
        <v>280 7210</v>
      </c>
      <c r="AE3904" s="86" t="s">
        <v>322</v>
      </c>
      <c r="AF3904" s="86" t="s">
        <v>544</v>
      </c>
      <c r="AG3904" s="79" t="str">
        <f>+IF(AF3904&lt;&gt;"",VLOOKUP(AF3904,NIVELES!$A$666:$B$673,2,0),"")</f>
        <v>PROTECCIÓN_SOCIAL_A_LA_FAMILIA._ASEGURAMIENTO_NO_CONTRIBUTIVO_E_INCLUSIÓN_ECONÓMICA_Y_MOVILIDAD_SOCIAL</v>
      </c>
      <c r="AH3904" s="78" t="s">
        <v>514</v>
      </c>
      <c r="AI3904" s="79" t="str">
        <f>IF(AH3904&lt;&gt;"",VLOOKUP(CONCATENATE(AG3904,AH3904),NIVELES!$B$676:$C$745,2,0),"")</f>
        <v>Inclusión Económica Y Movilidad Social</v>
      </c>
      <c r="AJ3904" s="78" t="s">
        <v>517</v>
      </c>
      <c r="AK3904" s="79" t="str">
        <f>+IF(AJ3904&lt;&gt;"",VLOOKUP(AJ3904,NIVELES!$A$816:$B$892,2,0),"")</f>
        <v>NO APLICA</v>
      </c>
      <c r="AL3904" s="78" t="s">
        <v>553</v>
      </c>
      <c r="AM3904" s="78">
        <v>510510</v>
      </c>
      <c r="AN3904" s="79" t="str">
        <f>IF(AM3904&lt;&gt;"",+VLOOKUP(AM3904,NIVELES!$A$1652:$B$2466,2,0),"")</f>
        <v>Servicios Personales por Contrato</v>
      </c>
      <c r="AO3904" s="87">
        <v>21692</v>
      </c>
      <c r="AP3904" s="88">
        <v>1972</v>
      </c>
      <c r="AQ3904" s="88">
        <v>1972</v>
      </c>
      <c r="AR3904" s="88">
        <v>1972</v>
      </c>
      <c r="AS3904" s="88">
        <v>1972</v>
      </c>
      <c r="AT3904" s="88">
        <v>1972</v>
      </c>
      <c r="AU3904" s="88">
        <v>1972</v>
      </c>
      <c r="AV3904" s="88">
        <v>1972</v>
      </c>
      <c r="AW3904" s="88">
        <v>1972</v>
      </c>
      <c r="AX3904" s="88">
        <v>1972</v>
      </c>
      <c r="AY3904" s="88">
        <v>1972</v>
      </c>
      <c r="AZ3904" s="88">
        <v>1972</v>
      </c>
      <c r="BA3904" s="88">
        <v>0</v>
      </c>
      <c r="BB3904" s="89">
        <f t="shared" si="239"/>
        <v>21692</v>
      </c>
      <c r="BC3904" s="90" t="str">
        <f t="shared" si="238"/>
        <v>OK</v>
      </c>
      <c r="BD3904" s="91" t="str">
        <f t="shared" si="240"/>
        <v xml:space="preserve">                  </v>
      </c>
      <c r="BE3904" s="92">
        <f t="shared" si="241"/>
        <v>12</v>
      </c>
    </row>
    <row r="3905" spans="1:57" s="74" customFormat="1" ht="50.1" customHeight="1" x14ac:dyDescent="0.2">
      <c r="A3905" s="78" t="s">
        <v>55</v>
      </c>
      <c r="B3905" s="78" t="s">
        <v>65</v>
      </c>
      <c r="C3905" s="78" t="s">
        <v>33</v>
      </c>
      <c r="D3905" s="78" t="s">
        <v>606</v>
      </c>
      <c r="E3905" s="79" t="str">
        <f>+IF(C3905&lt;&gt;"",VLOOKUP(MID(C3905,18,5),NIVELES!$A$133:$B$213,2,0),"")</f>
        <v>EL_ORO</v>
      </c>
      <c r="F3905" s="80" t="s">
        <v>152</v>
      </c>
      <c r="G3905" s="81" t="str">
        <f>+IF(F3905&lt;&gt;"",VLOOKUP(F3905,NIVELES!$A$246:$C$464,3,0),"")</f>
        <v>SUR</v>
      </c>
      <c r="H3905" s="82" t="s">
        <v>1024</v>
      </c>
      <c r="I3905" s="78" t="s">
        <v>2188</v>
      </c>
      <c r="J3905" s="78" t="s">
        <v>2184</v>
      </c>
      <c r="K3905" s="78" t="s">
        <v>2185</v>
      </c>
      <c r="L3905" s="78" t="s">
        <v>3575</v>
      </c>
      <c r="M3905" s="78">
        <v>496</v>
      </c>
      <c r="N3905" s="78" t="s">
        <v>2777</v>
      </c>
      <c r="O3905" s="78" t="s">
        <v>2167</v>
      </c>
      <c r="P3905" s="82">
        <v>12</v>
      </c>
      <c r="Q3905" s="78" t="s">
        <v>3496</v>
      </c>
      <c r="R3905" s="82">
        <v>1</v>
      </c>
      <c r="S3905" s="82">
        <v>1</v>
      </c>
      <c r="T3905" s="82">
        <v>1</v>
      </c>
      <c r="U3905" s="82">
        <v>1</v>
      </c>
      <c r="V3905" s="82">
        <v>1</v>
      </c>
      <c r="W3905" s="82">
        <v>1</v>
      </c>
      <c r="X3905" s="82">
        <v>1</v>
      </c>
      <c r="Y3905" s="82">
        <v>1</v>
      </c>
      <c r="Z3905" s="82">
        <v>1</v>
      </c>
      <c r="AA3905" s="82">
        <v>1</v>
      </c>
      <c r="AB3905" s="82">
        <v>1</v>
      </c>
      <c r="AC3905" s="82">
        <v>1</v>
      </c>
      <c r="AD3905" s="85" t="str">
        <f>IF(A3905&lt;&gt;"",IF(D3905="DIRECCIÓN_DE_TRANSFERENCIAS","280 0031",VLOOKUP(C3905,NIVELES!$A$14:$B$105,2,0)),"")</f>
        <v>280 7210</v>
      </c>
      <c r="AE3905" s="86" t="s">
        <v>322</v>
      </c>
      <c r="AF3905" s="86" t="s">
        <v>544</v>
      </c>
      <c r="AG3905" s="79" t="str">
        <f>+IF(AF3905&lt;&gt;"",VLOOKUP(AF3905,NIVELES!$A$666:$B$673,2,0),"")</f>
        <v>PROTECCIÓN_SOCIAL_A_LA_FAMILIA._ASEGURAMIENTO_NO_CONTRIBUTIVO_E_INCLUSIÓN_ECONÓMICA_Y_MOVILIDAD_SOCIAL</v>
      </c>
      <c r="AH3905" s="78" t="s">
        <v>514</v>
      </c>
      <c r="AI3905" s="79" t="str">
        <f>IF(AH3905&lt;&gt;"",VLOOKUP(CONCATENATE(AG3905,AH3905),NIVELES!$B$676:$C$745,2,0),"")</f>
        <v>Inclusión Económica Y Movilidad Social</v>
      </c>
      <c r="AJ3905" s="78" t="s">
        <v>517</v>
      </c>
      <c r="AK3905" s="79" t="str">
        <f>+IF(AJ3905&lt;&gt;"",VLOOKUP(AJ3905,NIVELES!$A$816:$B$892,2,0),"")</f>
        <v>NO APLICA</v>
      </c>
      <c r="AL3905" s="78" t="s">
        <v>553</v>
      </c>
      <c r="AM3905" s="78">
        <v>510601</v>
      </c>
      <c r="AN3905" s="79" t="str">
        <f>IF(AM3905&lt;&gt;"",+VLOOKUP(AM3905,NIVELES!$A$1652:$B$2466,2,0),"")</f>
        <v>Aporte Patronal</v>
      </c>
      <c r="AO3905" s="87">
        <v>2093.2800000000002</v>
      </c>
      <c r="AP3905" s="88">
        <v>190.3</v>
      </c>
      <c r="AQ3905" s="88">
        <v>190.3</v>
      </c>
      <c r="AR3905" s="88">
        <v>190.3</v>
      </c>
      <c r="AS3905" s="88">
        <v>190.3</v>
      </c>
      <c r="AT3905" s="88">
        <v>190.3</v>
      </c>
      <c r="AU3905" s="88">
        <v>190.3</v>
      </c>
      <c r="AV3905" s="88">
        <v>190.3</v>
      </c>
      <c r="AW3905" s="88">
        <v>190.3</v>
      </c>
      <c r="AX3905" s="88">
        <v>190.3</v>
      </c>
      <c r="AY3905" s="88">
        <v>190.3</v>
      </c>
      <c r="AZ3905" s="88">
        <v>190.28</v>
      </c>
      <c r="BA3905" s="88">
        <v>0</v>
      </c>
      <c r="BB3905" s="89">
        <f t="shared" si="239"/>
        <v>2093.2799999999997</v>
      </c>
      <c r="BC3905" s="90" t="str">
        <f t="shared" si="238"/>
        <v>OK</v>
      </c>
      <c r="BD3905" s="91" t="str">
        <f t="shared" si="240"/>
        <v xml:space="preserve">                  </v>
      </c>
      <c r="BE3905" s="92">
        <f t="shared" si="241"/>
        <v>12</v>
      </c>
    </row>
    <row r="3906" spans="1:57" s="74" customFormat="1" ht="50.1" customHeight="1" x14ac:dyDescent="0.2">
      <c r="A3906" s="78" t="s">
        <v>55</v>
      </c>
      <c r="B3906" s="78" t="s">
        <v>65</v>
      </c>
      <c r="C3906" s="78" t="s">
        <v>33</v>
      </c>
      <c r="D3906" s="78" t="s">
        <v>606</v>
      </c>
      <c r="E3906" s="79" t="str">
        <f>+IF(C3906&lt;&gt;"",VLOOKUP(MID(C3906,18,5),NIVELES!$A$133:$B$213,2,0),"")</f>
        <v>EL_ORO</v>
      </c>
      <c r="F3906" s="80" t="s">
        <v>152</v>
      </c>
      <c r="G3906" s="81" t="str">
        <f>+IF(F3906&lt;&gt;"",VLOOKUP(F3906,NIVELES!$A$246:$C$464,3,0),"")</f>
        <v>SUR</v>
      </c>
      <c r="H3906" s="82" t="s">
        <v>1024</v>
      </c>
      <c r="I3906" s="78" t="s">
        <v>2188</v>
      </c>
      <c r="J3906" s="78" t="s">
        <v>2184</v>
      </c>
      <c r="K3906" s="78" t="s">
        <v>2185</v>
      </c>
      <c r="L3906" s="78" t="s">
        <v>3575</v>
      </c>
      <c r="M3906" s="78">
        <v>496</v>
      </c>
      <c r="N3906" s="78" t="s">
        <v>2777</v>
      </c>
      <c r="O3906" s="78" t="s">
        <v>2167</v>
      </c>
      <c r="P3906" s="82">
        <v>12</v>
      </c>
      <c r="Q3906" s="78" t="s">
        <v>3496</v>
      </c>
      <c r="R3906" s="82">
        <v>1</v>
      </c>
      <c r="S3906" s="82">
        <v>1</v>
      </c>
      <c r="T3906" s="82">
        <v>1</v>
      </c>
      <c r="U3906" s="82">
        <v>1</v>
      </c>
      <c r="V3906" s="82">
        <v>1</v>
      </c>
      <c r="W3906" s="82">
        <v>1</v>
      </c>
      <c r="X3906" s="82">
        <v>1</v>
      </c>
      <c r="Y3906" s="82">
        <v>1</v>
      </c>
      <c r="Z3906" s="82">
        <v>1</v>
      </c>
      <c r="AA3906" s="82">
        <v>1</v>
      </c>
      <c r="AB3906" s="82">
        <v>1</v>
      </c>
      <c r="AC3906" s="82">
        <v>1</v>
      </c>
      <c r="AD3906" s="85" t="str">
        <f>IF(A3906&lt;&gt;"",IF(D3906="DIRECCIÓN_DE_TRANSFERENCIAS","280 0031",VLOOKUP(C3906,NIVELES!$A$14:$B$105,2,0)),"")</f>
        <v>280 7210</v>
      </c>
      <c r="AE3906" s="86" t="s">
        <v>322</v>
      </c>
      <c r="AF3906" s="86" t="s">
        <v>544</v>
      </c>
      <c r="AG3906" s="79" t="str">
        <f>+IF(AF3906&lt;&gt;"",VLOOKUP(AF3906,NIVELES!$A$666:$B$673,2,0),"")</f>
        <v>PROTECCIÓN_SOCIAL_A_LA_FAMILIA._ASEGURAMIENTO_NO_CONTRIBUTIVO_E_INCLUSIÓN_ECONÓMICA_Y_MOVILIDAD_SOCIAL</v>
      </c>
      <c r="AH3906" s="78" t="s">
        <v>514</v>
      </c>
      <c r="AI3906" s="79" t="str">
        <f>IF(AH3906&lt;&gt;"",VLOOKUP(CONCATENATE(AG3906,AH3906),NIVELES!$B$676:$C$745,2,0),"")</f>
        <v>Inclusión Económica Y Movilidad Social</v>
      </c>
      <c r="AJ3906" s="78" t="s">
        <v>517</v>
      </c>
      <c r="AK3906" s="79" t="str">
        <f>+IF(AJ3906&lt;&gt;"",VLOOKUP(AJ3906,NIVELES!$A$816:$B$892,2,0),"")</f>
        <v>NO APLICA</v>
      </c>
      <c r="AL3906" s="78" t="s">
        <v>553</v>
      </c>
      <c r="AM3906" s="78">
        <v>510602</v>
      </c>
      <c r="AN3906" s="79" t="str">
        <f>IF(AM3906&lt;&gt;"",+VLOOKUP(AM3906,NIVELES!$A$1652:$B$2466,2,0),"")</f>
        <v>Fondo de Reserva</v>
      </c>
      <c r="AO3906" s="87">
        <v>1807.67</v>
      </c>
      <c r="AP3906" s="88">
        <v>0</v>
      </c>
      <c r="AQ3906" s="88">
        <v>164.26</v>
      </c>
      <c r="AR3906" s="88">
        <v>164.33</v>
      </c>
      <c r="AS3906" s="88">
        <v>164.33</v>
      </c>
      <c r="AT3906" s="88">
        <v>164.33</v>
      </c>
      <c r="AU3906" s="88">
        <v>164.33</v>
      </c>
      <c r="AV3906" s="88">
        <v>164.33</v>
      </c>
      <c r="AW3906" s="88">
        <v>164.33</v>
      </c>
      <c r="AX3906" s="88">
        <v>164.33</v>
      </c>
      <c r="AY3906" s="88">
        <v>164.33</v>
      </c>
      <c r="AZ3906" s="88">
        <v>164.4</v>
      </c>
      <c r="BA3906" s="88">
        <v>164.37</v>
      </c>
      <c r="BB3906" s="89">
        <f t="shared" si="239"/>
        <v>1807.67</v>
      </c>
      <c r="BC3906" s="90" t="str">
        <f t="shared" si="238"/>
        <v>OK</v>
      </c>
      <c r="BD3906" s="91" t="str">
        <f t="shared" si="240"/>
        <v xml:space="preserve">                  </v>
      </c>
      <c r="BE3906" s="92">
        <f t="shared" si="241"/>
        <v>12</v>
      </c>
    </row>
    <row r="3907" spans="1:57" s="74" customFormat="1" ht="50.1" customHeight="1" x14ac:dyDescent="0.2">
      <c r="A3907" s="78" t="s">
        <v>55</v>
      </c>
      <c r="B3907" s="78" t="s">
        <v>65</v>
      </c>
      <c r="C3907" s="78" t="s">
        <v>33</v>
      </c>
      <c r="D3907" s="78" t="s">
        <v>606</v>
      </c>
      <c r="E3907" s="79" t="str">
        <f>+IF(C3907&lt;&gt;"",VLOOKUP(MID(C3907,18,5),NIVELES!$A$133:$B$213,2,0),"")</f>
        <v>EL_ORO</v>
      </c>
      <c r="F3907" s="80" t="s">
        <v>152</v>
      </c>
      <c r="G3907" s="81" t="str">
        <f>+IF(F3907&lt;&gt;"",VLOOKUP(F3907,NIVELES!$A$246:$C$464,3,0),"")</f>
        <v>SUR</v>
      </c>
      <c r="H3907" s="82" t="s">
        <v>1024</v>
      </c>
      <c r="I3907" s="78" t="s">
        <v>2188</v>
      </c>
      <c r="J3907" s="78" t="s">
        <v>2184</v>
      </c>
      <c r="K3907" s="78" t="s">
        <v>2185</v>
      </c>
      <c r="L3907" s="78" t="s">
        <v>3575</v>
      </c>
      <c r="M3907" s="78">
        <v>496</v>
      </c>
      <c r="N3907" s="78" t="s">
        <v>2777</v>
      </c>
      <c r="O3907" s="78" t="s">
        <v>3576</v>
      </c>
      <c r="P3907" s="82">
        <v>3</v>
      </c>
      <c r="Q3907" s="78" t="s">
        <v>3577</v>
      </c>
      <c r="R3907" s="82"/>
      <c r="S3907" s="82"/>
      <c r="T3907" s="82">
        <v>3</v>
      </c>
      <c r="U3907" s="82"/>
      <c r="V3907" s="82"/>
      <c r="W3907" s="82"/>
      <c r="X3907" s="82"/>
      <c r="Y3907" s="82"/>
      <c r="Z3907" s="82"/>
      <c r="AA3907" s="82"/>
      <c r="AB3907" s="82"/>
      <c r="AC3907" s="82"/>
      <c r="AD3907" s="85" t="str">
        <f>IF(A3907&lt;&gt;"",IF(D3907="DIRECCIÓN_DE_TRANSFERENCIAS","280 0031",VLOOKUP(C3907,NIVELES!$A$14:$B$105,2,0)),"")</f>
        <v>280 7210</v>
      </c>
      <c r="AE3907" s="86" t="s">
        <v>322</v>
      </c>
      <c r="AF3907" s="86" t="s">
        <v>544</v>
      </c>
      <c r="AG3907" s="79" t="str">
        <f>+IF(AF3907&lt;&gt;"",VLOOKUP(AF3907,NIVELES!$A$666:$B$673,2,0),"")</f>
        <v>PROTECCIÓN_SOCIAL_A_LA_FAMILIA._ASEGURAMIENTO_NO_CONTRIBUTIVO_E_INCLUSIÓN_ECONÓMICA_Y_MOVILIDAD_SOCIAL</v>
      </c>
      <c r="AH3907" s="78" t="s">
        <v>514</v>
      </c>
      <c r="AI3907" s="79" t="str">
        <f>IF(AH3907&lt;&gt;"",VLOOKUP(CONCATENATE(AG3907,AH3907),NIVELES!$B$676:$C$745,2,0),"")</f>
        <v>Inclusión Económica Y Movilidad Social</v>
      </c>
      <c r="AJ3907" s="78" t="s">
        <v>517</v>
      </c>
      <c r="AK3907" s="79" t="str">
        <f>+IF(AJ3907&lt;&gt;"",VLOOKUP(AJ3907,NIVELES!$A$816:$B$892,2,0),"")</f>
        <v>NO APLICA</v>
      </c>
      <c r="AL3907" s="78" t="s">
        <v>554</v>
      </c>
      <c r="AM3907" s="78">
        <v>530303</v>
      </c>
      <c r="AN3907" s="79" t="str">
        <f>IF(AM3907&lt;&gt;"",+VLOOKUP(AM3907,NIVELES!$A$1652:$B$2466,2,0),"")</f>
        <v>Viáticos y Subsistencias en el Interior</v>
      </c>
      <c r="AO3907" s="87">
        <v>183</v>
      </c>
      <c r="AP3907" s="88">
        <v>0</v>
      </c>
      <c r="AQ3907" s="88">
        <v>0</v>
      </c>
      <c r="AR3907" s="88">
        <v>183</v>
      </c>
      <c r="AS3907" s="88">
        <v>0</v>
      </c>
      <c r="AT3907" s="88">
        <v>0</v>
      </c>
      <c r="AU3907" s="88">
        <v>0</v>
      </c>
      <c r="AV3907" s="88">
        <v>0</v>
      </c>
      <c r="AW3907" s="88">
        <v>0</v>
      </c>
      <c r="AX3907" s="88">
        <v>0</v>
      </c>
      <c r="AY3907" s="88">
        <v>0</v>
      </c>
      <c r="AZ3907" s="88">
        <v>0</v>
      </c>
      <c r="BA3907" s="88">
        <v>0</v>
      </c>
      <c r="BB3907" s="89">
        <f t="shared" si="239"/>
        <v>183</v>
      </c>
      <c r="BC3907" s="90" t="str">
        <f t="shared" si="238"/>
        <v>OK</v>
      </c>
      <c r="BD3907" s="91" t="str">
        <f t="shared" si="240"/>
        <v xml:space="preserve">                  </v>
      </c>
      <c r="BE3907" s="92">
        <f t="shared" si="241"/>
        <v>3</v>
      </c>
    </row>
    <row r="3908" spans="1:57" s="74" customFormat="1" ht="50.1" customHeight="1" x14ac:dyDescent="0.2">
      <c r="A3908" s="78" t="s">
        <v>55</v>
      </c>
      <c r="B3908" s="78" t="s">
        <v>65</v>
      </c>
      <c r="C3908" s="78" t="s">
        <v>33</v>
      </c>
      <c r="D3908" s="78" t="s">
        <v>605</v>
      </c>
      <c r="E3908" s="79" t="str">
        <f>+IF(C3908&lt;&gt;"",VLOOKUP(MID(C3908,18,5),NIVELES!$A$133:$B$213,2,0),"")</f>
        <v>EL_ORO</v>
      </c>
      <c r="F3908" s="80" t="s">
        <v>152</v>
      </c>
      <c r="G3908" s="81" t="str">
        <f>+IF(F3908&lt;&gt;"",VLOOKUP(F3908,NIVELES!$A$246:$C$464,3,0),"")</f>
        <v>SUR</v>
      </c>
      <c r="H3908" s="82" t="s">
        <v>1024</v>
      </c>
      <c r="I3908" s="78" t="s">
        <v>2201</v>
      </c>
      <c r="J3908" s="78" t="s">
        <v>2184</v>
      </c>
      <c r="K3908" s="78" t="s">
        <v>2185</v>
      </c>
      <c r="L3908" s="78" t="s">
        <v>3578</v>
      </c>
      <c r="M3908" s="78">
        <v>285</v>
      </c>
      <c r="N3908" s="78" t="s">
        <v>3579</v>
      </c>
      <c r="O3908" s="78" t="s">
        <v>2167</v>
      </c>
      <c r="P3908" s="82">
        <v>12</v>
      </c>
      <c r="Q3908" s="78" t="s">
        <v>3496</v>
      </c>
      <c r="R3908" s="82">
        <v>1</v>
      </c>
      <c r="S3908" s="82">
        <v>1</v>
      </c>
      <c r="T3908" s="82">
        <v>1</v>
      </c>
      <c r="U3908" s="82">
        <v>1</v>
      </c>
      <c r="V3908" s="82">
        <v>1</v>
      </c>
      <c r="W3908" s="82">
        <v>1</v>
      </c>
      <c r="X3908" s="82">
        <v>1</v>
      </c>
      <c r="Y3908" s="82">
        <v>1</v>
      </c>
      <c r="Z3908" s="82">
        <v>1</v>
      </c>
      <c r="AA3908" s="82">
        <v>1</v>
      </c>
      <c r="AB3908" s="82">
        <v>1</v>
      </c>
      <c r="AC3908" s="82">
        <v>1</v>
      </c>
      <c r="AD3908" s="85" t="str">
        <f>IF(A3908&lt;&gt;"",IF(D3908="DIRECCIÓN_DE_TRANSFERENCIAS","280 0031",VLOOKUP(C3908,NIVELES!$A$14:$B$105,2,0)),"")</f>
        <v>280 7210</v>
      </c>
      <c r="AE3908" s="86" t="s">
        <v>322</v>
      </c>
      <c r="AF3908" s="86" t="s">
        <v>545</v>
      </c>
      <c r="AG3908" s="79" t="str">
        <f>+IF(AF3908&lt;&gt;"",VLOOKUP(AF3908,NIVELES!$A$666:$B$673,2,0),"")</f>
        <v>SERVICIOS_DE_ATENCIÓN_GERONTOLÓGICA</v>
      </c>
      <c r="AH3908" s="78" t="s">
        <v>322</v>
      </c>
      <c r="AI3908" s="79" t="str">
        <f>IF(AH3908&lt;&gt;"",VLOOKUP(CONCATENATE(AG3908,AH3908),NIVELES!$B$676:$C$745,2,0),"")</f>
        <v>Administracion De La Atencion Gerontologica</v>
      </c>
      <c r="AJ3908" s="78" t="s">
        <v>517</v>
      </c>
      <c r="AK3908" s="79" t="str">
        <f>+IF(AJ3908&lt;&gt;"",VLOOKUP(AJ3908,NIVELES!$A$816:$B$892,2,0),"")</f>
        <v>NO APLICA</v>
      </c>
      <c r="AL3908" s="78" t="s">
        <v>553</v>
      </c>
      <c r="AM3908" s="78">
        <v>510105</v>
      </c>
      <c r="AN3908" s="79" t="str">
        <f>IF(AM3908&lt;&gt;"",+VLOOKUP(AM3908,NIVELES!$A$1652:$B$2466,2,0),"")</f>
        <v>Remuneraciones Unificadas</v>
      </c>
      <c r="AO3908" s="87">
        <v>23664</v>
      </c>
      <c r="AP3908" s="88">
        <v>1972</v>
      </c>
      <c r="AQ3908" s="88">
        <v>1972</v>
      </c>
      <c r="AR3908" s="88">
        <v>1972</v>
      </c>
      <c r="AS3908" s="88">
        <v>1972</v>
      </c>
      <c r="AT3908" s="88">
        <v>1972</v>
      </c>
      <c r="AU3908" s="88">
        <v>1972</v>
      </c>
      <c r="AV3908" s="88">
        <v>1972</v>
      </c>
      <c r="AW3908" s="88">
        <v>1972</v>
      </c>
      <c r="AX3908" s="88">
        <v>1972</v>
      </c>
      <c r="AY3908" s="88">
        <v>1972</v>
      </c>
      <c r="AZ3908" s="88">
        <v>1972</v>
      </c>
      <c r="BA3908" s="88">
        <v>1972</v>
      </c>
      <c r="BB3908" s="89">
        <f t="shared" si="239"/>
        <v>23664</v>
      </c>
      <c r="BC3908" s="90" t="str">
        <f t="shared" si="238"/>
        <v>OK</v>
      </c>
      <c r="BD3908" s="91" t="str">
        <f t="shared" si="240"/>
        <v xml:space="preserve">                  </v>
      </c>
      <c r="BE3908" s="92">
        <f t="shared" si="241"/>
        <v>12</v>
      </c>
    </row>
    <row r="3909" spans="1:57" s="74" customFormat="1" ht="50.1" customHeight="1" x14ac:dyDescent="0.2">
      <c r="A3909" s="78" t="s">
        <v>55</v>
      </c>
      <c r="B3909" s="78" t="s">
        <v>65</v>
      </c>
      <c r="C3909" s="78" t="s">
        <v>33</v>
      </c>
      <c r="D3909" s="78" t="s">
        <v>605</v>
      </c>
      <c r="E3909" s="79" t="str">
        <f>+IF(C3909&lt;&gt;"",VLOOKUP(MID(C3909,18,5),NIVELES!$A$133:$B$213,2,0),"")</f>
        <v>EL_ORO</v>
      </c>
      <c r="F3909" s="80" t="s">
        <v>152</v>
      </c>
      <c r="G3909" s="81" t="str">
        <f>+IF(F3909&lt;&gt;"",VLOOKUP(F3909,NIVELES!$A$246:$C$464,3,0),"")</f>
        <v>SUR</v>
      </c>
      <c r="H3909" s="82" t="s">
        <v>1024</v>
      </c>
      <c r="I3909" s="78" t="s">
        <v>2201</v>
      </c>
      <c r="J3909" s="78" t="s">
        <v>2184</v>
      </c>
      <c r="K3909" s="78" t="s">
        <v>2185</v>
      </c>
      <c r="L3909" s="78" t="s">
        <v>3578</v>
      </c>
      <c r="M3909" s="78">
        <v>285</v>
      </c>
      <c r="N3909" s="78" t="s">
        <v>3579</v>
      </c>
      <c r="O3909" s="78" t="s">
        <v>2167</v>
      </c>
      <c r="P3909" s="82">
        <v>12</v>
      </c>
      <c r="Q3909" s="78" t="s">
        <v>3496</v>
      </c>
      <c r="R3909" s="82">
        <v>1</v>
      </c>
      <c r="S3909" s="82">
        <v>1</v>
      </c>
      <c r="T3909" s="82">
        <v>1</v>
      </c>
      <c r="U3909" s="82">
        <v>1</v>
      </c>
      <c r="V3909" s="82">
        <v>1</v>
      </c>
      <c r="W3909" s="82">
        <v>1</v>
      </c>
      <c r="X3909" s="82">
        <v>1</v>
      </c>
      <c r="Y3909" s="82">
        <v>1</v>
      </c>
      <c r="Z3909" s="82">
        <v>1</v>
      </c>
      <c r="AA3909" s="82">
        <v>1</v>
      </c>
      <c r="AB3909" s="82">
        <v>1</v>
      </c>
      <c r="AC3909" s="82">
        <v>1</v>
      </c>
      <c r="AD3909" s="85" t="str">
        <f>IF(A3909&lt;&gt;"",IF(D3909="DIRECCIÓN_DE_TRANSFERENCIAS","280 0031",VLOOKUP(C3909,NIVELES!$A$14:$B$105,2,0)),"")</f>
        <v>280 7210</v>
      </c>
      <c r="AE3909" s="86" t="s">
        <v>322</v>
      </c>
      <c r="AF3909" s="86" t="s">
        <v>545</v>
      </c>
      <c r="AG3909" s="79" t="str">
        <f>+IF(AF3909&lt;&gt;"",VLOOKUP(AF3909,NIVELES!$A$666:$B$673,2,0),"")</f>
        <v>SERVICIOS_DE_ATENCIÓN_GERONTOLÓGICA</v>
      </c>
      <c r="AH3909" s="78" t="s">
        <v>322</v>
      </c>
      <c r="AI3909" s="79" t="str">
        <f>IF(AH3909&lt;&gt;"",VLOOKUP(CONCATENATE(AG3909,AH3909),NIVELES!$B$676:$C$745,2,0),"")</f>
        <v>Administracion De La Atencion Gerontologica</v>
      </c>
      <c r="AJ3909" s="78" t="s">
        <v>517</v>
      </c>
      <c r="AK3909" s="79" t="str">
        <f>+IF(AJ3909&lt;&gt;"",VLOOKUP(AJ3909,NIVELES!$A$816:$B$892,2,0),"")</f>
        <v>NO APLICA</v>
      </c>
      <c r="AL3909" s="78" t="s">
        <v>553</v>
      </c>
      <c r="AM3909" s="78">
        <v>510203</v>
      </c>
      <c r="AN3909" s="79" t="str">
        <f>IF(AM3909&lt;&gt;"",+VLOOKUP(AM3909,NIVELES!$A$1652:$B$2466,2,0),"")</f>
        <v>Decimotercer Sueldo</v>
      </c>
      <c r="AO3909" s="87">
        <v>17050.919999999998</v>
      </c>
      <c r="AP3909" s="88">
        <v>0</v>
      </c>
      <c r="AQ3909" s="88">
        <v>97.5</v>
      </c>
      <c r="AR3909" s="88">
        <v>97.5</v>
      </c>
      <c r="AS3909" s="88">
        <v>97.5</v>
      </c>
      <c r="AT3909" s="88">
        <v>97.5</v>
      </c>
      <c r="AU3909" s="88">
        <v>97.5</v>
      </c>
      <c r="AV3909" s="88">
        <v>97.5</v>
      </c>
      <c r="AW3909" s="88">
        <v>97.5</v>
      </c>
      <c r="AX3909" s="88">
        <v>97.5</v>
      </c>
      <c r="AY3909" s="88">
        <v>97.5</v>
      </c>
      <c r="AZ3909" s="88">
        <v>97.5</v>
      </c>
      <c r="BA3909" s="88">
        <v>16075.92</v>
      </c>
      <c r="BB3909" s="89">
        <f t="shared" si="239"/>
        <v>17050.919999999998</v>
      </c>
      <c r="BC3909" s="90" t="str">
        <f t="shared" si="238"/>
        <v>OK</v>
      </c>
      <c r="BD3909" s="91" t="str">
        <f t="shared" si="240"/>
        <v xml:space="preserve">                  </v>
      </c>
      <c r="BE3909" s="92">
        <f t="shared" si="241"/>
        <v>12</v>
      </c>
    </row>
    <row r="3910" spans="1:57" s="74" customFormat="1" ht="50.1" customHeight="1" x14ac:dyDescent="0.2">
      <c r="A3910" s="78" t="s">
        <v>55</v>
      </c>
      <c r="B3910" s="78" t="s">
        <v>65</v>
      </c>
      <c r="C3910" s="78" t="s">
        <v>33</v>
      </c>
      <c r="D3910" s="78" t="s">
        <v>605</v>
      </c>
      <c r="E3910" s="79" t="str">
        <f>+IF(C3910&lt;&gt;"",VLOOKUP(MID(C3910,18,5),NIVELES!$A$133:$B$213,2,0),"")</f>
        <v>EL_ORO</v>
      </c>
      <c r="F3910" s="80" t="s">
        <v>152</v>
      </c>
      <c r="G3910" s="81" t="str">
        <f>+IF(F3910&lt;&gt;"",VLOOKUP(F3910,NIVELES!$A$246:$C$464,3,0),"")</f>
        <v>SUR</v>
      </c>
      <c r="H3910" s="82" t="s">
        <v>1024</v>
      </c>
      <c r="I3910" s="78" t="s">
        <v>2201</v>
      </c>
      <c r="J3910" s="78" t="s">
        <v>2184</v>
      </c>
      <c r="K3910" s="78" t="s">
        <v>2185</v>
      </c>
      <c r="L3910" s="78" t="s">
        <v>3578</v>
      </c>
      <c r="M3910" s="78">
        <v>285</v>
      </c>
      <c r="N3910" s="78" t="s">
        <v>3579</v>
      </c>
      <c r="O3910" s="78" t="s">
        <v>2167</v>
      </c>
      <c r="P3910" s="82">
        <v>12</v>
      </c>
      <c r="Q3910" s="78" t="s">
        <v>3496</v>
      </c>
      <c r="R3910" s="82">
        <v>1</v>
      </c>
      <c r="S3910" s="82">
        <v>1</v>
      </c>
      <c r="T3910" s="82">
        <v>1</v>
      </c>
      <c r="U3910" s="82">
        <v>1</v>
      </c>
      <c r="V3910" s="82">
        <v>1</v>
      </c>
      <c r="W3910" s="82">
        <v>1</v>
      </c>
      <c r="X3910" s="82">
        <v>1</v>
      </c>
      <c r="Y3910" s="82">
        <v>1</v>
      </c>
      <c r="Z3910" s="82">
        <v>1</v>
      </c>
      <c r="AA3910" s="82">
        <v>1</v>
      </c>
      <c r="AB3910" s="82">
        <v>1</v>
      </c>
      <c r="AC3910" s="82">
        <v>1</v>
      </c>
      <c r="AD3910" s="85" t="str">
        <f>IF(A3910&lt;&gt;"",IF(D3910="DIRECCIÓN_DE_TRANSFERENCIAS","280 0031",VLOOKUP(C3910,NIVELES!$A$14:$B$105,2,0)),"")</f>
        <v>280 7210</v>
      </c>
      <c r="AE3910" s="86" t="s">
        <v>322</v>
      </c>
      <c r="AF3910" s="86" t="s">
        <v>545</v>
      </c>
      <c r="AG3910" s="79" t="str">
        <f>+IF(AF3910&lt;&gt;"",VLOOKUP(AF3910,NIVELES!$A$666:$B$673,2,0),"")</f>
        <v>SERVICIOS_DE_ATENCIÓN_GERONTOLÓGICA</v>
      </c>
      <c r="AH3910" s="78" t="s">
        <v>322</v>
      </c>
      <c r="AI3910" s="79" t="str">
        <f>IF(AH3910&lt;&gt;"",VLOOKUP(CONCATENATE(AG3910,AH3910),NIVELES!$B$676:$C$745,2,0),"")</f>
        <v>Administracion De La Atencion Gerontologica</v>
      </c>
      <c r="AJ3910" s="78" t="s">
        <v>517</v>
      </c>
      <c r="AK3910" s="79" t="str">
        <f>+IF(AJ3910&lt;&gt;"",VLOOKUP(AJ3910,NIVELES!$A$816:$B$892,2,0),"")</f>
        <v>NO APLICA</v>
      </c>
      <c r="AL3910" s="78" t="s">
        <v>553</v>
      </c>
      <c r="AM3910" s="78">
        <v>510204</v>
      </c>
      <c r="AN3910" s="79" t="str">
        <f>IF(AM3910&lt;&gt;"",+VLOOKUP(AM3910,NIVELES!$A$1652:$B$2466,2,0),"")</f>
        <v>Decimocuarto Sueldo</v>
      </c>
      <c r="AO3910" s="87">
        <v>9390.33</v>
      </c>
      <c r="AP3910" s="88">
        <v>0</v>
      </c>
      <c r="AQ3910" s="88">
        <v>65.66</v>
      </c>
      <c r="AR3910" s="88">
        <v>8733.73</v>
      </c>
      <c r="AS3910" s="88">
        <v>65.66</v>
      </c>
      <c r="AT3910" s="88">
        <v>65.66</v>
      </c>
      <c r="AU3910" s="88">
        <v>65.66</v>
      </c>
      <c r="AV3910" s="88">
        <v>65.66</v>
      </c>
      <c r="AW3910" s="88">
        <v>65.66</v>
      </c>
      <c r="AX3910" s="88">
        <v>65.66</v>
      </c>
      <c r="AY3910" s="88">
        <v>65.66</v>
      </c>
      <c r="AZ3910" s="88">
        <v>65.66</v>
      </c>
      <c r="BA3910" s="88">
        <v>65.66</v>
      </c>
      <c r="BB3910" s="89">
        <f t="shared" si="239"/>
        <v>9390.3299999999981</v>
      </c>
      <c r="BC3910" s="90" t="str">
        <f t="shared" si="238"/>
        <v>OK</v>
      </c>
      <c r="BD3910" s="91" t="str">
        <f t="shared" si="240"/>
        <v xml:space="preserve">                  </v>
      </c>
      <c r="BE3910" s="92">
        <f t="shared" si="241"/>
        <v>12</v>
      </c>
    </row>
    <row r="3911" spans="1:57" s="74" customFormat="1" ht="50.1" customHeight="1" x14ac:dyDescent="0.2">
      <c r="A3911" s="78" t="s">
        <v>55</v>
      </c>
      <c r="B3911" s="78" t="s">
        <v>65</v>
      </c>
      <c r="C3911" s="78" t="s">
        <v>33</v>
      </c>
      <c r="D3911" s="78" t="s">
        <v>605</v>
      </c>
      <c r="E3911" s="79" t="str">
        <f>+IF(C3911&lt;&gt;"",VLOOKUP(MID(C3911,18,5),NIVELES!$A$133:$B$213,2,0),"")</f>
        <v>EL_ORO</v>
      </c>
      <c r="F3911" s="80" t="s">
        <v>152</v>
      </c>
      <c r="G3911" s="81" t="str">
        <f>+IF(F3911&lt;&gt;"",VLOOKUP(F3911,NIVELES!$A$246:$C$464,3,0),"")</f>
        <v>SUR</v>
      </c>
      <c r="H3911" s="82" t="s">
        <v>1024</v>
      </c>
      <c r="I3911" s="78" t="s">
        <v>2201</v>
      </c>
      <c r="J3911" s="78" t="s">
        <v>2184</v>
      </c>
      <c r="K3911" s="78" t="s">
        <v>2185</v>
      </c>
      <c r="L3911" s="78" t="s">
        <v>3578</v>
      </c>
      <c r="M3911" s="78">
        <v>285</v>
      </c>
      <c r="N3911" s="78" t="s">
        <v>3579</v>
      </c>
      <c r="O3911" s="78" t="s">
        <v>2167</v>
      </c>
      <c r="P3911" s="82">
        <v>12</v>
      </c>
      <c r="Q3911" s="78" t="s">
        <v>3496</v>
      </c>
      <c r="R3911" s="82">
        <v>1</v>
      </c>
      <c r="S3911" s="82">
        <v>1</v>
      </c>
      <c r="T3911" s="82">
        <v>1</v>
      </c>
      <c r="U3911" s="82">
        <v>1</v>
      </c>
      <c r="V3911" s="82">
        <v>1</v>
      </c>
      <c r="W3911" s="82">
        <v>1</v>
      </c>
      <c r="X3911" s="82">
        <v>1</v>
      </c>
      <c r="Y3911" s="82">
        <v>1</v>
      </c>
      <c r="Z3911" s="82">
        <v>1</v>
      </c>
      <c r="AA3911" s="82">
        <v>1</v>
      </c>
      <c r="AB3911" s="82">
        <v>1</v>
      </c>
      <c r="AC3911" s="82">
        <v>1</v>
      </c>
      <c r="AD3911" s="85" t="str">
        <f>IF(A3911&lt;&gt;"",IF(D3911="DIRECCIÓN_DE_TRANSFERENCIAS","280 0031",VLOOKUP(C3911,NIVELES!$A$14:$B$105,2,0)),"")</f>
        <v>280 7210</v>
      </c>
      <c r="AE3911" s="86" t="s">
        <v>322</v>
      </c>
      <c r="AF3911" s="86" t="s">
        <v>545</v>
      </c>
      <c r="AG3911" s="79" t="str">
        <f>+IF(AF3911&lt;&gt;"",VLOOKUP(AF3911,NIVELES!$A$666:$B$673,2,0),"")</f>
        <v>SERVICIOS_DE_ATENCIÓN_GERONTOLÓGICA</v>
      </c>
      <c r="AH3911" s="78" t="s">
        <v>322</v>
      </c>
      <c r="AI3911" s="79" t="str">
        <f>IF(AH3911&lt;&gt;"",VLOOKUP(CONCATENATE(AG3911,AH3911),NIVELES!$B$676:$C$745,2,0),"")</f>
        <v>Administracion De La Atencion Gerontologica</v>
      </c>
      <c r="AJ3911" s="78" t="s">
        <v>517</v>
      </c>
      <c r="AK3911" s="79" t="str">
        <f>+IF(AJ3911&lt;&gt;"",VLOOKUP(AJ3911,NIVELES!$A$816:$B$892,2,0),"")</f>
        <v>NO APLICA</v>
      </c>
      <c r="AL3911" s="78" t="s">
        <v>553</v>
      </c>
      <c r="AM3911" s="78">
        <v>510510</v>
      </c>
      <c r="AN3911" s="79" t="str">
        <f>IF(AM3911&lt;&gt;"",+VLOOKUP(AM3911,NIVELES!$A$1652:$B$2466,2,0),"")</f>
        <v>Servicios Personales por Contrato</v>
      </c>
      <c r="AO3911" s="87">
        <v>182919</v>
      </c>
      <c r="AP3911" s="88">
        <v>16629</v>
      </c>
      <c r="AQ3911" s="88">
        <v>16629</v>
      </c>
      <c r="AR3911" s="88">
        <v>16629</v>
      </c>
      <c r="AS3911" s="88">
        <v>16629</v>
      </c>
      <c r="AT3911" s="88">
        <v>16629</v>
      </c>
      <c r="AU3911" s="88">
        <v>16629</v>
      </c>
      <c r="AV3911" s="88">
        <v>16629</v>
      </c>
      <c r="AW3911" s="88">
        <v>16629</v>
      </c>
      <c r="AX3911" s="88">
        <v>16629</v>
      </c>
      <c r="AY3911" s="88">
        <v>16629</v>
      </c>
      <c r="AZ3911" s="88">
        <v>16629</v>
      </c>
      <c r="BA3911" s="88"/>
      <c r="BB3911" s="89">
        <f t="shared" si="239"/>
        <v>182919</v>
      </c>
      <c r="BC3911" s="90" t="str">
        <f t="shared" ref="BC3911:BC3974" si="242">IF(A3911&lt;&gt;"",IF(AO3911&lt;&gt;"",IF(AO3911=BB3911,"OK",AO3911-BB3911),IF(AND(AO3911="",BB3911=""),"",AO3911-BB3911))," ")</f>
        <v>OK</v>
      </c>
      <c r="BD3911" s="91" t="str">
        <f t="shared" si="240"/>
        <v xml:space="preserve">                  </v>
      </c>
      <c r="BE3911" s="92">
        <f t="shared" si="241"/>
        <v>12</v>
      </c>
    </row>
    <row r="3912" spans="1:57" s="74" customFormat="1" ht="50.1" customHeight="1" x14ac:dyDescent="0.2">
      <c r="A3912" s="78" t="s">
        <v>55</v>
      </c>
      <c r="B3912" s="78" t="s">
        <v>65</v>
      </c>
      <c r="C3912" s="78" t="s">
        <v>33</v>
      </c>
      <c r="D3912" s="78" t="s">
        <v>605</v>
      </c>
      <c r="E3912" s="79" t="str">
        <f>+IF(C3912&lt;&gt;"",VLOOKUP(MID(C3912,18,5),NIVELES!$A$133:$B$213,2,0),"")</f>
        <v>EL_ORO</v>
      </c>
      <c r="F3912" s="80" t="s">
        <v>152</v>
      </c>
      <c r="G3912" s="81" t="str">
        <f>+IF(F3912&lt;&gt;"",VLOOKUP(F3912,NIVELES!$A$246:$C$464,3,0),"")</f>
        <v>SUR</v>
      </c>
      <c r="H3912" s="82" t="s">
        <v>1024</v>
      </c>
      <c r="I3912" s="78" t="s">
        <v>2201</v>
      </c>
      <c r="J3912" s="78" t="s">
        <v>2184</v>
      </c>
      <c r="K3912" s="78" t="s">
        <v>2185</v>
      </c>
      <c r="L3912" s="78" t="s">
        <v>3578</v>
      </c>
      <c r="M3912" s="78">
        <v>285</v>
      </c>
      <c r="N3912" s="78" t="s">
        <v>3579</v>
      </c>
      <c r="O3912" s="78" t="s">
        <v>2167</v>
      </c>
      <c r="P3912" s="82">
        <v>12</v>
      </c>
      <c r="Q3912" s="78" t="s">
        <v>3496</v>
      </c>
      <c r="R3912" s="82">
        <v>1</v>
      </c>
      <c r="S3912" s="82">
        <v>1</v>
      </c>
      <c r="T3912" s="82">
        <v>1</v>
      </c>
      <c r="U3912" s="82">
        <v>1</v>
      </c>
      <c r="V3912" s="82">
        <v>1</v>
      </c>
      <c r="W3912" s="82">
        <v>1</v>
      </c>
      <c r="X3912" s="82">
        <v>1</v>
      </c>
      <c r="Y3912" s="82">
        <v>1</v>
      </c>
      <c r="Z3912" s="82">
        <v>1</v>
      </c>
      <c r="AA3912" s="82">
        <v>1</v>
      </c>
      <c r="AB3912" s="82">
        <v>1</v>
      </c>
      <c r="AC3912" s="82">
        <v>1</v>
      </c>
      <c r="AD3912" s="85" t="str">
        <f>IF(A3912&lt;&gt;"",IF(D3912="DIRECCIÓN_DE_TRANSFERENCIAS","280 0031",VLOOKUP(C3912,NIVELES!$A$14:$B$105,2,0)),"")</f>
        <v>280 7210</v>
      </c>
      <c r="AE3912" s="86" t="s">
        <v>322</v>
      </c>
      <c r="AF3912" s="86" t="s">
        <v>545</v>
      </c>
      <c r="AG3912" s="79" t="str">
        <f>+IF(AF3912&lt;&gt;"",VLOOKUP(AF3912,NIVELES!$A$666:$B$673,2,0),"")</f>
        <v>SERVICIOS_DE_ATENCIÓN_GERONTOLÓGICA</v>
      </c>
      <c r="AH3912" s="78" t="s">
        <v>322</v>
      </c>
      <c r="AI3912" s="79" t="str">
        <f>IF(AH3912&lt;&gt;"",VLOOKUP(CONCATENATE(AG3912,AH3912),NIVELES!$B$676:$C$745,2,0),"")</f>
        <v>Administracion De La Atencion Gerontologica</v>
      </c>
      <c r="AJ3912" s="78" t="s">
        <v>517</v>
      </c>
      <c r="AK3912" s="79" t="str">
        <f>+IF(AJ3912&lt;&gt;"",VLOOKUP(AJ3912,NIVELES!$A$816:$B$892,2,0),"")</f>
        <v>NO APLICA</v>
      </c>
      <c r="AL3912" s="78" t="s">
        <v>553</v>
      </c>
      <c r="AM3912" s="78">
        <v>510601</v>
      </c>
      <c r="AN3912" s="79" t="str">
        <f>IF(AM3912&lt;&gt;"",+VLOOKUP(AM3912,NIVELES!$A$1652:$B$2466,2,0),"")</f>
        <v>Aporte Patronal</v>
      </c>
      <c r="AO3912" s="87">
        <v>19744.96</v>
      </c>
      <c r="AP3912" s="88">
        <v>1795.16</v>
      </c>
      <c r="AQ3912" s="88">
        <v>1795.16</v>
      </c>
      <c r="AR3912" s="88">
        <v>1975.16</v>
      </c>
      <c r="AS3912" s="88">
        <v>1975.16</v>
      </c>
      <c r="AT3912" s="88">
        <v>1975.16</v>
      </c>
      <c r="AU3912" s="88">
        <v>1975.16</v>
      </c>
      <c r="AV3912" s="88">
        <v>1975.16</v>
      </c>
      <c r="AW3912" s="88">
        <v>1975.16</v>
      </c>
      <c r="AX3912" s="88">
        <v>1975.16</v>
      </c>
      <c r="AY3912" s="88">
        <v>1975.16</v>
      </c>
      <c r="AZ3912" s="88">
        <v>353.36</v>
      </c>
      <c r="BA3912" s="88"/>
      <c r="BB3912" s="89">
        <f t="shared" ref="BB3912:BB3975" si="243">SUBTOTAL(9,AP3912:BA3912)</f>
        <v>19744.960000000003</v>
      </c>
      <c r="BC3912" s="90" t="str">
        <f t="shared" si="242"/>
        <v>OK</v>
      </c>
      <c r="BD3912" s="91" t="str">
        <f t="shared" ref="BD3912:BD3975" si="244">IF(A3912&lt;&gt;"",IF(A3912="","Escoger Nivel 0",)&amp;" "&amp;(IF(B3912="","Escoger Nivel  1",)&amp;" "&amp;(IF(C3912="","Escoger Nivel 2",)&amp;" "&amp;(IF(D3912="","Escoger Nivel 3",)&amp;" "&amp;(IF(F3912="","Escoger Cantón",)&amp;" "&amp;(IF(I3912="","Escoger Obj. Estratégico Institucional N1",)&amp;" "&amp;(IF(J3912="","Escoger Obj. Especifico N2",)&amp;" "&amp;(IF(K3912="","Escoger Obj. Operativo N4",)&amp;" "&amp;(IF(L3912=""," Llenar Modalidad de Servicio ",)&amp;""&amp;(IF(M3912=""," Llenar Meta de Cobertura ",)&amp;" "&amp;(IF(N3912="","Llenar Indicador",)&amp;" "&amp;(IF(O3912="","Llenar Actividad PAPP",)&amp;" "&amp;(IF(P3912="","Llenar Metas",)&amp;" "&amp;(IF(Q3912="","Llenar Indicador",)&amp;" "&amp;(IF(AF3912="","Escoger Nro. programa",)&amp;" "&amp;(IF(AH3912="","Escoger Nro. Actividad e-Sigef",)&amp;" "&amp;(IF(AK3912="","Escoger direccionamiento de gasto",)&amp;" "&amp;(IF(AL3912="","Escoger Grupo de Gasto",)&amp;" "&amp;(IF(AM3912="","Escoger Item Presupuestario",)&amp;" "&amp;(IF(AO3912="","Llenar valor de actividad",))))))))))))))))))))," ")</f>
        <v xml:space="preserve">                  </v>
      </c>
      <c r="BE3912" s="92">
        <f t="shared" si="241"/>
        <v>12</v>
      </c>
    </row>
    <row r="3913" spans="1:57" s="74" customFormat="1" ht="50.1" customHeight="1" x14ac:dyDescent="0.2">
      <c r="A3913" s="78" t="s">
        <v>55</v>
      </c>
      <c r="B3913" s="78" t="s">
        <v>65</v>
      </c>
      <c r="C3913" s="78" t="s">
        <v>33</v>
      </c>
      <c r="D3913" s="78" t="s">
        <v>605</v>
      </c>
      <c r="E3913" s="79" t="str">
        <f>+IF(C3913&lt;&gt;"",VLOOKUP(MID(C3913,18,5),NIVELES!$A$133:$B$213,2,0),"")</f>
        <v>EL_ORO</v>
      </c>
      <c r="F3913" s="80" t="s">
        <v>152</v>
      </c>
      <c r="G3913" s="81" t="str">
        <f>+IF(F3913&lt;&gt;"",VLOOKUP(F3913,NIVELES!$A$246:$C$464,3,0),"")</f>
        <v>SUR</v>
      </c>
      <c r="H3913" s="82" t="s">
        <v>1024</v>
      </c>
      <c r="I3913" s="78" t="s">
        <v>2201</v>
      </c>
      <c r="J3913" s="78" t="s">
        <v>2184</v>
      </c>
      <c r="K3913" s="78" t="s">
        <v>2185</v>
      </c>
      <c r="L3913" s="78" t="s">
        <v>3578</v>
      </c>
      <c r="M3913" s="78">
        <v>285</v>
      </c>
      <c r="N3913" s="78" t="s">
        <v>3579</v>
      </c>
      <c r="O3913" s="78" t="s">
        <v>2167</v>
      </c>
      <c r="P3913" s="82">
        <v>12</v>
      </c>
      <c r="Q3913" s="78" t="s">
        <v>3496</v>
      </c>
      <c r="R3913" s="82">
        <v>1</v>
      </c>
      <c r="S3913" s="82">
        <v>1</v>
      </c>
      <c r="T3913" s="82">
        <v>1</v>
      </c>
      <c r="U3913" s="82">
        <v>1</v>
      </c>
      <c r="V3913" s="82">
        <v>1</v>
      </c>
      <c r="W3913" s="82">
        <v>1</v>
      </c>
      <c r="X3913" s="82">
        <v>1</v>
      </c>
      <c r="Y3913" s="82">
        <v>1</v>
      </c>
      <c r="Z3913" s="82">
        <v>1</v>
      </c>
      <c r="AA3913" s="82">
        <v>1</v>
      </c>
      <c r="AB3913" s="82">
        <v>1</v>
      </c>
      <c r="AC3913" s="82">
        <v>1</v>
      </c>
      <c r="AD3913" s="85" t="str">
        <f>IF(A3913&lt;&gt;"",IF(D3913="DIRECCIÓN_DE_TRANSFERENCIAS","280 0031",VLOOKUP(C3913,NIVELES!$A$14:$B$105,2,0)),"")</f>
        <v>280 7210</v>
      </c>
      <c r="AE3913" s="86" t="s">
        <v>322</v>
      </c>
      <c r="AF3913" s="86" t="s">
        <v>545</v>
      </c>
      <c r="AG3913" s="79" t="str">
        <f>+IF(AF3913&lt;&gt;"",VLOOKUP(AF3913,NIVELES!$A$666:$B$673,2,0),"")</f>
        <v>SERVICIOS_DE_ATENCIÓN_GERONTOLÓGICA</v>
      </c>
      <c r="AH3913" s="78" t="s">
        <v>322</v>
      </c>
      <c r="AI3913" s="79" t="str">
        <f>IF(AH3913&lt;&gt;"",VLOOKUP(CONCATENATE(AG3913,AH3913),NIVELES!$B$676:$C$745,2,0),"")</f>
        <v>Administracion De La Atencion Gerontologica</v>
      </c>
      <c r="AJ3913" s="78" t="s">
        <v>517</v>
      </c>
      <c r="AK3913" s="79" t="str">
        <f>+IF(AJ3913&lt;&gt;"",VLOOKUP(AJ3913,NIVELES!$A$816:$B$892,2,0),"")</f>
        <v>NO APLICA</v>
      </c>
      <c r="AL3913" s="78" t="s">
        <v>553</v>
      </c>
      <c r="AM3913" s="78">
        <v>510602</v>
      </c>
      <c r="AN3913" s="79" t="str">
        <f>IF(AM3913&lt;&gt;"",+VLOOKUP(AM3913,NIVELES!$A$1652:$B$2466,2,0),"")</f>
        <v>Fondo de Reserva</v>
      </c>
      <c r="AO3913" s="87">
        <v>17050.919999999998</v>
      </c>
      <c r="AP3913" s="88">
        <v>0</v>
      </c>
      <c r="AQ3913" s="88">
        <v>1399.26</v>
      </c>
      <c r="AR3913" s="88">
        <v>1399.26</v>
      </c>
      <c r="AS3913" s="88">
        <v>1399.26</v>
      </c>
      <c r="AT3913" s="88">
        <v>1399.26</v>
      </c>
      <c r="AU3913" s="88">
        <v>1399.26</v>
      </c>
      <c r="AV3913" s="88">
        <v>1399.26</v>
      </c>
      <c r="AW3913" s="88">
        <v>1399.26</v>
      </c>
      <c r="AX3913" s="88">
        <v>1399.26</v>
      </c>
      <c r="AY3913" s="88">
        <v>1399.26</v>
      </c>
      <c r="AZ3913" s="88">
        <v>1399.26</v>
      </c>
      <c r="BA3913" s="88">
        <v>3058.32</v>
      </c>
      <c r="BB3913" s="89">
        <f t="shared" si="243"/>
        <v>17050.920000000002</v>
      </c>
      <c r="BC3913" s="90" t="str">
        <f t="shared" si="242"/>
        <v>OK</v>
      </c>
      <c r="BD3913" s="91" t="str">
        <f t="shared" si="244"/>
        <v xml:space="preserve">                  </v>
      </c>
      <c r="BE3913" s="92">
        <f t="shared" ref="BE3913:BE3976" si="245">SUBTOTAL(9,R3913:AC3913)</f>
        <v>12</v>
      </c>
    </row>
    <row r="3914" spans="1:57" s="74" customFormat="1" ht="50.1" customHeight="1" x14ac:dyDescent="0.2">
      <c r="A3914" s="78" t="s">
        <v>55</v>
      </c>
      <c r="B3914" s="78" t="s">
        <v>65</v>
      </c>
      <c r="C3914" s="78" t="s">
        <v>33</v>
      </c>
      <c r="D3914" s="78" t="s">
        <v>605</v>
      </c>
      <c r="E3914" s="79" t="str">
        <f>+IF(C3914&lt;&gt;"",VLOOKUP(MID(C3914,18,5),NIVELES!$A$133:$B$213,2,0),"")</f>
        <v>EL_ORO</v>
      </c>
      <c r="F3914" s="80" t="s">
        <v>130</v>
      </c>
      <c r="G3914" s="81" t="str">
        <f>+IF(F3914&lt;&gt;"",VLOOKUP(F3914,NIVELES!$A$246:$C$464,3,0),"")</f>
        <v>SUR</v>
      </c>
      <c r="H3914" s="82" t="s">
        <v>1024</v>
      </c>
      <c r="I3914" s="78" t="s">
        <v>2201</v>
      </c>
      <c r="J3914" s="78" t="s">
        <v>2184</v>
      </c>
      <c r="K3914" s="78" t="s">
        <v>2185</v>
      </c>
      <c r="L3914" s="78" t="s">
        <v>3580</v>
      </c>
      <c r="M3914" s="78">
        <v>30</v>
      </c>
      <c r="N3914" s="78" t="s">
        <v>3581</v>
      </c>
      <c r="O3914" s="78" t="s">
        <v>3582</v>
      </c>
      <c r="P3914" s="82">
        <v>12</v>
      </c>
      <c r="Q3914" s="78" t="s">
        <v>1989</v>
      </c>
      <c r="R3914" s="82"/>
      <c r="S3914" s="82">
        <v>1</v>
      </c>
      <c r="T3914" s="82">
        <v>1</v>
      </c>
      <c r="U3914" s="82">
        <v>1</v>
      </c>
      <c r="V3914" s="82">
        <v>1</v>
      </c>
      <c r="W3914" s="82">
        <v>1</v>
      </c>
      <c r="X3914" s="82">
        <v>1</v>
      </c>
      <c r="Y3914" s="82">
        <v>1</v>
      </c>
      <c r="Z3914" s="82">
        <v>1</v>
      </c>
      <c r="AA3914" s="82">
        <v>1</v>
      </c>
      <c r="AB3914" s="82">
        <v>1</v>
      </c>
      <c r="AC3914" s="82">
        <v>2</v>
      </c>
      <c r="AD3914" s="85" t="str">
        <f>IF(A3914&lt;&gt;"",IF(D3914="DIRECCIÓN_DE_TRANSFERENCIAS","280 0031",VLOOKUP(C3914,NIVELES!$A$14:$B$105,2,0)),"")</f>
        <v>280 7210</v>
      </c>
      <c r="AE3914" s="86" t="s">
        <v>322</v>
      </c>
      <c r="AF3914" s="86" t="s">
        <v>545</v>
      </c>
      <c r="AG3914" s="79" t="str">
        <f>+IF(AF3914&lt;&gt;"",VLOOKUP(AF3914,NIVELES!$A$666:$B$673,2,0),"")</f>
        <v>SERVICIOS_DE_ATENCIÓN_GERONTOLÓGICA</v>
      </c>
      <c r="AH3914" s="78" t="s">
        <v>322</v>
      </c>
      <c r="AI3914" s="79" t="str">
        <f>IF(AH3914&lt;&gt;"",VLOOKUP(CONCATENATE(AG3914,AH3914),NIVELES!$B$676:$C$745,2,0),"")</f>
        <v>Administracion De La Atencion Gerontologica</v>
      </c>
      <c r="AJ3914" s="78" t="s">
        <v>517</v>
      </c>
      <c r="AK3914" s="79" t="str">
        <f>+IF(AJ3914&lt;&gt;"",VLOOKUP(AJ3914,NIVELES!$A$816:$B$892,2,0),"")</f>
        <v>NO APLICA</v>
      </c>
      <c r="AL3914" s="78" t="s">
        <v>554</v>
      </c>
      <c r="AM3914" s="78">
        <v>530101</v>
      </c>
      <c r="AN3914" s="79" t="str">
        <f>IF(AM3914&lt;&gt;"",+VLOOKUP(AM3914,NIVELES!$A$1652:$B$2466,2,0),"")</f>
        <v>Agua Potable</v>
      </c>
      <c r="AO3914" s="87">
        <v>50</v>
      </c>
      <c r="AP3914" s="88">
        <v>0</v>
      </c>
      <c r="AQ3914" s="88">
        <v>5.96</v>
      </c>
      <c r="AR3914" s="88">
        <v>5.96</v>
      </c>
      <c r="AS3914" s="88">
        <v>5.96</v>
      </c>
      <c r="AT3914" s="88">
        <v>5.96</v>
      </c>
      <c r="AU3914" s="88">
        <v>5.96</v>
      </c>
      <c r="AV3914" s="88">
        <v>5.96</v>
      </c>
      <c r="AW3914" s="88">
        <v>5.96</v>
      </c>
      <c r="AX3914" s="88">
        <v>5.96</v>
      </c>
      <c r="AY3914" s="88">
        <v>2.3199999999999998</v>
      </c>
      <c r="AZ3914" s="88"/>
      <c r="BA3914" s="88"/>
      <c r="BB3914" s="89">
        <f t="shared" si="243"/>
        <v>50</v>
      </c>
      <c r="BC3914" s="90" t="str">
        <f t="shared" si="242"/>
        <v>OK</v>
      </c>
      <c r="BD3914" s="91" t="str">
        <f t="shared" si="244"/>
        <v xml:space="preserve">                  </v>
      </c>
      <c r="BE3914" s="92">
        <f t="shared" si="245"/>
        <v>12</v>
      </c>
    </row>
    <row r="3915" spans="1:57" s="74" customFormat="1" ht="50.1" customHeight="1" x14ac:dyDescent="0.2">
      <c r="A3915" s="78" t="s">
        <v>55</v>
      </c>
      <c r="B3915" s="78" t="s">
        <v>65</v>
      </c>
      <c r="C3915" s="78" t="s">
        <v>33</v>
      </c>
      <c r="D3915" s="78" t="s">
        <v>605</v>
      </c>
      <c r="E3915" s="79" t="str">
        <f>+IF(C3915&lt;&gt;"",VLOOKUP(MID(C3915,18,5),NIVELES!$A$133:$B$213,2,0),"")</f>
        <v>EL_ORO</v>
      </c>
      <c r="F3915" s="80" t="s">
        <v>173</v>
      </c>
      <c r="G3915" s="81" t="str">
        <f>+IF(F3915&lt;&gt;"",VLOOKUP(F3915,NIVELES!$A$246:$C$464,3,0),"")</f>
        <v xml:space="preserve"> </v>
      </c>
      <c r="H3915" s="82" t="s">
        <v>1024</v>
      </c>
      <c r="I3915" s="78" t="s">
        <v>2201</v>
      </c>
      <c r="J3915" s="78" t="s">
        <v>2184</v>
      </c>
      <c r="K3915" s="78" t="s">
        <v>2185</v>
      </c>
      <c r="L3915" s="78" t="s">
        <v>3580</v>
      </c>
      <c r="M3915" s="78">
        <v>35</v>
      </c>
      <c r="N3915" s="78" t="s">
        <v>3581</v>
      </c>
      <c r="O3915" s="78" t="s">
        <v>3583</v>
      </c>
      <c r="P3915" s="82">
        <v>12</v>
      </c>
      <c r="Q3915" s="78" t="s">
        <v>1989</v>
      </c>
      <c r="R3915" s="82"/>
      <c r="S3915" s="82">
        <v>1</v>
      </c>
      <c r="T3915" s="82">
        <v>1</v>
      </c>
      <c r="U3915" s="82">
        <v>1</v>
      </c>
      <c r="V3915" s="82">
        <v>1</v>
      </c>
      <c r="W3915" s="82">
        <v>1</v>
      </c>
      <c r="X3915" s="82">
        <v>1</v>
      </c>
      <c r="Y3915" s="82">
        <v>1</v>
      </c>
      <c r="Z3915" s="82">
        <v>1</v>
      </c>
      <c r="AA3915" s="82">
        <v>1</v>
      </c>
      <c r="AB3915" s="82">
        <v>1</v>
      </c>
      <c r="AC3915" s="82">
        <v>2</v>
      </c>
      <c r="AD3915" s="85" t="str">
        <f>IF(A3915&lt;&gt;"",IF(D3915="DIRECCIÓN_DE_TRANSFERENCIAS","280 0031",VLOOKUP(C3915,NIVELES!$A$14:$B$105,2,0)),"")</f>
        <v>280 7210</v>
      </c>
      <c r="AE3915" s="86" t="s">
        <v>322</v>
      </c>
      <c r="AF3915" s="86" t="s">
        <v>545</v>
      </c>
      <c r="AG3915" s="79" t="str">
        <f>+IF(AF3915&lt;&gt;"",VLOOKUP(AF3915,NIVELES!$A$666:$B$673,2,0),"")</f>
        <v>SERVICIOS_DE_ATENCIÓN_GERONTOLÓGICA</v>
      </c>
      <c r="AH3915" s="78" t="s">
        <v>322</v>
      </c>
      <c r="AI3915" s="79" t="str">
        <f>IF(AH3915&lt;&gt;"",VLOOKUP(CONCATENATE(AG3915,AH3915),NIVELES!$B$676:$C$745,2,0),"")</f>
        <v>Administracion De La Atencion Gerontologica</v>
      </c>
      <c r="AJ3915" s="78" t="s">
        <v>517</v>
      </c>
      <c r="AK3915" s="79" t="str">
        <f>+IF(AJ3915&lt;&gt;"",VLOOKUP(AJ3915,NIVELES!$A$816:$B$892,2,0),"")</f>
        <v>NO APLICA</v>
      </c>
      <c r="AL3915" s="78" t="s">
        <v>554</v>
      </c>
      <c r="AM3915" s="78">
        <v>530101</v>
      </c>
      <c r="AN3915" s="79" t="str">
        <f>IF(AM3915&lt;&gt;"",+VLOOKUP(AM3915,NIVELES!$A$1652:$B$2466,2,0),"")</f>
        <v>Agua Potable</v>
      </c>
      <c r="AO3915" s="87">
        <v>15</v>
      </c>
      <c r="AP3915" s="88">
        <v>0</v>
      </c>
      <c r="AQ3915" s="88">
        <v>4.5</v>
      </c>
      <c r="AR3915" s="88">
        <v>4.5</v>
      </c>
      <c r="AS3915" s="88">
        <v>4.5</v>
      </c>
      <c r="AT3915" s="88">
        <v>1.5</v>
      </c>
      <c r="AU3915" s="88"/>
      <c r="AV3915" s="88"/>
      <c r="AW3915" s="88"/>
      <c r="AX3915" s="88"/>
      <c r="AY3915" s="88"/>
      <c r="AZ3915" s="88"/>
      <c r="BA3915" s="88"/>
      <c r="BB3915" s="89">
        <f t="shared" si="243"/>
        <v>15</v>
      </c>
      <c r="BC3915" s="90" t="str">
        <f t="shared" si="242"/>
        <v>OK</v>
      </c>
      <c r="BD3915" s="91" t="str">
        <f t="shared" si="244"/>
        <v xml:space="preserve">                  </v>
      </c>
      <c r="BE3915" s="92">
        <f t="shared" si="245"/>
        <v>12</v>
      </c>
    </row>
    <row r="3916" spans="1:57" s="74" customFormat="1" ht="50.1" customHeight="1" x14ac:dyDescent="0.2">
      <c r="A3916" s="78" t="s">
        <v>55</v>
      </c>
      <c r="B3916" s="78" t="s">
        <v>65</v>
      </c>
      <c r="C3916" s="78" t="s">
        <v>33</v>
      </c>
      <c r="D3916" s="78" t="s">
        <v>605</v>
      </c>
      <c r="E3916" s="79" t="str">
        <f>+IF(C3916&lt;&gt;"",VLOOKUP(MID(C3916,18,5),NIVELES!$A$133:$B$213,2,0),"")</f>
        <v>EL_ORO</v>
      </c>
      <c r="F3916" s="80" t="s">
        <v>130</v>
      </c>
      <c r="G3916" s="81" t="str">
        <f>+IF(F3916&lt;&gt;"",VLOOKUP(F3916,NIVELES!$A$246:$C$464,3,0),"")</f>
        <v>SUR</v>
      </c>
      <c r="H3916" s="82" t="s">
        <v>1024</v>
      </c>
      <c r="I3916" s="78" t="s">
        <v>2201</v>
      </c>
      <c r="J3916" s="78" t="s">
        <v>2184</v>
      </c>
      <c r="K3916" s="78" t="s">
        <v>2185</v>
      </c>
      <c r="L3916" s="78" t="s">
        <v>3580</v>
      </c>
      <c r="M3916" s="78">
        <v>30</v>
      </c>
      <c r="N3916" s="78" t="s">
        <v>3581</v>
      </c>
      <c r="O3916" s="78" t="s">
        <v>3582</v>
      </c>
      <c r="P3916" s="82">
        <v>12</v>
      </c>
      <c r="Q3916" s="78" t="s">
        <v>1989</v>
      </c>
      <c r="R3916" s="82"/>
      <c r="S3916" s="82">
        <v>1</v>
      </c>
      <c r="T3916" s="82">
        <v>1</v>
      </c>
      <c r="U3916" s="82">
        <v>1</v>
      </c>
      <c r="V3916" s="82">
        <v>1</v>
      </c>
      <c r="W3916" s="82">
        <v>1</v>
      </c>
      <c r="X3916" s="82">
        <v>1</v>
      </c>
      <c r="Y3916" s="82">
        <v>1</v>
      </c>
      <c r="Z3916" s="82">
        <v>1</v>
      </c>
      <c r="AA3916" s="82">
        <v>1</v>
      </c>
      <c r="AB3916" s="82">
        <v>1</v>
      </c>
      <c r="AC3916" s="82">
        <v>2</v>
      </c>
      <c r="AD3916" s="85" t="str">
        <f>IF(A3916&lt;&gt;"",IF(D3916="DIRECCIÓN_DE_TRANSFERENCIAS","280 0031",VLOOKUP(C3916,NIVELES!$A$14:$B$105,2,0)),"")</f>
        <v>280 7210</v>
      </c>
      <c r="AE3916" s="86" t="s">
        <v>322</v>
      </c>
      <c r="AF3916" s="86" t="s">
        <v>545</v>
      </c>
      <c r="AG3916" s="79" t="str">
        <f>+IF(AF3916&lt;&gt;"",VLOOKUP(AF3916,NIVELES!$A$666:$B$673,2,0),"")</f>
        <v>SERVICIOS_DE_ATENCIÓN_GERONTOLÓGICA</v>
      </c>
      <c r="AH3916" s="78" t="s">
        <v>322</v>
      </c>
      <c r="AI3916" s="79" t="str">
        <f>IF(AH3916&lt;&gt;"",VLOOKUP(CONCATENATE(AG3916,AH3916),NIVELES!$B$676:$C$745,2,0),"")</f>
        <v>Administracion De La Atencion Gerontologica</v>
      </c>
      <c r="AJ3916" s="78" t="s">
        <v>517</v>
      </c>
      <c r="AK3916" s="79" t="str">
        <f>+IF(AJ3916&lt;&gt;"",VLOOKUP(AJ3916,NIVELES!$A$816:$B$892,2,0),"")</f>
        <v>NO APLICA</v>
      </c>
      <c r="AL3916" s="78" t="s">
        <v>554</v>
      </c>
      <c r="AM3916" s="78">
        <v>530104</v>
      </c>
      <c r="AN3916" s="79" t="str">
        <f>IF(AM3916&lt;&gt;"",+VLOOKUP(AM3916,NIVELES!$A$1652:$B$2466,2,0),"")</f>
        <v>Energía Eléctrica</v>
      </c>
      <c r="AO3916" s="87">
        <v>3670</v>
      </c>
      <c r="AP3916" s="88">
        <v>0</v>
      </c>
      <c r="AQ3916" s="88">
        <v>1217.68</v>
      </c>
      <c r="AR3916" s="88">
        <v>305.83</v>
      </c>
      <c r="AS3916" s="88">
        <v>305.83</v>
      </c>
      <c r="AT3916" s="88">
        <v>305.83</v>
      </c>
      <c r="AU3916" s="88">
        <v>305.83</v>
      </c>
      <c r="AV3916" s="88">
        <v>305.83</v>
      </c>
      <c r="AW3916" s="88">
        <v>305.83</v>
      </c>
      <c r="AX3916" s="88">
        <v>305.83</v>
      </c>
      <c r="AY3916" s="88">
        <v>311.51</v>
      </c>
      <c r="AZ3916" s="88"/>
      <c r="BA3916" s="88"/>
      <c r="BB3916" s="89">
        <f t="shared" si="243"/>
        <v>3670</v>
      </c>
      <c r="BC3916" s="90" t="str">
        <f t="shared" si="242"/>
        <v>OK</v>
      </c>
      <c r="BD3916" s="91" t="str">
        <f t="shared" si="244"/>
        <v xml:space="preserve">                  </v>
      </c>
      <c r="BE3916" s="92">
        <f t="shared" si="245"/>
        <v>12</v>
      </c>
    </row>
    <row r="3917" spans="1:57" s="74" customFormat="1" ht="50.1" customHeight="1" x14ac:dyDescent="0.2">
      <c r="A3917" s="78" t="s">
        <v>55</v>
      </c>
      <c r="B3917" s="78" t="s">
        <v>65</v>
      </c>
      <c r="C3917" s="78" t="s">
        <v>33</v>
      </c>
      <c r="D3917" s="78" t="s">
        <v>605</v>
      </c>
      <c r="E3917" s="79" t="str">
        <f>+IF(C3917&lt;&gt;"",VLOOKUP(MID(C3917,18,5),NIVELES!$A$133:$B$213,2,0),"")</f>
        <v>EL_ORO</v>
      </c>
      <c r="F3917" s="80" t="s">
        <v>173</v>
      </c>
      <c r="G3917" s="81" t="str">
        <f>+IF(F3917&lt;&gt;"",VLOOKUP(F3917,NIVELES!$A$246:$C$464,3,0),"")</f>
        <v xml:space="preserve"> </v>
      </c>
      <c r="H3917" s="82" t="s">
        <v>1024</v>
      </c>
      <c r="I3917" s="78" t="s">
        <v>2201</v>
      </c>
      <c r="J3917" s="78" t="s">
        <v>2184</v>
      </c>
      <c r="K3917" s="78" t="s">
        <v>2185</v>
      </c>
      <c r="L3917" s="78" t="s">
        <v>3580</v>
      </c>
      <c r="M3917" s="78">
        <v>35</v>
      </c>
      <c r="N3917" s="78" t="s">
        <v>3581</v>
      </c>
      <c r="O3917" s="78" t="s">
        <v>3583</v>
      </c>
      <c r="P3917" s="82">
        <v>12</v>
      </c>
      <c r="Q3917" s="78" t="s">
        <v>1989</v>
      </c>
      <c r="R3917" s="82"/>
      <c r="S3917" s="82">
        <v>1</v>
      </c>
      <c r="T3917" s="82">
        <v>1</v>
      </c>
      <c r="U3917" s="82">
        <v>1</v>
      </c>
      <c r="V3917" s="82">
        <v>1</v>
      </c>
      <c r="W3917" s="82">
        <v>1</v>
      </c>
      <c r="X3917" s="82">
        <v>1</v>
      </c>
      <c r="Y3917" s="82">
        <v>1</v>
      </c>
      <c r="Z3917" s="82">
        <v>1</v>
      </c>
      <c r="AA3917" s="82">
        <v>1</v>
      </c>
      <c r="AB3917" s="82">
        <v>1</v>
      </c>
      <c r="AC3917" s="82">
        <v>2</v>
      </c>
      <c r="AD3917" s="85" t="str">
        <f>IF(A3917&lt;&gt;"",IF(D3917="DIRECCIÓN_DE_TRANSFERENCIAS","280 0031",VLOOKUP(C3917,NIVELES!$A$14:$B$105,2,0)),"")</f>
        <v>280 7210</v>
      </c>
      <c r="AE3917" s="86" t="s">
        <v>322</v>
      </c>
      <c r="AF3917" s="86" t="s">
        <v>545</v>
      </c>
      <c r="AG3917" s="79" t="str">
        <f>+IF(AF3917&lt;&gt;"",VLOOKUP(AF3917,NIVELES!$A$666:$B$673,2,0),"")</f>
        <v>SERVICIOS_DE_ATENCIÓN_GERONTOLÓGICA</v>
      </c>
      <c r="AH3917" s="78" t="s">
        <v>322</v>
      </c>
      <c r="AI3917" s="79" t="str">
        <f>IF(AH3917&lt;&gt;"",VLOOKUP(CONCATENATE(AG3917,AH3917),NIVELES!$B$676:$C$745,2,0),"")</f>
        <v>Administracion De La Atencion Gerontologica</v>
      </c>
      <c r="AJ3917" s="78" t="s">
        <v>517</v>
      </c>
      <c r="AK3917" s="79" t="str">
        <f>+IF(AJ3917&lt;&gt;"",VLOOKUP(AJ3917,NIVELES!$A$816:$B$892,2,0),"")</f>
        <v>NO APLICA</v>
      </c>
      <c r="AL3917" s="78" t="s">
        <v>554</v>
      </c>
      <c r="AM3917" s="78">
        <v>530104</v>
      </c>
      <c r="AN3917" s="79" t="str">
        <f>IF(AM3917&lt;&gt;"",+VLOOKUP(AM3917,NIVELES!$A$1652:$B$2466,2,0),"")</f>
        <v>Energía Eléctrica</v>
      </c>
      <c r="AO3917" s="87">
        <v>2480</v>
      </c>
      <c r="AP3917" s="88">
        <v>0</v>
      </c>
      <c r="AQ3917" s="88">
        <v>267.36</v>
      </c>
      <c r="AR3917" s="88">
        <v>268</v>
      </c>
      <c r="AS3917" s="88">
        <v>268</v>
      </c>
      <c r="AT3917" s="88">
        <v>268</v>
      </c>
      <c r="AU3917" s="88">
        <v>268</v>
      </c>
      <c r="AV3917" s="88">
        <v>268</v>
      </c>
      <c r="AW3917" s="88">
        <v>268</v>
      </c>
      <c r="AX3917" s="88">
        <v>268</v>
      </c>
      <c r="AY3917" s="88">
        <v>268</v>
      </c>
      <c r="AZ3917" s="88">
        <v>68.64</v>
      </c>
      <c r="BA3917" s="88"/>
      <c r="BB3917" s="89">
        <f t="shared" si="243"/>
        <v>2480</v>
      </c>
      <c r="BC3917" s="90" t="str">
        <f t="shared" si="242"/>
        <v>OK</v>
      </c>
      <c r="BD3917" s="91" t="str">
        <f t="shared" si="244"/>
        <v xml:space="preserve">                  </v>
      </c>
      <c r="BE3917" s="92">
        <f t="shared" si="245"/>
        <v>12</v>
      </c>
    </row>
    <row r="3918" spans="1:57" s="74" customFormat="1" ht="50.1" customHeight="1" x14ac:dyDescent="0.2">
      <c r="A3918" s="78" t="s">
        <v>55</v>
      </c>
      <c r="B3918" s="78" t="s">
        <v>65</v>
      </c>
      <c r="C3918" s="78" t="s">
        <v>33</v>
      </c>
      <c r="D3918" s="78" t="s">
        <v>605</v>
      </c>
      <c r="E3918" s="79" t="str">
        <f>+IF(C3918&lt;&gt;"",VLOOKUP(MID(C3918,18,5),NIVELES!$A$133:$B$213,2,0),"")</f>
        <v>EL_ORO</v>
      </c>
      <c r="F3918" s="80" t="s">
        <v>130</v>
      </c>
      <c r="G3918" s="81" t="str">
        <f>+IF(F3918&lt;&gt;"",VLOOKUP(F3918,NIVELES!$A$246:$C$464,3,0),"")</f>
        <v>SUR</v>
      </c>
      <c r="H3918" s="82" t="s">
        <v>1024</v>
      </c>
      <c r="I3918" s="78" t="s">
        <v>2201</v>
      </c>
      <c r="J3918" s="78" t="s">
        <v>2184</v>
      </c>
      <c r="K3918" s="78" t="s">
        <v>2185</v>
      </c>
      <c r="L3918" s="78" t="s">
        <v>3580</v>
      </c>
      <c r="M3918" s="78">
        <v>30</v>
      </c>
      <c r="N3918" s="78" t="s">
        <v>3581</v>
      </c>
      <c r="O3918" s="78" t="s">
        <v>3582</v>
      </c>
      <c r="P3918" s="82">
        <v>12</v>
      </c>
      <c r="Q3918" s="78" t="s">
        <v>1989</v>
      </c>
      <c r="R3918" s="82"/>
      <c r="S3918" s="82">
        <v>1</v>
      </c>
      <c r="T3918" s="82">
        <v>1</v>
      </c>
      <c r="U3918" s="82">
        <v>1</v>
      </c>
      <c r="V3918" s="82">
        <v>1</v>
      </c>
      <c r="W3918" s="82">
        <v>1</v>
      </c>
      <c r="X3918" s="82">
        <v>1</v>
      </c>
      <c r="Y3918" s="82">
        <v>1</v>
      </c>
      <c r="Z3918" s="82">
        <v>1</v>
      </c>
      <c r="AA3918" s="82">
        <v>1</v>
      </c>
      <c r="AB3918" s="82">
        <v>1</v>
      </c>
      <c r="AC3918" s="82">
        <v>2</v>
      </c>
      <c r="AD3918" s="85" t="str">
        <f>IF(A3918&lt;&gt;"",IF(D3918="DIRECCIÓN_DE_TRANSFERENCIAS","280 0031",VLOOKUP(C3918,NIVELES!$A$14:$B$105,2,0)),"")</f>
        <v>280 7210</v>
      </c>
      <c r="AE3918" s="86" t="s">
        <v>322</v>
      </c>
      <c r="AF3918" s="86" t="s">
        <v>545</v>
      </c>
      <c r="AG3918" s="79" t="str">
        <f>+IF(AF3918&lt;&gt;"",VLOOKUP(AF3918,NIVELES!$A$666:$B$673,2,0),"")</f>
        <v>SERVICIOS_DE_ATENCIÓN_GERONTOLÓGICA</v>
      </c>
      <c r="AH3918" s="78" t="s">
        <v>322</v>
      </c>
      <c r="AI3918" s="79" t="str">
        <f>IF(AH3918&lt;&gt;"",VLOOKUP(CONCATENATE(AG3918,AH3918),NIVELES!$B$676:$C$745,2,0),"")</f>
        <v>Administracion De La Atencion Gerontologica</v>
      </c>
      <c r="AJ3918" s="78" t="s">
        <v>517</v>
      </c>
      <c r="AK3918" s="79" t="str">
        <f>+IF(AJ3918&lt;&gt;"",VLOOKUP(AJ3918,NIVELES!$A$816:$B$892,2,0),"")</f>
        <v>NO APLICA</v>
      </c>
      <c r="AL3918" s="78" t="s">
        <v>554</v>
      </c>
      <c r="AM3918" s="78">
        <v>530105</v>
      </c>
      <c r="AN3918" s="79" t="str">
        <f>IF(AM3918&lt;&gt;"",+VLOOKUP(AM3918,NIVELES!$A$1652:$B$2466,2,0),"")</f>
        <v>Telecomunicaciones</v>
      </c>
      <c r="AO3918" s="87">
        <v>2135</v>
      </c>
      <c r="AP3918" s="88">
        <v>0</v>
      </c>
      <c r="AQ3918" s="88">
        <v>326.83999999999997</v>
      </c>
      <c r="AR3918" s="88">
        <v>177.92</v>
      </c>
      <c r="AS3918" s="88">
        <v>177.92</v>
      </c>
      <c r="AT3918" s="88">
        <v>177.92</v>
      </c>
      <c r="AU3918" s="88">
        <v>177.92</v>
      </c>
      <c r="AV3918" s="88">
        <v>177.92</v>
      </c>
      <c r="AW3918" s="88">
        <v>177.92</v>
      </c>
      <c r="AX3918" s="88">
        <v>177.92</v>
      </c>
      <c r="AY3918" s="88">
        <v>177.92</v>
      </c>
      <c r="AZ3918" s="88">
        <v>177.92</v>
      </c>
      <c r="BA3918" s="88">
        <v>206.88</v>
      </c>
      <c r="BB3918" s="89">
        <f t="shared" si="243"/>
        <v>2135.0000000000005</v>
      </c>
      <c r="BC3918" s="90" t="str">
        <f t="shared" si="242"/>
        <v>OK</v>
      </c>
      <c r="BD3918" s="91" t="str">
        <f t="shared" si="244"/>
        <v xml:space="preserve">                  </v>
      </c>
      <c r="BE3918" s="92">
        <f t="shared" si="245"/>
        <v>12</v>
      </c>
    </row>
    <row r="3919" spans="1:57" s="74" customFormat="1" ht="50.1" customHeight="1" x14ac:dyDescent="0.2">
      <c r="A3919" s="78" t="s">
        <v>55</v>
      </c>
      <c r="B3919" s="78" t="s">
        <v>65</v>
      </c>
      <c r="C3919" s="78" t="s">
        <v>33</v>
      </c>
      <c r="D3919" s="78" t="s">
        <v>605</v>
      </c>
      <c r="E3919" s="79" t="str">
        <f>+IF(C3919&lt;&gt;"",VLOOKUP(MID(C3919,18,5),NIVELES!$A$133:$B$213,2,0),"")</f>
        <v>EL_ORO</v>
      </c>
      <c r="F3919" s="80" t="s">
        <v>173</v>
      </c>
      <c r="G3919" s="81" t="str">
        <f>+IF(F3919&lt;&gt;"",VLOOKUP(F3919,NIVELES!$A$246:$C$464,3,0),"")</f>
        <v xml:space="preserve"> </v>
      </c>
      <c r="H3919" s="82" t="s">
        <v>1024</v>
      </c>
      <c r="I3919" s="78" t="s">
        <v>2201</v>
      </c>
      <c r="J3919" s="78" t="s">
        <v>2184</v>
      </c>
      <c r="K3919" s="78" t="s">
        <v>2185</v>
      </c>
      <c r="L3919" s="78" t="s">
        <v>3580</v>
      </c>
      <c r="M3919" s="78">
        <v>35</v>
      </c>
      <c r="N3919" s="78" t="s">
        <v>3581</v>
      </c>
      <c r="O3919" s="78" t="s">
        <v>3583</v>
      </c>
      <c r="P3919" s="82">
        <v>12</v>
      </c>
      <c r="Q3919" s="78" t="s">
        <v>1989</v>
      </c>
      <c r="R3919" s="82"/>
      <c r="S3919" s="82">
        <v>1</v>
      </c>
      <c r="T3919" s="82">
        <v>1</v>
      </c>
      <c r="U3919" s="82">
        <v>1</v>
      </c>
      <c r="V3919" s="82">
        <v>1</v>
      </c>
      <c r="W3919" s="82">
        <v>1</v>
      </c>
      <c r="X3919" s="82">
        <v>1</v>
      </c>
      <c r="Y3919" s="82">
        <v>1</v>
      </c>
      <c r="Z3919" s="82">
        <v>1</v>
      </c>
      <c r="AA3919" s="82">
        <v>1</v>
      </c>
      <c r="AB3919" s="82">
        <v>1</v>
      </c>
      <c r="AC3919" s="82">
        <v>2</v>
      </c>
      <c r="AD3919" s="85" t="str">
        <f>IF(A3919&lt;&gt;"",IF(D3919="DIRECCIÓN_DE_TRANSFERENCIAS","280 0031",VLOOKUP(C3919,NIVELES!$A$14:$B$105,2,0)),"")</f>
        <v>280 7210</v>
      </c>
      <c r="AE3919" s="86" t="s">
        <v>322</v>
      </c>
      <c r="AF3919" s="86" t="s">
        <v>545</v>
      </c>
      <c r="AG3919" s="79" t="str">
        <f>+IF(AF3919&lt;&gt;"",VLOOKUP(AF3919,NIVELES!$A$666:$B$673,2,0),"")</f>
        <v>SERVICIOS_DE_ATENCIÓN_GERONTOLÓGICA</v>
      </c>
      <c r="AH3919" s="78" t="s">
        <v>322</v>
      </c>
      <c r="AI3919" s="79" t="str">
        <f>IF(AH3919&lt;&gt;"",VLOOKUP(CONCATENATE(AG3919,AH3919),NIVELES!$B$676:$C$745,2,0),"")</f>
        <v>Administracion De La Atencion Gerontologica</v>
      </c>
      <c r="AJ3919" s="78" t="s">
        <v>517</v>
      </c>
      <c r="AK3919" s="79" t="str">
        <f>+IF(AJ3919&lt;&gt;"",VLOOKUP(AJ3919,NIVELES!$A$816:$B$892,2,0),"")</f>
        <v>NO APLICA</v>
      </c>
      <c r="AL3919" s="78" t="s">
        <v>554</v>
      </c>
      <c r="AM3919" s="78">
        <v>530105</v>
      </c>
      <c r="AN3919" s="79" t="str">
        <f>IF(AM3919&lt;&gt;"",+VLOOKUP(AM3919,NIVELES!$A$1652:$B$2466,2,0),"")</f>
        <v>Telecomunicaciones</v>
      </c>
      <c r="AO3919" s="87">
        <v>360</v>
      </c>
      <c r="AP3919" s="88">
        <v>0</v>
      </c>
      <c r="AQ3919" s="88">
        <v>40.89</v>
      </c>
      <c r="AR3919" s="88">
        <v>30</v>
      </c>
      <c r="AS3919" s="88">
        <v>30</v>
      </c>
      <c r="AT3919" s="88">
        <v>30</v>
      </c>
      <c r="AU3919" s="88">
        <v>30</v>
      </c>
      <c r="AV3919" s="88">
        <v>30</v>
      </c>
      <c r="AW3919" s="88">
        <v>30</v>
      </c>
      <c r="AX3919" s="88">
        <v>30</v>
      </c>
      <c r="AY3919" s="88">
        <v>30</v>
      </c>
      <c r="AZ3919" s="88">
        <v>30</v>
      </c>
      <c r="BA3919" s="88">
        <v>49.11</v>
      </c>
      <c r="BB3919" s="89">
        <f t="shared" si="243"/>
        <v>360</v>
      </c>
      <c r="BC3919" s="90" t="str">
        <f t="shared" si="242"/>
        <v>OK</v>
      </c>
      <c r="BD3919" s="91" t="str">
        <f t="shared" si="244"/>
        <v xml:space="preserve">                  </v>
      </c>
      <c r="BE3919" s="92">
        <f t="shared" si="245"/>
        <v>12</v>
      </c>
    </row>
    <row r="3920" spans="1:57" s="74" customFormat="1" ht="50.1" customHeight="1" x14ac:dyDescent="0.2">
      <c r="A3920" s="78" t="s">
        <v>55</v>
      </c>
      <c r="B3920" s="78" t="s">
        <v>65</v>
      </c>
      <c r="C3920" s="78" t="s">
        <v>33</v>
      </c>
      <c r="D3920" s="78" t="s">
        <v>605</v>
      </c>
      <c r="E3920" s="79" t="str">
        <f>+IF(C3920&lt;&gt;"",VLOOKUP(MID(C3920,18,5),NIVELES!$A$133:$B$213,2,0),"")</f>
        <v>EL_ORO</v>
      </c>
      <c r="F3920" s="80" t="s">
        <v>130</v>
      </c>
      <c r="G3920" s="81" t="str">
        <f>+IF(F3920&lt;&gt;"",VLOOKUP(F3920,NIVELES!$A$246:$C$464,3,0),"")</f>
        <v>SUR</v>
      </c>
      <c r="H3920" s="82" t="s">
        <v>1024</v>
      </c>
      <c r="I3920" s="78" t="s">
        <v>2201</v>
      </c>
      <c r="J3920" s="78" t="s">
        <v>2184</v>
      </c>
      <c r="K3920" s="78" t="s">
        <v>2185</v>
      </c>
      <c r="L3920" s="78" t="s">
        <v>3580</v>
      </c>
      <c r="M3920" s="78">
        <v>30</v>
      </c>
      <c r="N3920" s="78" t="s">
        <v>3581</v>
      </c>
      <c r="O3920" s="78" t="s">
        <v>3584</v>
      </c>
      <c r="P3920" s="82">
        <v>12</v>
      </c>
      <c r="Q3920" s="78" t="s">
        <v>1989</v>
      </c>
      <c r="R3920" s="82"/>
      <c r="S3920" s="82">
        <v>1</v>
      </c>
      <c r="T3920" s="82">
        <v>1</v>
      </c>
      <c r="U3920" s="82">
        <v>1</v>
      </c>
      <c r="V3920" s="82">
        <v>1</v>
      </c>
      <c r="W3920" s="82">
        <v>1</v>
      </c>
      <c r="X3920" s="82">
        <v>1</v>
      </c>
      <c r="Y3920" s="82">
        <v>1</v>
      </c>
      <c r="Z3920" s="82">
        <v>1</v>
      </c>
      <c r="AA3920" s="82">
        <v>1</v>
      </c>
      <c r="AB3920" s="82">
        <v>1</v>
      </c>
      <c r="AC3920" s="82">
        <v>2</v>
      </c>
      <c r="AD3920" s="85" t="str">
        <f>IF(A3920&lt;&gt;"",IF(D3920="DIRECCIÓN_DE_TRANSFERENCIAS","280 0031",VLOOKUP(C3920,NIVELES!$A$14:$B$105,2,0)),"")</f>
        <v>280 7210</v>
      </c>
      <c r="AE3920" s="86" t="s">
        <v>322</v>
      </c>
      <c r="AF3920" s="86" t="s">
        <v>545</v>
      </c>
      <c r="AG3920" s="79" t="str">
        <f>+IF(AF3920&lt;&gt;"",VLOOKUP(AF3920,NIVELES!$A$666:$B$673,2,0),"")</f>
        <v>SERVICIOS_DE_ATENCIÓN_GERONTOLÓGICA</v>
      </c>
      <c r="AH3920" s="78" t="s">
        <v>322</v>
      </c>
      <c r="AI3920" s="79" t="str">
        <f>IF(AH3920&lt;&gt;"",VLOOKUP(CONCATENATE(AG3920,AH3920),NIVELES!$B$676:$C$745,2,0),"")</f>
        <v>Administracion De La Atencion Gerontologica</v>
      </c>
      <c r="AJ3920" s="78" t="s">
        <v>517</v>
      </c>
      <c r="AK3920" s="79" t="str">
        <f>+IF(AJ3920&lt;&gt;"",VLOOKUP(AJ3920,NIVELES!$A$816:$B$892,2,0),"")</f>
        <v>NO APLICA</v>
      </c>
      <c r="AL3920" s="78" t="s">
        <v>554</v>
      </c>
      <c r="AM3920" s="78">
        <v>530208</v>
      </c>
      <c r="AN3920" s="79" t="str">
        <f>IF(AM3920&lt;&gt;"",+VLOOKUP(AM3920,NIVELES!$A$1652:$B$2466,2,0),"")</f>
        <v>Servicio de Seguridad y Vigilancia</v>
      </c>
      <c r="AO3920" s="87">
        <v>14655</v>
      </c>
      <c r="AP3920" s="88">
        <v>0</v>
      </c>
      <c r="AQ3920" s="88">
        <v>0</v>
      </c>
      <c r="AR3920" s="88">
        <v>1221.25</v>
      </c>
      <c r="AS3920" s="88">
        <v>1221.25</v>
      </c>
      <c r="AT3920" s="88">
        <v>1221.25</v>
      </c>
      <c r="AU3920" s="88">
        <v>1221.25</v>
      </c>
      <c r="AV3920" s="88">
        <v>1221.25</v>
      </c>
      <c r="AW3920" s="88">
        <v>1221.25</v>
      </c>
      <c r="AX3920" s="88">
        <v>1221.25</v>
      </c>
      <c r="AY3920" s="88">
        <v>1221.25</v>
      </c>
      <c r="AZ3920" s="88">
        <v>1221.25</v>
      </c>
      <c r="BA3920" s="88">
        <v>3663.75</v>
      </c>
      <c r="BB3920" s="89">
        <f t="shared" si="243"/>
        <v>14655</v>
      </c>
      <c r="BC3920" s="90" t="str">
        <f t="shared" si="242"/>
        <v>OK</v>
      </c>
      <c r="BD3920" s="91" t="str">
        <f t="shared" si="244"/>
        <v xml:space="preserve">                  </v>
      </c>
      <c r="BE3920" s="92">
        <f t="shared" si="245"/>
        <v>12</v>
      </c>
    </row>
    <row r="3921" spans="1:57" s="74" customFormat="1" ht="50.1" customHeight="1" x14ac:dyDescent="0.2">
      <c r="A3921" s="78" t="s">
        <v>55</v>
      </c>
      <c r="B3921" s="78" t="s">
        <v>65</v>
      </c>
      <c r="C3921" s="78" t="s">
        <v>33</v>
      </c>
      <c r="D3921" s="78" t="s">
        <v>605</v>
      </c>
      <c r="E3921" s="79" t="str">
        <f>+IF(C3921&lt;&gt;"",VLOOKUP(MID(C3921,18,5),NIVELES!$A$133:$B$213,2,0),"")</f>
        <v>EL_ORO</v>
      </c>
      <c r="F3921" s="80" t="s">
        <v>173</v>
      </c>
      <c r="G3921" s="81" t="str">
        <f>+IF(F3921&lt;&gt;"",VLOOKUP(F3921,NIVELES!$A$246:$C$464,3,0),"")</f>
        <v xml:space="preserve"> </v>
      </c>
      <c r="H3921" s="82" t="s">
        <v>1024</v>
      </c>
      <c r="I3921" s="78" t="s">
        <v>2201</v>
      </c>
      <c r="J3921" s="78" t="s">
        <v>2184</v>
      </c>
      <c r="K3921" s="78" t="s">
        <v>2185</v>
      </c>
      <c r="L3921" s="78" t="s">
        <v>3580</v>
      </c>
      <c r="M3921" s="78">
        <v>35</v>
      </c>
      <c r="N3921" s="78" t="s">
        <v>3581</v>
      </c>
      <c r="O3921" s="78" t="s">
        <v>3585</v>
      </c>
      <c r="P3921" s="82">
        <v>12</v>
      </c>
      <c r="Q3921" s="78" t="s">
        <v>1989</v>
      </c>
      <c r="R3921" s="82"/>
      <c r="S3921" s="82">
        <v>1</v>
      </c>
      <c r="T3921" s="82">
        <v>1</v>
      </c>
      <c r="U3921" s="82">
        <v>1</v>
      </c>
      <c r="V3921" s="82">
        <v>1</v>
      </c>
      <c r="W3921" s="82">
        <v>1</v>
      </c>
      <c r="X3921" s="82">
        <v>1</v>
      </c>
      <c r="Y3921" s="82">
        <v>1</v>
      </c>
      <c r="Z3921" s="82">
        <v>1</v>
      </c>
      <c r="AA3921" s="82">
        <v>1</v>
      </c>
      <c r="AB3921" s="82">
        <v>1</v>
      </c>
      <c r="AC3921" s="82">
        <v>2</v>
      </c>
      <c r="AD3921" s="85" t="str">
        <f>IF(A3921&lt;&gt;"",IF(D3921="DIRECCIÓN_DE_TRANSFERENCIAS","280 0031",VLOOKUP(C3921,NIVELES!$A$14:$B$105,2,0)),"")</f>
        <v>280 7210</v>
      </c>
      <c r="AE3921" s="86" t="s">
        <v>322</v>
      </c>
      <c r="AF3921" s="86" t="s">
        <v>545</v>
      </c>
      <c r="AG3921" s="79" t="str">
        <f>+IF(AF3921&lt;&gt;"",VLOOKUP(AF3921,NIVELES!$A$666:$B$673,2,0),"")</f>
        <v>SERVICIOS_DE_ATENCIÓN_GERONTOLÓGICA</v>
      </c>
      <c r="AH3921" s="78" t="s">
        <v>322</v>
      </c>
      <c r="AI3921" s="79" t="str">
        <f>IF(AH3921&lt;&gt;"",VLOOKUP(CONCATENATE(AG3921,AH3921),NIVELES!$B$676:$C$745,2,0),"")</f>
        <v>Administracion De La Atencion Gerontologica</v>
      </c>
      <c r="AJ3921" s="78" t="s">
        <v>517</v>
      </c>
      <c r="AK3921" s="79" t="str">
        <f>+IF(AJ3921&lt;&gt;"",VLOOKUP(AJ3921,NIVELES!$A$816:$B$892,2,0),"")</f>
        <v>NO APLICA</v>
      </c>
      <c r="AL3921" s="78" t="s">
        <v>554</v>
      </c>
      <c r="AM3921" s="78">
        <v>530208</v>
      </c>
      <c r="AN3921" s="79" t="str">
        <f>IF(AM3921&lt;&gt;"",+VLOOKUP(AM3921,NIVELES!$A$1652:$B$2466,2,0),"")</f>
        <v>Servicio de Seguridad y Vigilancia</v>
      </c>
      <c r="AO3921" s="87">
        <v>14655</v>
      </c>
      <c r="AP3921" s="88">
        <v>0</v>
      </c>
      <c r="AQ3921" s="88">
        <v>0</v>
      </c>
      <c r="AR3921" s="88">
        <v>1221.25</v>
      </c>
      <c r="AS3921" s="88">
        <v>1221.25</v>
      </c>
      <c r="AT3921" s="88">
        <v>1221.25</v>
      </c>
      <c r="AU3921" s="88">
        <v>1221.25</v>
      </c>
      <c r="AV3921" s="88">
        <v>1221.25</v>
      </c>
      <c r="AW3921" s="88">
        <v>1221.25</v>
      </c>
      <c r="AX3921" s="88">
        <v>1221.25</v>
      </c>
      <c r="AY3921" s="88">
        <v>1221.25</v>
      </c>
      <c r="AZ3921" s="88">
        <v>1221.25</v>
      </c>
      <c r="BA3921" s="88">
        <v>3663.75</v>
      </c>
      <c r="BB3921" s="89">
        <f t="shared" si="243"/>
        <v>14655</v>
      </c>
      <c r="BC3921" s="90" t="str">
        <f t="shared" si="242"/>
        <v>OK</v>
      </c>
      <c r="BD3921" s="91" t="str">
        <f t="shared" si="244"/>
        <v xml:space="preserve">                  </v>
      </c>
      <c r="BE3921" s="92">
        <f t="shared" si="245"/>
        <v>12</v>
      </c>
    </row>
    <row r="3922" spans="1:57" s="74" customFormat="1" ht="50.1" customHeight="1" x14ac:dyDescent="0.2">
      <c r="A3922" s="78" t="s">
        <v>55</v>
      </c>
      <c r="B3922" s="78" t="s">
        <v>65</v>
      </c>
      <c r="C3922" s="78" t="s">
        <v>33</v>
      </c>
      <c r="D3922" s="78" t="s">
        <v>605</v>
      </c>
      <c r="E3922" s="79" t="str">
        <f>+IF(C3922&lt;&gt;"",VLOOKUP(MID(C3922,18,5),NIVELES!$A$133:$B$213,2,0),"")</f>
        <v>EL_ORO</v>
      </c>
      <c r="F3922" s="80" t="s">
        <v>130</v>
      </c>
      <c r="G3922" s="81" t="str">
        <f>+IF(F3922&lt;&gt;"",VLOOKUP(F3922,NIVELES!$A$246:$C$464,3,0),"")</f>
        <v>SUR</v>
      </c>
      <c r="H3922" s="82" t="s">
        <v>1024</v>
      </c>
      <c r="I3922" s="78" t="s">
        <v>2201</v>
      </c>
      <c r="J3922" s="78" t="s">
        <v>2184</v>
      </c>
      <c r="K3922" s="78" t="s">
        <v>2185</v>
      </c>
      <c r="L3922" s="78" t="s">
        <v>3586</v>
      </c>
      <c r="M3922" s="78">
        <v>175</v>
      </c>
      <c r="N3922" s="78" t="s">
        <v>3581</v>
      </c>
      <c r="O3922" s="78" t="s">
        <v>3587</v>
      </c>
      <c r="P3922" s="82">
        <v>12</v>
      </c>
      <c r="Q3922" s="78" t="s">
        <v>1989</v>
      </c>
      <c r="R3922" s="82"/>
      <c r="S3922" s="82">
        <v>1</v>
      </c>
      <c r="T3922" s="82">
        <v>1</v>
      </c>
      <c r="U3922" s="82">
        <v>1</v>
      </c>
      <c r="V3922" s="82">
        <v>1</v>
      </c>
      <c r="W3922" s="82">
        <v>1</v>
      </c>
      <c r="X3922" s="82">
        <v>1</v>
      </c>
      <c r="Y3922" s="82">
        <v>1</v>
      </c>
      <c r="Z3922" s="82">
        <v>1</v>
      </c>
      <c r="AA3922" s="82">
        <v>1</v>
      </c>
      <c r="AB3922" s="82">
        <v>1</v>
      </c>
      <c r="AC3922" s="82">
        <v>2</v>
      </c>
      <c r="AD3922" s="85" t="str">
        <f>IF(A3922&lt;&gt;"",IF(D3922="DIRECCIÓN_DE_TRANSFERENCIAS","280 0031",VLOOKUP(C3922,NIVELES!$A$14:$B$105,2,0)),"")</f>
        <v>280 7210</v>
      </c>
      <c r="AE3922" s="86" t="s">
        <v>322</v>
      </c>
      <c r="AF3922" s="86" t="s">
        <v>545</v>
      </c>
      <c r="AG3922" s="79" t="str">
        <f>+IF(AF3922&lt;&gt;"",VLOOKUP(AF3922,NIVELES!$A$666:$B$673,2,0),"")</f>
        <v>SERVICIOS_DE_ATENCIÓN_GERONTOLÓGICA</v>
      </c>
      <c r="AH3922" s="78" t="s">
        <v>322</v>
      </c>
      <c r="AI3922" s="79" t="str">
        <f>IF(AH3922&lt;&gt;"",VLOOKUP(CONCATENATE(AG3922,AH3922),NIVELES!$B$676:$C$745,2,0),"")</f>
        <v>Administracion De La Atencion Gerontologica</v>
      </c>
      <c r="AJ3922" s="78" t="s">
        <v>517</v>
      </c>
      <c r="AK3922" s="79" t="str">
        <f>+IF(AJ3922&lt;&gt;"",VLOOKUP(AJ3922,NIVELES!$A$816:$B$892,2,0),"")</f>
        <v>NO APLICA</v>
      </c>
      <c r="AL3922" s="78" t="s">
        <v>554</v>
      </c>
      <c r="AM3922" s="78">
        <v>530209</v>
      </c>
      <c r="AN3922" s="79" t="str">
        <f>IF(AM3922&lt;&gt;"",+VLOOKUP(AM3922,NIVELES!$A$1652:$B$2466,2,0),"")</f>
        <v>Servicios de Aseo; Lavado de Vestimenta de Trabajo; Fumigación, Desinfección y Limpieza de Instalaciones</v>
      </c>
      <c r="AO3922" s="87">
        <v>95610</v>
      </c>
      <c r="AP3922" s="88">
        <v>0</v>
      </c>
      <c r="AQ3922" s="88">
        <v>0</v>
      </c>
      <c r="AR3922" s="88">
        <v>15935</v>
      </c>
      <c r="AS3922" s="88">
        <v>7967.5</v>
      </c>
      <c r="AT3922" s="88">
        <v>7967.5</v>
      </c>
      <c r="AU3922" s="88">
        <v>7967.5</v>
      </c>
      <c r="AV3922" s="88">
        <v>7967.5</v>
      </c>
      <c r="AW3922" s="88">
        <v>7967.5</v>
      </c>
      <c r="AX3922" s="88">
        <v>7967.5</v>
      </c>
      <c r="AY3922" s="88">
        <v>7967.5</v>
      </c>
      <c r="AZ3922" s="88">
        <v>7967.5</v>
      </c>
      <c r="BA3922" s="88">
        <v>15935</v>
      </c>
      <c r="BB3922" s="89">
        <f t="shared" si="243"/>
        <v>95610</v>
      </c>
      <c r="BC3922" s="90" t="str">
        <f t="shared" si="242"/>
        <v>OK</v>
      </c>
      <c r="BD3922" s="91" t="str">
        <f t="shared" si="244"/>
        <v xml:space="preserve">                  </v>
      </c>
      <c r="BE3922" s="92">
        <f t="shared" si="245"/>
        <v>12</v>
      </c>
    </row>
    <row r="3923" spans="1:57" s="74" customFormat="1" ht="50.1" customHeight="1" x14ac:dyDescent="0.2">
      <c r="A3923" s="78" t="s">
        <v>55</v>
      </c>
      <c r="B3923" s="78" t="s">
        <v>65</v>
      </c>
      <c r="C3923" s="78" t="s">
        <v>33</v>
      </c>
      <c r="D3923" s="78" t="s">
        <v>605</v>
      </c>
      <c r="E3923" s="79" t="str">
        <f>+IF(C3923&lt;&gt;"",VLOOKUP(MID(C3923,18,5),NIVELES!$A$133:$B$213,2,0),"")</f>
        <v>EL_ORO</v>
      </c>
      <c r="F3923" s="80" t="s">
        <v>173</v>
      </c>
      <c r="G3923" s="81" t="str">
        <f>+IF(F3923&lt;&gt;"",VLOOKUP(F3923,NIVELES!$A$246:$C$464,3,0),"")</f>
        <v xml:space="preserve"> </v>
      </c>
      <c r="H3923" s="82" t="s">
        <v>1024</v>
      </c>
      <c r="I3923" s="78" t="s">
        <v>2201</v>
      </c>
      <c r="J3923" s="78" t="s">
        <v>2184</v>
      </c>
      <c r="K3923" s="78" t="s">
        <v>2185</v>
      </c>
      <c r="L3923" s="78" t="s">
        <v>3580</v>
      </c>
      <c r="M3923" s="78">
        <v>35</v>
      </c>
      <c r="N3923" s="78" t="s">
        <v>3581</v>
      </c>
      <c r="O3923" s="78" t="s">
        <v>3588</v>
      </c>
      <c r="P3923" s="82">
        <v>12</v>
      </c>
      <c r="Q3923" s="78" t="s">
        <v>1989</v>
      </c>
      <c r="R3923" s="82"/>
      <c r="S3923" s="82">
        <v>1</v>
      </c>
      <c r="T3923" s="82">
        <v>1</v>
      </c>
      <c r="U3923" s="82">
        <v>1</v>
      </c>
      <c r="V3923" s="82">
        <v>1</v>
      </c>
      <c r="W3923" s="82">
        <v>1</v>
      </c>
      <c r="X3923" s="82">
        <v>1</v>
      </c>
      <c r="Y3923" s="82">
        <v>1</v>
      </c>
      <c r="Z3923" s="82">
        <v>1</v>
      </c>
      <c r="AA3923" s="82">
        <v>1</v>
      </c>
      <c r="AB3923" s="82">
        <v>1</v>
      </c>
      <c r="AC3923" s="82">
        <v>2</v>
      </c>
      <c r="AD3923" s="85" t="str">
        <f>IF(A3923&lt;&gt;"",IF(D3923="DIRECCIÓN_DE_TRANSFERENCIAS","280 0031",VLOOKUP(C3923,NIVELES!$A$14:$B$105,2,0)),"")</f>
        <v>280 7210</v>
      </c>
      <c r="AE3923" s="86" t="s">
        <v>322</v>
      </c>
      <c r="AF3923" s="86" t="s">
        <v>545</v>
      </c>
      <c r="AG3923" s="79" t="str">
        <f>+IF(AF3923&lt;&gt;"",VLOOKUP(AF3923,NIVELES!$A$666:$B$673,2,0),"")</f>
        <v>SERVICIOS_DE_ATENCIÓN_GERONTOLÓGICA</v>
      </c>
      <c r="AH3923" s="78" t="s">
        <v>322</v>
      </c>
      <c r="AI3923" s="79" t="str">
        <f>IF(AH3923&lt;&gt;"",VLOOKUP(CONCATENATE(AG3923,AH3923),NIVELES!$B$676:$C$745,2,0),"")</f>
        <v>Administracion De La Atencion Gerontologica</v>
      </c>
      <c r="AJ3923" s="78" t="s">
        <v>517</v>
      </c>
      <c r="AK3923" s="79" t="str">
        <f>+IF(AJ3923&lt;&gt;"",VLOOKUP(AJ3923,NIVELES!$A$816:$B$892,2,0),"")</f>
        <v>NO APLICA</v>
      </c>
      <c r="AL3923" s="78" t="s">
        <v>554</v>
      </c>
      <c r="AM3923" s="78">
        <v>530209</v>
      </c>
      <c r="AN3923" s="79" t="str">
        <f>IF(AM3923&lt;&gt;"",+VLOOKUP(AM3923,NIVELES!$A$1652:$B$2466,2,0),"")</f>
        <v>Servicios de Aseo; Lavado de Vestimenta de Trabajo; Fumigación, Desinfección y Limpieza de Instalaciones</v>
      </c>
      <c r="AO3923" s="87">
        <v>58600</v>
      </c>
      <c r="AP3923" s="88">
        <v>0</v>
      </c>
      <c r="AQ3923" s="88">
        <v>5098.7</v>
      </c>
      <c r="AR3923" s="88">
        <v>5098.7</v>
      </c>
      <c r="AS3923" s="88">
        <v>5098.7</v>
      </c>
      <c r="AT3923" s="88">
        <v>5098.7</v>
      </c>
      <c r="AU3923" s="88">
        <v>5098.7</v>
      </c>
      <c r="AV3923" s="88">
        <v>5098.7</v>
      </c>
      <c r="AW3923" s="88">
        <v>5098.7</v>
      </c>
      <c r="AX3923" s="88">
        <v>5098.7</v>
      </c>
      <c r="AY3923" s="88">
        <v>5098.7</v>
      </c>
      <c r="AZ3923" s="88">
        <v>5098.7</v>
      </c>
      <c r="BA3923" s="88">
        <v>7613</v>
      </c>
      <c r="BB3923" s="89">
        <f t="shared" si="243"/>
        <v>58599.999999999993</v>
      </c>
      <c r="BC3923" s="90" t="str">
        <f t="shared" si="242"/>
        <v>OK</v>
      </c>
      <c r="BD3923" s="91" t="str">
        <f t="shared" si="244"/>
        <v xml:space="preserve">                  </v>
      </c>
      <c r="BE3923" s="92">
        <f t="shared" si="245"/>
        <v>12</v>
      </c>
    </row>
    <row r="3924" spans="1:57" s="74" customFormat="1" ht="50.1" customHeight="1" x14ac:dyDescent="0.2">
      <c r="A3924" s="78" t="s">
        <v>55</v>
      </c>
      <c r="B3924" s="78" t="s">
        <v>65</v>
      </c>
      <c r="C3924" s="78" t="s">
        <v>33</v>
      </c>
      <c r="D3924" s="78" t="s">
        <v>605</v>
      </c>
      <c r="E3924" s="79" t="str">
        <f>+IF(C3924&lt;&gt;"",VLOOKUP(MID(C3924,18,5),NIVELES!$A$133:$B$213,2,0),"")</f>
        <v>EL_ORO</v>
      </c>
      <c r="F3924" s="80" t="s">
        <v>130</v>
      </c>
      <c r="G3924" s="81" t="str">
        <f>+IF(F3924&lt;&gt;"",VLOOKUP(F3924,NIVELES!$A$246:$C$464,3,0),"")</f>
        <v>SUR</v>
      </c>
      <c r="H3924" s="82" t="s">
        <v>1024</v>
      </c>
      <c r="I3924" s="78" t="s">
        <v>2201</v>
      </c>
      <c r="J3924" s="78" t="s">
        <v>2184</v>
      </c>
      <c r="K3924" s="78" t="s">
        <v>2185</v>
      </c>
      <c r="L3924" s="78" t="s">
        <v>3580</v>
      </c>
      <c r="M3924" s="78">
        <v>30</v>
      </c>
      <c r="N3924" s="78" t="s">
        <v>3581</v>
      </c>
      <c r="O3924" s="78" t="s">
        <v>3589</v>
      </c>
      <c r="P3924" s="82">
        <v>3</v>
      </c>
      <c r="Q3924" s="78" t="s">
        <v>1989</v>
      </c>
      <c r="R3924" s="82"/>
      <c r="S3924" s="82"/>
      <c r="T3924" s="82"/>
      <c r="U3924" s="82"/>
      <c r="V3924" s="82"/>
      <c r="W3924" s="82">
        <v>3</v>
      </c>
      <c r="X3924" s="82"/>
      <c r="Y3924" s="82"/>
      <c r="Z3924" s="82"/>
      <c r="AA3924" s="82"/>
      <c r="AB3924" s="82"/>
      <c r="AC3924" s="82"/>
      <c r="AD3924" s="85" t="str">
        <f>IF(A3924&lt;&gt;"",IF(D3924="DIRECCIÓN_DE_TRANSFERENCIAS","280 0031",VLOOKUP(C3924,NIVELES!$A$14:$B$105,2,0)),"")</f>
        <v>280 7210</v>
      </c>
      <c r="AE3924" s="86" t="s">
        <v>322</v>
      </c>
      <c r="AF3924" s="86" t="s">
        <v>545</v>
      </c>
      <c r="AG3924" s="79" t="str">
        <f>+IF(AF3924&lt;&gt;"",VLOOKUP(AF3924,NIVELES!$A$666:$B$673,2,0),"")</f>
        <v>SERVICIOS_DE_ATENCIÓN_GERONTOLÓGICA</v>
      </c>
      <c r="AH3924" s="78" t="s">
        <v>322</v>
      </c>
      <c r="AI3924" s="79" t="str">
        <f>IF(AH3924&lt;&gt;"",VLOOKUP(CONCATENATE(AG3924,AH3924),NIVELES!$B$676:$C$745,2,0),"")</f>
        <v>Administracion De La Atencion Gerontologica</v>
      </c>
      <c r="AJ3924" s="78" t="s">
        <v>517</v>
      </c>
      <c r="AK3924" s="79" t="str">
        <f>+IF(AJ3924&lt;&gt;"",VLOOKUP(AJ3924,NIVELES!$A$816:$B$892,2,0),"")</f>
        <v>NO APLICA</v>
      </c>
      <c r="AL3924" s="78" t="s">
        <v>554</v>
      </c>
      <c r="AM3924" s="78">
        <v>530240</v>
      </c>
      <c r="AN3924" s="79" t="str">
        <f>IF(AM3924&lt;&gt;"",+VLOOKUP(AM3924,NIVELES!$A$1652:$B$2466,2,0),"")</f>
        <v>Servicios Exequiales</v>
      </c>
      <c r="AO3924" s="87">
        <v>1670</v>
      </c>
      <c r="AP3924" s="88">
        <v>0</v>
      </c>
      <c r="AQ3924" s="88">
        <v>0</v>
      </c>
      <c r="AR3924" s="88">
        <v>0</v>
      </c>
      <c r="AS3924" s="88">
        <v>0</v>
      </c>
      <c r="AT3924" s="88">
        <v>0</v>
      </c>
      <c r="AU3924" s="88">
        <v>1670</v>
      </c>
      <c r="AV3924" s="88">
        <v>0</v>
      </c>
      <c r="AW3924" s="88">
        <v>0</v>
      </c>
      <c r="AX3924" s="88">
        <v>0</v>
      </c>
      <c r="AY3924" s="88">
        <v>0</v>
      </c>
      <c r="AZ3924" s="88">
        <v>0</v>
      </c>
      <c r="BA3924" s="88">
        <v>0</v>
      </c>
      <c r="BB3924" s="89">
        <f t="shared" si="243"/>
        <v>1670</v>
      </c>
      <c r="BC3924" s="90" t="str">
        <f t="shared" si="242"/>
        <v>OK</v>
      </c>
      <c r="BD3924" s="91" t="str">
        <f t="shared" si="244"/>
        <v xml:space="preserve">                  </v>
      </c>
      <c r="BE3924" s="92">
        <f t="shared" si="245"/>
        <v>3</v>
      </c>
    </row>
    <row r="3925" spans="1:57" s="74" customFormat="1" ht="50.1" customHeight="1" x14ac:dyDescent="0.2">
      <c r="A3925" s="78" t="s">
        <v>55</v>
      </c>
      <c r="B3925" s="78" t="s">
        <v>65</v>
      </c>
      <c r="C3925" s="78" t="s">
        <v>33</v>
      </c>
      <c r="D3925" s="78" t="s">
        <v>605</v>
      </c>
      <c r="E3925" s="79" t="str">
        <f>+IF(C3925&lt;&gt;"",VLOOKUP(MID(C3925,18,5),NIVELES!$A$133:$B$213,2,0),"")</f>
        <v>EL_ORO</v>
      </c>
      <c r="F3925" s="80" t="s">
        <v>173</v>
      </c>
      <c r="G3925" s="81" t="str">
        <f>+IF(F3925&lt;&gt;"",VLOOKUP(F3925,NIVELES!$A$246:$C$464,3,0),"")</f>
        <v xml:space="preserve"> </v>
      </c>
      <c r="H3925" s="82" t="s">
        <v>1024</v>
      </c>
      <c r="I3925" s="78" t="s">
        <v>2201</v>
      </c>
      <c r="J3925" s="78" t="s">
        <v>2184</v>
      </c>
      <c r="K3925" s="78" t="s">
        <v>2185</v>
      </c>
      <c r="L3925" s="78" t="s">
        <v>3580</v>
      </c>
      <c r="M3925" s="78">
        <v>35</v>
      </c>
      <c r="N3925" s="78" t="s">
        <v>3581</v>
      </c>
      <c r="O3925" s="78" t="s">
        <v>3590</v>
      </c>
      <c r="P3925" s="82">
        <v>3</v>
      </c>
      <c r="Q3925" s="78" t="s">
        <v>1989</v>
      </c>
      <c r="R3925" s="82"/>
      <c r="S3925" s="82"/>
      <c r="T3925" s="82"/>
      <c r="U3925" s="82">
        <v>1</v>
      </c>
      <c r="V3925" s="82">
        <v>1</v>
      </c>
      <c r="W3925" s="82"/>
      <c r="X3925" s="82"/>
      <c r="Y3925" s="82">
        <v>1</v>
      </c>
      <c r="Z3925" s="82"/>
      <c r="AA3925" s="82"/>
      <c r="AB3925" s="82"/>
      <c r="AC3925" s="82"/>
      <c r="AD3925" s="85" t="str">
        <f>IF(A3925&lt;&gt;"",IF(D3925="DIRECCIÓN_DE_TRANSFERENCIAS","280 0031",VLOOKUP(C3925,NIVELES!$A$14:$B$105,2,0)),"")</f>
        <v>280 7210</v>
      </c>
      <c r="AE3925" s="86" t="s">
        <v>322</v>
      </c>
      <c r="AF3925" s="86" t="s">
        <v>545</v>
      </c>
      <c r="AG3925" s="79" t="str">
        <f>+IF(AF3925&lt;&gt;"",VLOOKUP(AF3925,NIVELES!$A$666:$B$673,2,0),"")</f>
        <v>SERVICIOS_DE_ATENCIÓN_GERONTOLÓGICA</v>
      </c>
      <c r="AH3925" s="78" t="s">
        <v>322</v>
      </c>
      <c r="AI3925" s="79" t="str">
        <f>IF(AH3925&lt;&gt;"",VLOOKUP(CONCATENATE(AG3925,AH3925),NIVELES!$B$676:$C$745,2,0),"")</f>
        <v>Administracion De La Atencion Gerontologica</v>
      </c>
      <c r="AJ3925" s="78" t="s">
        <v>517</v>
      </c>
      <c r="AK3925" s="79" t="str">
        <f>+IF(AJ3925&lt;&gt;"",VLOOKUP(AJ3925,NIVELES!$A$816:$B$892,2,0),"")</f>
        <v>NO APLICA</v>
      </c>
      <c r="AL3925" s="78" t="s">
        <v>554</v>
      </c>
      <c r="AM3925" s="78">
        <v>530240</v>
      </c>
      <c r="AN3925" s="79" t="str">
        <f>IF(AM3925&lt;&gt;"",+VLOOKUP(AM3925,NIVELES!$A$1652:$B$2466,2,0),"")</f>
        <v>Servicios Exequiales</v>
      </c>
      <c r="AO3925" s="87">
        <v>1585</v>
      </c>
      <c r="AP3925" s="88">
        <v>0</v>
      </c>
      <c r="AQ3925" s="88">
        <v>0</v>
      </c>
      <c r="AR3925" s="88">
        <v>530</v>
      </c>
      <c r="AS3925" s="88">
        <v>530</v>
      </c>
      <c r="AT3925" s="88">
        <v>0</v>
      </c>
      <c r="AU3925" s="88">
        <v>0</v>
      </c>
      <c r="AV3925" s="88">
        <v>0</v>
      </c>
      <c r="AW3925" s="88">
        <v>525</v>
      </c>
      <c r="AX3925" s="88">
        <v>0</v>
      </c>
      <c r="AY3925" s="88">
        <v>0</v>
      </c>
      <c r="AZ3925" s="88">
        <v>0</v>
      </c>
      <c r="BA3925" s="88">
        <v>0</v>
      </c>
      <c r="BB3925" s="89">
        <f t="shared" si="243"/>
        <v>1585</v>
      </c>
      <c r="BC3925" s="90" t="str">
        <f t="shared" si="242"/>
        <v>OK</v>
      </c>
      <c r="BD3925" s="91" t="str">
        <f t="shared" si="244"/>
        <v xml:space="preserve">                  </v>
      </c>
      <c r="BE3925" s="92">
        <f t="shared" si="245"/>
        <v>3</v>
      </c>
    </row>
    <row r="3926" spans="1:57" s="74" customFormat="1" ht="50.1" customHeight="1" x14ac:dyDescent="0.2">
      <c r="A3926" s="78" t="s">
        <v>55</v>
      </c>
      <c r="B3926" s="78" t="s">
        <v>65</v>
      </c>
      <c r="C3926" s="78" t="s">
        <v>33</v>
      </c>
      <c r="D3926" s="78" t="s">
        <v>605</v>
      </c>
      <c r="E3926" s="79" t="str">
        <f>+IF(C3926&lt;&gt;"",VLOOKUP(MID(C3926,18,5),NIVELES!$A$133:$B$213,2,0),"")</f>
        <v>EL_ORO</v>
      </c>
      <c r="F3926" s="80" t="s">
        <v>130</v>
      </c>
      <c r="G3926" s="81" t="str">
        <f>+IF(F3926&lt;&gt;"",VLOOKUP(F3926,NIVELES!$A$246:$C$464,3,0),"")</f>
        <v>SUR</v>
      </c>
      <c r="H3926" s="82" t="s">
        <v>1024</v>
      </c>
      <c r="I3926" s="78" t="s">
        <v>2201</v>
      </c>
      <c r="J3926" s="78" t="s">
        <v>2184</v>
      </c>
      <c r="K3926" s="78" t="s">
        <v>2185</v>
      </c>
      <c r="L3926" s="78" t="s">
        <v>3580</v>
      </c>
      <c r="M3926" s="78">
        <v>30</v>
      </c>
      <c r="N3926" s="78" t="s">
        <v>3581</v>
      </c>
      <c r="O3926" s="78" t="s">
        <v>3591</v>
      </c>
      <c r="P3926" s="82">
        <v>1</v>
      </c>
      <c r="Q3926" s="78" t="s">
        <v>1989</v>
      </c>
      <c r="R3926" s="82"/>
      <c r="S3926" s="82"/>
      <c r="T3926" s="82"/>
      <c r="U3926" s="82"/>
      <c r="V3926" s="82">
        <v>1</v>
      </c>
      <c r="W3926" s="82"/>
      <c r="X3926" s="82"/>
      <c r="Y3926" s="82"/>
      <c r="Z3926" s="82"/>
      <c r="AA3926" s="82"/>
      <c r="AB3926" s="82"/>
      <c r="AC3926" s="82"/>
      <c r="AD3926" s="85" t="str">
        <f>IF(A3926&lt;&gt;"",IF(D3926="DIRECCIÓN_DE_TRANSFERENCIAS","280 0031",VLOOKUP(C3926,NIVELES!$A$14:$B$105,2,0)),"")</f>
        <v>280 7210</v>
      </c>
      <c r="AE3926" s="86" t="s">
        <v>322</v>
      </c>
      <c r="AF3926" s="86" t="s">
        <v>545</v>
      </c>
      <c r="AG3926" s="79" t="str">
        <f>+IF(AF3926&lt;&gt;"",VLOOKUP(AF3926,NIVELES!$A$666:$B$673,2,0),"")</f>
        <v>SERVICIOS_DE_ATENCIÓN_GERONTOLÓGICA</v>
      </c>
      <c r="AH3926" s="78" t="s">
        <v>322</v>
      </c>
      <c r="AI3926" s="79" t="str">
        <f>IF(AH3926&lt;&gt;"",VLOOKUP(CONCATENATE(AG3926,AH3926),NIVELES!$B$676:$C$745,2,0),"")</f>
        <v>Administracion De La Atencion Gerontologica</v>
      </c>
      <c r="AJ3926" s="78" t="s">
        <v>517</v>
      </c>
      <c r="AK3926" s="79" t="str">
        <f>+IF(AJ3926&lt;&gt;"",VLOOKUP(AJ3926,NIVELES!$A$816:$B$892,2,0),"")</f>
        <v>NO APLICA</v>
      </c>
      <c r="AL3926" s="78" t="s">
        <v>554</v>
      </c>
      <c r="AM3926" s="78">
        <v>530404</v>
      </c>
      <c r="AN3926" s="79" t="str">
        <f>IF(AM3926&lt;&gt;"",+VLOOKUP(AM3926,NIVELES!$A$1652:$B$2466,2,0),"")</f>
        <v>Maquinarias y Equipos (Instalación, Mantenimiento y Reparación)</v>
      </c>
      <c r="AO3926" s="87">
        <v>200</v>
      </c>
      <c r="AP3926" s="88">
        <v>0</v>
      </c>
      <c r="AQ3926" s="88">
        <v>0</v>
      </c>
      <c r="AR3926" s="88">
        <v>0</v>
      </c>
      <c r="AS3926" s="88">
        <v>0</v>
      </c>
      <c r="AT3926" s="88">
        <v>200</v>
      </c>
      <c r="AU3926" s="88">
        <v>0</v>
      </c>
      <c r="AV3926" s="88">
        <v>0</v>
      </c>
      <c r="AW3926" s="88">
        <v>0</v>
      </c>
      <c r="AX3926" s="88">
        <v>0</v>
      </c>
      <c r="AY3926" s="88">
        <v>0</v>
      </c>
      <c r="AZ3926" s="88">
        <v>0</v>
      </c>
      <c r="BA3926" s="88">
        <v>0</v>
      </c>
      <c r="BB3926" s="89">
        <f t="shared" si="243"/>
        <v>200</v>
      </c>
      <c r="BC3926" s="90" t="str">
        <f t="shared" si="242"/>
        <v>OK</v>
      </c>
      <c r="BD3926" s="91" t="str">
        <f t="shared" si="244"/>
        <v xml:space="preserve">                  </v>
      </c>
      <c r="BE3926" s="92">
        <f t="shared" si="245"/>
        <v>1</v>
      </c>
    </row>
    <row r="3927" spans="1:57" s="74" customFormat="1" ht="50.1" customHeight="1" x14ac:dyDescent="0.2">
      <c r="A3927" s="78" t="s">
        <v>55</v>
      </c>
      <c r="B3927" s="78" t="s">
        <v>65</v>
      </c>
      <c r="C3927" s="78" t="s">
        <v>33</v>
      </c>
      <c r="D3927" s="78" t="s">
        <v>605</v>
      </c>
      <c r="E3927" s="79" t="str">
        <f>+IF(C3927&lt;&gt;"",VLOOKUP(MID(C3927,18,5),NIVELES!$A$133:$B$213,2,0),"")</f>
        <v>EL_ORO</v>
      </c>
      <c r="F3927" s="80" t="s">
        <v>173</v>
      </c>
      <c r="G3927" s="81" t="str">
        <f>+IF(F3927&lt;&gt;"",VLOOKUP(F3927,NIVELES!$A$246:$C$464,3,0),"")</f>
        <v xml:space="preserve"> </v>
      </c>
      <c r="H3927" s="82" t="s">
        <v>1024</v>
      </c>
      <c r="I3927" s="78" t="s">
        <v>2201</v>
      </c>
      <c r="J3927" s="78" t="s">
        <v>2184</v>
      </c>
      <c r="K3927" s="78" t="s">
        <v>2185</v>
      </c>
      <c r="L3927" s="78" t="s">
        <v>3580</v>
      </c>
      <c r="M3927" s="78">
        <v>35</v>
      </c>
      <c r="N3927" s="78" t="s">
        <v>3581</v>
      </c>
      <c r="O3927" s="78" t="s">
        <v>3592</v>
      </c>
      <c r="P3927" s="82">
        <v>1</v>
      </c>
      <c r="Q3927" s="78" t="s">
        <v>1989</v>
      </c>
      <c r="R3927" s="82"/>
      <c r="S3927" s="82"/>
      <c r="T3927" s="82"/>
      <c r="U3927" s="82"/>
      <c r="V3927" s="82"/>
      <c r="W3927" s="82">
        <v>1</v>
      </c>
      <c r="X3927" s="82"/>
      <c r="Y3927" s="82"/>
      <c r="Z3927" s="82"/>
      <c r="AA3927" s="82"/>
      <c r="AB3927" s="82"/>
      <c r="AC3927" s="82"/>
      <c r="AD3927" s="85" t="str">
        <f>IF(A3927&lt;&gt;"",IF(D3927="DIRECCIÓN_DE_TRANSFERENCIAS","280 0031",VLOOKUP(C3927,NIVELES!$A$14:$B$105,2,0)),"")</f>
        <v>280 7210</v>
      </c>
      <c r="AE3927" s="86" t="s">
        <v>322</v>
      </c>
      <c r="AF3927" s="86" t="s">
        <v>545</v>
      </c>
      <c r="AG3927" s="79" t="str">
        <f>+IF(AF3927&lt;&gt;"",VLOOKUP(AF3927,NIVELES!$A$666:$B$673,2,0),"")</f>
        <v>SERVICIOS_DE_ATENCIÓN_GERONTOLÓGICA</v>
      </c>
      <c r="AH3927" s="78" t="s">
        <v>322</v>
      </c>
      <c r="AI3927" s="79" t="str">
        <f>IF(AH3927&lt;&gt;"",VLOOKUP(CONCATENATE(AG3927,AH3927),NIVELES!$B$676:$C$745,2,0),"")</f>
        <v>Administracion De La Atencion Gerontologica</v>
      </c>
      <c r="AJ3927" s="78" t="s">
        <v>517</v>
      </c>
      <c r="AK3927" s="79" t="str">
        <f>+IF(AJ3927&lt;&gt;"",VLOOKUP(AJ3927,NIVELES!$A$816:$B$892,2,0),"")</f>
        <v>NO APLICA</v>
      </c>
      <c r="AL3927" s="78" t="s">
        <v>554</v>
      </c>
      <c r="AM3927" s="78">
        <v>530404</v>
      </c>
      <c r="AN3927" s="79" t="str">
        <f>IF(AM3927&lt;&gt;"",+VLOOKUP(AM3927,NIVELES!$A$1652:$B$2466,2,0),"")</f>
        <v>Maquinarias y Equipos (Instalación, Mantenimiento y Reparación)</v>
      </c>
      <c r="AO3927" s="87">
        <v>0</v>
      </c>
      <c r="AP3927" s="88">
        <v>0</v>
      </c>
      <c r="AQ3927" s="88">
        <v>0</v>
      </c>
      <c r="AR3927" s="88">
        <v>0</v>
      </c>
      <c r="AS3927" s="88">
        <v>0</v>
      </c>
      <c r="AT3927" s="88">
        <v>0</v>
      </c>
      <c r="AU3927" s="88">
        <v>0</v>
      </c>
      <c r="AV3927" s="88">
        <v>0</v>
      </c>
      <c r="AW3927" s="88">
        <v>0</v>
      </c>
      <c r="AX3927" s="88">
        <v>0</v>
      </c>
      <c r="AY3927" s="88">
        <v>0</v>
      </c>
      <c r="AZ3927" s="88">
        <v>0</v>
      </c>
      <c r="BA3927" s="88">
        <v>0</v>
      </c>
      <c r="BB3927" s="89">
        <f t="shared" si="243"/>
        <v>0</v>
      </c>
      <c r="BC3927" s="90" t="str">
        <f t="shared" si="242"/>
        <v>OK</v>
      </c>
      <c r="BD3927" s="91" t="str">
        <f t="shared" si="244"/>
        <v xml:space="preserve">                  </v>
      </c>
      <c r="BE3927" s="92">
        <f t="shared" si="245"/>
        <v>1</v>
      </c>
    </row>
    <row r="3928" spans="1:57" s="74" customFormat="1" ht="50.1" customHeight="1" x14ac:dyDescent="0.2">
      <c r="A3928" s="78" t="s">
        <v>55</v>
      </c>
      <c r="B3928" s="78" t="s">
        <v>65</v>
      </c>
      <c r="C3928" s="78" t="s">
        <v>33</v>
      </c>
      <c r="D3928" s="78" t="s">
        <v>605</v>
      </c>
      <c r="E3928" s="79" t="str">
        <f>+IF(C3928&lt;&gt;"",VLOOKUP(MID(C3928,18,5),NIVELES!$A$133:$B$213,2,0),"")</f>
        <v>EL_ORO</v>
      </c>
      <c r="F3928" s="80" t="s">
        <v>130</v>
      </c>
      <c r="G3928" s="81" t="str">
        <f>+IF(F3928&lt;&gt;"",VLOOKUP(F3928,NIVELES!$A$246:$C$464,3,0),"")</f>
        <v>SUR</v>
      </c>
      <c r="H3928" s="82" t="s">
        <v>1024</v>
      </c>
      <c r="I3928" s="78" t="s">
        <v>2201</v>
      </c>
      <c r="J3928" s="78" t="s">
        <v>2184</v>
      </c>
      <c r="K3928" s="78" t="s">
        <v>2185</v>
      </c>
      <c r="L3928" s="78" t="s">
        <v>3580</v>
      </c>
      <c r="M3928" s="78">
        <v>30</v>
      </c>
      <c r="N3928" s="78" t="s">
        <v>3581</v>
      </c>
      <c r="O3928" s="78" t="s">
        <v>3593</v>
      </c>
      <c r="P3928" s="82">
        <v>1</v>
      </c>
      <c r="Q3928" s="78" t="s">
        <v>1989</v>
      </c>
      <c r="R3928" s="82"/>
      <c r="S3928" s="82"/>
      <c r="T3928" s="82"/>
      <c r="U3928" s="82"/>
      <c r="V3928" s="82">
        <v>1</v>
      </c>
      <c r="W3928" s="82"/>
      <c r="X3928" s="82"/>
      <c r="Y3928" s="82"/>
      <c r="Z3928" s="82"/>
      <c r="AA3928" s="82"/>
      <c r="AB3928" s="82"/>
      <c r="AC3928" s="82"/>
      <c r="AD3928" s="85" t="str">
        <f>IF(A3928&lt;&gt;"",IF(D3928="DIRECCIÓN_DE_TRANSFERENCIAS","280 0031",VLOOKUP(C3928,NIVELES!$A$14:$B$105,2,0)),"")</f>
        <v>280 7210</v>
      </c>
      <c r="AE3928" s="86" t="s">
        <v>322</v>
      </c>
      <c r="AF3928" s="86" t="s">
        <v>545</v>
      </c>
      <c r="AG3928" s="79" t="str">
        <f>+IF(AF3928&lt;&gt;"",VLOOKUP(AF3928,NIVELES!$A$666:$B$673,2,0),"")</f>
        <v>SERVICIOS_DE_ATENCIÓN_GERONTOLÓGICA</v>
      </c>
      <c r="AH3928" s="78" t="s">
        <v>322</v>
      </c>
      <c r="AI3928" s="79" t="str">
        <f>IF(AH3928&lt;&gt;"",VLOOKUP(CONCATENATE(AG3928,AH3928),NIVELES!$B$676:$C$745,2,0),"")</f>
        <v>Administracion De La Atencion Gerontologica</v>
      </c>
      <c r="AJ3928" s="78" t="s">
        <v>517</v>
      </c>
      <c r="AK3928" s="79" t="str">
        <f>+IF(AJ3928&lt;&gt;"",VLOOKUP(AJ3928,NIVELES!$A$816:$B$892,2,0),"")</f>
        <v>NO APLICA</v>
      </c>
      <c r="AL3928" s="78" t="s">
        <v>554</v>
      </c>
      <c r="AM3928" s="78">
        <v>530402</v>
      </c>
      <c r="AN3928" s="79" t="str">
        <f>IF(AM3928&lt;&gt;"",+VLOOKUP(AM3928,NIVELES!$A$1652:$B$2466,2,0),"")</f>
        <v>Edificios, Locales, Residencias y Cableado Estructurado (Instalación, Mantenimiento y Reparación)</v>
      </c>
      <c r="AO3928" s="87">
        <v>1425</v>
      </c>
      <c r="AP3928" s="88">
        <v>0</v>
      </c>
      <c r="AQ3928" s="88">
        <v>0</v>
      </c>
      <c r="AR3928" s="88">
        <v>0</v>
      </c>
      <c r="AS3928" s="88">
        <v>0</v>
      </c>
      <c r="AT3928" s="88">
        <v>1425</v>
      </c>
      <c r="AU3928" s="88">
        <v>0</v>
      </c>
      <c r="AV3928" s="88">
        <v>0</v>
      </c>
      <c r="AW3928" s="88">
        <v>0</v>
      </c>
      <c r="AX3928" s="88">
        <v>0</v>
      </c>
      <c r="AY3928" s="88">
        <v>0</v>
      </c>
      <c r="AZ3928" s="88">
        <v>0</v>
      </c>
      <c r="BA3928" s="88">
        <v>0</v>
      </c>
      <c r="BB3928" s="89">
        <f t="shared" si="243"/>
        <v>1425</v>
      </c>
      <c r="BC3928" s="90" t="str">
        <f t="shared" si="242"/>
        <v>OK</v>
      </c>
      <c r="BD3928" s="91" t="str">
        <f t="shared" si="244"/>
        <v xml:space="preserve">                  </v>
      </c>
      <c r="BE3928" s="92">
        <f t="shared" si="245"/>
        <v>1</v>
      </c>
    </row>
    <row r="3929" spans="1:57" s="74" customFormat="1" ht="50.1" customHeight="1" x14ac:dyDescent="0.2">
      <c r="A3929" s="78" t="s">
        <v>55</v>
      </c>
      <c r="B3929" s="78" t="s">
        <v>65</v>
      </c>
      <c r="C3929" s="78" t="s">
        <v>33</v>
      </c>
      <c r="D3929" s="78" t="s">
        <v>605</v>
      </c>
      <c r="E3929" s="79" t="str">
        <f>+IF(C3929&lt;&gt;"",VLOOKUP(MID(C3929,18,5),NIVELES!$A$133:$B$213,2,0),"")</f>
        <v>EL_ORO</v>
      </c>
      <c r="F3929" s="80" t="s">
        <v>173</v>
      </c>
      <c r="G3929" s="81" t="str">
        <f>+IF(F3929&lt;&gt;"",VLOOKUP(F3929,NIVELES!$A$246:$C$464,3,0),"")</f>
        <v xml:space="preserve"> </v>
      </c>
      <c r="H3929" s="82" t="s">
        <v>1024</v>
      </c>
      <c r="I3929" s="78" t="s">
        <v>2201</v>
      </c>
      <c r="J3929" s="78" t="s">
        <v>2184</v>
      </c>
      <c r="K3929" s="78" t="s">
        <v>2185</v>
      </c>
      <c r="L3929" s="78" t="s">
        <v>3580</v>
      </c>
      <c r="M3929" s="78">
        <v>35</v>
      </c>
      <c r="N3929" s="78" t="s">
        <v>3581</v>
      </c>
      <c r="O3929" s="78" t="s">
        <v>3594</v>
      </c>
      <c r="P3929" s="82">
        <v>1</v>
      </c>
      <c r="Q3929" s="78" t="s">
        <v>1989</v>
      </c>
      <c r="R3929" s="82"/>
      <c r="S3929" s="82"/>
      <c r="T3929" s="82"/>
      <c r="U3929" s="82"/>
      <c r="V3929" s="82"/>
      <c r="W3929" s="82">
        <v>1</v>
      </c>
      <c r="X3929" s="82"/>
      <c r="Y3929" s="82"/>
      <c r="Z3929" s="82"/>
      <c r="AA3929" s="82"/>
      <c r="AB3929" s="82"/>
      <c r="AC3929" s="82"/>
      <c r="AD3929" s="85" t="str">
        <f>IF(A3929&lt;&gt;"",IF(D3929="DIRECCIÓN_DE_TRANSFERENCIAS","280 0031",VLOOKUP(C3929,NIVELES!$A$14:$B$105,2,0)),"")</f>
        <v>280 7210</v>
      </c>
      <c r="AE3929" s="86" t="s">
        <v>322</v>
      </c>
      <c r="AF3929" s="86" t="s">
        <v>545</v>
      </c>
      <c r="AG3929" s="79" t="str">
        <f>+IF(AF3929&lt;&gt;"",VLOOKUP(AF3929,NIVELES!$A$666:$B$673,2,0),"")</f>
        <v>SERVICIOS_DE_ATENCIÓN_GERONTOLÓGICA</v>
      </c>
      <c r="AH3929" s="78" t="s">
        <v>322</v>
      </c>
      <c r="AI3929" s="79" t="str">
        <f>IF(AH3929&lt;&gt;"",VLOOKUP(CONCATENATE(AG3929,AH3929),NIVELES!$B$676:$C$745,2,0),"")</f>
        <v>Administracion De La Atencion Gerontologica</v>
      </c>
      <c r="AJ3929" s="78" t="s">
        <v>517</v>
      </c>
      <c r="AK3929" s="79" t="str">
        <f>+IF(AJ3929&lt;&gt;"",VLOOKUP(AJ3929,NIVELES!$A$816:$B$892,2,0),"")</f>
        <v>NO APLICA</v>
      </c>
      <c r="AL3929" s="78" t="s">
        <v>554</v>
      </c>
      <c r="AM3929" s="78">
        <v>530402</v>
      </c>
      <c r="AN3929" s="79" t="str">
        <f>IF(AM3929&lt;&gt;"",+VLOOKUP(AM3929,NIVELES!$A$1652:$B$2466,2,0),"")</f>
        <v>Edificios, Locales, Residencias y Cableado Estructurado (Instalación, Mantenimiento y Reparación)</v>
      </c>
      <c r="AO3929" s="87">
        <v>1340</v>
      </c>
      <c r="AP3929" s="88">
        <v>0</v>
      </c>
      <c r="AQ3929" s="88">
        <v>0</v>
      </c>
      <c r="AR3929" s="88">
        <v>0</v>
      </c>
      <c r="AS3929" s="88">
        <v>0</v>
      </c>
      <c r="AT3929" s="88">
        <v>0</v>
      </c>
      <c r="AU3929" s="88">
        <v>1340</v>
      </c>
      <c r="AV3929" s="88">
        <v>0</v>
      </c>
      <c r="AW3929" s="88">
        <v>0</v>
      </c>
      <c r="AX3929" s="88">
        <v>0</v>
      </c>
      <c r="AY3929" s="88">
        <v>0</v>
      </c>
      <c r="AZ3929" s="88">
        <v>0</v>
      </c>
      <c r="BA3929" s="88">
        <v>0</v>
      </c>
      <c r="BB3929" s="89">
        <f t="shared" si="243"/>
        <v>1340</v>
      </c>
      <c r="BC3929" s="90" t="str">
        <f t="shared" si="242"/>
        <v>OK</v>
      </c>
      <c r="BD3929" s="91" t="str">
        <f t="shared" si="244"/>
        <v xml:space="preserve">                  </v>
      </c>
      <c r="BE3929" s="92">
        <f t="shared" si="245"/>
        <v>1</v>
      </c>
    </row>
    <row r="3930" spans="1:57" s="74" customFormat="1" ht="50.1" customHeight="1" x14ac:dyDescent="0.2">
      <c r="A3930" s="78" t="s">
        <v>55</v>
      </c>
      <c r="B3930" s="78" t="s">
        <v>65</v>
      </c>
      <c r="C3930" s="78" t="s">
        <v>33</v>
      </c>
      <c r="D3930" s="78" t="s">
        <v>605</v>
      </c>
      <c r="E3930" s="79" t="str">
        <f>+IF(C3930&lt;&gt;"",VLOOKUP(MID(C3930,18,5),NIVELES!$A$133:$B$213,2,0),"")</f>
        <v>EL_ORO</v>
      </c>
      <c r="F3930" s="80" t="s">
        <v>130</v>
      </c>
      <c r="G3930" s="81" t="str">
        <f>+IF(F3930&lt;&gt;"",VLOOKUP(F3930,NIVELES!$A$246:$C$464,3,0),"")</f>
        <v>SUR</v>
      </c>
      <c r="H3930" s="82" t="s">
        <v>1024</v>
      </c>
      <c r="I3930" s="78" t="s">
        <v>2201</v>
      </c>
      <c r="J3930" s="78" t="s">
        <v>2184</v>
      </c>
      <c r="K3930" s="78" t="s">
        <v>2185</v>
      </c>
      <c r="L3930" s="78" t="s">
        <v>3595</v>
      </c>
      <c r="M3930" s="78">
        <v>100</v>
      </c>
      <c r="N3930" s="78" t="s">
        <v>3581</v>
      </c>
      <c r="O3930" s="78" t="s">
        <v>3596</v>
      </c>
      <c r="P3930" s="82">
        <v>12</v>
      </c>
      <c r="Q3930" s="78" t="s">
        <v>1989</v>
      </c>
      <c r="R3930" s="82"/>
      <c r="S3930" s="82">
        <v>1</v>
      </c>
      <c r="T3930" s="82">
        <v>1</v>
      </c>
      <c r="U3930" s="82">
        <v>1</v>
      </c>
      <c r="V3930" s="82">
        <v>1</v>
      </c>
      <c r="W3930" s="82">
        <v>1</v>
      </c>
      <c r="X3930" s="82">
        <v>1</v>
      </c>
      <c r="Y3930" s="82">
        <v>1</v>
      </c>
      <c r="Z3930" s="82">
        <v>1</v>
      </c>
      <c r="AA3930" s="82">
        <v>1</v>
      </c>
      <c r="AB3930" s="82">
        <v>1</v>
      </c>
      <c r="AC3930" s="82">
        <v>2</v>
      </c>
      <c r="AD3930" s="85" t="str">
        <f>IF(A3930&lt;&gt;"",IF(D3930="DIRECCIÓN_DE_TRANSFERENCIAS","280 0031",VLOOKUP(C3930,NIVELES!$A$14:$B$105,2,0)),"")</f>
        <v>280 7210</v>
      </c>
      <c r="AE3930" s="86" t="s">
        <v>322</v>
      </c>
      <c r="AF3930" s="86" t="s">
        <v>545</v>
      </c>
      <c r="AG3930" s="79" t="str">
        <f>+IF(AF3930&lt;&gt;"",VLOOKUP(AF3930,NIVELES!$A$666:$B$673,2,0),"")</f>
        <v>SERVICIOS_DE_ATENCIÓN_GERONTOLÓGICA</v>
      </c>
      <c r="AH3930" s="78" t="s">
        <v>322</v>
      </c>
      <c r="AI3930" s="79" t="str">
        <f>IF(AH3930&lt;&gt;"",VLOOKUP(CONCATENATE(AG3930,AH3930),NIVELES!$B$676:$C$745,2,0),"")</f>
        <v>Administracion De La Atencion Gerontologica</v>
      </c>
      <c r="AJ3930" s="78" t="s">
        <v>517</v>
      </c>
      <c r="AK3930" s="79" t="str">
        <f>+IF(AJ3930&lt;&gt;"",VLOOKUP(AJ3930,NIVELES!$A$816:$B$892,2,0),"")</f>
        <v>NO APLICA</v>
      </c>
      <c r="AL3930" s="78" t="s">
        <v>554</v>
      </c>
      <c r="AM3930" s="78">
        <v>530505</v>
      </c>
      <c r="AN3930" s="79" t="str">
        <f>IF(AM3930&lt;&gt;"",+VLOOKUP(AM3930,NIVELES!$A$1652:$B$2466,2,0),"")</f>
        <v>Vehículos (Arrendamiento)</v>
      </c>
      <c r="AO3930" s="87">
        <v>5360</v>
      </c>
      <c r="AP3930" s="88">
        <v>0</v>
      </c>
      <c r="AQ3930" s="88">
        <v>0</v>
      </c>
      <c r="AR3930" s="88">
        <v>500</v>
      </c>
      <c r="AS3930" s="88">
        <v>500</v>
      </c>
      <c r="AT3930" s="88">
        <v>500</v>
      </c>
      <c r="AU3930" s="88">
        <v>500</v>
      </c>
      <c r="AV3930" s="88">
        <v>500</v>
      </c>
      <c r="AW3930" s="88">
        <v>500</v>
      </c>
      <c r="AX3930" s="88">
        <v>500</v>
      </c>
      <c r="AY3930" s="88">
        <v>500</v>
      </c>
      <c r="AZ3930" s="88">
        <v>500</v>
      </c>
      <c r="BA3930" s="88">
        <v>860</v>
      </c>
      <c r="BB3930" s="89">
        <f t="shared" si="243"/>
        <v>5360</v>
      </c>
      <c r="BC3930" s="90" t="str">
        <f t="shared" si="242"/>
        <v>OK</v>
      </c>
      <c r="BD3930" s="91" t="str">
        <f t="shared" si="244"/>
        <v xml:space="preserve">                  </v>
      </c>
      <c r="BE3930" s="92">
        <f t="shared" si="245"/>
        <v>12</v>
      </c>
    </row>
    <row r="3931" spans="1:57" s="74" customFormat="1" ht="50.1" customHeight="1" x14ac:dyDescent="0.2">
      <c r="A3931" s="78" t="s">
        <v>55</v>
      </c>
      <c r="B3931" s="78" t="s">
        <v>65</v>
      </c>
      <c r="C3931" s="78" t="s">
        <v>33</v>
      </c>
      <c r="D3931" s="78" t="s">
        <v>605</v>
      </c>
      <c r="E3931" s="79" t="str">
        <f>+IF(C3931&lt;&gt;"",VLOOKUP(MID(C3931,18,5),NIVELES!$A$133:$B$213,2,0),"")</f>
        <v>EL_ORO</v>
      </c>
      <c r="F3931" s="80" t="s">
        <v>173</v>
      </c>
      <c r="G3931" s="81" t="str">
        <f>+IF(F3931&lt;&gt;"",VLOOKUP(F3931,NIVELES!$A$246:$C$464,3,0),"")</f>
        <v xml:space="preserve"> </v>
      </c>
      <c r="H3931" s="82" t="s">
        <v>1024</v>
      </c>
      <c r="I3931" s="78" t="s">
        <v>2201</v>
      </c>
      <c r="J3931" s="78" t="s">
        <v>2184</v>
      </c>
      <c r="K3931" s="78" t="s">
        <v>2185</v>
      </c>
      <c r="L3931" s="78" t="s">
        <v>3580</v>
      </c>
      <c r="M3931" s="78">
        <v>35</v>
      </c>
      <c r="N3931" s="78" t="s">
        <v>3581</v>
      </c>
      <c r="O3931" s="78" t="s">
        <v>3597</v>
      </c>
      <c r="P3931" s="82">
        <v>11</v>
      </c>
      <c r="Q3931" s="78" t="s">
        <v>1989</v>
      </c>
      <c r="R3931" s="82"/>
      <c r="S3931" s="82">
        <v>1</v>
      </c>
      <c r="T3931" s="82">
        <v>1</v>
      </c>
      <c r="U3931" s="82">
        <v>1</v>
      </c>
      <c r="V3931" s="82">
        <v>1</v>
      </c>
      <c r="W3931" s="82">
        <v>1</v>
      </c>
      <c r="X3931" s="82">
        <v>1</v>
      </c>
      <c r="Y3931" s="82">
        <v>1</v>
      </c>
      <c r="Z3931" s="82">
        <v>1</v>
      </c>
      <c r="AA3931" s="82">
        <v>1</v>
      </c>
      <c r="AB3931" s="82">
        <v>1</v>
      </c>
      <c r="AC3931" s="82">
        <v>1</v>
      </c>
      <c r="AD3931" s="85" t="str">
        <f>IF(A3931&lt;&gt;"",IF(D3931="DIRECCIÓN_DE_TRANSFERENCIAS","280 0031",VLOOKUP(C3931,NIVELES!$A$14:$B$105,2,0)),"")</f>
        <v>280 7210</v>
      </c>
      <c r="AE3931" s="86" t="s">
        <v>322</v>
      </c>
      <c r="AF3931" s="86" t="s">
        <v>545</v>
      </c>
      <c r="AG3931" s="79" t="str">
        <f>+IF(AF3931&lt;&gt;"",VLOOKUP(AF3931,NIVELES!$A$666:$B$673,2,0),"")</f>
        <v>SERVICIOS_DE_ATENCIÓN_GERONTOLÓGICA</v>
      </c>
      <c r="AH3931" s="78" t="s">
        <v>322</v>
      </c>
      <c r="AI3931" s="79" t="str">
        <f>IF(AH3931&lt;&gt;"",VLOOKUP(CONCATENATE(AG3931,AH3931),NIVELES!$B$676:$C$745,2,0),"")</f>
        <v>Administracion De La Atencion Gerontologica</v>
      </c>
      <c r="AJ3931" s="78" t="s">
        <v>517</v>
      </c>
      <c r="AK3931" s="79" t="str">
        <f>+IF(AJ3931&lt;&gt;"",VLOOKUP(AJ3931,NIVELES!$A$816:$B$892,2,0),"")</f>
        <v>NO APLICA</v>
      </c>
      <c r="AL3931" s="78" t="s">
        <v>554</v>
      </c>
      <c r="AM3931" s="78">
        <v>530505</v>
      </c>
      <c r="AN3931" s="79" t="str">
        <f>IF(AM3931&lt;&gt;"",+VLOOKUP(AM3931,NIVELES!$A$1652:$B$2466,2,0),"")</f>
        <v>Vehículos (Arrendamiento)</v>
      </c>
      <c r="AO3931" s="87">
        <v>5500</v>
      </c>
      <c r="AP3931" s="88">
        <v>0</v>
      </c>
      <c r="AQ3931" s="88">
        <v>0</v>
      </c>
      <c r="AR3931" s="88">
        <v>458.33</v>
      </c>
      <c r="AS3931" s="88">
        <v>458.33</v>
      </c>
      <c r="AT3931" s="88">
        <v>458.33</v>
      </c>
      <c r="AU3931" s="88">
        <v>458.33</v>
      </c>
      <c r="AV3931" s="88">
        <v>458.33</v>
      </c>
      <c r="AW3931" s="88">
        <v>458.33</v>
      </c>
      <c r="AX3931" s="88">
        <v>458.33</v>
      </c>
      <c r="AY3931" s="88">
        <v>458.33</v>
      </c>
      <c r="AZ3931" s="88">
        <v>458.33</v>
      </c>
      <c r="BA3931" s="88">
        <v>1375.03</v>
      </c>
      <c r="BB3931" s="89">
        <f t="shared" si="243"/>
        <v>5500</v>
      </c>
      <c r="BC3931" s="90" t="str">
        <f t="shared" si="242"/>
        <v>OK</v>
      </c>
      <c r="BD3931" s="91" t="str">
        <f t="shared" si="244"/>
        <v xml:space="preserve">                  </v>
      </c>
      <c r="BE3931" s="92">
        <f t="shared" si="245"/>
        <v>11</v>
      </c>
    </row>
    <row r="3932" spans="1:57" s="74" customFormat="1" ht="50.1" customHeight="1" x14ac:dyDescent="0.2">
      <c r="A3932" s="78" t="s">
        <v>55</v>
      </c>
      <c r="B3932" s="78" t="s">
        <v>65</v>
      </c>
      <c r="C3932" s="78" t="s">
        <v>33</v>
      </c>
      <c r="D3932" s="78" t="s">
        <v>605</v>
      </c>
      <c r="E3932" s="79" t="str">
        <f>+IF(C3932&lt;&gt;"",VLOOKUP(MID(C3932,18,5),NIVELES!$A$133:$B$213,2,0),"")</f>
        <v>EL_ORO</v>
      </c>
      <c r="F3932" s="80" t="s">
        <v>130</v>
      </c>
      <c r="G3932" s="81" t="str">
        <f>+IF(F3932&lt;&gt;"",VLOOKUP(F3932,NIVELES!$A$246:$C$464,3,0),"")</f>
        <v>SUR</v>
      </c>
      <c r="H3932" s="82" t="s">
        <v>1024</v>
      </c>
      <c r="I3932" s="78" t="s">
        <v>2201</v>
      </c>
      <c r="J3932" s="78" t="s">
        <v>2184</v>
      </c>
      <c r="K3932" s="78" t="s">
        <v>2185</v>
      </c>
      <c r="L3932" s="78" t="s">
        <v>3586</v>
      </c>
      <c r="M3932" s="78">
        <v>175</v>
      </c>
      <c r="N3932" s="78" t="s">
        <v>3581</v>
      </c>
      <c r="O3932" s="78" t="s">
        <v>3598</v>
      </c>
      <c r="P3932" s="82">
        <v>12</v>
      </c>
      <c r="Q3932" s="78" t="s">
        <v>1989</v>
      </c>
      <c r="R3932" s="82"/>
      <c r="S3932" s="82">
        <v>1</v>
      </c>
      <c r="T3932" s="82">
        <v>1</v>
      </c>
      <c r="U3932" s="82">
        <v>1</v>
      </c>
      <c r="V3932" s="82">
        <v>1</v>
      </c>
      <c r="W3932" s="82">
        <v>1</v>
      </c>
      <c r="X3932" s="82">
        <v>1</v>
      </c>
      <c r="Y3932" s="82">
        <v>1</v>
      </c>
      <c r="Z3932" s="82">
        <v>1</v>
      </c>
      <c r="AA3932" s="82">
        <v>1</v>
      </c>
      <c r="AB3932" s="82">
        <v>1</v>
      </c>
      <c r="AC3932" s="82">
        <v>2</v>
      </c>
      <c r="AD3932" s="85" t="str">
        <f>IF(A3932&lt;&gt;"",IF(D3932="DIRECCIÓN_DE_TRANSFERENCIAS","280 0031",VLOOKUP(C3932,NIVELES!$A$14:$B$105,2,0)),"")</f>
        <v>280 7210</v>
      </c>
      <c r="AE3932" s="86" t="s">
        <v>322</v>
      </c>
      <c r="AF3932" s="86" t="s">
        <v>545</v>
      </c>
      <c r="AG3932" s="79" t="str">
        <f>+IF(AF3932&lt;&gt;"",VLOOKUP(AF3932,NIVELES!$A$666:$B$673,2,0),"")</f>
        <v>SERVICIOS_DE_ATENCIÓN_GERONTOLÓGICA</v>
      </c>
      <c r="AH3932" s="78" t="s">
        <v>322</v>
      </c>
      <c r="AI3932" s="79" t="str">
        <f>IF(AH3932&lt;&gt;"",VLOOKUP(CONCATENATE(AG3932,AH3932),NIVELES!$B$676:$C$745,2,0),"")</f>
        <v>Administracion De La Atencion Gerontologica</v>
      </c>
      <c r="AJ3932" s="78" t="s">
        <v>517</v>
      </c>
      <c r="AK3932" s="79" t="str">
        <f>+IF(AJ3932&lt;&gt;"",VLOOKUP(AJ3932,NIVELES!$A$816:$B$892,2,0),"")</f>
        <v>NO APLICA</v>
      </c>
      <c r="AL3932" s="78" t="s">
        <v>554</v>
      </c>
      <c r="AM3932" s="78">
        <v>530801</v>
      </c>
      <c r="AN3932" s="79" t="str">
        <f>IF(AM3932&lt;&gt;"",+VLOOKUP(AM3932,NIVELES!$A$1652:$B$2466,2,0),"")</f>
        <v>Alimentos y Bebidas</v>
      </c>
      <c r="AO3932" s="87">
        <v>60290</v>
      </c>
      <c r="AP3932" s="88">
        <v>0</v>
      </c>
      <c r="AQ3932" s="88">
        <v>4579.88</v>
      </c>
      <c r="AR3932" s="88">
        <v>5024.17</v>
      </c>
      <c r="AS3932" s="88">
        <v>5024.17</v>
      </c>
      <c r="AT3932" s="88">
        <v>5024.17</v>
      </c>
      <c r="AU3932" s="88">
        <v>5024.17</v>
      </c>
      <c r="AV3932" s="88">
        <v>5024.17</v>
      </c>
      <c r="AW3932" s="88">
        <v>5024.17</v>
      </c>
      <c r="AX3932" s="88">
        <v>5024.17</v>
      </c>
      <c r="AY3932" s="88">
        <v>5024.17</v>
      </c>
      <c r="AZ3932" s="88">
        <v>5024.17</v>
      </c>
      <c r="BA3932" s="88">
        <v>10492.59</v>
      </c>
      <c r="BB3932" s="89">
        <f t="shared" si="243"/>
        <v>60289.999999999985</v>
      </c>
      <c r="BC3932" s="90" t="str">
        <f t="shared" si="242"/>
        <v>OK</v>
      </c>
      <c r="BD3932" s="91" t="str">
        <f t="shared" si="244"/>
        <v xml:space="preserve">                  </v>
      </c>
      <c r="BE3932" s="92">
        <f t="shared" si="245"/>
        <v>12</v>
      </c>
    </row>
    <row r="3933" spans="1:57" s="74" customFormat="1" ht="50.1" customHeight="1" x14ac:dyDescent="0.2">
      <c r="A3933" s="78" t="s">
        <v>55</v>
      </c>
      <c r="B3933" s="78" t="s">
        <v>65</v>
      </c>
      <c r="C3933" s="78" t="s">
        <v>33</v>
      </c>
      <c r="D3933" s="78" t="s">
        <v>605</v>
      </c>
      <c r="E3933" s="79" t="str">
        <f>+IF(C3933&lt;&gt;"",VLOOKUP(MID(C3933,18,5),NIVELES!$A$133:$B$213,2,0),"")</f>
        <v>EL_ORO</v>
      </c>
      <c r="F3933" s="80" t="s">
        <v>173</v>
      </c>
      <c r="G3933" s="81" t="str">
        <f>+IF(F3933&lt;&gt;"",VLOOKUP(F3933,NIVELES!$A$246:$C$464,3,0),"")</f>
        <v xml:space="preserve"> </v>
      </c>
      <c r="H3933" s="82" t="s">
        <v>1024</v>
      </c>
      <c r="I3933" s="78" t="s">
        <v>2201</v>
      </c>
      <c r="J3933" s="78" t="s">
        <v>2184</v>
      </c>
      <c r="K3933" s="78" t="s">
        <v>2185</v>
      </c>
      <c r="L3933" s="78" t="s">
        <v>3599</v>
      </c>
      <c r="M3933" s="78">
        <v>110</v>
      </c>
      <c r="N3933" s="78" t="s">
        <v>3581</v>
      </c>
      <c r="O3933" s="78" t="s">
        <v>3600</v>
      </c>
      <c r="P3933" s="82">
        <v>12</v>
      </c>
      <c r="Q3933" s="78" t="s">
        <v>1989</v>
      </c>
      <c r="R3933" s="82"/>
      <c r="S3933" s="82">
        <v>1</v>
      </c>
      <c r="T3933" s="82">
        <v>1</v>
      </c>
      <c r="U3933" s="82">
        <v>1</v>
      </c>
      <c r="V3933" s="82">
        <v>1</v>
      </c>
      <c r="W3933" s="82">
        <v>1</v>
      </c>
      <c r="X3933" s="82">
        <v>1</v>
      </c>
      <c r="Y3933" s="82">
        <v>1</v>
      </c>
      <c r="Z3933" s="82">
        <v>1</v>
      </c>
      <c r="AA3933" s="82">
        <v>1</v>
      </c>
      <c r="AB3933" s="82">
        <v>1</v>
      </c>
      <c r="AC3933" s="82">
        <v>2</v>
      </c>
      <c r="AD3933" s="85" t="str">
        <f>IF(A3933&lt;&gt;"",IF(D3933="DIRECCIÓN_DE_TRANSFERENCIAS","280 0031",VLOOKUP(C3933,NIVELES!$A$14:$B$105,2,0)),"")</f>
        <v>280 7210</v>
      </c>
      <c r="AE3933" s="86" t="s">
        <v>322</v>
      </c>
      <c r="AF3933" s="86" t="s">
        <v>545</v>
      </c>
      <c r="AG3933" s="79" t="str">
        <f>+IF(AF3933&lt;&gt;"",VLOOKUP(AF3933,NIVELES!$A$666:$B$673,2,0),"")</f>
        <v>SERVICIOS_DE_ATENCIÓN_GERONTOLÓGICA</v>
      </c>
      <c r="AH3933" s="78" t="s">
        <v>322</v>
      </c>
      <c r="AI3933" s="79" t="str">
        <f>IF(AH3933&lt;&gt;"",VLOOKUP(CONCATENATE(AG3933,AH3933),NIVELES!$B$676:$C$745,2,0),"")</f>
        <v>Administracion De La Atencion Gerontologica</v>
      </c>
      <c r="AJ3933" s="78" t="s">
        <v>517</v>
      </c>
      <c r="AK3933" s="79" t="str">
        <f>+IF(AJ3933&lt;&gt;"",VLOOKUP(AJ3933,NIVELES!$A$816:$B$892,2,0),"")</f>
        <v>NO APLICA</v>
      </c>
      <c r="AL3933" s="78" t="s">
        <v>554</v>
      </c>
      <c r="AM3933" s="78">
        <v>530801</v>
      </c>
      <c r="AN3933" s="79" t="str">
        <f>IF(AM3933&lt;&gt;"",+VLOOKUP(AM3933,NIVELES!$A$1652:$B$2466,2,0),"")</f>
        <v>Alimentos y Bebidas</v>
      </c>
      <c r="AO3933" s="87">
        <v>49550</v>
      </c>
      <c r="AP3933" s="88">
        <v>0</v>
      </c>
      <c r="AQ3933" s="88">
        <v>4557.01</v>
      </c>
      <c r="AR3933" s="88">
        <v>4129.17</v>
      </c>
      <c r="AS3933" s="88">
        <v>4129.17</v>
      </c>
      <c r="AT3933" s="88">
        <v>4129.17</v>
      </c>
      <c r="AU3933" s="88">
        <v>4129.17</v>
      </c>
      <c r="AV3933" s="88">
        <v>4129.17</v>
      </c>
      <c r="AW3933" s="88">
        <v>4129.17</v>
      </c>
      <c r="AX3933" s="88">
        <v>4129.17</v>
      </c>
      <c r="AY3933" s="88">
        <v>4129.17</v>
      </c>
      <c r="AZ3933" s="88">
        <v>4129.17</v>
      </c>
      <c r="BA3933" s="88">
        <v>7830.46</v>
      </c>
      <c r="BB3933" s="89">
        <f t="shared" si="243"/>
        <v>49549.999999999993</v>
      </c>
      <c r="BC3933" s="90" t="str">
        <f t="shared" si="242"/>
        <v>OK</v>
      </c>
      <c r="BD3933" s="91" t="str">
        <f t="shared" si="244"/>
        <v xml:space="preserve">                  </v>
      </c>
      <c r="BE3933" s="92">
        <f t="shared" si="245"/>
        <v>12</v>
      </c>
    </row>
    <row r="3934" spans="1:57" s="74" customFormat="1" ht="50.1" customHeight="1" x14ac:dyDescent="0.2">
      <c r="A3934" s="78" t="s">
        <v>55</v>
      </c>
      <c r="B3934" s="78" t="s">
        <v>65</v>
      </c>
      <c r="C3934" s="78" t="s">
        <v>33</v>
      </c>
      <c r="D3934" s="78" t="s">
        <v>605</v>
      </c>
      <c r="E3934" s="79" t="str">
        <f>+IF(C3934&lt;&gt;"",VLOOKUP(MID(C3934,18,5),NIVELES!$A$133:$B$213,2,0),"")</f>
        <v>EL_ORO</v>
      </c>
      <c r="F3934" s="80" t="s">
        <v>130</v>
      </c>
      <c r="G3934" s="81" t="str">
        <f>+IF(F3934&lt;&gt;"",VLOOKUP(F3934,NIVELES!$A$246:$C$464,3,0),"")</f>
        <v>SUR</v>
      </c>
      <c r="H3934" s="82" t="s">
        <v>1024</v>
      </c>
      <c r="I3934" s="78" t="s">
        <v>2201</v>
      </c>
      <c r="J3934" s="78" t="s">
        <v>2184</v>
      </c>
      <c r="K3934" s="78" t="s">
        <v>2185</v>
      </c>
      <c r="L3934" s="78" t="s">
        <v>3586</v>
      </c>
      <c r="M3934" s="78">
        <v>175</v>
      </c>
      <c r="N3934" s="78" t="s">
        <v>3581</v>
      </c>
      <c r="O3934" s="78" t="s">
        <v>3601</v>
      </c>
      <c r="P3934" s="82">
        <v>1</v>
      </c>
      <c r="Q3934" s="78" t="s">
        <v>1989</v>
      </c>
      <c r="R3934" s="82"/>
      <c r="S3934" s="82"/>
      <c r="T3934" s="82"/>
      <c r="U3934" s="82">
        <v>0</v>
      </c>
      <c r="V3934" s="82"/>
      <c r="W3934" s="82"/>
      <c r="X3934" s="82"/>
      <c r="Y3934" s="82"/>
      <c r="Z3934" s="82"/>
      <c r="AA3934" s="82"/>
      <c r="AB3934" s="82"/>
      <c r="AC3934" s="82"/>
      <c r="AD3934" s="85" t="str">
        <f>IF(A3934&lt;&gt;"",IF(D3934="DIRECCIÓN_DE_TRANSFERENCIAS","280 0031",VLOOKUP(C3934,NIVELES!$A$14:$B$105,2,0)),"")</f>
        <v>280 7210</v>
      </c>
      <c r="AE3934" s="86" t="s">
        <v>322</v>
      </c>
      <c r="AF3934" s="86" t="s">
        <v>545</v>
      </c>
      <c r="AG3934" s="79" t="str">
        <f>+IF(AF3934&lt;&gt;"",VLOOKUP(AF3934,NIVELES!$A$666:$B$673,2,0),"")</f>
        <v>SERVICIOS_DE_ATENCIÓN_GERONTOLÓGICA</v>
      </c>
      <c r="AH3934" s="78" t="s">
        <v>322</v>
      </c>
      <c r="AI3934" s="79" t="str">
        <f>IF(AH3934&lt;&gt;"",VLOOKUP(CONCATENATE(AG3934,AH3934),NIVELES!$B$676:$C$745,2,0),"")</f>
        <v>Administracion De La Atencion Gerontologica</v>
      </c>
      <c r="AJ3934" s="78" t="s">
        <v>517</v>
      </c>
      <c r="AK3934" s="79" t="str">
        <f>+IF(AJ3934&lt;&gt;"",VLOOKUP(AJ3934,NIVELES!$A$816:$B$892,2,0),"")</f>
        <v>NO APLICA</v>
      </c>
      <c r="AL3934" s="78" t="s">
        <v>554</v>
      </c>
      <c r="AM3934" s="78">
        <v>530802</v>
      </c>
      <c r="AN3934" s="79" t="str">
        <f>IF(AM3934&lt;&gt;"",+VLOOKUP(AM3934,NIVELES!$A$1652:$B$2466,2,0),"")</f>
        <v>Vestuario, Lencería, Prendas de Protección; y, Accesorios para Uniformes Militares y Policiales; y, Carpas</v>
      </c>
      <c r="AO3934" s="87">
        <v>0</v>
      </c>
      <c r="AP3934" s="88">
        <v>0</v>
      </c>
      <c r="AQ3934" s="88">
        <v>0</v>
      </c>
      <c r="AR3934" s="88">
        <v>0</v>
      </c>
      <c r="AS3934" s="88">
        <v>0</v>
      </c>
      <c r="AT3934" s="88">
        <v>0</v>
      </c>
      <c r="AU3934" s="88">
        <v>0</v>
      </c>
      <c r="AV3934" s="88">
        <v>0</v>
      </c>
      <c r="AW3934" s="88">
        <v>0</v>
      </c>
      <c r="AX3934" s="88">
        <v>0</v>
      </c>
      <c r="AY3934" s="88">
        <v>0</v>
      </c>
      <c r="AZ3934" s="88">
        <v>0</v>
      </c>
      <c r="BA3934" s="88">
        <v>0</v>
      </c>
      <c r="BB3934" s="89">
        <f t="shared" si="243"/>
        <v>0</v>
      </c>
      <c r="BC3934" s="90" t="str">
        <f t="shared" si="242"/>
        <v>OK</v>
      </c>
      <c r="BD3934" s="91" t="str">
        <f t="shared" si="244"/>
        <v xml:space="preserve">                  </v>
      </c>
      <c r="BE3934" s="92">
        <f t="shared" si="245"/>
        <v>0</v>
      </c>
    </row>
    <row r="3935" spans="1:57" s="74" customFormat="1" ht="50.1" customHeight="1" x14ac:dyDescent="0.2">
      <c r="A3935" s="78" t="s">
        <v>55</v>
      </c>
      <c r="B3935" s="78" t="s">
        <v>65</v>
      </c>
      <c r="C3935" s="78" t="s">
        <v>33</v>
      </c>
      <c r="D3935" s="78" t="s">
        <v>605</v>
      </c>
      <c r="E3935" s="79" t="str">
        <f>+IF(C3935&lt;&gt;"",VLOOKUP(MID(C3935,18,5),NIVELES!$A$133:$B$213,2,0),"")</f>
        <v>EL_ORO</v>
      </c>
      <c r="F3935" s="80" t="s">
        <v>173</v>
      </c>
      <c r="G3935" s="81" t="str">
        <f>+IF(F3935&lt;&gt;"",VLOOKUP(F3935,NIVELES!$A$246:$C$464,3,0),"")</f>
        <v xml:space="preserve"> </v>
      </c>
      <c r="H3935" s="82" t="s">
        <v>1024</v>
      </c>
      <c r="I3935" s="78" t="s">
        <v>2201</v>
      </c>
      <c r="J3935" s="78" t="s">
        <v>2184</v>
      </c>
      <c r="K3935" s="78" t="s">
        <v>2185</v>
      </c>
      <c r="L3935" s="78" t="s">
        <v>3599</v>
      </c>
      <c r="M3935" s="78">
        <v>110</v>
      </c>
      <c r="N3935" s="78" t="s">
        <v>3581</v>
      </c>
      <c r="O3935" s="78" t="s">
        <v>3602</v>
      </c>
      <c r="P3935" s="82">
        <v>2</v>
      </c>
      <c r="Q3935" s="78" t="s">
        <v>1989</v>
      </c>
      <c r="R3935" s="82"/>
      <c r="S3935" s="82"/>
      <c r="T3935" s="82"/>
      <c r="U3935" s="82">
        <v>2</v>
      </c>
      <c r="V3935" s="82"/>
      <c r="W3935" s="82"/>
      <c r="X3935" s="82"/>
      <c r="Y3935" s="82"/>
      <c r="Z3935" s="82"/>
      <c r="AA3935" s="82"/>
      <c r="AB3935" s="82"/>
      <c r="AC3935" s="82"/>
      <c r="AD3935" s="85" t="str">
        <f>IF(A3935&lt;&gt;"",IF(D3935="DIRECCIÓN_DE_TRANSFERENCIAS","280 0031",VLOOKUP(C3935,NIVELES!$A$14:$B$105,2,0)),"")</f>
        <v>280 7210</v>
      </c>
      <c r="AE3935" s="86" t="s">
        <v>322</v>
      </c>
      <c r="AF3935" s="86" t="s">
        <v>545</v>
      </c>
      <c r="AG3935" s="79" t="str">
        <f>+IF(AF3935&lt;&gt;"",VLOOKUP(AF3935,NIVELES!$A$666:$B$673,2,0),"")</f>
        <v>SERVICIOS_DE_ATENCIÓN_GERONTOLÓGICA</v>
      </c>
      <c r="AH3935" s="78" t="s">
        <v>322</v>
      </c>
      <c r="AI3935" s="79" t="str">
        <f>IF(AH3935&lt;&gt;"",VLOOKUP(CONCATENATE(AG3935,AH3935),NIVELES!$B$676:$C$745,2,0),"")</f>
        <v>Administracion De La Atencion Gerontologica</v>
      </c>
      <c r="AJ3935" s="78" t="s">
        <v>517</v>
      </c>
      <c r="AK3935" s="79" t="str">
        <f>+IF(AJ3935&lt;&gt;"",VLOOKUP(AJ3935,NIVELES!$A$816:$B$892,2,0),"")</f>
        <v>NO APLICA</v>
      </c>
      <c r="AL3935" s="78" t="s">
        <v>554</v>
      </c>
      <c r="AM3935" s="78">
        <v>530802</v>
      </c>
      <c r="AN3935" s="79" t="str">
        <f>IF(AM3935&lt;&gt;"",+VLOOKUP(AM3935,NIVELES!$A$1652:$B$2466,2,0),"")</f>
        <v>Vestuario, Lencería, Prendas de Protección; y, Accesorios para Uniformes Militares y Policiales; y, Carpas</v>
      </c>
      <c r="AO3935" s="87">
        <v>0</v>
      </c>
      <c r="AP3935" s="88">
        <v>0</v>
      </c>
      <c r="AQ3935" s="88">
        <v>0</v>
      </c>
      <c r="AR3935" s="88">
        <v>0</v>
      </c>
      <c r="AS3935" s="88">
        <v>0</v>
      </c>
      <c r="AT3935" s="88">
        <v>0</v>
      </c>
      <c r="AU3935" s="88">
        <v>0</v>
      </c>
      <c r="AV3935" s="88">
        <v>0</v>
      </c>
      <c r="AW3935" s="88">
        <v>0</v>
      </c>
      <c r="AX3935" s="88">
        <v>0</v>
      </c>
      <c r="AY3935" s="88">
        <v>0</v>
      </c>
      <c r="AZ3935" s="88">
        <v>0</v>
      </c>
      <c r="BA3935" s="88">
        <v>0</v>
      </c>
      <c r="BB3935" s="89">
        <f t="shared" si="243"/>
        <v>0</v>
      </c>
      <c r="BC3935" s="90" t="str">
        <f t="shared" si="242"/>
        <v>OK</v>
      </c>
      <c r="BD3935" s="91" t="str">
        <f t="shared" si="244"/>
        <v xml:space="preserve">                  </v>
      </c>
      <c r="BE3935" s="92">
        <f t="shared" si="245"/>
        <v>2</v>
      </c>
    </row>
    <row r="3936" spans="1:57" s="74" customFormat="1" ht="50.1" customHeight="1" x14ac:dyDescent="0.2">
      <c r="A3936" s="78" t="s">
        <v>55</v>
      </c>
      <c r="B3936" s="78" t="s">
        <v>65</v>
      </c>
      <c r="C3936" s="78" t="s">
        <v>33</v>
      </c>
      <c r="D3936" s="78" t="s">
        <v>605</v>
      </c>
      <c r="E3936" s="79" t="str">
        <f>+IF(C3936&lt;&gt;"",VLOOKUP(MID(C3936,18,5),NIVELES!$A$133:$B$213,2,0),"")</f>
        <v>EL_ORO</v>
      </c>
      <c r="F3936" s="80" t="s">
        <v>130</v>
      </c>
      <c r="G3936" s="81" t="str">
        <f>+IF(F3936&lt;&gt;"",VLOOKUP(F3936,NIVELES!$A$246:$C$464,3,0),"")</f>
        <v>SUR</v>
      </c>
      <c r="H3936" s="82" t="s">
        <v>1024</v>
      </c>
      <c r="I3936" s="78" t="s">
        <v>2201</v>
      </c>
      <c r="J3936" s="78" t="s">
        <v>2184</v>
      </c>
      <c r="K3936" s="78" t="s">
        <v>2185</v>
      </c>
      <c r="L3936" s="78" t="s">
        <v>3580</v>
      </c>
      <c r="M3936" s="78">
        <v>30</v>
      </c>
      <c r="N3936" s="78" t="s">
        <v>3581</v>
      </c>
      <c r="O3936" s="78" t="s">
        <v>3603</v>
      </c>
      <c r="P3936" s="82">
        <v>2</v>
      </c>
      <c r="Q3936" s="78" t="s">
        <v>1989</v>
      </c>
      <c r="R3936" s="82"/>
      <c r="S3936" s="82"/>
      <c r="T3936" s="82"/>
      <c r="U3936" s="82">
        <v>2</v>
      </c>
      <c r="V3936" s="82"/>
      <c r="W3936" s="82"/>
      <c r="X3936" s="82"/>
      <c r="Y3936" s="82"/>
      <c r="Z3936" s="82"/>
      <c r="AA3936" s="82"/>
      <c r="AB3936" s="82"/>
      <c r="AC3936" s="82"/>
      <c r="AD3936" s="85" t="str">
        <f>IF(A3936&lt;&gt;"",IF(D3936="DIRECCIÓN_DE_TRANSFERENCIAS","280 0031",VLOOKUP(C3936,NIVELES!$A$14:$B$105,2,0)),"")</f>
        <v>280 7210</v>
      </c>
      <c r="AE3936" s="86" t="s">
        <v>322</v>
      </c>
      <c r="AF3936" s="86" t="s">
        <v>545</v>
      </c>
      <c r="AG3936" s="79" t="str">
        <f>+IF(AF3936&lt;&gt;"",VLOOKUP(AF3936,NIVELES!$A$666:$B$673,2,0),"")</f>
        <v>SERVICIOS_DE_ATENCIÓN_GERONTOLÓGICA</v>
      </c>
      <c r="AH3936" s="78" t="s">
        <v>322</v>
      </c>
      <c r="AI3936" s="79" t="str">
        <f>IF(AH3936&lt;&gt;"",VLOOKUP(CONCATENATE(AG3936,AH3936),NIVELES!$B$676:$C$745,2,0),"")</f>
        <v>Administracion De La Atencion Gerontologica</v>
      </c>
      <c r="AJ3936" s="78" t="s">
        <v>517</v>
      </c>
      <c r="AK3936" s="79" t="str">
        <f>+IF(AJ3936&lt;&gt;"",VLOOKUP(AJ3936,NIVELES!$A$816:$B$892,2,0),"")</f>
        <v>NO APLICA</v>
      </c>
      <c r="AL3936" s="78" t="s">
        <v>554</v>
      </c>
      <c r="AM3936" s="78">
        <v>530804</v>
      </c>
      <c r="AN3936" s="79" t="str">
        <f>IF(AM3936&lt;&gt;"",+VLOOKUP(AM3936,NIVELES!$A$1652:$B$2466,2,0),"")</f>
        <v>Materiales de Oficina</v>
      </c>
      <c r="AO3936" s="87">
        <v>850</v>
      </c>
      <c r="AP3936" s="88">
        <v>0</v>
      </c>
      <c r="AQ3936" s="88">
        <v>0</v>
      </c>
      <c r="AR3936" s="88">
        <v>0</v>
      </c>
      <c r="AS3936" s="88">
        <v>850</v>
      </c>
      <c r="AT3936" s="88">
        <v>0</v>
      </c>
      <c r="AU3936" s="88">
        <v>0</v>
      </c>
      <c r="AV3936" s="88">
        <v>0</v>
      </c>
      <c r="AW3936" s="88">
        <v>0</v>
      </c>
      <c r="AX3936" s="88">
        <v>0</v>
      </c>
      <c r="AY3936" s="88">
        <v>0</v>
      </c>
      <c r="AZ3936" s="88">
        <v>0</v>
      </c>
      <c r="BA3936" s="88">
        <v>0</v>
      </c>
      <c r="BB3936" s="89">
        <f t="shared" si="243"/>
        <v>850</v>
      </c>
      <c r="BC3936" s="90" t="str">
        <f t="shared" si="242"/>
        <v>OK</v>
      </c>
      <c r="BD3936" s="91" t="str">
        <f t="shared" si="244"/>
        <v xml:space="preserve">                  </v>
      </c>
      <c r="BE3936" s="92">
        <f t="shared" si="245"/>
        <v>2</v>
      </c>
    </row>
    <row r="3937" spans="1:57" s="74" customFormat="1" ht="50.1" customHeight="1" x14ac:dyDescent="0.2">
      <c r="A3937" s="78" t="s">
        <v>55</v>
      </c>
      <c r="B3937" s="78" t="s">
        <v>65</v>
      </c>
      <c r="C3937" s="78" t="s">
        <v>33</v>
      </c>
      <c r="D3937" s="78" t="s">
        <v>605</v>
      </c>
      <c r="E3937" s="79" t="str">
        <f>+IF(C3937&lt;&gt;"",VLOOKUP(MID(C3937,18,5),NIVELES!$A$133:$B$213,2,0),"")</f>
        <v>EL_ORO</v>
      </c>
      <c r="F3937" s="80" t="s">
        <v>173</v>
      </c>
      <c r="G3937" s="81" t="str">
        <f>+IF(F3937&lt;&gt;"",VLOOKUP(F3937,NIVELES!$A$246:$C$464,3,0),"")</f>
        <v xml:space="preserve"> </v>
      </c>
      <c r="H3937" s="82" t="s">
        <v>1024</v>
      </c>
      <c r="I3937" s="78" t="s">
        <v>2201</v>
      </c>
      <c r="J3937" s="78" t="s">
        <v>2184</v>
      </c>
      <c r="K3937" s="78" t="s">
        <v>2185</v>
      </c>
      <c r="L3937" s="78" t="s">
        <v>3580</v>
      </c>
      <c r="M3937" s="78">
        <v>35</v>
      </c>
      <c r="N3937" s="78" t="s">
        <v>3581</v>
      </c>
      <c r="O3937" s="78" t="s">
        <v>3604</v>
      </c>
      <c r="P3937" s="82">
        <v>4</v>
      </c>
      <c r="Q3937" s="78" t="s">
        <v>1989</v>
      </c>
      <c r="R3937" s="82"/>
      <c r="S3937" s="82"/>
      <c r="T3937" s="82"/>
      <c r="U3937" s="82">
        <v>4</v>
      </c>
      <c r="V3937" s="82"/>
      <c r="W3937" s="82"/>
      <c r="X3937" s="82"/>
      <c r="Y3937" s="82"/>
      <c r="Z3937" s="82"/>
      <c r="AA3937" s="82"/>
      <c r="AB3937" s="82"/>
      <c r="AC3937" s="82"/>
      <c r="AD3937" s="85" t="str">
        <f>IF(A3937&lt;&gt;"",IF(D3937="DIRECCIÓN_DE_TRANSFERENCIAS","280 0031",VLOOKUP(C3937,NIVELES!$A$14:$B$105,2,0)),"")</f>
        <v>280 7210</v>
      </c>
      <c r="AE3937" s="86" t="s">
        <v>322</v>
      </c>
      <c r="AF3937" s="86" t="s">
        <v>545</v>
      </c>
      <c r="AG3937" s="79" t="str">
        <f>+IF(AF3937&lt;&gt;"",VLOOKUP(AF3937,NIVELES!$A$666:$B$673,2,0),"")</f>
        <v>SERVICIOS_DE_ATENCIÓN_GERONTOLÓGICA</v>
      </c>
      <c r="AH3937" s="78" t="s">
        <v>322</v>
      </c>
      <c r="AI3937" s="79" t="str">
        <f>IF(AH3937&lt;&gt;"",VLOOKUP(CONCATENATE(AG3937,AH3937),NIVELES!$B$676:$C$745,2,0),"")</f>
        <v>Administracion De La Atencion Gerontologica</v>
      </c>
      <c r="AJ3937" s="78" t="s">
        <v>517</v>
      </c>
      <c r="AK3937" s="79" t="str">
        <f>+IF(AJ3937&lt;&gt;"",VLOOKUP(AJ3937,NIVELES!$A$816:$B$892,2,0),"")</f>
        <v>NO APLICA</v>
      </c>
      <c r="AL3937" s="78" t="s">
        <v>554</v>
      </c>
      <c r="AM3937" s="78">
        <v>530804</v>
      </c>
      <c r="AN3937" s="79" t="str">
        <f>IF(AM3937&lt;&gt;"",+VLOOKUP(AM3937,NIVELES!$A$1652:$B$2466,2,0),"")</f>
        <v>Materiales de Oficina</v>
      </c>
      <c r="AO3937" s="87">
        <v>845</v>
      </c>
      <c r="AP3937" s="88">
        <v>0</v>
      </c>
      <c r="AQ3937" s="88">
        <v>0</v>
      </c>
      <c r="AR3937" s="88">
        <v>0</v>
      </c>
      <c r="AS3937" s="88">
        <v>845</v>
      </c>
      <c r="AT3937" s="88">
        <v>0</v>
      </c>
      <c r="AU3937" s="88">
        <v>0</v>
      </c>
      <c r="AV3937" s="88">
        <v>0</v>
      </c>
      <c r="AW3937" s="88">
        <v>0</v>
      </c>
      <c r="AX3937" s="88">
        <v>0</v>
      </c>
      <c r="AY3937" s="88">
        <v>0</v>
      </c>
      <c r="AZ3937" s="88">
        <v>0</v>
      </c>
      <c r="BA3937" s="88">
        <v>0</v>
      </c>
      <c r="BB3937" s="89">
        <f t="shared" si="243"/>
        <v>845</v>
      </c>
      <c r="BC3937" s="90" t="str">
        <f t="shared" si="242"/>
        <v>OK</v>
      </c>
      <c r="BD3937" s="91" t="str">
        <f t="shared" si="244"/>
        <v xml:space="preserve">                  </v>
      </c>
      <c r="BE3937" s="92">
        <f t="shared" si="245"/>
        <v>4</v>
      </c>
    </row>
    <row r="3938" spans="1:57" s="74" customFormat="1" ht="50.1" customHeight="1" x14ac:dyDescent="0.2">
      <c r="A3938" s="78" t="s">
        <v>55</v>
      </c>
      <c r="B3938" s="78" t="s">
        <v>65</v>
      </c>
      <c r="C3938" s="78" t="s">
        <v>33</v>
      </c>
      <c r="D3938" s="78" t="s">
        <v>605</v>
      </c>
      <c r="E3938" s="79" t="str">
        <f>+IF(C3938&lt;&gt;"",VLOOKUP(MID(C3938,18,5),NIVELES!$A$133:$B$213,2,0),"")</f>
        <v>EL_ORO</v>
      </c>
      <c r="F3938" s="80" t="s">
        <v>130</v>
      </c>
      <c r="G3938" s="81" t="str">
        <f>+IF(F3938&lt;&gt;"",VLOOKUP(F3938,NIVELES!$A$246:$C$464,3,0),"")</f>
        <v>SUR</v>
      </c>
      <c r="H3938" s="82" t="s">
        <v>1024</v>
      </c>
      <c r="I3938" s="78" t="s">
        <v>2201</v>
      </c>
      <c r="J3938" s="78" t="s">
        <v>2184</v>
      </c>
      <c r="K3938" s="78" t="s">
        <v>2185</v>
      </c>
      <c r="L3938" s="78" t="s">
        <v>3580</v>
      </c>
      <c r="M3938" s="78">
        <v>30</v>
      </c>
      <c r="N3938" s="78" t="s">
        <v>3581</v>
      </c>
      <c r="O3938" s="78" t="s">
        <v>3605</v>
      </c>
      <c r="P3938" s="82">
        <v>1</v>
      </c>
      <c r="Q3938" s="78" t="s">
        <v>1989</v>
      </c>
      <c r="R3938" s="82"/>
      <c r="S3938" s="82"/>
      <c r="T3938" s="82">
        <v>1</v>
      </c>
      <c r="U3938" s="82"/>
      <c r="V3938" s="82"/>
      <c r="W3938" s="82"/>
      <c r="X3938" s="82"/>
      <c r="Y3938" s="82"/>
      <c r="Z3938" s="82"/>
      <c r="AA3938" s="82"/>
      <c r="AB3938" s="82"/>
      <c r="AC3938" s="82"/>
      <c r="AD3938" s="85" t="str">
        <f>IF(A3938&lt;&gt;"",IF(D3938="DIRECCIÓN_DE_TRANSFERENCIAS","280 0031",VLOOKUP(C3938,NIVELES!$A$14:$B$105,2,0)),"")</f>
        <v>280 7210</v>
      </c>
      <c r="AE3938" s="86" t="s">
        <v>322</v>
      </c>
      <c r="AF3938" s="86" t="s">
        <v>545</v>
      </c>
      <c r="AG3938" s="79" t="str">
        <f>+IF(AF3938&lt;&gt;"",VLOOKUP(AF3938,NIVELES!$A$666:$B$673,2,0),"")</f>
        <v>SERVICIOS_DE_ATENCIÓN_GERONTOLÓGICA</v>
      </c>
      <c r="AH3938" s="78" t="s">
        <v>322</v>
      </c>
      <c r="AI3938" s="79" t="str">
        <f>IF(AH3938&lt;&gt;"",VLOOKUP(CONCATENATE(AG3938,AH3938),NIVELES!$B$676:$C$745,2,0),"")</f>
        <v>Administracion De La Atencion Gerontologica</v>
      </c>
      <c r="AJ3938" s="78" t="s">
        <v>517</v>
      </c>
      <c r="AK3938" s="79" t="str">
        <f>+IF(AJ3938&lt;&gt;"",VLOOKUP(AJ3938,NIVELES!$A$816:$B$892,2,0),"")</f>
        <v>NO APLICA</v>
      </c>
      <c r="AL3938" s="78" t="s">
        <v>554</v>
      </c>
      <c r="AM3938" s="78">
        <v>530805</v>
      </c>
      <c r="AN3938" s="79" t="str">
        <f>IF(AM3938&lt;&gt;"",+VLOOKUP(AM3938,NIVELES!$A$1652:$B$2466,2,0),"")</f>
        <v>Materiales de Aseo</v>
      </c>
      <c r="AO3938" s="87">
        <v>800</v>
      </c>
      <c r="AP3938" s="88">
        <v>0</v>
      </c>
      <c r="AQ3938" s="88">
        <v>0</v>
      </c>
      <c r="AR3938" s="88">
        <v>800</v>
      </c>
      <c r="AS3938" s="88">
        <v>0</v>
      </c>
      <c r="AT3938" s="88">
        <v>0</v>
      </c>
      <c r="AU3938" s="88">
        <v>0</v>
      </c>
      <c r="AV3938" s="88">
        <v>0</v>
      </c>
      <c r="AW3938" s="88">
        <v>0</v>
      </c>
      <c r="AX3938" s="88">
        <v>0</v>
      </c>
      <c r="AY3938" s="88">
        <v>0</v>
      </c>
      <c r="AZ3938" s="88">
        <v>0</v>
      </c>
      <c r="BA3938" s="88">
        <v>0</v>
      </c>
      <c r="BB3938" s="89">
        <f t="shared" si="243"/>
        <v>800</v>
      </c>
      <c r="BC3938" s="90" t="str">
        <f t="shared" si="242"/>
        <v>OK</v>
      </c>
      <c r="BD3938" s="91" t="str">
        <f t="shared" si="244"/>
        <v xml:space="preserve">                  </v>
      </c>
      <c r="BE3938" s="92">
        <f t="shared" si="245"/>
        <v>1</v>
      </c>
    </row>
    <row r="3939" spans="1:57" s="74" customFormat="1" ht="50.1" customHeight="1" x14ac:dyDescent="0.2">
      <c r="A3939" s="78" t="s">
        <v>55</v>
      </c>
      <c r="B3939" s="78" t="s">
        <v>65</v>
      </c>
      <c r="C3939" s="78" t="s">
        <v>33</v>
      </c>
      <c r="D3939" s="78" t="s">
        <v>605</v>
      </c>
      <c r="E3939" s="79" t="str">
        <f>+IF(C3939&lt;&gt;"",VLOOKUP(MID(C3939,18,5),NIVELES!$A$133:$B$213,2,0),"")</f>
        <v>EL_ORO</v>
      </c>
      <c r="F3939" s="80" t="s">
        <v>173</v>
      </c>
      <c r="G3939" s="81" t="str">
        <f>+IF(F3939&lt;&gt;"",VLOOKUP(F3939,NIVELES!$A$246:$C$464,3,0),"")</f>
        <v xml:space="preserve"> </v>
      </c>
      <c r="H3939" s="82" t="s">
        <v>1024</v>
      </c>
      <c r="I3939" s="78" t="s">
        <v>2201</v>
      </c>
      <c r="J3939" s="78" t="s">
        <v>2184</v>
      </c>
      <c r="K3939" s="78" t="s">
        <v>2185</v>
      </c>
      <c r="L3939" s="78" t="s">
        <v>3599</v>
      </c>
      <c r="M3939" s="78">
        <v>110</v>
      </c>
      <c r="N3939" s="78" t="s">
        <v>3581</v>
      </c>
      <c r="O3939" s="78" t="s">
        <v>3606</v>
      </c>
      <c r="P3939" s="82">
        <v>2</v>
      </c>
      <c r="Q3939" s="78" t="s">
        <v>1989</v>
      </c>
      <c r="R3939" s="82"/>
      <c r="S3939" s="82"/>
      <c r="T3939" s="82">
        <v>2</v>
      </c>
      <c r="U3939" s="82"/>
      <c r="V3939" s="82"/>
      <c r="W3939" s="82"/>
      <c r="X3939" s="82"/>
      <c r="Y3939" s="82"/>
      <c r="Z3939" s="82"/>
      <c r="AA3939" s="82"/>
      <c r="AB3939" s="82"/>
      <c r="AC3939" s="82"/>
      <c r="AD3939" s="85" t="str">
        <f>IF(A3939&lt;&gt;"",IF(D3939="DIRECCIÓN_DE_TRANSFERENCIAS","280 0031",VLOOKUP(C3939,NIVELES!$A$14:$B$105,2,0)),"")</f>
        <v>280 7210</v>
      </c>
      <c r="AE3939" s="86" t="s">
        <v>322</v>
      </c>
      <c r="AF3939" s="86" t="s">
        <v>545</v>
      </c>
      <c r="AG3939" s="79" t="str">
        <f>+IF(AF3939&lt;&gt;"",VLOOKUP(AF3939,NIVELES!$A$666:$B$673,2,0),"")</f>
        <v>SERVICIOS_DE_ATENCIÓN_GERONTOLÓGICA</v>
      </c>
      <c r="AH3939" s="78" t="s">
        <v>322</v>
      </c>
      <c r="AI3939" s="79" t="str">
        <f>IF(AH3939&lt;&gt;"",VLOOKUP(CONCATENATE(AG3939,AH3939),NIVELES!$B$676:$C$745,2,0),"")</f>
        <v>Administracion De La Atencion Gerontologica</v>
      </c>
      <c r="AJ3939" s="78" t="s">
        <v>517</v>
      </c>
      <c r="AK3939" s="79" t="str">
        <f>+IF(AJ3939&lt;&gt;"",VLOOKUP(AJ3939,NIVELES!$A$816:$B$892,2,0),"")</f>
        <v>NO APLICA</v>
      </c>
      <c r="AL3939" s="78" t="s">
        <v>554</v>
      </c>
      <c r="AM3939" s="78">
        <v>530805</v>
      </c>
      <c r="AN3939" s="79" t="str">
        <f>IF(AM3939&lt;&gt;"",+VLOOKUP(AM3939,NIVELES!$A$1652:$B$2466,2,0),"")</f>
        <v>Materiales de Aseo</v>
      </c>
      <c r="AO3939" s="87">
        <v>820</v>
      </c>
      <c r="AP3939" s="88">
        <v>0</v>
      </c>
      <c r="AQ3939" s="88">
        <v>0</v>
      </c>
      <c r="AR3939" s="88">
        <v>820</v>
      </c>
      <c r="AS3939" s="88">
        <v>0</v>
      </c>
      <c r="AT3939" s="88">
        <v>0</v>
      </c>
      <c r="AU3939" s="88">
        <v>0</v>
      </c>
      <c r="AV3939" s="88">
        <v>0</v>
      </c>
      <c r="AW3939" s="88">
        <v>0</v>
      </c>
      <c r="AX3939" s="88">
        <v>0</v>
      </c>
      <c r="AY3939" s="88">
        <v>0</v>
      </c>
      <c r="AZ3939" s="88">
        <v>0</v>
      </c>
      <c r="BA3939" s="88">
        <v>0</v>
      </c>
      <c r="BB3939" s="89">
        <f t="shared" si="243"/>
        <v>820</v>
      </c>
      <c r="BC3939" s="90" t="str">
        <f t="shared" si="242"/>
        <v>OK</v>
      </c>
      <c r="BD3939" s="91" t="str">
        <f t="shared" si="244"/>
        <v xml:space="preserve">                  </v>
      </c>
      <c r="BE3939" s="92">
        <f t="shared" si="245"/>
        <v>2</v>
      </c>
    </row>
    <row r="3940" spans="1:57" s="74" customFormat="1" ht="50.1" customHeight="1" x14ac:dyDescent="0.2">
      <c r="A3940" s="78" t="s">
        <v>55</v>
      </c>
      <c r="B3940" s="78" t="s">
        <v>65</v>
      </c>
      <c r="C3940" s="78" t="s">
        <v>33</v>
      </c>
      <c r="D3940" s="78" t="s">
        <v>605</v>
      </c>
      <c r="E3940" s="79" t="str">
        <f>+IF(C3940&lt;&gt;"",VLOOKUP(MID(C3940,18,5),NIVELES!$A$133:$B$213,2,0),"")</f>
        <v>EL_ORO</v>
      </c>
      <c r="F3940" s="80" t="s">
        <v>130</v>
      </c>
      <c r="G3940" s="81" t="str">
        <f>+IF(F3940&lt;&gt;"",VLOOKUP(F3940,NIVELES!$A$246:$C$464,3,0),"")</f>
        <v>SUR</v>
      </c>
      <c r="H3940" s="82" t="s">
        <v>1024</v>
      </c>
      <c r="I3940" s="78" t="s">
        <v>2201</v>
      </c>
      <c r="J3940" s="78" t="s">
        <v>2184</v>
      </c>
      <c r="K3940" s="78" t="s">
        <v>2185</v>
      </c>
      <c r="L3940" s="78" t="s">
        <v>3580</v>
      </c>
      <c r="M3940" s="78">
        <v>30</v>
      </c>
      <c r="N3940" s="78" t="s">
        <v>3581</v>
      </c>
      <c r="O3940" s="78" t="s">
        <v>3607</v>
      </c>
      <c r="P3940" s="82">
        <v>2</v>
      </c>
      <c r="Q3940" s="78" t="s">
        <v>1989</v>
      </c>
      <c r="R3940" s="82"/>
      <c r="S3940" s="82"/>
      <c r="T3940" s="82"/>
      <c r="U3940" s="82">
        <v>2</v>
      </c>
      <c r="V3940" s="82"/>
      <c r="W3940" s="82"/>
      <c r="X3940" s="82"/>
      <c r="Y3940" s="82"/>
      <c r="Z3940" s="82"/>
      <c r="AA3940" s="82"/>
      <c r="AB3940" s="82"/>
      <c r="AC3940" s="82"/>
      <c r="AD3940" s="85" t="str">
        <f>IF(A3940&lt;&gt;"",IF(D3940="DIRECCIÓN_DE_TRANSFERENCIAS","280 0031",VLOOKUP(C3940,NIVELES!$A$14:$B$105,2,0)),"")</f>
        <v>280 7210</v>
      </c>
      <c r="AE3940" s="86" t="s">
        <v>322</v>
      </c>
      <c r="AF3940" s="86" t="s">
        <v>545</v>
      </c>
      <c r="AG3940" s="79" t="str">
        <f>+IF(AF3940&lt;&gt;"",VLOOKUP(AF3940,NIVELES!$A$666:$B$673,2,0),"")</f>
        <v>SERVICIOS_DE_ATENCIÓN_GERONTOLÓGICA</v>
      </c>
      <c r="AH3940" s="78" t="s">
        <v>322</v>
      </c>
      <c r="AI3940" s="79" t="str">
        <f>IF(AH3940&lt;&gt;"",VLOOKUP(CONCATENATE(AG3940,AH3940),NIVELES!$B$676:$C$745,2,0),"")</f>
        <v>Administracion De La Atencion Gerontologica</v>
      </c>
      <c r="AJ3940" s="78" t="s">
        <v>517</v>
      </c>
      <c r="AK3940" s="79" t="str">
        <f>+IF(AJ3940&lt;&gt;"",VLOOKUP(AJ3940,NIVELES!$A$816:$B$892,2,0),"")</f>
        <v>NO APLICA</v>
      </c>
      <c r="AL3940" s="78" t="s">
        <v>554</v>
      </c>
      <c r="AM3940" s="78">
        <v>530809</v>
      </c>
      <c r="AN3940" s="79" t="str">
        <f>IF(AM3940&lt;&gt;"",+VLOOKUP(AM3940,NIVELES!$A$1652:$B$2466,2,0),"")</f>
        <v>Medicamentos</v>
      </c>
      <c r="AO3940" s="87">
        <v>6910</v>
      </c>
      <c r="AP3940" s="88">
        <v>0</v>
      </c>
      <c r="AQ3940" s="88">
        <v>0</v>
      </c>
      <c r="AR3940" s="88">
        <v>0</v>
      </c>
      <c r="AS3940" s="88">
        <v>6910</v>
      </c>
      <c r="AT3940" s="88">
        <v>0</v>
      </c>
      <c r="AU3940" s="88">
        <v>0</v>
      </c>
      <c r="AV3940" s="88">
        <v>0</v>
      </c>
      <c r="AW3940" s="88">
        <v>0</v>
      </c>
      <c r="AX3940" s="88">
        <v>0</v>
      </c>
      <c r="AY3940" s="88">
        <v>0</v>
      </c>
      <c r="AZ3940" s="88">
        <v>0</v>
      </c>
      <c r="BA3940" s="88">
        <v>0</v>
      </c>
      <c r="BB3940" s="89">
        <f t="shared" si="243"/>
        <v>6910</v>
      </c>
      <c r="BC3940" s="90" t="str">
        <f t="shared" si="242"/>
        <v>OK</v>
      </c>
      <c r="BD3940" s="91" t="str">
        <f t="shared" si="244"/>
        <v xml:space="preserve">                  </v>
      </c>
      <c r="BE3940" s="92">
        <f t="shared" si="245"/>
        <v>2</v>
      </c>
    </row>
    <row r="3941" spans="1:57" s="74" customFormat="1" ht="50.1" customHeight="1" x14ac:dyDescent="0.2">
      <c r="A3941" s="78" t="s">
        <v>55</v>
      </c>
      <c r="B3941" s="78" t="s">
        <v>65</v>
      </c>
      <c r="C3941" s="78" t="s">
        <v>33</v>
      </c>
      <c r="D3941" s="78" t="s">
        <v>605</v>
      </c>
      <c r="E3941" s="79" t="str">
        <f>+IF(C3941&lt;&gt;"",VLOOKUP(MID(C3941,18,5),NIVELES!$A$133:$B$213,2,0),"")</f>
        <v>EL_ORO</v>
      </c>
      <c r="F3941" s="80" t="s">
        <v>173</v>
      </c>
      <c r="G3941" s="81" t="str">
        <f>+IF(F3941&lt;&gt;"",VLOOKUP(F3941,NIVELES!$A$246:$C$464,3,0),"")</f>
        <v xml:space="preserve"> </v>
      </c>
      <c r="H3941" s="82" t="s">
        <v>1024</v>
      </c>
      <c r="I3941" s="78" t="s">
        <v>2201</v>
      </c>
      <c r="J3941" s="78" t="s">
        <v>2184</v>
      </c>
      <c r="K3941" s="78" t="s">
        <v>2185</v>
      </c>
      <c r="L3941" s="78" t="s">
        <v>3580</v>
      </c>
      <c r="M3941" s="78">
        <v>35</v>
      </c>
      <c r="N3941" s="78" t="s">
        <v>3581</v>
      </c>
      <c r="O3941" s="78" t="s">
        <v>3608</v>
      </c>
      <c r="P3941" s="82">
        <v>3</v>
      </c>
      <c r="Q3941" s="78" t="s">
        <v>1989</v>
      </c>
      <c r="R3941" s="82"/>
      <c r="S3941" s="82"/>
      <c r="T3941" s="82"/>
      <c r="U3941" s="82">
        <v>3</v>
      </c>
      <c r="V3941" s="82"/>
      <c r="W3941" s="82"/>
      <c r="X3941" s="82"/>
      <c r="Y3941" s="82"/>
      <c r="Z3941" s="82"/>
      <c r="AA3941" s="82"/>
      <c r="AB3941" s="82"/>
      <c r="AC3941" s="82"/>
      <c r="AD3941" s="85" t="str">
        <f>IF(A3941&lt;&gt;"",IF(D3941="DIRECCIÓN_DE_TRANSFERENCIAS","280 0031",VLOOKUP(C3941,NIVELES!$A$14:$B$105,2,0)),"")</f>
        <v>280 7210</v>
      </c>
      <c r="AE3941" s="86" t="s">
        <v>322</v>
      </c>
      <c r="AF3941" s="86" t="s">
        <v>545</v>
      </c>
      <c r="AG3941" s="79" t="str">
        <f>+IF(AF3941&lt;&gt;"",VLOOKUP(AF3941,NIVELES!$A$666:$B$673,2,0),"")</f>
        <v>SERVICIOS_DE_ATENCIÓN_GERONTOLÓGICA</v>
      </c>
      <c r="AH3941" s="78" t="s">
        <v>322</v>
      </c>
      <c r="AI3941" s="79" t="str">
        <f>IF(AH3941&lt;&gt;"",VLOOKUP(CONCATENATE(AG3941,AH3941),NIVELES!$B$676:$C$745,2,0),"")</f>
        <v>Administracion De La Atencion Gerontologica</v>
      </c>
      <c r="AJ3941" s="78" t="s">
        <v>517</v>
      </c>
      <c r="AK3941" s="79" t="str">
        <f>+IF(AJ3941&lt;&gt;"",VLOOKUP(AJ3941,NIVELES!$A$816:$B$892,2,0),"")</f>
        <v>NO APLICA</v>
      </c>
      <c r="AL3941" s="78" t="s">
        <v>554</v>
      </c>
      <c r="AM3941" s="78">
        <v>530809</v>
      </c>
      <c r="AN3941" s="79" t="str">
        <f>IF(AM3941&lt;&gt;"",+VLOOKUP(AM3941,NIVELES!$A$1652:$B$2466,2,0),"")</f>
        <v>Medicamentos</v>
      </c>
      <c r="AO3941" s="87">
        <v>10350</v>
      </c>
      <c r="AP3941" s="88">
        <v>0</v>
      </c>
      <c r="AQ3941" s="88">
        <v>0</v>
      </c>
      <c r="AR3941" s="88">
        <v>0</v>
      </c>
      <c r="AS3941" s="88">
        <v>10350</v>
      </c>
      <c r="AT3941" s="88">
        <v>0</v>
      </c>
      <c r="AU3941" s="88">
        <v>0</v>
      </c>
      <c r="AV3941" s="88">
        <v>0</v>
      </c>
      <c r="AW3941" s="88">
        <v>0</v>
      </c>
      <c r="AX3941" s="88">
        <v>0</v>
      </c>
      <c r="AY3941" s="88">
        <v>0</v>
      </c>
      <c r="AZ3941" s="88">
        <v>0</v>
      </c>
      <c r="BA3941" s="88">
        <v>0</v>
      </c>
      <c r="BB3941" s="89">
        <f t="shared" si="243"/>
        <v>10350</v>
      </c>
      <c r="BC3941" s="90" t="str">
        <f t="shared" si="242"/>
        <v>OK</v>
      </c>
      <c r="BD3941" s="91" t="str">
        <f t="shared" si="244"/>
        <v xml:space="preserve">                  </v>
      </c>
      <c r="BE3941" s="92">
        <f t="shared" si="245"/>
        <v>3</v>
      </c>
    </row>
    <row r="3942" spans="1:57" s="74" customFormat="1" ht="50.1" customHeight="1" x14ac:dyDescent="0.2">
      <c r="A3942" s="78" t="s">
        <v>55</v>
      </c>
      <c r="B3942" s="78" t="s">
        <v>65</v>
      </c>
      <c r="C3942" s="78" t="s">
        <v>33</v>
      </c>
      <c r="D3942" s="78" t="s">
        <v>605</v>
      </c>
      <c r="E3942" s="79" t="str">
        <f>+IF(C3942&lt;&gt;"",VLOOKUP(MID(C3942,18,5),NIVELES!$A$133:$B$213,2,0),"")</f>
        <v>EL_ORO</v>
      </c>
      <c r="F3942" s="80" t="s">
        <v>130</v>
      </c>
      <c r="G3942" s="81" t="str">
        <f>+IF(F3942&lt;&gt;"",VLOOKUP(F3942,NIVELES!$A$246:$C$464,3,0),"")</f>
        <v>SUR</v>
      </c>
      <c r="H3942" s="82" t="s">
        <v>1024</v>
      </c>
      <c r="I3942" s="78" t="s">
        <v>2201</v>
      </c>
      <c r="J3942" s="78" t="s">
        <v>2184</v>
      </c>
      <c r="K3942" s="78" t="s">
        <v>2185</v>
      </c>
      <c r="L3942" s="78" t="s">
        <v>3586</v>
      </c>
      <c r="M3942" s="78">
        <v>175</v>
      </c>
      <c r="N3942" s="78" t="s">
        <v>3581</v>
      </c>
      <c r="O3942" s="78" t="s">
        <v>3609</v>
      </c>
      <c r="P3942" s="82">
        <v>2</v>
      </c>
      <c r="Q3942" s="78" t="s">
        <v>3610</v>
      </c>
      <c r="R3942" s="82"/>
      <c r="S3942" s="82"/>
      <c r="T3942" s="82"/>
      <c r="U3942" s="82">
        <v>2</v>
      </c>
      <c r="V3942" s="82"/>
      <c r="W3942" s="82"/>
      <c r="X3942" s="82"/>
      <c r="Y3942" s="82"/>
      <c r="Z3942" s="82"/>
      <c r="AA3942" s="82"/>
      <c r="AB3942" s="82"/>
      <c r="AC3942" s="82"/>
      <c r="AD3942" s="85" t="str">
        <f>IF(A3942&lt;&gt;"",IF(D3942="DIRECCIÓN_DE_TRANSFERENCIAS","280 0031",VLOOKUP(C3942,NIVELES!$A$14:$B$105,2,0)),"")</f>
        <v>280 7210</v>
      </c>
      <c r="AE3942" s="86" t="s">
        <v>322</v>
      </c>
      <c r="AF3942" s="86" t="s">
        <v>545</v>
      </c>
      <c r="AG3942" s="79" t="str">
        <f>+IF(AF3942&lt;&gt;"",VLOOKUP(AF3942,NIVELES!$A$666:$B$673,2,0),"")</f>
        <v>SERVICIOS_DE_ATENCIÓN_GERONTOLÓGICA</v>
      </c>
      <c r="AH3942" s="78" t="s">
        <v>322</v>
      </c>
      <c r="AI3942" s="79" t="str">
        <f>IF(AH3942&lt;&gt;"",VLOOKUP(CONCATENATE(AG3942,AH3942),NIVELES!$B$676:$C$745,2,0),"")</f>
        <v>Administracion De La Atencion Gerontologica</v>
      </c>
      <c r="AJ3942" s="78" t="s">
        <v>517</v>
      </c>
      <c r="AK3942" s="79" t="str">
        <f>+IF(AJ3942&lt;&gt;"",VLOOKUP(AJ3942,NIVELES!$A$816:$B$892,2,0),"")</f>
        <v>NO APLICA</v>
      </c>
      <c r="AL3942" s="78" t="s">
        <v>554</v>
      </c>
      <c r="AM3942" s="78">
        <v>530812</v>
      </c>
      <c r="AN3942" s="79" t="str">
        <f>IF(AM3942&lt;&gt;"",+VLOOKUP(AM3942,NIVELES!$A$1652:$B$2466,2,0),"")</f>
        <v>Materiales Didácticos</v>
      </c>
      <c r="AO3942" s="87">
        <v>1175</v>
      </c>
      <c r="AP3942" s="88">
        <v>0</v>
      </c>
      <c r="AQ3942" s="88">
        <v>0</v>
      </c>
      <c r="AR3942" s="88">
        <v>0</v>
      </c>
      <c r="AS3942" s="88">
        <v>1175</v>
      </c>
      <c r="AT3942" s="88">
        <v>0</v>
      </c>
      <c r="AU3942" s="88">
        <v>0</v>
      </c>
      <c r="AV3942" s="88">
        <v>0</v>
      </c>
      <c r="AW3942" s="88">
        <v>0</v>
      </c>
      <c r="AX3942" s="88">
        <v>0</v>
      </c>
      <c r="AY3942" s="88">
        <v>0</v>
      </c>
      <c r="AZ3942" s="88">
        <v>0</v>
      </c>
      <c r="BA3942" s="88">
        <v>0</v>
      </c>
      <c r="BB3942" s="89">
        <f t="shared" si="243"/>
        <v>1175</v>
      </c>
      <c r="BC3942" s="90" t="str">
        <f t="shared" si="242"/>
        <v>OK</v>
      </c>
      <c r="BD3942" s="91" t="str">
        <f t="shared" si="244"/>
        <v xml:space="preserve">                  </v>
      </c>
      <c r="BE3942" s="92">
        <f t="shared" si="245"/>
        <v>2</v>
      </c>
    </row>
    <row r="3943" spans="1:57" s="74" customFormat="1" ht="50.1" customHeight="1" x14ac:dyDescent="0.2">
      <c r="A3943" s="78" t="s">
        <v>55</v>
      </c>
      <c r="B3943" s="78" t="s">
        <v>65</v>
      </c>
      <c r="C3943" s="78" t="s">
        <v>33</v>
      </c>
      <c r="D3943" s="78" t="s">
        <v>605</v>
      </c>
      <c r="E3943" s="79" t="str">
        <f>+IF(C3943&lt;&gt;"",VLOOKUP(MID(C3943,18,5),NIVELES!$A$133:$B$213,2,0),"")</f>
        <v>EL_ORO</v>
      </c>
      <c r="F3943" s="80" t="s">
        <v>173</v>
      </c>
      <c r="G3943" s="81" t="str">
        <f>+IF(F3943&lt;&gt;"",VLOOKUP(F3943,NIVELES!$A$246:$C$464,3,0),"")</f>
        <v xml:space="preserve"> </v>
      </c>
      <c r="H3943" s="82" t="s">
        <v>1024</v>
      </c>
      <c r="I3943" s="78" t="s">
        <v>2201</v>
      </c>
      <c r="J3943" s="78" t="s">
        <v>2184</v>
      </c>
      <c r="K3943" s="78" t="s">
        <v>2185</v>
      </c>
      <c r="L3943" s="78" t="s">
        <v>3599</v>
      </c>
      <c r="M3943" s="78">
        <v>110</v>
      </c>
      <c r="N3943" s="78" t="s">
        <v>3581</v>
      </c>
      <c r="O3943" s="78" t="s">
        <v>3611</v>
      </c>
      <c r="P3943" s="82">
        <v>2</v>
      </c>
      <c r="Q3943" s="78" t="s">
        <v>3610</v>
      </c>
      <c r="R3943" s="82"/>
      <c r="S3943" s="82"/>
      <c r="T3943" s="82"/>
      <c r="U3943" s="82">
        <v>2</v>
      </c>
      <c r="V3943" s="82"/>
      <c r="W3943" s="82"/>
      <c r="X3943" s="82"/>
      <c r="Y3943" s="82"/>
      <c r="Z3943" s="82"/>
      <c r="AA3943" s="82"/>
      <c r="AB3943" s="82"/>
      <c r="AC3943" s="82"/>
      <c r="AD3943" s="85" t="str">
        <f>IF(A3943&lt;&gt;"",IF(D3943="DIRECCIÓN_DE_TRANSFERENCIAS","280 0031",VLOOKUP(C3943,NIVELES!$A$14:$B$105,2,0)),"")</f>
        <v>280 7210</v>
      </c>
      <c r="AE3943" s="86" t="s">
        <v>322</v>
      </c>
      <c r="AF3943" s="86" t="s">
        <v>545</v>
      </c>
      <c r="AG3943" s="79" t="str">
        <f>+IF(AF3943&lt;&gt;"",VLOOKUP(AF3943,NIVELES!$A$666:$B$673,2,0),"")</f>
        <v>SERVICIOS_DE_ATENCIÓN_GERONTOLÓGICA</v>
      </c>
      <c r="AH3943" s="78" t="s">
        <v>322</v>
      </c>
      <c r="AI3943" s="79" t="str">
        <f>IF(AH3943&lt;&gt;"",VLOOKUP(CONCATENATE(AG3943,AH3943),NIVELES!$B$676:$C$745,2,0),"")</f>
        <v>Administracion De La Atencion Gerontologica</v>
      </c>
      <c r="AJ3943" s="78" t="s">
        <v>517</v>
      </c>
      <c r="AK3943" s="79" t="str">
        <f>+IF(AJ3943&lt;&gt;"",VLOOKUP(AJ3943,NIVELES!$A$816:$B$892,2,0),"")</f>
        <v>NO APLICA</v>
      </c>
      <c r="AL3943" s="78" t="s">
        <v>554</v>
      </c>
      <c r="AM3943" s="78">
        <v>530812</v>
      </c>
      <c r="AN3943" s="79" t="str">
        <f>IF(AM3943&lt;&gt;"",+VLOOKUP(AM3943,NIVELES!$A$1652:$B$2466,2,0),"")</f>
        <v>Materiales Didácticos</v>
      </c>
      <c r="AO3943" s="87">
        <v>1175</v>
      </c>
      <c r="AP3943" s="88">
        <v>0</v>
      </c>
      <c r="AQ3943" s="88">
        <v>0</v>
      </c>
      <c r="AR3943" s="88">
        <v>0</v>
      </c>
      <c r="AS3943" s="88">
        <v>1175</v>
      </c>
      <c r="AT3943" s="88">
        <v>0</v>
      </c>
      <c r="AU3943" s="88">
        <v>0</v>
      </c>
      <c r="AV3943" s="88">
        <v>0</v>
      </c>
      <c r="AW3943" s="88">
        <v>0</v>
      </c>
      <c r="AX3943" s="88">
        <v>0</v>
      </c>
      <c r="AY3943" s="88">
        <v>0</v>
      </c>
      <c r="AZ3943" s="88">
        <v>0</v>
      </c>
      <c r="BA3943" s="88">
        <v>0</v>
      </c>
      <c r="BB3943" s="89">
        <f t="shared" si="243"/>
        <v>1175</v>
      </c>
      <c r="BC3943" s="90" t="str">
        <f t="shared" si="242"/>
        <v>OK</v>
      </c>
      <c r="BD3943" s="91" t="str">
        <f t="shared" si="244"/>
        <v xml:space="preserve">                  </v>
      </c>
      <c r="BE3943" s="92">
        <f t="shared" si="245"/>
        <v>2</v>
      </c>
    </row>
    <row r="3944" spans="1:57" s="74" customFormat="1" ht="50.1" customHeight="1" x14ac:dyDescent="0.2">
      <c r="A3944" s="78" t="s">
        <v>55</v>
      </c>
      <c r="B3944" s="78" t="s">
        <v>65</v>
      </c>
      <c r="C3944" s="78" t="s">
        <v>33</v>
      </c>
      <c r="D3944" s="78" t="s">
        <v>605</v>
      </c>
      <c r="E3944" s="79" t="str">
        <f>+IF(C3944&lt;&gt;"",VLOOKUP(MID(C3944,18,5),NIVELES!$A$133:$B$213,2,0),"")</f>
        <v>EL_ORO</v>
      </c>
      <c r="F3944" s="80" t="s">
        <v>130</v>
      </c>
      <c r="G3944" s="81" t="str">
        <f>+IF(F3944&lt;&gt;"",VLOOKUP(F3944,NIVELES!$A$246:$C$464,3,0),"")</f>
        <v>SUR</v>
      </c>
      <c r="H3944" s="82" t="s">
        <v>1024</v>
      </c>
      <c r="I3944" s="78" t="s">
        <v>2201</v>
      </c>
      <c r="J3944" s="78" t="s">
        <v>2184</v>
      </c>
      <c r="K3944" s="78" t="s">
        <v>2185</v>
      </c>
      <c r="L3944" s="78" t="s">
        <v>3586</v>
      </c>
      <c r="M3944" s="78">
        <v>175</v>
      </c>
      <c r="N3944" s="78" t="s">
        <v>3581</v>
      </c>
      <c r="O3944" s="78" t="s">
        <v>3612</v>
      </c>
      <c r="P3944" s="82">
        <v>12</v>
      </c>
      <c r="Q3944" s="78" t="s">
        <v>1989</v>
      </c>
      <c r="R3944" s="82"/>
      <c r="S3944" s="82">
        <v>1</v>
      </c>
      <c r="T3944" s="82">
        <v>1</v>
      </c>
      <c r="U3944" s="82">
        <v>1</v>
      </c>
      <c r="V3944" s="82">
        <v>1</v>
      </c>
      <c r="W3944" s="82">
        <v>1</v>
      </c>
      <c r="X3944" s="82">
        <v>1</v>
      </c>
      <c r="Y3944" s="82">
        <v>1</v>
      </c>
      <c r="Z3944" s="82">
        <v>1</v>
      </c>
      <c r="AA3944" s="82">
        <v>1</v>
      </c>
      <c r="AB3944" s="82">
        <v>1</v>
      </c>
      <c r="AC3944" s="82">
        <v>2</v>
      </c>
      <c r="AD3944" s="85" t="str">
        <f>IF(A3944&lt;&gt;"",IF(D3944="DIRECCIÓN_DE_TRANSFERENCIAS","280 0031",VLOOKUP(C3944,NIVELES!$A$14:$B$105,2,0)),"")</f>
        <v>280 7210</v>
      </c>
      <c r="AE3944" s="86" t="s">
        <v>322</v>
      </c>
      <c r="AF3944" s="86" t="s">
        <v>545</v>
      </c>
      <c r="AG3944" s="79" t="str">
        <f>+IF(AF3944&lt;&gt;"",VLOOKUP(AF3944,NIVELES!$A$666:$B$673,2,0),"")</f>
        <v>SERVICIOS_DE_ATENCIÓN_GERONTOLÓGICA</v>
      </c>
      <c r="AH3944" s="78" t="s">
        <v>322</v>
      </c>
      <c r="AI3944" s="79" t="str">
        <f>IF(AH3944&lt;&gt;"",VLOOKUP(CONCATENATE(AG3944,AH3944),NIVELES!$B$676:$C$745,2,0),"")</f>
        <v>Administracion De La Atencion Gerontologica</v>
      </c>
      <c r="AJ3944" s="78" t="s">
        <v>517</v>
      </c>
      <c r="AK3944" s="79" t="str">
        <f>+IF(AJ3944&lt;&gt;"",VLOOKUP(AJ3944,NIVELES!$A$816:$B$892,2,0),"")</f>
        <v>NO APLICA</v>
      </c>
      <c r="AL3944" s="78" t="s">
        <v>554</v>
      </c>
      <c r="AM3944" s="78">
        <v>530803</v>
      </c>
      <c r="AN3944" s="79" t="str">
        <f>IF(AM3944&lt;&gt;"",+VLOOKUP(AM3944,NIVELES!$A$1652:$B$2466,2,0),"")</f>
        <v>Combustibles y Lubricantes</v>
      </c>
      <c r="AO3944" s="87">
        <v>80</v>
      </c>
      <c r="AP3944" s="88">
        <v>0</v>
      </c>
      <c r="AQ3944" s="88">
        <v>0</v>
      </c>
      <c r="AR3944" s="88">
        <v>6.67</v>
      </c>
      <c r="AS3944" s="88">
        <v>6.67</v>
      </c>
      <c r="AT3944" s="88">
        <v>6.67</v>
      </c>
      <c r="AU3944" s="88">
        <v>6.67</v>
      </c>
      <c r="AV3944" s="88">
        <v>6.67</v>
      </c>
      <c r="AW3944" s="88">
        <v>6.67</v>
      </c>
      <c r="AX3944" s="88">
        <v>6.67</v>
      </c>
      <c r="AY3944" s="88">
        <v>6.67</v>
      </c>
      <c r="AZ3944" s="88">
        <v>6.67</v>
      </c>
      <c r="BA3944" s="88">
        <v>19.97</v>
      </c>
      <c r="BB3944" s="89">
        <f t="shared" si="243"/>
        <v>80</v>
      </c>
      <c r="BC3944" s="90" t="str">
        <f t="shared" si="242"/>
        <v>OK</v>
      </c>
      <c r="BD3944" s="91" t="str">
        <f t="shared" si="244"/>
        <v xml:space="preserve">                  </v>
      </c>
      <c r="BE3944" s="92">
        <f t="shared" si="245"/>
        <v>12</v>
      </c>
    </row>
    <row r="3945" spans="1:57" s="74" customFormat="1" ht="50.1" customHeight="1" x14ac:dyDescent="0.2">
      <c r="A3945" s="78" t="s">
        <v>55</v>
      </c>
      <c r="B3945" s="78" t="s">
        <v>65</v>
      </c>
      <c r="C3945" s="78" t="s">
        <v>33</v>
      </c>
      <c r="D3945" s="78" t="s">
        <v>605</v>
      </c>
      <c r="E3945" s="79" t="str">
        <f>+IF(C3945&lt;&gt;"",VLOOKUP(MID(C3945,18,5),NIVELES!$A$133:$B$213,2,0),"")</f>
        <v>EL_ORO</v>
      </c>
      <c r="F3945" s="80" t="s">
        <v>173</v>
      </c>
      <c r="G3945" s="81" t="str">
        <f>+IF(F3945&lt;&gt;"",VLOOKUP(F3945,NIVELES!$A$246:$C$464,3,0),"")</f>
        <v xml:space="preserve"> </v>
      </c>
      <c r="H3945" s="82" t="s">
        <v>1024</v>
      </c>
      <c r="I3945" s="78" t="s">
        <v>2201</v>
      </c>
      <c r="J3945" s="78" t="s">
        <v>2184</v>
      </c>
      <c r="K3945" s="78" t="s">
        <v>2185</v>
      </c>
      <c r="L3945" s="78" t="s">
        <v>3599</v>
      </c>
      <c r="M3945" s="78">
        <v>110</v>
      </c>
      <c r="N3945" s="78" t="s">
        <v>3581</v>
      </c>
      <c r="O3945" s="78" t="s">
        <v>3613</v>
      </c>
      <c r="P3945" s="82">
        <v>12</v>
      </c>
      <c r="Q3945" s="78" t="s">
        <v>1989</v>
      </c>
      <c r="R3945" s="82"/>
      <c r="S3945" s="82">
        <v>1</v>
      </c>
      <c r="T3945" s="82">
        <v>1</v>
      </c>
      <c r="U3945" s="82">
        <v>1</v>
      </c>
      <c r="V3945" s="82">
        <v>1</v>
      </c>
      <c r="W3945" s="82">
        <v>1</v>
      </c>
      <c r="X3945" s="82">
        <v>1</v>
      </c>
      <c r="Y3945" s="82">
        <v>1</v>
      </c>
      <c r="Z3945" s="82">
        <v>1</v>
      </c>
      <c r="AA3945" s="82">
        <v>1</v>
      </c>
      <c r="AB3945" s="82">
        <v>1</v>
      </c>
      <c r="AC3945" s="82">
        <v>2</v>
      </c>
      <c r="AD3945" s="85" t="str">
        <f>IF(A3945&lt;&gt;"",IF(D3945="DIRECCIÓN_DE_TRANSFERENCIAS","280 0031",VLOOKUP(C3945,NIVELES!$A$14:$B$105,2,0)),"")</f>
        <v>280 7210</v>
      </c>
      <c r="AE3945" s="86" t="s">
        <v>322</v>
      </c>
      <c r="AF3945" s="86" t="s">
        <v>545</v>
      </c>
      <c r="AG3945" s="79" t="str">
        <f>+IF(AF3945&lt;&gt;"",VLOOKUP(AF3945,NIVELES!$A$666:$B$673,2,0),"")</f>
        <v>SERVICIOS_DE_ATENCIÓN_GERONTOLÓGICA</v>
      </c>
      <c r="AH3945" s="78" t="s">
        <v>322</v>
      </c>
      <c r="AI3945" s="79" t="str">
        <f>IF(AH3945&lt;&gt;"",VLOOKUP(CONCATENATE(AG3945,AH3945),NIVELES!$B$676:$C$745,2,0),"")</f>
        <v>Administracion De La Atencion Gerontologica</v>
      </c>
      <c r="AJ3945" s="78" t="s">
        <v>517</v>
      </c>
      <c r="AK3945" s="79" t="str">
        <f>+IF(AJ3945&lt;&gt;"",VLOOKUP(AJ3945,NIVELES!$A$816:$B$892,2,0),"")</f>
        <v>NO APLICA</v>
      </c>
      <c r="AL3945" s="78" t="s">
        <v>554</v>
      </c>
      <c r="AM3945" s="78">
        <v>530803</v>
      </c>
      <c r="AN3945" s="79" t="str">
        <f>IF(AM3945&lt;&gt;"",+VLOOKUP(AM3945,NIVELES!$A$1652:$B$2466,2,0),"")</f>
        <v>Combustibles y Lubricantes</v>
      </c>
      <c r="AO3945" s="87">
        <v>135</v>
      </c>
      <c r="AP3945" s="88">
        <v>0</v>
      </c>
      <c r="AQ3945" s="88">
        <v>0</v>
      </c>
      <c r="AR3945" s="88">
        <v>11.25</v>
      </c>
      <c r="AS3945" s="88">
        <v>11.25</v>
      </c>
      <c r="AT3945" s="88">
        <v>11.25</v>
      </c>
      <c r="AU3945" s="88">
        <v>11.25</v>
      </c>
      <c r="AV3945" s="88">
        <v>11.25</v>
      </c>
      <c r="AW3945" s="88">
        <v>11.25</v>
      </c>
      <c r="AX3945" s="88">
        <v>11.25</v>
      </c>
      <c r="AY3945" s="88">
        <v>11.25</v>
      </c>
      <c r="AZ3945" s="88">
        <v>11.25</v>
      </c>
      <c r="BA3945" s="88">
        <v>33.75</v>
      </c>
      <c r="BB3945" s="89">
        <f t="shared" si="243"/>
        <v>135</v>
      </c>
      <c r="BC3945" s="90" t="str">
        <f t="shared" si="242"/>
        <v>OK</v>
      </c>
      <c r="BD3945" s="91" t="str">
        <f t="shared" si="244"/>
        <v xml:space="preserve">                  </v>
      </c>
      <c r="BE3945" s="92">
        <f t="shared" si="245"/>
        <v>12</v>
      </c>
    </row>
    <row r="3946" spans="1:57" s="74" customFormat="1" ht="50.1" customHeight="1" x14ac:dyDescent="0.2">
      <c r="A3946" s="78" t="s">
        <v>55</v>
      </c>
      <c r="B3946" s="78" t="s">
        <v>65</v>
      </c>
      <c r="C3946" s="78" t="s">
        <v>33</v>
      </c>
      <c r="D3946" s="78" t="s">
        <v>605</v>
      </c>
      <c r="E3946" s="79" t="str">
        <f>+IF(C3946&lt;&gt;"",VLOOKUP(MID(C3946,18,5),NIVELES!$A$133:$B$213,2,0),"")</f>
        <v>EL_ORO</v>
      </c>
      <c r="F3946" s="80" t="s">
        <v>130</v>
      </c>
      <c r="G3946" s="81" t="str">
        <f>+IF(F3946&lt;&gt;"",VLOOKUP(F3946,NIVELES!$A$246:$C$464,3,0),"")</f>
        <v>SUR</v>
      </c>
      <c r="H3946" s="82" t="s">
        <v>1024</v>
      </c>
      <c r="I3946" s="78" t="s">
        <v>2201</v>
      </c>
      <c r="J3946" s="78" t="s">
        <v>2184</v>
      </c>
      <c r="K3946" s="78" t="s">
        <v>2185</v>
      </c>
      <c r="L3946" s="78" t="s">
        <v>3580</v>
      </c>
      <c r="M3946" s="78">
        <v>30</v>
      </c>
      <c r="N3946" s="78" t="s">
        <v>3581</v>
      </c>
      <c r="O3946" s="78" t="s">
        <v>3614</v>
      </c>
      <c r="P3946" s="82">
        <v>0</v>
      </c>
      <c r="Q3946" s="78" t="s">
        <v>1989</v>
      </c>
      <c r="R3946" s="82"/>
      <c r="S3946" s="82"/>
      <c r="T3946" s="82"/>
      <c r="U3946" s="82">
        <v>0</v>
      </c>
      <c r="V3946" s="82"/>
      <c r="W3946" s="82"/>
      <c r="X3946" s="82"/>
      <c r="Y3946" s="82"/>
      <c r="Z3946" s="82"/>
      <c r="AA3946" s="82"/>
      <c r="AB3946" s="82"/>
      <c r="AC3946" s="82"/>
      <c r="AD3946" s="85" t="str">
        <f>IF(A3946&lt;&gt;"",IF(D3946="DIRECCIÓN_DE_TRANSFERENCIAS","280 0031",VLOOKUP(C3946,NIVELES!$A$14:$B$105,2,0)),"")</f>
        <v>280 7210</v>
      </c>
      <c r="AE3946" s="86" t="s">
        <v>322</v>
      </c>
      <c r="AF3946" s="86" t="s">
        <v>545</v>
      </c>
      <c r="AG3946" s="79" t="str">
        <f>+IF(AF3946&lt;&gt;"",VLOOKUP(AF3946,NIVELES!$A$666:$B$673,2,0),"")</f>
        <v>SERVICIOS_DE_ATENCIÓN_GERONTOLÓGICA</v>
      </c>
      <c r="AH3946" s="78" t="s">
        <v>322</v>
      </c>
      <c r="AI3946" s="79" t="str">
        <f>IF(AH3946&lt;&gt;"",VLOOKUP(CONCATENATE(AG3946,AH3946),NIVELES!$B$676:$C$745,2,0),"")</f>
        <v>Administracion De La Atencion Gerontologica</v>
      </c>
      <c r="AJ3946" s="78" t="s">
        <v>517</v>
      </c>
      <c r="AK3946" s="79" t="str">
        <f>+IF(AJ3946&lt;&gt;"",VLOOKUP(AJ3946,NIVELES!$A$816:$B$892,2,0),"")</f>
        <v>NO APLICA</v>
      </c>
      <c r="AL3946" s="78" t="s">
        <v>554</v>
      </c>
      <c r="AM3946" s="78">
        <v>530820</v>
      </c>
      <c r="AN3946" s="79" t="str">
        <f>IF(AM3946&lt;&gt;"",+VLOOKUP(AM3946,NIVELES!$A$1652:$B$2466,2,0),"")</f>
        <v>Menaje de Cocina, de Hogar y Accesorios Descartables</v>
      </c>
      <c r="AO3946" s="87">
        <v>0</v>
      </c>
      <c r="AP3946" s="88">
        <v>0</v>
      </c>
      <c r="AQ3946" s="88">
        <v>0</v>
      </c>
      <c r="AR3946" s="88">
        <v>0</v>
      </c>
      <c r="AS3946" s="88">
        <v>0</v>
      </c>
      <c r="AT3946" s="88">
        <v>0</v>
      </c>
      <c r="AU3946" s="88">
        <v>0</v>
      </c>
      <c r="AV3946" s="88">
        <v>0</v>
      </c>
      <c r="AW3946" s="88">
        <v>0</v>
      </c>
      <c r="AX3946" s="88">
        <v>0</v>
      </c>
      <c r="AY3946" s="88">
        <v>0</v>
      </c>
      <c r="AZ3946" s="88">
        <v>0</v>
      </c>
      <c r="BA3946" s="88">
        <v>0</v>
      </c>
      <c r="BB3946" s="89">
        <f t="shared" si="243"/>
        <v>0</v>
      </c>
      <c r="BC3946" s="90" t="str">
        <f t="shared" si="242"/>
        <v>OK</v>
      </c>
      <c r="BD3946" s="91" t="str">
        <f t="shared" si="244"/>
        <v xml:space="preserve">                  </v>
      </c>
      <c r="BE3946" s="92">
        <f t="shared" si="245"/>
        <v>0</v>
      </c>
    </row>
    <row r="3947" spans="1:57" s="74" customFormat="1" ht="50.1" customHeight="1" x14ac:dyDescent="0.2">
      <c r="A3947" s="78" t="s">
        <v>55</v>
      </c>
      <c r="B3947" s="78" t="s">
        <v>65</v>
      </c>
      <c r="C3947" s="78" t="s">
        <v>33</v>
      </c>
      <c r="D3947" s="78" t="s">
        <v>605</v>
      </c>
      <c r="E3947" s="79" t="str">
        <f>+IF(C3947&lt;&gt;"",VLOOKUP(MID(C3947,18,5),NIVELES!$A$133:$B$213,2,0),"")</f>
        <v>EL_ORO</v>
      </c>
      <c r="F3947" s="80" t="s">
        <v>173</v>
      </c>
      <c r="G3947" s="81" t="str">
        <f>+IF(F3947&lt;&gt;"",VLOOKUP(F3947,NIVELES!$A$246:$C$464,3,0),"")</f>
        <v xml:space="preserve"> </v>
      </c>
      <c r="H3947" s="82" t="s">
        <v>1024</v>
      </c>
      <c r="I3947" s="78" t="s">
        <v>2201</v>
      </c>
      <c r="J3947" s="78" t="s">
        <v>2184</v>
      </c>
      <c r="K3947" s="78" t="s">
        <v>2185</v>
      </c>
      <c r="L3947" s="78" t="s">
        <v>3580</v>
      </c>
      <c r="M3947" s="78">
        <v>35</v>
      </c>
      <c r="N3947" s="78" t="s">
        <v>3581</v>
      </c>
      <c r="O3947" s="78" t="s">
        <v>3615</v>
      </c>
      <c r="P3947" s="82">
        <v>0</v>
      </c>
      <c r="Q3947" s="78" t="s">
        <v>1989</v>
      </c>
      <c r="R3947" s="82"/>
      <c r="S3947" s="82"/>
      <c r="T3947" s="82"/>
      <c r="U3947" s="82">
        <v>0</v>
      </c>
      <c r="V3947" s="82"/>
      <c r="W3947" s="82"/>
      <c r="X3947" s="82"/>
      <c r="Y3947" s="82"/>
      <c r="Z3947" s="82"/>
      <c r="AA3947" s="82"/>
      <c r="AB3947" s="82"/>
      <c r="AC3947" s="82"/>
      <c r="AD3947" s="85" t="str">
        <f>IF(A3947&lt;&gt;"",IF(D3947="DIRECCIÓN_DE_TRANSFERENCIAS","280 0031",VLOOKUP(C3947,NIVELES!$A$14:$B$105,2,0)),"")</f>
        <v>280 7210</v>
      </c>
      <c r="AE3947" s="86" t="s">
        <v>322</v>
      </c>
      <c r="AF3947" s="86" t="s">
        <v>545</v>
      </c>
      <c r="AG3947" s="79" t="str">
        <f>+IF(AF3947&lt;&gt;"",VLOOKUP(AF3947,NIVELES!$A$666:$B$673,2,0),"")</f>
        <v>SERVICIOS_DE_ATENCIÓN_GERONTOLÓGICA</v>
      </c>
      <c r="AH3947" s="78" t="s">
        <v>322</v>
      </c>
      <c r="AI3947" s="79" t="str">
        <f>IF(AH3947&lt;&gt;"",VLOOKUP(CONCATENATE(AG3947,AH3947),NIVELES!$B$676:$C$745,2,0),"")</f>
        <v>Administracion De La Atencion Gerontologica</v>
      </c>
      <c r="AJ3947" s="78" t="s">
        <v>517</v>
      </c>
      <c r="AK3947" s="79" t="str">
        <f>+IF(AJ3947&lt;&gt;"",VLOOKUP(AJ3947,NIVELES!$A$816:$B$892,2,0),"")</f>
        <v>NO APLICA</v>
      </c>
      <c r="AL3947" s="78" t="s">
        <v>554</v>
      </c>
      <c r="AM3947" s="78">
        <v>530820</v>
      </c>
      <c r="AN3947" s="79" t="str">
        <f>IF(AM3947&lt;&gt;"",+VLOOKUP(AM3947,NIVELES!$A$1652:$B$2466,2,0),"")</f>
        <v>Menaje de Cocina, de Hogar y Accesorios Descartables</v>
      </c>
      <c r="AO3947" s="87">
        <v>0</v>
      </c>
      <c r="AP3947" s="88">
        <v>0</v>
      </c>
      <c r="AQ3947" s="88">
        <v>0</v>
      </c>
      <c r="AR3947" s="88">
        <v>0</v>
      </c>
      <c r="AS3947" s="88">
        <v>0</v>
      </c>
      <c r="AT3947" s="88">
        <v>0</v>
      </c>
      <c r="AU3947" s="88">
        <v>0</v>
      </c>
      <c r="AV3947" s="88">
        <v>0</v>
      </c>
      <c r="AW3947" s="88">
        <v>0</v>
      </c>
      <c r="AX3947" s="88">
        <v>0</v>
      </c>
      <c r="AY3947" s="88">
        <v>0</v>
      </c>
      <c r="AZ3947" s="88">
        <v>0</v>
      </c>
      <c r="BA3947" s="88">
        <v>0</v>
      </c>
      <c r="BB3947" s="89">
        <f t="shared" si="243"/>
        <v>0</v>
      </c>
      <c r="BC3947" s="90" t="str">
        <f t="shared" si="242"/>
        <v>OK</v>
      </c>
      <c r="BD3947" s="91" t="str">
        <f t="shared" si="244"/>
        <v xml:space="preserve">                  </v>
      </c>
      <c r="BE3947" s="92">
        <f t="shared" si="245"/>
        <v>0</v>
      </c>
    </row>
    <row r="3948" spans="1:57" s="74" customFormat="1" ht="50.1" customHeight="1" x14ac:dyDescent="0.2">
      <c r="A3948" s="78" t="s">
        <v>55</v>
      </c>
      <c r="B3948" s="78" t="s">
        <v>65</v>
      </c>
      <c r="C3948" s="78" t="s">
        <v>33</v>
      </c>
      <c r="D3948" s="78" t="s">
        <v>605</v>
      </c>
      <c r="E3948" s="79" t="str">
        <f>+IF(C3948&lt;&gt;"",VLOOKUP(MID(C3948,18,5),NIVELES!$A$133:$B$213,2,0),"")</f>
        <v>EL_ORO</v>
      </c>
      <c r="F3948" s="80" t="s">
        <v>152</v>
      </c>
      <c r="G3948" s="81" t="str">
        <f>+IF(F3948&lt;&gt;"",VLOOKUP(F3948,NIVELES!$A$246:$C$464,3,0),"")</f>
        <v>SUR</v>
      </c>
      <c r="H3948" s="82" t="s">
        <v>1024</v>
      </c>
      <c r="I3948" s="78" t="s">
        <v>2201</v>
      </c>
      <c r="J3948" s="78" t="s">
        <v>2184</v>
      </c>
      <c r="K3948" s="78" t="s">
        <v>2185</v>
      </c>
      <c r="L3948" s="78" t="s">
        <v>1791</v>
      </c>
      <c r="M3948" s="78" t="s">
        <v>1791</v>
      </c>
      <c r="N3948" s="78" t="s">
        <v>1791</v>
      </c>
      <c r="O3948" s="78" t="s">
        <v>3616</v>
      </c>
      <c r="P3948" s="82">
        <v>2</v>
      </c>
      <c r="Q3948" s="78" t="s">
        <v>3617</v>
      </c>
      <c r="R3948" s="82"/>
      <c r="S3948" s="82"/>
      <c r="T3948" s="82"/>
      <c r="U3948" s="82"/>
      <c r="V3948" s="82"/>
      <c r="W3948" s="82"/>
      <c r="X3948" s="82"/>
      <c r="Y3948" s="82"/>
      <c r="Z3948" s="82"/>
      <c r="AA3948" s="82"/>
      <c r="AB3948" s="82">
        <v>1</v>
      </c>
      <c r="AC3948" s="82">
        <v>1</v>
      </c>
      <c r="AD3948" s="85" t="str">
        <f>IF(A3948&lt;&gt;"",IF(D3948="DIRECCIÓN_DE_TRANSFERENCIAS","280 0031",VLOOKUP(C3948,NIVELES!$A$14:$B$105,2,0)),"")</f>
        <v>280 7210</v>
      </c>
      <c r="AE3948" s="86" t="s">
        <v>322</v>
      </c>
      <c r="AF3948" s="86" t="s">
        <v>546</v>
      </c>
      <c r="AG3948" s="79" t="str">
        <f>+IF(AF3948&lt;&gt;"",VLOOKUP(AF3948,NIVELES!$A$666:$B$673,2,0),"")</f>
        <v>ATENCIÓN_INTEGRAL_A_PERSONAS_CON_DISCAPACIDAD</v>
      </c>
      <c r="AH3948" s="78" t="s">
        <v>321</v>
      </c>
      <c r="AI3948" s="79" t="str">
        <f>IF(AH3948&lt;&gt;"",VLOOKUP(CONCATENATE(AG3948,AH3948),NIVELES!$B$676:$C$745,2,0),"")</f>
        <v>Centros Indirectos Prestación De Servicio</v>
      </c>
      <c r="AJ3948" s="78" t="s">
        <v>517</v>
      </c>
      <c r="AK3948" s="79" t="str">
        <f>+IF(AJ3948&lt;&gt;"",VLOOKUP(AJ3948,NIVELES!$A$816:$B$892,2,0),"")</f>
        <v>NO APLICA</v>
      </c>
      <c r="AL3948" s="78" t="s">
        <v>554</v>
      </c>
      <c r="AM3948" s="78">
        <v>530249</v>
      </c>
      <c r="AN3948" s="79" t="str">
        <f>IF(AM3948&lt;&gt;"",+VLOOKUP(AM3948,NIVELES!$A$1652:$B$2466,2,0),"")</f>
        <v>Eventos Públicos Promocionales</v>
      </c>
      <c r="AO3948" s="87">
        <v>1000</v>
      </c>
      <c r="AP3948" s="88">
        <v>0</v>
      </c>
      <c r="AQ3948" s="88">
        <v>0</v>
      </c>
      <c r="AR3948" s="88">
        <v>0</v>
      </c>
      <c r="AS3948" s="88">
        <v>0</v>
      </c>
      <c r="AT3948" s="88">
        <v>0</v>
      </c>
      <c r="AU3948" s="88">
        <v>0</v>
      </c>
      <c r="AV3948" s="88">
        <v>0</v>
      </c>
      <c r="AW3948" s="88">
        <v>0</v>
      </c>
      <c r="AX3948" s="88">
        <v>0</v>
      </c>
      <c r="AY3948" s="88">
        <v>0</v>
      </c>
      <c r="AZ3948" s="88">
        <v>500</v>
      </c>
      <c r="BA3948" s="88">
        <v>500</v>
      </c>
      <c r="BB3948" s="89">
        <f t="shared" si="243"/>
        <v>1000</v>
      </c>
      <c r="BC3948" s="90" t="str">
        <f t="shared" si="242"/>
        <v>OK</v>
      </c>
      <c r="BD3948" s="91" t="str">
        <f t="shared" si="244"/>
        <v xml:space="preserve">                  </v>
      </c>
      <c r="BE3948" s="92">
        <f t="shared" si="245"/>
        <v>2</v>
      </c>
    </row>
    <row r="3949" spans="1:57" s="74" customFormat="1" ht="50.1" customHeight="1" x14ac:dyDescent="0.2">
      <c r="A3949" s="78" t="s">
        <v>55</v>
      </c>
      <c r="B3949" s="78" t="s">
        <v>65</v>
      </c>
      <c r="C3949" s="78" t="s">
        <v>33</v>
      </c>
      <c r="D3949" s="78" t="s">
        <v>605</v>
      </c>
      <c r="E3949" s="79" t="str">
        <f>+IF(C3949&lt;&gt;"",VLOOKUP(MID(C3949,18,5),NIVELES!$A$133:$B$213,2,0),"")</f>
        <v>EL_ORO</v>
      </c>
      <c r="F3949" s="80" t="s">
        <v>152</v>
      </c>
      <c r="G3949" s="81" t="str">
        <f>+IF(F3949&lt;&gt;"",VLOOKUP(F3949,NIVELES!$A$246:$C$464,3,0),"")</f>
        <v>SUR</v>
      </c>
      <c r="H3949" s="82" t="s">
        <v>1024</v>
      </c>
      <c r="I3949" s="78" t="s">
        <v>2201</v>
      </c>
      <c r="J3949" s="78" t="s">
        <v>2184</v>
      </c>
      <c r="K3949" s="78" t="s">
        <v>2185</v>
      </c>
      <c r="L3949" s="78" t="s">
        <v>1791</v>
      </c>
      <c r="M3949" s="78" t="s">
        <v>1791</v>
      </c>
      <c r="N3949" s="78" t="s">
        <v>1791</v>
      </c>
      <c r="O3949" s="78" t="s">
        <v>3618</v>
      </c>
      <c r="P3949" s="82">
        <v>1</v>
      </c>
      <c r="Q3949" s="78" t="s">
        <v>3617</v>
      </c>
      <c r="R3949" s="82"/>
      <c r="S3949" s="82"/>
      <c r="T3949" s="82"/>
      <c r="U3949" s="82">
        <v>1</v>
      </c>
      <c r="V3949" s="82"/>
      <c r="W3949" s="82"/>
      <c r="X3949" s="82"/>
      <c r="Y3949" s="82"/>
      <c r="Z3949" s="82"/>
      <c r="AA3949" s="82"/>
      <c r="AB3949" s="82"/>
      <c r="AC3949" s="82"/>
      <c r="AD3949" s="85" t="str">
        <f>IF(A3949&lt;&gt;"",IF(D3949="DIRECCIÓN_DE_TRANSFERENCIAS","280 0031",VLOOKUP(C3949,NIVELES!$A$14:$B$105,2,0)),"")</f>
        <v>280 7210</v>
      </c>
      <c r="AE3949" s="86" t="s">
        <v>322</v>
      </c>
      <c r="AF3949" s="86" t="s">
        <v>546</v>
      </c>
      <c r="AG3949" s="79" t="str">
        <f>+IF(AF3949&lt;&gt;"",VLOOKUP(AF3949,NIVELES!$A$666:$B$673,2,0),"")</f>
        <v>ATENCIÓN_INTEGRAL_A_PERSONAS_CON_DISCAPACIDAD</v>
      </c>
      <c r="AH3949" s="78" t="s">
        <v>321</v>
      </c>
      <c r="AI3949" s="79" t="str">
        <f>IF(AH3949&lt;&gt;"",VLOOKUP(CONCATENATE(AG3949,AH3949),NIVELES!$B$676:$C$745,2,0),"")</f>
        <v>Centros Indirectos Prestación De Servicio</v>
      </c>
      <c r="AJ3949" s="78" t="s">
        <v>517</v>
      </c>
      <c r="AK3949" s="79" t="str">
        <f>+IF(AJ3949&lt;&gt;"",VLOOKUP(AJ3949,NIVELES!$A$816:$B$892,2,0),"")</f>
        <v>NO APLICA</v>
      </c>
      <c r="AL3949" s="78" t="s">
        <v>554</v>
      </c>
      <c r="AM3949" s="78">
        <v>530301</v>
      </c>
      <c r="AN3949" s="79" t="str">
        <f>IF(AM3949&lt;&gt;"",+VLOOKUP(AM3949,NIVELES!$A$1652:$B$2466,2,0),"")</f>
        <v>Pasajes al Interior</v>
      </c>
      <c r="AO3949" s="87">
        <v>60</v>
      </c>
      <c r="AP3949" s="88">
        <v>0</v>
      </c>
      <c r="AQ3949" s="88">
        <v>0</v>
      </c>
      <c r="AR3949" s="88">
        <v>0</v>
      </c>
      <c r="AS3949" s="88">
        <v>60</v>
      </c>
      <c r="AT3949" s="88">
        <v>0</v>
      </c>
      <c r="AU3949" s="88">
        <v>0</v>
      </c>
      <c r="AV3949" s="88">
        <v>0</v>
      </c>
      <c r="AW3949" s="88">
        <v>0</v>
      </c>
      <c r="AX3949" s="88">
        <v>0</v>
      </c>
      <c r="AY3949" s="88">
        <v>0</v>
      </c>
      <c r="AZ3949" s="88">
        <v>0</v>
      </c>
      <c r="BA3949" s="88">
        <v>0</v>
      </c>
      <c r="BB3949" s="89">
        <f t="shared" si="243"/>
        <v>60</v>
      </c>
      <c r="BC3949" s="90" t="str">
        <f t="shared" si="242"/>
        <v>OK</v>
      </c>
      <c r="BD3949" s="91" t="str">
        <f t="shared" si="244"/>
        <v xml:space="preserve">                  </v>
      </c>
      <c r="BE3949" s="92">
        <f t="shared" si="245"/>
        <v>1</v>
      </c>
    </row>
    <row r="3950" spans="1:57" s="74" customFormat="1" ht="50.1" customHeight="1" x14ac:dyDescent="0.2">
      <c r="A3950" s="78" t="s">
        <v>55</v>
      </c>
      <c r="B3950" s="78" t="s">
        <v>65</v>
      </c>
      <c r="C3950" s="78" t="s">
        <v>33</v>
      </c>
      <c r="D3950" s="78" t="s">
        <v>605</v>
      </c>
      <c r="E3950" s="79" t="str">
        <f>+IF(C3950&lt;&gt;"",VLOOKUP(MID(C3950,18,5),NIVELES!$A$133:$B$213,2,0),"")</f>
        <v>EL_ORO</v>
      </c>
      <c r="F3950" s="80" t="s">
        <v>152</v>
      </c>
      <c r="G3950" s="81" t="str">
        <f>+IF(F3950&lt;&gt;"",VLOOKUP(F3950,NIVELES!$A$246:$C$464,3,0),"")</f>
        <v>SUR</v>
      </c>
      <c r="H3950" s="82" t="s">
        <v>1024</v>
      </c>
      <c r="I3950" s="78" t="s">
        <v>2201</v>
      </c>
      <c r="J3950" s="78" t="s">
        <v>2184</v>
      </c>
      <c r="K3950" s="78" t="s">
        <v>2185</v>
      </c>
      <c r="L3950" s="78" t="s">
        <v>1791</v>
      </c>
      <c r="M3950" s="78" t="s">
        <v>1791</v>
      </c>
      <c r="N3950" s="78" t="s">
        <v>1791</v>
      </c>
      <c r="O3950" s="78" t="s">
        <v>3619</v>
      </c>
      <c r="P3950" s="82">
        <v>1</v>
      </c>
      <c r="Q3950" s="78" t="s">
        <v>3617</v>
      </c>
      <c r="R3950" s="82"/>
      <c r="S3950" s="82"/>
      <c r="T3950" s="82"/>
      <c r="U3950" s="82">
        <v>1</v>
      </c>
      <c r="V3950" s="82"/>
      <c r="W3950" s="82"/>
      <c r="X3950" s="82"/>
      <c r="Y3950" s="82"/>
      <c r="Z3950" s="82"/>
      <c r="AA3950" s="82"/>
      <c r="AB3950" s="82"/>
      <c r="AC3950" s="82"/>
      <c r="AD3950" s="85" t="str">
        <f>IF(A3950&lt;&gt;"",IF(D3950="DIRECCIÓN_DE_TRANSFERENCIAS","280 0031",VLOOKUP(C3950,NIVELES!$A$14:$B$105,2,0)),"")</f>
        <v>280 7210</v>
      </c>
      <c r="AE3950" s="86" t="s">
        <v>322</v>
      </c>
      <c r="AF3950" s="86" t="s">
        <v>546</v>
      </c>
      <c r="AG3950" s="79" t="str">
        <f>+IF(AF3950&lt;&gt;"",VLOOKUP(AF3950,NIVELES!$A$666:$B$673,2,0),"")</f>
        <v>ATENCIÓN_INTEGRAL_A_PERSONAS_CON_DISCAPACIDAD</v>
      </c>
      <c r="AH3950" s="78" t="s">
        <v>321</v>
      </c>
      <c r="AI3950" s="79" t="str">
        <f>IF(AH3950&lt;&gt;"",VLOOKUP(CONCATENATE(AG3950,AH3950),NIVELES!$B$676:$C$745,2,0),"")</f>
        <v>Centros Indirectos Prestación De Servicio</v>
      </c>
      <c r="AJ3950" s="78" t="s">
        <v>517</v>
      </c>
      <c r="AK3950" s="79" t="str">
        <f>+IF(AJ3950&lt;&gt;"",VLOOKUP(AJ3950,NIVELES!$A$816:$B$892,2,0),"")</f>
        <v>NO APLICA</v>
      </c>
      <c r="AL3950" s="78" t="s">
        <v>554</v>
      </c>
      <c r="AM3950" s="78">
        <v>530303</v>
      </c>
      <c r="AN3950" s="79" t="str">
        <f>IF(AM3950&lt;&gt;"",+VLOOKUP(AM3950,NIVELES!$A$1652:$B$2466,2,0),"")</f>
        <v>Viáticos y Subsistencias en el Interior</v>
      </c>
      <c r="AO3950" s="87">
        <v>160</v>
      </c>
      <c r="AP3950" s="88">
        <v>0</v>
      </c>
      <c r="AQ3950" s="88">
        <v>0</v>
      </c>
      <c r="AR3950" s="88">
        <v>0</v>
      </c>
      <c r="AS3950" s="88">
        <v>160</v>
      </c>
      <c r="AT3950" s="88">
        <v>0</v>
      </c>
      <c r="AU3950" s="88">
        <v>0</v>
      </c>
      <c r="AV3950" s="88">
        <v>0</v>
      </c>
      <c r="AW3950" s="88">
        <v>0</v>
      </c>
      <c r="AX3950" s="88">
        <v>0</v>
      </c>
      <c r="AY3950" s="88">
        <v>0</v>
      </c>
      <c r="AZ3950" s="88">
        <v>0</v>
      </c>
      <c r="BA3950" s="88">
        <v>0</v>
      </c>
      <c r="BB3950" s="89">
        <f t="shared" si="243"/>
        <v>160</v>
      </c>
      <c r="BC3950" s="90" t="str">
        <f t="shared" si="242"/>
        <v>OK</v>
      </c>
      <c r="BD3950" s="91" t="str">
        <f t="shared" si="244"/>
        <v xml:space="preserve">                  </v>
      </c>
      <c r="BE3950" s="92">
        <f t="shared" si="245"/>
        <v>1</v>
      </c>
    </row>
    <row r="3951" spans="1:57" s="74" customFormat="1" ht="50.1" customHeight="1" x14ac:dyDescent="0.2">
      <c r="A3951" s="78" t="s">
        <v>55</v>
      </c>
      <c r="B3951" s="78" t="s">
        <v>65</v>
      </c>
      <c r="C3951" s="78" t="s">
        <v>33</v>
      </c>
      <c r="D3951" s="78" t="s">
        <v>605</v>
      </c>
      <c r="E3951" s="79" t="str">
        <f>+IF(C3951&lt;&gt;"",VLOOKUP(MID(C3951,18,5),NIVELES!$A$133:$B$213,2,0),"")</f>
        <v>EL_ORO</v>
      </c>
      <c r="F3951" s="80" t="s">
        <v>152</v>
      </c>
      <c r="G3951" s="81" t="str">
        <f>+IF(F3951&lt;&gt;"",VLOOKUP(F3951,NIVELES!$A$246:$C$464,3,0),"")</f>
        <v>SUR</v>
      </c>
      <c r="H3951" s="82" t="s">
        <v>1024</v>
      </c>
      <c r="I3951" s="78" t="s">
        <v>2201</v>
      </c>
      <c r="J3951" s="78" t="s">
        <v>2184</v>
      </c>
      <c r="K3951" s="78" t="s">
        <v>2185</v>
      </c>
      <c r="L3951" s="78" t="s">
        <v>2242</v>
      </c>
      <c r="M3951" s="78">
        <v>1027</v>
      </c>
      <c r="N3951" s="78" t="s">
        <v>3620</v>
      </c>
      <c r="O3951" s="78" t="s">
        <v>2167</v>
      </c>
      <c r="P3951" s="82">
        <v>1</v>
      </c>
      <c r="Q3951" s="78" t="s">
        <v>3496</v>
      </c>
      <c r="R3951" s="82"/>
      <c r="S3951" s="82"/>
      <c r="T3951" s="82"/>
      <c r="U3951" s="82"/>
      <c r="V3951" s="82"/>
      <c r="W3951" s="82"/>
      <c r="X3951" s="82"/>
      <c r="Y3951" s="82"/>
      <c r="Z3951" s="82"/>
      <c r="AA3951" s="82"/>
      <c r="AB3951" s="82"/>
      <c r="AC3951" s="82">
        <v>1</v>
      </c>
      <c r="AD3951" s="85" t="str">
        <f>IF(A3951&lt;&gt;"",IF(D3951="DIRECCIÓN_DE_TRANSFERENCIAS","280 0031",VLOOKUP(C3951,NIVELES!$A$14:$B$105,2,0)),"")</f>
        <v>280 7210</v>
      </c>
      <c r="AE3951" s="86" t="s">
        <v>322</v>
      </c>
      <c r="AF3951" s="86" t="s">
        <v>546</v>
      </c>
      <c r="AG3951" s="79" t="str">
        <f>+IF(AF3951&lt;&gt;"",VLOOKUP(AF3951,NIVELES!$A$666:$B$673,2,0),"")</f>
        <v>ATENCIÓN_INTEGRAL_A_PERSONAS_CON_DISCAPACIDAD</v>
      </c>
      <c r="AH3951" s="78" t="s">
        <v>453</v>
      </c>
      <c r="AI3951" s="79" t="str">
        <f>IF(AH3951&lt;&gt;"",VLOOKUP(CONCATENATE(AG3951,AH3951),NIVELES!$B$676:$C$745,2,0),"")</f>
        <v>Rectoría Inclusión Social</v>
      </c>
      <c r="AJ3951" s="78" t="s">
        <v>517</v>
      </c>
      <c r="AK3951" s="79" t="str">
        <f>+IF(AJ3951&lt;&gt;"",VLOOKUP(AJ3951,NIVELES!$A$816:$B$892,2,0),"")</f>
        <v>NO APLICA</v>
      </c>
      <c r="AL3951" s="78" t="s">
        <v>553</v>
      </c>
      <c r="AM3951" s="78">
        <v>510203</v>
      </c>
      <c r="AN3951" s="79" t="str">
        <f>IF(AM3951&lt;&gt;"",+VLOOKUP(AM3951,NIVELES!$A$1652:$B$2466,2,0),"")</f>
        <v>Decimotercer Sueldo</v>
      </c>
      <c r="AO3951" s="87">
        <v>3333</v>
      </c>
      <c r="AP3951" s="88">
        <v>0</v>
      </c>
      <c r="AQ3951" s="88">
        <v>0</v>
      </c>
      <c r="AR3951" s="88">
        <v>0</v>
      </c>
      <c r="AS3951" s="88">
        <v>0</v>
      </c>
      <c r="AT3951" s="88">
        <v>0</v>
      </c>
      <c r="AU3951" s="88">
        <v>0</v>
      </c>
      <c r="AV3951" s="88">
        <v>0</v>
      </c>
      <c r="AW3951" s="88">
        <v>0</v>
      </c>
      <c r="AX3951" s="88">
        <v>0</v>
      </c>
      <c r="AY3951" s="88">
        <v>0</v>
      </c>
      <c r="AZ3951" s="88">
        <v>0</v>
      </c>
      <c r="BA3951" s="88">
        <v>3333</v>
      </c>
      <c r="BB3951" s="89">
        <f t="shared" si="243"/>
        <v>3333</v>
      </c>
      <c r="BC3951" s="90" t="str">
        <f t="shared" si="242"/>
        <v>OK</v>
      </c>
      <c r="BD3951" s="91" t="str">
        <f t="shared" si="244"/>
        <v xml:space="preserve">                  </v>
      </c>
      <c r="BE3951" s="92">
        <f t="shared" si="245"/>
        <v>1</v>
      </c>
    </row>
    <row r="3952" spans="1:57" s="74" customFormat="1" ht="50.1" customHeight="1" x14ac:dyDescent="0.2">
      <c r="A3952" s="78" t="s">
        <v>55</v>
      </c>
      <c r="B3952" s="78" t="s">
        <v>65</v>
      </c>
      <c r="C3952" s="78" t="s">
        <v>33</v>
      </c>
      <c r="D3952" s="78" t="s">
        <v>605</v>
      </c>
      <c r="E3952" s="79" t="str">
        <f>+IF(C3952&lt;&gt;"",VLOOKUP(MID(C3952,18,5),NIVELES!$A$133:$B$213,2,0),"")</f>
        <v>EL_ORO</v>
      </c>
      <c r="F3952" s="80" t="s">
        <v>152</v>
      </c>
      <c r="G3952" s="81" t="str">
        <f>+IF(F3952&lt;&gt;"",VLOOKUP(F3952,NIVELES!$A$246:$C$464,3,0),"")</f>
        <v>SUR</v>
      </c>
      <c r="H3952" s="82" t="s">
        <v>1024</v>
      </c>
      <c r="I3952" s="78" t="s">
        <v>2201</v>
      </c>
      <c r="J3952" s="78" t="s">
        <v>2184</v>
      </c>
      <c r="K3952" s="78" t="s">
        <v>2185</v>
      </c>
      <c r="L3952" s="78" t="s">
        <v>2242</v>
      </c>
      <c r="M3952" s="78">
        <v>1027</v>
      </c>
      <c r="N3952" s="78" t="s">
        <v>3620</v>
      </c>
      <c r="O3952" s="78" t="s">
        <v>2167</v>
      </c>
      <c r="P3952" s="82">
        <v>1</v>
      </c>
      <c r="Q3952" s="78" t="s">
        <v>3496</v>
      </c>
      <c r="R3952" s="82"/>
      <c r="S3952" s="82"/>
      <c r="T3952" s="82">
        <v>1</v>
      </c>
      <c r="U3952" s="82"/>
      <c r="V3952" s="82"/>
      <c r="W3952" s="82"/>
      <c r="X3952" s="82"/>
      <c r="Y3952" s="82"/>
      <c r="Z3952" s="82"/>
      <c r="AA3952" s="82"/>
      <c r="AB3952" s="82"/>
      <c r="AC3952" s="82"/>
      <c r="AD3952" s="85" t="str">
        <f>IF(A3952&lt;&gt;"",IF(D3952="DIRECCIÓN_DE_TRANSFERENCIAS","280 0031",VLOOKUP(C3952,NIVELES!$A$14:$B$105,2,0)),"")</f>
        <v>280 7210</v>
      </c>
      <c r="AE3952" s="86" t="s">
        <v>322</v>
      </c>
      <c r="AF3952" s="86" t="s">
        <v>546</v>
      </c>
      <c r="AG3952" s="79" t="str">
        <f>+IF(AF3952&lt;&gt;"",VLOOKUP(AF3952,NIVELES!$A$666:$B$673,2,0),"")</f>
        <v>ATENCIÓN_INTEGRAL_A_PERSONAS_CON_DISCAPACIDAD</v>
      </c>
      <c r="AH3952" s="78" t="s">
        <v>453</v>
      </c>
      <c r="AI3952" s="79" t="str">
        <f>IF(AH3952&lt;&gt;"",VLOOKUP(CONCATENATE(AG3952,AH3952),NIVELES!$B$676:$C$745,2,0),"")</f>
        <v>Rectoría Inclusión Social</v>
      </c>
      <c r="AJ3952" s="78" t="s">
        <v>517</v>
      </c>
      <c r="AK3952" s="79" t="str">
        <f>+IF(AJ3952&lt;&gt;"",VLOOKUP(AJ3952,NIVELES!$A$816:$B$892,2,0),"")</f>
        <v>NO APLICA</v>
      </c>
      <c r="AL3952" s="78" t="s">
        <v>553</v>
      </c>
      <c r="AM3952" s="78">
        <v>510204</v>
      </c>
      <c r="AN3952" s="79" t="str">
        <f>IF(AM3952&lt;&gt;"",+VLOOKUP(AM3952,NIVELES!$A$1652:$B$2466,2,0),"")</f>
        <v>Decimocuarto Sueldo</v>
      </c>
      <c r="AO3952" s="87">
        <v>1083.5</v>
      </c>
      <c r="AP3952" s="88">
        <v>0</v>
      </c>
      <c r="AQ3952" s="88">
        <v>0</v>
      </c>
      <c r="AR3952" s="88">
        <v>1083.5</v>
      </c>
      <c r="AS3952" s="88">
        <v>0</v>
      </c>
      <c r="AT3952" s="88">
        <v>0</v>
      </c>
      <c r="AU3952" s="88">
        <v>0</v>
      </c>
      <c r="AV3952" s="88">
        <v>0</v>
      </c>
      <c r="AW3952" s="88">
        <v>0</v>
      </c>
      <c r="AX3952" s="88">
        <v>0</v>
      </c>
      <c r="AY3952" s="88">
        <v>0</v>
      </c>
      <c r="AZ3952" s="88">
        <v>0</v>
      </c>
      <c r="BA3952" s="88">
        <v>0</v>
      </c>
      <c r="BB3952" s="89">
        <f t="shared" si="243"/>
        <v>1083.5</v>
      </c>
      <c r="BC3952" s="90" t="str">
        <f t="shared" si="242"/>
        <v>OK</v>
      </c>
      <c r="BD3952" s="91" t="str">
        <f t="shared" si="244"/>
        <v xml:space="preserve">                  </v>
      </c>
      <c r="BE3952" s="92">
        <f t="shared" si="245"/>
        <v>1</v>
      </c>
    </row>
    <row r="3953" spans="1:57" s="74" customFormat="1" ht="50.1" customHeight="1" x14ac:dyDescent="0.2">
      <c r="A3953" s="78" t="s">
        <v>55</v>
      </c>
      <c r="B3953" s="78" t="s">
        <v>65</v>
      </c>
      <c r="C3953" s="78" t="s">
        <v>33</v>
      </c>
      <c r="D3953" s="78" t="s">
        <v>605</v>
      </c>
      <c r="E3953" s="79" t="str">
        <f>+IF(C3953&lt;&gt;"",VLOOKUP(MID(C3953,18,5),NIVELES!$A$133:$B$213,2,0),"")</f>
        <v>EL_ORO</v>
      </c>
      <c r="F3953" s="80" t="s">
        <v>152</v>
      </c>
      <c r="G3953" s="81" t="str">
        <f>+IF(F3953&lt;&gt;"",VLOOKUP(F3953,NIVELES!$A$246:$C$464,3,0),"")</f>
        <v>SUR</v>
      </c>
      <c r="H3953" s="82" t="s">
        <v>1024</v>
      </c>
      <c r="I3953" s="78" t="s">
        <v>2201</v>
      </c>
      <c r="J3953" s="78" t="s">
        <v>2184</v>
      </c>
      <c r="K3953" s="78" t="s">
        <v>2185</v>
      </c>
      <c r="L3953" s="78" t="s">
        <v>2242</v>
      </c>
      <c r="M3953" s="78">
        <v>1027</v>
      </c>
      <c r="N3953" s="78" t="s">
        <v>3620</v>
      </c>
      <c r="O3953" s="78" t="s">
        <v>2167</v>
      </c>
      <c r="P3953" s="82">
        <v>12</v>
      </c>
      <c r="Q3953" s="78" t="s">
        <v>3496</v>
      </c>
      <c r="R3953" s="82">
        <v>1</v>
      </c>
      <c r="S3953" s="82">
        <v>1</v>
      </c>
      <c r="T3953" s="82">
        <v>1</v>
      </c>
      <c r="U3953" s="82">
        <v>1</v>
      </c>
      <c r="V3953" s="82">
        <v>1</v>
      </c>
      <c r="W3953" s="82">
        <v>1</v>
      </c>
      <c r="X3953" s="82">
        <v>1</v>
      </c>
      <c r="Y3953" s="82">
        <v>1</v>
      </c>
      <c r="Z3953" s="82">
        <v>1</v>
      </c>
      <c r="AA3953" s="82">
        <v>1</v>
      </c>
      <c r="AB3953" s="82">
        <v>1</v>
      </c>
      <c r="AC3953" s="82">
        <v>1</v>
      </c>
      <c r="AD3953" s="85" t="str">
        <f>IF(A3953&lt;&gt;"",IF(D3953="DIRECCIÓN_DE_TRANSFERENCIAS","280 0031",VLOOKUP(C3953,NIVELES!$A$14:$B$105,2,0)),"")</f>
        <v>280 7210</v>
      </c>
      <c r="AE3953" s="86" t="s">
        <v>322</v>
      </c>
      <c r="AF3953" s="86" t="s">
        <v>546</v>
      </c>
      <c r="AG3953" s="79" t="str">
        <f>+IF(AF3953&lt;&gt;"",VLOOKUP(AF3953,NIVELES!$A$666:$B$673,2,0),"")</f>
        <v>ATENCIÓN_INTEGRAL_A_PERSONAS_CON_DISCAPACIDAD</v>
      </c>
      <c r="AH3953" s="78" t="s">
        <v>453</v>
      </c>
      <c r="AI3953" s="79" t="str">
        <f>IF(AH3953&lt;&gt;"",VLOOKUP(CONCATENATE(AG3953,AH3953),NIVELES!$B$676:$C$745,2,0),"")</f>
        <v>Rectoría Inclusión Social</v>
      </c>
      <c r="AJ3953" s="78" t="s">
        <v>517</v>
      </c>
      <c r="AK3953" s="79" t="str">
        <f>+IF(AJ3953&lt;&gt;"",VLOOKUP(AJ3953,NIVELES!$A$816:$B$892,2,0),"")</f>
        <v>NO APLICA</v>
      </c>
      <c r="AL3953" s="78" t="s">
        <v>553</v>
      </c>
      <c r="AM3953" s="78">
        <v>510510</v>
      </c>
      <c r="AN3953" s="79" t="str">
        <f>IF(AM3953&lt;&gt;"",+VLOOKUP(AM3953,NIVELES!$A$1652:$B$2466,2,0),"")</f>
        <v>Servicios Personales por Contrato</v>
      </c>
      <c r="AO3953" s="87">
        <v>39996</v>
      </c>
      <c r="AP3953" s="88">
        <v>3636</v>
      </c>
      <c r="AQ3953" s="88">
        <v>3636</v>
      </c>
      <c r="AR3953" s="88">
        <v>3636</v>
      </c>
      <c r="AS3953" s="88">
        <v>3636</v>
      </c>
      <c r="AT3953" s="88">
        <v>3636</v>
      </c>
      <c r="AU3953" s="88">
        <v>3636</v>
      </c>
      <c r="AV3953" s="88">
        <v>3636</v>
      </c>
      <c r="AW3953" s="88">
        <v>3636</v>
      </c>
      <c r="AX3953" s="88">
        <v>3636</v>
      </c>
      <c r="AY3953" s="88">
        <v>3636</v>
      </c>
      <c r="AZ3953" s="88">
        <v>3636</v>
      </c>
      <c r="BA3953" s="88">
        <v>0</v>
      </c>
      <c r="BB3953" s="89">
        <f t="shared" si="243"/>
        <v>39996</v>
      </c>
      <c r="BC3953" s="90" t="str">
        <f t="shared" si="242"/>
        <v>OK</v>
      </c>
      <c r="BD3953" s="91" t="str">
        <f t="shared" si="244"/>
        <v xml:space="preserve">                  </v>
      </c>
      <c r="BE3953" s="92">
        <f t="shared" si="245"/>
        <v>12</v>
      </c>
    </row>
    <row r="3954" spans="1:57" s="74" customFormat="1" ht="50.1" customHeight="1" x14ac:dyDescent="0.2">
      <c r="A3954" s="78" t="s">
        <v>55</v>
      </c>
      <c r="B3954" s="78" t="s">
        <v>65</v>
      </c>
      <c r="C3954" s="78" t="s">
        <v>33</v>
      </c>
      <c r="D3954" s="78" t="s">
        <v>605</v>
      </c>
      <c r="E3954" s="79" t="str">
        <f>+IF(C3954&lt;&gt;"",VLOOKUP(MID(C3954,18,5),NIVELES!$A$133:$B$213,2,0),"")</f>
        <v>EL_ORO</v>
      </c>
      <c r="F3954" s="80" t="s">
        <v>152</v>
      </c>
      <c r="G3954" s="81" t="str">
        <f>+IF(F3954&lt;&gt;"",VLOOKUP(F3954,NIVELES!$A$246:$C$464,3,0),"")</f>
        <v>SUR</v>
      </c>
      <c r="H3954" s="82" t="s">
        <v>1024</v>
      </c>
      <c r="I3954" s="78" t="s">
        <v>2201</v>
      </c>
      <c r="J3954" s="78" t="s">
        <v>2184</v>
      </c>
      <c r="K3954" s="78" t="s">
        <v>2185</v>
      </c>
      <c r="L3954" s="78" t="s">
        <v>2242</v>
      </c>
      <c r="M3954" s="78">
        <v>1027</v>
      </c>
      <c r="N3954" s="78" t="s">
        <v>3620</v>
      </c>
      <c r="O3954" s="78" t="s">
        <v>2167</v>
      </c>
      <c r="P3954" s="82">
        <v>12</v>
      </c>
      <c r="Q3954" s="78" t="s">
        <v>3496</v>
      </c>
      <c r="R3954" s="82">
        <v>1</v>
      </c>
      <c r="S3954" s="82">
        <v>1</v>
      </c>
      <c r="T3954" s="82">
        <v>1</v>
      </c>
      <c r="U3954" s="82">
        <v>1</v>
      </c>
      <c r="V3954" s="82">
        <v>1</v>
      </c>
      <c r="W3954" s="82">
        <v>1</v>
      </c>
      <c r="X3954" s="82">
        <v>1</v>
      </c>
      <c r="Y3954" s="82">
        <v>1</v>
      </c>
      <c r="Z3954" s="82">
        <v>1</v>
      </c>
      <c r="AA3954" s="82">
        <v>1</v>
      </c>
      <c r="AB3954" s="82">
        <v>1</v>
      </c>
      <c r="AC3954" s="82">
        <v>1</v>
      </c>
      <c r="AD3954" s="85" t="str">
        <f>IF(A3954&lt;&gt;"",IF(D3954="DIRECCIÓN_DE_TRANSFERENCIAS","280 0031",VLOOKUP(C3954,NIVELES!$A$14:$B$105,2,0)),"")</f>
        <v>280 7210</v>
      </c>
      <c r="AE3954" s="86" t="s">
        <v>322</v>
      </c>
      <c r="AF3954" s="86" t="s">
        <v>546</v>
      </c>
      <c r="AG3954" s="79" t="str">
        <f>+IF(AF3954&lt;&gt;"",VLOOKUP(AF3954,NIVELES!$A$666:$B$673,2,0),"")</f>
        <v>ATENCIÓN_INTEGRAL_A_PERSONAS_CON_DISCAPACIDAD</v>
      </c>
      <c r="AH3954" s="78" t="s">
        <v>453</v>
      </c>
      <c r="AI3954" s="79" t="str">
        <f>IF(AH3954&lt;&gt;"",VLOOKUP(CONCATENATE(AG3954,AH3954),NIVELES!$B$676:$C$745,2,0),"")</f>
        <v>Rectoría Inclusión Social</v>
      </c>
      <c r="AJ3954" s="78" t="s">
        <v>517</v>
      </c>
      <c r="AK3954" s="79" t="str">
        <f>+IF(AJ3954&lt;&gt;"",VLOOKUP(AJ3954,NIVELES!$A$816:$B$892,2,0),"")</f>
        <v>NO APLICA</v>
      </c>
      <c r="AL3954" s="78" t="s">
        <v>553</v>
      </c>
      <c r="AM3954" s="78">
        <v>510601</v>
      </c>
      <c r="AN3954" s="79" t="str">
        <f>IF(AM3954&lt;&gt;"",+VLOOKUP(AM3954,NIVELES!$A$1652:$B$2466,2,0),"")</f>
        <v>Aporte Patronal</v>
      </c>
      <c r="AO3954" s="87">
        <v>3859.61</v>
      </c>
      <c r="AP3954" s="88">
        <v>350.88</v>
      </c>
      <c r="AQ3954" s="88">
        <v>350.88</v>
      </c>
      <c r="AR3954" s="88">
        <v>350.88</v>
      </c>
      <c r="AS3954" s="88">
        <v>350.88</v>
      </c>
      <c r="AT3954" s="88">
        <v>350.88</v>
      </c>
      <c r="AU3954" s="88">
        <v>350.88</v>
      </c>
      <c r="AV3954" s="88">
        <v>350.88</v>
      </c>
      <c r="AW3954" s="88">
        <v>350.88</v>
      </c>
      <c r="AX3954" s="88">
        <v>350.88</v>
      </c>
      <c r="AY3954" s="88">
        <v>350.88</v>
      </c>
      <c r="AZ3954" s="88">
        <v>350.81</v>
      </c>
      <c r="BA3954" s="88"/>
      <c r="BB3954" s="89">
        <f t="shared" si="243"/>
        <v>3859.6100000000006</v>
      </c>
      <c r="BC3954" s="90" t="str">
        <f t="shared" si="242"/>
        <v>OK</v>
      </c>
      <c r="BD3954" s="91" t="str">
        <f t="shared" si="244"/>
        <v xml:space="preserve">                  </v>
      </c>
      <c r="BE3954" s="92">
        <f t="shared" si="245"/>
        <v>12</v>
      </c>
    </row>
    <row r="3955" spans="1:57" s="74" customFormat="1" ht="50.1" customHeight="1" x14ac:dyDescent="0.2">
      <c r="A3955" s="78" t="s">
        <v>55</v>
      </c>
      <c r="B3955" s="78" t="s">
        <v>65</v>
      </c>
      <c r="C3955" s="78" t="s">
        <v>33</v>
      </c>
      <c r="D3955" s="78" t="s">
        <v>605</v>
      </c>
      <c r="E3955" s="79" t="str">
        <f>+IF(C3955&lt;&gt;"",VLOOKUP(MID(C3955,18,5),NIVELES!$A$133:$B$213,2,0),"")</f>
        <v>EL_ORO</v>
      </c>
      <c r="F3955" s="80" t="s">
        <v>152</v>
      </c>
      <c r="G3955" s="81" t="str">
        <f>+IF(F3955&lt;&gt;"",VLOOKUP(F3955,NIVELES!$A$246:$C$464,3,0),"")</f>
        <v>SUR</v>
      </c>
      <c r="H3955" s="82" t="s">
        <v>1024</v>
      </c>
      <c r="I3955" s="78" t="s">
        <v>2201</v>
      </c>
      <c r="J3955" s="78" t="s">
        <v>2184</v>
      </c>
      <c r="K3955" s="78" t="s">
        <v>2185</v>
      </c>
      <c r="L3955" s="78" t="s">
        <v>2242</v>
      </c>
      <c r="M3955" s="78">
        <v>1027</v>
      </c>
      <c r="N3955" s="78" t="s">
        <v>3620</v>
      </c>
      <c r="O3955" s="78" t="s">
        <v>2167</v>
      </c>
      <c r="P3955" s="82">
        <v>12</v>
      </c>
      <c r="Q3955" s="78" t="s">
        <v>3496</v>
      </c>
      <c r="R3955" s="82">
        <v>1</v>
      </c>
      <c r="S3955" s="82">
        <v>1</v>
      </c>
      <c r="T3955" s="82">
        <v>1</v>
      </c>
      <c r="U3955" s="82">
        <v>1</v>
      </c>
      <c r="V3955" s="82">
        <v>1</v>
      </c>
      <c r="W3955" s="82">
        <v>1</v>
      </c>
      <c r="X3955" s="82">
        <v>1</v>
      </c>
      <c r="Y3955" s="82">
        <v>1</v>
      </c>
      <c r="Z3955" s="82">
        <v>1</v>
      </c>
      <c r="AA3955" s="82">
        <v>1</v>
      </c>
      <c r="AB3955" s="82">
        <v>1</v>
      </c>
      <c r="AC3955" s="82">
        <v>1</v>
      </c>
      <c r="AD3955" s="85" t="str">
        <f>IF(A3955&lt;&gt;"",IF(D3955="DIRECCIÓN_DE_TRANSFERENCIAS","280 0031",VLOOKUP(C3955,NIVELES!$A$14:$B$105,2,0)),"")</f>
        <v>280 7210</v>
      </c>
      <c r="AE3955" s="86" t="s">
        <v>322</v>
      </c>
      <c r="AF3955" s="86" t="s">
        <v>546</v>
      </c>
      <c r="AG3955" s="79" t="str">
        <f>+IF(AF3955&lt;&gt;"",VLOOKUP(AF3955,NIVELES!$A$666:$B$673,2,0),"")</f>
        <v>ATENCIÓN_INTEGRAL_A_PERSONAS_CON_DISCAPACIDAD</v>
      </c>
      <c r="AH3955" s="78" t="s">
        <v>453</v>
      </c>
      <c r="AI3955" s="79" t="str">
        <f>IF(AH3955&lt;&gt;"",VLOOKUP(CONCATENATE(AG3955,AH3955),NIVELES!$B$676:$C$745,2,0),"")</f>
        <v>Rectoría Inclusión Social</v>
      </c>
      <c r="AJ3955" s="78" t="s">
        <v>517</v>
      </c>
      <c r="AK3955" s="79" t="str">
        <f>+IF(AJ3955&lt;&gt;"",VLOOKUP(AJ3955,NIVELES!$A$816:$B$892,2,0),"")</f>
        <v>NO APLICA</v>
      </c>
      <c r="AL3955" s="78" t="s">
        <v>553</v>
      </c>
      <c r="AM3955" s="78">
        <v>510602</v>
      </c>
      <c r="AN3955" s="79" t="str">
        <f>IF(AM3955&lt;&gt;"",+VLOOKUP(AM3955,NIVELES!$A$1652:$B$2466,2,0),"")</f>
        <v>Fondo de Reserva</v>
      </c>
      <c r="AO3955" s="87">
        <v>3333</v>
      </c>
      <c r="AP3955" s="88">
        <v>0</v>
      </c>
      <c r="AQ3955" s="88">
        <v>302.88</v>
      </c>
      <c r="AR3955" s="88">
        <v>302.88</v>
      </c>
      <c r="AS3955" s="88">
        <v>302.88</v>
      </c>
      <c r="AT3955" s="88">
        <v>302.88</v>
      </c>
      <c r="AU3955" s="88">
        <v>302.88</v>
      </c>
      <c r="AV3955" s="88">
        <v>302.88</v>
      </c>
      <c r="AW3955" s="88">
        <v>302.88</v>
      </c>
      <c r="AX3955" s="88">
        <v>302.88</v>
      </c>
      <c r="AY3955" s="88">
        <v>302.88</v>
      </c>
      <c r="AZ3955" s="88">
        <v>302.88</v>
      </c>
      <c r="BA3955" s="88">
        <v>304.2</v>
      </c>
      <c r="BB3955" s="89">
        <f t="shared" si="243"/>
        <v>3333.0000000000005</v>
      </c>
      <c r="BC3955" s="90" t="str">
        <f t="shared" si="242"/>
        <v>OK</v>
      </c>
      <c r="BD3955" s="91" t="str">
        <f t="shared" si="244"/>
        <v xml:space="preserve">                  </v>
      </c>
      <c r="BE3955" s="92">
        <f t="shared" si="245"/>
        <v>12</v>
      </c>
    </row>
    <row r="3956" spans="1:57" s="74" customFormat="1" ht="50.1" customHeight="1" x14ac:dyDescent="0.2">
      <c r="A3956" s="78" t="s">
        <v>55</v>
      </c>
      <c r="B3956" s="78" t="s">
        <v>65</v>
      </c>
      <c r="C3956" s="78" t="s">
        <v>33</v>
      </c>
      <c r="D3956" s="78" t="s">
        <v>605</v>
      </c>
      <c r="E3956" s="79" t="str">
        <f>+IF(C3956&lt;&gt;"",VLOOKUP(MID(C3956,18,5),NIVELES!$A$133:$B$213,2,0),"")</f>
        <v>EL_ORO</v>
      </c>
      <c r="F3956" s="80" t="s">
        <v>152</v>
      </c>
      <c r="G3956" s="81" t="str">
        <f>+IF(F3956&lt;&gt;"",VLOOKUP(F3956,NIVELES!$A$246:$C$464,3,0),"")</f>
        <v>SUR</v>
      </c>
      <c r="H3956" s="82" t="s">
        <v>1024</v>
      </c>
      <c r="I3956" s="78" t="s">
        <v>2201</v>
      </c>
      <c r="J3956" s="78" t="s">
        <v>2184</v>
      </c>
      <c r="K3956" s="78" t="s">
        <v>2185</v>
      </c>
      <c r="L3956" s="78" t="s">
        <v>2242</v>
      </c>
      <c r="M3956" s="78">
        <v>1027</v>
      </c>
      <c r="N3956" s="78" t="s">
        <v>3620</v>
      </c>
      <c r="O3956" s="78" t="s">
        <v>3621</v>
      </c>
      <c r="P3956" s="82">
        <v>3</v>
      </c>
      <c r="Q3956" s="78" t="s">
        <v>3617</v>
      </c>
      <c r="R3956" s="82"/>
      <c r="S3956" s="82"/>
      <c r="T3956" s="82"/>
      <c r="U3956" s="82">
        <v>1</v>
      </c>
      <c r="V3956" s="82"/>
      <c r="W3956" s="82"/>
      <c r="X3956" s="82">
        <v>1</v>
      </c>
      <c r="Y3956" s="82"/>
      <c r="Z3956" s="82"/>
      <c r="AA3956" s="82">
        <v>1</v>
      </c>
      <c r="AB3956" s="82"/>
      <c r="AC3956" s="82"/>
      <c r="AD3956" s="85" t="str">
        <f>IF(A3956&lt;&gt;"",IF(D3956="DIRECCIÓN_DE_TRANSFERENCIAS","280 0031",VLOOKUP(C3956,NIVELES!$A$14:$B$105,2,0)),"")</f>
        <v>280 7210</v>
      </c>
      <c r="AE3956" s="86" t="s">
        <v>322</v>
      </c>
      <c r="AF3956" s="86" t="s">
        <v>546</v>
      </c>
      <c r="AG3956" s="79" t="str">
        <f>+IF(AF3956&lt;&gt;"",VLOOKUP(AF3956,NIVELES!$A$666:$B$673,2,0),"")</f>
        <v>ATENCIÓN_INTEGRAL_A_PERSONAS_CON_DISCAPACIDAD</v>
      </c>
      <c r="AH3956" s="78" t="s">
        <v>453</v>
      </c>
      <c r="AI3956" s="79" t="str">
        <f>IF(AH3956&lt;&gt;"",VLOOKUP(CONCATENATE(AG3956,AH3956),NIVELES!$B$676:$C$745,2,0),"")</f>
        <v>Rectoría Inclusión Social</v>
      </c>
      <c r="AJ3956" s="78" t="s">
        <v>517</v>
      </c>
      <c r="AK3956" s="79" t="str">
        <f>+IF(AJ3956&lt;&gt;"",VLOOKUP(AJ3956,NIVELES!$A$816:$B$892,2,0),"")</f>
        <v>NO APLICA</v>
      </c>
      <c r="AL3956" s="78" t="s">
        <v>554</v>
      </c>
      <c r="AM3956" s="78">
        <v>530301</v>
      </c>
      <c r="AN3956" s="79" t="str">
        <f>IF(AM3956&lt;&gt;"",+VLOOKUP(AM3956,NIVELES!$A$1652:$B$2466,2,0),"")</f>
        <v>Pasajes al Interior</v>
      </c>
      <c r="AO3956" s="87">
        <v>360</v>
      </c>
      <c r="AP3956" s="88">
        <v>0</v>
      </c>
      <c r="AQ3956" s="88">
        <v>0</v>
      </c>
      <c r="AR3956" s="88">
        <v>0</v>
      </c>
      <c r="AS3956" s="88">
        <v>120</v>
      </c>
      <c r="AT3956" s="88">
        <v>0</v>
      </c>
      <c r="AU3956" s="88">
        <v>0</v>
      </c>
      <c r="AV3956" s="88">
        <v>120</v>
      </c>
      <c r="AW3956" s="88">
        <v>0</v>
      </c>
      <c r="AX3956" s="88">
        <v>0</v>
      </c>
      <c r="AY3956" s="88">
        <v>120</v>
      </c>
      <c r="AZ3956" s="88">
        <v>0</v>
      </c>
      <c r="BA3956" s="88">
        <v>0</v>
      </c>
      <c r="BB3956" s="89">
        <f t="shared" si="243"/>
        <v>360</v>
      </c>
      <c r="BC3956" s="90" t="str">
        <f t="shared" si="242"/>
        <v>OK</v>
      </c>
      <c r="BD3956" s="91" t="str">
        <f t="shared" si="244"/>
        <v xml:space="preserve">                  </v>
      </c>
      <c r="BE3956" s="92">
        <f t="shared" si="245"/>
        <v>3</v>
      </c>
    </row>
    <row r="3957" spans="1:57" s="74" customFormat="1" ht="50.1" customHeight="1" x14ac:dyDescent="0.2">
      <c r="A3957" s="78" t="s">
        <v>55</v>
      </c>
      <c r="B3957" s="78" t="s">
        <v>65</v>
      </c>
      <c r="C3957" s="78" t="s">
        <v>33</v>
      </c>
      <c r="D3957" s="78" t="s">
        <v>605</v>
      </c>
      <c r="E3957" s="79" t="str">
        <f>+IF(C3957&lt;&gt;"",VLOOKUP(MID(C3957,18,5),NIVELES!$A$133:$B$213,2,0),"")</f>
        <v>EL_ORO</v>
      </c>
      <c r="F3957" s="80" t="s">
        <v>152</v>
      </c>
      <c r="G3957" s="81" t="str">
        <f>+IF(F3957&lt;&gt;"",VLOOKUP(F3957,NIVELES!$A$246:$C$464,3,0),"")</f>
        <v>SUR</v>
      </c>
      <c r="H3957" s="82" t="s">
        <v>1024</v>
      </c>
      <c r="I3957" s="78" t="s">
        <v>2201</v>
      </c>
      <c r="J3957" s="78" t="s">
        <v>2184</v>
      </c>
      <c r="K3957" s="78" t="s">
        <v>2185</v>
      </c>
      <c r="L3957" s="78" t="s">
        <v>2242</v>
      </c>
      <c r="M3957" s="78">
        <v>1027</v>
      </c>
      <c r="N3957" s="78" t="s">
        <v>3620</v>
      </c>
      <c r="O3957" s="78" t="s">
        <v>3622</v>
      </c>
      <c r="P3957" s="82">
        <v>3</v>
      </c>
      <c r="Q3957" s="78" t="s">
        <v>3617</v>
      </c>
      <c r="R3957" s="82"/>
      <c r="S3957" s="82"/>
      <c r="T3957" s="82"/>
      <c r="U3957" s="82">
        <v>1</v>
      </c>
      <c r="V3957" s="82"/>
      <c r="W3957" s="82"/>
      <c r="X3957" s="82">
        <v>1</v>
      </c>
      <c r="Y3957" s="82"/>
      <c r="Z3957" s="82"/>
      <c r="AA3957" s="82">
        <v>1</v>
      </c>
      <c r="AB3957" s="82"/>
      <c r="AC3957" s="82"/>
      <c r="AD3957" s="85" t="str">
        <f>IF(A3957&lt;&gt;"",IF(D3957="DIRECCIÓN_DE_TRANSFERENCIAS","280 0031",VLOOKUP(C3957,NIVELES!$A$14:$B$105,2,0)),"")</f>
        <v>280 7210</v>
      </c>
      <c r="AE3957" s="86" t="s">
        <v>322</v>
      </c>
      <c r="AF3957" s="86" t="s">
        <v>546</v>
      </c>
      <c r="AG3957" s="79" t="str">
        <f>+IF(AF3957&lt;&gt;"",VLOOKUP(AF3957,NIVELES!$A$666:$B$673,2,0),"")</f>
        <v>ATENCIÓN_INTEGRAL_A_PERSONAS_CON_DISCAPACIDAD</v>
      </c>
      <c r="AH3957" s="78" t="s">
        <v>453</v>
      </c>
      <c r="AI3957" s="79" t="str">
        <f>IF(AH3957&lt;&gt;"",VLOOKUP(CONCATENATE(AG3957,AH3957),NIVELES!$B$676:$C$745,2,0),"")</f>
        <v>Rectoría Inclusión Social</v>
      </c>
      <c r="AJ3957" s="78" t="s">
        <v>517</v>
      </c>
      <c r="AK3957" s="79" t="str">
        <f>+IF(AJ3957&lt;&gt;"",VLOOKUP(AJ3957,NIVELES!$A$816:$B$892,2,0),"")</f>
        <v>NO APLICA</v>
      </c>
      <c r="AL3957" s="78" t="s">
        <v>554</v>
      </c>
      <c r="AM3957" s="78">
        <v>530303</v>
      </c>
      <c r="AN3957" s="79" t="str">
        <f>IF(AM3957&lt;&gt;"",+VLOOKUP(AM3957,NIVELES!$A$1652:$B$2466,2,0),"")</f>
        <v>Viáticos y Subsistencias en el Interior</v>
      </c>
      <c r="AO3957" s="87">
        <v>960</v>
      </c>
      <c r="AP3957" s="88">
        <v>0</v>
      </c>
      <c r="AQ3957" s="88">
        <v>0</v>
      </c>
      <c r="AR3957" s="88">
        <v>0</v>
      </c>
      <c r="AS3957" s="88">
        <v>320</v>
      </c>
      <c r="AT3957" s="88">
        <v>0</v>
      </c>
      <c r="AU3957" s="88">
        <v>0</v>
      </c>
      <c r="AV3957" s="88">
        <v>320</v>
      </c>
      <c r="AW3957" s="88">
        <v>0</v>
      </c>
      <c r="AX3957" s="88">
        <v>0</v>
      </c>
      <c r="AY3957" s="88">
        <v>320</v>
      </c>
      <c r="AZ3957" s="88">
        <v>0</v>
      </c>
      <c r="BA3957" s="88">
        <v>0</v>
      </c>
      <c r="BB3957" s="89">
        <f t="shared" si="243"/>
        <v>960</v>
      </c>
      <c r="BC3957" s="90" t="str">
        <f t="shared" si="242"/>
        <v>OK</v>
      </c>
      <c r="BD3957" s="91" t="str">
        <f t="shared" si="244"/>
        <v xml:space="preserve">                  </v>
      </c>
      <c r="BE3957" s="92">
        <f t="shared" si="245"/>
        <v>3</v>
      </c>
    </row>
    <row r="3958" spans="1:57" s="74" customFormat="1" ht="50.1" customHeight="1" x14ac:dyDescent="0.2">
      <c r="A3958" s="78" t="s">
        <v>55</v>
      </c>
      <c r="B3958" s="78" t="s">
        <v>65</v>
      </c>
      <c r="C3958" s="78" t="s">
        <v>33</v>
      </c>
      <c r="D3958" s="78" t="s">
        <v>605</v>
      </c>
      <c r="E3958" s="79" t="str">
        <f>+IF(C3958&lt;&gt;"",VLOOKUP(MID(C3958,18,5),NIVELES!$A$133:$B$213,2,0),"")</f>
        <v>EL_ORO</v>
      </c>
      <c r="F3958" s="80" t="s">
        <v>152</v>
      </c>
      <c r="G3958" s="81" t="str">
        <f>+IF(F3958&lt;&gt;"",VLOOKUP(F3958,NIVELES!$A$246:$C$464,3,0),"")</f>
        <v>SUR</v>
      </c>
      <c r="H3958" s="82" t="s">
        <v>1024</v>
      </c>
      <c r="I3958" s="78" t="s">
        <v>2201</v>
      </c>
      <c r="J3958" s="78" t="s">
        <v>2184</v>
      </c>
      <c r="K3958" s="78" t="s">
        <v>2185</v>
      </c>
      <c r="L3958" s="78" t="s">
        <v>2242</v>
      </c>
      <c r="M3958" s="78">
        <v>1027</v>
      </c>
      <c r="N3958" s="78" t="s">
        <v>3620</v>
      </c>
      <c r="O3958" s="78" t="s">
        <v>3623</v>
      </c>
      <c r="P3958" s="82">
        <v>8</v>
      </c>
      <c r="Q3958" s="78" t="s">
        <v>1989</v>
      </c>
      <c r="R3958" s="82"/>
      <c r="S3958" s="82"/>
      <c r="T3958" s="82">
        <v>1</v>
      </c>
      <c r="U3958" s="82">
        <v>1</v>
      </c>
      <c r="V3958" s="82">
        <v>1</v>
      </c>
      <c r="W3958" s="82">
        <v>1</v>
      </c>
      <c r="X3958" s="82">
        <v>1</v>
      </c>
      <c r="Y3958" s="82">
        <v>1</v>
      </c>
      <c r="Z3958" s="82">
        <v>1</v>
      </c>
      <c r="AA3958" s="82">
        <v>1</v>
      </c>
      <c r="AB3958" s="82">
        <v>1</v>
      </c>
      <c r="AC3958" s="82">
        <v>1</v>
      </c>
      <c r="AD3958" s="85" t="str">
        <f>IF(A3958&lt;&gt;"",IF(D3958="DIRECCIÓN_DE_TRANSFERENCIAS","280 0031",VLOOKUP(C3958,NIVELES!$A$14:$B$105,2,0)),"")</f>
        <v>280 7210</v>
      </c>
      <c r="AE3958" s="86" t="s">
        <v>322</v>
      </c>
      <c r="AF3958" s="86" t="s">
        <v>546</v>
      </c>
      <c r="AG3958" s="79" t="str">
        <f>+IF(AF3958&lt;&gt;"",VLOOKUP(AF3958,NIVELES!$A$666:$B$673,2,0),"")</f>
        <v>ATENCIÓN_INTEGRAL_A_PERSONAS_CON_DISCAPACIDAD</v>
      </c>
      <c r="AH3958" s="78" t="s">
        <v>453</v>
      </c>
      <c r="AI3958" s="79" t="str">
        <f>IF(AH3958&lt;&gt;"",VLOOKUP(CONCATENATE(AG3958,AH3958),NIVELES!$B$676:$C$745,2,0),"")</f>
        <v>Rectoría Inclusión Social</v>
      </c>
      <c r="AJ3958" s="78" t="s">
        <v>517</v>
      </c>
      <c r="AK3958" s="79" t="str">
        <f>+IF(AJ3958&lt;&gt;"",VLOOKUP(AJ3958,NIVELES!$A$816:$B$892,2,0),"")</f>
        <v>NO APLICA</v>
      </c>
      <c r="AL3958" s="78" t="s">
        <v>554</v>
      </c>
      <c r="AM3958" s="78">
        <v>530505</v>
      </c>
      <c r="AN3958" s="79" t="str">
        <f>IF(AM3958&lt;&gt;"",+VLOOKUP(AM3958,NIVELES!$A$1652:$B$2466,2,0),"")</f>
        <v>Vehículos (Arrendamiento)</v>
      </c>
      <c r="AO3958" s="87">
        <v>42044.639999999999</v>
      </c>
      <c r="AP3958" s="88">
        <v>0</v>
      </c>
      <c r="AQ3958" s="88">
        <v>0</v>
      </c>
      <c r="AR3958" s="88">
        <v>5255.58</v>
      </c>
      <c r="AS3958" s="88">
        <v>5255.58</v>
      </c>
      <c r="AT3958" s="88">
        <v>5255.58</v>
      </c>
      <c r="AU3958" s="88">
        <v>5255.58</v>
      </c>
      <c r="AV3958" s="88">
        <v>5255.58</v>
      </c>
      <c r="AW3958" s="88">
        <v>5255.58</v>
      </c>
      <c r="AX3958" s="88">
        <v>5255.58</v>
      </c>
      <c r="AY3958" s="88">
        <v>5255.58</v>
      </c>
      <c r="AZ3958" s="88">
        <v>0</v>
      </c>
      <c r="BA3958" s="88">
        <v>0</v>
      </c>
      <c r="BB3958" s="89">
        <f t="shared" si="243"/>
        <v>42044.640000000007</v>
      </c>
      <c r="BC3958" s="90" t="str">
        <f t="shared" si="242"/>
        <v>OK</v>
      </c>
      <c r="BD3958" s="91" t="str">
        <f t="shared" si="244"/>
        <v xml:space="preserve">                  </v>
      </c>
      <c r="BE3958" s="92">
        <f t="shared" si="245"/>
        <v>10</v>
      </c>
    </row>
    <row r="3959" spans="1:57" s="74" customFormat="1" ht="50.1" customHeight="1" x14ac:dyDescent="0.2">
      <c r="A3959" s="78" t="s">
        <v>55</v>
      </c>
      <c r="B3959" s="78" t="s">
        <v>65</v>
      </c>
      <c r="C3959" s="78" t="s">
        <v>33</v>
      </c>
      <c r="D3959" s="78" t="s">
        <v>605</v>
      </c>
      <c r="E3959" s="79" t="str">
        <f>+IF(C3959&lt;&gt;"",VLOOKUP(MID(C3959,18,5),NIVELES!$A$133:$B$213,2,0),"")</f>
        <v>EL_ORO</v>
      </c>
      <c r="F3959" s="80" t="s">
        <v>152</v>
      </c>
      <c r="G3959" s="81" t="str">
        <f>+IF(F3959&lt;&gt;"",VLOOKUP(F3959,NIVELES!$A$246:$C$464,3,0),"")</f>
        <v>SUR</v>
      </c>
      <c r="H3959" s="82" t="s">
        <v>1024</v>
      </c>
      <c r="I3959" s="78" t="s">
        <v>2201</v>
      </c>
      <c r="J3959" s="78" t="s">
        <v>2184</v>
      </c>
      <c r="K3959" s="78" t="s">
        <v>2185</v>
      </c>
      <c r="L3959" s="78" t="s">
        <v>2730</v>
      </c>
      <c r="M3959" s="78">
        <v>1110</v>
      </c>
      <c r="N3959" s="78" t="s">
        <v>2825</v>
      </c>
      <c r="O3959" s="78" t="s">
        <v>3624</v>
      </c>
      <c r="P3959" s="82">
        <v>18</v>
      </c>
      <c r="Q3959" s="78" t="s">
        <v>3625</v>
      </c>
      <c r="R3959" s="82"/>
      <c r="S3959" s="82">
        <v>18</v>
      </c>
      <c r="T3959" s="82"/>
      <c r="U3959" s="82"/>
      <c r="V3959" s="82"/>
      <c r="W3959" s="82"/>
      <c r="X3959" s="82"/>
      <c r="Y3959" s="82"/>
      <c r="Z3959" s="82"/>
      <c r="AA3959" s="82"/>
      <c r="AB3959" s="82"/>
      <c r="AC3959" s="82"/>
      <c r="AD3959" s="85" t="str">
        <f>IF(A3959&lt;&gt;"",IF(D3959="DIRECCIÓN_DE_TRANSFERENCIAS","280 0031",VLOOKUP(C3959,NIVELES!$A$14:$B$105,2,0)),"")</f>
        <v>280 7210</v>
      </c>
      <c r="AE3959" s="86" t="s">
        <v>322</v>
      </c>
      <c r="AF3959" s="86" t="s">
        <v>546</v>
      </c>
      <c r="AG3959" s="79" t="str">
        <f>+IF(AF3959&lt;&gt;"",VLOOKUP(AF3959,NIVELES!$A$666:$B$673,2,0),"")</f>
        <v>ATENCIÓN_INTEGRAL_A_PERSONAS_CON_DISCAPACIDAD</v>
      </c>
      <c r="AH3959" s="78" t="s">
        <v>511</v>
      </c>
      <c r="AI3959" s="79" t="str">
        <f>IF(AH3959&lt;&gt;"",VLOOKUP(CONCATENATE(AG3959,AH3959),NIVELES!$B$676:$C$745,2,0),"")</f>
        <v xml:space="preserve"> Prestacion  De  Servicios   Extramurales  - Atención  En  Hogar  Y  Comunidad</v>
      </c>
      <c r="AJ3959" s="78" t="s">
        <v>429</v>
      </c>
      <c r="AK3959" s="79" t="str">
        <f>+IF(AJ3959&lt;&gt;"",VLOOKUP(AJ3959,NIVELES!$A$816:$B$892,2,0),"")</f>
        <v xml:space="preserve">PROMOVER EL RECONOCIMIENTO Y GARANTIA DE LOS DERECHOS DE LAS MUJERES Y HOMBRES CON DISCAPACIDAD,  SU DEBIDA VALORACIÓN Y EL RESPETO A SU DIGNIDAD  </v>
      </c>
      <c r="AL3959" s="78" t="s">
        <v>556</v>
      </c>
      <c r="AM3959" s="78">
        <v>580104</v>
      </c>
      <c r="AN3959" s="79" t="str">
        <f>IF(AM3959&lt;&gt;"",+VLOOKUP(AM3959,NIVELES!$A$1652:$B$2466,2,0),"")</f>
        <v>A Gobiernos Autónomos Descentralizados</v>
      </c>
      <c r="AO3959" s="87">
        <v>441979.8</v>
      </c>
      <c r="AP3959" s="88">
        <v>0</v>
      </c>
      <c r="AQ3959" s="88">
        <v>0</v>
      </c>
      <c r="AR3959" s="88">
        <v>110494.95</v>
      </c>
      <c r="AS3959" s="88">
        <v>110494.95</v>
      </c>
      <c r="AT3959" s="88">
        <v>0</v>
      </c>
      <c r="AU3959" s="88">
        <v>0</v>
      </c>
      <c r="AV3959" s="88">
        <v>110494.95</v>
      </c>
      <c r="AW3959" s="88">
        <v>0</v>
      </c>
      <c r="AX3959" s="88">
        <v>0</v>
      </c>
      <c r="AY3959" s="88">
        <v>110494.95</v>
      </c>
      <c r="AZ3959" s="88">
        <v>0</v>
      </c>
      <c r="BA3959" s="88">
        <v>0</v>
      </c>
      <c r="BB3959" s="89">
        <f t="shared" si="243"/>
        <v>441979.8</v>
      </c>
      <c r="BC3959" s="90" t="str">
        <f t="shared" si="242"/>
        <v>OK</v>
      </c>
      <c r="BD3959" s="91" t="str">
        <f t="shared" si="244"/>
        <v xml:space="preserve">                  </v>
      </c>
      <c r="BE3959" s="92">
        <f t="shared" si="245"/>
        <v>18</v>
      </c>
    </row>
    <row r="3960" spans="1:57" s="74" customFormat="1" ht="50.1" customHeight="1" x14ac:dyDescent="0.2">
      <c r="A3960" s="78" t="s">
        <v>55</v>
      </c>
      <c r="B3960" s="78" t="s">
        <v>65</v>
      </c>
      <c r="C3960" s="78" t="s">
        <v>33</v>
      </c>
      <c r="D3960" s="78" t="s">
        <v>605</v>
      </c>
      <c r="E3960" s="79" t="str">
        <f>+IF(C3960&lt;&gt;"",VLOOKUP(MID(C3960,18,5),NIVELES!$A$133:$B$213,2,0),"")</f>
        <v>EL_ORO</v>
      </c>
      <c r="F3960" s="80" t="s">
        <v>152</v>
      </c>
      <c r="G3960" s="81" t="str">
        <f>+IF(F3960&lt;&gt;"",VLOOKUP(F3960,NIVELES!$A$246:$C$464,3,0),"")</f>
        <v>SUR</v>
      </c>
      <c r="H3960" s="82" t="s">
        <v>1024</v>
      </c>
      <c r="I3960" s="78" t="s">
        <v>2201</v>
      </c>
      <c r="J3960" s="78" t="s">
        <v>2184</v>
      </c>
      <c r="K3960" s="78" t="s">
        <v>2185</v>
      </c>
      <c r="L3960" s="78" t="s">
        <v>2730</v>
      </c>
      <c r="M3960" s="78">
        <v>120</v>
      </c>
      <c r="N3960" s="78" t="s">
        <v>2825</v>
      </c>
      <c r="O3960" s="78" t="s">
        <v>3626</v>
      </c>
      <c r="P3960" s="82">
        <v>1</v>
      </c>
      <c r="Q3960" s="78" t="s">
        <v>3625</v>
      </c>
      <c r="R3960" s="82"/>
      <c r="S3960" s="82">
        <v>1</v>
      </c>
      <c r="T3960" s="82"/>
      <c r="U3960" s="82"/>
      <c r="V3960" s="82"/>
      <c r="W3960" s="82"/>
      <c r="X3960" s="82"/>
      <c r="Y3960" s="82"/>
      <c r="Z3960" s="82"/>
      <c r="AA3960" s="82"/>
      <c r="AB3960" s="82"/>
      <c r="AC3960" s="82"/>
      <c r="AD3960" s="85" t="str">
        <f>IF(A3960&lt;&gt;"",IF(D3960="DIRECCIÓN_DE_TRANSFERENCIAS","280 0031",VLOOKUP(C3960,NIVELES!$A$14:$B$105,2,0)),"")</f>
        <v>280 7210</v>
      </c>
      <c r="AE3960" s="86" t="s">
        <v>322</v>
      </c>
      <c r="AF3960" s="86" t="s">
        <v>546</v>
      </c>
      <c r="AG3960" s="79" t="str">
        <f>+IF(AF3960&lt;&gt;"",VLOOKUP(AF3960,NIVELES!$A$666:$B$673,2,0),"")</f>
        <v>ATENCIÓN_INTEGRAL_A_PERSONAS_CON_DISCAPACIDAD</v>
      </c>
      <c r="AH3960" s="78" t="s">
        <v>511</v>
      </c>
      <c r="AI3960" s="79" t="str">
        <f>IF(AH3960&lt;&gt;"",VLOOKUP(CONCATENATE(AG3960,AH3960),NIVELES!$B$676:$C$745,2,0),"")</f>
        <v xml:space="preserve"> Prestacion  De  Servicios   Extramurales  - Atención  En  Hogar  Y  Comunidad</v>
      </c>
      <c r="AJ3960" s="78" t="s">
        <v>429</v>
      </c>
      <c r="AK3960" s="79" t="str">
        <f>+IF(AJ3960&lt;&gt;"",VLOOKUP(AJ3960,NIVELES!$A$816:$B$892,2,0),"")</f>
        <v xml:space="preserve">PROMOVER EL RECONOCIMIENTO Y GARANTIA DE LOS DERECHOS DE LAS MUJERES Y HOMBRES CON DISCAPACIDAD,  SU DEBIDA VALORACIÓN Y EL RESPETO A SU DIGNIDAD  </v>
      </c>
      <c r="AL3960" s="78" t="s">
        <v>556</v>
      </c>
      <c r="AM3960" s="78">
        <v>580204</v>
      </c>
      <c r="AN3960" s="79" t="str">
        <f>IF(AM3960&lt;&gt;"",+VLOOKUP(AM3960,NIVELES!$A$1652:$B$2466,2,0),"")</f>
        <v>Al Sector Privado no Financiero</v>
      </c>
      <c r="AO3960" s="87">
        <v>23890.799999999999</v>
      </c>
      <c r="AP3960" s="88">
        <v>0</v>
      </c>
      <c r="AQ3960" s="88">
        <v>0</v>
      </c>
      <c r="AR3960" s="88">
        <v>11945.4</v>
      </c>
      <c r="AS3960" s="88">
        <v>11945.4</v>
      </c>
      <c r="AT3960" s="88">
        <v>0</v>
      </c>
      <c r="AU3960" s="88">
        <v>0</v>
      </c>
      <c r="AV3960" s="88">
        <v>0</v>
      </c>
      <c r="AW3960" s="88">
        <v>0</v>
      </c>
      <c r="AX3960" s="88">
        <v>0</v>
      </c>
      <c r="AY3960" s="88">
        <v>0</v>
      </c>
      <c r="AZ3960" s="88">
        <v>0</v>
      </c>
      <c r="BA3960" s="88">
        <v>0</v>
      </c>
      <c r="BB3960" s="89">
        <f t="shared" si="243"/>
        <v>23890.799999999999</v>
      </c>
      <c r="BC3960" s="90" t="str">
        <f t="shared" si="242"/>
        <v>OK</v>
      </c>
      <c r="BD3960" s="91" t="str">
        <f t="shared" si="244"/>
        <v xml:space="preserve">                  </v>
      </c>
      <c r="BE3960" s="92">
        <f t="shared" si="245"/>
        <v>1</v>
      </c>
    </row>
    <row r="3961" spans="1:57" s="74" customFormat="1" ht="50.1" customHeight="1" x14ac:dyDescent="0.2">
      <c r="A3961" s="78" t="s">
        <v>55</v>
      </c>
      <c r="B3961" s="78" t="s">
        <v>65</v>
      </c>
      <c r="C3961" s="78" t="s">
        <v>623</v>
      </c>
      <c r="D3961" s="78" t="s">
        <v>575</v>
      </c>
      <c r="E3961" s="79" t="str">
        <f>+IF(C3961&lt;&gt;"",VLOOKUP(MID(C3961,18,5),NIVELES!$A$133:$B$213,2,0),"")</f>
        <v>LOJA</v>
      </c>
      <c r="F3961" s="80" t="s">
        <v>187</v>
      </c>
      <c r="G3961" s="81" t="str">
        <f>+IF(F3961&lt;&gt;"",VLOOKUP(F3961,NIVELES!$A$246:$C$464,3,0),"")</f>
        <v>SUR</v>
      </c>
      <c r="H3961" s="82" t="s">
        <v>1023</v>
      </c>
      <c r="I3961" s="78" t="s">
        <v>2164</v>
      </c>
      <c r="J3961" s="78" t="s">
        <v>2165</v>
      </c>
      <c r="K3961" s="78" t="s">
        <v>2166</v>
      </c>
      <c r="L3961" s="78" t="s">
        <v>1791</v>
      </c>
      <c r="M3961" s="78" t="s">
        <v>1791</v>
      </c>
      <c r="N3961" s="78" t="s">
        <v>1791</v>
      </c>
      <c r="O3961" s="78" t="s">
        <v>2167</v>
      </c>
      <c r="P3961" s="82">
        <v>1</v>
      </c>
      <c r="Q3961" s="78" t="s">
        <v>2293</v>
      </c>
      <c r="R3961" s="82"/>
      <c r="S3961" s="82"/>
      <c r="T3961" s="82"/>
      <c r="U3961" s="82"/>
      <c r="V3961" s="82"/>
      <c r="W3961" s="82"/>
      <c r="X3961" s="82"/>
      <c r="Y3961" s="82"/>
      <c r="Z3961" s="82"/>
      <c r="AA3961" s="82"/>
      <c r="AB3961" s="82"/>
      <c r="AC3961" s="82">
        <v>1</v>
      </c>
      <c r="AD3961" s="85" t="str">
        <f>IF(A3961&lt;&gt;"",IF(D3961="DIRECCIÓN_DE_TRANSFERENCIAS","280 0031",VLOOKUP(C3961,NIVELES!$A$14:$B$105,2,0)),"")</f>
        <v>280 7310</v>
      </c>
      <c r="AE3961" s="86" t="s">
        <v>322</v>
      </c>
      <c r="AF3961" s="86" t="s">
        <v>369</v>
      </c>
      <c r="AG3961" s="79" t="str">
        <f>+IF(AF3961&lt;&gt;"",VLOOKUP(AF3961,NIVELES!$A$666:$B$673,2,0),"")</f>
        <v>ADMINISTRACIÓN_CENTRAL</v>
      </c>
      <c r="AH3961" s="78" t="s">
        <v>322</v>
      </c>
      <c r="AI3961" s="79" t="str">
        <f>IF(AH3961&lt;&gt;"",VLOOKUP(CONCATENATE(AG3961,AH3961),NIVELES!$B$676:$C$745,2,0),"")</f>
        <v>Administración De La Gestión Administrativa Financiera</v>
      </c>
      <c r="AJ3961" s="78" t="s">
        <v>517</v>
      </c>
      <c r="AK3961" s="79" t="str">
        <f>+IF(AJ3961&lt;&gt;"",VLOOKUP(AJ3961,NIVELES!$A$816:$B$892,2,0),"")</f>
        <v>NO APLICA</v>
      </c>
      <c r="AL3961" s="78" t="s">
        <v>553</v>
      </c>
      <c r="AM3961" s="78">
        <v>510105</v>
      </c>
      <c r="AN3961" s="79" t="str">
        <f>IF(AM3961&lt;&gt;"",+VLOOKUP(AM3961,NIVELES!$A$1652:$B$2466,2,0),"")</f>
        <v>Remuneraciones Unificadas</v>
      </c>
      <c r="AO3961" s="87">
        <v>330659.89</v>
      </c>
      <c r="AP3961" s="88">
        <v>31233.71</v>
      </c>
      <c r="AQ3961" s="88">
        <v>28512</v>
      </c>
      <c r="AR3961" s="88">
        <v>30306</v>
      </c>
      <c r="AS3961" s="88">
        <v>30306</v>
      </c>
      <c r="AT3961" s="88">
        <v>30306</v>
      </c>
      <c r="AU3961" s="88">
        <v>30306</v>
      </c>
      <c r="AV3961" s="88">
        <v>30306</v>
      </c>
      <c r="AW3961" s="88">
        <v>30306</v>
      </c>
      <c r="AX3961" s="88">
        <v>30306</v>
      </c>
      <c r="AY3961" s="88">
        <v>30306</v>
      </c>
      <c r="AZ3961" s="88">
        <v>28466.18</v>
      </c>
      <c r="BA3961" s="88"/>
      <c r="BB3961" s="89">
        <f t="shared" si="243"/>
        <v>330659.88999999996</v>
      </c>
      <c r="BC3961" s="90" t="str">
        <f t="shared" si="242"/>
        <v>OK</v>
      </c>
      <c r="BD3961" s="91" t="str">
        <f t="shared" si="244"/>
        <v xml:space="preserve">                  </v>
      </c>
      <c r="BE3961" s="92">
        <f t="shared" si="245"/>
        <v>1</v>
      </c>
    </row>
    <row r="3962" spans="1:57" s="74" customFormat="1" ht="50.1" customHeight="1" x14ac:dyDescent="0.2">
      <c r="A3962" s="78" t="s">
        <v>55</v>
      </c>
      <c r="B3962" s="78" t="s">
        <v>65</v>
      </c>
      <c r="C3962" s="78" t="s">
        <v>623</v>
      </c>
      <c r="D3962" s="78" t="s">
        <v>575</v>
      </c>
      <c r="E3962" s="79" t="str">
        <f>+IF(C3962&lt;&gt;"",VLOOKUP(MID(C3962,18,5),NIVELES!$A$133:$B$213,2,0),"")</f>
        <v>LOJA</v>
      </c>
      <c r="F3962" s="80" t="s">
        <v>187</v>
      </c>
      <c r="G3962" s="81" t="str">
        <f>+IF(F3962&lt;&gt;"",VLOOKUP(F3962,NIVELES!$A$246:$C$464,3,0),"")</f>
        <v>SUR</v>
      </c>
      <c r="H3962" s="82" t="s">
        <v>1023</v>
      </c>
      <c r="I3962" s="78" t="s">
        <v>2164</v>
      </c>
      <c r="J3962" s="78" t="s">
        <v>2165</v>
      </c>
      <c r="K3962" s="78" t="s">
        <v>2166</v>
      </c>
      <c r="L3962" s="78" t="s">
        <v>1791</v>
      </c>
      <c r="M3962" s="78" t="s">
        <v>1791</v>
      </c>
      <c r="N3962" s="78" t="s">
        <v>1791</v>
      </c>
      <c r="O3962" s="78" t="s">
        <v>2167</v>
      </c>
      <c r="P3962" s="82">
        <v>1</v>
      </c>
      <c r="Q3962" s="78" t="s">
        <v>2293</v>
      </c>
      <c r="R3962" s="82"/>
      <c r="S3962" s="82"/>
      <c r="T3962" s="82"/>
      <c r="U3962" s="82"/>
      <c r="V3962" s="82"/>
      <c r="W3962" s="82"/>
      <c r="X3962" s="82"/>
      <c r="Y3962" s="82">
        <v>1</v>
      </c>
      <c r="Z3962" s="82"/>
      <c r="AA3962" s="82"/>
      <c r="AB3962" s="82"/>
      <c r="AC3962" s="82"/>
      <c r="AD3962" s="85" t="str">
        <f>IF(A3962&lt;&gt;"",IF(D3962="DIRECCIÓN_DE_TRANSFERENCIAS","280 0031",VLOOKUP(C3962,NIVELES!$A$14:$B$105,2,0)),"")</f>
        <v>280 7310</v>
      </c>
      <c r="AE3962" s="86" t="s">
        <v>322</v>
      </c>
      <c r="AF3962" s="86" t="s">
        <v>369</v>
      </c>
      <c r="AG3962" s="79" t="str">
        <f>+IF(AF3962&lt;&gt;"",VLOOKUP(AF3962,NIVELES!$A$666:$B$673,2,0),"")</f>
        <v>ADMINISTRACIÓN_CENTRAL</v>
      </c>
      <c r="AH3962" s="78" t="s">
        <v>322</v>
      </c>
      <c r="AI3962" s="79" t="str">
        <f>IF(AH3962&lt;&gt;"",VLOOKUP(CONCATENATE(AG3962,AH3962),NIVELES!$B$676:$C$745,2,0),"")</f>
        <v>Administración De La Gestión Administrativa Financiera</v>
      </c>
      <c r="AJ3962" s="78" t="s">
        <v>517</v>
      </c>
      <c r="AK3962" s="79" t="str">
        <f>+IF(AJ3962&lt;&gt;"",VLOOKUP(AJ3962,NIVELES!$A$816:$B$892,2,0),"")</f>
        <v>NO APLICA</v>
      </c>
      <c r="AL3962" s="78" t="s">
        <v>553</v>
      </c>
      <c r="AM3962" s="78">
        <v>510106</v>
      </c>
      <c r="AN3962" s="79" t="str">
        <f>IF(AM3962&lt;&gt;"",+VLOOKUP(AM3962,NIVELES!$A$1652:$B$2466,2,0),"")</f>
        <v>Salarios Unificados</v>
      </c>
      <c r="AO3962" s="87">
        <v>42072</v>
      </c>
      <c r="AP3962" s="88">
        <v>3601.5</v>
      </c>
      <c r="AQ3962" s="88">
        <v>3506</v>
      </c>
      <c r="AR3962" s="88">
        <v>3506</v>
      </c>
      <c r="AS3962" s="88">
        <v>3506</v>
      </c>
      <c r="AT3962" s="88">
        <v>3506</v>
      </c>
      <c r="AU3962" s="88">
        <v>3506</v>
      </c>
      <c r="AV3962" s="88">
        <v>3506</v>
      </c>
      <c r="AW3962" s="88">
        <v>3506</v>
      </c>
      <c r="AX3962" s="88">
        <v>3506</v>
      </c>
      <c r="AY3962" s="88">
        <v>3506</v>
      </c>
      <c r="AZ3962" s="88">
        <v>3506</v>
      </c>
      <c r="BA3962" s="88">
        <v>3410.5</v>
      </c>
      <c r="BB3962" s="89">
        <f t="shared" si="243"/>
        <v>42072</v>
      </c>
      <c r="BC3962" s="90" t="str">
        <f t="shared" si="242"/>
        <v>OK</v>
      </c>
      <c r="BD3962" s="91" t="str">
        <f t="shared" si="244"/>
        <v xml:space="preserve">                  </v>
      </c>
      <c r="BE3962" s="92">
        <f t="shared" si="245"/>
        <v>1</v>
      </c>
    </row>
    <row r="3963" spans="1:57" s="74" customFormat="1" ht="50.1" customHeight="1" x14ac:dyDescent="0.2">
      <c r="A3963" s="78" t="s">
        <v>55</v>
      </c>
      <c r="B3963" s="78" t="s">
        <v>65</v>
      </c>
      <c r="C3963" s="78" t="s">
        <v>623</v>
      </c>
      <c r="D3963" s="78" t="s">
        <v>575</v>
      </c>
      <c r="E3963" s="79" t="str">
        <f>+IF(C3963&lt;&gt;"",VLOOKUP(MID(C3963,18,5),NIVELES!$A$133:$B$213,2,0),"")</f>
        <v>LOJA</v>
      </c>
      <c r="F3963" s="80" t="s">
        <v>187</v>
      </c>
      <c r="G3963" s="81" t="str">
        <f>+IF(F3963&lt;&gt;"",VLOOKUP(F3963,NIVELES!$A$246:$C$464,3,0),"")</f>
        <v>SUR</v>
      </c>
      <c r="H3963" s="82" t="s">
        <v>1023</v>
      </c>
      <c r="I3963" s="78" t="s">
        <v>2164</v>
      </c>
      <c r="J3963" s="78" t="s">
        <v>2165</v>
      </c>
      <c r="K3963" s="78" t="s">
        <v>2166</v>
      </c>
      <c r="L3963" s="78" t="s">
        <v>1791</v>
      </c>
      <c r="M3963" s="78" t="s">
        <v>1791</v>
      </c>
      <c r="N3963" s="78" t="s">
        <v>1791</v>
      </c>
      <c r="O3963" s="78" t="s">
        <v>2167</v>
      </c>
      <c r="P3963" s="82">
        <v>12</v>
      </c>
      <c r="Q3963" s="78" t="s">
        <v>2293</v>
      </c>
      <c r="R3963" s="82">
        <v>1</v>
      </c>
      <c r="S3963" s="82">
        <v>1</v>
      </c>
      <c r="T3963" s="82">
        <v>1</v>
      </c>
      <c r="U3963" s="82">
        <v>1</v>
      </c>
      <c r="V3963" s="82">
        <v>1</v>
      </c>
      <c r="W3963" s="82">
        <v>1</v>
      </c>
      <c r="X3963" s="82">
        <v>1</v>
      </c>
      <c r="Y3963" s="82">
        <v>1</v>
      </c>
      <c r="Z3963" s="82">
        <v>1</v>
      </c>
      <c r="AA3963" s="82">
        <v>1</v>
      </c>
      <c r="AB3963" s="82">
        <v>1</v>
      </c>
      <c r="AC3963" s="82">
        <v>1</v>
      </c>
      <c r="AD3963" s="85" t="str">
        <f>IF(A3963&lt;&gt;"",IF(D3963="DIRECCIÓN_DE_TRANSFERENCIAS","280 0031",VLOOKUP(C3963,NIVELES!$A$14:$B$105,2,0)),"")</f>
        <v>280 7310</v>
      </c>
      <c r="AE3963" s="86" t="s">
        <v>322</v>
      </c>
      <c r="AF3963" s="86" t="s">
        <v>369</v>
      </c>
      <c r="AG3963" s="79" t="str">
        <f>+IF(AF3963&lt;&gt;"",VLOOKUP(AF3963,NIVELES!$A$666:$B$673,2,0),"")</f>
        <v>ADMINISTRACIÓN_CENTRAL</v>
      </c>
      <c r="AH3963" s="78" t="s">
        <v>322</v>
      </c>
      <c r="AI3963" s="79" t="str">
        <f>IF(AH3963&lt;&gt;"",VLOOKUP(CONCATENATE(AG3963,AH3963),NIVELES!$B$676:$C$745,2,0),"")</f>
        <v>Administración De La Gestión Administrativa Financiera</v>
      </c>
      <c r="AJ3963" s="78" t="s">
        <v>517</v>
      </c>
      <c r="AK3963" s="79" t="str">
        <f>+IF(AJ3963&lt;&gt;"",VLOOKUP(AJ3963,NIVELES!$A$816:$B$892,2,0),"")</f>
        <v>NO APLICA</v>
      </c>
      <c r="AL3963" s="78" t="s">
        <v>553</v>
      </c>
      <c r="AM3963" s="78">
        <v>510203</v>
      </c>
      <c r="AN3963" s="79" t="str">
        <f>IF(AM3963&lt;&gt;"",+VLOOKUP(AM3963,NIVELES!$A$1652:$B$2466,2,0),"")</f>
        <v>Decimotercer Sueldo</v>
      </c>
      <c r="AO3963" s="87">
        <v>44872.17</v>
      </c>
      <c r="AP3963" s="88">
        <v>0</v>
      </c>
      <c r="AQ3963" s="88">
        <v>364.17</v>
      </c>
      <c r="AR3963" s="88">
        <v>0</v>
      </c>
      <c r="AS3963" s="88">
        <v>0</v>
      </c>
      <c r="AT3963" s="88">
        <v>0</v>
      </c>
      <c r="AU3963" s="88">
        <v>0</v>
      </c>
      <c r="AV3963" s="88">
        <v>0</v>
      </c>
      <c r="AW3963" s="88">
        <v>0</v>
      </c>
      <c r="AX3963" s="88">
        <v>0</v>
      </c>
      <c r="AY3963" s="88">
        <v>0</v>
      </c>
      <c r="AZ3963" s="88">
        <v>0</v>
      </c>
      <c r="BA3963" s="88">
        <v>44508</v>
      </c>
      <c r="BB3963" s="89">
        <f t="shared" si="243"/>
        <v>44872.17</v>
      </c>
      <c r="BC3963" s="90" t="str">
        <f t="shared" si="242"/>
        <v>OK</v>
      </c>
      <c r="BD3963" s="91" t="str">
        <f t="shared" si="244"/>
        <v xml:space="preserve">                  </v>
      </c>
      <c r="BE3963" s="92">
        <f t="shared" si="245"/>
        <v>12</v>
      </c>
    </row>
    <row r="3964" spans="1:57" s="74" customFormat="1" ht="50.1" customHeight="1" x14ac:dyDescent="0.2">
      <c r="A3964" s="78" t="s">
        <v>55</v>
      </c>
      <c r="B3964" s="78" t="s">
        <v>65</v>
      </c>
      <c r="C3964" s="78" t="s">
        <v>623</v>
      </c>
      <c r="D3964" s="78" t="s">
        <v>575</v>
      </c>
      <c r="E3964" s="79" t="str">
        <f>+IF(C3964&lt;&gt;"",VLOOKUP(MID(C3964,18,5),NIVELES!$A$133:$B$213,2,0),"")</f>
        <v>LOJA</v>
      </c>
      <c r="F3964" s="80" t="s">
        <v>187</v>
      </c>
      <c r="G3964" s="81" t="str">
        <f>+IF(F3964&lt;&gt;"",VLOOKUP(F3964,NIVELES!$A$246:$C$464,3,0),"")</f>
        <v>SUR</v>
      </c>
      <c r="H3964" s="82" t="s">
        <v>1023</v>
      </c>
      <c r="I3964" s="78" t="s">
        <v>2164</v>
      </c>
      <c r="J3964" s="78" t="s">
        <v>2165</v>
      </c>
      <c r="K3964" s="78" t="s">
        <v>2166</v>
      </c>
      <c r="L3964" s="78" t="s">
        <v>1791</v>
      </c>
      <c r="M3964" s="78" t="s">
        <v>1791</v>
      </c>
      <c r="N3964" s="78" t="s">
        <v>1791</v>
      </c>
      <c r="O3964" s="78" t="s">
        <v>2167</v>
      </c>
      <c r="P3964" s="82">
        <v>12</v>
      </c>
      <c r="Q3964" s="78" t="s">
        <v>2293</v>
      </c>
      <c r="R3964" s="82">
        <v>1</v>
      </c>
      <c r="S3964" s="82">
        <v>1</v>
      </c>
      <c r="T3964" s="82">
        <v>1</v>
      </c>
      <c r="U3964" s="82">
        <v>1</v>
      </c>
      <c r="V3964" s="82">
        <v>1</v>
      </c>
      <c r="W3964" s="82">
        <v>1</v>
      </c>
      <c r="X3964" s="82">
        <v>1</v>
      </c>
      <c r="Y3964" s="82">
        <v>1</v>
      </c>
      <c r="Z3964" s="82">
        <v>1</v>
      </c>
      <c r="AA3964" s="82">
        <v>1</v>
      </c>
      <c r="AB3964" s="82">
        <v>1</v>
      </c>
      <c r="AC3964" s="82">
        <v>1</v>
      </c>
      <c r="AD3964" s="85" t="str">
        <f>IF(A3964&lt;&gt;"",IF(D3964="DIRECCIÓN_DE_TRANSFERENCIAS","280 0031",VLOOKUP(C3964,NIVELES!$A$14:$B$105,2,0)),"")</f>
        <v>280 7310</v>
      </c>
      <c r="AE3964" s="86" t="s">
        <v>322</v>
      </c>
      <c r="AF3964" s="86" t="s">
        <v>369</v>
      </c>
      <c r="AG3964" s="79" t="str">
        <f>+IF(AF3964&lt;&gt;"",VLOOKUP(AF3964,NIVELES!$A$666:$B$673,2,0),"")</f>
        <v>ADMINISTRACIÓN_CENTRAL</v>
      </c>
      <c r="AH3964" s="78" t="s">
        <v>322</v>
      </c>
      <c r="AI3964" s="79" t="str">
        <f>IF(AH3964&lt;&gt;"",VLOOKUP(CONCATENATE(AG3964,AH3964),NIVELES!$B$676:$C$745,2,0),"")</f>
        <v>Administración De La Gestión Administrativa Financiera</v>
      </c>
      <c r="AJ3964" s="78" t="s">
        <v>517</v>
      </c>
      <c r="AK3964" s="79" t="str">
        <f>+IF(AJ3964&lt;&gt;"",VLOOKUP(AJ3964,NIVELES!$A$816:$B$892,2,0),"")</f>
        <v>NO APLICA</v>
      </c>
      <c r="AL3964" s="78" t="s">
        <v>553</v>
      </c>
      <c r="AM3964" s="78">
        <v>510204</v>
      </c>
      <c r="AN3964" s="79" t="str">
        <f>IF(AM3964&lt;&gt;"",+VLOOKUP(AM3964,NIVELES!$A$1652:$B$2466,2,0),"")</f>
        <v>Decimocuarto Sueldo</v>
      </c>
      <c r="AO3964" s="87">
        <v>29809.66</v>
      </c>
      <c r="AP3964" s="88">
        <v>0</v>
      </c>
      <c r="AQ3964" s="88">
        <v>131.32</v>
      </c>
      <c r="AR3964" s="88">
        <v>0</v>
      </c>
      <c r="AS3964" s="88">
        <v>0</v>
      </c>
      <c r="AT3964" s="88">
        <v>0</v>
      </c>
      <c r="AU3964" s="88">
        <v>0</v>
      </c>
      <c r="AV3964" s="88">
        <v>0</v>
      </c>
      <c r="AW3964" s="88">
        <v>29678.34</v>
      </c>
      <c r="AX3964" s="88">
        <v>0</v>
      </c>
      <c r="AY3964" s="88">
        <v>0</v>
      </c>
      <c r="AZ3964" s="88">
        <v>0</v>
      </c>
      <c r="BA3964" s="88">
        <v>0</v>
      </c>
      <c r="BB3964" s="89">
        <f t="shared" si="243"/>
        <v>29809.66</v>
      </c>
      <c r="BC3964" s="90" t="str">
        <f t="shared" si="242"/>
        <v>OK</v>
      </c>
      <c r="BD3964" s="91" t="str">
        <f t="shared" si="244"/>
        <v xml:space="preserve">                  </v>
      </c>
      <c r="BE3964" s="92">
        <f t="shared" si="245"/>
        <v>12</v>
      </c>
    </row>
    <row r="3965" spans="1:57" s="74" customFormat="1" ht="50.1" customHeight="1" x14ac:dyDescent="0.2">
      <c r="A3965" s="78" t="s">
        <v>55</v>
      </c>
      <c r="B3965" s="78" t="s">
        <v>65</v>
      </c>
      <c r="C3965" s="78" t="s">
        <v>623</v>
      </c>
      <c r="D3965" s="78" t="s">
        <v>575</v>
      </c>
      <c r="E3965" s="79" t="str">
        <f>+IF(C3965&lt;&gt;"",VLOOKUP(MID(C3965,18,5),NIVELES!$A$133:$B$213,2,0),"")</f>
        <v>LOJA</v>
      </c>
      <c r="F3965" s="80" t="s">
        <v>187</v>
      </c>
      <c r="G3965" s="81" t="str">
        <f>+IF(F3965&lt;&gt;"",VLOOKUP(F3965,NIVELES!$A$246:$C$464,3,0),"")</f>
        <v>SUR</v>
      </c>
      <c r="H3965" s="82" t="s">
        <v>1023</v>
      </c>
      <c r="I3965" s="78" t="s">
        <v>2164</v>
      </c>
      <c r="J3965" s="78" t="s">
        <v>2165</v>
      </c>
      <c r="K3965" s="78" t="s">
        <v>2166</v>
      </c>
      <c r="L3965" s="78" t="s">
        <v>1791</v>
      </c>
      <c r="M3965" s="78" t="s">
        <v>1791</v>
      </c>
      <c r="N3965" s="78" t="s">
        <v>1791</v>
      </c>
      <c r="O3965" s="78" t="s">
        <v>3627</v>
      </c>
      <c r="P3965" s="82">
        <v>12</v>
      </c>
      <c r="Q3965" s="78" t="s">
        <v>2293</v>
      </c>
      <c r="R3965" s="82">
        <v>1</v>
      </c>
      <c r="S3965" s="82">
        <v>1</v>
      </c>
      <c r="T3965" s="82">
        <v>1</v>
      </c>
      <c r="U3965" s="82">
        <v>1</v>
      </c>
      <c r="V3965" s="82">
        <v>1</v>
      </c>
      <c r="W3965" s="82">
        <v>1</v>
      </c>
      <c r="X3965" s="82">
        <v>1</v>
      </c>
      <c r="Y3965" s="82">
        <v>1</v>
      </c>
      <c r="Z3965" s="82">
        <v>1</v>
      </c>
      <c r="AA3965" s="82">
        <v>1</v>
      </c>
      <c r="AB3965" s="82">
        <v>1</v>
      </c>
      <c r="AC3965" s="82">
        <v>1</v>
      </c>
      <c r="AD3965" s="85" t="str">
        <f>IF(A3965&lt;&gt;"",IF(D3965="DIRECCIÓN_DE_TRANSFERENCIAS","280 0031",VLOOKUP(C3965,NIVELES!$A$14:$B$105,2,0)),"")</f>
        <v>280 7310</v>
      </c>
      <c r="AE3965" s="86" t="s">
        <v>322</v>
      </c>
      <c r="AF3965" s="86" t="s">
        <v>369</v>
      </c>
      <c r="AG3965" s="79" t="str">
        <f>+IF(AF3965&lt;&gt;"",VLOOKUP(AF3965,NIVELES!$A$666:$B$673,2,0),"")</f>
        <v>ADMINISTRACIÓN_CENTRAL</v>
      </c>
      <c r="AH3965" s="78" t="s">
        <v>322</v>
      </c>
      <c r="AI3965" s="79" t="str">
        <f>IF(AH3965&lt;&gt;"",VLOOKUP(CONCATENATE(AG3965,AH3965),NIVELES!$B$676:$C$745,2,0),"")</f>
        <v>Administración De La Gestión Administrativa Financiera</v>
      </c>
      <c r="AJ3965" s="78" t="s">
        <v>517</v>
      </c>
      <c r="AK3965" s="79" t="str">
        <f>+IF(AJ3965&lt;&gt;"",VLOOKUP(AJ3965,NIVELES!$A$816:$B$892,2,0),"")</f>
        <v>NO APLICA</v>
      </c>
      <c r="AL3965" s="78" t="s">
        <v>553</v>
      </c>
      <c r="AM3965" s="78">
        <v>510304</v>
      </c>
      <c r="AN3965" s="79" t="str">
        <f>IF(AM3965&lt;&gt;"",+VLOOKUP(AM3965,NIVELES!$A$1652:$B$2466,2,0),"")</f>
        <v>Compensación por Transporte</v>
      </c>
      <c r="AO3965" s="87">
        <v>720</v>
      </c>
      <c r="AP3965" s="88">
        <v>0</v>
      </c>
      <c r="AQ3965" s="88">
        <v>0</v>
      </c>
      <c r="AR3965" s="88">
        <v>60</v>
      </c>
      <c r="AS3965" s="88">
        <v>60</v>
      </c>
      <c r="AT3965" s="88">
        <v>60</v>
      </c>
      <c r="AU3965" s="88">
        <v>60</v>
      </c>
      <c r="AV3965" s="88">
        <v>60</v>
      </c>
      <c r="AW3965" s="88">
        <v>60</v>
      </c>
      <c r="AX3965" s="88">
        <v>60</v>
      </c>
      <c r="AY3965" s="88">
        <v>60</v>
      </c>
      <c r="AZ3965" s="88">
        <v>60</v>
      </c>
      <c r="BA3965" s="88">
        <v>180</v>
      </c>
      <c r="BB3965" s="89">
        <f t="shared" si="243"/>
        <v>720</v>
      </c>
      <c r="BC3965" s="90" t="str">
        <f t="shared" si="242"/>
        <v>OK</v>
      </c>
      <c r="BD3965" s="91" t="str">
        <f t="shared" si="244"/>
        <v xml:space="preserve">                  </v>
      </c>
      <c r="BE3965" s="92">
        <f t="shared" si="245"/>
        <v>12</v>
      </c>
    </row>
    <row r="3966" spans="1:57" s="74" customFormat="1" ht="50.1" customHeight="1" x14ac:dyDescent="0.2">
      <c r="A3966" s="78" t="s">
        <v>55</v>
      </c>
      <c r="B3966" s="78" t="s">
        <v>65</v>
      </c>
      <c r="C3966" s="78" t="s">
        <v>623</v>
      </c>
      <c r="D3966" s="78" t="s">
        <v>575</v>
      </c>
      <c r="E3966" s="79" t="str">
        <f>+IF(C3966&lt;&gt;"",VLOOKUP(MID(C3966,18,5),NIVELES!$A$133:$B$213,2,0),"")</f>
        <v>LOJA</v>
      </c>
      <c r="F3966" s="80" t="s">
        <v>187</v>
      </c>
      <c r="G3966" s="81" t="str">
        <f>+IF(F3966&lt;&gt;"",VLOOKUP(F3966,NIVELES!$A$246:$C$464,3,0),"")</f>
        <v>SUR</v>
      </c>
      <c r="H3966" s="82" t="s">
        <v>1023</v>
      </c>
      <c r="I3966" s="78" t="s">
        <v>2164</v>
      </c>
      <c r="J3966" s="78" t="s">
        <v>2165</v>
      </c>
      <c r="K3966" s="78" t="s">
        <v>2166</v>
      </c>
      <c r="L3966" s="78" t="s">
        <v>1791</v>
      </c>
      <c r="M3966" s="78" t="s">
        <v>1791</v>
      </c>
      <c r="N3966" s="78" t="s">
        <v>1791</v>
      </c>
      <c r="O3966" s="78" t="s">
        <v>3627</v>
      </c>
      <c r="P3966" s="82">
        <v>12</v>
      </c>
      <c r="Q3966" s="78" t="s">
        <v>2293</v>
      </c>
      <c r="R3966" s="82">
        <v>1</v>
      </c>
      <c r="S3966" s="82">
        <v>1</v>
      </c>
      <c r="T3966" s="82">
        <v>1</v>
      </c>
      <c r="U3966" s="82">
        <v>1</v>
      </c>
      <c r="V3966" s="82">
        <v>1</v>
      </c>
      <c r="W3966" s="82">
        <v>1</v>
      </c>
      <c r="X3966" s="82">
        <v>1</v>
      </c>
      <c r="Y3966" s="82">
        <v>1</v>
      </c>
      <c r="Z3966" s="82">
        <v>1</v>
      </c>
      <c r="AA3966" s="82">
        <v>1</v>
      </c>
      <c r="AB3966" s="82">
        <v>1</v>
      </c>
      <c r="AC3966" s="82">
        <v>1</v>
      </c>
      <c r="AD3966" s="85" t="str">
        <f>IF(A3966&lt;&gt;"",IF(D3966="DIRECCIÓN_DE_TRANSFERENCIAS","280 0031",VLOOKUP(C3966,NIVELES!$A$14:$B$105,2,0)),"")</f>
        <v>280 7310</v>
      </c>
      <c r="AE3966" s="86" t="s">
        <v>322</v>
      </c>
      <c r="AF3966" s="86" t="s">
        <v>369</v>
      </c>
      <c r="AG3966" s="79" t="str">
        <f>+IF(AF3966&lt;&gt;"",VLOOKUP(AF3966,NIVELES!$A$666:$B$673,2,0),"")</f>
        <v>ADMINISTRACIÓN_CENTRAL</v>
      </c>
      <c r="AH3966" s="78" t="s">
        <v>322</v>
      </c>
      <c r="AI3966" s="79" t="str">
        <f>IF(AH3966&lt;&gt;"",VLOOKUP(CONCATENATE(AG3966,AH3966),NIVELES!$B$676:$C$745,2,0),"")</f>
        <v>Administración De La Gestión Administrativa Financiera</v>
      </c>
      <c r="AJ3966" s="78" t="s">
        <v>517</v>
      </c>
      <c r="AK3966" s="79" t="str">
        <f>+IF(AJ3966&lt;&gt;"",VLOOKUP(AJ3966,NIVELES!$A$816:$B$892,2,0),"")</f>
        <v>NO APLICA</v>
      </c>
      <c r="AL3966" s="78" t="s">
        <v>553</v>
      </c>
      <c r="AM3966" s="78">
        <v>510306</v>
      </c>
      <c r="AN3966" s="79" t="str">
        <f>IF(AM3966&lt;&gt;"",+VLOOKUP(AM3966,NIVELES!$A$1652:$B$2466,2,0),"")</f>
        <v>Alimentación</v>
      </c>
      <c r="AO3966" s="87">
        <v>5040</v>
      </c>
      <c r="AP3966" s="88">
        <v>0</v>
      </c>
      <c r="AQ3966" s="88">
        <v>0</v>
      </c>
      <c r="AR3966" s="88">
        <v>420</v>
      </c>
      <c r="AS3966" s="88">
        <v>420</v>
      </c>
      <c r="AT3966" s="88">
        <v>420</v>
      </c>
      <c r="AU3966" s="88">
        <v>420</v>
      </c>
      <c r="AV3966" s="88">
        <v>420</v>
      </c>
      <c r="AW3966" s="88">
        <v>420</v>
      </c>
      <c r="AX3966" s="88">
        <v>420</v>
      </c>
      <c r="AY3966" s="88">
        <v>420</v>
      </c>
      <c r="AZ3966" s="88">
        <v>420</v>
      </c>
      <c r="BA3966" s="88">
        <v>1260</v>
      </c>
      <c r="BB3966" s="89">
        <f t="shared" si="243"/>
        <v>5040</v>
      </c>
      <c r="BC3966" s="90" t="str">
        <f t="shared" si="242"/>
        <v>OK</v>
      </c>
      <c r="BD3966" s="91" t="str">
        <f t="shared" si="244"/>
        <v xml:space="preserve">                  </v>
      </c>
      <c r="BE3966" s="92">
        <f t="shared" si="245"/>
        <v>12</v>
      </c>
    </row>
    <row r="3967" spans="1:57" s="74" customFormat="1" ht="50.1" customHeight="1" x14ac:dyDescent="0.2">
      <c r="A3967" s="78" t="s">
        <v>55</v>
      </c>
      <c r="B3967" s="78" t="s">
        <v>65</v>
      </c>
      <c r="C3967" s="78" t="s">
        <v>623</v>
      </c>
      <c r="D3967" s="78" t="s">
        <v>575</v>
      </c>
      <c r="E3967" s="79" t="str">
        <f>+IF(C3967&lt;&gt;"",VLOOKUP(MID(C3967,18,5),NIVELES!$A$133:$B$213,2,0),"")</f>
        <v>LOJA</v>
      </c>
      <c r="F3967" s="80" t="s">
        <v>187</v>
      </c>
      <c r="G3967" s="81" t="str">
        <f>+IF(F3967&lt;&gt;"",VLOOKUP(F3967,NIVELES!$A$246:$C$464,3,0),"")</f>
        <v>SUR</v>
      </c>
      <c r="H3967" s="82" t="s">
        <v>1023</v>
      </c>
      <c r="I3967" s="78" t="s">
        <v>2164</v>
      </c>
      <c r="J3967" s="78" t="s">
        <v>2165</v>
      </c>
      <c r="K3967" s="78" t="s">
        <v>2166</v>
      </c>
      <c r="L3967" s="78" t="s">
        <v>1791</v>
      </c>
      <c r="M3967" s="78" t="s">
        <v>1791</v>
      </c>
      <c r="N3967" s="78" t="s">
        <v>1791</v>
      </c>
      <c r="O3967" s="78" t="s">
        <v>3627</v>
      </c>
      <c r="P3967" s="82">
        <v>12</v>
      </c>
      <c r="Q3967" s="78" t="s">
        <v>2293</v>
      </c>
      <c r="R3967" s="82">
        <v>1</v>
      </c>
      <c r="S3967" s="82">
        <v>1</v>
      </c>
      <c r="T3967" s="82">
        <v>1</v>
      </c>
      <c r="U3967" s="82">
        <v>1</v>
      </c>
      <c r="V3967" s="82">
        <v>1</v>
      </c>
      <c r="W3967" s="82">
        <v>1</v>
      </c>
      <c r="X3967" s="82">
        <v>1</v>
      </c>
      <c r="Y3967" s="82">
        <v>1</v>
      </c>
      <c r="Z3967" s="82">
        <v>1</v>
      </c>
      <c r="AA3967" s="82">
        <v>1</v>
      </c>
      <c r="AB3967" s="82">
        <v>1</v>
      </c>
      <c r="AC3967" s="82">
        <v>1</v>
      </c>
      <c r="AD3967" s="85" t="str">
        <f>IF(A3967&lt;&gt;"",IF(D3967="DIRECCIÓN_DE_TRANSFERENCIAS","280 0031",VLOOKUP(C3967,NIVELES!$A$14:$B$105,2,0)),"")</f>
        <v>280 7310</v>
      </c>
      <c r="AE3967" s="86" t="s">
        <v>322</v>
      </c>
      <c r="AF3967" s="86" t="s">
        <v>369</v>
      </c>
      <c r="AG3967" s="79" t="str">
        <f>+IF(AF3967&lt;&gt;"",VLOOKUP(AF3967,NIVELES!$A$666:$B$673,2,0),"")</f>
        <v>ADMINISTRACIÓN_CENTRAL</v>
      </c>
      <c r="AH3967" s="78" t="s">
        <v>322</v>
      </c>
      <c r="AI3967" s="79" t="str">
        <f>IF(AH3967&lt;&gt;"",VLOOKUP(CONCATENATE(AG3967,AH3967),NIVELES!$B$676:$C$745,2,0),"")</f>
        <v>Administración De La Gestión Administrativa Financiera</v>
      </c>
      <c r="AJ3967" s="78" t="s">
        <v>517</v>
      </c>
      <c r="AK3967" s="79" t="str">
        <f>+IF(AJ3967&lt;&gt;"",VLOOKUP(AJ3967,NIVELES!$A$816:$B$892,2,0),"")</f>
        <v>NO APLICA</v>
      </c>
      <c r="AL3967" s="78" t="s">
        <v>553</v>
      </c>
      <c r="AM3967" s="78">
        <v>510401</v>
      </c>
      <c r="AN3967" s="79" t="str">
        <f>IF(AM3967&lt;&gt;"",+VLOOKUP(AM3967,NIVELES!$A$1652:$B$2466,2,0),"")</f>
        <v>Por Cargas Familiares</v>
      </c>
      <c r="AO3967" s="87">
        <v>607.14</v>
      </c>
      <c r="AP3967" s="88">
        <v>0</v>
      </c>
      <c r="AQ3967" s="88">
        <v>0</v>
      </c>
      <c r="AR3967" s="88">
        <v>50.6</v>
      </c>
      <c r="AS3967" s="88">
        <v>50.6</v>
      </c>
      <c r="AT3967" s="88">
        <v>50.6</v>
      </c>
      <c r="AU3967" s="88">
        <v>50.6</v>
      </c>
      <c r="AV3967" s="88">
        <v>50.6</v>
      </c>
      <c r="AW3967" s="88">
        <v>50.6</v>
      </c>
      <c r="AX3967" s="88">
        <v>50.6</v>
      </c>
      <c r="AY3967" s="88">
        <v>50.6</v>
      </c>
      <c r="AZ3967" s="88">
        <v>50.6</v>
      </c>
      <c r="BA3967" s="88">
        <v>151.74</v>
      </c>
      <c r="BB3967" s="89">
        <f t="shared" si="243"/>
        <v>607.1400000000001</v>
      </c>
      <c r="BC3967" s="90" t="str">
        <f t="shared" si="242"/>
        <v>OK</v>
      </c>
      <c r="BD3967" s="91" t="str">
        <f t="shared" si="244"/>
        <v xml:space="preserve">                  </v>
      </c>
      <c r="BE3967" s="92">
        <f t="shared" si="245"/>
        <v>12</v>
      </c>
    </row>
    <row r="3968" spans="1:57" s="74" customFormat="1" ht="50.1" customHeight="1" x14ac:dyDescent="0.2">
      <c r="A3968" s="78" t="s">
        <v>55</v>
      </c>
      <c r="B3968" s="78" t="s">
        <v>65</v>
      </c>
      <c r="C3968" s="78" t="s">
        <v>623</v>
      </c>
      <c r="D3968" s="78" t="s">
        <v>575</v>
      </c>
      <c r="E3968" s="79" t="str">
        <f>+IF(C3968&lt;&gt;"",VLOOKUP(MID(C3968,18,5),NIVELES!$A$133:$B$213,2,0),"")</f>
        <v>LOJA</v>
      </c>
      <c r="F3968" s="80" t="s">
        <v>187</v>
      </c>
      <c r="G3968" s="81" t="str">
        <f>+IF(F3968&lt;&gt;"",VLOOKUP(F3968,NIVELES!$A$246:$C$464,3,0),"")</f>
        <v>SUR</v>
      </c>
      <c r="H3968" s="82" t="s">
        <v>1023</v>
      </c>
      <c r="I3968" s="78" t="s">
        <v>2164</v>
      </c>
      <c r="J3968" s="78" t="s">
        <v>2165</v>
      </c>
      <c r="K3968" s="78" t="s">
        <v>2166</v>
      </c>
      <c r="L3968" s="78" t="s">
        <v>1791</v>
      </c>
      <c r="M3968" s="78" t="s">
        <v>1791</v>
      </c>
      <c r="N3968" s="78" t="s">
        <v>1791</v>
      </c>
      <c r="O3968" s="78" t="s">
        <v>3627</v>
      </c>
      <c r="P3968" s="82">
        <v>12</v>
      </c>
      <c r="Q3968" s="78" t="s">
        <v>2293</v>
      </c>
      <c r="R3968" s="82">
        <v>1</v>
      </c>
      <c r="S3968" s="82">
        <v>1</v>
      </c>
      <c r="T3968" s="82">
        <v>1</v>
      </c>
      <c r="U3968" s="82">
        <v>1</v>
      </c>
      <c r="V3968" s="82">
        <v>1</v>
      </c>
      <c r="W3968" s="82">
        <v>1</v>
      </c>
      <c r="X3968" s="82">
        <v>1</v>
      </c>
      <c r="Y3968" s="82">
        <v>1</v>
      </c>
      <c r="Z3968" s="82">
        <v>1</v>
      </c>
      <c r="AA3968" s="82">
        <v>1</v>
      </c>
      <c r="AB3968" s="82">
        <v>1</v>
      </c>
      <c r="AC3968" s="82">
        <v>1</v>
      </c>
      <c r="AD3968" s="85" t="str">
        <f>IF(A3968&lt;&gt;"",IF(D3968="DIRECCIÓN_DE_TRANSFERENCIAS","280 0031",VLOOKUP(C3968,NIVELES!$A$14:$B$105,2,0)),"")</f>
        <v>280 7310</v>
      </c>
      <c r="AE3968" s="86" t="s">
        <v>322</v>
      </c>
      <c r="AF3968" s="86" t="s">
        <v>369</v>
      </c>
      <c r="AG3968" s="79" t="str">
        <f>+IF(AF3968&lt;&gt;"",VLOOKUP(AF3968,NIVELES!$A$666:$B$673,2,0),"")</f>
        <v>ADMINISTRACIÓN_CENTRAL</v>
      </c>
      <c r="AH3968" s="78" t="s">
        <v>322</v>
      </c>
      <c r="AI3968" s="79" t="str">
        <f>IF(AH3968&lt;&gt;"",VLOOKUP(CONCATENATE(AG3968,AH3968),NIVELES!$B$676:$C$745,2,0),"")</f>
        <v>Administración De La Gestión Administrativa Financiera</v>
      </c>
      <c r="AJ3968" s="78" t="s">
        <v>517</v>
      </c>
      <c r="AK3968" s="79" t="str">
        <f>+IF(AJ3968&lt;&gt;"",VLOOKUP(AJ3968,NIVELES!$A$816:$B$892,2,0),"")</f>
        <v>NO APLICA</v>
      </c>
      <c r="AL3968" s="78" t="s">
        <v>553</v>
      </c>
      <c r="AM3968" s="78">
        <v>510408</v>
      </c>
      <c r="AN3968" s="79" t="str">
        <f>IF(AM3968&lt;&gt;"",+VLOOKUP(AM3968,NIVELES!$A$1652:$B$2466,2,0),"")</f>
        <v>Subsidio de Antigüedad</v>
      </c>
      <c r="AO3968" s="87">
        <v>947.58</v>
      </c>
      <c r="AP3968" s="88">
        <v>0</v>
      </c>
      <c r="AQ3968" s="88">
        <v>0</v>
      </c>
      <c r="AR3968" s="88">
        <v>78.97</v>
      </c>
      <c r="AS3968" s="88">
        <v>78.97</v>
      </c>
      <c r="AT3968" s="88">
        <v>78.97</v>
      </c>
      <c r="AU3968" s="88">
        <v>78.97</v>
      </c>
      <c r="AV3968" s="88">
        <v>78.97</v>
      </c>
      <c r="AW3968" s="88">
        <v>78.97</v>
      </c>
      <c r="AX3968" s="88">
        <v>78.97</v>
      </c>
      <c r="AY3968" s="88">
        <v>78.97</v>
      </c>
      <c r="AZ3968" s="88">
        <v>78.97</v>
      </c>
      <c r="BA3968" s="88">
        <v>236.85</v>
      </c>
      <c r="BB3968" s="89">
        <f t="shared" si="243"/>
        <v>947.58000000000015</v>
      </c>
      <c r="BC3968" s="90" t="str">
        <f t="shared" si="242"/>
        <v>OK</v>
      </c>
      <c r="BD3968" s="91" t="str">
        <f t="shared" si="244"/>
        <v xml:space="preserve">                  </v>
      </c>
      <c r="BE3968" s="92">
        <f t="shared" si="245"/>
        <v>12</v>
      </c>
    </row>
    <row r="3969" spans="1:57" s="74" customFormat="1" ht="50.1" customHeight="1" x14ac:dyDescent="0.2">
      <c r="A3969" s="78" t="s">
        <v>55</v>
      </c>
      <c r="B3969" s="78" t="s">
        <v>65</v>
      </c>
      <c r="C3969" s="78" t="s">
        <v>623</v>
      </c>
      <c r="D3969" s="78" t="s">
        <v>575</v>
      </c>
      <c r="E3969" s="79" t="str">
        <f>+IF(C3969&lt;&gt;"",VLOOKUP(MID(C3969,18,5),NIVELES!$A$133:$B$213,2,0),"")</f>
        <v>LOJA</v>
      </c>
      <c r="F3969" s="80" t="s">
        <v>187</v>
      </c>
      <c r="G3969" s="81" t="str">
        <f>+IF(F3969&lt;&gt;"",VLOOKUP(F3969,NIVELES!$A$246:$C$464,3,0),"")</f>
        <v>SUR</v>
      </c>
      <c r="H3969" s="82" t="s">
        <v>1023</v>
      </c>
      <c r="I3969" s="78" t="s">
        <v>2164</v>
      </c>
      <c r="J3969" s="78" t="s">
        <v>2165</v>
      </c>
      <c r="K3969" s="78" t="s">
        <v>2166</v>
      </c>
      <c r="L3969" s="78" t="s">
        <v>1791</v>
      </c>
      <c r="M3969" s="78" t="s">
        <v>1791</v>
      </c>
      <c r="N3969" s="78" t="s">
        <v>1791</v>
      </c>
      <c r="O3969" s="78" t="s">
        <v>2167</v>
      </c>
      <c r="P3969" s="82">
        <v>12</v>
      </c>
      <c r="Q3969" s="78" t="s">
        <v>2293</v>
      </c>
      <c r="R3969" s="82">
        <v>1</v>
      </c>
      <c r="S3969" s="82">
        <v>1</v>
      </c>
      <c r="T3969" s="82">
        <v>1</v>
      </c>
      <c r="U3969" s="82">
        <v>1</v>
      </c>
      <c r="V3969" s="82">
        <v>1</v>
      </c>
      <c r="W3969" s="82">
        <v>1</v>
      </c>
      <c r="X3969" s="82">
        <v>1</v>
      </c>
      <c r="Y3969" s="82">
        <v>1</v>
      </c>
      <c r="Z3969" s="82">
        <v>1</v>
      </c>
      <c r="AA3969" s="82">
        <v>1</v>
      </c>
      <c r="AB3969" s="82">
        <v>1</v>
      </c>
      <c r="AC3969" s="82">
        <v>1</v>
      </c>
      <c r="AD3969" s="85" t="str">
        <f>IF(A3969&lt;&gt;"",IF(D3969="DIRECCIÓN_DE_TRANSFERENCIAS","280 0031",VLOOKUP(C3969,NIVELES!$A$14:$B$105,2,0)),"")</f>
        <v>280 7310</v>
      </c>
      <c r="AE3969" s="86" t="s">
        <v>322</v>
      </c>
      <c r="AF3969" s="86" t="s">
        <v>369</v>
      </c>
      <c r="AG3969" s="79" t="str">
        <f>+IF(AF3969&lt;&gt;"",VLOOKUP(AF3969,NIVELES!$A$666:$B$673,2,0),"")</f>
        <v>ADMINISTRACIÓN_CENTRAL</v>
      </c>
      <c r="AH3969" s="78" t="s">
        <v>322</v>
      </c>
      <c r="AI3969" s="79" t="str">
        <f>IF(AH3969&lt;&gt;"",VLOOKUP(CONCATENATE(AG3969,AH3969),NIVELES!$B$676:$C$745,2,0),"")</f>
        <v>Administración De La Gestión Administrativa Financiera</v>
      </c>
      <c r="AJ3969" s="78" t="s">
        <v>517</v>
      </c>
      <c r="AK3969" s="79" t="str">
        <f>+IF(AJ3969&lt;&gt;"",VLOOKUP(AJ3969,NIVELES!$A$816:$B$892,2,0),"")</f>
        <v>NO APLICA</v>
      </c>
      <c r="AL3969" s="78" t="s">
        <v>553</v>
      </c>
      <c r="AM3969" s="78">
        <v>510510</v>
      </c>
      <c r="AN3969" s="79" t="str">
        <f>IF(AM3969&lt;&gt;"",+VLOOKUP(AM3969,NIVELES!$A$1652:$B$2466,2,0),"")</f>
        <v>Servicios Personales por Contrato</v>
      </c>
      <c r="AO3969" s="87">
        <v>35024</v>
      </c>
      <c r="AP3969" s="88">
        <v>3184</v>
      </c>
      <c r="AQ3969" s="88">
        <v>3184</v>
      </c>
      <c r="AR3969" s="88">
        <v>3184</v>
      </c>
      <c r="AS3969" s="88">
        <v>3184</v>
      </c>
      <c r="AT3969" s="88">
        <v>3184</v>
      </c>
      <c r="AU3969" s="88">
        <v>3184</v>
      </c>
      <c r="AV3969" s="88">
        <v>3184</v>
      </c>
      <c r="AW3969" s="88">
        <v>3184</v>
      </c>
      <c r="AX3969" s="88">
        <v>3184</v>
      </c>
      <c r="AY3969" s="88">
        <v>3184</v>
      </c>
      <c r="AZ3969" s="88">
        <v>3184</v>
      </c>
      <c r="BA3969" s="88">
        <v>0</v>
      </c>
      <c r="BB3969" s="89">
        <f t="shared" si="243"/>
        <v>35024</v>
      </c>
      <c r="BC3969" s="90" t="str">
        <f t="shared" si="242"/>
        <v>OK</v>
      </c>
      <c r="BD3969" s="91" t="str">
        <f t="shared" si="244"/>
        <v xml:space="preserve">                  </v>
      </c>
      <c r="BE3969" s="92">
        <f t="shared" si="245"/>
        <v>12</v>
      </c>
    </row>
    <row r="3970" spans="1:57" s="74" customFormat="1" ht="50.1" customHeight="1" x14ac:dyDescent="0.2">
      <c r="A3970" s="78" t="s">
        <v>55</v>
      </c>
      <c r="B3970" s="78" t="s">
        <v>65</v>
      </c>
      <c r="C3970" s="78" t="s">
        <v>623</v>
      </c>
      <c r="D3970" s="78" t="s">
        <v>575</v>
      </c>
      <c r="E3970" s="79" t="str">
        <f>+IF(C3970&lt;&gt;"",VLOOKUP(MID(C3970,18,5),NIVELES!$A$133:$B$213,2,0),"")</f>
        <v>LOJA</v>
      </c>
      <c r="F3970" s="80" t="s">
        <v>187</v>
      </c>
      <c r="G3970" s="81" t="str">
        <f>+IF(F3970&lt;&gt;"",VLOOKUP(F3970,NIVELES!$A$246:$C$464,3,0),"")</f>
        <v>SUR</v>
      </c>
      <c r="H3970" s="82" t="s">
        <v>1023</v>
      </c>
      <c r="I3970" s="78" t="s">
        <v>2164</v>
      </c>
      <c r="J3970" s="78" t="s">
        <v>2165</v>
      </c>
      <c r="K3970" s="78" t="s">
        <v>2166</v>
      </c>
      <c r="L3970" s="78" t="s">
        <v>1791</v>
      </c>
      <c r="M3970" s="78" t="s">
        <v>1791</v>
      </c>
      <c r="N3970" s="78" t="s">
        <v>1791</v>
      </c>
      <c r="O3970" s="78" t="s">
        <v>2167</v>
      </c>
      <c r="P3970" s="82">
        <v>12</v>
      </c>
      <c r="Q3970" s="78" t="s">
        <v>2293</v>
      </c>
      <c r="R3970" s="82">
        <v>1</v>
      </c>
      <c r="S3970" s="82">
        <v>1</v>
      </c>
      <c r="T3970" s="82">
        <v>1</v>
      </c>
      <c r="U3970" s="82">
        <v>1</v>
      </c>
      <c r="V3970" s="82">
        <v>1</v>
      </c>
      <c r="W3970" s="82">
        <v>1</v>
      </c>
      <c r="X3970" s="82">
        <v>1</v>
      </c>
      <c r="Y3970" s="82">
        <v>1</v>
      </c>
      <c r="Z3970" s="82">
        <v>1</v>
      </c>
      <c r="AA3970" s="82">
        <v>1</v>
      </c>
      <c r="AB3970" s="82">
        <v>1</v>
      </c>
      <c r="AC3970" s="82">
        <v>1</v>
      </c>
      <c r="AD3970" s="85" t="str">
        <f>IF(A3970&lt;&gt;"",IF(D3970="DIRECCIÓN_DE_TRANSFERENCIAS","280 0031",VLOOKUP(C3970,NIVELES!$A$14:$B$105,2,0)),"")</f>
        <v>280 7310</v>
      </c>
      <c r="AE3970" s="86" t="s">
        <v>322</v>
      </c>
      <c r="AF3970" s="86" t="s">
        <v>369</v>
      </c>
      <c r="AG3970" s="79" t="str">
        <f>+IF(AF3970&lt;&gt;"",VLOOKUP(AF3970,NIVELES!$A$666:$B$673,2,0),"")</f>
        <v>ADMINISTRACIÓN_CENTRAL</v>
      </c>
      <c r="AH3970" s="78" t="s">
        <v>322</v>
      </c>
      <c r="AI3970" s="79" t="str">
        <f>IF(AH3970&lt;&gt;"",VLOOKUP(CONCATENATE(AG3970,AH3970),NIVELES!$B$676:$C$745,2,0),"")</f>
        <v>Administración De La Gestión Administrativa Financiera</v>
      </c>
      <c r="AJ3970" s="78" t="s">
        <v>517</v>
      </c>
      <c r="AK3970" s="79" t="str">
        <f>+IF(AJ3970&lt;&gt;"",VLOOKUP(AJ3970,NIVELES!$A$816:$B$892,2,0),"")</f>
        <v>NO APLICA</v>
      </c>
      <c r="AL3970" s="78" t="s">
        <v>553</v>
      </c>
      <c r="AM3970" s="78">
        <v>510601</v>
      </c>
      <c r="AN3970" s="79" t="str">
        <f>IF(AM3970&lt;&gt;"",+VLOOKUP(AM3970,NIVELES!$A$1652:$B$2466,2,0),"")</f>
        <v>Aporte Patronal</v>
      </c>
      <c r="AO3970" s="87">
        <v>43432.33</v>
      </c>
      <c r="AP3970" s="88">
        <v>3713.24</v>
      </c>
      <c r="AQ3970" s="88">
        <v>3484.73</v>
      </c>
      <c r="AR3970" s="88">
        <v>3403.73</v>
      </c>
      <c r="AS3970" s="88">
        <v>3403.73</v>
      </c>
      <c r="AT3970" s="88">
        <v>3403.73</v>
      </c>
      <c r="AU3970" s="88">
        <v>3403.73</v>
      </c>
      <c r="AV3970" s="88">
        <v>3403.73</v>
      </c>
      <c r="AW3970" s="88">
        <v>3403.73</v>
      </c>
      <c r="AX3970" s="88">
        <v>3403.73</v>
      </c>
      <c r="AY3970" s="88">
        <v>3403.73</v>
      </c>
      <c r="AZ3970" s="88">
        <v>3403.73</v>
      </c>
      <c r="BA3970" s="88">
        <v>5600.79</v>
      </c>
      <c r="BB3970" s="89">
        <f t="shared" si="243"/>
        <v>43432.33</v>
      </c>
      <c r="BC3970" s="90" t="str">
        <f t="shared" si="242"/>
        <v>OK</v>
      </c>
      <c r="BD3970" s="91" t="str">
        <f t="shared" si="244"/>
        <v xml:space="preserve">                  </v>
      </c>
      <c r="BE3970" s="92">
        <f t="shared" si="245"/>
        <v>12</v>
      </c>
    </row>
    <row r="3971" spans="1:57" s="74" customFormat="1" ht="50.1" customHeight="1" x14ac:dyDescent="0.2">
      <c r="A3971" s="78" t="s">
        <v>55</v>
      </c>
      <c r="B3971" s="78" t="s">
        <v>65</v>
      </c>
      <c r="C3971" s="78" t="s">
        <v>623</v>
      </c>
      <c r="D3971" s="78" t="s">
        <v>575</v>
      </c>
      <c r="E3971" s="79" t="str">
        <f>+IF(C3971&lt;&gt;"",VLOOKUP(MID(C3971,18,5),NIVELES!$A$133:$B$213,2,0),"")</f>
        <v>LOJA</v>
      </c>
      <c r="F3971" s="80" t="s">
        <v>187</v>
      </c>
      <c r="G3971" s="81" t="str">
        <f>+IF(F3971&lt;&gt;"",VLOOKUP(F3971,NIVELES!$A$246:$C$464,3,0),"")</f>
        <v>SUR</v>
      </c>
      <c r="H3971" s="82" t="s">
        <v>1023</v>
      </c>
      <c r="I3971" s="78" t="s">
        <v>2164</v>
      </c>
      <c r="J3971" s="78" t="s">
        <v>2165</v>
      </c>
      <c r="K3971" s="78" t="s">
        <v>2166</v>
      </c>
      <c r="L3971" s="78" t="s">
        <v>1791</v>
      </c>
      <c r="M3971" s="78" t="s">
        <v>1791</v>
      </c>
      <c r="N3971" s="78" t="s">
        <v>1791</v>
      </c>
      <c r="O3971" s="78" t="s">
        <v>2167</v>
      </c>
      <c r="P3971" s="82">
        <v>12</v>
      </c>
      <c r="Q3971" s="78" t="s">
        <v>2293</v>
      </c>
      <c r="R3971" s="82">
        <v>1</v>
      </c>
      <c r="S3971" s="82">
        <v>1</v>
      </c>
      <c r="T3971" s="82">
        <v>1</v>
      </c>
      <c r="U3971" s="82">
        <v>1</v>
      </c>
      <c r="V3971" s="82">
        <v>1</v>
      </c>
      <c r="W3971" s="82">
        <v>1</v>
      </c>
      <c r="X3971" s="82">
        <v>1</v>
      </c>
      <c r="Y3971" s="82">
        <v>1</v>
      </c>
      <c r="Z3971" s="82">
        <v>1</v>
      </c>
      <c r="AA3971" s="82">
        <v>1</v>
      </c>
      <c r="AB3971" s="82">
        <v>1</v>
      </c>
      <c r="AC3971" s="82">
        <v>1</v>
      </c>
      <c r="AD3971" s="85" t="str">
        <f>IF(A3971&lt;&gt;"",IF(D3971="DIRECCIÓN_DE_TRANSFERENCIAS","280 0031",VLOOKUP(C3971,NIVELES!$A$14:$B$105,2,0)),"")</f>
        <v>280 7310</v>
      </c>
      <c r="AE3971" s="86" t="s">
        <v>322</v>
      </c>
      <c r="AF3971" s="86" t="s">
        <v>369</v>
      </c>
      <c r="AG3971" s="79" t="str">
        <f>+IF(AF3971&lt;&gt;"",VLOOKUP(AF3971,NIVELES!$A$666:$B$673,2,0),"")</f>
        <v>ADMINISTRACIÓN_CENTRAL</v>
      </c>
      <c r="AH3971" s="78" t="s">
        <v>322</v>
      </c>
      <c r="AI3971" s="79" t="str">
        <f>IF(AH3971&lt;&gt;"",VLOOKUP(CONCATENATE(AG3971,AH3971),NIVELES!$B$676:$C$745,2,0),"")</f>
        <v>Administración De La Gestión Administrativa Financiera</v>
      </c>
      <c r="AJ3971" s="78" t="s">
        <v>517</v>
      </c>
      <c r="AK3971" s="79" t="str">
        <f>+IF(AJ3971&lt;&gt;"",VLOOKUP(AJ3971,NIVELES!$A$816:$B$892,2,0),"")</f>
        <v>NO APLICA</v>
      </c>
      <c r="AL3971" s="78" t="s">
        <v>553</v>
      </c>
      <c r="AM3971" s="78">
        <v>510602</v>
      </c>
      <c r="AN3971" s="79" t="str">
        <f>IF(AM3971&lt;&gt;"",+VLOOKUP(AM3971,NIVELES!$A$1652:$B$2466,2,0),"")</f>
        <v>Fondo de Reserva</v>
      </c>
      <c r="AO3971" s="87">
        <v>44872.17</v>
      </c>
      <c r="AP3971" s="88">
        <v>2768.05</v>
      </c>
      <c r="AQ3971" s="88">
        <v>0</v>
      </c>
      <c r="AR3971" s="88">
        <v>2869.93</v>
      </c>
      <c r="AS3971" s="88">
        <v>2869.93</v>
      </c>
      <c r="AT3971" s="88">
        <v>2869.93</v>
      </c>
      <c r="AU3971" s="88">
        <v>2869.93</v>
      </c>
      <c r="AV3971" s="88">
        <v>2869.93</v>
      </c>
      <c r="AW3971" s="88">
        <v>2869.93</v>
      </c>
      <c r="AX3971" s="88">
        <v>2869.93</v>
      </c>
      <c r="AY3971" s="88">
        <v>2869.93</v>
      </c>
      <c r="AZ3971" s="88">
        <v>2869.93</v>
      </c>
      <c r="BA3971" s="88">
        <v>16274.75</v>
      </c>
      <c r="BB3971" s="89">
        <f t="shared" si="243"/>
        <v>44872.17</v>
      </c>
      <c r="BC3971" s="90" t="str">
        <f t="shared" si="242"/>
        <v>OK</v>
      </c>
      <c r="BD3971" s="91" t="str">
        <f t="shared" si="244"/>
        <v xml:space="preserve">                  </v>
      </c>
      <c r="BE3971" s="92">
        <f t="shared" si="245"/>
        <v>12</v>
      </c>
    </row>
    <row r="3972" spans="1:57" s="74" customFormat="1" ht="50.1" customHeight="1" x14ac:dyDescent="0.2">
      <c r="A3972" s="78" t="s">
        <v>55</v>
      </c>
      <c r="B3972" s="78" t="s">
        <v>65</v>
      </c>
      <c r="C3972" s="78" t="s">
        <v>623</v>
      </c>
      <c r="D3972" s="78" t="s">
        <v>575</v>
      </c>
      <c r="E3972" s="79" t="str">
        <f>+IF(C3972&lt;&gt;"",VLOOKUP(MID(C3972,18,5),NIVELES!$A$133:$B$213,2,0),"")</f>
        <v>LOJA</v>
      </c>
      <c r="F3972" s="80" t="s">
        <v>187</v>
      </c>
      <c r="G3972" s="81" t="str">
        <f>+IF(F3972&lt;&gt;"",VLOOKUP(F3972,NIVELES!$A$246:$C$464,3,0),"")</f>
        <v>SUR</v>
      </c>
      <c r="H3972" s="82" t="s">
        <v>1023</v>
      </c>
      <c r="I3972" s="78" t="s">
        <v>2173</v>
      </c>
      <c r="J3972" s="78" t="s">
        <v>2165</v>
      </c>
      <c r="K3972" s="78" t="s">
        <v>2166</v>
      </c>
      <c r="L3972" s="78" t="s">
        <v>1791</v>
      </c>
      <c r="M3972" s="78" t="s">
        <v>1791</v>
      </c>
      <c r="N3972" s="78" t="s">
        <v>1791</v>
      </c>
      <c r="O3972" s="78" t="s">
        <v>3628</v>
      </c>
      <c r="P3972" s="82">
        <v>12</v>
      </c>
      <c r="Q3972" s="78" t="s">
        <v>1989</v>
      </c>
      <c r="R3972" s="82">
        <v>1</v>
      </c>
      <c r="S3972" s="82">
        <v>1</v>
      </c>
      <c r="T3972" s="82">
        <v>1</v>
      </c>
      <c r="U3972" s="82">
        <v>1</v>
      </c>
      <c r="V3972" s="82">
        <v>1</v>
      </c>
      <c r="W3972" s="82">
        <v>1</v>
      </c>
      <c r="X3972" s="82">
        <v>1</v>
      </c>
      <c r="Y3972" s="82">
        <v>1</v>
      </c>
      <c r="Z3972" s="82">
        <v>1</v>
      </c>
      <c r="AA3972" s="82">
        <v>1</v>
      </c>
      <c r="AB3972" s="82">
        <v>1</v>
      </c>
      <c r="AC3972" s="82">
        <v>1</v>
      </c>
      <c r="AD3972" s="85" t="str">
        <f>IF(A3972&lt;&gt;"",IF(D3972="DIRECCIÓN_DE_TRANSFERENCIAS","280 0031",VLOOKUP(C3972,NIVELES!$A$14:$B$105,2,0)),"")</f>
        <v>280 7310</v>
      </c>
      <c r="AE3972" s="86" t="s">
        <v>322</v>
      </c>
      <c r="AF3972" s="86" t="s">
        <v>369</v>
      </c>
      <c r="AG3972" s="79" t="str">
        <f>+IF(AF3972&lt;&gt;"",VLOOKUP(AF3972,NIVELES!$A$666:$B$673,2,0),"")</f>
        <v>ADMINISTRACIÓN_CENTRAL</v>
      </c>
      <c r="AH3972" s="78" t="s">
        <v>322</v>
      </c>
      <c r="AI3972" s="79" t="str">
        <f>IF(AH3972&lt;&gt;"",VLOOKUP(CONCATENATE(AG3972,AH3972),NIVELES!$B$676:$C$745,2,0),"")</f>
        <v>Administración De La Gestión Administrativa Financiera</v>
      </c>
      <c r="AJ3972" s="78" t="s">
        <v>517</v>
      </c>
      <c r="AK3972" s="79" t="str">
        <f>+IF(AJ3972&lt;&gt;"",VLOOKUP(AJ3972,NIVELES!$A$816:$B$892,2,0),"")</f>
        <v>NO APLICA</v>
      </c>
      <c r="AL3972" s="78" t="s">
        <v>554</v>
      </c>
      <c r="AM3972" s="78">
        <v>530105</v>
      </c>
      <c r="AN3972" s="79" t="str">
        <f>IF(AM3972&lt;&gt;"",+VLOOKUP(AM3972,NIVELES!$A$1652:$B$2466,2,0),"")</f>
        <v>Telecomunicaciones</v>
      </c>
      <c r="AO3972" s="87">
        <v>150</v>
      </c>
      <c r="AP3972" s="88">
        <v>8</v>
      </c>
      <c r="AQ3972" s="88">
        <v>7.99</v>
      </c>
      <c r="AR3972" s="88">
        <v>7.99</v>
      </c>
      <c r="AS3972" s="88">
        <v>7.99</v>
      </c>
      <c r="AT3972" s="88">
        <v>7.99</v>
      </c>
      <c r="AU3972" s="88">
        <v>7.99</v>
      </c>
      <c r="AV3972" s="88">
        <v>7.99</v>
      </c>
      <c r="AW3972" s="88">
        <v>7.99</v>
      </c>
      <c r="AX3972" s="88">
        <v>7.99</v>
      </c>
      <c r="AY3972" s="88">
        <v>7.99</v>
      </c>
      <c r="AZ3972" s="88">
        <v>7.99</v>
      </c>
      <c r="BA3972" s="88">
        <v>62.1</v>
      </c>
      <c r="BB3972" s="89">
        <f t="shared" si="243"/>
        <v>150</v>
      </c>
      <c r="BC3972" s="90" t="str">
        <f t="shared" si="242"/>
        <v>OK</v>
      </c>
      <c r="BD3972" s="91" t="str">
        <f t="shared" si="244"/>
        <v xml:space="preserve">                  </v>
      </c>
      <c r="BE3972" s="92">
        <f t="shared" si="245"/>
        <v>12</v>
      </c>
    </row>
    <row r="3973" spans="1:57" s="74" customFormat="1" ht="50.1" customHeight="1" x14ac:dyDescent="0.2">
      <c r="A3973" s="78" t="s">
        <v>55</v>
      </c>
      <c r="B3973" s="78" t="s">
        <v>65</v>
      </c>
      <c r="C3973" s="78" t="s">
        <v>623</v>
      </c>
      <c r="D3973" s="78" t="s">
        <v>575</v>
      </c>
      <c r="E3973" s="79" t="str">
        <f>+IF(C3973&lt;&gt;"",VLOOKUP(MID(C3973,18,5),NIVELES!$A$133:$B$213,2,0),"")</f>
        <v>LOJA</v>
      </c>
      <c r="F3973" s="80" t="s">
        <v>187</v>
      </c>
      <c r="G3973" s="81" t="str">
        <f>+IF(F3973&lt;&gt;"",VLOOKUP(F3973,NIVELES!$A$246:$C$464,3,0),"")</f>
        <v>SUR</v>
      </c>
      <c r="H3973" s="82" t="s">
        <v>1023</v>
      </c>
      <c r="I3973" s="78" t="s">
        <v>2173</v>
      </c>
      <c r="J3973" s="78" t="s">
        <v>2165</v>
      </c>
      <c r="K3973" s="78" t="s">
        <v>2166</v>
      </c>
      <c r="L3973" s="78" t="s">
        <v>1791</v>
      </c>
      <c r="M3973" s="78" t="s">
        <v>1791</v>
      </c>
      <c r="N3973" s="78" t="s">
        <v>1791</v>
      </c>
      <c r="O3973" s="78" t="s">
        <v>3629</v>
      </c>
      <c r="P3973" s="82">
        <v>12</v>
      </c>
      <c r="Q3973" s="78" t="s">
        <v>1989</v>
      </c>
      <c r="R3973" s="82">
        <v>1</v>
      </c>
      <c r="S3973" s="82">
        <v>1</v>
      </c>
      <c r="T3973" s="82">
        <v>1</v>
      </c>
      <c r="U3973" s="82">
        <v>1</v>
      </c>
      <c r="V3973" s="82">
        <v>1</v>
      </c>
      <c r="W3973" s="82">
        <v>1</v>
      </c>
      <c r="X3973" s="82">
        <v>1</v>
      </c>
      <c r="Y3973" s="82">
        <v>1</v>
      </c>
      <c r="Z3973" s="82">
        <v>1</v>
      </c>
      <c r="AA3973" s="82">
        <v>1</v>
      </c>
      <c r="AB3973" s="82">
        <v>1</v>
      </c>
      <c r="AC3973" s="82">
        <v>1</v>
      </c>
      <c r="AD3973" s="85" t="str">
        <f>IF(A3973&lt;&gt;"",IF(D3973="DIRECCIÓN_DE_TRANSFERENCIAS","280 0031",VLOOKUP(C3973,NIVELES!$A$14:$B$105,2,0)),"")</f>
        <v>280 7310</v>
      </c>
      <c r="AE3973" s="86" t="s">
        <v>322</v>
      </c>
      <c r="AF3973" s="86" t="s">
        <v>369</v>
      </c>
      <c r="AG3973" s="79" t="str">
        <f>+IF(AF3973&lt;&gt;"",VLOOKUP(AF3973,NIVELES!$A$666:$B$673,2,0),"")</f>
        <v>ADMINISTRACIÓN_CENTRAL</v>
      </c>
      <c r="AH3973" s="78" t="s">
        <v>322</v>
      </c>
      <c r="AI3973" s="79" t="str">
        <f>IF(AH3973&lt;&gt;"",VLOOKUP(CONCATENATE(AG3973,AH3973),NIVELES!$B$676:$C$745,2,0),"")</f>
        <v>Administración De La Gestión Administrativa Financiera</v>
      </c>
      <c r="AJ3973" s="78" t="s">
        <v>517</v>
      </c>
      <c r="AK3973" s="79" t="str">
        <f>+IF(AJ3973&lt;&gt;"",VLOOKUP(AJ3973,NIVELES!$A$816:$B$892,2,0),"")</f>
        <v>NO APLICA</v>
      </c>
      <c r="AL3973" s="78" t="s">
        <v>554</v>
      </c>
      <c r="AM3973" s="78">
        <v>530106</v>
      </c>
      <c r="AN3973" s="79" t="str">
        <f>IF(AM3973&lt;&gt;"",+VLOOKUP(AM3973,NIVELES!$A$1652:$B$2466,2,0),"")</f>
        <v>Servicio de Correo</v>
      </c>
      <c r="AO3973" s="87">
        <v>700</v>
      </c>
      <c r="AP3973" s="88">
        <v>39.36</v>
      </c>
      <c r="AQ3973" s="88">
        <v>49.68</v>
      </c>
      <c r="AR3973" s="88">
        <v>58.33</v>
      </c>
      <c r="AS3973" s="88">
        <v>58.33</v>
      </c>
      <c r="AT3973" s="88">
        <v>58.33</v>
      </c>
      <c r="AU3973" s="88">
        <v>58.33</v>
      </c>
      <c r="AV3973" s="88">
        <v>58.33</v>
      </c>
      <c r="AW3973" s="88">
        <v>58.33</v>
      </c>
      <c r="AX3973" s="88">
        <v>58.33</v>
      </c>
      <c r="AY3973" s="88">
        <v>58.33</v>
      </c>
      <c r="AZ3973" s="88">
        <v>58.33</v>
      </c>
      <c r="BA3973" s="88">
        <v>85.99</v>
      </c>
      <c r="BB3973" s="89">
        <f t="shared" si="243"/>
        <v>700</v>
      </c>
      <c r="BC3973" s="90" t="str">
        <f t="shared" si="242"/>
        <v>OK</v>
      </c>
      <c r="BD3973" s="91" t="str">
        <f t="shared" si="244"/>
        <v xml:space="preserve">                  </v>
      </c>
      <c r="BE3973" s="92">
        <f t="shared" si="245"/>
        <v>12</v>
      </c>
    </row>
    <row r="3974" spans="1:57" s="74" customFormat="1" ht="50.1" customHeight="1" x14ac:dyDescent="0.2">
      <c r="A3974" s="78" t="s">
        <v>55</v>
      </c>
      <c r="B3974" s="78" t="s">
        <v>65</v>
      </c>
      <c r="C3974" s="78" t="s">
        <v>623</v>
      </c>
      <c r="D3974" s="78" t="s">
        <v>575</v>
      </c>
      <c r="E3974" s="79" t="str">
        <f>+IF(C3974&lt;&gt;"",VLOOKUP(MID(C3974,18,5),NIVELES!$A$133:$B$213,2,0),"")</f>
        <v>LOJA</v>
      </c>
      <c r="F3974" s="80" t="s">
        <v>187</v>
      </c>
      <c r="G3974" s="81" t="str">
        <f>+IF(F3974&lt;&gt;"",VLOOKUP(F3974,NIVELES!$A$246:$C$464,3,0),"")</f>
        <v>SUR</v>
      </c>
      <c r="H3974" s="82" t="s">
        <v>1023</v>
      </c>
      <c r="I3974" s="78" t="s">
        <v>2173</v>
      </c>
      <c r="J3974" s="78" t="s">
        <v>2165</v>
      </c>
      <c r="K3974" s="78" t="s">
        <v>2166</v>
      </c>
      <c r="L3974" s="78" t="s">
        <v>1791</v>
      </c>
      <c r="M3974" s="78" t="s">
        <v>1791</v>
      </c>
      <c r="N3974" s="78" t="s">
        <v>1791</v>
      </c>
      <c r="O3974" s="78" t="s">
        <v>3630</v>
      </c>
      <c r="P3974" s="82">
        <v>1</v>
      </c>
      <c r="Q3974" s="78" t="s">
        <v>2121</v>
      </c>
      <c r="R3974" s="82"/>
      <c r="S3974" s="82"/>
      <c r="T3974" s="82"/>
      <c r="U3974" s="82">
        <v>1</v>
      </c>
      <c r="V3974" s="82"/>
      <c r="W3974" s="82"/>
      <c r="X3974" s="82"/>
      <c r="Y3974" s="82"/>
      <c r="Z3974" s="82"/>
      <c r="AA3974" s="82"/>
      <c r="AB3974" s="82"/>
      <c r="AC3974" s="82"/>
      <c r="AD3974" s="85" t="str">
        <f>IF(A3974&lt;&gt;"",IF(D3974="DIRECCIÓN_DE_TRANSFERENCIAS","280 0031",VLOOKUP(C3974,NIVELES!$A$14:$B$105,2,0)),"")</f>
        <v>280 7310</v>
      </c>
      <c r="AE3974" s="86" t="s">
        <v>322</v>
      </c>
      <c r="AF3974" s="86" t="s">
        <v>369</v>
      </c>
      <c r="AG3974" s="79" t="str">
        <f>+IF(AF3974&lt;&gt;"",VLOOKUP(AF3974,NIVELES!$A$666:$B$673,2,0),"")</f>
        <v>ADMINISTRACIÓN_CENTRAL</v>
      </c>
      <c r="AH3974" s="78" t="s">
        <v>322</v>
      </c>
      <c r="AI3974" s="79" t="str">
        <f>IF(AH3974&lt;&gt;"",VLOOKUP(CONCATENATE(AG3974,AH3974),NIVELES!$B$676:$C$745,2,0),"")</f>
        <v>Administración De La Gestión Administrativa Financiera</v>
      </c>
      <c r="AJ3974" s="78" t="s">
        <v>517</v>
      </c>
      <c r="AK3974" s="79" t="str">
        <f>+IF(AJ3974&lt;&gt;"",VLOOKUP(AJ3974,NIVELES!$A$816:$B$892,2,0),"")</f>
        <v>NO APLICA</v>
      </c>
      <c r="AL3974" s="78" t="s">
        <v>554</v>
      </c>
      <c r="AM3974" s="78">
        <v>530204</v>
      </c>
      <c r="AN3974" s="79" t="str">
        <f>IF(AM3974&lt;&gt;"",+VLOOKUP(AM3974,NIVELES!$A$1652:$B$2466,2,0),"")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3974" s="87">
        <v>300</v>
      </c>
      <c r="AP3974" s="88">
        <v>0</v>
      </c>
      <c r="AQ3974" s="88">
        <v>0</v>
      </c>
      <c r="AR3974" s="88">
        <v>0</v>
      </c>
      <c r="AS3974" s="88">
        <v>300</v>
      </c>
      <c r="AT3974" s="88">
        <v>0</v>
      </c>
      <c r="AU3974" s="88">
        <v>0</v>
      </c>
      <c r="AV3974" s="88">
        <v>0</v>
      </c>
      <c r="AW3974" s="88">
        <v>0</v>
      </c>
      <c r="AX3974" s="88">
        <v>0</v>
      </c>
      <c r="AY3974" s="88">
        <v>0</v>
      </c>
      <c r="AZ3974" s="88">
        <v>0</v>
      </c>
      <c r="BA3974" s="88">
        <v>0</v>
      </c>
      <c r="BB3974" s="89">
        <f t="shared" si="243"/>
        <v>300</v>
      </c>
      <c r="BC3974" s="90" t="str">
        <f t="shared" si="242"/>
        <v>OK</v>
      </c>
      <c r="BD3974" s="91" t="str">
        <f t="shared" si="244"/>
        <v xml:space="preserve">                  </v>
      </c>
      <c r="BE3974" s="92">
        <f t="shared" si="245"/>
        <v>1</v>
      </c>
    </row>
    <row r="3975" spans="1:57" s="74" customFormat="1" ht="50.1" customHeight="1" x14ac:dyDescent="0.2">
      <c r="A3975" s="78" t="s">
        <v>55</v>
      </c>
      <c r="B3975" s="78" t="s">
        <v>65</v>
      </c>
      <c r="C3975" s="78" t="s">
        <v>623</v>
      </c>
      <c r="D3975" s="78" t="s">
        <v>575</v>
      </c>
      <c r="E3975" s="79" t="str">
        <f>+IF(C3975&lt;&gt;"",VLOOKUP(MID(C3975,18,5),NIVELES!$A$133:$B$213,2,0),"")</f>
        <v>LOJA</v>
      </c>
      <c r="F3975" s="80" t="s">
        <v>187</v>
      </c>
      <c r="G3975" s="81" t="str">
        <f>+IF(F3975&lt;&gt;"",VLOOKUP(F3975,NIVELES!$A$246:$C$464,3,0),"")</f>
        <v>SUR</v>
      </c>
      <c r="H3975" s="82" t="s">
        <v>1023</v>
      </c>
      <c r="I3975" s="78" t="s">
        <v>2173</v>
      </c>
      <c r="J3975" s="78" t="s">
        <v>2165</v>
      </c>
      <c r="K3975" s="78" t="s">
        <v>2166</v>
      </c>
      <c r="L3975" s="78" t="s">
        <v>1791</v>
      </c>
      <c r="M3975" s="78" t="s">
        <v>1791</v>
      </c>
      <c r="N3975" s="78" t="s">
        <v>1791</v>
      </c>
      <c r="O3975" s="78" t="s">
        <v>3631</v>
      </c>
      <c r="P3975" s="82">
        <v>9</v>
      </c>
      <c r="Q3975" s="78" t="s">
        <v>1989</v>
      </c>
      <c r="R3975" s="82"/>
      <c r="S3975" s="82"/>
      <c r="T3975" s="82"/>
      <c r="U3975" s="82">
        <v>1</v>
      </c>
      <c r="V3975" s="82">
        <v>1</v>
      </c>
      <c r="W3975" s="82">
        <v>1</v>
      </c>
      <c r="X3975" s="82">
        <v>1</v>
      </c>
      <c r="Y3975" s="82">
        <v>1</v>
      </c>
      <c r="Z3975" s="82">
        <v>1</v>
      </c>
      <c r="AA3975" s="82">
        <v>1</v>
      </c>
      <c r="AB3975" s="82">
        <v>1</v>
      </c>
      <c r="AC3975" s="82">
        <v>1</v>
      </c>
      <c r="AD3975" s="85" t="str">
        <f>IF(A3975&lt;&gt;"",IF(D3975="DIRECCIÓN_DE_TRANSFERENCIAS","280 0031",VLOOKUP(C3975,NIVELES!$A$14:$B$105,2,0)),"")</f>
        <v>280 7310</v>
      </c>
      <c r="AE3975" s="86" t="s">
        <v>322</v>
      </c>
      <c r="AF3975" s="86" t="s">
        <v>369</v>
      </c>
      <c r="AG3975" s="79" t="str">
        <f>+IF(AF3975&lt;&gt;"",VLOOKUP(AF3975,NIVELES!$A$666:$B$673,2,0),"")</f>
        <v>ADMINISTRACIÓN_CENTRAL</v>
      </c>
      <c r="AH3975" s="78" t="s">
        <v>322</v>
      </c>
      <c r="AI3975" s="79" t="str">
        <f>IF(AH3975&lt;&gt;"",VLOOKUP(CONCATENATE(AG3975,AH3975),NIVELES!$B$676:$C$745,2,0),"")</f>
        <v>Administración De La Gestión Administrativa Financiera</v>
      </c>
      <c r="AJ3975" s="78" t="s">
        <v>517</v>
      </c>
      <c r="AK3975" s="79" t="str">
        <f>+IF(AJ3975&lt;&gt;"",VLOOKUP(AJ3975,NIVELES!$A$816:$B$892,2,0),"")</f>
        <v>NO APLICA</v>
      </c>
      <c r="AL3975" s="78" t="s">
        <v>554</v>
      </c>
      <c r="AM3975" s="78">
        <v>530209</v>
      </c>
      <c r="AN3975" s="79" t="str">
        <f>IF(AM3975&lt;&gt;"",+VLOOKUP(AM3975,NIVELES!$A$1652:$B$2466,2,0),"")</f>
        <v>Servicios de Aseo; Lavado de Vestimenta de Trabajo; Fumigación, Desinfección y Limpieza de Instalaciones</v>
      </c>
      <c r="AO3975" s="87">
        <v>5400</v>
      </c>
      <c r="AP3975" s="88">
        <v>0</v>
      </c>
      <c r="AQ3975" s="88">
        <v>0</v>
      </c>
      <c r="AR3975" s="88">
        <v>0</v>
      </c>
      <c r="AS3975" s="88">
        <v>600</v>
      </c>
      <c r="AT3975" s="88">
        <v>600</v>
      </c>
      <c r="AU3975" s="88">
        <v>600</v>
      </c>
      <c r="AV3975" s="88">
        <v>600</v>
      </c>
      <c r="AW3975" s="88">
        <v>600</v>
      </c>
      <c r="AX3975" s="88">
        <v>600</v>
      </c>
      <c r="AY3975" s="88">
        <v>600</v>
      </c>
      <c r="AZ3975" s="88">
        <v>600</v>
      </c>
      <c r="BA3975" s="88">
        <v>600</v>
      </c>
      <c r="BB3975" s="89">
        <f t="shared" si="243"/>
        <v>5400</v>
      </c>
      <c r="BC3975" s="90" t="str">
        <f t="shared" ref="BC3975:BC4038" si="246">IF(A3975&lt;&gt;"",IF(AO3975&lt;&gt;"",IF(AO3975=BB3975,"OK",AO3975-BB3975),IF(AND(AO3975="",BB3975=""),"",AO3975-BB3975))," ")</f>
        <v>OK</v>
      </c>
      <c r="BD3975" s="91" t="str">
        <f t="shared" si="244"/>
        <v xml:space="preserve">                  </v>
      </c>
      <c r="BE3975" s="92">
        <f t="shared" si="245"/>
        <v>9</v>
      </c>
    </row>
    <row r="3976" spans="1:57" s="74" customFormat="1" ht="50.1" customHeight="1" x14ac:dyDescent="0.2">
      <c r="A3976" s="78" t="s">
        <v>55</v>
      </c>
      <c r="B3976" s="78" t="s">
        <v>65</v>
      </c>
      <c r="C3976" s="78" t="s">
        <v>623</v>
      </c>
      <c r="D3976" s="78" t="s">
        <v>575</v>
      </c>
      <c r="E3976" s="79" t="str">
        <f>+IF(C3976&lt;&gt;"",VLOOKUP(MID(C3976,18,5),NIVELES!$A$133:$B$213,2,0),"")</f>
        <v>LOJA</v>
      </c>
      <c r="F3976" s="80" t="s">
        <v>187</v>
      </c>
      <c r="G3976" s="81" t="str">
        <f>+IF(F3976&lt;&gt;"",VLOOKUP(F3976,NIVELES!$A$246:$C$464,3,0),"")</f>
        <v>SUR</v>
      </c>
      <c r="H3976" s="82" t="s">
        <v>1023</v>
      </c>
      <c r="I3976" s="78" t="s">
        <v>2173</v>
      </c>
      <c r="J3976" s="78" t="s">
        <v>2165</v>
      </c>
      <c r="K3976" s="78" t="s">
        <v>2166</v>
      </c>
      <c r="L3976" s="78" t="s">
        <v>1791</v>
      </c>
      <c r="M3976" s="78" t="s">
        <v>1791</v>
      </c>
      <c r="N3976" s="78" t="s">
        <v>1791</v>
      </c>
      <c r="O3976" s="78" t="s">
        <v>3632</v>
      </c>
      <c r="P3976" s="82">
        <v>9</v>
      </c>
      <c r="Q3976" s="78" t="s">
        <v>1989</v>
      </c>
      <c r="R3976" s="82"/>
      <c r="S3976" s="82"/>
      <c r="T3976" s="82"/>
      <c r="U3976" s="82">
        <v>1</v>
      </c>
      <c r="V3976" s="82">
        <v>1</v>
      </c>
      <c r="W3976" s="82">
        <v>1</v>
      </c>
      <c r="X3976" s="82">
        <v>1</v>
      </c>
      <c r="Y3976" s="82">
        <v>1</v>
      </c>
      <c r="Z3976" s="82">
        <v>1</v>
      </c>
      <c r="AA3976" s="82">
        <v>1</v>
      </c>
      <c r="AB3976" s="82">
        <v>1</v>
      </c>
      <c r="AC3976" s="82">
        <v>1</v>
      </c>
      <c r="AD3976" s="85" t="str">
        <f>IF(A3976&lt;&gt;"",IF(D3976="DIRECCIÓN_DE_TRANSFERENCIAS","280 0031",VLOOKUP(C3976,NIVELES!$A$14:$B$105,2,0)),"")</f>
        <v>280 7310</v>
      </c>
      <c r="AE3976" s="86" t="s">
        <v>322</v>
      </c>
      <c r="AF3976" s="86" t="s">
        <v>369</v>
      </c>
      <c r="AG3976" s="79" t="str">
        <f>+IF(AF3976&lt;&gt;"",VLOOKUP(AF3976,NIVELES!$A$666:$B$673,2,0),"")</f>
        <v>ADMINISTRACIÓN_CENTRAL</v>
      </c>
      <c r="AH3976" s="78" t="s">
        <v>322</v>
      </c>
      <c r="AI3976" s="79" t="str">
        <f>IF(AH3976&lt;&gt;"",VLOOKUP(CONCATENATE(AG3976,AH3976),NIVELES!$B$676:$C$745,2,0),"")</f>
        <v>Administración De La Gestión Administrativa Financiera</v>
      </c>
      <c r="AJ3976" s="78" t="s">
        <v>517</v>
      </c>
      <c r="AK3976" s="79" t="str">
        <f>+IF(AJ3976&lt;&gt;"",VLOOKUP(AJ3976,NIVELES!$A$816:$B$892,2,0),"")</f>
        <v>NO APLICA</v>
      </c>
      <c r="AL3976" s="78" t="s">
        <v>554</v>
      </c>
      <c r="AM3976" s="78">
        <v>530301</v>
      </c>
      <c r="AN3976" s="79" t="str">
        <f>IF(AM3976&lt;&gt;"",+VLOOKUP(AM3976,NIVELES!$A$1652:$B$2466,2,0),"")</f>
        <v>Pasajes al Interior</v>
      </c>
      <c r="AO3976" s="87">
        <v>4000</v>
      </c>
      <c r="AP3976" s="88">
        <v>0</v>
      </c>
      <c r="AQ3976" s="88">
        <v>200.09</v>
      </c>
      <c r="AR3976" s="88">
        <v>333.33</v>
      </c>
      <c r="AS3976" s="88">
        <v>333.33</v>
      </c>
      <c r="AT3976" s="88">
        <v>333.33</v>
      </c>
      <c r="AU3976" s="88">
        <v>333.33</v>
      </c>
      <c r="AV3976" s="88">
        <v>333.33</v>
      </c>
      <c r="AW3976" s="88">
        <v>333.33</v>
      </c>
      <c r="AX3976" s="88">
        <v>333.33</v>
      </c>
      <c r="AY3976" s="88">
        <v>333.33</v>
      </c>
      <c r="AZ3976" s="88">
        <v>333.33</v>
      </c>
      <c r="BA3976" s="88">
        <v>799.94</v>
      </c>
      <c r="BB3976" s="89">
        <f t="shared" ref="BB3976:BB4039" si="247">SUBTOTAL(9,AP3976:BA3976)</f>
        <v>3999.9999999999995</v>
      </c>
      <c r="BC3976" s="90" t="str">
        <f t="shared" si="246"/>
        <v>OK</v>
      </c>
      <c r="BD3976" s="91" t="str">
        <f t="shared" ref="BD3976:BD4039" si="248">IF(A3976&lt;&gt;"",IF(A3976="","Escoger Nivel 0",)&amp;" "&amp;(IF(B3976="","Escoger Nivel  1",)&amp;" "&amp;(IF(C3976="","Escoger Nivel 2",)&amp;" "&amp;(IF(D3976="","Escoger Nivel 3",)&amp;" "&amp;(IF(F3976="","Escoger Cantón",)&amp;" "&amp;(IF(I3976="","Escoger Obj. Estratégico Institucional N1",)&amp;" "&amp;(IF(J3976="","Escoger Obj. Especifico N2",)&amp;" "&amp;(IF(K3976="","Escoger Obj. Operativo N4",)&amp;" "&amp;(IF(L3976=""," Llenar Modalidad de Servicio ",)&amp;""&amp;(IF(M3976=""," Llenar Meta de Cobertura ",)&amp;" "&amp;(IF(N3976="","Llenar Indicador",)&amp;" "&amp;(IF(O3976="","Llenar Actividad PAPP",)&amp;" "&amp;(IF(P3976="","Llenar Metas",)&amp;" "&amp;(IF(Q3976="","Llenar Indicador",)&amp;" "&amp;(IF(AF3976="","Escoger Nro. programa",)&amp;" "&amp;(IF(AH3976="","Escoger Nro. Actividad e-Sigef",)&amp;" "&amp;(IF(AK3976="","Escoger direccionamiento de gasto",)&amp;" "&amp;(IF(AL3976="","Escoger Grupo de Gasto",)&amp;" "&amp;(IF(AM3976="","Escoger Item Presupuestario",)&amp;" "&amp;(IF(AO3976="","Llenar valor de actividad",))))))))))))))))))))," ")</f>
        <v xml:space="preserve">                  </v>
      </c>
      <c r="BE3976" s="92">
        <f t="shared" si="245"/>
        <v>9</v>
      </c>
    </row>
    <row r="3977" spans="1:57" s="74" customFormat="1" ht="50.1" customHeight="1" x14ac:dyDescent="0.2">
      <c r="A3977" s="78" t="s">
        <v>55</v>
      </c>
      <c r="B3977" s="78" t="s">
        <v>65</v>
      </c>
      <c r="C3977" s="78" t="s">
        <v>623</v>
      </c>
      <c r="D3977" s="78" t="s">
        <v>575</v>
      </c>
      <c r="E3977" s="79" t="str">
        <f>+IF(C3977&lt;&gt;"",VLOOKUP(MID(C3977,18,5),NIVELES!$A$133:$B$213,2,0),"")</f>
        <v>LOJA</v>
      </c>
      <c r="F3977" s="80" t="s">
        <v>187</v>
      </c>
      <c r="G3977" s="81" t="str">
        <f>+IF(F3977&lt;&gt;"",VLOOKUP(F3977,NIVELES!$A$246:$C$464,3,0),"")</f>
        <v>SUR</v>
      </c>
      <c r="H3977" s="82" t="s">
        <v>1023</v>
      </c>
      <c r="I3977" s="78" t="s">
        <v>2173</v>
      </c>
      <c r="J3977" s="78" t="s">
        <v>2165</v>
      </c>
      <c r="K3977" s="78" t="s">
        <v>2166</v>
      </c>
      <c r="L3977" s="78" t="s">
        <v>1791</v>
      </c>
      <c r="M3977" s="78" t="s">
        <v>1791</v>
      </c>
      <c r="N3977" s="78" t="s">
        <v>1791</v>
      </c>
      <c r="O3977" s="78" t="s">
        <v>3633</v>
      </c>
      <c r="P3977" s="82">
        <v>9</v>
      </c>
      <c r="Q3977" s="78" t="s">
        <v>1989</v>
      </c>
      <c r="R3977" s="82"/>
      <c r="S3977" s="82"/>
      <c r="T3977" s="82"/>
      <c r="U3977" s="82">
        <v>1</v>
      </c>
      <c r="V3977" s="82">
        <v>1</v>
      </c>
      <c r="W3977" s="82">
        <v>1</v>
      </c>
      <c r="X3977" s="82">
        <v>1</v>
      </c>
      <c r="Y3977" s="82">
        <v>1</v>
      </c>
      <c r="Z3977" s="82">
        <v>1</v>
      </c>
      <c r="AA3977" s="82">
        <v>1</v>
      </c>
      <c r="AB3977" s="82">
        <v>1</v>
      </c>
      <c r="AC3977" s="82">
        <v>1</v>
      </c>
      <c r="AD3977" s="85" t="str">
        <f>IF(A3977&lt;&gt;"",IF(D3977="DIRECCIÓN_DE_TRANSFERENCIAS","280 0031",VLOOKUP(C3977,NIVELES!$A$14:$B$105,2,0)),"")</f>
        <v>280 7310</v>
      </c>
      <c r="AE3977" s="86" t="s">
        <v>322</v>
      </c>
      <c r="AF3977" s="86" t="s">
        <v>369</v>
      </c>
      <c r="AG3977" s="79" t="str">
        <f>+IF(AF3977&lt;&gt;"",VLOOKUP(AF3977,NIVELES!$A$666:$B$673,2,0),"")</f>
        <v>ADMINISTRACIÓN_CENTRAL</v>
      </c>
      <c r="AH3977" s="78" t="s">
        <v>322</v>
      </c>
      <c r="AI3977" s="79" t="str">
        <f>IF(AH3977&lt;&gt;"",VLOOKUP(CONCATENATE(AG3977,AH3977),NIVELES!$B$676:$C$745,2,0),"")</f>
        <v>Administración De La Gestión Administrativa Financiera</v>
      </c>
      <c r="AJ3977" s="78" t="s">
        <v>517</v>
      </c>
      <c r="AK3977" s="79" t="str">
        <f>+IF(AJ3977&lt;&gt;"",VLOOKUP(AJ3977,NIVELES!$A$816:$B$892,2,0),"")</f>
        <v>NO APLICA</v>
      </c>
      <c r="AL3977" s="78" t="s">
        <v>554</v>
      </c>
      <c r="AM3977" s="78">
        <v>530303</v>
      </c>
      <c r="AN3977" s="79" t="str">
        <f>IF(AM3977&lt;&gt;"",+VLOOKUP(AM3977,NIVELES!$A$1652:$B$2466,2,0),"")</f>
        <v>Viáticos y Subsistencias en el Interior</v>
      </c>
      <c r="AO3977" s="87">
        <v>4000</v>
      </c>
      <c r="AP3977" s="88">
        <v>0</v>
      </c>
      <c r="AQ3977" s="88">
        <v>0</v>
      </c>
      <c r="AR3977" s="88">
        <v>333.33</v>
      </c>
      <c r="AS3977" s="88">
        <v>333.33</v>
      </c>
      <c r="AT3977" s="88">
        <v>333.33</v>
      </c>
      <c r="AU3977" s="88">
        <v>333.33</v>
      </c>
      <c r="AV3977" s="88">
        <v>333.33</v>
      </c>
      <c r="AW3977" s="88">
        <v>333.33</v>
      </c>
      <c r="AX3977" s="88">
        <v>333.33</v>
      </c>
      <c r="AY3977" s="88">
        <v>333.33</v>
      </c>
      <c r="AZ3977" s="88">
        <v>333.33</v>
      </c>
      <c r="BA3977" s="88">
        <v>1000.03</v>
      </c>
      <c r="BB3977" s="89">
        <f t="shared" si="247"/>
        <v>4000</v>
      </c>
      <c r="BC3977" s="90" t="str">
        <f t="shared" si="246"/>
        <v>OK</v>
      </c>
      <c r="BD3977" s="91" t="str">
        <f t="shared" si="248"/>
        <v xml:space="preserve">                  </v>
      </c>
      <c r="BE3977" s="92">
        <f t="shared" ref="BE3977:BE4040" si="249">SUBTOTAL(9,R3977:AC3977)</f>
        <v>9</v>
      </c>
    </row>
    <row r="3978" spans="1:57" s="74" customFormat="1" ht="50.1" customHeight="1" x14ac:dyDescent="0.2">
      <c r="A3978" s="78" t="s">
        <v>55</v>
      </c>
      <c r="B3978" s="78" t="s">
        <v>65</v>
      </c>
      <c r="C3978" s="78" t="s">
        <v>623</v>
      </c>
      <c r="D3978" s="78" t="s">
        <v>575</v>
      </c>
      <c r="E3978" s="79" t="str">
        <f>+IF(C3978&lt;&gt;"",VLOOKUP(MID(C3978,18,5),NIVELES!$A$133:$B$213,2,0),"")</f>
        <v>LOJA</v>
      </c>
      <c r="F3978" s="80" t="s">
        <v>187</v>
      </c>
      <c r="G3978" s="81" t="str">
        <f>+IF(F3978&lt;&gt;"",VLOOKUP(F3978,NIVELES!$A$246:$C$464,3,0),"")</f>
        <v>SUR</v>
      </c>
      <c r="H3978" s="82" t="s">
        <v>1023</v>
      </c>
      <c r="I3978" s="78" t="s">
        <v>2173</v>
      </c>
      <c r="J3978" s="78" t="s">
        <v>2165</v>
      </c>
      <c r="K3978" s="78" t="s">
        <v>2166</v>
      </c>
      <c r="L3978" s="78" t="s">
        <v>1791</v>
      </c>
      <c r="M3978" s="78" t="s">
        <v>1791</v>
      </c>
      <c r="N3978" s="78" t="s">
        <v>1791</v>
      </c>
      <c r="O3978" s="78" t="s">
        <v>3634</v>
      </c>
      <c r="P3978" s="82">
        <v>4</v>
      </c>
      <c r="Q3978" s="78" t="s">
        <v>3610</v>
      </c>
      <c r="R3978" s="82"/>
      <c r="S3978" s="82"/>
      <c r="T3978" s="82"/>
      <c r="U3978" s="82">
        <v>1</v>
      </c>
      <c r="V3978" s="82"/>
      <c r="W3978" s="82"/>
      <c r="X3978" s="82">
        <v>1</v>
      </c>
      <c r="Y3978" s="82">
        <v>1</v>
      </c>
      <c r="Z3978" s="82">
        <v>1</v>
      </c>
      <c r="AA3978" s="82"/>
      <c r="AB3978" s="82"/>
      <c r="AC3978" s="82"/>
      <c r="AD3978" s="85" t="str">
        <f>IF(A3978&lt;&gt;"",IF(D3978="DIRECCIÓN_DE_TRANSFERENCIAS","280 0031",VLOOKUP(C3978,NIVELES!$A$14:$B$105,2,0)),"")</f>
        <v>280 7310</v>
      </c>
      <c r="AE3978" s="86" t="s">
        <v>322</v>
      </c>
      <c r="AF3978" s="86" t="s">
        <v>369</v>
      </c>
      <c r="AG3978" s="79" t="str">
        <f>+IF(AF3978&lt;&gt;"",VLOOKUP(AF3978,NIVELES!$A$666:$B$673,2,0),"")</f>
        <v>ADMINISTRACIÓN_CENTRAL</v>
      </c>
      <c r="AH3978" s="78" t="s">
        <v>322</v>
      </c>
      <c r="AI3978" s="79" t="str">
        <f>IF(AH3978&lt;&gt;"",VLOOKUP(CONCATENATE(AG3978,AH3978),NIVELES!$B$676:$C$745,2,0),"")</f>
        <v>Administración De La Gestión Administrativa Financiera</v>
      </c>
      <c r="AJ3978" s="78" t="s">
        <v>517</v>
      </c>
      <c r="AK3978" s="79" t="str">
        <f>+IF(AJ3978&lt;&gt;"",VLOOKUP(AJ3978,NIVELES!$A$816:$B$892,2,0),"")</f>
        <v>NO APLICA</v>
      </c>
      <c r="AL3978" s="78" t="s">
        <v>554</v>
      </c>
      <c r="AM3978" s="78">
        <v>530405</v>
      </c>
      <c r="AN3978" s="79" t="str">
        <f>IF(AM3978&lt;&gt;"",+VLOOKUP(AM3978,NIVELES!$A$1652:$B$2466,2,0),"")</f>
        <v>Vehículos (Mantenimiento y Reparación)</v>
      </c>
      <c r="AO3978" s="87">
        <v>6000</v>
      </c>
      <c r="AP3978" s="88">
        <v>0</v>
      </c>
      <c r="AQ3978" s="88">
        <v>0</v>
      </c>
      <c r="AR3978" s="88">
        <v>2055.52</v>
      </c>
      <c r="AS3978" s="88">
        <v>0</v>
      </c>
      <c r="AT3978" s="88">
        <v>1055.52</v>
      </c>
      <c r="AU3978" s="88">
        <v>2500</v>
      </c>
      <c r="AV3978" s="88">
        <v>0</v>
      </c>
      <c r="AW3978" s="88">
        <v>0</v>
      </c>
      <c r="AX3978" s="88">
        <v>388.96</v>
      </c>
      <c r="AY3978" s="88"/>
      <c r="AZ3978" s="88"/>
      <c r="BA3978" s="88"/>
      <c r="BB3978" s="89">
        <f t="shared" si="247"/>
        <v>6000</v>
      </c>
      <c r="BC3978" s="90" t="str">
        <f t="shared" si="246"/>
        <v>OK</v>
      </c>
      <c r="BD3978" s="91" t="str">
        <f t="shared" si="248"/>
        <v xml:space="preserve">                  </v>
      </c>
      <c r="BE3978" s="92">
        <f t="shared" si="249"/>
        <v>4</v>
      </c>
    </row>
    <row r="3979" spans="1:57" s="74" customFormat="1" ht="50.1" customHeight="1" x14ac:dyDescent="0.2">
      <c r="A3979" s="78" t="s">
        <v>55</v>
      </c>
      <c r="B3979" s="78" t="s">
        <v>65</v>
      </c>
      <c r="C3979" s="78" t="s">
        <v>623</v>
      </c>
      <c r="D3979" s="78" t="s">
        <v>575</v>
      </c>
      <c r="E3979" s="79" t="str">
        <f>+IF(C3979&lt;&gt;"",VLOOKUP(MID(C3979,18,5),NIVELES!$A$133:$B$213,2,0),"")</f>
        <v>LOJA</v>
      </c>
      <c r="F3979" s="80" t="s">
        <v>187</v>
      </c>
      <c r="G3979" s="81" t="str">
        <f>+IF(F3979&lt;&gt;"",VLOOKUP(F3979,NIVELES!$A$246:$C$464,3,0),"")</f>
        <v>SUR</v>
      </c>
      <c r="H3979" s="82" t="s">
        <v>1023</v>
      </c>
      <c r="I3979" s="78" t="s">
        <v>2173</v>
      </c>
      <c r="J3979" s="78" t="s">
        <v>2165</v>
      </c>
      <c r="K3979" s="78" t="s">
        <v>2166</v>
      </c>
      <c r="L3979" s="78" t="s">
        <v>1791</v>
      </c>
      <c r="M3979" s="78" t="s">
        <v>1791</v>
      </c>
      <c r="N3979" s="78" t="s">
        <v>1791</v>
      </c>
      <c r="O3979" s="78" t="s">
        <v>3635</v>
      </c>
      <c r="P3979" s="82">
        <v>1</v>
      </c>
      <c r="Q3979" s="78" t="s">
        <v>3610</v>
      </c>
      <c r="R3979" s="82"/>
      <c r="S3979" s="82"/>
      <c r="T3979" s="82"/>
      <c r="U3979" s="82">
        <v>1</v>
      </c>
      <c r="V3979" s="82"/>
      <c r="W3979" s="82"/>
      <c r="X3979" s="82"/>
      <c r="Y3979" s="82"/>
      <c r="Z3979" s="82"/>
      <c r="AA3979" s="82"/>
      <c r="AB3979" s="82"/>
      <c r="AC3979" s="82"/>
      <c r="AD3979" s="85" t="str">
        <f>IF(A3979&lt;&gt;"",IF(D3979="DIRECCIÓN_DE_TRANSFERENCIAS","280 0031",VLOOKUP(C3979,NIVELES!$A$14:$B$105,2,0)),"")</f>
        <v>280 7310</v>
      </c>
      <c r="AE3979" s="86" t="s">
        <v>322</v>
      </c>
      <c r="AF3979" s="86" t="s">
        <v>369</v>
      </c>
      <c r="AG3979" s="79" t="str">
        <f>+IF(AF3979&lt;&gt;"",VLOOKUP(AF3979,NIVELES!$A$666:$B$673,2,0),"")</f>
        <v>ADMINISTRACIÓN_CENTRAL</v>
      </c>
      <c r="AH3979" s="78" t="s">
        <v>322</v>
      </c>
      <c r="AI3979" s="79" t="str">
        <f>IF(AH3979&lt;&gt;"",VLOOKUP(CONCATENATE(AG3979,AH3979),NIVELES!$B$676:$C$745,2,0),"")</f>
        <v>Administración De La Gestión Administrativa Financiera</v>
      </c>
      <c r="AJ3979" s="78" t="s">
        <v>517</v>
      </c>
      <c r="AK3979" s="79" t="str">
        <f>+IF(AJ3979&lt;&gt;"",VLOOKUP(AJ3979,NIVELES!$A$816:$B$892,2,0),"")</f>
        <v>NO APLICA</v>
      </c>
      <c r="AL3979" s="78" t="s">
        <v>554</v>
      </c>
      <c r="AM3979" s="78">
        <v>530704</v>
      </c>
      <c r="AN3979" s="79" t="str">
        <f>IF(AM3979&lt;&gt;"",+VLOOKUP(AM3979,NIVELES!$A$1652:$B$2466,2,0),"")</f>
        <v>Mantenimiento y Reparación de Equipos y Sistemas Informáticos</v>
      </c>
      <c r="AO3979" s="87">
        <v>1200</v>
      </c>
      <c r="AP3979" s="88">
        <v>0</v>
      </c>
      <c r="AQ3979" s="88">
        <v>0</v>
      </c>
      <c r="AR3979" s="88">
        <v>0</v>
      </c>
      <c r="AS3979" s="88">
        <v>644.48</v>
      </c>
      <c r="AT3979" s="88">
        <v>0</v>
      </c>
      <c r="AU3979" s="88">
        <v>0</v>
      </c>
      <c r="AV3979" s="88">
        <v>0</v>
      </c>
      <c r="AW3979" s="88">
        <v>0</v>
      </c>
      <c r="AX3979" s="88">
        <v>0</v>
      </c>
      <c r="AY3979" s="88">
        <v>0</v>
      </c>
      <c r="AZ3979" s="88">
        <v>0</v>
      </c>
      <c r="BA3979" s="88">
        <v>555.52</v>
      </c>
      <c r="BB3979" s="89">
        <f t="shared" si="247"/>
        <v>1200</v>
      </c>
      <c r="BC3979" s="90" t="str">
        <f t="shared" si="246"/>
        <v>OK</v>
      </c>
      <c r="BD3979" s="91" t="str">
        <f t="shared" si="248"/>
        <v xml:space="preserve">                  </v>
      </c>
      <c r="BE3979" s="92">
        <f t="shared" si="249"/>
        <v>1</v>
      </c>
    </row>
    <row r="3980" spans="1:57" s="74" customFormat="1" ht="50.1" customHeight="1" x14ac:dyDescent="0.2">
      <c r="A3980" s="78" t="s">
        <v>55</v>
      </c>
      <c r="B3980" s="78" t="s">
        <v>65</v>
      </c>
      <c r="C3980" s="78" t="s">
        <v>623</v>
      </c>
      <c r="D3980" s="78" t="s">
        <v>575</v>
      </c>
      <c r="E3980" s="79" t="str">
        <f>+IF(C3980&lt;&gt;"",VLOOKUP(MID(C3980,18,5),NIVELES!$A$133:$B$213,2,0),"")</f>
        <v>LOJA</v>
      </c>
      <c r="F3980" s="80" t="s">
        <v>187</v>
      </c>
      <c r="G3980" s="81" t="str">
        <f>+IF(F3980&lt;&gt;"",VLOOKUP(F3980,NIVELES!$A$246:$C$464,3,0),"")</f>
        <v>SUR</v>
      </c>
      <c r="H3980" s="82" t="s">
        <v>1023</v>
      </c>
      <c r="I3980" s="78" t="s">
        <v>2173</v>
      </c>
      <c r="J3980" s="78" t="s">
        <v>2165</v>
      </c>
      <c r="K3980" s="78" t="s">
        <v>2166</v>
      </c>
      <c r="L3980" s="78" t="s">
        <v>1791</v>
      </c>
      <c r="M3980" s="78" t="s">
        <v>1791</v>
      </c>
      <c r="N3980" s="78" t="s">
        <v>1791</v>
      </c>
      <c r="O3980" s="78" t="s">
        <v>2926</v>
      </c>
      <c r="P3980" s="82">
        <v>12</v>
      </c>
      <c r="Q3980" s="78" t="s">
        <v>1989</v>
      </c>
      <c r="R3980" s="82">
        <v>1</v>
      </c>
      <c r="S3980" s="82">
        <v>1</v>
      </c>
      <c r="T3980" s="82">
        <v>1</v>
      </c>
      <c r="U3980" s="82">
        <v>1</v>
      </c>
      <c r="V3980" s="82">
        <v>1</v>
      </c>
      <c r="W3980" s="82">
        <v>1</v>
      </c>
      <c r="X3980" s="82">
        <v>1</v>
      </c>
      <c r="Y3980" s="82">
        <v>1</v>
      </c>
      <c r="Z3980" s="82">
        <v>1</v>
      </c>
      <c r="AA3980" s="82">
        <v>1</v>
      </c>
      <c r="AB3980" s="82">
        <v>1</v>
      </c>
      <c r="AC3980" s="82">
        <v>1</v>
      </c>
      <c r="AD3980" s="85" t="str">
        <f>IF(A3980&lt;&gt;"",IF(D3980="DIRECCIÓN_DE_TRANSFERENCIAS","280 0031",VLOOKUP(C3980,NIVELES!$A$14:$B$105,2,0)),"")</f>
        <v>280 7310</v>
      </c>
      <c r="AE3980" s="86" t="s">
        <v>322</v>
      </c>
      <c r="AF3980" s="86" t="s">
        <v>369</v>
      </c>
      <c r="AG3980" s="79" t="str">
        <f>+IF(AF3980&lt;&gt;"",VLOOKUP(AF3980,NIVELES!$A$666:$B$673,2,0),"")</f>
        <v>ADMINISTRACIÓN_CENTRAL</v>
      </c>
      <c r="AH3980" s="78" t="s">
        <v>322</v>
      </c>
      <c r="AI3980" s="79" t="str">
        <f>IF(AH3980&lt;&gt;"",VLOOKUP(CONCATENATE(AG3980,AH3980),NIVELES!$B$676:$C$745,2,0),"")</f>
        <v>Administración De La Gestión Administrativa Financiera</v>
      </c>
      <c r="AJ3980" s="78" t="s">
        <v>517</v>
      </c>
      <c r="AK3980" s="79" t="str">
        <f>+IF(AJ3980&lt;&gt;"",VLOOKUP(AJ3980,NIVELES!$A$816:$B$892,2,0),"")</f>
        <v>NO APLICA</v>
      </c>
      <c r="AL3980" s="78" t="s">
        <v>554</v>
      </c>
      <c r="AM3980" s="78">
        <v>530803</v>
      </c>
      <c r="AN3980" s="79" t="str">
        <f>IF(AM3980&lt;&gt;"",+VLOOKUP(AM3980,NIVELES!$A$1652:$B$2466,2,0),"")</f>
        <v>Combustibles y Lubricantes</v>
      </c>
      <c r="AO3980" s="87">
        <v>7127.4</v>
      </c>
      <c r="AP3980" s="88">
        <v>0</v>
      </c>
      <c r="AQ3980" s="88">
        <v>0</v>
      </c>
      <c r="AR3980" s="88">
        <v>416.67</v>
      </c>
      <c r="AS3980" s="88">
        <v>416.67</v>
      </c>
      <c r="AT3980" s="88">
        <v>416.67</v>
      </c>
      <c r="AU3980" s="88">
        <v>416.67</v>
      </c>
      <c r="AV3980" s="88">
        <v>416.67</v>
      </c>
      <c r="AW3980" s="88">
        <v>416.67</v>
      </c>
      <c r="AX3980" s="88">
        <v>416.67</v>
      </c>
      <c r="AY3980" s="88">
        <v>416.67</v>
      </c>
      <c r="AZ3980" s="88">
        <v>416.67</v>
      </c>
      <c r="BA3980" s="88">
        <v>3377.37</v>
      </c>
      <c r="BB3980" s="89">
        <f t="shared" si="247"/>
        <v>7127.4</v>
      </c>
      <c r="BC3980" s="90" t="str">
        <f t="shared" si="246"/>
        <v>OK</v>
      </c>
      <c r="BD3980" s="91" t="str">
        <f t="shared" si="248"/>
        <v xml:space="preserve">                  </v>
      </c>
      <c r="BE3980" s="92">
        <f t="shared" si="249"/>
        <v>12</v>
      </c>
    </row>
    <row r="3981" spans="1:57" s="74" customFormat="1" ht="50.1" customHeight="1" x14ac:dyDescent="0.2">
      <c r="A3981" s="78" t="s">
        <v>55</v>
      </c>
      <c r="B3981" s="78" t="s">
        <v>65</v>
      </c>
      <c r="C3981" s="78" t="s">
        <v>623</v>
      </c>
      <c r="D3981" s="78" t="s">
        <v>575</v>
      </c>
      <c r="E3981" s="79" t="str">
        <f>+IF(C3981&lt;&gt;"",VLOOKUP(MID(C3981,18,5),NIVELES!$A$133:$B$213,2,0),"")</f>
        <v>LOJA</v>
      </c>
      <c r="F3981" s="80" t="s">
        <v>187</v>
      </c>
      <c r="G3981" s="81" t="str">
        <f>+IF(F3981&lt;&gt;"",VLOOKUP(F3981,NIVELES!$A$246:$C$464,3,0),"")</f>
        <v>SUR</v>
      </c>
      <c r="H3981" s="82" t="s">
        <v>1023</v>
      </c>
      <c r="I3981" s="78" t="s">
        <v>2173</v>
      </c>
      <c r="J3981" s="78" t="s">
        <v>2165</v>
      </c>
      <c r="K3981" s="78" t="s">
        <v>2166</v>
      </c>
      <c r="L3981" s="78" t="s">
        <v>1791</v>
      </c>
      <c r="M3981" s="78" t="s">
        <v>1791</v>
      </c>
      <c r="N3981" s="78" t="s">
        <v>1791</v>
      </c>
      <c r="O3981" s="78" t="s">
        <v>2928</v>
      </c>
      <c r="P3981" s="82">
        <v>1</v>
      </c>
      <c r="Q3981" s="78" t="s">
        <v>1989</v>
      </c>
      <c r="R3981" s="82"/>
      <c r="S3981" s="82"/>
      <c r="T3981" s="82"/>
      <c r="U3981" s="82">
        <v>1</v>
      </c>
      <c r="V3981" s="82"/>
      <c r="W3981" s="82"/>
      <c r="X3981" s="82"/>
      <c r="Y3981" s="82"/>
      <c r="Z3981" s="82"/>
      <c r="AA3981" s="82"/>
      <c r="AB3981" s="82"/>
      <c r="AC3981" s="82"/>
      <c r="AD3981" s="85" t="str">
        <f>IF(A3981&lt;&gt;"",IF(D3981="DIRECCIÓN_DE_TRANSFERENCIAS","280 0031",VLOOKUP(C3981,NIVELES!$A$14:$B$105,2,0)),"")</f>
        <v>280 7310</v>
      </c>
      <c r="AE3981" s="86" t="s">
        <v>322</v>
      </c>
      <c r="AF3981" s="86" t="s">
        <v>369</v>
      </c>
      <c r="AG3981" s="79" t="str">
        <f>+IF(AF3981&lt;&gt;"",VLOOKUP(AF3981,NIVELES!$A$666:$B$673,2,0),"")</f>
        <v>ADMINISTRACIÓN_CENTRAL</v>
      </c>
      <c r="AH3981" s="78" t="s">
        <v>322</v>
      </c>
      <c r="AI3981" s="79" t="str">
        <f>IF(AH3981&lt;&gt;"",VLOOKUP(CONCATENATE(AG3981,AH3981),NIVELES!$B$676:$C$745,2,0),"")</f>
        <v>Administración De La Gestión Administrativa Financiera</v>
      </c>
      <c r="AJ3981" s="78" t="s">
        <v>517</v>
      </c>
      <c r="AK3981" s="79" t="str">
        <f>+IF(AJ3981&lt;&gt;"",VLOOKUP(AJ3981,NIVELES!$A$816:$B$892,2,0),"")</f>
        <v>NO APLICA</v>
      </c>
      <c r="AL3981" s="78" t="s">
        <v>554</v>
      </c>
      <c r="AM3981" s="78">
        <v>530804</v>
      </c>
      <c r="AN3981" s="79" t="str">
        <f>IF(AM3981&lt;&gt;"",+VLOOKUP(AM3981,NIVELES!$A$1652:$B$2466,2,0),"")</f>
        <v>Materiales de Oficina</v>
      </c>
      <c r="AO3981" s="87">
        <v>5000</v>
      </c>
      <c r="AP3981" s="88">
        <v>0</v>
      </c>
      <c r="AQ3981" s="88">
        <v>0</v>
      </c>
      <c r="AR3981" s="88">
        <v>0</v>
      </c>
      <c r="AS3981" s="88">
        <v>5000</v>
      </c>
      <c r="AT3981" s="88">
        <v>0</v>
      </c>
      <c r="AU3981" s="88">
        <v>0</v>
      </c>
      <c r="AV3981" s="88">
        <v>0</v>
      </c>
      <c r="AW3981" s="88">
        <v>0</v>
      </c>
      <c r="AX3981" s="88">
        <v>0</v>
      </c>
      <c r="AY3981" s="88">
        <v>0</v>
      </c>
      <c r="AZ3981" s="88">
        <v>0</v>
      </c>
      <c r="BA3981" s="88">
        <v>0</v>
      </c>
      <c r="BB3981" s="89">
        <f t="shared" si="247"/>
        <v>5000</v>
      </c>
      <c r="BC3981" s="90" t="str">
        <f t="shared" si="246"/>
        <v>OK</v>
      </c>
      <c r="BD3981" s="91" t="str">
        <f t="shared" si="248"/>
        <v xml:space="preserve">                  </v>
      </c>
      <c r="BE3981" s="92">
        <f t="shared" si="249"/>
        <v>1</v>
      </c>
    </row>
    <row r="3982" spans="1:57" s="74" customFormat="1" ht="50.1" customHeight="1" x14ac:dyDescent="0.2">
      <c r="A3982" s="78" t="s">
        <v>55</v>
      </c>
      <c r="B3982" s="78" t="s">
        <v>65</v>
      </c>
      <c r="C3982" s="78" t="s">
        <v>623</v>
      </c>
      <c r="D3982" s="78" t="s">
        <v>575</v>
      </c>
      <c r="E3982" s="79" t="str">
        <f>+IF(C3982&lt;&gt;"",VLOOKUP(MID(C3982,18,5),NIVELES!$A$133:$B$213,2,0),"")</f>
        <v>LOJA</v>
      </c>
      <c r="F3982" s="80" t="s">
        <v>187</v>
      </c>
      <c r="G3982" s="81" t="str">
        <f>+IF(F3982&lt;&gt;"",VLOOKUP(F3982,NIVELES!$A$246:$C$464,3,0),"")</f>
        <v>SUR</v>
      </c>
      <c r="H3982" s="82" t="s">
        <v>1023</v>
      </c>
      <c r="I3982" s="78" t="s">
        <v>2173</v>
      </c>
      <c r="J3982" s="78" t="s">
        <v>2165</v>
      </c>
      <c r="K3982" s="78" t="s">
        <v>2166</v>
      </c>
      <c r="L3982" s="78" t="s">
        <v>1791</v>
      </c>
      <c r="M3982" s="78" t="s">
        <v>1791</v>
      </c>
      <c r="N3982" s="78" t="s">
        <v>1791</v>
      </c>
      <c r="O3982" s="78" t="s">
        <v>3636</v>
      </c>
      <c r="P3982" s="82">
        <v>1</v>
      </c>
      <c r="Q3982" s="78" t="s">
        <v>1989</v>
      </c>
      <c r="R3982" s="82"/>
      <c r="S3982" s="82"/>
      <c r="T3982" s="82"/>
      <c r="U3982" s="82">
        <v>1</v>
      </c>
      <c r="V3982" s="82"/>
      <c r="W3982" s="82"/>
      <c r="X3982" s="82"/>
      <c r="Y3982" s="82"/>
      <c r="Z3982" s="82"/>
      <c r="AA3982" s="82"/>
      <c r="AB3982" s="82"/>
      <c r="AC3982" s="82"/>
      <c r="AD3982" s="85" t="str">
        <f>IF(A3982&lt;&gt;"",IF(D3982="DIRECCIÓN_DE_TRANSFERENCIAS","280 0031",VLOOKUP(C3982,NIVELES!$A$14:$B$105,2,0)),"")</f>
        <v>280 7310</v>
      </c>
      <c r="AE3982" s="86" t="s">
        <v>322</v>
      </c>
      <c r="AF3982" s="86" t="s">
        <v>369</v>
      </c>
      <c r="AG3982" s="79" t="str">
        <f>+IF(AF3982&lt;&gt;"",VLOOKUP(AF3982,NIVELES!$A$666:$B$673,2,0),"")</f>
        <v>ADMINISTRACIÓN_CENTRAL</v>
      </c>
      <c r="AH3982" s="78" t="s">
        <v>322</v>
      </c>
      <c r="AI3982" s="79" t="str">
        <f>IF(AH3982&lt;&gt;"",VLOOKUP(CONCATENATE(AG3982,AH3982),NIVELES!$B$676:$C$745,2,0),"")</f>
        <v>Administración De La Gestión Administrativa Financiera</v>
      </c>
      <c r="AJ3982" s="78" t="s">
        <v>517</v>
      </c>
      <c r="AK3982" s="79" t="str">
        <f>+IF(AJ3982&lt;&gt;"",VLOOKUP(AJ3982,NIVELES!$A$816:$B$892,2,0),"")</f>
        <v>NO APLICA</v>
      </c>
      <c r="AL3982" s="78" t="s">
        <v>554</v>
      </c>
      <c r="AM3982" s="78">
        <v>530805</v>
      </c>
      <c r="AN3982" s="79" t="str">
        <f>IF(AM3982&lt;&gt;"",+VLOOKUP(AM3982,NIVELES!$A$1652:$B$2466,2,0),"")</f>
        <v>Materiales de Aseo</v>
      </c>
      <c r="AO3982" s="87">
        <v>1545.81</v>
      </c>
      <c r="AP3982" s="88">
        <v>0</v>
      </c>
      <c r="AQ3982" s="88">
        <v>0</v>
      </c>
      <c r="AR3982" s="88">
        <v>0</v>
      </c>
      <c r="AS3982" s="88">
        <v>1545.81</v>
      </c>
      <c r="AT3982" s="88">
        <v>0</v>
      </c>
      <c r="AU3982" s="88">
        <v>0</v>
      </c>
      <c r="AV3982" s="88">
        <v>0</v>
      </c>
      <c r="AW3982" s="88">
        <v>0</v>
      </c>
      <c r="AX3982" s="88">
        <v>0</v>
      </c>
      <c r="AY3982" s="88">
        <v>0</v>
      </c>
      <c r="AZ3982" s="88">
        <v>0</v>
      </c>
      <c r="BA3982" s="88">
        <v>0</v>
      </c>
      <c r="BB3982" s="89">
        <f t="shared" si="247"/>
        <v>1545.81</v>
      </c>
      <c r="BC3982" s="90" t="str">
        <f t="shared" si="246"/>
        <v>OK</v>
      </c>
      <c r="BD3982" s="91" t="str">
        <f t="shared" si="248"/>
        <v xml:space="preserve">                  </v>
      </c>
      <c r="BE3982" s="92">
        <f t="shared" si="249"/>
        <v>1</v>
      </c>
    </row>
    <row r="3983" spans="1:57" s="74" customFormat="1" ht="50.1" customHeight="1" x14ac:dyDescent="0.2">
      <c r="A3983" s="78" t="s">
        <v>55</v>
      </c>
      <c r="B3983" s="78" t="s">
        <v>65</v>
      </c>
      <c r="C3983" s="78" t="s">
        <v>623</v>
      </c>
      <c r="D3983" s="78" t="s">
        <v>575</v>
      </c>
      <c r="E3983" s="79" t="str">
        <f>+IF(C3983&lt;&gt;"",VLOOKUP(MID(C3983,18,5),NIVELES!$A$133:$B$213,2,0),"")</f>
        <v>LOJA</v>
      </c>
      <c r="F3983" s="80" t="s">
        <v>187</v>
      </c>
      <c r="G3983" s="81" t="str">
        <f>+IF(F3983&lt;&gt;"",VLOOKUP(F3983,NIVELES!$A$246:$C$464,3,0),"")</f>
        <v>SUR</v>
      </c>
      <c r="H3983" s="82" t="s">
        <v>1023</v>
      </c>
      <c r="I3983" s="78" t="s">
        <v>2173</v>
      </c>
      <c r="J3983" s="78" t="s">
        <v>2165</v>
      </c>
      <c r="K3983" s="78" t="s">
        <v>2166</v>
      </c>
      <c r="L3983" s="78" t="s">
        <v>1791</v>
      </c>
      <c r="M3983" s="78" t="s">
        <v>1791</v>
      </c>
      <c r="N3983" s="78" t="s">
        <v>1791</v>
      </c>
      <c r="O3983" s="78" t="s">
        <v>3637</v>
      </c>
      <c r="P3983" s="82">
        <v>4</v>
      </c>
      <c r="Q3983" s="78" t="s">
        <v>1989</v>
      </c>
      <c r="R3983" s="82"/>
      <c r="S3983" s="82"/>
      <c r="T3983" s="82">
        <v>1</v>
      </c>
      <c r="U3983" s="82"/>
      <c r="V3983" s="82"/>
      <c r="W3983" s="82">
        <v>1</v>
      </c>
      <c r="X3983" s="82"/>
      <c r="Y3983" s="82"/>
      <c r="Z3983" s="82">
        <v>1</v>
      </c>
      <c r="AA3983" s="82"/>
      <c r="AB3983" s="82">
        <v>1</v>
      </c>
      <c r="AC3983" s="82"/>
      <c r="AD3983" s="85" t="str">
        <f>IF(A3983&lt;&gt;"",IF(D3983="DIRECCIÓN_DE_TRANSFERENCIAS","280 0031",VLOOKUP(C3983,NIVELES!$A$14:$B$105,2,0)),"")</f>
        <v>280 7310</v>
      </c>
      <c r="AE3983" s="86" t="s">
        <v>322</v>
      </c>
      <c r="AF3983" s="86" t="s">
        <v>369</v>
      </c>
      <c r="AG3983" s="79" t="str">
        <f>+IF(AF3983&lt;&gt;"",VLOOKUP(AF3983,NIVELES!$A$666:$B$673,2,0),"")</f>
        <v>ADMINISTRACIÓN_CENTRAL</v>
      </c>
      <c r="AH3983" s="78" t="s">
        <v>322</v>
      </c>
      <c r="AI3983" s="79" t="str">
        <f>IF(AH3983&lt;&gt;"",VLOOKUP(CONCATENATE(AG3983,AH3983),NIVELES!$B$676:$C$745,2,0),"")</f>
        <v>Administración De La Gestión Administrativa Financiera</v>
      </c>
      <c r="AJ3983" s="78" t="s">
        <v>517</v>
      </c>
      <c r="AK3983" s="79" t="str">
        <f>+IF(AJ3983&lt;&gt;"",VLOOKUP(AJ3983,NIVELES!$A$816:$B$892,2,0),"")</f>
        <v>NO APLICA</v>
      </c>
      <c r="AL3983" s="78" t="s">
        <v>554</v>
      </c>
      <c r="AM3983" s="78">
        <v>530813</v>
      </c>
      <c r="AN3983" s="79" t="str">
        <f>IF(AM3983&lt;&gt;"",+VLOOKUP(AM3983,NIVELES!$A$1652:$B$2466,2,0),"")</f>
        <v>Repuestos y Accesorios</v>
      </c>
      <c r="AO3983" s="87">
        <v>5800</v>
      </c>
      <c r="AP3983" s="88">
        <v>0</v>
      </c>
      <c r="AQ3983" s="88">
        <v>0</v>
      </c>
      <c r="AR3983" s="88">
        <v>2800</v>
      </c>
      <c r="AS3983" s="88">
        <v>0</v>
      </c>
      <c r="AT3983" s="88">
        <v>0</v>
      </c>
      <c r="AU3983" s="88">
        <v>1000</v>
      </c>
      <c r="AV3983" s="88">
        <v>0</v>
      </c>
      <c r="AW3983" s="88">
        <v>0</v>
      </c>
      <c r="AX3983" s="88">
        <v>1000</v>
      </c>
      <c r="AY3983" s="88">
        <v>0</v>
      </c>
      <c r="AZ3983" s="88">
        <v>1000</v>
      </c>
      <c r="BA3983" s="88">
        <v>0</v>
      </c>
      <c r="BB3983" s="89">
        <f t="shared" si="247"/>
        <v>5800</v>
      </c>
      <c r="BC3983" s="90" t="str">
        <f t="shared" si="246"/>
        <v>OK</v>
      </c>
      <c r="BD3983" s="91" t="str">
        <f t="shared" si="248"/>
        <v xml:space="preserve">                  </v>
      </c>
      <c r="BE3983" s="92">
        <f t="shared" si="249"/>
        <v>4</v>
      </c>
    </row>
    <row r="3984" spans="1:57" s="74" customFormat="1" ht="50.1" customHeight="1" x14ac:dyDescent="0.2">
      <c r="A3984" s="78" t="s">
        <v>55</v>
      </c>
      <c r="B3984" s="78" t="s">
        <v>65</v>
      </c>
      <c r="C3984" s="78" t="s">
        <v>623</v>
      </c>
      <c r="D3984" s="78" t="s">
        <v>575</v>
      </c>
      <c r="E3984" s="79" t="str">
        <f>+IF(C3984&lt;&gt;"",VLOOKUP(MID(C3984,18,5),NIVELES!$A$133:$B$213,2,0),"")</f>
        <v>LOJA</v>
      </c>
      <c r="F3984" s="80" t="s">
        <v>187</v>
      </c>
      <c r="G3984" s="81" t="str">
        <f>+IF(F3984&lt;&gt;"",VLOOKUP(F3984,NIVELES!$A$246:$C$464,3,0),"")</f>
        <v>SUR</v>
      </c>
      <c r="H3984" s="82" t="s">
        <v>1023</v>
      </c>
      <c r="I3984" s="78" t="s">
        <v>2173</v>
      </c>
      <c r="J3984" s="78" t="s">
        <v>2165</v>
      </c>
      <c r="K3984" s="78" t="s">
        <v>2166</v>
      </c>
      <c r="L3984" s="78" t="s">
        <v>1791</v>
      </c>
      <c r="M3984" s="78" t="s">
        <v>1791</v>
      </c>
      <c r="N3984" s="78" t="s">
        <v>1791</v>
      </c>
      <c r="O3984" s="78" t="s">
        <v>3638</v>
      </c>
      <c r="P3984" s="82">
        <v>1</v>
      </c>
      <c r="Q3984" s="78" t="s">
        <v>1989</v>
      </c>
      <c r="R3984" s="82"/>
      <c r="S3984" s="82"/>
      <c r="T3984" s="82">
        <v>1</v>
      </c>
      <c r="U3984" s="82"/>
      <c r="V3984" s="82"/>
      <c r="W3984" s="82"/>
      <c r="X3984" s="82"/>
      <c r="Y3984" s="82"/>
      <c r="Z3984" s="82"/>
      <c r="AA3984" s="82"/>
      <c r="AB3984" s="82"/>
      <c r="AC3984" s="82"/>
      <c r="AD3984" s="85" t="str">
        <f>IF(A3984&lt;&gt;"",IF(D3984="DIRECCIÓN_DE_TRANSFERENCIAS","280 0031",VLOOKUP(C3984,NIVELES!$A$14:$B$105,2,0)),"")</f>
        <v>280 7310</v>
      </c>
      <c r="AE3984" s="86" t="s">
        <v>322</v>
      </c>
      <c r="AF3984" s="86" t="s">
        <v>369</v>
      </c>
      <c r="AG3984" s="79" t="str">
        <f>+IF(AF3984&lt;&gt;"",VLOOKUP(AF3984,NIVELES!$A$666:$B$673,2,0),"")</f>
        <v>ADMINISTRACIÓN_CENTRAL</v>
      </c>
      <c r="AH3984" s="78" t="s">
        <v>322</v>
      </c>
      <c r="AI3984" s="79" t="str">
        <f>IF(AH3984&lt;&gt;"",VLOOKUP(CONCATENATE(AG3984,AH3984),NIVELES!$B$676:$C$745,2,0),"")</f>
        <v>Administración De La Gestión Administrativa Financiera</v>
      </c>
      <c r="AJ3984" s="78" t="s">
        <v>517</v>
      </c>
      <c r="AK3984" s="79" t="str">
        <f>+IF(AJ3984&lt;&gt;"",VLOOKUP(AJ3984,NIVELES!$A$816:$B$892,2,0),"")</f>
        <v>NO APLICA</v>
      </c>
      <c r="AL3984" s="78" t="s">
        <v>554</v>
      </c>
      <c r="AM3984" s="78">
        <v>531403</v>
      </c>
      <c r="AN3984" s="79" t="str">
        <f>IF(AM3984&lt;&gt;"",+VLOOKUP(AM3984,NIVELES!$A$1652:$B$2466,2,0),"")</f>
        <v>Mobiliario (No Depreciables)</v>
      </c>
      <c r="AO3984" s="87">
        <v>900</v>
      </c>
      <c r="AP3984" s="88">
        <v>0</v>
      </c>
      <c r="AQ3984" s="88">
        <v>0</v>
      </c>
      <c r="AR3984" s="88">
        <v>900</v>
      </c>
      <c r="AS3984" s="88"/>
      <c r="AT3984" s="88"/>
      <c r="AU3984" s="88"/>
      <c r="AV3984" s="88"/>
      <c r="AW3984" s="88"/>
      <c r="AX3984" s="88"/>
      <c r="AY3984" s="88"/>
      <c r="AZ3984" s="88"/>
      <c r="BA3984" s="88"/>
      <c r="BB3984" s="89">
        <f t="shared" si="247"/>
        <v>900</v>
      </c>
      <c r="BC3984" s="90" t="str">
        <f t="shared" si="246"/>
        <v>OK</v>
      </c>
      <c r="BD3984" s="91" t="str">
        <f t="shared" si="248"/>
        <v xml:space="preserve">                  </v>
      </c>
      <c r="BE3984" s="92">
        <f t="shared" si="249"/>
        <v>1</v>
      </c>
    </row>
    <row r="3985" spans="1:57" s="74" customFormat="1" ht="50.1" customHeight="1" x14ac:dyDescent="0.2">
      <c r="A3985" s="78" t="s">
        <v>55</v>
      </c>
      <c r="B3985" s="78" t="s">
        <v>65</v>
      </c>
      <c r="C3985" s="78" t="s">
        <v>623</v>
      </c>
      <c r="D3985" s="78" t="s">
        <v>575</v>
      </c>
      <c r="E3985" s="79" t="str">
        <f>+IF(C3985&lt;&gt;"",VLOOKUP(MID(C3985,18,5),NIVELES!$A$133:$B$213,2,0),"")</f>
        <v>LOJA</v>
      </c>
      <c r="F3985" s="80" t="s">
        <v>187</v>
      </c>
      <c r="G3985" s="81" t="str">
        <f>+IF(F3985&lt;&gt;"",VLOOKUP(F3985,NIVELES!$A$246:$C$464,3,0),"")</f>
        <v>SUR</v>
      </c>
      <c r="H3985" s="82" t="s">
        <v>1023</v>
      </c>
      <c r="I3985" s="78" t="s">
        <v>2173</v>
      </c>
      <c r="J3985" s="78" t="s">
        <v>2165</v>
      </c>
      <c r="K3985" s="78" t="s">
        <v>2166</v>
      </c>
      <c r="L3985" s="78" t="s">
        <v>1791</v>
      </c>
      <c r="M3985" s="78" t="s">
        <v>1791</v>
      </c>
      <c r="N3985" s="78" t="s">
        <v>1791</v>
      </c>
      <c r="O3985" s="78" t="s">
        <v>3639</v>
      </c>
      <c r="P3985" s="82">
        <v>2</v>
      </c>
      <c r="Q3985" s="78" t="s">
        <v>1989</v>
      </c>
      <c r="R3985" s="82"/>
      <c r="S3985" s="82"/>
      <c r="T3985" s="82">
        <v>1</v>
      </c>
      <c r="U3985" s="82">
        <v>1</v>
      </c>
      <c r="V3985" s="82"/>
      <c r="W3985" s="82"/>
      <c r="X3985" s="82"/>
      <c r="Y3985" s="82"/>
      <c r="Z3985" s="82"/>
      <c r="AA3985" s="82"/>
      <c r="AB3985" s="82"/>
      <c r="AC3985" s="82"/>
      <c r="AD3985" s="85" t="str">
        <f>IF(A3985&lt;&gt;"",IF(D3985="DIRECCIÓN_DE_TRANSFERENCIAS","280 0031",VLOOKUP(C3985,NIVELES!$A$14:$B$105,2,0)),"")</f>
        <v>280 7310</v>
      </c>
      <c r="AE3985" s="86" t="s">
        <v>322</v>
      </c>
      <c r="AF3985" s="86" t="s">
        <v>369</v>
      </c>
      <c r="AG3985" s="79" t="str">
        <f>+IF(AF3985&lt;&gt;"",VLOOKUP(AF3985,NIVELES!$A$666:$B$673,2,0),"")</f>
        <v>ADMINISTRACIÓN_CENTRAL</v>
      </c>
      <c r="AH3985" s="78" t="s">
        <v>322</v>
      </c>
      <c r="AI3985" s="79" t="str">
        <f>IF(AH3985&lt;&gt;"",VLOOKUP(CONCATENATE(AG3985,AH3985),NIVELES!$B$676:$C$745,2,0),"")</f>
        <v>Administración De La Gestión Administrativa Financiera</v>
      </c>
      <c r="AJ3985" s="78" t="s">
        <v>517</v>
      </c>
      <c r="AK3985" s="79" t="str">
        <f>+IF(AJ3985&lt;&gt;"",VLOOKUP(AJ3985,NIVELES!$A$816:$B$892,2,0),"")</f>
        <v>NO APLICA</v>
      </c>
      <c r="AL3985" s="78" t="s">
        <v>555</v>
      </c>
      <c r="AM3985" s="78">
        <v>570102</v>
      </c>
      <c r="AN3985" s="79" t="str">
        <f>IF(AM3985&lt;&gt;"",+VLOOKUP(AM3985,NIVELES!$A$1652:$B$2466,2,0),"")</f>
        <v>Tasas Generales, Impuestos, Contribuciones, Permisos, Licencias y Patentes.</v>
      </c>
      <c r="AO3985" s="87">
        <v>2210</v>
      </c>
      <c r="AP3985" s="88">
        <v>0</v>
      </c>
      <c r="AQ3985" s="88">
        <v>95.36</v>
      </c>
      <c r="AR3985" s="88">
        <v>58.41</v>
      </c>
      <c r="AS3985" s="88">
        <v>601.23</v>
      </c>
      <c r="AT3985" s="88">
        <v>500</v>
      </c>
      <c r="AU3985" s="88">
        <v>500</v>
      </c>
      <c r="AV3985" s="88">
        <v>355</v>
      </c>
      <c r="AW3985" s="88">
        <v>0</v>
      </c>
      <c r="AX3985" s="88">
        <v>0</v>
      </c>
      <c r="AY3985" s="88">
        <v>0</v>
      </c>
      <c r="AZ3985" s="88">
        <v>0</v>
      </c>
      <c r="BA3985" s="88">
        <v>100</v>
      </c>
      <c r="BB3985" s="89">
        <f t="shared" si="247"/>
        <v>2210</v>
      </c>
      <c r="BC3985" s="90" t="str">
        <f t="shared" si="246"/>
        <v>OK</v>
      </c>
      <c r="BD3985" s="91" t="str">
        <f t="shared" si="248"/>
        <v xml:space="preserve">                  </v>
      </c>
      <c r="BE3985" s="92">
        <f t="shared" si="249"/>
        <v>2</v>
      </c>
    </row>
    <row r="3986" spans="1:57" s="74" customFormat="1" ht="50.1" customHeight="1" x14ac:dyDescent="0.2">
      <c r="A3986" s="78" t="s">
        <v>55</v>
      </c>
      <c r="B3986" s="78" t="s">
        <v>65</v>
      </c>
      <c r="C3986" s="78" t="s">
        <v>623</v>
      </c>
      <c r="D3986" s="78" t="s">
        <v>575</v>
      </c>
      <c r="E3986" s="79" t="str">
        <f>+IF(C3986&lt;&gt;"",VLOOKUP(MID(C3986,18,5),NIVELES!$A$133:$B$213,2,0),"")</f>
        <v>LOJA</v>
      </c>
      <c r="F3986" s="80" t="s">
        <v>187</v>
      </c>
      <c r="G3986" s="81" t="str">
        <f>+IF(F3986&lt;&gt;"",VLOOKUP(F3986,NIVELES!$A$246:$C$464,3,0),"")</f>
        <v>SUR</v>
      </c>
      <c r="H3986" s="82" t="s">
        <v>1023</v>
      </c>
      <c r="I3986" s="78" t="s">
        <v>2173</v>
      </c>
      <c r="J3986" s="78" t="s">
        <v>2165</v>
      </c>
      <c r="K3986" s="78" t="s">
        <v>2166</v>
      </c>
      <c r="L3986" s="78" t="s">
        <v>1791</v>
      </c>
      <c r="M3986" s="78" t="s">
        <v>1791</v>
      </c>
      <c r="N3986" s="78" t="s">
        <v>1791</v>
      </c>
      <c r="O3986" s="78" t="s">
        <v>3640</v>
      </c>
      <c r="P3986" s="82">
        <v>2</v>
      </c>
      <c r="Q3986" s="78" t="s">
        <v>1989</v>
      </c>
      <c r="R3986" s="82"/>
      <c r="S3986" s="82"/>
      <c r="T3986" s="82"/>
      <c r="U3986" s="82">
        <v>1</v>
      </c>
      <c r="V3986" s="82"/>
      <c r="W3986" s="82"/>
      <c r="X3986" s="82"/>
      <c r="Y3986" s="82">
        <v>1</v>
      </c>
      <c r="Z3986" s="82"/>
      <c r="AA3986" s="82"/>
      <c r="AB3986" s="82"/>
      <c r="AC3986" s="82"/>
      <c r="AD3986" s="85" t="str">
        <f>IF(A3986&lt;&gt;"",IF(D3986="DIRECCIÓN_DE_TRANSFERENCIAS","280 0031",VLOOKUP(C3986,NIVELES!$A$14:$B$105,2,0)),"")</f>
        <v>280 7310</v>
      </c>
      <c r="AE3986" s="86" t="s">
        <v>322</v>
      </c>
      <c r="AF3986" s="86" t="s">
        <v>369</v>
      </c>
      <c r="AG3986" s="79" t="str">
        <f>+IF(AF3986&lt;&gt;"",VLOOKUP(AF3986,NIVELES!$A$666:$B$673,2,0),"")</f>
        <v>ADMINISTRACIÓN_CENTRAL</v>
      </c>
      <c r="AH3986" s="78" t="s">
        <v>322</v>
      </c>
      <c r="AI3986" s="79" t="str">
        <f>IF(AH3986&lt;&gt;"",VLOOKUP(CONCATENATE(AG3986,AH3986),NIVELES!$B$676:$C$745,2,0),"")</f>
        <v>Administración De La Gestión Administrativa Financiera</v>
      </c>
      <c r="AJ3986" s="78" t="s">
        <v>517</v>
      </c>
      <c r="AK3986" s="79" t="str">
        <f>+IF(AJ3986&lt;&gt;"",VLOOKUP(AJ3986,NIVELES!$A$816:$B$892,2,0),"")</f>
        <v>NO APLICA</v>
      </c>
      <c r="AL3986" s="78" t="s">
        <v>555</v>
      </c>
      <c r="AM3986" s="78">
        <v>570206</v>
      </c>
      <c r="AN3986" s="79" t="str">
        <f>IF(AM3986&lt;&gt;"",+VLOOKUP(AM3986,NIVELES!$A$1652:$B$2466,2,0),"")</f>
        <v>Costas Judiciales, Trámites Notariales, Legalización de Documentos y Arreglos Extrajudiciales</v>
      </c>
      <c r="AO3986" s="87">
        <v>200</v>
      </c>
      <c r="AP3986" s="88">
        <v>0</v>
      </c>
      <c r="AQ3986" s="88">
        <v>0</v>
      </c>
      <c r="AR3986" s="88">
        <v>0</v>
      </c>
      <c r="AS3986" s="88">
        <v>100</v>
      </c>
      <c r="AT3986" s="88">
        <v>0</v>
      </c>
      <c r="AU3986" s="88">
        <v>0</v>
      </c>
      <c r="AV3986" s="88">
        <v>0</v>
      </c>
      <c r="AW3986" s="88">
        <v>100</v>
      </c>
      <c r="AX3986" s="88">
        <v>0</v>
      </c>
      <c r="AY3986" s="88">
        <v>0</v>
      </c>
      <c r="AZ3986" s="88">
        <v>0</v>
      </c>
      <c r="BA3986" s="88">
        <v>0</v>
      </c>
      <c r="BB3986" s="89">
        <f t="shared" si="247"/>
        <v>200</v>
      </c>
      <c r="BC3986" s="90" t="str">
        <f t="shared" si="246"/>
        <v>OK</v>
      </c>
      <c r="BD3986" s="91" t="str">
        <f t="shared" si="248"/>
        <v xml:space="preserve">                  </v>
      </c>
      <c r="BE3986" s="92">
        <f t="shared" si="249"/>
        <v>2</v>
      </c>
    </row>
    <row r="3987" spans="1:57" s="74" customFormat="1" ht="50.1" customHeight="1" x14ac:dyDescent="0.2">
      <c r="A3987" s="78" t="s">
        <v>55</v>
      </c>
      <c r="B3987" s="78" t="s">
        <v>65</v>
      </c>
      <c r="C3987" s="78" t="s">
        <v>623</v>
      </c>
      <c r="D3987" s="78" t="s">
        <v>575</v>
      </c>
      <c r="E3987" s="79" t="str">
        <f>+IF(C3987&lt;&gt;"",VLOOKUP(MID(C3987,18,5),NIVELES!$A$133:$B$213,2,0),"")</f>
        <v>LOJA</v>
      </c>
      <c r="F3987" s="80" t="s">
        <v>187</v>
      </c>
      <c r="G3987" s="81" t="str">
        <f>+IF(F3987&lt;&gt;"",VLOOKUP(F3987,NIVELES!$A$246:$C$464,3,0),"")</f>
        <v>SUR</v>
      </c>
      <c r="H3987" s="82" t="s">
        <v>1023</v>
      </c>
      <c r="I3987" s="78" t="s">
        <v>2173</v>
      </c>
      <c r="J3987" s="78" t="s">
        <v>2165</v>
      </c>
      <c r="K3987" s="78" t="s">
        <v>2166</v>
      </c>
      <c r="L3987" s="78" t="s">
        <v>1791</v>
      </c>
      <c r="M3987" s="78" t="s">
        <v>1791</v>
      </c>
      <c r="N3987" s="78" t="s">
        <v>1791</v>
      </c>
      <c r="O3987" s="78" t="s">
        <v>3641</v>
      </c>
      <c r="P3987" s="82">
        <v>1</v>
      </c>
      <c r="Q3987" s="78" t="s">
        <v>1989</v>
      </c>
      <c r="R3987" s="82"/>
      <c r="S3987" s="82"/>
      <c r="T3987" s="82"/>
      <c r="U3987" s="82"/>
      <c r="V3987" s="82"/>
      <c r="W3987" s="82">
        <v>1</v>
      </c>
      <c r="X3987" s="82"/>
      <c r="Y3987" s="82"/>
      <c r="Z3987" s="82"/>
      <c r="AA3987" s="82"/>
      <c r="AB3987" s="82"/>
      <c r="AC3987" s="82"/>
      <c r="AD3987" s="85" t="str">
        <f>IF(A3987&lt;&gt;"",IF(D3987="DIRECCIÓN_DE_TRANSFERENCIAS","280 0031",VLOOKUP(C3987,NIVELES!$A$14:$B$105,2,0)),"")</f>
        <v>280 7310</v>
      </c>
      <c r="AE3987" s="86" t="s">
        <v>322</v>
      </c>
      <c r="AF3987" s="86" t="s">
        <v>369</v>
      </c>
      <c r="AG3987" s="79" t="str">
        <f>+IF(AF3987&lt;&gt;"",VLOOKUP(AF3987,NIVELES!$A$666:$B$673,2,0),"")</f>
        <v>ADMINISTRACIÓN_CENTRAL</v>
      </c>
      <c r="AH3987" s="78" t="s">
        <v>322</v>
      </c>
      <c r="AI3987" s="79" t="str">
        <f>IF(AH3987&lt;&gt;"",VLOOKUP(CONCATENATE(AG3987,AH3987),NIVELES!$B$676:$C$745,2,0),"")</f>
        <v>Administración De La Gestión Administrativa Financiera</v>
      </c>
      <c r="AJ3987" s="78" t="s">
        <v>517</v>
      </c>
      <c r="AK3987" s="79" t="str">
        <f>+IF(AJ3987&lt;&gt;"",VLOOKUP(AJ3987,NIVELES!$A$816:$B$892,2,0),"")</f>
        <v>NO APLICA</v>
      </c>
      <c r="AL3987" s="78" t="s">
        <v>555</v>
      </c>
      <c r="AM3987" s="78">
        <v>570216</v>
      </c>
      <c r="AN3987" s="79" t="str">
        <f>IF(AM3987&lt;&gt;"",+VLOOKUP(AM3987,NIVELES!$A$1652:$B$2466,2,0),"")</f>
        <v>Obligaciones con el IESS por Responsabilidad Patronal</v>
      </c>
      <c r="AO3987" s="87">
        <v>200</v>
      </c>
      <c r="AP3987" s="88">
        <v>0</v>
      </c>
      <c r="AQ3987" s="88">
        <v>0</v>
      </c>
      <c r="AR3987" s="88">
        <v>0</v>
      </c>
      <c r="AS3987" s="88">
        <v>0</v>
      </c>
      <c r="AT3987" s="88">
        <v>0</v>
      </c>
      <c r="AU3987" s="88">
        <v>200</v>
      </c>
      <c r="AV3987" s="88">
        <v>0</v>
      </c>
      <c r="AW3987" s="88">
        <v>0</v>
      </c>
      <c r="AX3987" s="88">
        <v>0</v>
      </c>
      <c r="AY3987" s="88">
        <v>0</v>
      </c>
      <c r="AZ3987" s="88">
        <v>0</v>
      </c>
      <c r="BA3987" s="88">
        <v>0</v>
      </c>
      <c r="BB3987" s="89">
        <f t="shared" si="247"/>
        <v>200</v>
      </c>
      <c r="BC3987" s="90" t="str">
        <f t="shared" si="246"/>
        <v>OK</v>
      </c>
      <c r="BD3987" s="91" t="str">
        <f t="shared" si="248"/>
        <v xml:space="preserve">                  </v>
      </c>
      <c r="BE3987" s="92">
        <f t="shared" si="249"/>
        <v>1</v>
      </c>
    </row>
    <row r="3988" spans="1:57" s="74" customFormat="1" ht="50.1" customHeight="1" x14ac:dyDescent="0.2">
      <c r="A3988" s="78" t="s">
        <v>55</v>
      </c>
      <c r="B3988" s="78" t="s">
        <v>65</v>
      </c>
      <c r="C3988" s="78" t="s">
        <v>623</v>
      </c>
      <c r="D3988" s="78" t="s">
        <v>575</v>
      </c>
      <c r="E3988" s="79" t="str">
        <f>+IF(C3988&lt;&gt;"",VLOOKUP(MID(C3988,18,5),NIVELES!$A$133:$B$213,2,0),"")</f>
        <v>LOJA</v>
      </c>
      <c r="F3988" s="80" t="s">
        <v>187</v>
      </c>
      <c r="G3988" s="81" t="str">
        <f>+IF(F3988&lt;&gt;"",VLOOKUP(F3988,NIVELES!$A$246:$C$464,3,0),"")</f>
        <v>SUR</v>
      </c>
      <c r="H3988" s="82" t="s">
        <v>1023</v>
      </c>
      <c r="I3988" s="78" t="s">
        <v>2173</v>
      </c>
      <c r="J3988" s="78" t="s">
        <v>2165</v>
      </c>
      <c r="K3988" s="78" t="s">
        <v>2166</v>
      </c>
      <c r="L3988" s="78" t="s">
        <v>1791</v>
      </c>
      <c r="M3988" s="78" t="s">
        <v>1791</v>
      </c>
      <c r="N3988" s="78" t="s">
        <v>1791</v>
      </c>
      <c r="O3988" s="78" t="s">
        <v>3642</v>
      </c>
      <c r="P3988" s="82">
        <v>2</v>
      </c>
      <c r="Q3988" s="78" t="s">
        <v>1989</v>
      </c>
      <c r="R3988" s="82"/>
      <c r="S3988" s="82">
        <v>1</v>
      </c>
      <c r="T3988" s="82"/>
      <c r="U3988" s="82"/>
      <c r="V3988" s="82"/>
      <c r="W3988" s="82"/>
      <c r="X3988" s="82">
        <v>1</v>
      </c>
      <c r="Y3988" s="82"/>
      <c r="Z3988" s="82"/>
      <c r="AA3988" s="82"/>
      <c r="AB3988" s="82"/>
      <c r="AC3988" s="82"/>
      <c r="AD3988" s="85" t="str">
        <f>IF(A3988&lt;&gt;"",IF(D3988="DIRECCIÓN_DE_TRANSFERENCIAS","280 0031",VLOOKUP(C3988,NIVELES!$A$14:$B$105,2,0)),"")</f>
        <v>280 7310</v>
      </c>
      <c r="AE3988" s="86" t="s">
        <v>322</v>
      </c>
      <c r="AF3988" s="86" t="s">
        <v>369</v>
      </c>
      <c r="AG3988" s="79" t="str">
        <f>+IF(AF3988&lt;&gt;"",VLOOKUP(AF3988,NIVELES!$A$666:$B$673,2,0),"")</f>
        <v>ADMINISTRACIÓN_CENTRAL</v>
      </c>
      <c r="AH3988" s="78" t="s">
        <v>322</v>
      </c>
      <c r="AI3988" s="79" t="str">
        <f>IF(AH3988&lt;&gt;"",VLOOKUP(CONCATENATE(AG3988,AH3988),NIVELES!$B$676:$C$745,2,0),"")</f>
        <v>Administración De La Gestión Administrativa Financiera</v>
      </c>
      <c r="AJ3988" s="78" t="s">
        <v>517</v>
      </c>
      <c r="AK3988" s="79" t="str">
        <f>+IF(AJ3988&lt;&gt;"",VLOOKUP(AJ3988,NIVELES!$A$816:$B$892,2,0),"")</f>
        <v>NO APLICA</v>
      </c>
      <c r="AL3988" s="78" t="s">
        <v>555</v>
      </c>
      <c r="AM3988" s="78">
        <v>570218</v>
      </c>
      <c r="AN3988" s="79" t="str">
        <f>IF(AM3988&lt;&gt;"",+VLOOKUP(AM3988,NIVELES!$A$1652:$B$2466,2,0),"")</f>
        <v>Intereses por Mora Patronal al IESS</v>
      </c>
      <c r="AO3988" s="87">
        <v>200</v>
      </c>
      <c r="AP3988" s="88">
        <v>0</v>
      </c>
      <c r="AQ3988" s="88">
        <v>0</v>
      </c>
      <c r="AR3988" s="88">
        <v>200</v>
      </c>
      <c r="AS3988" s="88"/>
      <c r="AT3988" s="88"/>
      <c r="AU3988" s="88"/>
      <c r="AV3988" s="88"/>
      <c r="AW3988" s="88"/>
      <c r="AX3988" s="88"/>
      <c r="AY3988" s="88"/>
      <c r="AZ3988" s="88"/>
      <c r="BA3988" s="88"/>
      <c r="BB3988" s="89">
        <f t="shared" si="247"/>
        <v>200</v>
      </c>
      <c r="BC3988" s="90" t="str">
        <f t="shared" si="246"/>
        <v>OK</v>
      </c>
      <c r="BD3988" s="91" t="str">
        <f t="shared" si="248"/>
        <v xml:space="preserve">                  </v>
      </c>
      <c r="BE3988" s="92">
        <f t="shared" si="249"/>
        <v>2</v>
      </c>
    </row>
    <row r="3989" spans="1:57" s="74" customFormat="1" ht="50.1" customHeight="1" x14ac:dyDescent="0.2">
      <c r="A3989" s="78" t="s">
        <v>55</v>
      </c>
      <c r="B3989" s="78" t="s">
        <v>65</v>
      </c>
      <c r="C3989" s="78" t="s">
        <v>623</v>
      </c>
      <c r="D3989" s="78" t="s">
        <v>575</v>
      </c>
      <c r="E3989" s="79" t="str">
        <f>+IF(C3989&lt;&gt;"",VLOOKUP(MID(C3989,18,5),NIVELES!$A$133:$B$213,2,0),"")</f>
        <v>LOJA</v>
      </c>
      <c r="F3989" s="80" t="s">
        <v>187</v>
      </c>
      <c r="G3989" s="81" t="str">
        <f>+IF(F3989&lt;&gt;"",VLOOKUP(F3989,NIVELES!$A$246:$C$464,3,0),"")</f>
        <v>SUR</v>
      </c>
      <c r="H3989" s="82" t="s">
        <v>1023</v>
      </c>
      <c r="I3989" s="78" t="s">
        <v>2173</v>
      </c>
      <c r="J3989" s="78" t="s">
        <v>2165</v>
      </c>
      <c r="K3989" s="78" t="s">
        <v>2166</v>
      </c>
      <c r="L3989" s="78" t="s">
        <v>1791</v>
      </c>
      <c r="M3989" s="78" t="s">
        <v>1791</v>
      </c>
      <c r="N3989" s="78" t="s">
        <v>1791</v>
      </c>
      <c r="O3989" s="78" t="s">
        <v>2167</v>
      </c>
      <c r="P3989" s="82">
        <v>12</v>
      </c>
      <c r="Q3989" s="78" t="s">
        <v>1989</v>
      </c>
      <c r="R3989" s="82">
        <v>1</v>
      </c>
      <c r="S3989" s="82">
        <v>1</v>
      </c>
      <c r="T3989" s="82">
        <v>1</v>
      </c>
      <c r="U3989" s="82">
        <v>1</v>
      </c>
      <c r="V3989" s="82">
        <v>1</v>
      </c>
      <c r="W3989" s="82">
        <v>1</v>
      </c>
      <c r="X3989" s="82">
        <v>1</v>
      </c>
      <c r="Y3989" s="82">
        <v>1</v>
      </c>
      <c r="Z3989" s="82">
        <v>1</v>
      </c>
      <c r="AA3989" s="82">
        <v>1</v>
      </c>
      <c r="AB3989" s="82">
        <v>1</v>
      </c>
      <c r="AC3989" s="82">
        <v>1</v>
      </c>
      <c r="AD3989" s="85" t="str">
        <f>IF(A3989&lt;&gt;"",IF(D3989="DIRECCIÓN_DE_TRANSFERENCIAS","280 0031",VLOOKUP(C3989,NIVELES!$A$14:$B$105,2,0)),"")</f>
        <v>280 7310</v>
      </c>
      <c r="AE3989" s="86" t="s">
        <v>322</v>
      </c>
      <c r="AF3989" s="86" t="s">
        <v>369</v>
      </c>
      <c r="AG3989" s="79" t="str">
        <f>+IF(AF3989&lt;&gt;"",VLOOKUP(AF3989,NIVELES!$A$666:$B$673,2,0),"")</f>
        <v>ADMINISTRACIÓN_CENTRAL</v>
      </c>
      <c r="AH3989" s="78" t="s">
        <v>322</v>
      </c>
      <c r="AI3989" s="79" t="str">
        <f>IF(AH3989&lt;&gt;"",VLOOKUP(CONCATENATE(AG3989,AH3989),NIVELES!$B$676:$C$745,2,0),"")</f>
        <v>Administración De La Gestión Administrativa Financiera</v>
      </c>
      <c r="AJ3989" s="78" t="s">
        <v>517</v>
      </c>
      <c r="AK3989" s="79" t="str">
        <f>+IF(AJ3989&lt;&gt;"",VLOOKUP(AJ3989,NIVELES!$A$816:$B$892,2,0),"")</f>
        <v>NO APLICA</v>
      </c>
      <c r="AL3989" s="78" t="s">
        <v>556</v>
      </c>
      <c r="AM3989" s="78">
        <v>580209</v>
      </c>
      <c r="AN3989" s="79" t="str">
        <f>IF(AM3989&lt;&gt;"",+VLOOKUP(AM3989,NIVELES!$A$1652:$B$2466,2,0),"")</f>
        <v>A Jubilados Patronales</v>
      </c>
      <c r="AO3989" s="87">
        <v>4560.4799999999996</v>
      </c>
      <c r="AP3989" s="88">
        <v>0</v>
      </c>
      <c r="AQ3989" s="88">
        <v>350.83</v>
      </c>
      <c r="AR3989" s="88">
        <v>350.83</v>
      </c>
      <c r="AS3989" s="88">
        <v>350.83</v>
      </c>
      <c r="AT3989" s="88">
        <v>350.83</v>
      </c>
      <c r="AU3989" s="88">
        <v>350.83</v>
      </c>
      <c r="AV3989" s="88">
        <v>350.83</v>
      </c>
      <c r="AW3989" s="88">
        <v>350.83</v>
      </c>
      <c r="AX3989" s="88">
        <v>350.83</v>
      </c>
      <c r="AY3989" s="88">
        <v>350.83</v>
      </c>
      <c r="AZ3989" s="88">
        <v>350.83</v>
      </c>
      <c r="BA3989" s="88">
        <v>1052.18</v>
      </c>
      <c r="BB3989" s="89">
        <f t="shared" si="247"/>
        <v>4560.4799999999996</v>
      </c>
      <c r="BC3989" s="90" t="str">
        <f t="shared" si="246"/>
        <v>OK</v>
      </c>
      <c r="BD3989" s="91" t="str">
        <f t="shared" si="248"/>
        <v xml:space="preserve">                  </v>
      </c>
      <c r="BE3989" s="92">
        <f t="shared" si="249"/>
        <v>12</v>
      </c>
    </row>
    <row r="3990" spans="1:57" s="74" customFormat="1" ht="50.1" customHeight="1" x14ac:dyDescent="0.2">
      <c r="A3990" s="78" t="s">
        <v>55</v>
      </c>
      <c r="B3990" s="78" t="s">
        <v>65</v>
      </c>
      <c r="C3990" s="78" t="s">
        <v>623</v>
      </c>
      <c r="D3990" s="78" t="s">
        <v>605</v>
      </c>
      <c r="E3990" s="79" t="str">
        <f>+IF(C3990&lt;&gt;"",VLOOKUP(MID(C3990,18,5),NIVELES!$A$133:$B$213,2,0),"")</f>
        <v>LOJA</v>
      </c>
      <c r="F3990" s="80" t="s">
        <v>187</v>
      </c>
      <c r="G3990" s="81" t="str">
        <f>+IF(F3990&lt;&gt;"",VLOOKUP(F3990,NIVELES!$A$246:$C$464,3,0),"")</f>
        <v>SUR</v>
      </c>
      <c r="H3990" s="82" t="s">
        <v>1024</v>
      </c>
      <c r="I3990" s="78" t="s">
        <v>2201</v>
      </c>
      <c r="J3990" s="78" t="s">
        <v>2184</v>
      </c>
      <c r="K3990" s="78" t="s">
        <v>2185</v>
      </c>
      <c r="L3990" s="78" t="s">
        <v>2805</v>
      </c>
      <c r="M3990" s="78">
        <v>189</v>
      </c>
      <c r="N3990" s="78" t="s">
        <v>3643</v>
      </c>
      <c r="O3990" s="78" t="s">
        <v>2167</v>
      </c>
      <c r="P3990" s="82">
        <v>12</v>
      </c>
      <c r="Q3990" s="78" t="s">
        <v>3644</v>
      </c>
      <c r="R3990" s="82">
        <v>1</v>
      </c>
      <c r="S3990" s="82">
        <v>1</v>
      </c>
      <c r="T3990" s="82">
        <v>1</v>
      </c>
      <c r="U3990" s="82">
        <v>1</v>
      </c>
      <c r="V3990" s="82">
        <v>1</v>
      </c>
      <c r="W3990" s="82">
        <v>1</v>
      </c>
      <c r="X3990" s="82">
        <v>1</v>
      </c>
      <c r="Y3990" s="82">
        <v>1</v>
      </c>
      <c r="Z3990" s="82">
        <v>1</v>
      </c>
      <c r="AA3990" s="82">
        <v>1</v>
      </c>
      <c r="AB3990" s="82">
        <v>1</v>
      </c>
      <c r="AC3990" s="82">
        <v>1</v>
      </c>
      <c r="AD3990" s="85" t="str">
        <f>IF(A3990&lt;&gt;"",IF(D3990="DIRECCIÓN_DE_TRANSFERENCIAS","280 0031",VLOOKUP(C3990,NIVELES!$A$14:$B$105,2,0)),"")</f>
        <v>280 7310</v>
      </c>
      <c r="AE3990" s="86" t="s">
        <v>322</v>
      </c>
      <c r="AF3990" s="86" t="s">
        <v>543</v>
      </c>
      <c r="AG3990" s="79" t="str">
        <f>+IF(AF3990&lt;&gt;"",VLOOKUP(AF3990,NIVELES!$A$666:$B$673,2,0),"")</f>
        <v>DESARROLLO_INFANTIL</v>
      </c>
      <c r="AH3990" s="78" t="s">
        <v>322</v>
      </c>
      <c r="AI3990" s="79" t="str">
        <f>IF(AH3990&lt;&gt;"",VLOOKUP(CONCATENATE(AG3990,AH3990),NIVELES!$B$676:$C$745,2,0),"")</f>
        <v>Centros Infantiles Del Buen Vivir Atencion Directa -Funcionamiento Operación Y Atencion De Unidades</v>
      </c>
      <c r="AJ3990" s="78" t="s">
        <v>517</v>
      </c>
      <c r="AK3990" s="79" t="str">
        <f>+IF(AJ3990&lt;&gt;"",VLOOKUP(AJ3990,NIVELES!$A$816:$B$892,2,0),"")</f>
        <v>NO APLICA</v>
      </c>
      <c r="AL3990" s="78" t="s">
        <v>553</v>
      </c>
      <c r="AM3990" s="78">
        <v>510510</v>
      </c>
      <c r="AN3990" s="79" t="str">
        <f>IF(AM3990&lt;&gt;"",+VLOOKUP(AM3990,NIVELES!$A$1652:$B$2466,2,0),"")</f>
        <v>Servicios Personales por Contrato</v>
      </c>
      <c r="AO3990" s="87">
        <v>8987</v>
      </c>
      <c r="AP3990" s="88">
        <v>817</v>
      </c>
      <c r="AQ3990" s="88">
        <v>817</v>
      </c>
      <c r="AR3990" s="88">
        <v>817</v>
      </c>
      <c r="AS3990" s="88">
        <v>817</v>
      </c>
      <c r="AT3990" s="88">
        <v>817</v>
      </c>
      <c r="AU3990" s="88">
        <v>817</v>
      </c>
      <c r="AV3990" s="88">
        <v>817</v>
      </c>
      <c r="AW3990" s="88">
        <v>817</v>
      </c>
      <c r="AX3990" s="88">
        <v>817</v>
      </c>
      <c r="AY3990" s="88">
        <v>817</v>
      </c>
      <c r="AZ3990" s="88">
        <v>817</v>
      </c>
      <c r="BA3990" s="88"/>
      <c r="BB3990" s="89">
        <f t="shared" si="247"/>
        <v>8987</v>
      </c>
      <c r="BC3990" s="90" t="str">
        <f t="shared" si="246"/>
        <v>OK</v>
      </c>
      <c r="BD3990" s="91" t="str">
        <f t="shared" si="248"/>
        <v xml:space="preserve">                  </v>
      </c>
      <c r="BE3990" s="92">
        <f t="shared" si="249"/>
        <v>12</v>
      </c>
    </row>
    <row r="3991" spans="1:57" s="74" customFormat="1" ht="50.1" customHeight="1" x14ac:dyDescent="0.2">
      <c r="A3991" s="78" t="s">
        <v>55</v>
      </c>
      <c r="B3991" s="78" t="s">
        <v>65</v>
      </c>
      <c r="C3991" s="78" t="s">
        <v>623</v>
      </c>
      <c r="D3991" s="78" t="s">
        <v>605</v>
      </c>
      <c r="E3991" s="79" t="str">
        <f>+IF(C3991&lt;&gt;"",VLOOKUP(MID(C3991,18,5),NIVELES!$A$133:$B$213,2,0),"")</f>
        <v>LOJA</v>
      </c>
      <c r="F3991" s="80" t="s">
        <v>187</v>
      </c>
      <c r="G3991" s="81" t="str">
        <f>+IF(F3991&lt;&gt;"",VLOOKUP(F3991,NIVELES!$A$246:$C$464,3,0),"")</f>
        <v>SUR</v>
      </c>
      <c r="H3991" s="82" t="s">
        <v>1024</v>
      </c>
      <c r="I3991" s="78" t="s">
        <v>2201</v>
      </c>
      <c r="J3991" s="78" t="s">
        <v>2184</v>
      </c>
      <c r="K3991" s="78" t="s">
        <v>2185</v>
      </c>
      <c r="L3991" s="78" t="s">
        <v>2805</v>
      </c>
      <c r="M3991" s="78">
        <v>189</v>
      </c>
      <c r="N3991" s="78" t="s">
        <v>3643</v>
      </c>
      <c r="O3991" s="78" t="s">
        <v>2167</v>
      </c>
      <c r="P3991" s="82">
        <v>12</v>
      </c>
      <c r="Q3991" s="78" t="s">
        <v>3644</v>
      </c>
      <c r="R3991" s="82">
        <v>1</v>
      </c>
      <c r="S3991" s="82">
        <v>1</v>
      </c>
      <c r="T3991" s="82">
        <v>1</v>
      </c>
      <c r="U3991" s="82">
        <v>1</v>
      </c>
      <c r="V3991" s="82">
        <v>1</v>
      </c>
      <c r="W3991" s="82">
        <v>1</v>
      </c>
      <c r="X3991" s="82">
        <v>1</v>
      </c>
      <c r="Y3991" s="82">
        <v>1</v>
      </c>
      <c r="Z3991" s="82">
        <v>1</v>
      </c>
      <c r="AA3991" s="82">
        <v>1</v>
      </c>
      <c r="AB3991" s="82">
        <v>1</v>
      </c>
      <c r="AC3991" s="82">
        <v>1</v>
      </c>
      <c r="AD3991" s="85" t="str">
        <f>IF(A3991&lt;&gt;"",IF(D3991="DIRECCIÓN_DE_TRANSFERENCIAS","280 0031",VLOOKUP(C3991,NIVELES!$A$14:$B$105,2,0)),"")</f>
        <v>280 7310</v>
      </c>
      <c r="AE3991" s="86" t="s">
        <v>322</v>
      </c>
      <c r="AF3991" s="86" t="s">
        <v>543</v>
      </c>
      <c r="AG3991" s="79" t="str">
        <f>+IF(AF3991&lt;&gt;"",VLOOKUP(AF3991,NIVELES!$A$666:$B$673,2,0),"")</f>
        <v>DESARROLLO_INFANTIL</v>
      </c>
      <c r="AH3991" s="78" t="s">
        <v>322</v>
      </c>
      <c r="AI3991" s="79" t="str">
        <f>IF(AH3991&lt;&gt;"",VLOOKUP(CONCATENATE(AG3991,AH3991),NIVELES!$B$676:$C$745,2,0),"")</f>
        <v>Centros Infantiles Del Buen Vivir Atencion Directa -Funcionamiento Operación Y Atencion De Unidades</v>
      </c>
      <c r="AJ3991" s="78" t="s">
        <v>517</v>
      </c>
      <c r="AK3991" s="79" t="str">
        <f>+IF(AJ3991&lt;&gt;"",VLOOKUP(AJ3991,NIVELES!$A$816:$B$892,2,0),"")</f>
        <v>NO APLICA</v>
      </c>
      <c r="AL3991" s="78" t="s">
        <v>553</v>
      </c>
      <c r="AM3991" s="78">
        <v>510105</v>
      </c>
      <c r="AN3991" s="79" t="str">
        <f>IF(AM3991&lt;&gt;"",+VLOOKUP(AM3991,NIVELES!$A$1652:$B$2466,2,0),"")</f>
        <v>Remuneraciones Unificadas</v>
      </c>
      <c r="AO3991" s="87">
        <v>412128</v>
      </c>
      <c r="AP3991" s="88">
        <v>34344</v>
      </c>
      <c r="AQ3991" s="88">
        <v>34344</v>
      </c>
      <c r="AR3991" s="88">
        <v>34344</v>
      </c>
      <c r="AS3991" s="88">
        <v>34344</v>
      </c>
      <c r="AT3991" s="88">
        <v>34344</v>
      </c>
      <c r="AU3991" s="88">
        <v>34344</v>
      </c>
      <c r="AV3991" s="88">
        <v>34344</v>
      </c>
      <c r="AW3991" s="88">
        <v>34344</v>
      </c>
      <c r="AX3991" s="88">
        <v>34344</v>
      </c>
      <c r="AY3991" s="88">
        <v>34344</v>
      </c>
      <c r="AZ3991" s="88">
        <v>34344</v>
      </c>
      <c r="BA3991" s="88">
        <v>34344</v>
      </c>
      <c r="BB3991" s="89">
        <f t="shared" si="247"/>
        <v>412128</v>
      </c>
      <c r="BC3991" s="90" t="str">
        <f t="shared" si="246"/>
        <v>OK</v>
      </c>
      <c r="BD3991" s="91" t="str">
        <f t="shared" si="248"/>
        <v xml:space="preserve">                  </v>
      </c>
      <c r="BE3991" s="92">
        <f t="shared" si="249"/>
        <v>12</v>
      </c>
    </row>
    <row r="3992" spans="1:57" s="74" customFormat="1" ht="50.1" customHeight="1" x14ac:dyDescent="0.2">
      <c r="A3992" s="78" t="s">
        <v>55</v>
      </c>
      <c r="B3992" s="78" t="s">
        <v>65</v>
      </c>
      <c r="C3992" s="78" t="s">
        <v>623</v>
      </c>
      <c r="D3992" s="78" t="s">
        <v>605</v>
      </c>
      <c r="E3992" s="79" t="str">
        <f>+IF(C3992&lt;&gt;"",VLOOKUP(MID(C3992,18,5),NIVELES!$A$133:$B$213,2,0),"")</f>
        <v>LOJA</v>
      </c>
      <c r="F3992" s="80" t="s">
        <v>187</v>
      </c>
      <c r="G3992" s="81" t="str">
        <f>+IF(F3992&lt;&gt;"",VLOOKUP(F3992,NIVELES!$A$246:$C$464,3,0),"")</f>
        <v>SUR</v>
      </c>
      <c r="H3992" s="82" t="s">
        <v>1024</v>
      </c>
      <c r="I3992" s="78" t="s">
        <v>2201</v>
      </c>
      <c r="J3992" s="78" t="s">
        <v>2184</v>
      </c>
      <c r="K3992" s="78" t="s">
        <v>2185</v>
      </c>
      <c r="L3992" s="78" t="s">
        <v>2805</v>
      </c>
      <c r="M3992" s="78">
        <v>189</v>
      </c>
      <c r="N3992" s="78" t="s">
        <v>3643</v>
      </c>
      <c r="O3992" s="78" t="s">
        <v>2167</v>
      </c>
      <c r="P3992" s="82">
        <v>1</v>
      </c>
      <c r="Q3992" s="78" t="s">
        <v>3644</v>
      </c>
      <c r="R3992" s="82"/>
      <c r="S3992" s="82"/>
      <c r="T3992" s="82"/>
      <c r="U3992" s="82"/>
      <c r="V3992" s="82"/>
      <c r="W3992" s="82"/>
      <c r="X3992" s="82"/>
      <c r="Y3992" s="82"/>
      <c r="Z3992" s="82"/>
      <c r="AA3992" s="82"/>
      <c r="AB3992" s="82"/>
      <c r="AC3992" s="82">
        <v>1</v>
      </c>
      <c r="AD3992" s="85" t="str">
        <f>IF(A3992&lt;&gt;"",IF(D3992="DIRECCIÓN_DE_TRANSFERENCIAS","280 0031",VLOOKUP(C3992,NIVELES!$A$14:$B$105,2,0)),"")</f>
        <v>280 7310</v>
      </c>
      <c r="AE3992" s="86" t="s">
        <v>322</v>
      </c>
      <c r="AF3992" s="86" t="s">
        <v>543</v>
      </c>
      <c r="AG3992" s="79" t="str">
        <f>+IF(AF3992&lt;&gt;"",VLOOKUP(AF3992,NIVELES!$A$666:$B$673,2,0),"")</f>
        <v>DESARROLLO_INFANTIL</v>
      </c>
      <c r="AH3992" s="78" t="s">
        <v>322</v>
      </c>
      <c r="AI3992" s="79" t="str">
        <f>IF(AH3992&lt;&gt;"",VLOOKUP(CONCATENATE(AG3992,AH3992),NIVELES!$B$676:$C$745,2,0),"")</f>
        <v>Centros Infantiles Del Buen Vivir Atencion Directa -Funcionamiento Operación Y Atencion De Unidades</v>
      </c>
      <c r="AJ3992" s="78" t="s">
        <v>517</v>
      </c>
      <c r="AK3992" s="79" t="str">
        <f>+IF(AJ3992&lt;&gt;"",VLOOKUP(AJ3992,NIVELES!$A$816:$B$892,2,0),"")</f>
        <v>NO APLICA</v>
      </c>
      <c r="AL3992" s="78" t="s">
        <v>553</v>
      </c>
      <c r="AM3992" s="78">
        <v>510203</v>
      </c>
      <c r="AN3992" s="79" t="str">
        <f>IF(AM3992&lt;&gt;"",+VLOOKUP(AM3992,NIVELES!$A$1652:$B$2466,2,0),"")</f>
        <v>Decimotercer Sueldo</v>
      </c>
      <c r="AO3992" s="87">
        <v>32230.92</v>
      </c>
      <c r="AP3992" s="88"/>
      <c r="AQ3992" s="88">
        <v>0</v>
      </c>
      <c r="AR3992" s="88">
        <v>0</v>
      </c>
      <c r="AS3992" s="88">
        <v>0</v>
      </c>
      <c r="AT3992" s="88">
        <v>0</v>
      </c>
      <c r="AU3992" s="88">
        <v>0</v>
      </c>
      <c r="AV3992" s="88">
        <v>0</v>
      </c>
      <c r="AW3992" s="88">
        <v>0</v>
      </c>
      <c r="AX3992" s="88">
        <v>0</v>
      </c>
      <c r="AY3992" s="88">
        <v>0</v>
      </c>
      <c r="AZ3992" s="88">
        <v>0</v>
      </c>
      <c r="BA3992" s="88">
        <v>32230.92</v>
      </c>
      <c r="BB3992" s="89">
        <f t="shared" si="247"/>
        <v>32230.92</v>
      </c>
      <c r="BC3992" s="90" t="str">
        <f t="shared" si="246"/>
        <v>OK</v>
      </c>
      <c r="BD3992" s="91" t="str">
        <f t="shared" si="248"/>
        <v xml:space="preserve">                  </v>
      </c>
      <c r="BE3992" s="92">
        <f t="shared" si="249"/>
        <v>1</v>
      </c>
    </row>
    <row r="3993" spans="1:57" s="74" customFormat="1" ht="50.1" customHeight="1" x14ac:dyDescent="0.2">
      <c r="A3993" s="78" t="s">
        <v>55</v>
      </c>
      <c r="B3993" s="78" t="s">
        <v>65</v>
      </c>
      <c r="C3993" s="78" t="s">
        <v>623</v>
      </c>
      <c r="D3993" s="78" t="s">
        <v>605</v>
      </c>
      <c r="E3993" s="79" t="str">
        <f>+IF(C3993&lt;&gt;"",VLOOKUP(MID(C3993,18,5),NIVELES!$A$133:$B$213,2,0),"")</f>
        <v>LOJA</v>
      </c>
      <c r="F3993" s="80" t="s">
        <v>187</v>
      </c>
      <c r="G3993" s="81" t="str">
        <f>+IF(F3993&lt;&gt;"",VLOOKUP(F3993,NIVELES!$A$246:$C$464,3,0),"")</f>
        <v>SUR</v>
      </c>
      <c r="H3993" s="82" t="s">
        <v>1024</v>
      </c>
      <c r="I3993" s="78" t="s">
        <v>2201</v>
      </c>
      <c r="J3993" s="78" t="s">
        <v>2184</v>
      </c>
      <c r="K3993" s="78" t="s">
        <v>2185</v>
      </c>
      <c r="L3993" s="78" t="s">
        <v>2805</v>
      </c>
      <c r="M3993" s="78">
        <v>189</v>
      </c>
      <c r="N3993" s="78" t="s">
        <v>3643</v>
      </c>
      <c r="O3993" s="78" t="s">
        <v>2167</v>
      </c>
      <c r="P3993" s="82">
        <v>1</v>
      </c>
      <c r="Q3993" s="78" t="s">
        <v>3644</v>
      </c>
      <c r="R3993" s="82"/>
      <c r="S3993" s="82"/>
      <c r="T3993" s="82"/>
      <c r="U3993" s="82"/>
      <c r="V3993" s="82"/>
      <c r="W3993" s="82"/>
      <c r="X3993" s="82"/>
      <c r="Y3993" s="82">
        <v>1</v>
      </c>
      <c r="Z3993" s="82"/>
      <c r="AA3993" s="82"/>
      <c r="AB3993" s="82"/>
      <c r="AC3993" s="82"/>
      <c r="AD3993" s="85" t="str">
        <f>IF(A3993&lt;&gt;"",IF(D3993="DIRECCIÓN_DE_TRANSFERENCIAS","280 0031",VLOOKUP(C3993,NIVELES!$A$14:$B$105,2,0)),"")</f>
        <v>280 7310</v>
      </c>
      <c r="AE3993" s="86" t="s">
        <v>322</v>
      </c>
      <c r="AF3993" s="86" t="s">
        <v>543</v>
      </c>
      <c r="AG3993" s="79" t="str">
        <f>+IF(AF3993&lt;&gt;"",VLOOKUP(AF3993,NIVELES!$A$666:$B$673,2,0),"")</f>
        <v>DESARROLLO_INFANTIL</v>
      </c>
      <c r="AH3993" s="78" t="s">
        <v>322</v>
      </c>
      <c r="AI3993" s="79" t="str">
        <f>IF(AH3993&lt;&gt;"",VLOOKUP(CONCATENATE(AG3993,AH3993),NIVELES!$B$676:$C$745,2,0),"")</f>
        <v>Centros Infantiles Del Buen Vivir Atencion Directa -Funcionamiento Operación Y Atencion De Unidades</v>
      </c>
      <c r="AJ3993" s="78" t="s">
        <v>517</v>
      </c>
      <c r="AK3993" s="79" t="str">
        <f>+IF(AJ3993&lt;&gt;"",VLOOKUP(AJ3993,NIVELES!$A$816:$B$892,2,0),"")</f>
        <v>NO APLICA</v>
      </c>
      <c r="AL3993" s="78" t="s">
        <v>553</v>
      </c>
      <c r="AM3993" s="78">
        <v>510204</v>
      </c>
      <c r="AN3993" s="79" t="str">
        <f>IF(AM3993&lt;&gt;"",+VLOOKUP(AM3993,NIVELES!$A$1652:$B$2466,2,0),"")</f>
        <v>Decimocuarto Sueldo</v>
      </c>
      <c r="AO3993" s="87">
        <v>17697.169999999998</v>
      </c>
      <c r="AP3993" s="88"/>
      <c r="AQ3993" s="88">
        <v>0</v>
      </c>
      <c r="AR3993" s="88">
        <v>0</v>
      </c>
      <c r="AS3993" s="88">
        <v>0</v>
      </c>
      <c r="AT3993" s="88">
        <v>0</v>
      </c>
      <c r="AU3993" s="88">
        <v>0</v>
      </c>
      <c r="AV3993" s="88">
        <v>0</v>
      </c>
      <c r="AW3993" s="88">
        <v>17697.169999999998</v>
      </c>
      <c r="AX3993" s="88">
        <v>0</v>
      </c>
      <c r="AY3993" s="88">
        <v>0</v>
      </c>
      <c r="AZ3993" s="88">
        <v>0</v>
      </c>
      <c r="BA3993" s="88">
        <v>0</v>
      </c>
      <c r="BB3993" s="89">
        <f t="shared" si="247"/>
        <v>17697.169999999998</v>
      </c>
      <c r="BC3993" s="90" t="str">
        <f t="shared" si="246"/>
        <v>OK</v>
      </c>
      <c r="BD3993" s="91" t="str">
        <f t="shared" si="248"/>
        <v xml:space="preserve">                  </v>
      </c>
      <c r="BE3993" s="92">
        <f t="shared" si="249"/>
        <v>1</v>
      </c>
    </row>
    <row r="3994" spans="1:57" s="74" customFormat="1" ht="50.1" customHeight="1" x14ac:dyDescent="0.2">
      <c r="A3994" s="78" t="s">
        <v>55</v>
      </c>
      <c r="B3994" s="78" t="s">
        <v>65</v>
      </c>
      <c r="C3994" s="78" t="s">
        <v>623</v>
      </c>
      <c r="D3994" s="78" t="s">
        <v>605</v>
      </c>
      <c r="E3994" s="79" t="str">
        <f>+IF(C3994&lt;&gt;"",VLOOKUP(MID(C3994,18,5),NIVELES!$A$133:$B$213,2,0),"")</f>
        <v>LOJA</v>
      </c>
      <c r="F3994" s="80" t="s">
        <v>187</v>
      </c>
      <c r="G3994" s="81" t="str">
        <f>+IF(F3994&lt;&gt;"",VLOOKUP(F3994,NIVELES!$A$246:$C$464,3,0),"")</f>
        <v>SUR</v>
      </c>
      <c r="H3994" s="82" t="s">
        <v>1024</v>
      </c>
      <c r="I3994" s="78" t="s">
        <v>2201</v>
      </c>
      <c r="J3994" s="78" t="s">
        <v>2184</v>
      </c>
      <c r="K3994" s="78" t="s">
        <v>2185</v>
      </c>
      <c r="L3994" s="78" t="s">
        <v>2805</v>
      </c>
      <c r="M3994" s="78">
        <v>189</v>
      </c>
      <c r="N3994" s="78" t="s">
        <v>3643</v>
      </c>
      <c r="O3994" s="78" t="s">
        <v>2167</v>
      </c>
      <c r="P3994" s="82">
        <v>12</v>
      </c>
      <c r="Q3994" s="78" t="s">
        <v>3644</v>
      </c>
      <c r="R3994" s="82">
        <v>1</v>
      </c>
      <c r="S3994" s="82">
        <v>1</v>
      </c>
      <c r="T3994" s="82">
        <v>1</v>
      </c>
      <c r="U3994" s="82">
        <v>1</v>
      </c>
      <c r="V3994" s="82">
        <v>1</v>
      </c>
      <c r="W3994" s="82">
        <v>1</v>
      </c>
      <c r="X3994" s="82">
        <v>1</v>
      </c>
      <c r="Y3994" s="82">
        <v>1</v>
      </c>
      <c r="Z3994" s="82">
        <v>1</v>
      </c>
      <c r="AA3994" s="82">
        <v>1</v>
      </c>
      <c r="AB3994" s="82">
        <v>1</v>
      </c>
      <c r="AC3994" s="82">
        <v>1</v>
      </c>
      <c r="AD3994" s="85" t="str">
        <f>IF(A3994&lt;&gt;"",IF(D3994="DIRECCIÓN_DE_TRANSFERENCIAS","280 0031",VLOOKUP(C3994,NIVELES!$A$14:$B$105,2,0)),"")</f>
        <v>280 7310</v>
      </c>
      <c r="AE3994" s="86" t="s">
        <v>322</v>
      </c>
      <c r="AF3994" s="86" t="s">
        <v>543</v>
      </c>
      <c r="AG3994" s="79" t="str">
        <f>+IF(AF3994&lt;&gt;"",VLOOKUP(AF3994,NIVELES!$A$666:$B$673,2,0),"")</f>
        <v>DESARROLLO_INFANTIL</v>
      </c>
      <c r="AH3994" s="78" t="s">
        <v>322</v>
      </c>
      <c r="AI3994" s="79" t="str">
        <f>IF(AH3994&lt;&gt;"",VLOOKUP(CONCATENATE(AG3994,AH3994),NIVELES!$B$676:$C$745,2,0),"")</f>
        <v>Centros Infantiles Del Buen Vivir Atencion Directa -Funcionamiento Operación Y Atencion De Unidades</v>
      </c>
      <c r="AJ3994" s="78" t="s">
        <v>517</v>
      </c>
      <c r="AK3994" s="79" t="str">
        <f>+IF(AJ3994&lt;&gt;"",VLOOKUP(AJ3994,NIVELES!$A$816:$B$892,2,0),"")</f>
        <v>NO APLICA</v>
      </c>
      <c r="AL3994" s="78" t="s">
        <v>553</v>
      </c>
      <c r="AM3994" s="78">
        <v>510601</v>
      </c>
      <c r="AN3994" s="79" t="str">
        <f>IF(AM3994&lt;&gt;"",+VLOOKUP(AM3994,NIVELES!$A$1652:$B$2466,2,0),"")</f>
        <v>Aporte Patronal</v>
      </c>
      <c r="AO3994" s="87">
        <v>37323.4</v>
      </c>
      <c r="AP3994" s="88">
        <v>3393.46</v>
      </c>
      <c r="AQ3994" s="88">
        <v>3393.46</v>
      </c>
      <c r="AR3994" s="88">
        <v>3110.28</v>
      </c>
      <c r="AS3994" s="88">
        <v>3110.28</v>
      </c>
      <c r="AT3994" s="88">
        <v>3110.28</v>
      </c>
      <c r="AU3994" s="88">
        <v>3110.28</v>
      </c>
      <c r="AV3994" s="88">
        <v>3110.28</v>
      </c>
      <c r="AW3994" s="88">
        <v>3110.28</v>
      </c>
      <c r="AX3994" s="88">
        <v>3110.28</v>
      </c>
      <c r="AY3994" s="88">
        <v>3110.28</v>
      </c>
      <c r="AZ3994" s="88">
        <v>3110.28</v>
      </c>
      <c r="BA3994" s="88">
        <v>2543.96</v>
      </c>
      <c r="BB3994" s="89">
        <f t="shared" si="247"/>
        <v>37323.399999999994</v>
      </c>
      <c r="BC3994" s="90" t="str">
        <f t="shared" si="246"/>
        <v>OK</v>
      </c>
      <c r="BD3994" s="91" t="str">
        <f t="shared" si="248"/>
        <v xml:space="preserve">                  </v>
      </c>
      <c r="BE3994" s="92">
        <f t="shared" si="249"/>
        <v>12</v>
      </c>
    </row>
    <row r="3995" spans="1:57" s="74" customFormat="1" ht="50.1" customHeight="1" x14ac:dyDescent="0.2">
      <c r="A3995" s="78" t="s">
        <v>55</v>
      </c>
      <c r="B3995" s="78" t="s">
        <v>65</v>
      </c>
      <c r="C3995" s="78" t="s">
        <v>623</v>
      </c>
      <c r="D3995" s="78" t="s">
        <v>605</v>
      </c>
      <c r="E3995" s="79" t="str">
        <f>+IF(C3995&lt;&gt;"",VLOOKUP(MID(C3995,18,5),NIVELES!$A$133:$B$213,2,0),"")</f>
        <v>LOJA</v>
      </c>
      <c r="F3995" s="80" t="s">
        <v>187</v>
      </c>
      <c r="G3995" s="81" t="str">
        <f>+IF(F3995&lt;&gt;"",VLOOKUP(F3995,NIVELES!$A$246:$C$464,3,0),"")</f>
        <v>SUR</v>
      </c>
      <c r="H3995" s="82" t="s">
        <v>1024</v>
      </c>
      <c r="I3995" s="78" t="s">
        <v>2201</v>
      </c>
      <c r="J3995" s="78" t="s">
        <v>2184</v>
      </c>
      <c r="K3995" s="78" t="s">
        <v>2185</v>
      </c>
      <c r="L3995" s="78" t="s">
        <v>2805</v>
      </c>
      <c r="M3995" s="78">
        <v>189</v>
      </c>
      <c r="N3995" s="78" t="s">
        <v>3643</v>
      </c>
      <c r="O3995" s="78" t="s">
        <v>2167</v>
      </c>
      <c r="P3995" s="82">
        <v>12</v>
      </c>
      <c r="Q3995" s="78" t="s">
        <v>3644</v>
      </c>
      <c r="R3995" s="82">
        <v>1</v>
      </c>
      <c r="S3995" s="82">
        <v>1</v>
      </c>
      <c r="T3995" s="82">
        <v>1</v>
      </c>
      <c r="U3995" s="82">
        <v>1</v>
      </c>
      <c r="V3995" s="82">
        <v>1</v>
      </c>
      <c r="W3995" s="82">
        <v>1</v>
      </c>
      <c r="X3995" s="82">
        <v>1</v>
      </c>
      <c r="Y3995" s="82">
        <v>1</v>
      </c>
      <c r="Z3995" s="82">
        <v>1</v>
      </c>
      <c r="AA3995" s="82">
        <v>1</v>
      </c>
      <c r="AB3995" s="82">
        <v>1</v>
      </c>
      <c r="AC3995" s="82">
        <v>1</v>
      </c>
      <c r="AD3995" s="85" t="str">
        <f>IF(A3995&lt;&gt;"",IF(D3995="DIRECCIÓN_DE_TRANSFERENCIAS","280 0031",VLOOKUP(C3995,NIVELES!$A$14:$B$105,2,0)),"")</f>
        <v>280 7310</v>
      </c>
      <c r="AE3995" s="86" t="s">
        <v>322</v>
      </c>
      <c r="AF3995" s="86" t="s">
        <v>543</v>
      </c>
      <c r="AG3995" s="79" t="str">
        <f>+IF(AF3995&lt;&gt;"",VLOOKUP(AF3995,NIVELES!$A$666:$B$673,2,0),"")</f>
        <v>DESARROLLO_INFANTIL</v>
      </c>
      <c r="AH3995" s="78" t="s">
        <v>322</v>
      </c>
      <c r="AI3995" s="79" t="str">
        <f>IF(AH3995&lt;&gt;"",VLOOKUP(CONCATENATE(AG3995,AH3995),NIVELES!$B$676:$C$745,2,0),"")</f>
        <v>Centros Infantiles Del Buen Vivir Atencion Directa -Funcionamiento Operación Y Atencion De Unidades</v>
      </c>
      <c r="AJ3995" s="78" t="s">
        <v>517</v>
      </c>
      <c r="AK3995" s="79" t="str">
        <f>+IF(AJ3995&lt;&gt;"",VLOOKUP(AJ3995,NIVELES!$A$816:$B$892,2,0),"")</f>
        <v>NO APLICA</v>
      </c>
      <c r="AL3995" s="78" t="s">
        <v>553</v>
      </c>
      <c r="AM3995" s="78">
        <v>510602</v>
      </c>
      <c r="AN3995" s="79" t="str">
        <f>IF(AM3995&lt;&gt;"",+VLOOKUP(AM3995,NIVELES!$A$1652:$B$2466,2,0),"")</f>
        <v>Fondo de Reserva</v>
      </c>
      <c r="AO3995" s="87">
        <v>32230.92</v>
      </c>
      <c r="AP3995" s="88">
        <v>2671.84</v>
      </c>
      <c r="AQ3995" s="88"/>
      <c r="AR3995" s="88">
        <v>2685.91</v>
      </c>
      <c r="AS3995" s="88">
        <v>2685.91</v>
      </c>
      <c r="AT3995" s="88">
        <v>2685.91</v>
      </c>
      <c r="AU3995" s="88">
        <v>2685.91</v>
      </c>
      <c r="AV3995" s="88">
        <v>2685.91</v>
      </c>
      <c r="AW3995" s="88">
        <v>2685.91</v>
      </c>
      <c r="AX3995" s="88">
        <v>2685.91</v>
      </c>
      <c r="AY3995" s="88">
        <v>2685.91</v>
      </c>
      <c r="AZ3995" s="88">
        <v>2685.91</v>
      </c>
      <c r="BA3995" s="88">
        <v>5385.89</v>
      </c>
      <c r="BB3995" s="89">
        <f t="shared" si="247"/>
        <v>32230.92</v>
      </c>
      <c r="BC3995" s="90" t="str">
        <f t="shared" si="246"/>
        <v>OK</v>
      </c>
      <c r="BD3995" s="91" t="str">
        <f t="shared" si="248"/>
        <v xml:space="preserve">                  </v>
      </c>
      <c r="BE3995" s="92">
        <f t="shared" si="249"/>
        <v>12</v>
      </c>
    </row>
    <row r="3996" spans="1:57" s="74" customFormat="1" ht="50.1" customHeight="1" x14ac:dyDescent="0.2">
      <c r="A3996" s="78" t="s">
        <v>55</v>
      </c>
      <c r="B3996" s="78" t="s">
        <v>65</v>
      </c>
      <c r="C3996" s="78" t="s">
        <v>623</v>
      </c>
      <c r="D3996" s="78" t="s">
        <v>605</v>
      </c>
      <c r="E3996" s="79" t="str">
        <f>+IF(C3996&lt;&gt;"",VLOOKUP(MID(C3996,18,5),NIVELES!$A$133:$B$213,2,0),"")</f>
        <v>LOJA</v>
      </c>
      <c r="F3996" s="80" t="s">
        <v>187</v>
      </c>
      <c r="G3996" s="81" t="str">
        <f>+IF(F3996&lt;&gt;"",VLOOKUP(F3996,NIVELES!$A$246:$C$464,3,0),"")</f>
        <v>SUR</v>
      </c>
      <c r="H3996" s="82" t="s">
        <v>1024</v>
      </c>
      <c r="I3996" s="78" t="s">
        <v>2201</v>
      </c>
      <c r="J3996" s="78" t="s">
        <v>2184</v>
      </c>
      <c r="K3996" s="78" t="s">
        <v>2185</v>
      </c>
      <c r="L3996" s="78" t="s">
        <v>2805</v>
      </c>
      <c r="M3996" s="78">
        <v>189</v>
      </c>
      <c r="N3996" s="78" t="s">
        <v>3645</v>
      </c>
      <c r="O3996" s="78" t="s">
        <v>2174</v>
      </c>
      <c r="P3996" s="82">
        <v>36</v>
      </c>
      <c r="Q3996" s="78" t="s">
        <v>1989</v>
      </c>
      <c r="R3996" s="82">
        <v>3</v>
      </c>
      <c r="S3996" s="82">
        <v>3</v>
      </c>
      <c r="T3996" s="82">
        <v>3</v>
      </c>
      <c r="U3996" s="82">
        <v>3</v>
      </c>
      <c r="V3996" s="82">
        <v>3</v>
      </c>
      <c r="W3996" s="82">
        <v>3</v>
      </c>
      <c r="X3996" s="82">
        <v>3</v>
      </c>
      <c r="Y3996" s="82">
        <v>3</v>
      </c>
      <c r="Z3996" s="82">
        <v>3</v>
      </c>
      <c r="AA3996" s="82">
        <v>3</v>
      </c>
      <c r="AB3996" s="82">
        <v>3</v>
      </c>
      <c r="AC3996" s="82">
        <v>3</v>
      </c>
      <c r="AD3996" s="85" t="str">
        <f>IF(A3996&lt;&gt;"",IF(D3996="DIRECCIÓN_DE_TRANSFERENCIAS","280 0031",VLOOKUP(C3996,NIVELES!$A$14:$B$105,2,0)),"")</f>
        <v>280 7310</v>
      </c>
      <c r="AE3996" s="86" t="s">
        <v>322</v>
      </c>
      <c r="AF3996" s="86" t="s">
        <v>543</v>
      </c>
      <c r="AG3996" s="79" t="str">
        <f>+IF(AF3996&lt;&gt;"",VLOOKUP(AF3996,NIVELES!$A$666:$B$673,2,0),"")</f>
        <v>DESARROLLO_INFANTIL</v>
      </c>
      <c r="AH3996" s="78" t="s">
        <v>322</v>
      </c>
      <c r="AI3996" s="79" t="str">
        <f>IF(AH3996&lt;&gt;"",VLOOKUP(CONCATENATE(AG3996,AH3996),NIVELES!$B$676:$C$745,2,0),"")</f>
        <v>Centros Infantiles Del Buen Vivir Atencion Directa -Funcionamiento Operación Y Atencion De Unidades</v>
      </c>
      <c r="AJ3996" s="78" t="s">
        <v>517</v>
      </c>
      <c r="AK3996" s="79" t="str">
        <f>+IF(AJ3996&lt;&gt;"",VLOOKUP(AJ3996,NIVELES!$A$816:$B$892,2,0),"")</f>
        <v>NO APLICA</v>
      </c>
      <c r="AL3996" s="78" t="s">
        <v>554</v>
      </c>
      <c r="AM3996" s="78">
        <v>530101</v>
      </c>
      <c r="AN3996" s="79" t="str">
        <f>IF(AM3996&lt;&gt;"",+VLOOKUP(AM3996,NIVELES!$A$1652:$B$2466,2,0),"")</f>
        <v>Agua Potable</v>
      </c>
      <c r="AO3996" s="87">
        <v>3996</v>
      </c>
      <c r="AP3996" s="88">
        <v>155.36000000000001</v>
      </c>
      <c r="AQ3996" s="88">
        <v>181.85</v>
      </c>
      <c r="AR3996" s="88">
        <v>333</v>
      </c>
      <c r="AS3996" s="88">
        <v>333</v>
      </c>
      <c r="AT3996" s="88">
        <v>333</v>
      </c>
      <c r="AU3996" s="88">
        <v>333</v>
      </c>
      <c r="AV3996" s="88">
        <v>333</v>
      </c>
      <c r="AW3996" s="88">
        <v>333</v>
      </c>
      <c r="AX3996" s="88">
        <v>333</v>
      </c>
      <c r="AY3996" s="88">
        <v>333</v>
      </c>
      <c r="AZ3996" s="88">
        <v>333</v>
      </c>
      <c r="BA3996" s="88">
        <v>661.79</v>
      </c>
      <c r="BB3996" s="89">
        <f t="shared" si="247"/>
        <v>3996</v>
      </c>
      <c r="BC3996" s="90" t="str">
        <f t="shared" si="246"/>
        <v>OK</v>
      </c>
      <c r="BD3996" s="91" t="str">
        <f t="shared" si="248"/>
        <v xml:space="preserve">                  </v>
      </c>
      <c r="BE3996" s="92">
        <f t="shared" si="249"/>
        <v>36</v>
      </c>
    </row>
    <row r="3997" spans="1:57" s="74" customFormat="1" ht="50.1" customHeight="1" x14ac:dyDescent="0.2">
      <c r="A3997" s="78" t="s">
        <v>55</v>
      </c>
      <c r="B3997" s="78" t="s">
        <v>65</v>
      </c>
      <c r="C3997" s="78" t="s">
        <v>623</v>
      </c>
      <c r="D3997" s="78" t="s">
        <v>605</v>
      </c>
      <c r="E3997" s="79" t="str">
        <f>+IF(C3997&lt;&gt;"",VLOOKUP(MID(C3997,18,5),NIVELES!$A$133:$B$213,2,0),"")</f>
        <v>LOJA</v>
      </c>
      <c r="F3997" s="80" t="s">
        <v>187</v>
      </c>
      <c r="G3997" s="81" t="str">
        <f>+IF(F3997&lt;&gt;"",VLOOKUP(F3997,NIVELES!$A$246:$C$464,3,0),"")</f>
        <v>SUR</v>
      </c>
      <c r="H3997" s="82" t="s">
        <v>1024</v>
      </c>
      <c r="I3997" s="78" t="s">
        <v>2201</v>
      </c>
      <c r="J3997" s="78" t="s">
        <v>2184</v>
      </c>
      <c r="K3997" s="78" t="s">
        <v>2185</v>
      </c>
      <c r="L3997" s="78" t="s">
        <v>2805</v>
      </c>
      <c r="M3997" s="78">
        <v>189</v>
      </c>
      <c r="N3997" s="78" t="s">
        <v>3645</v>
      </c>
      <c r="O3997" s="78" t="s">
        <v>2174</v>
      </c>
      <c r="P3997" s="82">
        <v>36</v>
      </c>
      <c r="Q3997" s="78" t="s">
        <v>1989</v>
      </c>
      <c r="R3997" s="82">
        <v>3</v>
      </c>
      <c r="S3997" s="82">
        <v>3</v>
      </c>
      <c r="T3997" s="82">
        <v>3</v>
      </c>
      <c r="U3997" s="82">
        <v>3</v>
      </c>
      <c r="V3997" s="82">
        <v>3</v>
      </c>
      <c r="W3997" s="82">
        <v>3</v>
      </c>
      <c r="X3997" s="82">
        <v>3</v>
      </c>
      <c r="Y3997" s="82">
        <v>3</v>
      </c>
      <c r="Z3997" s="82">
        <v>3</v>
      </c>
      <c r="AA3997" s="82">
        <v>3</v>
      </c>
      <c r="AB3997" s="82">
        <v>3</v>
      </c>
      <c r="AC3997" s="82">
        <v>3</v>
      </c>
      <c r="AD3997" s="85" t="str">
        <f>IF(A3997&lt;&gt;"",IF(D3997="DIRECCIÓN_DE_TRANSFERENCIAS","280 0031",VLOOKUP(C3997,NIVELES!$A$14:$B$105,2,0)),"")</f>
        <v>280 7310</v>
      </c>
      <c r="AE3997" s="86" t="s">
        <v>322</v>
      </c>
      <c r="AF3997" s="86" t="s">
        <v>543</v>
      </c>
      <c r="AG3997" s="79" t="str">
        <f>+IF(AF3997&lt;&gt;"",VLOOKUP(AF3997,NIVELES!$A$666:$B$673,2,0),"")</f>
        <v>DESARROLLO_INFANTIL</v>
      </c>
      <c r="AH3997" s="78" t="s">
        <v>322</v>
      </c>
      <c r="AI3997" s="79" t="str">
        <f>IF(AH3997&lt;&gt;"",VLOOKUP(CONCATENATE(AG3997,AH3997),NIVELES!$B$676:$C$745,2,0),"")</f>
        <v>Centros Infantiles Del Buen Vivir Atencion Directa -Funcionamiento Operación Y Atencion De Unidades</v>
      </c>
      <c r="AJ3997" s="78" t="s">
        <v>517</v>
      </c>
      <c r="AK3997" s="79" t="str">
        <f>+IF(AJ3997&lt;&gt;"",VLOOKUP(AJ3997,NIVELES!$A$816:$B$892,2,0),"")</f>
        <v>NO APLICA</v>
      </c>
      <c r="AL3997" s="78" t="s">
        <v>554</v>
      </c>
      <c r="AM3997" s="78">
        <v>530104</v>
      </c>
      <c r="AN3997" s="79" t="str">
        <f>IF(AM3997&lt;&gt;"",+VLOOKUP(AM3997,NIVELES!$A$1652:$B$2466,2,0),"")</f>
        <v>Energía Eléctrica</v>
      </c>
      <c r="AO3997" s="87">
        <v>2004</v>
      </c>
      <c r="AP3997" s="88">
        <v>118.17</v>
      </c>
      <c r="AQ3997" s="88">
        <v>121.5</v>
      </c>
      <c r="AR3997" s="88">
        <v>167</v>
      </c>
      <c r="AS3997" s="88">
        <v>167</v>
      </c>
      <c r="AT3997" s="88">
        <v>167</v>
      </c>
      <c r="AU3997" s="88">
        <v>167</v>
      </c>
      <c r="AV3997" s="88">
        <v>167</v>
      </c>
      <c r="AW3997" s="88">
        <v>167</v>
      </c>
      <c r="AX3997" s="88">
        <v>167</v>
      </c>
      <c r="AY3997" s="88">
        <v>167</v>
      </c>
      <c r="AZ3997" s="88">
        <v>167</v>
      </c>
      <c r="BA3997" s="88">
        <v>261.33</v>
      </c>
      <c r="BB3997" s="89">
        <f t="shared" si="247"/>
        <v>2004</v>
      </c>
      <c r="BC3997" s="90" t="str">
        <f t="shared" si="246"/>
        <v>OK</v>
      </c>
      <c r="BD3997" s="91" t="str">
        <f t="shared" si="248"/>
        <v xml:space="preserve">                  </v>
      </c>
      <c r="BE3997" s="92">
        <f t="shared" si="249"/>
        <v>36</v>
      </c>
    </row>
    <row r="3998" spans="1:57" s="74" customFormat="1" ht="50.1" customHeight="1" x14ac:dyDescent="0.2">
      <c r="A3998" s="78" t="s">
        <v>55</v>
      </c>
      <c r="B3998" s="78" t="s">
        <v>65</v>
      </c>
      <c r="C3998" s="78" t="s">
        <v>623</v>
      </c>
      <c r="D3998" s="78" t="s">
        <v>605</v>
      </c>
      <c r="E3998" s="79" t="str">
        <f>+IF(C3998&lt;&gt;"",VLOOKUP(MID(C3998,18,5),NIVELES!$A$133:$B$213,2,0),"")</f>
        <v>LOJA</v>
      </c>
      <c r="F3998" s="80" t="s">
        <v>187</v>
      </c>
      <c r="G3998" s="81" t="str">
        <f>+IF(F3998&lt;&gt;"",VLOOKUP(F3998,NIVELES!$A$246:$C$464,3,0),"")</f>
        <v>SUR</v>
      </c>
      <c r="H3998" s="82" t="s">
        <v>1024</v>
      </c>
      <c r="I3998" s="78" t="s">
        <v>2201</v>
      </c>
      <c r="J3998" s="78" t="s">
        <v>2184</v>
      </c>
      <c r="K3998" s="78" t="s">
        <v>2185</v>
      </c>
      <c r="L3998" s="78" t="s">
        <v>2805</v>
      </c>
      <c r="M3998" s="78">
        <v>189</v>
      </c>
      <c r="N3998" s="78" t="s">
        <v>3645</v>
      </c>
      <c r="O3998" s="78" t="s">
        <v>2174</v>
      </c>
      <c r="P3998" s="82">
        <v>36</v>
      </c>
      <c r="Q3998" s="78" t="s">
        <v>1989</v>
      </c>
      <c r="R3998" s="82">
        <v>3</v>
      </c>
      <c r="S3998" s="82">
        <v>3</v>
      </c>
      <c r="T3998" s="82">
        <v>3</v>
      </c>
      <c r="U3998" s="82">
        <v>3</v>
      </c>
      <c r="V3998" s="82">
        <v>3</v>
      </c>
      <c r="W3998" s="82">
        <v>3</v>
      </c>
      <c r="X3998" s="82">
        <v>3</v>
      </c>
      <c r="Y3998" s="82">
        <v>3</v>
      </c>
      <c r="Z3998" s="82">
        <v>3</v>
      </c>
      <c r="AA3998" s="82">
        <v>3</v>
      </c>
      <c r="AB3998" s="82">
        <v>3</v>
      </c>
      <c r="AC3998" s="82">
        <v>3</v>
      </c>
      <c r="AD3998" s="85" t="str">
        <f>IF(A3998&lt;&gt;"",IF(D3998="DIRECCIÓN_DE_TRANSFERENCIAS","280 0031",VLOOKUP(C3998,NIVELES!$A$14:$B$105,2,0)),"")</f>
        <v>280 7310</v>
      </c>
      <c r="AE3998" s="86" t="s">
        <v>322</v>
      </c>
      <c r="AF3998" s="86" t="s">
        <v>543</v>
      </c>
      <c r="AG3998" s="79" t="str">
        <f>+IF(AF3998&lt;&gt;"",VLOOKUP(AF3998,NIVELES!$A$666:$B$673,2,0),"")</f>
        <v>DESARROLLO_INFANTIL</v>
      </c>
      <c r="AH3998" s="78" t="s">
        <v>322</v>
      </c>
      <c r="AI3998" s="79" t="str">
        <f>IF(AH3998&lt;&gt;"",VLOOKUP(CONCATENATE(AG3998,AH3998),NIVELES!$B$676:$C$745,2,0),"")</f>
        <v>Centros Infantiles Del Buen Vivir Atencion Directa -Funcionamiento Operación Y Atencion De Unidades</v>
      </c>
      <c r="AJ3998" s="78" t="s">
        <v>517</v>
      </c>
      <c r="AK3998" s="79" t="str">
        <f>+IF(AJ3998&lt;&gt;"",VLOOKUP(AJ3998,NIVELES!$A$816:$B$892,2,0),"")</f>
        <v>NO APLICA</v>
      </c>
      <c r="AL3998" s="78" t="s">
        <v>554</v>
      </c>
      <c r="AM3998" s="78">
        <v>530105</v>
      </c>
      <c r="AN3998" s="79" t="str">
        <f>IF(AM3998&lt;&gt;"",+VLOOKUP(AM3998,NIVELES!$A$1652:$B$2466,2,0),"")</f>
        <v>Telecomunicaciones</v>
      </c>
      <c r="AO3998" s="87">
        <v>3996</v>
      </c>
      <c r="AP3998" s="88">
        <v>529.71</v>
      </c>
      <c r="AQ3998" s="88">
        <v>528.29</v>
      </c>
      <c r="AR3998" s="88">
        <v>333</v>
      </c>
      <c r="AS3998" s="88">
        <v>333</v>
      </c>
      <c r="AT3998" s="88">
        <v>333</v>
      </c>
      <c r="AU3998" s="88">
        <v>333</v>
      </c>
      <c r="AV3998" s="88">
        <v>333</v>
      </c>
      <c r="AW3998" s="88">
        <v>333</v>
      </c>
      <c r="AX3998" s="88">
        <v>333</v>
      </c>
      <c r="AY3998" s="88">
        <v>333</v>
      </c>
      <c r="AZ3998" s="88">
        <v>274</v>
      </c>
      <c r="BA3998" s="88"/>
      <c r="BB3998" s="89">
        <f t="shared" si="247"/>
        <v>3996</v>
      </c>
      <c r="BC3998" s="90" t="str">
        <f t="shared" si="246"/>
        <v>OK</v>
      </c>
      <c r="BD3998" s="91" t="str">
        <f t="shared" si="248"/>
        <v xml:space="preserve">                  </v>
      </c>
      <c r="BE3998" s="92">
        <f t="shared" si="249"/>
        <v>36</v>
      </c>
    </row>
    <row r="3999" spans="1:57" s="74" customFormat="1" ht="50.1" customHeight="1" x14ac:dyDescent="0.2">
      <c r="A3999" s="78" t="s">
        <v>55</v>
      </c>
      <c r="B3999" s="78" t="s">
        <v>65</v>
      </c>
      <c r="C3999" s="78" t="s">
        <v>623</v>
      </c>
      <c r="D3999" s="78" t="s">
        <v>605</v>
      </c>
      <c r="E3999" s="79" t="str">
        <f>+IF(C3999&lt;&gt;"",VLOOKUP(MID(C3999,18,5),NIVELES!$A$133:$B$213,2,0),"")</f>
        <v>LOJA</v>
      </c>
      <c r="F3999" s="80" t="s">
        <v>187</v>
      </c>
      <c r="G3999" s="81" t="str">
        <f>+IF(F3999&lt;&gt;"",VLOOKUP(F3999,NIVELES!$A$246:$C$464,3,0),"")</f>
        <v>SUR</v>
      </c>
      <c r="H3999" s="82" t="s">
        <v>1024</v>
      </c>
      <c r="I3999" s="78" t="s">
        <v>2201</v>
      </c>
      <c r="J3999" s="78" t="s">
        <v>2184</v>
      </c>
      <c r="K3999" s="78" t="s">
        <v>2185</v>
      </c>
      <c r="L3999" s="78" t="s">
        <v>2805</v>
      </c>
      <c r="M3999" s="78">
        <v>189</v>
      </c>
      <c r="N3999" s="78" t="s">
        <v>3645</v>
      </c>
      <c r="O3999" s="78" t="s">
        <v>2216</v>
      </c>
      <c r="P3999" s="82">
        <v>3</v>
      </c>
      <c r="Q3999" s="78" t="s">
        <v>3646</v>
      </c>
      <c r="R3999" s="82"/>
      <c r="S3999" s="82"/>
      <c r="T3999" s="82">
        <v>3</v>
      </c>
      <c r="U3999" s="82"/>
      <c r="V3999" s="82"/>
      <c r="W3999" s="82"/>
      <c r="X3999" s="82"/>
      <c r="Y3999" s="82"/>
      <c r="Z3999" s="82"/>
      <c r="AA3999" s="82"/>
      <c r="AB3999" s="82"/>
      <c r="AC3999" s="82"/>
      <c r="AD3999" s="85" t="str">
        <f>IF(A3999&lt;&gt;"",IF(D3999="DIRECCIÓN_DE_TRANSFERENCIAS","280 0031",VLOOKUP(C3999,NIVELES!$A$14:$B$105,2,0)),"")</f>
        <v>280 7310</v>
      </c>
      <c r="AE3999" s="86" t="s">
        <v>322</v>
      </c>
      <c r="AF3999" s="86" t="s">
        <v>543</v>
      </c>
      <c r="AG3999" s="79" t="str">
        <f>+IF(AF3999&lt;&gt;"",VLOOKUP(AF3999,NIVELES!$A$666:$B$673,2,0),"")</f>
        <v>DESARROLLO_INFANTIL</v>
      </c>
      <c r="AH3999" s="78" t="s">
        <v>322</v>
      </c>
      <c r="AI3999" s="79" t="str">
        <f>IF(AH3999&lt;&gt;"",VLOOKUP(CONCATENATE(AG3999,AH3999),NIVELES!$B$676:$C$745,2,0),"")</f>
        <v>Centros Infantiles Del Buen Vivir Atencion Directa -Funcionamiento Operación Y Atencion De Unidades</v>
      </c>
      <c r="AJ3999" s="78" t="s">
        <v>517</v>
      </c>
      <c r="AK3999" s="79" t="str">
        <f>+IF(AJ3999&lt;&gt;"",VLOOKUP(AJ3999,NIVELES!$A$816:$B$892,2,0),"")</f>
        <v>NO APLICA</v>
      </c>
      <c r="AL3999" s="78" t="s">
        <v>554</v>
      </c>
      <c r="AM3999" s="78">
        <v>530209</v>
      </c>
      <c r="AN3999" s="79" t="str">
        <f>IF(AM3999&lt;&gt;"",+VLOOKUP(AM3999,NIVELES!$A$1652:$B$2466,2,0),"")</f>
        <v>Servicios de Aseo; Lavado de Vestimenta de Trabajo; Fumigación, Desinfección y Limpieza de Instalaciones</v>
      </c>
      <c r="AO3999" s="87">
        <v>34175.199999999997</v>
      </c>
      <c r="AP3999" s="88">
        <v>4165.18</v>
      </c>
      <c r="AQ3999" s="88"/>
      <c r="AR3999" s="88">
        <v>2847</v>
      </c>
      <c r="AS3999" s="88">
        <v>2847</v>
      </c>
      <c r="AT3999" s="88">
        <v>2847</v>
      </c>
      <c r="AU3999" s="88">
        <v>2847</v>
      </c>
      <c r="AV3999" s="88">
        <v>2847</v>
      </c>
      <c r="AW3999" s="88">
        <v>2847</v>
      </c>
      <c r="AX3999" s="88">
        <v>2847</v>
      </c>
      <c r="AY3999" s="88">
        <v>2847</v>
      </c>
      <c r="AZ3999" s="88">
        <v>2847</v>
      </c>
      <c r="BA3999" s="88">
        <v>4387.0200000000004</v>
      </c>
      <c r="BB3999" s="89">
        <f t="shared" si="247"/>
        <v>34175.199999999997</v>
      </c>
      <c r="BC3999" s="90" t="str">
        <f t="shared" si="246"/>
        <v>OK</v>
      </c>
      <c r="BD3999" s="91" t="str">
        <f t="shared" si="248"/>
        <v xml:space="preserve">                  </v>
      </c>
      <c r="BE3999" s="92">
        <f t="shared" si="249"/>
        <v>3</v>
      </c>
    </row>
    <row r="4000" spans="1:57" s="74" customFormat="1" ht="50.1" customHeight="1" x14ac:dyDescent="0.2">
      <c r="A4000" s="78" t="s">
        <v>55</v>
      </c>
      <c r="B4000" s="78" t="s">
        <v>65</v>
      </c>
      <c r="C4000" s="78" t="s">
        <v>623</v>
      </c>
      <c r="D4000" s="78" t="s">
        <v>605</v>
      </c>
      <c r="E4000" s="79" t="str">
        <f>+IF(C4000&lt;&gt;"",VLOOKUP(MID(C4000,18,5),NIVELES!$A$133:$B$213,2,0),"")</f>
        <v>LOJA</v>
      </c>
      <c r="F4000" s="80" t="s">
        <v>187</v>
      </c>
      <c r="G4000" s="81" t="str">
        <f>+IF(F4000&lt;&gt;"",VLOOKUP(F4000,NIVELES!$A$246:$C$464,3,0),"")</f>
        <v>SUR</v>
      </c>
      <c r="H4000" s="82" t="s">
        <v>1024</v>
      </c>
      <c r="I4000" s="78" t="s">
        <v>2201</v>
      </c>
      <c r="J4000" s="78" t="s">
        <v>2184</v>
      </c>
      <c r="K4000" s="78" t="s">
        <v>2185</v>
      </c>
      <c r="L4000" s="78" t="s">
        <v>3647</v>
      </c>
      <c r="M4000" s="78">
        <v>6255</v>
      </c>
      <c r="N4000" s="78" t="s">
        <v>3648</v>
      </c>
      <c r="O4000" s="78" t="s">
        <v>2167</v>
      </c>
      <c r="P4000" s="82">
        <v>12</v>
      </c>
      <c r="Q4000" s="78" t="s">
        <v>3644</v>
      </c>
      <c r="R4000" s="82">
        <v>1</v>
      </c>
      <c r="S4000" s="82">
        <v>1</v>
      </c>
      <c r="T4000" s="82">
        <v>1</v>
      </c>
      <c r="U4000" s="82">
        <v>1</v>
      </c>
      <c r="V4000" s="82">
        <v>1</v>
      </c>
      <c r="W4000" s="82">
        <v>1</v>
      </c>
      <c r="X4000" s="82">
        <v>1</v>
      </c>
      <c r="Y4000" s="82">
        <v>1</v>
      </c>
      <c r="Z4000" s="82">
        <v>1</v>
      </c>
      <c r="AA4000" s="82">
        <v>1</v>
      </c>
      <c r="AB4000" s="82">
        <v>1</v>
      </c>
      <c r="AC4000" s="82">
        <v>1</v>
      </c>
      <c r="AD4000" s="85" t="str">
        <f>IF(A4000&lt;&gt;"",IF(D4000="DIRECCIÓN_DE_TRANSFERENCIAS","280 0031",VLOOKUP(C4000,NIVELES!$A$14:$B$105,2,0)),"")</f>
        <v>280 7310</v>
      </c>
      <c r="AE4000" s="86" t="s">
        <v>322</v>
      </c>
      <c r="AF4000" s="86" t="s">
        <v>543</v>
      </c>
      <c r="AG4000" s="79" t="str">
        <f>+IF(AF4000&lt;&gt;"",VLOOKUP(AF4000,NIVELES!$A$666:$B$673,2,0),"")</f>
        <v>DESARROLLO_INFANTIL</v>
      </c>
      <c r="AH4000" s="78" t="s">
        <v>452</v>
      </c>
      <c r="AI4000" s="79" t="str">
        <f>IF(AH4000&lt;&gt;"",VLOOKUP(CONCATENATE(AG4000,AH4000),NIVELES!$B$676:$C$745,2,0),"")</f>
        <v>Creciendo Con Nuestros Hijos De Atención Directa Funcionamiento, Operación Y Atención Domiciliar</v>
      </c>
      <c r="AJ4000" s="78" t="s">
        <v>517</v>
      </c>
      <c r="AK4000" s="79" t="str">
        <f>+IF(AJ4000&lt;&gt;"",VLOOKUP(AJ4000,NIVELES!$A$816:$B$892,2,0),"")</f>
        <v>NO APLICA</v>
      </c>
      <c r="AL4000" s="78" t="s">
        <v>553</v>
      </c>
      <c r="AM4000" s="78">
        <v>510105</v>
      </c>
      <c r="AN4000" s="79" t="str">
        <f>IF(AM4000&lt;&gt;"",+VLOOKUP(AM4000,NIVELES!$A$1652:$B$2466,2,0),"")</f>
        <v>Remuneraciones Unificadas</v>
      </c>
      <c r="AO4000" s="87">
        <v>772200</v>
      </c>
      <c r="AP4000" s="88">
        <v>63765</v>
      </c>
      <c r="AQ4000" s="88">
        <v>63236.53</v>
      </c>
      <c r="AR4000" s="88">
        <v>69615</v>
      </c>
      <c r="AS4000" s="88">
        <v>69615</v>
      </c>
      <c r="AT4000" s="88">
        <v>69615</v>
      </c>
      <c r="AU4000" s="88">
        <v>69615</v>
      </c>
      <c r="AV4000" s="88">
        <v>69615</v>
      </c>
      <c r="AW4000" s="88">
        <v>69615</v>
      </c>
      <c r="AX4000" s="88">
        <v>69615</v>
      </c>
      <c r="AY4000" s="88">
        <v>69615</v>
      </c>
      <c r="AZ4000" s="88">
        <v>69615</v>
      </c>
      <c r="BA4000" s="88">
        <v>18663.47</v>
      </c>
      <c r="BB4000" s="89">
        <f t="shared" si="247"/>
        <v>772200</v>
      </c>
      <c r="BC4000" s="90" t="str">
        <f t="shared" si="246"/>
        <v>OK</v>
      </c>
      <c r="BD4000" s="91" t="str">
        <f t="shared" si="248"/>
        <v xml:space="preserve">                  </v>
      </c>
      <c r="BE4000" s="92">
        <f t="shared" si="249"/>
        <v>12</v>
      </c>
    </row>
    <row r="4001" spans="1:57" s="74" customFormat="1" ht="50.1" customHeight="1" x14ac:dyDescent="0.2">
      <c r="A4001" s="78" t="s">
        <v>55</v>
      </c>
      <c r="B4001" s="78" t="s">
        <v>65</v>
      </c>
      <c r="C4001" s="78" t="s">
        <v>623</v>
      </c>
      <c r="D4001" s="78" t="s">
        <v>605</v>
      </c>
      <c r="E4001" s="79" t="str">
        <f>+IF(C4001&lt;&gt;"",VLOOKUP(MID(C4001,18,5),NIVELES!$A$133:$B$213,2,0),"")</f>
        <v>LOJA</v>
      </c>
      <c r="F4001" s="80" t="s">
        <v>187</v>
      </c>
      <c r="G4001" s="81" t="str">
        <f>+IF(F4001&lt;&gt;"",VLOOKUP(F4001,NIVELES!$A$246:$C$464,3,0),"")</f>
        <v>SUR</v>
      </c>
      <c r="H4001" s="82" t="s">
        <v>1024</v>
      </c>
      <c r="I4001" s="78" t="s">
        <v>2201</v>
      </c>
      <c r="J4001" s="78" t="s">
        <v>2184</v>
      </c>
      <c r="K4001" s="78" t="s">
        <v>2185</v>
      </c>
      <c r="L4001" s="78" t="s">
        <v>3647</v>
      </c>
      <c r="M4001" s="78">
        <v>6255</v>
      </c>
      <c r="N4001" s="78" t="s">
        <v>3648</v>
      </c>
      <c r="O4001" s="78" t="s">
        <v>2167</v>
      </c>
      <c r="P4001" s="82">
        <v>1</v>
      </c>
      <c r="Q4001" s="78" t="s">
        <v>3644</v>
      </c>
      <c r="R4001" s="82"/>
      <c r="S4001" s="82"/>
      <c r="T4001" s="82"/>
      <c r="U4001" s="82"/>
      <c r="V4001" s="82"/>
      <c r="W4001" s="82"/>
      <c r="X4001" s="82"/>
      <c r="Y4001" s="82"/>
      <c r="Z4001" s="82"/>
      <c r="AA4001" s="82"/>
      <c r="AB4001" s="82"/>
      <c r="AC4001" s="82">
        <v>1</v>
      </c>
      <c r="AD4001" s="85" t="str">
        <f>IF(A4001&lt;&gt;"",IF(D4001="DIRECCIÓN_DE_TRANSFERENCIAS","280 0031",VLOOKUP(C4001,NIVELES!$A$14:$B$105,2,0)),"")</f>
        <v>280 7310</v>
      </c>
      <c r="AE4001" s="86" t="s">
        <v>322</v>
      </c>
      <c r="AF4001" s="86" t="s">
        <v>543</v>
      </c>
      <c r="AG4001" s="79" t="str">
        <f>+IF(AF4001&lt;&gt;"",VLOOKUP(AF4001,NIVELES!$A$666:$B$673,2,0),"")</f>
        <v>DESARROLLO_INFANTIL</v>
      </c>
      <c r="AH4001" s="78" t="s">
        <v>452</v>
      </c>
      <c r="AI4001" s="79" t="str">
        <f>IF(AH4001&lt;&gt;"",VLOOKUP(CONCATENATE(AG4001,AH4001),NIVELES!$B$676:$C$745,2,0),"")</f>
        <v>Creciendo Con Nuestros Hijos De Atención Directa Funcionamiento, Operación Y Atención Domiciliar</v>
      </c>
      <c r="AJ4001" s="78" t="s">
        <v>517</v>
      </c>
      <c r="AK4001" s="79" t="str">
        <f>+IF(AJ4001&lt;&gt;"",VLOOKUP(AJ4001,NIVELES!$A$816:$B$892,2,0),"")</f>
        <v>NO APLICA</v>
      </c>
      <c r="AL4001" s="78" t="s">
        <v>553</v>
      </c>
      <c r="AM4001" s="78">
        <v>510203</v>
      </c>
      <c r="AN4001" s="79" t="str">
        <f>IF(AM4001&lt;&gt;"",+VLOOKUP(AM4001,NIVELES!$A$1652:$B$2466,2,0),"")</f>
        <v>Decimotercer Sueldo</v>
      </c>
      <c r="AO4001" s="87">
        <v>64350</v>
      </c>
      <c r="AP4001" s="88"/>
      <c r="AQ4001" s="88"/>
      <c r="AR4001" s="88">
        <v>0</v>
      </c>
      <c r="AS4001" s="88">
        <v>0</v>
      </c>
      <c r="AT4001" s="88">
        <v>0</v>
      </c>
      <c r="AU4001" s="88">
        <v>0</v>
      </c>
      <c r="AV4001" s="88">
        <v>0</v>
      </c>
      <c r="AW4001" s="88">
        <v>0</v>
      </c>
      <c r="AX4001" s="88">
        <v>0</v>
      </c>
      <c r="AY4001" s="88">
        <v>0</v>
      </c>
      <c r="AZ4001" s="88">
        <v>0</v>
      </c>
      <c r="BA4001" s="88">
        <v>64350</v>
      </c>
      <c r="BB4001" s="89">
        <f t="shared" si="247"/>
        <v>64350</v>
      </c>
      <c r="BC4001" s="90" t="str">
        <f t="shared" si="246"/>
        <v>OK</v>
      </c>
      <c r="BD4001" s="91" t="str">
        <f t="shared" si="248"/>
        <v xml:space="preserve">                  </v>
      </c>
      <c r="BE4001" s="92">
        <f t="shared" si="249"/>
        <v>1</v>
      </c>
    </row>
    <row r="4002" spans="1:57" s="74" customFormat="1" ht="50.1" customHeight="1" x14ac:dyDescent="0.2">
      <c r="A4002" s="78" t="s">
        <v>55</v>
      </c>
      <c r="B4002" s="78" t="s">
        <v>65</v>
      </c>
      <c r="C4002" s="78" t="s">
        <v>623</v>
      </c>
      <c r="D4002" s="78" t="s">
        <v>605</v>
      </c>
      <c r="E4002" s="79" t="str">
        <f>+IF(C4002&lt;&gt;"",VLOOKUP(MID(C4002,18,5),NIVELES!$A$133:$B$213,2,0),"")</f>
        <v>LOJA</v>
      </c>
      <c r="F4002" s="80" t="s">
        <v>187</v>
      </c>
      <c r="G4002" s="81" t="str">
        <f>+IF(F4002&lt;&gt;"",VLOOKUP(F4002,NIVELES!$A$246:$C$464,3,0),"")</f>
        <v>SUR</v>
      </c>
      <c r="H4002" s="82" t="s">
        <v>1024</v>
      </c>
      <c r="I4002" s="78" t="s">
        <v>2201</v>
      </c>
      <c r="J4002" s="78" t="s">
        <v>2184</v>
      </c>
      <c r="K4002" s="78" t="s">
        <v>2185</v>
      </c>
      <c r="L4002" s="78" t="s">
        <v>3647</v>
      </c>
      <c r="M4002" s="78">
        <v>6255</v>
      </c>
      <c r="N4002" s="78" t="s">
        <v>3648</v>
      </c>
      <c r="O4002" s="78" t="s">
        <v>2167</v>
      </c>
      <c r="P4002" s="82">
        <v>1</v>
      </c>
      <c r="Q4002" s="78" t="s">
        <v>3644</v>
      </c>
      <c r="R4002" s="82"/>
      <c r="S4002" s="82"/>
      <c r="T4002" s="82"/>
      <c r="U4002" s="82"/>
      <c r="V4002" s="82"/>
      <c r="W4002" s="82"/>
      <c r="X4002" s="82"/>
      <c r="Y4002" s="82">
        <v>1</v>
      </c>
      <c r="Z4002" s="82"/>
      <c r="AA4002" s="82"/>
      <c r="AB4002" s="82"/>
      <c r="AC4002" s="82"/>
      <c r="AD4002" s="85" t="str">
        <f>IF(A4002&lt;&gt;"",IF(D4002="DIRECCIÓN_DE_TRANSFERENCIAS","280 0031",VLOOKUP(C4002,NIVELES!$A$14:$B$105,2,0)),"")</f>
        <v>280 7310</v>
      </c>
      <c r="AE4002" s="86" t="s">
        <v>322</v>
      </c>
      <c r="AF4002" s="86" t="s">
        <v>543</v>
      </c>
      <c r="AG4002" s="79" t="str">
        <f>+IF(AF4002&lt;&gt;"",VLOOKUP(AF4002,NIVELES!$A$666:$B$673,2,0),"")</f>
        <v>DESARROLLO_INFANTIL</v>
      </c>
      <c r="AH4002" s="78" t="s">
        <v>452</v>
      </c>
      <c r="AI4002" s="79" t="str">
        <f>IF(AH4002&lt;&gt;"",VLOOKUP(CONCATENATE(AG4002,AH4002),NIVELES!$B$676:$C$745,2,0),"")</f>
        <v>Creciendo Con Nuestros Hijos De Atención Directa Funcionamiento, Operación Y Atención Domiciliar</v>
      </c>
      <c r="AJ4002" s="78" t="s">
        <v>517</v>
      </c>
      <c r="AK4002" s="79" t="str">
        <f>+IF(AJ4002&lt;&gt;"",VLOOKUP(AJ4002,NIVELES!$A$816:$B$892,2,0),"")</f>
        <v>NO APLICA</v>
      </c>
      <c r="AL4002" s="78" t="s">
        <v>553</v>
      </c>
      <c r="AM4002" s="78">
        <v>510204</v>
      </c>
      <c r="AN4002" s="79" t="str">
        <f>IF(AM4002&lt;&gt;"",+VLOOKUP(AM4002,NIVELES!$A$1652:$B$2466,2,0),"")</f>
        <v>Decimocuarto Sueldo</v>
      </c>
      <c r="AO4002" s="87">
        <v>43340</v>
      </c>
      <c r="AP4002" s="88"/>
      <c r="AQ4002" s="88"/>
      <c r="AR4002" s="88">
        <v>0</v>
      </c>
      <c r="AS4002" s="88">
        <v>0</v>
      </c>
      <c r="AT4002" s="88">
        <v>0</v>
      </c>
      <c r="AU4002" s="88">
        <v>0</v>
      </c>
      <c r="AV4002" s="88">
        <v>0</v>
      </c>
      <c r="AW4002" s="88">
        <v>43340</v>
      </c>
      <c r="AX4002" s="88">
        <v>0</v>
      </c>
      <c r="AY4002" s="88">
        <v>0</v>
      </c>
      <c r="AZ4002" s="88">
        <v>0</v>
      </c>
      <c r="BA4002" s="88">
        <v>0</v>
      </c>
      <c r="BB4002" s="89">
        <f t="shared" si="247"/>
        <v>43340</v>
      </c>
      <c r="BC4002" s="90" t="str">
        <f t="shared" si="246"/>
        <v>OK</v>
      </c>
      <c r="BD4002" s="91" t="str">
        <f t="shared" si="248"/>
        <v xml:space="preserve">                  </v>
      </c>
      <c r="BE4002" s="92">
        <f t="shared" si="249"/>
        <v>1</v>
      </c>
    </row>
    <row r="4003" spans="1:57" s="74" customFormat="1" ht="50.1" customHeight="1" x14ac:dyDescent="0.2">
      <c r="A4003" s="78" t="s">
        <v>55</v>
      </c>
      <c r="B4003" s="78" t="s">
        <v>65</v>
      </c>
      <c r="C4003" s="78" t="s">
        <v>623</v>
      </c>
      <c r="D4003" s="78" t="s">
        <v>605</v>
      </c>
      <c r="E4003" s="79" t="str">
        <f>+IF(C4003&lt;&gt;"",VLOOKUP(MID(C4003,18,5),NIVELES!$A$133:$B$213,2,0),"")</f>
        <v>LOJA</v>
      </c>
      <c r="F4003" s="80" t="s">
        <v>187</v>
      </c>
      <c r="G4003" s="81" t="str">
        <f>+IF(F4003&lt;&gt;"",VLOOKUP(F4003,NIVELES!$A$246:$C$464,3,0),"")</f>
        <v>SUR</v>
      </c>
      <c r="H4003" s="82" t="s">
        <v>1024</v>
      </c>
      <c r="I4003" s="78" t="s">
        <v>2201</v>
      </c>
      <c r="J4003" s="78" t="s">
        <v>2184</v>
      </c>
      <c r="K4003" s="78" t="s">
        <v>2185</v>
      </c>
      <c r="L4003" s="78" t="s">
        <v>3647</v>
      </c>
      <c r="M4003" s="78">
        <v>6255</v>
      </c>
      <c r="N4003" s="78" t="s">
        <v>3648</v>
      </c>
      <c r="O4003" s="78" t="s">
        <v>2167</v>
      </c>
      <c r="P4003" s="82">
        <v>12</v>
      </c>
      <c r="Q4003" s="78" t="s">
        <v>3644</v>
      </c>
      <c r="R4003" s="82">
        <v>1</v>
      </c>
      <c r="S4003" s="82">
        <v>1</v>
      </c>
      <c r="T4003" s="82">
        <v>1</v>
      </c>
      <c r="U4003" s="82">
        <v>1</v>
      </c>
      <c r="V4003" s="82">
        <v>1</v>
      </c>
      <c r="W4003" s="82">
        <v>1</v>
      </c>
      <c r="X4003" s="82">
        <v>1</v>
      </c>
      <c r="Y4003" s="82">
        <v>1</v>
      </c>
      <c r="Z4003" s="82">
        <v>1</v>
      </c>
      <c r="AA4003" s="82">
        <v>1</v>
      </c>
      <c r="AB4003" s="82">
        <v>1</v>
      </c>
      <c r="AC4003" s="82">
        <v>1</v>
      </c>
      <c r="AD4003" s="85" t="str">
        <f>IF(A4003&lt;&gt;"",IF(D4003="DIRECCIÓN_DE_TRANSFERENCIAS","280 0031",VLOOKUP(C4003,NIVELES!$A$14:$B$105,2,0)),"")</f>
        <v>280 7310</v>
      </c>
      <c r="AE4003" s="86" t="s">
        <v>322</v>
      </c>
      <c r="AF4003" s="86" t="s">
        <v>543</v>
      </c>
      <c r="AG4003" s="79" t="str">
        <f>+IF(AF4003&lt;&gt;"",VLOOKUP(AF4003,NIVELES!$A$666:$B$673,2,0),"")</f>
        <v>DESARROLLO_INFANTIL</v>
      </c>
      <c r="AH4003" s="78" t="s">
        <v>452</v>
      </c>
      <c r="AI4003" s="79" t="str">
        <f>IF(AH4003&lt;&gt;"",VLOOKUP(CONCATENATE(AG4003,AH4003),NIVELES!$B$676:$C$745,2,0),"")</f>
        <v>Creciendo Con Nuestros Hijos De Atención Directa Funcionamiento, Operación Y Atención Domiciliar</v>
      </c>
      <c r="AJ4003" s="78" t="s">
        <v>517</v>
      </c>
      <c r="AK4003" s="79" t="str">
        <f>+IF(AJ4003&lt;&gt;"",VLOOKUP(AJ4003,NIVELES!$A$816:$B$892,2,0),"")</f>
        <v>NO APLICA</v>
      </c>
      <c r="AL4003" s="78" t="s">
        <v>553</v>
      </c>
      <c r="AM4003" s="78">
        <v>510510</v>
      </c>
      <c r="AN4003" s="79" t="str">
        <f>IF(AM4003&lt;&gt;"",+VLOOKUP(AM4003,NIVELES!$A$1652:$B$2466,2,0),"")</f>
        <v>Servicios Personales por Contrato</v>
      </c>
      <c r="AO4003" s="87">
        <v>64350</v>
      </c>
      <c r="AP4003" s="88">
        <v>5850</v>
      </c>
      <c r="AQ4003" s="88">
        <v>5850</v>
      </c>
      <c r="AR4003" s="88">
        <v>5850</v>
      </c>
      <c r="AS4003" s="88">
        <v>5850</v>
      </c>
      <c r="AT4003" s="88">
        <v>5850</v>
      </c>
      <c r="AU4003" s="88">
        <v>5850</v>
      </c>
      <c r="AV4003" s="88">
        <v>5850</v>
      </c>
      <c r="AW4003" s="88">
        <v>5850</v>
      </c>
      <c r="AX4003" s="88">
        <v>5850</v>
      </c>
      <c r="AY4003" s="88">
        <v>5850</v>
      </c>
      <c r="AZ4003" s="88">
        <v>5850</v>
      </c>
      <c r="BA4003" s="88"/>
      <c r="BB4003" s="89">
        <f t="shared" si="247"/>
        <v>64350</v>
      </c>
      <c r="BC4003" s="90" t="str">
        <f t="shared" si="246"/>
        <v>OK</v>
      </c>
      <c r="BD4003" s="91" t="str">
        <f t="shared" si="248"/>
        <v xml:space="preserve">                  </v>
      </c>
      <c r="BE4003" s="92">
        <f t="shared" si="249"/>
        <v>12</v>
      </c>
    </row>
    <row r="4004" spans="1:57" s="74" customFormat="1" ht="50.1" customHeight="1" x14ac:dyDescent="0.2">
      <c r="A4004" s="78" t="s">
        <v>55</v>
      </c>
      <c r="B4004" s="78" t="s">
        <v>65</v>
      </c>
      <c r="C4004" s="78" t="s">
        <v>623</v>
      </c>
      <c r="D4004" s="78" t="s">
        <v>605</v>
      </c>
      <c r="E4004" s="79" t="str">
        <f>+IF(C4004&lt;&gt;"",VLOOKUP(MID(C4004,18,5),NIVELES!$A$133:$B$213,2,0),"")</f>
        <v>LOJA</v>
      </c>
      <c r="F4004" s="80" t="s">
        <v>187</v>
      </c>
      <c r="G4004" s="81" t="str">
        <f>+IF(F4004&lt;&gt;"",VLOOKUP(F4004,NIVELES!$A$246:$C$464,3,0),"")</f>
        <v>SUR</v>
      </c>
      <c r="H4004" s="82" t="s">
        <v>1024</v>
      </c>
      <c r="I4004" s="78" t="s">
        <v>2201</v>
      </c>
      <c r="J4004" s="78" t="s">
        <v>2184</v>
      </c>
      <c r="K4004" s="78" t="s">
        <v>2185</v>
      </c>
      <c r="L4004" s="78" t="s">
        <v>3647</v>
      </c>
      <c r="M4004" s="78">
        <v>6255</v>
      </c>
      <c r="N4004" s="78" t="s">
        <v>3648</v>
      </c>
      <c r="O4004" s="78" t="s">
        <v>2167</v>
      </c>
      <c r="P4004" s="82">
        <v>12</v>
      </c>
      <c r="Q4004" s="78" t="s">
        <v>3644</v>
      </c>
      <c r="R4004" s="82">
        <v>1</v>
      </c>
      <c r="S4004" s="82">
        <v>1</v>
      </c>
      <c r="T4004" s="82">
        <v>1</v>
      </c>
      <c r="U4004" s="82">
        <v>1</v>
      </c>
      <c r="V4004" s="82">
        <v>1</v>
      </c>
      <c r="W4004" s="82">
        <v>1</v>
      </c>
      <c r="X4004" s="82">
        <v>1</v>
      </c>
      <c r="Y4004" s="82">
        <v>1</v>
      </c>
      <c r="Z4004" s="82">
        <v>1</v>
      </c>
      <c r="AA4004" s="82">
        <v>1</v>
      </c>
      <c r="AB4004" s="82">
        <v>1</v>
      </c>
      <c r="AC4004" s="82">
        <v>1</v>
      </c>
      <c r="AD4004" s="85" t="str">
        <f>IF(A4004&lt;&gt;"",IF(D4004="DIRECCIÓN_DE_TRANSFERENCIAS","280 0031",VLOOKUP(C4004,NIVELES!$A$14:$B$105,2,0)),"")</f>
        <v>280 7310</v>
      </c>
      <c r="AE4004" s="86" t="s">
        <v>322</v>
      </c>
      <c r="AF4004" s="86" t="s">
        <v>543</v>
      </c>
      <c r="AG4004" s="79" t="str">
        <f>+IF(AF4004&lt;&gt;"",VLOOKUP(AF4004,NIVELES!$A$666:$B$673,2,0),"")</f>
        <v>DESARROLLO_INFANTIL</v>
      </c>
      <c r="AH4004" s="78" t="s">
        <v>452</v>
      </c>
      <c r="AI4004" s="79" t="str">
        <f>IF(AH4004&lt;&gt;"",VLOOKUP(CONCATENATE(AG4004,AH4004),NIVELES!$B$676:$C$745,2,0),"")</f>
        <v>Creciendo Con Nuestros Hijos De Atención Directa Funcionamiento, Operación Y Atención Domiciliar</v>
      </c>
      <c r="AJ4004" s="78" t="s">
        <v>517</v>
      </c>
      <c r="AK4004" s="79" t="str">
        <f>+IF(AJ4004&lt;&gt;"",VLOOKUP(AJ4004,NIVELES!$A$816:$B$892,2,0),"")</f>
        <v>NO APLICA</v>
      </c>
      <c r="AL4004" s="78" t="s">
        <v>553</v>
      </c>
      <c r="AM4004" s="78">
        <v>510601</v>
      </c>
      <c r="AN4004" s="79" t="str">
        <f>IF(AM4004&lt;&gt;"",+VLOOKUP(AM4004,NIVELES!$A$1652:$B$2466,2,0),"")</f>
        <v>Aporte Patronal</v>
      </c>
      <c r="AO4004" s="87">
        <v>74517.3</v>
      </c>
      <c r="AP4004" s="88">
        <v>6718.74</v>
      </c>
      <c r="AQ4004" s="88">
        <v>6662.28</v>
      </c>
      <c r="AR4004" s="88">
        <v>7395.28</v>
      </c>
      <c r="AS4004" s="88">
        <v>7395.28</v>
      </c>
      <c r="AT4004" s="88">
        <v>7395.28</v>
      </c>
      <c r="AU4004" s="88">
        <v>7395.28</v>
      </c>
      <c r="AV4004" s="88">
        <v>7395.28</v>
      </c>
      <c r="AW4004" s="88">
        <v>7395.28</v>
      </c>
      <c r="AX4004" s="88">
        <v>7395.28</v>
      </c>
      <c r="AY4004" s="88">
        <v>7395.28</v>
      </c>
      <c r="AZ4004" s="88">
        <v>564.5</v>
      </c>
      <c r="BA4004" s="88">
        <v>1409.54</v>
      </c>
      <c r="BB4004" s="89">
        <f t="shared" si="247"/>
        <v>74517.299999999988</v>
      </c>
      <c r="BC4004" s="90" t="str">
        <f t="shared" si="246"/>
        <v>OK</v>
      </c>
      <c r="BD4004" s="91" t="str">
        <f t="shared" si="248"/>
        <v xml:space="preserve">                  </v>
      </c>
      <c r="BE4004" s="92">
        <f t="shared" si="249"/>
        <v>12</v>
      </c>
    </row>
    <row r="4005" spans="1:57" s="74" customFormat="1" ht="50.1" customHeight="1" x14ac:dyDescent="0.2">
      <c r="A4005" s="78" t="s">
        <v>55</v>
      </c>
      <c r="B4005" s="78" t="s">
        <v>65</v>
      </c>
      <c r="C4005" s="78" t="s">
        <v>623</v>
      </c>
      <c r="D4005" s="78" t="s">
        <v>605</v>
      </c>
      <c r="E4005" s="79" t="str">
        <f>+IF(C4005&lt;&gt;"",VLOOKUP(MID(C4005,18,5),NIVELES!$A$133:$B$213,2,0),"")</f>
        <v>LOJA</v>
      </c>
      <c r="F4005" s="80" t="s">
        <v>187</v>
      </c>
      <c r="G4005" s="81" t="str">
        <f>+IF(F4005&lt;&gt;"",VLOOKUP(F4005,NIVELES!$A$246:$C$464,3,0),"")</f>
        <v>SUR</v>
      </c>
      <c r="H4005" s="82" t="s">
        <v>1024</v>
      </c>
      <c r="I4005" s="78" t="s">
        <v>2201</v>
      </c>
      <c r="J4005" s="78" t="s">
        <v>2184</v>
      </c>
      <c r="K4005" s="78" t="s">
        <v>2185</v>
      </c>
      <c r="L4005" s="78" t="s">
        <v>3647</v>
      </c>
      <c r="M4005" s="78">
        <v>6255</v>
      </c>
      <c r="N4005" s="78" t="s">
        <v>3648</v>
      </c>
      <c r="O4005" s="78" t="s">
        <v>2167</v>
      </c>
      <c r="P4005" s="82">
        <v>12</v>
      </c>
      <c r="Q4005" s="78" t="s">
        <v>3644</v>
      </c>
      <c r="R4005" s="82">
        <v>1</v>
      </c>
      <c r="S4005" s="82">
        <v>1</v>
      </c>
      <c r="T4005" s="82">
        <v>1</v>
      </c>
      <c r="U4005" s="82">
        <v>1</v>
      </c>
      <c r="V4005" s="82">
        <v>1</v>
      </c>
      <c r="W4005" s="82">
        <v>1</v>
      </c>
      <c r="X4005" s="82">
        <v>1</v>
      </c>
      <c r="Y4005" s="82">
        <v>1</v>
      </c>
      <c r="Z4005" s="82">
        <v>1</v>
      </c>
      <c r="AA4005" s="82">
        <v>1</v>
      </c>
      <c r="AB4005" s="82">
        <v>1</v>
      </c>
      <c r="AC4005" s="82">
        <v>1</v>
      </c>
      <c r="AD4005" s="85" t="str">
        <f>IF(A4005&lt;&gt;"",IF(D4005="DIRECCIÓN_DE_TRANSFERENCIAS","280 0031",VLOOKUP(C4005,NIVELES!$A$14:$B$105,2,0)),"")</f>
        <v>280 7310</v>
      </c>
      <c r="AE4005" s="86" t="s">
        <v>322</v>
      </c>
      <c r="AF4005" s="86" t="s">
        <v>543</v>
      </c>
      <c r="AG4005" s="79" t="str">
        <f>+IF(AF4005&lt;&gt;"",VLOOKUP(AF4005,NIVELES!$A$666:$B$673,2,0),"")</f>
        <v>DESARROLLO_INFANTIL</v>
      </c>
      <c r="AH4005" s="78" t="s">
        <v>452</v>
      </c>
      <c r="AI4005" s="79" t="str">
        <f>IF(AH4005&lt;&gt;"",VLOOKUP(CONCATENATE(AG4005,AH4005),NIVELES!$B$676:$C$745,2,0),"")</f>
        <v>Creciendo Con Nuestros Hijos De Atención Directa Funcionamiento, Operación Y Atención Domiciliar</v>
      </c>
      <c r="AJ4005" s="78" t="s">
        <v>517</v>
      </c>
      <c r="AK4005" s="79" t="str">
        <f>+IF(AJ4005&lt;&gt;"",VLOOKUP(AJ4005,NIVELES!$A$816:$B$892,2,0),"")</f>
        <v>NO APLICA</v>
      </c>
      <c r="AL4005" s="78" t="s">
        <v>553</v>
      </c>
      <c r="AM4005" s="78">
        <v>510602</v>
      </c>
      <c r="AN4005" s="79" t="str">
        <f>IF(AM4005&lt;&gt;"",+VLOOKUP(AM4005,NIVELES!$A$1652:$B$2466,2,0),"")</f>
        <v>Fondo de Reserva</v>
      </c>
      <c r="AO4005" s="87">
        <v>64350</v>
      </c>
      <c r="AP4005" s="88"/>
      <c r="AQ4005" s="88">
        <v>5283.96</v>
      </c>
      <c r="AR4005" s="88">
        <v>6386.25</v>
      </c>
      <c r="AS4005" s="88">
        <v>6386.25</v>
      </c>
      <c r="AT4005" s="88">
        <v>6386.25</v>
      </c>
      <c r="AU4005" s="88">
        <v>6386.25</v>
      </c>
      <c r="AV4005" s="88">
        <v>6386.25</v>
      </c>
      <c r="AW4005" s="88">
        <v>6386.25</v>
      </c>
      <c r="AX4005" s="88">
        <v>6386.25</v>
      </c>
      <c r="AY4005" s="88">
        <v>6386.25</v>
      </c>
      <c r="AZ4005" s="88">
        <v>487.5</v>
      </c>
      <c r="BA4005" s="88">
        <v>7488.54</v>
      </c>
      <c r="BB4005" s="89">
        <f t="shared" si="247"/>
        <v>64350</v>
      </c>
      <c r="BC4005" s="90" t="str">
        <f t="shared" si="246"/>
        <v>OK</v>
      </c>
      <c r="BD4005" s="91" t="str">
        <f t="shared" si="248"/>
        <v xml:space="preserve">                  </v>
      </c>
      <c r="BE4005" s="92">
        <f t="shared" si="249"/>
        <v>12</v>
      </c>
    </row>
    <row r="4006" spans="1:57" s="74" customFormat="1" ht="50.1" customHeight="1" x14ac:dyDescent="0.2">
      <c r="A4006" s="78" t="s">
        <v>55</v>
      </c>
      <c r="B4006" s="78" t="s">
        <v>65</v>
      </c>
      <c r="C4006" s="78" t="s">
        <v>623</v>
      </c>
      <c r="D4006" s="78" t="s">
        <v>605</v>
      </c>
      <c r="E4006" s="79" t="str">
        <f>+IF(C4006&lt;&gt;"",VLOOKUP(MID(C4006,18,5),NIVELES!$A$133:$B$213,2,0),"")</f>
        <v>LOJA</v>
      </c>
      <c r="F4006" s="80" t="s">
        <v>187</v>
      </c>
      <c r="G4006" s="81" t="str">
        <f>+IF(F4006&lt;&gt;"",VLOOKUP(F4006,NIVELES!$A$246:$C$464,3,0),"")</f>
        <v>SUR</v>
      </c>
      <c r="H4006" s="82" t="s">
        <v>1024</v>
      </c>
      <c r="I4006" s="78" t="s">
        <v>2201</v>
      </c>
      <c r="J4006" s="78" t="s">
        <v>2184</v>
      </c>
      <c r="K4006" s="78" t="s">
        <v>2185</v>
      </c>
      <c r="L4006" s="78" t="s">
        <v>3649</v>
      </c>
      <c r="M4006" s="78">
        <v>7860</v>
      </c>
      <c r="N4006" s="78" t="s">
        <v>3650</v>
      </c>
      <c r="O4006" s="78" t="s">
        <v>3651</v>
      </c>
      <c r="P4006" s="82">
        <v>1</v>
      </c>
      <c r="Q4006" s="78" t="s">
        <v>1989</v>
      </c>
      <c r="R4006" s="82"/>
      <c r="S4006" s="82"/>
      <c r="T4006" s="82">
        <v>1</v>
      </c>
      <c r="U4006" s="82"/>
      <c r="V4006" s="82"/>
      <c r="W4006" s="82"/>
      <c r="X4006" s="82"/>
      <c r="Y4006" s="82"/>
      <c r="Z4006" s="82"/>
      <c r="AA4006" s="82"/>
      <c r="AB4006" s="82"/>
      <c r="AC4006" s="82"/>
      <c r="AD4006" s="85" t="str">
        <f>IF(A4006&lt;&gt;"",IF(D4006="DIRECCIÓN_DE_TRANSFERENCIAS","280 0031",VLOOKUP(C4006,NIVELES!$A$14:$B$105,2,0)),"")</f>
        <v>280 7310</v>
      </c>
      <c r="AE4006" s="86" t="s">
        <v>322</v>
      </c>
      <c r="AF4006" s="86" t="s">
        <v>543</v>
      </c>
      <c r="AG4006" s="79" t="str">
        <f>+IF(AF4006&lt;&gt;"",VLOOKUP(AF4006,NIVELES!$A$666:$B$673,2,0),"")</f>
        <v>DESARROLLO_INFANTIL</v>
      </c>
      <c r="AH4006" s="78" t="s">
        <v>452</v>
      </c>
      <c r="AI4006" s="79" t="str">
        <f>IF(AH4006&lt;&gt;"",VLOOKUP(CONCATENATE(AG4006,AH4006),NIVELES!$B$676:$C$745,2,0),"")</f>
        <v>Creciendo Con Nuestros Hijos De Atención Directa Funcionamiento, Operación Y Atención Domiciliar</v>
      </c>
      <c r="AJ4006" s="78" t="s">
        <v>517</v>
      </c>
      <c r="AK4006" s="79" t="str">
        <f>+IF(AJ4006&lt;&gt;"",VLOOKUP(AJ4006,NIVELES!$A$816:$B$892,2,0),"")</f>
        <v>NO APLICA</v>
      </c>
      <c r="AL4006" s="78" t="s">
        <v>554</v>
      </c>
      <c r="AM4006" s="78">
        <v>530105</v>
      </c>
      <c r="AN4006" s="79" t="str">
        <f>IF(AM4006&lt;&gt;"",+VLOOKUP(AM4006,NIVELES!$A$1652:$B$2466,2,0),"")</f>
        <v>Telecomunicaciones</v>
      </c>
      <c r="AO4006" s="87">
        <v>4732</v>
      </c>
      <c r="AP4006" s="88"/>
      <c r="AQ4006" s="88"/>
      <c r="AR4006" s="88">
        <v>473</v>
      </c>
      <c r="AS4006" s="88">
        <v>473</v>
      </c>
      <c r="AT4006" s="88">
        <v>473</v>
      </c>
      <c r="AU4006" s="88">
        <v>473</v>
      </c>
      <c r="AV4006" s="88">
        <v>473</v>
      </c>
      <c r="AW4006" s="88">
        <v>473</v>
      </c>
      <c r="AX4006" s="88">
        <v>473</v>
      </c>
      <c r="AY4006" s="88">
        <v>473</v>
      </c>
      <c r="AZ4006" s="88">
        <v>473</v>
      </c>
      <c r="BA4006" s="88">
        <v>475</v>
      </c>
      <c r="BB4006" s="89">
        <f t="shared" si="247"/>
        <v>4732</v>
      </c>
      <c r="BC4006" s="90" t="str">
        <f t="shared" si="246"/>
        <v>OK</v>
      </c>
      <c r="BD4006" s="91" t="str">
        <f t="shared" si="248"/>
        <v xml:space="preserve">                  </v>
      </c>
      <c r="BE4006" s="92">
        <f t="shared" si="249"/>
        <v>1</v>
      </c>
    </row>
    <row r="4007" spans="1:57" s="74" customFormat="1" ht="50.1" customHeight="1" x14ac:dyDescent="0.2">
      <c r="A4007" s="78" t="s">
        <v>55</v>
      </c>
      <c r="B4007" s="78" t="s">
        <v>65</v>
      </c>
      <c r="C4007" s="78" t="s">
        <v>623</v>
      </c>
      <c r="D4007" s="78" t="s">
        <v>605</v>
      </c>
      <c r="E4007" s="79" t="str">
        <f>+IF(C4007&lt;&gt;"",VLOOKUP(MID(C4007,18,5),NIVELES!$A$133:$B$213,2,0),"")</f>
        <v>LOJA</v>
      </c>
      <c r="F4007" s="80" t="s">
        <v>187</v>
      </c>
      <c r="G4007" s="81" t="str">
        <f>+IF(F4007&lt;&gt;"",VLOOKUP(F4007,NIVELES!$A$246:$C$464,3,0),"")</f>
        <v>SUR</v>
      </c>
      <c r="H4007" s="82" t="s">
        <v>1024</v>
      </c>
      <c r="I4007" s="78" t="s">
        <v>2201</v>
      </c>
      <c r="J4007" s="78" t="s">
        <v>2184</v>
      </c>
      <c r="K4007" s="78" t="s">
        <v>2185</v>
      </c>
      <c r="L4007" s="78" t="s">
        <v>3649</v>
      </c>
      <c r="M4007" s="78">
        <v>7860</v>
      </c>
      <c r="N4007" s="78" t="s">
        <v>3650</v>
      </c>
      <c r="O4007" s="78" t="s">
        <v>3652</v>
      </c>
      <c r="P4007" s="82">
        <v>1</v>
      </c>
      <c r="Q4007" s="78" t="s">
        <v>1989</v>
      </c>
      <c r="R4007" s="82"/>
      <c r="S4007" s="82"/>
      <c r="T4007" s="82">
        <v>1</v>
      </c>
      <c r="U4007" s="82"/>
      <c r="V4007" s="82"/>
      <c r="W4007" s="82"/>
      <c r="X4007" s="82"/>
      <c r="Y4007" s="82"/>
      <c r="Z4007" s="82"/>
      <c r="AA4007" s="82"/>
      <c r="AB4007" s="82"/>
      <c r="AC4007" s="82"/>
      <c r="AD4007" s="85" t="str">
        <f>IF(A4007&lt;&gt;"",IF(D4007="DIRECCIÓN_DE_TRANSFERENCIAS","280 0031",VLOOKUP(C4007,NIVELES!$A$14:$B$105,2,0)),"")</f>
        <v>280 7310</v>
      </c>
      <c r="AE4007" s="86" t="s">
        <v>322</v>
      </c>
      <c r="AF4007" s="86" t="s">
        <v>543</v>
      </c>
      <c r="AG4007" s="79" t="str">
        <f>+IF(AF4007&lt;&gt;"",VLOOKUP(AF4007,NIVELES!$A$666:$B$673,2,0),"")</f>
        <v>DESARROLLO_INFANTIL</v>
      </c>
      <c r="AH4007" s="78" t="s">
        <v>452</v>
      </c>
      <c r="AI4007" s="79" t="str">
        <f>IF(AH4007&lt;&gt;"",VLOOKUP(CONCATENATE(AG4007,AH4007),NIVELES!$B$676:$C$745,2,0),"")</f>
        <v>Creciendo Con Nuestros Hijos De Atención Directa Funcionamiento, Operación Y Atención Domiciliar</v>
      </c>
      <c r="AJ4007" s="78" t="s">
        <v>517</v>
      </c>
      <c r="AK4007" s="79" t="str">
        <f>+IF(AJ4007&lt;&gt;"",VLOOKUP(AJ4007,NIVELES!$A$816:$B$892,2,0),"")</f>
        <v>NO APLICA</v>
      </c>
      <c r="AL4007" s="78" t="s">
        <v>554</v>
      </c>
      <c r="AM4007" s="78">
        <v>530812</v>
      </c>
      <c r="AN4007" s="79" t="str">
        <f>IF(AM4007&lt;&gt;"",+VLOOKUP(AM4007,NIVELES!$A$1652:$B$2466,2,0),"")</f>
        <v>Materiales Didácticos</v>
      </c>
      <c r="AO4007" s="87">
        <v>0</v>
      </c>
      <c r="AP4007" s="88"/>
      <c r="AQ4007" s="88"/>
      <c r="AR4007" s="88"/>
      <c r="AS4007" s="88">
        <v>0</v>
      </c>
      <c r="AT4007" s="88">
        <v>0</v>
      </c>
      <c r="AU4007" s="88">
        <v>0</v>
      </c>
      <c r="AV4007" s="88">
        <v>0</v>
      </c>
      <c r="AW4007" s="88">
        <v>0</v>
      </c>
      <c r="AX4007" s="88">
        <v>0</v>
      </c>
      <c r="AY4007" s="88">
        <v>0</v>
      </c>
      <c r="AZ4007" s="88">
        <v>0</v>
      </c>
      <c r="BA4007" s="88">
        <v>0</v>
      </c>
      <c r="BB4007" s="89">
        <f t="shared" si="247"/>
        <v>0</v>
      </c>
      <c r="BC4007" s="90" t="str">
        <f t="shared" si="246"/>
        <v>OK</v>
      </c>
      <c r="BD4007" s="91" t="str">
        <f t="shared" si="248"/>
        <v xml:space="preserve">                  </v>
      </c>
      <c r="BE4007" s="92">
        <f t="shared" si="249"/>
        <v>1</v>
      </c>
    </row>
    <row r="4008" spans="1:57" s="74" customFormat="1" ht="50.1" customHeight="1" x14ac:dyDescent="0.2">
      <c r="A4008" s="78" t="s">
        <v>55</v>
      </c>
      <c r="B4008" s="78" t="s">
        <v>65</v>
      </c>
      <c r="C4008" s="78" t="s">
        <v>623</v>
      </c>
      <c r="D4008" s="78" t="s">
        <v>605</v>
      </c>
      <c r="E4008" s="79" t="str">
        <f>+IF(C4008&lt;&gt;"",VLOOKUP(MID(C4008,18,5),NIVELES!$A$133:$B$213,2,0),"")</f>
        <v>LOJA</v>
      </c>
      <c r="F4008" s="80" t="s">
        <v>187</v>
      </c>
      <c r="G4008" s="81" t="str">
        <f>+IF(F4008&lt;&gt;"",VLOOKUP(F4008,NIVELES!$A$246:$C$464,3,0),"")</f>
        <v>SUR</v>
      </c>
      <c r="H4008" s="82" t="s">
        <v>1024</v>
      </c>
      <c r="I4008" s="78" t="s">
        <v>2201</v>
      </c>
      <c r="J4008" s="78" t="s">
        <v>2184</v>
      </c>
      <c r="K4008" s="78" t="s">
        <v>2185</v>
      </c>
      <c r="L4008" s="78" t="s">
        <v>2805</v>
      </c>
      <c r="M4008" s="78">
        <v>189</v>
      </c>
      <c r="N4008" s="78" t="s">
        <v>3645</v>
      </c>
      <c r="O4008" s="78" t="s">
        <v>2216</v>
      </c>
      <c r="P4008" s="82">
        <v>36</v>
      </c>
      <c r="Q4008" s="78" t="s">
        <v>3646</v>
      </c>
      <c r="R4008" s="82">
        <v>3</v>
      </c>
      <c r="S4008" s="82">
        <v>3</v>
      </c>
      <c r="T4008" s="82">
        <v>3</v>
      </c>
      <c r="U4008" s="82">
        <v>3</v>
      </c>
      <c r="V4008" s="82">
        <v>3</v>
      </c>
      <c r="W4008" s="82">
        <v>3</v>
      </c>
      <c r="X4008" s="82">
        <v>3</v>
      </c>
      <c r="Y4008" s="82">
        <v>3</v>
      </c>
      <c r="Z4008" s="82">
        <v>3</v>
      </c>
      <c r="AA4008" s="82">
        <v>3</v>
      </c>
      <c r="AB4008" s="82">
        <v>3</v>
      </c>
      <c r="AC4008" s="82">
        <v>3</v>
      </c>
      <c r="AD4008" s="85" t="str">
        <f>IF(A4008&lt;&gt;"",IF(D4008="DIRECCIÓN_DE_TRANSFERENCIAS","280 0031",VLOOKUP(C4008,NIVELES!$A$14:$B$105,2,0)),"")</f>
        <v>280 7310</v>
      </c>
      <c r="AE4008" s="86" t="s">
        <v>322</v>
      </c>
      <c r="AF4008" s="86" t="s">
        <v>543</v>
      </c>
      <c r="AG4008" s="79" t="str">
        <f>+IF(AF4008&lt;&gt;"",VLOOKUP(AF4008,NIVELES!$A$666:$B$673,2,0),"")</f>
        <v>DESARROLLO_INFANTIL</v>
      </c>
      <c r="AH4008" s="78" t="s">
        <v>322</v>
      </c>
      <c r="AI4008" s="79" t="str">
        <f>IF(AH4008&lt;&gt;"",VLOOKUP(CONCATENATE(AG4008,AH4008),NIVELES!$B$676:$C$745,2,0),"")</f>
        <v>Centros Infantiles Del Buen Vivir Atencion Directa -Funcionamiento Operación Y Atencion De Unidades</v>
      </c>
      <c r="AJ4008" s="78" t="s">
        <v>517</v>
      </c>
      <c r="AK4008" s="79" t="str">
        <f>+IF(AJ4008&lt;&gt;"",VLOOKUP(AJ4008,NIVELES!$A$816:$B$892,2,0),"")</f>
        <v>NO APLICA</v>
      </c>
      <c r="AL4008" s="78" t="s">
        <v>554</v>
      </c>
      <c r="AM4008" s="78">
        <v>530209</v>
      </c>
      <c r="AN4008" s="79" t="str">
        <f>IF(AM4008&lt;&gt;"",+VLOOKUP(AM4008,NIVELES!$A$1652:$B$2466,2,0),"")</f>
        <v>Servicios de Aseo; Lavado de Vestimenta de Trabajo; Fumigación, Desinfección y Limpieza de Instalaciones</v>
      </c>
      <c r="AO4008" s="87">
        <v>98636.57</v>
      </c>
      <c r="AP4008" s="88">
        <v>10901.83</v>
      </c>
      <c r="AQ4008" s="88"/>
      <c r="AR4008" s="88">
        <v>8219.7099999999991</v>
      </c>
      <c r="AS4008" s="88">
        <v>8219.7099999999991</v>
      </c>
      <c r="AT4008" s="88">
        <v>8219.7099999999991</v>
      </c>
      <c r="AU4008" s="88">
        <v>8219.7099999999991</v>
      </c>
      <c r="AV4008" s="88">
        <v>8219.7099999999991</v>
      </c>
      <c r="AW4008" s="88">
        <v>8219.7099999999991</v>
      </c>
      <c r="AX4008" s="88">
        <v>8219.7099999999991</v>
      </c>
      <c r="AY4008" s="88">
        <v>8219.7099999999991</v>
      </c>
      <c r="AZ4008" s="88">
        <v>8219.7099999999991</v>
      </c>
      <c r="BA4008" s="88">
        <v>13757.35</v>
      </c>
      <c r="BB4008" s="89">
        <f t="shared" si="247"/>
        <v>98636.569999999978</v>
      </c>
      <c r="BC4008" s="90" t="str">
        <f t="shared" si="246"/>
        <v>OK</v>
      </c>
      <c r="BD4008" s="91" t="str">
        <f t="shared" si="248"/>
        <v xml:space="preserve">                  </v>
      </c>
      <c r="BE4008" s="92">
        <f t="shared" si="249"/>
        <v>36</v>
      </c>
    </row>
    <row r="4009" spans="1:57" s="74" customFormat="1" ht="50.1" customHeight="1" x14ac:dyDescent="0.2">
      <c r="A4009" s="78" t="s">
        <v>55</v>
      </c>
      <c r="B4009" s="78" t="s">
        <v>65</v>
      </c>
      <c r="C4009" s="78" t="s">
        <v>623</v>
      </c>
      <c r="D4009" s="78" t="s">
        <v>605</v>
      </c>
      <c r="E4009" s="79" t="str">
        <f>+IF(C4009&lt;&gt;"",VLOOKUP(MID(C4009,18,5),NIVELES!$A$133:$B$213,2,0),"")</f>
        <v>LOJA</v>
      </c>
      <c r="F4009" s="80" t="s">
        <v>187</v>
      </c>
      <c r="G4009" s="81" t="str">
        <f>+IF(F4009&lt;&gt;"",VLOOKUP(F4009,NIVELES!$A$246:$C$464,3,0),"")</f>
        <v>SUR</v>
      </c>
      <c r="H4009" s="82" t="s">
        <v>1024</v>
      </c>
      <c r="I4009" s="78" t="s">
        <v>2201</v>
      </c>
      <c r="J4009" s="78" t="s">
        <v>2184</v>
      </c>
      <c r="K4009" s="78" t="s">
        <v>2185</v>
      </c>
      <c r="L4009" s="78" t="s">
        <v>2318</v>
      </c>
      <c r="M4009" s="78">
        <v>360</v>
      </c>
      <c r="N4009" s="78" t="s">
        <v>3653</v>
      </c>
      <c r="O4009" s="78" t="s">
        <v>2222</v>
      </c>
      <c r="P4009" s="82">
        <v>7</v>
      </c>
      <c r="Q4009" s="78" t="s">
        <v>2223</v>
      </c>
      <c r="R4009" s="82"/>
      <c r="S4009" s="82"/>
      <c r="T4009" s="82">
        <v>7</v>
      </c>
      <c r="U4009" s="82"/>
      <c r="V4009" s="82"/>
      <c r="W4009" s="82"/>
      <c r="X4009" s="82"/>
      <c r="Y4009" s="82"/>
      <c r="Z4009" s="82"/>
      <c r="AA4009" s="82"/>
      <c r="AB4009" s="82"/>
      <c r="AC4009" s="82"/>
      <c r="AD4009" s="85" t="str">
        <f>IF(A4009&lt;&gt;"",IF(D4009="DIRECCIÓN_DE_TRANSFERENCIAS","280 0031",VLOOKUP(C4009,NIVELES!$A$14:$B$105,2,0)),"")</f>
        <v>280 7310</v>
      </c>
      <c r="AE4009" s="86" t="s">
        <v>322</v>
      </c>
      <c r="AF4009" s="86" t="s">
        <v>543</v>
      </c>
      <c r="AG4009" s="79" t="str">
        <f>+IF(AF4009&lt;&gt;"",VLOOKUP(AF4009,NIVELES!$A$666:$B$673,2,0),"")</f>
        <v>DESARROLLO_INFANTIL</v>
      </c>
      <c r="AH4009" s="78" t="s">
        <v>320</v>
      </c>
      <c r="AI4009" s="79" t="str">
        <f>IF(AH4009&lt;&gt;"",VLOOKUP(CONCATENATE(AG4009,AH4009),NIVELES!$B$676:$C$745,2,0),"")</f>
        <v>Asegurar La Operacion Y Atencion De Cibv  Administrados Por Prestacion De Servicios A Traves De Cooperantes  Para Contribuir Al Desarrollo Integral De Niñas Y Niños</v>
      </c>
      <c r="AJ4009" s="78" t="s">
        <v>387</v>
      </c>
      <c r="AK4009" s="79" t="str">
        <f>+IF(AJ4009&lt;&gt;"",VLOOKUP(AJ4009,NIVELES!$A$816:$B$892,2,0),"")</f>
        <v>ASEGURAR EL DESARROLLO INFANTIL Y LA EDUCACIÓN INTEGRAL, CON CALIDAD Y CALIDEZ PARA TODOS LOS NIÑOS, NIÑAS Y ADOLESCENTES</v>
      </c>
      <c r="AL4009" s="78" t="s">
        <v>556</v>
      </c>
      <c r="AM4009" s="78">
        <v>580104</v>
      </c>
      <c r="AN4009" s="79" t="str">
        <f>IF(AM4009&lt;&gt;"",+VLOOKUP(AM4009,NIVELES!$A$1652:$B$2466,2,0),"")</f>
        <v>A Gobiernos Autónomos Descentralizados</v>
      </c>
      <c r="AO4009" s="87">
        <v>512110.04</v>
      </c>
      <c r="AP4009" s="88"/>
      <c r="AQ4009" s="88">
        <v>0</v>
      </c>
      <c r="AR4009" s="88">
        <v>128027.51</v>
      </c>
      <c r="AS4009" s="88">
        <v>128027.51</v>
      </c>
      <c r="AT4009" s="88">
        <v>0</v>
      </c>
      <c r="AU4009" s="88">
        <v>0</v>
      </c>
      <c r="AV4009" s="88">
        <v>128027.51</v>
      </c>
      <c r="AW4009" s="88">
        <v>0</v>
      </c>
      <c r="AX4009" s="88">
        <v>0</v>
      </c>
      <c r="AY4009" s="88">
        <v>128027.51</v>
      </c>
      <c r="AZ4009" s="88">
        <v>0</v>
      </c>
      <c r="BA4009" s="88">
        <v>0</v>
      </c>
      <c r="BB4009" s="89">
        <f t="shared" si="247"/>
        <v>512110.04</v>
      </c>
      <c r="BC4009" s="90" t="str">
        <f t="shared" si="246"/>
        <v>OK</v>
      </c>
      <c r="BD4009" s="91" t="str">
        <f t="shared" si="248"/>
        <v xml:space="preserve">                  </v>
      </c>
      <c r="BE4009" s="92">
        <f t="shared" si="249"/>
        <v>7</v>
      </c>
    </row>
    <row r="4010" spans="1:57" s="74" customFormat="1" ht="50.1" customHeight="1" x14ac:dyDescent="0.2">
      <c r="A4010" s="78" t="s">
        <v>55</v>
      </c>
      <c r="B4010" s="78" t="s">
        <v>65</v>
      </c>
      <c r="C4010" s="78" t="s">
        <v>623</v>
      </c>
      <c r="D4010" s="78" t="s">
        <v>605</v>
      </c>
      <c r="E4010" s="79" t="str">
        <f>+IF(C4010&lt;&gt;"",VLOOKUP(MID(C4010,18,5),NIVELES!$A$133:$B$213,2,0),"")</f>
        <v>LOJA</v>
      </c>
      <c r="F4010" s="80" t="s">
        <v>187</v>
      </c>
      <c r="G4010" s="81" t="str">
        <f>+IF(F4010&lt;&gt;"",VLOOKUP(F4010,NIVELES!$A$246:$C$464,3,0),"")</f>
        <v>SUR</v>
      </c>
      <c r="H4010" s="82" t="s">
        <v>1024</v>
      </c>
      <c r="I4010" s="78" t="s">
        <v>2201</v>
      </c>
      <c r="J4010" s="78" t="s">
        <v>2184</v>
      </c>
      <c r="K4010" s="78" t="s">
        <v>2185</v>
      </c>
      <c r="L4010" s="78" t="s">
        <v>2318</v>
      </c>
      <c r="M4010" s="78">
        <v>630</v>
      </c>
      <c r="N4010" s="78" t="s">
        <v>3653</v>
      </c>
      <c r="O4010" s="78" t="s">
        <v>2222</v>
      </c>
      <c r="P4010" s="82">
        <v>2</v>
      </c>
      <c r="Q4010" s="78" t="s">
        <v>2223</v>
      </c>
      <c r="R4010" s="82"/>
      <c r="S4010" s="82"/>
      <c r="T4010" s="82">
        <v>2</v>
      </c>
      <c r="U4010" s="82"/>
      <c r="V4010" s="82"/>
      <c r="W4010" s="82"/>
      <c r="X4010" s="82"/>
      <c r="Y4010" s="82"/>
      <c r="Z4010" s="82"/>
      <c r="AA4010" s="82"/>
      <c r="AB4010" s="82"/>
      <c r="AC4010" s="82"/>
      <c r="AD4010" s="85" t="str">
        <f>IF(A4010&lt;&gt;"",IF(D4010="DIRECCIÓN_DE_TRANSFERENCIAS","280 0031",VLOOKUP(C4010,NIVELES!$A$14:$B$105,2,0)),"")</f>
        <v>280 7310</v>
      </c>
      <c r="AE4010" s="86" t="s">
        <v>322</v>
      </c>
      <c r="AF4010" s="86" t="s">
        <v>543</v>
      </c>
      <c r="AG4010" s="79" t="str">
        <f>+IF(AF4010&lt;&gt;"",VLOOKUP(AF4010,NIVELES!$A$666:$B$673,2,0),"")</f>
        <v>DESARROLLO_INFANTIL</v>
      </c>
      <c r="AH4010" s="78" t="s">
        <v>320</v>
      </c>
      <c r="AI4010" s="79" t="str">
        <f>IF(AH4010&lt;&gt;"",VLOOKUP(CONCATENATE(AG4010,AH4010),NIVELES!$B$676:$C$745,2,0),"")</f>
        <v>Asegurar La Operacion Y Atencion De Cibv  Administrados Por Prestacion De Servicios A Traves De Cooperantes  Para Contribuir Al Desarrollo Integral De Niñas Y Niños</v>
      </c>
      <c r="AJ4010" s="78" t="s">
        <v>387</v>
      </c>
      <c r="AK4010" s="79" t="str">
        <f>+IF(AJ4010&lt;&gt;"",VLOOKUP(AJ4010,NIVELES!$A$816:$B$892,2,0),"")</f>
        <v>ASEGURAR EL DESARROLLO INFANTIL Y LA EDUCACIÓN INTEGRAL, CON CALIDAD Y CALIDEZ PARA TODOS LOS NIÑOS, NIÑAS Y ADOLESCENTES</v>
      </c>
      <c r="AL4010" s="78" t="s">
        <v>556</v>
      </c>
      <c r="AM4010" s="78">
        <v>580204</v>
      </c>
      <c r="AN4010" s="79" t="str">
        <f>IF(AM4010&lt;&gt;"",+VLOOKUP(AM4010,NIVELES!$A$1652:$B$2466,2,0),"")</f>
        <v>Al Sector Privado no Financiero</v>
      </c>
      <c r="AO4010" s="87">
        <v>850170.34</v>
      </c>
      <c r="AP4010" s="88"/>
      <c r="AQ4010" s="88"/>
      <c r="AR4010" s="88">
        <v>212542.58499999999</v>
      </c>
      <c r="AS4010" s="88">
        <v>212542.59</v>
      </c>
      <c r="AT4010" s="88">
        <v>0</v>
      </c>
      <c r="AU4010" s="88">
        <v>0</v>
      </c>
      <c r="AV4010" s="88">
        <v>212542.59</v>
      </c>
      <c r="AW4010" s="88">
        <v>0</v>
      </c>
      <c r="AX4010" s="88">
        <v>0</v>
      </c>
      <c r="AY4010" s="88">
        <v>212542.57500000001</v>
      </c>
      <c r="AZ4010" s="88">
        <v>0</v>
      </c>
      <c r="BA4010" s="88">
        <v>0</v>
      </c>
      <c r="BB4010" s="89">
        <f t="shared" si="247"/>
        <v>850170.34000000008</v>
      </c>
      <c r="BC4010" s="90" t="str">
        <f t="shared" si="246"/>
        <v>OK</v>
      </c>
      <c r="BD4010" s="91" t="str">
        <f t="shared" si="248"/>
        <v xml:space="preserve">                  </v>
      </c>
      <c r="BE4010" s="92">
        <f t="shared" si="249"/>
        <v>2</v>
      </c>
    </row>
    <row r="4011" spans="1:57" s="74" customFormat="1" ht="50.1" customHeight="1" x14ac:dyDescent="0.2">
      <c r="A4011" s="78" t="s">
        <v>55</v>
      </c>
      <c r="B4011" s="78" t="s">
        <v>65</v>
      </c>
      <c r="C4011" s="78" t="s">
        <v>623</v>
      </c>
      <c r="D4011" s="78" t="s">
        <v>605</v>
      </c>
      <c r="E4011" s="79" t="str">
        <f>+IF(C4011&lt;&gt;"",VLOOKUP(MID(C4011,18,5),NIVELES!$A$133:$B$213,2,0),"")</f>
        <v>LOJA</v>
      </c>
      <c r="F4011" s="80" t="s">
        <v>187</v>
      </c>
      <c r="G4011" s="81" t="str">
        <f>+IF(F4011&lt;&gt;"",VLOOKUP(F4011,NIVELES!$A$246:$C$464,3,0),"")</f>
        <v>SUR</v>
      </c>
      <c r="H4011" s="82" t="s">
        <v>1024</v>
      </c>
      <c r="I4011" s="78" t="s">
        <v>2201</v>
      </c>
      <c r="J4011" s="78" t="s">
        <v>2184</v>
      </c>
      <c r="K4011" s="78" t="s">
        <v>2185</v>
      </c>
      <c r="L4011" s="78" t="s">
        <v>3654</v>
      </c>
      <c r="M4011" s="78">
        <v>1397</v>
      </c>
      <c r="N4011" s="78" t="s">
        <v>3648</v>
      </c>
      <c r="O4011" s="78" t="s">
        <v>3655</v>
      </c>
      <c r="P4011" s="82">
        <v>1</v>
      </c>
      <c r="Q4011" s="78" t="s">
        <v>3656</v>
      </c>
      <c r="R4011" s="82"/>
      <c r="S4011" s="82"/>
      <c r="T4011" s="82">
        <v>1</v>
      </c>
      <c r="U4011" s="82"/>
      <c r="V4011" s="82"/>
      <c r="W4011" s="82"/>
      <c r="X4011" s="82"/>
      <c r="Y4011" s="82"/>
      <c r="Z4011" s="82"/>
      <c r="AA4011" s="82"/>
      <c r="AB4011" s="82"/>
      <c r="AC4011" s="82"/>
      <c r="AD4011" s="85" t="str">
        <f>IF(A4011&lt;&gt;"",IF(D4011="DIRECCIÓN_DE_TRANSFERENCIAS","280 0031",VLOOKUP(C4011,NIVELES!$A$14:$B$105,2,0)),"")</f>
        <v>280 7310</v>
      </c>
      <c r="AE4011" s="86" t="s">
        <v>322</v>
      </c>
      <c r="AF4011" s="86" t="s">
        <v>543</v>
      </c>
      <c r="AG4011" s="79" t="str">
        <f>+IF(AF4011&lt;&gt;"",VLOOKUP(AF4011,NIVELES!$A$666:$B$673,2,0),"")</f>
        <v>DESARROLLO_INFANTIL</v>
      </c>
      <c r="AH4011" s="78" t="s">
        <v>512</v>
      </c>
      <c r="AI4011" s="79" t="str">
        <f>IF(AH4011&lt;&gt;"",VLOOKUP(CONCATENATE(AG4011,AH4011),NIVELES!$B$676:$C$745,2,0),"")</f>
        <v>Centros Circulos De Cuidado Recreacion Y Aprendizaje CRA Creciendo Con Nuestros Hijos CNH</v>
      </c>
      <c r="AJ4011" s="78" t="s">
        <v>517</v>
      </c>
      <c r="AK4011" s="79" t="str">
        <f>+IF(AJ4011&lt;&gt;"",VLOOKUP(AJ4011,NIVELES!$A$816:$B$892,2,0),"")</f>
        <v>NO APLICA</v>
      </c>
      <c r="AL4011" s="78" t="s">
        <v>554</v>
      </c>
      <c r="AM4011" s="78">
        <v>530105</v>
      </c>
      <c r="AN4011" s="79" t="str">
        <f>IF(AM4011&lt;&gt;"",+VLOOKUP(AM4011,NIVELES!$A$1652:$B$2466,2,0),"")</f>
        <v>Telecomunicaciones</v>
      </c>
      <c r="AO4011" s="87">
        <v>189.28</v>
      </c>
      <c r="AP4011" s="88"/>
      <c r="AQ4011" s="88"/>
      <c r="AR4011" s="88">
        <v>189.28</v>
      </c>
      <c r="AS4011" s="88">
        <v>0</v>
      </c>
      <c r="AT4011" s="88">
        <v>0</v>
      </c>
      <c r="AU4011" s="88">
        <v>0</v>
      </c>
      <c r="AV4011" s="88">
        <v>0</v>
      </c>
      <c r="AW4011" s="88">
        <v>0</v>
      </c>
      <c r="AX4011" s="88">
        <v>0</v>
      </c>
      <c r="AY4011" s="88">
        <v>0</v>
      </c>
      <c r="AZ4011" s="88">
        <v>0</v>
      </c>
      <c r="BA4011" s="88">
        <v>0</v>
      </c>
      <c r="BB4011" s="89">
        <f t="shared" si="247"/>
        <v>189.28</v>
      </c>
      <c r="BC4011" s="90" t="str">
        <f t="shared" si="246"/>
        <v>OK</v>
      </c>
      <c r="BD4011" s="91" t="str">
        <f t="shared" si="248"/>
        <v xml:space="preserve">                  </v>
      </c>
      <c r="BE4011" s="92">
        <f t="shared" si="249"/>
        <v>1</v>
      </c>
    </row>
    <row r="4012" spans="1:57" s="74" customFormat="1" ht="50.1" customHeight="1" x14ac:dyDescent="0.2">
      <c r="A4012" s="78" t="s">
        <v>55</v>
      </c>
      <c r="B4012" s="78" t="s">
        <v>65</v>
      </c>
      <c r="C4012" s="78" t="s">
        <v>623</v>
      </c>
      <c r="D4012" s="78" t="s">
        <v>605</v>
      </c>
      <c r="E4012" s="79" t="str">
        <f>+IF(C4012&lt;&gt;"",VLOOKUP(MID(C4012,18,5),NIVELES!$A$133:$B$213,2,0),"")</f>
        <v>LOJA</v>
      </c>
      <c r="F4012" s="80" t="s">
        <v>187</v>
      </c>
      <c r="G4012" s="81" t="str">
        <f>+IF(F4012&lt;&gt;"",VLOOKUP(F4012,NIVELES!$A$246:$C$464,3,0),"")</f>
        <v>SUR</v>
      </c>
      <c r="H4012" s="82" t="s">
        <v>1024</v>
      </c>
      <c r="I4012" s="78" t="s">
        <v>2201</v>
      </c>
      <c r="J4012" s="78" t="s">
        <v>2184</v>
      </c>
      <c r="K4012" s="78" t="s">
        <v>2185</v>
      </c>
      <c r="L4012" s="78" t="s">
        <v>3654</v>
      </c>
      <c r="M4012" s="78">
        <v>1397</v>
      </c>
      <c r="N4012" s="78" t="s">
        <v>3648</v>
      </c>
      <c r="O4012" s="78" t="s">
        <v>3657</v>
      </c>
      <c r="P4012" s="82">
        <v>1</v>
      </c>
      <c r="Q4012" s="78" t="s">
        <v>3658</v>
      </c>
      <c r="R4012" s="82"/>
      <c r="S4012" s="82"/>
      <c r="T4012" s="82">
        <v>1</v>
      </c>
      <c r="U4012" s="82"/>
      <c r="V4012" s="82"/>
      <c r="W4012" s="82"/>
      <c r="X4012" s="82"/>
      <c r="Y4012" s="82"/>
      <c r="Z4012" s="82"/>
      <c r="AA4012" s="82"/>
      <c r="AB4012" s="82"/>
      <c r="AC4012" s="82"/>
      <c r="AD4012" s="85" t="str">
        <f>IF(A4012&lt;&gt;"",IF(D4012="DIRECCIÓN_DE_TRANSFERENCIAS","280 0031",VLOOKUP(C4012,NIVELES!$A$14:$B$105,2,0)),"")</f>
        <v>280 7310</v>
      </c>
      <c r="AE4012" s="86" t="s">
        <v>322</v>
      </c>
      <c r="AF4012" s="86" t="s">
        <v>543</v>
      </c>
      <c r="AG4012" s="79" t="str">
        <f>+IF(AF4012&lt;&gt;"",VLOOKUP(AF4012,NIVELES!$A$666:$B$673,2,0),"")</f>
        <v>DESARROLLO_INFANTIL</v>
      </c>
      <c r="AH4012" s="78" t="s">
        <v>512</v>
      </c>
      <c r="AI4012" s="79" t="str">
        <f>IF(AH4012&lt;&gt;"",VLOOKUP(CONCATENATE(AG4012,AH4012),NIVELES!$B$676:$C$745,2,0),"")</f>
        <v>Centros Circulos De Cuidado Recreacion Y Aprendizaje CRA Creciendo Con Nuestros Hijos CNH</v>
      </c>
      <c r="AJ4012" s="78" t="s">
        <v>517</v>
      </c>
      <c r="AK4012" s="79" t="str">
        <f>+IF(AJ4012&lt;&gt;"",VLOOKUP(AJ4012,NIVELES!$A$816:$B$892,2,0),"")</f>
        <v>NO APLICA</v>
      </c>
      <c r="AL4012" s="78" t="s">
        <v>554</v>
      </c>
      <c r="AM4012" s="78">
        <v>530802</v>
      </c>
      <c r="AN4012" s="79" t="str">
        <f>IF(AM4012&lt;&gt;"",+VLOOKUP(AM4012,NIVELES!$A$1652:$B$2466,2,0),"")</f>
        <v>Vestuario, Lencería, Prendas de Protección; y, Accesorios para Uniformes Militares y Policiales; y, Carpas</v>
      </c>
      <c r="AO4012" s="87">
        <v>135.76</v>
      </c>
      <c r="AP4012" s="88"/>
      <c r="AQ4012" s="88"/>
      <c r="AR4012" s="88">
        <v>135.76</v>
      </c>
      <c r="AS4012" s="88">
        <v>0</v>
      </c>
      <c r="AT4012" s="88">
        <v>0</v>
      </c>
      <c r="AU4012" s="88">
        <v>0</v>
      </c>
      <c r="AV4012" s="88">
        <v>0</v>
      </c>
      <c r="AW4012" s="88">
        <v>0</v>
      </c>
      <c r="AX4012" s="88">
        <v>0</v>
      </c>
      <c r="AY4012" s="88">
        <v>0</v>
      </c>
      <c r="AZ4012" s="88">
        <v>0</v>
      </c>
      <c r="BA4012" s="88">
        <v>0</v>
      </c>
      <c r="BB4012" s="89">
        <f t="shared" si="247"/>
        <v>135.76</v>
      </c>
      <c r="BC4012" s="90" t="str">
        <f t="shared" si="246"/>
        <v>OK</v>
      </c>
      <c r="BD4012" s="91" t="str">
        <f t="shared" si="248"/>
        <v xml:space="preserve">                  </v>
      </c>
      <c r="BE4012" s="92">
        <f t="shared" si="249"/>
        <v>1</v>
      </c>
    </row>
    <row r="4013" spans="1:57" s="74" customFormat="1" ht="50.1" customHeight="1" x14ac:dyDescent="0.2">
      <c r="A4013" s="78" t="s">
        <v>55</v>
      </c>
      <c r="B4013" s="78" t="s">
        <v>65</v>
      </c>
      <c r="C4013" s="78" t="s">
        <v>623</v>
      </c>
      <c r="D4013" s="78" t="s">
        <v>605</v>
      </c>
      <c r="E4013" s="79" t="str">
        <f>+IF(C4013&lt;&gt;"",VLOOKUP(MID(C4013,18,5),NIVELES!$A$133:$B$213,2,0),"")</f>
        <v>LOJA</v>
      </c>
      <c r="F4013" s="80" t="s">
        <v>187</v>
      </c>
      <c r="G4013" s="81" t="str">
        <f>+IF(F4013&lt;&gt;"",VLOOKUP(F4013,NIVELES!$A$246:$C$464,3,0),"")</f>
        <v>SUR</v>
      </c>
      <c r="H4013" s="82" t="s">
        <v>1024</v>
      </c>
      <c r="I4013" s="78" t="s">
        <v>2201</v>
      </c>
      <c r="J4013" s="78" t="s">
        <v>2184</v>
      </c>
      <c r="K4013" s="78" t="s">
        <v>2185</v>
      </c>
      <c r="L4013" s="78" t="s">
        <v>3654</v>
      </c>
      <c r="M4013" s="78">
        <v>1397</v>
      </c>
      <c r="N4013" s="78" t="s">
        <v>3648</v>
      </c>
      <c r="O4013" s="78" t="s">
        <v>3659</v>
      </c>
      <c r="P4013" s="82">
        <v>1</v>
      </c>
      <c r="Q4013" s="78" t="s">
        <v>3660</v>
      </c>
      <c r="R4013" s="82"/>
      <c r="S4013" s="82"/>
      <c r="T4013" s="82">
        <v>1</v>
      </c>
      <c r="U4013" s="82"/>
      <c r="V4013" s="82"/>
      <c r="W4013" s="82"/>
      <c r="X4013" s="82"/>
      <c r="Y4013" s="82"/>
      <c r="Z4013" s="82"/>
      <c r="AA4013" s="82"/>
      <c r="AB4013" s="82"/>
      <c r="AC4013" s="82"/>
      <c r="AD4013" s="85" t="str">
        <f>IF(A4013&lt;&gt;"",IF(D4013="DIRECCIÓN_DE_TRANSFERENCIAS","280 0031",VLOOKUP(C4013,NIVELES!$A$14:$B$105,2,0)),"")</f>
        <v>280 7310</v>
      </c>
      <c r="AE4013" s="86" t="s">
        <v>322</v>
      </c>
      <c r="AF4013" s="86" t="s">
        <v>543</v>
      </c>
      <c r="AG4013" s="79" t="str">
        <f>+IF(AF4013&lt;&gt;"",VLOOKUP(AF4013,NIVELES!$A$666:$B$673,2,0),"")</f>
        <v>DESARROLLO_INFANTIL</v>
      </c>
      <c r="AH4013" s="78" t="s">
        <v>512</v>
      </c>
      <c r="AI4013" s="79" t="str">
        <f>IF(AH4013&lt;&gt;"",VLOOKUP(CONCATENATE(AG4013,AH4013),NIVELES!$B$676:$C$745,2,0),"")</f>
        <v>Centros Circulos De Cuidado Recreacion Y Aprendizaje CRA Creciendo Con Nuestros Hijos CNH</v>
      </c>
      <c r="AJ4013" s="78" t="s">
        <v>517</v>
      </c>
      <c r="AK4013" s="79" t="str">
        <f>+IF(AJ4013&lt;&gt;"",VLOOKUP(AJ4013,NIVELES!$A$816:$B$892,2,0),"")</f>
        <v>NO APLICA</v>
      </c>
      <c r="AL4013" s="78" t="s">
        <v>554</v>
      </c>
      <c r="AM4013" s="78">
        <v>530805</v>
      </c>
      <c r="AN4013" s="79" t="str">
        <f>IF(AM4013&lt;&gt;"",+VLOOKUP(AM4013,NIVELES!$A$1652:$B$2466,2,0),"")</f>
        <v>Materiales de Aseo</v>
      </c>
      <c r="AO4013" s="87">
        <v>214</v>
      </c>
      <c r="AP4013" s="88"/>
      <c r="AQ4013" s="88"/>
      <c r="AR4013" s="88">
        <v>214</v>
      </c>
      <c r="AS4013" s="88">
        <v>0</v>
      </c>
      <c r="AT4013" s="88">
        <v>0</v>
      </c>
      <c r="AU4013" s="88">
        <v>0</v>
      </c>
      <c r="AV4013" s="88">
        <v>0</v>
      </c>
      <c r="AW4013" s="88">
        <v>0</v>
      </c>
      <c r="AX4013" s="88">
        <v>0</v>
      </c>
      <c r="AY4013" s="88">
        <v>0</v>
      </c>
      <c r="AZ4013" s="88">
        <v>0</v>
      </c>
      <c r="BA4013" s="88">
        <v>0</v>
      </c>
      <c r="BB4013" s="89">
        <f t="shared" si="247"/>
        <v>214</v>
      </c>
      <c r="BC4013" s="90" t="str">
        <f t="shared" si="246"/>
        <v>OK</v>
      </c>
      <c r="BD4013" s="91" t="str">
        <f t="shared" si="248"/>
        <v xml:space="preserve">                  </v>
      </c>
      <c r="BE4013" s="92">
        <f t="shared" si="249"/>
        <v>1</v>
      </c>
    </row>
    <row r="4014" spans="1:57" s="74" customFormat="1" ht="50.1" customHeight="1" x14ac:dyDescent="0.2">
      <c r="A4014" s="78" t="s">
        <v>55</v>
      </c>
      <c r="B4014" s="78" t="s">
        <v>65</v>
      </c>
      <c r="C4014" s="78" t="s">
        <v>623</v>
      </c>
      <c r="D4014" s="78" t="s">
        <v>605</v>
      </c>
      <c r="E4014" s="79" t="str">
        <f>+IF(C4014&lt;&gt;"",VLOOKUP(MID(C4014,18,5),NIVELES!$A$133:$B$213,2,0),"")</f>
        <v>LOJA</v>
      </c>
      <c r="F4014" s="80" t="s">
        <v>187</v>
      </c>
      <c r="G4014" s="81" t="str">
        <f>+IF(F4014&lt;&gt;"",VLOOKUP(F4014,NIVELES!$A$246:$C$464,3,0),"")</f>
        <v>SUR</v>
      </c>
      <c r="H4014" s="82" t="s">
        <v>1024</v>
      </c>
      <c r="I4014" s="78" t="s">
        <v>2201</v>
      </c>
      <c r="J4014" s="78" t="s">
        <v>2184</v>
      </c>
      <c r="K4014" s="78" t="s">
        <v>2185</v>
      </c>
      <c r="L4014" s="78" t="s">
        <v>3654</v>
      </c>
      <c r="M4014" s="78">
        <v>1397</v>
      </c>
      <c r="N4014" s="78" t="s">
        <v>3648</v>
      </c>
      <c r="O4014" s="78" t="s">
        <v>3661</v>
      </c>
      <c r="P4014" s="82">
        <v>1</v>
      </c>
      <c r="Q4014" s="78" t="s">
        <v>3662</v>
      </c>
      <c r="R4014" s="82"/>
      <c r="S4014" s="82"/>
      <c r="T4014" s="82">
        <v>1</v>
      </c>
      <c r="U4014" s="82"/>
      <c r="V4014" s="82"/>
      <c r="W4014" s="82"/>
      <c r="X4014" s="82"/>
      <c r="Y4014" s="82"/>
      <c r="Z4014" s="82"/>
      <c r="AA4014" s="82"/>
      <c r="AB4014" s="82"/>
      <c r="AC4014" s="82"/>
      <c r="AD4014" s="85" t="str">
        <f>IF(A4014&lt;&gt;"",IF(D4014="DIRECCIÓN_DE_TRANSFERENCIAS","280 0031",VLOOKUP(C4014,NIVELES!$A$14:$B$105,2,0)),"")</f>
        <v>280 7310</v>
      </c>
      <c r="AE4014" s="86" t="s">
        <v>322</v>
      </c>
      <c r="AF4014" s="86" t="s">
        <v>543</v>
      </c>
      <c r="AG4014" s="79" t="str">
        <f>+IF(AF4014&lt;&gt;"",VLOOKUP(AF4014,NIVELES!$A$666:$B$673,2,0),"")</f>
        <v>DESARROLLO_INFANTIL</v>
      </c>
      <c r="AH4014" s="78" t="s">
        <v>512</v>
      </c>
      <c r="AI4014" s="79" t="str">
        <f>IF(AH4014&lt;&gt;"",VLOOKUP(CONCATENATE(AG4014,AH4014),NIVELES!$B$676:$C$745,2,0),"")</f>
        <v>Centros Circulos De Cuidado Recreacion Y Aprendizaje CRA Creciendo Con Nuestros Hijos CNH</v>
      </c>
      <c r="AJ4014" s="78" t="s">
        <v>517</v>
      </c>
      <c r="AK4014" s="79" t="str">
        <f>+IF(AJ4014&lt;&gt;"",VLOOKUP(AJ4014,NIVELES!$A$816:$B$892,2,0),"")</f>
        <v>NO APLICA</v>
      </c>
      <c r="AL4014" s="78" t="s">
        <v>554</v>
      </c>
      <c r="AM4014" s="78">
        <v>530820</v>
      </c>
      <c r="AN4014" s="79" t="str">
        <f>IF(AM4014&lt;&gt;"",+VLOOKUP(AM4014,NIVELES!$A$1652:$B$2466,2,0),"")</f>
        <v>Menaje de Cocina, de Hogar y Accesorios Descartables</v>
      </c>
      <c r="AO4014" s="87">
        <v>806.4</v>
      </c>
      <c r="AP4014" s="88"/>
      <c r="AQ4014" s="88"/>
      <c r="AR4014" s="88">
        <v>806.4</v>
      </c>
      <c r="AS4014" s="88">
        <v>0</v>
      </c>
      <c r="AT4014" s="88">
        <v>0</v>
      </c>
      <c r="AU4014" s="88">
        <v>0</v>
      </c>
      <c r="AV4014" s="88">
        <v>0</v>
      </c>
      <c r="AW4014" s="88">
        <v>0</v>
      </c>
      <c r="AX4014" s="88">
        <v>0</v>
      </c>
      <c r="AY4014" s="88">
        <v>0</v>
      </c>
      <c r="AZ4014" s="88">
        <v>0</v>
      </c>
      <c r="BA4014" s="88">
        <v>0</v>
      </c>
      <c r="BB4014" s="89">
        <f t="shared" si="247"/>
        <v>806.4</v>
      </c>
      <c r="BC4014" s="90" t="str">
        <f t="shared" si="246"/>
        <v>OK</v>
      </c>
      <c r="BD4014" s="91" t="str">
        <f t="shared" si="248"/>
        <v xml:space="preserve">                  </v>
      </c>
      <c r="BE4014" s="92">
        <f t="shared" si="249"/>
        <v>1</v>
      </c>
    </row>
    <row r="4015" spans="1:57" s="74" customFormat="1" ht="50.1" customHeight="1" x14ac:dyDescent="0.2">
      <c r="A4015" s="78" t="s">
        <v>55</v>
      </c>
      <c r="B4015" s="78" t="s">
        <v>65</v>
      </c>
      <c r="C4015" s="78" t="s">
        <v>623</v>
      </c>
      <c r="D4015" s="78" t="s">
        <v>605</v>
      </c>
      <c r="E4015" s="79" t="str">
        <f>+IF(C4015&lt;&gt;"",VLOOKUP(MID(C4015,18,5),NIVELES!$A$133:$B$213,2,0),"")</f>
        <v>LOJA</v>
      </c>
      <c r="F4015" s="80" t="s">
        <v>187</v>
      </c>
      <c r="G4015" s="81" t="str">
        <f>+IF(F4015&lt;&gt;"",VLOOKUP(F4015,NIVELES!$A$246:$C$464,3,0),"")</f>
        <v>SUR</v>
      </c>
      <c r="H4015" s="82" t="s">
        <v>1024</v>
      </c>
      <c r="I4015" s="78" t="s">
        <v>2201</v>
      </c>
      <c r="J4015" s="78" t="s">
        <v>2184</v>
      </c>
      <c r="K4015" s="78" t="s">
        <v>2185</v>
      </c>
      <c r="L4015" s="78" t="s">
        <v>3654</v>
      </c>
      <c r="M4015" s="78">
        <v>1397</v>
      </c>
      <c r="N4015" s="78" t="s">
        <v>3648</v>
      </c>
      <c r="O4015" s="78" t="s">
        <v>2167</v>
      </c>
      <c r="P4015" s="82">
        <v>8</v>
      </c>
      <c r="Q4015" s="78" t="s">
        <v>3663</v>
      </c>
      <c r="R4015" s="82"/>
      <c r="S4015" s="82"/>
      <c r="T4015" s="82"/>
      <c r="U4015" s="82"/>
      <c r="V4015" s="82">
        <v>1</v>
      </c>
      <c r="W4015" s="82">
        <v>1</v>
      </c>
      <c r="X4015" s="82">
        <v>1</v>
      </c>
      <c r="Y4015" s="82">
        <v>1</v>
      </c>
      <c r="Z4015" s="82">
        <v>1</v>
      </c>
      <c r="AA4015" s="82">
        <v>1</v>
      </c>
      <c r="AB4015" s="82">
        <v>1</v>
      </c>
      <c r="AC4015" s="82">
        <v>1</v>
      </c>
      <c r="AD4015" s="85" t="str">
        <f>IF(A4015&lt;&gt;"",IF(D4015="DIRECCIÓN_DE_TRANSFERENCIAS","280 0031",VLOOKUP(C4015,NIVELES!$A$14:$B$105,2,0)),"")</f>
        <v>280 7310</v>
      </c>
      <c r="AE4015" s="86" t="s">
        <v>322</v>
      </c>
      <c r="AF4015" s="86" t="s">
        <v>543</v>
      </c>
      <c r="AG4015" s="79" t="str">
        <f>+IF(AF4015&lt;&gt;"",VLOOKUP(AF4015,NIVELES!$A$666:$B$673,2,0),"")</f>
        <v>DESARROLLO_INFANTIL</v>
      </c>
      <c r="AH4015" s="78" t="s">
        <v>512</v>
      </c>
      <c r="AI4015" s="79" t="str">
        <f>IF(AH4015&lt;&gt;"",VLOOKUP(CONCATENATE(AG4015,AH4015),NIVELES!$B$676:$C$745,2,0),"")</f>
        <v>Centros Circulos De Cuidado Recreacion Y Aprendizaje CRA Creciendo Con Nuestros Hijos CNH</v>
      </c>
      <c r="AJ4015" s="78" t="s">
        <v>517</v>
      </c>
      <c r="AK4015" s="79" t="str">
        <f>+IF(AJ4015&lt;&gt;"",VLOOKUP(AJ4015,NIVELES!$A$816:$B$892,2,0),"")</f>
        <v>NO APLICA</v>
      </c>
      <c r="AL4015" s="78" t="s">
        <v>554</v>
      </c>
      <c r="AM4015" s="78">
        <v>530235</v>
      </c>
      <c r="AN4015" s="79" t="str">
        <f>IF(AM4015&lt;&gt;"",+VLOOKUP(AM4015,NIVELES!$A$1652:$B$2466,2,0),"")</f>
        <v>Servicio de Alimentación</v>
      </c>
      <c r="AO4015" s="87">
        <v>3840</v>
      </c>
      <c r="AP4015" s="88"/>
      <c r="AQ4015" s="88"/>
      <c r="AR4015" s="88">
        <v>349.09</v>
      </c>
      <c r="AS4015" s="88">
        <v>349.09</v>
      </c>
      <c r="AT4015" s="88">
        <v>349.09</v>
      </c>
      <c r="AU4015" s="88">
        <v>349.09</v>
      </c>
      <c r="AV4015" s="88">
        <v>349.09</v>
      </c>
      <c r="AW4015" s="88">
        <v>349.09</v>
      </c>
      <c r="AX4015" s="88">
        <v>349.09</v>
      </c>
      <c r="AY4015" s="88">
        <v>349.09</v>
      </c>
      <c r="AZ4015" s="88">
        <v>349.09</v>
      </c>
      <c r="BA4015" s="88">
        <v>698.19</v>
      </c>
      <c r="BB4015" s="89">
        <f t="shared" si="247"/>
        <v>3840.0000000000005</v>
      </c>
      <c r="BC4015" s="90" t="str">
        <f t="shared" si="246"/>
        <v>OK</v>
      </c>
      <c r="BD4015" s="91" t="str">
        <f t="shared" si="248"/>
        <v xml:space="preserve">                  </v>
      </c>
      <c r="BE4015" s="92">
        <f t="shared" si="249"/>
        <v>8</v>
      </c>
    </row>
    <row r="4016" spans="1:57" s="74" customFormat="1" ht="50.1" customHeight="1" x14ac:dyDescent="0.2">
      <c r="A4016" s="78" t="s">
        <v>55</v>
      </c>
      <c r="B4016" s="78" t="s">
        <v>65</v>
      </c>
      <c r="C4016" s="78" t="s">
        <v>623</v>
      </c>
      <c r="D4016" s="78" t="s">
        <v>792</v>
      </c>
      <c r="E4016" s="79" t="str">
        <f>+IF(C4016&lt;&gt;"",VLOOKUP(MID(C4016,18,5),NIVELES!$A$133:$B$213,2,0),"")</f>
        <v>LOJA</v>
      </c>
      <c r="F4016" s="80" t="s">
        <v>187</v>
      </c>
      <c r="G4016" s="81" t="str">
        <f>+IF(F4016&lt;&gt;"",VLOOKUP(F4016,NIVELES!$A$246:$C$464,3,0),"")</f>
        <v>SUR</v>
      </c>
      <c r="H4016" s="82" t="s">
        <v>1024</v>
      </c>
      <c r="I4016" s="78" t="s">
        <v>2189</v>
      </c>
      <c r="J4016" s="78" t="s">
        <v>2184</v>
      </c>
      <c r="K4016" s="78" t="s">
        <v>2185</v>
      </c>
      <c r="L4016" s="78" t="s">
        <v>2321</v>
      </c>
      <c r="M4016" s="78">
        <v>3543</v>
      </c>
      <c r="N4016" s="78" t="s">
        <v>2322</v>
      </c>
      <c r="O4016" s="78" t="s">
        <v>2167</v>
      </c>
      <c r="P4016" s="82">
        <v>1</v>
      </c>
      <c r="Q4016" s="78" t="s">
        <v>2293</v>
      </c>
      <c r="R4016" s="82"/>
      <c r="S4016" s="82"/>
      <c r="T4016" s="82"/>
      <c r="U4016" s="82"/>
      <c r="V4016" s="82"/>
      <c r="W4016" s="82"/>
      <c r="X4016" s="82"/>
      <c r="Y4016" s="82"/>
      <c r="Z4016" s="82"/>
      <c r="AA4016" s="82"/>
      <c r="AB4016" s="82"/>
      <c r="AC4016" s="82">
        <v>1</v>
      </c>
      <c r="AD4016" s="85" t="str">
        <f>IF(A4016&lt;&gt;"",IF(D4016="DIRECCIÓN_DE_TRANSFERENCIAS","280 0031",VLOOKUP(C4016,NIVELES!$A$14:$B$105,2,0)),"")</f>
        <v>280 7310</v>
      </c>
      <c r="AE4016" s="86" t="s">
        <v>322</v>
      </c>
      <c r="AF4016" s="86" t="s">
        <v>544</v>
      </c>
      <c r="AG4016" s="79" t="str">
        <f>+IF(AF4016&lt;&gt;"",VLOOKUP(AF4016,NIVELES!$A$666:$B$673,2,0),"")</f>
        <v>PROTECCIÓN_SOCIAL_A_LA_FAMILIA._ASEGURAMIENTO_NO_CONTRIBUTIVO_E_INCLUSIÓN_ECONÓMICA_Y_MOVILIDAD_SOCIAL</v>
      </c>
      <c r="AH4016" s="78" t="s">
        <v>513</v>
      </c>
      <c r="AI4016" s="79" t="str">
        <f>IF(AH4016&lt;&gt;"",VLOOKUP(CONCATENATE(AG4016,AH4016),NIVELES!$B$676:$C$745,2,0),"")</f>
        <v>Acompañamiento Familiar</v>
      </c>
      <c r="AJ4016" s="78" t="s">
        <v>517</v>
      </c>
      <c r="AK4016" s="79" t="str">
        <f>+IF(AJ4016&lt;&gt;"",VLOOKUP(AJ4016,NIVELES!$A$816:$B$892,2,0),"")</f>
        <v>NO APLICA</v>
      </c>
      <c r="AL4016" s="78" t="s">
        <v>553</v>
      </c>
      <c r="AM4016" s="78">
        <v>510203</v>
      </c>
      <c r="AN4016" s="79" t="str">
        <f>IF(AM4016&lt;&gt;"",+VLOOKUP(AM4016,NIVELES!$A$1652:$B$2466,2,0),"")</f>
        <v>Decimotercer Sueldo</v>
      </c>
      <c r="AO4016" s="87">
        <v>9929.33</v>
      </c>
      <c r="AP4016" s="88"/>
      <c r="AQ4016" s="88"/>
      <c r="AR4016" s="88">
        <v>0</v>
      </c>
      <c r="AS4016" s="88">
        <v>0</v>
      </c>
      <c r="AT4016" s="88">
        <v>0</v>
      </c>
      <c r="AU4016" s="88">
        <v>0</v>
      </c>
      <c r="AV4016" s="88">
        <v>0</v>
      </c>
      <c r="AW4016" s="88">
        <v>0</v>
      </c>
      <c r="AX4016" s="88">
        <v>0</v>
      </c>
      <c r="AY4016" s="88">
        <v>0</v>
      </c>
      <c r="AZ4016" s="88">
        <v>0</v>
      </c>
      <c r="BA4016" s="88">
        <v>9929.33</v>
      </c>
      <c r="BB4016" s="89">
        <f t="shared" si="247"/>
        <v>9929.33</v>
      </c>
      <c r="BC4016" s="90" t="str">
        <f t="shared" si="246"/>
        <v>OK</v>
      </c>
      <c r="BD4016" s="91" t="str">
        <f t="shared" si="248"/>
        <v xml:space="preserve">                  </v>
      </c>
      <c r="BE4016" s="92">
        <f t="shared" si="249"/>
        <v>1</v>
      </c>
    </row>
    <row r="4017" spans="1:57" s="74" customFormat="1" ht="50.1" customHeight="1" x14ac:dyDescent="0.2">
      <c r="A4017" s="78" t="s">
        <v>55</v>
      </c>
      <c r="B4017" s="78" t="s">
        <v>65</v>
      </c>
      <c r="C4017" s="78" t="s">
        <v>623</v>
      </c>
      <c r="D4017" s="78" t="s">
        <v>792</v>
      </c>
      <c r="E4017" s="79" t="str">
        <f>+IF(C4017&lt;&gt;"",VLOOKUP(MID(C4017,18,5),NIVELES!$A$133:$B$213,2,0),"")</f>
        <v>LOJA</v>
      </c>
      <c r="F4017" s="80" t="s">
        <v>187</v>
      </c>
      <c r="G4017" s="81" t="str">
        <f>+IF(F4017&lt;&gt;"",VLOOKUP(F4017,NIVELES!$A$246:$C$464,3,0),"")</f>
        <v>SUR</v>
      </c>
      <c r="H4017" s="82" t="s">
        <v>1024</v>
      </c>
      <c r="I4017" s="78" t="s">
        <v>2189</v>
      </c>
      <c r="J4017" s="78" t="s">
        <v>2184</v>
      </c>
      <c r="K4017" s="78" t="s">
        <v>2185</v>
      </c>
      <c r="L4017" s="78" t="s">
        <v>2321</v>
      </c>
      <c r="M4017" s="78">
        <v>3543</v>
      </c>
      <c r="N4017" s="78" t="s">
        <v>2322</v>
      </c>
      <c r="O4017" s="78" t="s">
        <v>2167</v>
      </c>
      <c r="P4017" s="82">
        <v>1</v>
      </c>
      <c r="Q4017" s="78" t="s">
        <v>2293</v>
      </c>
      <c r="R4017" s="82"/>
      <c r="S4017" s="82"/>
      <c r="T4017" s="82"/>
      <c r="U4017" s="82"/>
      <c r="V4017" s="82"/>
      <c r="W4017" s="82"/>
      <c r="X4017" s="82"/>
      <c r="Y4017" s="82">
        <v>1</v>
      </c>
      <c r="Z4017" s="82"/>
      <c r="AA4017" s="82"/>
      <c r="AB4017" s="82"/>
      <c r="AC4017" s="82"/>
      <c r="AD4017" s="85" t="str">
        <f>IF(A4017&lt;&gt;"",IF(D4017="DIRECCIÓN_DE_TRANSFERENCIAS","280 0031",VLOOKUP(C4017,NIVELES!$A$14:$B$105,2,0)),"")</f>
        <v>280 7310</v>
      </c>
      <c r="AE4017" s="86" t="s">
        <v>322</v>
      </c>
      <c r="AF4017" s="86" t="s">
        <v>544</v>
      </c>
      <c r="AG4017" s="79" t="str">
        <f>+IF(AF4017&lt;&gt;"",VLOOKUP(AF4017,NIVELES!$A$666:$B$673,2,0),"")</f>
        <v>PROTECCIÓN_SOCIAL_A_LA_FAMILIA._ASEGURAMIENTO_NO_CONTRIBUTIVO_E_INCLUSIÓN_ECONÓMICA_Y_MOVILIDAD_SOCIAL</v>
      </c>
      <c r="AH4017" s="78" t="s">
        <v>513</v>
      </c>
      <c r="AI4017" s="79" t="str">
        <f>IF(AH4017&lt;&gt;"",VLOOKUP(CONCATENATE(AG4017,AH4017),NIVELES!$B$676:$C$745,2,0),"")</f>
        <v>Acompañamiento Familiar</v>
      </c>
      <c r="AJ4017" s="78" t="s">
        <v>517</v>
      </c>
      <c r="AK4017" s="79" t="str">
        <f>+IF(AJ4017&lt;&gt;"",VLOOKUP(AJ4017,NIVELES!$A$816:$B$892,2,0),"")</f>
        <v>NO APLICA</v>
      </c>
      <c r="AL4017" s="78" t="s">
        <v>553</v>
      </c>
      <c r="AM4017" s="78">
        <v>510204</v>
      </c>
      <c r="AN4017" s="79" t="str">
        <f>IF(AM4017&lt;&gt;"",+VLOOKUP(AM4017,NIVELES!$A$1652:$B$2466,2,0),"")</f>
        <v>Decimocuarto Sueldo</v>
      </c>
      <c r="AO4017" s="87">
        <v>4334</v>
      </c>
      <c r="AP4017" s="88"/>
      <c r="AQ4017" s="88"/>
      <c r="AR4017" s="88">
        <v>0</v>
      </c>
      <c r="AS4017" s="88">
        <v>0</v>
      </c>
      <c r="AT4017" s="88">
        <v>0</v>
      </c>
      <c r="AU4017" s="88">
        <v>0</v>
      </c>
      <c r="AV4017" s="88">
        <v>0</v>
      </c>
      <c r="AW4017" s="88">
        <v>4334</v>
      </c>
      <c r="AX4017" s="88">
        <v>0</v>
      </c>
      <c r="AY4017" s="88">
        <v>0</v>
      </c>
      <c r="AZ4017" s="88">
        <v>0</v>
      </c>
      <c r="BA4017" s="88">
        <v>0</v>
      </c>
      <c r="BB4017" s="89">
        <f t="shared" si="247"/>
        <v>4334</v>
      </c>
      <c r="BC4017" s="90" t="str">
        <f t="shared" si="246"/>
        <v>OK</v>
      </c>
      <c r="BD4017" s="91" t="str">
        <f t="shared" si="248"/>
        <v xml:space="preserve">                  </v>
      </c>
      <c r="BE4017" s="92">
        <f t="shared" si="249"/>
        <v>1</v>
      </c>
    </row>
    <row r="4018" spans="1:57" s="74" customFormat="1" ht="50.1" customHeight="1" x14ac:dyDescent="0.2">
      <c r="A4018" s="78" t="s">
        <v>55</v>
      </c>
      <c r="B4018" s="78" t="s">
        <v>65</v>
      </c>
      <c r="C4018" s="78" t="s">
        <v>623</v>
      </c>
      <c r="D4018" s="78" t="s">
        <v>792</v>
      </c>
      <c r="E4018" s="79" t="str">
        <f>+IF(C4018&lt;&gt;"",VLOOKUP(MID(C4018,18,5),NIVELES!$A$133:$B$213,2,0),"")</f>
        <v>LOJA</v>
      </c>
      <c r="F4018" s="80" t="s">
        <v>187</v>
      </c>
      <c r="G4018" s="81" t="str">
        <f>+IF(F4018&lt;&gt;"",VLOOKUP(F4018,NIVELES!$A$246:$C$464,3,0),"")</f>
        <v>SUR</v>
      </c>
      <c r="H4018" s="82" t="s">
        <v>1024</v>
      </c>
      <c r="I4018" s="78" t="s">
        <v>2189</v>
      </c>
      <c r="J4018" s="78" t="s">
        <v>2184</v>
      </c>
      <c r="K4018" s="78" t="s">
        <v>2185</v>
      </c>
      <c r="L4018" s="78" t="s">
        <v>2321</v>
      </c>
      <c r="M4018" s="78">
        <v>3543</v>
      </c>
      <c r="N4018" s="78" t="s">
        <v>2322</v>
      </c>
      <c r="O4018" s="78" t="s">
        <v>2167</v>
      </c>
      <c r="P4018" s="82">
        <v>12</v>
      </c>
      <c r="Q4018" s="78" t="s">
        <v>2293</v>
      </c>
      <c r="R4018" s="82">
        <v>1</v>
      </c>
      <c r="S4018" s="82">
        <v>1</v>
      </c>
      <c r="T4018" s="82">
        <v>1</v>
      </c>
      <c r="U4018" s="82">
        <v>1</v>
      </c>
      <c r="V4018" s="82">
        <v>1</v>
      </c>
      <c r="W4018" s="82">
        <v>1</v>
      </c>
      <c r="X4018" s="82">
        <v>1</v>
      </c>
      <c r="Y4018" s="82">
        <v>1</v>
      </c>
      <c r="Z4018" s="82">
        <v>1</v>
      </c>
      <c r="AA4018" s="82">
        <v>1</v>
      </c>
      <c r="AB4018" s="82">
        <v>1</v>
      </c>
      <c r="AC4018" s="82">
        <v>1</v>
      </c>
      <c r="AD4018" s="85" t="str">
        <f>IF(A4018&lt;&gt;"",IF(D4018="DIRECCIÓN_DE_TRANSFERENCIAS","280 0031",VLOOKUP(C4018,NIVELES!$A$14:$B$105,2,0)),"")</f>
        <v>280 7310</v>
      </c>
      <c r="AE4018" s="86" t="s">
        <v>322</v>
      </c>
      <c r="AF4018" s="86" t="s">
        <v>544</v>
      </c>
      <c r="AG4018" s="79" t="str">
        <f>+IF(AF4018&lt;&gt;"",VLOOKUP(AF4018,NIVELES!$A$666:$B$673,2,0),"")</f>
        <v>PROTECCIÓN_SOCIAL_A_LA_FAMILIA._ASEGURAMIENTO_NO_CONTRIBUTIVO_E_INCLUSIÓN_ECONÓMICA_Y_MOVILIDAD_SOCIAL</v>
      </c>
      <c r="AH4018" s="78" t="s">
        <v>513</v>
      </c>
      <c r="AI4018" s="79" t="str">
        <f>IF(AH4018&lt;&gt;"",VLOOKUP(CONCATENATE(AG4018,AH4018),NIVELES!$B$676:$C$745,2,0),"")</f>
        <v>Acompañamiento Familiar</v>
      </c>
      <c r="AJ4018" s="78" t="s">
        <v>517</v>
      </c>
      <c r="AK4018" s="79" t="str">
        <f>+IF(AJ4018&lt;&gt;"",VLOOKUP(AJ4018,NIVELES!$A$816:$B$892,2,0),"")</f>
        <v>NO APLICA</v>
      </c>
      <c r="AL4018" s="78" t="s">
        <v>553</v>
      </c>
      <c r="AM4018" s="78">
        <v>510510</v>
      </c>
      <c r="AN4018" s="79" t="str">
        <f>IF(AM4018&lt;&gt;"",+VLOOKUP(AM4018,NIVELES!$A$1652:$B$2466,2,0),"")</f>
        <v>Servicios Personales por Contrato</v>
      </c>
      <c r="AO4018" s="87">
        <v>119152</v>
      </c>
      <c r="AP4018" s="88">
        <v>10015</v>
      </c>
      <c r="AQ4018" s="88">
        <v>10015</v>
      </c>
      <c r="AR4018" s="88">
        <v>10832</v>
      </c>
      <c r="AS4018" s="88">
        <v>10832</v>
      </c>
      <c r="AT4018" s="88">
        <v>10832</v>
      </c>
      <c r="AU4018" s="88">
        <v>10832</v>
      </c>
      <c r="AV4018" s="88">
        <v>10832</v>
      </c>
      <c r="AW4018" s="88">
        <v>10832</v>
      </c>
      <c r="AX4018" s="88">
        <v>10832</v>
      </c>
      <c r="AY4018" s="88">
        <v>10832</v>
      </c>
      <c r="AZ4018" s="88">
        <v>10832</v>
      </c>
      <c r="BA4018" s="88">
        <v>1634</v>
      </c>
      <c r="BB4018" s="89">
        <f t="shared" si="247"/>
        <v>119152</v>
      </c>
      <c r="BC4018" s="90" t="str">
        <f t="shared" si="246"/>
        <v>OK</v>
      </c>
      <c r="BD4018" s="91" t="str">
        <f t="shared" si="248"/>
        <v xml:space="preserve">                  </v>
      </c>
      <c r="BE4018" s="92">
        <f t="shared" si="249"/>
        <v>12</v>
      </c>
    </row>
    <row r="4019" spans="1:57" s="74" customFormat="1" ht="50.1" customHeight="1" x14ac:dyDescent="0.2">
      <c r="A4019" s="78" t="s">
        <v>55</v>
      </c>
      <c r="B4019" s="78" t="s">
        <v>65</v>
      </c>
      <c r="C4019" s="78" t="s">
        <v>623</v>
      </c>
      <c r="D4019" s="78" t="s">
        <v>792</v>
      </c>
      <c r="E4019" s="79" t="str">
        <f>+IF(C4019&lt;&gt;"",VLOOKUP(MID(C4019,18,5),NIVELES!$A$133:$B$213,2,0),"")</f>
        <v>LOJA</v>
      </c>
      <c r="F4019" s="80" t="s">
        <v>187</v>
      </c>
      <c r="G4019" s="81" t="str">
        <f>+IF(F4019&lt;&gt;"",VLOOKUP(F4019,NIVELES!$A$246:$C$464,3,0),"")</f>
        <v>SUR</v>
      </c>
      <c r="H4019" s="82" t="s">
        <v>1024</v>
      </c>
      <c r="I4019" s="78" t="s">
        <v>2189</v>
      </c>
      <c r="J4019" s="78" t="s">
        <v>2184</v>
      </c>
      <c r="K4019" s="78" t="s">
        <v>2185</v>
      </c>
      <c r="L4019" s="78" t="s">
        <v>2321</v>
      </c>
      <c r="M4019" s="78">
        <v>3543</v>
      </c>
      <c r="N4019" s="78" t="s">
        <v>2322</v>
      </c>
      <c r="O4019" s="78" t="s">
        <v>2167</v>
      </c>
      <c r="P4019" s="82">
        <v>12</v>
      </c>
      <c r="Q4019" s="78" t="s">
        <v>2293</v>
      </c>
      <c r="R4019" s="82">
        <v>1</v>
      </c>
      <c r="S4019" s="82">
        <v>1</v>
      </c>
      <c r="T4019" s="82">
        <v>1</v>
      </c>
      <c r="U4019" s="82">
        <v>1</v>
      </c>
      <c r="V4019" s="82">
        <v>1</v>
      </c>
      <c r="W4019" s="82">
        <v>1</v>
      </c>
      <c r="X4019" s="82">
        <v>1</v>
      </c>
      <c r="Y4019" s="82">
        <v>1</v>
      </c>
      <c r="Z4019" s="82">
        <v>1</v>
      </c>
      <c r="AA4019" s="82">
        <v>1</v>
      </c>
      <c r="AB4019" s="82">
        <v>1</v>
      </c>
      <c r="AC4019" s="82">
        <v>1</v>
      </c>
      <c r="AD4019" s="85" t="str">
        <f>IF(A4019&lt;&gt;"",IF(D4019="DIRECCIÓN_DE_TRANSFERENCIAS","280 0031",VLOOKUP(C4019,NIVELES!$A$14:$B$105,2,0)),"")</f>
        <v>280 7310</v>
      </c>
      <c r="AE4019" s="86" t="s">
        <v>322</v>
      </c>
      <c r="AF4019" s="86" t="s">
        <v>544</v>
      </c>
      <c r="AG4019" s="79" t="str">
        <f>+IF(AF4019&lt;&gt;"",VLOOKUP(AF4019,NIVELES!$A$666:$B$673,2,0),"")</f>
        <v>PROTECCIÓN_SOCIAL_A_LA_FAMILIA._ASEGURAMIENTO_NO_CONTRIBUTIVO_E_INCLUSIÓN_ECONÓMICA_Y_MOVILIDAD_SOCIAL</v>
      </c>
      <c r="AH4019" s="78" t="s">
        <v>513</v>
      </c>
      <c r="AI4019" s="79" t="str">
        <f>IF(AH4019&lt;&gt;"",VLOOKUP(CONCATENATE(AG4019,AH4019),NIVELES!$B$676:$C$745,2,0),"")</f>
        <v>Acompañamiento Familiar</v>
      </c>
      <c r="AJ4019" s="78" t="s">
        <v>517</v>
      </c>
      <c r="AK4019" s="79" t="str">
        <f>+IF(AJ4019&lt;&gt;"",VLOOKUP(AJ4019,NIVELES!$A$816:$B$892,2,0),"")</f>
        <v>NO APLICA</v>
      </c>
      <c r="AL4019" s="78" t="s">
        <v>553</v>
      </c>
      <c r="AM4019" s="78">
        <v>510601</v>
      </c>
      <c r="AN4019" s="79" t="str">
        <f>IF(AM4019&lt;&gt;"",+VLOOKUP(AM4019,NIVELES!$A$1652:$B$2466,2,0),"")</f>
        <v>Aporte Patronal</v>
      </c>
      <c r="AO4019" s="87">
        <v>11498.17</v>
      </c>
      <c r="AP4019" s="88">
        <v>966.53</v>
      </c>
      <c r="AQ4019" s="88">
        <v>966.53</v>
      </c>
      <c r="AR4019" s="88">
        <v>1045.29</v>
      </c>
      <c r="AS4019" s="88">
        <v>1045.29</v>
      </c>
      <c r="AT4019" s="88">
        <v>1045.29</v>
      </c>
      <c r="AU4019" s="88">
        <v>1045.29</v>
      </c>
      <c r="AV4019" s="88">
        <v>1045.29</v>
      </c>
      <c r="AW4019" s="88">
        <v>1045.29</v>
      </c>
      <c r="AX4019" s="88">
        <v>1045.29</v>
      </c>
      <c r="AY4019" s="88">
        <v>1045.29</v>
      </c>
      <c r="AZ4019" s="88">
        <v>1045.27</v>
      </c>
      <c r="BA4019" s="88">
        <v>157.52000000000001</v>
      </c>
      <c r="BB4019" s="89">
        <f t="shared" si="247"/>
        <v>11498.170000000002</v>
      </c>
      <c r="BC4019" s="90" t="str">
        <f t="shared" si="246"/>
        <v>OK</v>
      </c>
      <c r="BD4019" s="91" t="str">
        <f t="shared" si="248"/>
        <v xml:space="preserve">                  </v>
      </c>
      <c r="BE4019" s="92">
        <f t="shared" si="249"/>
        <v>12</v>
      </c>
    </row>
    <row r="4020" spans="1:57" s="74" customFormat="1" ht="50.1" customHeight="1" x14ac:dyDescent="0.2">
      <c r="A4020" s="78" t="s">
        <v>55</v>
      </c>
      <c r="B4020" s="78" t="s">
        <v>65</v>
      </c>
      <c r="C4020" s="78" t="s">
        <v>623</v>
      </c>
      <c r="D4020" s="78" t="s">
        <v>792</v>
      </c>
      <c r="E4020" s="79" t="str">
        <f>+IF(C4020&lt;&gt;"",VLOOKUP(MID(C4020,18,5),NIVELES!$A$133:$B$213,2,0),"")</f>
        <v>LOJA</v>
      </c>
      <c r="F4020" s="80" t="s">
        <v>187</v>
      </c>
      <c r="G4020" s="81" t="str">
        <f>+IF(F4020&lt;&gt;"",VLOOKUP(F4020,NIVELES!$A$246:$C$464,3,0),"")</f>
        <v>SUR</v>
      </c>
      <c r="H4020" s="82" t="s">
        <v>1024</v>
      </c>
      <c r="I4020" s="78" t="s">
        <v>2189</v>
      </c>
      <c r="J4020" s="78" t="s">
        <v>2184</v>
      </c>
      <c r="K4020" s="78" t="s">
        <v>2185</v>
      </c>
      <c r="L4020" s="78" t="s">
        <v>2321</v>
      </c>
      <c r="M4020" s="78">
        <v>3543</v>
      </c>
      <c r="N4020" s="78" t="s">
        <v>2322</v>
      </c>
      <c r="O4020" s="78" t="s">
        <v>2167</v>
      </c>
      <c r="P4020" s="82">
        <v>12</v>
      </c>
      <c r="Q4020" s="78" t="s">
        <v>2293</v>
      </c>
      <c r="R4020" s="82">
        <v>1</v>
      </c>
      <c r="S4020" s="82">
        <v>1</v>
      </c>
      <c r="T4020" s="82">
        <v>1</v>
      </c>
      <c r="U4020" s="82">
        <v>1</v>
      </c>
      <c r="V4020" s="82">
        <v>1</v>
      </c>
      <c r="W4020" s="82">
        <v>1</v>
      </c>
      <c r="X4020" s="82">
        <v>1</v>
      </c>
      <c r="Y4020" s="82">
        <v>1</v>
      </c>
      <c r="Z4020" s="82">
        <v>1</v>
      </c>
      <c r="AA4020" s="82">
        <v>1</v>
      </c>
      <c r="AB4020" s="82">
        <v>1</v>
      </c>
      <c r="AC4020" s="82">
        <v>1</v>
      </c>
      <c r="AD4020" s="85" t="str">
        <f>IF(A4020&lt;&gt;"",IF(D4020="DIRECCIÓN_DE_TRANSFERENCIAS","280 0031",VLOOKUP(C4020,NIVELES!$A$14:$B$105,2,0)),"")</f>
        <v>280 7310</v>
      </c>
      <c r="AE4020" s="86" t="s">
        <v>322</v>
      </c>
      <c r="AF4020" s="86" t="s">
        <v>544</v>
      </c>
      <c r="AG4020" s="79" t="str">
        <f>+IF(AF4020&lt;&gt;"",VLOOKUP(AF4020,NIVELES!$A$666:$B$673,2,0),"")</f>
        <v>PROTECCIÓN_SOCIAL_A_LA_FAMILIA._ASEGURAMIENTO_NO_CONTRIBUTIVO_E_INCLUSIÓN_ECONÓMICA_Y_MOVILIDAD_SOCIAL</v>
      </c>
      <c r="AH4020" s="78" t="s">
        <v>513</v>
      </c>
      <c r="AI4020" s="79" t="str">
        <f>IF(AH4020&lt;&gt;"",VLOOKUP(CONCATENATE(AG4020,AH4020),NIVELES!$B$676:$C$745,2,0),"")</f>
        <v>Acompañamiento Familiar</v>
      </c>
      <c r="AJ4020" s="78" t="s">
        <v>517</v>
      </c>
      <c r="AK4020" s="79" t="str">
        <f>+IF(AJ4020&lt;&gt;"",VLOOKUP(AJ4020,NIVELES!$A$816:$B$892,2,0),"")</f>
        <v>NO APLICA</v>
      </c>
      <c r="AL4020" s="78" t="s">
        <v>553</v>
      </c>
      <c r="AM4020" s="78">
        <v>510602</v>
      </c>
      <c r="AN4020" s="79" t="str">
        <f>IF(AM4020&lt;&gt;"",+VLOOKUP(AM4020,NIVELES!$A$1652:$B$2466,2,0),"")</f>
        <v>Fondo de Reserva</v>
      </c>
      <c r="AO4020" s="87">
        <v>9929.33</v>
      </c>
      <c r="AP4020" s="88"/>
      <c r="AQ4020" s="88">
        <v>766.22</v>
      </c>
      <c r="AR4020" s="88">
        <v>902.67</v>
      </c>
      <c r="AS4020" s="88">
        <v>902.67</v>
      </c>
      <c r="AT4020" s="88">
        <v>902.67</v>
      </c>
      <c r="AU4020" s="88">
        <v>902.67</v>
      </c>
      <c r="AV4020" s="88">
        <v>902.67</v>
      </c>
      <c r="AW4020" s="88">
        <v>902.67</v>
      </c>
      <c r="AX4020" s="88">
        <v>902.67</v>
      </c>
      <c r="AY4020" s="88">
        <v>902.67</v>
      </c>
      <c r="AZ4020" s="88">
        <v>902.63</v>
      </c>
      <c r="BA4020" s="88">
        <v>1039.1199999999999</v>
      </c>
      <c r="BB4020" s="89">
        <f t="shared" si="247"/>
        <v>9929.3299999999981</v>
      </c>
      <c r="BC4020" s="90" t="str">
        <f t="shared" si="246"/>
        <v>OK</v>
      </c>
      <c r="BD4020" s="91" t="str">
        <f t="shared" si="248"/>
        <v xml:space="preserve">                  </v>
      </c>
      <c r="BE4020" s="92">
        <f t="shared" si="249"/>
        <v>12</v>
      </c>
    </row>
    <row r="4021" spans="1:57" s="74" customFormat="1" ht="50.1" customHeight="1" x14ac:dyDescent="0.2">
      <c r="A4021" s="78" t="s">
        <v>55</v>
      </c>
      <c r="B4021" s="78" t="s">
        <v>65</v>
      </c>
      <c r="C4021" s="78" t="s">
        <v>623</v>
      </c>
      <c r="D4021" s="78" t="s">
        <v>792</v>
      </c>
      <c r="E4021" s="79" t="str">
        <f>+IF(C4021&lt;&gt;"",VLOOKUP(MID(C4021,18,5),NIVELES!$A$133:$B$213,2,0),"")</f>
        <v>LOJA</v>
      </c>
      <c r="F4021" s="80" t="s">
        <v>187</v>
      </c>
      <c r="G4021" s="81" t="str">
        <f>+IF(F4021&lt;&gt;"",VLOOKUP(F4021,NIVELES!$A$246:$C$464,3,0),"")</f>
        <v>SUR</v>
      </c>
      <c r="H4021" s="82" t="s">
        <v>1024</v>
      </c>
      <c r="I4021" s="78" t="s">
        <v>2189</v>
      </c>
      <c r="J4021" s="78" t="s">
        <v>2184</v>
      </c>
      <c r="K4021" s="78" t="s">
        <v>2185</v>
      </c>
      <c r="L4021" s="78" t="s">
        <v>2321</v>
      </c>
      <c r="M4021" s="78">
        <v>3543</v>
      </c>
      <c r="N4021" s="78" t="s">
        <v>2322</v>
      </c>
      <c r="O4021" s="78" t="s">
        <v>3664</v>
      </c>
      <c r="P4021" s="82">
        <v>1</v>
      </c>
      <c r="Q4021" s="78" t="s">
        <v>1989</v>
      </c>
      <c r="R4021" s="82"/>
      <c r="S4021" s="82"/>
      <c r="T4021" s="82"/>
      <c r="U4021" s="82"/>
      <c r="V4021" s="82">
        <v>1</v>
      </c>
      <c r="W4021" s="82"/>
      <c r="X4021" s="82"/>
      <c r="Y4021" s="82"/>
      <c r="Z4021" s="82"/>
      <c r="AA4021" s="82"/>
      <c r="AB4021" s="82"/>
      <c r="AC4021" s="82"/>
      <c r="AD4021" s="85" t="str">
        <f>IF(A4021&lt;&gt;"",IF(D4021="DIRECCIÓN_DE_TRANSFERENCIAS","280 0031",VLOOKUP(C4021,NIVELES!$A$14:$B$105,2,0)),"")</f>
        <v>280 7310</v>
      </c>
      <c r="AE4021" s="86" t="s">
        <v>322</v>
      </c>
      <c r="AF4021" s="86" t="s">
        <v>544</v>
      </c>
      <c r="AG4021" s="79" t="str">
        <f>+IF(AF4021&lt;&gt;"",VLOOKUP(AF4021,NIVELES!$A$666:$B$673,2,0),"")</f>
        <v>PROTECCIÓN_SOCIAL_A_LA_FAMILIA._ASEGURAMIENTO_NO_CONTRIBUTIVO_E_INCLUSIÓN_ECONÓMICA_Y_MOVILIDAD_SOCIAL</v>
      </c>
      <c r="AH4021" s="78" t="s">
        <v>513</v>
      </c>
      <c r="AI4021" s="79" t="str">
        <f>IF(AH4021&lt;&gt;"",VLOOKUP(CONCATENATE(AG4021,AH4021),NIVELES!$B$676:$C$745,2,0),"")</f>
        <v>Acompañamiento Familiar</v>
      </c>
      <c r="AJ4021" s="78" t="s">
        <v>517</v>
      </c>
      <c r="AK4021" s="79" t="str">
        <f>+IF(AJ4021&lt;&gt;"",VLOOKUP(AJ4021,NIVELES!$A$816:$B$892,2,0),"")</f>
        <v>NO APLICA</v>
      </c>
      <c r="AL4021" s="78" t="s">
        <v>554</v>
      </c>
      <c r="AM4021" s="78">
        <v>530804</v>
      </c>
      <c r="AN4021" s="79" t="str">
        <f>IF(AM4021&lt;&gt;"",+VLOOKUP(AM4021,NIVELES!$A$1652:$B$2466,2,0),"")</f>
        <v>Materiales de Oficina</v>
      </c>
      <c r="AO4021" s="87">
        <v>1752</v>
      </c>
      <c r="AP4021" s="88"/>
      <c r="AQ4021" s="88"/>
      <c r="AR4021" s="88">
        <v>0</v>
      </c>
      <c r="AS4021" s="88">
        <v>0</v>
      </c>
      <c r="AT4021" s="88">
        <v>1752</v>
      </c>
      <c r="AU4021" s="88">
        <v>0</v>
      </c>
      <c r="AV4021" s="88">
        <v>0</v>
      </c>
      <c r="AW4021" s="88">
        <v>0</v>
      </c>
      <c r="AX4021" s="88">
        <v>0</v>
      </c>
      <c r="AY4021" s="88">
        <v>0</v>
      </c>
      <c r="AZ4021" s="88">
        <v>0</v>
      </c>
      <c r="BA4021" s="88">
        <v>0</v>
      </c>
      <c r="BB4021" s="89">
        <f t="shared" si="247"/>
        <v>1752</v>
      </c>
      <c r="BC4021" s="90" t="str">
        <f t="shared" si="246"/>
        <v>OK</v>
      </c>
      <c r="BD4021" s="91" t="str">
        <f t="shared" si="248"/>
        <v xml:space="preserve">                  </v>
      </c>
      <c r="BE4021" s="92">
        <f t="shared" si="249"/>
        <v>1</v>
      </c>
    </row>
    <row r="4022" spans="1:57" s="74" customFormat="1" ht="50.1" customHeight="1" x14ac:dyDescent="0.2">
      <c r="A4022" s="78" t="s">
        <v>55</v>
      </c>
      <c r="B4022" s="78" t="s">
        <v>65</v>
      </c>
      <c r="C4022" s="78" t="s">
        <v>623</v>
      </c>
      <c r="D4022" s="78" t="s">
        <v>605</v>
      </c>
      <c r="E4022" s="79" t="str">
        <f>+IF(C4022&lt;&gt;"",VLOOKUP(MID(C4022,18,5),NIVELES!$A$133:$B$213,2,0),"")</f>
        <v>LOJA</v>
      </c>
      <c r="F4022" s="80" t="s">
        <v>187</v>
      </c>
      <c r="G4022" s="81" t="str">
        <f>+IF(F4022&lt;&gt;"",VLOOKUP(F4022,NIVELES!$A$246:$C$464,3,0),"")</f>
        <v>SUR</v>
      </c>
      <c r="H4022" s="82" t="s">
        <v>1024</v>
      </c>
      <c r="I4022" s="78" t="s">
        <v>2201</v>
      </c>
      <c r="J4022" s="78" t="s">
        <v>2184</v>
      </c>
      <c r="K4022" s="78" t="s">
        <v>2185</v>
      </c>
      <c r="L4022" s="78" t="s">
        <v>3492</v>
      </c>
      <c r="M4022" s="78">
        <v>45</v>
      </c>
      <c r="N4022" s="78" t="s">
        <v>3665</v>
      </c>
      <c r="O4022" s="78" t="s">
        <v>2167</v>
      </c>
      <c r="P4022" s="82">
        <v>1</v>
      </c>
      <c r="Q4022" s="78" t="s">
        <v>2293</v>
      </c>
      <c r="R4022" s="82"/>
      <c r="S4022" s="82"/>
      <c r="T4022" s="82"/>
      <c r="U4022" s="82"/>
      <c r="V4022" s="82"/>
      <c r="W4022" s="82"/>
      <c r="X4022" s="82"/>
      <c r="Y4022" s="82"/>
      <c r="Z4022" s="82"/>
      <c r="AA4022" s="82"/>
      <c r="AB4022" s="82"/>
      <c r="AC4022" s="82">
        <v>1</v>
      </c>
      <c r="AD4022" s="85" t="str">
        <f>IF(A4022&lt;&gt;"",IF(D4022="DIRECCIÓN_DE_TRANSFERENCIAS","280 0031",VLOOKUP(C4022,NIVELES!$A$14:$B$105,2,0)),"")</f>
        <v>280 7310</v>
      </c>
      <c r="AE4022" s="86" t="s">
        <v>322</v>
      </c>
      <c r="AF4022" s="86" t="s">
        <v>546</v>
      </c>
      <c r="AG4022" s="79" t="str">
        <f>+IF(AF4022&lt;&gt;"",VLOOKUP(AF4022,NIVELES!$A$666:$B$673,2,0),"")</f>
        <v>ATENCIÓN_INTEGRAL_A_PERSONAS_CON_DISCAPACIDAD</v>
      </c>
      <c r="AH4022" s="78" t="s">
        <v>322</v>
      </c>
      <c r="AI4022" s="79" t="str">
        <f>IF(AH4022&lt;&gt;"",VLOOKUP(CONCATENATE(AG4022,AH4022),NIVELES!$B$676:$C$745,2,0),"")</f>
        <v>Centros Directos Prestación De Servicio</v>
      </c>
      <c r="AJ4022" s="78" t="s">
        <v>517</v>
      </c>
      <c r="AK4022" s="79" t="str">
        <f>+IF(AJ4022&lt;&gt;"",VLOOKUP(AJ4022,NIVELES!$A$816:$B$892,2,0),"")</f>
        <v>NO APLICA</v>
      </c>
      <c r="AL4022" s="78" t="s">
        <v>553</v>
      </c>
      <c r="AM4022" s="78">
        <v>510203</v>
      </c>
      <c r="AN4022" s="79" t="str">
        <f>IF(AM4022&lt;&gt;"",+VLOOKUP(AM4022,NIVELES!$A$1652:$B$2466,2,0),"")</f>
        <v>Decimotercer Sueldo</v>
      </c>
      <c r="AO4022" s="87">
        <v>3150.58</v>
      </c>
      <c r="AP4022" s="88"/>
      <c r="AQ4022" s="88"/>
      <c r="AR4022" s="88">
        <v>0</v>
      </c>
      <c r="AS4022" s="88">
        <v>0</v>
      </c>
      <c r="AT4022" s="88">
        <v>0</v>
      </c>
      <c r="AU4022" s="88">
        <v>0</v>
      </c>
      <c r="AV4022" s="88">
        <v>0</v>
      </c>
      <c r="AW4022" s="88">
        <v>0</v>
      </c>
      <c r="AX4022" s="88">
        <v>0</v>
      </c>
      <c r="AY4022" s="88">
        <v>0</v>
      </c>
      <c r="AZ4022" s="88">
        <v>0</v>
      </c>
      <c r="BA4022" s="88">
        <v>3150.58</v>
      </c>
      <c r="BB4022" s="89">
        <f t="shared" si="247"/>
        <v>3150.58</v>
      </c>
      <c r="BC4022" s="90" t="str">
        <f t="shared" si="246"/>
        <v>OK</v>
      </c>
      <c r="BD4022" s="91" t="str">
        <f t="shared" si="248"/>
        <v xml:space="preserve">                  </v>
      </c>
      <c r="BE4022" s="92">
        <f t="shared" si="249"/>
        <v>1</v>
      </c>
    </row>
    <row r="4023" spans="1:57" s="74" customFormat="1" ht="50.1" customHeight="1" x14ac:dyDescent="0.2">
      <c r="A4023" s="78" t="s">
        <v>55</v>
      </c>
      <c r="B4023" s="78" t="s">
        <v>65</v>
      </c>
      <c r="C4023" s="78" t="s">
        <v>623</v>
      </c>
      <c r="D4023" s="78" t="s">
        <v>605</v>
      </c>
      <c r="E4023" s="79" t="str">
        <f>+IF(C4023&lt;&gt;"",VLOOKUP(MID(C4023,18,5),NIVELES!$A$133:$B$213,2,0),"")</f>
        <v>LOJA</v>
      </c>
      <c r="F4023" s="80" t="s">
        <v>187</v>
      </c>
      <c r="G4023" s="81" t="str">
        <f>+IF(F4023&lt;&gt;"",VLOOKUP(F4023,NIVELES!$A$246:$C$464,3,0),"")</f>
        <v>SUR</v>
      </c>
      <c r="H4023" s="82" t="s">
        <v>1024</v>
      </c>
      <c r="I4023" s="78" t="s">
        <v>2201</v>
      </c>
      <c r="J4023" s="78" t="s">
        <v>2184</v>
      </c>
      <c r="K4023" s="78" t="s">
        <v>2185</v>
      </c>
      <c r="L4023" s="78" t="s">
        <v>3666</v>
      </c>
      <c r="M4023" s="78">
        <v>40</v>
      </c>
      <c r="N4023" s="78" t="s">
        <v>3430</v>
      </c>
      <c r="O4023" s="78" t="s">
        <v>3667</v>
      </c>
      <c r="P4023" s="82">
        <v>4</v>
      </c>
      <c r="Q4023" s="78" t="s">
        <v>2200</v>
      </c>
      <c r="R4023" s="82"/>
      <c r="S4023" s="82">
        <v>1</v>
      </c>
      <c r="T4023" s="82"/>
      <c r="U4023" s="82">
        <v>1</v>
      </c>
      <c r="V4023" s="82"/>
      <c r="W4023" s="82"/>
      <c r="X4023" s="82">
        <v>1</v>
      </c>
      <c r="Y4023" s="82"/>
      <c r="Z4023" s="82"/>
      <c r="AA4023" s="82"/>
      <c r="AB4023" s="82">
        <v>1</v>
      </c>
      <c r="AC4023" s="82"/>
      <c r="AD4023" s="85" t="str">
        <f>IF(A4023&lt;&gt;"",IF(D4023="DIRECCIÓN_DE_TRANSFERENCIAS","280 0031",VLOOKUP(C4023,NIVELES!$A$14:$B$105,2,0)),"")</f>
        <v>280 7310</v>
      </c>
      <c r="AE4023" s="86" t="s">
        <v>322</v>
      </c>
      <c r="AF4023" s="86" t="s">
        <v>545</v>
      </c>
      <c r="AG4023" s="79" t="str">
        <f>+IF(AF4023&lt;&gt;"",VLOOKUP(AF4023,NIVELES!$A$666:$B$673,2,0),"")</f>
        <v>SERVICIOS_DE_ATENCIÓN_GERONTOLÓGICA</v>
      </c>
      <c r="AH4023" s="78" t="s">
        <v>453</v>
      </c>
      <c r="AI4023" s="79" t="str">
        <f>IF(AH4023&lt;&gt;"",VLOOKUP(CONCATENATE(AG4023,AH4023),NIVELES!$B$676:$C$745,2,0),"")</f>
        <v xml:space="preserve">Subvenciones Para Contribuir El Cuidado De Las Personas Adultas Mayores  Atendidos  A Traves De  Terceros Sean Públicos O Privados </v>
      </c>
      <c r="AJ4023" s="78" t="s">
        <v>380</v>
      </c>
      <c r="AK4023" s="79" t="str">
        <f>+IF(AJ4023&lt;&gt;"",VLOOKUP(AJ4023,NIVELES!$A$816:$B$892,2,0),"")</f>
        <v>PROMOVER PRÁCTICAS DE CUIDADO A LAS PERSONAS ADULTAS MAYORES BAJO PARÁMETROS DE CALIDAD Y CALIDEZ</v>
      </c>
      <c r="AL4023" s="78" t="s">
        <v>556</v>
      </c>
      <c r="AM4023" s="78">
        <v>580104</v>
      </c>
      <c r="AN4023" s="79" t="str">
        <f>IF(AM4023&lt;&gt;"",+VLOOKUP(AM4023,NIVELES!$A$1652:$B$2466,2,0),"")</f>
        <v>A Gobiernos Autónomos Descentralizados</v>
      </c>
      <c r="AO4023" s="87">
        <v>295116.65000000002</v>
      </c>
      <c r="AP4023" s="88">
        <v>0</v>
      </c>
      <c r="AQ4023" s="88">
        <v>0</v>
      </c>
      <c r="AR4023" s="88">
        <v>73779.16</v>
      </c>
      <c r="AS4023" s="88">
        <v>73779.16</v>
      </c>
      <c r="AT4023" s="88">
        <v>0</v>
      </c>
      <c r="AU4023" s="88">
        <v>0</v>
      </c>
      <c r="AV4023" s="88">
        <v>73779.167499999996</v>
      </c>
      <c r="AW4023" s="88">
        <v>0</v>
      </c>
      <c r="AX4023" s="88">
        <v>0</v>
      </c>
      <c r="AY4023" s="88">
        <v>0</v>
      </c>
      <c r="AZ4023" s="88">
        <v>73779.162500000006</v>
      </c>
      <c r="BA4023" s="88">
        <v>0</v>
      </c>
      <c r="BB4023" s="89">
        <f t="shared" si="247"/>
        <v>295116.65000000002</v>
      </c>
      <c r="BC4023" s="90" t="str">
        <f t="shared" si="246"/>
        <v>OK</v>
      </c>
      <c r="BD4023" s="91" t="str">
        <f t="shared" si="248"/>
        <v xml:space="preserve">                  </v>
      </c>
      <c r="BE4023" s="92">
        <f t="shared" si="249"/>
        <v>4</v>
      </c>
    </row>
    <row r="4024" spans="1:57" s="74" customFormat="1" ht="50.1" customHeight="1" x14ac:dyDescent="0.2">
      <c r="A4024" s="78" t="s">
        <v>55</v>
      </c>
      <c r="B4024" s="78" t="s">
        <v>65</v>
      </c>
      <c r="C4024" s="78" t="s">
        <v>623</v>
      </c>
      <c r="D4024" s="78" t="s">
        <v>605</v>
      </c>
      <c r="E4024" s="79" t="str">
        <f>+IF(C4024&lt;&gt;"",VLOOKUP(MID(C4024,18,5),NIVELES!$A$133:$B$213,2,0),"")</f>
        <v>LOJA</v>
      </c>
      <c r="F4024" s="80" t="s">
        <v>187</v>
      </c>
      <c r="G4024" s="81" t="str">
        <f>+IF(F4024&lt;&gt;"",VLOOKUP(F4024,NIVELES!$A$246:$C$464,3,0),"")</f>
        <v>SUR</v>
      </c>
      <c r="H4024" s="82" t="s">
        <v>1024</v>
      </c>
      <c r="I4024" s="78" t="s">
        <v>2201</v>
      </c>
      <c r="J4024" s="78" t="s">
        <v>2184</v>
      </c>
      <c r="K4024" s="78" t="s">
        <v>2185</v>
      </c>
      <c r="L4024" s="78" t="s">
        <v>3492</v>
      </c>
      <c r="M4024" s="78">
        <v>45</v>
      </c>
      <c r="N4024" s="78" t="s">
        <v>3665</v>
      </c>
      <c r="O4024" s="78" t="s">
        <v>2167</v>
      </c>
      <c r="P4024" s="82">
        <v>1</v>
      </c>
      <c r="Q4024" s="78" t="s">
        <v>2293</v>
      </c>
      <c r="R4024" s="82"/>
      <c r="S4024" s="82"/>
      <c r="T4024" s="82"/>
      <c r="U4024" s="82"/>
      <c r="V4024" s="82"/>
      <c r="W4024" s="82"/>
      <c r="X4024" s="82"/>
      <c r="Y4024" s="82">
        <v>1</v>
      </c>
      <c r="Z4024" s="82"/>
      <c r="AA4024" s="82"/>
      <c r="AB4024" s="82"/>
      <c r="AC4024" s="82"/>
      <c r="AD4024" s="85" t="str">
        <f>IF(A4024&lt;&gt;"",IF(D4024="DIRECCIÓN_DE_TRANSFERENCIAS","280 0031",VLOOKUP(C4024,NIVELES!$A$14:$B$105,2,0)),"")</f>
        <v>280 7310</v>
      </c>
      <c r="AE4024" s="86" t="s">
        <v>322</v>
      </c>
      <c r="AF4024" s="86" t="s">
        <v>546</v>
      </c>
      <c r="AG4024" s="79" t="str">
        <f>+IF(AF4024&lt;&gt;"",VLOOKUP(AF4024,NIVELES!$A$666:$B$673,2,0),"")</f>
        <v>ATENCIÓN_INTEGRAL_A_PERSONAS_CON_DISCAPACIDAD</v>
      </c>
      <c r="AH4024" s="78" t="s">
        <v>322</v>
      </c>
      <c r="AI4024" s="79" t="str">
        <f>IF(AH4024&lt;&gt;"",VLOOKUP(CONCATENATE(AG4024,AH4024),NIVELES!$B$676:$C$745,2,0),"")</f>
        <v>Centros Directos Prestación De Servicio</v>
      </c>
      <c r="AJ4024" s="78" t="s">
        <v>517</v>
      </c>
      <c r="AK4024" s="79" t="str">
        <f>+IF(AJ4024&lt;&gt;"",VLOOKUP(AJ4024,NIVELES!$A$816:$B$892,2,0),"")</f>
        <v>NO APLICA</v>
      </c>
      <c r="AL4024" s="78" t="s">
        <v>553</v>
      </c>
      <c r="AM4024" s="78">
        <v>510204</v>
      </c>
      <c r="AN4024" s="79" t="str">
        <f>IF(AM4024&lt;&gt;"",+VLOOKUP(AM4024,NIVELES!$A$1652:$B$2466,2,0),"")</f>
        <v>Decimocuarto Sueldo</v>
      </c>
      <c r="AO4024" s="87">
        <v>1444.67</v>
      </c>
      <c r="AP4024" s="88"/>
      <c r="AQ4024" s="88"/>
      <c r="AR4024" s="88">
        <v>0</v>
      </c>
      <c r="AS4024" s="88">
        <v>0</v>
      </c>
      <c r="AT4024" s="88">
        <v>0</v>
      </c>
      <c r="AU4024" s="88">
        <v>0</v>
      </c>
      <c r="AV4024" s="88">
        <v>0</v>
      </c>
      <c r="AW4024" s="88">
        <v>1444.67</v>
      </c>
      <c r="AX4024" s="88">
        <v>0</v>
      </c>
      <c r="AY4024" s="88">
        <v>0</v>
      </c>
      <c r="AZ4024" s="88">
        <v>0</v>
      </c>
      <c r="BA4024" s="88">
        <v>0</v>
      </c>
      <c r="BB4024" s="89">
        <f t="shared" si="247"/>
        <v>1444.67</v>
      </c>
      <c r="BC4024" s="90" t="str">
        <f t="shared" si="246"/>
        <v>OK</v>
      </c>
      <c r="BD4024" s="91" t="str">
        <f t="shared" si="248"/>
        <v xml:space="preserve">                  </v>
      </c>
      <c r="BE4024" s="92">
        <f t="shared" si="249"/>
        <v>1</v>
      </c>
    </row>
    <row r="4025" spans="1:57" s="74" customFormat="1" ht="50.1" customHeight="1" x14ac:dyDescent="0.2">
      <c r="A4025" s="78" t="s">
        <v>55</v>
      </c>
      <c r="B4025" s="78" t="s">
        <v>65</v>
      </c>
      <c r="C4025" s="78" t="s">
        <v>623</v>
      </c>
      <c r="D4025" s="78" t="s">
        <v>605</v>
      </c>
      <c r="E4025" s="79" t="str">
        <f>+IF(C4025&lt;&gt;"",VLOOKUP(MID(C4025,18,5),NIVELES!$A$133:$B$213,2,0),"")</f>
        <v>LOJA</v>
      </c>
      <c r="F4025" s="80" t="s">
        <v>187</v>
      </c>
      <c r="G4025" s="81" t="str">
        <f>+IF(F4025&lt;&gt;"",VLOOKUP(F4025,NIVELES!$A$246:$C$464,3,0),"")</f>
        <v>SUR</v>
      </c>
      <c r="H4025" s="82" t="s">
        <v>1024</v>
      </c>
      <c r="I4025" s="78" t="s">
        <v>2201</v>
      </c>
      <c r="J4025" s="78" t="s">
        <v>2184</v>
      </c>
      <c r="K4025" s="78" t="s">
        <v>2185</v>
      </c>
      <c r="L4025" s="78" t="s">
        <v>3492</v>
      </c>
      <c r="M4025" s="78">
        <v>45</v>
      </c>
      <c r="N4025" s="78" t="s">
        <v>3665</v>
      </c>
      <c r="O4025" s="78" t="s">
        <v>2167</v>
      </c>
      <c r="P4025" s="82">
        <v>12</v>
      </c>
      <c r="Q4025" s="78" t="s">
        <v>2293</v>
      </c>
      <c r="R4025" s="82">
        <v>1</v>
      </c>
      <c r="S4025" s="82">
        <v>1</v>
      </c>
      <c r="T4025" s="82">
        <v>1</v>
      </c>
      <c r="U4025" s="82">
        <v>1</v>
      </c>
      <c r="V4025" s="82">
        <v>1</v>
      </c>
      <c r="W4025" s="82">
        <v>1</v>
      </c>
      <c r="X4025" s="82">
        <v>1</v>
      </c>
      <c r="Y4025" s="82">
        <v>1</v>
      </c>
      <c r="Z4025" s="82">
        <v>1</v>
      </c>
      <c r="AA4025" s="82">
        <v>1</v>
      </c>
      <c r="AB4025" s="82">
        <v>1</v>
      </c>
      <c r="AC4025" s="82">
        <v>1</v>
      </c>
      <c r="AD4025" s="85" t="str">
        <f>IF(A4025&lt;&gt;"",IF(D4025="DIRECCIÓN_DE_TRANSFERENCIAS","280 0031",VLOOKUP(C4025,NIVELES!$A$14:$B$105,2,0)),"")</f>
        <v>280 7310</v>
      </c>
      <c r="AE4025" s="86" t="s">
        <v>322</v>
      </c>
      <c r="AF4025" s="86" t="s">
        <v>546</v>
      </c>
      <c r="AG4025" s="79" t="str">
        <f>+IF(AF4025&lt;&gt;"",VLOOKUP(AF4025,NIVELES!$A$666:$B$673,2,0),"")</f>
        <v>ATENCIÓN_INTEGRAL_A_PERSONAS_CON_DISCAPACIDAD</v>
      </c>
      <c r="AH4025" s="78" t="s">
        <v>322</v>
      </c>
      <c r="AI4025" s="79" t="str">
        <f>IF(AH4025&lt;&gt;"",VLOOKUP(CONCATENATE(AG4025,AH4025),NIVELES!$B$676:$C$745,2,0),"")</f>
        <v>Centros Directos Prestación De Servicio</v>
      </c>
      <c r="AJ4025" s="78" t="s">
        <v>517</v>
      </c>
      <c r="AK4025" s="79" t="str">
        <f>+IF(AJ4025&lt;&gt;"",VLOOKUP(AJ4025,NIVELES!$A$816:$B$892,2,0),"")</f>
        <v>NO APLICA</v>
      </c>
      <c r="AL4025" s="78" t="s">
        <v>553</v>
      </c>
      <c r="AM4025" s="78">
        <v>510510</v>
      </c>
      <c r="AN4025" s="79" t="str">
        <f>IF(AM4025&lt;&gt;"",+VLOOKUP(AM4025,NIVELES!$A$1652:$B$2466,2,0),"")</f>
        <v>Servicios Personales por Contrato</v>
      </c>
      <c r="AO4025" s="87">
        <v>37807</v>
      </c>
      <c r="AP4025" s="88">
        <v>3437</v>
      </c>
      <c r="AQ4025" s="88">
        <v>3437</v>
      </c>
      <c r="AR4025" s="88">
        <v>3437</v>
      </c>
      <c r="AS4025" s="88">
        <v>3437</v>
      </c>
      <c r="AT4025" s="88">
        <v>3437</v>
      </c>
      <c r="AU4025" s="88">
        <v>3437</v>
      </c>
      <c r="AV4025" s="88">
        <v>3437</v>
      </c>
      <c r="AW4025" s="88">
        <v>3437</v>
      </c>
      <c r="AX4025" s="88">
        <v>3437</v>
      </c>
      <c r="AY4025" s="88">
        <v>3437</v>
      </c>
      <c r="AZ4025" s="88">
        <v>3437</v>
      </c>
      <c r="BA4025" s="88">
        <v>0</v>
      </c>
      <c r="BB4025" s="89">
        <f t="shared" si="247"/>
        <v>37807</v>
      </c>
      <c r="BC4025" s="90" t="str">
        <f t="shared" si="246"/>
        <v>OK</v>
      </c>
      <c r="BD4025" s="91" t="str">
        <f t="shared" si="248"/>
        <v xml:space="preserve">                  </v>
      </c>
      <c r="BE4025" s="92">
        <f t="shared" si="249"/>
        <v>12</v>
      </c>
    </row>
    <row r="4026" spans="1:57" s="74" customFormat="1" ht="50.1" customHeight="1" x14ac:dyDescent="0.2">
      <c r="A4026" s="78" t="s">
        <v>55</v>
      </c>
      <c r="B4026" s="78" t="s">
        <v>65</v>
      </c>
      <c r="C4026" s="78" t="s">
        <v>623</v>
      </c>
      <c r="D4026" s="78" t="s">
        <v>605</v>
      </c>
      <c r="E4026" s="79" t="str">
        <f>+IF(C4026&lt;&gt;"",VLOOKUP(MID(C4026,18,5),NIVELES!$A$133:$B$213,2,0),"")</f>
        <v>LOJA</v>
      </c>
      <c r="F4026" s="80" t="s">
        <v>187</v>
      </c>
      <c r="G4026" s="81" t="str">
        <f>+IF(F4026&lt;&gt;"",VLOOKUP(F4026,NIVELES!$A$246:$C$464,3,0),"")</f>
        <v>SUR</v>
      </c>
      <c r="H4026" s="82" t="s">
        <v>1024</v>
      </c>
      <c r="I4026" s="78" t="s">
        <v>2201</v>
      </c>
      <c r="J4026" s="78" t="s">
        <v>2184</v>
      </c>
      <c r="K4026" s="78" t="s">
        <v>2185</v>
      </c>
      <c r="L4026" s="78" t="s">
        <v>3492</v>
      </c>
      <c r="M4026" s="78">
        <v>45</v>
      </c>
      <c r="N4026" s="78" t="s">
        <v>3665</v>
      </c>
      <c r="O4026" s="78" t="s">
        <v>2167</v>
      </c>
      <c r="P4026" s="82">
        <v>12</v>
      </c>
      <c r="Q4026" s="78" t="s">
        <v>2293</v>
      </c>
      <c r="R4026" s="82">
        <v>1</v>
      </c>
      <c r="S4026" s="82">
        <v>1</v>
      </c>
      <c r="T4026" s="82">
        <v>1</v>
      </c>
      <c r="U4026" s="82">
        <v>1</v>
      </c>
      <c r="V4026" s="82">
        <v>1</v>
      </c>
      <c r="W4026" s="82">
        <v>1</v>
      </c>
      <c r="X4026" s="82">
        <v>1</v>
      </c>
      <c r="Y4026" s="82">
        <v>1</v>
      </c>
      <c r="Z4026" s="82">
        <v>1</v>
      </c>
      <c r="AA4026" s="82">
        <v>1</v>
      </c>
      <c r="AB4026" s="82">
        <v>1</v>
      </c>
      <c r="AC4026" s="82">
        <v>1</v>
      </c>
      <c r="AD4026" s="85" t="str">
        <f>IF(A4026&lt;&gt;"",IF(D4026="DIRECCIÓN_DE_TRANSFERENCIAS","280 0031",VLOOKUP(C4026,NIVELES!$A$14:$B$105,2,0)),"")</f>
        <v>280 7310</v>
      </c>
      <c r="AE4026" s="86" t="s">
        <v>322</v>
      </c>
      <c r="AF4026" s="86" t="s">
        <v>546</v>
      </c>
      <c r="AG4026" s="79" t="str">
        <f>+IF(AF4026&lt;&gt;"",VLOOKUP(AF4026,NIVELES!$A$666:$B$673,2,0),"")</f>
        <v>ATENCIÓN_INTEGRAL_A_PERSONAS_CON_DISCAPACIDAD</v>
      </c>
      <c r="AH4026" s="78" t="s">
        <v>322</v>
      </c>
      <c r="AI4026" s="79" t="str">
        <f>IF(AH4026&lt;&gt;"",VLOOKUP(CONCATENATE(AG4026,AH4026),NIVELES!$B$676:$C$745,2,0),"")</f>
        <v>Centros Directos Prestación De Servicio</v>
      </c>
      <c r="AJ4026" s="78" t="s">
        <v>517</v>
      </c>
      <c r="AK4026" s="79" t="str">
        <f>+IF(AJ4026&lt;&gt;"",VLOOKUP(AJ4026,NIVELES!$A$816:$B$892,2,0),"")</f>
        <v>NO APLICA</v>
      </c>
      <c r="AL4026" s="78" t="s">
        <v>553</v>
      </c>
      <c r="AM4026" s="78">
        <v>510601</v>
      </c>
      <c r="AN4026" s="79" t="str">
        <f>IF(AM4026&lt;&gt;"",+VLOOKUP(AM4026,NIVELES!$A$1652:$B$2466,2,0),"")</f>
        <v>Aporte Patronal</v>
      </c>
      <c r="AO4026" s="87">
        <v>3648.38</v>
      </c>
      <c r="AP4026" s="88">
        <v>331.7</v>
      </c>
      <c r="AQ4026" s="88">
        <v>331.7</v>
      </c>
      <c r="AR4026" s="88">
        <v>331.67</v>
      </c>
      <c r="AS4026" s="88">
        <v>331.67</v>
      </c>
      <c r="AT4026" s="88">
        <v>331.67</v>
      </c>
      <c r="AU4026" s="88">
        <v>331.67</v>
      </c>
      <c r="AV4026" s="88">
        <v>331.67</v>
      </c>
      <c r="AW4026" s="88">
        <v>331.67</v>
      </c>
      <c r="AX4026" s="88">
        <v>331.67</v>
      </c>
      <c r="AY4026" s="88">
        <v>331.67</v>
      </c>
      <c r="AZ4026" s="88">
        <v>331.62</v>
      </c>
      <c r="BA4026" s="88"/>
      <c r="BB4026" s="89">
        <f t="shared" si="247"/>
        <v>3648.38</v>
      </c>
      <c r="BC4026" s="90" t="str">
        <f t="shared" si="246"/>
        <v>OK</v>
      </c>
      <c r="BD4026" s="91" t="str">
        <f t="shared" si="248"/>
        <v xml:space="preserve">                  </v>
      </c>
      <c r="BE4026" s="92">
        <f t="shared" si="249"/>
        <v>12</v>
      </c>
    </row>
    <row r="4027" spans="1:57" s="74" customFormat="1" ht="50.1" customHeight="1" x14ac:dyDescent="0.2">
      <c r="A4027" s="78" t="s">
        <v>55</v>
      </c>
      <c r="B4027" s="78" t="s">
        <v>65</v>
      </c>
      <c r="C4027" s="78" t="s">
        <v>623</v>
      </c>
      <c r="D4027" s="78" t="s">
        <v>605</v>
      </c>
      <c r="E4027" s="79" t="str">
        <f>+IF(C4027&lt;&gt;"",VLOOKUP(MID(C4027,18,5),NIVELES!$A$133:$B$213,2,0),"")</f>
        <v>LOJA</v>
      </c>
      <c r="F4027" s="80" t="s">
        <v>187</v>
      </c>
      <c r="G4027" s="81" t="str">
        <f>+IF(F4027&lt;&gt;"",VLOOKUP(F4027,NIVELES!$A$246:$C$464,3,0),"")</f>
        <v>SUR</v>
      </c>
      <c r="H4027" s="82" t="s">
        <v>1024</v>
      </c>
      <c r="I4027" s="78" t="s">
        <v>2201</v>
      </c>
      <c r="J4027" s="78" t="s">
        <v>2184</v>
      </c>
      <c r="K4027" s="78" t="s">
        <v>2185</v>
      </c>
      <c r="L4027" s="78" t="s">
        <v>3492</v>
      </c>
      <c r="M4027" s="78">
        <v>45</v>
      </c>
      <c r="N4027" s="78" t="s">
        <v>3665</v>
      </c>
      <c r="O4027" s="78" t="s">
        <v>2167</v>
      </c>
      <c r="P4027" s="82">
        <v>12</v>
      </c>
      <c r="Q4027" s="78" t="s">
        <v>2293</v>
      </c>
      <c r="R4027" s="82">
        <v>1</v>
      </c>
      <c r="S4027" s="82">
        <v>1</v>
      </c>
      <c r="T4027" s="82">
        <v>1</v>
      </c>
      <c r="U4027" s="82">
        <v>1</v>
      </c>
      <c r="V4027" s="82">
        <v>1</v>
      </c>
      <c r="W4027" s="82">
        <v>1</v>
      </c>
      <c r="X4027" s="82">
        <v>1</v>
      </c>
      <c r="Y4027" s="82">
        <v>1</v>
      </c>
      <c r="Z4027" s="82">
        <v>1</v>
      </c>
      <c r="AA4027" s="82">
        <v>1</v>
      </c>
      <c r="AB4027" s="82">
        <v>1</v>
      </c>
      <c r="AC4027" s="82">
        <v>1</v>
      </c>
      <c r="AD4027" s="85" t="str">
        <f>IF(A4027&lt;&gt;"",IF(D4027="DIRECCIÓN_DE_TRANSFERENCIAS","280 0031",VLOOKUP(C4027,NIVELES!$A$14:$B$105,2,0)),"")</f>
        <v>280 7310</v>
      </c>
      <c r="AE4027" s="86" t="s">
        <v>322</v>
      </c>
      <c r="AF4027" s="86" t="s">
        <v>546</v>
      </c>
      <c r="AG4027" s="79" t="str">
        <f>+IF(AF4027&lt;&gt;"",VLOOKUP(AF4027,NIVELES!$A$666:$B$673,2,0),"")</f>
        <v>ATENCIÓN_INTEGRAL_A_PERSONAS_CON_DISCAPACIDAD</v>
      </c>
      <c r="AH4027" s="78" t="s">
        <v>322</v>
      </c>
      <c r="AI4027" s="79" t="str">
        <f>IF(AH4027&lt;&gt;"",VLOOKUP(CONCATENATE(AG4027,AH4027),NIVELES!$B$676:$C$745,2,0),"")</f>
        <v>Centros Directos Prestación De Servicio</v>
      </c>
      <c r="AJ4027" s="78" t="s">
        <v>517</v>
      </c>
      <c r="AK4027" s="79" t="str">
        <f>+IF(AJ4027&lt;&gt;"",VLOOKUP(AJ4027,NIVELES!$A$816:$B$892,2,0),"")</f>
        <v>NO APLICA</v>
      </c>
      <c r="AL4027" s="78" t="s">
        <v>553</v>
      </c>
      <c r="AM4027" s="78">
        <v>510602</v>
      </c>
      <c r="AN4027" s="79" t="str">
        <f>IF(AM4027&lt;&gt;"",+VLOOKUP(AM4027,NIVELES!$A$1652:$B$2466,2,0),"")</f>
        <v>Fondo de Reserva</v>
      </c>
      <c r="AO4027" s="87">
        <v>3150.58</v>
      </c>
      <c r="AP4027" s="88"/>
      <c r="AQ4027" s="88">
        <v>281.77</v>
      </c>
      <c r="AR4027" s="88">
        <v>286.42</v>
      </c>
      <c r="AS4027" s="88">
        <v>286.42</v>
      </c>
      <c r="AT4027" s="88">
        <v>286.42</v>
      </c>
      <c r="AU4027" s="88">
        <v>286.42</v>
      </c>
      <c r="AV4027" s="88">
        <v>286.42</v>
      </c>
      <c r="AW4027" s="88">
        <v>286.42</v>
      </c>
      <c r="AX4027" s="88">
        <v>286.42</v>
      </c>
      <c r="AY4027" s="88">
        <v>286.42</v>
      </c>
      <c r="AZ4027" s="88">
        <v>286.38</v>
      </c>
      <c r="BA4027" s="88">
        <v>291.07</v>
      </c>
      <c r="BB4027" s="89">
        <f t="shared" si="247"/>
        <v>3150.5800000000008</v>
      </c>
      <c r="BC4027" s="90" t="str">
        <f t="shared" si="246"/>
        <v>OK</v>
      </c>
      <c r="BD4027" s="91" t="str">
        <f t="shared" si="248"/>
        <v xml:space="preserve">                  </v>
      </c>
      <c r="BE4027" s="92">
        <f t="shared" si="249"/>
        <v>12</v>
      </c>
    </row>
    <row r="4028" spans="1:57" s="74" customFormat="1" ht="50.1" customHeight="1" x14ac:dyDescent="0.2">
      <c r="A4028" s="78" t="s">
        <v>55</v>
      </c>
      <c r="B4028" s="78" t="s">
        <v>65</v>
      </c>
      <c r="C4028" s="78" t="s">
        <v>623</v>
      </c>
      <c r="D4028" s="78" t="s">
        <v>605</v>
      </c>
      <c r="E4028" s="79" t="str">
        <f>+IF(C4028&lt;&gt;"",VLOOKUP(MID(C4028,18,5),NIVELES!$A$133:$B$213,2,0),"")</f>
        <v>LOJA</v>
      </c>
      <c r="F4028" s="80" t="s">
        <v>187</v>
      </c>
      <c r="G4028" s="81" t="str">
        <f>+IF(F4028&lt;&gt;"",VLOOKUP(F4028,NIVELES!$A$246:$C$464,3,0),"")</f>
        <v>SUR</v>
      </c>
      <c r="H4028" s="82" t="s">
        <v>1024</v>
      </c>
      <c r="I4028" s="78" t="s">
        <v>2201</v>
      </c>
      <c r="J4028" s="78" t="s">
        <v>2184</v>
      </c>
      <c r="K4028" s="78" t="s">
        <v>2185</v>
      </c>
      <c r="L4028" s="78" t="s">
        <v>3492</v>
      </c>
      <c r="M4028" s="78">
        <v>45</v>
      </c>
      <c r="N4028" s="78" t="s">
        <v>3665</v>
      </c>
      <c r="O4028" s="78" t="s">
        <v>3668</v>
      </c>
      <c r="P4028" s="82">
        <v>12</v>
      </c>
      <c r="Q4028" s="78" t="s">
        <v>2293</v>
      </c>
      <c r="R4028" s="82">
        <v>1</v>
      </c>
      <c r="S4028" s="82">
        <v>1</v>
      </c>
      <c r="T4028" s="82">
        <v>1</v>
      </c>
      <c r="U4028" s="82">
        <v>1</v>
      </c>
      <c r="V4028" s="82">
        <v>1</v>
      </c>
      <c r="W4028" s="82">
        <v>1</v>
      </c>
      <c r="X4028" s="82">
        <v>1</v>
      </c>
      <c r="Y4028" s="82">
        <v>1</v>
      </c>
      <c r="Z4028" s="82">
        <v>1</v>
      </c>
      <c r="AA4028" s="82">
        <v>1</v>
      </c>
      <c r="AB4028" s="82">
        <v>1</v>
      </c>
      <c r="AC4028" s="82">
        <v>1</v>
      </c>
      <c r="AD4028" s="85" t="str">
        <f>IF(A4028&lt;&gt;"",IF(D4028="DIRECCIÓN_DE_TRANSFERENCIAS","280 0031",VLOOKUP(C4028,NIVELES!$A$14:$B$105,2,0)),"")</f>
        <v>280 7310</v>
      </c>
      <c r="AE4028" s="86" t="s">
        <v>322</v>
      </c>
      <c r="AF4028" s="86" t="s">
        <v>546</v>
      </c>
      <c r="AG4028" s="79" t="str">
        <f>+IF(AF4028&lt;&gt;"",VLOOKUP(AF4028,NIVELES!$A$666:$B$673,2,0),"")</f>
        <v>ATENCIÓN_INTEGRAL_A_PERSONAS_CON_DISCAPACIDAD</v>
      </c>
      <c r="AH4028" s="78" t="s">
        <v>322</v>
      </c>
      <c r="AI4028" s="79" t="str">
        <f>IF(AH4028&lt;&gt;"",VLOOKUP(CONCATENATE(AG4028,AH4028),NIVELES!$B$676:$C$745,2,0),"")</f>
        <v>Centros Directos Prestación De Servicio</v>
      </c>
      <c r="AJ4028" s="78" t="s">
        <v>517</v>
      </c>
      <c r="AK4028" s="79" t="str">
        <f>+IF(AJ4028&lt;&gt;"",VLOOKUP(AJ4028,NIVELES!$A$816:$B$892,2,0),"")</f>
        <v>NO APLICA</v>
      </c>
      <c r="AL4028" s="78" t="s">
        <v>554</v>
      </c>
      <c r="AM4028" s="78">
        <v>530101</v>
      </c>
      <c r="AN4028" s="79" t="str">
        <f>IF(AM4028&lt;&gt;"",+VLOOKUP(AM4028,NIVELES!$A$1652:$B$2466,2,0),"")</f>
        <v>Agua Potable</v>
      </c>
      <c r="AO4028" s="87">
        <v>1000</v>
      </c>
      <c r="AP4028" s="88">
        <v>75.38</v>
      </c>
      <c r="AQ4028" s="88">
        <v>83.36</v>
      </c>
      <c r="AR4028" s="88">
        <v>83.33</v>
      </c>
      <c r="AS4028" s="88">
        <v>83.33</v>
      </c>
      <c r="AT4028" s="88">
        <v>83.33</v>
      </c>
      <c r="AU4028" s="88">
        <v>83.33</v>
      </c>
      <c r="AV4028" s="88">
        <v>83.33</v>
      </c>
      <c r="AW4028" s="88">
        <v>83.33</v>
      </c>
      <c r="AX4028" s="88">
        <v>83.33</v>
      </c>
      <c r="AY4028" s="88">
        <v>83.33</v>
      </c>
      <c r="AZ4028" s="88">
        <v>83.33</v>
      </c>
      <c r="BA4028" s="88">
        <v>91.29</v>
      </c>
      <c r="BB4028" s="89">
        <f t="shared" si="247"/>
        <v>1000.0000000000001</v>
      </c>
      <c r="BC4028" s="90" t="str">
        <f t="shared" si="246"/>
        <v>OK</v>
      </c>
      <c r="BD4028" s="91" t="str">
        <f t="shared" si="248"/>
        <v xml:space="preserve">                  </v>
      </c>
      <c r="BE4028" s="92">
        <f t="shared" si="249"/>
        <v>12</v>
      </c>
    </row>
    <row r="4029" spans="1:57" s="74" customFormat="1" ht="50.1" customHeight="1" x14ac:dyDescent="0.2">
      <c r="A4029" s="78" t="s">
        <v>55</v>
      </c>
      <c r="B4029" s="78" t="s">
        <v>65</v>
      </c>
      <c r="C4029" s="78" t="s">
        <v>623</v>
      </c>
      <c r="D4029" s="78" t="s">
        <v>605</v>
      </c>
      <c r="E4029" s="79" t="str">
        <f>+IF(C4029&lt;&gt;"",VLOOKUP(MID(C4029,18,5),NIVELES!$A$133:$B$213,2,0),"")</f>
        <v>LOJA</v>
      </c>
      <c r="F4029" s="80" t="s">
        <v>187</v>
      </c>
      <c r="G4029" s="81" t="str">
        <f>+IF(F4029&lt;&gt;"",VLOOKUP(F4029,NIVELES!$A$246:$C$464,3,0),"")</f>
        <v>SUR</v>
      </c>
      <c r="H4029" s="82" t="s">
        <v>1024</v>
      </c>
      <c r="I4029" s="78" t="s">
        <v>2201</v>
      </c>
      <c r="J4029" s="78" t="s">
        <v>2184</v>
      </c>
      <c r="K4029" s="78" t="s">
        <v>2185</v>
      </c>
      <c r="L4029" s="78" t="s">
        <v>3492</v>
      </c>
      <c r="M4029" s="78">
        <v>45</v>
      </c>
      <c r="N4029" s="78" t="s">
        <v>3665</v>
      </c>
      <c r="O4029" s="78" t="s">
        <v>3669</v>
      </c>
      <c r="P4029" s="82">
        <v>12</v>
      </c>
      <c r="Q4029" s="78" t="s">
        <v>2293</v>
      </c>
      <c r="R4029" s="82">
        <v>1</v>
      </c>
      <c r="S4029" s="82">
        <v>1</v>
      </c>
      <c r="T4029" s="82">
        <v>1</v>
      </c>
      <c r="U4029" s="82">
        <v>1</v>
      </c>
      <c r="V4029" s="82">
        <v>1</v>
      </c>
      <c r="W4029" s="82">
        <v>1</v>
      </c>
      <c r="X4029" s="82">
        <v>1</v>
      </c>
      <c r="Y4029" s="82">
        <v>1</v>
      </c>
      <c r="Z4029" s="82">
        <v>1</v>
      </c>
      <c r="AA4029" s="82">
        <v>1</v>
      </c>
      <c r="AB4029" s="82">
        <v>1</v>
      </c>
      <c r="AC4029" s="82">
        <v>1</v>
      </c>
      <c r="AD4029" s="85" t="str">
        <f>IF(A4029&lt;&gt;"",IF(D4029="DIRECCIÓN_DE_TRANSFERENCIAS","280 0031",VLOOKUP(C4029,NIVELES!$A$14:$B$105,2,0)),"")</f>
        <v>280 7310</v>
      </c>
      <c r="AE4029" s="86" t="s">
        <v>322</v>
      </c>
      <c r="AF4029" s="86" t="s">
        <v>546</v>
      </c>
      <c r="AG4029" s="79" t="str">
        <f>+IF(AF4029&lt;&gt;"",VLOOKUP(AF4029,NIVELES!$A$666:$B$673,2,0),"")</f>
        <v>ATENCIÓN_INTEGRAL_A_PERSONAS_CON_DISCAPACIDAD</v>
      </c>
      <c r="AH4029" s="78" t="s">
        <v>322</v>
      </c>
      <c r="AI4029" s="79" t="str">
        <f>IF(AH4029&lt;&gt;"",VLOOKUP(CONCATENATE(AG4029,AH4029),NIVELES!$B$676:$C$745,2,0),"")</f>
        <v>Centros Directos Prestación De Servicio</v>
      </c>
      <c r="AJ4029" s="78" t="s">
        <v>517</v>
      </c>
      <c r="AK4029" s="79" t="str">
        <f>+IF(AJ4029&lt;&gt;"",VLOOKUP(AJ4029,NIVELES!$A$816:$B$892,2,0),"")</f>
        <v>NO APLICA</v>
      </c>
      <c r="AL4029" s="78" t="s">
        <v>554</v>
      </c>
      <c r="AM4029" s="78">
        <v>530104</v>
      </c>
      <c r="AN4029" s="79" t="str">
        <f>IF(AM4029&lt;&gt;"",+VLOOKUP(AM4029,NIVELES!$A$1652:$B$2466,2,0),"")</f>
        <v>Energía Eléctrica</v>
      </c>
      <c r="AO4029" s="87">
        <v>1500</v>
      </c>
      <c r="AP4029" s="88">
        <v>74.56</v>
      </c>
      <c r="AQ4029" s="88">
        <v>154.1</v>
      </c>
      <c r="AR4029" s="88">
        <v>271.33999999999997</v>
      </c>
      <c r="AS4029" s="88">
        <v>200</v>
      </c>
      <c r="AT4029" s="88">
        <v>100</v>
      </c>
      <c r="AU4029" s="88">
        <v>100</v>
      </c>
      <c r="AV4029" s="88">
        <v>100</v>
      </c>
      <c r="AW4029" s="88">
        <v>100</v>
      </c>
      <c r="AX4029" s="88">
        <v>100</v>
      </c>
      <c r="AY4029" s="88">
        <v>100</v>
      </c>
      <c r="AZ4029" s="88">
        <v>100</v>
      </c>
      <c r="BA4029" s="88">
        <v>100</v>
      </c>
      <c r="BB4029" s="89">
        <f t="shared" si="247"/>
        <v>1500</v>
      </c>
      <c r="BC4029" s="90" t="str">
        <f t="shared" si="246"/>
        <v>OK</v>
      </c>
      <c r="BD4029" s="91" t="str">
        <f t="shared" si="248"/>
        <v xml:space="preserve">                  </v>
      </c>
      <c r="BE4029" s="92">
        <f t="shared" si="249"/>
        <v>12</v>
      </c>
    </row>
    <row r="4030" spans="1:57" s="74" customFormat="1" ht="50.1" customHeight="1" x14ac:dyDescent="0.2">
      <c r="A4030" s="78" t="s">
        <v>55</v>
      </c>
      <c r="B4030" s="78" t="s">
        <v>65</v>
      </c>
      <c r="C4030" s="78" t="s">
        <v>623</v>
      </c>
      <c r="D4030" s="78" t="s">
        <v>605</v>
      </c>
      <c r="E4030" s="79" t="str">
        <f>+IF(C4030&lt;&gt;"",VLOOKUP(MID(C4030,18,5),NIVELES!$A$133:$B$213,2,0),"")</f>
        <v>LOJA</v>
      </c>
      <c r="F4030" s="80" t="s">
        <v>187</v>
      </c>
      <c r="G4030" s="81" t="str">
        <f>+IF(F4030&lt;&gt;"",VLOOKUP(F4030,NIVELES!$A$246:$C$464,3,0),"")</f>
        <v>SUR</v>
      </c>
      <c r="H4030" s="82" t="s">
        <v>1024</v>
      </c>
      <c r="I4030" s="78" t="s">
        <v>2201</v>
      </c>
      <c r="J4030" s="78" t="s">
        <v>2184</v>
      </c>
      <c r="K4030" s="78" t="s">
        <v>2185</v>
      </c>
      <c r="L4030" s="78" t="s">
        <v>3492</v>
      </c>
      <c r="M4030" s="78">
        <v>45</v>
      </c>
      <c r="N4030" s="78" t="s">
        <v>3665</v>
      </c>
      <c r="O4030" s="78" t="s">
        <v>3628</v>
      </c>
      <c r="P4030" s="82">
        <v>12</v>
      </c>
      <c r="Q4030" s="78" t="s">
        <v>2293</v>
      </c>
      <c r="R4030" s="82">
        <v>1</v>
      </c>
      <c r="S4030" s="82">
        <v>1</v>
      </c>
      <c r="T4030" s="82">
        <v>1</v>
      </c>
      <c r="U4030" s="82">
        <v>1</v>
      </c>
      <c r="V4030" s="82">
        <v>1</v>
      </c>
      <c r="W4030" s="82">
        <v>1</v>
      </c>
      <c r="X4030" s="82">
        <v>1</v>
      </c>
      <c r="Y4030" s="82">
        <v>1</v>
      </c>
      <c r="Z4030" s="82">
        <v>1</v>
      </c>
      <c r="AA4030" s="82">
        <v>1</v>
      </c>
      <c r="AB4030" s="82">
        <v>1</v>
      </c>
      <c r="AC4030" s="82">
        <v>1</v>
      </c>
      <c r="AD4030" s="85" t="str">
        <f>IF(A4030&lt;&gt;"",IF(D4030="DIRECCIÓN_DE_TRANSFERENCIAS","280 0031",VLOOKUP(C4030,NIVELES!$A$14:$B$105,2,0)),"")</f>
        <v>280 7310</v>
      </c>
      <c r="AE4030" s="86" t="s">
        <v>322</v>
      </c>
      <c r="AF4030" s="86" t="s">
        <v>546</v>
      </c>
      <c r="AG4030" s="79" t="str">
        <f>+IF(AF4030&lt;&gt;"",VLOOKUP(AF4030,NIVELES!$A$666:$B$673,2,0),"")</f>
        <v>ATENCIÓN_INTEGRAL_A_PERSONAS_CON_DISCAPACIDAD</v>
      </c>
      <c r="AH4030" s="78" t="s">
        <v>322</v>
      </c>
      <c r="AI4030" s="79" t="str">
        <f>IF(AH4030&lt;&gt;"",VLOOKUP(CONCATENATE(AG4030,AH4030),NIVELES!$B$676:$C$745,2,0),"")</f>
        <v>Centros Directos Prestación De Servicio</v>
      </c>
      <c r="AJ4030" s="78" t="s">
        <v>517</v>
      </c>
      <c r="AK4030" s="79" t="str">
        <f>+IF(AJ4030&lt;&gt;"",VLOOKUP(AJ4030,NIVELES!$A$816:$B$892,2,0),"")</f>
        <v>NO APLICA</v>
      </c>
      <c r="AL4030" s="78" t="s">
        <v>554</v>
      </c>
      <c r="AM4030" s="78">
        <v>530105</v>
      </c>
      <c r="AN4030" s="79" t="str">
        <f>IF(AM4030&lt;&gt;"",+VLOOKUP(AM4030,NIVELES!$A$1652:$B$2466,2,0),"")</f>
        <v>Telecomunicaciones</v>
      </c>
      <c r="AO4030" s="87">
        <v>2124</v>
      </c>
      <c r="AP4030" s="88">
        <v>170.94</v>
      </c>
      <c r="AQ4030" s="88">
        <v>172.96</v>
      </c>
      <c r="AR4030" s="88">
        <v>177</v>
      </c>
      <c r="AS4030" s="88">
        <v>177</v>
      </c>
      <c r="AT4030" s="88">
        <v>103.1</v>
      </c>
      <c r="AU4030" s="88">
        <v>150</v>
      </c>
      <c r="AV4030" s="88">
        <v>150</v>
      </c>
      <c r="AW4030" s="88">
        <v>150</v>
      </c>
      <c r="AX4030" s="88">
        <v>150</v>
      </c>
      <c r="AY4030" s="88">
        <v>150</v>
      </c>
      <c r="AZ4030" s="88">
        <v>150</v>
      </c>
      <c r="BA4030" s="88">
        <v>423</v>
      </c>
      <c r="BB4030" s="89">
        <f t="shared" si="247"/>
        <v>2124</v>
      </c>
      <c r="BC4030" s="90" t="str">
        <f t="shared" si="246"/>
        <v>OK</v>
      </c>
      <c r="BD4030" s="91" t="str">
        <f t="shared" si="248"/>
        <v xml:space="preserve">                  </v>
      </c>
      <c r="BE4030" s="92">
        <f t="shared" si="249"/>
        <v>12</v>
      </c>
    </row>
    <row r="4031" spans="1:57" s="74" customFormat="1" ht="50.1" customHeight="1" x14ac:dyDescent="0.2">
      <c r="A4031" s="78" t="s">
        <v>55</v>
      </c>
      <c r="B4031" s="78" t="s">
        <v>65</v>
      </c>
      <c r="C4031" s="78" t="s">
        <v>623</v>
      </c>
      <c r="D4031" s="78" t="s">
        <v>605</v>
      </c>
      <c r="E4031" s="79" t="str">
        <f>+IF(C4031&lt;&gt;"",VLOOKUP(MID(C4031,18,5),NIVELES!$A$133:$B$213,2,0),"")</f>
        <v>LOJA</v>
      </c>
      <c r="F4031" s="80" t="s">
        <v>187</v>
      </c>
      <c r="G4031" s="81" t="str">
        <f>+IF(F4031&lt;&gt;"",VLOOKUP(F4031,NIVELES!$A$246:$C$464,3,0),"")</f>
        <v>SUR</v>
      </c>
      <c r="H4031" s="82" t="s">
        <v>1024</v>
      </c>
      <c r="I4031" s="78" t="s">
        <v>2201</v>
      </c>
      <c r="J4031" s="78" t="s">
        <v>2184</v>
      </c>
      <c r="K4031" s="78" t="s">
        <v>2185</v>
      </c>
      <c r="L4031" s="78" t="s">
        <v>3492</v>
      </c>
      <c r="M4031" s="78">
        <v>45</v>
      </c>
      <c r="N4031" s="78" t="s">
        <v>3665</v>
      </c>
      <c r="O4031" s="78" t="s">
        <v>3670</v>
      </c>
      <c r="P4031" s="82">
        <v>12</v>
      </c>
      <c r="Q4031" s="78" t="s">
        <v>1989</v>
      </c>
      <c r="R4031" s="82">
        <v>1</v>
      </c>
      <c r="S4031" s="82">
        <v>1</v>
      </c>
      <c r="T4031" s="82">
        <v>1</v>
      </c>
      <c r="U4031" s="82">
        <v>1</v>
      </c>
      <c r="V4031" s="82">
        <v>1</v>
      </c>
      <c r="W4031" s="82">
        <v>1</v>
      </c>
      <c r="X4031" s="82">
        <v>1</v>
      </c>
      <c r="Y4031" s="82">
        <v>1</v>
      </c>
      <c r="Z4031" s="82">
        <v>1</v>
      </c>
      <c r="AA4031" s="82">
        <v>1</v>
      </c>
      <c r="AB4031" s="82">
        <v>1</v>
      </c>
      <c r="AC4031" s="82">
        <v>1</v>
      </c>
      <c r="AD4031" s="85" t="str">
        <f>IF(A4031&lt;&gt;"",IF(D4031="DIRECCIÓN_DE_TRANSFERENCIAS","280 0031",VLOOKUP(C4031,NIVELES!$A$14:$B$105,2,0)),"")</f>
        <v>280 7310</v>
      </c>
      <c r="AE4031" s="86" t="s">
        <v>322</v>
      </c>
      <c r="AF4031" s="86" t="s">
        <v>546</v>
      </c>
      <c r="AG4031" s="79" t="str">
        <f>+IF(AF4031&lt;&gt;"",VLOOKUP(AF4031,NIVELES!$A$666:$B$673,2,0),"")</f>
        <v>ATENCIÓN_INTEGRAL_A_PERSONAS_CON_DISCAPACIDAD</v>
      </c>
      <c r="AH4031" s="78" t="s">
        <v>322</v>
      </c>
      <c r="AI4031" s="79" t="str">
        <f>IF(AH4031&lt;&gt;"",VLOOKUP(CONCATENATE(AG4031,AH4031),NIVELES!$B$676:$C$745,2,0),"")</f>
        <v>Centros Directos Prestación De Servicio</v>
      </c>
      <c r="AJ4031" s="78" t="s">
        <v>517</v>
      </c>
      <c r="AK4031" s="79" t="str">
        <f>+IF(AJ4031&lt;&gt;"",VLOOKUP(AJ4031,NIVELES!$A$816:$B$892,2,0),"")</f>
        <v>NO APLICA</v>
      </c>
      <c r="AL4031" s="78" t="s">
        <v>554</v>
      </c>
      <c r="AM4031" s="78">
        <v>530209</v>
      </c>
      <c r="AN4031" s="79" t="str">
        <f>IF(AM4031&lt;&gt;"",+VLOOKUP(AM4031,NIVELES!$A$1652:$B$2466,2,0),"")</f>
        <v>Servicios de Aseo; Lavado de Vestimenta de Trabajo; Fumigación, Desinfección y Limpieza de Instalaciones</v>
      </c>
      <c r="AO4031" s="87">
        <v>23483.79</v>
      </c>
      <c r="AP4031" s="88"/>
      <c r="AQ4031" s="88">
        <v>2609.31</v>
      </c>
      <c r="AR4031" s="88">
        <v>2609.31</v>
      </c>
      <c r="AS4031" s="88">
        <v>2609.31</v>
      </c>
      <c r="AT4031" s="88">
        <v>2609.31</v>
      </c>
      <c r="AU4031" s="88">
        <v>2609.31</v>
      </c>
      <c r="AV4031" s="88">
        <v>2609.31</v>
      </c>
      <c r="AW4031" s="88">
        <v>2609.31</v>
      </c>
      <c r="AX4031" s="88">
        <v>2609.31</v>
      </c>
      <c r="AY4031" s="88">
        <v>2609.31</v>
      </c>
      <c r="AZ4031" s="88"/>
      <c r="BA4031" s="88"/>
      <c r="BB4031" s="89">
        <f t="shared" si="247"/>
        <v>23483.79</v>
      </c>
      <c r="BC4031" s="90" t="str">
        <f t="shared" si="246"/>
        <v>OK</v>
      </c>
      <c r="BD4031" s="91" t="str">
        <f t="shared" si="248"/>
        <v xml:space="preserve">                  </v>
      </c>
      <c r="BE4031" s="92">
        <f t="shared" si="249"/>
        <v>12</v>
      </c>
    </row>
    <row r="4032" spans="1:57" s="74" customFormat="1" ht="50.1" customHeight="1" x14ac:dyDescent="0.2">
      <c r="A4032" s="78" t="s">
        <v>55</v>
      </c>
      <c r="B4032" s="78" t="s">
        <v>65</v>
      </c>
      <c r="C4032" s="78" t="s">
        <v>623</v>
      </c>
      <c r="D4032" s="78" t="s">
        <v>605</v>
      </c>
      <c r="E4032" s="79" t="str">
        <f>+IF(C4032&lt;&gt;"",VLOOKUP(MID(C4032,18,5),NIVELES!$A$133:$B$213,2,0),"")</f>
        <v>LOJA</v>
      </c>
      <c r="F4032" s="80" t="s">
        <v>187</v>
      </c>
      <c r="G4032" s="81" t="str">
        <f>+IF(F4032&lt;&gt;"",VLOOKUP(F4032,NIVELES!$A$246:$C$464,3,0),"")</f>
        <v>SUR</v>
      </c>
      <c r="H4032" s="82" t="s">
        <v>1024</v>
      </c>
      <c r="I4032" s="78" t="s">
        <v>2201</v>
      </c>
      <c r="J4032" s="78" t="s">
        <v>2184</v>
      </c>
      <c r="K4032" s="78" t="s">
        <v>2185</v>
      </c>
      <c r="L4032" s="78" t="s">
        <v>3492</v>
      </c>
      <c r="M4032" s="78">
        <v>45</v>
      </c>
      <c r="N4032" s="78" t="s">
        <v>3665</v>
      </c>
      <c r="O4032" s="78" t="s">
        <v>3671</v>
      </c>
      <c r="P4032" s="82">
        <v>1</v>
      </c>
      <c r="Q4032" s="78" t="s">
        <v>1989</v>
      </c>
      <c r="R4032" s="82"/>
      <c r="S4032" s="82"/>
      <c r="T4032" s="82"/>
      <c r="U4032" s="82"/>
      <c r="V4032" s="82">
        <v>1</v>
      </c>
      <c r="W4032" s="82"/>
      <c r="X4032" s="82"/>
      <c r="Y4032" s="82"/>
      <c r="Z4032" s="82"/>
      <c r="AA4032" s="82"/>
      <c r="AB4032" s="82"/>
      <c r="AC4032" s="82"/>
      <c r="AD4032" s="85" t="str">
        <f>IF(A4032&lt;&gt;"",IF(D4032="DIRECCIÓN_DE_TRANSFERENCIAS","280 0031",VLOOKUP(C4032,NIVELES!$A$14:$B$105,2,0)),"")</f>
        <v>280 7310</v>
      </c>
      <c r="AE4032" s="86" t="s">
        <v>322</v>
      </c>
      <c r="AF4032" s="86" t="s">
        <v>546</v>
      </c>
      <c r="AG4032" s="79" t="str">
        <f>+IF(AF4032&lt;&gt;"",VLOOKUP(AF4032,NIVELES!$A$666:$B$673,2,0),"")</f>
        <v>ATENCIÓN_INTEGRAL_A_PERSONAS_CON_DISCAPACIDAD</v>
      </c>
      <c r="AH4032" s="78" t="s">
        <v>322</v>
      </c>
      <c r="AI4032" s="79" t="str">
        <f>IF(AH4032&lt;&gt;"",VLOOKUP(CONCATENATE(AG4032,AH4032),NIVELES!$B$676:$C$745,2,0),"")</f>
        <v>Centros Directos Prestación De Servicio</v>
      </c>
      <c r="AJ4032" s="78" t="s">
        <v>517</v>
      </c>
      <c r="AK4032" s="79" t="str">
        <f>+IF(AJ4032&lt;&gt;"",VLOOKUP(AJ4032,NIVELES!$A$816:$B$892,2,0),"")</f>
        <v>NO APLICA</v>
      </c>
      <c r="AL4032" s="78" t="s">
        <v>554</v>
      </c>
      <c r="AM4032" s="78">
        <v>530249</v>
      </c>
      <c r="AN4032" s="79" t="str">
        <f>IF(AM4032&lt;&gt;"",+VLOOKUP(AM4032,NIVELES!$A$1652:$B$2466,2,0),"")</f>
        <v>Eventos Públicos Promocionales</v>
      </c>
      <c r="AO4032" s="87">
        <v>1000</v>
      </c>
      <c r="AP4032" s="88"/>
      <c r="AQ4032" s="88">
        <v>996.14</v>
      </c>
      <c r="AR4032" s="88"/>
      <c r="AS4032" s="88"/>
      <c r="AT4032" s="88"/>
      <c r="AU4032" s="88">
        <v>3.86</v>
      </c>
      <c r="AV4032" s="88"/>
      <c r="AW4032" s="88"/>
      <c r="AX4032" s="88"/>
      <c r="AY4032" s="88"/>
      <c r="AZ4032" s="88"/>
      <c r="BA4032" s="88"/>
      <c r="BB4032" s="89">
        <f t="shared" si="247"/>
        <v>1000</v>
      </c>
      <c r="BC4032" s="90" t="str">
        <f t="shared" si="246"/>
        <v>OK</v>
      </c>
      <c r="BD4032" s="91" t="str">
        <f t="shared" si="248"/>
        <v xml:space="preserve">                  </v>
      </c>
      <c r="BE4032" s="92">
        <f t="shared" si="249"/>
        <v>1</v>
      </c>
    </row>
    <row r="4033" spans="1:57" s="74" customFormat="1" ht="50.1" customHeight="1" x14ac:dyDescent="0.2">
      <c r="A4033" s="78" t="s">
        <v>55</v>
      </c>
      <c r="B4033" s="78" t="s">
        <v>65</v>
      </c>
      <c r="C4033" s="78" t="s">
        <v>623</v>
      </c>
      <c r="D4033" s="78" t="s">
        <v>605</v>
      </c>
      <c r="E4033" s="79" t="str">
        <f>+IF(C4033&lt;&gt;"",VLOOKUP(MID(C4033,18,5),NIVELES!$A$133:$B$213,2,0),"")</f>
        <v>LOJA</v>
      </c>
      <c r="F4033" s="80" t="s">
        <v>187</v>
      </c>
      <c r="G4033" s="81" t="str">
        <f>+IF(F4033&lt;&gt;"",VLOOKUP(F4033,NIVELES!$A$246:$C$464,3,0),"")</f>
        <v>SUR</v>
      </c>
      <c r="H4033" s="82" t="s">
        <v>1024</v>
      </c>
      <c r="I4033" s="78" t="s">
        <v>2201</v>
      </c>
      <c r="J4033" s="78" t="s">
        <v>2184</v>
      </c>
      <c r="K4033" s="78" t="s">
        <v>2185</v>
      </c>
      <c r="L4033" s="78" t="s">
        <v>3492</v>
      </c>
      <c r="M4033" s="78">
        <v>45</v>
      </c>
      <c r="N4033" s="78" t="s">
        <v>3665</v>
      </c>
      <c r="O4033" s="78" t="s">
        <v>3672</v>
      </c>
      <c r="P4033" s="82">
        <v>12</v>
      </c>
      <c r="Q4033" s="78" t="s">
        <v>1989</v>
      </c>
      <c r="R4033" s="82">
        <v>1</v>
      </c>
      <c r="S4033" s="82">
        <v>1</v>
      </c>
      <c r="T4033" s="82">
        <v>1</v>
      </c>
      <c r="U4033" s="82">
        <v>1</v>
      </c>
      <c r="V4033" s="82">
        <v>1</v>
      </c>
      <c r="W4033" s="82">
        <v>1</v>
      </c>
      <c r="X4033" s="82">
        <v>1</v>
      </c>
      <c r="Y4033" s="82">
        <v>1</v>
      </c>
      <c r="Z4033" s="82">
        <v>1</v>
      </c>
      <c r="AA4033" s="82">
        <v>1</v>
      </c>
      <c r="AB4033" s="82">
        <v>1</v>
      </c>
      <c r="AC4033" s="82">
        <v>1</v>
      </c>
      <c r="AD4033" s="85" t="str">
        <f>IF(A4033&lt;&gt;"",IF(D4033="DIRECCIÓN_DE_TRANSFERENCIAS","280 0031",VLOOKUP(C4033,NIVELES!$A$14:$B$105,2,0)),"")</f>
        <v>280 7310</v>
      </c>
      <c r="AE4033" s="86" t="s">
        <v>322</v>
      </c>
      <c r="AF4033" s="86" t="s">
        <v>546</v>
      </c>
      <c r="AG4033" s="79" t="str">
        <f>+IF(AF4033&lt;&gt;"",VLOOKUP(AF4033,NIVELES!$A$666:$B$673,2,0),"")</f>
        <v>ATENCIÓN_INTEGRAL_A_PERSONAS_CON_DISCAPACIDAD</v>
      </c>
      <c r="AH4033" s="78" t="s">
        <v>322</v>
      </c>
      <c r="AI4033" s="79" t="str">
        <f>IF(AH4033&lt;&gt;"",VLOOKUP(CONCATENATE(AG4033,AH4033),NIVELES!$B$676:$C$745,2,0),"")</f>
        <v>Centros Directos Prestación De Servicio</v>
      </c>
      <c r="AJ4033" s="78" t="s">
        <v>517</v>
      </c>
      <c r="AK4033" s="79" t="str">
        <f>+IF(AJ4033&lt;&gt;"",VLOOKUP(AJ4033,NIVELES!$A$816:$B$892,2,0),"")</f>
        <v>NO APLICA</v>
      </c>
      <c r="AL4033" s="78" t="s">
        <v>554</v>
      </c>
      <c r="AM4033" s="78">
        <v>530301</v>
      </c>
      <c r="AN4033" s="79" t="str">
        <f>IF(AM4033&lt;&gt;"",+VLOOKUP(AM4033,NIVELES!$A$1652:$B$2466,2,0),"")</f>
        <v>Pasajes al Interior</v>
      </c>
      <c r="AO4033" s="87">
        <v>70</v>
      </c>
      <c r="AP4033" s="88"/>
      <c r="AQ4033" s="88"/>
      <c r="AR4033" s="88">
        <v>70</v>
      </c>
      <c r="AS4033" s="88"/>
      <c r="AT4033" s="88"/>
      <c r="AU4033" s="88"/>
      <c r="AV4033" s="88"/>
      <c r="AW4033" s="88"/>
      <c r="AX4033" s="88"/>
      <c r="AY4033" s="88"/>
      <c r="AZ4033" s="88"/>
      <c r="BA4033" s="88"/>
      <c r="BB4033" s="89">
        <f t="shared" si="247"/>
        <v>70</v>
      </c>
      <c r="BC4033" s="90" t="str">
        <f t="shared" si="246"/>
        <v>OK</v>
      </c>
      <c r="BD4033" s="91" t="str">
        <f t="shared" si="248"/>
        <v xml:space="preserve">                  </v>
      </c>
      <c r="BE4033" s="92">
        <f t="shared" si="249"/>
        <v>12</v>
      </c>
    </row>
    <row r="4034" spans="1:57" s="74" customFormat="1" ht="50.1" customHeight="1" x14ac:dyDescent="0.2">
      <c r="A4034" s="78" t="s">
        <v>55</v>
      </c>
      <c r="B4034" s="78" t="s">
        <v>65</v>
      </c>
      <c r="C4034" s="78" t="s">
        <v>623</v>
      </c>
      <c r="D4034" s="78" t="s">
        <v>605</v>
      </c>
      <c r="E4034" s="79" t="str">
        <f>+IF(C4034&lt;&gt;"",VLOOKUP(MID(C4034,18,5),NIVELES!$A$133:$B$213,2,0),"")</f>
        <v>LOJA</v>
      </c>
      <c r="F4034" s="80" t="s">
        <v>187</v>
      </c>
      <c r="G4034" s="81" t="str">
        <f>+IF(F4034&lt;&gt;"",VLOOKUP(F4034,NIVELES!$A$246:$C$464,3,0),"")</f>
        <v>SUR</v>
      </c>
      <c r="H4034" s="82" t="s">
        <v>1024</v>
      </c>
      <c r="I4034" s="78" t="s">
        <v>2201</v>
      </c>
      <c r="J4034" s="78" t="s">
        <v>2184</v>
      </c>
      <c r="K4034" s="78" t="s">
        <v>2185</v>
      </c>
      <c r="L4034" s="78" t="s">
        <v>3492</v>
      </c>
      <c r="M4034" s="78">
        <v>45</v>
      </c>
      <c r="N4034" s="78" t="s">
        <v>3665</v>
      </c>
      <c r="O4034" s="78" t="s">
        <v>3673</v>
      </c>
      <c r="P4034" s="82">
        <v>12</v>
      </c>
      <c r="Q4034" s="78" t="s">
        <v>1989</v>
      </c>
      <c r="R4034" s="82">
        <v>1</v>
      </c>
      <c r="S4034" s="82">
        <v>1</v>
      </c>
      <c r="T4034" s="82">
        <v>1</v>
      </c>
      <c r="U4034" s="82">
        <v>1</v>
      </c>
      <c r="V4034" s="82">
        <v>1</v>
      </c>
      <c r="W4034" s="82">
        <v>1</v>
      </c>
      <c r="X4034" s="82">
        <v>1</v>
      </c>
      <c r="Y4034" s="82">
        <v>1</v>
      </c>
      <c r="Z4034" s="82">
        <v>1</v>
      </c>
      <c r="AA4034" s="82">
        <v>1</v>
      </c>
      <c r="AB4034" s="82">
        <v>1</v>
      </c>
      <c r="AC4034" s="82">
        <v>1</v>
      </c>
      <c r="AD4034" s="85" t="str">
        <f>IF(A4034&lt;&gt;"",IF(D4034="DIRECCIÓN_DE_TRANSFERENCIAS","280 0031",VLOOKUP(C4034,NIVELES!$A$14:$B$105,2,0)),"")</f>
        <v>280 7310</v>
      </c>
      <c r="AE4034" s="86" t="s">
        <v>322</v>
      </c>
      <c r="AF4034" s="86" t="s">
        <v>546</v>
      </c>
      <c r="AG4034" s="79" t="str">
        <f>+IF(AF4034&lt;&gt;"",VLOOKUP(AF4034,NIVELES!$A$666:$B$673,2,0),"")</f>
        <v>ATENCIÓN_INTEGRAL_A_PERSONAS_CON_DISCAPACIDAD</v>
      </c>
      <c r="AH4034" s="78" t="s">
        <v>322</v>
      </c>
      <c r="AI4034" s="79" t="str">
        <f>IF(AH4034&lt;&gt;"",VLOOKUP(CONCATENATE(AG4034,AH4034),NIVELES!$B$676:$C$745,2,0),"")</f>
        <v>Centros Directos Prestación De Servicio</v>
      </c>
      <c r="AJ4034" s="78" t="s">
        <v>517</v>
      </c>
      <c r="AK4034" s="79" t="str">
        <f>+IF(AJ4034&lt;&gt;"",VLOOKUP(AJ4034,NIVELES!$A$816:$B$892,2,0),"")</f>
        <v>NO APLICA</v>
      </c>
      <c r="AL4034" s="78" t="s">
        <v>554</v>
      </c>
      <c r="AM4034" s="78">
        <v>530303</v>
      </c>
      <c r="AN4034" s="79" t="str">
        <f>IF(AM4034&lt;&gt;"",+VLOOKUP(AM4034,NIVELES!$A$1652:$B$2466,2,0),"")</f>
        <v>Viáticos y Subsistencias en el Interior</v>
      </c>
      <c r="AO4034" s="87">
        <v>160</v>
      </c>
      <c r="AP4034" s="88"/>
      <c r="AQ4034" s="88"/>
      <c r="AR4034" s="88">
        <v>160</v>
      </c>
      <c r="AS4034" s="88"/>
      <c r="AT4034" s="88"/>
      <c r="AU4034" s="88"/>
      <c r="AV4034" s="88"/>
      <c r="AW4034" s="88"/>
      <c r="AX4034" s="88"/>
      <c r="AY4034" s="88"/>
      <c r="AZ4034" s="88"/>
      <c r="BA4034" s="88"/>
      <c r="BB4034" s="89">
        <f t="shared" si="247"/>
        <v>160</v>
      </c>
      <c r="BC4034" s="90" t="str">
        <f t="shared" si="246"/>
        <v>OK</v>
      </c>
      <c r="BD4034" s="91" t="str">
        <f t="shared" si="248"/>
        <v xml:space="preserve">                  </v>
      </c>
      <c r="BE4034" s="92">
        <f t="shared" si="249"/>
        <v>12</v>
      </c>
    </row>
    <row r="4035" spans="1:57" s="74" customFormat="1" ht="50.1" customHeight="1" x14ac:dyDescent="0.2">
      <c r="A4035" s="78" t="s">
        <v>55</v>
      </c>
      <c r="B4035" s="78" t="s">
        <v>65</v>
      </c>
      <c r="C4035" s="78" t="s">
        <v>623</v>
      </c>
      <c r="D4035" s="78" t="s">
        <v>605</v>
      </c>
      <c r="E4035" s="79" t="str">
        <f>+IF(C4035&lt;&gt;"",VLOOKUP(MID(C4035,18,5),NIVELES!$A$133:$B$213,2,0),"")</f>
        <v>LOJA</v>
      </c>
      <c r="F4035" s="80" t="s">
        <v>187</v>
      </c>
      <c r="G4035" s="81" t="str">
        <f>+IF(F4035&lt;&gt;"",VLOOKUP(F4035,NIVELES!$A$246:$C$464,3,0),"")</f>
        <v>SUR</v>
      </c>
      <c r="H4035" s="82" t="s">
        <v>1024</v>
      </c>
      <c r="I4035" s="78" t="s">
        <v>2201</v>
      </c>
      <c r="J4035" s="78" t="s">
        <v>2184</v>
      </c>
      <c r="K4035" s="78" t="s">
        <v>2185</v>
      </c>
      <c r="L4035" s="78" t="s">
        <v>3492</v>
      </c>
      <c r="M4035" s="78">
        <v>45</v>
      </c>
      <c r="N4035" s="78" t="s">
        <v>3665</v>
      </c>
      <c r="O4035" s="78" t="s">
        <v>3674</v>
      </c>
      <c r="P4035" s="82">
        <v>3</v>
      </c>
      <c r="Q4035" s="78" t="s">
        <v>1989</v>
      </c>
      <c r="R4035" s="82"/>
      <c r="S4035" s="82"/>
      <c r="T4035" s="82">
        <v>1</v>
      </c>
      <c r="U4035" s="82"/>
      <c r="V4035" s="82"/>
      <c r="W4035" s="82"/>
      <c r="X4035" s="82"/>
      <c r="Y4035" s="82"/>
      <c r="Z4035" s="82"/>
      <c r="AA4035" s="82"/>
      <c r="AB4035" s="82"/>
      <c r="AC4035" s="82"/>
      <c r="AD4035" s="85" t="str">
        <f>IF(A4035&lt;&gt;"",IF(D4035="DIRECCIÓN_DE_TRANSFERENCIAS","280 0031",VLOOKUP(C4035,NIVELES!$A$14:$B$105,2,0)),"")</f>
        <v>280 7310</v>
      </c>
      <c r="AE4035" s="86" t="s">
        <v>322</v>
      </c>
      <c r="AF4035" s="86" t="s">
        <v>546</v>
      </c>
      <c r="AG4035" s="79" t="str">
        <f>+IF(AF4035&lt;&gt;"",VLOOKUP(AF4035,NIVELES!$A$666:$B$673,2,0),"")</f>
        <v>ATENCIÓN_INTEGRAL_A_PERSONAS_CON_DISCAPACIDAD</v>
      </c>
      <c r="AH4035" s="78" t="s">
        <v>322</v>
      </c>
      <c r="AI4035" s="79" t="str">
        <f>IF(AH4035&lt;&gt;"",VLOOKUP(CONCATENATE(AG4035,AH4035),NIVELES!$B$676:$C$745,2,0),"")</f>
        <v>Centros Directos Prestación De Servicio</v>
      </c>
      <c r="AJ4035" s="78" t="s">
        <v>517</v>
      </c>
      <c r="AK4035" s="79" t="str">
        <f>+IF(AJ4035&lt;&gt;"",VLOOKUP(AJ4035,NIVELES!$A$816:$B$892,2,0),"")</f>
        <v>NO APLICA</v>
      </c>
      <c r="AL4035" s="78" t="s">
        <v>554</v>
      </c>
      <c r="AM4035" s="78">
        <v>530804</v>
      </c>
      <c r="AN4035" s="79" t="str">
        <f>IF(AM4035&lt;&gt;"",+VLOOKUP(AM4035,NIVELES!$A$1652:$B$2466,2,0),"")</f>
        <v>Materiales de Oficina</v>
      </c>
      <c r="AO4035" s="87">
        <v>802.87</v>
      </c>
      <c r="AP4035" s="88"/>
      <c r="AQ4035" s="88"/>
      <c r="AR4035" s="88">
        <v>802.87</v>
      </c>
      <c r="AS4035" s="88">
        <v>0</v>
      </c>
      <c r="AT4035" s="88"/>
      <c r="AU4035" s="88">
        <v>0</v>
      </c>
      <c r="AV4035" s="88">
        <v>0</v>
      </c>
      <c r="AW4035" s="88">
        <v>0</v>
      </c>
      <c r="AX4035" s="88">
        <v>0</v>
      </c>
      <c r="AY4035" s="88">
        <v>0</v>
      </c>
      <c r="AZ4035" s="88">
        <v>0</v>
      </c>
      <c r="BA4035" s="88"/>
      <c r="BB4035" s="89">
        <f t="shared" si="247"/>
        <v>802.87</v>
      </c>
      <c r="BC4035" s="90" t="str">
        <f t="shared" si="246"/>
        <v>OK</v>
      </c>
      <c r="BD4035" s="91" t="str">
        <f t="shared" si="248"/>
        <v xml:space="preserve">                  </v>
      </c>
      <c r="BE4035" s="92">
        <f t="shared" si="249"/>
        <v>1</v>
      </c>
    </row>
    <row r="4036" spans="1:57" s="74" customFormat="1" ht="50.1" customHeight="1" x14ac:dyDescent="0.2">
      <c r="A4036" s="78" t="s">
        <v>55</v>
      </c>
      <c r="B4036" s="78" t="s">
        <v>65</v>
      </c>
      <c r="C4036" s="78" t="s">
        <v>623</v>
      </c>
      <c r="D4036" s="78" t="s">
        <v>605</v>
      </c>
      <c r="E4036" s="79" t="str">
        <f>+IF(C4036&lt;&gt;"",VLOOKUP(MID(C4036,18,5),NIVELES!$A$133:$B$213,2,0),"")</f>
        <v>LOJA</v>
      </c>
      <c r="F4036" s="80" t="s">
        <v>187</v>
      </c>
      <c r="G4036" s="81" t="str">
        <f>+IF(F4036&lt;&gt;"",VLOOKUP(F4036,NIVELES!$A$246:$C$464,3,0),"")</f>
        <v>SUR</v>
      </c>
      <c r="H4036" s="82" t="s">
        <v>1024</v>
      </c>
      <c r="I4036" s="78" t="s">
        <v>2201</v>
      </c>
      <c r="J4036" s="78" t="s">
        <v>2184</v>
      </c>
      <c r="K4036" s="78" t="s">
        <v>2185</v>
      </c>
      <c r="L4036" s="78" t="s">
        <v>3492</v>
      </c>
      <c r="M4036" s="78">
        <v>45</v>
      </c>
      <c r="N4036" s="78" t="s">
        <v>3665</v>
      </c>
      <c r="O4036" s="78" t="s">
        <v>3675</v>
      </c>
      <c r="P4036" s="82">
        <v>1</v>
      </c>
      <c r="Q4036" s="78" t="s">
        <v>1989</v>
      </c>
      <c r="R4036" s="82"/>
      <c r="S4036" s="82"/>
      <c r="T4036" s="82">
        <v>1</v>
      </c>
      <c r="U4036" s="82"/>
      <c r="V4036" s="82"/>
      <c r="W4036" s="82"/>
      <c r="X4036" s="82"/>
      <c r="Y4036" s="82"/>
      <c r="Z4036" s="82"/>
      <c r="AA4036" s="82"/>
      <c r="AB4036" s="82"/>
      <c r="AC4036" s="82"/>
      <c r="AD4036" s="85" t="str">
        <f>IF(A4036&lt;&gt;"",IF(D4036="DIRECCIÓN_DE_TRANSFERENCIAS","280 0031",VLOOKUP(C4036,NIVELES!$A$14:$B$105,2,0)),"")</f>
        <v>280 7310</v>
      </c>
      <c r="AE4036" s="86" t="s">
        <v>322</v>
      </c>
      <c r="AF4036" s="86" t="s">
        <v>546</v>
      </c>
      <c r="AG4036" s="79" t="str">
        <f>+IF(AF4036&lt;&gt;"",VLOOKUP(AF4036,NIVELES!$A$666:$B$673,2,0),"")</f>
        <v>ATENCIÓN_INTEGRAL_A_PERSONAS_CON_DISCAPACIDAD</v>
      </c>
      <c r="AH4036" s="78" t="s">
        <v>322</v>
      </c>
      <c r="AI4036" s="79" t="str">
        <f>IF(AH4036&lt;&gt;"",VLOOKUP(CONCATENATE(AG4036,AH4036),NIVELES!$B$676:$C$745,2,0),"")</f>
        <v>Centros Directos Prestación De Servicio</v>
      </c>
      <c r="AJ4036" s="78" t="s">
        <v>517</v>
      </c>
      <c r="AK4036" s="79" t="str">
        <f>+IF(AJ4036&lt;&gt;"",VLOOKUP(AJ4036,NIVELES!$A$816:$B$892,2,0),"")</f>
        <v>NO APLICA</v>
      </c>
      <c r="AL4036" s="78" t="s">
        <v>554</v>
      </c>
      <c r="AM4036" s="78">
        <v>530805</v>
      </c>
      <c r="AN4036" s="79" t="str">
        <f>IF(AM4036&lt;&gt;"",+VLOOKUP(AM4036,NIVELES!$A$1652:$B$2466,2,0),"")</f>
        <v>Materiales de Aseo</v>
      </c>
      <c r="AO4036" s="87">
        <v>500</v>
      </c>
      <c r="AP4036" s="88"/>
      <c r="AQ4036" s="88"/>
      <c r="AR4036" s="88">
        <v>500</v>
      </c>
      <c r="AS4036" s="88">
        <v>0</v>
      </c>
      <c r="AT4036" s="88">
        <v>0</v>
      </c>
      <c r="AU4036" s="88">
        <v>0</v>
      </c>
      <c r="AV4036" s="88">
        <v>0</v>
      </c>
      <c r="AW4036" s="88">
        <v>0</v>
      </c>
      <c r="AX4036" s="88">
        <v>0</v>
      </c>
      <c r="AY4036" s="88">
        <v>0</v>
      </c>
      <c r="AZ4036" s="88">
        <v>0</v>
      </c>
      <c r="BA4036" s="88">
        <v>0</v>
      </c>
      <c r="BB4036" s="89">
        <f t="shared" si="247"/>
        <v>500</v>
      </c>
      <c r="BC4036" s="90" t="str">
        <f t="shared" si="246"/>
        <v>OK</v>
      </c>
      <c r="BD4036" s="91" t="str">
        <f t="shared" si="248"/>
        <v xml:space="preserve">                  </v>
      </c>
      <c r="BE4036" s="92">
        <f t="shared" si="249"/>
        <v>1</v>
      </c>
    </row>
    <row r="4037" spans="1:57" s="74" customFormat="1" ht="50.1" customHeight="1" x14ac:dyDescent="0.2">
      <c r="A4037" s="78" t="s">
        <v>55</v>
      </c>
      <c r="B4037" s="78" t="s">
        <v>65</v>
      </c>
      <c r="C4037" s="78" t="s">
        <v>623</v>
      </c>
      <c r="D4037" s="78" t="s">
        <v>605</v>
      </c>
      <c r="E4037" s="79" t="str">
        <f>+IF(C4037&lt;&gt;"",VLOOKUP(MID(C4037,18,5),NIVELES!$A$133:$B$213,2,0),"")</f>
        <v>LOJA</v>
      </c>
      <c r="F4037" s="80" t="s">
        <v>187</v>
      </c>
      <c r="G4037" s="81" t="str">
        <f>+IF(F4037&lt;&gt;"",VLOOKUP(F4037,NIVELES!$A$246:$C$464,3,0),"")</f>
        <v>SUR</v>
      </c>
      <c r="H4037" s="82" t="s">
        <v>1024</v>
      </c>
      <c r="I4037" s="78" t="s">
        <v>2201</v>
      </c>
      <c r="J4037" s="78" t="s">
        <v>2184</v>
      </c>
      <c r="K4037" s="78" t="s">
        <v>2185</v>
      </c>
      <c r="L4037" s="78" t="s">
        <v>3492</v>
      </c>
      <c r="M4037" s="78">
        <v>45</v>
      </c>
      <c r="N4037" s="78" t="s">
        <v>3665</v>
      </c>
      <c r="O4037" s="78" t="s">
        <v>3676</v>
      </c>
      <c r="P4037" s="82">
        <v>1</v>
      </c>
      <c r="Q4037" s="78" t="s">
        <v>1989</v>
      </c>
      <c r="R4037" s="82"/>
      <c r="S4037" s="82"/>
      <c r="T4037" s="82">
        <v>1</v>
      </c>
      <c r="U4037" s="82"/>
      <c r="V4037" s="82"/>
      <c r="W4037" s="82"/>
      <c r="X4037" s="82"/>
      <c r="Y4037" s="82"/>
      <c r="Z4037" s="82"/>
      <c r="AA4037" s="82"/>
      <c r="AB4037" s="82"/>
      <c r="AC4037" s="82"/>
      <c r="AD4037" s="85" t="str">
        <f>IF(A4037&lt;&gt;"",IF(D4037="DIRECCIÓN_DE_TRANSFERENCIAS","280 0031",VLOOKUP(C4037,NIVELES!$A$14:$B$105,2,0)),"")</f>
        <v>280 7310</v>
      </c>
      <c r="AE4037" s="86" t="s">
        <v>322</v>
      </c>
      <c r="AF4037" s="86" t="s">
        <v>546</v>
      </c>
      <c r="AG4037" s="79" t="str">
        <f>+IF(AF4037&lt;&gt;"",VLOOKUP(AF4037,NIVELES!$A$666:$B$673,2,0),"")</f>
        <v>ATENCIÓN_INTEGRAL_A_PERSONAS_CON_DISCAPACIDAD</v>
      </c>
      <c r="AH4037" s="78" t="s">
        <v>322</v>
      </c>
      <c r="AI4037" s="79" t="str">
        <f>IF(AH4037&lt;&gt;"",VLOOKUP(CONCATENATE(AG4037,AH4037),NIVELES!$B$676:$C$745,2,0),"")</f>
        <v>Centros Directos Prestación De Servicio</v>
      </c>
      <c r="AJ4037" s="78" t="s">
        <v>517</v>
      </c>
      <c r="AK4037" s="79" t="str">
        <f>+IF(AJ4037&lt;&gt;"",VLOOKUP(AJ4037,NIVELES!$A$816:$B$892,2,0),"")</f>
        <v>NO APLICA</v>
      </c>
      <c r="AL4037" s="78" t="s">
        <v>554</v>
      </c>
      <c r="AM4037" s="78">
        <v>530812</v>
      </c>
      <c r="AN4037" s="79" t="str">
        <f>IF(AM4037&lt;&gt;"",+VLOOKUP(AM4037,NIVELES!$A$1652:$B$2466,2,0),"")</f>
        <v>Materiales Didácticos</v>
      </c>
      <c r="AO4037" s="87">
        <v>500</v>
      </c>
      <c r="AP4037" s="88"/>
      <c r="AQ4037" s="88"/>
      <c r="AR4037" s="88">
        <v>500</v>
      </c>
      <c r="AS4037" s="88"/>
      <c r="AT4037" s="88"/>
      <c r="AU4037" s="88"/>
      <c r="AV4037" s="88"/>
      <c r="AW4037" s="88"/>
      <c r="AX4037" s="88"/>
      <c r="AY4037" s="88"/>
      <c r="AZ4037" s="88"/>
      <c r="BA4037" s="88"/>
      <c r="BB4037" s="89">
        <f t="shared" si="247"/>
        <v>500</v>
      </c>
      <c r="BC4037" s="90" t="str">
        <f t="shared" si="246"/>
        <v>OK</v>
      </c>
      <c r="BD4037" s="91" t="str">
        <f t="shared" si="248"/>
        <v xml:space="preserve">                  </v>
      </c>
      <c r="BE4037" s="92">
        <f t="shared" si="249"/>
        <v>1</v>
      </c>
    </row>
    <row r="4038" spans="1:57" s="74" customFormat="1" ht="50.1" customHeight="1" x14ac:dyDescent="0.2">
      <c r="A4038" s="78" t="s">
        <v>55</v>
      </c>
      <c r="B4038" s="78" t="s">
        <v>65</v>
      </c>
      <c r="C4038" s="78" t="s">
        <v>623</v>
      </c>
      <c r="D4038" s="78" t="s">
        <v>605</v>
      </c>
      <c r="E4038" s="79" t="str">
        <f>+IF(C4038&lt;&gt;"",VLOOKUP(MID(C4038,18,5),NIVELES!$A$133:$B$213,2,0),"")</f>
        <v>LOJA</v>
      </c>
      <c r="F4038" s="80" t="s">
        <v>187</v>
      </c>
      <c r="G4038" s="81" t="str">
        <f>+IF(F4038&lt;&gt;"",VLOOKUP(F4038,NIVELES!$A$246:$C$464,3,0),"")</f>
        <v>SUR</v>
      </c>
      <c r="H4038" s="82" t="s">
        <v>1024</v>
      </c>
      <c r="I4038" s="78" t="s">
        <v>2201</v>
      </c>
      <c r="J4038" s="78" t="s">
        <v>2184</v>
      </c>
      <c r="K4038" s="78" t="s">
        <v>2185</v>
      </c>
      <c r="L4038" s="78" t="s">
        <v>3677</v>
      </c>
      <c r="M4038" s="78">
        <v>1200</v>
      </c>
      <c r="N4038" s="78" t="s">
        <v>3678</v>
      </c>
      <c r="O4038" s="78" t="s">
        <v>2167</v>
      </c>
      <c r="P4038" s="82">
        <v>1</v>
      </c>
      <c r="Q4038" s="78" t="s">
        <v>2293</v>
      </c>
      <c r="R4038" s="82"/>
      <c r="S4038" s="82"/>
      <c r="T4038" s="82"/>
      <c r="U4038" s="82"/>
      <c r="V4038" s="82"/>
      <c r="W4038" s="82"/>
      <c r="X4038" s="82"/>
      <c r="Y4038" s="82"/>
      <c r="Z4038" s="82"/>
      <c r="AA4038" s="82"/>
      <c r="AB4038" s="82"/>
      <c r="AC4038" s="82">
        <v>1</v>
      </c>
      <c r="AD4038" s="85" t="str">
        <f>IF(A4038&lt;&gt;"",IF(D4038="DIRECCIÓN_DE_TRANSFERENCIAS","280 0031",VLOOKUP(C4038,NIVELES!$A$14:$B$105,2,0)),"")</f>
        <v>280 7310</v>
      </c>
      <c r="AE4038" s="86" t="s">
        <v>322</v>
      </c>
      <c r="AF4038" s="86" t="s">
        <v>546</v>
      </c>
      <c r="AG4038" s="79" t="str">
        <f>+IF(AF4038&lt;&gt;"",VLOOKUP(AF4038,NIVELES!$A$666:$B$673,2,0),"")</f>
        <v>ATENCIÓN_INTEGRAL_A_PERSONAS_CON_DISCAPACIDAD</v>
      </c>
      <c r="AH4038" s="78" t="s">
        <v>453</v>
      </c>
      <c r="AI4038" s="79" t="str">
        <f>IF(AH4038&lt;&gt;"",VLOOKUP(CONCATENATE(AG4038,AH4038),NIVELES!$B$676:$C$745,2,0),"")</f>
        <v>Rectoría Inclusión Social</v>
      </c>
      <c r="AJ4038" s="78" t="s">
        <v>517</v>
      </c>
      <c r="AK4038" s="79" t="str">
        <f>+IF(AJ4038&lt;&gt;"",VLOOKUP(AJ4038,NIVELES!$A$816:$B$892,2,0),"")</f>
        <v>NO APLICA</v>
      </c>
      <c r="AL4038" s="78" t="s">
        <v>553</v>
      </c>
      <c r="AM4038" s="78">
        <v>510203</v>
      </c>
      <c r="AN4038" s="79" t="str">
        <f>IF(AM4038&lt;&gt;"",+VLOOKUP(AM4038,NIVELES!$A$1652:$B$2466,2,0),"")</f>
        <v>Decimotercer Sueldo</v>
      </c>
      <c r="AO4038" s="87">
        <v>3333</v>
      </c>
      <c r="AP4038" s="88"/>
      <c r="AQ4038" s="88"/>
      <c r="AR4038" s="88">
        <v>0</v>
      </c>
      <c r="AS4038" s="88">
        <v>0</v>
      </c>
      <c r="AT4038" s="88">
        <v>0</v>
      </c>
      <c r="AU4038" s="88">
        <v>0</v>
      </c>
      <c r="AV4038" s="88">
        <v>0</v>
      </c>
      <c r="AW4038" s="88">
        <v>0</v>
      </c>
      <c r="AX4038" s="88">
        <v>0</v>
      </c>
      <c r="AY4038" s="88">
        <v>0</v>
      </c>
      <c r="AZ4038" s="88">
        <v>0</v>
      </c>
      <c r="BA4038" s="88">
        <v>3333</v>
      </c>
      <c r="BB4038" s="89">
        <f t="shared" si="247"/>
        <v>3333</v>
      </c>
      <c r="BC4038" s="90" t="str">
        <f t="shared" si="246"/>
        <v>OK</v>
      </c>
      <c r="BD4038" s="91" t="str">
        <f t="shared" si="248"/>
        <v xml:space="preserve">                  </v>
      </c>
      <c r="BE4038" s="92">
        <f t="shared" si="249"/>
        <v>1</v>
      </c>
    </row>
    <row r="4039" spans="1:57" s="74" customFormat="1" ht="50.1" customHeight="1" x14ac:dyDescent="0.2">
      <c r="A4039" s="78" t="s">
        <v>55</v>
      </c>
      <c r="B4039" s="78" t="s">
        <v>65</v>
      </c>
      <c r="C4039" s="78" t="s">
        <v>623</v>
      </c>
      <c r="D4039" s="78" t="s">
        <v>605</v>
      </c>
      <c r="E4039" s="79" t="str">
        <f>+IF(C4039&lt;&gt;"",VLOOKUP(MID(C4039,18,5),NIVELES!$A$133:$B$213,2,0),"")</f>
        <v>LOJA</v>
      </c>
      <c r="F4039" s="80" t="s">
        <v>187</v>
      </c>
      <c r="G4039" s="81" t="str">
        <f>+IF(F4039&lt;&gt;"",VLOOKUP(F4039,NIVELES!$A$246:$C$464,3,0),"")</f>
        <v>SUR</v>
      </c>
      <c r="H4039" s="82" t="s">
        <v>1024</v>
      </c>
      <c r="I4039" s="78" t="s">
        <v>2201</v>
      </c>
      <c r="J4039" s="78" t="s">
        <v>2184</v>
      </c>
      <c r="K4039" s="78" t="s">
        <v>2185</v>
      </c>
      <c r="L4039" s="78" t="s">
        <v>3677</v>
      </c>
      <c r="M4039" s="78">
        <v>1200</v>
      </c>
      <c r="N4039" s="78" t="s">
        <v>3678</v>
      </c>
      <c r="O4039" s="78" t="s">
        <v>2167</v>
      </c>
      <c r="P4039" s="82">
        <v>1</v>
      </c>
      <c r="Q4039" s="78" t="s">
        <v>2293</v>
      </c>
      <c r="R4039" s="82"/>
      <c r="S4039" s="82"/>
      <c r="T4039" s="82"/>
      <c r="U4039" s="82"/>
      <c r="V4039" s="82"/>
      <c r="W4039" s="82"/>
      <c r="X4039" s="82"/>
      <c r="Y4039" s="82">
        <v>1</v>
      </c>
      <c r="Z4039" s="82"/>
      <c r="AA4039" s="82"/>
      <c r="AB4039" s="82"/>
      <c r="AC4039" s="82"/>
      <c r="AD4039" s="85" t="str">
        <f>IF(A4039&lt;&gt;"",IF(D4039="DIRECCIÓN_DE_TRANSFERENCIAS","280 0031",VLOOKUP(C4039,NIVELES!$A$14:$B$105,2,0)),"")</f>
        <v>280 7310</v>
      </c>
      <c r="AE4039" s="86" t="s">
        <v>322</v>
      </c>
      <c r="AF4039" s="86" t="s">
        <v>546</v>
      </c>
      <c r="AG4039" s="79" t="str">
        <f>+IF(AF4039&lt;&gt;"",VLOOKUP(AF4039,NIVELES!$A$666:$B$673,2,0),"")</f>
        <v>ATENCIÓN_INTEGRAL_A_PERSONAS_CON_DISCAPACIDAD</v>
      </c>
      <c r="AH4039" s="78" t="s">
        <v>453</v>
      </c>
      <c r="AI4039" s="79" t="str">
        <f>IF(AH4039&lt;&gt;"",VLOOKUP(CONCATENATE(AG4039,AH4039),NIVELES!$B$676:$C$745,2,0),"")</f>
        <v>Rectoría Inclusión Social</v>
      </c>
      <c r="AJ4039" s="78" t="s">
        <v>517</v>
      </c>
      <c r="AK4039" s="79" t="str">
        <f>+IF(AJ4039&lt;&gt;"",VLOOKUP(AJ4039,NIVELES!$A$816:$B$892,2,0),"")</f>
        <v>NO APLICA</v>
      </c>
      <c r="AL4039" s="78" t="s">
        <v>553</v>
      </c>
      <c r="AM4039" s="78">
        <v>510204</v>
      </c>
      <c r="AN4039" s="79" t="str">
        <f>IF(AM4039&lt;&gt;"",+VLOOKUP(AM4039,NIVELES!$A$1652:$B$2466,2,0),"")</f>
        <v>Decimocuarto Sueldo</v>
      </c>
      <c r="AO4039" s="87">
        <v>1083.5</v>
      </c>
      <c r="AP4039" s="88"/>
      <c r="AQ4039" s="88"/>
      <c r="AR4039" s="88">
        <v>0</v>
      </c>
      <c r="AS4039" s="88">
        <v>0</v>
      </c>
      <c r="AT4039" s="88">
        <v>0</v>
      </c>
      <c r="AU4039" s="88">
        <v>0</v>
      </c>
      <c r="AV4039" s="88">
        <v>0</v>
      </c>
      <c r="AW4039" s="88">
        <v>1083.5</v>
      </c>
      <c r="AX4039" s="88">
        <v>0</v>
      </c>
      <c r="AY4039" s="88">
        <v>0</v>
      </c>
      <c r="AZ4039" s="88">
        <v>0</v>
      </c>
      <c r="BA4039" s="88">
        <v>0</v>
      </c>
      <c r="BB4039" s="89">
        <f t="shared" si="247"/>
        <v>1083.5</v>
      </c>
      <c r="BC4039" s="90" t="str">
        <f t="shared" ref="BC4039:BC4102" si="250">IF(A4039&lt;&gt;"",IF(AO4039&lt;&gt;"",IF(AO4039=BB4039,"OK",AO4039-BB4039),IF(AND(AO4039="",BB4039=""),"",AO4039-BB4039))," ")</f>
        <v>OK</v>
      </c>
      <c r="BD4039" s="91" t="str">
        <f t="shared" si="248"/>
        <v xml:space="preserve">                  </v>
      </c>
      <c r="BE4039" s="92">
        <f t="shared" si="249"/>
        <v>1</v>
      </c>
    </row>
    <row r="4040" spans="1:57" s="74" customFormat="1" ht="50.1" customHeight="1" x14ac:dyDescent="0.2">
      <c r="A4040" s="78" t="s">
        <v>55</v>
      </c>
      <c r="B4040" s="78" t="s">
        <v>65</v>
      </c>
      <c r="C4040" s="78" t="s">
        <v>623</v>
      </c>
      <c r="D4040" s="78" t="s">
        <v>605</v>
      </c>
      <c r="E4040" s="79" t="str">
        <f>+IF(C4040&lt;&gt;"",VLOOKUP(MID(C4040,18,5),NIVELES!$A$133:$B$213,2,0),"")</f>
        <v>LOJA</v>
      </c>
      <c r="F4040" s="80" t="s">
        <v>187</v>
      </c>
      <c r="G4040" s="81" t="str">
        <f>+IF(F4040&lt;&gt;"",VLOOKUP(F4040,NIVELES!$A$246:$C$464,3,0),"")</f>
        <v>SUR</v>
      </c>
      <c r="H4040" s="82" t="s">
        <v>1024</v>
      </c>
      <c r="I4040" s="78" t="s">
        <v>2201</v>
      </c>
      <c r="J4040" s="78" t="s">
        <v>2184</v>
      </c>
      <c r="K4040" s="78" t="s">
        <v>2185</v>
      </c>
      <c r="L4040" s="78" t="s">
        <v>3677</v>
      </c>
      <c r="M4040" s="78">
        <v>1200</v>
      </c>
      <c r="N4040" s="78" t="s">
        <v>3678</v>
      </c>
      <c r="O4040" s="78" t="s">
        <v>2167</v>
      </c>
      <c r="P4040" s="82">
        <v>12</v>
      </c>
      <c r="Q4040" s="78" t="s">
        <v>2293</v>
      </c>
      <c r="R4040" s="82">
        <v>1</v>
      </c>
      <c r="S4040" s="82">
        <v>1</v>
      </c>
      <c r="T4040" s="82">
        <v>1</v>
      </c>
      <c r="U4040" s="82">
        <v>1</v>
      </c>
      <c r="V4040" s="82">
        <v>1</v>
      </c>
      <c r="W4040" s="82">
        <v>1</v>
      </c>
      <c r="X4040" s="82">
        <v>1</v>
      </c>
      <c r="Y4040" s="82">
        <v>1</v>
      </c>
      <c r="Z4040" s="82">
        <v>1</v>
      </c>
      <c r="AA4040" s="82">
        <v>1</v>
      </c>
      <c r="AB4040" s="82">
        <v>1</v>
      </c>
      <c r="AC4040" s="82">
        <v>1</v>
      </c>
      <c r="AD4040" s="85" t="str">
        <f>IF(A4040&lt;&gt;"",IF(D4040="DIRECCIÓN_DE_TRANSFERENCIAS","280 0031",VLOOKUP(C4040,NIVELES!$A$14:$B$105,2,0)),"")</f>
        <v>280 7310</v>
      </c>
      <c r="AE4040" s="86" t="s">
        <v>322</v>
      </c>
      <c r="AF4040" s="86" t="s">
        <v>546</v>
      </c>
      <c r="AG4040" s="79" t="str">
        <f>+IF(AF4040&lt;&gt;"",VLOOKUP(AF4040,NIVELES!$A$666:$B$673,2,0),"")</f>
        <v>ATENCIÓN_INTEGRAL_A_PERSONAS_CON_DISCAPACIDAD</v>
      </c>
      <c r="AH4040" s="78" t="s">
        <v>453</v>
      </c>
      <c r="AI4040" s="79" t="str">
        <f>IF(AH4040&lt;&gt;"",VLOOKUP(CONCATENATE(AG4040,AH4040),NIVELES!$B$676:$C$745,2,0),"")</f>
        <v>Rectoría Inclusión Social</v>
      </c>
      <c r="AJ4040" s="78" t="s">
        <v>517</v>
      </c>
      <c r="AK4040" s="79" t="str">
        <f>+IF(AJ4040&lt;&gt;"",VLOOKUP(AJ4040,NIVELES!$A$816:$B$892,2,0),"")</f>
        <v>NO APLICA</v>
      </c>
      <c r="AL4040" s="78" t="s">
        <v>553</v>
      </c>
      <c r="AM4040" s="78">
        <v>510510</v>
      </c>
      <c r="AN4040" s="79" t="str">
        <f>IF(AM4040&lt;&gt;"",+VLOOKUP(AM4040,NIVELES!$A$1652:$B$2466,2,0),"")</f>
        <v>Servicios Personales por Contrato</v>
      </c>
      <c r="AO4040" s="87">
        <v>39996</v>
      </c>
      <c r="AP4040" s="88">
        <v>3636</v>
      </c>
      <c r="AQ4040" s="88">
        <v>3636</v>
      </c>
      <c r="AR4040" s="88">
        <v>3636</v>
      </c>
      <c r="AS4040" s="88">
        <v>3636</v>
      </c>
      <c r="AT4040" s="88">
        <v>3636</v>
      </c>
      <c r="AU4040" s="88">
        <v>3636</v>
      </c>
      <c r="AV4040" s="88">
        <v>3636</v>
      </c>
      <c r="AW4040" s="88">
        <v>3636</v>
      </c>
      <c r="AX4040" s="88">
        <v>3636</v>
      </c>
      <c r="AY4040" s="88">
        <v>3636</v>
      </c>
      <c r="AZ4040" s="88">
        <v>3636</v>
      </c>
      <c r="BA4040" s="88">
        <v>0</v>
      </c>
      <c r="BB4040" s="89">
        <f t="shared" ref="BB4040:BB4103" si="251">SUBTOTAL(9,AP4040:BA4040)</f>
        <v>39996</v>
      </c>
      <c r="BC4040" s="90" t="str">
        <f t="shared" si="250"/>
        <v>OK</v>
      </c>
      <c r="BD4040" s="91" t="str">
        <f t="shared" ref="BD4040:BD4103" si="252">IF(A4040&lt;&gt;"",IF(A4040="","Escoger Nivel 0",)&amp;" "&amp;(IF(B4040="","Escoger Nivel  1",)&amp;" "&amp;(IF(C4040="","Escoger Nivel 2",)&amp;" "&amp;(IF(D4040="","Escoger Nivel 3",)&amp;" "&amp;(IF(F4040="","Escoger Cantón",)&amp;" "&amp;(IF(I4040="","Escoger Obj. Estratégico Institucional N1",)&amp;" "&amp;(IF(J4040="","Escoger Obj. Especifico N2",)&amp;" "&amp;(IF(K4040="","Escoger Obj. Operativo N4",)&amp;" "&amp;(IF(L4040=""," Llenar Modalidad de Servicio ",)&amp;""&amp;(IF(M4040=""," Llenar Meta de Cobertura ",)&amp;" "&amp;(IF(N4040="","Llenar Indicador",)&amp;" "&amp;(IF(O4040="","Llenar Actividad PAPP",)&amp;" "&amp;(IF(P4040="","Llenar Metas",)&amp;" "&amp;(IF(Q4040="","Llenar Indicador",)&amp;" "&amp;(IF(AF4040="","Escoger Nro. programa",)&amp;" "&amp;(IF(AH4040="","Escoger Nro. Actividad e-Sigef",)&amp;" "&amp;(IF(AK4040="","Escoger direccionamiento de gasto",)&amp;" "&amp;(IF(AL4040="","Escoger Grupo de Gasto",)&amp;" "&amp;(IF(AM4040="","Escoger Item Presupuestario",)&amp;" "&amp;(IF(AO4040="","Llenar valor de actividad",))))))))))))))))))))," ")</f>
        <v xml:space="preserve">                  </v>
      </c>
      <c r="BE4040" s="92">
        <f t="shared" si="249"/>
        <v>12</v>
      </c>
    </row>
    <row r="4041" spans="1:57" s="74" customFormat="1" ht="50.1" customHeight="1" x14ac:dyDescent="0.2">
      <c r="A4041" s="78" t="s">
        <v>55</v>
      </c>
      <c r="B4041" s="78" t="s">
        <v>65</v>
      </c>
      <c r="C4041" s="78" t="s">
        <v>623</v>
      </c>
      <c r="D4041" s="78" t="s">
        <v>605</v>
      </c>
      <c r="E4041" s="79" t="str">
        <f>+IF(C4041&lt;&gt;"",VLOOKUP(MID(C4041,18,5),NIVELES!$A$133:$B$213,2,0),"")</f>
        <v>LOJA</v>
      </c>
      <c r="F4041" s="80" t="s">
        <v>187</v>
      </c>
      <c r="G4041" s="81" t="str">
        <f>+IF(F4041&lt;&gt;"",VLOOKUP(F4041,NIVELES!$A$246:$C$464,3,0),"")</f>
        <v>SUR</v>
      </c>
      <c r="H4041" s="82" t="s">
        <v>1024</v>
      </c>
      <c r="I4041" s="78" t="s">
        <v>2201</v>
      </c>
      <c r="J4041" s="78" t="s">
        <v>2184</v>
      </c>
      <c r="K4041" s="78" t="s">
        <v>2185</v>
      </c>
      <c r="L4041" s="78" t="s">
        <v>3677</v>
      </c>
      <c r="M4041" s="78">
        <v>1200</v>
      </c>
      <c r="N4041" s="78" t="s">
        <v>3678</v>
      </c>
      <c r="O4041" s="78" t="s">
        <v>2167</v>
      </c>
      <c r="P4041" s="82">
        <v>12</v>
      </c>
      <c r="Q4041" s="78" t="s">
        <v>2293</v>
      </c>
      <c r="R4041" s="82">
        <v>1</v>
      </c>
      <c r="S4041" s="82">
        <v>1</v>
      </c>
      <c r="T4041" s="82">
        <v>1</v>
      </c>
      <c r="U4041" s="82">
        <v>1</v>
      </c>
      <c r="V4041" s="82">
        <v>1</v>
      </c>
      <c r="W4041" s="82">
        <v>1</v>
      </c>
      <c r="X4041" s="82">
        <v>1</v>
      </c>
      <c r="Y4041" s="82">
        <v>1</v>
      </c>
      <c r="Z4041" s="82">
        <v>1</v>
      </c>
      <c r="AA4041" s="82">
        <v>1</v>
      </c>
      <c r="AB4041" s="82">
        <v>1</v>
      </c>
      <c r="AC4041" s="82">
        <v>1</v>
      </c>
      <c r="AD4041" s="85" t="str">
        <f>IF(A4041&lt;&gt;"",IF(D4041="DIRECCIÓN_DE_TRANSFERENCIAS","280 0031",VLOOKUP(C4041,NIVELES!$A$14:$B$105,2,0)),"")</f>
        <v>280 7310</v>
      </c>
      <c r="AE4041" s="86" t="s">
        <v>322</v>
      </c>
      <c r="AF4041" s="86" t="s">
        <v>546</v>
      </c>
      <c r="AG4041" s="79" t="str">
        <f>+IF(AF4041&lt;&gt;"",VLOOKUP(AF4041,NIVELES!$A$666:$B$673,2,0),"")</f>
        <v>ATENCIÓN_INTEGRAL_A_PERSONAS_CON_DISCAPACIDAD</v>
      </c>
      <c r="AH4041" s="78" t="s">
        <v>453</v>
      </c>
      <c r="AI4041" s="79" t="str">
        <f>IF(AH4041&lt;&gt;"",VLOOKUP(CONCATENATE(AG4041,AH4041),NIVELES!$B$676:$C$745,2,0),"")</f>
        <v>Rectoría Inclusión Social</v>
      </c>
      <c r="AJ4041" s="78" t="s">
        <v>517</v>
      </c>
      <c r="AK4041" s="79" t="str">
        <f>+IF(AJ4041&lt;&gt;"",VLOOKUP(AJ4041,NIVELES!$A$816:$B$892,2,0),"")</f>
        <v>NO APLICA</v>
      </c>
      <c r="AL4041" s="78" t="s">
        <v>553</v>
      </c>
      <c r="AM4041" s="78">
        <v>510601</v>
      </c>
      <c r="AN4041" s="79" t="str">
        <f>IF(AM4041&lt;&gt;"",+VLOOKUP(AM4041,NIVELES!$A$1652:$B$2466,2,0),"")</f>
        <v>Aporte Patronal</v>
      </c>
      <c r="AO4041" s="87">
        <v>3859.61</v>
      </c>
      <c r="AP4041" s="88">
        <v>350.88</v>
      </c>
      <c r="AQ4041" s="88">
        <v>350.88</v>
      </c>
      <c r="AR4041" s="88">
        <v>350.87</v>
      </c>
      <c r="AS4041" s="88">
        <v>350.87</v>
      </c>
      <c r="AT4041" s="88">
        <v>350.87</v>
      </c>
      <c r="AU4041" s="88">
        <v>350.87</v>
      </c>
      <c r="AV4041" s="88">
        <v>350.87</v>
      </c>
      <c r="AW4041" s="88">
        <v>350.87</v>
      </c>
      <c r="AX4041" s="88">
        <v>350.87</v>
      </c>
      <c r="AY4041" s="88">
        <v>350.87</v>
      </c>
      <c r="AZ4041" s="88">
        <v>350.89</v>
      </c>
      <c r="BA4041" s="88">
        <v>0</v>
      </c>
      <c r="BB4041" s="89">
        <f t="shared" si="251"/>
        <v>3859.6099999999992</v>
      </c>
      <c r="BC4041" s="90" t="str">
        <f t="shared" si="250"/>
        <v>OK</v>
      </c>
      <c r="BD4041" s="91" t="str">
        <f t="shared" si="252"/>
        <v xml:space="preserve">                  </v>
      </c>
      <c r="BE4041" s="92">
        <f t="shared" ref="BE4041:BE4104" si="253">SUBTOTAL(9,R4041:AC4041)</f>
        <v>12</v>
      </c>
    </row>
    <row r="4042" spans="1:57" s="74" customFormat="1" ht="50.1" customHeight="1" x14ac:dyDescent="0.2">
      <c r="A4042" s="78" t="s">
        <v>55</v>
      </c>
      <c r="B4042" s="78" t="s">
        <v>65</v>
      </c>
      <c r="C4042" s="78" t="s">
        <v>623</v>
      </c>
      <c r="D4042" s="78" t="s">
        <v>605</v>
      </c>
      <c r="E4042" s="79" t="str">
        <f>+IF(C4042&lt;&gt;"",VLOOKUP(MID(C4042,18,5),NIVELES!$A$133:$B$213,2,0),"")</f>
        <v>LOJA</v>
      </c>
      <c r="F4042" s="80" t="s">
        <v>187</v>
      </c>
      <c r="G4042" s="81" t="str">
        <f>+IF(F4042&lt;&gt;"",VLOOKUP(F4042,NIVELES!$A$246:$C$464,3,0),"")</f>
        <v>SUR</v>
      </c>
      <c r="H4042" s="82" t="s">
        <v>1024</v>
      </c>
      <c r="I4042" s="78" t="s">
        <v>2201</v>
      </c>
      <c r="J4042" s="78" t="s">
        <v>2184</v>
      </c>
      <c r="K4042" s="78" t="s">
        <v>2185</v>
      </c>
      <c r="L4042" s="78" t="s">
        <v>3677</v>
      </c>
      <c r="M4042" s="78">
        <v>1200</v>
      </c>
      <c r="N4042" s="78" t="s">
        <v>3678</v>
      </c>
      <c r="O4042" s="78" t="s">
        <v>2167</v>
      </c>
      <c r="P4042" s="82">
        <v>12</v>
      </c>
      <c r="Q4042" s="78" t="s">
        <v>2293</v>
      </c>
      <c r="R4042" s="82">
        <v>1</v>
      </c>
      <c r="S4042" s="82">
        <v>1</v>
      </c>
      <c r="T4042" s="82">
        <v>1</v>
      </c>
      <c r="U4042" s="82">
        <v>1</v>
      </c>
      <c r="V4042" s="82">
        <v>1</v>
      </c>
      <c r="W4042" s="82">
        <v>1</v>
      </c>
      <c r="X4042" s="82">
        <v>1</v>
      </c>
      <c r="Y4042" s="82">
        <v>1</v>
      </c>
      <c r="Z4042" s="82">
        <v>1</v>
      </c>
      <c r="AA4042" s="82">
        <v>1</v>
      </c>
      <c r="AB4042" s="82">
        <v>1</v>
      </c>
      <c r="AC4042" s="82">
        <v>1</v>
      </c>
      <c r="AD4042" s="85" t="str">
        <f>IF(A4042&lt;&gt;"",IF(D4042="DIRECCIÓN_DE_TRANSFERENCIAS","280 0031",VLOOKUP(C4042,NIVELES!$A$14:$B$105,2,0)),"")</f>
        <v>280 7310</v>
      </c>
      <c r="AE4042" s="86" t="s">
        <v>322</v>
      </c>
      <c r="AF4042" s="86" t="s">
        <v>546</v>
      </c>
      <c r="AG4042" s="79" t="str">
        <f>+IF(AF4042&lt;&gt;"",VLOOKUP(AF4042,NIVELES!$A$666:$B$673,2,0),"")</f>
        <v>ATENCIÓN_INTEGRAL_A_PERSONAS_CON_DISCAPACIDAD</v>
      </c>
      <c r="AH4042" s="78" t="s">
        <v>453</v>
      </c>
      <c r="AI4042" s="79" t="str">
        <f>IF(AH4042&lt;&gt;"",VLOOKUP(CONCATENATE(AG4042,AH4042),NIVELES!$B$676:$C$745,2,0),"")</f>
        <v>Rectoría Inclusión Social</v>
      </c>
      <c r="AJ4042" s="78" t="s">
        <v>517</v>
      </c>
      <c r="AK4042" s="79" t="str">
        <f>+IF(AJ4042&lt;&gt;"",VLOOKUP(AJ4042,NIVELES!$A$816:$B$892,2,0),"")</f>
        <v>NO APLICA</v>
      </c>
      <c r="AL4042" s="78" t="s">
        <v>553</v>
      </c>
      <c r="AM4042" s="78">
        <v>510602</v>
      </c>
      <c r="AN4042" s="79" t="str">
        <f>IF(AM4042&lt;&gt;"",+VLOOKUP(AM4042,NIVELES!$A$1652:$B$2466,2,0),"")</f>
        <v>Fondo de Reserva</v>
      </c>
      <c r="AO4042" s="87">
        <v>3333</v>
      </c>
      <c r="AP4042" s="88"/>
      <c r="AQ4042" s="88">
        <v>201.92</v>
      </c>
      <c r="AR4042" s="88">
        <v>0</v>
      </c>
      <c r="AS4042" s="88">
        <v>0</v>
      </c>
      <c r="AT4042" s="88">
        <v>0</v>
      </c>
      <c r="AU4042" s="88">
        <v>0</v>
      </c>
      <c r="AV4042" s="88">
        <v>0</v>
      </c>
      <c r="AW4042" s="88">
        <v>0</v>
      </c>
      <c r="AX4042" s="88">
        <v>0</v>
      </c>
      <c r="AY4042" s="88">
        <v>0</v>
      </c>
      <c r="AZ4042" s="88">
        <v>0</v>
      </c>
      <c r="BA4042" s="88">
        <v>3131.08</v>
      </c>
      <c r="BB4042" s="89">
        <f t="shared" si="251"/>
        <v>3333</v>
      </c>
      <c r="BC4042" s="90" t="str">
        <f t="shared" si="250"/>
        <v>OK</v>
      </c>
      <c r="BD4042" s="91" t="str">
        <f t="shared" si="252"/>
        <v xml:space="preserve">                  </v>
      </c>
      <c r="BE4042" s="92">
        <f t="shared" si="253"/>
        <v>12</v>
      </c>
    </row>
    <row r="4043" spans="1:57" s="74" customFormat="1" ht="50.1" customHeight="1" x14ac:dyDescent="0.2">
      <c r="A4043" s="78" t="s">
        <v>55</v>
      </c>
      <c r="B4043" s="78" t="s">
        <v>65</v>
      </c>
      <c r="C4043" s="78" t="s">
        <v>623</v>
      </c>
      <c r="D4043" s="78" t="s">
        <v>605</v>
      </c>
      <c r="E4043" s="79" t="str">
        <f>+IF(C4043&lt;&gt;"",VLOOKUP(MID(C4043,18,5),NIVELES!$A$133:$B$213,2,0),"")</f>
        <v>LOJA</v>
      </c>
      <c r="F4043" s="80" t="s">
        <v>187</v>
      </c>
      <c r="G4043" s="81" t="str">
        <f>+IF(F4043&lt;&gt;"",VLOOKUP(F4043,NIVELES!$A$246:$C$464,3,0),"")</f>
        <v>SUR</v>
      </c>
      <c r="H4043" s="82" t="s">
        <v>1024</v>
      </c>
      <c r="I4043" s="78" t="s">
        <v>2201</v>
      </c>
      <c r="J4043" s="78" t="s">
        <v>2184</v>
      </c>
      <c r="K4043" s="78" t="s">
        <v>2185</v>
      </c>
      <c r="L4043" s="78" t="s">
        <v>3677</v>
      </c>
      <c r="M4043" s="78">
        <v>1200</v>
      </c>
      <c r="N4043" s="78" t="s">
        <v>3678</v>
      </c>
      <c r="O4043" s="78" t="s">
        <v>3679</v>
      </c>
      <c r="P4043" s="82">
        <v>4</v>
      </c>
      <c r="Q4043" s="78" t="s">
        <v>1989</v>
      </c>
      <c r="R4043" s="82"/>
      <c r="S4043" s="82"/>
      <c r="T4043" s="82">
        <v>1</v>
      </c>
      <c r="U4043" s="82">
        <v>1</v>
      </c>
      <c r="V4043" s="82">
        <v>1</v>
      </c>
      <c r="W4043" s="82">
        <v>1</v>
      </c>
      <c r="X4043" s="82"/>
      <c r="Y4043" s="82"/>
      <c r="Z4043" s="82"/>
      <c r="AA4043" s="82"/>
      <c r="AB4043" s="82"/>
      <c r="AC4043" s="82"/>
      <c r="AD4043" s="85" t="str">
        <f>IF(A4043&lt;&gt;"",IF(D4043="DIRECCIÓN_DE_TRANSFERENCIAS","280 0031",VLOOKUP(C4043,NIVELES!$A$14:$B$105,2,0)),"")</f>
        <v>280 7310</v>
      </c>
      <c r="AE4043" s="86" t="s">
        <v>322</v>
      </c>
      <c r="AF4043" s="86" t="s">
        <v>546</v>
      </c>
      <c r="AG4043" s="79" t="str">
        <f>+IF(AF4043&lt;&gt;"",VLOOKUP(AF4043,NIVELES!$A$666:$B$673,2,0),"")</f>
        <v>ATENCIÓN_INTEGRAL_A_PERSONAS_CON_DISCAPACIDAD</v>
      </c>
      <c r="AH4043" s="78" t="s">
        <v>453</v>
      </c>
      <c r="AI4043" s="79" t="str">
        <f>IF(AH4043&lt;&gt;"",VLOOKUP(CONCATENATE(AG4043,AH4043),NIVELES!$B$676:$C$745,2,0),"")</f>
        <v>Rectoría Inclusión Social</v>
      </c>
      <c r="AJ4043" s="78" t="s">
        <v>517</v>
      </c>
      <c r="AK4043" s="79" t="str">
        <f>+IF(AJ4043&lt;&gt;"",VLOOKUP(AJ4043,NIVELES!$A$816:$B$892,2,0),"")</f>
        <v>NO APLICA</v>
      </c>
      <c r="AL4043" s="78" t="s">
        <v>554</v>
      </c>
      <c r="AM4043" s="78">
        <v>530301</v>
      </c>
      <c r="AN4043" s="79" t="str">
        <f>IF(AM4043&lt;&gt;"",+VLOOKUP(AM4043,NIVELES!$A$1652:$B$2466,2,0),"")</f>
        <v>Pasajes al Interior</v>
      </c>
      <c r="AO4043" s="87">
        <v>420</v>
      </c>
      <c r="AP4043" s="88"/>
      <c r="AQ4043" s="88"/>
      <c r="AR4043" s="88">
        <v>100</v>
      </c>
      <c r="AS4043" s="88">
        <v>100</v>
      </c>
      <c r="AT4043" s="88">
        <v>100</v>
      </c>
      <c r="AU4043" s="88">
        <v>120</v>
      </c>
      <c r="AV4043" s="88">
        <v>0</v>
      </c>
      <c r="AW4043" s="88">
        <v>0</v>
      </c>
      <c r="AX4043" s="88">
        <v>0</v>
      </c>
      <c r="AY4043" s="88">
        <v>0</v>
      </c>
      <c r="AZ4043" s="88">
        <v>0</v>
      </c>
      <c r="BA4043" s="88">
        <v>0</v>
      </c>
      <c r="BB4043" s="89">
        <f t="shared" si="251"/>
        <v>420</v>
      </c>
      <c r="BC4043" s="90" t="str">
        <f t="shared" si="250"/>
        <v>OK</v>
      </c>
      <c r="BD4043" s="91" t="str">
        <f t="shared" si="252"/>
        <v xml:space="preserve">                  </v>
      </c>
      <c r="BE4043" s="92">
        <f t="shared" si="253"/>
        <v>4</v>
      </c>
    </row>
    <row r="4044" spans="1:57" s="74" customFormat="1" ht="50.1" customHeight="1" x14ac:dyDescent="0.2">
      <c r="A4044" s="78" t="s">
        <v>55</v>
      </c>
      <c r="B4044" s="78" t="s">
        <v>65</v>
      </c>
      <c r="C4044" s="78" t="s">
        <v>623</v>
      </c>
      <c r="D4044" s="78" t="s">
        <v>605</v>
      </c>
      <c r="E4044" s="79" t="str">
        <f>+IF(C4044&lt;&gt;"",VLOOKUP(MID(C4044,18,5),NIVELES!$A$133:$B$213,2,0),"")</f>
        <v>LOJA</v>
      </c>
      <c r="F4044" s="80" t="s">
        <v>187</v>
      </c>
      <c r="G4044" s="81" t="str">
        <f>+IF(F4044&lt;&gt;"",VLOOKUP(F4044,NIVELES!$A$246:$C$464,3,0),"")</f>
        <v>SUR</v>
      </c>
      <c r="H4044" s="82" t="s">
        <v>1024</v>
      </c>
      <c r="I4044" s="78" t="s">
        <v>2201</v>
      </c>
      <c r="J4044" s="78" t="s">
        <v>2184</v>
      </c>
      <c r="K4044" s="78" t="s">
        <v>2185</v>
      </c>
      <c r="L4044" s="78" t="s">
        <v>3677</v>
      </c>
      <c r="M4044" s="78">
        <v>1200</v>
      </c>
      <c r="N4044" s="78" t="s">
        <v>3678</v>
      </c>
      <c r="O4044" s="78" t="s">
        <v>3680</v>
      </c>
      <c r="P4044" s="82">
        <v>10</v>
      </c>
      <c r="Q4044" s="78" t="s">
        <v>1989</v>
      </c>
      <c r="R4044" s="82"/>
      <c r="S4044" s="82"/>
      <c r="T4044" s="82">
        <v>1</v>
      </c>
      <c r="U4044" s="82">
        <v>1</v>
      </c>
      <c r="V4044" s="82">
        <v>1</v>
      </c>
      <c r="W4044" s="82">
        <v>1</v>
      </c>
      <c r="X4044" s="82">
        <v>1</v>
      </c>
      <c r="Y4044" s="82">
        <v>1</v>
      </c>
      <c r="Z4044" s="82">
        <v>1</v>
      </c>
      <c r="AA4044" s="82">
        <v>1</v>
      </c>
      <c r="AB4044" s="82">
        <v>1</v>
      </c>
      <c r="AC4044" s="82">
        <v>1</v>
      </c>
      <c r="AD4044" s="85" t="str">
        <f>IF(A4044&lt;&gt;"",IF(D4044="DIRECCIÓN_DE_TRANSFERENCIAS","280 0031",VLOOKUP(C4044,NIVELES!$A$14:$B$105,2,0)),"")</f>
        <v>280 7310</v>
      </c>
      <c r="AE4044" s="86" t="s">
        <v>322</v>
      </c>
      <c r="AF4044" s="86" t="s">
        <v>546</v>
      </c>
      <c r="AG4044" s="79" t="str">
        <f>+IF(AF4044&lt;&gt;"",VLOOKUP(AF4044,NIVELES!$A$666:$B$673,2,0),"")</f>
        <v>ATENCIÓN_INTEGRAL_A_PERSONAS_CON_DISCAPACIDAD</v>
      </c>
      <c r="AH4044" s="78" t="s">
        <v>453</v>
      </c>
      <c r="AI4044" s="79" t="str">
        <f>IF(AH4044&lt;&gt;"",VLOOKUP(CONCATENATE(AG4044,AH4044),NIVELES!$B$676:$C$745,2,0),"")</f>
        <v>Rectoría Inclusión Social</v>
      </c>
      <c r="AJ4044" s="78" t="s">
        <v>517</v>
      </c>
      <c r="AK4044" s="79" t="str">
        <f>+IF(AJ4044&lt;&gt;"",VLOOKUP(AJ4044,NIVELES!$A$816:$B$892,2,0),"")</f>
        <v>NO APLICA</v>
      </c>
      <c r="AL4044" s="78" t="s">
        <v>554</v>
      </c>
      <c r="AM4044" s="78">
        <v>530303</v>
      </c>
      <c r="AN4044" s="79" t="str">
        <f>IF(AM4044&lt;&gt;"",+VLOOKUP(AM4044,NIVELES!$A$1652:$B$2466,2,0),"")</f>
        <v>Viáticos y Subsistencias en el Interior</v>
      </c>
      <c r="AO4044" s="87">
        <v>960</v>
      </c>
      <c r="AP4044" s="88"/>
      <c r="AQ4044" s="88"/>
      <c r="AR4044" s="88">
        <v>100</v>
      </c>
      <c r="AS4044" s="88">
        <v>100</v>
      </c>
      <c r="AT4044" s="88">
        <v>100</v>
      </c>
      <c r="AU4044" s="88">
        <v>100</v>
      </c>
      <c r="AV4044" s="88">
        <v>100</v>
      </c>
      <c r="AW4044" s="88">
        <v>100</v>
      </c>
      <c r="AX4044" s="88">
        <v>100</v>
      </c>
      <c r="AY4044" s="88">
        <v>100</v>
      </c>
      <c r="AZ4044" s="88">
        <v>60</v>
      </c>
      <c r="BA4044" s="88">
        <v>100</v>
      </c>
      <c r="BB4044" s="89">
        <f t="shared" si="251"/>
        <v>960</v>
      </c>
      <c r="BC4044" s="90" t="str">
        <f t="shared" si="250"/>
        <v>OK</v>
      </c>
      <c r="BD4044" s="91" t="str">
        <f t="shared" si="252"/>
        <v xml:space="preserve">                  </v>
      </c>
      <c r="BE4044" s="92">
        <f t="shared" si="253"/>
        <v>10</v>
      </c>
    </row>
    <row r="4045" spans="1:57" s="74" customFormat="1" ht="50.1" customHeight="1" x14ac:dyDescent="0.2">
      <c r="A4045" s="78" t="s">
        <v>55</v>
      </c>
      <c r="B4045" s="78" t="s">
        <v>65</v>
      </c>
      <c r="C4045" s="78" t="s">
        <v>623</v>
      </c>
      <c r="D4045" s="78" t="s">
        <v>605</v>
      </c>
      <c r="E4045" s="79" t="str">
        <f>+IF(C4045&lt;&gt;"",VLOOKUP(MID(C4045,18,5),NIVELES!$A$133:$B$213,2,0),"")</f>
        <v>LOJA</v>
      </c>
      <c r="F4045" s="80" t="s">
        <v>187</v>
      </c>
      <c r="G4045" s="81" t="str">
        <f>+IF(F4045&lt;&gt;"",VLOOKUP(F4045,NIVELES!$A$246:$C$464,3,0),"")</f>
        <v>SUR</v>
      </c>
      <c r="H4045" s="82" t="s">
        <v>1024</v>
      </c>
      <c r="I4045" s="78" t="s">
        <v>2201</v>
      </c>
      <c r="J4045" s="78" t="s">
        <v>2184</v>
      </c>
      <c r="K4045" s="78" t="s">
        <v>2185</v>
      </c>
      <c r="L4045" s="78" t="s">
        <v>3677</v>
      </c>
      <c r="M4045" s="78">
        <v>1200</v>
      </c>
      <c r="N4045" s="78" t="s">
        <v>3678</v>
      </c>
      <c r="O4045" s="78" t="s">
        <v>3681</v>
      </c>
      <c r="P4045" s="82">
        <v>9</v>
      </c>
      <c r="Q4045" s="78" t="s">
        <v>1989</v>
      </c>
      <c r="R4045" s="82"/>
      <c r="S4045" s="82"/>
      <c r="T4045" s="82"/>
      <c r="U4045" s="82">
        <v>1</v>
      </c>
      <c r="V4045" s="82">
        <v>1</v>
      </c>
      <c r="W4045" s="82">
        <v>1</v>
      </c>
      <c r="X4045" s="82">
        <v>1</v>
      </c>
      <c r="Y4045" s="82">
        <v>1</v>
      </c>
      <c r="Z4045" s="82">
        <v>1</v>
      </c>
      <c r="AA4045" s="82">
        <v>1</v>
      </c>
      <c r="AB4045" s="82">
        <v>1</v>
      </c>
      <c r="AC4045" s="82">
        <v>1</v>
      </c>
      <c r="AD4045" s="85" t="str">
        <f>IF(A4045&lt;&gt;"",IF(D4045="DIRECCIÓN_DE_TRANSFERENCIAS","280 0031",VLOOKUP(C4045,NIVELES!$A$14:$B$105,2,0)),"")</f>
        <v>280 7310</v>
      </c>
      <c r="AE4045" s="86" t="s">
        <v>322</v>
      </c>
      <c r="AF4045" s="86" t="s">
        <v>546</v>
      </c>
      <c r="AG4045" s="79" t="str">
        <f>+IF(AF4045&lt;&gt;"",VLOOKUP(AF4045,NIVELES!$A$666:$B$673,2,0),"")</f>
        <v>ATENCIÓN_INTEGRAL_A_PERSONAS_CON_DISCAPACIDAD</v>
      </c>
      <c r="AH4045" s="78" t="s">
        <v>453</v>
      </c>
      <c r="AI4045" s="79" t="str">
        <f>IF(AH4045&lt;&gt;"",VLOOKUP(CONCATENATE(AG4045,AH4045),NIVELES!$B$676:$C$745,2,0),"")</f>
        <v>Rectoría Inclusión Social</v>
      </c>
      <c r="AJ4045" s="78" t="s">
        <v>517</v>
      </c>
      <c r="AK4045" s="79" t="str">
        <f>+IF(AJ4045&lt;&gt;"",VLOOKUP(AJ4045,NIVELES!$A$816:$B$892,2,0),"")</f>
        <v>NO APLICA</v>
      </c>
      <c r="AL4045" s="78" t="s">
        <v>554</v>
      </c>
      <c r="AM4045" s="78">
        <v>530505</v>
      </c>
      <c r="AN4045" s="79" t="str">
        <f>IF(AM4045&lt;&gt;"",+VLOOKUP(AM4045,NIVELES!$A$1652:$B$2466,2,0),"")</f>
        <v>Vehículos (Arrendamiento)</v>
      </c>
      <c r="AO4045" s="87">
        <v>42044.639999999999</v>
      </c>
      <c r="AP4045" s="88"/>
      <c r="AQ4045" s="88"/>
      <c r="AR4045" s="88">
        <v>3503.72</v>
      </c>
      <c r="AS4045" s="88">
        <v>3503.72</v>
      </c>
      <c r="AT4045" s="88">
        <v>3503.72</v>
      </c>
      <c r="AU4045" s="88">
        <v>3503.72</v>
      </c>
      <c r="AV4045" s="88">
        <v>3503.72</v>
      </c>
      <c r="AW4045" s="88">
        <v>3503.72</v>
      </c>
      <c r="AX4045" s="88">
        <v>3503.72</v>
      </c>
      <c r="AY4045" s="88">
        <v>3503.72</v>
      </c>
      <c r="AZ4045" s="88">
        <v>3503.72</v>
      </c>
      <c r="BA4045" s="88">
        <v>10511.16</v>
      </c>
      <c r="BB4045" s="89">
        <f t="shared" si="251"/>
        <v>42044.639999999999</v>
      </c>
      <c r="BC4045" s="90" t="str">
        <f t="shared" si="250"/>
        <v>OK</v>
      </c>
      <c r="BD4045" s="91" t="str">
        <f t="shared" si="252"/>
        <v xml:space="preserve">                  </v>
      </c>
      <c r="BE4045" s="92">
        <f t="shared" si="253"/>
        <v>9</v>
      </c>
    </row>
    <row r="4046" spans="1:57" s="74" customFormat="1" ht="50.1" customHeight="1" x14ac:dyDescent="0.2">
      <c r="A4046" s="78" t="s">
        <v>55</v>
      </c>
      <c r="B4046" s="78" t="s">
        <v>65</v>
      </c>
      <c r="C4046" s="78" t="s">
        <v>623</v>
      </c>
      <c r="D4046" s="78" t="s">
        <v>605</v>
      </c>
      <c r="E4046" s="79" t="str">
        <f>+IF(C4046&lt;&gt;"",VLOOKUP(MID(C4046,18,5),NIVELES!$A$133:$B$213,2,0),"")</f>
        <v>LOJA</v>
      </c>
      <c r="F4046" s="80" t="s">
        <v>187</v>
      </c>
      <c r="G4046" s="81" t="str">
        <f>+IF(F4046&lt;&gt;"",VLOOKUP(F4046,NIVELES!$A$246:$C$464,3,0),"")</f>
        <v>SUR</v>
      </c>
      <c r="H4046" s="82" t="s">
        <v>1024</v>
      </c>
      <c r="I4046" s="78" t="s">
        <v>2201</v>
      </c>
      <c r="J4046" s="78" t="s">
        <v>2184</v>
      </c>
      <c r="K4046" s="78" t="s">
        <v>2185</v>
      </c>
      <c r="L4046" s="78" t="s">
        <v>3492</v>
      </c>
      <c r="M4046" s="78">
        <v>45</v>
      </c>
      <c r="N4046" s="78" t="s">
        <v>3665</v>
      </c>
      <c r="O4046" s="78" t="s">
        <v>3682</v>
      </c>
      <c r="P4046" s="82">
        <v>12</v>
      </c>
      <c r="Q4046" s="78" t="s">
        <v>1989</v>
      </c>
      <c r="R4046" s="82">
        <v>1</v>
      </c>
      <c r="S4046" s="82">
        <v>1</v>
      </c>
      <c r="T4046" s="82">
        <v>1</v>
      </c>
      <c r="U4046" s="82">
        <v>1</v>
      </c>
      <c r="V4046" s="82">
        <v>1</v>
      </c>
      <c r="W4046" s="82">
        <v>1</v>
      </c>
      <c r="X4046" s="82">
        <v>1</v>
      </c>
      <c r="Y4046" s="82">
        <v>1</v>
      </c>
      <c r="Z4046" s="82">
        <v>1</v>
      </c>
      <c r="AA4046" s="82">
        <v>1</v>
      </c>
      <c r="AB4046" s="82">
        <v>1</v>
      </c>
      <c r="AC4046" s="82">
        <v>1</v>
      </c>
      <c r="AD4046" s="85" t="str">
        <f>IF(A4046&lt;&gt;"",IF(D4046="DIRECCIÓN_DE_TRANSFERENCIAS","280 0031",VLOOKUP(C4046,NIVELES!$A$14:$B$105,2,0)),"")</f>
        <v>280 7310</v>
      </c>
      <c r="AE4046" s="86" t="s">
        <v>322</v>
      </c>
      <c r="AF4046" s="86" t="s">
        <v>546</v>
      </c>
      <c r="AG4046" s="79" t="str">
        <f>+IF(AF4046&lt;&gt;"",VLOOKUP(AF4046,NIVELES!$A$666:$B$673,2,0),"")</f>
        <v>ATENCIÓN_INTEGRAL_A_PERSONAS_CON_DISCAPACIDAD</v>
      </c>
      <c r="AH4046" s="78" t="s">
        <v>324</v>
      </c>
      <c r="AI4046" s="79" t="str">
        <f>IF(AH4046&lt;&gt;"",VLOOKUP(CONCATENATE(AG4046,AH4046),NIVELES!$B$676:$C$745,2,0),"")</f>
        <v xml:space="preserve">Prestacion  De Servicios  Intramurales  A  Traves  De  Centros Directos </v>
      </c>
      <c r="AJ4046" s="78" t="s">
        <v>517</v>
      </c>
      <c r="AK4046" s="79" t="str">
        <f>+IF(AJ4046&lt;&gt;"",VLOOKUP(AJ4046,NIVELES!$A$816:$B$892,2,0),"")</f>
        <v>NO APLICA</v>
      </c>
      <c r="AL4046" s="78" t="s">
        <v>554</v>
      </c>
      <c r="AM4046" s="78">
        <v>530801</v>
      </c>
      <c r="AN4046" s="79" t="str">
        <f>IF(AM4046&lt;&gt;"",+VLOOKUP(AM4046,NIVELES!$A$1652:$B$2466,2,0),"")</f>
        <v>Alimentos y Bebidas</v>
      </c>
      <c r="AO4046" s="87">
        <v>33075</v>
      </c>
      <c r="AP4046" s="88"/>
      <c r="AQ4046" s="88">
        <v>2139.37</v>
      </c>
      <c r="AR4046" s="88">
        <v>2565</v>
      </c>
      <c r="AS4046" s="88">
        <v>2835</v>
      </c>
      <c r="AT4046" s="88">
        <v>2970</v>
      </c>
      <c r="AU4046" s="88">
        <v>2700</v>
      </c>
      <c r="AV4046" s="88">
        <v>3105</v>
      </c>
      <c r="AW4046" s="88">
        <v>2835</v>
      </c>
      <c r="AX4046" s="88">
        <v>2835</v>
      </c>
      <c r="AY4046" s="88">
        <v>2430</v>
      </c>
      <c r="AZ4046" s="88">
        <v>2430</v>
      </c>
      <c r="BA4046" s="88">
        <v>6230.63</v>
      </c>
      <c r="BB4046" s="89">
        <f t="shared" si="251"/>
        <v>33075</v>
      </c>
      <c r="BC4046" s="90" t="str">
        <f t="shared" si="250"/>
        <v>OK</v>
      </c>
      <c r="BD4046" s="91" t="str">
        <f t="shared" si="252"/>
        <v xml:space="preserve">                  </v>
      </c>
      <c r="BE4046" s="92">
        <f t="shared" si="253"/>
        <v>12</v>
      </c>
    </row>
    <row r="4047" spans="1:57" s="74" customFormat="1" ht="50.1" customHeight="1" x14ac:dyDescent="0.2">
      <c r="A4047" s="78" t="s">
        <v>55</v>
      </c>
      <c r="B4047" s="78" t="s">
        <v>65</v>
      </c>
      <c r="C4047" s="78" t="s">
        <v>623</v>
      </c>
      <c r="D4047" s="78" t="s">
        <v>605</v>
      </c>
      <c r="E4047" s="79" t="str">
        <f>+IF(C4047&lt;&gt;"",VLOOKUP(MID(C4047,18,5),NIVELES!$A$133:$B$213,2,0),"")</f>
        <v>LOJA</v>
      </c>
      <c r="F4047" s="80" t="s">
        <v>187</v>
      </c>
      <c r="G4047" s="81" t="str">
        <f>+IF(F4047&lt;&gt;"",VLOOKUP(F4047,NIVELES!$A$246:$C$464,3,0),"")</f>
        <v>SUR</v>
      </c>
      <c r="H4047" s="82" t="s">
        <v>1024</v>
      </c>
      <c r="I4047" s="78" t="s">
        <v>2201</v>
      </c>
      <c r="J4047" s="78" t="s">
        <v>2184</v>
      </c>
      <c r="K4047" s="78" t="s">
        <v>2185</v>
      </c>
      <c r="L4047" s="78" t="s">
        <v>3683</v>
      </c>
      <c r="M4047" s="78">
        <v>1035</v>
      </c>
      <c r="N4047" s="78" t="s">
        <v>3684</v>
      </c>
      <c r="O4047" s="78" t="s">
        <v>3685</v>
      </c>
      <c r="P4047" s="82">
        <v>4</v>
      </c>
      <c r="Q4047" s="78" t="s">
        <v>2200</v>
      </c>
      <c r="R4047" s="82"/>
      <c r="S4047" s="82">
        <v>1</v>
      </c>
      <c r="T4047" s="82"/>
      <c r="U4047" s="82"/>
      <c r="V4047" s="82">
        <v>1</v>
      </c>
      <c r="W4047" s="82"/>
      <c r="X4047" s="82"/>
      <c r="Y4047" s="82">
        <v>1</v>
      </c>
      <c r="Z4047" s="82"/>
      <c r="AA4047" s="82"/>
      <c r="AB4047" s="82">
        <v>1</v>
      </c>
      <c r="AC4047" s="82"/>
      <c r="AD4047" s="85" t="str">
        <f>IF(A4047&lt;&gt;"",IF(D4047="DIRECCIÓN_DE_TRANSFERENCIAS","280 0031",VLOOKUP(C4047,NIVELES!$A$14:$B$105,2,0)),"")</f>
        <v>280 7310</v>
      </c>
      <c r="AE4047" s="86" t="s">
        <v>322</v>
      </c>
      <c r="AF4047" s="86" t="s">
        <v>546</v>
      </c>
      <c r="AG4047" s="79" t="str">
        <f>+IF(AF4047&lt;&gt;"",VLOOKUP(AF4047,NIVELES!$A$666:$B$673,2,0),"")</f>
        <v>ATENCIÓN_INTEGRAL_A_PERSONAS_CON_DISCAPACIDAD</v>
      </c>
      <c r="AH4047" s="78" t="s">
        <v>320</v>
      </c>
      <c r="AI4047" s="79" t="str">
        <f>IF(AH4047&lt;&gt;"",VLOOKUP(CONCATENATE(AG4047,AH4047),NIVELES!$B$676:$C$745,2,0),"")</f>
        <v>Prestación  De Servicios  Intramurales  A  Traves  De  Convenios</v>
      </c>
      <c r="AJ4047" s="78" t="s">
        <v>429</v>
      </c>
      <c r="AK4047" s="79" t="str">
        <f>+IF(AJ4047&lt;&gt;"",VLOOKUP(AJ4047,NIVELES!$A$816:$B$892,2,0),"")</f>
        <v xml:space="preserve">PROMOVER EL RECONOCIMIENTO Y GARANTIA DE LOS DERECHOS DE LAS MUJERES Y HOMBRES CON DISCAPACIDAD,  SU DEBIDA VALORACIÓN Y EL RESPETO A SU DIGNIDAD  </v>
      </c>
      <c r="AL4047" s="78" t="s">
        <v>556</v>
      </c>
      <c r="AM4047" s="78">
        <v>580104</v>
      </c>
      <c r="AN4047" s="79" t="str">
        <f>IF(AM4047&lt;&gt;"",+VLOOKUP(AM4047,NIVELES!$A$1652:$B$2466,2,0),"")</f>
        <v>A Gobiernos Autónomos Descentralizados</v>
      </c>
      <c r="AO4047" s="87">
        <v>639953.69999999995</v>
      </c>
      <c r="AP4047" s="88"/>
      <c r="AQ4047" s="88">
        <v>2986.29</v>
      </c>
      <c r="AR4047" s="88">
        <v>157001.98000000001</v>
      </c>
      <c r="AS4047" s="88">
        <v>0</v>
      </c>
      <c r="AT4047" s="88">
        <v>159988.26999999999</v>
      </c>
      <c r="AU4047" s="88">
        <v>0</v>
      </c>
      <c r="AV4047" s="88">
        <v>0</v>
      </c>
      <c r="AW4047" s="88">
        <v>159988.26999999999</v>
      </c>
      <c r="AX4047" s="88">
        <v>0</v>
      </c>
      <c r="AY4047" s="88">
        <v>0</v>
      </c>
      <c r="AZ4047" s="88">
        <v>159988.89000000001</v>
      </c>
      <c r="BA4047" s="88"/>
      <c r="BB4047" s="89">
        <f t="shared" si="251"/>
        <v>639953.70000000007</v>
      </c>
      <c r="BC4047" s="90" t="str">
        <f t="shared" si="250"/>
        <v>OK</v>
      </c>
      <c r="BD4047" s="91" t="str">
        <f t="shared" si="252"/>
        <v xml:space="preserve">                  </v>
      </c>
      <c r="BE4047" s="92">
        <f t="shared" si="253"/>
        <v>4</v>
      </c>
    </row>
    <row r="4048" spans="1:57" s="74" customFormat="1" ht="50.1" customHeight="1" x14ac:dyDescent="0.2">
      <c r="A4048" s="78" t="s">
        <v>55</v>
      </c>
      <c r="B4048" s="78" t="s">
        <v>65</v>
      </c>
      <c r="C4048" s="78" t="s">
        <v>623</v>
      </c>
      <c r="D4048" s="78" t="s">
        <v>605</v>
      </c>
      <c r="E4048" s="79" t="str">
        <f>+IF(C4048&lt;&gt;"",VLOOKUP(MID(C4048,18,5),NIVELES!$A$133:$B$213,2,0),"")</f>
        <v>LOJA</v>
      </c>
      <c r="F4048" s="80" t="s">
        <v>187</v>
      </c>
      <c r="G4048" s="81" t="str">
        <f>+IF(F4048&lt;&gt;"",VLOOKUP(F4048,NIVELES!$A$246:$C$464,3,0),"")</f>
        <v>SUR</v>
      </c>
      <c r="H4048" s="82" t="s">
        <v>1024</v>
      </c>
      <c r="I4048" s="78" t="s">
        <v>2201</v>
      </c>
      <c r="J4048" s="78" t="s">
        <v>2184</v>
      </c>
      <c r="K4048" s="78" t="s">
        <v>2185</v>
      </c>
      <c r="L4048" s="78" t="s">
        <v>2730</v>
      </c>
      <c r="M4048" s="78">
        <v>360</v>
      </c>
      <c r="N4048" s="78" t="s">
        <v>3684</v>
      </c>
      <c r="O4048" s="78" t="s">
        <v>3685</v>
      </c>
      <c r="P4048" s="82">
        <v>2</v>
      </c>
      <c r="Q4048" s="78" t="s">
        <v>2200</v>
      </c>
      <c r="R4048" s="82"/>
      <c r="S4048" s="82">
        <v>1</v>
      </c>
      <c r="T4048" s="82"/>
      <c r="U4048" s="82"/>
      <c r="V4048" s="82">
        <v>1</v>
      </c>
      <c r="W4048" s="82"/>
      <c r="X4048" s="82"/>
      <c r="Y4048" s="82"/>
      <c r="Z4048" s="82"/>
      <c r="AA4048" s="82"/>
      <c r="AB4048" s="82"/>
      <c r="AC4048" s="82"/>
      <c r="AD4048" s="85" t="str">
        <f>IF(A4048&lt;&gt;"",IF(D4048="DIRECCIÓN_DE_TRANSFERENCIAS","280 0031",VLOOKUP(C4048,NIVELES!$A$14:$B$105,2,0)),"")</f>
        <v>280 7310</v>
      </c>
      <c r="AE4048" s="86" t="s">
        <v>322</v>
      </c>
      <c r="AF4048" s="86" t="s">
        <v>546</v>
      </c>
      <c r="AG4048" s="79" t="str">
        <f>+IF(AF4048&lt;&gt;"",VLOOKUP(AF4048,NIVELES!$A$666:$B$673,2,0),"")</f>
        <v>ATENCIÓN_INTEGRAL_A_PERSONAS_CON_DISCAPACIDAD</v>
      </c>
      <c r="AH4048" s="78" t="s">
        <v>320</v>
      </c>
      <c r="AI4048" s="79" t="str">
        <f>IF(AH4048&lt;&gt;"",VLOOKUP(CONCATENATE(AG4048,AH4048),NIVELES!$B$676:$C$745,2,0),"")</f>
        <v>Prestación  De Servicios  Intramurales  A  Traves  De  Convenios</v>
      </c>
      <c r="AJ4048" s="78" t="s">
        <v>429</v>
      </c>
      <c r="AK4048" s="79" t="str">
        <f>+IF(AJ4048&lt;&gt;"",VLOOKUP(AJ4048,NIVELES!$A$816:$B$892,2,0),"")</f>
        <v xml:space="preserve">PROMOVER EL RECONOCIMIENTO Y GARANTIA DE LOS DERECHOS DE LAS MUJERES Y HOMBRES CON DISCAPACIDAD,  SU DEBIDA VALORACIÓN Y EL RESPETO A SU DIGNIDAD  </v>
      </c>
      <c r="AL4048" s="78" t="s">
        <v>556</v>
      </c>
      <c r="AM4048" s="78">
        <v>580204</v>
      </c>
      <c r="AN4048" s="79" t="str">
        <f>IF(AM4048&lt;&gt;"",+VLOOKUP(AM4048,NIVELES!$A$1652:$B$2466,2,0),"")</f>
        <v>Al Sector Privado no Financiero</v>
      </c>
      <c r="AO4048" s="87">
        <v>71672.399999999994</v>
      </c>
      <c r="AP4048" s="88"/>
      <c r="AQ4048" s="88"/>
      <c r="AR4048" s="88">
        <v>35836.199999999997</v>
      </c>
      <c r="AS4048" s="88">
        <v>0</v>
      </c>
      <c r="AT4048" s="88">
        <v>35836.199999999997</v>
      </c>
      <c r="AU4048" s="88">
        <v>0</v>
      </c>
      <c r="AV4048" s="88">
        <v>0</v>
      </c>
      <c r="AW4048" s="88">
        <v>0</v>
      </c>
      <c r="AX4048" s="88">
        <v>0</v>
      </c>
      <c r="AY4048" s="88">
        <v>0</v>
      </c>
      <c r="AZ4048" s="88">
        <v>0</v>
      </c>
      <c r="BA4048" s="88">
        <v>0</v>
      </c>
      <c r="BB4048" s="89">
        <f t="shared" si="251"/>
        <v>71672.399999999994</v>
      </c>
      <c r="BC4048" s="90" t="str">
        <f t="shared" si="250"/>
        <v>OK</v>
      </c>
      <c r="BD4048" s="91" t="str">
        <f t="shared" si="252"/>
        <v xml:space="preserve">                  </v>
      </c>
      <c r="BE4048" s="92">
        <f t="shared" si="253"/>
        <v>2</v>
      </c>
    </row>
    <row r="4049" spans="1:57" s="74" customFormat="1" ht="50.1" customHeight="1" x14ac:dyDescent="0.2">
      <c r="A4049" s="78" t="s">
        <v>55</v>
      </c>
      <c r="B4049" s="78" t="s">
        <v>67</v>
      </c>
      <c r="C4049" s="78" t="s">
        <v>751</v>
      </c>
      <c r="D4049" s="78" t="s">
        <v>575</v>
      </c>
      <c r="E4049" s="79" t="str">
        <f>+IF(C4049&lt;&gt;"",VLOOKUP(MID(C4049,18,5),NIVELES!$A$133:$B$213,2,0),"")</f>
        <v>GUAYAS</v>
      </c>
      <c r="F4049" s="80" t="s">
        <v>94</v>
      </c>
      <c r="G4049" s="81" t="str">
        <f>+IF(F4049&lt;&gt;"",VLOOKUP(F4049,NIVELES!$A$246:$C$464,3,0),"")</f>
        <v xml:space="preserve"> </v>
      </c>
      <c r="H4049" s="82" t="s">
        <v>1023</v>
      </c>
      <c r="I4049" s="78" t="s">
        <v>2364</v>
      </c>
      <c r="J4049" s="78" t="s">
        <v>2365</v>
      </c>
      <c r="K4049" s="78" t="s">
        <v>2366</v>
      </c>
      <c r="L4049" s="78" t="s">
        <v>1791</v>
      </c>
      <c r="M4049" s="78" t="s">
        <v>1791</v>
      </c>
      <c r="N4049" s="78" t="s">
        <v>1791</v>
      </c>
      <c r="O4049" s="78" t="s">
        <v>2167</v>
      </c>
      <c r="P4049" s="82">
        <v>12</v>
      </c>
      <c r="Q4049" s="78" t="s">
        <v>2204</v>
      </c>
      <c r="R4049" s="82">
        <v>1</v>
      </c>
      <c r="S4049" s="82">
        <v>1</v>
      </c>
      <c r="T4049" s="82">
        <v>1</v>
      </c>
      <c r="U4049" s="82">
        <v>1</v>
      </c>
      <c r="V4049" s="82">
        <v>1</v>
      </c>
      <c r="W4049" s="82">
        <v>1</v>
      </c>
      <c r="X4049" s="82">
        <v>1</v>
      </c>
      <c r="Y4049" s="82">
        <v>1</v>
      </c>
      <c r="Z4049" s="82">
        <v>1</v>
      </c>
      <c r="AA4049" s="82">
        <v>1</v>
      </c>
      <c r="AB4049" s="82">
        <v>1</v>
      </c>
      <c r="AC4049" s="82">
        <v>1</v>
      </c>
      <c r="AD4049" s="85" t="str">
        <f>IF(A4049&lt;&gt;"",IF(D4049="DIRECCIÓN_DE_TRANSFERENCIAS","280 0031",VLOOKUP(C4049,NIVELES!$A$14:$B$105,2,0)),"")</f>
        <v>280 8000</v>
      </c>
      <c r="AE4049" s="86" t="s">
        <v>322</v>
      </c>
      <c r="AF4049" s="86" t="s">
        <v>369</v>
      </c>
      <c r="AG4049" s="79" t="str">
        <f>+IF(AF4049&lt;&gt;"",VLOOKUP(AF4049,NIVELES!$A$666:$B$673,2,0),"")</f>
        <v>ADMINISTRACIÓN_CENTRAL</v>
      </c>
      <c r="AH4049" s="78" t="s">
        <v>322</v>
      </c>
      <c r="AI4049" s="79" t="str">
        <f>IF(AH4049&lt;&gt;"",VLOOKUP(CONCATENATE(AG4049,AH4049),NIVELES!$B$676:$C$745,2,0),"")</f>
        <v>Administración De La Gestión Administrativa Financiera</v>
      </c>
      <c r="AJ4049" s="78" t="s">
        <v>517</v>
      </c>
      <c r="AK4049" s="79" t="str">
        <f>+IF(AJ4049&lt;&gt;"",VLOOKUP(AJ4049,NIVELES!$A$816:$B$892,2,0),"")</f>
        <v>NO APLICA</v>
      </c>
      <c r="AL4049" s="78" t="s">
        <v>553</v>
      </c>
      <c r="AM4049" s="78">
        <v>510105</v>
      </c>
      <c r="AN4049" s="79" t="str">
        <f>IF(AM4049&lt;&gt;"",+VLOOKUP(AM4049,NIVELES!$A$1652:$B$2466,2,0),"")</f>
        <v>Remuneraciones Unificadas</v>
      </c>
      <c r="AO4049" s="87">
        <v>378489</v>
      </c>
      <c r="AP4049" s="88">
        <v>31540.75</v>
      </c>
      <c r="AQ4049" s="88">
        <v>31540.75</v>
      </c>
      <c r="AR4049" s="88">
        <v>31540.75</v>
      </c>
      <c r="AS4049" s="88">
        <v>31540.75</v>
      </c>
      <c r="AT4049" s="88">
        <v>31540.75</v>
      </c>
      <c r="AU4049" s="88">
        <v>31540.75</v>
      </c>
      <c r="AV4049" s="88">
        <v>31540.75</v>
      </c>
      <c r="AW4049" s="88">
        <v>31540.75</v>
      </c>
      <c r="AX4049" s="88">
        <v>31540.75</v>
      </c>
      <c r="AY4049" s="88">
        <v>31540.75</v>
      </c>
      <c r="AZ4049" s="88">
        <v>31540.75</v>
      </c>
      <c r="BA4049" s="88">
        <v>31540.75</v>
      </c>
      <c r="BB4049" s="89">
        <f t="shared" si="251"/>
        <v>378489</v>
      </c>
      <c r="BC4049" s="90" t="str">
        <f t="shared" si="250"/>
        <v>OK</v>
      </c>
      <c r="BD4049" s="91" t="str">
        <f t="shared" si="252"/>
        <v xml:space="preserve">                  </v>
      </c>
      <c r="BE4049" s="92">
        <f t="shared" si="253"/>
        <v>12</v>
      </c>
    </row>
    <row r="4050" spans="1:57" s="74" customFormat="1" ht="50.1" customHeight="1" x14ac:dyDescent="0.2">
      <c r="A4050" s="78" t="s">
        <v>55</v>
      </c>
      <c r="B4050" s="78" t="s">
        <v>67</v>
      </c>
      <c r="C4050" s="78" t="s">
        <v>751</v>
      </c>
      <c r="D4050" s="78" t="s">
        <v>575</v>
      </c>
      <c r="E4050" s="79" t="str">
        <f>+IF(C4050&lt;&gt;"",VLOOKUP(MID(C4050,18,5),NIVELES!$A$133:$B$213,2,0),"")</f>
        <v>GUAYAS</v>
      </c>
      <c r="F4050" s="80" t="s">
        <v>94</v>
      </c>
      <c r="G4050" s="81" t="str">
        <f>+IF(F4050&lt;&gt;"",VLOOKUP(F4050,NIVELES!$A$246:$C$464,3,0),"")</f>
        <v xml:space="preserve"> </v>
      </c>
      <c r="H4050" s="82" t="s">
        <v>1023</v>
      </c>
      <c r="I4050" s="78" t="s">
        <v>2364</v>
      </c>
      <c r="J4050" s="78" t="s">
        <v>2365</v>
      </c>
      <c r="K4050" s="78" t="s">
        <v>2366</v>
      </c>
      <c r="L4050" s="78" t="s">
        <v>1791</v>
      </c>
      <c r="M4050" s="78" t="s">
        <v>1791</v>
      </c>
      <c r="N4050" s="78" t="s">
        <v>1791</v>
      </c>
      <c r="O4050" s="78" t="s">
        <v>2167</v>
      </c>
      <c r="P4050" s="82">
        <v>12</v>
      </c>
      <c r="Q4050" s="78" t="s">
        <v>2204</v>
      </c>
      <c r="R4050" s="82">
        <v>1</v>
      </c>
      <c r="S4050" s="82">
        <v>1</v>
      </c>
      <c r="T4050" s="82">
        <v>1</v>
      </c>
      <c r="U4050" s="82">
        <v>1</v>
      </c>
      <c r="V4050" s="82">
        <v>1</v>
      </c>
      <c r="W4050" s="82">
        <v>1</v>
      </c>
      <c r="X4050" s="82">
        <v>1</v>
      </c>
      <c r="Y4050" s="82">
        <v>1</v>
      </c>
      <c r="Z4050" s="82">
        <v>1</v>
      </c>
      <c r="AA4050" s="82">
        <v>1</v>
      </c>
      <c r="AB4050" s="82">
        <v>1</v>
      </c>
      <c r="AC4050" s="82">
        <v>1</v>
      </c>
      <c r="AD4050" s="85" t="str">
        <f>IF(A4050&lt;&gt;"",IF(D4050="DIRECCIÓN_DE_TRANSFERENCIAS","280 0031",VLOOKUP(C4050,NIVELES!$A$14:$B$105,2,0)),"")</f>
        <v>280 8000</v>
      </c>
      <c r="AE4050" s="86" t="s">
        <v>322</v>
      </c>
      <c r="AF4050" s="86" t="s">
        <v>369</v>
      </c>
      <c r="AG4050" s="79" t="str">
        <f>+IF(AF4050&lt;&gt;"",VLOOKUP(AF4050,NIVELES!$A$666:$B$673,2,0),"")</f>
        <v>ADMINISTRACIÓN_CENTRAL</v>
      </c>
      <c r="AH4050" s="78" t="s">
        <v>322</v>
      </c>
      <c r="AI4050" s="79" t="str">
        <f>IF(AH4050&lt;&gt;"",VLOOKUP(CONCATENATE(AG4050,AH4050),NIVELES!$B$676:$C$745,2,0),"")</f>
        <v>Administración De La Gestión Administrativa Financiera</v>
      </c>
      <c r="AJ4050" s="78" t="s">
        <v>517</v>
      </c>
      <c r="AK4050" s="79" t="str">
        <f>+IF(AJ4050&lt;&gt;"",VLOOKUP(AJ4050,NIVELES!$A$816:$B$892,2,0),"")</f>
        <v>NO APLICA</v>
      </c>
      <c r="AL4050" s="78" t="s">
        <v>553</v>
      </c>
      <c r="AM4050" s="78">
        <v>510106</v>
      </c>
      <c r="AN4050" s="79" t="str">
        <f>IF(AM4050&lt;&gt;"",+VLOOKUP(AM4050,NIVELES!$A$1652:$B$2466,2,0),"")</f>
        <v>Salarios Unificados</v>
      </c>
      <c r="AO4050" s="87">
        <v>55956</v>
      </c>
      <c r="AP4050" s="88">
        <v>4663</v>
      </c>
      <c r="AQ4050" s="88">
        <v>4663</v>
      </c>
      <c r="AR4050" s="88">
        <v>4663</v>
      </c>
      <c r="AS4050" s="88">
        <v>4663</v>
      </c>
      <c r="AT4050" s="88">
        <v>4663</v>
      </c>
      <c r="AU4050" s="88">
        <v>4663</v>
      </c>
      <c r="AV4050" s="88">
        <v>4663</v>
      </c>
      <c r="AW4050" s="88">
        <v>4663</v>
      </c>
      <c r="AX4050" s="88">
        <v>4663</v>
      </c>
      <c r="AY4050" s="88">
        <v>4663</v>
      </c>
      <c r="AZ4050" s="88">
        <v>4663</v>
      </c>
      <c r="BA4050" s="88">
        <v>4663</v>
      </c>
      <c r="BB4050" s="89">
        <f t="shared" si="251"/>
        <v>55956</v>
      </c>
      <c r="BC4050" s="90" t="str">
        <f t="shared" si="250"/>
        <v>OK</v>
      </c>
      <c r="BD4050" s="91" t="str">
        <f t="shared" si="252"/>
        <v xml:space="preserve">                  </v>
      </c>
      <c r="BE4050" s="92">
        <f t="shared" si="253"/>
        <v>12</v>
      </c>
    </row>
    <row r="4051" spans="1:57" s="74" customFormat="1" ht="50.1" customHeight="1" x14ac:dyDescent="0.2">
      <c r="A4051" s="78" t="s">
        <v>55</v>
      </c>
      <c r="B4051" s="78" t="s">
        <v>67</v>
      </c>
      <c r="C4051" s="78" t="s">
        <v>751</v>
      </c>
      <c r="D4051" s="78" t="s">
        <v>575</v>
      </c>
      <c r="E4051" s="79" t="str">
        <f>+IF(C4051&lt;&gt;"",VLOOKUP(MID(C4051,18,5),NIVELES!$A$133:$B$213,2,0),"")</f>
        <v>GUAYAS</v>
      </c>
      <c r="F4051" s="80" t="s">
        <v>94</v>
      </c>
      <c r="G4051" s="81" t="str">
        <f>+IF(F4051&lt;&gt;"",VLOOKUP(F4051,NIVELES!$A$246:$C$464,3,0),"")</f>
        <v xml:space="preserve"> </v>
      </c>
      <c r="H4051" s="82" t="s">
        <v>1023</v>
      </c>
      <c r="I4051" s="78" t="s">
        <v>2364</v>
      </c>
      <c r="J4051" s="78" t="s">
        <v>2365</v>
      </c>
      <c r="K4051" s="78" t="s">
        <v>2366</v>
      </c>
      <c r="L4051" s="78" t="s">
        <v>1791</v>
      </c>
      <c r="M4051" s="78" t="s">
        <v>1791</v>
      </c>
      <c r="N4051" s="78" t="s">
        <v>1791</v>
      </c>
      <c r="O4051" s="78" t="s">
        <v>2167</v>
      </c>
      <c r="P4051" s="82">
        <v>12</v>
      </c>
      <c r="Q4051" s="78" t="s">
        <v>2204</v>
      </c>
      <c r="R4051" s="82">
        <v>1</v>
      </c>
      <c r="S4051" s="82">
        <v>1</v>
      </c>
      <c r="T4051" s="82">
        <v>1</v>
      </c>
      <c r="U4051" s="82">
        <v>1</v>
      </c>
      <c r="V4051" s="82">
        <v>1</v>
      </c>
      <c r="W4051" s="82">
        <v>1</v>
      </c>
      <c r="X4051" s="82">
        <v>1</v>
      </c>
      <c r="Y4051" s="82">
        <v>1</v>
      </c>
      <c r="Z4051" s="82">
        <v>1</v>
      </c>
      <c r="AA4051" s="82">
        <v>1</v>
      </c>
      <c r="AB4051" s="82">
        <v>1</v>
      </c>
      <c r="AC4051" s="82">
        <v>1</v>
      </c>
      <c r="AD4051" s="85" t="str">
        <f>IF(A4051&lt;&gt;"",IF(D4051="DIRECCIÓN_DE_TRANSFERENCIAS","280 0031",VLOOKUP(C4051,NIVELES!$A$14:$B$105,2,0)),"")</f>
        <v>280 8000</v>
      </c>
      <c r="AE4051" s="86" t="s">
        <v>322</v>
      </c>
      <c r="AF4051" s="86" t="s">
        <v>369</v>
      </c>
      <c r="AG4051" s="79" t="str">
        <f>+IF(AF4051&lt;&gt;"",VLOOKUP(AF4051,NIVELES!$A$666:$B$673,2,0),"")</f>
        <v>ADMINISTRACIÓN_CENTRAL</v>
      </c>
      <c r="AH4051" s="78" t="s">
        <v>322</v>
      </c>
      <c r="AI4051" s="79" t="str">
        <f>IF(AH4051&lt;&gt;"",VLOOKUP(CONCATENATE(AG4051,AH4051),NIVELES!$B$676:$C$745,2,0),"")</f>
        <v>Administración De La Gestión Administrativa Financiera</v>
      </c>
      <c r="AJ4051" s="78" t="s">
        <v>517</v>
      </c>
      <c r="AK4051" s="79" t="str">
        <f>+IF(AJ4051&lt;&gt;"",VLOOKUP(AJ4051,NIVELES!$A$816:$B$892,2,0),"")</f>
        <v>NO APLICA</v>
      </c>
      <c r="AL4051" s="78" t="s">
        <v>553</v>
      </c>
      <c r="AM4051" s="78">
        <v>510203</v>
      </c>
      <c r="AN4051" s="79" t="str">
        <f>IF(AM4051&lt;&gt;"",+VLOOKUP(AM4051,NIVELES!$A$1652:$B$2466,2,0),"")</f>
        <v>Decimotercer Sueldo</v>
      </c>
      <c r="AO4051" s="87">
        <v>44513.33</v>
      </c>
      <c r="AP4051" s="88">
        <v>3709.45</v>
      </c>
      <c r="AQ4051" s="88">
        <v>3709.44</v>
      </c>
      <c r="AR4051" s="88">
        <v>3709.44</v>
      </c>
      <c r="AS4051" s="88">
        <v>3709.45</v>
      </c>
      <c r="AT4051" s="88">
        <v>3709.45</v>
      </c>
      <c r="AU4051" s="88">
        <v>3709.45</v>
      </c>
      <c r="AV4051" s="88">
        <v>3709.45</v>
      </c>
      <c r="AW4051" s="88">
        <v>3709.44</v>
      </c>
      <c r="AX4051" s="88">
        <v>3709.44</v>
      </c>
      <c r="AY4051" s="88">
        <v>3709.44</v>
      </c>
      <c r="AZ4051" s="88">
        <v>3709.44</v>
      </c>
      <c r="BA4051" s="88">
        <v>3709.44</v>
      </c>
      <c r="BB4051" s="89">
        <f t="shared" si="251"/>
        <v>44513.330000000009</v>
      </c>
      <c r="BC4051" s="90" t="str">
        <f t="shared" si="250"/>
        <v>OK</v>
      </c>
      <c r="BD4051" s="91" t="str">
        <f t="shared" si="252"/>
        <v xml:space="preserve">                  </v>
      </c>
      <c r="BE4051" s="92">
        <f t="shared" si="253"/>
        <v>12</v>
      </c>
    </row>
    <row r="4052" spans="1:57" s="74" customFormat="1" ht="50.1" customHeight="1" x14ac:dyDescent="0.2">
      <c r="A4052" s="78" t="s">
        <v>55</v>
      </c>
      <c r="B4052" s="78" t="s">
        <v>67</v>
      </c>
      <c r="C4052" s="78" t="s">
        <v>751</v>
      </c>
      <c r="D4052" s="78" t="s">
        <v>575</v>
      </c>
      <c r="E4052" s="79" t="str">
        <f>+IF(C4052&lt;&gt;"",VLOOKUP(MID(C4052,18,5),NIVELES!$A$133:$B$213,2,0),"")</f>
        <v>GUAYAS</v>
      </c>
      <c r="F4052" s="80" t="s">
        <v>94</v>
      </c>
      <c r="G4052" s="81" t="str">
        <f>+IF(F4052&lt;&gt;"",VLOOKUP(F4052,NIVELES!$A$246:$C$464,3,0),"")</f>
        <v xml:space="preserve"> </v>
      </c>
      <c r="H4052" s="82" t="s">
        <v>1023</v>
      </c>
      <c r="I4052" s="78" t="s">
        <v>2364</v>
      </c>
      <c r="J4052" s="78" t="s">
        <v>2365</v>
      </c>
      <c r="K4052" s="78" t="s">
        <v>2366</v>
      </c>
      <c r="L4052" s="78" t="s">
        <v>1791</v>
      </c>
      <c r="M4052" s="78" t="s">
        <v>1791</v>
      </c>
      <c r="N4052" s="78" t="s">
        <v>1791</v>
      </c>
      <c r="O4052" s="78" t="s">
        <v>2167</v>
      </c>
      <c r="P4052" s="82">
        <v>12</v>
      </c>
      <c r="Q4052" s="78" t="s">
        <v>2204</v>
      </c>
      <c r="R4052" s="82">
        <v>1</v>
      </c>
      <c r="S4052" s="82">
        <v>1</v>
      </c>
      <c r="T4052" s="82">
        <v>1</v>
      </c>
      <c r="U4052" s="82">
        <v>1</v>
      </c>
      <c r="V4052" s="82">
        <v>1</v>
      </c>
      <c r="W4052" s="82">
        <v>1</v>
      </c>
      <c r="X4052" s="82">
        <v>1</v>
      </c>
      <c r="Y4052" s="82">
        <v>1</v>
      </c>
      <c r="Z4052" s="82">
        <v>1</v>
      </c>
      <c r="AA4052" s="82">
        <v>1</v>
      </c>
      <c r="AB4052" s="82">
        <v>1</v>
      </c>
      <c r="AC4052" s="82">
        <v>1</v>
      </c>
      <c r="AD4052" s="85" t="str">
        <f>IF(A4052&lt;&gt;"",IF(D4052="DIRECCIÓN_DE_TRANSFERENCIAS","280 0031",VLOOKUP(C4052,NIVELES!$A$14:$B$105,2,0)),"")</f>
        <v>280 8000</v>
      </c>
      <c r="AE4052" s="86" t="s">
        <v>322</v>
      </c>
      <c r="AF4052" s="86" t="s">
        <v>369</v>
      </c>
      <c r="AG4052" s="79" t="str">
        <f>+IF(AF4052&lt;&gt;"",VLOOKUP(AF4052,NIVELES!$A$666:$B$673,2,0),"")</f>
        <v>ADMINISTRACIÓN_CENTRAL</v>
      </c>
      <c r="AH4052" s="78" t="s">
        <v>322</v>
      </c>
      <c r="AI4052" s="79" t="str">
        <f>IF(AH4052&lt;&gt;"",VLOOKUP(CONCATENATE(AG4052,AH4052),NIVELES!$B$676:$C$745,2,0),"")</f>
        <v>Administración De La Gestión Administrativa Financiera</v>
      </c>
      <c r="AJ4052" s="78" t="s">
        <v>517</v>
      </c>
      <c r="AK4052" s="79" t="str">
        <f>+IF(AJ4052&lt;&gt;"",VLOOKUP(AJ4052,NIVELES!$A$816:$B$892,2,0),"")</f>
        <v>NO APLICA</v>
      </c>
      <c r="AL4052" s="78" t="s">
        <v>553</v>
      </c>
      <c r="AM4052" s="78">
        <v>510204</v>
      </c>
      <c r="AN4052" s="79" t="str">
        <f>IF(AM4052&lt;&gt;"",+VLOOKUP(AM4052,NIVELES!$A$1652:$B$2466,2,0),"")</f>
        <v>Decimocuarto Sueldo</v>
      </c>
      <c r="AO4052" s="87">
        <v>16974.830000000002</v>
      </c>
      <c r="AP4052" s="88">
        <v>558.16999999999996</v>
      </c>
      <c r="AQ4052" s="88">
        <v>558.16999999999996</v>
      </c>
      <c r="AR4052" s="88">
        <v>10834.960000000001</v>
      </c>
      <c r="AS4052" s="88">
        <v>558.16999999999996</v>
      </c>
      <c r="AT4052" s="88">
        <v>558.16999999999996</v>
      </c>
      <c r="AU4052" s="88">
        <v>558.16999999999996</v>
      </c>
      <c r="AV4052" s="88">
        <v>558.16999999999996</v>
      </c>
      <c r="AW4052" s="88">
        <v>558.16999999999996</v>
      </c>
      <c r="AX4052" s="88">
        <v>558.16999999999996</v>
      </c>
      <c r="AY4052" s="88">
        <v>558.16999999999996</v>
      </c>
      <c r="AZ4052" s="88">
        <v>558.16999999999996</v>
      </c>
      <c r="BA4052" s="88">
        <v>558.16999999999996</v>
      </c>
      <c r="BB4052" s="89">
        <f t="shared" si="251"/>
        <v>16974.829999999998</v>
      </c>
      <c r="BC4052" s="90" t="str">
        <f t="shared" si="250"/>
        <v>OK</v>
      </c>
      <c r="BD4052" s="91" t="str">
        <f t="shared" si="252"/>
        <v xml:space="preserve">                  </v>
      </c>
      <c r="BE4052" s="92">
        <f t="shared" si="253"/>
        <v>12</v>
      </c>
    </row>
    <row r="4053" spans="1:57" s="74" customFormat="1" ht="50.1" customHeight="1" x14ac:dyDescent="0.2">
      <c r="A4053" s="78" t="s">
        <v>55</v>
      </c>
      <c r="B4053" s="78" t="s">
        <v>67</v>
      </c>
      <c r="C4053" s="78" t="s">
        <v>751</v>
      </c>
      <c r="D4053" s="78" t="s">
        <v>575</v>
      </c>
      <c r="E4053" s="79" t="str">
        <f>+IF(C4053&lt;&gt;"",VLOOKUP(MID(C4053,18,5),NIVELES!$A$133:$B$213,2,0),"")</f>
        <v>GUAYAS</v>
      </c>
      <c r="F4053" s="80" t="s">
        <v>94</v>
      </c>
      <c r="G4053" s="81" t="str">
        <f>+IF(F4053&lt;&gt;"",VLOOKUP(F4053,NIVELES!$A$246:$C$464,3,0),"")</f>
        <v xml:space="preserve"> </v>
      </c>
      <c r="H4053" s="82" t="s">
        <v>1023</v>
      </c>
      <c r="I4053" s="78" t="s">
        <v>2364</v>
      </c>
      <c r="J4053" s="78" t="s">
        <v>2365</v>
      </c>
      <c r="K4053" s="78" t="s">
        <v>2366</v>
      </c>
      <c r="L4053" s="78" t="s">
        <v>1791</v>
      </c>
      <c r="M4053" s="78" t="s">
        <v>1791</v>
      </c>
      <c r="N4053" s="78" t="s">
        <v>1791</v>
      </c>
      <c r="O4053" s="78" t="s">
        <v>2167</v>
      </c>
      <c r="P4053" s="82">
        <v>0</v>
      </c>
      <c r="Q4053" s="78" t="s">
        <v>2204</v>
      </c>
      <c r="R4053" s="82">
        <v>0</v>
      </c>
      <c r="S4053" s="82">
        <v>0</v>
      </c>
      <c r="T4053" s="82">
        <v>0</v>
      </c>
      <c r="U4053" s="82">
        <v>0</v>
      </c>
      <c r="V4053" s="82">
        <v>0</v>
      </c>
      <c r="W4053" s="82">
        <v>0</v>
      </c>
      <c r="X4053" s="82">
        <v>0</v>
      </c>
      <c r="Y4053" s="82">
        <v>0</v>
      </c>
      <c r="Z4053" s="82">
        <v>0</v>
      </c>
      <c r="AA4053" s="82">
        <v>0</v>
      </c>
      <c r="AB4053" s="82">
        <v>0</v>
      </c>
      <c r="AC4053" s="82">
        <v>0</v>
      </c>
      <c r="AD4053" s="85" t="str">
        <f>IF(A4053&lt;&gt;"",IF(D4053="DIRECCIÓN_DE_TRANSFERENCIAS","280 0031",VLOOKUP(C4053,NIVELES!$A$14:$B$105,2,0)),"")</f>
        <v>280 8000</v>
      </c>
      <c r="AE4053" s="86" t="s">
        <v>322</v>
      </c>
      <c r="AF4053" s="86" t="s">
        <v>369</v>
      </c>
      <c r="AG4053" s="79" t="str">
        <f>+IF(AF4053&lt;&gt;"",VLOOKUP(AF4053,NIVELES!$A$666:$B$673,2,0),"")</f>
        <v>ADMINISTRACIÓN_CENTRAL</v>
      </c>
      <c r="AH4053" s="78" t="s">
        <v>322</v>
      </c>
      <c r="AI4053" s="79" t="str">
        <f>IF(AH4053&lt;&gt;"",VLOOKUP(CONCATENATE(AG4053,AH4053),NIVELES!$B$676:$C$745,2,0),"")</f>
        <v>Administración De La Gestión Administrativa Financiera</v>
      </c>
      <c r="AJ4053" s="78" t="s">
        <v>517</v>
      </c>
      <c r="AK4053" s="79" t="str">
        <f>+IF(AJ4053&lt;&gt;"",VLOOKUP(AJ4053,NIVELES!$A$816:$B$892,2,0),"")</f>
        <v>NO APLICA</v>
      </c>
      <c r="AL4053" s="78" t="s">
        <v>553</v>
      </c>
      <c r="AM4053" s="78">
        <v>510304</v>
      </c>
      <c r="AN4053" s="79" t="str">
        <f>IF(AM4053&lt;&gt;"",+VLOOKUP(AM4053,NIVELES!$A$1652:$B$2466,2,0),"")</f>
        <v>Compensación por Transporte</v>
      </c>
      <c r="AO4053" s="87">
        <v>2016</v>
      </c>
      <c r="AP4053" s="88">
        <v>0</v>
      </c>
      <c r="AQ4053" s="88">
        <v>336</v>
      </c>
      <c r="AR4053" s="88">
        <v>168</v>
      </c>
      <c r="AS4053" s="88">
        <v>168</v>
      </c>
      <c r="AT4053" s="88">
        <v>168</v>
      </c>
      <c r="AU4053" s="88">
        <v>168</v>
      </c>
      <c r="AV4053" s="88">
        <v>168</v>
      </c>
      <c r="AW4053" s="88">
        <v>168</v>
      </c>
      <c r="AX4053" s="88">
        <v>168</v>
      </c>
      <c r="AY4053" s="88">
        <v>168</v>
      </c>
      <c r="AZ4053" s="88">
        <v>168</v>
      </c>
      <c r="BA4053" s="88">
        <v>168</v>
      </c>
      <c r="BB4053" s="89">
        <f t="shared" si="251"/>
        <v>2016</v>
      </c>
      <c r="BC4053" s="90" t="str">
        <f t="shared" si="250"/>
        <v>OK</v>
      </c>
      <c r="BD4053" s="91" t="str">
        <f t="shared" si="252"/>
        <v xml:space="preserve">                  </v>
      </c>
      <c r="BE4053" s="92">
        <f t="shared" si="253"/>
        <v>0</v>
      </c>
    </row>
    <row r="4054" spans="1:57" s="74" customFormat="1" ht="50.1" customHeight="1" x14ac:dyDescent="0.2">
      <c r="A4054" s="78" t="s">
        <v>55</v>
      </c>
      <c r="B4054" s="78" t="s">
        <v>67</v>
      </c>
      <c r="C4054" s="78" t="s">
        <v>751</v>
      </c>
      <c r="D4054" s="78" t="s">
        <v>575</v>
      </c>
      <c r="E4054" s="79" t="str">
        <f>+IF(C4054&lt;&gt;"",VLOOKUP(MID(C4054,18,5),NIVELES!$A$133:$B$213,2,0),"")</f>
        <v>GUAYAS</v>
      </c>
      <c r="F4054" s="80" t="s">
        <v>94</v>
      </c>
      <c r="G4054" s="81" t="str">
        <f>+IF(F4054&lt;&gt;"",VLOOKUP(F4054,NIVELES!$A$246:$C$464,3,0),"")</f>
        <v xml:space="preserve"> </v>
      </c>
      <c r="H4054" s="82" t="s">
        <v>1023</v>
      </c>
      <c r="I4054" s="78" t="s">
        <v>2364</v>
      </c>
      <c r="J4054" s="78" t="s">
        <v>2365</v>
      </c>
      <c r="K4054" s="78" t="s">
        <v>2366</v>
      </c>
      <c r="L4054" s="78" t="s">
        <v>1791</v>
      </c>
      <c r="M4054" s="78" t="s">
        <v>1791</v>
      </c>
      <c r="N4054" s="78" t="s">
        <v>1791</v>
      </c>
      <c r="O4054" s="78" t="s">
        <v>2167</v>
      </c>
      <c r="P4054" s="82">
        <v>0</v>
      </c>
      <c r="Q4054" s="78" t="s">
        <v>2204</v>
      </c>
      <c r="R4054" s="82">
        <v>0</v>
      </c>
      <c r="S4054" s="82">
        <v>0</v>
      </c>
      <c r="T4054" s="82">
        <v>0</v>
      </c>
      <c r="U4054" s="82">
        <v>0</v>
      </c>
      <c r="V4054" s="82">
        <v>0</v>
      </c>
      <c r="W4054" s="82">
        <v>0</v>
      </c>
      <c r="X4054" s="82">
        <v>0</v>
      </c>
      <c r="Y4054" s="82">
        <v>0</v>
      </c>
      <c r="Z4054" s="82">
        <v>0</v>
      </c>
      <c r="AA4054" s="82">
        <v>0</v>
      </c>
      <c r="AB4054" s="82">
        <v>0</v>
      </c>
      <c r="AC4054" s="82">
        <v>0</v>
      </c>
      <c r="AD4054" s="85" t="str">
        <f>IF(A4054&lt;&gt;"",IF(D4054="DIRECCIÓN_DE_TRANSFERENCIAS","280 0031",VLOOKUP(C4054,NIVELES!$A$14:$B$105,2,0)),"")</f>
        <v>280 8000</v>
      </c>
      <c r="AE4054" s="86" t="s">
        <v>322</v>
      </c>
      <c r="AF4054" s="86" t="s">
        <v>369</v>
      </c>
      <c r="AG4054" s="79" t="str">
        <f>+IF(AF4054&lt;&gt;"",VLOOKUP(AF4054,NIVELES!$A$666:$B$673,2,0),"")</f>
        <v>ADMINISTRACIÓN_CENTRAL</v>
      </c>
      <c r="AH4054" s="78" t="s">
        <v>322</v>
      </c>
      <c r="AI4054" s="79" t="str">
        <f>IF(AH4054&lt;&gt;"",VLOOKUP(CONCATENATE(AG4054,AH4054),NIVELES!$B$676:$C$745,2,0),"")</f>
        <v>Administración De La Gestión Administrativa Financiera</v>
      </c>
      <c r="AJ4054" s="78" t="s">
        <v>517</v>
      </c>
      <c r="AK4054" s="79" t="str">
        <f>+IF(AJ4054&lt;&gt;"",VLOOKUP(AJ4054,NIVELES!$A$816:$B$892,2,0),"")</f>
        <v>NO APLICA</v>
      </c>
      <c r="AL4054" s="78" t="s">
        <v>553</v>
      </c>
      <c r="AM4054" s="78">
        <v>510306</v>
      </c>
      <c r="AN4054" s="79" t="str">
        <f>IF(AM4054&lt;&gt;"",+VLOOKUP(AM4054,NIVELES!$A$1652:$B$2466,2,0),"")</f>
        <v>Alimentación</v>
      </c>
      <c r="AO4054" s="87">
        <v>11032</v>
      </c>
      <c r="AP4054" s="88">
        <v>919.33333333333337</v>
      </c>
      <c r="AQ4054" s="88">
        <v>919.33333333333337</v>
      </c>
      <c r="AR4054" s="88">
        <v>919.33333333333337</v>
      </c>
      <c r="AS4054" s="88">
        <v>919.33333333333337</v>
      </c>
      <c r="AT4054" s="88">
        <v>919.33333333333337</v>
      </c>
      <c r="AU4054" s="88">
        <v>919.33333333333337</v>
      </c>
      <c r="AV4054" s="88">
        <v>919.33333333333337</v>
      </c>
      <c r="AW4054" s="88">
        <v>919.33333333333337</v>
      </c>
      <c r="AX4054" s="88">
        <v>919.33333333333337</v>
      </c>
      <c r="AY4054" s="88">
        <v>919.33333333333337</v>
      </c>
      <c r="AZ4054" s="88">
        <v>919.33333333333337</v>
      </c>
      <c r="BA4054" s="88">
        <v>919.33333333333337</v>
      </c>
      <c r="BB4054" s="89">
        <f t="shared" si="251"/>
        <v>11032.000000000002</v>
      </c>
      <c r="BC4054" s="90" t="str">
        <f t="shared" si="250"/>
        <v>OK</v>
      </c>
      <c r="BD4054" s="91" t="str">
        <f t="shared" si="252"/>
        <v xml:space="preserve">                  </v>
      </c>
      <c r="BE4054" s="92">
        <f t="shared" si="253"/>
        <v>0</v>
      </c>
    </row>
    <row r="4055" spans="1:57" s="74" customFormat="1" ht="50.1" customHeight="1" x14ac:dyDescent="0.2">
      <c r="A4055" s="78" t="s">
        <v>55</v>
      </c>
      <c r="B4055" s="78" t="s">
        <v>67</v>
      </c>
      <c r="C4055" s="78" t="s">
        <v>751</v>
      </c>
      <c r="D4055" s="78" t="s">
        <v>575</v>
      </c>
      <c r="E4055" s="79" t="str">
        <f>+IF(C4055&lt;&gt;"",VLOOKUP(MID(C4055,18,5),NIVELES!$A$133:$B$213,2,0),"")</f>
        <v>GUAYAS</v>
      </c>
      <c r="F4055" s="80" t="s">
        <v>94</v>
      </c>
      <c r="G4055" s="81" t="str">
        <f>+IF(F4055&lt;&gt;"",VLOOKUP(F4055,NIVELES!$A$246:$C$464,3,0),"")</f>
        <v xml:space="preserve"> </v>
      </c>
      <c r="H4055" s="82" t="s">
        <v>1023</v>
      </c>
      <c r="I4055" s="78" t="s">
        <v>2364</v>
      </c>
      <c r="J4055" s="78" t="s">
        <v>2365</v>
      </c>
      <c r="K4055" s="78" t="s">
        <v>2366</v>
      </c>
      <c r="L4055" s="78" t="s">
        <v>1791</v>
      </c>
      <c r="M4055" s="78" t="s">
        <v>1791</v>
      </c>
      <c r="N4055" s="78" t="s">
        <v>1791</v>
      </c>
      <c r="O4055" s="78" t="s">
        <v>2167</v>
      </c>
      <c r="P4055" s="82">
        <v>0</v>
      </c>
      <c r="Q4055" s="78" t="s">
        <v>2204</v>
      </c>
      <c r="R4055" s="82">
        <v>0</v>
      </c>
      <c r="S4055" s="82">
        <v>0</v>
      </c>
      <c r="T4055" s="82">
        <v>0</v>
      </c>
      <c r="U4055" s="82">
        <v>0</v>
      </c>
      <c r="V4055" s="82">
        <v>0</v>
      </c>
      <c r="W4055" s="82">
        <v>0</v>
      </c>
      <c r="X4055" s="82">
        <v>0</v>
      </c>
      <c r="Y4055" s="82">
        <v>0</v>
      </c>
      <c r="Z4055" s="82">
        <v>0</v>
      </c>
      <c r="AA4055" s="82">
        <v>0</v>
      </c>
      <c r="AB4055" s="82">
        <v>0</v>
      </c>
      <c r="AC4055" s="82">
        <v>0</v>
      </c>
      <c r="AD4055" s="85" t="str">
        <f>IF(A4055&lt;&gt;"",IF(D4055="DIRECCIÓN_DE_TRANSFERENCIAS","280 0031",VLOOKUP(C4055,NIVELES!$A$14:$B$105,2,0)),"")</f>
        <v>280 8000</v>
      </c>
      <c r="AE4055" s="86" t="s">
        <v>322</v>
      </c>
      <c r="AF4055" s="86" t="s">
        <v>369</v>
      </c>
      <c r="AG4055" s="79" t="str">
        <f>+IF(AF4055&lt;&gt;"",VLOOKUP(AF4055,NIVELES!$A$666:$B$673,2,0),"")</f>
        <v>ADMINISTRACIÓN_CENTRAL</v>
      </c>
      <c r="AH4055" s="78" t="s">
        <v>322</v>
      </c>
      <c r="AI4055" s="79" t="str">
        <f>IF(AH4055&lt;&gt;"",VLOOKUP(CONCATENATE(AG4055,AH4055),NIVELES!$B$676:$C$745,2,0),"")</f>
        <v>Administración De La Gestión Administrativa Financiera</v>
      </c>
      <c r="AJ4055" s="78" t="s">
        <v>517</v>
      </c>
      <c r="AK4055" s="79" t="str">
        <f>+IF(AJ4055&lt;&gt;"",VLOOKUP(AJ4055,NIVELES!$A$816:$B$892,2,0),"")</f>
        <v>NO APLICA</v>
      </c>
      <c r="AL4055" s="78" t="s">
        <v>553</v>
      </c>
      <c r="AM4055" s="78">
        <v>510401</v>
      </c>
      <c r="AN4055" s="79" t="str">
        <f>IF(AM4055&lt;&gt;"",+VLOOKUP(AM4055,NIVELES!$A$1652:$B$2466,2,0),"")</f>
        <v>Por Cargas Familiares</v>
      </c>
      <c r="AO4055" s="87">
        <v>839.46</v>
      </c>
      <c r="AP4055" s="88">
        <v>69.954999999999998</v>
      </c>
      <c r="AQ4055" s="88">
        <v>69.954999999999998</v>
      </c>
      <c r="AR4055" s="88">
        <v>69.954999999999998</v>
      </c>
      <c r="AS4055" s="88">
        <v>69.954999999999998</v>
      </c>
      <c r="AT4055" s="88">
        <v>69.954999999999998</v>
      </c>
      <c r="AU4055" s="88">
        <v>69.954999999999998</v>
      </c>
      <c r="AV4055" s="88">
        <v>69.954999999999998</v>
      </c>
      <c r="AW4055" s="88">
        <v>69.954999999999998</v>
      </c>
      <c r="AX4055" s="88">
        <v>69.954999999999998</v>
      </c>
      <c r="AY4055" s="88">
        <v>69.954999999999998</v>
      </c>
      <c r="AZ4055" s="88">
        <v>69.954999999999998</v>
      </c>
      <c r="BA4055" s="88">
        <v>69.954999999999998</v>
      </c>
      <c r="BB4055" s="89">
        <f t="shared" si="251"/>
        <v>839.46000000000015</v>
      </c>
      <c r="BC4055" s="90" t="str">
        <f t="shared" si="250"/>
        <v>OK</v>
      </c>
      <c r="BD4055" s="91" t="str">
        <f t="shared" si="252"/>
        <v xml:space="preserve">                  </v>
      </c>
      <c r="BE4055" s="92">
        <f t="shared" si="253"/>
        <v>0</v>
      </c>
    </row>
    <row r="4056" spans="1:57" s="74" customFormat="1" ht="50.1" customHeight="1" x14ac:dyDescent="0.2">
      <c r="A4056" s="78" t="s">
        <v>55</v>
      </c>
      <c r="B4056" s="78" t="s">
        <v>67</v>
      </c>
      <c r="C4056" s="78" t="s">
        <v>751</v>
      </c>
      <c r="D4056" s="78" t="s">
        <v>575</v>
      </c>
      <c r="E4056" s="79" t="str">
        <f>+IF(C4056&lt;&gt;"",VLOOKUP(MID(C4056,18,5),NIVELES!$A$133:$B$213,2,0),"")</f>
        <v>GUAYAS</v>
      </c>
      <c r="F4056" s="80" t="s">
        <v>94</v>
      </c>
      <c r="G4056" s="81" t="str">
        <f>+IF(F4056&lt;&gt;"",VLOOKUP(F4056,NIVELES!$A$246:$C$464,3,0),"")</f>
        <v xml:space="preserve"> </v>
      </c>
      <c r="H4056" s="82" t="s">
        <v>1023</v>
      </c>
      <c r="I4056" s="78" t="s">
        <v>2364</v>
      </c>
      <c r="J4056" s="78" t="s">
        <v>2365</v>
      </c>
      <c r="K4056" s="78" t="s">
        <v>2366</v>
      </c>
      <c r="L4056" s="78" t="s">
        <v>1791</v>
      </c>
      <c r="M4056" s="78" t="s">
        <v>1791</v>
      </c>
      <c r="N4056" s="78" t="s">
        <v>1791</v>
      </c>
      <c r="O4056" s="78" t="s">
        <v>2167</v>
      </c>
      <c r="P4056" s="82">
        <v>0</v>
      </c>
      <c r="Q4056" s="78" t="s">
        <v>2204</v>
      </c>
      <c r="R4056" s="82">
        <v>0</v>
      </c>
      <c r="S4056" s="82">
        <v>0</v>
      </c>
      <c r="T4056" s="82">
        <v>0</v>
      </c>
      <c r="U4056" s="82">
        <v>0</v>
      </c>
      <c r="V4056" s="82">
        <v>0</v>
      </c>
      <c r="W4056" s="82">
        <v>0</v>
      </c>
      <c r="X4056" s="82">
        <v>0</v>
      </c>
      <c r="Y4056" s="82">
        <v>0</v>
      </c>
      <c r="Z4056" s="82">
        <v>0</v>
      </c>
      <c r="AA4056" s="82">
        <v>0</v>
      </c>
      <c r="AB4056" s="82">
        <v>0</v>
      </c>
      <c r="AC4056" s="82">
        <v>0</v>
      </c>
      <c r="AD4056" s="85" t="str">
        <f>IF(A4056&lt;&gt;"",IF(D4056="DIRECCIÓN_DE_TRANSFERENCIAS","280 0031",VLOOKUP(C4056,NIVELES!$A$14:$B$105,2,0)),"")</f>
        <v>280 8000</v>
      </c>
      <c r="AE4056" s="86" t="s">
        <v>322</v>
      </c>
      <c r="AF4056" s="86" t="s">
        <v>369</v>
      </c>
      <c r="AG4056" s="79" t="str">
        <f>+IF(AF4056&lt;&gt;"",VLOOKUP(AF4056,NIVELES!$A$666:$B$673,2,0),"")</f>
        <v>ADMINISTRACIÓN_CENTRAL</v>
      </c>
      <c r="AH4056" s="78" t="s">
        <v>322</v>
      </c>
      <c r="AI4056" s="79" t="str">
        <f>IF(AH4056&lt;&gt;"",VLOOKUP(CONCATENATE(AG4056,AH4056),NIVELES!$B$676:$C$745,2,0),"")</f>
        <v>Administración De La Gestión Administrativa Financiera</v>
      </c>
      <c r="AJ4056" s="78" t="s">
        <v>517</v>
      </c>
      <c r="AK4056" s="79" t="str">
        <f>+IF(AJ4056&lt;&gt;"",VLOOKUP(AJ4056,NIVELES!$A$816:$B$892,2,0),"")</f>
        <v>NO APLICA</v>
      </c>
      <c r="AL4056" s="78" t="s">
        <v>553</v>
      </c>
      <c r="AM4056" s="78">
        <v>510408</v>
      </c>
      <c r="AN4056" s="79" t="str">
        <f>IF(AM4056&lt;&gt;"",+VLOOKUP(AM4056,NIVELES!$A$1652:$B$2466,2,0),"")</f>
        <v>Subsidio de Antigüedad</v>
      </c>
      <c r="AO4056" s="87">
        <v>2306.13</v>
      </c>
      <c r="AP4056" s="88">
        <v>192.17750000000001</v>
      </c>
      <c r="AQ4056" s="88">
        <v>192.17750000000001</v>
      </c>
      <c r="AR4056" s="88">
        <v>192.17750000000001</v>
      </c>
      <c r="AS4056" s="88">
        <v>192.17750000000001</v>
      </c>
      <c r="AT4056" s="88">
        <v>192.17750000000001</v>
      </c>
      <c r="AU4056" s="88">
        <v>192.17750000000001</v>
      </c>
      <c r="AV4056" s="88">
        <v>192.17750000000001</v>
      </c>
      <c r="AW4056" s="88">
        <v>192.17750000000001</v>
      </c>
      <c r="AX4056" s="88">
        <v>192.17750000000001</v>
      </c>
      <c r="AY4056" s="88">
        <v>192.17750000000001</v>
      </c>
      <c r="AZ4056" s="88">
        <v>192.17750000000001</v>
      </c>
      <c r="BA4056" s="88">
        <v>192.17750000000001</v>
      </c>
      <c r="BB4056" s="89">
        <f t="shared" si="251"/>
        <v>2306.13</v>
      </c>
      <c r="BC4056" s="90" t="str">
        <f t="shared" si="250"/>
        <v>OK</v>
      </c>
      <c r="BD4056" s="91" t="str">
        <f t="shared" si="252"/>
        <v xml:space="preserve">                  </v>
      </c>
      <c r="BE4056" s="92">
        <f t="shared" si="253"/>
        <v>0</v>
      </c>
    </row>
    <row r="4057" spans="1:57" s="74" customFormat="1" ht="50.1" customHeight="1" x14ac:dyDescent="0.2">
      <c r="A4057" s="78" t="s">
        <v>55</v>
      </c>
      <c r="B4057" s="78" t="s">
        <v>67</v>
      </c>
      <c r="C4057" s="78" t="s">
        <v>751</v>
      </c>
      <c r="D4057" s="78" t="s">
        <v>575</v>
      </c>
      <c r="E4057" s="79" t="str">
        <f>+IF(C4057&lt;&gt;"",VLOOKUP(MID(C4057,18,5),NIVELES!$A$133:$B$213,2,0),"")</f>
        <v>GUAYAS</v>
      </c>
      <c r="F4057" s="80" t="s">
        <v>94</v>
      </c>
      <c r="G4057" s="81" t="str">
        <f>+IF(F4057&lt;&gt;"",VLOOKUP(F4057,NIVELES!$A$246:$C$464,3,0),"")</f>
        <v xml:space="preserve"> </v>
      </c>
      <c r="H4057" s="82" t="s">
        <v>1023</v>
      </c>
      <c r="I4057" s="78" t="s">
        <v>2364</v>
      </c>
      <c r="J4057" s="78" t="s">
        <v>2365</v>
      </c>
      <c r="K4057" s="78" t="s">
        <v>2366</v>
      </c>
      <c r="L4057" s="78" t="s">
        <v>1791</v>
      </c>
      <c r="M4057" s="78" t="s">
        <v>1791</v>
      </c>
      <c r="N4057" s="78" t="s">
        <v>1791</v>
      </c>
      <c r="O4057" s="78" t="s">
        <v>2167</v>
      </c>
      <c r="P4057" s="82">
        <v>0</v>
      </c>
      <c r="Q4057" s="78" t="s">
        <v>2204</v>
      </c>
      <c r="R4057" s="82">
        <v>0</v>
      </c>
      <c r="S4057" s="82">
        <v>0</v>
      </c>
      <c r="T4057" s="82">
        <v>0</v>
      </c>
      <c r="U4057" s="82">
        <v>0</v>
      </c>
      <c r="V4057" s="82">
        <v>0</v>
      </c>
      <c r="W4057" s="82">
        <v>0</v>
      </c>
      <c r="X4057" s="82">
        <v>0</v>
      </c>
      <c r="Y4057" s="82">
        <v>0</v>
      </c>
      <c r="Z4057" s="82">
        <v>0</v>
      </c>
      <c r="AA4057" s="82">
        <v>0</v>
      </c>
      <c r="AB4057" s="82">
        <v>0</v>
      </c>
      <c r="AC4057" s="82">
        <v>0</v>
      </c>
      <c r="AD4057" s="85" t="str">
        <f>IF(A4057&lt;&gt;"",IF(D4057="DIRECCIÓN_DE_TRANSFERENCIAS","280 0031",VLOOKUP(C4057,NIVELES!$A$14:$B$105,2,0)),"")</f>
        <v>280 8000</v>
      </c>
      <c r="AE4057" s="86" t="s">
        <v>322</v>
      </c>
      <c r="AF4057" s="86" t="s">
        <v>369</v>
      </c>
      <c r="AG4057" s="79" t="str">
        <f>+IF(AF4057&lt;&gt;"",VLOOKUP(AF4057,NIVELES!$A$666:$B$673,2,0),"")</f>
        <v>ADMINISTRACIÓN_CENTRAL</v>
      </c>
      <c r="AH4057" s="78" t="s">
        <v>322</v>
      </c>
      <c r="AI4057" s="79" t="str">
        <f>IF(AH4057&lt;&gt;"",VLOOKUP(CONCATENATE(AG4057,AH4057),NIVELES!$B$676:$C$745,2,0),"")</f>
        <v>Administración De La Gestión Administrativa Financiera</v>
      </c>
      <c r="AJ4057" s="78" t="s">
        <v>517</v>
      </c>
      <c r="AK4057" s="79" t="str">
        <f>+IF(AJ4057&lt;&gt;"",VLOOKUP(AJ4057,NIVELES!$A$816:$B$892,2,0),"")</f>
        <v>NO APLICA</v>
      </c>
      <c r="AL4057" s="78" t="s">
        <v>553</v>
      </c>
      <c r="AM4057" s="78">
        <v>510509</v>
      </c>
      <c r="AN4057" s="79" t="str">
        <f>IF(AM4057&lt;&gt;"",+VLOOKUP(AM4057,NIVELES!$A$1652:$B$2466,2,0),"")</f>
        <v>Horas Extraordinarias y Suplementarias</v>
      </c>
      <c r="AO4057" s="87">
        <v>3703</v>
      </c>
      <c r="AP4057" s="88">
        <v>308.58333333333331</v>
      </c>
      <c r="AQ4057" s="88">
        <v>308.58333333333331</v>
      </c>
      <c r="AR4057" s="88">
        <v>308.58333333333331</v>
      </c>
      <c r="AS4057" s="88">
        <v>308.58333333333331</v>
      </c>
      <c r="AT4057" s="88">
        <v>308.58333333333331</v>
      </c>
      <c r="AU4057" s="88">
        <v>308.58333333333331</v>
      </c>
      <c r="AV4057" s="88">
        <v>308.58333333333331</v>
      </c>
      <c r="AW4057" s="88">
        <v>308.58333333333331</v>
      </c>
      <c r="AX4057" s="88">
        <v>308.58333333333331</v>
      </c>
      <c r="AY4057" s="88">
        <v>308.58333333333331</v>
      </c>
      <c r="AZ4057" s="88">
        <v>308.58333333333331</v>
      </c>
      <c r="BA4057" s="88">
        <v>308.58333333333331</v>
      </c>
      <c r="BB4057" s="89">
        <f t="shared" si="251"/>
        <v>3703.0000000000005</v>
      </c>
      <c r="BC4057" s="90" t="str">
        <f t="shared" si="250"/>
        <v>OK</v>
      </c>
      <c r="BD4057" s="91" t="str">
        <f t="shared" si="252"/>
        <v xml:space="preserve">                  </v>
      </c>
      <c r="BE4057" s="92">
        <f t="shared" si="253"/>
        <v>0</v>
      </c>
    </row>
    <row r="4058" spans="1:57" s="74" customFormat="1" ht="50.1" customHeight="1" x14ac:dyDescent="0.2">
      <c r="A4058" s="78" t="s">
        <v>55</v>
      </c>
      <c r="B4058" s="78" t="s">
        <v>67</v>
      </c>
      <c r="C4058" s="78" t="s">
        <v>751</v>
      </c>
      <c r="D4058" s="78" t="s">
        <v>575</v>
      </c>
      <c r="E4058" s="79" t="str">
        <f>+IF(C4058&lt;&gt;"",VLOOKUP(MID(C4058,18,5),NIVELES!$A$133:$B$213,2,0),"")</f>
        <v>GUAYAS</v>
      </c>
      <c r="F4058" s="80" t="s">
        <v>94</v>
      </c>
      <c r="G4058" s="81" t="str">
        <f>+IF(F4058&lt;&gt;"",VLOOKUP(F4058,NIVELES!$A$246:$C$464,3,0),"")</f>
        <v xml:space="preserve"> </v>
      </c>
      <c r="H4058" s="82" t="s">
        <v>1023</v>
      </c>
      <c r="I4058" s="78" t="s">
        <v>2364</v>
      </c>
      <c r="J4058" s="78" t="s">
        <v>2365</v>
      </c>
      <c r="K4058" s="78" t="s">
        <v>2366</v>
      </c>
      <c r="L4058" s="78" t="s">
        <v>1791</v>
      </c>
      <c r="M4058" s="78" t="s">
        <v>1791</v>
      </c>
      <c r="N4058" s="78" t="s">
        <v>1791</v>
      </c>
      <c r="O4058" s="78" t="s">
        <v>2167</v>
      </c>
      <c r="P4058" s="82">
        <v>12</v>
      </c>
      <c r="Q4058" s="78" t="s">
        <v>2204</v>
      </c>
      <c r="R4058" s="82">
        <v>1</v>
      </c>
      <c r="S4058" s="82">
        <v>1</v>
      </c>
      <c r="T4058" s="82">
        <v>1</v>
      </c>
      <c r="U4058" s="82">
        <v>1</v>
      </c>
      <c r="V4058" s="82">
        <v>1</v>
      </c>
      <c r="W4058" s="82">
        <v>1</v>
      </c>
      <c r="X4058" s="82">
        <v>1</v>
      </c>
      <c r="Y4058" s="82">
        <v>1</v>
      </c>
      <c r="Z4058" s="82">
        <v>1</v>
      </c>
      <c r="AA4058" s="82">
        <v>1</v>
      </c>
      <c r="AB4058" s="82">
        <v>1</v>
      </c>
      <c r="AC4058" s="82">
        <v>1</v>
      </c>
      <c r="AD4058" s="85" t="str">
        <f>IF(A4058&lt;&gt;"",IF(D4058="DIRECCIÓN_DE_TRANSFERENCIAS","280 0031",VLOOKUP(C4058,NIVELES!$A$14:$B$105,2,0)),"")</f>
        <v>280 8000</v>
      </c>
      <c r="AE4058" s="86" t="s">
        <v>322</v>
      </c>
      <c r="AF4058" s="86" t="s">
        <v>369</v>
      </c>
      <c r="AG4058" s="79" t="str">
        <f>+IF(AF4058&lt;&gt;"",VLOOKUP(AF4058,NIVELES!$A$666:$B$673,2,0),"")</f>
        <v>ADMINISTRACIÓN_CENTRAL</v>
      </c>
      <c r="AH4058" s="78" t="s">
        <v>322</v>
      </c>
      <c r="AI4058" s="79" t="str">
        <f>IF(AH4058&lt;&gt;"",VLOOKUP(CONCATENATE(AG4058,AH4058),NIVELES!$B$676:$C$745,2,0),"")</f>
        <v>Administración De La Gestión Administrativa Financiera</v>
      </c>
      <c r="AJ4058" s="78" t="s">
        <v>517</v>
      </c>
      <c r="AK4058" s="79" t="str">
        <f>+IF(AJ4058&lt;&gt;"",VLOOKUP(AJ4058,NIVELES!$A$816:$B$892,2,0),"")</f>
        <v>NO APLICA</v>
      </c>
      <c r="AL4058" s="78" t="s">
        <v>553</v>
      </c>
      <c r="AM4058" s="78">
        <v>510510</v>
      </c>
      <c r="AN4058" s="79" t="str">
        <f>IF(AM4058&lt;&gt;"",+VLOOKUP(AM4058,NIVELES!$A$1652:$B$2466,2,0),"")</f>
        <v>Servicios Personales por Contrato</v>
      </c>
      <c r="AO4058" s="87">
        <v>119064</v>
      </c>
      <c r="AP4058" s="88">
        <v>9922</v>
      </c>
      <c r="AQ4058" s="88">
        <v>9922</v>
      </c>
      <c r="AR4058" s="88">
        <v>9922</v>
      </c>
      <c r="AS4058" s="88">
        <v>9922</v>
      </c>
      <c r="AT4058" s="88">
        <v>9922</v>
      </c>
      <c r="AU4058" s="88">
        <v>9922</v>
      </c>
      <c r="AV4058" s="88">
        <v>9922</v>
      </c>
      <c r="AW4058" s="88">
        <v>9922</v>
      </c>
      <c r="AX4058" s="88">
        <v>9922</v>
      </c>
      <c r="AY4058" s="88">
        <v>9922</v>
      </c>
      <c r="AZ4058" s="88">
        <v>9922</v>
      </c>
      <c r="BA4058" s="88">
        <v>9922</v>
      </c>
      <c r="BB4058" s="89">
        <f t="shared" si="251"/>
        <v>119064</v>
      </c>
      <c r="BC4058" s="90" t="str">
        <f t="shared" si="250"/>
        <v>OK</v>
      </c>
      <c r="BD4058" s="91" t="str">
        <f t="shared" si="252"/>
        <v xml:space="preserve">                  </v>
      </c>
      <c r="BE4058" s="92">
        <f t="shared" si="253"/>
        <v>12</v>
      </c>
    </row>
    <row r="4059" spans="1:57" s="74" customFormat="1" ht="50.1" customHeight="1" x14ac:dyDescent="0.2">
      <c r="A4059" s="78" t="s">
        <v>55</v>
      </c>
      <c r="B4059" s="78" t="s">
        <v>67</v>
      </c>
      <c r="C4059" s="78" t="s">
        <v>751</v>
      </c>
      <c r="D4059" s="78" t="s">
        <v>575</v>
      </c>
      <c r="E4059" s="79" t="str">
        <f>+IF(C4059&lt;&gt;"",VLOOKUP(MID(C4059,18,5),NIVELES!$A$133:$B$213,2,0),"")</f>
        <v>GUAYAS</v>
      </c>
      <c r="F4059" s="80" t="s">
        <v>94</v>
      </c>
      <c r="G4059" s="81" t="str">
        <f>+IF(F4059&lt;&gt;"",VLOOKUP(F4059,NIVELES!$A$246:$C$464,3,0),"")</f>
        <v xml:space="preserve"> </v>
      </c>
      <c r="H4059" s="82" t="s">
        <v>1023</v>
      </c>
      <c r="I4059" s="78" t="s">
        <v>2364</v>
      </c>
      <c r="J4059" s="78" t="s">
        <v>2365</v>
      </c>
      <c r="K4059" s="78" t="s">
        <v>2366</v>
      </c>
      <c r="L4059" s="78" t="s">
        <v>1791</v>
      </c>
      <c r="M4059" s="78" t="s">
        <v>1791</v>
      </c>
      <c r="N4059" s="78" t="s">
        <v>1791</v>
      </c>
      <c r="O4059" s="78" t="s">
        <v>2167</v>
      </c>
      <c r="P4059" s="82">
        <v>0</v>
      </c>
      <c r="Q4059" s="78" t="s">
        <v>2204</v>
      </c>
      <c r="R4059" s="82">
        <v>0</v>
      </c>
      <c r="S4059" s="82">
        <v>0</v>
      </c>
      <c r="T4059" s="82">
        <v>0</v>
      </c>
      <c r="U4059" s="82">
        <v>0</v>
      </c>
      <c r="V4059" s="82">
        <v>0</v>
      </c>
      <c r="W4059" s="82">
        <v>0</v>
      </c>
      <c r="X4059" s="82">
        <v>0</v>
      </c>
      <c r="Y4059" s="82">
        <v>0</v>
      </c>
      <c r="Z4059" s="82">
        <v>0</v>
      </c>
      <c r="AA4059" s="82">
        <v>0</v>
      </c>
      <c r="AB4059" s="82">
        <v>0</v>
      </c>
      <c r="AC4059" s="82">
        <v>0</v>
      </c>
      <c r="AD4059" s="85" t="str">
        <f>IF(A4059&lt;&gt;"",IF(D4059="DIRECCIÓN_DE_TRANSFERENCIAS","280 0031",VLOOKUP(C4059,NIVELES!$A$14:$B$105,2,0)),"")</f>
        <v>280 8000</v>
      </c>
      <c r="AE4059" s="86" t="s">
        <v>322</v>
      </c>
      <c r="AF4059" s="86" t="s">
        <v>369</v>
      </c>
      <c r="AG4059" s="79" t="str">
        <f>+IF(AF4059&lt;&gt;"",VLOOKUP(AF4059,NIVELES!$A$666:$B$673,2,0),"")</f>
        <v>ADMINISTRACIÓN_CENTRAL</v>
      </c>
      <c r="AH4059" s="78" t="s">
        <v>322</v>
      </c>
      <c r="AI4059" s="79" t="str">
        <f>IF(AH4059&lt;&gt;"",VLOOKUP(CONCATENATE(AG4059,AH4059),NIVELES!$B$676:$C$745,2,0),"")</f>
        <v>Administración De La Gestión Administrativa Financiera</v>
      </c>
      <c r="AJ4059" s="78" t="s">
        <v>517</v>
      </c>
      <c r="AK4059" s="79" t="str">
        <f>+IF(AJ4059&lt;&gt;"",VLOOKUP(AJ4059,NIVELES!$A$816:$B$892,2,0),"")</f>
        <v>NO APLICA</v>
      </c>
      <c r="AL4059" s="78" t="s">
        <v>553</v>
      </c>
      <c r="AM4059" s="78">
        <v>510513</v>
      </c>
      <c r="AN4059" s="79" t="str">
        <f>IF(AM4059&lt;&gt;"",+VLOOKUP(AM4059,NIVELES!$A$1652:$B$2466,2,0),"")</f>
        <v>Encargos</v>
      </c>
      <c r="AO4059" s="87">
        <v>6175</v>
      </c>
      <c r="AP4059" s="88">
        <v>514.58333333333337</v>
      </c>
      <c r="AQ4059" s="88">
        <v>514.58333333333337</v>
      </c>
      <c r="AR4059" s="88">
        <v>514.58333333333337</v>
      </c>
      <c r="AS4059" s="88">
        <v>514.58333333333337</v>
      </c>
      <c r="AT4059" s="88">
        <v>514.58333333333337</v>
      </c>
      <c r="AU4059" s="88">
        <v>514.58333333333337</v>
      </c>
      <c r="AV4059" s="88">
        <v>514.58333333333337</v>
      </c>
      <c r="AW4059" s="88">
        <v>514.58333333333337</v>
      </c>
      <c r="AX4059" s="88">
        <v>514.58333333333337</v>
      </c>
      <c r="AY4059" s="88">
        <v>514.58333333333337</v>
      </c>
      <c r="AZ4059" s="88">
        <v>514.58333333333337</v>
      </c>
      <c r="BA4059" s="88">
        <v>514.58333333333337</v>
      </c>
      <c r="BB4059" s="89">
        <f t="shared" si="251"/>
        <v>6174.9999999999991</v>
      </c>
      <c r="BC4059" s="90" t="str">
        <f t="shared" si="250"/>
        <v>OK</v>
      </c>
      <c r="BD4059" s="91" t="str">
        <f t="shared" si="252"/>
        <v xml:space="preserve">                  </v>
      </c>
      <c r="BE4059" s="92">
        <f t="shared" si="253"/>
        <v>0</v>
      </c>
    </row>
    <row r="4060" spans="1:57" s="74" customFormat="1" ht="50.1" customHeight="1" x14ac:dyDescent="0.2">
      <c r="A4060" s="78" t="s">
        <v>55</v>
      </c>
      <c r="B4060" s="78" t="s">
        <v>67</v>
      </c>
      <c r="C4060" s="78" t="s">
        <v>751</v>
      </c>
      <c r="D4060" s="78" t="s">
        <v>575</v>
      </c>
      <c r="E4060" s="79" t="str">
        <f>+IF(C4060&lt;&gt;"",VLOOKUP(MID(C4060,18,5),NIVELES!$A$133:$B$213,2,0),"")</f>
        <v>GUAYAS</v>
      </c>
      <c r="F4060" s="80" t="s">
        <v>94</v>
      </c>
      <c r="G4060" s="81" t="str">
        <f>+IF(F4060&lt;&gt;"",VLOOKUP(F4060,NIVELES!$A$246:$C$464,3,0),"")</f>
        <v xml:space="preserve"> </v>
      </c>
      <c r="H4060" s="82" t="s">
        <v>1023</v>
      </c>
      <c r="I4060" s="78" t="s">
        <v>2364</v>
      </c>
      <c r="J4060" s="78" t="s">
        <v>2365</v>
      </c>
      <c r="K4060" s="78" t="s">
        <v>2366</v>
      </c>
      <c r="L4060" s="78" t="s">
        <v>1791</v>
      </c>
      <c r="M4060" s="78" t="s">
        <v>1791</v>
      </c>
      <c r="N4060" s="78" t="s">
        <v>1791</v>
      </c>
      <c r="O4060" s="78" t="s">
        <v>2167</v>
      </c>
      <c r="P4060" s="82">
        <v>12</v>
      </c>
      <c r="Q4060" s="78" t="s">
        <v>2204</v>
      </c>
      <c r="R4060" s="82">
        <v>1</v>
      </c>
      <c r="S4060" s="82">
        <v>1</v>
      </c>
      <c r="T4060" s="82">
        <v>1</v>
      </c>
      <c r="U4060" s="82">
        <v>1</v>
      </c>
      <c r="V4060" s="82">
        <v>1</v>
      </c>
      <c r="W4060" s="82">
        <v>1</v>
      </c>
      <c r="X4060" s="82">
        <v>1</v>
      </c>
      <c r="Y4060" s="82">
        <v>1</v>
      </c>
      <c r="Z4060" s="82">
        <v>1</v>
      </c>
      <c r="AA4060" s="82">
        <v>1</v>
      </c>
      <c r="AB4060" s="82">
        <v>1</v>
      </c>
      <c r="AC4060" s="82">
        <v>1</v>
      </c>
      <c r="AD4060" s="85" t="str">
        <f>IF(A4060&lt;&gt;"",IF(D4060="DIRECCIÓN_DE_TRANSFERENCIAS","280 0031",VLOOKUP(C4060,NIVELES!$A$14:$B$105,2,0)),"")</f>
        <v>280 8000</v>
      </c>
      <c r="AE4060" s="86" t="s">
        <v>322</v>
      </c>
      <c r="AF4060" s="86" t="s">
        <v>369</v>
      </c>
      <c r="AG4060" s="79" t="str">
        <f>+IF(AF4060&lt;&gt;"",VLOOKUP(AF4060,NIVELES!$A$666:$B$673,2,0),"")</f>
        <v>ADMINISTRACIÓN_CENTRAL</v>
      </c>
      <c r="AH4060" s="78" t="s">
        <v>322</v>
      </c>
      <c r="AI4060" s="79" t="str">
        <f>IF(AH4060&lt;&gt;"",VLOOKUP(CONCATENATE(AG4060,AH4060),NIVELES!$B$676:$C$745,2,0),"")</f>
        <v>Administración De La Gestión Administrativa Financiera</v>
      </c>
      <c r="AJ4060" s="78" t="s">
        <v>517</v>
      </c>
      <c r="AK4060" s="79" t="str">
        <f>+IF(AJ4060&lt;&gt;"",VLOOKUP(AJ4060,NIVELES!$A$816:$B$892,2,0),"")</f>
        <v>NO APLICA</v>
      </c>
      <c r="AL4060" s="78" t="s">
        <v>553</v>
      </c>
      <c r="AM4060" s="78">
        <v>510601</v>
      </c>
      <c r="AN4060" s="79" t="str">
        <f>IF(AM4060&lt;&gt;"",+VLOOKUP(AM4060,NIVELES!$A$1652:$B$2466,2,0),"")</f>
        <v>Aporte Patronal</v>
      </c>
      <c r="AO4060" s="87">
        <v>52828.77</v>
      </c>
      <c r="AP4060" s="88">
        <v>4402.3999999999996</v>
      </c>
      <c r="AQ4060" s="88">
        <v>4402.3999999999996</v>
      </c>
      <c r="AR4060" s="88">
        <v>4402.3999999999996</v>
      </c>
      <c r="AS4060" s="88">
        <v>4402.3999999999996</v>
      </c>
      <c r="AT4060" s="88">
        <v>4402.3999999999996</v>
      </c>
      <c r="AU4060" s="88">
        <v>4402.3999999999996</v>
      </c>
      <c r="AV4060" s="88">
        <v>4402.3999999999996</v>
      </c>
      <c r="AW4060" s="88">
        <v>4402.3999999999996</v>
      </c>
      <c r="AX4060" s="88">
        <v>4402.3999999999996</v>
      </c>
      <c r="AY4060" s="88">
        <v>4402.3900000000003</v>
      </c>
      <c r="AZ4060" s="88">
        <v>4402.3900000000003</v>
      </c>
      <c r="BA4060" s="88">
        <v>4402.3900000000003</v>
      </c>
      <c r="BB4060" s="89">
        <f t="shared" si="251"/>
        <v>52828.770000000004</v>
      </c>
      <c r="BC4060" s="90" t="str">
        <f t="shared" si="250"/>
        <v>OK</v>
      </c>
      <c r="BD4060" s="91" t="str">
        <f t="shared" si="252"/>
        <v xml:space="preserve">                  </v>
      </c>
      <c r="BE4060" s="92">
        <f t="shared" si="253"/>
        <v>12</v>
      </c>
    </row>
    <row r="4061" spans="1:57" s="74" customFormat="1" ht="50.1" customHeight="1" x14ac:dyDescent="0.2">
      <c r="A4061" s="78" t="s">
        <v>55</v>
      </c>
      <c r="B4061" s="78" t="s">
        <v>67</v>
      </c>
      <c r="C4061" s="78" t="s">
        <v>751</v>
      </c>
      <c r="D4061" s="78" t="s">
        <v>575</v>
      </c>
      <c r="E4061" s="79" t="str">
        <f>+IF(C4061&lt;&gt;"",VLOOKUP(MID(C4061,18,5),NIVELES!$A$133:$B$213,2,0),"")</f>
        <v>GUAYAS</v>
      </c>
      <c r="F4061" s="80" t="s">
        <v>94</v>
      </c>
      <c r="G4061" s="81" t="str">
        <f>+IF(F4061&lt;&gt;"",VLOOKUP(F4061,NIVELES!$A$246:$C$464,3,0),"")</f>
        <v xml:space="preserve"> </v>
      </c>
      <c r="H4061" s="82" t="s">
        <v>1023</v>
      </c>
      <c r="I4061" s="78" t="s">
        <v>2364</v>
      </c>
      <c r="J4061" s="78" t="s">
        <v>2365</v>
      </c>
      <c r="K4061" s="78" t="s">
        <v>2366</v>
      </c>
      <c r="L4061" s="78" t="s">
        <v>1791</v>
      </c>
      <c r="M4061" s="78" t="s">
        <v>1791</v>
      </c>
      <c r="N4061" s="78" t="s">
        <v>1791</v>
      </c>
      <c r="O4061" s="78" t="s">
        <v>2167</v>
      </c>
      <c r="P4061" s="82">
        <v>12</v>
      </c>
      <c r="Q4061" s="78" t="s">
        <v>2204</v>
      </c>
      <c r="R4061" s="82">
        <v>1</v>
      </c>
      <c r="S4061" s="82">
        <v>1</v>
      </c>
      <c r="T4061" s="82">
        <v>1</v>
      </c>
      <c r="U4061" s="82">
        <v>1</v>
      </c>
      <c r="V4061" s="82">
        <v>1</v>
      </c>
      <c r="W4061" s="82">
        <v>1</v>
      </c>
      <c r="X4061" s="82">
        <v>1</v>
      </c>
      <c r="Y4061" s="82">
        <v>1</v>
      </c>
      <c r="Z4061" s="82">
        <v>1</v>
      </c>
      <c r="AA4061" s="82">
        <v>1</v>
      </c>
      <c r="AB4061" s="82">
        <v>1</v>
      </c>
      <c r="AC4061" s="82">
        <v>1</v>
      </c>
      <c r="AD4061" s="85" t="str">
        <f>IF(A4061&lt;&gt;"",IF(D4061="DIRECCIÓN_DE_TRANSFERENCIAS","280 0031",VLOOKUP(C4061,NIVELES!$A$14:$B$105,2,0)),"")</f>
        <v>280 8000</v>
      </c>
      <c r="AE4061" s="86" t="s">
        <v>322</v>
      </c>
      <c r="AF4061" s="86" t="s">
        <v>369</v>
      </c>
      <c r="AG4061" s="79" t="str">
        <f>+IF(AF4061&lt;&gt;"",VLOOKUP(AF4061,NIVELES!$A$666:$B$673,2,0),"")</f>
        <v>ADMINISTRACIÓN_CENTRAL</v>
      </c>
      <c r="AH4061" s="78" t="s">
        <v>322</v>
      </c>
      <c r="AI4061" s="79" t="str">
        <f>IF(AH4061&lt;&gt;"",VLOOKUP(CONCATENATE(AG4061,AH4061),NIVELES!$B$676:$C$745,2,0),"")</f>
        <v>Administración De La Gestión Administrativa Financiera</v>
      </c>
      <c r="AJ4061" s="78" t="s">
        <v>517</v>
      </c>
      <c r="AK4061" s="79" t="str">
        <f>+IF(AJ4061&lt;&gt;"",VLOOKUP(AJ4061,NIVELES!$A$816:$B$892,2,0),"")</f>
        <v>NO APLICA</v>
      </c>
      <c r="AL4061" s="78" t="s">
        <v>553</v>
      </c>
      <c r="AM4061" s="78">
        <v>510602</v>
      </c>
      <c r="AN4061" s="79" t="str">
        <f>IF(AM4061&lt;&gt;"",+VLOOKUP(AM4061,NIVELES!$A$1652:$B$2466,2,0),"")</f>
        <v>Fondo de Reserva</v>
      </c>
      <c r="AO4061" s="87">
        <v>44513.33</v>
      </c>
      <c r="AP4061" s="88">
        <v>3709.45</v>
      </c>
      <c r="AQ4061" s="88">
        <v>3709.44</v>
      </c>
      <c r="AR4061" s="88">
        <v>3709.44</v>
      </c>
      <c r="AS4061" s="88">
        <v>3709.44</v>
      </c>
      <c r="AT4061" s="88">
        <v>3709.44</v>
      </c>
      <c r="AU4061" s="88">
        <v>3709.44</v>
      </c>
      <c r="AV4061" s="88">
        <v>3709.44</v>
      </c>
      <c r="AW4061" s="88">
        <v>3709.44</v>
      </c>
      <c r="AX4061" s="88">
        <v>3709.45</v>
      </c>
      <c r="AY4061" s="88">
        <v>3709.45</v>
      </c>
      <c r="AZ4061" s="88">
        <v>3709.45</v>
      </c>
      <c r="BA4061" s="88">
        <v>3709.45</v>
      </c>
      <c r="BB4061" s="89">
        <f t="shared" si="251"/>
        <v>44513.329999999987</v>
      </c>
      <c r="BC4061" s="90" t="str">
        <f t="shared" si="250"/>
        <v>OK</v>
      </c>
      <c r="BD4061" s="91" t="str">
        <f t="shared" si="252"/>
        <v xml:space="preserve">                  </v>
      </c>
      <c r="BE4061" s="92">
        <f t="shared" si="253"/>
        <v>12</v>
      </c>
    </row>
    <row r="4062" spans="1:57" s="74" customFormat="1" ht="50.1" customHeight="1" x14ac:dyDescent="0.2">
      <c r="A4062" s="78" t="s">
        <v>55</v>
      </c>
      <c r="B4062" s="78" t="s">
        <v>67</v>
      </c>
      <c r="C4062" s="78" t="s">
        <v>751</v>
      </c>
      <c r="D4062" s="78" t="s">
        <v>575</v>
      </c>
      <c r="E4062" s="79" t="str">
        <f>+IF(C4062&lt;&gt;"",VLOOKUP(MID(C4062,18,5),NIVELES!$A$133:$B$213,2,0),"")</f>
        <v>GUAYAS</v>
      </c>
      <c r="F4062" s="80" t="s">
        <v>94</v>
      </c>
      <c r="G4062" s="81" t="str">
        <f>+IF(F4062&lt;&gt;"",VLOOKUP(F4062,NIVELES!$A$246:$C$464,3,0),"")</f>
        <v xml:space="preserve"> </v>
      </c>
      <c r="H4062" s="82" t="s">
        <v>1023</v>
      </c>
      <c r="I4062" s="78" t="s">
        <v>2367</v>
      </c>
      <c r="J4062" s="78" t="s">
        <v>2365</v>
      </c>
      <c r="K4062" s="78" t="s">
        <v>2366</v>
      </c>
      <c r="L4062" s="78" t="s">
        <v>1791</v>
      </c>
      <c r="M4062" s="78" t="s">
        <v>1791</v>
      </c>
      <c r="N4062" s="78" t="s">
        <v>1791</v>
      </c>
      <c r="O4062" s="78" t="s">
        <v>3686</v>
      </c>
      <c r="P4062" s="82">
        <v>12</v>
      </c>
      <c r="Q4062" s="78" t="s">
        <v>3687</v>
      </c>
      <c r="R4062" s="82">
        <v>1</v>
      </c>
      <c r="S4062" s="82">
        <v>1</v>
      </c>
      <c r="T4062" s="82">
        <v>1</v>
      </c>
      <c r="U4062" s="82">
        <v>1</v>
      </c>
      <c r="V4062" s="82">
        <v>1</v>
      </c>
      <c r="W4062" s="82">
        <v>1</v>
      </c>
      <c r="X4062" s="82">
        <v>1</v>
      </c>
      <c r="Y4062" s="82">
        <v>1</v>
      </c>
      <c r="Z4062" s="82">
        <v>1</v>
      </c>
      <c r="AA4062" s="82">
        <v>1</v>
      </c>
      <c r="AB4062" s="82">
        <v>1</v>
      </c>
      <c r="AC4062" s="82">
        <v>1</v>
      </c>
      <c r="AD4062" s="85" t="str">
        <f>IF(A4062&lt;&gt;"",IF(D4062="DIRECCIÓN_DE_TRANSFERENCIAS","280 0031",VLOOKUP(C4062,NIVELES!$A$14:$B$105,2,0)),"")</f>
        <v>280 8000</v>
      </c>
      <c r="AE4062" s="86" t="s">
        <v>322</v>
      </c>
      <c r="AF4062" s="86" t="s">
        <v>369</v>
      </c>
      <c r="AG4062" s="79" t="str">
        <f>+IF(AF4062&lt;&gt;"",VLOOKUP(AF4062,NIVELES!$A$666:$B$673,2,0),"")</f>
        <v>ADMINISTRACIÓN_CENTRAL</v>
      </c>
      <c r="AH4062" s="78" t="s">
        <v>322</v>
      </c>
      <c r="AI4062" s="79" t="str">
        <f>IF(AH4062&lt;&gt;"",VLOOKUP(CONCATENATE(AG4062,AH4062),NIVELES!$B$676:$C$745,2,0),"")</f>
        <v>Administración De La Gestión Administrativa Financiera</v>
      </c>
      <c r="AJ4062" s="78" t="s">
        <v>517</v>
      </c>
      <c r="AK4062" s="79" t="str">
        <f>+IF(AJ4062&lt;&gt;"",VLOOKUP(AJ4062,NIVELES!$A$816:$B$892,2,0),"")</f>
        <v>NO APLICA</v>
      </c>
      <c r="AL4062" s="78" t="s">
        <v>554</v>
      </c>
      <c r="AM4062" s="78">
        <v>530105</v>
      </c>
      <c r="AN4062" s="79" t="str">
        <f>IF(AM4062&lt;&gt;"",+VLOOKUP(AM4062,NIVELES!$A$1652:$B$2466,2,0),"")</f>
        <v>Telecomunicaciones</v>
      </c>
      <c r="AO4062" s="87">
        <v>12150</v>
      </c>
      <c r="AP4062" s="88">
        <v>1012.5</v>
      </c>
      <c r="AQ4062" s="88">
        <v>1012.5</v>
      </c>
      <c r="AR4062" s="88">
        <v>1012.5</v>
      </c>
      <c r="AS4062" s="88">
        <v>1012.5</v>
      </c>
      <c r="AT4062" s="88">
        <v>1012.5</v>
      </c>
      <c r="AU4062" s="88">
        <v>1012.5</v>
      </c>
      <c r="AV4062" s="88">
        <v>1012.5</v>
      </c>
      <c r="AW4062" s="88">
        <v>1012.5</v>
      </c>
      <c r="AX4062" s="88">
        <v>1012.5</v>
      </c>
      <c r="AY4062" s="88">
        <v>1012.5</v>
      </c>
      <c r="AZ4062" s="88">
        <v>1012.5</v>
      </c>
      <c r="BA4062" s="88">
        <v>1012.5</v>
      </c>
      <c r="BB4062" s="89">
        <f t="shared" si="251"/>
        <v>12150</v>
      </c>
      <c r="BC4062" s="90" t="str">
        <f t="shared" si="250"/>
        <v>OK</v>
      </c>
      <c r="BD4062" s="91" t="str">
        <f t="shared" si="252"/>
        <v xml:space="preserve">                  </v>
      </c>
      <c r="BE4062" s="92">
        <f t="shared" si="253"/>
        <v>12</v>
      </c>
    </row>
    <row r="4063" spans="1:57" s="74" customFormat="1" ht="50.1" customHeight="1" x14ac:dyDescent="0.2">
      <c r="A4063" s="78" t="s">
        <v>55</v>
      </c>
      <c r="B4063" s="78" t="s">
        <v>67</v>
      </c>
      <c r="C4063" s="78" t="s">
        <v>751</v>
      </c>
      <c r="D4063" s="78" t="s">
        <v>575</v>
      </c>
      <c r="E4063" s="79" t="str">
        <f>+IF(C4063&lt;&gt;"",VLOOKUP(MID(C4063,18,5),NIVELES!$A$133:$B$213,2,0),"")</f>
        <v>GUAYAS</v>
      </c>
      <c r="F4063" s="80" t="s">
        <v>94</v>
      </c>
      <c r="G4063" s="81" t="str">
        <f>+IF(F4063&lt;&gt;"",VLOOKUP(F4063,NIVELES!$A$246:$C$464,3,0),"")</f>
        <v xml:space="preserve"> </v>
      </c>
      <c r="H4063" s="82" t="s">
        <v>1023</v>
      </c>
      <c r="I4063" s="78" t="s">
        <v>2367</v>
      </c>
      <c r="J4063" s="78" t="s">
        <v>2365</v>
      </c>
      <c r="K4063" s="78" t="s">
        <v>2366</v>
      </c>
      <c r="L4063" s="78" t="s">
        <v>1791</v>
      </c>
      <c r="M4063" s="78" t="s">
        <v>1791</v>
      </c>
      <c r="N4063" s="78" t="s">
        <v>1791</v>
      </c>
      <c r="O4063" s="78" t="s">
        <v>3686</v>
      </c>
      <c r="P4063" s="82">
        <v>12</v>
      </c>
      <c r="Q4063" s="78" t="s">
        <v>3687</v>
      </c>
      <c r="R4063" s="82">
        <v>1</v>
      </c>
      <c r="S4063" s="82">
        <v>1</v>
      </c>
      <c r="T4063" s="82">
        <v>1</v>
      </c>
      <c r="U4063" s="82">
        <v>1</v>
      </c>
      <c r="V4063" s="82">
        <v>1</v>
      </c>
      <c r="W4063" s="82">
        <v>1</v>
      </c>
      <c r="X4063" s="82">
        <v>1</v>
      </c>
      <c r="Y4063" s="82">
        <v>1</v>
      </c>
      <c r="Z4063" s="82">
        <v>1</v>
      </c>
      <c r="AA4063" s="82">
        <v>1</v>
      </c>
      <c r="AB4063" s="82">
        <v>1</v>
      </c>
      <c r="AC4063" s="82">
        <v>1</v>
      </c>
      <c r="AD4063" s="85" t="str">
        <f>IF(A4063&lt;&gt;"",IF(D4063="DIRECCIÓN_DE_TRANSFERENCIAS","280 0031",VLOOKUP(C4063,NIVELES!$A$14:$B$105,2,0)),"")</f>
        <v>280 8000</v>
      </c>
      <c r="AE4063" s="86" t="s">
        <v>322</v>
      </c>
      <c r="AF4063" s="86" t="s">
        <v>369</v>
      </c>
      <c r="AG4063" s="79" t="str">
        <f>+IF(AF4063&lt;&gt;"",VLOOKUP(AF4063,NIVELES!$A$666:$B$673,2,0),"")</f>
        <v>ADMINISTRACIÓN_CENTRAL</v>
      </c>
      <c r="AH4063" s="78" t="s">
        <v>322</v>
      </c>
      <c r="AI4063" s="79" t="str">
        <f>IF(AH4063&lt;&gt;"",VLOOKUP(CONCATENATE(AG4063,AH4063),NIVELES!$B$676:$C$745,2,0),"")</f>
        <v>Administración De La Gestión Administrativa Financiera</v>
      </c>
      <c r="AJ4063" s="78" t="s">
        <v>517</v>
      </c>
      <c r="AK4063" s="79" t="str">
        <f>+IF(AJ4063&lt;&gt;"",VLOOKUP(AJ4063,NIVELES!$A$816:$B$892,2,0),"")</f>
        <v>NO APLICA</v>
      </c>
      <c r="AL4063" s="78" t="s">
        <v>554</v>
      </c>
      <c r="AM4063" s="78">
        <v>530106</v>
      </c>
      <c r="AN4063" s="79" t="str">
        <f>IF(AM4063&lt;&gt;"",+VLOOKUP(AM4063,NIVELES!$A$1652:$B$2466,2,0),"")</f>
        <v>Servicio de Correo</v>
      </c>
      <c r="AO4063" s="87">
        <v>1400</v>
      </c>
      <c r="AP4063" s="88">
        <v>116.66666666666667</v>
      </c>
      <c r="AQ4063" s="88">
        <v>116.66666666666667</v>
      </c>
      <c r="AR4063" s="88">
        <v>116.66666666666667</v>
      </c>
      <c r="AS4063" s="88">
        <v>116.66666666666667</v>
      </c>
      <c r="AT4063" s="88">
        <v>116.66666666666667</v>
      </c>
      <c r="AU4063" s="88">
        <v>116.66666666666667</v>
      </c>
      <c r="AV4063" s="88">
        <v>116.66666666666667</v>
      </c>
      <c r="AW4063" s="88">
        <v>116.66666666666667</v>
      </c>
      <c r="AX4063" s="88">
        <v>116.66666666666667</v>
      </c>
      <c r="AY4063" s="88">
        <v>116.66666666666667</v>
      </c>
      <c r="AZ4063" s="88">
        <v>116.66666666666667</v>
      </c>
      <c r="BA4063" s="88">
        <v>116.66666666666667</v>
      </c>
      <c r="BB4063" s="89">
        <f t="shared" si="251"/>
        <v>1400.0000000000002</v>
      </c>
      <c r="BC4063" s="90" t="str">
        <f t="shared" si="250"/>
        <v>OK</v>
      </c>
      <c r="BD4063" s="91" t="str">
        <f t="shared" si="252"/>
        <v xml:space="preserve">                  </v>
      </c>
      <c r="BE4063" s="92">
        <f t="shared" si="253"/>
        <v>12</v>
      </c>
    </row>
    <row r="4064" spans="1:57" s="74" customFormat="1" ht="50.1" customHeight="1" x14ac:dyDescent="0.2">
      <c r="A4064" s="78" t="s">
        <v>55</v>
      </c>
      <c r="B4064" s="78" t="s">
        <v>67</v>
      </c>
      <c r="C4064" s="78" t="s">
        <v>751</v>
      </c>
      <c r="D4064" s="78" t="s">
        <v>575</v>
      </c>
      <c r="E4064" s="79" t="str">
        <f>+IF(C4064&lt;&gt;"",VLOOKUP(MID(C4064,18,5),NIVELES!$A$133:$B$213,2,0),"")</f>
        <v>GUAYAS</v>
      </c>
      <c r="F4064" s="80" t="s">
        <v>94</v>
      </c>
      <c r="G4064" s="81" t="str">
        <f>+IF(F4064&lt;&gt;"",VLOOKUP(F4064,NIVELES!$A$246:$C$464,3,0),"")</f>
        <v xml:space="preserve"> </v>
      </c>
      <c r="H4064" s="82" t="s">
        <v>1023</v>
      </c>
      <c r="I4064" s="78" t="s">
        <v>2367</v>
      </c>
      <c r="J4064" s="78" t="s">
        <v>2365</v>
      </c>
      <c r="K4064" s="78" t="s">
        <v>2366</v>
      </c>
      <c r="L4064" s="78" t="s">
        <v>1791</v>
      </c>
      <c r="M4064" s="78" t="s">
        <v>1791</v>
      </c>
      <c r="N4064" s="78" t="s">
        <v>1791</v>
      </c>
      <c r="O4064" s="78" t="s">
        <v>3688</v>
      </c>
      <c r="P4064" s="82">
        <v>7</v>
      </c>
      <c r="Q4064" s="78" t="s">
        <v>3689</v>
      </c>
      <c r="R4064" s="82">
        <v>0</v>
      </c>
      <c r="S4064" s="82">
        <v>0</v>
      </c>
      <c r="T4064" s="82">
        <v>1</v>
      </c>
      <c r="U4064" s="82">
        <v>0</v>
      </c>
      <c r="V4064" s="82">
        <v>0</v>
      </c>
      <c r="W4064" s="82">
        <v>1</v>
      </c>
      <c r="X4064" s="82">
        <v>1</v>
      </c>
      <c r="Y4064" s="82">
        <v>1</v>
      </c>
      <c r="Z4064" s="82">
        <v>1</v>
      </c>
      <c r="AA4064" s="82">
        <v>0</v>
      </c>
      <c r="AB4064" s="82">
        <v>1</v>
      </c>
      <c r="AC4064" s="82">
        <v>1</v>
      </c>
      <c r="AD4064" s="85" t="str">
        <f>IF(A4064&lt;&gt;"",IF(D4064="DIRECCIÓN_DE_TRANSFERENCIAS","280 0031",VLOOKUP(C4064,NIVELES!$A$14:$B$105,2,0)),"")</f>
        <v>280 8000</v>
      </c>
      <c r="AE4064" s="86" t="s">
        <v>322</v>
      </c>
      <c r="AF4064" s="86" t="s">
        <v>369</v>
      </c>
      <c r="AG4064" s="79" t="str">
        <f>+IF(AF4064&lt;&gt;"",VLOOKUP(AF4064,NIVELES!$A$666:$B$673,2,0),"")</f>
        <v>ADMINISTRACIÓN_CENTRAL</v>
      </c>
      <c r="AH4064" s="78" t="s">
        <v>322</v>
      </c>
      <c r="AI4064" s="79" t="str">
        <f>IF(AH4064&lt;&gt;"",VLOOKUP(CONCATENATE(AG4064,AH4064),NIVELES!$B$676:$C$745,2,0),"")</f>
        <v>Administración De La Gestión Administrativa Financiera</v>
      </c>
      <c r="AJ4064" s="78" t="s">
        <v>517</v>
      </c>
      <c r="AK4064" s="79" t="str">
        <f>+IF(AJ4064&lt;&gt;"",VLOOKUP(AJ4064,NIVELES!$A$816:$B$892,2,0),"")</f>
        <v>NO APLICA</v>
      </c>
      <c r="AL4064" s="78" t="s">
        <v>554</v>
      </c>
      <c r="AM4064" s="78">
        <v>530204</v>
      </c>
      <c r="AN4064" s="79" t="str">
        <f>IF(AM4064&lt;&gt;"",+VLOOKUP(AM4064,NIVELES!$A$1652:$B$2466,2,0),"")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4064" s="87">
        <v>7500</v>
      </c>
      <c r="AP4064" s="88">
        <v>0</v>
      </c>
      <c r="AQ4064" s="88">
        <v>0</v>
      </c>
      <c r="AR4064" s="88">
        <v>1000</v>
      </c>
      <c r="AS4064" s="88">
        <v>0</v>
      </c>
      <c r="AT4064" s="88">
        <v>0</v>
      </c>
      <c r="AU4064" s="88">
        <v>1500</v>
      </c>
      <c r="AV4064" s="88">
        <v>500</v>
      </c>
      <c r="AW4064" s="88">
        <v>500</v>
      </c>
      <c r="AX4064" s="88">
        <v>1000</v>
      </c>
      <c r="AY4064" s="88">
        <v>0</v>
      </c>
      <c r="AZ4064" s="88">
        <v>1500</v>
      </c>
      <c r="BA4064" s="88">
        <v>1500</v>
      </c>
      <c r="BB4064" s="89">
        <f t="shared" si="251"/>
        <v>7500</v>
      </c>
      <c r="BC4064" s="90" t="str">
        <f t="shared" si="250"/>
        <v>OK</v>
      </c>
      <c r="BD4064" s="91" t="str">
        <f t="shared" si="252"/>
        <v xml:space="preserve">                  </v>
      </c>
      <c r="BE4064" s="92">
        <f t="shared" si="253"/>
        <v>7</v>
      </c>
    </row>
    <row r="4065" spans="1:57" s="74" customFormat="1" ht="50.1" customHeight="1" x14ac:dyDescent="0.2">
      <c r="A4065" s="78" t="s">
        <v>55</v>
      </c>
      <c r="B4065" s="78" t="s">
        <v>67</v>
      </c>
      <c r="C4065" s="78" t="s">
        <v>751</v>
      </c>
      <c r="D4065" s="78" t="s">
        <v>575</v>
      </c>
      <c r="E4065" s="79" t="str">
        <f>+IF(C4065&lt;&gt;"",VLOOKUP(MID(C4065,18,5),NIVELES!$A$133:$B$213,2,0),"")</f>
        <v>GUAYAS</v>
      </c>
      <c r="F4065" s="80" t="s">
        <v>94</v>
      </c>
      <c r="G4065" s="81" t="str">
        <f>+IF(F4065&lt;&gt;"",VLOOKUP(F4065,NIVELES!$A$246:$C$464,3,0),"")</f>
        <v xml:space="preserve"> </v>
      </c>
      <c r="H4065" s="82" t="s">
        <v>1023</v>
      </c>
      <c r="I4065" s="78" t="s">
        <v>2367</v>
      </c>
      <c r="J4065" s="78" t="s">
        <v>2365</v>
      </c>
      <c r="K4065" s="78" t="s">
        <v>2366</v>
      </c>
      <c r="L4065" s="78" t="s">
        <v>1791</v>
      </c>
      <c r="M4065" s="78" t="s">
        <v>1791</v>
      </c>
      <c r="N4065" s="78" t="s">
        <v>1791</v>
      </c>
      <c r="O4065" s="78" t="s">
        <v>3688</v>
      </c>
      <c r="P4065" s="82">
        <v>1</v>
      </c>
      <c r="Q4065" s="78" t="s">
        <v>3689</v>
      </c>
      <c r="R4065" s="82">
        <v>0</v>
      </c>
      <c r="S4065" s="82">
        <v>0</v>
      </c>
      <c r="T4065" s="82">
        <v>0</v>
      </c>
      <c r="U4065" s="82">
        <v>0</v>
      </c>
      <c r="V4065" s="82">
        <v>0</v>
      </c>
      <c r="W4065" s="82">
        <v>0</v>
      </c>
      <c r="X4065" s="82">
        <v>1</v>
      </c>
      <c r="Y4065" s="82">
        <v>0</v>
      </c>
      <c r="Z4065" s="82">
        <v>0</v>
      </c>
      <c r="AA4065" s="82">
        <v>0</v>
      </c>
      <c r="AB4065" s="82">
        <v>0</v>
      </c>
      <c r="AC4065" s="82">
        <v>0</v>
      </c>
      <c r="AD4065" s="85" t="str">
        <f>IF(A4065&lt;&gt;"",IF(D4065="DIRECCIÓN_DE_TRANSFERENCIAS","280 0031",VLOOKUP(C4065,NIVELES!$A$14:$B$105,2,0)),"")</f>
        <v>280 8000</v>
      </c>
      <c r="AE4065" s="86" t="s">
        <v>322</v>
      </c>
      <c r="AF4065" s="86" t="s">
        <v>369</v>
      </c>
      <c r="AG4065" s="79" t="str">
        <f>+IF(AF4065&lt;&gt;"",VLOOKUP(AF4065,NIVELES!$A$666:$B$673,2,0),"")</f>
        <v>ADMINISTRACIÓN_CENTRAL</v>
      </c>
      <c r="AH4065" s="78" t="s">
        <v>322</v>
      </c>
      <c r="AI4065" s="79" t="str">
        <f>IF(AH4065&lt;&gt;"",VLOOKUP(CONCATENATE(AG4065,AH4065),NIVELES!$B$676:$C$745,2,0),"")</f>
        <v>Administración De La Gestión Administrativa Financiera</v>
      </c>
      <c r="AJ4065" s="78" t="s">
        <v>517</v>
      </c>
      <c r="AK4065" s="79" t="str">
        <f>+IF(AJ4065&lt;&gt;"",VLOOKUP(AJ4065,NIVELES!$A$816:$B$892,2,0),"")</f>
        <v>NO APLICA</v>
      </c>
      <c r="AL4065" s="78" t="s">
        <v>554</v>
      </c>
      <c r="AM4065" s="78">
        <v>530205</v>
      </c>
      <c r="AN4065" s="79" t="str">
        <f>IF(AM4065&lt;&gt;"",+VLOOKUP(AM4065,NIVELES!$A$1652:$B$2466,2,0),"")</f>
        <v>Espectáculos Culturales y Sociales</v>
      </c>
      <c r="AO4065" s="87">
        <v>7500</v>
      </c>
      <c r="AP4065" s="88">
        <v>0</v>
      </c>
      <c r="AQ4065" s="88">
        <v>0</v>
      </c>
      <c r="AR4065" s="88">
        <v>0</v>
      </c>
      <c r="AS4065" s="88">
        <v>0</v>
      </c>
      <c r="AT4065" s="88">
        <v>0</v>
      </c>
      <c r="AU4065" s="88">
        <v>0</v>
      </c>
      <c r="AV4065" s="88">
        <v>7500</v>
      </c>
      <c r="AW4065" s="88">
        <v>0</v>
      </c>
      <c r="AX4065" s="88">
        <v>0</v>
      </c>
      <c r="AY4065" s="88">
        <v>0</v>
      </c>
      <c r="AZ4065" s="88">
        <v>0</v>
      </c>
      <c r="BA4065" s="88">
        <v>0</v>
      </c>
      <c r="BB4065" s="89">
        <f t="shared" si="251"/>
        <v>7500</v>
      </c>
      <c r="BC4065" s="90" t="str">
        <f t="shared" si="250"/>
        <v>OK</v>
      </c>
      <c r="BD4065" s="91" t="str">
        <f t="shared" si="252"/>
        <v xml:space="preserve">                  </v>
      </c>
      <c r="BE4065" s="92">
        <f t="shared" si="253"/>
        <v>1</v>
      </c>
    </row>
    <row r="4066" spans="1:57" s="74" customFormat="1" ht="50.1" customHeight="1" x14ac:dyDescent="0.2">
      <c r="A4066" s="78" t="s">
        <v>55</v>
      </c>
      <c r="B4066" s="78" t="s">
        <v>67</v>
      </c>
      <c r="C4066" s="78" t="s">
        <v>751</v>
      </c>
      <c r="D4066" s="78" t="s">
        <v>575</v>
      </c>
      <c r="E4066" s="79" t="str">
        <f>+IF(C4066&lt;&gt;"",VLOOKUP(MID(C4066,18,5),NIVELES!$A$133:$B$213,2,0),"")</f>
        <v>GUAYAS</v>
      </c>
      <c r="F4066" s="80" t="s">
        <v>94</v>
      </c>
      <c r="G4066" s="81" t="str">
        <f>+IF(F4066&lt;&gt;"",VLOOKUP(F4066,NIVELES!$A$246:$C$464,3,0),"")</f>
        <v xml:space="preserve"> </v>
      </c>
      <c r="H4066" s="82" t="s">
        <v>1023</v>
      </c>
      <c r="I4066" s="78" t="s">
        <v>2367</v>
      </c>
      <c r="J4066" s="78" t="s">
        <v>2365</v>
      </c>
      <c r="K4066" s="78" t="s">
        <v>2366</v>
      </c>
      <c r="L4066" s="78" t="s">
        <v>1791</v>
      </c>
      <c r="M4066" s="78" t="s">
        <v>1791</v>
      </c>
      <c r="N4066" s="78" t="s">
        <v>1791</v>
      </c>
      <c r="O4066" s="78" t="s">
        <v>3688</v>
      </c>
      <c r="P4066" s="82">
        <v>10</v>
      </c>
      <c r="Q4066" s="78" t="s">
        <v>3687</v>
      </c>
      <c r="R4066" s="82">
        <v>0</v>
      </c>
      <c r="S4066" s="82">
        <v>0</v>
      </c>
      <c r="T4066" s="82">
        <v>1</v>
      </c>
      <c r="U4066" s="82">
        <v>1</v>
      </c>
      <c r="V4066" s="82">
        <v>1</v>
      </c>
      <c r="W4066" s="82">
        <v>1</v>
      </c>
      <c r="X4066" s="82">
        <v>1</v>
      </c>
      <c r="Y4066" s="82">
        <v>1</v>
      </c>
      <c r="Z4066" s="82">
        <v>1</v>
      </c>
      <c r="AA4066" s="82">
        <v>1</v>
      </c>
      <c r="AB4066" s="82">
        <v>1</v>
      </c>
      <c r="AC4066" s="82">
        <v>1</v>
      </c>
      <c r="AD4066" s="85" t="str">
        <f>IF(A4066&lt;&gt;"",IF(D4066="DIRECCIÓN_DE_TRANSFERENCIAS","280 0031",VLOOKUP(C4066,NIVELES!$A$14:$B$105,2,0)),"")</f>
        <v>280 8000</v>
      </c>
      <c r="AE4066" s="86" t="s">
        <v>322</v>
      </c>
      <c r="AF4066" s="86" t="s">
        <v>369</v>
      </c>
      <c r="AG4066" s="79" t="str">
        <f>+IF(AF4066&lt;&gt;"",VLOOKUP(AF4066,NIVELES!$A$666:$B$673,2,0),"")</f>
        <v>ADMINISTRACIÓN_CENTRAL</v>
      </c>
      <c r="AH4066" s="78" t="s">
        <v>322</v>
      </c>
      <c r="AI4066" s="79" t="str">
        <f>IF(AH4066&lt;&gt;"",VLOOKUP(CONCATENATE(AG4066,AH4066),NIVELES!$B$676:$C$745,2,0),"")</f>
        <v>Administración De La Gestión Administrativa Financiera</v>
      </c>
      <c r="AJ4066" s="78" t="s">
        <v>517</v>
      </c>
      <c r="AK4066" s="79" t="str">
        <f>+IF(AJ4066&lt;&gt;"",VLOOKUP(AJ4066,NIVELES!$A$816:$B$892,2,0),"")</f>
        <v>NO APLICA</v>
      </c>
      <c r="AL4066" s="78" t="s">
        <v>554</v>
      </c>
      <c r="AM4066" s="78">
        <v>530208</v>
      </c>
      <c r="AN4066" s="79" t="str">
        <f>IF(AM4066&lt;&gt;"",+VLOOKUP(AM4066,NIVELES!$A$1652:$B$2466,2,0),"")</f>
        <v>Servicio de Seguridad y Vigilancia</v>
      </c>
      <c r="AO4066" s="87">
        <v>605678.01</v>
      </c>
      <c r="AP4066" s="88">
        <v>0</v>
      </c>
      <c r="AQ4066" s="88">
        <v>0</v>
      </c>
      <c r="AR4066" s="88">
        <v>60567.800999999999</v>
      </c>
      <c r="AS4066" s="88">
        <v>60567.800999999999</v>
      </c>
      <c r="AT4066" s="88">
        <v>60567.800999999999</v>
      </c>
      <c r="AU4066" s="88">
        <v>60567.800999999999</v>
      </c>
      <c r="AV4066" s="88">
        <v>60567.800999999999</v>
      </c>
      <c r="AW4066" s="88">
        <v>60567.800999999999</v>
      </c>
      <c r="AX4066" s="88">
        <v>60567.800999999999</v>
      </c>
      <c r="AY4066" s="88">
        <v>60567.800999999999</v>
      </c>
      <c r="AZ4066" s="88">
        <v>60567.800999999999</v>
      </c>
      <c r="BA4066" s="88">
        <v>60567.800999999999</v>
      </c>
      <c r="BB4066" s="89">
        <f t="shared" si="251"/>
        <v>605678.00999999989</v>
      </c>
      <c r="BC4066" s="90" t="str">
        <f t="shared" si="250"/>
        <v>OK</v>
      </c>
      <c r="BD4066" s="91" t="str">
        <f t="shared" si="252"/>
        <v xml:space="preserve">                  </v>
      </c>
      <c r="BE4066" s="92">
        <f t="shared" si="253"/>
        <v>10</v>
      </c>
    </row>
    <row r="4067" spans="1:57" s="74" customFormat="1" ht="50.1" customHeight="1" x14ac:dyDescent="0.2">
      <c r="A4067" s="78" t="s">
        <v>55</v>
      </c>
      <c r="B4067" s="78" t="s">
        <v>67</v>
      </c>
      <c r="C4067" s="78" t="s">
        <v>751</v>
      </c>
      <c r="D4067" s="78" t="s">
        <v>575</v>
      </c>
      <c r="E4067" s="79" t="str">
        <f>+IF(C4067&lt;&gt;"",VLOOKUP(MID(C4067,18,5),NIVELES!$A$133:$B$213,2,0),"")</f>
        <v>GUAYAS</v>
      </c>
      <c r="F4067" s="80" t="s">
        <v>94</v>
      </c>
      <c r="G4067" s="81" t="str">
        <f>+IF(F4067&lt;&gt;"",VLOOKUP(F4067,NIVELES!$A$246:$C$464,3,0),"")</f>
        <v xml:space="preserve"> </v>
      </c>
      <c r="H4067" s="82" t="s">
        <v>1023</v>
      </c>
      <c r="I4067" s="78" t="s">
        <v>2367</v>
      </c>
      <c r="J4067" s="78" t="s">
        <v>2365</v>
      </c>
      <c r="K4067" s="78" t="s">
        <v>2366</v>
      </c>
      <c r="L4067" s="78" t="s">
        <v>1791</v>
      </c>
      <c r="M4067" s="78" t="s">
        <v>1791</v>
      </c>
      <c r="N4067" s="78" t="s">
        <v>1791</v>
      </c>
      <c r="O4067" s="78" t="s">
        <v>3688</v>
      </c>
      <c r="P4067" s="82">
        <v>1</v>
      </c>
      <c r="Q4067" s="78" t="s">
        <v>3689</v>
      </c>
      <c r="R4067" s="82">
        <v>0</v>
      </c>
      <c r="S4067" s="82">
        <v>0</v>
      </c>
      <c r="T4067" s="82">
        <v>0</v>
      </c>
      <c r="U4067" s="82">
        <v>0</v>
      </c>
      <c r="V4067" s="82">
        <v>1</v>
      </c>
      <c r="W4067" s="82">
        <v>0</v>
      </c>
      <c r="X4067" s="82">
        <v>0</v>
      </c>
      <c r="Y4067" s="82">
        <v>0</v>
      </c>
      <c r="Z4067" s="82">
        <v>0</v>
      </c>
      <c r="AA4067" s="82">
        <v>0</v>
      </c>
      <c r="AB4067" s="82">
        <v>0</v>
      </c>
      <c r="AC4067" s="82">
        <v>0</v>
      </c>
      <c r="AD4067" s="85" t="str">
        <f>IF(A4067&lt;&gt;"",IF(D4067="DIRECCIÓN_DE_TRANSFERENCIAS","280 0031",VLOOKUP(C4067,NIVELES!$A$14:$B$105,2,0)),"")</f>
        <v>280 8000</v>
      </c>
      <c r="AE4067" s="86" t="s">
        <v>322</v>
      </c>
      <c r="AF4067" s="86" t="s">
        <v>369</v>
      </c>
      <c r="AG4067" s="79" t="str">
        <f>+IF(AF4067&lt;&gt;"",VLOOKUP(AF4067,NIVELES!$A$666:$B$673,2,0),"")</f>
        <v>ADMINISTRACIÓN_CENTRAL</v>
      </c>
      <c r="AH4067" s="78" t="s">
        <v>322</v>
      </c>
      <c r="AI4067" s="79" t="str">
        <f>IF(AH4067&lt;&gt;"",VLOOKUP(CONCATENATE(AG4067,AH4067),NIVELES!$B$676:$C$745,2,0),"")</f>
        <v>Administración De La Gestión Administrativa Financiera</v>
      </c>
      <c r="AJ4067" s="78" t="s">
        <v>517</v>
      </c>
      <c r="AK4067" s="79" t="str">
        <f>+IF(AJ4067&lt;&gt;"",VLOOKUP(AJ4067,NIVELES!$A$816:$B$892,2,0),"")</f>
        <v>NO APLICA</v>
      </c>
      <c r="AL4067" s="78" t="s">
        <v>554</v>
      </c>
      <c r="AM4067" s="78">
        <v>530228</v>
      </c>
      <c r="AN4067" s="79" t="str">
        <f>IF(AM4067&lt;&gt;"",+VLOOKUP(AM4067,NIVELES!$A$1652:$B$2466,2,0),"")</f>
        <v>Servicios de Provisión de Dispositivos Electrónicos y Certificación para Registro de Firmas Digitales</v>
      </c>
      <c r="AO4067" s="87">
        <v>100</v>
      </c>
      <c r="AP4067" s="88">
        <v>0</v>
      </c>
      <c r="AQ4067" s="88">
        <v>0</v>
      </c>
      <c r="AR4067" s="88">
        <v>0</v>
      </c>
      <c r="AS4067" s="88">
        <v>0</v>
      </c>
      <c r="AT4067" s="88">
        <v>100</v>
      </c>
      <c r="AU4067" s="88">
        <v>0</v>
      </c>
      <c r="AV4067" s="88">
        <v>0</v>
      </c>
      <c r="AW4067" s="88">
        <v>0</v>
      </c>
      <c r="AX4067" s="88">
        <v>0</v>
      </c>
      <c r="AY4067" s="88">
        <v>0</v>
      </c>
      <c r="AZ4067" s="88">
        <v>0</v>
      </c>
      <c r="BA4067" s="88">
        <v>0</v>
      </c>
      <c r="BB4067" s="89">
        <f t="shared" si="251"/>
        <v>100</v>
      </c>
      <c r="BC4067" s="90" t="str">
        <f t="shared" si="250"/>
        <v>OK</v>
      </c>
      <c r="BD4067" s="91" t="str">
        <f t="shared" si="252"/>
        <v xml:space="preserve">                  </v>
      </c>
      <c r="BE4067" s="92">
        <f t="shared" si="253"/>
        <v>1</v>
      </c>
    </row>
    <row r="4068" spans="1:57" s="74" customFormat="1" ht="50.1" customHeight="1" x14ac:dyDescent="0.2">
      <c r="A4068" s="78" t="s">
        <v>55</v>
      </c>
      <c r="B4068" s="78" t="s">
        <v>67</v>
      </c>
      <c r="C4068" s="78" t="s">
        <v>751</v>
      </c>
      <c r="D4068" s="78" t="s">
        <v>575</v>
      </c>
      <c r="E4068" s="79" t="str">
        <f>+IF(C4068&lt;&gt;"",VLOOKUP(MID(C4068,18,5),NIVELES!$A$133:$B$213,2,0),"")</f>
        <v>GUAYAS</v>
      </c>
      <c r="F4068" s="80" t="s">
        <v>94</v>
      </c>
      <c r="G4068" s="81" t="str">
        <f>+IF(F4068&lt;&gt;"",VLOOKUP(F4068,NIVELES!$A$246:$C$464,3,0),"")</f>
        <v xml:space="preserve"> </v>
      </c>
      <c r="H4068" s="82" t="s">
        <v>1023</v>
      </c>
      <c r="I4068" s="78" t="s">
        <v>2367</v>
      </c>
      <c r="J4068" s="78" t="s">
        <v>2365</v>
      </c>
      <c r="K4068" s="78" t="s">
        <v>2366</v>
      </c>
      <c r="L4068" s="78" t="s">
        <v>1791</v>
      </c>
      <c r="M4068" s="78" t="s">
        <v>1791</v>
      </c>
      <c r="N4068" s="78" t="s">
        <v>1791</v>
      </c>
      <c r="O4068" s="78" t="s">
        <v>3688</v>
      </c>
      <c r="P4068" s="82">
        <v>1</v>
      </c>
      <c r="Q4068" s="78" t="s">
        <v>3689</v>
      </c>
      <c r="R4068" s="82">
        <v>0</v>
      </c>
      <c r="S4068" s="82">
        <v>0</v>
      </c>
      <c r="T4068" s="82">
        <v>0</v>
      </c>
      <c r="U4068" s="82">
        <v>0</v>
      </c>
      <c r="V4068" s="82">
        <v>0</v>
      </c>
      <c r="W4068" s="82">
        <v>0</v>
      </c>
      <c r="X4068" s="82">
        <v>0</v>
      </c>
      <c r="Y4068" s="82">
        <v>0</v>
      </c>
      <c r="Z4068" s="82">
        <v>0</v>
      </c>
      <c r="AA4068" s="82">
        <v>1</v>
      </c>
      <c r="AB4068" s="82">
        <v>0</v>
      </c>
      <c r="AC4068" s="82">
        <v>0</v>
      </c>
      <c r="AD4068" s="85" t="str">
        <f>IF(A4068&lt;&gt;"",IF(D4068="DIRECCIÓN_DE_TRANSFERENCIAS","280 0031",VLOOKUP(C4068,NIVELES!$A$14:$B$105,2,0)),"")</f>
        <v>280 8000</v>
      </c>
      <c r="AE4068" s="86" t="s">
        <v>322</v>
      </c>
      <c r="AF4068" s="86" t="s">
        <v>369</v>
      </c>
      <c r="AG4068" s="79" t="str">
        <f>+IF(AF4068&lt;&gt;"",VLOOKUP(AF4068,NIVELES!$A$666:$B$673,2,0),"")</f>
        <v>ADMINISTRACIÓN_CENTRAL</v>
      </c>
      <c r="AH4068" s="78" t="s">
        <v>322</v>
      </c>
      <c r="AI4068" s="79" t="str">
        <f>IF(AH4068&lt;&gt;"",VLOOKUP(CONCATENATE(AG4068,AH4068),NIVELES!$B$676:$C$745,2,0),"")</f>
        <v>Administración De La Gestión Administrativa Financiera</v>
      </c>
      <c r="AJ4068" s="78" t="s">
        <v>517</v>
      </c>
      <c r="AK4068" s="79" t="str">
        <f>+IF(AJ4068&lt;&gt;"",VLOOKUP(AJ4068,NIVELES!$A$816:$B$892,2,0),"")</f>
        <v>NO APLICA</v>
      </c>
      <c r="AL4068" s="78" t="s">
        <v>554</v>
      </c>
      <c r="AM4068" s="78">
        <v>530249</v>
      </c>
      <c r="AN4068" s="79" t="str">
        <f>IF(AM4068&lt;&gt;"",+VLOOKUP(AM4068,NIVELES!$A$1652:$B$2466,2,0),"")</f>
        <v>Eventos Públicos Promocionales</v>
      </c>
      <c r="AO4068" s="87">
        <v>819.82000000000039</v>
      </c>
      <c r="AP4068" s="88">
        <v>0</v>
      </c>
      <c r="AQ4068" s="88">
        <v>0</v>
      </c>
      <c r="AR4068" s="88">
        <v>819.82</v>
      </c>
      <c r="AS4068" s="88">
        <v>0</v>
      </c>
      <c r="AT4068" s="88">
        <v>0</v>
      </c>
      <c r="AU4068" s="88">
        <v>0</v>
      </c>
      <c r="AV4068" s="88">
        <v>0</v>
      </c>
      <c r="AW4068" s="88">
        <v>0</v>
      </c>
      <c r="AX4068" s="88">
        <v>0</v>
      </c>
      <c r="AY4068" s="88">
        <v>0</v>
      </c>
      <c r="AZ4068" s="88">
        <v>0</v>
      </c>
      <c r="BA4068" s="88">
        <v>0</v>
      </c>
      <c r="BB4068" s="89">
        <f t="shared" si="251"/>
        <v>819.82</v>
      </c>
      <c r="BC4068" s="90" t="str">
        <f t="shared" si="250"/>
        <v>OK</v>
      </c>
      <c r="BD4068" s="91" t="str">
        <f t="shared" si="252"/>
        <v xml:space="preserve">                  </v>
      </c>
      <c r="BE4068" s="92">
        <f t="shared" si="253"/>
        <v>1</v>
      </c>
    </row>
    <row r="4069" spans="1:57" s="74" customFormat="1" ht="50.1" customHeight="1" x14ac:dyDescent="0.2">
      <c r="A4069" s="78" t="s">
        <v>55</v>
      </c>
      <c r="B4069" s="78" t="s">
        <v>67</v>
      </c>
      <c r="C4069" s="78" t="s">
        <v>751</v>
      </c>
      <c r="D4069" s="78" t="s">
        <v>575</v>
      </c>
      <c r="E4069" s="79" t="str">
        <f>+IF(C4069&lt;&gt;"",VLOOKUP(MID(C4069,18,5),NIVELES!$A$133:$B$213,2,0),"")</f>
        <v>GUAYAS</v>
      </c>
      <c r="F4069" s="80" t="s">
        <v>94</v>
      </c>
      <c r="G4069" s="81" t="str">
        <f>+IF(F4069&lt;&gt;"",VLOOKUP(F4069,NIVELES!$A$246:$C$464,3,0),"")</f>
        <v xml:space="preserve"> </v>
      </c>
      <c r="H4069" s="82" t="s">
        <v>1023</v>
      </c>
      <c r="I4069" s="78" t="s">
        <v>2367</v>
      </c>
      <c r="J4069" s="78" t="s">
        <v>2365</v>
      </c>
      <c r="K4069" s="78" t="s">
        <v>2366</v>
      </c>
      <c r="L4069" s="78" t="s">
        <v>1791</v>
      </c>
      <c r="M4069" s="78" t="s">
        <v>1791</v>
      </c>
      <c r="N4069" s="78" t="s">
        <v>1791</v>
      </c>
      <c r="O4069" s="78" t="s">
        <v>3690</v>
      </c>
      <c r="P4069" s="82">
        <v>11</v>
      </c>
      <c r="Q4069" s="78" t="s">
        <v>3691</v>
      </c>
      <c r="R4069" s="82">
        <v>0</v>
      </c>
      <c r="S4069" s="82">
        <v>1</v>
      </c>
      <c r="T4069" s="82">
        <v>1</v>
      </c>
      <c r="U4069" s="82">
        <v>1</v>
      </c>
      <c r="V4069" s="82">
        <v>1</v>
      </c>
      <c r="W4069" s="82">
        <v>1</v>
      </c>
      <c r="X4069" s="82">
        <v>1</v>
      </c>
      <c r="Y4069" s="82">
        <v>1</v>
      </c>
      <c r="Z4069" s="82">
        <v>1</v>
      </c>
      <c r="AA4069" s="82">
        <v>1</v>
      </c>
      <c r="AB4069" s="82">
        <v>1</v>
      </c>
      <c r="AC4069" s="82">
        <v>1</v>
      </c>
      <c r="AD4069" s="85" t="str">
        <f>IF(A4069&lt;&gt;"",IF(D4069="DIRECCIÓN_DE_TRANSFERENCIAS","280 0031",VLOOKUP(C4069,NIVELES!$A$14:$B$105,2,0)),"")</f>
        <v>280 8000</v>
      </c>
      <c r="AE4069" s="86" t="s">
        <v>322</v>
      </c>
      <c r="AF4069" s="86" t="s">
        <v>369</v>
      </c>
      <c r="AG4069" s="79" t="str">
        <f>+IF(AF4069&lt;&gt;"",VLOOKUP(AF4069,NIVELES!$A$666:$B$673,2,0),"")</f>
        <v>ADMINISTRACIÓN_CENTRAL</v>
      </c>
      <c r="AH4069" s="78" t="s">
        <v>322</v>
      </c>
      <c r="AI4069" s="79" t="str">
        <f>IF(AH4069&lt;&gt;"",VLOOKUP(CONCATENATE(AG4069,AH4069),NIVELES!$B$676:$C$745,2,0),"")</f>
        <v>Administración De La Gestión Administrativa Financiera</v>
      </c>
      <c r="AJ4069" s="78" t="s">
        <v>517</v>
      </c>
      <c r="AK4069" s="79" t="str">
        <f>+IF(AJ4069&lt;&gt;"",VLOOKUP(AJ4069,NIVELES!$A$816:$B$892,2,0),"")</f>
        <v>NO APLICA</v>
      </c>
      <c r="AL4069" s="78" t="s">
        <v>554</v>
      </c>
      <c r="AM4069" s="78">
        <v>530301</v>
      </c>
      <c r="AN4069" s="79" t="str">
        <f>IF(AM4069&lt;&gt;"",+VLOOKUP(AM4069,NIVELES!$A$1652:$B$2466,2,0),"")</f>
        <v>Pasajes al Interior</v>
      </c>
      <c r="AO4069" s="87">
        <v>4000</v>
      </c>
      <c r="AP4069" s="88">
        <v>0</v>
      </c>
      <c r="AQ4069" s="88">
        <v>363.63636363636363</v>
      </c>
      <c r="AR4069" s="88">
        <v>363.63636363636363</v>
      </c>
      <c r="AS4069" s="88">
        <v>363.63636363636363</v>
      </c>
      <c r="AT4069" s="88">
        <v>363.63636363636363</v>
      </c>
      <c r="AU4069" s="88">
        <v>363.63636363636363</v>
      </c>
      <c r="AV4069" s="88">
        <v>363.63636363636363</v>
      </c>
      <c r="AW4069" s="88">
        <v>363.63636363636363</v>
      </c>
      <c r="AX4069" s="88">
        <v>363.63636363636363</v>
      </c>
      <c r="AY4069" s="88">
        <v>363.63636363636363</v>
      </c>
      <c r="AZ4069" s="88">
        <v>363.63636363636363</v>
      </c>
      <c r="BA4069" s="88">
        <v>363.63636363636363</v>
      </c>
      <c r="BB4069" s="89">
        <f t="shared" si="251"/>
        <v>3999.9999999999991</v>
      </c>
      <c r="BC4069" s="90" t="str">
        <f t="shared" si="250"/>
        <v>OK</v>
      </c>
      <c r="BD4069" s="91" t="str">
        <f t="shared" si="252"/>
        <v xml:space="preserve">                  </v>
      </c>
      <c r="BE4069" s="92">
        <f t="shared" si="253"/>
        <v>11</v>
      </c>
    </row>
    <row r="4070" spans="1:57" s="74" customFormat="1" ht="50.1" customHeight="1" x14ac:dyDescent="0.2">
      <c r="A4070" s="78" t="s">
        <v>55</v>
      </c>
      <c r="B4070" s="78" t="s">
        <v>67</v>
      </c>
      <c r="C4070" s="78" t="s">
        <v>751</v>
      </c>
      <c r="D4070" s="78" t="s">
        <v>575</v>
      </c>
      <c r="E4070" s="79" t="str">
        <f>+IF(C4070&lt;&gt;"",VLOOKUP(MID(C4070,18,5),NIVELES!$A$133:$B$213,2,0),"")</f>
        <v>GUAYAS</v>
      </c>
      <c r="F4070" s="80" t="s">
        <v>94</v>
      </c>
      <c r="G4070" s="81" t="str">
        <f>+IF(F4070&lt;&gt;"",VLOOKUP(F4070,NIVELES!$A$246:$C$464,3,0),"")</f>
        <v xml:space="preserve"> </v>
      </c>
      <c r="H4070" s="82" t="s">
        <v>1023</v>
      </c>
      <c r="I4070" s="78" t="s">
        <v>2367</v>
      </c>
      <c r="J4070" s="78" t="s">
        <v>2365</v>
      </c>
      <c r="K4070" s="78" t="s">
        <v>2366</v>
      </c>
      <c r="L4070" s="78" t="s">
        <v>1791</v>
      </c>
      <c r="M4070" s="78" t="s">
        <v>1791</v>
      </c>
      <c r="N4070" s="78" t="s">
        <v>1791</v>
      </c>
      <c r="O4070" s="78" t="s">
        <v>3690</v>
      </c>
      <c r="P4070" s="82">
        <v>11</v>
      </c>
      <c r="Q4070" s="78" t="s">
        <v>3689</v>
      </c>
      <c r="R4070" s="82">
        <v>0</v>
      </c>
      <c r="S4070" s="82">
        <v>1</v>
      </c>
      <c r="T4070" s="82">
        <v>1</v>
      </c>
      <c r="U4070" s="82">
        <v>1</v>
      </c>
      <c r="V4070" s="82">
        <v>1</v>
      </c>
      <c r="W4070" s="82">
        <v>1</v>
      </c>
      <c r="X4070" s="82">
        <v>1</v>
      </c>
      <c r="Y4070" s="82">
        <v>1</v>
      </c>
      <c r="Z4070" s="82">
        <v>1</v>
      </c>
      <c r="AA4070" s="82">
        <v>1</v>
      </c>
      <c r="AB4070" s="82">
        <v>1</v>
      </c>
      <c r="AC4070" s="82">
        <v>1</v>
      </c>
      <c r="AD4070" s="85" t="str">
        <f>IF(A4070&lt;&gt;"",IF(D4070="DIRECCIÓN_DE_TRANSFERENCIAS","280 0031",VLOOKUP(C4070,NIVELES!$A$14:$B$105,2,0)),"")</f>
        <v>280 8000</v>
      </c>
      <c r="AE4070" s="86" t="s">
        <v>322</v>
      </c>
      <c r="AF4070" s="86" t="s">
        <v>369</v>
      </c>
      <c r="AG4070" s="79" t="str">
        <f>+IF(AF4070&lt;&gt;"",VLOOKUP(AF4070,NIVELES!$A$666:$B$673,2,0),"")</f>
        <v>ADMINISTRACIÓN_CENTRAL</v>
      </c>
      <c r="AH4070" s="78" t="s">
        <v>322</v>
      </c>
      <c r="AI4070" s="79" t="str">
        <f>IF(AH4070&lt;&gt;"",VLOOKUP(CONCATENATE(AG4070,AH4070),NIVELES!$B$676:$C$745,2,0),"")</f>
        <v>Administración De La Gestión Administrativa Financiera</v>
      </c>
      <c r="AJ4070" s="78" t="s">
        <v>517</v>
      </c>
      <c r="AK4070" s="79" t="str">
        <f>+IF(AJ4070&lt;&gt;"",VLOOKUP(AJ4070,NIVELES!$A$816:$B$892,2,0),"")</f>
        <v>NO APLICA</v>
      </c>
      <c r="AL4070" s="78" t="s">
        <v>554</v>
      </c>
      <c r="AM4070" s="78">
        <v>530303</v>
      </c>
      <c r="AN4070" s="79" t="str">
        <f>IF(AM4070&lt;&gt;"",+VLOOKUP(AM4070,NIVELES!$A$1652:$B$2466,2,0),"")</f>
        <v>Viáticos y Subsistencias en el Interior</v>
      </c>
      <c r="AO4070" s="87">
        <v>5000</v>
      </c>
      <c r="AP4070" s="88">
        <v>0</v>
      </c>
      <c r="AQ4070" s="88">
        <v>454.54545454545456</v>
      </c>
      <c r="AR4070" s="88">
        <v>454.54545454545456</v>
      </c>
      <c r="AS4070" s="88">
        <v>454.54545454545456</v>
      </c>
      <c r="AT4070" s="88">
        <v>454.54545454545456</v>
      </c>
      <c r="AU4070" s="88">
        <v>454.54545454545456</v>
      </c>
      <c r="AV4070" s="88">
        <v>454.54545454545456</v>
      </c>
      <c r="AW4070" s="88">
        <v>454.54545454545456</v>
      </c>
      <c r="AX4070" s="88">
        <v>454.54545454545456</v>
      </c>
      <c r="AY4070" s="88">
        <v>454.54545454545456</v>
      </c>
      <c r="AZ4070" s="88">
        <v>454.54545454545456</v>
      </c>
      <c r="BA4070" s="88">
        <v>454.54545454545456</v>
      </c>
      <c r="BB4070" s="89">
        <f t="shared" si="251"/>
        <v>5000.0000000000009</v>
      </c>
      <c r="BC4070" s="90" t="str">
        <f t="shared" si="250"/>
        <v>OK</v>
      </c>
      <c r="BD4070" s="91" t="str">
        <f t="shared" si="252"/>
        <v xml:space="preserve">                  </v>
      </c>
      <c r="BE4070" s="92">
        <f t="shared" si="253"/>
        <v>11</v>
      </c>
    </row>
    <row r="4071" spans="1:57" s="74" customFormat="1" ht="50.1" customHeight="1" x14ac:dyDescent="0.2">
      <c r="A4071" s="78" t="s">
        <v>55</v>
      </c>
      <c r="B4071" s="78" t="s">
        <v>67</v>
      </c>
      <c r="C4071" s="78" t="s">
        <v>751</v>
      </c>
      <c r="D4071" s="78" t="s">
        <v>575</v>
      </c>
      <c r="E4071" s="79" t="str">
        <f>+IF(C4071&lt;&gt;"",VLOOKUP(MID(C4071,18,5),NIVELES!$A$133:$B$213,2,0),"")</f>
        <v>GUAYAS</v>
      </c>
      <c r="F4071" s="80" t="s">
        <v>94</v>
      </c>
      <c r="G4071" s="81" t="str">
        <f>+IF(F4071&lt;&gt;"",VLOOKUP(F4071,NIVELES!$A$246:$C$464,3,0),"")</f>
        <v xml:space="preserve"> </v>
      </c>
      <c r="H4071" s="82" t="s">
        <v>1023</v>
      </c>
      <c r="I4071" s="78" t="s">
        <v>2367</v>
      </c>
      <c r="J4071" s="78" t="s">
        <v>2365</v>
      </c>
      <c r="K4071" s="78" t="s">
        <v>2366</v>
      </c>
      <c r="L4071" s="78" t="s">
        <v>1791</v>
      </c>
      <c r="M4071" s="78" t="s">
        <v>1791</v>
      </c>
      <c r="N4071" s="78" t="s">
        <v>1791</v>
      </c>
      <c r="O4071" s="78" t="s">
        <v>3692</v>
      </c>
      <c r="P4071" s="82">
        <v>2</v>
      </c>
      <c r="Q4071" s="78" t="s">
        <v>3689</v>
      </c>
      <c r="R4071" s="82">
        <v>0</v>
      </c>
      <c r="S4071" s="82">
        <v>0</v>
      </c>
      <c r="T4071" s="82">
        <v>1</v>
      </c>
      <c r="U4071" s="82">
        <v>1</v>
      </c>
      <c r="V4071" s="82">
        <v>0</v>
      </c>
      <c r="W4071" s="82">
        <v>0</v>
      </c>
      <c r="X4071" s="82">
        <v>0</v>
      </c>
      <c r="Y4071" s="82">
        <v>0</v>
      </c>
      <c r="Z4071" s="82">
        <v>0</v>
      </c>
      <c r="AA4071" s="82">
        <v>0</v>
      </c>
      <c r="AB4071" s="82">
        <v>0</v>
      </c>
      <c r="AC4071" s="82">
        <v>0</v>
      </c>
      <c r="AD4071" s="85" t="str">
        <f>IF(A4071&lt;&gt;"",IF(D4071="DIRECCIÓN_DE_TRANSFERENCIAS","280 0031",VLOOKUP(C4071,NIVELES!$A$14:$B$105,2,0)),"")</f>
        <v>280 8000</v>
      </c>
      <c r="AE4071" s="86" t="s">
        <v>322</v>
      </c>
      <c r="AF4071" s="86" t="s">
        <v>369</v>
      </c>
      <c r="AG4071" s="79" t="str">
        <f>+IF(AF4071&lt;&gt;"",VLOOKUP(AF4071,NIVELES!$A$666:$B$673,2,0),"")</f>
        <v>ADMINISTRACIÓN_CENTRAL</v>
      </c>
      <c r="AH4071" s="78" t="s">
        <v>322</v>
      </c>
      <c r="AI4071" s="79" t="str">
        <f>IF(AH4071&lt;&gt;"",VLOOKUP(CONCATENATE(AG4071,AH4071),NIVELES!$B$676:$C$745,2,0),"")</f>
        <v>Administración De La Gestión Administrativa Financiera</v>
      </c>
      <c r="AJ4071" s="78" t="s">
        <v>517</v>
      </c>
      <c r="AK4071" s="79" t="str">
        <f>+IF(AJ4071&lt;&gt;"",VLOOKUP(AJ4071,NIVELES!$A$816:$B$892,2,0),"")</f>
        <v>NO APLICA</v>
      </c>
      <c r="AL4071" s="78" t="s">
        <v>554</v>
      </c>
      <c r="AM4071" s="78">
        <v>530420</v>
      </c>
      <c r="AN4071" s="79" t="str">
        <f>IF(AM4071&lt;&gt;"",+VLOOKUP(AM4071,NIVELES!$A$1652:$B$2466,2,0),"")</f>
        <v>Instalación, Mantenimiento y Reparación de Edificios, Locales y Residencias de propiedad de las Entidades
Públicas</v>
      </c>
      <c r="AO4071" s="87">
        <v>81932.320000000007</v>
      </c>
      <c r="AP4071" s="88">
        <v>0</v>
      </c>
      <c r="AQ4071" s="88">
        <v>0</v>
      </c>
      <c r="AR4071" s="88">
        <v>30000</v>
      </c>
      <c r="AS4071" s="88">
        <v>51932.320000000007</v>
      </c>
      <c r="AT4071" s="88">
        <v>0</v>
      </c>
      <c r="AU4071" s="88">
        <v>0</v>
      </c>
      <c r="AV4071" s="88">
        <v>0</v>
      </c>
      <c r="AW4071" s="88">
        <v>0</v>
      </c>
      <c r="AX4071" s="88">
        <v>0</v>
      </c>
      <c r="AY4071" s="88">
        <v>0</v>
      </c>
      <c r="AZ4071" s="88">
        <v>0</v>
      </c>
      <c r="BA4071" s="88">
        <v>0</v>
      </c>
      <c r="BB4071" s="89">
        <f t="shared" si="251"/>
        <v>81932.320000000007</v>
      </c>
      <c r="BC4071" s="90" t="str">
        <f t="shared" si="250"/>
        <v>OK</v>
      </c>
      <c r="BD4071" s="91" t="str">
        <f t="shared" si="252"/>
        <v xml:space="preserve">                  </v>
      </c>
      <c r="BE4071" s="92">
        <f t="shared" si="253"/>
        <v>2</v>
      </c>
    </row>
    <row r="4072" spans="1:57" s="74" customFormat="1" ht="50.1" customHeight="1" x14ac:dyDescent="0.2">
      <c r="A4072" s="78" t="s">
        <v>55</v>
      </c>
      <c r="B4072" s="78" t="s">
        <v>67</v>
      </c>
      <c r="C4072" s="78" t="s">
        <v>751</v>
      </c>
      <c r="D4072" s="78" t="s">
        <v>575</v>
      </c>
      <c r="E4072" s="79" t="str">
        <f>+IF(C4072&lt;&gt;"",VLOOKUP(MID(C4072,18,5),NIVELES!$A$133:$B$213,2,0),"")</f>
        <v>GUAYAS</v>
      </c>
      <c r="F4072" s="80" t="s">
        <v>94</v>
      </c>
      <c r="G4072" s="81" t="str">
        <f>+IF(F4072&lt;&gt;"",VLOOKUP(F4072,NIVELES!$A$246:$C$464,3,0),"")</f>
        <v xml:space="preserve"> </v>
      </c>
      <c r="H4072" s="82" t="s">
        <v>1023</v>
      </c>
      <c r="I4072" s="78" t="s">
        <v>2367</v>
      </c>
      <c r="J4072" s="78" t="s">
        <v>2365</v>
      </c>
      <c r="K4072" s="78" t="s">
        <v>2366</v>
      </c>
      <c r="L4072" s="78" t="s">
        <v>1791</v>
      </c>
      <c r="M4072" s="78" t="s">
        <v>1791</v>
      </c>
      <c r="N4072" s="78" t="s">
        <v>1791</v>
      </c>
      <c r="O4072" s="78" t="s">
        <v>3692</v>
      </c>
      <c r="P4072" s="82">
        <v>10</v>
      </c>
      <c r="Q4072" s="78" t="s">
        <v>3689</v>
      </c>
      <c r="R4072" s="82">
        <v>0</v>
      </c>
      <c r="S4072" s="82">
        <v>0</v>
      </c>
      <c r="T4072" s="82">
        <v>1</v>
      </c>
      <c r="U4072" s="82">
        <v>1</v>
      </c>
      <c r="V4072" s="82">
        <v>1</v>
      </c>
      <c r="W4072" s="82">
        <v>1</v>
      </c>
      <c r="X4072" s="82">
        <v>1</v>
      </c>
      <c r="Y4072" s="82">
        <v>1</v>
      </c>
      <c r="Z4072" s="82">
        <v>1</v>
      </c>
      <c r="AA4072" s="82">
        <v>1</v>
      </c>
      <c r="AB4072" s="82">
        <v>1</v>
      </c>
      <c r="AC4072" s="82">
        <v>1</v>
      </c>
      <c r="AD4072" s="85" t="str">
        <f>IF(A4072&lt;&gt;"",IF(D4072="DIRECCIÓN_DE_TRANSFERENCIAS","280 0031",VLOOKUP(C4072,NIVELES!$A$14:$B$105,2,0)),"")</f>
        <v>280 8000</v>
      </c>
      <c r="AE4072" s="86" t="s">
        <v>322</v>
      </c>
      <c r="AF4072" s="86" t="s">
        <v>369</v>
      </c>
      <c r="AG4072" s="79" t="str">
        <f>+IF(AF4072&lt;&gt;"",VLOOKUP(AF4072,NIVELES!$A$666:$B$673,2,0),"")</f>
        <v>ADMINISTRACIÓN_CENTRAL</v>
      </c>
      <c r="AH4072" s="78" t="s">
        <v>322</v>
      </c>
      <c r="AI4072" s="79" t="str">
        <f>IF(AH4072&lt;&gt;"",VLOOKUP(CONCATENATE(AG4072,AH4072),NIVELES!$B$676:$C$745,2,0),"")</f>
        <v>Administración De La Gestión Administrativa Financiera</v>
      </c>
      <c r="AJ4072" s="78" t="s">
        <v>517</v>
      </c>
      <c r="AK4072" s="79" t="str">
        <f>+IF(AJ4072&lt;&gt;"",VLOOKUP(AJ4072,NIVELES!$A$816:$B$892,2,0),"")</f>
        <v>NO APLICA</v>
      </c>
      <c r="AL4072" s="78" t="s">
        <v>554</v>
      </c>
      <c r="AM4072" s="78">
        <v>530422</v>
      </c>
      <c r="AN4072" s="79" t="str">
        <f>IF(AM4072&lt;&gt;"",+VLOOKUP(AM4072,NIVELES!$A$1652:$B$2466,2,0),"")</f>
        <v>Vehículos Terrestres (Mantenimiento y Reparaciones)</v>
      </c>
      <c r="AO4072" s="87">
        <v>30000</v>
      </c>
      <c r="AP4072" s="88">
        <v>0</v>
      </c>
      <c r="AQ4072" s="88">
        <v>0</v>
      </c>
      <c r="AR4072" s="88">
        <v>3000</v>
      </c>
      <c r="AS4072" s="88">
        <v>3000</v>
      </c>
      <c r="AT4072" s="88">
        <v>3000</v>
      </c>
      <c r="AU4072" s="88">
        <v>3000</v>
      </c>
      <c r="AV4072" s="88">
        <v>3000</v>
      </c>
      <c r="AW4072" s="88">
        <v>3000</v>
      </c>
      <c r="AX4072" s="88">
        <v>3000</v>
      </c>
      <c r="AY4072" s="88">
        <v>3000</v>
      </c>
      <c r="AZ4072" s="88">
        <v>3000</v>
      </c>
      <c r="BA4072" s="88">
        <v>3000</v>
      </c>
      <c r="BB4072" s="89">
        <f t="shared" si="251"/>
        <v>30000</v>
      </c>
      <c r="BC4072" s="90" t="str">
        <f t="shared" si="250"/>
        <v>OK</v>
      </c>
      <c r="BD4072" s="91" t="str">
        <f t="shared" si="252"/>
        <v xml:space="preserve">                  </v>
      </c>
      <c r="BE4072" s="92">
        <f t="shared" si="253"/>
        <v>10</v>
      </c>
    </row>
    <row r="4073" spans="1:57" s="74" customFormat="1" ht="50.1" customHeight="1" x14ac:dyDescent="0.2">
      <c r="A4073" s="78" t="s">
        <v>55</v>
      </c>
      <c r="B4073" s="78" t="s">
        <v>67</v>
      </c>
      <c r="C4073" s="78" t="s">
        <v>751</v>
      </c>
      <c r="D4073" s="78" t="s">
        <v>575</v>
      </c>
      <c r="E4073" s="79" t="str">
        <f>+IF(C4073&lt;&gt;"",VLOOKUP(MID(C4073,18,5),NIVELES!$A$133:$B$213,2,0),"")</f>
        <v>GUAYAS</v>
      </c>
      <c r="F4073" s="80" t="s">
        <v>94</v>
      </c>
      <c r="G4073" s="81" t="str">
        <f>+IF(F4073&lt;&gt;"",VLOOKUP(F4073,NIVELES!$A$246:$C$464,3,0),"")</f>
        <v xml:space="preserve"> </v>
      </c>
      <c r="H4073" s="82" t="s">
        <v>1023</v>
      </c>
      <c r="I4073" s="78" t="s">
        <v>2367</v>
      </c>
      <c r="J4073" s="78" t="s">
        <v>2365</v>
      </c>
      <c r="K4073" s="78" t="s">
        <v>2366</v>
      </c>
      <c r="L4073" s="78" t="s">
        <v>1791</v>
      </c>
      <c r="M4073" s="78" t="s">
        <v>1791</v>
      </c>
      <c r="N4073" s="78" t="s">
        <v>1791</v>
      </c>
      <c r="O4073" s="78" t="s">
        <v>3688</v>
      </c>
      <c r="P4073" s="82">
        <v>11</v>
      </c>
      <c r="Q4073" s="78" t="s">
        <v>3689</v>
      </c>
      <c r="R4073" s="82">
        <v>0</v>
      </c>
      <c r="S4073" s="82">
        <v>1</v>
      </c>
      <c r="T4073" s="82">
        <v>1</v>
      </c>
      <c r="U4073" s="82">
        <v>1</v>
      </c>
      <c r="V4073" s="82">
        <v>1</v>
      </c>
      <c r="W4073" s="82">
        <v>1</v>
      </c>
      <c r="X4073" s="82">
        <v>1</v>
      </c>
      <c r="Y4073" s="82">
        <v>1</v>
      </c>
      <c r="Z4073" s="82">
        <v>1</v>
      </c>
      <c r="AA4073" s="82">
        <v>1</v>
      </c>
      <c r="AB4073" s="82">
        <v>1</v>
      </c>
      <c r="AC4073" s="82">
        <v>1</v>
      </c>
      <c r="AD4073" s="85" t="str">
        <f>IF(A4073&lt;&gt;"",IF(D4073="DIRECCIÓN_DE_TRANSFERENCIAS","280 0031",VLOOKUP(C4073,NIVELES!$A$14:$B$105,2,0)),"")</f>
        <v>280 8000</v>
      </c>
      <c r="AE4073" s="86" t="s">
        <v>322</v>
      </c>
      <c r="AF4073" s="86" t="s">
        <v>369</v>
      </c>
      <c r="AG4073" s="79" t="str">
        <f>+IF(AF4073&lt;&gt;"",VLOOKUP(AF4073,NIVELES!$A$666:$B$673,2,0),"")</f>
        <v>ADMINISTRACIÓN_CENTRAL</v>
      </c>
      <c r="AH4073" s="78" t="s">
        <v>322</v>
      </c>
      <c r="AI4073" s="79" t="str">
        <f>IF(AH4073&lt;&gt;"",VLOOKUP(CONCATENATE(AG4073,AH4073),NIVELES!$B$676:$C$745,2,0),"")</f>
        <v>Administración De La Gestión Administrativa Financiera</v>
      </c>
      <c r="AJ4073" s="78" t="s">
        <v>517</v>
      </c>
      <c r="AK4073" s="79" t="str">
        <f>+IF(AJ4073&lt;&gt;"",VLOOKUP(AJ4073,NIVELES!$A$816:$B$892,2,0),"")</f>
        <v>NO APLICA</v>
      </c>
      <c r="AL4073" s="78" t="s">
        <v>554</v>
      </c>
      <c r="AM4073" s="78">
        <v>530517</v>
      </c>
      <c r="AN4073" s="79" t="str">
        <f>IF(AM4073&lt;&gt;"",+VLOOKUP(AM4073,NIVELES!$A$1652:$B$2466,2,0),"")</f>
        <v>Vehículos Terrestres (Arrendamiento)</v>
      </c>
      <c r="AO4073" s="87">
        <v>17270</v>
      </c>
      <c r="AP4073" s="88">
        <v>0</v>
      </c>
      <c r="AQ4073" s="88">
        <v>1570</v>
      </c>
      <c r="AR4073" s="88">
        <v>1570</v>
      </c>
      <c r="AS4073" s="88">
        <v>1570</v>
      </c>
      <c r="AT4073" s="88">
        <v>1570</v>
      </c>
      <c r="AU4073" s="88">
        <v>1570</v>
      </c>
      <c r="AV4073" s="88">
        <v>1570</v>
      </c>
      <c r="AW4073" s="88">
        <v>1570</v>
      </c>
      <c r="AX4073" s="88">
        <v>1570</v>
      </c>
      <c r="AY4073" s="88">
        <v>1570</v>
      </c>
      <c r="AZ4073" s="88">
        <v>1570</v>
      </c>
      <c r="BA4073" s="88">
        <v>1570</v>
      </c>
      <c r="BB4073" s="89">
        <f t="shared" si="251"/>
        <v>17270</v>
      </c>
      <c r="BC4073" s="90" t="str">
        <f t="shared" si="250"/>
        <v>OK</v>
      </c>
      <c r="BD4073" s="91" t="str">
        <f t="shared" si="252"/>
        <v xml:space="preserve">                  </v>
      </c>
      <c r="BE4073" s="92">
        <f t="shared" si="253"/>
        <v>11</v>
      </c>
    </row>
    <row r="4074" spans="1:57" s="74" customFormat="1" ht="50.1" customHeight="1" x14ac:dyDescent="0.2">
      <c r="A4074" s="78" t="s">
        <v>55</v>
      </c>
      <c r="B4074" s="78" t="s">
        <v>67</v>
      </c>
      <c r="C4074" s="78" t="s">
        <v>751</v>
      </c>
      <c r="D4074" s="78" t="s">
        <v>575</v>
      </c>
      <c r="E4074" s="79" t="str">
        <f>+IF(C4074&lt;&gt;"",VLOOKUP(MID(C4074,18,5),NIVELES!$A$133:$B$213,2,0),"")</f>
        <v>GUAYAS</v>
      </c>
      <c r="F4074" s="80" t="s">
        <v>94</v>
      </c>
      <c r="G4074" s="81" t="str">
        <f>+IF(F4074&lt;&gt;"",VLOOKUP(F4074,NIVELES!$A$246:$C$464,3,0),"")</f>
        <v xml:space="preserve"> </v>
      </c>
      <c r="H4074" s="82" t="s">
        <v>1023</v>
      </c>
      <c r="I4074" s="78" t="s">
        <v>2367</v>
      </c>
      <c r="J4074" s="78" t="s">
        <v>2365</v>
      </c>
      <c r="K4074" s="78" t="s">
        <v>2366</v>
      </c>
      <c r="L4074" s="78" t="s">
        <v>1791</v>
      </c>
      <c r="M4074" s="78" t="s">
        <v>1791</v>
      </c>
      <c r="N4074" s="78" t="s">
        <v>1791</v>
      </c>
      <c r="O4074" s="78" t="s">
        <v>3688</v>
      </c>
      <c r="P4074" s="82">
        <v>1</v>
      </c>
      <c r="Q4074" s="78" t="s">
        <v>3689</v>
      </c>
      <c r="R4074" s="82">
        <v>0</v>
      </c>
      <c r="S4074" s="82">
        <v>0</v>
      </c>
      <c r="T4074" s="82">
        <v>0</v>
      </c>
      <c r="U4074" s="82">
        <v>0</v>
      </c>
      <c r="V4074" s="82">
        <v>0</v>
      </c>
      <c r="W4074" s="82">
        <v>1</v>
      </c>
      <c r="X4074" s="82">
        <v>0</v>
      </c>
      <c r="Y4074" s="82">
        <v>0</v>
      </c>
      <c r="Z4074" s="82">
        <v>0</v>
      </c>
      <c r="AA4074" s="82">
        <v>0</v>
      </c>
      <c r="AB4074" s="82">
        <v>0</v>
      </c>
      <c r="AC4074" s="82">
        <v>0</v>
      </c>
      <c r="AD4074" s="85" t="str">
        <f>IF(A4074&lt;&gt;"",IF(D4074="DIRECCIÓN_DE_TRANSFERENCIAS","280 0031",VLOOKUP(C4074,NIVELES!$A$14:$B$105,2,0)),"")</f>
        <v>280 8000</v>
      </c>
      <c r="AE4074" s="86" t="s">
        <v>322</v>
      </c>
      <c r="AF4074" s="86" t="s">
        <v>369</v>
      </c>
      <c r="AG4074" s="79" t="str">
        <f>+IF(AF4074&lt;&gt;"",VLOOKUP(AF4074,NIVELES!$A$666:$B$673,2,0),"")</f>
        <v>ADMINISTRACIÓN_CENTRAL</v>
      </c>
      <c r="AH4074" s="78" t="s">
        <v>322</v>
      </c>
      <c r="AI4074" s="79" t="str">
        <f>IF(AH4074&lt;&gt;"",VLOOKUP(CONCATENATE(AG4074,AH4074),NIVELES!$B$676:$C$745,2,0),"")</f>
        <v>Administración De La Gestión Administrativa Financiera</v>
      </c>
      <c r="AJ4074" s="78" t="s">
        <v>517</v>
      </c>
      <c r="AK4074" s="79" t="str">
        <f>+IF(AJ4074&lt;&gt;"",VLOOKUP(AJ4074,NIVELES!$A$816:$B$892,2,0),"")</f>
        <v>NO APLICA</v>
      </c>
      <c r="AL4074" s="78" t="s">
        <v>554</v>
      </c>
      <c r="AM4074" s="78">
        <v>530612</v>
      </c>
      <c r="AN4074" s="79" t="str">
        <f>IF(AM4074&lt;&gt;"",+VLOOKUP(AM4074,NIVELES!$A$1652:$B$2466,2,0),"")</f>
        <v>Capacitación a Servidores Públicos</v>
      </c>
      <c r="AO4074" s="87">
        <v>7500</v>
      </c>
      <c r="AP4074" s="88">
        <v>0</v>
      </c>
      <c r="AQ4074" s="88">
        <v>0</v>
      </c>
      <c r="AR4074" s="88">
        <v>0</v>
      </c>
      <c r="AS4074" s="88">
        <v>0</v>
      </c>
      <c r="AT4074" s="88">
        <v>0</v>
      </c>
      <c r="AU4074" s="88">
        <v>7500</v>
      </c>
      <c r="AV4074" s="88">
        <v>0</v>
      </c>
      <c r="AW4074" s="88">
        <v>0</v>
      </c>
      <c r="AX4074" s="88">
        <v>0</v>
      </c>
      <c r="AY4074" s="88">
        <v>0</v>
      </c>
      <c r="AZ4074" s="88">
        <v>0</v>
      </c>
      <c r="BA4074" s="88">
        <v>0</v>
      </c>
      <c r="BB4074" s="89">
        <f t="shared" si="251"/>
        <v>7500</v>
      </c>
      <c r="BC4074" s="90" t="str">
        <f t="shared" si="250"/>
        <v>OK</v>
      </c>
      <c r="BD4074" s="91" t="str">
        <f t="shared" si="252"/>
        <v xml:space="preserve">                  </v>
      </c>
      <c r="BE4074" s="92">
        <f t="shared" si="253"/>
        <v>1</v>
      </c>
    </row>
    <row r="4075" spans="1:57" s="74" customFormat="1" ht="50.1" customHeight="1" x14ac:dyDescent="0.2">
      <c r="A4075" s="78" t="s">
        <v>55</v>
      </c>
      <c r="B4075" s="78" t="s">
        <v>67</v>
      </c>
      <c r="C4075" s="78" t="s">
        <v>751</v>
      </c>
      <c r="D4075" s="78" t="s">
        <v>575</v>
      </c>
      <c r="E4075" s="79" t="str">
        <f>+IF(C4075&lt;&gt;"",VLOOKUP(MID(C4075,18,5),NIVELES!$A$133:$B$213,2,0),"")</f>
        <v>GUAYAS</v>
      </c>
      <c r="F4075" s="80" t="s">
        <v>94</v>
      </c>
      <c r="G4075" s="81" t="str">
        <f>+IF(F4075&lt;&gt;"",VLOOKUP(F4075,NIVELES!$A$246:$C$464,3,0),"")</f>
        <v xml:space="preserve"> </v>
      </c>
      <c r="H4075" s="82" t="s">
        <v>1023</v>
      </c>
      <c r="I4075" s="78" t="s">
        <v>2367</v>
      </c>
      <c r="J4075" s="78" t="s">
        <v>2365</v>
      </c>
      <c r="K4075" s="78" t="s">
        <v>2366</v>
      </c>
      <c r="L4075" s="78" t="s">
        <v>1791</v>
      </c>
      <c r="M4075" s="78" t="s">
        <v>1791</v>
      </c>
      <c r="N4075" s="78" t="s">
        <v>1791</v>
      </c>
      <c r="O4075" s="78" t="s">
        <v>3692</v>
      </c>
      <c r="P4075" s="82">
        <v>2</v>
      </c>
      <c r="Q4075" s="78" t="s">
        <v>3689</v>
      </c>
      <c r="R4075" s="82">
        <v>0</v>
      </c>
      <c r="S4075" s="82">
        <v>0</v>
      </c>
      <c r="T4075" s="82">
        <v>1</v>
      </c>
      <c r="U4075" s="82">
        <v>0</v>
      </c>
      <c r="V4075" s="82">
        <v>0</v>
      </c>
      <c r="W4075" s="82">
        <v>0</v>
      </c>
      <c r="X4075" s="82">
        <v>0</v>
      </c>
      <c r="Y4075" s="82">
        <v>0</v>
      </c>
      <c r="Z4075" s="82">
        <v>1</v>
      </c>
      <c r="AA4075" s="82">
        <v>0</v>
      </c>
      <c r="AB4075" s="82">
        <v>0</v>
      </c>
      <c r="AC4075" s="82">
        <v>0</v>
      </c>
      <c r="AD4075" s="85" t="str">
        <f>IF(A4075&lt;&gt;"",IF(D4075="DIRECCIÓN_DE_TRANSFERENCIAS","280 0031",VLOOKUP(C4075,NIVELES!$A$14:$B$105,2,0)),"")</f>
        <v>280 8000</v>
      </c>
      <c r="AE4075" s="86" t="s">
        <v>322</v>
      </c>
      <c r="AF4075" s="86" t="s">
        <v>369</v>
      </c>
      <c r="AG4075" s="79" t="str">
        <f>+IF(AF4075&lt;&gt;"",VLOOKUP(AF4075,NIVELES!$A$666:$B$673,2,0),"")</f>
        <v>ADMINISTRACIÓN_CENTRAL</v>
      </c>
      <c r="AH4075" s="78" t="s">
        <v>322</v>
      </c>
      <c r="AI4075" s="79" t="str">
        <f>IF(AH4075&lt;&gt;"",VLOOKUP(CONCATENATE(AG4075,AH4075),NIVELES!$B$676:$C$745,2,0),"")</f>
        <v>Administración De La Gestión Administrativa Financiera</v>
      </c>
      <c r="AJ4075" s="78" t="s">
        <v>517</v>
      </c>
      <c r="AK4075" s="79" t="str">
        <f>+IF(AJ4075&lt;&gt;"",VLOOKUP(AJ4075,NIVELES!$A$816:$B$892,2,0),"")</f>
        <v>NO APLICA</v>
      </c>
      <c r="AL4075" s="78" t="s">
        <v>554</v>
      </c>
      <c r="AM4075" s="78">
        <v>530704</v>
      </c>
      <c r="AN4075" s="79" t="str">
        <f>IF(AM4075&lt;&gt;"",+VLOOKUP(AM4075,NIVELES!$A$1652:$B$2466,2,0),"")</f>
        <v>Mantenimiento y Reparación de Equipos y Sistemas Informáticos</v>
      </c>
      <c r="AO4075" s="87">
        <v>3500</v>
      </c>
      <c r="AP4075" s="88">
        <v>0</v>
      </c>
      <c r="AQ4075" s="88">
        <v>0</v>
      </c>
      <c r="AR4075" s="88">
        <v>1500</v>
      </c>
      <c r="AS4075" s="88">
        <v>0</v>
      </c>
      <c r="AT4075" s="88">
        <v>0</v>
      </c>
      <c r="AU4075" s="88">
        <v>0</v>
      </c>
      <c r="AV4075" s="88">
        <v>0</v>
      </c>
      <c r="AW4075" s="88">
        <v>0</v>
      </c>
      <c r="AX4075" s="88">
        <v>2000</v>
      </c>
      <c r="AY4075" s="88">
        <v>0</v>
      </c>
      <c r="AZ4075" s="88">
        <v>0</v>
      </c>
      <c r="BA4075" s="88">
        <v>0</v>
      </c>
      <c r="BB4075" s="89">
        <f t="shared" si="251"/>
        <v>3500</v>
      </c>
      <c r="BC4075" s="90" t="str">
        <f t="shared" si="250"/>
        <v>OK</v>
      </c>
      <c r="BD4075" s="91" t="str">
        <f t="shared" si="252"/>
        <v xml:space="preserve">                  </v>
      </c>
      <c r="BE4075" s="92">
        <f t="shared" si="253"/>
        <v>2</v>
      </c>
    </row>
    <row r="4076" spans="1:57" s="74" customFormat="1" ht="50.1" customHeight="1" x14ac:dyDescent="0.2">
      <c r="A4076" s="78" t="s">
        <v>55</v>
      </c>
      <c r="B4076" s="78" t="s">
        <v>67</v>
      </c>
      <c r="C4076" s="78" t="s">
        <v>751</v>
      </c>
      <c r="D4076" s="78" t="s">
        <v>575</v>
      </c>
      <c r="E4076" s="79" t="str">
        <f>+IF(C4076&lt;&gt;"",VLOOKUP(MID(C4076,18,5),NIVELES!$A$133:$B$213,2,0),"")</f>
        <v>GUAYAS</v>
      </c>
      <c r="F4076" s="80" t="s">
        <v>94</v>
      </c>
      <c r="G4076" s="81" t="str">
        <f>+IF(F4076&lt;&gt;"",VLOOKUP(F4076,NIVELES!$A$246:$C$464,3,0),"")</f>
        <v xml:space="preserve"> </v>
      </c>
      <c r="H4076" s="82" t="s">
        <v>1023</v>
      </c>
      <c r="I4076" s="78" t="s">
        <v>2367</v>
      </c>
      <c r="J4076" s="78" t="s">
        <v>2365</v>
      </c>
      <c r="K4076" s="78" t="s">
        <v>2366</v>
      </c>
      <c r="L4076" s="78" t="s">
        <v>1791</v>
      </c>
      <c r="M4076" s="78" t="s">
        <v>1791</v>
      </c>
      <c r="N4076" s="78" t="s">
        <v>1791</v>
      </c>
      <c r="O4076" s="78" t="s">
        <v>3688</v>
      </c>
      <c r="P4076" s="82">
        <v>1</v>
      </c>
      <c r="Q4076" s="78" t="s">
        <v>3689</v>
      </c>
      <c r="R4076" s="82">
        <v>0</v>
      </c>
      <c r="S4076" s="82">
        <v>0</v>
      </c>
      <c r="T4076" s="82">
        <v>0</v>
      </c>
      <c r="U4076" s="82">
        <v>0</v>
      </c>
      <c r="V4076" s="82">
        <v>0</v>
      </c>
      <c r="W4076" s="82">
        <v>0</v>
      </c>
      <c r="X4076" s="82">
        <v>0</v>
      </c>
      <c r="Y4076" s="82">
        <v>0</v>
      </c>
      <c r="Z4076" s="82">
        <v>1</v>
      </c>
      <c r="AA4076" s="82">
        <v>0</v>
      </c>
      <c r="AB4076" s="82">
        <v>0</v>
      </c>
      <c r="AC4076" s="82">
        <v>0</v>
      </c>
      <c r="AD4076" s="85" t="str">
        <f>IF(A4076&lt;&gt;"",IF(D4076="DIRECCIÓN_DE_TRANSFERENCIAS","280 0031",VLOOKUP(C4076,NIVELES!$A$14:$B$105,2,0)),"")</f>
        <v>280 8000</v>
      </c>
      <c r="AE4076" s="86" t="s">
        <v>322</v>
      </c>
      <c r="AF4076" s="86" t="s">
        <v>369</v>
      </c>
      <c r="AG4076" s="79" t="str">
        <f>+IF(AF4076&lt;&gt;"",VLOOKUP(AF4076,NIVELES!$A$666:$B$673,2,0),"")</f>
        <v>ADMINISTRACIÓN_CENTRAL</v>
      </c>
      <c r="AH4076" s="78" t="s">
        <v>322</v>
      </c>
      <c r="AI4076" s="79" t="str">
        <f>IF(AH4076&lt;&gt;"",VLOOKUP(CONCATENATE(AG4076,AH4076),NIVELES!$B$676:$C$745,2,0),"")</f>
        <v>Administración De La Gestión Administrativa Financiera</v>
      </c>
      <c r="AJ4076" s="78" t="s">
        <v>517</v>
      </c>
      <c r="AK4076" s="79" t="str">
        <f>+IF(AJ4076&lt;&gt;"",VLOOKUP(AJ4076,NIVELES!$A$816:$B$892,2,0),"")</f>
        <v>NO APLICA</v>
      </c>
      <c r="AL4076" s="78" t="s">
        <v>554</v>
      </c>
      <c r="AM4076" s="78">
        <v>530802</v>
      </c>
      <c r="AN4076" s="79" t="str">
        <f>IF(AM4076&lt;&gt;"",+VLOOKUP(AM4076,NIVELES!$A$1652:$B$2466,2,0),"")</f>
        <v>Vestuario, Lencería, Prendas de Protección; y, Accesorios para Uniformes Militares y Policiales; y, Carpas</v>
      </c>
      <c r="AO4076" s="87">
        <v>7500</v>
      </c>
      <c r="AP4076" s="88">
        <v>0</v>
      </c>
      <c r="AQ4076" s="88">
        <v>0</v>
      </c>
      <c r="AR4076" s="88">
        <v>0</v>
      </c>
      <c r="AS4076" s="88">
        <v>0</v>
      </c>
      <c r="AT4076" s="88">
        <v>0</v>
      </c>
      <c r="AU4076" s="88">
        <v>0</v>
      </c>
      <c r="AV4076" s="88">
        <v>0</v>
      </c>
      <c r="AW4076" s="88">
        <v>0</v>
      </c>
      <c r="AX4076" s="88">
        <v>7500</v>
      </c>
      <c r="AY4076" s="88">
        <v>0</v>
      </c>
      <c r="AZ4076" s="88">
        <v>0</v>
      </c>
      <c r="BA4076" s="88">
        <v>0</v>
      </c>
      <c r="BB4076" s="89">
        <f t="shared" si="251"/>
        <v>7500</v>
      </c>
      <c r="BC4076" s="90" t="str">
        <f t="shared" si="250"/>
        <v>OK</v>
      </c>
      <c r="BD4076" s="91" t="str">
        <f t="shared" si="252"/>
        <v xml:space="preserve">                  </v>
      </c>
      <c r="BE4076" s="92">
        <f t="shared" si="253"/>
        <v>1</v>
      </c>
    </row>
    <row r="4077" spans="1:57" s="74" customFormat="1" ht="50.1" customHeight="1" x14ac:dyDescent="0.2">
      <c r="A4077" s="78" t="s">
        <v>55</v>
      </c>
      <c r="B4077" s="78" t="s">
        <v>67</v>
      </c>
      <c r="C4077" s="78" t="s">
        <v>751</v>
      </c>
      <c r="D4077" s="78" t="s">
        <v>575</v>
      </c>
      <c r="E4077" s="79" t="str">
        <f>+IF(C4077&lt;&gt;"",VLOOKUP(MID(C4077,18,5),NIVELES!$A$133:$B$213,2,0),"")</f>
        <v>GUAYAS</v>
      </c>
      <c r="F4077" s="80" t="s">
        <v>94</v>
      </c>
      <c r="G4077" s="81" t="str">
        <f>+IF(F4077&lt;&gt;"",VLOOKUP(F4077,NIVELES!$A$246:$C$464,3,0),"")</f>
        <v xml:space="preserve"> </v>
      </c>
      <c r="H4077" s="82" t="s">
        <v>1023</v>
      </c>
      <c r="I4077" s="78" t="s">
        <v>2367</v>
      </c>
      <c r="J4077" s="78" t="s">
        <v>2365</v>
      </c>
      <c r="K4077" s="78" t="s">
        <v>2366</v>
      </c>
      <c r="L4077" s="78" t="s">
        <v>1791</v>
      </c>
      <c r="M4077" s="78" t="s">
        <v>1791</v>
      </c>
      <c r="N4077" s="78" t="s">
        <v>1791</v>
      </c>
      <c r="O4077" s="78" t="s">
        <v>3688</v>
      </c>
      <c r="P4077" s="82">
        <v>11</v>
      </c>
      <c r="Q4077" s="78" t="s">
        <v>3687</v>
      </c>
      <c r="R4077" s="82">
        <v>0</v>
      </c>
      <c r="S4077" s="82">
        <v>1</v>
      </c>
      <c r="T4077" s="82">
        <v>1</v>
      </c>
      <c r="U4077" s="82">
        <v>1</v>
      </c>
      <c r="V4077" s="82">
        <v>1</v>
      </c>
      <c r="W4077" s="82">
        <v>1</v>
      </c>
      <c r="X4077" s="82">
        <v>1</v>
      </c>
      <c r="Y4077" s="82">
        <v>1</v>
      </c>
      <c r="Z4077" s="82">
        <v>1</v>
      </c>
      <c r="AA4077" s="82">
        <v>1</v>
      </c>
      <c r="AB4077" s="82">
        <v>1</v>
      </c>
      <c r="AC4077" s="82">
        <v>1</v>
      </c>
      <c r="AD4077" s="85" t="str">
        <f>IF(A4077&lt;&gt;"",IF(D4077="DIRECCIÓN_DE_TRANSFERENCIAS","280 0031",VLOOKUP(C4077,NIVELES!$A$14:$B$105,2,0)),"")</f>
        <v>280 8000</v>
      </c>
      <c r="AE4077" s="86" t="s">
        <v>322</v>
      </c>
      <c r="AF4077" s="86" t="s">
        <v>369</v>
      </c>
      <c r="AG4077" s="79" t="str">
        <f>+IF(AF4077&lt;&gt;"",VLOOKUP(AF4077,NIVELES!$A$666:$B$673,2,0),"")</f>
        <v>ADMINISTRACIÓN_CENTRAL</v>
      </c>
      <c r="AH4077" s="78" t="s">
        <v>322</v>
      </c>
      <c r="AI4077" s="79" t="str">
        <f>IF(AH4077&lt;&gt;"",VLOOKUP(CONCATENATE(AG4077,AH4077),NIVELES!$B$676:$C$745,2,0),"")</f>
        <v>Administración De La Gestión Administrativa Financiera</v>
      </c>
      <c r="AJ4077" s="78" t="s">
        <v>517</v>
      </c>
      <c r="AK4077" s="79" t="str">
        <f>+IF(AJ4077&lt;&gt;"",VLOOKUP(AJ4077,NIVELES!$A$816:$B$892,2,0),"")</f>
        <v>NO APLICA</v>
      </c>
      <c r="AL4077" s="78" t="s">
        <v>554</v>
      </c>
      <c r="AM4077" s="78">
        <v>530803</v>
      </c>
      <c r="AN4077" s="79" t="str">
        <f>IF(AM4077&lt;&gt;"",+VLOOKUP(AM4077,NIVELES!$A$1652:$B$2466,2,0),"")</f>
        <v>Combustibles y Lubricantes</v>
      </c>
      <c r="AO4077" s="87">
        <v>7500</v>
      </c>
      <c r="AP4077" s="88">
        <v>0</v>
      </c>
      <c r="AQ4077" s="88">
        <v>681.81818181818187</v>
      </c>
      <c r="AR4077" s="88">
        <v>681.81818181818187</v>
      </c>
      <c r="AS4077" s="88">
        <v>681.81818181818187</v>
      </c>
      <c r="AT4077" s="88">
        <v>681.81818181818187</v>
      </c>
      <c r="AU4077" s="88">
        <v>681.81818181818187</v>
      </c>
      <c r="AV4077" s="88">
        <v>681.81818181818187</v>
      </c>
      <c r="AW4077" s="88">
        <v>681.81818181818187</v>
      </c>
      <c r="AX4077" s="88">
        <v>681.81818181818187</v>
      </c>
      <c r="AY4077" s="88">
        <v>681.81818181818187</v>
      </c>
      <c r="AZ4077" s="88">
        <v>681.81818181818187</v>
      </c>
      <c r="BA4077" s="88">
        <v>681.81818181818187</v>
      </c>
      <c r="BB4077" s="89">
        <f t="shared" si="251"/>
        <v>7500.0000000000009</v>
      </c>
      <c r="BC4077" s="90" t="str">
        <f t="shared" si="250"/>
        <v>OK</v>
      </c>
      <c r="BD4077" s="91" t="str">
        <f t="shared" si="252"/>
        <v xml:space="preserve">                  </v>
      </c>
      <c r="BE4077" s="92">
        <f t="shared" si="253"/>
        <v>11</v>
      </c>
    </row>
    <row r="4078" spans="1:57" s="74" customFormat="1" ht="50.1" customHeight="1" x14ac:dyDescent="0.2">
      <c r="A4078" s="78" t="s">
        <v>55</v>
      </c>
      <c r="B4078" s="78" t="s">
        <v>67</v>
      </c>
      <c r="C4078" s="78" t="s">
        <v>751</v>
      </c>
      <c r="D4078" s="78" t="s">
        <v>575</v>
      </c>
      <c r="E4078" s="79" t="str">
        <f>+IF(C4078&lt;&gt;"",VLOOKUP(MID(C4078,18,5),NIVELES!$A$133:$B$213,2,0),"")</f>
        <v>GUAYAS</v>
      </c>
      <c r="F4078" s="80" t="s">
        <v>94</v>
      </c>
      <c r="G4078" s="81" t="str">
        <f>+IF(F4078&lt;&gt;"",VLOOKUP(F4078,NIVELES!$A$246:$C$464,3,0),"")</f>
        <v xml:space="preserve"> </v>
      </c>
      <c r="H4078" s="82" t="s">
        <v>1023</v>
      </c>
      <c r="I4078" s="78" t="s">
        <v>2367</v>
      </c>
      <c r="J4078" s="78" t="s">
        <v>2365</v>
      </c>
      <c r="K4078" s="78" t="s">
        <v>2366</v>
      </c>
      <c r="L4078" s="78" t="s">
        <v>1791</v>
      </c>
      <c r="M4078" s="78" t="s">
        <v>1791</v>
      </c>
      <c r="N4078" s="78" t="s">
        <v>1791</v>
      </c>
      <c r="O4078" s="78" t="s">
        <v>3693</v>
      </c>
      <c r="P4078" s="82">
        <v>3</v>
      </c>
      <c r="Q4078" s="78" t="s">
        <v>3689</v>
      </c>
      <c r="R4078" s="82">
        <v>0</v>
      </c>
      <c r="S4078" s="82">
        <v>1</v>
      </c>
      <c r="T4078" s="82">
        <v>1</v>
      </c>
      <c r="U4078" s="82">
        <v>0</v>
      </c>
      <c r="V4078" s="82">
        <v>0</v>
      </c>
      <c r="W4078" s="82">
        <v>0</v>
      </c>
      <c r="X4078" s="82">
        <v>0</v>
      </c>
      <c r="Y4078" s="82">
        <v>0</v>
      </c>
      <c r="Z4078" s="82">
        <v>1</v>
      </c>
      <c r="AA4078" s="82">
        <v>0</v>
      </c>
      <c r="AB4078" s="82">
        <v>0</v>
      </c>
      <c r="AC4078" s="82">
        <v>0</v>
      </c>
      <c r="AD4078" s="85" t="str">
        <f>IF(A4078&lt;&gt;"",IF(D4078="DIRECCIÓN_DE_TRANSFERENCIAS","280 0031",VLOOKUP(C4078,NIVELES!$A$14:$B$105,2,0)),"")</f>
        <v>280 8000</v>
      </c>
      <c r="AE4078" s="86" t="s">
        <v>322</v>
      </c>
      <c r="AF4078" s="86" t="s">
        <v>369</v>
      </c>
      <c r="AG4078" s="79" t="str">
        <f>+IF(AF4078&lt;&gt;"",VLOOKUP(AF4078,NIVELES!$A$666:$B$673,2,0),"")</f>
        <v>ADMINISTRACIÓN_CENTRAL</v>
      </c>
      <c r="AH4078" s="78" t="s">
        <v>322</v>
      </c>
      <c r="AI4078" s="79" t="str">
        <f>IF(AH4078&lt;&gt;"",VLOOKUP(CONCATENATE(AG4078,AH4078),NIVELES!$B$676:$C$745,2,0),"")</f>
        <v>Administración De La Gestión Administrativa Financiera</v>
      </c>
      <c r="AJ4078" s="78" t="s">
        <v>517</v>
      </c>
      <c r="AK4078" s="79" t="str">
        <f>+IF(AJ4078&lt;&gt;"",VLOOKUP(AJ4078,NIVELES!$A$816:$B$892,2,0),"")</f>
        <v>NO APLICA</v>
      </c>
      <c r="AL4078" s="78" t="s">
        <v>554</v>
      </c>
      <c r="AM4078" s="78">
        <v>530804</v>
      </c>
      <c r="AN4078" s="79" t="str">
        <f>IF(AM4078&lt;&gt;"",+VLOOKUP(AM4078,NIVELES!$A$1652:$B$2466,2,0),"")</f>
        <v>Materiales de Oficina</v>
      </c>
      <c r="AO4078" s="87">
        <v>7500</v>
      </c>
      <c r="AP4078" s="88">
        <v>0</v>
      </c>
      <c r="AQ4078" s="88">
        <v>1500</v>
      </c>
      <c r="AR4078" s="88">
        <v>1000</v>
      </c>
      <c r="AS4078" s="88">
        <v>0</v>
      </c>
      <c r="AT4078" s="88">
        <v>0</v>
      </c>
      <c r="AU4078" s="88">
        <v>0</v>
      </c>
      <c r="AV4078" s="88">
        <v>0</v>
      </c>
      <c r="AW4078" s="88">
        <v>0</v>
      </c>
      <c r="AX4078" s="88">
        <v>5000</v>
      </c>
      <c r="AY4078" s="88">
        <v>0</v>
      </c>
      <c r="AZ4078" s="88">
        <v>0</v>
      </c>
      <c r="BA4078" s="88">
        <v>0</v>
      </c>
      <c r="BB4078" s="89">
        <f t="shared" si="251"/>
        <v>7500</v>
      </c>
      <c r="BC4078" s="90" t="str">
        <f t="shared" si="250"/>
        <v>OK</v>
      </c>
      <c r="BD4078" s="91" t="str">
        <f t="shared" si="252"/>
        <v xml:space="preserve">                  </v>
      </c>
      <c r="BE4078" s="92">
        <f t="shared" si="253"/>
        <v>3</v>
      </c>
    </row>
    <row r="4079" spans="1:57" s="74" customFormat="1" ht="50.1" customHeight="1" x14ac:dyDescent="0.2">
      <c r="A4079" s="78" t="s">
        <v>55</v>
      </c>
      <c r="B4079" s="78" t="s">
        <v>67</v>
      </c>
      <c r="C4079" s="78" t="s">
        <v>751</v>
      </c>
      <c r="D4079" s="78" t="s">
        <v>575</v>
      </c>
      <c r="E4079" s="79" t="str">
        <f>+IF(C4079&lt;&gt;"",VLOOKUP(MID(C4079,18,5),NIVELES!$A$133:$B$213,2,0),"")</f>
        <v>GUAYAS</v>
      </c>
      <c r="F4079" s="80" t="s">
        <v>94</v>
      </c>
      <c r="G4079" s="81" t="str">
        <f>+IF(F4079&lt;&gt;"",VLOOKUP(F4079,NIVELES!$A$246:$C$464,3,0),"")</f>
        <v xml:space="preserve"> </v>
      </c>
      <c r="H4079" s="82" t="s">
        <v>1023</v>
      </c>
      <c r="I4079" s="78" t="s">
        <v>2367</v>
      </c>
      <c r="J4079" s="78" t="s">
        <v>2365</v>
      </c>
      <c r="K4079" s="78" t="s">
        <v>2366</v>
      </c>
      <c r="L4079" s="78" t="s">
        <v>1791</v>
      </c>
      <c r="M4079" s="78" t="s">
        <v>1791</v>
      </c>
      <c r="N4079" s="78" t="s">
        <v>1791</v>
      </c>
      <c r="O4079" s="78" t="s">
        <v>3688</v>
      </c>
      <c r="P4079" s="82">
        <v>1</v>
      </c>
      <c r="Q4079" s="78" t="s">
        <v>3689</v>
      </c>
      <c r="R4079" s="82">
        <v>0</v>
      </c>
      <c r="S4079" s="82">
        <v>0</v>
      </c>
      <c r="T4079" s="82">
        <v>0</v>
      </c>
      <c r="U4079" s="82">
        <v>0</v>
      </c>
      <c r="V4079" s="82">
        <v>0</v>
      </c>
      <c r="W4079" s="82">
        <v>0</v>
      </c>
      <c r="X4079" s="82">
        <v>1</v>
      </c>
      <c r="Y4079" s="82">
        <v>0</v>
      </c>
      <c r="Z4079" s="82">
        <v>0</v>
      </c>
      <c r="AA4079" s="82">
        <v>0</v>
      </c>
      <c r="AB4079" s="82">
        <v>0</v>
      </c>
      <c r="AC4079" s="82">
        <v>0</v>
      </c>
      <c r="AD4079" s="85" t="str">
        <f>IF(A4079&lt;&gt;"",IF(D4079="DIRECCIÓN_DE_TRANSFERENCIAS","280 0031",VLOOKUP(C4079,NIVELES!$A$14:$B$105,2,0)),"")</f>
        <v>280 8000</v>
      </c>
      <c r="AE4079" s="86" t="s">
        <v>322</v>
      </c>
      <c r="AF4079" s="86" t="s">
        <v>369</v>
      </c>
      <c r="AG4079" s="79" t="str">
        <f>+IF(AF4079&lt;&gt;"",VLOOKUP(AF4079,NIVELES!$A$666:$B$673,2,0),"")</f>
        <v>ADMINISTRACIÓN_CENTRAL</v>
      </c>
      <c r="AH4079" s="78" t="s">
        <v>322</v>
      </c>
      <c r="AI4079" s="79" t="str">
        <f>IF(AH4079&lt;&gt;"",VLOOKUP(CONCATENATE(AG4079,AH4079),NIVELES!$B$676:$C$745,2,0),"")</f>
        <v>Administración De La Gestión Administrativa Financiera</v>
      </c>
      <c r="AJ4079" s="78" t="s">
        <v>517</v>
      </c>
      <c r="AK4079" s="79" t="str">
        <f>+IF(AJ4079&lt;&gt;"",VLOOKUP(AJ4079,NIVELES!$A$816:$B$892,2,0),"")</f>
        <v>NO APLICA</v>
      </c>
      <c r="AL4079" s="78" t="s">
        <v>554</v>
      </c>
      <c r="AM4079" s="78">
        <v>531407</v>
      </c>
      <c r="AN4079" s="79" t="str">
        <f>IF(AM4079&lt;&gt;"",+VLOOKUP(AM4079,NIVELES!$A$1652:$B$2466,2,0),"")</f>
        <v>Equipos, Sistemas y Paquetes Informáticos</v>
      </c>
      <c r="AO4079" s="87">
        <v>1000</v>
      </c>
      <c r="AP4079" s="88">
        <v>0</v>
      </c>
      <c r="AQ4079" s="88">
        <v>0</v>
      </c>
      <c r="AR4079" s="88">
        <v>0</v>
      </c>
      <c r="AS4079" s="88">
        <v>0</v>
      </c>
      <c r="AT4079" s="88">
        <v>0</v>
      </c>
      <c r="AU4079" s="88">
        <v>0</v>
      </c>
      <c r="AV4079" s="88">
        <v>1000</v>
      </c>
      <c r="AW4079" s="88">
        <v>0</v>
      </c>
      <c r="AX4079" s="88">
        <v>0</v>
      </c>
      <c r="AY4079" s="88">
        <v>0</v>
      </c>
      <c r="AZ4079" s="88">
        <v>0</v>
      </c>
      <c r="BA4079" s="88">
        <v>0</v>
      </c>
      <c r="BB4079" s="89">
        <f t="shared" si="251"/>
        <v>1000</v>
      </c>
      <c r="BC4079" s="90" t="str">
        <f t="shared" si="250"/>
        <v>OK</v>
      </c>
      <c r="BD4079" s="91" t="str">
        <f t="shared" si="252"/>
        <v xml:space="preserve">                  </v>
      </c>
      <c r="BE4079" s="92">
        <f t="shared" si="253"/>
        <v>1</v>
      </c>
    </row>
    <row r="4080" spans="1:57" s="74" customFormat="1" ht="50.1" customHeight="1" x14ac:dyDescent="0.2">
      <c r="A4080" s="78" t="s">
        <v>55</v>
      </c>
      <c r="B4080" s="78" t="s">
        <v>67</v>
      </c>
      <c r="C4080" s="78" t="s">
        <v>751</v>
      </c>
      <c r="D4080" s="78" t="s">
        <v>575</v>
      </c>
      <c r="E4080" s="79" t="str">
        <f>+IF(C4080&lt;&gt;"",VLOOKUP(MID(C4080,18,5),NIVELES!$A$133:$B$213,2,0),"")</f>
        <v>GUAYAS</v>
      </c>
      <c r="F4080" s="80" t="s">
        <v>94</v>
      </c>
      <c r="G4080" s="81" t="str">
        <f>+IF(F4080&lt;&gt;"",VLOOKUP(F4080,NIVELES!$A$246:$C$464,3,0),"")</f>
        <v xml:space="preserve"> </v>
      </c>
      <c r="H4080" s="82" t="s">
        <v>1023</v>
      </c>
      <c r="I4080" s="78" t="s">
        <v>2367</v>
      </c>
      <c r="J4080" s="78" t="s">
        <v>2365</v>
      </c>
      <c r="K4080" s="78" t="s">
        <v>2366</v>
      </c>
      <c r="L4080" s="78" t="s">
        <v>1791</v>
      </c>
      <c r="M4080" s="78" t="s">
        <v>1791</v>
      </c>
      <c r="N4080" s="78" t="s">
        <v>1791</v>
      </c>
      <c r="O4080" s="78" t="s">
        <v>3688</v>
      </c>
      <c r="P4080" s="82">
        <v>1</v>
      </c>
      <c r="Q4080" s="78" t="s">
        <v>3689</v>
      </c>
      <c r="R4080" s="82">
        <v>0</v>
      </c>
      <c r="S4080" s="82">
        <v>1</v>
      </c>
      <c r="T4080" s="82">
        <v>0</v>
      </c>
      <c r="U4080" s="82">
        <v>0</v>
      </c>
      <c r="V4080" s="82">
        <v>0</v>
      </c>
      <c r="W4080" s="82">
        <v>0</v>
      </c>
      <c r="X4080" s="82">
        <v>0</v>
      </c>
      <c r="Y4080" s="82">
        <v>0</v>
      </c>
      <c r="Z4080" s="82">
        <v>0</v>
      </c>
      <c r="AA4080" s="82">
        <v>0</v>
      </c>
      <c r="AB4080" s="82">
        <v>0</v>
      </c>
      <c r="AC4080" s="82">
        <v>0</v>
      </c>
      <c r="AD4080" s="85" t="str">
        <f>IF(A4080&lt;&gt;"",IF(D4080="DIRECCIÓN_DE_TRANSFERENCIAS","280 0031",VLOOKUP(C4080,NIVELES!$A$14:$B$105,2,0)),"")</f>
        <v>280 8000</v>
      </c>
      <c r="AE4080" s="86" t="s">
        <v>322</v>
      </c>
      <c r="AF4080" s="86" t="s">
        <v>369</v>
      </c>
      <c r="AG4080" s="79" t="str">
        <f>+IF(AF4080&lt;&gt;"",VLOOKUP(AF4080,NIVELES!$A$666:$B$673,2,0),"")</f>
        <v>ADMINISTRACIÓN_CENTRAL</v>
      </c>
      <c r="AH4080" s="78" t="s">
        <v>322</v>
      </c>
      <c r="AI4080" s="79" t="str">
        <f>IF(AH4080&lt;&gt;"",VLOOKUP(CONCATENATE(AG4080,AH4080),NIVELES!$B$676:$C$745,2,0),"")</f>
        <v>Administración De La Gestión Administrativa Financiera</v>
      </c>
      <c r="AJ4080" s="78" t="s">
        <v>517</v>
      </c>
      <c r="AK4080" s="79" t="str">
        <f>+IF(AJ4080&lt;&gt;"",VLOOKUP(AJ4080,NIVELES!$A$816:$B$892,2,0),"")</f>
        <v>NO APLICA</v>
      </c>
      <c r="AL4080" s="78" t="s">
        <v>556</v>
      </c>
      <c r="AM4080" s="78">
        <v>580102</v>
      </c>
      <c r="AN4080" s="79" t="str">
        <f>IF(AM4080&lt;&gt;"",+VLOOKUP(AM4080,NIVELES!$A$1652:$B$2466,2,0),"")</f>
        <v>A Entidades Descentralizadas y Autónomas</v>
      </c>
      <c r="AO4080" s="87">
        <v>3018</v>
      </c>
      <c r="AP4080" s="88">
        <v>0</v>
      </c>
      <c r="AQ4080" s="88">
        <v>3018</v>
      </c>
      <c r="AR4080" s="88">
        <v>0</v>
      </c>
      <c r="AS4080" s="88">
        <v>0</v>
      </c>
      <c r="AT4080" s="88">
        <v>0</v>
      </c>
      <c r="AU4080" s="88">
        <v>0</v>
      </c>
      <c r="AV4080" s="88">
        <v>0</v>
      </c>
      <c r="AW4080" s="88">
        <v>0</v>
      </c>
      <c r="AX4080" s="88">
        <v>0</v>
      </c>
      <c r="AY4080" s="88">
        <v>0</v>
      </c>
      <c r="AZ4080" s="88">
        <v>0</v>
      </c>
      <c r="BA4080" s="88">
        <v>0</v>
      </c>
      <c r="BB4080" s="89">
        <f t="shared" si="251"/>
        <v>3018</v>
      </c>
      <c r="BC4080" s="90" t="str">
        <f t="shared" si="250"/>
        <v>OK</v>
      </c>
      <c r="BD4080" s="91" t="str">
        <f t="shared" si="252"/>
        <v xml:space="preserve">                  </v>
      </c>
      <c r="BE4080" s="92">
        <f t="shared" si="253"/>
        <v>1</v>
      </c>
    </row>
    <row r="4081" spans="1:57" s="74" customFormat="1" ht="50.1" customHeight="1" x14ac:dyDescent="0.2">
      <c r="A4081" s="78" t="s">
        <v>55</v>
      </c>
      <c r="B4081" s="78" t="s">
        <v>67</v>
      </c>
      <c r="C4081" s="78" t="s">
        <v>751</v>
      </c>
      <c r="D4081" s="78" t="s">
        <v>607</v>
      </c>
      <c r="E4081" s="79" t="str">
        <f>+IF(C4081&lt;&gt;"",VLOOKUP(MID(C4081,18,5),NIVELES!$A$133:$B$213,2,0),"")</f>
        <v>GUAYAS</v>
      </c>
      <c r="F4081" s="80" t="s">
        <v>94</v>
      </c>
      <c r="G4081" s="81" t="str">
        <f>+IF(F4081&lt;&gt;"",VLOOKUP(F4081,NIVELES!$A$246:$C$464,3,0),"")</f>
        <v xml:space="preserve"> </v>
      </c>
      <c r="H4081" s="82" t="s">
        <v>1024</v>
      </c>
      <c r="I4081" s="78" t="s">
        <v>2290</v>
      </c>
      <c r="J4081" s="78" t="s">
        <v>1078</v>
      </c>
      <c r="K4081" s="78" t="s">
        <v>2291</v>
      </c>
      <c r="L4081" s="78" t="s">
        <v>3694</v>
      </c>
      <c r="M4081" s="78">
        <v>1</v>
      </c>
      <c r="N4081" s="78" t="s">
        <v>3695</v>
      </c>
      <c r="O4081" s="78" t="s">
        <v>2167</v>
      </c>
      <c r="P4081" s="82">
        <v>11</v>
      </c>
      <c r="Q4081" s="78" t="s">
        <v>2204</v>
      </c>
      <c r="R4081" s="82">
        <v>1</v>
      </c>
      <c r="S4081" s="82">
        <v>1</v>
      </c>
      <c r="T4081" s="82">
        <v>1</v>
      </c>
      <c r="U4081" s="82">
        <v>1</v>
      </c>
      <c r="V4081" s="82">
        <v>1</v>
      </c>
      <c r="W4081" s="82">
        <v>1</v>
      </c>
      <c r="X4081" s="82">
        <v>1</v>
      </c>
      <c r="Y4081" s="82">
        <v>1</v>
      </c>
      <c r="Z4081" s="82">
        <v>1</v>
      </c>
      <c r="AA4081" s="82">
        <v>1</v>
      </c>
      <c r="AB4081" s="82">
        <v>1</v>
      </c>
      <c r="AC4081" s="82">
        <v>0</v>
      </c>
      <c r="AD4081" s="85" t="str">
        <f>IF(A4081&lt;&gt;"",IF(D4081="DIRECCIÓN_DE_TRANSFERENCIAS","280 0031",VLOOKUP(C4081,NIVELES!$A$14:$B$105,2,0)),"")</f>
        <v>280 8000</v>
      </c>
      <c r="AE4081" s="86" t="s">
        <v>322</v>
      </c>
      <c r="AF4081" s="86" t="s">
        <v>542</v>
      </c>
      <c r="AG4081" s="79" t="str">
        <f>+IF(AF4081&lt;&gt;"",VLOOKUP(AF4081,NIVELES!$A$666:$B$673,2,0),"")</f>
        <v>SISTEMA_DE_PROTECCIÓN_ESPECIAL_EN_EL_CICLO_DE_VIDA</v>
      </c>
      <c r="AH4081" s="78" t="s">
        <v>321</v>
      </c>
      <c r="AI4081" s="79" t="str">
        <f>IF(AH4081&lt;&gt;"",VLOOKUP(CONCATENATE(AG4081,AH4081),NIVELES!$B$676:$C$745,2,0),"")</f>
        <v>Adopciones</v>
      </c>
      <c r="AJ4081" s="78" t="s">
        <v>517</v>
      </c>
      <c r="AK4081" s="79" t="str">
        <f>+IF(AJ4081&lt;&gt;"",VLOOKUP(AJ4081,NIVELES!$A$816:$B$892,2,0),"")</f>
        <v>NO APLICA</v>
      </c>
      <c r="AL4081" s="78" t="s">
        <v>553</v>
      </c>
      <c r="AM4081" s="78">
        <v>510203</v>
      </c>
      <c r="AN4081" s="79" t="str">
        <f>IF(AM4081&lt;&gt;"",+VLOOKUP(AM4081,NIVELES!$A$1652:$B$2466,2,0),"")</f>
        <v>Decimotercer Sueldo</v>
      </c>
      <c r="AO4081" s="87">
        <v>1111</v>
      </c>
      <c r="AP4081" s="88">
        <v>101</v>
      </c>
      <c r="AQ4081" s="88">
        <v>101</v>
      </c>
      <c r="AR4081" s="88">
        <v>101</v>
      </c>
      <c r="AS4081" s="88">
        <v>101</v>
      </c>
      <c r="AT4081" s="88">
        <v>101</v>
      </c>
      <c r="AU4081" s="88">
        <v>101</v>
      </c>
      <c r="AV4081" s="88">
        <v>101</v>
      </c>
      <c r="AW4081" s="88">
        <v>101</v>
      </c>
      <c r="AX4081" s="88">
        <v>101</v>
      </c>
      <c r="AY4081" s="88">
        <v>101</v>
      </c>
      <c r="AZ4081" s="88">
        <v>101</v>
      </c>
      <c r="BA4081" s="88">
        <v>0</v>
      </c>
      <c r="BB4081" s="89">
        <f t="shared" si="251"/>
        <v>1111</v>
      </c>
      <c r="BC4081" s="90" t="str">
        <f t="shared" si="250"/>
        <v>OK</v>
      </c>
      <c r="BD4081" s="91" t="str">
        <f t="shared" si="252"/>
        <v xml:space="preserve">                  </v>
      </c>
      <c r="BE4081" s="92">
        <f t="shared" si="253"/>
        <v>11</v>
      </c>
    </row>
    <row r="4082" spans="1:57" s="74" customFormat="1" ht="50.1" customHeight="1" x14ac:dyDescent="0.2">
      <c r="A4082" s="78" t="s">
        <v>55</v>
      </c>
      <c r="B4082" s="78" t="s">
        <v>67</v>
      </c>
      <c r="C4082" s="78" t="s">
        <v>751</v>
      </c>
      <c r="D4082" s="78" t="s">
        <v>607</v>
      </c>
      <c r="E4082" s="79" t="str">
        <f>+IF(C4082&lt;&gt;"",VLOOKUP(MID(C4082,18,5),NIVELES!$A$133:$B$213,2,0),"")</f>
        <v>GUAYAS</v>
      </c>
      <c r="F4082" s="80" t="s">
        <v>94</v>
      </c>
      <c r="G4082" s="81" t="str">
        <f>+IF(F4082&lt;&gt;"",VLOOKUP(F4082,NIVELES!$A$246:$C$464,3,0),"")</f>
        <v xml:space="preserve"> </v>
      </c>
      <c r="H4082" s="82" t="s">
        <v>1024</v>
      </c>
      <c r="I4082" s="78" t="s">
        <v>2290</v>
      </c>
      <c r="J4082" s="78" t="s">
        <v>1078</v>
      </c>
      <c r="K4082" s="78" t="s">
        <v>2291</v>
      </c>
      <c r="L4082" s="78" t="s">
        <v>3694</v>
      </c>
      <c r="M4082" s="78">
        <v>1</v>
      </c>
      <c r="N4082" s="78" t="s">
        <v>3695</v>
      </c>
      <c r="O4082" s="78" t="s">
        <v>2167</v>
      </c>
      <c r="P4082" s="82">
        <v>11</v>
      </c>
      <c r="Q4082" s="78" t="s">
        <v>2204</v>
      </c>
      <c r="R4082" s="82">
        <v>1</v>
      </c>
      <c r="S4082" s="82">
        <v>1</v>
      </c>
      <c r="T4082" s="82">
        <v>1</v>
      </c>
      <c r="U4082" s="82">
        <v>1</v>
      </c>
      <c r="V4082" s="82">
        <v>1</v>
      </c>
      <c r="W4082" s="82">
        <v>1</v>
      </c>
      <c r="X4082" s="82">
        <v>1</v>
      </c>
      <c r="Y4082" s="82">
        <v>1</v>
      </c>
      <c r="Z4082" s="82">
        <v>1</v>
      </c>
      <c r="AA4082" s="82">
        <v>1</v>
      </c>
      <c r="AB4082" s="82">
        <v>1</v>
      </c>
      <c r="AC4082" s="82">
        <v>0</v>
      </c>
      <c r="AD4082" s="85" t="str">
        <f>IF(A4082&lt;&gt;"",IF(D4082="DIRECCIÓN_DE_TRANSFERENCIAS","280 0031",VLOOKUP(C4082,NIVELES!$A$14:$B$105,2,0)),"")</f>
        <v>280 8000</v>
      </c>
      <c r="AE4082" s="86" t="s">
        <v>322</v>
      </c>
      <c r="AF4082" s="86" t="s">
        <v>542</v>
      </c>
      <c r="AG4082" s="79" t="str">
        <f>+IF(AF4082&lt;&gt;"",VLOOKUP(AF4082,NIVELES!$A$666:$B$673,2,0),"")</f>
        <v>SISTEMA_DE_PROTECCIÓN_ESPECIAL_EN_EL_CICLO_DE_VIDA</v>
      </c>
      <c r="AH4082" s="78" t="s">
        <v>321</v>
      </c>
      <c r="AI4082" s="79" t="str">
        <f>IF(AH4082&lt;&gt;"",VLOOKUP(CONCATENATE(AG4082,AH4082),NIVELES!$B$676:$C$745,2,0),"")</f>
        <v>Adopciones</v>
      </c>
      <c r="AJ4082" s="78" t="s">
        <v>517</v>
      </c>
      <c r="AK4082" s="79" t="str">
        <f>+IF(AJ4082&lt;&gt;"",VLOOKUP(AJ4082,NIVELES!$A$816:$B$892,2,0),"")</f>
        <v>NO APLICA</v>
      </c>
      <c r="AL4082" s="78" t="s">
        <v>553</v>
      </c>
      <c r="AM4082" s="78">
        <v>510204</v>
      </c>
      <c r="AN4082" s="79" t="str">
        <f>IF(AM4082&lt;&gt;"",+VLOOKUP(AM4082,NIVELES!$A$1652:$B$2466,2,0),"")</f>
        <v>Decimocuarto Sueldo</v>
      </c>
      <c r="AO4082" s="87">
        <v>361.17</v>
      </c>
      <c r="AP4082" s="88">
        <v>32.83</v>
      </c>
      <c r="AQ4082" s="88">
        <v>32.83</v>
      </c>
      <c r="AR4082" s="88">
        <v>32.83</v>
      </c>
      <c r="AS4082" s="88">
        <v>32.83</v>
      </c>
      <c r="AT4082" s="88">
        <v>32.83</v>
      </c>
      <c r="AU4082" s="88">
        <v>32.83</v>
      </c>
      <c r="AV4082" s="88">
        <v>32.83</v>
      </c>
      <c r="AW4082" s="88">
        <v>32.83</v>
      </c>
      <c r="AX4082" s="88">
        <v>32.83</v>
      </c>
      <c r="AY4082" s="88">
        <v>32.83</v>
      </c>
      <c r="AZ4082" s="88">
        <v>32.869999999999997</v>
      </c>
      <c r="BA4082" s="88">
        <v>0</v>
      </c>
      <c r="BB4082" s="89">
        <f t="shared" si="251"/>
        <v>361.1699999999999</v>
      </c>
      <c r="BC4082" s="90" t="str">
        <f t="shared" si="250"/>
        <v>OK</v>
      </c>
      <c r="BD4082" s="91" t="str">
        <f t="shared" si="252"/>
        <v xml:space="preserve">                  </v>
      </c>
      <c r="BE4082" s="92">
        <f t="shared" si="253"/>
        <v>11</v>
      </c>
    </row>
    <row r="4083" spans="1:57" s="74" customFormat="1" ht="50.1" customHeight="1" x14ac:dyDescent="0.2">
      <c r="A4083" s="78" t="s">
        <v>55</v>
      </c>
      <c r="B4083" s="78" t="s">
        <v>67</v>
      </c>
      <c r="C4083" s="78" t="s">
        <v>751</v>
      </c>
      <c r="D4083" s="78" t="s">
        <v>607</v>
      </c>
      <c r="E4083" s="79" t="str">
        <f>+IF(C4083&lt;&gt;"",VLOOKUP(MID(C4083,18,5),NIVELES!$A$133:$B$213,2,0),"")</f>
        <v>GUAYAS</v>
      </c>
      <c r="F4083" s="80" t="s">
        <v>94</v>
      </c>
      <c r="G4083" s="81" t="str">
        <f>+IF(F4083&lt;&gt;"",VLOOKUP(F4083,NIVELES!$A$246:$C$464,3,0),"")</f>
        <v xml:space="preserve"> </v>
      </c>
      <c r="H4083" s="82" t="s">
        <v>1024</v>
      </c>
      <c r="I4083" s="78" t="s">
        <v>2290</v>
      </c>
      <c r="J4083" s="78" t="s">
        <v>1078</v>
      </c>
      <c r="K4083" s="78" t="s">
        <v>2291</v>
      </c>
      <c r="L4083" s="78" t="s">
        <v>3694</v>
      </c>
      <c r="M4083" s="78">
        <v>1</v>
      </c>
      <c r="N4083" s="78" t="s">
        <v>3695</v>
      </c>
      <c r="O4083" s="78" t="s">
        <v>2167</v>
      </c>
      <c r="P4083" s="82">
        <v>11</v>
      </c>
      <c r="Q4083" s="78" t="s">
        <v>2204</v>
      </c>
      <c r="R4083" s="82">
        <v>1</v>
      </c>
      <c r="S4083" s="82">
        <v>1</v>
      </c>
      <c r="T4083" s="82">
        <v>1</v>
      </c>
      <c r="U4083" s="82">
        <v>1</v>
      </c>
      <c r="V4083" s="82">
        <v>1</v>
      </c>
      <c r="W4083" s="82">
        <v>1</v>
      </c>
      <c r="X4083" s="82">
        <v>1</v>
      </c>
      <c r="Y4083" s="82">
        <v>1</v>
      </c>
      <c r="Z4083" s="82">
        <v>1</v>
      </c>
      <c r="AA4083" s="82">
        <v>1</v>
      </c>
      <c r="AB4083" s="82">
        <v>1</v>
      </c>
      <c r="AC4083" s="82">
        <v>0</v>
      </c>
      <c r="AD4083" s="85" t="str">
        <f>IF(A4083&lt;&gt;"",IF(D4083="DIRECCIÓN_DE_TRANSFERENCIAS","280 0031",VLOOKUP(C4083,NIVELES!$A$14:$B$105,2,0)),"")</f>
        <v>280 8000</v>
      </c>
      <c r="AE4083" s="86" t="s">
        <v>322</v>
      </c>
      <c r="AF4083" s="86" t="s">
        <v>542</v>
      </c>
      <c r="AG4083" s="79" t="str">
        <f>+IF(AF4083&lt;&gt;"",VLOOKUP(AF4083,NIVELES!$A$666:$B$673,2,0),"")</f>
        <v>SISTEMA_DE_PROTECCIÓN_ESPECIAL_EN_EL_CICLO_DE_VIDA</v>
      </c>
      <c r="AH4083" s="78" t="s">
        <v>321</v>
      </c>
      <c r="AI4083" s="79" t="str">
        <f>IF(AH4083&lt;&gt;"",VLOOKUP(CONCATENATE(AG4083,AH4083),NIVELES!$B$676:$C$745,2,0),"")</f>
        <v>Adopciones</v>
      </c>
      <c r="AJ4083" s="78" t="s">
        <v>517</v>
      </c>
      <c r="AK4083" s="79" t="str">
        <f>+IF(AJ4083&lt;&gt;"",VLOOKUP(AJ4083,NIVELES!$A$816:$B$892,2,0),"")</f>
        <v>NO APLICA</v>
      </c>
      <c r="AL4083" s="78" t="s">
        <v>553</v>
      </c>
      <c r="AM4083" s="78">
        <v>510510</v>
      </c>
      <c r="AN4083" s="79" t="str">
        <f>IF(AM4083&lt;&gt;"",+VLOOKUP(AM4083,NIVELES!$A$1652:$B$2466,2,0),"")</f>
        <v>Servicios Personales por Contrato</v>
      </c>
      <c r="AO4083" s="87">
        <v>13332</v>
      </c>
      <c r="AP4083" s="88">
        <v>1212</v>
      </c>
      <c r="AQ4083" s="88">
        <v>1212</v>
      </c>
      <c r="AR4083" s="88">
        <v>1212</v>
      </c>
      <c r="AS4083" s="88">
        <v>1212</v>
      </c>
      <c r="AT4083" s="88">
        <v>1212</v>
      </c>
      <c r="AU4083" s="88">
        <v>1212</v>
      </c>
      <c r="AV4083" s="88">
        <v>1212</v>
      </c>
      <c r="AW4083" s="88">
        <v>1212</v>
      </c>
      <c r="AX4083" s="88">
        <v>1212</v>
      </c>
      <c r="AY4083" s="88">
        <v>1212</v>
      </c>
      <c r="AZ4083" s="88">
        <v>1212</v>
      </c>
      <c r="BA4083" s="88">
        <v>0</v>
      </c>
      <c r="BB4083" s="89">
        <f t="shared" si="251"/>
        <v>13332</v>
      </c>
      <c r="BC4083" s="90" t="str">
        <f t="shared" si="250"/>
        <v>OK</v>
      </c>
      <c r="BD4083" s="91" t="str">
        <f t="shared" si="252"/>
        <v xml:space="preserve">                  </v>
      </c>
      <c r="BE4083" s="92">
        <f t="shared" si="253"/>
        <v>11</v>
      </c>
    </row>
    <row r="4084" spans="1:57" s="74" customFormat="1" ht="50.1" customHeight="1" x14ac:dyDescent="0.2">
      <c r="A4084" s="78" t="s">
        <v>55</v>
      </c>
      <c r="B4084" s="78" t="s">
        <v>67</v>
      </c>
      <c r="C4084" s="78" t="s">
        <v>751</v>
      </c>
      <c r="D4084" s="78" t="s">
        <v>607</v>
      </c>
      <c r="E4084" s="79" t="str">
        <f>+IF(C4084&lt;&gt;"",VLOOKUP(MID(C4084,18,5),NIVELES!$A$133:$B$213,2,0),"")</f>
        <v>GUAYAS</v>
      </c>
      <c r="F4084" s="80" t="s">
        <v>94</v>
      </c>
      <c r="G4084" s="81" t="str">
        <f>+IF(F4084&lt;&gt;"",VLOOKUP(F4084,NIVELES!$A$246:$C$464,3,0),"")</f>
        <v xml:space="preserve"> </v>
      </c>
      <c r="H4084" s="82" t="s">
        <v>1024</v>
      </c>
      <c r="I4084" s="78" t="s">
        <v>2290</v>
      </c>
      <c r="J4084" s="78" t="s">
        <v>1078</v>
      </c>
      <c r="K4084" s="78" t="s">
        <v>2291</v>
      </c>
      <c r="L4084" s="78" t="s">
        <v>3694</v>
      </c>
      <c r="M4084" s="78">
        <v>1</v>
      </c>
      <c r="N4084" s="78" t="s">
        <v>3695</v>
      </c>
      <c r="O4084" s="78" t="s">
        <v>2167</v>
      </c>
      <c r="P4084" s="82">
        <v>11</v>
      </c>
      <c r="Q4084" s="78" t="s">
        <v>2204</v>
      </c>
      <c r="R4084" s="82">
        <v>1</v>
      </c>
      <c r="S4084" s="82">
        <v>1</v>
      </c>
      <c r="T4084" s="82">
        <v>1</v>
      </c>
      <c r="U4084" s="82">
        <v>1</v>
      </c>
      <c r="V4084" s="82">
        <v>1</v>
      </c>
      <c r="W4084" s="82">
        <v>1</v>
      </c>
      <c r="X4084" s="82">
        <v>1</v>
      </c>
      <c r="Y4084" s="82">
        <v>1</v>
      </c>
      <c r="Z4084" s="82">
        <v>1</v>
      </c>
      <c r="AA4084" s="82">
        <v>1</v>
      </c>
      <c r="AB4084" s="82">
        <v>1</v>
      </c>
      <c r="AC4084" s="82">
        <v>0</v>
      </c>
      <c r="AD4084" s="85" t="str">
        <f>IF(A4084&lt;&gt;"",IF(D4084="DIRECCIÓN_DE_TRANSFERENCIAS","280 0031",VLOOKUP(C4084,NIVELES!$A$14:$B$105,2,0)),"")</f>
        <v>280 8000</v>
      </c>
      <c r="AE4084" s="86" t="s">
        <v>322</v>
      </c>
      <c r="AF4084" s="86" t="s">
        <v>542</v>
      </c>
      <c r="AG4084" s="79" t="str">
        <f>+IF(AF4084&lt;&gt;"",VLOOKUP(AF4084,NIVELES!$A$666:$B$673,2,0),"")</f>
        <v>SISTEMA_DE_PROTECCIÓN_ESPECIAL_EN_EL_CICLO_DE_VIDA</v>
      </c>
      <c r="AH4084" s="78" t="s">
        <v>321</v>
      </c>
      <c r="AI4084" s="79" t="str">
        <f>IF(AH4084&lt;&gt;"",VLOOKUP(CONCATENATE(AG4084,AH4084),NIVELES!$B$676:$C$745,2,0),"")</f>
        <v>Adopciones</v>
      </c>
      <c r="AJ4084" s="78" t="s">
        <v>517</v>
      </c>
      <c r="AK4084" s="79" t="str">
        <f>+IF(AJ4084&lt;&gt;"",VLOOKUP(AJ4084,NIVELES!$A$816:$B$892,2,0),"")</f>
        <v>NO APLICA</v>
      </c>
      <c r="AL4084" s="78" t="s">
        <v>553</v>
      </c>
      <c r="AM4084" s="78">
        <v>510601</v>
      </c>
      <c r="AN4084" s="79" t="str">
        <f>IF(AM4084&lt;&gt;"",+VLOOKUP(AM4084,NIVELES!$A$1652:$B$2466,2,0),"")</f>
        <v>Aporte Patronal</v>
      </c>
      <c r="AO4084" s="87">
        <v>1286.54</v>
      </c>
      <c r="AP4084" s="88">
        <v>116.96</v>
      </c>
      <c r="AQ4084" s="88">
        <v>116.96</v>
      </c>
      <c r="AR4084" s="88">
        <v>116.96</v>
      </c>
      <c r="AS4084" s="88">
        <v>116.96</v>
      </c>
      <c r="AT4084" s="88">
        <v>116.96</v>
      </c>
      <c r="AU4084" s="88">
        <v>116.96</v>
      </c>
      <c r="AV4084" s="88">
        <v>116.96</v>
      </c>
      <c r="AW4084" s="88">
        <v>116.96</v>
      </c>
      <c r="AX4084" s="88">
        <v>116.96</v>
      </c>
      <c r="AY4084" s="88">
        <v>116.96</v>
      </c>
      <c r="AZ4084" s="88">
        <v>116.94</v>
      </c>
      <c r="BA4084" s="88">
        <v>0</v>
      </c>
      <c r="BB4084" s="89">
        <f t="shared" si="251"/>
        <v>1286.5400000000002</v>
      </c>
      <c r="BC4084" s="90" t="str">
        <f t="shared" si="250"/>
        <v>OK</v>
      </c>
      <c r="BD4084" s="91" t="str">
        <f t="shared" si="252"/>
        <v xml:space="preserve">                  </v>
      </c>
      <c r="BE4084" s="92">
        <f t="shared" si="253"/>
        <v>11</v>
      </c>
    </row>
    <row r="4085" spans="1:57" s="74" customFormat="1" ht="50.1" customHeight="1" x14ac:dyDescent="0.2">
      <c r="A4085" s="78" t="s">
        <v>55</v>
      </c>
      <c r="B4085" s="78" t="s">
        <v>67</v>
      </c>
      <c r="C4085" s="78" t="s">
        <v>751</v>
      </c>
      <c r="D4085" s="78" t="s">
        <v>607</v>
      </c>
      <c r="E4085" s="79" t="str">
        <f>+IF(C4085&lt;&gt;"",VLOOKUP(MID(C4085,18,5),NIVELES!$A$133:$B$213,2,0),"")</f>
        <v>GUAYAS</v>
      </c>
      <c r="F4085" s="80" t="s">
        <v>94</v>
      </c>
      <c r="G4085" s="81" t="str">
        <f>+IF(F4085&lt;&gt;"",VLOOKUP(F4085,NIVELES!$A$246:$C$464,3,0),"")</f>
        <v xml:space="preserve"> </v>
      </c>
      <c r="H4085" s="82" t="s">
        <v>1024</v>
      </c>
      <c r="I4085" s="78" t="s">
        <v>2290</v>
      </c>
      <c r="J4085" s="78" t="s">
        <v>1078</v>
      </c>
      <c r="K4085" s="78" t="s">
        <v>2291</v>
      </c>
      <c r="L4085" s="78" t="s">
        <v>3694</v>
      </c>
      <c r="M4085" s="78">
        <v>1</v>
      </c>
      <c r="N4085" s="78" t="s">
        <v>3695</v>
      </c>
      <c r="O4085" s="78" t="s">
        <v>2167</v>
      </c>
      <c r="P4085" s="82">
        <v>11</v>
      </c>
      <c r="Q4085" s="78" t="s">
        <v>2204</v>
      </c>
      <c r="R4085" s="82">
        <v>1</v>
      </c>
      <c r="S4085" s="82">
        <v>1</v>
      </c>
      <c r="T4085" s="82">
        <v>1</v>
      </c>
      <c r="U4085" s="82">
        <v>1</v>
      </c>
      <c r="V4085" s="82">
        <v>1</v>
      </c>
      <c r="W4085" s="82">
        <v>1</v>
      </c>
      <c r="X4085" s="82">
        <v>1</v>
      </c>
      <c r="Y4085" s="82">
        <v>1</v>
      </c>
      <c r="Z4085" s="82">
        <v>1</v>
      </c>
      <c r="AA4085" s="82">
        <v>1</v>
      </c>
      <c r="AB4085" s="82">
        <v>1</v>
      </c>
      <c r="AC4085" s="82">
        <v>0</v>
      </c>
      <c r="AD4085" s="85" t="str">
        <f>IF(A4085&lt;&gt;"",IF(D4085="DIRECCIÓN_DE_TRANSFERENCIAS","280 0031",VLOOKUP(C4085,NIVELES!$A$14:$B$105,2,0)),"")</f>
        <v>280 8000</v>
      </c>
      <c r="AE4085" s="86" t="s">
        <v>322</v>
      </c>
      <c r="AF4085" s="86" t="s">
        <v>542</v>
      </c>
      <c r="AG4085" s="79" t="str">
        <f>+IF(AF4085&lt;&gt;"",VLOOKUP(AF4085,NIVELES!$A$666:$B$673,2,0),"")</f>
        <v>SISTEMA_DE_PROTECCIÓN_ESPECIAL_EN_EL_CICLO_DE_VIDA</v>
      </c>
      <c r="AH4085" s="78" t="s">
        <v>321</v>
      </c>
      <c r="AI4085" s="79" t="str">
        <f>IF(AH4085&lt;&gt;"",VLOOKUP(CONCATENATE(AG4085,AH4085),NIVELES!$B$676:$C$745,2,0),"")</f>
        <v>Adopciones</v>
      </c>
      <c r="AJ4085" s="78" t="s">
        <v>517</v>
      </c>
      <c r="AK4085" s="79" t="str">
        <f>+IF(AJ4085&lt;&gt;"",VLOOKUP(AJ4085,NIVELES!$A$816:$B$892,2,0),"")</f>
        <v>NO APLICA</v>
      </c>
      <c r="AL4085" s="78" t="s">
        <v>553</v>
      </c>
      <c r="AM4085" s="78">
        <v>510602</v>
      </c>
      <c r="AN4085" s="79" t="str">
        <f>IF(AM4085&lt;&gt;"",+VLOOKUP(AM4085,NIVELES!$A$1652:$B$2466,2,0),"")</f>
        <v>Fondo de Reserva</v>
      </c>
      <c r="AO4085" s="87">
        <v>1111</v>
      </c>
      <c r="AP4085" s="88">
        <v>101</v>
      </c>
      <c r="AQ4085" s="88">
        <v>101</v>
      </c>
      <c r="AR4085" s="88">
        <v>101</v>
      </c>
      <c r="AS4085" s="88">
        <v>101</v>
      </c>
      <c r="AT4085" s="88">
        <v>101</v>
      </c>
      <c r="AU4085" s="88">
        <v>101</v>
      </c>
      <c r="AV4085" s="88">
        <v>101</v>
      </c>
      <c r="AW4085" s="88">
        <v>101</v>
      </c>
      <c r="AX4085" s="88">
        <v>101</v>
      </c>
      <c r="AY4085" s="88">
        <v>101</v>
      </c>
      <c r="AZ4085" s="88">
        <v>101</v>
      </c>
      <c r="BA4085" s="88">
        <v>0</v>
      </c>
      <c r="BB4085" s="89">
        <f t="shared" si="251"/>
        <v>1111</v>
      </c>
      <c r="BC4085" s="90" t="str">
        <f t="shared" si="250"/>
        <v>OK</v>
      </c>
      <c r="BD4085" s="91" t="str">
        <f t="shared" si="252"/>
        <v xml:space="preserve">                  </v>
      </c>
      <c r="BE4085" s="92">
        <f t="shared" si="253"/>
        <v>11</v>
      </c>
    </row>
    <row r="4086" spans="1:57" s="74" customFormat="1" ht="50.1" customHeight="1" x14ac:dyDescent="0.2">
      <c r="A4086" s="78" t="s">
        <v>55</v>
      </c>
      <c r="B4086" s="78" t="s">
        <v>67</v>
      </c>
      <c r="C4086" s="78" t="s">
        <v>751</v>
      </c>
      <c r="D4086" s="78" t="s">
        <v>607</v>
      </c>
      <c r="E4086" s="79" t="str">
        <f>+IF(C4086&lt;&gt;"",VLOOKUP(MID(C4086,18,5),NIVELES!$A$133:$B$213,2,0),"")</f>
        <v>GUAYAS</v>
      </c>
      <c r="F4086" s="80" t="s">
        <v>94</v>
      </c>
      <c r="G4086" s="81" t="str">
        <f>+IF(F4086&lt;&gt;"",VLOOKUP(F4086,NIVELES!$A$246:$C$464,3,0),"")</f>
        <v xml:space="preserve"> </v>
      </c>
      <c r="H4086" s="82" t="s">
        <v>1024</v>
      </c>
      <c r="I4086" s="78" t="s">
        <v>2290</v>
      </c>
      <c r="J4086" s="78" t="s">
        <v>1078</v>
      </c>
      <c r="K4086" s="78" t="s">
        <v>2291</v>
      </c>
      <c r="L4086" s="78" t="s">
        <v>3694</v>
      </c>
      <c r="M4086" s="78">
        <v>1</v>
      </c>
      <c r="N4086" s="78" t="s">
        <v>3695</v>
      </c>
      <c r="O4086" s="78" t="s">
        <v>3696</v>
      </c>
      <c r="P4086" s="82">
        <v>1</v>
      </c>
      <c r="Q4086" s="78" t="s">
        <v>3689</v>
      </c>
      <c r="R4086" s="82">
        <v>0</v>
      </c>
      <c r="S4086" s="82">
        <v>0</v>
      </c>
      <c r="T4086" s="82">
        <v>0</v>
      </c>
      <c r="U4086" s="82">
        <v>0</v>
      </c>
      <c r="V4086" s="82">
        <v>0</v>
      </c>
      <c r="W4086" s="82">
        <v>1</v>
      </c>
      <c r="X4086" s="82">
        <v>0</v>
      </c>
      <c r="Y4086" s="82">
        <v>0</v>
      </c>
      <c r="Z4086" s="82">
        <v>0</v>
      </c>
      <c r="AA4086" s="82">
        <v>0</v>
      </c>
      <c r="AB4086" s="82">
        <v>0</v>
      </c>
      <c r="AC4086" s="82">
        <v>0</v>
      </c>
      <c r="AD4086" s="85" t="str">
        <f>IF(A4086&lt;&gt;"",IF(D4086="DIRECCIÓN_DE_TRANSFERENCIAS","280 0031",VLOOKUP(C4086,NIVELES!$A$14:$B$105,2,0)),"")</f>
        <v>280 8000</v>
      </c>
      <c r="AE4086" s="86" t="s">
        <v>322</v>
      </c>
      <c r="AF4086" s="86" t="s">
        <v>542</v>
      </c>
      <c r="AG4086" s="79" t="str">
        <f>+IF(AF4086&lt;&gt;"",VLOOKUP(AF4086,NIVELES!$A$666:$B$673,2,0),"")</f>
        <v>SISTEMA_DE_PROTECCIÓN_ESPECIAL_EN_EL_CICLO_DE_VIDA</v>
      </c>
      <c r="AH4086" s="78" t="s">
        <v>321</v>
      </c>
      <c r="AI4086" s="79" t="str">
        <f>IF(AH4086&lt;&gt;"",VLOOKUP(CONCATENATE(AG4086,AH4086),NIVELES!$B$676:$C$745,2,0),"")</f>
        <v>Adopciones</v>
      </c>
      <c r="AJ4086" s="78" t="s">
        <v>517</v>
      </c>
      <c r="AK4086" s="79" t="str">
        <f>+IF(AJ4086&lt;&gt;"",VLOOKUP(AJ4086,NIVELES!$A$816:$B$892,2,0),"")</f>
        <v>NO APLICA</v>
      </c>
      <c r="AL4086" s="78" t="s">
        <v>554</v>
      </c>
      <c r="AM4086" s="78">
        <v>530812</v>
      </c>
      <c r="AN4086" s="79" t="str">
        <f>IF(AM4086&lt;&gt;"",+VLOOKUP(AM4086,NIVELES!$A$1652:$B$2466,2,0),"")</f>
        <v>Materiales Didácticos</v>
      </c>
      <c r="AO4086" s="87">
        <v>3080</v>
      </c>
      <c r="AP4086" s="88">
        <v>0</v>
      </c>
      <c r="AQ4086" s="88">
        <v>0</v>
      </c>
      <c r="AR4086" s="88">
        <v>0</v>
      </c>
      <c r="AS4086" s="88">
        <v>0</v>
      </c>
      <c r="AT4086" s="88">
        <v>0</v>
      </c>
      <c r="AU4086" s="88">
        <v>3080</v>
      </c>
      <c r="AV4086" s="88">
        <v>0</v>
      </c>
      <c r="AW4086" s="88">
        <v>0</v>
      </c>
      <c r="AX4086" s="88">
        <v>0</v>
      </c>
      <c r="AY4086" s="88">
        <v>0</v>
      </c>
      <c r="AZ4086" s="88">
        <v>0</v>
      </c>
      <c r="BA4086" s="88">
        <v>0</v>
      </c>
      <c r="BB4086" s="89">
        <f t="shared" si="251"/>
        <v>3080</v>
      </c>
      <c r="BC4086" s="90" t="str">
        <f t="shared" si="250"/>
        <v>OK</v>
      </c>
      <c r="BD4086" s="91" t="str">
        <f t="shared" si="252"/>
        <v xml:space="preserve">                  </v>
      </c>
      <c r="BE4086" s="92">
        <f t="shared" si="253"/>
        <v>1</v>
      </c>
    </row>
    <row r="4087" spans="1:57" s="74" customFormat="1" ht="50.1" customHeight="1" x14ac:dyDescent="0.2">
      <c r="A4087" s="78" t="s">
        <v>55</v>
      </c>
      <c r="B4087" s="78" t="s">
        <v>67</v>
      </c>
      <c r="C4087" s="78" t="s">
        <v>751</v>
      </c>
      <c r="D4087" s="78" t="s">
        <v>609</v>
      </c>
      <c r="E4087" s="79" t="str">
        <f>+IF(C4087&lt;&gt;"",VLOOKUP(MID(C4087,18,5),NIVELES!$A$133:$B$213,2,0),"")</f>
        <v>GUAYAS</v>
      </c>
      <c r="F4087" s="80" t="s">
        <v>94</v>
      </c>
      <c r="G4087" s="81" t="str">
        <f>+IF(F4087&lt;&gt;"",VLOOKUP(F4087,NIVELES!$A$246:$C$464,3,0),"")</f>
        <v xml:space="preserve"> </v>
      </c>
      <c r="H4087" s="82" t="s">
        <v>1024</v>
      </c>
      <c r="I4087" s="78" t="s">
        <v>2325</v>
      </c>
      <c r="J4087" s="78" t="s">
        <v>1078</v>
      </c>
      <c r="K4087" s="78" t="s">
        <v>2291</v>
      </c>
      <c r="L4087" s="78" t="s">
        <v>2240</v>
      </c>
      <c r="M4087" s="78">
        <v>1</v>
      </c>
      <c r="N4087" s="78" t="s">
        <v>3697</v>
      </c>
      <c r="O4087" s="78" t="s">
        <v>3698</v>
      </c>
      <c r="P4087" s="82">
        <v>2</v>
      </c>
      <c r="Q4087" s="78" t="s">
        <v>3689</v>
      </c>
      <c r="R4087" s="82">
        <v>0</v>
      </c>
      <c r="S4087" s="82">
        <v>0</v>
      </c>
      <c r="T4087" s="82">
        <v>0</v>
      </c>
      <c r="U4087" s="82">
        <v>0</v>
      </c>
      <c r="V4087" s="82">
        <v>1</v>
      </c>
      <c r="W4087" s="82">
        <v>0</v>
      </c>
      <c r="X4087" s="82">
        <v>0</v>
      </c>
      <c r="Y4087" s="82">
        <v>0</v>
      </c>
      <c r="Z4087" s="82">
        <v>0</v>
      </c>
      <c r="AA4087" s="82">
        <v>0</v>
      </c>
      <c r="AB4087" s="82">
        <v>0</v>
      </c>
      <c r="AC4087" s="82">
        <v>1</v>
      </c>
      <c r="AD4087" s="85" t="str">
        <f>IF(A4087&lt;&gt;"",IF(D4087="DIRECCIÓN_DE_TRANSFERENCIAS","280 0031",VLOOKUP(C4087,NIVELES!$A$14:$B$105,2,0)),"")</f>
        <v>280 8000</v>
      </c>
      <c r="AE4087" s="86" t="s">
        <v>322</v>
      </c>
      <c r="AF4087" s="86" t="s">
        <v>544</v>
      </c>
      <c r="AG4087" s="79" t="str">
        <f>+IF(AF4087&lt;&gt;"",VLOOKUP(AF4087,NIVELES!$A$666:$B$673,2,0),"")</f>
        <v>PROTECCIÓN_SOCIAL_A_LA_FAMILIA._ASEGURAMIENTO_NO_CONTRIBUTIVO_E_INCLUSIÓN_ECONÓMICA_Y_MOVILIDAD_SOCIAL</v>
      </c>
      <c r="AH4087" s="78" t="s">
        <v>514</v>
      </c>
      <c r="AI4087" s="79" t="str">
        <f>IF(AH4087&lt;&gt;"",VLOOKUP(CONCATENATE(AG4087,AH4087),NIVELES!$B$676:$C$745,2,0),"")</f>
        <v>Inclusión Económica Y Movilidad Social</v>
      </c>
      <c r="AJ4087" s="78" t="s">
        <v>517</v>
      </c>
      <c r="AK4087" s="79" t="str">
        <f>+IF(AJ4087&lt;&gt;"",VLOOKUP(AJ4087,NIVELES!$A$816:$B$892,2,0),"")</f>
        <v>NO APLICA</v>
      </c>
      <c r="AL4087" s="78" t="s">
        <v>554</v>
      </c>
      <c r="AM4087" s="78">
        <v>530204</v>
      </c>
      <c r="AN4087" s="79" t="str">
        <f>IF(AM4087&lt;&gt;"",+VLOOKUP(AM4087,NIVELES!$A$1652:$B$2466,2,0),"")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4087" s="87">
        <v>3000</v>
      </c>
      <c r="AP4087" s="88">
        <v>0</v>
      </c>
      <c r="AQ4087" s="88">
        <v>0</v>
      </c>
      <c r="AR4087" s="88">
        <v>0</v>
      </c>
      <c r="AS4087" s="88">
        <v>0</v>
      </c>
      <c r="AT4087" s="88">
        <v>1500</v>
      </c>
      <c r="AU4087" s="88">
        <v>0</v>
      </c>
      <c r="AV4087" s="88">
        <v>0</v>
      </c>
      <c r="AW4087" s="88">
        <v>0</v>
      </c>
      <c r="AX4087" s="88">
        <v>0</v>
      </c>
      <c r="AY4087" s="88">
        <v>0</v>
      </c>
      <c r="AZ4087" s="88">
        <v>0</v>
      </c>
      <c r="BA4087" s="88">
        <v>1500</v>
      </c>
      <c r="BB4087" s="89">
        <f t="shared" si="251"/>
        <v>3000</v>
      </c>
      <c r="BC4087" s="90" t="str">
        <f t="shared" si="250"/>
        <v>OK</v>
      </c>
      <c r="BD4087" s="91" t="str">
        <f t="shared" si="252"/>
        <v xml:space="preserve">                  </v>
      </c>
      <c r="BE4087" s="92">
        <f t="shared" si="253"/>
        <v>2</v>
      </c>
    </row>
    <row r="4088" spans="1:57" s="74" customFormat="1" ht="50.1" customHeight="1" x14ac:dyDescent="0.2">
      <c r="A4088" s="78" t="s">
        <v>55</v>
      </c>
      <c r="B4088" s="78" t="s">
        <v>67</v>
      </c>
      <c r="C4088" s="78" t="s">
        <v>751</v>
      </c>
      <c r="D4088" s="78" t="s">
        <v>609</v>
      </c>
      <c r="E4088" s="79" t="str">
        <f>+IF(C4088&lt;&gt;"",VLOOKUP(MID(C4088,18,5),NIVELES!$A$133:$B$213,2,0),"")</f>
        <v>GUAYAS</v>
      </c>
      <c r="F4088" s="80" t="s">
        <v>94</v>
      </c>
      <c r="G4088" s="81" t="str">
        <f>+IF(F4088&lt;&gt;"",VLOOKUP(F4088,NIVELES!$A$246:$C$464,3,0),"")</f>
        <v xml:space="preserve"> </v>
      </c>
      <c r="H4088" s="82" t="s">
        <v>1024</v>
      </c>
      <c r="I4088" s="78" t="s">
        <v>2325</v>
      </c>
      <c r="J4088" s="78" t="s">
        <v>1078</v>
      </c>
      <c r="K4088" s="78" t="s">
        <v>2291</v>
      </c>
      <c r="L4088" s="78" t="s">
        <v>2240</v>
      </c>
      <c r="M4088" s="78">
        <v>1</v>
      </c>
      <c r="N4088" s="78" t="s">
        <v>3697</v>
      </c>
      <c r="O4088" s="78" t="s">
        <v>3698</v>
      </c>
      <c r="P4088" s="82">
        <v>11</v>
      </c>
      <c r="Q4088" s="78" t="s">
        <v>3687</v>
      </c>
      <c r="R4088" s="82">
        <v>0</v>
      </c>
      <c r="S4088" s="82">
        <v>1</v>
      </c>
      <c r="T4088" s="82">
        <v>1</v>
      </c>
      <c r="U4088" s="82">
        <v>1</v>
      </c>
      <c r="V4088" s="82">
        <v>1</v>
      </c>
      <c r="W4088" s="82">
        <v>1</v>
      </c>
      <c r="X4088" s="82">
        <v>1</v>
      </c>
      <c r="Y4088" s="82">
        <v>1</v>
      </c>
      <c r="Z4088" s="82">
        <v>1</v>
      </c>
      <c r="AA4088" s="82">
        <v>1</v>
      </c>
      <c r="AB4088" s="82">
        <v>1</v>
      </c>
      <c r="AC4088" s="82">
        <v>1</v>
      </c>
      <c r="AD4088" s="85" t="str">
        <f>IF(A4088&lt;&gt;"",IF(D4088="DIRECCIÓN_DE_TRANSFERENCIAS","280 0031",VLOOKUP(C4088,NIVELES!$A$14:$B$105,2,0)),"")</f>
        <v>280 8000</v>
      </c>
      <c r="AE4088" s="86" t="s">
        <v>322</v>
      </c>
      <c r="AF4088" s="86" t="s">
        <v>544</v>
      </c>
      <c r="AG4088" s="79" t="str">
        <f>+IF(AF4088&lt;&gt;"",VLOOKUP(AF4088,NIVELES!$A$666:$B$673,2,0),"")</f>
        <v>PROTECCIÓN_SOCIAL_A_LA_FAMILIA._ASEGURAMIENTO_NO_CONTRIBUTIVO_E_INCLUSIÓN_ECONÓMICA_Y_MOVILIDAD_SOCIAL</v>
      </c>
      <c r="AH4088" s="78" t="s">
        <v>514</v>
      </c>
      <c r="AI4088" s="79" t="str">
        <f>IF(AH4088&lt;&gt;"",VLOOKUP(CONCATENATE(AG4088,AH4088),NIVELES!$B$676:$C$745,2,0),"")</f>
        <v>Inclusión Económica Y Movilidad Social</v>
      </c>
      <c r="AJ4088" s="78" t="s">
        <v>517</v>
      </c>
      <c r="AK4088" s="79" t="str">
        <f>+IF(AJ4088&lt;&gt;"",VLOOKUP(AJ4088,NIVELES!$A$816:$B$892,2,0),"")</f>
        <v>NO APLICA</v>
      </c>
      <c r="AL4088" s="78" t="s">
        <v>554</v>
      </c>
      <c r="AM4088" s="78">
        <v>530517</v>
      </c>
      <c r="AN4088" s="79" t="str">
        <f>IF(AM4088&lt;&gt;"",+VLOOKUP(AM4088,NIVELES!$A$1652:$B$2466,2,0),"")</f>
        <v>Vehículos Terrestres (Arrendamiento)</v>
      </c>
      <c r="AO4088" s="87">
        <v>17270</v>
      </c>
      <c r="AP4088" s="88">
        <v>0</v>
      </c>
      <c r="AQ4088" s="88">
        <v>1570</v>
      </c>
      <c r="AR4088" s="88">
        <v>1570</v>
      </c>
      <c r="AS4088" s="88">
        <v>1570</v>
      </c>
      <c r="AT4088" s="88">
        <v>1570</v>
      </c>
      <c r="AU4088" s="88">
        <v>1570</v>
      </c>
      <c r="AV4088" s="88">
        <v>1570</v>
      </c>
      <c r="AW4088" s="88">
        <v>1570</v>
      </c>
      <c r="AX4088" s="88">
        <v>1570</v>
      </c>
      <c r="AY4088" s="88">
        <v>1570</v>
      </c>
      <c r="AZ4088" s="88">
        <v>1570</v>
      </c>
      <c r="BA4088" s="88">
        <v>1570</v>
      </c>
      <c r="BB4088" s="89">
        <f t="shared" si="251"/>
        <v>17270</v>
      </c>
      <c r="BC4088" s="90" t="str">
        <f t="shared" si="250"/>
        <v>OK</v>
      </c>
      <c r="BD4088" s="91" t="str">
        <f t="shared" si="252"/>
        <v xml:space="preserve">                  </v>
      </c>
      <c r="BE4088" s="92">
        <f t="shared" si="253"/>
        <v>11</v>
      </c>
    </row>
    <row r="4089" spans="1:57" s="74" customFormat="1" ht="50.1" customHeight="1" x14ac:dyDescent="0.2">
      <c r="A4089" s="78" t="s">
        <v>55</v>
      </c>
      <c r="B4089" s="78" t="s">
        <v>67</v>
      </c>
      <c r="C4089" s="78" t="s">
        <v>751</v>
      </c>
      <c r="D4089" s="78" t="s">
        <v>609</v>
      </c>
      <c r="E4089" s="79" t="str">
        <f>+IF(C4089&lt;&gt;"",VLOOKUP(MID(C4089,18,5),NIVELES!$A$133:$B$213,2,0),"")</f>
        <v>GUAYAS</v>
      </c>
      <c r="F4089" s="80" t="s">
        <v>94</v>
      </c>
      <c r="G4089" s="81" t="str">
        <f>+IF(F4089&lt;&gt;"",VLOOKUP(F4089,NIVELES!$A$246:$C$464,3,0),"")</f>
        <v xml:space="preserve"> </v>
      </c>
      <c r="H4089" s="82" t="s">
        <v>1024</v>
      </c>
      <c r="I4089" s="78" t="s">
        <v>2325</v>
      </c>
      <c r="J4089" s="78" t="s">
        <v>1078</v>
      </c>
      <c r="K4089" s="78" t="s">
        <v>2291</v>
      </c>
      <c r="L4089" s="78" t="s">
        <v>2240</v>
      </c>
      <c r="M4089" s="78">
        <v>1</v>
      </c>
      <c r="N4089" s="78" t="s">
        <v>3697</v>
      </c>
      <c r="O4089" s="78" t="s">
        <v>3698</v>
      </c>
      <c r="P4089" s="82">
        <v>4</v>
      </c>
      <c r="Q4089" s="78" t="s">
        <v>3689</v>
      </c>
      <c r="R4089" s="82">
        <v>0</v>
      </c>
      <c r="S4089" s="82">
        <v>0</v>
      </c>
      <c r="T4089" s="82">
        <v>1</v>
      </c>
      <c r="U4089" s="82">
        <v>0</v>
      </c>
      <c r="V4089" s="82">
        <v>0</v>
      </c>
      <c r="W4089" s="82">
        <v>1</v>
      </c>
      <c r="X4089" s="82">
        <v>0</v>
      </c>
      <c r="Y4089" s="82">
        <v>0</v>
      </c>
      <c r="Z4089" s="82">
        <v>1</v>
      </c>
      <c r="AA4089" s="82">
        <v>0</v>
      </c>
      <c r="AB4089" s="82">
        <v>0</v>
      </c>
      <c r="AC4089" s="82">
        <v>1</v>
      </c>
      <c r="AD4089" s="85" t="str">
        <f>IF(A4089&lt;&gt;"",IF(D4089="DIRECCIÓN_DE_TRANSFERENCIAS","280 0031",VLOOKUP(C4089,NIVELES!$A$14:$B$105,2,0)),"")</f>
        <v>280 8000</v>
      </c>
      <c r="AE4089" s="86" t="s">
        <v>322</v>
      </c>
      <c r="AF4089" s="86" t="s">
        <v>544</v>
      </c>
      <c r="AG4089" s="79" t="str">
        <f>+IF(AF4089&lt;&gt;"",VLOOKUP(AF4089,NIVELES!$A$666:$B$673,2,0),"")</f>
        <v>PROTECCIÓN_SOCIAL_A_LA_FAMILIA._ASEGURAMIENTO_NO_CONTRIBUTIVO_E_INCLUSIÓN_ECONÓMICA_Y_MOVILIDAD_SOCIAL</v>
      </c>
      <c r="AH4089" s="78" t="s">
        <v>514</v>
      </c>
      <c r="AI4089" s="79" t="str">
        <f>IF(AH4089&lt;&gt;"",VLOOKUP(CONCATENATE(AG4089,AH4089),NIVELES!$B$676:$C$745,2,0),"")</f>
        <v>Inclusión Económica Y Movilidad Social</v>
      </c>
      <c r="AJ4089" s="78" t="s">
        <v>517</v>
      </c>
      <c r="AK4089" s="79" t="str">
        <f>+IF(AJ4089&lt;&gt;"",VLOOKUP(AJ4089,NIVELES!$A$816:$B$892,2,0),"")</f>
        <v>NO APLICA</v>
      </c>
      <c r="AL4089" s="78" t="s">
        <v>554</v>
      </c>
      <c r="AM4089" s="78">
        <v>530613</v>
      </c>
      <c r="AN4089" s="79" t="str">
        <f>IF(AM4089&lt;&gt;"",+VLOOKUP(AM4089,NIVELES!$A$1652:$B$2466,2,0),"")</f>
        <v>Capacitación para la Ciudadanía en General</v>
      </c>
      <c r="AO4089" s="87">
        <v>5970.5</v>
      </c>
      <c r="AP4089" s="88">
        <v>0</v>
      </c>
      <c r="AQ4089" s="88">
        <v>0</v>
      </c>
      <c r="AR4089" s="88">
        <v>1492.63</v>
      </c>
      <c r="AS4089" s="88">
        <v>0</v>
      </c>
      <c r="AT4089" s="88">
        <v>0</v>
      </c>
      <c r="AU4089" s="88">
        <v>1492.63</v>
      </c>
      <c r="AV4089" s="88">
        <v>0</v>
      </c>
      <c r="AW4089" s="88">
        <v>0</v>
      </c>
      <c r="AX4089" s="88">
        <v>1492.63</v>
      </c>
      <c r="AY4089" s="88">
        <v>0</v>
      </c>
      <c r="AZ4089" s="88">
        <v>0</v>
      </c>
      <c r="BA4089" s="88">
        <v>1492.61</v>
      </c>
      <c r="BB4089" s="89">
        <f t="shared" si="251"/>
        <v>5970.5</v>
      </c>
      <c r="BC4089" s="90" t="str">
        <f t="shared" si="250"/>
        <v>OK</v>
      </c>
      <c r="BD4089" s="91" t="str">
        <f t="shared" si="252"/>
        <v xml:space="preserve">                  </v>
      </c>
      <c r="BE4089" s="92">
        <f t="shared" si="253"/>
        <v>4</v>
      </c>
    </row>
    <row r="4090" spans="1:57" s="74" customFormat="1" ht="50.1" customHeight="1" x14ac:dyDescent="0.2">
      <c r="A4090" s="78" t="s">
        <v>55</v>
      </c>
      <c r="B4090" s="78" t="s">
        <v>67</v>
      </c>
      <c r="C4090" s="78" t="s">
        <v>37</v>
      </c>
      <c r="D4090" s="78" t="s">
        <v>575</v>
      </c>
      <c r="E4090" s="79" t="str">
        <f>+IF(C4090&lt;&gt;"",VLOOKUP(MID(C4090,18,5),NIVELES!$A$133:$B$213,2,0),"")</f>
        <v>GUAYAS</v>
      </c>
      <c r="F4090" s="80" t="s">
        <v>94</v>
      </c>
      <c r="G4090" s="81" t="str">
        <f>+IF(F4090&lt;&gt;"",VLOOKUP(F4090,NIVELES!$A$246:$C$464,3,0),"")</f>
        <v xml:space="preserve"> </v>
      </c>
      <c r="H4090" s="82" t="s">
        <v>1023</v>
      </c>
      <c r="I4090" s="78" t="s">
        <v>2364</v>
      </c>
      <c r="J4090" s="78" t="s">
        <v>2365</v>
      </c>
      <c r="K4090" s="78" t="s">
        <v>2366</v>
      </c>
      <c r="L4090" s="78" t="s">
        <v>1791</v>
      </c>
      <c r="M4090" s="78" t="s">
        <v>1791</v>
      </c>
      <c r="N4090" s="78" t="s">
        <v>1791</v>
      </c>
      <c r="O4090" s="78" t="s">
        <v>2167</v>
      </c>
      <c r="P4090" s="82">
        <v>12</v>
      </c>
      <c r="Q4090" s="78" t="s">
        <v>2204</v>
      </c>
      <c r="R4090" s="82">
        <v>1</v>
      </c>
      <c r="S4090" s="82">
        <v>1</v>
      </c>
      <c r="T4090" s="82">
        <v>1</v>
      </c>
      <c r="U4090" s="82">
        <v>1</v>
      </c>
      <c r="V4090" s="82">
        <v>1</v>
      </c>
      <c r="W4090" s="82">
        <v>1</v>
      </c>
      <c r="X4090" s="82">
        <v>1</v>
      </c>
      <c r="Y4090" s="82">
        <v>1</v>
      </c>
      <c r="Z4090" s="82">
        <v>1</v>
      </c>
      <c r="AA4090" s="82">
        <v>1</v>
      </c>
      <c r="AB4090" s="82">
        <v>1</v>
      </c>
      <c r="AC4090" s="82">
        <v>1</v>
      </c>
      <c r="AD4090" s="85" t="str">
        <f>IF(A4090&lt;&gt;"",IF(D4090="DIRECCIÓN_DE_TRANSFERENCIAS","280 0031",VLOOKUP(C4090,NIVELES!$A$14:$B$105,2,0)),"")</f>
        <v>280 8130</v>
      </c>
      <c r="AE4090" s="86" t="s">
        <v>322</v>
      </c>
      <c r="AF4090" s="86" t="s">
        <v>369</v>
      </c>
      <c r="AG4090" s="79" t="str">
        <f>+IF(AF4090&lt;&gt;"",VLOOKUP(AF4090,NIVELES!$A$666:$B$673,2,0),"")</f>
        <v>ADMINISTRACIÓN_CENTRAL</v>
      </c>
      <c r="AH4090" s="78" t="s">
        <v>322</v>
      </c>
      <c r="AI4090" s="79" t="str">
        <f>IF(AH4090&lt;&gt;"",VLOOKUP(CONCATENATE(AG4090,AH4090),NIVELES!$B$676:$C$745,2,0),"")</f>
        <v>Administración De La Gestión Administrativa Financiera</v>
      </c>
      <c r="AJ4090" s="78" t="s">
        <v>517</v>
      </c>
      <c r="AK4090" s="79" t="str">
        <f>+IF(AJ4090&lt;&gt;"",VLOOKUP(AJ4090,NIVELES!$A$816:$B$892,2,0),"")</f>
        <v>NO APLICA</v>
      </c>
      <c r="AL4090" s="78" t="s">
        <v>553</v>
      </c>
      <c r="AM4090" s="78">
        <v>510105</v>
      </c>
      <c r="AN4090" s="79" t="str">
        <f>IF(AM4090&lt;&gt;"",+VLOOKUP(AM4090,NIVELES!$A$1652:$B$2466,2,0),"")</f>
        <v>Remuneraciones Unificadas</v>
      </c>
      <c r="AO4090" s="87">
        <v>580681.80000000005</v>
      </c>
      <c r="AP4090" s="88">
        <v>48390.15</v>
      </c>
      <c r="AQ4090" s="88">
        <v>48390.15</v>
      </c>
      <c r="AR4090" s="88">
        <v>48390.15</v>
      </c>
      <c r="AS4090" s="88">
        <v>48390.15</v>
      </c>
      <c r="AT4090" s="88">
        <v>48390.15</v>
      </c>
      <c r="AU4090" s="88">
        <v>48390.15</v>
      </c>
      <c r="AV4090" s="88">
        <v>48390.15</v>
      </c>
      <c r="AW4090" s="88">
        <v>48390.15</v>
      </c>
      <c r="AX4090" s="88">
        <v>48390.15</v>
      </c>
      <c r="AY4090" s="88">
        <v>48390.15</v>
      </c>
      <c r="AZ4090" s="88">
        <v>48390.15</v>
      </c>
      <c r="BA4090" s="88">
        <v>48390.15</v>
      </c>
      <c r="BB4090" s="89">
        <f t="shared" si="251"/>
        <v>580681.80000000016</v>
      </c>
      <c r="BC4090" s="90" t="str">
        <f t="shared" si="250"/>
        <v>OK</v>
      </c>
      <c r="BD4090" s="91" t="str">
        <f t="shared" si="252"/>
        <v xml:space="preserve">                  </v>
      </c>
      <c r="BE4090" s="92">
        <f t="shared" si="253"/>
        <v>12</v>
      </c>
    </row>
    <row r="4091" spans="1:57" s="74" customFormat="1" ht="50.1" customHeight="1" x14ac:dyDescent="0.2">
      <c r="A4091" s="78" t="s">
        <v>55</v>
      </c>
      <c r="B4091" s="78" t="s">
        <v>67</v>
      </c>
      <c r="C4091" s="78" t="s">
        <v>37</v>
      </c>
      <c r="D4091" s="78" t="s">
        <v>575</v>
      </c>
      <c r="E4091" s="79" t="str">
        <f>+IF(C4091&lt;&gt;"",VLOOKUP(MID(C4091,18,5),NIVELES!$A$133:$B$213,2,0),"")</f>
        <v>GUAYAS</v>
      </c>
      <c r="F4091" s="80" t="s">
        <v>94</v>
      </c>
      <c r="G4091" s="81" t="str">
        <f>+IF(F4091&lt;&gt;"",VLOOKUP(F4091,NIVELES!$A$246:$C$464,3,0),"")</f>
        <v xml:space="preserve"> </v>
      </c>
      <c r="H4091" s="82" t="s">
        <v>1023</v>
      </c>
      <c r="I4091" s="78" t="s">
        <v>2364</v>
      </c>
      <c r="J4091" s="78" t="s">
        <v>2365</v>
      </c>
      <c r="K4091" s="78" t="s">
        <v>2366</v>
      </c>
      <c r="L4091" s="78" t="s">
        <v>1791</v>
      </c>
      <c r="M4091" s="78" t="s">
        <v>1791</v>
      </c>
      <c r="N4091" s="78" t="s">
        <v>1791</v>
      </c>
      <c r="O4091" s="78" t="s">
        <v>2167</v>
      </c>
      <c r="P4091" s="82">
        <v>12</v>
      </c>
      <c r="Q4091" s="78" t="s">
        <v>2204</v>
      </c>
      <c r="R4091" s="82">
        <v>1</v>
      </c>
      <c r="S4091" s="82">
        <v>1</v>
      </c>
      <c r="T4091" s="82">
        <v>1</v>
      </c>
      <c r="U4091" s="82">
        <v>1</v>
      </c>
      <c r="V4091" s="82">
        <v>1</v>
      </c>
      <c r="W4091" s="82">
        <v>1</v>
      </c>
      <c r="X4091" s="82">
        <v>1</v>
      </c>
      <c r="Y4091" s="82">
        <v>1</v>
      </c>
      <c r="Z4091" s="82">
        <v>1</v>
      </c>
      <c r="AA4091" s="82">
        <v>1</v>
      </c>
      <c r="AB4091" s="82">
        <v>1</v>
      </c>
      <c r="AC4091" s="82">
        <v>1</v>
      </c>
      <c r="AD4091" s="85" t="str">
        <f>IF(A4091&lt;&gt;"",IF(D4091="DIRECCIÓN_DE_TRANSFERENCIAS","280 0031",VLOOKUP(C4091,NIVELES!$A$14:$B$105,2,0)),"")</f>
        <v>280 8130</v>
      </c>
      <c r="AE4091" s="86" t="s">
        <v>322</v>
      </c>
      <c r="AF4091" s="86" t="s">
        <v>369</v>
      </c>
      <c r="AG4091" s="79" t="str">
        <f>+IF(AF4091&lt;&gt;"",VLOOKUP(AF4091,NIVELES!$A$666:$B$673,2,0),"")</f>
        <v>ADMINISTRACIÓN_CENTRAL</v>
      </c>
      <c r="AH4091" s="78" t="s">
        <v>322</v>
      </c>
      <c r="AI4091" s="79" t="str">
        <f>IF(AH4091&lt;&gt;"",VLOOKUP(CONCATENATE(AG4091,AH4091),NIVELES!$B$676:$C$745,2,0),"")</f>
        <v>Administración De La Gestión Administrativa Financiera</v>
      </c>
      <c r="AJ4091" s="78" t="s">
        <v>517</v>
      </c>
      <c r="AK4091" s="79" t="str">
        <f>+IF(AJ4091&lt;&gt;"",VLOOKUP(AJ4091,NIVELES!$A$816:$B$892,2,0),"")</f>
        <v>NO APLICA</v>
      </c>
      <c r="AL4091" s="78" t="s">
        <v>553</v>
      </c>
      <c r="AM4091" s="78">
        <v>510106</v>
      </c>
      <c r="AN4091" s="79" t="str">
        <f>IF(AM4091&lt;&gt;"",+VLOOKUP(AM4091,NIVELES!$A$1652:$B$2466,2,0),"")</f>
        <v>Salarios Unificados</v>
      </c>
      <c r="AO4091" s="87">
        <v>61848</v>
      </c>
      <c r="AP4091" s="88">
        <v>5154</v>
      </c>
      <c r="AQ4091" s="88">
        <v>5154</v>
      </c>
      <c r="AR4091" s="88">
        <v>5154</v>
      </c>
      <c r="AS4091" s="88">
        <v>5154</v>
      </c>
      <c r="AT4091" s="88">
        <v>5154</v>
      </c>
      <c r="AU4091" s="88">
        <v>5154</v>
      </c>
      <c r="AV4091" s="88">
        <v>5154</v>
      </c>
      <c r="AW4091" s="88">
        <v>5154</v>
      </c>
      <c r="AX4091" s="88">
        <v>5154</v>
      </c>
      <c r="AY4091" s="88">
        <v>5154</v>
      </c>
      <c r="AZ4091" s="88">
        <v>5154</v>
      </c>
      <c r="BA4091" s="88">
        <v>5154</v>
      </c>
      <c r="BB4091" s="89">
        <f t="shared" si="251"/>
        <v>61848</v>
      </c>
      <c r="BC4091" s="90" t="str">
        <f t="shared" si="250"/>
        <v>OK</v>
      </c>
      <c r="BD4091" s="91" t="str">
        <f t="shared" si="252"/>
        <v xml:space="preserve">                  </v>
      </c>
      <c r="BE4091" s="92">
        <f t="shared" si="253"/>
        <v>12</v>
      </c>
    </row>
    <row r="4092" spans="1:57" s="74" customFormat="1" ht="50.1" customHeight="1" x14ac:dyDescent="0.2">
      <c r="A4092" s="78" t="s">
        <v>55</v>
      </c>
      <c r="B4092" s="78" t="s">
        <v>67</v>
      </c>
      <c r="C4092" s="78" t="s">
        <v>37</v>
      </c>
      <c r="D4092" s="78" t="s">
        <v>575</v>
      </c>
      <c r="E4092" s="79" t="str">
        <f>+IF(C4092&lt;&gt;"",VLOOKUP(MID(C4092,18,5),NIVELES!$A$133:$B$213,2,0),"")</f>
        <v>GUAYAS</v>
      </c>
      <c r="F4092" s="80" t="s">
        <v>94</v>
      </c>
      <c r="G4092" s="81" t="str">
        <f>+IF(F4092&lt;&gt;"",VLOOKUP(F4092,NIVELES!$A$246:$C$464,3,0),"")</f>
        <v xml:space="preserve"> </v>
      </c>
      <c r="H4092" s="82" t="s">
        <v>1023</v>
      </c>
      <c r="I4092" s="78" t="s">
        <v>2364</v>
      </c>
      <c r="J4092" s="78" t="s">
        <v>2365</v>
      </c>
      <c r="K4092" s="78" t="s">
        <v>2366</v>
      </c>
      <c r="L4092" s="78" t="s">
        <v>1791</v>
      </c>
      <c r="M4092" s="78" t="s">
        <v>1791</v>
      </c>
      <c r="N4092" s="78" t="s">
        <v>1791</v>
      </c>
      <c r="O4092" s="78" t="s">
        <v>2167</v>
      </c>
      <c r="P4092" s="82">
        <v>12</v>
      </c>
      <c r="Q4092" s="78" t="s">
        <v>2204</v>
      </c>
      <c r="R4092" s="82">
        <v>1</v>
      </c>
      <c r="S4092" s="82">
        <v>1</v>
      </c>
      <c r="T4092" s="82">
        <v>1</v>
      </c>
      <c r="U4092" s="82">
        <v>1</v>
      </c>
      <c r="V4092" s="82">
        <v>1</v>
      </c>
      <c r="W4092" s="82">
        <v>1</v>
      </c>
      <c r="X4092" s="82">
        <v>1</v>
      </c>
      <c r="Y4092" s="82">
        <v>1</v>
      </c>
      <c r="Z4092" s="82">
        <v>1</v>
      </c>
      <c r="AA4092" s="82">
        <v>1</v>
      </c>
      <c r="AB4092" s="82">
        <v>1</v>
      </c>
      <c r="AC4092" s="82">
        <v>1</v>
      </c>
      <c r="AD4092" s="85" t="str">
        <f>IF(A4092&lt;&gt;"",IF(D4092="DIRECCIÓN_DE_TRANSFERENCIAS","280 0031",VLOOKUP(C4092,NIVELES!$A$14:$B$105,2,0)),"")</f>
        <v>280 8130</v>
      </c>
      <c r="AE4092" s="86" t="s">
        <v>322</v>
      </c>
      <c r="AF4092" s="86" t="s">
        <v>369</v>
      </c>
      <c r="AG4092" s="79" t="str">
        <f>+IF(AF4092&lt;&gt;"",VLOOKUP(AF4092,NIVELES!$A$666:$B$673,2,0),"")</f>
        <v>ADMINISTRACIÓN_CENTRAL</v>
      </c>
      <c r="AH4092" s="78" t="s">
        <v>322</v>
      </c>
      <c r="AI4092" s="79" t="str">
        <f>IF(AH4092&lt;&gt;"",VLOOKUP(CONCATENATE(AG4092,AH4092),NIVELES!$B$676:$C$745,2,0),"")</f>
        <v>Administración De La Gestión Administrativa Financiera</v>
      </c>
      <c r="AJ4092" s="78" t="s">
        <v>517</v>
      </c>
      <c r="AK4092" s="79" t="str">
        <f>+IF(AJ4092&lt;&gt;"",VLOOKUP(AJ4092,NIVELES!$A$816:$B$892,2,0),"")</f>
        <v>NO APLICA</v>
      </c>
      <c r="AL4092" s="78" t="s">
        <v>553</v>
      </c>
      <c r="AM4092" s="78">
        <v>510108</v>
      </c>
      <c r="AN4092" s="79" t="str">
        <f>IF(AM4092&lt;&gt;"",+VLOOKUP(AM4092,NIVELES!$A$1652:$B$2466,2,0),"")</f>
        <v>Remuneración Mensual Unificada de Docentes del Magisterio y Docentes e Investigadores Universitarios</v>
      </c>
      <c r="AO4092" s="87">
        <v>13860</v>
      </c>
      <c r="AP4092" s="88">
        <v>1155</v>
      </c>
      <c r="AQ4092" s="88">
        <v>1155</v>
      </c>
      <c r="AR4092" s="88">
        <v>1155</v>
      </c>
      <c r="AS4092" s="88">
        <v>1155</v>
      </c>
      <c r="AT4092" s="88">
        <v>1155</v>
      </c>
      <c r="AU4092" s="88">
        <v>1155</v>
      </c>
      <c r="AV4092" s="88">
        <v>1155</v>
      </c>
      <c r="AW4092" s="88">
        <v>1155</v>
      </c>
      <c r="AX4092" s="88">
        <v>1155</v>
      </c>
      <c r="AY4092" s="88">
        <v>1155</v>
      </c>
      <c r="AZ4092" s="88">
        <v>1155</v>
      </c>
      <c r="BA4092" s="88">
        <v>1155</v>
      </c>
      <c r="BB4092" s="89">
        <f t="shared" si="251"/>
        <v>13860</v>
      </c>
      <c r="BC4092" s="90" t="str">
        <f t="shared" si="250"/>
        <v>OK</v>
      </c>
      <c r="BD4092" s="91" t="str">
        <f t="shared" si="252"/>
        <v xml:space="preserve">                  </v>
      </c>
      <c r="BE4092" s="92">
        <f t="shared" si="253"/>
        <v>12</v>
      </c>
    </row>
    <row r="4093" spans="1:57" s="74" customFormat="1" ht="50.1" customHeight="1" x14ac:dyDescent="0.2">
      <c r="A4093" s="78" t="s">
        <v>55</v>
      </c>
      <c r="B4093" s="78" t="s">
        <v>67</v>
      </c>
      <c r="C4093" s="78" t="s">
        <v>37</v>
      </c>
      <c r="D4093" s="78" t="s">
        <v>575</v>
      </c>
      <c r="E4093" s="79" t="str">
        <f>+IF(C4093&lt;&gt;"",VLOOKUP(MID(C4093,18,5),NIVELES!$A$133:$B$213,2,0),"")</f>
        <v>GUAYAS</v>
      </c>
      <c r="F4093" s="80" t="s">
        <v>94</v>
      </c>
      <c r="G4093" s="81" t="str">
        <f>+IF(F4093&lt;&gt;"",VLOOKUP(F4093,NIVELES!$A$246:$C$464,3,0),"")</f>
        <v xml:space="preserve"> </v>
      </c>
      <c r="H4093" s="82" t="s">
        <v>1023</v>
      </c>
      <c r="I4093" s="78" t="s">
        <v>2364</v>
      </c>
      <c r="J4093" s="78" t="s">
        <v>2365</v>
      </c>
      <c r="K4093" s="78" t="s">
        <v>2366</v>
      </c>
      <c r="L4093" s="78" t="s">
        <v>1791</v>
      </c>
      <c r="M4093" s="78" t="s">
        <v>1791</v>
      </c>
      <c r="N4093" s="78" t="s">
        <v>1791</v>
      </c>
      <c r="O4093" s="78" t="s">
        <v>2167</v>
      </c>
      <c r="P4093" s="82">
        <v>12</v>
      </c>
      <c r="Q4093" s="78" t="s">
        <v>2204</v>
      </c>
      <c r="R4093" s="82">
        <v>1</v>
      </c>
      <c r="S4093" s="82">
        <v>1</v>
      </c>
      <c r="T4093" s="82">
        <v>1</v>
      </c>
      <c r="U4093" s="82">
        <v>1</v>
      </c>
      <c r="V4093" s="82">
        <v>1</v>
      </c>
      <c r="W4093" s="82">
        <v>1</v>
      </c>
      <c r="X4093" s="82">
        <v>1</v>
      </c>
      <c r="Y4093" s="82">
        <v>1</v>
      </c>
      <c r="Z4093" s="82">
        <v>1</v>
      </c>
      <c r="AA4093" s="82">
        <v>1</v>
      </c>
      <c r="AB4093" s="82">
        <v>1</v>
      </c>
      <c r="AC4093" s="82">
        <v>1</v>
      </c>
      <c r="AD4093" s="85" t="str">
        <f>IF(A4093&lt;&gt;"",IF(D4093="DIRECCIÓN_DE_TRANSFERENCIAS","280 0031",VLOOKUP(C4093,NIVELES!$A$14:$B$105,2,0)),"")</f>
        <v>280 8130</v>
      </c>
      <c r="AE4093" s="86" t="s">
        <v>322</v>
      </c>
      <c r="AF4093" s="86" t="s">
        <v>369</v>
      </c>
      <c r="AG4093" s="79" t="str">
        <f>+IF(AF4093&lt;&gt;"",VLOOKUP(AF4093,NIVELES!$A$666:$B$673,2,0),"")</f>
        <v>ADMINISTRACIÓN_CENTRAL</v>
      </c>
      <c r="AH4093" s="78" t="s">
        <v>322</v>
      </c>
      <c r="AI4093" s="79" t="str">
        <f>IF(AH4093&lt;&gt;"",VLOOKUP(CONCATENATE(AG4093,AH4093),NIVELES!$B$676:$C$745,2,0),"")</f>
        <v>Administración De La Gestión Administrativa Financiera</v>
      </c>
      <c r="AJ4093" s="78" t="s">
        <v>517</v>
      </c>
      <c r="AK4093" s="79" t="str">
        <f>+IF(AJ4093&lt;&gt;"",VLOOKUP(AJ4093,NIVELES!$A$816:$B$892,2,0),"")</f>
        <v>NO APLICA</v>
      </c>
      <c r="AL4093" s="78" t="s">
        <v>553</v>
      </c>
      <c r="AM4093" s="78">
        <v>510203</v>
      </c>
      <c r="AN4093" s="79" t="str">
        <f>IF(AM4093&lt;&gt;"",+VLOOKUP(AM4093,NIVELES!$A$1652:$B$2466,2,0),"")</f>
        <v>Decimotercer Sueldo</v>
      </c>
      <c r="AO4093" s="87">
        <v>53788.3</v>
      </c>
      <c r="AP4093" s="88">
        <v>638.83000000000004</v>
      </c>
      <c r="AQ4093" s="88">
        <v>638.83000000000004</v>
      </c>
      <c r="AR4093" s="88">
        <v>638.83000000000004</v>
      </c>
      <c r="AS4093" s="88">
        <v>638.83000000000004</v>
      </c>
      <c r="AT4093" s="88">
        <v>638.83000000000004</v>
      </c>
      <c r="AU4093" s="88">
        <v>638.83000000000004</v>
      </c>
      <c r="AV4093" s="88">
        <v>638.83000000000004</v>
      </c>
      <c r="AW4093" s="88">
        <v>638.83000000000004</v>
      </c>
      <c r="AX4093" s="88">
        <v>638.83000000000004</v>
      </c>
      <c r="AY4093" s="88">
        <v>638.83000000000004</v>
      </c>
      <c r="AZ4093" s="88">
        <v>638.83000000000004</v>
      </c>
      <c r="BA4093" s="88">
        <v>46761.17</v>
      </c>
      <c r="BB4093" s="89">
        <f t="shared" si="251"/>
        <v>53788.299999999996</v>
      </c>
      <c r="BC4093" s="90" t="str">
        <f t="shared" si="250"/>
        <v>OK</v>
      </c>
      <c r="BD4093" s="91" t="str">
        <f t="shared" si="252"/>
        <v xml:space="preserve">                  </v>
      </c>
      <c r="BE4093" s="92">
        <f t="shared" si="253"/>
        <v>12</v>
      </c>
    </row>
    <row r="4094" spans="1:57" s="74" customFormat="1" ht="50.1" customHeight="1" x14ac:dyDescent="0.2">
      <c r="A4094" s="78" t="s">
        <v>55</v>
      </c>
      <c r="B4094" s="78" t="s">
        <v>67</v>
      </c>
      <c r="C4094" s="78" t="s">
        <v>37</v>
      </c>
      <c r="D4094" s="78" t="s">
        <v>575</v>
      </c>
      <c r="E4094" s="79" t="str">
        <f>+IF(C4094&lt;&gt;"",VLOOKUP(MID(C4094,18,5),NIVELES!$A$133:$B$213,2,0),"")</f>
        <v>GUAYAS</v>
      </c>
      <c r="F4094" s="80" t="s">
        <v>94</v>
      </c>
      <c r="G4094" s="81" t="str">
        <f>+IF(F4094&lt;&gt;"",VLOOKUP(F4094,NIVELES!$A$246:$C$464,3,0),"")</f>
        <v xml:space="preserve"> </v>
      </c>
      <c r="H4094" s="82" t="s">
        <v>1023</v>
      </c>
      <c r="I4094" s="78" t="s">
        <v>2364</v>
      </c>
      <c r="J4094" s="78" t="s">
        <v>2365</v>
      </c>
      <c r="K4094" s="78" t="s">
        <v>2366</v>
      </c>
      <c r="L4094" s="78" t="s">
        <v>1791</v>
      </c>
      <c r="M4094" s="78" t="s">
        <v>1791</v>
      </c>
      <c r="N4094" s="78" t="s">
        <v>1791</v>
      </c>
      <c r="O4094" s="78" t="s">
        <v>2167</v>
      </c>
      <c r="P4094" s="82">
        <v>12</v>
      </c>
      <c r="Q4094" s="78" t="s">
        <v>2204</v>
      </c>
      <c r="R4094" s="82">
        <v>1</v>
      </c>
      <c r="S4094" s="82">
        <v>1</v>
      </c>
      <c r="T4094" s="82">
        <v>1</v>
      </c>
      <c r="U4094" s="82">
        <v>1</v>
      </c>
      <c r="V4094" s="82">
        <v>1</v>
      </c>
      <c r="W4094" s="82">
        <v>1</v>
      </c>
      <c r="X4094" s="82">
        <v>1</v>
      </c>
      <c r="Y4094" s="82">
        <v>1</v>
      </c>
      <c r="Z4094" s="82">
        <v>1</v>
      </c>
      <c r="AA4094" s="82">
        <v>1</v>
      </c>
      <c r="AB4094" s="82">
        <v>1</v>
      </c>
      <c r="AC4094" s="82">
        <v>1</v>
      </c>
      <c r="AD4094" s="85" t="str">
        <f>IF(A4094&lt;&gt;"",IF(D4094="DIRECCIÓN_DE_TRANSFERENCIAS","280 0031",VLOOKUP(C4094,NIVELES!$A$14:$B$105,2,0)),"")</f>
        <v>280 8130</v>
      </c>
      <c r="AE4094" s="86" t="s">
        <v>322</v>
      </c>
      <c r="AF4094" s="86" t="s">
        <v>369</v>
      </c>
      <c r="AG4094" s="79" t="str">
        <f>+IF(AF4094&lt;&gt;"",VLOOKUP(AF4094,NIVELES!$A$666:$B$673,2,0),"")</f>
        <v>ADMINISTRACIÓN_CENTRAL</v>
      </c>
      <c r="AH4094" s="78" t="s">
        <v>322</v>
      </c>
      <c r="AI4094" s="79" t="str">
        <f>IF(AH4094&lt;&gt;"",VLOOKUP(CONCATENATE(AG4094,AH4094),NIVELES!$B$676:$C$745,2,0),"")</f>
        <v>Administración De La Gestión Administrativa Financiera</v>
      </c>
      <c r="AJ4094" s="78" t="s">
        <v>517</v>
      </c>
      <c r="AK4094" s="79" t="str">
        <f>+IF(AJ4094&lt;&gt;"",VLOOKUP(AJ4094,NIVELES!$A$816:$B$892,2,0),"")</f>
        <v>NO APLICA</v>
      </c>
      <c r="AL4094" s="78" t="s">
        <v>553</v>
      </c>
      <c r="AM4094" s="78">
        <v>510204</v>
      </c>
      <c r="AN4094" s="79" t="str">
        <f>IF(AM4094&lt;&gt;"",+VLOOKUP(AM4094,NIVELES!$A$1652:$B$2466,2,0),"")</f>
        <v>Decimocuarto Sueldo</v>
      </c>
      <c r="AO4094" s="87">
        <v>23837</v>
      </c>
      <c r="AP4094" s="88">
        <v>209</v>
      </c>
      <c r="AQ4094" s="88">
        <v>209</v>
      </c>
      <c r="AR4094" s="88">
        <v>21538</v>
      </c>
      <c r="AS4094" s="88">
        <v>209</v>
      </c>
      <c r="AT4094" s="88">
        <v>209</v>
      </c>
      <c r="AU4094" s="88">
        <v>209</v>
      </c>
      <c r="AV4094" s="88">
        <v>209</v>
      </c>
      <c r="AW4094" s="88">
        <v>209</v>
      </c>
      <c r="AX4094" s="88">
        <v>209</v>
      </c>
      <c r="AY4094" s="88">
        <v>209</v>
      </c>
      <c r="AZ4094" s="88">
        <v>209</v>
      </c>
      <c r="BA4094" s="88">
        <v>209</v>
      </c>
      <c r="BB4094" s="89">
        <f t="shared" si="251"/>
        <v>23837</v>
      </c>
      <c r="BC4094" s="90" t="str">
        <f t="shared" si="250"/>
        <v>OK</v>
      </c>
      <c r="BD4094" s="91" t="str">
        <f t="shared" si="252"/>
        <v xml:space="preserve">                  </v>
      </c>
      <c r="BE4094" s="92">
        <f t="shared" si="253"/>
        <v>12</v>
      </c>
    </row>
    <row r="4095" spans="1:57" s="74" customFormat="1" ht="50.1" customHeight="1" x14ac:dyDescent="0.2">
      <c r="A4095" s="78" t="s">
        <v>55</v>
      </c>
      <c r="B4095" s="78" t="s">
        <v>67</v>
      </c>
      <c r="C4095" s="78" t="s">
        <v>37</v>
      </c>
      <c r="D4095" s="78" t="s">
        <v>575</v>
      </c>
      <c r="E4095" s="79" t="str">
        <f>+IF(C4095&lt;&gt;"",VLOOKUP(MID(C4095,18,5),NIVELES!$A$133:$B$213,2,0),"")</f>
        <v>GUAYAS</v>
      </c>
      <c r="F4095" s="80" t="s">
        <v>94</v>
      </c>
      <c r="G4095" s="81" t="str">
        <f>+IF(F4095&lt;&gt;"",VLOOKUP(F4095,NIVELES!$A$246:$C$464,3,0),"")</f>
        <v xml:space="preserve"> </v>
      </c>
      <c r="H4095" s="82" t="s">
        <v>1023</v>
      </c>
      <c r="I4095" s="78" t="s">
        <v>2364</v>
      </c>
      <c r="J4095" s="78" t="s">
        <v>2365</v>
      </c>
      <c r="K4095" s="78" t="s">
        <v>2366</v>
      </c>
      <c r="L4095" s="78" t="s">
        <v>1791</v>
      </c>
      <c r="M4095" s="78" t="s">
        <v>1791</v>
      </c>
      <c r="N4095" s="78" t="s">
        <v>1791</v>
      </c>
      <c r="O4095" s="78" t="s">
        <v>2167</v>
      </c>
      <c r="P4095" s="82">
        <v>12</v>
      </c>
      <c r="Q4095" s="78" t="s">
        <v>2204</v>
      </c>
      <c r="R4095" s="82">
        <v>1</v>
      </c>
      <c r="S4095" s="82">
        <v>1</v>
      </c>
      <c r="T4095" s="82">
        <v>1</v>
      </c>
      <c r="U4095" s="82">
        <v>1</v>
      </c>
      <c r="V4095" s="82">
        <v>1</v>
      </c>
      <c r="W4095" s="82">
        <v>1</v>
      </c>
      <c r="X4095" s="82">
        <v>1</v>
      </c>
      <c r="Y4095" s="82">
        <v>1</v>
      </c>
      <c r="Z4095" s="82">
        <v>1</v>
      </c>
      <c r="AA4095" s="82">
        <v>1</v>
      </c>
      <c r="AB4095" s="82">
        <v>1</v>
      </c>
      <c r="AC4095" s="82">
        <v>1</v>
      </c>
      <c r="AD4095" s="85" t="str">
        <f>IF(A4095&lt;&gt;"",IF(D4095="DIRECCIÓN_DE_TRANSFERENCIAS","280 0031",VLOOKUP(C4095,NIVELES!$A$14:$B$105,2,0)),"")</f>
        <v>280 8130</v>
      </c>
      <c r="AE4095" s="86" t="s">
        <v>322</v>
      </c>
      <c r="AF4095" s="86" t="s">
        <v>369</v>
      </c>
      <c r="AG4095" s="79" t="str">
        <f>+IF(AF4095&lt;&gt;"",VLOOKUP(AF4095,NIVELES!$A$666:$B$673,2,0),"")</f>
        <v>ADMINISTRACIÓN_CENTRAL</v>
      </c>
      <c r="AH4095" s="78" t="s">
        <v>322</v>
      </c>
      <c r="AI4095" s="79" t="str">
        <f>IF(AH4095&lt;&gt;"",VLOOKUP(CONCATENATE(AG4095,AH4095),NIVELES!$B$676:$C$745,2,0),"")</f>
        <v>Administración De La Gestión Administrativa Financiera</v>
      </c>
      <c r="AJ4095" s="78" t="s">
        <v>517</v>
      </c>
      <c r="AK4095" s="79" t="str">
        <f>+IF(AJ4095&lt;&gt;"",VLOOKUP(AJ4095,NIVELES!$A$816:$B$892,2,0),"")</f>
        <v>NO APLICA</v>
      </c>
      <c r="AL4095" s="78" t="s">
        <v>553</v>
      </c>
      <c r="AM4095" s="78">
        <v>510304</v>
      </c>
      <c r="AN4095" s="79" t="str">
        <f>IF(AM4095&lt;&gt;"",+VLOOKUP(AM4095,NIVELES!$A$1652:$B$2466,2,0),"")</f>
        <v>Compensación por Transporte</v>
      </c>
      <c r="AO4095" s="87">
        <v>0</v>
      </c>
      <c r="AP4095" s="88">
        <v>0</v>
      </c>
      <c r="AQ4095" s="88">
        <v>0</v>
      </c>
      <c r="AR4095" s="88">
        <v>0</v>
      </c>
      <c r="AS4095" s="88">
        <v>0</v>
      </c>
      <c r="AT4095" s="88">
        <v>0</v>
      </c>
      <c r="AU4095" s="88">
        <v>0</v>
      </c>
      <c r="AV4095" s="88">
        <v>0</v>
      </c>
      <c r="AW4095" s="88">
        <v>0</v>
      </c>
      <c r="AX4095" s="88">
        <v>0</v>
      </c>
      <c r="AY4095" s="88">
        <v>0</v>
      </c>
      <c r="AZ4095" s="88">
        <v>0</v>
      </c>
      <c r="BA4095" s="88">
        <v>0</v>
      </c>
      <c r="BB4095" s="89">
        <f t="shared" si="251"/>
        <v>0</v>
      </c>
      <c r="BC4095" s="90" t="str">
        <f t="shared" si="250"/>
        <v>OK</v>
      </c>
      <c r="BD4095" s="91" t="str">
        <f t="shared" si="252"/>
        <v xml:space="preserve">                  </v>
      </c>
      <c r="BE4095" s="92">
        <f t="shared" si="253"/>
        <v>12</v>
      </c>
    </row>
    <row r="4096" spans="1:57" s="74" customFormat="1" ht="50.1" customHeight="1" x14ac:dyDescent="0.2">
      <c r="A4096" s="78" t="s">
        <v>55</v>
      </c>
      <c r="B4096" s="78" t="s">
        <v>67</v>
      </c>
      <c r="C4096" s="78" t="s">
        <v>37</v>
      </c>
      <c r="D4096" s="78" t="s">
        <v>575</v>
      </c>
      <c r="E4096" s="79" t="str">
        <f>+IF(C4096&lt;&gt;"",VLOOKUP(MID(C4096,18,5),NIVELES!$A$133:$B$213,2,0),"")</f>
        <v>GUAYAS</v>
      </c>
      <c r="F4096" s="80" t="s">
        <v>94</v>
      </c>
      <c r="G4096" s="81" t="str">
        <f>+IF(F4096&lt;&gt;"",VLOOKUP(F4096,NIVELES!$A$246:$C$464,3,0),"")</f>
        <v xml:space="preserve"> </v>
      </c>
      <c r="H4096" s="82" t="s">
        <v>1023</v>
      </c>
      <c r="I4096" s="78" t="s">
        <v>2364</v>
      </c>
      <c r="J4096" s="78" t="s">
        <v>2365</v>
      </c>
      <c r="K4096" s="78" t="s">
        <v>2366</v>
      </c>
      <c r="L4096" s="78" t="s">
        <v>1791</v>
      </c>
      <c r="M4096" s="78" t="s">
        <v>1791</v>
      </c>
      <c r="N4096" s="78" t="s">
        <v>1791</v>
      </c>
      <c r="O4096" s="78" t="s">
        <v>2167</v>
      </c>
      <c r="P4096" s="82">
        <v>12</v>
      </c>
      <c r="Q4096" s="78" t="s">
        <v>2204</v>
      </c>
      <c r="R4096" s="82">
        <v>1</v>
      </c>
      <c r="S4096" s="82">
        <v>1</v>
      </c>
      <c r="T4096" s="82">
        <v>1</v>
      </c>
      <c r="U4096" s="82">
        <v>1</v>
      </c>
      <c r="V4096" s="82">
        <v>1</v>
      </c>
      <c r="W4096" s="82">
        <v>1</v>
      </c>
      <c r="X4096" s="82">
        <v>1</v>
      </c>
      <c r="Y4096" s="82">
        <v>1</v>
      </c>
      <c r="Z4096" s="82">
        <v>1</v>
      </c>
      <c r="AA4096" s="82">
        <v>1</v>
      </c>
      <c r="AB4096" s="82">
        <v>1</v>
      </c>
      <c r="AC4096" s="82">
        <v>1</v>
      </c>
      <c r="AD4096" s="85" t="str">
        <f>IF(A4096&lt;&gt;"",IF(D4096="DIRECCIÓN_DE_TRANSFERENCIAS","280 0031",VLOOKUP(C4096,NIVELES!$A$14:$B$105,2,0)),"")</f>
        <v>280 8130</v>
      </c>
      <c r="AE4096" s="86" t="s">
        <v>322</v>
      </c>
      <c r="AF4096" s="86" t="s">
        <v>369</v>
      </c>
      <c r="AG4096" s="79" t="str">
        <f>+IF(AF4096&lt;&gt;"",VLOOKUP(AF4096,NIVELES!$A$666:$B$673,2,0),"")</f>
        <v>ADMINISTRACIÓN_CENTRAL</v>
      </c>
      <c r="AH4096" s="78" t="s">
        <v>322</v>
      </c>
      <c r="AI4096" s="79" t="str">
        <f>IF(AH4096&lt;&gt;"",VLOOKUP(CONCATENATE(AG4096,AH4096),NIVELES!$B$676:$C$745,2,0),"")</f>
        <v>Administración De La Gestión Administrativa Financiera</v>
      </c>
      <c r="AJ4096" s="78" t="s">
        <v>517</v>
      </c>
      <c r="AK4096" s="79" t="str">
        <f>+IF(AJ4096&lt;&gt;"",VLOOKUP(AJ4096,NIVELES!$A$816:$B$892,2,0),"")</f>
        <v>NO APLICA</v>
      </c>
      <c r="AL4096" s="78" t="s">
        <v>553</v>
      </c>
      <c r="AM4096" s="78">
        <v>510306</v>
      </c>
      <c r="AN4096" s="79" t="str">
        <f>IF(AM4096&lt;&gt;"",+VLOOKUP(AM4096,NIVELES!$A$1652:$B$2466,2,0),"")</f>
        <v>Alimentación</v>
      </c>
      <c r="AO4096" s="87">
        <v>0</v>
      </c>
      <c r="AP4096" s="88">
        <v>0</v>
      </c>
      <c r="AQ4096" s="88">
        <v>0</v>
      </c>
      <c r="AR4096" s="88">
        <v>0</v>
      </c>
      <c r="AS4096" s="88">
        <v>0</v>
      </c>
      <c r="AT4096" s="88">
        <v>0</v>
      </c>
      <c r="AU4096" s="88">
        <v>0</v>
      </c>
      <c r="AV4096" s="88">
        <v>0</v>
      </c>
      <c r="AW4096" s="88">
        <v>0</v>
      </c>
      <c r="AX4096" s="88">
        <v>0</v>
      </c>
      <c r="AY4096" s="88">
        <v>0</v>
      </c>
      <c r="AZ4096" s="88">
        <v>0</v>
      </c>
      <c r="BA4096" s="88">
        <v>0</v>
      </c>
      <c r="BB4096" s="89">
        <f t="shared" si="251"/>
        <v>0</v>
      </c>
      <c r="BC4096" s="90" t="str">
        <f t="shared" si="250"/>
        <v>OK</v>
      </c>
      <c r="BD4096" s="91" t="str">
        <f t="shared" si="252"/>
        <v xml:space="preserve">                  </v>
      </c>
      <c r="BE4096" s="92">
        <f t="shared" si="253"/>
        <v>12</v>
      </c>
    </row>
    <row r="4097" spans="1:57" s="74" customFormat="1" ht="50.1" customHeight="1" x14ac:dyDescent="0.2">
      <c r="A4097" s="78" t="s">
        <v>55</v>
      </c>
      <c r="B4097" s="78" t="s">
        <v>67</v>
      </c>
      <c r="C4097" s="78" t="s">
        <v>37</v>
      </c>
      <c r="D4097" s="78" t="s">
        <v>575</v>
      </c>
      <c r="E4097" s="79" t="str">
        <f>+IF(C4097&lt;&gt;"",VLOOKUP(MID(C4097,18,5),NIVELES!$A$133:$B$213,2,0),"")</f>
        <v>GUAYAS</v>
      </c>
      <c r="F4097" s="80" t="s">
        <v>94</v>
      </c>
      <c r="G4097" s="81" t="str">
        <f>+IF(F4097&lt;&gt;"",VLOOKUP(F4097,NIVELES!$A$246:$C$464,3,0),"")</f>
        <v xml:space="preserve"> </v>
      </c>
      <c r="H4097" s="82" t="s">
        <v>1023</v>
      </c>
      <c r="I4097" s="78" t="s">
        <v>2364</v>
      </c>
      <c r="J4097" s="78" t="s">
        <v>2365</v>
      </c>
      <c r="K4097" s="78" t="s">
        <v>2366</v>
      </c>
      <c r="L4097" s="78" t="s">
        <v>1791</v>
      </c>
      <c r="M4097" s="78" t="s">
        <v>1791</v>
      </c>
      <c r="N4097" s="78" t="s">
        <v>1791</v>
      </c>
      <c r="O4097" s="78" t="s">
        <v>2167</v>
      </c>
      <c r="P4097" s="82">
        <v>12</v>
      </c>
      <c r="Q4097" s="78" t="s">
        <v>2204</v>
      </c>
      <c r="R4097" s="82">
        <v>1</v>
      </c>
      <c r="S4097" s="82">
        <v>1</v>
      </c>
      <c r="T4097" s="82">
        <v>1</v>
      </c>
      <c r="U4097" s="82">
        <v>1</v>
      </c>
      <c r="V4097" s="82">
        <v>1</v>
      </c>
      <c r="W4097" s="82">
        <v>1</v>
      </c>
      <c r="X4097" s="82">
        <v>1</v>
      </c>
      <c r="Y4097" s="82">
        <v>1</v>
      </c>
      <c r="Z4097" s="82">
        <v>1</v>
      </c>
      <c r="AA4097" s="82">
        <v>1</v>
      </c>
      <c r="AB4097" s="82">
        <v>1</v>
      </c>
      <c r="AC4097" s="82">
        <v>1</v>
      </c>
      <c r="AD4097" s="85" t="str">
        <f>IF(A4097&lt;&gt;"",IF(D4097="DIRECCIÓN_DE_TRANSFERENCIAS","280 0031",VLOOKUP(C4097,NIVELES!$A$14:$B$105,2,0)),"")</f>
        <v>280 8130</v>
      </c>
      <c r="AE4097" s="86" t="s">
        <v>322</v>
      </c>
      <c r="AF4097" s="86" t="s">
        <v>369</v>
      </c>
      <c r="AG4097" s="79" t="str">
        <f>+IF(AF4097&lt;&gt;"",VLOOKUP(AF4097,NIVELES!$A$666:$B$673,2,0),"")</f>
        <v>ADMINISTRACIÓN_CENTRAL</v>
      </c>
      <c r="AH4097" s="78" t="s">
        <v>322</v>
      </c>
      <c r="AI4097" s="79" t="str">
        <f>IF(AH4097&lt;&gt;"",VLOOKUP(CONCATENATE(AG4097,AH4097),NIVELES!$B$676:$C$745,2,0),"")</f>
        <v>Administración De La Gestión Administrativa Financiera</v>
      </c>
      <c r="AJ4097" s="78" t="s">
        <v>517</v>
      </c>
      <c r="AK4097" s="79" t="str">
        <f>+IF(AJ4097&lt;&gt;"",VLOOKUP(AJ4097,NIVELES!$A$816:$B$892,2,0),"")</f>
        <v>NO APLICA</v>
      </c>
      <c r="AL4097" s="78" t="s">
        <v>553</v>
      </c>
      <c r="AM4097" s="78">
        <v>510401</v>
      </c>
      <c r="AN4097" s="79" t="str">
        <f>IF(AM4097&lt;&gt;"",+VLOOKUP(AM4097,NIVELES!$A$1652:$B$2466,2,0),"")</f>
        <v>Por Cargas Familiares</v>
      </c>
      <c r="AO4097" s="87">
        <v>0</v>
      </c>
      <c r="AP4097" s="88">
        <v>0</v>
      </c>
      <c r="AQ4097" s="88">
        <v>0</v>
      </c>
      <c r="AR4097" s="88">
        <v>0</v>
      </c>
      <c r="AS4097" s="88">
        <v>0</v>
      </c>
      <c r="AT4097" s="88">
        <v>0</v>
      </c>
      <c r="AU4097" s="88">
        <v>0</v>
      </c>
      <c r="AV4097" s="88">
        <v>0</v>
      </c>
      <c r="AW4097" s="88">
        <v>0</v>
      </c>
      <c r="AX4097" s="88">
        <v>0</v>
      </c>
      <c r="AY4097" s="88">
        <v>0</v>
      </c>
      <c r="AZ4097" s="88">
        <v>0</v>
      </c>
      <c r="BA4097" s="88">
        <v>0</v>
      </c>
      <c r="BB4097" s="89">
        <f t="shared" si="251"/>
        <v>0</v>
      </c>
      <c r="BC4097" s="90" t="str">
        <f t="shared" si="250"/>
        <v>OK</v>
      </c>
      <c r="BD4097" s="91" t="str">
        <f t="shared" si="252"/>
        <v xml:space="preserve">                  </v>
      </c>
      <c r="BE4097" s="92">
        <f t="shared" si="253"/>
        <v>12</v>
      </c>
    </row>
    <row r="4098" spans="1:57" s="74" customFormat="1" ht="50.1" customHeight="1" x14ac:dyDescent="0.2">
      <c r="A4098" s="78" t="s">
        <v>55</v>
      </c>
      <c r="B4098" s="78" t="s">
        <v>67</v>
      </c>
      <c r="C4098" s="78" t="s">
        <v>37</v>
      </c>
      <c r="D4098" s="78" t="s">
        <v>575</v>
      </c>
      <c r="E4098" s="79" t="str">
        <f>+IF(C4098&lt;&gt;"",VLOOKUP(MID(C4098,18,5),NIVELES!$A$133:$B$213,2,0),"")</f>
        <v>GUAYAS</v>
      </c>
      <c r="F4098" s="80" t="s">
        <v>94</v>
      </c>
      <c r="G4098" s="81" t="str">
        <f>+IF(F4098&lt;&gt;"",VLOOKUP(F4098,NIVELES!$A$246:$C$464,3,0),"")</f>
        <v xml:space="preserve"> </v>
      </c>
      <c r="H4098" s="82" t="s">
        <v>1023</v>
      </c>
      <c r="I4098" s="78" t="s">
        <v>2364</v>
      </c>
      <c r="J4098" s="78" t="s">
        <v>2365</v>
      </c>
      <c r="K4098" s="78" t="s">
        <v>2366</v>
      </c>
      <c r="L4098" s="78" t="s">
        <v>1791</v>
      </c>
      <c r="M4098" s="78" t="s">
        <v>1791</v>
      </c>
      <c r="N4098" s="78" t="s">
        <v>1791</v>
      </c>
      <c r="O4098" s="78" t="s">
        <v>2167</v>
      </c>
      <c r="P4098" s="82">
        <v>12</v>
      </c>
      <c r="Q4098" s="78" t="s">
        <v>2204</v>
      </c>
      <c r="R4098" s="82">
        <v>1</v>
      </c>
      <c r="S4098" s="82">
        <v>1</v>
      </c>
      <c r="T4098" s="82">
        <v>1</v>
      </c>
      <c r="U4098" s="82">
        <v>1</v>
      </c>
      <c r="V4098" s="82">
        <v>1</v>
      </c>
      <c r="W4098" s="82">
        <v>1</v>
      </c>
      <c r="X4098" s="82">
        <v>1</v>
      </c>
      <c r="Y4098" s="82">
        <v>1</v>
      </c>
      <c r="Z4098" s="82">
        <v>1</v>
      </c>
      <c r="AA4098" s="82">
        <v>1</v>
      </c>
      <c r="AB4098" s="82">
        <v>1</v>
      </c>
      <c r="AC4098" s="82">
        <v>1</v>
      </c>
      <c r="AD4098" s="85" t="str">
        <f>IF(A4098&lt;&gt;"",IF(D4098="DIRECCIÓN_DE_TRANSFERENCIAS","280 0031",VLOOKUP(C4098,NIVELES!$A$14:$B$105,2,0)),"")</f>
        <v>280 8130</v>
      </c>
      <c r="AE4098" s="86" t="s">
        <v>322</v>
      </c>
      <c r="AF4098" s="86" t="s">
        <v>369</v>
      </c>
      <c r="AG4098" s="79" t="str">
        <f>+IF(AF4098&lt;&gt;"",VLOOKUP(AF4098,NIVELES!$A$666:$B$673,2,0),"")</f>
        <v>ADMINISTRACIÓN_CENTRAL</v>
      </c>
      <c r="AH4098" s="78" t="s">
        <v>322</v>
      </c>
      <c r="AI4098" s="79" t="str">
        <f>IF(AH4098&lt;&gt;"",VLOOKUP(CONCATENATE(AG4098,AH4098),NIVELES!$B$676:$C$745,2,0),"")</f>
        <v>Administración De La Gestión Administrativa Financiera</v>
      </c>
      <c r="AJ4098" s="78" t="s">
        <v>517</v>
      </c>
      <c r="AK4098" s="79" t="str">
        <f>+IF(AJ4098&lt;&gt;"",VLOOKUP(AJ4098,NIVELES!$A$816:$B$892,2,0),"")</f>
        <v>NO APLICA</v>
      </c>
      <c r="AL4098" s="78" t="s">
        <v>553</v>
      </c>
      <c r="AM4098" s="78">
        <v>510408</v>
      </c>
      <c r="AN4098" s="79" t="str">
        <f>IF(AM4098&lt;&gt;"",+VLOOKUP(AM4098,NIVELES!$A$1652:$B$2466,2,0),"")</f>
        <v>Subsidio de Antigüedad</v>
      </c>
      <c r="AO4098" s="87">
        <v>0</v>
      </c>
      <c r="AP4098" s="88">
        <v>0</v>
      </c>
      <c r="AQ4098" s="88">
        <v>0</v>
      </c>
      <c r="AR4098" s="88">
        <v>0</v>
      </c>
      <c r="AS4098" s="88">
        <v>0</v>
      </c>
      <c r="AT4098" s="88">
        <v>0</v>
      </c>
      <c r="AU4098" s="88">
        <v>0</v>
      </c>
      <c r="AV4098" s="88">
        <v>0</v>
      </c>
      <c r="AW4098" s="88">
        <v>0</v>
      </c>
      <c r="AX4098" s="88">
        <v>0</v>
      </c>
      <c r="AY4098" s="88">
        <v>0</v>
      </c>
      <c r="AZ4098" s="88">
        <v>0</v>
      </c>
      <c r="BA4098" s="88">
        <v>0</v>
      </c>
      <c r="BB4098" s="89">
        <f t="shared" si="251"/>
        <v>0</v>
      </c>
      <c r="BC4098" s="90" t="str">
        <f t="shared" si="250"/>
        <v>OK</v>
      </c>
      <c r="BD4098" s="91" t="str">
        <f t="shared" si="252"/>
        <v xml:space="preserve">                  </v>
      </c>
      <c r="BE4098" s="92">
        <f t="shared" si="253"/>
        <v>12</v>
      </c>
    </row>
    <row r="4099" spans="1:57" s="74" customFormat="1" ht="50.1" customHeight="1" x14ac:dyDescent="0.2">
      <c r="A4099" s="78" t="s">
        <v>55</v>
      </c>
      <c r="B4099" s="78" t="s">
        <v>67</v>
      </c>
      <c r="C4099" s="78" t="s">
        <v>37</v>
      </c>
      <c r="D4099" s="78" t="s">
        <v>575</v>
      </c>
      <c r="E4099" s="79" t="str">
        <f>+IF(C4099&lt;&gt;"",VLOOKUP(MID(C4099,18,5),NIVELES!$A$133:$B$213,2,0),"")</f>
        <v>GUAYAS</v>
      </c>
      <c r="F4099" s="80" t="s">
        <v>94</v>
      </c>
      <c r="G4099" s="81" t="str">
        <f>+IF(F4099&lt;&gt;"",VLOOKUP(F4099,NIVELES!$A$246:$C$464,3,0),"")</f>
        <v xml:space="preserve"> </v>
      </c>
      <c r="H4099" s="82" t="s">
        <v>1023</v>
      </c>
      <c r="I4099" s="78" t="s">
        <v>2364</v>
      </c>
      <c r="J4099" s="78" t="s">
        <v>2365</v>
      </c>
      <c r="K4099" s="78" t="s">
        <v>2366</v>
      </c>
      <c r="L4099" s="78" t="s">
        <v>1791</v>
      </c>
      <c r="M4099" s="78" t="s">
        <v>1791</v>
      </c>
      <c r="N4099" s="78" t="s">
        <v>1791</v>
      </c>
      <c r="O4099" s="78" t="s">
        <v>2167</v>
      </c>
      <c r="P4099" s="82">
        <v>12</v>
      </c>
      <c r="Q4099" s="78" t="s">
        <v>2204</v>
      </c>
      <c r="R4099" s="82">
        <v>1</v>
      </c>
      <c r="S4099" s="82">
        <v>1</v>
      </c>
      <c r="T4099" s="82">
        <v>1</v>
      </c>
      <c r="U4099" s="82">
        <v>1</v>
      </c>
      <c r="V4099" s="82">
        <v>1</v>
      </c>
      <c r="W4099" s="82">
        <v>1</v>
      </c>
      <c r="X4099" s="82">
        <v>1</v>
      </c>
      <c r="Y4099" s="82">
        <v>1</v>
      </c>
      <c r="Z4099" s="82">
        <v>1</v>
      </c>
      <c r="AA4099" s="82">
        <v>1</v>
      </c>
      <c r="AB4099" s="82">
        <v>1</v>
      </c>
      <c r="AC4099" s="82">
        <v>1</v>
      </c>
      <c r="AD4099" s="85" t="str">
        <f>IF(A4099&lt;&gt;"",IF(D4099="DIRECCIÓN_DE_TRANSFERENCIAS","280 0031",VLOOKUP(C4099,NIVELES!$A$14:$B$105,2,0)),"")</f>
        <v>280 8130</v>
      </c>
      <c r="AE4099" s="86" t="s">
        <v>322</v>
      </c>
      <c r="AF4099" s="86" t="s">
        <v>369</v>
      </c>
      <c r="AG4099" s="79" t="str">
        <f>+IF(AF4099&lt;&gt;"",VLOOKUP(AF4099,NIVELES!$A$666:$B$673,2,0),"")</f>
        <v>ADMINISTRACIÓN_CENTRAL</v>
      </c>
      <c r="AH4099" s="78" t="s">
        <v>322</v>
      </c>
      <c r="AI4099" s="79" t="str">
        <f>IF(AH4099&lt;&gt;"",VLOOKUP(CONCATENATE(AG4099,AH4099),NIVELES!$B$676:$C$745,2,0),"")</f>
        <v>Administración De La Gestión Administrativa Financiera</v>
      </c>
      <c r="AJ4099" s="78" t="s">
        <v>517</v>
      </c>
      <c r="AK4099" s="79" t="str">
        <f>+IF(AJ4099&lt;&gt;"",VLOOKUP(AJ4099,NIVELES!$A$816:$B$892,2,0),"")</f>
        <v>NO APLICA</v>
      </c>
      <c r="AL4099" s="78" t="s">
        <v>553</v>
      </c>
      <c r="AM4099" s="78">
        <v>510509</v>
      </c>
      <c r="AN4099" s="79" t="str">
        <f>IF(AM4099&lt;&gt;"",+VLOOKUP(AM4099,NIVELES!$A$1652:$B$2466,2,0),"")</f>
        <v>Horas Extraordinarias y Suplementarias</v>
      </c>
      <c r="AO4099" s="87">
        <v>0</v>
      </c>
      <c r="AP4099" s="88">
        <v>0</v>
      </c>
      <c r="AQ4099" s="88">
        <v>0</v>
      </c>
      <c r="AR4099" s="88">
        <v>0</v>
      </c>
      <c r="AS4099" s="88">
        <v>0</v>
      </c>
      <c r="AT4099" s="88">
        <v>0</v>
      </c>
      <c r="AU4099" s="88">
        <v>0</v>
      </c>
      <c r="AV4099" s="88">
        <v>0</v>
      </c>
      <c r="AW4099" s="88">
        <v>0</v>
      </c>
      <c r="AX4099" s="88">
        <v>0</v>
      </c>
      <c r="AY4099" s="88">
        <v>0</v>
      </c>
      <c r="AZ4099" s="88">
        <v>0</v>
      </c>
      <c r="BA4099" s="88">
        <v>0</v>
      </c>
      <c r="BB4099" s="89">
        <f t="shared" si="251"/>
        <v>0</v>
      </c>
      <c r="BC4099" s="90" t="str">
        <f t="shared" si="250"/>
        <v>OK</v>
      </c>
      <c r="BD4099" s="91" t="str">
        <f t="shared" si="252"/>
        <v xml:space="preserve">                  </v>
      </c>
      <c r="BE4099" s="92">
        <f t="shared" si="253"/>
        <v>12</v>
      </c>
    </row>
    <row r="4100" spans="1:57" s="74" customFormat="1" ht="50.1" customHeight="1" x14ac:dyDescent="0.2">
      <c r="A4100" s="78" t="s">
        <v>55</v>
      </c>
      <c r="B4100" s="78" t="s">
        <v>67</v>
      </c>
      <c r="C4100" s="78" t="s">
        <v>37</v>
      </c>
      <c r="D4100" s="78" t="s">
        <v>575</v>
      </c>
      <c r="E4100" s="79" t="str">
        <f>+IF(C4100&lt;&gt;"",VLOOKUP(MID(C4100,18,5),NIVELES!$A$133:$B$213,2,0),"")</f>
        <v>GUAYAS</v>
      </c>
      <c r="F4100" s="80" t="s">
        <v>94</v>
      </c>
      <c r="G4100" s="81" t="str">
        <f>+IF(F4100&lt;&gt;"",VLOOKUP(F4100,NIVELES!$A$246:$C$464,3,0),"")</f>
        <v xml:space="preserve"> </v>
      </c>
      <c r="H4100" s="82" t="s">
        <v>1023</v>
      </c>
      <c r="I4100" s="78" t="s">
        <v>2364</v>
      </c>
      <c r="J4100" s="78" t="s">
        <v>2365</v>
      </c>
      <c r="K4100" s="78" t="s">
        <v>2366</v>
      </c>
      <c r="L4100" s="78" t="s">
        <v>1791</v>
      </c>
      <c r="M4100" s="78" t="s">
        <v>1791</v>
      </c>
      <c r="N4100" s="78" t="s">
        <v>1791</v>
      </c>
      <c r="O4100" s="78" t="s">
        <v>2167</v>
      </c>
      <c r="P4100" s="82">
        <v>12</v>
      </c>
      <c r="Q4100" s="78" t="s">
        <v>2204</v>
      </c>
      <c r="R4100" s="82">
        <v>1</v>
      </c>
      <c r="S4100" s="82">
        <v>1</v>
      </c>
      <c r="T4100" s="82">
        <v>1</v>
      </c>
      <c r="U4100" s="82">
        <v>1</v>
      </c>
      <c r="V4100" s="82">
        <v>1</v>
      </c>
      <c r="W4100" s="82">
        <v>1</v>
      </c>
      <c r="X4100" s="82">
        <v>1</v>
      </c>
      <c r="Y4100" s="82">
        <v>1</v>
      </c>
      <c r="Z4100" s="82">
        <v>1</v>
      </c>
      <c r="AA4100" s="82">
        <v>1</v>
      </c>
      <c r="AB4100" s="82">
        <v>1</v>
      </c>
      <c r="AC4100" s="82">
        <v>1</v>
      </c>
      <c r="AD4100" s="85" t="str">
        <f>IF(A4100&lt;&gt;"",IF(D4100="DIRECCIÓN_DE_TRANSFERENCIAS","280 0031",VLOOKUP(C4100,NIVELES!$A$14:$B$105,2,0)),"")</f>
        <v>280 8130</v>
      </c>
      <c r="AE4100" s="86" t="s">
        <v>322</v>
      </c>
      <c r="AF4100" s="86" t="s">
        <v>369</v>
      </c>
      <c r="AG4100" s="79" t="str">
        <f>+IF(AF4100&lt;&gt;"",VLOOKUP(AF4100,NIVELES!$A$666:$B$673,2,0),"")</f>
        <v>ADMINISTRACIÓN_CENTRAL</v>
      </c>
      <c r="AH4100" s="78" t="s">
        <v>322</v>
      </c>
      <c r="AI4100" s="79" t="str">
        <f>IF(AH4100&lt;&gt;"",VLOOKUP(CONCATENATE(AG4100,AH4100),NIVELES!$B$676:$C$745,2,0),"")</f>
        <v>Administración De La Gestión Administrativa Financiera</v>
      </c>
      <c r="AJ4100" s="78" t="s">
        <v>517</v>
      </c>
      <c r="AK4100" s="79" t="str">
        <f>+IF(AJ4100&lt;&gt;"",VLOOKUP(AJ4100,NIVELES!$A$816:$B$892,2,0),"")</f>
        <v>NO APLICA</v>
      </c>
      <c r="AL4100" s="78" t="s">
        <v>553</v>
      </c>
      <c r="AM4100" s="78">
        <v>510510</v>
      </c>
      <c r="AN4100" s="79" t="str">
        <f>IF(AM4100&lt;&gt;"",+VLOOKUP(AM4100,NIVELES!$A$1652:$B$2466,2,0),"")</f>
        <v>Servicios Personales por Contrato</v>
      </c>
      <c r="AO4100" s="87">
        <v>42614</v>
      </c>
      <c r="AP4100" s="88">
        <v>3551.17</v>
      </c>
      <c r="AQ4100" s="88">
        <v>3551.17</v>
      </c>
      <c r="AR4100" s="88">
        <v>3551.17</v>
      </c>
      <c r="AS4100" s="88">
        <v>3551.17</v>
      </c>
      <c r="AT4100" s="88">
        <v>3551.17</v>
      </c>
      <c r="AU4100" s="88">
        <v>3551.17</v>
      </c>
      <c r="AV4100" s="88">
        <v>3551.17</v>
      </c>
      <c r="AW4100" s="88">
        <v>3551.17</v>
      </c>
      <c r="AX4100" s="88">
        <v>3551.17</v>
      </c>
      <c r="AY4100" s="88">
        <v>3551.17</v>
      </c>
      <c r="AZ4100" s="88">
        <v>3551.17</v>
      </c>
      <c r="BA4100" s="88">
        <v>3551.13</v>
      </c>
      <c r="BB4100" s="89">
        <f t="shared" si="251"/>
        <v>42613.999999999985</v>
      </c>
      <c r="BC4100" s="90" t="str">
        <f t="shared" si="250"/>
        <v>OK</v>
      </c>
      <c r="BD4100" s="91" t="str">
        <f t="shared" si="252"/>
        <v xml:space="preserve">                  </v>
      </c>
      <c r="BE4100" s="92">
        <f t="shared" si="253"/>
        <v>12</v>
      </c>
    </row>
    <row r="4101" spans="1:57" s="74" customFormat="1" ht="50.1" customHeight="1" x14ac:dyDescent="0.2">
      <c r="A4101" s="78" t="s">
        <v>55</v>
      </c>
      <c r="B4101" s="78" t="s">
        <v>67</v>
      </c>
      <c r="C4101" s="78" t="s">
        <v>37</v>
      </c>
      <c r="D4101" s="78" t="s">
        <v>575</v>
      </c>
      <c r="E4101" s="79" t="str">
        <f>+IF(C4101&lt;&gt;"",VLOOKUP(MID(C4101,18,5),NIVELES!$A$133:$B$213,2,0),"")</f>
        <v>GUAYAS</v>
      </c>
      <c r="F4101" s="80" t="s">
        <v>94</v>
      </c>
      <c r="G4101" s="81" t="str">
        <f>+IF(F4101&lt;&gt;"",VLOOKUP(F4101,NIVELES!$A$246:$C$464,3,0),"")</f>
        <v xml:space="preserve"> </v>
      </c>
      <c r="H4101" s="82" t="s">
        <v>1023</v>
      </c>
      <c r="I4101" s="78" t="s">
        <v>2364</v>
      </c>
      <c r="J4101" s="78" t="s">
        <v>2365</v>
      </c>
      <c r="K4101" s="78" t="s">
        <v>2366</v>
      </c>
      <c r="L4101" s="78" t="s">
        <v>1791</v>
      </c>
      <c r="M4101" s="78" t="s">
        <v>1791</v>
      </c>
      <c r="N4101" s="78" t="s">
        <v>1791</v>
      </c>
      <c r="O4101" s="78" t="s">
        <v>2167</v>
      </c>
      <c r="P4101" s="82">
        <v>12</v>
      </c>
      <c r="Q4101" s="78" t="s">
        <v>2204</v>
      </c>
      <c r="R4101" s="82">
        <v>1</v>
      </c>
      <c r="S4101" s="82">
        <v>1</v>
      </c>
      <c r="T4101" s="82">
        <v>1</v>
      </c>
      <c r="U4101" s="82">
        <v>1</v>
      </c>
      <c r="V4101" s="82">
        <v>1</v>
      </c>
      <c r="W4101" s="82">
        <v>1</v>
      </c>
      <c r="X4101" s="82">
        <v>1</v>
      </c>
      <c r="Y4101" s="82">
        <v>1</v>
      </c>
      <c r="Z4101" s="82">
        <v>1</v>
      </c>
      <c r="AA4101" s="82">
        <v>1</v>
      </c>
      <c r="AB4101" s="82">
        <v>1</v>
      </c>
      <c r="AC4101" s="82">
        <v>1</v>
      </c>
      <c r="AD4101" s="85" t="str">
        <f>IF(A4101&lt;&gt;"",IF(D4101="DIRECCIÓN_DE_TRANSFERENCIAS","280 0031",VLOOKUP(C4101,NIVELES!$A$14:$B$105,2,0)),"")</f>
        <v>280 8130</v>
      </c>
      <c r="AE4101" s="86" t="s">
        <v>322</v>
      </c>
      <c r="AF4101" s="86" t="s">
        <v>369</v>
      </c>
      <c r="AG4101" s="79" t="str">
        <f>+IF(AF4101&lt;&gt;"",VLOOKUP(AF4101,NIVELES!$A$666:$B$673,2,0),"")</f>
        <v>ADMINISTRACIÓN_CENTRAL</v>
      </c>
      <c r="AH4101" s="78" t="s">
        <v>322</v>
      </c>
      <c r="AI4101" s="79" t="str">
        <f>IF(AH4101&lt;&gt;"",VLOOKUP(CONCATENATE(AG4101,AH4101),NIVELES!$B$676:$C$745,2,0),"")</f>
        <v>Administración De La Gestión Administrativa Financiera</v>
      </c>
      <c r="AJ4101" s="78" t="s">
        <v>517</v>
      </c>
      <c r="AK4101" s="79" t="str">
        <f>+IF(AJ4101&lt;&gt;"",VLOOKUP(AJ4101,NIVELES!$A$816:$B$892,2,0),"")</f>
        <v>NO APLICA</v>
      </c>
      <c r="AL4101" s="78" t="s">
        <v>553</v>
      </c>
      <c r="AM4101" s="78">
        <v>510601</v>
      </c>
      <c r="AN4101" s="79" t="str">
        <f>IF(AM4101&lt;&gt;"",+VLOOKUP(AM4101,NIVELES!$A$1652:$B$2466,2,0),"")</f>
        <v>Aporte Patronal</v>
      </c>
      <c r="AO4101" s="87">
        <v>63704.21</v>
      </c>
      <c r="AP4101" s="88">
        <v>5308.68</v>
      </c>
      <c r="AQ4101" s="88">
        <v>5308.68</v>
      </c>
      <c r="AR4101" s="88">
        <v>5308.68</v>
      </c>
      <c r="AS4101" s="88">
        <v>5308.68</v>
      </c>
      <c r="AT4101" s="88">
        <v>5308.68</v>
      </c>
      <c r="AU4101" s="88">
        <v>5308.68</v>
      </c>
      <c r="AV4101" s="88">
        <v>5308.68</v>
      </c>
      <c r="AW4101" s="88">
        <v>5308.68</v>
      </c>
      <c r="AX4101" s="88">
        <v>5308.68</v>
      </c>
      <c r="AY4101" s="88">
        <v>5308.68</v>
      </c>
      <c r="AZ4101" s="88">
        <v>5308.68</v>
      </c>
      <c r="BA4101" s="88">
        <v>5308.73</v>
      </c>
      <c r="BB4101" s="89">
        <f t="shared" si="251"/>
        <v>63704.210000000006</v>
      </c>
      <c r="BC4101" s="90" t="str">
        <f t="shared" si="250"/>
        <v>OK</v>
      </c>
      <c r="BD4101" s="91" t="str">
        <f t="shared" si="252"/>
        <v xml:space="preserve">                  </v>
      </c>
      <c r="BE4101" s="92">
        <f t="shared" si="253"/>
        <v>12</v>
      </c>
    </row>
    <row r="4102" spans="1:57" s="74" customFormat="1" ht="50.1" customHeight="1" x14ac:dyDescent="0.2">
      <c r="A4102" s="78" t="s">
        <v>55</v>
      </c>
      <c r="B4102" s="78" t="s">
        <v>67</v>
      </c>
      <c r="C4102" s="78" t="s">
        <v>37</v>
      </c>
      <c r="D4102" s="78" t="s">
        <v>575</v>
      </c>
      <c r="E4102" s="79" t="str">
        <f>+IF(C4102&lt;&gt;"",VLOOKUP(MID(C4102,18,5),NIVELES!$A$133:$B$213,2,0),"")</f>
        <v>GUAYAS</v>
      </c>
      <c r="F4102" s="80" t="s">
        <v>94</v>
      </c>
      <c r="G4102" s="81" t="str">
        <f>+IF(F4102&lt;&gt;"",VLOOKUP(F4102,NIVELES!$A$246:$C$464,3,0),"")</f>
        <v xml:space="preserve"> </v>
      </c>
      <c r="H4102" s="82" t="s">
        <v>1023</v>
      </c>
      <c r="I4102" s="78" t="s">
        <v>2364</v>
      </c>
      <c r="J4102" s="78" t="s">
        <v>2365</v>
      </c>
      <c r="K4102" s="78" t="s">
        <v>2366</v>
      </c>
      <c r="L4102" s="78" t="s">
        <v>1791</v>
      </c>
      <c r="M4102" s="78" t="s">
        <v>1791</v>
      </c>
      <c r="N4102" s="78" t="s">
        <v>1791</v>
      </c>
      <c r="O4102" s="78" t="s">
        <v>2167</v>
      </c>
      <c r="P4102" s="82">
        <v>12</v>
      </c>
      <c r="Q4102" s="78" t="s">
        <v>2204</v>
      </c>
      <c r="R4102" s="82">
        <v>1</v>
      </c>
      <c r="S4102" s="82">
        <v>1</v>
      </c>
      <c r="T4102" s="82">
        <v>1</v>
      </c>
      <c r="U4102" s="82">
        <v>1</v>
      </c>
      <c r="V4102" s="82">
        <v>1</v>
      </c>
      <c r="W4102" s="82">
        <v>1</v>
      </c>
      <c r="X4102" s="82">
        <v>1</v>
      </c>
      <c r="Y4102" s="82">
        <v>1</v>
      </c>
      <c r="Z4102" s="82">
        <v>1</v>
      </c>
      <c r="AA4102" s="82">
        <v>1</v>
      </c>
      <c r="AB4102" s="82">
        <v>1</v>
      </c>
      <c r="AC4102" s="82">
        <v>1</v>
      </c>
      <c r="AD4102" s="85" t="str">
        <f>IF(A4102&lt;&gt;"",IF(D4102="DIRECCIÓN_DE_TRANSFERENCIAS","280 0031",VLOOKUP(C4102,NIVELES!$A$14:$B$105,2,0)),"")</f>
        <v>280 8130</v>
      </c>
      <c r="AE4102" s="86" t="s">
        <v>322</v>
      </c>
      <c r="AF4102" s="86" t="s">
        <v>369</v>
      </c>
      <c r="AG4102" s="79" t="str">
        <f>+IF(AF4102&lt;&gt;"",VLOOKUP(AF4102,NIVELES!$A$666:$B$673,2,0),"")</f>
        <v>ADMINISTRACIÓN_CENTRAL</v>
      </c>
      <c r="AH4102" s="78" t="s">
        <v>322</v>
      </c>
      <c r="AI4102" s="79" t="str">
        <f>IF(AH4102&lt;&gt;"",VLOOKUP(CONCATENATE(AG4102,AH4102),NIVELES!$B$676:$C$745,2,0),"")</f>
        <v>Administración De La Gestión Administrativa Financiera</v>
      </c>
      <c r="AJ4102" s="78" t="s">
        <v>517</v>
      </c>
      <c r="AK4102" s="79" t="str">
        <f>+IF(AJ4102&lt;&gt;"",VLOOKUP(AJ4102,NIVELES!$A$816:$B$892,2,0),"")</f>
        <v>NO APLICA</v>
      </c>
      <c r="AL4102" s="78" t="s">
        <v>553</v>
      </c>
      <c r="AM4102" s="78">
        <v>510602</v>
      </c>
      <c r="AN4102" s="79" t="str">
        <f>IF(AM4102&lt;&gt;"",+VLOOKUP(AM4102,NIVELES!$A$1652:$B$2466,2,0),"")</f>
        <v>Fondo de Reserva</v>
      </c>
      <c r="AO4102" s="87">
        <v>53788.3</v>
      </c>
      <c r="AP4102" s="88">
        <v>4482.3599999999997</v>
      </c>
      <c r="AQ4102" s="88">
        <v>4482.3599999999997</v>
      </c>
      <c r="AR4102" s="88">
        <v>4482.3599999999997</v>
      </c>
      <c r="AS4102" s="88">
        <v>4482.3599999999997</v>
      </c>
      <c r="AT4102" s="88">
        <v>4482.3599999999997</v>
      </c>
      <c r="AU4102" s="88">
        <v>4482.3599999999997</v>
      </c>
      <c r="AV4102" s="88">
        <v>4482.3599999999997</v>
      </c>
      <c r="AW4102" s="88">
        <v>4482.3599999999997</v>
      </c>
      <c r="AX4102" s="88">
        <v>4482.3599999999997</v>
      </c>
      <c r="AY4102" s="88">
        <v>4482.3599999999997</v>
      </c>
      <c r="AZ4102" s="88">
        <v>4482.3599999999997</v>
      </c>
      <c r="BA4102" s="88">
        <v>4482.34</v>
      </c>
      <c r="BB4102" s="89">
        <f t="shared" si="251"/>
        <v>53788.3</v>
      </c>
      <c r="BC4102" s="90" t="str">
        <f t="shared" si="250"/>
        <v>OK</v>
      </c>
      <c r="BD4102" s="91" t="str">
        <f t="shared" si="252"/>
        <v xml:space="preserve">                  </v>
      </c>
      <c r="BE4102" s="92">
        <f t="shared" si="253"/>
        <v>12</v>
      </c>
    </row>
    <row r="4103" spans="1:57" s="74" customFormat="1" ht="50.1" customHeight="1" x14ac:dyDescent="0.2">
      <c r="A4103" s="78" t="s">
        <v>55</v>
      </c>
      <c r="B4103" s="78" t="s">
        <v>67</v>
      </c>
      <c r="C4103" s="78" t="s">
        <v>37</v>
      </c>
      <c r="D4103" s="78" t="s">
        <v>605</v>
      </c>
      <c r="E4103" s="79" t="str">
        <f>+IF(C4103&lt;&gt;"",VLOOKUP(MID(C4103,18,5),NIVELES!$A$133:$B$213,2,0),"")</f>
        <v>GUAYAS</v>
      </c>
      <c r="F4103" s="80" t="s">
        <v>94</v>
      </c>
      <c r="G4103" s="81" t="str">
        <f>+IF(F4103&lt;&gt;"",VLOOKUP(F4103,NIVELES!$A$246:$C$464,3,0),"")</f>
        <v xml:space="preserve"> </v>
      </c>
      <c r="H4103" s="82" t="s">
        <v>1024</v>
      </c>
      <c r="I4103" s="78" t="s">
        <v>2290</v>
      </c>
      <c r="J4103" s="78" t="s">
        <v>1078</v>
      </c>
      <c r="K4103" s="78" t="s">
        <v>2291</v>
      </c>
      <c r="L4103" s="78" t="s">
        <v>3699</v>
      </c>
      <c r="M4103" s="78">
        <v>60</v>
      </c>
      <c r="N4103" s="78" t="s">
        <v>3700</v>
      </c>
      <c r="O4103" s="78" t="s">
        <v>2167</v>
      </c>
      <c r="P4103" s="82">
        <v>12</v>
      </c>
      <c r="Q4103" s="78" t="s">
        <v>2204</v>
      </c>
      <c r="R4103" s="82">
        <v>1</v>
      </c>
      <c r="S4103" s="82">
        <v>1</v>
      </c>
      <c r="T4103" s="82">
        <v>1</v>
      </c>
      <c r="U4103" s="82">
        <v>1</v>
      </c>
      <c r="V4103" s="82">
        <v>1</v>
      </c>
      <c r="W4103" s="82">
        <v>1</v>
      </c>
      <c r="X4103" s="82">
        <v>1</v>
      </c>
      <c r="Y4103" s="82">
        <v>1</v>
      </c>
      <c r="Z4103" s="82">
        <v>1</v>
      </c>
      <c r="AA4103" s="82">
        <v>1</v>
      </c>
      <c r="AB4103" s="82">
        <v>1</v>
      </c>
      <c r="AC4103" s="82">
        <v>1</v>
      </c>
      <c r="AD4103" s="85" t="str">
        <f>IF(A4103&lt;&gt;"",IF(D4103="DIRECCIÓN_DE_TRANSFERENCIAS","280 0031",VLOOKUP(C4103,NIVELES!$A$14:$B$105,2,0)),"")</f>
        <v>280 8130</v>
      </c>
      <c r="AE4103" s="86" t="s">
        <v>322</v>
      </c>
      <c r="AF4103" s="86" t="s">
        <v>542</v>
      </c>
      <c r="AG4103" s="79" t="str">
        <f>+IF(AF4103&lt;&gt;"",VLOOKUP(AF4103,NIVELES!$A$666:$B$673,2,0),"")</f>
        <v>SISTEMA_DE_PROTECCIÓN_ESPECIAL_EN_EL_CICLO_DE_VIDA</v>
      </c>
      <c r="AH4103" s="78" t="s">
        <v>452</v>
      </c>
      <c r="AI4103" s="79" t="str">
        <f>IF(AH4103&lt;&gt;"",VLOOKUP(CONCATENATE(AG4103,AH4103),NIVELES!$B$676:$C$745,2,0),"")</f>
        <v>Modalidades De Proteccion Especial Directos</v>
      </c>
      <c r="AJ4103" s="78" t="s">
        <v>517</v>
      </c>
      <c r="AK4103" s="79" t="str">
        <f>+IF(AJ4103&lt;&gt;"",VLOOKUP(AJ4103,NIVELES!$A$816:$B$892,2,0),"")</f>
        <v>NO APLICA</v>
      </c>
      <c r="AL4103" s="78" t="s">
        <v>553</v>
      </c>
      <c r="AM4103" s="78">
        <v>510105</v>
      </c>
      <c r="AN4103" s="79" t="str">
        <f>IF(AM4103&lt;&gt;"",+VLOOKUP(AM4103,NIVELES!$A$1652:$B$2466,2,0),"")</f>
        <v>Remuneraciones Unificadas</v>
      </c>
      <c r="AO4103" s="87">
        <v>88236</v>
      </c>
      <c r="AP4103" s="88">
        <v>7353</v>
      </c>
      <c r="AQ4103" s="88">
        <v>7353</v>
      </c>
      <c r="AR4103" s="88">
        <v>7353</v>
      </c>
      <c r="AS4103" s="88">
        <v>7353</v>
      </c>
      <c r="AT4103" s="88">
        <v>7353</v>
      </c>
      <c r="AU4103" s="88">
        <v>7353</v>
      </c>
      <c r="AV4103" s="88">
        <v>7353</v>
      </c>
      <c r="AW4103" s="88">
        <v>7353</v>
      </c>
      <c r="AX4103" s="88">
        <v>7353</v>
      </c>
      <c r="AY4103" s="88">
        <v>7353</v>
      </c>
      <c r="AZ4103" s="88">
        <v>7353</v>
      </c>
      <c r="BA4103" s="88">
        <v>7353</v>
      </c>
      <c r="BB4103" s="89">
        <f t="shared" si="251"/>
        <v>88236</v>
      </c>
      <c r="BC4103" s="90" t="str">
        <f t="shared" ref="BC4103:BC4166" si="254">IF(A4103&lt;&gt;"",IF(AO4103&lt;&gt;"",IF(AO4103=BB4103,"OK",AO4103-BB4103),IF(AND(AO4103="",BB4103=""),"",AO4103-BB4103))," ")</f>
        <v>OK</v>
      </c>
      <c r="BD4103" s="91" t="str">
        <f t="shared" si="252"/>
        <v xml:space="preserve">                  </v>
      </c>
      <c r="BE4103" s="92">
        <f t="shared" si="253"/>
        <v>12</v>
      </c>
    </row>
    <row r="4104" spans="1:57" s="74" customFormat="1" ht="50.1" customHeight="1" x14ac:dyDescent="0.2">
      <c r="A4104" s="78" t="s">
        <v>55</v>
      </c>
      <c r="B4104" s="78" t="s">
        <v>67</v>
      </c>
      <c r="C4104" s="78" t="s">
        <v>37</v>
      </c>
      <c r="D4104" s="78" t="s">
        <v>605</v>
      </c>
      <c r="E4104" s="79" t="str">
        <f>+IF(C4104&lt;&gt;"",VLOOKUP(MID(C4104,18,5),NIVELES!$A$133:$B$213,2,0),"")</f>
        <v>GUAYAS</v>
      </c>
      <c r="F4104" s="80" t="s">
        <v>94</v>
      </c>
      <c r="G4104" s="81" t="str">
        <f>+IF(F4104&lt;&gt;"",VLOOKUP(F4104,NIVELES!$A$246:$C$464,3,0),"")</f>
        <v xml:space="preserve"> </v>
      </c>
      <c r="H4104" s="82" t="s">
        <v>1024</v>
      </c>
      <c r="I4104" s="78" t="s">
        <v>2290</v>
      </c>
      <c r="J4104" s="78" t="s">
        <v>1078</v>
      </c>
      <c r="K4104" s="78" t="s">
        <v>2291</v>
      </c>
      <c r="L4104" s="78" t="s">
        <v>3699</v>
      </c>
      <c r="M4104" s="78">
        <v>60</v>
      </c>
      <c r="N4104" s="78" t="s">
        <v>3700</v>
      </c>
      <c r="O4104" s="78" t="s">
        <v>2167</v>
      </c>
      <c r="P4104" s="82">
        <v>12</v>
      </c>
      <c r="Q4104" s="78" t="s">
        <v>2204</v>
      </c>
      <c r="R4104" s="82">
        <v>1</v>
      </c>
      <c r="S4104" s="82">
        <v>1</v>
      </c>
      <c r="T4104" s="82">
        <v>1</v>
      </c>
      <c r="U4104" s="82">
        <v>1</v>
      </c>
      <c r="V4104" s="82">
        <v>1</v>
      </c>
      <c r="W4104" s="82">
        <v>1</v>
      </c>
      <c r="X4104" s="82">
        <v>1</v>
      </c>
      <c r="Y4104" s="82">
        <v>1</v>
      </c>
      <c r="Z4104" s="82">
        <v>1</v>
      </c>
      <c r="AA4104" s="82">
        <v>1</v>
      </c>
      <c r="AB4104" s="82">
        <v>1</v>
      </c>
      <c r="AC4104" s="82">
        <v>1</v>
      </c>
      <c r="AD4104" s="85" t="str">
        <f>IF(A4104&lt;&gt;"",IF(D4104="DIRECCIÓN_DE_TRANSFERENCIAS","280 0031",VLOOKUP(C4104,NIVELES!$A$14:$B$105,2,0)),"")</f>
        <v>280 8130</v>
      </c>
      <c r="AE4104" s="86" t="s">
        <v>322</v>
      </c>
      <c r="AF4104" s="86" t="s">
        <v>542</v>
      </c>
      <c r="AG4104" s="79" t="str">
        <f>+IF(AF4104&lt;&gt;"",VLOOKUP(AF4104,NIVELES!$A$666:$B$673,2,0),"")</f>
        <v>SISTEMA_DE_PROTECCIÓN_ESPECIAL_EN_EL_CICLO_DE_VIDA</v>
      </c>
      <c r="AH4104" s="78" t="s">
        <v>452</v>
      </c>
      <c r="AI4104" s="79" t="str">
        <f>IF(AH4104&lt;&gt;"",VLOOKUP(CONCATENATE(AG4104,AH4104),NIVELES!$B$676:$C$745,2,0),"")</f>
        <v>Modalidades De Proteccion Especial Directos</v>
      </c>
      <c r="AJ4104" s="78" t="s">
        <v>517</v>
      </c>
      <c r="AK4104" s="79" t="str">
        <f>+IF(AJ4104&lt;&gt;"",VLOOKUP(AJ4104,NIVELES!$A$816:$B$892,2,0),"")</f>
        <v>NO APLICA</v>
      </c>
      <c r="AL4104" s="78" t="s">
        <v>553</v>
      </c>
      <c r="AM4104" s="78">
        <v>510203</v>
      </c>
      <c r="AN4104" s="79" t="str">
        <f>IF(AM4104&lt;&gt;"",+VLOOKUP(AM4104,NIVELES!$A$1652:$B$2466,2,0),"")</f>
        <v>Decimotercer Sueldo</v>
      </c>
      <c r="AO4104" s="87">
        <v>16786</v>
      </c>
      <c r="AP4104" s="88">
        <v>150.25</v>
      </c>
      <c r="AQ4104" s="88">
        <v>150.25</v>
      </c>
      <c r="AR4104" s="88">
        <v>150.25</v>
      </c>
      <c r="AS4104" s="88">
        <v>150.25</v>
      </c>
      <c r="AT4104" s="88">
        <v>150.25</v>
      </c>
      <c r="AU4104" s="88">
        <v>150.25</v>
      </c>
      <c r="AV4104" s="88">
        <v>150.25</v>
      </c>
      <c r="AW4104" s="88">
        <v>150.25</v>
      </c>
      <c r="AX4104" s="88">
        <v>150.25</v>
      </c>
      <c r="AY4104" s="88">
        <v>150.25</v>
      </c>
      <c r="AZ4104" s="88">
        <v>150.25</v>
      </c>
      <c r="BA4104" s="88">
        <v>15133.25</v>
      </c>
      <c r="BB4104" s="89">
        <f t="shared" ref="BB4104:BB4167" si="255">SUBTOTAL(9,AP4104:BA4104)</f>
        <v>16786</v>
      </c>
      <c r="BC4104" s="90" t="str">
        <f t="shared" si="254"/>
        <v>OK</v>
      </c>
      <c r="BD4104" s="91" t="str">
        <f t="shared" ref="BD4104:BD4167" si="256">IF(A4104&lt;&gt;"",IF(A4104="","Escoger Nivel 0",)&amp;" "&amp;(IF(B4104="","Escoger Nivel  1",)&amp;" "&amp;(IF(C4104="","Escoger Nivel 2",)&amp;" "&amp;(IF(D4104="","Escoger Nivel 3",)&amp;" "&amp;(IF(F4104="","Escoger Cantón",)&amp;" "&amp;(IF(I4104="","Escoger Obj. Estratégico Institucional N1",)&amp;" "&amp;(IF(J4104="","Escoger Obj. Especifico N2",)&amp;" "&amp;(IF(K4104="","Escoger Obj. Operativo N4",)&amp;" "&amp;(IF(L4104=""," Llenar Modalidad de Servicio ",)&amp;""&amp;(IF(M4104=""," Llenar Meta de Cobertura ",)&amp;" "&amp;(IF(N4104="","Llenar Indicador",)&amp;" "&amp;(IF(O4104="","Llenar Actividad PAPP",)&amp;" "&amp;(IF(P4104="","Llenar Metas",)&amp;" "&amp;(IF(Q4104="","Llenar Indicador",)&amp;" "&amp;(IF(AF4104="","Escoger Nro. programa",)&amp;" "&amp;(IF(AH4104="","Escoger Nro. Actividad e-Sigef",)&amp;" "&amp;(IF(AK4104="","Escoger direccionamiento de gasto",)&amp;" "&amp;(IF(AL4104="","Escoger Grupo de Gasto",)&amp;" "&amp;(IF(AM4104="","Escoger Item Presupuestario",)&amp;" "&amp;(IF(AO4104="","Llenar valor de actividad",))))))))))))))))))))," ")</f>
        <v xml:space="preserve">                  </v>
      </c>
      <c r="BE4104" s="92">
        <f t="shared" si="253"/>
        <v>12</v>
      </c>
    </row>
    <row r="4105" spans="1:57" s="74" customFormat="1" ht="50.1" customHeight="1" x14ac:dyDescent="0.2">
      <c r="A4105" s="78" t="s">
        <v>55</v>
      </c>
      <c r="B4105" s="78" t="s">
        <v>67</v>
      </c>
      <c r="C4105" s="78" t="s">
        <v>37</v>
      </c>
      <c r="D4105" s="78" t="s">
        <v>605</v>
      </c>
      <c r="E4105" s="79" t="str">
        <f>+IF(C4105&lt;&gt;"",VLOOKUP(MID(C4105,18,5),NIVELES!$A$133:$B$213,2,0),"")</f>
        <v>GUAYAS</v>
      </c>
      <c r="F4105" s="80" t="s">
        <v>94</v>
      </c>
      <c r="G4105" s="81" t="str">
        <f>+IF(F4105&lt;&gt;"",VLOOKUP(F4105,NIVELES!$A$246:$C$464,3,0),"")</f>
        <v xml:space="preserve"> </v>
      </c>
      <c r="H4105" s="82" t="s">
        <v>1024</v>
      </c>
      <c r="I4105" s="78" t="s">
        <v>2290</v>
      </c>
      <c r="J4105" s="78" t="s">
        <v>1078</v>
      </c>
      <c r="K4105" s="78" t="s">
        <v>2291</v>
      </c>
      <c r="L4105" s="78" t="s">
        <v>3699</v>
      </c>
      <c r="M4105" s="78">
        <v>60</v>
      </c>
      <c r="N4105" s="78" t="s">
        <v>3700</v>
      </c>
      <c r="O4105" s="78" t="s">
        <v>2167</v>
      </c>
      <c r="P4105" s="82">
        <v>12</v>
      </c>
      <c r="Q4105" s="78" t="s">
        <v>2204</v>
      </c>
      <c r="R4105" s="82">
        <v>1</v>
      </c>
      <c r="S4105" s="82">
        <v>1</v>
      </c>
      <c r="T4105" s="82">
        <v>1</v>
      </c>
      <c r="U4105" s="82">
        <v>1</v>
      </c>
      <c r="V4105" s="82">
        <v>1</v>
      </c>
      <c r="W4105" s="82">
        <v>1</v>
      </c>
      <c r="X4105" s="82">
        <v>1</v>
      </c>
      <c r="Y4105" s="82">
        <v>1</v>
      </c>
      <c r="Z4105" s="82">
        <v>1</v>
      </c>
      <c r="AA4105" s="82">
        <v>1</v>
      </c>
      <c r="AB4105" s="82">
        <v>1</v>
      </c>
      <c r="AC4105" s="82">
        <v>1</v>
      </c>
      <c r="AD4105" s="85" t="str">
        <f>IF(A4105&lt;&gt;"",IF(D4105="DIRECCIÓN_DE_TRANSFERENCIAS","280 0031",VLOOKUP(C4105,NIVELES!$A$14:$B$105,2,0)),"")</f>
        <v>280 8130</v>
      </c>
      <c r="AE4105" s="86" t="s">
        <v>322</v>
      </c>
      <c r="AF4105" s="86" t="s">
        <v>542</v>
      </c>
      <c r="AG4105" s="79" t="str">
        <f>+IF(AF4105&lt;&gt;"",VLOOKUP(AF4105,NIVELES!$A$666:$B$673,2,0),"")</f>
        <v>SISTEMA_DE_PROTECCIÓN_ESPECIAL_EN_EL_CICLO_DE_VIDA</v>
      </c>
      <c r="AH4105" s="78" t="s">
        <v>452</v>
      </c>
      <c r="AI4105" s="79" t="str">
        <f>IF(AH4105&lt;&gt;"",VLOOKUP(CONCATENATE(AG4105,AH4105),NIVELES!$B$676:$C$745,2,0),"")</f>
        <v>Modalidades De Proteccion Especial Directos</v>
      </c>
      <c r="AJ4105" s="78" t="s">
        <v>517</v>
      </c>
      <c r="AK4105" s="79" t="str">
        <f>+IF(AJ4105&lt;&gt;"",VLOOKUP(AJ4105,NIVELES!$A$816:$B$892,2,0),"")</f>
        <v>NO APLICA</v>
      </c>
      <c r="AL4105" s="78" t="s">
        <v>553</v>
      </c>
      <c r="AM4105" s="78">
        <v>510204</v>
      </c>
      <c r="AN4105" s="79" t="str">
        <f>IF(AM4105&lt;&gt;"",+VLOOKUP(AM4105,NIVELES!$A$1652:$B$2466,2,0),"")</f>
        <v>Decimocuarto Sueldo</v>
      </c>
      <c r="AO4105" s="87">
        <v>6862.17</v>
      </c>
      <c r="AP4105" s="88">
        <v>96</v>
      </c>
      <c r="AQ4105" s="88">
        <v>96</v>
      </c>
      <c r="AR4105" s="88">
        <v>5806.17</v>
      </c>
      <c r="AS4105" s="88">
        <v>96</v>
      </c>
      <c r="AT4105" s="88">
        <v>96</v>
      </c>
      <c r="AU4105" s="88">
        <v>96</v>
      </c>
      <c r="AV4105" s="88">
        <v>96</v>
      </c>
      <c r="AW4105" s="88">
        <v>96</v>
      </c>
      <c r="AX4105" s="88">
        <v>96</v>
      </c>
      <c r="AY4105" s="88">
        <v>96</v>
      </c>
      <c r="AZ4105" s="88">
        <v>96</v>
      </c>
      <c r="BA4105" s="88">
        <v>96</v>
      </c>
      <c r="BB4105" s="89">
        <f t="shared" si="255"/>
        <v>6862.17</v>
      </c>
      <c r="BC4105" s="90" t="str">
        <f t="shared" si="254"/>
        <v>OK</v>
      </c>
      <c r="BD4105" s="91" t="str">
        <f t="shared" si="256"/>
        <v xml:space="preserve">                  </v>
      </c>
      <c r="BE4105" s="92">
        <f t="shared" ref="BE4105:BE4168" si="257">SUBTOTAL(9,R4105:AC4105)</f>
        <v>12</v>
      </c>
    </row>
    <row r="4106" spans="1:57" s="74" customFormat="1" ht="50.1" customHeight="1" x14ac:dyDescent="0.2">
      <c r="A4106" s="78" t="s">
        <v>55</v>
      </c>
      <c r="B4106" s="78" t="s">
        <v>67</v>
      </c>
      <c r="C4106" s="78" t="s">
        <v>37</v>
      </c>
      <c r="D4106" s="78" t="s">
        <v>605</v>
      </c>
      <c r="E4106" s="79" t="str">
        <f>+IF(C4106&lt;&gt;"",VLOOKUP(MID(C4106,18,5),NIVELES!$A$133:$B$213,2,0),"")</f>
        <v>GUAYAS</v>
      </c>
      <c r="F4106" s="80" t="s">
        <v>94</v>
      </c>
      <c r="G4106" s="81" t="str">
        <f>+IF(F4106&lt;&gt;"",VLOOKUP(F4106,NIVELES!$A$246:$C$464,3,0),"")</f>
        <v xml:space="preserve"> </v>
      </c>
      <c r="H4106" s="82" t="s">
        <v>1024</v>
      </c>
      <c r="I4106" s="78" t="s">
        <v>2290</v>
      </c>
      <c r="J4106" s="78" t="s">
        <v>1078</v>
      </c>
      <c r="K4106" s="78" t="s">
        <v>2291</v>
      </c>
      <c r="L4106" s="78" t="s">
        <v>3699</v>
      </c>
      <c r="M4106" s="78">
        <v>60</v>
      </c>
      <c r="N4106" s="78" t="s">
        <v>3700</v>
      </c>
      <c r="O4106" s="78" t="s">
        <v>2167</v>
      </c>
      <c r="P4106" s="82">
        <v>12</v>
      </c>
      <c r="Q4106" s="78" t="s">
        <v>2204</v>
      </c>
      <c r="R4106" s="82">
        <v>1</v>
      </c>
      <c r="S4106" s="82">
        <v>1</v>
      </c>
      <c r="T4106" s="82">
        <v>1</v>
      </c>
      <c r="U4106" s="82">
        <v>1</v>
      </c>
      <c r="V4106" s="82">
        <v>1</v>
      </c>
      <c r="W4106" s="82">
        <v>1</v>
      </c>
      <c r="X4106" s="82">
        <v>1</v>
      </c>
      <c r="Y4106" s="82">
        <v>1</v>
      </c>
      <c r="Z4106" s="82">
        <v>1</v>
      </c>
      <c r="AA4106" s="82">
        <v>1</v>
      </c>
      <c r="AB4106" s="82">
        <v>1</v>
      </c>
      <c r="AC4106" s="82">
        <v>1</v>
      </c>
      <c r="AD4106" s="85" t="str">
        <f>IF(A4106&lt;&gt;"",IF(D4106="DIRECCIÓN_DE_TRANSFERENCIAS","280 0031",VLOOKUP(C4106,NIVELES!$A$14:$B$105,2,0)),"")</f>
        <v>280 8130</v>
      </c>
      <c r="AE4106" s="86" t="s">
        <v>322</v>
      </c>
      <c r="AF4106" s="86" t="s">
        <v>542</v>
      </c>
      <c r="AG4106" s="79" t="str">
        <f>+IF(AF4106&lt;&gt;"",VLOOKUP(AF4106,NIVELES!$A$666:$B$673,2,0),"")</f>
        <v>SISTEMA_DE_PROTECCIÓN_ESPECIAL_EN_EL_CICLO_DE_VIDA</v>
      </c>
      <c r="AH4106" s="78" t="s">
        <v>452</v>
      </c>
      <c r="AI4106" s="79" t="str">
        <f>IF(AH4106&lt;&gt;"",VLOOKUP(CONCATENATE(AG4106,AH4106),NIVELES!$B$676:$C$745,2,0),"")</f>
        <v>Modalidades De Proteccion Especial Directos</v>
      </c>
      <c r="AJ4106" s="78" t="s">
        <v>517</v>
      </c>
      <c r="AK4106" s="79" t="str">
        <f>+IF(AJ4106&lt;&gt;"",VLOOKUP(AJ4106,NIVELES!$A$816:$B$892,2,0),"")</f>
        <v>NO APLICA</v>
      </c>
      <c r="AL4106" s="78" t="s">
        <v>553</v>
      </c>
      <c r="AM4106" s="78">
        <v>510510</v>
      </c>
      <c r="AN4106" s="79" t="str">
        <f>IF(AM4106&lt;&gt;"",+VLOOKUP(AM4106,NIVELES!$A$1652:$B$2466,2,0),"")</f>
        <v>Servicios Personales por Contrato</v>
      </c>
      <c r="AO4106" s="87">
        <v>120549</v>
      </c>
      <c r="AP4106" s="88">
        <v>10045.75</v>
      </c>
      <c r="AQ4106" s="88">
        <v>10045.75</v>
      </c>
      <c r="AR4106" s="88">
        <v>10045.75</v>
      </c>
      <c r="AS4106" s="88">
        <v>10045.75</v>
      </c>
      <c r="AT4106" s="88">
        <v>10045.75</v>
      </c>
      <c r="AU4106" s="88">
        <v>10045.75</v>
      </c>
      <c r="AV4106" s="88">
        <v>10045.75</v>
      </c>
      <c r="AW4106" s="88">
        <v>10045.75</v>
      </c>
      <c r="AX4106" s="88">
        <v>10045.75</v>
      </c>
      <c r="AY4106" s="88">
        <v>10045.75</v>
      </c>
      <c r="AZ4106" s="88">
        <v>10045.75</v>
      </c>
      <c r="BA4106" s="88">
        <v>10045.75</v>
      </c>
      <c r="BB4106" s="89">
        <f t="shared" si="255"/>
        <v>120549</v>
      </c>
      <c r="BC4106" s="90" t="str">
        <f t="shared" si="254"/>
        <v>OK</v>
      </c>
      <c r="BD4106" s="91" t="str">
        <f t="shared" si="256"/>
        <v xml:space="preserve">                  </v>
      </c>
      <c r="BE4106" s="92">
        <f t="shared" si="257"/>
        <v>12</v>
      </c>
    </row>
    <row r="4107" spans="1:57" s="74" customFormat="1" ht="50.1" customHeight="1" x14ac:dyDescent="0.2">
      <c r="A4107" s="78" t="s">
        <v>55</v>
      </c>
      <c r="B4107" s="78" t="s">
        <v>67</v>
      </c>
      <c r="C4107" s="78" t="s">
        <v>37</v>
      </c>
      <c r="D4107" s="78" t="s">
        <v>605</v>
      </c>
      <c r="E4107" s="79" t="str">
        <f>+IF(C4107&lt;&gt;"",VLOOKUP(MID(C4107,18,5),NIVELES!$A$133:$B$213,2,0),"")</f>
        <v>GUAYAS</v>
      </c>
      <c r="F4107" s="80" t="s">
        <v>94</v>
      </c>
      <c r="G4107" s="81" t="str">
        <f>+IF(F4107&lt;&gt;"",VLOOKUP(F4107,NIVELES!$A$246:$C$464,3,0),"")</f>
        <v xml:space="preserve"> </v>
      </c>
      <c r="H4107" s="82" t="s">
        <v>1024</v>
      </c>
      <c r="I4107" s="78" t="s">
        <v>2290</v>
      </c>
      <c r="J4107" s="78" t="s">
        <v>1078</v>
      </c>
      <c r="K4107" s="78" t="s">
        <v>2291</v>
      </c>
      <c r="L4107" s="78" t="s">
        <v>3699</v>
      </c>
      <c r="M4107" s="78">
        <v>60</v>
      </c>
      <c r="N4107" s="78" t="s">
        <v>3700</v>
      </c>
      <c r="O4107" s="78" t="s">
        <v>2167</v>
      </c>
      <c r="P4107" s="82">
        <v>12</v>
      </c>
      <c r="Q4107" s="78" t="s">
        <v>2204</v>
      </c>
      <c r="R4107" s="82">
        <v>1</v>
      </c>
      <c r="S4107" s="82">
        <v>1</v>
      </c>
      <c r="T4107" s="82">
        <v>1</v>
      </c>
      <c r="U4107" s="82">
        <v>1</v>
      </c>
      <c r="V4107" s="82">
        <v>1</v>
      </c>
      <c r="W4107" s="82">
        <v>1</v>
      </c>
      <c r="X4107" s="82">
        <v>1</v>
      </c>
      <c r="Y4107" s="82">
        <v>1</v>
      </c>
      <c r="Z4107" s="82">
        <v>1</v>
      </c>
      <c r="AA4107" s="82">
        <v>1</v>
      </c>
      <c r="AB4107" s="82">
        <v>1</v>
      </c>
      <c r="AC4107" s="82">
        <v>1</v>
      </c>
      <c r="AD4107" s="85" t="str">
        <f>IF(A4107&lt;&gt;"",IF(D4107="DIRECCIÓN_DE_TRANSFERENCIAS","280 0031",VLOOKUP(C4107,NIVELES!$A$14:$B$105,2,0)),"")</f>
        <v>280 8130</v>
      </c>
      <c r="AE4107" s="86" t="s">
        <v>322</v>
      </c>
      <c r="AF4107" s="86" t="s">
        <v>542</v>
      </c>
      <c r="AG4107" s="79" t="str">
        <f>+IF(AF4107&lt;&gt;"",VLOOKUP(AF4107,NIVELES!$A$666:$B$673,2,0),"")</f>
        <v>SISTEMA_DE_PROTECCIÓN_ESPECIAL_EN_EL_CICLO_DE_VIDA</v>
      </c>
      <c r="AH4107" s="78" t="s">
        <v>452</v>
      </c>
      <c r="AI4107" s="79" t="str">
        <f>IF(AH4107&lt;&gt;"",VLOOKUP(CONCATENATE(AG4107,AH4107),NIVELES!$B$676:$C$745,2,0),"")</f>
        <v>Modalidades De Proteccion Especial Directos</v>
      </c>
      <c r="AJ4107" s="78" t="s">
        <v>517</v>
      </c>
      <c r="AK4107" s="79" t="str">
        <f>+IF(AJ4107&lt;&gt;"",VLOOKUP(AJ4107,NIVELES!$A$816:$B$892,2,0),"")</f>
        <v>NO APLICA</v>
      </c>
      <c r="AL4107" s="78" t="s">
        <v>553</v>
      </c>
      <c r="AM4107" s="78">
        <v>510601</v>
      </c>
      <c r="AN4107" s="79" t="str">
        <f>IF(AM4107&lt;&gt;"",+VLOOKUP(AM4107,NIVELES!$A$1652:$B$2466,2,0),"")</f>
        <v>Aporte Patronal</v>
      </c>
      <c r="AO4107" s="87">
        <v>19438.189999999999</v>
      </c>
      <c r="AP4107" s="88">
        <v>1619.85</v>
      </c>
      <c r="AQ4107" s="88">
        <v>1619.85</v>
      </c>
      <c r="AR4107" s="88">
        <v>1619.85</v>
      </c>
      <c r="AS4107" s="88">
        <v>1619.85</v>
      </c>
      <c r="AT4107" s="88">
        <v>1619.85</v>
      </c>
      <c r="AU4107" s="88">
        <v>1619.85</v>
      </c>
      <c r="AV4107" s="88">
        <v>1619.85</v>
      </c>
      <c r="AW4107" s="88">
        <v>1619.85</v>
      </c>
      <c r="AX4107" s="88">
        <v>1619.85</v>
      </c>
      <c r="AY4107" s="88">
        <v>1619.85</v>
      </c>
      <c r="AZ4107" s="88">
        <v>1619.85</v>
      </c>
      <c r="BA4107" s="88">
        <v>1619.84</v>
      </c>
      <c r="BB4107" s="89">
        <f t="shared" si="255"/>
        <v>19438.190000000002</v>
      </c>
      <c r="BC4107" s="90" t="str">
        <f t="shared" si="254"/>
        <v>OK</v>
      </c>
      <c r="BD4107" s="91" t="str">
        <f t="shared" si="256"/>
        <v xml:space="preserve">                  </v>
      </c>
      <c r="BE4107" s="92">
        <f t="shared" si="257"/>
        <v>12</v>
      </c>
    </row>
    <row r="4108" spans="1:57" s="74" customFormat="1" ht="50.1" customHeight="1" x14ac:dyDescent="0.2">
      <c r="A4108" s="78" t="s">
        <v>55</v>
      </c>
      <c r="B4108" s="78" t="s">
        <v>67</v>
      </c>
      <c r="C4108" s="78" t="s">
        <v>37</v>
      </c>
      <c r="D4108" s="78" t="s">
        <v>605</v>
      </c>
      <c r="E4108" s="79" t="str">
        <f>+IF(C4108&lt;&gt;"",VLOOKUP(MID(C4108,18,5),NIVELES!$A$133:$B$213,2,0),"")</f>
        <v>GUAYAS</v>
      </c>
      <c r="F4108" s="80" t="s">
        <v>94</v>
      </c>
      <c r="G4108" s="81" t="str">
        <f>+IF(F4108&lt;&gt;"",VLOOKUP(F4108,NIVELES!$A$246:$C$464,3,0),"")</f>
        <v xml:space="preserve"> </v>
      </c>
      <c r="H4108" s="82" t="s">
        <v>1024</v>
      </c>
      <c r="I4108" s="78" t="s">
        <v>2290</v>
      </c>
      <c r="J4108" s="78" t="s">
        <v>1078</v>
      </c>
      <c r="K4108" s="78" t="s">
        <v>2291</v>
      </c>
      <c r="L4108" s="78" t="s">
        <v>3699</v>
      </c>
      <c r="M4108" s="78">
        <v>60</v>
      </c>
      <c r="N4108" s="78" t="s">
        <v>3700</v>
      </c>
      <c r="O4108" s="78" t="s">
        <v>2167</v>
      </c>
      <c r="P4108" s="82">
        <v>12</v>
      </c>
      <c r="Q4108" s="78" t="s">
        <v>2204</v>
      </c>
      <c r="R4108" s="82">
        <v>1</v>
      </c>
      <c r="S4108" s="82">
        <v>1</v>
      </c>
      <c r="T4108" s="82">
        <v>1</v>
      </c>
      <c r="U4108" s="82">
        <v>1</v>
      </c>
      <c r="V4108" s="82">
        <v>1</v>
      </c>
      <c r="W4108" s="82">
        <v>1</v>
      </c>
      <c r="X4108" s="82">
        <v>1</v>
      </c>
      <c r="Y4108" s="82">
        <v>1</v>
      </c>
      <c r="Z4108" s="82">
        <v>1</v>
      </c>
      <c r="AA4108" s="82">
        <v>1</v>
      </c>
      <c r="AB4108" s="82">
        <v>1</v>
      </c>
      <c r="AC4108" s="82">
        <v>1</v>
      </c>
      <c r="AD4108" s="85" t="str">
        <f>IF(A4108&lt;&gt;"",IF(D4108="DIRECCIÓN_DE_TRANSFERENCIAS","280 0031",VLOOKUP(C4108,NIVELES!$A$14:$B$105,2,0)),"")</f>
        <v>280 8130</v>
      </c>
      <c r="AE4108" s="86" t="s">
        <v>322</v>
      </c>
      <c r="AF4108" s="86" t="s">
        <v>542</v>
      </c>
      <c r="AG4108" s="79" t="str">
        <f>+IF(AF4108&lt;&gt;"",VLOOKUP(AF4108,NIVELES!$A$666:$B$673,2,0),"")</f>
        <v>SISTEMA_DE_PROTECCIÓN_ESPECIAL_EN_EL_CICLO_DE_VIDA</v>
      </c>
      <c r="AH4108" s="78" t="s">
        <v>452</v>
      </c>
      <c r="AI4108" s="79" t="str">
        <f>IF(AH4108&lt;&gt;"",VLOOKUP(CONCATENATE(AG4108,AH4108),NIVELES!$B$676:$C$745,2,0),"")</f>
        <v>Modalidades De Proteccion Especial Directos</v>
      </c>
      <c r="AJ4108" s="78" t="s">
        <v>517</v>
      </c>
      <c r="AK4108" s="79" t="str">
        <f>+IF(AJ4108&lt;&gt;"",VLOOKUP(AJ4108,NIVELES!$A$816:$B$892,2,0),"")</f>
        <v>NO APLICA</v>
      </c>
      <c r="AL4108" s="78" t="s">
        <v>553</v>
      </c>
      <c r="AM4108" s="78">
        <v>510602</v>
      </c>
      <c r="AN4108" s="79" t="str">
        <f>IF(AM4108&lt;&gt;"",+VLOOKUP(AM4108,NIVELES!$A$1652:$B$2466,2,0),"")</f>
        <v>Fondo de Reserva</v>
      </c>
      <c r="AO4108" s="87">
        <v>16786</v>
      </c>
      <c r="AP4108" s="88">
        <v>1398.83</v>
      </c>
      <c r="AQ4108" s="88">
        <v>1398.83</v>
      </c>
      <c r="AR4108" s="88">
        <v>1398.83</v>
      </c>
      <c r="AS4108" s="88">
        <v>1398.83</v>
      </c>
      <c r="AT4108" s="88">
        <v>1398.83</v>
      </c>
      <c r="AU4108" s="88">
        <v>1398.83</v>
      </c>
      <c r="AV4108" s="88">
        <v>1398.83</v>
      </c>
      <c r="AW4108" s="88">
        <v>1398.83</v>
      </c>
      <c r="AX4108" s="88">
        <v>1398.83</v>
      </c>
      <c r="AY4108" s="88">
        <v>1398.83</v>
      </c>
      <c r="AZ4108" s="88">
        <v>1398.83</v>
      </c>
      <c r="BA4108" s="88">
        <v>1398.87</v>
      </c>
      <c r="BB4108" s="89">
        <f t="shared" si="255"/>
        <v>16786</v>
      </c>
      <c r="BC4108" s="90" t="str">
        <f t="shared" si="254"/>
        <v>OK</v>
      </c>
      <c r="BD4108" s="91" t="str">
        <f t="shared" si="256"/>
        <v xml:space="preserve">                  </v>
      </c>
      <c r="BE4108" s="92">
        <f t="shared" si="257"/>
        <v>12</v>
      </c>
    </row>
    <row r="4109" spans="1:57" s="74" customFormat="1" ht="50.1" customHeight="1" x14ac:dyDescent="0.2">
      <c r="A4109" s="78" t="s">
        <v>55</v>
      </c>
      <c r="B4109" s="78" t="s">
        <v>67</v>
      </c>
      <c r="C4109" s="78" t="s">
        <v>37</v>
      </c>
      <c r="D4109" s="78" t="s">
        <v>605</v>
      </c>
      <c r="E4109" s="79" t="str">
        <f>+IF(C4109&lt;&gt;"",VLOOKUP(MID(C4109,18,5),NIVELES!$A$133:$B$213,2,0),"")</f>
        <v>GUAYAS</v>
      </c>
      <c r="F4109" s="80" t="s">
        <v>94</v>
      </c>
      <c r="G4109" s="81" t="str">
        <f>+IF(F4109&lt;&gt;"",VLOOKUP(F4109,NIVELES!$A$246:$C$464,3,0),"")</f>
        <v xml:space="preserve"> </v>
      </c>
      <c r="H4109" s="82" t="s">
        <v>1024</v>
      </c>
      <c r="I4109" s="78" t="s">
        <v>2290</v>
      </c>
      <c r="J4109" s="78" t="s">
        <v>1078</v>
      </c>
      <c r="K4109" s="78" t="s">
        <v>2291</v>
      </c>
      <c r="L4109" s="78" t="s">
        <v>3699</v>
      </c>
      <c r="M4109" s="78">
        <v>60</v>
      </c>
      <c r="N4109" s="78" t="s">
        <v>3700</v>
      </c>
      <c r="O4109" s="78" t="s">
        <v>3701</v>
      </c>
      <c r="P4109" s="82">
        <v>12</v>
      </c>
      <c r="Q4109" s="78" t="s">
        <v>3702</v>
      </c>
      <c r="R4109" s="82">
        <v>1</v>
      </c>
      <c r="S4109" s="82">
        <v>1</v>
      </c>
      <c r="T4109" s="82">
        <v>1</v>
      </c>
      <c r="U4109" s="82">
        <v>1</v>
      </c>
      <c r="V4109" s="82">
        <v>1</v>
      </c>
      <c r="W4109" s="82">
        <v>1</v>
      </c>
      <c r="X4109" s="82">
        <v>1</v>
      </c>
      <c r="Y4109" s="82">
        <v>1</v>
      </c>
      <c r="Z4109" s="82">
        <v>1</v>
      </c>
      <c r="AA4109" s="82">
        <v>1</v>
      </c>
      <c r="AB4109" s="82">
        <v>1</v>
      </c>
      <c r="AC4109" s="82">
        <v>1</v>
      </c>
      <c r="AD4109" s="85" t="str">
        <f>IF(A4109&lt;&gt;"",IF(D4109="DIRECCIÓN_DE_TRANSFERENCIAS","280 0031",VLOOKUP(C4109,NIVELES!$A$14:$B$105,2,0)),"")</f>
        <v>280 8130</v>
      </c>
      <c r="AE4109" s="86" t="s">
        <v>322</v>
      </c>
      <c r="AF4109" s="86" t="s">
        <v>542</v>
      </c>
      <c r="AG4109" s="79" t="str">
        <f>+IF(AF4109&lt;&gt;"",VLOOKUP(AF4109,NIVELES!$A$666:$B$673,2,0),"")</f>
        <v>SISTEMA_DE_PROTECCIÓN_ESPECIAL_EN_EL_CICLO_DE_VIDA</v>
      </c>
      <c r="AH4109" s="78" t="s">
        <v>452</v>
      </c>
      <c r="AI4109" s="79" t="str">
        <f>IF(AH4109&lt;&gt;"",VLOOKUP(CONCATENATE(AG4109,AH4109),NIVELES!$B$676:$C$745,2,0),"")</f>
        <v>Modalidades De Proteccion Especial Directos</v>
      </c>
      <c r="AJ4109" s="78" t="s">
        <v>517</v>
      </c>
      <c r="AK4109" s="79" t="str">
        <f>+IF(AJ4109&lt;&gt;"",VLOOKUP(AJ4109,NIVELES!$A$816:$B$892,2,0),"")</f>
        <v>NO APLICA</v>
      </c>
      <c r="AL4109" s="78" t="s">
        <v>554</v>
      </c>
      <c r="AM4109" s="78">
        <v>530101</v>
      </c>
      <c r="AN4109" s="79" t="str">
        <f>IF(AM4109&lt;&gt;"",+VLOOKUP(AM4109,NIVELES!$A$1652:$B$2466,2,0),"")</f>
        <v>Agua Potable</v>
      </c>
      <c r="AO4109" s="87">
        <v>7000</v>
      </c>
      <c r="AP4109" s="88">
        <v>583.33000000000004</v>
      </c>
      <c r="AQ4109" s="88">
        <v>583.33000000000004</v>
      </c>
      <c r="AR4109" s="88">
        <v>583.33000000000004</v>
      </c>
      <c r="AS4109" s="88">
        <v>583.33000000000004</v>
      </c>
      <c r="AT4109" s="88">
        <v>583.33000000000004</v>
      </c>
      <c r="AU4109" s="88">
        <v>583.33000000000004</v>
      </c>
      <c r="AV4109" s="88">
        <v>583.34</v>
      </c>
      <c r="AW4109" s="88">
        <v>583.34</v>
      </c>
      <c r="AX4109" s="88">
        <v>583.34</v>
      </c>
      <c r="AY4109" s="88">
        <v>583.33000000000004</v>
      </c>
      <c r="AZ4109" s="88">
        <v>583.33000000000004</v>
      </c>
      <c r="BA4109" s="88">
        <v>583.34</v>
      </c>
      <c r="BB4109" s="89">
        <f t="shared" si="255"/>
        <v>7000</v>
      </c>
      <c r="BC4109" s="90" t="str">
        <f t="shared" si="254"/>
        <v>OK</v>
      </c>
      <c r="BD4109" s="91" t="str">
        <f t="shared" si="256"/>
        <v xml:space="preserve">                  </v>
      </c>
      <c r="BE4109" s="92">
        <f t="shared" si="257"/>
        <v>12</v>
      </c>
    </row>
    <row r="4110" spans="1:57" s="74" customFormat="1" ht="50.1" customHeight="1" x14ac:dyDescent="0.2">
      <c r="A4110" s="78" t="s">
        <v>55</v>
      </c>
      <c r="B4110" s="78" t="s">
        <v>67</v>
      </c>
      <c r="C4110" s="78" t="s">
        <v>37</v>
      </c>
      <c r="D4110" s="78" t="s">
        <v>605</v>
      </c>
      <c r="E4110" s="79" t="str">
        <f>+IF(C4110&lt;&gt;"",VLOOKUP(MID(C4110,18,5),NIVELES!$A$133:$B$213,2,0),"")</f>
        <v>GUAYAS</v>
      </c>
      <c r="F4110" s="80" t="s">
        <v>94</v>
      </c>
      <c r="G4110" s="81" t="str">
        <f>+IF(F4110&lt;&gt;"",VLOOKUP(F4110,NIVELES!$A$246:$C$464,3,0),"")</f>
        <v xml:space="preserve"> </v>
      </c>
      <c r="H4110" s="82" t="s">
        <v>1024</v>
      </c>
      <c r="I4110" s="78" t="s">
        <v>2290</v>
      </c>
      <c r="J4110" s="78" t="s">
        <v>1078</v>
      </c>
      <c r="K4110" s="78" t="s">
        <v>2291</v>
      </c>
      <c r="L4110" s="78" t="s">
        <v>3699</v>
      </c>
      <c r="M4110" s="78">
        <v>60</v>
      </c>
      <c r="N4110" s="78" t="s">
        <v>3700</v>
      </c>
      <c r="O4110" s="78" t="s">
        <v>3701</v>
      </c>
      <c r="P4110" s="82">
        <v>12</v>
      </c>
      <c r="Q4110" s="78" t="s">
        <v>3703</v>
      </c>
      <c r="R4110" s="82">
        <v>1</v>
      </c>
      <c r="S4110" s="82">
        <v>1</v>
      </c>
      <c r="T4110" s="82">
        <v>1</v>
      </c>
      <c r="U4110" s="82">
        <v>1</v>
      </c>
      <c r="V4110" s="82">
        <v>1</v>
      </c>
      <c r="W4110" s="82">
        <v>1</v>
      </c>
      <c r="X4110" s="82">
        <v>1</v>
      </c>
      <c r="Y4110" s="82">
        <v>1</v>
      </c>
      <c r="Z4110" s="82">
        <v>1</v>
      </c>
      <c r="AA4110" s="82">
        <v>1</v>
      </c>
      <c r="AB4110" s="82">
        <v>1</v>
      </c>
      <c r="AC4110" s="82">
        <v>1</v>
      </c>
      <c r="AD4110" s="85" t="str">
        <f>IF(A4110&lt;&gt;"",IF(D4110="DIRECCIÓN_DE_TRANSFERENCIAS","280 0031",VLOOKUP(C4110,NIVELES!$A$14:$B$105,2,0)),"")</f>
        <v>280 8130</v>
      </c>
      <c r="AE4110" s="86" t="s">
        <v>322</v>
      </c>
      <c r="AF4110" s="86" t="s">
        <v>542</v>
      </c>
      <c r="AG4110" s="79" t="str">
        <f>+IF(AF4110&lt;&gt;"",VLOOKUP(AF4110,NIVELES!$A$666:$B$673,2,0),"")</f>
        <v>SISTEMA_DE_PROTECCIÓN_ESPECIAL_EN_EL_CICLO_DE_VIDA</v>
      </c>
      <c r="AH4110" s="78" t="s">
        <v>452</v>
      </c>
      <c r="AI4110" s="79" t="str">
        <f>IF(AH4110&lt;&gt;"",VLOOKUP(CONCATENATE(AG4110,AH4110),NIVELES!$B$676:$C$745,2,0),"")</f>
        <v>Modalidades De Proteccion Especial Directos</v>
      </c>
      <c r="AJ4110" s="78" t="s">
        <v>517</v>
      </c>
      <c r="AK4110" s="79" t="str">
        <f>+IF(AJ4110&lt;&gt;"",VLOOKUP(AJ4110,NIVELES!$A$816:$B$892,2,0),"")</f>
        <v>NO APLICA</v>
      </c>
      <c r="AL4110" s="78" t="s">
        <v>554</v>
      </c>
      <c r="AM4110" s="78">
        <v>530104</v>
      </c>
      <c r="AN4110" s="79" t="str">
        <f>IF(AM4110&lt;&gt;"",+VLOOKUP(AM4110,NIVELES!$A$1652:$B$2466,2,0),"")</f>
        <v>Energía Eléctrica</v>
      </c>
      <c r="AO4110" s="87">
        <v>7930</v>
      </c>
      <c r="AP4110" s="88">
        <v>660.83</v>
      </c>
      <c r="AQ4110" s="88">
        <v>660.83</v>
      </c>
      <c r="AR4110" s="88">
        <v>660.83</v>
      </c>
      <c r="AS4110" s="88">
        <v>660.83</v>
      </c>
      <c r="AT4110" s="88">
        <v>660.84</v>
      </c>
      <c r="AU4110" s="88">
        <v>660.83</v>
      </c>
      <c r="AV4110" s="88">
        <v>660.83</v>
      </c>
      <c r="AW4110" s="88">
        <v>660.84</v>
      </c>
      <c r="AX4110" s="88">
        <v>660.83</v>
      </c>
      <c r="AY4110" s="88">
        <v>660.84</v>
      </c>
      <c r="AZ4110" s="88">
        <v>660.83</v>
      </c>
      <c r="BA4110" s="88">
        <v>660.84</v>
      </c>
      <c r="BB4110" s="89">
        <f t="shared" si="255"/>
        <v>7930.0000000000009</v>
      </c>
      <c r="BC4110" s="90" t="str">
        <f t="shared" si="254"/>
        <v>OK</v>
      </c>
      <c r="BD4110" s="91" t="str">
        <f t="shared" si="256"/>
        <v xml:space="preserve">                  </v>
      </c>
      <c r="BE4110" s="92">
        <f t="shared" si="257"/>
        <v>12</v>
      </c>
    </row>
    <row r="4111" spans="1:57" s="74" customFormat="1" ht="50.1" customHeight="1" x14ac:dyDescent="0.2">
      <c r="A4111" s="78" t="s">
        <v>55</v>
      </c>
      <c r="B4111" s="78" t="s">
        <v>67</v>
      </c>
      <c r="C4111" s="78" t="s">
        <v>37</v>
      </c>
      <c r="D4111" s="78" t="s">
        <v>605</v>
      </c>
      <c r="E4111" s="79" t="str">
        <f>+IF(C4111&lt;&gt;"",VLOOKUP(MID(C4111,18,5),NIVELES!$A$133:$B$213,2,0),"")</f>
        <v>GUAYAS</v>
      </c>
      <c r="F4111" s="80" t="s">
        <v>94</v>
      </c>
      <c r="G4111" s="81" t="str">
        <f>+IF(F4111&lt;&gt;"",VLOOKUP(F4111,NIVELES!$A$246:$C$464,3,0),"")</f>
        <v xml:space="preserve"> </v>
      </c>
      <c r="H4111" s="82" t="s">
        <v>1024</v>
      </c>
      <c r="I4111" s="78" t="s">
        <v>2290</v>
      </c>
      <c r="J4111" s="78" t="s">
        <v>1078</v>
      </c>
      <c r="K4111" s="78" t="s">
        <v>2291</v>
      </c>
      <c r="L4111" s="78" t="s">
        <v>3699</v>
      </c>
      <c r="M4111" s="78">
        <v>60</v>
      </c>
      <c r="N4111" s="78" t="s">
        <v>3700</v>
      </c>
      <c r="O4111" s="78" t="s">
        <v>3686</v>
      </c>
      <c r="P4111" s="82">
        <v>12</v>
      </c>
      <c r="Q4111" s="78" t="s">
        <v>3704</v>
      </c>
      <c r="R4111" s="82">
        <v>1</v>
      </c>
      <c r="S4111" s="82">
        <v>1</v>
      </c>
      <c r="T4111" s="82">
        <v>1</v>
      </c>
      <c r="U4111" s="82">
        <v>1</v>
      </c>
      <c r="V4111" s="82">
        <v>1</v>
      </c>
      <c r="W4111" s="82">
        <v>1</v>
      </c>
      <c r="X4111" s="82">
        <v>1</v>
      </c>
      <c r="Y4111" s="82">
        <v>1</v>
      </c>
      <c r="Z4111" s="82">
        <v>1</v>
      </c>
      <c r="AA4111" s="82">
        <v>1</v>
      </c>
      <c r="AB4111" s="82">
        <v>1</v>
      </c>
      <c r="AC4111" s="82">
        <v>1</v>
      </c>
      <c r="AD4111" s="85" t="str">
        <f>IF(A4111&lt;&gt;"",IF(D4111="DIRECCIÓN_DE_TRANSFERENCIAS","280 0031",VLOOKUP(C4111,NIVELES!$A$14:$B$105,2,0)),"")</f>
        <v>280 8130</v>
      </c>
      <c r="AE4111" s="86" t="s">
        <v>322</v>
      </c>
      <c r="AF4111" s="86" t="s">
        <v>542</v>
      </c>
      <c r="AG4111" s="79" t="str">
        <f>+IF(AF4111&lt;&gt;"",VLOOKUP(AF4111,NIVELES!$A$666:$B$673,2,0),"")</f>
        <v>SISTEMA_DE_PROTECCIÓN_ESPECIAL_EN_EL_CICLO_DE_VIDA</v>
      </c>
      <c r="AH4111" s="78" t="s">
        <v>452</v>
      </c>
      <c r="AI4111" s="79" t="str">
        <f>IF(AH4111&lt;&gt;"",VLOOKUP(CONCATENATE(AG4111,AH4111),NIVELES!$B$676:$C$745,2,0),"")</f>
        <v>Modalidades De Proteccion Especial Directos</v>
      </c>
      <c r="AJ4111" s="78" t="s">
        <v>517</v>
      </c>
      <c r="AK4111" s="79" t="str">
        <f>+IF(AJ4111&lt;&gt;"",VLOOKUP(AJ4111,NIVELES!$A$816:$B$892,2,0),"")</f>
        <v>NO APLICA</v>
      </c>
      <c r="AL4111" s="78" t="s">
        <v>554</v>
      </c>
      <c r="AM4111" s="78">
        <v>530105</v>
      </c>
      <c r="AN4111" s="79" t="str">
        <f>IF(AM4111&lt;&gt;"",+VLOOKUP(AM4111,NIVELES!$A$1652:$B$2466,2,0),"")</f>
        <v>Telecomunicaciones</v>
      </c>
      <c r="AO4111" s="87">
        <v>5000</v>
      </c>
      <c r="AP4111" s="88">
        <v>416.66</v>
      </c>
      <c r="AQ4111" s="88">
        <v>416.66</v>
      </c>
      <c r="AR4111" s="88">
        <v>416.66</v>
      </c>
      <c r="AS4111" s="88">
        <v>416.66</v>
      </c>
      <c r="AT4111" s="88">
        <v>416.66</v>
      </c>
      <c r="AU4111" s="88">
        <v>416.66</v>
      </c>
      <c r="AV4111" s="88">
        <v>416.67</v>
      </c>
      <c r="AW4111" s="88">
        <v>416.66</v>
      </c>
      <c r="AX4111" s="88">
        <v>416.68</v>
      </c>
      <c r="AY4111" s="88">
        <v>416.68</v>
      </c>
      <c r="AZ4111" s="88">
        <v>416.66</v>
      </c>
      <c r="BA4111" s="88">
        <v>416.69</v>
      </c>
      <c r="BB4111" s="89">
        <f t="shared" si="255"/>
        <v>4999.9999999999991</v>
      </c>
      <c r="BC4111" s="90" t="str">
        <f t="shared" si="254"/>
        <v>OK</v>
      </c>
      <c r="BD4111" s="91" t="str">
        <f t="shared" si="256"/>
        <v xml:space="preserve">                  </v>
      </c>
      <c r="BE4111" s="92">
        <f t="shared" si="257"/>
        <v>12</v>
      </c>
    </row>
    <row r="4112" spans="1:57" s="74" customFormat="1" ht="50.1" customHeight="1" x14ac:dyDescent="0.2">
      <c r="A4112" s="78" t="s">
        <v>55</v>
      </c>
      <c r="B4112" s="78" t="s">
        <v>67</v>
      </c>
      <c r="C4112" s="78" t="s">
        <v>37</v>
      </c>
      <c r="D4112" s="78" t="s">
        <v>605</v>
      </c>
      <c r="E4112" s="79" t="str">
        <f>+IF(C4112&lt;&gt;"",VLOOKUP(MID(C4112,18,5),NIVELES!$A$133:$B$213,2,0),"")</f>
        <v>GUAYAS</v>
      </c>
      <c r="F4112" s="80" t="s">
        <v>94</v>
      </c>
      <c r="G4112" s="81" t="str">
        <f>+IF(F4112&lt;&gt;"",VLOOKUP(F4112,NIVELES!$A$246:$C$464,3,0),"")</f>
        <v xml:space="preserve"> </v>
      </c>
      <c r="H4112" s="82" t="s">
        <v>1024</v>
      </c>
      <c r="I4112" s="78" t="s">
        <v>2290</v>
      </c>
      <c r="J4112" s="78" t="s">
        <v>1078</v>
      </c>
      <c r="K4112" s="78" t="s">
        <v>2291</v>
      </c>
      <c r="L4112" s="78" t="s">
        <v>3699</v>
      </c>
      <c r="M4112" s="78">
        <v>60</v>
      </c>
      <c r="N4112" s="78" t="s">
        <v>3700</v>
      </c>
      <c r="O4112" s="78" t="s">
        <v>3705</v>
      </c>
      <c r="P4112" s="82">
        <v>1</v>
      </c>
      <c r="Q4112" s="78" t="s">
        <v>3706</v>
      </c>
      <c r="R4112" s="82">
        <v>0</v>
      </c>
      <c r="S4112" s="82">
        <v>0</v>
      </c>
      <c r="T4112" s="82">
        <v>1</v>
      </c>
      <c r="U4112" s="82">
        <v>0</v>
      </c>
      <c r="V4112" s="82">
        <v>0</v>
      </c>
      <c r="W4112" s="82">
        <v>0</v>
      </c>
      <c r="X4112" s="82">
        <v>0</v>
      </c>
      <c r="Y4112" s="82">
        <v>0</v>
      </c>
      <c r="Z4112" s="82">
        <v>0</v>
      </c>
      <c r="AA4112" s="82">
        <v>0</v>
      </c>
      <c r="AB4112" s="82">
        <v>0</v>
      </c>
      <c r="AC4112" s="82">
        <v>0</v>
      </c>
      <c r="AD4112" s="85" t="str">
        <f>IF(A4112&lt;&gt;"",IF(D4112="DIRECCIÓN_DE_TRANSFERENCIAS","280 0031",VLOOKUP(C4112,NIVELES!$A$14:$B$105,2,0)),"")</f>
        <v>280 8130</v>
      </c>
      <c r="AE4112" s="86" t="s">
        <v>322</v>
      </c>
      <c r="AF4112" s="86" t="s">
        <v>542</v>
      </c>
      <c r="AG4112" s="79" t="str">
        <f>+IF(AF4112&lt;&gt;"",VLOOKUP(AF4112,NIVELES!$A$666:$B$673,2,0),"")</f>
        <v>SISTEMA_DE_PROTECCIÓN_ESPECIAL_EN_EL_CICLO_DE_VIDA</v>
      </c>
      <c r="AH4112" s="78" t="s">
        <v>452</v>
      </c>
      <c r="AI4112" s="79" t="str">
        <f>IF(AH4112&lt;&gt;"",VLOOKUP(CONCATENATE(AG4112,AH4112),NIVELES!$B$676:$C$745,2,0),"")</f>
        <v>Modalidades De Proteccion Especial Directos</v>
      </c>
      <c r="AJ4112" s="78" t="s">
        <v>517</v>
      </c>
      <c r="AK4112" s="79" t="str">
        <f>+IF(AJ4112&lt;&gt;"",VLOOKUP(AJ4112,NIVELES!$A$816:$B$892,2,0),"")</f>
        <v>NO APLICA</v>
      </c>
      <c r="AL4112" s="78" t="s">
        <v>554</v>
      </c>
      <c r="AM4112" s="78">
        <v>530235</v>
      </c>
      <c r="AN4112" s="79" t="str">
        <f>IF(AM4112&lt;&gt;"",+VLOOKUP(AM4112,NIVELES!$A$1652:$B$2466,2,0),"")</f>
        <v>Servicio de Alimentación</v>
      </c>
      <c r="AO4112" s="87">
        <v>43000</v>
      </c>
      <c r="AP4112" s="88">
        <v>0</v>
      </c>
      <c r="AQ4112" s="88">
        <v>0</v>
      </c>
      <c r="AR4112" s="88">
        <v>43000</v>
      </c>
      <c r="AS4112" s="88">
        <v>0</v>
      </c>
      <c r="AT4112" s="88">
        <v>0</v>
      </c>
      <c r="AU4112" s="88">
        <v>0</v>
      </c>
      <c r="AV4112" s="88">
        <v>0</v>
      </c>
      <c r="AW4112" s="88">
        <v>0</v>
      </c>
      <c r="AX4112" s="88">
        <v>0</v>
      </c>
      <c r="AY4112" s="88">
        <v>0</v>
      </c>
      <c r="AZ4112" s="88">
        <v>0</v>
      </c>
      <c r="BA4112" s="88">
        <v>0</v>
      </c>
      <c r="BB4112" s="89">
        <f t="shared" si="255"/>
        <v>43000</v>
      </c>
      <c r="BC4112" s="90" t="str">
        <f t="shared" si="254"/>
        <v>OK</v>
      </c>
      <c r="BD4112" s="91" t="str">
        <f t="shared" si="256"/>
        <v xml:space="preserve">                  </v>
      </c>
      <c r="BE4112" s="92">
        <f t="shared" si="257"/>
        <v>1</v>
      </c>
    </row>
    <row r="4113" spans="1:57" s="74" customFormat="1" ht="50.1" customHeight="1" x14ac:dyDescent="0.2">
      <c r="A4113" s="78" t="s">
        <v>55</v>
      </c>
      <c r="B4113" s="78" t="s">
        <v>67</v>
      </c>
      <c r="C4113" s="78" t="s">
        <v>37</v>
      </c>
      <c r="D4113" s="78" t="s">
        <v>605</v>
      </c>
      <c r="E4113" s="79" t="str">
        <f>+IF(C4113&lt;&gt;"",VLOOKUP(MID(C4113,18,5),NIVELES!$A$133:$B$213,2,0),"")</f>
        <v>GUAYAS</v>
      </c>
      <c r="F4113" s="80" t="s">
        <v>94</v>
      </c>
      <c r="G4113" s="81" t="str">
        <f>+IF(F4113&lt;&gt;"",VLOOKUP(F4113,NIVELES!$A$246:$C$464,3,0),"")</f>
        <v xml:space="preserve"> </v>
      </c>
      <c r="H4113" s="82" t="s">
        <v>1024</v>
      </c>
      <c r="I4113" s="78" t="s">
        <v>2290</v>
      </c>
      <c r="J4113" s="78" t="s">
        <v>1078</v>
      </c>
      <c r="K4113" s="78" t="s">
        <v>2291</v>
      </c>
      <c r="L4113" s="78" t="s">
        <v>3699</v>
      </c>
      <c r="M4113" s="78">
        <v>60</v>
      </c>
      <c r="N4113" s="78" t="s">
        <v>3700</v>
      </c>
      <c r="O4113" s="78" t="s">
        <v>3707</v>
      </c>
      <c r="P4113" s="82">
        <v>1</v>
      </c>
      <c r="Q4113" s="78" t="s">
        <v>3708</v>
      </c>
      <c r="R4113" s="82">
        <v>0</v>
      </c>
      <c r="S4113" s="82">
        <v>0</v>
      </c>
      <c r="T4113" s="82">
        <v>0</v>
      </c>
      <c r="U4113" s="82">
        <v>0</v>
      </c>
      <c r="V4113" s="82">
        <v>1</v>
      </c>
      <c r="W4113" s="82">
        <v>0</v>
      </c>
      <c r="X4113" s="82">
        <v>0</v>
      </c>
      <c r="Y4113" s="82">
        <v>0</v>
      </c>
      <c r="Z4113" s="82">
        <v>0</v>
      </c>
      <c r="AA4113" s="82">
        <v>0</v>
      </c>
      <c r="AB4113" s="82">
        <v>0</v>
      </c>
      <c r="AC4113" s="82">
        <v>0</v>
      </c>
      <c r="AD4113" s="85" t="str">
        <f>IF(A4113&lt;&gt;"",IF(D4113="DIRECCIÓN_DE_TRANSFERENCIAS","280 0031",VLOOKUP(C4113,NIVELES!$A$14:$B$105,2,0)),"")</f>
        <v>280 8130</v>
      </c>
      <c r="AE4113" s="86" t="s">
        <v>322</v>
      </c>
      <c r="AF4113" s="86" t="s">
        <v>542</v>
      </c>
      <c r="AG4113" s="79" t="str">
        <f>+IF(AF4113&lt;&gt;"",VLOOKUP(AF4113,NIVELES!$A$666:$B$673,2,0),"")</f>
        <v>SISTEMA_DE_PROTECCIÓN_ESPECIAL_EN_EL_CICLO_DE_VIDA</v>
      </c>
      <c r="AH4113" s="78" t="s">
        <v>452</v>
      </c>
      <c r="AI4113" s="79" t="str">
        <f>IF(AH4113&lt;&gt;"",VLOOKUP(CONCATENATE(AG4113,AH4113),NIVELES!$B$676:$C$745,2,0),"")</f>
        <v>Modalidades De Proteccion Especial Directos</v>
      </c>
      <c r="AJ4113" s="78" t="s">
        <v>517</v>
      </c>
      <c r="AK4113" s="79" t="str">
        <f>+IF(AJ4113&lt;&gt;"",VLOOKUP(AJ4113,NIVELES!$A$816:$B$892,2,0),"")</f>
        <v>NO APLICA</v>
      </c>
      <c r="AL4113" s="78" t="s">
        <v>554</v>
      </c>
      <c r="AM4113" s="78">
        <v>530301</v>
      </c>
      <c r="AN4113" s="79" t="str">
        <f>IF(AM4113&lt;&gt;"",+VLOOKUP(AM4113,NIVELES!$A$1652:$B$2466,2,0),"")</f>
        <v>Pasajes al Interior</v>
      </c>
      <c r="AO4113" s="87">
        <v>300</v>
      </c>
      <c r="AP4113" s="88">
        <v>0</v>
      </c>
      <c r="AQ4113" s="88">
        <v>0</v>
      </c>
      <c r="AR4113" s="88">
        <v>0</v>
      </c>
      <c r="AS4113" s="88">
        <v>0</v>
      </c>
      <c r="AT4113" s="88">
        <v>300</v>
      </c>
      <c r="AU4113" s="88">
        <v>0</v>
      </c>
      <c r="AV4113" s="88">
        <v>0</v>
      </c>
      <c r="AW4113" s="88">
        <v>0</v>
      </c>
      <c r="AX4113" s="88">
        <v>0</v>
      </c>
      <c r="AY4113" s="88">
        <v>0</v>
      </c>
      <c r="AZ4113" s="88">
        <v>0</v>
      </c>
      <c r="BA4113" s="88">
        <v>0</v>
      </c>
      <c r="BB4113" s="89">
        <f t="shared" si="255"/>
        <v>300</v>
      </c>
      <c r="BC4113" s="90" t="str">
        <f t="shared" si="254"/>
        <v>OK</v>
      </c>
      <c r="BD4113" s="91" t="str">
        <f t="shared" si="256"/>
        <v xml:space="preserve">                  </v>
      </c>
      <c r="BE4113" s="92">
        <f t="shared" si="257"/>
        <v>1</v>
      </c>
    </row>
    <row r="4114" spans="1:57" s="74" customFormat="1" ht="50.1" customHeight="1" x14ac:dyDescent="0.2">
      <c r="A4114" s="78" t="s">
        <v>55</v>
      </c>
      <c r="B4114" s="78" t="s">
        <v>67</v>
      </c>
      <c r="C4114" s="78" t="s">
        <v>37</v>
      </c>
      <c r="D4114" s="78" t="s">
        <v>605</v>
      </c>
      <c r="E4114" s="79" t="str">
        <f>+IF(C4114&lt;&gt;"",VLOOKUP(MID(C4114,18,5),NIVELES!$A$133:$B$213,2,0),"")</f>
        <v>GUAYAS</v>
      </c>
      <c r="F4114" s="80" t="s">
        <v>94</v>
      </c>
      <c r="G4114" s="81" t="str">
        <f>+IF(F4114&lt;&gt;"",VLOOKUP(F4114,NIVELES!$A$246:$C$464,3,0),"")</f>
        <v xml:space="preserve"> </v>
      </c>
      <c r="H4114" s="82" t="s">
        <v>1024</v>
      </c>
      <c r="I4114" s="78" t="s">
        <v>2290</v>
      </c>
      <c r="J4114" s="78" t="s">
        <v>1078</v>
      </c>
      <c r="K4114" s="78" t="s">
        <v>2291</v>
      </c>
      <c r="L4114" s="78" t="s">
        <v>3699</v>
      </c>
      <c r="M4114" s="78">
        <v>60</v>
      </c>
      <c r="N4114" s="78" t="s">
        <v>3700</v>
      </c>
      <c r="O4114" s="78" t="s">
        <v>3707</v>
      </c>
      <c r="P4114" s="82">
        <v>1</v>
      </c>
      <c r="Q4114" s="78" t="s">
        <v>3706</v>
      </c>
      <c r="R4114" s="82">
        <v>0</v>
      </c>
      <c r="S4114" s="82">
        <v>0</v>
      </c>
      <c r="T4114" s="82">
        <v>0</v>
      </c>
      <c r="U4114" s="82">
        <v>0</v>
      </c>
      <c r="V4114" s="82">
        <v>1</v>
      </c>
      <c r="W4114" s="82">
        <v>0</v>
      </c>
      <c r="X4114" s="82">
        <v>0</v>
      </c>
      <c r="Y4114" s="82">
        <v>0</v>
      </c>
      <c r="Z4114" s="82">
        <v>0</v>
      </c>
      <c r="AA4114" s="82">
        <v>0</v>
      </c>
      <c r="AB4114" s="82">
        <v>0</v>
      </c>
      <c r="AC4114" s="82">
        <v>0</v>
      </c>
      <c r="AD4114" s="85" t="str">
        <f>IF(A4114&lt;&gt;"",IF(D4114="DIRECCIÓN_DE_TRANSFERENCIAS","280 0031",VLOOKUP(C4114,NIVELES!$A$14:$B$105,2,0)),"")</f>
        <v>280 8130</v>
      </c>
      <c r="AE4114" s="86" t="s">
        <v>322</v>
      </c>
      <c r="AF4114" s="86" t="s">
        <v>542</v>
      </c>
      <c r="AG4114" s="79" t="str">
        <f>+IF(AF4114&lt;&gt;"",VLOOKUP(AF4114,NIVELES!$A$666:$B$673,2,0),"")</f>
        <v>SISTEMA_DE_PROTECCIÓN_ESPECIAL_EN_EL_CICLO_DE_VIDA</v>
      </c>
      <c r="AH4114" s="78" t="s">
        <v>452</v>
      </c>
      <c r="AI4114" s="79" t="str">
        <f>IF(AH4114&lt;&gt;"",VLOOKUP(CONCATENATE(AG4114,AH4114),NIVELES!$B$676:$C$745,2,0),"")</f>
        <v>Modalidades De Proteccion Especial Directos</v>
      </c>
      <c r="AJ4114" s="78" t="s">
        <v>517</v>
      </c>
      <c r="AK4114" s="79" t="str">
        <f>+IF(AJ4114&lt;&gt;"",VLOOKUP(AJ4114,NIVELES!$A$816:$B$892,2,0),"")</f>
        <v>NO APLICA</v>
      </c>
      <c r="AL4114" s="78" t="s">
        <v>554</v>
      </c>
      <c r="AM4114" s="78">
        <v>530303</v>
      </c>
      <c r="AN4114" s="79" t="str">
        <f>IF(AM4114&lt;&gt;"",+VLOOKUP(AM4114,NIVELES!$A$1652:$B$2466,2,0),"")</f>
        <v>Viáticos y Subsistencias en el Interior</v>
      </c>
      <c r="AO4114" s="87">
        <v>300</v>
      </c>
      <c r="AP4114" s="88">
        <v>0</v>
      </c>
      <c r="AQ4114" s="88">
        <v>0</v>
      </c>
      <c r="AR4114" s="88">
        <v>0</v>
      </c>
      <c r="AS4114" s="88">
        <v>0</v>
      </c>
      <c r="AT4114" s="88">
        <v>300</v>
      </c>
      <c r="AU4114" s="88">
        <v>0</v>
      </c>
      <c r="AV4114" s="88">
        <v>0</v>
      </c>
      <c r="AW4114" s="88">
        <v>0</v>
      </c>
      <c r="AX4114" s="88">
        <v>0</v>
      </c>
      <c r="AY4114" s="88">
        <v>0</v>
      </c>
      <c r="AZ4114" s="88">
        <v>0</v>
      </c>
      <c r="BA4114" s="88">
        <v>0</v>
      </c>
      <c r="BB4114" s="89">
        <f t="shared" si="255"/>
        <v>300</v>
      </c>
      <c r="BC4114" s="90" t="str">
        <f t="shared" si="254"/>
        <v>OK</v>
      </c>
      <c r="BD4114" s="91" t="str">
        <f t="shared" si="256"/>
        <v xml:space="preserve">                  </v>
      </c>
      <c r="BE4114" s="92">
        <f t="shared" si="257"/>
        <v>1</v>
      </c>
    </row>
    <row r="4115" spans="1:57" s="74" customFormat="1" ht="50.1" customHeight="1" x14ac:dyDescent="0.2">
      <c r="A4115" s="78" t="s">
        <v>55</v>
      </c>
      <c r="B4115" s="78" t="s">
        <v>67</v>
      </c>
      <c r="C4115" s="78" t="s">
        <v>37</v>
      </c>
      <c r="D4115" s="78" t="s">
        <v>605</v>
      </c>
      <c r="E4115" s="79" t="str">
        <f>+IF(C4115&lt;&gt;"",VLOOKUP(MID(C4115,18,5),NIVELES!$A$133:$B$213,2,0),"")</f>
        <v>GUAYAS</v>
      </c>
      <c r="F4115" s="80" t="s">
        <v>94</v>
      </c>
      <c r="G4115" s="81" t="str">
        <f>+IF(F4115&lt;&gt;"",VLOOKUP(F4115,NIVELES!$A$246:$C$464,3,0),"")</f>
        <v xml:space="preserve"> </v>
      </c>
      <c r="H4115" s="82" t="s">
        <v>1024</v>
      </c>
      <c r="I4115" s="78" t="s">
        <v>2290</v>
      </c>
      <c r="J4115" s="78" t="s">
        <v>1078</v>
      </c>
      <c r="K4115" s="78" t="s">
        <v>2291</v>
      </c>
      <c r="L4115" s="78" t="s">
        <v>3699</v>
      </c>
      <c r="M4115" s="78">
        <v>60</v>
      </c>
      <c r="N4115" s="78" t="s">
        <v>3700</v>
      </c>
      <c r="O4115" s="78" t="s">
        <v>3709</v>
      </c>
      <c r="P4115" s="82">
        <v>0</v>
      </c>
      <c r="Q4115" s="78" t="s">
        <v>3708</v>
      </c>
      <c r="R4115" s="82">
        <v>0</v>
      </c>
      <c r="S4115" s="82">
        <v>0</v>
      </c>
      <c r="T4115" s="82">
        <v>0</v>
      </c>
      <c r="U4115" s="82">
        <v>0</v>
      </c>
      <c r="V4115" s="82">
        <v>0</v>
      </c>
      <c r="W4115" s="82">
        <v>0</v>
      </c>
      <c r="X4115" s="82">
        <v>0</v>
      </c>
      <c r="Y4115" s="82">
        <v>0</v>
      </c>
      <c r="Z4115" s="82">
        <v>0</v>
      </c>
      <c r="AA4115" s="82">
        <v>0</v>
      </c>
      <c r="AB4115" s="82">
        <v>0</v>
      </c>
      <c r="AC4115" s="82">
        <v>0</v>
      </c>
      <c r="AD4115" s="85" t="str">
        <f>IF(A4115&lt;&gt;"",IF(D4115="DIRECCIÓN_DE_TRANSFERENCIAS","280 0031",VLOOKUP(C4115,NIVELES!$A$14:$B$105,2,0)),"")</f>
        <v>280 8130</v>
      </c>
      <c r="AE4115" s="86" t="s">
        <v>322</v>
      </c>
      <c r="AF4115" s="86" t="s">
        <v>542</v>
      </c>
      <c r="AG4115" s="79" t="str">
        <f>+IF(AF4115&lt;&gt;"",VLOOKUP(AF4115,NIVELES!$A$666:$B$673,2,0),"")</f>
        <v>SISTEMA_DE_PROTECCIÓN_ESPECIAL_EN_EL_CICLO_DE_VIDA</v>
      </c>
      <c r="AH4115" s="78" t="s">
        <v>452</v>
      </c>
      <c r="AI4115" s="79" t="str">
        <f>IF(AH4115&lt;&gt;"",VLOOKUP(CONCATENATE(AG4115,AH4115),NIVELES!$B$676:$C$745,2,0),"")</f>
        <v>Modalidades De Proteccion Especial Directos</v>
      </c>
      <c r="AJ4115" s="78" t="s">
        <v>517</v>
      </c>
      <c r="AK4115" s="79" t="str">
        <f>+IF(AJ4115&lt;&gt;"",VLOOKUP(AJ4115,NIVELES!$A$816:$B$892,2,0),"")</f>
        <v>NO APLICA</v>
      </c>
      <c r="AL4115" s="78" t="s">
        <v>554</v>
      </c>
      <c r="AM4115" s="78">
        <v>530420</v>
      </c>
      <c r="AN4115" s="79" t="str">
        <f>IF(AM4115&lt;&gt;"",+VLOOKUP(AM4115,NIVELES!$A$1652:$B$2466,2,0),"")</f>
        <v>Instalación, Mantenimiento y Reparación de Edificios, Locales y Residencias de propiedad de las Entidades
Públicas</v>
      </c>
      <c r="AO4115" s="87">
        <v>0</v>
      </c>
      <c r="AP4115" s="88">
        <v>0</v>
      </c>
      <c r="AQ4115" s="88">
        <v>0</v>
      </c>
      <c r="AR4115" s="88">
        <v>0</v>
      </c>
      <c r="AS4115" s="88">
        <v>0</v>
      </c>
      <c r="AT4115" s="88">
        <v>0</v>
      </c>
      <c r="AU4115" s="88">
        <v>0</v>
      </c>
      <c r="AV4115" s="88">
        <v>0</v>
      </c>
      <c r="AW4115" s="88">
        <v>0</v>
      </c>
      <c r="AX4115" s="88">
        <v>0</v>
      </c>
      <c r="AY4115" s="88">
        <v>0</v>
      </c>
      <c r="AZ4115" s="88">
        <v>0</v>
      </c>
      <c r="BA4115" s="88">
        <v>0</v>
      </c>
      <c r="BB4115" s="89">
        <f t="shared" si="255"/>
        <v>0</v>
      </c>
      <c r="BC4115" s="90" t="str">
        <f t="shared" si="254"/>
        <v>OK</v>
      </c>
      <c r="BD4115" s="91" t="str">
        <f t="shared" si="256"/>
        <v xml:space="preserve">                  </v>
      </c>
      <c r="BE4115" s="92">
        <f t="shared" si="257"/>
        <v>0</v>
      </c>
    </row>
    <row r="4116" spans="1:57" s="74" customFormat="1" ht="50.1" customHeight="1" x14ac:dyDescent="0.2">
      <c r="A4116" s="78" t="s">
        <v>55</v>
      </c>
      <c r="B4116" s="78" t="s">
        <v>67</v>
      </c>
      <c r="C4116" s="78" t="s">
        <v>37</v>
      </c>
      <c r="D4116" s="78" t="s">
        <v>605</v>
      </c>
      <c r="E4116" s="79" t="str">
        <f>+IF(C4116&lt;&gt;"",VLOOKUP(MID(C4116,18,5),NIVELES!$A$133:$B$213,2,0),"")</f>
        <v>GUAYAS</v>
      </c>
      <c r="F4116" s="80" t="s">
        <v>94</v>
      </c>
      <c r="G4116" s="81" t="str">
        <f>+IF(F4116&lt;&gt;"",VLOOKUP(F4116,NIVELES!$A$246:$C$464,3,0),"")</f>
        <v xml:space="preserve"> </v>
      </c>
      <c r="H4116" s="82" t="s">
        <v>1024</v>
      </c>
      <c r="I4116" s="78" t="s">
        <v>2290</v>
      </c>
      <c r="J4116" s="78" t="s">
        <v>1078</v>
      </c>
      <c r="K4116" s="78" t="s">
        <v>2291</v>
      </c>
      <c r="L4116" s="78" t="s">
        <v>3699</v>
      </c>
      <c r="M4116" s="78">
        <v>60</v>
      </c>
      <c r="N4116" s="78" t="s">
        <v>3700</v>
      </c>
      <c r="O4116" s="78" t="s">
        <v>3710</v>
      </c>
      <c r="P4116" s="82">
        <v>1</v>
      </c>
      <c r="Q4116" s="78" t="s">
        <v>3708</v>
      </c>
      <c r="R4116" s="82">
        <v>0</v>
      </c>
      <c r="S4116" s="82">
        <v>0</v>
      </c>
      <c r="T4116" s="82">
        <v>0</v>
      </c>
      <c r="U4116" s="82">
        <v>1</v>
      </c>
      <c r="V4116" s="82">
        <v>0</v>
      </c>
      <c r="W4116" s="82">
        <v>0</v>
      </c>
      <c r="X4116" s="82">
        <v>0</v>
      </c>
      <c r="Y4116" s="82">
        <v>0</v>
      </c>
      <c r="Z4116" s="82">
        <v>0</v>
      </c>
      <c r="AA4116" s="82">
        <v>0</v>
      </c>
      <c r="AB4116" s="82">
        <v>0</v>
      </c>
      <c r="AC4116" s="82">
        <v>0</v>
      </c>
      <c r="AD4116" s="85" t="str">
        <f>IF(A4116&lt;&gt;"",IF(D4116="DIRECCIÓN_DE_TRANSFERENCIAS","280 0031",VLOOKUP(C4116,NIVELES!$A$14:$B$105,2,0)),"")</f>
        <v>280 8130</v>
      </c>
      <c r="AE4116" s="86" t="s">
        <v>322</v>
      </c>
      <c r="AF4116" s="86" t="s">
        <v>542</v>
      </c>
      <c r="AG4116" s="79" t="str">
        <f>+IF(AF4116&lt;&gt;"",VLOOKUP(AF4116,NIVELES!$A$666:$B$673,2,0),"")</f>
        <v>SISTEMA_DE_PROTECCIÓN_ESPECIAL_EN_EL_CICLO_DE_VIDA</v>
      </c>
      <c r="AH4116" s="78" t="s">
        <v>452</v>
      </c>
      <c r="AI4116" s="79" t="str">
        <f>IF(AH4116&lt;&gt;"",VLOOKUP(CONCATENATE(AG4116,AH4116),NIVELES!$B$676:$C$745,2,0),"")</f>
        <v>Modalidades De Proteccion Especial Directos</v>
      </c>
      <c r="AJ4116" s="78" t="s">
        <v>517</v>
      </c>
      <c r="AK4116" s="79" t="str">
        <f>+IF(AJ4116&lt;&gt;"",VLOOKUP(AJ4116,NIVELES!$A$816:$B$892,2,0),"")</f>
        <v>NO APLICA</v>
      </c>
      <c r="AL4116" s="78" t="s">
        <v>554</v>
      </c>
      <c r="AM4116" s="78">
        <v>530804</v>
      </c>
      <c r="AN4116" s="79" t="str">
        <f>IF(AM4116&lt;&gt;"",+VLOOKUP(AM4116,NIVELES!$A$1652:$B$2466,2,0),"")</f>
        <v>Materiales de Oficina</v>
      </c>
      <c r="AO4116" s="87">
        <v>2000</v>
      </c>
      <c r="AP4116" s="88">
        <v>0</v>
      </c>
      <c r="AQ4116" s="88">
        <v>0</v>
      </c>
      <c r="AR4116" s="88">
        <v>0</v>
      </c>
      <c r="AS4116" s="88">
        <v>2000</v>
      </c>
      <c r="AT4116" s="88">
        <v>0</v>
      </c>
      <c r="AU4116" s="88">
        <v>0</v>
      </c>
      <c r="AV4116" s="88">
        <v>0</v>
      </c>
      <c r="AW4116" s="88">
        <v>0</v>
      </c>
      <c r="AX4116" s="88">
        <v>0</v>
      </c>
      <c r="AY4116" s="88">
        <v>0</v>
      </c>
      <c r="AZ4116" s="88">
        <v>0</v>
      </c>
      <c r="BA4116" s="88">
        <v>0</v>
      </c>
      <c r="BB4116" s="89">
        <f t="shared" si="255"/>
        <v>2000</v>
      </c>
      <c r="BC4116" s="90" t="str">
        <f t="shared" si="254"/>
        <v>OK</v>
      </c>
      <c r="BD4116" s="91" t="str">
        <f t="shared" si="256"/>
        <v xml:space="preserve">                  </v>
      </c>
      <c r="BE4116" s="92">
        <f t="shared" si="257"/>
        <v>1</v>
      </c>
    </row>
    <row r="4117" spans="1:57" s="74" customFormat="1" ht="50.1" customHeight="1" x14ac:dyDescent="0.2">
      <c r="A4117" s="78" t="s">
        <v>55</v>
      </c>
      <c r="B4117" s="78" t="s">
        <v>67</v>
      </c>
      <c r="C4117" s="78" t="s">
        <v>37</v>
      </c>
      <c r="D4117" s="78" t="s">
        <v>605</v>
      </c>
      <c r="E4117" s="79" t="str">
        <f>+IF(C4117&lt;&gt;"",VLOOKUP(MID(C4117,18,5),NIVELES!$A$133:$B$213,2,0),"")</f>
        <v>GUAYAS</v>
      </c>
      <c r="F4117" s="80" t="s">
        <v>94</v>
      </c>
      <c r="G4117" s="81" t="str">
        <f>+IF(F4117&lt;&gt;"",VLOOKUP(F4117,NIVELES!$A$246:$C$464,3,0),"")</f>
        <v xml:space="preserve"> </v>
      </c>
      <c r="H4117" s="82" t="s">
        <v>1024</v>
      </c>
      <c r="I4117" s="78" t="s">
        <v>2290</v>
      </c>
      <c r="J4117" s="78" t="s">
        <v>1078</v>
      </c>
      <c r="K4117" s="78" t="s">
        <v>2291</v>
      </c>
      <c r="L4117" s="78" t="s">
        <v>3699</v>
      </c>
      <c r="M4117" s="78">
        <v>60</v>
      </c>
      <c r="N4117" s="78" t="s">
        <v>3700</v>
      </c>
      <c r="O4117" s="78" t="s">
        <v>3711</v>
      </c>
      <c r="P4117" s="82">
        <v>11</v>
      </c>
      <c r="Q4117" s="78" t="s">
        <v>3712</v>
      </c>
      <c r="R4117" s="82">
        <v>0</v>
      </c>
      <c r="S4117" s="82">
        <v>1</v>
      </c>
      <c r="T4117" s="82">
        <v>1</v>
      </c>
      <c r="U4117" s="82">
        <v>1</v>
      </c>
      <c r="V4117" s="82">
        <v>1</v>
      </c>
      <c r="W4117" s="82">
        <v>1</v>
      </c>
      <c r="X4117" s="82">
        <v>1</v>
      </c>
      <c r="Y4117" s="82">
        <v>1</v>
      </c>
      <c r="Z4117" s="82">
        <v>1</v>
      </c>
      <c r="AA4117" s="82">
        <v>1</v>
      </c>
      <c r="AB4117" s="82">
        <v>1</v>
      </c>
      <c r="AC4117" s="82">
        <v>1</v>
      </c>
      <c r="AD4117" s="85" t="str">
        <f>IF(A4117&lt;&gt;"",IF(D4117="DIRECCIÓN_DE_TRANSFERENCIAS","280 0031",VLOOKUP(C4117,NIVELES!$A$14:$B$105,2,0)),"")</f>
        <v>280 8130</v>
      </c>
      <c r="AE4117" s="86" t="s">
        <v>322</v>
      </c>
      <c r="AF4117" s="86" t="s">
        <v>542</v>
      </c>
      <c r="AG4117" s="79" t="str">
        <f>+IF(AF4117&lt;&gt;"",VLOOKUP(AF4117,NIVELES!$A$666:$B$673,2,0),"")</f>
        <v>SISTEMA_DE_PROTECCIÓN_ESPECIAL_EN_EL_CICLO_DE_VIDA</v>
      </c>
      <c r="AH4117" s="78" t="s">
        <v>452</v>
      </c>
      <c r="AI4117" s="79" t="str">
        <f>IF(AH4117&lt;&gt;"",VLOOKUP(CONCATENATE(AG4117,AH4117),NIVELES!$B$676:$C$745,2,0),"")</f>
        <v>Modalidades De Proteccion Especial Directos</v>
      </c>
      <c r="AJ4117" s="78" t="s">
        <v>517</v>
      </c>
      <c r="AK4117" s="79" t="str">
        <f>+IF(AJ4117&lt;&gt;"",VLOOKUP(AJ4117,NIVELES!$A$816:$B$892,2,0),"")</f>
        <v>NO APLICA</v>
      </c>
      <c r="AL4117" s="78" t="s">
        <v>554</v>
      </c>
      <c r="AM4117" s="78">
        <v>530809</v>
      </c>
      <c r="AN4117" s="79" t="str">
        <f>IF(AM4117&lt;&gt;"",+VLOOKUP(AM4117,NIVELES!$A$1652:$B$2466,2,0),"")</f>
        <v>Medicamentos</v>
      </c>
      <c r="AO4117" s="87">
        <v>21984.89</v>
      </c>
      <c r="AP4117" s="88">
        <v>0</v>
      </c>
      <c r="AQ4117" s="88">
        <v>2011.61</v>
      </c>
      <c r="AR4117" s="88">
        <v>1998.62</v>
      </c>
      <c r="AS4117" s="88">
        <v>1998.62</v>
      </c>
      <c r="AT4117" s="88">
        <v>1998.62</v>
      </c>
      <c r="AU4117" s="88">
        <v>1998.62</v>
      </c>
      <c r="AV4117" s="88">
        <v>1998.62</v>
      </c>
      <c r="AW4117" s="88">
        <v>1998.62</v>
      </c>
      <c r="AX4117" s="88">
        <v>1998.62</v>
      </c>
      <c r="AY4117" s="88">
        <v>1998.62</v>
      </c>
      <c r="AZ4117" s="88">
        <v>1992.16</v>
      </c>
      <c r="BA4117" s="88">
        <v>1992.16</v>
      </c>
      <c r="BB4117" s="89">
        <f t="shared" si="255"/>
        <v>21984.889999999996</v>
      </c>
      <c r="BC4117" s="90" t="str">
        <f t="shared" si="254"/>
        <v>OK</v>
      </c>
      <c r="BD4117" s="91" t="str">
        <f t="shared" si="256"/>
        <v xml:space="preserve">                  </v>
      </c>
      <c r="BE4117" s="92">
        <f t="shared" si="257"/>
        <v>11</v>
      </c>
    </row>
    <row r="4118" spans="1:57" s="74" customFormat="1" ht="50.1" customHeight="1" x14ac:dyDescent="0.2">
      <c r="A4118" s="78" t="s">
        <v>55</v>
      </c>
      <c r="B4118" s="78" t="s">
        <v>67</v>
      </c>
      <c r="C4118" s="78" t="s">
        <v>37</v>
      </c>
      <c r="D4118" s="78" t="s">
        <v>605</v>
      </c>
      <c r="E4118" s="79" t="str">
        <f>+IF(C4118&lt;&gt;"",VLOOKUP(MID(C4118,18,5),NIVELES!$A$133:$B$213,2,0),"")</f>
        <v>GUAYAS</v>
      </c>
      <c r="F4118" s="80" t="s">
        <v>94</v>
      </c>
      <c r="G4118" s="81" t="str">
        <f>+IF(F4118&lt;&gt;"",VLOOKUP(F4118,NIVELES!$A$246:$C$464,3,0),"")</f>
        <v xml:space="preserve"> </v>
      </c>
      <c r="H4118" s="82" t="s">
        <v>1024</v>
      </c>
      <c r="I4118" s="78" t="s">
        <v>2290</v>
      </c>
      <c r="J4118" s="78" t="s">
        <v>1078</v>
      </c>
      <c r="K4118" s="78" t="s">
        <v>2291</v>
      </c>
      <c r="L4118" s="78" t="s">
        <v>3699</v>
      </c>
      <c r="M4118" s="78">
        <v>60</v>
      </c>
      <c r="N4118" s="78" t="s">
        <v>3700</v>
      </c>
      <c r="O4118" s="78" t="s">
        <v>3713</v>
      </c>
      <c r="P4118" s="82">
        <v>1</v>
      </c>
      <c r="Q4118" s="78" t="s">
        <v>3706</v>
      </c>
      <c r="R4118" s="82">
        <v>0</v>
      </c>
      <c r="S4118" s="82">
        <v>0</v>
      </c>
      <c r="T4118" s="82">
        <v>0</v>
      </c>
      <c r="U4118" s="82">
        <v>1</v>
      </c>
      <c r="V4118" s="82">
        <v>0</v>
      </c>
      <c r="W4118" s="82">
        <v>0</v>
      </c>
      <c r="X4118" s="82">
        <v>0</v>
      </c>
      <c r="Y4118" s="82">
        <v>0</v>
      </c>
      <c r="Z4118" s="82">
        <v>0</v>
      </c>
      <c r="AA4118" s="82">
        <v>0</v>
      </c>
      <c r="AB4118" s="82">
        <v>0</v>
      </c>
      <c r="AC4118" s="82">
        <v>0</v>
      </c>
      <c r="AD4118" s="85" t="str">
        <f>IF(A4118&lt;&gt;"",IF(D4118="DIRECCIÓN_DE_TRANSFERENCIAS","280 0031",VLOOKUP(C4118,NIVELES!$A$14:$B$105,2,0)),"")</f>
        <v>280 8130</v>
      </c>
      <c r="AE4118" s="86" t="s">
        <v>322</v>
      </c>
      <c r="AF4118" s="86" t="s">
        <v>542</v>
      </c>
      <c r="AG4118" s="79" t="str">
        <f>+IF(AF4118&lt;&gt;"",VLOOKUP(AF4118,NIVELES!$A$666:$B$673,2,0),"")</f>
        <v>SISTEMA_DE_PROTECCIÓN_ESPECIAL_EN_EL_CICLO_DE_VIDA</v>
      </c>
      <c r="AH4118" s="78" t="s">
        <v>452</v>
      </c>
      <c r="AI4118" s="79" t="str">
        <f>IF(AH4118&lt;&gt;"",VLOOKUP(CONCATENATE(AG4118,AH4118),NIVELES!$B$676:$C$745,2,0),"")</f>
        <v>Modalidades De Proteccion Especial Directos</v>
      </c>
      <c r="AJ4118" s="78" t="s">
        <v>517</v>
      </c>
      <c r="AK4118" s="79" t="str">
        <f>+IF(AJ4118&lt;&gt;"",VLOOKUP(AJ4118,NIVELES!$A$816:$B$892,2,0),"")</f>
        <v>NO APLICA</v>
      </c>
      <c r="AL4118" s="78" t="s">
        <v>554</v>
      </c>
      <c r="AM4118" s="78">
        <v>530812</v>
      </c>
      <c r="AN4118" s="79" t="str">
        <f>IF(AM4118&lt;&gt;"",+VLOOKUP(AM4118,NIVELES!$A$1652:$B$2466,2,0),"")</f>
        <v>Materiales Didácticos</v>
      </c>
      <c r="AO4118" s="87">
        <v>1000</v>
      </c>
      <c r="AP4118" s="88">
        <v>0</v>
      </c>
      <c r="AQ4118" s="88">
        <v>0</v>
      </c>
      <c r="AR4118" s="88">
        <v>0</v>
      </c>
      <c r="AS4118" s="88">
        <v>1000</v>
      </c>
      <c r="AT4118" s="88">
        <v>0</v>
      </c>
      <c r="AU4118" s="88">
        <v>0</v>
      </c>
      <c r="AV4118" s="88">
        <v>0</v>
      </c>
      <c r="AW4118" s="88">
        <v>0</v>
      </c>
      <c r="AX4118" s="88">
        <v>0</v>
      </c>
      <c r="AY4118" s="88">
        <v>0</v>
      </c>
      <c r="AZ4118" s="88">
        <v>0</v>
      </c>
      <c r="BA4118" s="88">
        <v>0</v>
      </c>
      <c r="BB4118" s="89">
        <f t="shared" si="255"/>
        <v>1000</v>
      </c>
      <c r="BC4118" s="90" t="str">
        <f t="shared" si="254"/>
        <v>OK</v>
      </c>
      <c r="BD4118" s="91" t="str">
        <f t="shared" si="256"/>
        <v xml:space="preserve">                  </v>
      </c>
      <c r="BE4118" s="92">
        <f t="shared" si="257"/>
        <v>1</v>
      </c>
    </row>
    <row r="4119" spans="1:57" s="74" customFormat="1" ht="50.1" customHeight="1" x14ac:dyDescent="0.2">
      <c r="A4119" s="78" t="s">
        <v>55</v>
      </c>
      <c r="B4119" s="78" t="s">
        <v>67</v>
      </c>
      <c r="C4119" s="78" t="s">
        <v>37</v>
      </c>
      <c r="D4119" s="78" t="s">
        <v>605</v>
      </c>
      <c r="E4119" s="79" t="str">
        <f>+IF(C4119&lt;&gt;"",VLOOKUP(MID(C4119,18,5),NIVELES!$A$133:$B$213,2,0),"")</f>
        <v>GUAYAS</v>
      </c>
      <c r="F4119" s="80" t="s">
        <v>94</v>
      </c>
      <c r="G4119" s="81" t="str">
        <f>+IF(F4119&lt;&gt;"",VLOOKUP(F4119,NIVELES!$A$246:$C$464,3,0),"")</f>
        <v xml:space="preserve"> </v>
      </c>
      <c r="H4119" s="82" t="s">
        <v>1024</v>
      </c>
      <c r="I4119" s="78" t="s">
        <v>2290</v>
      </c>
      <c r="J4119" s="78" t="s">
        <v>1078</v>
      </c>
      <c r="K4119" s="78" t="s">
        <v>2291</v>
      </c>
      <c r="L4119" s="78" t="s">
        <v>3699</v>
      </c>
      <c r="M4119" s="78">
        <v>60</v>
      </c>
      <c r="N4119" s="78" t="s">
        <v>3700</v>
      </c>
      <c r="O4119" s="78" t="s">
        <v>3714</v>
      </c>
      <c r="P4119" s="82">
        <v>1</v>
      </c>
      <c r="Q4119" s="78" t="s">
        <v>3715</v>
      </c>
      <c r="R4119" s="82">
        <v>0</v>
      </c>
      <c r="S4119" s="82">
        <v>0</v>
      </c>
      <c r="T4119" s="82">
        <v>0</v>
      </c>
      <c r="U4119" s="82">
        <v>0</v>
      </c>
      <c r="V4119" s="82">
        <v>1</v>
      </c>
      <c r="W4119" s="82">
        <v>0</v>
      </c>
      <c r="X4119" s="82">
        <v>0</v>
      </c>
      <c r="Y4119" s="82">
        <v>0</v>
      </c>
      <c r="Z4119" s="82">
        <v>0</v>
      </c>
      <c r="AA4119" s="82">
        <v>0</v>
      </c>
      <c r="AB4119" s="82">
        <v>0</v>
      </c>
      <c r="AC4119" s="82">
        <v>0</v>
      </c>
      <c r="AD4119" s="85" t="str">
        <f>IF(A4119&lt;&gt;"",IF(D4119="DIRECCIÓN_DE_TRANSFERENCIAS","280 0031",VLOOKUP(C4119,NIVELES!$A$14:$B$105,2,0)),"")</f>
        <v>280 8130</v>
      </c>
      <c r="AE4119" s="86" t="s">
        <v>322</v>
      </c>
      <c r="AF4119" s="86" t="s">
        <v>542</v>
      </c>
      <c r="AG4119" s="79" t="str">
        <f>+IF(AF4119&lt;&gt;"",VLOOKUP(AF4119,NIVELES!$A$666:$B$673,2,0),"")</f>
        <v>SISTEMA_DE_PROTECCIÓN_ESPECIAL_EN_EL_CICLO_DE_VIDA</v>
      </c>
      <c r="AH4119" s="78" t="s">
        <v>511</v>
      </c>
      <c r="AI4119" s="79" t="str">
        <f>IF(AH4119&lt;&gt;"",VLOOKUP(CONCATENATE(AG4119,AH4119),NIVELES!$B$676:$C$745,2,0),"")</f>
        <v>Rectoria Prevencion De Vulnerabilidad De Derechos</v>
      </c>
      <c r="AJ4119" s="78" t="s">
        <v>517</v>
      </c>
      <c r="AK4119" s="79" t="str">
        <f>+IF(AJ4119&lt;&gt;"",VLOOKUP(AJ4119,NIVELES!$A$816:$B$892,2,0),"")</f>
        <v>NO APLICA</v>
      </c>
      <c r="AL4119" s="78" t="s">
        <v>554</v>
      </c>
      <c r="AM4119" s="78">
        <v>530249</v>
      </c>
      <c r="AN4119" s="79" t="str">
        <f>IF(AM4119&lt;&gt;"",+VLOOKUP(AM4119,NIVELES!$A$1652:$B$2466,2,0),"")</f>
        <v>Eventos Públicos Promocionales</v>
      </c>
      <c r="AO4119" s="87">
        <v>935.02</v>
      </c>
      <c r="AP4119" s="88">
        <v>0</v>
      </c>
      <c r="AQ4119" s="88">
        <v>0</v>
      </c>
      <c r="AR4119" s="88">
        <v>935.02</v>
      </c>
      <c r="AS4119" s="88">
        <v>0</v>
      </c>
      <c r="AT4119" s="88">
        <v>0</v>
      </c>
      <c r="AU4119" s="88">
        <v>0</v>
      </c>
      <c r="AV4119" s="88">
        <v>0</v>
      </c>
      <c r="AW4119" s="88">
        <v>0</v>
      </c>
      <c r="AX4119" s="88">
        <v>0</v>
      </c>
      <c r="AY4119" s="88">
        <v>0</v>
      </c>
      <c r="AZ4119" s="88">
        <v>0</v>
      </c>
      <c r="BA4119" s="88">
        <v>0</v>
      </c>
      <c r="BB4119" s="89">
        <f t="shared" si="255"/>
        <v>935.02</v>
      </c>
      <c r="BC4119" s="90" t="str">
        <f t="shared" si="254"/>
        <v>OK</v>
      </c>
      <c r="BD4119" s="91" t="str">
        <f t="shared" si="256"/>
        <v xml:space="preserve">                  </v>
      </c>
      <c r="BE4119" s="92">
        <f t="shared" si="257"/>
        <v>1</v>
      </c>
    </row>
    <row r="4120" spans="1:57" s="74" customFormat="1" ht="50.1" customHeight="1" x14ac:dyDescent="0.2">
      <c r="A4120" s="78" t="s">
        <v>55</v>
      </c>
      <c r="B4120" s="78" t="s">
        <v>67</v>
      </c>
      <c r="C4120" s="78" t="s">
        <v>37</v>
      </c>
      <c r="D4120" s="78" t="s">
        <v>605</v>
      </c>
      <c r="E4120" s="79" t="str">
        <f>+IF(C4120&lt;&gt;"",VLOOKUP(MID(C4120,18,5),NIVELES!$A$133:$B$213,2,0),"")</f>
        <v>GUAYAS</v>
      </c>
      <c r="F4120" s="80" t="s">
        <v>94</v>
      </c>
      <c r="G4120" s="81" t="str">
        <f>+IF(F4120&lt;&gt;"",VLOOKUP(F4120,NIVELES!$A$246:$C$464,3,0),"")</f>
        <v xml:space="preserve"> </v>
      </c>
      <c r="H4120" s="82" t="s">
        <v>1024</v>
      </c>
      <c r="I4120" s="78" t="s">
        <v>2311</v>
      </c>
      <c r="J4120" s="78" t="s">
        <v>1078</v>
      </c>
      <c r="K4120" s="78" t="s">
        <v>2291</v>
      </c>
      <c r="L4120" s="78" t="s">
        <v>3716</v>
      </c>
      <c r="M4120" s="78">
        <v>210</v>
      </c>
      <c r="N4120" s="78" t="s">
        <v>3717</v>
      </c>
      <c r="O4120" s="78" t="s">
        <v>2167</v>
      </c>
      <c r="P4120" s="82">
        <v>12</v>
      </c>
      <c r="Q4120" s="78" t="s">
        <v>2204</v>
      </c>
      <c r="R4120" s="82">
        <v>1</v>
      </c>
      <c r="S4120" s="82">
        <v>1</v>
      </c>
      <c r="T4120" s="82">
        <v>1</v>
      </c>
      <c r="U4120" s="82">
        <v>1</v>
      </c>
      <c r="V4120" s="82">
        <v>1</v>
      </c>
      <c r="W4120" s="82">
        <v>1</v>
      </c>
      <c r="X4120" s="82">
        <v>1</v>
      </c>
      <c r="Y4120" s="82">
        <v>1</v>
      </c>
      <c r="Z4120" s="82">
        <v>1</v>
      </c>
      <c r="AA4120" s="82">
        <v>1</v>
      </c>
      <c r="AB4120" s="82">
        <v>1</v>
      </c>
      <c r="AC4120" s="82">
        <v>1</v>
      </c>
      <c r="AD4120" s="85" t="str">
        <f>IF(A4120&lt;&gt;"",IF(D4120="DIRECCIÓN_DE_TRANSFERENCIAS","280 0031",VLOOKUP(C4120,NIVELES!$A$14:$B$105,2,0)),"")</f>
        <v>280 8130</v>
      </c>
      <c r="AE4120" s="86" t="s">
        <v>322</v>
      </c>
      <c r="AF4120" s="86" t="s">
        <v>543</v>
      </c>
      <c r="AG4120" s="79" t="str">
        <f>+IF(AF4120&lt;&gt;"",VLOOKUP(AF4120,NIVELES!$A$666:$B$673,2,0),"")</f>
        <v>DESARROLLO_INFANTIL</v>
      </c>
      <c r="AH4120" s="78" t="s">
        <v>322</v>
      </c>
      <c r="AI4120" s="79" t="str">
        <f>IF(AH4120&lt;&gt;"",VLOOKUP(CONCATENATE(AG4120,AH4120),NIVELES!$B$676:$C$745,2,0),"")</f>
        <v>Centros Infantiles Del Buen Vivir Atencion Directa -Funcionamiento Operación Y Atencion De Unidades</v>
      </c>
      <c r="AJ4120" s="78" t="s">
        <v>517</v>
      </c>
      <c r="AK4120" s="79" t="str">
        <f>+IF(AJ4120&lt;&gt;"",VLOOKUP(AJ4120,NIVELES!$A$816:$B$892,2,0),"")</f>
        <v>NO APLICA</v>
      </c>
      <c r="AL4120" s="78" t="s">
        <v>553</v>
      </c>
      <c r="AM4120" s="78">
        <v>510105</v>
      </c>
      <c r="AN4120" s="79" t="str">
        <f>IF(AM4120&lt;&gt;"",+VLOOKUP(AM4120,NIVELES!$A$1652:$B$2466,2,0),"")</f>
        <v>Remuneraciones Unificadas</v>
      </c>
      <c r="AO4120" s="87">
        <v>1113780</v>
      </c>
      <c r="AP4120" s="88">
        <v>92815</v>
      </c>
      <c r="AQ4120" s="88">
        <v>92815</v>
      </c>
      <c r="AR4120" s="88">
        <v>92815</v>
      </c>
      <c r="AS4120" s="88">
        <v>92815</v>
      </c>
      <c r="AT4120" s="88">
        <v>92815</v>
      </c>
      <c r="AU4120" s="88">
        <v>92815</v>
      </c>
      <c r="AV4120" s="88">
        <v>92815</v>
      </c>
      <c r="AW4120" s="88">
        <v>92815</v>
      </c>
      <c r="AX4120" s="88">
        <v>92815</v>
      </c>
      <c r="AY4120" s="88">
        <v>92815</v>
      </c>
      <c r="AZ4120" s="88">
        <v>92815</v>
      </c>
      <c r="BA4120" s="88">
        <v>92815</v>
      </c>
      <c r="BB4120" s="89">
        <f t="shared" si="255"/>
        <v>1113780</v>
      </c>
      <c r="BC4120" s="90" t="str">
        <f t="shared" si="254"/>
        <v>OK</v>
      </c>
      <c r="BD4120" s="91" t="str">
        <f t="shared" si="256"/>
        <v xml:space="preserve">                  </v>
      </c>
      <c r="BE4120" s="92">
        <f t="shared" si="257"/>
        <v>12</v>
      </c>
    </row>
    <row r="4121" spans="1:57" s="74" customFormat="1" ht="50.1" customHeight="1" x14ac:dyDescent="0.2">
      <c r="A4121" s="78" t="s">
        <v>55</v>
      </c>
      <c r="B4121" s="78" t="s">
        <v>67</v>
      </c>
      <c r="C4121" s="78" t="s">
        <v>37</v>
      </c>
      <c r="D4121" s="78" t="s">
        <v>605</v>
      </c>
      <c r="E4121" s="79" t="str">
        <f>+IF(C4121&lt;&gt;"",VLOOKUP(MID(C4121,18,5),NIVELES!$A$133:$B$213,2,0),"")</f>
        <v>GUAYAS</v>
      </c>
      <c r="F4121" s="80" t="s">
        <v>94</v>
      </c>
      <c r="G4121" s="81" t="str">
        <f>+IF(F4121&lt;&gt;"",VLOOKUP(F4121,NIVELES!$A$246:$C$464,3,0),"")</f>
        <v xml:space="preserve"> </v>
      </c>
      <c r="H4121" s="82" t="s">
        <v>1024</v>
      </c>
      <c r="I4121" s="78" t="s">
        <v>2311</v>
      </c>
      <c r="J4121" s="78" t="s">
        <v>1078</v>
      </c>
      <c r="K4121" s="78" t="s">
        <v>2291</v>
      </c>
      <c r="L4121" s="78" t="s">
        <v>3716</v>
      </c>
      <c r="M4121" s="78">
        <v>210</v>
      </c>
      <c r="N4121" s="78" t="s">
        <v>3717</v>
      </c>
      <c r="O4121" s="78" t="s">
        <v>2167</v>
      </c>
      <c r="P4121" s="82">
        <v>12</v>
      </c>
      <c r="Q4121" s="78" t="s">
        <v>2204</v>
      </c>
      <c r="R4121" s="82">
        <v>1</v>
      </c>
      <c r="S4121" s="82">
        <v>1</v>
      </c>
      <c r="T4121" s="82">
        <v>1</v>
      </c>
      <c r="U4121" s="82">
        <v>1</v>
      </c>
      <c r="V4121" s="82">
        <v>1</v>
      </c>
      <c r="W4121" s="82">
        <v>1</v>
      </c>
      <c r="X4121" s="82">
        <v>1</v>
      </c>
      <c r="Y4121" s="82">
        <v>1</v>
      </c>
      <c r="Z4121" s="82">
        <v>1</v>
      </c>
      <c r="AA4121" s="82">
        <v>1</v>
      </c>
      <c r="AB4121" s="82">
        <v>1</v>
      </c>
      <c r="AC4121" s="82">
        <v>1</v>
      </c>
      <c r="AD4121" s="85" t="str">
        <f>IF(A4121&lt;&gt;"",IF(D4121="DIRECCIÓN_DE_TRANSFERENCIAS","280 0031",VLOOKUP(C4121,NIVELES!$A$14:$B$105,2,0)),"")</f>
        <v>280 8130</v>
      </c>
      <c r="AE4121" s="86" t="s">
        <v>322</v>
      </c>
      <c r="AF4121" s="86" t="s">
        <v>543</v>
      </c>
      <c r="AG4121" s="79" t="str">
        <f>+IF(AF4121&lt;&gt;"",VLOOKUP(AF4121,NIVELES!$A$666:$B$673,2,0),"")</f>
        <v>DESARROLLO_INFANTIL</v>
      </c>
      <c r="AH4121" s="78" t="s">
        <v>322</v>
      </c>
      <c r="AI4121" s="79" t="str">
        <f>IF(AH4121&lt;&gt;"",VLOOKUP(CONCATENATE(AG4121,AH4121),NIVELES!$B$676:$C$745,2,0),"")</f>
        <v>Centros Infantiles Del Buen Vivir Atencion Directa -Funcionamiento Operación Y Atencion De Unidades</v>
      </c>
      <c r="AJ4121" s="78" t="s">
        <v>517</v>
      </c>
      <c r="AK4121" s="79" t="str">
        <f>+IF(AJ4121&lt;&gt;"",VLOOKUP(AJ4121,NIVELES!$A$816:$B$892,2,0),"")</f>
        <v>NO APLICA</v>
      </c>
      <c r="AL4121" s="78" t="s">
        <v>553</v>
      </c>
      <c r="AM4121" s="78">
        <v>510203</v>
      </c>
      <c r="AN4121" s="79" t="str">
        <f>IF(AM4121&lt;&gt;"",+VLOOKUP(AM4121,NIVELES!$A$1652:$B$2466,2,0),"")</f>
        <v>Decimotercer Sueldo</v>
      </c>
      <c r="AO4121" s="87">
        <v>90259.58</v>
      </c>
      <c r="AP4121" s="88">
        <v>1020.56</v>
      </c>
      <c r="AQ4121" s="88">
        <v>1020.56</v>
      </c>
      <c r="AR4121" s="88">
        <v>1020.56</v>
      </c>
      <c r="AS4121" s="88">
        <v>1020.56</v>
      </c>
      <c r="AT4121" s="88">
        <v>1020.56</v>
      </c>
      <c r="AU4121" s="88">
        <v>1020.56</v>
      </c>
      <c r="AV4121" s="88">
        <v>1020.56</v>
      </c>
      <c r="AW4121" s="88">
        <v>1020.56</v>
      </c>
      <c r="AX4121" s="88">
        <v>1020.56</v>
      </c>
      <c r="AY4121" s="88">
        <v>1020.56</v>
      </c>
      <c r="AZ4121" s="88">
        <v>1020.56</v>
      </c>
      <c r="BA4121" s="88">
        <v>79033.42</v>
      </c>
      <c r="BB4121" s="89">
        <f t="shared" si="255"/>
        <v>90259.579999999987</v>
      </c>
      <c r="BC4121" s="90" t="str">
        <f t="shared" si="254"/>
        <v>OK</v>
      </c>
      <c r="BD4121" s="91" t="str">
        <f t="shared" si="256"/>
        <v xml:space="preserve">                  </v>
      </c>
      <c r="BE4121" s="92">
        <f t="shared" si="257"/>
        <v>12</v>
      </c>
    </row>
    <row r="4122" spans="1:57" s="74" customFormat="1" ht="50.1" customHeight="1" x14ac:dyDescent="0.2">
      <c r="A4122" s="78" t="s">
        <v>55</v>
      </c>
      <c r="B4122" s="78" t="s">
        <v>67</v>
      </c>
      <c r="C4122" s="78" t="s">
        <v>37</v>
      </c>
      <c r="D4122" s="78" t="s">
        <v>605</v>
      </c>
      <c r="E4122" s="79" t="str">
        <f>+IF(C4122&lt;&gt;"",VLOOKUP(MID(C4122,18,5),NIVELES!$A$133:$B$213,2,0),"")</f>
        <v>GUAYAS</v>
      </c>
      <c r="F4122" s="80" t="s">
        <v>94</v>
      </c>
      <c r="G4122" s="81" t="str">
        <f>+IF(F4122&lt;&gt;"",VLOOKUP(F4122,NIVELES!$A$246:$C$464,3,0),"")</f>
        <v xml:space="preserve"> </v>
      </c>
      <c r="H4122" s="82" t="s">
        <v>1024</v>
      </c>
      <c r="I4122" s="78" t="s">
        <v>2311</v>
      </c>
      <c r="J4122" s="78" t="s">
        <v>1078</v>
      </c>
      <c r="K4122" s="78" t="s">
        <v>2291</v>
      </c>
      <c r="L4122" s="78" t="s">
        <v>3716</v>
      </c>
      <c r="M4122" s="78">
        <v>210</v>
      </c>
      <c r="N4122" s="78" t="s">
        <v>3717</v>
      </c>
      <c r="O4122" s="78" t="s">
        <v>2167</v>
      </c>
      <c r="P4122" s="82">
        <v>12</v>
      </c>
      <c r="Q4122" s="78" t="s">
        <v>2204</v>
      </c>
      <c r="R4122" s="82">
        <v>1</v>
      </c>
      <c r="S4122" s="82">
        <v>1</v>
      </c>
      <c r="T4122" s="82">
        <v>1</v>
      </c>
      <c r="U4122" s="82">
        <v>1</v>
      </c>
      <c r="V4122" s="82">
        <v>1</v>
      </c>
      <c r="W4122" s="82">
        <v>1</v>
      </c>
      <c r="X4122" s="82">
        <v>1</v>
      </c>
      <c r="Y4122" s="82">
        <v>1</v>
      </c>
      <c r="Z4122" s="82">
        <v>1</v>
      </c>
      <c r="AA4122" s="82">
        <v>1</v>
      </c>
      <c r="AB4122" s="82">
        <v>1</v>
      </c>
      <c r="AC4122" s="82">
        <v>1</v>
      </c>
      <c r="AD4122" s="85" t="str">
        <f>IF(A4122&lt;&gt;"",IF(D4122="DIRECCIÓN_DE_TRANSFERENCIAS","280 0031",VLOOKUP(C4122,NIVELES!$A$14:$B$105,2,0)),"")</f>
        <v>280 8130</v>
      </c>
      <c r="AE4122" s="86" t="s">
        <v>322</v>
      </c>
      <c r="AF4122" s="86" t="s">
        <v>543</v>
      </c>
      <c r="AG4122" s="79" t="str">
        <f>+IF(AF4122&lt;&gt;"",VLOOKUP(AF4122,NIVELES!$A$666:$B$673,2,0),"")</f>
        <v>DESARROLLO_INFANTIL</v>
      </c>
      <c r="AH4122" s="78" t="s">
        <v>322</v>
      </c>
      <c r="AI4122" s="79" t="str">
        <f>IF(AH4122&lt;&gt;"",VLOOKUP(CONCATENATE(AG4122,AH4122),NIVELES!$B$676:$C$745,2,0),"")</f>
        <v>Centros Infantiles Del Buen Vivir Atencion Directa -Funcionamiento Operación Y Atencion De Unidades</v>
      </c>
      <c r="AJ4122" s="78" t="s">
        <v>517</v>
      </c>
      <c r="AK4122" s="79" t="str">
        <f>+IF(AJ4122&lt;&gt;"",VLOOKUP(AJ4122,NIVELES!$A$816:$B$892,2,0),"")</f>
        <v>NO APLICA</v>
      </c>
      <c r="AL4122" s="78" t="s">
        <v>553</v>
      </c>
      <c r="AM4122" s="78">
        <v>510204</v>
      </c>
      <c r="AN4122" s="79" t="str">
        <f>IF(AM4122&lt;&gt;"",+VLOOKUP(AM4122,NIVELES!$A$1652:$B$2466,2,0),"")</f>
        <v>Decimocuarto Sueldo</v>
      </c>
      <c r="AO4122" s="87">
        <v>45507</v>
      </c>
      <c r="AP4122" s="88">
        <v>396</v>
      </c>
      <c r="AQ4122" s="88">
        <v>396</v>
      </c>
      <c r="AR4122" s="88">
        <v>41151</v>
      </c>
      <c r="AS4122" s="88">
        <v>396</v>
      </c>
      <c r="AT4122" s="88">
        <v>396</v>
      </c>
      <c r="AU4122" s="88">
        <v>396</v>
      </c>
      <c r="AV4122" s="88">
        <v>396</v>
      </c>
      <c r="AW4122" s="88">
        <v>396</v>
      </c>
      <c r="AX4122" s="88">
        <v>396</v>
      </c>
      <c r="AY4122" s="88">
        <v>396</v>
      </c>
      <c r="AZ4122" s="88">
        <v>396</v>
      </c>
      <c r="BA4122" s="88">
        <v>396</v>
      </c>
      <c r="BB4122" s="89">
        <f t="shared" si="255"/>
        <v>45507</v>
      </c>
      <c r="BC4122" s="90" t="str">
        <f t="shared" si="254"/>
        <v>OK</v>
      </c>
      <c r="BD4122" s="91" t="str">
        <f t="shared" si="256"/>
        <v xml:space="preserve">                  </v>
      </c>
      <c r="BE4122" s="92">
        <f t="shared" si="257"/>
        <v>12</v>
      </c>
    </row>
    <row r="4123" spans="1:57" s="74" customFormat="1" ht="50.1" customHeight="1" x14ac:dyDescent="0.2">
      <c r="A4123" s="78" t="s">
        <v>55</v>
      </c>
      <c r="B4123" s="78" t="s">
        <v>67</v>
      </c>
      <c r="C4123" s="78" t="s">
        <v>37</v>
      </c>
      <c r="D4123" s="78" t="s">
        <v>605</v>
      </c>
      <c r="E4123" s="79" t="str">
        <f>+IF(C4123&lt;&gt;"",VLOOKUP(MID(C4123,18,5),NIVELES!$A$133:$B$213,2,0),"")</f>
        <v>GUAYAS</v>
      </c>
      <c r="F4123" s="80" t="s">
        <v>94</v>
      </c>
      <c r="G4123" s="81" t="str">
        <f>+IF(F4123&lt;&gt;"",VLOOKUP(F4123,NIVELES!$A$246:$C$464,3,0),"")</f>
        <v xml:space="preserve"> </v>
      </c>
      <c r="H4123" s="82" t="s">
        <v>1024</v>
      </c>
      <c r="I4123" s="78" t="s">
        <v>2311</v>
      </c>
      <c r="J4123" s="78" t="s">
        <v>1078</v>
      </c>
      <c r="K4123" s="78" t="s">
        <v>2291</v>
      </c>
      <c r="L4123" s="78" t="s">
        <v>3716</v>
      </c>
      <c r="M4123" s="78">
        <v>210</v>
      </c>
      <c r="N4123" s="78" t="s">
        <v>3717</v>
      </c>
      <c r="O4123" s="78" t="s">
        <v>2167</v>
      </c>
      <c r="P4123" s="82">
        <v>12</v>
      </c>
      <c r="Q4123" s="78" t="s">
        <v>2204</v>
      </c>
      <c r="R4123" s="82">
        <v>1</v>
      </c>
      <c r="S4123" s="82">
        <v>1</v>
      </c>
      <c r="T4123" s="82">
        <v>1</v>
      </c>
      <c r="U4123" s="82">
        <v>1</v>
      </c>
      <c r="V4123" s="82">
        <v>1</v>
      </c>
      <c r="W4123" s="82">
        <v>1</v>
      </c>
      <c r="X4123" s="82">
        <v>1</v>
      </c>
      <c r="Y4123" s="82">
        <v>1</v>
      </c>
      <c r="Z4123" s="82">
        <v>1</v>
      </c>
      <c r="AA4123" s="82">
        <v>1</v>
      </c>
      <c r="AB4123" s="82">
        <v>1</v>
      </c>
      <c r="AC4123" s="82">
        <v>1</v>
      </c>
      <c r="AD4123" s="85" t="str">
        <f>IF(A4123&lt;&gt;"",IF(D4123="DIRECCIÓN_DE_TRANSFERENCIAS","280 0031",VLOOKUP(C4123,NIVELES!$A$14:$B$105,2,0)),"")</f>
        <v>280 8130</v>
      </c>
      <c r="AE4123" s="86" t="s">
        <v>322</v>
      </c>
      <c r="AF4123" s="86" t="s">
        <v>543</v>
      </c>
      <c r="AG4123" s="79" t="str">
        <f>+IF(AF4123&lt;&gt;"",VLOOKUP(AF4123,NIVELES!$A$666:$B$673,2,0),"")</f>
        <v>DESARROLLO_INFANTIL</v>
      </c>
      <c r="AH4123" s="78" t="s">
        <v>322</v>
      </c>
      <c r="AI4123" s="79" t="str">
        <f>IF(AH4123&lt;&gt;"",VLOOKUP(CONCATENATE(AG4123,AH4123),NIVELES!$B$676:$C$745,2,0),"")</f>
        <v>Centros Infantiles Del Buen Vivir Atencion Directa -Funcionamiento Operación Y Atencion De Unidades</v>
      </c>
      <c r="AJ4123" s="78" t="s">
        <v>517</v>
      </c>
      <c r="AK4123" s="79" t="str">
        <f>+IF(AJ4123&lt;&gt;"",VLOOKUP(AJ4123,NIVELES!$A$816:$B$892,2,0),"")</f>
        <v>NO APLICA</v>
      </c>
      <c r="AL4123" s="78" t="s">
        <v>553</v>
      </c>
      <c r="AM4123" s="78">
        <v>510510</v>
      </c>
      <c r="AN4123" s="79" t="str">
        <f>IF(AM4123&lt;&gt;"",+VLOOKUP(AM4123,NIVELES!$A$1652:$B$2466,2,0),"")</f>
        <v>Servicios Personales por Contrato</v>
      </c>
      <c r="AO4123" s="87">
        <v>62150</v>
      </c>
      <c r="AP4123" s="88">
        <v>5179.17</v>
      </c>
      <c r="AQ4123" s="88">
        <v>5179.17</v>
      </c>
      <c r="AR4123" s="88">
        <v>5179.17</v>
      </c>
      <c r="AS4123" s="88">
        <v>5179.17</v>
      </c>
      <c r="AT4123" s="88">
        <v>5179.17</v>
      </c>
      <c r="AU4123" s="88">
        <v>5179.17</v>
      </c>
      <c r="AV4123" s="88">
        <v>5179.17</v>
      </c>
      <c r="AW4123" s="88">
        <v>5179.17</v>
      </c>
      <c r="AX4123" s="88">
        <v>5179.17</v>
      </c>
      <c r="AY4123" s="88">
        <v>5179.17</v>
      </c>
      <c r="AZ4123" s="88">
        <v>5179.17</v>
      </c>
      <c r="BA4123" s="88">
        <v>5179.13</v>
      </c>
      <c r="BB4123" s="89">
        <f t="shared" si="255"/>
        <v>62149.999999999985</v>
      </c>
      <c r="BC4123" s="90" t="str">
        <f t="shared" si="254"/>
        <v>OK</v>
      </c>
      <c r="BD4123" s="91" t="str">
        <f t="shared" si="256"/>
        <v xml:space="preserve">                  </v>
      </c>
      <c r="BE4123" s="92">
        <f t="shared" si="257"/>
        <v>12</v>
      </c>
    </row>
    <row r="4124" spans="1:57" s="74" customFormat="1" ht="50.1" customHeight="1" x14ac:dyDescent="0.2">
      <c r="A4124" s="78" t="s">
        <v>55</v>
      </c>
      <c r="B4124" s="78" t="s">
        <v>67</v>
      </c>
      <c r="C4124" s="78" t="s">
        <v>37</v>
      </c>
      <c r="D4124" s="78" t="s">
        <v>605</v>
      </c>
      <c r="E4124" s="79" t="str">
        <f>+IF(C4124&lt;&gt;"",VLOOKUP(MID(C4124,18,5),NIVELES!$A$133:$B$213,2,0),"")</f>
        <v>GUAYAS</v>
      </c>
      <c r="F4124" s="80" t="s">
        <v>94</v>
      </c>
      <c r="G4124" s="81" t="str">
        <f>+IF(F4124&lt;&gt;"",VLOOKUP(F4124,NIVELES!$A$246:$C$464,3,0),"")</f>
        <v xml:space="preserve"> </v>
      </c>
      <c r="H4124" s="82" t="s">
        <v>1024</v>
      </c>
      <c r="I4124" s="78" t="s">
        <v>2311</v>
      </c>
      <c r="J4124" s="78" t="s">
        <v>1078</v>
      </c>
      <c r="K4124" s="78" t="s">
        <v>2291</v>
      </c>
      <c r="L4124" s="78" t="s">
        <v>3716</v>
      </c>
      <c r="M4124" s="78">
        <v>210</v>
      </c>
      <c r="N4124" s="78" t="s">
        <v>3717</v>
      </c>
      <c r="O4124" s="78" t="s">
        <v>2167</v>
      </c>
      <c r="P4124" s="82">
        <v>12</v>
      </c>
      <c r="Q4124" s="78" t="s">
        <v>2204</v>
      </c>
      <c r="R4124" s="82">
        <v>1</v>
      </c>
      <c r="S4124" s="82">
        <v>1</v>
      </c>
      <c r="T4124" s="82">
        <v>1</v>
      </c>
      <c r="U4124" s="82">
        <v>1</v>
      </c>
      <c r="V4124" s="82">
        <v>1</v>
      </c>
      <c r="W4124" s="82">
        <v>1</v>
      </c>
      <c r="X4124" s="82">
        <v>1</v>
      </c>
      <c r="Y4124" s="82">
        <v>1</v>
      </c>
      <c r="Z4124" s="82">
        <v>1</v>
      </c>
      <c r="AA4124" s="82">
        <v>1</v>
      </c>
      <c r="AB4124" s="82">
        <v>1</v>
      </c>
      <c r="AC4124" s="82">
        <v>1</v>
      </c>
      <c r="AD4124" s="85" t="str">
        <f>IF(A4124&lt;&gt;"",IF(D4124="DIRECCIÓN_DE_TRANSFERENCIAS","280 0031",VLOOKUP(C4124,NIVELES!$A$14:$B$105,2,0)),"")</f>
        <v>280 8130</v>
      </c>
      <c r="AE4124" s="86" t="s">
        <v>322</v>
      </c>
      <c r="AF4124" s="86" t="s">
        <v>543</v>
      </c>
      <c r="AG4124" s="79" t="str">
        <f>+IF(AF4124&lt;&gt;"",VLOOKUP(AF4124,NIVELES!$A$666:$B$673,2,0),"")</f>
        <v>DESARROLLO_INFANTIL</v>
      </c>
      <c r="AH4124" s="78" t="s">
        <v>322</v>
      </c>
      <c r="AI4124" s="79" t="str">
        <f>IF(AH4124&lt;&gt;"",VLOOKUP(CONCATENATE(AG4124,AH4124),NIVELES!$B$676:$C$745,2,0),"")</f>
        <v>Centros Infantiles Del Buen Vivir Atencion Directa -Funcionamiento Operación Y Atencion De Unidades</v>
      </c>
      <c r="AJ4124" s="78" t="s">
        <v>517</v>
      </c>
      <c r="AK4124" s="79" t="str">
        <f>+IF(AJ4124&lt;&gt;"",VLOOKUP(AJ4124,NIVELES!$A$816:$B$892,2,0),"")</f>
        <v>NO APLICA</v>
      </c>
      <c r="AL4124" s="78" t="s">
        <v>553</v>
      </c>
      <c r="AM4124" s="78">
        <v>510601</v>
      </c>
      <c r="AN4124" s="79" t="str">
        <f>IF(AM4124&lt;&gt;"",+VLOOKUP(AM4124,NIVELES!$A$1652:$B$2466,2,0),"")</f>
        <v>Aporte Patronal</v>
      </c>
      <c r="AO4124" s="87">
        <v>104520.6</v>
      </c>
      <c r="AP4124" s="88">
        <v>8710.0499999999993</v>
      </c>
      <c r="AQ4124" s="88">
        <v>8710.0499999999993</v>
      </c>
      <c r="AR4124" s="88">
        <v>8710.0499999999993</v>
      </c>
      <c r="AS4124" s="88">
        <v>8710.0499999999993</v>
      </c>
      <c r="AT4124" s="88">
        <v>8710.0499999999993</v>
      </c>
      <c r="AU4124" s="88">
        <v>8710.0499999999993</v>
      </c>
      <c r="AV4124" s="88">
        <v>8710.0499999999993</v>
      </c>
      <c r="AW4124" s="88">
        <v>8710.0499999999993</v>
      </c>
      <c r="AX4124" s="88">
        <v>8710.0499999999993</v>
      </c>
      <c r="AY4124" s="88">
        <v>8710.0499999999993</v>
      </c>
      <c r="AZ4124" s="88">
        <v>8710.0499999999993</v>
      </c>
      <c r="BA4124" s="88">
        <v>8710.0499999999993</v>
      </c>
      <c r="BB4124" s="89">
        <f t="shared" si="255"/>
        <v>104520.60000000002</v>
      </c>
      <c r="BC4124" s="90" t="str">
        <f t="shared" si="254"/>
        <v>OK</v>
      </c>
      <c r="BD4124" s="91" t="str">
        <f t="shared" si="256"/>
        <v xml:space="preserve">                  </v>
      </c>
      <c r="BE4124" s="92">
        <f t="shared" si="257"/>
        <v>12</v>
      </c>
    </row>
    <row r="4125" spans="1:57" s="74" customFormat="1" ht="50.1" customHeight="1" x14ac:dyDescent="0.2">
      <c r="A4125" s="78" t="s">
        <v>55</v>
      </c>
      <c r="B4125" s="78" t="s">
        <v>67</v>
      </c>
      <c r="C4125" s="78" t="s">
        <v>37</v>
      </c>
      <c r="D4125" s="78" t="s">
        <v>605</v>
      </c>
      <c r="E4125" s="79" t="str">
        <f>+IF(C4125&lt;&gt;"",VLOOKUP(MID(C4125,18,5),NIVELES!$A$133:$B$213,2,0),"")</f>
        <v>GUAYAS</v>
      </c>
      <c r="F4125" s="80" t="s">
        <v>94</v>
      </c>
      <c r="G4125" s="81" t="str">
        <f>+IF(F4125&lt;&gt;"",VLOOKUP(F4125,NIVELES!$A$246:$C$464,3,0),"")</f>
        <v xml:space="preserve"> </v>
      </c>
      <c r="H4125" s="82" t="s">
        <v>1024</v>
      </c>
      <c r="I4125" s="78" t="s">
        <v>2311</v>
      </c>
      <c r="J4125" s="78" t="s">
        <v>1078</v>
      </c>
      <c r="K4125" s="78" t="s">
        <v>2291</v>
      </c>
      <c r="L4125" s="78" t="s">
        <v>3716</v>
      </c>
      <c r="M4125" s="78">
        <v>210</v>
      </c>
      <c r="N4125" s="78" t="s">
        <v>3717</v>
      </c>
      <c r="O4125" s="78" t="s">
        <v>2167</v>
      </c>
      <c r="P4125" s="82">
        <v>12</v>
      </c>
      <c r="Q4125" s="78" t="s">
        <v>2204</v>
      </c>
      <c r="R4125" s="82">
        <v>1</v>
      </c>
      <c r="S4125" s="82">
        <v>1</v>
      </c>
      <c r="T4125" s="82">
        <v>1</v>
      </c>
      <c r="U4125" s="82">
        <v>1</v>
      </c>
      <c r="V4125" s="82">
        <v>1</v>
      </c>
      <c r="W4125" s="82">
        <v>1</v>
      </c>
      <c r="X4125" s="82">
        <v>1</v>
      </c>
      <c r="Y4125" s="82">
        <v>1</v>
      </c>
      <c r="Z4125" s="82">
        <v>1</v>
      </c>
      <c r="AA4125" s="82">
        <v>1</v>
      </c>
      <c r="AB4125" s="82">
        <v>1</v>
      </c>
      <c r="AC4125" s="82">
        <v>1</v>
      </c>
      <c r="AD4125" s="85" t="str">
        <f>IF(A4125&lt;&gt;"",IF(D4125="DIRECCIÓN_DE_TRANSFERENCIAS","280 0031",VLOOKUP(C4125,NIVELES!$A$14:$B$105,2,0)),"")</f>
        <v>280 8130</v>
      </c>
      <c r="AE4125" s="86" t="s">
        <v>322</v>
      </c>
      <c r="AF4125" s="86" t="s">
        <v>543</v>
      </c>
      <c r="AG4125" s="79" t="str">
        <f>+IF(AF4125&lt;&gt;"",VLOOKUP(AF4125,NIVELES!$A$666:$B$673,2,0),"")</f>
        <v>DESARROLLO_INFANTIL</v>
      </c>
      <c r="AH4125" s="78" t="s">
        <v>322</v>
      </c>
      <c r="AI4125" s="79" t="str">
        <f>IF(AH4125&lt;&gt;"",VLOOKUP(CONCATENATE(AG4125,AH4125),NIVELES!$B$676:$C$745,2,0),"")</f>
        <v>Centros Infantiles Del Buen Vivir Atencion Directa -Funcionamiento Operación Y Atencion De Unidades</v>
      </c>
      <c r="AJ4125" s="78" t="s">
        <v>517</v>
      </c>
      <c r="AK4125" s="79" t="str">
        <f>+IF(AJ4125&lt;&gt;"",VLOOKUP(AJ4125,NIVELES!$A$816:$B$892,2,0),"")</f>
        <v>NO APLICA</v>
      </c>
      <c r="AL4125" s="78" t="s">
        <v>553</v>
      </c>
      <c r="AM4125" s="78">
        <v>510602</v>
      </c>
      <c r="AN4125" s="79" t="str">
        <f>IF(AM4125&lt;&gt;"",+VLOOKUP(AM4125,NIVELES!$A$1652:$B$2466,2,0),"")</f>
        <v>Fondo de Reserva</v>
      </c>
      <c r="AO4125" s="87">
        <v>90259.58</v>
      </c>
      <c r="AP4125" s="88">
        <v>7521.63</v>
      </c>
      <c r="AQ4125" s="88">
        <v>7521.63</v>
      </c>
      <c r="AR4125" s="88">
        <v>7521.63</v>
      </c>
      <c r="AS4125" s="88">
        <v>7521.63</v>
      </c>
      <c r="AT4125" s="88">
        <v>7521.63</v>
      </c>
      <c r="AU4125" s="88">
        <v>7521.63</v>
      </c>
      <c r="AV4125" s="88">
        <v>7521.63</v>
      </c>
      <c r="AW4125" s="88">
        <v>7521.63</v>
      </c>
      <c r="AX4125" s="88">
        <v>7521.63</v>
      </c>
      <c r="AY4125" s="88">
        <v>7521.63</v>
      </c>
      <c r="AZ4125" s="88">
        <v>7521.63</v>
      </c>
      <c r="BA4125" s="88">
        <v>7521.65</v>
      </c>
      <c r="BB4125" s="89">
        <f t="shared" si="255"/>
        <v>90259.58</v>
      </c>
      <c r="BC4125" s="90" t="str">
        <f t="shared" si="254"/>
        <v>OK</v>
      </c>
      <c r="BD4125" s="91" t="str">
        <f t="shared" si="256"/>
        <v xml:space="preserve">                  </v>
      </c>
      <c r="BE4125" s="92">
        <f t="shared" si="257"/>
        <v>12</v>
      </c>
    </row>
    <row r="4126" spans="1:57" s="74" customFormat="1" ht="50.1" customHeight="1" x14ac:dyDescent="0.2">
      <c r="A4126" s="78" t="s">
        <v>55</v>
      </c>
      <c r="B4126" s="78" t="s">
        <v>67</v>
      </c>
      <c r="C4126" s="78" t="s">
        <v>37</v>
      </c>
      <c r="D4126" s="78" t="s">
        <v>605</v>
      </c>
      <c r="E4126" s="79" t="str">
        <f>+IF(C4126&lt;&gt;"",VLOOKUP(MID(C4126,18,5),NIVELES!$A$133:$B$213,2,0),"")</f>
        <v>GUAYAS</v>
      </c>
      <c r="F4126" s="80" t="s">
        <v>94</v>
      </c>
      <c r="G4126" s="81" t="str">
        <f>+IF(F4126&lt;&gt;"",VLOOKUP(F4126,NIVELES!$A$246:$C$464,3,0),"")</f>
        <v xml:space="preserve"> </v>
      </c>
      <c r="H4126" s="82" t="s">
        <v>1024</v>
      </c>
      <c r="I4126" s="78" t="s">
        <v>2311</v>
      </c>
      <c r="J4126" s="78" t="s">
        <v>1078</v>
      </c>
      <c r="K4126" s="78" t="s">
        <v>2291</v>
      </c>
      <c r="L4126" s="78" t="s">
        <v>3716</v>
      </c>
      <c r="M4126" s="78">
        <v>210</v>
      </c>
      <c r="N4126" s="78" t="s">
        <v>3717</v>
      </c>
      <c r="O4126" s="78" t="s">
        <v>3701</v>
      </c>
      <c r="P4126" s="82">
        <v>12</v>
      </c>
      <c r="Q4126" s="78" t="s">
        <v>3005</v>
      </c>
      <c r="R4126" s="82">
        <v>1</v>
      </c>
      <c r="S4126" s="82">
        <v>1</v>
      </c>
      <c r="T4126" s="82">
        <v>1</v>
      </c>
      <c r="U4126" s="82">
        <v>1</v>
      </c>
      <c r="V4126" s="82">
        <v>1</v>
      </c>
      <c r="W4126" s="82">
        <v>1</v>
      </c>
      <c r="X4126" s="82">
        <v>1</v>
      </c>
      <c r="Y4126" s="82">
        <v>1</v>
      </c>
      <c r="Z4126" s="82">
        <v>1</v>
      </c>
      <c r="AA4126" s="82">
        <v>1</v>
      </c>
      <c r="AB4126" s="82">
        <v>1</v>
      </c>
      <c r="AC4126" s="82">
        <v>1</v>
      </c>
      <c r="AD4126" s="85" t="str">
        <f>IF(A4126&lt;&gt;"",IF(D4126="DIRECCIÓN_DE_TRANSFERENCIAS","280 0031",VLOOKUP(C4126,NIVELES!$A$14:$B$105,2,0)),"")</f>
        <v>280 8130</v>
      </c>
      <c r="AE4126" s="86" t="s">
        <v>322</v>
      </c>
      <c r="AF4126" s="86" t="s">
        <v>543</v>
      </c>
      <c r="AG4126" s="79" t="str">
        <f>+IF(AF4126&lt;&gt;"",VLOOKUP(AF4126,NIVELES!$A$666:$B$673,2,0),"")</f>
        <v>DESARROLLO_INFANTIL</v>
      </c>
      <c r="AH4126" s="78" t="s">
        <v>322</v>
      </c>
      <c r="AI4126" s="79" t="str">
        <f>IF(AH4126&lt;&gt;"",VLOOKUP(CONCATENATE(AG4126,AH4126),NIVELES!$B$676:$C$745,2,0),"")</f>
        <v>Centros Infantiles Del Buen Vivir Atencion Directa -Funcionamiento Operación Y Atencion De Unidades</v>
      </c>
      <c r="AJ4126" s="78" t="s">
        <v>387</v>
      </c>
      <c r="AK4126" s="79" t="str">
        <f>+IF(AJ4126&lt;&gt;"",VLOOKUP(AJ4126,NIVELES!$A$816:$B$892,2,0),"")</f>
        <v>ASEGURAR EL DESARROLLO INFANTIL Y LA EDUCACIÓN INTEGRAL, CON CALIDAD Y CALIDEZ PARA TODOS LOS NIÑOS, NIÑAS Y ADOLESCENTES</v>
      </c>
      <c r="AL4126" s="78" t="s">
        <v>554</v>
      </c>
      <c r="AM4126" s="78">
        <v>530101</v>
      </c>
      <c r="AN4126" s="79" t="str">
        <f>IF(AM4126&lt;&gt;"",+VLOOKUP(AM4126,NIVELES!$A$1652:$B$2466,2,0),"")</f>
        <v>Agua Potable</v>
      </c>
      <c r="AO4126" s="87">
        <v>4302.18</v>
      </c>
      <c r="AP4126" s="88">
        <v>358.52</v>
      </c>
      <c r="AQ4126" s="88">
        <v>358.52</v>
      </c>
      <c r="AR4126" s="88">
        <v>358.52</v>
      </c>
      <c r="AS4126" s="88">
        <v>358.52</v>
      </c>
      <c r="AT4126" s="88">
        <v>358.52</v>
      </c>
      <c r="AU4126" s="88">
        <v>358.52</v>
      </c>
      <c r="AV4126" s="88">
        <v>358.51</v>
      </c>
      <c r="AW4126" s="88">
        <v>358.51</v>
      </c>
      <c r="AX4126" s="88">
        <v>358.51</v>
      </c>
      <c r="AY4126" s="88">
        <v>358.51</v>
      </c>
      <c r="AZ4126" s="88">
        <v>358.51</v>
      </c>
      <c r="BA4126" s="88">
        <v>358.51</v>
      </c>
      <c r="BB4126" s="89">
        <f t="shared" si="255"/>
        <v>4302.1800000000012</v>
      </c>
      <c r="BC4126" s="90" t="str">
        <f t="shared" si="254"/>
        <v>OK</v>
      </c>
      <c r="BD4126" s="91" t="str">
        <f t="shared" si="256"/>
        <v xml:space="preserve">                  </v>
      </c>
      <c r="BE4126" s="92">
        <f t="shared" si="257"/>
        <v>12</v>
      </c>
    </row>
    <row r="4127" spans="1:57" s="74" customFormat="1" ht="50.1" customHeight="1" x14ac:dyDescent="0.2">
      <c r="A4127" s="78" t="s">
        <v>55</v>
      </c>
      <c r="B4127" s="78" t="s">
        <v>67</v>
      </c>
      <c r="C4127" s="78" t="s">
        <v>37</v>
      </c>
      <c r="D4127" s="78" t="s">
        <v>605</v>
      </c>
      <c r="E4127" s="79" t="str">
        <f>+IF(C4127&lt;&gt;"",VLOOKUP(MID(C4127,18,5),NIVELES!$A$133:$B$213,2,0),"")</f>
        <v>GUAYAS</v>
      </c>
      <c r="F4127" s="80" t="s">
        <v>94</v>
      </c>
      <c r="G4127" s="81" t="str">
        <f>+IF(F4127&lt;&gt;"",VLOOKUP(F4127,NIVELES!$A$246:$C$464,3,0),"")</f>
        <v xml:space="preserve"> </v>
      </c>
      <c r="H4127" s="82" t="s">
        <v>1024</v>
      </c>
      <c r="I4127" s="78" t="s">
        <v>2311</v>
      </c>
      <c r="J4127" s="78" t="s">
        <v>1078</v>
      </c>
      <c r="K4127" s="78" t="s">
        <v>2291</v>
      </c>
      <c r="L4127" s="78" t="s">
        <v>3716</v>
      </c>
      <c r="M4127" s="78">
        <v>210</v>
      </c>
      <c r="N4127" s="78" t="s">
        <v>3717</v>
      </c>
      <c r="O4127" s="78" t="s">
        <v>3701</v>
      </c>
      <c r="P4127" s="82">
        <v>12</v>
      </c>
      <c r="Q4127" s="78" t="s">
        <v>3006</v>
      </c>
      <c r="R4127" s="82">
        <v>1</v>
      </c>
      <c r="S4127" s="82">
        <v>1</v>
      </c>
      <c r="T4127" s="82">
        <v>1</v>
      </c>
      <c r="U4127" s="82">
        <v>1</v>
      </c>
      <c r="V4127" s="82">
        <v>1</v>
      </c>
      <c r="W4127" s="82">
        <v>1</v>
      </c>
      <c r="X4127" s="82">
        <v>1</v>
      </c>
      <c r="Y4127" s="82">
        <v>1</v>
      </c>
      <c r="Z4127" s="82">
        <v>1</v>
      </c>
      <c r="AA4127" s="82">
        <v>1</v>
      </c>
      <c r="AB4127" s="82">
        <v>1</v>
      </c>
      <c r="AC4127" s="82">
        <v>1</v>
      </c>
      <c r="AD4127" s="85" t="str">
        <f>IF(A4127&lt;&gt;"",IF(D4127="DIRECCIÓN_DE_TRANSFERENCIAS","280 0031",VLOOKUP(C4127,NIVELES!$A$14:$B$105,2,0)),"")</f>
        <v>280 8130</v>
      </c>
      <c r="AE4127" s="86" t="s">
        <v>322</v>
      </c>
      <c r="AF4127" s="86" t="s">
        <v>543</v>
      </c>
      <c r="AG4127" s="79" t="str">
        <f>+IF(AF4127&lt;&gt;"",VLOOKUP(AF4127,NIVELES!$A$666:$B$673,2,0),"")</f>
        <v>DESARROLLO_INFANTIL</v>
      </c>
      <c r="AH4127" s="78" t="s">
        <v>322</v>
      </c>
      <c r="AI4127" s="79" t="str">
        <f>IF(AH4127&lt;&gt;"",VLOOKUP(CONCATENATE(AG4127,AH4127),NIVELES!$B$676:$C$745,2,0),"")</f>
        <v>Centros Infantiles Del Buen Vivir Atencion Directa -Funcionamiento Operación Y Atencion De Unidades</v>
      </c>
      <c r="AJ4127" s="78" t="s">
        <v>387</v>
      </c>
      <c r="AK4127" s="79" t="str">
        <f>+IF(AJ4127&lt;&gt;"",VLOOKUP(AJ4127,NIVELES!$A$816:$B$892,2,0),"")</f>
        <v>ASEGURAR EL DESARROLLO INFANTIL Y LA EDUCACIÓN INTEGRAL, CON CALIDAD Y CALIDEZ PARA TODOS LOS NIÑOS, NIÑAS Y ADOLESCENTES</v>
      </c>
      <c r="AL4127" s="78" t="s">
        <v>554</v>
      </c>
      <c r="AM4127" s="78">
        <v>530104</v>
      </c>
      <c r="AN4127" s="79" t="str">
        <f>IF(AM4127&lt;&gt;"",+VLOOKUP(AM4127,NIVELES!$A$1652:$B$2466,2,0),"")</f>
        <v>Energía Eléctrica</v>
      </c>
      <c r="AO4127" s="87">
        <v>3850.92</v>
      </c>
      <c r="AP4127" s="88">
        <v>320.91000000000003</v>
      </c>
      <c r="AQ4127" s="88">
        <v>320.91000000000003</v>
      </c>
      <c r="AR4127" s="88">
        <v>320.91000000000003</v>
      </c>
      <c r="AS4127" s="88">
        <v>320.91000000000003</v>
      </c>
      <c r="AT4127" s="88">
        <v>320.91000000000003</v>
      </c>
      <c r="AU4127" s="88">
        <v>320.91000000000003</v>
      </c>
      <c r="AV4127" s="88">
        <v>320.91000000000003</v>
      </c>
      <c r="AW4127" s="88">
        <v>320.91000000000003</v>
      </c>
      <c r="AX4127" s="88">
        <v>320.91000000000003</v>
      </c>
      <c r="AY4127" s="88">
        <v>320.91000000000003</v>
      </c>
      <c r="AZ4127" s="88">
        <v>320.91000000000003</v>
      </c>
      <c r="BA4127" s="88">
        <v>320.91000000000003</v>
      </c>
      <c r="BB4127" s="89">
        <f t="shared" si="255"/>
        <v>3850.9199999999996</v>
      </c>
      <c r="BC4127" s="90" t="str">
        <f t="shared" si="254"/>
        <v>OK</v>
      </c>
      <c r="BD4127" s="91" t="str">
        <f t="shared" si="256"/>
        <v xml:space="preserve">                  </v>
      </c>
      <c r="BE4127" s="92">
        <f t="shared" si="257"/>
        <v>12</v>
      </c>
    </row>
    <row r="4128" spans="1:57" s="74" customFormat="1" ht="50.1" customHeight="1" x14ac:dyDescent="0.2">
      <c r="A4128" s="78" t="s">
        <v>55</v>
      </c>
      <c r="B4128" s="78" t="s">
        <v>67</v>
      </c>
      <c r="C4128" s="78" t="s">
        <v>37</v>
      </c>
      <c r="D4128" s="78" t="s">
        <v>605</v>
      </c>
      <c r="E4128" s="79" t="str">
        <f>+IF(C4128&lt;&gt;"",VLOOKUP(MID(C4128,18,5),NIVELES!$A$133:$B$213,2,0),"")</f>
        <v>GUAYAS</v>
      </c>
      <c r="F4128" s="80" t="s">
        <v>94</v>
      </c>
      <c r="G4128" s="81" t="str">
        <f>+IF(F4128&lt;&gt;"",VLOOKUP(F4128,NIVELES!$A$246:$C$464,3,0),"")</f>
        <v xml:space="preserve"> </v>
      </c>
      <c r="H4128" s="82" t="s">
        <v>1024</v>
      </c>
      <c r="I4128" s="78" t="s">
        <v>2311</v>
      </c>
      <c r="J4128" s="78" t="s">
        <v>1078</v>
      </c>
      <c r="K4128" s="78" t="s">
        <v>2291</v>
      </c>
      <c r="L4128" s="78" t="s">
        <v>3716</v>
      </c>
      <c r="M4128" s="78">
        <v>210</v>
      </c>
      <c r="N4128" s="78" t="s">
        <v>3717</v>
      </c>
      <c r="O4128" s="78" t="s">
        <v>2174</v>
      </c>
      <c r="P4128" s="82">
        <v>12</v>
      </c>
      <c r="Q4128" s="78" t="s">
        <v>2991</v>
      </c>
      <c r="R4128" s="82">
        <v>1</v>
      </c>
      <c r="S4128" s="82">
        <v>1</v>
      </c>
      <c r="T4128" s="82">
        <v>1</v>
      </c>
      <c r="U4128" s="82">
        <v>1</v>
      </c>
      <c r="V4128" s="82">
        <v>1</v>
      </c>
      <c r="W4128" s="82">
        <v>1</v>
      </c>
      <c r="X4128" s="82">
        <v>1</v>
      </c>
      <c r="Y4128" s="82">
        <v>1</v>
      </c>
      <c r="Z4128" s="82">
        <v>1</v>
      </c>
      <c r="AA4128" s="82">
        <v>1</v>
      </c>
      <c r="AB4128" s="82">
        <v>1</v>
      </c>
      <c r="AC4128" s="82">
        <v>1</v>
      </c>
      <c r="AD4128" s="85" t="str">
        <f>IF(A4128&lt;&gt;"",IF(D4128="DIRECCIÓN_DE_TRANSFERENCIAS","280 0031",VLOOKUP(C4128,NIVELES!$A$14:$B$105,2,0)),"")</f>
        <v>280 8130</v>
      </c>
      <c r="AE4128" s="86" t="s">
        <v>322</v>
      </c>
      <c r="AF4128" s="86" t="s">
        <v>543</v>
      </c>
      <c r="AG4128" s="79" t="str">
        <f>+IF(AF4128&lt;&gt;"",VLOOKUP(AF4128,NIVELES!$A$666:$B$673,2,0),"")</f>
        <v>DESARROLLO_INFANTIL</v>
      </c>
      <c r="AH4128" s="78" t="s">
        <v>322</v>
      </c>
      <c r="AI4128" s="79" t="str">
        <f>IF(AH4128&lt;&gt;"",VLOOKUP(CONCATENATE(AG4128,AH4128),NIVELES!$B$676:$C$745,2,0),"")</f>
        <v>Centros Infantiles Del Buen Vivir Atencion Directa -Funcionamiento Operación Y Atencion De Unidades</v>
      </c>
      <c r="AJ4128" s="78" t="s">
        <v>387</v>
      </c>
      <c r="AK4128" s="79" t="str">
        <f>+IF(AJ4128&lt;&gt;"",VLOOKUP(AJ4128,NIVELES!$A$816:$B$892,2,0),"")</f>
        <v>ASEGURAR EL DESARROLLO INFANTIL Y LA EDUCACIÓN INTEGRAL, CON CALIDAD Y CALIDEZ PARA TODOS LOS NIÑOS, NIÑAS Y ADOLESCENTES</v>
      </c>
      <c r="AL4128" s="78" t="s">
        <v>554</v>
      </c>
      <c r="AM4128" s="78">
        <v>530105</v>
      </c>
      <c r="AN4128" s="79" t="str">
        <f>IF(AM4128&lt;&gt;"",+VLOOKUP(AM4128,NIVELES!$A$1652:$B$2466,2,0),"")</f>
        <v>Telecomunicaciones</v>
      </c>
      <c r="AO4128" s="87">
        <v>4577.3999999999996</v>
      </c>
      <c r="AP4128" s="88">
        <v>381.45</v>
      </c>
      <c r="AQ4128" s="88">
        <v>381.45</v>
      </c>
      <c r="AR4128" s="88">
        <v>381.45</v>
      </c>
      <c r="AS4128" s="88">
        <v>381.45</v>
      </c>
      <c r="AT4128" s="88">
        <v>381.45</v>
      </c>
      <c r="AU4128" s="88">
        <v>381.45</v>
      </c>
      <c r="AV4128" s="88">
        <v>381.45</v>
      </c>
      <c r="AW4128" s="88">
        <v>381.45</v>
      </c>
      <c r="AX4128" s="88">
        <v>381.45</v>
      </c>
      <c r="AY4128" s="88">
        <v>381.45</v>
      </c>
      <c r="AZ4128" s="88">
        <v>381.45</v>
      </c>
      <c r="BA4128" s="88">
        <v>381.45</v>
      </c>
      <c r="BB4128" s="89">
        <f t="shared" si="255"/>
        <v>4577.3999999999987</v>
      </c>
      <c r="BC4128" s="90" t="str">
        <f t="shared" si="254"/>
        <v>OK</v>
      </c>
      <c r="BD4128" s="91" t="str">
        <f t="shared" si="256"/>
        <v xml:space="preserve">                  </v>
      </c>
      <c r="BE4128" s="92">
        <f t="shared" si="257"/>
        <v>12</v>
      </c>
    </row>
    <row r="4129" spans="1:57" s="74" customFormat="1" ht="50.1" customHeight="1" x14ac:dyDescent="0.2">
      <c r="A4129" s="78" t="s">
        <v>55</v>
      </c>
      <c r="B4129" s="78" t="s">
        <v>67</v>
      </c>
      <c r="C4129" s="78" t="s">
        <v>37</v>
      </c>
      <c r="D4129" s="78" t="s">
        <v>605</v>
      </c>
      <c r="E4129" s="79" t="str">
        <f>+IF(C4129&lt;&gt;"",VLOOKUP(MID(C4129,18,5),NIVELES!$A$133:$B$213,2,0),"")</f>
        <v>GUAYAS</v>
      </c>
      <c r="F4129" s="80" t="s">
        <v>94</v>
      </c>
      <c r="G4129" s="81" t="str">
        <f>+IF(F4129&lt;&gt;"",VLOOKUP(F4129,NIVELES!$A$246:$C$464,3,0),"")</f>
        <v xml:space="preserve"> </v>
      </c>
      <c r="H4129" s="82" t="s">
        <v>1024</v>
      </c>
      <c r="I4129" s="78" t="s">
        <v>2311</v>
      </c>
      <c r="J4129" s="78" t="s">
        <v>1078</v>
      </c>
      <c r="K4129" s="78" t="s">
        <v>2291</v>
      </c>
      <c r="L4129" s="78" t="s">
        <v>3716</v>
      </c>
      <c r="M4129" s="78">
        <v>210</v>
      </c>
      <c r="N4129" s="78" t="s">
        <v>3717</v>
      </c>
      <c r="O4129" s="78" t="s">
        <v>2216</v>
      </c>
      <c r="P4129" s="82">
        <v>0</v>
      </c>
      <c r="Q4129" s="78" t="s">
        <v>3008</v>
      </c>
      <c r="R4129" s="82">
        <v>0</v>
      </c>
      <c r="S4129" s="82">
        <v>0</v>
      </c>
      <c r="T4129" s="82">
        <v>0</v>
      </c>
      <c r="U4129" s="82">
        <v>0</v>
      </c>
      <c r="V4129" s="82">
        <v>0</v>
      </c>
      <c r="W4129" s="82">
        <v>0</v>
      </c>
      <c r="X4129" s="82">
        <v>0</v>
      </c>
      <c r="Y4129" s="82">
        <v>0</v>
      </c>
      <c r="Z4129" s="82">
        <v>0</v>
      </c>
      <c r="AA4129" s="82">
        <v>0</v>
      </c>
      <c r="AB4129" s="82">
        <v>0</v>
      </c>
      <c r="AC4129" s="82">
        <v>0</v>
      </c>
      <c r="AD4129" s="85" t="str">
        <f>IF(A4129&lt;&gt;"",IF(D4129="DIRECCIÓN_DE_TRANSFERENCIAS","280 0031",VLOOKUP(C4129,NIVELES!$A$14:$B$105,2,0)),"")</f>
        <v>280 8130</v>
      </c>
      <c r="AE4129" s="86" t="s">
        <v>322</v>
      </c>
      <c r="AF4129" s="86" t="s">
        <v>543</v>
      </c>
      <c r="AG4129" s="79" t="str">
        <f>+IF(AF4129&lt;&gt;"",VLOOKUP(AF4129,NIVELES!$A$666:$B$673,2,0),"")</f>
        <v>DESARROLLO_INFANTIL</v>
      </c>
      <c r="AH4129" s="78" t="s">
        <v>322</v>
      </c>
      <c r="AI4129" s="79" t="str">
        <f>IF(AH4129&lt;&gt;"",VLOOKUP(CONCATENATE(AG4129,AH4129),NIVELES!$B$676:$C$745,2,0),"")</f>
        <v>Centros Infantiles Del Buen Vivir Atencion Directa -Funcionamiento Operación Y Atencion De Unidades</v>
      </c>
      <c r="AJ4129" s="78" t="s">
        <v>387</v>
      </c>
      <c r="AK4129" s="79" t="str">
        <f>+IF(AJ4129&lt;&gt;"",VLOOKUP(AJ4129,NIVELES!$A$816:$B$892,2,0),"")</f>
        <v>ASEGURAR EL DESARROLLO INFANTIL Y LA EDUCACIÓN INTEGRAL, CON CALIDAD Y CALIDEZ PARA TODOS LOS NIÑOS, NIÑAS Y ADOLESCENTES</v>
      </c>
      <c r="AL4129" s="78" t="s">
        <v>554</v>
      </c>
      <c r="AM4129" s="78">
        <v>530209</v>
      </c>
      <c r="AN4129" s="79" t="str">
        <f>IF(AM4129&lt;&gt;"",+VLOOKUP(AM4129,NIVELES!$A$1652:$B$2466,2,0),"")</f>
        <v>Servicios de Aseo; Lavado de Vestimenta de Trabajo; Fumigación, Desinfección y Limpieza de Instalaciones</v>
      </c>
      <c r="AO4129" s="87">
        <v>0</v>
      </c>
      <c r="AP4129" s="88">
        <v>0</v>
      </c>
      <c r="AQ4129" s="88">
        <v>0</v>
      </c>
      <c r="AR4129" s="88">
        <v>0</v>
      </c>
      <c r="AS4129" s="88">
        <v>0</v>
      </c>
      <c r="AT4129" s="88">
        <v>0</v>
      </c>
      <c r="AU4129" s="88">
        <v>0</v>
      </c>
      <c r="AV4129" s="88">
        <v>0</v>
      </c>
      <c r="AW4129" s="88">
        <v>0</v>
      </c>
      <c r="AX4129" s="88">
        <v>0</v>
      </c>
      <c r="AY4129" s="88">
        <v>0</v>
      </c>
      <c r="AZ4129" s="88">
        <v>0</v>
      </c>
      <c r="BA4129" s="88">
        <v>0</v>
      </c>
      <c r="BB4129" s="89">
        <f t="shared" si="255"/>
        <v>0</v>
      </c>
      <c r="BC4129" s="90" t="str">
        <f t="shared" si="254"/>
        <v>OK</v>
      </c>
      <c r="BD4129" s="91" t="str">
        <f t="shared" si="256"/>
        <v xml:space="preserve">                  </v>
      </c>
      <c r="BE4129" s="92">
        <f t="shared" si="257"/>
        <v>0</v>
      </c>
    </row>
    <row r="4130" spans="1:57" s="74" customFormat="1" ht="50.1" customHeight="1" x14ac:dyDescent="0.2">
      <c r="A4130" s="78" t="s">
        <v>55</v>
      </c>
      <c r="B4130" s="78" t="s">
        <v>67</v>
      </c>
      <c r="C4130" s="78" t="s">
        <v>37</v>
      </c>
      <c r="D4130" s="78" t="s">
        <v>605</v>
      </c>
      <c r="E4130" s="79" t="str">
        <f>+IF(C4130&lt;&gt;"",VLOOKUP(MID(C4130,18,5),NIVELES!$A$133:$B$213,2,0),"")</f>
        <v>GUAYAS</v>
      </c>
      <c r="F4130" s="80" t="s">
        <v>94</v>
      </c>
      <c r="G4130" s="81" t="str">
        <f>+IF(F4130&lt;&gt;"",VLOOKUP(F4130,NIVELES!$A$246:$C$464,3,0),"")</f>
        <v xml:space="preserve"> </v>
      </c>
      <c r="H4130" s="82" t="s">
        <v>1024</v>
      </c>
      <c r="I4130" s="78" t="s">
        <v>2311</v>
      </c>
      <c r="J4130" s="78" t="s">
        <v>1078</v>
      </c>
      <c r="K4130" s="78" t="s">
        <v>2291</v>
      </c>
      <c r="L4130" s="78" t="s">
        <v>3716</v>
      </c>
      <c r="M4130" s="78">
        <v>210</v>
      </c>
      <c r="N4130" s="78" t="s">
        <v>3717</v>
      </c>
      <c r="O4130" s="78" t="s">
        <v>2212</v>
      </c>
      <c r="P4130" s="82">
        <v>10</v>
      </c>
      <c r="Q4130" s="78" t="s">
        <v>3009</v>
      </c>
      <c r="R4130" s="82">
        <v>1</v>
      </c>
      <c r="S4130" s="82">
        <v>1</v>
      </c>
      <c r="T4130" s="82">
        <v>1</v>
      </c>
      <c r="U4130" s="82">
        <v>1</v>
      </c>
      <c r="V4130" s="82">
        <v>1</v>
      </c>
      <c r="W4130" s="82">
        <v>1</v>
      </c>
      <c r="X4130" s="82">
        <v>1</v>
      </c>
      <c r="Y4130" s="82">
        <v>1</v>
      </c>
      <c r="Z4130" s="82">
        <v>1</v>
      </c>
      <c r="AA4130" s="82">
        <v>1</v>
      </c>
      <c r="AB4130" s="82">
        <v>0</v>
      </c>
      <c r="AC4130" s="82">
        <v>0</v>
      </c>
      <c r="AD4130" s="85" t="str">
        <f>IF(A4130&lt;&gt;"",IF(D4130="DIRECCIÓN_DE_TRANSFERENCIAS","280 0031",VLOOKUP(C4130,NIVELES!$A$14:$B$105,2,0)),"")</f>
        <v>280 8130</v>
      </c>
      <c r="AE4130" s="86" t="s">
        <v>322</v>
      </c>
      <c r="AF4130" s="86" t="s">
        <v>543</v>
      </c>
      <c r="AG4130" s="79" t="str">
        <f>+IF(AF4130&lt;&gt;"",VLOOKUP(AF4130,NIVELES!$A$666:$B$673,2,0),"")</f>
        <v>DESARROLLO_INFANTIL</v>
      </c>
      <c r="AH4130" s="78" t="s">
        <v>322</v>
      </c>
      <c r="AI4130" s="79" t="str">
        <f>IF(AH4130&lt;&gt;"",VLOOKUP(CONCATENATE(AG4130,AH4130),NIVELES!$B$676:$C$745,2,0),"")</f>
        <v>Centros Infantiles Del Buen Vivir Atencion Directa -Funcionamiento Operación Y Atencion De Unidades</v>
      </c>
      <c r="AJ4130" s="78" t="s">
        <v>387</v>
      </c>
      <c r="AK4130" s="79" t="str">
        <f>+IF(AJ4130&lt;&gt;"",VLOOKUP(AJ4130,NIVELES!$A$816:$B$892,2,0),"")</f>
        <v>ASEGURAR EL DESARROLLO INFANTIL Y LA EDUCACIÓN INTEGRAL, CON CALIDAD Y CALIDEZ PARA TODOS LOS NIÑOS, NIÑAS Y ADOLESCENTES</v>
      </c>
      <c r="AL4130" s="78" t="s">
        <v>554</v>
      </c>
      <c r="AM4130" s="78">
        <v>530235</v>
      </c>
      <c r="AN4130" s="79" t="str">
        <f>IF(AM4130&lt;&gt;"",+VLOOKUP(AM4130,NIVELES!$A$1652:$B$2466,2,0),"")</f>
        <v>Servicio de Alimentación</v>
      </c>
      <c r="AO4130" s="87">
        <v>140503.78</v>
      </c>
      <c r="AP4130" s="88">
        <v>14050.38</v>
      </c>
      <c r="AQ4130" s="88">
        <v>14050.38</v>
      </c>
      <c r="AR4130" s="88">
        <v>14050.38</v>
      </c>
      <c r="AS4130" s="88">
        <v>14050.38</v>
      </c>
      <c r="AT4130" s="88">
        <v>14050.38</v>
      </c>
      <c r="AU4130" s="88">
        <v>14050.38</v>
      </c>
      <c r="AV4130" s="88">
        <v>14050.38</v>
      </c>
      <c r="AW4130" s="88">
        <v>14050.38</v>
      </c>
      <c r="AX4130" s="88">
        <v>14050.37</v>
      </c>
      <c r="AY4130" s="88">
        <v>14050.37</v>
      </c>
      <c r="AZ4130" s="88">
        <v>0</v>
      </c>
      <c r="BA4130" s="88">
        <v>0</v>
      </c>
      <c r="BB4130" s="89">
        <f t="shared" si="255"/>
        <v>140503.78</v>
      </c>
      <c r="BC4130" s="90" t="str">
        <f t="shared" si="254"/>
        <v>OK</v>
      </c>
      <c r="BD4130" s="91" t="str">
        <f t="shared" si="256"/>
        <v xml:space="preserve">                  </v>
      </c>
      <c r="BE4130" s="92">
        <f t="shared" si="257"/>
        <v>10</v>
      </c>
    </row>
    <row r="4131" spans="1:57" s="74" customFormat="1" ht="50.1" customHeight="1" x14ac:dyDescent="0.2">
      <c r="A4131" s="78" t="s">
        <v>55</v>
      </c>
      <c r="B4131" s="78" t="s">
        <v>67</v>
      </c>
      <c r="C4131" s="78" t="s">
        <v>37</v>
      </c>
      <c r="D4131" s="78" t="s">
        <v>605</v>
      </c>
      <c r="E4131" s="79" t="str">
        <f>+IF(C4131&lt;&gt;"",VLOOKUP(MID(C4131,18,5),NIVELES!$A$133:$B$213,2,0),"")</f>
        <v>GUAYAS</v>
      </c>
      <c r="F4131" s="80" t="s">
        <v>94</v>
      </c>
      <c r="G4131" s="81" t="str">
        <f>+IF(F4131&lt;&gt;"",VLOOKUP(F4131,NIVELES!$A$246:$C$464,3,0),"")</f>
        <v xml:space="preserve"> </v>
      </c>
      <c r="H4131" s="82" t="s">
        <v>1024</v>
      </c>
      <c r="I4131" s="78" t="s">
        <v>2311</v>
      </c>
      <c r="J4131" s="78" t="s">
        <v>1078</v>
      </c>
      <c r="K4131" s="78" t="s">
        <v>2291</v>
      </c>
      <c r="L4131" s="78" t="s">
        <v>3716</v>
      </c>
      <c r="M4131" s="78">
        <v>210</v>
      </c>
      <c r="N4131" s="78" t="s">
        <v>3717</v>
      </c>
      <c r="O4131" s="78" t="s">
        <v>2266</v>
      </c>
      <c r="P4131" s="82">
        <v>0</v>
      </c>
      <c r="Q4131" s="78" t="s">
        <v>3161</v>
      </c>
      <c r="R4131" s="82">
        <v>0</v>
      </c>
      <c r="S4131" s="82">
        <v>0</v>
      </c>
      <c r="T4131" s="82">
        <v>0</v>
      </c>
      <c r="U4131" s="82">
        <v>0</v>
      </c>
      <c r="V4131" s="82">
        <v>0</v>
      </c>
      <c r="W4131" s="82">
        <v>0</v>
      </c>
      <c r="X4131" s="82">
        <v>0</v>
      </c>
      <c r="Y4131" s="82">
        <v>0</v>
      </c>
      <c r="Z4131" s="82">
        <v>0</v>
      </c>
      <c r="AA4131" s="82">
        <v>0</v>
      </c>
      <c r="AB4131" s="82">
        <v>0</v>
      </c>
      <c r="AC4131" s="82">
        <v>0</v>
      </c>
      <c r="AD4131" s="85" t="str">
        <f>IF(A4131&lt;&gt;"",IF(D4131="DIRECCIÓN_DE_TRANSFERENCIAS","280 0031",VLOOKUP(C4131,NIVELES!$A$14:$B$105,2,0)),"")</f>
        <v>280 8130</v>
      </c>
      <c r="AE4131" s="86" t="s">
        <v>322</v>
      </c>
      <c r="AF4131" s="86" t="s">
        <v>543</v>
      </c>
      <c r="AG4131" s="79" t="str">
        <f>+IF(AF4131&lt;&gt;"",VLOOKUP(AF4131,NIVELES!$A$666:$B$673,2,0),"")</f>
        <v>DESARROLLO_INFANTIL</v>
      </c>
      <c r="AH4131" s="78" t="s">
        <v>322</v>
      </c>
      <c r="AI4131" s="79" t="str">
        <f>IF(AH4131&lt;&gt;"",VLOOKUP(CONCATENATE(AG4131,AH4131),NIVELES!$B$676:$C$745,2,0),"")</f>
        <v>Centros Infantiles Del Buen Vivir Atencion Directa -Funcionamiento Operación Y Atencion De Unidades</v>
      </c>
      <c r="AJ4131" s="78" t="s">
        <v>387</v>
      </c>
      <c r="AK4131" s="79" t="str">
        <f>+IF(AJ4131&lt;&gt;"",VLOOKUP(AJ4131,NIVELES!$A$816:$B$892,2,0),"")</f>
        <v>ASEGURAR EL DESARROLLO INFANTIL Y LA EDUCACIÓN INTEGRAL, CON CALIDAD Y CALIDEZ PARA TODOS LOS NIÑOS, NIÑAS Y ADOLESCENTES</v>
      </c>
      <c r="AL4131" s="78" t="s">
        <v>554</v>
      </c>
      <c r="AM4131" s="78">
        <v>530402</v>
      </c>
      <c r="AN4131" s="79" t="str">
        <f>IF(AM4131&lt;&gt;"",+VLOOKUP(AM4131,NIVELES!$A$1652:$B$2466,2,0),"")</f>
        <v>Edificios, Locales, Residencias y Cableado Estructurado (Instalación, Mantenimiento y Reparación)</v>
      </c>
      <c r="AO4131" s="87">
        <v>0</v>
      </c>
      <c r="AP4131" s="88">
        <v>0</v>
      </c>
      <c r="AQ4131" s="88">
        <v>0</v>
      </c>
      <c r="AR4131" s="88">
        <v>0</v>
      </c>
      <c r="AS4131" s="88">
        <v>0</v>
      </c>
      <c r="AT4131" s="88">
        <v>0</v>
      </c>
      <c r="AU4131" s="88">
        <v>0</v>
      </c>
      <c r="AV4131" s="88">
        <v>0</v>
      </c>
      <c r="AW4131" s="88">
        <v>0</v>
      </c>
      <c r="AX4131" s="88">
        <v>0</v>
      </c>
      <c r="AY4131" s="88">
        <v>0</v>
      </c>
      <c r="AZ4131" s="88">
        <v>0</v>
      </c>
      <c r="BA4131" s="88">
        <v>0</v>
      </c>
      <c r="BB4131" s="89">
        <f t="shared" si="255"/>
        <v>0</v>
      </c>
      <c r="BC4131" s="90" t="str">
        <f t="shared" si="254"/>
        <v>OK</v>
      </c>
      <c r="BD4131" s="91" t="str">
        <f t="shared" si="256"/>
        <v xml:space="preserve">                  </v>
      </c>
      <c r="BE4131" s="92">
        <f t="shared" si="257"/>
        <v>0</v>
      </c>
    </row>
    <row r="4132" spans="1:57" s="74" customFormat="1" ht="50.1" customHeight="1" x14ac:dyDescent="0.2">
      <c r="A4132" s="78" t="s">
        <v>55</v>
      </c>
      <c r="B4132" s="78" t="s">
        <v>67</v>
      </c>
      <c r="C4132" s="78" t="s">
        <v>37</v>
      </c>
      <c r="D4132" s="78" t="s">
        <v>605</v>
      </c>
      <c r="E4132" s="79" t="str">
        <f>+IF(C4132&lt;&gt;"",VLOOKUP(MID(C4132,18,5),NIVELES!$A$133:$B$213,2,0),"")</f>
        <v>GUAYAS</v>
      </c>
      <c r="F4132" s="80" t="s">
        <v>94</v>
      </c>
      <c r="G4132" s="81" t="str">
        <f>+IF(F4132&lt;&gt;"",VLOOKUP(F4132,NIVELES!$A$246:$C$464,3,0),"")</f>
        <v xml:space="preserve"> </v>
      </c>
      <c r="H4132" s="82" t="s">
        <v>1024</v>
      </c>
      <c r="I4132" s="78" t="s">
        <v>2311</v>
      </c>
      <c r="J4132" s="78" t="s">
        <v>1078</v>
      </c>
      <c r="K4132" s="78" t="s">
        <v>2291</v>
      </c>
      <c r="L4132" s="78" t="s">
        <v>3716</v>
      </c>
      <c r="M4132" s="78">
        <v>210</v>
      </c>
      <c r="N4132" s="78" t="s">
        <v>3717</v>
      </c>
      <c r="O4132" s="78" t="s">
        <v>2577</v>
      </c>
      <c r="P4132" s="82">
        <v>0</v>
      </c>
      <c r="Q4132" s="78" t="s">
        <v>2584</v>
      </c>
      <c r="R4132" s="82">
        <v>0</v>
      </c>
      <c r="S4132" s="82">
        <v>0</v>
      </c>
      <c r="T4132" s="82">
        <v>0</v>
      </c>
      <c r="U4132" s="82">
        <v>0</v>
      </c>
      <c r="V4132" s="82">
        <v>0</v>
      </c>
      <c r="W4132" s="82">
        <v>0</v>
      </c>
      <c r="X4132" s="82">
        <v>0</v>
      </c>
      <c r="Y4132" s="82">
        <v>0</v>
      </c>
      <c r="Z4132" s="82">
        <v>0</v>
      </c>
      <c r="AA4132" s="82">
        <v>0</v>
      </c>
      <c r="AB4132" s="82">
        <v>0</v>
      </c>
      <c r="AC4132" s="82">
        <v>0</v>
      </c>
      <c r="AD4132" s="85" t="str">
        <f>IF(A4132&lt;&gt;"",IF(D4132="DIRECCIÓN_DE_TRANSFERENCIAS","280 0031",VLOOKUP(C4132,NIVELES!$A$14:$B$105,2,0)),"")</f>
        <v>280 8130</v>
      </c>
      <c r="AE4132" s="86" t="s">
        <v>322</v>
      </c>
      <c r="AF4132" s="86" t="s">
        <v>543</v>
      </c>
      <c r="AG4132" s="79" t="str">
        <f>+IF(AF4132&lt;&gt;"",VLOOKUP(AF4132,NIVELES!$A$666:$B$673,2,0),"")</f>
        <v>DESARROLLO_INFANTIL</v>
      </c>
      <c r="AH4132" s="78" t="s">
        <v>322</v>
      </c>
      <c r="AI4132" s="79" t="str">
        <f>IF(AH4132&lt;&gt;"",VLOOKUP(CONCATENATE(AG4132,AH4132),NIVELES!$B$676:$C$745,2,0),"")</f>
        <v>Centros Infantiles Del Buen Vivir Atencion Directa -Funcionamiento Operación Y Atencion De Unidades</v>
      </c>
      <c r="AJ4132" s="78" t="s">
        <v>387</v>
      </c>
      <c r="AK4132" s="79" t="str">
        <f>+IF(AJ4132&lt;&gt;"",VLOOKUP(AJ4132,NIVELES!$A$816:$B$892,2,0),"")</f>
        <v>ASEGURAR EL DESARROLLO INFANTIL Y LA EDUCACIÓN INTEGRAL, CON CALIDAD Y CALIDEZ PARA TODOS LOS NIÑOS, NIÑAS Y ADOLESCENTES</v>
      </c>
      <c r="AL4132" s="78" t="s">
        <v>554</v>
      </c>
      <c r="AM4132" s="78">
        <v>530802</v>
      </c>
      <c r="AN4132" s="79" t="str">
        <f>IF(AM4132&lt;&gt;"",+VLOOKUP(AM4132,NIVELES!$A$1652:$B$2466,2,0),"")</f>
        <v>Vestuario, Lencería, Prendas de Protección; y, Accesorios para Uniformes Militares y Policiales; y, Carpas</v>
      </c>
      <c r="AO4132" s="87">
        <v>0</v>
      </c>
      <c r="AP4132" s="88">
        <v>0</v>
      </c>
      <c r="AQ4132" s="88">
        <v>0</v>
      </c>
      <c r="AR4132" s="88">
        <v>0</v>
      </c>
      <c r="AS4132" s="88">
        <v>0</v>
      </c>
      <c r="AT4132" s="88">
        <v>0</v>
      </c>
      <c r="AU4132" s="88">
        <v>0</v>
      </c>
      <c r="AV4132" s="88">
        <v>0</v>
      </c>
      <c r="AW4132" s="88">
        <v>0</v>
      </c>
      <c r="AX4132" s="88">
        <v>0</v>
      </c>
      <c r="AY4132" s="88">
        <v>0</v>
      </c>
      <c r="AZ4132" s="88">
        <v>0</v>
      </c>
      <c r="BA4132" s="88">
        <v>0</v>
      </c>
      <c r="BB4132" s="89">
        <f t="shared" si="255"/>
        <v>0</v>
      </c>
      <c r="BC4132" s="90" t="str">
        <f t="shared" si="254"/>
        <v>OK</v>
      </c>
      <c r="BD4132" s="91" t="str">
        <f t="shared" si="256"/>
        <v xml:space="preserve">                  </v>
      </c>
      <c r="BE4132" s="92">
        <f t="shared" si="257"/>
        <v>0</v>
      </c>
    </row>
    <row r="4133" spans="1:57" s="74" customFormat="1" ht="50.1" customHeight="1" x14ac:dyDescent="0.2">
      <c r="A4133" s="78" t="s">
        <v>55</v>
      </c>
      <c r="B4133" s="78" t="s">
        <v>67</v>
      </c>
      <c r="C4133" s="78" t="s">
        <v>37</v>
      </c>
      <c r="D4133" s="78" t="s">
        <v>605</v>
      </c>
      <c r="E4133" s="79" t="str">
        <f>+IF(C4133&lt;&gt;"",VLOOKUP(MID(C4133,18,5),NIVELES!$A$133:$B$213,2,0),"")</f>
        <v>GUAYAS</v>
      </c>
      <c r="F4133" s="80" t="s">
        <v>94</v>
      </c>
      <c r="G4133" s="81" t="str">
        <f>+IF(F4133&lt;&gt;"",VLOOKUP(F4133,NIVELES!$A$246:$C$464,3,0),"")</f>
        <v xml:space="preserve"> </v>
      </c>
      <c r="H4133" s="82" t="s">
        <v>1024</v>
      </c>
      <c r="I4133" s="78" t="s">
        <v>2311</v>
      </c>
      <c r="J4133" s="78" t="s">
        <v>1078</v>
      </c>
      <c r="K4133" s="78" t="s">
        <v>2291</v>
      </c>
      <c r="L4133" s="78" t="s">
        <v>3716</v>
      </c>
      <c r="M4133" s="78">
        <v>210</v>
      </c>
      <c r="N4133" s="78" t="s">
        <v>3717</v>
      </c>
      <c r="O4133" s="78" t="s">
        <v>2210</v>
      </c>
      <c r="P4133" s="82">
        <v>0</v>
      </c>
      <c r="Q4133" s="78" t="s">
        <v>2999</v>
      </c>
      <c r="R4133" s="82">
        <v>0</v>
      </c>
      <c r="S4133" s="82">
        <v>0</v>
      </c>
      <c r="T4133" s="82">
        <v>0</v>
      </c>
      <c r="U4133" s="82">
        <v>0</v>
      </c>
      <c r="V4133" s="82">
        <v>0</v>
      </c>
      <c r="W4133" s="82">
        <v>0</v>
      </c>
      <c r="X4133" s="82">
        <v>0</v>
      </c>
      <c r="Y4133" s="82">
        <v>0</v>
      </c>
      <c r="Z4133" s="82">
        <v>0</v>
      </c>
      <c r="AA4133" s="82">
        <v>0</v>
      </c>
      <c r="AB4133" s="82">
        <v>0</v>
      </c>
      <c r="AC4133" s="82">
        <v>0</v>
      </c>
      <c r="AD4133" s="85" t="str">
        <f>IF(A4133&lt;&gt;"",IF(D4133="DIRECCIÓN_DE_TRANSFERENCIAS","280 0031",VLOOKUP(C4133,NIVELES!$A$14:$B$105,2,0)),"")</f>
        <v>280 8130</v>
      </c>
      <c r="AE4133" s="86" t="s">
        <v>322</v>
      </c>
      <c r="AF4133" s="86" t="s">
        <v>543</v>
      </c>
      <c r="AG4133" s="79" t="str">
        <f>+IF(AF4133&lt;&gt;"",VLOOKUP(AF4133,NIVELES!$A$666:$B$673,2,0),"")</f>
        <v>DESARROLLO_INFANTIL</v>
      </c>
      <c r="AH4133" s="78" t="s">
        <v>322</v>
      </c>
      <c r="AI4133" s="79" t="str">
        <f>IF(AH4133&lt;&gt;"",VLOOKUP(CONCATENATE(AG4133,AH4133),NIVELES!$B$676:$C$745,2,0),"")</f>
        <v>Centros Infantiles Del Buen Vivir Atencion Directa -Funcionamiento Operación Y Atencion De Unidades</v>
      </c>
      <c r="AJ4133" s="78" t="s">
        <v>387</v>
      </c>
      <c r="AK4133" s="79" t="str">
        <f>+IF(AJ4133&lt;&gt;"",VLOOKUP(AJ4133,NIVELES!$A$816:$B$892,2,0),"")</f>
        <v>ASEGURAR EL DESARROLLO INFANTIL Y LA EDUCACIÓN INTEGRAL, CON CALIDAD Y CALIDEZ PARA TODOS LOS NIÑOS, NIÑAS Y ADOLESCENTES</v>
      </c>
      <c r="AL4133" s="78" t="s">
        <v>554</v>
      </c>
      <c r="AM4133" s="78">
        <v>530804</v>
      </c>
      <c r="AN4133" s="79" t="str">
        <f>IF(AM4133&lt;&gt;"",+VLOOKUP(AM4133,NIVELES!$A$1652:$B$2466,2,0),"")</f>
        <v>Materiales de Oficina</v>
      </c>
      <c r="AO4133" s="87">
        <v>0</v>
      </c>
      <c r="AP4133" s="88">
        <v>0</v>
      </c>
      <c r="AQ4133" s="88">
        <v>0</v>
      </c>
      <c r="AR4133" s="88">
        <v>0</v>
      </c>
      <c r="AS4133" s="88">
        <v>0</v>
      </c>
      <c r="AT4133" s="88">
        <v>0</v>
      </c>
      <c r="AU4133" s="88">
        <v>0</v>
      </c>
      <c r="AV4133" s="88">
        <v>0</v>
      </c>
      <c r="AW4133" s="88">
        <v>0</v>
      </c>
      <c r="AX4133" s="88">
        <v>0</v>
      </c>
      <c r="AY4133" s="88">
        <v>0</v>
      </c>
      <c r="AZ4133" s="88">
        <v>0</v>
      </c>
      <c r="BA4133" s="88">
        <v>0</v>
      </c>
      <c r="BB4133" s="89">
        <f t="shared" si="255"/>
        <v>0</v>
      </c>
      <c r="BC4133" s="90" t="str">
        <f t="shared" si="254"/>
        <v>OK</v>
      </c>
      <c r="BD4133" s="91" t="str">
        <f t="shared" si="256"/>
        <v xml:space="preserve">                  </v>
      </c>
      <c r="BE4133" s="92">
        <f t="shared" si="257"/>
        <v>0</v>
      </c>
    </row>
    <row r="4134" spans="1:57" s="74" customFormat="1" ht="50.1" customHeight="1" x14ac:dyDescent="0.2">
      <c r="A4134" s="78" t="s">
        <v>55</v>
      </c>
      <c r="B4134" s="78" t="s">
        <v>67</v>
      </c>
      <c r="C4134" s="78" t="s">
        <v>37</v>
      </c>
      <c r="D4134" s="78" t="s">
        <v>605</v>
      </c>
      <c r="E4134" s="79" t="str">
        <f>+IF(C4134&lt;&gt;"",VLOOKUP(MID(C4134,18,5),NIVELES!$A$133:$B$213,2,0),"")</f>
        <v>GUAYAS</v>
      </c>
      <c r="F4134" s="80" t="s">
        <v>94</v>
      </c>
      <c r="G4134" s="81" t="str">
        <f>+IF(F4134&lt;&gt;"",VLOOKUP(F4134,NIVELES!$A$246:$C$464,3,0),"")</f>
        <v xml:space="preserve"> </v>
      </c>
      <c r="H4134" s="82" t="s">
        <v>1024</v>
      </c>
      <c r="I4134" s="78" t="s">
        <v>2311</v>
      </c>
      <c r="J4134" s="78" t="s">
        <v>1078</v>
      </c>
      <c r="K4134" s="78" t="s">
        <v>2291</v>
      </c>
      <c r="L4134" s="78" t="s">
        <v>3716</v>
      </c>
      <c r="M4134" s="78">
        <v>210</v>
      </c>
      <c r="N4134" s="78" t="s">
        <v>3717</v>
      </c>
      <c r="O4134" s="78" t="s">
        <v>2208</v>
      </c>
      <c r="P4134" s="82">
        <v>2</v>
      </c>
      <c r="Q4134" s="78" t="s">
        <v>3010</v>
      </c>
      <c r="R4134" s="82">
        <v>0</v>
      </c>
      <c r="S4134" s="82">
        <v>0</v>
      </c>
      <c r="T4134" s="82">
        <v>0</v>
      </c>
      <c r="U4134" s="82">
        <v>1</v>
      </c>
      <c r="V4134" s="82">
        <v>0</v>
      </c>
      <c r="W4134" s="82">
        <v>0</v>
      </c>
      <c r="X4134" s="82">
        <v>0</v>
      </c>
      <c r="Y4134" s="82">
        <v>0</v>
      </c>
      <c r="Z4134" s="82">
        <v>1</v>
      </c>
      <c r="AA4134" s="82">
        <v>0</v>
      </c>
      <c r="AB4134" s="82">
        <v>0</v>
      </c>
      <c r="AC4134" s="82">
        <v>0</v>
      </c>
      <c r="AD4134" s="85" t="str">
        <f>IF(A4134&lt;&gt;"",IF(D4134="DIRECCIÓN_DE_TRANSFERENCIAS","280 0031",VLOOKUP(C4134,NIVELES!$A$14:$B$105,2,0)),"")</f>
        <v>280 8130</v>
      </c>
      <c r="AE4134" s="86" t="s">
        <v>322</v>
      </c>
      <c r="AF4134" s="86" t="s">
        <v>543</v>
      </c>
      <c r="AG4134" s="79" t="str">
        <f>+IF(AF4134&lt;&gt;"",VLOOKUP(AF4134,NIVELES!$A$666:$B$673,2,0),"")</f>
        <v>DESARROLLO_INFANTIL</v>
      </c>
      <c r="AH4134" s="78" t="s">
        <v>322</v>
      </c>
      <c r="AI4134" s="79" t="str">
        <f>IF(AH4134&lt;&gt;"",VLOOKUP(CONCATENATE(AG4134,AH4134),NIVELES!$B$676:$C$745,2,0),"")</f>
        <v>Centros Infantiles Del Buen Vivir Atencion Directa -Funcionamiento Operación Y Atencion De Unidades</v>
      </c>
      <c r="AJ4134" s="78" t="s">
        <v>387</v>
      </c>
      <c r="AK4134" s="79" t="str">
        <f>+IF(AJ4134&lt;&gt;"",VLOOKUP(AJ4134,NIVELES!$A$816:$B$892,2,0),"")</f>
        <v>ASEGURAR EL DESARROLLO INFANTIL Y LA EDUCACIÓN INTEGRAL, CON CALIDAD Y CALIDEZ PARA TODOS LOS NIÑOS, NIÑAS Y ADOLESCENTES</v>
      </c>
      <c r="AL4134" s="78" t="s">
        <v>554</v>
      </c>
      <c r="AM4134" s="78">
        <v>530805</v>
      </c>
      <c r="AN4134" s="79" t="str">
        <f>IF(AM4134&lt;&gt;"",+VLOOKUP(AM4134,NIVELES!$A$1652:$B$2466,2,0),"")</f>
        <v>Materiales de Aseo</v>
      </c>
      <c r="AO4134" s="87">
        <v>969.94</v>
      </c>
      <c r="AP4134" s="88">
        <v>0</v>
      </c>
      <c r="AQ4134" s="88">
        <v>0</v>
      </c>
      <c r="AR4134" s="88">
        <v>0</v>
      </c>
      <c r="AS4134" s="88">
        <v>484.97</v>
      </c>
      <c r="AT4134" s="88">
        <v>0</v>
      </c>
      <c r="AU4134" s="88">
        <v>0</v>
      </c>
      <c r="AV4134" s="88">
        <v>0</v>
      </c>
      <c r="AW4134" s="88">
        <v>0</v>
      </c>
      <c r="AX4134" s="88">
        <v>484.97</v>
      </c>
      <c r="AY4134" s="88">
        <v>0</v>
      </c>
      <c r="AZ4134" s="88">
        <v>0</v>
      </c>
      <c r="BA4134" s="88">
        <v>0</v>
      </c>
      <c r="BB4134" s="89">
        <f t="shared" si="255"/>
        <v>969.94</v>
      </c>
      <c r="BC4134" s="90" t="str">
        <f t="shared" si="254"/>
        <v>OK</v>
      </c>
      <c r="BD4134" s="91" t="str">
        <f t="shared" si="256"/>
        <v xml:space="preserve">                  </v>
      </c>
      <c r="BE4134" s="92">
        <f t="shared" si="257"/>
        <v>2</v>
      </c>
    </row>
    <row r="4135" spans="1:57" s="74" customFormat="1" ht="50.1" customHeight="1" x14ac:dyDescent="0.2">
      <c r="A4135" s="78" t="s">
        <v>55</v>
      </c>
      <c r="B4135" s="78" t="s">
        <v>67</v>
      </c>
      <c r="C4135" s="78" t="s">
        <v>37</v>
      </c>
      <c r="D4135" s="78" t="s">
        <v>605</v>
      </c>
      <c r="E4135" s="79" t="str">
        <f>+IF(C4135&lt;&gt;"",VLOOKUP(MID(C4135,18,5),NIVELES!$A$133:$B$213,2,0),"")</f>
        <v>GUAYAS</v>
      </c>
      <c r="F4135" s="80" t="s">
        <v>94</v>
      </c>
      <c r="G4135" s="81" t="str">
        <f>+IF(F4135&lt;&gt;"",VLOOKUP(F4135,NIVELES!$A$246:$C$464,3,0),"")</f>
        <v xml:space="preserve"> </v>
      </c>
      <c r="H4135" s="82" t="s">
        <v>1024</v>
      </c>
      <c r="I4135" s="78" t="s">
        <v>2311</v>
      </c>
      <c r="J4135" s="78" t="s">
        <v>1078</v>
      </c>
      <c r="K4135" s="78" t="s">
        <v>2291</v>
      </c>
      <c r="L4135" s="78" t="s">
        <v>3716</v>
      </c>
      <c r="M4135" s="78">
        <v>210</v>
      </c>
      <c r="N4135" s="78" t="s">
        <v>3717</v>
      </c>
      <c r="O4135" s="78" t="s">
        <v>2580</v>
      </c>
      <c r="P4135" s="82">
        <v>2</v>
      </c>
      <c r="Q4135" s="78" t="s">
        <v>2585</v>
      </c>
      <c r="R4135" s="82">
        <v>0</v>
      </c>
      <c r="S4135" s="82">
        <v>0</v>
      </c>
      <c r="T4135" s="82">
        <v>0</v>
      </c>
      <c r="U4135" s="82">
        <v>1</v>
      </c>
      <c r="V4135" s="82">
        <v>0</v>
      </c>
      <c r="W4135" s="82">
        <v>1</v>
      </c>
      <c r="X4135" s="82">
        <v>0</v>
      </c>
      <c r="Y4135" s="82">
        <v>0</v>
      </c>
      <c r="Z4135" s="82">
        <v>0</v>
      </c>
      <c r="AA4135" s="82">
        <v>0</v>
      </c>
      <c r="AB4135" s="82">
        <v>0</v>
      </c>
      <c r="AC4135" s="82">
        <v>0</v>
      </c>
      <c r="AD4135" s="85" t="str">
        <f>IF(A4135&lt;&gt;"",IF(D4135="DIRECCIÓN_DE_TRANSFERENCIAS","280 0031",VLOOKUP(C4135,NIVELES!$A$14:$B$105,2,0)),"")</f>
        <v>280 8130</v>
      </c>
      <c r="AE4135" s="86" t="s">
        <v>322</v>
      </c>
      <c r="AF4135" s="86" t="s">
        <v>543</v>
      </c>
      <c r="AG4135" s="79" t="str">
        <f>+IF(AF4135&lt;&gt;"",VLOOKUP(AF4135,NIVELES!$A$666:$B$673,2,0),"")</f>
        <v>DESARROLLO_INFANTIL</v>
      </c>
      <c r="AH4135" s="78" t="s">
        <v>322</v>
      </c>
      <c r="AI4135" s="79" t="str">
        <f>IF(AH4135&lt;&gt;"",VLOOKUP(CONCATENATE(AG4135,AH4135),NIVELES!$B$676:$C$745,2,0),"")</f>
        <v>Centros Infantiles Del Buen Vivir Atencion Directa -Funcionamiento Operación Y Atencion De Unidades</v>
      </c>
      <c r="AJ4135" s="78" t="s">
        <v>387</v>
      </c>
      <c r="AK4135" s="79" t="str">
        <f>+IF(AJ4135&lt;&gt;"",VLOOKUP(AJ4135,NIVELES!$A$816:$B$892,2,0),"")</f>
        <v>ASEGURAR EL DESARROLLO INFANTIL Y LA EDUCACIÓN INTEGRAL, CON CALIDAD Y CALIDEZ PARA TODOS LOS NIÑOS, NIÑAS Y ADOLESCENTES</v>
      </c>
      <c r="AL4135" s="78" t="s">
        <v>554</v>
      </c>
      <c r="AM4135" s="78">
        <v>530812</v>
      </c>
      <c r="AN4135" s="79" t="str">
        <f>IF(AM4135&lt;&gt;"",+VLOOKUP(AM4135,NIVELES!$A$1652:$B$2466,2,0),"")</f>
        <v>Materiales Didácticos</v>
      </c>
      <c r="AO4135" s="87">
        <v>3056.58</v>
      </c>
      <c r="AP4135" s="88">
        <v>0</v>
      </c>
      <c r="AQ4135" s="88">
        <v>0</v>
      </c>
      <c r="AR4135" s="88">
        <v>0</v>
      </c>
      <c r="AS4135" s="88">
        <v>0</v>
      </c>
      <c r="AT4135" s="88">
        <v>0</v>
      </c>
      <c r="AU4135" s="88">
        <v>3056.58</v>
      </c>
      <c r="AV4135" s="88">
        <v>0</v>
      </c>
      <c r="AW4135" s="88">
        <v>0</v>
      </c>
      <c r="AX4135" s="88">
        <v>0</v>
      </c>
      <c r="AY4135" s="88">
        <v>0</v>
      </c>
      <c r="AZ4135" s="88">
        <v>0</v>
      </c>
      <c r="BA4135" s="88">
        <v>0</v>
      </c>
      <c r="BB4135" s="89">
        <f t="shared" si="255"/>
        <v>3056.58</v>
      </c>
      <c r="BC4135" s="90" t="str">
        <f t="shared" si="254"/>
        <v>OK</v>
      </c>
      <c r="BD4135" s="91" t="str">
        <f t="shared" si="256"/>
        <v xml:space="preserve">                  </v>
      </c>
      <c r="BE4135" s="92">
        <f t="shared" si="257"/>
        <v>2</v>
      </c>
    </row>
    <row r="4136" spans="1:57" s="74" customFormat="1" ht="50.1" customHeight="1" x14ac:dyDescent="0.2">
      <c r="A4136" s="78" t="s">
        <v>55</v>
      </c>
      <c r="B4136" s="78" t="s">
        <v>67</v>
      </c>
      <c r="C4136" s="78" t="s">
        <v>37</v>
      </c>
      <c r="D4136" s="78" t="s">
        <v>605</v>
      </c>
      <c r="E4136" s="79" t="str">
        <f>+IF(C4136&lt;&gt;"",VLOOKUP(MID(C4136,18,5),NIVELES!$A$133:$B$213,2,0),"")</f>
        <v>GUAYAS</v>
      </c>
      <c r="F4136" s="80" t="s">
        <v>94</v>
      </c>
      <c r="G4136" s="81" t="str">
        <f>+IF(F4136&lt;&gt;"",VLOOKUP(F4136,NIVELES!$A$246:$C$464,3,0),"")</f>
        <v xml:space="preserve"> </v>
      </c>
      <c r="H4136" s="82" t="s">
        <v>1024</v>
      </c>
      <c r="I4136" s="78" t="s">
        <v>2311</v>
      </c>
      <c r="J4136" s="78" t="s">
        <v>1078</v>
      </c>
      <c r="K4136" s="78" t="s">
        <v>2291</v>
      </c>
      <c r="L4136" s="78" t="s">
        <v>3716</v>
      </c>
      <c r="M4136" s="78">
        <v>5470</v>
      </c>
      <c r="N4136" s="78" t="s">
        <v>3717</v>
      </c>
      <c r="O4136" s="78" t="s">
        <v>3718</v>
      </c>
      <c r="P4136" s="82">
        <v>0</v>
      </c>
      <c r="Q4136" s="78" t="s">
        <v>3719</v>
      </c>
      <c r="R4136" s="82">
        <v>0</v>
      </c>
      <c r="S4136" s="82">
        <v>0</v>
      </c>
      <c r="T4136" s="82">
        <v>0</v>
      </c>
      <c r="U4136" s="82">
        <v>0</v>
      </c>
      <c r="V4136" s="82">
        <v>0</v>
      </c>
      <c r="W4136" s="82">
        <v>0</v>
      </c>
      <c r="X4136" s="82">
        <v>0</v>
      </c>
      <c r="Y4136" s="82">
        <v>0</v>
      </c>
      <c r="Z4136" s="82">
        <v>0</v>
      </c>
      <c r="AA4136" s="82">
        <v>0</v>
      </c>
      <c r="AB4136" s="82">
        <v>0</v>
      </c>
      <c r="AC4136" s="82">
        <v>0</v>
      </c>
      <c r="AD4136" s="85" t="str">
        <f>IF(A4136&lt;&gt;"",IF(D4136="DIRECCIÓN_DE_TRANSFERENCIAS","280 0031",VLOOKUP(C4136,NIVELES!$A$14:$B$105,2,0)),"")</f>
        <v>280 8130</v>
      </c>
      <c r="AE4136" s="86" t="s">
        <v>322</v>
      </c>
      <c r="AF4136" s="86" t="s">
        <v>543</v>
      </c>
      <c r="AG4136" s="79" t="str">
        <f>+IF(AF4136&lt;&gt;"",VLOOKUP(AF4136,NIVELES!$A$666:$B$673,2,0),"")</f>
        <v>DESARROLLO_INFANTIL</v>
      </c>
      <c r="AH4136" s="78" t="s">
        <v>321</v>
      </c>
      <c r="AI4136" s="79" t="str">
        <f>IF(AH4136&lt;&gt;"",VLOOKUP(CONCATENATE(AG4136,AH4136),NIVELES!$B$676:$C$745,2,0),"")</f>
        <v>Centros Infantiles Del Buen Vivir Operados Por Terceros -Funcionamiento Operación Y Atencion De Unidades</v>
      </c>
      <c r="AJ4136" s="78" t="s">
        <v>387</v>
      </c>
      <c r="AK4136" s="79" t="str">
        <f>+IF(AJ4136&lt;&gt;"",VLOOKUP(AJ4136,NIVELES!$A$816:$B$892,2,0),"")</f>
        <v>ASEGURAR EL DESARROLLO INFANTIL Y LA EDUCACIÓN INTEGRAL, CON CALIDAD Y CALIDEZ PARA TODOS LOS NIÑOS, NIÑAS Y ADOLESCENTES</v>
      </c>
      <c r="AL4136" s="78" t="s">
        <v>554</v>
      </c>
      <c r="AM4136" s="78">
        <v>530204</v>
      </c>
      <c r="AN4136" s="79" t="str">
        <f>IF(AM4136&lt;&gt;"",+VLOOKUP(AM4136,NIVELES!$A$1652:$B$2466,2,0),"")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4136" s="87">
        <v>0</v>
      </c>
      <c r="AP4136" s="88">
        <v>0</v>
      </c>
      <c r="AQ4136" s="88">
        <v>0</v>
      </c>
      <c r="AR4136" s="88">
        <v>0</v>
      </c>
      <c r="AS4136" s="88">
        <v>0</v>
      </c>
      <c r="AT4136" s="88">
        <v>0</v>
      </c>
      <c r="AU4136" s="88">
        <v>0</v>
      </c>
      <c r="AV4136" s="88">
        <v>0</v>
      </c>
      <c r="AW4136" s="88">
        <v>0</v>
      </c>
      <c r="AX4136" s="88">
        <v>0</v>
      </c>
      <c r="AY4136" s="88">
        <v>0</v>
      </c>
      <c r="AZ4136" s="88">
        <v>0</v>
      </c>
      <c r="BA4136" s="88">
        <v>0</v>
      </c>
      <c r="BB4136" s="89">
        <f t="shared" si="255"/>
        <v>0</v>
      </c>
      <c r="BC4136" s="90" t="str">
        <f t="shared" si="254"/>
        <v>OK</v>
      </c>
      <c r="BD4136" s="91" t="str">
        <f t="shared" si="256"/>
        <v xml:space="preserve">                  </v>
      </c>
      <c r="BE4136" s="92">
        <f t="shared" si="257"/>
        <v>0</v>
      </c>
    </row>
    <row r="4137" spans="1:57" s="74" customFormat="1" ht="50.1" customHeight="1" x14ac:dyDescent="0.2">
      <c r="A4137" s="78" t="s">
        <v>55</v>
      </c>
      <c r="B4137" s="78" t="s">
        <v>67</v>
      </c>
      <c r="C4137" s="78" t="s">
        <v>37</v>
      </c>
      <c r="D4137" s="78" t="s">
        <v>605</v>
      </c>
      <c r="E4137" s="79" t="str">
        <f>+IF(C4137&lt;&gt;"",VLOOKUP(MID(C4137,18,5),NIVELES!$A$133:$B$213,2,0),"")</f>
        <v>GUAYAS</v>
      </c>
      <c r="F4137" s="80" t="s">
        <v>94</v>
      </c>
      <c r="G4137" s="81" t="str">
        <f>+IF(F4137&lt;&gt;"",VLOOKUP(F4137,NIVELES!$A$246:$C$464,3,0),"")</f>
        <v xml:space="preserve"> </v>
      </c>
      <c r="H4137" s="82" t="s">
        <v>1024</v>
      </c>
      <c r="I4137" s="78" t="s">
        <v>2311</v>
      </c>
      <c r="J4137" s="78" t="s">
        <v>1078</v>
      </c>
      <c r="K4137" s="78" t="s">
        <v>2291</v>
      </c>
      <c r="L4137" s="78" t="s">
        <v>3716</v>
      </c>
      <c r="M4137" s="78">
        <v>5470</v>
      </c>
      <c r="N4137" s="78" t="s">
        <v>3717</v>
      </c>
      <c r="O4137" s="78" t="s">
        <v>3720</v>
      </c>
      <c r="P4137" s="82">
        <v>0</v>
      </c>
      <c r="Q4137" s="78" t="s">
        <v>3719</v>
      </c>
      <c r="R4137" s="82">
        <v>0</v>
      </c>
      <c r="S4137" s="82">
        <v>0</v>
      </c>
      <c r="T4137" s="82">
        <v>0</v>
      </c>
      <c r="U4137" s="82">
        <v>0</v>
      </c>
      <c r="V4137" s="82">
        <v>0</v>
      </c>
      <c r="W4137" s="82">
        <v>0</v>
      </c>
      <c r="X4137" s="82">
        <v>0</v>
      </c>
      <c r="Y4137" s="82">
        <v>0</v>
      </c>
      <c r="Z4137" s="82">
        <v>0</v>
      </c>
      <c r="AA4137" s="82">
        <v>0</v>
      </c>
      <c r="AB4137" s="82">
        <v>0</v>
      </c>
      <c r="AC4137" s="82">
        <v>0</v>
      </c>
      <c r="AD4137" s="85" t="str">
        <f>IF(A4137&lt;&gt;"",IF(D4137="DIRECCIÓN_DE_TRANSFERENCIAS","280 0031",VLOOKUP(C4137,NIVELES!$A$14:$B$105,2,0)),"")</f>
        <v>280 8130</v>
      </c>
      <c r="AE4137" s="86" t="s">
        <v>322</v>
      </c>
      <c r="AF4137" s="86" t="s">
        <v>543</v>
      </c>
      <c r="AG4137" s="79" t="str">
        <f>+IF(AF4137&lt;&gt;"",VLOOKUP(AF4137,NIVELES!$A$666:$B$673,2,0),"")</f>
        <v>DESARROLLO_INFANTIL</v>
      </c>
      <c r="AH4137" s="78" t="s">
        <v>321</v>
      </c>
      <c r="AI4137" s="79" t="str">
        <f>IF(AH4137&lt;&gt;"",VLOOKUP(CONCATENATE(AG4137,AH4137),NIVELES!$B$676:$C$745,2,0),"")</f>
        <v>Centros Infantiles Del Buen Vivir Operados Por Terceros -Funcionamiento Operación Y Atencion De Unidades</v>
      </c>
      <c r="AJ4137" s="78" t="s">
        <v>387</v>
      </c>
      <c r="AK4137" s="79" t="str">
        <f>+IF(AJ4137&lt;&gt;"",VLOOKUP(AJ4137,NIVELES!$A$816:$B$892,2,0),"")</f>
        <v>ASEGURAR EL DESARROLLO INFANTIL Y LA EDUCACIÓN INTEGRAL, CON CALIDAD Y CALIDEZ PARA TODOS LOS NIÑOS, NIÑAS Y ADOLESCENTES</v>
      </c>
      <c r="AL4137" s="78" t="s">
        <v>554</v>
      </c>
      <c r="AM4137" s="78">
        <v>530802</v>
      </c>
      <c r="AN4137" s="79" t="str">
        <f>IF(AM4137&lt;&gt;"",+VLOOKUP(AM4137,NIVELES!$A$1652:$B$2466,2,0),"")</f>
        <v>Vestuario, Lencería, Prendas de Protección; y, Accesorios para Uniformes Militares y Policiales; y, Carpas</v>
      </c>
      <c r="AO4137" s="87">
        <v>0</v>
      </c>
      <c r="AP4137" s="88">
        <v>0</v>
      </c>
      <c r="AQ4137" s="88">
        <v>0</v>
      </c>
      <c r="AR4137" s="88">
        <v>0</v>
      </c>
      <c r="AS4137" s="88">
        <v>0</v>
      </c>
      <c r="AT4137" s="88">
        <v>0</v>
      </c>
      <c r="AU4137" s="88">
        <v>0</v>
      </c>
      <c r="AV4137" s="88">
        <v>0</v>
      </c>
      <c r="AW4137" s="88">
        <v>0</v>
      </c>
      <c r="AX4137" s="88">
        <v>0</v>
      </c>
      <c r="AY4137" s="88">
        <v>0</v>
      </c>
      <c r="AZ4137" s="88">
        <v>0</v>
      </c>
      <c r="BA4137" s="88">
        <v>0</v>
      </c>
      <c r="BB4137" s="89">
        <f t="shared" si="255"/>
        <v>0</v>
      </c>
      <c r="BC4137" s="90" t="str">
        <f t="shared" si="254"/>
        <v>OK</v>
      </c>
      <c r="BD4137" s="91" t="str">
        <f t="shared" si="256"/>
        <v xml:space="preserve">                  </v>
      </c>
      <c r="BE4137" s="92">
        <f t="shared" si="257"/>
        <v>0</v>
      </c>
    </row>
    <row r="4138" spans="1:57" s="74" customFormat="1" ht="50.1" customHeight="1" x14ac:dyDescent="0.2">
      <c r="A4138" s="78" t="s">
        <v>55</v>
      </c>
      <c r="B4138" s="78" t="s">
        <v>67</v>
      </c>
      <c r="C4138" s="78" t="s">
        <v>37</v>
      </c>
      <c r="D4138" s="78" t="s">
        <v>605</v>
      </c>
      <c r="E4138" s="79" t="str">
        <f>+IF(C4138&lt;&gt;"",VLOOKUP(MID(C4138,18,5),NIVELES!$A$133:$B$213,2,0),"")</f>
        <v>GUAYAS</v>
      </c>
      <c r="F4138" s="80" t="s">
        <v>94</v>
      </c>
      <c r="G4138" s="81" t="str">
        <f>+IF(F4138&lt;&gt;"",VLOOKUP(F4138,NIVELES!$A$246:$C$464,3,0),"")</f>
        <v xml:space="preserve"> </v>
      </c>
      <c r="H4138" s="82" t="s">
        <v>1024</v>
      </c>
      <c r="I4138" s="78" t="s">
        <v>2311</v>
      </c>
      <c r="J4138" s="78" t="s">
        <v>1078</v>
      </c>
      <c r="K4138" s="78" t="s">
        <v>2291</v>
      </c>
      <c r="L4138" s="78" t="s">
        <v>2977</v>
      </c>
      <c r="M4138" s="78">
        <v>13725</v>
      </c>
      <c r="N4138" s="78" t="s">
        <v>3721</v>
      </c>
      <c r="O4138" s="78" t="s">
        <v>2167</v>
      </c>
      <c r="P4138" s="82">
        <v>12</v>
      </c>
      <c r="Q4138" s="78" t="s">
        <v>2204</v>
      </c>
      <c r="R4138" s="82">
        <v>1</v>
      </c>
      <c r="S4138" s="82">
        <v>1</v>
      </c>
      <c r="T4138" s="82">
        <v>1</v>
      </c>
      <c r="U4138" s="82">
        <v>1</v>
      </c>
      <c r="V4138" s="82">
        <v>1</v>
      </c>
      <c r="W4138" s="82">
        <v>1</v>
      </c>
      <c r="X4138" s="82">
        <v>1</v>
      </c>
      <c r="Y4138" s="82">
        <v>1</v>
      </c>
      <c r="Z4138" s="82">
        <v>1</v>
      </c>
      <c r="AA4138" s="82">
        <v>1</v>
      </c>
      <c r="AB4138" s="82">
        <v>1</v>
      </c>
      <c r="AC4138" s="82">
        <v>1</v>
      </c>
      <c r="AD4138" s="85" t="str">
        <f>IF(A4138&lt;&gt;"",IF(D4138="DIRECCIÓN_DE_TRANSFERENCIAS","280 0031",VLOOKUP(C4138,NIVELES!$A$14:$B$105,2,0)),"")</f>
        <v>280 8130</v>
      </c>
      <c r="AE4138" s="86" t="s">
        <v>322</v>
      </c>
      <c r="AF4138" s="86" t="s">
        <v>543</v>
      </c>
      <c r="AG4138" s="79" t="str">
        <f>+IF(AF4138&lt;&gt;"",VLOOKUP(AF4138,NIVELES!$A$666:$B$673,2,0),"")</f>
        <v>DESARROLLO_INFANTIL</v>
      </c>
      <c r="AH4138" s="78" t="s">
        <v>452</v>
      </c>
      <c r="AI4138" s="79" t="str">
        <f>IF(AH4138&lt;&gt;"",VLOOKUP(CONCATENATE(AG4138,AH4138),NIVELES!$B$676:$C$745,2,0),"")</f>
        <v>Creciendo Con Nuestros Hijos De Atención Directa Funcionamiento, Operación Y Atención Domiciliar</v>
      </c>
      <c r="AJ4138" s="78" t="s">
        <v>517</v>
      </c>
      <c r="AK4138" s="79" t="str">
        <f>+IF(AJ4138&lt;&gt;"",VLOOKUP(AJ4138,NIVELES!$A$816:$B$892,2,0),"")</f>
        <v>NO APLICA</v>
      </c>
      <c r="AL4138" s="78" t="s">
        <v>553</v>
      </c>
      <c r="AM4138" s="78">
        <v>510105</v>
      </c>
      <c r="AN4138" s="79" t="str">
        <f>IF(AM4138&lt;&gt;"",+VLOOKUP(AM4138,NIVELES!$A$1652:$B$2466,2,0),"")</f>
        <v>Remuneraciones Unificadas</v>
      </c>
      <c r="AO4138" s="87">
        <v>912600</v>
      </c>
      <c r="AP4138" s="88">
        <v>76050</v>
      </c>
      <c r="AQ4138" s="88">
        <v>76050</v>
      </c>
      <c r="AR4138" s="88">
        <v>76050</v>
      </c>
      <c r="AS4138" s="88">
        <v>76050</v>
      </c>
      <c r="AT4138" s="88">
        <v>76050</v>
      </c>
      <c r="AU4138" s="88">
        <v>76050</v>
      </c>
      <c r="AV4138" s="88">
        <v>76050</v>
      </c>
      <c r="AW4138" s="88">
        <v>76050</v>
      </c>
      <c r="AX4138" s="88">
        <v>76050</v>
      </c>
      <c r="AY4138" s="88">
        <v>76050</v>
      </c>
      <c r="AZ4138" s="88">
        <v>76050</v>
      </c>
      <c r="BA4138" s="88">
        <v>76050</v>
      </c>
      <c r="BB4138" s="89">
        <f t="shared" si="255"/>
        <v>912600</v>
      </c>
      <c r="BC4138" s="90" t="str">
        <f t="shared" si="254"/>
        <v>OK</v>
      </c>
      <c r="BD4138" s="91" t="str">
        <f t="shared" si="256"/>
        <v xml:space="preserve">                  </v>
      </c>
      <c r="BE4138" s="92">
        <f t="shared" si="257"/>
        <v>12</v>
      </c>
    </row>
    <row r="4139" spans="1:57" s="74" customFormat="1" ht="50.1" customHeight="1" x14ac:dyDescent="0.2">
      <c r="A4139" s="78" t="s">
        <v>55</v>
      </c>
      <c r="B4139" s="78" t="s">
        <v>67</v>
      </c>
      <c r="C4139" s="78" t="s">
        <v>37</v>
      </c>
      <c r="D4139" s="78" t="s">
        <v>605</v>
      </c>
      <c r="E4139" s="79" t="str">
        <f>+IF(C4139&lt;&gt;"",VLOOKUP(MID(C4139,18,5),NIVELES!$A$133:$B$213,2,0),"")</f>
        <v>GUAYAS</v>
      </c>
      <c r="F4139" s="80" t="s">
        <v>94</v>
      </c>
      <c r="G4139" s="81" t="str">
        <f>+IF(F4139&lt;&gt;"",VLOOKUP(F4139,NIVELES!$A$246:$C$464,3,0),"")</f>
        <v xml:space="preserve"> </v>
      </c>
      <c r="H4139" s="82" t="s">
        <v>1024</v>
      </c>
      <c r="I4139" s="78" t="s">
        <v>2311</v>
      </c>
      <c r="J4139" s="78" t="s">
        <v>1078</v>
      </c>
      <c r="K4139" s="78" t="s">
        <v>2291</v>
      </c>
      <c r="L4139" s="78" t="s">
        <v>2977</v>
      </c>
      <c r="M4139" s="78">
        <v>13725</v>
      </c>
      <c r="N4139" s="78" t="s">
        <v>3717</v>
      </c>
      <c r="O4139" s="78" t="s">
        <v>2167</v>
      </c>
      <c r="P4139" s="82">
        <v>12</v>
      </c>
      <c r="Q4139" s="78" t="s">
        <v>2204</v>
      </c>
      <c r="R4139" s="82">
        <v>1</v>
      </c>
      <c r="S4139" s="82">
        <v>1</v>
      </c>
      <c r="T4139" s="82">
        <v>1</v>
      </c>
      <c r="U4139" s="82">
        <v>1</v>
      </c>
      <c r="V4139" s="82">
        <v>1</v>
      </c>
      <c r="W4139" s="82">
        <v>1</v>
      </c>
      <c r="X4139" s="82">
        <v>1</v>
      </c>
      <c r="Y4139" s="82">
        <v>1</v>
      </c>
      <c r="Z4139" s="82">
        <v>1</v>
      </c>
      <c r="AA4139" s="82">
        <v>1</v>
      </c>
      <c r="AB4139" s="82">
        <v>1</v>
      </c>
      <c r="AC4139" s="82">
        <v>1</v>
      </c>
      <c r="AD4139" s="85" t="str">
        <f>IF(A4139&lt;&gt;"",IF(D4139="DIRECCIÓN_DE_TRANSFERENCIAS","280 0031",VLOOKUP(C4139,NIVELES!$A$14:$B$105,2,0)),"")</f>
        <v>280 8130</v>
      </c>
      <c r="AE4139" s="86" t="s">
        <v>322</v>
      </c>
      <c r="AF4139" s="86" t="s">
        <v>543</v>
      </c>
      <c r="AG4139" s="79" t="str">
        <f>+IF(AF4139&lt;&gt;"",VLOOKUP(AF4139,NIVELES!$A$666:$B$673,2,0),"")</f>
        <v>DESARROLLO_INFANTIL</v>
      </c>
      <c r="AH4139" s="78" t="s">
        <v>452</v>
      </c>
      <c r="AI4139" s="79" t="str">
        <f>IF(AH4139&lt;&gt;"",VLOOKUP(CONCATENATE(AG4139,AH4139),NIVELES!$B$676:$C$745,2,0),"")</f>
        <v>Creciendo Con Nuestros Hijos De Atención Directa Funcionamiento, Operación Y Atención Domiciliar</v>
      </c>
      <c r="AJ4139" s="78" t="s">
        <v>517</v>
      </c>
      <c r="AK4139" s="79" t="str">
        <f>+IF(AJ4139&lt;&gt;"",VLOOKUP(AJ4139,NIVELES!$A$816:$B$892,2,0),"")</f>
        <v>NO APLICA</v>
      </c>
      <c r="AL4139" s="78" t="s">
        <v>553</v>
      </c>
      <c r="AM4139" s="78">
        <v>510203</v>
      </c>
      <c r="AN4139" s="79" t="str">
        <f>IF(AM4139&lt;&gt;"",+VLOOKUP(AM4139,NIVELES!$A$1652:$B$2466,2,0),"")</f>
        <v>Decimotercer Sueldo</v>
      </c>
      <c r="AO4139" s="87">
        <v>69712.5</v>
      </c>
      <c r="AP4139" s="88">
        <v>0</v>
      </c>
      <c r="AQ4139" s="88">
        <v>0</v>
      </c>
      <c r="AR4139" s="88">
        <v>0</v>
      </c>
      <c r="AS4139" s="88">
        <v>0</v>
      </c>
      <c r="AT4139" s="88">
        <v>0</v>
      </c>
      <c r="AU4139" s="88">
        <v>0</v>
      </c>
      <c r="AV4139" s="88">
        <v>0</v>
      </c>
      <c r="AW4139" s="88">
        <v>0</v>
      </c>
      <c r="AX4139" s="88">
        <v>0</v>
      </c>
      <c r="AY4139" s="88">
        <v>0</v>
      </c>
      <c r="AZ4139" s="88">
        <v>0</v>
      </c>
      <c r="BA4139" s="88">
        <v>69712.5</v>
      </c>
      <c r="BB4139" s="89">
        <f t="shared" si="255"/>
        <v>69712.5</v>
      </c>
      <c r="BC4139" s="90" t="str">
        <f t="shared" si="254"/>
        <v>OK</v>
      </c>
      <c r="BD4139" s="91" t="str">
        <f t="shared" si="256"/>
        <v xml:space="preserve">                  </v>
      </c>
      <c r="BE4139" s="92">
        <f t="shared" si="257"/>
        <v>12</v>
      </c>
    </row>
    <row r="4140" spans="1:57" s="74" customFormat="1" ht="50.1" customHeight="1" x14ac:dyDescent="0.2">
      <c r="A4140" s="78" t="s">
        <v>55</v>
      </c>
      <c r="B4140" s="78" t="s">
        <v>67</v>
      </c>
      <c r="C4140" s="78" t="s">
        <v>37</v>
      </c>
      <c r="D4140" s="78" t="s">
        <v>605</v>
      </c>
      <c r="E4140" s="79" t="str">
        <f>+IF(C4140&lt;&gt;"",VLOOKUP(MID(C4140,18,5),NIVELES!$A$133:$B$213,2,0),"")</f>
        <v>GUAYAS</v>
      </c>
      <c r="F4140" s="80" t="s">
        <v>94</v>
      </c>
      <c r="G4140" s="81" t="str">
        <f>+IF(F4140&lt;&gt;"",VLOOKUP(F4140,NIVELES!$A$246:$C$464,3,0),"")</f>
        <v xml:space="preserve"> </v>
      </c>
      <c r="H4140" s="82" t="s">
        <v>1024</v>
      </c>
      <c r="I4140" s="78" t="s">
        <v>2311</v>
      </c>
      <c r="J4140" s="78" t="s">
        <v>1078</v>
      </c>
      <c r="K4140" s="78" t="s">
        <v>2291</v>
      </c>
      <c r="L4140" s="78" t="s">
        <v>2977</v>
      </c>
      <c r="M4140" s="78">
        <v>13725</v>
      </c>
      <c r="N4140" s="78" t="s">
        <v>3717</v>
      </c>
      <c r="O4140" s="78" t="s">
        <v>2167</v>
      </c>
      <c r="P4140" s="82">
        <v>12</v>
      </c>
      <c r="Q4140" s="78" t="s">
        <v>2204</v>
      </c>
      <c r="R4140" s="82">
        <v>1</v>
      </c>
      <c r="S4140" s="82">
        <v>1</v>
      </c>
      <c r="T4140" s="82">
        <v>1</v>
      </c>
      <c r="U4140" s="82">
        <v>1</v>
      </c>
      <c r="V4140" s="82">
        <v>1</v>
      </c>
      <c r="W4140" s="82">
        <v>1</v>
      </c>
      <c r="X4140" s="82">
        <v>1</v>
      </c>
      <c r="Y4140" s="82">
        <v>1</v>
      </c>
      <c r="Z4140" s="82">
        <v>1</v>
      </c>
      <c r="AA4140" s="82">
        <v>1</v>
      </c>
      <c r="AB4140" s="82">
        <v>1</v>
      </c>
      <c r="AC4140" s="82">
        <v>1</v>
      </c>
      <c r="AD4140" s="85" t="str">
        <f>IF(A4140&lt;&gt;"",IF(D4140="DIRECCIÓN_DE_TRANSFERENCIAS","280 0031",VLOOKUP(C4140,NIVELES!$A$14:$B$105,2,0)),"")</f>
        <v>280 8130</v>
      </c>
      <c r="AE4140" s="86" t="s">
        <v>322</v>
      </c>
      <c r="AF4140" s="86" t="s">
        <v>543</v>
      </c>
      <c r="AG4140" s="79" t="str">
        <f>+IF(AF4140&lt;&gt;"",VLOOKUP(AF4140,NIVELES!$A$666:$B$673,2,0),"")</f>
        <v>DESARROLLO_INFANTIL</v>
      </c>
      <c r="AH4140" s="78" t="s">
        <v>452</v>
      </c>
      <c r="AI4140" s="79" t="str">
        <f>IF(AH4140&lt;&gt;"",VLOOKUP(CONCATENATE(AG4140,AH4140),NIVELES!$B$676:$C$745,2,0),"")</f>
        <v>Creciendo Con Nuestros Hijos De Atención Directa Funcionamiento, Operación Y Atención Domiciliar</v>
      </c>
      <c r="AJ4140" s="78" t="s">
        <v>517</v>
      </c>
      <c r="AK4140" s="79" t="str">
        <f>+IF(AJ4140&lt;&gt;"",VLOOKUP(AJ4140,NIVELES!$A$816:$B$892,2,0),"")</f>
        <v>NO APLICA</v>
      </c>
      <c r="AL4140" s="78" t="s">
        <v>553</v>
      </c>
      <c r="AM4140" s="78">
        <v>510204</v>
      </c>
      <c r="AN4140" s="79" t="str">
        <f>IF(AM4140&lt;&gt;"",+VLOOKUP(AM4140,NIVELES!$A$1652:$B$2466,2,0),"")</f>
        <v>Decimocuarto Sueldo</v>
      </c>
      <c r="AO4140" s="87">
        <v>46951.67</v>
      </c>
      <c r="AP4140" s="88">
        <v>396</v>
      </c>
      <c r="AQ4140" s="88">
        <v>396</v>
      </c>
      <c r="AR4140" s="88">
        <v>42595.67</v>
      </c>
      <c r="AS4140" s="88">
        <v>396</v>
      </c>
      <c r="AT4140" s="88">
        <v>396</v>
      </c>
      <c r="AU4140" s="88">
        <v>396</v>
      </c>
      <c r="AV4140" s="88">
        <v>396</v>
      </c>
      <c r="AW4140" s="88">
        <v>396</v>
      </c>
      <c r="AX4140" s="88">
        <v>396</v>
      </c>
      <c r="AY4140" s="88">
        <v>396</v>
      </c>
      <c r="AZ4140" s="88">
        <v>396</v>
      </c>
      <c r="BA4140" s="88">
        <v>396</v>
      </c>
      <c r="BB4140" s="89">
        <f t="shared" si="255"/>
        <v>46951.67</v>
      </c>
      <c r="BC4140" s="90" t="str">
        <f t="shared" si="254"/>
        <v>OK</v>
      </c>
      <c r="BD4140" s="91" t="str">
        <f t="shared" si="256"/>
        <v xml:space="preserve">                  </v>
      </c>
      <c r="BE4140" s="92">
        <f t="shared" si="257"/>
        <v>12</v>
      </c>
    </row>
    <row r="4141" spans="1:57" s="74" customFormat="1" ht="50.1" customHeight="1" x14ac:dyDescent="0.2">
      <c r="A4141" s="78" t="s">
        <v>55</v>
      </c>
      <c r="B4141" s="78" t="s">
        <v>67</v>
      </c>
      <c r="C4141" s="78" t="s">
        <v>37</v>
      </c>
      <c r="D4141" s="78" t="s">
        <v>605</v>
      </c>
      <c r="E4141" s="79" t="str">
        <f>+IF(C4141&lt;&gt;"",VLOOKUP(MID(C4141,18,5),NIVELES!$A$133:$B$213,2,0),"")</f>
        <v>GUAYAS</v>
      </c>
      <c r="F4141" s="80" t="s">
        <v>94</v>
      </c>
      <c r="G4141" s="81" t="str">
        <f>+IF(F4141&lt;&gt;"",VLOOKUP(F4141,NIVELES!$A$246:$C$464,3,0),"")</f>
        <v xml:space="preserve"> </v>
      </c>
      <c r="H4141" s="82" t="s">
        <v>1024</v>
      </c>
      <c r="I4141" s="78" t="s">
        <v>2311</v>
      </c>
      <c r="J4141" s="78" t="s">
        <v>1078</v>
      </c>
      <c r="K4141" s="78" t="s">
        <v>2291</v>
      </c>
      <c r="L4141" s="78" t="s">
        <v>2977</v>
      </c>
      <c r="M4141" s="78">
        <v>13725</v>
      </c>
      <c r="N4141" s="78" t="s">
        <v>3717</v>
      </c>
      <c r="O4141" s="78" t="s">
        <v>2167</v>
      </c>
      <c r="P4141" s="82">
        <v>12</v>
      </c>
      <c r="Q4141" s="78" t="s">
        <v>2204</v>
      </c>
      <c r="R4141" s="82">
        <v>1</v>
      </c>
      <c r="S4141" s="82">
        <v>1</v>
      </c>
      <c r="T4141" s="82">
        <v>1</v>
      </c>
      <c r="U4141" s="82">
        <v>1</v>
      </c>
      <c r="V4141" s="82">
        <v>1</v>
      </c>
      <c r="W4141" s="82">
        <v>1</v>
      </c>
      <c r="X4141" s="82">
        <v>1</v>
      </c>
      <c r="Y4141" s="82">
        <v>1</v>
      </c>
      <c r="Z4141" s="82">
        <v>1</v>
      </c>
      <c r="AA4141" s="82">
        <v>1</v>
      </c>
      <c r="AB4141" s="82">
        <v>1</v>
      </c>
      <c r="AC4141" s="82">
        <v>1</v>
      </c>
      <c r="AD4141" s="85" t="str">
        <f>IF(A4141&lt;&gt;"",IF(D4141="DIRECCIÓN_DE_TRANSFERENCIAS","280 0031",VLOOKUP(C4141,NIVELES!$A$14:$B$105,2,0)),"")</f>
        <v>280 8130</v>
      </c>
      <c r="AE4141" s="86" t="s">
        <v>322</v>
      </c>
      <c r="AF4141" s="86" t="s">
        <v>543</v>
      </c>
      <c r="AG4141" s="79" t="str">
        <f>+IF(AF4141&lt;&gt;"",VLOOKUP(AF4141,NIVELES!$A$666:$B$673,2,0),"")</f>
        <v>DESARROLLO_INFANTIL</v>
      </c>
      <c r="AH4141" s="78" t="s">
        <v>452</v>
      </c>
      <c r="AI4141" s="79" t="str">
        <f>IF(AH4141&lt;&gt;"",VLOOKUP(CONCATENATE(AG4141,AH4141),NIVELES!$B$676:$C$745,2,0),"")</f>
        <v>Creciendo Con Nuestros Hijos De Atención Directa Funcionamiento, Operación Y Atención Domiciliar</v>
      </c>
      <c r="AJ4141" s="78" t="s">
        <v>517</v>
      </c>
      <c r="AK4141" s="79" t="str">
        <f>+IF(AJ4141&lt;&gt;"",VLOOKUP(AJ4141,NIVELES!$A$816:$B$892,2,0),"")</f>
        <v>NO APLICA</v>
      </c>
      <c r="AL4141" s="78" t="s">
        <v>553</v>
      </c>
      <c r="AM4141" s="78">
        <v>510601</v>
      </c>
      <c r="AN4141" s="79" t="str">
        <f>IF(AM4141&lt;&gt;"",+VLOOKUP(AM4141,NIVELES!$A$1652:$B$2466,2,0),"")</f>
        <v>Aporte Patronal</v>
      </c>
      <c r="AO4141" s="87">
        <v>80727.08</v>
      </c>
      <c r="AP4141" s="88">
        <v>6727.26</v>
      </c>
      <c r="AQ4141" s="88">
        <v>6727.26</v>
      </c>
      <c r="AR4141" s="88">
        <v>6727.26</v>
      </c>
      <c r="AS4141" s="88">
        <v>6727.26</v>
      </c>
      <c r="AT4141" s="88">
        <v>6727.26</v>
      </c>
      <c r="AU4141" s="88">
        <v>6727.26</v>
      </c>
      <c r="AV4141" s="88">
        <v>6727.26</v>
      </c>
      <c r="AW4141" s="88">
        <v>6727.26</v>
      </c>
      <c r="AX4141" s="88">
        <v>6727.26</v>
      </c>
      <c r="AY4141" s="88">
        <v>6727.26</v>
      </c>
      <c r="AZ4141" s="88">
        <v>6727.26</v>
      </c>
      <c r="BA4141" s="88">
        <v>6727.22</v>
      </c>
      <c r="BB4141" s="89">
        <f t="shared" si="255"/>
        <v>80727.08</v>
      </c>
      <c r="BC4141" s="90" t="str">
        <f t="shared" si="254"/>
        <v>OK</v>
      </c>
      <c r="BD4141" s="91" t="str">
        <f t="shared" si="256"/>
        <v xml:space="preserve">                  </v>
      </c>
      <c r="BE4141" s="92">
        <f t="shared" si="257"/>
        <v>12</v>
      </c>
    </row>
    <row r="4142" spans="1:57" s="74" customFormat="1" ht="50.1" customHeight="1" x14ac:dyDescent="0.2">
      <c r="A4142" s="78" t="s">
        <v>55</v>
      </c>
      <c r="B4142" s="78" t="s">
        <v>67</v>
      </c>
      <c r="C4142" s="78" t="s">
        <v>37</v>
      </c>
      <c r="D4142" s="78" t="s">
        <v>605</v>
      </c>
      <c r="E4142" s="79" t="str">
        <f>+IF(C4142&lt;&gt;"",VLOOKUP(MID(C4142,18,5),NIVELES!$A$133:$B$213,2,0),"")</f>
        <v>GUAYAS</v>
      </c>
      <c r="F4142" s="80" t="s">
        <v>94</v>
      </c>
      <c r="G4142" s="81" t="str">
        <f>+IF(F4142&lt;&gt;"",VLOOKUP(F4142,NIVELES!$A$246:$C$464,3,0),"")</f>
        <v xml:space="preserve"> </v>
      </c>
      <c r="H4142" s="82" t="s">
        <v>1024</v>
      </c>
      <c r="I4142" s="78" t="s">
        <v>2311</v>
      </c>
      <c r="J4142" s="78" t="s">
        <v>1078</v>
      </c>
      <c r="K4142" s="78" t="s">
        <v>2291</v>
      </c>
      <c r="L4142" s="78" t="s">
        <v>2977</v>
      </c>
      <c r="M4142" s="78">
        <v>13725</v>
      </c>
      <c r="N4142" s="78" t="s">
        <v>3717</v>
      </c>
      <c r="O4142" s="78" t="s">
        <v>2167</v>
      </c>
      <c r="P4142" s="82">
        <v>12</v>
      </c>
      <c r="Q4142" s="78" t="s">
        <v>2204</v>
      </c>
      <c r="R4142" s="82">
        <v>1</v>
      </c>
      <c r="S4142" s="82">
        <v>1</v>
      </c>
      <c r="T4142" s="82">
        <v>1</v>
      </c>
      <c r="U4142" s="82">
        <v>1</v>
      </c>
      <c r="V4142" s="82">
        <v>1</v>
      </c>
      <c r="W4142" s="82">
        <v>1</v>
      </c>
      <c r="X4142" s="82">
        <v>1</v>
      </c>
      <c r="Y4142" s="82">
        <v>1</v>
      </c>
      <c r="Z4142" s="82">
        <v>1</v>
      </c>
      <c r="AA4142" s="82">
        <v>1</v>
      </c>
      <c r="AB4142" s="82">
        <v>1</v>
      </c>
      <c r="AC4142" s="82">
        <v>1</v>
      </c>
      <c r="AD4142" s="85" t="str">
        <f>IF(A4142&lt;&gt;"",IF(D4142="DIRECCIÓN_DE_TRANSFERENCIAS","280 0031",VLOOKUP(C4142,NIVELES!$A$14:$B$105,2,0)),"")</f>
        <v>280 8130</v>
      </c>
      <c r="AE4142" s="86" t="s">
        <v>322</v>
      </c>
      <c r="AF4142" s="86" t="s">
        <v>543</v>
      </c>
      <c r="AG4142" s="79" t="str">
        <f>+IF(AF4142&lt;&gt;"",VLOOKUP(AF4142,NIVELES!$A$666:$B$673,2,0),"")</f>
        <v>DESARROLLO_INFANTIL</v>
      </c>
      <c r="AH4142" s="78" t="s">
        <v>452</v>
      </c>
      <c r="AI4142" s="79" t="str">
        <f>IF(AH4142&lt;&gt;"",VLOOKUP(CONCATENATE(AG4142,AH4142),NIVELES!$B$676:$C$745,2,0),"")</f>
        <v>Creciendo Con Nuestros Hijos De Atención Directa Funcionamiento, Operación Y Atención Domiciliar</v>
      </c>
      <c r="AJ4142" s="78" t="s">
        <v>517</v>
      </c>
      <c r="AK4142" s="79" t="str">
        <f>+IF(AJ4142&lt;&gt;"",VLOOKUP(AJ4142,NIVELES!$A$816:$B$892,2,0),"")</f>
        <v>NO APLICA</v>
      </c>
      <c r="AL4142" s="78" t="s">
        <v>553</v>
      </c>
      <c r="AM4142" s="78">
        <v>510602</v>
      </c>
      <c r="AN4142" s="79" t="str">
        <f>IF(AM4142&lt;&gt;"",+VLOOKUP(AM4142,NIVELES!$A$1652:$B$2466,2,0),"")</f>
        <v>Fondo de Reserva</v>
      </c>
      <c r="AO4142" s="87">
        <v>69712.5</v>
      </c>
      <c r="AP4142" s="88">
        <v>5809.38</v>
      </c>
      <c r="AQ4142" s="88">
        <v>5809.38</v>
      </c>
      <c r="AR4142" s="88">
        <v>5809.38</v>
      </c>
      <c r="AS4142" s="88">
        <v>5809.38</v>
      </c>
      <c r="AT4142" s="88">
        <v>5809.38</v>
      </c>
      <c r="AU4142" s="88">
        <v>5809.38</v>
      </c>
      <c r="AV4142" s="88">
        <v>5809.38</v>
      </c>
      <c r="AW4142" s="88">
        <v>5809.38</v>
      </c>
      <c r="AX4142" s="88">
        <v>5809.38</v>
      </c>
      <c r="AY4142" s="88">
        <v>5809.38</v>
      </c>
      <c r="AZ4142" s="88">
        <v>5809.38</v>
      </c>
      <c r="BA4142" s="88">
        <v>5809.32</v>
      </c>
      <c r="BB4142" s="89">
        <f t="shared" si="255"/>
        <v>69712.499999999985</v>
      </c>
      <c r="BC4142" s="90" t="str">
        <f t="shared" si="254"/>
        <v>OK</v>
      </c>
      <c r="BD4142" s="91" t="str">
        <f t="shared" si="256"/>
        <v xml:space="preserve">                  </v>
      </c>
      <c r="BE4142" s="92">
        <f t="shared" si="257"/>
        <v>12</v>
      </c>
    </row>
    <row r="4143" spans="1:57" s="74" customFormat="1" ht="50.1" customHeight="1" x14ac:dyDescent="0.2">
      <c r="A4143" s="78" t="s">
        <v>55</v>
      </c>
      <c r="B4143" s="78" t="s">
        <v>67</v>
      </c>
      <c r="C4143" s="78" t="s">
        <v>37</v>
      </c>
      <c r="D4143" s="78" t="s">
        <v>605</v>
      </c>
      <c r="E4143" s="79" t="str">
        <f>+IF(C4143&lt;&gt;"",VLOOKUP(MID(C4143,18,5),NIVELES!$A$133:$B$213,2,0),"")</f>
        <v>GUAYAS</v>
      </c>
      <c r="F4143" s="80" t="s">
        <v>94</v>
      </c>
      <c r="G4143" s="81" t="str">
        <f>+IF(F4143&lt;&gt;"",VLOOKUP(F4143,NIVELES!$A$246:$C$464,3,0),"")</f>
        <v xml:space="preserve"> </v>
      </c>
      <c r="H4143" s="82" t="s">
        <v>1024</v>
      </c>
      <c r="I4143" s="78" t="s">
        <v>2311</v>
      </c>
      <c r="J4143" s="78" t="s">
        <v>1078</v>
      </c>
      <c r="K4143" s="78" t="s">
        <v>2291</v>
      </c>
      <c r="L4143" s="78" t="s">
        <v>2977</v>
      </c>
      <c r="M4143" s="78">
        <v>13725</v>
      </c>
      <c r="N4143" s="78" t="s">
        <v>3721</v>
      </c>
      <c r="O4143" s="78" t="s">
        <v>2219</v>
      </c>
      <c r="P4143" s="82">
        <v>12</v>
      </c>
      <c r="Q4143" s="78" t="s">
        <v>3722</v>
      </c>
      <c r="R4143" s="82">
        <v>1</v>
      </c>
      <c r="S4143" s="82">
        <v>1</v>
      </c>
      <c r="T4143" s="82">
        <v>1</v>
      </c>
      <c r="U4143" s="82">
        <v>1</v>
      </c>
      <c r="V4143" s="82">
        <v>1</v>
      </c>
      <c r="W4143" s="82">
        <v>1</v>
      </c>
      <c r="X4143" s="82">
        <v>1</v>
      </c>
      <c r="Y4143" s="82">
        <v>1</v>
      </c>
      <c r="Z4143" s="82">
        <v>1</v>
      </c>
      <c r="AA4143" s="82">
        <v>1</v>
      </c>
      <c r="AB4143" s="82">
        <v>1</v>
      </c>
      <c r="AC4143" s="82">
        <v>1</v>
      </c>
      <c r="AD4143" s="85" t="str">
        <f>IF(A4143&lt;&gt;"",IF(D4143="DIRECCIÓN_DE_TRANSFERENCIAS","280 0031",VLOOKUP(C4143,NIVELES!$A$14:$B$105,2,0)),"")</f>
        <v>280 8130</v>
      </c>
      <c r="AE4143" s="86" t="s">
        <v>322</v>
      </c>
      <c r="AF4143" s="86" t="s">
        <v>543</v>
      </c>
      <c r="AG4143" s="79" t="str">
        <f>+IF(AF4143&lt;&gt;"",VLOOKUP(AF4143,NIVELES!$A$666:$B$673,2,0),"")</f>
        <v>DESARROLLO_INFANTIL</v>
      </c>
      <c r="AH4143" s="78" t="s">
        <v>452</v>
      </c>
      <c r="AI4143" s="79" t="str">
        <f>IF(AH4143&lt;&gt;"",VLOOKUP(CONCATENATE(AG4143,AH4143),NIVELES!$B$676:$C$745,2,0),"")</f>
        <v>Creciendo Con Nuestros Hijos De Atención Directa Funcionamiento, Operación Y Atención Domiciliar</v>
      </c>
      <c r="AJ4143" s="78" t="s">
        <v>387</v>
      </c>
      <c r="AK4143" s="79" t="str">
        <f>+IF(AJ4143&lt;&gt;"",VLOOKUP(AJ4143,NIVELES!$A$816:$B$892,2,0),"")</f>
        <v>ASEGURAR EL DESARROLLO INFANTIL Y LA EDUCACIÓN INTEGRAL, CON CALIDAD Y CALIDEZ PARA TODOS LOS NIÑOS, NIÑAS Y ADOLESCENTES</v>
      </c>
      <c r="AL4143" s="78" t="s">
        <v>554</v>
      </c>
      <c r="AM4143" s="78">
        <v>530105</v>
      </c>
      <c r="AN4143" s="79" t="str">
        <f>IF(AM4143&lt;&gt;"",+VLOOKUP(AM4143,NIVELES!$A$1652:$B$2466,2,0),"")</f>
        <v>Telecomunicaciones</v>
      </c>
      <c r="AO4143" s="87">
        <v>757.12</v>
      </c>
      <c r="AP4143" s="88">
        <v>63.093000000000004</v>
      </c>
      <c r="AQ4143" s="88">
        <v>63.093000000000004</v>
      </c>
      <c r="AR4143" s="88">
        <v>63.093000000000004</v>
      </c>
      <c r="AS4143" s="88">
        <v>63.093000000000004</v>
      </c>
      <c r="AT4143" s="88">
        <v>63.093000000000004</v>
      </c>
      <c r="AU4143" s="88">
        <v>63.093000000000004</v>
      </c>
      <c r="AV4143" s="88">
        <v>63.093000000000004</v>
      </c>
      <c r="AW4143" s="88">
        <v>63.093000000000004</v>
      </c>
      <c r="AX4143" s="88">
        <v>63.094000000000001</v>
      </c>
      <c r="AY4143" s="88">
        <v>63.094000000000001</v>
      </c>
      <c r="AZ4143" s="88">
        <v>63.094000000000001</v>
      </c>
      <c r="BA4143" s="88">
        <v>63.094000000000001</v>
      </c>
      <c r="BB4143" s="89">
        <f t="shared" si="255"/>
        <v>757.12000000000023</v>
      </c>
      <c r="BC4143" s="90" t="str">
        <f t="shared" si="254"/>
        <v>OK</v>
      </c>
      <c r="BD4143" s="91" t="str">
        <f t="shared" si="256"/>
        <v xml:space="preserve">                  </v>
      </c>
      <c r="BE4143" s="92">
        <f t="shared" si="257"/>
        <v>12</v>
      </c>
    </row>
    <row r="4144" spans="1:57" s="74" customFormat="1" ht="50.1" customHeight="1" x14ac:dyDescent="0.2">
      <c r="A4144" s="78" t="s">
        <v>55</v>
      </c>
      <c r="B4144" s="78" t="s">
        <v>67</v>
      </c>
      <c r="C4144" s="78" t="s">
        <v>37</v>
      </c>
      <c r="D4144" s="78" t="s">
        <v>605</v>
      </c>
      <c r="E4144" s="79" t="str">
        <f>+IF(C4144&lt;&gt;"",VLOOKUP(MID(C4144,18,5),NIVELES!$A$133:$B$213,2,0),"")</f>
        <v>GUAYAS</v>
      </c>
      <c r="F4144" s="80" t="s">
        <v>94</v>
      </c>
      <c r="G4144" s="81" t="str">
        <f>+IF(F4144&lt;&gt;"",VLOOKUP(F4144,NIVELES!$A$246:$C$464,3,0),"")</f>
        <v xml:space="preserve"> </v>
      </c>
      <c r="H4144" s="82" t="s">
        <v>1024</v>
      </c>
      <c r="I4144" s="78" t="s">
        <v>2311</v>
      </c>
      <c r="J4144" s="78" t="s">
        <v>1078</v>
      </c>
      <c r="K4144" s="78" t="s">
        <v>2291</v>
      </c>
      <c r="L4144" s="78" t="s">
        <v>2977</v>
      </c>
      <c r="M4144" s="78">
        <v>13725</v>
      </c>
      <c r="N4144" s="78" t="s">
        <v>3721</v>
      </c>
      <c r="O4144" s="78" t="s">
        <v>3720</v>
      </c>
      <c r="P4144" s="82">
        <v>0</v>
      </c>
      <c r="Q4144" s="78" t="s">
        <v>3719</v>
      </c>
      <c r="R4144" s="82">
        <v>0</v>
      </c>
      <c r="S4144" s="82">
        <v>0</v>
      </c>
      <c r="T4144" s="82">
        <v>0</v>
      </c>
      <c r="U4144" s="82">
        <v>0</v>
      </c>
      <c r="V4144" s="82">
        <v>0</v>
      </c>
      <c r="W4144" s="82">
        <v>0</v>
      </c>
      <c r="X4144" s="82">
        <v>0</v>
      </c>
      <c r="Y4144" s="82">
        <v>0</v>
      </c>
      <c r="Z4144" s="82">
        <v>0</v>
      </c>
      <c r="AA4144" s="82">
        <v>0</v>
      </c>
      <c r="AB4144" s="82">
        <v>0</v>
      </c>
      <c r="AC4144" s="82">
        <v>0</v>
      </c>
      <c r="AD4144" s="85" t="str">
        <f>IF(A4144&lt;&gt;"",IF(D4144="DIRECCIÓN_DE_TRANSFERENCIAS","280 0031",VLOOKUP(C4144,NIVELES!$A$14:$B$105,2,0)),"")</f>
        <v>280 8130</v>
      </c>
      <c r="AE4144" s="86" t="s">
        <v>322</v>
      </c>
      <c r="AF4144" s="86" t="s">
        <v>543</v>
      </c>
      <c r="AG4144" s="79" t="str">
        <f>+IF(AF4144&lt;&gt;"",VLOOKUP(AF4144,NIVELES!$A$666:$B$673,2,0),"")</f>
        <v>DESARROLLO_INFANTIL</v>
      </c>
      <c r="AH4144" s="78" t="s">
        <v>452</v>
      </c>
      <c r="AI4144" s="79" t="str">
        <f>IF(AH4144&lt;&gt;"",VLOOKUP(CONCATENATE(AG4144,AH4144),NIVELES!$B$676:$C$745,2,0),"")</f>
        <v>Creciendo Con Nuestros Hijos De Atención Directa Funcionamiento, Operación Y Atención Domiciliar</v>
      </c>
      <c r="AJ4144" s="78" t="s">
        <v>387</v>
      </c>
      <c r="AK4144" s="79" t="str">
        <f>+IF(AJ4144&lt;&gt;"",VLOOKUP(AJ4144,NIVELES!$A$816:$B$892,2,0),"")</f>
        <v>ASEGURAR EL DESARROLLO INFANTIL Y LA EDUCACIÓN INTEGRAL, CON CALIDAD Y CALIDEZ PARA TODOS LOS NIÑOS, NIÑAS Y ADOLESCENTES</v>
      </c>
      <c r="AL4144" s="78" t="s">
        <v>554</v>
      </c>
      <c r="AM4144" s="78">
        <v>530802</v>
      </c>
      <c r="AN4144" s="79" t="str">
        <f>IF(AM4144&lt;&gt;"",+VLOOKUP(AM4144,NIVELES!$A$1652:$B$2466,2,0),"")</f>
        <v>Vestuario, Lencería, Prendas de Protección; y, Accesorios para Uniformes Militares y Policiales; y, Carpas</v>
      </c>
      <c r="AO4144" s="87">
        <v>0</v>
      </c>
      <c r="AP4144" s="88">
        <v>0</v>
      </c>
      <c r="AQ4144" s="88">
        <v>0</v>
      </c>
      <c r="AR4144" s="88">
        <v>0</v>
      </c>
      <c r="AS4144" s="88">
        <v>0</v>
      </c>
      <c r="AT4144" s="88">
        <v>0</v>
      </c>
      <c r="AU4144" s="88">
        <v>0</v>
      </c>
      <c r="AV4144" s="88">
        <v>0</v>
      </c>
      <c r="AW4144" s="88">
        <v>0</v>
      </c>
      <c r="AX4144" s="88">
        <v>0</v>
      </c>
      <c r="AY4144" s="88">
        <v>0</v>
      </c>
      <c r="AZ4144" s="88">
        <v>0</v>
      </c>
      <c r="BA4144" s="88">
        <v>0</v>
      </c>
      <c r="BB4144" s="89">
        <f t="shared" si="255"/>
        <v>0</v>
      </c>
      <c r="BC4144" s="90" t="str">
        <f t="shared" si="254"/>
        <v>OK</v>
      </c>
      <c r="BD4144" s="91" t="str">
        <f t="shared" si="256"/>
        <v xml:space="preserve">                  </v>
      </c>
      <c r="BE4144" s="92">
        <f t="shared" si="257"/>
        <v>0</v>
      </c>
    </row>
    <row r="4145" spans="1:57" s="74" customFormat="1" ht="50.1" customHeight="1" x14ac:dyDescent="0.2">
      <c r="A4145" s="78" t="s">
        <v>55</v>
      </c>
      <c r="B4145" s="78" t="s">
        <v>67</v>
      </c>
      <c r="C4145" s="78" t="s">
        <v>37</v>
      </c>
      <c r="D4145" s="78" t="s">
        <v>605</v>
      </c>
      <c r="E4145" s="79" t="str">
        <f>+IF(C4145&lt;&gt;"",VLOOKUP(MID(C4145,18,5),NIVELES!$A$133:$B$213,2,0),"")</f>
        <v>GUAYAS</v>
      </c>
      <c r="F4145" s="80" t="s">
        <v>94</v>
      </c>
      <c r="G4145" s="81" t="str">
        <f>+IF(F4145&lt;&gt;"",VLOOKUP(F4145,NIVELES!$A$246:$C$464,3,0),"")</f>
        <v xml:space="preserve"> </v>
      </c>
      <c r="H4145" s="82" t="s">
        <v>1024</v>
      </c>
      <c r="I4145" s="78" t="s">
        <v>2311</v>
      </c>
      <c r="J4145" s="78" t="s">
        <v>1078</v>
      </c>
      <c r="K4145" s="78" t="s">
        <v>2291</v>
      </c>
      <c r="L4145" s="78" t="s">
        <v>2977</v>
      </c>
      <c r="M4145" s="78">
        <v>13725</v>
      </c>
      <c r="N4145" s="78" t="s">
        <v>3721</v>
      </c>
      <c r="O4145" s="78" t="s">
        <v>3723</v>
      </c>
      <c r="P4145" s="82">
        <v>0</v>
      </c>
      <c r="Q4145" s="78" t="s">
        <v>1960</v>
      </c>
      <c r="R4145" s="82">
        <v>0</v>
      </c>
      <c r="S4145" s="82">
        <v>0</v>
      </c>
      <c r="T4145" s="82">
        <v>0</v>
      </c>
      <c r="U4145" s="82">
        <v>0</v>
      </c>
      <c r="V4145" s="82">
        <v>0</v>
      </c>
      <c r="W4145" s="82">
        <v>0</v>
      </c>
      <c r="X4145" s="82">
        <v>0</v>
      </c>
      <c r="Y4145" s="82">
        <v>0</v>
      </c>
      <c r="Z4145" s="82">
        <v>0</v>
      </c>
      <c r="AA4145" s="82">
        <v>0</v>
      </c>
      <c r="AB4145" s="82">
        <v>0</v>
      </c>
      <c r="AC4145" s="82">
        <v>0</v>
      </c>
      <c r="AD4145" s="85" t="str">
        <f>IF(A4145&lt;&gt;"",IF(D4145="DIRECCIÓN_DE_TRANSFERENCIAS","280 0031",VLOOKUP(C4145,NIVELES!$A$14:$B$105,2,0)),"")</f>
        <v>280 8130</v>
      </c>
      <c r="AE4145" s="86" t="s">
        <v>322</v>
      </c>
      <c r="AF4145" s="86" t="s">
        <v>543</v>
      </c>
      <c r="AG4145" s="79" t="str">
        <f>+IF(AF4145&lt;&gt;"",VLOOKUP(AF4145,NIVELES!$A$666:$B$673,2,0),"")</f>
        <v>DESARROLLO_INFANTIL</v>
      </c>
      <c r="AH4145" s="78" t="s">
        <v>452</v>
      </c>
      <c r="AI4145" s="79" t="str">
        <f>IF(AH4145&lt;&gt;"",VLOOKUP(CONCATENATE(AG4145,AH4145),NIVELES!$B$676:$C$745,2,0),"")</f>
        <v>Creciendo Con Nuestros Hijos De Atención Directa Funcionamiento, Operación Y Atención Domiciliar</v>
      </c>
      <c r="AJ4145" s="78" t="s">
        <v>387</v>
      </c>
      <c r="AK4145" s="79" t="str">
        <f>+IF(AJ4145&lt;&gt;"",VLOOKUP(AJ4145,NIVELES!$A$816:$B$892,2,0),"")</f>
        <v>ASEGURAR EL DESARROLLO INFANTIL Y LA EDUCACIÓN INTEGRAL, CON CALIDAD Y CALIDEZ PARA TODOS LOS NIÑOS, NIÑAS Y ADOLESCENTES</v>
      </c>
      <c r="AL4145" s="78" t="s">
        <v>554</v>
      </c>
      <c r="AM4145" s="78">
        <v>530812</v>
      </c>
      <c r="AN4145" s="79" t="str">
        <f>IF(AM4145&lt;&gt;"",+VLOOKUP(AM4145,NIVELES!$A$1652:$B$2466,2,0),"")</f>
        <v>Materiales Didácticos</v>
      </c>
      <c r="AO4145" s="87">
        <v>0</v>
      </c>
      <c r="AP4145" s="88">
        <v>0</v>
      </c>
      <c r="AQ4145" s="88">
        <v>0</v>
      </c>
      <c r="AR4145" s="88">
        <v>0</v>
      </c>
      <c r="AS4145" s="88">
        <v>0</v>
      </c>
      <c r="AT4145" s="88">
        <v>0</v>
      </c>
      <c r="AU4145" s="88">
        <v>0</v>
      </c>
      <c r="AV4145" s="88">
        <v>0</v>
      </c>
      <c r="AW4145" s="88">
        <v>0</v>
      </c>
      <c r="AX4145" s="88">
        <v>0</v>
      </c>
      <c r="AY4145" s="88">
        <v>0</v>
      </c>
      <c r="AZ4145" s="88">
        <v>0</v>
      </c>
      <c r="BA4145" s="88">
        <v>0</v>
      </c>
      <c r="BB4145" s="89">
        <f t="shared" si="255"/>
        <v>0</v>
      </c>
      <c r="BC4145" s="90" t="str">
        <f t="shared" si="254"/>
        <v>OK</v>
      </c>
      <c r="BD4145" s="91" t="str">
        <f t="shared" si="256"/>
        <v xml:space="preserve">                  </v>
      </c>
      <c r="BE4145" s="92">
        <f t="shared" si="257"/>
        <v>0</v>
      </c>
    </row>
    <row r="4146" spans="1:57" s="74" customFormat="1" ht="50.1" customHeight="1" x14ac:dyDescent="0.2">
      <c r="A4146" s="78" t="s">
        <v>55</v>
      </c>
      <c r="B4146" s="78" t="s">
        <v>67</v>
      </c>
      <c r="C4146" s="78" t="s">
        <v>37</v>
      </c>
      <c r="D4146" s="78" t="s">
        <v>605</v>
      </c>
      <c r="E4146" s="79" t="str">
        <f>+IF(C4146&lt;&gt;"",VLOOKUP(MID(C4146,18,5),NIVELES!$A$133:$B$213,2,0),"")</f>
        <v>GUAYAS</v>
      </c>
      <c r="F4146" s="80" t="s">
        <v>94</v>
      </c>
      <c r="G4146" s="81" t="str">
        <f>+IF(F4146&lt;&gt;"",VLOOKUP(F4146,NIVELES!$A$246:$C$464,3,0),"")</f>
        <v xml:space="preserve"> </v>
      </c>
      <c r="H4146" s="82" t="s">
        <v>1024</v>
      </c>
      <c r="I4146" s="78" t="s">
        <v>2311</v>
      </c>
      <c r="J4146" s="78" t="s">
        <v>1078</v>
      </c>
      <c r="K4146" s="78" t="s">
        <v>2291</v>
      </c>
      <c r="L4146" s="78" t="s">
        <v>3724</v>
      </c>
      <c r="M4146" s="78">
        <v>5470</v>
      </c>
      <c r="N4146" s="78" t="s">
        <v>3725</v>
      </c>
      <c r="O4146" s="78" t="s">
        <v>2222</v>
      </c>
      <c r="P4146" s="82">
        <v>1</v>
      </c>
      <c r="Q4146" s="78" t="s">
        <v>3018</v>
      </c>
      <c r="R4146" s="82">
        <v>0</v>
      </c>
      <c r="S4146" s="82">
        <v>1</v>
      </c>
      <c r="T4146" s="82">
        <v>0</v>
      </c>
      <c r="U4146" s="82">
        <v>0</v>
      </c>
      <c r="V4146" s="82">
        <v>0</v>
      </c>
      <c r="W4146" s="82">
        <v>0</v>
      </c>
      <c r="X4146" s="82">
        <v>0</v>
      </c>
      <c r="Y4146" s="82">
        <v>0</v>
      </c>
      <c r="Z4146" s="82">
        <v>0</v>
      </c>
      <c r="AA4146" s="82">
        <v>0</v>
      </c>
      <c r="AB4146" s="82">
        <v>0</v>
      </c>
      <c r="AC4146" s="82">
        <v>0</v>
      </c>
      <c r="AD4146" s="85" t="str">
        <f>IF(A4146&lt;&gt;"",IF(D4146="DIRECCIÓN_DE_TRANSFERENCIAS","280 0031",VLOOKUP(C4146,NIVELES!$A$14:$B$105,2,0)),"")</f>
        <v>280 8130</v>
      </c>
      <c r="AE4146" s="86" t="s">
        <v>322</v>
      </c>
      <c r="AF4146" s="86" t="s">
        <v>543</v>
      </c>
      <c r="AG4146" s="79" t="str">
        <f>+IF(AF4146&lt;&gt;"",VLOOKUP(AF4146,NIVELES!$A$666:$B$673,2,0),"")</f>
        <v>DESARROLLO_INFANTIL</v>
      </c>
      <c r="AH4146" s="78" t="s">
        <v>320</v>
      </c>
      <c r="AI4146" s="79" t="str">
        <f>IF(AH4146&lt;&gt;"",VLOOKUP(CONCATENATE(AG4146,AH4146),NIVELES!$B$676:$C$745,2,0),"")</f>
        <v>Asegurar La Operacion Y Atencion De Cibv  Administrados Por Prestacion De Servicios A Traves De Cooperantes  Para Contribuir Al Desarrollo Integral De Niñas Y Niños</v>
      </c>
      <c r="AJ4146" s="78" t="s">
        <v>387</v>
      </c>
      <c r="AK4146" s="79" t="str">
        <f>+IF(AJ4146&lt;&gt;"",VLOOKUP(AJ4146,NIVELES!$A$816:$B$892,2,0),"")</f>
        <v>ASEGURAR EL DESARROLLO INFANTIL Y LA EDUCACIÓN INTEGRAL, CON CALIDAD Y CALIDEZ PARA TODOS LOS NIÑOS, NIÑAS Y ADOLESCENTES</v>
      </c>
      <c r="AL4146" s="78" t="s">
        <v>556</v>
      </c>
      <c r="AM4146" s="78">
        <v>580104</v>
      </c>
      <c r="AN4146" s="79" t="str">
        <f>IF(AM4146&lt;&gt;"",+VLOOKUP(AM4146,NIVELES!$A$1652:$B$2466,2,0),"")</f>
        <v>A Gobiernos Autónomos Descentralizados</v>
      </c>
      <c r="AO4146" s="87">
        <v>147809.35999999999</v>
      </c>
      <c r="AP4146" s="88">
        <v>0</v>
      </c>
      <c r="AQ4146" s="88">
        <v>36952.339999999997</v>
      </c>
      <c r="AR4146" s="88">
        <v>0</v>
      </c>
      <c r="AS4146" s="88">
        <v>36952.339999999997</v>
      </c>
      <c r="AT4146" s="88">
        <v>0</v>
      </c>
      <c r="AU4146" s="88">
        <v>0</v>
      </c>
      <c r="AV4146" s="88">
        <v>36952.339999999997</v>
      </c>
      <c r="AW4146" s="88">
        <v>0</v>
      </c>
      <c r="AX4146" s="88">
        <v>0</v>
      </c>
      <c r="AY4146" s="88">
        <v>36952.339999999997</v>
      </c>
      <c r="AZ4146" s="88">
        <v>0</v>
      </c>
      <c r="BA4146" s="88">
        <v>0</v>
      </c>
      <c r="BB4146" s="89">
        <f t="shared" si="255"/>
        <v>147809.35999999999</v>
      </c>
      <c r="BC4146" s="90" t="str">
        <f t="shared" si="254"/>
        <v>OK</v>
      </c>
      <c r="BD4146" s="91" t="str">
        <f t="shared" si="256"/>
        <v xml:space="preserve">                  </v>
      </c>
      <c r="BE4146" s="92">
        <f t="shared" si="257"/>
        <v>1</v>
      </c>
    </row>
    <row r="4147" spans="1:57" s="74" customFormat="1" ht="50.1" customHeight="1" x14ac:dyDescent="0.2">
      <c r="A4147" s="78" t="s">
        <v>55</v>
      </c>
      <c r="B4147" s="78" t="s">
        <v>67</v>
      </c>
      <c r="C4147" s="78" t="s">
        <v>37</v>
      </c>
      <c r="D4147" s="78" t="s">
        <v>605</v>
      </c>
      <c r="E4147" s="79" t="str">
        <f>+IF(C4147&lt;&gt;"",VLOOKUP(MID(C4147,18,5),NIVELES!$A$133:$B$213,2,0),"")</f>
        <v>GUAYAS</v>
      </c>
      <c r="F4147" s="80" t="s">
        <v>94</v>
      </c>
      <c r="G4147" s="81" t="str">
        <f>+IF(F4147&lt;&gt;"",VLOOKUP(F4147,NIVELES!$A$246:$C$464,3,0),"")</f>
        <v xml:space="preserve"> </v>
      </c>
      <c r="H4147" s="82" t="s">
        <v>1024</v>
      </c>
      <c r="I4147" s="78" t="s">
        <v>2311</v>
      </c>
      <c r="J4147" s="78" t="s">
        <v>1078</v>
      </c>
      <c r="K4147" s="78" t="s">
        <v>2291</v>
      </c>
      <c r="L4147" s="78" t="s">
        <v>3724</v>
      </c>
      <c r="M4147" s="78">
        <v>5470</v>
      </c>
      <c r="N4147" s="78" t="s">
        <v>3725</v>
      </c>
      <c r="O4147" s="78" t="s">
        <v>2222</v>
      </c>
      <c r="P4147" s="82">
        <v>30</v>
      </c>
      <c r="Q4147" s="78" t="s">
        <v>3018</v>
      </c>
      <c r="R4147" s="82">
        <v>0</v>
      </c>
      <c r="S4147" s="82">
        <v>30</v>
      </c>
      <c r="T4147" s="82">
        <v>0</v>
      </c>
      <c r="U4147" s="82">
        <v>0</v>
      </c>
      <c r="V4147" s="82">
        <v>0</v>
      </c>
      <c r="W4147" s="82">
        <v>0</v>
      </c>
      <c r="X4147" s="82">
        <v>0</v>
      </c>
      <c r="Y4147" s="82">
        <v>0</v>
      </c>
      <c r="Z4147" s="82">
        <v>0</v>
      </c>
      <c r="AA4147" s="82">
        <v>0</v>
      </c>
      <c r="AB4147" s="82">
        <v>0</v>
      </c>
      <c r="AC4147" s="82">
        <v>0</v>
      </c>
      <c r="AD4147" s="85" t="str">
        <f>IF(A4147&lt;&gt;"",IF(D4147="DIRECCIÓN_DE_TRANSFERENCIAS","280 0031",VLOOKUP(C4147,NIVELES!$A$14:$B$105,2,0)),"")</f>
        <v>280 8130</v>
      </c>
      <c r="AE4147" s="86" t="s">
        <v>322</v>
      </c>
      <c r="AF4147" s="86" t="s">
        <v>543</v>
      </c>
      <c r="AG4147" s="79" t="str">
        <f>+IF(AF4147&lt;&gt;"",VLOOKUP(AF4147,NIVELES!$A$666:$B$673,2,0),"")</f>
        <v>DESARROLLO_INFANTIL</v>
      </c>
      <c r="AH4147" s="78" t="s">
        <v>320</v>
      </c>
      <c r="AI4147" s="79" t="str">
        <f>IF(AH4147&lt;&gt;"",VLOOKUP(CONCATENATE(AG4147,AH4147),NIVELES!$B$676:$C$745,2,0),"")</f>
        <v>Asegurar La Operacion Y Atencion De Cibv  Administrados Por Prestacion De Servicios A Traves De Cooperantes  Para Contribuir Al Desarrollo Integral De Niñas Y Niños</v>
      </c>
      <c r="AJ4147" s="78" t="s">
        <v>387</v>
      </c>
      <c r="AK4147" s="79" t="str">
        <f>+IF(AJ4147&lt;&gt;"",VLOOKUP(AJ4147,NIVELES!$A$816:$B$892,2,0),"")</f>
        <v>ASEGURAR EL DESARROLLO INFANTIL Y LA EDUCACIÓN INTEGRAL, CON CALIDAD Y CALIDEZ PARA TODOS LOS NIÑOS, NIÑAS Y ADOLESCENTES</v>
      </c>
      <c r="AL4147" s="78" t="s">
        <v>556</v>
      </c>
      <c r="AM4147" s="78">
        <v>580204</v>
      </c>
      <c r="AN4147" s="79" t="str">
        <f>IF(AM4147&lt;&gt;"",+VLOOKUP(AM4147,NIVELES!$A$1652:$B$2466,2,0),"")</f>
        <v>Al Sector Privado no Financiero</v>
      </c>
      <c r="AO4147" s="87">
        <v>3708158.86</v>
      </c>
      <c r="AP4147" s="88">
        <v>0</v>
      </c>
      <c r="AQ4147" s="88">
        <v>1854079.43</v>
      </c>
      <c r="AR4147" s="88">
        <v>0</v>
      </c>
      <c r="AS4147" s="88">
        <v>1854079.43</v>
      </c>
      <c r="AT4147" s="88">
        <v>0</v>
      </c>
      <c r="AU4147" s="88">
        <v>0</v>
      </c>
      <c r="AV4147" s="88">
        <v>0</v>
      </c>
      <c r="AW4147" s="88">
        <v>0</v>
      </c>
      <c r="AX4147" s="88">
        <v>0</v>
      </c>
      <c r="AY4147" s="88">
        <v>0</v>
      </c>
      <c r="AZ4147" s="88">
        <v>0</v>
      </c>
      <c r="BA4147" s="88">
        <v>0</v>
      </c>
      <c r="BB4147" s="89">
        <f t="shared" si="255"/>
        <v>3708158.86</v>
      </c>
      <c r="BC4147" s="90" t="str">
        <f t="shared" si="254"/>
        <v>OK</v>
      </c>
      <c r="BD4147" s="91" t="str">
        <f t="shared" si="256"/>
        <v xml:space="preserve">                  </v>
      </c>
      <c r="BE4147" s="92">
        <f t="shared" si="257"/>
        <v>30</v>
      </c>
    </row>
    <row r="4148" spans="1:57" s="74" customFormat="1" ht="50.1" customHeight="1" x14ac:dyDescent="0.2">
      <c r="A4148" s="78" t="s">
        <v>55</v>
      </c>
      <c r="B4148" s="78" t="s">
        <v>67</v>
      </c>
      <c r="C4148" s="78" t="s">
        <v>37</v>
      </c>
      <c r="D4148" s="78" t="s">
        <v>792</v>
      </c>
      <c r="E4148" s="79" t="str">
        <f>+IF(C4148&lt;&gt;"",VLOOKUP(MID(C4148,18,5),NIVELES!$A$133:$B$213,2,0),"")</f>
        <v>GUAYAS</v>
      </c>
      <c r="F4148" s="80" t="s">
        <v>94</v>
      </c>
      <c r="G4148" s="81" t="str">
        <f>+IF(F4148&lt;&gt;"",VLOOKUP(F4148,NIVELES!$A$246:$C$464,3,0),"")</f>
        <v xml:space="preserve"> </v>
      </c>
      <c r="H4148" s="82" t="s">
        <v>1024</v>
      </c>
      <c r="I4148" s="78" t="s">
        <v>2320</v>
      </c>
      <c r="J4148" s="78" t="s">
        <v>1078</v>
      </c>
      <c r="K4148" s="78" t="s">
        <v>2291</v>
      </c>
      <c r="L4148" s="78" t="s">
        <v>2240</v>
      </c>
      <c r="M4148" s="78">
        <v>1069</v>
      </c>
      <c r="N4148" s="78" t="s">
        <v>3726</v>
      </c>
      <c r="O4148" s="78" t="s">
        <v>2167</v>
      </c>
      <c r="P4148" s="82">
        <v>12</v>
      </c>
      <c r="Q4148" s="78" t="s">
        <v>2204</v>
      </c>
      <c r="R4148" s="82">
        <v>1</v>
      </c>
      <c r="S4148" s="82">
        <v>1</v>
      </c>
      <c r="T4148" s="82">
        <v>1</v>
      </c>
      <c r="U4148" s="82">
        <v>1</v>
      </c>
      <c r="V4148" s="82">
        <v>1</v>
      </c>
      <c r="W4148" s="82">
        <v>1</v>
      </c>
      <c r="X4148" s="82">
        <v>1</v>
      </c>
      <c r="Y4148" s="82">
        <v>1</v>
      </c>
      <c r="Z4148" s="82">
        <v>1</v>
      </c>
      <c r="AA4148" s="82">
        <v>1</v>
      </c>
      <c r="AB4148" s="82">
        <v>1</v>
      </c>
      <c r="AC4148" s="82">
        <v>1</v>
      </c>
      <c r="AD4148" s="85" t="str">
        <f>IF(A4148&lt;&gt;"",IF(D4148="DIRECCIÓN_DE_TRANSFERENCIAS","280 0031",VLOOKUP(C4148,NIVELES!$A$14:$B$105,2,0)),"")</f>
        <v>280 8130</v>
      </c>
      <c r="AE4148" s="86" t="s">
        <v>322</v>
      </c>
      <c r="AF4148" s="86" t="s">
        <v>544</v>
      </c>
      <c r="AG4148" s="79" t="str">
        <f>+IF(AF4148&lt;&gt;"",VLOOKUP(AF4148,NIVELES!$A$666:$B$673,2,0),"")</f>
        <v>PROTECCIÓN_SOCIAL_A_LA_FAMILIA._ASEGURAMIENTO_NO_CONTRIBUTIVO_E_INCLUSIÓN_ECONÓMICA_Y_MOVILIDAD_SOCIAL</v>
      </c>
      <c r="AH4148" s="78" t="s">
        <v>513</v>
      </c>
      <c r="AI4148" s="79" t="str">
        <f>IF(AH4148&lt;&gt;"",VLOOKUP(CONCATENATE(AG4148,AH4148),NIVELES!$B$676:$C$745,2,0),"")</f>
        <v>Acompañamiento Familiar</v>
      </c>
      <c r="AJ4148" s="78" t="s">
        <v>517</v>
      </c>
      <c r="AK4148" s="79" t="str">
        <f>+IF(AJ4148&lt;&gt;"",VLOOKUP(AJ4148,NIVELES!$A$816:$B$892,2,0),"")</f>
        <v>NO APLICA</v>
      </c>
      <c r="AL4148" s="78" t="s">
        <v>553</v>
      </c>
      <c r="AM4148" s="78">
        <v>510105</v>
      </c>
      <c r="AN4148" s="79" t="str">
        <f>IF(AM4148&lt;&gt;"",+VLOOKUP(AM4148,NIVELES!$A$1652:$B$2466,2,0),"")</f>
        <v>Remuneraciones Unificadas</v>
      </c>
      <c r="AO4148" s="87">
        <v>9804</v>
      </c>
      <c r="AP4148" s="88">
        <v>817</v>
      </c>
      <c r="AQ4148" s="88">
        <v>817</v>
      </c>
      <c r="AR4148" s="88">
        <v>817</v>
      </c>
      <c r="AS4148" s="88">
        <v>817</v>
      </c>
      <c r="AT4148" s="88">
        <v>817</v>
      </c>
      <c r="AU4148" s="88">
        <v>817</v>
      </c>
      <c r="AV4148" s="88">
        <v>817</v>
      </c>
      <c r="AW4148" s="88">
        <v>817</v>
      </c>
      <c r="AX4148" s="88">
        <v>817</v>
      </c>
      <c r="AY4148" s="88">
        <v>817</v>
      </c>
      <c r="AZ4148" s="88">
        <v>817</v>
      </c>
      <c r="BA4148" s="88">
        <v>817</v>
      </c>
      <c r="BB4148" s="89">
        <f t="shared" si="255"/>
        <v>9804</v>
      </c>
      <c r="BC4148" s="90" t="str">
        <f t="shared" si="254"/>
        <v>OK</v>
      </c>
      <c r="BD4148" s="91" t="str">
        <f t="shared" si="256"/>
        <v xml:space="preserve">                  </v>
      </c>
      <c r="BE4148" s="92">
        <f t="shared" si="257"/>
        <v>12</v>
      </c>
    </row>
    <row r="4149" spans="1:57" s="74" customFormat="1" ht="50.1" customHeight="1" x14ac:dyDescent="0.2">
      <c r="A4149" s="78" t="s">
        <v>55</v>
      </c>
      <c r="B4149" s="78" t="s">
        <v>67</v>
      </c>
      <c r="C4149" s="78" t="s">
        <v>37</v>
      </c>
      <c r="D4149" s="78" t="s">
        <v>792</v>
      </c>
      <c r="E4149" s="79" t="str">
        <f>+IF(C4149&lt;&gt;"",VLOOKUP(MID(C4149,18,5),NIVELES!$A$133:$B$213,2,0),"")</f>
        <v>GUAYAS</v>
      </c>
      <c r="F4149" s="80" t="s">
        <v>94</v>
      </c>
      <c r="G4149" s="81" t="str">
        <f>+IF(F4149&lt;&gt;"",VLOOKUP(F4149,NIVELES!$A$246:$C$464,3,0),"")</f>
        <v xml:space="preserve"> </v>
      </c>
      <c r="H4149" s="82" t="s">
        <v>1024</v>
      </c>
      <c r="I4149" s="78" t="s">
        <v>2320</v>
      </c>
      <c r="J4149" s="78" t="s">
        <v>1078</v>
      </c>
      <c r="K4149" s="78" t="s">
        <v>2291</v>
      </c>
      <c r="L4149" s="78" t="s">
        <v>2240</v>
      </c>
      <c r="M4149" s="78">
        <v>1069</v>
      </c>
      <c r="N4149" s="78" t="s">
        <v>3726</v>
      </c>
      <c r="O4149" s="78" t="s">
        <v>2167</v>
      </c>
      <c r="P4149" s="82">
        <v>12</v>
      </c>
      <c r="Q4149" s="78" t="s">
        <v>2204</v>
      </c>
      <c r="R4149" s="82">
        <v>1</v>
      </c>
      <c r="S4149" s="82">
        <v>1</v>
      </c>
      <c r="T4149" s="82">
        <v>1</v>
      </c>
      <c r="U4149" s="82">
        <v>1</v>
      </c>
      <c r="V4149" s="82">
        <v>1</v>
      </c>
      <c r="W4149" s="82">
        <v>1</v>
      </c>
      <c r="X4149" s="82">
        <v>1</v>
      </c>
      <c r="Y4149" s="82">
        <v>1</v>
      </c>
      <c r="Z4149" s="82">
        <v>1</v>
      </c>
      <c r="AA4149" s="82">
        <v>1</v>
      </c>
      <c r="AB4149" s="82">
        <v>1</v>
      </c>
      <c r="AC4149" s="82">
        <v>1</v>
      </c>
      <c r="AD4149" s="85" t="str">
        <f>IF(A4149&lt;&gt;"",IF(D4149="DIRECCIÓN_DE_TRANSFERENCIAS","280 0031",VLOOKUP(C4149,NIVELES!$A$14:$B$105,2,0)),"")</f>
        <v>280 8130</v>
      </c>
      <c r="AE4149" s="86" t="s">
        <v>322</v>
      </c>
      <c r="AF4149" s="86" t="s">
        <v>544</v>
      </c>
      <c r="AG4149" s="79" t="str">
        <f>+IF(AF4149&lt;&gt;"",VLOOKUP(AF4149,NIVELES!$A$666:$B$673,2,0),"")</f>
        <v>PROTECCIÓN_SOCIAL_A_LA_FAMILIA._ASEGURAMIENTO_NO_CONTRIBUTIVO_E_INCLUSIÓN_ECONÓMICA_Y_MOVILIDAD_SOCIAL</v>
      </c>
      <c r="AH4149" s="78" t="s">
        <v>513</v>
      </c>
      <c r="AI4149" s="79" t="str">
        <f>IF(AH4149&lt;&gt;"",VLOOKUP(CONCATENATE(AG4149,AH4149),NIVELES!$B$676:$C$745,2,0),"")</f>
        <v>Acompañamiento Familiar</v>
      </c>
      <c r="AJ4149" s="78" t="s">
        <v>517</v>
      </c>
      <c r="AK4149" s="79" t="str">
        <f>+IF(AJ4149&lt;&gt;"",VLOOKUP(AJ4149,NIVELES!$A$816:$B$892,2,0),"")</f>
        <v>NO APLICA</v>
      </c>
      <c r="AL4149" s="78" t="s">
        <v>553</v>
      </c>
      <c r="AM4149" s="78">
        <v>510203</v>
      </c>
      <c r="AN4149" s="79" t="str">
        <f>IF(AM4149&lt;&gt;"",+VLOOKUP(AM4149,NIVELES!$A$1652:$B$2466,2,0),"")</f>
        <v>Decimotercer Sueldo</v>
      </c>
      <c r="AO4149" s="87">
        <v>9852.33</v>
      </c>
      <c r="AP4149" s="88">
        <v>0</v>
      </c>
      <c r="AQ4149" s="88">
        <v>0</v>
      </c>
      <c r="AR4149" s="88">
        <v>0</v>
      </c>
      <c r="AS4149" s="88">
        <v>0</v>
      </c>
      <c r="AT4149" s="88">
        <v>0</v>
      </c>
      <c r="AU4149" s="88">
        <v>0</v>
      </c>
      <c r="AV4149" s="88">
        <v>0</v>
      </c>
      <c r="AW4149" s="88">
        <v>0</v>
      </c>
      <c r="AX4149" s="88">
        <v>0</v>
      </c>
      <c r="AY4149" s="88">
        <v>0</v>
      </c>
      <c r="AZ4149" s="88">
        <v>0</v>
      </c>
      <c r="BA4149" s="88">
        <v>9852.33</v>
      </c>
      <c r="BB4149" s="89">
        <f t="shared" si="255"/>
        <v>9852.33</v>
      </c>
      <c r="BC4149" s="90" t="str">
        <f t="shared" si="254"/>
        <v>OK</v>
      </c>
      <c r="BD4149" s="91" t="str">
        <f t="shared" si="256"/>
        <v xml:space="preserve">                  </v>
      </c>
      <c r="BE4149" s="92">
        <f t="shared" si="257"/>
        <v>12</v>
      </c>
    </row>
    <row r="4150" spans="1:57" s="74" customFormat="1" ht="50.1" customHeight="1" x14ac:dyDescent="0.2">
      <c r="A4150" s="78" t="s">
        <v>55</v>
      </c>
      <c r="B4150" s="78" t="s">
        <v>67</v>
      </c>
      <c r="C4150" s="78" t="s">
        <v>37</v>
      </c>
      <c r="D4150" s="78" t="s">
        <v>792</v>
      </c>
      <c r="E4150" s="79" t="str">
        <f>+IF(C4150&lt;&gt;"",VLOOKUP(MID(C4150,18,5),NIVELES!$A$133:$B$213,2,0),"")</f>
        <v>GUAYAS</v>
      </c>
      <c r="F4150" s="80" t="s">
        <v>94</v>
      </c>
      <c r="G4150" s="81" t="str">
        <f>+IF(F4150&lt;&gt;"",VLOOKUP(F4150,NIVELES!$A$246:$C$464,3,0),"")</f>
        <v xml:space="preserve"> </v>
      </c>
      <c r="H4150" s="82" t="s">
        <v>1024</v>
      </c>
      <c r="I4150" s="78" t="s">
        <v>2320</v>
      </c>
      <c r="J4150" s="78" t="s">
        <v>1078</v>
      </c>
      <c r="K4150" s="78" t="s">
        <v>2291</v>
      </c>
      <c r="L4150" s="78" t="s">
        <v>2240</v>
      </c>
      <c r="M4150" s="78">
        <v>1069</v>
      </c>
      <c r="N4150" s="78" t="s">
        <v>3726</v>
      </c>
      <c r="O4150" s="78" t="s">
        <v>2167</v>
      </c>
      <c r="P4150" s="82">
        <v>12</v>
      </c>
      <c r="Q4150" s="78" t="s">
        <v>2204</v>
      </c>
      <c r="R4150" s="82">
        <v>1</v>
      </c>
      <c r="S4150" s="82">
        <v>1</v>
      </c>
      <c r="T4150" s="82">
        <v>1</v>
      </c>
      <c r="U4150" s="82">
        <v>1</v>
      </c>
      <c r="V4150" s="82">
        <v>1</v>
      </c>
      <c r="W4150" s="82">
        <v>1</v>
      </c>
      <c r="X4150" s="82">
        <v>1</v>
      </c>
      <c r="Y4150" s="82">
        <v>1</v>
      </c>
      <c r="Z4150" s="82">
        <v>1</v>
      </c>
      <c r="AA4150" s="82">
        <v>1</v>
      </c>
      <c r="AB4150" s="82">
        <v>1</v>
      </c>
      <c r="AC4150" s="82">
        <v>1</v>
      </c>
      <c r="AD4150" s="85" t="str">
        <f>IF(A4150&lt;&gt;"",IF(D4150="DIRECCIÓN_DE_TRANSFERENCIAS","280 0031",VLOOKUP(C4150,NIVELES!$A$14:$B$105,2,0)),"")</f>
        <v>280 8130</v>
      </c>
      <c r="AE4150" s="86" t="s">
        <v>322</v>
      </c>
      <c r="AF4150" s="86" t="s">
        <v>544</v>
      </c>
      <c r="AG4150" s="79" t="str">
        <f>+IF(AF4150&lt;&gt;"",VLOOKUP(AF4150,NIVELES!$A$666:$B$673,2,0),"")</f>
        <v>PROTECCIÓN_SOCIAL_A_LA_FAMILIA._ASEGURAMIENTO_NO_CONTRIBUTIVO_E_INCLUSIÓN_ECONÓMICA_Y_MOVILIDAD_SOCIAL</v>
      </c>
      <c r="AH4150" s="78" t="s">
        <v>513</v>
      </c>
      <c r="AI4150" s="79" t="str">
        <f>IF(AH4150&lt;&gt;"",VLOOKUP(CONCATENATE(AG4150,AH4150),NIVELES!$B$676:$C$745,2,0),"")</f>
        <v>Acompañamiento Familiar</v>
      </c>
      <c r="AJ4150" s="78" t="s">
        <v>517</v>
      </c>
      <c r="AK4150" s="79" t="str">
        <f>+IF(AJ4150&lt;&gt;"",VLOOKUP(AJ4150,NIVELES!$A$816:$B$892,2,0),"")</f>
        <v>NO APLICA</v>
      </c>
      <c r="AL4150" s="78" t="s">
        <v>553</v>
      </c>
      <c r="AM4150" s="78">
        <v>510204</v>
      </c>
      <c r="AN4150" s="79" t="str">
        <f>IF(AM4150&lt;&gt;"",+VLOOKUP(AM4150,NIVELES!$A$1652:$B$2466,2,0),"")</f>
        <v>Decimocuarto Sueldo</v>
      </c>
      <c r="AO4150" s="87">
        <v>4334</v>
      </c>
      <c r="AP4150" s="88">
        <v>0</v>
      </c>
      <c r="AQ4150" s="88">
        <v>0</v>
      </c>
      <c r="AR4150" s="88">
        <v>4334</v>
      </c>
      <c r="AS4150" s="88">
        <v>0</v>
      </c>
      <c r="AT4150" s="88">
        <v>0</v>
      </c>
      <c r="AU4150" s="88">
        <v>0</v>
      </c>
      <c r="AV4150" s="88">
        <v>0</v>
      </c>
      <c r="AW4150" s="88">
        <v>0</v>
      </c>
      <c r="AX4150" s="88">
        <v>0</v>
      </c>
      <c r="AY4150" s="88">
        <v>0</v>
      </c>
      <c r="AZ4150" s="88">
        <v>0</v>
      </c>
      <c r="BA4150" s="88">
        <v>0</v>
      </c>
      <c r="BB4150" s="89">
        <f t="shared" si="255"/>
        <v>4334</v>
      </c>
      <c r="BC4150" s="90" t="str">
        <f t="shared" si="254"/>
        <v>OK</v>
      </c>
      <c r="BD4150" s="91" t="str">
        <f t="shared" si="256"/>
        <v xml:space="preserve">                  </v>
      </c>
      <c r="BE4150" s="92">
        <f t="shared" si="257"/>
        <v>12</v>
      </c>
    </row>
    <row r="4151" spans="1:57" s="74" customFormat="1" ht="50.1" customHeight="1" x14ac:dyDescent="0.2">
      <c r="A4151" s="78" t="s">
        <v>55</v>
      </c>
      <c r="B4151" s="78" t="s">
        <v>67</v>
      </c>
      <c r="C4151" s="78" t="s">
        <v>37</v>
      </c>
      <c r="D4151" s="78" t="s">
        <v>792</v>
      </c>
      <c r="E4151" s="79" t="str">
        <f>+IF(C4151&lt;&gt;"",VLOOKUP(MID(C4151,18,5),NIVELES!$A$133:$B$213,2,0),"")</f>
        <v>GUAYAS</v>
      </c>
      <c r="F4151" s="80" t="s">
        <v>94</v>
      </c>
      <c r="G4151" s="81" t="str">
        <f>+IF(F4151&lt;&gt;"",VLOOKUP(F4151,NIVELES!$A$246:$C$464,3,0),"")</f>
        <v xml:space="preserve"> </v>
      </c>
      <c r="H4151" s="82" t="s">
        <v>1024</v>
      </c>
      <c r="I4151" s="78" t="s">
        <v>2320</v>
      </c>
      <c r="J4151" s="78" t="s">
        <v>1078</v>
      </c>
      <c r="K4151" s="78" t="s">
        <v>2291</v>
      </c>
      <c r="L4151" s="78" t="s">
        <v>2240</v>
      </c>
      <c r="M4151" s="78">
        <v>1069</v>
      </c>
      <c r="N4151" s="78" t="s">
        <v>3726</v>
      </c>
      <c r="O4151" s="78" t="s">
        <v>2167</v>
      </c>
      <c r="P4151" s="82">
        <v>12</v>
      </c>
      <c r="Q4151" s="78" t="s">
        <v>2204</v>
      </c>
      <c r="R4151" s="82">
        <v>1</v>
      </c>
      <c r="S4151" s="82">
        <v>1</v>
      </c>
      <c r="T4151" s="82">
        <v>1</v>
      </c>
      <c r="U4151" s="82">
        <v>1</v>
      </c>
      <c r="V4151" s="82">
        <v>1</v>
      </c>
      <c r="W4151" s="82">
        <v>1</v>
      </c>
      <c r="X4151" s="82">
        <v>1</v>
      </c>
      <c r="Y4151" s="82">
        <v>1</v>
      </c>
      <c r="Z4151" s="82">
        <v>1</v>
      </c>
      <c r="AA4151" s="82">
        <v>1</v>
      </c>
      <c r="AB4151" s="82">
        <v>1</v>
      </c>
      <c r="AC4151" s="82">
        <v>1</v>
      </c>
      <c r="AD4151" s="85" t="str">
        <f>IF(A4151&lt;&gt;"",IF(D4151="DIRECCIÓN_DE_TRANSFERENCIAS","280 0031",VLOOKUP(C4151,NIVELES!$A$14:$B$105,2,0)),"")</f>
        <v>280 8130</v>
      </c>
      <c r="AE4151" s="86" t="s">
        <v>322</v>
      </c>
      <c r="AF4151" s="86" t="s">
        <v>544</v>
      </c>
      <c r="AG4151" s="79" t="str">
        <f>+IF(AF4151&lt;&gt;"",VLOOKUP(AF4151,NIVELES!$A$666:$B$673,2,0),"")</f>
        <v>PROTECCIÓN_SOCIAL_A_LA_FAMILIA._ASEGURAMIENTO_NO_CONTRIBUTIVO_E_INCLUSIÓN_ECONÓMICA_Y_MOVILIDAD_SOCIAL</v>
      </c>
      <c r="AH4151" s="78" t="s">
        <v>513</v>
      </c>
      <c r="AI4151" s="79" t="str">
        <f>IF(AH4151&lt;&gt;"",VLOOKUP(CONCATENATE(AG4151,AH4151),NIVELES!$B$676:$C$745,2,0),"")</f>
        <v>Acompañamiento Familiar</v>
      </c>
      <c r="AJ4151" s="78" t="s">
        <v>517</v>
      </c>
      <c r="AK4151" s="79" t="str">
        <f>+IF(AJ4151&lt;&gt;"",VLOOKUP(AJ4151,NIVELES!$A$816:$B$892,2,0),"")</f>
        <v>NO APLICA</v>
      </c>
      <c r="AL4151" s="78" t="s">
        <v>553</v>
      </c>
      <c r="AM4151" s="78">
        <v>510510</v>
      </c>
      <c r="AN4151" s="79" t="str">
        <f>IF(AM4151&lt;&gt;"",+VLOOKUP(AM4151,NIVELES!$A$1652:$B$2466,2,0),"")</f>
        <v>Servicios Personales por Contrato</v>
      </c>
      <c r="AO4151" s="87">
        <v>109241</v>
      </c>
      <c r="AP4151" s="88">
        <v>9103.42</v>
      </c>
      <c r="AQ4151" s="88">
        <v>9103.42</v>
      </c>
      <c r="AR4151" s="88">
        <v>9103.42</v>
      </c>
      <c r="AS4151" s="88">
        <v>9103.42</v>
      </c>
      <c r="AT4151" s="88">
        <v>9103.42</v>
      </c>
      <c r="AU4151" s="88">
        <v>9103.42</v>
      </c>
      <c r="AV4151" s="88">
        <v>9103.42</v>
      </c>
      <c r="AW4151" s="88">
        <v>9103.42</v>
      </c>
      <c r="AX4151" s="88">
        <v>9103.42</v>
      </c>
      <c r="AY4151" s="88">
        <v>9103.42</v>
      </c>
      <c r="AZ4151" s="88">
        <v>9103.42</v>
      </c>
      <c r="BA4151" s="88">
        <v>9103.3799999999992</v>
      </c>
      <c r="BB4151" s="89">
        <f t="shared" si="255"/>
        <v>109241</v>
      </c>
      <c r="BC4151" s="90" t="str">
        <f t="shared" si="254"/>
        <v>OK</v>
      </c>
      <c r="BD4151" s="91" t="str">
        <f t="shared" si="256"/>
        <v xml:space="preserve">                  </v>
      </c>
      <c r="BE4151" s="92">
        <f t="shared" si="257"/>
        <v>12</v>
      </c>
    </row>
    <row r="4152" spans="1:57" s="74" customFormat="1" ht="50.1" customHeight="1" x14ac:dyDescent="0.2">
      <c r="A4152" s="78" t="s">
        <v>55</v>
      </c>
      <c r="B4152" s="78" t="s">
        <v>67</v>
      </c>
      <c r="C4152" s="78" t="s">
        <v>37</v>
      </c>
      <c r="D4152" s="78" t="s">
        <v>792</v>
      </c>
      <c r="E4152" s="79" t="str">
        <f>+IF(C4152&lt;&gt;"",VLOOKUP(MID(C4152,18,5),NIVELES!$A$133:$B$213,2,0),"")</f>
        <v>GUAYAS</v>
      </c>
      <c r="F4152" s="80" t="s">
        <v>94</v>
      </c>
      <c r="G4152" s="81" t="str">
        <f>+IF(F4152&lt;&gt;"",VLOOKUP(F4152,NIVELES!$A$246:$C$464,3,0),"")</f>
        <v xml:space="preserve"> </v>
      </c>
      <c r="H4152" s="82" t="s">
        <v>1024</v>
      </c>
      <c r="I4152" s="78" t="s">
        <v>2320</v>
      </c>
      <c r="J4152" s="78" t="s">
        <v>1078</v>
      </c>
      <c r="K4152" s="78" t="s">
        <v>2291</v>
      </c>
      <c r="L4152" s="78" t="s">
        <v>2240</v>
      </c>
      <c r="M4152" s="78">
        <v>1069</v>
      </c>
      <c r="N4152" s="78" t="s">
        <v>3726</v>
      </c>
      <c r="O4152" s="78" t="s">
        <v>2167</v>
      </c>
      <c r="P4152" s="82">
        <v>12</v>
      </c>
      <c r="Q4152" s="78" t="s">
        <v>2204</v>
      </c>
      <c r="R4152" s="82">
        <v>1</v>
      </c>
      <c r="S4152" s="82">
        <v>1</v>
      </c>
      <c r="T4152" s="82">
        <v>1</v>
      </c>
      <c r="U4152" s="82">
        <v>1</v>
      </c>
      <c r="V4152" s="82">
        <v>1</v>
      </c>
      <c r="W4152" s="82">
        <v>1</v>
      </c>
      <c r="X4152" s="82">
        <v>1</v>
      </c>
      <c r="Y4152" s="82">
        <v>1</v>
      </c>
      <c r="Z4152" s="82">
        <v>1</v>
      </c>
      <c r="AA4152" s="82">
        <v>1</v>
      </c>
      <c r="AB4152" s="82">
        <v>1</v>
      </c>
      <c r="AC4152" s="82">
        <v>1</v>
      </c>
      <c r="AD4152" s="85" t="str">
        <f>IF(A4152&lt;&gt;"",IF(D4152="DIRECCIÓN_DE_TRANSFERENCIAS","280 0031",VLOOKUP(C4152,NIVELES!$A$14:$B$105,2,0)),"")</f>
        <v>280 8130</v>
      </c>
      <c r="AE4152" s="86" t="s">
        <v>322</v>
      </c>
      <c r="AF4152" s="86" t="s">
        <v>544</v>
      </c>
      <c r="AG4152" s="79" t="str">
        <f>+IF(AF4152&lt;&gt;"",VLOOKUP(AF4152,NIVELES!$A$666:$B$673,2,0),"")</f>
        <v>PROTECCIÓN_SOCIAL_A_LA_FAMILIA._ASEGURAMIENTO_NO_CONTRIBUTIVO_E_INCLUSIÓN_ECONÓMICA_Y_MOVILIDAD_SOCIAL</v>
      </c>
      <c r="AH4152" s="78" t="s">
        <v>513</v>
      </c>
      <c r="AI4152" s="79" t="str">
        <f>IF(AH4152&lt;&gt;"",VLOOKUP(CONCATENATE(AG4152,AH4152),NIVELES!$B$676:$C$745,2,0),"")</f>
        <v>Acompañamiento Familiar</v>
      </c>
      <c r="AJ4152" s="78" t="s">
        <v>517</v>
      </c>
      <c r="AK4152" s="79" t="str">
        <f>+IF(AJ4152&lt;&gt;"",VLOOKUP(AJ4152,NIVELES!$A$816:$B$892,2,0),"")</f>
        <v>NO APLICA</v>
      </c>
      <c r="AL4152" s="78" t="s">
        <v>553</v>
      </c>
      <c r="AM4152" s="78">
        <v>510601</v>
      </c>
      <c r="AN4152" s="79" t="str">
        <f>IF(AM4152&lt;&gt;"",+VLOOKUP(AM4152,NIVELES!$A$1652:$B$2466,2,0),"")</f>
        <v>Aporte Patronal</v>
      </c>
      <c r="AO4152" s="87">
        <v>11409</v>
      </c>
      <c r="AP4152" s="88">
        <v>950.75</v>
      </c>
      <c r="AQ4152" s="88">
        <v>950.75</v>
      </c>
      <c r="AR4152" s="88">
        <v>950.75</v>
      </c>
      <c r="AS4152" s="88">
        <v>950.75</v>
      </c>
      <c r="AT4152" s="88">
        <v>950.75</v>
      </c>
      <c r="AU4152" s="88">
        <v>950.75</v>
      </c>
      <c r="AV4152" s="88">
        <v>950.75</v>
      </c>
      <c r="AW4152" s="88">
        <v>950.75</v>
      </c>
      <c r="AX4152" s="88">
        <v>950.75</v>
      </c>
      <c r="AY4152" s="88">
        <v>950.75</v>
      </c>
      <c r="AZ4152" s="88">
        <v>950.75</v>
      </c>
      <c r="BA4152" s="88">
        <v>950.75</v>
      </c>
      <c r="BB4152" s="89">
        <f t="shared" si="255"/>
        <v>11409</v>
      </c>
      <c r="BC4152" s="90" t="str">
        <f t="shared" si="254"/>
        <v>OK</v>
      </c>
      <c r="BD4152" s="91" t="str">
        <f t="shared" si="256"/>
        <v xml:space="preserve">                  </v>
      </c>
      <c r="BE4152" s="92">
        <f t="shared" si="257"/>
        <v>12</v>
      </c>
    </row>
    <row r="4153" spans="1:57" s="74" customFormat="1" ht="50.1" customHeight="1" x14ac:dyDescent="0.2">
      <c r="A4153" s="78" t="s">
        <v>55</v>
      </c>
      <c r="B4153" s="78" t="s">
        <v>67</v>
      </c>
      <c r="C4153" s="78" t="s">
        <v>37</v>
      </c>
      <c r="D4153" s="78" t="s">
        <v>792</v>
      </c>
      <c r="E4153" s="79" t="str">
        <f>+IF(C4153&lt;&gt;"",VLOOKUP(MID(C4153,18,5),NIVELES!$A$133:$B$213,2,0),"")</f>
        <v>GUAYAS</v>
      </c>
      <c r="F4153" s="80" t="s">
        <v>94</v>
      </c>
      <c r="G4153" s="81" t="str">
        <f>+IF(F4153&lt;&gt;"",VLOOKUP(F4153,NIVELES!$A$246:$C$464,3,0),"")</f>
        <v xml:space="preserve"> </v>
      </c>
      <c r="H4153" s="82" t="s">
        <v>1024</v>
      </c>
      <c r="I4153" s="78" t="s">
        <v>2320</v>
      </c>
      <c r="J4153" s="78" t="s">
        <v>1078</v>
      </c>
      <c r="K4153" s="78" t="s">
        <v>2291</v>
      </c>
      <c r="L4153" s="78" t="s">
        <v>2240</v>
      </c>
      <c r="M4153" s="78">
        <v>1069</v>
      </c>
      <c r="N4153" s="78" t="s">
        <v>3726</v>
      </c>
      <c r="O4153" s="78" t="s">
        <v>2167</v>
      </c>
      <c r="P4153" s="82">
        <v>12</v>
      </c>
      <c r="Q4153" s="78" t="s">
        <v>2204</v>
      </c>
      <c r="R4153" s="82">
        <v>1</v>
      </c>
      <c r="S4153" s="82">
        <v>1</v>
      </c>
      <c r="T4153" s="82">
        <v>1</v>
      </c>
      <c r="U4153" s="82">
        <v>1</v>
      </c>
      <c r="V4153" s="82">
        <v>1</v>
      </c>
      <c r="W4153" s="82">
        <v>1</v>
      </c>
      <c r="X4153" s="82">
        <v>1</v>
      </c>
      <c r="Y4153" s="82">
        <v>1</v>
      </c>
      <c r="Z4153" s="82">
        <v>1</v>
      </c>
      <c r="AA4153" s="82">
        <v>1</v>
      </c>
      <c r="AB4153" s="82">
        <v>1</v>
      </c>
      <c r="AC4153" s="82">
        <v>1</v>
      </c>
      <c r="AD4153" s="85" t="str">
        <f>IF(A4153&lt;&gt;"",IF(D4153="DIRECCIÓN_DE_TRANSFERENCIAS","280 0031",VLOOKUP(C4153,NIVELES!$A$14:$B$105,2,0)),"")</f>
        <v>280 8130</v>
      </c>
      <c r="AE4153" s="86" t="s">
        <v>322</v>
      </c>
      <c r="AF4153" s="86" t="s">
        <v>544</v>
      </c>
      <c r="AG4153" s="79" t="str">
        <f>+IF(AF4153&lt;&gt;"",VLOOKUP(AF4153,NIVELES!$A$666:$B$673,2,0),"")</f>
        <v>PROTECCIÓN_SOCIAL_A_LA_FAMILIA._ASEGURAMIENTO_NO_CONTRIBUTIVO_E_INCLUSIÓN_ECONÓMICA_Y_MOVILIDAD_SOCIAL</v>
      </c>
      <c r="AH4153" s="78" t="s">
        <v>513</v>
      </c>
      <c r="AI4153" s="79" t="str">
        <f>IF(AH4153&lt;&gt;"",VLOOKUP(CONCATENATE(AG4153,AH4153),NIVELES!$B$676:$C$745,2,0),"")</f>
        <v>Acompañamiento Familiar</v>
      </c>
      <c r="AJ4153" s="78" t="s">
        <v>517</v>
      </c>
      <c r="AK4153" s="79" t="str">
        <f>+IF(AJ4153&lt;&gt;"",VLOOKUP(AJ4153,NIVELES!$A$816:$B$892,2,0),"")</f>
        <v>NO APLICA</v>
      </c>
      <c r="AL4153" s="78" t="s">
        <v>553</v>
      </c>
      <c r="AM4153" s="78">
        <v>510602</v>
      </c>
      <c r="AN4153" s="79" t="str">
        <f>IF(AM4153&lt;&gt;"",+VLOOKUP(AM4153,NIVELES!$A$1652:$B$2466,2,0),"")</f>
        <v>Fondo de Reserva</v>
      </c>
      <c r="AO4153" s="87">
        <v>9852.33</v>
      </c>
      <c r="AP4153" s="88">
        <v>821.03</v>
      </c>
      <c r="AQ4153" s="88">
        <v>821.03</v>
      </c>
      <c r="AR4153" s="88">
        <v>821.03</v>
      </c>
      <c r="AS4153" s="88">
        <v>821.03</v>
      </c>
      <c r="AT4153" s="88">
        <v>821.03</v>
      </c>
      <c r="AU4153" s="88">
        <v>821.03</v>
      </c>
      <c r="AV4153" s="88">
        <v>821.03</v>
      </c>
      <c r="AW4153" s="88">
        <v>821.03</v>
      </c>
      <c r="AX4153" s="88">
        <v>821.03</v>
      </c>
      <c r="AY4153" s="88">
        <v>821.03</v>
      </c>
      <c r="AZ4153" s="88">
        <v>821.03</v>
      </c>
      <c r="BA4153" s="88">
        <v>821</v>
      </c>
      <c r="BB4153" s="89">
        <f t="shared" si="255"/>
        <v>9852.33</v>
      </c>
      <c r="BC4153" s="90" t="str">
        <f t="shared" si="254"/>
        <v>OK</v>
      </c>
      <c r="BD4153" s="91" t="str">
        <f t="shared" si="256"/>
        <v xml:space="preserve">                  </v>
      </c>
      <c r="BE4153" s="92">
        <f t="shared" si="257"/>
        <v>12</v>
      </c>
    </row>
    <row r="4154" spans="1:57" s="74" customFormat="1" ht="50.1" customHeight="1" x14ac:dyDescent="0.2">
      <c r="A4154" s="78" t="s">
        <v>55</v>
      </c>
      <c r="B4154" s="78" t="s">
        <v>67</v>
      </c>
      <c r="C4154" s="78" t="s">
        <v>37</v>
      </c>
      <c r="D4154" s="78" t="s">
        <v>606</v>
      </c>
      <c r="E4154" s="79" t="str">
        <f>+IF(C4154&lt;&gt;"",VLOOKUP(MID(C4154,18,5),NIVELES!$A$133:$B$213,2,0),"")</f>
        <v>GUAYAS</v>
      </c>
      <c r="F4154" s="80" t="s">
        <v>94</v>
      </c>
      <c r="G4154" s="81" t="str">
        <f>+IF(F4154&lt;&gt;"",VLOOKUP(F4154,NIVELES!$A$246:$C$464,3,0),"")</f>
        <v xml:space="preserve"> </v>
      </c>
      <c r="H4154" s="82" t="s">
        <v>1024</v>
      </c>
      <c r="I4154" s="78" t="s">
        <v>2325</v>
      </c>
      <c r="J4154" s="78" t="s">
        <v>1078</v>
      </c>
      <c r="K4154" s="78" t="s">
        <v>2291</v>
      </c>
      <c r="L4154" s="78" t="s">
        <v>2240</v>
      </c>
      <c r="M4154" s="78">
        <v>1069</v>
      </c>
      <c r="N4154" s="78" t="s">
        <v>3726</v>
      </c>
      <c r="O4154" s="78" t="s">
        <v>2167</v>
      </c>
      <c r="P4154" s="82">
        <v>12</v>
      </c>
      <c r="Q4154" s="78" t="s">
        <v>2204</v>
      </c>
      <c r="R4154" s="82">
        <v>1</v>
      </c>
      <c r="S4154" s="82">
        <v>1</v>
      </c>
      <c r="T4154" s="82">
        <v>1</v>
      </c>
      <c r="U4154" s="82">
        <v>1</v>
      </c>
      <c r="V4154" s="82">
        <v>1</v>
      </c>
      <c r="W4154" s="82">
        <v>1</v>
      </c>
      <c r="X4154" s="82">
        <v>1</v>
      </c>
      <c r="Y4154" s="82">
        <v>1</v>
      </c>
      <c r="Z4154" s="82">
        <v>1</v>
      </c>
      <c r="AA4154" s="82">
        <v>1</v>
      </c>
      <c r="AB4154" s="82">
        <v>1</v>
      </c>
      <c r="AC4154" s="82">
        <v>1</v>
      </c>
      <c r="AD4154" s="85" t="str">
        <f>IF(A4154&lt;&gt;"",IF(D4154="DIRECCIÓN_DE_TRANSFERENCIAS","280 0031",VLOOKUP(C4154,NIVELES!$A$14:$B$105,2,0)),"")</f>
        <v>280 8130</v>
      </c>
      <c r="AE4154" s="86" t="s">
        <v>322</v>
      </c>
      <c r="AF4154" s="86" t="s">
        <v>544</v>
      </c>
      <c r="AG4154" s="79" t="str">
        <f>+IF(AF4154&lt;&gt;"",VLOOKUP(AF4154,NIVELES!$A$666:$B$673,2,0),"")</f>
        <v>PROTECCIÓN_SOCIAL_A_LA_FAMILIA._ASEGURAMIENTO_NO_CONTRIBUTIVO_E_INCLUSIÓN_ECONÓMICA_Y_MOVILIDAD_SOCIAL</v>
      </c>
      <c r="AH4154" s="78" t="s">
        <v>514</v>
      </c>
      <c r="AI4154" s="79" t="str">
        <f>IF(AH4154&lt;&gt;"",VLOOKUP(CONCATENATE(AG4154,AH4154),NIVELES!$B$676:$C$745,2,0),"")</f>
        <v>Inclusión Económica Y Movilidad Social</v>
      </c>
      <c r="AJ4154" s="78" t="s">
        <v>517</v>
      </c>
      <c r="AK4154" s="79" t="str">
        <f>+IF(AJ4154&lt;&gt;"",VLOOKUP(AJ4154,NIVELES!$A$816:$B$892,2,0),"")</f>
        <v>NO APLICA</v>
      </c>
      <c r="AL4154" s="78" t="s">
        <v>553</v>
      </c>
      <c r="AM4154" s="78">
        <v>510203</v>
      </c>
      <c r="AN4154" s="79" t="str">
        <f>IF(AM4154&lt;&gt;"",+VLOOKUP(AM4154,NIVELES!$A$1652:$B$2466,2,0),"")</f>
        <v>Decimotercer Sueldo</v>
      </c>
      <c r="AO4154" s="87">
        <v>903.83</v>
      </c>
      <c r="AP4154" s="88">
        <v>0</v>
      </c>
      <c r="AQ4154" s="88">
        <v>0</v>
      </c>
      <c r="AR4154" s="88">
        <v>0</v>
      </c>
      <c r="AS4154" s="88">
        <v>0</v>
      </c>
      <c r="AT4154" s="88">
        <v>0</v>
      </c>
      <c r="AU4154" s="88">
        <v>0</v>
      </c>
      <c r="AV4154" s="88">
        <v>0</v>
      </c>
      <c r="AW4154" s="88">
        <v>0</v>
      </c>
      <c r="AX4154" s="88">
        <v>0</v>
      </c>
      <c r="AY4154" s="88">
        <v>0</v>
      </c>
      <c r="AZ4154" s="88">
        <v>0</v>
      </c>
      <c r="BA4154" s="88">
        <v>903.83</v>
      </c>
      <c r="BB4154" s="89">
        <f t="shared" si="255"/>
        <v>903.83</v>
      </c>
      <c r="BC4154" s="90" t="str">
        <f t="shared" si="254"/>
        <v>OK</v>
      </c>
      <c r="BD4154" s="91" t="str">
        <f t="shared" si="256"/>
        <v xml:space="preserve">                  </v>
      </c>
      <c r="BE4154" s="92">
        <f t="shared" si="257"/>
        <v>12</v>
      </c>
    </row>
    <row r="4155" spans="1:57" s="74" customFormat="1" ht="50.1" customHeight="1" x14ac:dyDescent="0.2">
      <c r="A4155" s="78" t="s">
        <v>55</v>
      </c>
      <c r="B4155" s="78" t="s">
        <v>67</v>
      </c>
      <c r="C4155" s="78" t="s">
        <v>37</v>
      </c>
      <c r="D4155" s="78" t="s">
        <v>606</v>
      </c>
      <c r="E4155" s="79" t="str">
        <f>+IF(C4155&lt;&gt;"",VLOOKUP(MID(C4155,18,5),NIVELES!$A$133:$B$213,2,0),"")</f>
        <v>GUAYAS</v>
      </c>
      <c r="F4155" s="80" t="s">
        <v>94</v>
      </c>
      <c r="G4155" s="81" t="str">
        <f>+IF(F4155&lt;&gt;"",VLOOKUP(F4155,NIVELES!$A$246:$C$464,3,0),"")</f>
        <v xml:space="preserve"> </v>
      </c>
      <c r="H4155" s="82" t="s">
        <v>1024</v>
      </c>
      <c r="I4155" s="78" t="s">
        <v>2325</v>
      </c>
      <c r="J4155" s="78" t="s">
        <v>1078</v>
      </c>
      <c r="K4155" s="78" t="s">
        <v>2291</v>
      </c>
      <c r="L4155" s="78" t="s">
        <v>2240</v>
      </c>
      <c r="M4155" s="78">
        <v>1069</v>
      </c>
      <c r="N4155" s="78" t="s">
        <v>3726</v>
      </c>
      <c r="O4155" s="78" t="s">
        <v>2167</v>
      </c>
      <c r="P4155" s="82">
        <v>12</v>
      </c>
      <c r="Q4155" s="78" t="s">
        <v>2204</v>
      </c>
      <c r="R4155" s="82">
        <v>1</v>
      </c>
      <c r="S4155" s="82">
        <v>1</v>
      </c>
      <c r="T4155" s="82">
        <v>1</v>
      </c>
      <c r="U4155" s="82">
        <v>1</v>
      </c>
      <c r="V4155" s="82">
        <v>1</v>
      </c>
      <c r="W4155" s="82">
        <v>1</v>
      </c>
      <c r="X4155" s="82">
        <v>1</v>
      </c>
      <c r="Y4155" s="82">
        <v>1</v>
      </c>
      <c r="Z4155" s="82">
        <v>1</v>
      </c>
      <c r="AA4155" s="82">
        <v>1</v>
      </c>
      <c r="AB4155" s="82">
        <v>1</v>
      </c>
      <c r="AC4155" s="82">
        <v>1</v>
      </c>
      <c r="AD4155" s="85" t="str">
        <f>IF(A4155&lt;&gt;"",IF(D4155="DIRECCIÓN_DE_TRANSFERENCIAS","280 0031",VLOOKUP(C4155,NIVELES!$A$14:$B$105,2,0)),"")</f>
        <v>280 8130</v>
      </c>
      <c r="AE4155" s="86" t="s">
        <v>322</v>
      </c>
      <c r="AF4155" s="86" t="s">
        <v>544</v>
      </c>
      <c r="AG4155" s="79" t="str">
        <f>+IF(AF4155&lt;&gt;"",VLOOKUP(AF4155,NIVELES!$A$666:$B$673,2,0),"")</f>
        <v>PROTECCIÓN_SOCIAL_A_LA_FAMILIA._ASEGURAMIENTO_NO_CONTRIBUTIVO_E_INCLUSIÓN_ECONÓMICA_Y_MOVILIDAD_SOCIAL</v>
      </c>
      <c r="AH4155" s="78" t="s">
        <v>514</v>
      </c>
      <c r="AI4155" s="79" t="str">
        <f>IF(AH4155&lt;&gt;"",VLOOKUP(CONCATENATE(AG4155,AH4155),NIVELES!$B$676:$C$745,2,0),"")</f>
        <v>Inclusión Económica Y Movilidad Social</v>
      </c>
      <c r="AJ4155" s="78" t="s">
        <v>517</v>
      </c>
      <c r="AK4155" s="79" t="str">
        <f>+IF(AJ4155&lt;&gt;"",VLOOKUP(AJ4155,NIVELES!$A$816:$B$892,2,0),"")</f>
        <v>NO APLICA</v>
      </c>
      <c r="AL4155" s="78" t="s">
        <v>553</v>
      </c>
      <c r="AM4155" s="78">
        <v>510204</v>
      </c>
      <c r="AN4155" s="79" t="str">
        <f>IF(AM4155&lt;&gt;"",+VLOOKUP(AM4155,NIVELES!$A$1652:$B$2466,2,0),"")</f>
        <v>Decimocuarto Sueldo</v>
      </c>
      <c r="AO4155" s="87">
        <v>361.17</v>
      </c>
      <c r="AP4155" s="88">
        <v>0</v>
      </c>
      <c r="AQ4155" s="88">
        <v>0</v>
      </c>
      <c r="AR4155" s="88">
        <v>361.17</v>
      </c>
      <c r="AS4155" s="88">
        <v>0</v>
      </c>
      <c r="AT4155" s="88">
        <v>0</v>
      </c>
      <c r="AU4155" s="88">
        <v>0</v>
      </c>
      <c r="AV4155" s="88">
        <v>0</v>
      </c>
      <c r="AW4155" s="88">
        <v>0</v>
      </c>
      <c r="AX4155" s="88">
        <v>0</v>
      </c>
      <c r="AY4155" s="88">
        <v>0</v>
      </c>
      <c r="AZ4155" s="88">
        <v>0</v>
      </c>
      <c r="BA4155" s="88">
        <v>0</v>
      </c>
      <c r="BB4155" s="89">
        <f t="shared" si="255"/>
        <v>361.17</v>
      </c>
      <c r="BC4155" s="90" t="str">
        <f t="shared" si="254"/>
        <v>OK</v>
      </c>
      <c r="BD4155" s="91" t="str">
        <f t="shared" si="256"/>
        <v xml:space="preserve">                  </v>
      </c>
      <c r="BE4155" s="92">
        <f t="shared" si="257"/>
        <v>12</v>
      </c>
    </row>
    <row r="4156" spans="1:57" s="74" customFormat="1" ht="50.1" customHeight="1" x14ac:dyDescent="0.2">
      <c r="A4156" s="78" t="s">
        <v>55</v>
      </c>
      <c r="B4156" s="78" t="s">
        <v>67</v>
      </c>
      <c r="C4156" s="78" t="s">
        <v>37</v>
      </c>
      <c r="D4156" s="78" t="s">
        <v>606</v>
      </c>
      <c r="E4156" s="79" t="str">
        <f>+IF(C4156&lt;&gt;"",VLOOKUP(MID(C4156,18,5),NIVELES!$A$133:$B$213,2,0),"")</f>
        <v>GUAYAS</v>
      </c>
      <c r="F4156" s="80" t="s">
        <v>94</v>
      </c>
      <c r="G4156" s="81" t="str">
        <f>+IF(F4156&lt;&gt;"",VLOOKUP(F4156,NIVELES!$A$246:$C$464,3,0),"")</f>
        <v xml:space="preserve"> </v>
      </c>
      <c r="H4156" s="82" t="s">
        <v>1024</v>
      </c>
      <c r="I4156" s="78" t="s">
        <v>2325</v>
      </c>
      <c r="J4156" s="78" t="s">
        <v>1078</v>
      </c>
      <c r="K4156" s="78" t="s">
        <v>2291</v>
      </c>
      <c r="L4156" s="78" t="s">
        <v>2240</v>
      </c>
      <c r="M4156" s="78">
        <v>1069</v>
      </c>
      <c r="N4156" s="78" t="s">
        <v>3726</v>
      </c>
      <c r="O4156" s="78" t="s">
        <v>2167</v>
      </c>
      <c r="P4156" s="82">
        <v>12</v>
      </c>
      <c r="Q4156" s="78" t="s">
        <v>2204</v>
      </c>
      <c r="R4156" s="82">
        <v>1</v>
      </c>
      <c r="S4156" s="82">
        <v>1</v>
      </c>
      <c r="T4156" s="82">
        <v>1</v>
      </c>
      <c r="U4156" s="82">
        <v>1</v>
      </c>
      <c r="V4156" s="82">
        <v>1</v>
      </c>
      <c r="W4156" s="82">
        <v>1</v>
      </c>
      <c r="X4156" s="82">
        <v>1</v>
      </c>
      <c r="Y4156" s="82">
        <v>1</v>
      </c>
      <c r="Z4156" s="82">
        <v>1</v>
      </c>
      <c r="AA4156" s="82">
        <v>1</v>
      </c>
      <c r="AB4156" s="82">
        <v>1</v>
      </c>
      <c r="AC4156" s="82">
        <v>1</v>
      </c>
      <c r="AD4156" s="85" t="str">
        <f>IF(A4156&lt;&gt;"",IF(D4156="DIRECCIÓN_DE_TRANSFERENCIAS","280 0031",VLOOKUP(C4156,NIVELES!$A$14:$B$105,2,0)),"")</f>
        <v>280 8130</v>
      </c>
      <c r="AE4156" s="86" t="s">
        <v>322</v>
      </c>
      <c r="AF4156" s="86" t="s">
        <v>544</v>
      </c>
      <c r="AG4156" s="79" t="str">
        <f>+IF(AF4156&lt;&gt;"",VLOOKUP(AF4156,NIVELES!$A$666:$B$673,2,0),"")</f>
        <v>PROTECCIÓN_SOCIAL_A_LA_FAMILIA._ASEGURAMIENTO_NO_CONTRIBUTIVO_E_INCLUSIÓN_ECONÓMICA_Y_MOVILIDAD_SOCIAL</v>
      </c>
      <c r="AH4156" s="78" t="s">
        <v>514</v>
      </c>
      <c r="AI4156" s="79" t="str">
        <f>IF(AH4156&lt;&gt;"",VLOOKUP(CONCATENATE(AG4156,AH4156),NIVELES!$B$676:$C$745,2,0),"")</f>
        <v>Inclusión Económica Y Movilidad Social</v>
      </c>
      <c r="AJ4156" s="78" t="s">
        <v>517</v>
      </c>
      <c r="AK4156" s="79" t="str">
        <f>+IF(AJ4156&lt;&gt;"",VLOOKUP(AJ4156,NIVELES!$A$816:$B$892,2,0),"")</f>
        <v>NO APLICA</v>
      </c>
      <c r="AL4156" s="78" t="s">
        <v>553</v>
      </c>
      <c r="AM4156" s="78">
        <v>510510</v>
      </c>
      <c r="AN4156" s="79" t="str">
        <f>IF(AM4156&lt;&gt;"",+VLOOKUP(AM4156,NIVELES!$A$1652:$B$2466,2,0),"")</f>
        <v>Servicios Personales por Contrato</v>
      </c>
      <c r="AO4156" s="87">
        <v>10846</v>
      </c>
      <c r="AP4156" s="88">
        <v>986</v>
      </c>
      <c r="AQ4156" s="88">
        <v>986</v>
      </c>
      <c r="AR4156" s="88">
        <v>986</v>
      </c>
      <c r="AS4156" s="88">
        <v>986</v>
      </c>
      <c r="AT4156" s="88">
        <v>986</v>
      </c>
      <c r="AU4156" s="88">
        <v>986</v>
      </c>
      <c r="AV4156" s="88">
        <v>986</v>
      </c>
      <c r="AW4156" s="88">
        <v>986</v>
      </c>
      <c r="AX4156" s="88">
        <v>986</v>
      </c>
      <c r="AY4156" s="88">
        <v>986</v>
      </c>
      <c r="AZ4156" s="88">
        <v>986</v>
      </c>
      <c r="BA4156" s="88">
        <v>0</v>
      </c>
      <c r="BB4156" s="89">
        <f t="shared" si="255"/>
        <v>10846</v>
      </c>
      <c r="BC4156" s="90" t="str">
        <f t="shared" si="254"/>
        <v>OK</v>
      </c>
      <c r="BD4156" s="91" t="str">
        <f t="shared" si="256"/>
        <v xml:space="preserve">                  </v>
      </c>
      <c r="BE4156" s="92">
        <f t="shared" si="257"/>
        <v>12</v>
      </c>
    </row>
    <row r="4157" spans="1:57" s="74" customFormat="1" ht="50.1" customHeight="1" x14ac:dyDescent="0.2">
      <c r="A4157" s="78" t="s">
        <v>55</v>
      </c>
      <c r="B4157" s="78" t="s">
        <v>67</v>
      </c>
      <c r="C4157" s="78" t="s">
        <v>37</v>
      </c>
      <c r="D4157" s="78" t="s">
        <v>606</v>
      </c>
      <c r="E4157" s="79" t="str">
        <f>+IF(C4157&lt;&gt;"",VLOOKUP(MID(C4157,18,5),NIVELES!$A$133:$B$213,2,0),"")</f>
        <v>GUAYAS</v>
      </c>
      <c r="F4157" s="80" t="s">
        <v>94</v>
      </c>
      <c r="G4157" s="81" t="str">
        <f>+IF(F4157&lt;&gt;"",VLOOKUP(F4157,NIVELES!$A$246:$C$464,3,0),"")</f>
        <v xml:space="preserve"> </v>
      </c>
      <c r="H4157" s="82" t="s">
        <v>1024</v>
      </c>
      <c r="I4157" s="78" t="s">
        <v>2325</v>
      </c>
      <c r="J4157" s="78" t="s">
        <v>1078</v>
      </c>
      <c r="K4157" s="78" t="s">
        <v>2291</v>
      </c>
      <c r="L4157" s="78" t="s">
        <v>2240</v>
      </c>
      <c r="M4157" s="78">
        <v>1069</v>
      </c>
      <c r="N4157" s="78" t="s">
        <v>3726</v>
      </c>
      <c r="O4157" s="78" t="s">
        <v>2167</v>
      </c>
      <c r="P4157" s="82">
        <v>12</v>
      </c>
      <c r="Q4157" s="78" t="s">
        <v>2204</v>
      </c>
      <c r="R4157" s="82">
        <v>1</v>
      </c>
      <c r="S4157" s="82">
        <v>1</v>
      </c>
      <c r="T4157" s="82">
        <v>1</v>
      </c>
      <c r="U4157" s="82">
        <v>1</v>
      </c>
      <c r="V4157" s="82">
        <v>1</v>
      </c>
      <c r="W4157" s="82">
        <v>1</v>
      </c>
      <c r="X4157" s="82">
        <v>1</v>
      </c>
      <c r="Y4157" s="82">
        <v>1</v>
      </c>
      <c r="Z4157" s="82">
        <v>1</v>
      </c>
      <c r="AA4157" s="82">
        <v>1</v>
      </c>
      <c r="AB4157" s="82">
        <v>1</v>
      </c>
      <c r="AC4157" s="82">
        <v>1</v>
      </c>
      <c r="AD4157" s="85" t="str">
        <f>IF(A4157&lt;&gt;"",IF(D4157="DIRECCIÓN_DE_TRANSFERENCIAS","280 0031",VLOOKUP(C4157,NIVELES!$A$14:$B$105,2,0)),"")</f>
        <v>280 8130</v>
      </c>
      <c r="AE4157" s="86" t="s">
        <v>322</v>
      </c>
      <c r="AF4157" s="86" t="s">
        <v>544</v>
      </c>
      <c r="AG4157" s="79" t="str">
        <f>+IF(AF4157&lt;&gt;"",VLOOKUP(AF4157,NIVELES!$A$666:$B$673,2,0),"")</f>
        <v>PROTECCIÓN_SOCIAL_A_LA_FAMILIA._ASEGURAMIENTO_NO_CONTRIBUTIVO_E_INCLUSIÓN_ECONÓMICA_Y_MOVILIDAD_SOCIAL</v>
      </c>
      <c r="AH4157" s="78" t="s">
        <v>514</v>
      </c>
      <c r="AI4157" s="79" t="str">
        <f>IF(AH4157&lt;&gt;"",VLOOKUP(CONCATENATE(AG4157,AH4157),NIVELES!$B$676:$C$745,2,0),"")</f>
        <v>Inclusión Económica Y Movilidad Social</v>
      </c>
      <c r="AJ4157" s="78" t="s">
        <v>517</v>
      </c>
      <c r="AK4157" s="79" t="str">
        <f>+IF(AJ4157&lt;&gt;"",VLOOKUP(AJ4157,NIVELES!$A$816:$B$892,2,0),"")</f>
        <v>NO APLICA</v>
      </c>
      <c r="AL4157" s="78" t="s">
        <v>553</v>
      </c>
      <c r="AM4157" s="78">
        <v>510601</v>
      </c>
      <c r="AN4157" s="79" t="str">
        <f>IF(AM4157&lt;&gt;"",+VLOOKUP(AM4157,NIVELES!$A$1652:$B$2466,2,0),"")</f>
        <v>Aporte Patronal</v>
      </c>
      <c r="AO4157" s="87">
        <v>1046.6400000000001</v>
      </c>
      <c r="AP4157" s="88">
        <v>95.15</v>
      </c>
      <c r="AQ4157" s="88">
        <v>95.15</v>
      </c>
      <c r="AR4157" s="88">
        <v>95.15</v>
      </c>
      <c r="AS4157" s="88">
        <v>95.15</v>
      </c>
      <c r="AT4157" s="88">
        <v>95.15</v>
      </c>
      <c r="AU4157" s="88">
        <v>95.15</v>
      </c>
      <c r="AV4157" s="88">
        <v>95.15</v>
      </c>
      <c r="AW4157" s="88">
        <v>95.15</v>
      </c>
      <c r="AX4157" s="88">
        <v>95.15</v>
      </c>
      <c r="AY4157" s="88">
        <v>95.15</v>
      </c>
      <c r="AZ4157" s="88">
        <v>95.14</v>
      </c>
      <c r="BA4157" s="88">
        <v>0</v>
      </c>
      <c r="BB4157" s="89">
        <f t="shared" si="255"/>
        <v>1046.6399999999999</v>
      </c>
      <c r="BC4157" s="90" t="str">
        <f t="shared" si="254"/>
        <v>OK</v>
      </c>
      <c r="BD4157" s="91" t="str">
        <f t="shared" si="256"/>
        <v xml:space="preserve">                  </v>
      </c>
      <c r="BE4157" s="92">
        <f t="shared" si="257"/>
        <v>12</v>
      </c>
    </row>
    <row r="4158" spans="1:57" s="74" customFormat="1" ht="50.1" customHeight="1" x14ac:dyDescent="0.2">
      <c r="A4158" s="78" t="s">
        <v>55</v>
      </c>
      <c r="B4158" s="78" t="s">
        <v>67</v>
      </c>
      <c r="C4158" s="78" t="s">
        <v>37</v>
      </c>
      <c r="D4158" s="78" t="s">
        <v>606</v>
      </c>
      <c r="E4158" s="79" t="str">
        <f>+IF(C4158&lt;&gt;"",VLOOKUP(MID(C4158,18,5),NIVELES!$A$133:$B$213,2,0),"")</f>
        <v>GUAYAS</v>
      </c>
      <c r="F4158" s="80" t="s">
        <v>94</v>
      </c>
      <c r="G4158" s="81" t="str">
        <f>+IF(F4158&lt;&gt;"",VLOOKUP(F4158,NIVELES!$A$246:$C$464,3,0),"")</f>
        <v xml:space="preserve"> </v>
      </c>
      <c r="H4158" s="82" t="s">
        <v>1024</v>
      </c>
      <c r="I4158" s="78" t="s">
        <v>2325</v>
      </c>
      <c r="J4158" s="78" t="s">
        <v>1078</v>
      </c>
      <c r="K4158" s="78" t="s">
        <v>2291</v>
      </c>
      <c r="L4158" s="78" t="s">
        <v>2240</v>
      </c>
      <c r="M4158" s="78">
        <v>1069</v>
      </c>
      <c r="N4158" s="78" t="s">
        <v>3726</v>
      </c>
      <c r="O4158" s="78" t="s">
        <v>2167</v>
      </c>
      <c r="P4158" s="82">
        <v>12</v>
      </c>
      <c r="Q4158" s="78" t="s">
        <v>2204</v>
      </c>
      <c r="R4158" s="82">
        <v>1</v>
      </c>
      <c r="S4158" s="82">
        <v>1</v>
      </c>
      <c r="T4158" s="82">
        <v>1</v>
      </c>
      <c r="U4158" s="82">
        <v>1</v>
      </c>
      <c r="V4158" s="82">
        <v>1</v>
      </c>
      <c r="W4158" s="82">
        <v>1</v>
      </c>
      <c r="X4158" s="82">
        <v>1</v>
      </c>
      <c r="Y4158" s="82">
        <v>1</v>
      </c>
      <c r="Z4158" s="82">
        <v>1</v>
      </c>
      <c r="AA4158" s="82">
        <v>1</v>
      </c>
      <c r="AB4158" s="82">
        <v>1</v>
      </c>
      <c r="AC4158" s="82">
        <v>1</v>
      </c>
      <c r="AD4158" s="85" t="str">
        <f>IF(A4158&lt;&gt;"",IF(D4158="DIRECCIÓN_DE_TRANSFERENCIAS","280 0031",VLOOKUP(C4158,NIVELES!$A$14:$B$105,2,0)),"")</f>
        <v>280 8130</v>
      </c>
      <c r="AE4158" s="86" t="s">
        <v>322</v>
      </c>
      <c r="AF4158" s="86" t="s">
        <v>544</v>
      </c>
      <c r="AG4158" s="79" t="str">
        <f>+IF(AF4158&lt;&gt;"",VLOOKUP(AF4158,NIVELES!$A$666:$B$673,2,0),"")</f>
        <v>PROTECCIÓN_SOCIAL_A_LA_FAMILIA._ASEGURAMIENTO_NO_CONTRIBUTIVO_E_INCLUSIÓN_ECONÓMICA_Y_MOVILIDAD_SOCIAL</v>
      </c>
      <c r="AH4158" s="78" t="s">
        <v>514</v>
      </c>
      <c r="AI4158" s="79" t="str">
        <f>IF(AH4158&lt;&gt;"",VLOOKUP(CONCATENATE(AG4158,AH4158),NIVELES!$B$676:$C$745,2,0),"")</f>
        <v>Inclusión Económica Y Movilidad Social</v>
      </c>
      <c r="AJ4158" s="78" t="s">
        <v>517</v>
      </c>
      <c r="AK4158" s="79" t="str">
        <f>+IF(AJ4158&lt;&gt;"",VLOOKUP(AJ4158,NIVELES!$A$816:$B$892,2,0),"")</f>
        <v>NO APLICA</v>
      </c>
      <c r="AL4158" s="78" t="s">
        <v>553</v>
      </c>
      <c r="AM4158" s="78">
        <v>510602</v>
      </c>
      <c r="AN4158" s="79" t="str">
        <f>IF(AM4158&lt;&gt;"",+VLOOKUP(AM4158,NIVELES!$A$1652:$B$2466,2,0),"")</f>
        <v>Fondo de Reserva</v>
      </c>
      <c r="AO4158" s="87">
        <v>903.83</v>
      </c>
      <c r="AP4158" s="88">
        <v>82.17</v>
      </c>
      <c r="AQ4158" s="88">
        <v>3</v>
      </c>
      <c r="AR4158" s="88">
        <v>82.17</v>
      </c>
      <c r="AS4158" s="88">
        <v>82.17</v>
      </c>
      <c r="AT4158" s="88">
        <v>82.17</v>
      </c>
      <c r="AU4158" s="88">
        <v>82.17</v>
      </c>
      <c r="AV4158" s="88">
        <v>82.17</v>
      </c>
      <c r="AW4158" s="88">
        <v>82.17</v>
      </c>
      <c r="AX4158" s="88">
        <v>82.17</v>
      </c>
      <c r="AY4158" s="88">
        <v>82.17</v>
      </c>
      <c r="AZ4158" s="88">
        <v>82.17</v>
      </c>
      <c r="BA4158" s="88">
        <v>79.13</v>
      </c>
      <c r="BB4158" s="89">
        <f t="shared" si="255"/>
        <v>903.82999999999993</v>
      </c>
      <c r="BC4158" s="90" t="str">
        <f t="shared" si="254"/>
        <v>OK</v>
      </c>
      <c r="BD4158" s="91" t="str">
        <f t="shared" si="256"/>
        <v xml:space="preserve">                  </v>
      </c>
      <c r="BE4158" s="92">
        <f t="shared" si="257"/>
        <v>12</v>
      </c>
    </row>
    <row r="4159" spans="1:57" s="74" customFormat="1" ht="50.1" customHeight="1" x14ac:dyDescent="0.2">
      <c r="A4159" s="78" t="s">
        <v>55</v>
      </c>
      <c r="B4159" s="78" t="s">
        <v>67</v>
      </c>
      <c r="C4159" s="78" t="s">
        <v>37</v>
      </c>
      <c r="D4159" s="78" t="s">
        <v>605</v>
      </c>
      <c r="E4159" s="79" t="str">
        <f>+IF(C4159&lt;&gt;"",VLOOKUP(MID(C4159,18,5),NIVELES!$A$133:$B$213,2,0),"")</f>
        <v>GUAYAS</v>
      </c>
      <c r="F4159" s="80" t="s">
        <v>94</v>
      </c>
      <c r="G4159" s="81" t="str">
        <f>+IF(F4159&lt;&gt;"",VLOOKUP(F4159,NIVELES!$A$246:$C$464,3,0),"")</f>
        <v xml:space="preserve"> </v>
      </c>
      <c r="H4159" s="82" t="s">
        <v>1024</v>
      </c>
      <c r="I4159" s="78" t="s">
        <v>2311</v>
      </c>
      <c r="J4159" s="78" t="s">
        <v>1078</v>
      </c>
      <c r="K4159" s="78" t="s">
        <v>2291</v>
      </c>
      <c r="L4159" s="78" t="s">
        <v>3727</v>
      </c>
      <c r="M4159" s="78">
        <v>30</v>
      </c>
      <c r="N4159" s="78" t="s">
        <v>3728</v>
      </c>
      <c r="O4159" s="78" t="s">
        <v>2167</v>
      </c>
      <c r="P4159" s="82">
        <v>12</v>
      </c>
      <c r="Q4159" s="78" t="s">
        <v>2204</v>
      </c>
      <c r="R4159" s="82">
        <v>1</v>
      </c>
      <c r="S4159" s="82">
        <v>1</v>
      </c>
      <c r="T4159" s="82">
        <v>1</v>
      </c>
      <c r="U4159" s="82">
        <v>1</v>
      </c>
      <c r="V4159" s="82">
        <v>1</v>
      </c>
      <c r="W4159" s="82">
        <v>1</v>
      </c>
      <c r="X4159" s="82">
        <v>1</v>
      </c>
      <c r="Y4159" s="82">
        <v>1</v>
      </c>
      <c r="Z4159" s="82">
        <v>1</v>
      </c>
      <c r="AA4159" s="82">
        <v>1</v>
      </c>
      <c r="AB4159" s="82">
        <v>1</v>
      </c>
      <c r="AC4159" s="82">
        <v>1</v>
      </c>
      <c r="AD4159" s="85" t="str">
        <f>IF(A4159&lt;&gt;"",IF(D4159="DIRECCIÓN_DE_TRANSFERENCIAS","280 0031",VLOOKUP(C4159,NIVELES!$A$14:$B$105,2,0)),"")</f>
        <v>280 8130</v>
      </c>
      <c r="AE4159" s="86" t="s">
        <v>322</v>
      </c>
      <c r="AF4159" s="86" t="s">
        <v>545</v>
      </c>
      <c r="AG4159" s="79" t="str">
        <f>+IF(AF4159&lt;&gt;"",VLOOKUP(AF4159,NIVELES!$A$666:$B$673,2,0),"")</f>
        <v>SERVICIOS_DE_ATENCIÓN_GERONTOLÓGICA</v>
      </c>
      <c r="AH4159" s="78" t="s">
        <v>322</v>
      </c>
      <c r="AI4159" s="79" t="str">
        <f>IF(AH4159&lt;&gt;"",VLOOKUP(CONCATENATE(AG4159,AH4159),NIVELES!$B$676:$C$745,2,0),"")</f>
        <v>Administracion De La Atencion Gerontologica</v>
      </c>
      <c r="AJ4159" s="78" t="s">
        <v>517</v>
      </c>
      <c r="AK4159" s="79" t="str">
        <f>+IF(AJ4159&lt;&gt;"",VLOOKUP(AJ4159,NIVELES!$A$816:$B$892,2,0),"")</f>
        <v>NO APLICA</v>
      </c>
      <c r="AL4159" s="78" t="s">
        <v>553</v>
      </c>
      <c r="AM4159" s="78">
        <v>510105</v>
      </c>
      <c r="AN4159" s="79" t="str">
        <f>IF(AM4159&lt;&gt;"",+VLOOKUP(AM4159,NIVELES!$A$1652:$B$2466,2,0),"")</f>
        <v>Remuneraciones Unificadas</v>
      </c>
      <c r="AO4159" s="87">
        <v>11832</v>
      </c>
      <c r="AP4159" s="88">
        <v>986</v>
      </c>
      <c r="AQ4159" s="88">
        <v>986</v>
      </c>
      <c r="AR4159" s="88">
        <v>986</v>
      </c>
      <c r="AS4159" s="88">
        <v>986</v>
      </c>
      <c r="AT4159" s="88">
        <v>986</v>
      </c>
      <c r="AU4159" s="88">
        <v>986</v>
      </c>
      <c r="AV4159" s="88">
        <v>986</v>
      </c>
      <c r="AW4159" s="88">
        <v>986</v>
      </c>
      <c r="AX4159" s="88">
        <v>986</v>
      </c>
      <c r="AY4159" s="88">
        <v>986</v>
      </c>
      <c r="AZ4159" s="88">
        <v>986</v>
      </c>
      <c r="BA4159" s="88">
        <v>986</v>
      </c>
      <c r="BB4159" s="89">
        <f t="shared" si="255"/>
        <v>11832</v>
      </c>
      <c r="BC4159" s="90" t="str">
        <f t="shared" si="254"/>
        <v>OK</v>
      </c>
      <c r="BD4159" s="91" t="str">
        <f t="shared" si="256"/>
        <v xml:space="preserve">                  </v>
      </c>
      <c r="BE4159" s="92">
        <f t="shared" si="257"/>
        <v>12</v>
      </c>
    </row>
    <row r="4160" spans="1:57" s="74" customFormat="1" ht="50.1" customHeight="1" x14ac:dyDescent="0.2">
      <c r="A4160" s="78" t="s">
        <v>55</v>
      </c>
      <c r="B4160" s="78" t="s">
        <v>67</v>
      </c>
      <c r="C4160" s="78" t="s">
        <v>37</v>
      </c>
      <c r="D4160" s="78" t="s">
        <v>605</v>
      </c>
      <c r="E4160" s="79" t="str">
        <f>+IF(C4160&lt;&gt;"",VLOOKUP(MID(C4160,18,5),NIVELES!$A$133:$B$213,2,0),"")</f>
        <v>GUAYAS</v>
      </c>
      <c r="F4160" s="80" t="s">
        <v>94</v>
      </c>
      <c r="G4160" s="81" t="str">
        <f>+IF(F4160&lt;&gt;"",VLOOKUP(F4160,NIVELES!$A$246:$C$464,3,0),"")</f>
        <v xml:space="preserve"> </v>
      </c>
      <c r="H4160" s="82" t="s">
        <v>1024</v>
      </c>
      <c r="I4160" s="78" t="s">
        <v>2311</v>
      </c>
      <c r="J4160" s="78" t="s">
        <v>1078</v>
      </c>
      <c r="K4160" s="78" t="s">
        <v>2291</v>
      </c>
      <c r="L4160" s="78" t="s">
        <v>3727</v>
      </c>
      <c r="M4160" s="78">
        <v>30</v>
      </c>
      <c r="N4160" s="78" t="s">
        <v>3728</v>
      </c>
      <c r="O4160" s="78" t="s">
        <v>2167</v>
      </c>
      <c r="P4160" s="82">
        <v>12</v>
      </c>
      <c r="Q4160" s="78" t="s">
        <v>2204</v>
      </c>
      <c r="R4160" s="82">
        <v>1</v>
      </c>
      <c r="S4160" s="82">
        <v>1</v>
      </c>
      <c r="T4160" s="82">
        <v>1</v>
      </c>
      <c r="U4160" s="82">
        <v>1</v>
      </c>
      <c r="V4160" s="82">
        <v>1</v>
      </c>
      <c r="W4160" s="82">
        <v>1</v>
      </c>
      <c r="X4160" s="82">
        <v>1</v>
      </c>
      <c r="Y4160" s="82">
        <v>1</v>
      </c>
      <c r="Z4160" s="82">
        <v>1</v>
      </c>
      <c r="AA4160" s="82">
        <v>1</v>
      </c>
      <c r="AB4160" s="82">
        <v>1</v>
      </c>
      <c r="AC4160" s="82">
        <v>1</v>
      </c>
      <c r="AD4160" s="85" t="str">
        <f>IF(A4160&lt;&gt;"",IF(D4160="DIRECCIÓN_DE_TRANSFERENCIAS","280 0031",VLOOKUP(C4160,NIVELES!$A$14:$B$105,2,0)),"")</f>
        <v>280 8130</v>
      </c>
      <c r="AE4160" s="86" t="s">
        <v>322</v>
      </c>
      <c r="AF4160" s="86" t="s">
        <v>545</v>
      </c>
      <c r="AG4160" s="79" t="str">
        <f>+IF(AF4160&lt;&gt;"",VLOOKUP(AF4160,NIVELES!$A$666:$B$673,2,0),"")</f>
        <v>SERVICIOS_DE_ATENCIÓN_GERONTOLÓGICA</v>
      </c>
      <c r="AH4160" s="78" t="s">
        <v>322</v>
      </c>
      <c r="AI4160" s="79" t="str">
        <f>IF(AH4160&lt;&gt;"",VLOOKUP(CONCATENATE(AG4160,AH4160),NIVELES!$B$676:$C$745,2,0),"")</f>
        <v>Administracion De La Atencion Gerontologica</v>
      </c>
      <c r="AJ4160" s="78" t="s">
        <v>517</v>
      </c>
      <c r="AK4160" s="79" t="str">
        <f>+IF(AJ4160&lt;&gt;"",VLOOKUP(AJ4160,NIVELES!$A$816:$B$892,2,0),"")</f>
        <v>NO APLICA</v>
      </c>
      <c r="AL4160" s="78" t="s">
        <v>553</v>
      </c>
      <c r="AM4160" s="78">
        <v>510203</v>
      </c>
      <c r="AN4160" s="79" t="str">
        <f>IF(AM4160&lt;&gt;"",+VLOOKUP(AM4160,NIVELES!$A$1652:$B$2466,2,0),"")</f>
        <v>Decimotercer Sueldo</v>
      </c>
      <c r="AO4160" s="87">
        <v>903.83</v>
      </c>
      <c r="AP4160" s="88">
        <v>0</v>
      </c>
      <c r="AQ4160" s="88">
        <v>0</v>
      </c>
      <c r="AR4160" s="88">
        <v>0</v>
      </c>
      <c r="AS4160" s="88">
        <v>0</v>
      </c>
      <c r="AT4160" s="88">
        <v>0</v>
      </c>
      <c r="AU4160" s="88">
        <v>0</v>
      </c>
      <c r="AV4160" s="88">
        <v>0</v>
      </c>
      <c r="AW4160" s="88">
        <v>0</v>
      </c>
      <c r="AX4160" s="88">
        <v>0</v>
      </c>
      <c r="AY4160" s="88">
        <v>0</v>
      </c>
      <c r="AZ4160" s="88">
        <v>0</v>
      </c>
      <c r="BA4160" s="88">
        <v>903.83</v>
      </c>
      <c r="BB4160" s="89">
        <f t="shared" si="255"/>
        <v>903.83</v>
      </c>
      <c r="BC4160" s="90" t="str">
        <f t="shared" si="254"/>
        <v>OK</v>
      </c>
      <c r="BD4160" s="91" t="str">
        <f t="shared" si="256"/>
        <v xml:space="preserve">                  </v>
      </c>
      <c r="BE4160" s="92">
        <f t="shared" si="257"/>
        <v>12</v>
      </c>
    </row>
    <row r="4161" spans="1:57" s="74" customFormat="1" ht="50.1" customHeight="1" x14ac:dyDescent="0.2">
      <c r="A4161" s="78" t="s">
        <v>55</v>
      </c>
      <c r="B4161" s="78" t="s">
        <v>67</v>
      </c>
      <c r="C4161" s="78" t="s">
        <v>37</v>
      </c>
      <c r="D4161" s="78" t="s">
        <v>605</v>
      </c>
      <c r="E4161" s="79" t="str">
        <f>+IF(C4161&lt;&gt;"",VLOOKUP(MID(C4161,18,5),NIVELES!$A$133:$B$213,2,0),"")</f>
        <v>GUAYAS</v>
      </c>
      <c r="F4161" s="80" t="s">
        <v>94</v>
      </c>
      <c r="G4161" s="81" t="str">
        <f>+IF(F4161&lt;&gt;"",VLOOKUP(F4161,NIVELES!$A$246:$C$464,3,0),"")</f>
        <v xml:space="preserve"> </v>
      </c>
      <c r="H4161" s="82" t="s">
        <v>1024</v>
      </c>
      <c r="I4161" s="78" t="s">
        <v>2311</v>
      </c>
      <c r="J4161" s="78" t="s">
        <v>1078</v>
      </c>
      <c r="K4161" s="78" t="s">
        <v>2291</v>
      </c>
      <c r="L4161" s="78" t="s">
        <v>3727</v>
      </c>
      <c r="M4161" s="78">
        <v>30</v>
      </c>
      <c r="N4161" s="78" t="s">
        <v>3728</v>
      </c>
      <c r="O4161" s="78" t="s">
        <v>2167</v>
      </c>
      <c r="P4161" s="82">
        <v>12</v>
      </c>
      <c r="Q4161" s="78" t="s">
        <v>2204</v>
      </c>
      <c r="R4161" s="82">
        <v>1</v>
      </c>
      <c r="S4161" s="82">
        <v>1</v>
      </c>
      <c r="T4161" s="82">
        <v>1</v>
      </c>
      <c r="U4161" s="82">
        <v>1</v>
      </c>
      <c r="V4161" s="82">
        <v>1</v>
      </c>
      <c r="W4161" s="82">
        <v>1</v>
      </c>
      <c r="X4161" s="82">
        <v>1</v>
      </c>
      <c r="Y4161" s="82">
        <v>1</v>
      </c>
      <c r="Z4161" s="82">
        <v>1</v>
      </c>
      <c r="AA4161" s="82">
        <v>1</v>
      </c>
      <c r="AB4161" s="82">
        <v>1</v>
      </c>
      <c r="AC4161" s="82">
        <v>1</v>
      </c>
      <c r="AD4161" s="85" t="str">
        <f>IF(A4161&lt;&gt;"",IF(D4161="DIRECCIÓN_DE_TRANSFERENCIAS","280 0031",VLOOKUP(C4161,NIVELES!$A$14:$B$105,2,0)),"")</f>
        <v>280 8130</v>
      </c>
      <c r="AE4161" s="86" t="s">
        <v>322</v>
      </c>
      <c r="AF4161" s="86" t="s">
        <v>545</v>
      </c>
      <c r="AG4161" s="79" t="str">
        <f>+IF(AF4161&lt;&gt;"",VLOOKUP(AF4161,NIVELES!$A$666:$B$673,2,0),"")</f>
        <v>SERVICIOS_DE_ATENCIÓN_GERONTOLÓGICA</v>
      </c>
      <c r="AH4161" s="78" t="s">
        <v>322</v>
      </c>
      <c r="AI4161" s="79" t="str">
        <f>IF(AH4161&lt;&gt;"",VLOOKUP(CONCATENATE(AG4161,AH4161),NIVELES!$B$676:$C$745,2,0),"")</f>
        <v>Administracion De La Atencion Gerontologica</v>
      </c>
      <c r="AJ4161" s="78" t="s">
        <v>517</v>
      </c>
      <c r="AK4161" s="79" t="str">
        <f>+IF(AJ4161&lt;&gt;"",VLOOKUP(AJ4161,NIVELES!$A$816:$B$892,2,0),"")</f>
        <v>NO APLICA</v>
      </c>
      <c r="AL4161" s="78" t="s">
        <v>553</v>
      </c>
      <c r="AM4161" s="78">
        <v>510204</v>
      </c>
      <c r="AN4161" s="79" t="str">
        <f>IF(AM4161&lt;&gt;"",+VLOOKUP(AM4161,NIVELES!$A$1652:$B$2466,2,0),"")</f>
        <v>Decimocuarto Sueldo</v>
      </c>
      <c r="AO4161" s="87">
        <v>361.17</v>
      </c>
      <c r="AP4161" s="88">
        <v>0</v>
      </c>
      <c r="AQ4161" s="88">
        <v>0</v>
      </c>
      <c r="AR4161" s="88">
        <v>361.17</v>
      </c>
      <c r="AS4161" s="88">
        <v>0</v>
      </c>
      <c r="AT4161" s="88">
        <v>0</v>
      </c>
      <c r="AU4161" s="88">
        <v>0</v>
      </c>
      <c r="AV4161" s="88">
        <v>0</v>
      </c>
      <c r="AW4161" s="88">
        <v>0</v>
      </c>
      <c r="AX4161" s="88">
        <v>0</v>
      </c>
      <c r="AY4161" s="88">
        <v>0</v>
      </c>
      <c r="AZ4161" s="88">
        <v>0</v>
      </c>
      <c r="BA4161" s="88">
        <v>0</v>
      </c>
      <c r="BB4161" s="89">
        <f t="shared" si="255"/>
        <v>361.17</v>
      </c>
      <c r="BC4161" s="90" t="str">
        <f t="shared" si="254"/>
        <v>OK</v>
      </c>
      <c r="BD4161" s="91" t="str">
        <f t="shared" si="256"/>
        <v xml:space="preserve">                  </v>
      </c>
      <c r="BE4161" s="92">
        <f t="shared" si="257"/>
        <v>12</v>
      </c>
    </row>
    <row r="4162" spans="1:57" s="74" customFormat="1" ht="50.1" customHeight="1" x14ac:dyDescent="0.2">
      <c r="A4162" s="78" t="s">
        <v>55</v>
      </c>
      <c r="B4162" s="78" t="s">
        <v>67</v>
      </c>
      <c r="C4162" s="78" t="s">
        <v>37</v>
      </c>
      <c r="D4162" s="78" t="s">
        <v>605</v>
      </c>
      <c r="E4162" s="79" t="str">
        <f>+IF(C4162&lt;&gt;"",VLOOKUP(MID(C4162,18,5),NIVELES!$A$133:$B$213,2,0),"")</f>
        <v>GUAYAS</v>
      </c>
      <c r="F4162" s="80" t="s">
        <v>94</v>
      </c>
      <c r="G4162" s="81" t="str">
        <f>+IF(F4162&lt;&gt;"",VLOOKUP(F4162,NIVELES!$A$246:$C$464,3,0),"")</f>
        <v xml:space="preserve"> </v>
      </c>
      <c r="H4162" s="82" t="s">
        <v>1024</v>
      </c>
      <c r="I4162" s="78" t="s">
        <v>2311</v>
      </c>
      <c r="J4162" s="78" t="s">
        <v>1078</v>
      </c>
      <c r="K4162" s="78" t="s">
        <v>2291</v>
      </c>
      <c r="L4162" s="78" t="s">
        <v>3727</v>
      </c>
      <c r="M4162" s="78">
        <v>30</v>
      </c>
      <c r="N4162" s="78" t="s">
        <v>3728</v>
      </c>
      <c r="O4162" s="78" t="s">
        <v>2167</v>
      </c>
      <c r="P4162" s="82">
        <v>12</v>
      </c>
      <c r="Q4162" s="78" t="s">
        <v>2204</v>
      </c>
      <c r="R4162" s="82">
        <v>1</v>
      </c>
      <c r="S4162" s="82">
        <v>1</v>
      </c>
      <c r="T4162" s="82">
        <v>1</v>
      </c>
      <c r="U4162" s="82">
        <v>1</v>
      </c>
      <c r="V4162" s="82">
        <v>1</v>
      </c>
      <c r="W4162" s="82">
        <v>1</v>
      </c>
      <c r="X4162" s="82">
        <v>1</v>
      </c>
      <c r="Y4162" s="82">
        <v>1</v>
      </c>
      <c r="Z4162" s="82">
        <v>1</v>
      </c>
      <c r="AA4162" s="82">
        <v>1</v>
      </c>
      <c r="AB4162" s="82">
        <v>1</v>
      </c>
      <c r="AC4162" s="82">
        <v>1</v>
      </c>
      <c r="AD4162" s="85" t="str">
        <f>IF(A4162&lt;&gt;"",IF(D4162="DIRECCIÓN_DE_TRANSFERENCIAS","280 0031",VLOOKUP(C4162,NIVELES!$A$14:$B$105,2,0)),"")</f>
        <v>280 8130</v>
      </c>
      <c r="AE4162" s="86" t="s">
        <v>322</v>
      </c>
      <c r="AF4162" s="86" t="s">
        <v>545</v>
      </c>
      <c r="AG4162" s="79" t="str">
        <f>+IF(AF4162&lt;&gt;"",VLOOKUP(AF4162,NIVELES!$A$666:$B$673,2,0),"")</f>
        <v>SERVICIOS_DE_ATENCIÓN_GERONTOLÓGICA</v>
      </c>
      <c r="AH4162" s="78" t="s">
        <v>322</v>
      </c>
      <c r="AI4162" s="79" t="str">
        <f>IF(AH4162&lt;&gt;"",VLOOKUP(CONCATENATE(AG4162,AH4162),NIVELES!$B$676:$C$745,2,0),"")</f>
        <v>Administracion De La Atencion Gerontologica</v>
      </c>
      <c r="AJ4162" s="78" t="s">
        <v>517</v>
      </c>
      <c r="AK4162" s="79" t="str">
        <f>+IF(AJ4162&lt;&gt;"",VLOOKUP(AJ4162,NIVELES!$A$816:$B$892,2,0),"")</f>
        <v>NO APLICA</v>
      </c>
      <c r="AL4162" s="78" t="s">
        <v>553</v>
      </c>
      <c r="AM4162" s="78">
        <v>510601</v>
      </c>
      <c r="AN4162" s="79" t="str">
        <f>IF(AM4162&lt;&gt;"",+VLOOKUP(AM4162,NIVELES!$A$1652:$B$2466,2,0),"")</f>
        <v>Aporte Patronal</v>
      </c>
      <c r="AO4162" s="87">
        <v>1046.6400000000001</v>
      </c>
      <c r="AP4162" s="88">
        <v>87.22</v>
      </c>
      <c r="AQ4162" s="88">
        <v>87.22</v>
      </c>
      <c r="AR4162" s="88">
        <v>87.22</v>
      </c>
      <c r="AS4162" s="88">
        <v>87.22</v>
      </c>
      <c r="AT4162" s="88">
        <v>87.22</v>
      </c>
      <c r="AU4162" s="88">
        <v>87.22</v>
      </c>
      <c r="AV4162" s="88">
        <v>87.22</v>
      </c>
      <c r="AW4162" s="88">
        <v>87.22</v>
      </c>
      <c r="AX4162" s="88">
        <v>87.22</v>
      </c>
      <c r="AY4162" s="88">
        <v>87.22</v>
      </c>
      <c r="AZ4162" s="88">
        <v>87.22</v>
      </c>
      <c r="BA4162" s="88">
        <v>87.22</v>
      </c>
      <c r="BB4162" s="89">
        <f t="shared" si="255"/>
        <v>1046.6400000000001</v>
      </c>
      <c r="BC4162" s="90" t="str">
        <f t="shared" si="254"/>
        <v>OK</v>
      </c>
      <c r="BD4162" s="91" t="str">
        <f t="shared" si="256"/>
        <v xml:space="preserve">                  </v>
      </c>
      <c r="BE4162" s="92">
        <f t="shared" si="257"/>
        <v>12</v>
      </c>
    </row>
    <row r="4163" spans="1:57" s="74" customFormat="1" ht="50.1" customHeight="1" x14ac:dyDescent="0.2">
      <c r="A4163" s="78" t="s">
        <v>55</v>
      </c>
      <c r="B4163" s="78" t="s">
        <v>67</v>
      </c>
      <c r="C4163" s="78" t="s">
        <v>37</v>
      </c>
      <c r="D4163" s="78" t="s">
        <v>605</v>
      </c>
      <c r="E4163" s="79" t="str">
        <f>+IF(C4163&lt;&gt;"",VLOOKUP(MID(C4163,18,5),NIVELES!$A$133:$B$213,2,0),"")</f>
        <v>GUAYAS</v>
      </c>
      <c r="F4163" s="80" t="s">
        <v>94</v>
      </c>
      <c r="G4163" s="81" t="str">
        <f>+IF(F4163&lt;&gt;"",VLOOKUP(F4163,NIVELES!$A$246:$C$464,3,0),"")</f>
        <v xml:space="preserve"> </v>
      </c>
      <c r="H4163" s="82" t="s">
        <v>1024</v>
      </c>
      <c r="I4163" s="78" t="s">
        <v>2311</v>
      </c>
      <c r="J4163" s="78" t="s">
        <v>1078</v>
      </c>
      <c r="K4163" s="78" t="s">
        <v>2291</v>
      </c>
      <c r="L4163" s="78" t="s">
        <v>3727</v>
      </c>
      <c r="M4163" s="78">
        <v>30</v>
      </c>
      <c r="N4163" s="78" t="s">
        <v>3728</v>
      </c>
      <c r="O4163" s="78" t="s">
        <v>2167</v>
      </c>
      <c r="P4163" s="82">
        <v>12</v>
      </c>
      <c r="Q4163" s="78" t="s">
        <v>2204</v>
      </c>
      <c r="R4163" s="82">
        <v>1</v>
      </c>
      <c r="S4163" s="82">
        <v>1</v>
      </c>
      <c r="T4163" s="82">
        <v>1</v>
      </c>
      <c r="U4163" s="82">
        <v>1</v>
      </c>
      <c r="V4163" s="82">
        <v>1</v>
      </c>
      <c r="W4163" s="82">
        <v>1</v>
      </c>
      <c r="X4163" s="82">
        <v>1</v>
      </c>
      <c r="Y4163" s="82">
        <v>1</v>
      </c>
      <c r="Z4163" s="82">
        <v>1</v>
      </c>
      <c r="AA4163" s="82">
        <v>1</v>
      </c>
      <c r="AB4163" s="82">
        <v>1</v>
      </c>
      <c r="AC4163" s="82">
        <v>1</v>
      </c>
      <c r="AD4163" s="85" t="str">
        <f>IF(A4163&lt;&gt;"",IF(D4163="DIRECCIÓN_DE_TRANSFERENCIAS","280 0031",VLOOKUP(C4163,NIVELES!$A$14:$B$105,2,0)),"")</f>
        <v>280 8130</v>
      </c>
      <c r="AE4163" s="86" t="s">
        <v>322</v>
      </c>
      <c r="AF4163" s="86" t="s">
        <v>545</v>
      </c>
      <c r="AG4163" s="79" t="str">
        <f>+IF(AF4163&lt;&gt;"",VLOOKUP(AF4163,NIVELES!$A$666:$B$673,2,0),"")</f>
        <v>SERVICIOS_DE_ATENCIÓN_GERONTOLÓGICA</v>
      </c>
      <c r="AH4163" s="78" t="s">
        <v>322</v>
      </c>
      <c r="AI4163" s="79" t="str">
        <f>IF(AH4163&lt;&gt;"",VLOOKUP(CONCATENATE(AG4163,AH4163),NIVELES!$B$676:$C$745,2,0),"")</f>
        <v>Administracion De La Atencion Gerontologica</v>
      </c>
      <c r="AJ4163" s="78" t="s">
        <v>517</v>
      </c>
      <c r="AK4163" s="79" t="str">
        <f>+IF(AJ4163&lt;&gt;"",VLOOKUP(AJ4163,NIVELES!$A$816:$B$892,2,0),"")</f>
        <v>NO APLICA</v>
      </c>
      <c r="AL4163" s="78" t="s">
        <v>553</v>
      </c>
      <c r="AM4163" s="78">
        <v>510602</v>
      </c>
      <c r="AN4163" s="79" t="str">
        <f>IF(AM4163&lt;&gt;"",+VLOOKUP(AM4163,NIVELES!$A$1652:$B$2466,2,0),"")</f>
        <v>Fondo de Reserva</v>
      </c>
      <c r="AO4163" s="87">
        <v>903.83</v>
      </c>
      <c r="AP4163" s="88">
        <v>75.319999999999993</v>
      </c>
      <c r="AQ4163" s="88">
        <v>75.319999999999993</v>
      </c>
      <c r="AR4163" s="88">
        <v>75.319999999999993</v>
      </c>
      <c r="AS4163" s="88">
        <v>75.319999999999993</v>
      </c>
      <c r="AT4163" s="88">
        <v>75.319999999999993</v>
      </c>
      <c r="AU4163" s="88">
        <v>75.319999999999993</v>
      </c>
      <c r="AV4163" s="88">
        <v>75.319999999999993</v>
      </c>
      <c r="AW4163" s="88">
        <v>75.319999999999993</v>
      </c>
      <c r="AX4163" s="88">
        <v>75.319999999999993</v>
      </c>
      <c r="AY4163" s="88">
        <v>75.319999999999993</v>
      </c>
      <c r="AZ4163" s="88">
        <v>75.319999999999993</v>
      </c>
      <c r="BA4163" s="88">
        <v>75.31</v>
      </c>
      <c r="BB4163" s="89">
        <f t="shared" si="255"/>
        <v>903.8299999999997</v>
      </c>
      <c r="BC4163" s="90" t="str">
        <f t="shared" si="254"/>
        <v>OK</v>
      </c>
      <c r="BD4163" s="91" t="str">
        <f t="shared" si="256"/>
        <v xml:space="preserve">                  </v>
      </c>
      <c r="BE4163" s="92">
        <f t="shared" si="257"/>
        <v>12</v>
      </c>
    </row>
    <row r="4164" spans="1:57" s="74" customFormat="1" ht="50.1" customHeight="1" x14ac:dyDescent="0.2">
      <c r="A4164" s="78" t="s">
        <v>55</v>
      </c>
      <c r="B4164" s="78" t="s">
        <v>67</v>
      </c>
      <c r="C4164" s="78" t="s">
        <v>37</v>
      </c>
      <c r="D4164" s="78" t="s">
        <v>605</v>
      </c>
      <c r="E4164" s="79" t="str">
        <f>+IF(C4164&lt;&gt;"",VLOOKUP(MID(C4164,18,5),NIVELES!$A$133:$B$213,2,0),"")</f>
        <v>GUAYAS</v>
      </c>
      <c r="F4164" s="80" t="s">
        <v>94</v>
      </c>
      <c r="G4164" s="81" t="str">
        <f>+IF(F4164&lt;&gt;"",VLOOKUP(F4164,NIVELES!$A$246:$C$464,3,0),"")</f>
        <v xml:space="preserve"> </v>
      </c>
      <c r="H4164" s="82" t="s">
        <v>1024</v>
      </c>
      <c r="I4164" s="78" t="s">
        <v>2311</v>
      </c>
      <c r="J4164" s="78" t="s">
        <v>1078</v>
      </c>
      <c r="K4164" s="78" t="s">
        <v>2291</v>
      </c>
      <c r="L4164" s="78" t="s">
        <v>2258</v>
      </c>
      <c r="M4164" s="78">
        <v>45</v>
      </c>
      <c r="N4164" s="78" t="s">
        <v>3729</v>
      </c>
      <c r="O4164" s="78" t="s">
        <v>2167</v>
      </c>
      <c r="P4164" s="82">
        <v>12</v>
      </c>
      <c r="Q4164" s="78" t="s">
        <v>2204</v>
      </c>
      <c r="R4164" s="82">
        <v>1</v>
      </c>
      <c r="S4164" s="82">
        <v>1</v>
      </c>
      <c r="T4164" s="82">
        <v>1</v>
      </c>
      <c r="U4164" s="82">
        <v>1</v>
      </c>
      <c r="V4164" s="82">
        <v>1</v>
      </c>
      <c r="W4164" s="82">
        <v>1</v>
      </c>
      <c r="X4164" s="82">
        <v>1</v>
      </c>
      <c r="Y4164" s="82">
        <v>1</v>
      </c>
      <c r="Z4164" s="82">
        <v>1</v>
      </c>
      <c r="AA4164" s="82">
        <v>1</v>
      </c>
      <c r="AB4164" s="82">
        <v>1</v>
      </c>
      <c r="AC4164" s="82">
        <v>1</v>
      </c>
      <c r="AD4164" s="85" t="str">
        <f>IF(A4164&lt;&gt;"",IF(D4164="DIRECCIÓN_DE_TRANSFERENCIAS","280 0031",VLOOKUP(C4164,NIVELES!$A$14:$B$105,2,0)),"")</f>
        <v>280 8130</v>
      </c>
      <c r="AE4164" s="86" t="s">
        <v>322</v>
      </c>
      <c r="AF4164" s="86" t="s">
        <v>546</v>
      </c>
      <c r="AG4164" s="79" t="str">
        <f>+IF(AF4164&lt;&gt;"",VLOOKUP(AF4164,NIVELES!$A$666:$B$673,2,0),"")</f>
        <v>ATENCIÓN_INTEGRAL_A_PERSONAS_CON_DISCAPACIDAD</v>
      </c>
      <c r="AH4164" s="78" t="s">
        <v>322</v>
      </c>
      <c r="AI4164" s="79" t="str">
        <f>IF(AH4164&lt;&gt;"",VLOOKUP(CONCATENATE(AG4164,AH4164),NIVELES!$B$676:$C$745,2,0),"")</f>
        <v>Centros Directos Prestación De Servicio</v>
      </c>
      <c r="AJ4164" s="78" t="s">
        <v>517</v>
      </c>
      <c r="AK4164" s="79" t="str">
        <f>+IF(AJ4164&lt;&gt;"",VLOOKUP(AJ4164,NIVELES!$A$816:$B$892,2,0),"")</f>
        <v>NO APLICA</v>
      </c>
      <c r="AL4164" s="78" t="s">
        <v>553</v>
      </c>
      <c r="AM4164" s="78">
        <v>510203</v>
      </c>
      <c r="AN4164" s="79" t="str">
        <f>IF(AM4164&lt;&gt;"",+VLOOKUP(AM4164,NIVELES!$A$1652:$B$2466,2,0),"")</f>
        <v>Decimotercer Sueldo</v>
      </c>
      <c r="AO4164" s="87">
        <v>4015.92</v>
      </c>
      <c r="AP4164" s="88">
        <v>162.08000000000001</v>
      </c>
      <c r="AQ4164" s="88">
        <v>162.08000000000001</v>
      </c>
      <c r="AR4164" s="88">
        <v>162.08000000000001</v>
      </c>
      <c r="AS4164" s="88">
        <v>162.08000000000001</v>
      </c>
      <c r="AT4164" s="88">
        <v>162.08000000000001</v>
      </c>
      <c r="AU4164" s="88">
        <v>162.08000000000001</v>
      </c>
      <c r="AV4164" s="88">
        <v>162.08000000000001</v>
      </c>
      <c r="AW4164" s="88">
        <v>162.08000000000001</v>
      </c>
      <c r="AX4164" s="88">
        <v>162.08000000000001</v>
      </c>
      <c r="AY4164" s="88">
        <v>162.08000000000001</v>
      </c>
      <c r="AZ4164" s="88">
        <v>162.08000000000001</v>
      </c>
      <c r="BA4164" s="88">
        <v>2233.04</v>
      </c>
      <c r="BB4164" s="89">
        <f t="shared" si="255"/>
        <v>4015.92</v>
      </c>
      <c r="BC4164" s="90" t="str">
        <f t="shared" si="254"/>
        <v>OK</v>
      </c>
      <c r="BD4164" s="91" t="str">
        <f t="shared" si="256"/>
        <v xml:space="preserve">                  </v>
      </c>
      <c r="BE4164" s="92">
        <f t="shared" si="257"/>
        <v>12</v>
      </c>
    </row>
    <row r="4165" spans="1:57" s="74" customFormat="1" ht="50.1" customHeight="1" x14ac:dyDescent="0.2">
      <c r="A4165" s="78" t="s">
        <v>55</v>
      </c>
      <c r="B4165" s="78" t="s">
        <v>67</v>
      </c>
      <c r="C4165" s="78" t="s">
        <v>37</v>
      </c>
      <c r="D4165" s="78" t="s">
        <v>605</v>
      </c>
      <c r="E4165" s="79" t="str">
        <f>+IF(C4165&lt;&gt;"",VLOOKUP(MID(C4165,18,5),NIVELES!$A$133:$B$213,2,0),"")</f>
        <v>GUAYAS</v>
      </c>
      <c r="F4165" s="80" t="s">
        <v>94</v>
      </c>
      <c r="G4165" s="81" t="str">
        <f>+IF(F4165&lt;&gt;"",VLOOKUP(F4165,NIVELES!$A$246:$C$464,3,0),"")</f>
        <v xml:space="preserve"> </v>
      </c>
      <c r="H4165" s="82" t="s">
        <v>1024</v>
      </c>
      <c r="I4165" s="78" t="s">
        <v>2311</v>
      </c>
      <c r="J4165" s="78" t="s">
        <v>1078</v>
      </c>
      <c r="K4165" s="78" t="s">
        <v>2291</v>
      </c>
      <c r="L4165" s="78" t="s">
        <v>2258</v>
      </c>
      <c r="M4165" s="78">
        <v>45</v>
      </c>
      <c r="N4165" s="78" t="s">
        <v>3729</v>
      </c>
      <c r="O4165" s="78" t="s">
        <v>2167</v>
      </c>
      <c r="P4165" s="82">
        <v>12</v>
      </c>
      <c r="Q4165" s="78" t="s">
        <v>2204</v>
      </c>
      <c r="R4165" s="82">
        <v>1</v>
      </c>
      <c r="S4165" s="82">
        <v>1</v>
      </c>
      <c r="T4165" s="82">
        <v>1</v>
      </c>
      <c r="U4165" s="82">
        <v>1</v>
      </c>
      <c r="V4165" s="82">
        <v>1</v>
      </c>
      <c r="W4165" s="82">
        <v>1</v>
      </c>
      <c r="X4165" s="82">
        <v>1</v>
      </c>
      <c r="Y4165" s="82">
        <v>1</v>
      </c>
      <c r="Z4165" s="82">
        <v>1</v>
      </c>
      <c r="AA4165" s="82">
        <v>1</v>
      </c>
      <c r="AB4165" s="82">
        <v>1</v>
      </c>
      <c r="AC4165" s="82">
        <v>1</v>
      </c>
      <c r="AD4165" s="85" t="str">
        <f>IF(A4165&lt;&gt;"",IF(D4165="DIRECCIÓN_DE_TRANSFERENCIAS","280 0031",VLOOKUP(C4165,NIVELES!$A$14:$B$105,2,0)),"")</f>
        <v>280 8130</v>
      </c>
      <c r="AE4165" s="86" t="s">
        <v>322</v>
      </c>
      <c r="AF4165" s="86" t="s">
        <v>546</v>
      </c>
      <c r="AG4165" s="79" t="str">
        <f>+IF(AF4165&lt;&gt;"",VLOOKUP(AF4165,NIVELES!$A$666:$B$673,2,0),"")</f>
        <v>ATENCIÓN_INTEGRAL_A_PERSONAS_CON_DISCAPACIDAD</v>
      </c>
      <c r="AH4165" s="78" t="s">
        <v>322</v>
      </c>
      <c r="AI4165" s="79" t="str">
        <f>IF(AH4165&lt;&gt;"",VLOOKUP(CONCATENATE(AG4165,AH4165),NIVELES!$B$676:$C$745,2,0),"")</f>
        <v>Centros Directos Prestación De Servicio</v>
      </c>
      <c r="AJ4165" s="78" t="s">
        <v>517</v>
      </c>
      <c r="AK4165" s="79" t="str">
        <f>+IF(AJ4165&lt;&gt;"",VLOOKUP(AJ4165,NIVELES!$A$816:$B$892,2,0),"")</f>
        <v>NO APLICA</v>
      </c>
      <c r="AL4165" s="78" t="s">
        <v>553</v>
      </c>
      <c r="AM4165" s="78">
        <v>510204</v>
      </c>
      <c r="AN4165" s="79" t="str">
        <f>IF(AM4165&lt;&gt;"",+VLOOKUP(AM4165,NIVELES!$A$1652:$B$2466,2,0),"")</f>
        <v>Decimocuarto Sueldo</v>
      </c>
      <c r="AO4165" s="87">
        <v>1444.67</v>
      </c>
      <c r="AP4165" s="88">
        <v>68</v>
      </c>
      <c r="AQ4165" s="88">
        <v>68</v>
      </c>
      <c r="AR4165" s="88">
        <v>696.67</v>
      </c>
      <c r="AS4165" s="88">
        <v>68</v>
      </c>
      <c r="AT4165" s="88">
        <v>68</v>
      </c>
      <c r="AU4165" s="88">
        <v>68</v>
      </c>
      <c r="AV4165" s="88">
        <v>68</v>
      </c>
      <c r="AW4165" s="88">
        <v>68</v>
      </c>
      <c r="AX4165" s="88">
        <v>68</v>
      </c>
      <c r="AY4165" s="88">
        <v>68</v>
      </c>
      <c r="AZ4165" s="88">
        <v>68</v>
      </c>
      <c r="BA4165" s="88">
        <v>68</v>
      </c>
      <c r="BB4165" s="89">
        <f t="shared" si="255"/>
        <v>1444.67</v>
      </c>
      <c r="BC4165" s="90" t="str">
        <f t="shared" si="254"/>
        <v>OK</v>
      </c>
      <c r="BD4165" s="91" t="str">
        <f t="shared" si="256"/>
        <v xml:space="preserve">                  </v>
      </c>
      <c r="BE4165" s="92">
        <f t="shared" si="257"/>
        <v>12</v>
      </c>
    </row>
    <row r="4166" spans="1:57" s="74" customFormat="1" ht="50.1" customHeight="1" x14ac:dyDescent="0.2">
      <c r="A4166" s="78" t="s">
        <v>55</v>
      </c>
      <c r="B4166" s="78" t="s">
        <v>67</v>
      </c>
      <c r="C4166" s="78" t="s">
        <v>37</v>
      </c>
      <c r="D4166" s="78" t="s">
        <v>605</v>
      </c>
      <c r="E4166" s="79" t="str">
        <f>+IF(C4166&lt;&gt;"",VLOOKUP(MID(C4166,18,5),NIVELES!$A$133:$B$213,2,0),"")</f>
        <v>GUAYAS</v>
      </c>
      <c r="F4166" s="80" t="s">
        <v>94</v>
      </c>
      <c r="G4166" s="81" t="str">
        <f>+IF(F4166&lt;&gt;"",VLOOKUP(F4166,NIVELES!$A$246:$C$464,3,0),"")</f>
        <v xml:space="preserve"> </v>
      </c>
      <c r="H4166" s="82" t="s">
        <v>1024</v>
      </c>
      <c r="I4166" s="78" t="s">
        <v>2311</v>
      </c>
      <c r="J4166" s="78" t="s">
        <v>1078</v>
      </c>
      <c r="K4166" s="78" t="s">
        <v>2291</v>
      </c>
      <c r="L4166" s="78" t="s">
        <v>2258</v>
      </c>
      <c r="M4166" s="78">
        <v>45</v>
      </c>
      <c r="N4166" s="78" t="s">
        <v>3729</v>
      </c>
      <c r="O4166" s="78" t="s">
        <v>2167</v>
      </c>
      <c r="P4166" s="82">
        <v>12</v>
      </c>
      <c r="Q4166" s="78" t="s">
        <v>2204</v>
      </c>
      <c r="R4166" s="82">
        <v>1</v>
      </c>
      <c r="S4166" s="82">
        <v>1</v>
      </c>
      <c r="T4166" s="82">
        <v>1</v>
      </c>
      <c r="U4166" s="82">
        <v>1</v>
      </c>
      <c r="V4166" s="82">
        <v>1</v>
      </c>
      <c r="W4166" s="82">
        <v>1</v>
      </c>
      <c r="X4166" s="82">
        <v>1</v>
      </c>
      <c r="Y4166" s="82">
        <v>1</v>
      </c>
      <c r="Z4166" s="82">
        <v>1</v>
      </c>
      <c r="AA4166" s="82">
        <v>1</v>
      </c>
      <c r="AB4166" s="82">
        <v>1</v>
      </c>
      <c r="AC4166" s="82">
        <v>1</v>
      </c>
      <c r="AD4166" s="85" t="str">
        <f>IF(A4166&lt;&gt;"",IF(D4166="DIRECCIÓN_DE_TRANSFERENCIAS","280 0031",VLOOKUP(C4166,NIVELES!$A$14:$B$105,2,0)),"")</f>
        <v>280 8130</v>
      </c>
      <c r="AE4166" s="86" t="s">
        <v>322</v>
      </c>
      <c r="AF4166" s="86" t="s">
        <v>546</v>
      </c>
      <c r="AG4166" s="79" t="str">
        <f>+IF(AF4166&lt;&gt;"",VLOOKUP(AF4166,NIVELES!$A$666:$B$673,2,0),"")</f>
        <v>ATENCIÓN_INTEGRAL_A_PERSONAS_CON_DISCAPACIDAD</v>
      </c>
      <c r="AH4166" s="78" t="s">
        <v>322</v>
      </c>
      <c r="AI4166" s="79" t="str">
        <f>IF(AH4166&lt;&gt;"",VLOOKUP(CONCATENATE(AG4166,AH4166),NIVELES!$B$676:$C$745,2,0),"")</f>
        <v>Centros Directos Prestación De Servicio</v>
      </c>
      <c r="AJ4166" s="78" t="s">
        <v>517</v>
      </c>
      <c r="AK4166" s="79" t="str">
        <f>+IF(AJ4166&lt;&gt;"",VLOOKUP(AJ4166,NIVELES!$A$816:$B$892,2,0),"")</f>
        <v>NO APLICA</v>
      </c>
      <c r="AL4166" s="78" t="s">
        <v>553</v>
      </c>
      <c r="AM4166" s="78">
        <v>510510</v>
      </c>
      <c r="AN4166" s="79" t="str">
        <f>IF(AM4166&lt;&gt;"",+VLOOKUP(AM4166,NIVELES!$A$1652:$B$2466,2,0),"")</f>
        <v>Servicios Personales por Contrato</v>
      </c>
      <c r="AO4166" s="87">
        <v>48191</v>
      </c>
      <c r="AP4166" s="88">
        <v>4015.92</v>
      </c>
      <c r="AQ4166" s="88">
        <v>4015.92</v>
      </c>
      <c r="AR4166" s="88">
        <v>4015.92</v>
      </c>
      <c r="AS4166" s="88">
        <v>4015.92</v>
      </c>
      <c r="AT4166" s="88">
        <v>4015.92</v>
      </c>
      <c r="AU4166" s="88">
        <v>4015.92</v>
      </c>
      <c r="AV4166" s="88">
        <v>4015.92</v>
      </c>
      <c r="AW4166" s="88">
        <v>4015.92</v>
      </c>
      <c r="AX4166" s="88">
        <v>4015.92</v>
      </c>
      <c r="AY4166" s="88">
        <v>4015.92</v>
      </c>
      <c r="AZ4166" s="88">
        <v>4015.92</v>
      </c>
      <c r="BA4166" s="88">
        <v>4015.88</v>
      </c>
      <c r="BB4166" s="89">
        <f t="shared" si="255"/>
        <v>48190.999999999985</v>
      </c>
      <c r="BC4166" s="90" t="str">
        <f t="shared" si="254"/>
        <v>OK</v>
      </c>
      <c r="BD4166" s="91" t="str">
        <f t="shared" si="256"/>
        <v xml:space="preserve">                  </v>
      </c>
      <c r="BE4166" s="92">
        <f t="shared" si="257"/>
        <v>12</v>
      </c>
    </row>
    <row r="4167" spans="1:57" s="74" customFormat="1" ht="50.1" customHeight="1" x14ac:dyDescent="0.2">
      <c r="A4167" s="78" t="s">
        <v>55</v>
      </c>
      <c r="B4167" s="78" t="s">
        <v>67</v>
      </c>
      <c r="C4167" s="78" t="s">
        <v>37</v>
      </c>
      <c r="D4167" s="78" t="s">
        <v>605</v>
      </c>
      <c r="E4167" s="79" t="str">
        <f>+IF(C4167&lt;&gt;"",VLOOKUP(MID(C4167,18,5),NIVELES!$A$133:$B$213,2,0),"")</f>
        <v>GUAYAS</v>
      </c>
      <c r="F4167" s="80" t="s">
        <v>94</v>
      </c>
      <c r="G4167" s="81" t="str">
        <f>+IF(F4167&lt;&gt;"",VLOOKUP(F4167,NIVELES!$A$246:$C$464,3,0),"")</f>
        <v xml:space="preserve"> </v>
      </c>
      <c r="H4167" s="82" t="s">
        <v>1024</v>
      </c>
      <c r="I4167" s="78" t="s">
        <v>2311</v>
      </c>
      <c r="J4167" s="78" t="s">
        <v>1078</v>
      </c>
      <c r="K4167" s="78" t="s">
        <v>2291</v>
      </c>
      <c r="L4167" s="78" t="s">
        <v>2258</v>
      </c>
      <c r="M4167" s="78">
        <v>45</v>
      </c>
      <c r="N4167" s="78" t="s">
        <v>3729</v>
      </c>
      <c r="O4167" s="78" t="s">
        <v>2167</v>
      </c>
      <c r="P4167" s="82">
        <v>12</v>
      </c>
      <c r="Q4167" s="78" t="s">
        <v>2204</v>
      </c>
      <c r="R4167" s="82">
        <v>1</v>
      </c>
      <c r="S4167" s="82">
        <v>1</v>
      </c>
      <c r="T4167" s="82">
        <v>1</v>
      </c>
      <c r="U4167" s="82">
        <v>1</v>
      </c>
      <c r="V4167" s="82">
        <v>1</v>
      </c>
      <c r="W4167" s="82">
        <v>1</v>
      </c>
      <c r="X4167" s="82">
        <v>1</v>
      </c>
      <c r="Y4167" s="82">
        <v>1</v>
      </c>
      <c r="Z4167" s="82">
        <v>1</v>
      </c>
      <c r="AA4167" s="82">
        <v>1</v>
      </c>
      <c r="AB4167" s="82">
        <v>1</v>
      </c>
      <c r="AC4167" s="82">
        <v>1</v>
      </c>
      <c r="AD4167" s="85" t="str">
        <f>IF(A4167&lt;&gt;"",IF(D4167="DIRECCIÓN_DE_TRANSFERENCIAS","280 0031",VLOOKUP(C4167,NIVELES!$A$14:$B$105,2,0)),"")</f>
        <v>280 8130</v>
      </c>
      <c r="AE4167" s="86" t="s">
        <v>322</v>
      </c>
      <c r="AF4167" s="86" t="s">
        <v>546</v>
      </c>
      <c r="AG4167" s="79" t="str">
        <f>+IF(AF4167&lt;&gt;"",VLOOKUP(AF4167,NIVELES!$A$666:$B$673,2,0),"")</f>
        <v>ATENCIÓN_INTEGRAL_A_PERSONAS_CON_DISCAPACIDAD</v>
      </c>
      <c r="AH4167" s="78" t="s">
        <v>322</v>
      </c>
      <c r="AI4167" s="79" t="str">
        <f>IF(AH4167&lt;&gt;"",VLOOKUP(CONCATENATE(AG4167,AH4167),NIVELES!$B$676:$C$745,2,0),"")</f>
        <v>Centros Directos Prestación De Servicio</v>
      </c>
      <c r="AJ4167" s="78" t="s">
        <v>517</v>
      </c>
      <c r="AK4167" s="79" t="str">
        <f>+IF(AJ4167&lt;&gt;"",VLOOKUP(AJ4167,NIVELES!$A$816:$B$892,2,0),"")</f>
        <v>NO APLICA</v>
      </c>
      <c r="AL4167" s="78" t="s">
        <v>553</v>
      </c>
      <c r="AM4167" s="78">
        <v>510601</v>
      </c>
      <c r="AN4167" s="79" t="str">
        <f>IF(AM4167&lt;&gt;"",+VLOOKUP(AM4167,NIVELES!$A$1652:$B$2466,2,0),"")</f>
        <v>Aporte Patronal</v>
      </c>
      <c r="AO4167" s="87">
        <v>4650.43</v>
      </c>
      <c r="AP4167" s="88">
        <v>387.54</v>
      </c>
      <c r="AQ4167" s="88">
        <v>387.54</v>
      </c>
      <c r="AR4167" s="88">
        <v>387.54</v>
      </c>
      <c r="AS4167" s="88">
        <v>387.54</v>
      </c>
      <c r="AT4167" s="88">
        <v>387.54</v>
      </c>
      <c r="AU4167" s="88">
        <v>387.54</v>
      </c>
      <c r="AV4167" s="88">
        <v>387.54</v>
      </c>
      <c r="AW4167" s="88">
        <v>387.54</v>
      </c>
      <c r="AX4167" s="88">
        <v>387.54</v>
      </c>
      <c r="AY4167" s="88">
        <v>387.54</v>
      </c>
      <c r="AZ4167" s="88">
        <v>387.54</v>
      </c>
      <c r="BA4167" s="88">
        <v>387.49</v>
      </c>
      <c r="BB4167" s="89">
        <f t="shared" si="255"/>
        <v>4650.43</v>
      </c>
      <c r="BC4167" s="90" t="str">
        <f t="shared" ref="BC4167:BC4230" si="258">IF(A4167&lt;&gt;"",IF(AO4167&lt;&gt;"",IF(AO4167=BB4167,"OK",AO4167-BB4167),IF(AND(AO4167="",BB4167=""),"",AO4167-BB4167))," ")</f>
        <v>OK</v>
      </c>
      <c r="BD4167" s="91" t="str">
        <f t="shared" si="256"/>
        <v xml:space="preserve">                  </v>
      </c>
      <c r="BE4167" s="92">
        <f t="shared" si="257"/>
        <v>12</v>
      </c>
    </row>
    <row r="4168" spans="1:57" s="74" customFormat="1" ht="50.1" customHeight="1" x14ac:dyDescent="0.2">
      <c r="A4168" s="78" t="s">
        <v>55</v>
      </c>
      <c r="B4168" s="78" t="s">
        <v>67</v>
      </c>
      <c r="C4168" s="78" t="s">
        <v>37</v>
      </c>
      <c r="D4168" s="78" t="s">
        <v>605</v>
      </c>
      <c r="E4168" s="79" t="str">
        <f>+IF(C4168&lt;&gt;"",VLOOKUP(MID(C4168,18,5),NIVELES!$A$133:$B$213,2,0),"")</f>
        <v>GUAYAS</v>
      </c>
      <c r="F4168" s="80" t="s">
        <v>94</v>
      </c>
      <c r="G4168" s="81" t="str">
        <f>+IF(F4168&lt;&gt;"",VLOOKUP(F4168,NIVELES!$A$246:$C$464,3,0),"")</f>
        <v xml:space="preserve"> </v>
      </c>
      <c r="H4168" s="82" t="s">
        <v>1024</v>
      </c>
      <c r="I4168" s="78" t="s">
        <v>2311</v>
      </c>
      <c r="J4168" s="78" t="s">
        <v>1078</v>
      </c>
      <c r="K4168" s="78" t="s">
        <v>2291</v>
      </c>
      <c r="L4168" s="78" t="s">
        <v>2258</v>
      </c>
      <c r="M4168" s="78">
        <v>45</v>
      </c>
      <c r="N4168" s="78" t="s">
        <v>3729</v>
      </c>
      <c r="O4168" s="78" t="s">
        <v>2167</v>
      </c>
      <c r="P4168" s="82">
        <v>12</v>
      </c>
      <c r="Q4168" s="78" t="s">
        <v>2204</v>
      </c>
      <c r="R4168" s="82">
        <v>1</v>
      </c>
      <c r="S4168" s="82">
        <v>1</v>
      </c>
      <c r="T4168" s="82">
        <v>1</v>
      </c>
      <c r="U4168" s="82">
        <v>1</v>
      </c>
      <c r="V4168" s="82">
        <v>1</v>
      </c>
      <c r="W4168" s="82">
        <v>1</v>
      </c>
      <c r="X4168" s="82">
        <v>1</v>
      </c>
      <c r="Y4168" s="82">
        <v>1</v>
      </c>
      <c r="Z4168" s="82">
        <v>1</v>
      </c>
      <c r="AA4168" s="82">
        <v>1</v>
      </c>
      <c r="AB4168" s="82">
        <v>1</v>
      </c>
      <c r="AC4168" s="82">
        <v>1</v>
      </c>
      <c r="AD4168" s="85" t="str">
        <f>IF(A4168&lt;&gt;"",IF(D4168="DIRECCIÓN_DE_TRANSFERENCIAS","280 0031",VLOOKUP(C4168,NIVELES!$A$14:$B$105,2,0)),"")</f>
        <v>280 8130</v>
      </c>
      <c r="AE4168" s="86" t="s">
        <v>322</v>
      </c>
      <c r="AF4168" s="86" t="s">
        <v>546</v>
      </c>
      <c r="AG4168" s="79" t="str">
        <f>+IF(AF4168&lt;&gt;"",VLOOKUP(AF4168,NIVELES!$A$666:$B$673,2,0),"")</f>
        <v>ATENCIÓN_INTEGRAL_A_PERSONAS_CON_DISCAPACIDAD</v>
      </c>
      <c r="AH4168" s="78" t="s">
        <v>322</v>
      </c>
      <c r="AI4168" s="79" t="str">
        <f>IF(AH4168&lt;&gt;"",VLOOKUP(CONCATENATE(AG4168,AH4168),NIVELES!$B$676:$C$745,2,0),"")</f>
        <v>Centros Directos Prestación De Servicio</v>
      </c>
      <c r="AJ4168" s="78" t="s">
        <v>517</v>
      </c>
      <c r="AK4168" s="79" t="str">
        <f>+IF(AJ4168&lt;&gt;"",VLOOKUP(AJ4168,NIVELES!$A$816:$B$892,2,0),"")</f>
        <v>NO APLICA</v>
      </c>
      <c r="AL4168" s="78" t="s">
        <v>553</v>
      </c>
      <c r="AM4168" s="78">
        <v>510602</v>
      </c>
      <c r="AN4168" s="79" t="str">
        <f>IF(AM4168&lt;&gt;"",+VLOOKUP(AM4168,NIVELES!$A$1652:$B$2466,2,0),"")</f>
        <v>Fondo de Reserva</v>
      </c>
      <c r="AO4168" s="87">
        <v>4015.92</v>
      </c>
      <c r="AP4168" s="88">
        <v>334.66</v>
      </c>
      <c r="AQ4168" s="88">
        <v>334.66</v>
      </c>
      <c r="AR4168" s="88">
        <v>334.66</v>
      </c>
      <c r="AS4168" s="88">
        <v>334.66</v>
      </c>
      <c r="AT4168" s="88">
        <v>334.66</v>
      </c>
      <c r="AU4168" s="88">
        <v>334.66</v>
      </c>
      <c r="AV4168" s="88">
        <v>334.66</v>
      </c>
      <c r="AW4168" s="88">
        <v>334.66</v>
      </c>
      <c r="AX4168" s="88">
        <v>334.66</v>
      </c>
      <c r="AY4168" s="88">
        <v>334.66</v>
      </c>
      <c r="AZ4168" s="88">
        <v>334.66</v>
      </c>
      <c r="BA4168" s="88">
        <v>334.66</v>
      </c>
      <c r="BB4168" s="89">
        <f t="shared" ref="BB4168:BB4231" si="259">SUBTOTAL(9,AP4168:BA4168)</f>
        <v>4015.9199999999996</v>
      </c>
      <c r="BC4168" s="90" t="str">
        <f t="shared" si="258"/>
        <v>OK</v>
      </c>
      <c r="BD4168" s="91" t="str">
        <f t="shared" ref="BD4168:BD4231" si="260">IF(A4168&lt;&gt;"",IF(A4168="","Escoger Nivel 0",)&amp;" "&amp;(IF(B4168="","Escoger Nivel  1",)&amp;" "&amp;(IF(C4168="","Escoger Nivel 2",)&amp;" "&amp;(IF(D4168="","Escoger Nivel 3",)&amp;" "&amp;(IF(F4168="","Escoger Cantón",)&amp;" "&amp;(IF(I4168="","Escoger Obj. Estratégico Institucional N1",)&amp;" "&amp;(IF(J4168="","Escoger Obj. Especifico N2",)&amp;" "&amp;(IF(K4168="","Escoger Obj. Operativo N4",)&amp;" "&amp;(IF(L4168=""," Llenar Modalidad de Servicio ",)&amp;""&amp;(IF(M4168=""," Llenar Meta de Cobertura ",)&amp;" "&amp;(IF(N4168="","Llenar Indicador",)&amp;" "&amp;(IF(O4168="","Llenar Actividad PAPP",)&amp;" "&amp;(IF(P4168="","Llenar Metas",)&amp;" "&amp;(IF(Q4168="","Llenar Indicador",)&amp;" "&amp;(IF(AF4168="","Escoger Nro. programa",)&amp;" "&amp;(IF(AH4168="","Escoger Nro. Actividad e-Sigef",)&amp;" "&amp;(IF(AK4168="","Escoger direccionamiento de gasto",)&amp;" "&amp;(IF(AL4168="","Escoger Grupo de Gasto",)&amp;" "&amp;(IF(AM4168="","Escoger Item Presupuestario",)&amp;" "&amp;(IF(AO4168="","Llenar valor de actividad",))))))))))))))))))))," ")</f>
        <v xml:space="preserve">                  </v>
      </c>
      <c r="BE4168" s="92">
        <f t="shared" si="257"/>
        <v>12</v>
      </c>
    </row>
    <row r="4169" spans="1:57" s="74" customFormat="1" ht="50.1" customHeight="1" x14ac:dyDescent="0.2">
      <c r="A4169" s="78" t="s">
        <v>55</v>
      </c>
      <c r="B4169" s="78" t="s">
        <v>67</v>
      </c>
      <c r="C4169" s="78" t="s">
        <v>37</v>
      </c>
      <c r="D4169" s="78" t="s">
        <v>605</v>
      </c>
      <c r="E4169" s="79" t="str">
        <f>+IF(C4169&lt;&gt;"",VLOOKUP(MID(C4169,18,5),NIVELES!$A$133:$B$213,2,0),"")</f>
        <v>GUAYAS</v>
      </c>
      <c r="F4169" s="80" t="s">
        <v>94</v>
      </c>
      <c r="G4169" s="81" t="str">
        <f>+IF(F4169&lt;&gt;"",VLOOKUP(F4169,NIVELES!$A$246:$C$464,3,0),"")</f>
        <v xml:space="preserve"> </v>
      </c>
      <c r="H4169" s="82" t="s">
        <v>1024</v>
      </c>
      <c r="I4169" s="78" t="s">
        <v>2311</v>
      </c>
      <c r="J4169" s="78" t="s">
        <v>1078</v>
      </c>
      <c r="K4169" s="78" t="s">
        <v>2291</v>
      </c>
      <c r="L4169" s="78" t="s">
        <v>2258</v>
      </c>
      <c r="M4169" s="78">
        <v>45</v>
      </c>
      <c r="N4169" s="78" t="s">
        <v>3729</v>
      </c>
      <c r="O4169" s="78" t="s">
        <v>2167</v>
      </c>
      <c r="P4169" s="82">
        <v>12</v>
      </c>
      <c r="Q4169" s="78" t="s">
        <v>2204</v>
      </c>
      <c r="R4169" s="82">
        <v>1</v>
      </c>
      <c r="S4169" s="82">
        <v>1</v>
      </c>
      <c r="T4169" s="82">
        <v>1</v>
      </c>
      <c r="U4169" s="82">
        <v>1</v>
      </c>
      <c r="V4169" s="82">
        <v>1</v>
      </c>
      <c r="W4169" s="82">
        <v>1</v>
      </c>
      <c r="X4169" s="82">
        <v>1</v>
      </c>
      <c r="Y4169" s="82">
        <v>1</v>
      </c>
      <c r="Z4169" s="82">
        <v>1</v>
      </c>
      <c r="AA4169" s="82">
        <v>1</v>
      </c>
      <c r="AB4169" s="82">
        <v>1</v>
      </c>
      <c r="AC4169" s="82">
        <v>1</v>
      </c>
      <c r="AD4169" s="85" t="str">
        <f>IF(A4169&lt;&gt;"",IF(D4169="DIRECCIÓN_DE_TRANSFERENCIAS","280 0031",VLOOKUP(C4169,NIVELES!$A$14:$B$105,2,0)),"")</f>
        <v>280 8130</v>
      </c>
      <c r="AE4169" s="86" t="s">
        <v>322</v>
      </c>
      <c r="AF4169" s="86" t="s">
        <v>546</v>
      </c>
      <c r="AG4169" s="79" t="str">
        <f>+IF(AF4169&lt;&gt;"",VLOOKUP(AF4169,NIVELES!$A$666:$B$673,2,0),"")</f>
        <v>ATENCIÓN_INTEGRAL_A_PERSONAS_CON_DISCAPACIDAD</v>
      </c>
      <c r="AH4169" s="78" t="s">
        <v>453</v>
      </c>
      <c r="AI4169" s="79" t="str">
        <f>IF(AH4169&lt;&gt;"",VLOOKUP(CONCATENATE(AG4169,AH4169),NIVELES!$B$676:$C$745,2,0),"")</f>
        <v>Rectoría Inclusión Social</v>
      </c>
      <c r="AJ4169" s="78" t="s">
        <v>517</v>
      </c>
      <c r="AK4169" s="79" t="str">
        <f>+IF(AJ4169&lt;&gt;"",VLOOKUP(AJ4169,NIVELES!$A$816:$B$892,2,0),"")</f>
        <v>NO APLICA</v>
      </c>
      <c r="AL4169" s="78" t="s">
        <v>553</v>
      </c>
      <c r="AM4169" s="78">
        <v>510203</v>
      </c>
      <c r="AN4169" s="79" t="str">
        <f>IF(AM4169&lt;&gt;"",+VLOOKUP(AM4169,NIVELES!$A$1652:$B$2466,2,0),"")</f>
        <v>Decimotercer Sueldo</v>
      </c>
      <c r="AO4169" s="87">
        <v>4444</v>
      </c>
      <c r="AP4169" s="88">
        <v>0</v>
      </c>
      <c r="AQ4169" s="88">
        <v>0</v>
      </c>
      <c r="AR4169" s="88">
        <v>0</v>
      </c>
      <c r="AS4169" s="88">
        <v>0</v>
      </c>
      <c r="AT4169" s="88">
        <v>0</v>
      </c>
      <c r="AU4169" s="88">
        <v>0</v>
      </c>
      <c r="AV4169" s="88">
        <v>0</v>
      </c>
      <c r="AW4169" s="88">
        <v>0</v>
      </c>
      <c r="AX4169" s="88">
        <v>0</v>
      </c>
      <c r="AY4169" s="88">
        <v>0</v>
      </c>
      <c r="AZ4169" s="88">
        <v>0</v>
      </c>
      <c r="BA4169" s="88">
        <v>4444</v>
      </c>
      <c r="BB4169" s="89">
        <f t="shared" si="259"/>
        <v>4444</v>
      </c>
      <c r="BC4169" s="90" t="str">
        <f t="shared" si="258"/>
        <v>OK</v>
      </c>
      <c r="BD4169" s="91" t="str">
        <f t="shared" si="260"/>
        <v xml:space="preserve">                  </v>
      </c>
      <c r="BE4169" s="92">
        <f t="shared" ref="BE4169:BE4232" si="261">SUBTOTAL(9,R4169:AC4169)</f>
        <v>12</v>
      </c>
    </row>
    <row r="4170" spans="1:57" s="74" customFormat="1" ht="50.1" customHeight="1" x14ac:dyDescent="0.2">
      <c r="A4170" s="78" t="s">
        <v>55</v>
      </c>
      <c r="B4170" s="78" t="s">
        <v>67</v>
      </c>
      <c r="C4170" s="78" t="s">
        <v>37</v>
      </c>
      <c r="D4170" s="78" t="s">
        <v>605</v>
      </c>
      <c r="E4170" s="79" t="str">
        <f>+IF(C4170&lt;&gt;"",VLOOKUP(MID(C4170,18,5),NIVELES!$A$133:$B$213,2,0),"")</f>
        <v>GUAYAS</v>
      </c>
      <c r="F4170" s="80" t="s">
        <v>94</v>
      </c>
      <c r="G4170" s="81" t="str">
        <f>+IF(F4170&lt;&gt;"",VLOOKUP(F4170,NIVELES!$A$246:$C$464,3,0),"")</f>
        <v xml:space="preserve"> </v>
      </c>
      <c r="H4170" s="82" t="s">
        <v>1024</v>
      </c>
      <c r="I4170" s="78" t="s">
        <v>2311</v>
      </c>
      <c r="J4170" s="78" t="s">
        <v>1078</v>
      </c>
      <c r="K4170" s="78" t="s">
        <v>2291</v>
      </c>
      <c r="L4170" s="78" t="s">
        <v>2258</v>
      </c>
      <c r="M4170" s="78">
        <v>45</v>
      </c>
      <c r="N4170" s="78" t="s">
        <v>3729</v>
      </c>
      <c r="O4170" s="78" t="s">
        <v>2167</v>
      </c>
      <c r="P4170" s="82">
        <v>12</v>
      </c>
      <c r="Q4170" s="78" t="s">
        <v>2204</v>
      </c>
      <c r="R4170" s="82">
        <v>1</v>
      </c>
      <c r="S4170" s="82">
        <v>1</v>
      </c>
      <c r="T4170" s="82">
        <v>1</v>
      </c>
      <c r="U4170" s="82">
        <v>1</v>
      </c>
      <c r="V4170" s="82">
        <v>1</v>
      </c>
      <c r="W4170" s="82">
        <v>1</v>
      </c>
      <c r="X4170" s="82">
        <v>1</v>
      </c>
      <c r="Y4170" s="82">
        <v>1</v>
      </c>
      <c r="Z4170" s="82">
        <v>1</v>
      </c>
      <c r="AA4170" s="82">
        <v>1</v>
      </c>
      <c r="AB4170" s="82">
        <v>1</v>
      </c>
      <c r="AC4170" s="82">
        <v>1</v>
      </c>
      <c r="AD4170" s="85" t="str">
        <f>IF(A4170&lt;&gt;"",IF(D4170="DIRECCIÓN_DE_TRANSFERENCIAS","280 0031",VLOOKUP(C4170,NIVELES!$A$14:$B$105,2,0)),"")</f>
        <v>280 8130</v>
      </c>
      <c r="AE4170" s="86" t="s">
        <v>322</v>
      </c>
      <c r="AF4170" s="86" t="s">
        <v>546</v>
      </c>
      <c r="AG4170" s="79" t="str">
        <f>+IF(AF4170&lt;&gt;"",VLOOKUP(AF4170,NIVELES!$A$666:$B$673,2,0),"")</f>
        <v>ATENCIÓN_INTEGRAL_A_PERSONAS_CON_DISCAPACIDAD</v>
      </c>
      <c r="AH4170" s="78" t="s">
        <v>453</v>
      </c>
      <c r="AI4170" s="79" t="str">
        <f>IF(AH4170&lt;&gt;"",VLOOKUP(CONCATENATE(AG4170,AH4170),NIVELES!$B$676:$C$745,2,0),"")</f>
        <v>Rectoría Inclusión Social</v>
      </c>
      <c r="AJ4170" s="78" t="s">
        <v>517</v>
      </c>
      <c r="AK4170" s="79" t="str">
        <f>+IF(AJ4170&lt;&gt;"",VLOOKUP(AJ4170,NIVELES!$A$816:$B$892,2,0),"")</f>
        <v>NO APLICA</v>
      </c>
      <c r="AL4170" s="78" t="s">
        <v>553</v>
      </c>
      <c r="AM4170" s="78">
        <v>510204</v>
      </c>
      <c r="AN4170" s="79" t="str">
        <f>IF(AM4170&lt;&gt;"",+VLOOKUP(AM4170,NIVELES!$A$1652:$B$2466,2,0),"")</f>
        <v>Decimocuarto Sueldo</v>
      </c>
      <c r="AO4170" s="87">
        <v>1444.67</v>
      </c>
      <c r="AP4170" s="88">
        <v>0</v>
      </c>
      <c r="AQ4170" s="88">
        <v>0</v>
      </c>
      <c r="AR4170" s="88">
        <v>1444.67</v>
      </c>
      <c r="AS4170" s="88">
        <v>0</v>
      </c>
      <c r="AT4170" s="88">
        <v>0</v>
      </c>
      <c r="AU4170" s="88">
        <v>0</v>
      </c>
      <c r="AV4170" s="88">
        <v>0</v>
      </c>
      <c r="AW4170" s="88">
        <v>0</v>
      </c>
      <c r="AX4170" s="88">
        <v>0</v>
      </c>
      <c r="AY4170" s="88">
        <v>0</v>
      </c>
      <c r="AZ4170" s="88">
        <v>0</v>
      </c>
      <c r="BA4170" s="88">
        <v>0</v>
      </c>
      <c r="BB4170" s="89">
        <f t="shared" si="259"/>
        <v>1444.67</v>
      </c>
      <c r="BC4170" s="90" t="str">
        <f t="shared" si="258"/>
        <v>OK</v>
      </c>
      <c r="BD4170" s="91" t="str">
        <f t="shared" si="260"/>
        <v xml:space="preserve">                  </v>
      </c>
      <c r="BE4170" s="92">
        <f t="shared" si="261"/>
        <v>12</v>
      </c>
    </row>
    <row r="4171" spans="1:57" s="74" customFormat="1" ht="50.1" customHeight="1" x14ac:dyDescent="0.2">
      <c r="A4171" s="78" t="s">
        <v>55</v>
      </c>
      <c r="B4171" s="78" t="s">
        <v>67</v>
      </c>
      <c r="C4171" s="78" t="s">
        <v>37</v>
      </c>
      <c r="D4171" s="78" t="s">
        <v>605</v>
      </c>
      <c r="E4171" s="79" t="str">
        <f>+IF(C4171&lt;&gt;"",VLOOKUP(MID(C4171,18,5),NIVELES!$A$133:$B$213,2,0),"")</f>
        <v>GUAYAS</v>
      </c>
      <c r="F4171" s="80" t="s">
        <v>94</v>
      </c>
      <c r="G4171" s="81" t="str">
        <f>+IF(F4171&lt;&gt;"",VLOOKUP(F4171,NIVELES!$A$246:$C$464,3,0),"")</f>
        <v xml:space="preserve"> </v>
      </c>
      <c r="H4171" s="82" t="s">
        <v>1024</v>
      </c>
      <c r="I4171" s="78" t="s">
        <v>2311</v>
      </c>
      <c r="J4171" s="78" t="s">
        <v>1078</v>
      </c>
      <c r="K4171" s="78" t="s">
        <v>2291</v>
      </c>
      <c r="L4171" s="78" t="s">
        <v>2258</v>
      </c>
      <c r="M4171" s="78">
        <v>45</v>
      </c>
      <c r="N4171" s="78" t="s">
        <v>3729</v>
      </c>
      <c r="O4171" s="78" t="s">
        <v>2167</v>
      </c>
      <c r="P4171" s="82">
        <v>12</v>
      </c>
      <c r="Q4171" s="78" t="s">
        <v>2204</v>
      </c>
      <c r="R4171" s="82">
        <v>1</v>
      </c>
      <c r="S4171" s="82">
        <v>1</v>
      </c>
      <c r="T4171" s="82">
        <v>1</v>
      </c>
      <c r="U4171" s="82">
        <v>1</v>
      </c>
      <c r="V4171" s="82">
        <v>1</v>
      </c>
      <c r="W4171" s="82">
        <v>1</v>
      </c>
      <c r="X4171" s="82">
        <v>1</v>
      </c>
      <c r="Y4171" s="82">
        <v>1</v>
      </c>
      <c r="Z4171" s="82">
        <v>1</v>
      </c>
      <c r="AA4171" s="82">
        <v>1</v>
      </c>
      <c r="AB4171" s="82">
        <v>1</v>
      </c>
      <c r="AC4171" s="82">
        <v>1</v>
      </c>
      <c r="AD4171" s="85" t="str">
        <f>IF(A4171&lt;&gt;"",IF(D4171="DIRECCIÓN_DE_TRANSFERENCIAS","280 0031",VLOOKUP(C4171,NIVELES!$A$14:$B$105,2,0)),"")</f>
        <v>280 8130</v>
      </c>
      <c r="AE4171" s="86" t="s">
        <v>322</v>
      </c>
      <c r="AF4171" s="86" t="s">
        <v>546</v>
      </c>
      <c r="AG4171" s="79" t="str">
        <f>+IF(AF4171&lt;&gt;"",VLOOKUP(AF4171,NIVELES!$A$666:$B$673,2,0),"")</f>
        <v>ATENCIÓN_INTEGRAL_A_PERSONAS_CON_DISCAPACIDAD</v>
      </c>
      <c r="AH4171" s="78" t="s">
        <v>453</v>
      </c>
      <c r="AI4171" s="79" t="str">
        <f>IF(AH4171&lt;&gt;"",VLOOKUP(CONCATENATE(AG4171,AH4171),NIVELES!$B$676:$C$745,2,0),"")</f>
        <v>Rectoría Inclusión Social</v>
      </c>
      <c r="AJ4171" s="78" t="s">
        <v>517</v>
      </c>
      <c r="AK4171" s="79" t="str">
        <f>+IF(AJ4171&lt;&gt;"",VLOOKUP(AJ4171,NIVELES!$A$816:$B$892,2,0),"")</f>
        <v>NO APLICA</v>
      </c>
      <c r="AL4171" s="78" t="s">
        <v>553</v>
      </c>
      <c r="AM4171" s="78">
        <v>510510</v>
      </c>
      <c r="AN4171" s="79" t="str">
        <f>IF(AM4171&lt;&gt;"",+VLOOKUP(AM4171,NIVELES!$A$1652:$B$2466,2,0),"")</f>
        <v>Servicios Personales por Contrato</v>
      </c>
      <c r="AO4171" s="87">
        <v>53328</v>
      </c>
      <c r="AP4171" s="88">
        <v>4444</v>
      </c>
      <c r="AQ4171" s="88">
        <v>4444</v>
      </c>
      <c r="AR4171" s="88">
        <v>4444</v>
      </c>
      <c r="AS4171" s="88">
        <v>4444</v>
      </c>
      <c r="AT4171" s="88">
        <v>4444</v>
      </c>
      <c r="AU4171" s="88">
        <v>4444</v>
      </c>
      <c r="AV4171" s="88">
        <v>4444</v>
      </c>
      <c r="AW4171" s="88">
        <v>4444</v>
      </c>
      <c r="AX4171" s="88">
        <v>4444</v>
      </c>
      <c r="AY4171" s="88">
        <v>4444</v>
      </c>
      <c r="AZ4171" s="88">
        <v>4444</v>
      </c>
      <c r="BA4171" s="88">
        <v>4444</v>
      </c>
      <c r="BB4171" s="89">
        <f t="shared" si="259"/>
        <v>53328</v>
      </c>
      <c r="BC4171" s="90" t="str">
        <f t="shared" si="258"/>
        <v>OK</v>
      </c>
      <c r="BD4171" s="91" t="str">
        <f t="shared" si="260"/>
        <v xml:space="preserve">                  </v>
      </c>
      <c r="BE4171" s="92">
        <f t="shared" si="261"/>
        <v>12</v>
      </c>
    </row>
    <row r="4172" spans="1:57" s="74" customFormat="1" ht="50.1" customHeight="1" x14ac:dyDescent="0.2">
      <c r="A4172" s="78" t="s">
        <v>55</v>
      </c>
      <c r="B4172" s="78" t="s">
        <v>67</v>
      </c>
      <c r="C4172" s="78" t="s">
        <v>37</v>
      </c>
      <c r="D4172" s="78" t="s">
        <v>605</v>
      </c>
      <c r="E4172" s="79" t="str">
        <f>+IF(C4172&lt;&gt;"",VLOOKUP(MID(C4172,18,5),NIVELES!$A$133:$B$213,2,0),"")</f>
        <v>GUAYAS</v>
      </c>
      <c r="F4172" s="80" t="s">
        <v>94</v>
      </c>
      <c r="G4172" s="81" t="str">
        <f>+IF(F4172&lt;&gt;"",VLOOKUP(F4172,NIVELES!$A$246:$C$464,3,0),"")</f>
        <v xml:space="preserve"> </v>
      </c>
      <c r="H4172" s="82" t="s">
        <v>1024</v>
      </c>
      <c r="I4172" s="78" t="s">
        <v>2311</v>
      </c>
      <c r="J4172" s="78" t="s">
        <v>1078</v>
      </c>
      <c r="K4172" s="78" t="s">
        <v>2291</v>
      </c>
      <c r="L4172" s="78" t="s">
        <v>2258</v>
      </c>
      <c r="M4172" s="78">
        <v>45</v>
      </c>
      <c r="N4172" s="78" t="s">
        <v>3729</v>
      </c>
      <c r="O4172" s="78" t="s">
        <v>2167</v>
      </c>
      <c r="P4172" s="82">
        <v>12</v>
      </c>
      <c r="Q4172" s="78" t="s">
        <v>2204</v>
      </c>
      <c r="R4172" s="82">
        <v>1</v>
      </c>
      <c r="S4172" s="82">
        <v>1</v>
      </c>
      <c r="T4172" s="82">
        <v>1</v>
      </c>
      <c r="U4172" s="82">
        <v>1</v>
      </c>
      <c r="V4172" s="82">
        <v>1</v>
      </c>
      <c r="W4172" s="82">
        <v>1</v>
      </c>
      <c r="X4172" s="82">
        <v>1</v>
      </c>
      <c r="Y4172" s="82">
        <v>1</v>
      </c>
      <c r="Z4172" s="82">
        <v>1</v>
      </c>
      <c r="AA4172" s="82">
        <v>1</v>
      </c>
      <c r="AB4172" s="82">
        <v>1</v>
      </c>
      <c r="AC4172" s="82">
        <v>1</v>
      </c>
      <c r="AD4172" s="85" t="str">
        <f>IF(A4172&lt;&gt;"",IF(D4172="DIRECCIÓN_DE_TRANSFERENCIAS","280 0031",VLOOKUP(C4172,NIVELES!$A$14:$B$105,2,0)),"")</f>
        <v>280 8130</v>
      </c>
      <c r="AE4172" s="86" t="s">
        <v>322</v>
      </c>
      <c r="AF4172" s="86" t="s">
        <v>546</v>
      </c>
      <c r="AG4172" s="79" t="str">
        <f>+IF(AF4172&lt;&gt;"",VLOOKUP(AF4172,NIVELES!$A$666:$B$673,2,0),"")</f>
        <v>ATENCIÓN_INTEGRAL_A_PERSONAS_CON_DISCAPACIDAD</v>
      </c>
      <c r="AH4172" s="78" t="s">
        <v>453</v>
      </c>
      <c r="AI4172" s="79" t="str">
        <f>IF(AH4172&lt;&gt;"",VLOOKUP(CONCATENATE(AG4172,AH4172),NIVELES!$B$676:$C$745,2,0),"")</f>
        <v>Rectoría Inclusión Social</v>
      </c>
      <c r="AJ4172" s="78" t="s">
        <v>517</v>
      </c>
      <c r="AK4172" s="79" t="str">
        <f>+IF(AJ4172&lt;&gt;"",VLOOKUP(AJ4172,NIVELES!$A$816:$B$892,2,0),"")</f>
        <v>NO APLICA</v>
      </c>
      <c r="AL4172" s="78" t="s">
        <v>553</v>
      </c>
      <c r="AM4172" s="78">
        <v>510601</v>
      </c>
      <c r="AN4172" s="79" t="str">
        <f>IF(AM4172&lt;&gt;"",+VLOOKUP(AM4172,NIVELES!$A$1652:$B$2466,2,0),"")</f>
        <v>Aporte Patronal</v>
      </c>
      <c r="AO4172" s="87">
        <v>5146.1499999999996</v>
      </c>
      <c r="AP4172" s="88">
        <v>428.15</v>
      </c>
      <c r="AQ4172" s="88">
        <v>428.15</v>
      </c>
      <c r="AR4172" s="88">
        <v>428.15</v>
      </c>
      <c r="AS4172" s="88">
        <v>428.15</v>
      </c>
      <c r="AT4172" s="88">
        <v>428.15</v>
      </c>
      <c r="AU4172" s="88">
        <v>428.15</v>
      </c>
      <c r="AV4172" s="88">
        <v>428.15</v>
      </c>
      <c r="AW4172" s="88">
        <v>428.15</v>
      </c>
      <c r="AX4172" s="88">
        <v>428.15</v>
      </c>
      <c r="AY4172" s="88">
        <v>428.15</v>
      </c>
      <c r="AZ4172" s="88">
        <v>428.15</v>
      </c>
      <c r="BA4172" s="88">
        <v>436.5</v>
      </c>
      <c r="BB4172" s="89">
        <f t="shared" si="259"/>
        <v>5146.1499999999996</v>
      </c>
      <c r="BC4172" s="90" t="str">
        <f t="shared" si="258"/>
        <v>OK</v>
      </c>
      <c r="BD4172" s="91" t="str">
        <f t="shared" si="260"/>
        <v xml:space="preserve">                  </v>
      </c>
      <c r="BE4172" s="92">
        <f t="shared" si="261"/>
        <v>12</v>
      </c>
    </row>
    <row r="4173" spans="1:57" s="74" customFormat="1" ht="50.1" customHeight="1" x14ac:dyDescent="0.2">
      <c r="A4173" s="78" t="s">
        <v>55</v>
      </c>
      <c r="B4173" s="78" t="s">
        <v>67</v>
      </c>
      <c r="C4173" s="78" t="s">
        <v>37</v>
      </c>
      <c r="D4173" s="78" t="s">
        <v>605</v>
      </c>
      <c r="E4173" s="79" t="str">
        <f>+IF(C4173&lt;&gt;"",VLOOKUP(MID(C4173,18,5),NIVELES!$A$133:$B$213,2,0),"")</f>
        <v>GUAYAS</v>
      </c>
      <c r="F4173" s="80" t="s">
        <v>94</v>
      </c>
      <c r="G4173" s="81" t="str">
        <f>+IF(F4173&lt;&gt;"",VLOOKUP(F4173,NIVELES!$A$246:$C$464,3,0),"")</f>
        <v xml:space="preserve"> </v>
      </c>
      <c r="H4173" s="82" t="s">
        <v>1024</v>
      </c>
      <c r="I4173" s="78" t="s">
        <v>2311</v>
      </c>
      <c r="J4173" s="78" t="s">
        <v>1078</v>
      </c>
      <c r="K4173" s="78" t="s">
        <v>2291</v>
      </c>
      <c r="L4173" s="78" t="s">
        <v>2258</v>
      </c>
      <c r="M4173" s="78">
        <v>45</v>
      </c>
      <c r="N4173" s="78" t="s">
        <v>3729</v>
      </c>
      <c r="O4173" s="78" t="s">
        <v>2167</v>
      </c>
      <c r="P4173" s="82">
        <v>12</v>
      </c>
      <c r="Q4173" s="78" t="s">
        <v>2204</v>
      </c>
      <c r="R4173" s="82">
        <v>1</v>
      </c>
      <c r="S4173" s="82">
        <v>1</v>
      </c>
      <c r="T4173" s="82">
        <v>1</v>
      </c>
      <c r="U4173" s="82">
        <v>1</v>
      </c>
      <c r="V4173" s="82">
        <v>1</v>
      </c>
      <c r="W4173" s="82">
        <v>1</v>
      </c>
      <c r="X4173" s="82">
        <v>1</v>
      </c>
      <c r="Y4173" s="82">
        <v>1</v>
      </c>
      <c r="Z4173" s="82">
        <v>1</v>
      </c>
      <c r="AA4173" s="82">
        <v>1</v>
      </c>
      <c r="AB4173" s="82">
        <v>1</v>
      </c>
      <c r="AC4173" s="82">
        <v>1</v>
      </c>
      <c r="AD4173" s="85" t="str">
        <f>IF(A4173&lt;&gt;"",IF(D4173="DIRECCIÓN_DE_TRANSFERENCIAS","280 0031",VLOOKUP(C4173,NIVELES!$A$14:$B$105,2,0)),"")</f>
        <v>280 8130</v>
      </c>
      <c r="AE4173" s="86" t="s">
        <v>322</v>
      </c>
      <c r="AF4173" s="86" t="s">
        <v>546</v>
      </c>
      <c r="AG4173" s="79" t="str">
        <f>+IF(AF4173&lt;&gt;"",VLOOKUP(AF4173,NIVELES!$A$666:$B$673,2,0),"")</f>
        <v>ATENCIÓN_INTEGRAL_A_PERSONAS_CON_DISCAPACIDAD</v>
      </c>
      <c r="AH4173" s="78" t="s">
        <v>453</v>
      </c>
      <c r="AI4173" s="79" t="str">
        <f>IF(AH4173&lt;&gt;"",VLOOKUP(CONCATENATE(AG4173,AH4173),NIVELES!$B$676:$C$745,2,0),"")</f>
        <v>Rectoría Inclusión Social</v>
      </c>
      <c r="AJ4173" s="78" t="s">
        <v>517</v>
      </c>
      <c r="AK4173" s="79" t="str">
        <f>+IF(AJ4173&lt;&gt;"",VLOOKUP(AJ4173,NIVELES!$A$816:$B$892,2,0),"")</f>
        <v>NO APLICA</v>
      </c>
      <c r="AL4173" s="78" t="s">
        <v>553</v>
      </c>
      <c r="AM4173" s="78">
        <v>510602</v>
      </c>
      <c r="AN4173" s="79" t="str">
        <f>IF(AM4173&lt;&gt;"",+VLOOKUP(AM4173,NIVELES!$A$1652:$B$2466,2,0),"")</f>
        <v>Fondo de Reserva</v>
      </c>
      <c r="AO4173" s="87">
        <v>4444</v>
      </c>
      <c r="AP4173" s="88">
        <v>370.33</v>
      </c>
      <c r="AQ4173" s="88">
        <v>370.33</v>
      </c>
      <c r="AR4173" s="88">
        <v>370.33</v>
      </c>
      <c r="AS4173" s="88">
        <v>370.33</v>
      </c>
      <c r="AT4173" s="88">
        <v>370.33</v>
      </c>
      <c r="AU4173" s="88">
        <v>370.33</v>
      </c>
      <c r="AV4173" s="88">
        <v>370.33</v>
      </c>
      <c r="AW4173" s="88">
        <v>370.33</v>
      </c>
      <c r="AX4173" s="88">
        <v>370.33</v>
      </c>
      <c r="AY4173" s="88">
        <v>370.33</v>
      </c>
      <c r="AZ4173" s="88">
        <v>370.33</v>
      </c>
      <c r="BA4173" s="88">
        <v>370.37</v>
      </c>
      <c r="BB4173" s="89">
        <f t="shared" si="259"/>
        <v>4444</v>
      </c>
      <c r="BC4173" s="90" t="str">
        <f t="shared" si="258"/>
        <v>OK</v>
      </c>
      <c r="BD4173" s="91" t="str">
        <f t="shared" si="260"/>
        <v xml:space="preserve">                  </v>
      </c>
      <c r="BE4173" s="92">
        <f t="shared" si="261"/>
        <v>12</v>
      </c>
    </row>
    <row r="4174" spans="1:57" s="74" customFormat="1" ht="50.1" customHeight="1" x14ac:dyDescent="0.2">
      <c r="A4174" s="78" t="s">
        <v>55</v>
      </c>
      <c r="B4174" s="78" t="s">
        <v>67</v>
      </c>
      <c r="C4174" s="78" t="s">
        <v>38</v>
      </c>
      <c r="D4174" s="78" t="s">
        <v>575</v>
      </c>
      <c r="E4174" s="79" t="str">
        <f>+IF(C4174&lt;&gt;"",VLOOKUP(MID(C4174,18,5),NIVELES!$A$133:$B$213,2,0),"")</f>
        <v>GUAYAS</v>
      </c>
      <c r="F4174" s="80" t="s">
        <v>94</v>
      </c>
      <c r="G4174" s="81" t="str">
        <f>+IF(F4174&lt;&gt;"",VLOOKUP(F4174,NIVELES!$A$246:$C$464,3,0),"")</f>
        <v xml:space="preserve"> </v>
      </c>
      <c r="H4174" s="82" t="s">
        <v>1023</v>
      </c>
      <c r="I4174" s="78" t="s">
        <v>2364</v>
      </c>
      <c r="J4174" s="78" t="s">
        <v>2365</v>
      </c>
      <c r="K4174" s="78" t="s">
        <v>2366</v>
      </c>
      <c r="L4174" s="78" t="s">
        <v>1791</v>
      </c>
      <c r="M4174" s="78" t="s">
        <v>1791</v>
      </c>
      <c r="N4174" s="78" t="s">
        <v>1791</v>
      </c>
      <c r="O4174" s="78" t="s">
        <v>2167</v>
      </c>
      <c r="P4174" s="82">
        <v>12</v>
      </c>
      <c r="Q4174" s="78" t="s">
        <v>2204</v>
      </c>
      <c r="R4174" s="82">
        <v>1</v>
      </c>
      <c r="S4174" s="82">
        <v>1</v>
      </c>
      <c r="T4174" s="82">
        <v>1</v>
      </c>
      <c r="U4174" s="82">
        <v>1</v>
      </c>
      <c r="V4174" s="82">
        <v>1</v>
      </c>
      <c r="W4174" s="82">
        <v>1</v>
      </c>
      <c r="X4174" s="82">
        <v>1</v>
      </c>
      <c r="Y4174" s="82">
        <v>1</v>
      </c>
      <c r="Z4174" s="82">
        <v>1</v>
      </c>
      <c r="AA4174" s="82">
        <v>1</v>
      </c>
      <c r="AB4174" s="82">
        <v>1</v>
      </c>
      <c r="AC4174" s="82">
        <v>1</v>
      </c>
      <c r="AD4174" s="85" t="str">
        <f>IF(A4174&lt;&gt;"",IF(D4174="DIRECCIÓN_DE_TRANSFERENCIAS","280 0031",VLOOKUP(C4174,NIVELES!$A$14:$B$105,2,0)),"")</f>
        <v>280 8240</v>
      </c>
      <c r="AE4174" s="86" t="s">
        <v>322</v>
      </c>
      <c r="AF4174" s="86" t="s">
        <v>369</v>
      </c>
      <c r="AG4174" s="79" t="str">
        <f>+IF(AF4174&lt;&gt;"",VLOOKUP(AF4174,NIVELES!$A$666:$B$673,2,0),"")</f>
        <v>ADMINISTRACIÓN_CENTRAL</v>
      </c>
      <c r="AH4174" s="78" t="s">
        <v>322</v>
      </c>
      <c r="AI4174" s="79" t="str">
        <f>IF(AH4174&lt;&gt;"",VLOOKUP(CONCATENATE(AG4174,AH4174),NIVELES!$B$676:$C$745,2,0),"")</f>
        <v>Administración De La Gestión Administrativa Financiera</v>
      </c>
      <c r="AJ4174" s="78" t="s">
        <v>517</v>
      </c>
      <c r="AK4174" s="79" t="str">
        <f>+IF(AJ4174&lt;&gt;"",VLOOKUP(AJ4174,NIVELES!$A$816:$B$892,2,0),"")</f>
        <v>NO APLICA</v>
      </c>
      <c r="AL4174" s="78" t="s">
        <v>553</v>
      </c>
      <c r="AM4174" s="78">
        <v>510105</v>
      </c>
      <c r="AN4174" s="79" t="str">
        <f>IF(AM4174&lt;&gt;"",+VLOOKUP(AM4174,NIVELES!$A$1652:$B$2466,2,0),"")</f>
        <v>Remuneraciones Unificadas</v>
      </c>
      <c r="AO4174" s="87">
        <v>290952</v>
      </c>
      <c r="AP4174" s="88">
        <v>24246</v>
      </c>
      <c r="AQ4174" s="88">
        <v>24246</v>
      </c>
      <c r="AR4174" s="88">
        <v>24246</v>
      </c>
      <c r="AS4174" s="88">
        <v>24246</v>
      </c>
      <c r="AT4174" s="88">
        <v>24246</v>
      </c>
      <c r="AU4174" s="88">
        <v>24246</v>
      </c>
      <c r="AV4174" s="88">
        <v>24246</v>
      </c>
      <c r="AW4174" s="88">
        <v>24246</v>
      </c>
      <c r="AX4174" s="88">
        <v>24246</v>
      </c>
      <c r="AY4174" s="88">
        <v>24246</v>
      </c>
      <c r="AZ4174" s="88">
        <v>24246</v>
      </c>
      <c r="BA4174" s="88">
        <v>24246</v>
      </c>
      <c r="BB4174" s="89">
        <f t="shared" si="259"/>
        <v>290952</v>
      </c>
      <c r="BC4174" s="90" t="str">
        <f t="shared" si="258"/>
        <v>OK</v>
      </c>
      <c r="BD4174" s="91" t="str">
        <f t="shared" si="260"/>
        <v xml:space="preserve">                  </v>
      </c>
      <c r="BE4174" s="92">
        <f t="shared" si="261"/>
        <v>12</v>
      </c>
    </row>
    <row r="4175" spans="1:57" s="74" customFormat="1" ht="50.1" customHeight="1" x14ac:dyDescent="0.2">
      <c r="A4175" s="78" t="s">
        <v>55</v>
      </c>
      <c r="B4175" s="78" t="s">
        <v>67</v>
      </c>
      <c r="C4175" s="78" t="s">
        <v>38</v>
      </c>
      <c r="D4175" s="78" t="s">
        <v>575</v>
      </c>
      <c r="E4175" s="79" t="str">
        <f>+IF(C4175&lt;&gt;"",VLOOKUP(MID(C4175,18,5),NIVELES!$A$133:$B$213,2,0),"")</f>
        <v>GUAYAS</v>
      </c>
      <c r="F4175" s="80" t="s">
        <v>94</v>
      </c>
      <c r="G4175" s="81" t="str">
        <f>+IF(F4175&lt;&gt;"",VLOOKUP(F4175,NIVELES!$A$246:$C$464,3,0),"")</f>
        <v xml:space="preserve"> </v>
      </c>
      <c r="H4175" s="82" t="s">
        <v>1023</v>
      </c>
      <c r="I4175" s="78" t="s">
        <v>2364</v>
      </c>
      <c r="J4175" s="78" t="s">
        <v>2365</v>
      </c>
      <c r="K4175" s="78" t="s">
        <v>2366</v>
      </c>
      <c r="L4175" s="78" t="s">
        <v>1791</v>
      </c>
      <c r="M4175" s="78" t="s">
        <v>1791</v>
      </c>
      <c r="N4175" s="78" t="s">
        <v>1791</v>
      </c>
      <c r="O4175" s="78" t="s">
        <v>2167</v>
      </c>
      <c r="P4175" s="82">
        <v>12</v>
      </c>
      <c r="Q4175" s="78" t="s">
        <v>2204</v>
      </c>
      <c r="R4175" s="82">
        <v>1</v>
      </c>
      <c r="S4175" s="82">
        <v>1</v>
      </c>
      <c r="T4175" s="82">
        <v>1</v>
      </c>
      <c r="U4175" s="82">
        <v>1</v>
      </c>
      <c r="V4175" s="82">
        <v>1</v>
      </c>
      <c r="W4175" s="82">
        <v>1</v>
      </c>
      <c r="X4175" s="82">
        <v>1</v>
      </c>
      <c r="Y4175" s="82">
        <v>1</v>
      </c>
      <c r="Z4175" s="82">
        <v>1</v>
      </c>
      <c r="AA4175" s="82">
        <v>1</v>
      </c>
      <c r="AB4175" s="82">
        <v>1</v>
      </c>
      <c r="AC4175" s="82">
        <v>1</v>
      </c>
      <c r="AD4175" s="85" t="str">
        <f>IF(A4175&lt;&gt;"",IF(D4175="DIRECCIÓN_DE_TRANSFERENCIAS","280 0031",VLOOKUP(C4175,NIVELES!$A$14:$B$105,2,0)),"")</f>
        <v>280 8240</v>
      </c>
      <c r="AE4175" s="86" t="s">
        <v>322</v>
      </c>
      <c r="AF4175" s="86" t="s">
        <v>369</v>
      </c>
      <c r="AG4175" s="79" t="str">
        <f>+IF(AF4175&lt;&gt;"",VLOOKUP(AF4175,NIVELES!$A$666:$B$673,2,0),"")</f>
        <v>ADMINISTRACIÓN_CENTRAL</v>
      </c>
      <c r="AH4175" s="78" t="s">
        <v>322</v>
      </c>
      <c r="AI4175" s="79" t="str">
        <f>IF(AH4175&lt;&gt;"",VLOOKUP(CONCATENATE(AG4175,AH4175),NIVELES!$B$676:$C$745,2,0),"")</f>
        <v>Administración De La Gestión Administrativa Financiera</v>
      </c>
      <c r="AJ4175" s="78" t="s">
        <v>517</v>
      </c>
      <c r="AK4175" s="79" t="str">
        <f>+IF(AJ4175&lt;&gt;"",VLOOKUP(AJ4175,NIVELES!$A$816:$B$892,2,0),"")</f>
        <v>NO APLICA</v>
      </c>
      <c r="AL4175" s="78" t="s">
        <v>553</v>
      </c>
      <c r="AM4175" s="78">
        <v>510106</v>
      </c>
      <c r="AN4175" s="79" t="str">
        <f>IF(AM4175&lt;&gt;"",+VLOOKUP(AM4175,NIVELES!$A$1652:$B$2466,2,0),"")</f>
        <v>Salarios Unificados</v>
      </c>
      <c r="AO4175" s="87">
        <v>42072</v>
      </c>
      <c r="AP4175" s="88">
        <v>3506</v>
      </c>
      <c r="AQ4175" s="88">
        <v>3506</v>
      </c>
      <c r="AR4175" s="88">
        <v>3506</v>
      </c>
      <c r="AS4175" s="88">
        <v>3506</v>
      </c>
      <c r="AT4175" s="88">
        <v>3506</v>
      </c>
      <c r="AU4175" s="88">
        <v>3506</v>
      </c>
      <c r="AV4175" s="88">
        <v>3506</v>
      </c>
      <c r="AW4175" s="88">
        <v>3506</v>
      </c>
      <c r="AX4175" s="88">
        <v>3506</v>
      </c>
      <c r="AY4175" s="88">
        <v>3506</v>
      </c>
      <c r="AZ4175" s="88">
        <v>3506</v>
      </c>
      <c r="BA4175" s="88">
        <v>3506</v>
      </c>
      <c r="BB4175" s="89">
        <f t="shared" si="259"/>
        <v>42072</v>
      </c>
      <c r="BC4175" s="90" t="str">
        <f t="shared" si="258"/>
        <v>OK</v>
      </c>
      <c r="BD4175" s="91" t="str">
        <f t="shared" si="260"/>
        <v xml:space="preserve">                  </v>
      </c>
      <c r="BE4175" s="92">
        <f t="shared" si="261"/>
        <v>12</v>
      </c>
    </row>
    <row r="4176" spans="1:57" s="74" customFormat="1" ht="50.1" customHeight="1" x14ac:dyDescent="0.2">
      <c r="A4176" s="78" t="s">
        <v>55</v>
      </c>
      <c r="B4176" s="78" t="s">
        <v>67</v>
      </c>
      <c r="C4176" s="78" t="s">
        <v>38</v>
      </c>
      <c r="D4176" s="78" t="s">
        <v>575</v>
      </c>
      <c r="E4176" s="79" t="str">
        <f>+IF(C4176&lt;&gt;"",VLOOKUP(MID(C4176,18,5),NIVELES!$A$133:$B$213,2,0),"")</f>
        <v>GUAYAS</v>
      </c>
      <c r="F4176" s="80" t="s">
        <v>94</v>
      </c>
      <c r="G4176" s="81" t="str">
        <f>+IF(F4176&lt;&gt;"",VLOOKUP(F4176,NIVELES!$A$246:$C$464,3,0),"")</f>
        <v xml:space="preserve"> </v>
      </c>
      <c r="H4176" s="82" t="s">
        <v>1023</v>
      </c>
      <c r="I4176" s="78" t="s">
        <v>2364</v>
      </c>
      <c r="J4176" s="78" t="s">
        <v>2365</v>
      </c>
      <c r="K4176" s="78" t="s">
        <v>2366</v>
      </c>
      <c r="L4176" s="78" t="s">
        <v>1791</v>
      </c>
      <c r="M4176" s="78" t="s">
        <v>1791</v>
      </c>
      <c r="N4176" s="78" t="s">
        <v>1791</v>
      </c>
      <c r="O4176" s="78" t="s">
        <v>2167</v>
      </c>
      <c r="P4176" s="82">
        <v>12</v>
      </c>
      <c r="Q4176" s="78" t="s">
        <v>2204</v>
      </c>
      <c r="R4176" s="82">
        <v>1</v>
      </c>
      <c r="S4176" s="82">
        <v>1</v>
      </c>
      <c r="T4176" s="82">
        <v>1</v>
      </c>
      <c r="U4176" s="82">
        <v>1</v>
      </c>
      <c r="V4176" s="82">
        <v>1</v>
      </c>
      <c r="W4176" s="82">
        <v>1</v>
      </c>
      <c r="X4176" s="82">
        <v>1</v>
      </c>
      <c r="Y4176" s="82">
        <v>1</v>
      </c>
      <c r="Z4176" s="82">
        <v>1</v>
      </c>
      <c r="AA4176" s="82">
        <v>1</v>
      </c>
      <c r="AB4176" s="82">
        <v>1</v>
      </c>
      <c r="AC4176" s="82">
        <v>1</v>
      </c>
      <c r="AD4176" s="85" t="str">
        <f>IF(A4176&lt;&gt;"",IF(D4176="DIRECCIÓN_DE_TRANSFERENCIAS","280 0031",VLOOKUP(C4176,NIVELES!$A$14:$B$105,2,0)),"")</f>
        <v>280 8240</v>
      </c>
      <c r="AE4176" s="86" t="s">
        <v>322</v>
      </c>
      <c r="AF4176" s="86" t="s">
        <v>369</v>
      </c>
      <c r="AG4176" s="79" t="str">
        <f>+IF(AF4176&lt;&gt;"",VLOOKUP(AF4176,NIVELES!$A$666:$B$673,2,0),"")</f>
        <v>ADMINISTRACIÓN_CENTRAL</v>
      </c>
      <c r="AH4176" s="78" t="s">
        <v>322</v>
      </c>
      <c r="AI4176" s="79" t="str">
        <f>IF(AH4176&lt;&gt;"",VLOOKUP(CONCATENATE(AG4176,AH4176),NIVELES!$B$676:$C$745,2,0),"")</f>
        <v>Administración De La Gestión Administrativa Financiera</v>
      </c>
      <c r="AJ4176" s="78" t="s">
        <v>517</v>
      </c>
      <c r="AK4176" s="79" t="str">
        <f>+IF(AJ4176&lt;&gt;"",VLOOKUP(AJ4176,NIVELES!$A$816:$B$892,2,0),"")</f>
        <v>NO APLICA</v>
      </c>
      <c r="AL4176" s="78" t="s">
        <v>553</v>
      </c>
      <c r="AM4176" s="78">
        <v>510108</v>
      </c>
      <c r="AN4176" s="79" t="str">
        <f>IF(AM4176&lt;&gt;"",+VLOOKUP(AM4176,NIVELES!$A$1652:$B$2466,2,0),"")</f>
        <v>Remuneración Mensual Unificada de Docentes del Magisterio y Docentes e Investigadores Universitarios</v>
      </c>
      <c r="AO4176" s="87">
        <v>7425</v>
      </c>
      <c r="AP4176" s="88">
        <v>675</v>
      </c>
      <c r="AQ4176" s="88">
        <v>675</v>
      </c>
      <c r="AR4176" s="88">
        <v>675</v>
      </c>
      <c r="AS4176" s="88">
        <v>675</v>
      </c>
      <c r="AT4176" s="88">
        <v>675</v>
      </c>
      <c r="AU4176" s="88">
        <v>675</v>
      </c>
      <c r="AV4176" s="88">
        <v>675</v>
      </c>
      <c r="AW4176" s="88">
        <v>675</v>
      </c>
      <c r="AX4176" s="88">
        <v>675</v>
      </c>
      <c r="AY4176" s="88">
        <v>675</v>
      </c>
      <c r="AZ4176" s="88">
        <v>675</v>
      </c>
      <c r="BA4176" s="88">
        <v>0</v>
      </c>
      <c r="BB4176" s="89">
        <f t="shared" si="259"/>
        <v>7425</v>
      </c>
      <c r="BC4176" s="90" t="str">
        <f t="shared" si="258"/>
        <v>OK</v>
      </c>
      <c r="BD4176" s="91" t="str">
        <f t="shared" si="260"/>
        <v xml:space="preserve">                  </v>
      </c>
      <c r="BE4176" s="92">
        <f t="shared" si="261"/>
        <v>12</v>
      </c>
    </row>
    <row r="4177" spans="1:57" s="74" customFormat="1" ht="50.1" customHeight="1" x14ac:dyDescent="0.2">
      <c r="A4177" s="78" t="s">
        <v>55</v>
      </c>
      <c r="B4177" s="78" t="s">
        <v>67</v>
      </c>
      <c r="C4177" s="78" t="s">
        <v>38</v>
      </c>
      <c r="D4177" s="78" t="s">
        <v>575</v>
      </c>
      <c r="E4177" s="79" t="str">
        <f>+IF(C4177&lt;&gt;"",VLOOKUP(MID(C4177,18,5),NIVELES!$A$133:$B$213,2,0),"")</f>
        <v>GUAYAS</v>
      </c>
      <c r="F4177" s="80" t="s">
        <v>94</v>
      </c>
      <c r="G4177" s="81" t="str">
        <f>+IF(F4177&lt;&gt;"",VLOOKUP(F4177,NIVELES!$A$246:$C$464,3,0),"")</f>
        <v xml:space="preserve"> </v>
      </c>
      <c r="H4177" s="82" t="s">
        <v>1023</v>
      </c>
      <c r="I4177" s="78" t="s">
        <v>2364</v>
      </c>
      <c r="J4177" s="78" t="s">
        <v>2365</v>
      </c>
      <c r="K4177" s="78" t="s">
        <v>2366</v>
      </c>
      <c r="L4177" s="78" t="s">
        <v>1791</v>
      </c>
      <c r="M4177" s="78" t="s">
        <v>1791</v>
      </c>
      <c r="N4177" s="78" t="s">
        <v>1791</v>
      </c>
      <c r="O4177" s="78" t="s">
        <v>2167</v>
      </c>
      <c r="P4177" s="82">
        <v>12</v>
      </c>
      <c r="Q4177" s="78" t="s">
        <v>2204</v>
      </c>
      <c r="R4177" s="82">
        <v>1</v>
      </c>
      <c r="S4177" s="82">
        <v>1</v>
      </c>
      <c r="T4177" s="82">
        <v>1</v>
      </c>
      <c r="U4177" s="82">
        <v>1</v>
      </c>
      <c r="V4177" s="82">
        <v>1</v>
      </c>
      <c r="W4177" s="82">
        <v>1</v>
      </c>
      <c r="X4177" s="82">
        <v>1</v>
      </c>
      <c r="Y4177" s="82">
        <v>1</v>
      </c>
      <c r="Z4177" s="82">
        <v>1</v>
      </c>
      <c r="AA4177" s="82">
        <v>1</v>
      </c>
      <c r="AB4177" s="82">
        <v>1</v>
      </c>
      <c r="AC4177" s="82">
        <v>1</v>
      </c>
      <c r="AD4177" s="85" t="str">
        <f>IF(A4177&lt;&gt;"",IF(D4177="DIRECCIÓN_DE_TRANSFERENCIAS","280 0031",VLOOKUP(C4177,NIVELES!$A$14:$B$105,2,0)),"")</f>
        <v>280 8240</v>
      </c>
      <c r="AE4177" s="86" t="s">
        <v>322</v>
      </c>
      <c r="AF4177" s="86" t="s">
        <v>369</v>
      </c>
      <c r="AG4177" s="79" t="str">
        <f>+IF(AF4177&lt;&gt;"",VLOOKUP(AF4177,NIVELES!$A$666:$B$673,2,0),"")</f>
        <v>ADMINISTRACIÓN_CENTRAL</v>
      </c>
      <c r="AH4177" s="78" t="s">
        <v>322</v>
      </c>
      <c r="AI4177" s="79" t="str">
        <f>IF(AH4177&lt;&gt;"",VLOOKUP(CONCATENATE(AG4177,AH4177),NIVELES!$B$676:$C$745,2,0),"")</f>
        <v>Administración De La Gestión Administrativa Financiera</v>
      </c>
      <c r="AJ4177" s="78" t="s">
        <v>517</v>
      </c>
      <c r="AK4177" s="79" t="str">
        <f>+IF(AJ4177&lt;&gt;"",VLOOKUP(AJ4177,NIVELES!$A$816:$B$892,2,0),"")</f>
        <v>NO APLICA</v>
      </c>
      <c r="AL4177" s="78" t="s">
        <v>553</v>
      </c>
      <c r="AM4177" s="78">
        <v>510203</v>
      </c>
      <c r="AN4177" s="79" t="str">
        <f>IF(AM4177&lt;&gt;"",+VLOOKUP(AM4177,NIVELES!$A$1652:$B$2466,2,0),"")</f>
        <v>Decimotercer Sueldo</v>
      </c>
      <c r="AO4177" s="87">
        <v>29183.919999999998</v>
      </c>
      <c r="AP4177" s="88">
        <v>514.33000000000004</v>
      </c>
      <c r="AQ4177" s="88">
        <v>514.33000000000004</v>
      </c>
      <c r="AR4177" s="88">
        <v>514.33000000000004</v>
      </c>
      <c r="AS4177" s="88">
        <v>514.33000000000004</v>
      </c>
      <c r="AT4177" s="88">
        <v>514.33000000000004</v>
      </c>
      <c r="AU4177" s="88">
        <v>514.33000000000004</v>
      </c>
      <c r="AV4177" s="88">
        <v>514.33000000000004</v>
      </c>
      <c r="AW4177" s="88">
        <v>514.33000000000004</v>
      </c>
      <c r="AX4177" s="88">
        <v>514.33000000000004</v>
      </c>
      <c r="AY4177" s="88">
        <v>514.33000000000004</v>
      </c>
      <c r="AZ4177" s="88">
        <v>514.33000000000004</v>
      </c>
      <c r="BA4177" s="88">
        <v>23526.29</v>
      </c>
      <c r="BB4177" s="89">
        <f t="shared" si="259"/>
        <v>29183.920000000002</v>
      </c>
      <c r="BC4177" s="90" t="str">
        <f t="shared" si="258"/>
        <v>OK</v>
      </c>
      <c r="BD4177" s="91" t="str">
        <f t="shared" si="260"/>
        <v xml:space="preserve">                  </v>
      </c>
      <c r="BE4177" s="92">
        <f t="shared" si="261"/>
        <v>12</v>
      </c>
    </row>
    <row r="4178" spans="1:57" s="74" customFormat="1" ht="50.1" customHeight="1" x14ac:dyDescent="0.2">
      <c r="A4178" s="78" t="s">
        <v>55</v>
      </c>
      <c r="B4178" s="78" t="s">
        <v>67</v>
      </c>
      <c r="C4178" s="78" t="s">
        <v>38</v>
      </c>
      <c r="D4178" s="78" t="s">
        <v>575</v>
      </c>
      <c r="E4178" s="79" t="str">
        <f>+IF(C4178&lt;&gt;"",VLOOKUP(MID(C4178,18,5),NIVELES!$A$133:$B$213,2,0),"")</f>
        <v>GUAYAS</v>
      </c>
      <c r="F4178" s="80" t="s">
        <v>94</v>
      </c>
      <c r="G4178" s="81" t="str">
        <f>+IF(F4178&lt;&gt;"",VLOOKUP(F4178,NIVELES!$A$246:$C$464,3,0),"")</f>
        <v xml:space="preserve"> </v>
      </c>
      <c r="H4178" s="82" t="s">
        <v>1023</v>
      </c>
      <c r="I4178" s="78" t="s">
        <v>2364</v>
      </c>
      <c r="J4178" s="78" t="s">
        <v>2365</v>
      </c>
      <c r="K4178" s="78" t="s">
        <v>2366</v>
      </c>
      <c r="L4178" s="78" t="s">
        <v>1791</v>
      </c>
      <c r="M4178" s="78" t="s">
        <v>1791</v>
      </c>
      <c r="N4178" s="78" t="s">
        <v>1791</v>
      </c>
      <c r="O4178" s="78" t="s">
        <v>2167</v>
      </c>
      <c r="P4178" s="82">
        <v>12</v>
      </c>
      <c r="Q4178" s="78" t="s">
        <v>2204</v>
      </c>
      <c r="R4178" s="82">
        <v>1</v>
      </c>
      <c r="S4178" s="82">
        <v>1</v>
      </c>
      <c r="T4178" s="82">
        <v>1</v>
      </c>
      <c r="U4178" s="82">
        <v>1</v>
      </c>
      <c r="V4178" s="82">
        <v>1</v>
      </c>
      <c r="W4178" s="82">
        <v>1</v>
      </c>
      <c r="X4178" s="82">
        <v>1</v>
      </c>
      <c r="Y4178" s="82">
        <v>1</v>
      </c>
      <c r="Z4178" s="82">
        <v>1</v>
      </c>
      <c r="AA4178" s="82">
        <v>1</v>
      </c>
      <c r="AB4178" s="82">
        <v>1</v>
      </c>
      <c r="AC4178" s="82">
        <v>1</v>
      </c>
      <c r="AD4178" s="85" t="str">
        <f>IF(A4178&lt;&gt;"",IF(D4178="DIRECCIÓN_DE_TRANSFERENCIAS","280 0031",VLOOKUP(C4178,NIVELES!$A$14:$B$105,2,0)),"")</f>
        <v>280 8240</v>
      </c>
      <c r="AE4178" s="86" t="s">
        <v>322</v>
      </c>
      <c r="AF4178" s="86" t="s">
        <v>369</v>
      </c>
      <c r="AG4178" s="79" t="str">
        <f>+IF(AF4178&lt;&gt;"",VLOOKUP(AF4178,NIVELES!$A$666:$B$673,2,0),"")</f>
        <v>ADMINISTRACIÓN_CENTRAL</v>
      </c>
      <c r="AH4178" s="78" t="s">
        <v>322</v>
      </c>
      <c r="AI4178" s="79" t="str">
        <f>IF(AH4178&lt;&gt;"",VLOOKUP(CONCATENATE(AG4178,AH4178),NIVELES!$B$676:$C$745,2,0),"")</f>
        <v>Administración De La Gestión Administrativa Financiera</v>
      </c>
      <c r="AJ4178" s="78" t="s">
        <v>517</v>
      </c>
      <c r="AK4178" s="79" t="str">
        <f>+IF(AJ4178&lt;&gt;"",VLOOKUP(AJ4178,NIVELES!$A$816:$B$892,2,0),"")</f>
        <v>NO APLICA</v>
      </c>
      <c r="AL4178" s="78" t="s">
        <v>553</v>
      </c>
      <c r="AM4178" s="78">
        <v>510204</v>
      </c>
      <c r="AN4178" s="79" t="str">
        <f>IF(AM4178&lt;&gt;"",+VLOOKUP(AM4178,NIVELES!$A$1652:$B$2466,2,0),"")</f>
        <v>Decimocuarto Sueldo</v>
      </c>
      <c r="AO4178" s="87">
        <v>12640.83</v>
      </c>
      <c r="AP4178" s="88">
        <v>197</v>
      </c>
      <c r="AQ4178" s="88">
        <v>197</v>
      </c>
      <c r="AR4178" s="88">
        <v>11623</v>
      </c>
      <c r="AS4178" s="88">
        <v>197</v>
      </c>
      <c r="AT4178" s="88">
        <v>197</v>
      </c>
      <c r="AU4178" s="88">
        <v>197</v>
      </c>
      <c r="AV4178" s="88">
        <v>32.83</v>
      </c>
      <c r="AW4178" s="88">
        <v>0</v>
      </c>
      <c r="AX4178" s="88">
        <v>0</v>
      </c>
      <c r="AY4178" s="88">
        <v>0</v>
      </c>
      <c r="AZ4178" s="88">
        <v>0</v>
      </c>
      <c r="BA4178" s="88">
        <v>0</v>
      </c>
      <c r="BB4178" s="89">
        <f t="shared" si="259"/>
        <v>12640.83</v>
      </c>
      <c r="BC4178" s="90" t="str">
        <f t="shared" si="258"/>
        <v>OK</v>
      </c>
      <c r="BD4178" s="91" t="str">
        <f t="shared" si="260"/>
        <v xml:space="preserve">                  </v>
      </c>
      <c r="BE4178" s="92">
        <f t="shared" si="261"/>
        <v>12</v>
      </c>
    </row>
    <row r="4179" spans="1:57" s="74" customFormat="1" ht="50.1" customHeight="1" x14ac:dyDescent="0.2">
      <c r="A4179" s="78" t="s">
        <v>55</v>
      </c>
      <c r="B4179" s="78" t="s">
        <v>67</v>
      </c>
      <c r="C4179" s="78" t="s">
        <v>38</v>
      </c>
      <c r="D4179" s="78" t="s">
        <v>575</v>
      </c>
      <c r="E4179" s="79" t="str">
        <f>+IF(C4179&lt;&gt;"",VLOOKUP(MID(C4179,18,5),NIVELES!$A$133:$B$213,2,0),"")</f>
        <v>GUAYAS</v>
      </c>
      <c r="F4179" s="80" t="s">
        <v>94</v>
      </c>
      <c r="G4179" s="81" t="str">
        <f>+IF(F4179&lt;&gt;"",VLOOKUP(F4179,NIVELES!$A$246:$C$464,3,0),"")</f>
        <v xml:space="preserve"> </v>
      </c>
      <c r="H4179" s="82" t="s">
        <v>1023</v>
      </c>
      <c r="I4179" s="78" t="s">
        <v>2364</v>
      </c>
      <c r="J4179" s="78" t="s">
        <v>2365</v>
      </c>
      <c r="K4179" s="78" t="s">
        <v>2366</v>
      </c>
      <c r="L4179" s="78" t="s">
        <v>1791</v>
      </c>
      <c r="M4179" s="78" t="s">
        <v>1791</v>
      </c>
      <c r="N4179" s="78" t="s">
        <v>1791</v>
      </c>
      <c r="O4179" s="78" t="s">
        <v>2167</v>
      </c>
      <c r="P4179" s="82">
        <v>0</v>
      </c>
      <c r="Q4179" s="78" t="s">
        <v>2204</v>
      </c>
      <c r="R4179" s="82">
        <v>0</v>
      </c>
      <c r="S4179" s="82">
        <v>0</v>
      </c>
      <c r="T4179" s="82">
        <v>0</v>
      </c>
      <c r="U4179" s="82">
        <v>0</v>
      </c>
      <c r="V4179" s="82">
        <v>0</v>
      </c>
      <c r="W4179" s="82">
        <v>0</v>
      </c>
      <c r="X4179" s="82">
        <v>0</v>
      </c>
      <c r="Y4179" s="82">
        <v>0</v>
      </c>
      <c r="Z4179" s="82">
        <v>0</v>
      </c>
      <c r="AA4179" s="82">
        <v>0</v>
      </c>
      <c r="AB4179" s="82">
        <v>0</v>
      </c>
      <c r="AC4179" s="82">
        <v>0</v>
      </c>
      <c r="AD4179" s="85" t="str">
        <f>IF(A4179&lt;&gt;"",IF(D4179="DIRECCIÓN_DE_TRANSFERENCIAS","280 0031",VLOOKUP(C4179,NIVELES!$A$14:$B$105,2,0)),"")</f>
        <v>280 8240</v>
      </c>
      <c r="AE4179" s="86" t="s">
        <v>322</v>
      </c>
      <c r="AF4179" s="86" t="s">
        <v>369</v>
      </c>
      <c r="AG4179" s="79" t="str">
        <f>+IF(AF4179&lt;&gt;"",VLOOKUP(AF4179,NIVELES!$A$666:$B$673,2,0),"")</f>
        <v>ADMINISTRACIÓN_CENTRAL</v>
      </c>
      <c r="AH4179" s="78" t="s">
        <v>322</v>
      </c>
      <c r="AI4179" s="79" t="str">
        <f>IF(AH4179&lt;&gt;"",VLOOKUP(CONCATENATE(AG4179,AH4179),NIVELES!$B$676:$C$745,2,0),"")</f>
        <v>Administración De La Gestión Administrativa Financiera</v>
      </c>
      <c r="AJ4179" s="78" t="s">
        <v>517</v>
      </c>
      <c r="AK4179" s="79" t="str">
        <f>+IF(AJ4179&lt;&gt;"",VLOOKUP(AJ4179,NIVELES!$A$816:$B$892,2,0),"")</f>
        <v>NO APLICA</v>
      </c>
      <c r="AL4179" s="78" t="s">
        <v>553</v>
      </c>
      <c r="AM4179" s="78">
        <v>510304</v>
      </c>
      <c r="AN4179" s="79" t="str">
        <f>IF(AM4179&lt;&gt;"",+VLOOKUP(AM4179,NIVELES!$A$1652:$B$2466,2,0),"")</f>
        <v>Compensación por Transporte</v>
      </c>
      <c r="AO4179" s="87">
        <v>0</v>
      </c>
      <c r="AP4179" s="88">
        <v>0</v>
      </c>
      <c r="AQ4179" s="88">
        <v>0</v>
      </c>
      <c r="AR4179" s="88">
        <v>0</v>
      </c>
      <c r="AS4179" s="88">
        <v>0</v>
      </c>
      <c r="AT4179" s="88">
        <v>0</v>
      </c>
      <c r="AU4179" s="88">
        <v>0</v>
      </c>
      <c r="AV4179" s="88">
        <v>0</v>
      </c>
      <c r="AW4179" s="88">
        <v>0</v>
      </c>
      <c r="AX4179" s="88">
        <v>0</v>
      </c>
      <c r="AY4179" s="88">
        <v>0</v>
      </c>
      <c r="AZ4179" s="88">
        <v>0</v>
      </c>
      <c r="BA4179" s="88">
        <v>0</v>
      </c>
      <c r="BB4179" s="89">
        <f t="shared" si="259"/>
        <v>0</v>
      </c>
      <c r="BC4179" s="90" t="str">
        <f t="shared" si="258"/>
        <v>OK</v>
      </c>
      <c r="BD4179" s="91" t="str">
        <f t="shared" si="260"/>
        <v xml:space="preserve">                  </v>
      </c>
      <c r="BE4179" s="92">
        <f t="shared" si="261"/>
        <v>0</v>
      </c>
    </row>
    <row r="4180" spans="1:57" s="74" customFormat="1" ht="50.1" customHeight="1" x14ac:dyDescent="0.2">
      <c r="A4180" s="78" t="s">
        <v>55</v>
      </c>
      <c r="B4180" s="78" t="s">
        <v>67</v>
      </c>
      <c r="C4180" s="78" t="s">
        <v>38</v>
      </c>
      <c r="D4180" s="78" t="s">
        <v>575</v>
      </c>
      <c r="E4180" s="79" t="str">
        <f>+IF(C4180&lt;&gt;"",VLOOKUP(MID(C4180,18,5),NIVELES!$A$133:$B$213,2,0),"")</f>
        <v>GUAYAS</v>
      </c>
      <c r="F4180" s="80" t="s">
        <v>94</v>
      </c>
      <c r="G4180" s="81" t="str">
        <f>+IF(F4180&lt;&gt;"",VLOOKUP(F4180,NIVELES!$A$246:$C$464,3,0),"")</f>
        <v xml:space="preserve"> </v>
      </c>
      <c r="H4180" s="82" t="s">
        <v>1023</v>
      </c>
      <c r="I4180" s="78" t="s">
        <v>2364</v>
      </c>
      <c r="J4180" s="78" t="s">
        <v>2365</v>
      </c>
      <c r="K4180" s="78" t="s">
        <v>2366</v>
      </c>
      <c r="L4180" s="78" t="s">
        <v>1791</v>
      </c>
      <c r="M4180" s="78" t="s">
        <v>1791</v>
      </c>
      <c r="N4180" s="78" t="s">
        <v>1791</v>
      </c>
      <c r="O4180" s="78" t="s">
        <v>2167</v>
      </c>
      <c r="P4180" s="82">
        <v>0</v>
      </c>
      <c r="Q4180" s="78" t="s">
        <v>2204</v>
      </c>
      <c r="R4180" s="82">
        <v>0</v>
      </c>
      <c r="S4180" s="82">
        <v>0</v>
      </c>
      <c r="T4180" s="82">
        <v>0</v>
      </c>
      <c r="U4180" s="82">
        <v>0</v>
      </c>
      <c r="V4180" s="82">
        <v>0</v>
      </c>
      <c r="W4180" s="82">
        <v>0</v>
      </c>
      <c r="X4180" s="82">
        <v>0</v>
      </c>
      <c r="Y4180" s="82">
        <v>0</v>
      </c>
      <c r="Z4180" s="82">
        <v>0</v>
      </c>
      <c r="AA4180" s="82">
        <v>0</v>
      </c>
      <c r="AB4180" s="82">
        <v>0</v>
      </c>
      <c r="AC4180" s="82">
        <v>0</v>
      </c>
      <c r="AD4180" s="85" t="str">
        <f>IF(A4180&lt;&gt;"",IF(D4180="DIRECCIÓN_DE_TRANSFERENCIAS","280 0031",VLOOKUP(C4180,NIVELES!$A$14:$B$105,2,0)),"")</f>
        <v>280 8240</v>
      </c>
      <c r="AE4180" s="86" t="s">
        <v>322</v>
      </c>
      <c r="AF4180" s="86" t="s">
        <v>369</v>
      </c>
      <c r="AG4180" s="79" t="str">
        <f>+IF(AF4180&lt;&gt;"",VLOOKUP(AF4180,NIVELES!$A$666:$B$673,2,0),"")</f>
        <v>ADMINISTRACIÓN_CENTRAL</v>
      </c>
      <c r="AH4180" s="78" t="s">
        <v>322</v>
      </c>
      <c r="AI4180" s="79" t="str">
        <f>IF(AH4180&lt;&gt;"",VLOOKUP(CONCATENATE(AG4180,AH4180),NIVELES!$B$676:$C$745,2,0),"")</f>
        <v>Administración De La Gestión Administrativa Financiera</v>
      </c>
      <c r="AJ4180" s="78" t="s">
        <v>517</v>
      </c>
      <c r="AK4180" s="79" t="str">
        <f>+IF(AJ4180&lt;&gt;"",VLOOKUP(AJ4180,NIVELES!$A$816:$B$892,2,0),"")</f>
        <v>NO APLICA</v>
      </c>
      <c r="AL4180" s="78" t="s">
        <v>553</v>
      </c>
      <c r="AM4180" s="78">
        <v>510306</v>
      </c>
      <c r="AN4180" s="79" t="str">
        <f>IF(AM4180&lt;&gt;"",+VLOOKUP(AM4180,NIVELES!$A$1652:$B$2466,2,0),"")</f>
        <v>Alimentación</v>
      </c>
      <c r="AO4180" s="87">
        <v>0</v>
      </c>
      <c r="AP4180" s="88">
        <v>0</v>
      </c>
      <c r="AQ4180" s="88">
        <v>0</v>
      </c>
      <c r="AR4180" s="88">
        <v>0</v>
      </c>
      <c r="AS4180" s="88">
        <v>0</v>
      </c>
      <c r="AT4180" s="88">
        <v>0</v>
      </c>
      <c r="AU4180" s="88">
        <v>0</v>
      </c>
      <c r="AV4180" s="88">
        <v>0</v>
      </c>
      <c r="AW4180" s="88">
        <v>0</v>
      </c>
      <c r="AX4180" s="88">
        <v>0</v>
      </c>
      <c r="AY4180" s="88">
        <v>0</v>
      </c>
      <c r="AZ4180" s="88">
        <v>0</v>
      </c>
      <c r="BA4180" s="88">
        <v>0</v>
      </c>
      <c r="BB4180" s="89">
        <f t="shared" si="259"/>
        <v>0</v>
      </c>
      <c r="BC4180" s="90" t="str">
        <f t="shared" si="258"/>
        <v>OK</v>
      </c>
      <c r="BD4180" s="91" t="str">
        <f t="shared" si="260"/>
        <v xml:space="preserve">                  </v>
      </c>
      <c r="BE4180" s="92">
        <f t="shared" si="261"/>
        <v>0</v>
      </c>
    </row>
    <row r="4181" spans="1:57" s="74" customFormat="1" ht="50.1" customHeight="1" x14ac:dyDescent="0.2">
      <c r="A4181" s="78" t="s">
        <v>55</v>
      </c>
      <c r="B4181" s="78" t="s">
        <v>67</v>
      </c>
      <c r="C4181" s="78" t="s">
        <v>38</v>
      </c>
      <c r="D4181" s="78" t="s">
        <v>575</v>
      </c>
      <c r="E4181" s="79" t="str">
        <f>+IF(C4181&lt;&gt;"",VLOOKUP(MID(C4181,18,5),NIVELES!$A$133:$B$213,2,0),"")</f>
        <v>GUAYAS</v>
      </c>
      <c r="F4181" s="80" t="s">
        <v>94</v>
      </c>
      <c r="G4181" s="81" t="str">
        <f>+IF(F4181&lt;&gt;"",VLOOKUP(F4181,NIVELES!$A$246:$C$464,3,0),"")</f>
        <v xml:space="preserve"> </v>
      </c>
      <c r="H4181" s="82" t="s">
        <v>1023</v>
      </c>
      <c r="I4181" s="78" t="s">
        <v>2364</v>
      </c>
      <c r="J4181" s="78" t="s">
        <v>2365</v>
      </c>
      <c r="K4181" s="78" t="s">
        <v>2366</v>
      </c>
      <c r="L4181" s="78" t="s">
        <v>1791</v>
      </c>
      <c r="M4181" s="78" t="s">
        <v>1791</v>
      </c>
      <c r="N4181" s="78" t="s">
        <v>1791</v>
      </c>
      <c r="O4181" s="78" t="s">
        <v>2167</v>
      </c>
      <c r="P4181" s="82">
        <v>0</v>
      </c>
      <c r="Q4181" s="78" t="s">
        <v>2204</v>
      </c>
      <c r="R4181" s="82">
        <v>0</v>
      </c>
      <c r="S4181" s="82">
        <v>0</v>
      </c>
      <c r="T4181" s="82">
        <v>0</v>
      </c>
      <c r="U4181" s="82">
        <v>0</v>
      </c>
      <c r="V4181" s="82">
        <v>0</v>
      </c>
      <c r="W4181" s="82">
        <v>0</v>
      </c>
      <c r="X4181" s="82">
        <v>0</v>
      </c>
      <c r="Y4181" s="82">
        <v>0</v>
      </c>
      <c r="Z4181" s="82">
        <v>0</v>
      </c>
      <c r="AA4181" s="82">
        <v>0</v>
      </c>
      <c r="AB4181" s="82">
        <v>0</v>
      </c>
      <c r="AC4181" s="82">
        <v>0</v>
      </c>
      <c r="AD4181" s="85" t="str">
        <f>IF(A4181&lt;&gt;"",IF(D4181="DIRECCIÓN_DE_TRANSFERENCIAS","280 0031",VLOOKUP(C4181,NIVELES!$A$14:$B$105,2,0)),"")</f>
        <v>280 8240</v>
      </c>
      <c r="AE4181" s="86" t="s">
        <v>322</v>
      </c>
      <c r="AF4181" s="86" t="s">
        <v>369</v>
      </c>
      <c r="AG4181" s="79" t="str">
        <f>+IF(AF4181&lt;&gt;"",VLOOKUP(AF4181,NIVELES!$A$666:$B$673,2,0),"")</f>
        <v>ADMINISTRACIÓN_CENTRAL</v>
      </c>
      <c r="AH4181" s="78" t="s">
        <v>322</v>
      </c>
      <c r="AI4181" s="79" t="str">
        <f>IF(AH4181&lt;&gt;"",VLOOKUP(CONCATENATE(AG4181,AH4181),NIVELES!$B$676:$C$745,2,0),"")</f>
        <v>Administración De La Gestión Administrativa Financiera</v>
      </c>
      <c r="AJ4181" s="78" t="s">
        <v>517</v>
      </c>
      <c r="AK4181" s="79" t="str">
        <f>+IF(AJ4181&lt;&gt;"",VLOOKUP(AJ4181,NIVELES!$A$816:$B$892,2,0),"")</f>
        <v>NO APLICA</v>
      </c>
      <c r="AL4181" s="78" t="s">
        <v>553</v>
      </c>
      <c r="AM4181" s="78">
        <v>510401</v>
      </c>
      <c r="AN4181" s="79" t="str">
        <f>IF(AM4181&lt;&gt;"",+VLOOKUP(AM4181,NIVELES!$A$1652:$B$2466,2,0),"")</f>
        <v>Por Cargas Familiares</v>
      </c>
      <c r="AO4181" s="87">
        <v>0</v>
      </c>
      <c r="AP4181" s="88">
        <v>0</v>
      </c>
      <c r="AQ4181" s="88">
        <v>0</v>
      </c>
      <c r="AR4181" s="88">
        <v>0</v>
      </c>
      <c r="AS4181" s="88">
        <v>0</v>
      </c>
      <c r="AT4181" s="88">
        <v>0</v>
      </c>
      <c r="AU4181" s="88">
        <v>0</v>
      </c>
      <c r="AV4181" s="88">
        <v>0</v>
      </c>
      <c r="AW4181" s="88">
        <v>0</v>
      </c>
      <c r="AX4181" s="88">
        <v>0</v>
      </c>
      <c r="AY4181" s="88">
        <v>0</v>
      </c>
      <c r="AZ4181" s="88">
        <v>0</v>
      </c>
      <c r="BA4181" s="88">
        <v>0</v>
      </c>
      <c r="BB4181" s="89">
        <f t="shared" si="259"/>
        <v>0</v>
      </c>
      <c r="BC4181" s="90" t="str">
        <f t="shared" si="258"/>
        <v>OK</v>
      </c>
      <c r="BD4181" s="91" t="str">
        <f t="shared" si="260"/>
        <v xml:space="preserve">                  </v>
      </c>
      <c r="BE4181" s="92">
        <f t="shared" si="261"/>
        <v>0</v>
      </c>
    </row>
    <row r="4182" spans="1:57" s="74" customFormat="1" ht="50.1" customHeight="1" x14ac:dyDescent="0.2">
      <c r="A4182" s="78" t="s">
        <v>55</v>
      </c>
      <c r="B4182" s="78" t="s">
        <v>67</v>
      </c>
      <c r="C4182" s="78" t="s">
        <v>38</v>
      </c>
      <c r="D4182" s="78" t="s">
        <v>575</v>
      </c>
      <c r="E4182" s="79" t="str">
        <f>+IF(C4182&lt;&gt;"",VLOOKUP(MID(C4182,18,5),NIVELES!$A$133:$B$213,2,0),"")</f>
        <v>GUAYAS</v>
      </c>
      <c r="F4182" s="80" t="s">
        <v>94</v>
      </c>
      <c r="G4182" s="81" t="str">
        <f>+IF(F4182&lt;&gt;"",VLOOKUP(F4182,NIVELES!$A$246:$C$464,3,0),"")</f>
        <v xml:space="preserve"> </v>
      </c>
      <c r="H4182" s="82" t="s">
        <v>1023</v>
      </c>
      <c r="I4182" s="78" t="s">
        <v>2364</v>
      </c>
      <c r="J4182" s="78" t="s">
        <v>2365</v>
      </c>
      <c r="K4182" s="78" t="s">
        <v>2366</v>
      </c>
      <c r="L4182" s="78" t="s">
        <v>1791</v>
      </c>
      <c r="M4182" s="78" t="s">
        <v>1791</v>
      </c>
      <c r="N4182" s="78" t="s">
        <v>1791</v>
      </c>
      <c r="O4182" s="78" t="s">
        <v>2167</v>
      </c>
      <c r="P4182" s="82">
        <v>0</v>
      </c>
      <c r="Q4182" s="78" t="s">
        <v>2204</v>
      </c>
      <c r="R4182" s="82">
        <v>0</v>
      </c>
      <c r="S4182" s="82">
        <v>0</v>
      </c>
      <c r="T4182" s="82">
        <v>0</v>
      </c>
      <c r="U4182" s="82">
        <v>0</v>
      </c>
      <c r="V4182" s="82">
        <v>0</v>
      </c>
      <c r="W4182" s="82">
        <v>0</v>
      </c>
      <c r="X4182" s="82">
        <v>0</v>
      </c>
      <c r="Y4182" s="82">
        <v>0</v>
      </c>
      <c r="Z4182" s="82">
        <v>0</v>
      </c>
      <c r="AA4182" s="82">
        <v>0</v>
      </c>
      <c r="AB4182" s="82">
        <v>0</v>
      </c>
      <c r="AC4182" s="82">
        <v>0</v>
      </c>
      <c r="AD4182" s="85" t="str">
        <f>IF(A4182&lt;&gt;"",IF(D4182="DIRECCIÓN_DE_TRANSFERENCIAS","280 0031",VLOOKUP(C4182,NIVELES!$A$14:$B$105,2,0)),"")</f>
        <v>280 8240</v>
      </c>
      <c r="AE4182" s="86" t="s">
        <v>322</v>
      </c>
      <c r="AF4182" s="86" t="s">
        <v>369</v>
      </c>
      <c r="AG4182" s="79" t="str">
        <f>+IF(AF4182&lt;&gt;"",VLOOKUP(AF4182,NIVELES!$A$666:$B$673,2,0),"")</f>
        <v>ADMINISTRACIÓN_CENTRAL</v>
      </c>
      <c r="AH4182" s="78" t="s">
        <v>322</v>
      </c>
      <c r="AI4182" s="79" t="str">
        <f>IF(AH4182&lt;&gt;"",VLOOKUP(CONCATENATE(AG4182,AH4182),NIVELES!$B$676:$C$745,2,0),"")</f>
        <v>Administración De La Gestión Administrativa Financiera</v>
      </c>
      <c r="AJ4182" s="78" t="s">
        <v>517</v>
      </c>
      <c r="AK4182" s="79" t="str">
        <f>+IF(AJ4182&lt;&gt;"",VLOOKUP(AJ4182,NIVELES!$A$816:$B$892,2,0),"")</f>
        <v>NO APLICA</v>
      </c>
      <c r="AL4182" s="78" t="s">
        <v>553</v>
      </c>
      <c r="AM4182" s="78">
        <v>510408</v>
      </c>
      <c r="AN4182" s="79" t="str">
        <f>IF(AM4182&lt;&gt;"",+VLOOKUP(AM4182,NIVELES!$A$1652:$B$2466,2,0),"")</f>
        <v>Subsidio de Antigüedad</v>
      </c>
      <c r="AO4182" s="87">
        <v>0</v>
      </c>
      <c r="AP4182" s="88">
        <v>0</v>
      </c>
      <c r="AQ4182" s="88">
        <v>0</v>
      </c>
      <c r="AR4182" s="88">
        <v>0</v>
      </c>
      <c r="AS4182" s="88">
        <v>0</v>
      </c>
      <c r="AT4182" s="88">
        <v>0</v>
      </c>
      <c r="AU4182" s="88">
        <v>0</v>
      </c>
      <c r="AV4182" s="88">
        <v>0</v>
      </c>
      <c r="AW4182" s="88">
        <v>0</v>
      </c>
      <c r="AX4182" s="88">
        <v>0</v>
      </c>
      <c r="AY4182" s="88">
        <v>0</v>
      </c>
      <c r="AZ4182" s="88">
        <v>0</v>
      </c>
      <c r="BA4182" s="88">
        <v>0</v>
      </c>
      <c r="BB4182" s="89">
        <f t="shared" si="259"/>
        <v>0</v>
      </c>
      <c r="BC4182" s="90" t="str">
        <f t="shared" si="258"/>
        <v>OK</v>
      </c>
      <c r="BD4182" s="91" t="str">
        <f t="shared" si="260"/>
        <v xml:space="preserve">                  </v>
      </c>
      <c r="BE4182" s="92">
        <f t="shared" si="261"/>
        <v>0</v>
      </c>
    </row>
    <row r="4183" spans="1:57" s="74" customFormat="1" ht="50.1" customHeight="1" x14ac:dyDescent="0.2">
      <c r="A4183" s="78" t="s">
        <v>55</v>
      </c>
      <c r="B4183" s="78" t="s">
        <v>67</v>
      </c>
      <c r="C4183" s="78" t="s">
        <v>38</v>
      </c>
      <c r="D4183" s="78" t="s">
        <v>575</v>
      </c>
      <c r="E4183" s="79" t="str">
        <f>+IF(C4183&lt;&gt;"",VLOOKUP(MID(C4183,18,5),NIVELES!$A$133:$B$213,2,0),"")</f>
        <v>GUAYAS</v>
      </c>
      <c r="F4183" s="80" t="s">
        <v>94</v>
      </c>
      <c r="G4183" s="81" t="str">
        <f>+IF(F4183&lt;&gt;"",VLOOKUP(F4183,NIVELES!$A$246:$C$464,3,0),"")</f>
        <v xml:space="preserve"> </v>
      </c>
      <c r="H4183" s="82" t="s">
        <v>1023</v>
      </c>
      <c r="I4183" s="78" t="s">
        <v>2364</v>
      </c>
      <c r="J4183" s="78" t="s">
        <v>2365</v>
      </c>
      <c r="K4183" s="78" t="s">
        <v>2366</v>
      </c>
      <c r="L4183" s="78" t="s">
        <v>1791</v>
      </c>
      <c r="M4183" s="78" t="s">
        <v>1791</v>
      </c>
      <c r="N4183" s="78" t="s">
        <v>1791</v>
      </c>
      <c r="O4183" s="78" t="s">
        <v>2167</v>
      </c>
      <c r="P4183" s="82">
        <v>0</v>
      </c>
      <c r="Q4183" s="78" t="s">
        <v>2204</v>
      </c>
      <c r="R4183" s="82">
        <v>0</v>
      </c>
      <c r="S4183" s="82">
        <v>0</v>
      </c>
      <c r="T4183" s="82">
        <v>0</v>
      </c>
      <c r="U4183" s="82">
        <v>0</v>
      </c>
      <c r="V4183" s="82">
        <v>0</v>
      </c>
      <c r="W4183" s="82">
        <v>0</v>
      </c>
      <c r="X4183" s="82">
        <v>0</v>
      </c>
      <c r="Y4183" s="82">
        <v>0</v>
      </c>
      <c r="Z4183" s="82">
        <v>0</v>
      </c>
      <c r="AA4183" s="82">
        <v>0</v>
      </c>
      <c r="AB4183" s="82">
        <v>0</v>
      </c>
      <c r="AC4183" s="82">
        <v>0</v>
      </c>
      <c r="AD4183" s="85" t="str">
        <f>IF(A4183&lt;&gt;"",IF(D4183="DIRECCIÓN_DE_TRANSFERENCIAS","280 0031",VLOOKUP(C4183,NIVELES!$A$14:$B$105,2,0)),"")</f>
        <v>280 8240</v>
      </c>
      <c r="AE4183" s="86" t="s">
        <v>322</v>
      </c>
      <c r="AF4183" s="86" t="s">
        <v>369</v>
      </c>
      <c r="AG4183" s="79" t="str">
        <f>+IF(AF4183&lt;&gt;"",VLOOKUP(AF4183,NIVELES!$A$666:$B$673,2,0),"")</f>
        <v>ADMINISTRACIÓN_CENTRAL</v>
      </c>
      <c r="AH4183" s="78" t="s">
        <v>322</v>
      </c>
      <c r="AI4183" s="79" t="str">
        <f>IF(AH4183&lt;&gt;"",VLOOKUP(CONCATENATE(AG4183,AH4183),NIVELES!$B$676:$C$745,2,0),"")</f>
        <v>Administración De La Gestión Administrativa Financiera</v>
      </c>
      <c r="AJ4183" s="78" t="s">
        <v>517</v>
      </c>
      <c r="AK4183" s="79" t="str">
        <f>+IF(AJ4183&lt;&gt;"",VLOOKUP(AJ4183,NIVELES!$A$816:$B$892,2,0),"")</f>
        <v>NO APLICA</v>
      </c>
      <c r="AL4183" s="78" t="s">
        <v>553</v>
      </c>
      <c r="AM4183" s="78">
        <v>510509</v>
      </c>
      <c r="AN4183" s="79" t="str">
        <f>IF(AM4183&lt;&gt;"",+VLOOKUP(AM4183,NIVELES!$A$1652:$B$2466,2,0),"")</f>
        <v>Horas Extraordinarias y Suplementarias</v>
      </c>
      <c r="AO4183" s="87">
        <v>0</v>
      </c>
      <c r="AP4183" s="88">
        <v>0</v>
      </c>
      <c r="AQ4183" s="88">
        <v>0</v>
      </c>
      <c r="AR4183" s="88">
        <v>0</v>
      </c>
      <c r="AS4183" s="88">
        <v>0</v>
      </c>
      <c r="AT4183" s="88">
        <v>0</v>
      </c>
      <c r="AU4183" s="88">
        <v>0</v>
      </c>
      <c r="AV4183" s="88">
        <v>0</v>
      </c>
      <c r="AW4183" s="88">
        <v>0</v>
      </c>
      <c r="AX4183" s="88">
        <v>0</v>
      </c>
      <c r="AY4183" s="88">
        <v>0</v>
      </c>
      <c r="AZ4183" s="88">
        <v>0</v>
      </c>
      <c r="BA4183" s="88">
        <v>0</v>
      </c>
      <c r="BB4183" s="89">
        <f t="shared" si="259"/>
        <v>0</v>
      </c>
      <c r="BC4183" s="90" t="str">
        <f t="shared" si="258"/>
        <v>OK</v>
      </c>
      <c r="BD4183" s="91" t="str">
        <f t="shared" si="260"/>
        <v xml:space="preserve">                  </v>
      </c>
      <c r="BE4183" s="92">
        <f t="shared" si="261"/>
        <v>0</v>
      </c>
    </row>
    <row r="4184" spans="1:57" s="74" customFormat="1" ht="50.1" customHeight="1" x14ac:dyDescent="0.2">
      <c r="A4184" s="78" t="s">
        <v>55</v>
      </c>
      <c r="B4184" s="78" t="s">
        <v>67</v>
      </c>
      <c r="C4184" s="78" t="s">
        <v>38</v>
      </c>
      <c r="D4184" s="78" t="s">
        <v>575</v>
      </c>
      <c r="E4184" s="79" t="str">
        <f>+IF(C4184&lt;&gt;"",VLOOKUP(MID(C4184,18,5),NIVELES!$A$133:$B$213,2,0),"")</f>
        <v>GUAYAS</v>
      </c>
      <c r="F4184" s="80" t="s">
        <v>94</v>
      </c>
      <c r="G4184" s="81" t="str">
        <f>+IF(F4184&lt;&gt;"",VLOOKUP(F4184,NIVELES!$A$246:$C$464,3,0),"")</f>
        <v xml:space="preserve"> </v>
      </c>
      <c r="H4184" s="82" t="s">
        <v>1023</v>
      </c>
      <c r="I4184" s="78" t="s">
        <v>2364</v>
      </c>
      <c r="J4184" s="78" t="s">
        <v>2365</v>
      </c>
      <c r="K4184" s="78" t="s">
        <v>2366</v>
      </c>
      <c r="L4184" s="78" t="s">
        <v>1791</v>
      </c>
      <c r="M4184" s="78" t="s">
        <v>1791</v>
      </c>
      <c r="N4184" s="78" t="s">
        <v>1791</v>
      </c>
      <c r="O4184" s="78" t="s">
        <v>2167</v>
      </c>
      <c r="P4184" s="82">
        <v>12</v>
      </c>
      <c r="Q4184" s="78" t="s">
        <v>2204</v>
      </c>
      <c r="R4184" s="82">
        <v>1</v>
      </c>
      <c r="S4184" s="82">
        <v>1</v>
      </c>
      <c r="T4184" s="82">
        <v>1</v>
      </c>
      <c r="U4184" s="82">
        <v>1</v>
      </c>
      <c r="V4184" s="82">
        <v>1</v>
      </c>
      <c r="W4184" s="82">
        <v>1</v>
      </c>
      <c r="X4184" s="82">
        <v>1</v>
      </c>
      <c r="Y4184" s="82">
        <v>1</v>
      </c>
      <c r="Z4184" s="82">
        <v>1</v>
      </c>
      <c r="AA4184" s="82">
        <v>1</v>
      </c>
      <c r="AB4184" s="82">
        <v>1</v>
      </c>
      <c r="AC4184" s="82">
        <v>1</v>
      </c>
      <c r="AD4184" s="85" t="str">
        <f>IF(A4184&lt;&gt;"",IF(D4184="DIRECCIÓN_DE_TRANSFERENCIAS","280 0031",VLOOKUP(C4184,NIVELES!$A$14:$B$105,2,0)),"")</f>
        <v>280 8240</v>
      </c>
      <c r="AE4184" s="86" t="s">
        <v>322</v>
      </c>
      <c r="AF4184" s="86" t="s">
        <v>369</v>
      </c>
      <c r="AG4184" s="79" t="str">
        <f>+IF(AF4184&lt;&gt;"",VLOOKUP(AF4184,NIVELES!$A$666:$B$673,2,0),"")</f>
        <v>ADMINISTRACIÓN_CENTRAL</v>
      </c>
      <c r="AH4184" s="78" t="s">
        <v>322</v>
      </c>
      <c r="AI4184" s="79" t="str">
        <f>IF(AH4184&lt;&gt;"",VLOOKUP(CONCATENATE(AG4184,AH4184),NIVELES!$B$676:$C$745,2,0),"")</f>
        <v>Administración De La Gestión Administrativa Financiera</v>
      </c>
      <c r="AJ4184" s="78" t="s">
        <v>517</v>
      </c>
      <c r="AK4184" s="79" t="str">
        <f>+IF(AJ4184&lt;&gt;"",VLOOKUP(AJ4184,NIVELES!$A$816:$B$892,2,0),"")</f>
        <v>NO APLICA</v>
      </c>
      <c r="AL4184" s="78" t="s">
        <v>553</v>
      </c>
      <c r="AM4184" s="78">
        <v>510510</v>
      </c>
      <c r="AN4184" s="79" t="str">
        <f>IF(AM4184&lt;&gt;"",+VLOOKUP(AM4184,NIVELES!$A$1652:$B$2466,2,0),"")</f>
        <v>Servicios Personales por Contrato</v>
      </c>
      <c r="AO4184" s="87">
        <v>37510</v>
      </c>
      <c r="AP4184" s="88">
        <v>3410</v>
      </c>
      <c r="AQ4184" s="88">
        <v>3410</v>
      </c>
      <c r="AR4184" s="88">
        <v>3410</v>
      </c>
      <c r="AS4184" s="88">
        <v>3410</v>
      </c>
      <c r="AT4184" s="88">
        <v>3410</v>
      </c>
      <c r="AU4184" s="88">
        <v>3410</v>
      </c>
      <c r="AV4184" s="88">
        <v>3410</v>
      </c>
      <c r="AW4184" s="88">
        <v>3410</v>
      </c>
      <c r="AX4184" s="88">
        <v>3410</v>
      </c>
      <c r="AY4184" s="88">
        <v>3410</v>
      </c>
      <c r="AZ4184" s="88">
        <v>3410</v>
      </c>
      <c r="BA4184" s="88">
        <v>0</v>
      </c>
      <c r="BB4184" s="89">
        <f t="shared" si="259"/>
        <v>37510</v>
      </c>
      <c r="BC4184" s="90" t="str">
        <f t="shared" si="258"/>
        <v>OK</v>
      </c>
      <c r="BD4184" s="91" t="str">
        <f t="shared" si="260"/>
        <v xml:space="preserve">                  </v>
      </c>
      <c r="BE4184" s="92">
        <f t="shared" si="261"/>
        <v>12</v>
      </c>
    </row>
    <row r="4185" spans="1:57" s="74" customFormat="1" ht="50.1" customHeight="1" x14ac:dyDescent="0.2">
      <c r="A4185" s="78" t="s">
        <v>55</v>
      </c>
      <c r="B4185" s="78" t="s">
        <v>67</v>
      </c>
      <c r="C4185" s="78" t="s">
        <v>38</v>
      </c>
      <c r="D4185" s="78" t="s">
        <v>575</v>
      </c>
      <c r="E4185" s="79" t="str">
        <f>+IF(C4185&lt;&gt;"",VLOOKUP(MID(C4185,18,5),NIVELES!$A$133:$B$213,2,0),"")</f>
        <v>GUAYAS</v>
      </c>
      <c r="F4185" s="80" t="s">
        <v>94</v>
      </c>
      <c r="G4185" s="81" t="str">
        <f>+IF(F4185&lt;&gt;"",VLOOKUP(F4185,NIVELES!$A$246:$C$464,3,0),"")</f>
        <v xml:space="preserve"> </v>
      </c>
      <c r="H4185" s="82" t="s">
        <v>1023</v>
      </c>
      <c r="I4185" s="78" t="s">
        <v>2364</v>
      </c>
      <c r="J4185" s="78" t="s">
        <v>2365</v>
      </c>
      <c r="K4185" s="78" t="s">
        <v>2366</v>
      </c>
      <c r="L4185" s="78" t="s">
        <v>1791</v>
      </c>
      <c r="M4185" s="78" t="s">
        <v>1791</v>
      </c>
      <c r="N4185" s="78" t="s">
        <v>1791</v>
      </c>
      <c r="O4185" s="78" t="s">
        <v>2167</v>
      </c>
      <c r="P4185" s="82">
        <v>12</v>
      </c>
      <c r="Q4185" s="78" t="s">
        <v>2204</v>
      </c>
      <c r="R4185" s="82">
        <v>1</v>
      </c>
      <c r="S4185" s="82">
        <v>1</v>
      </c>
      <c r="T4185" s="82">
        <v>1</v>
      </c>
      <c r="U4185" s="82">
        <v>1</v>
      </c>
      <c r="V4185" s="82">
        <v>1</v>
      </c>
      <c r="W4185" s="82">
        <v>1</v>
      </c>
      <c r="X4185" s="82">
        <v>1</v>
      </c>
      <c r="Y4185" s="82">
        <v>1</v>
      </c>
      <c r="Z4185" s="82">
        <v>1</v>
      </c>
      <c r="AA4185" s="82">
        <v>1</v>
      </c>
      <c r="AB4185" s="82">
        <v>1</v>
      </c>
      <c r="AC4185" s="82">
        <v>1</v>
      </c>
      <c r="AD4185" s="85" t="str">
        <f>IF(A4185&lt;&gt;"",IF(D4185="DIRECCIÓN_DE_TRANSFERENCIAS","280 0031",VLOOKUP(C4185,NIVELES!$A$14:$B$105,2,0)),"")</f>
        <v>280 8240</v>
      </c>
      <c r="AE4185" s="86" t="s">
        <v>322</v>
      </c>
      <c r="AF4185" s="86" t="s">
        <v>369</v>
      </c>
      <c r="AG4185" s="79" t="str">
        <f>+IF(AF4185&lt;&gt;"",VLOOKUP(AF4185,NIVELES!$A$666:$B$673,2,0),"")</f>
        <v>ADMINISTRACIÓN_CENTRAL</v>
      </c>
      <c r="AH4185" s="78" t="s">
        <v>322</v>
      </c>
      <c r="AI4185" s="79" t="str">
        <f>IF(AH4185&lt;&gt;"",VLOOKUP(CONCATENATE(AG4185,AH4185),NIVELES!$B$676:$C$745,2,0),"")</f>
        <v>Administración De La Gestión Administrativa Financiera</v>
      </c>
      <c r="AJ4185" s="78" t="s">
        <v>517</v>
      </c>
      <c r="AK4185" s="79" t="str">
        <f>+IF(AJ4185&lt;&gt;"",VLOOKUP(AJ4185,NIVELES!$A$816:$B$892,2,0),"")</f>
        <v>NO APLICA</v>
      </c>
      <c r="AL4185" s="78" t="s">
        <v>553</v>
      </c>
      <c r="AM4185" s="78">
        <v>510601</v>
      </c>
      <c r="AN4185" s="79" t="str">
        <f>IF(AM4185&lt;&gt;"",+VLOOKUP(AM4185,NIVELES!$A$1652:$B$2466,2,0),"")</f>
        <v>Aporte Patronal</v>
      </c>
      <c r="AO4185" s="87">
        <v>34759.129999999997</v>
      </c>
      <c r="AP4185" s="88">
        <v>3124.86</v>
      </c>
      <c r="AQ4185" s="88">
        <v>3124.86</v>
      </c>
      <c r="AR4185" s="88">
        <v>3124.86</v>
      </c>
      <c r="AS4185" s="88">
        <v>3124.86</v>
      </c>
      <c r="AT4185" s="88">
        <v>3124.86</v>
      </c>
      <c r="AU4185" s="88">
        <v>3124.86</v>
      </c>
      <c r="AV4185" s="88">
        <v>3124.86</v>
      </c>
      <c r="AW4185" s="88">
        <v>3124.86</v>
      </c>
      <c r="AX4185" s="88">
        <v>3124.86</v>
      </c>
      <c r="AY4185" s="88">
        <v>3124.86</v>
      </c>
      <c r="AZ4185" s="88">
        <v>3510.53</v>
      </c>
      <c r="BA4185" s="88">
        <v>0</v>
      </c>
      <c r="BB4185" s="89">
        <f t="shared" si="259"/>
        <v>34759.130000000005</v>
      </c>
      <c r="BC4185" s="90" t="str">
        <f t="shared" si="258"/>
        <v>OK</v>
      </c>
      <c r="BD4185" s="91" t="str">
        <f t="shared" si="260"/>
        <v xml:space="preserve">                  </v>
      </c>
      <c r="BE4185" s="92">
        <f t="shared" si="261"/>
        <v>12</v>
      </c>
    </row>
    <row r="4186" spans="1:57" s="74" customFormat="1" ht="50.1" customHeight="1" x14ac:dyDescent="0.2">
      <c r="A4186" s="78" t="s">
        <v>55</v>
      </c>
      <c r="B4186" s="78" t="s">
        <v>67</v>
      </c>
      <c r="C4186" s="78" t="s">
        <v>38</v>
      </c>
      <c r="D4186" s="78" t="s">
        <v>575</v>
      </c>
      <c r="E4186" s="79" t="str">
        <f>+IF(C4186&lt;&gt;"",VLOOKUP(MID(C4186,18,5),NIVELES!$A$133:$B$213,2,0),"")</f>
        <v>GUAYAS</v>
      </c>
      <c r="F4186" s="80" t="s">
        <v>94</v>
      </c>
      <c r="G4186" s="81" t="str">
        <f>+IF(F4186&lt;&gt;"",VLOOKUP(F4186,NIVELES!$A$246:$C$464,3,0),"")</f>
        <v xml:space="preserve"> </v>
      </c>
      <c r="H4186" s="82" t="s">
        <v>1023</v>
      </c>
      <c r="I4186" s="78" t="s">
        <v>2364</v>
      </c>
      <c r="J4186" s="78" t="s">
        <v>2365</v>
      </c>
      <c r="K4186" s="78" t="s">
        <v>2366</v>
      </c>
      <c r="L4186" s="78" t="s">
        <v>1791</v>
      </c>
      <c r="M4186" s="78" t="s">
        <v>1791</v>
      </c>
      <c r="N4186" s="78" t="s">
        <v>1791</v>
      </c>
      <c r="O4186" s="78" t="s">
        <v>2167</v>
      </c>
      <c r="P4186" s="82">
        <v>12</v>
      </c>
      <c r="Q4186" s="78" t="s">
        <v>2204</v>
      </c>
      <c r="R4186" s="82">
        <v>1</v>
      </c>
      <c r="S4186" s="82">
        <v>1</v>
      </c>
      <c r="T4186" s="82">
        <v>1</v>
      </c>
      <c r="U4186" s="82">
        <v>1</v>
      </c>
      <c r="V4186" s="82">
        <v>1</v>
      </c>
      <c r="W4186" s="82">
        <v>1</v>
      </c>
      <c r="X4186" s="82">
        <v>1</v>
      </c>
      <c r="Y4186" s="82">
        <v>1</v>
      </c>
      <c r="Z4186" s="82">
        <v>1</v>
      </c>
      <c r="AA4186" s="82">
        <v>1</v>
      </c>
      <c r="AB4186" s="82">
        <v>1</v>
      </c>
      <c r="AC4186" s="82">
        <v>1</v>
      </c>
      <c r="AD4186" s="85" t="str">
        <f>IF(A4186&lt;&gt;"",IF(D4186="DIRECCIÓN_DE_TRANSFERENCIAS","280 0031",VLOOKUP(C4186,NIVELES!$A$14:$B$105,2,0)),"")</f>
        <v>280 8240</v>
      </c>
      <c r="AE4186" s="86" t="s">
        <v>322</v>
      </c>
      <c r="AF4186" s="86" t="s">
        <v>369</v>
      </c>
      <c r="AG4186" s="79" t="str">
        <f>+IF(AF4186&lt;&gt;"",VLOOKUP(AF4186,NIVELES!$A$666:$B$673,2,0),"")</f>
        <v>ADMINISTRACIÓN_CENTRAL</v>
      </c>
      <c r="AH4186" s="78" t="s">
        <v>322</v>
      </c>
      <c r="AI4186" s="79" t="str">
        <f>IF(AH4186&lt;&gt;"",VLOOKUP(CONCATENATE(AG4186,AH4186),NIVELES!$B$676:$C$745,2,0),"")</f>
        <v>Administración De La Gestión Administrativa Financiera</v>
      </c>
      <c r="AJ4186" s="78" t="s">
        <v>517</v>
      </c>
      <c r="AK4186" s="79" t="str">
        <f>+IF(AJ4186&lt;&gt;"",VLOOKUP(AJ4186,NIVELES!$A$816:$B$892,2,0),"")</f>
        <v>NO APLICA</v>
      </c>
      <c r="AL4186" s="78" t="s">
        <v>553</v>
      </c>
      <c r="AM4186" s="78">
        <v>510602</v>
      </c>
      <c r="AN4186" s="79" t="str">
        <f>IF(AM4186&lt;&gt;"",+VLOOKUP(AM4186,NIVELES!$A$1652:$B$2466,2,0),"")</f>
        <v>Fondo de Reserva</v>
      </c>
      <c r="AO4186" s="87">
        <v>29183.919999999998</v>
      </c>
      <c r="AP4186" s="88">
        <v>2652.98</v>
      </c>
      <c r="AQ4186" s="88">
        <v>2652.98</v>
      </c>
      <c r="AR4186" s="88">
        <v>2652.98</v>
      </c>
      <c r="AS4186" s="88">
        <v>2652.98</v>
      </c>
      <c r="AT4186" s="88">
        <v>2652.98</v>
      </c>
      <c r="AU4186" s="88">
        <v>2652.98</v>
      </c>
      <c r="AV4186" s="88">
        <v>2652.98</v>
      </c>
      <c r="AW4186" s="88">
        <v>2652.98</v>
      </c>
      <c r="AX4186" s="88">
        <v>2652.98</v>
      </c>
      <c r="AY4186" s="88">
        <v>2652.98</v>
      </c>
      <c r="AZ4186" s="88">
        <v>2654.12</v>
      </c>
      <c r="BA4186" s="88">
        <v>0</v>
      </c>
      <c r="BB4186" s="89">
        <f t="shared" si="259"/>
        <v>29183.919999999998</v>
      </c>
      <c r="BC4186" s="90" t="str">
        <f t="shared" si="258"/>
        <v>OK</v>
      </c>
      <c r="BD4186" s="91" t="str">
        <f t="shared" si="260"/>
        <v xml:space="preserve">                  </v>
      </c>
      <c r="BE4186" s="92">
        <f t="shared" si="261"/>
        <v>12</v>
      </c>
    </row>
    <row r="4187" spans="1:57" s="74" customFormat="1" ht="50.1" customHeight="1" x14ac:dyDescent="0.2">
      <c r="A4187" s="78" t="s">
        <v>55</v>
      </c>
      <c r="B4187" s="78" t="s">
        <v>67</v>
      </c>
      <c r="C4187" s="78" t="s">
        <v>38</v>
      </c>
      <c r="D4187" s="78" t="s">
        <v>575</v>
      </c>
      <c r="E4187" s="79" t="str">
        <f>+IF(C4187&lt;&gt;"",VLOOKUP(MID(C4187,18,5),NIVELES!$A$133:$B$213,2,0),"")</f>
        <v>GUAYAS</v>
      </c>
      <c r="F4187" s="80" t="s">
        <v>94</v>
      </c>
      <c r="G4187" s="81" t="str">
        <f>+IF(F4187&lt;&gt;"",VLOOKUP(F4187,NIVELES!$A$246:$C$464,3,0),"")</f>
        <v xml:space="preserve"> </v>
      </c>
      <c r="H4187" s="82" t="s">
        <v>1023</v>
      </c>
      <c r="I4187" s="78" t="s">
        <v>2367</v>
      </c>
      <c r="J4187" s="78" t="s">
        <v>2365</v>
      </c>
      <c r="K4187" s="78" t="s">
        <v>2366</v>
      </c>
      <c r="L4187" s="78" t="s">
        <v>1791</v>
      </c>
      <c r="M4187" s="78" t="s">
        <v>1791</v>
      </c>
      <c r="N4187" s="78" t="s">
        <v>1791</v>
      </c>
      <c r="O4187" s="78" t="s">
        <v>3701</v>
      </c>
      <c r="P4187" s="82">
        <v>12</v>
      </c>
      <c r="Q4187" s="78" t="s">
        <v>2206</v>
      </c>
      <c r="R4187" s="82">
        <v>1</v>
      </c>
      <c r="S4187" s="82">
        <v>1</v>
      </c>
      <c r="T4187" s="82">
        <v>1</v>
      </c>
      <c r="U4187" s="82">
        <v>1</v>
      </c>
      <c r="V4187" s="82">
        <v>1</v>
      </c>
      <c r="W4187" s="82">
        <v>1</v>
      </c>
      <c r="X4187" s="82">
        <v>1</v>
      </c>
      <c r="Y4187" s="82">
        <v>1</v>
      </c>
      <c r="Z4187" s="82">
        <v>1</v>
      </c>
      <c r="AA4187" s="82">
        <v>1</v>
      </c>
      <c r="AB4187" s="82">
        <v>1</v>
      </c>
      <c r="AC4187" s="82">
        <v>1</v>
      </c>
      <c r="AD4187" s="85" t="str">
        <f>IF(A4187&lt;&gt;"",IF(D4187="DIRECCIÓN_DE_TRANSFERENCIAS","280 0031",VLOOKUP(C4187,NIVELES!$A$14:$B$105,2,0)),"")</f>
        <v>280 8240</v>
      </c>
      <c r="AE4187" s="86" t="s">
        <v>322</v>
      </c>
      <c r="AF4187" s="86" t="s">
        <v>369</v>
      </c>
      <c r="AG4187" s="79" t="str">
        <f>+IF(AF4187&lt;&gt;"",VLOOKUP(AF4187,NIVELES!$A$666:$B$673,2,0),"")</f>
        <v>ADMINISTRACIÓN_CENTRAL</v>
      </c>
      <c r="AH4187" s="78" t="s">
        <v>322</v>
      </c>
      <c r="AI4187" s="79" t="str">
        <f>IF(AH4187&lt;&gt;"",VLOOKUP(CONCATENATE(AG4187,AH4187),NIVELES!$B$676:$C$745,2,0),"")</f>
        <v>Administración De La Gestión Administrativa Financiera</v>
      </c>
      <c r="AJ4187" s="78" t="s">
        <v>517</v>
      </c>
      <c r="AK4187" s="79" t="str">
        <f>+IF(AJ4187&lt;&gt;"",VLOOKUP(AJ4187,NIVELES!$A$816:$B$892,2,0),"")</f>
        <v>NO APLICA</v>
      </c>
      <c r="AL4187" s="78" t="s">
        <v>554</v>
      </c>
      <c r="AM4187" s="78">
        <v>530101</v>
      </c>
      <c r="AN4187" s="79" t="str">
        <f>IF(AM4187&lt;&gt;"",+VLOOKUP(AM4187,NIVELES!$A$1652:$B$2466,2,0),"")</f>
        <v>Agua Potable</v>
      </c>
      <c r="AO4187" s="87">
        <v>7000</v>
      </c>
      <c r="AP4187" s="88">
        <v>0</v>
      </c>
      <c r="AQ4187" s="88">
        <v>1620</v>
      </c>
      <c r="AR4187" s="88">
        <v>810</v>
      </c>
      <c r="AS4187" s="88">
        <v>810</v>
      </c>
      <c r="AT4187" s="88">
        <v>810</v>
      </c>
      <c r="AU4187" s="88">
        <v>810</v>
      </c>
      <c r="AV4187" s="88">
        <v>810</v>
      </c>
      <c r="AW4187" s="88">
        <v>810</v>
      </c>
      <c r="AX4187" s="88">
        <v>520</v>
      </c>
      <c r="AY4187" s="88">
        <v>0</v>
      </c>
      <c r="AZ4187" s="88">
        <v>0</v>
      </c>
      <c r="BA4187" s="88">
        <v>0</v>
      </c>
      <c r="BB4187" s="89">
        <f t="shared" si="259"/>
        <v>7000</v>
      </c>
      <c r="BC4187" s="90" t="str">
        <f t="shared" si="258"/>
        <v>OK</v>
      </c>
      <c r="BD4187" s="91" t="str">
        <f t="shared" si="260"/>
        <v xml:space="preserve">                  </v>
      </c>
      <c r="BE4187" s="92">
        <f t="shared" si="261"/>
        <v>12</v>
      </c>
    </row>
    <row r="4188" spans="1:57" s="74" customFormat="1" ht="50.1" customHeight="1" x14ac:dyDescent="0.2">
      <c r="A4188" s="78" t="s">
        <v>55</v>
      </c>
      <c r="B4188" s="78" t="s">
        <v>67</v>
      </c>
      <c r="C4188" s="78" t="s">
        <v>38</v>
      </c>
      <c r="D4188" s="78" t="s">
        <v>575</v>
      </c>
      <c r="E4188" s="79" t="str">
        <f>+IF(C4188&lt;&gt;"",VLOOKUP(MID(C4188,18,5),NIVELES!$A$133:$B$213,2,0),"")</f>
        <v>GUAYAS</v>
      </c>
      <c r="F4188" s="80" t="s">
        <v>94</v>
      </c>
      <c r="G4188" s="81" t="str">
        <f>+IF(F4188&lt;&gt;"",VLOOKUP(F4188,NIVELES!$A$246:$C$464,3,0),"")</f>
        <v xml:space="preserve"> </v>
      </c>
      <c r="H4188" s="82" t="s">
        <v>1023</v>
      </c>
      <c r="I4188" s="78" t="s">
        <v>2367</v>
      </c>
      <c r="J4188" s="78" t="s">
        <v>2365</v>
      </c>
      <c r="K4188" s="78" t="s">
        <v>2366</v>
      </c>
      <c r="L4188" s="78" t="s">
        <v>1791</v>
      </c>
      <c r="M4188" s="78" t="s">
        <v>1791</v>
      </c>
      <c r="N4188" s="78" t="s">
        <v>1791</v>
      </c>
      <c r="O4188" s="78" t="s">
        <v>3701</v>
      </c>
      <c r="P4188" s="82">
        <v>12</v>
      </c>
      <c r="Q4188" s="78" t="s">
        <v>2206</v>
      </c>
      <c r="R4188" s="82">
        <v>1</v>
      </c>
      <c r="S4188" s="82">
        <v>1</v>
      </c>
      <c r="T4188" s="82">
        <v>1</v>
      </c>
      <c r="U4188" s="82">
        <v>1</v>
      </c>
      <c r="V4188" s="82">
        <v>1</v>
      </c>
      <c r="W4188" s="82">
        <v>1</v>
      </c>
      <c r="X4188" s="82">
        <v>1</v>
      </c>
      <c r="Y4188" s="82">
        <v>1</v>
      </c>
      <c r="Z4188" s="82">
        <v>1</v>
      </c>
      <c r="AA4188" s="82">
        <v>1</v>
      </c>
      <c r="AB4188" s="82">
        <v>1</v>
      </c>
      <c r="AC4188" s="82">
        <v>1</v>
      </c>
      <c r="AD4188" s="85" t="str">
        <f>IF(A4188&lt;&gt;"",IF(D4188="DIRECCIÓN_DE_TRANSFERENCIAS","280 0031",VLOOKUP(C4188,NIVELES!$A$14:$B$105,2,0)),"")</f>
        <v>280 8240</v>
      </c>
      <c r="AE4188" s="86" t="s">
        <v>322</v>
      </c>
      <c r="AF4188" s="86" t="s">
        <v>369</v>
      </c>
      <c r="AG4188" s="79" t="str">
        <f>+IF(AF4188&lt;&gt;"",VLOOKUP(AF4188,NIVELES!$A$666:$B$673,2,0),"")</f>
        <v>ADMINISTRACIÓN_CENTRAL</v>
      </c>
      <c r="AH4188" s="78" t="s">
        <v>322</v>
      </c>
      <c r="AI4188" s="79" t="str">
        <f>IF(AH4188&lt;&gt;"",VLOOKUP(CONCATENATE(AG4188,AH4188),NIVELES!$B$676:$C$745,2,0),"")</f>
        <v>Administración De La Gestión Administrativa Financiera</v>
      </c>
      <c r="AJ4188" s="78" t="s">
        <v>517</v>
      </c>
      <c r="AK4188" s="79" t="str">
        <f>+IF(AJ4188&lt;&gt;"",VLOOKUP(AJ4188,NIVELES!$A$816:$B$892,2,0),"")</f>
        <v>NO APLICA</v>
      </c>
      <c r="AL4188" s="78" t="s">
        <v>554</v>
      </c>
      <c r="AM4188" s="78">
        <v>530104</v>
      </c>
      <c r="AN4188" s="79" t="str">
        <f>IF(AM4188&lt;&gt;"",+VLOOKUP(AM4188,NIVELES!$A$1652:$B$2466,2,0),"")</f>
        <v>Energía Eléctrica</v>
      </c>
      <c r="AO4188" s="87">
        <v>9000</v>
      </c>
      <c r="AP4188" s="88">
        <v>0</v>
      </c>
      <c r="AQ4188" s="88">
        <v>2040</v>
      </c>
      <c r="AR4188" s="88">
        <v>1020</v>
      </c>
      <c r="AS4188" s="88">
        <v>1020</v>
      </c>
      <c r="AT4188" s="88">
        <v>1020</v>
      </c>
      <c r="AU4188" s="88">
        <v>1020</v>
      </c>
      <c r="AV4188" s="88">
        <v>1020</v>
      </c>
      <c r="AW4188" s="88">
        <v>1020</v>
      </c>
      <c r="AX4188" s="88">
        <v>840</v>
      </c>
      <c r="AY4188" s="88">
        <v>0</v>
      </c>
      <c r="AZ4188" s="88">
        <v>0</v>
      </c>
      <c r="BA4188" s="88">
        <v>0</v>
      </c>
      <c r="BB4188" s="89">
        <f t="shared" si="259"/>
        <v>9000</v>
      </c>
      <c r="BC4188" s="90" t="str">
        <f t="shared" si="258"/>
        <v>OK</v>
      </c>
      <c r="BD4188" s="91" t="str">
        <f t="shared" si="260"/>
        <v xml:space="preserve">                  </v>
      </c>
      <c r="BE4188" s="92">
        <f t="shared" si="261"/>
        <v>12</v>
      </c>
    </row>
    <row r="4189" spans="1:57" s="74" customFormat="1" ht="50.1" customHeight="1" x14ac:dyDescent="0.2">
      <c r="A4189" s="78" t="s">
        <v>55</v>
      </c>
      <c r="B4189" s="78" t="s">
        <v>67</v>
      </c>
      <c r="C4189" s="78" t="s">
        <v>38</v>
      </c>
      <c r="D4189" s="78" t="s">
        <v>575</v>
      </c>
      <c r="E4189" s="79" t="str">
        <f>+IF(C4189&lt;&gt;"",VLOOKUP(MID(C4189,18,5),NIVELES!$A$133:$B$213,2,0),"")</f>
        <v>GUAYAS</v>
      </c>
      <c r="F4189" s="80" t="s">
        <v>94</v>
      </c>
      <c r="G4189" s="81" t="str">
        <f>+IF(F4189&lt;&gt;"",VLOOKUP(F4189,NIVELES!$A$246:$C$464,3,0),"")</f>
        <v xml:space="preserve"> </v>
      </c>
      <c r="H4189" s="82" t="s">
        <v>1023</v>
      </c>
      <c r="I4189" s="78" t="s">
        <v>2367</v>
      </c>
      <c r="J4189" s="78" t="s">
        <v>2365</v>
      </c>
      <c r="K4189" s="78" t="s">
        <v>2366</v>
      </c>
      <c r="L4189" s="78" t="s">
        <v>1791</v>
      </c>
      <c r="M4189" s="78" t="s">
        <v>1791</v>
      </c>
      <c r="N4189" s="78" t="s">
        <v>1791</v>
      </c>
      <c r="O4189" s="78" t="s">
        <v>3730</v>
      </c>
      <c r="P4189" s="82">
        <v>12</v>
      </c>
      <c r="Q4189" s="78" t="s">
        <v>2206</v>
      </c>
      <c r="R4189" s="82">
        <v>1</v>
      </c>
      <c r="S4189" s="82">
        <v>1</v>
      </c>
      <c r="T4189" s="82">
        <v>1</v>
      </c>
      <c r="U4189" s="82">
        <v>1</v>
      </c>
      <c r="V4189" s="82">
        <v>1</v>
      </c>
      <c r="W4189" s="82">
        <v>1</v>
      </c>
      <c r="X4189" s="82">
        <v>1</v>
      </c>
      <c r="Y4189" s="82">
        <v>1</v>
      </c>
      <c r="Z4189" s="82">
        <v>1</v>
      </c>
      <c r="AA4189" s="82">
        <v>1</v>
      </c>
      <c r="AB4189" s="82">
        <v>1</v>
      </c>
      <c r="AC4189" s="82">
        <v>1</v>
      </c>
      <c r="AD4189" s="85" t="str">
        <f>IF(A4189&lt;&gt;"",IF(D4189="DIRECCIÓN_DE_TRANSFERENCIAS","280 0031",VLOOKUP(C4189,NIVELES!$A$14:$B$105,2,0)),"")</f>
        <v>280 8240</v>
      </c>
      <c r="AE4189" s="86" t="s">
        <v>322</v>
      </c>
      <c r="AF4189" s="86" t="s">
        <v>369</v>
      </c>
      <c r="AG4189" s="79" t="str">
        <f>+IF(AF4189&lt;&gt;"",VLOOKUP(AF4189,NIVELES!$A$666:$B$673,2,0),"")</f>
        <v>ADMINISTRACIÓN_CENTRAL</v>
      </c>
      <c r="AH4189" s="78" t="s">
        <v>322</v>
      </c>
      <c r="AI4189" s="79" t="str">
        <f>IF(AH4189&lt;&gt;"",VLOOKUP(CONCATENATE(AG4189,AH4189),NIVELES!$B$676:$C$745,2,0),"")</f>
        <v>Administración De La Gestión Administrativa Financiera</v>
      </c>
      <c r="AJ4189" s="78" t="s">
        <v>517</v>
      </c>
      <c r="AK4189" s="79" t="str">
        <f>+IF(AJ4189&lt;&gt;"",VLOOKUP(AJ4189,NIVELES!$A$816:$B$892,2,0),"")</f>
        <v>NO APLICA</v>
      </c>
      <c r="AL4189" s="78" t="s">
        <v>554</v>
      </c>
      <c r="AM4189" s="78">
        <v>530105</v>
      </c>
      <c r="AN4189" s="79" t="str">
        <f>IF(AM4189&lt;&gt;"",+VLOOKUP(AM4189,NIVELES!$A$1652:$B$2466,2,0),"")</f>
        <v>Telecomunicaciones</v>
      </c>
      <c r="AO4189" s="87">
        <v>2500</v>
      </c>
      <c r="AP4189" s="88">
        <v>0</v>
      </c>
      <c r="AQ4189" s="88">
        <v>470</v>
      </c>
      <c r="AR4189" s="88">
        <v>235</v>
      </c>
      <c r="AS4189" s="88">
        <v>235</v>
      </c>
      <c r="AT4189" s="88">
        <v>235</v>
      </c>
      <c r="AU4189" s="88">
        <v>235</v>
      </c>
      <c r="AV4189" s="88">
        <v>235</v>
      </c>
      <c r="AW4189" s="88">
        <v>235</v>
      </c>
      <c r="AX4189" s="88">
        <v>235</v>
      </c>
      <c r="AY4189" s="88">
        <v>235</v>
      </c>
      <c r="AZ4189" s="88">
        <v>150</v>
      </c>
      <c r="BA4189" s="88">
        <v>0</v>
      </c>
      <c r="BB4189" s="89">
        <f t="shared" si="259"/>
        <v>2500</v>
      </c>
      <c r="BC4189" s="90" t="str">
        <f t="shared" si="258"/>
        <v>OK</v>
      </c>
      <c r="BD4189" s="91" t="str">
        <f t="shared" si="260"/>
        <v xml:space="preserve">                  </v>
      </c>
      <c r="BE4189" s="92">
        <f t="shared" si="261"/>
        <v>12</v>
      </c>
    </row>
    <row r="4190" spans="1:57" s="74" customFormat="1" ht="50.1" customHeight="1" x14ac:dyDescent="0.2">
      <c r="A4190" s="78" t="s">
        <v>55</v>
      </c>
      <c r="B4190" s="78" t="s">
        <v>67</v>
      </c>
      <c r="C4190" s="78" t="s">
        <v>38</v>
      </c>
      <c r="D4190" s="78" t="s">
        <v>575</v>
      </c>
      <c r="E4190" s="79" t="str">
        <f>+IF(C4190&lt;&gt;"",VLOOKUP(MID(C4190,18,5),NIVELES!$A$133:$B$213,2,0),"")</f>
        <v>GUAYAS</v>
      </c>
      <c r="F4190" s="80" t="s">
        <v>94</v>
      </c>
      <c r="G4190" s="81" t="str">
        <f>+IF(F4190&lt;&gt;"",VLOOKUP(F4190,NIVELES!$A$246:$C$464,3,0),"")</f>
        <v xml:space="preserve"> </v>
      </c>
      <c r="H4190" s="82" t="s">
        <v>1023</v>
      </c>
      <c r="I4190" s="78" t="s">
        <v>2367</v>
      </c>
      <c r="J4190" s="78" t="s">
        <v>2365</v>
      </c>
      <c r="K4190" s="78" t="s">
        <v>2366</v>
      </c>
      <c r="L4190" s="78" t="s">
        <v>1791</v>
      </c>
      <c r="M4190" s="78" t="s">
        <v>1791</v>
      </c>
      <c r="N4190" s="78" t="s">
        <v>1791</v>
      </c>
      <c r="O4190" s="78" t="s">
        <v>3731</v>
      </c>
      <c r="P4190" s="82">
        <v>4</v>
      </c>
      <c r="Q4190" s="78" t="s">
        <v>3732</v>
      </c>
      <c r="R4190" s="82">
        <v>0</v>
      </c>
      <c r="S4190" s="82">
        <v>1</v>
      </c>
      <c r="T4190" s="82">
        <v>0</v>
      </c>
      <c r="U4190" s="82">
        <v>0</v>
      </c>
      <c r="V4190" s="82">
        <v>1</v>
      </c>
      <c r="W4190" s="82">
        <v>0</v>
      </c>
      <c r="X4190" s="82">
        <v>0</v>
      </c>
      <c r="Y4190" s="82">
        <v>1</v>
      </c>
      <c r="Z4190" s="82">
        <v>0</v>
      </c>
      <c r="AA4190" s="82">
        <v>0</v>
      </c>
      <c r="AB4190" s="82">
        <v>0</v>
      </c>
      <c r="AC4190" s="82">
        <v>1</v>
      </c>
      <c r="AD4190" s="85" t="str">
        <f>IF(A4190&lt;&gt;"",IF(D4190="DIRECCIÓN_DE_TRANSFERENCIAS","280 0031",VLOOKUP(C4190,NIVELES!$A$14:$B$105,2,0)),"")</f>
        <v>280 8240</v>
      </c>
      <c r="AE4190" s="86" t="s">
        <v>322</v>
      </c>
      <c r="AF4190" s="86" t="s">
        <v>369</v>
      </c>
      <c r="AG4190" s="79" t="str">
        <f>+IF(AF4190&lt;&gt;"",VLOOKUP(AF4190,NIVELES!$A$666:$B$673,2,0),"")</f>
        <v>ADMINISTRACIÓN_CENTRAL</v>
      </c>
      <c r="AH4190" s="78" t="s">
        <v>322</v>
      </c>
      <c r="AI4190" s="79" t="str">
        <f>IF(AH4190&lt;&gt;"",VLOOKUP(CONCATENATE(AG4190,AH4190),NIVELES!$B$676:$C$745,2,0),"")</f>
        <v>Administración De La Gestión Administrativa Financiera</v>
      </c>
      <c r="AJ4190" s="78" t="s">
        <v>517</v>
      </c>
      <c r="AK4190" s="79" t="str">
        <f>+IF(AJ4190&lt;&gt;"",VLOOKUP(AJ4190,NIVELES!$A$816:$B$892,2,0),"")</f>
        <v>NO APLICA</v>
      </c>
      <c r="AL4190" s="78" t="s">
        <v>554</v>
      </c>
      <c r="AM4190" s="78">
        <v>530204</v>
      </c>
      <c r="AN4190" s="79" t="str">
        <f>IF(AM4190&lt;&gt;"",+VLOOKUP(AM4190,NIVELES!$A$1652:$B$2466,2,0),"")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4190" s="87">
        <v>3000</v>
      </c>
      <c r="AP4190" s="88">
        <v>0</v>
      </c>
      <c r="AQ4190" s="88">
        <v>750</v>
      </c>
      <c r="AR4190" s="88">
        <v>0</v>
      </c>
      <c r="AS4190" s="88">
        <v>0</v>
      </c>
      <c r="AT4190" s="88">
        <v>750</v>
      </c>
      <c r="AU4190" s="88">
        <v>0</v>
      </c>
      <c r="AV4190" s="88">
        <v>0</v>
      </c>
      <c r="AW4190" s="88">
        <v>750</v>
      </c>
      <c r="AX4190" s="88">
        <v>0</v>
      </c>
      <c r="AY4190" s="88">
        <v>0</v>
      </c>
      <c r="AZ4190" s="88">
        <v>750</v>
      </c>
      <c r="BA4190" s="88">
        <v>0</v>
      </c>
      <c r="BB4190" s="89">
        <f t="shared" si="259"/>
        <v>3000</v>
      </c>
      <c r="BC4190" s="90" t="str">
        <f t="shared" si="258"/>
        <v>OK</v>
      </c>
      <c r="BD4190" s="91" t="str">
        <f t="shared" si="260"/>
        <v xml:space="preserve">                  </v>
      </c>
      <c r="BE4190" s="92">
        <f t="shared" si="261"/>
        <v>4</v>
      </c>
    </row>
    <row r="4191" spans="1:57" s="74" customFormat="1" ht="50.1" customHeight="1" x14ac:dyDescent="0.2">
      <c r="A4191" s="78" t="s">
        <v>55</v>
      </c>
      <c r="B4191" s="78" t="s">
        <v>67</v>
      </c>
      <c r="C4191" s="78" t="s">
        <v>38</v>
      </c>
      <c r="D4191" s="78" t="s">
        <v>575</v>
      </c>
      <c r="E4191" s="79" t="str">
        <f>+IF(C4191&lt;&gt;"",VLOOKUP(MID(C4191,18,5),NIVELES!$A$133:$B$213,2,0),"")</f>
        <v>GUAYAS</v>
      </c>
      <c r="F4191" s="80" t="s">
        <v>94</v>
      </c>
      <c r="G4191" s="81" t="str">
        <f>+IF(F4191&lt;&gt;"",VLOOKUP(F4191,NIVELES!$A$246:$C$464,3,0),"")</f>
        <v xml:space="preserve"> </v>
      </c>
      <c r="H4191" s="82" t="s">
        <v>1023</v>
      </c>
      <c r="I4191" s="78" t="s">
        <v>2367</v>
      </c>
      <c r="J4191" s="78" t="s">
        <v>2365</v>
      </c>
      <c r="K4191" s="78" t="s">
        <v>2366</v>
      </c>
      <c r="L4191" s="78" t="s">
        <v>1791</v>
      </c>
      <c r="M4191" s="78" t="s">
        <v>1791</v>
      </c>
      <c r="N4191" s="78" t="s">
        <v>1791</v>
      </c>
      <c r="O4191" s="78" t="s">
        <v>3733</v>
      </c>
      <c r="P4191" s="82">
        <v>1</v>
      </c>
      <c r="Q4191" s="78" t="s">
        <v>3734</v>
      </c>
      <c r="R4191" s="82">
        <v>0</v>
      </c>
      <c r="S4191" s="82">
        <v>1</v>
      </c>
      <c r="T4191" s="82">
        <v>0</v>
      </c>
      <c r="U4191" s="82">
        <v>0</v>
      </c>
      <c r="V4191" s="82">
        <v>0</v>
      </c>
      <c r="W4191" s="82">
        <v>0</v>
      </c>
      <c r="X4191" s="82">
        <v>0</v>
      </c>
      <c r="Y4191" s="82">
        <v>0</v>
      </c>
      <c r="Z4191" s="82">
        <v>0</v>
      </c>
      <c r="AA4191" s="82">
        <v>0</v>
      </c>
      <c r="AB4191" s="82">
        <v>0</v>
      </c>
      <c r="AC4191" s="82">
        <v>0</v>
      </c>
      <c r="AD4191" s="85" t="str">
        <f>IF(A4191&lt;&gt;"",IF(D4191="DIRECCIÓN_DE_TRANSFERENCIAS","280 0031",VLOOKUP(C4191,NIVELES!$A$14:$B$105,2,0)),"")</f>
        <v>280 8240</v>
      </c>
      <c r="AE4191" s="86" t="s">
        <v>322</v>
      </c>
      <c r="AF4191" s="86" t="s">
        <v>369</v>
      </c>
      <c r="AG4191" s="79" t="str">
        <f>+IF(AF4191&lt;&gt;"",VLOOKUP(AF4191,NIVELES!$A$666:$B$673,2,0),"")</f>
        <v>ADMINISTRACIÓN_CENTRAL</v>
      </c>
      <c r="AH4191" s="78" t="s">
        <v>322</v>
      </c>
      <c r="AI4191" s="79" t="str">
        <f>IF(AH4191&lt;&gt;"",VLOOKUP(CONCATENATE(AG4191,AH4191),NIVELES!$B$676:$C$745,2,0),"")</f>
        <v>Administración De La Gestión Administrativa Financiera</v>
      </c>
      <c r="AJ4191" s="78" t="s">
        <v>517</v>
      </c>
      <c r="AK4191" s="79" t="str">
        <f>+IF(AJ4191&lt;&gt;"",VLOOKUP(AJ4191,NIVELES!$A$816:$B$892,2,0),"")</f>
        <v>NO APLICA</v>
      </c>
      <c r="AL4191" s="78" t="s">
        <v>554</v>
      </c>
      <c r="AM4191" s="78">
        <v>530209</v>
      </c>
      <c r="AN4191" s="79" t="str">
        <f>IF(AM4191&lt;&gt;"",+VLOOKUP(AM4191,NIVELES!$A$1652:$B$2466,2,0),"")</f>
        <v>Servicios de Aseo; Lavado de Vestimenta de Trabajo; Fumigación, Desinfección y Limpieza de Instalaciones</v>
      </c>
      <c r="AO4191" s="87">
        <v>15224</v>
      </c>
      <c r="AP4191" s="88">
        <v>0</v>
      </c>
      <c r="AQ4191" s="88">
        <v>1384</v>
      </c>
      <c r="AR4191" s="88">
        <v>1384</v>
      </c>
      <c r="AS4191" s="88">
        <v>1384</v>
      </c>
      <c r="AT4191" s="88">
        <v>1384</v>
      </c>
      <c r="AU4191" s="88">
        <v>1384</v>
      </c>
      <c r="AV4191" s="88">
        <v>1384</v>
      </c>
      <c r="AW4191" s="88">
        <v>1384</v>
      </c>
      <c r="AX4191" s="88">
        <v>1384</v>
      </c>
      <c r="AY4191" s="88">
        <v>1384</v>
      </c>
      <c r="AZ4191" s="88">
        <v>1384</v>
      </c>
      <c r="BA4191" s="88">
        <v>1384</v>
      </c>
      <c r="BB4191" s="89">
        <f t="shared" si="259"/>
        <v>15224</v>
      </c>
      <c r="BC4191" s="90" t="str">
        <f t="shared" si="258"/>
        <v>OK</v>
      </c>
      <c r="BD4191" s="91" t="str">
        <f t="shared" si="260"/>
        <v xml:space="preserve">                  </v>
      </c>
      <c r="BE4191" s="92">
        <f t="shared" si="261"/>
        <v>1</v>
      </c>
    </row>
    <row r="4192" spans="1:57" s="74" customFormat="1" ht="50.1" customHeight="1" x14ac:dyDescent="0.2">
      <c r="A4192" s="78" t="s">
        <v>55</v>
      </c>
      <c r="B4192" s="78" t="s">
        <v>67</v>
      </c>
      <c r="C4192" s="78" t="s">
        <v>38</v>
      </c>
      <c r="D4192" s="78" t="s">
        <v>575</v>
      </c>
      <c r="E4192" s="79" t="str">
        <f>+IF(C4192&lt;&gt;"",VLOOKUP(MID(C4192,18,5),NIVELES!$A$133:$B$213,2,0),"")</f>
        <v>GUAYAS</v>
      </c>
      <c r="F4192" s="80" t="s">
        <v>94</v>
      </c>
      <c r="G4192" s="81" t="str">
        <f>+IF(F4192&lt;&gt;"",VLOOKUP(F4192,NIVELES!$A$246:$C$464,3,0),"")</f>
        <v xml:space="preserve"> </v>
      </c>
      <c r="H4192" s="82" t="s">
        <v>1023</v>
      </c>
      <c r="I4192" s="78" t="s">
        <v>2367</v>
      </c>
      <c r="J4192" s="78" t="s">
        <v>2365</v>
      </c>
      <c r="K4192" s="78" t="s">
        <v>2366</v>
      </c>
      <c r="L4192" s="78" t="s">
        <v>1791</v>
      </c>
      <c r="M4192" s="78" t="s">
        <v>1791</v>
      </c>
      <c r="N4192" s="78" t="s">
        <v>1791</v>
      </c>
      <c r="O4192" s="78" t="s">
        <v>3735</v>
      </c>
      <c r="P4192" s="82">
        <v>2</v>
      </c>
      <c r="Q4192" s="78" t="s">
        <v>3736</v>
      </c>
      <c r="R4192" s="82">
        <v>1</v>
      </c>
      <c r="S4192" s="82">
        <v>0</v>
      </c>
      <c r="T4192" s="82">
        <v>1</v>
      </c>
      <c r="U4192" s="82">
        <v>0</v>
      </c>
      <c r="V4192" s="82">
        <v>0</v>
      </c>
      <c r="W4192" s="82">
        <v>0</v>
      </c>
      <c r="X4192" s="82">
        <v>0</v>
      </c>
      <c r="Y4192" s="82">
        <v>0</v>
      </c>
      <c r="Z4192" s="82">
        <v>0</v>
      </c>
      <c r="AA4192" s="82">
        <v>0</v>
      </c>
      <c r="AB4192" s="82">
        <v>0</v>
      </c>
      <c r="AC4192" s="82">
        <v>0</v>
      </c>
      <c r="AD4192" s="85" t="str">
        <f>IF(A4192&lt;&gt;"",IF(D4192="DIRECCIÓN_DE_TRANSFERENCIAS","280 0031",VLOOKUP(C4192,NIVELES!$A$14:$B$105,2,0)),"")</f>
        <v>280 8240</v>
      </c>
      <c r="AE4192" s="86" t="s">
        <v>322</v>
      </c>
      <c r="AF4192" s="86" t="s">
        <v>369</v>
      </c>
      <c r="AG4192" s="79" t="str">
        <f>+IF(AF4192&lt;&gt;"",VLOOKUP(AF4192,NIVELES!$A$666:$B$673,2,0),"")</f>
        <v>ADMINISTRACIÓN_CENTRAL</v>
      </c>
      <c r="AH4192" s="78" t="s">
        <v>322</v>
      </c>
      <c r="AI4192" s="79" t="str">
        <f>IF(AH4192&lt;&gt;"",VLOOKUP(CONCATENATE(AG4192,AH4192),NIVELES!$B$676:$C$745,2,0),"")</f>
        <v>Administración De La Gestión Administrativa Financiera</v>
      </c>
      <c r="AJ4192" s="78" t="s">
        <v>517</v>
      </c>
      <c r="AK4192" s="79" t="str">
        <f>+IF(AJ4192&lt;&gt;"",VLOOKUP(AJ4192,NIVELES!$A$816:$B$892,2,0),"")</f>
        <v>NO APLICA</v>
      </c>
      <c r="AL4192" s="78" t="s">
        <v>554</v>
      </c>
      <c r="AM4192" s="78">
        <v>530301</v>
      </c>
      <c r="AN4192" s="79" t="str">
        <f>IF(AM4192&lt;&gt;"",+VLOOKUP(AM4192,NIVELES!$A$1652:$B$2466,2,0),"")</f>
        <v>Pasajes al Interior</v>
      </c>
      <c r="AO4192" s="87">
        <v>6500</v>
      </c>
      <c r="AP4192" s="88">
        <v>0</v>
      </c>
      <c r="AQ4192" s="88">
        <v>1083.3333333333339</v>
      </c>
      <c r="AR4192" s="88">
        <v>541.66666666666663</v>
      </c>
      <c r="AS4192" s="88">
        <v>541.66666666666663</v>
      </c>
      <c r="AT4192" s="88">
        <v>541.66666666666663</v>
      </c>
      <c r="AU4192" s="88">
        <v>541.66666666666663</v>
      </c>
      <c r="AV4192" s="88">
        <v>541.66666666666663</v>
      </c>
      <c r="AW4192" s="88">
        <v>541.66666666666663</v>
      </c>
      <c r="AX4192" s="88">
        <v>541.66666666666663</v>
      </c>
      <c r="AY4192" s="88">
        <v>541.66666666666663</v>
      </c>
      <c r="AZ4192" s="88">
        <v>541.66666666666663</v>
      </c>
      <c r="BA4192" s="88">
        <v>541.66666666666663</v>
      </c>
      <c r="BB4192" s="89">
        <f t="shared" si="259"/>
        <v>6500.0000000000009</v>
      </c>
      <c r="BC4192" s="90" t="str">
        <f t="shared" si="258"/>
        <v>OK</v>
      </c>
      <c r="BD4192" s="91" t="str">
        <f t="shared" si="260"/>
        <v xml:space="preserve">                  </v>
      </c>
      <c r="BE4192" s="92">
        <f t="shared" si="261"/>
        <v>2</v>
      </c>
    </row>
    <row r="4193" spans="1:57" s="74" customFormat="1" ht="50.1" customHeight="1" x14ac:dyDescent="0.2">
      <c r="A4193" s="78" t="s">
        <v>55</v>
      </c>
      <c r="B4193" s="78" t="s">
        <v>67</v>
      </c>
      <c r="C4193" s="78" t="s">
        <v>38</v>
      </c>
      <c r="D4193" s="78" t="s">
        <v>575</v>
      </c>
      <c r="E4193" s="79" t="str">
        <f>+IF(C4193&lt;&gt;"",VLOOKUP(MID(C4193,18,5),NIVELES!$A$133:$B$213,2,0),"")</f>
        <v>GUAYAS</v>
      </c>
      <c r="F4193" s="80" t="s">
        <v>94</v>
      </c>
      <c r="G4193" s="81" t="str">
        <f>+IF(F4193&lt;&gt;"",VLOOKUP(F4193,NIVELES!$A$246:$C$464,3,0),"")</f>
        <v xml:space="preserve"> </v>
      </c>
      <c r="H4193" s="82" t="s">
        <v>1023</v>
      </c>
      <c r="I4193" s="78" t="s">
        <v>2367</v>
      </c>
      <c r="J4193" s="78" t="s">
        <v>2365</v>
      </c>
      <c r="K4193" s="78" t="s">
        <v>2366</v>
      </c>
      <c r="L4193" s="78" t="s">
        <v>1791</v>
      </c>
      <c r="M4193" s="78" t="s">
        <v>1791</v>
      </c>
      <c r="N4193" s="78" t="s">
        <v>1791</v>
      </c>
      <c r="O4193" s="78" t="s">
        <v>3737</v>
      </c>
      <c r="P4193" s="82">
        <v>12</v>
      </c>
      <c r="Q4193" s="78" t="s">
        <v>3738</v>
      </c>
      <c r="R4193" s="82">
        <v>1</v>
      </c>
      <c r="S4193" s="82">
        <v>1</v>
      </c>
      <c r="T4193" s="82">
        <v>1</v>
      </c>
      <c r="U4193" s="82">
        <v>1</v>
      </c>
      <c r="V4193" s="82">
        <v>1</v>
      </c>
      <c r="W4193" s="82">
        <v>1</v>
      </c>
      <c r="X4193" s="82">
        <v>1</v>
      </c>
      <c r="Y4193" s="82">
        <v>1</v>
      </c>
      <c r="Z4193" s="82">
        <v>1</v>
      </c>
      <c r="AA4193" s="82">
        <v>1</v>
      </c>
      <c r="AB4193" s="82">
        <v>1</v>
      </c>
      <c r="AC4193" s="82">
        <v>1</v>
      </c>
      <c r="AD4193" s="85" t="str">
        <f>IF(A4193&lt;&gt;"",IF(D4193="DIRECCIÓN_DE_TRANSFERENCIAS","280 0031",VLOOKUP(C4193,NIVELES!$A$14:$B$105,2,0)),"")</f>
        <v>280 8240</v>
      </c>
      <c r="AE4193" s="86" t="s">
        <v>322</v>
      </c>
      <c r="AF4193" s="86" t="s">
        <v>369</v>
      </c>
      <c r="AG4193" s="79" t="str">
        <f>+IF(AF4193&lt;&gt;"",VLOOKUP(AF4193,NIVELES!$A$666:$B$673,2,0),"")</f>
        <v>ADMINISTRACIÓN_CENTRAL</v>
      </c>
      <c r="AH4193" s="78" t="s">
        <v>322</v>
      </c>
      <c r="AI4193" s="79" t="str">
        <f>IF(AH4193&lt;&gt;"",VLOOKUP(CONCATENATE(AG4193,AH4193),NIVELES!$B$676:$C$745,2,0),"")</f>
        <v>Administración De La Gestión Administrativa Financiera</v>
      </c>
      <c r="AJ4193" s="78" t="s">
        <v>517</v>
      </c>
      <c r="AK4193" s="79" t="str">
        <f>+IF(AJ4193&lt;&gt;"",VLOOKUP(AJ4193,NIVELES!$A$816:$B$892,2,0),"")</f>
        <v>NO APLICA</v>
      </c>
      <c r="AL4193" s="78" t="s">
        <v>554</v>
      </c>
      <c r="AM4193" s="78">
        <v>530303</v>
      </c>
      <c r="AN4193" s="79" t="str">
        <f>IF(AM4193&lt;&gt;"",+VLOOKUP(AM4193,NIVELES!$A$1652:$B$2466,2,0),"")</f>
        <v>Viáticos y Subsistencias en el Interior</v>
      </c>
      <c r="AO4193" s="87">
        <v>3000</v>
      </c>
      <c r="AP4193" s="88">
        <v>0</v>
      </c>
      <c r="AQ4193" s="88">
        <v>500</v>
      </c>
      <c r="AR4193" s="88">
        <v>250</v>
      </c>
      <c r="AS4193" s="88">
        <v>250</v>
      </c>
      <c r="AT4193" s="88">
        <v>250</v>
      </c>
      <c r="AU4193" s="88">
        <v>250</v>
      </c>
      <c r="AV4193" s="88">
        <v>250</v>
      </c>
      <c r="AW4193" s="88">
        <v>250</v>
      </c>
      <c r="AX4193" s="88">
        <v>250</v>
      </c>
      <c r="AY4193" s="88">
        <v>250</v>
      </c>
      <c r="AZ4193" s="88">
        <v>250</v>
      </c>
      <c r="BA4193" s="88">
        <v>250</v>
      </c>
      <c r="BB4193" s="89">
        <f t="shared" si="259"/>
        <v>3000</v>
      </c>
      <c r="BC4193" s="90" t="str">
        <f t="shared" si="258"/>
        <v>OK</v>
      </c>
      <c r="BD4193" s="91" t="str">
        <f t="shared" si="260"/>
        <v xml:space="preserve">                  </v>
      </c>
      <c r="BE4193" s="92">
        <f t="shared" si="261"/>
        <v>12</v>
      </c>
    </row>
    <row r="4194" spans="1:57" s="74" customFormat="1" ht="50.1" customHeight="1" x14ac:dyDescent="0.2">
      <c r="A4194" s="78" t="s">
        <v>55</v>
      </c>
      <c r="B4194" s="78" t="s">
        <v>67</v>
      </c>
      <c r="C4194" s="78" t="s">
        <v>38</v>
      </c>
      <c r="D4194" s="78" t="s">
        <v>575</v>
      </c>
      <c r="E4194" s="79" t="str">
        <f>+IF(C4194&lt;&gt;"",VLOOKUP(MID(C4194,18,5),NIVELES!$A$133:$B$213,2,0),"")</f>
        <v>GUAYAS</v>
      </c>
      <c r="F4194" s="80" t="s">
        <v>94</v>
      </c>
      <c r="G4194" s="81" t="str">
        <f>+IF(F4194&lt;&gt;"",VLOOKUP(F4194,NIVELES!$A$246:$C$464,3,0),"")</f>
        <v xml:space="preserve"> </v>
      </c>
      <c r="H4194" s="82" t="s">
        <v>1023</v>
      </c>
      <c r="I4194" s="78" t="s">
        <v>2367</v>
      </c>
      <c r="J4194" s="78" t="s">
        <v>2365</v>
      </c>
      <c r="K4194" s="78" t="s">
        <v>2366</v>
      </c>
      <c r="L4194" s="78" t="s">
        <v>1791</v>
      </c>
      <c r="M4194" s="78" t="s">
        <v>1791</v>
      </c>
      <c r="N4194" s="78" t="s">
        <v>1791</v>
      </c>
      <c r="O4194" s="78" t="s">
        <v>3739</v>
      </c>
      <c r="P4194" s="82">
        <v>2</v>
      </c>
      <c r="Q4194" s="78" t="s">
        <v>3740</v>
      </c>
      <c r="R4194" s="82">
        <v>0</v>
      </c>
      <c r="S4194" s="82">
        <v>1</v>
      </c>
      <c r="T4194" s="82">
        <v>0</v>
      </c>
      <c r="U4194" s="82">
        <v>0</v>
      </c>
      <c r="V4194" s="82">
        <v>0</v>
      </c>
      <c r="W4194" s="82">
        <v>0</v>
      </c>
      <c r="X4194" s="82">
        <v>0</v>
      </c>
      <c r="Y4194" s="82">
        <v>1</v>
      </c>
      <c r="Z4194" s="82">
        <v>0</v>
      </c>
      <c r="AA4194" s="82">
        <v>0</v>
      </c>
      <c r="AB4194" s="82">
        <v>0</v>
      </c>
      <c r="AC4194" s="82">
        <v>0</v>
      </c>
      <c r="AD4194" s="85" t="str">
        <f>IF(A4194&lt;&gt;"",IF(D4194="DIRECCIÓN_DE_TRANSFERENCIAS","280 0031",VLOOKUP(C4194,NIVELES!$A$14:$B$105,2,0)),"")</f>
        <v>280 8240</v>
      </c>
      <c r="AE4194" s="86" t="s">
        <v>322</v>
      </c>
      <c r="AF4194" s="86" t="s">
        <v>369</v>
      </c>
      <c r="AG4194" s="79" t="str">
        <f>+IF(AF4194&lt;&gt;"",VLOOKUP(AF4194,NIVELES!$A$666:$B$673,2,0),"")</f>
        <v>ADMINISTRACIÓN_CENTRAL</v>
      </c>
      <c r="AH4194" s="78" t="s">
        <v>322</v>
      </c>
      <c r="AI4194" s="79" t="str">
        <f>IF(AH4194&lt;&gt;"",VLOOKUP(CONCATENATE(AG4194,AH4194),NIVELES!$B$676:$C$745,2,0),"")</f>
        <v>Administración De La Gestión Administrativa Financiera</v>
      </c>
      <c r="AJ4194" s="78" t="s">
        <v>517</v>
      </c>
      <c r="AK4194" s="79" t="str">
        <f>+IF(AJ4194&lt;&gt;"",VLOOKUP(AJ4194,NIVELES!$A$816:$B$892,2,0),"")</f>
        <v>NO APLICA</v>
      </c>
      <c r="AL4194" s="78" t="s">
        <v>554</v>
      </c>
      <c r="AM4194" s="78">
        <v>530403</v>
      </c>
      <c r="AN4194" s="79" t="str">
        <f>IF(AM4194&lt;&gt;"",+VLOOKUP(AM4194,NIVELES!$A$1652:$B$2466,2,0),"")</f>
        <v>Mobiliarios  (Instalación, Mantenimiento y Reparación)</v>
      </c>
      <c r="AO4194" s="87">
        <v>1000</v>
      </c>
      <c r="AP4194" s="88">
        <v>0</v>
      </c>
      <c r="AQ4194" s="88">
        <v>500</v>
      </c>
      <c r="AR4194" s="88">
        <v>0</v>
      </c>
      <c r="AS4194" s="88">
        <v>0</v>
      </c>
      <c r="AT4194" s="88">
        <v>0</v>
      </c>
      <c r="AU4194" s="88">
        <v>0</v>
      </c>
      <c r="AV4194" s="88">
        <v>0</v>
      </c>
      <c r="AW4194" s="88">
        <v>0</v>
      </c>
      <c r="AX4194" s="88">
        <v>0</v>
      </c>
      <c r="AY4194" s="88">
        <v>500</v>
      </c>
      <c r="AZ4194" s="88">
        <v>0</v>
      </c>
      <c r="BA4194" s="88">
        <v>0</v>
      </c>
      <c r="BB4194" s="89">
        <f t="shared" si="259"/>
        <v>1000</v>
      </c>
      <c r="BC4194" s="90" t="str">
        <f t="shared" si="258"/>
        <v>OK</v>
      </c>
      <c r="BD4194" s="91" t="str">
        <f t="shared" si="260"/>
        <v xml:space="preserve">                  </v>
      </c>
      <c r="BE4194" s="92">
        <f t="shared" si="261"/>
        <v>2</v>
      </c>
    </row>
    <row r="4195" spans="1:57" s="74" customFormat="1" ht="50.1" customHeight="1" x14ac:dyDescent="0.2">
      <c r="A4195" s="78" t="s">
        <v>55</v>
      </c>
      <c r="B4195" s="78" t="s">
        <v>67</v>
      </c>
      <c r="C4195" s="78" t="s">
        <v>38</v>
      </c>
      <c r="D4195" s="78" t="s">
        <v>575</v>
      </c>
      <c r="E4195" s="79" t="str">
        <f>+IF(C4195&lt;&gt;"",VLOOKUP(MID(C4195,18,5),NIVELES!$A$133:$B$213,2,0),"")</f>
        <v>GUAYAS</v>
      </c>
      <c r="F4195" s="80" t="s">
        <v>94</v>
      </c>
      <c r="G4195" s="81" t="str">
        <f>+IF(F4195&lt;&gt;"",VLOOKUP(F4195,NIVELES!$A$246:$C$464,3,0),"")</f>
        <v xml:space="preserve"> </v>
      </c>
      <c r="H4195" s="82" t="s">
        <v>1023</v>
      </c>
      <c r="I4195" s="78" t="s">
        <v>2367</v>
      </c>
      <c r="J4195" s="78" t="s">
        <v>2365</v>
      </c>
      <c r="K4195" s="78" t="s">
        <v>2366</v>
      </c>
      <c r="L4195" s="78" t="s">
        <v>1791</v>
      </c>
      <c r="M4195" s="78" t="s">
        <v>1791</v>
      </c>
      <c r="N4195" s="78" t="s">
        <v>1791</v>
      </c>
      <c r="O4195" s="78" t="s">
        <v>3741</v>
      </c>
      <c r="P4195" s="82">
        <v>2</v>
      </c>
      <c r="Q4195" s="78" t="s">
        <v>3742</v>
      </c>
      <c r="R4195" s="82">
        <v>0</v>
      </c>
      <c r="S4195" s="82">
        <v>1</v>
      </c>
      <c r="T4195" s="82">
        <v>0</v>
      </c>
      <c r="U4195" s="82">
        <v>0</v>
      </c>
      <c r="V4195" s="82">
        <v>0</v>
      </c>
      <c r="W4195" s="82">
        <v>0</v>
      </c>
      <c r="X4195" s="82">
        <v>0</v>
      </c>
      <c r="Y4195" s="82">
        <v>1</v>
      </c>
      <c r="Z4195" s="82">
        <v>0</v>
      </c>
      <c r="AA4195" s="82">
        <v>0</v>
      </c>
      <c r="AB4195" s="82">
        <v>0</v>
      </c>
      <c r="AC4195" s="82">
        <v>0</v>
      </c>
      <c r="AD4195" s="85" t="str">
        <f>IF(A4195&lt;&gt;"",IF(D4195="DIRECCIÓN_DE_TRANSFERENCIAS","280 0031",VLOOKUP(C4195,NIVELES!$A$14:$B$105,2,0)),"")</f>
        <v>280 8240</v>
      </c>
      <c r="AE4195" s="86" t="s">
        <v>322</v>
      </c>
      <c r="AF4195" s="86" t="s">
        <v>369</v>
      </c>
      <c r="AG4195" s="79" t="str">
        <f>+IF(AF4195&lt;&gt;"",VLOOKUP(AF4195,NIVELES!$A$666:$B$673,2,0),"")</f>
        <v>ADMINISTRACIÓN_CENTRAL</v>
      </c>
      <c r="AH4195" s="78" t="s">
        <v>322</v>
      </c>
      <c r="AI4195" s="79" t="str">
        <f>IF(AH4195&lt;&gt;"",VLOOKUP(CONCATENATE(AG4195,AH4195),NIVELES!$B$676:$C$745,2,0),"")</f>
        <v>Administración De La Gestión Administrativa Financiera</v>
      </c>
      <c r="AJ4195" s="78" t="s">
        <v>517</v>
      </c>
      <c r="AK4195" s="79" t="str">
        <f>+IF(AJ4195&lt;&gt;"",VLOOKUP(AJ4195,NIVELES!$A$816:$B$892,2,0),"")</f>
        <v>NO APLICA</v>
      </c>
      <c r="AL4195" s="78" t="s">
        <v>554</v>
      </c>
      <c r="AM4195" s="78">
        <v>530404</v>
      </c>
      <c r="AN4195" s="79" t="str">
        <f>IF(AM4195&lt;&gt;"",+VLOOKUP(AM4195,NIVELES!$A$1652:$B$2466,2,0),"")</f>
        <v>Maquinarias y Equipos (Instalación, Mantenimiento y Reparación)</v>
      </c>
      <c r="AO4195" s="87">
        <v>7000</v>
      </c>
      <c r="AP4195" s="88">
        <v>0</v>
      </c>
      <c r="AQ4195" s="88">
        <v>3500</v>
      </c>
      <c r="AR4195" s="88">
        <v>0</v>
      </c>
      <c r="AS4195" s="88">
        <v>0</v>
      </c>
      <c r="AT4195" s="88">
        <v>0</v>
      </c>
      <c r="AU4195" s="88">
        <v>0</v>
      </c>
      <c r="AV4195" s="88">
        <v>0</v>
      </c>
      <c r="AW4195" s="88">
        <v>0</v>
      </c>
      <c r="AX4195" s="88">
        <v>3500</v>
      </c>
      <c r="AY4195" s="88">
        <v>0</v>
      </c>
      <c r="AZ4195" s="88">
        <v>0</v>
      </c>
      <c r="BA4195" s="88">
        <v>0</v>
      </c>
      <c r="BB4195" s="89">
        <f t="shared" si="259"/>
        <v>7000</v>
      </c>
      <c r="BC4195" s="90" t="str">
        <f t="shared" si="258"/>
        <v>OK</v>
      </c>
      <c r="BD4195" s="91" t="str">
        <f t="shared" si="260"/>
        <v xml:space="preserve">                  </v>
      </c>
      <c r="BE4195" s="92">
        <f t="shared" si="261"/>
        <v>2</v>
      </c>
    </row>
    <row r="4196" spans="1:57" s="74" customFormat="1" ht="50.1" customHeight="1" x14ac:dyDescent="0.2">
      <c r="A4196" s="78" t="s">
        <v>55</v>
      </c>
      <c r="B4196" s="78" t="s">
        <v>67</v>
      </c>
      <c r="C4196" s="78" t="s">
        <v>38</v>
      </c>
      <c r="D4196" s="78" t="s">
        <v>575</v>
      </c>
      <c r="E4196" s="79" t="str">
        <f>+IF(C4196&lt;&gt;"",VLOOKUP(MID(C4196,18,5),NIVELES!$A$133:$B$213,2,0),"")</f>
        <v>GUAYAS</v>
      </c>
      <c r="F4196" s="80" t="s">
        <v>94</v>
      </c>
      <c r="G4196" s="81" t="str">
        <f>+IF(F4196&lt;&gt;"",VLOOKUP(F4196,NIVELES!$A$246:$C$464,3,0),"")</f>
        <v xml:space="preserve"> </v>
      </c>
      <c r="H4196" s="82" t="s">
        <v>1023</v>
      </c>
      <c r="I4196" s="78" t="s">
        <v>2367</v>
      </c>
      <c r="J4196" s="78" t="s">
        <v>2365</v>
      </c>
      <c r="K4196" s="78" t="s">
        <v>2366</v>
      </c>
      <c r="L4196" s="78" t="s">
        <v>1791</v>
      </c>
      <c r="M4196" s="78" t="s">
        <v>1791</v>
      </c>
      <c r="N4196" s="78" t="s">
        <v>1791</v>
      </c>
      <c r="O4196" s="78" t="s">
        <v>3743</v>
      </c>
      <c r="P4196" s="82">
        <v>1</v>
      </c>
      <c r="Q4196" s="78" t="s">
        <v>3744</v>
      </c>
      <c r="R4196" s="82">
        <v>0</v>
      </c>
      <c r="S4196" s="82">
        <v>1</v>
      </c>
      <c r="T4196" s="82">
        <v>0</v>
      </c>
      <c r="U4196" s="82">
        <v>0</v>
      </c>
      <c r="V4196" s="82">
        <v>0</v>
      </c>
      <c r="W4196" s="82">
        <v>0</v>
      </c>
      <c r="X4196" s="82">
        <v>0</v>
      </c>
      <c r="Y4196" s="82">
        <v>0</v>
      </c>
      <c r="Z4196" s="82">
        <v>0</v>
      </c>
      <c r="AA4196" s="82">
        <v>0</v>
      </c>
      <c r="AB4196" s="82">
        <v>0</v>
      </c>
      <c r="AC4196" s="82">
        <v>0</v>
      </c>
      <c r="AD4196" s="85" t="str">
        <f>IF(A4196&lt;&gt;"",IF(D4196="DIRECCIÓN_DE_TRANSFERENCIAS","280 0031",VLOOKUP(C4196,NIVELES!$A$14:$B$105,2,0)),"")</f>
        <v>280 8240</v>
      </c>
      <c r="AE4196" s="86" t="s">
        <v>322</v>
      </c>
      <c r="AF4196" s="86" t="s">
        <v>369</v>
      </c>
      <c r="AG4196" s="79" t="str">
        <f>+IF(AF4196&lt;&gt;"",VLOOKUP(AF4196,NIVELES!$A$666:$B$673,2,0),"")</f>
        <v>ADMINISTRACIÓN_CENTRAL</v>
      </c>
      <c r="AH4196" s="78" t="s">
        <v>322</v>
      </c>
      <c r="AI4196" s="79" t="str">
        <f>IF(AH4196&lt;&gt;"",VLOOKUP(CONCATENATE(AG4196,AH4196),NIVELES!$B$676:$C$745,2,0),"")</f>
        <v>Administración De La Gestión Administrativa Financiera</v>
      </c>
      <c r="AJ4196" s="78" t="s">
        <v>517</v>
      </c>
      <c r="AK4196" s="79" t="str">
        <f>+IF(AJ4196&lt;&gt;"",VLOOKUP(AJ4196,NIVELES!$A$816:$B$892,2,0),"")</f>
        <v>NO APLICA</v>
      </c>
      <c r="AL4196" s="78" t="s">
        <v>554</v>
      </c>
      <c r="AM4196" s="78">
        <v>530405</v>
      </c>
      <c r="AN4196" s="79" t="str">
        <f>IF(AM4196&lt;&gt;"",+VLOOKUP(AM4196,NIVELES!$A$1652:$B$2466,2,0),"")</f>
        <v>Vehículos (Mantenimiento y Reparación)</v>
      </c>
      <c r="AO4196" s="87">
        <v>14561.3</v>
      </c>
      <c r="AP4196" s="88">
        <v>0</v>
      </c>
      <c r="AQ4196" s="88">
        <v>2426.88333333334</v>
      </c>
      <c r="AR4196" s="88">
        <v>1213.4416666666666</v>
      </c>
      <c r="AS4196" s="88">
        <v>1213.4416666666666</v>
      </c>
      <c r="AT4196" s="88">
        <v>1213.4416666666666</v>
      </c>
      <c r="AU4196" s="88">
        <v>1213.4416666666666</v>
      </c>
      <c r="AV4196" s="88">
        <v>1213.4416666666666</v>
      </c>
      <c r="AW4196" s="88">
        <v>1213.4416666666666</v>
      </c>
      <c r="AX4196" s="88">
        <v>1213.4416666666666</v>
      </c>
      <c r="AY4196" s="88">
        <v>1213.4416666666666</v>
      </c>
      <c r="AZ4196" s="88">
        <v>1213.4416666666666</v>
      </c>
      <c r="BA4196" s="88">
        <v>1213.4416666666666</v>
      </c>
      <c r="BB4196" s="89">
        <f t="shared" si="259"/>
        <v>14561.300000000003</v>
      </c>
      <c r="BC4196" s="90" t="str">
        <f t="shared" si="258"/>
        <v>OK</v>
      </c>
      <c r="BD4196" s="91" t="str">
        <f t="shared" si="260"/>
        <v xml:space="preserve">                  </v>
      </c>
      <c r="BE4196" s="92">
        <f t="shared" si="261"/>
        <v>1</v>
      </c>
    </row>
    <row r="4197" spans="1:57" s="74" customFormat="1" ht="50.1" customHeight="1" x14ac:dyDescent="0.2">
      <c r="A4197" s="78" t="s">
        <v>55</v>
      </c>
      <c r="B4197" s="78" t="s">
        <v>67</v>
      </c>
      <c r="C4197" s="78" t="s">
        <v>38</v>
      </c>
      <c r="D4197" s="78" t="s">
        <v>575</v>
      </c>
      <c r="E4197" s="79" t="str">
        <f>+IF(C4197&lt;&gt;"",VLOOKUP(MID(C4197,18,5),NIVELES!$A$133:$B$213,2,0),"")</f>
        <v>GUAYAS</v>
      </c>
      <c r="F4197" s="80" t="s">
        <v>94</v>
      </c>
      <c r="G4197" s="81" t="str">
        <f>+IF(F4197&lt;&gt;"",VLOOKUP(F4197,NIVELES!$A$246:$C$464,3,0),"")</f>
        <v xml:space="preserve"> </v>
      </c>
      <c r="H4197" s="82" t="s">
        <v>1023</v>
      </c>
      <c r="I4197" s="78" t="s">
        <v>2367</v>
      </c>
      <c r="J4197" s="78" t="s">
        <v>2365</v>
      </c>
      <c r="K4197" s="78" t="s">
        <v>2366</v>
      </c>
      <c r="L4197" s="78" t="s">
        <v>1791</v>
      </c>
      <c r="M4197" s="78" t="s">
        <v>1791</v>
      </c>
      <c r="N4197" s="78" t="s">
        <v>1791</v>
      </c>
      <c r="O4197" s="78" t="s">
        <v>3745</v>
      </c>
      <c r="P4197" s="82">
        <v>1</v>
      </c>
      <c r="Q4197" s="78" t="s">
        <v>3746</v>
      </c>
      <c r="R4197" s="82">
        <v>0</v>
      </c>
      <c r="S4197" s="82">
        <v>1</v>
      </c>
      <c r="T4197" s="82">
        <v>0</v>
      </c>
      <c r="U4197" s="82">
        <v>0</v>
      </c>
      <c r="V4197" s="82">
        <v>0</v>
      </c>
      <c r="W4197" s="82">
        <v>0</v>
      </c>
      <c r="X4197" s="82">
        <v>0</v>
      </c>
      <c r="Y4197" s="82">
        <v>0</v>
      </c>
      <c r="Z4197" s="82">
        <v>0</v>
      </c>
      <c r="AA4197" s="82">
        <v>0</v>
      </c>
      <c r="AB4197" s="82">
        <v>0</v>
      </c>
      <c r="AC4197" s="82">
        <v>0</v>
      </c>
      <c r="AD4197" s="85" t="str">
        <f>IF(A4197&lt;&gt;"",IF(D4197="DIRECCIÓN_DE_TRANSFERENCIAS","280 0031",VLOOKUP(C4197,NIVELES!$A$14:$B$105,2,0)),"")</f>
        <v>280 8240</v>
      </c>
      <c r="AE4197" s="86" t="s">
        <v>322</v>
      </c>
      <c r="AF4197" s="86" t="s">
        <v>369</v>
      </c>
      <c r="AG4197" s="79" t="str">
        <f>+IF(AF4197&lt;&gt;"",VLOOKUP(AF4197,NIVELES!$A$666:$B$673,2,0),"")</f>
        <v>ADMINISTRACIÓN_CENTRAL</v>
      </c>
      <c r="AH4197" s="78" t="s">
        <v>322</v>
      </c>
      <c r="AI4197" s="79" t="str">
        <f>IF(AH4197&lt;&gt;"",VLOOKUP(CONCATENATE(AG4197,AH4197),NIVELES!$B$676:$C$745,2,0),"")</f>
        <v>Administración De La Gestión Administrativa Financiera</v>
      </c>
      <c r="AJ4197" s="78" t="s">
        <v>517</v>
      </c>
      <c r="AK4197" s="79" t="str">
        <f>+IF(AJ4197&lt;&gt;"",VLOOKUP(AJ4197,NIVELES!$A$816:$B$892,2,0),"")</f>
        <v>NO APLICA</v>
      </c>
      <c r="AL4197" s="78" t="s">
        <v>554</v>
      </c>
      <c r="AM4197" s="78">
        <v>530418</v>
      </c>
      <c r="AN4197" s="79" t="str">
        <f>IF(AM4197&lt;&gt;"",+VLOOKUP(AM4197,NIVELES!$A$1652:$B$2466,2,0),"")</f>
        <v>Mantenimiento de Áreas Verdes y Arreglo de Vías Internas</v>
      </c>
      <c r="AO4197" s="87">
        <v>1000</v>
      </c>
      <c r="AP4197" s="88">
        <v>0</v>
      </c>
      <c r="AQ4197" s="88">
        <v>250</v>
      </c>
      <c r="AR4197" s="88">
        <v>0</v>
      </c>
      <c r="AS4197" s="88">
        <v>150</v>
      </c>
      <c r="AT4197" s="88">
        <v>0</v>
      </c>
      <c r="AU4197" s="88">
        <v>150</v>
      </c>
      <c r="AV4197" s="88">
        <v>0</v>
      </c>
      <c r="AW4197" s="88">
        <v>150</v>
      </c>
      <c r="AX4197" s="88">
        <v>0</v>
      </c>
      <c r="AY4197" s="88">
        <v>150</v>
      </c>
      <c r="AZ4197" s="88">
        <v>0</v>
      </c>
      <c r="BA4197" s="88">
        <v>150</v>
      </c>
      <c r="BB4197" s="89">
        <f t="shared" si="259"/>
        <v>1000</v>
      </c>
      <c r="BC4197" s="90" t="str">
        <f t="shared" si="258"/>
        <v>OK</v>
      </c>
      <c r="BD4197" s="91" t="str">
        <f t="shared" si="260"/>
        <v xml:space="preserve">                  </v>
      </c>
      <c r="BE4197" s="92">
        <f t="shared" si="261"/>
        <v>1</v>
      </c>
    </row>
    <row r="4198" spans="1:57" s="74" customFormat="1" ht="50.1" customHeight="1" x14ac:dyDescent="0.2">
      <c r="A4198" s="78" t="s">
        <v>55</v>
      </c>
      <c r="B4198" s="78" t="s">
        <v>67</v>
      </c>
      <c r="C4198" s="78" t="s">
        <v>38</v>
      </c>
      <c r="D4198" s="78" t="s">
        <v>575</v>
      </c>
      <c r="E4198" s="79" t="str">
        <f>+IF(C4198&lt;&gt;"",VLOOKUP(MID(C4198,18,5),NIVELES!$A$133:$B$213,2,0),"")</f>
        <v>GUAYAS</v>
      </c>
      <c r="F4198" s="80" t="s">
        <v>94</v>
      </c>
      <c r="G4198" s="81" t="str">
        <f>+IF(F4198&lt;&gt;"",VLOOKUP(F4198,NIVELES!$A$246:$C$464,3,0),"")</f>
        <v xml:space="preserve"> </v>
      </c>
      <c r="H4198" s="82" t="s">
        <v>1023</v>
      </c>
      <c r="I4198" s="78" t="s">
        <v>2367</v>
      </c>
      <c r="J4198" s="78" t="s">
        <v>2365</v>
      </c>
      <c r="K4198" s="78" t="s">
        <v>2366</v>
      </c>
      <c r="L4198" s="78" t="s">
        <v>1791</v>
      </c>
      <c r="M4198" s="78" t="s">
        <v>1791</v>
      </c>
      <c r="N4198" s="78" t="s">
        <v>1791</v>
      </c>
      <c r="O4198" s="78" t="s">
        <v>3747</v>
      </c>
      <c r="P4198" s="82">
        <v>1</v>
      </c>
      <c r="Q4198" s="78" t="s">
        <v>3748</v>
      </c>
      <c r="R4198" s="82">
        <v>0</v>
      </c>
      <c r="S4198" s="82">
        <v>1</v>
      </c>
      <c r="T4198" s="82">
        <v>0</v>
      </c>
      <c r="U4198" s="82">
        <v>0</v>
      </c>
      <c r="V4198" s="82">
        <v>0</v>
      </c>
      <c r="W4198" s="82">
        <v>0</v>
      </c>
      <c r="X4198" s="82">
        <v>0</v>
      </c>
      <c r="Y4198" s="82">
        <v>0</v>
      </c>
      <c r="Z4198" s="82">
        <v>0</v>
      </c>
      <c r="AA4198" s="82">
        <v>0</v>
      </c>
      <c r="AB4198" s="82">
        <v>0</v>
      </c>
      <c r="AC4198" s="82">
        <v>0</v>
      </c>
      <c r="AD4198" s="85" t="str">
        <f>IF(A4198&lt;&gt;"",IF(D4198="DIRECCIÓN_DE_TRANSFERENCIAS","280 0031",VLOOKUP(C4198,NIVELES!$A$14:$B$105,2,0)),"")</f>
        <v>280 8240</v>
      </c>
      <c r="AE4198" s="86" t="s">
        <v>322</v>
      </c>
      <c r="AF4198" s="86" t="s">
        <v>369</v>
      </c>
      <c r="AG4198" s="79" t="str">
        <f>+IF(AF4198&lt;&gt;"",VLOOKUP(AF4198,NIVELES!$A$666:$B$673,2,0),"")</f>
        <v>ADMINISTRACIÓN_CENTRAL</v>
      </c>
      <c r="AH4198" s="78" t="s">
        <v>322</v>
      </c>
      <c r="AI4198" s="79" t="str">
        <f>IF(AH4198&lt;&gt;"",VLOOKUP(CONCATENATE(AG4198,AH4198),NIVELES!$B$676:$C$745,2,0),"")</f>
        <v>Administración De La Gestión Administrativa Financiera</v>
      </c>
      <c r="AJ4198" s="78" t="s">
        <v>517</v>
      </c>
      <c r="AK4198" s="79" t="str">
        <f>+IF(AJ4198&lt;&gt;"",VLOOKUP(AJ4198,NIVELES!$A$816:$B$892,2,0),"")</f>
        <v>NO APLICA</v>
      </c>
      <c r="AL4198" s="78" t="s">
        <v>554</v>
      </c>
      <c r="AM4198" s="78">
        <v>530505</v>
      </c>
      <c r="AN4198" s="79" t="str">
        <f>IF(AM4198&lt;&gt;"",+VLOOKUP(AM4198,NIVELES!$A$1652:$B$2466,2,0),"")</f>
        <v>Vehículos (Arrendamiento)</v>
      </c>
      <c r="AO4198" s="87">
        <v>28220</v>
      </c>
      <c r="AP4198" s="88">
        <v>0</v>
      </c>
      <c r="AQ4198" s="88">
        <v>3320</v>
      </c>
      <c r="AR4198" s="88">
        <v>3320</v>
      </c>
      <c r="AS4198" s="88">
        <v>3320</v>
      </c>
      <c r="AT4198" s="88">
        <v>3320</v>
      </c>
      <c r="AU4198" s="88">
        <v>3320</v>
      </c>
      <c r="AV4198" s="88">
        <v>3320</v>
      </c>
      <c r="AW4198" s="88">
        <v>1660</v>
      </c>
      <c r="AX4198" s="88">
        <v>1660</v>
      </c>
      <c r="AY4198" s="88">
        <v>1660</v>
      </c>
      <c r="AZ4198" s="88">
        <v>1660</v>
      </c>
      <c r="BA4198" s="88">
        <v>1660</v>
      </c>
      <c r="BB4198" s="89">
        <f t="shared" si="259"/>
        <v>28220</v>
      </c>
      <c r="BC4198" s="90" t="str">
        <f t="shared" si="258"/>
        <v>OK</v>
      </c>
      <c r="BD4198" s="91" t="str">
        <f t="shared" si="260"/>
        <v xml:space="preserve">                  </v>
      </c>
      <c r="BE4198" s="92">
        <f t="shared" si="261"/>
        <v>1</v>
      </c>
    </row>
    <row r="4199" spans="1:57" s="74" customFormat="1" ht="50.1" customHeight="1" x14ac:dyDescent="0.2">
      <c r="A4199" s="78" t="s">
        <v>55</v>
      </c>
      <c r="B4199" s="78" t="s">
        <v>67</v>
      </c>
      <c r="C4199" s="78" t="s">
        <v>38</v>
      </c>
      <c r="D4199" s="78" t="s">
        <v>575</v>
      </c>
      <c r="E4199" s="79" t="str">
        <f>+IF(C4199&lt;&gt;"",VLOOKUP(MID(C4199,18,5),NIVELES!$A$133:$B$213,2,0),"")</f>
        <v>GUAYAS</v>
      </c>
      <c r="F4199" s="80" t="s">
        <v>94</v>
      </c>
      <c r="G4199" s="81" t="str">
        <f>+IF(F4199&lt;&gt;"",VLOOKUP(F4199,NIVELES!$A$246:$C$464,3,0),"")</f>
        <v xml:space="preserve"> </v>
      </c>
      <c r="H4199" s="82" t="s">
        <v>1023</v>
      </c>
      <c r="I4199" s="78" t="s">
        <v>2367</v>
      </c>
      <c r="J4199" s="78" t="s">
        <v>2365</v>
      </c>
      <c r="K4199" s="78" t="s">
        <v>2366</v>
      </c>
      <c r="L4199" s="78" t="s">
        <v>1791</v>
      </c>
      <c r="M4199" s="78" t="s">
        <v>1791</v>
      </c>
      <c r="N4199" s="78" t="s">
        <v>1791</v>
      </c>
      <c r="O4199" s="78" t="s">
        <v>3749</v>
      </c>
      <c r="P4199" s="82">
        <v>1</v>
      </c>
      <c r="Q4199" s="78" t="s">
        <v>3750</v>
      </c>
      <c r="R4199" s="82">
        <v>0</v>
      </c>
      <c r="S4199" s="82">
        <v>0</v>
      </c>
      <c r="T4199" s="82">
        <v>0</v>
      </c>
      <c r="U4199" s="82">
        <v>1</v>
      </c>
      <c r="V4199" s="82">
        <v>0</v>
      </c>
      <c r="W4199" s="82">
        <v>0</v>
      </c>
      <c r="X4199" s="82">
        <v>0</v>
      </c>
      <c r="Y4199" s="82">
        <v>0</v>
      </c>
      <c r="Z4199" s="82">
        <v>0</v>
      </c>
      <c r="AA4199" s="82">
        <v>0</v>
      </c>
      <c r="AB4199" s="82">
        <v>0</v>
      </c>
      <c r="AC4199" s="82">
        <v>0</v>
      </c>
      <c r="AD4199" s="85" t="str">
        <f>IF(A4199&lt;&gt;"",IF(D4199="DIRECCIÓN_DE_TRANSFERENCIAS","280 0031",VLOOKUP(C4199,NIVELES!$A$14:$B$105,2,0)),"")</f>
        <v>280 8240</v>
      </c>
      <c r="AE4199" s="86" t="s">
        <v>322</v>
      </c>
      <c r="AF4199" s="86" t="s">
        <v>369</v>
      </c>
      <c r="AG4199" s="79" t="str">
        <f>+IF(AF4199&lt;&gt;"",VLOOKUP(AF4199,NIVELES!$A$666:$B$673,2,0),"")</f>
        <v>ADMINISTRACIÓN_CENTRAL</v>
      </c>
      <c r="AH4199" s="78" t="s">
        <v>322</v>
      </c>
      <c r="AI4199" s="79" t="str">
        <f>IF(AH4199&lt;&gt;"",VLOOKUP(CONCATENATE(AG4199,AH4199),NIVELES!$B$676:$C$745,2,0),"")</f>
        <v>Administración De La Gestión Administrativa Financiera</v>
      </c>
      <c r="AJ4199" s="78" t="s">
        <v>517</v>
      </c>
      <c r="AK4199" s="79" t="str">
        <f>+IF(AJ4199&lt;&gt;"",VLOOKUP(AJ4199,NIVELES!$A$816:$B$892,2,0),"")</f>
        <v>NO APLICA</v>
      </c>
      <c r="AL4199" s="78" t="s">
        <v>554</v>
      </c>
      <c r="AM4199" s="78">
        <v>530612</v>
      </c>
      <c r="AN4199" s="79" t="str">
        <f>IF(AM4199&lt;&gt;"",+VLOOKUP(AM4199,NIVELES!$A$1652:$B$2466,2,0),"")</f>
        <v>Capacitación a Servidores Públicos</v>
      </c>
      <c r="AO4199" s="87">
        <v>2836</v>
      </c>
      <c r="AP4199" s="88">
        <v>0</v>
      </c>
      <c r="AQ4199" s="88">
        <v>0</v>
      </c>
      <c r="AR4199" s="88">
        <v>2836</v>
      </c>
      <c r="AS4199" s="88">
        <v>0</v>
      </c>
      <c r="AT4199" s="88">
        <v>0</v>
      </c>
      <c r="AU4199" s="88">
        <v>0</v>
      </c>
      <c r="AV4199" s="88">
        <v>0</v>
      </c>
      <c r="AW4199" s="88">
        <v>0</v>
      </c>
      <c r="AX4199" s="88">
        <v>0</v>
      </c>
      <c r="AY4199" s="88">
        <v>0</v>
      </c>
      <c r="AZ4199" s="88">
        <v>0</v>
      </c>
      <c r="BA4199" s="88">
        <v>0</v>
      </c>
      <c r="BB4199" s="89">
        <f t="shared" si="259"/>
        <v>2836</v>
      </c>
      <c r="BC4199" s="90" t="str">
        <f t="shared" si="258"/>
        <v>OK</v>
      </c>
      <c r="BD4199" s="91" t="str">
        <f t="shared" si="260"/>
        <v xml:space="preserve">                  </v>
      </c>
      <c r="BE4199" s="92">
        <f t="shared" si="261"/>
        <v>1</v>
      </c>
    </row>
    <row r="4200" spans="1:57" s="74" customFormat="1" ht="50.1" customHeight="1" x14ac:dyDescent="0.2">
      <c r="A4200" s="78" t="s">
        <v>55</v>
      </c>
      <c r="B4200" s="78" t="s">
        <v>67</v>
      </c>
      <c r="C4200" s="78" t="s">
        <v>38</v>
      </c>
      <c r="D4200" s="78" t="s">
        <v>575</v>
      </c>
      <c r="E4200" s="79" t="str">
        <f>+IF(C4200&lt;&gt;"",VLOOKUP(MID(C4200,18,5),NIVELES!$A$133:$B$213,2,0),"")</f>
        <v>GUAYAS</v>
      </c>
      <c r="F4200" s="80" t="s">
        <v>94</v>
      </c>
      <c r="G4200" s="81" t="str">
        <f>+IF(F4200&lt;&gt;"",VLOOKUP(F4200,NIVELES!$A$246:$C$464,3,0),"")</f>
        <v xml:space="preserve"> </v>
      </c>
      <c r="H4200" s="82" t="s">
        <v>1023</v>
      </c>
      <c r="I4200" s="78" t="s">
        <v>2367</v>
      </c>
      <c r="J4200" s="78" t="s">
        <v>2365</v>
      </c>
      <c r="K4200" s="78" t="s">
        <v>2366</v>
      </c>
      <c r="L4200" s="78" t="s">
        <v>1791</v>
      </c>
      <c r="M4200" s="78" t="s">
        <v>1791</v>
      </c>
      <c r="N4200" s="78" t="s">
        <v>1791</v>
      </c>
      <c r="O4200" s="78" t="s">
        <v>3751</v>
      </c>
      <c r="P4200" s="82">
        <v>1</v>
      </c>
      <c r="Q4200" s="78" t="s">
        <v>3752</v>
      </c>
      <c r="R4200" s="82">
        <v>0</v>
      </c>
      <c r="S4200" s="82">
        <v>1</v>
      </c>
      <c r="T4200" s="82">
        <v>0</v>
      </c>
      <c r="U4200" s="82">
        <v>0</v>
      </c>
      <c r="V4200" s="82">
        <v>0</v>
      </c>
      <c r="W4200" s="82">
        <v>0</v>
      </c>
      <c r="X4200" s="82">
        <v>0</v>
      </c>
      <c r="Y4200" s="82">
        <v>0</v>
      </c>
      <c r="Z4200" s="82">
        <v>0</v>
      </c>
      <c r="AA4200" s="82">
        <v>0</v>
      </c>
      <c r="AB4200" s="82">
        <v>0</v>
      </c>
      <c r="AC4200" s="82">
        <v>0</v>
      </c>
      <c r="AD4200" s="85" t="str">
        <f>IF(A4200&lt;&gt;"",IF(D4200="DIRECCIÓN_DE_TRANSFERENCIAS","280 0031",VLOOKUP(C4200,NIVELES!$A$14:$B$105,2,0)),"")</f>
        <v>280 8240</v>
      </c>
      <c r="AE4200" s="86" t="s">
        <v>322</v>
      </c>
      <c r="AF4200" s="86" t="s">
        <v>369</v>
      </c>
      <c r="AG4200" s="79" t="str">
        <f>+IF(AF4200&lt;&gt;"",VLOOKUP(AF4200,NIVELES!$A$666:$B$673,2,0),"")</f>
        <v>ADMINISTRACIÓN_CENTRAL</v>
      </c>
      <c r="AH4200" s="78" t="s">
        <v>322</v>
      </c>
      <c r="AI4200" s="79" t="str">
        <f>IF(AH4200&lt;&gt;"",VLOOKUP(CONCATENATE(AG4200,AH4200),NIVELES!$B$676:$C$745,2,0),"")</f>
        <v>Administración De La Gestión Administrativa Financiera</v>
      </c>
      <c r="AJ4200" s="78" t="s">
        <v>517</v>
      </c>
      <c r="AK4200" s="79" t="str">
        <f>+IF(AJ4200&lt;&gt;"",VLOOKUP(AJ4200,NIVELES!$A$816:$B$892,2,0),"")</f>
        <v>NO APLICA</v>
      </c>
      <c r="AL4200" s="78" t="s">
        <v>554</v>
      </c>
      <c r="AM4200" s="78">
        <v>530703</v>
      </c>
      <c r="AN4200" s="79" t="str">
        <f>IF(AM4200&lt;&gt;"",+VLOOKUP(AM4200,NIVELES!$A$1652:$B$2466,2,0),"")</f>
        <v>Arrendamiento de Equipos Informáticos</v>
      </c>
      <c r="AO4200" s="87">
        <v>5000</v>
      </c>
      <c r="AP4200" s="88">
        <v>0</v>
      </c>
      <c r="AQ4200" s="88">
        <v>454.54545454545456</v>
      </c>
      <c r="AR4200" s="88">
        <v>454.54545454545456</v>
      </c>
      <c r="AS4200" s="88">
        <v>454.54545454545456</v>
      </c>
      <c r="AT4200" s="88">
        <v>454.54545454545456</v>
      </c>
      <c r="AU4200" s="88">
        <v>454.54545454545456</v>
      </c>
      <c r="AV4200" s="88">
        <v>454.54545454545456</v>
      </c>
      <c r="AW4200" s="88">
        <v>454.54545454545456</v>
      </c>
      <c r="AX4200" s="88">
        <v>454.54545454545456</v>
      </c>
      <c r="AY4200" s="88">
        <v>454.54545454545456</v>
      </c>
      <c r="AZ4200" s="88">
        <v>454.54545454545456</v>
      </c>
      <c r="BA4200" s="88">
        <v>454.54545454545456</v>
      </c>
      <c r="BB4200" s="89">
        <f t="shared" si="259"/>
        <v>5000.0000000000009</v>
      </c>
      <c r="BC4200" s="90" t="str">
        <f t="shared" si="258"/>
        <v>OK</v>
      </c>
      <c r="BD4200" s="91" t="str">
        <f t="shared" si="260"/>
        <v xml:space="preserve">                  </v>
      </c>
      <c r="BE4200" s="92">
        <f t="shared" si="261"/>
        <v>1</v>
      </c>
    </row>
    <row r="4201" spans="1:57" s="74" customFormat="1" ht="50.1" customHeight="1" x14ac:dyDescent="0.2">
      <c r="A4201" s="78" t="s">
        <v>55</v>
      </c>
      <c r="B4201" s="78" t="s">
        <v>67</v>
      </c>
      <c r="C4201" s="78" t="s">
        <v>38</v>
      </c>
      <c r="D4201" s="78" t="s">
        <v>575</v>
      </c>
      <c r="E4201" s="79" t="str">
        <f>+IF(C4201&lt;&gt;"",VLOOKUP(MID(C4201,18,5),NIVELES!$A$133:$B$213,2,0),"")</f>
        <v>GUAYAS</v>
      </c>
      <c r="F4201" s="80" t="s">
        <v>94</v>
      </c>
      <c r="G4201" s="81" t="str">
        <f>+IF(F4201&lt;&gt;"",VLOOKUP(F4201,NIVELES!$A$246:$C$464,3,0),"")</f>
        <v xml:space="preserve"> </v>
      </c>
      <c r="H4201" s="82" t="s">
        <v>1023</v>
      </c>
      <c r="I4201" s="78" t="s">
        <v>2367</v>
      </c>
      <c r="J4201" s="78" t="s">
        <v>2365</v>
      </c>
      <c r="K4201" s="78" t="s">
        <v>2366</v>
      </c>
      <c r="L4201" s="78" t="s">
        <v>1791</v>
      </c>
      <c r="M4201" s="78" t="s">
        <v>1791</v>
      </c>
      <c r="N4201" s="78" t="s">
        <v>1791</v>
      </c>
      <c r="O4201" s="78" t="s">
        <v>3753</v>
      </c>
      <c r="P4201" s="82">
        <v>2</v>
      </c>
      <c r="Q4201" s="78" t="s">
        <v>3754</v>
      </c>
      <c r="R4201" s="82">
        <v>0</v>
      </c>
      <c r="S4201" s="82">
        <v>1</v>
      </c>
      <c r="T4201" s="82">
        <v>0</v>
      </c>
      <c r="U4201" s="82">
        <v>0</v>
      </c>
      <c r="V4201" s="82">
        <v>0</v>
      </c>
      <c r="W4201" s="82">
        <v>0</v>
      </c>
      <c r="X4201" s="82">
        <v>0</v>
      </c>
      <c r="Y4201" s="82">
        <v>0</v>
      </c>
      <c r="Z4201" s="82">
        <v>1</v>
      </c>
      <c r="AA4201" s="82">
        <v>0</v>
      </c>
      <c r="AB4201" s="82">
        <v>0</v>
      </c>
      <c r="AC4201" s="82">
        <v>0</v>
      </c>
      <c r="AD4201" s="85" t="str">
        <f>IF(A4201&lt;&gt;"",IF(D4201="DIRECCIÓN_DE_TRANSFERENCIAS","280 0031",VLOOKUP(C4201,NIVELES!$A$14:$B$105,2,0)),"")</f>
        <v>280 8240</v>
      </c>
      <c r="AE4201" s="86" t="s">
        <v>322</v>
      </c>
      <c r="AF4201" s="86" t="s">
        <v>369</v>
      </c>
      <c r="AG4201" s="79" t="str">
        <f>+IF(AF4201&lt;&gt;"",VLOOKUP(AF4201,NIVELES!$A$666:$B$673,2,0),"")</f>
        <v>ADMINISTRACIÓN_CENTRAL</v>
      </c>
      <c r="AH4201" s="78" t="s">
        <v>322</v>
      </c>
      <c r="AI4201" s="79" t="str">
        <f>IF(AH4201&lt;&gt;"",VLOOKUP(CONCATENATE(AG4201,AH4201),NIVELES!$B$676:$C$745,2,0),"")</f>
        <v>Administración De La Gestión Administrativa Financiera</v>
      </c>
      <c r="AJ4201" s="78" t="s">
        <v>517</v>
      </c>
      <c r="AK4201" s="79" t="str">
        <f>+IF(AJ4201&lt;&gt;"",VLOOKUP(AJ4201,NIVELES!$A$816:$B$892,2,0),"")</f>
        <v>NO APLICA</v>
      </c>
      <c r="AL4201" s="78" t="s">
        <v>554</v>
      </c>
      <c r="AM4201" s="78">
        <v>530704</v>
      </c>
      <c r="AN4201" s="79" t="str">
        <f>IF(AM4201&lt;&gt;"",+VLOOKUP(AM4201,NIVELES!$A$1652:$B$2466,2,0),"")</f>
        <v>Mantenimiento y Reparación de Equipos y Sistemas Informáticos</v>
      </c>
      <c r="AO4201" s="87">
        <v>3000</v>
      </c>
      <c r="AP4201" s="88">
        <v>0</v>
      </c>
      <c r="AQ4201" s="88">
        <v>1500</v>
      </c>
      <c r="AR4201" s="88">
        <v>0</v>
      </c>
      <c r="AS4201" s="88">
        <v>0</v>
      </c>
      <c r="AT4201" s="88">
        <v>0</v>
      </c>
      <c r="AU4201" s="88">
        <v>0</v>
      </c>
      <c r="AV4201" s="88">
        <v>0</v>
      </c>
      <c r="AW4201" s="88">
        <v>0</v>
      </c>
      <c r="AX4201" s="88">
        <v>1500</v>
      </c>
      <c r="AY4201" s="88">
        <v>0</v>
      </c>
      <c r="AZ4201" s="88">
        <v>0</v>
      </c>
      <c r="BA4201" s="88">
        <v>0</v>
      </c>
      <c r="BB4201" s="89">
        <f t="shared" si="259"/>
        <v>3000</v>
      </c>
      <c r="BC4201" s="90" t="str">
        <f t="shared" si="258"/>
        <v>OK</v>
      </c>
      <c r="BD4201" s="91" t="str">
        <f t="shared" si="260"/>
        <v xml:space="preserve">                  </v>
      </c>
      <c r="BE4201" s="92">
        <f t="shared" si="261"/>
        <v>2</v>
      </c>
    </row>
    <row r="4202" spans="1:57" s="74" customFormat="1" ht="50.1" customHeight="1" x14ac:dyDescent="0.2">
      <c r="A4202" s="78" t="s">
        <v>55</v>
      </c>
      <c r="B4202" s="78" t="s">
        <v>67</v>
      </c>
      <c r="C4202" s="78" t="s">
        <v>38</v>
      </c>
      <c r="D4202" s="78" t="s">
        <v>575</v>
      </c>
      <c r="E4202" s="79" t="str">
        <f>+IF(C4202&lt;&gt;"",VLOOKUP(MID(C4202,18,5),NIVELES!$A$133:$B$213,2,0),"")</f>
        <v>GUAYAS</v>
      </c>
      <c r="F4202" s="80" t="s">
        <v>94</v>
      </c>
      <c r="G4202" s="81" t="str">
        <f>+IF(F4202&lt;&gt;"",VLOOKUP(F4202,NIVELES!$A$246:$C$464,3,0),"")</f>
        <v xml:space="preserve"> </v>
      </c>
      <c r="H4202" s="82" t="s">
        <v>1023</v>
      </c>
      <c r="I4202" s="78" t="s">
        <v>2367</v>
      </c>
      <c r="J4202" s="78" t="s">
        <v>2365</v>
      </c>
      <c r="K4202" s="78" t="s">
        <v>2366</v>
      </c>
      <c r="L4202" s="78" t="s">
        <v>1791</v>
      </c>
      <c r="M4202" s="78" t="s">
        <v>1791</v>
      </c>
      <c r="N4202" s="78" t="s">
        <v>1791</v>
      </c>
      <c r="O4202" s="78" t="s">
        <v>3755</v>
      </c>
      <c r="P4202" s="82">
        <v>1</v>
      </c>
      <c r="Q4202" s="78" t="s">
        <v>3756</v>
      </c>
      <c r="R4202" s="82">
        <v>0</v>
      </c>
      <c r="S4202" s="82">
        <v>0</v>
      </c>
      <c r="T4202" s="82">
        <v>1</v>
      </c>
      <c r="U4202" s="82">
        <v>0</v>
      </c>
      <c r="V4202" s="82">
        <v>0</v>
      </c>
      <c r="W4202" s="82">
        <v>0</v>
      </c>
      <c r="X4202" s="82">
        <v>0</v>
      </c>
      <c r="Y4202" s="82">
        <v>0</v>
      </c>
      <c r="Z4202" s="82">
        <v>0</v>
      </c>
      <c r="AA4202" s="82">
        <v>0</v>
      </c>
      <c r="AB4202" s="82">
        <v>0</v>
      </c>
      <c r="AC4202" s="82">
        <v>0</v>
      </c>
      <c r="AD4202" s="85" t="str">
        <f>IF(A4202&lt;&gt;"",IF(D4202="DIRECCIÓN_DE_TRANSFERENCIAS","280 0031",VLOOKUP(C4202,NIVELES!$A$14:$B$105,2,0)),"")</f>
        <v>280 8240</v>
      </c>
      <c r="AE4202" s="86" t="s">
        <v>322</v>
      </c>
      <c r="AF4202" s="86" t="s">
        <v>369</v>
      </c>
      <c r="AG4202" s="79" t="str">
        <f>+IF(AF4202&lt;&gt;"",VLOOKUP(AF4202,NIVELES!$A$666:$B$673,2,0),"")</f>
        <v>ADMINISTRACIÓN_CENTRAL</v>
      </c>
      <c r="AH4202" s="78" t="s">
        <v>322</v>
      </c>
      <c r="AI4202" s="79" t="str">
        <f>IF(AH4202&lt;&gt;"",VLOOKUP(CONCATENATE(AG4202,AH4202),NIVELES!$B$676:$C$745,2,0),"")</f>
        <v>Administración De La Gestión Administrativa Financiera</v>
      </c>
      <c r="AJ4202" s="78" t="s">
        <v>517</v>
      </c>
      <c r="AK4202" s="79" t="str">
        <f>+IF(AJ4202&lt;&gt;"",VLOOKUP(AJ4202,NIVELES!$A$816:$B$892,2,0),"")</f>
        <v>NO APLICA</v>
      </c>
      <c r="AL4202" s="78" t="s">
        <v>554</v>
      </c>
      <c r="AM4202" s="78">
        <v>530802</v>
      </c>
      <c r="AN4202" s="79" t="str">
        <f>IF(AM4202&lt;&gt;"",+VLOOKUP(AM4202,NIVELES!$A$1652:$B$2466,2,0),"")</f>
        <v>Vestuario, Lencería, Prendas de Protección; y, Accesorios para Uniformes Militares y Policiales; y, Carpas</v>
      </c>
      <c r="AO4202" s="87">
        <v>2500</v>
      </c>
      <c r="AP4202" s="88">
        <v>0</v>
      </c>
      <c r="AQ4202" s="88">
        <v>0</v>
      </c>
      <c r="AR4202" s="88">
        <v>0</v>
      </c>
      <c r="AS4202" s="88">
        <v>2500</v>
      </c>
      <c r="AT4202" s="88">
        <v>0</v>
      </c>
      <c r="AU4202" s="88">
        <v>0</v>
      </c>
      <c r="AV4202" s="88">
        <v>0</v>
      </c>
      <c r="AW4202" s="88">
        <v>0</v>
      </c>
      <c r="AX4202" s="88">
        <v>0</v>
      </c>
      <c r="AY4202" s="88">
        <v>0</v>
      </c>
      <c r="AZ4202" s="88">
        <v>0</v>
      </c>
      <c r="BA4202" s="88">
        <v>0</v>
      </c>
      <c r="BB4202" s="89">
        <f t="shared" si="259"/>
        <v>2500</v>
      </c>
      <c r="BC4202" s="90" t="str">
        <f t="shared" si="258"/>
        <v>OK</v>
      </c>
      <c r="BD4202" s="91" t="str">
        <f t="shared" si="260"/>
        <v xml:space="preserve">                  </v>
      </c>
      <c r="BE4202" s="92">
        <f t="shared" si="261"/>
        <v>1</v>
      </c>
    </row>
    <row r="4203" spans="1:57" s="74" customFormat="1" ht="50.1" customHeight="1" x14ac:dyDescent="0.2">
      <c r="A4203" s="78" t="s">
        <v>55</v>
      </c>
      <c r="B4203" s="78" t="s">
        <v>67</v>
      </c>
      <c r="C4203" s="78" t="s">
        <v>38</v>
      </c>
      <c r="D4203" s="78" t="s">
        <v>575</v>
      </c>
      <c r="E4203" s="79" t="str">
        <f>+IF(C4203&lt;&gt;"",VLOOKUP(MID(C4203,18,5),NIVELES!$A$133:$B$213,2,0),"")</f>
        <v>GUAYAS</v>
      </c>
      <c r="F4203" s="80" t="s">
        <v>94</v>
      </c>
      <c r="G4203" s="81" t="str">
        <f>+IF(F4203&lt;&gt;"",VLOOKUP(F4203,NIVELES!$A$246:$C$464,3,0),"")</f>
        <v xml:space="preserve"> </v>
      </c>
      <c r="H4203" s="82" t="s">
        <v>1023</v>
      </c>
      <c r="I4203" s="78" t="s">
        <v>2367</v>
      </c>
      <c r="J4203" s="78" t="s">
        <v>2365</v>
      </c>
      <c r="K4203" s="78" t="s">
        <v>2366</v>
      </c>
      <c r="L4203" s="78" t="s">
        <v>1791</v>
      </c>
      <c r="M4203" s="78" t="s">
        <v>1791</v>
      </c>
      <c r="N4203" s="78" t="s">
        <v>1791</v>
      </c>
      <c r="O4203" s="78" t="s">
        <v>3757</v>
      </c>
      <c r="P4203" s="82">
        <v>1</v>
      </c>
      <c r="Q4203" s="78" t="s">
        <v>3758</v>
      </c>
      <c r="R4203" s="82">
        <v>0</v>
      </c>
      <c r="S4203" s="82">
        <v>1</v>
      </c>
      <c r="T4203" s="82">
        <v>0</v>
      </c>
      <c r="U4203" s="82">
        <v>0</v>
      </c>
      <c r="V4203" s="82">
        <v>0</v>
      </c>
      <c r="W4203" s="82">
        <v>0</v>
      </c>
      <c r="X4203" s="82">
        <v>0</v>
      </c>
      <c r="Y4203" s="82">
        <v>0</v>
      </c>
      <c r="Z4203" s="82">
        <v>0</v>
      </c>
      <c r="AA4203" s="82">
        <v>0</v>
      </c>
      <c r="AB4203" s="82">
        <v>0</v>
      </c>
      <c r="AC4203" s="82">
        <v>0</v>
      </c>
      <c r="AD4203" s="85" t="str">
        <f>IF(A4203&lt;&gt;"",IF(D4203="DIRECCIÓN_DE_TRANSFERENCIAS","280 0031",VLOOKUP(C4203,NIVELES!$A$14:$B$105,2,0)),"")</f>
        <v>280 8240</v>
      </c>
      <c r="AE4203" s="86" t="s">
        <v>322</v>
      </c>
      <c r="AF4203" s="86" t="s">
        <v>369</v>
      </c>
      <c r="AG4203" s="79" t="str">
        <f>+IF(AF4203&lt;&gt;"",VLOOKUP(AF4203,NIVELES!$A$666:$B$673,2,0),"")</f>
        <v>ADMINISTRACIÓN_CENTRAL</v>
      </c>
      <c r="AH4203" s="78" t="s">
        <v>322</v>
      </c>
      <c r="AI4203" s="79" t="str">
        <f>IF(AH4203&lt;&gt;"",VLOOKUP(CONCATENATE(AG4203,AH4203),NIVELES!$B$676:$C$745,2,0),"")</f>
        <v>Administración De La Gestión Administrativa Financiera</v>
      </c>
      <c r="AJ4203" s="78" t="s">
        <v>517</v>
      </c>
      <c r="AK4203" s="79" t="str">
        <f>+IF(AJ4203&lt;&gt;"",VLOOKUP(AJ4203,NIVELES!$A$816:$B$892,2,0),"")</f>
        <v>NO APLICA</v>
      </c>
      <c r="AL4203" s="78" t="s">
        <v>554</v>
      </c>
      <c r="AM4203" s="78">
        <v>530803</v>
      </c>
      <c r="AN4203" s="79" t="str">
        <f>IF(AM4203&lt;&gt;"",+VLOOKUP(AM4203,NIVELES!$A$1652:$B$2466,2,0),"")</f>
        <v>Combustibles y Lubricantes</v>
      </c>
      <c r="AO4203" s="87">
        <v>8000</v>
      </c>
      <c r="AP4203" s="88">
        <v>0</v>
      </c>
      <c r="AQ4203" s="88">
        <v>1368</v>
      </c>
      <c r="AR4203" s="88">
        <v>684</v>
      </c>
      <c r="AS4203" s="88">
        <v>684</v>
      </c>
      <c r="AT4203" s="88">
        <v>684</v>
      </c>
      <c r="AU4203" s="88">
        <v>684</v>
      </c>
      <c r="AV4203" s="88">
        <v>684</v>
      </c>
      <c r="AW4203" s="88">
        <v>684</v>
      </c>
      <c r="AX4203" s="88">
        <v>684</v>
      </c>
      <c r="AY4203" s="88">
        <v>684</v>
      </c>
      <c r="AZ4203" s="88">
        <v>684</v>
      </c>
      <c r="BA4203" s="88">
        <v>476</v>
      </c>
      <c r="BB4203" s="89">
        <f t="shared" si="259"/>
        <v>8000</v>
      </c>
      <c r="BC4203" s="90" t="str">
        <f t="shared" si="258"/>
        <v>OK</v>
      </c>
      <c r="BD4203" s="91" t="str">
        <f t="shared" si="260"/>
        <v xml:space="preserve">                  </v>
      </c>
      <c r="BE4203" s="92">
        <f t="shared" si="261"/>
        <v>1</v>
      </c>
    </row>
    <row r="4204" spans="1:57" s="74" customFormat="1" ht="50.1" customHeight="1" x14ac:dyDescent="0.2">
      <c r="A4204" s="78" t="s">
        <v>55</v>
      </c>
      <c r="B4204" s="78" t="s">
        <v>67</v>
      </c>
      <c r="C4204" s="78" t="s">
        <v>38</v>
      </c>
      <c r="D4204" s="78" t="s">
        <v>575</v>
      </c>
      <c r="E4204" s="79" t="str">
        <f>+IF(C4204&lt;&gt;"",VLOOKUP(MID(C4204,18,5),NIVELES!$A$133:$B$213,2,0),"")</f>
        <v>GUAYAS</v>
      </c>
      <c r="F4204" s="80" t="s">
        <v>94</v>
      </c>
      <c r="G4204" s="81" t="str">
        <f>+IF(F4204&lt;&gt;"",VLOOKUP(F4204,NIVELES!$A$246:$C$464,3,0),"")</f>
        <v xml:space="preserve"> </v>
      </c>
      <c r="H4204" s="82" t="s">
        <v>1023</v>
      </c>
      <c r="I4204" s="78" t="s">
        <v>2367</v>
      </c>
      <c r="J4204" s="78" t="s">
        <v>2365</v>
      </c>
      <c r="K4204" s="78" t="s">
        <v>2366</v>
      </c>
      <c r="L4204" s="78" t="s">
        <v>1791</v>
      </c>
      <c r="M4204" s="78" t="s">
        <v>1791</v>
      </c>
      <c r="N4204" s="78" t="s">
        <v>1791</v>
      </c>
      <c r="O4204" s="78" t="s">
        <v>2307</v>
      </c>
      <c r="P4204" s="82">
        <v>2</v>
      </c>
      <c r="Q4204" s="78" t="s">
        <v>3759</v>
      </c>
      <c r="R4204" s="82">
        <v>0</v>
      </c>
      <c r="S4204" s="82">
        <v>1</v>
      </c>
      <c r="T4204" s="82">
        <v>0</v>
      </c>
      <c r="U4204" s="82">
        <v>0</v>
      </c>
      <c r="V4204" s="82">
        <v>0</v>
      </c>
      <c r="W4204" s="82">
        <v>0</v>
      </c>
      <c r="X4204" s="82">
        <v>0</v>
      </c>
      <c r="Y4204" s="82">
        <v>1</v>
      </c>
      <c r="Z4204" s="82">
        <v>0</v>
      </c>
      <c r="AA4204" s="82">
        <v>0</v>
      </c>
      <c r="AB4204" s="82">
        <v>0</v>
      </c>
      <c r="AC4204" s="82">
        <v>0</v>
      </c>
      <c r="AD4204" s="85" t="str">
        <f>IF(A4204&lt;&gt;"",IF(D4204="DIRECCIÓN_DE_TRANSFERENCIAS","280 0031",VLOOKUP(C4204,NIVELES!$A$14:$B$105,2,0)),"")</f>
        <v>280 8240</v>
      </c>
      <c r="AE4204" s="86" t="s">
        <v>322</v>
      </c>
      <c r="AF4204" s="86" t="s">
        <v>369</v>
      </c>
      <c r="AG4204" s="79" t="str">
        <f>+IF(AF4204&lt;&gt;"",VLOOKUP(AF4204,NIVELES!$A$666:$B$673,2,0),"")</f>
        <v>ADMINISTRACIÓN_CENTRAL</v>
      </c>
      <c r="AH4204" s="78" t="s">
        <v>322</v>
      </c>
      <c r="AI4204" s="79" t="str">
        <f>IF(AH4204&lt;&gt;"",VLOOKUP(CONCATENATE(AG4204,AH4204),NIVELES!$B$676:$C$745,2,0),"")</f>
        <v>Administración De La Gestión Administrativa Financiera</v>
      </c>
      <c r="AJ4204" s="78" t="s">
        <v>517</v>
      </c>
      <c r="AK4204" s="79" t="str">
        <f>+IF(AJ4204&lt;&gt;"",VLOOKUP(AJ4204,NIVELES!$A$816:$B$892,2,0),"")</f>
        <v>NO APLICA</v>
      </c>
      <c r="AL4204" s="78" t="s">
        <v>554</v>
      </c>
      <c r="AM4204" s="78">
        <v>530804</v>
      </c>
      <c r="AN4204" s="79" t="str">
        <f>IF(AM4204&lt;&gt;"",+VLOOKUP(AM4204,NIVELES!$A$1652:$B$2466,2,0),"")</f>
        <v>Materiales de Oficina</v>
      </c>
      <c r="AO4204" s="87">
        <v>8500</v>
      </c>
      <c r="AP4204" s="88">
        <v>0</v>
      </c>
      <c r="AQ4204" s="88">
        <v>0</v>
      </c>
      <c r="AR4204" s="88">
        <v>4300</v>
      </c>
      <c r="AS4204" s="88">
        <v>0</v>
      </c>
      <c r="AT4204" s="88">
        <v>0</v>
      </c>
      <c r="AU4204" s="88">
        <v>0</v>
      </c>
      <c r="AV4204" s="88">
        <v>0</v>
      </c>
      <c r="AW4204" s="88">
        <v>0</v>
      </c>
      <c r="AX4204" s="88">
        <v>4200</v>
      </c>
      <c r="AY4204" s="88">
        <v>0</v>
      </c>
      <c r="AZ4204" s="88">
        <v>0</v>
      </c>
      <c r="BA4204" s="88">
        <v>0</v>
      </c>
      <c r="BB4204" s="89">
        <f t="shared" si="259"/>
        <v>8500</v>
      </c>
      <c r="BC4204" s="90" t="str">
        <f t="shared" si="258"/>
        <v>OK</v>
      </c>
      <c r="BD4204" s="91" t="str">
        <f t="shared" si="260"/>
        <v xml:space="preserve">                  </v>
      </c>
      <c r="BE4204" s="92">
        <f t="shared" si="261"/>
        <v>2</v>
      </c>
    </row>
    <row r="4205" spans="1:57" s="74" customFormat="1" ht="50.1" customHeight="1" x14ac:dyDescent="0.2">
      <c r="A4205" s="78" t="s">
        <v>55</v>
      </c>
      <c r="B4205" s="78" t="s">
        <v>67</v>
      </c>
      <c r="C4205" s="78" t="s">
        <v>38</v>
      </c>
      <c r="D4205" s="78" t="s">
        <v>575</v>
      </c>
      <c r="E4205" s="79" t="str">
        <f>+IF(C4205&lt;&gt;"",VLOOKUP(MID(C4205,18,5),NIVELES!$A$133:$B$213,2,0),"")</f>
        <v>GUAYAS</v>
      </c>
      <c r="F4205" s="80" t="s">
        <v>94</v>
      </c>
      <c r="G4205" s="81" t="str">
        <f>+IF(F4205&lt;&gt;"",VLOOKUP(F4205,NIVELES!$A$246:$C$464,3,0),"")</f>
        <v xml:space="preserve"> </v>
      </c>
      <c r="H4205" s="82" t="s">
        <v>1023</v>
      </c>
      <c r="I4205" s="78" t="s">
        <v>2367</v>
      </c>
      <c r="J4205" s="78" t="s">
        <v>2365</v>
      </c>
      <c r="K4205" s="78" t="s">
        <v>2366</v>
      </c>
      <c r="L4205" s="78" t="s">
        <v>1791</v>
      </c>
      <c r="M4205" s="78" t="s">
        <v>1791</v>
      </c>
      <c r="N4205" s="78" t="s">
        <v>1791</v>
      </c>
      <c r="O4205" s="78" t="s">
        <v>3760</v>
      </c>
      <c r="P4205" s="82">
        <v>2</v>
      </c>
      <c r="Q4205" s="78" t="s">
        <v>3761</v>
      </c>
      <c r="R4205" s="82">
        <v>0</v>
      </c>
      <c r="S4205" s="82">
        <v>1</v>
      </c>
      <c r="T4205" s="82">
        <v>0</v>
      </c>
      <c r="U4205" s="82">
        <v>0</v>
      </c>
      <c r="V4205" s="82">
        <v>0</v>
      </c>
      <c r="W4205" s="82">
        <v>0</v>
      </c>
      <c r="X4205" s="82">
        <v>0</v>
      </c>
      <c r="Y4205" s="82">
        <v>0</v>
      </c>
      <c r="Z4205" s="82">
        <v>1</v>
      </c>
      <c r="AA4205" s="82">
        <v>0</v>
      </c>
      <c r="AB4205" s="82">
        <v>0</v>
      </c>
      <c r="AC4205" s="82">
        <v>0</v>
      </c>
      <c r="AD4205" s="85" t="str">
        <f>IF(A4205&lt;&gt;"",IF(D4205="DIRECCIÓN_DE_TRANSFERENCIAS","280 0031",VLOOKUP(C4205,NIVELES!$A$14:$B$105,2,0)),"")</f>
        <v>280 8240</v>
      </c>
      <c r="AE4205" s="86" t="s">
        <v>322</v>
      </c>
      <c r="AF4205" s="86" t="s">
        <v>369</v>
      </c>
      <c r="AG4205" s="79" t="str">
        <f>+IF(AF4205&lt;&gt;"",VLOOKUP(AF4205,NIVELES!$A$666:$B$673,2,0),"")</f>
        <v>ADMINISTRACIÓN_CENTRAL</v>
      </c>
      <c r="AH4205" s="78" t="s">
        <v>322</v>
      </c>
      <c r="AI4205" s="79" t="str">
        <f>IF(AH4205&lt;&gt;"",VLOOKUP(CONCATENATE(AG4205,AH4205),NIVELES!$B$676:$C$745,2,0),"")</f>
        <v>Administración De La Gestión Administrativa Financiera</v>
      </c>
      <c r="AJ4205" s="78" t="s">
        <v>517</v>
      </c>
      <c r="AK4205" s="79" t="str">
        <f>+IF(AJ4205&lt;&gt;"",VLOOKUP(AJ4205,NIVELES!$A$816:$B$892,2,0),"")</f>
        <v>NO APLICA</v>
      </c>
      <c r="AL4205" s="78" t="s">
        <v>554</v>
      </c>
      <c r="AM4205" s="78">
        <v>530805</v>
      </c>
      <c r="AN4205" s="79" t="str">
        <f>IF(AM4205&lt;&gt;"",+VLOOKUP(AM4205,NIVELES!$A$1652:$B$2466,2,0),"")</f>
        <v>Materiales de Aseo</v>
      </c>
      <c r="AO4205" s="87">
        <v>4500</v>
      </c>
      <c r="AP4205" s="88">
        <v>0</v>
      </c>
      <c r="AQ4205" s="88">
        <v>0</v>
      </c>
      <c r="AR4205" s="88">
        <v>2250</v>
      </c>
      <c r="AS4205" s="88">
        <v>0</v>
      </c>
      <c r="AT4205" s="88">
        <v>0</v>
      </c>
      <c r="AU4205" s="88">
        <v>0</v>
      </c>
      <c r="AV4205" s="88">
        <v>0</v>
      </c>
      <c r="AW4205" s="88">
        <v>0</v>
      </c>
      <c r="AX4205" s="88">
        <v>2250</v>
      </c>
      <c r="AY4205" s="88">
        <v>0</v>
      </c>
      <c r="AZ4205" s="88">
        <v>0</v>
      </c>
      <c r="BA4205" s="88">
        <v>0</v>
      </c>
      <c r="BB4205" s="89">
        <f t="shared" si="259"/>
        <v>4500</v>
      </c>
      <c r="BC4205" s="90" t="str">
        <f t="shared" si="258"/>
        <v>OK</v>
      </c>
      <c r="BD4205" s="91" t="str">
        <f t="shared" si="260"/>
        <v xml:space="preserve">                  </v>
      </c>
      <c r="BE4205" s="92">
        <f t="shared" si="261"/>
        <v>2</v>
      </c>
    </row>
    <row r="4206" spans="1:57" s="74" customFormat="1" ht="50.1" customHeight="1" x14ac:dyDescent="0.2">
      <c r="A4206" s="78" t="s">
        <v>55</v>
      </c>
      <c r="B4206" s="78" t="s">
        <v>67</v>
      </c>
      <c r="C4206" s="78" t="s">
        <v>38</v>
      </c>
      <c r="D4206" s="78" t="s">
        <v>575</v>
      </c>
      <c r="E4206" s="79" t="str">
        <f>+IF(C4206&lt;&gt;"",VLOOKUP(MID(C4206,18,5),NIVELES!$A$133:$B$213,2,0),"")</f>
        <v>GUAYAS</v>
      </c>
      <c r="F4206" s="80" t="s">
        <v>94</v>
      </c>
      <c r="G4206" s="81" t="str">
        <f>+IF(F4206&lt;&gt;"",VLOOKUP(F4206,NIVELES!$A$246:$C$464,3,0),"")</f>
        <v xml:space="preserve"> </v>
      </c>
      <c r="H4206" s="82" t="s">
        <v>1023</v>
      </c>
      <c r="I4206" s="78" t="s">
        <v>2367</v>
      </c>
      <c r="J4206" s="78" t="s">
        <v>2365</v>
      </c>
      <c r="K4206" s="78" t="s">
        <v>2366</v>
      </c>
      <c r="L4206" s="78" t="s">
        <v>1791</v>
      </c>
      <c r="M4206" s="78" t="s">
        <v>1791</v>
      </c>
      <c r="N4206" s="78" t="s">
        <v>1791</v>
      </c>
      <c r="O4206" s="78" t="s">
        <v>3762</v>
      </c>
      <c r="P4206" s="82">
        <v>2</v>
      </c>
      <c r="Q4206" s="78" t="s">
        <v>3763</v>
      </c>
      <c r="R4206" s="82">
        <v>0</v>
      </c>
      <c r="S4206" s="82">
        <v>1</v>
      </c>
      <c r="T4206" s="82">
        <v>0</v>
      </c>
      <c r="U4206" s="82">
        <v>0</v>
      </c>
      <c r="V4206" s="82">
        <v>0</v>
      </c>
      <c r="W4206" s="82">
        <v>0</v>
      </c>
      <c r="X4206" s="82">
        <v>0</v>
      </c>
      <c r="Y4206" s="82">
        <v>1</v>
      </c>
      <c r="Z4206" s="82">
        <v>0</v>
      </c>
      <c r="AA4206" s="82">
        <v>0</v>
      </c>
      <c r="AB4206" s="82">
        <v>0</v>
      </c>
      <c r="AC4206" s="82">
        <v>0</v>
      </c>
      <c r="AD4206" s="85" t="str">
        <f>IF(A4206&lt;&gt;"",IF(D4206="DIRECCIÓN_DE_TRANSFERENCIAS","280 0031",VLOOKUP(C4206,NIVELES!$A$14:$B$105,2,0)),"")</f>
        <v>280 8240</v>
      </c>
      <c r="AE4206" s="86" t="s">
        <v>322</v>
      </c>
      <c r="AF4206" s="86" t="s">
        <v>369</v>
      </c>
      <c r="AG4206" s="79" t="str">
        <f>+IF(AF4206&lt;&gt;"",VLOOKUP(AF4206,NIVELES!$A$666:$B$673,2,0),"")</f>
        <v>ADMINISTRACIÓN_CENTRAL</v>
      </c>
      <c r="AH4206" s="78" t="s">
        <v>322</v>
      </c>
      <c r="AI4206" s="79" t="str">
        <f>IF(AH4206&lt;&gt;"",VLOOKUP(CONCATENATE(AG4206,AH4206),NIVELES!$B$676:$C$745,2,0),"")</f>
        <v>Administración De La Gestión Administrativa Financiera</v>
      </c>
      <c r="AJ4206" s="78" t="s">
        <v>517</v>
      </c>
      <c r="AK4206" s="79" t="str">
        <f>+IF(AJ4206&lt;&gt;"",VLOOKUP(AJ4206,NIVELES!$A$816:$B$892,2,0),"")</f>
        <v>NO APLICA</v>
      </c>
      <c r="AL4206" s="78" t="s">
        <v>554</v>
      </c>
      <c r="AM4206" s="78">
        <v>531407</v>
      </c>
      <c r="AN4206" s="79" t="str">
        <f>IF(AM4206&lt;&gt;"",+VLOOKUP(AM4206,NIVELES!$A$1652:$B$2466,2,0),"")</f>
        <v>Equipos, Sistemas y Paquetes Informáticos</v>
      </c>
      <c r="AO4206" s="87">
        <v>1500</v>
      </c>
      <c r="AP4206" s="88">
        <v>0</v>
      </c>
      <c r="AQ4206" s="88">
        <v>1000</v>
      </c>
      <c r="AR4206" s="88">
        <v>0</v>
      </c>
      <c r="AS4206" s="88">
        <v>0</v>
      </c>
      <c r="AT4206" s="88">
        <v>0</v>
      </c>
      <c r="AU4206" s="88">
        <v>0</v>
      </c>
      <c r="AV4206" s="88">
        <v>0</v>
      </c>
      <c r="AW4206" s="88">
        <v>0</v>
      </c>
      <c r="AX4206" s="88">
        <v>0</v>
      </c>
      <c r="AY4206" s="88">
        <v>500</v>
      </c>
      <c r="AZ4206" s="88">
        <v>0</v>
      </c>
      <c r="BA4206" s="88">
        <v>0</v>
      </c>
      <c r="BB4206" s="89">
        <f t="shared" si="259"/>
        <v>1500</v>
      </c>
      <c r="BC4206" s="90" t="str">
        <f t="shared" si="258"/>
        <v>OK</v>
      </c>
      <c r="BD4206" s="91" t="str">
        <f t="shared" si="260"/>
        <v xml:space="preserve">                  </v>
      </c>
      <c r="BE4206" s="92">
        <f t="shared" si="261"/>
        <v>2</v>
      </c>
    </row>
    <row r="4207" spans="1:57" s="74" customFormat="1" ht="50.1" customHeight="1" x14ac:dyDescent="0.2">
      <c r="A4207" s="78" t="s">
        <v>55</v>
      </c>
      <c r="B4207" s="78" t="s">
        <v>67</v>
      </c>
      <c r="C4207" s="78" t="s">
        <v>38</v>
      </c>
      <c r="D4207" s="78" t="s">
        <v>605</v>
      </c>
      <c r="E4207" s="79" t="str">
        <f>+IF(C4207&lt;&gt;"",VLOOKUP(MID(C4207,18,5),NIVELES!$A$133:$B$213,2,0),"")</f>
        <v>GUAYAS</v>
      </c>
      <c r="F4207" s="80" t="s">
        <v>94</v>
      </c>
      <c r="G4207" s="81" t="str">
        <f>+IF(F4207&lt;&gt;"",VLOOKUP(F4207,NIVELES!$A$246:$C$464,3,0),"")</f>
        <v xml:space="preserve"> </v>
      </c>
      <c r="H4207" s="82" t="s">
        <v>1024</v>
      </c>
      <c r="I4207" s="78" t="s">
        <v>2290</v>
      </c>
      <c r="J4207" s="78" t="s">
        <v>1078</v>
      </c>
      <c r="K4207" s="78" t="s">
        <v>2291</v>
      </c>
      <c r="L4207" s="78" t="s">
        <v>3699</v>
      </c>
      <c r="M4207" s="78">
        <v>60</v>
      </c>
      <c r="N4207" s="78" t="s">
        <v>3700</v>
      </c>
      <c r="O4207" s="78" t="s">
        <v>2167</v>
      </c>
      <c r="P4207" s="82">
        <v>12</v>
      </c>
      <c r="Q4207" s="78" t="s">
        <v>2204</v>
      </c>
      <c r="R4207" s="82">
        <v>1</v>
      </c>
      <c r="S4207" s="82">
        <v>1</v>
      </c>
      <c r="T4207" s="82">
        <v>1</v>
      </c>
      <c r="U4207" s="82">
        <v>1</v>
      </c>
      <c r="V4207" s="82">
        <v>1</v>
      </c>
      <c r="W4207" s="82">
        <v>1</v>
      </c>
      <c r="X4207" s="82">
        <v>1</v>
      </c>
      <c r="Y4207" s="82">
        <v>1</v>
      </c>
      <c r="Z4207" s="82">
        <v>1</v>
      </c>
      <c r="AA4207" s="82">
        <v>1</v>
      </c>
      <c r="AB4207" s="82">
        <v>1</v>
      </c>
      <c r="AC4207" s="82">
        <v>1</v>
      </c>
      <c r="AD4207" s="85" t="str">
        <f>IF(A4207&lt;&gt;"",IF(D4207="DIRECCIÓN_DE_TRANSFERENCIAS","280 0031",VLOOKUP(C4207,NIVELES!$A$14:$B$105,2,0)),"")</f>
        <v>280 8240</v>
      </c>
      <c r="AE4207" s="86" t="s">
        <v>322</v>
      </c>
      <c r="AF4207" s="86" t="s">
        <v>542</v>
      </c>
      <c r="AG4207" s="79" t="str">
        <f>+IF(AF4207&lt;&gt;"",VLOOKUP(AF4207,NIVELES!$A$666:$B$673,2,0),"")</f>
        <v>SISTEMA_DE_PROTECCIÓN_ESPECIAL_EN_EL_CICLO_DE_VIDA</v>
      </c>
      <c r="AH4207" s="78" t="s">
        <v>452</v>
      </c>
      <c r="AI4207" s="79" t="str">
        <f>IF(AH4207&lt;&gt;"",VLOOKUP(CONCATENATE(AG4207,AH4207),NIVELES!$B$676:$C$745,2,0),"")</f>
        <v>Modalidades De Proteccion Especial Directos</v>
      </c>
      <c r="AJ4207" s="78" t="s">
        <v>517</v>
      </c>
      <c r="AK4207" s="79" t="str">
        <f>+IF(AJ4207&lt;&gt;"",VLOOKUP(AJ4207,NIVELES!$A$816:$B$892,2,0),"")</f>
        <v>NO APLICA</v>
      </c>
      <c r="AL4207" s="78" t="s">
        <v>553</v>
      </c>
      <c r="AM4207" s="78">
        <v>510105</v>
      </c>
      <c r="AN4207" s="79" t="str">
        <f>IF(AM4207&lt;&gt;"",+VLOOKUP(AM4207,NIVELES!$A$1652:$B$2466,2,0),"")</f>
        <v>Remuneraciones Unificadas</v>
      </c>
      <c r="AO4207" s="87">
        <v>127452</v>
      </c>
      <c r="AP4207" s="88">
        <v>10621</v>
      </c>
      <c r="AQ4207" s="88">
        <v>10621</v>
      </c>
      <c r="AR4207" s="88">
        <v>10621</v>
      </c>
      <c r="AS4207" s="88">
        <v>10621</v>
      </c>
      <c r="AT4207" s="88">
        <v>10621</v>
      </c>
      <c r="AU4207" s="88">
        <v>10621</v>
      </c>
      <c r="AV4207" s="88">
        <v>10621</v>
      </c>
      <c r="AW4207" s="88">
        <v>10621</v>
      </c>
      <c r="AX4207" s="88">
        <v>10621</v>
      </c>
      <c r="AY4207" s="88">
        <v>10621</v>
      </c>
      <c r="AZ4207" s="88">
        <v>10621</v>
      </c>
      <c r="BA4207" s="88">
        <v>10621</v>
      </c>
      <c r="BB4207" s="89">
        <f t="shared" si="259"/>
        <v>127452</v>
      </c>
      <c r="BC4207" s="90" t="str">
        <f t="shared" si="258"/>
        <v>OK</v>
      </c>
      <c r="BD4207" s="91" t="str">
        <f t="shared" si="260"/>
        <v xml:space="preserve">                  </v>
      </c>
      <c r="BE4207" s="92">
        <f t="shared" si="261"/>
        <v>12</v>
      </c>
    </row>
    <row r="4208" spans="1:57" s="74" customFormat="1" ht="50.1" customHeight="1" x14ac:dyDescent="0.2">
      <c r="A4208" s="78" t="s">
        <v>55</v>
      </c>
      <c r="B4208" s="78" t="s">
        <v>67</v>
      </c>
      <c r="C4208" s="78" t="s">
        <v>38</v>
      </c>
      <c r="D4208" s="78" t="s">
        <v>605</v>
      </c>
      <c r="E4208" s="79" t="str">
        <f>+IF(C4208&lt;&gt;"",VLOOKUP(MID(C4208,18,5),NIVELES!$A$133:$B$213,2,0),"")</f>
        <v>GUAYAS</v>
      </c>
      <c r="F4208" s="80" t="s">
        <v>94</v>
      </c>
      <c r="G4208" s="81" t="str">
        <f>+IF(F4208&lt;&gt;"",VLOOKUP(F4208,NIVELES!$A$246:$C$464,3,0),"")</f>
        <v xml:space="preserve"> </v>
      </c>
      <c r="H4208" s="82" t="s">
        <v>1024</v>
      </c>
      <c r="I4208" s="78" t="s">
        <v>2290</v>
      </c>
      <c r="J4208" s="78" t="s">
        <v>1078</v>
      </c>
      <c r="K4208" s="78" t="s">
        <v>2291</v>
      </c>
      <c r="L4208" s="78" t="s">
        <v>3699</v>
      </c>
      <c r="M4208" s="78">
        <v>60</v>
      </c>
      <c r="N4208" s="78" t="s">
        <v>3700</v>
      </c>
      <c r="O4208" s="78" t="s">
        <v>2167</v>
      </c>
      <c r="P4208" s="82">
        <v>12</v>
      </c>
      <c r="Q4208" s="78" t="s">
        <v>2204</v>
      </c>
      <c r="R4208" s="82">
        <v>1</v>
      </c>
      <c r="S4208" s="82">
        <v>1</v>
      </c>
      <c r="T4208" s="82">
        <v>1</v>
      </c>
      <c r="U4208" s="82">
        <v>1</v>
      </c>
      <c r="V4208" s="82">
        <v>1</v>
      </c>
      <c r="W4208" s="82">
        <v>1</v>
      </c>
      <c r="X4208" s="82">
        <v>1</v>
      </c>
      <c r="Y4208" s="82">
        <v>1</v>
      </c>
      <c r="Z4208" s="82">
        <v>1</v>
      </c>
      <c r="AA4208" s="82">
        <v>1</v>
      </c>
      <c r="AB4208" s="82">
        <v>1</v>
      </c>
      <c r="AC4208" s="82">
        <v>1</v>
      </c>
      <c r="AD4208" s="85" t="str">
        <f>IF(A4208&lt;&gt;"",IF(D4208="DIRECCIÓN_DE_TRANSFERENCIAS","280 0031",VLOOKUP(C4208,NIVELES!$A$14:$B$105,2,0)),"")</f>
        <v>280 8240</v>
      </c>
      <c r="AE4208" s="86" t="s">
        <v>322</v>
      </c>
      <c r="AF4208" s="86" t="s">
        <v>542</v>
      </c>
      <c r="AG4208" s="79" t="str">
        <f>+IF(AF4208&lt;&gt;"",VLOOKUP(AF4208,NIVELES!$A$666:$B$673,2,0),"")</f>
        <v>SISTEMA_DE_PROTECCIÓN_ESPECIAL_EN_EL_CICLO_DE_VIDA</v>
      </c>
      <c r="AH4208" s="78" t="s">
        <v>452</v>
      </c>
      <c r="AI4208" s="79" t="str">
        <f>IF(AH4208&lt;&gt;"",VLOOKUP(CONCATENATE(AG4208,AH4208),NIVELES!$B$676:$C$745,2,0),"")</f>
        <v>Modalidades De Proteccion Especial Directos</v>
      </c>
      <c r="AJ4208" s="78" t="s">
        <v>517</v>
      </c>
      <c r="AK4208" s="79" t="str">
        <f>+IF(AJ4208&lt;&gt;"",VLOOKUP(AJ4208,NIVELES!$A$816:$B$892,2,0),"")</f>
        <v>NO APLICA</v>
      </c>
      <c r="AL4208" s="78" t="s">
        <v>553</v>
      </c>
      <c r="AM4208" s="78">
        <v>510106</v>
      </c>
      <c r="AN4208" s="79" t="str">
        <f>IF(AM4208&lt;&gt;"",+VLOOKUP(AM4208,NIVELES!$A$1652:$B$2466,2,0),"")</f>
        <v>Salarios Unificados</v>
      </c>
      <c r="AO4208" s="87">
        <v>33660</v>
      </c>
      <c r="AP4208" s="88">
        <v>2805</v>
      </c>
      <c r="AQ4208" s="88">
        <v>2805</v>
      </c>
      <c r="AR4208" s="88">
        <v>2805</v>
      </c>
      <c r="AS4208" s="88">
        <v>2805</v>
      </c>
      <c r="AT4208" s="88">
        <v>2805</v>
      </c>
      <c r="AU4208" s="88">
        <v>2805</v>
      </c>
      <c r="AV4208" s="88">
        <v>2805</v>
      </c>
      <c r="AW4208" s="88">
        <v>2805</v>
      </c>
      <c r="AX4208" s="88">
        <v>2805</v>
      </c>
      <c r="AY4208" s="88">
        <v>2805</v>
      </c>
      <c r="AZ4208" s="88">
        <v>2805</v>
      </c>
      <c r="BA4208" s="88">
        <v>2805</v>
      </c>
      <c r="BB4208" s="89">
        <f t="shared" si="259"/>
        <v>33660</v>
      </c>
      <c r="BC4208" s="90" t="str">
        <f t="shared" si="258"/>
        <v>OK</v>
      </c>
      <c r="BD4208" s="91" t="str">
        <f t="shared" si="260"/>
        <v xml:space="preserve">                  </v>
      </c>
      <c r="BE4208" s="92">
        <f t="shared" si="261"/>
        <v>12</v>
      </c>
    </row>
    <row r="4209" spans="1:57" s="74" customFormat="1" ht="50.1" customHeight="1" x14ac:dyDescent="0.2">
      <c r="A4209" s="78" t="s">
        <v>55</v>
      </c>
      <c r="B4209" s="78" t="s">
        <v>67</v>
      </c>
      <c r="C4209" s="78" t="s">
        <v>38</v>
      </c>
      <c r="D4209" s="78" t="s">
        <v>605</v>
      </c>
      <c r="E4209" s="79" t="str">
        <f>+IF(C4209&lt;&gt;"",VLOOKUP(MID(C4209,18,5),NIVELES!$A$133:$B$213,2,0),"")</f>
        <v>GUAYAS</v>
      </c>
      <c r="F4209" s="80" t="s">
        <v>94</v>
      </c>
      <c r="G4209" s="81" t="str">
        <f>+IF(F4209&lt;&gt;"",VLOOKUP(F4209,NIVELES!$A$246:$C$464,3,0),"")</f>
        <v xml:space="preserve"> </v>
      </c>
      <c r="H4209" s="82" t="s">
        <v>1024</v>
      </c>
      <c r="I4209" s="78" t="s">
        <v>2290</v>
      </c>
      <c r="J4209" s="78" t="s">
        <v>1078</v>
      </c>
      <c r="K4209" s="78" t="s">
        <v>2291</v>
      </c>
      <c r="L4209" s="78" t="s">
        <v>3699</v>
      </c>
      <c r="M4209" s="78">
        <v>60</v>
      </c>
      <c r="N4209" s="78" t="s">
        <v>3700</v>
      </c>
      <c r="O4209" s="78" t="s">
        <v>2167</v>
      </c>
      <c r="P4209" s="82">
        <v>12</v>
      </c>
      <c r="Q4209" s="78" t="s">
        <v>2204</v>
      </c>
      <c r="R4209" s="82">
        <v>1</v>
      </c>
      <c r="S4209" s="82">
        <v>1</v>
      </c>
      <c r="T4209" s="82">
        <v>1</v>
      </c>
      <c r="U4209" s="82">
        <v>1</v>
      </c>
      <c r="V4209" s="82">
        <v>1</v>
      </c>
      <c r="W4209" s="82">
        <v>1</v>
      </c>
      <c r="X4209" s="82">
        <v>1</v>
      </c>
      <c r="Y4209" s="82">
        <v>1</v>
      </c>
      <c r="Z4209" s="82">
        <v>1</v>
      </c>
      <c r="AA4209" s="82">
        <v>1</v>
      </c>
      <c r="AB4209" s="82">
        <v>1</v>
      </c>
      <c r="AC4209" s="82">
        <v>1</v>
      </c>
      <c r="AD4209" s="85" t="str">
        <f>IF(A4209&lt;&gt;"",IF(D4209="DIRECCIÓN_DE_TRANSFERENCIAS","280 0031",VLOOKUP(C4209,NIVELES!$A$14:$B$105,2,0)),"")</f>
        <v>280 8240</v>
      </c>
      <c r="AE4209" s="86" t="s">
        <v>322</v>
      </c>
      <c r="AF4209" s="86" t="s">
        <v>542</v>
      </c>
      <c r="AG4209" s="79" t="str">
        <f>+IF(AF4209&lt;&gt;"",VLOOKUP(AF4209,NIVELES!$A$666:$B$673,2,0),"")</f>
        <v>SISTEMA_DE_PROTECCIÓN_ESPECIAL_EN_EL_CICLO_DE_VIDA</v>
      </c>
      <c r="AH4209" s="78" t="s">
        <v>452</v>
      </c>
      <c r="AI4209" s="79" t="str">
        <f>IF(AH4209&lt;&gt;"",VLOOKUP(CONCATENATE(AG4209,AH4209),NIVELES!$B$676:$C$745,2,0),"")</f>
        <v>Modalidades De Proteccion Especial Directos</v>
      </c>
      <c r="AJ4209" s="78" t="s">
        <v>517</v>
      </c>
      <c r="AK4209" s="79" t="str">
        <f>+IF(AJ4209&lt;&gt;"",VLOOKUP(AJ4209,NIVELES!$A$816:$B$892,2,0),"")</f>
        <v>NO APLICA</v>
      </c>
      <c r="AL4209" s="78" t="s">
        <v>553</v>
      </c>
      <c r="AM4209" s="78">
        <v>510203</v>
      </c>
      <c r="AN4209" s="79" t="str">
        <f>IF(AM4209&lt;&gt;"",+VLOOKUP(AM4209,NIVELES!$A$1652:$B$2466,2,0),"")</f>
        <v>Decimotercer Sueldo</v>
      </c>
      <c r="AO4209" s="87">
        <v>17201.25</v>
      </c>
      <c r="AP4209" s="88">
        <v>412</v>
      </c>
      <c r="AQ4209" s="88">
        <v>412</v>
      </c>
      <c r="AR4209" s="88">
        <v>412</v>
      </c>
      <c r="AS4209" s="88">
        <v>412</v>
      </c>
      <c r="AT4209" s="88">
        <v>412</v>
      </c>
      <c r="AU4209" s="88">
        <v>412</v>
      </c>
      <c r="AV4209" s="88">
        <v>412</v>
      </c>
      <c r="AW4209" s="88">
        <v>412</v>
      </c>
      <c r="AX4209" s="88">
        <v>412</v>
      </c>
      <c r="AY4209" s="88">
        <v>412</v>
      </c>
      <c r="AZ4209" s="88">
        <v>412</v>
      </c>
      <c r="BA4209" s="88">
        <v>12669.25</v>
      </c>
      <c r="BB4209" s="89">
        <f t="shared" si="259"/>
        <v>17201.25</v>
      </c>
      <c r="BC4209" s="90" t="str">
        <f t="shared" si="258"/>
        <v>OK</v>
      </c>
      <c r="BD4209" s="91" t="str">
        <f t="shared" si="260"/>
        <v xml:space="preserve">                  </v>
      </c>
      <c r="BE4209" s="92">
        <f t="shared" si="261"/>
        <v>12</v>
      </c>
    </row>
    <row r="4210" spans="1:57" s="74" customFormat="1" ht="50.1" customHeight="1" x14ac:dyDescent="0.2">
      <c r="A4210" s="78" t="s">
        <v>55</v>
      </c>
      <c r="B4210" s="78" t="s">
        <v>67</v>
      </c>
      <c r="C4210" s="78" t="s">
        <v>38</v>
      </c>
      <c r="D4210" s="78" t="s">
        <v>605</v>
      </c>
      <c r="E4210" s="79" t="str">
        <f>+IF(C4210&lt;&gt;"",VLOOKUP(MID(C4210,18,5),NIVELES!$A$133:$B$213,2,0),"")</f>
        <v>GUAYAS</v>
      </c>
      <c r="F4210" s="80" t="s">
        <v>94</v>
      </c>
      <c r="G4210" s="81" t="str">
        <f>+IF(F4210&lt;&gt;"",VLOOKUP(F4210,NIVELES!$A$246:$C$464,3,0),"")</f>
        <v xml:space="preserve"> </v>
      </c>
      <c r="H4210" s="82" t="s">
        <v>1024</v>
      </c>
      <c r="I4210" s="78" t="s">
        <v>2290</v>
      </c>
      <c r="J4210" s="78" t="s">
        <v>1078</v>
      </c>
      <c r="K4210" s="78" t="s">
        <v>2291</v>
      </c>
      <c r="L4210" s="78" t="s">
        <v>3699</v>
      </c>
      <c r="M4210" s="78">
        <v>60</v>
      </c>
      <c r="N4210" s="78" t="s">
        <v>3700</v>
      </c>
      <c r="O4210" s="78" t="s">
        <v>2167</v>
      </c>
      <c r="P4210" s="82">
        <v>12</v>
      </c>
      <c r="Q4210" s="78" t="s">
        <v>2204</v>
      </c>
      <c r="R4210" s="82">
        <v>1</v>
      </c>
      <c r="S4210" s="82">
        <v>1</v>
      </c>
      <c r="T4210" s="82">
        <v>1</v>
      </c>
      <c r="U4210" s="82">
        <v>1</v>
      </c>
      <c r="V4210" s="82">
        <v>1</v>
      </c>
      <c r="W4210" s="82">
        <v>1</v>
      </c>
      <c r="X4210" s="82">
        <v>1</v>
      </c>
      <c r="Y4210" s="82">
        <v>1</v>
      </c>
      <c r="Z4210" s="82">
        <v>1</v>
      </c>
      <c r="AA4210" s="82">
        <v>1</v>
      </c>
      <c r="AB4210" s="82">
        <v>1</v>
      </c>
      <c r="AC4210" s="82">
        <v>1</v>
      </c>
      <c r="AD4210" s="85" t="str">
        <f>IF(A4210&lt;&gt;"",IF(D4210="DIRECCIÓN_DE_TRANSFERENCIAS","280 0031",VLOOKUP(C4210,NIVELES!$A$14:$B$105,2,0)),"")</f>
        <v>280 8240</v>
      </c>
      <c r="AE4210" s="86" t="s">
        <v>322</v>
      </c>
      <c r="AF4210" s="86" t="s">
        <v>542</v>
      </c>
      <c r="AG4210" s="79" t="str">
        <f>+IF(AF4210&lt;&gt;"",VLOOKUP(AF4210,NIVELES!$A$666:$B$673,2,0),"")</f>
        <v>SISTEMA_DE_PROTECCIÓN_ESPECIAL_EN_EL_CICLO_DE_VIDA</v>
      </c>
      <c r="AH4210" s="78" t="s">
        <v>452</v>
      </c>
      <c r="AI4210" s="79" t="str">
        <f>IF(AH4210&lt;&gt;"",VLOOKUP(CONCATENATE(AG4210,AH4210),NIVELES!$B$676:$C$745,2,0),"")</f>
        <v>Modalidades De Proteccion Especial Directos</v>
      </c>
      <c r="AJ4210" s="78" t="s">
        <v>517</v>
      </c>
      <c r="AK4210" s="79" t="str">
        <f>+IF(AJ4210&lt;&gt;"",VLOOKUP(AJ4210,NIVELES!$A$816:$B$892,2,0),"")</f>
        <v>NO APLICA</v>
      </c>
      <c r="AL4210" s="78" t="s">
        <v>553</v>
      </c>
      <c r="AM4210" s="78">
        <v>510204</v>
      </c>
      <c r="AN4210" s="79" t="str">
        <f>IF(AM4210&lt;&gt;"",+VLOOKUP(AM4210,NIVELES!$A$1652:$B$2466,2,0),"")</f>
        <v>Decimocuarto Sueldo</v>
      </c>
      <c r="AO4210" s="87">
        <v>8306.83</v>
      </c>
      <c r="AP4210" s="88">
        <v>164.17</v>
      </c>
      <c r="AQ4210" s="88">
        <v>164.17</v>
      </c>
      <c r="AR4210" s="88">
        <v>7244</v>
      </c>
      <c r="AS4210" s="88">
        <v>164.17</v>
      </c>
      <c r="AT4210" s="88">
        <v>164.17</v>
      </c>
      <c r="AU4210" s="88">
        <v>164.17</v>
      </c>
      <c r="AV4210" s="88">
        <v>164.17</v>
      </c>
      <c r="AW4210" s="88">
        <v>77.81</v>
      </c>
      <c r="AX4210" s="88">
        <v>0</v>
      </c>
      <c r="AY4210" s="88">
        <v>0</v>
      </c>
      <c r="AZ4210" s="88">
        <v>0</v>
      </c>
      <c r="BA4210" s="88">
        <v>0</v>
      </c>
      <c r="BB4210" s="89">
        <f t="shared" si="259"/>
        <v>8306.83</v>
      </c>
      <c r="BC4210" s="90" t="str">
        <f t="shared" si="258"/>
        <v>OK</v>
      </c>
      <c r="BD4210" s="91" t="str">
        <f t="shared" si="260"/>
        <v xml:space="preserve">                  </v>
      </c>
      <c r="BE4210" s="92">
        <f t="shared" si="261"/>
        <v>12</v>
      </c>
    </row>
    <row r="4211" spans="1:57" s="74" customFormat="1" ht="50.1" customHeight="1" x14ac:dyDescent="0.2">
      <c r="A4211" s="78" t="s">
        <v>55</v>
      </c>
      <c r="B4211" s="78" t="s">
        <v>67</v>
      </c>
      <c r="C4211" s="78" t="s">
        <v>38</v>
      </c>
      <c r="D4211" s="78" t="s">
        <v>605</v>
      </c>
      <c r="E4211" s="79" t="str">
        <f>+IF(C4211&lt;&gt;"",VLOOKUP(MID(C4211,18,5),NIVELES!$A$133:$B$213,2,0),"")</f>
        <v>GUAYAS</v>
      </c>
      <c r="F4211" s="80" t="s">
        <v>94</v>
      </c>
      <c r="G4211" s="81" t="str">
        <f>+IF(F4211&lt;&gt;"",VLOOKUP(F4211,NIVELES!$A$246:$C$464,3,0),"")</f>
        <v xml:space="preserve"> </v>
      </c>
      <c r="H4211" s="82" t="s">
        <v>1024</v>
      </c>
      <c r="I4211" s="78" t="s">
        <v>2290</v>
      </c>
      <c r="J4211" s="78" t="s">
        <v>1078</v>
      </c>
      <c r="K4211" s="78" t="s">
        <v>2291</v>
      </c>
      <c r="L4211" s="78" t="s">
        <v>3699</v>
      </c>
      <c r="M4211" s="78">
        <v>60</v>
      </c>
      <c r="N4211" s="78" t="s">
        <v>3700</v>
      </c>
      <c r="O4211" s="78" t="s">
        <v>2167</v>
      </c>
      <c r="P4211" s="82">
        <v>12</v>
      </c>
      <c r="Q4211" s="78" t="s">
        <v>2204</v>
      </c>
      <c r="R4211" s="82">
        <v>1</v>
      </c>
      <c r="S4211" s="82">
        <v>1</v>
      </c>
      <c r="T4211" s="82">
        <v>1</v>
      </c>
      <c r="U4211" s="82">
        <v>1</v>
      </c>
      <c r="V4211" s="82">
        <v>1</v>
      </c>
      <c r="W4211" s="82">
        <v>1</v>
      </c>
      <c r="X4211" s="82">
        <v>1</v>
      </c>
      <c r="Y4211" s="82">
        <v>1</v>
      </c>
      <c r="Z4211" s="82">
        <v>1</v>
      </c>
      <c r="AA4211" s="82">
        <v>1</v>
      </c>
      <c r="AB4211" s="82">
        <v>1</v>
      </c>
      <c r="AC4211" s="82">
        <v>1</v>
      </c>
      <c r="AD4211" s="85" t="str">
        <f>IF(A4211&lt;&gt;"",IF(D4211="DIRECCIÓN_DE_TRANSFERENCIAS","280 0031",VLOOKUP(C4211,NIVELES!$A$14:$B$105,2,0)),"")</f>
        <v>280 8240</v>
      </c>
      <c r="AE4211" s="86" t="s">
        <v>322</v>
      </c>
      <c r="AF4211" s="86" t="s">
        <v>542</v>
      </c>
      <c r="AG4211" s="79" t="str">
        <f>+IF(AF4211&lt;&gt;"",VLOOKUP(AF4211,NIVELES!$A$666:$B$673,2,0),"")</f>
        <v>SISTEMA_DE_PROTECCIÓN_ESPECIAL_EN_EL_CICLO_DE_VIDA</v>
      </c>
      <c r="AH4211" s="78" t="s">
        <v>452</v>
      </c>
      <c r="AI4211" s="79" t="str">
        <f>IF(AH4211&lt;&gt;"",VLOOKUP(CONCATENATE(AG4211,AH4211),NIVELES!$B$676:$C$745,2,0),"")</f>
        <v>Modalidades De Proteccion Especial Directos</v>
      </c>
      <c r="AJ4211" s="78" t="s">
        <v>517</v>
      </c>
      <c r="AK4211" s="79" t="str">
        <f>+IF(AJ4211&lt;&gt;"",VLOOKUP(AJ4211,NIVELES!$A$816:$B$892,2,0),"")</f>
        <v>NO APLICA</v>
      </c>
      <c r="AL4211" s="78" t="s">
        <v>553</v>
      </c>
      <c r="AM4211" s="78">
        <v>510510</v>
      </c>
      <c r="AN4211" s="79" t="str">
        <f>IF(AM4211&lt;&gt;"",+VLOOKUP(AM4211,NIVELES!$A$1652:$B$2466,2,0),"")</f>
        <v>Servicios Personales por Contrato</v>
      </c>
      <c r="AO4211" s="87">
        <v>58729</v>
      </c>
      <c r="AP4211" s="88">
        <v>5339</v>
      </c>
      <c r="AQ4211" s="88">
        <v>5339</v>
      </c>
      <c r="AR4211" s="88">
        <v>5339</v>
      </c>
      <c r="AS4211" s="88">
        <v>5339</v>
      </c>
      <c r="AT4211" s="88">
        <v>5339</v>
      </c>
      <c r="AU4211" s="88">
        <v>5339</v>
      </c>
      <c r="AV4211" s="88">
        <v>5339</v>
      </c>
      <c r="AW4211" s="88">
        <v>5339</v>
      </c>
      <c r="AX4211" s="88">
        <v>5339</v>
      </c>
      <c r="AY4211" s="88">
        <v>5339</v>
      </c>
      <c r="AZ4211" s="88">
        <v>5339</v>
      </c>
      <c r="BA4211" s="88">
        <v>0</v>
      </c>
      <c r="BB4211" s="89">
        <f t="shared" si="259"/>
        <v>58729</v>
      </c>
      <c r="BC4211" s="90" t="str">
        <f t="shared" si="258"/>
        <v>OK</v>
      </c>
      <c r="BD4211" s="91" t="str">
        <f t="shared" si="260"/>
        <v xml:space="preserve">                  </v>
      </c>
      <c r="BE4211" s="92">
        <f t="shared" si="261"/>
        <v>12</v>
      </c>
    </row>
    <row r="4212" spans="1:57" s="74" customFormat="1" ht="50.1" customHeight="1" x14ac:dyDescent="0.2">
      <c r="A4212" s="78" t="s">
        <v>55</v>
      </c>
      <c r="B4212" s="78" t="s">
        <v>67</v>
      </c>
      <c r="C4212" s="78" t="s">
        <v>38</v>
      </c>
      <c r="D4212" s="78" t="s">
        <v>605</v>
      </c>
      <c r="E4212" s="79" t="str">
        <f>+IF(C4212&lt;&gt;"",VLOOKUP(MID(C4212,18,5),NIVELES!$A$133:$B$213,2,0),"")</f>
        <v>GUAYAS</v>
      </c>
      <c r="F4212" s="80" t="s">
        <v>94</v>
      </c>
      <c r="G4212" s="81" t="str">
        <f>+IF(F4212&lt;&gt;"",VLOOKUP(F4212,NIVELES!$A$246:$C$464,3,0),"")</f>
        <v xml:space="preserve"> </v>
      </c>
      <c r="H4212" s="82" t="s">
        <v>1024</v>
      </c>
      <c r="I4212" s="78" t="s">
        <v>2290</v>
      </c>
      <c r="J4212" s="78" t="s">
        <v>1078</v>
      </c>
      <c r="K4212" s="78" t="s">
        <v>2291</v>
      </c>
      <c r="L4212" s="78" t="s">
        <v>3699</v>
      </c>
      <c r="M4212" s="78">
        <v>60</v>
      </c>
      <c r="N4212" s="78" t="s">
        <v>3700</v>
      </c>
      <c r="O4212" s="78" t="s">
        <v>2167</v>
      </c>
      <c r="P4212" s="82">
        <v>12</v>
      </c>
      <c r="Q4212" s="78" t="s">
        <v>2204</v>
      </c>
      <c r="R4212" s="82">
        <v>1</v>
      </c>
      <c r="S4212" s="82">
        <v>1</v>
      </c>
      <c r="T4212" s="82">
        <v>1</v>
      </c>
      <c r="U4212" s="82">
        <v>1</v>
      </c>
      <c r="V4212" s="82">
        <v>1</v>
      </c>
      <c r="W4212" s="82">
        <v>1</v>
      </c>
      <c r="X4212" s="82">
        <v>1</v>
      </c>
      <c r="Y4212" s="82">
        <v>1</v>
      </c>
      <c r="Z4212" s="82">
        <v>1</v>
      </c>
      <c r="AA4212" s="82">
        <v>1</v>
      </c>
      <c r="AB4212" s="82">
        <v>1</v>
      </c>
      <c r="AC4212" s="82">
        <v>1</v>
      </c>
      <c r="AD4212" s="85" t="str">
        <f>IF(A4212&lt;&gt;"",IF(D4212="DIRECCIÓN_DE_TRANSFERENCIAS","280 0031",VLOOKUP(C4212,NIVELES!$A$14:$B$105,2,0)),"")</f>
        <v>280 8240</v>
      </c>
      <c r="AE4212" s="86" t="s">
        <v>322</v>
      </c>
      <c r="AF4212" s="86" t="s">
        <v>542</v>
      </c>
      <c r="AG4212" s="79" t="str">
        <f>+IF(AF4212&lt;&gt;"",VLOOKUP(AF4212,NIVELES!$A$666:$B$673,2,0),"")</f>
        <v>SISTEMA_DE_PROTECCIÓN_ESPECIAL_EN_EL_CICLO_DE_VIDA</v>
      </c>
      <c r="AH4212" s="78" t="s">
        <v>452</v>
      </c>
      <c r="AI4212" s="79" t="str">
        <f>IF(AH4212&lt;&gt;"",VLOOKUP(CONCATENATE(AG4212,AH4212),NIVELES!$B$676:$C$745,2,0),"")</f>
        <v>Modalidades De Proteccion Especial Directos</v>
      </c>
      <c r="AJ4212" s="78" t="s">
        <v>517</v>
      </c>
      <c r="AK4212" s="79" t="str">
        <f>+IF(AJ4212&lt;&gt;"",VLOOKUP(AJ4212,NIVELES!$A$816:$B$892,2,0),"")</f>
        <v>NO APLICA</v>
      </c>
      <c r="AL4212" s="78" t="s">
        <v>553</v>
      </c>
      <c r="AM4212" s="78">
        <v>510601</v>
      </c>
      <c r="AN4212" s="79" t="str">
        <f>IF(AM4212&lt;&gt;"",+VLOOKUP(AM4212,NIVELES!$A$1652:$B$2466,2,0),"")</f>
        <v>Aporte Patronal</v>
      </c>
      <c r="AO4212" s="87">
        <v>20690.419999999998</v>
      </c>
      <c r="AP4212" s="88">
        <v>1852.9</v>
      </c>
      <c r="AQ4212" s="88">
        <v>1852.9</v>
      </c>
      <c r="AR4212" s="88">
        <v>1852.9</v>
      </c>
      <c r="AS4212" s="88">
        <v>1852.9</v>
      </c>
      <c r="AT4212" s="88">
        <v>1852.9</v>
      </c>
      <c r="AU4212" s="88">
        <v>1852.9</v>
      </c>
      <c r="AV4212" s="88">
        <v>1852.9</v>
      </c>
      <c r="AW4212" s="88">
        <v>1852.9</v>
      </c>
      <c r="AX4212" s="88">
        <v>1852.9</v>
      </c>
      <c r="AY4212" s="88">
        <v>1852.9</v>
      </c>
      <c r="AZ4212" s="88">
        <v>1852.9</v>
      </c>
      <c r="BA4212" s="88">
        <v>308.52</v>
      </c>
      <c r="BB4212" s="89">
        <f t="shared" si="259"/>
        <v>20690.420000000002</v>
      </c>
      <c r="BC4212" s="90" t="str">
        <f t="shared" si="258"/>
        <v>OK</v>
      </c>
      <c r="BD4212" s="91" t="str">
        <f t="shared" si="260"/>
        <v xml:space="preserve">                  </v>
      </c>
      <c r="BE4212" s="92">
        <f t="shared" si="261"/>
        <v>12</v>
      </c>
    </row>
    <row r="4213" spans="1:57" s="74" customFormat="1" ht="50.1" customHeight="1" x14ac:dyDescent="0.2">
      <c r="A4213" s="78" t="s">
        <v>55</v>
      </c>
      <c r="B4213" s="78" t="s">
        <v>67</v>
      </c>
      <c r="C4213" s="78" t="s">
        <v>38</v>
      </c>
      <c r="D4213" s="78" t="s">
        <v>605</v>
      </c>
      <c r="E4213" s="79" t="str">
        <f>+IF(C4213&lt;&gt;"",VLOOKUP(MID(C4213,18,5),NIVELES!$A$133:$B$213,2,0),"")</f>
        <v>GUAYAS</v>
      </c>
      <c r="F4213" s="80" t="s">
        <v>94</v>
      </c>
      <c r="G4213" s="81" t="str">
        <f>+IF(F4213&lt;&gt;"",VLOOKUP(F4213,NIVELES!$A$246:$C$464,3,0),"")</f>
        <v xml:space="preserve"> </v>
      </c>
      <c r="H4213" s="82" t="s">
        <v>1024</v>
      </c>
      <c r="I4213" s="78" t="s">
        <v>2290</v>
      </c>
      <c r="J4213" s="78" t="s">
        <v>1078</v>
      </c>
      <c r="K4213" s="78" t="s">
        <v>2291</v>
      </c>
      <c r="L4213" s="78" t="s">
        <v>3699</v>
      </c>
      <c r="M4213" s="78">
        <v>60</v>
      </c>
      <c r="N4213" s="78" t="s">
        <v>3700</v>
      </c>
      <c r="O4213" s="78" t="s">
        <v>2167</v>
      </c>
      <c r="P4213" s="82">
        <v>12</v>
      </c>
      <c r="Q4213" s="78" t="s">
        <v>2204</v>
      </c>
      <c r="R4213" s="82">
        <v>1</v>
      </c>
      <c r="S4213" s="82">
        <v>1</v>
      </c>
      <c r="T4213" s="82">
        <v>1</v>
      </c>
      <c r="U4213" s="82">
        <v>1</v>
      </c>
      <c r="V4213" s="82">
        <v>1</v>
      </c>
      <c r="W4213" s="82">
        <v>1</v>
      </c>
      <c r="X4213" s="82">
        <v>1</v>
      </c>
      <c r="Y4213" s="82">
        <v>1</v>
      </c>
      <c r="Z4213" s="82">
        <v>1</v>
      </c>
      <c r="AA4213" s="82">
        <v>1</v>
      </c>
      <c r="AB4213" s="82">
        <v>1</v>
      </c>
      <c r="AC4213" s="82">
        <v>1</v>
      </c>
      <c r="AD4213" s="85" t="str">
        <f>IF(A4213&lt;&gt;"",IF(D4213="DIRECCIÓN_DE_TRANSFERENCIAS","280 0031",VLOOKUP(C4213,NIVELES!$A$14:$B$105,2,0)),"")</f>
        <v>280 8240</v>
      </c>
      <c r="AE4213" s="86" t="s">
        <v>322</v>
      </c>
      <c r="AF4213" s="86" t="s">
        <v>542</v>
      </c>
      <c r="AG4213" s="79" t="str">
        <f>+IF(AF4213&lt;&gt;"",VLOOKUP(AF4213,NIVELES!$A$666:$B$673,2,0),"")</f>
        <v>SISTEMA_DE_PROTECCIÓN_ESPECIAL_EN_EL_CICLO_DE_VIDA</v>
      </c>
      <c r="AH4213" s="78" t="s">
        <v>452</v>
      </c>
      <c r="AI4213" s="79" t="str">
        <f>IF(AH4213&lt;&gt;"",VLOOKUP(CONCATENATE(AG4213,AH4213),NIVELES!$B$676:$C$745,2,0),"")</f>
        <v>Modalidades De Proteccion Especial Directos</v>
      </c>
      <c r="AJ4213" s="78" t="s">
        <v>517</v>
      </c>
      <c r="AK4213" s="79" t="str">
        <f>+IF(AJ4213&lt;&gt;"",VLOOKUP(AJ4213,NIVELES!$A$816:$B$892,2,0),"")</f>
        <v>NO APLICA</v>
      </c>
      <c r="AL4213" s="78" t="s">
        <v>553</v>
      </c>
      <c r="AM4213" s="78">
        <v>510602</v>
      </c>
      <c r="AN4213" s="79" t="str">
        <f>IF(AM4213&lt;&gt;"",+VLOOKUP(AM4213,NIVELES!$A$1652:$B$2466,2,0),"")</f>
        <v>Fondo de Reserva</v>
      </c>
      <c r="AO4213" s="87">
        <v>17201.25</v>
      </c>
      <c r="AP4213" s="88">
        <v>1563.69</v>
      </c>
      <c r="AQ4213" s="88">
        <v>1563.69</v>
      </c>
      <c r="AR4213" s="88">
        <v>1563.69</v>
      </c>
      <c r="AS4213" s="88">
        <v>1563.69</v>
      </c>
      <c r="AT4213" s="88">
        <v>1563.69</v>
      </c>
      <c r="AU4213" s="88">
        <v>1563.69</v>
      </c>
      <c r="AV4213" s="88">
        <v>1563.69</v>
      </c>
      <c r="AW4213" s="88">
        <v>1563.69</v>
      </c>
      <c r="AX4213" s="88">
        <v>1563.69</v>
      </c>
      <c r="AY4213" s="88">
        <v>1563.69</v>
      </c>
      <c r="AZ4213" s="88">
        <v>1564.35</v>
      </c>
      <c r="BA4213" s="88">
        <v>0</v>
      </c>
      <c r="BB4213" s="89">
        <f t="shared" si="259"/>
        <v>17201.250000000004</v>
      </c>
      <c r="BC4213" s="90" t="str">
        <f t="shared" si="258"/>
        <v>OK</v>
      </c>
      <c r="BD4213" s="91" t="str">
        <f t="shared" si="260"/>
        <v xml:space="preserve">                  </v>
      </c>
      <c r="BE4213" s="92">
        <f t="shared" si="261"/>
        <v>12</v>
      </c>
    </row>
    <row r="4214" spans="1:57" s="74" customFormat="1" ht="50.1" customHeight="1" x14ac:dyDescent="0.2">
      <c r="A4214" s="78" t="s">
        <v>55</v>
      </c>
      <c r="B4214" s="78" t="s">
        <v>67</v>
      </c>
      <c r="C4214" s="78" t="s">
        <v>38</v>
      </c>
      <c r="D4214" s="78" t="s">
        <v>605</v>
      </c>
      <c r="E4214" s="79" t="str">
        <f>+IF(C4214&lt;&gt;"",VLOOKUP(MID(C4214,18,5),NIVELES!$A$133:$B$213,2,0),"")</f>
        <v>GUAYAS</v>
      </c>
      <c r="F4214" s="80" t="s">
        <v>94</v>
      </c>
      <c r="G4214" s="81" t="str">
        <f>+IF(F4214&lt;&gt;"",VLOOKUP(F4214,NIVELES!$A$246:$C$464,3,0),"")</f>
        <v xml:space="preserve"> </v>
      </c>
      <c r="H4214" s="82" t="s">
        <v>1024</v>
      </c>
      <c r="I4214" s="78" t="s">
        <v>2290</v>
      </c>
      <c r="J4214" s="78" t="s">
        <v>1078</v>
      </c>
      <c r="K4214" s="78" t="s">
        <v>2291</v>
      </c>
      <c r="L4214" s="78" t="s">
        <v>3699</v>
      </c>
      <c r="M4214" s="78">
        <v>60</v>
      </c>
      <c r="N4214" s="78" t="s">
        <v>3700</v>
      </c>
      <c r="O4214" s="78" t="s">
        <v>3701</v>
      </c>
      <c r="P4214" s="82">
        <v>12</v>
      </c>
      <c r="Q4214" s="78" t="s">
        <v>2206</v>
      </c>
      <c r="R4214" s="82">
        <v>1</v>
      </c>
      <c r="S4214" s="82">
        <v>1</v>
      </c>
      <c r="T4214" s="82">
        <v>1</v>
      </c>
      <c r="U4214" s="82">
        <v>1</v>
      </c>
      <c r="V4214" s="82">
        <v>1</v>
      </c>
      <c r="W4214" s="82">
        <v>1</v>
      </c>
      <c r="X4214" s="82">
        <v>1</v>
      </c>
      <c r="Y4214" s="82">
        <v>1</v>
      </c>
      <c r="Z4214" s="82">
        <v>1</v>
      </c>
      <c r="AA4214" s="82">
        <v>1</v>
      </c>
      <c r="AB4214" s="82">
        <v>1</v>
      </c>
      <c r="AC4214" s="82">
        <v>1</v>
      </c>
      <c r="AD4214" s="85" t="str">
        <f>IF(A4214&lt;&gt;"",IF(D4214="DIRECCIÓN_DE_TRANSFERENCIAS","280 0031",VLOOKUP(C4214,NIVELES!$A$14:$B$105,2,0)),"")</f>
        <v>280 8240</v>
      </c>
      <c r="AE4214" s="86" t="s">
        <v>322</v>
      </c>
      <c r="AF4214" s="86" t="s">
        <v>542</v>
      </c>
      <c r="AG4214" s="79" t="str">
        <f>+IF(AF4214&lt;&gt;"",VLOOKUP(AF4214,NIVELES!$A$666:$B$673,2,0),"")</f>
        <v>SISTEMA_DE_PROTECCIÓN_ESPECIAL_EN_EL_CICLO_DE_VIDA</v>
      </c>
      <c r="AH4214" s="78" t="s">
        <v>452</v>
      </c>
      <c r="AI4214" s="79" t="str">
        <f>IF(AH4214&lt;&gt;"",VLOOKUP(CONCATENATE(AG4214,AH4214),NIVELES!$B$676:$C$745,2,0),"")</f>
        <v>Modalidades De Proteccion Especial Directos</v>
      </c>
      <c r="AJ4214" s="78" t="s">
        <v>517</v>
      </c>
      <c r="AK4214" s="79" t="str">
        <f>+IF(AJ4214&lt;&gt;"",VLOOKUP(AJ4214,NIVELES!$A$816:$B$892,2,0),"")</f>
        <v>NO APLICA</v>
      </c>
      <c r="AL4214" s="78" t="s">
        <v>554</v>
      </c>
      <c r="AM4214" s="78">
        <v>530101</v>
      </c>
      <c r="AN4214" s="79" t="str">
        <f>IF(AM4214&lt;&gt;"",+VLOOKUP(AM4214,NIVELES!$A$1652:$B$2466,2,0),"")</f>
        <v>Agua Potable</v>
      </c>
      <c r="AO4214" s="87">
        <v>2000</v>
      </c>
      <c r="AP4214" s="88">
        <v>0</v>
      </c>
      <c r="AQ4214" s="88">
        <v>394</v>
      </c>
      <c r="AR4214" s="88">
        <v>197</v>
      </c>
      <c r="AS4214" s="88">
        <v>197</v>
      </c>
      <c r="AT4214" s="88">
        <v>197</v>
      </c>
      <c r="AU4214" s="88">
        <v>197</v>
      </c>
      <c r="AV4214" s="88">
        <v>197</v>
      </c>
      <c r="AW4214" s="88">
        <v>197</v>
      </c>
      <c r="AX4214" s="88">
        <v>197</v>
      </c>
      <c r="AY4214" s="88">
        <v>197</v>
      </c>
      <c r="AZ4214" s="88">
        <v>30</v>
      </c>
      <c r="BA4214" s="88">
        <v>0</v>
      </c>
      <c r="BB4214" s="89">
        <f t="shared" si="259"/>
        <v>2000</v>
      </c>
      <c r="BC4214" s="90" t="str">
        <f t="shared" si="258"/>
        <v>OK</v>
      </c>
      <c r="BD4214" s="91" t="str">
        <f t="shared" si="260"/>
        <v xml:space="preserve">                  </v>
      </c>
      <c r="BE4214" s="92">
        <f t="shared" si="261"/>
        <v>12</v>
      </c>
    </row>
    <row r="4215" spans="1:57" s="74" customFormat="1" ht="50.1" customHeight="1" x14ac:dyDescent="0.2">
      <c r="A4215" s="78" t="s">
        <v>55</v>
      </c>
      <c r="B4215" s="78" t="s">
        <v>67</v>
      </c>
      <c r="C4215" s="78" t="s">
        <v>38</v>
      </c>
      <c r="D4215" s="78" t="s">
        <v>605</v>
      </c>
      <c r="E4215" s="79" t="str">
        <f>+IF(C4215&lt;&gt;"",VLOOKUP(MID(C4215,18,5),NIVELES!$A$133:$B$213,2,0),"")</f>
        <v>GUAYAS</v>
      </c>
      <c r="F4215" s="80" t="s">
        <v>94</v>
      </c>
      <c r="G4215" s="81" t="str">
        <f>+IF(F4215&lt;&gt;"",VLOOKUP(F4215,NIVELES!$A$246:$C$464,3,0),"")</f>
        <v xml:space="preserve"> </v>
      </c>
      <c r="H4215" s="82" t="s">
        <v>1024</v>
      </c>
      <c r="I4215" s="78" t="s">
        <v>2290</v>
      </c>
      <c r="J4215" s="78" t="s">
        <v>1078</v>
      </c>
      <c r="K4215" s="78" t="s">
        <v>2291</v>
      </c>
      <c r="L4215" s="78" t="s">
        <v>3699</v>
      </c>
      <c r="M4215" s="78">
        <v>60</v>
      </c>
      <c r="N4215" s="78" t="s">
        <v>3700</v>
      </c>
      <c r="O4215" s="78" t="s">
        <v>3701</v>
      </c>
      <c r="P4215" s="82">
        <v>12</v>
      </c>
      <c r="Q4215" s="78" t="s">
        <v>2206</v>
      </c>
      <c r="R4215" s="82">
        <v>1</v>
      </c>
      <c r="S4215" s="82">
        <v>1</v>
      </c>
      <c r="T4215" s="82">
        <v>1</v>
      </c>
      <c r="U4215" s="82">
        <v>1</v>
      </c>
      <c r="V4215" s="82">
        <v>1</v>
      </c>
      <c r="W4215" s="82">
        <v>1</v>
      </c>
      <c r="X4215" s="82">
        <v>1</v>
      </c>
      <c r="Y4215" s="82">
        <v>1</v>
      </c>
      <c r="Z4215" s="82">
        <v>1</v>
      </c>
      <c r="AA4215" s="82">
        <v>1</v>
      </c>
      <c r="AB4215" s="82">
        <v>1</v>
      </c>
      <c r="AC4215" s="82">
        <v>1</v>
      </c>
      <c r="AD4215" s="85" t="str">
        <f>IF(A4215&lt;&gt;"",IF(D4215="DIRECCIÓN_DE_TRANSFERENCIAS","280 0031",VLOOKUP(C4215,NIVELES!$A$14:$B$105,2,0)),"")</f>
        <v>280 8240</v>
      </c>
      <c r="AE4215" s="86" t="s">
        <v>322</v>
      </c>
      <c r="AF4215" s="86" t="s">
        <v>542</v>
      </c>
      <c r="AG4215" s="79" t="str">
        <f>+IF(AF4215&lt;&gt;"",VLOOKUP(AF4215,NIVELES!$A$666:$B$673,2,0),"")</f>
        <v>SISTEMA_DE_PROTECCIÓN_ESPECIAL_EN_EL_CICLO_DE_VIDA</v>
      </c>
      <c r="AH4215" s="78" t="s">
        <v>452</v>
      </c>
      <c r="AI4215" s="79" t="str">
        <f>IF(AH4215&lt;&gt;"",VLOOKUP(CONCATENATE(AG4215,AH4215),NIVELES!$B$676:$C$745,2,0),"")</f>
        <v>Modalidades De Proteccion Especial Directos</v>
      </c>
      <c r="AJ4215" s="78" t="s">
        <v>517</v>
      </c>
      <c r="AK4215" s="79" t="str">
        <f>+IF(AJ4215&lt;&gt;"",VLOOKUP(AJ4215,NIVELES!$A$816:$B$892,2,0),"")</f>
        <v>NO APLICA</v>
      </c>
      <c r="AL4215" s="78" t="s">
        <v>554</v>
      </c>
      <c r="AM4215" s="78">
        <v>530104</v>
      </c>
      <c r="AN4215" s="79" t="str">
        <f>IF(AM4215&lt;&gt;"",+VLOOKUP(AM4215,NIVELES!$A$1652:$B$2466,2,0),"")</f>
        <v>Energía Eléctrica</v>
      </c>
      <c r="AO4215" s="87">
        <v>5291.45</v>
      </c>
      <c r="AP4215" s="88">
        <v>0</v>
      </c>
      <c r="AQ4215" s="88">
        <v>1420</v>
      </c>
      <c r="AR4215" s="88">
        <v>710</v>
      </c>
      <c r="AS4215" s="88">
        <v>710</v>
      </c>
      <c r="AT4215" s="88">
        <v>710</v>
      </c>
      <c r="AU4215" s="88">
        <v>710</v>
      </c>
      <c r="AV4215" s="88">
        <v>710</v>
      </c>
      <c r="AW4215" s="88">
        <v>321.45</v>
      </c>
      <c r="AX4215" s="88">
        <v>0</v>
      </c>
      <c r="AY4215" s="88">
        <v>0</v>
      </c>
      <c r="AZ4215" s="88">
        <v>0</v>
      </c>
      <c r="BA4215" s="88">
        <v>0</v>
      </c>
      <c r="BB4215" s="89">
        <f t="shared" si="259"/>
        <v>5291.45</v>
      </c>
      <c r="BC4215" s="90" t="str">
        <f t="shared" si="258"/>
        <v>OK</v>
      </c>
      <c r="BD4215" s="91" t="str">
        <f t="shared" si="260"/>
        <v xml:space="preserve">                  </v>
      </c>
      <c r="BE4215" s="92">
        <f t="shared" si="261"/>
        <v>12</v>
      </c>
    </row>
    <row r="4216" spans="1:57" s="74" customFormat="1" ht="50.1" customHeight="1" x14ac:dyDescent="0.2">
      <c r="A4216" s="78" t="s">
        <v>55</v>
      </c>
      <c r="B4216" s="78" t="s">
        <v>67</v>
      </c>
      <c r="C4216" s="78" t="s">
        <v>38</v>
      </c>
      <c r="D4216" s="78" t="s">
        <v>605</v>
      </c>
      <c r="E4216" s="79" t="str">
        <f>+IF(C4216&lt;&gt;"",VLOOKUP(MID(C4216,18,5),NIVELES!$A$133:$B$213,2,0),"")</f>
        <v>GUAYAS</v>
      </c>
      <c r="F4216" s="80" t="s">
        <v>94</v>
      </c>
      <c r="G4216" s="81" t="str">
        <f>+IF(F4216&lt;&gt;"",VLOOKUP(F4216,NIVELES!$A$246:$C$464,3,0),"")</f>
        <v xml:space="preserve"> </v>
      </c>
      <c r="H4216" s="82" t="s">
        <v>1024</v>
      </c>
      <c r="I4216" s="78" t="s">
        <v>2290</v>
      </c>
      <c r="J4216" s="78" t="s">
        <v>1078</v>
      </c>
      <c r="K4216" s="78" t="s">
        <v>2291</v>
      </c>
      <c r="L4216" s="78" t="s">
        <v>3699</v>
      </c>
      <c r="M4216" s="78">
        <v>60</v>
      </c>
      <c r="N4216" s="78" t="s">
        <v>3700</v>
      </c>
      <c r="O4216" s="78" t="s">
        <v>3730</v>
      </c>
      <c r="P4216" s="82">
        <v>12</v>
      </c>
      <c r="Q4216" s="78" t="s">
        <v>2206</v>
      </c>
      <c r="R4216" s="82">
        <v>1</v>
      </c>
      <c r="S4216" s="82">
        <v>1</v>
      </c>
      <c r="T4216" s="82">
        <v>1</v>
      </c>
      <c r="U4216" s="82">
        <v>1</v>
      </c>
      <c r="V4216" s="82">
        <v>1</v>
      </c>
      <c r="W4216" s="82">
        <v>1</v>
      </c>
      <c r="X4216" s="82">
        <v>1</v>
      </c>
      <c r="Y4216" s="82">
        <v>1</v>
      </c>
      <c r="Z4216" s="82">
        <v>1</v>
      </c>
      <c r="AA4216" s="82">
        <v>1</v>
      </c>
      <c r="AB4216" s="82">
        <v>1</v>
      </c>
      <c r="AC4216" s="82">
        <v>1</v>
      </c>
      <c r="AD4216" s="85" t="str">
        <f>IF(A4216&lt;&gt;"",IF(D4216="DIRECCIÓN_DE_TRANSFERENCIAS","280 0031",VLOOKUP(C4216,NIVELES!$A$14:$B$105,2,0)),"")</f>
        <v>280 8240</v>
      </c>
      <c r="AE4216" s="86" t="s">
        <v>322</v>
      </c>
      <c r="AF4216" s="86" t="s">
        <v>542</v>
      </c>
      <c r="AG4216" s="79" t="str">
        <f>+IF(AF4216&lt;&gt;"",VLOOKUP(AF4216,NIVELES!$A$666:$B$673,2,0),"")</f>
        <v>SISTEMA_DE_PROTECCIÓN_ESPECIAL_EN_EL_CICLO_DE_VIDA</v>
      </c>
      <c r="AH4216" s="78" t="s">
        <v>452</v>
      </c>
      <c r="AI4216" s="79" t="str">
        <f>IF(AH4216&lt;&gt;"",VLOOKUP(CONCATENATE(AG4216,AH4216),NIVELES!$B$676:$C$745,2,0),"")</f>
        <v>Modalidades De Proteccion Especial Directos</v>
      </c>
      <c r="AJ4216" s="78" t="s">
        <v>517</v>
      </c>
      <c r="AK4216" s="79" t="str">
        <f>+IF(AJ4216&lt;&gt;"",VLOOKUP(AJ4216,NIVELES!$A$816:$B$892,2,0),"")</f>
        <v>NO APLICA</v>
      </c>
      <c r="AL4216" s="78" t="s">
        <v>554</v>
      </c>
      <c r="AM4216" s="78">
        <v>530105</v>
      </c>
      <c r="AN4216" s="79" t="str">
        <f>IF(AM4216&lt;&gt;"",+VLOOKUP(AM4216,NIVELES!$A$1652:$B$2466,2,0),"")</f>
        <v>Telecomunicaciones</v>
      </c>
      <c r="AO4216" s="87">
        <v>1300</v>
      </c>
      <c r="AP4216" s="88">
        <v>0</v>
      </c>
      <c r="AQ4216" s="88">
        <v>290</v>
      </c>
      <c r="AR4216" s="88">
        <v>145</v>
      </c>
      <c r="AS4216" s="88">
        <v>145</v>
      </c>
      <c r="AT4216" s="88">
        <v>145</v>
      </c>
      <c r="AU4216" s="88">
        <v>145</v>
      </c>
      <c r="AV4216" s="88">
        <v>145</v>
      </c>
      <c r="AW4216" s="88">
        <v>145</v>
      </c>
      <c r="AX4216" s="88">
        <v>140</v>
      </c>
      <c r="AY4216" s="88">
        <v>0</v>
      </c>
      <c r="AZ4216" s="88">
        <v>0</v>
      </c>
      <c r="BA4216" s="88">
        <v>0</v>
      </c>
      <c r="BB4216" s="89">
        <f t="shared" si="259"/>
        <v>1300</v>
      </c>
      <c r="BC4216" s="90" t="str">
        <f t="shared" si="258"/>
        <v>OK</v>
      </c>
      <c r="BD4216" s="91" t="str">
        <f t="shared" si="260"/>
        <v xml:space="preserve">                  </v>
      </c>
      <c r="BE4216" s="92">
        <f t="shared" si="261"/>
        <v>12</v>
      </c>
    </row>
    <row r="4217" spans="1:57" s="74" customFormat="1" ht="50.1" customHeight="1" x14ac:dyDescent="0.2">
      <c r="A4217" s="78" t="s">
        <v>55</v>
      </c>
      <c r="B4217" s="78" t="s">
        <v>67</v>
      </c>
      <c r="C4217" s="78" t="s">
        <v>38</v>
      </c>
      <c r="D4217" s="78" t="s">
        <v>605</v>
      </c>
      <c r="E4217" s="79" t="str">
        <f>+IF(C4217&lt;&gt;"",VLOOKUP(MID(C4217,18,5),NIVELES!$A$133:$B$213,2,0),"")</f>
        <v>GUAYAS</v>
      </c>
      <c r="F4217" s="80" t="s">
        <v>94</v>
      </c>
      <c r="G4217" s="81" t="str">
        <f>+IF(F4217&lt;&gt;"",VLOOKUP(F4217,NIVELES!$A$246:$C$464,3,0),"")</f>
        <v xml:space="preserve"> </v>
      </c>
      <c r="H4217" s="82" t="s">
        <v>1024</v>
      </c>
      <c r="I4217" s="78" t="s">
        <v>2290</v>
      </c>
      <c r="J4217" s="78" t="s">
        <v>1078</v>
      </c>
      <c r="K4217" s="78" t="s">
        <v>2291</v>
      </c>
      <c r="L4217" s="78" t="s">
        <v>3699</v>
      </c>
      <c r="M4217" s="78">
        <v>60</v>
      </c>
      <c r="N4217" s="78" t="s">
        <v>3700</v>
      </c>
      <c r="O4217" s="78" t="s">
        <v>3764</v>
      </c>
      <c r="P4217" s="82">
        <v>2</v>
      </c>
      <c r="Q4217" s="78" t="s">
        <v>3765</v>
      </c>
      <c r="R4217" s="82">
        <v>1</v>
      </c>
      <c r="S4217" s="82">
        <v>0</v>
      </c>
      <c r="T4217" s="82">
        <v>1</v>
      </c>
      <c r="U4217" s="82">
        <v>0</v>
      </c>
      <c r="V4217" s="82">
        <v>0</v>
      </c>
      <c r="W4217" s="82">
        <v>0</v>
      </c>
      <c r="X4217" s="82">
        <v>0</v>
      </c>
      <c r="Y4217" s="82">
        <v>0</v>
      </c>
      <c r="Z4217" s="82">
        <v>0</v>
      </c>
      <c r="AA4217" s="82">
        <v>0</v>
      </c>
      <c r="AB4217" s="82">
        <v>0</v>
      </c>
      <c r="AC4217" s="82">
        <v>0</v>
      </c>
      <c r="AD4217" s="85" t="str">
        <f>IF(A4217&lt;&gt;"",IF(D4217="DIRECCIÓN_DE_TRANSFERENCIAS","280 0031",VLOOKUP(C4217,NIVELES!$A$14:$B$105,2,0)),"")</f>
        <v>280 8240</v>
      </c>
      <c r="AE4217" s="86" t="s">
        <v>322</v>
      </c>
      <c r="AF4217" s="86" t="s">
        <v>542</v>
      </c>
      <c r="AG4217" s="79" t="str">
        <f>+IF(AF4217&lt;&gt;"",VLOOKUP(AF4217,NIVELES!$A$666:$B$673,2,0),"")</f>
        <v>SISTEMA_DE_PROTECCIÓN_ESPECIAL_EN_EL_CICLO_DE_VIDA</v>
      </c>
      <c r="AH4217" s="78" t="s">
        <v>452</v>
      </c>
      <c r="AI4217" s="79" t="str">
        <f>IF(AH4217&lt;&gt;"",VLOOKUP(CONCATENATE(AG4217,AH4217),NIVELES!$B$676:$C$745,2,0),"")</f>
        <v>Modalidades De Proteccion Especial Directos</v>
      </c>
      <c r="AJ4217" s="78" t="s">
        <v>517</v>
      </c>
      <c r="AK4217" s="79" t="str">
        <f>+IF(AJ4217&lt;&gt;"",VLOOKUP(AJ4217,NIVELES!$A$816:$B$892,2,0),"")</f>
        <v>NO APLICA</v>
      </c>
      <c r="AL4217" s="78" t="s">
        <v>554</v>
      </c>
      <c r="AM4217" s="78">
        <v>530235</v>
      </c>
      <c r="AN4217" s="79" t="str">
        <f>IF(AM4217&lt;&gt;"",+VLOOKUP(AM4217,NIVELES!$A$1652:$B$2466,2,0),"")</f>
        <v>Servicio de Alimentación</v>
      </c>
      <c r="AO4217" s="87">
        <v>98550</v>
      </c>
      <c r="AP4217" s="88">
        <v>0</v>
      </c>
      <c r="AQ4217" s="88">
        <v>7560</v>
      </c>
      <c r="AR4217" s="88">
        <v>8370</v>
      </c>
      <c r="AS4217" s="88">
        <v>8100</v>
      </c>
      <c r="AT4217" s="88">
        <v>8370</v>
      </c>
      <c r="AU4217" s="88">
        <v>8100</v>
      </c>
      <c r="AV4217" s="88">
        <v>8370</v>
      </c>
      <c r="AW4217" s="88">
        <v>8370</v>
      </c>
      <c r="AX4217" s="88">
        <v>8100</v>
      </c>
      <c r="AY4217" s="88">
        <v>8370</v>
      </c>
      <c r="AZ4217" s="88">
        <v>8100</v>
      </c>
      <c r="BA4217" s="88">
        <v>16740</v>
      </c>
      <c r="BB4217" s="89">
        <f t="shared" si="259"/>
        <v>98550</v>
      </c>
      <c r="BC4217" s="90" t="str">
        <f t="shared" si="258"/>
        <v>OK</v>
      </c>
      <c r="BD4217" s="91" t="str">
        <f t="shared" si="260"/>
        <v xml:space="preserve">                  </v>
      </c>
      <c r="BE4217" s="92">
        <f t="shared" si="261"/>
        <v>2</v>
      </c>
    </row>
    <row r="4218" spans="1:57" s="74" customFormat="1" ht="50.1" customHeight="1" x14ac:dyDescent="0.2">
      <c r="A4218" s="78" t="s">
        <v>55</v>
      </c>
      <c r="B4218" s="78" t="s">
        <v>67</v>
      </c>
      <c r="C4218" s="78" t="s">
        <v>38</v>
      </c>
      <c r="D4218" s="78" t="s">
        <v>605</v>
      </c>
      <c r="E4218" s="79" t="str">
        <f>+IF(C4218&lt;&gt;"",VLOOKUP(MID(C4218,18,5),NIVELES!$A$133:$B$213,2,0),"")</f>
        <v>GUAYAS</v>
      </c>
      <c r="F4218" s="80" t="s">
        <v>94</v>
      </c>
      <c r="G4218" s="81" t="str">
        <f>+IF(F4218&lt;&gt;"",VLOOKUP(F4218,NIVELES!$A$246:$C$464,3,0),"")</f>
        <v xml:space="preserve"> </v>
      </c>
      <c r="H4218" s="82" t="s">
        <v>1024</v>
      </c>
      <c r="I4218" s="78" t="s">
        <v>2290</v>
      </c>
      <c r="J4218" s="78" t="s">
        <v>1078</v>
      </c>
      <c r="K4218" s="78" t="s">
        <v>2291</v>
      </c>
      <c r="L4218" s="78" t="s">
        <v>3699</v>
      </c>
      <c r="M4218" s="78">
        <v>60</v>
      </c>
      <c r="N4218" s="78" t="s">
        <v>3700</v>
      </c>
      <c r="O4218" s="78" t="s">
        <v>3747</v>
      </c>
      <c r="P4218" s="82">
        <v>1</v>
      </c>
      <c r="Q4218" s="78" t="s">
        <v>3748</v>
      </c>
      <c r="R4218" s="82">
        <v>0</v>
      </c>
      <c r="S4218" s="82">
        <v>1</v>
      </c>
      <c r="T4218" s="82">
        <v>0</v>
      </c>
      <c r="U4218" s="82">
        <v>0</v>
      </c>
      <c r="V4218" s="82">
        <v>0</v>
      </c>
      <c r="W4218" s="82">
        <v>0</v>
      </c>
      <c r="X4218" s="82">
        <v>0</v>
      </c>
      <c r="Y4218" s="82">
        <v>0</v>
      </c>
      <c r="Z4218" s="82">
        <v>0</v>
      </c>
      <c r="AA4218" s="82">
        <v>0</v>
      </c>
      <c r="AB4218" s="82">
        <v>0</v>
      </c>
      <c r="AC4218" s="82">
        <v>0</v>
      </c>
      <c r="AD4218" s="85" t="str">
        <f>IF(A4218&lt;&gt;"",IF(D4218="DIRECCIÓN_DE_TRANSFERENCIAS","280 0031",VLOOKUP(C4218,NIVELES!$A$14:$B$105,2,0)),"")</f>
        <v>280 8240</v>
      </c>
      <c r="AE4218" s="86" t="s">
        <v>322</v>
      </c>
      <c r="AF4218" s="86" t="s">
        <v>542</v>
      </c>
      <c r="AG4218" s="79" t="str">
        <f>+IF(AF4218&lt;&gt;"",VLOOKUP(AF4218,NIVELES!$A$666:$B$673,2,0),"")</f>
        <v>SISTEMA_DE_PROTECCIÓN_ESPECIAL_EN_EL_CICLO_DE_VIDA</v>
      </c>
      <c r="AH4218" s="78" t="s">
        <v>452</v>
      </c>
      <c r="AI4218" s="79" t="str">
        <f>IF(AH4218&lt;&gt;"",VLOOKUP(CONCATENATE(AG4218,AH4218),NIVELES!$B$676:$C$745,2,0),"")</f>
        <v>Modalidades De Proteccion Especial Directos</v>
      </c>
      <c r="AJ4218" s="78" t="s">
        <v>517</v>
      </c>
      <c r="AK4218" s="79" t="str">
        <f>+IF(AJ4218&lt;&gt;"",VLOOKUP(AJ4218,NIVELES!$A$816:$B$892,2,0),"")</f>
        <v>NO APLICA</v>
      </c>
      <c r="AL4218" s="78" t="s">
        <v>554</v>
      </c>
      <c r="AM4218" s="78">
        <v>530505</v>
      </c>
      <c r="AN4218" s="79" t="str">
        <f>IF(AM4218&lt;&gt;"",+VLOOKUP(AM4218,NIVELES!$A$1652:$B$2466,2,0),"")</f>
        <v>Vehículos (Arrendamiento)</v>
      </c>
      <c r="AO4218" s="87">
        <v>8300</v>
      </c>
      <c r="AP4218" s="88">
        <v>0</v>
      </c>
      <c r="AQ4218" s="88">
        <v>0</v>
      </c>
      <c r="AR4218" s="88">
        <v>1660</v>
      </c>
      <c r="AS4218" s="88">
        <v>1660</v>
      </c>
      <c r="AT4218" s="88">
        <v>1660</v>
      </c>
      <c r="AU4218" s="88">
        <v>1660</v>
      </c>
      <c r="AV4218" s="88">
        <v>1660</v>
      </c>
      <c r="AW4218" s="88">
        <v>0</v>
      </c>
      <c r="AX4218" s="88">
        <v>0</v>
      </c>
      <c r="AY4218" s="88">
        <v>0</v>
      </c>
      <c r="AZ4218" s="88">
        <v>0</v>
      </c>
      <c r="BA4218" s="88">
        <v>0</v>
      </c>
      <c r="BB4218" s="89">
        <f t="shared" si="259"/>
        <v>8300</v>
      </c>
      <c r="BC4218" s="90" t="str">
        <f t="shared" si="258"/>
        <v>OK</v>
      </c>
      <c r="BD4218" s="91" t="str">
        <f t="shared" si="260"/>
        <v xml:space="preserve">                  </v>
      </c>
      <c r="BE4218" s="92">
        <f t="shared" si="261"/>
        <v>1</v>
      </c>
    </row>
    <row r="4219" spans="1:57" s="74" customFormat="1" ht="50.1" customHeight="1" x14ac:dyDescent="0.2">
      <c r="A4219" s="78" t="s">
        <v>55</v>
      </c>
      <c r="B4219" s="78" t="s">
        <v>67</v>
      </c>
      <c r="C4219" s="78" t="s">
        <v>38</v>
      </c>
      <c r="D4219" s="78" t="s">
        <v>605</v>
      </c>
      <c r="E4219" s="79" t="str">
        <f>+IF(C4219&lt;&gt;"",VLOOKUP(MID(C4219,18,5),NIVELES!$A$133:$B$213,2,0),"")</f>
        <v>GUAYAS</v>
      </c>
      <c r="F4219" s="80" t="s">
        <v>94</v>
      </c>
      <c r="G4219" s="81" t="str">
        <f>+IF(F4219&lt;&gt;"",VLOOKUP(F4219,NIVELES!$A$246:$C$464,3,0),"")</f>
        <v xml:space="preserve"> </v>
      </c>
      <c r="H4219" s="82" t="s">
        <v>1024</v>
      </c>
      <c r="I4219" s="78" t="s">
        <v>2290</v>
      </c>
      <c r="J4219" s="78" t="s">
        <v>1078</v>
      </c>
      <c r="K4219" s="78" t="s">
        <v>2291</v>
      </c>
      <c r="L4219" s="78" t="s">
        <v>3699</v>
      </c>
      <c r="M4219" s="78">
        <v>60</v>
      </c>
      <c r="N4219" s="78" t="s">
        <v>3700</v>
      </c>
      <c r="O4219" s="78" t="s">
        <v>3766</v>
      </c>
      <c r="P4219" s="82">
        <v>1</v>
      </c>
      <c r="Q4219" s="78" t="s">
        <v>3756</v>
      </c>
      <c r="R4219" s="82">
        <v>0</v>
      </c>
      <c r="S4219" s="82">
        <v>0</v>
      </c>
      <c r="T4219" s="82">
        <v>1</v>
      </c>
      <c r="U4219" s="82">
        <v>0</v>
      </c>
      <c r="V4219" s="82">
        <v>0</v>
      </c>
      <c r="W4219" s="82">
        <v>0</v>
      </c>
      <c r="X4219" s="82">
        <v>0</v>
      </c>
      <c r="Y4219" s="82">
        <v>0</v>
      </c>
      <c r="Z4219" s="82">
        <v>0</v>
      </c>
      <c r="AA4219" s="82">
        <v>0</v>
      </c>
      <c r="AB4219" s="82">
        <v>0</v>
      </c>
      <c r="AC4219" s="82">
        <v>0</v>
      </c>
      <c r="AD4219" s="85" t="str">
        <f>IF(A4219&lt;&gt;"",IF(D4219="DIRECCIÓN_DE_TRANSFERENCIAS","280 0031",VLOOKUP(C4219,NIVELES!$A$14:$B$105,2,0)),"")</f>
        <v>280 8240</v>
      </c>
      <c r="AE4219" s="86" t="s">
        <v>322</v>
      </c>
      <c r="AF4219" s="86" t="s">
        <v>542</v>
      </c>
      <c r="AG4219" s="79" t="str">
        <f>+IF(AF4219&lt;&gt;"",VLOOKUP(AF4219,NIVELES!$A$666:$B$673,2,0),"")</f>
        <v>SISTEMA_DE_PROTECCIÓN_ESPECIAL_EN_EL_CICLO_DE_VIDA</v>
      </c>
      <c r="AH4219" s="78" t="s">
        <v>452</v>
      </c>
      <c r="AI4219" s="79" t="str">
        <f>IF(AH4219&lt;&gt;"",VLOOKUP(CONCATENATE(AG4219,AH4219),NIVELES!$B$676:$C$745,2,0),"")</f>
        <v>Modalidades De Proteccion Especial Directos</v>
      </c>
      <c r="AJ4219" s="78" t="s">
        <v>517</v>
      </c>
      <c r="AK4219" s="79" t="str">
        <f>+IF(AJ4219&lt;&gt;"",VLOOKUP(AJ4219,NIVELES!$A$816:$B$892,2,0),"")</f>
        <v>NO APLICA</v>
      </c>
      <c r="AL4219" s="78" t="s">
        <v>554</v>
      </c>
      <c r="AM4219" s="78">
        <v>530802</v>
      </c>
      <c r="AN4219" s="79" t="str">
        <f>IF(AM4219&lt;&gt;"",+VLOOKUP(AM4219,NIVELES!$A$1652:$B$2466,2,0),"")</f>
        <v>Vestuario, Lencería, Prendas de Protección; y, Accesorios para Uniformes Militares y Policiales; y, Carpas</v>
      </c>
      <c r="AO4219" s="87">
        <v>4000</v>
      </c>
      <c r="AP4219" s="88">
        <v>0</v>
      </c>
      <c r="AQ4219" s="88">
        <v>0</v>
      </c>
      <c r="AR4219" s="88">
        <v>0</v>
      </c>
      <c r="AS4219" s="88">
        <v>4000</v>
      </c>
      <c r="AT4219" s="88">
        <v>0</v>
      </c>
      <c r="AU4219" s="88">
        <v>0</v>
      </c>
      <c r="AV4219" s="88">
        <v>0</v>
      </c>
      <c r="AW4219" s="88">
        <v>0</v>
      </c>
      <c r="AX4219" s="88">
        <v>0</v>
      </c>
      <c r="AY4219" s="88">
        <v>0</v>
      </c>
      <c r="AZ4219" s="88">
        <v>0</v>
      </c>
      <c r="BA4219" s="88">
        <v>0</v>
      </c>
      <c r="BB4219" s="89">
        <f t="shared" si="259"/>
        <v>4000</v>
      </c>
      <c r="BC4219" s="90" t="str">
        <f t="shared" si="258"/>
        <v>OK</v>
      </c>
      <c r="BD4219" s="91" t="str">
        <f t="shared" si="260"/>
        <v xml:space="preserve">                  </v>
      </c>
      <c r="BE4219" s="92">
        <f t="shared" si="261"/>
        <v>1</v>
      </c>
    </row>
    <row r="4220" spans="1:57" s="74" customFormat="1" ht="50.1" customHeight="1" x14ac:dyDescent="0.2">
      <c r="A4220" s="78" t="s">
        <v>55</v>
      </c>
      <c r="B4220" s="78" t="s">
        <v>67</v>
      </c>
      <c r="C4220" s="78" t="s">
        <v>38</v>
      </c>
      <c r="D4220" s="78" t="s">
        <v>605</v>
      </c>
      <c r="E4220" s="79" t="str">
        <f>+IF(C4220&lt;&gt;"",VLOOKUP(MID(C4220,18,5),NIVELES!$A$133:$B$213,2,0),"")</f>
        <v>GUAYAS</v>
      </c>
      <c r="F4220" s="80" t="s">
        <v>94</v>
      </c>
      <c r="G4220" s="81" t="str">
        <f>+IF(F4220&lt;&gt;"",VLOOKUP(F4220,NIVELES!$A$246:$C$464,3,0),"")</f>
        <v xml:space="preserve"> </v>
      </c>
      <c r="H4220" s="82" t="s">
        <v>1024</v>
      </c>
      <c r="I4220" s="78" t="s">
        <v>2290</v>
      </c>
      <c r="J4220" s="78" t="s">
        <v>1078</v>
      </c>
      <c r="K4220" s="78" t="s">
        <v>2291</v>
      </c>
      <c r="L4220" s="78" t="s">
        <v>3699</v>
      </c>
      <c r="M4220" s="78">
        <v>60</v>
      </c>
      <c r="N4220" s="78" t="s">
        <v>3700</v>
      </c>
      <c r="O4220" s="78" t="s">
        <v>3767</v>
      </c>
      <c r="P4220" s="82">
        <v>2</v>
      </c>
      <c r="Q4220" s="78" t="s">
        <v>3761</v>
      </c>
      <c r="R4220" s="82">
        <v>0</v>
      </c>
      <c r="S4220" s="82">
        <v>0</v>
      </c>
      <c r="T4220" s="82">
        <v>1</v>
      </c>
      <c r="U4220" s="82">
        <v>0</v>
      </c>
      <c r="V4220" s="82">
        <v>0</v>
      </c>
      <c r="W4220" s="82">
        <v>0</v>
      </c>
      <c r="X4220" s="82">
        <v>0</v>
      </c>
      <c r="Y4220" s="82">
        <v>1</v>
      </c>
      <c r="Z4220" s="82">
        <v>0</v>
      </c>
      <c r="AA4220" s="82">
        <v>0</v>
      </c>
      <c r="AB4220" s="82">
        <v>0</v>
      </c>
      <c r="AC4220" s="82">
        <v>0</v>
      </c>
      <c r="AD4220" s="85" t="str">
        <f>IF(A4220&lt;&gt;"",IF(D4220="DIRECCIÓN_DE_TRANSFERENCIAS","280 0031",VLOOKUP(C4220,NIVELES!$A$14:$B$105,2,0)),"")</f>
        <v>280 8240</v>
      </c>
      <c r="AE4220" s="86" t="s">
        <v>322</v>
      </c>
      <c r="AF4220" s="86" t="s">
        <v>542</v>
      </c>
      <c r="AG4220" s="79" t="str">
        <f>+IF(AF4220&lt;&gt;"",VLOOKUP(AF4220,NIVELES!$A$666:$B$673,2,0),"")</f>
        <v>SISTEMA_DE_PROTECCIÓN_ESPECIAL_EN_EL_CICLO_DE_VIDA</v>
      </c>
      <c r="AH4220" s="78" t="s">
        <v>452</v>
      </c>
      <c r="AI4220" s="79" t="str">
        <f>IF(AH4220&lt;&gt;"",VLOOKUP(CONCATENATE(AG4220,AH4220),NIVELES!$B$676:$C$745,2,0),"")</f>
        <v>Modalidades De Proteccion Especial Directos</v>
      </c>
      <c r="AJ4220" s="78" t="s">
        <v>517</v>
      </c>
      <c r="AK4220" s="79" t="str">
        <f>+IF(AJ4220&lt;&gt;"",VLOOKUP(AJ4220,NIVELES!$A$816:$B$892,2,0),"")</f>
        <v>NO APLICA</v>
      </c>
      <c r="AL4220" s="78" t="s">
        <v>554</v>
      </c>
      <c r="AM4220" s="78">
        <v>530805</v>
      </c>
      <c r="AN4220" s="79" t="str">
        <f>IF(AM4220&lt;&gt;"",+VLOOKUP(AM4220,NIVELES!$A$1652:$B$2466,2,0),"")</f>
        <v>Materiales de Aseo</v>
      </c>
      <c r="AO4220" s="87">
        <v>13290</v>
      </c>
      <c r="AP4220" s="88">
        <v>0</v>
      </c>
      <c r="AQ4220" s="88">
        <v>0</v>
      </c>
      <c r="AR4220" s="88">
        <v>9000</v>
      </c>
      <c r="AS4220" s="88">
        <v>0</v>
      </c>
      <c r="AT4220" s="88">
        <v>0</v>
      </c>
      <c r="AU4220" s="88">
        <v>0</v>
      </c>
      <c r="AV4220" s="88">
        <v>0</v>
      </c>
      <c r="AW4220" s="88">
        <v>0</v>
      </c>
      <c r="AX4220" s="88">
        <v>4290</v>
      </c>
      <c r="AY4220" s="88">
        <v>0</v>
      </c>
      <c r="AZ4220" s="88">
        <v>0</v>
      </c>
      <c r="BA4220" s="88">
        <v>0</v>
      </c>
      <c r="BB4220" s="89">
        <f t="shared" si="259"/>
        <v>13290</v>
      </c>
      <c r="BC4220" s="90" t="str">
        <f t="shared" si="258"/>
        <v>OK</v>
      </c>
      <c r="BD4220" s="91" t="str">
        <f t="shared" si="260"/>
        <v xml:space="preserve">                  </v>
      </c>
      <c r="BE4220" s="92">
        <f t="shared" si="261"/>
        <v>2</v>
      </c>
    </row>
    <row r="4221" spans="1:57" s="74" customFormat="1" ht="50.1" customHeight="1" x14ac:dyDescent="0.2">
      <c r="A4221" s="78" t="s">
        <v>55</v>
      </c>
      <c r="B4221" s="78" t="s">
        <v>67</v>
      </c>
      <c r="C4221" s="78" t="s">
        <v>38</v>
      </c>
      <c r="D4221" s="78" t="s">
        <v>605</v>
      </c>
      <c r="E4221" s="79" t="str">
        <f>+IF(C4221&lt;&gt;"",VLOOKUP(MID(C4221,18,5),NIVELES!$A$133:$B$213,2,0),"")</f>
        <v>GUAYAS</v>
      </c>
      <c r="F4221" s="80" t="s">
        <v>94</v>
      </c>
      <c r="G4221" s="81" t="str">
        <f>+IF(F4221&lt;&gt;"",VLOOKUP(F4221,NIVELES!$A$246:$C$464,3,0),"")</f>
        <v xml:space="preserve"> </v>
      </c>
      <c r="H4221" s="82" t="s">
        <v>1024</v>
      </c>
      <c r="I4221" s="78" t="s">
        <v>2290</v>
      </c>
      <c r="J4221" s="78" t="s">
        <v>1078</v>
      </c>
      <c r="K4221" s="78" t="s">
        <v>2291</v>
      </c>
      <c r="L4221" s="78" t="s">
        <v>3699</v>
      </c>
      <c r="M4221" s="78">
        <v>60</v>
      </c>
      <c r="N4221" s="78" t="s">
        <v>3700</v>
      </c>
      <c r="O4221" s="78" t="s">
        <v>3768</v>
      </c>
      <c r="P4221" s="82">
        <v>2</v>
      </c>
      <c r="Q4221" s="78" t="s">
        <v>3769</v>
      </c>
      <c r="R4221" s="82">
        <v>0</v>
      </c>
      <c r="S4221" s="82">
        <v>1</v>
      </c>
      <c r="T4221" s="82">
        <v>0</v>
      </c>
      <c r="U4221" s="82">
        <v>0</v>
      </c>
      <c r="V4221" s="82">
        <v>0</v>
      </c>
      <c r="W4221" s="82">
        <v>0</v>
      </c>
      <c r="X4221" s="82">
        <v>0</v>
      </c>
      <c r="Y4221" s="82">
        <v>1</v>
      </c>
      <c r="Z4221" s="82">
        <v>0</v>
      </c>
      <c r="AA4221" s="82">
        <v>0</v>
      </c>
      <c r="AB4221" s="82">
        <v>0</v>
      </c>
      <c r="AC4221" s="82">
        <v>0</v>
      </c>
      <c r="AD4221" s="85" t="str">
        <f>IF(A4221&lt;&gt;"",IF(D4221="DIRECCIÓN_DE_TRANSFERENCIAS","280 0031",VLOOKUP(C4221,NIVELES!$A$14:$B$105,2,0)),"")</f>
        <v>280 8240</v>
      </c>
      <c r="AE4221" s="86" t="s">
        <v>322</v>
      </c>
      <c r="AF4221" s="86" t="s">
        <v>542</v>
      </c>
      <c r="AG4221" s="79" t="str">
        <f>+IF(AF4221&lt;&gt;"",VLOOKUP(AF4221,NIVELES!$A$666:$B$673,2,0),"")</f>
        <v>SISTEMA_DE_PROTECCIÓN_ESPECIAL_EN_EL_CICLO_DE_VIDA</v>
      </c>
      <c r="AH4221" s="78" t="s">
        <v>452</v>
      </c>
      <c r="AI4221" s="79" t="str">
        <f>IF(AH4221&lt;&gt;"",VLOOKUP(CONCATENATE(AG4221,AH4221),NIVELES!$B$676:$C$745,2,0),"")</f>
        <v>Modalidades De Proteccion Especial Directos</v>
      </c>
      <c r="AJ4221" s="78" t="s">
        <v>517</v>
      </c>
      <c r="AK4221" s="79" t="str">
        <f>+IF(AJ4221&lt;&gt;"",VLOOKUP(AJ4221,NIVELES!$A$816:$B$892,2,0),"")</f>
        <v>NO APLICA</v>
      </c>
      <c r="AL4221" s="78" t="s">
        <v>554</v>
      </c>
      <c r="AM4221" s="78">
        <v>530809</v>
      </c>
      <c r="AN4221" s="79" t="str">
        <f>IF(AM4221&lt;&gt;"",+VLOOKUP(AM4221,NIVELES!$A$1652:$B$2466,2,0),"")</f>
        <v>Medicamentos</v>
      </c>
      <c r="AO4221" s="87">
        <v>550</v>
      </c>
      <c r="AP4221" s="88">
        <v>0</v>
      </c>
      <c r="AQ4221" s="88">
        <v>0</v>
      </c>
      <c r="AR4221" s="88">
        <v>275</v>
      </c>
      <c r="AS4221" s="88">
        <v>0</v>
      </c>
      <c r="AT4221" s="88">
        <v>0</v>
      </c>
      <c r="AU4221" s="88">
        <v>0</v>
      </c>
      <c r="AV4221" s="88">
        <v>0</v>
      </c>
      <c r="AW4221" s="88">
        <v>0</v>
      </c>
      <c r="AX4221" s="88">
        <v>275</v>
      </c>
      <c r="AY4221" s="88">
        <v>0</v>
      </c>
      <c r="AZ4221" s="88">
        <v>0</v>
      </c>
      <c r="BA4221" s="88">
        <v>0</v>
      </c>
      <c r="BB4221" s="89">
        <f t="shared" si="259"/>
        <v>550</v>
      </c>
      <c r="BC4221" s="90" t="str">
        <f t="shared" si="258"/>
        <v>OK</v>
      </c>
      <c r="BD4221" s="91" t="str">
        <f t="shared" si="260"/>
        <v xml:space="preserve">                  </v>
      </c>
      <c r="BE4221" s="92">
        <f t="shared" si="261"/>
        <v>2</v>
      </c>
    </row>
    <row r="4222" spans="1:57" s="74" customFormat="1" ht="50.1" customHeight="1" x14ac:dyDescent="0.2">
      <c r="A4222" s="78" t="s">
        <v>55</v>
      </c>
      <c r="B4222" s="78" t="s">
        <v>67</v>
      </c>
      <c r="C4222" s="78" t="s">
        <v>38</v>
      </c>
      <c r="D4222" s="78" t="s">
        <v>605</v>
      </c>
      <c r="E4222" s="79" t="str">
        <f>+IF(C4222&lt;&gt;"",VLOOKUP(MID(C4222,18,5),NIVELES!$A$133:$B$213,2,0),"")</f>
        <v>GUAYAS</v>
      </c>
      <c r="F4222" s="80" t="s">
        <v>94</v>
      </c>
      <c r="G4222" s="81" t="str">
        <f>+IF(F4222&lt;&gt;"",VLOOKUP(F4222,NIVELES!$A$246:$C$464,3,0),"")</f>
        <v xml:space="preserve"> </v>
      </c>
      <c r="H4222" s="82" t="s">
        <v>1024</v>
      </c>
      <c r="I4222" s="78" t="s">
        <v>2290</v>
      </c>
      <c r="J4222" s="78" t="s">
        <v>1078</v>
      </c>
      <c r="K4222" s="78" t="s">
        <v>2291</v>
      </c>
      <c r="L4222" s="78" t="s">
        <v>3699</v>
      </c>
      <c r="M4222" s="78">
        <v>60</v>
      </c>
      <c r="N4222" s="78" t="s">
        <v>3700</v>
      </c>
      <c r="O4222" s="78" t="s">
        <v>3770</v>
      </c>
      <c r="P4222" s="82">
        <v>1</v>
      </c>
      <c r="Q4222" s="78" t="s">
        <v>3771</v>
      </c>
      <c r="R4222" s="82">
        <v>0</v>
      </c>
      <c r="S4222" s="82">
        <v>0</v>
      </c>
      <c r="T4222" s="82">
        <v>1</v>
      </c>
      <c r="U4222" s="82">
        <v>0</v>
      </c>
      <c r="V4222" s="82">
        <v>0</v>
      </c>
      <c r="W4222" s="82">
        <v>0</v>
      </c>
      <c r="X4222" s="82">
        <v>0</v>
      </c>
      <c r="Y4222" s="82">
        <v>0</v>
      </c>
      <c r="Z4222" s="82">
        <v>0</v>
      </c>
      <c r="AA4222" s="82">
        <v>0</v>
      </c>
      <c r="AB4222" s="82">
        <v>0</v>
      </c>
      <c r="AC4222" s="82">
        <v>0</v>
      </c>
      <c r="AD4222" s="85" t="str">
        <f>IF(A4222&lt;&gt;"",IF(D4222="DIRECCIÓN_DE_TRANSFERENCIAS","280 0031",VLOOKUP(C4222,NIVELES!$A$14:$B$105,2,0)),"")</f>
        <v>280 8240</v>
      </c>
      <c r="AE4222" s="86" t="s">
        <v>322</v>
      </c>
      <c r="AF4222" s="86" t="s">
        <v>542</v>
      </c>
      <c r="AG4222" s="79" t="str">
        <f>+IF(AF4222&lt;&gt;"",VLOOKUP(AF4222,NIVELES!$A$666:$B$673,2,0),"")</f>
        <v>SISTEMA_DE_PROTECCIÓN_ESPECIAL_EN_EL_CICLO_DE_VIDA</v>
      </c>
      <c r="AH4222" s="78" t="s">
        <v>452</v>
      </c>
      <c r="AI4222" s="79" t="str">
        <f>IF(AH4222&lt;&gt;"",VLOOKUP(CONCATENATE(AG4222,AH4222),NIVELES!$B$676:$C$745,2,0),"")</f>
        <v>Modalidades De Proteccion Especial Directos</v>
      </c>
      <c r="AJ4222" s="78" t="s">
        <v>517</v>
      </c>
      <c r="AK4222" s="79" t="str">
        <f>+IF(AJ4222&lt;&gt;"",VLOOKUP(AJ4222,NIVELES!$A$816:$B$892,2,0),"")</f>
        <v>NO APLICA</v>
      </c>
      <c r="AL4222" s="78" t="s">
        <v>554</v>
      </c>
      <c r="AM4222" s="78">
        <v>530812</v>
      </c>
      <c r="AN4222" s="79" t="str">
        <f>IF(AM4222&lt;&gt;"",+VLOOKUP(AM4222,NIVELES!$A$1652:$B$2466,2,0),"")</f>
        <v>Materiales Didácticos</v>
      </c>
      <c r="AO4222" s="87">
        <v>2500</v>
      </c>
      <c r="AP4222" s="88">
        <v>0</v>
      </c>
      <c r="AQ4222" s="88">
        <v>0</v>
      </c>
      <c r="AR4222" s="88">
        <v>0</v>
      </c>
      <c r="AS4222" s="88">
        <v>2500</v>
      </c>
      <c r="AT4222" s="88">
        <v>0</v>
      </c>
      <c r="AU4222" s="88">
        <v>0</v>
      </c>
      <c r="AV4222" s="88">
        <v>0</v>
      </c>
      <c r="AW4222" s="88">
        <v>0</v>
      </c>
      <c r="AX4222" s="88">
        <v>0</v>
      </c>
      <c r="AY4222" s="88">
        <v>0</v>
      </c>
      <c r="AZ4222" s="88">
        <v>0</v>
      </c>
      <c r="BA4222" s="88">
        <v>0</v>
      </c>
      <c r="BB4222" s="89">
        <f t="shared" si="259"/>
        <v>2500</v>
      </c>
      <c r="BC4222" s="90" t="str">
        <f t="shared" si="258"/>
        <v>OK</v>
      </c>
      <c r="BD4222" s="91" t="str">
        <f t="shared" si="260"/>
        <v xml:space="preserve">                  </v>
      </c>
      <c r="BE4222" s="92">
        <f t="shared" si="261"/>
        <v>1</v>
      </c>
    </row>
    <row r="4223" spans="1:57" s="74" customFormat="1" ht="50.1" customHeight="1" x14ac:dyDescent="0.2">
      <c r="A4223" s="78" t="s">
        <v>55</v>
      </c>
      <c r="B4223" s="78" t="s">
        <v>67</v>
      </c>
      <c r="C4223" s="78" t="s">
        <v>38</v>
      </c>
      <c r="D4223" s="78" t="s">
        <v>605</v>
      </c>
      <c r="E4223" s="79" t="str">
        <f>+IF(C4223&lt;&gt;"",VLOOKUP(MID(C4223,18,5),NIVELES!$A$133:$B$213,2,0),"")</f>
        <v>GUAYAS</v>
      </c>
      <c r="F4223" s="80" t="s">
        <v>94</v>
      </c>
      <c r="G4223" s="81" t="str">
        <f>+IF(F4223&lt;&gt;"",VLOOKUP(F4223,NIVELES!$A$246:$C$464,3,0),"")</f>
        <v xml:space="preserve"> </v>
      </c>
      <c r="H4223" s="82" t="s">
        <v>1024</v>
      </c>
      <c r="I4223" s="78" t="s">
        <v>2311</v>
      </c>
      <c r="J4223" s="78" t="s">
        <v>1078</v>
      </c>
      <c r="K4223" s="78" t="s">
        <v>2291</v>
      </c>
      <c r="L4223" s="78" t="s">
        <v>3135</v>
      </c>
      <c r="M4223" s="78">
        <v>340</v>
      </c>
      <c r="N4223" s="78" t="s">
        <v>3772</v>
      </c>
      <c r="O4223" s="78" t="s">
        <v>2167</v>
      </c>
      <c r="P4223" s="82">
        <v>12</v>
      </c>
      <c r="Q4223" s="78" t="s">
        <v>2204</v>
      </c>
      <c r="R4223" s="82">
        <v>1</v>
      </c>
      <c r="S4223" s="82">
        <v>1</v>
      </c>
      <c r="T4223" s="82">
        <v>1</v>
      </c>
      <c r="U4223" s="82">
        <v>1</v>
      </c>
      <c r="V4223" s="82">
        <v>1</v>
      </c>
      <c r="W4223" s="82">
        <v>1</v>
      </c>
      <c r="X4223" s="82">
        <v>1</v>
      </c>
      <c r="Y4223" s="82">
        <v>1</v>
      </c>
      <c r="Z4223" s="82">
        <v>1</v>
      </c>
      <c r="AA4223" s="82">
        <v>1</v>
      </c>
      <c r="AB4223" s="82">
        <v>1</v>
      </c>
      <c r="AC4223" s="82">
        <v>1</v>
      </c>
      <c r="AD4223" s="85" t="str">
        <f>IF(A4223&lt;&gt;"",IF(D4223="DIRECCIÓN_DE_TRANSFERENCIAS","280 0031",VLOOKUP(C4223,NIVELES!$A$14:$B$105,2,0)),"")</f>
        <v>280 8240</v>
      </c>
      <c r="AE4223" s="86" t="s">
        <v>322</v>
      </c>
      <c r="AF4223" s="86" t="s">
        <v>543</v>
      </c>
      <c r="AG4223" s="79" t="str">
        <f>+IF(AF4223&lt;&gt;"",VLOOKUP(AF4223,NIVELES!$A$666:$B$673,2,0),"")</f>
        <v>DESARROLLO_INFANTIL</v>
      </c>
      <c r="AH4223" s="78" t="s">
        <v>322</v>
      </c>
      <c r="AI4223" s="79" t="str">
        <f>IF(AH4223&lt;&gt;"",VLOOKUP(CONCATENATE(AG4223,AH4223),NIVELES!$B$676:$C$745,2,0),"")</f>
        <v>Centros Infantiles Del Buen Vivir Atencion Directa -Funcionamiento Operación Y Atencion De Unidades</v>
      </c>
      <c r="AJ4223" s="78" t="s">
        <v>517</v>
      </c>
      <c r="AK4223" s="79" t="str">
        <f>+IF(AJ4223&lt;&gt;"",VLOOKUP(AJ4223,NIVELES!$A$816:$B$892,2,0),"")</f>
        <v>NO APLICA</v>
      </c>
      <c r="AL4223" s="78" t="s">
        <v>553</v>
      </c>
      <c r="AM4223" s="78">
        <v>510105</v>
      </c>
      <c r="AN4223" s="79" t="str">
        <f>IF(AM4223&lt;&gt;"",+VLOOKUP(AM4223,NIVELES!$A$1652:$B$2466,2,0),"")</f>
        <v>Remuneraciones Unificadas</v>
      </c>
      <c r="AO4223" s="87">
        <v>7020</v>
      </c>
      <c r="AP4223" s="88">
        <v>585</v>
      </c>
      <c r="AQ4223" s="88">
        <v>585</v>
      </c>
      <c r="AR4223" s="88">
        <v>585</v>
      </c>
      <c r="AS4223" s="88">
        <v>585</v>
      </c>
      <c r="AT4223" s="88">
        <v>585</v>
      </c>
      <c r="AU4223" s="88">
        <v>585</v>
      </c>
      <c r="AV4223" s="88">
        <v>585</v>
      </c>
      <c r="AW4223" s="88">
        <v>585</v>
      </c>
      <c r="AX4223" s="88">
        <v>585</v>
      </c>
      <c r="AY4223" s="88">
        <v>585</v>
      </c>
      <c r="AZ4223" s="88">
        <v>585</v>
      </c>
      <c r="BA4223" s="88">
        <v>585</v>
      </c>
      <c r="BB4223" s="89">
        <f t="shared" si="259"/>
        <v>7020</v>
      </c>
      <c r="BC4223" s="90" t="str">
        <f t="shared" si="258"/>
        <v>OK</v>
      </c>
      <c r="BD4223" s="91" t="str">
        <f t="shared" si="260"/>
        <v xml:space="preserve">                  </v>
      </c>
      <c r="BE4223" s="92">
        <f t="shared" si="261"/>
        <v>12</v>
      </c>
    </row>
    <row r="4224" spans="1:57" s="74" customFormat="1" ht="50.1" customHeight="1" x14ac:dyDescent="0.2">
      <c r="A4224" s="78" t="s">
        <v>55</v>
      </c>
      <c r="B4224" s="78" t="s">
        <v>67</v>
      </c>
      <c r="C4224" s="78" t="s">
        <v>38</v>
      </c>
      <c r="D4224" s="78" t="s">
        <v>605</v>
      </c>
      <c r="E4224" s="79" t="str">
        <f>+IF(C4224&lt;&gt;"",VLOOKUP(MID(C4224,18,5),NIVELES!$A$133:$B$213,2,0),"")</f>
        <v>GUAYAS</v>
      </c>
      <c r="F4224" s="80" t="s">
        <v>94</v>
      </c>
      <c r="G4224" s="81" t="str">
        <f>+IF(F4224&lt;&gt;"",VLOOKUP(F4224,NIVELES!$A$246:$C$464,3,0),"")</f>
        <v xml:space="preserve"> </v>
      </c>
      <c r="H4224" s="82" t="s">
        <v>1024</v>
      </c>
      <c r="I4224" s="78" t="s">
        <v>2311</v>
      </c>
      <c r="J4224" s="78" t="s">
        <v>1078</v>
      </c>
      <c r="K4224" s="78" t="s">
        <v>2291</v>
      </c>
      <c r="L4224" s="78" t="s">
        <v>3135</v>
      </c>
      <c r="M4224" s="78">
        <v>340</v>
      </c>
      <c r="N4224" s="78" t="s">
        <v>3772</v>
      </c>
      <c r="O4224" s="78" t="s">
        <v>2167</v>
      </c>
      <c r="P4224" s="82">
        <v>12</v>
      </c>
      <c r="Q4224" s="78" t="s">
        <v>2204</v>
      </c>
      <c r="R4224" s="82">
        <v>1</v>
      </c>
      <c r="S4224" s="82">
        <v>1</v>
      </c>
      <c r="T4224" s="82">
        <v>1</v>
      </c>
      <c r="U4224" s="82">
        <v>1</v>
      </c>
      <c r="V4224" s="82">
        <v>1</v>
      </c>
      <c r="W4224" s="82">
        <v>1</v>
      </c>
      <c r="X4224" s="82">
        <v>1</v>
      </c>
      <c r="Y4224" s="82">
        <v>1</v>
      </c>
      <c r="Z4224" s="82">
        <v>1</v>
      </c>
      <c r="AA4224" s="82">
        <v>1</v>
      </c>
      <c r="AB4224" s="82">
        <v>1</v>
      </c>
      <c r="AC4224" s="82">
        <v>1</v>
      </c>
      <c r="AD4224" s="85" t="str">
        <f>IF(A4224&lt;&gt;"",IF(D4224="DIRECCIÓN_DE_TRANSFERENCIAS","280 0031",VLOOKUP(C4224,NIVELES!$A$14:$B$105,2,0)),"")</f>
        <v>280 8240</v>
      </c>
      <c r="AE4224" s="86" t="s">
        <v>322</v>
      </c>
      <c r="AF4224" s="86" t="s">
        <v>543</v>
      </c>
      <c r="AG4224" s="79" t="str">
        <f>+IF(AF4224&lt;&gt;"",VLOOKUP(AF4224,NIVELES!$A$666:$B$673,2,0),"")</f>
        <v>DESARROLLO_INFANTIL</v>
      </c>
      <c r="AH4224" s="78" t="s">
        <v>322</v>
      </c>
      <c r="AI4224" s="79" t="str">
        <f>IF(AH4224&lt;&gt;"",VLOOKUP(CONCATENATE(AG4224,AH4224),NIVELES!$B$676:$C$745,2,0),"")</f>
        <v>Centros Infantiles Del Buen Vivir Atencion Directa -Funcionamiento Operación Y Atencion De Unidades</v>
      </c>
      <c r="AJ4224" s="78" t="s">
        <v>517</v>
      </c>
      <c r="AK4224" s="79" t="str">
        <f>+IF(AJ4224&lt;&gt;"",VLOOKUP(AJ4224,NIVELES!$A$816:$B$892,2,0),"")</f>
        <v>NO APLICA</v>
      </c>
      <c r="AL4224" s="78" t="s">
        <v>553</v>
      </c>
      <c r="AM4224" s="78">
        <v>510203</v>
      </c>
      <c r="AN4224" s="79" t="str">
        <f>IF(AM4224&lt;&gt;"",+VLOOKUP(AM4224,NIVELES!$A$1652:$B$2466,2,0),"")</f>
        <v>Decimotercer Sueldo</v>
      </c>
      <c r="AO4224" s="87">
        <v>9116.25</v>
      </c>
      <c r="AP4224" s="88">
        <v>0</v>
      </c>
      <c r="AQ4224" s="88">
        <v>0</v>
      </c>
      <c r="AR4224" s="88">
        <v>0</v>
      </c>
      <c r="AS4224" s="88">
        <v>0</v>
      </c>
      <c r="AT4224" s="88">
        <v>0</v>
      </c>
      <c r="AU4224" s="88">
        <v>0</v>
      </c>
      <c r="AV4224" s="88">
        <v>0</v>
      </c>
      <c r="AW4224" s="88">
        <v>0</v>
      </c>
      <c r="AX4224" s="88">
        <v>0</v>
      </c>
      <c r="AY4224" s="88">
        <v>0</v>
      </c>
      <c r="AZ4224" s="88">
        <v>0</v>
      </c>
      <c r="BA4224" s="88">
        <v>9116.25</v>
      </c>
      <c r="BB4224" s="89">
        <f t="shared" si="259"/>
        <v>9116.25</v>
      </c>
      <c r="BC4224" s="90" t="str">
        <f t="shared" si="258"/>
        <v>OK</v>
      </c>
      <c r="BD4224" s="91" t="str">
        <f t="shared" si="260"/>
        <v xml:space="preserve">                  </v>
      </c>
      <c r="BE4224" s="92">
        <f t="shared" si="261"/>
        <v>12</v>
      </c>
    </row>
    <row r="4225" spans="1:57" s="74" customFormat="1" ht="50.1" customHeight="1" x14ac:dyDescent="0.2">
      <c r="A4225" s="78" t="s">
        <v>55</v>
      </c>
      <c r="B4225" s="78" t="s">
        <v>67</v>
      </c>
      <c r="C4225" s="78" t="s">
        <v>38</v>
      </c>
      <c r="D4225" s="78" t="s">
        <v>605</v>
      </c>
      <c r="E4225" s="79" t="str">
        <f>+IF(C4225&lt;&gt;"",VLOOKUP(MID(C4225,18,5),NIVELES!$A$133:$B$213,2,0),"")</f>
        <v>GUAYAS</v>
      </c>
      <c r="F4225" s="80" t="s">
        <v>94</v>
      </c>
      <c r="G4225" s="81" t="str">
        <f>+IF(F4225&lt;&gt;"",VLOOKUP(F4225,NIVELES!$A$246:$C$464,3,0),"")</f>
        <v xml:space="preserve"> </v>
      </c>
      <c r="H4225" s="82" t="s">
        <v>1024</v>
      </c>
      <c r="I4225" s="78" t="s">
        <v>2311</v>
      </c>
      <c r="J4225" s="78" t="s">
        <v>1078</v>
      </c>
      <c r="K4225" s="78" t="s">
        <v>2291</v>
      </c>
      <c r="L4225" s="78" t="s">
        <v>3135</v>
      </c>
      <c r="M4225" s="78">
        <v>340</v>
      </c>
      <c r="N4225" s="78" t="s">
        <v>3772</v>
      </c>
      <c r="O4225" s="78" t="s">
        <v>2167</v>
      </c>
      <c r="P4225" s="82">
        <v>12</v>
      </c>
      <c r="Q4225" s="78" t="s">
        <v>2204</v>
      </c>
      <c r="R4225" s="82">
        <v>1</v>
      </c>
      <c r="S4225" s="82">
        <v>1</v>
      </c>
      <c r="T4225" s="82">
        <v>1</v>
      </c>
      <c r="U4225" s="82">
        <v>1</v>
      </c>
      <c r="V4225" s="82">
        <v>1</v>
      </c>
      <c r="W4225" s="82">
        <v>1</v>
      </c>
      <c r="X4225" s="82">
        <v>1</v>
      </c>
      <c r="Y4225" s="82">
        <v>1</v>
      </c>
      <c r="Z4225" s="82">
        <v>1</v>
      </c>
      <c r="AA4225" s="82">
        <v>1</v>
      </c>
      <c r="AB4225" s="82">
        <v>1</v>
      </c>
      <c r="AC4225" s="82">
        <v>1</v>
      </c>
      <c r="AD4225" s="85" t="str">
        <f>IF(A4225&lt;&gt;"",IF(D4225="DIRECCIÓN_DE_TRANSFERENCIAS","280 0031",VLOOKUP(C4225,NIVELES!$A$14:$B$105,2,0)),"")</f>
        <v>280 8240</v>
      </c>
      <c r="AE4225" s="86" t="s">
        <v>322</v>
      </c>
      <c r="AF4225" s="86" t="s">
        <v>543</v>
      </c>
      <c r="AG4225" s="79" t="str">
        <f>+IF(AF4225&lt;&gt;"",VLOOKUP(AF4225,NIVELES!$A$666:$B$673,2,0),"")</f>
        <v>DESARROLLO_INFANTIL</v>
      </c>
      <c r="AH4225" s="78" t="s">
        <v>322</v>
      </c>
      <c r="AI4225" s="79" t="str">
        <f>IF(AH4225&lt;&gt;"",VLOOKUP(CONCATENATE(AG4225,AH4225),NIVELES!$B$676:$C$745,2,0),"")</f>
        <v>Centros Infantiles Del Buen Vivir Atencion Directa -Funcionamiento Operación Y Atencion De Unidades</v>
      </c>
      <c r="AJ4225" s="78" t="s">
        <v>517</v>
      </c>
      <c r="AK4225" s="79" t="str">
        <f>+IF(AJ4225&lt;&gt;"",VLOOKUP(AJ4225,NIVELES!$A$816:$B$892,2,0),"")</f>
        <v>NO APLICA</v>
      </c>
      <c r="AL4225" s="78" t="s">
        <v>553</v>
      </c>
      <c r="AM4225" s="78">
        <v>510204</v>
      </c>
      <c r="AN4225" s="79" t="str">
        <f>IF(AM4225&lt;&gt;"",+VLOOKUP(AM4225,NIVELES!$A$1652:$B$2466,2,0),"")</f>
        <v>Decimocuarto Sueldo</v>
      </c>
      <c r="AO4225" s="87">
        <v>6139.83</v>
      </c>
      <c r="AP4225" s="88">
        <v>0</v>
      </c>
      <c r="AQ4225" s="88">
        <v>0</v>
      </c>
      <c r="AR4225" s="88">
        <v>6139.83</v>
      </c>
      <c r="AS4225" s="88">
        <v>0</v>
      </c>
      <c r="AT4225" s="88">
        <v>0</v>
      </c>
      <c r="AU4225" s="88">
        <v>0</v>
      </c>
      <c r="AV4225" s="88">
        <v>0</v>
      </c>
      <c r="AW4225" s="88">
        <v>0</v>
      </c>
      <c r="AX4225" s="88">
        <v>0</v>
      </c>
      <c r="AY4225" s="88">
        <v>0</v>
      </c>
      <c r="AZ4225" s="88">
        <v>0</v>
      </c>
      <c r="BA4225" s="88">
        <v>0</v>
      </c>
      <c r="BB4225" s="89">
        <f t="shared" si="259"/>
        <v>6139.83</v>
      </c>
      <c r="BC4225" s="90" t="str">
        <f t="shared" si="258"/>
        <v>OK</v>
      </c>
      <c r="BD4225" s="91" t="str">
        <f t="shared" si="260"/>
        <v xml:space="preserve">                  </v>
      </c>
      <c r="BE4225" s="92">
        <f t="shared" si="261"/>
        <v>12</v>
      </c>
    </row>
    <row r="4226" spans="1:57" s="74" customFormat="1" ht="50.1" customHeight="1" x14ac:dyDescent="0.2">
      <c r="A4226" s="78" t="s">
        <v>55</v>
      </c>
      <c r="B4226" s="78" t="s">
        <v>67</v>
      </c>
      <c r="C4226" s="78" t="s">
        <v>38</v>
      </c>
      <c r="D4226" s="78" t="s">
        <v>605</v>
      </c>
      <c r="E4226" s="79" t="str">
        <f>+IF(C4226&lt;&gt;"",VLOOKUP(MID(C4226,18,5),NIVELES!$A$133:$B$213,2,0),"")</f>
        <v>GUAYAS</v>
      </c>
      <c r="F4226" s="80" t="s">
        <v>94</v>
      </c>
      <c r="G4226" s="81" t="str">
        <f>+IF(F4226&lt;&gt;"",VLOOKUP(F4226,NIVELES!$A$246:$C$464,3,0),"")</f>
        <v xml:space="preserve"> </v>
      </c>
      <c r="H4226" s="82" t="s">
        <v>1024</v>
      </c>
      <c r="I4226" s="78" t="s">
        <v>2311</v>
      </c>
      <c r="J4226" s="78" t="s">
        <v>1078</v>
      </c>
      <c r="K4226" s="78" t="s">
        <v>2291</v>
      </c>
      <c r="L4226" s="78" t="s">
        <v>3135</v>
      </c>
      <c r="M4226" s="78">
        <v>340</v>
      </c>
      <c r="N4226" s="78" t="s">
        <v>3772</v>
      </c>
      <c r="O4226" s="78" t="s">
        <v>2167</v>
      </c>
      <c r="P4226" s="82">
        <v>12</v>
      </c>
      <c r="Q4226" s="78" t="s">
        <v>2204</v>
      </c>
      <c r="R4226" s="82">
        <v>1</v>
      </c>
      <c r="S4226" s="82">
        <v>1</v>
      </c>
      <c r="T4226" s="82">
        <v>1</v>
      </c>
      <c r="U4226" s="82">
        <v>1</v>
      </c>
      <c r="V4226" s="82">
        <v>1</v>
      </c>
      <c r="W4226" s="82">
        <v>1</v>
      </c>
      <c r="X4226" s="82">
        <v>1</v>
      </c>
      <c r="Y4226" s="82">
        <v>1</v>
      </c>
      <c r="Z4226" s="82">
        <v>1</v>
      </c>
      <c r="AA4226" s="82">
        <v>1</v>
      </c>
      <c r="AB4226" s="82">
        <v>1</v>
      </c>
      <c r="AC4226" s="82">
        <v>1</v>
      </c>
      <c r="AD4226" s="85" t="str">
        <f>IF(A4226&lt;&gt;"",IF(D4226="DIRECCIÓN_DE_TRANSFERENCIAS","280 0031",VLOOKUP(C4226,NIVELES!$A$14:$B$105,2,0)),"")</f>
        <v>280 8240</v>
      </c>
      <c r="AE4226" s="86" t="s">
        <v>322</v>
      </c>
      <c r="AF4226" s="86" t="s">
        <v>543</v>
      </c>
      <c r="AG4226" s="79" t="str">
        <f>+IF(AF4226&lt;&gt;"",VLOOKUP(AF4226,NIVELES!$A$666:$B$673,2,0),"")</f>
        <v>DESARROLLO_INFANTIL</v>
      </c>
      <c r="AH4226" s="78" t="s">
        <v>322</v>
      </c>
      <c r="AI4226" s="79" t="str">
        <f>IF(AH4226&lt;&gt;"",VLOOKUP(CONCATENATE(AG4226,AH4226),NIVELES!$B$676:$C$745,2,0),"")</f>
        <v>Centros Infantiles Del Buen Vivir Atencion Directa -Funcionamiento Operación Y Atencion De Unidades</v>
      </c>
      <c r="AJ4226" s="78" t="s">
        <v>517</v>
      </c>
      <c r="AK4226" s="79" t="str">
        <f>+IF(AJ4226&lt;&gt;"",VLOOKUP(AJ4226,NIVELES!$A$816:$B$892,2,0),"")</f>
        <v>NO APLICA</v>
      </c>
      <c r="AL4226" s="78" t="s">
        <v>553</v>
      </c>
      <c r="AM4226" s="78">
        <v>510510</v>
      </c>
      <c r="AN4226" s="79" t="str">
        <f>IF(AM4226&lt;&gt;"",+VLOOKUP(AM4226,NIVELES!$A$1652:$B$2466,2,0),"")</f>
        <v>Servicios Personales por Contrato</v>
      </c>
      <c r="AO4226" s="87">
        <v>102960</v>
      </c>
      <c r="AP4226" s="88">
        <v>9360</v>
      </c>
      <c r="AQ4226" s="88">
        <v>9360</v>
      </c>
      <c r="AR4226" s="88">
        <v>9360</v>
      </c>
      <c r="AS4226" s="88">
        <v>9360</v>
      </c>
      <c r="AT4226" s="88">
        <v>9360</v>
      </c>
      <c r="AU4226" s="88">
        <v>9360</v>
      </c>
      <c r="AV4226" s="88">
        <v>9360</v>
      </c>
      <c r="AW4226" s="88">
        <v>9360</v>
      </c>
      <c r="AX4226" s="88">
        <v>9360</v>
      </c>
      <c r="AY4226" s="88">
        <v>9360</v>
      </c>
      <c r="AZ4226" s="88">
        <v>9360</v>
      </c>
      <c r="BA4226" s="88">
        <v>0</v>
      </c>
      <c r="BB4226" s="89">
        <f t="shared" si="259"/>
        <v>102960</v>
      </c>
      <c r="BC4226" s="90" t="str">
        <f t="shared" si="258"/>
        <v>OK</v>
      </c>
      <c r="BD4226" s="91" t="str">
        <f t="shared" si="260"/>
        <v xml:space="preserve">                  </v>
      </c>
      <c r="BE4226" s="92">
        <f t="shared" si="261"/>
        <v>12</v>
      </c>
    </row>
    <row r="4227" spans="1:57" s="74" customFormat="1" ht="50.1" customHeight="1" x14ac:dyDescent="0.2">
      <c r="A4227" s="78" t="s">
        <v>55</v>
      </c>
      <c r="B4227" s="78" t="s">
        <v>67</v>
      </c>
      <c r="C4227" s="78" t="s">
        <v>38</v>
      </c>
      <c r="D4227" s="78" t="s">
        <v>605</v>
      </c>
      <c r="E4227" s="79" t="str">
        <f>+IF(C4227&lt;&gt;"",VLOOKUP(MID(C4227,18,5),NIVELES!$A$133:$B$213,2,0),"")</f>
        <v>GUAYAS</v>
      </c>
      <c r="F4227" s="80" t="s">
        <v>94</v>
      </c>
      <c r="G4227" s="81" t="str">
        <f>+IF(F4227&lt;&gt;"",VLOOKUP(F4227,NIVELES!$A$246:$C$464,3,0),"")</f>
        <v xml:space="preserve"> </v>
      </c>
      <c r="H4227" s="82" t="s">
        <v>1024</v>
      </c>
      <c r="I4227" s="78" t="s">
        <v>2311</v>
      </c>
      <c r="J4227" s="78" t="s">
        <v>1078</v>
      </c>
      <c r="K4227" s="78" t="s">
        <v>2291</v>
      </c>
      <c r="L4227" s="78" t="s">
        <v>3135</v>
      </c>
      <c r="M4227" s="78">
        <v>340</v>
      </c>
      <c r="N4227" s="78" t="s">
        <v>3772</v>
      </c>
      <c r="O4227" s="78" t="s">
        <v>2167</v>
      </c>
      <c r="P4227" s="82">
        <v>12</v>
      </c>
      <c r="Q4227" s="78" t="s">
        <v>2204</v>
      </c>
      <c r="R4227" s="82">
        <v>1</v>
      </c>
      <c r="S4227" s="82">
        <v>1</v>
      </c>
      <c r="T4227" s="82">
        <v>1</v>
      </c>
      <c r="U4227" s="82">
        <v>1</v>
      </c>
      <c r="V4227" s="82">
        <v>1</v>
      </c>
      <c r="W4227" s="82">
        <v>1</v>
      </c>
      <c r="X4227" s="82">
        <v>1</v>
      </c>
      <c r="Y4227" s="82">
        <v>1</v>
      </c>
      <c r="Z4227" s="82">
        <v>1</v>
      </c>
      <c r="AA4227" s="82">
        <v>1</v>
      </c>
      <c r="AB4227" s="82">
        <v>1</v>
      </c>
      <c r="AC4227" s="82">
        <v>1</v>
      </c>
      <c r="AD4227" s="85" t="str">
        <f>IF(A4227&lt;&gt;"",IF(D4227="DIRECCIÓN_DE_TRANSFERENCIAS","280 0031",VLOOKUP(C4227,NIVELES!$A$14:$B$105,2,0)),"")</f>
        <v>280 8240</v>
      </c>
      <c r="AE4227" s="86" t="s">
        <v>322</v>
      </c>
      <c r="AF4227" s="86" t="s">
        <v>543</v>
      </c>
      <c r="AG4227" s="79" t="str">
        <f>+IF(AF4227&lt;&gt;"",VLOOKUP(AF4227,NIVELES!$A$666:$B$673,2,0),"")</f>
        <v>DESARROLLO_INFANTIL</v>
      </c>
      <c r="AH4227" s="78" t="s">
        <v>322</v>
      </c>
      <c r="AI4227" s="79" t="str">
        <f>IF(AH4227&lt;&gt;"",VLOOKUP(CONCATENATE(AG4227,AH4227),NIVELES!$B$676:$C$745,2,0),"")</f>
        <v>Centros Infantiles Del Buen Vivir Atencion Directa -Funcionamiento Operación Y Atencion De Unidades</v>
      </c>
      <c r="AJ4227" s="78" t="s">
        <v>517</v>
      </c>
      <c r="AK4227" s="79" t="str">
        <f>+IF(AJ4227&lt;&gt;"",VLOOKUP(AJ4227,NIVELES!$A$816:$B$892,2,0),"")</f>
        <v>NO APLICA</v>
      </c>
      <c r="AL4227" s="78" t="s">
        <v>553</v>
      </c>
      <c r="AM4227" s="78">
        <v>510601</v>
      </c>
      <c r="AN4227" s="79" t="str">
        <f>IF(AM4227&lt;&gt;"",+VLOOKUP(AM4227,NIVELES!$A$1652:$B$2466,2,0),"")</f>
        <v>Aporte Patronal</v>
      </c>
      <c r="AO4227" s="87">
        <v>10556.62</v>
      </c>
      <c r="AP4227" s="88">
        <v>959.69</v>
      </c>
      <c r="AQ4227" s="88">
        <v>959.69</v>
      </c>
      <c r="AR4227" s="88">
        <v>959.69</v>
      </c>
      <c r="AS4227" s="88">
        <v>959.69</v>
      </c>
      <c r="AT4227" s="88">
        <v>959.69</v>
      </c>
      <c r="AU4227" s="88">
        <v>959.69</v>
      </c>
      <c r="AV4227" s="88">
        <v>959.69</v>
      </c>
      <c r="AW4227" s="88">
        <v>959.69</v>
      </c>
      <c r="AX4227" s="88">
        <v>959.69</v>
      </c>
      <c r="AY4227" s="88">
        <v>959.69</v>
      </c>
      <c r="AZ4227" s="88">
        <v>959.72</v>
      </c>
      <c r="BA4227" s="88">
        <v>0</v>
      </c>
      <c r="BB4227" s="89">
        <f t="shared" si="259"/>
        <v>10556.620000000003</v>
      </c>
      <c r="BC4227" s="90" t="str">
        <f t="shared" si="258"/>
        <v>OK</v>
      </c>
      <c r="BD4227" s="91" t="str">
        <f t="shared" si="260"/>
        <v xml:space="preserve">                  </v>
      </c>
      <c r="BE4227" s="92">
        <f t="shared" si="261"/>
        <v>12</v>
      </c>
    </row>
    <row r="4228" spans="1:57" s="74" customFormat="1" ht="50.1" customHeight="1" x14ac:dyDescent="0.2">
      <c r="A4228" s="78" t="s">
        <v>55</v>
      </c>
      <c r="B4228" s="78" t="s">
        <v>67</v>
      </c>
      <c r="C4228" s="78" t="s">
        <v>38</v>
      </c>
      <c r="D4228" s="78" t="s">
        <v>605</v>
      </c>
      <c r="E4228" s="79" t="str">
        <f>+IF(C4228&lt;&gt;"",VLOOKUP(MID(C4228,18,5),NIVELES!$A$133:$B$213,2,0),"")</f>
        <v>GUAYAS</v>
      </c>
      <c r="F4228" s="80" t="s">
        <v>94</v>
      </c>
      <c r="G4228" s="81" t="str">
        <f>+IF(F4228&lt;&gt;"",VLOOKUP(F4228,NIVELES!$A$246:$C$464,3,0),"")</f>
        <v xml:space="preserve"> </v>
      </c>
      <c r="H4228" s="82" t="s">
        <v>1024</v>
      </c>
      <c r="I4228" s="78" t="s">
        <v>2311</v>
      </c>
      <c r="J4228" s="78" t="s">
        <v>1078</v>
      </c>
      <c r="K4228" s="78" t="s">
        <v>2291</v>
      </c>
      <c r="L4228" s="78" t="s">
        <v>3135</v>
      </c>
      <c r="M4228" s="78">
        <v>340</v>
      </c>
      <c r="N4228" s="78" t="s">
        <v>3772</v>
      </c>
      <c r="O4228" s="78" t="s">
        <v>2167</v>
      </c>
      <c r="P4228" s="82">
        <v>12</v>
      </c>
      <c r="Q4228" s="78" t="s">
        <v>2204</v>
      </c>
      <c r="R4228" s="82">
        <v>1</v>
      </c>
      <c r="S4228" s="82">
        <v>1</v>
      </c>
      <c r="T4228" s="82">
        <v>1</v>
      </c>
      <c r="U4228" s="82">
        <v>1</v>
      </c>
      <c r="V4228" s="82">
        <v>1</v>
      </c>
      <c r="W4228" s="82">
        <v>1</v>
      </c>
      <c r="X4228" s="82">
        <v>1</v>
      </c>
      <c r="Y4228" s="82">
        <v>1</v>
      </c>
      <c r="Z4228" s="82">
        <v>1</v>
      </c>
      <c r="AA4228" s="82">
        <v>1</v>
      </c>
      <c r="AB4228" s="82">
        <v>1</v>
      </c>
      <c r="AC4228" s="82">
        <v>1</v>
      </c>
      <c r="AD4228" s="85" t="str">
        <f>IF(A4228&lt;&gt;"",IF(D4228="DIRECCIÓN_DE_TRANSFERENCIAS","280 0031",VLOOKUP(C4228,NIVELES!$A$14:$B$105,2,0)),"")</f>
        <v>280 8240</v>
      </c>
      <c r="AE4228" s="86" t="s">
        <v>322</v>
      </c>
      <c r="AF4228" s="86" t="s">
        <v>543</v>
      </c>
      <c r="AG4228" s="79" t="str">
        <f>+IF(AF4228&lt;&gt;"",VLOOKUP(AF4228,NIVELES!$A$666:$B$673,2,0),"")</f>
        <v>DESARROLLO_INFANTIL</v>
      </c>
      <c r="AH4228" s="78" t="s">
        <v>322</v>
      </c>
      <c r="AI4228" s="79" t="str">
        <f>IF(AH4228&lt;&gt;"",VLOOKUP(CONCATENATE(AG4228,AH4228),NIVELES!$B$676:$C$745,2,0),"")</f>
        <v>Centros Infantiles Del Buen Vivir Atencion Directa -Funcionamiento Operación Y Atencion De Unidades</v>
      </c>
      <c r="AJ4228" s="78" t="s">
        <v>517</v>
      </c>
      <c r="AK4228" s="79" t="str">
        <f>+IF(AJ4228&lt;&gt;"",VLOOKUP(AJ4228,NIVELES!$A$816:$B$892,2,0),"")</f>
        <v>NO APLICA</v>
      </c>
      <c r="AL4228" s="78" t="s">
        <v>553</v>
      </c>
      <c r="AM4228" s="78">
        <v>510602</v>
      </c>
      <c r="AN4228" s="79" t="str">
        <f>IF(AM4228&lt;&gt;"",+VLOOKUP(AM4228,NIVELES!$A$1652:$B$2466,2,0),"")</f>
        <v>Fondo de Reserva</v>
      </c>
      <c r="AO4228" s="87">
        <v>9116.25</v>
      </c>
      <c r="AP4228" s="88">
        <v>828.72</v>
      </c>
      <c r="AQ4228" s="88">
        <v>828.72</v>
      </c>
      <c r="AR4228" s="88">
        <v>828.72</v>
      </c>
      <c r="AS4228" s="88">
        <v>828.72</v>
      </c>
      <c r="AT4228" s="88">
        <v>828.72</v>
      </c>
      <c r="AU4228" s="88">
        <v>828.72</v>
      </c>
      <c r="AV4228" s="88">
        <v>828.72</v>
      </c>
      <c r="AW4228" s="88">
        <v>828.72</v>
      </c>
      <c r="AX4228" s="88">
        <v>828.72</v>
      </c>
      <c r="AY4228" s="88">
        <v>828.72</v>
      </c>
      <c r="AZ4228" s="88">
        <v>829.05</v>
      </c>
      <c r="BA4228" s="88">
        <v>0</v>
      </c>
      <c r="BB4228" s="89">
        <f t="shared" si="259"/>
        <v>9116.25</v>
      </c>
      <c r="BC4228" s="90" t="str">
        <f t="shared" si="258"/>
        <v>OK</v>
      </c>
      <c r="BD4228" s="91" t="str">
        <f t="shared" si="260"/>
        <v xml:space="preserve">                  </v>
      </c>
      <c r="BE4228" s="92">
        <f t="shared" si="261"/>
        <v>12</v>
      </c>
    </row>
    <row r="4229" spans="1:57" s="74" customFormat="1" ht="50.1" customHeight="1" x14ac:dyDescent="0.2">
      <c r="A4229" s="78" t="s">
        <v>55</v>
      </c>
      <c r="B4229" s="78" t="s">
        <v>67</v>
      </c>
      <c r="C4229" s="78" t="s">
        <v>38</v>
      </c>
      <c r="D4229" s="78" t="s">
        <v>605</v>
      </c>
      <c r="E4229" s="79" t="str">
        <f>+IF(C4229&lt;&gt;"",VLOOKUP(MID(C4229,18,5),NIVELES!$A$133:$B$213,2,0),"")</f>
        <v>GUAYAS</v>
      </c>
      <c r="F4229" s="80" t="s">
        <v>94</v>
      </c>
      <c r="G4229" s="81" t="str">
        <f>+IF(F4229&lt;&gt;"",VLOOKUP(F4229,NIVELES!$A$246:$C$464,3,0),"")</f>
        <v xml:space="preserve"> </v>
      </c>
      <c r="H4229" s="82" t="s">
        <v>1024</v>
      </c>
      <c r="I4229" s="78" t="s">
        <v>2311</v>
      </c>
      <c r="J4229" s="78" t="s">
        <v>1078</v>
      </c>
      <c r="K4229" s="78" t="s">
        <v>2291</v>
      </c>
      <c r="L4229" s="78" t="s">
        <v>3135</v>
      </c>
      <c r="M4229" s="78">
        <v>340</v>
      </c>
      <c r="N4229" s="78" t="s">
        <v>3772</v>
      </c>
      <c r="O4229" s="78" t="s">
        <v>3701</v>
      </c>
      <c r="P4229" s="82">
        <v>12</v>
      </c>
      <c r="Q4229" s="78" t="s">
        <v>2206</v>
      </c>
      <c r="R4229" s="82">
        <v>1</v>
      </c>
      <c r="S4229" s="82">
        <v>1</v>
      </c>
      <c r="T4229" s="82">
        <v>1</v>
      </c>
      <c r="U4229" s="82">
        <v>1</v>
      </c>
      <c r="V4229" s="82">
        <v>1</v>
      </c>
      <c r="W4229" s="82">
        <v>1</v>
      </c>
      <c r="X4229" s="82">
        <v>1</v>
      </c>
      <c r="Y4229" s="82">
        <v>1</v>
      </c>
      <c r="Z4229" s="82">
        <v>1</v>
      </c>
      <c r="AA4229" s="82">
        <v>1</v>
      </c>
      <c r="AB4229" s="82">
        <v>1</v>
      </c>
      <c r="AC4229" s="82">
        <v>1</v>
      </c>
      <c r="AD4229" s="85" t="str">
        <f>IF(A4229&lt;&gt;"",IF(D4229="DIRECCIÓN_DE_TRANSFERENCIAS","280 0031",VLOOKUP(C4229,NIVELES!$A$14:$B$105,2,0)),"")</f>
        <v>280 8240</v>
      </c>
      <c r="AE4229" s="86" t="s">
        <v>322</v>
      </c>
      <c r="AF4229" s="86" t="s">
        <v>543</v>
      </c>
      <c r="AG4229" s="79" t="str">
        <f>+IF(AF4229&lt;&gt;"",VLOOKUP(AF4229,NIVELES!$A$666:$B$673,2,0),"")</f>
        <v>DESARROLLO_INFANTIL</v>
      </c>
      <c r="AH4229" s="78" t="s">
        <v>322</v>
      </c>
      <c r="AI4229" s="79" t="str">
        <f>IF(AH4229&lt;&gt;"",VLOOKUP(CONCATENATE(AG4229,AH4229),NIVELES!$B$676:$C$745,2,0),"")</f>
        <v>Centros Infantiles Del Buen Vivir Atencion Directa -Funcionamiento Operación Y Atencion De Unidades</v>
      </c>
      <c r="AJ4229" s="78" t="s">
        <v>387</v>
      </c>
      <c r="AK4229" s="79" t="str">
        <f>+IF(AJ4229&lt;&gt;"",VLOOKUP(AJ4229,NIVELES!$A$816:$B$892,2,0),"")</f>
        <v>ASEGURAR EL DESARROLLO INFANTIL Y LA EDUCACIÓN INTEGRAL, CON CALIDAD Y CALIDEZ PARA TODOS LOS NIÑOS, NIÑAS Y ADOLESCENTES</v>
      </c>
      <c r="AL4229" s="78" t="s">
        <v>554</v>
      </c>
      <c r="AM4229" s="78">
        <v>530101</v>
      </c>
      <c r="AN4229" s="79" t="str">
        <f>IF(AM4229&lt;&gt;"",+VLOOKUP(AM4229,NIVELES!$A$1652:$B$2466,2,0),"")</f>
        <v>Agua Potable</v>
      </c>
      <c r="AO4229" s="87">
        <v>2028</v>
      </c>
      <c r="AP4229" s="88">
        <v>0</v>
      </c>
      <c r="AQ4229" s="88">
        <v>169</v>
      </c>
      <c r="AR4229" s="88">
        <v>169</v>
      </c>
      <c r="AS4229" s="88">
        <v>169</v>
      </c>
      <c r="AT4229" s="88">
        <v>169</v>
      </c>
      <c r="AU4229" s="88">
        <v>169</v>
      </c>
      <c r="AV4229" s="88">
        <v>169</v>
      </c>
      <c r="AW4229" s="88">
        <v>169</v>
      </c>
      <c r="AX4229" s="88">
        <v>169</v>
      </c>
      <c r="AY4229" s="88">
        <v>169</v>
      </c>
      <c r="AZ4229" s="88">
        <v>169</v>
      </c>
      <c r="BA4229" s="88">
        <v>338</v>
      </c>
      <c r="BB4229" s="89">
        <f t="shared" si="259"/>
        <v>2028</v>
      </c>
      <c r="BC4229" s="90" t="str">
        <f t="shared" si="258"/>
        <v>OK</v>
      </c>
      <c r="BD4229" s="91" t="str">
        <f t="shared" si="260"/>
        <v xml:space="preserve">                  </v>
      </c>
      <c r="BE4229" s="92">
        <f t="shared" si="261"/>
        <v>12</v>
      </c>
    </row>
    <row r="4230" spans="1:57" s="74" customFormat="1" ht="50.1" customHeight="1" x14ac:dyDescent="0.2">
      <c r="A4230" s="78" t="s">
        <v>55</v>
      </c>
      <c r="B4230" s="78" t="s">
        <v>67</v>
      </c>
      <c r="C4230" s="78" t="s">
        <v>38</v>
      </c>
      <c r="D4230" s="78" t="s">
        <v>605</v>
      </c>
      <c r="E4230" s="79" t="str">
        <f>+IF(C4230&lt;&gt;"",VLOOKUP(MID(C4230,18,5),NIVELES!$A$133:$B$213,2,0),"")</f>
        <v>GUAYAS</v>
      </c>
      <c r="F4230" s="80" t="s">
        <v>94</v>
      </c>
      <c r="G4230" s="81" t="str">
        <f>+IF(F4230&lt;&gt;"",VLOOKUP(F4230,NIVELES!$A$246:$C$464,3,0),"")</f>
        <v xml:space="preserve"> </v>
      </c>
      <c r="H4230" s="82" t="s">
        <v>1024</v>
      </c>
      <c r="I4230" s="78" t="s">
        <v>2311</v>
      </c>
      <c r="J4230" s="78" t="s">
        <v>1078</v>
      </c>
      <c r="K4230" s="78" t="s">
        <v>2291</v>
      </c>
      <c r="L4230" s="78" t="s">
        <v>3135</v>
      </c>
      <c r="M4230" s="78">
        <v>340</v>
      </c>
      <c r="N4230" s="78" t="s">
        <v>3772</v>
      </c>
      <c r="O4230" s="78" t="s">
        <v>3701</v>
      </c>
      <c r="P4230" s="82">
        <v>12</v>
      </c>
      <c r="Q4230" s="78" t="s">
        <v>3180</v>
      </c>
      <c r="R4230" s="82">
        <v>1</v>
      </c>
      <c r="S4230" s="82">
        <v>1</v>
      </c>
      <c r="T4230" s="82">
        <v>1</v>
      </c>
      <c r="U4230" s="82">
        <v>1</v>
      </c>
      <c r="V4230" s="82">
        <v>1</v>
      </c>
      <c r="W4230" s="82">
        <v>1</v>
      </c>
      <c r="X4230" s="82">
        <v>1</v>
      </c>
      <c r="Y4230" s="82">
        <v>1</v>
      </c>
      <c r="Z4230" s="82">
        <v>1</v>
      </c>
      <c r="AA4230" s="82">
        <v>1</v>
      </c>
      <c r="AB4230" s="82">
        <v>1</v>
      </c>
      <c r="AC4230" s="82">
        <v>1</v>
      </c>
      <c r="AD4230" s="85" t="str">
        <f>IF(A4230&lt;&gt;"",IF(D4230="DIRECCIÓN_DE_TRANSFERENCIAS","280 0031",VLOOKUP(C4230,NIVELES!$A$14:$B$105,2,0)),"")</f>
        <v>280 8240</v>
      </c>
      <c r="AE4230" s="86" t="s">
        <v>322</v>
      </c>
      <c r="AF4230" s="86" t="s">
        <v>543</v>
      </c>
      <c r="AG4230" s="79" t="str">
        <f>+IF(AF4230&lt;&gt;"",VLOOKUP(AF4230,NIVELES!$A$666:$B$673,2,0),"")</f>
        <v>DESARROLLO_INFANTIL</v>
      </c>
      <c r="AH4230" s="78" t="s">
        <v>322</v>
      </c>
      <c r="AI4230" s="79" t="str">
        <f>IF(AH4230&lt;&gt;"",VLOOKUP(CONCATENATE(AG4230,AH4230),NIVELES!$B$676:$C$745,2,0),"")</f>
        <v>Centros Infantiles Del Buen Vivir Atencion Directa -Funcionamiento Operación Y Atencion De Unidades</v>
      </c>
      <c r="AJ4230" s="78" t="s">
        <v>387</v>
      </c>
      <c r="AK4230" s="79" t="str">
        <f>+IF(AJ4230&lt;&gt;"",VLOOKUP(AJ4230,NIVELES!$A$816:$B$892,2,0),"")</f>
        <v>ASEGURAR EL DESARROLLO INFANTIL Y LA EDUCACIÓN INTEGRAL, CON CALIDAD Y CALIDEZ PARA TODOS LOS NIÑOS, NIÑAS Y ADOLESCENTES</v>
      </c>
      <c r="AL4230" s="78" t="s">
        <v>554</v>
      </c>
      <c r="AM4230" s="78">
        <v>530104</v>
      </c>
      <c r="AN4230" s="79" t="str">
        <f>IF(AM4230&lt;&gt;"",+VLOOKUP(AM4230,NIVELES!$A$1652:$B$2466,2,0),"")</f>
        <v>Energía Eléctrica</v>
      </c>
      <c r="AO4230" s="87">
        <v>5748</v>
      </c>
      <c r="AP4230" s="88">
        <v>0</v>
      </c>
      <c r="AQ4230" s="88">
        <v>479</v>
      </c>
      <c r="AR4230" s="88">
        <v>479</v>
      </c>
      <c r="AS4230" s="88">
        <v>479</v>
      </c>
      <c r="AT4230" s="88">
        <v>479</v>
      </c>
      <c r="AU4230" s="88">
        <v>479</v>
      </c>
      <c r="AV4230" s="88">
        <v>479</v>
      </c>
      <c r="AW4230" s="88">
        <v>479</v>
      </c>
      <c r="AX4230" s="88">
        <v>479</v>
      </c>
      <c r="AY4230" s="88">
        <v>479</v>
      </c>
      <c r="AZ4230" s="88">
        <v>479</v>
      </c>
      <c r="BA4230" s="88">
        <v>958</v>
      </c>
      <c r="BB4230" s="89">
        <f t="shared" si="259"/>
        <v>5748</v>
      </c>
      <c r="BC4230" s="90" t="str">
        <f t="shared" si="258"/>
        <v>OK</v>
      </c>
      <c r="BD4230" s="91" t="str">
        <f t="shared" si="260"/>
        <v xml:space="preserve">                  </v>
      </c>
      <c r="BE4230" s="92">
        <f t="shared" si="261"/>
        <v>12</v>
      </c>
    </row>
    <row r="4231" spans="1:57" s="74" customFormat="1" ht="50.1" customHeight="1" x14ac:dyDescent="0.2">
      <c r="A4231" s="78" t="s">
        <v>55</v>
      </c>
      <c r="B4231" s="78" t="s">
        <v>67</v>
      </c>
      <c r="C4231" s="78" t="s">
        <v>38</v>
      </c>
      <c r="D4231" s="78" t="s">
        <v>605</v>
      </c>
      <c r="E4231" s="79" t="str">
        <f>+IF(C4231&lt;&gt;"",VLOOKUP(MID(C4231,18,5),NIVELES!$A$133:$B$213,2,0),"")</f>
        <v>GUAYAS</v>
      </c>
      <c r="F4231" s="80" t="s">
        <v>94</v>
      </c>
      <c r="G4231" s="81" t="str">
        <f>+IF(F4231&lt;&gt;"",VLOOKUP(F4231,NIVELES!$A$246:$C$464,3,0),"")</f>
        <v xml:space="preserve"> </v>
      </c>
      <c r="H4231" s="82" t="s">
        <v>1024</v>
      </c>
      <c r="I4231" s="78" t="s">
        <v>2311</v>
      </c>
      <c r="J4231" s="78" t="s">
        <v>1078</v>
      </c>
      <c r="K4231" s="78" t="s">
        <v>2291</v>
      </c>
      <c r="L4231" s="78" t="s">
        <v>3135</v>
      </c>
      <c r="M4231" s="78">
        <v>340</v>
      </c>
      <c r="N4231" s="78" t="s">
        <v>3772</v>
      </c>
      <c r="O4231" s="78" t="s">
        <v>3730</v>
      </c>
      <c r="P4231" s="82">
        <v>12</v>
      </c>
      <c r="Q4231" s="78" t="s">
        <v>3181</v>
      </c>
      <c r="R4231" s="82">
        <v>1</v>
      </c>
      <c r="S4231" s="82">
        <v>1</v>
      </c>
      <c r="T4231" s="82">
        <v>1</v>
      </c>
      <c r="U4231" s="82">
        <v>1</v>
      </c>
      <c r="V4231" s="82">
        <v>1</v>
      </c>
      <c r="W4231" s="82">
        <v>1</v>
      </c>
      <c r="X4231" s="82">
        <v>1</v>
      </c>
      <c r="Y4231" s="82">
        <v>1</v>
      </c>
      <c r="Z4231" s="82">
        <v>1</v>
      </c>
      <c r="AA4231" s="82">
        <v>1</v>
      </c>
      <c r="AB4231" s="82">
        <v>1</v>
      </c>
      <c r="AC4231" s="82">
        <v>1</v>
      </c>
      <c r="AD4231" s="85" t="str">
        <f>IF(A4231&lt;&gt;"",IF(D4231="DIRECCIÓN_DE_TRANSFERENCIAS","280 0031",VLOOKUP(C4231,NIVELES!$A$14:$B$105,2,0)),"")</f>
        <v>280 8240</v>
      </c>
      <c r="AE4231" s="86" t="s">
        <v>322</v>
      </c>
      <c r="AF4231" s="86" t="s">
        <v>543</v>
      </c>
      <c r="AG4231" s="79" t="str">
        <f>+IF(AF4231&lt;&gt;"",VLOOKUP(AF4231,NIVELES!$A$666:$B$673,2,0),"")</f>
        <v>DESARROLLO_INFANTIL</v>
      </c>
      <c r="AH4231" s="78" t="s">
        <v>322</v>
      </c>
      <c r="AI4231" s="79" t="str">
        <f>IF(AH4231&lt;&gt;"",VLOOKUP(CONCATENATE(AG4231,AH4231),NIVELES!$B$676:$C$745,2,0),"")</f>
        <v>Centros Infantiles Del Buen Vivir Atencion Directa -Funcionamiento Operación Y Atencion De Unidades</v>
      </c>
      <c r="AJ4231" s="78" t="s">
        <v>387</v>
      </c>
      <c r="AK4231" s="79" t="str">
        <f>+IF(AJ4231&lt;&gt;"",VLOOKUP(AJ4231,NIVELES!$A$816:$B$892,2,0),"")</f>
        <v>ASEGURAR EL DESARROLLO INFANTIL Y LA EDUCACIÓN INTEGRAL, CON CALIDAD Y CALIDEZ PARA TODOS LOS NIÑOS, NIÑAS Y ADOLESCENTES</v>
      </c>
      <c r="AL4231" s="78" t="s">
        <v>554</v>
      </c>
      <c r="AM4231" s="78">
        <v>530105</v>
      </c>
      <c r="AN4231" s="79" t="str">
        <f>IF(AM4231&lt;&gt;"",+VLOOKUP(AM4231,NIVELES!$A$1652:$B$2466,2,0),"")</f>
        <v>Telecomunicaciones</v>
      </c>
      <c r="AO4231" s="87">
        <v>6384</v>
      </c>
      <c r="AP4231" s="88">
        <v>0</v>
      </c>
      <c r="AQ4231" s="88">
        <v>532</v>
      </c>
      <c r="AR4231" s="88">
        <v>532</v>
      </c>
      <c r="AS4231" s="88">
        <v>532</v>
      </c>
      <c r="AT4231" s="88">
        <v>532</v>
      </c>
      <c r="AU4231" s="88">
        <v>532</v>
      </c>
      <c r="AV4231" s="88">
        <v>532</v>
      </c>
      <c r="AW4231" s="88">
        <v>532</v>
      </c>
      <c r="AX4231" s="88">
        <v>532</v>
      </c>
      <c r="AY4231" s="88">
        <v>532</v>
      </c>
      <c r="AZ4231" s="88">
        <v>532</v>
      </c>
      <c r="BA4231" s="88">
        <v>1064</v>
      </c>
      <c r="BB4231" s="89">
        <f t="shared" si="259"/>
        <v>6384</v>
      </c>
      <c r="BC4231" s="90" t="str">
        <f t="shared" ref="BC4231:BC4294" si="262">IF(A4231&lt;&gt;"",IF(AO4231&lt;&gt;"",IF(AO4231=BB4231,"OK",AO4231-BB4231),IF(AND(AO4231="",BB4231=""),"",AO4231-BB4231))," ")</f>
        <v>OK</v>
      </c>
      <c r="BD4231" s="91" t="str">
        <f t="shared" si="260"/>
        <v xml:space="preserve">                  </v>
      </c>
      <c r="BE4231" s="92">
        <f t="shared" si="261"/>
        <v>12</v>
      </c>
    </row>
    <row r="4232" spans="1:57" s="74" customFormat="1" ht="50.1" customHeight="1" x14ac:dyDescent="0.2">
      <c r="A4232" s="78" t="s">
        <v>55</v>
      </c>
      <c r="B4232" s="78" t="s">
        <v>67</v>
      </c>
      <c r="C4232" s="78" t="s">
        <v>38</v>
      </c>
      <c r="D4232" s="78" t="s">
        <v>605</v>
      </c>
      <c r="E4232" s="79" t="str">
        <f>+IF(C4232&lt;&gt;"",VLOOKUP(MID(C4232,18,5),NIVELES!$A$133:$B$213,2,0),"")</f>
        <v>GUAYAS</v>
      </c>
      <c r="F4232" s="80" t="s">
        <v>94</v>
      </c>
      <c r="G4232" s="81" t="str">
        <f>+IF(F4232&lt;&gt;"",VLOOKUP(F4232,NIVELES!$A$246:$C$464,3,0),"")</f>
        <v xml:space="preserve"> </v>
      </c>
      <c r="H4232" s="82" t="s">
        <v>1024</v>
      </c>
      <c r="I4232" s="78" t="s">
        <v>2311</v>
      </c>
      <c r="J4232" s="78" t="s">
        <v>1078</v>
      </c>
      <c r="K4232" s="78" t="s">
        <v>2291</v>
      </c>
      <c r="L4232" s="78" t="s">
        <v>3135</v>
      </c>
      <c r="M4232" s="78">
        <v>340</v>
      </c>
      <c r="N4232" s="78" t="s">
        <v>3772</v>
      </c>
      <c r="O4232" s="78" t="s">
        <v>3773</v>
      </c>
      <c r="P4232" s="82">
        <v>1</v>
      </c>
      <c r="Q4232" s="78" t="s">
        <v>3774</v>
      </c>
      <c r="R4232" s="82">
        <v>1</v>
      </c>
      <c r="S4232" s="82">
        <v>0</v>
      </c>
      <c r="T4232" s="82">
        <v>0</v>
      </c>
      <c r="U4232" s="82">
        <v>0</v>
      </c>
      <c r="V4232" s="82">
        <v>0</v>
      </c>
      <c r="W4232" s="82">
        <v>0</v>
      </c>
      <c r="X4232" s="82">
        <v>0</v>
      </c>
      <c r="Y4232" s="82">
        <v>0</v>
      </c>
      <c r="Z4232" s="82">
        <v>0</v>
      </c>
      <c r="AA4232" s="82">
        <v>0</v>
      </c>
      <c r="AB4232" s="82">
        <v>0</v>
      </c>
      <c r="AC4232" s="82">
        <v>0</v>
      </c>
      <c r="AD4232" s="85" t="str">
        <f>IF(A4232&lt;&gt;"",IF(D4232="DIRECCIÓN_DE_TRANSFERENCIAS","280 0031",VLOOKUP(C4232,NIVELES!$A$14:$B$105,2,0)),"")</f>
        <v>280 8240</v>
      </c>
      <c r="AE4232" s="86" t="s">
        <v>322</v>
      </c>
      <c r="AF4232" s="86" t="s">
        <v>543</v>
      </c>
      <c r="AG4232" s="79" t="str">
        <f>+IF(AF4232&lt;&gt;"",VLOOKUP(AF4232,NIVELES!$A$666:$B$673,2,0),"")</f>
        <v>DESARROLLO_INFANTIL</v>
      </c>
      <c r="AH4232" s="78" t="s">
        <v>322</v>
      </c>
      <c r="AI4232" s="79" t="str">
        <f>IF(AH4232&lt;&gt;"",VLOOKUP(CONCATENATE(AG4232,AH4232),NIVELES!$B$676:$C$745,2,0),"")</f>
        <v>Centros Infantiles Del Buen Vivir Atencion Directa -Funcionamiento Operación Y Atencion De Unidades</v>
      </c>
      <c r="AJ4232" s="78" t="s">
        <v>387</v>
      </c>
      <c r="AK4232" s="79" t="str">
        <f>+IF(AJ4232&lt;&gt;"",VLOOKUP(AJ4232,NIVELES!$A$816:$B$892,2,0),"")</f>
        <v>ASEGURAR EL DESARROLLO INFANTIL Y LA EDUCACIÓN INTEGRAL, CON CALIDAD Y CALIDEZ PARA TODOS LOS NIÑOS, NIÑAS Y ADOLESCENTES</v>
      </c>
      <c r="AL4232" s="78" t="s">
        <v>554</v>
      </c>
      <c r="AM4232" s="78">
        <v>530208</v>
      </c>
      <c r="AN4232" s="79" t="str">
        <f>IF(AM4232&lt;&gt;"",+VLOOKUP(AM4232,NIVELES!$A$1652:$B$2466,2,0),"")</f>
        <v>Servicio de Seguridad y Vigilancia</v>
      </c>
      <c r="AO4232" s="87">
        <v>7105.88</v>
      </c>
      <c r="AP4232" s="88">
        <v>0</v>
      </c>
      <c r="AQ4232" s="88">
        <v>7105.88</v>
      </c>
      <c r="AR4232" s="88">
        <v>0</v>
      </c>
      <c r="AS4232" s="88">
        <v>0</v>
      </c>
      <c r="AT4232" s="88">
        <v>0</v>
      </c>
      <c r="AU4232" s="88">
        <v>0</v>
      </c>
      <c r="AV4232" s="88">
        <v>0</v>
      </c>
      <c r="AW4232" s="88">
        <v>0</v>
      </c>
      <c r="AX4232" s="88">
        <v>0</v>
      </c>
      <c r="AY4232" s="88">
        <v>0</v>
      </c>
      <c r="AZ4232" s="88">
        <v>0</v>
      </c>
      <c r="BA4232" s="88">
        <v>0</v>
      </c>
      <c r="BB4232" s="89">
        <f t="shared" ref="BB4232:BB4295" si="263">SUBTOTAL(9,AP4232:BA4232)</f>
        <v>7105.88</v>
      </c>
      <c r="BC4232" s="90" t="str">
        <f t="shared" si="262"/>
        <v>OK</v>
      </c>
      <c r="BD4232" s="91" t="str">
        <f t="shared" ref="BD4232:BD4295" si="264">IF(A4232&lt;&gt;"",IF(A4232="","Escoger Nivel 0",)&amp;" "&amp;(IF(B4232="","Escoger Nivel  1",)&amp;" "&amp;(IF(C4232="","Escoger Nivel 2",)&amp;" "&amp;(IF(D4232="","Escoger Nivel 3",)&amp;" "&amp;(IF(F4232="","Escoger Cantón",)&amp;" "&amp;(IF(I4232="","Escoger Obj. Estratégico Institucional N1",)&amp;" "&amp;(IF(J4232="","Escoger Obj. Especifico N2",)&amp;" "&amp;(IF(K4232="","Escoger Obj. Operativo N4",)&amp;" "&amp;(IF(L4232=""," Llenar Modalidad de Servicio ",)&amp;""&amp;(IF(M4232=""," Llenar Meta de Cobertura ",)&amp;" "&amp;(IF(N4232="","Llenar Indicador",)&amp;" "&amp;(IF(O4232="","Llenar Actividad PAPP",)&amp;" "&amp;(IF(P4232="","Llenar Metas",)&amp;" "&amp;(IF(Q4232="","Llenar Indicador",)&amp;" "&amp;(IF(AF4232="","Escoger Nro. programa",)&amp;" "&amp;(IF(AH4232="","Escoger Nro. Actividad e-Sigef",)&amp;" "&amp;(IF(AK4232="","Escoger direccionamiento de gasto",)&amp;" "&amp;(IF(AL4232="","Escoger Grupo de Gasto",)&amp;" "&amp;(IF(AM4232="","Escoger Item Presupuestario",)&amp;" "&amp;(IF(AO4232="","Llenar valor de actividad",))))))))))))))))))))," ")</f>
        <v xml:space="preserve">                  </v>
      </c>
      <c r="BE4232" s="92">
        <f t="shared" si="261"/>
        <v>1</v>
      </c>
    </row>
    <row r="4233" spans="1:57" s="74" customFormat="1" ht="50.1" customHeight="1" x14ac:dyDescent="0.2">
      <c r="A4233" s="78" t="s">
        <v>55</v>
      </c>
      <c r="B4233" s="78" t="s">
        <v>67</v>
      </c>
      <c r="C4233" s="78" t="s">
        <v>38</v>
      </c>
      <c r="D4233" s="78" t="s">
        <v>605</v>
      </c>
      <c r="E4233" s="79" t="str">
        <f>+IF(C4233&lt;&gt;"",VLOOKUP(MID(C4233,18,5),NIVELES!$A$133:$B$213,2,0),"")</f>
        <v>GUAYAS</v>
      </c>
      <c r="F4233" s="80" t="s">
        <v>94</v>
      </c>
      <c r="G4233" s="81" t="str">
        <f>+IF(F4233&lt;&gt;"",VLOOKUP(F4233,NIVELES!$A$246:$C$464,3,0),"")</f>
        <v xml:space="preserve"> </v>
      </c>
      <c r="H4233" s="82" t="s">
        <v>1024</v>
      </c>
      <c r="I4233" s="78" t="s">
        <v>2311</v>
      </c>
      <c r="J4233" s="78" t="s">
        <v>1078</v>
      </c>
      <c r="K4233" s="78" t="s">
        <v>2291</v>
      </c>
      <c r="L4233" s="78" t="s">
        <v>3135</v>
      </c>
      <c r="M4233" s="78">
        <v>340</v>
      </c>
      <c r="N4233" s="78" t="s">
        <v>3772</v>
      </c>
      <c r="O4233" s="78" t="s">
        <v>3775</v>
      </c>
      <c r="P4233" s="82">
        <v>2</v>
      </c>
      <c r="Q4233" s="78" t="s">
        <v>3776</v>
      </c>
      <c r="R4233" s="82">
        <v>1</v>
      </c>
      <c r="S4233" s="82">
        <v>1</v>
      </c>
      <c r="T4233" s="82">
        <v>0</v>
      </c>
      <c r="U4233" s="82">
        <v>0</v>
      </c>
      <c r="V4233" s="82">
        <v>0</v>
      </c>
      <c r="W4233" s="82">
        <v>0</v>
      </c>
      <c r="X4233" s="82">
        <v>0</v>
      </c>
      <c r="Y4233" s="82">
        <v>0</v>
      </c>
      <c r="Z4233" s="82">
        <v>0</v>
      </c>
      <c r="AA4233" s="82">
        <v>0</v>
      </c>
      <c r="AB4233" s="82">
        <v>0</v>
      </c>
      <c r="AC4233" s="82">
        <v>0</v>
      </c>
      <c r="AD4233" s="85" t="str">
        <f>IF(A4233&lt;&gt;"",IF(D4233="DIRECCIÓN_DE_TRANSFERENCIAS","280 0031",VLOOKUP(C4233,NIVELES!$A$14:$B$105,2,0)),"")</f>
        <v>280 8240</v>
      </c>
      <c r="AE4233" s="86" t="s">
        <v>322</v>
      </c>
      <c r="AF4233" s="86" t="s">
        <v>543</v>
      </c>
      <c r="AG4233" s="79" t="str">
        <f>+IF(AF4233&lt;&gt;"",VLOOKUP(AF4233,NIVELES!$A$666:$B$673,2,0),"")</f>
        <v>DESARROLLO_INFANTIL</v>
      </c>
      <c r="AH4233" s="78" t="s">
        <v>322</v>
      </c>
      <c r="AI4233" s="79" t="str">
        <f>IF(AH4233&lt;&gt;"",VLOOKUP(CONCATENATE(AG4233,AH4233),NIVELES!$B$676:$C$745,2,0),"")</f>
        <v>Centros Infantiles Del Buen Vivir Atencion Directa -Funcionamiento Operación Y Atencion De Unidades</v>
      </c>
      <c r="AJ4233" s="78" t="s">
        <v>387</v>
      </c>
      <c r="AK4233" s="79" t="str">
        <f>+IF(AJ4233&lt;&gt;"",VLOOKUP(AJ4233,NIVELES!$A$816:$B$892,2,0),"")</f>
        <v>ASEGURAR EL DESARROLLO INFANTIL Y LA EDUCACIÓN INTEGRAL, CON CALIDAD Y CALIDEZ PARA TODOS LOS NIÑOS, NIÑAS Y ADOLESCENTES</v>
      </c>
      <c r="AL4233" s="78" t="s">
        <v>554</v>
      </c>
      <c r="AM4233" s="78">
        <v>530235</v>
      </c>
      <c r="AN4233" s="79" t="str">
        <f>IF(AM4233&lt;&gt;"",+VLOOKUP(AM4233,NIVELES!$A$1652:$B$2466,2,0),"")</f>
        <v>Servicio de Alimentación</v>
      </c>
      <c r="AO4233" s="87">
        <v>222659.57</v>
      </c>
      <c r="AP4233" s="88">
        <v>0</v>
      </c>
      <c r="AQ4233" s="88">
        <v>20487.559999999998</v>
      </c>
      <c r="AR4233" s="88">
        <v>19108</v>
      </c>
      <c r="AS4233" s="88">
        <v>18152.599999999999</v>
      </c>
      <c r="AT4233" s="88">
        <v>10509.4</v>
      </c>
      <c r="AU4233" s="88">
        <v>20063.399999999998</v>
      </c>
      <c r="AV4233" s="88">
        <v>19108</v>
      </c>
      <c r="AW4233" s="88">
        <v>21018.799999999999</v>
      </c>
      <c r="AX4233" s="88">
        <v>20063.399999999998</v>
      </c>
      <c r="AY4233" s="88">
        <v>20063.399999999998</v>
      </c>
      <c r="AZ4233" s="88">
        <v>21018.799999999999</v>
      </c>
      <c r="BA4233" s="88">
        <v>33066.21</v>
      </c>
      <c r="BB4233" s="89">
        <f t="shared" si="263"/>
        <v>222659.56999999998</v>
      </c>
      <c r="BC4233" s="90" t="str">
        <f t="shared" si="262"/>
        <v>OK</v>
      </c>
      <c r="BD4233" s="91" t="str">
        <f t="shared" si="264"/>
        <v xml:space="preserve">                  </v>
      </c>
      <c r="BE4233" s="92">
        <f t="shared" ref="BE4233:BE4296" si="265">SUBTOTAL(9,R4233:AC4233)</f>
        <v>2</v>
      </c>
    </row>
    <row r="4234" spans="1:57" s="74" customFormat="1" ht="50.1" customHeight="1" x14ac:dyDescent="0.2">
      <c r="A4234" s="78" t="s">
        <v>55</v>
      </c>
      <c r="B4234" s="78" t="s">
        <v>67</v>
      </c>
      <c r="C4234" s="78" t="s">
        <v>38</v>
      </c>
      <c r="D4234" s="78" t="s">
        <v>605</v>
      </c>
      <c r="E4234" s="79" t="str">
        <f>+IF(C4234&lt;&gt;"",VLOOKUP(MID(C4234,18,5),NIVELES!$A$133:$B$213,2,0),"")</f>
        <v>GUAYAS</v>
      </c>
      <c r="F4234" s="80" t="s">
        <v>94</v>
      </c>
      <c r="G4234" s="81" t="str">
        <f>+IF(F4234&lt;&gt;"",VLOOKUP(F4234,NIVELES!$A$246:$C$464,3,0),"")</f>
        <v xml:space="preserve"> </v>
      </c>
      <c r="H4234" s="82" t="s">
        <v>1024</v>
      </c>
      <c r="I4234" s="78" t="s">
        <v>2311</v>
      </c>
      <c r="J4234" s="78" t="s">
        <v>1078</v>
      </c>
      <c r="K4234" s="78" t="s">
        <v>2291</v>
      </c>
      <c r="L4234" s="78" t="s">
        <v>3777</v>
      </c>
      <c r="M4234" s="78">
        <v>3416</v>
      </c>
      <c r="N4234" s="78" t="s">
        <v>3778</v>
      </c>
      <c r="O4234" s="78" t="s">
        <v>2469</v>
      </c>
      <c r="P4234" s="82">
        <v>1</v>
      </c>
      <c r="Q4234" s="78" t="s">
        <v>3779</v>
      </c>
      <c r="R4234" s="82">
        <v>0</v>
      </c>
      <c r="S4234" s="82">
        <v>1</v>
      </c>
      <c r="T4234" s="82">
        <v>0</v>
      </c>
      <c r="U4234" s="82">
        <v>0</v>
      </c>
      <c r="V4234" s="82">
        <v>0</v>
      </c>
      <c r="W4234" s="82">
        <v>0</v>
      </c>
      <c r="X4234" s="82">
        <v>0</v>
      </c>
      <c r="Y4234" s="82">
        <v>0</v>
      </c>
      <c r="Z4234" s="82">
        <v>0</v>
      </c>
      <c r="AA4234" s="82">
        <v>0</v>
      </c>
      <c r="AB4234" s="82">
        <v>0</v>
      </c>
      <c r="AC4234" s="82">
        <v>0</v>
      </c>
      <c r="AD4234" s="85" t="str">
        <f>IF(A4234&lt;&gt;"",IF(D4234="DIRECCIÓN_DE_TRANSFERENCIAS","280 0031",VLOOKUP(C4234,NIVELES!$A$14:$B$105,2,0)),"")</f>
        <v>280 8240</v>
      </c>
      <c r="AE4234" s="86" t="s">
        <v>322</v>
      </c>
      <c r="AF4234" s="86" t="s">
        <v>543</v>
      </c>
      <c r="AG4234" s="79" t="str">
        <f>+IF(AF4234&lt;&gt;"",VLOOKUP(AF4234,NIVELES!$A$666:$B$673,2,0),"")</f>
        <v>DESARROLLO_INFANTIL</v>
      </c>
      <c r="AH4234" s="78" t="s">
        <v>322</v>
      </c>
      <c r="AI4234" s="79" t="str">
        <f>IF(AH4234&lt;&gt;"",VLOOKUP(CONCATENATE(AG4234,AH4234),NIVELES!$B$676:$C$745,2,0),"")</f>
        <v>Centros Infantiles Del Buen Vivir Atencion Directa -Funcionamiento Operación Y Atencion De Unidades</v>
      </c>
      <c r="AJ4234" s="78" t="s">
        <v>387</v>
      </c>
      <c r="AK4234" s="79" t="str">
        <f>+IF(AJ4234&lt;&gt;"",VLOOKUP(AJ4234,NIVELES!$A$816:$B$892,2,0),"")</f>
        <v>ASEGURAR EL DESARROLLO INFANTIL Y LA EDUCACIÓN INTEGRAL, CON CALIDAD Y CALIDEZ PARA TODOS LOS NIÑOS, NIÑAS Y ADOLESCENTES</v>
      </c>
      <c r="AL4234" s="78" t="s">
        <v>554</v>
      </c>
      <c r="AM4234" s="78">
        <v>530802</v>
      </c>
      <c r="AN4234" s="79" t="str">
        <f>IF(AM4234&lt;&gt;"",+VLOOKUP(AM4234,NIVELES!$A$1652:$B$2466,2,0),"")</f>
        <v>Vestuario, Lencería, Prendas de Protección; y, Accesorios para Uniformes Militares y Policiales; y, Carpas</v>
      </c>
      <c r="AO4234" s="87">
        <v>531.24</v>
      </c>
      <c r="AP4234" s="88">
        <v>0</v>
      </c>
      <c r="AQ4234" s="88">
        <v>0</v>
      </c>
      <c r="AR4234" s="88">
        <v>531.24</v>
      </c>
      <c r="AS4234" s="88">
        <v>0</v>
      </c>
      <c r="AT4234" s="88">
        <v>0</v>
      </c>
      <c r="AU4234" s="88">
        <v>0</v>
      </c>
      <c r="AV4234" s="88">
        <v>0</v>
      </c>
      <c r="AW4234" s="88">
        <v>0</v>
      </c>
      <c r="AX4234" s="88">
        <v>0</v>
      </c>
      <c r="AY4234" s="88">
        <v>0</v>
      </c>
      <c r="AZ4234" s="88">
        <v>0</v>
      </c>
      <c r="BA4234" s="88">
        <v>0</v>
      </c>
      <c r="BB4234" s="89">
        <f t="shared" si="263"/>
        <v>531.24</v>
      </c>
      <c r="BC4234" s="90" t="str">
        <f t="shared" si="262"/>
        <v>OK</v>
      </c>
      <c r="BD4234" s="91" t="str">
        <f t="shared" si="264"/>
        <v xml:space="preserve">                  </v>
      </c>
      <c r="BE4234" s="92">
        <f t="shared" si="265"/>
        <v>1</v>
      </c>
    </row>
    <row r="4235" spans="1:57" s="74" customFormat="1" ht="50.1" customHeight="1" x14ac:dyDescent="0.2">
      <c r="A4235" s="78" t="s">
        <v>55</v>
      </c>
      <c r="B4235" s="78" t="s">
        <v>67</v>
      </c>
      <c r="C4235" s="78" t="s">
        <v>38</v>
      </c>
      <c r="D4235" s="78" t="s">
        <v>605</v>
      </c>
      <c r="E4235" s="79" t="str">
        <f>+IF(C4235&lt;&gt;"",VLOOKUP(MID(C4235,18,5),NIVELES!$A$133:$B$213,2,0),"")</f>
        <v>GUAYAS</v>
      </c>
      <c r="F4235" s="80" t="s">
        <v>94</v>
      </c>
      <c r="G4235" s="81" t="str">
        <f>+IF(F4235&lt;&gt;"",VLOOKUP(F4235,NIVELES!$A$246:$C$464,3,0),"")</f>
        <v xml:space="preserve"> </v>
      </c>
      <c r="H4235" s="82" t="s">
        <v>1024</v>
      </c>
      <c r="I4235" s="78" t="s">
        <v>2311</v>
      </c>
      <c r="J4235" s="78" t="s">
        <v>1078</v>
      </c>
      <c r="K4235" s="78" t="s">
        <v>2291</v>
      </c>
      <c r="L4235" s="78" t="s">
        <v>3135</v>
      </c>
      <c r="M4235" s="78">
        <v>340</v>
      </c>
      <c r="N4235" s="78" t="s">
        <v>3772</v>
      </c>
      <c r="O4235" s="78" t="s">
        <v>3780</v>
      </c>
      <c r="P4235" s="82">
        <v>1</v>
      </c>
      <c r="Q4235" s="78" t="s">
        <v>3761</v>
      </c>
      <c r="R4235" s="82">
        <v>0</v>
      </c>
      <c r="S4235" s="82">
        <v>1</v>
      </c>
      <c r="T4235" s="82">
        <v>0</v>
      </c>
      <c r="U4235" s="82">
        <v>0</v>
      </c>
      <c r="V4235" s="82">
        <v>0</v>
      </c>
      <c r="W4235" s="82">
        <v>0</v>
      </c>
      <c r="X4235" s="82">
        <v>0</v>
      </c>
      <c r="Y4235" s="82">
        <v>0</v>
      </c>
      <c r="Z4235" s="82">
        <v>0</v>
      </c>
      <c r="AA4235" s="82">
        <v>0</v>
      </c>
      <c r="AB4235" s="82">
        <v>0</v>
      </c>
      <c r="AC4235" s="82">
        <v>0</v>
      </c>
      <c r="AD4235" s="85" t="str">
        <f>IF(A4235&lt;&gt;"",IF(D4235="DIRECCIÓN_DE_TRANSFERENCIAS","280 0031",VLOOKUP(C4235,NIVELES!$A$14:$B$105,2,0)),"")</f>
        <v>280 8240</v>
      </c>
      <c r="AE4235" s="86" t="s">
        <v>322</v>
      </c>
      <c r="AF4235" s="86" t="s">
        <v>543</v>
      </c>
      <c r="AG4235" s="79" t="str">
        <f>+IF(AF4235&lt;&gt;"",VLOOKUP(AF4235,NIVELES!$A$666:$B$673,2,0),"")</f>
        <v>DESARROLLO_INFANTIL</v>
      </c>
      <c r="AH4235" s="78" t="s">
        <v>322</v>
      </c>
      <c r="AI4235" s="79" t="str">
        <f>IF(AH4235&lt;&gt;"",VLOOKUP(CONCATENATE(AG4235,AH4235),NIVELES!$B$676:$C$745,2,0),"")</f>
        <v>Centros Infantiles Del Buen Vivir Atencion Directa -Funcionamiento Operación Y Atencion De Unidades</v>
      </c>
      <c r="AJ4235" s="78" t="s">
        <v>387</v>
      </c>
      <c r="AK4235" s="79" t="str">
        <f>+IF(AJ4235&lt;&gt;"",VLOOKUP(AJ4235,NIVELES!$A$816:$B$892,2,0),"")</f>
        <v>ASEGURAR EL DESARROLLO INFANTIL Y LA EDUCACIÓN INTEGRAL, CON CALIDAD Y CALIDEZ PARA TODOS LOS NIÑOS, NIÑAS Y ADOLESCENTES</v>
      </c>
      <c r="AL4235" s="78" t="s">
        <v>554</v>
      </c>
      <c r="AM4235" s="78">
        <v>530805</v>
      </c>
      <c r="AN4235" s="79" t="str">
        <f>IF(AM4235&lt;&gt;"",+VLOOKUP(AM4235,NIVELES!$A$1652:$B$2466,2,0),"")</f>
        <v>Materiales de Aseo</v>
      </c>
      <c r="AO4235" s="87">
        <v>1570</v>
      </c>
      <c r="AP4235" s="88">
        <v>0</v>
      </c>
      <c r="AQ4235" s="88">
        <v>0</v>
      </c>
      <c r="AR4235" s="88">
        <v>1570</v>
      </c>
      <c r="AS4235" s="88">
        <v>0</v>
      </c>
      <c r="AT4235" s="88">
        <v>0</v>
      </c>
      <c r="AU4235" s="88">
        <v>0</v>
      </c>
      <c r="AV4235" s="88">
        <v>0</v>
      </c>
      <c r="AW4235" s="88">
        <v>0</v>
      </c>
      <c r="AX4235" s="88">
        <v>0</v>
      </c>
      <c r="AY4235" s="88">
        <v>0</v>
      </c>
      <c r="AZ4235" s="88">
        <v>0</v>
      </c>
      <c r="BA4235" s="88">
        <v>0</v>
      </c>
      <c r="BB4235" s="89">
        <f t="shared" si="263"/>
        <v>1570</v>
      </c>
      <c r="BC4235" s="90" t="str">
        <f t="shared" si="262"/>
        <v>OK</v>
      </c>
      <c r="BD4235" s="91" t="str">
        <f t="shared" si="264"/>
        <v xml:space="preserve">                  </v>
      </c>
      <c r="BE4235" s="92">
        <f t="shared" si="265"/>
        <v>1</v>
      </c>
    </row>
    <row r="4236" spans="1:57" s="74" customFormat="1" ht="50.1" customHeight="1" x14ac:dyDescent="0.2">
      <c r="A4236" s="78" t="s">
        <v>55</v>
      </c>
      <c r="B4236" s="78" t="s">
        <v>67</v>
      </c>
      <c r="C4236" s="78" t="s">
        <v>38</v>
      </c>
      <c r="D4236" s="78" t="s">
        <v>605</v>
      </c>
      <c r="E4236" s="79" t="str">
        <f>+IF(C4236&lt;&gt;"",VLOOKUP(MID(C4236,18,5),NIVELES!$A$133:$B$213,2,0),"")</f>
        <v>GUAYAS</v>
      </c>
      <c r="F4236" s="80" t="s">
        <v>94</v>
      </c>
      <c r="G4236" s="81" t="str">
        <f>+IF(F4236&lt;&gt;"",VLOOKUP(F4236,NIVELES!$A$246:$C$464,3,0),"")</f>
        <v xml:space="preserve"> </v>
      </c>
      <c r="H4236" s="82" t="s">
        <v>1024</v>
      </c>
      <c r="I4236" s="78" t="s">
        <v>2311</v>
      </c>
      <c r="J4236" s="78" t="s">
        <v>1078</v>
      </c>
      <c r="K4236" s="78" t="s">
        <v>2291</v>
      </c>
      <c r="L4236" s="78" t="s">
        <v>3135</v>
      </c>
      <c r="M4236" s="78">
        <v>340</v>
      </c>
      <c r="N4236" s="78" t="s">
        <v>3772</v>
      </c>
      <c r="O4236" s="78" t="s">
        <v>3781</v>
      </c>
      <c r="P4236" s="82">
        <v>1</v>
      </c>
      <c r="Q4236" s="78" t="s">
        <v>3771</v>
      </c>
      <c r="R4236" s="82">
        <v>0</v>
      </c>
      <c r="S4236" s="82">
        <v>1</v>
      </c>
      <c r="T4236" s="82">
        <v>0</v>
      </c>
      <c r="U4236" s="82">
        <v>0</v>
      </c>
      <c r="V4236" s="82">
        <v>0</v>
      </c>
      <c r="W4236" s="82">
        <v>0</v>
      </c>
      <c r="X4236" s="82">
        <v>0</v>
      </c>
      <c r="Y4236" s="82">
        <v>0</v>
      </c>
      <c r="Z4236" s="82">
        <v>0</v>
      </c>
      <c r="AA4236" s="82">
        <v>0</v>
      </c>
      <c r="AB4236" s="82">
        <v>0</v>
      </c>
      <c r="AC4236" s="82">
        <v>0</v>
      </c>
      <c r="AD4236" s="85" t="str">
        <f>IF(A4236&lt;&gt;"",IF(D4236="DIRECCIÓN_DE_TRANSFERENCIAS","280 0031",VLOOKUP(C4236,NIVELES!$A$14:$B$105,2,0)),"")</f>
        <v>280 8240</v>
      </c>
      <c r="AE4236" s="86" t="s">
        <v>322</v>
      </c>
      <c r="AF4236" s="86" t="s">
        <v>543</v>
      </c>
      <c r="AG4236" s="79" t="str">
        <f>+IF(AF4236&lt;&gt;"",VLOOKUP(AF4236,NIVELES!$A$666:$B$673,2,0),"")</f>
        <v>DESARROLLO_INFANTIL</v>
      </c>
      <c r="AH4236" s="78" t="s">
        <v>322</v>
      </c>
      <c r="AI4236" s="79" t="str">
        <f>IF(AH4236&lt;&gt;"",VLOOKUP(CONCATENATE(AG4236,AH4236),NIVELES!$B$676:$C$745,2,0),"")</f>
        <v>Centros Infantiles Del Buen Vivir Atencion Directa -Funcionamiento Operación Y Atencion De Unidades</v>
      </c>
      <c r="AJ4236" s="78" t="s">
        <v>387</v>
      </c>
      <c r="AK4236" s="79" t="str">
        <f>+IF(AJ4236&lt;&gt;"",VLOOKUP(AJ4236,NIVELES!$A$816:$B$892,2,0),"")</f>
        <v>ASEGURAR EL DESARROLLO INFANTIL Y LA EDUCACIÓN INTEGRAL, CON CALIDAD Y CALIDEZ PARA TODOS LOS NIÑOS, NIÑAS Y ADOLESCENTES</v>
      </c>
      <c r="AL4236" s="78" t="s">
        <v>554</v>
      </c>
      <c r="AM4236" s="78">
        <v>530812</v>
      </c>
      <c r="AN4236" s="79" t="str">
        <f>IF(AM4236&lt;&gt;"",+VLOOKUP(AM4236,NIVELES!$A$1652:$B$2466,2,0),"")</f>
        <v>Materiales Didácticos</v>
      </c>
      <c r="AO4236" s="87">
        <v>4948.75</v>
      </c>
      <c r="AP4236" s="88">
        <v>0</v>
      </c>
      <c r="AQ4236" s="88">
        <v>0</v>
      </c>
      <c r="AR4236" s="88">
        <v>4948.75</v>
      </c>
      <c r="AS4236" s="88">
        <v>0</v>
      </c>
      <c r="AT4236" s="88">
        <v>0</v>
      </c>
      <c r="AU4236" s="88">
        <v>0</v>
      </c>
      <c r="AV4236" s="88">
        <v>0</v>
      </c>
      <c r="AW4236" s="88">
        <v>0</v>
      </c>
      <c r="AX4236" s="88">
        <v>0</v>
      </c>
      <c r="AY4236" s="88">
        <v>0</v>
      </c>
      <c r="AZ4236" s="88">
        <v>0</v>
      </c>
      <c r="BA4236" s="88">
        <v>0</v>
      </c>
      <c r="BB4236" s="89">
        <f t="shared" si="263"/>
        <v>4948.75</v>
      </c>
      <c r="BC4236" s="90" t="str">
        <f t="shared" si="262"/>
        <v>OK</v>
      </c>
      <c r="BD4236" s="91" t="str">
        <f t="shared" si="264"/>
        <v xml:space="preserve">                  </v>
      </c>
      <c r="BE4236" s="92">
        <f t="shared" si="265"/>
        <v>1</v>
      </c>
    </row>
    <row r="4237" spans="1:57" s="74" customFormat="1" ht="50.1" customHeight="1" x14ac:dyDescent="0.2">
      <c r="A4237" s="78" t="s">
        <v>55</v>
      </c>
      <c r="B4237" s="78" t="s">
        <v>67</v>
      </c>
      <c r="C4237" s="78" t="s">
        <v>38</v>
      </c>
      <c r="D4237" s="78" t="s">
        <v>605</v>
      </c>
      <c r="E4237" s="79" t="str">
        <f>+IF(C4237&lt;&gt;"",VLOOKUP(MID(C4237,18,5),NIVELES!$A$133:$B$213,2,0),"")</f>
        <v>GUAYAS</v>
      </c>
      <c r="F4237" s="80" t="s">
        <v>94</v>
      </c>
      <c r="G4237" s="81" t="str">
        <f>+IF(F4237&lt;&gt;"",VLOOKUP(F4237,NIVELES!$A$246:$C$464,3,0),"")</f>
        <v xml:space="preserve"> </v>
      </c>
      <c r="H4237" s="82" t="s">
        <v>1024</v>
      </c>
      <c r="I4237" s="78" t="s">
        <v>2311</v>
      </c>
      <c r="J4237" s="78" t="s">
        <v>1078</v>
      </c>
      <c r="K4237" s="78" t="s">
        <v>2291</v>
      </c>
      <c r="L4237" s="78" t="s">
        <v>3777</v>
      </c>
      <c r="M4237" s="78">
        <v>3416</v>
      </c>
      <c r="N4237" s="78" t="s">
        <v>3778</v>
      </c>
      <c r="O4237" s="78" t="s">
        <v>2167</v>
      </c>
      <c r="P4237" s="82">
        <v>12</v>
      </c>
      <c r="Q4237" s="78" t="s">
        <v>2204</v>
      </c>
      <c r="R4237" s="82">
        <v>1</v>
      </c>
      <c r="S4237" s="82">
        <v>1</v>
      </c>
      <c r="T4237" s="82">
        <v>1</v>
      </c>
      <c r="U4237" s="82">
        <v>1</v>
      </c>
      <c r="V4237" s="82">
        <v>1</v>
      </c>
      <c r="W4237" s="82">
        <v>1</v>
      </c>
      <c r="X4237" s="82">
        <v>1</v>
      </c>
      <c r="Y4237" s="82">
        <v>1</v>
      </c>
      <c r="Z4237" s="82">
        <v>1</v>
      </c>
      <c r="AA4237" s="82">
        <v>1</v>
      </c>
      <c r="AB4237" s="82">
        <v>1</v>
      </c>
      <c r="AC4237" s="82">
        <v>1</v>
      </c>
      <c r="AD4237" s="85" t="str">
        <f>IF(A4237&lt;&gt;"",IF(D4237="DIRECCIÓN_DE_TRANSFERENCIAS","280 0031",VLOOKUP(C4237,NIVELES!$A$14:$B$105,2,0)),"")</f>
        <v>280 8240</v>
      </c>
      <c r="AE4237" s="86" t="s">
        <v>322</v>
      </c>
      <c r="AF4237" s="86" t="s">
        <v>543</v>
      </c>
      <c r="AG4237" s="79" t="str">
        <f>+IF(AF4237&lt;&gt;"",VLOOKUP(AF4237,NIVELES!$A$666:$B$673,2,0),"")</f>
        <v>DESARROLLO_INFANTIL</v>
      </c>
      <c r="AH4237" s="78" t="s">
        <v>321</v>
      </c>
      <c r="AI4237" s="79" t="str">
        <f>IF(AH4237&lt;&gt;"",VLOOKUP(CONCATENATE(AG4237,AH4237),NIVELES!$B$676:$C$745,2,0),"")</f>
        <v>Centros Infantiles Del Buen Vivir Operados Por Terceros -Funcionamiento Operación Y Atencion De Unidades</v>
      </c>
      <c r="AJ4237" s="78" t="s">
        <v>517</v>
      </c>
      <c r="AK4237" s="79" t="str">
        <f>+IF(AJ4237&lt;&gt;"",VLOOKUP(AJ4237,NIVELES!$A$816:$B$892,2,0),"")</f>
        <v>NO APLICA</v>
      </c>
      <c r="AL4237" s="78" t="s">
        <v>553</v>
      </c>
      <c r="AM4237" s="78">
        <v>510105</v>
      </c>
      <c r="AN4237" s="79" t="str">
        <f>IF(AM4237&lt;&gt;"",+VLOOKUP(AM4237,NIVELES!$A$1652:$B$2466,2,0),"")</f>
        <v>Remuneraciones Unificadas</v>
      </c>
      <c r="AO4237" s="87">
        <v>745104</v>
      </c>
      <c r="AP4237" s="88">
        <v>62092</v>
      </c>
      <c r="AQ4237" s="88">
        <v>62092</v>
      </c>
      <c r="AR4237" s="88">
        <v>62092</v>
      </c>
      <c r="AS4237" s="88">
        <v>62092</v>
      </c>
      <c r="AT4237" s="88">
        <v>62092</v>
      </c>
      <c r="AU4237" s="88">
        <v>62092</v>
      </c>
      <c r="AV4237" s="88">
        <v>62092</v>
      </c>
      <c r="AW4237" s="88">
        <v>62092</v>
      </c>
      <c r="AX4237" s="88">
        <v>62092</v>
      </c>
      <c r="AY4237" s="88">
        <v>62092</v>
      </c>
      <c r="AZ4237" s="88">
        <v>62092</v>
      </c>
      <c r="BA4237" s="88">
        <v>62092</v>
      </c>
      <c r="BB4237" s="89">
        <f t="shared" si="263"/>
        <v>745104</v>
      </c>
      <c r="BC4237" s="90" t="str">
        <f t="shared" si="262"/>
        <v>OK</v>
      </c>
      <c r="BD4237" s="91" t="str">
        <f t="shared" si="264"/>
        <v xml:space="preserve">                  </v>
      </c>
      <c r="BE4237" s="92">
        <f t="shared" si="265"/>
        <v>12</v>
      </c>
    </row>
    <row r="4238" spans="1:57" s="74" customFormat="1" ht="50.1" customHeight="1" x14ac:dyDescent="0.2">
      <c r="A4238" s="78" t="s">
        <v>55</v>
      </c>
      <c r="B4238" s="78" t="s">
        <v>67</v>
      </c>
      <c r="C4238" s="78" t="s">
        <v>38</v>
      </c>
      <c r="D4238" s="78" t="s">
        <v>605</v>
      </c>
      <c r="E4238" s="79" t="str">
        <f>+IF(C4238&lt;&gt;"",VLOOKUP(MID(C4238,18,5),NIVELES!$A$133:$B$213,2,0),"")</f>
        <v>GUAYAS</v>
      </c>
      <c r="F4238" s="80" t="s">
        <v>94</v>
      </c>
      <c r="G4238" s="81" t="str">
        <f>+IF(F4238&lt;&gt;"",VLOOKUP(F4238,NIVELES!$A$246:$C$464,3,0),"")</f>
        <v xml:space="preserve"> </v>
      </c>
      <c r="H4238" s="82" t="s">
        <v>1024</v>
      </c>
      <c r="I4238" s="78" t="s">
        <v>2311</v>
      </c>
      <c r="J4238" s="78" t="s">
        <v>1078</v>
      </c>
      <c r="K4238" s="78" t="s">
        <v>2291</v>
      </c>
      <c r="L4238" s="78" t="s">
        <v>3777</v>
      </c>
      <c r="M4238" s="78">
        <v>3416</v>
      </c>
      <c r="N4238" s="78" t="s">
        <v>3778</v>
      </c>
      <c r="O4238" s="78" t="s">
        <v>2167</v>
      </c>
      <c r="P4238" s="82">
        <v>12</v>
      </c>
      <c r="Q4238" s="78" t="s">
        <v>2204</v>
      </c>
      <c r="R4238" s="82">
        <v>1</v>
      </c>
      <c r="S4238" s="82">
        <v>1</v>
      </c>
      <c r="T4238" s="82">
        <v>1</v>
      </c>
      <c r="U4238" s="82">
        <v>1</v>
      </c>
      <c r="V4238" s="82">
        <v>1</v>
      </c>
      <c r="W4238" s="82">
        <v>1</v>
      </c>
      <c r="X4238" s="82">
        <v>1</v>
      </c>
      <c r="Y4238" s="82">
        <v>1</v>
      </c>
      <c r="Z4238" s="82">
        <v>1</v>
      </c>
      <c r="AA4238" s="82">
        <v>1</v>
      </c>
      <c r="AB4238" s="82">
        <v>1</v>
      </c>
      <c r="AC4238" s="82">
        <v>1</v>
      </c>
      <c r="AD4238" s="85" t="str">
        <f>IF(A4238&lt;&gt;"",IF(D4238="DIRECCIÓN_DE_TRANSFERENCIAS","280 0031",VLOOKUP(C4238,NIVELES!$A$14:$B$105,2,0)),"")</f>
        <v>280 8240</v>
      </c>
      <c r="AE4238" s="86" t="s">
        <v>322</v>
      </c>
      <c r="AF4238" s="86" t="s">
        <v>543</v>
      </c>
      <c r="AG4238" s="79" t="str">
        <f>+IF(AF4238&lt;&gt;"",VLOOKUP(AF4238,NIVELES!$A$666:$B$673,2,0),"")</f>
        <v>DESARROLLO_INFANTIL</v>
      </c>
      <c r="AH4238" s="78" t="s">
        <v>321</v>
      </c>
      <c r="AI4238" s="79" t="str">
        <f>IF(AH4238&lt;&gt;"",VLOOKUP(CONCATENATE(AG4238,AH4238),NIVELES!$B$676:$C$745,2,0),"")</f>
        <v>Centros Infantiles Del Buen Vivir Operados Por Terceros -Funcionamiento Operación Y Atencion De Unidades</v>
      </c>
      <c r="AJ4238" s="78" t="s">
        <v>517</v>
      </c>
      <c r="AK4238" s="79" t="str">
        <f>+IF(AJ4238&lt;&gt;"",VLOOKUP(AJ4238,NIVELES!$A$816:$B$892,2,0),"")</f>
        <v>NO APLICA</v>
      </c>
      <c r="AL4238" s="78" t="s">
        <v>553</v>
      </c>
      <c r="AM4238" s="78">
        <v>510203</v>
      </c>
      <c r="AN4238" s="79" t="str">
        <f>IF(AM4238&lt;&gt;"",+VLOOKUP(AM4238,NIVELES!$A$1652:$B$2466,2,0),"")</f>
        <v>Decimotercer Sueldo</v>
      </c>
      <c r="AO4238" s="87">
        <v>64406.83</v>
      </c>
      <c r="AP4238" s="88">
        <v>748.92</v>
      </c>
      <c r="AQ4238" s="88">
        <v>748.92</v>
      </c>
      <c r="AR4238" s="88">
        <v>748.92</v>
      </c>
      <c r="AS4238" s="88">
        <v>748.92</v>
      </c>
      <c r="AT4238" s="88">
        <v>748.92</v>
      </c>
      <c r="AU4238" s="88">
        <v>748.92</v>
      </c>
      <c r="AV4238" s="88">
        <v>748.92</v>
      </c>
      <c r="AW4238" s="88">
        <v>748.92</v>
      </c>
      <c r="AX4238" s="88">
        <v>748.92</v>
      </c>
      <c r="AY4238" s="88">
        <v>748.92</v>
      </c>
      <c r="AZ4238" s="88">
        <v>748.92</v>
      </c>
      <c r="BA4238" s="88">
        <v>56168.71</v>
      </c>
      <c r="BB4238" s="89">
        <f t="shared" si="263"/>
        <v>64406.83</v>
      </c>
      <c r="BC4238" s="90" t="str">
        <f t="shared" si="262"/>
        <v>OK</v>
      </c>
      <c r="BD4238" s="91" t="str">
        <f t="shared" si="264"/>
        <v xml:space="preserve">                  </v>
      </c>
      <c r="BE4238" s="92">
        <f t="shared" si="265"/>
        <v>12</v>
      </c>
    </row>
    <row r="4239" spans="1:57" s="74" customFormat="1" ht="50.1" customHeight="1" x14ac:dyDescent="0.2">
      <c r="A4239" s="78" t="s">
        <v>55</v>
      </c>
      <c r="B4239" s="78" t="s">
        <v>67</v>
      </c>
      <c r="C4239" s="78" t="s">
        <v>38</v>
      </c>
      <c r="D4239" s="78" t="s">
        <v>605</v>
      </c>
      <c r="E4239" s="79" t="str">
        <f>+IF(C4239&lt;&gt;"",VLOOKUP(MID(C4239,18,5),NIVELES!$A$133:$B$213,2,0),"")</f>
        <v>GUAYAS</v>
      </c>
      <c r="F4239" s="80" t="s">
        <v>94</v>
      </c>
      <c r="G4239" s="81" t="str">
        <f>+IF(F4239&lt;&gt;"",VLOOKUP(F4239,NIVELES!$A$246:$C$464,3,0),"")</f>
        <v xml:space="preserve"> </v>
      </c>
      <c r="H4239" s="82" t="s">
        <v>1024</v>
      </c>
      <c r="I4239" s="78" t="s">
        <v>2311</v>
      </c>
      <c r="J4239" s="78" t="s">
        <v>1078</v>
      </c>
      <c r="K4239" s="78" t="s">
        <v>2291</v>
      </c>
      <c r="L4239" s="78" t="s">
        <v>3777</v>
      </c>
      <c r="M4239" s="78">
        <v>3416</v>
      </c>
      <c r="N4239" s="78" t="s">
        <v>3778</v>
      </c>
      <c r="O4239" s="78" t="s">
        <v>2167</v>
      </c>
      <c r="P4239" s="82">
        <v>12</v>
      </c>
      <c r="Q4239" s="78" t="s">
        <v>2204</v>
      </c>
      <c r="R4239" s="82">
        <v>1</v>
      </c>
      <c r="S4239" s="82">
        <v>1</v>
      </c>
      <c r="T4239" s="82">
        <v>1</v>
      </c>
      <c r="U4239" s="82">
        <v>1</v>
      </c>
      <c r="V4239" s="82">
        <v>1</v>
      </c>
      <c r="W4239" s="82">
        <v>1</v>
      </c>
      <c r="X4239" s="82">
        <v>1</v>
      </c>
      <c r="Y4239" s="82">
        <v>1</v>
      </c>
      <c r="Z4239" s="82">
        <v>1</v>
      </c>
      <c r="AA4239" s="82">
        <v>1</v>
      </c>
      <c r="AB4239" s="82">
        <v>1</v>
      </c>
      <c r="AC4239" s="82">
        <v>1</v>
      </c>
      <c r="AD4239" s="85" t="str">
        <f>IF(A4239&lt;&gt;"",IF(D4239="DIRECCIÓN_DE_TRANSFERENCIAS","280 0031",VLOOKUP(C4239,NIVELES!$A$14:$B$105,2,0)),"")</f>
        <v>280 8240</v>
      </c>
      <c r="AE4239" s="86" t="s">
        <v>322</v>
      </c>
      <c r="AF4239" s="86" t="s">
        <v>543</v>
      </c>
      <c r="AG4239" s="79" t="str">
        <f>+IF(AF4239&lt;&gt;"",VLOOKUP(AF4239,NIVELES!$A$666:$B$673,2,0),"")</f>
        <v>DESARROLLO_INFANTIL</v>
      </c>
      <c r="AH4239" s="78" t="s">
        <v>321</v>
      </c>
      <c r="AI4239" s="79" t="str">
        <f>IF(AH4239&lt;&gt;"",VLOOKUP(CONCATENATE(AG4239,AH4239),NIVELES!$B$676:$C$745,2,0),"")</f>
        <v>Centros Infantiles Del Buen Vivir Operados Por Terceros -Funcionamiento Operación Y Atencion De Unidades</v>
      </c>
      <c r="AJ4239" s="78" t="s">
        <v>517</v>
      </c>
      <c r="AK4239" s="79" t="str">
        <f>+IF(AJ4239&lt;&gt;"",VLOOKUP(AJ4239,NIVELES!$A$816:$B$892,2,0),"")</f>
        <v>NO APLICA</v>
      </c>
      <c r="AL4239" s="78" t="s">
        <v>553</v>
      </c>
      <c r="AM4239" s="78">
        <v>510204</v>
      </c>
      <c r="AN4239" s="79" t="str">
        <f>IF(AM4239&lt;&gt;"",+VLOOKUP(AM4239,NIVELES!$A$1652:$B$2466,2,0),"")</f>
        <v>Decimocuarto Sueldo</v>
      </c>
      <c r="AO4239" s="87">
        <v>31060.33</v>
      </c>
      <c r="AP4239" s="88">
        <v>361.17</v>
      </c>
      <c r="AQ4239" s="88">
        <v>361.17</v>
      </c>
      <c r="AR4239" s="88">
        <v>27087.46</v>
      </c>
      <c r="AS4239" s="88">
        <v>361.17</v>
      </c>
      <c r="AT4239" s="88">
        <v>361.17</v>
      </c>
      <c r="AU4239" s="88">
        <v>361.17</v>
      </c>
      <c r="AV4239" s="88">
        <v>361.17</v>
      </c>
      <c r="AW4239" s="88">
        <v>361.17</v>
      </c>
      <c r="AX4239" s="88">
        <v>361.17</v>
      </c>
      <c r="AY4239" s="88">
        <v>361.17</v>
      </c>
      <c r="AZ4239" s="88">
        <v>361.17</v>
      </c>
      <c r="BA4239" s="88">
        <v>361.17</v>
      </c>
      <c r="BB4239" s="89">
        <f t="shared" si="263"/>
        <v>31060.329999999984</v>
      </c>
      <c r="BC4239" s="90" t="str">
        <f t="shared" si="262"/>
        <v>OK</v>
      </c>
      <c r="BD4239" s="91" t="str">
        <f t="shared" si="264"/>
        <v xml:space="preserve">                  </v>
      </c>
      <c r="BE4239" s="92">
        <f t="shared" si="265"/>
        <v>12</v>
      </c>
    </row>
    <row r="4240" spans="1:57" s="74" customFormat="1" ht="50.1" customHeight="1" x14ac:dyDescent="0.2">
      <c r="A4240" s="78" t="s">
        <v>55</v>
      </c>
      <c r="B4240" s="78" t="s">
        <v>67</v>
      </c>
      <c r="C4240" s="78" t="s">
        <v>38</v>
      </c>
      <c r="D4240" s="78" t="s">
        <v>605</v>
      </c>
      <c r="E4240" s="79" t="str">
        <f>+IF(C4240&lt;&gt;"",VLOOKUP(MID(C4240,18,5),NIVELES!$A$133:$B$213,2,0),"")</f>
        <v>GUAYAS</v>
      </c>
      <c r="F4240" s="80" t="s">
        <v>94</v>
      </c>
      <c r="G4240" s="81" t="str">
        <f>+IF(F4240&lt;&gt;"",VLOOKUP(F4240,NIVELES!$A$246:$C$464,3,0),"")</f>
        <v xml:space="preserve"> </v>
      </c>
      <c r="H4240" s="82" t="s">
        <v>1024</v>
      </c>
      <c r="I4240" s="78" t="s">
        <v>2311</v>
      </c>
      <c r="J4240" s="78" t="s">
        <v>1078</v>
      </c>
      <c r="K4240" s="78" t="s">
        <v>2291</v>
      </c>
      <c r="L4240" s="78" t="s">
        <v>3777</v>
      </c>
      <c r="M4240" s="78">
        <v>3416</v>
      </c>
      <c r="N4240" s="78" t="s">
        <v>3778</v>
      </c>
      <c r="O4240" s="78" t="s">
        <v>2167</v>
      </c>
      <c r="P4240" s="82">
        <v>12</v>
      </c>
      <c r="Q4240" s="78" t="s">
        <v>2204</v>
      </c>
      <c r="R4240" s="82">
        <v>1</v>
      </c>
      <c r="S4240" s="82">
        <v>1</v>
      </c>
      <c r="T4240" s="82">
        <v>1</v>
      </c>
      <c r="U4240" s="82">
        <v>1</v>
      </c>
      <c r="V4240" s="82">
        <v>1</v>
      </c>
      <c r="W4240" s="82">
        <v>1</v>
      </c>
      <c r="X4240" s="82">
        <v>1</v>
      </c>
      <c r="Y4240" s="82">
        <v>1</v>
      </c>
      <c r="Z4240" s="82">
        <v>1</v>
      </c>
      <c r="AA4240" s="82">
        <v>1</v>
      </c>
      <c r="AB4240" s="82">
        <v>1</v>
      </c>
      <c r="AC4240" s="82">
        <v>1</v>
      </c>
      <c r="AD4240" s="85" t="str">
        <f>IF(A4240&lt;&gt;"",IF(D4240="DIRECCIÓN_DE_TRANSFERENCIAS","280 0031",VLOOKUP(C4240,NIVELES!$A$14:$B$105,2,0)),"")</f>
        <v>280 8240</v>
      </c>
      <c r="AE4240" s="86" t="s">
        <v>322</v>
      </c>
      <c r="AF4240" s="86" t="s">
        <v>543</v>
      </c>
      <c r="AG4240" s="79" t="str">
        <f>+IF(AF4240&lt;&gt;"",VLOOKUP(AF4240,NIVELES!$A$666:$B$673,2,0),"")</f>
        <v>DESARROLLO_INFANTIL</v>
      </c>
      <c r="AH4240" s="78" t="s">
        <v>321</v>
      </c>
      <c r="AI4240" s="79" t="str">
        <f>IF(AH4240&lt;&gt;"",VLOOKUP(CONCATENATE(AG4240,AH4240),NIVELES!$B$676:$C$745,2,0),"")</f>
        <v>Centros Infantiles Del Buen Vivir Operados Por Terceros -Funcionamiento Operación Y Atencion De Unidades</v>
      </c>
      <c r="AJ4240" s="78" t="s">
        <v>517</v>
      </c>
      <c r="AK4240" s="79" t="str">
        <f>+IF(AJ4240&lt;&gt;"",VLOOKUP(AJ4240,NIVELES!$A$816:$B$892,2,0),"")</f>
        <v>NO APLICA</v>
      </c>
      <c r="AL4240" s="78" t="s">
        <v>553</v>
      </c>
      <c r="AM4240" s="78">
        <v>510510</v>
      </c>
      <c r="AN4240" s="79" t="str">
        <f>IF(AM4240&lt;&gt;"",+VLOOKUP(AM4240,NIVELES!$A$1652:$B$2466,2,0),"")</f>
        <v>Servicios Personales por Contrato</v>
      </c>
      <c r="AO4240" s="87">
        <v>89870</v>
      </c>
      <c r="AP4240" s="88">
        <v>8170</v>
      </c>
      <c r="AQ4240" s="88">
        <v>8170</v>
      </c>
      <c r="AR4240" s="88">
        <v>8170</v>
      </c>
      <c r="AS4240" s="88">
        <v>8170</v>
      </c>
      <c r="AT4240" s="88">
        <v>8170</v>
      </c>
      <c r="AU4240" s="88">
        <v>8170</v>
      </c>
      <c r="AV4240" s="88">
        <v>8170</v>
      </c>
      <c r="AW4240" s="88">
        <v>8170</v>
      </c>
      <c r="AX4240" s="88">
        <v>8170</v>
      </c>
      <c r="AY4240" s="88">
        <v>8170</v>
      </c>
      <c r="AZ4240" s="88">
        <v>8170</v>
      </c>
      <c r="BA4240" s="88">
        <v>0</v>
      </c>
      <c r="BB4240" s="89">
        <f t="shared" si="263"/>
        <v>89870</v>
      </c>
      <c r="BC4240" s="90" t="str">
        <f t="shared" si="262"/>
        <v>OK</v>
      </c>
      <c r="BD4240" s="91" t="str">
        <f t="shared" si="264"/>
        <v xml:space="preserve">                  </v>
      </c>
      <c r="BE4240" s="92">
        <f t="shared" si="265"/>
        <v>12</v>
      </c>
    </row>
    <row r="4241" spans="1:57" s="74" customFormat="1" ht="50.1" customHeight="1" x14ac:dyDescent="0.2">
      <c r="A4241" s="78" t="s">
        <v>55</v>
      </c>
      <c r="B4241" s="78" t="s">
        <v>67</v>
      </c>
      <c r="C4241" s="78" t="s">
        <v>38</v>
      </c>
      <c r="D4241" s="78" t="s">
        <v>605</v>
      </c>
      <c r="E4241" s="79" t="str">
        <f>+IF(C4241&lt;&gt;"",VLOOKUP(MID(C4241,18,5),NIVELES!$A$133:$B$213,2,0),"")</f>
        <v>GUAYAS</v>
      </c>
      <c r="F4241" s="80" t="s">
        <v>94</v>
      </c>
      <c r="G4241" s="81" t="str">
        <f>+IF(F4241&lt;&gt;"",VLOOKUP(F4241,NIVELES!$A$246:$C$464,3,0),"")</f>
        <v xml:space="preserve"> </v>
      </c>
      <c r="H4241" s="82" t="s">
        <v>1024</v>
      </c>
      <c r="I4241" s="78" t="s">
        <v>2311</v>
      </c>
      <c r="J4241" s="78" t="s">
        <v>1078</v>
      </c>
      <c r="K4241" s="78" t="s">
        <v>2291</v>
      </c>
      <c r="L4241" s="78" t="s">
        <v>3777</v>
      </c>
      <c r="M4241" s="78">
        <v>3416</v>
      </c>
      <c r="N4241" s="78" t="s">
        <v>3778</v>
      </c>
      <c r="O4241" s="78" t="s">
        <v>2167</v>
      </c>
      <c r="P4241" s="82">
        <v>12</v>
      </c>
      <c r="Q4241" s="78" t="s">
        <v>2204</v>
      </c>
      <c r="R4241" s="82">
        <v>1</v>
      </c>
      <c r="S4241" s="82">
        <v>1</v>
      </c>
      <c r="T4241" s="82">
        <v>1</v>
      </c>
      <c r="U4241" s="82">
        <v>1</v>
      </c>
      <c r="V4241" s="82">
        <v>1</v>
      </c>
      <c r="W4241" s="82">
        <v>1</v>
      </c>
      <c r="X4241" s="82">
        <v>1</v>
      </c>
      <c r="Y4241" s="82">
        <v>1</v>
      </c>
      <c r="Z4241" s="82">
        <v>1</v>
      </c>
      <c r="AA4241" s="82">
        <v>1</v>
      </c>
      <c r="AB4241" s="82">
        <v>1</v>
      </c>
      <c r="AC4241" s="82">
        <v>1</v>
      </c>
      <c r="AD4241" s="85" t="str">
        <f>IF(A4241&lt;&gt;"",IF(D4241="DIRECCIÓN_DE_TRANSFERENCIAS","280 0031",VLOOKUP(C4241,NIVELES!$A$14:$B$105,2,0)),"")</f>
        <v>280 8240</v>
      </c>
      <c r="AE4241" s="86" t="s">
        <v>322</v>
      </c>
      <c r="AF4241" s="86" t="s">
        <v>543</v>
      </c>
      <c r="AG4241" s="79" t="str">
        <f>+IF(AF4241&lt;&gt;"",VLOOKUP(AF4241,NIVELES!$A$666:$B$673,2,0),"")</f>
        <v>DESARROLLO_INFANTIL</v>
      </c>
      <c r="AH4241" s="78" t="s">
        <v>321</v>
      </c>
      <c r="AI4241" s="79" t="str">
        <f>IF(AH4241&lt;&gt;"",VLOOKUP(CONCATENATE(AG4241,AH4241),NIVELES!$B$676:$C$745,2,0),"")</f>
        <v>Centros Infantiles Del Buen Vivir Operados Por Terceros -Funcionamiento Operación Y Atencion De Unidades</v>
      </c>
      <c r="AJ4241" s="78" t="s">
        <v>517</v>
      </c>
      <c r="AK4241" s="79" t="str">
        <f>+IF(AJ4241&lt;&gt;"",VLOOKUP(AJ4241,NIVELES!$A$816:$B$892,2,0),"")</f>
        <v>NO APLICA</v>
      </c>
      <c r="AL4241" s="78" t="s">
        <v>553</v>
      </c>
      <c r="AM4241" s="78">
        <v>510601</v>
      </c>
      <c r="AN4241" s="79" t="str">
        <f>IF(AM4241&lt;&gt;"",+VLOOKUP(AM4241,NIVELES!$A$1652:$B$2466,2,0),"")</f>
        <v>Aporte Patronal</v>
      </c>
      <c r="AO4241" s="87">
        <v>74583.12</v>
      </c>
      <c r="AP4241" s="88">
        <v>6780.28</v>
      </c>
      <c r="AQ4241" s="88">
        <v>6780.28</v>
      </c>
      <c r="AR4241" s="88">
        <v>6780.28</v>
      </c>
      <c r="AS4241" s="88">
        <v>6780.28</v>
      </c>
      <c r="AT4241" s="88">
        <v>6780.28</v>
      </c>
      <c r="AU4241" s="88">
        <v>6780.28</v>
      </c>
      <c r="AV4241" s="88">
        <v>6780.28</v>
      </c>
      <c r="AW4241" s="88">
        <v>6780.28</v>
      </c>
      <c r="AX4241" s="88">
        <v>6780.28</v>
      </c>
      <c r="AY4241" s="88">
        <v>6780.28</v>
      </c>
      <c r="AZ4241" s="88">
        <v>6780.32</v>
      </c>
      <c r="BA4241" s="88">
        <v>0</v>
      </c>
      <c r="BB4241" s="89">
        <f t="shared" si="263"/>
        <v>74583.12</v>
      </c>
      <c r="BC4241" s="90" t="str">
        <f t="shared" si="262"/>
        <v>OK</v>
      </c>
      <c r="BD4241" s="91" t="str">
        <f t="shared" si="264"/>
        <v xml:space="preserve">                  </v>
      </c>
      <c r="BE4241" s="92">
        <f t="shared" si="265"/>
        <v>12</v>
      </c>
    </row>
    <row r="4242" spans="1:57" s="74" customFormat="1" ht="50.1" customHeight="1" x14ac:dyDescent="0.2">
      <c r="A4242" s="78" t="s">
        <v>55</v>
      </c>
      <c r="B4242" s="78" t="s">
        <v>67</v>
      </c>
      <c r="C4242" s="78" t="s">
        <v>38</v>
      </c>
      <c r="D4242" s="78" t="s">
        <v>605</v>
      </c>
      <c r="E4242" s="79" t="str">
        <f>+IF(C4242&lt;&gt;"",VLOOKUP(MID(C4242,18,5),NIVELES!$A$133:$B$213,2,0),"")</f>
        <v>GUAYAS</v>
      </c>
      <c r="F4242" s="80" t="s">
        <v>94</v>
      </c>
      <c r="G4242" s="81" t="str">
        <f>+IF(F4242&lt;&gt;"",VLOOKUP(F4242,NIVELES!$A$246:$C$464,3,0),"")</f>
        <v xml:space="preserve"> </v>
      </c>
      <c r="H4242" s="82" t="s">
        <v>1024</v>
      </c>
      <c r="I4242" s="78" t="s">
        <v>2311</v>
      </c>
      <c r="J4242" s="78" t="s">
        <v>1078</v>
      </c>
      <c r="K4242" s="78" t="s">
        <v>2291</v>
      </c>
      <c r="L4242" s="78" t="s">
        <v>3777</v>
      </c>
      <c r="M4242" s="78">
        <v>3416</v>
      </c>
      <c r="N4242" s="78" t="s">
        <v>3778</v>
      </c>
      <c r="O4242" s="78" t="s">
        <v>2167</v>
      </c>
      <c r="P4242" s="82">
        <v>12</v>
      </c>
      <c r="Q4242" s="78" t="s">
        <v>2204</v>
      </c>
      <c r="R4242" s="82">
        <v>1</v>
      </c>
      <c r="S4242" s="82">
        <v>1</v>
      </c>
      <c r="T4242" s="82">
        <v>1</v>
      </c>
      <c r="U4242" s="82">
        <v>1</v>
      </c>
      <c r="V4242" s="82">
        <v>1</v>
      </c>
      <c r="W4242" s="82">
        <v>1</v>
      </c>
      <c r="X4242" s="82">
        <v>1</v>
      </c>
      <c r="Y4242" s="82">
        <v>1</v>
      </c>
      <c r="Z4242" s="82">
        <v>1</v>
      </c>
      <c r="AA4242" s="82">
        <v>1</v>
      </c>
      <c r="AB4242" s="82">
        <v>1</v>
      </c>
      <c r="AC4242" s="82">
        <v>1</v>
      </c>
      <c r="AD4242" s="85" t="str">
        <f>IF(A4242&lt;&gt;"",IF(D4242="DIRECCIÓN_DE_TRANSFERENCIAS","280 0031",VLOOKUP(C4242,NIVELES!$A$14:$B$105,2,0)),"")</f>
        <v>280 8240</v>
      </c>
      <c r="AE4242" s="86" t="s">
        <v>322</v>
      </c>
      <c r="AF4242" s="86" t="s">
        <v>543</v>
      </c>
      <c r="AG4242" s="79" t="str">
        <f>+IF(AF4242&lt;&gt;"",VLOOKUP(AF4242,NIVELES!$A$666:$B$673,2,0),"")</f>
        <v>DESARROLLO_INFANTIL</v>
      </c>
      <c r="AH4242" s="78" t="s">
        <v>321</v>
      </c>
      <c r="AI4242" s="79" t="str">
        <f>IF(AH4242&lt;&gt;"",VLOOKUP(CONCATENATE(AG4242,AH4242),NIVELES!$B$676:$C$745,2,0),"")</f>
        <v>Centros Infantiles Del Buen Vivir Operados Por Terceros -Funcionamiento Operación Y Atencion De Unidades</v>
      </c>
      <c r="AJ4242" s="78" t="s">
        <v>517</v>
      </c>
      <c r="AK4242" s="79" t="str">
        <f>+IF(AJ4242&lt;&gt;"",VLOOKUP(AJ4242,NIVELES!$A$816:$B$892,2,0),"")</f>
        <v>NO APLICA</v>
      </c>
      <c r="AL4242" s="78" t="s">
        <v>553</v>
      </c>
      <c r="AM4242" s="78">
        <v>510602</v>
      </c>
      <c r="AN4242" s="79" t="str">
        <f>IF(AM4242&lt;&gt;"",+VLOOKUP(AM4242,NIVELES!$A$1652:$B$2466,2,0),"")</f>
        <v>Fondo de Reserva</v>
      </c>
      <c r="AO4242" s="87">
        <v>64406.83</v>
      </c>
      <c r="AP4242" s="88">
        <v>5854.93</v>
      </c>
      <c r="AQ4242" s="88">
        <v>5854.93</v>
      </c>
      <c r="AR4242" s="88">
        <v>5854.93</v>
      </c>
      <c r="AS4242" s="88">
        <v>5854.93</v>
      </c>
      <c r="AT4242" s="88">
        <v>5854.93</v>
      </c>
      <c r="AU4242" s="88">
        <v>5854.93</v>
      </c>
      <c r="AV4242" s="88">
        <v>5854.93</v>
      </c>
      <c r="AW4242" s="88">
        <v>5854.93</v>
      </c>
      <c r="AX4242" s="88">
        <v>5854.93</v>
      </c>
      <c r="AY4242" s="88">
        <v>5854.93</v>
      </c>
      <c r="AZ4242" s="88">
        <v>5857.53</v>
      </c>
      <c r="BA4242" s="88">
        <v>0</v>
      </c>
      <c r="BB4242" s="89">
        <f t="shared" si="263"/>
        <v>64406.83</v>
      </c>
      <c r="BC4242" s="90" t="str">
        <f t="shared" si="262"/>
        <v>OK</v>
      </c>
      <c r="BD4242" s="91" t="str">
        <f t="shared" si="264"/>
        <v xml:space="preserve">                  </v>
      </c>
      <c r="BE4242" s="92">
        <f t="shared" si="265"/>
        <v>12</v>
      </c>
    </row>
    <row r="4243" spans="1:57" s="74" customFormat="1" ht="50.1" customHeight="1" x14ac:dyDescent="0.2">
      <c r="A4243" s="78" t="s">
        <v>55</v>
      </c>
      <c r="B4243" s="78" t="s">
        <v>67</v>
      </c>
      <c r="C4243" s="78" t="s">
        <v>38</v>
      </c>
      <c r="D4243" s="78" t="s">
        <v>605</v>
      </c>
      <c r="E4243" s="79" t="str">
        <f>+IF(C4243&lt;&gt;"",VLOOKUP(MID(C4243,18,5),NIVELES!$A$133:$B$213,2,0),"")</f>
        <v>GUAYAS</v>
      </c>
      <c r="F4243" s="80" t="s">
        <v>94</v>
      </c>
      <c r="G4243" s="81" t="str">
        <f>+IF(F4243&lt;&gt;"",VLOOKUP(F4243,NIVELES!$A$246:$C$464,3,0),"")</f>
        <v xml:space="preserve"> </v>
      </c>
      <c r="H4243" s="82" t="s">
        <v>1024</v>
      </c>
      <c r="I4243" s="78" t="s">
        <v>2311</v>
      </c>
      <c r="J4243" s="78" t="s">
        <v>1078</v>
      </c>
      <c r="K4243" s="78" t="s">
        <v>2291</v>
      </c>
      <c r="L4243" s="78" t="s">
        <v>2977</v>
      </c>
      <c r="M4243" s="78">
        <v>8775</v>
      </c>
      <c r="N4243" s="78" t="s">
        <v>3721</v>
      </c>
      <c r="O4243" s="78" t="s">
        <v>2167</v>
      </c>
      <c r="P4243" s="82">
        <v>12</v>
      </c>
      <c r="Q4243" s="78" t="s">
        <v>2204</v>
      </c>
      <c r="R4243" s="82">
        <v>1</v>
      </c>
      <c r="S4243" s="82">
        <v>1</v>
      </c>
      <c r="T4243" s="82">
        <v>1</v>
      </c>
      <c r="U4243" s="82">
        <v>1</v>
      </c>
      <c r="V4243" s="82">
        <v>1</v>
      </c>
      <c r="W4243" s="82">
        <v>1</v>
      </c>
      <c r="X4243" s="82">
        <v>1</v>
      </c>
      <c r="Y4243" s="82">
        <v>1</v>
      </c>
      <c r="Z4243" s="82">
        <v>1</v>
      </c>
      <c r="AA4243" s="82">
        <v>1</v>
      </c>
      <c r="AB4243" s="82">
        <v>1</v>
      </c>
      <c r="AC4243" s="82">
        <v>1</v>
      </c>
      <c r="AD4243" s="85" t="str">
        <f>IF(A4243&lt;&gt;"",IF(D4243="DIRECCIÓN_DE_TRANSFERENCIAS","280 0031",VLOOKUP(C4243,NIVELES!$A$14:$B$105,2,0)),"")</f>
        <v>280 8240</v>
      </c>
      <c r="AE4243" s="86" t="s">
        <v>322</v>
      </c>
      <c r="AF4243" s="86" t="s">
        <v>543</v>
      </c>
      <c r="AG4243" s="79" t="str">
        <f>+IF(AF4243&lt;&gt;"",VLOOKUP(AF4243,NIVELES!$A$666:$B$673,2,0),"")</f>
        <v>DESARROLLO_INFANTIL</v>
      </c>
      <c r="AH4243" s="78" t="s">
        <v>452</v>
      </c>
      <c r="AI4243" s="79" t="str">
        <f>IF(AH4243&lt;&gt;"",VLOOKUP(CONCATENATE(AG4243,AH4243),NIVELES!$B$676:$C$745,2,0),"")</f>
        <v>Creciendo Con Nuestros Hijos De Atención Directa Funcionamiento, Operación Y Atención Domiciliar</v>
      </c>
      <c r="AJ4243" s="78" t="s">
        <v>517</v>
      </c>
      <c r="AK4243" s="79" t="str">
        <f>+IF(AJ4243&lt;&gt;"",VLOOKUP(AJ4243,NIVELES!$A$816:$B$892,2,0),"")</f>
        <v>NO APLICA</v>
      </c>
      <c r="AL4243" s="78" t="s">
        <v>553</v>
      </c>
      <c r="AM4243" s="78">
        <v>510105</v>
      </c>
      <c r="AN4243" s="79" t="str">
        <f>IF(AM4243&lt;&gt;"",+VLOOKUP(AM4243,NIVELES!$A$1652:$B$2466,2,0),"")</f>
        <v>Remuneraciones Unificadas</v>
      </c>
      <c r="AO4243" s="87">
        <v>1347840</v>
      </c>
      <c r="AP4243" s="88">
        <v>112320</v>
      </c>
      <c r="AQ4243" s="88">
        <v>112320</v>
      </c>
      <c r="AR4243" s="88">
        <v>112320</v>
      </c>
      <c r="AS4243" s="88">
        <v>112320</v>
      </c>
      <c r="AT4243" s="88">
        <v>112320</v>
      </c>
      <c r="AU4243" s="88">
        <v>112320</v>
      </c>
      <c r="AV4243" s="88">
        <v>112320</v>
      </c>
      <c r="AW4243" s="88">
        <v>112320</v>
      </c>
      <c r="AX4243" s="88">
        <v>112320</v>
      </c>
      <c r="AY4243" s="88">
        <v>112320</v>
      </c>
      <c r="AZ4243" s="88">
        <v>112320</v>
      </c>
      <c r="BA4243" s="88">
        <v>112320</v>
      </c>
      <c r="BB4243" s="89">
        <f t="shared" si="263"/>
        <v>1347840</v>
      </c>
      <c r="BC4243" s="90" t="str">
        <f t="shared" si="262"/>
        <v>OK</v>
      </c>
      <c r="BD4243" s="91" t="str">
        <f t="shared" si="264"/>
        <v xml:space="preserve">                  </v>
      </c>
      <c r="BE4243" s="92">
        <f t="shared" si="265"/>
        <v>12</v>
      </c>
    </row>
    <row r="4244" spans="1:57" s="74" customFormat="1" ht="50.1" customHeight="1" x14ac:dyDescent="0.2">
      <c r="A4244" s="78" t="s">
        <v>55</v>
      </c>
      <c r="B4244" s="78" t="s">
        <v>67</v>
      </c>
      <c r="C4244" s="78" t="s">
        <v>38</v>
      </c>
      <c r="D4244" s="78" t="s">
        <v>605</v>
      </c>
      <c r="E4244" s="79" t="str">
        <f>+IF(C4244&lt;&gt;"",VLOOKUP(MID(C4244,18,5),NIVELES!$A$133:$B$213,2,0),"")</f>
        <v>GUAYAS</v>
      </c>
      <c r="F4244" s="80" t="s">
        <v>94</v>
      </c>
      <c r="G4244" s="81" t="str">
        <f>+IF(F4244&lt;&gt;"",VLOOKUP(F4244,NIVELES!$A$246:$C$464,3,0),"")</f>
        <v xml:space="preserve"> </v>
      </c>
      <c r="H4244" s="82" t="s">
        <v>1024</v>
      </c>
      <c r="I4244" s="78" t="s">
        <v>2311</v>
      </c>
      <c r="J4244" s="78" t="s">
        <v>1078</v>
      </c>
      <c r="K4244" s="78" t="s">
        <v>2291</v>
      </c>
      <c r="L4244" s="78" t="s">
        <v>2977</v>
      </c>
      <c r="M4244" s="78">
        <v>8775</v>
      </c>
      <c r="N4244" s="78" t="s">
        <v>3721</v>
      </c>
      <c r="O4244" s="78" t="s">
        <v>2167</v>
      </c>
      <c r="P4244" s="82">
        <v>12</v>
      </c>
      <c r="Q4244" s="78" t="s">
        <v>2204</v>
      </c>
      <c r="R4244" s="82">
        <v>1</v>
      </c>
      <c r="S4244" s="82">
        <v>1</v>
      </c>
      <c r="T4244" s="82">
        <v>1</v>
      </c>
      <c r="U4244" s="82">
        <v>1</v>
      </c>
      <c r="V4244" s="82">
        <v>1</v>
      </c>
      <c r="W4244" s="82">
        <v>1</v>
      </c>
      <c r="X4244" s="82">
        <v>1</v>
      </c>
      <c r="Y4244" s="82">
        <v>1</v>
      </c>
      <c r="Z4244" s="82">
        <v>1</v>
      </c>
      <c r="AA4244" s="82">
        <v>1</v>
      </c>
      <c r="AB4244" s="82">
        <v>1</v>
      </c>
      <c r="AC4244" s="82">
        <v>1</v>
      </c>
      <c r="AD4244" s="85" t="str">
        <f>IF(A4244&lt;&gt;"",IF(D4244="DIRECCIÓN_DE_TRANSFERENCIAS","280 0031",VLOOKUP(C4244,NIVELES!$A$14:$B$105,2,0)),"")</f>
        <v>280 8240</v>
      </c>
      <c r="AE4244" s="86" t="s">
        <v>322</v>
      </c>
      <c r="AF4244" s="86" t="s">
        <v>543</v>
      </c>
      <c r="AG4244" s="79" t="str">
        <f>+IF(AF4244&lt;&gt;"",VLOOKUP(AF4244,NIVELES!$A$666:$B$673,2,0),"")</f>
        <v>DESARROLLO_INFANTIL</v>
      </c>
      <c r="AH4244" s="78" t="s">
        <v>452</v>
      </c>
      <c r="AI4244" s="79" t="str">
        <f>IF(AH4244&lt;&gt;"",VLOOKUP(CONCATENATE(AG4244,AH4244),NIVELES!$B$676:$C$745,2,0),"")</f>
        <v>Creciendo Con Nuestros Hijos De Atención Directa Funcionamiento, Operación Y Atención Domiciliar</v>
      </c>
      <c r="AJ4244" s="78" t="s">
        <v>517</v>
      </c>
      <c r="AK4244" s="79" t="str">
        <f>+IF(AJ4244&lt;&gt;"",VLOOKUP(AJ4244,NIVELES!$A$816:$B$892,2,0),"")</f>
        <v>NO APLICA</v>
      </c>
      <c r="AL4244" s="78" t="s">
        <v>553</v>
      </c>
      <c r="AM4244" s="78">
        <v>510203</v>
      </c>
      <c r="AN4244" s="79" t="str">
        <f>IF(AM4244&lt;&gt;"",+VLOOKUP(AM4244,NIVELES!$A$1652:$B$2466,2,0),"")</f>
        <v>Decimotercer Sueldo</v>
      </c>
      <c r="AO4244" s="87">
        <v>108322.5</v>
      </c>
      <c r="AP4244" s="88">
        <v>828.75</v>
      </c>
      <c r="AQ4244" s="88">
        <v>828.75</v>
      </c>
      <c r="AR4244" s="88">
        <v>828.75</v>
      </c>
      <c r="AS4244" s="88">
        <v>828.75</v>
      </c>
      <c r="AT4244" s="88">
        <v>828.75</v>
      </c>
      <c r="AU4244" s="88">
        <v>828.75</v>
      </c>
      <c r="AV4244" s="88">
        <v>828.75</v>
      </c>
      <c r="AW4244" s="88">
        <v>828.75</v>
      </c>
      <c r="AX4244" s="88">
        <v>828.75</v>
      </c>
      <c r="AY4244" s="88">
        <v>828.75</v>
      </c>
      <c r="AZ4244" s="88">
        <v>828.75</v>
      </c>
      <c r="BA4244" s="88">
        <v>99206.25</v>
      </c>
      <c r="BB4244" s="89">
        <f t="shared" si="263"/>
        <v>108322.5</v>
      </c>
      <c r="BC4244" s="90" t="str">
        <f t="shared" si="262"/>
        <v>OK</v>
      </c>
      <c r="BD4244" s="91" t="str">
        <f t="shared" si="264"/>
        <v xml:space="preserve">                  </v>
      </c>
      <c r="BE4244" s="92">
        <f t="shared" si="265"/>
        <v>12</v>
      </c>
    </row>
    <row r="4245" spans="1:57" s="74" customFormat="1" ht="50.1" customHeight="1" x14ac:dyDescent="0.2">
      <c r="A4245" s="78" t="s">
        <v>55</v>
      </c>
      <c r="B4245" s="78" t="s">
        <v>67</v>
      </c>
      <c r="C4245" s="78" t="s">
        <v>38</v>
      </c>
      <c r="D4245" s="78" t="s">
        <v>605</v>
      </c>
      <c r="E4245" s="79" t="str">
        <f>+IF(C4245&lt;&gt;"",VLOOKUP(MID(C4245,18,5),NIVELES!$A$133:$B$213,2,0),"")</f>
        <v>GUAYAS</v>
      </c>
      <c r="F4245" s="80" t="s">
        <v>94</v>
      </c>
      <c r="G4245" s="81" t="str">
        <f>+IF(F4245&lt;&gt;"",VLOOKUP(F4245,NIVELES!$A$246:$C$464,3,0),"")</f>
        <v xml:space="preserve"> </v>
      </c>
      <c r="H4245" s="82" t="s">
        <v>1024</v>
      </c>
      <c r="I4245" s="78" t="s">
        <v>2311</v>
      </c>
      <c r="J4245" s="78" t="s">
        <v>1078</v>
      </c>
      <c r="K4245" s="78" t="s">
        <v>2291</v>
      </c>
      <c r="L4245" s="78" t="s">
        <v>2977</v>
      </c>
      <c r="M4245" s="78">
        <v>8775</v>
      </c>
      <c r="N4245" s="78" t="s">
        <v>3721</v>
      </c>
      <c r="O4245" s="78" t="s">
        <v>2167</v>
      </c>
      <c r="P4245" s="82">
        <v>12</v>
      </c>
      <c r="Q4245" s="78" t="s">
        <v>2204</v>
      </c>
      <c r="R4245" s="82">
        <v>1</v>
      </c>
      <c r="S4245" s="82">
        <v>1</v>
      </c>
      <c r="T4245" s="82">
        <v>1</v>
      </c>
      <c r="U4245" s="82">
        <v>1</v>
      </c>
      <c r="V4245" s="82">
        <v>1</v>
      </c>
      <c r="W4245" s="82">
        <v>1</v>
      </c>
      <c r="X4245" s="82">
        <v>1</v>
      </c>
      <c r="Y4245" s="82">
        <v>1</v>
      </c>
      <c r="Z4245" s="82">
        <v>1</v>
      </c>
      <c r="AA4245" s="82">
        <v>1</v>
      </c>
      <c r="AB4245" s="82">
        <v>1</v>
      </c>
      <c r="AC4245" s="82">
        <v>1</v>
      </c>
      <c r="AD4245" s="85" t="str">
        <f>IF(A4245&lt;&gt;"",IF(D4245="DIRECCIÓN_DE_TRANSFERENCIAS","280 0031",VLOOKUP(C4245,NIVELES!$A$14:$B$105,2,0)),"")</f>
        <v>280 8240</v>
      </c>
      <c r="AE4245" s="86" t="s">
        <v>322</v>
      </c>
      <c r="AF4245" s="86" t="s">
        <v>543</v>
      </c>
      <c r="AG4245" s="79" t="str">
        <f>+IF(AF4245&lt;&gt;"",VLOOKUP(AF4245,NIVELES!$A$666:$B$673,2,0),"")</f>
        <v>DESARROLLO_INFANTIL</v>
      </c>
      <c r="AH4245" s="78" t="s">
        <v>452</v>
      </c>
      <c r="AI4245" s="79" t="str">
        <f>IF(AH4245&lt;&gt;"",VLOOKUP(CONCATENATE(AG4245,AH4245),NIVELES!$B$676:$C$745,2,0),"")</f>
        <v>Creciendo Con Nuestros Hijos De Atención Directa Funcionamiento, Operación Y Atención Domiciliar</v>
      </c>
      <c r="AJ4245" s="78" t="s">
        <v>517</v>
      </c>
      <c r="AK4245" s="79" t="str">
        <f>+IF(AJ4245&lt;&gt;"",VLOOKUP(AJ4245,NIVELES!$A$816:$B$892,2,0),"")</f>
        <v>NO APLICA</v>
      </c>
      <c r="AL4245" s="78" t="s">
        <v>553</v>
      </c>
      <c r="AM4245" s="78">
        <v>510204</v>
      </c>
      <c r="AN4245" s="79" t="str">
        <f>IF(AM4245&lt;&gt;"",+VLOOKUP(AM4245,NIVELES!$A$1652:$B$2466,2,0),"")</f>
        <v>Decimocuarto Sueldo</v>
      </c>
      <c r="AO4245" s="87">
        <v>72955.67</v>
      </c>
      <c r="AP4245" s="88">
        <v>6079.64</v>
      </c>
      <c r="AQ4245" s="88">
        <v>6079.64</v>
      </c>
      <c r="AR4245" s="88">
        <v>6079.64</v>
      </c>
      <c r="AS4245" s="88">
        <v>6079.64</v>
      </c>
      <c r="AT4245" s="88">
        <v>6079.64</v>
      </c>
      <c r="AU4245" s="88">
        <v>6079.64</v>
      </c>
      <c r="AV4245" s="88">
        <v>6079.64</v>
      </c>
      <c r="AW4245" s="88">
        <v>6079.64</v>
      </c>
      <c r="AX4245" s="88">
        <v>6079.64</v>
      </c>
      <c r="AY4245" s="88">
        <v>6079.64</v>
      </c>
      <c r="AZ4245" s="88">
        <v>6079.64</v>
      </c>
      <c r="BA4245" s="88">
        <v>6079.63</v>
      </c>
      <c r="BB4245" s="89">
        <f t="shared" si="263"/>
        <v>72955.670000000013</v>
      </c>
      <c r="BC4245" s="90" t="str">
        <f t="shared" si="262"/>
        <v>OK</v>
      </c>
      <c r="BD4245" s="91" t="str">
        <f t="shared" si="264"/>
        <v xml:space="preserve">                  </v>
      </c>
      <c r="BE4245" s="92">
        <f t="shared" si="265"/>
        <v>12</v>
      </c>
    </row>
    <row r="4246" spans="1:57" s="74" customFormat="1" ht="50.1" customHeight="1" x14ac:dyDescent="0.2">
      <c r="A4246" s="78" t="s">
        <v>55</v>
      </c>
      <c r="B4246" s="78" t="s">
        <v>67</v>
      </c>
      <c r="C4246" s="78" t="s">
        <v>38</v>
      </c>
      <c r="D4246" s="78" t="s">
        <v>605</v>
      </c>
      <c r="E4246" s="79" t="str">
        <f>+IF(C4246&lt;&gt;"",VLOOKUP(MID(C4246,18,5),NIVELES!$A$133:$B$213,2,0),"")</f>
        <v>GUAYAS</v>
      </c>
      <c r="F4246" s="80" t="s">
        <v>94</v>
      </c>
      <c r="G4246" s="81" t="str">
        <f>+IF(F4246&lt;&gt;"",VLOOKUP(F4246,NIVELES!$A$246:$C$464,3,0),"")</f>
        <v xml:space="preserve"> </v>
      </c>
      <c r="H4246" s="82" t="s">
        <v>1024</v>
      </c>
      <c r="I4246" s="78" t="s">
        <v>2311</v>
      </c>
      <c r="J4246" s="78" t="s">
        <v>1078</v>
      </c>
      <c r="K4246" s="78" t="s">
        <v>2291</v>
      </c>
      <c r="L4246" s="78" t="s">
        <v>2977</v>
      </c>
      <c r="M4246" s="78">
        <v>8775</v>
      </c>
      <c r="N4246" s="78" t="s">
        <v>3721</v>
      </c>
      <c r="O4246" s="78" t="s">
        <v>2167</v>
      </c>
      <c r="P4246" s="82">
        <v>12</v>
      </c>
      <c r="Q4246" s="78" t="s">
        <v>2204</v>
      </c>
      <c r="R4246" s="82">
        <v>1</v>
      </c>
      <c r="S4246" s="82">
        <v>1</v>
      </c>
      <c r="T4246" s="82">
        <v>1</v>
      </c>
      <c r="U4246" s="82">
        <v>1</v>
      </c>
      <c r="V4246" s="82">
        <v>1</v>
      </c>
      <c r="W4246" s="82">
        <v>1</v>
      </c>
      <c r="X4246" s="82">
        <v>1</v>
      </c>
      <c r="Y4246" s="82">
        <v>1</v>
      </c>
      <c r="Z4246" s="82">
        <v>1</v>
      </c>
      <c r="AA4246" s="82">
        <v>1</v>
      </c>
      <c r="AB4246" s="82">
        <v>1</v>
      </c>
      <c r="AC4246" s="82">
        <v>1</v>
      </c>
      <c r="AD4246" s="85" t="str">
        <f>IF(A4246&lt;&gt;"",IF(D4246="DIRECCIÓN_DE_TRANSFERENCIAS","280 0031",VLOOKUP(C4246,NIVELES!$A$14:$B$105,2,0)),"")</f>
        <v>280 8240</v>
      </c>
      <c r="AE4246" s="86" t="s">
        <v>322</v>
      </c>
      <c r="AF4246" s="86" t="s">
        <v>543</v>
      </c>
      <c r="AG4246" s="79" t="str">
        <f>+IF(AF4246&lt;&gt;"",VLOOKUP(AF4246,NIVELES!$A$666:$B$673,2,0),"")</f>
        <v>DESARROLLO_INFANTIL</v>
      </c>
      <c r="AH4246" s="78" t="s">
        <v>452</v>
      </c>
      <c r="AI4246" s="79" t="str">
        <f>IF(AH4246&lt;&gt;"",VLOOKUP(CONCATENATE(AG4246,AH4246),NIVELES!$B$676:$C$745,2,0),"")</f>
        <v>Creciendo Con Nuestros Hijos De Atención Directa Funcionamiento, Operación Y Atención Domiciliar</v>
      </c>
      <c r="AJ4246" s="78" t="s">
        <v>517</v>
      </c>
      <c r="AK4246" s="79" t="str">
        <f>+IF(AJ4246&lt;&gt;"",VLOOKUP(AJ4246,NIVELES!$A$816:$B$892,2,0),"")</f>
        <v>NO APLICA</v>
      </c>
      <c r="AL4246" s="78" t="s">
        <v>553</v>
      </c>
      <c r="AM4246" s="78">
        <v>510510</v>
      </c>
      <c r="AN4246" s="79" t="str">
        <f>IF(AM4246&lt;&gt;"",+VLOOKUP(AM4246,NIVELES!$A$1652:$B$2466,2,0),"")</f>
        <v>Servicios Personales por Contrato</v>
      </c>
      <c r="AO4246" s="87">
        <v>64350</v>
      </c>
      <c r="AP4246" s="88">
        <v>8170</v>
      </c>
      <c r="AQ4246" s="88">
        <v>8170</v>
      </c>
      <c r="AR4246" s="88">
        <v>8170</v>
      </c>
      <c r="AS4246" s="88">
        <v>8170</v>
      </c>
      <c r="AT4246" s="88">
        <v>8170</v>
      </c>
      <c r="AU4246" s="88">
        <v>8170</v>
      </c>
      <c r="AV4246" s="88">
        <v>8170</v>
      </c>
      <c r="AW4246" s="88">
        <v>7160</v>
      </c>
      <c r="AX4246" s="88">
        <v>0</v>
      </c>
      <c r="AY4246" s="88">
        <v>0</v>
      </c>
      <c r="AZ4246" s="88">
        <v>0</v>
      </c>
      <c r="BA4246" s="88">
        <v>0</v>
      </c>
      <c r="BB4246" s="89">
        <f t="shared" si="263"/>
        <v>64350</v>
      </c>
      <c r="BC4246" s="90" t="str">
        <f t="shared" si="262"/>
        <v>OK</v>
      </c>
      <c r="BD4246" s="91" t="str">
        <f t="shared" si="264"/>
        <v xml:space="preserve">                  </v>
      </c>
      <c r="BE4246" s="92">
        <f t="shared" si="265"/>
        <v>12</v>
      </c>
    </row>
    <row r="4247" spans="1:57" s="74" customFormat="1" ht="50.1" customHeight="1" x14ac:dyDescent="0.2">
      <c r="A4247" s="78" t="s">
        <v>55</v>
      </c>
      <c r="B4247" s="78" t="s">
        <v>67</v>
      </c>
      <c r="C4247" s="78" t="s">
        <v>38</v>
      </c>
      <c r="D4247" s="78" t="s">
        <v>605</v>
      </c>
      <c r="E4247" s="79" t="str">
        <f>+IF(C4247&lt;&gt;"",VLOOKUP(MID(C4247,18,5),NIVELES!$A$133:$B$213,2,0),"")</f>
        <v>GUAYAS</v>
      </c>
      <c r="F4247" s="80" t="s">
        <v>94</v>
      </c>
      <c r="G4247" s="81" t="str">
        <f>+IF(F4247&lt;&gt;"",VLOOKUP(F4247,NIVELES!$A$246:$C$464,3,0),"")</f>
        <v xml:space="preserve"> </v>
      </c>
      <c r="H4247" s="82" t="s">
        <v>1024</v>
      </c>
      <c r="I4247" s="78" t="s">
        <v>2311</v>
      </c>
      <c r="J4247" s="78" t="s">
        <v>1078</v>
      </c>
      <c r="K4247" s="78" t="s">
        <v>2291</v>
      </c>
      <c r="L4247" s="78" t="s">
        <v>2977</v>
      </c>
      <c r="M4247" s="78">
        <v>8775</v>
      </c>
      <c r="N4247" s="78" t="s">
        <v>3721</v>
      </c>
      <c r="O4247" s="78" t="s">
        <v>2167</v>
      </c>
      <c r="P4247" s="82">
        <v>12</v>
      </c>
      <c r="Q4247" s="78" t="s">
        <v>2204</v>
      </c>
      <c r="R4247" s="82">
        <v>1</v>
      </c>
      <c r="S4247" s="82">
        <v>1</v>
      </c>
      <c r="T4247" s="82">
        <v>1</v>
      </c>
      <c r="U4247" s="82">
        <v>1</v>
      </c>
      <c r="V4247" s="82">
        <v>1</v>
      </c>
      <c r="W4247" s="82">
        <v>1</v>
      </c>
      <c r="X4247" s="82">
        <v>1</v>
      </c>
      <c r="Y4247" s="82">
        <v>1</v>
      </c>
      <c r="Z4247" s="82">
        <v>1</v>
      </c>
      <c r="AA4247" s="82">
        <v>1</v>
      </c>
      <c r="AB4247" s="82">
        <v>1</v>
      </c>
      <c r="AC4247" s="82">
        <v>1</v>
      </c>
      <c r="AD4247" s="85" t="str">
        <f>IF(A4247&lt;&gt;"",IF(D4247="DIRECCIÓN_DE_TRANSFERENCIAS","280 0031",VLOOKUP(C4247,NIVELES!$A$14:$B$105,2,0)),"")</f>
        <v>280 8240</v>
      </c>
      <c r="AE4247" s="86" t="s">
        <v>322</v>
      </c>
      <c r="AF4247" s="86" t="s">
        <v>543</v>
      </c>
      <c r="AG4247" s="79" t="str">
        <f>+IF(AF4247&lt;&gt;"",VLOOKUP(AF4247,NIVELES!$A$666:$B$673,2,0),"")</f>
        <v>DESARROLLO_INFANTIL</v>
      </c>
      <c r="AH4247" s="78" t="s">
        <v>452</v>
      </c>
      <c r="AI4247" s="79" t="str">
        <f>IF(AH4247&lt;&gt;"",VLOOKUP(CONCATENATE(AG4247,AH4247),NIVELES!$B$676:$C$745,2,0),"")</f>
        <v>Creciendo Con Nuestros Hijos De Atención Directa Funcionamiento, Operación Y Atención Domiciliar</v>
      </c>
      <c r="AJ4247" s="78" t="s">
        <v>517</v>
      </c>
      <c r="AK4247" s="79" t="str">
        <f>+IF(AJ4247&lt;&gt;"",VLOOKUP(AJ4247,NIVELES!$A$816:$B$892,2,0),"")</f>
        <v>NO APLICA</v>
      </c>
      <c r="AL4247" s="78" t="s">
        <v>553</v>
      </c>
      <c r="AM4247" s="78">
        <v>510601</v>
      </c>
      <c r="AN4247" s="79" t="str">
        <f>IF(AM4247&lt;&gt;"",+VLOOKUP(AM4247,NIVELES!$A$1652:$B$2466,2,0),"")</f>
        <v>Aporte Patronal</v>
      </c>
      <c r="AO4247" s="87">
        <v>125437.45999999999</v>
      </c>
      <c r="AP4247" s="88">
        <v>11403.41</v>
      </c>
      <c r="AQ4247" s="88">
        <v>11403.41</v>
      </c>
      <c r="AR4247" s="88">
        <v>11403.41</v>
      </c>
      <c r="AS4247" s="88">
        <v>11403.41</v>
      </c>
      <c r="AT4247" s="88">
        <v>11403.41</v>
      </c>
      <c r="AU4247" s="88">
        <v>11403.41</v>
      </c>
      <c r="AV4247" s="88">
        <v>11403.41</v>
      </c>
      <c r="AW4247" s="88">
        <v>11403.41</v>
      </c>
      <c r="AX4247" s="88">
        <v>11403.41</v>
      </c>
      <c r="AY4247" s="88">
        <v>11403.41</v>
      </c>
      <c r="AZ4247" s="88">
        <v>11403.36</v>
      </c>
      <c r="BA4247" s="88">
        <v>0</v>
      </c>
      <c r="BB4247" s="89">
        <f t="shared" si="263"/>
        <v>125437.46000000002</v>
      </c>
      <c r="BC4247" s="90" t="str">
        <f t="shared" si="262"/>
        <v>OK</v>
      </c>
      <c r="BD4247" s="91" t="str">
        <f t="shared" si="264"/>
        <v xml:space="preserve">                  </v>
      </c>
      <c r="BE4247" s="92">
        <f t="shared" si="265"/>
        <v>12</v>
      </c>
    </row>
    <row r="4248" spans="1:57" s="74" customFormat="1" ht="50.1" customHeight="1" x14ac:dyDescent="0.2">
      <c r="A4248" s="78" t="s">
        <v>55</v>
      </c>
      <c r="B4248" s="78" t="s">
        <v>67</v>
      </c>
      <c r="C4248" s="78" t="s">
        <v>38</v>
      </c>
      <c r="D4248" s="78" t="s">
        <v>605</v>
      </c>
      <c r="E4248" s="79" t="str">
        <f>+IF(C4248&lt;&gt;"",VLOOKUP(MID(C4248,18,5),NIVELES!$A$133:$B$213,2,0),"")</f>
        <v>GUAYAS</v>
      </c>
      <c r="F4248" s="80" t="s">
        <v>94</v>
      </c>
      <c r="G4248" s="81" t="str">
        <f>+IF(F4248&lt;&gt;"",VLOOKUP(F4248,NIVELES!$A$246:$C$464,3,0),"")</f>
        <v xml:space="preserve"> </v>
      </c>
      <c r="H4248" s="82" t="s">
        <v>1024</v>
      </c>
      <c r="I4248" s="78" t="s">
        <v>2311</v>
      </c>
      <c r="J4248" s="78" t="s">
        <v>1078</v>
      </c>
      <c r="K4248" s="78" t="s">
        <v>2291</v>
      </c>
      <c r="L4248" s="78" t="s">
        <v>2977</v>
      </c>
      <c r="M4248" s="78">
        <v>8775</v>
      </c>
      <c r="N4248" s="78" t="s">
        <v>3721</v>
      </c>
      <c r="O4248" s="78" t="s">
        <v>2167</v>
      </c>
      <c r="P4248" s="82">
        <v>12</v>
      </c>
      <c r="Q4248" s="78" t="s">
        <v>2204</v>
      </c>
      <c r="R4248" s="82">
        <v>1</v>
      </c>
      <c r="S4248" s="82">
        <v>1</v>
      </c>
      <c r="T4248" s="82">
        <v>1</v>
      </c>
      <c r="U4248" s="82">
        <v>1</v>
      </c>
      <c r="V4248" s="82">
        <v>1</v>
      </c>
      <c r="W4248" s="82">
        <v>1</v>
      </c>
      <c r="X4248" s="82">
        <v>1</v>
      </c>
      <c r="Y4248" s="82">
        <v>1</v>
      </c>
      <c r="Z4248" s="82">
        <v>1</v>
      </c>
      <c r="AA4248" s="82">
        <v>1</v>
      </c>
      <c r="AB4248" s="82">
        <v>1</v>
      </c>
      <c r="AC4248" s="82">
        <v>1</v>
      </c>
      <c r="AD4248" s="85" t="str">
        <f>IF(A4248&lt;&gt;"",IF(D4248="DIRECCIÓN_DE_TRANSFERENCIAS","280 0031",VLOOKUP(C4248,NIVELES!$A$14:$B$105,2,0)),"")</f>
        <v>280 8240</v>
      </c>
      <c r="AE4248" s="86" t="s">
        <v>322</v>
      </c>
      <c r="AF4248" s="86" t="s">
        <v>543</v>
      </c>
      <c r="AG4248" s="79" t="str">
        <f>+IF(AF4248&lt;&gt;"",VLOOKUP(AF4248,NIVELES!$A$666:$B$673,2,0),"")</f>
        <v>DESARROLLO_INFANTIL</v>
      </c>
      <c r="AH4248" s="78" t="s">
        <v>452</v>
      </c>
      <c r="AI4248" s="79" t="str">
        <f>IF(AH4248&lt;&gt;"",VLOOKUP(CONCATENATE(AG4248,AH4248),NIVELES!$B$676:$C$745,2,0),"")</f>
        <v>Creciendo Con Nuestros Hijos De Atención Directa Funcionamiento, Operación Y Atención Domiciliar</v>
      </c>
      <c r="AJ4248" s="78" t="s">
        <v>517</v>
      </c>
      <c r="AK4248" s="79" t="str">
        <f>+IF(AJ4248&lt;&gt;"",VLOOKUP(AJ4248,NIVELES!$A$816:$B$892,2,0),"")</f>
        <v>NO APLICA</v>
      </c>
      <c r="AL4248" s="78" t="s">
        <v>553</v>
      </c>
      <c r="AM4248" s="78">
        <v>510602</v>
      </c>
      <c r="AN4248" s="79" t="str">
        <f>IF(AM4248&lt;&gt;"",+VLOOKUP(AM4248,NIVELES!$A$1652:$B$2466,2,0),"")</f>
        <v>Fondo de Reserva</v>
      </c>
      <c r="AO4248" s="87">
        <v>108322.5</v>
      </c>
      <c r="AP4248" s="88">
        <v>9847.11</v>
      </c>
      <c r="AQ4248" s="88">
        <v>9847.11</v>
      </c>
      <c r="AR4248" s="88">
        <v>9847.11</v>
      </c>
      <c r="AS4248" s="88">
        <v>9847.11</v>
      </c>
      <c r="AT4248" s="88">
        <v>9847.11</v>
      </c>
      <c r="AU4248" s="88">
        <v>9847.11</v>
      </c>
      <c r="AV4248" s="88">
        <v>9847.11</v>
      </c>
      <c r="AW4248" s="88">
        <v>9847.11</v>
      </c>
      <c r="AX4248" s="88">
        <v>9847.11</v>
      </c>
      <c r="AY4248" s="88">
        <v>9847.11</v>
      </c>
      <c r="AZ4248" s="88">
        <v>9851.4</v>
      </c>
      <c r="BA4248" s="88">
        <v>0</v>
      </c>
      <c r="BB4248" s="89">
        <f t="shared" si="263"/>
        <v>108322.5</v>
      </c>
      <c r="BC4248" s="90" t="str">
        <f t="shared" si="262"/>
        <v>OK</v>
      </c>
      <c r="BD4248" s="91" t="str">
        <f t="shared" si="264"/>
        <v xml:space="preserve">                  </v>
      </c>
      <c r="BE4248" s="92">
        <f t="shared" si="265"/>
        <v>12</v>
      </c>
    </row>
    <row r="4249" spans="1:57" s="74" customFormat="1" ht="50.1" customHeight="1" x14ac:dyDescent="0.2">
      <c r="A4249" s="78" t="s">
        <v>55</v>
      </c>
      <c r="B4249" s="78" t="s">
        <v>67</v>
      </c>
      <c r="C4249" s="78" t="s">
        <v>38</v>
      </c>
      <c r="D4249" s="78" t="s">
        <v>605</v>
      </c>
      <c r="E4249" s="79" t="str">
        <f>+IF(C4249&lt;&gt;"",VLOOKUP(MID(C4249,18,5),NIVELES!$A$133:$B$213,2,0),"")</f>
        <v>GUAYAS</v>
      </c>
      <c r="F4249" s="80" t="s">
        <v>94</v>
      </c>
      <c r="G4249" s="81" t="str">
        <f>+IF(F4249&lt;&gt;"",VLOOKUP(F4249,NIVELES!$A$246:$C$464,3,0),"")</f>
        <v xml:space="preserve"> </v>
      </c>
      <c r="H4249" s="82" t="s">
        <v>1024</v>
      </c>
      <c r="I4249" s="78" t="s">
        <v>2311</v>
      </c>
      <c r="J4249" s="78" t="s">
        <v>1078</v>
      </c>
      <c r="K4249" s="78" t="s">
        <v>2291</v>
      </c>
      <c r="L4249" s="78" t="s">
        <v>2977</v>
      </c>
      <c r="M4249" s="78">
        <v>15480</v>
      </c>
      <c r="N4249" s="78" t="s">
        <v>3782</v>
      </c>
      <c r="O4249" s="78" t="s">
        <v>2219</v>
      </c>
      <c r="P4249" s="82">
        <v>12</v>
      </c>
      <c r="Q4249" s="78" t="s">
        <v>2472</v>
      </c>
      <c r="R4249" s="82">
        <v>1</v>
      </c>
      <c r="S4249" s="82">
        <v>1</v>
      </c>
      <c r="T4249" s="82">
        <v>1</v>
      </c>
      <c r="U4249" s="82">
        <v>1</v>
      </c>
      <c r="V4249" s="82">
        <v>1</v>
      </c>
      <c r="W4249" s="82">
        <v>1</v>
      </c>
      <c r="X4249" s="82">
        <v>1</v>
      </c>
      <c r="Y4249" s="82">
        <v>1</v>
      </c>
      <c r="Z4249" s="82">
        <v>1</v>
      </c>
      <c r="AA4249" s="82">
        <v>1</v>
      </c>
      <c r="AB4249" s="82">
        <v>1</v>
      </c>
      <c r="AC4249" s="82">
        <v>1</v>
      </c>
      <c r="AD4249" s="85" t="str">
        <f>IF(A4249&lt;&gt;"",IF(D4249="DIRECCIÓN_DE_TRANSFERENCIAS","280 0031",VLOOKUP(C4249,NIVELES!$A$14:$B$105,2,0)),"")</f>
        <v>280 8240</v>
      </c>
      <c r="AE4249" s="86" t="s">
        <v>322</v>
      </c>
      <c r="AF4249" s="86" t="s">
        <v>543</v>
      </c>
      <c r="AG4249" s="79" t="str">
        <f>+IF(AF4249&lt;&gt;"",VLOOKUP(AF4249,NIVELES!$A$666:$B$673,2,0),"")</f>
        <v>DESARROLLO_INFANTIL</v>
      </c>
      <c r="AH4249" s="78" t="s">
        <v>452</v>
      </c>
      <c r="AI4249" s="79" t="str">
        <f>IF(AH4249&lt;&gt;"",VLOOKUP(CONCATENATE(AG4249,AH4249),NIVELES!$B$676:$C$745,2,0),"")</f>
        <v>Creciendo Con Nuestros Hijos De Atención Directa Funcionamiento, Operación Y Atención Domiciliar</v>
      </c>
      <c r="AJ4249" s="78" t="s">
        <v>387</v>
      </c>
      <c r="AK4249" s="79" t="str">
        <f>+IF(AJ4249&lt;&gt;"",VLOOKUP(AJ4249,NIVELES!$A$816:$B$892,2,0),"")</f>
        <v>ASEGURAR EL DESARROLLO INFANTIL Y LA EDUCACIÓN INTEGRAL, CON CALIDAD Y CALIDEZ PARA TODOS LOS NIÑOS, NIÑAS Y ADOLESCENTES</v>
      </c>
      <c r="AL4249" s="78" t="s">
        <v>554</v>
      </c>
      <c r="AM4249" s="78">
        <v>530105</v>
      </c>
      <c r="AN4249" s="79" t="str">
        <f>IF(AM4249&lt;&gt;"",+VLOOKUP(AM4249,NIVELES!$A$1652:$B$2466,2,0),"")</f>
        <v>Telecomunicaciones</v>
      </c>
      <c r="AO4249" s="87">
        <v>2366</v>
      </c>
      <c r="AP4249" s="88">
        <v>197.17</v>
      </c>
      <c r="AQ4249" s="88">
        <v>197.17</v>
      </c>
      <c r="AR4249" s="88">
        <v>197.17</v>
      </c>
      <c r="AS4249" s="88">
        <v>197.17</v>
      </c>
      <c r="AT4249" s="88">
        <v>197.17</v>
      </c>
      <c r="AU4249" s="88">
        <v>197.17</v>
      </c>
      <c r="AV4249" s="88">
        <v>197.17</v>
      </c>
      <c r="AW4249" s="88">
        <v>197.17</v>
      </c>
      <c r="AX4249" s="88">
        <v>197.16</v>
      </c>
      <c r="AY4249" s="88">
        <v>197.16</v>
      </c>
      <c r="AZ4249" s="88">
        <v>197.16</v>
      </c>
      <c r="BA4249" s="88">
        <v>197.16</v>
      </c>
      <c r="BB4249" s="89">
        <f t="shared" si="263"/>
        <v>2366</v>
      </c>
      <c r="BC4249" s="90" t="str">
        <f t="shared" si="262"/>
        <v>OK</v>
      </c>
      <c r="BD4249" s="91" t="str">
        <f t="shared" si="264"/>
        <v xml:space="preserve">                  </v>
      </c>
      <c r="BE4249" s="92">
        <f t="shared" si="265"/>
        <v>12</v>
      </c>
    </row>
    <row r="4250" spans="1:57" s="74" customFormat="1" ht="50.1" customHeight="1" x14ac:dyDescent="0.2">
      <c r="A4250" s="78" t="s">
        <v>55</v>
      </c>
      <c r="B4250" s="78" t="s">
        <v>67</v>
      </c>
      <c r="C4250" s="78" t="s">
        <v>38</v>
      </c>
      <c r="D4250" s="78" t="s">
        <v>605</v>
      </c>
      <c r="E4250" s="79" t="str">
        <f>+IF(C4250&lt;&gt;"",VLOOKUP(MID(C4250,18,5),NIVELES!$A$133:$B$213,2,0),"")</f>
        <v>GUAYAS</v>
      </c>
      <c r="F4250" s="80" t="s">
        <v>94</v>
      </c>
      <c r="G4250" s="81" t="str">
        <f>+IF(F4250&lt;&gt;"",VLOOKUP(F4250,NIVELES!$A$246:$C$464,3,0),"")</f>
        <v xml:space="preserve"> </v>
      </c>
      <c r="H4250" s="82" t="s">
        <v>1024</v>
      </c>
      <c r="I4250" s="78" t="s">
        <v>2311</v>
      </c>
      <c r="J4250" s="78" t="s">
        <v>1078</v>
      </c>
      <c r="K4250" s="78" t="s">
        <v>2291</v>
      </c>
      <c r="L4250" s="78" t="s">
        <v>3777</v>
      </c>
      <c r="M4250" s="78">
        <v>260</v>
      </c>
      <c r="N4250" s="78" t="s">
        <v>3778</v>
      </c>
      <c r="O4250" s="78" t="s">
        <v>2222</v>
      </c>
      <c r="P4250" s="82">
        <v>2</v>
      </c>
      <c r="Q4250" s="78" t="s">
        <v>2223</v>
      </c>
      <c r="R4250" s="82">
        <v>0</v>
      </c>
      <c r="S4250" s="82">
        <v>2</v>
      </c>
      <c r="T4250" s="82">
        <v>0</v>
      </c>
      <c r="U4250" s="82">
        <v>0</v>
      </c>
      <c r="V4250" s="82">
        <v>0</v>
      </c>
      <c r="W4250" s="82">
        <v>0</v>
      </c>
      <c r="X4250" s="82">
        <v>0</v>
      </c>
      <c r="Y4250" s="82">
        <v>0</v>
      </c>
      <c r="Z4250" s="82">
        <v>0</v>
      </c>
      <c r="AA4250" s="82">
        <v>0</v>
      </c>
      <c r="AB4250" s="82">
        <v>0</v>
      </c>
      <c r="AC4250" s="82">
        <v>0</v>
      </c>
      <c r="AD4250" s="85" t="str">
        <f>IF(A4250&lt;&gt;"",IF(D4250="DIRECCIÓN_DE_TRANSFERENCIAS","280 0031",VLOOKUP(C4250,NIVELES!$A$14:$B$105,2,0)),"")</f>
        <v>280 8240</v>
      </c>
      <c r="AE4250" s="86" t="s">
        <v>322</v>
      </c>
      <c r="AF4250" s="86" t="s">
        <v>543</v>
      </c>
      <c r="AG4250" s="79" t="str">
        <f>+IF(AF4250&lt;&gt;"",VLOOKUP(AF4250,NIVELES!$A$666:$B$673,2,0),"")</f>
        <v>DESARROLLO_INFANTIL</v>
      </c>
      <c r="AH4250" s="78" t="s">
        <v>320</v>
      </c>
      <c r="AI4250" s="79" t="str">
        <f>IF(AH4250&lt;&gt;"",VLOOKUP(CONCATENATE(AG4250,AH4250),NIVELES!$B$676:$C$745,2,0),"")</f>
        <v>Asegurar La Operacion Y Atencion De Cibv  Administrados Por Prestacion De Servicios A Traves De Cooperantes  Para Contribuir Al Desarrollo Integral De Niñas Y Niños</v>
      </c>
      <c r="AJ4250" s="78" t="s">
        <v>387</v>
      </c>
      <c r="AK4250" s="79" t="str">
        <f>+IF(AJ4250&lt;&gt;"",VLOOKUP(AJ4250,NIVELES!$A$816:$B$892,2,0),"")</f>
        <v>ASEGURAR EL DESARROLLO INFANTIL Y LA EDUCACIÓN INTEGRAL, CON CALIDAD Y CALIDEZ PARA TODOS LOS NIÑOS, NIÑAS Y ADOLESCENTES</v>
      </c>
      <c r="AL4250" s="78" t="s">
        <v>556</v>
      </c>
      <c r="AM4250" s="78">
        <v>580104</v>
      </c>
      <c r="AN4250" s="79" t="str">
        <f>IF(AM4250&lt;&gt;"",+VLOOKUP(AM4250,NIVELES!$A$1652:$B$2466,2,0),"")</f>
        <v>A Gobiernos Autónomos Descentralizados</v>
      </c>
      <c r="AO4250" s="87">
        <v>361931.91</v>
      </c>
      <c r="AP4250" s="88">
        <v>0</v>
      </c>
      <c r="AQ4250" s="88">
        <v>90482.977499999994</v>
      </c>
      <c r="AR4250" s="88">
        <v>0</v>
      </c>
      <c r="AS4250" s="88">
        <v>0</v>
      </c>
      <c r="AT4250" s="88">
        <v>90482.977499999994</v>
      </c>
      <c r="AU4250" s="88">
        <v>0</v>
      </c>
      <c r="AV4250" s="88">
        <v>0</v>
      </c>
      <c r="AW4250" s="88">
        <v>90482.977499999994</v>
      </c>
      <c r="AX4250" s="88">
        <v>0</v>
      </c>
      <c r="AY4250" s="88">
        <v>0</v>
      </c>
      <c r="AZ4250" s="88">
        <v>0</v>
      </c>
      <c r="BA4250" s="88">
        <v>90482.977499999994</v>
      </c>
      <c r="BB4250" s="89">
        <f t="shared" si="263"/>
        <v>361931.91</v>
      </c>
      <c r="BC4250" s="90" t="str">
        <f t="shared" si="262"/>
        <v>OK</v>
      </c>
      <c r="BD4250" s="91" t="str">
        <f t="shared" si="264"/>
        <v xml:space="preserve">                  </v>
      </c>
      <c r="BE4250" s="92">
        <f t="shared" si="265"/>
        <v>2</v>
      </c>
    </row>
    <row r="4251" spans="1:57" s="74" customFormat="1" ht="50.1" customHeight="1" x14ac:dyDescent="0.2">
      <c r="A4251" s="78" t="s">
        <v>55</v>
      </c>
      <c r="B4251" s="78" t="s">
        <v>67</v>
      </c>
      <c r="C4251" s="78" t="s">
        <v>38</v>
      </c>
      <c r="D4251" s="78" t="s">
        <v>605</v>
      </c>
      <c r="E4251" s="79" t="str">
        <f>+IF(C4251&lt;&gt;"",VLOOKUP(MID(C4251,18,5),NIVELES!$A$133:$B$213,2,0),"")</f>
        <v>GUAYAS</v>
      </c>
      <c r="F4251" s="80" t="s">
        <v>94</v>
      </c>
      <c r="G4251" s="81" t="str">
        <f>+IF(F4251&lt;&gt;"",VLOOKUP(F4251,NIVELES!$A$246:$C$464,3,0),"")</f>
        <v xml:space="preserve"> </v>
      </c>
      <c r="H4251" s="82" t="s">
        <v>1024</v>
      </c>
      <c r="I4251" s="78" t="s">
        <v>2311</v>
      </c>
      <c r="J4251" s="78" t="s">
        <v>1078</v>
      </c>
      <c r="K4251" s="78" t="s">
        <v>2291</v>
      </c>
      <c r="L4251" s="78" t="s">
        <v>3777</v>
      </c>
      <c r="M4251" s="78">
        <v>3156</v>
      </c>
      <c r="N4251" s="78" t="s">
        <v>3778</v>
      </c>
      <c r="O4251" s="78" t="s">
        <v>2222</v>
      </c>
      <c r="P4251" s="82">
        <v>15</v>
      </c>
      <c r="Q4251" s="78" t="s">
        <v>2223</v>
      </c>
      <c r="R4251" s="82">
        <v>0</v>
      </c>
      <c r="S4251" s="82">
        <v>15</v>
      </c>
      <c r="T4251" s="82">
        <v>0</v>
      </c>
      <c r="U4251" s="82">
        <v>0</v>
      </c>
      <c r="V4251" s="82">
        <v>0</v>
      </c>
      <c r="W4251" s="82">
        <v>0</v>
      </c>
      <c r="X4251" s="82">
        <v>0</v>
      </c>
      <c r="Y4251" s="82">
        <v>0</v>
      </c>
      <c r="Z4251" s="82">
        <v>0</v>
      </c>
      <c r="AA4251" s="82">
        <v>0</v>
      </c>
      <c r="AB4251" s="82">
        <v>0</v>
      </c>
      <c r="AC4251" s="82">
        <v>0</v>
      </c>
      <c r="AD4251" s="85" t="str">
        <f>IF(A4251&lt;&gt;"",IF(D4251="DIRECCIÓN_DE_TRANSFERENCIAS","280 0031",VLOOKUP(C4251,NIVELES!$A$14:$B$105,2,0)),"")</f>
        <v>280 8240</v>
      </c>
      <c r="AE4251" s="86" t="s">
        <v>322</v>
      </c>
      <c r="AF4251" s="86" t="s">
        <v>543</v>
      </c>
      <c r="AG4251" s="79" t="str">
        <f>+IF(AF4251&lt;&gt;"",VLOOKUP(AF4251,NIVELES!$A$666:$B$673,2,0),"")</f>
        <v>DESARROLLO_INFANTIL</v>
      </c>
      <c r="AH4251" s="78" t="s">
        <v>320</v>
      </c>
      <c r="AI4251" s="79" t="str">
        <f>IF(AH4251&lt;&gt;"",VLOOKUP(CONCATENATE(AG4251,AH4251),NIVELES!$B$676:$C$745,2,0),"")</f>
        <v>Asegurar La Operacion Y Atencion De Cibv  Administrados Por Prestacion De Servicios A Traves De Cooperantes  Para Contribuir Al Desarrollo Integral De Niñas Y Niños</v>
      </c>
      <c r="AJ4251" s="78" t="s">
        <v>387</v>
      </c>
      <c r="AK4251" s="79" t="str">
        <f>+IF(AJ4251&lt;&gt;"",VLOOKUP(AJ4251,NIVELES!$A$816:$B$892,2,0),"")</f>
        <v>ASEGURAR EL DESARROLLO INFANTIL Y LA EDUCACIÓN INTEGRAL, CON CALIDAD Y CALIDEZ PARA TODOS LOS NIÑOS, NIÑAS Y ADOLESCENTES</v>
      </c>
      <c r="AL4251" s="78" t="s">
        <v>556</v>
      </c>
      <c r="AM4251" s="78">
        <v>580204</v>
      </c>
      <c r="AN4251" s="79" t="str">
        <f>IF(AM4251&lt;&gt;"",+VLOOKUP(AM4251,NIVELES!$A$1652:$B$2466,2,0),"")</f>
        <v>Al Sector Privado no Financiero</v>
      </c>
      <c r="AO4251" s="87">
        <v>2168177.46</v>
      </c>
      <c r="AP4251" s="88">
        <v>0</v>
      </c>
      <c r="AQ4251" s="88">
        <v>1084088.73</v>
      </c>
      <c r="AR4251" s="88">
        <v>0</v>
      </c>
      <c r="AS4251" s="88">
        <v>0</v>
      </c>
      <c r="AT4251" s="88">
        <v>1084088.73</v>
      </c>
      <c r="AU4251" s="88">
        <v>0</v>
      </c>
      <c r="AV4251" s="88">
        <v>0</v>
      </c>
      <c r="AW4251" s="88">
        <v>0</v>
      </c>
      <c r="AX4251" s="88">
        <v>0</v>
      </c>
      <c r="AY4251" s="88">
        <v>0</v>
      </c>
      <c r="AZ4251" s="88">
        <v>0</v>
      </c>
      <c r="BA4251" s="88">
        <v>0</v>
      </c>
      <c r="BB4251" s="89">
        <f t="shared" si="263"/>
        <v>2168177.46</v>
      </c>
      <c r="BC4251" s="90" t="str">
        <f t="shared" si="262"/>
        <v>OK</v>
      </c>
      <c r="BD4251" s="91" t="str">
        <f t="shared" si="264"/>
        <v xml:space="preserve">                  </v>
      </c>
      <c r="BE4251" s="92">
        <f t="shared" si="265"/>
        <v>15</v>
      </c>
    </row>
    <row r="4252" spans="1:57" s="74" customFormat="1" ht="50.1" customHeight="1" x14ac:dyDescent="0.2">
      <c r="A4252" s="78" t="s">
        <v>55</v>
      </c>
      <c r="B4252" s="78" t="s">
        <v>67</v>
      </c>
      <c r="C4252" s="78" t="s">
        <v>38</v>
      </c>
      <c r="D4252" s="78" t="s">
        <v>792</v>
      </c>
      <c r="E4252" s="79" t="str">
        <f>+IF(C4252&lt;&gt;"",VLOOKUP(MID(C4252,18,5),NIVELES!$A$133:$B$213,2,0),"")</f>
        <v>GUAYAS</v>
      </c>
      <c r="F4252" s="80" t="s">
        <v>94</v>
      </c>
      <c r="G4252" s="81" t="str">
        <f>+IF(F4252&lt;&gt;"",VLOOKUP(F4252,NIVELES!$A$246:$C$464,3,0),"")</f>
        <v xml:space="preserve"> </v>
      </c>
      <c r="H4252" s="82" t="s">
        <v>1024</v>
      </c>
      <c r="I4252" s="78" t="s">
        <v>2320</v>
      </c>
      <c r="J4252" s="78" t="s">
        <v>1078</v>
      </c>
      <c r="K4252" s="78" t="s">
        <v>2291</v>
      </c>
      <c r="L4252" s="78" t="s">
        <v>2240</v>
      </c>
      <c r="M4252" s="78">
        <v>192</v>
      </c>
      <c r="N4252" s="78" t="s">
        <v>3726</v>
      </c>
      <c r="O4252" s="78" t="s">
        <v>2167</v>
      </c>
      <c r="P4252" s="82">
        <v>1</v>
      </c>
      <c r="Q4252" s="78" t="s">
        <v>2204</v>
      </c>
      <c r="R4252" s="82">
        <v>0</v>
      </c>
      <c r="S4252" s="82">
        <v>0</v>
      </c>
      <c r="T4252" s="82">
        <v>0</v>
      </c>
      <c r="U4252" s="82">
        <v>0</v>
      </c>
      <c r="V4252" s="82">
        <v>0</v>
      </c>
      <c r="W4252" s="82">
        <v>0</v>
      </c>
      <c r="X4252" s="82">
        <v>0</v>
      </c>
      <c r="Y4252" s="82">
        <v>0</v>
      </c>
      <c r="Z4252" s="82">
        <v>0</v>
      </c>
      <c r="AA4252" s="82">
        <v>0</v>
      </c>
      <c r="AB4252" s="82">
        <v>0</v>
      </c>
      <c r="AC4252" s="82">
        <v>1</v>
      </c>
      <c r="AD4252" s="85" t="str">
        <f>IF(A4252&lt;&gt;"",IF(D4252="DIRECCIÓN_DE_TRANSFERENCIAS","280 0031",VLOOKUP(C4252,NIVELES!$A$14:$B$105,2,0)),"")</f>
        <v>280 8240</v>
      </c>
      <c r="AE4252" s="86" t="s">
        <v>322</v>
      </c>
      <c r="AF4252" s="86" t="s">
        <v>544</v>
      </c>
      <c r="AG4252" s="79" t="str">
        <f>+IF(AF4252&lt;&gt;"",VLOOKUP(AF4252,NIVELES!$A$666:$B$673,2,0),"")</f>
        <v>PROTECCIÓN_SOCIAL_A_LA_FAMILIA._ASEGURAMIENTO_NO_CONTRIBUTIVO_E_INCLUSIÓN_ECONÓMICA_Y_MOVILIDAD_SOCIAL</v>
      </c>
      <c r="AH4252" s="78" t="s">
        <v>513</v>
      </c>
      <c r="AI4252" s="79" t="str">
        <f>IF(AH4252&lt;&gt;"",VLOOKUP(CONCATENATE(AG4252,AH4252),NIVELES!$B$676:$C$745,2,0),"")</f>
        <v>Acompañamiento Familiar</v>
      </c>
      <c r="AJ4252" s="78" t="s">
        <v>517</v>
      </c>
      <c r="AK4252" s="79" t="str">
        <f>+IF(AJ4252&lt;&gt;"",VLOOKUP(AJ4252,NIVELES!$A$816:$B$892,2,0),"")</f>
        <v>NO APLICA</v>
      </c>
      <c r="AL4252" s="78" t="s">
        <v>553</v>
      </c>
      <c r="AM4252" s="78">
        <v>510203</v>
      </c>
      <c r="AN4252" s="79" t="str">
        <f>IF(AM4252&lt;&gt;"",+VLOOKUP(AM4252,NIVELES!$A$1652:$B$2466,2,0),"")</f>
        <v>Decimotercer Sueldo</v>
      </c>
      <c r="AO4252" s="87">
        <v>2246.75</v>
      </c>
      <c r="AP4252" s="88">
        <v>0</v>
      </c>
      <c r="AQ4252" s="88">
        <v>0</v>
      </c>
      <c r="AR4252" s="88">
        <v>0</v>
      </c>
      <c r="AS4252" s="88">
        <v>0</v>
      </c>
      <c r="AT4252" s="88">
        <v>0</v>
      </c>
      <c r="AU4252" s="88">
        <v>0</v>
      </c>
      <c r="AV4252" s="88">
        <v>0</v>
      </c>
      <c r="AW4252" s="88">
        <v>0</v>
      </c>
      <c r="AX4252" s="88">
        <v>0</v>
      </c>
      <c r="AY4252" s="88">
        <v>0</v>
      </c>
      <c r="AZ4252" s="88">
        <v>0</v>
      </c>
      <c r="BA4252" s="88">
        <v>2246.75</v>
      </c>
      <c r="BB4252" s="89">
        <f t="shared" si="263"/>
        <v>2246.75</v>
      </c>
      <c r="BC4252" s="90" t="str">
        <f t="shared" si="262"/>
        <v>OK</v>
      </c>
      <c r="BD4252" s="91" t="str">
        <f t="shared" si="264"/>
        <v xml:space="preserve">                  </v>
      </c>
      <c r="BE4252" s="92">
        <f t="shared" si="265"/>
        <v>1</v>
      </c>
    </row>
    <row r="4253" spans="1:57" s="74" customFormat="1" ht="50.1" customHeight="1" x14ac:dyDescent="0.2">
      <c r="A4253" s="78" t="s">
        <v>55</v>
      </c>
      <c r="B4253" s="78" t="s">
        <v>67</v>
      </c>
      <c r="C4253" s="78" t="s">
        <v>38</v>
      </c>
      <c r="D4253" s="78" t="s">
        <v>792</v>
      </c>
      <c r="E4253" s="79" t="str">
        <f>+IF(C4253&lt;&gt;"",VLOOKUP(MID(C4253,18,5),NIVELES!$A$133:$B$213,2,0),"")</f>
        <v>GUAYAS</v>
      </c>
      <c r="F4253" s="80" t="s">
        <v>94</v>
      </c>
      <c r="G4253" s="81" t="str">
        <f>+IF(F4253&lt;&gt;"",VLOOKUP(F4253,NIVELES!$A$246:$C$464,3,0),"")</f>
        <v xml:space="preserve"> </v>
      </c>
      <c r="H4253" s="82" t="s">
        <v>1024</v>
      </c>
      <c r="I4253" s="78" t="s">
        <v>2320</v>
      </c>
      <c r="J4253" s="78" t="s">
        <v>1078</v>
      </c>
      <c r="K4253" s="78" t="s">
        <v>2291</v>
      </c>
      <c r="L4253" s="78" t="s">
        <v>2240</v>
      </c>
      <c r="M4253" s="78">
        <v>192</v>
      </c>
      <c r="N4253" s="78" t="s">
        <v>3726</v>
      </c>
      <c r="O4253" s="78" t="s">
        <v>2167</v>
      </c>
      <c r="P4253" s="82">
        <v>1</v>
      </c>
      <c r="Q4253" s="78" t="s">
        <v>2204</v>
      </c>
      <c r="R4253" s="82">
        <v>0</v>
      </c>
      <c r="S4253" s="82">
        <v>0</v>
      </c>
      <c r="T4253" s="82">
        <v>1</v>
      </c>
      <c r="U4253" s="82">
        <v>0</v>
      </c>
      <c r="V4253" s="82">
        <v>0</v>
      </c>
      <c r="W4253" s="82">
        <v>0</v>
      </c>
      <c r="X4253" s="82">
        <v>0</v>
      </c>
      <c r="Y4253" s="82">
        <v>0</v>
      </c>
      <c r="Z4253" s="82">
        <v>0</v>
      </c>
      <c r="AA4253" s="82">
        <v>0</v>
      </c>
      <c r="AB4253" s="82">
        <v>0</v>
      </c>
      <c r="AC4253" s="82">
        <v>0</v>
      </c>
      <c r="AD4253" s="85" t="str">
        <f>IF(A4253&lt;&gt;"",IF(D4253="DIRECCIÓN_DE_TRANSFERENCIAS","280 0031",VLOOKUP(C4253,NIVELES!$A$14:$B$105,2,0)),"")</f>
        <v>280 8240</v>
      </c>
      <c r="AE4253" s="86" t="s">
        <v>322</v>
      </c>
      <c r="AF4253" s="86" t="s">
        <v>544</v>
      </c>
      <c r="AG4253" s="79" t="str">
        <f>+IF(AF4253&lt;&gt;"",VLOOKUP(AF4253,NIVELES!$A$666:$B$673,2,0),"")</f>
        <v>PROTECCIÓN_SOCIAL_A_LA_FAMILIA._ASEGURAMIENTO_NO_CONTRIBUTIVO_E_INCLUSIÓN_ECONÓMICA_Y_MOVILIDAD_SOCIAL</v>
      </c>
      <c r="AH4253" s="78" t="s">
        <v>513</v>
      </c>
      <c r="AI4253" s="79" t="str">
        <f>IF(AH4253&lt;&gt;"",VLOOKUP(CONCATENATE(AG4253,AH4253),NIVELES!$B$676:$C$745,2,0),"")</f>
        <v>Acompañamiento Familiar</v>
      </c>
      <c r="AJ4253" s="78" t="s">
        <v>517</v>
      </c>
      <c r="AK4253" s="79" t="str">
        <f>+IF(AJ4253&lt;&gt;"",VLOOKUP(AJ4253,NIVELES!$A$816:$B$892,2,0),"")</f>
        <v>NO APLICA</v>
      </c>
      <c r="AL4253" s="78" t="s">
        <v>553</v>
      </c>
      <c r="AM4253" s="78">
        <v>510204</v>
      </c>
      <c r="AN4253" s="79" t="str">
        <f>IF(AM4253&lt;&gt;"",+VLOOKUP(AM4253,NIVELES!$A$1652:$B$2466,2,0),"")</f>
        <v>Decimocuarto Sueldo</v>
      </c>
      <c r="AO4253" s="87">
        <v>1083.5</v>
      </c>
      <c r="AP4253" s="88">
        <v>0</v>
      </c>
      <c r="AQ4253" s="88">
        <v>0</v>
      </c>
      <c r="AR4253" s="88">
        <v>1083.5</v>
      </c>
      <c r="AS4253" s="88">
        <v>0</v>
      </c>
      <c r="AT4253" s="88">
        <v>0</v>
      </c>
      <c r="AU4253" s="88">
        <v>0</v>
      </c>
      <c r="AV4253" s="88">
        <v>0</v>
      </c>
      <c r="AW4253" s="88">
        <v>0</v>
      </c>
      <c r="AX4253" s="88">
        <v>0</v>
      </c>
      <c r="AY4253" s="88">
        <v>0</v>
      </c>
      <c r="AZ4253" s="88">
        <v>0</v>
      </c>
      <c r="BA4253" s="88">
        <v>0</v>
      </c>
      <c r="BB4253" s="89">
        <f t="shared" si="263"/>
        <v>1083.5</v>
      </c>
      <c r="BC4253" s="90" t="str">
        <f t="shared" si="262"/>
        <v>OK</v>
      </c>
      <c r="BD4253" s="91" t="str">
        <f t="shared" si="264"/>
        <v xml:space="preserve">                  </v>
      </c>
      <c r="BE4253" s="92">
        <f t="shared" si="265"/>
        <v>1</v>
      </c>
    </row>
    <row r="4254" spans="1:57" s="74" customFormat="1" ht="50.1" customHeight="1" x14ac:dyDescent="0.2">
      <c r="A4254" s="78" t="s">
        <v>55</v>
      </c>
      <c r="B4254" s="78" t="s">
        <v>67</v>
      </c>
      <c r="C4254" s="78" t="s">
        <v>38</v>
      </c>
      <c r="D4254" s="78" t="s">
        <v>792</v>
      </c>
      <c r="E4254" s="79" t="str">
        <f>+IF(C4254&lt;&gt;"",VLOOKUP(MID(C4254,18,5),NIVELES!$A$133:$B$213,2,0),"")</f>
        <v>GUAYAS</v>
      </c>
      <c r="F4254" s="80" t="s">
        <v>94</v>
      </c>
      <c r="G4254" s="81" t="str">
        <f>+IF(F4254&lt;&gt;"",VLOOKUP(F4254,NIVELES!$A$246:$C$464,3,0),"")</f>
        <v xml:space="preserve"> </v>
      </c>
      <c r="H4254" s="82" t="s">
        <v>1024</v>
      </c>
      <c r="I4254" s="78" t="s">
        <v>2320</v>
      </c>
      <c r="J4254" s="78" t="s">
        <v>1078</v>
      </c>
      <c r="K4254" s="78" t="s">
        <v>2291</v>
      </c>
      <c r="L4254" s="78" t="s">
        <v>2240</v>
      </c>
      <c r="M4254" s="78">
        <v>192</v>
      </c>
      <c r="N4254" s="78" t="s">
        <v>3726</v>
      </c>
      <c r="O4254" s="78" t="s">
        <v>2167</v>
      </c>
      <c r="P4254" s="82">
        <v>12</v>
      </c>
      <c r="Q4254" s="78" t="s">
        <v>2204</v>
      </c>
      <c r="R4254" s="82">
        <v>1</v>
      </c>
      <c r="S4254" s="82">
        <v>1</v>
      </c>
      <c r="T4254" s="82">
        <v>1</v>
      </c>
      <c r="U4254" s="82">
        <v>1</v>
      </c>
      <c r="V4254" s="82">
        <v>1</v>
      </c>
      <c r="W4254" s="82">
        <v>1</v>
      </c>
      <c r="X4254" s="82">
        <v>1</v>
      </c>
      <c r="Y4254" s="82">
        <v>1</v>
      </c>
      <c r="Z4254" s="82">
        <v>1</v>
      </c>
      <c r="AA4254" s="82">
        <v>1</v>
      </c>
      <c r="AB4254" s="82">
        <v>1</v>
      </c>
      <c r="AC4254" s="82">
        <v>1</v>
      </c>
      <c r="AD4254" s="85" t="str">
        <f>IF(A4254&lt;&gt;"",IF(D4254="DIRECCIÓN_DE_TRANSFERENCIAS","280 0031",VLOOKUP(C4254,NIVELES!$A$14:$B$105,2,0)),"")</f>
        <v>280 8240</v>
      </c>
      <c r="AE4254" s="86" t="s">
        <v>322</v>
      </c>
      <c r="AF4254" s="86" t="s">
        <v>544</v>
      </c>
      <c r="AG4254" s="79" t="str">
        <f>+IF(AF4254&lt;&gt;"",VLOOKUP(AF4254,NIVELES!$A$666:$B$673,2,0),"")</f>
        <v>PROTECCIÓN_SOCIAL_A_LA_FAMILIA._ASEGURAMIENTO_NO_CONTRIBUTIVO_E_INCLUSIÓN_ECONÓMICA_Y_MOVILIDAD_SOCIAL</v>
      </c>
      <c r="AH4254" s="78" t="s">
        <v>513</v>
      </c>
      <c r="AI4254" s="79" t="str">
        <f>IF(AH4254&lt;&gt;"",VLOOKUP(CONCATENATE(AG4254,AH4254),NIVELES!$B$676:$C$745,2,0),"")</f>
        <v>Acompañamiento Familiar</v>
      </c>
      <c r="AJ4254" s="78" t="s">
        <v>517</v>
      </c>
      <c r="AK4254" s="79" t="str">
        <f>+IF(AJ4254&lt;&gt;"",VLOOKUP(AJ4254,NIVELES!$A$816:$B$892,2,0),"")</f>
        <v>NO APLICA</v>
      </c>
      <c r="AL4254" s="78" t="s">
        <v>553</v>
      </c>
      <c r="AM4254" s="78">
        <v>510510</v>
      </c>
      <c r="AN4254" s="79" t="str">
        <f>IF(AM4254&lt;&gt;"",+VLOOKUP(AM4254,NIVELES!$A$1652:$B$2466,2,0),"")</f>
        <v>Servicios Personales por Contrato</v>
      </c>
      <c r="AO4254" s="87">
        <v>26961</v>
      </c>
      <c r="AP4254" s="88">
        <v>2451</v>
      </c>
      <c r="AQ4254" s="88">
        <v>2451</v>
      </c>
      <c r="AR4254" s="88">
        <v>2451</v>
      </c>
      <c r="AS4254" s="88">
        <v>2451</v>
      </c>
      <c r="AT4254" s="88">
        <v>2451</v>
      </c>
      <c r="AU4254" s="88">
        <v>2451</v>
      </c>
      <c r="AV4254" s="88">
        <v>2451</v>
      </c>
      <c r="AW4254" s="88">
        <v>2451</v>
      </c>
      <c r="AX4254" s="88">
        <v>2451</v>
      </c>
      <c r="AY4254" s="88">
        <v>2451</v>
      </c>
      <c r="AZ4254" s="88">
        <v>2451</v>
      </c>
      <c r="BA4254" s="88">
        <v>0</v>
      </c>
      <c r="BB4254" s="89">
        <f t="shared" si="263"/>
        <v>26961</v>
      </c>
      <c r="BC4254" s="90" t="str">
        <f t="shared" si="262"/>
        <v>OK</v>
      </c>
      <c r="BD4254" s="91" t="str">
        <f t="shared" si="264"/>
        <v xml:space="preserve">                  </v>
      </c>
      <c r="BE4254" s="92">
        <f t="shared" si="265"/>
        <v>12</v>
      </c>
    </row>
    <row r="4255" spans="1:57" s="74" customFormat="1" ht="50.1" customHeight="1" x14ac:dyDescent="0.2">
      <c r="A4255" s="78" t="s">
        <v>55</v>
      </c>
      <c r="B4255" s="78" t="s">
        <v>67</v>
      </c>
      <c r="C4255" s="78" t="s">
        <v>38</v>
      </c>
      <c r="D4255" s="78" t="s">
        <v>792</v>
      </c>
      <c r="E4255" s="79" t="str">
        <f>+IF(C4255&lt;&gt;"",VLOOKUP(MID(C4255,18,5),NIVELES!$A$133:$B$213,2,0),"")</f>
        <v>GUAYAS</v>
      </c>
      <c r="F4255" s="80" t="s">
        <v>94</v>
      </c>
      <c r="G4255" s="81" t="str">
        <f>+IF(F4255&lt;&gt;"",VLOOKUP(F4255,NIVELES!$A$246:$C$464,3,0),"")</f>
        <v xml:space="preserve"> </v>
      </c>
      <c r="H4255" s="82" t="s">
        <v>1024</v>
      </c>
      <c r="I4255" s="78" t="s">
        <v>2320</v>
      </c>
      <c r="J4255" s="78" t="s">
        <v>1078</v>
      </c>
      <c r="K4255" s="78" t="s">
        <v>2291</v>
      </c>
      <c r="L4255" s="78" t="s">
        <v>2240</v>
      </c>
      <c r="M4255" s="78">
        <v>192</v>
      </c>
      <c r="N4255" s="78" t="s">
        <v>3726</v>
      </c>
      <c r="O4255" s="78" t="s">
        <v>2167</v>
      </c>
      <c r="P4255" s="82">
        <v>12</v>
      </c>
      <c r="Q4255" s="78" t="s">
        <v>2204</v>
      </c>
      <c r="R4255" s="82">
        <v>1</v>
      </c>
      <c r="S4255" s="82">
        <v>1</v>
      </c>
      <c r="T4255" s="82">
        <v>1</v>
      </c>
      <c r="U4255" s="82">
        <v>1</v>
      </c>
      <c r="V4255" s="82">
        <v>1</v>
      </c>
      <c r="W4255" s="82">
        <v>1</v>
      </c>
      <c r="X4255" s="82">
        <v>1</v>
      </c>
      <c r="Y4255" s="82">
        <v>1</v>
      </c>
      <c r="Z4255" s="82">
        <v>1</v>
      </c>
      <c r="AA4255" s="82">
        <v>1</v>
      </c>
      <c r="AB4255" s="82">
        <v>1</v>
      </c>
      <c r="AC4255" s="82">
        <v>1</v>
      </c>
      <c r="AD4255" s="85" t="str">
        <f>IF(A4255&lt;&gt;"",IF(D4255="DIRECCIÓN_DE_TRANSFERENCIAS","280 0031",VLOOKUP(C4255,NIVELES!$A$14:$B$105,2,0)),"")</f>
        <v>280 8240</v>
      </c>
      <c r="AE4255" s="86" t="s">
        <v>322</v>
      </c>
      <c r="AF4255" s="86" t="s">
        <v>544</v>
      </c>
      <c r="AG4255" s="79" t="str">
        <f>+IF(AF4255&lt;&gt;"",VLOOKUP(AF4255,NIVELES!$A$666:$B$673,2,0),"")</f>
        <v>PROTECCIÓN_SOCIAL_A_LA_FAMILIA._ASEGURAMIENTO_NO_CONTRIBUTIVO_E_INCLUSIÓN_ECONÓMICA_Y_MOVILIDAD_SOCIAL</v>
      </c>
      <c r="AH4255" s="78" t="s">
        <v>513</v>
      </c>
      <c r="AI4255" s="79" t="str">
        <f>IF(AH4255&lt;&gt;"",VLOOKUP(CONCATENATE(AG4255,AH4255),NIVELES!$B$676:$C$745,2,0),"")</f>
        <v>Acompañamiento Familiar</v>
      </c>
      <c r="AJ4255" s="78" t="s">
        <v>517</v>
      </c>
      <c r="AK4255" s="79" t="str">
        <f>+IF(AJ4255&lt;&gt;"",VLOOKUP(AJ4255,NIVELES!$A$816:$B$892,2,0),"")</f>
        <v>NO APLICA</v>
      </c>
      <c r="AL4255" s="78" t="s">
        <v>553</v>
      </c>
      <c r="AM4255" s="78">
        <v>510601</v>
      </c>
      <c r="AN4255" s="79" t="str">
        <f>IF(AM4255&lt;&gt;"",+VLOOKUP(AM4255,NIVELES!$A$1652:$B$2466,2,0),"")</f>
        <v>Aporte Patronal</v>
      </c>
      <c r="AO4255" s="87">
        <v>2601.7399999999998</v>
      </c>
      <c r="AP4255" s="88">
        <v>236.52</v>
      </c>
      <c r="AQ4255" s="88">
        <v>236.52</v>
      </c>
      <c r="AR4255" s="88">
        <v>236.52</v>
      </c>
      <c r="AS4255" s="88">
        <v>236.52</v>
      </c>
      <c r="AT4255" s="88">
        <v>236.52</v>
      </c>
      <c r="AU4255" s="88">
        <v>236.52</v>
      </c>
      <c r="AV4255" s="88">
        <v>236.52</v>
      </c>
      <c r="AW4255" s="88">
        <v>236.52</v>
      </c>
      <c r="AX4255" s="88">
        <v>236.52</v>
      </c>
      <c r="AY4255" s="88">
        <v>236.52</v>
      </c>
      <c r="AZ4255" s="88">
        <v>236.54</v>
      </c>
      <c r="BA4255" s="88">
        <v>0</v>
      </c>
      <c r="BB4255" s="89">
        <f t="shared" si="263"/>
        <v>2601.7400000000002</v>
      </c>
      <c r="BC4255" s="90" t="str">
        <f t="shared" si="262"/>
        <v>OK</v>
      </c>
      <c r="BD4255" s="91" t="str">
        <f t="shared" si="264"/>
        <v xml:space="preserve">                  </v>
      </c>
      <c r="BE4255" s="92">
        <f t="shared" si="265"/>
        <v>12</v>
      </c>
    </row>
    <row r="4256" spans="1:57" s="74" customFormat="1" ht="50.1" customHeight="1" x14ac:dyDescent="0.2">
      <c r="A4256" s="78" t="s">
        <v>55</v>
      </c>
      <c r="B4256" s="78" t="s">
        <v>67</v>
      </c>
      <c r="C4256" s="78" t="s">
        <v>38</v>
      </c>
      <c r="D4256" s="78" t="s">
        <v>792</v>
      </c>
      <c r="E4256" s="79" t="str">
        <f>+IF(C4256&lt;&gt;"",VLOOKUP(MID(C4256,18,5),NIVELES!$A$133:$B$213,2,0),"")</f>
        <v>GUAYAS</v>
      </c>
      <c r="F4256" s="80" t="s">
        <v>94</v>
      </c>
      <c r="G4256" s="81" t="str">
        <f>+IF(F4256&lt;&gt;"",VLOOKUP(F4256,NIVELES!$A$246:$C$464,3,0),"")</f>
        <v xml:space="preserve"> </v>
      </c>
      <c r="H4256" s="82" t="s">
        <v>1024</v>
      </c>
      <c r="I4256" s="78" t="s">
        <v>2320</v>
      </c>
      <c r="J4256" s="78" t="s">
        <v>1078</v>
      </c>
      <c r="K4256" s="78" t="s">
        <v>2291</v>
      </c>
      <c r="L4256" s="78" t="s">
        <v>2240</v>
      </c>
      <c r="M4256" s="78">
        <v>192</v>
      </c>
      <c r="N4256" s="78" t="s">
        <v>3726</v>
      </c>
      <c r="O4256" s="78" t="s">
        <v>2167</v>
      </c>
      <c r="P4256" s="82">
        <v>12</v>
      </c>
      <c r="Q4256" s="78" t="s">
        <v>2204</v>
      </c>
      <c r="R4256" s="82">
        <v>1</v>
      </c>
      <c r="S4256" s="82">
        <v>1</v>
      </c>
      <c r="T4256" s="82">
        <v>1</v>
      </c>
      <c r="U4256" s="82">
        <v>1</v>
      </c>
      <c r="V4256" s="82">
        <v>1</v>
      </c>
      <c r="W4256" s="82">
        <v>1</v>
      </c>
      <c r="X4256" s="82">
        <v>1</v>
      </c>
      <c r="Y4256" s="82">
        <v>1</v>
      </c>
      <c r="Z4256" s="82">
        <v>1</v>
      </c>
      <c r="AA4256" s="82">
        <v>1</v>
      </c>
      <c r="AB4256" s="82">
        <v>1</v>
      </c>
      <c r="AC4256" s="82">
        <v>1</v>
      </c>
      <c r="AD4256" s="85" t="str">
        <f>IF(A4256&lt;&gt;"",IF(D4256="DIRECCIÓN_DE_TRANSFERENCIAS","280 0031",VLOOKUP(C4256,NIVELES!$A$14:$B$105,2,0)),"")</f>
        <v>280 8240</v>
      </c>
      <c r="AE4256" s="86" t="s">
        <v>322</v>
      </c>
      <c r="AF4256" s="86" t="s">
        <v>544</v>
      </c>
      <c r="AG4256" s="79" t="str">
        <f>+IF(AF4256&lt;&gt;"",VLOOKUP(AF4256,NIVELES!$A$666:$B$673,2,0),"")</f>
        <v>PROTECCIÓN_SOCIAL_A_LA_FAMILIA._ASEGURAMIENTO_NO_CONTRIBUTIVO_E_INCLUSIÓN_ECONÓMICA_Y_MOVILIDAD_SOCIAL</v>
      </c>
      <c r="AH4256" s="78" t="s">
        <v>513</v>
      </c>
      <c r="AI4256" s="79" t="str">
        <f>IF(AH4256&lt;&gt;"",VLOOKUP(CONCATENATE(AG4256,AH4256),NIVELES!$B$676:$C$745,2,0),"")</f>
        <v>Acompañamiento Familiar</v>
      </c>
      <c r="AJ4256" s="78" t="s">
        <v>517</v>
      </c>
      <c r="AK4256" s="79" t="str">
        <f>+IF(AJ4256&lt;&gt;"",VLOOKUP(AJ4256,NIVELES!$A$816:$B$892,2,0),"")</f>
        <v>NO APLICA</v>
      </c>
      <c r="AL4256" s="78" t="s">
        <v>553</v>
      </c>
      <c r="AM4256" s="78">
        <v>510602</v>
      </c>
      <c r="AN4256" s="79" t="str">
        <f>IF(AM4256&lt;&gt;"",+VLOOKUP(AM4256,NIVELES!$A$1652:$B$2466,2,0),"")</f>
        <v>Fondo de Reserva</v>
      </c>
      <c r="AO4256" s="87">
        <v>2246.75</v>
      </c>
      <c r="AP4256" s="88">
        <v>204.24</v>
      </c>
      <c r="AQ4256" s="88">
        <v>204.24</v>
      </c>
      <c r="AR4256" s="88">
        <v>204.24</v>
      </c>
      <c r="AS4256" s="88">
        <v>204.24</v>
      </c>
      <c r="AT4256" s="88">
        <v>204.24</v>
      </c>
      <c r="AU4256" s="88">
        <v>204.24</v>
      </c>
      <c r="AV4256" s="88">
        <v>204.24</v>
      </c>
      <c r="AW4256" s="88">
        <v>204.24</v>
      </c>
      <c r="AX4256" s="88">
        <v>204.24</v>
      </c>
      <c r="AY4256" s="88">
        <v>204.24</v>
      </c>
      <c r="AZ4256" s="88">
        <v>204.35</v>
      </c>
      <c r="BA4256" s="88">
        <v>0</v>
      </c>
      <c r="BB4256" s="89">
        <f t="shared" si="263"/>
        <v>2246.75</v>
      </c>
      <c r="BC4256" s="90" t="str">
        <f t="shared" si="262"/>
        <v>OK</v>
      </c>
      <c r="BD4256" s="91" t="str">
        <f t="shared" si="264"/>
        <v xml:space="preserve">                  </v>
      </c>
      <c r="BE4256" s="92">
        <f t="shared" si="265"/>
        <v>12</v>
      </c>
    </row>
    <row r="4257" spans="1:57" s="74" customFormat="1" ht="50.1" customHeight="1" x14ac:dyDescent="0.2">
      <c r="A4257" s="78" t="s">
        <v>55</v>
      </c>
      <c r="B4257" s="78" t="s">
        <v>67</v>
      </c>
      <c r="C4257" s="78" t="s">
        <v>38</v>
      </c>
      <c r="D4257" s="78" t="s">
        <v>792</v>
      </c>
      <c r="E4257" s="79" t="str">
        <f>+IF(C4257&lt;&gt;"",VLOOKUP(MID(C4257,18,5),NIVELES!$A$133:$B$213,2,0),"")</f>
        <v>GUAYAS</v>
      </c>
      <c r="F4257" s="80" t="s">
        <v>94</v>
      </c>
      <c r="G4257" s="81" t="str">
        <f>+IF(F4257&lt;&gt;"",VLOOKUP(F4257,NIVELES!$A$246:$C$464,3,0),"")</f>
        <v xml:space="preserve"> </v>
      </c>
      <c r="H4257" s="82" t="s">
        <v>1024</v>
      </c>
      <c r="I4257" s="78" t="s">
        <v>2320</v>
      </c>
      <c r="J4257" s="78" t="s">
        <v>1078</v>
      </c>
      <c r="K4257" s="78" t="s">
        <v>2291</v>
      </c>
      <c r="L4257" s="78" t="s">
        <v>2240</v>
      </c>
      <c r="M4257" s="78">
        <v>192</v>
      </c>
      <c r="N4257" s="78" t="s">
        <v>3726</v>
      </c>
      <c r="O4257" s="78" t="s">
        <v>3747</v>
      </c>
      <c r="P4257" s="82">
        <v>1</v>
      </c>
      <c r="Q4257" s="78" t="s">
        <v>3748</v>
      </c>
      <c r="R4257" s="82">
        <v>0</v>
      </c>
      <c r="S4257" s="82">
        <v>1</v>
      </c>
      <c r="T4257" s="82">
        <v>0</v>
      </c>
      <c r="U4257" s="82">
        <v>0</v>
      </c>
      <c r="V4257" s="82">
        <v>0</v>
      </c>
      <c r="W4257" s="82">
        <v>0</v>
      </c>
      <c r="X4257" s="82">
        <v>0</v>
      </c>
      <c r="Y4257" s="82">
        <v>0</v>
      </c>
      <c r="Z4257" s="82">
        <v>0</v>
      </c>
      <c r="AA4257" s="82">
        <v>0</v>
      </c>
      <c r="AB4257" s="82">
        <v>0</v>
      </c>
      <c r="AC4257" s="82">
        <v>0</v>
      </c>
      <c r="AD4257" s="85" t="str">
        <f>IF(A4257&lt;&gt;"",IF(D4257="DIRECCIÓN_DE_TRANSFERENCIAS","280 0031",VLOOKUP(C4257,NIVELES!$A$14:$B$105,2,0)),"")</f>
        <v>280 8240</v>
      </c>
      <c r="AE4257" s="86" t="s">
        <v>322</v>
      </c>
      <c r="AF4257" s="86" t="s">
        <v>544</v>
      </c>
      <c r="AG4257" s="79" t="str">
        <f>+IF(AF4257&lt;&gt;"",VLOOKUP(AF4257,NIVELES!$A$666:$B$673,2,0),"")</f>
        <v>PROTECCIÓN_SOCIAL_A_LA_FAMILIA._ASEGURAMIENTO_NO_CONTRIBUTIVO_E_INCLUSIÓN_ECONÓMICA_Y_MOVILIDAD_SOCIAL</v>
      </c>
      <c r="AH4257" s="78" t="s">
        <v>513</v>
      </c>
      <c r="AI4257" s="79" t="str">
        <f>IF(AH4257&lt;&gt;"",VLOOKUP(CONCATENATE(AG4257,AH4257),NIVELES!$B$676:$C$745,2,0),"")</f>
        <v>Acompañamiento Familiar</v>
      </c>
      <c r="AJ4257" s="78" t="s">
        <v>517</v>
      </c>
      <c r="AK4257" s="79" t="str">
        <f>+IF(AJ4257&lt;&gt;"",VLOOKUP(AJ4257,NIVELES!$A$816:$B$892,2,0),"")</f>
        <v>NO APLICA</v>
      </c>
      <c r="AL4257" s="78" t="s">
        <v>554</v>
      </c>
      <c r="AM4257" s="78">
        <v>530505</v>
      </c>
      <c r="AN4257" s="79" t="str">
        <f>IF(AM4257&lt;&gt;"",+VLOOKUP(AM4257,NIVELES!$A$1652:$B$2466,2,0),"")</f>
        <v>Vehículos (Arrendamiento)</v>
      </c>
      <c r="AO4257" s="87">
        <v>8370.27</v>
      </c>
      <c r="AP4257" s="88">
        <v>0</v>
      </c>
      <c r="AQ4257" s="88">
        <v>0</v>
      </c>
      <c r="AR4257" s="88">
        <v>1660</v>
      </c>
      <c r="AS4257" s="88">
        <v>1660</v>
      </c>
      <c r="AT4257" s="88">
        <v>1660</v>
      </c>
      <c r="AU4257" s="88">
        <v>947.1</v>
      </c>
      <c r="AV4257" s="88">
        <v>2443.17</v>
      </c>
      <c r="AW4257" s="88">
        <v>0</v>
      </c>
      <c r="AX4257" s="88">
        <v>0</v>
      </c>
      <c r="AY4257" s="88">
        <v>0</v>
      </c>
      <c r="AZ4257" s="88">
        <v>0</v>
      </c>
      <c r="BA4257" s="88">
        <v>0</v>
      </c>
      <c r="BB4257" s="89">
        <f t="shared" si="263"/>
        <v>8370.27</v>
      </c>
      <c r="BC4257" s="90" t="str">
        <f t="shared" si="262"/>
        <v>OK</v>
      </c>
      <c r="BD4257" s="91" t="str">
        <f t="shared" si="264"/>
        <v xml:space="preserve">                  </v>
      </c>
      <c r="BE4257" s="92">
        <f t="shared" si="265"/>
        <v>1</v>
      </c>
    </row>
    <row r="4258" spans="1:57" s="74" customFormat="1" ht="50.1" customHeight="1" x14ac:dyDescent="0.2">
      <c r="A4258" s="78" t="s">
        <v>55</v>
      </c>
      <c r="B4258" s="78" t="s">
        <v>67</v>
      </c>
      <c r="C4258" s="78" t="s">
        <v>38</v>
      </c>
      <c r="D4258" s="78" t="s">
        <v>606</v>
      </c>
      <c r="E4258" s="79" t="str">
        <f>+IF(C4258&lt;&gt;"",VLOOKUP(MID(C4258,18,5),NIVELES!$A$133:$B$213,2,0),"")</f>
        <v>GUAYAS</v>
      </c>
      <c r="F4258" s="80" t="s">
        <v>94</v>
      </c>
      <c r="G4258" s="81" t="str">
        <f>+IF(F4258&lt;&gt;"",VLOOKUP(F4258,NIVELES!$A$246:$C$464,3,0),"")</f>
        <v xml:space="preserve"> </v>
      </c>
      <c r="H4258" s="82" t="s">
        <v>1024</v>
      </c>
      <c r="I4258" s="78" t="s">
        <v>2325</v>
      </c>
      <c r="J4258" s="78" t="s">
        <v>1078</v>
      </c>
      <c r="K4258" s="78" t="s">
        <v>2291</v>
      </c>
      <c r="L4258" s="78" t="s">
        <v>2240</v>
      </c>
      <c r="M4258" s="78">
        <v>192</v>
      </c>
      <c r="N4258" s="78" t="s">
        <v>3726</v>
      </c>
      <c r="O4258" s="78" t="s">
        <v>2167</v>
      </c>
      <c r="P4258" s="82">
        <v>10</v>
      </c>
      <c r="Q4258" s="78" t="s">
        <v>2204</v>
      </c>
      <c r="R4258" s="82">
        <v>1</v>
      </c>
      <c r="S4258" s="82">
        <v>1</v>
      </c>
      <c r="T4258" s="82">
        <v>1</v>
      </c>
      <c r="U4258" s="82">
        <v>1</v>
      </c>
      <c r="V4258" s="82">
        <v>1</v>
      </c>
      <c r="W4258" s="82">
        <v>1</v>
      </c>
      <c r="X4258" s="82">
        <v>1</v>
      </c>
      <c r="Y4258" s="82">
        <v>1</v>
      </c>
      <c r="Z4258" s="82">
        <v>1</v>
      </c>
      <c r="AA4258" s="82">
        <v>1</v>
      </c>
      <c r="AB4258" s="82">
        <v>0</v>
      </c>
      <c r="AC4258" s="82">
        <v>0</v>
      </c>
      <c r="AD4258" s="85" t="str">
        <f>IF(A4258&lt;&gt;"",IF(D4258="DIRECCIÓN_DE_TRANSFERENCIAS","280 0031",VLOOKUP(C4258,NIVELES!$A$14:$B$105,2,0)),"")</f>
        <v>280 8240</v>
      </c>
      <c r="AE4258" s="86" t="s">
        <v>322</v>
      </c>
      <c r="AF4258" s="86" t="s">
        <v>544</v>
      </c>
      <c r="AG4258" s="79" t="str">
        <f>+IF(AF4258&lt;&gt;"",VLOOKUP(AF4258,NIVELES!$A$666:$B$673,2,0),"")</f>
        <v>PROTECCIÓN_SOCIAL_A_LA_FAMILIA._ASEGURAMIENTO_NO_CONTRIBUTIVO_E_INCLUSIÓN_ECONÓMICA_Y_MOVILIDAD_SOCIAL</v>
      </c>
      <c r="AH4258" s="78" t="s">
        <v>514</v>
      </c>
      <c r="AI4258" s="79" t="str">
        <f>IF(AH4258&lt;&gt;"",VLOOKUP(CONCATENATE(AG4258,AH4258),NIVELES!$B$676:$C$745,2,0),"")</f>
        <v>Inclusión Económica Y Movilidad Social</v>
      </c>
      <c r="AJ4258" s="78" t="s">
        <v>517</v>
      </c>
      <c r="AK4258" s="79" t="str">
        <f>+IF(AJ4258&lt;&gt;"",VLOOKUP(AJ4258,NIVELES!$A$816:$B$892,2,0),"")</f>
        <v>NO APLICA</v>
      </c>
      <c r="AL4258" s="78" t="s">
        <v>553</v>
      </c>
      <c r="AM4258" s="78">
        <v>510203</v>
      </c>
      <c r="AN4258" s="79" t="str">
        <f>IF(AM4258&lt;&gt;"",+VLOOKUP(AM4258,NIVELES!$A$1652:$B$2466,2,0),"")</f>
        <v>Decimotercer Sueldo</v>
      </c>
      <c r="AO4258" s="87">
        <v>2440.17</v>
      </c>
      <c r="AP4258" s="88">
        <v>139.66999999999999</v>
      </c>
      <c r="AQ4258" s="88">
        <v>139.66999999999999</v>
      </c>
      <c r="AR4258" s="88">
        <v>139.66999999999999</v>
      </c>
      <c r="AS4258" s="88">
        <v>139.66999999999999</v>
      </c>
      <c r="AT4258" s="88">
        <v>139.66999999999999</v>
      </c>
      <c r="AU4258" s="88">
        <v>139.66999999999999</v>
      </c>
      <c r="AV4258" s="88">
        <v>139.66999999999999</v>
      </c>
      <c r="AW4258" s="88">
        <v>139.66999999999999</v>
      </c>
      <c r="AX4258" s="88">
        <v>139.66999999999999</v>
      </c>
      <c r="AY4258" s="88">
        <v>139.66999999999999</v>
      </c>
      <c r="AZ4258" s="88">
        <v>139.66999999999999</v>
      </c>
      <c r="BA4258" s="88">
        <v>903.8</v>
      </c>
      <c r="BB4258" s="89">
        <f t="shared" si="263"/>
        <v>2440.17</v>
      </c>
      <c r="BC4258" s="90" t="str">
        <f t="shared" si="262"/>
        <v>OK</v>
      </c>
      <c r="BD4258" s="91" t="str">
        <f t="shared" si="264"/>
        <v xml:space="preserve">                  </v>
      </c>
      <c r="BE4258" s="92">
        <f t="shared" si="265"/>
        <v>10</v>
      </c>
    </row>
    <row r="4259" spans="1:57" s="74" customFormat="1" ht="50.1" customHeight="1" x14ac:dyDescent="0.2">
      <c r="A4259" s="78" t="s">
        <v>55</v>
      </c>
      <c r="B4259" s="78" t="s">
        <v>67</v>
      </c>
      <c r="C4259" s="78" t="s">
        <v>38</v>
      </c>
      <c r="D4259" s="78" t="s">
        <v>606</v>
      </c>
      <c r="E4259" s="79" t="str">
        <f>+IF(C4259&lt;&gt;"",VLOOKUP(MID(C4259,18,5),NIVELES!$A$133:$B$213,2,0),"")</f>
        <v>GUAYAS</v>
      </c>
      <c r="F4259" s="80" t="s">
        <v>94</v>
      </c>
      <c r="G4259" s="81" t="str">
        <f>+IF(F4259&lt;&gt;"",VLOOKUP(F4259,NIVELES!$A$246:$C$464,3,0),"")</f>
        <v xml:space="preserve"> </v>
      </c>
      <c r="H4259" s="82" t="s">
        <v>1024</v>
      </c>
      <c r="I4259" s="78" t="s">
        <v>2325</v>
      </c>
      <c r="J4259" s="78" t="s">
        <v>1078</v>
      </c>
      <c r="K4259" s="78" t="s">
        <v>2291</v>
      </c>
      <c r="L4259" s="78" t="s">
        <v>2240</v>
      </c>
      <c r="M4259" s="78">
        <v>192</v>
      </c>
      <c r="N4259" s="78" t="s">
        <v>3726</v>
      </c>
      <c r="O4259" s="78" t="s">
        <v>2167</v>
      </c>
      <c r="P4259" s="82">
        <v>12</v>
      </c>
      <c r="Q4259" s="78" t="s">
        <v>2204</v>
      </c>
      <c r="R4259" s="82">
        <v>1</v>
      </c>
      <c r="S4259" s="82">
        <v>1</v>
      </c>
      <c r="T4259" s="82">
        <v>1</v>
      </c>
      <c r="U4259" s="82">
        <v>1</v>
      </c>
      <c r="V4259" s="82">
        <v>1</v>
      </c>
      <c r="W4259" s="82">
        <v>1</v>
      </c>
      <c r="X4259" s="82">
        <v>1</v>
      </c>
      <c r="Y4259" s="82">
        <v>1</v>
      </c>
      <c r="Z4259" s="82">
        <v>1</v>
      </c>
      <c r="AA4259" s="82">
        <v>1</v>
      </c>
      <c r="AB4259" s="82">
        <v>1</v>
      </c>
      <c r="AC4259" s="82">
        <v>1</v>
      </c>
      <c r="AD4259" s="85" t="str">
        <f>IF(A4259&lt;&gt;"",IF(D4259="DIRECCIÓN_DE_TRANSFERENCIAS","280 0031",VLOOKUP(C4259,NIVELES!$A$14:$B$105,2,0)),"")</f>
        <v>280 8240</v>
      </c>
      <c r="AE4259" s="86" t="s">
        <v>322</v>
      </c>
      <c r="AF4259" s="86" t="s">
        <v>544</v>
      </c>
      <c r="AG4259" s="79" t="str">
        <f>+IF(AF4259&lt;&gt;"",VLOOKUP(AF4259,NIVELES!$A$666:$B$673,2,0),"")</f>
        <v>PROTECCIÓN_SOCIAL_A_LA_FAMILIA._ASEGURAMIENTO_NO_CONTRIBUTIVO_E_INCLUSIÓN_ECONÓMICA_Y_MOVILIDAD_SOCIAL</v>
      </c>
      <c r="AH4259" s="78" t="s">
        <v>514</v>
      </c>
      <c r="AI4259" s="79" t="str">
        <f>IF(AH4259&lt;&gt;"",VLOOKUP(CONCATENATE(AG4259,AH4259),NIVELES!$B$676:$C$745,2,0),"")</f>
        <v>Inclusión Económica Y Movilidad Social</v>
      </c>
      <c r="AJ4259" s="78" t="s">
        <v>517</v>
      </c>
      <c r="AK4259" s="79" t="str">
        <f>+IF(AJ4259&lt;&gt;"",VLOOKUP(AJ4259,NIVELES!$A$816:$B$892,2,0),"")</f>
        <v>NO APLICA</v>
      </c>
      <c r="AL4259" s="78" t="s">
        <v>553</v>
      </c>
      <c r="AM4259" s="78">
        <v>510204</v>
      </c>
      <c r="AN4259" s="79" t="str">
        <f>IF(AM4259&lt;&gt;"",+VLOOKUP(AM4259,NIVELES!$A$1652:$B$2466,2,0),"")</f>
        <v>Decimocuarto Sueldo</v>
      </c>
      <c r="AO4259" s="87">
        <v>722.33</v>
      </c>
      <c r="AP4259" s="88">
        <v>32.83</v>
      </c>
      <c r="AQ4259" s="88">
        <v>32.83</v>
      </c>
      <c r="AR4259" s="88">
        <v>494.83</v>
      </c>
      <c r="AS4259" s="88">
        <v>32.83</v>
      </c>
      <c r="AT4259" s="88">
        <v>32.83</v>
      </c>
      <c r="AU4259" s="88">
        <v>32.83</v>
      </c>
      <c r="AV4259" s="88">
        <v>32.83</v>
      </c>
      <c r="AW4259" s="88">
        <v>30.52</v>
      </c>
      <c r="AX4259" s="88">
        <v>0</v>
      </c>
      <c r="AY4259" s="88">
        <v>0</v>
      </c>
      <c r="AZ4259" s="88">
        <v>0</v>
      </c>
      <c r="BA4259" s="88">
        <v>0</v>
      </c>
      <c r="BB4259" s="89">
        <f t="shared" si="263"/>
        <v>722.33000000000015</v>
      </c>
      <c r="BC4259" s="90" t="str">
        <f t="shared" si="262"/>
        <v>OK</v>
      </c>
      <c r="BD4259" s="91" t="str">
        <f t="shared" si="264"/>
        <v xml:space="preserve">                  </v>
      </c>
      <c r="BE4259" s="92">
        <f t="shared" si="265"/>
        <v>12</v>
      </c>
    </row>
    <row r="4260" spans="1:57" s="74" customFormat="1" ht="50.1" customHeight="1" x14ac:dyDescent="0.2">
      <c r="A4260" s="78" t="s">
        <v>55</v>
      </c>
      <c r="B4260" s="78" t="s">
        <v>67</v>
      </c>
      <c r="C4260" s="78" t="s">
        <v>38</v>
      </c>
      <c r="D4260" s="78" t="s">
        <v>606</v>
      </c>
      <c r="E4260" s="79" t="str">
        <f>+IF(C4260&lt;&gt;"",VLOOKUP(MID(C4260,18,5),NIVELES!$A$133:$B$213,2,0),"")</f>
        <v>GUAYAS</v>
      </c>
      <c r="F4260" s="80" t="s">
        <v>94</v>
      </c>
      <c r="G4260" s="81" t="str">
        <f>+IF(F4260&lt;&gt;"",VLOOKUP(F4260,NIVELES!$A$246:$C$464,3,0),"")</f>
        <v xml:space="preserve"> </v>
      </c>
      <c r="H4260" s="82" t="s">
        <v>1024</v>
      </c>
      <c r="I4260" s="78" t="s">
        <v>2325</v>
      </c>
      <c r="J4260" s="78" t="s">
        <v>1078</v>
      </c>
      <c r="K4260" s="78" t="s">
        <v>2291</v>
      </c>
      <c r="L4260" s="78" t="s">
        <v>2240</v>
      </c>
      <c r="M4260" s="78">
        <v>192</v>
      </c>
      <c r="N4260" s="78" t="s">
        <v>3726</v>
      </c>
      <c r="O4260" s="78" t="s">
        <v>2167</v>
      </c>
      <c r="P4260" s="82">
        <v>12</v>
      </c>
      <c r="Q4260" s="78" t="s">
        <v>2204</v>
      </c>
      <c r="R4260" s="82">
        <v>1</v>
      </c>
      <c r="S4260" s="82">
        <v>1</v>
      </c>
      <c r="T4260" s="82">
        <v>1</v>
      </c>
      <c r="U4260" s="82">
        <v>1</v>
      </c>
      <c r="V4260" s="82">
        <v>1</v>
      </c>
      <c r="W4260" s="82">
        <v>1</v>
      </c>
      <c r="X4260" s="82">
        <v>1</v>
      </c>
      <c r="Y4260" s="82">
        <v>1</v>
      </c>
      <c r="Z4260" s="82">
        <v>1</v>
      </c>
      <c r="AA4260" s="82">
        <v>1</v>
      </c>
      <c r="AB4260" s="82">
        <v>1</v>
      </c>
      <c r="AC4260" s="82">
        <v>1</v>
      </c>
      <c r="AD4260" s="85" t="str">
        <f>IF(A4260&lt;&gt;"",IF(D4260="DIRECCIÓN_DE_TRANSFERENCIAS","280 0031",VLOOKUP(C4260,NIVELES!$A$14:$B$105,2,0)),"")</f>
        <v>280 8240</v>
      </c>
      <c r="AE4260" s="86" t="s">
        <v>322</v>
      </c>
      <c r="AF4260" s="86" t="s">
        <v>544</v>
      </c>
      <c r="AG4260" s="79" t="str">
        <f>+IF(AF4260&lt;&gt;"",VLOOKUP(AF4260,NIVELES!$A$666:$B$673,2,0),"")</f>
        <v>PROTECCIÓN_SOCIAL_A_LA_FAMILIA._ASEGURAMIENTO_NO_CONTRIBUTIVO_E_INCLUSIÓN_ECONÓMICA_Y_MOVILIDAD_SOCIAL</v>
      </c>
      <c r="AH4260" s="78" t="s">
        <v>514</v>
      </c>
      <c r="AI4260" s="79" t="str">
        <f>IF(AH4260&lt;&gt;"",VLOOKUP(CONCATENATE(AG4260,AH4260),NIVELES!$B$676:$C$745,2,0),"")</f>
        <v>Inclusión Económica Y Movilidad Social</v>
      </c>
      <c r="AJ4260" s="78" t="s">
        <v>517</v>
      </c>
      <c r="AK4260" s="79" t="str">
        <f>+IF(AJ4260&lt;&gt;"",VLOOKUP(AJ4260,NIVELES!$A$816:$B$892,2,0),"")</f>
        <v>NO APLICA</v>
      </c>
      <c r="AL4260" s="78" t="s">
        <v>553</v>
      </c>
      <c r="AM4260" s="78">
        <v>510510</v>
      </c>
      <c r="AN4260" s="79" t="str">
        <f>IF(AM4260&lt;&gt;"",+VLOOKUP(AM4260,NIVELES!$A$1652:$B$2466,2,0),"")</f>
        <v>Servicios Personales por Contrato</v>
      </c>
      <c r="AO4260" s="87">
        <v>29282</v>
      </c>
      <c r="AP4260" s="88">
        <v>2662</v>
      </c>
      <c r="AQ4260" s="88">
        <v>2662</v>
      </c>
      <c r="AR4260" s="88">
        <v>2662</v>
      </c>
      <c r="AS4260" s="88">
        <v>2662</v>
      </c>
      <c r="AT4260" s="88">
        <v>2662</v>
      </c>
      <c r="AU4260" s="88">
        <v>2662</v>
      </c>
      <c r="AV4260" s="88">
        <v>2662</v>
      </c>
      <c r="AW4260" s="88">
        <v>2662</v>
      </c>
      <c r="AX4260" s="88">
        <v>2662</v>
      </c>
      <c r="AY4260" s="88">
        <v>2662</v>
      </c>
      <c r="AZ4260" s="88">
        <v>2662</v>
      </c>
      <c r="BA4260" s="88">
        <v>0</v>
      </c>
      <c r="BB4260" s="89">
        <f t="shared" si="263"/>
        <v>29282</v>
      </c>
      <c r="BC4260" s="90" t="str">
        <f t="shared" si="262"/>
        <v>OK</v>
      </c>
      <c r="BD4260" s="91" t="str">
        <f t="shared" si="264"/>
        <v xml:space="preserve">                  </v>
      </c>
      <c r="BE4260" s="92">
        <f t="shared" si="265"/>
        <v>12</v>
      </c>
    </row>
    <row r="4261" spans="1:57" s="74" customFormat="1" ht="50.1" customHeight="1" x14ac:dyDescent="0.2">
      <c r="A4261" s="78" t="s">
        <v>55</v>
      </c>
      <c r="B4261" s="78" t="s">
        <v>67</v>
      </c>
      <c r="C4261" s="78" t="s">
        <v>38</v>
      </c>
      <c r="D4261" s="78" t="s">
        <v>606</v>
      </c>
      <c r="E4261" s="79" t="str">
        <f>+IF(C4261&lt;&gt;"",VLOOKUP(MID(C4261,18,5),NIVELES!$A$133:$B$213,2,0),"")</f>
        <v>GUAYAS</v>
      </c>
      <c r="F4261" s="80" t="s">
        <v>94</v>
      </c>
      <c r="G4261" s="81" t="str">
        <f>+IF(F4261&lt;&gt;"",VLOOKUP(F4261,NIVELES!$A$246:$C$464,3,0),"")</f>
        <v xml:space="preserve"> </v>
      </c>
      <c r="H4261" s="82" t="s">
        <v>1024</v>
      </c>
      <c r="I4261" s="78" t="s">
        <v>2325</v>
      </c>
      <c r="J4261" s="78" t="s">
        <v>1078</v>
      </c>
      <c r="K4261" s="78" t="s">
        <v>2291</v>
      </c>
      <c r="L4261" s="78" t="s">
        <v>2240</v>
      </c>
      <c r="M4261" s="78">
        <v>192</v>
      </c>
      <c r="N4261" s="78" t="s">
        <v>3726</v>
      </c>
      <c r="O4261" s="78" t="s">
        <v>2167</v>
      </c>
      <c r="P4261" s="82">
        <v>12</v>
      </c>
      <c r="Q4261" s="78" t="s">
        <v>2204</v>
      </c>
      <c r="R4261" s="82">
        <v>1</v>
      </c>
      <c r="S4261" s="82">
        <v>1</v>
      </c>
      <c r="T4261" s="82">
        <v>1</v>
      </c>
      <c r="U4261" s="82">
        <v>1</v>
      </c>
      <c r="V4261" s="82">
        <v>1</v>
      </c>
      <c r="W4261" s="82">
        <v>1</v>
      </c>
      <c r="X4261" s="82">
        <v>1</v>
      </c>
      <c r="Y4261" s="82">
        <v>1</v>
      </c>
      <c r="Z4261" s="82">
        <v>1</v>
      </c>
      <c r="AA4261" s="82">
        <v>1</v>
      </c>
      <c r="AB4261" s="82">
        <v>1</v>
      </c>
      <c r="AC4261" s="82">
        <v>1</v>
      </c>
      <c r="AD4261" s="85" t="str">
        <f>IF(A4261&lt;&gt;"",IF(D4261="DIRECCIÓN_DE_TRANSFERENCIAS","280 0031",VLOOKUP(C4261,NIVELES!$A$14:$B$105,2,0)),"")</f>
        <v>280 8240</v>
      </c>
      <c r="AE4261" s="86" t="s">
        <v>322</v>
      </c>
      <c r="AF4261" s="86" t="s">
        <v>544</v>
      </c>
      <c r="AG4261" s="79" t="str">
        <f>+IF(AF4261&lt;&gt;"",VLOOKUP(AF4261,NIVELES!$A$666:$B$673,2,0),"")</f>
        <v>PROTECCIÓN_SOCIAL_A_LA_FAMILIA._ASEGURAMIENTO_NO_CONTRIBUTIVO_E_INCLUSIÓN_ECONÓMICA_Y_MOVILIDAD_SOCIAL</v>
      </c>
      <c r="AH4261" s="78" t="s">
        <v>514</v>
      </c>
      <c r="AI4261" s="79" t="str">
        <f>IF(AH4261&lt;&gt;"",VLOOKUP(CONCATENATE(AG4261,AH4261),NIVELES!$B$676:$C$745,2,0),"")</f>
        <v>Inclusión Económica Y Movilidad Social</v>
      </c>
      <c r="AJ4261" s="78" t="s">
        <v>517</v>
      </c>
      <c r="AK4261" s="79" t="str">
        <f>+IF(AJ4261&lt;&gt;"",VLOOKUP(AJ4261,NIVELES!$A$816:$B$892,2,0),"")</f>
        <v>NO APLICA</v>
      </c>
      <c r="AL4261" s="78" t="s">
        <v>553</v>
      </c>
      <c r="AM4261" s="78">
        <v>510601</v>
      </c>
      <c r="AN4261" s="79" t="str">
        <f>IF(AM4261&lt;&gt;"",+VLOOKUP(AM4261,NIVELES!$A$1652:$B$2466,2,0),"")</f>
        <v>Aporte Patronal</v>
      </c>
      <c r="AO4261" s="87">
        <v>2825.71</v>
      </c>
      <c r="AP4261" s="88">
        <v>256.88</v>
      </c>
      <c r="AQ4261" s="88">
        <v>256.88</v>
      </c>
      <c r="AR4261" s="88">
        <v>256.88</v>
      </c>
      <c r="AS4261" s="88">
        <v>256.88</v>
      </c>
      <c r="AT4261" s="88">
        <v>256.88</v>
      </c>
      <c r="AU4261" s="88">
        <v>256.88</v>
      </c>
      <c r="AV4261" s="88">
        <v>256.88</v>
      </c>
      <c r="AW4261" s="88">
        <v>256.88</v>
      </c>
      <c r="AX4261" s="88">
        <v>256.88</v>
      </c>
      <c r="AY4261" s="88">
        <v>256.88</v>
      </c>
      <c r="AZ4261" s="88">
        <v>256.91000000000003</v>
      </c>
      <c r="BA4261" s="88">
        <v>0</v>
      </c>
      <c r="BB4261" s="89">
        <f t="shared" si="263"/>
        <v>2825.7100000000005</v>
      </c>
      <c r="BC4261" s="90" t="str">
        <f t="shared" si="262"/>
        <v>OK</v>
      </c>
      <c r="BD4261" s="91" t="str">
        <f t="shared" si="264"/>
        <v xml:space="preserve">                  </v>
      </c>
      <c r="BE4261" s="92">
        <f t="shared" si="265"/>
        <v>12</v>
      </c>
    </row>
    <row r="4262" spans="1:57" s="74" customFormat="1" ht="50.1" customHeight="1" x14ac:dyDescent="0.2">
      <c r="A4262" s="78" t="s">
        <v>55</v>
      </c>
      <c r="B4262" s="78" t="s">
        <v>67</v>
      </c>
      <c r="C4262" s="78" t="s">
        <v>38</v>
      </c>
      <c r="D4262" s="78" t="s">
        <v>606</v>
      </c>
      <c r="E4262" s="79" t="str">
        <f>+IF(C4262&lt;&gt;"",VLOOKUP(MID(C4262,18,5),NIVELES!$A$133:$B$213,2,0),"")</f>
        <v>GUAYAS</v>
      </c>
      <c r="F4262" s="80" t="s">
        <v>94</v>
      </c>
      <c r="G4262" s="81" t="str">
        <f>+IF(F4262&lt;&gt;"",VLOOKUP(F4262,NIVELES!$A$246:$C$464,3,0),"")</f>
        <v xml:space="preserve"> </v>
      </c>
      <c r="H4262" s="82" t="s">
        <v>1024</v>
      </c>
      <c r="I4262" s="78" t="s">
        <v>2325</v>
      </c>
      <c r="J4262" s="78" t="s">
        <v>1078</v>
      </c>
      <c r="K4262" s="78" t="s">
        <v>2291</v>
      </c>
      <c r="L4262" s="78" t="s">
        <v>2240</v>
      </c>
      <c r="M4262" s="78">
        <v>192</v>
      </c>
      <c r="N4262" s="78" t="s">
        <v>3726</v>
      </c>
      <c r="O4262" s="78" t="s">
        <v>2167</v>
      </c>
      <c r="P4262" s="82">
        <v>12</v>
      </c>
      <c r="Q4262" s="78" t="s">
        <v>2204</v>
      </c>
      <c r="R4262" s="82">
        <v>1</v>
      </c>
      <c r="S4262" s="82">
        <v>1</v>
      </c>
      <c r="T4262" s="82">
        <v>1</v>
      </c>
      <c r="U4262" s="82">
        <v>1</v>
      </c>
      <c r="V4262" s="82">
        <v>1</v>
      </c>
      <c r="W4262" s="82">
        <v>1</v>
      </c>
      <c r="X4262" s="82">
        <v>1</v>
      </c>
      <c r="Y4262" s="82">
        <v>1</v>
      </c>
      <c r="Z4262" s="82">
        <v>1</v>
      </c>
      <c r="AA4262" s="82">
        <v>1</v>
      </c>
      <c r="AB4262" s="82">
        <v>1</v>
      </c>
      <c r="AC4262" s="82">
        <v>1</v>
      </c>
      <c r="AD4262" s="85" t="str">
        <f>IF(A4262&lt;&gt;"",IF(D4262="DIRECCIÓN_DE_TRANSFERENCIAS","280 0031",VLOOKUP(C4262,NIVELES!$A$14:$B$105,2,0)),"")</f>
        <v>280 8240</v>
      </c>
      <c r="AE4262" s="86" t="s">
        <v>322</v>
      </c>
      <c r="AF4262" s="86" t="s">
        <v>544</v>
      </c>
      <c r="AG4262" s="79" t="str">
        <f>+IF(AF4262&lt;&gt;"",VLOOKUP(AF4262,NIVELES!$A$666:$B$673,2,0),"")</f>
        <v>PROTECCIÓN_SOCIAL_A_LA_FAMILIA._ASEGURAMIENTO_NO_CONTRIBUTIVO_E_INCLUSIÓN_ECONÓMICA_Y_MOVILIDAD_SOCIAL</v>
      </c>
      <c r="AH4262" s="78" t="s">
        <v>514</v>
      </c>
      <c r="AI4262" s="79" t="str">
        <f>IF(AH4262&lt;&gt;"",VLOOKUP(CONCATENATE(AG4262,AH4262),NIVELES!$B$676:$C$745,2,0),"")</f>
        <v>Inclusión Económica Y Movilidad Social</v>
      </c>
      <c r="AJ4262" s="78" t="s">
        <v>517</v>
      </c>
      <c r="AK4262" s="79" t="str">
        <f>+IF(AJ4262&lt;&gt;"",VLOOKUP(AJ4262,NIVELES!$A$816:$B$892,2,0),"")</f>
        <v>NO APLICA</v>
      </c>
      <c r="AL4262" s="78" t="s">
        <v>553</v>
      </c>
      <c r="AM4262" s="78">
        <v>510602</v>
      </c>
      <c r="AN4262" s="79" t="str">
        <f>IF(AM4262&lt;&gt;"",+VLOOKUP(AM4262,NIVELES!$A$1652:$B$2466,2,0),"")</f>
        <v>Fondo de Reserva</v>
      </c>
      <c r="AO4262" s="87">
        <v>2440.17</v>
      </c>
      <c r="AP4262" s="88">
        <v>221.83</v>
      </c>
      <c r="AQ4262" s="88">
        <v>221.83</v>
      </c>
      <c r="AR4262" s="88">
        <v>221.83</v>
      </c>
      <c r="AS4262" s="88">
        <v>221.83</v>
      </c>
      <c r="AT4262" s="88">
        <v>221.83</v>
      </c>
      <c r="AU4262" s="88">
        <v>221.83</v>
      </c>
      <c r="AV4262" s="88">
        <v>221.83</v>
      </c>
      <c r="AW4262" s="88">
        <v>221.82</v>
      </c>
      <c r="AX4262" s="88">
        <v>221.85</v>
      </c>
      <c r="AY4262" s="88">
        <v>221.84</v>
      </c>
      <c r="AZ4262" s="88">
        <v>221.85</v>
      </c>
      <c r="BA4262" s="88">
        <v>0</v>
      </c>
      <c r="BB4262" s="89">
        <f t="shared" si="263"/>
        <v>2440.1699999999996</v>
      </c>
      <c r="BC4262" s="90" t="str">
        <f t="shared" si="262"/>
        <v>OK</v>
      </c>
      <c r="BD4262" s="91" t="str">
        <f t="shared" si="264"/>
        <v xml:space="preserve">                  </v>
      </c>
      <c r="BE4262" s="92">
        <f t="shared" si="265"/>
        <v>12</v>
      </c>
    </row>
    <row r="4263" spans="1:57" s="74" customFormat="1" ht="50.1" customHeight="1" x14ac:dyDescent="0.2">
      <c r="A4263" s="78" t="s">
        <v>55</v>
      </c>
      <c r="B4263" s="78" t="s">
        <v>67</v>
      </c>
      <c r="C4263" s="78" t="s">
        <v>38</v>
      </c>
      <c r="D4263" s="78" t="s">
        <v>606</v>
      </c>
      <c r="E4263" s="79" t="str">
        <f>+IF(C4263&lt;&gt;"",VLOOKUP(MID(C4263,18,5),NIVELES!$A$133:$B$213,2,0),"")</f>
        <v>GUAYAS</v>
      </c>
      <c r="F4263" s="80" t="s">
        <v>94</v>
      </c>
      <c r="G4263" s="81" t="str">
        <f>+IF(F4263&lt;&gt;"",VLOOKUP(F4263,NIVELES!$A$246:$C$464,3,0),"")</f>
        <v xml:space="preserve"> </v>
      </c>
      <c r="H4263" s="82" t="s">
        <v>1024</v>
      </c>
      <c r="I4263" s="78" t="s">
        <v>2325</v>
      </c>
      <c r="J4263" s="78" t="s">
        <v>1078</v>
      </c>
      <c r="K4263" s="78" t="s">
        <v>2291</v>
      </c>
      <c r="L4263" s="78" t="s">
        <v>2240</v>
      </c>
      <c r="M4263" s="78">
        <v>192</v>
      </c>
      <c r="N4263" s="78" t="s">
        <v>3726</v>
      </c>
      <c r="O4263" s="78" t="s">
        <v>3718</v>
      </c>
      <c r="P4263" s="82">
        <v>2</v>
      </c>
      <c r="Q4263" s="78" t="s">
        <v>3783</v>
      </c>
      <c r="R4263" s="82">
        <v>0</v>
      </c>
      <c r="S4263" s="82">
        <v>0</v>
      </c>
      <c r="T4263" s="82">
        <v>0</v>
      </c>
      <c r="U4263" s="82">
        <v>0</v>
      </c>
      <c r="V4263" s="82">
        <v>1</v>
      </c>
      <c r="W4263" s="82">
        <v>0</v>
      </c>
      <c r="X4263" s="82">
        <v>0</v>
      </c>
      <c r="Y4263" s="82">
        <v>0</v>
      </c>
      <c r="Z4263" s="82">
        <v>0</v>
      </c>
      <c r="AA4263" s="82">
        <v>0</v>
      </c>
      <c r="AB4263" s="82">
        <v>1</v>
      </c>
      <c r="AC4263" s="82">
        <v>0</v>
      </c>
      <c r="AD4263" s="85" t="str">
        <f>IF(A4263&lt;&gt;"",IF(D4263="DIRECCIÓN_DE_TRANSFERENCIAS","280 0031",VLOOKUP(C4263,NIVELES!$A$14:$B$105,2,0)),"")</f>
        <v>280 8240</v>
      </c>
      <c r="AE4263" s="86" t="s">
        <v>322</v>
      </c>
      <c r="AF4263" s="86" t="s">
        <v>544</v>
      </c>
      <c r="AG4263" s="79" t="str">
        <f>+IF(AF4263&lt;&gt;"",VLOOKUP(AF4263,NIVELES!$A$666:$B$673,2,0),"")</f>
        <v>PROTECCIÓN_SOCIAL_A_LA_FAMILIA._ASEGURAMIENTO_NO_CONTRIBUTIVO_E_INCLUSIÓN_ECONÓMICA_Y_MOVILIDAD_SOCIAL</v>
      </c>
      <c r="AH4263" s="78" t="s">
        <v>514</v>
      </c>
      <c r="AI4263" s="79" t="str">
        <f>IF(AH4263&lt;&gt;"",VLOOKUP(CONCATENATE(AG4263,AH4263),NIVELES!$B$676:$C$745,2,0),"")</f>
        <v>Inclusión Económica Y Movilidad Social</v>
      </c>
      <c r="AJ4263" s="78" t="s">
        <v>517</v>
      </c>
      <c r="AK4263" s="79" t="str">
        <f>+IF(AJ4263&lt;&gt;"",VLOOKUP(AJ4263,NIVELES!$A$816:$B$892,2,0),"")</f>
        <v>NO APLICA</v>
      </c>
      <c r="AL4263" s="78" t="s">
        <v>554</v>
      </c>
      <c r="AM4263" s="78">
        <v>530204</v>
      </c>
      <c r="AN4263" s="79" t="str">
        <f>IF(AM4263&lt;&gt;"",+VLOOKUP(AM4263,NIVELES!$A$1652:$B$2466,2,0),"")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4263" s="87">
        <v>706.82999999999993</v>
      </c>
      <c r="AP4263" s="88">
        <v>0</v>
      </c>
      <c r="AQ4263" s="88">
        <v>0</v>
      </c>
      <c r="AR4263" s="88">
        <v>0</v>
      </c>
      <c r="AS4263" s="88">
        <v>353.42</v>
      </c>
      <c r="AT4263" s="88">
        <v>0</v>
      </c>
      <c r="AU4263" s="88">
        <v>0</v>
      </c>
      <c r="AV4263" s="88">
        <v>0</v>
      </c>
      <c r="AW4263" s="88">
        <v>0</v>
      </c>
      <c r="AX4263" s="88">
        <v>0</v>
      </c>
      <c r="AY4263" s="88">
        <v>0</v>
      </c>
      <c r="AZ4263" s="88">
        <v>353.41</v>
      </c>
      <c r="BA4263" s="88">
        <v>0</v>
      </c>
      <c r="BB4263" s="89">
        <f t="shared" si="263"/>
        <v>706.83</v>
      </c>
      <c r="BC4263" s="90" t="str">
        <f t="shared" si="262"/>
        <v>OK</v>
      </c>
      <c r="BD4263" s="91" t="str">
        <f t="shared" si="264"/>
        <v xml:space="preserve">                  </v>
      </c>
      <c r="BE4263" s="92">
        <f t="shared" si="265"/>
        <v>2</v>
      </c>
    </row>
    <row r="4264" spans="1:57" s="74" customFormat="1" ht="50.1" customHeight="1" x14ac:dyDescent="0.2">
      <c r="A4264" s="78" t="s">
        <v>55</v>
      </c>
      <c r="B4264" s="78" t="s">
        <v>67</v>
      </c>
      <c r="C4264" s="78" t="s">
        <v>38</v>
      </c>
      <c r="D4264" s="78" t="s">
        <v>606</v>
      </c>
      <c r="E4264" s="79" t="str">
        <f>+IF(C4264&lt;&gt;"",VLOOKUP(MID(C4264,18,5),NIVELES!$A$133:$B$213,2,0),"")</f>
        <v>GUAYAS</v>
      </c>
      <c r="F4264" s="80" t="s">
        <v>94</v>
      </c>
      <c r="G4264" s="81" t="str">
        <f>+IF(F4264&lt;&gt;"",VLOOKUP(F4264,NIVELES!$A$246:$C$464,3,0),"")</f>
        <v xml:space="preserve"> </v>
      </c>
      <c r="H4264" s="82" t="s">
        <v>1024</v>
      </c>
      <c r="I4264" s="78" t="s">
        <v>2325</v>
      </c>
      <c r="J4264" s="78" t="s">
        <v>1078</v>
      </c>
      <c r="K4264" s="78" t="s">
        <v>2291</v>
      </c>
      <c r="L4264" s="78" t="s">
        <v>2240</v>
      </c>
      <c r="M4264" s="78">
        <v>192</v>
      </c>
      <c r="N4264" s="78" t="s">
        <v>3726</v>
      </c>
      <c r="O4264" s="78" t="s">
        <v>3784</v>
      </c>
      <c r="P4264" s="82">
        <v>2</v>
      </c>
      <c r="Q4264" s="78" t="s">
        <v>3785</v>
      </c>
      <c r="R4264" s="82">
        <v>0</v>
      </c>
      <c r="S4264" s="82">
        <v>0</v>
      </c>
      <c r="T4264" s="82">
        <v>0</v>
      </c>
      <c r="U4264" s="82">
        <v>0</v>
      </c>
      <c r="V4264" s="82">
        <v>1</v>
      </c>
      <c r="W4264" s="82">
        <v>0</v>
      </c>
      <c r="X4264" s="82">
        <v>0</v>
      </c>
      <c r="Y4264" s="82">
        <v>0</v>
      </c>
      <c r="Z4264" s="82">
        <v>0</v>
      </c>
      <c r="AA4264" s="82">
        <v>0</v>
      </c>
      <c r="AB4264" s="82">
        <v>0</v>
      </c>
      <c r="AC4264" s="82">
        <v>1</v>
      </c>
      <c r="AD4264" s="85" t="str">
        <f>IF(A4264&lt;&gt;"",IF(D4264="DIRECCIÓN_DE_TRANSFERENCIAS","280 0031",VLOOKUP(C4264,NIVELES!$A$14:$B$105,2,0)),"")</f>
        <v>280 8240</v>
      </c>
      <c r="AE4264" s="86" t="s">
        <v>322</v>
      </c>
      <c r="AF4264" s="86" t="s">
        <v>544</v>
      </c>
      <c r="AG4264" s="79" t="str">
        <f>+IF(AF4264&lt;&gt;"",VLOOKUP(AF4264,NIVELES!$A$666:$B$673,2,0),"")</f>
        <v>PROTECCIÓN_SOCIAL_A_LA_FAMILIA._ASEGURAMIENTO_NO_CONTRIBUTIVO_E_INCLUSIÓN_ECONÓMICA_Y_MOVILIDAD_SOCIAL</v>
      </c>
      <c r="AH4264" s="78" t="s">
        <v>514</v>
      </c>
      <c r="AI4264" s="79" t="str">
        <f>IF(AH4264&lt;&gt;"",VLOOKUP(CONCATENATE(AG4264,AH4264),NIVELES!$B$676:$C$745,2,0),"")</f>
        <v>Inclusión Económica Y Movilidad Social</v>
      </c>
      <c r="AJ4264" s="78" t="s">
        <v>517</v>
      </c>
      <c r="AK4264" s="79" t="str">
        <f>+IF(AJ4264&lt;&gt;"",VLOOKUP(AJ4264,NIVELES!$A$816:$B$892,2,0),"")</f>
        <v>NO APLICA</v>
      </c>
      <c r="AL4264" s="78" t="s">
        <v>554</v>
      </c>
      <c r="AM4264" s="78">
        <v>530249</v>
      </c>
      <c r="AN4264" s="79" t="str">
        <f>IF(AM4264&lt;&gt;"",+VLOOKUP(AM4264,NIVELES!$A$1652:$B$2466,2,0),"")</f>
        <v>Eventos Públicos Promocionales</v>
      </c>
      <c r="AO4264" s="87">
        <v>4006.5</v>
      </c>
      <c r="AP4264" s="88">
        <v>0</v>
      </c>
      <c r="AQ4264" s="88">
        <v>0</v>
      </c>
      <c r="AR4264" s="88">
        <v>0</v>
      </c>
      <c r="AS4264" s="88">
        <v>0</v>
      </c>
      <c r="AT4264" s="88">
        <v>2003.25</v>
      </c>
      <c r="AU4264" s="88">
        <v>0</v>
      </c>
      <c r="AV4264" s="88">
        <v>0</v>
      </c>
      <c r="AW4264" s="88">
        <v>0</v>
      </c>
      <c r="AX4264" s="88">
        <v>0</v>
      </c>
      <c r="AY4264" s="88">
        <v>0</v>
      </c>
      <c r="AZ4264" s="88">
        <v>0</v>
      </c>
      <c r="BA4264" s="88">
        <v>2003.25</v>
      </c>
      <c r="BB4264" s="89">
        <f t="shared" si="263"/>
        <v>4006.5</v>
      </c>
      <c r="BC4264" s="90" t="str">
        <f t="shared" si="262"/>
        <v>OK</v>
      </c>
      <c r="BD4264" s="91" t="str">
        <f t="shared" si="264"/>
        <v xml:space="preserve">                  </v>
      </c>
      <c r="BE4264" s="92">
        <f t="shared" si="265"/>
        <v>2</v>
      </c>
    </row>
    <row r="4265" spans="1:57" s="74" customFormat="1" ht="50.1" customHeight="1" x14ac:dyDescent="0.2">
      <c r="A4265" s="78" t="s">
        <v>55</v>
      </c>
      <c r="B4265" s="78" t="s">
        <v>67</v>
      </c>
      <c r="C4265" s="78" t="s">
        <v>38</v>
      </c>
      <c r="D4265" s="78" t="s">
        <v>605</v>
      </c>
      <c r="E4265" s="79" t="str">
        <f>+IF(C4265&lt;&gt;"",VLOOKUP(MID(C4265,18,5),NIVELES!$A$133:$B$213,2,0),"")</f>
        <v>GUAYAS</v>
      </c>
      <c r="F4265" s="80" t="s">
        <v>94</v>
      </c>
      <c r="G4265" s="81" t="str">
        <f>+IF(F4265&lt;&gt;"",VLOOKUP(F4265,NIVELES!$A$246:$C$464,3,0),"")</f>
        <v xml:space="preserve"> </v>
      </c>
      <c r="H4265" s="82" t="s">
        <v>1024</v>
      </c>
      <c r="I4265" s="78" t="s">
        <v>2311</v>
      </c>
      <c r="J4265" s="78" t="s">
        <v>1078</v>
      </c>
      <c r="K4265" s="78" t="s">
        <v>2291</v>
      </c>
      <c r="L4265" s="78" t="s">
        <v>3786</v>
      </c>
      <c r="M4265" s="78">
        <v>60</v>
      </c>
      <c r="N4265" s="78" t="s">
        <v>3787</v>
      </c>
      <c r="O4265" s="78" t="s">
        <v>3788</v>
      </c>
      <c r="P4265" s="82">
        <v>2</v>
      </c>
      <c r="Q4265" s="78" t="s">
        <v>3736</v>
      </c>
      <c r="R4265" s="82">
        <v>0</v>
      </c>
      <c r="S4265" s="82">
        <v>0</v>
      </c>
      <c r="T4265" s="82">
        <v>1</v>
      </c>
      <c r="U4265" s="82">
        <v>0</v>
      </c>
      <c r="V4265" s="82">
        <v>0</v>
      </c>
      <c r="W4265" s="82">
        <v>0</v>
      </c>
      <c r="X4265" s="82">
        <v>0</v>
      </c>
      <c r="Y4265" s="82">
        <v>0</v>
      </c>
      <c r="Z4265" s="82">
        <v>1</v>
      </c>
      <c r="AA4265" s="82">
        <v>0</v>
      </c>
      <c r="AB4265" s="82">
        <v>0</v>
      </c>
      <c r="AC4265" s="82">
        <v>0</v>
      </c>
      <c r="AD4265" s="85" t="str">
        <f>IF(A4265&lt;&gt;"",IF(D4265="DIRECCIÓN_DE_TRANSFERENCIAS","280 0031",VLOOKUP(C4265,NIVELES!$A$14:$B$105,2,0)),"")</f>
        <v>280 8240</v>
      </c>
      <c r="AE4265" s="86" t="s">
        <v>322</v>
      </c>
      <c r="AF4265" s="86" t="s">
        <v>546</v>
      </c>
      <c r="AG4265" s="79" t="str">
        <f>+IF(AF4265&lt;&gt;"",VLOOKUP(AF4265,NIVELES!$A$666:$B$673,2,0),"")</f>
        <v>ATENCIÓN_INTEGRAL_A_PERSONAS_CON_DISCAPACIDAD</v>
      </c>
      <c r="AH4265" s="78" t="s">
        <v>321</v>
      </c>
      <c r="AI4265" s="79" t="str">
        <f>IF(AH4265&lt;&gt;"",VLOOKUP(CONCATENATE(AG4265,AH4265),NIVELES!$B$676:$C$745,2,0),"")</f>
        <v>Centros Indirectos Prestación De Servicio</v>
      </c>
      <c r="AJ4265" s="78" t="s">
        <v>429</v>
      </c>
      <c r="AK4265" s="79" t="str">
        <f>+IF(AJ4265&lt;&gt;"",VLOOKUP(AJ4265,NIVELES!$A$816:$B$892,2,0),"")</f>
        <v xml:space="preserve">PROMOVER EL RECONOCIMIENTO Y GARANTIA DE LOS DERECHOS DE LAS MUJERES Y HOMBRES CON DISCAPACIDAD,  SU DEBIDA VALORACIÓN Y EL RESPETO A SU DIGNIDAD  </v>
      </c>
      <c r="AL4265" s="78" t="s">
        <v>554</v>
      </c>
      <c r="AM4265" s="78">
        <v>530301</v>
      </c>
      <c r="AN4265" s="79" t="str">
        <f>IF(AM4265&lt;&gt;"",+VLOOKUP(AM4265,NIVELES!$A$1652:$B$2466,2,0),"")</f>
        <v>Pasajes al Interior</v>
      </c>
      <c r="AO4265" s="87">
        <v>700</v>
      </c>
      <c r="AP4265" s="88">
        <v>0</v>
      </c>
      <c r="AQ4265" s="88">
        <v>175</v>
      </c>
      <c r="AR4265" s="88">
        <v>0</v>
      </c>
      <c r="AS4265" s="88">
        <v>0</v>
      </c>
      <c r="AT4265" s="88">
        <v>175</v>
      </c>
      <c r="AU4265" s="88">
        <v>0</v>
      </c>
      <c r="AV4265" s="88">
        <v>0</v>
      </c>
      <c r="AW4265" s="88">
        <v>175</v>
      </c>
      <c r="AX4265" s="88">
        <v>0</v>
      </c>
      <c r="AY4265" s="88">
        <v>0</v>
      </c>
      <c r="AZ4265" s="88">
        <v>175</v>
      </c>
      <c r="BA4265" s="88">
        <v>0</v>
      </c>
      <c r="BB4265" s="89">
        <f t="shared" si="263"/>
        <v>700</v>
      </c>
      <c r="BC4265" s="90" t="str">
        <f t="shared" si="262"/>
        <v>OK</v>
      </c>
      <c r="BD4265" s="91" t="str">
        <f t="shared" si="264"/>
        <v xml:space="preserve">                  </v>
      </c>
      <c r="BE4265" s="92">
        <f t="shared" si="265"/>
        <v>2</v>
      </c>
    </row>
    <row r="4266" spans="1:57" s="74" customFormat="1" ht="50.1" customHeight="1" x14ac:dyDescent="0.2">
      <c r="A4266" s="78" t="s">
        <v>55</v>
      </c>
      <c r="B4266" s="78" t="s">
        <v>67</v>
      </c>
      <c r="C4266" s="78" t="s">
        <v>38</v>
      </c>
      <c r="D4266" s="78" t="s">
        <v>605</v>
      </c>
      <c r="E4266" s="79" t="str">
        <f>+IF(C4266&lt;&gt;"",VLOOKUP(MID(C4266,18,5),NIVELES!$A$133:$B$213,2,0),"")</f>
        <v>GUAYAS</v>
      </c>
      <c r="F4266" s="80" t="s">
        <v>94</v>
      </c>
      <c r="G4266" s="81" t="str">
        <f>+IF(F4266&lt;&gt;"",VLOOKUP(F4266,NIVELES!$A$246:$C$464,3,0),"")</f>
        <v xml:space="preserve"> </v>
      </c>
      <c r="H4266" s="82" t="s">
        <v>1024</v>
      </c>
      <c r="I4266" s="78" t="s">
        <v>2311</v>
      </c>
      <c r="J4266" s="78" t="s">
        <v>1078</v>
      </c>
      <c r="K4266" s="78" t="s">
        <v>2291</v>
      </c>
      <c r="L4266" s="78" t="s">
        <v>3786</v>
      </c>
      <c r="M4266" s="78">
        <v>60</v>
      </c>
      <c r="N4266" s="78" t="s">
        <v>3787</v>
      </c>
      <c r="O4266" s="78" t="s">
        <v>3737</v>
      </c>
      <c r="P4266" s="82">
        <v>3</v>
      </c>
      <c r="Q4266" s="78" t="s">
        <v>3789</v>
      </c>
      <c r="R4266" s="82">
        <v>1</v>
      </c>
      <c r="S4266" s="82">
        <v>0</v>
      </c>
      <c r="T4266" s="82">
        <v>1</v>
      </c>
      <c r="U4266" s="82">
        <v>0</v>
      </c>
      <c r="V4266" s="82">
        <v>0</v>
      </c>
      <c r="W4266" s="82">
        <v>0</v>
      </c>
      <c r="X4266" s="82">
        <v>0</v>
      </c>
      <c r="Y4266" s="82">
        <v>0</v>
      </c>
      <c r="Z4266" s="82">
        <v>1</v>
      </c>
      <c r="AA4266" s="82">
        <v>0</v>
      </c>
      <c r="AB4266" s="82">
        <v>0</v>
      </c>
      <c r="AC4266" s="82">
        <v>0</v>
      </c>
      <c r="AD4266" s="85" t="str">
        <f>IF(A4266&lt;&gt;"",IF(D4266="DIRECCIÓN_DE_TRANSFERENCIAS","280 0031",VLOOKUP(C4266,NIVELES!$A$14:$B$105,2,0)),"")</f>
        <v>280 8240</v>
      </c>
      <c r="AE4266" s="86" t="s">
        <v>322</v>
      </c>
      <c r="AF4266" s="86" t="s">
        <v>546</v>
      </c>
      <c r="AG4266" s="79" t="str">
        <f>+IF(AF4266&lt;&gt;"",VLOOKUP(AF4266,NIVELES!$A$666:$B$673,2,0),"")</f>
        <v>ATENCIÓN_INTEGRAL_A_PERSONAS_CON_DISCAPACIDAD</v>
      </c>
      <c r="AH4266" s="78" t="s">
        <v>321</v>
      </c>
      <c r="AI4266" s="79" t="str">
        <f>IF(AH4266&lt;&gt;"",VLOOKUP(CONCATENATE(AG4266,AH4266),NIVELES!$B$676:$C$745,2,0),"")</f>
        <v>Centros Indirectos Prestación De Servicio</v>
      </c>
      <c r="AJ4266" s="78" t="s">
        <v>429</v>
      </c>
      <c r="AK4266" s="79" t="str">
        <f>+IF(AJ4266&lt;&gt;"",VLOOKUP(AJ4266,NIVELES!$A$816:$B$892,2,0),"")</f>
        <v xml:space="preserve">PROMOVER EL RECONOCIMIENTO Y GARANTIA DE LOS DERECHOS DE LAS MUJERES Y HOMBRES CON DISCAPACIDAD,  SU DEBIDA VALORACIÓN Y EL RESPETO A SU DIGNIDAD  </v>
      </c>
      <c r="AL4266" s="78" t="s">
        <v>554</v>
      </c>
      <c r="AM4266" s="78">
        <v>530303</v>
      </c>
      <c r="AN4266" s="79" t="str">
        <f>IF(AM4266&lt;&gt;"",+VLOOKUP(AM4266,NIVELES!$A$1652:$B$2466,2,0),"")</f>
        <v>Viáticos y Subsistencias en el Interior</v>
      </c>
      <c r="AO4266" s="87">
        <v>150058.18</v>
      </c>
      <c r="AP4266" s="88">
        <v>148458.18</v>
      </c>
      <c r="AQ4266" s="88">
        <v>400</v>
      </c>
      <c r="AR4266" s="88">
        <v>0</v>
      </c>
      <c r="AS4266" s="88">
        <v>0</v>
      </c>
      <c r="AT4266" s="88">
        <v>400</v>
      </c>
      <c r="AU4266" s="88">
        <v>0</v>
      </c>
      <c r="AV4266" s="88">
        <v>0</v>
      </c>
      <c r="AW4266" s="88">
        <v>400</v>
      </c>
      <c r="AX4266" s="88">
        <v>0</v>
      </c>
      <c r="AY4266" s="88">
        <v>0</v>
      </c>
      <c r="AZ4266" s="88">
        <v>400</v>
      </c>
      <c r="BA4266" s="88">
        <v>0</v>
      </c>
      <c r="BB4266" s="89">
        <f t="shared" si="263"/>
        <v>150058.18</v>
      </c>
      <c r="BC4266" s="90" t="str">
        <f t="shared" si="262"/>
        <v>OK</v>
      </c>
      <c r="BD4266" s="91" t="str">
        <f t="shared" si="264"/>
        <v xml:space="preserve">                  </v>
      </c>
      <c r="BE4266" s="92">
        <f t="shared" si="265"/>
        <v>3</v>
      </c>
    </row>
    <row r="4267" spans="1:57" s="74" customFormat="1" ht="50.1" customHeight="1" x14ac:dyDescent="0.2">
      <c r="A4267" s="78" t="s">
        <v>55</v>
      </c>
      <c r="B4267" s="78" t="s">
        <v>67</v>
      </c>
      <c r="C4267" s="78" t="s">
        <v>38</v>
      </c>
      <c r="D4267" s="78" t="s">
        <v>605</v>
      </c>
      <c r="E4267" s="79" t="str">
        <f>+IF(C4267&lt;&gt;"",VLOOKUP(MID(C4267,18,5),NIVELES!$A$133:$B$213,2,0),"")</f>
        <v>GUAYAS</v>
      </c>
      <c r="F4267" s="80" t="s">
        <v>94</v>
      </c>
      <c r="G4267" s="81" t="str">
        <f>+IF(F4267&lt;&gt;"",VLOOKUP(F4267,NIVELES!$A$246:$C$464,3,0),"")</f>
        <v xml:space="preserve"> </v>
      </c>
      <c r="H4267" s="82" t="s">
        <v>1024</v>
      </c>
      <c r="I4267" s="78" t="s">
        <v>2311</v>
      </c>
      <c r="J4267" s="78" t="s">
        <v>1078</v>
      </c>
      <c r="K4267" s="78" t="s">
        <v>2291</v>
      </c>
      <c r="L4267" s="78" t="s">
        <v>3786</v>
      </c>
      <c r="M4267" s="78">
        <v>60</v>
      </c>
      <c r="N4267" s="78" t="s">
        <v>3787</v>
      </c>
      <c r="O4267" s="78" t="s">
        <v>2167</v>
      </c>
      <c r="P4267" s="82">
        <v>12</v>
      </c>
      <c r="Q4267" s="78" t="s">
        <v>2204</v>
      </c>
      <c r="R4267" s="82">
        <v>1</v>
      </c>
      <c r="S4267" s="82">
        <v>1</v>
      </c>
      <c r="T4267" s="82">
        <v>1</v>
      </c>
      <c r="U4267" s="82">
        <v>1</v>
      </c>
      <c r="V4267" s="82">
        <v>1</v>
      </c>
      <c r="W4267" s="82">
        <v>1</v>
      </c>
      <c r="X4267" s="82">
        <v>1</v>
      </c>
      <c r="Y4267" s="82">
        <v>1</v>
      </c>
      <c r="Z4267" s="82">
        <v>1</v>
      </c>
      <c r="AA4267" s="82">
        <v>1</v>
      </c>
      <c r="AB4267" s="82">
        <v>1</v>
      </c>
      <c r="AC4267" s="82">
        <v>1</v>
      </c>
      <c r="AD4267" s="85" t="str">
        <f>IF(A4267&lt;&gt;"",IF(D4267="DIRECCIÓN_DE_TRANSFERENCIAS","280 0031",VLOOKUP(C4267,NIVELES!$A$14:$B$105,2,0)),"")</f>
        <v>280 8240</v>
      </c>
      <c r="AE4267" s="86" t="s">
        <v>322</v>
      </c>
      <c r="AF4267" s="86" t="s">
        <v>546</v>
      </c>
      <c r="AG4267" s="79" t="str">
        <f>+IF(AF4267&lt;&gt;"",VLOOKUP(AF4267,NIVELES!$A$666:$B$673,2,0),"")</f>
        <v>ATENCIÓN_INTEGRAL_A_PERSONAS_CON_DISCAPACIDAD</v>
      </c>
      <c r="AH4267" s="78" t="s">
        <v>453</v>
      </c>
      <c r="AI4267" s="79" t="str">
        <f>IF(AH4267&lt;&gt;"",VLOOKUP(CONCATENATE(AG4267,AH4267),NIVELES!$B$676:$C$745,2,0),"")</f>
        <v>Rectoría Inclusión Social</v>
      </c>
      <c r="AJ4267" s="78" t="s">
        <v>517</v>
      </c>
      <c r="AK4267" s="79" t="str">
        <f>+IF(AJ4267&lt;&gt;"",VLOOKUP(AJ4267,NIVELES!$A$816:$B$892,2,0),"")</f>
        <v>NO APLICA</v>
      </c>
      <c r="AL4267" s="78" t="s">
        <v>553</v>
      </c>
      <c r="AM4267" s="78">
        <v>510203</v>
      </c>
      <c r="AN4267" s="79" t="str">
        <f>IF(AM4267&lt;&gt;"",+VLOOKUP(AM4267,NIVELES!$A$1652:$B$2466,2,0),"")</f>
        <v>Decimotercer Sueldo</v>
      </c>
      <c r="AO4267" s="87">
        <v>4444</v>
      </c>
      <c r="AP4267" s="88">
        <v>101</v>
      </c>
      <c r="AQ4267" s="88">
        <v>101</v>
      </c>
      <c r="AR4267" s="88">
        <v>101</v>
      </c>
      <c r="AS4267" s="88">
        <v>101</v>
      </c>
      <c r="AT4267" s="88">
        <v>101</v>
      </c>
      <c r="AU4267" s="88">
        <v>101</v>
      </c>
      <c r="AV4267" s="88">
        <v>101</v>
      </c>
      <c r="AW4267" s="88">
        <v>101</v>
      </c>
      <c r="AX4267" s="88">
        <v>101</v>
      </c>
      <c r="AY4267" s="88">
        <v>101</v>
      </c>
      <c r="AZ4267" s="88">
        <v>101</v>
      </c>
      <c r="BA4267" s="88">
        <v>3333</v>
      </c>
      <c r="BB4267" s="89">
        <f t="shared" si="263"/>
        <v>4444</v>
      </c>
      <c r="BC4267" s="90" t="str">
        <f t="shared" si="262"/>
        <v>OK</v>
      </c>
      <c r="BD4267" s="91" t="str">
        <f t="shared" si="264"/>
        <v xml:space="preserve">                  </v>
      </c>
      <c r="BE4267" s="92">
        <f t="shared" si="265"/>
        <v>12</v>
      </c>
    </row>
    <row r="4268" spans="1:57" s="74" customFormat="1" ht="50.1" customHeight="1" x14ac:dyDescent="0.2">
      <c r="A4268" s="78" t="s">
        <v>55</v>
      </c>
      <c r="B4268" s="78" t="s">
        <v>67</v>
      </c>
      <c r="C4268" s="78" t="s">
        <v>38</v>
      </c>
      <c r="D4268" s="78" t="s">
        <v>605</v>
      </c>
      <c r="E4268" s="79" t="str">
        <f>+IF(C4268&lt;&gt;"",VLOOKUP(MID(C4268,18,5),NIVELES!$A$133:$B$213,2,0),"")</f>
        <v>GUAYAS</v>
      </c>
      <c r="F4268" s="80" t="s">
        <v>94</v>
      </c>
      <c r="G4268" s="81" t="str">
        <f>+IF(F4268&lt;&gt;"",VLOOKUP(F4268,NIVELES!$A$246:$C$464,3,0),"")</f>
        <v xml:space="preserve"> </v>
      </c>
      <c r="H4268" s="82" t="s">
        <v>1024</v>
      </c>
      <c r="I4268" s="78" t="s">
        <v>2311</v>
      </c>
      <c r="J4268" s="78" t="s">
        <v>1078</v>
      </c>
      <c r="K4268" s="78" t="s">
        <v>2291</v>
      </c>
      <c r="L4268" s="78" t="s">
        <v>3786</v>
      </c>
      <c r="M4268" s="78">
        <v>60</v>
      </c>
      <c r="N4268" s="78" t="s">
        <v>3787</v>
      </c>
      <c r="O4268" s="78" t="s">
        <v>2167</v>
      </c>
      <c r="P4268" s="82">
        <v>12</v>
      </c>
      <c r="Q4268" s="78" t="s">
        <v>2204</v>
      </c>
      <c r="R4268" s="82">
        <v>1</v>
      </c>
      <c r="S4268" s="82">
        <v>1</v>
      </c>
      <c r="T4268" s="82">
        <v>1</v>
      </c>
      <c r="U4268" s="82">
        <v>1</v>
      </c>
      <c r="V4268" s="82">
        <v>1</v>
      </c>
      <c r="W4268" s="82">
        <v>1</v>
      </c>
      <c r="X4268" s="82">
        <v>1</v>
      </c>
      <c r="Y4268" s="82">
        <v>1</v>
      </c>
      <c r="Z4268" s="82">
        <v>1</v>
      </c>
      <c r="AA4268" s="82">
        <v>1</v>
      </c>
      <c r="AB4268" s="82">
        <v>1</v>
      </c>
      <c r="AC4268" s="82">
        <v>1</v>
      </c>
      <c r="AD4268" s="85" t="str">
        <f>IF(A4268&lt;&gt;"",IF(D4268="DIRECCIÓN_DE_TRANSFERENCIAS","280 0031",VLOOKUP(C4268,NIVELES!$A$14:$B$105,2,0)),"")</f>
        <v>280 8240</v>
      </c>
      <c r="AE4268" s="86" t="s">
        <v>322</v>
      </c>
      <c r="AF4268" s="86" t="s">
        <v>546</v>
      </c>
      <c r="AG4268" s="79" t="str">
        <f>+IF(AF4268&lt;&gt;"",VLOOKUP(AF4268,NIVELES!$A$666:$B$673,2,0),"")</f>
        <v>ATENCIÓN_INTEGRAL_A_PERSONAS_CON_DISCAPACIDAD</v>
      </c>
      <c r="AH4268" s="78" t="s">
        <v>453</v>
      </c>
      <c r="AI4268" s="79" t="str">
        <f>IF(AH4268&lt;&gt;"",VLOOKUP(CONCATENATE(AG4268,AH4268),NIVELES!$B$676:$C$745,2,0),"")</f>
        <v>Rectoría Inclusión Social</v>
      </c>
      <c r="AJ4268" s="78" t="s">
        <v>517</v>
      </c>
      <c r="AK4268" s="79" t="str">
        <f>+IF(AJ4268&lt;&gt;"",VLOOKUP(AJ4268,NIVELES!$A$816:$B$892,2,0),"")</f>
        <v>NO APLICA</v>
      </c>
      <c r="AL4268" s="78" t="s">
        <v>553</v>
      </c>
      <c r="AM4268" s="78">
        <v>510204</v>
      </c>
      <c r="AN4268" s="79" t="str">
        <f>IF(AM4268&lt;&gt;"",+VLOOKUP(AM4268,NIVELES!$A$1652:$B$2466,2,0),"")</f>
        <v>Decimocuarto Sueldo</v>
      </c>
      <c r="AO4268" s="87">
        <v>1444.67</v>
      </c>
      <c r="AP4268" s="88">
        <v>32.83</v>
      </c>
      <c r="AQ4268" s="88">
        <v>32.83</v>
      </c>
      <c r="AR4268" s="88">
        <v>1083.54</v>
      </c>
      <c r="AS4268" s="88">
        <v>32.83</v>
      </c>
      <c r="AT4268" s="88">
        <v>32.83</v>
      </c>
      <c r="AU4268" s="88">
        <v>32.83</v>
      </c>
      <c r="AV4268" s="88">
        <v>32.83</v>
      </c>
      <c r="AW4268" s="88">
        <v>32.83</v>
      </c>
      <c r="AX4268" s="88">
        <v>32.83</v>
      </c>
      <c r="AY4268" s="88">
        <v>32.83</v>
      </c>
      <c r="AZ4268" s="88">
        <v>32.83</v>
      </c>
      <c r="BA4268" s="88">
        <v>32.83</v>
      </c>
      <c r="BB4268" s="89">
        <f t="shared" si="263"/>
        <v>1444.6699999999994</v>
      </c>
      <c r="BC4268" s="90" t="str">
        <f t="shared" si="262"/>
        <v>OK</v>
      </c>
      <c r="BD4268" s="91" t="str">
        <f t="shared" si="264"/>
        <v xml:space="preserve">                  </v>
      </c>
      <c r="BE4268" s="92">
        <f t="shared" si="265"/>
        <v>12</v>
      </c>
    </row>
    <row r="4269" spans="1:57" s="74" customFormat="1" ht="50.1" customHeight="1" x14ac:dyDescent="0.2">
      <c r="A4269" s="78" t="s">
        <v>55</v>
      </c>
      <c r="B4269" s="78" t="s">
        <v>67</v>
      </c>
      <c r="C4269" s="78" t="s">
        <v>38</v>
      </c>
      <c r="D4269" s="78" t="s">
        <v>605</v>
      </c>
      <c r="E4269" s="79" t="str">
        <f>+IF(C4269&lt;&gt;"",VLOOKUP(MID(C4269,18,5),NIVELES!$A$133:$B$213,2,0),"")</f>
        <v>GUAYAS</v>
      </c>
      <c r="F4269" s="80" t="s">
        <v>94</v>
      </c>
      <c r="G4269" s="81" t="str">
        <f>+IF(F4269&lt;&gt;"",VLOOKUP(F4269,NIVELES!$A$246:$C$464,3,0),"")</f>
        <v xml:space="preserve"> </v>
      </c>
      <c r="H4269" s="82" t="s">
        <v>1024</v>
      </c>
      <c r="I4269" s="78" t="s">
        <v>2311</v>
      </c>
      <c r="J4269" s="78" t="s">
        <v>1078</v>
      </c>
      <c r="K4269" s="78" t="s">
        <v>2291</v>
      </c>
      <c r="L4269" s="78" t="s">
        <v>3786</v>
      </c>
      <c r="M4269" s="78">
        <v>60</v>
      </c>
      <c r="N4269" s="78" t="s">
        <v>3787</v>
      </c>
      <c r="O4269" s="78" t="s">
        <v>2167</v>
      </c>
      <c r="P4269" s="82">
        <v>12</v>
      </c>
      <c r="Q4269" s="78" t="s">
        <v>2204</v>
      </c>
      <c r="R4269" s="82">
        <v>1</v>
      </c>
      <c r="S4269" s="82">
        <v>1</v>
      </c>
      <c r="T4269" s="82">
        <v>1</v>
      </c>
      <c r="U4269" s="82">
        <v>1</v>
      </c>
      <c r="V4269" s="82">
        <v>1</v>
      </c>
      <c r="W4269" s="82">
        <v>1</v>
      </c>
      <c r="X4269" s="82">
        <v>1</v>
      </c>
      <c r="Y4269" s="82">
        <v>1</v>
      </c>
      <c r="Z4269" s="82">
        <v>1</v>
      </c>
      <c r="AA4269" s="82">
        <v>1</v>
      </c>
      <c r="AB4269" s="82">
        <v>1</v>
      </c>
      <c r="AC4269" s="82">
        <v>1</v>
      </c>
      <c r="AD4269" s="85" t="str">
        <f>IF(A4269&lt;&gt;"",IF(D4269="DIRECCIÓN_DE_TRANSFERENCIAS","280 0031",VLOOKUP(C4269,NIVELES!$A$14:$B$105,2,0)),"")</f>
        <v>280 8240</v>
      </c>
      <c r="AE4269" s="86" t="s">
        <v>322</v>
      </c>
      <c r="AF4269" s="86" t="s">
        <v>546</v>
      </c>
      <c r="AG4269" s="79" t="str">
        <f>+IF(AF4269&lt;&gt;"",VLOOKUP(AF4269,NIVELES!$A$666:$B$673,2,0),"")</f>
        <v>ATENCIÓN_INTEGRAL_A_PERSONAS_CON_DISCAPACIDAD</v>
      </c>
      <c r="AH4269" s="78" t="s">
        <v>453</v>
      </c>
      <c r="AI4269" s="79" t="str">
        <f>IF(AH4269&lt;&gt;"",VLOOKUP(CONCATENATE(AG4269,AH4269),NIVELES!$B$676:$C$745,2,0),"")</f>
        <v>Rectoría Inclusión Social</v>
      </c>
      <c r="AJ4269" s="78" t="s">
        <v>517</v>
      </c>
      <c r="AK4269" s="79" t="str">
        <f>+IF(AJ4269&lt;&gt;"",VLOOKUP(AJ4269,NIVELES!$A$816:$B$892,2,0),"")</f>
        <v>NO APLICA</v>
      </c>
      <c r="AL4269" s="78" t="s">
        <v>553</v>
      </c>
      <c r="AM4269" s="78">
        <v>510510</v>
      </c>
      <c r="AN4269" s="79" t="str">
        <f>IF(AM4269&lt;&gt;"",+VLOOKUP(AM4269,NIVELES!$A$1652:$B$2466,2,0),"")</f>
        <v>Servicios Personales por Contrato</v>
      </c>
      <c r="AO4269" s="87">
        <v>53328</v>
      </c>
      <c r="AP4269" s="88">
        <v>4848</v>
      </c>
      <c r="AQ4269" s="88">
        <v>4848</v>
      </c>
      <c r="AR4269" s="88">
        <v>4848</v>
      </c>
      <c r="AS4269" s="88">
        <v>4848</v>
      </c>
      <c r="AT4269" s="88">
        <v>4848</v>
      </c>
      <c r="AU4269" s="88">
        <v>4848</v>
      </c>
      <c r="AV4269" s="88">
        <v>4848</v>
      </c>
      <c r="AW4269" s="88">
        <v>4848</v>
      </c>
      <c r="AX4269" s="88">
        <v>4848</v>
      </c>
      <c r="AY4269" s="88">
        <v>4848</v>
      </c>
      <c r="AZ4269" s="88">
        <v>4848</v>
      </c>
      <c r="BA4269" s="88">
        <v>0</v>
      </c>
      <c r="BB4269" s="89">
        <f t="shared" si="263"/>
        <v>53328</v>
      </c>
      <c r="BC4269" s="90" t="str">
        <f t="shared" si="262"/>
        <v>OK</v>
      </c>
      <c r="BD4269" s="91" t="str">
        <f t="shared" si="264"/>
        <v xml:space="preserve">                  </v>
      </c>
      <c r="BE4269" s="92">
        <f t="shared" si="265"/>
        <v>12</v>
      </c>
    </row>
    <row r="4270" spans="1:57" s="74" customFormat="1" ht="50.1" customHeight="1" x14ac:dyDescent="0.2">
      <c r="A4270" s="78" t="s">
        <v>55</v>
      </c>
      <c r="B4270" s="78" t="s">
        <v>67</v>
      </c>
      <c r="C4270" s="78" t="s">
        <v>38</v>
      </c>
      <c r="D4270" s="78" t="s">
        <v>605</v>
      </c>
      <c r="E4270" s="79" t="str">
        <f>+IF(C4270&lt;&gt;"",VLOOKUP(MID(C4270,18,5),NIVELES!$A$133:$B$213,2,0),"")</f>
        <v>GUAYAS</v>
      </c>
      <c r="F4270" s="80" t="s">
        <v>94</v>
      </c>
      <c r="G4270" s="81" t="str">
        <f>+IF(F4270&lt;&gt;"",VLOOKUP(F4270,NIVELES!$A$246:$C$464,3,0),"")</f>
        <v xml:space="preserve"> </v>
      </c>
      <c r="H4270" s="82" t="s">
        <v>1024</v>
      </c>
      <c r="I4270" s="78" t="s">
        <v>2311</v>
      </c>
      <c r="J4270" s="78" t="s">
        <v>1078</v>
      </c>
      <c r="K4270" s="78" t="s">
        <v>2291</v>
      </c>
      <c r="L4270" s="78" t="s">
        <v>3786</v>
      </c>
      <c r="M4270" s="78">
        <v>60</v>
      </c>
      <c r="N4270" s="78" t="s">
        <v>3787</v>
      </c>
      <c r="O4270" s="78" t="s">
        <v>2167</v>
      </c>
      <c r="P4270" s="82">
        <v>12</v>
      </c>
      <c r="Q4270" s="78" t="s">
        <v>2204</v>
      </c>
      <c r="R4270" s="82">
        <v>1</v>
      </c>
      <c r="S4270" s="82">
        <v>1</v>
      </c>
      <c r="T4270" s="82">
        <v>1</v>
      </c>
      <c r="U4270" s="82">
        <v>1</v>
      </c>
      <c r="V4270" s="82">
        <v>1</v>
      </c>
      <c r="W4270" s="82">
        <v>1</v>
      </c>
      <c r="X4270" s="82">
        <v>1</v>
      </c>
      <c r="Y4270" s="82">
        <v>1</v>
      </c>
      <c r="Z4270" s="82">
        <v>1</v>
      </c>
      <c r="AA4270" s="82">
        <v>1</v>
      </c>
      <c r="AB4270" s="82">
        <v>1</v>
      </c>
      <c r="AC4270" s="82">
        <v>1</v>
      </c>
      <c r="AD4270" s="85" t="str">
        <f>IF(A4270&lt;&gt;"",IF(D4270="DIRECCIÓN_DE_TRANSFERENCIAS","280 0031",VLOOKUP(C4270,NIVELES!$A$14:$B$105,2,0)),"")</f>
        <v>280 8240</v>
      </c>
      <c r="AE4270" s="86" t="s">
        <v>322</v>
      </c>
      <c r="AF4270" s="86" t="s">
        <v>546</v>
      </c>
      <c r="AG4270" s="79" t="str">
        <f>+IF(AF4270&lt;&gt;"",VLOOKUP(AF4270,NIVELES!$A$666:$B$673,2,0),"")</f>
        <v>ATENCIÓN_INTEGRAL_A_PERSONAS_CON_DISCAPACIDAD</v>
      </c>
      <c r="AH4270" s="78" t="s">
        <v>453</v>
      </c>
      <c r="AI4270" s="79" t="str">
        <f>IF(AH4270&lt;&gt;"",VLOOKUP(CONCATENATE(AG4270,AH4270),NIVELES!$B$676:$C$745,2,0),"")</f>
        <v>Rectoría Inclusión Social</v>
      </c>
      <c r="AJ4270" s="78" t="s">
        <v>517</v>
      </c>
      <c r="AK4270" s="79" t="str">
        <f>+IF(AJ4270&lt;&gt;"",VLOOKUP(AJ4270,NIVELES!$A$816:$B$892,2,0),"")</f>
        <v>NO APLICA</v>
      </c>
      <c r="AL4270" s="78" t="s">
        <v>553</v>
      </c>
      <c r="AM4270" s="78">
        <v>510601</v>
      </c>
      <c r="AN4270" s="79" t="str">
        <f>IF(AM4270&lt;&gt;"",+VLOOKUP(AM4270,NIVELES!$A$1652:$B$2466,2,0),"")</f>
        <v>Aporte Patronal</v>
      </c>
      <c r="AO4270" s="87">
        <v>5146.1499999999996</v>
      </c>
      <c r="AP4270" s="88">
        <v>467.83</v>
      </c>
      <c r="AQ4270" s="88">
        <v>467.83</v>
      </c>
      <c r="AR4270" s="88">
        <v>467.83</v>
      </c>
      <c r="AS4270" s="88">
        <v>467.83</v>
      </c>
      <c r="AT4270" s="88">
        <v>467.83</v>
      </c>
      <c r="AU4270" s="88">
        <v>467.83</v>
      </c>
      <c r="AV4270" s="88">
        <v>467.83</v>
      </c>
      <c r="AW4270" s="88">
        <v>467.83</v>
      </c>
      <c r="AX4270" s="88">
        <v>467.83</v>
      </c>
      <c r="AY4270" s="88">
        <v>467.83</v>
      </c>
      <c r="AZ4270" s="88">
        <v>467.85</v>
      </c>
      <c r="BA4270" s="88">
        <v>0</v>
      </c>
      <c r="BB4270" s="89">
        <f t="shared" si="263"/>
        <v>5146.1500000000005</v>
      </c>
      <c r="BC4270" s="90" t="str">
        <f t="shared" si="262"/>
        <v>OK</v>
      </c>
      <c r="BD4270" s="91" t="str">
        <f t="shared" si="264"/>
        <v xml:space="preserve">                  </v>
      </c>
      <c r="BE4270" s="92">
        <f t="shared" si="265"/>
        <v>12</v>
      </c>
    </row>
    <row r="4271" spans="1:57" s="74" customFormat="1" ht="50.1" customHeight="1" x14ac:dyDescent="0.2">
      <c r="A4271" s="78" t="s">
        <v>55</v>
      </c>
      <c r="B4271" s="78" t="s">
        <v>67</v>
      </c>
      <c r="C4271" s="78" t="s">
        <v>38</v>
      </c>
      <c r="D4271" s="78" t="s">
        <v>605</v>
      </c>
      <c r="E4271" s="79" t="str">
        <f>+IF(C4271&lt;&gt;"",VLOOKUP(MID(C4271,18,5),NIVELES!$A$133:$B$213,2,0),"")</f>
        <v>GUAYAS</v>
      </c>
      <c r="F4271" s="80" t="s">
        <v>94</v>
      </c>
      <c r="G4271" s="81" t="str">
        <f>+IF(F4271&lt;&gt;"",VLOOKUP(F4271,NIVELES!$A$246:$C$464,3,0),"")</f>
        <v xml:space="preserve"> </v>
      </c>
      <c r="H4271" s="82" t="s">
        <v>1024</v>
      </c>
      <c r="I4271" s="78" t="s">
        <v>2311</v>
      </c>
      <c r="J4271" s="78" t="s">
        <v>1078</v>
      </c>
      <c r="K4271" s="78" t="s">
        <v>2291</v>
      </c>
      <c r="L4271" s="78" t="s">
        <v>3786</v>
      </c>
      <c r="M4271" s="78">
        <v>60</v>
      </c>
      <c r="N4271" s="78" t="s">
        <v>3787</v>
      </c>
      <c r="O4271" s="78" t="s">
        <v>2167</v>
      </c>
      <c r="P4271" s="82">
        <v>12</v>
      </c>
      <c r="Q4271" s="78" t="s">
        <v>2204</v>
      </c>
      <c r="R4271" s="82">
        <v>1</v>
      </c>
      <c r="S4271" s="82">
        <v>1</v>
      </c>
      <c r="T4271" s="82">
        <v>1</v>
      </c>
      <c r="U4271" s="82">
        <v>1</v>
      </c>
      <c r="V4271" s="82">
        <v>1</v>
      </c>
      <c r="W4271" s="82">
        <v>1</v>
      </c>
      <c r="X4271" s="82">
        <v>1</v>
      </c>
      <c r="Y4271" s="82">
        <v>1</v>
      </c>
      <c r="Z4271" s="82">
        <v>1</v>
      </c>
      <c r="AA4271" s="82">
        <v>1</v>
      </c>
      <c r="AB4271" s="82">
        <v>1</v>
      </c>
      <c r="AC4271" s="82">
        <v>1</v>
      </c>
      <c r="AD4271" s="85" t="str">
        <f>IF(A4271&lt;&gt;"",IF(D4271="DIRECCIÓN_DE_TRANSFERENCIAS","280 0031",VLOOKUP(C4271,NIVELES!$A$14:$B$105,2,0)),"")</f>
        <v>280 8240</v>
      </c>
      <c r="AE4271" s="86" t="s">
        <v>322</v>
      </c>
      <c r="AF4271" s="86" t="s">
        <v>546</v>
      </c>
      <c r="AG4271" s="79" t="str">
        <f>+IF(AF4271&lt;&gt;"",VLOOKUP(AF4271,NIVELES!$A$666:$B$673,2,0),"")</f>
        <v>ATENCIÓN_INTEGRAL_A_PERSONAS_CON_DISCAPACIDAD</v>
      </c>
      <c r="AH4271" s="78" t="s">
        <v>453</v>
      </c>
      <c r="AI4271" s="79" t="str">
        <f>IF(AH4271&lt;&gt;"",VLOOKUP(CONCATENATE(AG4271,AH4271),NIVELES!$B$676:$C$745,2,0),"")</f>
        <v>Rectoría Inclusión Social</v>
      </c>
      <c r="AJ4271" s="78" t="s">
        <v>517</v>
      </c>
      <c r="AK4271" s="79" t="str">
        <f>+IF(AJ4271&lt;&gt;"",VLOOKUP(AJ4271,NIVELES!$A$816:$B$892,2,0),"")</f>
        <v>NO APLICA</v>
      </c>
      <c r="AL4271" s="78" t="s">
        <v>553</v>
      </c>
      <c r="AM4271" s="78">
        <v>510602</v>
      </c>
      <c r="AN4271" s="79" t="str">
        <f>IF(AM4271&lt;&gt;"",+VLOOKUP(AM4271,NIVELES!$A$1652:$B$2466,2,0),"")</f>
        <v>Fondo de Reserva</v>
      </c>
      <c r="AO4271" s="87">
        <v>4444</v>
      </c>
      <c r="AP4271" s="88">
        <v>404</v>
      </c>
      <c r="AQ4271" s="88">
        <v>404</v>
      </c>
      <c r="AR4271" s="88">
        <v>404</v>
      </c>
      <c r="AS4271" s="88">
        <v>404</v>
      </c>
      <c r="AT4271" s="88">
        <v>404</v>
      </c>
      <c r="AU4271" s="88">
        <v>404</v>
      </c>
      <c r="AV4271" s="88">
        <v>404</v>
      </c>
      <c r="AW4271" s="88">
        <v>404</v>
      </c>
      <c r="AX4271" s="88">
        <v>404</v>
      </c>
      <c r="AY4271" s="88">
        <v>404</v>
      </c>
      <c r="AZ4271" s="88">
        <v>404</v>
      </c>
      <c r="BA4271" s="88">
        <v>0</v>
      </c>
      <c r="BB4271" s="89">
        <f t="shared" si="263"/>
        <v>4444</v>
      </c>
      <c r="BC4271" s="90" t="str">
        <f t="shared" si="262"/>
        <v>OK</v>
      </c>
      <c r="BD4271" s="91" t="str">
        <f t="shared" si="264"/>
        <v xml:space="preserve">                  </v>
      </c>
      <c r="BE4271" s="92">
        <f t="shared" si="265"/>
        <v>12</v>
      </c>
    </row>
    <row r="4272" spans="1:57" s="74" customFormat="1" ht="50.1" customHeight="1" x14ac:dyDescent="0.2">
      <c r="A4272" s="78" t="s">
        <v>55</v>
      </c>
      <c r="B4272" s="78" t="s">
        <v>67</v>
      </c>
      <c r="C4272" s="78" t="s">
        <v>38</v>
      </c>
      <c r="D4272" s="78" t="s">
        <v>605</v>
      </c>
      <c r="E4272" s="79" t="str">
        <f>+IF(C4272&lt;&gt;"",VLOOKUP(MID(C4272,18,5),NIVELES!$A$133:$B$213,2,0),"")</f>
        <v>GUAYAS</v>
      </c>
      <c r="F4272" s="80" t="s">
        <v>94</v>
      </c>
      <c r="G4272" s="81" t="str">
        <f>+IF(F4272&lt;&gt;"",VLOOKUP(F4272,NIVELES!$A$246:$C$464,3,0),"")</f>
        <v xml:space="preserve"> </v>
      </c>
      <c r="H4272" s="82" t="s">
        <v>1024</v>
      </c>
      <c r="I4272" s="78" t="s">
        <v>2311</v>
      </c>
      <c r="J4272" s="78" t="s">
        <v>1078</v>
      </c>
      <c r="K4272" s="78" t="s">
        <v>2291</v>
      </c>
      <c r="L4272" s="78" t="s">
        <v>3786</v>
      </c>
      <c r="M4272" s="78">
        <v>60</v>
      </c>
      <c r="N4272" s="78" t="s">
        <v>3787</v>
      </c>
      <c r="O4272" s="78" t="s">
        <v>3788</v>
      </c>
      <c r="P4272" s="82">
        <v>2</v>
      </c>
      <c r="Q4272" s="78" t="s">
        <v>3736</v>
      </c>
      <c r="R4272" s="82">
        <v>0</v>
      </c>
      <c r="S4272" s="82">
        <v>0</v>
      </c>
      <c r="T4272" s="82">
        <v>1</v>
      </c>
      <c r="U4272" s="82">
        <v>0</v>
      </c>
      <c r="V4272" s="82">
        <v>0</v>
      </c>
      <c r="W4272" s="82">
        <v>0</v>
      </c>
      <c r="X4272" s="82">
        <v>0</v>
      </c>
      <c r="Y4272" s="82">
        <v>0</v>
      </c>
      <c r="Z4272" s="82">
        <v>1</v>
      </c>
      <c r="AA4272" s="82">
        <v>0</v>
      </c>
      <c r="AB4272" s="82">
        <v>0</v>
      </c>
      <c r="AC4272" s="82">
        <v>0</v>
      </c>
      <c r="AD4272" s="85" t="str">
        <f>IF(A4272&lt;&gt;"",IF(D4272="DIRECCIÓN_DE_TRANSFERENCIAS","280 0031",VLOOKUP(C4272,NIVELES!$A$14:$B$105,2,0)),"")</f>
        <v>280 8240</v>
      </c>
      <c r="AE4272" s="86" t="s">
        <v>322</v>
      </c>
      <c r="AF4272" s="86" t="s">
        <v>546</v>
      </c>
      <c r="AG4272" s="79" t="str">
        <f>+IF(AF4272&lt;&gt;"",VLOOKUP(AF4272,NIVELES!$A$666:$B$673,2,0),"")</f>
        <v>ATENCIÓN_INTEGRAL_A_PERSONAS_CON_DISCAPACIDAD</v>
      </c>
      <c r="AH4272" s="78" t="s">
        <v>453</v>
      </c>
      <c r="AI4272" s="79" t="str">
        <f>IF(AH4272&lt;&gt;"",VLOOKUP(CONCATENATE(AG4272,AH4272),NIVELES!$B$676:$C$745,2,0),"")</f>
        <v>Rectoría Inclusión Social</v>
      </c>
      <c r="AJ4272" s="78" t="s">
        <v>429</v>
      </c>
      <c r="AK4272" s="79" t="str">
        <f>+IF(AJ4272&lt;&gt;"",VLOOKUP(AJ4272,NIVELES!$A$816:$B$892,2,0),"")</f>
        <v xml:space="preserve">PROMOVER EL RECONOCIMIENTO Y GARANTIA DE LOS DERECHOS DE LAS MUJERES Y HOMBRES CON DISCAPACIDAD,  SU DEBIDA VALORACIÓN Y EL RESPETO A SU DIGNIDAD  </v>
      </c>
      <c r="AL4272" s="78" t="s">
        <v>554</v>
      </c>
      <c r="AM4272" s="78">
        <v>530301</v>
      </c>
      <c r="AN4272" s="79" t="str">
        <f>IF(AM4272&lt;&gt;"",+VLOOKUP(AM4272,NIVELES!$A$1652:$B$2466,2,0),"")</f>
        <v>Pasajes al Interior</v>
      </c>
      <c r="AO4272" s="87">
        <v>70</v>
      </c>
      <c r="AP4272" s="88">
        <v>0</v>
      </c>
      <c r="AQ4272" s="88">
        <v>0</v>
      </c>
      <c r="AR4272" s="88">
        <v>35</v>
      </c>
      <c r="AS4272" s="88">
        <v>0</v>
      </c>
      <c r="AT4272" s="88">
        <v>0</v>
      </c>
      <c r="AU4272" s="88">
        <v>0</v>
      </c>
      <c r="AV4272" s="88">
        <v>0</v>
      </c>
      <c r="AW4272" s="88">
        <v>0</v>
      </c>
      <c r="AX4272" s="88">
        <v>0</v>
      </c>
      <c r="AY4272" s="88">
        <v>35</v>
      </c>
      <c r="AZ4272" s="88">
        <v>0</v>
      </c>
      <c r="BA4272" s="88">
        <v>0</v>
      </c>
      <c r="BB4272" s="89">
        <f t="shared" si="263"/>
        <v>70</v>
      </c>
      <c r="BC4272" s="90" t="str">
        <f t="shared" si="262"/>
        <v>OK</v>
      </c>
      <c r="BD4272" s="91" t="str">
        <f t="shared" si="264"/>
        <v xml:space="preserve">                  </v>
      </c>
      <c r="BE4272" s="92">
        <f t="shared" si="265"/>
        <v>2</v>
      </c>
    </row>
    <row r="4273" spans="1:57" s="74" customFormat="1" ht="50.1" customHeight="1" x14ac:dyDescent="0.2">
      <c r="A4273" s="78" t="s">
        <v>55</v>
      </c>
      <c r="B4273" s="78" t="s">
        <v>67</v>
      </c>
      <c r="C4273" s="78" t="s">
        <v>38</v>
      </c>
      <c r="D4273" s="78" t="s">
        <v>605</v>
      </c>
      <c r="E4273" s="79" t="str">
        <f>+IF(C4273&lt;&gt;"",VLOOKUP(MID(C4273,18,5),NIVELES!$A$133:$B$213,2,0),"")</f>
        <v>GUAYAS</v>
      </c>
      <c r="F4273" s="80" t="s">
        <v>94</v>
      </c>
      <c r="G4273" s="81" t="str">
        <f>+IF(F4273&lt;&gt;"",VLOOKUP(F4273,NIVELES!$A$246:$C$464,3,0),"")</f>
        <v xml:space="preserve"> </v>
      </c>
      <c r="H4273" s="82" t="s">
        <v>1024</v>
      </c>
      <c r="I4273" s="78" t="s">
        <v>2311</v>
      </c>
      <c r="J4273" s="78" t="s">
        <v>1078</v>
      </c>
      <c r="K4273" s="78" t="s">
        <v>2291</v>
      </c>
      <c r="L4273" s="78" t="s">
        <v>3786</v>
      </c>
      <c r="M4273" s="78">
        <v>60</v>
      </c>
      <c r="N4273" s="78" t="s">
        <v>3787</v>
      </c>
      <c r="O4273" s="78" t="s">
        <v>3737</v>
      </c>
      <c r="P4273" s="82">
        <v>2</v>
      </c>
      <c r="Q4273" s="78" t="s">
        <v>3789</v>
      </c>
      <c r="R4273" s="82">
        <v>0</v>
      </c>
      <c r="S4273" s="82">
        <v>0</v>
      </c>
      <c r="T4273" s="82">
        <v>1</v>
      </c>
      <c r="U4273" s="82">
        <v>0</v>
      </c>
      <c r="V4273" s="82">
        <v>0</v>
      </c>
      <c r="W4273" s="82">
        <v>0</v>
      </c>
      <c r="X4273" s="82">
        <v>0</v>
      </c>
      <c r="Y4273" s="82">
        <v>0</v>
      </c>
      <c r="Z4273" s="82">
        <v>1</v>
      </c>
      <c r="AA4273" s="82">
        <v>0</v>
      </c>
      <c r="AB4273" s="82">
        <v>0</v>
      </c>
      <c r="AC4273" s="82">
        <v>0</v>
      </c>
      <c r="AD4273" s="85" t="str">
        <f>IF(A4273&lt;&gt;"",IF(D4273="DIRECCIÓN_DE_TRANSFERENCIAS","280 0031",VLOOKUP(C4273,NIVELES!$A$14:$B$105,2,0)),"")</f>
        <v>280 8240</v>
      </c>
      <c r="AE4273" s="86" t="s">
        <v>322</v>
      </c>
      <c r="AF4273" s="86" t="s">
        <v>546</v>
      </c>
      <c r="AG4273" s="79" t="str">
        <f>+IF(AF4273&lt;&gt;"",VLOOKUP(AF4273,NIVELES!$A$666:$B$673,2,0),"")</f>
        <v>ATENCIÓN_INTEGRAL_A_PERSONAS_CON_DISCAPACIDAD</v>
      </c>
      <c r="AH4273" s="78" t="s">
        <v>453</v>
      </c>
      <c r="AI4273" s="79" t="str">
        <f>IF(AH4273&lt;&gt;"",VLOOKUP(CONCATENATE(AG4273,AH4273),NIVELES!$B$676:$C$745,2,0),"")</f>
        <v>Rectoría Inclusión Social</v>
      </c>
      <c r="AJ4273" s="78" t="s">
        <v>429</v>
      </c>
      <c r="AK4273" s="79" t="str">
        <f>+IF(AJ4273&lt;&gt;"",VLOOKUP(AJ4273,NIVELES!$A$816:$B$892,2,0),"")</f>
        <v xml:space="preserve">PROMOVER EL RECONOCIMIENTO Y GARANTIA DE LOS DERECHOS DE LAS MUJERES Y HOMBRES CON DISCAPACIDAD,  SU DEBIDA VALORACIÓN Y EL RESPETO A SU DIGNIDAD  </v>
      </c>
      <c r="AL4273" s="78" t="s">
        <v>554</v>
      </c>
      <c r="AM4273" s="78">
        <v>530303</v>
      </c>
      <c r="AN4273" s="79" t="str">
        <f>IF(AM4273&lt;&gt;"",+VLOOKUP(AM4273,NIVELES!$A$1652:$B$2466,2,0),"")</f>
        <v>Viáticos y Subsistencias en el Interior</v>
      </c>
      <c r="AO4273" s="87">
        <v>160</v>
      </c>
      <c r="AP4273" s="88">
        <v>0</v>
      </c>
      <c r="AQ4273" s="88">
        <v>0</v>
      </c>
      <c r="AR4273" s="88">
        <v>80</v>
      </c>
      <c r="AS4273" s="88">
        <v>0</v>
      </c>
      <c r="AT4273" s="88">
        <v>0</v>
      </c>
      <c r="AU4273" s="88">
        <v>0</v>
      </c>
      <c r="AV4273" s="88">
        <v>0</v>
      </c>
      <c r="AW4273" s="88">
        <v>0</v>
      </c>
      <c r="AX4273" s="88">
        <v>0</v>
      </c>
      <c r="AY4273" s="88">
        <v>80</v>
      </c>
      <c r="AZ4273" s="88">
        <v>0</v>
      </c>
      <c r="BA4273" s="88">
        <v>0</v>
      </c>
      <c r="BB4273" s="89">
        <f t="shared" si="263"/>
        <v>160</v>
      </c>
      <c r="BC4273" s="90" t="str">
        <f t="shared" si="262"/>
        <v>OK</v>
      </c>
      <c r="BD4273" s="91" t="str">
        <f t="shared" si="264"/>
        <v xml:space="preserve">                  </v>
      </c>
      <c r="BE4273" s="92">
        <f t="shared" si="265"/>
        <v>2</v>
      </c>
    </row>
    <row r="4274" spans="1:57" s="74" customFormat="1" ht="50.1" customHeight="1" x14ac:dyDescent="0.2">
      <c r="A4274" s="78" t="s">
        <v>55</v>
      </c>
      <c r="B4274" s="78" t="s">
        <v>67</v>
      </c>
      <c r="C4274" s="78" t="s">
        <v>38</v>
      </c>
      <c r="D4274" s="78" t="s">
        <v>605</v>
      </c>
      <c r="E4274" s="79" t="str">
        <f>+IF(C4274&lt;&gt;"",VLOOKUP(MID(C4274,18,5),NIVELES!$A$133:$B$213,2,0),"")</f>
        <v>GUAYAS</v>
      </c>
      <c r="F4274" s="80" t="s">
        <v>94</v>
      </c>
      <c r="G4274" s="81" t="str">
        <f>+IF(F4274&lt;&gt;"",VLOOKUP(F4274,NIVELES!$A$246:$C$464,3,0),"")</f>
        <v xml:space="preserve"> </v>
      </c>
      <c r="H4274" s="82" t="s">
        <v>1024</v>
      </c>
      <c r="I4274" s="78" t="s">
        <v>2311</v>
      </c>
      <c r="J4274" s="78" t="s">
        <v>1078</v>
      </c>
      <c r="K4274" s="78" t="s">
        <v>2291</v>
      </c>
      <c r="L4274" s="78" t="s">
        <v>3786</v>
      </c>
      <c r="M4274" s="78">
        <v>60</v>
      </c>
      <c r="N4274" s="78" t="s">
        <v>3787</v>
      </c>
      <c r="O4274" s="78" t="s">
        <v>3790</v>
      </c>
      <c r="P4274" s="82">
        <v>3</v>
      </c>
      <c r="Q4274" s="78" t="s">
        <v>3791</v>
      </c>
      <c r="R4274" s="82">
        <v>3</v>
      </c>
      <c r="S4274" s="82">
        <v>0</v>
      </c>
      <c r="T4274" s="82">
        <v>0</v>
      </c>
      <c r="U4274" s="82">
        <v>0</v>
      </c>
      <c r="V4274" s="82">
        <v>0</v>
      </c>
      <c r="W4274" s="82">
        <v>0</v>
      </c>
      <c r="X4274" s="82">
        <v>0</v>
      </c>
      <c r="Y4274" s="82">
        <v>0</v>
      </c>
      <c r="Z4274" s="82">
        <v>0</v>
      </c>
      <c r="AA4274" s="82">
        <v>0</v>
      </c>
      <c r="AB4274" s="82">
        <v>0</v>
      </c>
      <c r="AC4274" s="82">
        <v>0</v>
      </c>
      <c r="AD4274" s="85" t="str">
        <f>IF(A4274&lt;&gt;"",IF(D4274="DIRECCIÓN_DE_TRANSFERENCIAS","280 0031",VLOOKUP(C4274,NIVELES!$A$14:$B$105,2,0)),"")</f>
        <v>280 8240</v>
      </c>
      <c r="AE4274" s="86" t="s">
        <v>322</v>
      </c>
      <c r="AF4274" s="86" t="s">
        <v>546</v>
      </c>
      <c r="AG4274" s="79" t="str">
        <f>+IF(AF4274&lt;&gt;"",VLOOKUP(AF4274,NIVELES!$A$666:$B$673,2,0),"")</f>
        <v>ATENCIÓN_INTEGRAL_A_PERSONAS_CON_DISCAPACIDAD</v>
      </c>
      <c r="AH4274" s="78" t="s">
        <v>453</v>
      </c>
      <c r="AI4274" s="79" t="str">
        <f>IF(AH4274&lt;&gt;"",VLOOKUP(CONCATENATE(AG4274,AH4274),NIVELES!$B$676:$C$745,2,0),"")</f>
        <v>Rectoría Inclusión Social</v>
      </c>
      <c r="AJ4274" s="78" t="s">
        <v>429</v>
      </c>
      <c r="AK4274" s="79" t="str">
        <f>+IF(AJ4274&lt;&gt;"",VLOOKUP(AJ4274,NIVELES!$A$816:$B$892,2,0),"")</f>
        <v xml:space="preserve">PROMOVER EL RECONOCIMIENTO Y GARANTIA DE LOS DERECHOS DE LAS MUJERES Y HOMBRES CON DISCAPACIDAD,  SU DEBIDA VALORACIÓN Y EL RESPETO A SU DIGNIDAD  </v>
      </c>
      <c r="AL4274" s="78" t="s">
        <v>554</v>
      </c>
      <c r="AM4274" s="78">
        <v>530517</v>
      </c>
      <c r="AN4274" s="79" t="str">
        <f>IF(AM4274&lt;&gt;"",+VLOOKUP(AM4274,NIVELES!$A$1652:$B$2466,2,0),"")</f>
        <v>Vehículos Terrestres (Arrendamiento)</v>
      </c>
      <c r="AO4274" s="87">
        <v>56059.519999999997</v>
      </c>
      <c r="AP4274" s="88">
        <v>0</v>
      </c>
      <c r="AQ4274" s="88">
        <v>4671.6266666666661</v>
      </c>
      <c r="AR4274" s="88">
        <v>4671.6266666666661</v>
      </c>
      <c r="AS4274" s="88">
        <v>4671.6266666666661</v>
      </c>
      <c r="AT4274" s="88">
        <v>4671.6266666666661</v>
      </c>
      <c r="AU4274" s="88">
        <v>4671.6266666666661</v>
      </c>
      <c r="AV4274" s="88">
        <v>4671.6266666666661</v>
      </c>
      <c r="AW4274" s="88">
        <v>4671.6266666666661</v>
      </c>
      <c r="AX4274" s="88">
        <v>4671.6266666666661</v>
      </c>
      <c r="AY4274" s="88">
        <v>4671.6266666666661</v>
      </c>
      <c r="AZ4274" s="88">
        <v>4671.6266666666661</v>
      </c>
      <c r="BA4274" s="88">
        <v>9343.2533333333358</v>
      </c>
      <c r="BB4274" s="89">
        <f t="shared" si="263"/>
        <v>56059.51999999999</v>
      </c>
      <c r="BC4274" s="90" t="str">
        <f t="shared" si="262"/>
        <v>OK</v>
      </c>
      <c r="BD4274" s="91" t="str">
        <f t="shared" si="264"/>
        <v xml:space="preserve">                  </v>
      </c>
      <c r="BE4274" s="92">
        <f t="shared" si="265"/>
        <v>3</v>
      </c>
    </row>
    <row r="4275" spans="1:57" s="74" customFormat="1" ht="50.1" customHeight="1" x14ac:dyDescent="0.2">
      <c r="A4275" s="78" t="s">
        <v>55</v>
      </c>
      <c r="B4275" s="78" t="s">
        <v>67</v>
      </c>
      <c r="C4275" s="78" t="s">
        <v>38</v>
      </c>
      <c r="D4275" s="78" t="s">
        <v>605</v>
      </c>
      <c r="E4275" s="79" t="str">
        <f>+IF(C4275&lt;&gt;"",VLOOKUP(MID(C4275,18,5),NIVELES!$A$133:$B$213,2,0),"")</f>
        <v>GUAYAS</v>
      </c>
      <c r="F4275" s="80" t="s">
        <v>94</v>
      </c>
      <c r="G4275" s="81" t="str">
        <f>+IF(F4275&lt;&gt;"",VLOOKUP(F4275,NIVELES!$A$246:$C$464,3,0),"")</f>
        <v xml:space="preserve"> </v>
      </c>
      <c r="H4275" s="82" t="s">
        <v>1024</v>
      </c>
      <c r="I4275" s="78" t="s">
        <v>2311</v>
      </c>
      <c r="J4275" s="78" t="s">
        <v>1078</v>
      </c>
      <c r="K4275" s="78" t="s">
        <v>2291</v>
      </c>
      <c r="L4275" s="78" t="s">
        <v>3786</v>
      </c>
      <c r="M4275" s="78">
        <v>60</v>
      </c>
      <c r="N4275" s="78" t="s">
        <v>3787</v>
      </c>
      <c r="O4275" s="78" t="s">
        <v>3792</v>
      </c>
      <c r="P4275" s="82">
        <v>1</v>
      </c>
      <c r="Q4275" s="78" t="s">
        <v>3793</v>
      </c>
      <c r="R4275" s="82">
        <v>0</v>
      </c>
      <c r="S4275" s="82">
        <v>0</v>
      </c>
      <c r="T4275" s="82">
        <v>0</v>
      </c>
      <c r="U4275" s="82">
        <v>0</v>
      </c>
      <c r="V4275" s="82">
        <v>0</v>
      </c>
      <c r="W4275" s="82">
        <v>0</v>
      </c>
      <c r="X4275" s="82">
        <v>0</v>
      </c>
      <c r="Y4275" s="82">
        <v>0</v>
      </c>
      <c r="Z4275" s="82">
        <v>0</v>
      </c>
      <c r="AA4275" s="82">
        <v>0</v>
      </c>
      <c r="AB4275" s="82">
        <v>0</v>
      </c>
      <c r="AC4275" s="82">
        <v>1</v>
      </c>
      <c r="AD4275" s="85" t="str">
        <f>IF(A4275&lt;&gt;"",IF(D4275="DIRECCIÓN_DE_TRANSFERENCIAS","280 0031",VLOOKUP(C4275,NIVELES!$A$14:$B$105,2,0)),"")</f>
        <v>280 8240</v>
      </c>
      <c r="AE4275" s="86" t="s">
        <v>322</v>
      </c>
      <c r="AF4275" s="86" t="s">
        <v>546</v>
      </c>
      <c r="AG4275" s="79" t="str">
        <f>+IF(AF4275&lt;&gt;"",VLOOKUP(AF4275,NIVELES!$A$666:$B$673,2,0),"")</f>
        <v>ATENCIÓN_INTEGRAL_A_PERSONAS_CON_DISCAPACIDAD</v>
      </c>
      <c r="AH4275" s="78" t="s">
        <v>320</v>
      </c>
      <c r="AI4275" s="79" t="str">
        <f>IF(AH4275&lt;&gt;"",VLOOKUP(CONCATENATE(AG4275,AH4275),NIVELES!$B$676:$C$745,2,0),"")</f>
        <v>Prestación  De Servicios  Intramurales  A  Traves  De  Convenios</v>
      </c>
      <c r="AJ4275" s="78" t="s">
        <v>429</v>
      </c>
      <c r="AK4275" s="79" t="str">
        <f>+IF(AJ4275&lt;&gt;"",VLOOKUP(AJ4275,NIVELES!$A$816:$B$892,2,0),"")</f>
        <v xml:space="preserve">PROMOVER EL RECONOCIMIENTO Y GARANTIA DE LOS DERECHOS DE LAS MUJERES Y HOMBRES CON DISCAPACIDAD,  SU DEBIDA VALORACIÓN Y EL RESPETO A SU DIGNIDAD  </v>
      </c>
      <c r="AL4275" s="78" t="s">
        <v>554</v>
      </c>
      <c r="AM4275" s="78">
        <v>530249</v>
      </c>
      <c r="AN4275" s="79" t="str">
        <f>IF(AM4275&lt;&gt;"",+VLOOKUP(AM4275,NIVELES!$A$1652:$B$2466,2,0),"")</f>
        <v>Eventos Públicos Promocionales</v>
      </c>
      <c r="AO4275" s="87">
        <v>1000</v>
      </c>
      <c r="AP4275" s="88">
        <v>0</v>
      </c>
      <c r="AQ4275" s="88">
        <v>0</v>
      </c>
      <c r="AR4275" s="88">
        <v>0</v>
      </c>
      <c r="AS4275" s="88">
        <v>0</v>
      </c>
      <c r="AT4275" s="88">
        <v>0</v>
      </c>
      <c r="AU4275" s="88">
        <v>0</v>
      </c>
      <c r="AV4275" s="88">
        <v>0</v>
      </c>
      <c r="AW4275" s="88">
        <v>0</v>
      </c>
      <c r="AX4275" s="88">
        <v>0</v>
      </c>
      <c r="AY4275" s="88">
        <v>0</v>
      </c>
      <c r="AZ4275" s="88">
        <v>0</v>
      </c>
      <c r="BA4275" s="88">
        <v>1000</v>
      </c>
      <c r="BB4275" s="89">
        <f t="shared" si="263"/>
        <v>1000</v>
      </c>
      <c r="BC4275" s="90" t="str">
        <f t="shared" si="262"/>
        <v>OK</v>
      </c>
      <c r="BD4275" s="91" t="str">
        <f t="shared" si="264"/>
        <v xml:space="preserve">                  </v>
      </c>
      <c r="BE4275" s="92">
        <f t="shared" si="265"/>
        <v>1</v>
      </c>
    </row>
    <row r="4276" spans="1:57" s="74" customFormat="1" ht="50.1" customHeight="1" x14ac:dyDescent="0.2">
      <c r="A4276" s="78" t="s">
        <v>55</v>
      </c>
      <c r="B4276" s="78" t="s">
        <v>67</v>
      </c>
      <c r="C4276" s="78" t="s">
        <v>38</v>
      </c>
      <c r="D4276" s="78" t="s">
        <v>605</v>
      </c>
      <c r="E4276" s="79" t="str">
        <f>+IF(C4276&lt;&gt;"",VLOOKUP(MID(C4276,18,5),NIVELES!$A$133:$B$213,2,0),"")</f>
        <v>GUAYAS</v>
      </c>
      <c r="F4276" s="80" t="s">
        <v>94</v>
      </c>
      <c r="G4276" s="81" t="str">
        <f>+IF(F4276&lt;&gt;"",VLOOKUP(F4276,NIVELES!$A$246:$C$464,3,0),"")</f>
        <v xml:space="preserve"> </v>
      </c>
      <c r="H4276" s="82" t="s">
        <v>1024</v>
      </c>
      <c r="I4276" s="78" t="s">
        <v>2311</v>
      </c>
      <c r="J4276" s="78" t="s">
        <v>1078</v>
      </c>
      <c r="K4276" s="78" t="s">
        <v>2291</v>
      </c>
      <c r="L4276" s="78" t="s">
        <v>3786</v>
      </c>
      <c r="M4276" s="78">
        <v>60</v>
      </c>
      <c r="N4276" s="78" t="s">
        <v>3787</v>
      </c>
      <c r="O4276" s="78" t="s">
        <v>3794</v>
      </c>
      <c r="P4276" s="82">
        <v>2</v>
      </c>
      <c r="Q4276" s="78" t="s">
        <v>3795</v>
      </c>
      <c r="R4276" s="82">
        <v>0</v>
      </c>
      <c r="S4276" s="82">
        <v>1</v>
      </c>
      <c r="T4276" s="82">
        <v>0</v>
      </c>
      <c r="U4276" s="82">
        <v>0</v>
      </c>
      <c r="V4276" s="82">
        <v>1</v>
      </c>
      <c r="W4276" s="82">
        <v>0</v>
      </c>
      <c r="X4276" s="82">
        <v>0</v>
      </c>
      <c r="Y4276" s="82">
        <v>0</v>
      </c>
      <c r="Z4276" s="82">
        <v>0</v>
      </c>
      <c r="AA4276" s="82">
        <v>0</v>
      </c>
      <c r="AB4276" s="82">
        <v>0</v>
      </c>
      <c r="AC4276" s="82">
        <v>0</v>
      </c>
      <c r="AD4276" s="85" t="str">
        <f>IF(A4276&lt;&gt;"",IF(D4276="DIRECCIÓN_DE_TRANSFERENCIAS","280 0031",VLOOKUP(C4276,NIVELES!$A$14:$B$105,2,0)),"")</f>
        <v>280 8240</v>
      </c>
      <c r="AE4276" s="86" t="s">
        <v>322</v>
      </c>
      <c r="AF4276" s="86" t="s">
        <v>546</v>
      </c>
      <c r="AG4276" s="79" t="str">
        <f>+IF(AF4276&lt;&gt;"",VLOOKUP(AF4276,NIVELES!$A$666:$B$673,2,0),"")</f>
        <v>ATENCIÓN_INTEGRAL_A_PERSONAS_CON_DISCAPACIDAD</v>
      </c>
      <c r="AH4276" s="78" t="s">
        <v>320</v>
      </c>
      <c r="AI4276" s="79" t="str">
        <f>IF(AH4276&lt;&gt;"",VLOOKUP(CONCATENATE(AG4276,AH4276),NIVELES!$B$676:$C$745,2,0),"")</f>
        <v>Prestación  De Servicios  Intramurales  A  Traves  De  Convenios</v>
      </c>
      <c r="AJ4276" s="78" t="s">
        <v>429</v>
      </c>
      <c r="AK4276" s="79" t="str">
        <f>+IF(AJ4276&lt;&gt;"",VLOOKUP(AJ4276,NIVELES!$A$816:$B$892,2,0),"")</f>
        <v xml:space="preserve">PROMOVER EL RECONOCIMIENTO Y GARANTIA DE LOS DERECHOS DE LAS MUJERES Y HOMBRES CON DISCAPACIDAD,  SU DEBIDA VALORACIÓN Y EL RESPETO A SU DIGNIDAD  </v>
      </c>
      <c r="AL4276" s="78" t="s">
        <v>556</v>
      </c>
      <c r="AM4276" s="78">
        <v>580204</v>
      </c>
      <c r="AN4276" s="79" t="str">
        <f>IF(AM4276&lt;&gt;"",+VLOOKUP(AM4276,NIVELES!$A$1652:$B$2466,2,0),"")</f>
        <v>Al Sector Privado no Financiero</v>
      </c>
      <c r="AO4276" s="87">
        <v>155290.20000000001</v>
      </c>
      <c r="AP4276" s="88">
        <v>0</v>
      </c>
      <c r="AQ4276" s="88">
        <v>77645.100000000006</v>
      </c>
      <c r="AR4276" s="88">
        <v>0</v>
      </c>
      <c r="AS4276" s="88">
        <v>0</v>
      </c>
      <c r="AT4276" s="88">
        <v>77645.100000000006</v>
      </c>
      <c r="AU4276" s="88">
        <v>0</v>
      </c>
      <c r="AV4276" s="88">
        <v>0</v>
      </c>
      <c r="AW4276" s="88">
        <v>0</v>
      </c>
      <c r="AX4276" s="88">
        <v>0</v>
      </c>
      <c r="AY4276" s="88">
        <v>0</v>
      </c>
      <c r="AZ4276" s="88">
        <v>0</v>
      </c>
      <c r="BA4276" s="88">
        <v>0</v>
      </c>
      <c r="BB4276" s="89">
        <f t="shared" si="263"/>
        <v>155290.20000000001</v>
      </c>
      <c r="BC4276" s="90" t="str">
        <f t="shared" si="262"/>
        <v>OK</v>
      </c>
      <c r="BD4276" s="91" t="str">
        <f t="shared" si="264"/>
        <v xml:space="preserve">                  </v>
      </c>
      <c r="BE4276" s="92">
        <f t="shared" si="265"/>
        <v>2</v>
      </c>
    </row>
    <row r="4277" spans="1:57" s="74" customFormat="1" ht="50.1" customHeight="1" x14ac:dyDescent="0.2">
      <c r="A4277" s="78" t="s">
        <v>55</v>
      </c>
      <c r="B4277" s="78" t="s">
        <v>67</v>
      </c>
      <c r="C4277" s="78" t="s">
        <v>38</v>
      </c>
      <c r="D4277" s="78" t="s">
        <v>605</v>
      </c>
      <c r="E4277" s="79" t="str">
        <f>+IF(C4277&lt;&gt;"",VLOOKUP(MID(C4277,18,5),NIVELES!$A$133:$B$213,2,0),"")</f>
        <v>GUAYAS</v>
      </c>
      <c r="F4277" s="80" t="s">
        <v>94</v>
      </c>
      <c r="G4277" s="81" t="str">
        <f>+IF(F4277&lt;&gt;"",VLOOKUP(F4277,NIVELES!$A$246:$C$464,3,0),"")</f>
        <v xml:space="preserve"> </v>
      </c>
      <c r="H4277" s="82" t="s">
        <v>1024</v>
      </c>
      <c r="I4277" s="78" t="s">
        <v>2311</v>
      </c>
      <c r="J4277" s="78" t="s">
        <v>1078</v>
      </c>
      <c r="K4277" s="78" t="s">
        <v>2291</v>
      </c>
      <c r="L4277" s="78" t="s">
        <v>3796</v>
      </c>
      <c r="M4277" s="78">
        <v>45</v>
      </c>
      <c r="N4277" s="78" t="s">
        <v>3797</v>
      </c>
      <c r="O4277" s="78" t="s">
        <v>3794</v>
      </c>
      <c r="P4277" s="82">
        <v>2</v>
      </c>
      <c r="Q4277" s="78" t="s">
        <v>3795</v>
      </c>
      <c r="R4277" s="82">
        <v>0</v>
      </c>
      <c r="S4277" s="82">
        <v>1</v>
      </c>
      <c r="T4277" s="82">
        <v>0</v>
      </c>
      <c r="U4277" s="82">
        <v>0</v>
      </c>
      <c r="V4277" s="82">
        <v>1</v>
      </c>
      <c r="W4277" s="82">
        <v>0</v>
      </c>
      <c r="X4277" s="82">
        <v>0</v>
      </c>
      <c r="Y4277" s="82">
        <v>0</v>
      </c>
      <c r="Z4277" s="82">
        <v>0</v>
      </c>
      <c r="AA4277" s="82">
        <v>0</v>
      </c>
      <c r="AB4277" s="82">
        <v>0</v>
      </c>
      <c r="AC4277" s="82">
        <v>0</v>
      </c>
      <c r="AD4277" s="85" t="str">
        <f>IF(A4277&lt;&gt;"",IF(D4277="DIRECCIÓN_DE_TRANSFERENCIAS","280 0031",VLOOKUP(C4277,NIVELES!$A$14:$B$105,2,0)),"")</f>
        <v>280 8240</v>
      </c>
      <c r="AE4277" s="86" t="s">
        <v>322</v>
      </c>
      <c r="AF4277" s="86" t="s">
        <v>546</v>
      </c>
      <c r="AG4277" s="79" t="str">
        <f>+IF(AF4277&lt;&gt;"",VLOOKUP(AF4277,NIVELES!$A$666:$B$673,2,0),"")</f>
        <v>ATENCIÓN_INTEGRAL_A_PERSONAS_CON_DISCAPACIDAD</v>
      </c>
      <c r="AH4277" s="78" t="s">
        <v>320</v>
      </c>
      <c r="AI4277" s="79" t="str">
        <f>IF(AH4277&lt;&gt;"",VLOOKUP(CONCATENATE(AG4277,AH4277),NIVELES!$B$676:$C$745,2,0),"")</f>
        <v>Prestación  De Servicios  Intramurales  A  Traves  De  Convenios</v>
      </c>
      <c r="AJ4277" s="78" t="s">
        <v>429</v>
      </c>
      <c r="AK4277" s="79" t="str">
        <f>+IF(AJ4277&lt;&gt;"",VLOOKUP(AJ4277,NIVELES!$A$816:$B$892,2,0),"")</f>
        <v xml:space="preserve">PROMOVER EL RECONOCIMIENTO Y GARANTIA DE LOS DERECHOS DE LAS MUJERES Y HOMBRES CON DISCAPACIDAD,  SU DEBIDA VALORACIÓN Y EL RESPETO A SU DIGNIDAD  </v>
      </c>
      <c r="AL4277" s="78" t="s">
        <v>556</v>
      </c>
      <c r="AM4277" s="78">
        <v>580204</v>
      </c>
      <c r="AN4277" s="79" t="str">
        <f>IF(AM4277&lt;&gt;"",+VLOOKUP(AM4277,NIVELES!$A$1652:$B$2466,2,0),"")</f>
        <v>Al Sector Privado no Financiero</v>
      </c>
      <c r="AO4277" s="87">
        <v>57781.35</v>
      </c>
      <c r="AP4277" s="88">
        <v>0</v>
      </c>
      <c r="AQ4277" s="88">
        <v>28890.674999999999</v>
      </c>
      <c r="AR4277" s="88">
        <v>0</v>
      </c>
      <c r="AS4277" s="88">
        <v>0</v>
      </c>
      <c r="AT4277" s="88">
        <v>28890.674999999999</v>
      </c>
      <c r="AU4277" s="88">
        <v>0</v>
      </c>
      <c r="AV4277" s="88">
        <v>0</v>
      </c>
      <c r="AW4277" s="88">
        <v>0</v>
      </c>
      <c r="AX4277" s="88">
        <v>0</v>
      </c>
      <c r="AY4277" s="88">
        <v>0</v>
      </c>
      <c r="AZ4277" s="88">
        <v>0</v>
      </c>
      <c r="BA4277" s="88">
        <v>0</v>
      </c>
      <c r="BB4277" s="89">
        <f t="shared" si="263"/>
        <v>57781.35</v>
      </c>
      <c r="BC4277" s="90" t="str">
        <f t="shared" si="262"/>
        <v>OK</v>
      </c>
      <c r="BD4277" s="91" t="str">
        <f t="shared" si="264"/>
        <v xml:space="preserve">                  </v>
      </c>
      <c r="BE4277" s="92">
        <f t="shared" si="265"/>
        <v>2</v>
      </c>
    </row>
    <row r="4278" spans="1:57" s="74" customFormat="1" ht="50.1" customHeight="1" x14ac:dyDescent="0.2">
      <c r="A4278" s="78" t="s">
        <v>55</v>
      </c>
      <c r="B4278" s="78" t="s">
        <v>67</v>
      </c>
      <c r="C4278" s="78" t="s">
        <v>38</v>
      </c>
      <c r="D4278" s="78" t="s">
        <v>605</v>
      </c>
      <c r="E4278" s="79" t="str">
        <f>+IF(C4278&lt;&gt;"",VLOOKUP(MID(C4278,18,5),NIVELES!$A$133:$B$213,2,0),"")</f>
        <v>GUAYAS</v>
      </c>
      <c r="F4278" s="80" t="s">
        <v>94</v>
      </c>
      <c r="G4278" s="81" t="str">
        <f>+IF(F4278&lt;&gt;"",VLOOKUP(F4278,NIVELES!$A$246:$C$464,3,0),"")</f>
        <v xml:space="preserve"> </v>
      </c>
      <c r="H4278" s="82" t="s">
        <v>1024</v>
      </c>
      <c r="I4278" s="78" t="s">
        <v>2311</v>
      </c>
      <c r="J4278" s="78" t="s">
        <v>1078</v>
      </c>
      <c r="K4278" s="78" t="s">
        <v>2291</v>
      </c>
      <c r="L4278" s="78" t="s">
        <v>3786</v>
      </c>
      <c r="M4278" s="78">
        <v>60</v>
      </c>
      <c r="N4278" s="78" t="s">
        <v>3787</v>
      </c>
      <c r="O4278" s="78" t="s">
        <v>3794</v>
      </c>
      <c r="P4278" s="82">
        <v>3</v>
      </c>
      <c r="Q4278" s="78" t="s">
        <v>3795</v>
      </c>
      <c r="R4278" s="82">
        <v>1</v>
      </c>
      <c r="S4278" s="82">
        <v>1</v>
      </c>
      <c r="T4278" s="82">
        <v>0</v>
      </c>
      <c r="U4278" s="82">
        <v>0</v>
      </c>
      <c r="V4278" s="82">
        <v>1</v>
      </c>
      <c r="W4278" s="82">
        <v>0</v>
      </c>
      <c r="X4278" s="82">
        <v>0</v>
      </c>
      <c r="Y4278" s="82">
        <v>0</v>
      </c>
      <c r="Z4278" s="82">
        <v>0</v>
      </c>
      <c r="AA4278" s="82">
        <v>0</v>
      </c>
      <c r="AB4278" s="82">
        <v>0</v>
      </c>
      <c r="AC4278" s="82">
        <v>0</v>
      </c>
      <c r="AD4278" s="85" t="str">
        <f>IF(A4278&lt;&gt;"",IF(D4278="DIRECCIÓN_DE_TRANSFERENCIAS","280 0031",VLOOKUP(C4278,NIVELES!$A$14:$B$105,2,0)),"")</f>
        <v>280 8240</v>
      </c>
      <c r="AE4278" s="86" t="s">
        <v>322</v>
      </c>
      <c r="AF4278" s="86" t="s">
        <v>546</v>
      </c>
      <c r="AG4278" s="79" t="str">
        <f>+IF(AF4278&lt;&gt;"",VLOOKUP(AF4278,NIVELES!$A$666:$B$673,2,0),"")</f>
        <v>ATENCIÓN_INTEGRAL_A_PERSONAS_CON_DISCAPACIDAD</v>
      </c>
      <c r="AH4278" s="78" t="s">
        <v>320</v>
      </c>
      <c r="AI4278" s="79" t="str">
        <f>IF(AH4278&lt;&gt;"",VLOOKUP(CONCATENATE(AG4278,AH4278),NIVELES!$B$676:$C$745,2,0),"")</f>
        <v>Prestación  De Servicios  Intramurales  A  Traves  De  Convenios</v>
      </c>
      <c r="AJ4278" s="78" t="s">
        <v>429</v>
      </c>
      <c r="AK4278" s="79" t="str">
        <f>+IF(AJ4278&lt;&gt;"",VLOOKUP(AJ4278,NIVELES!$A$816:$B$892,2,0),"")</f>
        <v xml:space="preserve">PROMOVER EL RECONOCIMIENTO Y GARANTIA DE LOS DERECHOS DE LAS MUJERES Y HOMBRES CON DISCAPACIDAD,  SU DEBIDA VALORACIÓN Y EL RESPETO A SU DIGNIDAD  </v>
      </c>
      <c r="AL4278" s="78" t="s">
        <v>556</v>
      </c>
      <c r="AM4278" s="78">
        <v>580204</v>
      </c>
      <c r="AN4278" s="79" t="str">
        <f>IF(AM4278&lt;&gt;"",+VLOOKUP(AM4278,NIVELES!$A$1652:$B$2466,2,0),"")</f>
        <v>Al Sector Privado no Financiero</v>
      </c>
      <c r="AO4278" s="87">
        <v>539087.85</v>
      </c>
      <c r="AP4278" s="88">
        <v>180333.375</v>
      </c>
      <c r="AQ4278" s="88">
        <v>269543.92499999999</v>
      </c>
      <c r="AR4278" s="88">
        <v>0</v>
      </c>
      <c r="AS4278" s="88">
        <v>0</v>
      </c>
      <c r="AT4278" s="88">
        <v>89210.55</v>
      </c>
      <c r="AU4278" s="88">
        <v>0</v>
      </c>
      <c r="AV4278" s="88">
        <v>0</v>
      </c>
      <c r="AW4278" s="88">
        <v>0</v>
      </c>
      <c r="AX4278" s="88">
        <v>0</v>
      </c>
      <c r="AY4278" s="88">
        <v>0</v>
      </c>
      <c r="AZ4278" s="88">
        <v>0</v>
      </c>
      <c r="BA4278" s="88">
        <v>0</v>
      </c>
      <c r="BB4278" s="89">
        <f t="shared" si="263"/>
        <v>539087.85</v>
      </c>
      <c r="BC4278" s="90" t="str">
        <f t="shared" si="262"/>
        <v>OK</v>
      </c>
      <c r="BD4278" s="91" t="str">
        <f t="shared" si="264"/>
        <v xml:space="preserve">                  </v>
      </c>
      <c r="BE4278" s="92">
        <f t="shared" si="265"/>
        <v>3</v>
      </c>
    </row>
    <row r="4279" spans="1:57" s="74" customFormat="1" ht="50.1" customHeight="1" x14ac:dyDescent="0.2">
      <c r="A4279" s="78" t="s">
        <v>55</v>
      </c>
      <c r="B4279" s="78" t="s">
        <v>67</v>
      </c>
      <c r="C4279" s="78" t="s">
        <v>1040</v>
      </c>
      <c r="D4279" s="78" t="s">
        <v>575</v>
      </c>
      <c r="E4279" s="79" t="str">
        <f>+IF(C4279&lt;&gt;"",VLOOKUP(MID(C4279,18,5),NIVELES!$A$133:$B$213,2,0),"")</f>
        <v>GUAYAS</v>
      </c>
      <c r="F4279" s="80" t="s">
        <v>85</v>
      </c>
      <c r="G4279" s="81" t="str">
        <f>+IF(F4279&lt;&gt;"",VLOOKUP(F4279,NIVELES!$A$246:$C$464,3,0),"")</f>
        <v xml:space="preserve"> </v>
      </c>
      <c r="H4279" s="82" t="s">
        <v>1023</v>
      </c>
      <c r="I4279" s="78" t="s">
        <v>2364</v>
      </c>
      <c r="J4279" s="78" t="s">
        <v>2365</v>
      </c>
      <c r="K4279" s="78" t="s">
        <v>2366</v>
      </c>
      <c r="L4279" s="78" t="s">
        <v>1791</v>
      </c>
      <c r="M4279" s="78" t="s">
        <v>1791</v>
      </c>
      <c r="N4279" s="78" t="s">
        <v>1791</v>
      </c>
      <c r="O4279" s="78" t="s">
        <v>3798</v>
      </c>
      <c r="P4279" s="82">
        <v>12</v>
      </c>
      <c r="Q4279" s="78" t="s">
        <v>3799</v>
      </c>
      <c r="R4279" s="82">
        <v>1</v>
      </c>
      <c r="S4279" s="82">
        <v>1</v>
      </c>
      <c r="T4279" s="82">
        <v>1</v>
      </c>
      <c r="U4279" s="82">
        <v>1</v>
      </c>
      <c r="V4279" s="82">
        <v>1</v>
      </c>
      <c r="W4279" s="82">
        <v>1</v>
      </c>
      <c r="X4279" s="82">
        <v>1</v>
      </c>
      <c r="Y4279" s="82">
        <v>1</v>
      </c>
      <c r="Z4279" s="82">
        <v>1</v>
      </c>
      <c r="AA4279" s="82">
        <v>1</v>
      </c>
      <c r="AB4279" s="82">
        <v>1</v>
      </c>
      <c r="AC4279" s="82">
        <v>1</v>
      </c>
      <c r="AD4279" s="85" t="str">
        <f>IF(A4279&lt;&gt;"",IF(D4279="DIRECCIÓN_DE_TRANSFERENCIAS","280 0031",VLOOKUP(C4279,NIVELES!$A$14:$B$105,2,0)),"")</f>
        <v>280 8270</v>
      </c>
      <c r="AE4279" s="86" t="s">
        <v>322</v>
      </c>
      <c r="AF4279" s="86" t="s">
        <v>369</v>
      </c>
      <c r="AG4279" s="79" t="str">
        <f>+IF(AF4279&lt;&gt;"",VLOOKUP(AF4279,NIVELES!$A$666:$B$673,2,0),"")</f>
        <v>ADMINISTRACIÓN_CENTRAL</v>
      </c>
      <c r="AH4279" s="78" t="s">
        <v>322</v>
      </c>
      <c r="AI4279" s="79" t="str">
        <f>IF(AH4279&lt;&gt;"",VLOOKUP(CONCATENATE(AG4279,AH4279),NIVELES!$B$676:$C$745,2,0),"")</f>
        <v>Administración De La Gestión Administrativa Financiera</v>
      </c>
      <c r="AJ4279" s="78" t="s">
        <v>517</v>
      </c>
      <c r="AK4279" s="79" t="str">
        <f>+IF(AJ4279&lt;&gt;"",VLOOKUP(AJ4279,NIVELES!$A$816:$B$892,2,0),"")</f>
        <v>NO APLICA</v>
      </c>
      <c r="AL4279" s="78" t="s">
        <v>553</v>
      </c>
      <c r="AM4279" s="78">
        <v>510105</v>
      </c>
      <c r="AN4279" s="79" t="str">
        <f>IF(AM4279&lt;&gt;"",+VLOOKUP(AM4279,NIVELES!$A$1652:$B$2466,2,0),"")</f>
        <v>Remuneraciones Unificadas</v>
      </c>
      <c r="AO4279" s="87">
        <v>235776</v>
      </c>
      <c r="AP4279" s="88">
        <v>19648</v>
      </c>
      <c r="AQ4279" s="88">
        <v>19648</v>
      </c>
      <c r="AR4279" s="88">
        <v>19648</v>
      </c>
      <c r="AS4279" s="88">
        <v>19648</v>
      </c>
      <c r="AT4279" s="88">
        <v>19648</v>
      </c>
      <c r="AU4279" s="88">
        <v>19648</v>
      </c>
      <c r="AV4279" s="88">
        <v>19648</v>
      </c>
      <c r="AW4279" s="88">
        <v>19648</v>
      </c>
      <c r="AX4279" s="88">
        <v>19648</v>
      </c>
      <c r="AY4279" s="88">
        <v>19648</v>
      </c>
      <c r="AZ4279" s="88">
        <v>19648</v>
      </c>
      <c r="BA4279" s="88">
        <v>19648</v>
      </c>
      <c r="BB4279" s="89">
        <f t="shared" si="263"/>
        <v>235776</v>
      </c>
      <c r="BC4279" s="90" t="str">
        <f t="shared" si="262"/>
        <v>OK</v>
      </c>
      <c r="BD4279" s="91" t="str">
        <f t="shared" si="264"/>
        <v xml:space="preserve">                  </v>
      </c>
      <c r="BE4279" s="92">
        <f t="shared" si="265"/>
        <v>12</v>
      </c>
    </row>
    <row r="4280" spans="1:57" s="74" customFormat="1" ht="50.1" customHeight="1" x14ac:dyDescent="0.2">
      <c r="A4280" s="78" t="s">
        <v>55</v>
      </c>
      <c r="B4280" s="78" t="s">
        <v>67</v>
      </c>
      <c r="C4280" s="78" t="s">
        <v>1040</v>
      </c>
      <c r="D4280" s="78" t="s">
        <v>575</v>
      </c>
      <c r="E4280" s="79" t="str">
        <f>+IF(C4280&lt;&gt;"",VLOOKUP(MID(C4280,18,5),NIVELES!$A$133:$B$213,2,0),"")</f>
        <v>GUAYAS</v>
      </c>
      <c r="F4280" s="80" t="s">
        <v>85</v>
      </c>
      <c r="G4280" s="81" t="str">
        <f>+IF(F4280&lt;&gt;"",VLOOKUP(F4280,NIVELES!$A$246:$C$464,3,0),"")</f>
        <v xml:space="preserve"> </v>
      </c>
      <c r="H4280" s="82" t="s">
        <v>1023</v>
      </c>
      <c r="I4280" s="78" t="s">
        <v>2364</v>
      </c>
      <c r="J4280" s="78" t="s">
        <v>2365</v>
      </c>
      <c r="K4280" s="78" t="s">
        <v>2366</v>
      </c>
      <c r="L4280" s="78" t="s">
        <v>1791</v>
      </c>
      <c r="M4280" s="78" t="s">
        <v>1791</v>
      </c>
      <c r="N4280" s="78" t="s">
        <v>1791</v>
      </c>
      <c r="O4280" s="78" t="s">
        <v>3798</v>
      </c>
      <c r="P4280" s="82">
        <v>12</v>
      </c>
      <c r="Q4280" s="78" t="s">
        <v>3799</v>
      </c>
      <c r="R4280" s="82">
        <v>1</v>
      </c>
      <c r="S4280" s="82">
        <v>1</v>
      </c>
      <c r="T4280" s="82">
        <v>1</v>
      </c>
      <c r="U4280" s="82">
        <v>1</v>
      </c>
      <c r="V4280" s="82">
        <v>1</v>
      </c>
      <c r="W4280" s="82">
        <v>1</v>
      </c>
      <c r="X4280" s="82">
        <v>1</v>
      </c>
      <c r="Y4280" s="82">
        <v>1</v>
      </c>
      <c r="Z4280" s="82">
        <v>1</v>
      </c>
      <c r="AA4280" s="82">
        <v>1</v>
      </c>
      <c r="AB4280" s="82">
        <v>1</v>
      </c>
      <c r="AC4280" s="82">
        <v>1</v>
      </c>
      <c r="AD4280" s="85" t="str">
        <f>IF(A4280&lt;&gt;"",IF(D4280="DIRECCIÓN_DE_TRANSFERENCIAS","280 0031",VLOOKUP(C4280,NIVELES!$A$14:$B$105,2,0)),"")</f>
        <v>280 8270</v>
      </c>
      <c r="AE4280" s="86" t="s">
        <v>322</v>
      </c>
      <c r="AF4280" s="86" t="s">
        <v>369</v>
      </c>
      <c r="AG4280" s="79" t="str">
        <f>+IF(AF4280&lt;&gt;"",VLOOKUP(AF4280,NIVELES!$A$666:$B$673,2,0),"")</f>
        <v>ADMINISTRACIÓN_CENTRAL</v>
      </c>
      <c r="AH4280" s="78" t="s">
        <v>322</v>
      </c>
      <c r="AI4280" s="79" t="str">
        <f>IF(AH4280&lt;&gt;"",VLOOKUP(CONCATENATE(AG4280,AH4280),NIVELES!$B$676:$C$745,2,0),"")</f>
        <v>Administración De La Gestión Administrativa Financiera</v>
      </c>
      <c r="AJ4280" s="78" t="s">
        <v>517</v>
      </c>
      <c r="AK4280" s="79" t="str">
        <f>+IF(AJ4280&lt;&gt;"",VLOOKUP(AJ4280,NIVELES!$A$816:$B$892,2,0),"")</f>
        <v>NO APLICA</v>
      </c>
      <c r="AL4280" s="78" t="s">
        <v>553</v>
      </c>
      <c r="AM4280" s="78">
        <v>510106</v>
      </c>
      <c r="AN4280" s="79" t="str">
        <f>IF(AM4280&lt;&gt;"",+VLOOKUP(AM4280,NIVELES!$A$1652:$B$2466,2,0),"")</f>
        <v>Salarios Unificados</v>
      </c>
      <c r="AO4280" s="87">
        <v>35340</v>
      </c>
      <c r="AP4280" s="88">
        <v>2945</v>
      </c>
      <c r="AQ4280" s="88">
        <v>2945</v>
      </c>
      <c r="AR4280" s="88">
        <v>2945</v>
      </c>
      <c r="AS4280" s="88">
        <v>2945</v>
      </c>
      <c r="AT4280" s="88">
        <v>2945</v>
      </c>
      <c r="AU4280" s="88">
        <v>2945</v>
      </c>
      <c r="AV4280" s="88">
        <v>2945</v>
      </c>
      <c r="AW4280" s="88">
        <v>2945</v>
      </c>
      <c r="AX4280" s="88">
        <v>2945</v>
      </c>
      <c r="AY4280" s="88">
        <v>2945</v>
      </c>
      <c r="AZ4280" s="88">
        <v>2945</v>
      </c>
      <c r="BA4280" s="88">
        <v>2945</v>
      </c>
      <c r="BB4280" s="89">
        <f t="shared" si="263"/>
        <v>35340</v>
      </c>
      <c r="BC4280" s="90" t="str">
        <f t="shared" si="262"/>
        <v>OK</v>
      </c>
      <c r="BD4280" s="91" t="str">
        <f t="shared" si="264"/>
        <v xml:space="preserve">                  </v>
      </c>
      <c r="BE4280" s="92">
        <f t="shared" si="265"/>
        <v>12</v>
      </c>
    </row>
    <row r="4281" spans="1:57" s="74" customFormat="1" ht="50.1" customHeight="1" x14ac:dyDescent="0.2">
      <c r="A4281" s="78" t="s">
        <v>55</v>
      </c>
      <c r="B4281" s="78" t="s">
        <v>67</v>
      </c>
      <c r="C4281" s="78" t="s">
        <v>1040</v>
      </c>
      <c r="D4281" s="78" t="s">
        <v>575</v>
      </c>
      <c r="E4281" s="79" t="str">
        <f>+IF(C4281&lt;&gt;"",VLOOKUP(MID(C4281,18,5),NIVELES!$A$133:$B$213,2,0),"")</f>
        <v>GUAYAS</v>
      </c>
      <c r="F4281" s="80" t="s">
        <v>85</v>
      </c>
      <c r="G4281" s="81" t="str">
        <f>+IF(F4281&lt;&gt;"",VLOOKUP(F4281,NIVELES!$A$246:$C$464,3,0),"")</f>
        <v xml:space="preserve"> </v>
      </c>
      <c r="H4281" s="82" t="s">
        <v>1023</v>
      </c>
      <c r="I4281" s="78" t="s">
        <v>2364</v>
      </c>
      <c r="J4281" s="78" t="s">
        <v>2365</v>
      </c>
      <c r="K4281" s="78" t="s">
        <v>2366</v>
      </c>
      <c r="L4281" s="78" t="s">
        <v>1791</v>
      </c>
      <c r="M4281" s="78" t="s">
        <v>1791</v>
      </c>
      <c r="N4281" s="78" t="s">
        <v>1791</v>
      </c>
      <c r="O4281" s="78" t="s">
        <v>3798</v>
      </c>
      <c r="P4281" s="82">
        <v>12</v>
      </c>
      <c r="Q4281" s="78" t="s">
        <v>3799</v>
      </c>
      <c r="R4281" s="82">
        <v>1</v>
      </c>
      <c r="S4281" s="82">
        <v>1</v>
      </c>
      <c r="T4281" s="82">
        <v>1</v>
      </c>
      <c r="U4281" s="82">
        <v>1</v>
      </c>
      <c r="V4281" s="82">
        <v>1</v>
      </c>
      <c r="W4281" s="82">
        <v>1</v>
      </c>
      <c r="X4281" s="82">
        <v>1</v>
      </c>
      <c r="Y4281" s="82">
        <v>1</v>
      </c>
      <c r="Z4281" s="82">
        <v>1</v>
      </c>
      <c r="AA4281" s="82">
        <v>1</v>
      </c>
      <c r="AB4281" s="82">
        <v>1</v>
      </c>
      <c r="AC4281" s="82">
        <v>1</v>
      </c>
      <c r="AD4281" s="85" t="str">
        <f>IF(A4281&lt;&gt;"",IF(D4281="DIRECCIÓN_DE_TRANSFERENCIAS","280 0031",VLOOKUP(C4281,NIVELES!$A$14:$B$105,2,0)),"")</f>
        <v>280 8270</v>
      </c>
      <c r="AE4281" s="86" t="s">
        <v>322</v>
      </c>
      <c r="AF4281" s="86" t="s">
        <v>369</v>
      </c>
      <c r="AG4281" s="79" t="str">
        <f>+IF(AF4281&lt;&gt;"",VLOOKUP(AF4281,NIVELES!$A$666:$B$673,2,0),"")</f>
        <v>ADMINISTRACIÓN_CENTRAL</v>
      </c>
      <c r="AH4281" s="78" t="s">
        <v>322</v>
      </c>
      <c r="AI4281" s="79" t="str">
        <f>IF(AH4281&lt;&gt;"",VLOOKUP(CONCATENATE(AG4281,AH4281),NIVELES!$B$676:$C$745,2,0),"")</f>
        <v>Administración De La Gestión Administrativa Financiera</v>
      </c>
      <c r="AJ4281" s="78" t="s">
        <v>517</v>
      </c>
      <c r="AK4281" s="79" t="str">
        <f>+IF(AJ4281&lt;&gt;"",VLOOKUP(AJ4281,NIVELES!$A$816:$B$892,2,0),"")</f>
        <v>NO APLICA</v>
      </c>
      <c r="AL4281" s="78" t="s">
        <v>553</v>
      </c>
      <c r="AM4281" s="78">
        <v>510203</v>
      </c>
      <c r="AN4281" s="79" t="str">
        <f>IF(AM4281&lt;&gt;"",+VLOOKUP(AM4281,NIVELES!$A$1652:$B$2466,2,0),"")</f>
        <v>Decimotercer Sueldo</v>
      </c>
      <c r="AO4281" s="87">
        <v>26483.42</v>
      </c>
      <c r="AP4281" s="88">
        <v>1022.83</v>
      </c>
      <c r="AQ4281" s="88">
        <v>1022.83</v>
      </c>
      <c r="AR4281" s="88">
        <v>1022.83</v>
      </c>
      <c r="AS4281" s="88">
        <v>1022.83</v>
      </c>
      <c r="AT4281" s="88">
        <v>1022.83</v>
      </c>
      <c r="AU4281" s="88">
        <v>1022.83</v>
      </c>
      <c r="AV4281" s="88">
        <v>1022.83</v>
      </c>
      <c r="AW4281" s="88">
        <v>1022.83</v>
      </c>
      <c r="AX4281" s="88">
        <v>1022.83</v>
      </c>
      <c r="AY4281" s="88">
        <v>1022.83</v>
      </c>
      <c r="AZ4281" s="88">
        <v>1022.83</v>
      </c>
      <c r="BA4281" s="88">
        <v>15232.29</v>
      </c>
      <c r="BB4281" s="89">
        <f t="shared" si="263"/>
        <v>26483.420000000002</v>
      </c>
      <c r="BC4281" s="90" t="str">
        <f t="shared" si="262"/>
        <v>OK</v>
      </c>
      <c r="BD4281" s="91" t="str">
        <f t="shared" si="264"/>
        <v xml:space="preserve">                  </v>
      </c>
      <c r="BE4281" s="92">
        <f t="shared" si="265"/>
        <v>12</v>
      </c>
    </row>
    <row r="4282" spans="1:57" s="74" customFormat="1" ht="50.1" customHeight="1" x14ac:dyDescent="0.2">
      <c r="A4282" s="78" t="s">
        <v>55</v>
      </c>
      <c r="B4282" s="78" t="s">
        <v>67</v>
      </c>
      <c r="C4282" s="78" t="s">
        <v>1040</v>
      </c>
      <c r="D4282" s="78" t="s">
        <v>575</v>
      </c>
      <c r="E4282" s="79" t="str">
        <f>+IF(C4282&lt;&gt;"",VLOOKUP(MID(C4282,18,5),NIVELES!$A$133:$B$213,2,0),"")</f>
        <v>GUAYAS</v>
      </c>
      <c r="F4282" s="80" t="s">
        <v>85</v>
      </c>
      <c r="G4282" s="81" t="str">
        <f>+IF(F4282&lt;&gt;"",VLOOKUP(F4282,NIVELES!$A$246:$C$464,3,0),"")</f>
        <v xml:space="preserve"> </v>
      </c>
      <c r="H4282" s="82" t="s">
        <v>1023</v>
      </c>
      <c r="I4282" s="78" t="s">
        <v>2364</v>
      </c>
      <c r="J4282" s="78" t="s">
        <v>2365</v>
      </c>
      <c r="K4282" s="78" t="s">
        <v>2366</v>
      </c>
      <c r="L4282" s="78" t="s">
        <v>1791</v>
      </c>
      <c r="M4282" s="78" t="s">
        <v>1791</v>
      </c>
      <c r="N4282" s="78" t="s">
        <v>1791</v>
      </c>
      <c r="O4282" s="78" t="s">
        <v>3798</v>
      </c>
      <c r="P4282" s="82">
        <v>12</v>
      </c>
      <c r="Q4282" s="78" t="s">
        <v>3799</v>
      </c>
      <c r="R4282" s="82">
        <v>1</v>
      </c>
      <c r="S4282" s="82">
        <v>1</v>
      </c>
      <c r="T4282" s="82">
        <v>1</v>
      </c>
      <c r="U4282" s="82">
        <v>1</v>
      </c>
      <c r="V4282" s="82">
        <v>1</v>
      </c>
      <c r="W4282" s="82">
        <v>1</v>
      </c>
      <c r="X4282" s="82">
        <v>1</v>
      </c>
      <c r="Y4282" s="82">
        <v>1</v>
      </c>
      <c r="Z4282" s="82">
        <v>1</v>
      </c>
      <c r="AA4282" s="82">
        <v>1</v>
      </c>
      <c r="AB4282" s="82">
        <v>1</v>
      </c>
      <c r="AC4282" s="82">
        <v>1</v>
      </c>
      <c r="AD4282" s="85" t="str">
        <f>IF(A4282&lt;&gt;"",IF(D4282="DIRECCIÓN_DE_TRANSFERENCIAS","280 0031",VLOOKUP(C4282,NIVELES!$A$14:$B$105,2,0)),"")</f>
        <v>280 8270</v>
      </c>
      <c r="AE4282" s="86" t="s">
        <v>322</v>
      </c>
      <c r="AF4282" s="86" t="s">
        <v>369</v>
      </c>
      <c r="AG4282" s="79" t="str">
        <f>+IF(AF4282&lt;&gt;"",VLOOKUP(AF4282,NIVELES!$A$666:$B$673,2,0),"")</f>
        <v>ADMINISTRACIÓN_CENTRAL</v>
      </c>
      <c r="AH4282" s="78" t="s">
        <v>322</v>
      </c>
      <c r="AI4282" s="79" t="str">
        <f>IF(AH4282&lt;&gt;"",VLOOKUP(CONCATENATE(AG4282,AH4282),NIVELES!$B$676:$C$745,2,0),"")</f>
        <v>Administración De La Gestión Administrativa Financiera</v>
      </c>
      <c r="AJ4282" s="78" t="s">
        <v>517</v>
      </c>
      <c r="AK4282" s="79" t="str">
        <f>+IF(AJ4282&lt;&gt;"",VLOOKUP(AJ4282,NIVELES!$A$816:$B$892,2,0),"")</f>
        <v>NO APLICA</v>
      </c>
      <c r="AL4282" s="78" t="s">
        <v>553</v>
      </c>
      <c r="AM4282" s="78">
        <v>510204</v>
      </c>
      <c r="AN4282" s="79" t="str">
        <f>IF(AM4282&lt;&gt;"",+VLOOKUP(AM4282,NIVELES!$A$1652:$B$2466,2,0),"")</f>
        <v>Decimocuarto Sueldo</v>
      </c>
      <c r="AO4282" s="87">
        <v>10112.67</v>
      </c>
      <c r="AP4282" s="88">
        <v>525.33000000000004</v>
      </c>
      <c r="AQ4282" s="88">
        <v>525.33000000000004</v>
      </c>
      <c r="AR4282" s="88">
        <v>5253.33</v>
      </c>
      <c r="AS4282" s="88">
        <v>525.33000000000004</v>
      </c>
      <c r="AT4282" s="88">
        <v>525.33000000000004</v>
      </c>
      <c r="AU4282" s="88">
        <v>525.33000000000004</v>
      </c>
      <c r="AV4282" s="88">
        <v>525.33000000000004</v>
      </c>
      <c r="AW4282" s="88">
        <v>525.33000000000004</v>
      </c>
      <c r="AX4282" s="88">
        <v>525.33000000000004</v>
      </c>
      <c r="AY4282" s="88">
        <v>525.33000000000004</v>
      </c>
      <c r="AZ4282" s="88">
        <v>131.37000000000006</v>
      </c>
      <c r="BA4282" s="88">
        <v>0</v>
      </c>
      <c r="BB4282" s="89">
        <f t="shared" si="263"/>
        <v>10112.67</v>
      </c>
      <c r="BC4282" s="90" t="str">
        <f t="shared" si="262"/>
        <v>OK</v>
      </c>
      <c r="BD4282" s="91" t="str">
        <f t="shared" si="264"/>
        <v xml:space="preserve">                  </v>
      </c>
      <c r="BE4282" s="92">
        <f t="shared" si="265"/>
        <v>12</v>
      </c>
    </row>
    <row r="4283" spans="1:57" s="74" customFormat="1" ht="50.1" customHeight="1" x14ac:dyDescent="0.2">
      <c r="A4283" s="78" t="s">
        <v>55</v>
      </c>
      <c r="B4283" s="78" t="s">
        <v>67</v>
      </c>
      <c r="C4283" s="78" t="s">
        <v>1040</v>
      </c>
      <c r="D4283" s="78" t="s">
        <v>575</v>
      </c>
      <c r="E4283" s="79" t="str">
        <f>+IF(C4283&lt;&gt;"",VLOOKUP(MID(C4283,18,5),NIVELES!$A$133:$B$213,2,0),"")</f>
        <v>GUAYAS</v>
      </c>
      <c r="F4283" s="80" t="s">
        <v>85</v>
      </c>
      <c r="G4283" s="81" t="str">
        <f>+IF(F4283&lt;&gt;"",VLOOKUP(F4283,NIVELES!$A$246:$C$464,3,0),"")</f>
        <v xml:space="preserve"> </v>
      </c>
      <c r="H4283" s="82" t="s">
        <v>1023</v>
      </c>
      <c r="I4283" s="78" t="s">
        <v>2364</v>
      </c>
      <c r="J4283" s="78" t="s">
        <v>2365</v>
      </c>
      <c r="K4283" s="78" t="s">
        <v>2366</v>
      </c>
      <c r="L4283" s="78" t="s">
        <v>1791</v>
      </c>
      <c r="M4283" s="78" t="s">
        <v>1791</v>
      </c>
      <c r="N4283" s="78" t="s">
        <v>1791</v>
      </c>
      <c r="O4283" s="78" t="s">
        <v>3798</v>
      </c>
      <c r="P4283" s="82">
        <v>12</v>
      </c>
      <c r="Q4283" s="78" t="s">
        <v>3799</v>
      </c>
      <c r="R4283" s="82">
        <v>1</v>
      </c>
      <c r="S4283" s="82">
        <v>1</v>
      </c>
      <c r="T4283" s="82">
        <v>1</v>
      </c>
      <c r="U4283" s="82">
        <v>1</v>
      </c>
      <c r="V4283" s="82">
        <v>1</v>
      </c>
      <c r="W4283" s="82">
        <v>1</v>
      </c>
      <c r="X4283" s="82">
        <v>1</v>
      </c>
      <c r="Y4283" s="82">
        <v>1</v>
      </c>
      <c r="Z4283" s="82">
        <v>1</v>
      </c>
      <c r="AA4283" s="82">
        <v>1</v>
      </c>
      <c r="AB4283" s="82">
        <v>1</v>
      </c>
      <c r="AC4283" s="82">
        <v>1</v>
      </c>
      <c r="AD4283" s="85" t="str">
        <f>IF(A4283&lt;&gt;"",IF(D4283="DIRECCIÓN_DE_TRANSFERENCIAS","280 0031",VLOOKUP(C4283,NIVELES!$A$14:$B$105,2,0)),"")</f>
        <v>280 8270</v>
      </c>
      <c r="AE4283" s="86" t="s">
        <v>322</v>
      </c>
      <c r="AF4283" s="86" t="s">
        <v>369</v>
      </c>
      <c r="AG4283" s="79" t="str">
        <f>+IF(AF4283&lt;&gt;"",VLOOKUP(AF4283,NIVELES!$A$666:$B$673,2,0),"")</f>
        <v>ADMINISTRACIÓN_CENTRAL</v>
      </c>
      <c r="AH4283" s="78" t="s">
        <v>322</v>
      </c>
      <c r="AI4283" s="79" t="str">
        <f>IF(AH4283&lt;&gt;"",VLOOKUP(CONCATENATE(AG4283,AH4283),NIVELES!$B$676:$C$745,2,0),"")</f>
        <v>Administración De La Gestión Administrativa Financiera</v>
      </c>
      <c r="AJ4283" s="78" t="s">
        <v>517</v>
      </c>
      <c r="AK4283" s="79" t="str">
        <f>+IF(AJ4283&lt;&gt;"",VLOOKUP(AJ4283,NIVELES!$A$816:$B$892,2,0),"")</f>
        <v>NO APLICA</v>
      </c>
      <c r="AL4283" s="78" t="s">
        <v>553</v>
      </c>
      <c r="AM4283" s="78">
        <v>510304</v>
      </c>
      <c r="AN4283" s="79" t="str">
        <f>IF(AM4283&lt;&gt;"",+VLOOKUP(AM4283,NIVELES!$A$1652:$B$2466,2,0),"")</f>
        <v>Compensación por Transporte</v>
      </c>
      <c r="AO4283" s="87">
        <v>0</v>
      </c>
      <c r="AP4283" s="88">
        <v>0</v>
      </c>
      <c r="AQ4283" s="88">
        <v>0</v>
      </c>
      <c r="AR4283" s="88">
        <v>0</v>
      </c>
      <c r="AS4283" s="88">
        <v>0</v>
      </c>
      <c r="AT4283" s="88">
        <v>0</v>
      </c>
      <c r="AU4283" s="88">
        <v>0</v>
      </c>
      <c r="AV4283" s="88">
        <v>0</v>
      </c>
      <c r="AW4283" s="88">
        <v>0</v>
      </c>
      <c r="AX4283" s="88">
        <v>0</v>
      </c>
      <c r="AY4283" s="88">
        <v>0</v>
      </c>
      <c r="AZ4283" s="88">
        <v>0</v>
      </c>
      <c r="BA4283" s="88">
        <v>0</v>
      </c>
      <c r="BB4283" s="89">
        <f t="shared" si="263"/>
        <v>0</v>
      </c>
      <c r="BC4283" s="90" t="str">
        <f t="shared" si="262"/>
        <v>OK</v>
      </c>
      <c r="BD4283" s="91" t="str">
        <f t="shared" si="264"/>
        <v xml:space="preserve">                  </v>
      </c>
      <c r="BE4283" s="92">
        <f t="shared" si="265"/>
        <v>12</v>
      </c>
    </row>
    <row r="4284" spans="1:57" s="74" customFormat="1" ht="50.1" customHeight="1" x14ac:dyDescent="0.2">
      <c r="A4284" s="78" t="s">
        <v>55</v>
      </c>
      <c r="B4284" s="78" t="s">
        <v>67</v>
      </c>
      <c r="C4284" s="78" t="s">
        <v>1040</v>
      </c>
      <c r="D4284" s="78" t="s">
        <v>575</v>
      </c>
      <c r="E4284" s="79" t="str">
        <f>+IF(C4284&lt;&gt;"",VLOOKUP(MID(C4284,18,5),NIVELES!$A$133:$B$213,2,0),"")</f>
        <v>GUAYAS</v>
      </c>
      <c r="F4284" s="80" t="s">
        <v>85</v>
      </c>
      <c r="G4284" s="81" t="str">
        <f>+IF(F4284&lt;&gt;"",VLOOKUP(F4284,NIVELES!$A$246:$C$464,3,0),"")</f>
        <v xml:space="preserve"> </v>
      </c>
      <c r="H4284" s="82" t="s">
        <v>1023</v>
      </c>
      <c r="I4284" s="78" t="s">
        <v>2364</v>
      </c>
      <c r="J4284" s="78" t="s">
        <v>2365</v>
      </c>
      <c r="K4284" s="78" t="s">
        <v>2366</v>
      </c>
      <c r="L4284" s="78" t="s">
        <v>1791</v>
      </c>
      <c r="M4284" s="78" t="s">
        <v>1791</v>
      </c>
      <c r="N4284" s="78" t="s">
        <v>1791</v>
      </c>
      <c r="O4284" s="78" t="s">
        <v>3798</v>
      </c>
      <c r="P4284" s="82">
        <v>12</v>
      </c>
      <c r="Q4284" s="78" t="s">
        <v>3799</v>
      </c>
      <c r="R4284" s="82">
        <v>1</v>
      </c>
      <c r="S4284" s="82">
        <v>1</v>
      </c>
      <c r="T4284" s="82">
        <v>1</v>
      </c>
      <c r="U4284" s="82">
        <v>1</v>
      </c>
      <c r="V4284" s="82">
        <v>1</v>
      </c>
      <c r="W4284" s="82">
        <v>1</v>
      </c>
      <c r="X4284" s="82">
        <v>1</v>
      </c>
      <c r="Y4284" s="82">
        <v>1</v>
      </c>
      <c r="Z4284" s="82">
        <v>1</v>
      </c>
      <c r="AA4284" s="82">
        <v>1</v>
      </c>
      <c r="AB4284" s="82">
        <v>1</v>
      </c>
      <c r="AC4284" s="82">
        <v>1</v>
      </c>
      <c r="AD4284" s="85" t="str">
        <f>IF(A4284&lt;&gt;"",IF(D4284="DIRECCIÓN_DE_TRANSFERENCIAS","280 0031",VLOOKUP(C4284,NIVELES!$A$14:$B$105,2,0)),"")</f>
        <v>280 8270</v>
      </c>
      <c r="AE4284" s="86" t="s">
        <v>322</v>
      </c>
      <c r="AF4284" s="86" t="s">
        <v>369</v>
      </c>
      <c r="AG4284" s="79" t="str">
        <f>+IF(AF4284&lt;&gt;"",VLOOKUP(AF4284,NIVELES!$A$666:$B$673,2,0),"")</f>
        <v>ADMINISTRACIÓN_CENTRAL</v>
      </c>
      <c r="AH4284" s="78" t="s">
        <v>322</v>
      </c>
      <c r="AI4284" s="79" t="str">
        <f>IF(AH4284&lt;&gt;"",VLOOKUP(CONCATENATE(AG4284,AH4284),NIVELES!$B$676:$C$745,2,0),"")</f>
        <v>Administración De La Gestión Administrativa Financiera</v>
      </c>
      <c r="AJ4284" s="78" t="s">
        <v>517</v>
      </c>
      <c r="AK4284" s="79" t="str">
        <f>+IF(AJ4284&lt;&gt;"",VLOOKUP(AJ4284,NIVELES!$A$816:$B$892,2,0),"")</f>
        <v>NO APLICA</v>
      </c>
      <c r="AL4284" s="78" t="s">
        <v>553</v>
      </c>
      <c r="AM4284" s="78">
        <v>510306</v>
      </c>
      <c r="AN4284" s="79" t="str">
        <f>IF(AM4284&lt;&gt;"",+VLOOKUP(AM4284,NIVELES!$A$1652:$B$2466,2,0),"")</f>
        <v>Alimentación</v>
      </c>
      <c r="AO4284" s="87">
        <v>0</v>
      </c>
      <c r="AP4284" s="88">
        <v>0</v>
      </c>
      <c r="AQ4284" s="88">
        <v>0</v>
      </c>
      <c r="AR4284" s="88">
        <v>0</v>
      </c>
      <c r="AS4284" s="88">
        <v>0</v>
      </c>
      <c r="AT4284" s="88">
        <v>0</v>
      </c>
      <c r="AU4284" s="88">
        <v>0</v>
      </c>
      <c r="AV4284" s="88">
        <v>0</v>
      </c>
      <c r="AW4284" s="88">
        <v>0</v>
      </c>
      <c r="AX4284" s="88">
        <v>0</v>
      </c>
      <c r="AY4284" s="88">
        <v>0</v>
      </c>
      <c r="AZ4284" s="88">
        <v>0</v>
      </c>
      <c r="BA4284" s="88">
        <v>0</v>
      </c>
      <c r="BB4284" s="89">
        <f t="shared" si="263"/>
        <v>0</v>
      </c>
      <c r="BC4284" s="90" t="str">
        <f t="shared" si="262"/>
        <v>OK</v>
      </c>
      <c r="BD4284" s="91" t="str">
        <f t="shared" si="264"/>
        <v xml:space="preserve">                  </v>
      </c>
      <c r="BE4284" s="92">
        <f t="shared" si="265"/>
        <v>12</v>
      </c>
    </row>
    <row r="4285" spans="1:57" s="74" customFormat="1" ht="50.1" customHeight="1" x14ac:dyDescent="0.2">
      <c r="A4285" s="78" t="s">
        <v>55</v>
      </c>
      <c r="B4285" s="78" t="s">
        <v>67</v>
      </c>
      <c r="C4285" s="78" t="s">
        <v>1040</v>
      </c>
      <c r="D4285" s="78" t="s">
        <v>575</v>
      </c>
      <c r="E4285" s="79" t="str">
        <f>+IF(C4285&lt;&gt;"",VLOOKUP(MID(C4285,18,5),NIVELES!$A$133:$B$213,2,0),"")</f>
        <v>GUAYAS</v>
      </c>
      <c r="F4285" s="80" t="s">
        <v>85</v>
      </c>
      <c r="G4285" s="81" t="str">
        <f>+IF(F4285&lt;&gt;"",VLOOKUP(F4285,NIVELES!$A$246:$C$464,3,0),"")</f>
        <v xml:space="preserve"> </v>
      </c>
      <c r="H4285" s="82" t="s">
        <v>1023</v>
      </c>
      <c r="I4285" s="78" t="s">
        <v>2364</v>
      </c>
      <c r="J4285" s="78" t="s">
        <v>2365</v>
      </c>
      <c r="K4285" s="78" t="s">
        <v>2366</v>
      </c>
      <c r="L4285" s="78" t="s">
        <v>1791</v>
      </c>
      <c r="M4285" s="78" t="s">
        <v>1791</v>
      </c>
      <c r="N4285" s="78" t="s">
        <v>1791</v>
      </c>
      <c r="O4285" s="78" t="s">
        <v>3798</v>
      </c>
      <c r="P4285" s="82">
        <v>12</v>
      </c>
      <c r="Q4285" s="78" t="s">
        <v>3799</v>
      </c>
      <c r="R4285" s="82">
        <v>1</v>
      </c>
      <c r="S4285" s="82">
        <v>1</v>
      </c>
      <c r="T4285" s="82">
        <v>1</v>
      </c>
      <c r="U4285" s="82">
        <v>1</v>
      </c>
      <c r="V4285" s="82">
        <v>1</v>
      </c>
      <c r="W4285" s="82">
        <v>1</v>
      </c>
      <c r="X4285" s="82">
        <v>1</v>
      </c>
      <c r="Y4285" s="82">
        <v>1</v>
      </c>
      <c r="Z4285" s="82">
        <v>1</v>
      </c>
      <c r="AA4285" s="82">
        <v>1</v>
      </c>
      <c r="AB4285" s="82">
        <v>1</v>
      </c>
      <c r="AC4285" s="82">
        <v>1</v>
      </c>
      <c r="AD4285" s="85" t="str">
        <f>IF(A4285&lt;&gt;"",IF(D4285="DIRECCIÓN_DE_TRANSFERENCIAS","280 0031",VLOOKUP(C4285,NIVELES!$A$14:$B$105,2,0)),"")</f>
        <v>280 8270</v>
      </c>
      <c r="AE4285" s="86" t="s">
        <v>322</v>
      </c>
      <c r="AF4285" s="86" t="s">
        <v>369</v>
      </c>
      <c r="AG4285" s="79" t="str">
        <f>+IF(AF4285&lt;&gt;"",VLOOKUP(AF4285,NIVELES!$A$666:$B$673,2,0),"")</f>
        <v>ADMINISTRACIÓN_CENTRAL</v>
      </c>
      <c r="AH4285" s="78" t="s">
        <v>322</v>
      </c>
      <c r="AI4285" s="79" t="str">
        <f>IF(AH4285&lt;&gt;"",VLOOKUP(CONCATENATE(AG4285,AH4285),NIVELES!$B$676:$C$745,2,0),"")</f>
        <v>Administración De La Gestión Administrativa Financiera</v>
      </c>
      <c r="AJ4285" s="78" t="s">
        <v>517</v>
      </c>
      <c r="AK4285" s="79" t="str">
        <f>+IF(AJ4285&lt;&gt;"",VLOOKUP(AJ4285,NIVELES!$A$816:$B$892,2,0),"")</f>
        <v>NO APLICA</v>
      </c>
      <c r="AL4285" s="78" t="s">
        <v>553</v>
      </c>
      <c r="AM4285" s="78">
        <v>510401</v>
      </c>
      <c r="AN4285" s="79" t="str">
        <f>IF(AM4285&lt;&gt;"",+VLOOKUP(AM4285,NIVELES!$A$1652:$B$2466,2,0),"")</f>
        <v>Por Cargas Familiares</v>
      </c>
      <c r="AO4285" s="87">
        <v>0</v>
      </c>
      <c r="AP4285" s="88">
        <v>0</v>
      </c>
      <c r="AQ4285" s="88">
        <v>0</v>
      </c>
      <c r="AR4285" s="88">
        <v>0</v>
      </c>
      <c r="AS4285" s="88">
        <v>0</v>
      </c>
      <c r="AT4285" s="88">
        <v>0</v>
      </c>
      <c r="AU4285" s="88">
        <v>0</v>
      </c>
      <c r="AV4285" s="88">
        <v>0</v>
      </c>
      <c r="AW4285" s="88">
        <v>0</v>
      </c>
      <c r="AX4285" s="88">
        <v>0</v>
      </c>
      <c r="AY4285" s="88">
        <v>0</v>
      </c>
      <c r="AZ4285" s="88">
        <v>0</v>
      </c>
      <c r="BA4285" s="88">
        <v>0</v>
      </c>
      <c r="BB4285" s="89">
        <f t="shared" si="263"/>
        <v>0</v>
      </c>
      <c r="BC4285" s="90" t="str">
        <f t="shared" si="262"/>
        <v>OK</v>
      </c>
      <c r="BD4285" s="91" t="str">
        <f t="shared" si="264"/>
        <v xml:space="preserve">                  </v>
      </c>
      <c r="BE4285" s="92">
        <f t="shared" si="265"/>
        <v>12</v>
      </c>
    </row>
    <row r="4286" spans="1:57" s="74" customFormat="1" ht="50.1" customHeight="1" x14ac:dyDescent="0.2">
      <c r="A4286" s="78" t="s">
        <v>55</v>
      </c>
      <c r="B4286" s="78" t="s">
        <v>67</v>
      </c>
      <c r="C4286" s="78" t="s">
        <v>1040</v>
      </c>
      <c r="D4286" s="78" t="s">
        <v>575</v>
      </c>
      <c r="E4286" s="79" t="str">
        <f>+IF(C4286&lt;&gt;"",VLOOKUP(MID(C4286,18,5),NIVELES!$A$133:$B$213,2,0),"")</f>
        <v>GUAYAS</v>
      </c>
      <c r="F4286" s="80" t="s">
        <v>85</v>
      </c>
      <c r="G4286" s="81" t="str">
        <f>+IF(F4286&lt;&gt;"",VLOOKUP(F4286,NIVELES!$A$246:$C$464,3,0),"")</f>
        <v xml:space="preserve"> </v>
      </c>
      <c r="H4286" s="82" t="s">
        <v>1023</v>
      </c>
      <c r="I4286" s="78" t="s">
        <v>2364</v>
      </c>
      <c r="J4286" s="78" t="s">
        <v>2365</v>
      </c>
      <c r="K4286" s="78" t="s">
        <v>2366</v>
      </c>
      <c r="L4286" s="78" t="s">
        <v>1791</v>
      </c>
      <c r="M4286" s="78" t="s">
        <v>1791</v>
      </c>
      <c r="N4286" s="78" t="s">
        <v>1791</v>
      </c>
      <c r="O4286" s="78" t="s">
        <v>3798</v>
      </c>
      <c r="P4286" s="82">
        <v>12</v>
      </c>
      <c r="Q4286" s="78" t="s">
        <v>3799</v>
      </c>
      <c r="R4286" s="82">
        <v>1</v>
      </c>
      <c r="S4286" s="82">
        <v>1</v>
      </c>
      <c r="T4286" s="82">
        <v>1</v>
      </c>
      <c r="U4286" s="82">
        <v>1</v>
      </c>
      <c r="V4286" s="82">
        <v>1</v>
      </c>
      <c r="W4286" s="82">
        <v>1</v>
      </c>
      <c r="X4286" s="82">
        <v>1</v>
      </c>
      <c r="Y4286" s="82">
        <v>1</v>
      </c>
      <c r="Z4286" s="82">
        <v>1</v>
      </c>
      <c r="AA4286" s="82">
        <v>1</v>
      </c>
      <c r="AB4286" s="82">
        <v>1</v>
      </c>
      <c r="AC4286" s="82">
        <v>1</v>
      </c>
      <c r="AD4286" s="85" t="str">
        <f>IF(A4286&lt;&gt;"",IF(D4286="DIRECCIÓN_DE_TRANSFERENCIAS","280 0031",VLOOKUP(C4286,NIVELES!$A$14:$B$105,2,0)),"")</f>
        <v>280 8270</v>
      </c>
      <c r="AE4286" s="86" t="s">
        <v>322</v>
      </c>
      <c r="AF4286" s="86" t="s">
        <v>369</v>
      </c>
      <c r="AG4286" s="79" t="str">
        <f>+IF(AF4286&lt;&gt;"",VLOOKUP(AF4286,NIVELES!$A$666:$B$673,2,0),"")</f>
        <v>ADMINISTRACIÓN_CENTRAL</v>
      </c>
      <c r="AH4286" s="78" t="s">
        <v>322</v>
      </c>
      <c r="AI4286" s="79" t="str">
        <f>IF(AH4286&lt;&gt;"",VLOOKUP(CONCATENATE(AG4286,AH4286),NIVELES!$B$676:$C$745,2,0),"")</f>
        <v>Administración De La Gestión Administrativa Financiera</v>
      </c>
      <c r="AJ4286" s="78" t="s">
        <v>517</v>
      </c>
      <c r="AK4286" s="79" t="str">
        <f>+IF(AJ4286&lt;&gt;"",VLOOKUP(AJ4286,NIVELES!$A$816:$B$892,2,0),"")</f>
        <v>NO APLICA</v>
      </c>
      <c r="AL4286" s="78" t="s">
        <v>553</v>
      </c>
      <c r="AM4286" s="78">
        <v>510408</v>
      </c>
      <c r="AN4286" s="79" t="str">
        <f>IF(AM4286&lt;&gt;"",+VLOOKUP(AM4286,NIVELES!$A$1652:$B$2466,2,0),"")</f>
        <v>Subsidio de Antigüedad</v>
      </c>
      <c r="AO4286" s="87">
        <v>0</v>
      </c>
      <c r="AP4286" s="88">
        <v>0</v>
      </c>
      <c r="AQ4286" s="88">
        <v>0</v>
      </c>
      <c r="AR4286" s="88">
        <v>0</v>
      </c>
      <c r="AS4286" s="88">
        <v>0</v>
      </c>
      <c r="AT4286" s="88">
        <v>0</v>
      </c>
      <c r="AU4286" s="88">
        <v>0</v>
      </c>
      <c r="AV4286" s="88">
        <v>0</v>
      </c>
      <c r="AW4286" s="88">
        <v>0</v>
      </c>
      <c r="AX4286" s="88">
        <v>0</v>
      </c>
      <c r="AY4286" s="88">
        <v>0</v>
      </c>
      <c r="AZ4286" s="88">
        <v>0</v>
      </c>
      <c r="BA4286" s="88">
        <v>0</v>
      </c>
      <c r="BB4286" s="89">
        <f t="shared" si="263"/>
        <v>0</v>
      </c>
      <c r="BC4286" s="90" t="str">
        <f t="shared" si="262"/>
        <v>OK</v>
      </c>
      <c r="BD4286" s="91" t="str">
        <f t="shared" si="264"/>
        <v xml:space="preserve">                  </v>
      </c>
      <c r="BE4286" s="92">
        <f t="shared" si="265"/>
        <v>12</v>
      </c>
    </row>
    <row r="4287" spans="1:57" s="74" customFormat="1" ht="50.1" customHeight="1" x14ac:dyDescent="0.2">
      <c r="A4287" s="78" t="s">
        <v>55</v>
      </c>
      <c r="B4287" s="78" t="s">
        <v>67</v>
      </c>
      <c r="C4287" s="78" t="s">
        <v>1040</v>
      </c>
      <c r="D4287" s="78" t="s">
        <v>575</v>
      </c>
      <c r="E4287" s="79" t="str">
        <f>+IF(C4287&lt;&gt;"",VLOOKUP(MID(C4287,18,5),NIVELES!$A$133:$B$213,2,0),"")</f>
        <v>GUAYAS</v>
      </c>
      <c r="F4287" s="80" t="s">
        <v>85</v>
      </c>
      <c r="G4287" s="81" t="str">
        <f>+IF(F4287&lt;&gt;"",VLOOKUP(F4287,NIVELES!$A$246:$C$464,3,0),"")</f>
        <v xml:space="preserve"> </v>
      </c>
      <c r="H4287" s="82" t="s">
        <v>1023</v>
      </c>
      <c r="I4287" s="78" t="s">
        <v>2364</v>
      </c>
      <c r="J4287" s="78" t="s">
        <v>2365</v>
      </c>
      <c r="K4287" s="78" t="s">
        <v>2366</v>
      </c>
      <c r="L4287" s="78" t="s">
        <v>1791</v>
      </c>
      <c r="M4287" s="78" t="s">
        <v>1791</v>
      </c>
      <c r="N4287" s="78" t="s">
        <v>1791</v>
      </c>
      <c r="O4287" s="78" t="s">
        <v>3798</v>
      </c>
      <c r="P4287" s="82">
        <v>12</v>
      </c>
      <c r="Q4287" s="78" t="s">
        <v>3799</v>
      </c>
      <c r="R4287" s="82">
        <v>1</v>
      </c>
      <c r="S4287" s="82">
        <v>1</v>
      </c>
      <c r="T4287" s="82">
        <v>1</v>
      </c>
      <c r="U4287" s="82">
        <v>1</v>
      </c>
      <c r="V4287" s="82">
        <v>1</v>
      </c>
      <c r="W4287" s="82">
        <v>1</v>
      </c>
      <c r="X4287" s="82">
        <v>1</v>
      </c>
      <c r="Y4287" s="82">
        <v>1</v>
      </c>
      <c r="Z4287" s="82">
        <v>1</v>
      </c>
      <c r="AA4287" s="82">
        <v>1</v>
      </c>
      <c r="AB4287" s="82">
        <v>1</v>
      </c>
      <c r="AC4287" s="82">
        <v>1</v>
      </c>
      <c r="AD4287" s="85" t="str">
        <f>IF(A4287&lt;&gt;"",IF(D4287="DIRECCIÓN_DE_TRANSFERENCIAS","280 0031",VLOOKUP(C4287,NIVELES!$A$14:$B$105,2,0)),"")</f>
        <v>280 8270</v>
      </c>
      <c r="AE4287" s="86" t="s">
        <v>322</v>
      </c>
      <c r="AF4287" s="86" t="s">
        <v>369</v>
      </c>
      <c r="AG4287" s="79" t="str">
        <f>+IF(AF4287&lt;&gt;"",VLOOKUP(AF4287,NIVELES!$A$666:$B$673,2,0),"")</f>
        <v>ADMINISTRACIÓN_CENTRAL</v>
      </c>
      <c r="AH4287" s="78" t="s">
        <v>322</v>
      </c>
      <c r="AI4287" s="79" t="str">
        <f>IF(AH4287&lt;&gt;"",VLOOKUP(CONCATENATE(AG4287,AH4287),NIVELES!$B$676:$C$745,2,0),"")</f>
        <v>Administración De La Gestión Administrativa Financiera</v>
      </c>
      <c r="AJ4287" s="78" t="s">
        <v>517</v>
      </c>
      <c r="AK4287" s="79" t="str">
        <f>+IF(AJ4287&lt;&gt;"",VLOOKUP(AJ4287,NIVELES!$A$816:$B$892,2,0),"")</f>
        <v>NO APLICA</v>
      </c>
      <c r="AL4287" s="78" t="s">
        <v>553</v>
      </c>
      <c r="AM4287" s="78">
        <v>510509</v>
      </c>
      <c r="AN4287" s="79" t="str">
        <f>IF(AM4287&lt;&gt;"",+VLOOKUP(AM4287,NIVELES!$A$1652:$B$2466,2,0),"")</f>
        <v>Horas Extraordinarias y Suplementarias</v>
      </c>
      <c r="AO4287" s="87">
        <v>0</v>
      </c>
      <c r="AP4287" s="88">
        <v>0</v>
      </c>
      <c r="AQ4287" s="88">
        <v>0</v>
      </c>
      <c r="AR4287" s="88">
        <v>0</v>
      </c>
      <c r="AS4287" s="88">
        <v>0</v>
      </c>
      <c r="AT4287" s="88">
        <v>0</v>
      </c>
      <c r="AU4287" s="88">
        <v>0</v>
      </c>
      <c r="AV4287" s="88">
        <v>0</v>
      </c>
      <c r="AW4287" s="88">
        <v>0</v>
      </c>
      <c r="AX4287" s="88">
        <v>0</v>
      </c>
      <c r="AY4287" s="88">
        <v>0</v>
      </c>
      <c r="AZ4287" s="88">
        <v>0</v>
      </c>
      <c r="BA4287" s="88">
        <v>0</v>
      </c>
      <c r="BB4287" s="89">
        <f t="shared" si="263"/>
        <v>0</v>
      </c>
      <c r="BC4287" s="90" t="str">
        <f t="shared" si="262"/>
        <v>OK</v>
      </c>
      <c r="BD4287" s="91" t="str">
        <f t="shared" si="264"/>
        <v xml:space="preserve">                  </v>
      </c>
      <c r="BE4287" s="92">
        <f t="shared" si="265"/>
        <v>12</v>
      </c>
    </row>
    <row r="4288" spans="1:57" s="74" customFormat="1" ht="50.1" customHeight="1" x14ac:dyDescent="0.2">
      <c r="A4288" s="78" t="s">
        <v>55</v>
      </c>
      <c r="B4288" s="78" t="s">
        <v>67</v>
      </c>
      <c r="C4288" s="78" t="s">
        <v>1040</v>
      </c>
      <c r="D4288" s="78" t="s">
        <v>575</v>
      </c>
      <c r="E4288" s="79" t="str">
        <f>+IF(C4288&lt;&gt;"",VLOOKUP(MID(C4288,18,5),NIVELES!$A$133:$B$213,2,0),"")</f>
        <v>GUAYAS</v>
      </c>
      <c r="F4288" s="80" t="s">
        <v>85</v>
      </c>
      <c r="G4288" s="81" t="str">
        <f>+IF(F4288&lt;&gt;"",VLOOKUP(F4288,NIVELES!$A$246:$C$464,3,0),"")</f>
        <v xml:space="preserve"> </v>
      </c>
      <c r="H4288" s="82" t="s">
        <v>1023</v>
      </c>
      <c r="I4288" s="78" t="s">
        <v>2364</v>
      </c>
      <c r="J4288" s="78" t="s">
        <v>2365</v>
      </c>
      <c r="K4288" s="78" t="s">
        <v>2366</v>
      </c>
      <c r="L4288" s="78" t="s">
        <v>1791</v>
      </c>
      <c r="M4288" s="78" t="s">
        <v>1791</v>
      </c>
      <c r="N4288" s="78" t="s">
        <v>1791</v>
      </c>
      <c r="O4288" s="78" t="s">
        <v>3798</v>
      </c>
      <c r="P4288" s="82">
        <v>12</v>
      </c>
      <c r="Q4288" s="78" t="s">
        <v>3799</v>
      </c>
      <c r="R4288" s="82">
        <v>1</v>
      </c>
      <c r="S4288" s="82">
        <v>1</v>
      </c>
      <c r="T4288" s="82">
        <v>1</v>
      </c>
      <c r="U4288" s="82">
        <v>1</v>
      </c>
      <c r="V4288" s="82">
        <v>1</v>
      </c>
      <c r="W4288" s="82">
        <v>1</v>
      </c>
      <c r="X4288" s="82">
        <v>1</v>
      </c>
      <c r="Y4288" s="82">
        <v>1</v>
      </c>
      <c r="Z4288" s="82">
        <v>1</v>
      </c>
      <c r="AA4288" s="82">
        <v>1</v>
      </c>
      <c r="AB4288" s="82">
        <v>1</v>
      </c>
      <c r="AC4288" s="82">
        <v>1</v>
      </c>
      <c r="AD4288" s="85" t="str">
        <f>IF(A4288&lt;&gt;"",IF(D4288="DIRECCIÓN_DE_TRANSFERENCIAS","280 0031",VLOOKUP(C4288,NIVELES!$A$14:$B$105,2,0)),"")</f>
        <v>280 8270</v>
      </c>
      <c r="AE4288" s="86" t="s">
        <v>322</v>
      </c>
      <c r="AF4288" s="86" t="s">
        <v>369</v>
      </c>
      <c r="AG4288" s="79" t="str">
        <f>+IF(AF4288&lt;&gt;"",VLOOKUP(AF4288,NIVELES!$A$666:$B$673,2,0),"")</f>
        <v>ADMINISTRACIÓN_CENTRAL</v>
      </c>
      <c r="AH4288" s="78" t="s">
        <v>322</v>
      </c>
      <c r="AI4288" s="79" t="str">
        <f>IF(AH4288&lt;&gt;"",VLOOKUP(CONCATENATE(AG4288,AH4288),NIVELES!$B$676:$C$745,2,0),"")</f>
        <v>Administración De La Gestión Administrativa Financiera</v>
      </c>
      <c r="AJ4288" s="78" t="s">
        <v>517</v>
      </c>
      <c r="AK4288" s="79" t="str">
        <f>+IF(AJ4288&lt;&gt;"",VLOOKUP(AJ4288,NIVELES!$A$816:$B$892,2,0),"")</f>
        <v>NO APLICA</v>
      </c>
      <c r="AL4288" s="78" t="s">
        <v>553</v>
      </c>
      <c r="AM4288" s="78">
        <v>510510</v>
      </c>
      <c r="AN4288" s="79" t="str">
        <f>IF(AM4288&lt;&gt;"",+VLOOKUP(AM4288,NIVELES!$A$1652:$B$2466,2,0),"")</f>
        <v>Servicios Personales por Contrato</v>
      </c>
      <c r="AO4288" s="87">
        <v>69278</v>
      </c>
      <c r="AP4288" s="88">
        <v>6072</v>
      </c>
      <c r="AQ4288" s="88">
        <v>6072</v>
      </c>
      <c r="AR4288" s="88">
        <v>6072</v>
      </c>
      <c r="AS4288" s="88">
        <v>6072</v>
      </c>
      <c r="AT4288" s="88">
        <v>6072</v>
      </c>
      <c r="AU4288" s="88">
        <v>6072</v>
      </c>
      <c r="AV4288" s="88">
        <v>6072</v>
      </c>
      <c r="AW4288" s="88">
        <v>6072</v>
      </c>
      <c r="AX4288" s="88">
        <v>6072</v>
      </c>
      <c r="AY4288" s="88">
        <v>6072</v>
      </c>
      <c r="AZ4288" s="88">
        <v>6072</v>
      </c>
      <c r="BA4288" s="88">
        <v>2486</v>
      </c>
      <c r="BB4288" s="89">
        <f t="shared" si="263"/>
        <v>69278</v>
      </c>
      <c r="BC4288" s="90" t="str">
        <f t="shared" si="262"/>
        <v>OK</v>
      </c>
      <c r="BD4288" s="91" t="str">
        <f t="shared" si="264"/>
        <v xml:space="preserve">                  </v>
      </c>
      <c r="BE4288" s="92">
        <f t="shared" si="265"/>
        <v>12</v>
      </c>
    </row>
    <row r="4289" spans="1:57" s="74" customFormat="1" ht="50.1" customHeight="1" x14ac:dyDescent="0.2">
      <c r="A4289" s="78" t="s">
        <v>55</v>
      </c>
      <c r="B4289" s="78" t="s">
        <v>67</v>
      </c>
      <c r="C4289" s="78" t="s">
        <v>1040</v>
      </c>
      <c r="D4289" s="78" t="s">
        <v>575</v>
      </c>
      <c r="E4289" s="79" t="str">
        <f>+IF(C4289&lt;&gt;"",VLOOKUP(MID(C4289,18,5),NIVELES!$A$133:$B$213,2,0),"")</f>
        <v>GUAYAS</v>
      </c>
      <c r="F4289" s="80" t="s">
        <v>85</v>
      </c>
      <c r="G4289" s="81" t="str">
        <f>+IF(F4289&lt;&gt;"",VLOOKUP(F4289,NIVELES!$A$246:$C$464,3,0),"")</f>
        <v xml:space="preserve"> </v>
      </c>
      <c r="H4289" s="82" t="s">
        <v>1023</v>
      </c>
      <c r="I4289" s="78" t="s">
        <v>2364</v>
      </c>
      <c r="J4289" s="78" t="s">
        <v>2365</v>
      </c>
      <c r="K4289" s="78" t="s">
        <v>2366</v>
      </c>
      <c r="L4289" s="78" t="s">
        <v>1791</v>
      </c>
      <c r="M4289" s="78" t="s">
        <v>1791</v>
      </c>
      <c r="N4289" s="78" t="s">
        <v>1791</v>
      </c>
      <c r="O4289" s="78" t="s">
        <v>3798</v>
      </c>
      <c r="P4289" s="82">
        <v>12</v>
      </c>
      <c r="Q4289" s="78" t="s">
        <v>3799</v>
      </c>
      <c r="R4289" s="82">
        <v>1</v>
      </c>
      <c r="S4289" s="82">
        <v>1</v>
      </c>
      <c r="T4289" s="82">
        <v>1</v>
      </c>
      <c r="U4289" s="82">
        <v>1</v>
      </c>
      <c r="V4289" s="82">
        <v>1</v>
      </c>
      <c r="W4289" s="82">
        <v>1</v>
      </c>
      <c r="X4289" s="82">
        <v>1</v>
      </c>
      <c r="Y4289" s="82">
        <v>1</v>
      </c>
      <c r="Z4289" s="82">
        <v>1</v>
      </c>
      <c r="AA4289" s="82">
        <v>1</v>
      </c>
      <c r="AB4289" s="82">
        <v>1</v>
      </c>
      <c r="AC4289" s="82">
        <v>1</v>
      </c>
      <c r="AD4289" s="85" t="str">
        <f>IF(A4289&lt;&gt;"",IF(D4289="DIRECCIÓN_DE_TRANSFERENCIAS","280 0031",VLOOKUP(C4289,NIVELES!$A$14:$B$105,2,0)),"")</f>
        <v>280 8270</v>
      </c>
      <c r="AE4289" s="86" t="s">
        <v>322</v>
      </c>
      <c r="AF4289" s="86" t="s">
        <v>369</v>
      </c>
      <c r="AG4289" s="79" t="str">
        <f>+IF(AF4289&lt;&gt;"",VLOOKUP(AF4289,NIVELES!$A$666:$B$673,2,0),"")</f>
        <v>ADMINISTRACIÓN_CENTRAL</v>
      </c>
      <c r="AH4289" s="78" t="s">
        <v>322</v>
      </c>
      <c r="AI4289" s="79" t="str">
        <f>IF(AH4289&lt;&gt;"",VLOOKUP(CONCATENATE(AG4289,AH4289),NIVELES!$B$676:$C$745,2,0),"")</f>
        <v>Administración De La Gestión Administrativa Financiera</v>
      </c>
      <c r="AJ4289" s="78" t="s">
        <v>517</v>
      </c>
      <c r="AK4289" s="79" t="str">
        <f>+IF(AJ4289&lt;&gt;"",VLOOKUP(AJ4289,NIVELES!$A$816:$B$892,2,0),"")</f>
        <v>NO APLICA</v>
      </c>
      <c r="AL4289" s="78" t="s">
        <v>553</v>
      </c>
      <c r="AM4289" s="78">
        <v>510512</v>
      </c>
      <c r="AN4289" s="79" t="str">
        <f>IF(AM4289&lt;&gt;"",+VLOOKUP(AM4289,NIVELES!$A$1652:$B$2466,2,0),"")</f>
        <v>Subrogación</v>
      </c>
      <c r="AO4289" s="87">
        <v>0</v>
      </c>
      <c r="AP4289" s="88">
        <v>0</v>
      </c>
      <c r="AQ4289" s="88">
        <v>0</v>
      </c>
      <c r="AR4289" s="88">
        <v>0</v>
      </c>
      <c r="AS4289" s="88">
        <v>0</v>
      </c>
      <c r="AT4289" s="88">
        <v>0</v>
      </c>
      <c r="AU4289" s="88">
        <v>0</v>
      </c>
      <c r="AV4289" s="88">
        <v>0</v>
      </c>
      <c r="AW4289" s="88">
        <v>0</v>
      </c>
      <c r="AX4289" s="88">
        <v>0</v>
      </c>
      <c r="AY4289" s="88">
        <v>0</v>
      </c>
      <c r="AZ4289" s="88">
        <v>0</v>
      </c>
      <c r="BA4289" s="88">
        <v>0</v>
      </c>
      <c r="BB4289" s="89">
        <f t="shared" si="263"/>
        <v>0</v>
      </c>
      <c r="BC4289" s="90" t="str">
        <f t="shared" si="262"/>
        <v>OK</v>
      </c>
      <c r="BD4289" s="91" t="str">
        <f t="shared" si="264"/>
        <v xml:space="preserve">                  </v>
      </c>
      <c r="BE4289" s="92">
        <f t="shared" si="265"/>
        <v>12</v>
      </c>
    </row>
    <row r="4290" spans="1:57" s="74" customFormat="1" ht="50.1" customHeight="1" x14ac:dyDescent="0.2">
      <c r="A4290" s="78" t="s">
        <v>55</v>
      </c>
      <c r="B4290" s="78" t="s">
        <v>67</v>
      </c>
      <c r="C4290" s="78" t="s">
        <v>1040</v>
      </c>
      <c r="D4290" s="78" t="s">
        <v>575</v>
      </c>
      <c r="E4290" s="79" t="str">
        <f>+IF(C4290&lt;&gt;"",VLOOKUP(MID(C4290,18,5),NIVELES!$A$133:$B$213,2,0),"")</f>
        <v>GUAYAS</v>
      </c>
      <c r="F4290" s="80" t="s">
        <v>85</v>
      </c>
      <c r="G4290" s="81" t="str">
        <f>+IF(F4290&lt;&gt;"",VLOOKUP(F4290,NIVELES!$A$246:$C$464,3,0),"")</f>
        <v xml:space="preserve"> </v>
      </c>
      <c r="H4290" s="82" t="s">
        <v>1023</v>
      </c>
      <c r="I4290" s="78" t="s">
        <v>2364</v>
      </c>
      <c r="J4290" s="78" t="s">
        <v>2365</v>
      </c>
      <c r="K4290" s="78" t="s">
        <v>2366</v>
      </c>
      <c r="L4290" s="78" t="s">
        <v>1791</v>
      </c>
      <c r="M4290" s="78" t="s">
        <v>1791</v>
      </c>
      <c r="N4290" s="78" t="s">
        <v>1791</v>
      </c>
      <c r="O4290" s="78" t="s">
        <v>3798</v>
      </c>
      <c r="P4290" s="82">
        <v>12</v>
      </c>
      <c r="Q4290" s="78" t="s">
        <v>3799</v>
      </c>
      <c r="R4290" s="82">
        <v>1</v>
      </c>
      <c r="S4290" s="82">
        <v>1</v>
      </c>
      <c r="T4290" s="82">
        <v>1</v>
      </c>
      <c r="U4290" s="82">
        <v>1</v>
      </c>
      <c r="V4290" s="82">
        <v>1</v>
      </c>
      <c r="W4290" s="82">
        <v>1</v>
      </c>
      <c r="X4290" s="82">
        <v>1</v>
      </c>
      <c r="Y4290" s="82">
        <v>1</v>
      </c>
      <c r="Z4290" s="82">
        <v>1</v>
      </c>
      <c r="AA4290" s="82">
        <v>1</v>
      </c>
      <c r="AB4290" s="82">
        <v>1</v>
      </c>
      <c r="AC4290" s="82">
        <v>1</v>
      </c>
      <c r="AD4290" s="85" t="str">
        <f>IF(A4290&lt;&gt;"",IF(D4290="DIRECCIÓN_DE_TRANSFERENCIAS","280 0031",VLOOKUP(C4290,NIVELES!$A$14:$B$105,2,0)),"")</f>
        <v>280 8270</v>
      </c>
      <c r="AE4290" s="86" t="s">
        <v>322</v>
      </c>
      <c r="AF4290" s="86" t="s">
        <v>369</v>
      </c>
      <c r="AG4290" s="79" t="str">
        <f>+IF(AF4290&lt;&gt;"",VLOOKUP(AF4290,NIVELES!$A$666:$B$673,2,0),"")</f>
        <v>ADMINISTRACIÓN_CENTRAL</v>
      </c>
      <c r="AH4290" s="78" t="s">
        <v>322</v>
      </c>
      <c r="AI4290" s="79" t="str">
        <f>IF(AH4290&lt;&gt;"",VLOOKUP(CONCATENATE(AG4290,AH4290),NIVELES!$B$676:$C$745,2,0),"")</f>
        <v>Administración De La Gestión Administrativa Financiera</v>
      </c>
      <c r="AJ4290" s="78" t="s">
        <v>517</v>
      </c>
      <c r="AK4290" s="79" t="str">
        <f>+IF(AJ4290&lt;&gt;"",VLOOKUP(AJ4290,NIVELES!$A$816:$B$892,2,0),"")</f>
        <v>NO APLICA</v>
      </c>
      <c r="AL4290" s="78" t="s">
        <v>553</v>
      </c>
      <c r="AM4290" s="78">
        <v>510601</v>
      </c>
      <c r="AN4290" s="79" t="str">
        <f>IF(AM4290&lt;&gt;"",+VLOOKUP(AM4290,NIVELES!$A$1652:$B$2466,2,0),"")</f>
        <v>Aporte Patronal</v>
      </c>
      <c r="AO4290" s="87">
        <v>31477.67</v>
      </c>
      <c r="AP4290" s="88">
        <v>2839.8</v>
      </c>
      <c r="AQ4290" s="88">
        <v>2839.8</v>
      </c>
      <c r="AR4290" s="88">
        <v>2839.8</v>
      </c>
      <c r="AS4290" s="88">
        <v>2839.8</v>
      </c>
      <c r="AT4290" s="88">
        <v>2839.8</v>
      </c>
      <c r="AU4290" s="88">
        <v>2839.8</v>
      </c>
      <c r="AV4290" s="88">
        <v>2839.8</v>
      </c>
      <c r="AW4290" s="88">
        <v>2839.8</v>
      </c>
      <c r="AX4290" s="88">
        <v>2839.8</v>
      </c>
      <c r="AY4290" s="88">
        <v>2839.8</v>
      </c>
      <c r="AZ4290" s="88">
        <v>2839.8</v>
      </c>
      <c r="BA4290" s="88">
        <v>239.87</v>
      </c>
      <c r="BB4290" s="89">
        <f t="shared" si="263"/>
        <v>31477.669999999995</v>
      </c>
      <c r="BC4290" s="90" t="str">
        <f t="shared" si="262"/>
        <v>OK</v>
      </c>
      <c r="BD4290" s="91" t="str">
        <f t="shared" si="264"/>
        <v xml:space="preserve">                  </v>
      </c>
      <c r="BE4290" s="92">
        <f t="shared" si="265"/>
        <v>12</v>
      </c>
    </row>
    <row r="4291" spans="1:57" s="74" customFormat="1" ht="50.1" customHeight="1" x14ac:dyDescent="0.2">
      <c r="A4291" s="78" t="s">
        <v>55</v>
      </c>
      <c r="B4291" s="78" t="s">
        <v>67</v>
      </c>
      <c r="C4291" s="78" t="s">
        <v>1040</v>
      </c>
      <c r="D4291" s="78" t="s">
        <v>575</v>
      </c>
      <c r="E4291" s="79" t="str">
        <f>+IF(C4291&lt;&gt;"",VLOOKUP(MID(C4291,18,5),NIVELES!$A$133:$B$213,2,0),"")</f>
        <v>GUAYAS</v>
      </c>
      <c r="F4291" s="80" t="s">
        <v>85</v>
      </c>
      <c r="G4291" s="81" t="str">
        <f>+IF(F4291&lt;&gt;"",VLOOKUP(F4291,NIVELES!$A$246:$C$464,3,0),"")</f>
        <v xml:space="preserve"> </v>
      </c>
      <c r="H4291" s="82" t="s">
        <v>1023</v>
      </c>
      <c r="I4291" s="78" t="s">
        <v>2364</v>
      </c>
      <c r="J4291" s="78" t="s">
        <v>2365</v>
      </c>
      <c r="K4291" s="78" t="s">
        <v>2366</v>
      </c>
      <c r="L4291" s="78" t="s">
        <v>1791</v>
      </c>
      <c r="M4291" s="78" t="s">
        <v>1791</v>
      </c>
      <c r="N4291" s="78" t="s">
        <v>1791</v>
      </c>
      <c r="O4291" s="78" t="s">
        <v>3798</v>
      </c>
      <c r="P4291" s="82">
        <v>12</v>
      </c>
      <c r="Q4291" s="78" t="s">
        <v>3799</v>
      </c>
      <c r="R4291" s="82">
        <v>1</v>
      </c>
      <c r="S4291" s="82">
        <v>1</v>
      </c>
      <c r="T4291" s="82">
        <v>1</v>
      </c>
      <c r="U4291" s="82">
        <v>1</v>
      </c>
      <c r="V4291" s="82">
        <v>1</v>
      </c>
      <c r="W4291" s="82">
        <v>1</v>
      </c>
      <c r="X4291" s="82">
        <v>1</v>
      </c>
      <c r="Y4291" s="82">
        <v>1</v>
      </c>
      <c r="Z4291" s="82">
        <v>1</v>
      </c>
      <c r="AA4291" s="82">
        <v>1</v>
      </c>
      <c r="AB4291" s="82">
        <v>1</v>
      </c>
      <c r="AC4291" s="82">
        <v>1</v>
      </c>
      <c r="AD4291" s="85" t="str">
        <f>IF(A4291&lt;&gt;"",IF(D4291="DIRECCIÓN_DE_TRANSFERENCIAS","280 0031",VLOOKUP(C4291,NIVELES!$A$14:$B$105,2,0)),"")</f>
        <v>280 8270</v>
      </c>
      <c r="AE4291" s="86" t="s">
        <v>322</v>
      </c>
      <c r="AF4291" s="86" t="s">
        <v>369</v>
      </c>
      <c r="AG4291" s="79" t="str">
        <f>+IF(AF4291&lt;&gt;"",VLOOKUP(AF4291,NIVELES!$A$666:$B$673,2,0),"")</f>
        <v>ADMINISTRACIÓN_CENTRAL</v>
      </c>
      <c r="AH4291" s="78" t="s">
        <v>322</v>
      </c>
      <c r="AI4291" s="79" t="str">
        <f>IF(AH4291&lt;&gt;"",VLOOKUP(CONCATENATE(AG4291,AH4291),NIVELES!$B$676:$C$745,2,0),"")</f>
        <v>Administración De La Gestión Administrativa Financiera</v>
      </c>
      <c r="AJ4291" s="78" t="s">
        <v>517</v>
      </c>
      <c r="AK4291" s="79" t="str">
        <f>+IF(AJ4291&lt;&gt;"",VLOOKUP(AJ4291,NIVELES!$A$816:$B$892,2,0),"")</f>
        <v>NO APLICA</v>
      </c>
      <c r="AL4291" s="78" t="s">
        <v>553</v>
      </c>
      <c r="AM4291" s="78">
        <v>510602</v>
      </c>
      <c r="AN4291" s="79" t="str">
        <f>IF(AM4291&lt;&gt;"",+VLOOKUP(AM4291,NIVELES!$A$1652:$B$2466,2,0),"")</f>
        <v>Fondo de Reserva</v>
      </c>
      <c r="AO4291" s="87">
        <v>26483.42</v>
      </c>
      <c r="AP4291" s="88">
        <v>2406.62</v>
      </c>
      <c r="AQ4291" s="88">
        <v>2406.62</v>
      </c>
      <c r="AR4291" s="88">
        <v>2406.62</v>
      </c>
      <c r="AS4291" s="88">
        <v>2406.62</v>
      </c>
      <c r="AT4291" s="88">
        <v>2406.62</v>
      </c>
      <c r="AU4291" s="88">
        <v>2406.62</v>
      </c>
      <c r="AV4291" s="88">
        <v>2406.62</v>
      </c>
      <c r="AW4291" s="88">
        <v>2406.62</v>
      </c>
      <c r="AX4291" s="88">
        <v>2406.62</v>
      </c>
      <c r="AY4291" s="88">
        <v>2406.62</v>
      </c>
      <c r="AZ4291" s="88">
        <v>2406.62</v>
      </c>
      <c r="BA4291" s="88">
        <v>10.6</v>
      </c>
      <c r="BB4291" s="89">
        <f t="shared" si="263"/>
        <v>26483.419999999991</v>
      </c>
      <c r="BC4291" s="90" t="str">
        <f t="shared" si="262"/>
        <v>OK</v>
      </c>
      <c r="BD4291" s="91" t="str">
        <f t="shared" si="264"/>
        <v xml:space="preserve">                  </v>
      </c>
      <c r="BE4291" s="92">
        <f t="shared" si="265"/>
        <v>12</v>
      </c>
    </row>
    <row r="4292" spans="1:57" s="74" customFormat="1" ht="50.1" customHeight="1" x14ac:dyDescent="0.2">
      <c r="A4292" s="78" t="s">
        <v>55</v>
      </c>
      <c r="B4292" s="78" t="s">
        <v>67</v>
      </c>
      <c r="C4292" s="78" t="s">
        <v>1040</v>
      </c>
      <c r="D4292" s="78" t="s">
        <v>575</v>
      </c>
      <c r="E4292" s="79" t="str">
        <f>+IF(C4292&lt;&gt;"",VLOOKUP(MID(C4292,18,5),NIVELES!$A$133:$B$213,2,0),"")</f>
        <v>GUAYAS</v>
      </c>
      <c r="F4292" s="80" t="s">
        <v>85</v>
      </c>
      <c r="G4292" s="81" t="str">
        <f>+IF(F4292&lt;&gt;"",VLOOKUP(F4292,NIVELES!$A$246:$C$464,3,0),"")</f>
        <v xml:space="preserve"> </v>
      </c>
      <c r="H4292" s="82" t="s">
        <v>1023</v>
      </c>
      <c r="I4292" s="78" t="s">
        <v>2364</v>
      </c>
      <c r="J4292" s="78" t="s">
        <v>2365</v>
      </c>
      <c r="K4292" s="78" t="s">
        <v>2366</v>
      </c>
      <c r="L4292" s="78" t="s">
        <v>1791</v>
      </c>
      <c r="M4292" s="78" t="s">
        <v>1791</v>
      </c>
      <c r="N4292" s="78" t="s">
        <v>1791</v>
      </c>
      <c r="O4292" s="78" t="s">
        <v>3798</v>
      </c>
      <c r="P4292" s="82">
        <v>12</v>
      </c>
      <c r="Q4292" s="78" t="s">
        <v>3799</v>
      </c>
      <c r="R4292" s="82">
        <v>1</v>
      </c>
      <c r="S4292" s="82">
        <v>1</v>
      </c>
      <c r="T4292" s="82">
        <v>1</v>
      </c>
      <c r="U4292" s="82">
        <v>1</v>
      </c>
      <c r="V4292" s="82">
        <v>1</v>
      </c>
      <c r="W4292" s="82">
        <v>1</v>
      </c>
      <c r="X4292" s="82">
        <v>1</v>
      </c>
      <c r="Y4292" s="82">
        <v>1</v>
      </c>
      <c r="Z4292" s="82">
        <v>1</v>
      </c>
      <c r="AA4292" s="82">
        <v>1</v>
      </c>
      <c r="AB4292" s="82">
        <v>1</v>
      </c>
      <c r="AC4292" s="82">
        <v>1</v>
      </c>
      <c r="AD4292" s="85" t="str">
        <f>IF(A4292&lt;&gt;"",IF(D4292="DIRECCIÓN_DE_TRANSFERENCIAS","280 0031",VLOOKUP(C4292,NIVELES!$A$14:$B$105,2,0)),"")</f>
        <v>280 8270</v>
      </c>
      <c r="AE4292" s="86" t="s">
        <v>322</v>
      </c>
      <c r="AF4292" s="86" t="s">
        <v>369</v>
      </c>
      <c r="AG4292" s="79" t="str">
        <f>+IF(AF4292&lt;&gt;"",VLOOKUP(AF4292,NIVELES!$A$666:$B$673,2,0),"")</f>
        <v>ADMINISTRACIÓN_CENTRAL</v>
      </c>
      <c r="AH4292" s="78" t="s">
        <v>322</v>
      </c>
      <c r="AI4292" s="79" t="str">
        <f>IF(AH4292&lt;&gt;"",VLOOKUP(CONCATENATE(AG4292,AH4292),NIVELES!$B$676:$C$745,2,0),"")</f>
        <v>Administración De La Gestión Administrativa Financiera</v>
      </c>
      <c r="AJ4292" s="78" t="s">
        <v>517</v>
      </c>
      <c r="AK4292" s="79" t="str">
        <f>+IF(AJ4292&lt;&gt;"",VLOOKUP(AJ4292,NIVELES!$A$816:$B$892,2,0),"")</f>
        <v>NO APLICA</v>
      </c>
      <c r="AL4292" s="78" t="s">
        <v>553</v>
      </c>
      <c r="AM4292" s="78">
        <v>510707</v>
      </c>
      <c r="AN4292" s="79" t="str">
        <f>IF(AM4292&lt;&gt;"",+VLOOKUP(AM4292,NIVELES!$A$1652:$B$2466,2,0),"")</f>
        <v>Compensación por Vacaciones no Gozadas por Cesación de Funciones</v>
      </c>
      <c r="AO4292" s="87">
        <v>0</v>
      </c>
      <c r="AP4292" s="88">
        <v>0</v>
      </c>
      <c r="AQ4292" s="88">
        <v>0</v>
      </c>
      <c r="AR4292" s="88">
        <v>0</v>
      </c>
      <c r="AS4292" s="88">
        <v>0</v>
      </c>
      <c r="AT4292" s="88">
        <v>0</v>
      </c>
      <c r="AU4292" s="88">
        <v>0</v>
      </c>
      <c r="AV4292" s="88">
        <v>0</v>
      </c>
      <c r="AW4292" s="88">
        <v>0</v>
      </c>
      <c r="AX4292" s="88">
        <v>0</v>
      </c>
      <c r="AY4292" s="88">
        <v>0</v>
      </c>
      <c r="AZ4292" s="88">
        <v>0</v>
      </c>
      <c r="BA4292" s="88">
        <v>0</v>
      </c>
      <c r="BB4292" s="89">
        <f t="shared" si="263"/>
        <v>0</v>
      </c>
      <c r="BC4292" s="90" t="str">
        <f t="shared" si="262"/>
        <v>OK</v>
      </c>
      <c r="BD4292" s="91" t="str">
        <f t="shared" si="264"/>
        <v xml:space="preserve">                  </v>
      </c>
      <c r="BE4292" s="92">
        <f t="shared" si="265"/>
        <v>12</v>
      </c>
    </row>
    <row r="4293" spans="1:57" s="74" customFormat="1" ht="50.1" customHeight="1" x14ac:dyDescent="0.2">
      <c r="A4293" s="78" t="s">
        <v>55</v>
      </c>
      <c r="B4293" s="78" t="s">
        <v>67</v>
      </c>
      <c r="C4293" s="78" t="s">
        <v>1040</v>
      </c>
      <c r="D4293" s="78" t="s">
        <v>575</v>
      </c>
      <c r="E4293" s="79" t="str">
        <f>+IF(C4293&lt;&gt;"",VLOOKUP(MID(C4293,18,5),NIVELES!$A$133:$B$213,2,0),"")</f>
        <v>GUAYAS</v>
      </c>
      <c r="F4293" s="80" t="s">
        <v>85</v>
      </c>
      <c r="G4293" s="81" t="str">
        <f>+IF(F4293&lt;&gt;"",VLOOKUP(F4293,NIVELES!$A$246:$C$464,3,0),"")</f>
        <v xml:space="preserve"> </v>
      </c>
      <c r="H4293" s="82" t="s">
        <v>1023</v>
      </c>
      <c r="I4293" s="78" t="s">
        <v>2367</v>
      </c>
      <c r="J4293" s="78" t="s">
        <v>2365</v>
      </c>
      <c r="K4293" s="78" t="s">
        <v>2366</v>
      </c>
      <c r="L4293" s="78" t="s">
        <v>1791</v>
      </c>
      <c r="M4293" s="78" t="s">
        <v>1791</v>
      </c>
      <c r="N4293" s="78" t="s">
        <v>1791</v>
      </c>
      <c r="O4293" s="78" t="s">
        <v>3701</v>
      </c>
      <c r="P4293" s="82">
        <v>12</v>
      </c>
      <c r="Q4293" s="78" t="s">
        <v>3800</v>
      </c>
      <c r="R4293" s="82">
        <v>1</v>
      </c>
      <c r="S4293" s="82">
        <v>1</v>
      </c>
      <c r="T4293" s="82">
        <v>1</v>
      </c>
      <c r="U4293" s="82">
        <v>1</v>
      </c>
      <c r="V4293" s="82">
        <v>1</v>
      </c>
      <c r="W4293" s="82">
        <v>1</v>
      </c>
      <c r="X4293" s="82">
        <v>1</v>
      </c>
      <c r="Y4293" s="82">
        <v>1</v>
      </c>
      <c r="Z4293" s="82">
        <v>1</v>
      </c>
      <c r="AA4293" s="82">
        <v>1</v>
      </c>
      <c r="AB4293" s="82">
        <v>1</v>
      </c>
      <c r="AC4293" s="82">
        <v>1</v>
      </c>
      <c r="AD4293" s="85" t="str">
        <f>IF(A4293&lt;&gt;"",IF(D4293="DIRECCIÓN_DE_TRANSFERENCIAS","280 0031",VLOOKUP(C4293,NIVELES!$A$14:$B$105,2,0)),"")</f>
        <v>280 8270</v>
      </c>
      <c r="AE4293" s="86" t="s">
        <v>322</v>
      </c>
      <c r="AF4293" s="86" t="s">
        <v>369</v>
      </c>
      <c r="AG4293" s="79" t="str">
        <f>+IF(AF4293&lt;&gt;"",VLOOKUP(AF4293,NIVELES!$A$666:$B$673,2,0),"")</f>
        <v>ADMINISTRACIÓN_CENTRAL</v>
      </c>
      <c r="AH4293" s="78" t="s">
        <v>322</v>
      </c>
      <c r="AI4293" s="79" t="str">
        <f>IF(AH4293&lt;&gt;"",VLOOKUP(CONCATENATE(AG4293,AH4293),NIVELES!$B$676:$C$745,2,0),"")</f>
        <v>Administración De La Gestión Administrativa Financiera</v>
      </c>
      <c r="AJ4293" s="78" t="s">
        <v>517</v>
      </c>
      <c r="AK4293" s="79" t="str">
        <f>+IF(AJ4293&lt;&gt;"",VLOOKUP(AJ4293,NIVELES!$A$816:$B$892,2,0),"")</f>
        <v>NO APLICA</v>
      </c>
      <c r="AL4293" s="78" t="s">
        <v>554</v>
      </c>
      <c r="AM4293" s="78">
        <v>530101</v>
      </c>
      <c r="AN4293" s="79" t="str">
        <f>IF(AM4293&lt;&gt;"",+VLOOKUP(AM4293,NIVELES!$A$1652:$B$2466,2,0),"")</f>
        <v>Agua Potable</v>
      </c>
      <c r="AO4293" s="87">
        <v>1050</v>
      </c>
      <c r="AP4293" s="88">
        <v>70</v>
      </c>
      <c r="AQ4293" s="88">
        <v>105</v>
      </c>
      <c r="AR4293" s="88">
        <v>70</v>
      </c>
      <c r="AS4293" s="88">
        <v>105</v>
      </c>
      <c r="AT4293" s="88">
        <v>70</v>
      </c>
      <c r="AU4293" s="88">
        <v>105</v>
      </c>
      <c r="AV4293" s="88">
        <v>70</v>
      </c>
      <c r="AW4293" s="88">
        <v>105</v>
      </c>
      <c r="AX4293" s="88">
        <v>70</v>
      </c>
      <c r="AY4293" s="88">
        <v>105</v>
      </c>
      <c r="AZ4293" s="88">
        <v>70</v>
      </c>
      <c r="BA4293" s="88">
        <v>105</v>
      </c>
      <c r="BB4293" s="89">
        <f t="shared" si="263"/>
        <v>1050</v>
      </c>
      <c r="BC4293" s="90" t="str">
        <f t="shared" si="262"/>
        <v>OK</v>
      </c>
      <c r="BD4293" s="91" t="str">
        <f t="shared" si="264"/>
        <v xml:space="preserve">                  </v>
      </c>
      <c r="BE4293" s="92">
        <f t="shared" si="265"/>
        <v>12</v>
      </c>
    </row>
    <row r="4294" spans="1:57" s="74" customFormat="1" ht="50.1" customHeight="1" x14ac:dyDescent="0.2">
      <c r="A4294" s="78" t="s">
        <v>55</v>
      </c>
      <c r="B4294" s="78" t="s">
        <v>67</v>
      </c>
      <c r="C4294" s="78" t="s">
        <v>1040</v>
      </c>
      <c r="D4294" s="78" t="s">
        <v>575</v>
      </c>
      <c r="E4294" s="79" t="str">
        <f>+IF(C4294&lt;&gt;"",VLOOKUP(MID(C4294,18,5),NIVELES!$A$133:$B$213,2,0),"")</f>
        <v>GUAYAS</v>
      </c>
      <c r="F4294" s="80" t="s">
        <v>85</v>
      </c>
      <c r="G4294" s="81" t="str">
        <f>+IF(F4294&lt;&gt;"",VLOOKUP(F4294,NIVELES!$A$246:$C$464,3,0),"")</f>
        <v xml:space="preserve"> </v>
      </c>
      <c r="H4294" s="82" t="s">
        <v>1023</v>
      </c>
      <c r="I4294" s="78" t="s">
        <v>2367</v>
      </c>
      <c r="J4294" s="78" t="s">
        <v>2365</v>
      </c>
      <c r="K4294" s="78" t="s">
        <v>2366</v>
      </c>
      <c r="L4294" s="78" t="s">
        <v>1791</v>
      </c>
      <c r="M4294" s="78" t="s">
        <v>1791</v>
      </c>
      <c r="N4294" s="78" t="s">
        <v>1791</v>
      </c>
      <c r="O4294" s="78" t="s">
        <v>3701</v>
      </c>
      <c r="P4294" s="82">
        <v>12</v>
      </c>
      <c r="Q4294" s="78" t="s">
        <v>3800</v>
      </c>
      <c r="R4294" s="82">
        <v>1</v>
      </c>
      <c r="S4294" s="82">
        <v>1</v>
      </c>
      <c r="T4294" s="82">
        <v>1</v>
      </c>
      <c r="U4294" s="82">
        <v>1</v>
      </c>
      <c r="V4294" s="82">
        <v>1</v>
      </c>
      <c r="W4294" s="82">
        <v>1</v>
      </c>
      <c r="X4294" s="82">
        <v>1</v>
      </c>
      <c r="Y4294" s="82">
        <v>1</v>
      </c>
      <c r="Z4294" s="82">
        <v>1</v>
      </c>
      <c r="AA4294" s="82">
        <v>1</v>
      </c>
      <c r="AB4294" s="82">
        <v>1</v>
      </c>
      <c r="AC4294" s="82">
        <v>1</v>
      </c>
      <c r="AD4294" s="85" t="str">
        <f>IF(A4294&lt;&gt;"",IF(D4294="DIRECCIÓN_DE_TRANSFERENCIAS","280 0031",VLOOKUP(C4294,NIVELES!$A$14:$B$105,2,0)),"")</f>
        <v>280 8270</v>
      </c>
      <c r="AE4294" s="86" t="s">
        <v>322</v>
      </c>
      <c r="AF4294" s="86" t="s">
        <v>369</v>
      </c>
      <c r="AG4294" s="79" t="str">
        <f>+IF(AF4294&lt;&gt;"",VLOOKUP(AF4294,NIVELES!$A$666:$B$673,2,0),"")</f>
        <v>ADMINISTRACIÓN_CENTRAL</v>
      </c>
      <c r="AH4294" s="78" t="s">
        <v>322</v>
      </c>
      <c r="AI4294" s="79" t="str">
        <f>IF(AH4294&lt;&gt;"",VLOOKUP(CONCATENATE(AG4294,AH4294),NIVELES!$B$676:$C$745,2,0),"")</f>
        <v>Administración De La Gestión Administrativa Financiera</v>
      </c>
      <c r="AJ4294" s="78" t="s">
        <v>517</v>
      </c>
      <c r="AK4294" s="79" t="str">
        <f>+IF(AJ4294&lt;&gt;"",VLOOKUP(AJ4294,NIVELES!$A$816:$B$892,2,0),"")</f>
        <v>NO APLICA</v>
      </c>
      <c r="AL4294" s="78" t="s">
        <v>554</v>
      </c>
      <c r="AM4294" s="78">
        <v>530104</v>
      </c>
      <c r="AN4294" s="79" t="str">
        <f>IF(AM4294&lt;&gt;"",+VLOOKUP(AM4294,NIVELES!$A$1652:$B$2466,2,0),"")</f>
        <v>Energía Eléctrica</v>
      </c>
      <c r="AO4294" s="87">
        <v>7800</v>
      </c>
      <c r="AP4294" s="88">
        <v>650</v>
      </c>
      <c r="AQ4294" s="88">
        <v>650</v>
      </c>
      <c r="AR4294" s="88">
        <v>650</v>
      </c>
      <c r="AS4294" s="88">
        <v>650</v>
      </c>
      <c r="AT4294" s="88">
        <v>650</v>
      </c>
      <c r="AU4294" s="88">
        <v>650</v>
      </c>
      <c r="AV4294" s="88">
        <v>650</v>
      </c>
      <c r="AW4294" s="88">
        <v>650</v>
      </c>
      <c r="AX4294" s="88">
        <v>650</v>
      </c>
      <c r="AY4294" s="88">
        <v>650</v>
      </c>
      <c r="AZ4294" s="88">
        <v>650</v>
      </c>
      <c r="BA4294" s="88">
        <v>650</v>
      </c>
      <c r="BB4294" s="89">
        <f t="shared" si="263"/>
        <v>7800</v>
      </c>
      <c r="BC4294" s="90" t="str">
        <f t="shared" si="262"/>
        <v>OK</v>
      </c>
      <c r="BD4294" s="91" t="str">
        <f t="shared" si="264"/>
        <v xml:space="preserve">                  </v>
      </c>
      <c r="BE4294" s="92">
        <f t="shared" si="265"/>
        <v>12</v>
      </c>
    </row>
    <row r="4295" spans="1:57" s="74" customFormat="1" ht="50.1" customHeight="1" x14ac:dyDescent="0.2">
      <c r="A4295" s="78" t="s">
        <v>55</v>
      </c>
      <c r="B4295" s="78" t="s">
        <v>67</v>
      </c>
      <c r="C4295" s="78" t="s">
        <v>1040</v>
      </c>
      <c r="D4295" s="78" t="s">
        <v>575</v>
      </c>
      <c r="E4295" s="79" t="str">
        <f>+IF(C4295&lt;&gt;"",VLOOKUP(MID(C4295,18,5),NIVELES!$A$133:$B$213,2,0),"")</f>
        <v>GUAYAS</v>
      </c>
      <c r="F4295" s="80" t="s">
        <v>85</v>
      </c>
      <c r="G4295" s="81" t="str">
        <f>+IF(F4295&lt;&gt;"",VLOOKUP(F4295,NIVELES!$A$246:$C$464,3,0),"")</f>
        <v xml:space="preserve"> </v>
      </c>
      <c r="H4295" s="82" t="s">
        <v>1023</v>
      </c>
      <c r="I4295" s="78" t="s">
        <v>2367</v>
      </c>
      <c r="J4295" s="78" t="s">
        <v>2365</v>
      </c>
      <c r="K4295" s="78" t="s">
        <v>2366</v>
      </c>
      <c r="L4295" s="78" t="s">
        <v>1791</v>
      </c>
      <c r="M4295" s="78" t="s">
        <v>1791</v>
      </c>
      <c r="N4295" s="78" t="s">
        <v>1791</v>
      </c>
      <c r="O4295" s="78" t="s">
        <v>3801</v>
      </c>
      <c r="P4295" s="82">
        <v>12</v>
      </c>
      <c r="Q4295" s="78" t="s">
        <v>3800</v>
      </c>
      <c r="R4295" s="82">
        <v>1</v>
      </c>
      <c r="S4295" s="82">
        <v>1</v>
      </c>
      <c r="T4295" s="82">
        <v>1</v>
      </c>
      <c r="U4295" s="82">
        <v>1</v>
      </c>
      <c r="V4295" s="82">
        <v>1</v>
      </c>
      <c r="W4295" s="82">
        <v>1</v>
      </c>
      <c r="X4295" s="82">
        <v>1</v>
      </c>
      <c r="Y4295" s="82">
        <v>1</v>
      </c>
      <c r="Z4295" s="82">
        <v>1</v>
      </c>
      <c r="AA4295" s="82">
        <v>1</v>
      </c>
      <c r="AB4295" s="82">
        <v>1</v>
      </c>
      <c r="AC4295" s="82">
        <v>1</v>
      </c>
      <c r="AD4295" s="85" t="str">
        <f>IF(A4295&lt;&gt;"",IF(D4295="DIRECCIÓN_DE_TRANSFERENCIAS","280 0031",VLOOKUP(C4295,NIVELES!$A$14:$B$105,2,0)),"")</f>
        <v>280 8270</v>
      </c>
      <c r="AE4295" s="86" t="s">
        <v>322</v>
      </c>
      <c r="AF4295" s="86" t="s">
        <v>369</v>
      </c>
      <c r="AG4295" s="79" t="str">
        <f>+IF(AF4295&lt;&gt;"",VLOOKUP(AF4295,NIVELES!$A$666:$B$673,2,0),"")</f>
        <v>ADMINISTRACIÓN_CENTRAL</v>
      </c>
      <c r="AH4295" s="78" t="s">
        <v>322</v>
      </c>
      <c r="AI4295" s="79" t="str">
        <f>IF(AH4295&lt;&gt;"",VLOOKUP(CONCATENATE(AG4295,AH4295),NIVELES!$B$676:$C$745,2,0),"")</f>
        <v>Administración De La Gestión Administrativa Financiera</v>
      </c>
      <c r="AJ4295" s="78" t="s">
        <v>517</v>
      </c>
      <c r="AK4295" s="79" t="str">
        <f>+IF(AJ4295&lt;&gt;"",VLOOKUP(AJ4295,NIVELES!$A$816:$B$892,2,0),"")</f>
        <v>NO APLICA</v>
      </c>
      <c r="AL4295" s="78" t="s">
        <v>554</v>
      </c>
      <c r="AM4295" s="78">
        <v>530105</v>
      </c>
      <c r="AN4295" s="79" t="str">
        <f>IF(AM4295&lt;&gt;"",+VLOOKUP(AM4295,NIVELES!$A$1652:$B$2466,2,0),"")</f>
        <v>Telecomunicaciones</v>
      </c>
      <c r="AO4295" s="87">
        <v>1041</v>
      </c>
      <c r="AP4295" s="88">
        <v>21</v>
      </c>
      <c r="AQ4295" s="88">
        <v>300</v>
      </c>
      <c r="AR4295" s="88">
        <v>72</v>
      </c>
      <c r="AS4295" s="88">
        <v>72</v>
      </c>
      <c r="AT4295" s="88">
        <v>72</v>
      </c>
      <c r="AU4295" s="88">
        <v>72</v>
      </c>
      <c r="AV4295" s="88">
        <v>72</v>
      </c>
      <c r="AW4295" s="88">
        <v>72</v>
      </c>
      <c r="AX4295" s="88">
        <v>72</v>
      </c>
      <c r="AY4295" s="88">
        <v>72</v>
      </c>
      <c r="AZ4295" s="88">
        <v>72</v>
      </c>
      <c r="BA4295" s="88">
        <v>72</v>
      </c>
      <c r="BB4295" s="89">
        <f t="shared" si="263"/>
        <v>1041</v>
      </c>
      <c r="BC4295" s="90" t="str">
        <f t="shared" ref="BC4295:BC4358" si="266">IF(A4295&lt;&gt;"",IF(AO4295&lt;&gt;"",IF(AO4295=BB4295,"OK",AO4295-BB4295),IF(AND(AO4295="",BB4295=""),"",AO4295-BB4295))," ")</f>
        <v>OK</v>
      </c>
      <c r="BD4295" s="91" t="str">
        <f t="shared" si="264"/>
        <v xml:space="preserve">                  </v>
      </c>
      <c r="BE4295" s="92">
        <f t="shared" si="265"/>
        <v>12</v>
      </c>
    </row>
    <row r="4296" spans="1:57" s="74" customFormat="1" ht="50.1" customHeight="1" x14ac:dyDescent="0.2">
      <c r="A4296" s="78" t="s">
        <v>55</v>
      </c>
      <c r="B4296" s="78" t="s">
        <v>67</v>
      </c>
      <c r="C4296" s="78" t="s">
        <v>1040</v>
      </c>
      <c r="D4296" s="78" t="s">
        <v>575</v>
      </c>
      <c r="E4296" s="79" t="str">
        <f>+IF(C4296&lt;&gt;"",VLOOKUP(MID(C4296,18,5),NIVELES!$A$133:$B$213,2,0),"")</f>
        <v>GUAYAS</v>
      </c>
      <c r="F4296" s="80" t="s">
        <v>85</v>
      </c>
      <c r="G4296" s="81" t="str">
        <f>+IF(F4296&lt;&gt;"",VLOOKUP(F4296,NIVELES!$A$246:$C$464,3,0),"")</f>
        <v xml:space="preserve"> </v>
      </c>
      <c r="H4296" s="82" t="s">
        <v>1023</v>
      </c>
      <c r="I4296" s="78" t="s">
        <v>2367</v>
      </c>
      <c r="J4296" s="78" t="s">
        <v>2365</v>
      </c>
      <c r="K4296" s="78" t="s">
        <v>2366</v>
      </c>
      <c r="L4296" s="78" t="s">
        <v>1791</v>
      </c>
      <c r="M4296" s="78" t="s">
        <v>1791</v>
      </c>
      <c r="N4296" s="78" t="s">
        <v>1791</v>
      </c>
      <c r="O4296" s="78" t="s">
        <v>3802</v>
      </c>
      <c r="P4296" s="82">
        <v>1</v>
      </c>
      <c r="Q4296" s="78" t="s">
        <v>3803</v>
      </c>
      <c r="R4296" s="82">
        <v>0</v>
      </c>
      <c r="S4296" s="82">
        <v>0</v>
      </c>
      <c r="T4296" s="82">
        <v>0</v>
      </c>
      <c r="U4296" s="82">
        <v>0</v>
      </c>
      <c r="V4296" s="82">
        <v>1</v>
      </c>
      <c r="W4296" s="82">
        <v>0</v>
      </c>
      <c r="X4296" s="82">
        <v>0</v>
      </c>
      <c r="Y4296" s="82">
        <v>0</v>
      </c>
      <c r="Z4296" s="82">
        <v>0</v>
      </c>
      <c r="AA4296" s="82">
        <v>0</v>
      </c>
      <c r="AB4296" s="82">
        <v>0</v>
      </c>
      <c r="AC4296" s="82">
        <v>0</v>
      </c>
      <c r="AD4296" s="85" t="str">
        <f>IF(A4296&lt;&gt;"",IF(D4296="DIRECCIÓN_DE_TRANSFERENCIAS","280 0031",VLOOKUP(C4296,NIVELES!$A$14:$B$105,2,0)),"")</f>
        <v>280 8270</v>
      </c>
      <c r="AE4296" s="86" t="s">
        <v>322</v>
      </c>
      <c r="AF4296" s="86" t="s">
        <v>369</v>
      </c>
      <c r="AG4296" s="79" t="str">
        <f>+IF(AF4296&lt;&gt;"",VLOOKUP(AF4296,NIVELES!$A$666:$B$673,2,0),"")</f>
        <v>ADMINISTRACIÓN_CENTRAL</v>
      </c>
      <c r="AH4296" s="78" t="s">
        <v>322</v>
      </c>
      <c r="AI4296" s="79" t="str">
        <f>IF(AH4296&lt;&gt;"",VLOOKUP(CONCATENATE(AG4296,AH4296),NIVELES!$B$676:$C$745,2,0),"")</f>
        <v>Administración De La Gestión Administrativa Financiera</v>
      </c>
      <c r="AJ4296" s="78" t="s">
        <v>517</v>
      </c>
      <c r="AK4296" s="79" t="str">
        <f>+IF(AJ4296&lt;&gt;"",VLOOKUP(AJ4296,NIVELES!$A$816:$B$892,2,0),"")</f>
        <v>NO APLICA</v>
      </c>
      <c r="AL4296" s="78" t="s">
        <v>554</v>
      </c>
      <c r="AM4296" s="78">
        <v>530203</v>
      </c>
      <c r="AN4296" s="79" t="str">
        <f>IF(AM4296&lt;&gt;"",+VLOOKUP(AM4296,NIVELES!$A$1652:$B$2466,2,0),"")</f>
        <v>Almacenamiento, Embalaje, Envase y Recarga de Extintores</v>
      </c>
      <c r="AO4296" s="87">
        <v>900</v>
      </c>
      <c r="AP4296" s="88">
        <v>0</v>
      </c>
      <c r="AQ4296" s="88">
        <v>0</v>
      </c>
      <c r="AR4296" s="88">
        <v>0</v>
      </c>
      <c r="AS4296" s="88">
        <v>0</v>
      </c>
      <c r="AT4296" s="88">
        <v>900</v>
      </c>
      <c r="AU4296" s="88">
        <v>0</v>
      </c>
      <c r="AV4296" s="88">
        <v>0</v>
      </c>
      <c r="AW4296" s="88">
        <v>0</v>
      </c>
      <c r="AX4296" s="88">
        <v>0</v>
      </c>
      <c r="AY4296" s="88">
        <v>0</v>
      </c>
      <c r="AZ4296" s="88">
        <v>0</v>
      </c>
      <c r="BA4296" s="88">
        <v>0</v>
      </c>
      <c r="BB4296" s="89">
        <f t="shared" ref="BB4296:BB4359" si="267">SUBTOTAL(9,AP4296:BA4296)</f>
        <v>900</v>
      </c>
      <c r="BC4296" s="90" t="str">
        <f t="shared" si="266"/>
        <v>OK</v>
      </c>
      <c r="BD4296" s="91" t="str">
        <f t="shared" ref="BD4296:BD4359" si="268">IF(A4296&lt;&gt;"",IF(A4296="","Escoger Nivel 0",)&amp;" "&amp;(IF(B4296="","Escoger Nivel  1",)&amp;" "&amp;(IF(C4296="","Escoger Nivel 2",)&amp;" "&amp;(IF(D4296="","Escoger Nivel 3",)&amp;" "&amp;(IF(F4296="","Escoger Cantón",)&amp;" "&amp;(IF(I4296="","Escoger Obj. Estratégico Institucional N1",)&amp;" "&amp;(IF(J4296="","Escoger Obj. Especifico N2",)&amp;" "&amp;(IF(K4296="","Escoger Obj. Operativo N4",)&amp;" "&amp;(IF(L4296=""," Llenar Modalidad de Servicio ",)&amp;""&amp;(IF(M4296=""," Llenar Meta de Cobertura ",)&amp;" "&amp;(IF(N4296="","Llenar Indicador",)&amp;" "&amp;(IF(O4296="","Llenar Actividad PAPP",)&amp;" "&amp;(IF(P4296="","Llenar Metas",)&amp;" "&amp;(IF(Q4296="","Llenar Indicador",)&amp;" "&amp;(IF(AF4296="","Escoger Nro. programa",)&amp;" "&amp;(IF(AH4296="","Escoger Nro. Actividad e-Sigef",)&amp;" "&amp;(IF(AK4296="","Escoger direccionamiento de gasto",)&amp;" "&amp;(IF(AL4296="","Escoger Grupo de Gasto",)&amp;" "&amp;(IF(AM4296="","Escoger Item Presupuestario",)&amp;" "&amp;(IF(AO4296="","Llenar valor de actividad",))))))))))))))))))))," ")</f>
        <v xml:space="preserve">                  </v>
      </c>
      <c r="BE4296" s="92">
        <f t="shared" si="265"/>
        <v>1</v>
      </c>
    </row>
    <row r="4297" spans="1:57" s="74" customFormat="1" ht="50.1" customHeight="1" x14ac:dyDescent="0.2">
      <c r="A4297" s="78" t="s">
        <v>55</v>
      </c>
      <c r="B4297" s="78" t="s">
        <v>67</v>
      </c>
      <c r="C4297" s="78" t="s">
        <v>1040</v>
      </c>
      <c r="D4297" s="78" t="s">
        <v>575</v>
      </c>
      <c r="E4297" s="79" t="str">
        <f>+IF(C4297&lt;&gt;"",VLOOKUP(MID(C4297,18,5),NIVELES!$A$133:$B$213,2,0),"")</f>
        <v>GUAYAS</v>
      </c>
      <c r="F4297" s="80" t="s">
        <v>85</v>
      </c>
      <c r="G4297" s="81" t="str">
        <f>+IF(F4297&lt;&gt;"",VLOOKUP(F4297,NIVELES!$A$246:$C$464,3,0),"")</f>
        <v xml:space="preserve"> </v>
      </c>
      <c r="H4297" s="82" t="s">
        <v>1023</v>
      </c>
      <c r="I4297" s="78" t="s">
        <v>2367</v>
      </c>
      <c r="J4297" s="78" t="s">
        <v>2365</v>
      </c>
      <c r="K4297" s="78" t="s">
        <v>2366</v>
      </c>
      <c r="L4297" s="78" t="s">
        <v>1791</v>
      </c>
      <c r="M4297" s="78" t="s">
        <v>1791</v>
      </c>
      <c r="N4297" s="78" t="s">
        <v>1791</v>
      </c>
      <c r="O4297" s="78" t="s">
        <v>3804</v>
      </c>
      <c r="P4297" s="82">
        <v>3</v>
      </c>
      <c r="Q4297" s="78" t="s">
        <v>3805</v>
      </c>
      <c r="R4297" s="82">
        <v>0</v>
      </c>
      <c r="S4297" s="82">
        <v>0</v>
      </c>
      <c r="T4297" s="82">
        <v>1</v>
      </c>
      <c r="U4297" s="82">
        <v>0</v>
      </c>
      <c r="V4297" s="82">
        <v>0</v>
      </c>
      <c r="W4297" s="82">
        <v>1</v>
      </c>
      <c r="X4297" s="82">
        <v>0</v>
      </c>
      <c r="Y4297" s="82">
        <v>0</v>
      </c>
      <c r="Z4297" s="82">
        <v>0</v>
      </c>
      <c r="AA4297" s="82">
        <v>0</v>
      </c>
      <c r="AB4297" s="82">
        <v>1</v>
      </c>
      <c r="AC4297" s="82">
        <v>0</v>
      </c>
      <c r="AD4297" s="85" t="str">
        <f>IF(A4297&lt;&gt;"",IF(D4297="DIRECCIÓN_DE_TRANSFERENCIAS","280 0031",VLOOKUP(C4297,NIVELES!$A$14:$B$105,2,0)),"")</f>
        <v>280 8270</v>
      </c>
      <c r="AE4297" s="86" t="s">
        <v>322</v>
      </c>
      <c r="AF4297" s="86" t="s">
        <v>369</v>
      </c>
      <c r="AG4297" s="79" t="str">
        <f>+IF(AF4297&lt;&gt;"",VLOOKUP(AF4297,NIVELES!$A$666:$B$673,2,0),"")</f>
        <v>ADMINISTRACIÓN_CENTRAL</v>
      </c>
      <c r="AH4297" s="78" t="s">
        <v>322</v>
      </c>
      <c r="AI4297" s="79" t="str">
        <f>IF(AH4297&lt;&gt;"",VLOOKUP(CONCATENATE(AG4297,AH4297),NIVELES!$B$676:$C$745,2,0),"")</f>
        <v>Administración De La Gestión Administrativa Financiera</v>
      </c>
      <c r="AJ4297" s="78" t="s">
        <v>517</v>
      </c>
      <c r="AK4297" s="79" t="str">
        <f>+IF(AJ4297&lt;&gt;"",VLOOKUP(AJ4297,NIVELES!$A$816:$B$892,2,0),"")</f>
        <v>NO APLICA</v>
      </c>
      <c r="AL4297" s="78" t="s">
        <v>554</v>
      </c>
      <c r="AM4297" s="78">
        <v>530204</v>
      </c>
      <c r="AN4297" s="79" t="str">
        <f>IF(AM4297&lt;&gt;"",+VLOOKUP(AM4297,NIVELES!$A$1652:$B$2466,2,0),"")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4297" s="87">
        <v>6000</v>
      </c>
      <c r="AP4297" s="88">
        <v>0</v>
      </c>
      <c r="AQ4297" s="88">
        <v>0</v>
      </c>
      <c r="AR4297" s="88">
        <v>2000</v>
      </c>
      <c r="AS4297" s="88">
        <v>0</v>
      </c>
      <c r="AT4297" s="88">
        <v>0</v>
      </c>
      <c r="AU4297" s="88">
        <v>2000</v>
      </c>
      <c r="AV4297" s="88">
        <v>0</v>
      </c>
      <c r="AW4297" s="88">
        <v>0</v>
      </c>
      <c r="AX4297" s="88">
        <v>0</v>
      </c>
      <c r="AY4297" s="88">
        <v>0</v>
      </c>
      <c r="AZ4297" s="88">
        <v>2000</v>
      </c>
      <c r="BA4297" s="88">
        <v>0</v>
      </c>
      <c r="BB4297" s="89">
        <f t="shared" si="267"/>
        <v>6000</v>
      </c>
      <c r="BC4297" s="90" t="str">
        <f t="shared" si="266"/>
        <v>OK</v>
      </c>
      <c r="BD4297" s="91" t="str">
        <f t="shared" si="268"/>
        <v xml:space="preserve">                  </v>
      </c>
      <c r="BE4297" s="92">
        <f t="shared" ref="BE4297:BE4360" si="269">SUBTOTAL(9,R4297:AC4297)</f>
        <v>3</v>
      </c>
    </row>
    <row r="4298" spans="1:57" s="74" customFormat="1" ht="50.1" customHeight="1" x14ac:dyDescent="0.2">
      <c r="A4298" s="78" t="s">
        <v>55</v>
      </c>
      <c r="B4298" s="78" t="s">
        <v>67</v>
      </c>
      <c r="C4298" s="78" t="s">
        <v>1040</v>
      </c>
      <c r="D4298" s="78" t="s">
        <v>575</v>
      </c>
      <c r="E4298" s="79" t="str">
        <f>+IF(C4298&lt;&gt;"",VLOOKUP(MID(C4298,18,5),NIVELES!$A$133:$B$213,2,0),"")</f>
        <v>GUAYAS</v>
      </c>
      <c r="F4298" s="80" t="s">
        <v>85</v>
      </c>
      <c r="G4298" s="81" t="str">
        <f>+IF(F4298&lt;&gt;"",VLOOKUP(F4298,NIVELES!$A$246:$C$464,3,0),"")</f>
        <v xml:space="preserve"> </v>
      </c>
      <c r="H4298" s="82" t="s">
        <v>1023</v>
      </c>
      <c r="I4298" s="78" t="s">
        <v>2367</v>
      </c>
      <c r="J4298" s="78" t="s">
        <v>2365</v>
      </c>
      <c r="K4298" s="78" t="s">
        <v>2366</v>
      </c>
      <c r="L4298" s="78" t="s">
        <v>1791</v>
      </c>
      <c r="M4298" s="78" t="s">
        <v>1791</v>
      </c>
      <c r="N4298" s="78" t="s">
        <v>1791</v>
      </c>
      <c r="O4298" s="78" t="s">
        <v>3806</v>
      </c>
      <c r="P4298" s="82">
        <v>1</v>
      </c>
      <c r="Q4298" s="78" t="s">
        <v>3803</v>
      </c>
      <c r="R4298" s="82">
        <v>0</v>
      </c>
      <c r="S4298" s="82">
        <v>0</v>
      </c>
      <c r="T4298" s="82">
        <v>0</v>
      </c>
      <c r="U4298" s="82">
        <v>1</v>
      </c>
      <c r="V4298" s="82">
        <v>0</v>
      </c>
      <c r="W4298" s="82">
        <v>0</v>
      </c>
      <c r="X4298" s="82">
        <v>0</v>
      </c>
      <c r="Y4298" s="82">
        <v>0</v>
      </c>
      <c r="Z4298" s="82">
        <v>0</v>
      </c>
      <c r="AA4298" s="82">
        <v>0</v>
      </c>
      <c r="AB4298" s="82">
        <v>0</v>
      </c>
      <c r="AC4298" s="82">
        <v>0</v>
      </c>
      <c r="AD4298" s="85" t="str">
        <f>IF(A4298&lt;&gt;"",IF(D4298="DIRECCIÓN_DE_TRANSFERENCIAS","280 0031",VLOOKUP(C4298,NIVELES!$A$14:$B$105,2,0)),"")</f>
        <v>280 8270</v>
      </c>
      <c r="AE4298" s="86" t="s">
        <v>322</v>
      </c>
      <c r="AF4298" s="86" t="s">
        <v>369</v>
      </c>
      <c r="AG4298" s="79" t="str">
        <f>+IF(AF4298&lt;&gt;"",VLOOKUP(AF4298,NIVELES!$A$666:$B$673,2,0),"")</f>
        <v>ADMINISTRACIÓN_CENTRAL</v>
      </c>
      <c r="AH4298" s="78" t="s">
        <v>322</v>
      </c>
      <c r="AI4298" s="79" t="str">
        <f>IF(AH4298&lt;&gt;"",VLOOKUP(CONCATENATE(AG4298,AH4298),NIVELES!$B$676:$C$745,2,0),"")</f>
        <v>Administración De La Gestión Administrativa Financiera</v>
      </c>
      <c r="AJ4298" s="78" t="s">
        <v>517</v>
      </c>
      <c r="AK4298" s="79" t="str">
        <f>+IF(AJ4298&lt;&gt;"",VLOOKUP(AJ4298,NIVELES!$A$816:$B$892,2,0),"")</f>
        <v>NO APLICA</v>
      </c>
      <c r="AL4298" s="78" t="s">
        <v>554</v>
      </c>
      <c r="AM4298" s="78">
        <v>530205</v>
      </c>
      <c r="AN4298" s="79" t="str">
        <f>IF(AM4298&lt;&gt;"",+VLOOKUP(AM4298,NIVELES!$A$1652:$B$2466,2,0),"")</f>
        <v>Espectáculos Culturales y Sociales</v>
      </c>
      <c r="AO4298" s="87">
        <v>800</v>
      </c>
      <c r="AP4298" s="88">
        <v>0</v>
      </c>
      <c r="AQ4298" s="88">
        <v>0</v>
      </c>
      <c r="AR4298" s="88">
        <v>0</v>
      </c>
      <c r="AS4298" s="88">
        <v>800</v>
      </c>
      <c r="AT4298" s="88">
        <v>0</v>
      </c>
      <c r="AU4298" s="88">
        <v>0</v>
      </c>
      <c r="AV4298" s="88">
        <v>0</v>
      </c>
      <c r="AW4298" s="88">
        <v>0</v>
      </c>
      <c r="AX4298" s="88">
        <v>0</v>
      </c>
      <c r="AY4298" s="88">
        <v>0</v>
      </c>
      <c r="AZ4298" s="88">
        <v>0</v>
      </c>
      <c r="BA4298" s="88">
        <v>0</v>
      </c>
      <c r="BB4298" s="89">
        <f t="shared" si="267"/>
        <v>800</v>
      </c>
      <c r="BC4298" s="90" t="str">
        <f t="shared" si="266"/>
        <v>OK</v>
      </c>
      <c r="BD4298" s="91" t="str">
        <f t="shared" si="268"/>
        <v xml:space="preserve">                  </v>
      </c>
      <c r="BE4298" s="92">
        <f t="shared" si="269"/>
        <v>1</v>
      </c>
    </row>
    <row r="4299" spans="1:57" s="74" customFormat="1" ht="50.1" customHeight="1" x14ac:dyDescent="0.2">
      <c r="A4299" s="78" t="s">
        <v>55</v>
      </c>
      <c r="B4299" s="78" t="s">
        <v>67</v>
      </c>
      <c r="C4299" s="78" t="s">
        <v>1040</v>
      </c>
      <c r="D4299" s="78" t="s">
        <v>575</v>
      </c>
      <c r="E4299" s="79" t="str">
        <f>+IF(C4299&lt;&gt;"",VLOOKUP(MID(C4299,18,5),NIVELES!$A$133:$B$213,2,0),"")</f>
        <v>GUAYAS</v>
      </c>
      <c r="F4299" s="80" t="s">
        <v>85</v>
      </c>
      <c r="G4299" s="81" t="str">
        <f>+IF(F4299&lt;&gt;"",VLOOKUP(F4299,NIVELES!$A$246:$C$464,3,0),"")</f>
        <v xml:space="preserve"> </v>
      </c>
      <c r="H4299" s="82" t="s">
        <v>1023</v>
      </c>
      <c r="I4299" s="78" t="s">
        <v>2367</v>
      </c>
      <c r="J4299" s="78" t="s">
        <v>2365</v>
      </c>
      <c r="K4299" s="78" t="s">
        <v>2366</v>
      </c>
      <c r="L4299" s="78" t="s">
        <v>1791</v>
      </c>
      <c r="M4299" s="78" t="s">
        <v>1791</v>
      </c>
      <c r="N4299" s="78" t="s">
        <v>1791</v>
      </c>
      <c r="O4299" s="78" t="s">
        <v>3807</v>
      </c>
      <c r="P4299" s="82">
        <v>11</v>
      </c>
      <c r="Q4299" s="78" t="s">
        <v>3808</v>
      </c>
      <c r="R4299" s="82">
        <v>0</v>
      </c>
      <c r="S4299" s="82">
        <v>1</v>
      </c>
      <c r="T4299" s="82">
        <v>1</v>
      </c>
      <c r="U4299" s="82">
        <v>1</v>
      </c>
      <c r="V4299" s="82">
        <v>1</v>
      </c>
      <c r="W4299" s="82">
        <v>1</v>
      </c>
      <c r="X4299" s="82">
        <v>1</v>
      </c>
      <c r="Y4299" s="82">
        <v>1</v>
      </c>
      <c r="Z4299" s="82">
        <v>1</v>
      </c>
      <c r="AA4299" s="82">
        <v>1</v>
      </c>
      <c r="AB4299" s="82">
        <v>1</v>
      </c>
      <c r="AC4299" s="82">
        <v>1</v>
      </c>
      <c r="AD4299" s="85" t="str">
        <f>IF(A4299&lt;&gt;"",IF(D4299="DIRECCIÓN_DE_TRANSFERENCIAS","280 0031",VLOOKUP(C4299,NIVELES!$A$14:$B$105,2,0)),"")</f>
        <v>280 8270</v>
      </c>
      <c r="AE4299" s="86" t="s">
        <v>322</v>
      </c>
      <c r="AF4299" s="86" t="s">
        <v>369</v>
      </c>
      <c r="AG4299" s="79" t="str">
        <f>+IF(AF4299&lt;&gt;"",VLOOKUP(AF4299,NIVELES!$A$666:$B$673,2,0),"")</f>
        <v>ADMINISTRACIÓN_CENTRAL</v>
      </c>
      <c r="AH4299" s="78" t="s">
        <v>322</v>
      </c>
      <c r="AI4299" s="79" t="str">
        <f>IF(AH4299&lt;&gt;"",VLOOKUP(CONCATENATE(AG4299,AH4299),NIVELES!$B$676:$C$745,2,0),"")</f>
        <v>Administración De La Gestión Administrativa Financiera</v>
      </c>
      <c r="AJ4299" s="78" t="s">
        <v>517</v>
      </c>
      <c r="AK4299" s="79" t="str">
        <f>+IF(AJ4299&lt;&gt;"",VLOOKUP(AJ4299,NIVELES!$A$816:$B$892,2,0),"")</f>
        <v>NO APLICA</v>
      </c>
      <c r="AL4299" s="78" t="s">
        <v>554</v>
      </c>
      <c r="AM4299" s="78">
        <v>530209</v>
      </c>
      <c r="AN4299" s="79" t="str">
        <f>IF(AM4299&lt;&gt;"",+VLOOKUP(AM4299,NIVELES!$A$1652:$B$2466,2,0),"")</f>
        <v>Servicios de Aseo; Lavado de Vestimenta de Trabajo; Fumigación, Desinfección y Limpieza de Instalaciones</v>
      </c>
      <c r="AO4299" s="87">
        <v>8513.1200000000008</v>
      </c>
      <c r="AP4299" s="88">
        <v>0</v>
      </c>
      <c r="AQ4299" s="88">
        <v>773.92000000000007</v>
      </c>
      <c r="AR4299" s="88">
        <v>773.92000000000007</v>
      </c>
      <c r="AS4299" s="88">
        <v>773.92000000000007</v>
      </c>
      <c r="AT4299" s="88">
        <v>773.92000000000007</v>
      </c>
      <c r="AU4299" s="88">
        <v>773.92000000000007</v>
      </c>
      <c r="AV4299" s="88">
        <v>773.92000000000007</v>
      </c>
      <c r="AW4299" s="88">
        <v>773.92000000000007</v>
      </c>
      <c r="AX4299" s="88">
        <v>773.92000000000007</v>
      </c>
      <c r="AY4299" s="88">
        <v>773.92000000000007</v>
      </c>
      <c r="AZ4299" s="88">
        <v>773.92000000000007</v>
      </c>
      <c r="BA4299" s="88">
        <v>773.92000000000007</v>
      </c>
      <c r="BB4299" s="89">
        <f t="shared" si="267"/>
        <v>8513.1200000000008</v>
      </c>
      <c r="BC4299" s="90" t="str">
        <f t="shared" si="266"/>
        <v>OK</v>
      </c>
      <c r="BD4299" s="91" t="str">
        <f t="shared" si="268"/>
        <v xml:space="preserve">                  </v>
      </c>
      <c r="BE4299" s="92">
        <f t="shared" si="269"/>
        <v>11</v>
      </c>
    </row>
    <row r="4300" spans="1:57" s="74" customFormat="1" ht="50.1" customHeight="1" x14ac:dyDescent="0.2">
      <c r="A4300" s="78" t="s">
        <v>55</v>
      </c>
      <c r="B4300" s="78" t="s">
        <v>67</v>
      </c>
      <c r="C4300" s="78" t="s">
        <v>1040</v>
      </c>
      <c r="D4300" s="78" t="s">
        <v>575</v>
      </c>
      <c r="E4300" s="79" t="str">
        <f>+IF(C4300&lt;&gt;"",VLOOKUP(MID(C4300,18,5),NIVELES!$A$133:$B$213,2,0),"")</f>
        <v>GUAYAS</v>
      </c>
      <c r="F4300" s="80" t="s">
        <v>85</v>
      </c>
      <c r="G4300" s="81" t="str">
        <f>+IF(F4300&lt;&gt;"",VLOOKUP(F4300,NIVELES!$A$246:$C$464,3,0),"")</f>
        <v xml:space="preserve"> </v>
      </c>
      <c r="H4300" s="82" t="s">
        <v>1023</v>
      </c>
      <c r="I4300" s="78" t="s">
        <v>2367</v>
      </c>
      <c r="J4300" s="78" t="s">
        <v>2365</v>
      </c>
      <c r="K4300" s="78" t="s">
        <v>2366</v>
      </c>
      <c r="L4300" s="78" t="s">
        <v>1791</v>
      </c>
      <c r="M4300" s="78" t="s">
        <v>1791</v>
      </c>
      <c r="N4300" s="78" t="s">
        <v>1791</v>
      </c>
      <c r="O4300" s="78" t="s">
        <v>3809</v>
      </c>
      <c r="P4300" s="82">
        <v>2</v>
      </c>
      <c r="Q4300" s="78" t="s">
        <v>3803</v>
      </c>
      <c r="R4300" s="82">
        <v>0</v>
      </c>
      <c r="S4300" s="82">
        <v>0</v>
      </c>
      <c r="T4300" s="82">
        <v>1</v>
      </c>
      <c r="U4300" s="82">
        <v>0</v>
      </c>
      <c r="V4300" s="82">
        <v>0</v>
      </c>
      <c r="W4300" s="82">
        <v>1</v>
      </c>
      <c r="X4300" s="82">
        <v>0</v>
      </c>
      <c r="Y4300" s="82">
        <v>0</v>
      </c>
      <c r="Z4300" s="82">
        <v>0</v>
      </c>
      <c r="AA4300" s="82">
        <v>0</v>
      </c>
      <c r="AB4300" s="82">
        <v>0</v>
      </c>
      <c r="AC4300" s="82">
        <v>0</v>
      </c>
      <c r="AD4300" s="85" t="str">
        <f>IF(A4300&lt;&gt;"",IF(D4300="DIRECCIÓN_DE_TRANSFERENCIAS","280 0031",VLOOKUP(C4300,NIVELES!$A$14:$B$105,2,0)),"")</f>
        <v>280 8270</v>
      </c>
      <c r="AE4300" s="86" t="s">
        <v>322</v>
      </c>
      <c r="AF4300" s="86" t="s">
        <v>369</v>
      </c>
      <c r="AG4300" s="79" t="str">
        <f>+IF(AF4300&lt;&gt;"",VLOOKUP(AF4300,NIVELES!$A$666:$B$673,2,0),"")</f>
        <v>ADMINISTRACIÓN_CENTRAL</v>
      </c>
      <c r="AH4300" s="78" t="s">
        <v>322</v>
      </c>
      <c r="AI4300" s="79" t="str">
        <f>IF(AH4300&lt;&gt;"",VLOOKUP(CONCATENATE(AG4300,AH4300),NIVELES!$B$676:$C$745,2,0),"")</f>
        <v>Administración De La Gestión Administrativa Financiera</v>
      </c>
      <c r="AJ4300" s="78" t="s">
        <v>517</v>
      </c>
      <c r="AK4300" s="79" t="str">
        <f>+IF(AJ4300&lt;&gt;"",VLOOKUP(AJ4300,NIVELES!$A$816:$B$892,2,0),"")</f>
        <v>NO APLICA</v>
      </c>
      <c r="AL4300" s="78" t="s">
        <v>554</v>
      </c>
      <c r="AM4300" s="78">
        <v>530249</v>
      </c>
      <c r="AN4300" s="79" t="str">
        <f>IF(AM4300&lt;&gt;"",+VLOOKUP(AM4300,NIVELES!$A$1652:$B$2466,2,0),"")</f>
        <v>Eventos Públicos Promocionales</v>
      </c>
      <c r="AO4300" s="87">
        <v>1820</v>
      </c>
      <c r="AP4300" s="88">
        <v>0</v>
      </c>
      <c r="AQ4300" s="88">
        <v>0</v>
      </c>
      <c r="AR4300" s="88">
        <v>1000</v>
      </c>
      <c r="AS4300" s="88">
        <v>0</v>
      </c>
      <c r="AT4300" s="88">
        <v>0</v>
      </c>
      <c r="AU4300" s="88">
        <v>820</v>
      </c>
      <c r="AV4300" s="88">
        <v>0</v>
      </c>
      <c r="AW4300" s="88">
        <v>0</v>
      </c>
      <c r="AX4300" s="88">
        <v>0</v>
      </c>
      <c r="AY4300" s="88">
        <v>0</v>
      </c>
      <c r="AZ4300" s="88">
        <v>0</v>
      </c>
      <c r="BA4300" s="88">
        <v>0</v>
      </c>
      <c r="BB4300" s="89">
        <f t="shared" si="267"/>
        <v>1820</v>
      </c>
      <c r="BC4300" s="90" t="str">
        <f t="shared" si="266"/>
        <v>OK</v>
      </c>
      <c r="BD4300" s="91" t="str">
        <f t="shared" si="268"/>
        <v xml:space="preserve">                  </v>
      </c>
      <c r="BE4300" s="92">
        <f t="shared" si="269"/>
        <v>2</v>
      </c>
    </row>
    <row r="4301" spans="1:57" s="74" customFormat="1" ht="50.1" customHeight="1" x14ac:dyDescent="0.2">
      <c r="A4301" s="78" t="s">
        <v>55</v>
      </c>
      <c r="B4301" s="78" t="s">
        <v>67</v>
      </c>
      <c r="C4301" s="78" t="s">
        <v>1040</v>
      </c>
      <c r="D4301" s="78" t="s">
        <v>575</v>
      </c>
      <c r="E4301" s="79" t="str">
        <f>+IF(C4301&lt;&gt;"",VLOOKUP(MID(C4301,18,5),NIVELES!$A$133:$B$213,2,0),"")</f>
        <v>GUAYAS</v>
      </c>
      <c r="F4301" s="80" t="s">
        <v>85</v>
      </c>
      <c r="G4301" s="81" t="str">
        <f>+IF(F4301&lt;&gt;"",VLOOKUP(F4301,NIVELES!$A$246:$C$464,3,0),"")</f>
        <v xml:space="preserve"> </v>
      </c>
      <c r="H4301" s="82" t="s">
        <v>1023</v>
      </c>
      <c r="I4301" s="78" t="s">
        <v>2367</v>
      </c>
      <c r="J4301" s="78" t="s">
        <v>2365</v>
      </c>
      <c r="K4301" s="78" t="s">
        <v>2366</v>
      </c>
      <c r="L4301" s="78" t="s">
        <v>1791</v>
      </c>
      <c r="M4301" s="78" t="s">
        <v>1791</v>
      </c>
      <c r="N4301" s="78" t="s">
        <v>1791</v>
      </c>
      <c r="O4301" s="78" t="s">
        <v>3810</v>
      </c>
      <c r="P4301" s="82">
        <v>5</v>
      </c>
      <c r="Q4301" s="78" t="s">
        <v>3811</v>
      </c>
      <c r="R4301" s="82">
        <v>0</v>
      </c>
      <c r="S4301" s="82">
        <v>0</v>
      </c>
      <c r="T4301" s="82">
        <v>1</v>
      </c>
      <c r="U4301" s="82">
        <v>0</v>
      </c>
      <c r="V4301" s="82">
        <v>1</v>
      </c>
      <c r="W4301" s="82">
        <v>0</v>
      </c>
      <c r="X4301" s="82">
        <v>1</v>
      </c>
      <c r="Y4301" s="82">
        <v>0</v>
      </c>
      <c r="Z4301" s="82">
        <v>1</v>
      </c>
      <c r="AA4301" s="82">
        <v>0</v>
      </c>
      <c r="AB4301" s="82">
        <v>0</v>
      </c>
      <c r="AC4301" s="82">
        <v>1</v>
      </c>
      <c r="AD4301" s="85" t="str">
        <f>IF(A4301&lt;&gt;"",IF(D4301="DIRECCIÓN_DE_TRANSFERENCIAS","280 0031",VLOOKUP(C4301,NIVELES!$A$14:$B$105,2,0)),"")</f>
        <v>280 8270</v>
      </c>
      <c r="AE4301" s="86" t="s">
        <v>322</v>
      </c>
      <c r="AF4301" s="86" t="s">
        <v>369</v>
      </c>
      <c r="AG4301" s="79" t="str">
        <f>+IF(AF4301&lt;&gt;"",VLOOKUP(AF4301,NIVELES!$A$666:$B$673,2,0),"")</f>
        <v>ADMINISTRACIÓN_CENTRAL</v>
      </c>
      <c r="AH4301" s="78" t="s">
        <v>322</v>
      </c>
      <c r="AI4301" s="79" t="str">
        <f>IF(AH4301&lt;&gt;"",VLOOKUP(CONCATENATE(AG4301,AH4301),NIVELES!$B$676:$C$745,2,0),"")</f>
        <v>Administración De La Gestión Administrativa Financiera</v>
      </c>
      <c r="AJ4301" s="78" t="s">
        <v>517</v>
      </c>
      <c r="AK4301" s="79" t="str">
        <f>+IF(AJ4301&lt;&gt;"",VLOOKUP(AJ4301,NIVELES!$A$816:$B$892,2,0),"")</f>
        <v>NO APLICA</v>
      </c>
      <c r="AL4301" s="78" t="s">
        <v>554</v>
      </c>
      <c r="AM4301" s="78">
        <v>530301</v>
      </c>
      <c r="AN4301" s="79" t="str">
        <f>IF(AM4301&lt;&gt;"",+VLOOKUP(AM4301,NIVELES!$A$1652:$B$2466,2,0),"")</f>
        <v>Pasajes al Interior</v>
      </c>
      <c r="AO4301" s="87">
        <v>2000</v>
      </c>
      <c r="AP4301" s="88">
        <v>0</v>
      </c>
      <c r="AQ4301" s="88">
        <v>0</v>
      </c>
      <c r="AR4301" s="88">
        <v>400</v>
      </c>
      <c r="AS4301" s="88">
        <v>0</v>
      </c>
      <c r="AT4301" s="88">
        <v>400</v>
      </c>
      <c r="AU4301" s="88">
        <v>0</v>
      </c>
      <c r="AV4301" s="88">
        <v>400</v>
      </c>
      <c r="AW4301" s="88">
        <v>0</v>
      </c>
      <c r="AX4301" s="88">
        <v>400</v>
      </c>
      <c r="AY4301" s="88">
        <v>0</v>
      </c>
      <c r="AZ4301" s="88">
        <v>0</v>
      </c>
      <c r="BA4301" s="88">
        <v>400</v>
      </c>
      <c r="BB4301" s="89">
        <f t="shared" si="267"/>
        <v>2000</v>
      </c>
      <c r="BC4301" s="90" t="str">
        <f t="shared" si="266"/>
        <v>OK</v>
      </c>
      <c r="BD4301" s="91" t="str">
        <f t="shared" si="268"/>
        <v xml:space="preserve">                  </v>
      </c>
      <c r="BE4301" s="92">
        <f t="shared" si="269"/>
        <v>5</v>
      </c>
    </row>
    <row r="4302" spans="1:57" s="74" customFormat="1" ht="50.1" customHeight="1" x14ac:dyDescent="0.2">
      <c r="A4302" s="78" t="s">
        <v>55</v>
      </c>
      <c r="B4302" s="78" t="s">
        <v>67</v>
      </c>
      <c r="C4302" s="78" t="s">
        <v>1040</v>
      </c>
      <c r="D4302" s="78" t="s">
        <v>575</v>
      </c>
      <c r="E4302" s="79" t="str">
        <f>+IF(C4302&lt;&gt;"",VLOOKUP(MID(C4302,18,5),NIVELES!$A$133:$B$213,2,0),"")</f>
        <v>GUAYAS</v>
      </c>
      <c r="F4302" s="80" t="s">
        <v>85</v>
      </c>
      <c r="G4302" s="81" t="str">
        <f>+IF(F4302&lt;&gt;"",VLOOKUP(F4302,NIVELES!$A$246:$C$464,3,0),"")</f>
        <v xml:space="preserve"> </v>
      </c>
      <c r="H4302" s="82" t="s">
        <v>1023</v>
      </c>
      <c r="I4302" s="78" t="s">
        <v>2367</v>
      </c>
      <c r="J4302" s="78" t="s">
        <v>2365</v>
      </c>
      <c r="K4302" s="78" t="s">
        <v>2366</v>
      </c>
      <c r="L4302" s="78" t="s">
        <v>1791</v>
      </c>
      <c r="M4302" s="78" t="s">
        <v>1791</v>
      </c>
      <c r="N4302" s="78" t="s">
        <v>1791</v>
      </c>
      <c r="O4302" s="78" t="s">
        <v>3812</v>
      </c>
      <c r="P4302" s="82">
        <v>5</v>
      </c>
      <c r="Q4302" s="78" t="s">
        <v>3813</v>
      </c>
      <c r="R4302" s="82">
        <v>0</v>
      </c>
      <c r="S4302" s="82">
        <v>0</v>
      </c>
      <c r="T4302" s="82">
        <v>1</v>
      </c>
      <c r="U4302" s="82">
        <v>0</v>
      </c>
      <c r="V4302" s="82">
        <v>1</v>
      </c>
      <c r="W4302" s="82">
        <v>0</v>
      </c>
      <c r="X4302" s="82">
        <v>1</v>
      </c>
      <c r="Y4302" s="82">
        <v>0</v>
      </c>
      <c r="Z4302" s="82">
        <v>1</v>
      </c>
      <c r="AA4302" s="82">
        <v>0</v>
      </c>
      <c r="AB4302" s="82">
        <v>0</v>
      </c>
      <c r="AC4302" s="82">
        <v>1</v>
      </c>
      <c r="AD4302" s="85" t="str">
        <f>IF(A4302&lt;&gt;"",IF(D4302="DIRECCIÓN_DE_TRANSFERENCIAS","280 0031",VLOOKUP(C4302,NIVELES!$A$14:$B$105,2,0)),"")</f>
        <v>280 8270</v>
      </c>
      <c r="AE4302" s="86" t="s">
        <v>322</v>
      </c>
      <c r="AF4302" s="86" t="s">
        <v>369</v>
      </c>
      <c r="AG4302" s="79" t="str">
        <f>+IF(AF4302&lt;&gt;"",VLOOKUP(AF4302,NIVELES!$A$666:$B$673,2,0),"")</f>
        <v>ADMINISTRACIÓN_CENTRAL</v>
      </c>
      <c r="AH4302" s="78" t="s">
        <v>322</v>
      </c>
      <c r="AI4302" s="79" t="str">
        <f>IF(AH4302&lt;&gt;"",VLOOKUP(CONCATENATE(AG4302,AH4302),NIVELES!$B$676:$C$745,2,0),"")</f>
        <v>Administración De La Gestión Administrativa Financiera</v>
      </c>
      <c r="AJ4302" s="78" t="s">
        <v>517</v>
      </c>
      <c r="AK4302" s="79" t="str">
        <f>+IF(AJ4302&lt;&gt;"",VLOOKUP(AJ4302,NIVELES!$A$816:$B$892,2,0),"")</f>
        <v>NO APLICA</v>
      </c>
      <c r="AL4302" s="78" t="s">
        <v>554</v>
      </c>
      <c r="AM4302" s="78">
        <v>530303</v>
      </c>
      <c r="AN4302" s="79" t="str">
        <f>IF(AM4302&lt;&gt;"",+VLOOKUP(AM4302,NIVELES!$A$1652:$B$2466,2,0),"")</f>
        <v>Viáticos y Subsistencias en el Interior</v>
      </c>
      <c r="AO4302" s="87">
        <v>1000</v>
      </c>
      <c r="AP4302" s="88">
        <v>0</v>
      </c>
      <c r="AQ4302" s="88">
        <v>0</v>
      </c>
      <c r="AR4302" s="88">
        <v>200</v>
      </c>
      <c r="AS4302" s="88">
        <v>0</v>
      </c>
      <c r="AT4302" s="88">
        <v>200</v>
      </c>
      <c r="AU4302" s="88">
        <v>0</v>
      </c>
      <c r="AV4302" s="88">
        <v>200</v>
      </c>
      <c r="AW4302" s="88">
        <v>0</v>
      </c>
      <c r="AX4302" s="88">
        <v>200</v>
      </c>
      <c r="AY4302" s="88">
        <v>0</v>
      </c>
      <c r="AZ4302" s="88">
        <v>0</v>
      </c>
      <c r="BA4302" s="88">
        <v>200</v>
      </c>
      <c r="BB4302" s="89">
        <f t="shared" si="267"/>
        <v>1000</v>
      </c>
      <c r="BC4302" s="90" t="str">
        <f t="shared" si="266"/>
        <v>OK</v>
      </c>
      <c r="BD4302" s="91" t="str">
        <f t="shared" si="268"/>
        <v xml:space="preserve">                  </v>
      </c>
      <c r="BE4302" s="92">
        <f t="shared" si="269"/>
        <v>5</v>
      </c>
    </row>
    <row r="4303" spans="1:57" s="74" customFormat="1" ht="50.1" customHeight="1" x14ac:dyDescent="0.2">
      <c r="A4303" s="78" t="s">
        <v>55</v>
      </c>
      <c r="B4303" s="78" t="s">
        <v>67</v>
      </c>
      <c r="C4303" s="78" t="s">
        <v>1040</v>
      </c>
      <c r="D4303" s="78" t="s">
        <v>575</v>
      </c>
      <c r="E4303" s="79" t="str">
        <f>+IF(C4303&lt;&gt;"",VLOOKUP(MID(C4303,18,5),NIVELES!$A$133:$B$213,2,0),"")</f>
        <v>GUAYAS</v>
      </c>
      <c r="F4303" s="80" t="s">
        <v>85</v>
      </c>
      <c r="G4303" s="81" t="str">
        <f>+IF(F4303&lt;&gt;"",VLOOKUP(F4303,NIVELES!$A$246:$C$464,3,0),"")</f>
        <v xml:space="preserve"> </v>
      </c>
      <c r="H4303" s="82" t="s">
        <v>1023</v>
      </c>
      <c r="I4303" s="78" t="s">
        <v>2367</v>
      </c>
      <c r="J4303" s="78" t="s">
        <v>2365</v>
      </c>
      <c r="K4303" s="78" t="s">
        <v>2366</v>
      </c>
      <c r="L4303" s="78" t="s">
        <v>1791</v>
      </c>
      <c r="M4303" s="78" t="s">
        <v>1791</v>
      </c>
      <c r="N4303" s="78" t="s">
        <v>1791</v>
      </c>
      <c r="O4303" s="78" t="s">
        <v>3814</v>
      </c>
      <c r="P4303" s="82">
        <v>1</v>
      </c>
      <c r="Q4303" s="78" t="s">
        <v>3805</v>
      </c>
      <c r="R4303" s="82">
        <v>0</v>
      </c>
      <c r="S4303" s="82">
        <v>1</v>
      </c>
      <c r="T4303" s="82">
        <v>0</v>
      </c>
      <c r="U4303" s="82">
        <v>0</v>
      </c>
      <c r="V4303" s="82">
        <v>0</v>
      </c>
      <c r="W4303" s="82">
        <v>0</v>
      </c>
      <c r="X4303" s="82">
        <v>0</v>
      </c>
      <c r="Y4303" s="82">
        <v>0</v>
      </c>
      <c r="Z4303" s="82">
        <v>0</v>
      </c>
      <c r="AA4303" s="82">
        <v>0</v>
      </c>
      <c r="AB4303" s="82">
        <v>0</v>
      </c>
      <c r="AC4303" s="82">
        <v>0</v>
      </c>
      <c r="AD4303" s="85" t="str">
        <f>IF(A4303&lt;&gt;"",IF(D4303="DIRECCIÓN_DE_TRANSFERENCIAS","280 0031",VLOOKUP(C4303,NIVELES!$A$14:$B$105,2,0)),"")</f>
        <v>280 8270</v>
      </c>
      <c r="AE4303" s="86" t="s">
        <v>322</v>
      </c>
      <c r="AF4303" s="86" t="s">
        <v>369</v>
      </c>
      <c r="AG4303" s="79" t="str">
        <f>+IF(AF4303&lt;&gt;"",VLOOKUP(AF4303,NIVELES!$A$666:$B$673,2,0),"")</f>
        <v>ADMINISTRACIÓN_CENTRAL</v>
      </c>
      <c r="AH4303" s="78" t="s">
        <v>322</v>
      </c>
      <c r="AI4303" s="79" t="str">
        <f>IF(AH4303&lt;&gt;"",VLOOKUP(CONCATENATE(AG4303,AH4303),NIVELES!$B$676:$C$745,2,0),"")</f>
        <v>Administración De La Gestión Administrativa Financiera</v>
      </c>
      <c r="AJ4303" s="78" t="s">
        <v>517</v>
      </c>
      <c r="AK4303" s="79" t="str">
        <f>+IF(AJ4303&lt;&gt;"",VLOOKUP(AJ4303,NIVELES!$A$816:$B$892,2,0),"")</f>
        <v>NO APLICA</v>
      </c>
      <c r="AL4303" s="78" t="s">
        <v>554</v>
      </c>
      <c r="AM4303" s="78">
        <v>530403</v>
      </c>
      <c r="AN4303" s="79" t="str">
        <f>IF(AM4303&lt;&gt;"",+VLOOKUP(AM4303,NIVELES!$A$1652:$B$2466,2,0),"")</f>
        <v>Mobiliarios  (Instalación, Mantenimiento y Reparación)</v>
      </c>
      <c r="AO4303" s="87">
        <v>1000</v>
      </c>
      <c r="AP4303" s="88">
        <v>0</v>
      </c>
      <c r="AQ4303" s="88">
        <v>1000</v>
      </c>
      <c r="AR4303" s="88">
        <v>0</v>
      </c>
      <c r="AS4303" s="88">
        <v>0</v>
      </c>
      <c r="AT4303" s="88">
        <v>0</v>
      </c>
      <c r="AU4303" s="88">
        <v>0</v>
      </c>
      <c r="AV4303" s="88">
        <v>0</v>
      </c>
      <c r="AW4303" s="88">
        <v>0</v>
      </c>
      <c r="AX4303" s="88">
        <v>0</v>
      </c>
      <c r="AY4303" s="88">
        <v>0</v>
      </c>
      <c r="AZ4303" s="88">
        <v>0</v>
      </c>
      <c r="BA4303" s="88">
        <v>0</v>
      </c>
      <c r="BB4303" s="89">
        <f t="shared" si="267"/>
        <v>1000</v>
      </c>
      <c r="BC4303" s="90" t="str">
        <f t="shared" si="266"/>
        <v>OK</v>
      </c>
      <c r="BD4303" s="91" t="str">
        <f t="shared" si="268"/>
        <v xml:space="preserve">                  </v>
      </c>
      <c r="BE4303" s="92">
        <f t="shared" si="269"/>
        <v>1</v>
      </c>
    </row>
    <row r="4304" spans="1:57" s="74" customFormat="1" ht="50.1" customHeight="1" x14ac:dyDescent="0.2">
      <c r="A4304" s="78" t="s">
        <v>55</v>
      </c>
      <c r="B4304" s="78" t="s">
        <v>67</v>
      </c>
      <c r="C4304" s="78" t="s">
        <v>1040</v>
      </c>
      <c r="D4304" s="78" t="s">
        <v>575</v>
      </c>
      <c r="E4304" s="79" t="str">
        <f>+IF(C4304&lt;&gt;"",VLOOKUP(MID(C4304,18,5),NIVELES!$A$133:$B$213,2,0),"")</f>
        <v>GUAYAS</v>
      </c>
      <c r="F4304" s="80" t="s">
        <v>85</v>
      </c>
      <c r="G4304" s="81" t="str">
        <f>+IF(F4304&lt;&gt;"",VLOOKUP(F4304,NIVELES!$A$246:$C$464,3,0),"")</f>
        <v xml:space="preserve"> </v>
      </c>
      <c r="H4304" s="82" t="s">
        <v>1023</v>
      </c>
      <c r="I4304" s="78" t="s">
        <v>2367</v>
      </c>
      <c r="J4304" s="78" t="s">
        <v>2365</v>
      </c>
      <c r="K4304" s="78" t="s">
        <v>2366</v>
      </c>
      <c r="L4304" s="78" t="s">
        <v>1791</v>
      </c>
      <c r="M4304" s="78" t="s">
        <v>1791</v>
      </c>
      <c r="N4304" s="78" t="s">
        <v>1791</v>
      </c>
      <c r="O4304" s="78" t="s">
        <v>3815</v>
      </c>
      <c r="P4304" s="82">
        <v>2</v>
      </c>
      <c r="Q4304" s="78" t="s">
        <v>3803</v>
      </c>
      <c r="R4304" s="82">
        <v>0</v>
      </c>
      <c r="S4304" s="82">
        <v>1</v>
      </c>
      <c r="T4304" s="82">
        <v>0</v>
      </c>
      <c r="U4304" s="82">
        <v>0</v>
      </c>
      <c r="V4304" s="82">
        <v>0</v>
      </c>
      <c r="W4304" s="82">
        <v>0</v>
      </c>
      <c r="X4304" s="82">
        <v>0</v>
      </c>
      <c r="Y4304" s="82">
        <v>0</v>
      </c>
      <c r="Z4304" s="82">
        <v>0</v>
      </c>
      <c r="AA4304" s="82">
        <v>1</v>
      </c>
      <c r="AB4304" s="82">
        <v>0</v>
      </c>
      <c r="AC4304" s="82">
        <v>0</v>
      </c>
      <c r="AD4304" s="85" t="str">
        <f>IF(A4304&lt;&gt;"",IF(D4304="DIRECCIÓN_DE_TRANSFERENCIAS","280 0031",VLOOKUP(C4304,NIVELES!$A$14:$B$105,2,0)),"")</f>
        <v>280 8270</v>
      </c>
      <c r="AE4304" s="86" t="s">
        <v>322</v>
      </c>
      <c r="AF4304" s="86" t="s">
        <v>369</v>
      </c>
      <c r="AG4304" s="79" t="str">
        <f>+IF(AF4304&lt;&gt;"",VLOOKUP(AF4304,NIVELES!$A$666:$B$673,2,0),"")</f>
        <v>ADMINISTRACIÓN_CENTRAL</v>
      </c>
      <c r="AH4304" s="78" t="s">
        <v>322</v>
      </c>
      <c r="AI4304" s="79" t="str">
        <f>IF(AH4304&lt;&gt;"",VLOOKUP(CONCATENATE(AG4304,AH4304),NIVELES!$B$676:$C$745,2,0),"")</f>
        <v>Administración De La Gestión Administrativa Financiera</v>
      </c>
      <c r="AJ4304" s="78" t="s">
        <v>517</v>
      </c>
      <c r="AK4304" s="79" t="str">
        <f>+IF(AJ4304&lt;&gt;"",VLOOKUP(AJ4304,NIVELES!$A$816:$B$892,2,0),"")</f>
        <v>NO APLICA</v>
      </c>
      <c r="AL4304" s="78" t="s">
        <v>554</v>
      </c>
      <c r="AM4304" s="78">
        <v>530404</v>
      </c>
      <c r="AN4304" s="79" t="str">
        <f>IF(AM4304&lt;&gt;"",+VLOOKUP(AM4304,NIVELES!$A$1652:$B$2466,2,0),"")</f>
        <v>Maquinarias y Equipos (Instalación, Mantenimiento y Reparación)</v>
      </c>
      <c r="AO4304" s="87">
        <v>1500</v>
      </c>
      <c r="AP4304" s="88">
        <v>0</v>
      </c>
      <c r="AQ4304" s="88">
        <v>1000</v>
      </c>
      <c r="AR4304" s="88">
        <v>0</v>
      </c>
      <c r="AS4304" s="88">
        <v>0</v>
      </c>
      <c r="AT4304" s="88">
        <v>0</v>
      </c>
      <c r="AU4304" s="88">
        <v>0</v>
      </c>
      <c r="AV4304" s="88">
        <v>0</v>
      </c>
      <c r="AW4304" s="88">
        <v>0</v>
      </c>
      <c r="AX4304" s="88">
        <v>500</v>
      </c>
      <c r="AY4304" s="88">
        <v>0</v>
      </c>
      <c r="AZ4304" s="88">
        <v>0</v>
      </c>
      <c r="BA4304" s="88">
        <v>0</v>
      </c>
      <c r="BB4304" s="89">
        <f t="shared" si="267"/>
        <v>1500</v>
      </c>
      <c r="BC4304" s="90" t="str">
        <f t="shared" si="266"/>
        <v>OK</v>
      </c>
      <c r="BD4304" s="91" t="str">
        <f t="shared" si="268"/>
        <v xml:space="preserve">                  </v>
      </c>
      <c r="BE4304" s="92">
        <f t="shared" si="269"/>
        <v>2</v>
      </c>
    </row>
    <row r="4305" spans="1:57" s="74" customFormat="1" ht="50.1" customHeight="1" x14ac:dyDescent="0.2">
      <c r="A4305" s="78" t="s">
        <v>55</v>
      </c>
      <c r="B4305" s="78" t="s">
        <v>67</v>
      </c>
      <c r="C4305" s="78" t="s">
        <v>1040</v>
      </c>
      <c r="D4305" s="78" t="s">
        <v>575</v>
      </c>
      <c r="E4305" s="79" t="str">
        <f>+IF(C4305&lt;&gt;"",VLOOKUP(MID(C4305,18,5),NIVELES!$A$133:$B$213,2,0),"")</f>
        <v>GUAYAS</v>
      </c>
      <c r="F4305" s="80" t="s">
        <v>85</v>
      </c>
      <c r="G4305" s="81" t="str">
        <f>+IF(F4305&lt;&gt;"",VLOOKUP(F4305,NIVELES!$A$246:$C$464,3,0),"")</f>
        <v xml:space="preserve"> </v>
      </c>
      <c r="H4305" s="82" t="s">
        <v>1023</v>
      </c>
      <c r="I4305" s="78" t="s">
        <v>2367</v>
      </c>
      <c r="J4305" s="78" t="s">
        <v>2365</v>
      </c>
      <c r="K4305" s="78" t="s">
        <v>2366</v>
      </c>
      <c r="L4305" s="78" t="s">
        <v>1791</v>
      </c>
      <c r="M4305" s="78" t="s">
        <v>1791</v>
      </c>
      <c r="N4305" s="78" t="s">
        <v>1791</v>
      </c>
      <c r="O4305" s="78" t="s">
        <v>3816</v>
      </c>
      <c r="P4305" s="82">
        <v>4</v>
      </c>
      <c r="Q4305" s="78" t="s">
        <v>3803</v>
      </c>
      <c r="R4305" s="82">
        <v>0</v>
      </c>
      <c r="S4305" s="82">
        <v>1</v>
      </c>
      <c r="T4305" s="82">
        <v>0</v>
      </c>
      <c r="U4305" s="82">
        <v>0</v>
      </c>
      <c r="V4305" s="82">
        <v>0</v>
      </c>
      <c r="W4305" s="82">
        <v>1</v>
      </c>
      <c r="X4305" s="82">
        <v>0</v>
      </c>
      <c r="Y4305" s="82">
        <v>0</v>
      </c>
      <c r="Z4305" s="82">
        <v>0</v>
      </c>
      <c r="AA4305" s="82">
        <v>1</v>
      </c>
      <c r="AB4305" s="82">
        <v>0</v>
      </c>
      <c r="AC4305" s="82">
        <v>1</v>
      </c>
      <c r="AD4305" s="85" t="str">
        <f>IF(A4305&lt;&gt;"",IF(D4305="DIRECCIÓN_DE_TRANSFERENCIAS","280 0031",VLOOKUP(C4305,NIVELES!$A$14:$B$105,2,0)),"")</f>
        <v>280 8270</v>
      </c>
      <c r="AE4305" s="86" t="s">
        <v>322</v>
      </c>
      <c r="AF4305" s="86" t="s">
        <v>369</v>
      </c>
      <c r="AG4305" s="79" t="str">
        <f>+IF(AF4305&lt;&gt;"",VLOOKUP(AF4305,NIVELES!$A$666:$B$673,2,0),"")</f>
        <v>ADMINISTRACIÓN_CENTRAL</v>
      </c>
      <c r="AH4305" s="78" t="s">
        <v>322</v>
      </c>
      <c r="AI4305" s="79" t="str">
        <f>IF(AH4305&lt;&gt;"",VLOOKUP(CONCATENATE(AG4305,AH4305),NIVELES!$B$676:$C$745,2,0),"")</f>
        <v>Administración De La Gestión Administrativa Financiera</v>
      </c>
      <c r="AJ4305" s="78" t="s">
        <v>517</v>
      </c>
      <c r="AK4305" s="79" t="str">
        <f>+IF(AJ4305&lt;&gt;"",VLOOKUP(AJ4305,NIVELES!$A$816:$B$892,2,0),"")</f>
        <v>NO APLICA</v>
      </c>
      <c r="AL4305" s="78" t="s">
        <v>554</v>
      </c>
      <c r="AM4305" s="78">
        <v>530405</v>
      </c>
      <c r="AN4305" s="79" t="str">
        <f>IF(AM4305&lt;&gt;"",+VLOOKUP(AM4305,NIVELES!$A$1652:$B$2466,2,0),"")</f>
        <v>Vehículos (Mantenimiento y Reparación)</v>
      </c>
      <c r="AO4305" s="87">
        <v>4015.61</v>
      </c>
      <c r="AP4305" s="88">
        <v>0</v>
      </c>
      <c r="AQ4305" s="88">
        <v>1000</v>
      </c>
      <c r="AR4305" s="88">
        <v>0</v>
      </c>
      <c r="AS4305" s="88">
        <v>0</v>
      </c>
      <c r="AT4305" s="88">
        <v>0</v>
      </c>
      <c r="AU4305" s="88">
        <v>1300</v>
      </c>
      <c r="AV4305" s="88">
        <v>0</v>
      </c>
      <c r="AW4305" s="88">
        <v>0</v>
      </c>
      <c r="AX4305" s="88">
        <v>0</v>
      </c>
      <c r="AY4305" s="88">
        <v>915.61</v>
      </c>
      <c r="AZ4305" s="88">
        <v>0</v>
      </c>
      <c r="BA4305" s="88">
        <v>800</v>
      </c>
      <c r="BB4305" s="89">
        <f t="shared" si="267"/>
        <v>4015.61</v>
      </c>
      <c r="BC4305" s="90" t="str">
        <f t="shared" si="266"/>
        <v>OK</v>
      </c>
      <c r="BD4305" s="91" t="str">
        <f t="shared" si="268"/>
        <v xml:space="preserve">                  </v>
      </c>
      <c r="BE4305" s="92">
        <f t="shared" si="269"/>
        <v>4</v>
      </c>
    </row>
    <row r="4306" spans="1:57" s="74" customFormat="1" ht="50.1" customHeight="1" x14ac:dyDescent="0.2">
      <c r="A4306" s="78" t="s">
        <v>55</v>
      </c>
      <c r="B4306" s="78" t="s">
        <v>67</v>
      </c>
      <c r="C4306" s="78" t="s">
        <v>1040</v>
      </c>
      <c r="D4306" s="78" t="s">
        <v>575</v>
      </c>
      <c r="E4306" s="79" t="str">
        <f>+IF(C4306&lt;&gt;"",VLOOKUP(MID(C4306,18,5),NIVELES!$A$133:$B$213,2,0),"")</f>
        <v>GUAYAS</v>
      </c>
      <c r="F4306" s="80" t="s">
        <v>85</v>
      </c>
      <c r="G4306" s="81" t="str">
        <f>+IF(F4306&lt;&gt;"",VLOOKUP(F4306,NIVELES!$A$246:$C$464,3,0),"")</f>
        <v xml:space="preserve"> </v>
      </c>
      <c r="H4306" s="82" t="s">
        <v>1023</v>
      </c>
      <c r="I4306" s="78" t="s">
        <v>2367</v>
      </c>
      <c r="J4306" s="78" t="s">
        <v>2365</v>
      </c>
      <c r="K4306" s="78" t="s">
        <v>2366</v>
      </c>
      <c r="L4306" s="78" t="s">
        <v>1791</v>
      </c>
      <c r="M4306" s="78" t="s">
        <v>1791</v>
      </c>
      <c r="N4306" s="78" t="s">
        <v>1791</v>
      </c>
      <c r="O4306" s="78" t="s">
        <v>3817</v>
      </c>
      <c r="P4306" s="82">
        <v>12</v>
      </c>
      <c r="Q4306" s="78" t="s">
        <v>3818</v>
      </c>
      <c r="R4306" s="82">
        <v>1</v>
      </c>
      <c r="S4306" s="82">
        <v>1</v>
      </c>
      <c r="T4306" s="82">
        <v>1</v>
      </c>
      <c r="U4306" s="82">
        <v>1</v>
      </c>
      <c r="V4306" s="82">
        <v>1</v>
      </c>
      <c r="W4306" s="82">
        <v>1</v>
      </c>
      <c r="X4306" s="82">
        <v>1</v>
      </c>
      <c r="Y4306" s="82">
        <v>1</v>
      </c>
      <c r="Z4306" s="82">
        <v>1</v>
      </c>
      <c r="AA4306" s="82">
        <v>1</v>
      </c>
      <c r="AB4306" s="82">
        <v>1</v>
      </c>
      <c r="AC4306" s="82">
        <v>1</v>
      </c>
      <c r="AD4306" s="85" t="str">
        <f>IF(A4306&lt;&gt;"",IF(D4306="DIRECCIÓN_DE_TRANSFERENCIAS","280 0031",VLOOKUP(C4306,NIVELES!$A$14:$B$105,2,0)),"")</f>
        <v>280 8270</v>
      </c>
      <c r="AE4306" s="86" t="s">
        <v>322</v>
      </c>
      <c r="AF4306" s="86" t="s">
        <v>369</v>
      </c>
      <c r="AG4306" s="79" t="str">
        <f>+IF(AF4306&lt;&gt;"",VLOOKUP(AF4306,NIVELES!$A$666:$B$673,2,0),"")</f>
        <v>ADMINISTRACIÓN_CENTRAL</v>
      </c>
      <c r="AH4306" s="78" t="s">
        <v>322</v>
      </c>
      <c r="AI4306" s="79" t="str">
        <f>IF(AH4306&lt;&gt;"",VLOOKUP(CONCATENATE(AG4306,AH4306),NIVELES!$B$676:$C$745,2,0),"")</f>
        <v>Administración De La Gestión Administrativa Financiera</v>
      </c>
      <c r="AJ4306" s="78" t="s">
        <v>517</v>
      </c>
      <c r="AK4306" s="79" t="str">
        <f>+IF(AJ4306&lt;&gt;"",VLOOKUP(AJ4306,NIVELES!$A$816:$B$892,2,0),"")</f>
        <v>NO APLICA</v>
      </c>
      <c r="AL4306" s="78" t="s">
        <v>554</v>
      </c>
      <c r="AM4306" s="78">
        <v>530502</v>
      </c>
      <c r="AN4306" s="79" t="str">
        <f>IF(AM4306&lt;&gt;"",+VLOOKUP(AM4306,NIVELES!$A$1652:$B$2466,2,0),"")</f>
        <v>Edificios, Locales y Residencias, Parqueaderos, Casilleros Judiciales y Bancarios (Arrendamiento)</v>
      </c>
      <c r="AO4306" s="87">
        <v>60480</v>
      </c>
      <c r="AP4306" s="88">
        <v>5040</v>
      </c>
      <c r="AQ4306" s="88">
        <v>5040</v>
      </c>
      <c r="AR4306" s="88">
        <v>5040</v>
      </c>
      <c r="AS4306" s="88">
        <v>5040</v>
      </c>
      <c r="AT4306" s="88">
        <v>5040</v>
      </c>
      <c r="AU4306" s="88">
        <v>5040</v>
      </c>
      <c r="AV4306" s="88">
        <v>5040</v>
      </c>
      <c r="AW4306" s="88">
        <v>5040</v>
      </c>
      <c r="AX4306" s="88">
        <v>5040</v>
      </c>
      <c r="AY4306" s="88">
        <v>5040</v>
      </c>
      <c r="AZ4306" s="88">
        <v>5040</v>
      </c>
      <c r="BA4306" s="88">
        <v>5040</v>
      </c>
      <c r="BB4306" s="89">
        <f t="shared" si="267"/>
        <v>60480</v>
      </c>
      <c r="BC4306" s="90" t="str">
        <f t="shared" si="266"/>
        <v>OK</v>
      </c>
      <c r="BD4306" s="91" t="str">
        <f t="shared" si="268"/>
        <v xml:space="preserve">                  </v>
      </c>
      <c r="BE4306" s="92">
        <f t="shared" si="269"/>
        <v>12</v>
      </c>
    </row>
    <row r="4307" spans="1:57" s="74" customFormat="1" ht="50.1" customHeight="1" x14ac:dyDescent="0.2">
      <c r="A4307" s="78" t="s">
        <v>55</v>
      </c>
      <c r="B4307" s="78" t="s">
        <v>67</v>
      </c>
      <c r="C4307" s="78" t="s">
        <v>1040</v>
      </c>
      <c r="D4307" s="78" t="s">
        <v>575</v>
      </c>
      <c r="E4307" s="79" t="str">
        <f>+IF(C4307&lt;&gt;"",VLOOKUP(MID(C4307,18,5),NIVELES!$A$133:$B$213,2,0),"")</f>
        <v>GUAYAS</v>
      </c>
      <c r="F4307" s="80" t="s">
        <v>85</v>
      </c>
      <c r="G4307" s="81" t="str">
        <f>+IF(F4307&lt;&gt;"",VLOOKUP(F4307,NIVELES!$A$246:$C$464,3,0),"")</f>
        <v xml:space="preserve"> </v>
      </c>
      <c r="H4307" s="82" t="s">
        <v>1023</v>
      </c>
      <c r="I4307" s="78" t="s">
        <v>2367</v>
      </c>
      <c r="J4307" s="78" t="s">
        <v>2365</v>
      </c>
      <c r="K4307" s="78" t="s">
        <v>2366</v>
      </c>
      <c r="L4307" s="78" t="s">
        <v>1791</v>
      </c>
      <c r="M4307" s="78" t="s">
        <v>1791</v>
      </c>
      <c r="N4307" s="78" t="s">
        <v>1791</v>
      </c>
      <c r="O4307" s="78" t="s">
        <v>3819</v>
      </c>
      <c r="P4307" s="82">
        <v>4</v>
      </c>
      <c r="Q4307" s="78" t="s">
        <v>3818</v>
      </c>
      <c r="R4307" s="82">
        <v>0</v>
      </c>
      <c r="S4307" s="82">
        <v>1</v>
      </c>
      <c r="T4307" s="82">
        <v>1</v>
      </c>
      <c r="U4307" s="82">
        <v>1</v>
      </c>
      <c r="V4307" s="82">
        <v>1</v>
      </c>
      <c r="W4307" s="82">
        <v>0</v>
      </c>
      <c r="X4307" s="82">
        <v>0</v>
      </c>
      <c r="Y4307" s="82">
        <v>0</v>
      </c>
      <c r="Z4307" s="82">
        <v>0</v>
      </c>
      <c r="AA4307" s="82">
        <v>0</v>
      </c>
      <c r="AB4307" s="82">
        <v>0</v>
      </c>
      <c r="AC4307" s="82">
        <v>0</v>
      </c>
      <c r="AD4307" s="85" t="str">
        <f>IF(A4307&lt;&gt;"",IF(D4307="DIRECCIÓN_DE_TRANSFERENCIAS","280 0031",VLOOKUP(C4307,NIVELES!$A$14:$B$105,2,0)),"")</f>
        <v>280 8270</v>
      </c>
      <c r="AE4307" s="86" t="s">
        <v>322</v>
      </c>
      <c r="AF4307" s="86" t="s">
        <v>369</v>
      </c>
      <c r="AG4307" s="79" t="str">
        <f>+IF(AF4307&lt;&gt;"",VLOOKUP(AF4307,NIVELES!$A$666:$B$673,2,0),"")</f>
        <v>ADMINISTRACIÓN_CENTRAL</v>
      </c>
      <c r="AH4307" s="78" t="s">
        <v>322</v>
      </c>
      <c r="AI4307" s="79" t="str">
        <f>IF(AH4307&lt;&gt;"",VLOOKUP(CONCATENATE(AG4307,AH4307),NIVELES!$B$676:$C$745,2,0),"")</f>
        <v>Administración De La Gestión Administrativa Financiera</v>
      </c>
      <c r="AJ4307" s="78" t="s">
        <v>517</v>
      </c>
      <c r="AK4307" s="79" t="str">
        <f>+IF(AJ4307&lt;&gt;"",VLOOKUP(AJ4307,NIVELES!$A$816:$B$892,2,0),"")</f>
        <v>NO APLICA</v>
      </c>
      <c r="AL4307" s="78" t="s">
        <v>554</v>
      </c>
      <c r="AM4307" s="78">
        <v>530505</v>
      </c>
      <c r="AN4307" s="79" t="str">
        <f>IF(AM4307&lt;&gt;"",+VLOOKUP(AM4307,NIVELES!$A$1652:$B$2466,2,0),"")</f>
        <v>Vehículos (Arrendamiento)</v>
      </c>
      <c r="AO4307" s="87">
        <v>7030.84</v>
      </c>
      <c r="AP4307" s="88">
        <v>0</v>
      </c>
      <c r="AQ4307" s="88">
        <v>1757.71</v>
      </c>
      <c r="AR4307" s="88">
        <v>1757.71</v>
      </c>
      <c r="AS4307" s="88">
        <v>1757.71</v>
      </c>
      <c r="AT4307" s="88">
        <v>1757.71</v>
      </c>
      <c r="AU4307" s="88">
        <v>0</v>
      </c>
      <c r="AV4307" s="88">
        <v>0</v>
      </c>
      <c r="AW4307" s="88">
        <v>0</v>
      </c>
      <c r="AX4307" s="88">
        <v>0</v>
      </c>
      <c r="AY4307" s="88">
        <v>0</v>
      </c>
      <c r="AZ4307" s="88">
        <v>0</v>
      </c>
      <c r="BA4307" s="88">
        <v>0</v>
      </c>
      <c r="BB4307" s="89">
        <f t="shared" si="267"/>
        <v>7030.84</v>
      </c>
      <c r="BC4307" s="90" t="str">
        <f t="shared" si="266"/>
        <v>OK</v>
      </c>
      <c r="BD4307" s="91" t="str">
        <f t="shared" si="268"/>
        <v xml:space="preserve">                  </v>
      </c>
      <c r="BE4307" s="92">
        <f t="shared" si="269"/>
        <v>4</v>
      </c>
    </row>
    <row r="4308" spans="1:57" s="74" customFormat="1" ht="50.1" customHeight="1" x14ac:dyDescent="0.2">
      <c r="A4308" s="78" t="s">
        <v>55</v>
      </c>
      <c r="B4308" s="78" t="s">
        <v>67</v>
      </c>
      <c r="C4308" s="78" t="s">
        <v>1040</v>
      </c>
      <c r="D4308" s="78" t="s">
        <v>575</v>
      </c>
      <c r="E4308" s="79" t="str">
        <f>+IF(C4308&lt;&gt;"",VLOOKUP(MID(C4308,18,5),NIVELES!$A$133:$B$213,2,0),"")</f>
        <v>GUAYAS</v>
      </c>
      <c r="F4308" s="80" t="s">
        <v>85</v>
      </c>
      <c r="G4308" s="81" t="str">
        <f>+IF(F4308&lt;&gt;"",VLOOKUP(F4308,NIVELES!$A$246:$C$464,3,0),"")</f>
        <v xml:space="preserve"> </v>
      </c>
      <c r="H4308" s="82" t="s">
        <v>1023</v>
      </c>
      <c r="I4308" s="78" t="s">
        <v>2367</v>
      </c>
      <c r="J4308" s="78" t="s">
        <v>2365</v>
      </c>
      <c r="K4308" s="78" t="s">
        <v>2366</v>
      </c>
      <c r="L4308" s="78" t="s">
        <v>1791</v>
      </c>
      <c r="M4308" s="78" t="s">
        <v>1791</v>
      </c>
      <c r="N4308" s="78" t="s">
        <v>1791</v>
      </c>
      <c r="O4308" s="78" t="s">
        <v>3820</v>
      </c>
      <c r="P4308" s="82">
        <v>11</v>
      </c>
      <c r="Q4308" s="78" t="s">
        <v>3818</v>
      </c>
      <c r="R4308" s="82">
        <v>0</v>
      </c>
      <c r="S4308" s="82">
        <v>1</v>
      </c>
      <c r="T4308" s="82">
        <v>1</v>
      </c>
      <c r="U4308" s="82">
        <v>1</v>
      </c>
      <c r="V4308" s="82">
        <v>1</v>
      </c>
      <c r="W4308" s="82">
        <v>1</v>
      </c>
      <c r="X4308" s="82">
        <v>1</v>
      </c>
      <c r="Y4308" s="82">
        <v>1</v>
      </c>
      <c r="Z4308" s="82">
        <v>1</v>
      </c>
      <c r="AA4308" s="82">
        <v>1</v>
      </c>
      <c r="AB4308" s="82">
        <v>1</v>
      </c>
      <c r="AC4308" s="82">
        <v>1</v>
      </c>
      <c r="AD4308" s="85" t="str">
        <f>IF(A4308&lt;&gt;"",IF(D4308="DIRECCIÓN_DE_TRANSFERENCIAS","280 0031",VLOOKUP(C4308,NIVELES!$A$14:$B$105,2,0)),"")</f>
        <v>280 8270</v>
      </c>
      <c r="AE4308" s="86" t="s">
        <v>322</v>
      </c>
      <c r="AF4308" s="86" t="s">
        <v>369</v>
      </c>
      <c r="AG4308" s="79" t="str">
        <f>+IF(AF4308&lt;&gt;"",VLOOKUP(AF4308,NIVELES!$A$666:$B$673,2,0),"")</f>
        <v>ADMINISTRACIÓN_CENTRAL</v>
      </c>
      <c r="AH4308" s="78" t="s">
        <v>322</v>
      </c>
      <c r="AI4308" s="79" t="str">
        <f>IF(AH4308&lt;&gt;"",VLOOKUP(CONCATENATE(AG4308,AH4308),NIVELES!$B$676:$C$745,2,0),"")</f>
        <v>Administración De La Gestión Administrativa Financiera</v>
      </c>
      <c r="AJ4308" s="78" t="s">
        <v>517</v>
      </c>
      <c r="AK4308" s="79" t="str">
        <f>+IF(AJ4308&lt;&gt;"",VLOOKUP(AJ4308,NIVELES!$A$816:$B$892,2,0),"")</f>
        <v>NO APLICA</v>
      </c>
      <c r="AL4308" s="78" t="s">
        <v>554</v>
      </c>
      <c r="AM4308" s="78">
        <v>530703</v>
      </c>
      <c r="AN4308" s="79" t="str">
        <f>IF(AM4308&lt;&gt;"",+VLOOKUP(AM4308,NIVELES!$A$1652:$B$2466,2,0),"")</f>
        <v>Arrendamiento de Equipos Informáticos</v>
      </c>
      <c r="AO4308" s="87">
        <v>5000</v>
      </c>
      <c r="AP4308" s="88">
        <v>0</v>
      </c>
      <c r="AQ4308" s="88">
        <v>500</v>
      </c>
      <c r="AR4308" s="88">
        <v>500</v>
      </c>
      <c r="AS4308" s="88">
        <v>500</v>
      </c>
      <c r="AT4308" s="88">
        <v>500</v>
      </c>
      <c r="AU4308" s="88">
        <v>500</v>
      </c>
      <c r="AV4308" s="88">
        <v>500</v>
      </c>
      <c r="AW4308" s="88">
        <v>500</v>
      </c>
      <c r="AX4308" s="88">
        <v>500</v>
      </c>
      <c r="AY4308" s="88">
        <v>500</v>
      </c>
      <c r="AZ4308" s="88">
        <v>500</v>
      </c>
      <c r="BA4308" s="88">
        <v>0</v>
      </c>
      <c r="BB4308" s="89">
        <f t="shared" si="267"/>
        <v>5000</v>
      </c>
      <c r="BC4308" s="90" t="str">
        <f t="shared" si="266"/>
        <v>OK</v>
      </c>
      <c r="BD4308" s="91" t="str">
        <f t="shared" si="268"/>
        <v xml:space="preserve">                  </v>
      </c>
      <c r="BE4308" s="92">
        <f t="shared" si="269"/>
        <v>11</v>
      </c>
    </row>
    <row r="4309" spans="1:57" s="74" customFormat="1" ht="50.1" customHeight="1" x14ac:dyDescent="0.2">
      <c r="A4309" s="78" t="s">
        <v>55</v>
      </c>
      <c r="B4309" s="78" t="s">
        <v>67</v>
      </c>
      <c r="C4309" s="78" t="s">
        <v>1040</v>
      </c>
      <c r="D4309" s="78" t="s">
        <v>575</v>
      </c>
      <c r="E4309" s="79" t="str">
        <f>+IF(C4309&lt;&gt;"",VLOOKUP(MID(C4309,18,5),NIVELES!$A$133:$B$213,2,0),"")</f>
        <v>GUAYAS</v>
      </c>
      <c r="F4309" s="80" t="s">
        <v>85</v>
      </c>
      <c r="G4309" s="81" t="str">
        <f>+IF(F4309&lt;&gt;"",VLOOKUP(F4309,NIVELES!$A$246:$C$464,3,0),"")</f>
        <v xml:space="preserve"> </v>
      </c>
      <c r="H4309" s="82" t="s">
        <v>1023</v>
      </c>
      <c r="I4309" s="78" t="s">
        <v>2367</v>
      </c>
      <c r="J4309" s="78" t="s">
        <v>2365</v>
      </c>
      <c r="K4309" s="78" t="s">
        <v>2366</v>
      </c>
      <c r="L4309" s="78" t="s">
        <v>1791</v>
      </c>
      <c r="M4309" s="78" t="s">
        <v>1791</v>
      </c>
      <c r="N4309" s="78" t="s">
        <v>1791</v>
      </c>
      <c r="O4309" s="78" t="s">
        <v>3821</v>
      </c>
      <c r="P4309" s="82">
        <v>1</v>
      </c>
      <c r="Q4309" s="78" t="s">
        <v>3818</v>
      </c>
      <c r="R4309" s="82">
        <v>0</v>
      </c>
      <c r="S4309" s="82">
        <v>0</v>
      </c>
      <c r="T4309" s="82">
        <v>1</v>
      </c>
      <c r="U4309" s="82">
        <v>0</v>
      </c>
      <c r="V4309" s="82">
        <v>0</v>
      </c>
      <c r="W4309" s="82">
        <v>0</v>
      </c>
      <c r="X4309" s="82">
        <v>0</v>
      </c>
      <c r="Y4309" s="82">
        <v>0</v>
      </c>
      <c r="Z4309" s="82">
        <v>0</v>
      </c>
      <c r="AA4309" s="82">
        <v>0</v>
      </c>
      <c r="AB4309" s="82">
        <v>0</v>
      </c>
      <c r="AC4309" s="82">
        <v>0</v>
      </c>
      <c r="AD4309" s="85" t="str">
        <f>IF(A4309&lt;&gt;"",IF(D4309="DIRECCIÓN_DE_TRANSFERENCIAS","280 0031",VLOOKUP(C4309,NIVELES!$A$14:$B$105,2,0)),"")</f>
        <v>280 8270</v>
      </c>
      <c r="AE4309" s="86" t="s">
        <v>322</v>
      </c>
      <c r="AF4309" s="86" t="s">
        <v>369</v>
      </c>
      <c r="AG4309" s="79" t="str">
        <f>+IF(AF4309&lt;&gt;"",VLOOKUP(AF4309,NIVELES!$A$666:$B$673,2,0),"")</f>
        <v>ADMINISTRACIÓN_CENTRAL</v>
      </c>
      <c r="AH4309" s="78" t="s">
        <v>322</v>
      </c>
      <c r="AI4309" s="79" t="str">
        <f>IF(AH4309&lt;&gt;"",VLOOKUP(CONCATENATE(AG4309,AH4309),NIVELES!$B$676:$C$745,2,0),"")</f>
        <v>Administración De La Gestión Administrativa Financiera</v>
      </c>
      <c r="AJ4309" s="78" t="s">
        <v>517</v>
      </c>
      <c r="AK4309" s="79" t="str">
        <f>+IF(AJ4309&lt;&gt;"",VLOOKUP(AJ4309,NIVELES!$A$816:$B$892,2,0),"")</f>
        <v>NO APLICA</v>
      </c>
      <c r="AL4309" s="78" t="s">
        <v>554</v>
      </c>
      <c r="AM4309" s="78">
        <v>530704</v>
      </c>
      <c r="AN4309" s="79" t="str">
        <f>IF(AM4309&lt;&gt;"",+VLOOKUP(AM4309,NIVELES!$A$1652:$B$2466,2,0),"")</f>
        <v>Mantenimiento y Reparación de Equipos y Sistemas Informáticos</v>
      </c>
      <c r="AO4309" s="87">
        <v>1500</v>
      </c>
      <c r="AP4309" s="88">
        <v>0</v>
      </c>
      <c r="AQ4309" s="88">
        <v>0</v>
      </c>
      <c r="AR4309" s="88">
        <v>1500</v>
      </c>
      <c r="AS4309" s="88">
        <v>0</v>
      </c>
      <c r="AT4309" s="88">
        <v>0</v>
      </c>
      <c r="AU4309" s="88">
        <v>0</v>
      </c>
      <c r="AV4309" s="88">
        <v>0</v>
      </c>
      <c r="AW4309" s="88">
        <v>0</v>
      </c>
      <c r="AX4309" s="88">
        <v>0</v>
      </c>
      <c r="AY4309" s="88">
        <v>0</v>
      </c>
      <c r="AZ4309" s="88">
        <v>0</v>
      </c>
      <c r="BA4309" s="88">
        <v>0</v>
      </c>
      <c r="BB4309" s="89">
        <f t="shared" si="267"/>
        <v>1500</v>
      </c>
      <c r="BC4309" s="90" t="str">
        <f t="shared" si="266"/>
        <v>OK</v>
      </c>
      <c r="BD4309" s="91" t="str">
        <f t="shared" si="268"/>
        <v xml:space="preserve">                  </v>
      </c>
      <c r="BE4309" s="92">
        <f t="shared" si="269"/>
        <v>1</v>
      </c>
    </row>
    <row r="4310" spans="1:57" s="74" customFormat="1" ht="50.1" customHeight="1" x14ac:dyDescent="0.2">
      <c r="A4310" s="78" t="s">
        <v>55</v>
      </c>
      <c r="B4310" s="78" t="s">
        <v>67</v>
      </c>
      <c r="C4310" s="78" t="s">
        <v>1040</v>
      </c>
      <c r="D4310" s="78" t="s">
        <v>575</v>
      </c>
      <c r="E4310" s="79" t="str">
        <f>+IF(C4310&lt;&gt;"",VLOOKUP(MID(C4310,18,5),NIVELES!$A$133:$B$213,2,0),"")</f>
        <v>GUAYAS</v>
      </c>
      <c r="F4310" s="80" t="s">
        <v>85</v>
      </c>
      <c r="G4310" s="81" t="str">
        <f>+IF(F4310&lt;&gt;"",VLOOKUP(F4310,NIVELES!$A$246:$C$464,3,0),"")</f>
        <v xml:space="preserve"> </v>
      </c>
      <c r="H4310" s="82" t="s">
        <v>1023</v>
      </c>
      <c r="I4310" s="78" t="s">
        <v>2367</v>
      </c>
      <c r="J4310" s="78" t="s">
        <v>2365</v>
      </c>
      <c r="K4310" s="78" t="s">
        <v>2366</v>
      </c>
      <c r="L4310" s="78" t="s">
        <v>1791</v>
      </c>
      <c r="M4310" s="78" t="s">
        <v>1791</v>
      </c>
      <c r="N4310" s="78" t="s">
        <v>1791</v>
      </c>
      <c r="O4310" s="78" t="s">
        <v>3822</v>
      </c>
      <c r="P4310" s="82">
        <v>1</v>
      </c>
      <c r="Q4310" s="78" t="s">
        <v>3823</v>
      </c>
      <c r="R4310" s="82">
        <v>0</v>
      </c>
      <c r="S4310" s="82">
        <v>1</v>
      </c>
      <c r="T4310" s="82">
        <v>0</v>
      </c>
      <c r="U4310" s="82">
        <v>0</v>
      </c>
      <c r="V4310" s="82">
        <v>0</v>
      </c>
      <c r="W4310" s="82">
        <v>0</v>
      </c>
      <c r="X4310" s="82">
        <v>0</v>
      </c>
      <c r="Y4310" s="82">
        <v>0</v>
      </c>
      <c r="Z4310" s="82">
        <v>0</v>
      </c>
      <c r="AA4310" s="82">
        <v>0</v>
      </c>
      <c r="AB4310" s="82">
        <v>0</v>
      </c>
      <c r="AC4310" s="82">
        <v>0</v>
      </c>
      <c r="AD4310" s="85" t="str">
        <f>IF(A4310&lt;&gt;"",IF(D4310="DIRECCIÓN_DE_TRANSFERENCIAS","280 0031",VLOOKUP(C4310,NIVELES!$A$14:$B$105,2,0)),"")</f>
        <v>280 8270</v>
      </c>
      <c r="AE4310" s="86" t="s">
        <v>322</v>
      </c>
      <c r="AF4310" s="86" t="s">
        <v>369</v>
      </c>
      <c r="AG4310" s="79" t="str">
        <f>+IF(AF4310&lt;&gt;"",VLOOKUP(AF4310,NIVELES!$A$666:$B$673,2,0),"")</f>
        <v>ADMINISTRACIÓN_CENTRAL</v>
      </c>
      <c r="AH4310" s="78" t="s">
        <v>322</v>
      </c>
      <c r="AI4310" s="79" t="str">
        <f>IF(AH4310&lt;&gt;"",VLOOKUP(CONCATENATE(AG4310,AH4310),NIVELES!$B$676:$C$745,2,0),"")</f>
        <v>Administración De La Gestión Administrativa Financiera</v>
      </c>
      <c r="AJ4310" s="78" t="s">
        <v>517</v>
      </c>
      <c r="AK4310" s="79" t="str">
        <f>+IF(AJ4310&lt;&gt;"",VLOOKUP(AJ4310,NIVELES!$A$816:$B$892,2,0),"")</f>
        <v>NO APLICA</v>
      </c>
      <c r="AL4310" s="78" t="s">
        <v>554</v>
      </c>
      <c r="AM4310" s="78">
        <v>530802</v>
      </c>
      <c r="AN4310" s="79" t="str">
        <f>IF(AM4310&lt;&gt;"",+VLOOKUP(AM4310,NIVELES!$A$1652:$B$2466,2,0),"")</f>
        <v>Vestuario, Lencería, Prendas de Protección; y, Accesorios para Uniformes Militares y Policiales; y, Carpas</v>
      </c>
      <c r="AO4310" s="87">
        <v>1020</v>
      </c>
      <c r="AP4310" s="88">
        <v>0</v>
      </c>
      <c r="AQ4310" s="88">
        <v>1020</v>
      </c>
      <c r="AR4310" s="88">
        <v>0</v>
      </c>
      <c r="AS4310" s="88">
        <v>0</v>
      </c>
      <c r="AT4310" s="88">
        <v>0</v>
      </c>
      <c r="AU4310" s="88">
        <v>0</v>
      </c>
      <c r="AV4310" s="88">
        <v>0</v>
      </c>
      <c r="AW4310" s="88">
        <v>0</v>
      </c>
      <c r="AX4310" s="88">
        <v>0</v>
      </c>
      <c r="AY4310" s="88">
        <v>0</v>
      </c>
      <c r="AZ4310" s="88">
        <v>0</v>
      </c>
      <c r="BA4310" s="88">
        <v>0</v>
      </c>
      <c r="BB4310" s="89">
        <f t="shared" si="267"/>
        <v>1020</v>
      </c>
      <c r="BC4310" s="90" t="str">
        <f t="shared" si="266"/>
        <v>OK</v>
      </c>
      <c r="BD4310" s="91" t="str">
        <f t="shared" si="268"/>
        <v xml:space="preserve">                  </v>
      </c>
      <c r="BE4310" s="92">
        <f t="shared" si="269"/>
        <v>1</v>
      </c>
    </row>
    <row r="4311" spans="1:57" s="74" customFormat="1" ht="50.1" customHeight="1" x14ac:dyDescent="0.2">
      <c r="A4311" s="78" t="s">
        <v>55</v>
      </c>
      <c r="B4311" s="78" t="s">
        <v>67</v>
      </c>
      <c r="C4311" s="78" t="s">
        <v>1040</v>
      </c>
      <c r="D4311" s="78" t="s">
        <v>575</v>
      </c>
      <c r="E4311" s="79" t="str">
        <f>+IF(C4311&lt;&gt;"",VLOOKUP(MID(C4311,18,5),NIVELES!$A$133:$B$213,2,0),"")</f>
        <v>GUAYAS</v>
      </c>
      <c r="F4311" s="80" t="s">
        <v>85</v>
      </c>
      <c r="G4311" s="81" t="str">
        <f>+IF(F4311&lt;&gt;"",VLOOKUP(F4311,NIVELES!$A$246:$C$464,3,0),"")</f>
        <v xml:space="preserve"> </v>
      </c>
      <c r="H4311" s="82" t="s">
        <v>1023</v>
      </c>
      <c r="I4311" s="78" t="s">
        <v>2367</v>
      </c>
      <c r="J4311" s="78" t="s">
        <v>2365</v>
      </c>
      <c r="K4311" s="78" t="s">
        <v>2366</v>
      </c>
      <c r="L4311" s="78" t="s">
        <v>1791</v>
      </c>
      <c r="M4311" s="78" t="s">
        <v>1791</v>
      </c>
      <c r="N4311" s="78" t="s">
        <v>1791</v>
      </c>
      <c r="O4311" s="78" t="s">
        <v>3824</v>
      </c>
      <c r="P4311" s="82">
        <v>12</v>
      </c>
      <c r="Q4311" s="78" t="s">
        <v>3818</v>
      </c>
      <c r="R4311" s="82">
        <v>1</v>
      </c>
      <c r="S4311" s="82">
        <v>1</v>
      </c>
      <c r="T4311" s="82">
        <v>1</v>
      </c>
      <c r="U4311" s="82">
        <v>1</v>
      </c>
      <c r="V4311" s="82">
        <v>1</v>
      </c>
      <c r="W4311" s="82">
        <v>1</v>
      </c>
      <c r="X4311" s="82">
        <v>1</v>
      </c>
      <c r="Y4311" s="82">
        <v>1</v>
      </c>
      <c r="Z4311" s="82">
        <v>1</v>
      </c>
      <c r="AA4311" s="82">
        <v>1</v>
      </c>
      <c r="AB4311" s="82">
        <v>1</v>
      </c>
      <c r="AC4311" s="82">
        <v>1</v>
      </c>
      <c r="AD4311" s="85" t="str">
        <f>IF(A4311&lt;&gt;"",IF(D4311="DIRECCIÓN_DE_TRANSFERENCIAS","280 0031",VLOOKUP(C4311,NIVELES!$A$14:$B$105,2,0)),"")</f>
        <v>280 8270</v>
      </c>
      <c r="AE4311" s="86" t="s">
        <v>322</v>
      </c>
      <c r="AF4311" s="86" t="s">
        <v>369</v>
      </c>
      <c r="AG4311" s="79" t="str">
        <f>+IF(AF4311&lt;&gt;"",VLOOKUP(AF4311,NIVELES!$A$666:$B$673,2,0),"")</f>
        <v>ADMINISTRACIÓN_CENTRAL</v>
      </c>
      <c r="AH4311" s="78" t="s">
        <v>322</v>
      </c>
      <c r="AI4311" s="79" t="str">
        <f>IF(AH4311&lt;&gt;"",VLOOKUP(CONCATENATE(AG4311,AH4311),NIVELES!$B$676:$C$745,2,0),"")</f>
        <v>Administración De La Gestión Administrativa Financiera</v>
      </c>
      <c r="AJ4311" s="78" t="s">
        <v>517</v>
      </c>
      <c r="AK4311" s="79" t="str">
        <f>+IF(AJ4311&lt;&gt;"",VLOOKUP(AJ4311,NIVELES!$A$816:$B$892,2,0),"")</f>
        <v>NO APLICA</v>
      </c>
      <c r="AL4311" s="78" t="s">
        <v>554</v>
      </c>
      <c r="AM4311" s="78">
        <v>530803</v>
      </c>
      <c r="AN4311" s="79" t="str">
        <f>IF(AM4311&lt;&gt;"",+VLOOKUP(AM4311,NIVELES!$A$1652:$B$2466,2,0),"")</f>
        <v>Combustibles y Lubricantes</v>
      </c>
      <c r="AO4311" s="87">
        <v>6960</v>
      </c>
      <c r="AP4311" s="88">
        <v>750</v>
      </c>
      <c r="AQ4311" s="88">
        <v>750</v>
      </c>
      <c r="AR4311" s="88">
        <v>750</v>
      </c>
      <c r="AS4311" s="88">
        <v>750</v>
      </c>
      <c r="AT4311" s="88">
        <v>750</v>
      </c>
      <c r="AU4311" s="88">
        <v>750</v>
      </c>
      <c r="AV4311" s="88">
        <v>850</v>
      </c>
      <c r="AW4311" s="88">
        <v>750</v>
      </c>
      <c r="AX4311" s="88">
        <v>860</v>
      </c>
      <c r="AY4311" s="88">
        <v>0</v>
      </c>
      <c r="AZ4311" s="88">
        <v>0</v>
      </c>
      <c r="BA4311" s="88">
        <v>0</v>
      </c>
      <c r="BB4311" s="89">
        <f t="shared" si="267"/>
        <v>6960</v>
      </c>
      <c r="BC4311" s="90" t="str">
        <f t="shared" si="266"/>
        <v>OK</v>
      </c>
      <c r="BD4311" s="91" t="str">
        <f t="shared" si="268"/>
        <v xml:space="preserve">                  </v>
      </c>
      <c r="BE4311" s="92">
        <f t="shared" si="269"/>
        <v>12</v>
      </c>
    </row>
    <row r="4312" spans="1:57" s="74" customFormat="1" ht="50.1" customHeight="1" x14ac:dyDescent="0.2">
      <c r="A4312" s="78" t="s">
        <v>55</v>
      </c>
      <c r="B4312" s="78" t="s">
        <v>67</v>
      </c>
      <c r="C4312" s="78" t="s">
        <v>1040</v>
      </c>
      <c r="D4312" s="78" t="s">
        <v>575</v>
      </c>
      <c r="E4312" s="79" t="str">
        <f>+IF(C4312&lt;&gt;"",VLOOKUP(MID(C4312,18,5),NIVELES!$A$133:$B$213,2,0),"")</f>
        <v>GUAYAS</v>
      </c>
      <c r="F4312" s="80" t="s">
        <v>85</v>
      </c>
      <c r="G4312" s="81" t="str">
        <f>+IF(F4312&lt;&gt;"",VLOOKUP(F4312,NIVELES!$A$246:$C$464,3,0),"")</f>
        <v xml:space="preserve"> </v>
      </c>
      <c r="H4312" s="82" t="s">
        <v>1023</v>
      </c>
      <c r="I4312" s="78" t="s">
        <v>2367</v>
      </c>
      <c r="J4312" s="78" t="s">
        <v>2365</v>
      </c>
      <c r="K4312" s="78" t="s">
        <v>2366</v>
      </c>
      <c r="L4312" s="78" t="s">
        <v>1791</v>
      </c>
      <c r="M4312" s="78" t="s">
        <v>1791</v>
      </c>
      <c r="N4312" s="78" t="s">
        <v>1791</v>
      </c>
      <c r="O4312" s="78" t="s">
        <v>3825</v>
      </c>
      <c r="P4312" s="82">
        <v>4</v>
      </c>
      <c r="Q4312" s="78" t="s">
        <v>3823</v>
      </c>
      <c r="R4312" s="82">
        <v>0</v>
      </c>
      <c r="S4312" s="82">
        <v>0</v>
      </c>
      <c r="T4312" s="82">
        <v>1</v>
      </c>
      <c r="U4312" s="82">
        <v>0</v>
      </c>
      <c r="V4312" s="82">
        <v>1</v>
      </c>
      <c r="W4312" s="82">
        <v>0</v>
      </c>
      <c r="X4312" s="82">
        <v>0</v>
      </c>
      <c r="Y4312" s="82">
        <v>1</v>
      </c>
      <c r="Z4312" s="82">
        <v>0</v>
      </c>
      <c r="AA4312" s="82">
        <v>0</v>
      </c>
      <c r="AB4312" s="82">
        <v>1</v>
      </c>
      <c r="AC4312" s="82">
        <v>0</v>
      </c>
      <c r="AD4312" s="85" t="str">
        <f>IF(A4312&lt;&gt;"",IF(D4312="DIRECCIÓN_DE_TRANSFERENCIAS","280 0031",VLOOKUP(C4312,NIVELES!$A$14:$B$105,2,0)),"")</f>
        <v>280 8270</v>
      </c>
      <c r="AE4312" s="86" t="s">
        <v>322</v>
      </c>
      <c r="AF4312" s="86" t="s">
        <v>369</v>
      </c>
      <c r="AG4312" s="79" t="str">
        <f>+IF(AF4312&lt;&gt;"",VLOOKUP(AF4312,NIVELES!$A$666:$B$673,2,0),"")</f>
        <v>ADMINISTRACIÓN_CENTRAL</v>
      </c>
      <c r="AH4312" s="78" t="s">
        <v>322</v>
      </c>
      <c r="AI4312" s="79" t="str">
        <f>IF(AH4312&lt;&gt;"",VLOOKUP(CONCATENATE(AG4312,AH4312),NIVELES!$B$676:$C$745,2,0),"")</f>
        <v>Administración De La Gestión Administrativa Financiera</v>
      </c>
      <c r="AJ4312" s="78" t="s">
        <v>517</v>
      </c>
      <c r="AK4312" s="79" t="str">
        <f>+IF(AJ4312&lt;&gt;"",VLOOKUP(AJ4312,NIVELES!$A$816:$B$892,2,0),"")</f>
        <v>NO APLICA</v>
      </c>
      <c r="AL4312" s="78" t="s">
        <v>554</v>
      </c>
      <c r="AM4312" s="78">
        <v>530804</v>
      </c>
      <c r="AN4312" s="79" t="str">
        <f>IF(AM4312&lt;&gt;"",+VLOOKUP(AM4312,NIVELES!$A$1652:$B$2466,2,0),"")</f>
        <v>Materiales de Oficina</v>
      </c>
      <c r="AO4312" s="87">
        <v>3200</v>
      </c>
      <c r="AP4312" s="88">
        <v>0</v>
      </c>
      <c r="AQ4312" s="88">
        <v>0</v>
      </c>
      <c r="AR4312" s="88">
        <v>800</v>
      </c>
      <c r="AS4312" s="88">
        <v>0</v>
      </c>
      <c r="AT4312" s="88">
        <v>800</v>
      </c>
      <c r="AU4312" s="88">
        <v>0</v>
      </c>
      <c r="AV4312" s="88">
        <v>0</v>
      </c>
      <c r="AW4312" s="88">
        <v>1200</v>
      </c>
      <c r="AX4312" s="88">
        <v>0</v>
      </c>
      <c r="AY4312" s="88">
        <v>0</v>
      </c>
      <c r="AZ4312" s="88">
        <v>400</v>
      </c>
      <c r="BA4312" s="88">
        <v>0</v>
      </c>
      <c r="BB4312" s="89">
        <f t="shared" si="267"/>
        <v>3200</v>
      </c>
      <c r="BC4312" s="90" t="str">
        <f t="shared" si="266"/>
        <v>OK</v>
      </c>
      <c r="BD4312" s="91" t="str">
        <f t="shared" si="268"/>
        <v xml:space="preserve">                  </v>
      </c>
      <c r="BE4312" s="92">
        <f t="shared" si="269"/>
        <v>4</v>
      </c>
    </row>
    <row r="4313" spans="1:57" s="74" customFormat="1" ht="50.1" customHeight="1" x14ac:dyDescent="0.2">
      <c r="A4313" s="78" t="s">
        <v>55</v>
      </c>
      <c r="B4313" s="78" t="s">
        <v>67</v>
      </c>
      <c r="C4313" s="78" t="s">
        <v>1040</v>
      </c>
      <c r="D4313" s="78" t="s">
        <v>575</v>
      </c>
      <c r="E4313" s="79" t="str">
        <f>+IF(C4313&lt;&gt;"",VLOOKUP(MID(C4313,18,5),NIVELES!$A$133:$B$213,2,0),"")</f>
        <v>GUAYAS</v>
      </c>
      <c r="F4313" s="80" t="s">
        <v>85</v>
      </c>
      <c r="G4313" s="81" t="str">
        <f>+IF(F4313&lt;&gt;"",VLOOKUP(F4313,NIVELES!$A$246:$C$464,3,0),"")</f>
        <v xml:space="preserve"> </v>
      </c>
      <c r="H4313" s="82" t="s">
        <v>1023</v>
      </c>
      <c r="I4313" s="78" t="s">
        <v>2367</v>
      </c>
      <c r="J4313" s="78" t="s">
        <v>2365</v>
      </c>
      <c r="K4313" s="78" t="s">
        <v>2366</v>
      </c>
      <c r="L4313" s="78" t="s">
        <v>1791</v>
      </c>
      <c r="M4313" s="78" t="s">
        <v>1791</v>
      </c>
      <c r="N4313" s="78" t="s">
        <v>1791</v>
      </c>
      <c r="O4313" s="78" t="s">
        <v>3826</v>
      </c>
      <c r="P4313" s="82">
        <v>2</v>
      </c>
      <c r="Q4313" s="78" t="s">
        <v>3803</v>
      </c>
      <c r="R4313" s="82">
        <v>0</v>
      </c>
      <c r="S4313" s="82">
        <v>0</v>
      </c>
      <c r="T4313" s="82">
        <v>1</v>
      </c>
      <c r="U4313" s="82">
        <v>0</v>
      </c>
      <c r="V4313" s="82">
        <v>0</v>
      </c>
      <c r="W4313" s="82">
        <v>1</v>
      </c>
      <c r="X4313" s="82">
        <v>0</v>
      </c>
      <c r="Y4313" s="82">
        <v>0</v>
      </c>
      <c r="Z4313" s="82">
        <v>0</v>
      </c>
      <c r="AA4313" s="82">
        <v>0</v>
      </c>
      <c r="AB4313" s="82">
        <v>0</v>
      </c>
      <c r="AC4313" s="82">
        <v>0</v>
      </c>
      <c r="AD4313" s="85" t="str">
        <f>IF(A4313&lt;&gt;"",IF(D4313="DIRECCIÓN_DE_TRANSFERENCIAS","280 0031",VLOOKUP(C4313,NIVELES!$A$14:$B$105,2,0)),"")</f>
        <v>280 8270</v>
      </c>
      <c r="AE4313" s="86" t="s">
        <v>322</v>
      </c>
      <c r="AF4313" s="86" t="s">
        <v>369</v>
      </c>
      <c r="AG4313" s="79" t="str">
        <f>+IF(AF4313&lt;&gt;"",VLOOKUP(AF4313,NIVELES!$A$666:$B$673,2,0),"")</f>
        <v>ADMINISTRACIÓN_CENTRAL</v>
      </c>
      <c r="AH4313" s="78" t="s">
        <v>322</v>
      </c>
      <c r="AI4313" s="79" t="str">
        <f>IF(AH4313&lt;&gt;"",VLOOKUP(CONCATENATE(AG4313,AH4313),NIVELES!$B$676:$C$745,2,0),"")</f>
        <v>Administración De La Gestión Administrativa Financiera</v>
      </c>
      <c r="AJ4313" s="78" t="s">
        <v>517</v>
      </c>
      <c r="AK4313" s="79" t="str">
        <f>+IF(AJ4313&lt;&gt;"",VLOOKUP(AJ4313,NIVELES!$A$816:$B$892,2,0),"")</f>
        <v>NO APLICA</v>
      </c>
      <c r="AL4313" s="78" t="s">
        <v>554</v>
      </c>
      <c r="AM4313" s="78">
        <v>530805</v>
      </c>
      <c r="AN4313" s="79" t="str">
        <f>IF(AM4313&lt;&gt;"",+VLOOKUP(AM4313,NIVELES!$A$1652:$B$2466,2,0),"")</f>
        <v>Materiales de Aseo</v>
      </c>
      <c r="AO4313" s="87">
        <v>920</v>
      </c>
      <c r="AP4313" s="88">
        <v>0</v>
      </c>
      <c r="AQ4313" s="88">
        <v>500</v>
      </c>
      <c r="AR4313" s="88">
        <v>0</v>
      </c>
      <c r="AS4313" s="88">
        <v>0</v>
      </c>
      <c r="AT4313" s="88">
        <v>0</v>
      </c>
      <c r="AU4313" s="88">
        <v>420</v>
      </c>
      <c r="AV4313" s="88">
        <v>0</v>
      </c>
      <c r="AW4313" s="88">
        <v>0</v>
      </c>
      <c r="AX4313" s="88">
        <v>0</v>
      </c>
      <c r="AY4313" s="88">
        <v>0</v>
      </c>
      <c r="AZ4313" s="88">
        <v>0</v>
      </c>
      <c r="BA4313" s="88">
        <v>0</v>
      </c>
      <c r="BB4313" s="89">
        <f t="shared" si="267"/>
        <v>920</v>
      </c>
      <c r="BC4313" s="90" t="str">
        <f t="shared" si="266"/>
        <v>OK</v>
      </c>
      <c r="BD4313" s="91" t="str">
        <f t="shared" si="268"/>
        <v xml:space="preserve">                  </v>
      </c>
      <c r="BE4313" s="92">
        <f t="shared" si="269"/>
        <v>2</v>
      </c>
    </row>
    <row r="4314" spans="1:57" s="74" customFormat="1" ht="50.1" customHeight="1" x14ac:dyDescent="0.2">
      <c r="A4314" s="78" t="s">
        <v>55</v>
      </c>
      <c r="B4314" s="78" t="s">
        <v>67</v>
      </c>
      <c r="C4314" s="78" t="s">
        <v>1040</v>
      </c>
      <c r="D4314" s="78" t="s">
        <v>575</v>
      </c>
      <c r="E4314" s="79" t="str">
        <f>+IF(C4314&lt;&gt;"",VLOOKUP(MID(C4314,18,5),NIVELES!$A$133:$B$213,2,0),"")</f>
        <v>GUAYAS</v>
      </c>
      <c r="F4314" s="80" t="s">
        <v>85</v>
      </c>
      <c r="G4314" s="81" t="str">
        <f>+IF(F4314&lt;&gt;"",VLOOKUP(F4314,NIVELES!$A$246:$C$464,3,0),"")</f>
        <v xml:space="preserve"> </v>
      </c>
      <c r="H4314" s="82" t="s">
        <v>1023</v>
      </c>
      <c r="I4314" s="78" t="s">
        <v>2367</v>
      </c>
      <c r="J4314" s="78" t="s">
        <v>2365</v>
      </c>
      <c r="K4314" s="78" t="s">
        <v>2366</v>
      </c>
      <c r="L4314" s="78" t="s">
        <v>1791</v>
      </c>
      <c r="M4314" s="78" t="s">
        <v>1791</v>
      </c>
      <c r="N4314" s="78" t="s">
        <v>1791</v>
      </c>
      <c r="O4314" s="78" t="s">
        <v>3827</v>
      </c>
      <c r="P4314" s="82">
        <v>1</v>
      </c>
      <c r="Q4314" s="78" t="s">
        <v>3828</v>
      </c>
      <c r="R4314" s="82">
        <v>0</v>
      </c>
      <c r="S4314" s="82">
        <v>0</v>
      </c>
      <c r="T4314" s="82">
        <v>1</v>
      </c>
      <c r="U4314" s="82">
        <v>0</v>
      </c>
      <c r="V4314" s="82">
        <v>0</v>
      </c>
      <c r="W4314" s="82">
        <v>0</v>
      </c>
      <c r="X4314" s="82">
        <v>0</v>
      </c>
      <c r="Y4314" s="82">
        <v>0</v>
      </c>
      <c r="Z4314" s="82">
        <v>0</v>
      </c>
      <c r="AA4314" s="82">
        <v>0</v>
      </c>
      <c r="AB4314" s="82">
        <v>0</v>
      </c>
      <c r="AC4314" s="82">
        <v>0</v>
      </c>
      <c r="AD4314" s="85" t="str">
        <f>IF(A4314&lt;&gt;"",IF(D4314="DIRECCIÓN_DE_TRANSFERENCIAS","280 0031",VLOOKUP(C4314,NIVELES!$A$14:$B$105,2,0)),"")</f>
        <v>280 8270</v>
      </c>
      <c r="AE4314" s="86" t="s">
        <v>322</v>
      </c>
      <c r="AF4314" s="86" t="s">
        <v>369</v>
      </c>
      <c r="AG4314" s="79" t="str">
        <f>+IF(AF4314&lt;&gt;"",VLOOKUP(AF4314,NIVELES!$A$666:$B$673,2,0),"")</f>
        <v>ADMINISTRACIÓN_CENTRAL</v>
      </c>
      <c r="AH4314" s="78" t="s">
        <v>322</v>
      </c>
      <c r="AI4314" s="79" t="str">
        <f>IF(AH4314&lt;&gt;"",VLOOKUP(CONCATENATE(AG4314,AH4314),NIVELES!$B$676:$C$745,2,0),"")</f>
        <v>Administración De La Gestión Administrativa Financiera</v>
      </c>
      <c r="AJ4314" s="78" t="s">
        <v>517</v>
      </c>
      <c r="AK4314" s="79" t="str">
        <f>+IF(AJ4314&lt;&gt;"",VLOOKUP(AJ4314,NIVELES!$A$816:$B$892,2,0),"")</f>
        <v>NO APLICA</v>
      </c>
      <c r="AL4314" s="78" t="s">
        <v>554</v>
      </c>
      <c r="AM4314" s="78">
        <v>530811</v>
      </c>
      <c r="AN4314" s="79" t="str">
        <f>IF(AM4314&lt;&gt;"",+VLOOKUP(AM4314,NIVELES!$A$1652:$B$2466,2,0),"")</f>
        <v>Insumos,  Materiales  y Suministros  para  la  Construcción,  Electricidad,  Plomería,  Carpintería,  Señalización
Vial, Navegación y Contra Incendios</v>
      </c>
      <c r="AO4314" s="87">
        <v>250</v>
      </c>
      <c r="AP4314" s="88">
        <v>0</v>
      </c>
      <c r="AQ4314" s="88">
        <v>250</v>
      </c>
      <c r="AR4314" s="88">
        <v>0</v>
      </c>
      <c r="AS4314" s="88">
        <v>0</v>
      </c>
      <c r="AT4314" s="88">
        <v>0</v>
      </c>
      <c r="AU4314" s="88">
        <v>0</v>
      </c>
      <c r="AV4314" s="88">
        <v>0</v>
      </c>
      <c r="AW4314" s="88">
        <v>0</v>
      </c>
      <c r="AX4314" s="88">
        <v>0</v>
      </c>
      <c r="AY4314" s="88">
        <v>0</v>
      </c>
      <c r="AZ4314" s="88">
        <v>0</v>
      </c>
      <c r="BA4314" s="88">
        <v>0</v>
      </c>
      <c r="BB4314" s="89">
        <f t="shared" si="267"/>
        <v>250</v>
      </c>
      <c r="BC4314" s="90" t="str">
        <f t="shared" si="266"/>
        <v>OK</v>
      </c>
      <c r="BD4314" s="91" t="str">
        <f t="shared" si="268"/>
        <v xml:space="preserve">                  </v>
      </c>
      <c r="BE4314" s="92">
        <f t="shared" si="269"/>
        <v>1</v>
      </c>
    </row>
    <row r="4315" spans="1:57" s="74" customFormat="1" ht="50.1" customHeight="1" x14ac:dyDescent="0.2">
      <c r="A4315" s="78" t="s">
        <v>55</v>
      </c>
      <c r="B4315" s="78" t="s">
        <v>67</v>
      </c>
      <c r="C4315" s="78" t="s">
        <v>1040</v>
      </c>
      <c r="D4315" s="78" t="s">
        <v>575</v>
      </c>
      <c r="E4315" s="79" t="str">
        <f>+IF(C4315&lt;&gt;"",VLOOKUP(MID(C4315,18,5),NIVELES!$A$133:$B$213,2,0),"")</f>
        <v>GUAYAS</v>
      </c>
      <c r="F4315" s="80" t="s">
        <v>85</v>
      </c>
      <c r="G4315" s="81" t="str">
        <f>+IF(F4315&lt;&gt;"",VLOOKUP(F4315,NIVELES!$A$246:$C$464,3,0),"")</f>
        <v xml:space="preserve"> </v>
      </c>
      <c r="H4315" s="82" t="s">
        <v>1023</v>
      </c>
      <c r="I4315" s="78" t="s">
        <v>2367</v>
      </c>
      <c r="J4315" s="78" t="s">
        <v>2365</v>
      </c>
      <c r="K4315" s="78" t="s">
        <v>2366</v>
      </c>
      <c r="L4315" s="78" t="s">
        <v>1791</v>
      </c>
      <c r="M4315" s="78" t="s">
        <v>1791</v>
      </c>
      <c r="N4315" s="78" t="s">
        <v>1791</v>
      </c>
      <c r="O4315" s="78" t="s">
        <v>3829</v>
      </c>
      <c r="P4315" s="82">
        <v>3</v>
      </c>
      <c r="Q4315" s="78" t="s">
        <v>3828</v>
      </c>
      <c r="R4315" s="82">
        <v>0</v>
      </c>
      <c r="S4315" s="82">
        <v>1</v>
      </c>
      <c r="T4315" s="82">
        <v>0</v>
      </c>
      <c r="U4315" s="82">
        <v>0</v>
      </c>
      <c r="V4315" s="82">
        <v>1</v>
      </c>
      <c r="W4315" s="82">
        <v>0</v>
      </c>
      <c r="X4315" s="82">
        <v>0</v>
      </c>
      <c r="Y4315" s="82">
        <v>0</v>
      </c>
      <c r="Z4315" s="82">
        <v>1</v>
      </c>
      <c r="AA4315" s="82">
        <v>0</v>
      </c>
      <c r="AB4315" s="82">
        <v>0</v>
      </c>
      <c r="AC4315" s="82">
        <v>0</v>
      </c>
      <c r="AD4315" s="85" t="str">
        <f>IF(A4315&lt;&gt;"",IF(D4315="DIRECCIÓN_DE_TRANSFERENCIAS","280 0031",VLOOKUP(C4315,NIVELES!$A$14:$B$105,2,0)),"")</f>
        <v>280 8270</v>
      </c>
      <c r="AE4315" s="86" t="s">
        <v>322</v>
      </c>
      <c r="AF4315" s="86" t="s">
        <v>369</v>
      </c>
      <c r="AG4315" s="79" t="str">
        <f>+IF(AF4315&lt;&gt;"",VLOOKUP(AF4315,NIVELES!$A$666:$B$673,2,0),"")</f>
        <v>ADMINISTRACIÓN_CENTRAL</v>
      </c>
      <c r="AH4315" s="78" t="s">
        <v>322</v>
      </c>
      <c r="AI4315" s="79" t="str">
        <f>IF(AH4315&lt;&gt;"",VLOOKUP(CONCATENATE(AG4315,AH4315),NIVELES!$B$676:$C$745,2,0),"")</f>
        <v>Administración De La Gestión Administrativa Financiera</v>
      </c>
      <c r="AJ4315" s="78" t="s">
        <v>517</v>
      </c>
      <c r="AK4315" s="79" t="str">
        <f>+IF(AJ4315&lt;&gt;"",VLOOKUP(AJ4315,NIVELES!$A$816:$B$892,2,0),"")</f>
        <v>NO APLICA</v>
      </c>
      <c r="AL4315" s="78" t="s">
        <v>554</v>
      </c>
      <c r="AM4315" s="78">
        <v>530813</v>
      </c>
      <c r="AN4315" s="79" t="str">
        <f>IF(AM4315&lt;&gt;"",+VLOOKUP(AM4315,NIVELES!$A$1652:$B$2466,2,0),"")</f>
        <v>Repuestos y Accesorios</v>
      </c>
      <c r="AO4315" s="87">
        <v>5000</v>
      </c>
      <c r="AP4315" s="88">
        <v>0</v>
      </c>
      <c r="AQ4315" s="88">
        <v>1500</v>
      </c>
      <c r="AR4315" s="88">
        <v>0</v>
      </c>
      <c r="AS4315" s="88">
        <v>0</v>
      </c>
      <c r="AT4315" s="88">
        <v>2000</v>
      </c>
      <c r="AU4315" s="88">
        <v>0</v>
      </c>
      <c r="AV4315" s="88">
        <v>0</v>
      </c>
      <c r="AW4315" s="88">
        <v>0</v>
      </c>
      <c r="AX4315" s="88">
        <v>1500</v>
      </c>
      <c r="AY4315" s="88">
        <v>0</v>
      </c>
      <c r="AZ4315" s="88">
        <v>0</v>
      </c>
      <c r="BA4315" s="88">
        <v>0</v>
      </c>
      <c r="BB4315" s="89">
        <f t="shared" si="267"/>
        <v>5000</v>
      </c>
      <c r="BC4315" s="90" t="str">
        <f t="shared" si="266"/>
        <v>OK</v>
      </c>
      <c r="BD4315" s="91" t="str">
        <f t="shared" si="268"/>
        <v xml:space="preserve">                  </v>
      </c>
      <c r="BE4315" s="92">
        <f t="shared" si="269"/>
        <v>3</v>
      </c>
    </row>
    <row r="4316" spans="1:57" s="74" customFormat="1" ht="50.1" customHeight="1" x14ac:dyDescent="0.2">
      <c r="A4316" s="78" t="s">
        <v>55</v>
      </c>
      <c r="B4316" s="78" t="s">
        <v>67</v>
      </c>
      <c r="C4316" s="78" t="s">
        <v>1040</v>
      </c>
      <c r="D4316" s="78" t="s">
        <v>575</v>
      </c>
      <c r="E4316" s="79" t="str">
        <f>+IF(C4316&lt;&gt;"",VLOOKUP(MID(C4316,18,5),NIVELES!$A$133:$B$213,2,0),"")</f>
        <v>GUAYAS</v>
      </c>
      <c r="F4316" s="80" t="s">
        <v>85</v>
      </c>
      <c r="G4316" s="81" t="str">
        <f>+IF(F4316&lt;&gt;"",VLOOKUP(F4316,NIVELES!$A$246:$C$464,3,0),"")</f>
        <v xml:space="preserve"> </v>
      </c>
      <c r="H4316" s="82" t="s">
        <v>1023</v>
      </c>
      <c r="I4316" s="78" t="s">
        <v>2367</v>
      </c>
      <c r="J4316" s="78" t="s">
        <v>2365</v>
      </c>
      <c r="K4316" s="78" t="s">
        <v>2366</v>
      </c>
      <c r="L4316" s="78" t="s">
        <v>1791</v>
      </c>
      <c r="M4316" s="78" t="s">
        <v>1791</v>
      </c>
      <c r="N4316" s="78" t="s">
        <v>1791</v>
      </c>
      <c r="O4316" s="78" t="s">
        <v>3830</v>
      </c>
      <c r="P4316" s="82">
        <v>1</v>
      </c>
      <c r="Q4316" s="78" t="s">
        <v>3828</v>
      </c>
      <c r="R4316" s="82">
        <v>0</v>
      </c>
      <c r="S4316" s="82">
        <v>0</v>
      </c>
      <c r="T4316" s="82">
        <v>1</v>
      </c>
      <c r="U4316" s="82">
        <v>0</v>
      </c>
      <c r="V4316" s="82">
        <v>0</v>
      </c>
      <c r="W4316" s="82">
        <v>0</v>
      </c>
      <c r="X4316" s="82">
        <v>0</v>
      </c>
      <c r="Y4316" s="82">
        <v>0</v>
      </c>
      <c r="Z4316" s="82">
        <v>0</v>
      </c>
      <c r="AA4316" s="82">
        <v>0</v>
      </c>
      <c r="AB4316" s="82">
        <v>0</v>
      </c>
      <c r="AC4316" s="82">
        <v>0</v>
      </c>
      <c r="AD4316" s="85" t="str">
        <f>IF(A4316&lt;&gt;"",IF(D4316="DIRECCIÓN_DE_TRANSFERENCIAS","280 0031",VLOOKUP(C4316,NIVELES!$A$14:$B$105,2,0)),"")</f>
        <v>280 8270</v>
      </c>
      <c r="AE4316" s="86" t="s">
        <v>322</v>
      </c>
      <c r="AF4316" s="86" t="s">
        <v>369</v>
      </c>
      <c r="AG4316" s="79" t="str">
        <f>+IF(AF4316&lt;&gt;"",VLOOKUP(AF4316,NIVELES!$A$666:$B$673,2,0),"")</f>
        <v>ADMINISTRACIÓN_CENTRAL</v>
      </c>
      <c r="AH4316" s="78" t="s">
        <v>322</v>
      </c>
      <c r="AI4316" s="79" t="str">
        <f>IF(AH4316&lt;&gt;"",VLOOKUP(CONCATENATE(AG4316,AH4316),NIVELES!$B$676:$C$745,2,0),"")</f>
        <v>Administración De La Gestión Administrativa Financiera</v>
      </c>
      <c r="AJ4316" s="78" t="s">
        <v>517</v>
      </c>
      <c r="AK4316" s="79" t="str">
        <f>+IF(AJ4316&lt;&gt;"",VLOOKUP(AJ4316,NIVELES!$A$816:$B$892,2,0),"")</f>
        <v>NO APLICA</v>
      </c>
      <c r="AL4316" s="78" t="s">
        <v>554</v>
      </c>
      <c r="AM4316" s="78">
        <v>531404</v>
      </c>
      <c r="AN4316" s="79" t="str">
        <f>IF(AM4316&lt;&gt;"",+VLOOKUP(AM4316,NIVELES!$A$1652:$B$2466,2,0),"")</f>
        <v>Maquinarias y Equipos (No Depreciables)</v>
      </c>
      <c r="AO4316" s="87">
        <v>800</v>
      </c>
      <c r="AP4316" s="88">
        <v>0</v>
      </c>
      <c r="AQ4316" s="88">
        <v>0</v>
      </c>
      <c r="AR4316" s="88">
        <v>800</v>
      </c>
      <c r="AS4316" s="88">
        <v>0</v>
      </c>
      <c r="AT4316" s="88">
        <v>0</v>
      </c>
      <c r="AU4316" s="88">
        <v>0</v>
      </c>
      <c r="AV4316" s="88">
        <v>0</v>
      </c>
      <c r="AW4316" s="88">
        <v>0</v>
      </c>
      <c r="AX4316" s="88">
        <v>0</v>
      </c>
      <c r="AY4316" s="88">
        <v>0</v>
      </c>
      <c r="AZ4316" s="88">
        <v>0</v>
      </c>
      <c r="BA4316" s="88">
        <v>0</v>
      </c>
      <c r="BB4316" s="89">
        <f t="shared" si="267"/>
        <v>800</v>
      </c>
      <c r="BC4316" s="90" t="str">
        <f t="shared" si="266"/>
        <v>OK</v>
      </c>
      <c r="BD4316" s="91" t="str">
        <f t="shared" si="268"/>
        <v xml:space="preserve">                  </v>
      </c>
      <c r="BE4316" s="92">
        <f t="shared" si="269"/>
        <v>1</v>
      </c>
    </row>
    <row r="4317" spans="1:57" s="74" customFormat="1" ht="50.1" customHeight="1" x14ac:dyDescent="0.2">
      <c r="A4317" s="78" t="s">
        <v>55</v>
      </c>
      <c r="B4317" s="78" t="s">
        <v>67</v>
      </c>
      <c r="C4317" s="78" t="s">
        <v>1040</v>
      </c>
      <c r="D4317" s="78" t="s">
        <v>575</v>
      </c>
      <c r="E4317" s="79" t="str">
        <f>+IF(C4317&lt;&gt;"",VLOOKUP(MID(C4317,18,5),NIVELES!$A$133:$B$213,2,0),"")</f>
        <v>GUAYAS</v>
      </c>
      <c r="F4317" s="80" t="s">
        <v>85</v>
      </c>
      <c r="G4317" s="81" t="str">
        <f>+IF(F4317&lt;&gt;"",VLOOKUP(F4317,NIVELES!$A$246:$C$464,3,0),"")</f>
        <v xml:space="preserve"> </v>
      </c>
      <c r="H4317" s="82" t="s">
        <v>1023</v>
      </c>
      <c r="I4317" s="78" t="s">
        <v>2367</v>
      </c>
      <c r="J4317" s="78" t="s">
        <v>2365</v>
      </c>
      <c r="K4317" s="78" t="s">
        <v>2366</v>
      </c>
      <c r="L4317" s="78" t="s">
        <v>1791</v>
      </c>
      <c r="M4317" s="78" t="s">
        <v>1791</v>
      </c>
      <c r="N4317" s="78" t="s">
        <v>1791</v>
      </c>
      <c r="O4317" s="78" t="s">
        <v>3831</v>
      </c>
      <c r="P4317" s="82">
        <v>2</v>
      </c>
      <c r="Q4317" s="78" t="s">
        <v>3832</v>
      </c>
      <c r="R4317" s="82">
        <v>0</v>
      </c>
      <c r="S4317" s="82">
        <v>0</v>
      </c>
      <c r="T4317" s="82">
        <v>1</v>
      </c>
      <c r="U4317" s="82">
        <v>0</v>
      </c>
      <c r="V4317" s="82">
        <v>0</v>
      </c>
      <c r="W4317" s="82">
        <v>0</v>
      </c>
      <c r="X4317" s="82">
        <v>0</v>
      </c>
      <c r="Y4317" s="82">
        <v>1</v>
      </c>
      <c r="Z4317" s="82">
        <v>0</v>
      </c>
      <c r="AA4317" s="82">
        <v>0</v>
      </c>
      <c r="AB4317" s="82">
        <v>0</v>
      </c>
      <c r="AC4317" s="82">
        <v>0</v>
      </c>
      <c r="AD4317" s="85" t="str">
        <f>IF(A4317&lt;&gt;"",IF(D4317="DIRECCIÓN_DE_TRANSFERENCIAS","280 0031",VLOOKUP(C4317,NIVELES!$A$14:$B$105,2,0)),"")</f>
        <v>280 8270</v>
      </c>
      <c r="AE4317" s="86" t="s">
        <v>322</v>
      </c>
      <c r="AF4317" s="86" t="s">
        <v>369</v>
      </c>
      <c r="AG4317" s="79" t="str">
        <f>+IF(AF4317&lt;&gt;"",VLOOKUP(AF4317,NIVELES!$A$666:$B$673,2,0),"")</f>
        <v>ADMINISTRACIÓN_CENTRAL</v>
      </c>
      <c r="AH4317" s="78" t="s">
        <v>322</v>
      </c>
      <c r="AI4317" s="79" t="str">
        <f>IF(AH4317&lt;&gt;"",VLOOKUP(CONCATENATE(AG4317,AH4317),NIVELES!$B$676:$C$745,2,0),"")</f>
        <v>Administración De La Gestión Administrativa Financiera</v>
      </c>
      <c r="AJ4317" s="78" t="s">
        <v>517</v>
      </c>
      <c r="AK4317" s="79" t="str">
        <f>+IF(AJ4317&lt;&gt;"",VLOOKUP(AJ4317,NIVELES!$A$816:$B$892,2,0),"")</f>
        <v>NO APLICA</v>
      </c>
      <c r="AL4317" s="78" t="s">
        <v>554</v>
      </c>
      <c r="AM4317" s="78">
        <v>531411</v>
      </c>
      <c r="AN4317" s="79" t="str">
        <f>IF(AM4317&lt;&gt;"",+VLOOKUP(AM4317,NIVELES!$A$1652:$B$2466,2,0),"")</f>
        <v>Partes y Repuestos</v>
      </c>
      <c r="AO4317" s="87">
        <v>6900</v>
      </c>
      <c r="AP4317" s="88">
        <v>0</v>
      </c>
      <c r="AQ4317" s="88">
        <v>0</v>
      </c>
      <c r="AR4317" s="88">
        <v>4000</v>
      </c>
      <c r="AS4317" s="88">
        <v>0</v>
      </c>
      <c r="AT4317" s="88">
        <v>0</v>
      </c>
      <c r="AU4317" s="88">
        <v>0</v>
      </c>
      <c r="AV4317" s="88">
        <v>0</v>
      </c>
      <c r="AW4317" s="88">
        <v>2900</v>
      </c>
      <c r="AX4317" s="88">
        <v>0</v>
      </c>
      <c r="AY4317" s="88">
        <v>0</v>
      </c>
      <c r="AZ4317" s="88">
        <v>0</v>
      </c>
      <c r="BA4317" s="88">
        <v>0</v>
      </c>
      <c r="BB4317" s="89">
        <f t="shared" si="267"/>
        <v>6900</v>
      </c>
      <c r="BC4317" s="90" t="str">
        <f t="shared" si="266"/>
        <v>OK</v>
      </c>
      <c r="BD4317" s="91" t="str">
        <f t="shared" si="268"/>
        <v xml:space="preserve">                  </v>
      </c>
      <c r="BE4317" s="92">
        <f t="shared" si="269"/>
        <v>2</v>
      </c>
    </row>
    <row r="4318" spans="1:57" s="74" customFormat="1" ht="50.1" customHeight="1" x14ac:dyDescent="0.2">
      <c r="A4318" s="78" t="s">
        <v>55</v>
      </c>
      <c r="B4318" s="78" t="s">
        <v>67</v>
      </c>
      <c r="C4318" s="78" t="s">
        <v>1040</v>
      </c>
      <c r="D4318" s="78" t="s">
        <v>575</v>
      </c>
      <c r="E4318" s="79" t="str">
        <f>+IF(C4318&lt;&gt;"",VLOOKUP(MID(C4318,18,5),NIVELES!$A$133:$B$213,2,0),"")</f>
        <v>GUAYAS</v>
      </c>
      <c r="F4318" s="80" t="s">
        <v>85</v>
      </c>
      <c r="G4318" s="81" t="str">
        <f>+IF(F4318&lt;&gt;"",VLOOKUP(F4318,NIVELES!$A$246:$C$464,3,0),"")</f>
        <v xml:space="preserve"> </v>
      </c>
      <c r="H4318" s="82" t="s">
        <v>1023</v>
      </c>
      <c r="I4318" s="78" t="s">
        <v>2367</v>
      </c>
      <c r="J4318" s="78" t="s">
        <v>2365</v>
      </c>
      <c r="K4318" s="78" t="s">
        <v>2366</v>
      </c>
      <c r="L4318" s="78" t="s">
        <v>1791</v>
      </c>
      <c r="M4318" s="78" t="s">
        <v>1791</v>
      </c>
      <c r="N4318" s="78" t="s">
        <v>1791</v>
      </c>
      <c r="O4318" s="78" t="s">
        <v>3833</v>
      </c>
      <c r="P4318" s="82">
        <v>3</v>
      </c>
      <c r="Q4318" s="78" t="s">
        <v>3834</v>
      </c>
      <c r="R4318" s="82">
        <v>0</v>
      </c>
      <c r="S4318" s="82">
        <v>0</v>
      </c>
      <c r="T4318" s="82">
        <v>0</v>
      </c>
      <c r="U4318" s="82">
        <v>1</v>
      </c>
      <c r="V4318" s="82">
        <v>0</v>
      </c>
      <c r="W4318" s="82">
        <v>0</v>
      </c>
      <c r="X4318" s="82">
        <v>1</v>
      </c>
      <c r="Y4318" s="82">
        <v>0</v>
      </c>
      <c r="Z4318" s="82">
        <v>0</v>
      </c>
      <c r="AA4318" s="82">
        <v>1</v>
      </c>
      <c r="AB4318" s="82">
        <v>0</v>
      </c>
      <c r="AC4318" s="82">
        <v>0</v>
      </c>
      <c r="AD4318" s="85" t="str">
        <f>IF(A4318&lt;&gt;"",IF(D4318="DIRECCIÓN_DE_TRANSFERENCIAS","280 0031",VLOOKUP(C4318,NIVELES!$A$14:$B$105,2,0)),"")</f>
        <v>280 8270</v>
      </c>
      <c r="AE4318" s="86" t="s">
        <v>322</v>
      </c>
      <c r="AF4318" s="86" t="s">
        <v>369</v>
      </c>
      <c r="AG4318" s="79" t="str">
        <f>+IF(AF4318&lt;&gt;"",VLOOKUP(AF4318,NIVELES!$A$666:$B$673,2,0),"")</f>
        <v>ADMINISTRACIÓN_CENTRAL</v>
      </c>
      <c r="AH4318" s="78" t="s">
        <v>322</v>
      </c>
      <c r="AI4318" s="79" t="str">
        <f>IF(AH4318&lt;&gt;"",VLOOKUP(CONCATENATE(AG4318,AH4318),NIVELES!$B$676:$C$745,2,0),"")</f>
        <v>Administración De La Gestión Administrativa Financiera</v>
      </c>
      <c r="AJ4318" s="78" t="s">
        <v>517</v>
      </c>
      <c r="AK4318" s="79" t="str">
        <f>+IF(AJ4318&lt;&gt;"",VLOOKUP(AJ4318,NIVELES!$A$816:$B$892,2,0),"")</f>
        <v>NO APLICA</v>
      </c>
      <c r="AL4318" s="78" t="s">
        <v>555</v>
      </c>
      <c r="AM4318" s="78">
        <v>570216</v>
      </c>
      <c r="AN4318" s="79" t="str">
        <f>IF(AM4318&lt;&gt;"",+VLOOKUP(AM4318,NIVELES!$A$1652:$B$2466,2,0),"")</f>
        <v>Obligaciones con el IESS por Responsabilidad Patronal</v>
      </c>
      <c r="AO4318" s="87">
        <v>4286</v>
      </c>
      <c r="AP4318" s="88">
        <v>0</v>
      </c>
      <c r="AQ4318" s="88">
        <v>0</v>
      </c>
      <c r="AR4318" s="88">
        <v>0</v>
      </c>
      <c r="AS4318" s="88">
        <v>1425</v>
      </c>
      <c r="AT4318" s="88">
        <v>0</v>
      </c>
      <c r="AU4318" s="88">
        <v>0</v>
      </c>
      <c r="AV4318" s="88">
        <v>1428</v>
      </c>
      <c r="AW4318" s="88">
        <v>0</v>
      </c>
      <c r="AX4318" s="88">
        <v>0</v>
      </c>
      <c r="AY4318" s="88">
        <v>1433</v>
      </c>
      <c r="AZ4318" s="88">
        <v>0</v>
      </c>
      <c r="BA4318" s="88">
        <v>0</v>
      </c>
      <c r="BB4318" s="89">
        <f t="shared" si="267"/>
        <v>4286</v>
      </c>
      <c r="BC4318" s="90" t="str">
        <f t="shared" si="266"/>
        <v>OK</v>
      </c>
      <c r="BD4318" s="91" t="str">
        <f t="shared" si="268"/>
        <v xml:space="preserve">                  </v>
      </c>
      <c r="BE4318" s="92">
        <f t="shared" si="269"/>
        <v>3</v>
      </c>
    </row>
    <row r="4319" spans="1:57" s="74" customFormat="1" ht="50.1" customHeight="1" x14ac:dyDescent="0.2">
      <c r="A4319" s="78" t="s">
        <v>55</v>
      </c>
      <c r="B4319" s="78" t="s">
        <v>67</v>
      </c>
      <c r="C4319" s="78" t="s">
        <v>1040</v>
      </c>
      <c r="D4319" s="78" t="s">
        <v>575</v>
      </c>
      <c r="E4319" s="79" t="str">
        <f>+IF(C4319&lt;&gt;"",VLOOKUP(MID(C4319,18,5),NIVELES!$A$133:$B$213,2,0),"")</f>
        <v>GUAYAS</v>
      </c>
      <c r="F4319" s="80" t="s">
        <v>85</v>
      </c>
      <c r="G4319" s="81" t="str">
        <f>+IF(F4319&lt;&gt;"",VLOOKUP(F4319,NIVELES!$A$246:$C$464,3,0),"")</f>
        <v xml:space="preserve"> </v>
      </c>
      <c r="H4319" s="82" t="s">
        <v>1023</v>
      </c>
      <c r="I4319" s="78" t="s">
        <v>2367</v>
      </c>
      <c r="J4319" s="78" t="s">
        <v>2365</v>
      </c>
      <c r="K4319" s="78" t="s">
        <v>2366</v>
      </c>
      <c r="L4319" s="78" t="s">
        <v>1791</v>
      </c>
      <c r="M4319" s="78" t="s">
        <v>1791</v>
      </c>
      <c r="N4319" s="78" t="s">
        <v>1791</v>
      </c>
      <c r="O4319" s="78" t="s">
        <v>3833</v>
      </c>
      <c r="P4319" s="82">
        <v>3</v>
      </c>
      <c r="Q4319" s="78" t="s">
        <v>3835</v>
      </c>
      <c r="R4319" s="82">
        <v>0</v>
      </c>
      <c r="S4319" s="82">
        <v>0</v>
      </c>
      <c r="T4319" s="82">
        <v>0</v>
      </c>
      <c r="U4319" s="82">
        <v>1</v>
      </c>
      <c r="V4319" s="82">
        <v>0</v>
      </c>
      <c r="W4319" s="82">
        <v>0</v>
      </c>
      <c r="X4319" s="82">
        <v>1</v>
      </c>
      <c r="Y4319" s="82">
        <v>0</v>
      </c>
      <c r="Z4319" s="82">
        <v>0</v>
      </c>
      <c r="AA4319" s="82">
        <v>1</v>
      </c>
      <c r="AB4319" s="82">
        <v>0</v>
      </c>
      <c r="AC4319" s="82">
        <v>0</v>
      </c>
      <c r="AD4319" s="85" t="str">
        <f>IF(A4319&lt;&gt;"",IF(D4319="DIRECCIÓN_DE_TRANSFERENCIAS","280 0031",VLOOKUP(C4319,NIVELES!$A$14:$B$105,2,0)),"")</f>
        <v>280 8270</v>
      </c>
      <c r="AE4319" s="86" t="s">
        <v>322</v>
      </c>
      <c r="AF4319" s="86" t="s">
        <v>369</v>
      </c>
      <c r="AG4319" s="79" t="str">
        <f>+IF(AF4319&lt;&gt;"",VLOOKUP(AF4319,NIVELES!$A$666:$B$673,2,0),"")</f>
        <v>ADMINISTRACIÓN_CENTRAL</v>
      </c>
      <c r="AH4319" s="78" t="s">
        <v>322</v>
      </c>
      <c r="AI4319" s="79" t="str">
        <f>IF(AH4319&lt;&gt;"",VLOOKUP(CONCATENATE(AG4319,AH4319),NIVELES!$B$676:$C$745,2,0),"")</f>
        <v>Administración De La Gestión Administrativa Financiera</v>
      </c>
      <c r="AJ4319" s="78" t="s">
        <v>517</v>
      </c>
      <c r="AK4319" s="79" t="str">
        <f>+IF(AJ4319&lt;&gt;"",VLOOKUP(AJ4319,NIVELES!$A$816:$B$892,2,0),"")</f>
        <v>NO APLICA</v>
      </c>
      <c r="AL4319" s="78" t="s">
        <v>555</v>
      </c>
      <c r="AM4319" s="78">
        <v>570218</v>
      </c>
      <c r="AN4319" s="79" t="str">
        <f>IF(AM4319&lt;&gt;"",+VLOOKUP(AM4319,NIVELES!$A$1652:$B$2466,2,0),"")</f>
        <v>Intereses por Mora Patronal al IESS</v>
      </c>
      <c r="AO4319" s="87">
        <v>39</v>
      </c>
      <c r="AP4319" s="88">
        <v>0</v>
      </c>
      <c r="AQ4319" s="88">
        <v>0</v>
      </c>
      <c r="AR4319" s="88">
        <v>0</v>
      </c>
      <c r="AS4319" s="88">
        <v>15</v>
      </c>
      <c r="AT4319" s="88">
        <v>0</v>
      </c>
      <c r="AU4319" s="88">
        <v>0</v>
      </c>
      <c r="AV4319" s="88">
        <v>15</v>
      </c>
      <c r="AW4319" s="88">
        <v>0</v>
      </c>
      <c r="AX4319" s="88">
        <v>0</v>
      </c>
      <c r="AY4319" s="88">
        <v>9</v>
      </c>
      <c r="AZ4319" s="88">
        <v>0</v>
      </c>
      <c r="BA4319" s="88">
        <v>0</v>
      </c>
      <c r="BB4319" s="89">
        <f t="shared" si="267"/>
        <v>39</v>
      </c>
      <c r="BC4319" s="90" t="str">
        <f t="shared" si="266"/>
        <v>OK</v>
      </c>
      <c r="BD4319" s="91" t="str">
        <f t="shared" si="268"/>
        <v xml:space="preserve">                  </v>
      </c>
      <c r="BE4319" s="92">
        <f t="shared" si="269"/>
        <v>3</v>
      </c>
    </row>
    <row r="4320" spans="1:57" s="74" customFormat="1" ht="50.1" customHeight="1" x14ac:dyDescent="0.2">
      <c r="A4320" s="78" t="s">
        <v>55</v>
      </c>
      <c r="B4320" s="78" t="s">
        <v>67</v>
      </c>
      <c r="C4320" s="78" t="s">
        <v>1040</v>
      </c>
      <c r="D4320" s="78" t="s">
        <v>605</v>
      </c>
      <c r="E4320" s="79" t="str">
        <f>+IF(C4320&lt;&gt;"",VLOOKUP(MID(C4320,18,5),NIVELES!$A$133:$B$213,2,0),"")</f>
        <v>GUAYAS</v>
      </c>
      <c r="F4320" s="80" t="s">
        <v>85</v>
      </c>
      <c r="G4320" s="81" t="str">
        <f>+IF(F4320&lt;&gt;"",VLOOKUP(F4320,NIVELES!$A$246:$C$464,3,0),"")</f>
        <v xml:space="preserve"> </v>
      </c>
      <c r="H4320" s="82" t="s">
        <v>1024</v>
      </c>
      <c r="I4320" s="78" t="s">
        <v>2290</v>
      </c>
      <c r="J4320" s="78" t="s">
        <v>1078</v>
      </c>
      <c r="K4320" s="78" t="s">
        <v>2291</v>
      </c>
      <c r="L4320" s="78" t="s">
        <v>3694</v>
      </c>
      <c r="M4320" s="78">
        <v>1</v>
      </c>
      <c r="N4320" s="78" t="s">
        <v>3836</v>
      </c>
      <c r="O4320" s="78" t="s">
        <v>3837</v>
      </c>
      <c r="P4320" s="82">
        <v>1</v>
      </c>
      <c r="Q4320" s="78" t="s">
        <v>3832</v>
      </c>
      <c r="R4320" s="82">
        <v>0</v>
      </c>
      <c r="S4320" s="82">
        <v>0</v>
      </c>
      <c r="T4320" s="82">
        <v>0</v>
      </c>
      <c r="U4320" s="82">
        <v>0</v>
      </c>
      <c r="V4320" s="82">
        <v>0</v>
      </c>
      <c r="W4320" s="82">
        <v>1</v>
      </c>
      <c r="X4320" s="82">
        <v>0</v>
      </c>
      <c r="Y4320" s="82">
        <v>0</v>
      </c>
      <c r="Z4320" s="82">
        <v>0</v>
      </c>
      <c r="AA4320" s="82">
        <v>0</v>
      </c>
      <c r="AB4320" s="82">
        <v>0</v>
      </c>
      <c r="AC4320" s="82">
        <v>0</v>
      </c>
      <c r="AD4320" s="85" t="str">
        <f>IF(A4320&lt;&gt;"",IF(D4320="DIRECCIÓN_DE_TRANSFERENCIAS","280 0031",VLOOKUP(C4320,NIVELES!$A$14:$B$105,2,0)),"")</f>
        <v>280 8270</v>
      </c>
      <c r="AE4320" s="86" t="s">
        <v>322</v>
      </c>
      <c r="AF4320" s="86" t="s">
        <v>542</v>
      </c>
      <c r="AG4320" s="79" t="str">
        <f>+IF(AF4320&lt;&gt;"",VLOOKUP(AF4320,NIVELES!$A$666:$B$673,2,0),"")</f>
        <v>SISTEMA_DE_PROTECCIÓN_ESPECIAL_EN_EL_CICLO_DE_VIDA</v>
      </c>
      <c r="AH4320" s="78" t="s">
        <v>511</v>
      </c>
      <c r="AI4320" s="79" t="str">
        <f>IF(AH4320&lt;&gt;"",VLOOKUP(CONCATENATE(AG4320,AH4320),NIVELES!$B$676:$C$745,2,0),"")</f>
        <v>Rectoria Prevencion De Vulnerabilidad De Derechos</v>
      </c>
      <c r="AJ4320" s="78" t="s">
        <v>517</v>
      </c>
      <c r="AK4320" s="79" t="str">
        <f>+IF(AJ4320&lt;&gt;"",VLOOKUP(AJ4320,NIVELES!$A$816:$B$892,2,0),"")</f>
        <v>NO APLICA</v>
      </c>
      <c r="AL4320" s="78" t="s">
        <v>554</v>
      </c>
      <c r="AM4320" s="78">
        <v>530249</v>
      </c>
      <c r="AN4320" s="79" t="str">
        <f>IF(AM4320&lt;&gt;"",+VLOOKUP(AM4320,NIVELES!$A$1652:$B$2466,2,0),"")</f>
        <v>Eventos Públicos Promocionales</v>
      </c>
      <c r="AO4320" s="87">
        <v>706.89</v>
      </c>
      <c r="AP4320" s="88">
        <v>0</v>
      </c>
      <c r="AQ4320" s="88">
        <v>0</v>
      </c>
      <c r="AR4320" s="88">
        <v>0</v>
      </c>
      <c r="AS4320" s="88">
        <v>0</v>
      </c>
      <c r="AT4320" s="88">
        <v>0</v>
      </c>
      <c r="AU4320" s="88">
        <v>706.89</v>
      </c>
      <c r="AV4320" s="88">
        <v>0</v>
      </c>
      <c r="AW4320" s="88">
        <v>0</v>
      </c>
      <c r="AX4320" s="88">
        <v>0</v>
      </c>
      <c r="AY4320" s="88">
        <v>0</v>
      </c>
      <c r="AZ4320" s="88">
        <v>0</v>
      </c>
      <c r="BA4320" s="88">
        <v>0</v>
      </c>
      <c r="BB4320" s="89">
        <f t="shared" si="267"/>
        <v>706.89</v>
      </c>
      <c r="BC4320" s="90" t="str">
        <f t="shared" si="266"/>
        <v>OK</v>
      </c>
      <c r="BD4320" s="91" t="str">
        <f t="shared" si="268"/>
        <v xml:space="preserve">                  </v>
      </c>
      <c r="BE4320" s="92">
        <f t="shared" si="269"/>
        <v>1</v>
      </c>
    </row>
    <row r="4321" spans="1:57" s="74" customFormat="1" ht="50.1" customHeight="1" x14ac:dyDescent="0.2">
      <c r="A4321" s="78" t="s">
        <v>55</v>
      </c>
      <c r="B4321" s="78" t="s">
        <v>67</v>
      </c>
      <c r="C4321" s="78" t="s">
        <v>1040</v>
      </c>
      <c r="D4321" s="78" t="s">
        <v>605</v>
      </c>
      <c r="E4321" s="79" t="str">
        <f>+IF(C4321&lt;&gt;"",VLOOKUP(MID(C4321,18,5),NIVELES!$A$133:$B$213,2,0),"")</f>
        <v>GUAYAS</v>
      </c>
      <c r="F4321" s="80" t="s">
        <v>85</v>
      </c>
      <c r="G4321" s="81" t="str">
        <f>+IF(F4321&lt;&gt;"",VLOOKUP(F4321,NIVELES!$A$246:$C$464,3,0),"")</f>
        <v xml:space="preserve"> </v>
      </c>
      <c r="H4321" s="82" t="s">
        <v>1024</v>
      </c>
      <c r="I4321" s="78" t="s">
        <v>2311</v>
      </c>
      <c r="J4321" s="78" t="s">
        <v>1078</v>
      </c>
      <c r="K4321" s="78" t="s">
        <v>2291</v>
      </c>
      <c r="L4321" s="78" t="s">
        <v>3724</v>
      </c>
      <c r="M4321" s="78">
        <v>1240</v>
      </c>
      <c r="N4321" s="78" t="s">
        <v>3838</v>
      </c>
      <c r="O4321" s="78" t="s">
        <v>3798</v>
      </c>
      <c r="P4321" s="82">
        <v>12</v>
      </c>
      <c r="Q4321" s="78" t="s">
        <v>3799</v>
      </c>
      <c r="R4321" s="82">
        <v>1</v>
      </c>
      <c r="S4321" s="82">
        <v>1</v>
      </c>
      <c r="T4321" s="82">
        <v>1</v>
      </c>
      <c r="U4321" s="82">
        <v>1</v>
      </c>
      <c r="V4321" s="82">
        <v>1</v>
      </c>
      <c r="W4321" s="82">
        <v>1</v>
      </c>
      <c r="X4321" s="82">
        <v>1</v>
      </c>
      <c r="Y4321" s="82">
        <v>1</v>
      </c>
      <c r="Z4321" s="82">
        <v>1</v>
      </c>
      <c r="AA4321" s="82">
        <v>1</v>
      </c>
      <c r="AB4321" s="82">
        <v>1</v>
      </c>
      <c r="AC4321" s="82">
        <v>1</v>
      </c>
      <c r="AD4321" s="85" t="str">
        <f>IF(A4321&lt;&gt;"",IF(D4321="DIRECCIÓN_DE_TRANSFERENCIAS","280 0031",VLOOKUP(C4321,NIVELES!$A$14:$B$105,2,0)),"")</f>
        <v>280 8270</v>
      </c>
      <c r="AE4321" s="86" t="s">
        <v>322</v>
      </c>
      <c r="AF4321" s="86" t="s">
        <v>543</v>
      </c>
      <c r="AG4321" s="79" t="str">
        <f>+IF(AF4321&lt;&gt;"",VLOOKUP(AF4321,NIVELES!$A$666:$B$673,2,0),"")</f>
        <v>DESARROLLO_INFANTIL</v>
      </c>
      <c r="AH4321" s="78" t="s">
        <v>321</v>
      </c>
      <c r="AI4321" s="79" t="str">
        <f>IF(AH4321&lt;&gt;"",VLOOKUP(CONCATENATE(AG4321,AH4321),NIVELES!$B$676:$C$745,2,0),"")</f>
        <v>Centros Infantiles Del Buen Vivir Operados Por Terceros -Funcionamiento Operación Y Atencion De Unidades</v>
      </c>
      <c r="AJ4321" s="78" t="s">
        <v>517</v>
      </c>
      <c r="AK4321" s="79" t="str">
        <f>+IF(AJ4321&lt;&gt;"",VLOOKUP(AJ4321,NIVELES!$A$816:$B$892,2,0),"")</f>
        <v>NO APLICA</v>
      </c>
      <c r="AL4321" s="78" t="s">
        <v>553</v>
      </c>
      <c r="AM4321" s="78">
        <v>510105</v>
      </c>
      <c r="AN4321" s="79" t="str">
        <f>IF(AM4321&lt;&gt;"",+VLOOKUP(AM4321,NIVELES!$A$1652:$B$2466,2,0),"")</f>
        <v>Remuneraciones Unificadas</v>
      </c>
      <c r="AO4321" s="87">
        <v>382356</v>
      </c>
      <c r="AP4321" s="88">
        <v>31863</v>
      </c>
      <c r="AQ4321" s="88">
        <v>31863</v>
      </c>
      <c r="AR4321" s="88">
        <v>31863</v>
      </c>
      <c r="AS4321" s="88">
        <v>31863</v>
      </c>
      <c r="AT4321" s="88">
        <v>31863</v>
      </c>
      <c r="AU4321" s="88">
        <v>31863</v>
      </c>
      <c r="AV4321" s="88">
        <v>31863</v>
      </c>
      <c r="AW4321" s="88">
        <v>31863</v>
      </c>
      <c r="AX4321" s="88">
        <v>31863</v>
      </c>
      <c r="AY4321" s="88">
        <v>31863</v>
      </c>
      <c r="AZ4321" s="88">
        <v>31863</v>
      </c>
      <c r="BA4321" s="88">
        <v>31863</v>
      </c>
      <c r="BB4321" s="89">
        <f t="shared" si="267"/>
        <v>382356</v>
      </c>
      <c r="BC4321" s="90" t="str">
        <f t="shared" si="266"/>
        <v>OK</v>
      </c>
      <c r="BD4321" s="91" t="str">
        <f t="shared" si="268"/>
        <v xml:space="preserve">                  </v>
      </c>
      <c r="BE4321" s="92">
        <f t="shared" si="269"/>
        <v>12</v>
      </c>
    </row>
    <row r="4322" spans="1:57" s="74" customFormat="1" ht="50.1" customHeight="1" x14ac:dyDescent="0.2">
      <c r="A4322" s="78" t="s">
        <v>55</v>
      </c>
      <c r="B4322" s="78" t="s">
        <v>67</v>
      </c>
      <c r="C4322" s="78" t="s">
        <v>1040</v>
      </c>
      <c r="D4322" s="78" t="s">
        <v>605</v>
      </c>
      <c r="E4322" s="79" t="str">
        <f>+IF(C4322&lt;&gt;"",VLOOKUP(MID(C4322,18,5),NIVELES!$A$133:$B$213,2,0),"")</f>
        <v>GUAYAS</v>
      </c>
      <c r="F4322" s="80" t="s">
        <v>85</v>
      </c>
      <c r="G4322" s="81" t="str">
        <f>+IF(F4322&lt;&gt;"",VLOOKUP(F4322,NIVELES!$A$246:$C$464,3,0),"")</f>
        <v xml:space="preserve"> </v>
      </c>
      <c r="H4322" s="82" t="s">
        <v>1024</v>
      </c>
      <c r="I4322" s="78" t="s">
        <v>2311</v>
      </c>
      <c r="J4322" s="78" t="s">
        <v>1078</v>
      </c>
      <c r="K4322" s="78" t="s">
        <v>2291</v>
      </c>
      <c r="L4322" s="78" t="s">
        <v>3724</v>
      </c>
      <c r="M4322" s="78">
        <v>1240</v>
      </c>
      <c r="N4322" s="78" t="s">
        <v>3838</v>
      </c>
      <c r="O4322" s="78" t="s">
        <v>3798</v>
      </c>
      <c r="P4322" s="82">
        <v>12</v>
      </c>
      <c r="Q4322" s="78" t="s">
        <v>3799</v>
      </c>
      <c r="R4322" s="82">
        <v>1</v>
      </c>
      <c r="S4322" s="82">
        <v>1</v>
      </c>
      <c r="T4322" s="82">
        <v>1</v>
      </c>
      <c r="U4322" s="82">
        <v>1</v>
      </c>
      <c r="V4322" s="82">
        <v>1</v>
      </c>
      <c r="W4322" s="82">
        <v>1</v>
      </c>
      <c r="X4322" s="82">
        <v>1</v>
      </c>
      <c r="Y4322" s="82">
        <v>1</v>
      </c>
      <c r="Z4322" s="82">
        <v>1</v>
      </c>
      <c r="AA4322" s="82">
        <v>1</v>
      </c>
      <c r="AB4322" s="82">
        <v>1</v>
      </c>
      <c r="AC4322" s="82">
        <v>1</v>
      </c>
      <c r="AD4322" s="85" t="str">
        <f>IF(A4322&lt;&gt;"",IF(D4322="DIRECCIÓN_DE_TRANSFERENCIAS","280 0031",VLOOKUP(C4322,NIVELES!$A$14:$B$105,2,0)),"")</f>
        <v>280 8270</v>
      </c>
      <c r="AE4322" s="86" t="s">
        <v>322</v>
      </c>
      <c r="AF4322" s="86" t="s">
        <v>543</v>
      </c>
      <c r="AG4322" s="79" t="str">
        <f>+IF(AF4322&lt;&gt;"",VLOOKUP(AF4322,NIVELES!$A$666:$B$673,2,0),"")</f>
        <v>DESARROLLO_INFANTIL</v>
      </c>
      <c r="AH4322" s="78" t="s">
        <v>321</v>
      </c>
      <c r="AI4322" s="79" t="str">
        <f>IF(AH4322&lt;&gt;"",VLOOKUP(CONCATENATE(AG4322,AH4322),NIVELES!$B$676:$C$745,2,0),"")</f>
        <v>Centros Infantiles Del Buen Vivir Operados Por Terceros -Funcionamiento Operación Y Atencion De Unidades</v>
      </c>
      <c r="AJ4322" s="78" t="s">
        <v>517</v>
      </c>
      <c r="AK4322" s="79" t="str">
        <f>+IF(AJ4322&lt;&gt;"",VLOOKUP(AJ4322,NIVELES!$A$816:$B$892,2,0),"")</f>
        <v>NO APLICA</v>
      </c>
      <c r="AL4322" s="78" t="s">
        <v>553</v>
      </c>
      <c r="AM4322" s="78">
        <v>510203</v>
      </c>
      <c r="AN4322" s="79" t="str">
        <f>IF(AM4322&lt;&gt;"",+VLOOKUP(AM4322,NIVELES!$A$1652:$B$2466,2,0),"")</f>
        <v>Decimotercer Sueldo</v>
      </c>
      <c r="AO4322" s="87">
        <v>29207.75</v>
      </c>
      <c r="AP4322" s="88">
        <v>0</v>
      </c>
      <c r="AQ4322" s="88">
        <v>0</v>
      </c>
      <c r="AR4322" s="88">
        <v>0</v>
      </c>
      <c r="AS4322" s="88">
        <v>0</v>
      </c>
      <c r="AT4322" s="88">
        <v>0</v>
      </c>
      <c r="AU4322" s="88">
        <v>0</v>
      </c>
      <c r="AV4322" s="88">
        <v>0</v>
      </c>
      <c r="AW4322" s="88">
        <v>0</v>
      </c>
      <c r="AX4322" s="88">
        <v>0</v>
      </c>
      <c r="AY4322" s="88">
        <v>0</v>
      </c>
      <c r="AZ4322" s="88">
        <v>0</v>
      </c>
      <c r="BA4322" s="88">
        <v>29207.75</v>
      </c>
      <c r="BB4322" s="89">
        <f t="shared" si="267"/>
        <v>29207.75</v>
      </c>
      <c r="BC4322" s="90" t="str">
        <f t="shared" si="266"/>
        <v>OK</v>
      </c>
      <c r="BD4322" s="91" t="str">
        <f t="shared" si="268"/>
        <v xml:space="preserve">                  </v>
      </c>
      <c r="BE4322" s="92">
        <f t="shared" si="269"/>
        <v>12</v>
      </c>
    </row>
    <row r="4323" spans="1:57" s="74" customFormat="1" ht="50.1" customHeight="1" x14ac:dyDescent="0.2">
      <c r="A4323" s="78" t="s">
        <v>55</v>
      </c>
      <c r="B4323" s="78" t="s">
        <v>67</v>
      </c>
      <c r="C4323" s="78" t="s">
        <v>1040</v>
      </c>
      <c r="D4323" s="78" t="s">
        <v>605</v>
      </c>
      <c r="E4323" s="79" t="str">
        <f>+IF(C4323&lt;&gt;"",VLOOKUP(MID(C4323,18,5),NIVELES!$A$133:$B$213,2,0),"")</f>
        <v>GUAYAS</v>
      </c>
      <c r="F4323" s="80" t="s">
        <v>85</v>
      </c>
      <c r="G4323" s="81" t="str">
        <f>+IF(F4323&lt;&gt;"",VLOOKUP(F4323,NIVELES!$A$246:$C$464,3,0),"")</f>
        <v xml:space="preserve"> </v>
      </c>
      <c r="H4323" s="82" t="s">
        <v>1024</v>
      </c>
      <c r="I4323" s="78" t="s">
        <v>2311</v>
      </c>
      <c r="J4323" s="78" t="s">
        <v>1078</v>
      </c>
      <c r="K4323" s="78" t="s">
        <v>2291</v>
      </c>
      <c r="L4323" s="78" t="s">
        <v>3724</v>
      </c>
      <c r="M4323" s="78">
        <v>1240</v>
      </c>
      <c r="N4323" s="78" t="s">
        <v>3838</v>
      </c>
      <c r="O4323" s="78" t="s">
        <v>3798</v>
      </c>
      <c r="P4323" s="82">
        <v>12</v>
      </c>
      <c r="Q4323" s="78" t="s">
        <v>3799</v>
      </c>
      <c r="R4323" s="82">
        <v>1</v>
      </c>
      <c r="S4323" s="82">
        <v>1</v>
      </c>
      <c r="T4323" s="82">
        <v>1</v>
      </c>
      <c r="U4323" s="82">
        <v>1</v>
      </c>
      <c r="V4323" s="82">
        <v>1</v>
      </c>
      <c r="W4323" s="82">
        <v>1</v>
      </c>
      <c r="X4323" s="82">
        <v>1</v>
      </c>
      <c r="Y4323" s="82">
        <v>1</v>
      </c>
      <c r="Z4323" s="82">
        <v>1</v>
      </c>
      <c r="AA4323" s="82">
        <v>1</v>
      </c>
      <c r="AB4323" s="82">
        <v>1</v>
      </c>
      <c r="AC4323" s="82">
        <v>1</v>
      </c>
      <c r="AD4323" s="85" t="str">
        <f>IF(A4323&lt;&gt;"",IF(D4323="DIRECCIÓN_DE_TRANSFERENCIAS","280 0031",VLOOKUP(C4323,NIVELES!$A$14:$B$105,2,0)),"")</f>
        <v>280 8270</v>
      </c>
      <c r="AE4323" s="86" t="s">
        <v>322</v>
      </c>
      <c r="AF4323" s="86" t="s">
        <v>543</v>
      </c>
      <c r="AG4323" s="79" t="str">
        <f>+IF(AF4323&lt;&gt;"",VLOOKUP(AF4323,NIVELES!$A$666:$B$673,2,0),"")</f>
        <v>DESARROLLO_INFANTIL</v>
      </c>
      <c r="AH4323" s="78" t="s">
        <v>321</v>
      </c>
      <c r="AI4323" s="79" t="str">
        <f>IF(AH4323&lt;&gt;"",VLOOKUP(CONCATENATE(AG4323,AH4323),NIVELES!$B$676:$C$745,2,0),"")</f>
        <v>Centros Infantiles Del Buen Vivir Operados Por Terceros -Funcionamiento Operación Y Atencion De Unidades</v>
      </c>
      <c r="AJ4323" s="78" t="s">
        <v>517</v>
      </c>
      <c r="AK4323" s="79" t="str">
        <f>+IF(AJ4323&lt;&gt;"",VLOOKUP(AJ4323,NIVELES!$A$816:$B$892,2,0),"")</f>
        <v>NO APLICA</v>
      </c>
      <c r="AL4323" s="78" t="s">
        <v>553</v>
      </c>
      <c r="AM4323" s="78">
        <v>510204</v>
      </c>
      <c r="AN4323" s="79" t="str">
        <f>IF(AM4323&lt;&gt;"",+VLOOKUP(AM4323,NIVELES!$A$1652:$B$2466,2,0),"")</f>
        <v>Decimocuarto Sueldo</v>
      </c>
      <c r="AO4323" s="87">
        <v>14085.5</v>
      </c>
      <c r="AP4323" s="88">
        <v>0</v>
      </c>
      <c r="AQ4323" s="88">
        <v>0</v>
      </c>
      <c r="AR4323" s="88">
        <v>14085.5</v>
      </c>
      <c r="AS4323" s="88">
        <v>0</v>
      </c>
      <c r="AT4323" s="88">
        <v>0</v>
      </c>
      <c r="AU4323" s="88">
        <v>0</v>
      </c>
      <c r="AV4323" s="88">
        <v>0</v>
      </c>
      <c r="AW4323" s="88">
        <v>0</v>
      </c>
      <c r="AX4323" s="88">
        <v>0</v>
      </c>
      <c r="AY4323" s="88">
        <v>0</v>
      </c>
      <c r="AZ4323" s="88">
        <v>0</v>
      </c>
      <c r="BA4323" s="88">
        <v>0</v>
      </c>
      <c r="BB4323" s="89">
        <f t="shared" si="267"/>
        <v>14085.5</v>
      </c>
      <c r="BC4323" s="90" t="str">
        <f t="shared" si="266"/>
        <v>OK</v>
      </c>
      <c r="BD4323" s="91" t="str">
        <f t="shared" si="268"/>
        <v xml:space="preserve">                  </v>
      </c>
      <c r="BE4323" s="92">
        <f t="shared" si="269"/>
        <v>12</v>
      </c>
    </row>
    <row r="4324" spans="1:57" s="74" customFormat="1" ht="50.1" customHeight="1" x14ac:dyDescent="0.2">
      <c r="A4324" s="78" t="s">
        <v>55</v>
      </c>
      <c r="B4324" s="78" t="s">
        <v>67</v>
      </c>
      <c r="C4324" s="78" t="s">
        <v>1040</v>
      </c>
      <c r="D4324" s="78" t="s">
        <v>605</v>
      </c>
      <c r="E4324" s="79" t="str">
        <f>+IF(C4324&lt;&gt;"",VLOOKUP(MID(C4324,18,5),NIVELES!$A$133:$B$213,2,0),"")</f>
        <v>GUAYAS</v>
      </c>
      <c r="F4324" s="80" t="s">
        <v>85</v>
      </c>
      <c r="G4324" s="81" t="str">
        <f>+IF(F4324&lt;&gt;"",VLOOKUP(F4324,NIVELES!$A$246:$C$464,3,0),"")</f>
        <v xml:space="preserve"> </v>
      </c>
      <c r="H4324" s="82" t="s">
        <v>1024</v>
      </c>
      <c r="I4324" s="78" t="s">
        <v>2311</v>
      </c>
      <c r="J4324" s="78" t="s">
        <v>1078</v>
      </c>
      <c r="K4324" s="78" t="s">
        <v>2291</v>
      </c>
      <c r="L4324" s="78" t="s">
        <v>3724</v>
      </c>
      <c r="M4324" s="78">
        <v>1240</v>
      </c>
      <c r="N4324" s="78" t="s">
        <v>3838</v>
      </c>
      <c r="O4324" s="78" t="s">
        <v>3798</v>
      </c>
      <c r="P4324" s="82">
        <v>12</v>
      </c>
      <c r="Q4324" s="78" t="s">
        <v>3799</v>
      </c>
      <c r="R4324" s="82">
        <v>1</v>
      </c>
      <c r="S4324" s="82">
        <v>1</v>
      </c>
      <c r="T4324" s="82">
        <v>1</v>
      </c>
      <c r="U4324" s="82">
        <v>1</v>
      </c>
      <c r="V4324" s="82">
        <v>1</v>
      </c>
      <c r="W4324" s="82">
        <v>1</v>
      </c>
      <c r="X4324" s="82">
        <v>1</v>
      </c>
      <c r="Y4324" s="82">
        <v>1</v>
      </c>
      <c r="Z4324" s="82">
        <v>1</v>
      </c>
      <c r="AA4324" s="82">
        <v>1</v>
      </c>
      <c r="AB4324" s="82">
        <v>1</v>
      </c>
      <c r="AC4324" s="82">
        <v>1</v>
      </c>
      <c r="AD4324" s="85" t="str">
        <f>IF(A4324&lt;&gt;"",IF(D4324="DIRECCIÓN_DE_TRANSFERENCIAS","280 0031",VLOOKUP(C4324,NIVELES!$A$14:$B$105,2,0)),"")</f>
        <v>280 8270</v>
      </c>
      <c r="AE4324" s="86" t="s">
        <v>322</v>
      </c>
      <c r="AF4324" s="86" t="s">
        <v>543</v>
      </c>
      <c r="AG4324" s="79" t="str">
        <f>+IF(AF4324&lt;&gt;"",VLOOKUP(AF4324,NIVELES!$A$666:$B$673,2,0),"")</f>
        <v>DESARROLLO_INFANTIL</v>
      </c>
      <c r="AH4324" s="78" t="s">
        <v>321</v>
      </c>
      <c r="AI4324" s="79" t="str">
        <f>IF(AH4324&lt;&gt;"",VLOOKUP(CONCATENATE(AG4324,AH4324),NIVELES!$B$676:$C$745,2,0),"")</f>
        <v>Centros Infantiles Del Buen Vivir Operados Por Terceros -Funcionamiento Operación Y Atencion De Unidades</v>
      </c>
      <c r="AJ4324" s="78" t="s">
        <v>517</v>
      </c>
      <c r="AK4324" s="79" t="str">
        <f>+IF(AJ4324&lt;&gt;"",VLOOKUP(AJ4324,NIVELES!$A$816:$B$892,2,0),"")</f>
        <v>NO APLICA</v>
      </c>
      <c r="AL4324" s="78" t="s">
        <v>553</v>
      </c>
      <c r="AM4324" s="78">
        <v>510601</v>
      </c>
      <c r="AN4324" s="79" t="str">
        <f>IF(AM4324&lt;&gt;"",+VLOOKUP(AM4324,NIVELES!$A$1652:$B$2466,2,0),"")</f>
        <v>Aporte Patronal</v>
      </c>
      <c r="AO4324" s="87">
        <v>33822.57</v>
      </c>
      <c r="AP4324" s="88">
        <v>3074.78</v>
      </c>
      <c r="AQ4324" s="88">
        <v>3074.78</v>
      </c>
      <c r="AR4324" s="88">
        <v>3074.78</v>
      </c>
      <c r="AS4324" s="88">
        <v>3074.78</v>
      </c>
      <c r="AT4324" s="88">
        <v>3074.78</v>
      </c>
      <c r="AU4324" s="88">
        <v>3074.78</v>
      </c>
      <c r="AV4324" s="88">
        <v>3074.78</v>
      </c>
      <c r="AW4324" s="88">
        <v>3074.78</v>
      </c>
      <c r="AX4324" s="88">
        <v>3074.78</v>
      </c>
      <c r="AY4324" s="88">
        <v>3074.78</v>
      </c>
      <c r="AZ4324" s="88">
        <v>3074.77</v>
      </c>
      <c r="BA4324" s="88">
        <v>0</v>
      </c>
      <c r="BB4324" s="89">
        <f t="shared" si="267"/>
        <v>33822.569999999992</v>
      </c>
      <c r="BC4324" s="90" t="str">
        <f t="shared" si="266"/>
        <v>OK</v>
      </c>
      <c r="BD4324" s="91" t="str">
        <f t="shared" si="268"/>
        <v xml:space="preserve">                  </v>
      </c>
      <c r="BE4324" s="92">
        <f t="shared" si="269"/>
        <v>12</v>
      </c>
    </row>
    <row r="4325" spans="1:57" s="74" customFormat="1" ht="50.1" customHeight="1" x14ac:dyDescent="0.2">
      <c r="A4325" s="78" t="s">
        <v>55</v>
      </c>
      <c r="B4325" s="78" t="s">
        <v>67</v>
      </c>
      <c r="C4325" s="78" t="s">
        <v>1040</v>
      </c>
      <c r="D4325" s="78" t="s">
        <v>605</v>
      </c>
      <c r="E4325" s="79" t="str">
        <f>+IF(C4325&lt;&gt;"",VLOOKUP(MID(C4325,18,5),NIVELES!$A$133:$B$213,2,0),"")</f>
        <v>GUAYAS</v>
      </c>
      <c r="F4325" s="80" t="s">
        <v>85</v>
      </c>
      <c r="G4325" s="81" t="str">
        <f>+IF(F4325&lt;&gt;"",VLOOKUP(F4325,NIVELES!$A$246:$C$464,3,0),"")</f>
        <v xml:space="preserve"> </v>
      </c>
      <c r="H4325" s="82" t="s">
        <v>1024</v>
      </c>
      <c r="I4325" s="78" t="s">
        <v>2311</v>
      </c>
      <c r="J4325" s="78" t="s">
        <v>1078</v>
      </c>
      <c r="K4325" s="78" t="s">
        <v>2291</v>
      </c>
      <c r="L4325" s="78" t="s">
        <v>3724</v>
      </c>
      <c r="M4325" s="78">
        <v>1240</v>
      </c>
      <c r="N4325" s="78" t="s">
        <v>3838</v>
      </c>
      <c r="O4325" s="78" t="s">
        <v>3798</v>
      </c>
      <c r="P4325" s="82">
        <v>12</v>
      </c>
      <c r="Q4325" s="78" t="s">
        <v>3799</v>
      </c>
      <c r="R4325" s="82">
        <v>1</v>
      </c>
      <c r="S4325" s="82">
        <v>1</v>
      </c>
      <c r="T4325" s="82">
        <v>1</v>
      </c>
      <c r="U4325" s="82">
        <v>1</v>
      </c>
      <c r="V4325" s="82">
        <v>1</v>
      </c>
      <c r="W4325" s="82">
        <v>1</v>
      </c>
      <c r="X4325" s="82">
        <v>1</v>
      </c>
      <c r="Y4325" s="82">
        <v>1</v>
      </c>
      <c r="Z4325" s="82">
        <v>1</v>
      </c>
      <c r="AA4325" s="82">
        <v>1</v>
      </c>
      <c r="AB4325" s="82">
        <v>1</v>
      </c>
      <c r="AC4325" s="82">
        <v>1</v>
      </c>
      <c r="AD4325" s="85" t="str">
        <f>IF(A4325&lt;&gt;"",IF(D4325="DIRECCIÓN_DE_TRANSFERENCIAS","280 0031",VLOOKUP(C4325,NIVELES!$A$14:$B$105,2,0)),"")</f>
        <v>280 8270</v>
      </c>
      <c r="AE4325" s="86" t="s">
        <v>322</v>
      </c>
      <c r="AF4325" s="86" t="s">
        <v>543</v>
      </c>
      <c r="AG4325" s="79" t="str">
        <f>+IF(AF4325&lt;&gt;"",VLOOKUP(AF4325,NIVELES!$A$666:$B$673,2,0),"")</f>
        <v>DESARROLLO_INFANTIL</v>
      </c>
      <c r="AH4325" s="78" t="s">
        <v>321</v>
      </c>
      <c r="AI4325" s="79" t="str">
        <f>IF(AH4325&lt;&gt;"",VLOOKUP(CONCATENATE(AG4325,AH4325),NIVELES!$B$676:$C$745,2,0),"")</f>
        <v>Centros Infantiles Del Buen Vivir Operados Por Terceros -Funcionamiento Operación Y Atencion De Unidades</v>
      </c>
      <c r="AJ4325" s="78" t="s">
        <v>517</v>
      </c>
      <c r="AK4325" s="79" t="str">
        <f>+IF(AJ4325&lt;&gt;"",VLOOKUP(AJ4325,NIVELES!$A$816:$B$892,2,0),"")</f>
        <v>NO APLICA</v>
      </c>
      <c r="AL4325" s="78" t="s">
        <v>553</v>
      </c>
      <c r="AM4325" s="78">
        <v>510602</v>
      </c>
      <c r="AN4325" s="79" t="str">
        <f>IF(AM4325&lt;&gt;"",+VLOOKUP(AM4325,NIVELES!$A$1652:$B$2466,2,0),"")</f>
        <v>Fondo de Reserva</v>
      </c>
      <c r="AO4325" s="87">
        <v>29207.75</v>
      </c>
      <c r="AP4325" s="88">
        <v>2653.13</v>
      </c>
      <c r="AQ4325" s="88">
        <v>2653.13</v>
      </c>
      <c r="AR4325" s="88">
        <v>2653.13</v>
      </c>
      <c r="AS4325" s="88">
        <v>2653.13</v>
      </c>
      <c r="AT4325" s="88">
        <v>2653.13</v>
      </c>
      <c r="AU4325" s="88">
        <v>2653.13</v>
      </c>
      <c r="AV4325" s="88">
        <v>2653.13</v>
      </c>
      <c r="AW4325" s="88">
        <v>2653.13</v>
      </c>
      <c r="AX4325" s="88">
        <v>2653.13</v>
      </c>
      <c r="AY4325" s="88">
        <v>2653.13</v>
      </c>
      <c r="AZ4325" s="88">
        <v>2653.13</v>
      </c>
      <c r="BA4325" s="88">
        <v>23.32</v>
      </c>
      <c r="BB4325" s="89">
        <f t="shared" si="267"/>
        <v>29207.750000000007</v>
      </c>
      <c r="BC4325" s="90" t="str">
        <f t="shared" si="266"/>
        <v>OK</v>
      </c>
      <c r="BD4325" s="91" t="str">
        <f t="shared" si="268"/>
        <v xml:space="preserve">                  </v>
      </c>
      <c r="BE4325" s="92">
        <f t="shared" si="269"/>
        <v>12</v>
      </c>
    </row>
    <row r="4326" spans="1:57" s="74" customFormat="1" ht="50.1" customHeight="1" x14ac:dyDescent="0.2">
      <c r="A4326" s="78" t="s">
        <v>55</v>
      </c>
      <c r="B4326" s="78" t="s">
        <v>67</v>
      </c>
      <c r="C4326" s="78" t="s">
        <v>1040</v>
      </c>
      <c r="D4326" s="78" t="s">
        <v>605</v>
      </c>
      <c r="E4326" s="79" t="str">
        <f>+IF(C4326&lt;&gt;"",VLOOKUP(MID(C4326,18,5),NIVELES!$A$133:$B$213,2,0),"")</f>
        <v>GUAYAS</v>
      </c>
      <c r="F4326" s="80" t="s">
        <v>85</v>
      </c>
      <c r="G4326" s="81" t="str">
        <f>+IF(F4326&lt;&gt;"",VLOOKUP(F4326,NIVELES!$A$246:$C$464,3,0),"")</f>
        <v xml:space="preserve"> </v>
      </c>
      <c r="H4326" s="82" t="s">
        <v>1024</v>
      </c>
      <c r="I4326" s="78" t="s">
        <v>2311</v>
      </c>
      <c r="J4326" s="78" t="s">
        <v>1078</v>
      </c>
      <c r="K4326" s="78" t="s">
        <v>2291</v>
      </c>
      <c r="L4326" s="78" t="s">
        <v>3724</v>
      </c>
      <c r="M4326" s="78">
        <v>1240</v>
      </c>
      <c r="N4326" s="78" t="s">
        <v>3838</v>
      </c>
      <c r="O4326" s="78" t="s">
        <v>3822</v>
      </c>
      <c r="P4326" s="82">
        <v>1</v>
      </c>
      <c r="Q4326" s="78" t="s">
        <v>3832</v>
      </c>
      <c r="R4326" s="82">
        <v>0</v>
      </c>
      <c r="S4326" s="82">
        <v>1</v>
      </c>
      <c r="T4326" s="82">
        <v>0</v>
      </c>
      <c r="U4326" s="82">
        <v>0</v>
      </c>
      <c r="V4326" s="82">
        <v>0</v>
      </c>
      <c r="W4326" s="82">
        <v>0</v>
      </c>
      <c r="X4326" s="82">
        <v>0</v>
      </c>
      <c r="Y4326" s="82">
        <v>0</v>
      </c>
      <c r="Z4326" s="82">
        <v>0</v>
      </c>
      <c r="AA4326" s="82">
        <v>0</v>
      </c>
      <c r="AB4326" s="82">
        <v>0</v>
      </c>
      <c r="AC4326" s="82">
        <v>0</v>
      </c>
      <c r="AD4326" s="85" t="str">
        <f>IF(A4326&lt;&gt;"",IF(D4326="DIRECCIÓN_DE_TRANSFERENCIAS","280 0031",VLOOKUP(C4326,NIVELES!$A$14:$B$105,2,0)),"")</f>
        <v>280 8270</v>
      </c>
      <c r="AE4326" s="86" t="s">
        <v>322</v>
      </c>
      <c r="AF4326" s="86" t="s">
        <v>543</v>
      </c>
      <c r="AG4326" s="79" t="str">
        <f>+IF(AF4326&lt;&gt;"",VLOOKUP(AF4326,NIVELES!$A$666:$B$673,2,0),"")</f>
        <v>DESARROLLO_INFANTIL</v>
      </c>
      <c r="AH4326" s="78" t="s">
        <v>321</v>
      </c>
      <c r="AI4326" s="79" t="str">
        <f>IF(AH4326&lt;&gt;"",VLOOKUP(CONCATENATE(AG4326,AH4326),NIVELES!$B$676:$C$745,2,0),"")</f>
        <v>Centros Infantiles Del Buen Vivir Operados Por Terceros -Funcionamiento Operación Y Atencion De Unidades</v>
      </c>
      <c r="AJ4326" s="78" t="s">
        <v>387</v>
      </c>
      <c r="AK4326" s="79" t="str">
        <f>+IF(AJ4326&lt;&gt;"",VLOOKUP(AJ4326,NIVELES!$A$816:$B$892,2,0),"")</f>
        <v>ASEGURAR EL DESARROLLO INFANTIL Y LA EDUCACIÓN INTEGRAL, CON CALIDAD Y CALIDEZ PARA TODOS LOS NIÑOS, NIÑAS Y ADOLESCENTES</v>
      </c>
      <c r="AL4326" s="78" t="s">
        <v>554</v>
      </c>
      <c r="AM4326" s="78">
        <v>530802</v>
      </c>
      <c r="AN4326" s="79" t="str">
        <f>IF(AM4326&lt;&gt;"",+VLOOKUP(AM4326,NIVELES!$A$1652:$B$2466,2,0),"")</f>
        <v>Vestuario, Lencería, Prendas de Protección; y, Accesorios para Uniformes Militares y Policiales; y, Carpas</v>
      </c>
      <c r="AO4326" s="87">
        <v>0</v>
      </c>
      <c r="AP4326" s="88">
        <v>0</v>
      </c>
      <c r="AQ4326" s="88">
        <v>0</v>
      </c>
      <c r="AR4326" s="88">
        <v>0</v>
      </c>
      <c r="AS4326" s="88">
        <v>0</v>
      </c>
      <c r="AT4326" s="88">
        <v>0</v>
      </c>
      <c r="AU4326" s="88">
        <v>0</v>
      </c>
      <c r="AV4326" s="88">
        <v>0</v>
      </c>
      <c r="AW4326" s="88">
        <v>0</v>
      </c>
      <c r="AX4326" s="88">
        <v>0</v>
      </c>
      <c r="AY4326" s="88">
        <v>0</v>
      </c>
      <c r="AZ4326" s="88">
        <v>0</v>
      </c>
      <c r="BA4326" s="88">
        <v>0</v>
      </c>
      <c r="BB4326" s="89">
        <f t="shared" si="267"/>
        <v>0</v>
      </c>
      <c r="BC4326" s="90" t="str">
        <f t="shared" si="266"/>
        <v>OK</v>
      </c>
      <c r="BD4326" s="91" t="str">
        <f t="shared" si="268"/>
        <v xml:space="preserve">                  </v>
      </c>
      <c r="BE4326" s="92">
        <f t="shared" si="269"/>
        <v>1</v>
      </c>
    </row>
    <row r="4327" spans="1:57" s="74" customFormat="1" ht="50.1" customHeight="1" x14ac:dyDescent="0.2">
      <c r="A4327" s="78" t="s">
        <v>55</v>
      </c>
      <c r="B4327" s="78" t="s">
        <v>67</v>
      </c>
      <c r="C4327" s="78" t="s">
        <v>1040</v>
      </c>
      <c r="D4327" s="78" t="s">
        <v>605</v>
      </c>
      <c r="E4327" s="79" t="str">
        <f>+IF(C4327&lt;&gt;"",VLOOKUP(MID(C4327,18,5),NIVELES!$A$133:$B$213,2,0),"")</f>
        <v>GUAYAS</v>
      </c>
      <c r="F4327" s="80" t="s">
        <v>85</v>
      </c>
      <c r="G4327" s="81" t="str">
        <f>+IF(F4327&lt;&gt;"",VLOOKUP(F4327,NIVELES!$A$246:$C$464,3,0),"")</f>
        <v xml:space="preserve"> </v>
      </c>
      <c r="H4327" s="82" t="s">
        <v>1024</v>
      </c>
      <c r="I4327" s="78" t="s">
        <v>2311</v>
      </c>
      <c r="J4327" s="78" t="s">
        <v>1078</v>
      </c>
      <c r="K4327" s="78" t="s">
        <v>2291</v>
      </c>
      <c r="L4327" s="78" t="s">
        <v>3724</v>
      </c>
      <c r="M4327" s="78">
        <v>1240</v>
      </c>
      <c r="N4327" s="78" t="s">
        <v>3838</v>
      </c>
      <c r="O4327" s="78" t="s">
        <v>3839</v>
      </c>
      <c r="P4327" s="82">
        <v>1</v>
      </c>
      <c r="Q4327" s="78" t="s">
        <v>3832</v>
      </c>
      <c r="R4327" s="82">
        <v>0</v>
      </c>
      <c r="S4327" s="82">
        <v>1</v>
      </c>
      <c r="T4327" s="82">
        <v>0</v>
      </c>
      <c r="U4327" s="82">
        <v>0</v>
      </c>
      <c r="V4327" s="82">
        <v>0</v>
      </c>
      <c r="W4327" s="82">
        <v>0</v>
      </c>
      <c r="X4327" s="82">
        <v>0</v>
      </c>
      <c r="Y4327" s="82">
        <v>0</v>
      </c>
      <c r="Z4327" s="82">
        <v>0</v>
      </c>
      <c r="AA4327" s="82">
        <v>0</v>
      </c>
      <c r="AB4327" s="82">
        <v>0</v>
      </c>
      <c r="AC4327" s="82">
        <v>0</v>
      </c>
      <c r="AD4327" s="85" t="str">
        <f>IF(A4327&lt;&gt;"",IF(D4327="DIRECCIÓN_DE_TRANSFERENCIAS","280 0031",VLOOKUP(C4327,NIVELES!$A$14:$B$105,2,0)),"")</f>
        <v>280 8270</v>
      </c>
      <c r="AE4327" s="86" t="s">
        <v>322</v>
      </c>
      <c r="AF4327" s="86" t="s">
        <v>543</v>
      </c>
      <c r="AG4327" s="79" t="str">
        <f>+IF(AF4327&lt;&gt;"",VLOOKUP(AF4327,NIVELES!$A$666:$B$673,2,0),"")</f>
        <v>DESARROLLO_INFANTIL</v>
      </c>
      <c r="AH4327" s="78" t="s">
        <v>321</v>
      </c>
      <c r="AI4327" s="79" t="str">
        <f>IF(AH4327&lt;&gt;"",VLOOKUP(CONCATENATE(AG4327,AH4327),NIVELES!$B$676:$C$745,2,0),"")</f>
        <v>Centros Infantiles Del Buen Vivir Operados Por Terceros -Funcionamiento Operación Y Atencion De Unidades</v>
      </c>
      <c r="AJ4327" s="78" t="s">
        <v>387</v>
      </c>
      <c r="AK4327" s="79" t="str">
        <f>+IF(AJ4327&lt;&gt;"",VLOOKUP(AJ4327,NIVELES!$A$816:$B$892,2,0),"")</f>
        <v>ASEGURAR EL DESARROLLO INFANTIL Y LA EDUCACIÓN INTEGRAL, CON CALIDAD Y CALIDEZ PARA TODOS LOS NIÑOS, NIÑAS Y ADOLESCENTES</v>
      </c>
      <c r="AL4327" s="78" t="s">
        <v>554</v>
      </c>
      <c r="AM4327" s="78">
        <v>530804</v>
      </c>
      <c r="AN4327" s="79" t="str">
        <f>IF(AM4327&lt;&gt;"",+VLOOKUP(AM4327,NIVELES!$A$1652:$B$2466,2,0),"")</f>
        <v>Materiales de Oficina</v>
      </c>
      <c r="AO4327" s="87">
        <v>0</v>
      </c>
      <c r="AP4327" s="88">
        <v>0</v>
      </c>
      <c r="AQ4327" s="88">
        <v>0</v>
      </c>
      <c r="AR4327" s="88">
        <v>0</v>
      </c>
      <c r="AS4327" s="88">
        <v>0</v>
      </c>
      <c r="AT4327" s="88">
        <v>0</v>
      </c>
      <c r="AU4327" s="88">
        <v>0</v>
      </c>
      <c r="AV4327" s="88">
        <v>0</v>
      </c>
      <c r="AW4327" s="88">
        <v>0</v>
      </c>
      <c r="AX4327" s="88">
        <v>0</v>
      </c>
      <c r="AY4327" s="88">
        <v>0</v>
      </c>
      <c r="AZ4327" s="88">
        <v>0</v>
      </c>
      <c r="BA4327" s="88">
        <v>0</v>
      </c>
      <c r="BB4327" s="89">
        <f t="shared" si="267"/>
        <v>0</v>
      </c>
      <c r="BC4327" s="90" t="str">
        <f t="shared" si="266"/>
        <v>OK</v>
      </c>
      <c r="BD4327" s="91" t="str">
        <f t="shared" si="268"/>
        <v xml:space="preserve">                  </v>
      </c>
      <c r="BE4327" s="92">
        <f t="shared" si="269"/>
        <v>1</v>
      </c>
    </row>
    <row r="4328" spans="1:57" s="74" customFormat="1" ht="50.1" customHeight="1" x14ac:dyDescent="0.2">
      <c r="A4328" s="78" t="s">
        <v>55</v>
      </c>
      <c r="B4328" s="78" t="s">
        <v>67</v>
      </c>
      <c r="C4328" s="78" t="s">
        <v>1040</v>
      </c>
      <c r="D4328" s="78" t="s">
        <v>605</v>
      </c>
      <c r="E4328" s="79" t="str">
        <f>+IF(C4328&lt;&gt;"",VLOOKUP(MID(C4328,18,5),NIVELES!$A$133:$B$213,2,0),"")</f>
        <v>GUAYAS</v>
      </c>
      <c r="F4328" s="80" t="s">
        <v>85</v>
      </c>
      <c r="G4328" s="81" t="str">
        <f>+IF(F4328&lt;&gt;"",VLOOKUP(F4328,NIVELES!$A$246:$C$464,3,0),"")</f>
        <v xml:space="preserve"> </v>
      </c>
      <c r="H4328" s="82" t="s">
        <v>1024</v>
      </c>
      <c r="I4328" s="78" t="s">
        <v>2311</v>
      </c>
      <c r="J4328" s="78" t="s">
        <v>1078</v>
      </c>
      <c r="K4328" s="78" t="s">
        <v>2291</v>
      </c>
      <c r="L4328" s="78" t="s">
        <v>2977</v>
      </c>
      <c r="M4328" s="78">
        <v>3465</v>
      </c>
      <c r="N4328" s="78" t="s">
        <v>3782</v>
      </c>
      <c r="O4328" s="78" t="s">
        <v>3798</v>
      </c>
      <c r="P4328" s="82">
        <v>12</v>
      </c>
      <c r="Q4328" s="78" t="s">
        <v>3799</v>
      </c>
      <c r="R4328" s="82">
        <v>1</v>
      </c>
      <c r="S4328" s="82">
        <v>1</v>
      </c>
      <c r="T4328" s="82">
        <v>1</v>
      </c>
      <c r="U4328" s="82">
        <v>1</v>
      </c>
      <c r="V4328" s="82">
        <v>1</v>
      </c>
      <c r="W4328" s="82">
        <v>1</v>
      </c>
      <c r="X4328" s="82">
        <v>1</v>
      </c>
      <c r="Y4328" s="82">
        <v>1</v>
      </c>
      <c r="Z4328" s="82">
        <v>1</v>
      </c>
      <c r="AA4328" s="82">
        <v>1</v>
      </c>
      <c r="AB4328" s="82">
        <v>1</v>
      </c>
      <c r="AC4328" s="82">
        <v>1</v>
      </c>
      <c r="AD4328" s="85" t="str">
        <f>IF(A4328&lt;&gt;"",IF(D4328="DIRECCIÓN_DE_TRANSFERENCIAS","280 0031",VLOOKUP(C4328,NIVELES!$A$14:$B$105,2,0)),"")</f>
        <v>280 8270</v>
      </c>
      <c r="AE4328" s="86" t="s">
        <v>322</v>
      </c>
      <c r="AF4328" s="86" t="s">
        <v>543</v>
      </c>
      <c r="AG4328" s="79" t="str">
        <f>+IF(AF4328&lt;&gt;"",VLOOKUP(AF4328,NIVELES!$A$666:$B$673,2,0),"")</f>
        <v>DESARROLLO_INFANTIL</v>
      </c>
      <c r="AH4328" s="78" t="s">
        <v>452</v>
      </c>
      <c r="AI4328" s="79" t="str">
        <f>IF(AH4328&lt;&gt;"",VLOOKUP(CONCATENATE(AG4328,AH4328),NIVELES!$B$676:$C$745,2,0),"")</f>
        <v>Creciendo Con Nuestros Hijos De Atención Directa Funcionamiento, Operación Y Atención Domiciliar</v>
      </c>
      <c r="AJ4328" s="78" t="s">
        <v>517</v>
      </c>
      <c r="AK4328" s="79" t="str">
        <f>+IF(AJ4328&lt;&gt;"",VLOOKUP(AJ4328,NIVELES!$A$816:$B$892,2,0),"")</f>
        <v>NO APLICA</v>
      </c>
      <c r="AL4328" s="78" t="s">
        <v>553</v>
      </c>
      <c r="AM4328" s="78">
        <v>510105</v>
      </c>
      <c r="AN4328" s="79" t="str">
        <f>IF(AM4328&lt;&gt;"",+VLOOKUP(AM4328,NIVELES!$A$1652:$B$2466,2,0),"")</f>
        <v>Remuneraciones Unificadas</v>
      </c>
      <c r="AO4328" s="87">
        <v>575640</v>
      </c>
      <c r="AP4328" s="88">
        <v>47970</v>
      </c>
      <c r="AQ4328" s="88">
        <v>47970</v>
      </c>
      <c r="AR4328" s="88">
        <v>47970</v>
      </c>
      <c r="AS4328" s="88">
        <v>47970</v>
      </c>
      <c r="AT4328" s="88">
        <v>47970</v>
      </c>
      <c r="AU4328" s="88">
        <v>47970</v>
      </c>
      <c r="AV4328" s="88">
        <v>47970</v>
      </c>
      <c r="AW4328" s="88">
        <v>47970</v>
      </c>
      <c r="AX4328" s="88">
        <v>47970</v>
      </c>
      <c r="AY4328" s="88">
        <v>47970</v>
      </c>
      <c r="AZ4328" s="88">
        <v>47970</v>
      </c>
      <c r="BA4328" s="88">
        <v>47970</v>
      </c>
      <c r="BB4328" s="89">
        <f t="shared" si="267"/>
        <v>575640</v>
      </c>
      <c r="BC4328" s="90" t="str">
        <f t="shared" si="266"/>
        <v>OK</v>
      </c>
      <c r="BD4328" s="91" t="str">
        <f t="shared" si="268"/>
        <v xml:space="preserve">                  </v>
      </c>
      <c r="BE4328" s="92">
        <f t="shared" si="269"/>
        <v>12</v>
      </c>
    </row>
    <row r="4329" spans="1:57" s="74" customFormat="1" ht="50.1" customHeight="1" x14ac:dyDescent="0.2">
      <c r="A4329" s="78" t="s">
        <v>55</v>
      </c>
      <c r="B4329" s="78" t="s">
        <v>67</v>
      </c>
      <c r="C4329" s="78" t="s">
        <v>1040</v>
      </c>
      <c r="D4329" s="78" t="s">
        <v>605</v>
      </c>
      <c r="E4329" s="79" t="str">
        <f>+IF(C4329&lt;&gt;"",VLOOKUP(MID(C4329,18,5),NIVELES!$A$133:$B$213,2,0),"")</f>
        <v>GUAYAS</v>
      </c>
      <c r="F4329" s="80" t="s">
        <v>85</v>
      </c>
      <c r="G4329" s="81" t="str">
        <f>+IF(F4329&lt;&gt;"",VLOOKUP(F4329,NIVELES!$A$246:$C$464,3,0),"")</f>
        <v xml:space="preserve"> </v>
      </c>
      <c r="H4329" s="82" t="s">
        <v>1024</v>
      </c>
      <c r="I4329" s="78" t="s">
        <v>2311</v>
      </c>
      <c r="J4329" s="78" t="s">
        <v>1078</v>
      </c>
      <c r="K4329" s="78" t="s">
        <v>2291</v>
      </c>
      <c r="L4329" s="78" t="s">
        <v>2977</v>
      </c>
      <c r="M4329" s="78">
        <v>3465</v>
      </c>
      <c r="N4329" s="78" t="s">
        <v>3782</v>
      </c>
      <c r="O4329" s="78" t="s">
        <v>3798</v>
      </c>
      <c r="P4329" s="82">
        <v>12</v>
      </c>
      <c r="Q4329" s="78" t="s">
        <v>3799</v>
      </c>
      <c r="R4329" s="82">
        <v>1</v>
      </c>
      <c r="S4329" s="82">
        <v>1</v>
      </c>
      <c r="T4329" s="82">
        <v>1</v>
      </c>
      <c r="U4329" s="82">
        <v>1</v>
      </c>
      <c r="V4329" s="82">
        <v>1</v>
      </c>
      <c r="W4329" s="82">
        <v>1</v>
      </c>
      <c r="X4329" s="82">
        <v>1</v>
      </c>
      <c r="Y4329" s="82">
        <v>1</v>
      </c>
      <c r="Z4329" s="82">
        <v>1</v>
      </c>
      <c r="AA4329" s="82">
        <v>1</v>
      </c>
      <c r="AB4329" s="82">
        <v>1</v>
      </c>
      <c r="AC4329" s="82">
        <v>1</v>
      </c>
      <c r="AD4329" s="85" t="str">
        <f>IF(A4329&lt;&gt;"",IF(D4329="DIRECCIÓN_DE_TRANSFERENCIAS","280 0031",VLOOKUP(C4329,NIVELES!$A$14:$B$105,2,0)),"")</f>
        <v>280 8270</v>
      </c>
      <c r="AE4329" s="86" t="s">
        <v>322</v>
      </c>
      <c r="AF4329" s="86" t="s">
        <v>543</v>
      </c>
      <c r="AG4329" s="79" t="str">
        <f>+IF(AF4329&lt;&gt;"",VLOOKUP(AF4329,NIVELES!$A$666:$B$673,2,0),"")</f>
        <v>DESARROLLO_INFANTIL</v>
      </c>
      <c r="AH4329" s="78" t="s">
        <v>452</v>
      </c>
      <c r="AI4329" s="79" t="str">
        <f>IF(AH4329&lt;&gt;"",VLOOKUP(CONCATENATE(AG4329,AH4329),NIVELES!$B$676:$C$745,2,0),"")</f>
        <v>Creciendo Con Nuestros Hijos De Atención Directa Funcionamiento, Operación Y Atención Domiciliar</v>
      </c>
      <c r="AJ4329" s="78" t="s">
        <v>517</v>
      </c>
      <c r="AK4329" s="79" t="str">
        <f>+IF(AJ4329&lt;&gt;"",VLOOKUP(AJ4329,NIVELES!$A$816:$B$892,2,0),"")</f>
        <v>NO APLICA</v>
      </c>
      <c r="AL4329" s="78" t="s">
        <v>553</v>
      </c>
      <c r="AM4329" s="78">
        <v>510203</v>
      </c>
      <c r="AN4329" s="79" t="str">
        <f>IF(AM4329&lt;&gt;"",+VLOOKUP(AM4329,NIVELES!$A$1652:$B$2466,2,0),"")</f>
        <v>Decimotercer Sueldo</v>
      </c>
      <c r="AO4329" s="87">
        <v>43972.5</v>
      </c>
      <c r="AP4329" s="88">
        <v>146.25</v>
      </c>
      <c r="AQ4329" s="88">
        <v>146.25</v>
      </c>
      <c r="AR4329" s="88">
        <v>146.25</v>
      </c>
      <c r="AS4329" s="88">
        <v>146.25</v>
      </c>
      <c r="AT4329" s="88">
        <v>146.25</v>
      </c>
      <c r="AU4329" s="88">
        <v>146.25</v>
      </c>
      <c r="AV4329" s="88">
        <v>146.25</v>
      </c>
      <c r="AW4329" s="88">
        <v>146.25</v>
      </c>
      <c r="AX4329" s="88">
        <v>146.25</v>
      </c>
      <c r="AY4329" s="88">
        <v>146.25</v>
      </c>
      <c r="AZ4329" s="88">
        <v>146.25</v>
      </c>
      <c r="BA4329" s="88">
        <v>42363.75</v>
      </c>
      <c r="BB4329" s="89">
        <f t="shared" si="267"/>
        <v>43972.5</v>
      </c>
      <c r="BC4329" s="90" t="str">
        <f t="shared" si="266"/>
        <v>OK</v>
      </c>
      <c r="BD4329" s="91" t="str">
        <f t="shared" si="268"/>
        <v xml:space="preserve">                  </v>
      </c>
      <c r="BE4329" s="92">
        <f t="shared" si="269"/>
        <v>12</v>
      </c>
    </row>
    <row r="4330" spans="1:57" s="74" customFormat="1" ht="50.1" customHeight="1" x14ac:dyDescent="0.2">
      <c r="A4330" s="78" t="s">
        <v>55</v>
      </c>
      <c r="B4330" s="78" t="s">
        <v>67</v>
      </c>
      <c r="C4330" s="78" t="s">
        <v>1040</v>
      </c>
      <c r="D4330" s="78" t="s">
        <v>605</v>
      </c>
      <c r="E4330" s="79" t="str">
        <f>+IF(C4330&lt;&gt;"",VLOOKUP(MID(C4330,18,5),NIVELES!$A$133:$B$213,2,0),"")</f>
        <v>GUAYAS</v>
      </c>
      <c r="F4330" s="80" t="s">
        <v>85</v>
      </c>
      <c r="G4330" s="81" t="str">
        <f>+IF(F4330&lt;&gt;"",VLOOKUP(F4330,NIVELES!$A$246:$C$464,3,0),"")</f>
        <v xml:space="preserve"> </v>
      </c>
      <c r="H4330" s="82" t="s">
        <v>1024</v>
      </c>
      <c r="I4330" s="78" t="s">
        <v>2311</v>
      </c>
      <c r="J4330" s="78" t="s">
        <v>1078</v>
      </c>
      <c r="K4330" s="78" t="s">
        <v>2291</v>
      </c>
      <c r="L4330" s="78" t="s">
        <v>2977</v>
      </c>
      <c r="M4330" s="78">
        <v>3465</v>
      </c>
      <c r="N4330" s="78" t="s">
        <v>3782</v>
      </c>
      <c r="O4330" s="78" t="s">
        <v>3798</v>
      </c>
      <c r="P4330" s="82">
        <v>12</v>
      </c>
      <c r="Q4330" s="78" t="s">
        <v>3799</v>
      </c>
      <c r="R4330" s="82">
        <v>1</v>
      </c>
      <c r="S4330" s="82">
        <v>1</v>
      </c>
      <c r="T4330" s="82">
        <v>1</v>
      </c>
      <c r="U4330" s="82">
        <v>1</v>
      </c>
      <c r="V4330" s="82">
        <v>1</v>
      </c>
      <c r="W4330" s="82">
        <v>1</v>
      </c>
      <c r="X4330" s="82">
        <v>1</v>
      </c>
      <c r="Y4330" s="82">
        <v>1</v>
      </c>
      <c r="Z4330" s="82">
        <v>1</v>
      </c>
      <c r="AA4330" s="82">
        <v>1</v>
      </c>
      <c r="AB4330" s="82">
        <v>1</v>
      </c>
      <c r="AC4330" s="82">
        <v>1</v>
      </c>
      <c r="AD4330" s="85" t="str">
        <f>IF(A4330&lt;&gt;"",IF(D4330="DIRECCIÓN_DE_TRANSFERENCIAS","280 0031",VLOOKUP(C4330,NIVELES!$A$14:$B$105,2,0)),"")</f>
        <v>280 8270</v>
      </c>
      <c r="AE4330" s="86" t="s">
        <v>322</v>
      </c>
      <c r="AF4330" s="86" t="s">
        <v>543</v>
      </c>
      <c r="AG4330" s="79" t="str">
        <f>+IF(AF4330&lt;&gt;"",VLOOKUP(AF4330,NIVELES!$A$666:$B$673,2,0),"")</f>
        <v>DESARROLLO_INFANTIL</v>
      </c>
      <c r="AH4330" s="78" t="s">
        <v>452</v>
      </c>
      <c r="AI4330" s="79" t="str">
        <f>IF(AH4330&lt;&gt;"",VLOOKUP(CONCATENATE(AG4330,AH4330),NIVELES!$B$676:$C$745,2,0),"")</f>
        <v>Creciendo Con Nuestros Hijos De Atención Directa Funcionamiento, Operación Y Atención Domiciliar</v>
      </c>
      <c r="AJ4330" s="78" t="s">
        <v>517</v>
      </c>
      <c r="AK4330" s="79" t="str">
        <f>+IF(AJ4330&lt;&gt;"",VLOOKUP(AJ4330,NIVELES!$A$816:$B$892,2,0),"")</f>
        <v>NO APLICA</v>
      </c>
      <c r="AL4330" s="78" t="s">
        <v>553</v>
      </c>
      <c r="AM4330" s="78">
        <v>510204</v>
      </c>
      <c r="AN4330" s="79" t="str">
        <f>IF(AM4330&lt;&gt;"",+VLOOKUP(AM4330,NIVELES!$A$1652:$B$2466,2,0),"")</f>
        <v>Decimocuarto Sueldo</v>
      </c>
      <c r="AO4330" s="87">
        <v>29615.67</v>
      </c>
      <c r="AP4330" s="88">
        <v>98.5</v>
      </c>
      <c r="AQ4330" s="88">
        <v>98.5</v>
      </c>
      <c r="AR4330" s="88">
        <v>28532.17</v>
      </c>
      <c r="AS4330" s="88">
        <v>98.5</v>
      </c>
      <c r="AT4330" s="88">
        <v>98.5</v>
      </c>
      <c r="AU4330" s="88">
        <v>98.5</v>
      </c>
      <c r="AV4330" s="88">
        <v>98.5</v>
      </c>
      <c r="AW4330" s="88">
        <v>98.5</v>
      </c>
      <c r="AX4330" s="88">
        <v>98.5</v>
      </c>
      <c r="AY4330" s="88">
        <v>98.5</v>
      </c>
      <c r="AZ4330" s="88">
        <v>98.5</v>
      </c>
      <c r="BA4330" s="88">
        <v>98.5</v>
      </c>
      <c r="BB4330" s="89">
        <f t="shared" si="267"/>
        <v>29615.67</v>
      </c>
      <c r="BC4330" s="90" t="str">
        <f t="shared" si="266"/>
        <v>OK</v>
      </c>
      <c r="BD4330" s="91" t="str">
        <f t="shared" si="268"/>
        <v xml:space="preserve">                  </v>
      </c>
      <c r="BE4330" s="92">
        <f t="shared" si="269"/>
        <v>12</v>
      </c>
    </row>
    <row r="4331" spans="1:57" s="74" customFormat="1" ht="50.1" customHeight="1" x14ac:dyDescent="0.2">
      <c r="A4331" s="78" t="s">
        <v>55</v>
      </c>
      <c r="B4331" s="78" t="s">
        <v>67</v>
      </c>
      <c r="C4331" s="78" t="s">
        <v>1040</v>
      </c>
      <c r="D4331" s="78" t="s">
        <v>605</v>
      </c>
      <c r="E4331" s="79" t="str">
        <f>+IF(C4331&lt;&gt;"",VLOOKUP(MID(C4331,18,5),NIVELES!$A$133:$B$213,2,0),"")</f>
        <v>GUAYAS</v>
      </c>
      <c r="F4331" s="80" t="s">
        <v>85</v>
      </c>
      <c r="G4331" s="81" t="str">
        <f>+IF(F4331&lt;&gt;"",VLOOKUP(F4331,NIVELES!$A$246:$C$464,3,0),"")</f>
        <v xml:space="preserve"> </v>
      </c>
      <c r="H4331" s="82" t="s">
        <v>1024</v>
      </c>
      <c r="I4331" s="78" t="s">
        <v>2311</v>
      </c>
      <c r="J4331" s="78" t="s">
        <v>1078</v>
      </c>
      <c r="K4331" s="78" t="s">
        <v>2291</v>
      </c>
      <c r="L4331" s="78" t="s">
        <v>2977</v>
      </c>
      <c r="M4331" s="78">
        <v>3465</v>
      </c>
      <c r="N4331" s="78" t="s">
        <v>3782</v>
      </c>
      <c r="O4331" s="78" t="s">
        <v>3798</v>
      </c>
      <c r="P4331" s="82">
        <v>12</v>
      </c>
      <c r="Q4331" s="78" t="s">
        <v>3799</v>
      </c>
      <c r="R4331" s="82">
        <v>1</v>
      </c>
      <c r="S4331" s="82">
        <v>1</v>
      </c>
      <c r="T4331" s="82">
        <v>1</v>
      </c>
      <c r="U4331" s="82">
        <v>1</v>
      </c>
      <c r="V4331" s="82">
        <v>1</v>
      </c>
      <c r="W4331" s="82">
        <v>1</v>
      </c>
      <c r="X4331" s="82">
        <v>1</v>
      </c>
      <c r="Y4331" s="82">
        <v>1</v>
      </c>
      <c r="Z4331" s="82">
        <v>1</v>
      </c>
      <c r="AA4331" s="82">
        <v>1</v>
      </c>
      <c r="AB4331" s="82">
        <v>1</v>
      </c>
      <c r="AC4331" s="82">
        <v>1</v>
      </c>
      <c r="AD4331" s="85" t="str">
        <f>IF(A4331&lt;&gt;"",IF(D4331="DIRECCIÓN_DE_TRANSFERENCIAS","280 0031",VLOOKUP(C4331,NIVELES!$A$14:$B$105,2,0)),"")</f>
        <v>280 8270</v>
      </c>
      <c r="AE4331" s="86" t="s">
        <v>322</v>
      </c>
      <c r="AF4331" s="86" t="s">
        <v>543</v>
      </c>
      <c r="AG4331" s="79" t="str">
        <f>+IF(AF4331&lt;&gt;"",VLOOKUP(AF4331,NIVELES!$A$666:$B$673,2,0),"")</f>
        <v>DESARROLLO_INFANTIL</v>
      </c>
      <c r="AH4331" s="78" t="s">
        <v>452</v>
      </c>
      <c r="AI4331" s="79" t="str">
        <f>IF(AH4331&lt;&gt;"",VLOOKUP(CONCATENATE(AG4331,AH4331),NIVELES!$B$676:$C$745,2,0),"")</f>
        <v>Creciendo Con Nuestros Hijos De Atención Directa Funcionamiento, Operación Y Atención Domiciliar</v>
      </c>
      <c r="AJ4331" s="78" t="s">
        <v>517</v>
      </c>
      <c r="AK4331" s="79" t="str">
        <f>+IF(AJ4331&lt;&gt;"",VLOOKUP(AJ4331,NIVELES!$A$816:$B$892,2,0),"")</f>
        <v>NO APLICA</v>
      </c>
      <c r="AL4331" s="78" t="s">
        <v>553</v>
      </c>
      <c r="AM4331" s="78">
        <v>510601</v>
      </c>
      <c r="AN4331" s="79" t="str">
        <f>IF(AM4331&lt;&gt;"",+VLOOKUP(AM4331,NIVELES!$A$1652:$B$2466,2,0),"")</f>
        <v>Aporte Patronal</v>
      </c>
      <c r="AO4331" s="87">
        <v>50920.160000000003</v>
      </c>
      <c r="AP4331" s="88">
        <v>4629.1099999999997</v>
      </c>
      <c r="AQ4331" s="88">
        <v>4629.1099999999997</v>
      </c>
      <c r="AR4331" s="88">
        <v>4629.1099999999997</v>
      </c>
      <c r="AS4331" s="88">
        <v>4629.1099999999997</v>
      </c>
      <c r="AT4331" s="88">
        <v>4629.1099999999997</v>
      </c>
      <c r="AU4331" s="88">
        <v>4629.1099999999997</v>
      </c>
      <c r="AV4331" s="88">
        <v>4629.1099999999997</v>
      </c>
      <c r="AW4331" s="88">
        <v>4629.1099999999997</v>
      </c>
      <c r="AX4331" s="88">
        <v>4629.1099999999997</v>
      </c>
      <c r="AY4331" s="88">
        <v>4629.1099999999997</v>
      </c>
      <c r="AZ4331" s="88">
        <v>4629.0600000000004</v>
      </c>
      <c r="BA4331" s="88">
        <v>0</v>
      </c>
      <c r="BB4331" s="89">
        <f t="shared" si="267"/>
        <v>50920.159999999996</v>
      </c>
      <c r="BC4331" s="90" t="str">
        <f t="shared" si="266"/>
        <v>OK</v>
      </c>
      <c r="BD4331" s="91" t="str">
        <f t="shared" si="268"/>
        <v xml:space="preserve">                  </v>
      </c>
      <c r="BE4331" s="92">
        <f t="shared" si="269"/>
        <v>12</v>
      </c>
    </row>
    <row r="4332" spans="1:57" s="74" customFormat="1" ht="50.1" customHeight="1" x14ac:dyDescent="0.2">
      <c r="A4332" s="78" t="s">
        <v>55</v>
      </c>
      <c r="B4332" s="78" t="s">
        <v>67</v>
      </c>
      <c r="C4332" s="78" t="s">
        <v>1040</v>
      </c>
      <c r="D4332" s="78" t="s">
        <v>605</v>
      </c>
      <c r="E4332" s="79" t="str">
        <f>+IF(C4332&lt;&gt;"",VLOOKUP(MID(C4332,18,5),NIVELES!$A$133:$B$213,2,0),"")</f>
        <v>GUAYAS</v>
      </c>
      <c r="F4332" s="80" t="s">
        <v>85</v>
      </c>
      <c r="G4332" s="81" t="str">
        <f>+IF(F4332&lt;&gt;"",VLOOKUP(F4332,NIVELES!$A$246:$C$464,3,0),"")</f>
        <v xml:space="preserve"> </v>
      </c>
      <c r="H4332" s="82" t="s">
        <v>1024</v>
      </c>
      <c r="I4332" s="78" t="s">
        <v>2311</v>
      </c>
      <c r="J4332" s="78" t="s">
        <v>1078</v>
      </c>
      <c r="K4332" s="78" t="s">
        <v>2291</v>
      </c>
      <c r="L4332" s="78" t="s">
        <v>2977</v>
      </c>
      <c r="M4332" s="78">
        <v>3465</v>
      </c>
      <c r="N4332" s="78" t="s">
        <v>3782</v>
      </c>
      <c r="O4332" s="78" t="s">
        <v>3798</v>
      </c>
      <c r="P4332" s="82">
        <v>12</v>
      </c>
      <c r="Q4332" s="78" t="s">
        <v>3799</v>
      </c>
      <c r="R4332" s="82">
        <v>1</v>
      </c>
      <c r="S4332" s="82">
        <v>1</v>
      </c>
      <c r="T4332" s="82">
        <v>1</v>
      </c>
      <c r="U4332" s="82">
        <v>1</v>
      </c>
      <c r="V4332" s="82">
        <v>1</v>
      </c>
      <c r="W4332" s="82">
        <v>1</v>
      </c>
      <c r="X4332" s="82">
        <v>1</v>
      </c>
      <c r="Y4332" s="82">
        <v>1</v>
      </c>
      <c r="Z4332" s="82">
        <v>1</v>
      </c>
      <c r="AA4332" s="82">
        <v>1</v>
      </c>
      <c r="AB4332" s="82">
        <v>1</v>
      </c>
      <c r="AC4332" s="82">
        <v>1</v>
      </c>
      <c r="AD4332" s="85" t="str">
        <f>IF(A4332&lt;&gt;"",IF(D4332="DIRECCIÓN_DE_TRANSFERENCIAS","280 0031",VLOOKUP(C4332,NIVELES!$A$14:$B$105,2,0)),"")</f>
        <v>280 8270</v>
      </c>
      <c r="AE4332" s="86" t="s">
        <v>322</v>
      </c>
      <c r="AF4332" s="86" t="s">
        <v>543</v>
      </c>
      <c r="AG4332" s="79" t="str">
        <f>+IF(AF4332&lt;&gt;"",VLOOKUP(AF4332,NIVELES!$A$666:$B$673,2,0),"")</f>
        <v>DESARROLLO_INFANTIL</v>
      </c>
      <c r="AH4332" s="78" t="s">
        <v>452</v>
      </c>
      <c r="AI4332" s="79" t="str">
        <f>IF(AH4332&lt;&gt;"",VLOOKUP(CONCATENATE(AG4332,AH4332),NIVELES!$B$676:$C$745,2,0),"")</f>
        <v>Creciendo Con Nuestros Hijos De Atención Directa Funcionamiento, Operación Y Atención Domiciliar</v>
      </c>
      <c r="AJ4332" s="78" t="s">
        <v>517</v>
      </c>
      <c r="AK4332" s="79" t="str">
        <f>+IF(AJ4332&lt;&gt;"",VLOOKUP(AJ4332,NIVELES!$A$816:$B$892,2,0),"")</f>
        <v>NO APLICA</v>
      </c>
      <c r="AL4332" s="78" t="s">
        <v>553</v>
      </c>
      <c r="AM4332" s="78">
        <v>510602</v>
      </c>
      <c r="AN4332" s="79" t="str">
        <f>IF(AM4332&lt;&gt;"",+VLOOKUP(AM4332,NIVELES!$A$1652:$B$2466,2,0),"")</f>
        <v>Fondo de Reserva</v>
      </c>
      <c r="AO4332" s="87">
        <v>43972.5</v>
      </c>
      <c r="AP4332" s="88">
        <v>3478.28</v>
      </c>
      <c r="AQ4332" s="88">
        <v>3478.28</v>
      </c>
      <c r="AR4332" s="88">
        <v>3478.28</v>
      </c>
      <c r="AS4332" s="88">
        <v>3527.01</v>
      </c>
      <c r="AT4332" s="88">
        <v>3575.7400000000002</v>
      </c>
      <c r="AU4332" s="88">
        <v>3575.7400000000002</v>
      </c>
      <c r="AV4332" s="88">
        <v>3575.7400000000002</v>
      </c>
      <c r="AW4332" s="88">
        <v>3575.7400000000002</v>
      </c>
      <c r="AX4332" s="88">
        <v>3673.2000000000003</v>
      </c>
      <c r="AY4332" s="88">
        <v>3868.12</v>
      </c>
      <c r="AZ4332" s="88">
        <v>3965.58</v>
      </c>
      <c r="BA4332" s="88">
        <v>4200.79</v>
      </c>
      <c r="BB4332" s="89">
        <f t="shared" si="267"/>
        <v>43972.500000000007</v>
      </c>
      <c r="BC4332" s="90" t="str">
        <f t="shared" si="266"/>
        <v>OK</v>
      </c>
      <c r="BD4332" s="91" t="str">
        <f t="shared" si="268"/>
        <v xml:space="preserve">                  </v>
      </c>
      <c r="BE4332" s="92">
        <f t="shared" si="269"/>
        <v>12</v>
      </c>
    </row>
    <row r="4333" spans="1:57" s="74" customFormat="1" ht="50.1" customHeight="1" x14ac:dyDescent="0.2">
      <c r="A4333" s="78" t="s">
        <v>55</v>
      </c>
      <c r="B4333" s="78" t="s">
        <v>67</v>
      </c>
      <c r="C4333" s="78" t="s">
        <v>1040</v>
      </c>
      <c r="D4333" s="78" t="s">
        <v>605</v>
      </c>
      <c r="E4333" s="79" t="str">
        <f>+IF(C4333&lt;&gt;"",VLOOKUP(MID(C4333,18,5),NIVELES!$A$133:$B$213,2,0),"")</f>
        <v>GUAYAS</v>
      </c>
      <c r="F4333" s="80" t="s">
        <v>85</v>
      </c>
      <c r="G4333" s="81" t="str">
        <f>+IF(F4333&lt;&gt;"",VLOOKUP(F4333,NIVELES!$A$246:$C$464,3,0),"")</f>
        <v xml:space="preserve"> </v>
      </c>
      <c r="H4333" s="82" t="s">
        <v>1024</v>
      </c>
      <c r="I4333" s="78" t="s">
        <v>2311</v>
      </c>
      <c r="J4333" s="78" t="s">
        <v>1078</v>
      </c>
      <c r="K4333" s="78" t="s">
        <v>2291</v>
      </c>
      <c r="L4333" s="78" t="s">
        <v>2977</v>
      </c>
      <c r="M4333" s="78">
        <v>3465</v>
      </c>
      <c r="N4333" s="78" t="s">
        <v>3782</v>
      </c>
      <c r="O4333" s="78" t="s">
        <v>3840</v>
      </c>
      <c r="P4333" s="82">
        <v>0</v>
      </c>
      <c r="Q4333" s="78" t="s">
        <v>3832</v>
      </c>
      <c r="R4333" s="82">
        <v>0</v>
      </c>
      <c r="S4333" s="82">
        <v>0</v>
      </c>
      <c r="T4333" s="82">
        <v>0</v>
      </c>
      <c r="U4333" s="82">
        <v>0</v>
      </c>
      <c r="V4333" s="82">
        <v>0</v>
      </c>
      <c r="W4333" s="82">
        <v>0</v>
      </c>
      <c r="X4333" s="82">
        <v>0</v>
      </c>
      <c r="Y4333" s="82">
        <v>0</v>
      </c>
      <c r="Z4333" s="82">
        <v>0</v>
      </c>
      <c r="AA4333" s="82">
        <v>0</v>
      </c>
      <c r="AB4333" s="82">
        <v>0</v>
      </c>
      <c r="AC4333" s="82">
        <v>0</v>
      </c>
      <c r="AD4333" s="85" t="str">
        <f>IF(A4333&lt;&gt;"",IF(D4333="DIRECCIÓN_DE_TRANSFERENCIAS","280 0031",VLOOKUP(C4333,NIVELES!$A$14:$B$105,2,0)),"")</f>
        <v>280 8270</v>
      </c>
      <c r="AE4333" s="86" t="s">
        <v>322</v>
      </c>
      <c r="AF4333" s="86" t="s">
        <v>543</v>
      </c>
      <c r="AG4333" s="79" t="str">
        <f>+IF(AF4333&lt;&gt;"",VLOOKUP(AF4333,NIVELES!$A$666:$B$673,2,0),"")</f>
        <v>DESARROLLO_INFANTIL</v>
      </c>
      <c r="AH4333" s="78" t="s">
        <v>452</v>
      </c>
      <c r="AI4333" s="79" t="str">
        <f>IF(AH4333&lt;&gt;"",VLOOKUP(CONCATENATE(AG4333,AH4333),NIVELES!$B$676:$C$745,2,0),"")</f>
        <v>Creciendo Con Nuestros Hijos De Atención Directa Funcionamiento, Operación Y Atención Domiciliar</v>
      </c>
      <c r="AJ4333" s="78" t="s">
        <v>387</v>
      </c>
      <c r="AK4333" s="79" t="str">
        <f>+IF(AJ4333&lt;&gt;"",VLOOKUP(AJ4333,NIVELES!$A$816:$B$892,2,0),"")</f>
        <v>ASEGURAR EL DESARROLLO INFANTIL Y LA EDUCACIÓN INTEGRAL, CON CALIDAD Y CALIDEZ PARA TODOS LOS NIÑOS, NIÑAS Y ADOLESCENTES</v>
      </c>
      <c r="AL4333" s="78" t="s">
        <v>554</v>
      </c>
      <c r="AM4333" s="78">
        <v>530802</v>
      </c>
      <c r="AN4333" s="79" t="str">
        <f>IF(AM4333&lt;&gt;"",+VLOOKUP(AM4333,NIVELES!$A$1652:$B$2466,2,0),"")</f>
        <v>Vestuario, Lencería, Prendas de Protección; y, Accesorios para Uniformes Militares y Policiales; y, Carpas</v>
      </c>
      <c r="AO4333" s="87">
        <v>0</v>
      </c>
      <c r="AP4333" s="88">
        <v>0</v>
      </c>
      <c r="AQ4333" s="88">
        <v>0</v>
      </c>
      <c r="AR4333" s="88">
        <v>0</v>
      </c>
      <c r="AS4333" s="88">
        <v>0</v>
      </c>
      <c r="AT4333" s="88">
        <v>0</v>
      </c>
      <c r="AU4333" s="88">
        <v>0</v>
      </c>
      <c r="AV4333" s="88">
        <v>0</v>
      </c>
      <c r="AW4333" s="88">
        <v>0</v>
      </c>
      <c r="AX4333" s="88">
        <v>0</v>
      </c>
      <c r="AY4333" s="88">
        <v>0</v>
      </c>
      <c r="AZ4333" s="88">
        <v>0</v>
      </c>
      <c r="BA4333" s="88">
        <v>0</v>
      </c>
      <c r="BB4333" s="89">
        <f t="shared" si="267"/>
        <v>0</v>
      </c>
      <c r="BC4333" s="90" t="str">
        <f t="shared" si="266"/>
        <v>OK</v>
      </c>
      <c r="BD4333" s="91" t="str">
        <f t="shared" si="268"/>
        <v xml:space="preserve">                  </v>
      </c>
      <c r="BE4333" s="92">
        <f t="shared" si="269"/>
        <v>0</v>
      </c>
    </row>
    <row r="4334" spans="1:57" s="74" customFormat="1" ht="50.1" customHeight="1" x14ac:dyDescent="0.2">
      <c r="A4334" s="78" t="s">
        <v>55</v>
      </c>
      <c r="B4334" s="78" t="s">
        <v>67</v>
      </c>
      <c r="C4334" s="78" t="s">
        <v>1040</v>
      </c>
      <c r="D4334" s="78" t="s">
        <v>605</v>
      </c>
      <c r="E4334" s="79" t="str">
        <f>+IF(C4334&lt;&gt;"",VLOOKUP(MID(C4334,18,5),NIVELES!$A$133:$B$213,2,0),"")</f>
        <v>GUAYAS</v>
      </c>
      <c r="F4334" s="80" t="s">
        <v>85</v>
      </c>
      <c r="G4334" s="81" t="str">
        <f>+IF(F4334&lt;&gt;"",VLOOKUP(F4334,NIVELES!$A$246:$C$464,3,0),"")</f>
        <v xml:space="preserve"> </v>
      </c>
      <c r="H4334" s="82" t="s">
        <v>1024</v>
      </c>
      <c r="I4334" s="78" t="s">
        <v>2311</v>
      </c>
      <c r="J4334" s="78" t="s">
        <v>1078</v>
      </c>
      <c r="K4334" s="78" t="s">
        <v>2291</v>
      </c>
      <c r="L4334" s="78" t="s">
        <v>2977</v>
      </c>
      <c r="M4334" s="78">
        <v>3465</v>
      </c>
      <c r="N4334" s="78" t="s">
        <v>3782</v>
      </c>
      <c r="O4334" s="78" t="s">
        <v>3841</v>
      </c>
      <c r="P4334" s="82">
        <v>0</v>
      </c>
      <c r="Q4334" s="78" t="s">
        <v>3832</v>
      </c>
      <c r="R4334" s="82">
        <v>0</v>
      </c>
      <c r="S4334" s="82">
        <v>0</v>
      </c>
      <c r="T4334" s="82">
        <v>0</v>
      </c>
      <c r="U4334" s="82">
        <v>0</v>
      </c>
      <c r="V4334" s="82">
        <v>0</v>
      </c>
      <c r="W4334" s="82">
        <v>0</v>
      </c>
      <c r="X4334" s="82">
        <v>0</v>
      </c>
      <c r="Y4334" s="82">
        <v>0</v>
      </c>
      <c r="Z4334" s="82">
        <v>0</v>
      </c>
      <c r="AA4334" s="82">
        <v>0</v>
      </c>
      <c r="AB4334" s="82">
        <v>0</v>
      </c>
      <c r="AC4334" s="82">
        <v>0</v>
      </c>
      <c r="AD4334" s="85" t="str">
        <f>IF(A4334&lt;&gt;"",IF(D4334="DIRECCIÓN_DE_TRANSFERENCIAS","280 0031",VLOOKUP(C4334,NIVELES!$A$14:$B$105,2,0)),"")</f>
        <v>280 8270</v>
      </c>
      <c r="AE4334" s="86" t="s">
        <v>322</v>
      </c>
      <c r="AF4334" s="86" t="s">
        <v>543</v>
      </c>
      <c r="AG4334" s="79" t="str">
        <f>+IF(AF4334&lt;&gt;"",VLOOKUP(AF4334,NIVELES!$A$666:$B$673,2,0),"")</f>
        <v>DESARROLLO_INFANTIL</v>
      </c>
      <c r="AH4334" s="78" t="s">
        <v>452</v>
      </c>
      <c r="AI4334" s="79" t="str">
        <f>IF(AH4334&lt;&gt;"",VLOOKUP(CONCATENATE(AG4334,AH4334),NIVELES!$B$676:$C$745,2,0),"")</f>
        <v>Creciendo Con Nuestros Hijos De Atención Directa Funcionamiento, Operación Y Atención Domiciliar</v>
      </c>
      <c r="AJ4334" s="78" t="s">
        <v>387</v>
      </c>
      <c r="AK4334" s="79" t="str">
        <f>+IF(AJ4334&lt;&gt;"",VLOOKUP(AJ4334,NIVELES!$A$816:$B$892,2,0),"")</f>
        <v>ASEGURAR EL DESARROLLO INFANTIL Y LA EDUCACIÓN INTEGRAL, CON CALIDAD Y CALIDEZ PARA TODOS LOS NIÑOS, NIÑAS Y ADOLESCENTES</v>
      </c>
      <c r="AL4334" s="78" t="s">
        <v>554</v>
      </c>
      <c r="AM4334" s="78">
        <v>530812</v>
      </c>
      <c r="AN4334" s="79" t="str">
        <f>IF(AM4334&lt;&gt;"",+VLOOKUP(AM4334,NIVELES!$A$1652:$B$2466,2,0),"")</f>
        <v>Materiales Didácticos</v>
      </c>
      <c r="AO4334" s="87">
        <v>0</v>
      </c>
      <c r="AP4334" s="88">
        <v>0</v>
      </c>
      <c r="AQ4334" s="88">
        <v>0</v>
      </c>
      <c r="AR4334" s="88">
        <v>0</v>
      </c>
      <c r="AS4334" s="88">
        <v>0</v>
      </c>
      <c r="AT4334" s="88">
        <v>0</v>
      </c>
      <c r="AU4334" s="88">
        <v>0</v>
      </c>
      <c r="AV4334" s="88">
        <v>0</v>
      </c>
      <c r="AW4334" s="88">
        <v>0</v>
      </c>
      <c r="AX4334" s="88">
        <v>0</v>
      </c>
      <c r="AY4334" s="88">
        <v>0</v>
      </c>
      <c r="AZ4334" s="88">
        <v>0</v>
      </c>
      <c r="BA4334" s="88">
        <v>0</v>
      </c>
      <c r="BB4334" s="89">
        <f t="shared" si="267"/>
        <v>0</v>
      </c>
      <c r="BC4334" s="90" t="str">
        <f t="shared" si="266"/>
        <v>OK</v>
      </c>
      <c r="BD4334" s="91" t="str">
        <f t="shared" si="268"/>
        <v xml:space="preserve">                  </v>
      </c>
      <c r="BE4334" s="92">
        <f t="shared" si="269"/>
        <v>0</v>
      </c>
    </row>
    <row r="4335" spans="1:57" s="74" customFormat="1" ht="50.1" customHeight="1" x14ac:dyDescent="0.2">
      <c r="A4335" s="78" t="s">
        <v>55</v>
      </c>
      <c r="B4335" s="78" t="s">
        <v>67</v>
      </c>
      <c r="C4335" s="78" t="s">
        <v>1040</v>
      </c>
      <c r="D4335" s="78" t="s">
        <v>605</v>
      </c>
      <c r="E4335" s="79" t="str">
        <f>+IF(C4335&lt;&gt;"",VLOOKUP(MID(C4335,18,5),NIVELES!$A$133:$B$213,2,0),"")</f>
        <v>GUAYAS</v>
      </c>
      <c r="F4335" s="80" t="s">
        <v>85</v>
      </c>
      <c r="G4335" s="81" t="str">
        <f>+IF(F4335&lt;&gt;"",VLOOKUP(F4335,NIVELES!$A$246:$C$464,3,0),"")</f>
        <v xml:space="preserve"> </v>
      </c>
      <c r="H4335" s="82" t="s">
        <v>1024</v>
      </c>
      <c r="I4335" s="78" t="s">
        <v>2311</v>
      </c>
      <c r="J4335" s="78" t="s">
        <v>1078</v>
      </c>
      <c r="K4335" s="78" t="s">
        <v>2291</v>
      </c>
      <c r="L4335" s="78" t="s">
        <v>3724</v>
      </c>
      <c r="M4335" s="78">
        <v>120</v>
      </c>
      <c r="N4335" s="78" t="s">
        <v>3838</v>
      </c>
      <c r="O4335" s="78" t="s">
        <v>3842</v>
      </c>
      <c r="P4335" s="82">
        <v>4</v>
      </c>
      <c r="Q4335" s="78" t="s">
        <v>3843</v>
      </c>
      <c r="R4335" s="82">
        <v>0</v>
      </c>
      <c r="S4335" s="82">
        <v>1</v>
      </c>
      <c r="T4335" s="82">
        <v>0</v>
      </c>
      <c r="U4335" s="82">
        <v>1</v>
      </c>
      <c r="V4335" s="82">
        <v>0</v>
      </c>
      <c r="W4335" s="82">
        <v>0</v>
      </c>
      <c r="X4335" s="82">
        <v>1</v>
      </c>
      <c r="Y4335" s="82">
        <v>0</v>
      </c>
      <c r="Z4335" s="82">
        <v>0</v>
      </c>
      <c r="AA4335" s="82">
        <v>1</v>
      </c>
      <c r="AB4335" s="82">
        <v>0</v>
      </c>
      <c r="AC4335" s="82">
        <v>0</v>
      </c>
      <c r="AD4335" s="85" t="str">
        <f>IF(A4335&lt;&gt;"",IF(D4335="DIRECCIÓN_DE_TRANSFERENCIAS","280 0031",VLOOKUP(C4335,NIVELES!$A$14:$B$105,2,0)),"")</f>
        <v>280 8270</v>
      </c>
      <c r="AE4335" s="86" t="s">
        <v>322</v>
      </c>
      <c r="AF4335" s="86" t="s">
        <v>543</v>
      </c>
      <c r="AG4335" s="79" t="str">
        <f>+IF(AF4335&lt;&gt;"",VLOOKUP(AF4335,NIVELES!$A$666:$B$673,2,0),"")</f>
        <v>DESARROLLO_INFANTIL</v>
      </c>
      <c r="AH4335" s="78" t="s">
        <v>320</v>
      </c>
      <c r="AI4335" s="79" t="str">
        <f>IF(AH4335&lt;&gt;"",VLOOKUP(CONCATENATE(AG4335,AH4335),NIVELES!$B$676:$C$745,2,0),"")</f>
        <v>Asegurar La Operacion Y Atencion De Cibv  Administrados Por Prestacion De Servicios A Traves De Cooperantes  Para Contribuir Al Desarrollo Integral De Niñas Y Niños</v>
      </c>
      <c r="AJ4335" s="78" t="s">
        <v>387</v>
      </c>
      <c r="AK4335" s="79" t="str">
        <f>+IF(AJ4335&lt;&gt;"",VLOOKUP(AJ4335,NIVELES!$A$816:$B$892,2,0),"")</f>
        <v>ASEGURAR EL DESARROLLO INFANTIL Y LA EDUCACIÓN INTEGRAL, CON CALIDAD Y CALIDEZ PARA TODOS LOS NIÑOS, NIÑAS Y ADOLESCENTES</v>
      </c>
      <c r="AL4335" s="78" t="s">
        <v>556</v>
      </c>
      <c r="AM4335" s="78">
        <v>580104</v>
      </c>
      <c r="AN4335" s="79" t="str">
        <f>IF(AM4335&lt;&gt;"",+VLOOKUP(AM4335,NIVELES!$A$1652:$B$2466,2,0),"")</f>
        <v>A Gobiernos Autónomos Descentralizados</v>
      </c>
      <c r="AO4335" s="87">
        <v>185523.78</v>
      </c>
      <c r="AP4335" s="88">
        <v>0</v>
      </c>
      <c r="AQ4335" s="88">
        <v>46380.945</v>
      </c>
      <c r="AR4335" s="88">
        <v>0</v>
      </c>
      <c r="AS4335" s="88">
        <v>46380.945</v>
      </c>
      <c r="AT4335" s="88">
        <v>0</v>
      </c>
      <c r="AU4335" s="88">
        <v>0</v>
      </c>
      <c r="AV4335" s="88">
        <v>46380.945</v>
      </c>
      <c r="AW4335" s="88">
        <v>0</v>
      </c>
      <c r="AX4335" s="88">
        <v>0</v>
      </c>
      <c r="AY4335" s="88">
        <v>46380.945</v>
      </c>
      <c r="AZ4335" s="88">
        <v>0</v>
      </c>
      <c r="BA4335" s="88">
        <v>0</v>
      </c>
      <c r="BB4335" s="89">
        <f t="shared" si="267"/>
        <v>185523.78</v>
      </c>
      <c r="BC4335" s="90" t="str">
        <f t="shared" si="266"/>
        <v>OK</v>
      </c>
      <c r="BD4335" s="91" t="str">
        <f t="shared" si="268"/>
        <v xml:space="preserve">                  </v>
      </c>
      <c r="BE4335" s="92">
        <f t="shared" si="269"/>
        <v>4</v>
      </c>
    </row>
    <row r="4336" spans="1:57" s="74" customFormat="1" ht="50.1" customHeight="1" x14ac:dyDescent="0.2">
      <c r="A4336" s="78" t="s">
        <v>55</v>
      </c>
      <c r="B4336" s="78" t="s">
        <v>67</v>
      </c>
      <c r="C4336" s="78" t="s">
        <v>1040</v>
      </c>
      <c r="D4336" s="78" t="s">
        <v>605</v>
      </c>
      <c r="E4336" s="79" t="str">
        <f>+IF(C4336&lt;&gt;"",VLOOKUP(MID(C4336,18,5),NIVELES!$A$133:$B$213,2,0),"")</f>
        <v>GUAYAS</v>
      </c>
      <c r="F4336" s="80" t="s">
        <v>85</v>
      </c>
      <c r="G4336" s="81" t="str">
        <f>+IF(F4336&lt;&gt;"",VLOOKUP(F4336,NIVELES!$A$246:$C$464,3,0),"")</f>
        <v xml:space="preserve"> </v>
      </c>
      <c r="H4336" s="82" t="s">
        <v>1024</v>
      </c>
      <c r="I4336" s="78" t="s">
        <v>2311</v>
      </c>
      <c r="J4336" s="78" t="s">
        <v>1078</v>
      </c>
      <c r="K4336" s="78" t="s">
        <v>2291</v>
      </c>
      <c r="L4336" s="78" t="s">
        <v>3724</v>
      </c>
      <c r="M4336" s="78">
        <v>1120</v>
      </c>
      <c r="N4336" s="78" t="s">
        <v>3838</v>
      </c>
      <c r="O4336" s="78" t="s">
        <v>3844</v>
      </c>
      <c r="P4336" s="82">
        <v>2</v>
      </c>
      <c r="Q4336" s="78" t="s">
        <v>3843</v>
      </c>
      <c r="R4336" s="82">
        <v>0</v>
      </c>
      <c r="S4336" s="82">
        <v>1</v>
      </c>
      <c r="T4336" s="82">
        <v>0</v>
      </c>
      <c r="U4336" s="82">
        <v>1</v>
      </c>
      <c r="V4336" s="82">
        <v>0</v>
      </c>
      <c r="W4336" s="82">
        <v>0</v>
      </c>
      <c r="X4336" s="82">
        <v>0</v>
      </c>
      <c r="Y4336" s="82">
        <v>0</v>
      </c>
      <c r="Z4336" s="82">
        <v>0</v>
      </c>
      <c r="AA4336" s="82">
        <v>0</v>
      </c>
      <c r="AB4336" s="82">
        <v>0</v>
      </c>
      <c r="AC4336" s="82">
        <v>0</v>
      </c>
      <c r="AD4336" s="85" t="str">
        <f>IF(A4336&lt;&gt;"",IF(D4336="DIRECCIÓN_DE_TRANSFERENCIAS","280 0031",VLOOKUP(C4336,NIVELES!$A$14:$B$105,2,0)),"")</f>
        <v>280 8270</v>
      </c>
      <c r="AE4336" s="86" t="s">
        <v>322</v>
      </c>
      <c r="AF4336" s="86" t="s">
        <v>543</v>
      </c>
      <c r="AG4336" s="79" t="str">
        <f>+IF(AF4336&lt;&gt;"",VLOOKUP(AF4336,NIVELES!$A$666:$B$673,2,0),"")</f>
        <v>DESARROLLO_INFANTIL</v>
      </c>
      <c r="AH4336" s="78" t="s">
        <v>320</v>
      </c>
      <c r="AI4336" s="79" t="str">
        <f>IF(AH4336&lt;&gt;"",VLOOKUP(CONCATENATE(AG4336,AH4336),NIVELES!$B$676:$C$745,2,0),"")</f>
        <v>Asegurar La Operacion Y Atencion De Cibv  Administrados Por Prestacion De Servicios A Traves De Cooperantes  Para Contribuir Al Desarrollo Integral De Niñas Y Niños</v>
      </c>
      <c r="AJ4336" s="78" t="s">
        <v>387</v>
      </c>
      <c r="AK4336" s="79" t="str">
        <f>+IF(AJ4336&lt;&gt;"",VLOOKUP(AJ4336,NIVELES!$A$816:$B$892,2,0),"")</f>
        <v>ASEGURAR EL DESARROLLO INFANTIL Y LA EDUCACIÓN INTEGRAL, CON CALIDAD Y CALIDEZ PARA TODOS LOS NIÑOS, NIÑAS Y ADOLESCENTES</v>
      </c>
      <c r="AL4336" s="78" t="s">
        <v>556</v>
      </c>
      <c r="AM4336" s="78">
        <v>580204</v>
      </c>
      <c r="AN4336" s="79" t="str">
        <f>IF(AM4336&lt;&gt;"",+VLOOKUP(AM4336,NIVELES!$A$1652:$B$2466,2,0),"")</f>
        <v>Al Sector Privado no Financiero</v>
      </c>
      <c r="AO4336" s="87">
        <v>760911.10000000009</v>
      </c>
      <c r="AP4336" s="88">
        <v>0</v>
      </c>
      <c r="AQ4336" s="88">
        <v>380455.55000000005</v>
      </c>
      <c r="AR4336" s="88">
        <v>0</v>
      </c>
      <c r="AS4336" s="88">
        <v>380455.55000000005</v>
      </c>
      <c r="AT4336" s="88">
        <v>0</v>
      </c>
      <c r="AU4336" s="88">
        <v>0</v>
      </c>
      <c r="AV4336" s="88">
        <v>0</v>
      </c>
      <c r="AW4336" s="88">
        <v>0</v>
      </c>
      <c r="AX4336" s="88">
        <v>0</v>
      </c>
      <c r="AY4336" s="88">
        <v>0</v>
      </c>
      <c r="AZ4336" s="88">
        <v>0</v>
      </c>
      <c r="BA4336" s="88">
        <v>0</v>
      </c>
      <c r="BB4336" s="89">
        <f t="shared" si="267"/>
        <v>760911.10000000009</v>
      </c>
      <c r="BC4336" s="90" t="str">
        <f t="shared" si="266"/>
        <v>OK</v>
      </c>
      <c r="BD4336" s="91" t="str">
        <f t="shared" si="268"/>
        <v xml:space="preserve">                  </v>
      </c>
      <c r="BE4336" s="92">
        <f t="shared" si="269"/>
        <v>2</v>
      </c>
    </row>
    <row r="4337" spans="1:57" s="74" customFormat="1" ht="50.1" customHeight="1" x14ac:dyDescent="0.2">
      <c r="A4337" s="78" t="s">
        <v>55</v>
      </c>
      <c r="B4337" s="78" t="s">
        <v>67</v>
      </c>
      <c r="C4337" s="78" t="s">
        <v>1040</v>
      </c>
      <c r="D4337" s="78" t="s">
        <v>792</v>
      </c>
      <c r="E4337" s="79" t="str">
        <f>+IF(C4337&lt;&gt;"",VLOOKUP(MID(C4337,18,5),NIVELES!$A$133:$B$213,2,0),"")</f>
        <v>GUAYAS</v>
      </c>
      <c r="F4337" s="80" t="s">
        <v>85</v>
      </c>
      <c r="G4337" s="81" t="str">
        <f>+IF(F4337&lt;&gt;"",VLOOKUP(F4337,NIVELES!$A$246:$C$464,3,0),"")</f>
        <v xml:space="preserve"> </v>
      </c>
      <c r="H4337" s="82" t="s">
        <v>1024</v>
      </c>
      <c r="I4337" s="78" t="s">
        <v>2320</v>
      </c>
      <c r="J4337" s="78" t="s">
        <v>1078</v>
      </c>
      <c r="K4337" s="78" t="s">
        <v>2291</v>
      </c>
      <c r="L4337" s="78" t="s">
        <v>2240</v>
      </c>
      <c r="M4337" s="78">
        <v>480</v>
      </c>
      <c r="N4337" s="78" t="s">
        <v>3726</v>
      </c>
      <c r="O4337" s="78" t="s">
        <v>3798</v>
      </c>
      <c r="P4337" s="82">
        <v>12</v>
      </c>
      <c r="Q4337" s="78" t="s">
        <v>3799</v>
      </c>
      <c r="R4337" s="82">
        <v>1</v>
      </c>
      <c r="S4337" s="82">
        <v>1</v>
      </c>
      <c r="T4337" s="82">
        <v>1</v>
      </c>
      <c r="U4337" s="82">
        <v>1</v>
      </c>
      <c r="V4337" s="82">
        <v>1</v>
      </c>
      <c r="W4337" s="82">
        <v>1</v>
      </c>
      <c r="X4337" s="82">
        <v>1</v>
      </c>
      <c r="Y4337" s="82">
        <v>1</v>
      </c>
      <c r="Z4337" s="82">
        <v>1</v>
      </c>
      <c r="AA4337" s="82">
        <v>1</v>
      </c>
      <c r="AB4337" s="82">
        <v>1</v>
      </c>
      <c r="AC4337" s="82">
        <v>1</v>
      </c>
      <c r="AD4337" s="85" t="str">
        <f>IF(A4337&lt;&gt;"",IF(D4337="DIRECCIÓN_DE_TRANSFERENCIAS","280 0031",VLOOKUP(C4337,NIVELES!$A$14:$B$105,2,0)),"")</f>
        <v>280 8270</v>
      </c>
      <c r="AE4337" s="86" t="s">
        <v>322</v>
      </c>
      <c r="AF4337" s="86" t="s">
        <v>544</v>
      </c>
      <c r="AG4337" s="79" t="str">
        <f>+IF(AF4337&lt;&gt;"",VLOOKUP(AF4337,NIVELES!$A$666:$B$673,2,0),"")</f>
        <v>PROTECCIÓN_SOCIAL_A_LA_FAMILIA._ASEGURAMIENTO_NO_CONTRIBUTIVO_E_INCLUSIÓN_ECONÓMICA_Y_MOVILIDAD_SOCIAL</v>
      </c>
      <c r="AH4337" s="78" t="s">
        <v>513</v>
      </c>
      <c r="AI4337" s="79" t="str">
        <f>IF(AH4337&lt;&gt;"",VLOOKUP(CONCATENATE(AG4337,AH4337),NIVELES!$B$676:$C$745,2,0),"")</f>
        <v>Acompañamiento Familiar</v>
      </c>
      <c r="AJ4337" s="78" t="s">
        <v>517</v>
      </c>
      <c r="AK4337" s="79" t="str">
        <f>+IF(AJ4337&lt;&gt;"",VLOOKUP(AJ4337,NIVELES!$A$816:$B$892,2,0),"")</f>
        <v>NO APLICA</v>
      </c>
      <c r="AL4337" s="78" t="s">
        <v>553</v>
      </c>
      <c r="AM4337" s="78">
        <v>510203</v>
      </c>
      <c r="AN4337" s="79" t="str">
        <f>IF(AM4337&lt;&gt;"",+VLOOKUP(AM4337,NIVELES!$A$1652:$B$2466,2,0),"")</f>
        <v>Decimotercer Sueldo</v>
      </c>
      <c r="AO4337" s="87">
        <v>4726.33</v>
      </c>
      <c r="AP4337" s="88">
        <v>82.17</v>
      </c>
      <c r="AQ4337" s="88">
        <v>82.17</v>
      </c>
      <c r="AR4337" s="88">
        <v>82.17</v>
      </c>
      <c r="AS4337" s="88">
        <v>82.17</v>
      </c>
      <c r="AT4337" s="88">
        <v>82.17</v>
      </c>
      <c r="AU4337" s="88">
        <v>82.17</v>
      </c>
      <c r="AV4337" s="88">
        <v>82.17</v>
      </c>
      <c r="AW4337" s="88">
        <v>82.17</v>
      </c>
      <c r="AX4337" s="88">
        <v>82.17</v>
      </c>
      <c r="AY4337" s="88">
        <v>82.17</v>
      </c>
      <c r="AZ4337" s="88">
        <v>82.17</v>
      </c>
      <c r="BA4337" s="88">
        <v>3822.46</v>
      </c>
      <c r="BB4337" s="89">
        <f t="shared" si="267"/>
        <v>4726.33</v>
      </c>
      <c r="BC4337" s="90" t="str">
        <f t="shared" si="266"/>
        <v>OK</v>
      </c>
      <c r="BD4337" s="91" t="str">
        <f t="shared" si="268"/>
        <v xml:space="preserve">                  </v>
      </c>
      <c r="BE4337" s="92">
        <f t="shared" si="269"/>
        <v>12</v>
      </c>
    </row>
    <row r="4338" spans="1:57" s="74" customFormat="1" ht="50.1" customHeight="1" x14ac:dyDescent="0.2">
      <c r="A4338" s="78" t="s">
        <v>55</v>
      </c>
      <c r="B4338" s="78" t="s">
        <v>67</v>
      </c>
      <c r="C4338" s="78" t="s">
        <v>1040</v>
      </c>
      <c r="D4338" s="78" t="s">
        <v>792</v>
      </c>
      <c r="E4338" s="79" t="str">
        <f>+IF(C4338&lt;&gt;"",VLOOKUP(MID(C4338,18,5),NIVELES!$A$133:$B$213,2,0),"")</f>
        <v>GUAYAS</v>
      </c>
      <c r="F4338" s="80" t="s">
        <v>85</v>
      </c>
      <c r="G4338" s="81" t="str">
        <f>+IF(F4338&lt;&gt;"",VLOOKUP(F4338,NIVELES!$A$246:$C$464,3,0),"")</f>
        <v xml:space="preserve"> </v>
      </c>
      <c r="H4338" s="82" t="s">
        <v>1024</v>
      </c>
      <c r="I4338" s="78" t="s">
        <v>2320</v>
      </c>
      <c r="J4338" s="78" t="s">
        <v>1078</v>
      </c>
      <c r="K4338" s="78" t="s">
        <v>2291</v>
      </c>
      <c r="L4338" s="78" t="s">
        <v>2240</v>
      </c>
      <c r="M4338" s="78">
        <v>480</v>
      </c>
      <c r="N4338" s="78" t="s">
        <v>3726</v>
      </c>
      <c r="O4338" s="78" t="s">
        <v>3798</v>
      </c>
      <c r="P4338" s="82">
        <v>12</v>
      </c>
      <c r="Q4338" s="78" t="s">
        <v>3799</v>
      </c>
      <c r="R4338" s="82">
        <v>1</v>
      </c>
      <c r="S4338" s="82">
        <v>1</v>
      </c>
      <c r="T4338" s="82">
        <v>1</v>
      </c>
      <c r="U4338" s="82">
        <v>1</v>
      </c>
      <c r="V4338" s="82">
        <v>1</v>
      </c>
      <c r="W4338" s="82">
        <v>1</v>
      </c>
      <c r="X4338" s="82">
        <v>1</v>
      </c>
      <c r="Y4338" s="82">
        <v>1</v>
      </c>
      <c r="Z4338" s="82">
        <v>1</v>
      </c>
      <c r="AA4338" s="82">
        <v>1</v>
      </c>
      <c r="AB4338" s="82">
        <v>1</v>
      </c>
      <c r="AC4338" s="82">
        <v>1</v>
      </c>
      <c r="AD4338" s="85" t="str">
        <f>IF(A4338&lt;&gt;"",IF(D4338="DIRECCIÓN_DE_TRANSFERENCIAS","280 0031",VLOOKUP(C4338,NIVELES!$A$14:$B$105,2,0)),"")</f>
        <v>280 8270</v>
      </c>
      <c r="AE4338" s="86" t="s">
        <v>322</v>
      </c>
      <c r="AF4338" s="86" t="s">
        <v>544</v>
      </c>
      <c r="AG4338" s="79" t="str">
        <f>+IF(AF4338&lt;&gt;"",VLOOKUP(AF4338,NIVELES!$A$666:$B$673,2,0),"")</f>
        <v>PROTECCIÓN_SOCIAL_A_LA_FAMILIA._ASEGURAMIENTO_NO_CONTRIBUTIVO_E_INCLUSIÓN_ECONÓMICA_Y_MOVILIDAD_SOCIAL</v>
      </c>
      <c r="AH4338" s="78" t="s">
        <v>513</v>
      </c>
      <c r="AI4338" s="79" t="str">
        <f>IF(AH4338&lt;&gt;"",VLOOKUP(CONCATENATE(AG4338,AH4338),NIVELES!$B$676:$C$745,2,0),"")</f>
        <v>Acompañamiento Familiar</v>
      </c>
      <c r="AJ4338" s="78" t="s">
        <v>517</v>
      </c>
      <c r="AK4338" s="79" t="str">
        <f>+IF(AJ4338&lt;&gt;"",VLOOKUP(AJ4338,NIVELES!$A$816:$B$892,2,0),"")</f>
        <v>NO APLICA</v>
      </c>
      <c r="AL4338" s="78" t="s">
        <v>553</v>
      </c>
      <c r="AM4338" s="78">
        <v>510204</v>
      </c>
      <c r="AN4338" s="79" t="str">
        <f>IF(AM4338&lt;&gt;"",+VLOOKUP(AM4338,NIVELES!$A$1652:$B$2466,2,0),"")</f>
        <v>Decimocuarto Sueldo</v>
      </c>
      <c r="AO4338" s="87">
        <v>2167</v>
      </c>
      <c r="AP4338" s="88">
        <v>32.83</v>
      </c>
      <c r="AQ4338" s="88">
        <v>32.83</v>
      </c>
      <c r="AR4338" s="88">
        <v>1805.87</v>
      </c>
      <c r="AS4338" s="88">
        <v>32.83</v>
      </c>
      <c r="AT4338" s="88">
        <v>32.83</v>
      </c>
      <c r="AU4338" s="88">
        <v>32.83</v>
      </c>
      <c r="AV4338" s="88">
        <v>32.83</v>
      </c>
      <c r="AW4338" s="88">
        <v>32.83</v>
      </c>
      <c r="AX4338" s="88">
        <v>32.83</v>
      </c>
      <c r="AY4338" s="88">
        <v>32.83</v>
      </c>
      <c r="AZ4338" s="88">
        <v>32.83</v>
      </c>
      <c r="BA4338" s="88">
        <v>32.83</v>
      </c>
      <c r="BB4338" s="89">
        <f t="shared" si="267"/>
        <v>2166.9999999999995</v>
      </c>
      <c r="BC4338" s="90" t="str">
        <f t="shared" si="266"/>
        <v>OK</v>
      </c>
      <c r="BD4338" s="91" t="str">
        <f t="shared" si="268"/>
        <v xml:space="preserve">                  </v>
      </c>
      <c r="BE4338" s="92">
        <f t="shared" si="269"/>
        <v>12</v>
      </c>
    </row>
    <row r="4339" spans="1:57" s="74" customFormat="1" ht="50.1" customHeight="1" x14ac:dyDescent="0.2">
      <c r="A4339" s="78" t="s">
        <v>55</v>
      </c>
      <c r="B4339" s="78" t="s">
        <v>67</v>
      </c>
      <c r="C4339" s="78" t="s">
        <v>1040</v>
      </c>
      <c r="D4339" s="78" t="s">
        <v>792</v>
      </c>
      <c r="E4339" s="79" t="str">
        <f>+IF(C4339&lt;&gt;"",VLOOKUP(MID(C4339,18,5),NIVELES!$A$133:$B$213,2,0),"")</f>
        <v>GUAYAS</v>
      </c>
      <c r="F4339" s="80" t="s">
        <v>85</v>
      </c>
      <c r="G4339" s="81" t="str">
        <f>+IF(F4339&lt;&gt;"",VLOOKUP(F4339,NIVELES!$A$246:$C$464,3,0),"")</f>
        <v xml:space="preserve"> </v>
      </c>
      <c r="H4339" s="82" t="s">
        <v>1024</v>
      </c>
      <c r="I4339" s="78" t="s">
        <v>2320</v>
      </c>
      <c r="J4339" s="78" t="s">
        <v>1078</v>
      </c>
      <c r="K4339" s="78" t="s">
        <v>2291</v>
      </c>
      <c r="L4339" s="78" t="s">
        <v>2240</v>
      </c>
      <c r="M4339" s="78">
        <v>480</v>
      </c>
      <c r="N4339" s="78" t="s">
        <v>3726</v>
      </c>
      <c r="O4339" s="78" t="s">
        <v>3798</v>
      </c>
      <c r="P4339" s="82">
        <v>12</v>
      </c>
      <c r="Q4339" s="78" t="s">
        <v>3799</v>
      </c>
      <c r="R4339" s="82">
        <v>1</v>
      </c>
      <c r="S4339" s="82">
        <v>1</v>
      </c>
      <c r="T4339" s="82">
        <v>1</v>
      </c>
      <c r="U4339" s="82">
        <v>1</v>
      </c>
      <c r="V4339" s="82">
        <v>1</v>
      </c>
      <c r="W4339" s="82">
        <v>1</v>
      </c>
      <c r="X4339" s="82">
        <v>1</v>
      </c>
      <c r="Y4339" s="82">
        <v>1</v>
      </c>
      <c r="Z4339" s="82">
        <v>1</v>
      </c>
      <c r="AA4339" s="82">
        <v>1</v>
      </c>
      <c r="AB4339" s="82">
        <v>1</v>
      </c>
      <c r="AC4339" s="82">
        <v>1</v>
      </c>
      <c r="AD4339" s="85" t="str">
        <f>IF(A4339&lt;&gt;"",IF(D4339="DIRECCIÓN_DE_TRANSFERENCIAS","280 0031",VLOOKUP(C4339,NIVELES!$A$14:$B$105,2,0)),"")</f>
        <v>280 8270</v>
      </c>
      <c r="AE4339" s="86" t="s">
        <v>322</v>
      </c>
      <c r="AF4339" s="86" t="s">
        <v>544</v>
      </c>
      <c r="AG4339" s="79" t="str">
        <f>+IF(AF4339&lt;&gt;"",VLOOKUP(AF4339,NIVELES!$A$666:$B$673,2,0),"")</f>
        <v>PROTECCIÓN_SOCIAL_A_LA_FAMILIA._ASEGURAMIENTO_NO_CONTRIBUTIVO_E_INCLUSIÓN_ECONÓMICA_Y_MOVILIDAD_SOCIAL</v>
      </c>
      <c r="AH4339" s="78" t="s">
        <v>513</v>
      </c>
      <c r="AI4339" s="79" t="str">
        <f>IF(AH4339&lt;&gt;"",VLOOKUP(CONCATENATE(AG4339,AH4339),NIVELES!$B$676:$C$745,2,0),"")</f>
        <v>Acompañamiento Familiar</v>
      </c>
      <c r="AJ4339" s="78" t="s">
        <v>517</v>
      </c>
      <c r="AK4339" s="79" t="str">
        <f>+IF(AJ4339&lt;&gt;"",VLOOKUP(AJ4339,NIVELES!$A$816:$B$892,2,0),"")</f>
        <v>NO APLICA</v>
      </c>
      <c r="AL4339" s="78" t="s">
        <v>553</v>
      </c>
      <c r="AM4339" s="78">
        <v>510510</v>
      </c>
      <c r="AN4339" s="79" t="str">
        <f>IF(AM4339&lt;&gt;"",+VLOOKUP(AM4339,NIVELES!$A$1652:$B$2466,2,0),"")</f>
        <v>Servicios Personales por Contrato</v>
      </c>
      <c r="AO4339" s="87">
        <v>56716</v>
      </c>
      <c r="AP4339" s="88">
        <v>5156</v>
      </c>
      <c r="AQ4339" s="88">
        <v>5156</v>
      </c>
      <c r="AR4339" s="88">
        <v>5156</v>
      </c>
      <c r="AS4339" s="88">
        <v>5156</v>
      </c>
      <c r="AT4339" s="88">
        <v>5156</v>
      </c>
      <c r="AU4339" s="88">
        <v>5156</v>
      </c>
      <c r="AV4339" s="88">
        <v>5156</v>
      </c>
      <c r="AW4339" s="88">
        <v>5156</v>
      </c>
      <c r="AX4339" s="88">
        <v>5156</v>
      </c>
      <c r="AY4339" s="88">
        <v>5156</v>
      </c>
      <c r="AZ4339" s="88">
        <v>5156</v>
      </c>
      <c r="BA4339" s="88">
        <v>0</v>
      </c>
      <c r="BB4339" s="89">
        <f t="shared" si="267"/>
        <v>56716</v>
      </c>
      <c r="BC4339" s="90" t="str">
        <f t="shared" si="266"/>
        <v>OK</v>
      </c>
      <c r="BD4339" s="91" t="str">
        <f t="shared" si="268"/>
        <v xml:space="preserve">                  </v>
      </c>
      <c r="BE4339" s="92">
        <f t="shared" si="269"/>
        <v>12</v>
      </c>
    </row>
    <row r="4340" spans="1:57" s="74" customFormat="1" ht="50.1" customHeight="1" x14ac:dyDescent="0.2">
      <c r="A4340" s="78" t="s">
        <v>55</v>
      </c>
      <c r="B4340" s="78" t="s">
        <v>67</v>
      </c>
      <c r="C4340" s="78" t="s">
        <v>1040</v>
      </c>
      <c r="D4340" s="78" t="s">
        <v>792</v>
      </c>
      <c r="E4340" s="79" t="str">
        <f>+IF(C4340&lt;&gt;"",VLOOKUP(MID(C4340,18,5),NIVELES!$A$133:$B$213,2,0),"")</f>
        <v>GUAYAS</v>
      </c>
      <c r="F4340" s="80" t="s">
        <v>85</v>
      </c>
      <c r="G4340" s="81" t="str">
        <f>+IF(F4340&lt;&gt;"",VLOOKUP(F4340,NIVELES!$A$246:$C$464,3,0),"")</f>
        <v xml:space="preserve"> </v>
      </c>
      <c r="H4340" s="82" t="s">
        <v>1024</v>
      </c>
      <c r="I4340" s="78" t="s">
        <v>2320</v>
      </c>
      <c r="J4340" s="78" t="s">
        <v>1078</v>
      </c>
      <c r="K4340" s="78" t="s">
        <v>2291</v>
      </c>
      <c r="L4340" s="78" t="s">
        <v>2240</v>
      </c>
      <c r="M4340" s="78">
        <v>480</v>
      </c>
      <c r="N4340" s="78" t="s">
        <v>3726</v>
      </c>
      <c r="O4340" s="78" t="s">
        <v>3798</v>
      </c>
      <c r="P4340" s="82">
        <v>12</v>
      </c>
      <c r="Q4340" s="78" t="s">
        <v>3799</v>
      </c>
      <c r="R4340" s="82">
        <v>1</v>
      </c>
      <c r="S4340" s="82">
        <v>1</v>
      </c>
      <c r="T4340" s="82">
        <v>1</v>
      </c>
      <c r="U4340" s="82">
        <v>1</v>
      </c>
      <c r="V4340" s="82">
        <v>1</v>
      </c>
      <c r="W4340" s="82">
        <v>1</v>
      </c>
      <c r="X4340" s="82">
        <v>1</v>
      </c>
      <c r="Y4340" s="82">
        <v>1</v>
      </c>
      <c r="Z4340" s="82">
        <v>1</v>
      </c>
      <c r="AA4340" s="82">
        <v>1</v>
      </c>
      <c r="AB4340" s="82">
        <v>1</v>
      </c>
      <c r="AC4340" s="82">
        <v>1</v>
      </c>
      <c r="AD4340" s="85" t="str">
        <f>IF(A4340&lt;&gt;"",IF(D4340="DIRECCIÓN_DE_TRANSFERENCIAS","280 0031",VLOOKUP(C4340,NIVELES!$A$14:$B$105,2,0)),"")</f>
        <v>280 8270</v>
      </c>
      <c r="AE4340" s="86" t="s">
        <v>322</v>
      </c>
      <c r="AF4340" s="86" t="s">
        <v>544</v>
      </c>
      <c r="AG4340" s="79" t="str">
        <f>+IF(AF4340&lt;&gt;"",VLOOKUP(AF4340,NIVELES!$A$666:$B$673,2,0),"")</f>
        <v>PROTECCIÓN_SOCIAL_A_LA_FAMILIA._ASEGURAMIENTO_NO_CONTRIBUTIVO_E_INCLUSIÓN_ECONÓMICA_Y_MOVILIDAD_SOCIAL</v>
      </c>
      <c r="AH4340" s="78" t="s">
        <v>513</v>
      </c>
      <c r="AI4340" s="79" t="str">
        <f>IF(AH4340&lt;&gt;"",VLOOKUP(CONCATENATE(AG4340,AH4340),NIVELES!$B$676:$C$745,2,0),"")</f>
        <v>Acompañamiento Familiar</v>
      </c>
      <c r="AJ4340" s="78" t="s">
        <v>517</v>
      </c>
      <c r="AK4340" s="79" t="str">
        <f>+IF(AJ4340&lt;&gt;"",VLOOKUP(AJ4340,NIVELES!$A$816:$B$892,2,0),"")</f>
        <v>NO APLICA</v>
      </c>
      <c r="AL4340" s="78" t="s">
        <v>553</v>
      </c>
      <c r="AM4340" s="78">
        <v>510601</v>
      </c>
      <c r="AN4340" s="79" t="str">
        <f>IF(AM4340&lt;&gt;"",+VLOOKUP(AM4340,NIVELES!$A$1652:$B$2466,2,0),"")</f>
        <v>Aporte Patronal</v>
      </c>
      <c r="AO4340" s="87">
        <v>5473.09</v>
      </c>
      <c r="AP4340" s="88">
        <v>497.55</v>
      </c>
      <c r="AQ4340" s="88">
        <v>497.55</v>
      </c>
      <c r="AR4340" s="88">
        <v>497.55</v>
      </c>
      <c r="AS4340" s="88">
        <v>497.55</v>
      </c>
      <c r="AT4340" s="88">
        <v>497.55</v>
      </c>
      <c r="AU4340" s="88">
        <v>497.55</v>
      </c>
      <c r="AV4340" s="88">
        <v>497.55</v>
      </c>
      <c r="AW4340" s="88">
        <v>497.55</v>
      </c>
      <c r="AX4340" s="88">
        <v>497.55</v>
      </c>
      <c r="AY4340" s="88">
        <v>497.55</v>
      </c>
      <c r="AZ4340" s="88">
        <v>497.59</v>
      </c>
      <c r="BA4340" s="88">
        <v>0</v>
      </c>
      <c r="BB4340" s="89">
        <f t="shared" si="267"/>
        <v>5473.0900000000011</v>
      </c>
      <c r="BC4340" s="90" t="str">
        <f t="shared" si="266"/>
        <v>OK</v>
      </c>
      <c r="BD4340" s="91" t="str">
        <f t="shared" si="268"/>
        <v xml:space="preserve">                  </v>
      </c>
      <c r="BE4340" s="92">
        <f t="shared" si="269"/>
        <v>12</v>
      </c>
    </row>
    <row r="4341" spans="1:57" s="74" customFormat="1" ht="50.1" customHeight="1" x14ac:dyDescent="0.2">
      <c r="A4341" s="78" t="s">
        <v>55</v>
      </c>
      <c r="B4341" s="78" t="s">
        <v>67</v>
      </c>
      <c r="C4341" s="78" t="s">
        <v>1040</v>
      </c>
      <c r="D4341" s="78" t="s">
        <v>792</v>
      </c>
      <c r="E4341" s="79" t="str">
        <f>+IF(C4341&lt;&gt;"",VLOOKUP(MID(C4341,18,5),NIVELES!$A$133:$B$213,2,0),"")</f>
        <v>GUAYAS</v>
      </c>
      <c r="F4341" s="80" t="s">
        <v>85</v>
      </c>
      <c r="G4341" s="81" t="str">
        <f>+IF(F4341&lt;&gt;"",VLOOKUP(F4341,NIVELES!$A$246:$C$464,3,0),"")</f>
        <v xml:space="preserve"> </v>
      </c>
      <c r="H4341" s="82" t="s">
        <v>1024</v>
      </c>
      <c r="I4341" s="78" t="s">
        <v>2320</v>
      </c>
      <c r="J4341" s="78" t="s">
        <v>1078</v>
      </c>
      <c r="K4341" s="78" t="s">
        <v>2291</v>
      </c>
      <c r="L4341" s="78" t="s">
        <v>2240</v>
      </c>
      <c r="M4341" s="78">
        <v>480</v>
      </c>
      <c r="N4341" s="78" t="s">
        <v>3726</v>
      </c>
      <c r="O4341" s="78" t="s">
        <v>3798</v>
      </c>
      <c r="P4341" s="82">
        <v>12</v>
      </c>
      <c r="Q4341" s="78" t="s">
        <v>3799</v>
      </c>
      <c r="R4341" s="82">
        <v>1</v>
      </c>
      <c r="S4341" s="82">
        <v>1</v>
      </c>
      <c r="T4341" s="82">
        <v>1</v>
      </c>
      <c r="U4341" s="82">
        <v>1</v>
      </c>
      <c r="V4341" s="82">
        <v>1</v>
      </c>
      <c r="W4341" s="82">
        <v>1</v>
      </c>
      <c r="X4341" s="82">
        <v>1</v>
      </c>
      <c r="Y4341" s="82">
        <v>1</v>
      </c>
      <c r="Z4341" s="82">
        <v>1</v>
      </c>
      <c r="AA4341" s="82">
        <v>1</v>
      </c>
      <c r="AB4341" s="82">
        <v>1</v>
      </c>
      <c r="AC4341" s="82">
        <v>1</v>
      </c>
      <c r="AD4341" s="85" t="str">
        <f>IF(A4341&lt;&gt;"",IF(D4341="DIRECCIÓN_DE_TRANSFERENCIAS","280 0031",VLOOKUP(C4341,NIVELES!$A$14:$B$105,2,0)),"")</f>
        <v>280 8270</v>
      </c>
      <c r="AE4341" s="86" t="s">
        <v>322</v>
      </c>
      <c r="AF4341" s="86" t="s">
        <v>544</v>
      </c>
      <c r="AG4341" s="79" t="str">
        <f>+IF(AF4341&lt;&gt;"",VLOOKUP(AF4341,NIVELES!$A$666:$B$673,2,0),"")</f>
        <v>PROTECCIÓN_SOCIAL_A_LA_FAMILIA._ASEGURAMIENTO_NO_CONTRIBUTIVO_E_INCLUSIÓN_ECONÓMICA_Y_MOVILIDAD_SOCIAL</v>
      </c>
      <c r="AH4341" s="78" t="s">
        <v>513</v>
      </c>
      <c r="AI4341" s="79" t="str">
        <f>IF(AH4341&lt;&gt;"",VLOOKUP(CONCATENATE(AG4341,AH4341),NIVELES!$B$676:$C$745,2,0),"")</f>
        <v>Acompañamiento Familiar</v>
      </c>
      <c r="AJ4341" s="78" t="s">
        <v>517</v>
      </c>
      <c r="AK4341" s="79" t="str">
        <f>+IF(AJ4341&lt;&gt;"",VLOOKUP(AJ4341,NIVELES!$A$816:$B$892,2,0),"")</f>
        <v>NO APLICA</v>
      </c>
      <c r="AL4341" s="78" t="s">
        <v>553</v>
      </c>
      <c r="AM4341" s="78">
        <v>510602</v>
      </c>
      <c r="AN4341" s="79" t="str">
        <f>IF(AM4341&lt;&gt;"",+VLOOKUP(AM4341,NIVELES!$A$1652:$B$2466,2,0),"")</f>
        <v>Fondo de Reserva</v>
      </c>
      <c r="AO4341" s="87">
        <v>4726.33</v>
      </c>
      <c r="AP4341" s="88">
        <v>429.32</v>
      </c>
      <c r="AQ4341" s="88">
        <v>429.32</v>
      </c>
      <c r="AR4341" s="88">
        <v>429.32</v>
      </c>
      <c r="AS4341" s="88">
        <v>429.32</v>
      </c>
      <c r="AT4341" s="88">
        <v>429.32</v>
      </c>
      <c r="AU4341" s="88">
        <v>429.32</v>
      </c>
      <c r="AV4341" s="88">
        <v>429.32</v>
      </c>
      <c r="AW4341" s="88">
        <v>429.32</v>
      </c>
      <c r="AX4341" s="88">
        <v>429.32</v>
      </c>
      <c r="AY4341" s="88">
        <v>429.32</v>
      </c>
      <c r="AZ4341" s="88">
        <v>429.32</v>
      </c>
      <c r="BA4341" s="88">
        <v>3.81</v>
      </c>
      <c r="BB4341" s="89">
        <f t="shared" si="267"/>
        <v>4726.3300000000008</v>
      </c>
      <c r="BC4341" s="90" t="str">
        <f t="shared" si="266"/>
        <v>OK</v>
      </c>
      <c r="BD4341" s="91" t="str">
        <f t="shared" si="268"/>
        <v xml:space="preserve">                  </v>
      </c>
      <c r="BE4341" s="92">
        <f t="shared" si="269"/>
        <v>12</v>
      </c>
    </row>
    <row r="4342" spans="1:57" s="74" customFormat="1" ht="50.1" customHeight="1" x14ac:dyDescent="0.2">
      <c r="A4342" s="78" t="s">
        <v>55</v>
      </c>
      <c r="B4342" s="78" t="s">
        <v>67</v>
      </c>
      <c r="C4342" s="78" t="s">
        <v>1040</v>
      </c>
      <c r="D4342" s="78" t="s">
        <v>792</v>
      </c>
      <c r="E4342" s="79" t="str">
        <f>+IF(C4342&lt;&gt;"",VLOOKUP(MID(C4342,18,5),NIVELES!$A$133:$B$213,2,0),"")</f>
        <v>GUAYAS</v>
      </c>
      <c r="F4342" s="80" t="s">
        <v>85</v>
      </c>
      <c r="G4342" s="81" t="str">
        <f>+IF(F4342&lt;&gt;"",VLOOKUP(F4342,NIVELES!$A$246:$C$464,3,0),"")</f>
        <v xml:space="preserve"> </v>
      </c>
      <c r="H4342" s="82" t="s">
        <v>1024</v>
      </c>
      <c r="I4342" s="78" t="s">
        <v>2320</v>
      </c>
      <c r="J4342" s="78" t="s">
        <v>1078</v>
      </c>
      <c r="K4342" s="78" t="s">
        <v>2291</v>
      </c>
      <c r="L4342" s="78" t="s">
        <v>2240</v>
      </c>
      <c r="M4342" s="78">
        <v>480</v>
      </c>
      <c r="N4342" s="78" t="s">
        <v>3726</v>
      </c>
      <c r="O4342" s="78" t="s">
        <v>3798</v>
      </c>
      <c r="P4342" s="82">
        <v>12</v>
      </c>
      <c r="Q4342" s="78" t="s">
        <v>3799</v>
      </c>
      <c r="R4342" s="82">
        <v>1</v>
      </c>
      <c r="S4342" s="82">
        <v>1</v>
      </c>
      <c r="T4342" s="82">
        <v>1</v>
      </c>
      <c r="U4342" s="82">
        <v>1</v>
      </c>
      <c r="V4342" s="82">
        <v>1</v>
      </c>
      <c r="W4342" s="82">
        <v>1</v>
      </c>
      <c r="X4342" s="82">
        <v>1</v>
      </c>
      <c r="Y4342" s="82">
        <v>1</v>
      </c>
      <c r="Z4342" s="82">
        <v>1</v>
      </c>
      <c r="AA4342" s="82">
        <v>1</v>
      </c>
      <c r="AB4342" s="82">
        <v>1</v>
      </c>
      <c r="AC4342" s="82">
        <v>1</v>
      </c>
      <c r="AD4342" s="85" t="str">
        <f>IF(A4342&lt;&gt;"",IF(D4342="DIRECCIÓN_DE_TRANSFERENCIAS","280 0031",VLOOKUP(C4342,NIVELES!$A$14:$B$105,2,0)),"")</f>
        <v>280 8270</v>
      </c>
      <c r="AE4342" s="86" t="s">
        <v>322</v>
      </c>
      <c r="AF4342" s="86" t="s">
        <v>544</v>
      </c>
      <c r="AG4342" s="79" t="str">
        <f>+IF(AF4342&lt;&gt;"",VLOOKUP(AF4342,NIVELES!$A$666:$B$673,2,0),"")</f>
        <v>PROTECCIÓN_SOCIAL_A_LA_FAMILIA._ASEGURAMIENTO_NO_CONTRIBUTIVO_E_INCLUSIÓN_ECONÓMICA_Y_MOVILIDAD_SOCIAL</v>
      </c>
      <c r="AH4342" s="78" t="s">
        <v>513</v>
      </c>
      <c r="AI4342" s="79" t="str">
        <f>IF(AH4342&lt;&gt;"",VLOOKUP(CONCATENATE(AG4342,AH4342),NIVELES!$B$676:$C$745,2,0),"")</f>
        <v>Acompañamiento Familiar</v>
      </c>
      <c r="AJ4342" s="78" t="s">
        <v>517</v>
      </c>
      <c r="AK4342" s="79" t="str">
        <f>+IF(AJ4342&lt;&gt;"",VLOOKUP(AJ4342,NIVELES!$A$816:$B$892,2,0),"")</f>
        <v>NO APLICA</v>
      </c>
      <c r="AL4342" s="78" t="s">
        <v>553</v>
      </c>
      <c r="AM4342" s="78">
        <v>510707</v>
      </c>
      <c r="AN4342" s="79" t="str">
        <f>IF(AM4342&lt;&gt;"",+VLOOKUP(AM4342,NIVELES!$A$1652:$B$2466,2,0),"")</f>
        <v>Compensación por Vacaciones no Gozadas por Cesación de Funciones</v>
      </c>
      <c r="AO4342" s="87">
        <v>0</v>
      </c>
      <c r="AP4342" s="88">
        <v>0</v>
      </c>
      <c r="AQ4342" s="88">
        <v>0</v>
      </c>
      <c r="AR4342" s="88">
        <v>0</v>
      </c>
      <c r="AS4342" s="88">
        <v>0</v>
      </c>
      <c r="AT4342" s="88">
        <v>0</v>
      </c>
      <c r="AU4342" s="88">
        <v>0</v>
      </c>
      <c r="AV4342" s="88">
        <v>0</v>
      </c>
      <c r="AW4342" s="88">
        <v>0</v>
      </c>
      <c r="AX4342" s="88">
        <v>0</v>
      </c>
      <c r="AY4342" s="88">
        <v>0</v>
      </c>
      <c r="AZ4342" s="88">
        <v>0</v>
      </c>
      <c r="BA4342" s="88">
        <v>0</v>
      </c>
      <c r="BB4342" s="89">
        <f t="shared" si="267"/>
        <v>0</v>
      </c>
      <c r="BC4342" s="90" t="str">
        <f t="shared" si="266"/>
        <v>OK</v>
      </c>
      <c r="BD4342" s="91" t="str">
        <f t="shared" si="268"/>
        <v xml:space="preserve">                  </v>
      </c>
      <c r="BE4342" s="92">
        <f t="shared" si="269"/>
        <v>12</v>
      </c>
    </row>
    <row r="4343" spans="1:57" s="74" customFormat="1" ht="50.1" customHeight="1" x14ac:dyDescent="0.2">
      <c r="A4343" s="78" t="s">
        <v>55</v>
      </c>
      <c r="B4343" s="78" t="s">
        <v>67</v>
      </c>
      <c r="C4343" s="78" t="s">
        <v>1040</v>
      </c>
      <c r="D4343" s="78" t="s">
        <v>792</v>
      </c>
      <c r="E4343" s="79" t="str">
        <f>+IF(C4343&lt;&gt;"",VLOOKUP(MID(C4343,18,5),NIVELES!$A$133:$B$213,2,0),"")</f>
        <v>GUAYAS</v>
      </c>
      <c r="F4343" s="80" t="s">
        <v>85</v>
      </c>
      <c r="G4343" s="81" t="str">
        <f>+IF(F4343&lt;&gt;"",VLOOKUP(F4343,NIVELES!$A$246:$C$464,3,0),"")</f>
        <v xml:space="preserve"> </v>
      </c>
      <c r="H4343" s="82" t="s">
        <v>1024</v>
      </c>
      <c r="I4343" s="78" t="s">
        <v>2320</v>
      </c>
      <c r="J4343" s="78" t="s">
        <v>1078</v>
      </c>
      <c r="K4343" s="78" t="s">
        <v>2291</v>
      </c>
      <c r="L4343" s="78" t="s">
        <v>2240</v>
      </c>
      <c r="M4343" s="78">
        <v>480</v>
      </c>
      <c r="N4343" s="78" t="s">
        <v>3726</v>
      </c>
      <c r="O4343" s="78" t="s">
        <v>3845</v>
      </c>
      <c r="P4343" s="82">
        <v>2</v>
      </c>
      <c r="Q4343" s="78" t="s">
        <v>3846</v>
      </c>
      <c r="R4343" s="82">
        <v>0</v>
      </c>
      <c r="S4343" s="82">
        <v>0</v>
      </c>
      <c r="T4343" s="82">
        <v>1</v>
      </c>
      <c r="U4343" s="82">
        <v>0</v>
      </c>
      <c r="V4343" s="82">
        <v>0</v>
      </c>
      <c r="W4343" s="82">
        <v>0</v>
      </c>
      <c r="X4343" s="82">
        <v>0</v>
      </c>
      <c r="Y4343" s="82">
        <v>1</v>
      </c>
      <c r="Z4343" s="82">
        <v>0</v>
      </c>
      <c r="AA4343" s="82">
        <v>0</v>
      </c>
      <c r="AB4343" s="82">
        <v>0</v>
      </c>
      <c r="AC4343" s="82">
        <v>0</v>
      </c>
      <c r="AD4343" s="85" t="str">
        <f>IF(A4343&lt;&gt;"",IF(D4343="DIRECCIÓN_DE_TRANSFERENCIAS","280 0031",VLOOKUP(C4343,NIVELES!$A$14:$B$105,2,0)),"")</f>
        <v>280 8270</v>
      </c>
      <c r="AE4343" s="86" t="s">
        <v>322</v>
      </c>
      <c r="AF4343" s="86" t="s">
        <v>544</v>
      </c>
      <c r="AG4343" s="79" t="str">
        <f>+IF(AF4343&lt;&gt;"",VLOOKUP(AF4343,NIVELES!$A$666:$B$673,2,0),"")</f>
        <v>PROTECCIÓN_SOCIAL_A_LA_FAMILIA._ASEGURAMIENTO_NO_CONTRIBUTIVO_E_INCLUSIÓN_ECONÓMICA_Y_MOVILIDAD_SOCIAL</v>
      </c>
      <c r="AH4343" s="78" t="s">
        <v>513</v>
      </c>
      <c r="AI4343" s="79" t="str">
        <f>IF(AH4343&lt;&gt;"",VLOOKUP(CONCATENATE(AG4343,AH4343),NIVELES!$B$676:$C$745,2,0),"")</f>
        <v>Acompañamiento Familiar</v>
      </c>
      <c r="AJ4343" s="78" t="s">
        <v>517</v>
      </c>
      <c r="AK4343" s="79" t="str">
        <f>+IF(AJ4343&lt;&gt;"",VLOOKUP(AJ4343,NIVELES!$A$816:$B$892,2,0),"")</f>
        <v>NO APLICA</v>
      </c>
      <c r="AL4343" s="78" t="s">
        <v>554</v>
      </c>
      <c r="AM4343" s="78">
        <v>530301</v>
      </c>
      <c r="AN4343" s="79" t="str">
        <f>IF(AM4343&lt;&gt;"",+VLOOKUP(AM4343,NIVELES!$A$1652:$B$2466,2,0),"")</f>
        <v>Pasajes al Interior</v>
      </c>
      <c r="AO4343" s="87">
        <v>748</v>
      </c>
      <c r="AP4343" s="88">
        <v>0</v>
      </c>
      <c r="AQ4343" s="88">
        <v>0</v>
      </c>
      <c r="AR4343" s="88">
        <v>400</v>
      </c>
      <c r="AS4343" s="88">
        <v>0</v>
      </c>
      <c r="AT4343" s="88">
        <v>0</v>
      </c>
      <c r="AU4343" s="88">
        <v>0</v>
      </c>
      <c r="AV4343" s="88">
        <v>0</v>
      </c>
      <c r="AW4343" s="88">
        <v>348</v>
      </c>
      <c r="AX4343" s="88">
        <v>0</v>
      </c>
      <c r="AY4343" s="88">
        <v>0</v>
      </c>
      <c r="AZ4343" s="88">
        <v>0</v>
      </c>
      <c r="BA4343" s="88">
        <v>0</v>
      </c>
      <c r="BB4343" s="89">
        <f t="shared" si="267"/>
        <v>748</v>
      </c>
      <c r="BC4343" s="90" t="str">
        <f t="shared" si="266"/>
        <v>OK</v>
      </c>
      <c r="BD4343" s="91" t="str">
        <f t="shared" si="268"/>
        <v xml:space="preserve">                  </v>
      </c>
      <c r="BE4343" s="92">
        <f t="shared" si="269"/>
        <v>2</v>
      </c>
    </row>
    <row r="4344" spans="1:57" s="74" customFormat="1" ht="50.1" customHeight="1" x14ac:dyDescent="0.2">
      <c r="A4344" s="78" t="s">
        <v>55</v>
      </c>
      <c r="B4344" s="78" t="s">
        <v>67</v>
      </c>
      <c r="C4344" s="78" t="s">
        <v>1040</v>
      </c>
      <c r="D4344" s="78" t="s">
        <v>792</v>
      </c>
      <c r="E4344" s="79" t="str">
        <f>+IF(C4344&lt;&gt;"",VLOOKUP(MID(C4344,18,5),NIVELES!$A$133:$B$213,2,0),"")</f>
        <v>GUAYAS</v>
      </c>
      <c r="F4344" s="80" t="s">
        <v>85</v>
      </c>
      <c r="G4344" s="81" t="str">
        <f>+IF(F4344&lt;&gt;"",VLOOKUP(F4344,NIVELES!$A$246:$C$464,3,0),"")</f>
        <v xml:space="preserve"> </v>
      </c>
      <c r="H4344" s="82" t="s">
        <v>1024</v>
      </c>
      <c r="I4344" s="78" t="s">
        <v>2320</v>
      </c>
      <c r="J4344" s="78" t="s">
        <v>1078</v>
      </c>
      <c r="K4344" s="78" t="s">
        <v>2291</v>
      </c>
      <c r="L4344" s="78" t="s">
        <v>2240</v>
      </c>
      <c r="M4344" s="78">
        <v>480</v>
      </c>
      <c r="N4344" s="78" t="s">
        <v>3726</v>
      </c>
      <c r="O4344" s="78" t="s">
        <v>3812</v>
      </c>
      <c r="P4344" s="82">
        <v>2</v>
      </c>
      <c r="Q4344" s="78" t="s">
        <v>3847</v>
      </c>
      <c r="R4344" s="82">
        <v>0</v>
      </c>
      <c r="S4344" s="82">
        <v>0</v>
      </c>
      <c r="T4344" s="82">
        <v>1</v>
      </c>
      <c r="U4344" s="82">
        <v>0</v>
      </c>
      <c r="V4344" s="82">
        <v>0</v>
      </c>
      <c r="W4344" s="82">
        <v>0</v>
      </c>
      <c r="X4344" s="82">
        <v>0</v>
      </c>
      <c r="Y4344" s="82">
        <v>1</v>
      </c>
      <c r="Z4344" s="82">
        <v>0</v>
      </c>
      <c r="AA4344" s="82">
        <v>0</v>
      </c>
      <c r="AB4344" s="82">
        <v>0</v>
      </c>
      <c r="AC4344" s="82">
        <v>0</v>
      </c>
      <c r="AD4344" s="85" t="str">
        <f>IF(A4344&lt;&gt;"",IF(D4344="DIRECCIÓN_DE_TRANSFERENCIAS","280 0031",VLOOKUP(C4344,NIVELES!$A$14:$B$105,2,0)),"")</f>
        <v>280 8270</v>
      </c>
      <c r="AE4344" s="86" t="s">
        <v>322</v>
      </c>
      <c r="AF4344" s="86" t="s">
        <v>544</v>
      </c>
      <c r="AG4344" s="79" t="str">
        <f>+IF(AF4344&lt;&gt;"",VLOOKUP(AF4344,NIVELES!$A$666:$B$673,2,0),"")</f>
        <v>PROTECCIÓN_SOCIAL_A_LA_FAMILIA._ASEGURAMIENTO_NO_CONTRIBUTIVO_E_INCLUSIÓN_ECONÓMICA_Y_MOVILIDAD_SOCIAL</v>
      </c>
      <c r="AH4344" s="78" t="s">
        <v>513</v>
      </c>
      <c r="AI4344" s="79" t="str">
        <f>IF(AH4344&lt;&gt;"",VLOOKUP(CONCATENATE(AG4344,AH4344),NIVELES!$B$676:$C$745,2,0),"")</f>
        <v>Acompañamiento Familiar</v>
      </c>
      <c r="AJ4344" s="78" t="s">
        <v>517</v>
      </c>
      <c r="AK4344" s="79" t="str">
        <f>+IF(AJ4344&lt;&gt;"",VLOOKUP(AJ4344,NIVELES!$A$816:$B$892,2,0),"")</f>
        <v>NO APLICA</v>
      </c>
      <c r="AL4344" s="78" t="s">
        <v>554</v>
      </c>
      <c r="AM4344" s="78">
        <v>530303</v>
      </c>
      <c r="AN4344" s="79" t="str">
        <f>IF(AM4344&lt;&gt;"",+VLOOKUP(AM4344,NIVELES!$A$1652:$B$2466,2,0),"")</f>
        <v>Viáticos y Subsistencias en el Interior</v>
      </c>
      <c r="AO4344" s="87">
        <v>561</v>
      </c>
      <c r="AP4344" s="88">
        <v>0</v>
      </c>
      <c r="AQ4344" s="88">
        <v>0</v>
      </c>
      <c r="AR4344" s="88">
        <v>400</v>
      </c>
      <c r="AS4344" s="88">
        <v>0</v>
      </c>
      <c r="AT4344" s="88">
        <v>0</v>
      </c>
      <c r="AU4344" s="88">
        <v>0</v>
      </c>
      <c r="AV4344" s="88">
        <v>0</v>
      </c>
      <c r="AW4344" s="88">
        <v>161</v>
      </c>
      <c r="AX4344" s="88">
        <v>0</v>
      </c>
      <c r="AY4344" s="88">
        <v>0</v>
      </c>
      <c r="AZ4344" s="88">
        <v>0</v>
      </c>
      <c r="BA4344" s="88">
        <v>0</v>
      </c>
      <c r="BB4344" s="89">
        <f t="shared" si="267"/>
        <v>561</v>
      </c>
      <c r="BC4344" s="90" t="str">
        <f t="shared" si="266"/>
        <v>OK</v>
      </c>
      <c r="BD4344" s="91" t="str">
        <f t="shared" si="268"/>
        <v xml:space="preserve">                  </v>
      </c>
      <c r="BE4344" s="92">
        <f t="shared" si="269"/>
        <v>2</v>
      </c>
    </row>
    <row r="4345" spans="1:57" s="74" customFormat="1" ht="50.1" customHeight="1" x14ac:dyDescent="0.2">
      <c r="A4345" s="78" t="s">
        <v>55</v>
      </c>
      <c r="B4345" s="78" t="s">
        <v>67</v>
      </c>
      <c r="C4345" s="78" t="s">
        <v>1040</v>
      </c>
      <c r="D4345" s="78" t="s">
        <v>792</v>
      </c>
      <c r="E4345" s="79" t="str">
        <f>+IF(C4345&lt;&gt;"",VLOOKUP(MID(C4345,18,5),NIVELES!$A$133:$B$213,2,0),"")</f>
        <v>GUAYAS</v>
      </c>
      <c r="F4345" s="80" t="s">
        <v>85</v>
      </c>
      <c r="G4345" s="81" t="str">
        <f>+IF(F4345&lt;&gt;"",VLOOKUP(F4345,NIVELES!$A$246:$C$464,3,0),"")</f>
        <v xml:space="preserve"> </v>
      </c>
      <c r="H4345" s="82" t="s">
        <v>1024</v>
      </c>
      <c r="I4345" s="78" t="s">
        <v>2320</v>
      </c>
      <c r="J4345" s="78" t="s">
        <v>1078</v>
      </c>
      <c r="K4345" s="78" t="s">
        <v>2291</v>
      </c>
      <c r="L4345" s="78" t="s">
        <v>2240</v>
      </c>
      <c r="M4345" s="78">
        <v>480</v>
      </c>
      <c r="N4345" s="78" t="s">
        <v>3726</v>
      </c>
      <c r="O4345" s="78" t="s">
        <v>3848</v>
      </c>
      <c r="P4345" s="82">
        <v>4</v>
      </c>
      <c r="Q4345" s="78" t="s">
        <v>3818</v>
      </c>
      <c r="R4345" s="82">
        <v>0</v>
      </c>
      <c r="S4345" s="82">
        <v>0</v>
      </c>
      <c r="T4345" s="82">
        <v>1</v>
      </c>
      <c r="U4345" s="82">
        <v>1</v>
      </c>
      <c r="V4345" s="82">
        <v>1</v>
      </c>
      <c r="W4345" s="82">
        <v>1</v>
      </c>
      <c r="X4345" s="82">
        <v>0</v>
      </c>
      <c r="Y4345" s="82">
        <v>0</v>
      </c>
      <c r="Z4345" s="82">
        <v>0</v>
      </c>
      <c r="AA4345" s="82">
        <v>0</v>
      </c>
      <c r="AB4345" s="82">
        <v>0</v>
      </c>
      <c r="AC4345" s="82">
        <v>0</v>
      </c>
      <c r="AD4345" s="85" t="str">
        <f>IF(A4345&lt;&gt;"",IF(D4345="DIRECCIÓN_DE_TRANSFERENCIAS","280 0031",VLOOKUP(C4345,NIVELES!$A$14:$B$105,2,0)),"")</f>
        <v>280 8270</v>
      </c>
      <c r="AE4345" s="86" t="s">
        <v>322</v>
      </c>
      <c r="AF4345" s="86" t="s">
        <v>544</v>
      </c>
      <c r="AG4345" s="79" t="str">
        <f>+IF(AF4345&lt;&gt;"",VLOOKUP(AF4345,NIVELES!$A$666:$B$673,2,0),"")</f>
        <v>PROTECCIÓN_SOCIAL_A_LA_FAMILIA._ASEGURAMIENTO_NO_CONTRIBUTIVO_E_INCLUSIÓN_ECONÓMICA_Y_MOVILIDAD_SOCIAL</v>
      </c>
      <c r="AH4345" s="78" t="s">
        <v>513</v>
      </c>
      <c r="AI4345" s="79" t="str">
        <f>IF(AH4345&lt;&gt;"",VLOOKUP(CONCATENATE(AG4345,AH4345),NIVELES!$B$676:$C$745,2,0),"")</f>
        <v>Acompañamiento Familiar</v>
      </c>
      <c r="AJ4345" s="78" t="s">
        <v>517</v>
      </c>
      <c r="AK4345" s="79" t="str">
        <f>+IF(AJ4345&lt;&gt;"",VLOOKUP(AJ4345,NIVELES!$A$816:$B$892,2,0),"")</f>
        <v>NO APLICA</v>
      </c>
      <c r="AL4345" s="78" t="s">
        <v>554</v>
      </c>
      <c r="AM4345" s="78">
        <v>530505</v>
      </c>
      <c r="AN4345" s="79" t="str">
        <f>IF(AM4345&lt;&gt;"",+VLOOKUP(AM4345,NIVELES!$A$1652:$B$2466,2,0),"")</f>
        <v>Vehículos (Arrendamiento)</v>
      </c>
      <c r="AO4345" s="87">
        <v>12304.04</v>
      </c>
      <c r="AP4345" s="88">
        <v>0</v>
      </c>
      <c r="AQ4345" s="88">
        <v>0</v>
      </c>
      <c r="AR4345" s="88">
        <v>3515.44</v>
      </c>
      <c r="AS4345" s="88">
        <v>3515.44</v>
      </c>
      <c r="AT4345" s="88">
        <v>3515.44</v>
      </c>
      <c r="AU4345" s="88">
        <v>1757.72</v>
      </c>
      <c r="AV4345" s="88">
        <v>0</v>
      </c>
      <c r="AW4345" s="88">
        <v>0</v>
      </c>
      <c r="AX4345" s="88">
        <v>0</v>
      </c>
      <c r="AY4345" s="88">
        <v>0</v>
      </c>
      <c r="AZ4345" s="88">
        <v>0</v>
      </c>
      <c r="BA4345" s="88">
        <v>0</v>
      </c>
      <c r="BB4345" s="89">
        <f t="shared" si="267"/>
        <v>12304.039999999999</v>
      </c>
      <c r="BC4345" s="90" t="str">
        <f t="shared" si="266"/>
        <v>OK</v>
      </c>
      <c r="BD4345" s="91" t="str">
        <f t="shared" si="268"/>
        <v xml:space="preserve">                  </v>
      </c>
      <c r="BE4345" s="92">
        <f t="shared" si="269"/>
        <v>4</v>
      </c>
    </row>
    <row r="4346" spans="1:57" s="74" customFormat="1" ht="50.1" customHeight="1" x14ac:dyDescent="0.2">
      <c r="A4346" s="78" t="s">
        <v>55</v>
      </c>
      <c r="B4346" s="78" t="s">
        <v>67</v>
      </c>
      <c r="C4346" s="78" t="s">
        <v>1040</v>
      </c>
      <c r="D4346" s="78" t="s">
        <v>792</v>
      </c>
      <c r="E4346" s="79" t="str">
        <f>+IF(C4346&lt;&gt;"",VLOOKUP(MID(C4346,18,5),NIVELES!$A$133:$B$213,2,0),"")</f>
        <v>GUAYAS</v>
      </c>
      <c r="F4346" s="80" t="s">
        <v>85</v>
      </c>
      <c r="G4346" s="81" t="str">
        <f>+IF(F4346&lt;&gt;"",VLOOKUP(F4346,NIVELES!$A$246:$C$464,3,0),"")</f>
        <v xml:space="preserve"> </v>
      </c>
      <c r="H4346" s="82" t="s">
        <v>1024</v>
      </c>
      <c r="I4346" s="78" t="s">
        <v>2320</v>
      </c>
      <c r="J4346" s="78" t="s">
        <v>1078</v>
      </c>
      <c r="K4346" s="78" t="s">
        <v>2291</v>
      </c>
      <c r="L4346" s="78" t="s">
        <v>2240</v>
      </c>
      <c r="M4346" s="78">
        <v>480</v>
      </c>
      <c r="N4346" s="78" t="s">
        <v>3726</v>
      </c>
      <c r="O4346" s="78" t="s">
        <v>3840</v>
      </c>
      <c r="P4346" s="82">
        <v>1</v>
      </c>
      <c r="Q4346" s="78" t="s">
        <v>3832</v>
      </c>
      <c r="R4346" s="82">
        <v>0</v>
      </c>
      <c r="S4346" s="82">
        <v>0</v>
      </c>
      <c r="T4346" s="82">
        <v>1</v>
      </c>
      <c r="U4346" s="82">
        <v>0</v>
      </c>
      <c r="V4346" s="82">
        <v>0</v>
      </c>
      <c r="W4346" s="82">
        <v>0</v>
      </c>
      <c r="X4346" s="82">
        <v>0</v>
      </c>
      <c r="Y4346" s="82">
        <v>0</v>
      </c>
      <c r="Z4346" s="82">
        <v>0</v>
      </c>
      <c r="AA4346" s="82">
        <v>0</v>
      </c>
      <c r="AB4346" s="82">
        <v>0</v>
      </c>
      <c r="AC4346" s="82">
        <v>0</v>
      </c>
      <c r="AD4346" s="85" t="str">
        <f>IF(A4346&lt;&gt;"",IF(D4346="DIRECCIÓN_DE_TRANSFERENCIAS","280 0031",VLOOKUP(C4346,NIVELES!$A$14:$B$105,2,0)),"")</f>
        <v>280 8270</v>
      </c>
      <c r="AE4346" s="86" t="s">
        <v>322</v>
      </c>
      <c r="AF4346" s="86" t="s">
        <v>544</v>
      </c>
      <c r="AG4346" s="79" t="str">
        <f>+IF(AF4346&lt;&gt;"",VLOOKUP(AF4346,NIVELES!$A$666:$B$673,2,0),"")</f>
        <v>PROTECCIÓN_SOCIAL_A_LA_FAMILIA._ASEGURAMIENTO_NO_CONTRIBUTIVO_E_INCLUSIÓN_ECONÓMICA_Y_MOVILIDAD_SOCIAL</v>
      </c>
      <c r="AH4346" s="78" t="s">
        <v>513</v>
      </c>
      <c r="AI4346" s="79" t="str">
        <f>IF(AH4346&lt;&gt;"",VLOOKUP(CONCATENATE(AG4346,AH4346),NIVELES!$B$676:$C$745,2,0),"")</f>
        <v>Acompañamiento Familiar</v>
      </c>
      <c r="AJ4346" s="78" t="s">
        <v>517</v>
      </c>
      <c r="AK4346" s="79" t="str">
        <f>+IF(AJ4346&lt;&gt;"",VLOOKUP(AJ4346,NIVELES!$A$816:$B$892,2,0),"")</f>
        <v>NO APLICA</v>
      </c>
      <c r="AL4346" s="78" t="s">
        <v>554</v>
      </c>
      <c r="AM4346" s="78">
        <v>530802</v>
      </c>
      <c r="AN4346" s="79" t="str">
        <f>IF(AM4346&lt;&gt;"",+VLOOKUP(AM4346,NIVELES!$A$1652:$B$2466,2,0),"")</f>
        <v>Vestuario, Lencería, Prendas de Protección; y, Accesorios para Uniformes Militares y Policiales; y, Carpas</v>
      </c>
      <c r="AO4346" s="87">
        <v>450</v>
      </c>
      <c r="AP4346" s="88">
        <v>0</v>
      </c>
      <c r="AQ4346" s="88">
        <v>0</v>
      </c>
      <c r="AR4346" s="88">
        <v>450</v>
      </c>
      <c r="AS4346" s="88">
        <v>0</v>
      </c>
      <c r="AT4346" s="88">
        <v>0</v>
      </c>
      <c r="AU4346" s="88">
        <v>0</v>
      </c>
      <c r="AV4346" s="88">
        <v>0</v>
      </c>
      <c r="AW4346" s="88">
        <v>0</v>
      </c>
      <c r="AX4346" s="88">
        <v>0</v>
      </c>
      <c r="AY4346" s="88">
        <v>0</v>
      </c>
      <c r="AZ4346" s="88">
        <v>0</v>
      </c>
      <c r="BA4346" s="88">
        <v>0</v>
      </c>
      <c r="BB4346" s="89">
        <f t="shared" si="267"/>
        <v>450</v>
      </c>
      <c r="BC4346" s="90" t="str">
        <f t="shared" si="266"/>
        <v>OK</v>
      </c>
      <c r="BD4346" s="91" t="str">
        <f t="shared" si="268"/>
        <v xml:space="preserve">                  </v>
      </c>
      <c r="BE4346" s="92">
        <f t="shared" si="269"/>
        <v>1</v>
      </c>
    </row>
    <row r="4347" spans="1:57" s="74" customFormat="1" ht="50.1" customHeight="1" x14ac:dyDescent="0.2">
      <c r="A4347" s="78" t="s">
        <v>55</v>
      </c>
      <c r="B4347" s="78" t="s">
        <v>67</v>
      </c>
      <c r="C4347" s="78" t="s">
        <v>1040</v>
      </c>
      <c r="D4347" s="78" t="s">
        <v>792</v>
      </c>
      <c r="E4347" s="79" t="str">
        <f>+IF(C4347&lt;&gt;"",VLOOKUP(MID(C4347,18,5),NIVELES!$A$133:$B$213,2,0),"")</f>
        <v>GUAYAS</v>
      </c>
      <c r="F4347" s="80" t="s">
        <v>85</v>
      </c>
      <c r="G4347" s="81" t="str">
        <f>+IF(F4347&lt;&gt;"",VLOOKUP(F4347,NIVELES!$A$246:$C$464,3,0),"")</f>
        <v xml:space="preserve"> </v>
      </c>
      <c r="H4347" s="82" t="s">
        <v>1024</v>
      </c>
      <c r="I4347" s="78" t="s">
        <v>2320</v>
      </c>
      <c r="J4347" s="78" t="s">
        <v>1078</v>
      </c>
      <c r="K4347" s="78" t="s">
        <v>2291</v>
      </c>
      <c r="L4347" s="78" t="s">
        <v>2240</v>
      </c>
      <c r="M4347" s="78">
        <v>480</v>
      </c>
      <c r="N4347" s="78" t="s">
        <v>3726</v>
      </c>
      <c r="O4347" s="78" t="s">
        <v>3849</v>
      </c>
      <c r="P4347" s="82">
        <v>2</v>
      </c>
      <c r="Q4347" s="78" t="s">
        <v>3832</v>
      </c>
      <c r="R4347" s="82">
        <v>0</v>
      </c>
      <c r="S4347" s="82">
        <v>1</v>
      </c>
      <c r="T4347" s="82">
        <v>1</v>
      </c>
      <c r="U4347" s="82">
        <v>0</v>
      </c>
      <c r="V4347" s="82">
        <v>0</v>
      </c>
      <c r="W4347" s="82">
        <v>0</v>
      </c>
      <c r="X4347" s="82">
        <v>0</v>
      </c>
      <c r="Y4347" s="82">
        <v>0</v>
      </c>
      <c r="Z4347" s="82">
        <v>0</v>
      </c>
      <c r="AA4347" s="82">
        <v>0</v>
      </c>
      <c r="AB4347" s="82">
        <v>0</v>
      </c>
      <c r="AC4347" s="82">
        <v>0</v>
      </c>
      <c r="AD4347" s="85" t="str">
        <f>IF(A4347&lt;&gt;"",IF(D4347="DIRECCIÓN_DE_TRANSFERENCIAS","280 0031",VLOOKUP(C4347,NIVELES!$A$14:$B$105,2,0)),"")</f>
        <v>280 8270</v>
      </c>
      <c r="AE4347" s="86" t="s">
        <v>322</v>
      </c>
      <c r="AF4347" s="86" t="s">
        <v>544</v>
      </c>
      <c r="AG4347" s="79" t="str">
        <f>+IF(AF4347&lt;&gt;"",VLOOKUP(AF4347,NIVELES!$A$666:$B$673,2,0),"")</f>
        <v>PROTECCIÓN_SOCIAL_A_LA_FAMILIA._ASEGURAMIENTO_NO_CONTRIBUTIVO_E_INCLUSIÓN_ECONÓMICA_Y_MOVILIDAD_SOCIAL</v>
      </c>
      <c r="AH4347" s="78" t="s">
        <v>513</v>
      </c>
      <c r="AI4347" s="79" t="str">
        <f>IF(AH4347&lt;&gt;"",VLOOKUP(CONCATENATE(AG4347,AH4347),NIVELES!$B$676:$C$745,2,0),"")</f>
        <v>Acompañamiento Familiar</v>
      </c>
      <c r="AJ4347" s="78" t="s">
        <v>517</v>
      </c>
      <c r="AK4347" s="79" t="str">
        <f>+IF(AJ4347&lt;&gt;"",VLOOKUP(AJ4347,NIVELES!$A$816:$B$892,2,0),"")</f>
        <v>NO APLICA</v>
      </c>
      <c r="AL4347" s="78" t="s">
        <v>554</v>
      </c>
      <c r="AM4347" s="78">
        <v>530804</v>
      </c>
      <c r="AN4347" s="79" t="str">
        <f>IF(AM4347&lt;&gt;"",+VLOOKUP(AM4347,NIVELES!$A$1652:$B$2466,2,0),"")</f>
        <v>Materiales de Oficina</v>
      </c>
      <c r="AO4347" s="87">
        <v>31397.360000000001</v>
      </c>
      <c r="AP4347" s="88">
        <v>30468.12</v>
      </c>
      <c r="AQ4347" s="88">
        <v>500</v>
      </c>
      <c r="AR4347" s="88">
        <v>429.24</v>
      </c>
      <c r="AS4347" s="88">
        <v>0</v>
      </c>
      <c r="AT4347" s="88">
        <v>0</v>
      </c>
      <c r="AU4347" s="88">
        <v>0</v>
      </c>
      <c r="AV4347" s="88">
        <v>0</v>
      </c>
      <c r="AW4347" s="88">
        <v>0</v>
      </c>
      <c r="AX4347" s="88">
        <v>0</v>
      </c>
      <c r="AY4347" s="88">
        <v>0</v>
      </c>
      <c r="AZ4347" s="88">
        <v>0</v>
      </c>
      <c r="BA4347" s="88">
        <v>0</v>
      </c>
      <c r="BB4347" s="89">
        <f t="shared" si="267"/>
        <v>31397.360000000001</v>
      </c>
      <c r="BC4347" s="90" t="str">
        <f t="shared" si="266"/>
        <v>OK</v>
      </c>
      <c r="BD4347" s="91" t="str">
        <f t="shared" si="268"/>
        <v xml:space="preserve">                  </v>
      </c>
      <c r="BE4347" s="92">
        <f t="shared" si="269"/>
        <v>2</v>
      </c>
    </row>
    <row r="4348" spans="1:57" s="74" customFormat="1" ht="50.1" customHeight="1" x14ac:dyDescent="0.2">
      <c r="A4348" s="78" t="s">
        <v>55</v>
      </c>
      <c r="B4348" s="78" t="s">
        <v>67</v>
      </c>
      <c r="C4348" s="78" t="s">
        <v>1040</v>
      </c>
      <c r="D4348" s="78" t="s">
        <v>606</v>
      </c>
      <c r="E4348" s="79" t="str">
        <f>+IF(C4348&lt;&gt;"",VLOOKUP(MID(C4348,18,5),NIVELES!$A$133:$B$213,2,0),"")</f>
        <v>GUAYAS</v>
      </c>
      <c r="F4348" s="80" t="s">
        <v>85</v>
      </c>
      <c r="G4348" s="81" t="str">
        <f>+IF(F4348&lt;&gt;"",VLOOKUP(F4348,NIVELES!$A$246:$C$464,3,0),"")</f>
        <v xml:space="preserve"> </v>
      </c>
      <c r="H4348" s="82" t="s">
        <v>1024</v>
      </c>
      <c r="I4348" s="78" t="s">
        <v>2325</v>
      </c>
      <c r="J4348" s="78" t="s">
        <v>1078</v>
      </c>
      <c r="K4348" s="78" t="s">
        <v>2291</v>
      </c>
      <c r="L4348" s="78" t="s">
        <v>2240</v>
      </c>
      <c r="M4348" s="78">
        <v>480</v>
      </c>
      <c r="N4348" s="78" t="s">
        <v>3726</v>
      </c>
      <c r="O4348" s="78" t="s">
        <v>3798</v>
      </c>
      <c r="P4348" s="82">
        <v>12</v>
      </c>
      <c r="Q4348" s="78" t="s">
        <v>3799</v>
      </c>
      <c r="R4348" s="82">
        <v>1</v>
      </c>
      <c r="S4348" s="82">
        <v>1</v>
      </c>
      <c r="T4348" s="82">
        <v>1</v>
      </c>
      <c r="U4348" s="82">
        <v>1</v>
      </c>
      <c r="V4348" s="82">
        <v>1</v>
      </c>
      <c r="W4348" s="82">
        <v>1</v>
      </c>
      <c r="X4348" s="82">
        <v>1</v>
      </c>
      <c r="Y4348" s="82">
        <v>1</v>
      </c>
      <c r="Z4348" s="82">
        <v>1</v>
      </c>
      <c r="AA4348" s="82">
        <v>1</v>
      </c>
      <c r="AB4348" s="82">
        <v>1</v>
      </c>
      <c r="AC4348" s="82">
        <v>1</v>
      </c>
      <c r="AD4348" s="85" t="str">
        <f>IF(A4348&lt;&gt;"",IF(D4348="DIRECCIÓN_DE_TRANSFERENCIAS","280 0031",VLOOKUP(C4348,NIVELES!$A$14:$B$105,2,0)),"")</f>
        <v>280 8270</v>
      </c>
      <c r="AE4348" s="86" t="s">
        <v>322</v>
      </c>
      <c r="AF4348" s="86" t="s">
        <v>544</v>
      </c>
      <c r="AG4348" s="79" t="str">
        <f>+IF(AF4348&lt;&gt;"",VLOOKUP(AF4348,NIVELES!$A$666:$B$673,2,0),"")</f>
        <v>PROTECCIÓN_SOCIAL_A_LA_FAMILIA._ASEGURAMIENTO_NO_CONTRIBUTIVO_E_INCLUSIÓN_ECONÓMICA_Y_MOVILIDAD_SOCIAL</v>
      </c>
      <c r="AH4348" s="78" t="s">
        <v>514</v>
      </c>
      <c r="AI4348" s="79" t="str">
        <f>IF(AH4348&lt;&gt;"",VLOOKUP(CONCATENATE(AG4348,AH4348),NIVELES!$B$676:$C$745,2,0),"")</f>
        <v>Inclusión Económica Y Movilidad Social</v>
      </c>
      <c r="AJ4348" s="78" t="s">
        <v>517</v>
      </c>
      <c r="AK4348" s="79" t="str">
        <f>+IF(AJ4348&lt;&gt;"",VLOOKUP(AJ4348,NIVELES!$A$816:$B$892,2,0),"")</f>
        <v>NO APLICA</v>
      </c>
      <c r="AL4348" s="78" t="s">
        <v>553</v>
      </c>
      <c r="AM4348" s="78">
        <v>510203</v>
      </c>
      <c r="AN4348" s="79" t="str">
        <f>IF(AM4348&lt;&gt;"",+VLOOKUP(AM4348,NIVELES!$A$1652:$B$2466,2,0),"")</f>
        <v>Decimotercer Sueldo</v>
      </c>
      <c r="AO4348" s="87">
        <v>2440.17</v>
      </c>
      <c r="AP4348" s="88">
        <v>139.66999999999999</v>
      </c>
      <c r="AQ4348" s="88">
        <v>139.66999999999999</v>
      </c>
      <c r="AR4348" s="88">
        <v>139.66999999999999</v>
      </c>
      <c r="AS4348" s="88">
        <v>139.66999999999999</v>
      </c>
      <c r="AT4348" s="88">
        <v>139.66999999999999</v>
      </c>
      <c r="AU4348" s="88">
        <v>139.66999999999999</v>
      </c>
      <c r="AV4348" s="88">
        <v>139.66999999999999</v>
      </c>
      <c r="AW4348" s="88">
        <v>139.66999999999999</v>
      </c>
      <c r="AX4348" s="88">
        <v>139.66999999999999</v>
      </c>
      <c r="AY4348" s="88">
        <v>139.66999999999999</v>
      </c>
      <c r="AZ4348" s="88">
        <v>139.66999999999999</v>
      </c>
      <c r="BA4348" s="88">
        <v>903.8</v>
      </c>
      <c r="BB4348" s="89">
        <f t="shared" si="267"/>
        <v>2440.17</v>
      </c>
      <c r="BC4348" s="90" t="str">
        <f t="shared" si="266"/>
        <v>OK</v>
      </c>
      <c r="BD4348" s="91" t="str">
        <f t="shared" si="268"/>
        <v xml:space="preserve">                  </v>
      </c>
      <c r="BE4348" s="92">
        <f t="shared" si="269"/>
        <v>12</v>
      </c>
    </row>
    <row r="4349" spans="1:57" s="74" customFormat="1" ht="50.1" customHeight="1" x14ac:dyDescent="0.2">
      <c r="A4349" s="78" t="s">
        <v>55</v>
      </c>
      <c r="B4349" s="78" t="s">
        <v>67</v>
      </c>
      <c r="C4349" s="78" t="s">
        <v>1040</v>
      </c>
      <c r="D4349" s="78" t="s">
        <v>606</v>
      </c>
      <c r="E4349" s="79" t="str">
        <f>+IF(C4349&lt;&gt;"",VLOOKUP(MID(C4349,18,5),NIVELES!$A$133:$B$213,2,0),"")</f>
        <v>GUAYAS</v>
      </c>
      <c r="F4349" s="80" t="s">
        <v>85</v>
      </c>
      <c r="G4349" s="81" t="str">
        <f>+IF(F4349&lt;&gt;"",VLOOKUP(F4349,NIVELES!$A$246:$C$464,3,0),"")</f>
        <v xml:space="preserve"> </v>
      </c>
      <c r="H4349" s="82" t="s">
        <v>1024</v>
      </c>
      <c r="I4349" s="78" t="s">
        <v>2325</v>
      </c>
      <c r="J4349" s="78" t="s">
        <v>1078</v>
      </c>
      <c r="K4349" s="78" t="s">
        <v>2291</v>
      </c>
      <c r="L4349" s="78" t="s">
        <v>2240</v>
      </c>
      <c r="M4349" s="78">
        <v>480</v>
      </c>
      <c r="N4349" s="78" t="s">
        <v>3726</v>
      </c>
      <c r="O4349" s="78" t="s">
        <v>3798</v>
      </c>
      <c r="P4349" s="82">
        <v>12</v>
      </c>
      <c r="Q4349" s="78" t="s">
        <v>3799</v>
      </c>
      <c r="R4349" s="82">
        <v>1</v>
      </c>
      <c r="S4349" s="82">
        <v>1</v>
      </c>
      <c r="T4349" s="82">
        <v>1</v>
      </c>
      <c r="U4349" s="82">
        <v>1</v>
      </c>
      <c r="V4349" s="82">
        <v>1</v>
      </c>
      <c r="W4349" s="82">
        <v>1</v>
      </c>
      <c r="X4349" s="82">
        <v>1</v>
      </c>
      <c r="Y4349" s="82">
        <v>1</v>
      </c>
      <c r="Z4349" s="82">
        <v>1</v>
      </c>
      <c r="AA4349" s="82">
        <v>1</v>
      </c>
      <c r="AB4349" s="82">
        <v>1</v>
      </c>
      <c r="AC4349" s="82">
        <v>1</v>
      </c>
      <c r="AD4349" s="85" t="str">
        <f>IF(A4349&lt;&gt;"",IF(D4349="DIRECCIÓN_DE_TRANSFERENCIAS","280 0031",VLOOKUP(C4349,NIVELES!$A$14:$B$105,2,0)),"")</f>
        <v>280 8270</v>
      </c>
      <c r="AE4349" s="86" t="s">
        <v>322</v>
      </c>
      <c r="AF4349" s="86" t="s">
        <v>544</v>
      </c>
      <c r="AG4349" s="79" t="str">
        <f>+IF(AF4349&lt;&gt;"",VLOOKUP(AF4349,NIVELES!$A$666:$B$673,2,0),"")</f>
        <v>PROTECCIÓN_SOCIAL_A_LA_FAMILIA._ASEGURAMIENTO_NO_CONTRIBUTIVO_E_INCLUSIÓN_ECONÓMICA_Y_MOVILIDAD_SOCIAL</v>
      </c>
      <c r="AH4349" s="78" t="s">
        <v>514</v>
      </c>
      <c r="AI4349" s="79" t="str">
        <f>IF(AH4349&lt;&gt;"",VLOOKUP(CONCATENATE(AG4349,AH4349),NIVELES!$B$676:$C$745,2,0),"")</f>
        <v>Inclusión Económica Y Movilidad Social</v>
      </c>
      <c r="AJ4349" s="78" t="s">
        <v>517</v>
      </c>
      <c r="AK4349" s="79" t="str">
        <f>+IF(AJ4349&lt;&gt;"",VLOOKUP(AJ4349,NIVELES!$A$816:$B$892,2,0),"")</f>
        <v>NO APLICA</v>
      </c>
      <c r="AL4349" s="78" t="s">
        <v>553</v>
      </c>
      <c r="AM4349" s="78">
        <v>510204</v>
      </c>
      <c r="AN4349" s="79" t="str">
        <f>IF(AM4349&lt;&gt;"",+VLOOKUP(AM4349,NIVELES!$A$1652:$B$2466,2,0),"")</f>
        <v>Decimocuarto Sueldo</v>
      </c>
      <c r="AO4349" s="87">
        <v>722.33</v>
      </c>
      <c r="AP4349" s="88">
        <v>32.83</v>
      </c>
      <c r="AQ4349" s="88">
        <v>32.83</v>
      </c>
      <c r="AR4349" s="88">
        <v>426.83</v>
      </c>
      <c r="AS4349" s="88">
        <v>32.83</v>
      </c>
      <c r="AT4349" s="88">
        <v>32.83</v>
      </c>
      <c r="AU4349" s="88">
        <v>32.83</v>
      </c>
      <c r="AV4349" s="88">
        <v>32.83</v>
      </c>
      <c r="AW4349" s="88">
        <v>32.83</v>
      </c>
      <c r="AX4349" s="88">
        <v>32.83</v>
      </c>
      <c r="AY4349" s="88">
        <v>32.83</v>
      </c>
      <c r="AZ4349" s="88">
        <v>0.03</v>
      </c>
      <c r="BA4349" s="88">
        <v>0</v>
      </c>
      <c r="BB4349" s="89">
        <f t="shared" si="267"/>
        <v>722.33000000000027</v>
      </c>
      <c r="BC4349" s="90" t="str">
        <f t="shared" si="266"/>
        <v>OK</v>
      </c>
      <c r="BD4349" s="91" t="str">
        <f t="shared" si="268"/>
        <v xml:space="preserve">                  </v>
      </c>
      <c r="BE4349" s="92">
        <f t="shared" si="269"/>
        <v>12</v>
      </c>
    </row>
    <row r="4350" spans="1:57" s="74" customFormat="1" ht="50.1" customHeight="1" x14ac:dyDescent="0.2">
      <c r="A4350" s="78" t="s">
        <v>55</v>
      </c>
      <c r="B4350" s="78" t="s">
        <v>67</v>
      </c>
      <c r="C4350" s="78" t="s">
        <v>1040</v>
      </c>
      <c r="D4350" s="78" t="s">
        <v>606</v>
      </c>
      <c r="E4350" s="79" t="str">
        <f>+IF(C4350&lt;&gt;"",VLOOKUP(MID(C4350,18,5),NIVELES!$A$133:$B$213,2,0),"")</f>
        <v>GUAYAS</v>
      </c>
      <c r="F4350" s="80" t="s">
        <v>85</v>
      </c>
      <c r="G4350" s="81" t="str">
        <f>+IF(F4350&lt;&gt;"",VLOOKUP(F4350,NIVELES!$A$246:$C$464,3,0),"")</f>
        <v xml:space="preserve"> </v>
      </c>
      <c r="H4350" s="82" t="s">
        <v>1024</v>
      </c>
      <c r="I4350" s="78" t="s">
        <v>2325</v>
      </c>
      <c r="J4350" s="78" t="s">
        <v>1078</v>
      </c>
      <c r="K4350" s="78" t="s">
        <v>2291</v>
      </c>
      <c r="L4350" s="78" t="s">
        <v>2240</v>
      </c>
      <c r="M4350" s="78">
        <v>480</v>
      </c>
      <c r="N4350" s="78" t="s">
        <v>3726</v>
      </c>
      <c r="O4350" s="78" t="s">
        <v>3798</v>
      </c>
      <c r="P4350" s="82">
        <v>12</v>
      </c>
      <c r="Q4350" s="78" t="s">
        <v>3799</v>
      </c>
      <c r="R4350" s="82">
        <v>1</v>
      </c>
      <c r="S4350" s="82">
        <v>1</v>
      </c>
      <c r="T4350" s="82">
        <v>1</v>
      </c>
      <c r="U4350" s="82">
        <v>1</v>
      </c>
      <c r="V4350" s="82">
        <v>1</v>
      </c>
      <c r="W4350" s="82">
        <v>1</v>
      </c>
      <c r="X4350" s="82">
        <v>1</v>
      </c>
      <c r="Y4350" s="82">
        <v>1</v>
      </c>
      <c r="Z4350" s="82">
        <v>1</v>
      </c>
      <c r="AA4350" s="82">
        <v>1</v>
      </c>
      <c r="AB4350" s="82">
        <v>1</v>
      </c>
      <c r="AC4350" s="82">
        <v>1</v>
      </c>
      <c r="AD4350" s="85" t="str">
        <f>IF(A4350&lt;&gt;"",IF(D4350="DIRECCIÓN_DE_TRANSFERENCIAS","280 0031",VLOOKUP(C4350,NIVELES!$A$14:$B$105,2,0)),"")</f>
        <v>280 8270</v>
      </c>
      <c r="AE4350" s="86" t="s">
        <v>322</v>
      </c>
      <c r="AF4350" s="86" t="s">
        <v>544</v>
      </c>
      <c r="AG4350" s="79" t="str">
        <f>+IF(AF4350&lt;&gt;"",VLOOKUP(AF4350,NIVELES!$A$666:$B$673,2,0),"")</f>
        <v>PROTECCIÓN_SOCIAL_A_LA_FAMILIA._ASEGURAMIENTO_NO_CONTRIBUTIVO_E_INCLUSIÓN_ECONÓMICA_Y_MOVILIDAD_SOCIAL</v>
      </c>
      <c r="AH4350" s="78" t="s">
        <v>514</v>
      </c>
      <c r="AI4350" s="79" t="str">
        <f>IF(AH4350&lt;&gt;"",VLOOKUP(CONCATENATE(AG4350,AH4350),NIVELES!$B$676:$C$745,2,0),"")</f>
        <v>Inclusión Económica Y Movilidad Social</v>
      </c>
      <c r="AJ4350" s="78" t="s">
        <v>517</v>
      </c>
      <c r="AK4350" s="79" t="str">
        <f>+IF(AJ4350&lt;&gt;"",VLOOKUP(AJ4350,NIVELES!$A$816:$B$892,2,0),"")</f>
        <v>NO APLICA</v>
      </c>
      <c r="AL4350" s="78" t="s">
        <v>553</v>
      </c>
      <c r="AM4350" s="78">
        <v>510510</v>
      </c>
      <c r="AN4350" s="79" t="str">
        <f>IF(AM4350&lt;&gt;"",+VLOOKUP(AM4350,NIVELES!$A$1652:$B$2466,2,0),"")</f>
        <v>Servicios Personales por Contrato</v>
      </c>
      <c r="AO4350" s="87">
        <v>29282</v>
      </c>
      <c r="AP4350" s="88">
        <v>2662</v>
      </c>
      <c r="AQ4350" s="88">
        <v>2662</v>
      </c>
      <c r="AR4350" s="88">
        <v>2662</v>
      </c>
      <c r="AS4350" s="88">
        <v>2662</v>
      </c>
      <c r="AT4350" s="88">
        <v>2662</v>
      </c>
      <c r="AU4350" s="88">
        <v>2662</v>
      </c>
      <c r="AV4350" s="88">
        <v>2662</v>
      </c>
      <c r="AW4350" s="88">
        <v>2662</v>
      </c>
      <c r="AX4350" s="88">
        <v>2662</v>
      </c>
      <c r="AY4350" s="88">
        <v>2662</v>
      </c>
      <c r="AZ4350" s="88">
        <v>2662</v>
      </c>
      <c r="BA4350" s="88">
        <v>0</v>
      </c>
      <c r="BB4350" s="89">
        <f t="shared" si="267"/>
        <v>29282</v>
      </c>
      <c r="BC4350" s="90" t="str">
        <f t="shared" si="266"/>
        <v>OK</v>
      </c>
      <c r="BD4350" s="91" t="str">
        <f t="shared" si="268"/>
        <v xml:space="preserve">                  </v>
      </c>
      <c r="BE4350" s="92">
        <f t="shared" si="269"/>
        <v>12</v>
      </c>
    </row>
    <row r="4351" spans="1:57" s="74" customFormat="1" ht="50.1" customHeight="1" x14ac:dyDescent="0.2">
      <c r="A4351" s="78" t="s">
        <v>55</v>
      </c>
      <c r="B4351" s="78" t="s">
        <v>67</v>
      </c>
      <c r="C4351" s="78" t="s">
        <v>1040</v>
      </c>
      <c r="D4351" s="78" t="s">
        <v>606</v>
      </c>
      <c r="E4351" s="79" t="str">
        <f>+IF(C4351&lt;&gt;"",VLOOKUP(MID(C4351,18,5),NIVELES!$A$133:$B$213,2,0),"")</f>
        <v>GUAYAS</v>
      </c>
      <c r="F4351" s="80" t="s">
        <v>85</v>
      </c>
      <c r="G4351" s="81" t="str">
        <f>+IF(F4351&lt;&gt;"",VLOOKUP(F4351,NIVELES!$A$246:$C$464,3,0),"")</f>
        <v xml:space="preserve"> </v>
      </c>
      <c r="H4351" s="82" t="s">
        <v>1024</v>
      </c>
      <c r="I4351" s="78" t="s">
        <v>2325</v>
      </c>
      <c r="J4351" s="78" t="s">
        <v>1078</v>
      </c>
      <c r="K4351" s="78" t="s">
        <v>2291</v>
      </c>
      <c r="L4351" s="78" t="s">
        <v>2240</v>
      </c>
      <c r="M4351" s="78">
        <v>480</v>
      </c>
      <c r="N4351" s="78" t="s">
        <v>3726</v>
      </c>
      <c r="O4351" s="78" t="s">
        <v>3798</v>
      </c>
      <c r="P4351" s="82">
        <v>12</v>
      </c>
      <c r="Q4351" s="78" t="s">
        <v>3799</v>
      </c>
      <c r="R4351" s="82">
        <v>1</v>
      </c>
      <c r="S4351" s="82">
        <v>1</v>
      </c>
      <c r="T4351" s="82">
        <v>1</v>
      </c>
      <c r="U4351" s="82">
        <v>1</v>
      </c>
      <c r="V4351" s="82">
        <v>1</v>
      </c>
      <c r="W4351" s="82">
        <v>1</v>
      </c>
      <c r="X4351" s="82">
        <v>1</v>
      </c>
      <c r="Y4351" s="82">
        <v>1</v>
      </c>
      <c r="Z4351" s="82">
        <v>1</v>
      </c>
      <c r="AA4351" s="82">
        <v>1</v>
      </c>
      <c r="AB4351" s="82">
        <v>1</v>
      </c>
      <c r="AC4351" s="82">
        <v>1</v>
      </c>
      <c r="AD4351" s="85" t="str">
        <f>IF(A4351&lt;&gt;"",IF(D4351="DIRECCIÓN_DE_TRANSFERENCIAS","280 0031",VLOOKUP(C4351,NIVELES!$A$14:$B$105,2,0)),"")</f>
        <v>280 8270</v>
      </c>
      <c r="AE4351" s="86" t="s">
        <v>322</v>
      </c>
      <c r="AF4351" s="86" t="s">
        <v>544</v>
      </c>
      <c r="AG4351" s="79" t="str">
        <f>+IF(AF4351&lt;&gt;"",VLOOKUP(AF4351,NIVELES!$A$666:$B$673,2,0),"")</f>
        <v>PROTECCIÓN_SOCIAL_A_LA_FAMILIA._ASEGURAMIENTO_NO_CONTRIBUTIVO_E_INCLUSIÓN_ECONÓMICA_Y_MOVILIDAD_SOCIAL</v>
      </c>
      <c r="AH4351" s="78" t="s">
        <v>514</v>
      </c>
      <c r="AI4351" s="79" t="str">
        <f>IF(AH4351&lt;&gt;"",VLOOKUP(CONCATENATE(AG4351,AH4351),NIVELES!$B$676:$C$745,2,0),"")</f>
        <v>Inclusión Económica Y Movilidad Social</v>
      </c>
      <c r="AJ4351" s="78" t="s">
        <v>517</v>
      </c>
      <c r="AK4351" s="79" t="str">
        <f>+IF(AJ4351&lt;&gt;"",VLOOKUP(AJ4351,NIVELES!$A$816:$B$892,2,0),"")</f>
        <v>NO APLICA</v>
      </c>
      <c r="AL4351" s="78" t="s">
        <v>553</v>
      </c>
      <c r="AM4351" s="78">
        <v>510601</v>
      </c>
      <c r="AN4351" s="79" t="str">
        <f>IF(AM4351&lt;&gt;"",+VLOOKUP(AM4351,NIVELES!$A$1652:$B$2466,2,0),"")</f>
        <v>Aporte Patronal</v>
      </c>
      <c r="AO4351" s="87">
        <v>2825.71</v>
      </c>
      <c r="AP4351" s="88">
        <v>256.88</v>
      </c>
      <c r="AQ4351" s="88">
        <v>256.88</v>
      </c>
      <c r="AR4351" s="88">
        <v>256.88</v>
      </c>
      <c r="AS4351" s="88">
        <v>256.88</v>
      </c>
      <c r="AT4351" s="88">
        <v>256.88</v>
      </c>
      <c r="AU4351" s="88">
        <v>256.88</v>
      </c>
      <c r="AV4351" s="88">
        <v>256.88</v>
      </c>
      <c r="AW4351" s="88">
        <v>256.88</v>
      </c>
      <c r="AX4351" s="88">
        <v>256.88</v>
      </c>
      <c r="AY4351" s="88">
        <v>256.88</v>
      </c>
      <c r="AZ4351" s="88">
        <v>256.91000000000003</v>
      </c>
      <c r="BA4351" s="88">
        <v>0</v>
      </c>
      <c r="BB4351" s="89">
        <f t="shared" si="267"/>
        <v>2825.7100000000005</v>
      </c>
      <c r="BC4351" s="90" t="str">
        <f t="shared" si="266"/>
        <v>OK</v>
      </c>
      <c r="BD4351" s="91" t="str">
        <f t="shared" si="268"/>
        <v xml:space="preserve">                  </v>
      </c>
      <c r="BE4351" s="92">
        <f t="shared" si="269"/>
        <v>12</v>
      </c>
    </row>
    <row r="4352" spans="1:57" s="74" customFormat="1" ht="50.1" customHeight="1" x14ac:dyDescent="0.2">
      <c r="A4352" s="78" t="s">
        <v>55</v>
      </c>
      <c r="B4352" s="78" t="s">
        <v>67</v>
      </c>
      <c r="C4352" s="78" t="s">
        <v>1040</v>
      </c>
      <c r="D4352" s="78" t="s">
        <v>606</v>
      </c>
      <c r="E4352" s="79" t="str">
        <f>+IF(C4352&lt;&gt;"",VLOOKUP(MID(C4352,18,5),NIVELES!$A$133:$B$213,2,0),"")</f>
        <v>GUAYAS</v>
      </c>
      <c r="F4352" s="80" t="s">
        <v>85</v>
      </c>
      <c r="G4352" s="81" t="str">
        <f>+IF(F4352&lt;&gt;"",VLOOKUP(F4352,NIVELES!$A$246:$C$464,3,0),"")</f>
        <v xml:space="preserve"> </v>
      </c>
      <c r="H4352" s="82" t="s">
        <v>1024</v>
      </c>
      <c r="I4352" s="78" t="s">
        <v>2325</v>
      </c>
      <c r="J4352" s="78" t="s">
        <v>1078</v>
      </c>
      <c r="K4352" s="78" t="s">
        <v>2291</v>
      </c>
      <c r="L4352" s="78" t="s">
        <v>2240</v>
      </c>
      <c r="M4352" s="78">
        <v>480</v>
      </c>
      <c r="N4352" s="78" t="s">
        <v>3726</v>
      </c>
      <c r="O4352" s="78" t="s">
        <v>3798</v>
      </c>
      <c r="P4352" s="82">
        <v>12</v>
      </c>
      <c r="Q4352" s="78" t="s">
        <v>3799</v>
      </c>
      <c r="R4352" s="82">
        <v>1</v>
      </c>
      <c r="S4352" s="82">
        <v>1</v>
      </c>
      <c r="T4352" s="82">
        <v>1</v>
      </c>
      <c r="U4352" s="82">
        <v>1</v>
      </c>
      <c r="V4352" s="82">
        <v>1</v>
      </c>
      <c r="W4352" s="82">
        <v>1</v>
      </c>
      <c r="X4352" s="82">
        <v>1</v>
      </c>
      <c r="Y4352" s="82">
        <v>1</v>
      </c>
      <c r="Z4352" s="82">
        <v>1</v>
      </c>
      <c r="AA4352" s="82">
        <v>1</v>
      </c>
      <c r="AB4352" s="82">
        <v>1</v>
      </c>
      <c r="AC4352" s="82">
        <v>1</v>
      </c>
      <c r="AD4352" s="85" t="str">
        <f>IF(A4352&lt;&gt;"",IF(D4352="DIRECCIÓN_DE_TRANSFERENCIAS","280 0031",VLOOKUP(C4352,NIVELES!$A$14:$B$105,2,0)),"")</f>
        <v>280 8270</v>
      </c>
      <c r="AE4352" s="86" t="s">
        <v>322</v>
      </c>
      <c r="AF4352" s="86" t="s">
        <v>544</v>
      </c>
      <c r="AG4352" s="79" t="str">
        <f>+IF(AF4352&lt;&gt;"",VLOOKUP(AF4352,NIVELES!$A$666:$B$673,2,0),"")</f>
        <v>PROTECCIÓN_SOCIAL_A_LA_FAMILIA._ASEGURAMIENTO_NO_CONTRIBUTIVO_E_INCLUSIÓN_ECONÓMICA_Y_MOVILIDAD_SOCIAL</v>
      </c>
      <c r="AH4352" s="78" t="s">
        <v>514</v>
      </c>
      <c r="AI4352" s="79" t="str">
        <f>IF(AH4352&lt;&gt;"",VLOOKUP(CONCATENATE(AG4352,AH4352),NIVELES!$B$676:$C$745,2,0),"")</f>
        <v>Inclusión Económica Y Movilidad Social</v>
      </c>
      <c r="AJ4352" s="78" t="s">
        <v>517</v>
      </c>
      <c r="AK4352" s="79" t="str">
        <f>+IF(AJ4352&lt;&gt;"",VLOOKUP(AJ4352,NIVELES!$A$816:$B$892,2,0),"")</f>
        <v>NO APLICA</v>
      </c>
      <c r="AL4352" s="78" t="s">
        <v>553</v>
      </c>
      <c r="AM4352" s="78">
        <v>510602</v>
      </c>
      <c r="AN4352" s="79" t="str">
        <f>IF(AM4352&lt;&gt;"",+VLOOKUP(AM4352,NIVELES!$A$1652:$B$2466,2,0),"")</f>
        <v>Fondo de Reserva</v>
      </c>
      <c r="AO4352" s="87">
        <v>2440.17</v>
      </c>
      <c r="AP4352" s="88">
        <v>221.74</v>
      </c>
      <c r="AQ4352" s="88">
        <v>221.74</v>
      </c>
      <c r="AR4352" s="88">
        <v>221.74</v>
      </c>
      <c r="AS4352" s="88">
        <v>221.74</v>
      </c>
      <c r="AT4352" s="88">
        <v>221.74</v>
      </c>
      <c r="AU4352" s="88">
        <v>221.74</v>
      </c>
      <c r="AV4352" s="88">
        <v>221.74</v>
      </c>
      <c r="AW4352" s="88">
        <v>221.74</v>
      </c>
      <c r="AX4352" s="88">
        <v>221.74</v>
      </c>
      <c r="AY4352" s="88">
        <v>221.74</v>
      </c>
      <c r="AZ4352" s="88">
        <v>221.74</v>
      </c>
      <c r="BA4352" s="88">
        <v>1.03</v>
      </c>
      <c r="BB4352" s="89">
        <f t="shared" si="267"/>
        <v>2440.1700000000005</v>
      </c>
      <c r="BC4352" s="90" t="str">
        <f t="shared" si="266"/>
        <v>OK</v>
      </c>
      <c r="BD4352" s="91" t="str">
        <f t="shared" si="268"/>
        <v xml:space="preserve">                  </v>
      </c>
      <c r="BE4352" s="92">
        <f t="shared" si="269"/>
        <v>12</v>
      </c>
    </row>
    <row r="4353" spans="1:57" s="74" customFormat="1" ht="50.1" customHeight="1" x14ac:dyDescent="0.2">
      <c r="A4353" s="78" t="s">
        <v>55</v>
      </c>
      <c r="B4353" s="78" t="s">
        <v>67</v>
      </c>
      <c r="C4353" s="78" t="s">
        <v>1040</v>
      </c>
      <c r="D4353" s="78" t="s">
        <v>606</v>
      </c>
      <c r="E4353" s="79" t="str">
        <f>+IF(C4353&lt;&gt;"",VLOOKUP(MID(C4353,18,5),NIVELES!$A$133:$B$213,2,0),"")</f>
        <v>GUAYAS</v>
      </c>
      <c r="F4353" s="80" t="s">
        <v>85</v>
      </c>
      <c r="G4353" s="81" t="str">
        <f>+IF(F4353&lt;&gt;"",VLOOKUP(F4353,NIVELES!$A$246:$C$464,3,0),"")</f>
        <v xml:space="preserve"> </v>
      </c>
      <c r="H4353" s="82" t="s">
        <v>1024</v>
      </c>
      <c r="I4353" s="78" t="s">
        <v>2325</v>
      </c>
      <c r="J4353" s="78" t="s">
        <v>1078</v>
      </c>
      <c r="K4353" s="78" t="s">
        <v>2291</v>
      </c>
      <c r="L4353" s="78" t="s">
        <v>2240</v>
      </c>
      <c r="M4353" s="78">
        <v>480</v>
      </c>
      <c r="N4353" s="78" t="s">
        <v>3726</v>
      </c>
      <c r="O4353" s="78" t="s">
        <v>3798</v>
      </c>
      <c r="P4353" s="82">
        <v>12</v>
      </c>
      <c r="Q4353" s="78" t="s">
        <v>3799</v>
      </c>
      <c r="R4353" s="82">
        <v>1</v>
      </c>
      <c r="S4353" s="82">
        <v>1</v>
      </c>
      <c r="T4353" s="82">
        <v>1</v>
      </c>
      <c r="U4353" s="82">
        <v>1</v>
      </c>
      <c r="V4353" s="82">
        <v>1</v>
      </c>
      <c r="W4353" s="82">
        <v>1</v>
      </c>
      <c r="X4353" s="82">
        <v>1</v>
      </c>
      <c r="Y4353" s="82">
        <v>1</v>
      </c>
      <c r="Z4353" s="82">
        <v>1</v>
      </c>
      <c r="AA4353" s="82">
        <v>1</v>
      </c>
      <c r="AB4353" s="82">
        <v>1</v>
      </c>
      <c r="AC4353" s="82">
        <v>1</v>
      </c>
      <c r="AD4353" s="85" t="str">
        <f>IF(A4353&lt;&gt;"",IF(D4353="DIRECCIÓN_DE_TRANSFERENCIAS","280 0031",VLOOKUP(C4353,NIVELES!$A$14:$B$105,2,0)),"")</f>
        <v>280 8270</v>
      </c>
      <c r="AE4353" s="86" t="s">
        <v>322</v>
      </c>
      <c r="AF4353" s="86" t="s">
        <v>544</v>
      </c>
      <c r="AG4353" s="79" t="str">
        <f>+IF(AF4353&lt;&gt;"",VLOOKUP(AF4353,NIVELES!$A$666:$B$673,2,0),"")</f>
        <v>PROTECCIÓN_SOCIAL_A_LA_FAMILIA._ASEGURAMIENTO_NO_CONTRIBUTIVO_E_INCLUSIÓN_ECONÓMICA_Y_MOVILIDAD_SOCIAL</v>
      </c>
      <c r="AH4353" s="78" t="s">
        <v>514</v>
      </c>
      <c r="AI4353" s="79" t="str">
        <f>IF(AH4353&lt;&gt;"",VLOOKUP(CONCATENATE(AG4353,AH4353),NIVELES!$B$676:$C$745,2,0),"")</f>
        <v>Inclusión Económica Y Movilidad Social</v>
      </c>
      <c r="AJ4353" s="78" t="s">
        <v>517</v>
      </c>
      <c r="AK4353" s="79" t="str">
        <f>+IF(AJ4353&lt;&gt;"",VLOOKUP(AJ4353,NIVELES!$A$816:$B$892,2,0),"")</f>
        <v>NO APLICA</v>
      </c>
      <c r="AL4353" s="78" t="s">
        <v>553</v>
      </c>
      <c r="AM4353" s="78">
        <v>510707</v>
      </c>
      <c r="AN4353" s="79" t="str">
        <f>IF(AM4353&lt;&gt;"",+VLOOKUP(AM4353,NIVELES!$A$1652:$B$2466,2,0),"")</f>
        <v>Compensación por Vacaciones no Gozadas por Cesación de Funciones</v>
      </c>
      <c r="AO4353" s="87">
        <v>0</v>
      </c>
      <c r="AP4353" s="88">
        <v>0</v>
      </c>
      <c r="AQ4353" s="88">
        <v>0</v>
      </c>
      <c r="AR4353" s="88">
        <v>0</v>
      </c>
      <c r="AS4353" s="88">
        <v>0</v>
      </c>
      <c r="AT4353" s="88">
        <v>0</v>
      </c>
      <c r="AU4353" s="88">
        <v>0</v>
      </c>
      <c r="AV4353" s="88">
        <v>0</v>
      </c>
      <c r="AW4353" s="88">
        <v>0</v>
      </c>
      <c r="AX4353" s="88">
        <v>0</v>
      </c>
      <c r="AY4353" s="88">
        <v>0</v>
      </c>
      <c r="AZ4353" s="88">
        <v>0</v>
      </c>
      <c r="BA4353" s="88">
        <v>0</v>
      </c>
      <c r="BB4353" s="89">
        <f t="shared" si="267"/>
        <v>0</v>
      </c>
      <c r="BC4353" s="90" t="str">
        <f t="shared" si="266"/>
        <v>OK</v>
      </c>
      <c r="BD4353" s="91" t="str">
        <f t="shared" si="268"/>
        <v xml:space="preserve">                  </v>
      </c>
      <c r="BE4353" s="92">
        <f t="shared" si="269"/>
        <v>12</v>
      </c>
    </row>
    <row r="4354" spans="1:57" s="74" customFormat="1" ht="50.1" customHeight="1" x14ac:dyDescent="0.2">
      <c r="A4354" s="78" t="s">
        <v>55</v>
      </c>
      <c r="B4354" s="78" t="s">
        <v>67</v>
      </c>
      <c r="C4354" s="78" t="s">
        <v>1040</v>
      </c>
      <c r="D4354" s="78" t="s">
        <v>606</v>
      </c>
      <c r="E4354" s="79" t="str">
        <f>+IF(C4354&lt;&gt;"",VLOOKUP(MID(C4354,18,5),NIVELES!$A$133:$B$213,2,0),"")</f>
        <v>GUAYAS</v>
      </c>
      <c r="F4354" s="80" t="s">
        <v>85</v>
      </c>
      <c r="G4354" s="81" t="str">
        <f>+IF(F4354&lt;&gt;"",VLOOKUP(F4354,NIVELES!$A$246:$C$464,3,0),"")</f>
        <v xml:space="preserve"> </v>
      </c>
      <c r="H4354" s="82" t="s">
        <v>1024</v>
      </c>
      <c r="I4354" s="78" t="s">
        <v>2325</v>
      </c>
      <c r="J4354" s="78" t="s">
        <v>1078</v>
      </c>
      <c r="K4354" s="78" t="s">
        <v>2291</v>
      </c>
      <c r="L4354" s="78" t="s">
        <v>2240</v>
      </c>
      <c r="M4354" s="78">
        <v>480</v>
      </c>
      <c r="N4354" s="78" t="s">
        <v>3726</v>
      </c>
      <c r="O4354" s="78" t="s">
        <v>3850</v>
      </c>
      <c r="P4354" s="82">
        <v>3</v>
      </c>
      <c r="Q4354" s="78" t="s">
        <v>3832</v>
      </c>
      <c r="R4354" s="82">
        <v>0</v>
      </c>
      <c r="S4354" s="82">
        <v>0</v>
      </c>
      <c r="T4354" s="82">
        <v>1</v>
      </c>
      <c r="U4354" s="82">
        <v>0</v>
      </c>
      <c r="V4354" s="82">
        <v>0</v>
      </c>
      <c r="W4354" s="82">
        <v>1</v>
      </c>
      <c r="X4354" s="82">
        <v>0</v>
      </c>
      <c r="Y4354" s="82">
        <v>0</v>
      </c>
      <c r="Z4354" s="82">
        <v>1</v>
      </c>
      <c r="AA4354" s="82">
        <v>0</v>
      </c>
      <c r="AB4354" s="82">
        <v>0</v>
      </c>
      <c r="AC4354" s="82">
        <v>0</v>
      </c>
      <c r="AD4354" s="85" t="str">
        <f>IF(A4354&lt;&gt;"",IF(D4354="DIRECCIÓN_DE_TRANSFERENCIAS","280 0031",VLOOKUP(C4354,NIVELES!$A$14:$B$105,2,0)),"")</f>
        <v>280 8270</v>
      </c>
      <c r="AE4354" s="86" t="s">
        <v>322</v>
      </c>
      <c r="AF4354" s="86" t="s">
        <v>544</v>
      </c>
      <c r="AG4354" s="79" t="str">
        <f>+IF(AF4354&lt;&gt;"",VLOOKUP(AF4354,NIVELES!$A$666:$B$673,2,0),"")</f>
        <v>PROTECCIÓN_SOCIAL_A_LA_FAMILIA._ASEGURAMIENTO_NO_CONTRIBUTIVO_E_INCLUSIÓN_ECONÓMICA_Y_MOVILIDAD_SOCIAL</v>
      </c>
      <c r="AH4354" s="78" t="s">
        <v>514</v>
      </c>
      <c r="AI4354" s="79" t="str">
        <f>IF(AH4354&lt;&gt;"",VLOOKUP(CONCATENATE(AG4354,AH4354),NIVELES!$B$676:$C$745,2,0),"")</f>
        <v>Inclusión Económica Y Movilidad Social</v>
      </c>
      <c r="AJ4354" s="78" t="s">
        <v>517</v>
      </c>
      <c r="AK4354" s="79" t="str">
        <f>+IF(AJ4354&lt;&gt;"",VLOOKUP(AJ4354,NIVELES!$A$816:$B$892,2,0),"")</f>
        <v>NO APLICA</v>
      </c>
      <c r="AL4354" s="78" t="s">
        <v>554</v>
      </c>
      <c r="AM4354" s="78">
        <v>530204</v>
      </c>
      <c r="AN4354" s="79" t="str">
        <f>IF(AM4354&lt;&gt;"",+VLOOKUP(AM4354,NIVELES!$A$1652:$B$2466,2,0),"")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4354" s="87">
        <v>2656.5</v>
      </c>
      <c r="AP4354" s="88">
        <v>0</v>
      </c>
      <c r="AQ4354" s="88">
        <v>0</v>
      </c>
      <c r="AR4354" s="88">
        <v>656.5</v>
      </c>
      <c r="AS4354" s="88">
        <v>0</v>
      </c>
      <c r="AT4354" s="88">
        <v>0</v>
      </c>
      <c r="AU4354" s="88">
        <v>1000</v>
      </c>
      <c r="AV4354" s="88">
        <v>0</v>
      </c>
      <c r="AW4354" s="88">
        <v>0</v>
      </c>
      <c r="AX4354" s="88">
        <v>1000</v>
      </c>
      <c r="AY4354" s="88">
        <v>0</v>
      </c>
      <c r="AZ4354" s="88">
        <v>0</v>
      </c>
      <c r="BA4354" s="88">
        <v>0</v>
      </c>
      <c r="BB4354" s="89">
        <f t="shared" si="267"/>
        <v>2656.5</v>
      </c>
      <c r="BC4354" s="90" t="str">
        <f t="shared" si="266"/>
        <v>OK</v>
      </c>
      <c r="BD4354" s="91" t="str">
        <f t="shared" si="268"/>
        <v xml:space="preserve">                  </v>
      </c>
      <c r="BE4354" s="92">
        <f t="shared" si="269"/>
        <v>3</v>
      </c>
    </row>
    <row r="4355" spans="1:57" s="74" customFormat="1" ht="50.1" customHeight="1" x14ac:dyDescent="0.2">
      <c r="A4355" s="78" t="s">
        <v>55</v>
      </c>
      <c r="B4355" s="78" t="s">
        <v>67</v>
      </c>
      <c r="C4355" s="78" t="s">
        <v>1040</v>
      </c>
      <c r="D4355" s="78" t="s">
        <v>606</v>
      </c>
      <c r="E4355" s="79" t="str">
        <f>+IF(C4355&lt;&gt;"",VLOOKUP(MID(C4355,18,5),NIVELES!$A$133:$B$213,2,0),"")</f>
        <v>GUAYAS</v>
      </c>
      <c r="F4355" s="80" t="s">
        <v>85</v>
      </c>
      <c r="G4355" s="81" t="str">
        <f>+IF(F4355&lt;&gt;"",VLOOKUP(F4355,NIVELES!$A$246:$C$464,3,0),"")</f>
        <v xml:space="preserve"> </v>
      </c>
      <c r="H4355" s="82" t="s">
        <v>1024</v>
      </c>
      <c r="I4355" s="78" t="s">
        <v>2325</v>
      </c>
      <c r="J4355" s="78" t="s">
        <v>1078</v>
      </c>
      <c r="K4355" s="78" t="s">
        <v>2291</v>
      </c>
      <c r="L4355" s="78" t="s">
        <v>2240</v>
      </c>
      <c r="M4355" s="78">
        <v>480</v>
      </c>
      <c r="N4355" s="78" t="s">
        <v>3726</v>
      </c>
      <c r="O4355" s="78" t="s">
        <v>3851</v>
      </c>
      <c r="P4355" s="82">
        <v>3</v>
      </c>
      <c r="Q4355" s="78" t="s">
        <v>3832</v>
      </c>
      <c r="R4355" s="82">
        <v>0</v>
      </c>
      <c r="S4355" s="82">
        <v>0</v>
      </c>
      <c r="T4355" s="82">
        <v>1</v>
      </c>
      <c r="U4355" s="82">
        <v>0</v>
      </c>
      <c r="V4355" s="82">
        <v>0</v>
      </c>
      <c r="W4355" s="82">
        <v>0</v>
      </c>
      <c r="X4355" s="82">
        <v>1</v>
      </c>
      <c r="Y4355" s="82">
        <v>0</v>
      </c>
      <c r="Z4355" s="82">
        <v>0</v>
      </c>
      <c r="AA4355" s="82">
        <v>0</v>
      </c>
      <c r="AB4355" s="82">
        <v>1</v>
      </c>
      <c r="AC4355" s="82">
        <v>0</v>
      </c>
      <c r="AD4355" s="85" t="str">
        <f>IF(A4355&lt;&gt;"",IF(D4355="DIRECCIÓN_DE_TRANSFERENCIAS","280 0031",VLOOKUP(C4355,NIVELES!$A$14:$B$105,2,0)),"")</f>
        <v>280 8270</v>
      </c>
      <c r="AE4355" s="86" t="s">
        <v>322</v>
      </c>
      <c r="AF4355" s="86" t="s">
        <v>544</v>
      </c>
      <c r="AG4355" s="79" t="str">
        <f>+IF(AF4355&lt;&gt;"",VLOOKUP(AF4355,NIVELES!$A$666:$B$673,2,0),"")</f>
        <v>PROTECCIÓN_SOCIAL_A_LA_FAMILIA._ASEGURAMIENTO_NO_CONTRIBUTIVO_E_INCLUSIÓN_ECONÓMICA_Y_MOVILIDAD_SOCIAL</v>
      </c>
      <c r="AH4355" s="78" t="s">
        <v>514</v>
      </c>
      <c r="AI4355" s="79" t="str">
        <f>IF(AH4355&lt;&gt;"",VLOOKUP(CONCATENATE(AG4355,AH4355),NIVELES!$B$676:$C$745,2,0),"")</f>
        <v>Inclusión Económica Y Movilidad Social</v>
      </c>
      <c r="AJ4355" s="78" t="s">
        <v>517</v>
      </c>
      <c r="AK4355" s="79" t="str">
        <f>+IF(AJ4355&lt;&gt;"",VLOOKUP(AJ4355,NIVELES!$A$816:$B$892,2,0),"")</f>
        <v>NO APLICA</v>
      </c>
      <c r="AL4355" s="78" t="s">
        <v>554</v>
      </c>
      <c r="AM4355" s="78">
        <v>530249</v>
      </c>
      <c r="AN4355" s="79" t="str">
        <f>IF(AM4355&lt;&gt;"",+VLOOKUP(AM4355,NIVELES!$A$1652:$B$2466,2,0),"")</f>
        <v>Eventos Públicos Promocionales</v>
      </c>
      <c r="AO4355" s="87">
        <v>1500</v>
      </c>
      <c r="AP4355" s="88">
        <v>0</v>
      </c>
      <c r="AQ4355" s="88">
        <v>0</v>
      </c>
      <c r="AR4355" s="88">
        <v>500</v>
      </c>
      <c r="AS4355" s="88">
        <v>0</v>
      </c>
      <c r="AT4355" s="88">
        <v>0</v>
      </c>
      <c r="AU4355" s="88">
        <v>0</v>
      </c>
      <c r="AV4355" s="88">
        <v>500</v>
      </c>
      <c r="AW4355" s="88">
        <v>0</v>
      </c>
      <c r="AX4355" s="88">
        <v>0</v>
      </c>
      <c r="AY4355" s="88">
        <v>0</v>
      </c>
      <c r="AZ4355" s="88">
        <v>500</v>
      </c>
      <c r="BA4355" s="88">
        <v>0</v>
      </c>
      <c r="BB4355" s="89">
        <f t="shared" si="267"/>
        <v>1500</v>
      </c>
      <c r="BC4355" s="90" t="str">
        <f t="shared" si="266"/>
        <v>OK</v>
      </c>
      <c r="BD4355" s="91" t="str">
        <f t="shared" si="268"/>
        <v xml:space="preserve">                  </v>
      </c>
      <c r="BE4355" s="92">
        <f t="shared" si="269"/>
        <v>3</v>
      </c>
    </row>
    <row r="4356" spans="1:57" s="74" customFormat="1" ht="50.1" customHeight="1" x14ac:dyDescent="0.2">
      <c r="A4356" s="78" t="s">
        <v>55</v>
      </c>
      <c r="B4356" s="78" t="s">
        <v>67</v>
      </c>
      <c r="C4356" s="78" t="s">
        <v>1040</v>
      </c>
      <c r="D4356" s="78" t="s">
        <v>606</v>
      </c>
      <c r="E4356" s="79" t="str">
        <f>+IF(C4356&lt;&gt;"",VLOOKUP(MID(C4356,18,5),NIVELES!$A$133:$B$213,2,0),"")</f>
        <v>GUAYAS</v>
      </c>
      <c r="F4356" s="80" t="s">
        <v>85</v>
      </c>
      <c r="G4356" s="81" t="str">
        <f>+IF(F4356&lt;&gt;"",VLOOKUP(F4356,NIVELES!$A$246:$C$464,3,0),"")</f>
        <v xml:space="preserve"> </v>
      </c>
      <c r="H4356" s="82" t="s">
        <v>1024</v>
      </c>
      <c r="I4356" s="78" t="s">
        <v>2325</v>
      </c>
      <c r="J4356" s="78" t="s">
        <v>1078</v>
      </c>
      <c r="K4356" s="78" t="s">
        <v>2291</v>
      </c>
      <c r="L4356" s="78" t="s">
        <v>2240</v>
      </c>
      <c r="M4356" s="78">
        <v>480</v>
      </c>
      <c r="N4356" s="78" t="s">
        <v>3726</v>
      </c>
      <c r="O4356" s="78" t="s">
        <v>3852</v>
      </c>
      <c r="P4356" s="82">
        <v>3</v>
      </c>
      <c r="Q4356" s="78" t="s">
        <v>3832</v>
      </c>
      <c r="R4356" s="82">
        <v>0</v>
      </c>
      <c r="S4356" s="82">
        <v>0</v>
      </c>
      <c r="T4356" s="82">
        <v>1</v>
      </c>
      <c r="U4356" s="82">
        <v>0</v>
      </c>
      <c r="V4356" s="82">
        <v>0</v>
      </c>
      <c r="W4356" s="82">
        <v>1</v>
      </c>
      <c r="X4356" s="82">
        <v>0</v>
      </c>
      <c r="Y4356" s="82">
        <v>0</v>
      </c>
      <c r="Z4356" s="82">
        <v>1</v>
      </c>
      <c r="AA4356" s="82">
        <v>0</v>
      </c>
      <c r="AB4356" s="82">
        <v>0</v>
      </c>
      <c r="AC4356" s="82">
        <v>0</v>
      </c>
      <c r="AD4356" s="85" t="str">
        <f>IF(A4356&lt;&gt;"",IF(D4356="DIRECCIÓN_DE_TRANSFERENCIAS","280 0031",VLOOKUP(C4356,NIVELES!$A$14:$B$105,2,0)),"")</f>
        <v>280 8270</v>
      </c>
      <c r="AE4356" s="86" t="s">
        <v>322</v>
      </c>
      <c r="AF4356" s="86" t="s">
        <v>544</v>
      </c>
      <c r="AG4356" s="79" t="str">
        <f>+IF(AF4356&lt;&gt;"",VLOOKUP(AF4356,NIVELES!$A$666:$B$673,2,0),"")</f>
        <v>PROTECCIÓN_SOCIAL_A_LA_FAMILIA._ASEGURAMIENTO_NO_CONTRIBUTIVO_E_INCLUSIÓN_ECONÓMICA_Y_MOVILIDAD_SOCIAL</v>
      </c>
      <c r="AH4356" s="78" t="s">
        <v>514</v>
      </c>
      <c r="AI4356" s="79" t="str">
        <f>IF(AH4356&lt;&gt;"",VLOOKUP(CONCATENATE(AG4356,AH4356),NIVELES!$B$676:$C$745,2,0),"")</f>
        <v>Inclusión Económica Y Movilidad Social</v>
      </c>
      <c r="AJ4356" s="78" t="s">
        <v>517</v>
      </c>
      <c r="AK4356" s="79" t="str">
        <f>+IF(AJ4356&lt;&gt;"",VLOOKUP(AJ4356,NIVELES!$A$816:$B$892,2,0),"")</f>
        <v>NO APLICA</v>
      </c>
      <c r="AL4356" s="78" t="s">
        <v>554</v>
      </c>
      <c r="AM4356" s="78">
        <v>530804</v>
      </c>
      <c r="AN4356" s="79" t="str">
        <f>IF(AM4356&lt;&gt;"",+VLOOKUP(AM4356,NIVELES!$A$1652:$B$2466,2,0),"")</f>
        <v>Materiales de Oficina</v>
      </c>
      <c r="AO4356" s="87">
        <v>1200</v>
      </c>
      <c r="AP4356" s="88">
        <v>0</v>
      </c>
      <c r="AQ4356" s="88">
        <v>0</v>
      </c>
      <c r="AR4356" s="88">
        <v>400</v>
      </c>
      <c r="AS4356" s="88">
        <v>0</v>
      </c>
      <c r="AT4356" s="88">
        <v>0</v>
      </c>
      <c r="AU4356" s="88">
        <v>400</v>
      </c>
      <c r="AV4356" s="88">
        <v>0</v>
      </c>
      <c r="AW4356" s="88">
        <v>0</v>
      </c>
      <c r="AX4356" s="88">
        <v>400</v>
      </c>
      <c r="AY4356" s="88">
        <v>0</v>
      </c>
      <c r="AZ4356" s="88">
        <v>0</v>
      </c>
      <c r="BA4356" s="88">
        <v>0</v>
      </c>
      <c r="BB4356" s="89">
        <f t="shared" si="267"/>
        <v>1200</v>
      </c>
      <c r="BC4356" s="90" t="str">
        <f t="shared" si="266"/>
        <v>OK</v>
      </c>
      <c r="BD4356" s="91" t="str">
        <f t="shared" si="268"/>
        <v xml:space="preserve">                  </v>
      </c>
      <c r="BE4356" s="92">
        <f t="shared" si="269"/>
        <v>3</v>
      </c>
    </row>
    <row r="4357" spans="1:57" s="74" customFormat="1" ht="50.1" customHeight="1" x14ac:dyDescent="0.2">
      <c r="A4357" s="78" t="s">
        <v>55</v>
      </c>
      <c r="B4357" s="78" t="s">
        <v>67</v>
      </c>
      <c r="C4357" s="78" t="s">
        <v>1040</v>
      </c>
      <c r="D4357" s="78" t="s">
        <v>606</v>
      </c>
      <c r="E4357" s="79" t="str">
        <f>+IF(C4357&lt;&gt;"",VLOOKUP(MID(C4357,18,5),NIVELES!$A$133:$B$213,2,0),"")</f>
        <v>GUAYAS</v>
      </c>
      <c r="F4357" s="80" t="s">
        <v>85</v>
      </c>
      <c r="G4357" s="81" t="str">
        <f>+IF(F4357&lt;&gt;"",VLOOKUP(F4357,NIVELES!$A$246:$C$464,3,0),"")</f>
        <v xml:space="preserve"> </v>
      </c>
      <c r="H4357" s="82" t="s">
        <v>1024</v>
      </c>
      <c r="I4357" s="78" t="s">
        <v>2325</v>
      </c>
      <c r="J4357" s="78" t="s">
        <v>1078</v>
      </c>
      <c r="K4357" s="78" t="s">
        <v>2291</v>
      </c>
      <c r="L4357" s="78" t="s">
        <v>2240</v>
      </c>
      <c r="M4357" s="78">
        <v>480</v>
      </c>
      <c r="N4357" s="78" t="s">
        <v>3726</v>
      </c>
      <c r="O4357" s="78" t="s">
        <v>3853</v>
      </c>
      <c r="P4357" s="82">
        <v>1</v>
      </c>
      <c r="Q4357" s="78" t="s">
        <v>3832</v>
      </c>
      <c r="R4357" s="82">
        <v>0</v>
      </c>
      <c r="S4357" s="82">
        <v>0</v>
      </c>
      <c r="T4357" s="82">
        <v>0</v>
      </c>
      <c r="U4357" s="82">
        <v>1</v>
      </c>
      <c r="V4357" s="82">
        <v>0</v>
      </c>
      <c r="W4357" s="82">
        <v>0</v>
      </c>
      <c r="X4357" s="82">
        <v>0</v>
      </c>
      <c r="Y4357" s="82">
        <v>0</v>
      </c>
      <c r="Z4357" s="82">
        <v>0</v>
      </c>
      <c r="AA4357" s="82">
        <v>0</v>
      </c>
      <c r="AB4357" s="82">
        <v>0</v>
      </c>
      <c r="AC4357" s="82">
        <v>0</v>
      </c>
      <c r="AD4357" s="85" t="str">
        <f>IF(A4357&lt;&gt;"",IF(D4357="DIRECCIÓN_DE_TRANSFERENCIAS","280 0031",VLOOKUP(C4357,NIVELES!$A$14:$B$105,2,0)),"")</f>
        <v>280 8270</v>
      </c>
      <c r="AE4357" s="86" t="s">
        <v>322</v>
      </c>
      <c r="AF4357" s="86" t="s">
        <v>544</v>
      </c>
      <c r="AG4357" s="79" t="str">
        <f>+IF(AF4357&lt;&gt;"",VLOOKUP(AF4357,NIVELES!$A$666:$B$673,2,0),"")</f>
        <v>PROTECCIÓN_SOCIAL_A_LA_FAMILIA._ASEGURAMIENTO_NO_CONTRIBUTIVO_E_INCLUSIÓN_ECONÓMICA_Y_MOVILIDAD_SOCIAL</v>
      </c>
      <c r="AH4357" s="78" t="s">
        <v>514</v>
      </c>
      <c r="AI4357" s="79" t="str">
        <f>IF(AH4357&lt;&gt;"",VLOOKUP(CONCATENATE(AG4357,AH4357),NIVELES!$B$676:$C$745,2,0),"")</f>
        <v>Inclusión Económica Y Movilidad Social</v>
      </c>
      <c r="AJ4357" s="78" t="s">
        <v>517</v>
      </c>
      <c r="AK4357" s="79" t="str">
        <f>+IF(AJ4357&lt;&gt;"",VLOOKUP(AJ4357,NIVELES!$A$816:$B$892,2,0),"")</f>
        <v>NO APLICA</v>
      </c>
      <c r="AL4357" s="78" t="s">
        <v>554</v>
      </c>
      <c r="AM4357" s="78">
        <v>530812</v>
      </c>
      <c r="AN4357" s="79" t="str">
        <f>IF(AM4357&lt;&gt;"",+VLOOKUP(AM4357,NIVELES!$A$1652:$B$2466,2,0),"")</f>
        <v>Materiales Didácticos</v>
      </c>
      <c r="AO4357" s="87">
        <v>800</v>
      </c>
      <c r="AP4357" s="88">
        <v>0</v>
      </c>
      <c r="AQ4357" s="88">
        <v>0</v>
      </c>
      <c r="AR4357" s="88">
        <v>0</v>
      </c>
      <c r="AS4357" s="88">
        <v>800</v>
      </c>
      <c r="AT4357" s="88">
        <v>0</v>
      </c>
      <c r="AU4357" s="88">
        <v>0</v>
      </c>
      <c r="AV4357" s="88">
        <v>0</v>
      </c>
      <c r="AW4357" s="88">
        <v>0</v>
      </c>
      <c r="AX4357" s="88">
        <v>0</v>
      </c>
      <c r="AY4357" s="88">
        <v>0</v>
      </c>
      <c r="AZ4357" s="88">
        <v>0</v>
      </c>
      <c r="BA4357" s="88">
        <v>0</v>
      </c>
      <c r="BB4357" s="89">
        <f t="shared" si="267"/>
        <v>800</v>
      </c>
      <c r="BC4357" s="90" t="str">
        <f t="shared" si="266"/>
        <v>OK</v>
      </c>
      <c r="BD4357" s="91" t="str">
        <f t="shared" si="268"/>
        <v xml:space="preserve">                  </v>
      </c>
      <c r="BE4357" s="92">
        <f t="shared" si="269"/>
        <v>1</v>
      </c>
    </row>
    <row r="4358" spans="1:57" s="74" customFormat="1" ht="50.1" customHeight="1" x14ac:dyDescent="0.2">
      <c r="A4358" s="78" t="s">
        <v>55</v>
      </c>
      <c r="B4358" s="78" t="s">
        <v>67</v>
      </c>
      <c r="C4358" s="78" t="s">
        <v>1040</v>
      </c>
      <c r="D4358" s="78" t="s">
        <v>606</v>
      </c>
      <c r="E4358" s="79" t="str">
        <f>+IF(C4358&lt;&gt;"",VLOOKUP(MID(C4358,18,5),NIVELES!$A$133:$B$213,2,0),"")</f>
        <v>GUAYAS</v>
      </c>
      <c r="F4358" s="80" t="s">
        <v>85</v>
      </c>
      <c r="G4358" s="81" t="str">
        <f>+IF(F4358&lt;&gt;"",VLOOKUP(F4358,NIVELES!$A$246:$C$464,3,0),"")</f>
        <v xml:space="preserve"> </v>
      </c>
      <c r="H4358" s="82" t="s">
        <v>1024</v>
      </c>
      <c r="I4358" s="78" t="s">
        <v>2325</v>
      </c>
      <c r="J4358" s="78" t="s">
        <v>1078</v>
      </c>
      <c r="K4358" s="78" t="s">
        <v>2291</v>
      </c>
      <c r="L4358" s="78" t="s">
        <v>2240</v>
      </c>
      <c r="M4358" s="78">
        <v>480</v>
      </c>
      <c r="N4358" s="78" t="s">
        <v>3726</v>
      </c>
      <c r="O4358" s="78" t="s">
        <v>3854</v>
      </c>
      <c r="P4358" s="82">
        <v>1</v>
      </c>
      <c r="Q4358" s="78" t="s">
        <v>3832</v>
      </c>
      <c r="R4358" s="82">
        <v>0</v>
      </c>
      <c r="S4358" s="82">
        <v>0</v>
      </c>
      <c r="T4358" s="82">
        <v>0</v>
      </c>
      <c r="U4358" s="82">
        <v>1</v>
      </c>
      <c r="V4358" s="82">
        <v>0</v>
      </c>
      <c r="W4358" s="82">
        <v>0</v>
      </c>
      <c r="X4358" s="82">
        <v>0</v>
      </c>
      <c r="Y4358" s="82">
        <v>0</v>
      </c>
      <c r="Z4358" s="82">
        <v>0</v>
      </c>
      <c r="AA4358" s="82">
        <v>0</v>
      </c>
      <c r="AB4358" s="82">
        <v>0</v>
      </c>
      <c r="AC4358" s="82">
        <v>0</v>
      </c>
      <c r="AD4358" s="85" t="str">
        <f>IF(A4358&lt;&gt;"",IF(D4358="DIRECCIÓN_DE_TRANSFERENCIAS","280 0031",VLOOKUP(C4358,NIVELES!$A$14:$B$105,2,0)),"")</f>
        <v>280 8270</v>
      </c>
      <c r="AE4358" s="86" t="s">
        <v>322</v>
      </c>
      <c r="AF4358" s="86" t="s">
        <v>544</v>
      </c>
      <c r="AG4358" s="79" t="str">
        <f>+IF(AF4358&lt;&gt;"",VLOOKUP(AF4358,NIVELES!$A$666:$B$673,2,0),"")</f>
        <v>PROTECCIÓN_SOCIAL_A_LA_FAMILIA._ASEGURAMIENTO_NO_CONTRIBUTIVO_E_INCLUSIÓN_ECONÓMICA_Y_MOVILIDAD_SOCIAL</v>
      </c>
      <c r="AH4358" s="78" t="s">
        <v>514</v>
      </c>
      <c r="AI4358" s="79" t="str">
        <f>IF(AH4358&lt;&gt;"",VLOOKUP(CONCATENATE(AG4358,AH4358),NIVELES!$B$676:$C$745,2,0),"")</f>
        <v>Inclusión Económica Y Movilidad Social</v>
      </c>
      <c r="AJ4358" s="78" t="s">
        <v>517</v>
      </c>
      <c r="AK4358" s="79" t="str">
        <f>+IF(AJ4358&lt;&gt;"",VLOOKUP(AJ4358,NIVELES!$A$816:$B$892,2,0),"")</f>
        <v>NO APLICA</v>
      </c>
      <c r="AL4358" s="78" t="s">
        <v>554</v>
      </c>
      <c r="AM4358" s="78">
        <v>531403</v>
      </c>
      <c r="AN4358" s="79" t="str">
        <f>IF(AM4358&lt;&gt;"",+VLOOKUP(AM4358,NIVELES!$A$1652:$B$2466,2,0),"")</f>
        <v>Mobiliario (No Depreciables)</v>
      </c>
      <c r="AO4358" s="87">
        <v>1000</v>
      </c>
      <c r="AP4358" s="88">
        <v>0</v>
      </c>
      <c r="AQ4358" s="88">
        <v>0</v>
      </c>
      <c r="AR4358" s="88">
        <v>0</v>
      </c>
      <c r="AS4358" s="88">
        <v>1000</v>
      </c>
      <c r="AT4358" s="88">
        <v>0</v>
      </c>
      <c r="AU4358" s="88">
        <v>0</v>
      </c>
      <c r="AV4358" s="88">
        <v>0</v>
      </c>
      <c r="AW4358" s="88">
        <v>0</v>
      </c>
      <c r="AX4358" s="88">
        <v>0</v>
      </c>
      <c r="AY4358" s="88">
        <v>0</v>
      </c>
      <c r="AZ4358" s="88">
        <v>0</v>
      </c>
      <c r="BA4358" s="88">
        <v>0</v>
      </c>
      <c r="BB4358" s="89">
        <f t="shared" si="267"/>
        <v>1000</v>
      </c>
      <c r="BC4358" s="90" t="str">
        <f t="shared" si="266"/>
        <v>OK</v>
      </c>
      <c r="BD4358" s="91" t="str">
        <f t="shared" si="268"/>
        <v xml:space="preserve">                  </v>
      </c>
      <c r="BE4358" s="92">
        <f t="shared" si="269"/>
        <v>1</v>
      </c>
    </row>
    <row r="4359" spans="1:57" s="74" customFormat="1" ht="50.1" customHeight="1" x14ac:dyDescent="0.2">
      <c r="A4359" s="78" t="s">
        <v>55</v>
      </c>
      <c r="B4359" s="78" t="s">
        <v>67</v>
      </c>
      <c r="C4359" s="78" t="s">
        <v>1040</v>
      </c>
      <c r="D4359" s="78" t="s">
        <v>605</v>
      </c>
      <c r="E4359" s="79" t="str">
        <f>+IF(C4359&lt;&gt;"",VLOOKUP(MID(C4359,18,5),NIVELES!$A$133:$B$213,2,0),"")</f>
        <v>GUAYAS</v>
      </c>
      <c r="F4359" s="80" t="s">
        <v>85</v>
      </c>
      <c r="G4359" s="81" t="str">
        <f>+IF(F4359&lt;&gt;"",VLOOKUP(F4359,NIVELES!$A$246:$C$464,3,0),"")</f>
        <v xml:space="preserve"> </v>
      </c>
      <c r="H4359" s="82" t="s">
        <v>1024</v>
      </c>
      <c r="I4359" s="78" t="s">
        <v>2311</v>
      </c>
      <c r="J4359" s="78" t="s">
        <v>1078</v>
      </c>
      <c r="K4359" s="78" t="s">
        <v>2291</v>
      </c>
      <c r="L4359" s="78" t="s">
        <v>3855</v>
      </c>
      <c r="M4359" s="78">
        <v>140</v>
      </c>
      <c r="N4359" s="78" t="s">
        <v>3856</v>
      </c>
      <c r="O4359" s="78" t="s">
        <v>3798</v>
      </c>
      <c r="P4359" s="82">
        <v>12</v>
      </c>
      <c r="Q4359" s="78" t="s">
        <v>3799</v>
      </c>
      <c r="R4359" s="82">
        <v>1</v>
      </c>
      <c r="S4359" s="82">
        <v>1</v>
      </c>
      <c r="T4359" s="82">
        <v>1</v>
      </c>
      <c r="U4359" s="82">
        <v>1</v>
      </c>
      <c r="V4359" s="82">
        <v>1</v>
      </c>
      <c r="W4359" s="82">
        <v>1</v>
      </c>
      <c r="X4359" s="82">
        <v>1</v>
      </c>
      <c r="Y4359" s="82">
        <v>1</v>
      </c>
      <c r="Z4359" s="82">
        <v>1</v>
      </c>
      <c r="AA4359" s="82">
        <v>1</v>
      </c>
      <c r="AB4359" s="82">
        <v>1</v>
      </c>
      <c r="AC4359" s="82">
        <v>1</v>
      </c>
      <c r="AD4359" s="85" t="str">
        <f>IF(A4359&lt;&gt;"",IF(D4359="DIRECCIÓN_DE_TRANSFERENCIAS","280 0031",VLOOKUP(C4359,NIVELES!$A$14:$B$105,2,0)),"")</f>
        <v>280 8270</v>
      </c>
      <c r="AE4359" s="86" t="s">
        <v>322</v>
      </c>
      <c r="AF4359" s="86" t="s">
        <v>545</v>
      </c>
      <c r="AG4359" s="79" t="str">
        <f>+IF(AF4359&lt;&gt;"",VLOOKUP(AF4359,NIVELES!$A$666:$B$673,2,0),"")</f>
        <v>SERVICIOS_DE_ATENCIÓN_GERONTOLÓGICA</v>
      </c>
      <c r="AH4359" s="78" t="s">
        <v>322</v>
      </c>
      <c r="AI4359" s="79" t="str">
        <f>IF(AH4359&lt;&gt;"",VLOOKUP(CONCATENATE(AG4359,AH4359),NIVELES!$B$676:$C$745,2,0),"")</f>
        <v>Administracion De La Atencion Gerontologica</v>
      </c>
      <c r="AJ4359" s="78" t="s">
        <v>517</v>
      </c>
      <c r="AK4359" s="79" t="str">
        <f>+IF(AJ4359&lt;&gt;"",VLOOKUP(AJ4359,NIVELES!$A$816:$B$892,2,0),"")</f>
        <v>NO APLICA</v>
      </c>
      <c r="AL4359" s="78" t="s">
        <v>553</v>
      </c>
      <c r="AM4359" s="78">
        <v>510105</v>
      </c>
      <c r="AN4359" s="79" t="str">
        <f>IF(AM4359&lt;&gt;"",+VLOOKUP(AM4359,NIVELES!$A$1652:$B$2466,2,0),"")</f>
        <v>Remuneraciones Unificadas</v>
      </c>
      <c r="AO4359" s="87">
        <v>11832</v>
      </c>
      <c r="AP4359" s="88">
        <v>986</v>
      </c>
      <c r="AQ4359" s="88">
        <v>986</v>
      </c>
      <c r="AR4359" s="88">
        <v>986</v>
      </c>
      <c r="AS4359" s="88">
        <v>986</v>
      </c>
      <c r="AT4359" s="88">
        <v>986</v>
      </c>
      <c r="AU4359" s="88">
        <v>986</v>
      </c>
      <c r="AV4359" s="88">
        <v>986</v>
      </c>
      <c r="AW4359" s="88">
        <v>986</v>
      </c>
      <c r="AX4359" s="88">
        <v>986</v>
      </c>
      <c r="AY4359" s="88">
        <v>986</v>
      </c>
      <c r="AZ4359" s="88">
        <v>986</v>
      </c>
      <c r="BA4359" s="88">
        <v>986</v>
      </c>
      <c r="BB4359" s="89">
        <f t="shared" si="267"/>
        <v>11832</v>
      </c>
      <c r="BC4359" s="90" t="str">
        <f t="shared" ref="BC4359:BC4422" si="270">IF(A4359&lt;&gt;"",IF(AO4359&lt;&gt;"",IF(AO4359=BB4359,"OK",AO4359-BB4359),IF(AND(AO4359="",BB4359=""),"",AO4359-BB4359))," ")</f>
        <v>OK</v>
      </c>
      <c r="BD4359" s="91" t="str">
        <f t="shared" si="268"/>
        <v xml:space="preserve">                  </v>
      </c>
      <c r="BE4359" s="92">
        <f t="shared" si="269"/>
        <v>12</v>
      </c>
    </row>
    <row r="4360" spans="1:57" s="74" customFormat="1" ht="50.1" customHeight="1" x14ac:dyDescent="0.2">
      <c r="A4360" s="78" t="s">
        <v>55</v>
      </c>
      <c r="B4360" s="78" t="s">
        <v>67</v>
      </c>
      <c r="C4360" s="78" t="s">
        <v>1040</v>
      </c>
      <c r="D4360" s="78" t="s">
        <v>605</v>
      </c>
      <c r="E4360" s="79" t="str">
        <f>+IF(C4360&lt;&gt;"",VLOOKUP(MID(C4360,18,5),NIVELES!$A$133:$B$213,2,0),"")</f>
        <v>GUAYAS</v>
      </c>
      <c r="F4360" s="80" t="s">
        <v>85</v>
      </c>
      <c r="G4360" s="81" t="str">
        <f>+IF(F4360&lt;&gt;"",VLOOKUP(F4360,NIVELES!$A$246:$C$464,3,0),"")</f>
        <v xml:space="preserve"> </v>
      </c>
      <c r="H4360" s="82" t="s">
        <v>1024</v>
      </c>
      <c r="I4360" s="78" t="s">
        <v>2311</v>
      </c>
      <c r="J4360" s="78" t="s">
        <v>1078</v>
      </c>
      <c r="K4360" s="78" t="s">
        <v>2291</v>
      </c>
      <c r="L4360" s="78" t="s">
        <v>3855</v>
      </c>
      <c r="M4360" s="78">
        <v>140</v>
      </c>
      <c r="N4360" s="78" t="s">
        <v>3856</v>
      </c>
      <c r="O4360" s="78" t="s">
        <v>3798</v>
      </c>
      <c r="P4360" s="82">
        <v>12</v>
      </c>
      <c r="Q4360" s="78" t="s">
        <v>3799</v>
      </c>
      <c r="R4360" s="82">
        <v>1</v>
      </c>
      <c r="S4360" s="82">
        <v>1</v>
      </c>
      <c r="T4360" s="82">
        <v>1</v>
      </c>
      <c r="U4360" s="82">
        <v>1</v>
      </c>
      <c r="V4360" s="82">
        <v>1</v>
      </c>
      <c r="W4360" s="82">
        <v>1</v>
      </c>
      <c r="X4360" s="82">
        <v>1</v>
      </c>
      <c r="Y4360" s="82">
        <v>1</v>
      </c>
      <c r="Z4360" s="82">
        <v>1</v>
      </c>
      <c r="AA4360" s="82">
        <v>1</v>
      </c>
      <c r="AB4360" s="82">
        <v>1</v>
      </c>
      <c r="AC4360" s="82">
        <v>1</v>
      </c>
      <c r="AD4360" s="85" t="str">
        <f>IF(A4360&lt;&gt;"",IF(D4360="DIRECCIÓN_DE_TRANSFERENCIAS","280 0031",VLOOKUP(C4360,NIVELES!$A$14:$B$105,2,0)),"")</f>
        <v>280 8270</v>
      </c>
      <c r="AE4360" s="86" t="s">
        <v>322</v>
      </c>
      <c r="AF4360" s="86" t="s">
        <v>545</v>
      </c>
      <c r="AG4360" s="79" t="str">
        <f>+IF(AF4360&lt;&gt;"",VLOOKUP(AF4360,NIVELES!$A$666:$B$673,2,0),"")</f>
        <v>SERVICIOS_DE_ATENCIÓN_GERONTOLÓGICA</v>
      </c>
      <c r="AH4360" s="78" t="s">
        <v>322</v>
      </c>
      <c r="AI4360" s="79" t="str">
        <f>IF(AH4360&lt;&gt;"",VLOOKUP(CONCATENATE(AG4360,AH4360),NIVELES!$B$676:$C$745,2,0),"")</f>
        <v>Administracion De La Atencion Gerontologica</v>
      </c>
      <c r="AJ4360" s="78" t="s">
        <v>517</v>
      </c>
      <c r="AK4360" s="79" t="str">
        <f>+IF(AJ4360&lt;&gt;"",VLOOKUP(AJ4360,NIVELES!$A$816:$B$892,2,0),"")</f>
        <v>NO APLICA</v>
      </c>
      <c r="AL4360" s="78" t="s">
        <v>553</v>
      </c>
      <c r="AM4360" s="78">
        <v>510203</v>
      </c>
      <c r="AN4360" s="79" t="str">
        <f>IF(AM4360&lt;&gt;"",+VLOOKUP(AM4360,NIVELES!$A$1652:$B$2466,2,0),"")</f>
        <v>Decimotercer Sueldo</v>
      </c>
      <c r="AO4360" s="87">
        <v>903.83</v>
      </c>
      <c r="AP4360" s="88">
        <v>0</v>
      </c>
      <c r="AQ4360" s="88">
        <v>0</v>
      </c>
      <c r="AR4360" s="88">
        <v>0</v>
      </c>
      <c r="AS4360" s="88">
        <v>0</v>
      </c>
      <c r="AT4360" s="88">
        <v>0</v>
      </c>
      <c r="AU4360" s="88">
        <v>0</v>
      </c>
      <c r="AV4360" s="88">
        <v>0</v>
      </c>
      <c r="AW4360" s="88">
        <v>0</v>
      </c>
      <c r="AX4360" s="88">
        <v>0</v>
      </c>
      <c r="AY4360" s="88">
        <v>0</v>
      </c>
      <c r="AZ4360" s="88">
        <v>0</v>
      </c>
      <c r="BA4360" s="88">
        <v>903.83</v>
      </c>
      <c r="BB4360" s="89">
        <f t="shared" ref="BB4360:BB4423" si="271">SUBTOTAL(9,AP4360:BA4360)</f>
        <v>903.83</v>
      </c>
      <c r="BC4360" s="90" t="str">
        <f t="shared" si="270"/>
        <v>OK</v>
      </c>
      <c r="BD4360" s="91" t="str">
        <f t="shared" ref="BD4360:BD4423" si="272">IF(A4360&lt;&gt;"",IF(A4360="","Escoger Nivel 0",)&amp;" "&amp;(IF(B4360="","Escoger Nivel  1",)&amp;" "&amp;(IF(C4360="","Escoger Nivel 2",)&amp;" "&amp;(IF(D4360="","Escoger Nivel 3",)&amp;" "&amp;(IF(F4360="","Escoger Cantón",)&amp;" "&amp;(IF(I4360="","Escoger Obj. Estratégico Institucional N1",)&amp;" "&amp;(IF(J4360="","Escoger Obj. Especifico N2",)&amp;" "&amp;(IF(K4360="","Escoger Obj. Operativo N4",)&amp;" "&amp;(IF(L4360=""," Llenar Modalidad de Servicio ",)&amp;""&amp;(IF(M4360=""," Llenar Meta de Cobertura ",)&amp;" "&amp;(IF(N4360="","Llenar Indicador",)&amp;" "&amp;(IF(O4360="","Llenar Actividad PAPP",)&amp;" "&amp;(IF(P4360="","Llenar Metas",)&amp;" "&amp;(IF(Q4360="","Llenar Indicador",)&amp;" "&amp;(IF(AF4360="","Escoger Nro. programa",)&amp;" "&amp;(IF(AH4360="","Escoger Nro. Actividad e-Sigef",)&amp;" "&amp;(IF(AK4360="","Escoger direccionamiento de gasto",)&amp;" "&amp;(IF(AL4360="","Escoger Grupo de Gasto",)&amp;" "&amp;(IF(AM4360="","Escoger Item Presupuestario",)&amp;" "&amp;(IF(AO4360="","Llenar valor de actividad",))))))))))))))))))))," ")</f>
        <v xml:space="preserve">                  </v>
      </c>
      <c r="BE4360" s="92">
        <f t="shared" si="269"/>
        <v>12</v>
      </c>
    </row>
    <row r="4361" spans="1:57" s="74" customFormat="1" ht="50.1" customHeight="1" x14ac:dyDescent="0.2">
      <c r="A4361" s="78" t="s">
        <v>55</v>
      </c>
      <c r="B4361" s="78" t="s">
        <v>67</v>
      </c>
      <c r="C4361" s="78" t="s">
        <v>1040</v>
      </c>
      <c r="D4361" s="78" t="s">
        <v>605</v>
      </c>
      <c r="E4361" s="79" t="str">
        <f>+IF(C4361&lt;&gt;"",VLOOKUP(MID(C4361,18,5),NIVELES!$A$133:$B$213,2,0),"")</f>
        <v>GUAYAS</v>
      </c>
      <c r="F4361" s="80" t="s">
        <v>85</v>
      </c>
      <c r="G4361" s="81" t="str">
        <f>+IF(F4361&lt;&gt;"",VLOOKUP(F4361,NIVELES!$A$246:$C$464,3,0),"")</f>
        <v xml:space="preserve"> </v>
      </c>
      <c r="H4361" s="82" t="s">
        <v>1024</v>
      </c>
      <c r="I4361" s="78" t="s">
        <v>2311</v>
      </c>
      <c r="J4361" s="78" t="s">
        <v>1078</v>
      </c>
      <c r="K4361" s="78" t="s">
        <v>2291</v>
      </c>
      <c r="L4361" s="78" t="s">
        <v>3855</v>
      </c>
      <c r="M4361" s="78">
        <v>140</v>
      </c>
      <c r="N4361" s="78" t="s">
        <v>3856</v>
      </c>
      <c r="O4361" s="78" t="s">
        <v>3798</v>
      </c>
      <c r="P4361" s="82">
        <v>12</v>
      </c>
      <c r="Q4361" s="78" t="s">
        <v>3799</v>
      </c>
      <c r="R4361" s="82">
        <v>1</v>
      </c>
      <c r="S4361" s="82">
        <v>1</v>
      </c>
      <c r="T4361" s="82">
        <v>1</v>
      </c>
      <c r="U4361" s="82">
        <v>1</v>
      </c>
      <c r="V4361" s="82">
        <v>1</v>
      </c>
      <c r="W4361" s="82">
        <v>1</v>
      </c>
      <c r="X4361" s="82">
        <v>1</v>
      </c>
      <c r="Y4361" s="82">
        <v>1</v>
      </c>
      <c r="Z4361" s="82">
        <v>1</v>
      </c>
      <c r="AA4361" s="82">
        <v>1</v>
      </c>
      <c r="AB4361" s="82">
        <v>1</v>
      </c>
      <c r="AC4361" s="82">
        <v>1</v>
      </c>
      <c r="AD4361" s="85" t="str">
        <f>IF(A4361&lt;&gt;"",IF(D4361="DIRECCIÓN_DE_TRANSFERENCIAS","280 0031",VLOOKUP(C4361,NIVELES!$A$14:$B$105,2,0)),"")</f>
        <v>280 8270</v>
      </c>
      <c r="AE4361" s="86" t="s">
        <v>322</v>
      </c>
      <c r="AF4361" s="86" t="s">
        <v>545</v>
      </c>
      <c r="AG4361" s="79" t="str">
        <f>+IF(AF4361&lt;&gt;"",VLOOKUP(AF4361,NIVELES!$A$666:$B$673,2,0),"")</f>
        <v>SERVICIOS_DE_ATENCIÓN_GERONTOLÓGICA</v>
      </c>
      <c r="AH4361" s="78" t="s">
        <v>322</v>
      </c>
      <c r="AI4361" s="79" t="str">
        <f>IF(AH4361&lt;&gt;"",VLOOKUP(CONCATENATE(AG4361,AH4361),NIVELES!$B$676:$C$745,2,0),"")</f>
        <v>Administracion De La Atencion Gerontologica</v>
      </c>
      <c r="AJ4361" s="78" t="s">
        <v>517</v>
      </c>
      <c r="AK4361" s="79" t="str">
        <f>+IF(AJ4361&lt;&gt;"",VLOOKUP(AJ4361,NIVELES!$A$816:$B$892,2,0),"")</f>
        <v>NO APLICA</v>
      </c>
      <c r="AL4361" s="78" t="s">
        <v>553</v>
      </c>
      <c r="AM4361" s="78">
        <v>510204</v>
      </c>
      <c r="AN4361" s="79" t="str">
        <f>IF(AM4361&lt;&gt;"",+VLOOKUP(AM4361,NIVELES!$A$1652:$B$2466,2,0),"")</f>
        <v>Decimocuarto Sueldo</v>
      </c>
      <c r="AO4361" s="87">
        <v>361.17</v>
      </c>
      <c r="AP4361" s="88">
        <v>0</v>
      </c>
      <c r="AQ4361" s="88">
        <v>0</v>
      </c>
      <c r="AR4361" s="88">
        <v>361.17</v>
      </c>
      <c r="AS4361" s="88">
        <v>0</v>
      </c>
      <c r="AT4361" s="88">
        <v>0</v>
      </c>
      <c r="AU4361" s="88">
        <v>0</v>
      </c>
      <c r="AV4361" s="88">
        <v>0</v>
      </c>
      <c r="AW4361" s="88">
        <v>0</v>
      </c>
      <c r="AX4361" s="88">
        <v>0</v>
      </c>
      <c r="AY4361" s="88">
        <v>0</v>
      </c>
      <c r="AZ4361" s="88">
        <v>0</v>
      </c>
      <c r="BA4361" s="88">
        <v>0</v>
      </c>
      <c r="BB4361" s="89">
        <f t="shared" si="271"/>
        <v>361.17</v>
      </c>
      <c r="BC4361" s="90" t="str">
        <f t="shared" si="270"/>
        <v>OK</v>
      </c>
      <c r="BD4361" s="91" t="str">
        <f t="shared" si="272"/>
        <v xml:space="preserve">                  </v>
      </c>
      <c r="BE4361" s="92">
        <f t="shared" ref="BE4361:BE4424" si="273">SUBTOTAL(9,R4361:AC4361)</f>
        <v>12</v>
      </c>
    </row>
    <row r="4362" spans="1:57" s="74" customFormat="1" ht="50.1" customHeight="1" x14ac:dyDescent="0.2">
      <c r="A4362" s="78" t="s">
        <v>55</v>
      </c>
      <c r="B4362" s="78" t="s">
        <v>67</v>
      </c>
      <c r="C4362" s="78" t="s">
        <v>1040</v>
      </c>
      <c r="D4362" s="78" t="s">
        <v>605</v>
      </c>
      <c r="E4362" s="79" t="str">
        <f>+IF(C4362&lt;&gt;"",VLOOKUP(MID(C4362,18,5),NIVELES!$A$133:$B$213,2,0),"")</f>
        <v>GUAYAS</v>
      </c>
      <c r="F4362" s="80" t="s">
        <v>85</v>
      </c>
      <c r="G4362" s="81" t="str">
        <f>+IF(F4362&lt;&gt;"",VLOOKUP(F4362,NIVELES!$A$246:$C$464,3,0),"")</f>
        <v xml:space="preserve"> </v>
      </c>
      <c r="H4362" s="82" t="s">
        <v>1024</v>
      </c>
      <c r="I4362" s="78" t="s">
        <v>2311</v>
      </c>
      <c r="J4362" s="78" t="s">
        <v>1078</v>
      </c>
      <c r="K4362" s="78" t="s">
        <v>2291</v>
      </c>
      <c r="L4362" s="78" t="s">
        <v>3855</v>
      </c>
      <c r="M4362" s="78">
        <v>140</v>
      </c>
      <c r="N4362" s="78" t="s">
        <v>3856</v>
      </c>
      <c r="O4362" s="78" t="s">
        <v>3798</v>
      </c>
      <c r="P4362" s="82">
        <v>12</v>
      </c>
      <c r="Q4362" s="78" t="s">
        <v>3799</v>
      </c>
      <c r="R4362" s="82">
        <v>1</v>
      </c>
      <c r="S4362" s="82">
        <v>1</v>
      </c>
      <c r="T4362" s="82">
        <v>1</v>
      </c>
      <c r="U4362" s="82">
        <v>1</v>
      </c>
      <c r="V4362" s="82">
        <v>1</v>
      </c>
      <c r="W4362" s="82">
        <v>1</v>
      </c>
      <c r="X4362" s="82">
        <v>1</v>
      </c>
      <c r="Y4362" s="82">
        <v>1</v>
      </c>
      <c r="Z4362" s="82">
        <v>1</v>
      </c>
      <c r="AA4362" s="82">
        <v>1</v>
      </c>
      <c r="AB4362" s="82">
        <v>1</v>
      </c>
      <c r="AC4362" s="82">
        <v>1</v>
      </c>
      <c r="AD4362" s="85" t="str">
        <f>IF(A4362&lt;&gt;"",IF(D4362="DIRECCIÓN_DE_TRANSFERENCIAS","280 0031",VLOOKUP(C4362,NIVELES!$A$14:$B$105,2,0)),"")</f>
        <v>280 8270</v>
      </c>
      <c r="AE4362" s="86" t="s">
        <v>322</v>
      </c>
      <c r="AF4362" s="86" t="s">
        <v>545</v>
      </c>
      <c r="AG4362" s="79" t="str">
        <f>+IF(AF4362&lt;&gt;"",VLOOKUP(AF4362,NIVELES!$A$666:$B$673,2,0),"")</f>
        <v>SERVICIOS_DE_ATENCIÓN_GERONTOLÓGICA</v>
      </c>
      <c r="AH4362" s="78" t="s">
        <v>322</v>
      </c>
      <c r="AI4362" s="79" t="str">
        <f>IF(AH4362&lt;&gt;"",VLOOKUP(CONCATENATE(AG4362,AH4362),NIVELES!$B$676:$C$745,2,0),"")</f>
        <v>Administracion De La Atencion Gerontologica</v>
      </c>
      <c r="AJ4362" s="78" t="s">
        <v>517</v>
      </c>
      <c r="AK4362" s="79" t="str">
        <f>+IF(AJ4362&lt;&gt;"",VLOOKUP(AJ4362,NIVELES!$A$816:$B$892,2,0),"")</f>
        <v>NO APLICA</v>
      </c>
      <c r="AL4362" s="78" t="s">
        <v>553</v>
      </c>
      <c r="AM4362" s="78">
        <v>510601</v>
      </c>
      <c r="AN4362" s="79" t="str">
        <f>IF(AM4362&lt;&gt;"",+VLOOKUP(AM4362,NIVELES!$A$1652:$B$2466,2,0),"")</f>
        <v>Aporte Patronal</v>
      </c>
      <c r="AO4362" s="87">
        <v>1046.6400000000001</v>
      </c>
      <c r="AP4362" s="88">
        <v>95.15</v>
      </c>
      <c r="AQ4362" s="88">
        <v>95.15</v>
      </c>
      <c r="AR4362" s="88">
        <v>95.15</v>
      </c>
      <c r="AS4362" s="88">
        <v>95.15</v>
      </c>
      <c r="AT4362" s="88">
        <v>95.15</v>
      </c>
      <c r="AU4362" s="88">
        <v>95.15</v>
      </c>
      <c r="AV4362" s="88">
        <v>95.15</v>
      </c>
      <c r="AW4362" s="88">
        <v>95.15</v>
      </c>
      <c r="AX4362" s="88">
        <v>95.15</v>
      </c>
      <c r="AY4362" s="88">
        <v>95.15</v>
      </c>
      <c r="AZ4362" s="88">
        <v>95.14</v>
      </c>
      <c r="BA4362" s="88">
        <v>0</v>
      </c>
      <c r="BB4362" s="89">
        <f t="shared" si="271"/>
        <v>1046.6399999999999</v>
      </c>
      <c r="BC4362" s="90" t="str">
        <f t="shared" si="270"/>
        <v>OK</v>
      </c>
      <c r="BD4362" s="91" t="str">
        <f t="shared" si="272"/>
        <v xml:space="preserve">                  </v>
      </c>
      <c r="BE4362" s="92">
        <f t="shared" si="273"/>
        <v>12</v>
      </c>
    </row>
    <row r="4363" spans="1:57" s="74" customFormat="1" ht="50.1" customHeight="1" x14ac:dyDescent="0.2">
      <c r="A4363" s="78" t="s">
        <v>55</v>
      </c>
      <c r="B4363" s="78" t="s">
        <v>67</v>
      </c>
      <c r="C4363" s="78" t="s">
        <v>1040</v>
      </c>
      <c r="D4363" s="78" t="s">
        <v>605</v>
      </c>
      <c r="E4363" s="79" t="str">
        <f>+IF(C4363&lt;&gt;"",VLOOKUP(MID(C4363,18,5),NIVELES!$A$133:$B$213,2,0),"")</f>
        <v>GUAYAS</v>
      </c>
      <c r="F4363" s="80" t="s">
        <v>85</v>
      </c>
      <c r="G4363" s="81" t="str">
        <f>+IF(F4363&lt;&gt;"",VLOOKUP(F4363,NIVELES!$A$246:$C$464,3,0),"")</f>
        <v xml:space="preserve"> </v>
      </c>
      <c r="H4363" s="82" t="s">
        <v>1024</v>
      </c>
      <c r="I4363" s="78" t="s">
        <v>2311</v>
      </c>
      <c r="J4363" s="78" t="s">
        <v>1078</v>
      </c>
      <c r="K4363" s="78" t="s">
        <v>2291</v>
      </c>
      <c r="L4363" s="78" t="s">
        <v>3855</v>
      </c>
      <c r="M4363" s="78">
        <v>140</v>
      </c>
      <c r="N4363" s="78" t="s">
        <v>3856</v>
      </c>
      <c r="O4363" s="78" t="s">
        <v>3798</v>
      </c>
      <c r="P4363" s="82">
        <v>12</v>
      </c>
      <c r="Q4363" s="78" t="s">
        <v>3799</v>
      </c>
      <c r="R4363" s="82">
        <v>1</v>
      </c>
      <c r="S4363" s="82">
        <v>1</v>
      </c>
      <c r="T4363" s="82">
        <v>1</v>
      </c>
      <c r="U4363" s="82">
        <v>1</v>
      </c>
      <c r="V4363" s="82">
        <v>1</v>
      </c>
      <c r="W4363" s="82">
        <v>1</v>
      </c>
      <c r="X4363" s="82">
        <v>1</v>
      </c>
      <c r="Y4363" s="82">
        <v>1</v>
      </c>
      <c r="Z4363" s="82">
        <v>1</v>
      </c>
      <c r="AA4363" s="82">
        <v>1</v>
      </c>
      <c r="AB4363" s="82">
        <v>1</v>
      </c>
      <c r="AC4363" s="82">
        <v>1</v>
      </c>
      <c r="AD4363" s="85" t="str">
        <f>IF(A4363&lt;&gt;"",IF(D4363="DIRECCIÓN_DE_TRANSFERENCIAS","280 0031",VLOOKUP(C4363,NIVELES!$A$14:$B$105,2,0)),"")</f>
        <v>280 8270</v>
      </c>
      <c r="AE4363" s="86" t="s">
        <v>322</v>
      </c>
      <c r="AF4363" s="86" t="s">
        <v>545</v>
      </c>
      <c r="AG4363" s="79" t="str">
        <f>+IF(AF4363&lt;&gt;"",VLOOKUP(AF4363,NIVELES!$A$666:$B$673,2,0),"")</f>
        <v>SERVICIOS_DE_ATENCIÓN_GERONTOLÓGICA</v>
      </c>
      <c r="AH4363" s="78" t="s">
        <v>322</v>
      </c>
      <c r="AI4363" s="79" t="str">
        <f>IF(AH4363&lt;&gt;"",VLOOKUP(CONCATENATE(AG4363,AH4363),NIVELES!$B$676:$C$745,2,0),"")</f>
        <v>Administracion De La Atencion Gerontologica</v>
      </c>
      <c r="AJ4363" s="78" t="s">
        <v>517</v>
      </c>
      <c r="AK4363" s="79" t="str">
        <f>+IF(AJ4363&lt;&gt;"",VLOOKUP(AJ4363,NIVELES!$A$816:$B$892,2,0),"")</f>
        <v>NO APLICA</v>
      </c>
      <c r="AL4363" s="78" t="s">
        <v>553</v>
      </c>
      <c r="AM4363" s="78">
        <v>510602</v>
      </c>
      <c r="AN4363" s="79" t="str">
        <f>IF(AM4363&lt;&gt;"",+VLOOKUP(AM4363,NIVELES!$A$1652:$B$2466,2,0),"")</f>
        <v>Fondo de Reserva</v>
      </c>
      <c r="AO4363" s="87">
        <v>903.83</v>
      </c>
      <c r="AP4363" s="88">
        <v>82.13</v>
      </c>
      <c r="AQ4363" s="88">
        <v>82.13</v>
      </c>
      <c r="AR4363" s="88">
        <v>82.13</v>
      </c>
      <c r="AS4363" s="88">
        <v>82.13</v>
      </c>
      <c r="AT4363" s="88">
        <v>82.13</v>
      </c>
      <c r="AU4363" s="88">
        <v>82.13</v>
      </c>
      <c r="AV4363" s="88">
        <v>82.13</v>
      </c>
      <c r="AW4363" s="88">
        <v>82.13</v>
      </c>
      <c r="AX4363" s="88">
        <v>82.13</v>
      </c>
      <c r="AY4363" s="88">
        <v>82.13</v>
      </c>
      <c r="AZ4363" s="88">
        <v>82.13</v>
      </c>
      <c r="BA4363" s="88">
        <v>0.4</v>
      </c>
      <c r="BB4363" s="89">
        <f t="shared" si="271"/>
        <v>903.82999999999993</v>
      </c>
      <c r="BC4363" s="90" t="str">
        <f t="shared" si="270"/>
        <v>OK</v>
      </c>
      <c r="BD4363" s="91" t="str">
        <f t="shared" si="272"/>
        <v xml:space="preserve">                  </v>
      </c>
      <c r="BE4363" s="92">
        <f t="shared" si="273"/>
        <v>12</v>
      </c>
    </row>
    <row r="4364" spans="1:57" s="74" customFormat="1" ht="50.1" customHeight="1" x14ac:dyDescent="0.2">
      <c r="A4364" s="78" t="s">
        <v>55</v>
      </c>
      <c r="B4364" s="78" t="s">
        <v>67</v>
      </c>
      <c r="C4364" s="78" t="s">
        <v>1040</v>
      </c>
      <c r="D4364" s="78" t="s">
        <v>605</v>
      </c>
      <c r="E4364" s="79" t="str">
        <f>+IF(C4364&lt;&gt;"",VLOOKUP(MID(C4364,18,5),NIVELES!$A$133:$B$213,2,0),"")</f>
        <v>GUAYAS</v>
      </c>
      <c r="F4364" s="80" t="s">
        <v>85</v>
      </c>
      <c r="G4364" s="81" t="str">
        <f>+IF(F4364&lt;&gt;"",VLOOKUP(F4364,NIVELES!$A$246:$C$464,3,0),"")</f>
        <v xml:space="preserve"> </v>
      </c>
      <c r="H4364" s="82" t="s">
        <v>1024</v>
      </c>
      <c r="I4364" s="78" t="s">
        <v>2311</v>
      </c>
      <c r="J4364" s="78" t="s">
        <v>1078</v>
      </c>
      <c r="K4364" s="78" t="s">
        <v>2291</v>
      </c>
      <c r="L4364" s="78" t="s">
        <v>3855</v>
      </c>
      <c r="M4364" s="78">
        <v>140</v>
      </c>
      <c r="N4364" s="78" t="s">
        <v>3856</v>
      </c>
      <c r="O4364" s="78" t="s">
        <v>3798</v>
      </c>
      <c r="P4364" s="82">
        <v>12</v>
      </c>
      <c r="Q4364" s="78" t="s">
        <v>3799</v>
      </c>
      <c r="R4364" s="82">
        <v>1</v>
      </c>
      <c r="S4364" s="82">
        <v>1</v>
      </c>
      <c r="T4364" s="82">
        <v>1</v>
      </c>
      <c r="U4364" s="82">
        <v>1</v>
      </c>
      <c r="V4364" s="82">
        <v>1</v>
      </c>
      <c r="W4364" s="82">
        <v>1</v>
      </c>
      <c r="X4364" s="82">
        <v>1</v>
      </c>
      <c r="Y4364" s="82">
        <v>1</v>
      </c>
      <c r="Z4364" s="82">
        <v>1</v>
      </c>
      <c r="AA4364" s="82">
        <v>1</v>
      </c>
      <c r="AB4364" s="82">
        <v>1</v>
      </c>
      <c r="AC4364" s="82">
        <v>1</v>
      </c>
      <c r="AD4364" s="85" t="str">
        <f>IF(A4364&lt;&gt;"",IF(D4364="DIRECCIÓN_DE_TRANSFERENCIAS","280 0031",VLOOKUP(C4364,NIVELES!$A$14:$B$105,2,0)),"")</f>
        <v>280 8270</v>
      </c>
      <c r="AE4364" s="86" t="s">
        <v>322</v>
      </c>
      <c r="AF4364" s="86" t="s">
        <v>545</v>
      </c>
      <c r="AG4364" s="79" t="str">
        <f>+IF(AF4364&lt;&gt;"",VLOOKUP(AF4364,NIVELES!$A$666:$B$673,2,0),"")</f>
        <v>SERVICIOS_DE_ATENCIÓN_GERONTOLÓGICA</v>
      </c>
      <c r="AH4364" s="78" t="s">
        <v>322</v>
      </c>
      <c r="AI4364" s="79" t="str">
        <f>IF(AH4364&lt;&gt;"",VLOOKUP(CONCATENATE(AG4364,AH4364),NIVELES!$B$676:$C$745,2,0),"")</f>
        <v>Administracion De La Atencion Gerontologica</v>
      </c>
      <c r="AJ4364" s="78" t="s">
        <v>517</v>
      </c>
      <c r="AK4364" s="79" t="str">
        <f>+IF(AJ4364&lt;&gt;"",VLOOKUP(AJ4364,NIVELES!$A$816:$B$892,2,0),"")</f>
        <v>NO APLICA</v>
      </c>
      <c r="AL4364" s="78" t="s">
        <v>553</v>
      </c>
      <c r="AM4364" s="78">
        <v>510707</v>
      </c>
      <c r="AN4364" s="79" t="str">
        <f>IF(AM4364&lt;&gt;"",+VLOOKUP(AM4364,NIVELES!$A$1652:$B$2466,2,0),"")</f>
        <v>Compensación por Vacaciones no Gozadas por Cesación de Funciones</v>
      </c>
      <c r="AO4364" s="87">
        <v>0</v>
      </c>
      <c r="AP4364" s="88">
        <v>0</v>
      </c>
      <c r="AQ4364" s="88">
        <v>0</v>
      </c>
      <c r="AR4364" s="88">
        <v>0</v>
      </c>
      <c r="AS4364" s="88">
        <v>0</v>
      </c>
      <c r="AT4364" s="88">
        <v>0</v>
      </c>
      <c r="AU4364" s="88">
        <v>0</v>
      </c>
      <c r="AV4364" s="88">
        <v>0</v>
      </c>
      <c r="AW4364" s="88">
        <v>0</v>
      </c>
      <c r="AX4364" s="88">
        <v>0</v>
      </c>
      <c r="AY4364" s="88">
        <v>0</v>
      </c>
      <c r="AZ4364" s="88">
        <v>0</v>
      </c>
      <c r="BA4364" s="88">
        <v>0</v>
      </c>
      <c r="BB4364" s="89">
        <f t="shared" si="271"/>
        <v>0</v>
      </c>
      <c r="BC4364" s="90" t="str">
        <f t="shared" si="270"/>
        <v>OK</v>
      </c>
      <c r="BD4364" s="91" t="str">
        <f t="shared" si="272"/>
        <v xml:space="preserve">                  </v>
      </c>
      <c r="BE4364" s="92">
        <f t="shared" si="273"/>
        <v>12</v>
      </c>
    </row>
    <row r="4365" spans="1:57" s="74" customFormat="1" ht="50.1" customHeight="1" x14ac:dyDescent="0.2">
      <c r="A4365" s="78" t="s">
        <v>55</v>
      </c>
      <c r="B4365" s="78" t="s">
        <v>67</v>
      </c>
      <c r="C4365" s="78" t="s">
        <v>1040</v>
      </c>
      <c r="D4365" s="78" t="s">
        <v>605</v>
      </c>
      <c r="E4365" s="79" t="str">
        <f>+IF(C4365&lt;&gt;"",VLOOKUP(MID(C4365,18,5),NIVELES!$A$133:$B$213,2,0),"")</f>
        <v>GUAYAS</v>
      </c>
      <c r="F4365" s="80" t="s">
        <v>85</v>
      </c>
      <c r="G4365" s="81" t="str">
        <f>+IF(F4365&lt;&gt;"",VLOOKUP(F4365,NIVELES!$A$246:$C$464,3,0),"")</f>
        <v xml:space="preserve"> </v>
      </c>
      <c r="H4365" s="82" t="s">
        <v>1024</v>
      </c>
      <c r="I4365" s="78" t="s">
        <v>2311</v>
      </c>
      <c r="J4365" s="78" t="s">
        <v>1078</v>
      </c>
      <c r="K4365" s="78" t="s">
        <v>2291</v>
      </c>
      <c r="L4365" s="78" t="s">
        <v>3857</v>
      </c>
      <c r="M4365" s="78">
        <v>290</v>
      </c>
      <c r="N4365" s="78" t="s">
        <v>3728</v>
      </c>
      <c r="O4365" s="78" t="s">
        <v>3858</v>
      </c>
      <c r="P4365" s="82">
        <v>1</v>
      </c>
      <c r="Q4365" s="78" t="s">
        <v>3689</v>
      </c>
      <c r="R4365" s="82">
        <v>1</v>
      </c>
      <c r="S4365" s="82">
        <v>0</v>
      </c>
      <c r="T4365" s="82">
        <v>0</v>
      </c>
      <c r="U4365" s="82">
        <v>0</v>
      </c>
      <c r="V4365" s="82">
        <v>0</v>
      </c>
      <c r="W4365" s="82">
        <v>0</v>
      </c>
      <c r="X4365" s="82">
        <v>0</v>
      </c>
      <c r="Y4365" s="82">
        <v>0</v>
      </c>
      <c r="Z4365" s="82">
        <v>0</v>
      </c>
      <c r="AA4365" s="82">
        <v>0</v>
      </c>
      <c r="AB4365" s="82">
        <v>0</v>
      </c>
      <c r="AC4365" s="82">
        <v>0</v>
      </c>
      <c r="AD4365" s="85" t="str">
        <f>IF(A4365&lt;&gt;"",IF(D4365="DIRECCIÓN_DE_TRANSFERENCIAS","280 0031",VLOOKUP(C4365,NIVELES!$A$14:$B$105,2,0)),"")</f>
        <v>280 8270</v>
      </c>
      <c r="AE4365" s="86" t="s">
        <v>322</v>
      </c>
      <c r="AF4365" s="86" t="s">
        <v>545</v>
      </c>
      <c r="AG4365" s="79" t="str">
        <f>+IF(AF4365&lt;&gt;"",VLOOKUP(AF4365,NIVELES!$A$666:$B$673,2,0),"")</f>
        <v>SERVICIOS_DE_ATENCIÓN_GERONTOLÓGICA</v>
      </c>
      <c r="AH4365" s="78" t="s">
        <v>322</v>
      </c>
      <c r="AI4365" s="79" t="str">
        <f>IF(AH4365&lt;&gt;"",VLOOKUP(CONCATENATE(AG4365,AH4365),NIVELES!$B$676:$C$745,2,0),"")</f>
        <v>Administracion De La Atencion Gerontologica</v>
      </c>
      <c r="AJ4365" s="78" t="s">
        <v>380</v>
      </c>
      <c r="AK4365" s="79" t="str">
        <f>+IF(AJ4365&lt;&gt;"",VLOOKUP(AJ4365,NIVELES!$A$816:$B$892,2,0),"")</f>
        <v>PROMOVER PRÁCTICAS DE CUIDADO A LAS PERSONAS ADULTAS MAYORES BAJO PARÁMETROS DE CALIDAD Y CALIDEZ</v>
      </c>
      <c r="AL4365" s="78" t="s">
        <v>556</v>
      </c>
      <c r="AM4365" s="78">
        <v>580104</v>
      </c>
      <c r="AN4365" s="79" t="str">
        <f>IF(AM4365&lt;&gt;"",+VLOOKUP(AM4365,NIVELES!$A$1652:$B$2466,2,0),"")</f>
        <v>A Gobiernos Autónomos Descentralizados</v>
      </c>
      <c r="AO4365" s="87">
        <v>367107.02</v>
      </c>
      <c r="AP4365" s="88">
        <v>367107.02</v>
      </c>
      <c r="AQ4365" s="88">
        <v>0</v>
      </c>
      <c r="AR4365" s="88">
        <v>0</v>
      </c>
      <c r="AS4365" s="88">
        <v>0</v>
      </c>
      <c r="AT4365" s="88">
        <v>0</v>
      </c>
      <c r="AU4365" s="88">
        <v>0</v>
      </c>
      <c r="AV4365" s="88">
        <v>0</v>
      </c>
      <c r="AW4365" s="88">
        <v>0</v>
      </c>
      <c r="AX4365" s="88">
        <v>0</v>
      </c>
      <c r="AY4365" s="88">
        <v>0</v>
      </c>
      <c r="AZ4365" s="88">
        <v>0</v>
      </c>
      <c r="BA4365" s="88">
        <v>0</v>
      </c>
      <c r="BB4365" s="89">
        <f t="shared" si="271"/>
        <v>367107.02</v>
      </c>
      <c r="BC4365" s="90" t="str">
        <f t="shared" si="270"/>
        <v>OK</v>
      </c>
      <c r="BD4365" s="91" t="str">
        <f t="shared" si="272"/>
        <v xml:space="preserve">                  </v>
      </c>
      <c r="BE4365" s="92">
        <f t="shared" si="273"/>
        <v>1</v>
      </c>
    </row>
    <row r="4366" spans="1:57" s="74" customFormat="1" ht="50.1" customHeight="1" x14ac:dyDescent="0.2">
      <c r="A4366" s="78" t="s">
        <v>55</v>
      </c>
      <c r="B4366" s="78" t="s">
        <v>67</v>
      </c>
      <c r="C4366" s="78" t="s">
        <v>1040</v>
      </c>
      <c r="D4366" s="78" t="s">
        <v>605</v>
      </c>
      <c r="E4366" s="79" t="str">
        <f>+IF(C4366&lt;&gt;"",VLOOKUP(MID(C4366,18,5),NIVELES!$A$133:$B$213,2,0),"")</f>
        <v>GUAYAS</v>
      </c>
      <c r="F4366" s="80" t="s">
        <v>85</v>
      </c>
      <c r="G4366" s="81" t="str">
        <f>+IF(F4366&lt;&gt;"",VLOOKUP(F4366,NIVELES!$A$246:$C$464,3,0),"")</f>
        <v xml:space="preserve"> </v>
      </c>
      <c r="H4366" s="82" t="s">
        <v>1024</v>
      </c>
      <c r="I4366" s="78" t="s">
        <v>2311</v>
      </c>
      <c r="J4366" s="78" t="s">
        <v>1078</v>
      </c>
      <c r="K4366" s="78" t="s">
        <v>2291</v>
      </c>
      <c r="L4366" s="78" t="s">
        <v>3859</v>
      </c>
      <c r="M4366" s="78">
        <v>360</v>
      </c>
      <c r="N4366" s="78" t="s">
        <v>3860</v>
      </c>
      <c r="O4366" s="78" t="s">
        <v>3861</v>
      </c>
      <c r="P4366" s="82">
        <v>1</v>
      </c>
      <c r="Q4366" s="78" t="s">
        <v>3832</v>
      </c>
      <c r="R4366" s="82">
        <v>0</v>
      </c>
      <c r="S4366" s="82">
        <v>0</v>
      </c>
      <c r="T4366" s="82">
        <v>0</v>
      </c>
      <c r="U4366" s="82">
        <v>0</v>
      </c>
      <c r="V4366" s="82">
        <v>0</v>
      </c>
      <c r="W4366" s="82">
        <v>0</v>
      </c>
      <c r="X4366" s="82">
        <v>0</v>
      </c>
      <c r="Y4366" s="82">
        <v>0</v>
      </c>
      <c r="Z4366" s="82">
        <v>0</v>
      </c>
      <c r="AA4366" s="82">
        <v>0</v>
      </c>
      <c r="AB4366" s="82">
        <v>0</v>
      </c>
      <c r="AC4366" s="82">
        <v>1</v>
      </c>
      <c r="AD4366" s="85" t="str">
        <f>IF(A4366&lt;&gt;"",IF(D4366="DIRECCIÓN_DE_TRANSFERENCIAS","280 0031",VLOOKUP(C4366,NIVELES!$A$14:$B$105,2,0)),"")</f>
        <v>280 8270</v>
      </c>
      <c r="AE4366" s="86" t="s">
        <v>322</v>
      </c>
      <c r="AF4366" s="86" t="s">
        <v>546</v>
      </c>
      <c r="AG4366" s="79" t="str">
        <f>+IF(AF4366&lt;&gt;"",VLOOKUP(AF4366,NIVELES!$A$666:$B$673,2,0),"")</f>
        <v>ATENCIÓN_INTEGRAL_A_PERSONAS_CON_DISCAPACIDAD</v>
      </c>
      <c r="AH4366" s="78" t="s">
        <v>321</v>
      </c>
      <c r="AI4366" s="79" t="str">
        <f>IF(AH4366&lt;&gt;"",VLOOKUP(CONCATENATE(AG4366,AH4366),NIVELES!$B$676:$C$745,2,0),"")</f>
        <v>Centros Indirectos Prestación De Servicio</v>
      </c>
      <c r="AJ4366" s="78" t="s">
        <v>429</v>
      </c>
      <c r="AK4366" s="79" t="str">
        <f>+IF(AJ4366&lt;&gt;"",VLOOKUP(AJ4366,NIVELES!$A$816:$B$892,2,0),"")</f>
        <v xml:space="preserve">PROMOVER EL RECONOCIMIENTO Y GARANTIA DE LOS DERECHOS DE LAS MUJERES Y HOMBRES CON DISCAPACIDAD,  SU DEBIDA VALORACIÓN Y EL RESPETO A SU DIGNIDAD  </v>
      </c>
      <c r="AL4366" s="78" t="s">
        <v>554</v>
      </c>
      <c r="AM4366" s="78">
        <v>530249</v>
      </c>
      <c r="AN4366" s="79" t="str">
        <f>IF(AM4366&lt;&gt;"",+VLOOKUP(AM4366,NIVELES!$A$1652:$B$2466,2,0),"")</f>
        <v>Eventos Públicos Promocionales</v>
      </c>
      <c r="AO4366" s="87">
        <v>1000</v>
      </c>
      <c r="AP4366" s="88">
        <v>0</v>
      </c>
      <c r="AQ4366" s="88">
        <v>0</v>
      </c>
      <c r="AR4366" s="88">
        <v>0</v>
      </c>
      <c r="AS4366" s="88">
        <v>0</v>
      </c>
      <c r="AT4366" s="88">
        <v>0</v>
      </c>
      <c r="AU4366" s="88">
        <v>0</v>
      </c>
      <c r="AV4366" s="88">
        <v>0</v>
      </c>
      <c r="AW4366" s="88">
        <v>0</v>
      </c>
      <c r="AX4366" s="88">
        <v>0</v>
      </c>
      <c r="AY4366" s="88">
        <v>0</v>
      </c>
      <c r="AZ4366" s="88">
        <v>0</v>
      </c>
      <c r="BA4366" s="88">
        <v>1000</v>
      </c>
      <c r="BB4366" s="89">
        <f t="shared" si="271"/>
        <v>1000</v>
      </c>
      <c r="BC4366" s="90" t="str">
        <f t="shared" si="270"/>
        <v>OK</v>
      </c>
      <c r="BD4366" s="91" t="str">
        <f t="shared" si="272"/>
        <v xml:space="preserve">                  </v>
      </c>
      <c r="BE4366" s="92">
        <f t="shared" si="273"/>
        <v>1</v>
      </c>
    </row>
    <row r="4367" spans="1:57" s="74" customFormat="1" ht="50.1" customHeight="1" x14ac:dyDescent="0.2">
      <c r="A4367" s="78" t="s">
        <v>55</v>
      </c>
      <c r="B4367" s="78" t="s">
        <v>67</v>
      </c>
      <c r="C4367" s="78" t="s">
        <v>1040</v>
      </c>
      <c r="D4367" s="78" t="s">
        <v>605</v>
      </c>
      <c r="E4367" s="79" t="str">
        <f>+IF(C4367&lt;&gt;"",VLOOKUP(MID(C4367,18,5),NIVELES!$A$133:$B$213,2,0),"")</f>
        <v>GUAYAS</v>
      </c>
      <c r="F4367" s="80" t="s">
        <v>85</v>
      </c>
      <c r="G4367" s="81" t="str">
        <f>+IF(F4367&lt;&gt;"",VLOOKUP(F4367,NIVELES!$A$246:$C$464,3,0),"")</f>
        <v xml:space="preserve"> </v>
      </c>
      <c r="H4367" s="82" t="s">
        <v>1024</v>
      </c>
      <c r="I4367" s="78" t="s">
        <v>2311</v>
      </c>
      <c r="J4367" s="78" t="s">
        <v>1078</v>
      </c>
      <c r="K4367" s="78" t="s">
        <v>2291</v>
      </c>
      <c r="L4367" s="78" t="s">
        <v>3859</v>
      </c>
      <c r="M4367" s="78">
        <v>360</v>
      </c>
      <c r="N4367" s="78" t="s">
        <v>3860</v>
      </c>
      <c r="O4367" s="78" t="s">
        <v>3810</v>
      </c>
      <c r="P4367" s="82">
        <v>2</v>
      </c>
      <c r="Q4367" s="78" t="s">
        <v>3862</v>
      </c>
      <c r="R4367" s="82">
        <v>0</v>
      </c>
      <c r="S4367" s="82">
        <v>0</v>
      </c>
      <c r="T4367" s="82">
        <v>1</v>
      </c>
      <c r="U4367" s="82">
        <v>0</v>
      </c>
      <c r="V4367" s="82">
        <v>0</v>
      </c>
      <c r="W4367" s="82">
        <v>0</v>
      </c>
      <c r="X4367" s="82">
        <v>0</v>
      </c>
      <c r="Y4367" s="82">
        <v>1</v>
      </c>
      <c r="Z4367" s="82">
        <v>0</v>
      </c>
      <c r="AA4367" s="82">
        <v>0</v>
      </c>
      <c r="AB4367" s="82">
        <v>0</v>
      </c>
      <c r="AC4367" s="82">
        <v>0</v>
      </c>
      <c r="AD4367" s="85" t="str">
        <f>IF(A4367&lt;&gt;"",IF(D4367="DIRECCIÓN_DE_TRANSFERENCIAS","280 0031",VLOOKUP(C4367,NIVELES!$A$14:$B$105,2,0)),"")</f>
        <v>280 8270</v>
      </c>
      <c r="AE4367" s="86" t="s">
        <v>322</v>
      </c>
      <c r="AF4367" s="86" t="s">
        <v>546</v>
      </c>
      <c r="AG4367" s="79" t="str">
        <f>+IF(AF4367&lt;&gt;"",VLOOKUP(AF4367,NIVELES!$A$666:$B$673,2,0),"")</f>
        <v>ATENCIÓN_INTEGRAL_A_PERSONAS_CON_DISCAPACIDAD</v>
      </c>
      <c r="AH4367" s="78" t="s">
        <v>321</v>
      </c>
      <c r="AI4367" s="79" t="str">
        <f>IF(AH4367&lt;&gt;"",VLOOKUP(CONCATENATE(AG4367,AH4367),NIVELES!$B$676:$C$745,2,0),"")</f>
        <v>Centros Indirectos Prestación De Servicio</v>
      </c>
      <c r="AJ4367" s="78" t="s">
        <v>429</v>
      </c>
      <c r="AK4367" s="79" t="str">
        <f>+IF(AJ4367&lt;&gt;"",VLOOKUP(AJ4367,NIVELES!$A$816:$B$892,2,0),"")</f>
        <v xml:space="preserve">PROMOVER EL RECONOCIMIENTO Y GARANTIA DE LOS DERECHOS DE LAS MUJERES Y HOMBRES CON DISCAPACIDAD,  SU DEBIDA VALORACIÓN Y EL RESPETO A SU DIGNIDAD  </v>
      </c>
      <c r="AL4367" s="78" t="s">
        <v>554</v>
      </c>
      <c r="AM4367" s="78">
        <v>530301</v>
      </c>
      <c r="AN4367" s="79" t="str">
        <f>IF(AM4367&lt;&gt;"",+VLOOKUP(AM4367,NIVELES!$A$1652:$B$2466,2,0),"")</f>
        <v>Pasajes al Interior</v>
      </c>
      <c r="AO4367" s="87">
        <v>70</v>
      </c>
      <c r="AP4367" s="88">
        <v>0</v>
      </c>
      <c r="AQ4367" s="88">
        <v>0</v>
      </c>
      <c r="AR4367" s="88">
        <v>35</v>
      </c>
      <c r="AS4367" s="88">
        <v>0</v>
      </c>
      <c r="AT4367" s="88">
        <v>0</v>
      </c>
      <c r="AU4367" s="88">
        <v>0</v>
      </c>
      <c r="AV4367" s="88">
        <v>0</v>
      </c>
      <c r="AW4367" s="88">
        <v>35</v>
      </c>
      <c r="AX4367" s="88">
        <v>0</v>
      </c>
      <c r="AY4367" s="88">
        <v>0</v>
      </c>
      <c r="AZ4367" s="88">
        <v>0</v>
      </c>
      <c r="BA4367" s="88">
        <v>0</v>
      </c>
      <c r="BB4367" s="89">
        <f t="shared" si="271"/>
        <v>70</v>
      </c>
      <c r="BC4367" s="90" t="str">
        <f t="shared" si="270"/>
        <v>OK</v>
      </c>
      <c r="BD4367" s="91" t="str">
        <f t="shared" si="272"/>
        <v xml:space="preserve">                  </v>
      </c>
      <c r="BE4367" s="92">
        <f t="shared" si="273"/>
        <v>2</v>
      </c>
    </row>
    <row r="4368" spans="1:57" s="74" customFormat="1" ht="50.1" customHeight="1" x14ac:dyDescent="0.2">
      <c r="A4368" s="78" t="s">
        <v>55</v>
      </c>
      <c r="B4368" s="78" t="s">
        <v>67</v>
      </c>
      <c r="C4368" s="78" t="s">
        <v>1040</v>
      </c>
      <c r="D4368" s="78" t="s">
        <v>605</v>
      </c>
      <c r="E4368" s="79" t="str">
        <f>+IF(C4368&lt;&gt;"",VLOOKUP(MID(C4368,18,5),NIVELES!$A$133:$B$213,2,0),"")</f>
        <v>GUAYAS</v>
      </c>
      <c r="F4368" s="80" t="s">
        <v>85</v>
      </c>
      <c r="G4368" s="81" t="str">
        <f>+IF(F4368&lt;&gt;"",VLOOKUP(F4368,NIVELES!$A$246:$C$464,3,0),"")</f>
        <v xml:space="preserve"> </v>
      </c>
      <c r="H4368" s="82" t="s">
        <v>1024</v>
      </c>
      <c r="I4368" s="78" t="s">
        <v>2311</v>
      </c>
      <c r="J4368" s="78" t="s">
        <v>1078</v>
      </c>
      <c r="K4368" s="78" t="s">
        <v>2291</v>
      </c>
      <c r="L4368" s="78" t="s">
        <v>3859</v>
      </c>
      <c r="M4368" s="78">
        <v>360</v>
      </c>
      <c r="N4368" s="78" t="s">
        <v>3860</v>
      </c>
      <c r="O4368" s="78" t="s">
        <v>3812</v>
      </c>
      <c r="P4368" s="82">
        <v>2</v>
      </c>
      <c r="Q4368" s="78" t="s">
        <v>3862</v>
      </c>
      <c r="R4368" s="82">
        <v>0</v>
      </c>
      <c r="S4368" s="82">
        <v>0</v>
      </c>
      <c r="T4368" s="82">
        <v>1</v>
      </c>
      <c r="U4368" s="82">
        <v>0</v>
      </c>
      <c r="V4368" s="82">
        <v>0</v>
      </c>
      <c r="W4368" s="82">
        <v>0</v>
      </c>
      <c r="X4368" s="82">
        <v>0</v>
      </c>
      <c r="Y4368" s="82">
        <v>1</v>
      </c>
      <c r="Z4368" s="82">
        <v>0</v>
      </c>
      <c r="AA4368" s="82">
        <v>0</v>
      </c>
      <c r="AB4368" s="82">
        <v>0</v>
      </c>
      <c r="AC4368" s="82">
        <v>0</v>
      </c>
      <c r="AD4368" s="85" t="str">
        <f>IF(A4368&lt;&gt;"",IF(D4368="DIRECCIÓN_DE_TRANSFERENCIAS","280 0031",VLOOKUP(C4368,NIVELES!$A$14:$B$105,2,0)),"")</f>
        <v>280 8270</v>
      </c>
      <c r="AE4368" s="86" t="s">
        <v>322</v>
      </c>
      <c r="AF4368" s="86" t="s">
        <v>546</v>
      </c>
      <c r="AG4368" s="79" t="str">
        <f>+IF(AF4368&lt;&gt;"",VLOOKUP(AF4368,NIVELES!$A$666:$B$673,2,0),"")</f>
        <v>ATENCIÓN_INTEGRAL_A_PERSONAS_CON_DISCAPACIDAD</v>
      </c>
      <c r="AH4368" s="78" t="s">
        <v>321</v>
      </c>
      <c r="AI4368" s="79" t="str">
        <f>IF(AH4368&lt;&gt;"",VLOOKUP(CONCATENATE(AG4368,AH4368),NIVELES!$B$676:$C$745,2,0),"")</f>
        <v>Centros Indirectos Prestación De Servicio</v>
      </c>
      <c r="AJ4368" s="78" t="s">
        <v>429</v>
      </c>
      <c r="AK4368" s="79" t="str">
        <f>+IF(AJ4368&lt;&gt;"",VLOOKUP(AJ4368,NIVELES!$A$816:$B$892,2,0),"")</f>
        <v xml:space="preserve">PROMOVER EL RECONOCIMIENTO Y GARANTIA DE LOS DERECHOS DE LAS MUJERES Y HOMBRES CON DISCAPACIDAD,  SU DEBIDA VALORACIÓN Y EL RESPETO A SU DIGNIDAD  </v>
      </c>
      <c r="AL4368" s="78" t="s">
        <v>554</v>
      </c>
      <c r="AM4368" s="78">
        <v>530303</v>
      </c>
      <c r="AN4368" s="79" t="str">
        <f>IF(AM4368&lt;&gt;"",+VLOOKUP(AM4368,NIVELES!$A$1652:$B$2466,2,0),"")</f>
        <v>Viáticos y Subsistencias en el Interior</v>
      </c>
      <c r="AO4368" s="87">
        <v>160</v>
      </c>
      <c r="AP4368" s="88">
        <v>0</v>
      </c>
      <c r="AQ4368" s="88">
        <v>0</v>
      </c>
      <c r="AR4368" s="88">
        <v>80</v>
      </c>
      <c r="AS4368" s="88">
        <v>0</v>
      </c>
      <c r="AT4368" s="88">
        <v>0</v>
      </c>
      <c r="AU4368" s="88">
        <v>0</v>
      </c>
      <c r="AV4368" s="88">
        <v>0</v>
      </c>
      <c r="AW4368" s="88">
        <v>80</v>
      </c>
      <c r="AX4368" s="88">
        <v>0</v>
      </c>
      <c r="AY4368" s="88">
        <v>0</v>
      </c>
      <c r="AZ4368" s="88">
        <v>0</v>
      </c>
      <c r="BA4368" s="88">
        <v>0</v>
      </c>
      <c r="BB4368" s="89">
        <f t="shared" si="271"/>
        <v>160</v>
      </c>
      <c r="BC4368" s="90" t="str">
        <f t="shared" si="270"/>
        <v>OK</v>
      </c>
      <c r="BD4368" s="91" t="str">
        <f t="shared" si="272"/>
        <v xml:space="preserve">                  </v>
      </c>
      <c r="BE4368" s="92">
        <f t="shared" si="273"/>
        <v>2</v>
      </c>
    </row>
    <row r="4369" spans="1:57" s="74" customFormat="1" ht="50.1" customHeight="1" x14ac:dyDescent="0.2">
      <c r="A4369" s="78" t="s">
        <v>55</v>
      </c>
      <c r="B4369" s="78" t="s">
        <v>67</v>
      </c>
      <c r="C4369" s="78" t="s">
        <v>1040</v>
      </c>
      <c r="D4369" s="78" t="s">
        <v>605</v>
      </c>
      <c r="E4369" s="79" t="str">
        <f>+IF(C4369&lt;&gt;"",VLOOKUP(MID(C4369,18,5),NIVELES!$A$133:$B$213,2,0),"")</f>
        <v>GUAYAS</v>
      </c>
      <c r="F4369" s="80" t="s">
        <v>85</v>
      </c>
      <c r="G4369" s="81" t="str">
        <f>+IF(F4369&lt;&gt;"",VLOOKUP(F4369,NIVELES!$A$246:$C$464,3,0),"")</f>
        <v xml:space="preserve"> </v>
      </c>
      <c r="H4369" s="82" t="s">
        <v>1024</v>
      </c>
      <c r="I4369" s="78" t="s">
        <v>2311</v>
      </c>
      <c r="J4369" s="78" t="s">
        <v>1078</v>
      </c>
      <c r="K4369" s="78" t="s">
        <v>2291</v>
      </c>
      <c r="L4369" s="78" t="s">
        <v>3859</v>
      </c>
      <c r="M4369" s="78">
        <v>150</v>
      </c>
      <c r="N4369" s="78" t="s">
        <v>3860</v>
      </c>
      <c r="O4369" s="78" t="s">
        <v>3863</v>
      </c>
      <c r="P4369" s="82">
        <v>4</v>
      </c>
      <c r="Q4369" s="78" t="s">
        <v>3843</v>
      </c>
      <c r="R4369" s="82">
        <v>0</v>
      </c>
      <c r="S4369" s="82">
        <v>1</v>
      </c>
      <c r="T4369" s="82">
        <v>0</v>
      </c>
      <c r="U4369" s="82">
        <v>1</v>
      </c>
      <c r="V4369" s="82">
        <v>0</v>
      </c>
      <c r="W4369" s="82">
        <v>0</v>
      </c>
      <c r="X4369" s="82">
        <v>1</v>
      </c>
      <c r="Y4369" s="82">
        <v>0</v>
      </c>
      <c r="Z4369" s="82">
        <v>0</v>
      </c>
      <c r="AA4369" s="82">
        <v>1</v>
      </c>
      <c r="AB4369" s="82">
        <v>0</v>
      </c>
      <c r="AC4369" s="82">
        <v>0</v>
      </c>
      <c r="AD4369" s="85" t="str">
        <f>IF(A4369&lt;&gt;"",IF(D4369="DIRECCIÓN_DE_TRANSFERENCIAS","280 0031",VLOOKUP(C4369,NIVELES!$A$14:$B$105,2,0)),"")</f>
        <v>280 8270</v>
      </c>
      <c r="AE4369" s="86" t="s">
        <v>322</v>
      </c>
      <c r="AF4369" s="86" t="s">
        <v>546</v>
      </c>
      <c r="AG4369" s="79" t="str">
        <f>+IF(AF4369&lt;&gt;"",VLOOKUP(AF4369,NIVELES!$A$666:$B$673,2,0),"")</f>
        <v>ATENCIÓN_INTEGRAL_A_PERSONAS_CON_DISCAPACIDAD</v>
      </c>
      <c r="AH4369" s="78" t="s">
        <v>452</v>
      </c>
      <c r="AI4369" s="79" t="str">
        <f>IF(AH4369&lt;&gt;"",VLOOKUP(CONCATENATE(AG4369,AH4369),NIVELES!$B$676:$C$745,2,0),"")</f>
        <v>Atención Domiciliaria Prestación De Servicio</v>
      </c>
      <c r="AJ4369" s="78" t="s">
        <v>429</v>
      </c>
      <c r="AK4369" s="79" t="str">
        <f>+IF(AJ4369&lt;&gt;"",VLOOKUP(AJ4369,NIVELES!$A$816:$B$892,2,0),"")</f>
        <v xml:space="preserve">PROMOVER EL RECONOCIMIENTO Y GARANTIA DE LOS DERECHOS DE LAS MUJERES Y HOMBRES CON DISCAPACIDAD,  SU DEBIDA VALORACIÓN Y EL RESPETO A SU DIGNIDAD  </v>
      </c>
      <c r="AL4369" s="78" t="s">
        <v>556</v>
      </c>
      <c r="AM4369" s="78">
        <v>580104</v>
      </c>
      <c r="AN4369" s="79" t="str">
        <f>IF(AM4369&lt;&gt;"",+VLOOKUP(AM4369,NIVELES!$A$1652:$B$2466,2,0),"")</f>
        <v>A Gobiernos Autónomos Descentralizados</v>
      </c>
      <c r="AO4369" s="87">
        <v>59727</v>
      </c>
      <c r="AP4369" s="88">
        <v>0</v>
      </c>
      <c r="AQ4369" s="88">
        <v>14931.75</v>
      </c>
      <c r="AR4369" s="88">
        <v>0</v>
      </c>
      <c r="AS4369" s="88">
        <v>14931.75</v>
      </c>
      <c r="AT4369" s="88">
        <v>0</v>
      </c>
      <c r="AU4369" s="88">
        <v>0</v>
      </c>
      <c r="AV4369" s="88">
        <v>14931.75</v>
      </c>
      <c r="AW4369" s="88">
        <v>0</v>
      </c>
      <c r="AX4369" s="88">
        <v>0</v>
      </c>
      <c r="AY4369" s="88">
        <v>14931.75</v>
      </c>
      <c r="AZ4369" s="88">
        <v>0</v>
      </c>
      <c r="BA4369" s="88">
        <v>0</v>
      </c>
      <c r="BB4369" s="89">
        <f t="shared" si="271"/>
        <v>59727</v>
      </c>
      <c r="BC4369" s="90" t="str">
        <f t="shared" si="270"/>
        <v>OK</v>
      </c>
      <c r="BD4369" s="91" t="str">
        <f t="shared" si="272"/>
        <v xml:space="preserve">                  </v>
      </c>
      <c r="BE4369" s="92">
        <f t="shared" si="273"/>
        <v>4</v>
      </c>
    </row>
    <row r="4370" spans="1:57" s="74" customFormat="1" ht="50.1" customHeight="1" x14ac:dyDescent="0.2">
      <c r="A4370" s="78" t="s">
        <v>55</v>
      </c>
      <c r="B4370" s="78" t="s">
        <v>67</v>
      </c>
      <c r="C4370" s="78" t="s">
        <v>1040</v>
      </c>
      <c r="D4370" s="78" t="s">
        <v>605</v>
      </c>
      <c r="E4370" s="79" t="str">
        <f>+IF(C4370&lt;&gt;"",VLOOKUP(MID(C4370,18,5),NIVELES!$A$133:$B$213,2,0),"")</f>
        <v>GUAYAS</v>
      </c>
      <c r="F4370" s="80" t="s">
        <v>85</v>
      </c>
      <c r="G4370" s="81" t="str">
        <f>+IF(F4370&lt;&gt;"",VLOOKUP(F4370,NIVELES!$A$246:$C$464,3,0),"")</f>
        <v xml:space="preserve"> </v>
      </c>
      <c r="H4370" s="82" t="s">
        <v>1024</v>
      </c>
      <c r="I4370" s="78" t="s">
        <v>2311</v>
      </c>
      <c r="J4370" s="78" t="s">
        <v>1078</v>
      </c>
      <c r="K4370" s="78" t="s">
        <v>2291</v>
      </c>
      <c r="L4370" s="78" t="s">
        <v>3859</v>
      </c>
      <c r="M4370" s="78">
        <v>210</v>
      </c>
      <c r="N4370" s="78" t="s">
        <v>3860</v>
      </c>
      <c r="O4370" s="78" t="s">
        <v>3844</v>
      </c>
      <c r="P4370" s="82">
        <v>2</v>
      </c>
      <c r="Q4370" s="78" t="s">
        <v>3843</v>
      </c>
      <c r="R4370" s="82">
        <v>0</v>
      </c>
      <c r="S4370" s="82">
        <v>1</v>
      </c>
      <c r="T4370" s="82">
        <v>0</v>
      </c>
      <c r="U4370" s="82">
        <v>1</v>
      </c>
      <c r="V4370" s="82">
        <v>0</v>
      </c>
      <c r="W4370" s="82">
        <v>0</v>
      </c>
      <c r="X4370" s="82">
        <v>0</v>
      </c>
      <c r="Y4370" s="82">
        <v>0</v>
      </c>
      <c r="Z4370" s="82">
        <v>0</v>
      </c>
      <c r="AA4370" s="82">
        <v>0</v>
      </c>
      <c r="AB4370" s="82">
        <v>0</v>
      </c>
      <c r="AC4370" s="82">
        <v>0</v>
      </c>
      <c r="AD4370" s="85" t="str">
        <f>IF(A4370&lt;&gt;"",IF(D4370="DIRECCIÓN_DE_TRANSFERENCIAS","280 0031",VLOOKUP(C4370,NIVELES!$A$14:$B$105,2,0)),"")</f>
        <v>280 8270</v>
      </c>
      <c r="AE4370" s="86" t="s">
        <v>322</v>
      </c>
      <c r="AF4370" s="86" t="s">
        <v>546</v>
      </c>
      <c r="AG4370" s="79" t="str">
        <f>+IF(AF4370&lt;&gt;"",VLOOKUP(AF4370,NIVELES!$A$666:$B$673,2,0),"")</f>
        <v>ATENCIÓN_INTEGRAL_A_PERSONAS_CON_DISCAPACIDAD</v>
      </c>
      <c r="AH4370" s="78" t="s">
        <v>452</v>
      </c>
      <c r="AI4370" s="79" t="str">
        <f>IF(AH4370&lt;&gt;"",VLOOKUP(CONCATENATE(AG4370,AH4370),NIVELES!$B$676:$C$745,2,0),"")</f>
        <v>Atención Domiciliaria Prestación De Servicio</v>
      </c>
      <c r="AJ4370" s="78" t="s">
        <v>429</v>
      </c>
      <c r="AK4370" s="79" t="str">
        <f>+IF(AJ4370&lt;&gt;"",VLOOKUP(AJ4370,NIVELES!$A$816:$B$892,2,0),"")</f>
        <v xml:space="preserve">PROMOVER EL RECONOCIMIENTO Y GARANTIA DE LOS DERECHOS DE LAS MUJERES Y HOMBRES CON DISCAPACIDAD,  SU DEBIDA VALORACIÓN Y EL RESPETO A SU DIGNIDAD  </v>
      </c>
      <c r="AL4370" s="78" t="s">
        <v>556</v>
      </c>
      <c r="AM4370" s="78">
        <v>580204</v>
      </c>
      <c r="AN4370" s="79" t="str">
        <f>IF(AM4370&lt;&gt;"",+VLOOKUP(AM4370,NIVELES!$A$1652:$B$2466,2,0),"")</f>
        <v>Al Sector Privado no Financiero</v>
      </c>
      <c r="AO4370" s="87">
        <v>41808.9</v>
      </c>
      <c r="AP4370" s="88">
        <v>0</v>
      </c>
      <c r="AQ4370" s="88">
        <v>20904.45</v>
      </c>
      <c r="AR4370" s="88">
        <v>0</v>
      </c>
      <c r="AS4370" s="88">
        <v>20904.45</v>
      </c>
      <c r="AT4370" s="88">
        <v>0</v>
      </c>
      <c r="AU4370" s="88">
        <v>0</v>
      </c>
      <c r="AV4370" s="88">
        <v>0</v>
      </c>
      <c r="AW4370" s="88">
        <v>0</v>
      </c>
      <c r="AX4370" s="88">
        <v>0</v>
      </c>
      <c r="AY4370" s="88">
        <v>0</v>
      </c>
      <c r="AZ4370" s="88">
        <v>0</v>
      </c>
      <c r="BA4370" s="88">
        <v>0</v>
      </c>
      <c r="BB4370" s="89">
        <f t="shared" si="271"/>
        <v>41808.9</v>
      </c>
      <c r="BC4370" s="90" t="str">
        <f t="shared" si="270"/>
        <v>OK</v>
      </c>
      <c r="BD4370" s="91" t="str">
        <f t="shared" si="272"/>
        <v xml:space="preserve">                  </v>
      </c>
      <c r="BE4370" s="92">
        <f t="shared" si="273"/>
        <v>2</v>
      </c>
    </row>
    <row r="4371" spans="1:57" s="74" customFormat="1" ht="50.1" customHeight="1" x14ac:dyDescent="0.2">
      <c r="A4371" s="78" t="s">
        <v>55</v>
      </c>
      <c r="B4371" s="78" t="s">
        <v>67</v>
      </c>
      <c r="C4371" s="78" t="s">
        <v>1040</v>
      </c>
      <c r="D4371" s="78" t="s">
        <v>605</v>
      </c>
      <c r="E4371" s="79" t="str">
        <f>+IF(C4371&lt;&gt;"",VLOOKUP(MID(C4371,18,5),NIVELES!$A$133:$B$213,2,0),"")</f>
        <v>GUAYAS</v>
      </c>
      <c r="F4371" s="80" t="s">
        <v>85</v>
      </c>
      <c r="G4371" s="81" t="str">
        <f>+IF(F4371&lt;&gt;"",VLOOKUP(F4371,NIVELES!$A$246:$C$464,3,0),"")</f>
        <v xml:space="preserve"> </v>
      </c>
      <c r="H4371" s="82" t="s">
        <v>1024</v>
      </c>
      <c r="I4371" s="78" t="s">
        <v>2311</v>
      </c>
      <c r="J4371" s="78" t="s">
        <v>1078</v>
      </c>
      <c r="K4371" s="78" t="s">
        <v>2291</v>
      </c>
      <c r="L4371" s="78" t="s">
        <v>3859</v>
      </c>
      <c r="M4371" s="78">
        <v>360</v>
      </c>
      <c r="N4371" s="78" t="s">
        <v>3860</v>
      </c>
      <c r="O4371" s="78" t="s">
        <v>3798</v>
      </c>
      <c r="P4371" s="82">
        <v>12</v>
      </c>
      <c r="Q4371" s="78" t="s">
        <v>3799</v>
      </c>
      <c r="R4371" s="82">
        <v>1</v>
      </c>
      <c r="S4371" s="82">
        <v>1</v>
      </c>
      <c r="T4371" s="82">
        <v>1</v>
      </c>
      <c r="U4371" s="82">
        <v>1</v>
      </c>
      <c r="V4371" s="82">
        <v>1</v>
      </c>
      <c r="W4371" s="82">
        <v>1</v>
      </c>
      <c r="X4371" s="82">
        <v>1</v>
      </c>
      <c r="Y4371" s="82">
        <v>1</v>
      </c>
      <c r="Z4371" s="82">
        <v>1</v>
      </c>
      <c r="AA4371" s="82">
        <v>1</v>
      </c>
      <c r="AB4371" s="82">
        <v>1</v>
      </c>
      <c r="AC4371" s="82">
        <v>1</v>
      </c>
      <c r="AD4371" s="85" t="str">
        <f>IF(A4371&lt;&gt;"",IF(D4371="DIRECCIÓN_DE_TRANSFERENCIAS","280 0031",VLOOKUP(C4371,NIVELES!$A$14:$B$105,2,0)),"")</f>
        <v>280 8270</v>
      </c>
      <c r="AE4371" s="86" t="s">
        <v>322</v>
      </c>
      <c r="AF4371" s="86" t="s">
        <v>546</v>
      </c>
      <c r="AG4371" s="79" t="str">
        <f>+IF(AF4371&lt;&gt;"",VLOOKUP(AF4371,NIVELES!$A$666:$B$673,2,0),"")</f>
        <v>ATENCIÓN_INTEGRAL_A_PERSONAS_CON_DISCAPACIDAD</v>
      </c>
      <c r="AH4371" s="78" t="s">
        <v>453</v>
      </c>
      <c r="AI4371" s="79" t="str">
        <f>IF(AH4371&lt;&gt;"",VLOOKUP(CONCATENATE(AG4371,AH4371),NIVELES!$B$676:$C$745,2,0),"")</f>
        <v>Rectoría Inclusión Social</v>
      </c>
      <c r="AJ4371" s="78" t="s">
        <v>517</v>
      </c>
      <c r="AK4371" s="79" t="str">
        <f>+IF(AJ4371&lt;&gt;"",VLOOKUP(AJ4371,NIVELES!$A$816:$B$892,2,0),"")</f>
        <v>NO APLICA</v>
      </c>
      <c r="AL4371" s="78" t="s">
        <v>553</v>
      </c>
      <c r="AM4371" s="78">
        <v>510203</v>
      </c>
      <c r="AN4371" s="79" t="str">
        <f>IF(AM4371&lt;&gt;"",+VLOOKUP(AM4371,NIVELES!$A$1652:$B$2466,2,0),"")</f>
        <v>Decimotercer Sueldo</v>
      </c>
      <c r="AO4371" s="87">
        <v>2222</v>
      </c>
      <c r="AP4371" s="88">
        <v>0</v>
      </c>
      <c r="AQ4371" s="88">
        <v>0</v>
      </c>
      <c r="AR4371" s="88">
        <v>0</v>
      </c>
      <c r="AS4371" s="88">
        <v>0</v>
      </c>
      <c r="AT4371" s="88">
        <v>0</v>
      </c>
      <c r="AU4371" s="88">
        <v>0</v>
      </c>
      <c r="AV4371" s="88">
        <v>0</v>
      </c>
      <c r="AW4371" s="88">
        <v>0</v>
      </c>
      <c r="AX4371" s="88">
        <v>0</v>
      </c>
      <c r="AY4371" s="88">
        <v>0</v>
      </c>
      <c r="AZ4371" s="88">
        <v>0</v>
      </c>
      <c r="BA4371" s="88">
        <v>2222</v>
      </c>
      <c r="BB4371" s="89">
        <f t="shared" si="271"/>
        <v>2222</v>
      </c>
      <c r="BC4371" s="90" t="str">
        <f t="shared" si="270"/>
        <v>OK</v>
      </c>
      <c r="BD4371" s="91" t="str">
        <f t="shared" si="272"/>
        <v xml:space="preserve">                  </v>
      </c>
      <c r="BE4371" s="92">
        <f t="shared" si="273"/>
        <v>12</v>
      </c>
    </row>
    <row r="4372" spans="1:57" s="74" customFormat="1" ht="50.1" customHeight="1" x14ac:dyDescent="0.2">
      <c r="A4372" s="78" t="s">
        <v>55</v>
      </c>
      <c r="B4372" s="78" t="s">
        <v>67</v>
      </c>
      <c r="C4372" s="78" t="s">
        <v>1040</v>
      </c>
      <c r="D4372" s="78" t="s">
        <v>605</v>
      </c>
      <c r="E4372" s="79" t="str">
        <f>+IF(C4372&lt;&gt;"",VLOOKUP(MID(C4372,18,5),NIVELES!$A$133:$B$213,2,0),"")</f>
        <v>GUAYAS</v>
      </c>
      <c r="F4372" s="80" t="s">
        <v>85</v>
      </c>
      <c r="G4372" s="81" t="str">
        <f>+IF(F4372&lt;&gt;"",VLOOKUP(F4372,NIVELES!$A$246:$C$464,3,0),"")</f>
        <v xml:space="preserve"> </v>
      </c>
      <c r="H4372" s="82" t="s">
        <v>1024</v>
      </c>
      <c r="I4372" s="78" t="s">
        <v>2311</v>
      </c>
      <c r="J4372" s="78" t="s">
        <v>1078</v>
      </c>
      <c r="K4372" s="78" t="s">
        <v>2291</v>
      </c>
      <c r="L4372" s="78" t="s">
        <v>3859</v>
      </c>
      <c r="M4372" s="78">
        <v>360</v>
      </c>
      <c r="N4372" s="78" t="s">
        <v>3860</v>
      </c>
      <c r="O4372" s="78" t="s">
        <v>3798</v>
      </c>
      <c r="P4372" s="82">
        <v>12</v>
      </c>
      <c r="Q4372" s="78" t="s">
        <v>3799</v>
      </c>
      <c r="R4372" s="82">
        <v>1</v>
      </c>
      <c r="S4372" s="82">
        <v>1</v>
      </c>
      <c r="T4372" s="82">
        <v>1</v>
      </c>
      <c r="U4372" s="82">
        <v>1</v>
      </c>
      <c r="V4372" s="82">
        <v>1</v>
      </c>
      <c r="W4372" s="82">
        <v>1</v>
      </c>
      <c r="X4372" s="82">
        <v>1</v>
      </c>
      <c r="Y4372" s="82">
        <v>1</v>
      </c>
      <c r="Z4372" s="82">
        <v>1</v>
      </c>
      <c r="AA4372" s="82">
        <v>1</v>
      </c>
      <c r="AB4372" s="82">
        <v>1</v>
      </c>
      <c r="AC4372" s="82">
        <v>1</v>
      </c>
      <c r="AD4372" s="85" t="str">
        <f>IF(A4372&lt;&gt;"",IF(D4372="DIRECCIÓN_DE_TRANSFERENCIAS","280 0031",VLOOKUP(C4372,NIVELES!$A$14:$B$105,2,0)),"")</f>
        <v>280 8270</v>
      </c>
      <c r="AE4372" s="86" t="s">
        <v>322</v>
      </c>
      <c r="AF4372" s="86" t="s">
        <v>546</v>
      </c>
      <c r="AG4372" s="79" t="str">
        <f>+IF(AF4372&lt;&gt;"",VLOOKUP(AF4372,NIVELES!$A$666:$B$673,2,0),"")</f>
        <v>ATENCIÓN_INTEGRAL_A_PERSONAS_CON_DISCAPACIDAD</v>
      </c>
      <c r="AH4372" s="78" t="s">
        <v>453</v>
      </c>
      <c r="AI4372" s="79" t="str">
        <f>IF(AH4372&lt;&gt;"",VLOOKUP(CONCATENATE(AG4372,AH4372),NIVELES!$B$676:$C$745,2,0),"")</f>
        <v>Rectoría Inclusión Social</v>
      </c>
      <c r="AJ4372" s="78" t="s">
        <v>517</v>
      </c>
      <c r="AK4372" s="79" t="str">
        <f>+IF(AJ4372&lt;&gt;"",VLOOKUP(AJ4372,NIVELES!$A$816:$B$892,2,0),"")</f>
        <v>NO APLICA</v>
      </c>
      <c r="AL4372" s="78" t="s">
        <v>553</v>
      </c>
      <c r="AM4372" s="78">
        <v>510204</v>
      </c>
      <c r="AN4372" s="79" t="str">
        <f>IF(AM4372&lt;&gt;"",+VLOOKUP(AM4372,NIVELES!$A$1652:$B$2466,2,0),"")</f>
        <v>Decimocuarto Sueldo</v>
      </c>
      <c r="AO4372" s="87">
        <v>722.33</v>
      </c>
      <c r="AP4372" s="88">
        <v>0</v>
      </c>
      <c r="AQ4372" s="88">
        <v>0</v>
      </c>
      <c r="AR4372" s="88">
        <v>722.33</v>
      </c>
      <c r="AS4372" s="88">
        <v>0</v>
      </c>
      <c r="AT4372" s="88">
        <v>0</v>
      </c>
      <c r="AU4372" s="88">
        <v>0</v>
      </c>
      <c r="AV4372" s="88">
        <v>0</v>
      </c>
      <c r="AW4372" s="88">
        <v>0</v>
      </c>
      <c r="AX4372" s="88">
        <v>0</v>
      </c>
      <c r="AY4372" s="88">
        <v>0</v>
      </c>
      <c r="AZ4372" s="88">
        <v>0</v>
      </c>
      <c r="BA4372" s="88">
        <v>0</v>
      </c>
      <c r="BB4372" s="89">
        <f t="shared" si="271"/>
        <v>722.33</v>
      </c>
      <c r="BC4372" s="90" t="str">
        <f t="shared" si="270"/>
        <v>OK</v>
      </c>
      <c r="BD4372" s="91" t="str">
        <f t="shared" si="272"/>
        <v xml:space="preserve">                  </v>
      </c>
      <c r="BE4372" s="92">
        <f t="shared" si="273"/>
        <v>12</v>
      </c>
    </row>
    <row r="4373" spans="1:57" s="74" customFormat="1" ht="50.1" customHeight="1" x14ac:dyDescent="0.2">
      <c r="A4373" s="78" t="s">
        <v>55</v>
      </c>
      <c r="B4373" s="78" t="s">
        <v>67</v>
      </c>
      <c r="C4373" s="78" t="s">
        <v>1040</v>
      </c>
      <c r="D4373" s="78" t="s">
        <v>605</v>
      </c>
      <c r="E4373" s="79" t="str">
        <f>+IF(C4373&lt;&gt;"",VLOOKUP(MID(C4373,18,5),NIVELES!$A$133:$B$213,2,0),"")</f>
        <v>GUAYAS</v>
      </c>
      <c r="F4373" s="80" t="s">
        <v>85</v>
      </c>
      <c r="G4373" s="81" t="str">
        <f>+IF(F4373&lt;&gt;"",VLOOKUP(F4373,NIVELES!$A$246:$C$464,3,0),"")</f>
        <v xml:space="preserve"> </v>
      </c>
      <c r="H4373" s="82" t="s">
        <v>1024</v>
      </c>
      <c r="I4373" s="78" t="s">
        <v>2311</v>
      </c>
      <c r="J4373" s="78" t="s">
        <v>1078</v>
      </c>
      <c r="K4373" s="78" t="s">
        <v>2291</v>
      </c>
      <c r="L4373" s="78" t="s">
        <v>3859</v>
      </c>
      <c r="M4373" s="78">
        <v>360</v>
      </c>
      <c r="N4373" s="78" t="s">
        <v>3860</v>
      </c>
      <c r="O4373" s="78" t="s">
        <v>3798</v>
      </c>
      <c r="P4373" s="82">
        <v>12</v>
      </c>
      <c r="Q4373" s="78" t="s">
        <v>3799</v>
      </c>
      <c r="R4373" s="82">
        <v>1</v>
      </c>
      <c r="S4373" s="82">
        <v>1</v>
      </c>
      <c r="T4373" s="82">
        <v>1</v>
      </c>
      <c r="U4373" s="82">
        <v>1</v>
      </c>
      <c r="V4373" s="82">
        <v>1</v>
      </c>
      <c r="W4373" s="82">
        <v>1</v>
      </c>
      <c r="X4373" s="82">
        <v>1</v>
      </c>
      <c r="Y4373" s="82">
        <v>1</v>
      </c>
      <c r="Z4373" s="82">
        <v>1</v>
      </c>
      <c r="AA4373" s="82">
        <v>1</v>
      </c>
      <c r="AB4373" s="82">
        <v>1</v>
      </c>
      <c r="AC4373" s="82">
        <v>1</v>
      </c>
      <c r="AD4373" s="85" t="str">
        <f>IF(A4373&lt;&gt;"",IF(D4373="DIRECCIÓN_DE_TRANSFERENCIAS","280 0031",VLOOKUP(C4373,NIVELES!$A$14:$B$105,2,0)),"")</f>
        <v>280 8270</v>
      </c>
      <c r="AE4373" s="86" t="s">
        <v>322</v>
      </c>
      <c r="AF4373" s="86" t="s">
        <v>546</v>
      </c>
      <c r="AG4373" s="79" t="str">
        <f>+IF(AF4373&lt;&gt;"",VLOOKUP(AF4373,NIVELES!$A$666:$B$673,2,0),"")</f>
        <v>ATENCIÓN_INTEGRAL_A_PERSONAS_CON_DISCAPACIDAD</v>
      </c>
      <c r="AH4373" s="78" t="s">
        <v>453</v>
      </c>
      <c r="AI4373" s="79" t="str">
        <f>IF(AH4373&lt;&gt;"",VLOOKUP(CONCATENATE(AG4373,AH4373),NIVELES!$B$676:$C$745,2,0),"")</f>
        <v>Rectoría Inclusión Social</v>
      </c>
      <c r="AJ4373" s="78" t="s">
        <v>517</v>
      </c>
      <c r="AK4373" s="79" t="str">
        <f>+IF(AJ4373&lt;&gt;"",VLOOKUP(AJ4373,NIVELES!$A$816:$B$892,2,0),"")</f>
        <v>NO APLICA</v>
      </c>
      <c r="AL4373" s="78" t="s">
        <v>553</v>
      </c>
      <c r="AM4373" s="78">
        <v>510510</v>
      </c>
      <c r="AN4373" s="79" t="str">
        <f>IF(AM4373&lt;&gt;"",+VLOOKUP(AM4373,NIVELES!$A$1652:$B$2466,2,0),"")</f>
        <v>Servicios Personales por Contrato</v>
      </c>
      <c r="AO4373" s="87">
        <v>26664</v>
      </c>
      <c r="AP4373" s="88">
        <v>2424</v>
      </c>
      <c r="AQ4373" s="88">
        <v>2424</v>
      </c>
      <c r="AR4373" s="88">
        <v>2424</v>
      </c>
      <c r="AS4373" s="88">
        <v>2424</v>
      </c>
      <c r="AT4373" s="88">
        <v>2424</v>
      </c>
      <c r="AU4373" s="88">
        <v>2424</v>
      </c>
      <c r="AV4373" s="88">
        <v>2424</v>
      </c>
      <c r="AW4373" s="88">
        <v>2424</v>
      </c>
      <c r="AX4373" s="88">
        <v>2424</v>
      </c>
      <c r="AY4373" s="88">
        <v>2424</v>
      </c>
      <c r="AZ4373" s="88">
        <v>2424</v>
      </c>
      <c r="BA4373" s="88">
        <v>0</v>
      </c>
      <c r="BB4373" s="89">
        <f t="shared" si="271"/>
        <v>26664</v>
      </c>
      <c r="BC4373" s="90" t="str">
        <f t="shared" si="270"/>
        <v>OK</v>
      </c>
      <c r="BD4373" s="91" t="str">
        <f t="shared" si="272"/>
        <v xml:space="preserve">                  </v>
      </c>
      <c r="BE4373" s="92">
        <f t="shared" si="273"/>
        <v>12</v>
      </c>
    </row>
    <row r="4374" spans="1:57" s="74" customFormat="1" ht="50.1" customHeight="1" x14ac:dyDescent="0.2">
      <c r="A4374" s="78" t="s">
        <v>55</v>
      </c>
      <c r="B4374" s="78" t="s">
        <v>67</v>
      </c>
      <c r="C4374" s="78" t="s">
        <v>1040</v>
      </c>
      <c r="D4374" s="78" t="s">
        <v>605</v>
      </c>
      <c r="E4374" s="79" t="str">
        <f>+IF(C4374&lt;&gt;"",VLOOKUP(MID(C4374,18,5),NIVELES!$A$133:$B$213,2,0),"")</f>
        <v>GUAYAS</v>
      </c>
      <c r="F4374" s="80" t="s">
        <v>85</v>
      </c>
      <c r="G4374" s="81" t="str">
        <f>+IF(F4374&lt;&gt;"",VLOOKUP(F4374,NIVELES!$A$246:$C$464,3,0),"")</f>
        <v xml:space="preserve"> </v>
      </c>
      <c r="H4374" s="82" t="s">
        <v>1024</v>
      </c>
      <c r="I4374" s="78" t="s">
        <v>2311</v>
      </c>
      <c r="J4374" s="78" t="s">
        <v>1078</v>
      </c>
      <c r="K4374" s="78" t="s">
        <v>2291</v>
      </c>
      <c r="L4374" s="78" t="s">
        <v>3859</v>
      </c>
      <c r="M4374" s="78">
        <v>360</v>
      </c>
      <c r="N4374" s="78" t="s">
        <v>3860</v>
      </c>
      <c r="O4374" s="78" t="s">
        <v>3798</v>
      </c>
      <c r="P4374" s="82">
        <v>12</v>
      </c>
      <c r="Q4374" s="78" t="s">
        <v>3799</v>
      </c>
      <c r="R4374" s="82">
        <v>1</v>
      </c>
      <c r="S4374" s="82">
        <v>1</v>
      </c>
      <c r="T4374" s="82">
        <v>1</v>
      </c>
      <c r="U4374" s="82">
        <v>1</v>
      </c>
      <c r="V4374" s="82">
        <v>1</v>
      </c>
      <c r="W4374" s="82">
        <v>1</v>
      </c>
      <c r="X4374" s="82">
        <v>1</v>
      </c>
      <c r="Y4374" s="82">
        <v>1</v>
      </c>
      <c r="Z4374" s="82">
        <v>1</v>
      </c>
      <c r="AA4374" s="82">
        <v>1</v>
      </c>
      <c r="AB4374" s="82">
        <v>1</v>
      </c>
      <c r="AC4374" s="82">
        <v>1</v>
      </c>
      <c r="AD4374" s="85" t="str">
        <f>IF(A4374&lt;&gt;"",IF(D4374="DIRECCIÓN_DE_TRANSFERENCIAS","280 0031",VLOOKUP(C4374,NIVELES!$A$14:$B$105,2,0)),"")</f>
        <v>280 8270</v>
      </c>
      <c r="AE4374" s="86" t="s">
        <v>322</v>
      </c>
      <c r="AF4374" s="86" t="s">
        <v>546</v>
      </c>
      <c r="AG4374" s="79" t="str">
        <f>+IF(AF4374&lt;&gt;"",VLOOKUP(AF4374,NIVELES!$A$666:$B$673,2,0),"")</f>
        <v>ATENCIÓN_INTEGRAL_A_PERSONAS_CON_DISCAPACIDAD</v>
      </c>
      <c r="AH4374" s="78" t="s">
        <v>453</v>
      </c>
      <c r="AI4374" s="79" t="str">
        <f>IF(AH4374&lt;&gt;"",VLOOKUP(CONCATENATE(AG4374,AH4374),NIVELES!$B$676:$C$745,2,0),"")</f>
        <v>Rectoría Inclusión Social</v>
      </c>
      <c r="AJ4374" s="78" t="s">
        <v>517</v>
      </c>
      <c r="AK4374" s="79" t="str">
        <f>+IF(AJ4374&lt;&gt;"",VLOOKUP(AJ4374,NIVELES!$A$816:$B$892,2,0),"")</f>
        <v>NO APLICA</v>
      </c>
      <c r="AL4374" s="78" t="s">
        <v>553</v>
      </c>
      <c r="AM4374" s="78">
        <v>510601</v>
      </c>
      <c r="AN4374" s="79" t="str">
        <f>IF(AM4374&lt;&gt;"",+VLOOKUP(AM4374,NIVELES!$A$1652:$B$2466,2,0),"")</f>
        <v>Aporte Patronal</v>
      </c>
      <c r="AO4374" s="87">
        <v>2573.08</v>
      </c>
      <c r="AP4374" s="88">
        <v>233.92</v>
      </c>
      <c r="AQ4374" s="88">
        <v>233.92</v>
      </c>
      <c r="AR4374" s="88">
        <v>233.92</v>
      </c>
      <c r="AS4374" s="88">
        <v>233.92</v>
      </c>
      <c r="AT4374" s="88">
        <v>233.92</v>
      </c>
      <c r="AU4374" s="88">
        <v>233.92</v>
      </c>
      <c r="AV4374" s="88">
        <v>233.92</v>
      </c>
      <c r="AW4374" s="88">
        <v>233.92</v>
      </c>
      <c r="AX4374" s="88">
        <v>233.92</v>
      </c>
      <c r="AY4374" s="88">
        <v>233.92</v>
      </c>
      <c r="AZ4374" s="88">
        <v>233.88</v>
      </c>
      <c r="BA4374" s="88">
        <v>0</v>
      </c>
      <c r="BB4374" s="89">
        <f t="shared" si="271"/>
        <v>2573.0800000000004</v>
      </c>
      <c r="BC4374" s="90" t="str">
        <f t="shared" si="270"/>
        <v>OK</v>
      </c>
      <c r="BD4374" s="91" t="str">
        <f t="shared" si="272"/>
        <v xml:space="preserve">                  </v>
      </c>
      <c r="BE4374" s="92">
        <f t="shared" si="273"/>
        <v>12</v>
      </c>
    </row>
    <row r="4375" spans="1:57" s="74" customFormat="1" ht="50.1" customHeight="1" x14ac:dyDescent="0.2">
      <c r="A4375" s="78" t="s">
        <v>55</v>
      </c>
      <c r="B4375" s="78" t="s">
        <v>67</v>
      </c>
      <c r="C4375" s="78" t="s">
        <v>1040</v>
      </c>
      <c r="D4375" s="78" t="s">
        <v>605</v>
      </c>
      <c r="E4375" s="79" t="str">
        <f>+IF(C4375&lt;&gt;"",VLOOKUP(MID(C4375,18,5),NIVELES!$A$133:$B$213,2,0),"")</f>
        <v>GUAYAS</v>
      </c>
      <c r="F4375" s="80" t="s">
        <v>85</v>
      </c>
      <c r="G4375" s="81" t="str">
        <f>+IF(F4375&lt;&gt;"",VLOOKUP(F4375,NIVELES!$A$246:$C$464,3,0),"")</f>
        <v xml:space="preserve"> </v>
      </c>
      <c r="H4375" s="82" t="s">
        <v>1024</v>
      </c>
      <c r="I4375" s="78" t="s">
        <v>2311</v>
      </c>
      <c r="J4375" s="78" t="s">
        <v>1078</v>
      </c>
      <c r="K4375" s="78" t="s">
        <v>2291</v>
      </c>
      <c r="L4375" s="78" t="s">
        <v>3859</v>
      </c>
      <c r="M4375" s="78">
        <v>360</v>
      </c>
      <c r="N4375" s="78" t="s">
        <v>3860</v>
      </c>
      <c r="O4375" s="78" t="s">
        <v>3798</v>
      </c>
      <c r="P4375" s="82">
        <v>12</v>
      </c>
      <c r="Q4375" s="78" t="s">
        <v>3799</v>
      </c>
      <c r="R4375" s="82">
        <v>1</v>
      </c>
      <c r="S4375" s="82">
        <v>1</v>
      </c>
      <c r="T4375" s="82">
        <v>1</v>
      </c>
      <c r="U4375" s="82">
        <v>1</v>
      </c>
      <c r="V4375" s="82">
        <v>1</v>
      </c>
      <c r="W4375" s="82">
        <v>1</v>
      </c>
      <c r="X4375" s="82">
        <v>1</v>
      </c>
      <c r="Y4375" s="82">
        <v>1</v>
      </c>
      <c r="Z4375" s="82">
        <v>1</v>
      </c>
      <c r="AA4375" s="82">
        <v>1</v>
      </c>
      <c r="AB4375" s="82">
        <v>1</v>
      </c>
      <c r="AC4375" s="82">
        <v>1</v>
      </c>
      <c r="AD4375" s="85" t="str">
        <f>IF(A4375&lt;&gt;"",IF(D4375="DIRECCIÓN_DE_TRANSFERENCIAS","280 0031",VLOOKUP(C4375,NIVELES!$A$14:$B$105,2,0)),"")</f>
        <v>280 8270</v>
      </c>
      <c r="AE4375" s="86" t="s">
        <v>322</v>
      </c>
      <c r="AF4375" s="86" t="s">
        <v>546</v>
      </c>
      <c r="AG4375" s="79" t="str">
        <f>+IF(AF4375&lt;&gt;"",VLOOKUP(AF4375,NIVELES!$A$666:$B$673,2,0),"")</f>
        <v>ATENCIÓN_INTEGRAL_A_PERSONAS_CON_DISCAPACIDAD</v>
      </c>
      <c r="AH4375" s="78" t="s">
        <v>453</v>
      </c>
      <c r="AI4375" s="79" t="str">
        <f>IF(AH4375&lt;&gt;"",VLOOKUP(CONCATENATE(AG4375,AH4375),NIVELES!$B$676:$C$745,2,0),"")</f>
        <v>Rectoría Inclusión Social</v>
      </c>
      <c r="AJ4375" s="78" t="s">
        <v>517</v>
      </c>
      <c r="AK4375" s="79" t="str">
        <f>+IF(AJ4375&lt;&gt;"",VLOOKUP(AJ4375,NIVELES!$A$816:$B$892,2,0),"")</f>
        <v>NO APLICA</v>
      </c>
      <c r="AL4375" s="78" t="s">
        <v>553</v>
      </c>
      <c r="AM4375" s="78">
        <v>510602</v>
      </c>
      <c r="AN4375" s="79" t="str">
        <f>IF(AM4375&lt;&gt;"",+VLOOKUP(AM4375,NIVELES!$A$1652:$B$2466,2,0),"")</f>
        <v>Fondo de Reserva</v>
      </c>
      <c r="AO4375" s="87">
        <v>2222</v>
      </c>
      <c r="AP4375" s="88">
        <v>0</v>
      </c>
      <c r="AQ4375" s="88">
        <v>201.92</v>
      </c>
      <c r="AR4375" s="88">
        <v>201.92</v>
      </c>
      <c r="AS4375" s="88">
        <v>201.92</v>
      </c>
      <c r="AT4375" s="88">
        <v>201.92</v>
      </c>
      <c r="AU4375" s="88">
        <v>201.92</v>
      </c>
      <c r="AV4375" s="88">
        <v>201.92</v>
      </c>
      <c r="AW4375" s="88">
        <v>201.92</v>
      </c>
      <c r="AX4375" s="88">
        <v>201.92</v>
      </c>
      <c r="AY4375" s="88">
        <v>201.92</v>
      </c>
      <c r="AZ4375" s="88">
        <v>201.92</v>
      </c>
      <c r="BA4375" s="88">
        <v>202.8</v>
      </c>
      <c r="BB4375" s="89">
        <f t="shared" si="271"/>
        <v>2222.0000000000005</v>
      </c>
      <c r="BC4375" s="90" t="str">
        <f t="shared" si="270"/>
        <v>OK</v>
      </c>
      <c r="BD4375" s="91" t="str">
        <f t="shared" si="272"/>
        <v xml:space="preserve">                  </v>
      </c>
      <c r="BE4375" s="92">
        <f t="shared" si="273"/>
        <v>12</v>
      </c>
    </row>
    <row r="4376" spans="1:57" s="74" customFormat="1" ht="50.1" customHeight="1" x14ac:dyDescent="0.2">
      <c r="A4376" s="78" t="s">
        <v>55</v>
      </c>
      <c r="B4376" s="78" t="s">
        <v>67</v>
      </c>
      <c r="C4376" s="78" t="s">
        <v>1040</v>
      </c>
      <c r="D4376" s="78" t="s">
        <v>605</v>
      </c>
      <c r="E4376" s="79" t="str">
        <f>+IF(C4376&lt;&gt;"",VLOOKUP(MID(C4376,18,5),NIVELES!$A$133:$B$213,2,0),"")</f>
        <v>GUAYAS</v>
      </c>
      <c r="F4376" s="80" t="s">
        <v>85</v>
      </c>
      <c r="G4376" s="81" t="str">
        <f>+IF(F4376&lt;&gt;"",VLOOKUP(F4376,NIVELES!$A$246:$C$464,3,0),"")</f>
        <v xml:space="preserve"> </v>
      </c>
      <c r="H4376" s="82" t="s">
        <v>1024</v>
      </c>
      <c r="I4376" s="78" t="s">
        <v>2311</v>
      </c>
      <c r="J4376" s="78" t="s">
        <v>1078</v>
      </c>
      <c r="K4376" s="78" t="s">
        <v>2291</v>
      </c>
      <c r="L4376" s="78" t="s">
        <v>3859</v>
      </c>
      <c r="M4376" s="78">
        <v>360</v>
      </c>
      <c r="N4376" s="78" t="s">
        <v>3860</v>
      </c>
      <c r="O4376" s="78" t="s">
        <v>3810</v>
      </c>
      <c r="P4376" s="82">
        <v>2</v>
      </c>
      <c r="Q4376" s="78" t="s">
        <v>3862</v>
      </c>
      <c r="R4376" s="82">
        <v>0</v>
      </c>
      <c r="S4376" s="82">
        <v>1</v>
      </c>
      <c r="T4376" s="82">
        <v>0</v>
      </c>
      <c r="U4376" s="82">
        <v>0</v>
      </c>
      <c r="V4376" s="82">
        <v>0</v>
      </c>
      <c r="W4376" s="82">
        <v>0</v>
      </c>
      <c r="X4376" s="82">
        <v>0</v>
      </c>
      <c r="Y4376" s="82">
        <v>1</v>
      </c>
      <c r="Z4376" s="82">
        <v>0</v>
      </c>
      <c r="AA4376" s="82">
        <v>0</v>
      </c>
      <c r="AB4376" s="82">
        <v>0</v>
      </c>
      <c r="AC4376" s="82">
        <v>0</v>
      </c>
      <c r="AD4376" s="85" t="str">
        <f>IF(A4376&lt;&gt;"",IF(D4376="DIRECCIÓN_DE_TRANSFERENCIAS","280 0031",VLOOKUP(C4376,NIVELES!$A$14:$B$105,2,0)),"")</f>
        <v>280 8270</v>
      </c>
      <c r="AE4376" s="86" t="s">
        <v>322</v>
      </c>
      <c r="AF4376" s="86" t="s">
        <v>546</v>
      </c>
      <c r="AG4376" s="79" t="str">
        <f>+IF(AF4376&lt;&gt;"",VLOOKUP(AF4376,NIVELES!$A$666:$B$673,2,0),"")</f>
        <v>ATENCIÓN_INTEGRAL_A_PERSONAS_CON_DISCAPACIDAD</v>
      </c>
      <c r="AH4376" s="78" t="s">
        <v>453</v>
      </c>
      <c r="AI4376" s="79" t="str">
        <f>IF(AH4376&lt;&gt;"",VLOOKUP(CONCATENATE(AG4376,AH4376),NIVELES!$B$676:$C$745,2,0),"")</f>
        <v>Rectoría Inclusión Social</v>
      </c>
      <c r="AJ4376" s="78" t="s">
        <v>429</v>
      </c>
      <c r="AK4376" s="79" t="str">
        <f>+IF(AJ4376&lt;&gt;"",VLOOKUP(AJ4376,NIVELES!$A$816:$B$892,2,0),"")</f>
        <v xml:space="preserve">PROMOVER EL RECONOCIMIENTO Y GARANTIA DE LOS DERECHOS DE LAS MUJERES Y HOMBRES CON DISCAPACIDAD,  SU DEBIDA VALORACIÓN Y EL RESPETO A SU DIGNIDAD  </v>
      </c>
      <c r="AL4376" s="78" t="s">
        <v>554</v>
      </c>
      <c r="AM4376" s="78">
        <v>530301</v>
      </c>
      <c r="AN4376" s="79" t="str">
        <f>IF(AM4376&lt;&gt;"",+VLOOKUP(AM4376,NIVELES!$A$1652:$B$2466,2,0),"")</f>
        <v>Pasajes al Interior</v>
      </c>
      <c r="AO4376" s="87">
        <v>280</v>
      </c>
      <c r="AP4376" s="88">
        <v>0</v>
      </c>
      <c r="AQ4376" s="88">
        <v>140</v>
      </c>
      <c r="AR4376" s="88">
        <v>0</v>
      </c>
      <c r="AS4376" s="88">
        <v>0</v>
      </c>
      <c r="AT4376" s="88">
        <v>0</v>
      </c>
      <c r="AU4376" s="88">
        <v>0</v>
      </c>
      <c r="AV4376" s="88">
        <v>0</v>
      </c>
      <c r="AW4376" s="88">
        <v>140</v>
      </c>
      <c r="AX4376" s="88">
        <v>0</v>
      </c>
      <c r="AY4376" s="88">
        <v>0</v>
      </c>
      <c r="AZ4376" s="88">
        <v>0</v>
      </c>
      <c r="BA4376" s="88">
        <v>0</v>
      </c>
      <c r="BB4376" s="89">
        <f t="shared" si="271"/>
        <v>280</v>
      </c>
      <c r="BC4376" s="90" t="str">
        <f t="shared" si="270"/>
        <v>OK</v>
      </c>
      <c r="BD4376" s="91" t="str">
        <f t="shared" si="272"/>
        <v xml:space="preserve">                  </v>
      </c>
      <c r="BE4376" s="92">
        <f t="shared" si="273"/>
        <v>2</v>
      </c>
    </row>
    <row r="4377" spans="1:57" s="74" customFormat="1" ht="50.1" customHeight="1" x14ac:dyDescent="0.2">
      <c r="A4377" s="78" t="s">
        <v>55</v>
      </c>
      <c r="B4377" s="78" t="s">
        <v>67</v>
      </c>
      <c r="C4377" s="78" t="s">
        <v>1040</v>
      </c>
      <c r="D4377" s="78" t="s">
        <v>605</v>
      </c>
      <c r="E4377" s="79" t="str">
        <f>+IF(C4377&lt;&gt;"",VLOOKUP(MID(C4377,18,5),NIVELES!$A$133:$B$213,2,0),"")</f>
        <v>GUAYAS</v>
      </c>
      <c r="F4377" s="80" t="s">
        <v>85</v>
      </c>
      <c r="G4377" s="81" t="str">
        <f>+IF(F4377&lt;&gt;"",VLOOKUP(F4377,NIVELES!$A$246:$C$464,3,0),"")</f>
        <v xml:space="preserve"> </v>
      </c>
      <c r="H4377" s="82" t="s">
        <v>1024</v>
      </c>
      <c r="I4377" s="78" t="s">
        <v>2311</v>
      </c>
      <c r="J4377" s="78" t="s">
        <v>1078</v>
      </c>
      <c r="K4377" s="78" t="s">
        <v>2291</v>
      </c>
      <c r="L4377" s="78" t="s">
        <v>3859</v>
      </c>
      <c r="M4377" s="78">
        <v>360</v>
      </c>
      <c r="N4377" s="78" t="s">
        <v>3860</v>
      </c>
      <c r="O4377" s="78" t="s">
        <v>3812</v>
      </c>
      <c r="P4377" s="82">
        <v>2</v>
      </c>
      <c r="Q4377" s="78" t="s">
        <v>3862</v>
      </c>
      <c r="R4377" s="82">
        <v>0</v>
      </c>
      <c r="S4377" s="82">
        <v>1</v>
      </c>
      <c r="T4377" s="82">
        <v>0</v>
      </c>
      <c r="U4377" s="82">
        <v>0</v>
      </c>
      <c r="V4377" s="82">
        <v>0</v>
      </c>
      <c r="W4377" s="82">
        <v>0</v>
      </c>
      <c r="X4377" s="82">
        <v>0</v>
      </c>
      <c r="Y4377" s="82">
        <v>1</v>
      </c>
      <c r="Z4377" s="82">
        <v>0</v>
      </c>
      <c r="AA4377" s="82">
        <v>0</v>
      </c>
      <c r="AB4377" s="82">
        <v>0</v>
      </c>
      <c r="AC4377" s="82">
        <v>0</v>
      </c>
      <c r="AD4377" s="85" t="str">
        <f>IF(A4377&lt;&gt;"",IF(D4377="DIRECCIÓN_DE_TRANSFERENCIAS","280 0031",VLOOKUP(C4377,NIVELES!$A$14:$B$105,2,0)),"")</f>
        <v>280 8270</v>
      </c>
      <c r="AE4377" s="86" t="s">
        <v>322</v>
      </c>
      <c r="AF4377" s="86" t="s">
        <v>546</v>
      </c>
      <c r="AG4377" s="79" t="str">
        <f>+IF(AF4377&lt;&gt;"",VLOOKUP(AF4377,NIVELES!$A$666:$B$673,2,0),"")</f>
        <v>ATENCIÓN_INTEGRAL_A_PERSONAS_CON_DISCAPACIDAD</v>
      </c>
      <c r="AH4377" s="78" t="s">
        <v>453</v>
      </c>
      <c r="AI4377" s="79" t="str">
        <f>IF(AH4377&lt;&gt;"",VLOOKUP(CONCATENATE(AG4377,AH4377),NIVELES!$B$676:$C$745,2,0),"")</f>
        <v>Rectoría Inclusión Social</v>
      </c>
      <c r="AJ4377" s="78" t="s">
        <v>429</v>
      </c>
      <c r="AK4377" s="79" t="str">
        <f>+IF(AJ4377&lt;&gt;"",VLOOKUP(AJ4377,NIVELES!$A$816:$B$892,2,0),"")</f>
        <v xml:space="preserve">PROMOVER EL RECONOCIMIENTO Y GARANTIA DE LOS DERECHOS DE LAS MUJERES Y HOMBRES CON DISCAPACIDAD,  SU DEBIDA VALORACIÓN Y EL RESPETO A SU DIGNIDAD  </v>
      </c>
      <c r="AL4377" s="78" t="s">
        <v>554</v>
      </c>
      <c r="AM4377" s="78">
        <v>530303</v>
      </c>
      <c r="AN4377" s="79" t="str">
        <f>IF(AM4377&lt;&gt;"",+VLOOKUP(AM4377,NIVELES!$A$1652:$B$2466,2,0),"")</f>
        <v>Viáticos y Subsistencias en el Interior</v>
      </c>
      <c r="AO4377" s="87">
        <v>640</v>
      </c>
      <c r="AP4377" s="88">
        <v>0</v>
      </c>
      <c r="AQ4377" s="88">
        <v>320</v>
      </c>
      <c r="AR4377" s="88">
        <v>0</v>
      </c>
      <c r="AS4377" s="88">
        <v>0</v>
      </c>
      <c r="AT4377" s="88">
        <v>0</v>
      </c>
      <c r="AU4377" s="88">
        <v>0</v>
      </c>
      <c r="AV4377" s="88">
        <v>0</v>
      </c>
      <c r="AW4377" s="88">
        <v>320</v>
      </c>
      <c r="AX4377" s="88">
        <v>0</v>
      </c>
      <c r="AY4377" s="88">
        <v>0</v>
      </c>
      <c r="AZ4377" s="88">
        <v>0</v>
      </c>
      <c r="BA4377" s="88">
        <v>0</v>
      </c>
      <c r="BB4377" s="89">
        <f t="shared" si="271"/>
        <v>640</v>
      </c>
      <c r="BC4377" s="90" t="str">
        <f t="shared" si="270"/>
        <v>OK</v>
      </c>
      <c r="BD4377" s="91" t="str">
        <f t="shared" si="272"/>
        <v xml:space="preserve">                  </v>
      </c>
      <c r="BE4377" s="92">
        <f t="shared" si="273"/>
        <v>2</v>
      </c>
    </row>
    <row r="4378" spans="1:57" s="74" customFormat="1" ht="50.1" customHeight="1" x14ac:dyDescent="0.2">
      <c r="A4378" s="78" t="s">
        <v>55</v>
      </c>
      <c r="B4378" s="78" t="s">
        <v>67</v>
      </c>
      <c r="C4378" s="78" t="s">
        <v>1040</v>
      </c>
      <c r="D4378" s="78" t="s">
        <v>605</v>
      </c>
      <c r="E4378" s="79" t="str">
        <f>+IF(C4378&lt;&gt;"",VLOOKUP(MID(C4378,18,5),NIVELES!$A$133:$B$213,2,0),"")</f>
        <v>GUAYAS</v>
      </c>
      <c r="F4378" s="80" t="s">
        <v>85</v>
      </c>
      <c r="G4378" s="81" t="str">
        <f>+IF(F4378&lt;&gt;"",VLOOKUP(F4378,NIVELES!$A$246:$C$464,3,0),"")</f>
        <v xml:space="preserve"> </v>
      </c>
      <c r="H4378" s="82" t="s">
        <v>1024</v>
      </c>
      <c r="I4378" s="78" t="s">
        <v>2311</v>
      </c>
      <c r="J4378" s="78" t="s">
        <v>1078</v>
      </c>
      <c r="K4378" s="78" t="s">
        <v>2291</v>
      </c>
      <c r="L4378" s="78" t="s">
        <v>3859</v>
      </c>
      <c r="M4378" s="78">
        <v>360</v>
      </c>
      <c r="N4378" s="78" t="s">
        <v>3860</v>
      </c>
      <c r="O4378" s="78" t="s">
        <v>3864</v>
      </c>
      <c r="P4378" s="82">
        <v>8</v>
      </c>
      <c r="Q4378" s="78" t="s">
        <v>3818</v>
      </c>
      <c r="R4378" s="82">
        <v>0</v>
      </c>
      <c r="S4378" s="82">
        <v>1</v>
      </c>
      <c r="T4378" s="82">
        <v>1</v>
      </c>
      <c r="U4378" s="82">
        <v>1</v>
      </c>
      <c r="V4378" s="82">
        <v>1</v>
      </c>
      <c r="W4378" s="82">
        <v>1</v>
      </c>
      <c r="X4378" s="82">
        <v>1</v>
      </c>
      <c r="Y4378" s="82">
        <v>1</v>
      </c>
      <c r="Z4378" s="82">
        <v>1</v>
      </c>
      <c r="AA4378" s="82">
        <v>0</v>
      </c>
      <c r="AB4378" s="82">
        <v>0</v>
      </c>
      <c r="AC4378" s="82">
        <v>0</v>
      </c>
      <c r="AD4378" s="85" t="str">
        <f>IF(A4378&lt;&gt;"",IF(D4378="DIRECCIÓN_DE_TRANSFERENCIAS","280 0031",VLOOKUP(C4378,NIVELES!$A$14:$B$105,2,0)),"")</f>
        <v>280 8270</v>
      </c>
      <c r="AE4378" s="86" t="s">
        <v>322</v>
      </c>
      <c r="AF4378" s="86" t="s">
        <v>546</v>
      </c>
      <c r="AG4378" s="79" t="str">
        <f>+IF(AF4378&lt;&gt;"",VLOOKUP(AF4378,NIVELES!$A$666:$B$673,2,0),"")</f>
        <v>ATENCIÓN_INTEGRAL_A_PERSONAS_CON_DISCAPACIDAD</v>
      </c>
      <c r="AH4378" s="78" t="s">
        <v>453</v>
      </c>
      <c r="AI4378" s="79" t="str">
        <f>IF(AH4378&lt;&gt;"",VLOOKUP(CONCATENATE(AG4378,AH4378),NIVELES!$B$676:$C$745,2,0),"")</f>
        <v>Rectoría Inclusión Social</v>
      </c>
      <c r="AJ4378" s="78" t="s">
        <v>429</v>
      </c>
      <c r="AK4378" s="79" t="str">
        <f>+IF(AJ4378&lt;&gt;"",VLOOKUP(AJ4378,NIVELES!$A$816:$B$892,2,0),"")</f>
        <v xml:space="preserve">PROMOVER EL RECONOCIMIENTO Y GARANTIA DE LOS DERECHOS DE LAS MUJERES Y HOMBRES CON DISCAPACIDAD,  SU DEBIDA VALORACIÓN Y EL RESPETO A SU DIGNIDAD  </v>
      </c>
      <c r="AL4378" s="78" t="s">
        <v>554</v>
      </c>
      <c r="AM4378" s="78">
        <v>530505</v>
      </c>
      <c r="AN4378" s="79" t="str">
        <f>IF(AM4378&lt;&gt;"",+VLOOKUP(AM4378,NIVELES!$A$1652:$B$2466,2,0),"")</f>
        <v>Vehículos (Arrendamiento)</v>
      </c>
      <c r="AO4378" s="87">
        <v>28029.759999999998</v>
      </c>
      <c r="AP4378" s="88">
        <v>0</v>
      </c>
      <c r="AQ4378" s="88">
        <v>3503.72</v>
      </c>
      <c r="AR4378" s="88">
        <v>3503.72</v>
      </c>
      <c r="AS4378" s="88">
        <v>3503.72</v>
      </c>
      <c r="AT4378" s="88">
        <v>3503.72</v>
      </c>
      <c r="AU4378" s="88">
        <v>3503.72</v>
      </c>
      <c r="AV4378" s="88">
        <v>3503.72</v>
      </c>
      <c r="AW4378" s="88">
        <v>3503.72</v>
      </c>
      <c r="AX4378" s="88">
        <v>3503.72</v>
      </c>
      <c r="AY4378" s="88">
        <v>0</v>
      </c>
      <c r="AZ4378" s="88">
        <v>0</v>
      </c>
      <c r="BA4378" s="88">
        <v>0</v>
      </c>
      <c r="BB4378" s="89">
        <f t="shared" si="271"/>
        <v>28029.760000000002</v>
      </c>
      <c r="BC4378" s="90" t="str">
        <f t="shared" si="270"/>
        <v>OK</v>
      </c>
      <c r="BD4378" s="91" t="str">
        <f t="shared" si="272"/>
        <v xml:space="preserve">                  </v>
      </c>
      <c r="BE4378" s="92">
        <f t="shared" si="273"/>
        <v>8</v>
      </c>
    </row>
    <row r="4379" spans="1:57" s="74" customFormat="1" ht="50.1" customHeight="1" x14ac:dyDescent="0.2">
      <c r="A4379" s="78" t="s">
        <v>55</v>
      </c>
      <c r="B4379" s="78" t="s">
        <v>67</v>
      </c>
      <c r="C4379" s="78" t="s">
        <v>751</v>
      </c>
      <c r="D4379" s="78" t="s">
        <v>575</v>
      </c>
      <c r="E4379" s="79" t="str">
        <f>+IF(C4379&lt;&gt;"",VLOOKUP(MID(C4379,18,5),NIVELES!$A$133:$B$213,2,0),"")</f>
        <v>GUAYAS</v>
      </c>
      <c r="F4379" s="80" t="s">
        <v>94</v>
      </c>
      <c r="G4379" s="81" t="str">
        <f>+IF(F4379&lt;&gt;"",VLOOKUP(F4379,NIVELES!$A$246:$C$464,3,0),"")</f>
        <v xml:space="preserve"> </v>
      </c>
      <c r="H4379" s="82" t="s">
        <v>1023</v>
      </c>
      <c r="I4379" s="78" t="s">
        <v>2367</v>
      </c>
      <c r="J4379" s="78" t="s">
        <v>2365</v>
      </c>
      <c r="K4379" s="78" t="s">
        <v>2366</v>
      </c>
      <c r="L4379" s="78" t="s">
        <v>1791</v>
      </c>
      <c r="M4379" s="78" t="s">
        <v>1791</v>
      </c>
      <c r="N4379" s="78" t="s">
        <v>1791</v>
      </c>
      <c r="O4379" s="78" t="s">
        <v>3865</v>
      </c>
      <c r="P4379" s="82">
        <v>2</v>
      </c>
      <c r="Q4379" s="78" t="s">
        <v>3866</v>
      </c>
      <c r="R4379" s="82">
        <v>0</v>
      </c>
      <c r="S4379" s="82">
        <v>2</v>
      </c>
      <c r="T4379" s="82">
        <v>0</v>
      </c>
      <c r="U4379" s="82">
        <v>0</v>
      </c>
      <c r="V4379" s="82">
        <v>0</v>
      </c>
      <c r="W4379" s="82">
        <v>0</v>
      </c>
      <c r="X4379" s="82">
        <v>0</v>
      </c>
      <c r="Y4379" s="82">
        <v>0</v>
      </c>
      <c r="Z4379" s="82">
        <v>0</v>
      </c>
      <c r="AA4379" s="82">
        <v>0</v>
      </c>
      <c r="AB4379" s="82">
        <v>0</v>
      </c>
      <c r="AC4379" s="82">
        <v>0</v>
      </c>
      <c r="AD4379" s="85" t="str">
        <f>IF(A4379&lt;&gt;"",IF(D4379="DIRECCIÓN_DE_TRANSFERENCIAS","280 0031",VLOOKUP(C4379,NIVELES!$A$14:$B$105,2,0)),"")</f>
        <v>280 8000</v>
      </c>
      <c r="AE4379" s="86" t="s">
        <v>322</v>
      </c>
      <c r="AF4379" s="86" t="s">
        <v>369</v>
      </c>
      <c r="AG4379" s="79" t="str">
        <f>+IF(AF4379&lt;&gt;"",VLOOKUP(AF4379,NIVELES!$A$666:$B$673,2,0),"")</f>
        <v>ADMINISTRACIÓN_CENTRAL</v>
      </c>
      <c r="AH4379" s="78" t="s">
        <v>322</v>
      </c>
      <c r="AI4379" s="79" t="str">
        <f>IF(AH4379&lt;&gt;"",VLOOKUP(CONCATENATE(AG4379,AH4379),NIVELES!$B$676:$C$745,2,0),"")</f>
        <v>Administración De La Gestión Administrativa Financiera</v>
      </c>
      <c r="AJ4379" s="78" t="s">
        <v>517</v>
      </c>
      <c r="AK4379" s="79" t="str">
        <f>+IF(AJ4379&lt;&gt;"",VLOOKUP(AJ4379,NIVELES!$A$816:$B$892,2,0),"")</f>
        <v>NO APLICA</v>
      </c>
      <c r="AL4379" s="78" t="s">
        <v>843</v>
      </c>
      <c r="AM4379" s="78">
        <v>990102</v>
      </c>
      <c r="AN4379" s="79" t="str">
        <f>IF(AM4379&lt;&gt;"",+VLOOKUP(AM4379,NIVELES!$A$1652:$B$2466,2,0),"")</f>
        <v>Obligaciones de Ejercicios Anteriores por Gastos en Bienes y Servicios</v>
      </c>
      <c r="AO4379" s="87">
        <v>6680.1799999999994</v>
      </c>
      <c r="AP4379" s="88">
        <v>0</v>
      </c>
      <c r="AQ4379" s="88">
        <v>6680.1799999999994</v>
      </c>
      <c r="AR4379" s="88">
        <v>0</v>
      </c>
      <c r="AS4379" s="88">
        <v>0</v>
      </c>
      <c r="AT4379" s="88">
        <v>0</v>
      </c>
      <c r="AU4379" s="88">
        <v>0</v>
      </c>
      <c r="AV4379" s="88">
        <v>0</v>
      </c>
      <c r="AW4379" s="88">
        <v>0</v>
      </c>
      <c r="AX4379" s="88">
        <v>0</v>
      </c>
      <c r="AY4379" s="88">
        <v>0</v>
      </c>
      <c r="AZ4379" s="88">
        <v>0</v>
      </c>
      <c r="BA4379" s="88">
        <v>0</v>
      </c>
      <c r="BB4379" s="89">
        <f t="shared" si="271"/>
        <v>6680.1799999999994</v>
      </c>
      <c r="BC4379" s="90" t="str">
        <f t="shared" si="270"/>
        <v>OK</v>
      </c>
      <c r="BD4379" s="91" t="str">
        <f t="shared" si="272"/>
        <v xml:space="preserve">                  </v>
      </c>
      <c r="BE4379" s="92">
        <f t="shared" si="273"/>
        <v>2</v>
      </c>
    </row>
    <row r="4380" spans="1:57" s="74" customFormat="1" ht="50.1" customHeight="1" x14ac:dyDescent="0.2">
      <c r="A4380" s="78" t="s">
        <v>55</v>
      </c>
      <c r="B4380" s="78" t="s">
        <v>68</v>
      </c>
      <c r="C4380" s="78" t="s">
        <v>752</v>
      </c>
      <c r="D4380" s="78" t="s">
        <v>575</v>
      </c>
      <c r="E4380" s="79" t="str">
        <f>+IF(C4380&lt;&gt;"",VLOOKUP(MID(C4380,18,5),NIVELES!$A$133:$B$213,2,0),"")</f>
        <v>PICHINCHA</v>
      </c>
      <c r="F4380" s="80" t="s">
        <v>70</v>
      </c>
      <c r="G4380" s="81" t="str">
        <f>+IF(F4380&lt;&gt;"",VLOOKUP(F4380,NIVELES!$A$246:$C$464,3,0),"")</f>
        <v xml:space="preserve"> </v>
      </c>
      <c r="H4380" s="82" t="s">
        <v>1023</v>
      </c>
      <c r="I4380" s="78" t="s">
        <v>3867</v>
      </c>
      <c r="J4380" s="78" t="s">
        <v>2475</v>
      </c>
      <c r="K4380" s="78" t="s">
        <v>2476</v>
      </c>
      <c r="L4380" s="78" t="s">
        <v>1791</v>
      </c>
      <c r="M4380" s="78" t="s">
        <v>1791</v>
      </c>
      <c r="N4380" s="78" t="s">
        <v>1791</v>
      </c>
      <c r="O4380" s="78" t="s">
        <v>2167</v>
      </c>
      <c r="P4380" s="82">
        <v>12</v>
      </c>
      <c r="Q4380" s="78" t="s">
        <v>3868</v>
      </c>
      <c r="R4380" s="82">
        <v>1</v>
      </c>
      <c r="S4380" s="82">
        <v>1</v>
      </c>
      <c r="T4380" s="82">
        <v>1</v>
      </c>
      <c r="U4380" s="82">
        <v>1</v>
      </c>
      <c r="V4380" s="82">
        <v>1</v>
      </c>
      <c r="W4380" s="82">
        <v>1</v>
      </c>
      <c r="X4380" s="82">
        <v>1</v>
      </c>
      <c r="Y4380" s="82">
        <v>1</v>
      </c>
      <c r="Z4380" s="82">
        <v>1</v>
      </c>
      <c r="AA4380" s="82">
        <v>1</v>
      </c>
      <c r="AB4380" s="82">
        <v>1</v>
      </c>
      <c r="AC4380" s="82">
        <v>1</v>
      </c>
      <c r="AD4380" s="85" t="str">
        <f>IF(A4380&lt;&gt;"",IF(D4380="DIRECCIÓN_DE_TRANSFERENCIAS","280 0031",VLOOKUP(C4380,NIVELES!$A$14:$B$105,2,0)),"")</f>
        <v>280 9000</v>
      </c>
      <c r="AE4380" s="86" t="s">
        <v>322</v>
      </c>
      <c r="AF4380" s="86" t="s">
        <v>369</v>
      </c>
      <c r="AG4380" s="79" t="str">
        <f>+IF(AF4380&lt;&gt;"",VLOOKUP(AF4380,NIVELES!$A$666:$B$673,2,0),"")</f>
        <v>ADMINISTRACIÓN_CENTRAL</v>
      </c>
      <c r="AH4380" s="78" t="s">
        <v>322</v>
      </c>
      <c r="AI4380" s="79" t="str">
        <f>IF(AH4380&lt;&gt;"",VLOOKUP(CONCATENATE(AG4380,AH4380),NIVELES!$B$676:$C$745,2,0),"")</f>
        <v>Administración De La Gestión Administrativa Financiera</v>
      </c>
      <c r="AJ4380" s="78" t="s">
        <v>517</v>
      </c>
      <c r="AK4380" s="79" t="str">
        <f>+IF(AJ4380&lt;&gt;"",VLOOKUP(AJ4380,NIVELES!$A$816:$B$892,2,0),"")</f>
        <v>NO APLICA</v>
      </c>
      <c r="AL4380" s="78" t="s">
        <v>553</v>
      </c>
      <c r="AM4380" s="78">
        <v>510105</v>
      </c>
      <c r="AN4380" s="79" t="str">
        <f>IF(AM4380&lt;&gt;"",+VLOOKUP(AM4380,NIVELES!$A$1652:$B$2466,2,0),"")</f>
        <v>Remuneraciones Unificadas</v>
      </c>
      <c r="AO4380" s="87">
        <v>347482.92</v>
      </c>
      <c r="AP4380" s="88">
        <v>28956.91</v>
      </c>
      <c r="AQ4380" s="88">
        <v>28956.91</v>
      </c>
      <c r="AR4380" s="88">
        <v>28956.91</v>
      </c>
      <c r="AS4380" s="88">
        <v>28956.91</v>
      </c>
      <c r="AT4380" s="88">
        <v>28956.91</v>
      </c>
      <c r="AU4380" s="88">
        <v>28956.91</v>
      </c>
      <c r="AV4380" s="88">
        <v>28956.91</v>
      </c>
      <c r="AW4380" s="88">
        <v>28956.91</v>
      </c>
      <c r="AX4380" s="88">
        <v>28956.91</v>
      </c>
      <c r="AY4380" s="88">
        <v>28956.91</v>
      </c>
      <c r="AZ4380" s="88">
        <v>28956.91</v>
      </c>
      <c r="BA4380" s="88">
        <v>28956.91</v>
      </c>
      <c r="BB4380" s="89">
        <f t="shared" si="271"/>
        <v>347482.91999999993</v>
      </c>
      <c r="BC4380" s="90" t="str">
        <f t="shared" si="270"/>
        <v>OK</v>
      </c>
      <c r="BD4380" s="91" t="str">
        <f t="shared" si="272"/>
        <v xml:space="preserve">                  </v>
      </c>
      <c r="BE4380" s="92">
        <f t="shared" si="273"/>
        <v>12</v>
      </c>
    </row>
    <row r="4381" spans="1:57" s="74" customFormat="1" ht="50.1" customHeight="1" x14ac:dyDescent="0.2">
      <c r="A4381" s="78" t="s">
        <v>55</v>
      </c>
      <c r="B4381" s="78" t="s">
        <v>68</v>
      </c>
      <c r="C4381" s="78" t="s">
        <v>752</v>
      </c>
      <c r="D4381" s="78" t="s">
        <v>575</v>
      </c>
      <c r="E4381" s="79" t="str">
        <f>+IF(C4381&lt;&gt;"",VLOOKUP(MID(C4381,18,5),NIVELES!$A$133:$B$213,2,0),"")</f>
        <v>PICHINCHA</v>
      </c>
      <c r="F4381" s="80" t="s">
        <v>70</v>
      </c>
      <c r="G4381" s="81" t="str">
        <f>+IF(F4381&lt;&gt;"",VLOOKUP(F4381,NIVELES!$A$246:$C$464,3,0),"")</f>
        <v xml:space="preserve"> </v>
      </c>
      <c r="H4381" s="82" t="s">
        <v>1023</v>
      </c>
      <c r="I4381" s="78" t="s">
        <v>3867</v>
      </c>
      <c r="J4381" s="78" t="s">
        <v>2475</v>
      </c>
      <c r="K4381" s="78" t="s">
        <v>2476</v>
      </c>
      <c r="L4381" s="78" t="s">
        <v>1791</v>
      </c>
      <c r="M4381" s="78" t="s">
        <v>1791</v>
      </c>
      <c r="N4381" s="78" t="s">
        <v>1791</v>
      </c>
      <c r="O4381" s="78" t="s">
        <v>2167</v>
      </c>
      <c r="P4381" s="82">
        <v>12</v>
      </c>
      <c r="Q4381" s="78" t="s">
        <v>3868</v>
      </c>
      <c r="R4381" s="82">
        <v>1</v>
      </c>
      <c r="S4381" s="82">
        <v>1</v>
      </c>
      <c r="T4381" s="82">
        <v>1</v>
      </c>
      <c r="U4381" s="82">
        <v>1</v>
      </c>
      <c r="V4381" s="82">
        <v>1</v>
      </c>
      <c r="W4381" s="82">
        <v>1</v>
      </c>
      <c r="X4381" s="82">
        <v>1</v>
      </c>
      <c r="Y4381" s="82">
        <v>1</v>
      </c>
      <c r="Z4381" s="82">
        <v>1</v>
      </c>
      <c r="AA4381" s="82">
        <v>1</v>
      </c>
      <c r="AB4381" s="82">
        <v>1</v>
      </c>
      <c r="AC4381" s="82">
        <v>1</v>
      </c>
      <c r="AD4381" s="85" t="str">
        <f>IF(A4381&lt;&gt;"",IF(D4381="DIRECCIÓN_DE_TRANSFERENCIAS","280 0031",VLOOKUP(C4381,NIVELES!$A$14:$B$105,2,0)),"")</f>
        <v>280 9000</v>
      </c>
      <c r="AE4381" s="86" t="s">
        <v>322</v>
      </c>
      <c r="AF4381" s="86" t="s">
        <v>369</v>
      </c>
      <c r="AG4381" s="79" t="str">
        <f>+IF(AF4381&lt;&gt;"",VLOOKUP(AF4381,NIVELES!$A$666:$B$673,2,0),"")</f>
        <v>ADMINISTRACIÓN_CENTRAL</v>
      </c>
      <c r="AH4381" s="78" t="s">
        <v>322</v>
      </c>
      <c r="AI4381" s="79" t="str">
        <f>IF(AH4381&lt;&gt;"",VLOOKUP(CONCATENATE(AG4381,AH4381),NIVELES!$B$676:$C$745,2,0),"")</f>
        <v>Administración De La Gestión Administrativa Financiera</v>
      </c>
      <c r="AJ4381" s="78" t="s">
        <v>517</v>
      </c>
      <c r="AK4381" s="79" t="str">
        <f>+IF(AJ4381&lt;&gt;"",VLOOKUP(AJ4381,NIVELES!$A$816:$B$892,2,0),"")</f>
        <v>NO APLICA</v>
      </c>
      <c r="AL4381" s="78" t="s">
        <v>553</v>
      </c>
      <c r="AM4381" s="78">
        <v>510106</v>
      </c>
      <c r="AN4381" s="79" t="str">
        <f>IF(AM4381&lt;&gt;"",+VLOOKUP(AM4381,NIVELES!$A$1652:$B$2466,2,0),"")</f>
        <v>Salarios Unificados</v>
      </c>
      <c r="AO4381" s="87">
        <v>28188</v>
      </c>
      <c r="AP4381" s="88">
        <v>2349</v>
      </c>
      <c r="AQ4381" s="88">
        <v>2349</v>
      </c>
      <c r="AR4381" s="88">
        <v>2349</v>
      </c>
      <c r="AS4381" s="88">
        <v>2349</v>
      </c>
      <c r="AT4381" s="88">
        <v>2349</v>
      </c>
      <c r="AU4381" s="88">
        <v>2349</v>
      </c>
      <c r="AV4381" s="88">
        <v>2349</v>
      </c>
      <c r="AW4381" s="88">
        <v>2349</v>
      </c>
      <c r="AX4381" s="88">
        <v>2349</v>
      </c>
      <c r="AY4381" s="88">
        <v>2349</v>
      </c>
      <c r="AZ4381" s="88">
        <v>2349</v>
      </c>
      <c r="BA4381" s="88">
        <v>2349</v>
      </c>
      <c r="BB4381" s="89">
        <f t="shared" si="271"/>
        <v>28188</v>
      </c>
      <c r="BC4381" s="90" t="str">
        <f t="shared" si="270"/>
        <v>OK</v>
      </c>
      <c r="BD4381" s="91" t="str">
        <f t="shared" si="272"/>
        <v xml:space="preserve">                  </v>
      </c>
      <c r="BE4381" s="92">
        <f t="shared" si="273"/>
        <v>12</v>
      </c>
    </row>
    <row r="4382" spans="1:57" s="74" customFormat="1" ht="50.1" customHeight="1" x14ac:dyDescent="0.2">
      <c r="A4382" s="78" t="s">
        <v>55</v>
      </c>
      <c r="B4382" s="78" t="s">
        <v>68</v>
      </c>
      <c r="C4382" s="78" t="s">
        <v>752</v>
      </c>
      <c r="D4382" s="78" t="s">
        <v>575</v>
      </c>
      <c r="E4382" s="79" t="str">
        <f>+IF(C4382&lt;&gt;"",VLOOKUP(MID(C4382,18,5),NIVELES!$A$133:$B$213,2,0),"")</f>
        <v>PICHINCHA</v>
      </c>
      <c r="F4382" s="80" t="s">
        <v>70</v>
      </c>
      <c r="G4382" s="81" t="str">
        <f>+IF(F4382&lt;&gt;"",VLOOKUP(F4382,NIVELES!$A$246:$C$464,3,0),"")</f>
        <v xml:space="preserve"> </v>
      </c>
      <c r="H4382" s="82" t="s">
        <v>1023</v>
      </c>
      <c r="I4382" s="78" t="s">
        <v>3867</v>
      </c>
      <c r="J4382" s="78" t="s">
        <v>2475</v>
      </c>
      <c r="K4382" s="78" t="s">
        <v>2476</v>
      </c>
      <c r="L4382" s="78" t="s">
        <v>1791</v>
      </c>
      <c r="M4382" s="78" t="s">
        <v>1791</v>
      </c>
      <c r="N4382" s="78" t="s">
        <v>1791</v>
      </c>
      <c r="O4382" s="78" t="s">
        <v>2167</v>
      </c>
      <c r="P4382" s="82">
        <v>1</v>
      </c>
      <c r="Q4382" s="78" t="s">
        <v>3868</v>
      </c>
      <c r="R4382" s="82"/>
      <c r="S4382" s="82"/>
      <c r="T4382" s="82"/>
      <c r="U4382" s="82"/>
      <c r="V4382" s="82"/>
      <c r="W4382" s="82"/>
      <c r="X4382" s="82"/>
      <c r="Y4382" s="82"/>
      <c r="Z4382" s="82"/>
      <c r="AA4382" s="82"/>
      <c r="AB4382" s="82"/>
      <c r="AC4382" s="82">
        <v>1</v>
      </c>
      <c r="AD4382" s="85" t="str">
        <f>IF(A4382&lt;&gt;"",IF(D4382="DIRECCIÓN_DE_TRANSFERENCIAS","280 0031",VLOOKUP(C4382,NIVELES!$A$14:$B$105,2,0)),"")</f>
        <v>280 9000</v>
      </c>
      <c r="AE4382" s="86" t="s">
        <v>322</v>
      </c>
      <c r="AF4382" s="86" t="s">
        <v>369</v>
      </c>
      <c r="AG4382" s="79" t="str">
        <f>+IF(AF4382&lt;&gt;"",VLOOKUP(AF4382,NIVELES!$A$666:$B$673,2,0),"")</f>
        <v>ADMINISTRACIÓN_CENTRAL</v>
      </c>
      <c r="AH4382" s="78" t="s">
        <v>322</v>
      </c>
      <c r="AI4382" s="79" t="str">
        <f>IF(AH4382&lt;&gt;"",VLOOKUP(CONCATENATE(AG4382,AH4382),NIVELES!$B$676:$C$745,2,0),"")</f>
        <v>Administración De La Gestión Administrativa Financiera</v>
      </c>
      <c r="AJ4382" s="78" t="s">
        <v>517</v>
      </c>
      <c r="AK4382" s="79" t="str">
        <f>+IF(AJ4382&lt;&gt;"",VLOOKUP(AJ4382,NIVELES!$A$816:$B$892,2,0),"")</f>
        <v>NO APLICA</v>
      </c>
      <c r="AL4382" s="78" t="s">
        <v>553</v>
      </c>
      <c r="AM4382" s="78">
        <v>510203</v>
      </c>
      <c r="AN4382" s="79" t="str">
        <f>IF(AM4382&lt;&gt;"",+VLOOKUP(AM4382,NIVELES!$A$1652:$B$2466,2,0),"")</f>
        <v>Decimotercer Sueldo</v>
      </c>
      <c r="AO4382" s="87">
        <v>39847.910000000003</v>
      </c>
      <c r="AP4382" s="88"/>
      <c r="AQ4382" s="88"/>
      <c r="AR4382" s="88"/>
      <c r="AS4382" s="88"/>
      <c r="AT4382" s="88"/>
      <c r="AU4382" s="88"/>
      <c r="AV4382" s="88"/>
      <c r="AW4382" s="88"/>
      <c r="AX4382" s="88"/>
      <c r="AY4382" s="88"/>
      <c r="AZ4382" s="88"/>
      <c r="BA4382" s="88">
        <v>39847.910000000003</v>
      </c>
      <c r="BB4382" s="89">
        <f t="shared" si="271"/>
        <v>39847.910000000003</v>
      </c>
      <c r="BC4382" s="90" t="str">
        <f t="shared" si="270"/>
        <v>OK</v>
      </c>
      <c r="BD4382" s="91" t="str">
        <f t="shared" si="272"/>
        <v xml:space="preserve">                  </v>
      </c>
      <c r="BE4382" s="92">
        <f t="shared" si="273"/>
        <v>1</v>
      </c>
    </row>
    <row r="4383" spans="1:57" s="74" customFormat="1" ht="50.1" customHeight="1" x14ac:dyDescent="0.2">
      <c r="A4383" s="78" t="s">
        <v>55</v>
      </c>
      <c r="B4383" s="78" t="s">
        <v>68</v>
      </c>
      <c r="C4383" s="78" t="s">
        <v>752</v>
      </c>
      <c r="D4383" s="78" t="s">
        <v>575</v>
      </c>
      <c r="E4383" s="79" t="str">
        <f>+IF(C4383&lt;&gt;"",VLOOKUP(MID(C4383,18,5),NIVELES!$A$133:$B$213,2,0),"")</f>
        <v>PICHINCHA</v>
      </c>
      <c r="F4383" s="80" t="s">
        <v>70</v>
      </c>
      <c r="G4383" s="81" t="str">
        <f>+IF(F4383&lt;&gt;"",VLOOKUP(F4383,NIVELES!$A$246:$C$464,3,0),"")</f>
        <v xml:space="preserve"> </v>
      </c>
      <c r="H4383" s="82" t="s">
        <v>1023</v>
      </c>
      <c r="I4383" s="78" t="s">
        <v>3867</v>
      </c>
      <c r="J4383" s="78" t="s">
        <v>2475</v>
      </c>
      <c r="K4383" s="78" t="s">
        <v>2476</v>
      </c>
      <c r="L4383" s="78" t="s">
        <v>1791</v>
      </c>
      <c r="M4383" s="78" t="s">
        <v>1791</v>
      </c>
      <c r="N4383" s="78" t="s">
        <v>1791</v>
      </c>
      <c r="O4383" s="78" t="s">
        <v>2167</v>
      </c>
      <c r="P4383" s="82">
        <v>1</v>
      </c>
      <c r="Q4383" s="78" t="s">
        <v>3868</v>
      </c>
      <c r="R4383" s="82"/>
      <c r="S4383" s="82"/>
      <c r="T4383" s="82"/>
      <c r="U4383" s="82"/>
      <c r="V4383" s="82"/>
      <c r="W4383" s="82"/>
      <c r="X4383" s="82"/>
      <c r="Y4383" s="82">
        <v>1</v>
      </c>
      <c r="Z4383" s="82"/>
      <c r="AA4383" s="82"/>
      <c r="AB4383" s="82"/>
      <c r="AC4383" s="82"/>
      <c r="AD4383" s="85" t="str">
        <f>IF(A4383&lt;&gt;"",IF(D4383="DIRECCIÓN_DE_TRANSFERENCIAS","280 0031",VLOOKUP(C4383,NIVELES!$A$14:$B$105,2,0)),"")</f>
        <v>280 9000</v>
      </c>
      <c r="AE4383" s="86" t="s">
        <v>322</v>
      </c>
      <c r="AF4383" s="86" t="s">
        <v>369</v>
      </c>
      <c r="AG4383" s="79" t="str">
        <f>+IF(AF4383&lt;&gt;"",VLOOKUP(AF4383,NIVELES!$A$666:$B$673,2,0),"")</f>
        <v>ADMINISTRACIÓN_CENTRAL</v>
      </c>
      <c r="AH4383" s="78" t="s">
        <v>322</v>
      </c>
      <c r="AI4383" s="79" t="str">
        <f>IF(AH4383&lt;&gt;"",VLOOKUP(CONCATENATE(AG4383,AH4383),NIVELES!$B$676:$C$745,2,0),"")</f>
        <v>Administración De La Gestión Administrativa Financiera</v>
      </c>
      <c r="AJ4383" s="78" t="s">
        <v>517</v>
      </c>
      <c r="AK4383" s="79" t="str">
        <f>+IF(AJ4383&lt;&gt;"",VLOOKUP(AJ4383,NIVELES!$A$816:$B$892,2,0),"")</f>
        <v>NO APLICA</v>
      </c>
      <c r="AL4383" s="78" t="s">
        <v>553</v>
      </c>
      <c r="AM4383" s="78">
        <v>510204</v>
      </c>
      <c r="AN4383" s="79" t="str">
        <f>IF(AM4383&lt;&gt;"",+VLOOKUP(AM4383,NIVELES!$A$1652:$B$2466,2,0),"")</f>
        <v>Decimocuarto Sueldo</v>
      </c>
      <c r="AO4383" s="87">
        <v>15497.33</v>
      </c>
      <c r="AP4383" s="88"/>
      <c r="AQ4383" s="88"/>
      <c r="AR4383" s="88"/>
      <c r="AS4383" s="88"/>
      <c r="AT4383" s="88"/>
      <c r="AU4383" s="88"/>
      <c r="AV4383" s="88"/>
      <c r="AW4383" s="88">
        <v>15497.33</v>
      </c>
      <c r="AX4383" s="88"/>
      <c r="AY4383" s="88"/>
      <c r="AZ4383" s="88"/>
      <c r="BA4383" s="88"/>
      <c r="BB4383" s="89">
        <f t="shared" si="271"/>
        <v>15497.33</v>
      </c>
      <c r="BC4383" s="90" t="str">
        <f t="shared" si="270"/>
        <v>OK</v>
      </c>
      <c r="BD4383" s="91" t="str">
        <f t="shared" si="272"/>
        <v xml:space="preserve">                  </v>
      </c>
      <c r="BE4383" s="92">
        <f t="shared" si="273"/>
        <v>1</v>
      </c>
    </row>
    <row r="4384" spans="1:57" s="74" customFormat="1" ht="50.1" customHeight="1" x14ac:dyDescent="0.2">
      <c r="A4384" s="78" t="s">
        <v>55</v>
      </c>
      <c r="B4384" s="78" t="s">
        <v>68</v>
      </c>
      <c r="C4384" s="78" t="s">
        <v>752</v>
      </c>
      <c r="D4384" s="78" t="s">
        <v>575</v>
      </c>
      <c r="E4384" s="79" t="str">
        <f>+IF(C4384&lt;&gt;"",VLOOKUP(MID(C4384,18,5),NIVELES!$A$133:$B$213,2,0),"")</f>
        <v>PICHINCHA</v>
      </c>
      <c r="F4384" s="80" t="s">
        <v>70</v>
      </c>
      <c r="G4384" s="81" t="str">
        <f>+IF(F4384&lt;&gt;"",VLOOKUP(F4384,NIVELES!$A$246:$C$464,3,0),"")</f>
        <v xml:space="preserve"> </v>
      </c>
      <c r="H4384" s="82" t="s">
        <v>1023</v>
      </c>
      <c r="I4384" s="78" t="s">
        <v>3867</v>
      </c>
      <c r="J4384" s="78" t="s">
        <v>2475</v>
      </c>
      <c r="K4384" s="78" t="s">
        <v>2476</v>
      </c>
      <c r="L4384" s="78" t="s">
        <v>1791</v>
      </c>
      <c r="M4384" s="78" t="s">
        <v>1791</v>
      </c>
      <c r="N4384" s="78" t="s">
        <v>1791</v>
      </c>
      <c r="O4384" s="78" t="s">
        <v>2167</v>
      </c>
      <c r="P4384" s="82">
        <v>12</v>
      </c>
      <c r="Q4384" s="78" t="s">
        <v>3868</v>
      </c>
      <c r="R4384" s="82">
        <v>1</v>
      </c>
      <c r="S4384" s="82">
        <v>1</v>
      </c>
      <c r="T4384" s="82">
        <v>1</v>
      </c>
      <c r="U4384" s="82">
        <v>1</v>
      </c>
      <c r="V4384" s="82">
        <v>1</v>
      </c>
      <c r="W4384" s="82">
        <v>1</v>
      </c>
      <c r="X4384" s="82">
        <v>1</v>
      </c>
      <c r="Y4384" s="82">
        <v>1</v>
      </c>
      <c r="Z4384" s="82">
        <v>1</v>
      </c>
      <c r="AA4384" s="82">
        <v>1</v>
      </c>
      <c r="AB4384" s="82">
        <v>1</v>
      </c>
      <c r="AC4384" s="82">
        <v>1</v>
      </c>
      <c r="AD4384" s="85" t="str">
        <f>IF(A4384&lt;&gt;"",IF(D4384="DIRECCIÓN_DE_TRANSFERENCIAS","280 0031",VLOOKUP(C4384,NIVELES!$A$14:$B$105,2,0)),"")</f>
        <v>280 9000</v>
      </c>
      <c r="AE4384" s="86" t="s">
        <v>322</v>
      </c>
      <c r="AF4384" s="86" t="s">
        <v>369</v>
      </c>
      <c r="AG4384" s="79" t="str">
        <f>+IF(AF4384&lt;&gt;"",VLOOKUP(AF4384,NIVELES!$A$666:$B$673,2,0),"")</f>
        <v>ADMINISTRACIÓN_CENTRAL</v>
      </c>
      <c r="AH4384" s="78" t="s">
        <v>322</v>
      </c>
      <c r="AI4384" s="79" t="str">
        <f>IF(AH4384&lt;&gt;"",VLOOKUP(CONCATENATE(AG4384,AH4384),NIVELES!$B$676:$C$745,2,0),"")</f>
        <v>Administración De La Gestión Administrativa Financiera</v>
      </c>
      <c r="AJ4384" s="78" t="s">
        <v>517</v>
      </c>
      <c r="AK4384" s="79" t="str">
        <f>+IF(AJ4384&lt;&gt;"",VLOOKUP(AJ4384,NIVELES!$A$816:$B$892,2,0),"")</f>
        <v>NO APLICA</v>
      </c>
      <c r="AL4384" s="78" t="s">
        <v>553</v>
      </c>
      <c r="AM4384" s="78">
        <v>510304</v>
      </c>
      <c r="AN4384" s="79" t="str">
        <f>IF(AM4384&lt;&gt;"",+VLOOKUP(AM4384,NIVELES!$A$1652:$B$2466,2,0),"")</f>
        <v>Compensación por Transporte</v>
      </c>
      <c r="AO4384" s="87">
        <v>480</v>
      </c>
      <c r="AP4384" s="88">
        <v>40</v>
      </c>
      <c r="AQ4384" s="88">
        <v>40</v>
      </c>
      <c r="AR4384" s="88">
        <v>40</v>
      </c>
      <c r="AS4384" s="88">
        <v>40</v>
      </c>
      <c r="AT4384" s="88">
        <v>40</v>
      </c>
      <c r="AU4384" s="88">
        <v>40</v>
      </c>
      <c r="AV4384" s="88">
        <v>40</v>
      </c>
      <c r="AW4384" s="88">
        <v>40</v>
      </c>
      <c r="AX4384" s="88">
        <v>40</v>
      </c>
      <c r="AY4384" s="88">
        <v>40</v>
      </c>
      <c r="AZ4384" s="88">
        <v>40</v>
      </c>
      <c r="BA4384" s="88">
        <v>40</v>
      </c>
      <c r="BB4384" s="89">
        <f t="shared" si="271"/>
        <v>480</v>
      </c>
      <c r="BC4384" s="90" t="str">
        <f t="shared" si="270"/>
        <v>OK</v>
      </c>
      <c r="BD4384" s="91" t="str">
        <f t="shared" si="272"/>
        <v xml:space="preserve">                  </v>
      </c>
      <c r="BE4384" s="92">
        <f t="shared" si="273"/>
        <v>12</v>
      </c>
    </row>
    <row r="4385" spans="1:57" s="74" customFormat="1" ht="50.1" customHeight="1" x14ac:dyDescent="0.2">
      <c r="A4385" s="78" t="s">
        <v>55</v>
      </c>
      <c r="B4385" s="78" t="s">
        <v>68</v>
      </c>
      <c r="C4385" s="78" t="s">
        <v>752</v>
      </c>
      <c r="D4385" s="78" t="s">
        <v>575</v>
      </c>
      <c r="E4385" s="79" t="str">
        <f>+IF(C4385&lt;&gt;"",VLOOKUP(MID(C4385,18,5),NIVELES!$A$133:$B$213,2,0),"")</f>
        <v>PICHINCHA</v>
      </c>
      <c r="F4385" s="80" t="s">
        <v>70</v>
      </c>
      <c r="G4385" s="81" t="str">
        <f>+IF(F4385&lt;&gt;"",VLOOKUP(F4385,NIVELES!$A$246:$C$464,3,0),"")</f>
        <v xml:space="preserve"> </v>
      </c>
      <c r="H4385" s="82" t="s">
        <v>1023</v>
      </c>
      <c r="I4385" s="78" t="s">
        <v>3867</v>
      </c>
      <c r="J4385" s="78" t="s">
        <v>2475</v>
      </c>
      <c r="K4385" s="78" t="s">
        <v>2476</v>
      </c>
      <c r="L4385" s="78" t="s">
        <v>1791</v>
      </c>
      <c r="M4385" s="78" t="s">
        <v>1791</v>
      </c>
      <c r="N4385" s="78" t="s">
        <v>1791</v>
      </c>
      <c r="O4385" s="78" t="s">
        <v>2167</v>
      </c>
      <c r="P4385" s="82">
        <v>12</v>
      </c>
      <c r="Q4385" s="78" t="s">
        <v>3868</v>
      </c>
      <c r="R4385" s="82">
        <v>1</v>
      </c>
      <c r="S4385" s="82">
        <v>1</v>
      </c>
      <c r="T4385" s="82">
        <v>1</v>
      </c>
      <c r="U4385" s="82">
        <v>1</v>
      </c>
      <c r="V4385" s="82">
        <v>1</v>
      </c>
      <c r="W4385" s="82">
        <v>1</v>
      </c>
      <c r="X4385" s="82">
        <v>1</v>
      </c>
      <c r="Y4385" s="82">
        <v>1</v>
      </c>
      <c r="Z4385" s="82">
        <v>1</v>
      </c>
      <c r="AA4385" s="82">
        <v>1</v>
      </c>
      <c r="AB4385" s="82">
        <v>1</v>
      </c>
      <c r="AC4385" s="82">
        <v>1</v>
      </c>
      <c r="AD4385" s="85" t="str">
        <f>IF(A4385&lt;&gt;"",IF(D4385="DIRECCIÓN_DE_TRANSFERENCIAS","280 0031",VLOOKUP(C4385,NIVELES!$A$14:$B$105,2,0)),"")</f>
        <v>280 9000</v>
      </c>
      <c r="AE4385" s="86" t="s">
        <v>322</v>
      </c>
      <c r="AF4385" s="86" t="s">
        <v>369</v>
      </c>
      <c r="AG4385" s="79" t="str">
        <f>+IF(AF4385&lt;&gt;"",VLOOKUP(AF4385,NIVELES!$A$666:$B$673,2,0),"")</f>
        <v>ADMINISTRACIÓN_CENTRAL</v>
      </c>
      <c r="AH4385" s="78" t="s">
        <v>322</v>
      </c>
      <c r="AI4385" s="79" t="str">
        <f>IF(AH4385&lt;&gt;"",VLOOKUP(CONCATENATE(AG4385,AH4385),NIVELES!$B$676:$C$745,2,0),"")</f>
        <v>Administración De La Gestión Administrativa Financiera</v>
      </c>
      <c r="AJ4385" s="78" t="s">
        <v>517</v>
      </c>
      <c r="AK4385" s="79" t="str">
        <f>+IF(AJ4385&lt;&gt;"",VLOOKUP(AJ4385,NIVELES!$A$816:$B$892,2,0),"")</f>
        <v>NO APLICA</v>
      </c>
      <c r="AL4385" s="78" t="s">
        <v>553</v>
      </c>
      <c r="AM4385" s="78">
        <v>510306</v>
      </c>
      <c r="AN4385" s="79" t="str">
        <f>IF(AM4385&lt;&gt;"",+VLOOKUP(AM4385,NIVELES!$A$1652:$B$2466,2,0),"")</f>
        <v>Alimentación</v>
      </c>
      <c r="AO4385" s="87">
        <v>3360</v>
      </c>
      <c r="AP4385" s="88">
        <v>280</v>
      </c>
      <c r="AQ4385" s="88">
        <v>280</v>
      </c>
      <c r="AR4385" s="88">
        <v>280</v>
      </c>
      <c r="AS4385" s="88">
        <v>280</v>
      </c>
      <c r="AT4385" s="88">
        <v>280</v>
      </c>
      <c r="AU4385" s="88">
        <v>280</v>
      </c>
      <c r="AV4385" s="88">
        <v>280</v>
      </c>
      <c r="AW4385" s="88">
        <v>280</v>
      </c>
      <c r="AX4385" s="88">
        <v>280</v>
      </c>
      <c r="AY4385" s="88">
        <v>280</v>
      </c>
      <c r="AZ4385" s="88">
        <v>280</v>
      </c>
      <c r="BA4385" s="88">
        <v>280</v>
      </c>
      <c r="BB4385" s="89">
        <f t="shared" si="271"/>
        <v>3360</v>
      </c>
      <c r="BC4385" s="90" t="str">
        <f t="shared" si="270"/>
        <v>OK</v>
      </c>
      <c r="BD4385" s="91" t="str">
        <f t="shared" si="272"/>
        <v xml:space="preserve">                  </v>
      </c>
      <c r="BE4385" s="92">
        <f t="shared" si="273"/>
        <v>12</v>
      </c>
    </row>
    <row r="4386" spans="1:57" s="74" customFormat="1" ht="50.1" customHeight="1" x14ac:dyDescent="0.2">
      <c r="A4386" s="78" t="s">
        <v>55</v>
      </c>
      <c r="B4386" s="78" t="s">
        <v>68</v>
      </c>
      <c r="C4386" s="78" t="s">
        <v>752</v>
      </c>
      <c r="D4386" s="78" t="s">
        <v>575</v>
      </c>
      <c r="E4386" s="79" t="str">
        <f>+IF(C4386&lt;&gt;"",VLOOKUP(MID(C4386,18,5),NIVELES!$A$133:$B$213,2,0),"")</f>
        <v>PICHINCHA</v>
      </c>
      <c r="F4386" s="80" t="s">
        <v>70</v>
      </c>
      <c r="G4386" s="81" t="str">
        <f>+IF(F4386&lt;&gt;"",VLOOKUP(F4386,NIVELES!$A$246:$C$464,3,0),"")</f>
        <v xml:space="preserve"> </v>
      </c>
      <c r="H4386" s="82" t="s">
        <v>1023</v>
      </c>
      <c r="I4386" s="78" t="s">
        <v>3867</v>
      </c>
      <c r="J4386" s="78" t="s">
        <v>2475</v>
      </c>
      <c r="K4386" s="78" t="s">
        <v>2476</v>
      </c>
      <c r="L4386" s="78" t="s">
        <v>1791</v>
      </c>
      <c r="M4386" s="78" t="s">
        <v>1791</v>
      </c>
      <c r="N4386" s="78" t="s">
        <v>1791</v>
      </c>
      <c r="O4386" s="78" t="s">
        <v>2167</v>
      </c>
      <c r="P4386" s="82">
        <v>12</v>
      </c>
      <c r="Q4386" s="78" t="s">
        <v>3868</v>
      </c>
      <c r="R4386" s="82">
        <v>1</v>
      </c>
      <c r="S4386" s="82">
        <v>1</v>
      </c>
      <c r="T4386" s="82">
        <v>1</v>
      </c>
      <c r="U4386" s="82">
        <v>1</v>
      </c>
      <c r="V4386" s="82">
        <v>1</v>
      </c>
      <c r="W4386" s="82">
        <v>1</v>
      </c>
      <c r="X4386" s="82">
        <v>1</v>
      </c>
      <c r="Y4386" s="82">
        <v>1</v>
      </c>
      <c r="Z4386" s="82">
        <v>1</v>
      </c>
      <c r="AA4386" s="82">
        <v>1</v>
      </c>
      <c r="AB4386" s="82">
        <v>1</v>
      </c>
      <c r="AC4386" s="82">
        <v>1</v>
      </c>
      <c r="AD4386" s="85" t="str">
        <f>IF(A4386&lt;&gt;"",IF(D4386="DIRECCIÓN_DE_TRANSFERENCIAS","280 0031",VLOOKUP(C4386,NIVELES!$A$14:$B$105,2,0)),"")</f>
        <v>280 9000</v>
      </c>
      <c r="AE4386" s="86" t="s">
        <v>322</v>
      </c>
      <c r="AF4386" s="86" t="s">
        <v>369</v>
      </c>
      <c r="AG4386" s="79" t="str">
        <f>+IF(AF4386&lt;&gt;"",VLOOKUP(AF4386,NIVELES!$A$666:$B$673,2,0),"")</f>
        <v>ADMINISTRACIÓN_CENTRAL</v>
      </c>
      <c r="AH4386" s="78" t="s">
        <v>322</v>
      </c>
      <c r="AI4386" s="79" t="str">
        <f>IF(AH4386&lt;&gt;"",VLOOKUP(CONCATENATE(AG4386,AH4386),NIVELES!$B$676:$C$745,2,0),"")</f>
        <v>Administración De La Gestión Administrativa Financiera</v>
      </c>
      <c r="AJ4386" s="78" t="s">
        <v>517</v>
      </c>
      <c r="AK4386" s="79" t="str">
        <f>+IF(AJ4386&lt;&gt;"",VLOOKUP(AJ4386,NIVELES!$A$816:$B$892,2,0),"")</f>
        <v>NO APLICA</v>
      </c>
      <c r="AL4386" s="78" t="s">
        <v>553</v>
      </c>
      <c r="AM4386" s="78">
        <v>510401</v>
      </c>
      <c r="AN4386" s="79" t="str">
        <f>IF(AM4386&lt;&gt;"",+VLOOKUP(AM4386,NIVELES!$A$1652:$B$2466,2,0),"")</f>
        <v>Por Cargas Familiares</v>
      </c>
      <c r="AO4386" s="87">
        <v>321.66000000000003</v>
      </c>
      <c r="AP4386" s="88">
        <v>26.81</v>
      </c>
      <c r="AQ4386" s="88">
        <v>26.81</v>
      </c>
      <c r="AR4386" s="88">
        <v>26.81</v>
      </c>
      <c r="AS4386" s="88">
        <v>26.81</v>
      </c>
      <c r="AT4386" s="88">
        <v>26.81</v>
      </c>
      <c r="AU4386" s="88">
        <v>26.81</v>
      </c>
      <c r="AV4386" s="88">
        <v>26.81</v>
      </c>
      <c r="AW4386" s="88">
        <v>26.81</v>
      </c>
      <c r="AX4386" s="88">
        <v>26.81</v>
      </c>
      <c r="AY4386" s="88">
        <v>26.81</v>
      </c>
      <c r="AZ4386" s="88">
        <v>26.81</v>
      </c>
      <c r="BA4386" s="88">
        <v>26.75</v>
      </c>
      <c r="BB4386" s="89">
        <f t="shared" si="271"/>
        <v>321.65999999999997</v>
      </c>
      <c r="BC4386" s="90" t="str">
        <f t="shared" si="270"/>
        <v>OK</v>
      </c>
      <c r="BD4386" s="91" t="str">
        <f t="shared" si="272"/>
        <v xml:space="preserve">                  </v>
      </c>
      <c r="BE4386" s="92">
        <f t="shared" si="273"/>
        <v>12</v>
      </c>
    </row>
    <row r="4387" spans="1:57" s="74" customFormat="1" ht="50.1" customHeight="1" x14ac:dyDescent="0.2">
      <c r="A4387" s="78" t="s">
        <v>55</v>
      </c>
      <c r="B4387" s="78" t="s">
        <v>68</v>
      </c>
      <c r="C4387" s="78" t="s">
        <v>752</v>
      </c>
      <c r="D4387" s="78" t="s">
        <v>575</v>
      </c>
      <c r="E4387" s="79" t="str">
        <f>+IF(C4387&lt;&gt;"",VLOOKUP(MID(C4387,18,5),NIVELES!$A$133:$B$213,2,0),"")</f>
        <v>PICHINCHA</v>
      </c>
      <c r="F4387" s="80" t="s">
        <v>70</v>
      </c>
      <c r="G4387" s="81" t="str">
        <f>+IF(F4387&lt;&gt;"",VLOOKUP(F4387,NIVELES!$A$246:$C$464,3,0),"")</f>
        <v xml:space="preserve"> </v>
      </c>
      <c r="H4387" s="82" t="s">
        <v>1023</v>
      </c>
      <c r="I4387" s="78" t="s">
        <v>3867</v>
      </c>
      <c r="J4387" s="78" t="s">
        <v>2475</v>
      </c>
      <c r="K4387" s="78" t="s">
        <v>2476</v>
      </c>
      <c r="L4387" s="78" t="s">
        <v>1791</v>
      </c>
      <c r="M4387" s="78" t="s">
        <v>1791</v>
      </c>
      <c r="N4387" s="78" t="s">
        <v>1791</v>
      </c>
      <c r="O4387" s="78" t="s">
        <v>2167</v>
      </c>
      <c r="P4387" s="82">
        <v>12</v>
      </c>
      <c r="Q4387" s="78" t="s">
        <v>3868</v>
      </c>
      <c r="R4387" s="82">
        <v>1</v>
      </c>
      <c r="S4387" s="82">
        <v>1</v>
      </c>
      <c r="T4387" s="82">
        <v>1</v>
      </c>
      <c r="U4387" s="82">
        <v>1</v>
      </c>
      <c r="V4387" s="82">
        <v>1</v>
      </c>
      <c r="W4387" s="82">
        <v>1</v>
      </c>
      <c r="X4387" s="82">
        <v>1</v>
      </c>
      <c r="Y4387" s="82">
        <v>1</v>
      </c>
      <c r="Z4387" s="82">
        <v>1</v>
      </c>
      <c r="AA4387" s="82">
        <v>1</v>
      </c>
      <c r="AB4387" s="82">
        <v>1</v>
      </c>
      <c r="AC4387" s="82">
        <v>1</v>
      </c>
      <c r="AD4387" s="85" t="str">
        <f>IF(A4387&lt;&gt;"",IF(D4387="DIRECCIÓN_DE_TRANSFERENCIAS","280 0031",VLOOKUP(C4387,NIVELES!$A$14:$B$105,2,0)),"")</f>
        <v>280 9000</v>
      </c>
      <c r="AE4387" s="86" t="s">
        <v>322</v>
      </c>
      <c r="AF4387" s="86" t="s">
        <v>369</v>
      </c>
      <c r="AG4387" s="79" t="str">
        <f>+IF(AF4387&lt;&gt;"",VLOOKUP(AF4387,NIVELES!$A$666:$B$673,2,0),"")</f>
        <v>ADMINISTRACIÓN_CENTRAL</v>
      </c>
      <c r="AH4387" s="78" t="s">
        <v>322</v>
      </c>
      <c r="AI4387" s="79" t="str">
        <f>IF(AH4387&lt;&gt;"",VLOOKUP(CONCATENATE(AG4387,AH4387),NIVELES!$B$676:$C$745,2,0),"")</f>
        <v>Administración De La Gestión Administrativa Financiera</v>
      </c>
      <c r="AJ4387" s="78" t="s">
        <v>517</v>
      </c>
      <c r="AK4387" s="79" t="str">
        <f>+IF(AJ4387&lt;&gt;"",VLOOKUP(AJ4387,NIVELES!$A$816:$B$892,2,0),"")</f>
        <v>NO APLICA</v>
      </c>
      <c r="AL4387" s="78" t="s">
        <v>553</v>
      </c>
      <c r="AM4387" s="78">
        <v>510408</v>
      </c>
      <c r="AN4387" s="79" t="str">
        <f>IF(AM4387&lt;&gt;"",+VLOOKUP(AM4387,NIVELES!$A$1652:$B$2466,2,0),"")</f>
        <v>Subsidio de Antigüedad</v>
      </c>
      <c r="AO4387" s="87">
        <v>1108.95</v>
      </c>
      <c r="AP4387" s="88">
        <v>92.41</v>
      </c>
      <c r="AQ4387" s="88">
        <v>92.41</v>
      </c>
      <c r="AR4387" s="88">
        <v>92.41</v>
      </c>
      <c r="AS4387" s="88">
        <v>92.41</v>
      </c>
      <c r="AT4387" s="88">
        <v>92.41</v>
      </c>
      <c r="AU4387" s="88">
        <v>92.41</v>
      </c>
      <c r="AV4387" s="88">
        <v>92.41</v>
      </c>
      <c r="AW4387" s="88">
        <v>92.41</v>
      </c>
      <c r="AX4387" s="88">
        <v>92.41</v>
      </c>
      <c r="AY4387" s="88">
        <v>92.41</v>
      </c>
      <c r="AZ4387" s="88">
        <v>92.41</v>
      </c>
      <c r="BA4387" s="88">
        <v>92.44</v>
      </c>
      <c r="BB4387" s="89">
        <f t="shared" si="271"/>
        <v>1108.9499999999998</v>
      </c>
      <c r="BC4387" s="90" t="str">
        <f t="shared" si="270"/>
        <v>OK</v>
      </c>
      <c r="BD4387" s="91" t="str">
        <f t="shared" si="272"/>
        <v xml:space="preserve">                  </v>
      </c>
      <c r="BE4387" s="92">
        <f t="shared" si="273"/>
        <v>12</v>
      </c>
    </row>
    <row r="4388" spans="1:57" s="74" customFormat="1" ht="50.1" customHeight="1" x14ac:dyDescent="0.2">
      <c r="A4388" s="78" t="s">
        <v>55</v>
      </c>
      <c r="B4388" s="78" t="s">
        <v>68</v>
      </c>
      <c r="C4388" s="78" t="s">
        <v>752</v>
      </c>
      <c r="D4388" s="78" t="s">
        <v>575</v>
      </c>
      <c r="E4388" s="79" t="str">
        <f>+IF(C4388&lt;&gt;"",VLOOKUP(MID(C4388,18,5),NIVELES!$A$133:$B$213,2,0),"")</f>
        <v>PICHINCHA</v>
      </c>
      <c r="F4388" s="80" t="s">
        <v>70</v>
      </c>
      <c r="G4388" s="81" t="str">
        <f>+IF(F4388&lt;&gt;"",VLOOKUP(F4388,NIVELES!$A$246:$C$464,3,0),"")</f>
        <v xml:space="preserve"> </v>
      </c>
      <c r="H4388" s="82" t="s">
        <v>1023</v>
      </c>
      <c r="I4388" s="78" t="s">
        <v>3867</v>
      </c>
      <c r="J4388" s="78" t="s">
        <v>2475</v>
      </c>
      <c r="K4388" s="78" t="s">
        <v>2476</v>
      </c>
      <c r="L4388" s="78" t="s">
        <v>1791</v>
      </c>
      <c r="M4388" s="78" t="s">
        <v>1791</v>
      </c>
      <c r="N4388" s="78" t="s">
        <v>1791</v>
      </c>
      <c r="O4388" s="78" t="s">
        <v>2167</v>
      </c>
      <c r="P4388" s="82">
        <v>12</v>
      </c>
      <c r="Q4388" s="78" t="s">
        <v>3868</v>
      </c>
      <c r="R4388" s="82">
        <v>1</v>
      </c>
      <c r="S4388" s="82">
        <v>1</v>
      </c>
      <c r="T4388" s="82">
        <v>1</v>
      </c>
      <c r="U4388" s="82">
        <v>1</v>
      </c>
      <c r="V4388" s="82">
        <v>1</v>
      </c>
      <c r="W4388" s="82">
        <v>1</v>
      </c>
      <c r="X4388" s="82">
        <v>1</v>
      </c>
      <c r="Y4388" s="82">
        <v>1</v>
      </c>
      <c r="Z4388" s="82">
        <v>1</v>
      </c>
      <c r="AA4388" s="82">
        <v>1</v>
      </c>
      <c r="AB4388" s="82">
        <v>1</v>
      </c>
      <c r="AC4388" s="82">
        <v>1</v>
      </c>
      <c r="AD4388" s="85" t="str">
        <f>IF(A4388&lt;&gt;"",IF(D4388="DIRECCIÓN_DE_TRANSFERENCIAS","280 0031",VLOOKUP(C4388,NIVELES!$A$14:$B$105,2,0)),"")</f>
        <v>280 9000</v>
      </c>
      <c r="AE4388" s="86" t="s">
        <v>322</v>
      </c>
      <c r="AF4388" s="86" t="s">
        <v>369</v>
      </c>
      <c r="AG4388" s="79" t="str">
        <f>+IF(AF4388&lt;&gt;"",VLOOKUP(AF4388,NIVELES!$A$666:$B$673,2,0),"")</f>
        <v>ADMINISTRACIÓN_CENTRAL</v>
      </c>
      <c r="AH4388" s="78" t="s">
        <v>322</v>
      </c>
      <c r="AI4388" s="79" t="str">
        <f>IF(AH4388&lt;&gt;"",VLOOKUP(CONCATENATE(AG4388,AH4388),NIVELES!$B$676:$C$745,2,0),"")</f>
        <v>Administración De La Gestión Administrativa Financiera</v>
      </c>
      <c r="AJ4388" s="78" t="s">
        <v>517</v>
      </c>
      <c r="AK4388" s="79" t="str">
        <f>+IF(AJ4388&lt;&gt;"",VLOOKUP(AJ4388,NIVELES!$A$816:$B$892,2,0),"")</f>
        <v>NO APLICA</v>
      </c>
      <c r="AL4388" s="78" t="s">
        <v>553</v>
      </c>
      <c r="AM4388" s="78">
        <v>510510</v>
      </c>
      <c r="AN4388" s="79" t="str">
        <f>IF(AM4388&lt;&gt;"",+VLOOKUP(AM4388,NIVELES!$A$1652:$B$2466,2,0),"")</f>
        <v>Servicios Personales por Contrato</v>
      </c>
      <c r="AO4388" s="87">
        <v>87614</v>
      </c>
      <c r="AP4388" s="88">
        <v>7301.17</v>
      </c>
      <c r="AQ4388" s="88">
        <v>7301.17</v>
      </c>
      <c r="AR4388" s="88">
        <v>7301.17</v>
      </c>
      <c r="AS4388" s="88">
        <v>7301.17</v>
      </c>
      <c r="AT4388" s="88">
        <v>7301.17</v>
      </c>
      <c r="AU4388" s="88">
        <v>7301.17</v>
      </c>
      <c r="AV4388" s="88">
        <v>7301.17</v>
      </c>
      <c r="AW4388" s="88">
        <v>7301.17</v>
      </c>
      <c r="AX4388" s="88">
        <v>7301.17</v>
      </c>
      <c r="AY4388" s="88">
        <v>7301.17</v>
      </c>
      <c r="AZ4388" s="88">
        <v>7301.17</v>
      </c>
      <c r="BA4388" s="88">
        <v>7301.13</v>
      </c>
      <c r="BB4388" s="89">
        <f t="shared" si="271"/>
        <v>87614</v>
      </c>
      <c r="BC4388" s="90" t="str">
        <f t="shared" si="270"/>
        <v>OK</v>
      </c>
      <c r="BD4388" s="91" t="str">
        <f t="shared" si="272"/>
        <v xml:space="preserve">                  </v>
      </c>
      <c r="BE4388" s="92">
        <f t="shared" si="273"/>
        <v>12</v>
      </c>
    </row>
    <row r="4389" spans="1:57" s="74" customFormat="1" ht="50.1" customHeight="1" x14ac:dyDescent="0.2">
      <c r="A4389" s="78" t="s">
        <v>55</v>
      </c>
      <c r="B4389" s="78" t="s">
        <v>68</v>
      </c>
      <c r="C4389" s="78" t="s">
        <v>752</v>
      </c>
      <c r="D4389" s="78" t="s">
        <v>575</v>
      </c>
      <c r="E4389" s="79" t="str">
        <f>+IF(C4389&lt;&gt;"",VLOOKUP(MID(C4389,18,5),NIVELES!$A$133:$B$213,2,0),"")</f>
        <v>PICHINCHA</v>
      </c>
      <c r="F4389" s="80" t="s">
        <v>70</v>
      </c>
      <c r="G4389" s="81" t="str">
        <f>+IF(F4389&lt;&gt;"",VLOOKUP(F4389,NIVELES!$A$246:$C$464,3,0),"")</f>
        <v xml:space="preserve"> </v>
      </c>
      <c r="H4389" s="82" t="s">
        <v>1023</v>
      </c>
      <c r="I4389" s="78" t="s">
        <v>3867</v>
      </c>
      <c r="J4389" s="78" t="s">
        <v>2475</v>
      </c>
      <c r="K4389" s="78" t="s">
        <v>2476</v>
      </c>
      <c r="L4389" s="78" t="s">
        <v>1791</v>
      </c>
      <c r="M4389" s="78" t="s">
        <v>1791</v>
      </c>
      <c r="N4389" s="78" t="s">
        <v>1791</v>
      </c>
      <c r="O4389" s="78" t="s">
        <v>2167</v>
      </c>
      <c r="P4389" s="82">
        <v>12</v>
      </c>
      <c r="Q4389" s="78" t="s">
        <v>3868</v>
      </c>
      <c r="R4389" s="82">
        <v>1</v>
      </c>
      <c r="S4389" s="82">
        <v>1</v>
      </c>
      <c r="T4389" s="82">
        <v>1</v>
      </c>
      <c r="U4389" s="82">
        <v>1</v>
      </c>
      <c r="V4389" s="82">
        <v>1</v>
      </c>
      <c r="W4389" s="82">
        <v>1</v>
      </c>
      <c r="X4389" s="82">
        <v>1</v>
      </c>
      <c r="Y4389" s="82">
        <v>1</v>
      </c>
      <c r="Z4389" s="82">
        <v>1</v>
      </c>
      <c r="AA4389" s="82">
        <v>1</v>
      </c>
      <c r="AB4389" s="82">
        <v>1</v>
      </c>
      <c r="AC4389" s="82">
        <v>1</v>
      </c>
      <c r="AD4389" s="85" t="str">
        <f>IF(A4389&lt;&gt;"",IF(D4389="DIRECCIÓN_DE_TRANSFERENCIAS","280 0031",VLOOKUP(C4389,NIVELES!$A$14:$B$105,2,0)),"")</f>
        <v>280 9000</v>
      </c>
      <c r="AE4389" s="86" t="s">
        <v>322</v>
      </c>
      <c r="AF4389" s="86" t="s">
        <v>369</v>
      </c>
      <c r="AG4389" s="79" t="str">
        <f>+IF(AF4389&lt;&gt;"",VLOOKUP(AF4389,NIVELES!$A$666:$B$673,2,0),"")</f>
        <v>ADMINISTRACIÓN_CENTRAL</v>
      </c>
      <c r="AH4389" s="78" t="s">
        <v>322</v>
      </c>
      <c r="AI4389" s="79" t="str">
        <f>IF(AH4389&lt;&gt;"",VLOOKUP(CONCATENATE(AG4389,AH4389),NIVELES!$B$676:$C$745,2,0),"")</f>
        <v>Administración De La Gestión Administrativa Financiera</v>
      </c>
      <c r="AJ4389" s="78" t="s">
        <v>517</v>
      </c>
      <c r="AK4389" s="79" t="str">
        <f>+IF(AJ4389&lt;&gt;"",VLOOKUP(AJ4389,NIVELES!$A$816:$B$892,2,0),"")</f>
        <v>NO APLICA</v>
      </c>
      <c r="AL4389" s="78" t="s">
        <v>553</v>
      </c>
      <c r="AM4389" s="78">
        <v>510601</v>
      </c>
      <c r="AN4389" s="79" t="str">
        <f>IF(AM4389&lt;&gt;"",+VLOOKUP(AM4389,NIVELES!$A$1652:$B$2466,2,0),"")</f>
        <v>Aporte Patronal</v>
      </c>
      <c r="AO4389" s="87">
        <v>46849.22</v>
      </c>
      <c r="AP4389" s="88">
        <v>3904.1</v>
      </c>
      <c r="AQ4389" s="88">
        <v>3904.1</v>
      </c>
      <c r="AR4389" s="88">
        <v>3904.1</v>
      </c>
      <c r="AS4389" s="88">
        <v>3904.1</v>
      </c>
      <c r="AT4389" s="88">
        <v>3904.1</v>
      </c>
      <c r="AU4389" s="88">
        <v>3904.1</v>
      </c>
      <c r="AV4389" s="88">
        <v>3904.1</v>
      </c>
      <c r="AW4389" s="88">
        <v>3904.1</v>
      </c>
      <c r="AX4389" s="88">
        <v>3904.1</v>
      </c>
      <c r="AY4389" s="88">
        <v>3904.1</v>
      </c>
      <c r="AZ4389" s="88">
        <v>3904.1</v>
      </c>
      <c r="BA4389" s="88">
        <v>3904.12</v>
      </c>
      <c r="BB4389" s="89">
        <f t="shared" si="271"/>
        <v>46849.219999999994</v>
      </c>
      <c r="BC4389" s="90" t="str">
        <f t="shared" si="270"/>
        <v>OK</v>
      </c>
      <c r="BD4389" s="91" t="str">
        <f t="shared" si="272"/>
        <v xml:space="preserve">                  </v>
      </c>
      <c r="BE4389" s="92">
        <f t="shared" si="273"/>
        <v>12</v>
      </c>
    </row>
    <row r="4390" spans="1:57" s="74" customFormat="1" ht="50.1" customHeight="1" x14ac:dyDescent="0.2">
      <c r="A4390" s="78" t="s">
        <v>55</v>
      </c>
      <c r="B4390" s="78" t="s">
        <v>68</v>
      </c>
      <c r="C4390" s="78" t="s">
        <v>752</v>
      </c>
      <c r="D4390" s="78" t="s">
        <v>575</v>
      </c>
      <c r="E4390" s="79" t="str">
        <f>+IF(C4390&lt;&gt;"",VLOOKUP(MID(C4390,18,5),NIVELES!$A$133:$B$213,2,0),"")</f>
        <v>PICHINCHA</v>
      </c>
      <c r="F4390" s="80" t="s">
        <v>70</v>
      </c>
      <c r="G4390" s="81" t="str">
        <f>+IF(F4390&lt;&gt;"",VLOOKUP(F4390,NIVELES!$A$246:$C$464,3,0),"")</f>
        <v xml:space="preserve"> </v>
      </c>
      <c r="H4390" s="82" t="s">
        <v>1023</v>
      </c>
      <c r="I4390" s="78" t="s">
        <v>3867</v>
      </c>
      <c r="J4390" s="78" t="s">
        <v>2475</v>
      </c>
      <c r="K4390" s="78" t="s">
        <v>2476</v>
      </c>
      <c r="L4390" s="78" t="s">
        <v>1791</v>
      </c>
      <c r="M4390" s="78" t="s">
        <v>1791</v>
      </c>
      <c r="N4390" s="78" t="s">
        <v>1791</v>
      </c>
      <c r="O4390" s="78" t="s">
        <v>2167</v>
      </c>
      <c r="P4390" s="82">
        <v>12</v>
      </c>
      <c r="Q4390" s="78" t="s">
        <v>3868</v>
      </c>
      <c r="R4390" s="82">
        <v>1</v>
      </c>
      <c r="S4390" s="82">
        <v>1</v>
      </c>
      <c r="T4390" s="82">
        <v>1</v>
      </c>
      <c r="U4390" s="82">
        <v>1</v>
      </c>
      <c r="V4390" s="82">
        <v>1</v>
      </c>
      <c r="W4390" s="82">
        <v>1</v>
      </c>
      <c r="X4390" s="82">
        <v>1</v>
      </c>
      <c r="Y4390" s="82">
        <v>1</v>
      </c>
      <c r="Z4390" s="82">
        <v>1</v>
      </c>
      <c r="AA4390" s="82">
        <v>1</v>
      </c>
      <c r="AB4390" s="82">
        <v>1</v>
      </c>
      <c r="AC4390" s="82">
        <v>1</v>
      </c>
      <c r="AD4390" s="85" t="str">
        <f>IF(A4390&lt;&gt;"",IF(D4390="DIRECCIÓN_DE_TRANSFERENCIAS","280 0031",VLOOKUP(C4390,NIVELES!$A$14:$B$105,2,0)),"")</f>
        <v>280 9000</v>
      </c>
      <c r="AE4390" s="86" t="s">
        <v>322</v>
      </c>
      <c r="AF4390" s="86" t="s">
        <v>369</v>
      </c>
      <c r="AG4390" s="79" t="str">
        <f>+IF(AF4390&lt;&gt;"",VLOOKUP(AF4390,NIVELES!$A$666:$B$673,2,0),"")</f>
        <v>ADMINISTRACIÓN_CENTRAL</v>
      </c>
      <c r="AH4390" s="78" t="s">
        <v>322</v>
      </c>
      <c r="AI4390" s="79" t="str">
        <f>IF(AH4390&lt;&gt;"",VLOOKUP(CONCATENATE(AG4390,AH4390),NIVELES!$B$676:$C$745,2,0),"")</f>
        <v>Administración De La Gestión Administrativa Financiera</v>
      </c>
      <c r="AJ4390" s="78" t="s">
        <v>517</v>
      </c>
      <c r="AK4390" s="79" t="str">
        <f>+IF(AJ4390&lt;&gt;"",VLOOKUP(AJ4390,NIVELES!$A$816:$B$892,2,0),"")</f>
        <v>NO APLICA</v>
      </c>
      <c r="AL4390" s="78" t="s">
        <v>553</v>
      </c>
      <c r="AM4390" s="78">
        <v>510602</v>
      </c>
      <c r="AN4390" s="79" t="str">
        <f>IF(AM4390&lt;&gt;"",+VLOOKUP(AM4390,NIVELES!$A$1652:$B$2466,2,0),"")</f>
        <v>Fondo de Reserva</v>
      </c>
      <c r="AO4390" s="87">
        <v>39847.910000000003</v>
      </c>
      <c r="AP4390" s="88">
        <v>3320.65</v>
      </c>
      <c r="AQ4390" s="88">
        <v>3320.65</v>
      </c>
      <c r="AR4390" s="88">
        <v>3320.65</v>
      </c>
      <c r="AS4390" s="88">
        <v>3320.65</v>
      </c>
      <c r="AT4390" s="88">
        <v>3320.65</v>
      </c>
      <c r="AU4390" s="88">
        <v>3320.65</v>
      </c>
      <c r="AV4390" s="88">
        <v>3320.65</v>
      </c>
      <c r="AW4390" s="88">
        <v>3320.65</v>
      </c>
      <c r="AX4390" s="88">
        <v>3320.65</v>
      </c>
      <c r="AY4390" s="88">
        <v>3320.65</v>
      </c>
      <c r="AZ4390" s="88">
        <v>3320.65</v>
      </c>
      <c r="BA4390" s="88">
        <v>3320.76</v>
      </c>
      <c r="BB4390" s="89">
        <f t="shared" si="271"/>
        <v>39847.910000000011</v>
      </c>
      <c r="BC4390" s="90" t="str">
        <f t="shared" si="270"/>
        <v>OK</v>
      </c>
      <c r="BD4390" s="91" t="str">
        <f t="shared" si="272"/>
        <v xml:space="preserve">                  </v>
      </c>
      <c r="BE4390" s="92">
        <f t="shared" si="273"/>
        <v>12</v>
      </c>
    </row>
    <row r="4391" spans="1:57" s="74" customFormat="1" ht="50.1" customHeight="1" x14ac:dyDescent="0.2">
      <c r="A4391" s="78" t="s">
        <v>55</v>
      </c>
      <c r="B4391" s="78" t="s">
        <v>68</v>
      </c>
      <c r="C4391" s="78" t="s">
        <v>752</v>
      </c>
      <c r="D4391" s="78" t="s">
        <v>575</v>
      </c>
      <c r="E4391" s="79" t="str">
        <f>+IF(C4391&lt;&gt;"",VLOOKUP(MID(C4391,18,5),NIVELES!$A$133:$B$213,2,0),"")</f>
        <v>PICHINCHA</v>
      </c>
      <c r="F4391" s="80" t="s">
        <v>70</v>
      </c>
      <c r="G4391" s="81" t="str">
        <f>+IF(F4391&lt;&gt;"",VLOOKUP(F4391,NIVELES!$A$246:$C$464,3,0),"")</f>
        <v xml:space="preserve"> </v>
      </c>
      <c r="H4391" s="82" t="s">
        <v>1023</v>
      </c>
      <c r="I4391" s="78" t="s">
        <v>3869</v>
      </c>
      <c r="J4391" s="78" t="s">
        <v>2475</v>
      </c>
      <c r="K4391" s="78" t="s">
        <v>2476</v>
      </c>
      <c r="L4391" s="78" t="s">
        <v>1791</v>
      </c>
      <c r="M4391" s="78" t="s">
        <v>1791</v>
      </c>
      <c r="N4391" s="78" t="s">
        <v>1791</v>
      </c>
      <c r="O4391" s="78" t="s">
        <v>3870</v>
      </c>
      <c r="P4391" s="82">
        <v>12</v>
      </c>
      <c r="Q4391" s="78" t="s">
        <v>3871</v>
      </c>
      <c r="R4391" s="82">
        <v>1</v>
      </c>
      <c r="S4391" s="82">
        <v>1</v>
      </c>
      <c r="T4391" s="82">
        <v>1</v>
      </c>
      <c r="U4391" s="82">
        <v>1</v>
      </c>
      <c r="V4391" s="82">
        <v>1</v>
      </c>
      <c r="W4391" s="82">
        <v>1</v>
      </c>
      <c r="X4391" s="82">
        <v>1</v>
      </c>
      <c r="Y4391" s="82">
        <v>1</v>
      </c>
      <c r="Z4391" s="82">
        <v>1</v>
      </c>
      <c r="AA4391" s="82">
        <v>1</v>
      </c>
      <c r="AB4391" s="82">
        <v>1</v>
      </c>
      <c r="AC4391" s="82">
        <v>1</v>
      </c>
      <c r="AD4391" s="85" t="str">
        <f>IF(A4391&lt;&gt;"",IF(D4391="DIRECCIÓN_DE_TRANSFERENCIAS","280 0031",VLOOKUP(C4391,NIVELES!$A$14:$B$105,2,0)),"")</f>
        <v>280 9000</v>
      </c>
      <c r="AE4391" s="86" t="s">
        <v>322</v>
      </c>
      <c r="AF4391" s="86" t="s">
        <v>369</v>
      </c>
      <c r="AG4391" s="79" t="str">
        <f>+IF(AF4391&lt;&gt;"",VLOOKUP(AF4391,NIVELES!$A$666:$B$673,2,0),"")</f>
        <v>ADMINISTRACIÓN_CENTRAL</v>
      </c>
      <c r="AH4391" s="78" t="s">
        <v>322</v>
      </c>
      <c r="AI4391" s="79" t="str">
        <f>IF(AH4391&lt;&gt;"",VLOOKUP(CONCATENATE(AG4391,AH4391),NIVELES!$B$676:$C$745,2,0),"")</f>
        <v>Administración De La Gestión Administrativa Financiera</v>
      </c>
      <c r="AJ4391" s="78" t="s">
        <v>517</v>
      </c>
      <c r="AK4391" s="79" t="str">
        <f>+IF(AJ4391&lt;&gt;"",VLOOKUP(AJ4391,NIVELES!$A$816:$B$892,2,0),"")</f>
        <v>NO APLICA</v>
      </c>
      <c r="AL4391" s="78" t="s">
        <v>554</v>
      </c>
      <c r="AM4391" s="78">
        <v>530101</v>
      </c>
      <c r="AN4391" s="79" t="str">
        <f>IF(AM4391&lt;&gt;"",+VLOOKUP(AM4391,NIVELES!$A$1652:$B$2466,2,0),"")</f>
        <v>Agua Potable</v>
      </c>
      <c r="AO4391" s="87">
        <v>539</v>
      </c>
      <c r="AP4391" s="88">
        <v>44.92</v>
      </c>
      <c r="AQ4391" s="88">
        <v>44.92</v>
      </c>
      <c r="AR4391" s="88">
        <v>44.92</v>
      </c>
      <c r="AS4391" s="88">
        <v>44.92</v>
      </c>
      <c r="AT4391" s="88">
        <v>44.92</v>
      </c>
      <c r="AU4391" s="88">
        <v>44.92</v>
      </c>
      <c r="AV4391" s="88">
        <v>44.92</v>
      </c>
      <c r="AW4391" s="88">
        <v>44.92</v>
      </c>
      <c r="AX4391" s="88">
        <v>44.92</v>
      </c>
      <c r="AY4391" s="88">
        <v>44.92</v>
      </c>
      <c r="AZ4391" s="88">
        <v>44.92</v>
      </c>
      <c r="BA4391" s="88">
        <v>44.88</v>
      </c>
      <c r="BB4391" s="89">
        <f t="shared" si="271"/>
        <v>539.00000000000011</v>
      </c>
      <c r="BC4391" s="90" t="str">
        <f t="shared" si="270"/>
        <v>OK</v>
      </c>
      <c r="BD4391" s="91" t="str">
        <f t="shared" si="272"/>
        <v xml:space="preserve">                  </v>
      </c>
      <c r="BE4391" s="92">
        <f t="shared" si="273"/>
        <v>12</v>
      </c>
    </row>
    <row r="4392" spans="1:57" s="74" customFormat="1" ht="50.1" customHeight="1" x14ac:dyDescent="0.2">
      <c r="A4392" s="78" t="s">
        <v>55</v>
      </c>
      <c r="B4392" s="78" t="s">
        <v>68</v>
      </c>
      <c r="C4392" s="78" t="s">
        <v>752</v>
      </c>
      <c r="D4392" s="78" t="s">
        <v>575</v>
      </c>
      <c r="E4392" s="79" t="str">
        <f>+IF(C4392&lt;&gt;"",VLOOKUP(MID(C4392,18,5),NIVELES!$A$133:$B$213,2,0),"")</f>
        <v>PICHINCHA</v>
      </c>
      <c r="F4392" s="80" t="s">
        <v>70</v>
      </c>
      <c r="G4392" s="81" t="str">
        <f>+IF(F4392&lt;&gt;"",VLOOKUP(F4392,NIVELES!$A$246:$C$464,3,0),"")</f>
        <v xml:space="preserve"> </v>
      </c>
      <c r="H4392" s="82" t="s">
        <v>1023</v>
      </c>
      <c r="I4392" s="78" t="s">
        <v>3869</v>
      </c>
      <c r="J4392" s="78" t="s">
        <v>2475</v>
      </c>
      <c r="K4392" s="78" t="s">
        <v>2476</v>
      </c>
      <c r="L4392" s="78" t="s">
        <v>1791</v>
      </c>
      <c r="M4392" s="78" t="s">
        <v>1791</v>
      </c>
      <c r="N4392" s="78" t="s">
        <v>1791</v>
      </c>
      <c r="O4392" s="78" t="s">
        <v>3872</v>
      </c>
      <c r="P4392" s="82">
        <v>12</v>
      </c>
      <c r="Q4392" s="78" t="s">
        <v>3871</v>
      </c>
      <c r="R4392" s="82">
        <v>1</v>
      </c>
      <c r="S4392" s="82">
        <v>1</v>
      </c>
      <c r="T4392" s="82">
        <v>1</v>
      </c>
      <c r="U4392" s="82">
        <v>1</v>
      </c>
      <c r="V4392" s="82">
        <v>1</v>
      </c>
      <c r="W4392" s="82">
        <v>1</v>
      </c>
      <c r="X4392" s="82">
        <v>1</v>
      </c>
      <c r="Y4392" s="82">
        <v>1</v>
      </c>
      <c r="Z4392" s="82">
        <v>1</v>
      </c>
      <c r="AA4392" s="82">
        <v>1</v>
      </c>
      <c r="AB4392" s="82">
        <v>1</v>
      </c>
      <c r="AC4392" s="82">
        <v>1</v>
      </c>
      <c r="AD4392" s="85" t="str">
        <f>IF(A4392&lt;&gt;"",IF(D4392="DIRECCIÓN_DE_TRANSFERENCIAS","280 0031",VLOOKUP(C4392,NIVELES!$A$14:$B$105,2,0)),"")</f>
        <v>280 9000</v>
      </c>
      <c r="AE4392" s="86" t="s">
        <v>322</v>
      </c>
      <c r="AF4392" s="86" t="s">
        <v>369</v>
      </c>
      <c r="AG4392" s="79" t="str">
        <f>+IF(AF4392&lt;&gt;"",VLOOKUP(AF4392,NIVELES!$A$666:$B$673,2,0),"")</f>
        <v>ADMINISTRACIÓN_CENTRAL</v>
      </c>
      <c r="AH4392" s="78" t="s">
        <v>322</v>
      </c>
      <c r="AI4392" s="79" t="str">
        <f>IF(AH4392&lt;&gt;"",VLOOKUP(CONCATENATE(AG4392,AH4392),NIVELES!$B$676:$C$745,2,0),"")</f>
        <v>Administración De La Gestión Administrativa Financiera</v>
      </c>
      <c r="AJ4392" s="78" t="s">
        <v>517</v>
      </c>
      <c r="AK4392" s="79" t="str">
        <f>+IF(AJ4392&lt;&gt;"",VLOOKUP(AJ4392,NIVELES!$A$816:$B$892,2,0),"")</f>
        <v>NO APLICA</v>
      </c>
      <c r="AL4392" s="78" t="s">
        <v>554</v>
      </c>
      <c r="AM4392" s="78">
        <v>530104</v>
      </c>
      <c r="AN4392" s="79" t="str">
        <f>IF(AM4392&lt;&gt;"",+VLOOKUP(AM4392,NIVELES!$A$1652:$B$2466,2,0),"")</f>
        <v>Energía Eléctrica</v>
      </c>
      <c r="AO4392" s="87">
        <v>1894</v>
      </c>
      <c r="AP4392" s="88">
        <v>157.83000000000001</v>
      </c>
      <c r="AQ4392" s="88">
        <v>157.83000000000001</v>
      </c>
      <c r="AR4392" s="88">
        <v>157.83000000000001</v>
      </c>
      <c r="AS4392" s="88">
        <v>157.83000000000001</v>
      </c>
      <c r="AT4392" s="88">
        <v>157.83000000000001</v>
      </c>
      <c r="AU4392" s="88">
        <v>157.83000000000001</v>
      </c>
      <c r="AV4392" s="88">
        <v>157.83000000000001</v>
      </c>
      <c r="AW4392" s="88">
        <v>157.83000000000001</v>
      </c>
      <c r="AX4392" s="88">
        <v>157.83000000000001</v>
      </c>
      <c r="AY4392" s="88">
        <v>157.83000000000001</v>
      </c>
      <c r="AZ4392" s="88">
        <v>157.83000000000001</v>
      </c>
      <c r="BA4392" s="88">
        <v>157.87</v>
      </c>
      <c r="BB4392" s="89">
        <f t="shared" si="271"/>
        <v>1894</v>
      </c>
      <c r="BC4392" s="90" t="str">
        <f t="shared" si="270"/>
        <v>OK</v>
      </c>
      <c r="BD4392" s="91" t="str">
        <f t="shared" si="272"/>
        <v xml:space="preserve">                  </v>
      </c>
      <c r="BE4392" s="92">
        <f t="shared" si="273"/>
        <v>12</v>
      </c>
    </row>
    <row r="4393" spans="1:57" s="74" customFormat="1" ht="50.1" customHeight="1" x14ac:dyDescent="0.2">
      <c r="A4393" s="78" t="s">
        <v>55</v>
      </c>
      <c r="B4393" s="78" t="s">
        <v>68</v>
      </c>
      <c r="C4393" s="78" t="s">
        <v>752</v>
      </c>
      <c r="D4393" s="78" t="s">
        <v>575</v>
      </c>
      <c r="E4393" s="79" t="str">
        <f>+IF(C4393&lt;&gt;"",VLOOKUP(MID(C4393,18,5),NIVELES!$A$133:$B$213,2,0),"")</f>
        <v>PICHINCHA</v>
      </c>
      <c r="F4393" s="80" t="s">
        <v>70</v>
      </c>
      <c r="G4393" s="81" t="str">
        <f>+IF(F4393&lt;&gt;"",VLOOKUP(F4393,NIVELES!$A$246:$C$464,3,0),"")</f>
        <v xml:space="preserve"> </v>
      </c>
      <c r="H4393" s="82" t="s">
        <v>1023</v>
      </c>
      <c r="I4393" s="78" t="s">
        <v>3869</v>
      </c>
      <c r="J4393" s="78" t="s">
        <v>2475</v>
      </c>
      <c r="K4393" s="78" t="s">
        <v>2476</v>
      </c>
      <c r="L4393" s="78" t="s">
        <v>1791</v>
      </c>
      <c r="M4393" s="78" t="s">
        <v>1791</v>
      </c>
      <c r="N4393" s="78" t="s">
        <v>1791</v>
      </c>
      <c r="O4393" s="78" t="s">
        <v>3873</v>
      </c>
      <c r="P4393" s="82">
        <v>12</v>
      </c>
      <c r="Q4393" s="78" t="s">
        <v>3871</v>
      </c>
      <c r="R4393" s="82">
        <v>1</v>
      </c>
      <c r="S4393" s="82">
        <v>1</v>
      </c>
      <c r="T4393" s="82">
        <v>1</v>
      </c>
      <c r="U4393" s="82">
        <v>1</v>
      </c>
      <c r="V4393" s="82">
        <v>1</v>
      </c>
      <c r="W4393" s="82">
        <v>1</v>
      </c>
      <c r="X4393" s="82">
        <v>1</v>
      </c>
      <c r="Y4393" s="82">
        <v>1</v>
      </c>
      <c r="Z4393" s="82">
        <v>1</v>
      </c>
      <c r="AA4393" s="82">
        <v>1</v>
      </c>
      <c r="AB4393" s="82">
        <v>1</v>
      </c>
      <c r="AC4393" s="82">
        <v>1</v>
      </c>
      <c r="AD4393" s="85" t="str">
        <f>IF(A4393&lt;&gt;"",IF(D4393="DIRECCIÓN_DE_TRANSFERENCIAS","280 0031",VLOOKUP(C4393,NIVELES!$A$14:$B$105,2,0)),"")</f>
        <v>280 9000</v>
      </c>
      <c r="AE4393" s="86" t="s">
        <v>322</v>
      </c>
      <c r="AF4393" s="86" t="s">
        <v>369</v>
      </c>
      <c r="AG4393" s="79" t="str">
        <f>+IF(AF4393&lt;&gt;"",VLOOKUP(AF4393,NIVELES!$A$666:$B$673,2,0),"")</f>
        <v>ADMINISTRACIÓN_CENTRAL</v>
      </c>
      <c r="AH4393" s="78" t="s">
        <v>322</v>
      </c>
      <c r="AI4393" s="79" t="str">
        <f>IF(AH4393&lt;&gt;"",VLOOKUP(CONCATENATE(AG4393,AH4393),NIVELES!$B$676:$C$745,2,0),"")</f>
        <v>Administración De La Gestión Administrativa Financiera</v>
      </c>
      <c r="AJ4393" s="78" t="s">
        <v>517</v>
      </c>
      <c r="AK4393" s="79" t="str">
        <f>+IF(AJ4393&lt;&gt;"",VLOOKUP(AJ4393,NIVELES!$A$816:$B$892,2,0),"")</f>
        <v>NO APLICA</v>
      </c>
      <c r="AL4393" s="78" t="s">
        <v>554</v>
      </c>
      <c r="AM4393" s="78">
        <v>530105</v>
      </c>
      <c r="AN4393" s="79" t="str">
        <f>IF(AM4393&lt;&gt;"",+VLOOKUP(AM4393,NIVELES!$A$1652:$B$2466,2,0),"")</f>
        <v>Telecomunicaciones</v>
      </c>
      <c r="AO4393" s="87">
        <v>3910</v>
      </c>
      <c r="AP4393" s="88">
        <v>325.83</v>
      </c>
      <c r="AQ4393" s="88">
        <v>325.83</v>
      </c>
      <c r="AR4393" s="88">
        <v>325.83</v>
      </c>
      <c r="AS4393" s="88">
        <v>325.83</v>
      </c>
      <c r="AT4393" s="88">
        <v>325.83</v>
      </c>
      <c r="AU4393" s="88">
        <v>325.83</v>
      </c>
      <c r="AV4393" s="88">
        <v>325.83</v>
      </c>
      <c r="AW4393" s="88">
        <v>325.83</v>
      </c>
      <c r="AX4393" s="88">
        <v>325.83</v>
      </c>
      <c r="AY4393" s="88">
        <v>325.83</v>
      </c>
      <c r="AZ4393" s="88">
        <v>325.83</v>
      </c>
      <c r="BA4393" s="88">
        <v>325.87</v>
      </c>
      <c r="BB4393" s="89">
        <f t="shared" si="271"/>
        <v>3909.9999999999995</v>
      </c>
      <c r="BC4393" s="90" t="str">
        <f t="shared" si="270"/>
        <v>OK</v>
      </c>
      <c r="BD4393" s="91" t="str">
        <f t="shared" si="272"/>
        <v xml:space="preserve">                  </v>
      </c>
      <c r="BE4393" s="92">
        <f t="shared" si="273"/>
        <v>12</v>
      </c>
    </row>
    <row r="4394" spans="1:57" s="74" customFormat="1" ht="50.1" customHeight="1" x14ac:dyDescent="0.2">
      <c r="A4394" s="78" t="s">
        <v>55</v>
      </c>
      <c r="B4394" s="78" t="s">
        <v>68</v>
      </c>
      <c r="C4394" s="78" t="s">
        <v>752</v>
      </c>
      <c r="D4394" s="78" t="s">
        <v>575</v>
      </c>
      <c r="E4394" s="79" t="str">
        <f>+IF(C4394&lt;&gt;"",VLOOKUP(MID(C4394,18,5),NIVELES!$A$133:$B$213,2,0),"")</f>
        <v>PICHINCHA</v>
      </c>
      <c r="F4394" s="80" t="s">
        <v>70</v>
      </c>
      <c r="G4394" s="81" t="str">
        <f>+IF(F4394&lt;&gt;"",VLOOKUP(F4394,NIVELES!$A$246:$C$464,3,0),"")</f>
        <v xml:space="preserve"> </v>
      </c>
      <c r="H4394" s="82" t="s">
        <v>1023</v>
      </c>
      <c r="I4394" s="78" t="s">
        <v>3869</v>
      </c>
      <c r="J4394" s="78" t="s">
        <v>2475</v>
      </c>
      <c r="K4394" s="78" t="s">
        <v>2476</v>
      </c>
      <c r="L4394" s="78" t="s">
        <v>1791</v>
      </c>
      <c r="M4394" s="78" t="s">
        <v>1791</v>
      </c>
      <c r="N4394" s="78" t="s">
        <v>1791</v>
      </c>
      <c r="O4394" s="78" t="s">
        <v>3874</v>
      </c>
      <c r="P4394" s="82">
        <v>1</v>
      </c>
      <c r="Q4394" s="78" t="s">
        <v>3875</v>
      </c>
      <c r="R4394" s="82"/>
      <c r="S4394" s="82"/>
      <c r="T4394" s="82"/>
      <c r="U4394" s="82">
        <v>1</v>
      </c>
      <c r="V4394" s="82"/>
      <c r="W4394" s="82"/>
      <c r="X4394" s="82"/>
      <c r="Y4394" s="82"/>
      <c r="Z4394" s="82"/>
      <c r="AA4394" s="82"/>
      <c r="AB4394" s="82"/>
      <c r="AC4394" s="82"/>
      <c r="AD4394" s="85" t="str">
        <f>IF(A4394&lt;&gt;"",IF(D4394="DIRECCIÓN_DE_TRANSFERENCIAS","280 0031",VLOOKUP(C4394,NIVELES!$A$14:$B$105,2,0)),"")</f>
        <v>280 9000</v>
      </c>
      <c r="AE4394" s="86" t="s">
        <v>322</v>
      </c>
      <c r="AF4394" s="86" t="s">
        <v>369</v>
      </c>
      <c r="AG4394" s="79" t="str">
        <f>+IF(AF4394&lt;&gt;"",VLOOKUP(AF4394,NIVELES!$A$666:$B$673,2,0),"")</f>
        <v>ADMINISTRACIÓN_CENTRAL</v>
      </c>
      <c r="AH4394" s="78" t="s">
        <v>322</v>
      </c>
      <c r="AI4394" s="79" t="str">
        <f>IF(AH4394&lt;&gt;"",VLOOKUP(CONCATENATE(AG4394,AH4394),NIVELES!$B$676:$C$745,2,0),"")</f>
        <v>Administración De La Gestión Administrativa Financiera</v>
      </c>
      <c r="AJ4394" s="78" t="s">
        <v>517</v>
      </c>
      <c r="AK4394" s="79" t="str">
        <f>+IF(AJ4394&lt;&gt;"",VLOOKUP(AJ4394,NIVELES!$A$816:$B$892,2,0),"")</f>
        <v>NO APLICA</v>
      </c>
      <c r="AL4394" s="78" t="s">
        <v>554</v>
      </c>
      <c r="AM4394" s="78">
        <v>530204</v>
      </c>
      <c r="AN4394" s="79" t="str">
        <f>IF(AM4394&lt;&gt;"",+VLOOKUP(AM4394,NIVELES!$A$1652:$B$2466,2,0),"")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4394" s="87">
        <v>649</v>
      </c>
      <c r="AP4394" s="88"/>
      <c r="AQ4394" s="88"/>
      <c r="AR4394" s="88"/>
      <c r="AS4394" s="88">
        <v>649</v>
      </c>
      <c r="AT4394" s="88"/>
      <c r="AU4394" s="88"/>
      <c r="AV4394" s="88"/>
      <c r="AW4394" s="88"/>
      <c r="AX4394" s="88"/>
      <c r="AY4394" s="88"/>
      <c r="AZ4394" s="88"/>
      <c r="BA4394" s="88"/>
      <c r="BB4394" s="89">
        <f t="shared" si="271"/>
        <v>649</v>
      </c>
      <c r="BC4394" s="90" t="str">
        <f t="shared" si="270"/>
        <v>OK</v>
      </c>
      <c r="BD4394" s="91" t="str">
        <f t="shared" si="272"/>
        <v xml:space="preserve">                  </v>
      </c>
      <c r="BE4394" s="92">
        <f t="shared" si="273"/>
        <v>1</v>
      </c>
    </row>
    <row r="4395" spans="1:57" s="74" customFormat="1" ht="50.1" customHeight="1" x14ac:dyDescent="0.2">
      <c r="A4395" s="78" t="s">
        <v>55</v>
      </c>
      <c r="B4395" s="78" t="s">
        <v>68</v>
      </c>
      <c r="C4395" s="78" t="s">
        <v>752</v>
      </c>
      <c r="D4395" s="78" t="s">
        <v>575</v>
      </c>
      <c r="E4395" s="79" t="str">
        <f>+IF(C4395&lt;&gt;"",VLOOKUP(MID(C4395,18,5),NIVELES!$A$133:$B$213,2,0),"")</f>
        <v>PICHINCHA</v>
      </c>
      <c r="F4395" s="80" t="s">
        <v>70</v>
      </c>
      <c r="G4395" s="81" t="str">
        <f>+IF(F4395&lt;&gt;"",VLOOKUP(F4395,NIVELES!$A$246:$C$464,3,0),"")</f>
        <v xml:space="preserve"> </v>
      </c>
      <c r="H4395" s="82" t="s">
        <v>1023</v>
      </c>
      <c r="I4395" s="78" t="s">
        <v>3869</v>
      </c>
      <c r="J4395" s="78" t="s">
        <v>2475</v>
      </c>
      <c r="K4395" s="78" t="s">
        <v>2476</v>
      </c>
      <c r="L4395" s="78" t="s">
        <v>1791</v>
      </c>
      <c r="M4395" s="78" t="s">
        <v>1791</v>
      </c>
      <c r="N4395" s="78" t="s">
        <v>1791</v>
      </c>
      <c r="O4395" s="78" t="s">
        <v>3876</v>
      </c>
      <c r="P4395" s="82">
        <v>1</v>
      </c>
      <c r="Q4395" s="78" t="s">
        <v>3877</v>
      </c>
      <c r="R4395" s="82"/>
      <c r="S4395" s="82">
        <v>1</v>
      </c>
      <c r="T4395" s="82"/>
      <c r="U4395" s="82"/>
      <c r="V4395" s="82"/>
      <c r="W4395" s="82"/>
      <c r="X4395" s="82"/>
      <c r="Y4395" s="82"/>
      <c r="Z4395" s="82"/>
      <c r="AA4395" s="82"/>
      <c r="AB4395" s="82"/>
      <c r="AC4395" s="82"/>
      <c r="AD4395" s="85" t="str">
        <f>IF(A4395&lt;&gt;"",IF(D4395="DIRECCIÓN_DE_TRANSFERENCIAS","280 0031",VLOOKUP(C4395,NIVELES!$A$14:$B$105,2,0)),"")</f>
        <v>280 9000</v>
      </c>
      <c r="AE4395" s="86" t="s">
        <v>322</v>
      </c>
      <c r="AF4395" s="86" t="s">
        <v>369</v>
      </c>
      <c r="AG4395" s="79" t="str">
        <f>+IF(AF4395&lt;&gt;"",VLOOKUP(AF4395,NIVELES!$A$666:$B$673,2,0),"")</f>
        <v>ADMINISTRACIÓN_CENTRAL</v>
      </c>
      <c r="AH4395" s="78" t="s">
        <v>322</v>
      </c>
      <c r="AI4395" s="79" t="str">
        <f>IF(AH4395&lt;&gt;"",VLOOKUP(CONCATENATE(AG4395,AH4395),NIVELES!$B$676:$C$745,2,0),"")</f>
        <v>Administración De La Gestión Administrativa Financiera</v>
      </c>
      <c r="AJ4395" s="78" t="s">
        <v>517</v>
      </c>
      <c r="AK4395" s="79" t="str">
        <f>+IF(AJ4395&lt;&gt;"",VLOOKUP(AJ4395,NIVELES!$A$816:$B$892,2,0),"")</f>
        <v>NO APLICA</v>
      </c>
      <c r="AL4395" s="78" t="s">
        <v>554</v>
      </c>
      <c r="AM4395" s="78">
        <v>530209</v>
      </c>
      <c r="AN4395" s="79" t="str">
        <f>IF(AM4395&lt;&gt;"",+VLOOKUP(AM4395,NIVELES!$A$1652:$B$2466,2,0),"")</f>
        <v>Servicios de Aseo; Lavado de Vestimenta de Trabajo; Fumigación, Desinfección y Limpieza de Instalaciones</v>
      </c>
      <c r="AO4395" s="87">
        <v>15892.8</v>
      </c>
      <c r="AP4395" s="88"/>
      <c r="AQ4395" s="88">
        <v>15892.8</v>
      </c>
      <c r="AR4395" s="88"/>
      <c r="AS4395" s="88"/>
      <c r="AT4395" s="88"/>
      <c r="AU4395" s="88"/>
      <c r="AV4395" s="88"/>
      <c r="AW4395" s="88"/>
      <c r="AX4395" s="88"/>
      <c r="AY4395" s="88"/>
      <c r="AZ4395" s="88"/>
      <c r="BA4395" s="88"/>
      <c r="BB4395" s="89">
        <f t="shared" si="271"/>
        <v>15892.8</v>
      </c>
      <c r="BC4395" s="90" t="str">
        <f t="shared" si="270"/>
        <v>OK</v>
      </c>
      <c r="BD4395" s="91" t="str">
        <f t="shared" si="272"/>
        <v xml:space="preserve">                  </v>
      </c>
      <c r="BE4395" s="92">
        <f t="shared" si="273"/>
        <v>1</v>
      </c>
    </row>
    <row r="4396" spans="1:57" s="74" customFormat="1" ht="50.1" customHeight="1" x14ac:dyDescent="0.2">
      <c r="A4396" s="78" t="s">
        <v>55</v>
      </c>
      <c r="B4396" s="78" t="s">
        <v>68</v>
      </c>
      <c r="C4396" s="78" t="s">
        <v>752</v>
      </c>
      <c r="D4396" s="78" t="s">
        <v>575</v>
      </c>
      <c r="E4396" s="79" t="str">
        <f>+IF(C4396&lt;&gt;"",VLOOKUP(MID(C4396,18,5),NIVELES!$A$133:$B$213,2,0),"")</f>
        <v>PICHINCHA</v>
      </c>
      <c r="F4396" s="80" t="s">
        <v>70</v>
      </c>
      <c r="G4396" s="81" t="str">
        <f>+IF(F4396&lt;&gt;"",VLOOKUP(F4396,NIVELES!$A$246:$C$464,3,0),"")</f>
        <v xml:space="preserve"> </v>
      </c>
      <c r="H4396" s="82" t="s">
        <v>1023</v>
      </c>
      <c r="I4396" s="78" t="s">
        <v>3869</v>
      </c>
      <c r="J4396" s="78" t="s">
        <v>2475</v>
      </c>
      <c r="K4396" s="78" t="s">
        <v>2476</v>
      </c>
      <c r="L4396" s="78" t="s">
        <v>1791</v>
      </c>
      <c r="M4396" s="78" t="s">
        <v>1791</v>
      </c>
      <c r="N4396" s="78" t="s">
        <v>1791</v>
      </c>
      <c r="O4396" s="78" t="s">
        <v>3878</v>
      </c>
      <c r="P4396" s="82">
        <v>3</v>
      </c>
      <c r="Q4396" s="78" t="s">
        <v>3879</v>
      </c>
      <c r="R4396" s="82"/>
      <c r="S4396" s="82"/>
      <c r="T4396" s="82"/>
      <c r="U4396" s="82">
        <v>1</v>
      </c>
      <c r="V4396" s="82"/>
      <c r="W4396" s="82"/>
      <c r="X4396" s="82">
        <v>1</v>
      </c>
      <c r="Y4396" s="82"/>
      <c r="Z4396" s="82"/>
      <c r="AA4396" s="82">
        <v>1</v>
      </c>
      <c r="AB4396" s="82"/>
      <c r="AC4396" s="82"/>
      <c r="AD4396" s="85" t="str">
        <f>IF(A4396&lt;&gt;"",IF(D4396="DIRECCIÓN_DE_TRANSFERENCIAS","280 0031",VLOOKUP(C4396,NIVELES!$A$14:$B$105,2,0)),"")</f>
        <v>280 9000</v>
      </c>
      <c r="AE4396" s="86" t="s">
        <v>322</v>
      </c>
      <c r="AF4396" s="86" t="s">
        <v>369</v>
      </c>
      <c r="AG4396" s="79" t="str">
        <f>+IF(AF4396&lt;&gt;"",VLOOKUP(AF4396,NIVELES!$A$666:$B$673,2,0),"")</f>
        <v>ADMINISTRACIÓN_CENTRAL</v>
      </c>
      <c r="AH4396" s="78" t="s">
        <v>322</v>
      </c>
      <c r="AI4396" s="79" t="str">
        <f>IF(AH4396&lt;&gt;"",VLOOKUP(CONCATENATE(AG4396,AH4396),NIVELES!$B$676:$C$745,2,0),"")</f>
        <v>Administración De La Gestión Administrativa Financiera</v>
      </c>
      <c r="AJ4396" s="78" t="s">
        <v>517</v>
      </c>
      <c r="AK4396" s="79" t="str">
        <f>+IF(AJ4396&lt;&gt;"",VLOOKUP(AJ4396,NIVELES!$A$816:$B$892,2,0),"")</f>
        <v>NO APLICA</v>
      </c>
      <c r="AL4396" s="78" t="s">
        <v>554</v>
      </c>
      <c r="AM4396" s="78">
        <v>530301</v>
      </c>
      <c r="AN4396" s="79" t="str">
        <f>IF(AM4396&lt;&gt;"",+VLOOKUP(AM4396,NIVELES!$A$1652:$B$2466,2,0),"")</f>
        <v>Pasajes al Interior</v>
      </c>
      <c r="AO4396" s="87">
        <v>100</v>
      </c>
      <c r="AP4396" s="88"/>
      <c r="AQ4396" s="88"/>
      <c r="AR4396" s="88"/>
      <c r="AS4396" s="88">
        <v>33</v>
      </c>
      <c r="AT4396" s="88"/>
      <c r="AU4396" s="88"/>
      <c r="AV4396" s="88">
        <v>33</v>
      </c>
      <c r="AW4396" s="88"/>
      <c r="AX4396" s="88"/>
      <c r="AY4396" s="88">
        <v>34</v>
      </c>
      <c r="AZ4396" s="88"/>
      <c r="BA4396" s="88"/>
      <c r="BB4396" s="89">
        <f t="shared" si="271"/>
        <v>100</v>
      </c>
      <c r="BC4396" s="90" t="str">
        <f t="shared" si="270"/>
        <v>OK</v>
      </c>
      <c r="BD4396" s="91" t="str">
        <f t="shared" si="272"/>
        <v xml:space="preserve">                  </v>
      </c>
      <c r="BE4396" s="92">
        <f t="shared" si="273"/>
        <v>3</v>
      </c>
    </row>
    <row r="4397" spans="1:57" s="74" customFormat="1" ht="50.1" customHeight="1" x14ac:dyDescent="0.2">
      <c r="A4397" s="78" t="s">
        <v>55</v>
      </c>
      <c r="B4397" s="78" t="s">
        <v>68</v>
      </c>
      <c r="C4397" s="78" t="s">
        <v>752</v>
      </c>
      <c r="D4397" s="78" t="s">
        <v>575</v>
      </c>
      <c r="E4397" s="79" t="str">
        <f>+IF(C4397&lt;&gt;"",VLOOKUP(MID(C4397,18,5),NIVELES!$A$133:$B$213,2,0),"")</f>
        <v>PICHINCHA</v>
      </c>
      <c r="F4397" s="80" t="s">
        <v>70</v>
      </c>
      <c r="G4397" s="81" t="str">
        <f>+IF(F4397&lt;&gt;"",VLOOKUP(F4397,NIVELES!$A$246:$C$464,3,0),"")</f>
        <v xml:space="preserve"> </v>
      </c>
      <c r="H4397" s="82" t="s">
        <v>1023</v>
      </c>
      <c r="I4397" s="78" t="s">
        <v>3869</v>
      </c>
      <c r="J4397" s="78" t="s">
        <v>2475</v>
      </c>
      <c r="K4397" s="78" t="s">
        <v>2476</v>
      </c>
      <c r="L4397" s="78" t="s">
        <v>1791</v>
      </c>
      <c r="M4397" s="78" t="s">
        <v>1791</v>
      </c>
      <c r="N4397" s="78" t="s">
        <v>1791</v>
      </c>
      <c r="O4397" s="78" t="s">
        <v>3880</v>
      </c>
      <c r="P4397" s="82">
        <v>3</v>
      </c>
      <c r="Q4397" s="78" t="s">
        <v>3881</v>
      </c>
      <c r="R4397" s="82"/>
      <c r="S4397" s="82"/>
      <c r="T4397" s="82"/>
      <c r="U4397" s="82">
        <v>1</v>
      </c>
      <c r="V4397" s="82"/>
      <c r="W4397" s="82"/>
      <c r="X4397" s="82">
        <v>1</v>
      </c>
      <c r="Y4397" s="82"/>
      <c r="Z4397" s="82"/>
      <c r="AA4397" s="82">
        <v>1</v>
      </c>
      <c r="AB4397" s="82"/>
      <c r="AC4397" s="82"/>
      <c r="AD4397" s="85" t="str">
        <f>IF(A4397&lt;&gt;"",IF(D4397="DIRECCIÓN_DE_TRANSFERENCIAS","280 0031",VLOOKUP(C4397,NIVELES!$A$14:$B$105,2,0)),"")</f>
        <v>280 9000</v>
      </c>
      <c r="AE4397" s="86" t="s">
        <v>322</v>
      </c>
      <c r="AF4397" s="86" t="s">
        <v>369</v>
      </c>
      <c r="AG4397" s="79" t="str">
        <f>+IF(AF4397&lt;&gt;"",VLOOKUP(AF4397,NIVELES!$A$666:$B$673,2,0),"")</f>
        <v>ADMINISTRACIÓN_CENTRAL</v>
      </c>
      <c r="AH4397" s="78" t="s">
        <v>322</v>
      </c>
      <c r="AI4397" s="79" t="str">
        <f>IF(AH4397&lt;&gt;"",VLOOKUP(CONCATENATE(AG4397,AH4397),NIVELES!$B$676:$C$745,2,0),"")</f>
        <v>Administración De La Gestión Administrativa Financiera</v>
      </c>
      <c r="AJ4397" s="78" t="s">
        <v>517</v>
      </c>
      <c r="AK4397" s="79" t="str">
        <f>+IF(AJ4397&lt;&gt;"",VLOOKUP(AJ4397,NIVELES!$A$816:$B$892,2,0),"")</f>
        <v>NO APLICA</v>
      </c>
      <c r="AL4397" s="78" t="s">
        <v>554</v>
      </c>
      <c r="AM4397" s="78">
        <v>530303</v>
      </c>
      <c r="AN4397" s="79" t="str">
        <f>IF(AM4397&lt;&gt;"",+VLOOKUP(AM4397,NIVELES!$A$1652:$B$2466,2,0),"")</f>
        <v>Viáticos y Subsistencias en el Interior</v>
      </c>
      <c r="AO4397" s="87">
        <v>1682</v>
      </c>
      <c r="AP4397" s="88"/>
      <c r="AQ4397" s="88"/>
      <c r="AR4397" s="88"/>
      <c r="AS4397" s="88">
        <v>560.66999999999996</v>
      </c>
      <c r="AT4397" s="88"/>
      <c r="AU4397" s="88"/>
      <c r="AV4397" s="88">
        <v>560.66999999999996</v>
      </c>
      <c r="AW4397" s="88"/>
      <c r="AX4397" s="88"/>
      <c r="AY4397" s="88">
        <v>560.66</v>
      </c>
      <c r="AZ4397" s="88"/>
      <c r="BA4397" s="88"/>
      <c r="BB4397" s="89">
        <f t="shared" si="271"/>
        <v>1682</v>
      </c>
      <c r="BC4397" s="90" t="str">
        <f t="shared" si="270"/>
        <v>OK</v>
      </c>
      <c r="BD4397" s="91" t="str">
        <f t="shared" si="272"/>
        <v xml:space="preserve">                  </v>
      </c>
      <c r="BE4397" s="92">
        <f t="shared" si="273"/>
        <v>3</v>
      </c>
    </row>
    <row r="4398" spans="1:57" s="74" customFormat="1" ht="50.1" customHeight="1" x14ac:dyDescent="0.2">
      <c r="A4398" s="78" t="s">
        <v>55</v>
      </c>
      <c r="B4398" s="78" t="s">
        <v>68</v>
      </c>
      <c r="C4398" s="78" t="s">
        <v>752</v>
      </c>
      <c r="D4398" s="78" t="s">
        <v>575</v>
      </c>
      <c r="E4398" s="79" t="str">
        <f>+IF(C4398&lt;&gt;"",VLOOKUP(MID(C4398,18,5),NIVELES!$A$133:$B$213,2,0),"")</f>
        <v>PICHINCHA</v>
      </c>
      <c r="F4398" s="80" t="s">
        <v>70</v>
      </c>
      <c r="G4398" s="81" t="str">
        <f>+IF(F4398&lt;&gt;"",VLOOKUP(F4398,NIVELES!$A$246:$C$464,3,0),"")</f>
        <v xml:space="preserve"> </v>
      </c>
      <c r="H4398" s="82" t="s">
        <v>1023</v>
      </c>
      <c r="I4398" s="78" t="s">
        <v>3869</v>
      </c>
      <c r="J4398" s="78" t="s">
        <v>2475</v>
      </c>
      <c r="K4398" s="78" t="s">
        <v>2476</v>
      </c>
      <c r="L4398" s="78" t="s">
        <v>1791</v>
      </c>
      <c r="M4398" s="78" t="s">
        <v>1791</v>
      </c>
      <c r="N4398" s="78" t="s">
        <v>1791</v>
      </c>
      <c r="O4398" s="78" t="s">
        <v>3882</v>
      </c>
      <c r="P4398" s="82">
        <v>1</v>
      </c>
      <c r="Q4398" s="78" t="s">
        <v>1989</v>
      </c>
      <c r="R4398" s="82"/>
      <c r="S4398" s="82"/>
      <c r="T4398" s="82">
        <v>1</v>
      </c>
      <c r="U4398" s="82"/>
      <c r="V4398" s="82"/>
      <c r="W4398" s="82"/>
      <c r="X4398" s="82"/>
      <c r="Y4398" s="82"/>
      <c r="Z4398" s="82"/>
      <c r="AA4398" s="82"/>
      <c r="AB4398" s="82"/>
      <c r="AC4398" s="82"/>
      <c r="AD4398" s="85" t="str">
        <f>IF(A4398&lt;&gt;"",IF(D4398="DIRECCIÓN_DE_TRANSFERENCIAS","280 0031",VLOOKUP(C4398,NIVELES!$A$14:$B$105,2,0)),"")</f>
        <v>280 9000</v>
      </c>
      <c r="AE4398" s="86" t="s">
        <v>322</v>
      </c>
      <c r="AF4398" s="86" t="s">
        <v>369</v>
      </c>
      <c r="AG4398" s="79" t="str">
        <f>+IF(AF4398&lt;&gt;"",VLOOKUP(AF4398,NIVELES!$A$666:$B$673,2,0),"")</f>
        <v>ADMINISTRACIÓN_CENTRAL</v>
      </c>
      <c r="AH4398" s="78" t="s">
        <v>322</v>
      </c>
      <c r="AI4398" s="79" t="str">
        <f>IF(AH4398&lt;&gt;"",VLOOKUP(CONCATENATE(AG4398,AH4398),NIVELES!$B$676:$C$745,2,0),"")</f>
        <v>Administración De La Gestión Administrativa Financiera</v>
      </c>
      <c r="AJ4398" s="78" t="s">
        <v>517</v>
      </c>
      <c r="AK4398" s="79" t="str">
        <f>+IF(AJ4398&lt;&gt;"",VLOOKUP(AJ4398,NIVELES!$A$816:$B$892,2,0),"")</f>
        <v>NO APLICA</v>
      </c>
      <c r="AL4398" s="78" t="s">
        <v>554</v>
      </c>
      <c r="AM4398" s="78">
        <v>530402</v>
      </c>
      <c r="AN4398" s="79" t="str">
        <f>IF(AM4398&lt;&gt;"",+VLOOKUP(AM4398,NIVELES!$A$1652:$B$2466,2,0),"")</f>
        <v>Edificios, Locales, Residencias y Cableado Estructurado (Instalación, Mantenimiento y Reparación)</v>
      </c>
      <c r="AO4398" s="87">
        <v>2180</v>
      </c>
      <c r="AP4398" s="88"/>
      <c r="AQ4398" s="88"/>
      <c r="AR4398" s="88">
        <v>2180</v>
      </c>
      <c r="AS4398" s="88"/>
      <c r="AT4398" s="88"/>
      <c r="AU4398" s="88"/>
      <c r="AV4398" s="88"/>
      <c r="AW4398" s="88"/>
      <c r="AX4398" s="88"/>
      <c r="AY4398" s="88"/>
      <c r="AZ4398" s="88"/>
      <c r="BA4398" s="88"/>
      <c r="BB4398" s="89">
        <f t="shared" si="271"/>
        <v>2180</v>
      </c>
      <c r="BC4398" s="90" t="str">
        <f t="shared" si="270"/>
        <v>OK</v>
      </c>
      <c r="BD4398" s="91" t="str">
        <f t="shared" si="272"/>
        <v xml:space="preserve">                  </v>
      </c>
      <c r="BE4398" s="92">
        <f t="shared" si="273"/>
        <v>1</v>
      </c>
    </row>
    <row r="4399" spans="1:57" s="74" customFormat="1" ht="50.1" customHeight="1" x14ac:dyDescent="0.2">
      <c r="A4399" s="78" t="s">
        <v>55</v>
      </c>
      <c r="B4399" s="78" t="s">
        <v>68</v>
      </c>
      <c r="C4399" s="78" t="s">
        <v>752</v>
      </c>
      <c r="D4399" s="78" t="s">
        <v>575</v>
      </c>
      <c r="E4399" s="79" t="str">
        <f>+IF(C4399&lt;&gt;"",VLOOKUP(MID(C4399,18,5),NIVELES!$A$133:$B$213,2,0),"")</f>
        <v>PICHINCHA</v>
      </c>
      <c r="F4399" s="80" t="s">
        <v>70</v>
      </c>
      <c r="G4399" s="81" t="str">
        <f>+IF(F4399&lt;&gt;"",VLOOKUP(F4399,NIVELES!$A$246:$C$464,3,0),"")</f>
        <v xml:space="preserve"> </v>
      </c>
      <c r="H4399" s="82" t="s">
        <v>1023</v>
      </c>
      <c r="I4399" s="78" t="s">
        <v>3869</v>
      </c>
      <c r="J4399" s="78" t="s">
        <v>2475</v>
      </c>
      <c r="K4399" s="78" t="s">
        <v>2476</v>
      </c>
      <c r="L4399" s="78" t="s">
        <v>1791</v>
      </c>
      <c r="M4399" s="78" t="s">
        <v>1791</v>
      </c>
      <c r="N4399" s="78" t="s">
        <v>1791</v>
      </c>
      <c r="O4399" s="78" t="s">
        <v>3883</v>
      </c>
      <c r="P4399" s="82">
        <v>2</v>
      </c>
      <c r="Q4399" s="78" t="s">
        <v>3884</v>
      </c>
      <c r="R4399" s="82"/>
      <c r="S4399" s="82"/>
      <c r="T4399" s="82"/>
      <c r="U4399" s="82">
        <v>1</v>
      </c>
      <c r="V4399" s="82"/>
      <c r="W4399" s="82"/>
      <c r="X4399" s="82"/>
      <c r="Y4399" s="82">
        <v>1</v>
      </c>
      <c r="Z4399" s="82"/>
      <c r="AA4399" s="82"/>
      <c r="AB4399" s="82"/>
      <c r="AC4399" s="82"/>
      <c r="AD4399" s="85" t="str">
        <f>IF(A4399&lt;&gt;"",IF(D4399="DIRECCIÓN_DE_TRANSFERENCIAS","280 0031",VLOOKUP(C4399,NIVELES!$A$14:$B$105,2,0)),"")</f>
        <v>280 9000</v>
      </c>
      <c r="AE4399" s="86" t="s">
        <v>322</v>
      </c>
      <c r="AF4399" s="86" t="s">
        <v>369</v>
      </c>
      <c r="AG4399" s="79" t="str">
        <f>+IF(AF4399&lt;&gt;"",VLOOKUP(AF4399,NIVELES!$A$666:$B$673,2,0),"")</f>
        <v>ADMINISTRACIÓN_CENTRAL</v>
      </c>
      <c r="AH4399" s="78" t="s">
        <v>322</v>
      </c>
      <c r="AI4399" s="79" t="str">
        <f>IF(AH4399&lt;&gt;"",VLOOKUP(CONCATENATE(AG4399,AH4399),NIVELES!$B$676:$C$745,2,0),"")</f>
        <v>Administración De La Gestión Administrativa Financiera</v>
      </c>
      <c r="AJ4399" s="78" t="s">
        <v>517</v>
      </c>
      <c r="AK4399" s="79" t="str">
        <f>+IF(AJ4399&lt;&gt;"",VLOOKUP(AJ4399,NIVELES!$A$816:$B$892,2,0),"")</f>
        <v>NO APLICA</v>
      </c>
      <c r="AL4399" s="78" t="s">
        <v>554</v>
      </c>
      <c r="AM4399" s="78">
        <v>530405</v>
      </c>
      <c r="AN4399" s="79" t="str">
        <f>IF(AM4399&lt;&gt;"",+VLOOKUP(AM4399,NIVELES!$A$1652:$B$2466,2,0),"")</f>
        <v>Vehículos (Mantenimiento y Reparación)</v>
      </c>
      <c r="AO4399" s="87">
        <v>5100</v>
      </c>
      <c r="AP4399" s="88"/>
      <c r="AQ4399" s="88"/>
      <c r="AR4399" s="88"/>
      <c r="AS4399" s="88">
        <v>2550</v>
      </c>
      <c r="AT4399" s="88"/>
      <c r="AU4399" s="88"/>
      <c r="AV4399" s="88"/>
      <c r="AW4399" s="88">
        <v>2550</v>
      </c>
      <c r="AX4399" s="88"/>
      <c r="AY4399" s="88"/>
      <c r="AZ4399" s="88"/>
      <c r="BA4399" s="88"/>
      <c r="BB4399" s="89">
        <f t="shared" si="271"/>
        <v>5100</v>
      </c>
      <c r="BC4399" s="90" t="str">
        <f t="shared" si="270"/>
        <v>OK</v>
      </c>
      <c r="BD4399" s="91" t="str">
        <f t="shared" si="272"/>
        <v xml:space="preserve">                  </v>
      </c>
      <c r="BE4399" s="92">
        <f t="shared" si="273"/>
        <v>2</v>
      </c>
    </row>
    <row r="4400" spans="1:57" s="74" customFormat="1" ht="50.1" customHeight="1" x14ac:dyDescent="0.2">
      <c r="A4400" s="78" t="s">
        <v>55</v>
      </c>
      <c r="B4400" s="78" t="s">
        <v>68</v>
      </c>
      <c r="C4400" s="78" t="s">
        <v>752</v>
      </c>
      <c r="D4400" s="78" t="s">
        <v>575</v>
      </c>
      <c r="E4400" s="79" t="str">
        <f>+IF(C4400&lt;&gt;"",VLOOKUP(MID(C4400,18,5),NIVELES!$A$133:$B$213,2,0),"")</f>
        <v>PICHINCHA</v>
      </c>
      <c r="F4400" s="80" t="s">
        <v>70</v>
      </c>
      <c r="G4400" s="81" t="str">
        <f>+IF(F4400&lt;&gt;"",VLOOKUP(F4400,NIVELES!$A$246:$C$464,3,0),"")</f>
        <v xml:space="preserve"> </v>
      </c>
      <c r="H4400" s="82" t="s">
        <v>1023</v>
      </c>
      <c r="I4400" s="78" t="s">
        <v>3869</v>
      </c>
      <c r="J4400" s="78" t="s">
        <v>2475</v>
      </c>
      <c r="K4400" s="78" t="s">
        <v>2476</v>
      </c>
      <c r="L4400" s="78" t="s">
        <v>1791</v>
      </c>
      <c r="M4400" s="78" t="s">
        <v>1791</v>
      </c>
      <c r="N4400" s="78" t="s">
        <v>1791</v>
      </c>
      <c r="O4400" s="78" t="s">
        <v>3885</v>
      </c>
      <c r="P4400" s="82">
        <v>1</v>
      </c>
      <c r="Q4400" s="78" t="s">
        <v>1989</v>
      </c>
      <c r="R4400" s="82"/>
      <c r="S4400" s="82"/>
      <c r="T4400" s="82">
        <v>1</v>
      </c>
      <c r="U4400" s="82"/>
      <c r="V4400" s="82"/>
      <c r="W4400" s="82"/>
      <c r="X4400" s="82"/>
      <c r="Y4400" s="82"/>
      <c r="Z4400" s="82"/>
      <c r="AA4400" s="82"/>
      <c r="AB4400" s="82"/>
      <c r="AC4400" s="82"/>
      <c r="AD4400" s="85" t="str">
        <f>IF(A4400&lt;&gt;"",IF(D4400="DIRECCIÓN_DE_TRANSFERENCIAS","280 0031",VLOOKUP(C4400,NIVELES!$A$14:$B$105,2,0)),"")</f>
        <v>280 9000</v>
      </c>
      <c r="AE4400" s="86" t="s">
        <v>322</v>
      </c>
      <c r="AF4400" s="86" t="s">
        <v>369</v>
      </c>
      <c r="AG4400" s="79" t="str">
        <f>+IF(AF4400&lt;&gt;"",VLOOKUP(AF4400,NIVELES!$A$666:$B$673,2,0),"")</f>
        <v>ADMINISTRACIÓN_CENTRAL</v>
      </c>
      <c r="AH4400" s="78" t="s">
        <v>322</v>
      </c>
      <c r="AI4400" s="79" t="str">
        <f>IF(AH4400&lt;&gt;"",VLOOKUP(CONCATENATE(AG4400,AH4400),NIVELES!$B$676:$C$745,2,0),"")</f>
        <v>Administración De La Gestión Administrativa Financiera</v>
      </c>
      <c r="AJ4400" s="78" t="s">
        <v>517</v>
      </c>
      <c r="AK4400" s="79" t="str">
        <f>+IF(AJ4400&lt;&gt;"",VLOOKUP(AJ4400,NIVELES!$A$816:$B$892,2,0),"")</f>
        <v>NO APLICA</v>
      </c>
      <c r="AL4400" s="78" t="s">
        <v>554</v>
      </c>
      <c r="AM4400" s="78">
        <v>530704</v>
      </c>
      <c r="AN4400" s="79" t="str">
        <f>IF(AM4400&lt;&gt;"",+VLOOKUP(AM4400,NIVELES!$A$1652:$B$2466,2,0),"")</f>
        <v>Mantenimiento y Reparación de Equipos y Sistemas Informáticos</v>
      </c>
      <c r="AO4400" s="87">
        <v>2153.71</v>
      </c>
      <c r="AP4400" s="88"/>
      <c r="AQ4400" s="88"/>
      <c r="AR4400" s="88">
        <v>2153.71</v>
      </c>
      <c r="AS4400" s="88"/>
      <c r="AT4400" s="88"/>
      <c r="AU4400" s="88"/>
      <c r="AV4400" s="88"/>
      <c r="AW4400" s="88"/>
      <c r="AX4400" s="88"/>
      <c r="AY4400" s="88"/>
      <c r="AZ4400" s="88"/>
      <c r="BA4400" s="88"/>
      <c r="BB4400" s="89">
        <f t="shared" si="271"/>
        <v>2153.71</v>
      </c>
      <c r="BC4400" s="90" t="str">
        <f t="shared" si="270"/>
        <v>OK</v>
      </c>
      <c r="BD4400" s="91" t="str">
        <f t="shared" si="272"/>
        <v xml:space="preserve">                  </v>
      </c>
      <c r="BE4400" s="92">
        <f t="shared" si="273"/>
        <v>1</v>
      </c>
    </row>
    <row r="4401" spans="1:57" s="74" customFormat="1" ht="50.1" customHeight="1" x14ac:dyDescent="0.2">
      <c r="A4401" s="78" t="s">
        <v>55</v>
      </c>
      <c r="B4401" s="78" t="s">
        <v>68</v>
      </c>
      <c r="C4401" s="78" t="s">
        <v>752</v>
      </c>
      <c r="D4401" s="78" t="s">
        <v>575</v>
      </c>
      <c r="E4401" s="79" t="str">
        <f>+IF(C4401&lt;&gt;"",VLOOKUP(MID(C4401,18,5),NIVELES!$A$133:$B$213,2,0),"")</f>
        <v>PICHINCHA</v>
      </c>
      <c r="F4401" s="80" t="s">
        <v>70</v>
      </c>
      <c r="G4401" s="81" t="str">
        <f>+IF(F4401&lt;&gt;"",VLOOKUP(F4401,NIVELES!$A$246:$C$464,3,0),"")</f>
        <v xml:space="preserve"> </v>
      </c>
      <c r="H4401" s="82" t="s">
        <v>1023</v>
      </c>
      <c r="I4401" s="78" t="s">
        <v>3869</v>
      </c>
      <c r="J4401" s="78" t="s">
        <v>2475</v>
      </c>
      <c r="K4401" s="78" t="s">
        <v>2476</v>
      </c>
      <c r="L4401" s="78" t="s">
        <v>1791</v>
      </c>
      <c r="M4401" s="78" t="s">
        <v>1791</v>
      </c>
      <c r="N4401" s="78" t="s">
        <v>1791</v>
      </c>
      <c r="O4401" s="78" t="s">
        <v>3886</v>
      </c>
      <c r="P4401" s="82">
        <v>11</v>
      </c>
      <c r="Q4401" s="78" t="s">
        <v>3887</v>
      </c>
      <c r="R4401" s="82"/>
      <c r="S4401" s="82">
        <v>1</v>
      </c>
      <c r="T4401" s="82">
        <v>1</v>
      </c>
      <c r="U4401" s="82">
        <v>1</v>
      </c>
      <c r="V4401" s="82">
        <v>1</v>
      </c>
      <c r="W4401" s="82">
        <v>1</v>
      </c>
      <c r="X4401" s="82">
        <v>1</v>
      </c>
      <c r="Y4401" s="82">
        <v>1</v>
      </c>
      <c r="Z4401" s="82">
        <v>1</v>
      </c>
      <c r="AA4401" s="82">
        <v>1</v>
      </c>
      <c r="AB4401" s="82">
        <v>1</v>
      </c>
      <c r="AC4401" s="82">
        <v>1</v>
      </c>
      <c r="AD4401" s="85" t="str">
        <f>IF(A4401&lt;&gt;"",IF(D4401="DIRECCIÓN_DE_TRANSFERENCIAS","280 0031",VLOOKUP(C4401,NIVELES!$A$14:$B$105,2,0)),"")</f>
        <v>280 9000</v>
      </c>
      <c r="AE4401" s="86" t="s">
        <v>322</v>
      </c>
      <c r="AF4401" s="86" t="s">
        <v>369</v>
      </c>
      <c r="AG4401" s="79" t="str">
        <f>+IF(AF4401&lt;&gt;"",VLOOKUP(AF4401,NIVELES!$A$666:$B$673,2,0),"")</f>
        <v>ADMINISTRACIÓN_CENTRAL</v>
      </c>
      <c r="AH4401" s="78" t="s">
        <v>322</v>
      </c>
      <c r="AI4401" s="79" t="str">
        <f>IF(AH4401&lt;&gt;"",VLOOKUP(CONCATENATE(AG4401,AH4401),NIVELES!$B$676:$C$745,2,0),"")</f>
        <v>Administración De La Gestión Administrativa Financiera</v>
      </c>
      <c r="AJ4401" s="78" t="s">
        <v>517</v>
      </c>
      <c r="AK4401" s="79" t="str">
        <f>+IF(AJ4401&lt;&gt;"",VLOOKUP(AJ4401,NIVELES!$A$816:$B$892,2,0),"")</f>
        <v>NO APLICA</v>
      </c>
      <c r="AL4401" s="78" t="s">
        <v>554</v>
      </c>
      <c r="AM4401" s="78">
        <v>530803</v>
      </c>
      <c r="AN4401" s="79" t="str">
        <f>IF(AM4401&lt;&gt;"",+VLOOKUP(AM4401,NIVELES!$A$1652:$B$2466,2,0),"")</f>
        <v>Combustibles y Lubricantes</v>
      </c>
      <c r="AO4401" s="87">
        <v>6120</v>
      </c>
      <c r="AP4401" s="88"/>
      <c r="AQ4401" s="88">
        <v>556.37</v>
      </c>
      <c r="AR4401" s="88">
        <v>556.37</v>
      </c>
      <c r="AS4401" s="88">
        <v>556.29999999999995</v>
      </c>
      <c r="AT4401" s="88">
        <v>556.37</v>
      </c>
      <c r="AU4401" s="88">
        <v>556.37</v>
      </c>
      <c r="AV4401" s="88">
        <v>556.37</v>
      </c>
      <c r="AW4401" s="88">
        <v>556.37</v>
      </c>
      <c r="AX4401" s="88">
        <v>556.37</v>
      </c>
      <c r="AY4401" s="88">
        <v>556.37</v>
      </c>
      <c r="AZ4401" s="88">
        <v>556.37</v>
      </c>
      <c r="BA4401" s="88">
        <v>556.37</v>
      </c>
      <c r="BB4401" s="89">
        <f t="shared" si="271"/>
        <v>6119.9999999999991</v>
      </c>
      <c r="BC4401" s="90" t="str">
        <f t="shared" si="270"/>
        <v>OK</v>
      </c>
      <c r="BD4401" s="91" t="str">
        <f t="shared" si="272"/>
        <v xml:space="preserve">                  </v>
      </c>
      <c r="BE4401" s="92">
        <f t="shared" si="273"/>
        <v>11</v>
      </c>
    </row>
    <row r="4402" spans="1:57" s="74" customFormat="1" ht="50.1" customHeight="1" x14ac:dyDescent="0.2">
      <c r="A4402" s="78" t="s">
        <v>55</v>
      </c>
      <c r="B4402" s="78" t="s">
        <v>68</v>
      </c>
      <c r="C4402" s="78" t="s">
        <v>752</v>
      </c>
      <c r="D4402" s="78" t="s">
        <v>575</v>
      </c>
      <c r="E4402" s="79" t="str">
        <f>+IF(C4402&lt;&gt;"",VLOOKUP(MID(C4402,18,5),NIVELES!$A$133:$B$213,2,0),"")</f>
        <v>PICHINCHA</v>
      </c>
      <c r="F4402" s="80" t="s">
        <v>70</v>
      </c>
      <c r="G4402" s="81" t="str">
        <f>+IF(F4402&lt;&gt;"",VLOOKUP(F4402,NIVELES!$A$246:$C$464,3,0),"")</f>
        <v xml:space="preserve"> </v>
      </c>
      <c r="H4402" s="82" t="s">
        <v>1023</v>
      </c>
      <c r="I4402" s="78" t="s">
        <v>3869</v>
      </c>
      <c r="J4402" s="78" t="s">
        <v>2475</v>
      </c>
      <c r="K4402" s="78" t="s">
        <v>2476</v>
      </c>
      <c r="L4402" s="78" t="s">
        <v>1791</v>
      </c>
      <c r="M4402" s="78" t="s">
        <v>1791</v>
      </c>
      <c r="N4402" s="78" t="s">
        <v>1791</v>
      </c>
      <c r="O4402" s="78" t="s">
        <v>2798</v>
      </c>
      <c r="P4402" s="82">
        <v>2</v>
      </c>
      <c r="Q4402" s="78" t="s">
        <v>3888</v>
      </c>
      <c r="R4402" s="82"/>
      <c r="S4402" s="82"/>
      <c r="T4402" s="82">
        <v>1</v>
      </c>
      <c r="U4402" s="82"/>
      <c r="V4402" s="82"/>
      <c r="W4402" s="82"/>
      <c r="X4402" s="82">
        <v>1</v>
      </c>
      <c r="Y4402" s="82"/>
      <c r="Z4402" s="82"/>
      <c r="AA4402" s="82"/>
      <c r="AB4402" s="82"/>
      <c r="AC4402" s="82"/>
      <c r="AD4402" s="85" t="str">
        <f>IF(A4402&lt;&gt;"",IF(D4402="DIRECCIÓN_DE_TRANSFERENCIAS","280 0031",VLOOKUP(C4402,NIVELES!$A$14:$B$105,2,0)),"")</f>
        <v>280 9000</v>
      </c>
      <c r="AE4402" s="86" t="s">
        <v>322</v>
      </c>
      <c r="AF4402" s="86" t="s">
        <v>369</v>
      </c>
      <c r="AG4402" s="79" t="str">
        <f>+IF(AF4402&lt;&gt;"",VLOOKUP(AF4402,NIVELES!$A$666:$B$673,2,0),"")</f>
        <v>ADMINISTRACIÓN_CENTRAL</v>
      </c>
      <c r="AH4402" s="78" t="s">
        <v>322</v>
      </c>
      <c r="AI4402" s="79" t="str">
        <f>IF(AH4402&lt;&gt;"",VLOOKUP(CONCATENATE(AG4402,AH4402),NIVELES!$B$676:$C$745,2,0),"")</f>
        <v>Administración De La Gestión Administrativa Financiera</v>
      </c>
      <c r="AJ4402" s="78" t="s">
        <v>517</v>
      </c>
      <c r="AK4402" s="79" t="str">
        <f>+IF(AJ4402&lt;&gt;"",VLOOKUP(AJ4402,NIVELES!$A$816:$B$892,2,0),"")</f>
        <v>NO APLICA</v>
      </c>
      <c r="AL4402" s="78" t="s">
        <v>554</v>
      </c>
      <c r="AM4402" s="78">
        <v>530804</v>
      </c>
      <c r="AN4402" s="79" t="str">
        <f>IF(AM4402&lt;&gt;"",+VLOOKUP(AM4402,NIVELES!$A$1652:$B$2466,2,0),"")</f>
        <v>Materiales de Oficina</v>
      </c>
      <c r="AO4402" s="87">
        <v>10125</v>
      </c>
      <c r="AP4402" s="88"/>
      <c r="AQ4402" s="88"/>
      <c r="AR4402" s="88">
        <v>5062.5</v>
      </c>
      <c r="AS4402" s="88"/>
      <c r="AT4402" s="88"/>
      <c r="AU4402" s="88"/>
      <c r="AV4402" s="88">
        <v>5062.5</v>
      </c>
      <c r="AW4402" s="88"/>
      <c r="AX4402" s="88"/>
      <c r="AY4402" s="88"/>
      <c r="AZ4402" s="88"/>
      <c r="BA4402" s="88"/>
      <c r="BB4402" s="89">
        <f t="shared" si="271"/>
        <v>10125</v>
      </c>
      <c r="BC4402" s="90" t="str">
        <f t="shared" si="270"/>
        <v>OK</v>
      </c>
      <c r="BD4402" s="91" t="str">
        <f t="shared" si="272"/>
        <v xml:space="preserve">                  </v>
      </c>
      <c r="BE4402" s="92">
        <f t="shared" si="273"/>
        <v>2</v>
      </c>
    </row>
    <row r="4403" spans="1:57" s="74" customFormat="1" ht="50.1" customHeight="1" x14ac:dyDescent="0.2">
      <c r="A4403" s="78" t="s">
        <v>55</v>
      </c>
      <c r="B4403" s="78" t="s">
        <v>68</v>
      </c>
      <c r="C4403" s="78" t="s">
        <v>752</v>
      </c>
      <c r="D4403" s="78" t="s">
        <v>575</v>
      </c>
      <c r="E4403" s="79" t="str">
        <f>+IF(C4403&lt;&gt;"",VLOOKUP(MID(C4403,18,5),NIVELES!$A$133:$B$213,2,0),"")</f>
        <v>PICHINCHA</v>
      </c>
      <c r="F4403" s="80" t="s">
        <v>70</v>
      </c>
      <c r="G4403" s="81" t="str">
        <f>+IF(F4403&lt;&gt;"",VLOOKUP(F4403,NIVELES!$A$246:$C$464,3,0),"")</f>
        <v xml:space="preserve"> </v>
      </c>
      <c r="H4403" s="82" t="s">
        <v>1023</v>
      </c>
      <c r="I4403" s="78" t="s">
        <v>3869</v>
      </c>
      <c r="J4403" s="78" t="s">
        <v>2475</v>
      </c>
      <c r="K4403" s="78" t="s">
        <v>2476</v>
      </c>
      <c r="L4403" s="78" t="s">
        <v>1791</v>
      </c>
      <c r="M4403" s="78" t="s">
        <v>1791</v>
      </c>
      <c r="N4403" s="78" t="s">
        <v>1791</v>
      </c>
      <c r="O4403" s="78" t="s">
        <v>3889</v>
      </c>
      <c r="P4403" s="82">
        <v>2</v>
      </c>
      <c r="Q4403" s="78" t="s">
        <v>3890</v>
      </c>
      <c r="R4403" s="82"/>
      <c r="S4403" s="82"/>
      <c r="T4403" s="82"/>
      <c r="U4403" s="82">
        <v>1</v>
      </c>
      <c r="V4403" s="82"/>
      <c r="W4403" s="82"/>
      <c r="X4403" s="82"/>
      <c r="Y4403" s="82">
        <v>1</v>
      </c>
      <c r="Z4403" s="82"/>
      <c r="AA4403" s="82"/>
      <c r="AB4403" s="82"/>
      <c r="AC4403" s="82"/>
      <c r="AD4403" s="85" t="str">
        <f>IF(A4403&lt;&gt;"",IF(D4403="DIRECCIÓN_DE_TRANSFERENCIAS","280 0031",VLOOKUP(C4403,NIVELES!$A$14:$B$105,2,0)),"")</f>
        <v>280 9000</v>
      </c>
      <c r="AE4403" s="86" t="s">
        <v>322</v>
      </c>
      <c r="AF4403" s="86" t="s">
        <v>369</v>
      </c>
      <c r="AG4403" s="79" t="str">
        <f>+IF(AF4403&lt;&gt;"",VLOOKUP(AF4403,NIVELES!$A$666:$B$673,2,0),"")</f>
        <v>ADMINISTRACIÓN_CENTRAL</v>
      </c>
      <c r="AH4403" s="78" t="s">
        <v>322</v>
      </c>
      <c r="AI4403" s="79" t="str">
        <f>IF(AH4403&lt;&gt;"",VLOOKUP(CONCATENATE(AG4403,AH4403),NIVELES!$B$676:$C$745,2,0),"")</f>
        <v>Administración De La Gestión Administrativa Financiera</v>
      </c>
      <c r="AJ4403" s="78" t="s">
        <v>517</v>
      </c>
      <c r="AK4403" s="79" t="str">
        <f>+IF(AJ4403&lt;&gt;"",VLOOKUP(AJ4403,NIVELES!$A$816:$B$892,2,0),"")</f>
        <v>NO APLICA</v>
      </c>
      <c r="AL4403" s="78" t="s">
        <v>554</v>
      </c>
      <c r="AM4403" s="78">
        <v>530813</v>
      </c>
      <c r="AN4403" s="79" t="str">
        <f>IF(AM4403&lt;&gt;"",+VLOOKUP(AM4403,NIVELES!$A$1652:$B$2466,2,0),"")</f>
        <v>Repuestos y Accesorios</v>
      </c>
      <c r="AO4403" s="87">
        <v>3756</v>
      </c>
      <c r="AP4403" s="88"/>
      <c r="AQ4403" s="88"/>
      <c r="AR4403" s="88"/>
      <c r="AS4403" s="88">
        <v>1878</v>
      </c>
      <c r="AT4403" s="88"/>
      <c r="AU4403" s="88"/>
      <c r="AV4403" s="88"/>
      <c r="AW4403" s="88">
        <v>1878</v>
      </c>
      <c r="AX4403" s="88"/>
      <c r="AY4403" s="88"/>
      <c r="AZ4403" s="88"/>
      <c r="BA4403" s="88"/>
      <c r="BB4403" s="89">
        <f t="shared" si="271"/>
        <v>3756</v>
      </c>
      <c r="BC4403" s="90" t="str">
        <f t="shared" si="270"/>
        <v>OK</v>
      </c>
      <c r="BD4403" s="91" t="str">
        <f t="shared" si="272"/>
        <v xml:space="preserve">                  </v>
      </c>
      <c r="BE4403" s="92">
        <f t="shared" si="273"/>
        <v>2</v>
      </c>
    </row>
    <row r="4404" spans="1:57" s="74" customFormat="1" ht="50.1" customHeight="1" x14ac:dyDescent="0.2">
      <c r="A4404" s="78" t="s">
        <v>55</v>
      </c>
      <c r="B4404" s="78" t="s">
        <v>68</v>
      </c>
      <c r="C4404" s="78" t="s">
        <v>752</v>
      </c>
      <c r="D4404" s="78" t="s">
        <v>575</v>
      </c>
      <c r="E4404" s="79" t="str">
        <f>+IF(C4404&lt;&gt;"",VLOOKUP(MID(C4404,18,5),NIVELES!$A$133:$B$213,2,0),"")</f>
        <v>PICHINCHA</v>
      </c>
      <c r="F4404" s="80" t="s">
        <v>70</v>
      </c>
      <c r="G4404" s="81" t="str">
        <f>+IF(F4404&lt;&gt;"",VLOOKUP(F4404,NIVELES!$A$246:$C$464,3,0),"")</f>
        <v xml:space="preserve"> </v>
      </c>
      <c r="H4404" s="82" t="s">
        <v>1023</v>
      </c>
      <c r="I4404" s="78" t="s">
        <v>3869</v>
      </c>
      <c r="J4404" s="78" t="s">
        <v>2475</v>
      </c>
      <c r="K4404" s="78" t="s">
        <v>2476</v>
      </c>
      <c r="L4404" s="78" t="s">
        <v>1791</v>
      </c>
      <c r="M4404" s="78" t="s">
        <v>1791</v>
      </c>
      <c r="N4404" s="78" t="s">
        <v>1791</v>
      </c>
      <c r="O4404" s="78" t="s">
        <v>3891</v>
      </c>
      <c r="P4404" s="82">
        <v>2</v>
      </c>
      <c r="Q4404" s="78" t="s">
        <v>3892</v>
      </c>
      <c r="R4404" s="82"/>
      <c r="S4404" s="82"/>
      <c r="T4404" s="82"/>
      <c r="U4404" s="82">
        <v>1</v>
      </c>
      <c r="V4404" s="82"/>
      <c r="W4404" s="82"/>
      <c r="X4404" s="82"/>
      <c r="Y4404" s="82">
        <v>1</v>
      </c>
      <c r="Z4404" s="82"/>
      <c r="AA4404" s="82"/>
      <c r="AB4404" s="82"/>
      <c r="AC4404" s="82"/>
      <c r="AD4404" s="85" t="str">
        <f>IF(A4404&lt;&gt;"",IF(D4404="DIRECCIÓN_DE_TRANSFERENCIAS","280 0031",VLOOKUP(C4404,NIVELES!$A$14:$B$105,2,0)),"")</f>
        <v>280 9000</v>
      </c>
      <c r="AE4404" s="86" t="s">
        <v>322</v>
      </c>
      <c r="AF4404" s="86" t="s">
        <v>369</v>
      </c>
      <c r="AG4404" s="79" t="str">
        <f>+IF(AF4404&lt;&gt;"",VLOOKUP(AF4404,NIVELES!$A$666:$B$673,2,0),"")</f>
        <v>ADMINISTRACIÓN_CENTRAL</v>
      </c>
      <c r="AH4404" s="78" t="s">
        <v>322</v>
      </c>
      <c r="AI4404" s="79" t="str">
        <f>IF(AH4404&lt;&gt;"",VLOOKUP(CONCATENATE(AG4404,AH4404),NIVELES!$B$676:$C$745,2,0),"")</f>
        <v>Administración De La Gestión Administrativa Financiera</v>
      </c>
      <c r="AJ4404" s="78" t="s">
        <v>517</v>
      </c>
      <c r="AK4404" s="79" t="str">
        <f>+IF(AJ4404&lt;&gt;"",VLOOKUP(AJ4404,NIVELES!$A$816:$B$892,2,0),"")</f>
        <v>NO APLICA</v>
      </c>
      <c r="AL4404" s="78" t="s">
        <v>554</v>
      </c>
      <c r="AM4404" s="78">
        <v>531411</v>
      </c>
      <c r="AN4404" s="79" t="str">
        <f>IF(AM4404&lt;&gt;"",+VLOOKUP(AM4404,NIVELES!$A$1652:$B$2466,2,0),"")</f>
        <v>Partes y Repuestos</v>
      </c>
      <c r="AO4404" s="87">
        <v>867</v>
      </c>
      <c r="AP4404" s="88"/>
      <c r="AQ4404" s="88"/>
      <c r="AR4404" s="88"/>
      <c r="AS4404" s="88">
        <v>433.5</v>
      </c>
      <c r="AT4404" s="88"/>
      <c r="AU4404" s="88"/>
      <c r="AV4404" s="88"/>
      <c r="AW4404" s="88">
        <v>433.5</v>
      </c>
      <c r="AX4404" s="88"/>
      <c r="AY4404" s="88"/>
      <c r="AZ4404" s="88"/>
      <c r="BA4404" s="88"/>
      <c r="BB4404" s="89">
        <f t="shared" si="271"/>
        <v>867</v>
      </c>
      <c r="BC4404" s="90" t="str">
        <f t="shared" si="270"/>
        <v>OK</v>
      </c>
      <c r="BD4404" s="91" t="str">
        <f t="shared" si="272"/>
        <v xml:space="preserve">                  </v>
      </c>
      <c r="BE4404" s="92">
        <f t="shared" si="273"/>
        <v>2</v>
      </c>
    </row>
    <row r="4405" spans="1:57" s="74" customFormat="1" ht="50.1" customHeight="1" x14ac:dyDescent="0.2">
      <c r="A4405" s="78" t="s">
        <v>55</v>
      </c>
      <c r="B4405" s="78" t="s">
        <v>68</v>
      </c>
      <c r="C4405" s="78" t="s">
        <v>752</v>
      </c>
      <c r="D4405" s="78" t="s">
        <v>575</v>
      </c>
      <c r="E4405" s="79" t="str">
        <f>+IF(C4405&lt;&gt;"",VLOOKUP(MID(C4405,18,5),NIVELES!$A$133:$B$213,2,0),"")</f>
        <v>PICHINCHA</v>
      </c>
      <c r="F4405" s="80" t="s">
        <v>70</v>
      </c>
      <c r="G4405" s="81" t="str">
        <f>+IF(F4405&lt;&gt;"",VLOOKUP(F4405,NIVELES!$A$246:$C$464,3,0),"")</f>
        <v xml:space="preserve"> </v>
      </c>
      <c r="H4405" s="82" t="s">
        <v>1023</v>
      </c>
      <c r="I4405" s="78" t="s">
        <v>3869</v>
      </c>
      <c r="J4405" s="78" t="s">
        <v>2475</v>
      </c>
      <c r="K4405" s="78" t="s">
        <v>2476</v>
      </c>
      <c r="L4405" s="78" t="s">
        <v>1791</v>
      </c>
      <c r="M4405" s="78" t="s">
        <v>1791</v>
      </c>
      <c r="N4405" s="78" t="s">
        <v>1791</v>
      </c>
      <c r="O4405" s="78" t="s">
        <v>3893</v>
      </c>
      <c r="P4405" s="82">
        <v>1</v>
      </c>
      <c r="Q4405" s="78" t="s">
        <v>3894</v>
      </c>
      <c r="R4405" s="82"/>
      <c r="S4405" s="82"/>
      <c r="T4405" s="82"/>
      <c r="U4405" s="82"/>
      <c r="V4405" s="82">
        <v>1</v>
      </c>
      <c r="W4405" s="82"/>
      <c r="X4405" s="82"/>
      <c r="Y4405" s="82"/>
      <c r="Z4405" s="82"/>
      <c r="AA4405" s="82"/>
      <c r="AB4405" s="82"/>
      <c r="AC4405" s="82"/>
      <c r="AD4405" s="85" t="str">
        <f>IF(A4405&lt;&gt;"",IF(D4405="DIRECCIÓN_DE_TRANSFERENCIAS","280 0031",VLOOKUP(C4405,NIVELES!$A$14:$B$105,2,0)),"")</f>
        <v>280 9000</v>
      </c>
      <c r="AE4405" s="86" t="s">
        <v>322</v>
      </c>
      <c r="AF4405" s="86" t="s">
        <v>369</v>
      </c>
      <c r="AG4405" s="79" t="str">
        <f>+IF(AF4405&lt;&gt;"",VLOOKUP(AF4405,NIVELES!$A$666:$B$673,2,0),"")</f>
        <v>ADMINISTRACIÓN_CENTRAL</v>
      </c>
      <c r="AH4405" s="78" t="s">
        <v>322</v>
      </c>
      <c r="AI4405" s="79" t="str">
        <f>IF(AH4405&lt;&gt;"",VLOOKUP(CONCATENATE(AG4405,AH4405),NIVELES!$B$676:$C$745,2,0),"")</f>
        <v>Administración De La Gestión Administrativa Financiera</v>
      </c>
      <c r="AJ4405" s="78" t="s">
        <v>517</v>
      </c>
      <c r="AK4405" s="79" t="str">
        <f>+IF(AJ4405&lt;&gt;"",VLOOKUP(AJ4405,NIVELES!$A$816:$B$892,2,0),"")</f>
        <v>NO APLICA</v>
      </c>
      <c r="AL4405" s="78" t="s">
        <v>555</v>
      </c>
      <c r="AM4405" s="78">
        <v>570102</v>
      </c>
      <c r="AN4405" s="79" t="str">
        <f>IF(AM4405&lt;&gt;"",+VLOOKUP(AM4405,NIVELES!$A$1652:$B$2466,2,0),"")</f>
        <v>Tasas Generales, Impuestos, Contribuciones, Permisos, Licencias y Patentes.</v>
      </c>
      <c r="AO4405" s="87">
        <v>144.5</v>
      </c>
      <c r="AP4405" s="88"/>
      <c r="AQ4405" s="88"/>
      <c r="AR4405" s="88"/>
      <c r="AS4405" s="88"/>
      <c r="AT4405" s="88">
        <v>144.5</v>
      </c>
      <c r="AU4405" s="88"/>
      <c r="AV4405" s="88"/>
      <c r="AW4405" s="88"/>
      <c r="AX4405" s="88"/>
      <c r="AY4405" s="88"/>
      <c r="AZ4405" s="88"/>
      <c r="BA4405" s="88"/>
      <c r="BB4405" s="89">
        <f t="shared" si="271"/>
        <v>144.5</v>
      </c>
      <c r="BC4405" s="90" t="str">
        <f t="shared" si="270"/>
        <v>OK</v>
      </c>
      <c r="BD4405" s="91" t="str">
        <f t="shared" si="272"/>
        <v xml:space="preserve">                  </v>
      </c>
      <c r="BE4405" s="92">
        <f t="shared" si="273"/>
        <v>1</v>
      </c>
    </row>
    <row r="4406" spans="1:57" s="74" customFormat="1" ht="50.1" customHeight="1" x14ac:dyDescent="0.2">
      <c r="A4406" s="78" t="s">
        <v>55</v>
      </c>
      <c r="B4406" s="78" t="s">
        <v>68</v>
      </c>
      <c r="C4406" s="78" t="s">
        <v>752</v>
      </c>
      <c r="D4406" s="78" t="s">
        <v>607</v>
      </c>
      <c r="E4406" s="79" t="str">
        <f>+IF(C4406&lt;&gt;"",VLOOKUP(MID(C4406,18,5),NIVELES!$A$133:$B$213,2,0),"")</f>
        <v>PICHINCHA</v>
      </c>
      <c r="F4406" s="80" t="s">
        <v>70</v>
      </c>
      <c r="G4406" s="81" t="str">
        <f>+IF(F4406&lt;&gt;"",VLOOKUP(F4406,NIVELES!$A$246:$C$464,3,0),"")</f>
        <v xml:space="preserve"> </v>
      </c>
      <c r="H4406" s="82" t="s">
        <v>1024</v>
      </c>
      <c r="I4406" s="78" t="s">
        <v>2183</v>
      </c>
      <c r="J4406" s="78" t="s">
        <v>2184</v>
      </c>
      <c r="K4406" s="78" t="s">
        <v>2185</v>
      </c>
      <c r="L4406" s="78" t="s">
        <v>1791</v>
      </c>
      <c r="M4406" s="78" t="s">
        <v>1791</v>
      </c>
      <c r="N4406" s="78" t="s">
        <v>1791</v>
      </c>
      <c r="O4406" s="78" t="s">
        <v>2167</v>
      </c>
      <c r="P4406" s="82">
        <v>12</v>
      </c>
      <c r="Q4406" s="78" t="s">
        <v>3868</v>
      </c>
      <c r="R4406" s="82">
        <v>1</v>
      </c>
      <c r="S4406" s="82">
        <v>1</v>
      </c>
      <c r="T4406" s="82">
        <v>1</v>
      </c>
      <c r="U4406" s="82">
        <v>1</v>
      </c>
      <c r="V4406" s="82">
        <v>1</v>
      </c>
      <c r="W4406" s="82">
        <v>1</v>
      </c>
      <c r="X4406" s="82">
        <v>1</v>
      </c>
      <c r="Y4406" s="82">
        <v>1</v>
      </c>
      <c r="Z4406" s="82">
        <v>1</v>
      </c>
      <c r="AA4406" s="82">
        <v>1</v>
      </c>
      <c r="AB4406" s="82">
        <v>1</v>
      </c>
      <c r="AC4406" s="82">
        <v>1</v>
      </c>
      <c r="AD4406" s="85" t="str">
        <f>IF(A4406&lt;&gt;"",IF(D4406="DIRECCIÓN_DE_TRANSFERENCIAS","280 0031",VLOOKUP(C4406,NIVELES!$A$14:$B$105,2,0)),"")</f>
        <v>280 9000</v>
      </c>
      <c r="AE4406" s="86" t="s">
        <v>322</v>
      </c>
      <c r="AF4406" s="86" t="s">
        <v>542</v>
      </c>
      <c r="AG4406" s="79" t="str">
        <f>+IF(AF4406&lt;&gt;"",VLOOKUP(AF4406,NIVELES!$A$666:$B$673,2,0),"")</f>
        <v>SISTEMA_DE_PROTECCIÓN_ESPECIAL_EN_EL_CICLO_DE_VIDA</v>
      </c>
      <c r="AH4406" s="78" t="s">
        <v>321</v>
      </c>
      <c r="AI4406" s="79" t="str">
        <f>IF(AH4406&lt;&gt;"",VLOOKUP(CONCATENATE(AG4406,AH4406),NIVELES!$B$676:$C$745,2,0),"")</f>
        <v>Adopciones</v>
      </c>
      <c r="AJ4406" s="78" t="s">
        <v>517</v>
      </c>
      <c r="AK4406" s="79" t="str">
        <f>+IF(AJ4406&lt;&gt;"",VLOOKUP(AJ4406,NIVELES!$A$816:$B$892,2,0),"")</f>
        <v>NO APLICA</v>
      </c>
      <c r="AL4406" s="78" t="s">
        <v>553</v>
      </c>
      <c r="AM4406" s="78">
        <v>510105</v>
      </c>
      <c r="AN4406" s="79" t="str">
        <f>IF(AM4406&lt;&gt;"",+VLOOKUP(AM4406,NIVELES!$A$1652:$B$2466,2,0),"")</f>
        <v>Remuneraciones Unificadas</v>
      </c>
      <c r="AO4406" s="87">
        <v>36696</v>
      </c>
      <c r="AP4406" s="88">
        <v>3058</v>
      </c>
      <c r="AQ4406" s="88">
        <v>3058</v>
      </c>
      <c r="AR4406" s="88">
        <v>3058</v>
      </c>
      <c r="AS4406" s="88">
        <v>3058</v>
      </c>
      <c r="AT4406" s="88">
        <v>3058</v>
      </c>
      <c r="AU4406" s="88">
        <v>3058</v>
      </c>
      <c r="AV4406" s="88">
        <v>3058</v>
      </c>
      <c r="AW4406" s="88">
        <v>3058</v>
      </c>
      <c r="AX4406" s="88">
        <v>3058</v>
      </c>
      <c r="AY4406" s="88">
        <v>3058</v>
      </c>
      <c r="AZ4406" s="88">
        <v>3058</v>
      </c>
      <c r="BA4406" s="88">
        <v>3058</v>
      </c>
      <c r="BB4406" s="89">
        <f t="shared" si="271"/>
        <v>36696</v>
      </c>
      <c r="BC4406" s="90" t="str">
        <f t="shared" si="270"/>
        <v>OK</v>
      </c>
      <c r="BD4406" s="91" t="str">
        <f t="shared" si="272"/>
        <v xml:space="preserve">                  </v>
      </c>
      <c r="BE4406" s="92">
        <f t="shared" si="273"/>
        <v>12</v>
      </c>
    </row>
    <row r="4407" spans="1:57" s="74" customFormat="1" ht="50.1" customHeight="1" x14ac:dyDescent="0.2">
      <c r="A4407" s="78" t="s">
        <v>55</v>
      </c>
      <c r="B4407" s="78" t="s">
        <v>68</v>
      </c>
      <c r="C4407" s="78" t="s">
        <v>752</v>
      </c>
      <c r="D4407" s="78" t="s">
        <v>607</v>
      </c>
      <c r="E4407" s="79" t="str">
        <f>+IF(C4407&lt;&gt;"",VLOOKUP(MID(C4407,18,5),NIVELES!$A$133:$B$213,2,0),"")</f>
        <v>PICHINCHA</v>
      </c>
      <c r="F4407" s="80" t="s">
        <v>70</v>
      </c>
      <c r="G4407" s="81" t="str">
        <f>+IF(F4407&lt;&gt;"",VLOOKUP(F4407,NIVELES!$A$246:$C$464,3,0),"")</f>
        <v xml:space="preserve"> </v>
      </c>
      <c r="H4407" s="82" t="s">
        <v>1024</v>
      </c>
      <c r="I4407" s="78" t="s">
        <v>2183</v>
      </c>
      <c r="J4407" s="78" t="s">
        <v>2184</v>
      </c>
      <c r="K4407" s="78" t="s">
        <v>2185</v>
      </c>
      <c r="L4407" s="78" t="s">
        <v>1791</v>
      </c>
      <c r="M4407" s="78" t="s">
        <v>1791</v>
      </c>
      <c r="N4407" s="78" t="s">
        <v>1791</v>
      </c>
      <c r="O4407" s="78" t="s">
        <v>2167</v>
      </c>
      <c r="P4407" s="82">
        <v>1</v>
      </c>
      <c r="Q4407" s="78" t="s">
        <v>3868</v>
      </c>
      <c r="R4407" s="82"/>
      <c r="S4407" s="82"/>
      <c r="T4407" s="82"/>
      <c r="U4407" s="82"/>
      <c r="V4407" s="82"/>
      <c r="W4407" s="82"/>
      <c r="X4407" s="82"/>
      <c r="Y4407" s="82"/>
      <c r="Z4407" s="82"/>
      <c r="AA4407" s="82"/>
      <c r="AB4407" s="82"/>
      <c r="AC4407" s="82">
        <v>1</v>
      </c>
      <c r="AD4407" s="85" t="str">
        <f>IF(A4407&lt;&gt;"",IF(D4407="DIRECCIÓN_DE_TRANSFERENCIAS","280 0031",VLOOKUP(C4407,NIVELES!$A$14:$B$105,2,0)),"")</f>
        <v>280 9000</v>
      </c>
      <c r="AE4407" s="86" t="s">
        <v>322</v>
      </c>
      <c r="AF4407" s="86" t="s">
        <v>542</v>
      </c>
      <c r="AG4407" s="79" t="str">
        <f>+IF(AF4407&lt;&gt;"",VLOOKUP(AF4407,NIVELES!$A$666:$B$673,2,0),"")</f>
        <v>SISTEMA_DE_PROTECCIÓN_ESPECIAL_EN_EL_CICLO_DE_VIDA</v>
      </c>
      <c r="AH4407" s="78" t="s">
        <v>321</v>
      </c>
      <c r="AI4407" s="79" t="str">
        <f>IF(AH4407&lt;&gt;"",VLOOKUP(CONCATENATE(AG4407,AH4407),NIVELES!$B$676:$C$745,2,0),"")</f>
        <v>Adopciones</v>
      </c>
      <c r="AJ4407" s="78" t="s">
        <v>517</v>
      </c>
      <c r="AK4407" s="79" t="str">
        <f>+IF(AJ4407&lt;&gt;"",VLOOKUP(AJ4407,NIVELES!$A$816:$B$892,2,0),"")</f>
        <v>NO APLICA</v>
      </c>
      <c r="AL4407" s="78" t="s">
        <v>553</v>
      </c>
      <c r="AM4407" s="78">
        <v>510203</v>
      </c>
      <c r="AN4407" s="79" t="str">
        <f>IF(AM4407&lt;&gt;"",+VLOOKUP(AM4407,NIVELES!$A$1652:$B$2466,2,0),"")</f>
        <v>Decimotercer Sueldo</v>
      </c>
      <c r="AO4407" s="87">
        <v>3707</v>
      </c>
      <c r="AP4407" s="88"/>
      <c r="AQ4407" s="88"/>
      <c r="AR4407" s="88"/>
      <c r="AS4407" s="88"/>
      <c r="AT4407" s="88"/>
      <c r="AU4407" s="88"/>
      <c r="AV4407" s="88"/>
      <c r="AW4407" s="88"/>
      <c r="AX4407" s="88"/>
      <c r="AY4407" s="88"/>
      <c r="AZ4407" s="88"/>
      <c r="BA4407" s="88">
        <v>3707</v>
      </c>
      <c r="BB4407" s="89">
        <f t="shared" si="271"/>
        <v>3707</v>
      </c>
      <c r="BC4407" s="90" t="str">
        <f t="shared" si="270"/>
        <v>OK</v>
      </c>
      <c r="BD4407" s="91" t="str">
        <f t="shared" si="272"/>
        <v xml:space="preserve">                  </v>
      </c>
      <c r="BE4407" s="92">
        <f t="shared" si="273"/>
        <v>1</v>
      </c>
    </row>
    <row r="4408" spans="1:57" s="74" customFormat="1" ht="50.1" customHeight="1" x14ac:dyDescent="0.2">
      <c r="A4408" s="78" t="s">
        <v>55</v>
      </c>
      <c r="B4408" s="78" t="s">
        <v>68</v>
      </c>
      <c r="C4408" s="78" t="s">
        <v>752</v>
      </c>
      <c r="D4408" s="78" t="s">
        <v>607</v>
      </c>
      <c r="E4408" s="79" t="str">
        <f>+IF(C4408&lt;&gt;"",VLOOKUP(MID(C4408,18,5),NIVELES!$A$133:$B$213,2,0),"")</f>
        <v>PICHINCHA</v>
      </c>
      <c r="F4408" s="80" t="s">
        <v>70</v>
      </c>
      <c r="G4408" s="81" t="str">
        <f>+IF(F4408&lt;&gt;"",VLOOKUP(F4408,NIVELES!$A$246:$C$464,3,0),"")</f>
        <v xml:space="preserve"> </v>
      </c>
      <c r="H4408" s="82" t="s">
        <v>1024</v>
      </c>
      <c r="I4408" s="78" t="s">
        <v>2183</v>
      </c>
      <c r="J4408" s="78" t="s">
        <v>2184</v>
      </c>
      <c r="K4408" s="78" t="s">
        <v>2185</v>
      </c>
      <c r="L4408" s="78" t="s">
        <v>1791</v>
      </c>
      <c r="M4408" s="78" t="s">
        <v>1791</v>
      </c>
      <c r="N4408" s="78" t="s">
        <v>1791</v>
      </c>
      <c r="O4408" s="78" t="s">
        <v>2167</v>
      </c>
      <c r="P4408" s="82">
        <v>1</v>
      </c>
      <c r="Q4408" s="78" t="s">
        <v>3868</v>
      </c>
      <c r="R4408" s="82"/>
      <c r="S4408" s="82"/>
      <c r="T4408" s="82"/>
      <c r="U4408" s="82"/>
      <c r="V4408" s="82"/>
      <c r="W4408" s="82"/>
      <c r="X4408" s="82"/>
      <c r="Y4408" s="82">
        <v>1</v>
      </c>
      <c r="Z4408" s="82"/>
      <c r="AA4408" s="82"/>
      <c r="AB4408" s="82"/>
      <c r="AC4408" s="82"/>
      <c r="AD4408" s="85" t="str">
        <f>IF(A4408&lt;&gt;"",IF(D4408="DIRECCIÓN_DE_TRANSFERENCIAS","280 0031",VLOOKUP(C4408,NIVELES!$A$14:$B$105,2,0)),"")</f>
        <v>280 9000</v>
      </c>
      <c r="AE4408" s="86" t="s">
        <v>322</v>
      </c>
      <c r="AF4408" s="86" t="s">
        <v>542</v>
      </c>
      <c r="AG4408" s="79" t="str">
        <f>+IF(AF4408&lt;&gt;"",VLOOKUP(AF4408,NIVELES!$A$666:$B$673,2,0),"")</f>
        <v>SISTEMA_DE_PROTECCIÓN_ESPECIAL_EN_EL_CICLO_DE_VIDA</v>
      </c>
      <c r="AH4408" s="78" t="s">
        <v>321</v>
      </c>
      <c r="AI4408" s="79" t="str">
        <f>IF(AH4408&lt;&gt;"",VLOOKUP(CONCATENATE(AG4408,AH4408),NIVELES!$B$676:$C$745,2,0),"")</f>
        <v>Adopciones</v>
      </c>
      <c r="AJ4408" s="78" t="s">
        <v>517</v>
      </c>
      <c r="AK4408" s="79" t="str">
        <f>+IF(AJ4408&lt;&gt;"",VLOOKUP(AJ4408,NIVELES!$A$816:$B$892,2,0),"")</f>
        <v>NO APLICA</v>
      </c>
      <c r="AL4408" s="78" t="s">
        <v>553</v>
      </c>
      <c r="AM4408" s="78">
        <v>510204</v>
      </c>
      <c r="AN4408" s="79" t="str">
        <f>IF(AM4408&lt;&gt;"",+VLOOKUP(AM4408,NIVELES!$A$1652:$B$2466,2,0),"")</f>
        <v>Decimocuarto Sueldo</v>
      </c>
      <c r="AO4408" s="87">
        <v>1444.67</v>
      </c>
      <c r="AP4408" s="88"/>
      <c r="AQ4408" s="88"/>
      <c r="AR4408" s="88"/>
      <c r="AS4408" s="88"/>
      <c r="AT4408" s="88"/>
      <c r="AU4408" s="88"/>
      <c r="AV4408" s="88"/>
      <c r="AW4408" s="88">
        <v>1444.67</v>
      </c>
      <c r="AX4408" s="88"/>
      <c r="AY4408" s="88"/>
      <c r="AZ4408" s="88"/>
      <c r="BA4408" s="88"/>
      <c r="BB4408" s="89">
        <f t="shared" si="271"/>
        <v>1444.67</v>
      </c>
      <c r="BC4408" s="90" t="str">
        <f t="shared" si="270"/>
        <v>OK</v>
      </c>
      <c r="BD4408" s="91" t="str">
        <f t="shared" si="272"/>
        <v xml:space="preserve">                  </v>
      </c>
      <c r="BE4408" s="92">
        <f t="shared" si="273"/>
        <v>1</v>
      </c>
    </row>
    <row r="4409" spans="1:57" s="74" customFormat="1" ht="50.1" customHeight="1" x14ac:dyDescent="0.2">
      <c r="A4409" s="78" t="s">
        <v>55</v>
      </c>
      <c r="B4409" s="78" t="s">
        <v>68</v>
      </c>
      <c r="C4409" s="78" t="s">
        <v>752</v>
      </c>
      <c r="D4409" s="78" t="s">
        <v>607</v>
      </c>
      <c r="E4409" s="79" t="str">
        <f>+IF(C4409&lt;&gt;"",VLOOKUP(MID(C4409,18,5),NIVELES!$A$133:$B$213,2,0),"")</f>
        <v>PICHINCHA</v>
      </c>
      <c r="F4409" s="80" t="s">
        <v>70</v>
      </c>
      <c r="G4409" s="81" t="str">
        <f>+IF(F4409&lt;&gt;"",VLOOKUP(F4409,NIVELES!$A$246:$C$464,3,0),"")</f>
        <v xml:space="preserve"> </v>
      </c>
      <c r="H4409" s="82" t="s">
        <v>1024</v>
      </c>
      <c r="I4409" s="78" t="s">
        <v>2183</v>
      </c>
      <c r="J4409" s="78" t="s">
        <v>2184</v>
      </c>
      <c r="K4409" s="78" t="s">
        <v>2185</v>
      </c>
      <c r="L4409" s="78" t="s">
        <v>1791</v>
      </c>
      <c r="M4409" s="78" t="s">
        <v>1791</v>
      </c>
      <c r="N4409" s="78" t="s">
        <v>1791</v>
      </c>
      <c r="O4409" s="78" t="s">
        <v>2167</v>
      </c>
      <c r="P4409" s="82">
        <v>12</v>
      </c>
      <c r="Q4409" s="78" t="s">
        <v>3868</v>
      </c>
      <c r="R4409" s="82">
        <v>1</v>
      </c>
      <c r="S4409" s="82">
        <v>1</v>
      </c>
      <c r="T4409" s="82">
        <v>1</v>
      </c>
      <c r="U4409" s="82">
        <v>1</v>
      </c>
      <c r="V4409" s="82">
        <v>1</v>
      </c>
      <c r="W4409" s="82">
        <v>1</v>
      </c>
      <c r="X4409" s="82">
        <v>1</v>
      </c>
      <c r="Y4409" s="82">
        <v>1</v>
      </c>
      <c r="Z4409" s="82">
        <v>1</v>
      </c>
      <c r="AA4409" s="82">
        <v>1</v>
      </c>
      <c r="AB4409" s="82">
        <v>1</v>
      </c>
      <c r="AC4409" s="82">
        <v>1</v>
      </c>
      <c r="AD4409" s="85" t="str">
        <f>IF(A4409&lt;&gt;"",IF(D4409="DIRECCIÓN_DE_TRANSFERENCIAS","280 0031",VLOOKUP(C4409,NIVELES!$A$14:$B$105,2,0)),"")</f>
        <v>280 9000</v>
      </c>
      <c r="AE4409" s="86" t="s">
        <v>322</v>
      </c>
      <c r="AF4409" s="86" t="s">
        <v>542</v>
      </c>
      <c r="AG4409" s="79" t="str">
        <f>+IF(AF4409&lt;&gt;"",VLOOKUP(AF4409,NIVELES!$A$666:$B$673,2,0),"")</f>
        <v>SISTEMA_DE_PROTECCIÓN_ESPECIAL_EN_EL_CICLO_DE_VIDA</v>
      </c>
      <c r="AH4409" s="78" t="s">
        <v>321</v>
      </c>
      <c r="AI4409" s="79" t="str">
        <f>IF(AH4409&lt;&gt;"",VLOOKUP(CONCATENATE(AG4409,AH4409),NIVELES!$B$676:$C$745,2,0),"")</f>
        <v>Adopciones</v>
      </c>
      <c r="AJ4409" s="78" t="s">
        <v>517</v>
      </c>
      <c r="AK4409" s="79" t="str">
        <f>+IF(AJ4409&lt;&gt;"",VLOOKUP(AJ4409,NIVELES!$A$816:$B$892,2,0),"")</f>
        <v>NO APLICA</v>
      </c>
      <c r="AL4409" s="78" t="s">
        <v>553</v>
      </c>
      <c r="AM4409" s="78">
        <v>510510</v>
      </c>
      <c r="AN4409" s="79" t="str">
        <f>IF(AM4409&lt;&gt;"",+VLOOKUP(AM4409,NIVELES!$A$1652:$B$2466,2,0),"")</f>
        <v>Servicios Personales por Contrato</v>
      </c>
      <c r="AO4409" s="87">
        <v>10846</v>
      </c>
      <c r="AP4409" s="88">
        <v>903.83</v>
      </c>
      <c r="AQ4409" s="88">
        <v>903.83</v>
      </c>
      <c r="AR4409" s="88">
        <v>903.83</v>
      </c>
      <c r="AS4409" s="88">
        <v>903.83</v>
      </c>
      <c r="AT4409" s="88">
        <v>903.83</v>
      </c>
      <c r="AU4409" s="88">
        <v>903.83</v>
      </c>
      <c r="AV4409" s="88">
        <v>903.83</v>
      </c>
      <c r="AW4409" s="88">
        <v>903.83</v>
      </c>
      <c r="AX4409" s="88">
        <v>903.83</v>
      </c>
      <c r="AY4409" s="88">
        <v>903.83</v>
      </c>
      <c r="AZ4409" s="88">
        <v>903.83</v>
      </c>
      <c r="BA4409" s="88">
        <v>903.87</v>
      </c>
      <c r="BB4409" s="89">
        <f t="shared" si="271"/>
        <v>10846.000000000002</v>
      </c>
      <c r="BC4409" s="90" t="str">
        <f t="shared" si="270"/>
        <v>OK</v>
      </c>
      <c r="BD4409" s="91" t="str">
        <f t="shared" si="272"/>
        <v xml:space="preserve">                  </v>
      </c>
      <c r="BE4409" s="92">
        <f t="shared" si="273"/>
        <v>12</v>
      </c>
    </row>
    <row r="4410" spans="1:57" s="74" customFormat="1" ht="50.1" customHeight="1" x14ac:dyDescent="0.2">
      <c r="A4410" s="78" t="s">
        <v>55</v>
      </c>
      <c r="B4410" s="78" t="s">
        <v>68</v>
      </c>
      <c r="C4410" s="78" t="s">
        <v>752</v>
      </c>
      <c r="D4410" s="78" t="s">
        <v>607</v>
      </c>
      <c r="E4410" s="79" t="str">
        <f>+IF(C4410&lt;&gt;"",VLOOKUP(MID(C4410,18,5),NIVELES!$A$133:$B$213,2,0),"")</f>
        <v>PICHINCHA</v>
      </c>
      <c r="F4410" s="80" t="s">
        <v>70</v>
      </c>
      <c r="G4410" s="81" t="str">
        <f>+IF(F4410&lt;&gt;"",VLOOKUP(F4410,NIVELES!$A$246:$C$464,3,0),"")</f>
        <v xml:space="preserve"> </v>
      </c>
      <c r="H4410" s="82" t="s">
        <v>1024</v>
      </c>
      <c r="I4410" s="78" t="s">
        <v>2183</v>
      </c>
      <c r="J4410" s="78" t="s">
        <v>2184</v>
      </c>
      <c r="K4410" s="78" t="s">
        <v>2185</v>
      </c>
      <c r="L4410" s="78" t="s">
        <v>1791</v>
      </c>
      <c r="M4410" s="78" t="s">
        <v>1791</v>
      </c>
      <c r="N4410" s="78" t="s">
        <v>1791</v>
      </c>
      <c r="O4410" s="78" t="s">
        <v>2167</v>
      </c>
      <c r="P4410" s="82">
        <v>12</v>
      </c>
      <c r="Q4410" s="78" t="s">
        <v>3868</v>
      </c>
      <c r="R4410" s="82">
        <v>1</v>
      </c>
      <c r="S4410" s="82">
        <v>1</v>
      </c>
      <c r="T4410" s="82">
        <v>1</v>
      </c>
      <c r="U4410" s="82">
        <v>1</v>
      </c>
      <c r="V4410" s="82">
        <v>1</v>
      </c>
      <c r="W4410" s="82">
        <v>1</v>
      </c>
      <c r="X4410" s="82">
        <v>1</v>
      </c>
      <c r="Y4410" s="82">
        <v>1</v>
      </c>
      <c r="Z4410" s="82">
        <v>1</v>
      </c>
      <c r="AA4410" s="82">
        <v>1</v>
      </c>
      <c r="AB4410" s="82">
        <v>1</v>
      </c>
      <c r="AC4410" s="82">
        <v>1</v>
      </c>
      <c r="AD4410" s="85" t="str">
        <f>IF(A4410&lt;&gt;"",IF(D4410="DIRECCIÓN_DE_TRANSFERENCIAS","280 0031",VLOOKUP(C4410,NIVELES!$A$14:$B$105,2,0)),"")</f>
        <v>280 9000</v>
      </c>
      <c r="AE4410" s="86" t="s">
        <v>322</v>
      </c>
      <c r="AF4410" s="86" t="s">
        <v>542</v>
      </c>
      <c r="AG4410" s="79" t="str">
        <f>+IF(AF4410&lt;&gt;"",VLOOKUP(AF4410,NIVELES!$A$666:$B$673,2,0),"")</f>
        <v>SISTEMA_DE_PROTECCIÓN_ESPECIAL_EN_EL_CICLO_DE_VIDA</v>
      </c>
      <c r="AH4410" s="78" t="s">
        <v>321</v>
      </c>
      <c r="AI4410" s="79" t="str">
        <f>IF(AH4410&lt;&gt;"",VLOOKUP(CONCATENATE(AG4410,AH4410),NIVELES!$B$676:$C$745,2,0),"")</f>
        <v>Adopciones</v>
      </c>
      <c r="AJ4410" s="78" t="s">
        <v>517</v>
      </c>
      <c r="AK4410" s="79" t="str">
        <f>+IF(AJ4410&lt;&gt;"",VLOOKUP(AJ4410,NIVELES!$A$816:$B$892,2,0),"")</f>
        <v>NO APLICA</v>
      </c>
      <c r="AL4410" s="78" t="s">
        <v>553</v>
      </c>
      <c r="AM4410" s="78">
        <v>510601</v>
      </c>
      <c r="AN4410" s="79" t="str">
        <f>IF(AM4410&lt;&gt;"",+VLOOKUP(AM4410,NIVELES!$A$1652:$B$2466,2,0),"")</f>
        <v>Aporte Patronal</v>
      </c>
      <c r="AO4410" s="87">
        <v>4292.71</v>
      </c>
      <c r="AP4410" s="88">
        <v>357.73</v>
      </c>
      <c r="AQ4410" s="88">
        <v>357.73</v>
      </c>
      <c r="AR4410" s="88">
        <v>357.73</v>
      </c>
      <c r="AS4410" s="88">
        <v>357.73</v>
      </c>
      <c r="AT4410" s="88">
        <v>357.73</v>
      </c>
      <c r="AU4410" s="88">
        <v>357.73</v>
      </c>
      <c r="AV4410" s="88">
        <v>357.73</v>
      </c>
      <c r="AW4410" s="88">
        <v>357.73</v>
      </c>
      <c r="AX4410" s="88">
        <v>357.73</v>
      </c>
      <c r="AY4410" s="88">
        <v>357.73</v>
      </c>
      <c r="AZ4410" s="88">
        <v>357.73</v>
      </c>
      <c r="BA4410" s="88">
        <v>357.68</v>
      </c>
      <c r="BB4410" s="89">
        <f t="shared" si="271"/>
        <v>4292.71</v>
      </c>
      <c r="BC4410" s="90" t="str">
        <f t="shared" si="270"/>
        <v>OK</v>
      </c>
      <c r="BD4410" s="91" t="str">
        <f t="shared" si="272"/>
        <v xml:space="preserve">                  </v>
      </c>
      <c r="BE4410" s="92">
        <f t="shared" si="273"/>
        <v>12</v>
      </c>
    </row>
    <row r="4411" spans="1:57" s="74" customFormat="1" ht="50.1" customHeight="1" x14ac:dyDescent="0.2">
      <c r="A4411" s="78" t="s">
        <v>55</v>
      </c>
      <c r="B4411" s="78" t="s">
        <v>68</v>
      </c>
      <c r="C4411" s="78" t="s">
        <v>752</v>
      </c>
      <c r="D4411" s="78" t="s">
        <v>607</v>
      </c>
      <c r="E4411" s="79" t="str">
        <f>+IF(C4411&lt;&gt;"",VLOOKUP(MID(C4411,18,5),NIVELES!$A$133:$B$213,2,0),"")</f>
        <v>PICHINCHA</v>
      </c>
      <c r="F4411" s="80" t="s">
        <v>70</v>
      </c>
      <c r="G4411" s="81" t="str">
        <f>+IF(F4411&lt;&gt;"",VLOOKUP(F4411,NIVELES!$A$246:$C$464,3,0),"")</f>
        <v xml:space="preserve"> </v>
      </c>
      <c r="H4411" s="82" t="s">
        <v>1024</v>
      </c>
      <c r="I4411" s="78" t="s">
        <v>2183</v>
      </c>
      <c r="J4411" s="78" t="s">
        <v>2184</v>
      </c>
      <c r="K4411" s="78" t="s">
        <v>2185</v>
      </c>
      <c r="L4411" s="78" t="s">
        <v>1791</v>
      </c>
      <c r="M4411" s="78" t="s">
        <v>1791</v>
      </c>
      <c r="N4411" s="78" t="s">
        <v>1791</v>
      </c>
      <c r="O4411" s="78" t="s">
        <v>2167</v>
      </c>
      <c r="P4411" s="82">
        <v>12</v>
      </c>
      <c r="Q4411" s="78" t="s">
        <v>3868</v>
      </c>
      <c r="R4411" s="82">
        <v>1</v>
      </c>
      <c r="S4411" s="82">
        <v>1</v>
      </c>
      <c r="T4411" s="82">
        <v>1</v>
      </c>
      <c r="U4411" s="82">
        <v>1</v>
      </c>
      <c r="V4411" s="82">
        <v>1</v>
      </c>
      <c r="W4411" s="82">
        <v>1</v>
      </c>
      <c r="X4411" s="82">
        <v>1</v>
      </c>
      <c r="Y4411" s="82">
        <v>1</v>
      </c>
      <c r="Z4411" s="82">
        <v>1</v>
      </c>
      <c r="AA4411" s="82">
        <v>1</v>
      </c>
      <c r="AB4411" s="82">
        <v>1</v>
      </c>
      <c r="AC4411" s="82">
        <v>1</v>
      </c>
      <c r="AD4411" s="85" t="str">
        <f>IF(A4411&lt;&gt;"",IF(D4411="DIRECCIÓN_DE_TRANSFERENCIAS","280 0031",VLOOKUP(C4411,NIVELES!$A$14:$B$105,2,0)),"")</f>
        <v>280 9000</v>
      </c>
      <c r="AE4411" s="86" t="s">
        <v>322</v>
      </c>
      <c r="AF4411" s="86" t="s">
        <v>542</v>
      </c>
      <c r="AG4411" s="79" t="str">
        <f>+IF(AF4411&lt;&gt;"",VLOOKUP(AF4411,NIVELES!$A$666:$B$673,2,0),"")</f>
        <v>SISTEMA_DE_PROTECCIÓN_ESPECIAL_EN_EL_CICLO_DE_VIDA</v>
      </c>
      <c r="AH4411" s="78" t="s">
        <v>321</v>
      </c>
      <c r="AI4411" s="79" t="str">
        <f>IF(AH4411&lt;&gt;"",VLOOKUP(CONCATENATE(AG4411,AH4411),NIVELES!$B$676:$C$745,2,0),"")</f>
        <v>Adopciones</v>
      </c>
      <c r="AJ4411" s="78" t="s">
        <v>517</v>
      </c>
      <c r="AK4411" s="79" t="str">
        <f>+IF(AJ4411&lt;&gt;"",VLOOKUP(AJ4411,NIVELES!$A$816:$B$892,2,0),"")</f>
        <v>NO APLICA</v>
      </c>
      <c r="AL4411" s="78" t="s">
        <v>553</v>
      </c>
      <c r="AM4411" s="78">
        <v>510602</v>
      </c>
      <c r="AN4411" s="79" t="str">
        <f>IF(AM4411&lt;&gt;"",+VLOOKUP(AM4411,NIVELES!$A$1652:$B$2466,2,0),"")</f>
        <v>Fondo de Reserva</v>
      </c>
      <c r="AO4411" s="87">
        <v>3707</v>
      </c>
      <c r="AP4411" s="88">
        <v>308.92</v>
      </c>
      <c r="AQ4411" s="88">
        <v>308.92</v>
      </c>
      <c r="AR4411" s="88">
        <v>308.92</v>
      </c>
      <c r="AS4411" s="88">
        <v>308.92</v>
      </c>
      <c r="AT4411" s="88">
        <v>308.92</v>
      </c>
      <c r="AU4411" s="88">
        <v>308.92</v>
      </c>
      <c r="AV4411" s="88">
        <v>308.92</v>
      </c>
      <c r="AW4411" s="88">
        <v>308.92</v>
      </c>
      <c r="AX4411" s="88">
        <v>308.92</v>
      </c>
      <c r="AY4411" s="88">
        <v>308.92</v>
      </c>
      <c r="AZ4411" s="88">
        <v>308.92</v>
      </c>
      <c r="BA4411" s="88">
        <v>308.88</v>
      </c>
      <c r="BB4411" s="89">
        <f t="shared" si="271"/>
        <v>3707.0000000000005</v>
      </c>
      <c r="BC4411" s="90" t="str">
        <f t="shared" si="270"/>
        <v>OK</v>
      </c>
      <c r="BD4411" s="91" t="str">
        <f t="shared" si="272"/>
        <v xml:space="preserve">                  </v>
      </c>
      <c r="BE4411" s="92">
        <f t="shared" si="273"/>
        <v>12</v>
      </c>
    </row>
    <row r="4412" spans="1:57" s="74" customFormat="1" ht="50.1" customHeight="1" x14ac:dyDescent="0.2">
      <c r="A4412" s="78" t="s">
        <v>55</v>
      </c>
      <c r="B4412" s="78" t="s">
        <v>68</v>
      </c>
      <c r="C4412" s="78" t="s">
        <v>752</v>
      </c>
      <c r="D4412" s="78" t="s">
        <v>609</v>
      </c>
      <c r="E4412" s="79" t="str">
        <f>+IF(C4412&lt;&gt;"",VLOOKUP(MID(C4412,18,5),NIVELES!$A$133:$B$213,2,0),"")</f>
        <v>PICHINCHA</v>
      </c>
      <c r="F4412" s="80" t="s">
        <v>70</v>
      </c>
      <c r="G4412" s="81" t="str">
        <f>+IF(F4412&lt;&gt;"",VLOOKUP(F4412,NIVELES!$A$246:$C$464,3,0),"")</f>
        <v xml:space="preserve"> </v>
      </c>
      <c r="H4412" s="82" t="s">
        <v>1024</v>
      </c>
      <c r="I4412" s="78" t="s">
        <v>2188</v>
      </c>
      <c r="J4412" s="78" t="s">
        <v>2184</v>
      </c>
      <c r="K4412" s="78" t="s">
        <v>2185</v>
      </c>
      <c r="L4412" s="78" t="s">
        <v>1791</v>
      </c>
      <c r="M4412" s="78" t="s">
        <v>1791</v>
      </c>
      <c r="N4412" s="78" t="s">
        <v>1791</v>
      </c>
      <c r="O4412" s="78" t="s">
        <v>3895</v>
      </c>
      <c r="P4412" s="82">
        <v>3</v>
      </c>
      <c r="Q4412" s="78" t="s">
        <v>3896</v>
      </c>
      <c r="R4412" s="82"/>
      <c r="S4412" s="82"/>
      <c r="T4412" s="82">
        <v>1</v>
      </c>
      <c r="U4412" s="82"/>
      <c r="V4412" s="82"/>
      <c r="W4412" s="82">
        <v>1</v>
      </c>
      <c r="X4412" s="82"/>
      <c r="Y4412" s="82"/>
      <c r="Z4412" s="82"/>
      <c r="AA4412" s="82">
        <v>1</v>
      </c>
      <c r="AB4412" s="82"/>
      <c r="AC4412" s="82"/>
      <c r="AD4412" s="85" t="str">
        <f>IF(A4412&lt;&gt;"",IF(D4412="DIRECCIÓN_DE_TRANSFERENCIAS","280 0031",VLOOKUP(C4412,NIVELES!$A$14:$B$105,2,0)),"")</f>
        <v>280 9000</v>
      </c>
      <c r="AE4412" s="86" t="s">
        <v>322</v>
      </c>
      <c r="AF4412" s="86" t="s">
        <v>544</v>
      </c>
      <c r="AG4412" s="79" t="str">
        <f>+IF(AF4412&lt;&gt;"",VLOOKUP(AF4412,NIVELES!$A$666:$B$673,2,0),"")</f>
        <v>PROTECCIÓN_SOCIAL_A_LA_FAMILIA._ASEGURAMIENTO_NO_CONTRIBUTIVO_E_INCLUSIÓN_ECONÓMICA_Y_MOVILIDAD_SOCIAL</v>
      </c>
      <c r="AH4412" s="78" t="s">
        <v>514</v>
      </c>
      <c r="AI4412" s="79" t="str">
        <f>IF(AH4412&lt;&gt;"",VLOOKUP(CONCATENATE(AG4412,AH4412),NIVELES!$B$676:$C$745,2,0),"")</f>
        <v>Inclusión Económica Y Movilidad Social</v>
      </c>
      <c r="AJ4412" s="78" t="s">
        <v>517</v>
      </c>
      <c r="AK4412" s="79" t="str">
        <f>+IF(AJ4412&lt;&gt;"",VLOOKUP(AJ4412,NIVELES!$A$816:$B$892,2,0),"")</f>
        <v>NO APLICA</v>
      </c>
      <c r="AL4412" s="78" t="s">
        <v>554</v>
      </c>
      <c r="AM4412" s="78">
        <v>530303</v>
      </c>
      <c r="AN4412" s="79" t="str">
        <f>IF(AM4412&lt;&gt;"",+VLOOKUP(AM4412,NIVELES!$A$1652:$B$2466,2,0),"")</f>
        <v>Viáticos y Subsistencias en el Interior</v>
      </c>
      <c r="AO4412" s="87">
        <v>342</v>
      </c>
      <c r="AP4412" s="88"/>
      <c r="AQ4412" s="88"/>
      <c r="AR4412" s="88">
        <v>114</v>
      </c>
      <c r="AS4412" s="88"/>
      <c r="AT4412" s="88"/>
      <c r="AU4412" s="88">
        <v>114</v>
      </c>
      <c r="AV4412" s="88"/>
      <c r="AW4412" s="88"/>
      <c r="AX4412" s="88"/>
      <c r="AY4412" s="88">
        <v>114</v>
      </c>
      <c r="AZ4412" s="88"/>
      <c r="BA4412" s="88"/>
      <c r="BB4412" s="89">
        <f t="shared" si="271"/>
        <v>342</v>
      </c>
      <c r="BC4412" s="90" t="str">
        <f t="shared" si="270"/>
        <v>OK</v>
      </c>
      <c r="BD4412" s="91" t="str">
        <f t="shared" si="272"/>
        <v xml:space="preserve">                  </v>
      </c>
      <c r="BE4412" s="92">
        <f t="shared" si="273"/>
        <v>3</v>
      </c>
    </row>
    <row r="4413" spans="1:57" s="74" customFormat="1" ht="50.1" customHeight="1" x14ac:dyDescent="0.2">
      <c r="A4413" s="78" t="s">
        <v>55</v>
      </c>
      <c r="B4413" s="78" t="s">
        <v>68</v>
      </c>
      <c r="C4413" s="78" t="s">
        <v>752</v>
      </c>
      <c r="D4413" s="78" t="s">
        <v>609</v>
      </c>
      <c r="E4413" s="79" t="str">
        <f>+IF(C4413&lt;&gt;"",VLOOKUP(MID(C4413,18,5),NIVELES!$A$133:$B$213,2,0),"")</f>
        <v>PICHINCHA</v>
      </c>
      <c r="F4413" s="80" t="s">
        <v>70</v>
      </c>
      <c r="G4413" s="81" t="str">
        <f>+IF(F4413&lt;&gt;"",VLOOKUP(F4413,NIVELES!$A$246:$C$464,3,0),"")</f>
        <v xml:space="preserve"> </v>
      </c>
      <c r="H4413" s="82" t="s">
        <v>1024</v>
      </c>
      <c r="I4413" s="78" t="s">
        <v>2188</v>
      </c>
      <c r="J4413" s="78" t="s">
        <v>2184</v>
      </c>
      <c r="K4413" s="78" t="s">
        <v>2185</v>
      </c>
      <c r="L4413" s="78" t="s">
        <v>1791</v>
      </c>
      <c r="M4413" s="78" t="s">
        <v>1791</v>
      </c>
      <c r="N4413" s="78" t="s">
        <v>1791</v>
      </c>
      <c r="O4413" s="78" t="s">
        <v>2798</v>
      </c>
      <c r="P4413" s="82">
        <v>1</v>
      </c>
      <c r="Q4413" s="78" t="s">
        <v>1989</v>
      </c>
      <c r="R4413" s="82"/>
      <c r="S4413" s="82"/>
      <c r="T4413" s="82"/>
      <c r="U4413" s="82"/>
      <c r="V4413" s="82">
        <v>1</v>
      </c>
      <c r="W4413" s="82"/>
      <c r="X4413" s="82"/>
      <c r="Y4413" s="82"/>
      <c r="Z4413" s="82"/>
      <c r="AA4413" s="82"/>
      <c r="AB4413" s="82"/>
      <c r="AC4413" s="82"/>
      <c r="AD4413" s="85" t="str">
        <f>IF(A4413&lt;&gt;"",IF(D4413="DIRECCIÓN_DE_TRANSFERENCIAS","280 0031",VLOOKUP(C4413,NIVELES!$A$14:$B$105,2,0)),"")</f>
        <v>280 9000</v>
      </c>
      <c r="AE4413" s="86" t="s">
        <v>322</v>
      </c>
      <c r="AF4413" s="86" t="s">
        <v>544</v>
      </c>
      <c r="AG4413" s="79" t="str">
        <f>+IF(AF4413&lt;&gt;"",VLOOKUP(AF4413,NIVELES!$A$666:$B$673,2,0),"")</f>
        <v>PROTECCIÓN_SOCIAL_A_LA_FAMILIA._ASEGURAMIENTO_NO_CONTRIBUTIVO_E_INCLUSIÓN_ECONÓMICA_Y_MOVILIDAD_SOCIAL</v>
      </c>
      <c r="AH4413" s="78" t="s">
        <v>514</v>
      </c>
      <c r="AI4413" s="79" t="str">
        <f>IF(AH4413&lt;&gt;"",VLOOKUP(CONCATENATE(AG4413,AH4413),NIVELES!$B$676:$C$745,2,0),"")</f>
        <v>Inclusión Económica Y Movilidad Social</v>
      </c>
      <c r="AJ4413" s="78" t="s">
        <v>517</v>
      </c>
      <c r="AK4413" s="79" t="str">
        <f>+IF(AJ4413&lt;&gt;"",VLOOKUP(AJ4413,NIVELES!$A$816:$B$892,2,0),"")</f>
        <v>NO APLICA</v>
      </c>
      <c r="AL4413" s="78" t="s">
        <v>554</v>
      </c>
      <c r="AM4413" s="78">
        <v>530804</v>
      </c>
      <c r="AN4413" s="79" t="str">
        <f>IF(AM4413&lt;&gt;"",+VLOOKUP(AM4413,NIVELES!$A$1652:$B$2466,2,0),"")</f>
        <v>Materiales de Oficina</v>
      </c>
      <c r="AO4413" s="87">
        <v>7466.85</v>
      </c>
      <c r="AP4413" s="88"/>
      <c r="AQ4413" s="88"/>
      <c r="AR4413" s="88"/>
      <c r="AS4413" s="88"/>
      <c r="AT4413" s="88">
        <v>7466.85</v>
      </c>
      <c r="AU4413" s="88"/>
      <c r="AV4413" s="88"/>
      <c r="AW4413" s="88"/>
      <c r="AX4413" s="88"/>
      <c r="AY4413" s="88"/>
      <c r="AZ4413" s="88"/>
      <c r="BA4413" s="88"/>
      <c r="BB4413" s="89">
        <f t="shared" si="271"/>
        <v>7466.85</v>
      </c>
      <c r="BC4413" s="90" t="str">
        <f t="shared" si="270"/>
        <v>OK</v>
      </c>
      <c r="BD4413" s="91" t="str">
        <f t="shared" si="272"/>
        <v xml:space="preserve">                  </v>
      </c>
      <c r="BE4413" s="92">
        <f t="shared" si="273"/>
        <v>1</v>
      </c>
    </row>
    <row r="4414" spans="1:57" s="74" customFormat="1" ht="50.1" customHeight="1" x14ac:dyDescent="0.2">
      <c r="A4414" s="78" t="s">
        <v>55</v>
      </c>
      <c r="B4414" s="78" t="s">
        <v>68</v>
      </c>
      <c r="C4414" s="78" t="s">
        <v>1041</v>
      </c>
      <c r="D4414" s="78" t="s">
        <v>575</v>
      </c>
      <c r="E4414" s="79" t="str">
        <f>+IF(C4414&lt;&gt;"",VLOOKUP(MID(C4414,18,5),NIVELES!$A$133:$B$213,2,0),"")</f>
        <v>PICHINCHA</v>
      </c>
      <c r="F4414" s="80" t="s">
        <v>70</v>
      </c>
      <c r="G4414" s="81" t="str">
        <f>+IF(F4414&lt;&gt;"",VLOOKUP(F4414,NIVELES!$A$246:$C$464,3,0),"")</f>
        <v xml:space="preserve"> </v>
      </c>
      <c r="H4414" s="82" t="s">
        <v>1023</v>
      </c>
      <c r="I4414" s="78" t="s">
        <v>3867</v>
      </c>
      <c r="J4414" s="78" t="s">
        <v>2475</v>
      </c>
      <c r="K4414" s="78" t="s">
        <v>2476</v>
      </c>
      <c r="L4414" s="78" t="s">
        <v>1791</v>
      </c>
      <c r="M4414" s="78" t="s">
        <v>1791</v>
      </c>
      <c r="N4414" s="78" t="s">
        <v>1791</v>
      </c>
      <c r="O4414" s="78" t="s">
        <v>2167</v>
      </c>
      <c r="P4414" s="82">
        <v>12</v>
      </c>
      <c r="Q4414" s="78" t="s">
        <v>3897</v>
      </c>
      <c r="R4414" s="82">
        <v>1</v>
      </c>
      <c r="S4414" s="82">
        <v>1</v>
      </c>
      <c r="T4414" s="82">
        <v>1</v>
      </c>
      <c r="U4414" s="82">
        <v>1</v>
      </c>
      <c r="V4414" s="82">
        <v>1</v>
      </c>
      <c r="W4414" s="82">
        <v>1</v>
      </c>
      <c r="X4414" s="82">
        <v>1</v>
      </c>
      <c r="Y4414" s="82">
        <v>1</v>
      </c>
      <c r="Z4414" s="82">
        <v>1</v>
      </c>
      <c r="AA4414" s="82">
        <v>1</v>
      </c>
      <c r="AB4414" s="82">
        <v>1</v>
      </c>
      <c r="AC4414" s="82">
        <v>1</v>
      </c>
      <c r="AD4414" s="85" t="str">
        <f>IF(A4414&lt;&gt;"",IF(D4414="DIRECCIÓN_DE_TRANSFERENCIAS","280 0031",VLOOKUP(C4414,NIVELES!$A$14:$B$105,2,0)),"")</f>
        <v>280 9120</v>
      </c>
      <c r="AE4414" s="86" t="s">
        <v>322</v>
      </c>
      <c r="AF4414" s="86" t="s">
        <v>369</v>
      </c>
      <c r="AG4414" s="79" t="str">
        <f>+IF(AF4414&lt;&gt;"",VLOOKUP(AF4414,NIVELES!$A$666:$B$673,2,0),"")</f>
        <v>ADMINISTRACIÓN_CENTRAL</v>
      </c>
      <c r="AH4414" s="78" t="s">
        <v>322</v>
      </c>
      <c r="AI4414" s="79" t="str">
        <f>IF(AH4414&lt;&gt;"",VLOOKUP(CONCATENATE(AG4414,AH4414),NIVELES!$B$676:$C$745,2,0),"")</f>
        <v>Administración De La Gestión Administrativa Financiera</v>
      </c>
      <c r="AJ4414" s="78" t="s">
        <v>517</v>
      </c>
      <c r="AK4414" s="79" t="str">
        <f>+IF(AJ4414&lt;&gt;"",VLOOKUP(AJ4414,NIVELES!$A$816:$B$892,2,0),"")</f>
        <v>NO APLICA</v>
      </c>
      <c r="AL4414" s="78" t="s">
        <v>553</v>
      </c>
      <c r="AM4414" s="78">
        <v>510105</v>
      </c>
      <c r="AN4414" s="79" t="str">
        <f>IF(AM4414&lt;&gt;"",+VLOOKUP(AM4414,NIVELES!$A$1652:$B$2466,2,0),"")</f>
        <v>Remuneraciones Unificadas</v>
      </c>
      <c r="AO4414" s="87">
        <v>239444.04</v>
      </c>
      <c r="AP4414" s="88">
        <v>19953.669999999998</v>
      </c>
      <c r="AQ4414" s="88">
        <v>19953.669999999998</v>
      </c>
      <c r="AR4414" s="88">
        <v>19953.669999999998</v>
      </c>
      <c r="AS4414" s="88">
        <v>19953.669999999998</v>
      </c>
      <c r="AT4414" s="88">
        <v>19953.669999999998</v>
      </c>
      <c r="AU4414" s="88">
        <v>19953.669999999998</v>
      </c>
      <c r="AV4414" s="88">
        <v>19953.669999999998</v>
      </c>
      <c r="AW4414" s="88">
        <v>19953.669999999998</v>
      </c>
      <c r="AX4414" s="88">
        <v>19953.669999999998</v>
      </c>
      <c r="AY4414" s="88">
        <v>19953.669999999998</v>
      </c>
      <c r="AZ4414" s="88">
        <v>19953.669999999998</v>
      </c>
      <c r="BA4414" s="88">
        <v>19953.669999999998</v>
      </c>
      <c r="BB4414" s="89">
        <f t="shared" si="271"/>
        <v>239444.03999999992</v>
      </c>
      <c r="BC4414" s="90" t="str">
        <f t="shared" si="270"/>
        <v>OK</v>
      </c>
      <c r="BD4414" s="91" t="str">
        <f t="shared" si="272"/>
        <v xml:space="preserve">                  </v>
      </c>
      <c r="BE4414" s="92">
        <f t="shared" si="273"/>
        <v>12</v>
      </c>
    </row>
    <row r="4415" spans="1:57" s="74" customFormat="1" ht="50.1" customHeight="1" x14ac:dyDescent="0.2">
      <c r="A4415" s="78" t="s">
        <v>55</v>
      </c>
      <c r="B4415" s="78" t="s">
        <v>68</v>
      </c>
      <c r="C4415" s="78" t="s">
        <v>1041</v>
      </c>
      <c r="D4415" s="78" t="s">
        <v>575</v>
      </c>
      <c r="E4415" s="79" t="str">
        <f>+IF(C4415&lt;&gt;"",VLOOKUP(MID(C4415,18,5),NIVELES!$A$133:$B$213,2,0),"")</f>
        <v>PICHINCHA</v>
      </c>
      <c r="F4415" s="80" t="s">
        <v>70</v>
      </c>
      <c r="G4415" s="81" t="str">
        <f>+IF(F4415&lt;&gt;"",VLOOKUP(F4415,NIVELES!$A$246:$C$464,3,0),"")</f>
        <v xml:space="preserve"> </v>
      </c>
      <c r="H4415" s="82" t="s">
        <v>1023</v>
      </c>
      <c r="I4415" s="78" t="s">
        <v>3867</v>
      </c>
      <c r="J4415" s="78" t="s">
        <v>2475</v>
      </c>
      <c r="K4415" s="78" t="s">
        <v>2476</v>
      </c>
      <c r="L4415" s="78" t="s">
        <v>1791</v>
      </c>
      <c r="M4415" s="78" t="s">
        <v>1791</v>
      </c>
      <c r="N4415" s="78" t="s">
        <v>1791</v>
      </c>
      <c r="O4415" s="78" t="s">
        <v>2167</v>
      </c>
      <c r="P4415" s="82">
        <v>12</v>
      </c>
      <c r="Q4415" s="78" t="s">
        <v>3897</v>
      </c>
      <c r="R4415" s="82">
        <v>1</v>
      </c>
      <c r="S4415" s="82">
        <v>1</v>
      </c>
      <c r="T4415" s="82">
        <v>1</v>
      </c>
      <c r="U4415" s="82">
        <v>1</v>
      </c>
      <c r="V4415" s="82">
        <v>1</v>
      </c>
      <c r="W4415" s="82">
        <v>1</v>
      </c>
      <c r="X4415" s="82">
        <v>1</v>
      </c>
      <c r="Y4415" s="82">
        <v>1</v>
      </c>
      <c r="Z4415" s="82">
        <v>1</v>
      </c>
      <c r="AA4415" s="82">
        <v>1</v>
      </c>
      <c r="AB4415" s="82">
        <v>1</v>
      </c>
      <c r="AC4415" s="82">
        <v>1</v>
      </c>
      <c r="AD4415" s="85" t="str">
        <f>IF(A4415&lt;&gt;"",IF(D4415="DIRECCIÓN_DE_TRANSFERENCIAS","280 0031",VLOOKUP(C4415,NIVELES!$A$14:$B$105,2,0)),"")</f>
        <v>280 9120</v>
      </c>
      <c r="AE4415" s="86" t="s">
        <v>322</v>
      </c>
      <c r="AF4415" s="86" t="s">
        <v>369</v>
      </c>
      <c r="AG4415" s="79" t="str">
        <f>+IF(AF4415&lt;&gt;"",VLOOKUP(AF4415,NIVELES!$A$666:$B$673,2,0),"")</f>
        <v>ADMINISTRACIÓN_CENTRAL</v>
      </c>
      <c r="AH4415" s="78" t="s">
        <v>322</v>
      </c>
      <c r="AI4415" s="79" t="str">
        <f>IF(AH4415&lt;&gt;"",VLOOKUP(CONCATENATE(AG4415,AH4415),NIVELES!$B$676:$C$745,2,0),"")</f>
        <v>Administración De La Gestión Administrativa Financiera</v>
      </c>
      <c r="AJ4415" s="78" t="s">
        <v>517</v>
      </c>
      <c r="AK4415" s="79" t="str">
        <f>+IF(AJ4415&lt;&gt;"",VLOOKUP(AJ4415,NIVELES!$A$816:$B$892,2,0),"")</f>
        <v>NO APLICA</v>
      </c>
      <c r="AL4415" s="78" t="s">
        <v>553</v>
      </c>
      <c r="AM4415" s="78">
        <v>510106</v>
      </c>
      <c r="AN4415" s="79" t="str">
        <f>IF(AM4415&lt;&gt;"",+VLOOKUP(AM4415,NIVELES!$A$1652:$B$2466,2,0),"")</f>
        <v>Salarios Unificados</v>
      </c>
      <c r="AO4415" s="87">
        <v>20616</v>
      </c>
      <c r="AP4415" s="88">
        <v>1718</v>
      </c>
      <c r="AQ4415" s="88">
        <v>1718</v>
      </c>
      <c r="AR4415" s="88">
        <v>1718</v>
      </c>
      <c r="AS4415" s="88">
        <v>1718</v>
      </c>
      <c r="AT4415" s="88">
        <v>1718</v>
      </c>
      <c r="AU4415" s="88">
        <v>1718</v>
      </c>
      <c r="AV4415" s="88">
        <v>1718</v>
      </c>
      <c r="AW4415" s="88">
        <v>1718</v>
      </c>
      <c r="AX4415" s="88">
        <v>1718</v>
      </c>
      <c r="AY4415" s="88">
        <v>1718</v>
      </c>
      <c r="AZ4415" s="88">
        <v>1718</v>
      </c>
      <c r="BA4415" s="88">
        <v>1718</v>
      </c>
      <c r="BB4415" s="89">
        <f t="shared" si="271"/>
        <v>20616</v>
      </c>
      <c r="BC4415" s="90" t="str">
        <f t="shared" si="270"/>
        <v>OK</v>
      </c>
      <c r="BD4415" s="91" t="str">
        <f t="shared" si="272"/>
        <v xml:space="preserve">                  </v>
      </c>
      <c r="BE4415" s="92">
        <f t="shared" si="273"/>
        <v>12</v>
      </c>
    </row>
    <row r="4416" spans="1:57" s="74" customFormat="1" ht="50.1" customHeight="1" x14ac:dyDescent="0.2">
      <c r="A4416" s="78" t="s">
        <v>55</v>
      </c>
      <c r="B4416" s="78" t="s">
        <v>68</v>
      </c>
      <c r="C4416" s="78" t="s">
        <v>1041</v>
      </c>
      <c r="D4416" s="78" t="s">
        <v>575</v>
      </c>
      <c r="E4416" s="79" t="str">
        <f>+IF(C4416&lt;&gt;"",VLOOKUP(MID(C4416,18,5),NIVELES!$A$133:$B$213,2,0),"")</f>
        <v>PICHINCHA</v>
      </c>
      <c r="F4416" s="80" t="s">
        <v>70</v>
      </c>
      <c r="G4416" s="81" t="str">
        <f>+IF(F4416&lt;&gt;"",VLOOKUP(F4416,NIVELES!$A$246:$C$464,3,0),"")</f>
        <v xml:space="preserve"> </v>
      </c>
      <c r="H4416" s="82" t="s">
        <v>1023</v>
      </c>
      <c r="I4416" s="78" t="s">
        <v>3867</v>
      </c>
      <c r="J4416" s="78" t="s">
        <v>2475</v>
      </c>
      <c r="K4416" s="78" t="s">
        <v>2476</v>
      </c>
      <c r="L4416" s="78" t="s">
        <v>1791</v>
      </c>
      <c r="M4416" s="78" t="s">
        <v>1791</v>
      </c>
      <c r="N4416" s="78" t="s">
        <v>1791</v>
      </c>
      <c r="O4416" s="78" t="s">
        <v>2167</v>
      </c>
      <c r="P4416" s="82">
        <v>1</v>
      </c>
      <c r="Q4416" s="78" t="s">
        <v>3897</v>
      </c>
      <c r="R4416" s="82"/>
      <c r="S4416" s="82"/>
      <c r="T4416" s="82"/>
      <c r="U4416" s="82"/>
      <c r="V4416" s="82"/>
      <c r="W4416" s="82"/>
      <c r="X4416" s="82"/>
      <c r="Y4416" s="82"/>
      <c r="Z4416" s="82"/>
      <c r="AA4416" s="82"/>
      <c r="AB4416" s="82"/>
      <c r="AC4416" s="82">
        <v>1</v>
      </c>
      <c r="AD4416" s="85" t="str">
        <f>IF(A4416&lt;&gt;"",IF(D4416="DIRECCIÓN_DE_TRANSFERENCIAS","280 0031",VLOOKUP(C4416,NIVELES!$A$14:$B$105,2,0)),"")</f>
        <v>280 9120</v>
      </c>
      <c r="AE4416" s="86" t="s">
        <v>322</v>
      </c>
      <c r="AF4416" s="86" t="s">
        <v>369</v>
      </c>
      <c r="AG4416" s="79" t="str">
        <f>+IF(AF4416&lt;&gt;"",VLOOKUP(AF4416,NIVELES!$A$666:$B$673,2,0),"")</f>
        <v>ADMINISTRACIÓN_CENTRAL</v>
      </c>
      <c r="AH4416" s="78" t="s">
        <v>322</v>
      </c>
      <c r="AI4416" s="79" t="str">
        <f>IF(AH4416&lt;&gt;"",VLOOKUP(CONCATENATE(AG4416,AH4416),NIVELES!$B$676:$C$745,2,0),"")</f>
        <v>Administración De La Gestión Administrativa Financiera</v>
      </c>
      <c r="AJ4416" s="78" t="s">
        <v>517</v>
      </c>
      <c r="AK4416" s="79" t="str">
        <f>+IF(AJ4416&lt;&gt;"",VLOOKUP(AJ4416,NIVELES!$A$816:$B$892,2,0),"")</f>
        <v>NO APLICA</v>
      </c>
      <c r="AL4416" s="78" t="s">
        <v>553</v>
      </c>
      <c r="AM4416" s="78">
        <v>510203</v>
      </c>
      <c r="AN4416" s="79" t="str">
        <f>IF(AM4416&lt;&gt;"",+VLOOKUP(AM4416,NIVELES!$A$1652:$B$2466,2,0),"")</f>
        <v>Decimotercer Sueldo</v>
      </c>
      <c r="AO4416" s="87">
        <v>37872.42</v>
      </c>
      <c r="AP4416" s="88"/>
      <c r="AQ4416" s="88"/>
      <c r="AR4416" s="88"/>
      <c r="AS4416" s="88"/>
      <c r="AT4416" s="88"/>
      <c r="AU4416" s="88"/>
      <c r="AV4416" s="88"/>
      <c r="AW4416" s="88"/>
      <c r="AX4416" s="88"/>
      <c r="AY4416" s="88"/>
      <c r="AZ4416" s="88"/>
      <c r="BA4416" s="88">
        <v>37872.42</v>
      </c>
      <c r="BB4416" s="89">
        <f t="shared" si="271"/>
        <v>37872.42</v>
      </c>
      <c r="BC4416" s="90" t="str">
        <f t="shared" si="270"/>
        <v>OK</v>
      </c>
      <c r="BD4416" s="91" t="str">
        <f t="shared" si="272"/>
        <v xml:space="preserve">                  </v>
      </c>
      <c r="BE4416" s="92">
        <f t="shared" si="273"/>
        <v>1</v>
      </c>
    </row>
    <row r="4417" spans="1:57" s="74" customFormat="1" ht="50.1" customHeight="1" x14ac:dyDescent="0.2">
      <c r="A4417" s="78" t="s">
        <v>55</v>
      </c>
      <c r="B4417" s="78" t="s">
        <v>68</v>
      </c>
      <c r="C4417" s="78" t="s">
        <v>1041</v>
      </c>
      <c r="D4417" s="78" t="s">
        <v>575</v>
      </c>
      <c r="E4417" s="79" t="str">
        <f>+IF(C4417&lt;&gt;"",VLOOKUP(MID(C4417,18,5),NIVELES!$A$133:$B$213,2,0),"")</f>
        <v>PICHINCHA</v>
      </c>
      <c r="F4417" s="80" t="s">
        <v>70</v>
      </c>
      <c r="G4417" s="81" t="str">
        <f>+IF(F4417&lt;&gt;"",VLOOKUP(F4417,NIVELES!$A$246:$C$464,3,0),"")</f>
        <v xml:space="preserve"> </v>
      </c>
      <c r="H4417" s="82" t="s">
        <v>1023</v>
      </c>
      <c r="I4417" s="78" t="s">
        <v>3867</v>
      </c>
      <c r="J4417" s="78" t="s">
        <v>2475</v>
      </c>
      <c r="K4417" s="78" t="s">
        <v>2476</v>
      </c>
      <c r="L4417" s="78" t="s">
        <v>1791</v>
      </c>
      <c r="M4417" s="78" t="s">
        <v>1791</v>
      </c>
      <c r="N4417" s="78" t="s">
        <v>1791</v>
      </c>
      <c r="O4417" s="78" t="s">
        <v>2167</v>
      </c>
      <c r="P4417" s="82">
        <v>1</v>
      </c>
      <c r="Q4417" s="78" t="s">
        <v>3897</v>
      </c>
      <c r="R4417" s="82"/>
      <c r="S4417" s="82"/>
      <c r="T4417" s="82"/>
      <c r="U4417" s="82"/>
      <c r="V4417" s="82"/>
      <c r="W4417" s="82"/>
      <c r="X4417" s="82"/>
      <c r="Y4417" s="82">
        <v>1</v>
      </c>
      <c r="Z4417" s="82"/>
      <c r="AA4417" s="82"/>
      <c r="AB4417" s="82"/>
      <c r="AC4417" s="82"/>
      <c r="AD4417" s="85" t="str">
        <f>IF(A4417&lt;&gt;"",IF(D4417="DIRECCIÓN_DE_TRANSFERENCIAS","280 0031",VLOOKUP(C4417,NIVELES!$A$14:$B$105,2,0)),"")</f>
        <v>280 9120</v>
      </c>
      <c r="AE4417" s="86" t="s">
        <v>322</v>
      </c>
      <c r="AF4417" s="86" t="s">
        <v>369</v>
      </c>
      <c r="AG4417" s="79" t="str">
        <f>+IF(AF4417&lt;&gt;"",VLOOKUP(AF4417,NIVELES!$A$666:$B$673,2,0),"")</f>
        <v>ADMINISTRACIÓN_CENTRAL</v>
      </c>
      <c r="AH4417" s="78" t="s">
        <v>322</v>
      </c>
      <c r="AI4417" s="79" t="str">
        <f>IF(AH4417&lt;&gt;"",VLOOKUP(CONCATENATE(AG4417,AH4417),NIVELES!$B$676:$C$745,2,0),"")</f>
        <v>Administración De La Gestión Administrativa Financiera</v>
      </c>
      <c r="AJ4417" s="78" t="s">
        <v>517</v>
      </c>
      <c r="AK4417" s="79" t="str">
        <f>+IF(AJ4417&lt;&gt;"",VLOOKUP(AJ4417,NIVELES!$A$816:$B$892,2,0),"")</f>
        <v>NO APLICA</v>
      </c>
      <c r="AL4417" s="78" t="s">
        <v>553</v>
      </c>
      <c r="AM4417" s="78">
        <v>510204</v>
      </c>
      <c r="AN4417" s="79" t="str">
        <f>IF(AM4417&lt;&gt;"",+VLOOKUP(AM4417,NIVELES!$A$1652:$B$2466,2,0),"")</f>
        <v>Decimocuarto Sueldo</v>
      </c>
      <c r="AO4417" s="87">
        <v>14315.33</v>
      </c>
      <c r="AP4417" s="88"/>
      <c r="AQ4417" s="88"/>
      <c r="AR4417" s="88"/>
      <c r="AS4417" s="88"/>
      <c r="AT4417" s="88"/>
      <c r="AU4417" s="88"/>
      <c r="AV4417" s="88"/>
      <c r="AW4417" s="88">
        <v>14315.33</v>
      </c>
      <c r="AX4417" s="88"/>
      <c r="AY4417" s="88"/>
      <c r="AZ4417" s="88"/>
      <c r="BA4417" s="88"/>
      <c r="BB4417" s="89">
        <f t="shared" si="271"/>
        <v>14315.33</v>
      </c>
      <c r="BC4417" s="90" t="str">
        <f t="shared" si="270"/>
        <v>OK</v>
      </c>
      <c r="BD4417" s="91" t="str">
        <f t="shared" si="272"/>
        <v xml:space="preserve">                  </v>
      </c>
      <c r="BE4417" s="92">
        <f t="shared" si="273"/>
        <v>1</v>
      </c>
    </row>
    <row r="4418" spans="1:57" s="74" customFormat="1" ht="50.1" customHeight="1" x14ac:dyDescent="0.2">
      <c r="A4418" s="78" t="s">
        <v>55</v>
      </c>
      <c r="B4418" s="78" t="s">
        <v>68</v>
      </c>
      <c r="C4418" s="78" t="s">
        <v>1041</v>
      </c>
      <c r="D4418" s="78" t="s">
        <v>575</v>
      </c>
      <c r="E4418" s="79" t="str">
        <f>+IF(C4418&lt;&gt;"",VLOOKUP(MID(C4418,18,5),NIVELES!$A$133:$B$213,2,0),"")</f>
        <v>PICHINCHA</v>
      </c>
      <c r="F4418" s="80" t="s">
        <v>70</v>
      </c>
      <c r="G4418" s="81" t="str">
        <f>+IF(F4418&lt;&gt;"",VLOOKUP(F4418,NIVELES!$A$246:$C$464,3,0),"")</f>
        <v xml:space="preserve"> </v>
      </c>
      <c r="H4418" s="82" t="s">
        <v>1023</v>
      </c>
      <c r="I4418" s="78" t="s">
        <v>3867</v>
      </c>
      <c r="J4418" s="78" t="s">
        <v>2475</v>
      </c>
      <c r="K4418" s="78" t="s">
        <v>2476</v>
      </c>
      <c r="L4418" s="78" t="s">
        <v>1791</v>
      </c>
      <c r="M4418" s="78" t="s">
        <v>1791</v>
      </c>
      <c r="N4418" s="78" t="s">
        <v>1791</v>
      </c>
      <c r="O4418" s="78" t="s">
        <v>2167</v>
      </c>
      <c r="P4418" s="82">
        <v>12</v>
      </c>
      <c r="Q4418" s="78" t="s">
        <v>3897</v>
      </c>
      <c r="R4418" s="82">
        <v>1</v>
      </c>
      <c r="S4418" s="82">
        <v>1</v>
      </c>
      <c r="T4418" s="82">
        <v>1</v>
      </c>
      <c r="U4418" s="82">
        <v>1</v>
      </c>
      <c r="V4418" s="82">
        <v>1</v>
      </c>
      <c r="W4418" s="82">
        <v>1</v>
      </c>
      <c r="X4418" s="82">
        <v>1</v>
      </c>
      <c r="Y4418" s="82">
        <v>1</v>
      </c>
      <c r="Z4418" s="82">
        <v>1</v>
      </c>
      <c r="AA4418" s="82">
        <v>1</v>
      </c>
      <c r="AB4418" s="82">
        <v>1</v>
      </c>
      <c r="AC4418" s="82">
        <v>1</v>
      </c>
      <c r="AD4418" s="85" t="str">
        <f>IF(A4418&lt;&gt;"",IF(D4418="DIRECCIÓN_DE_TRANSFERENCIAS","280 0031",VLOOKUP(C4418,NIVELES!$A$14:$B$105,2,0)),"")</f>
        <v>280 9120</v>
      </c>
      <c r="AE4418" s="86" t="s">
        <v>322</v>
      </c>
      <c r="AF4418" s="86" t="s">
        <v>369</v>
      </c>
      <c r="AG4418" s="79" t="str">
        <f>+IF(AF4418&lt;&gt;"",VLOOKUP(AF4418,NIVELES!$A$666:$B$673,2,0),"")</f>
        <v>ADMINISTRACIÓN_CENTRAL</v>
      </c>
      <c r="AH4418" s="78" t="s">
        <v>322</v>
      </c>
      <c r="AI4418" s="79" t="str">
        <f>IF(AH4418&lt;&gt;"",VLOOKUP(CONCATENATE(AG4418,AH4418),NIVELES!$B$676:$C$745,2,0),"")</f>
        <v>Administración De La Gestión Administrativa Financiera</v>
      </c>
      <c r="AJ4418" s="78" t="s">
        <v>517</v>
      </c>
      <c r="AK4418" s="79" t="str">
        <f>+IF(AJ4418&lt;&gt;"",VLOOKUP(AJ4418,NIVELES!$A$816:$B$892,2,0),"")</f>
        <v>NO APLICA</v>
      </c>
      <c r="AL4418" s="78" t="s">
        <v>553</v>
      </c>
      <c r="AM4418" s="78">
        <v>510304</v>
      </c>
      <c r="AN4418" s="79" t="str">
        <f>IF(AM4418&lt;&gt;"",+VLOOKUP(AM4418,NIVELES!$A$1652:$B$2466,2,0),"")</f>
        <v>Compensación por Transporte</v>
      </c>
      <c r="AO4418" s="87">
        <v>360</v>
      </c>
      <c r="AP4418" s="88">
        <v>30</v>
      </c>
      <c r="AQ4418" s="88">
        <v>30</v>
      </c>
      <c r="AR4418" s="88">
        <v>30</v>
      </c>
      <c r="AS4418" s="88">
        <v>30</v>
      </c>
      <c r="AT4418" s="88">
        <v>30</v>
      </c>
      <c r="AU4418" s="88">
        <v>30</v>
      </c>
      <c r="AV4418" s="88">
        <v>30</v>
      </c>
      <c r="AW4418" s="88">
        <v>30</v>
      </c>
      <c r="AX4418" s="88">
        <v>30</v>
      </c>
      <c r="AY4418" s="88">
        <v>30</v>
      </c>
      <c r="AZ4418" s="88">
        <v>30</v>
      </c>
      <c r="BA4418" s="88">
        <v>30</v>
      </c>
      <c r="BB4418" s="89">
        <f t="shared" si="271"/>
        <v>360</v>
      </c>
      <c r="BC4418" s="90" t="str">
        <f t="shared" si="270"/>
        <v>OK</v>
      </c>
      <c r="BD4418" s="91" t="str">
        <f t="shared" si="272"/>
        <v xml:space="preserve">                  </v>
      </c>
      <c r="BE4418" s="92">
        <f t="shared" si="273"/>
        <v>12</v>
      </c>
    </row>
    <row r="4419" spans="1:57" s="74" customFormat="1" ht="50.1" customHeight="1" x14ac:dyDescent="0.2">
      <c r="A4419" s="78" t="s">
        <v>55</v>
      </c>
      <c r="B4419" s="78" t="s">
        <v>68</v>
      </c>
      <c r="C4419" s="78" t="s">
        <v>1041</v>
      </c>
      <c r="D4419" s="78" t="s">
        <v>575</v>
      </c>
      <c r="E4419" s="79" t="str">
        <f>+IF(C4419&lt;&gt;"",VLOOKUP(MID(C4419,18,5),NIVELES!$A$133:$B$213,2,0),"")</f>
        <v>PICHINCHA</v>
      </c>
      <c r="F4419" s="80" t="s">
        <v>70</v>
      </c>
      <c r="G4419" s="81" t="str">
        <f>+IF(F4419&lt;&gt;"",VLOOKUP(F4419,NIVELES!$A$246:$C$464,3,0),"")</f>
        <v xml:space="preserve"> </v>
      </c>
      <c r="H4419" s="82" t="s">
        <v>1023</v>
      </c>
      <c r="I4419" s="78" t="s">
        <v>3867</v>
      </c>
      <c r="J4419" s="78" t="s">
        <v>2475</v>
      </c>
      <c r="K4419" s="78" t="s">
        <v>2476</v>
      </c>
      <c r="L4419" s="78" t="s">
        <v>1791</v>
      </c>
      <c r="M4419" s="78" t="s">
        <v>1791</v>
      </c>
      <c r="N4419" s="78" t="s">
        <v>1791</v>
      </c>
      <c r="O4419" s="78" t="s">
        <v>2167</v>
      </c>
      <c r="P4419" s="82">
        <v>12</v>
      </c>
      <c r="Q4419" s="78" t="s">
        <v>3897</v>
      </c>
      <c r="R4419" s="82">
        <v>1</v>
      </c>
      <c r="S4419" s="82">
        <v>1</v>
      </c>
      <c r="T4419" s="82">
        <v>1</v>
      </c>
      <c r="U4419" s="82">
        <v>1</v>
      </c>
      <c r="V4419" s="82">
        <v>1</v>
      </c>
      <c r="W4419" s="82">
        <v>1</v>
      </c>
      <c r="X4419" s="82">
        <v>1</v>
      </c>
      <c r="Y4419" s="82">
        <v>1</v>
      </c>
      <c r="Z4419" s="82">
        <v>1</v>
      </c>
      <c r="AA4419" s="82">
        <v>1</v>
      </c>
      <c r="AB4419" s="82">
        <v>1</v>
      </c>
      <c r="AC4419" s="82">
        <v>1</v>
      </c>
      <c r="AD4419" s="85" t="str">
        <f>IF(A4419&lt;&gt;"",IF(D4419="DIRECCIÓN_DE_TRANSFERENCIAS","280 0031",VLOOKUP(C4419,NIVELES!$A$14:$B$105,2,0)),"")</f>
        <v>280 9120</v>
      </c>
      <c r="AE4419" s="86" t="s">
        <v>322</v>
      </c>
      <c r="AF4419" s="86" t="s">
        <v>369</v>
      </c>
      <c r="AG4419" s="79" t="str">
        <f>+IF(AF4419&lt;&gt;"",VLOOKUP(AF4419,NIVELES!$A$666:$B$673,2,0),"")</f>
        <v>ADMINISTRACIÓN_CENTRAL</v>
      </c>
      <c r="AH4419" s="78" t="s">
        <v>322</v>
      </c>
      <c r="AI4419" s="79" t="str">
        <f>IF(AH4419&lt;&gt;"",VLOOKUP(CONCATENATE(AG4419,AH4419),NIVELES!$B$676:$C$745,2,0),"")</f>
        <v>Administración De La Gestión Administrativa Financiera</v>
      </c>
      <c r="AJ4419" s="78" t="s">
        <v>517</v>
      </c>
      <c r="AK4419" s="79" t="str">
        <f>+IF(AJ4419&lt;&gt;"",VLOOKUP(AJ4419,NIVELES!$A$816:$B$892,2,0),"")</f>
        <v>NO APLICA</v>
      </c>
      <c r="AL4419" s="78" t="s">
        <v>553</v>
      </c>
      <c r="AM4419" s="78">
        <v>510306</v>
      </c>
      <c r="AN4419" s="79" t="str">
        <f>IF(AM4419&lt;&gt;"",+VLOOKUP(AM4419,NIVELES!$A$1652:$B$2466,2,0),"")</f>
        <v>Alimentación</v>
      </c>
      <c r="AO4419" s="87">
        <v>2520</v>
      </c>
      <c r="AP4419" s="88">
        <v>210</v>
      </c>
      <c r="AQ4419" s="88">
        <v>210</v>
      </c>
      <c r="AR4419" s="88">
        <v>210</v>
      </c>
      <c r="AS4419" s="88">
        <v>210</v>
      </c>
      <c r="AT4419" s="88">
        <v>210</v>
      </c>
      <c r="AU4419" s="88">
        <v>210</v>
      </c>
      <c r="AV4419" s="88">
        <v>210</v>
      </c>
      <c r="AW4419" s="88">
        <v>210</v>
      </c>
      <c r="AX4419" s="88">
        <v>210</v>
      </c>
      <c r="AY4419" s="88">
        <v>210</v>
      </c>
      <c r="AZ4419" s="88">
        <v>210</v>
      </c>
      <c r="BA4419" s="88">
        <v>210</v>
      </c>
      <c r="BB4419" s="89">
        <f t="shared" si="271"/>
        <v>2520</v>
      </c>
      <c r="BC4419" s="90" t="str">
        <f t="shared" si="270"/>
        <v>OK</v>
      </c>
      <c r="BD4419" s="91" t="str">
        <f t="shared" si="272"/>
        <v xml:space="preserve">                  </v>
      </c>
      <c r="BE4419" s="92">
        <f t="shared" si="273"/>
        <v>12</v>
      </c>
    </row>
    <row r="4420" spans="1:57" s="74" customFormat="1" ht="50.1" customHeight="1" x14ac:dyDescent="0.2">
      <c r="A4420" s="78" t="s">
        <v>55</v>
      </c>
      <c r="B4420" s="78" t="s">
        <v>68</v>
      </c>
      <c r="C4420" s="78" t="s">
        <v>1041</v>
      </c>
      <c r="D4420" s="78" t="s">
        <v>575</v>
      </c>
      <c r="E4420" s="79" t="str">
        <f>+IF(C4420&lt;&gt;"",VLOOKUP(MID(C4420,18,5),NIVELES!$A$133:$B$213,2,0),"")</f>
        <v>PICHINCHA</v>
      </c>
      <c r="F4420" s="80" t="s">
        <v>70</v>
      </c>
      <c r="G4420" s="81" t="str">
        <f>+IF(F4420&lt;&gt;"",VLOOKUP(F4420,NIVELES!$A$246:$C$464,3,0),"")</f>
        <v xml:space="preserve"> </v>
      </c>
      <c r="H4420" s="82" t="s">
        <v>1023</v>
      </c>
      <c r="I4420" s="78" t="s">
        <v>3867</v>
      </c>
      <c r="J4420" s="78" t="s">
        <v>2475</v>
      </c>
      <c r="K4420" s="78" t="s">
        <v>2476</v>
      </c>
      <c r="L4420" s="78" t="s">
        <v>1791</v>
      </c>
      <c r="M4420" s="78" t="s">
        <v>1791</v>
      </c>
      <c r="N4420" s="78" t="s">
        <v>1791</v>
      </c>
      <c r="O4420" s="78" t="s">
        <v>2167</v>
      </c>
      <c r="P4420" s="82">
        <v>12</v>
      </c>
      <c r="Q4420" s="78" t="s">
        <v>3897</v>
      </c>
      <c r="R4420" s="82">
        <v>1</v>
      </c>
      <c r="S4420" s="82">
        <v>1</v>
      </c>
      <c r="T4420" s="82">
        <v>1</v>
      </c>
      <c r="U4420" s="82">
        <v>1</v>
      </c>
      <c r="V4420" s="82">
        <v>1</v>
      </c>
      <c r="W4420" s="82">
        <v>1</v>
      </c>
      <c r="X4420" s="82">
        <v>1</v>
      </c>
      <c r="Y4420" s="82">
        <v>1</v>
      </c>
      <c r="Z4420" s="82">
        <v>1</v>
      </c>
      <c r="AA4420" s="82">
        <v>1</v>
      </c>
      <c r="AB4420" s="82">
        <v>1</v>
      </c>
      <c r="AC4420" s="82">
        <v>1</v>
      </c>
      <c r="AD4420" s="85" t="str">
        <f>IF(A4420&lt;&gt;"",IF(D4420="DIRECCIÓN_DE_TRANSFERENCIAS","280 0031",VLOOKUP(C4420,NIVELES!$A$14:$B$105,2,0)),"")</f>
        <v>280 9120</v>
      </c>
      <c r="AE4420" s="86" t="s">
        <v>322</v>
      </c>
      <c r="AF4420" s="86" t="s">
        <v>369</v>
      </c>
      <c r="AG4420" s="79" t="str">
        <f>+IF(AF4420&lt;&gt;"",VLOOKUP(AF4420,NIVELES!$A$666:$B$673,2,0),"")</f>
        <v>ADMINISTRACIÓN_CENTRAL</v>
      </c>
      <c r="AH4420" s="78" t="s">
        <v>322</v>
      </c>
      <c r="AI4420" s="79" t="str">
        <f>IF(AH4420&lt;&gt;"",VLOOKUP(CONCATENATE(AG4420,AH4420),NIVELES!$B$676:$C$745,2,0),"")</f>
        <v>Administración De La Gestión Administrativa Financiera</v>
      </c>
      <c r="AJ4420" s="78" t="s">
        <v>517</v>
      </c>
      <c r="AK4420" s="79" t="str">
        <f>+IF(AJ4420&lt;&gt;"",VLOOKUP(AJ4420,NIVELES!$A$816:$B$892,2,0),"")</f>
        <v>NO APLICA</v>
      </c>
      <c r="AL4420" s="78" t="s">
        <v>553</v>
      </c>
      <c r="AM4420" s="78">
        <v>510401</v>
      </c>
      <c r="AN4420" s="79" t="str">
        <f>IF(AM4420&lt;&gt;"",+VLOOKUP(AM4420,NIVELES!$A$1652:$B$2466,2,0),"")</f>
        <v>Por Cargas Familiares</v>
      </c>
      <c r="AO4420" s="87">
        <v>355.41</v>
      </c>
      <c r="AP4420" s="88">
        <v>29.62</v>
      </c>
      <c r="AQ4420" s="88">
        <v>29.62</v>
      </c>
      <c r="AR4420" s="88">
        <v>29.62</v>
      </c>
      <c r="AS4420" s="88">
        <v>29.62</v>
      </c>
      <c r="AT4420" s="88">
        <v>29.62</v>
      </c>
      <c r="AU4420" s="88">
        <v>29.62</v>
      </c>
      <c r="AV4420" s="88">
        <v>29.62</v>
      </c>
      <c r="AW4420" s="88">
        <v>29.62</v>
      </c>
      <c r="AX4420" s="88">
        <v>29.62</v>
      </c>
      <c r="AY4420" s="88">
        <v>29.62</v>
      </c>
      <c r="AZ4420" s="88">
        <v>29.62</v>
      </c>
      <c r="BA4420" s="88">
        <v>29.59</v>
      </c>
      <c r="BB4420" s="89">
        <f t="shared" si="271"/>
        <v>355.40999999999997</v>
      </c>
      <c r="BC4420" s="90" t="str">
        <f t="shared" si="270"/>
        <v>OK</v>
      </c>
      <c r="BD4420" s="91" t="str">
        <f t="shared" si="272"/>
        <v xml:space="preserve">                  </v>
      </c>
      <c r="BE4420" s="92">
        <f t="shared" si="273"/>
        <v>12</v>
      </c>
    </row>
    <row r="4421" spans="1:57" s="74" customFormat="1" ht="50.1" customHeight="1" x14ac:dyDescent="0.2">
      <c r="A4421" s="78" t="s">
        <v>55</v>
      </c>
      <c r="B4421" s="78" t="s">
        <v>68</v>
      </c>
      <c r="C4421" s="78" t="s">
        <v>1041</v>
      </c>
      <c r="D4421" s="78" t="s">
        <v>575</v>
      </c>
      <c r="E4421" s="79" t="str">
        <f>+IF(C4421&lt;&gt;"",VLOOKUP(MID(C4421,18,5),NIVELES!$A$133:$B$213,2,0),"")</f>
        <v>PICHINCHA</v>
      </c>
      <c r="F4421" s="80" t="s">
        <v>70</v>
      </c>
      <c r="G4421" s="81" t="str">
        <f>+IF(F4421&lt;&gt;"",VLOOKUP(F4421,NIVELES!$A$246:$C$464,3,0),"")</f>
        <v xml:space="preserve"> </v>
      </c>
      <c r="H4421" s="82" t="s">
        <v>1023</v>
      </c>
      <c r="I4421" s="78" t="s">
        <v>3867</v>
      </c>
      <c r="J4421" s="78" t="s">
        <v>2475</v>
      </c>
      <c r="K4421" s="78" t="s">
        <v>2476</v>
      </c>
      <c r="L4421" s="78" t="s">
        <v>1791</v>
      </c>
      <c r="M4421" s="78" t="s">
        <v>1791</v>
      </c>
      <c r="N4421" s="78" t="s">
        <v>1791</v>
      </c>
      <c r="O4421" s="78" t="s">
        <v>2167</v>
      </c>
      <c r="P4421" s="82">
        <v>12</v>
      </c>
      <c r="Q4421" s="78" t="s">
        <v>3897</v>
      </c>
      <c r="R4421" s="82">
        <v>1</v>
      </c>
      <c r="S4421" s="82">
        <v>1</v>
      </c>
      <c r="T4421" s="82">
        <v>1</v>
      </c>
      <c r="U4421" s="82">
        <v>1</v>
      </c>
      <c r="V4421" s="82">
        <v>1</v>
      </c>
      <c r="W4421" s="82">
        <v>1</v>
      </c>
      <c r="X4421" s="82">
        <v>1</v>
      </c>
      <c r="Y4421" s="82">
        <v>1</v>
      </c>
      <c r="Z4421" s="82">
        <v>1</v>
      </c>
      <c r="AA4421" s="82">
        <v>1</v>
      </c>
      <c r="AB4421" s="82">
        <v>1</v>
      </c>
      <c r="AC4421" s="82">
        <v>1</v>
      </c>
      <c r="AD4421" s="85" t="str">
        <f>IF(A4421&lt;&gt;"",IF(D4421="DIRECCIÓN_DE_TRANSFERENCIAS","280 0031",VLOOKUP(C4421,NIVELES!$A$14:$B$105,2,0)),"")</f>
        <v>280 9120</v>
      </c>
      <c r="AE4421" s="86" t="s">
        <v>322</v>
      </c>
      <c r="AF4421" s="86" t="s">
        <v>369</v>
      </c>
      <c r="AG4421" s="79" t="str">
        <f>+IF(AF4421&lt;&gt;"",VLOOKUP(AF4421,NIVELES!$A$666:$B$673,2,0),"")</f>
        <v>ADMINISTRACIÓN_CENTRAL</v>
      </c>
      <c r="AH4421" s="78" t="s">
        <v>322</v>
      </c>
      <c r="AI4421" s="79" t="str">
        <f>IF(AH4421&lt;&gt;"",VLOOKUP(CONCATENATE(AG4421,AH4421),NIVELES!$B$676:$C$745,2,0),"")</f>
        <v>Administración De La Gestión Administrativa Financiera</v>
      </c>
      <c r="AJ4421" s="78" t="s">
        <v>517</v>
      </c>
      <c r="AK4421" s="79" t="str">
        <f>+IF(AJ4421&lt;&gt;"",VLOOKUP(AJ4421,NIVELES!$A$816:$B$892,2,0),"")</f>
        <v>NO APLICA</v>
      </c>
      <c r="AL4421" s="78" t="s">
        <v>553</v>
      </c>
      <c r="AM4421" s="78">
        <v>510408</v>
      </c>
      <c r="AN4421" s="79" t="str">
        <f>IF(AM4421&lt;&gt;"",+VLOOKUP(AM4421,NIVELES!$A$1652:$B$2466,2,0),"")</f>
        <v>Subsidio de Antigüedad</v>
      </c>
      <c r="AO4421" s="87">
        <v>496.14</v>
      </c>
      <c r="AP4421" s="88">
        <v>41.34</v>
      </c>
      <c r="AQ4421" s="88">
        <v>41.34</v>
      </c>
      <c r="AR4421" s="88">
        <v>41.34</v>
      </c>
      <c r="AS4421" s="88">
        <v>41.34</v>
      </c>
      <c r="AT4421" s="88">
        <v>41.34</v>
      </c>
      <c r="AU4421" s="88">
        <v>41.34</v>
      </c>
      <c r="AV4421" s="88">
        <v>41.34</v>
      </c>
      <c r="AW4421" s="88">
        <v>41.34</v>
      </c>
      <c r="AX4421" s="88">
        <v>41.34</v>
      </c>
      <c r="AY4421" s="88">
        <v>41.34</v>
      </c>
      <c r="AZ4421" s="88">
        <v>41.34</v>
      </c>
      <c r="BA4421" s="88">
        <v>41.4</v>
      </c>
      <c r="BB4421" s="89">
        <f t="shared" si="271"/>
        <v>496.1400000000001</v>
      </c>
      <c r="BC4421" s="90" t="str">
        <f t="shared" si="270"/>
        <v>OK</v>
      </c>
      <c r="BD4421" s="91" t="str">
        <f t="shared" si="272"/>
        <v xml:space="preserve">                  </v>
      </c>
      <c r="BE4421" s="92">
        <f t="shared" si="273"/>
        <v>12</v>
      </c>
    </row>
    <row r="4422" spans="1:57" s="74" customFormat="1" ht="50.1" customHeight="1" x14ac:dyDescent="0.2">
      <c r="A4422" s="78" t="s">
        <v>55</v>
      </c>
      <c r="B4422" s="78" t="s">
        <v>68</v>
      </c>
      <c r="C4422" s="78" t="s">
        <v>1041</v>
      </c>
      <c r="D4422" s="78" t="s">
        <v>575</v>
      </c>
      <c r="E4422" s="79" t="str">
        <f>+IF(C4422&lt;&gt;"",VLOOKUP(MID(C4422,18,5),NIVELES!$A$133:$B$213,2,0),"")</f>
        <v>PICHINCHA</v>
      </c>
      <c r="F4422" s="80" t="s">
        <v>70</v>
      </c>
      <c r="G4422" s="81" t="str">
        <f>+IF(F4422&lt;&gt;"",VLOOKUP(F4422,NIVELES!$A$246:$C$464,3,0),"")</f>
        <v xml:space="preserve"> </v>
      </c>
      <c r="H4422" s="82" t="s">
        <v>1023</v>
      </c>
      <c r="I4422" s="78" t="s">
        <v>3867</v>
      </c>
      <c r="J4422" s="78" t="s">
        <v>2475</v>
      </c>
      <c r="K4422" s="78" t="s">
        <v>2476</v>
      </c>
      <c r="L4422" s="78" t="s">
        <v>1791</v>
      </c>
      <c r="M4422" s="78" t="s">
        <v>1791</v>
      </c>
      <c r="N4422" s="78" t="s">
        <v>1791</v>
      </c>
      <c r="O4422" s="78" t="s">
        <v>2167</v>
      </c>
      <c r="P4422" s="82">
        <v>12</v>
      </c>
      <c r="Q4422" s="78" t="s">
        <v>3897</v>
      </c>
      <c r="R4422" s="82">
        <v>1</v>
      </c>
      <c r="S4422" s="82">
        <v>1</v>
      </c>
      <c r="T4422" s="82">
        <v>1</v>
      </c>
      <c r="U4422" s="82">
        <v>1</v>
      </c>
      <c r="V4422" s="82">
        <v>1</v>
      </c>
      <c r="W4422" s="82">
        <v>1</v>
      </c>
      <c r="X4422" s="82">
        <v>1</v>
      </c>
      <c r="Y4422" s="82">
        <v>1</v>
      </c>
      <c r="Z4422" s="82">
        <v>1</v>
      </c>
      <c r="AA4422" s="82">
        <v>1</v>
      </c>
      <c r="AB4422" s="82">
        <v>1</v>
      </c>
      <c r="AC4422" s="82">
        <v>1</v>
      </c>
      <c r="AD4422" s="85" t="str">
        <f>IF(A4422&lt;&gt;"",IF(D4422="DIRECCIÓN_DE_TRANSFERENCIAS","280 0031",VLOOKUP(C4422,NIVELES!$A$14:$B$105,2,0)),"")</f>
        <v>280 9120</v>
      </c>
      <c r="AE4422" s="86" t="s">
        <v>322</v>
      </c>
      <c r="AF4422" s="86" t="s">
        <v>369</v>
      </c>
      <c r="AG4422" s="79" t="str">
        <f>+IF(AF4422&lt;&gt;"",VLOOKUP(AF4422,NIVELES!$A$666:$B$673,2,0),"")</f>
        <v>ADMINISTRACIÓN_CENTRAL</v>
      </c>
      <c r="AH4422" s="78" t="s">
        <v>322</v>
      </c>
      <c r="AI4422" s="79" t="str">
        <f>IF(AH4422&lt;&gt;"",VLOOKUP(CONCATENATE(AG4422,AH4422),NIVELES!$B$676:$C$745,2,0),"")</f>
        <v>Administración De La Gestión Administrativa Financiera</v>
      </c>
      <c r="AJ4422" s="78" t="s">
        <v>517</v>
      </c>
      <c r="AK4422" s="79" t="str">
        <f>+IF(AJ4422&lt;&gt;"",VLOOKUP(AJ4422,NIVELES!$A$816:$B$892,2,0),"")</f>
        <v>NO APLICA</v>
      </c>
      <c r="AL4422" s="78" t="s">
        <v>553</v>
      </c>
      <c r="AM4422" s="78">
        <v>510510</v>
      </c>
      <c r="AN4422" s="79" t="str">
        <f>IF(AM4422&lt;&gt;"",+VLOOKUP(AM4422,NIVELES!$A$1652:$B$2466,2,0),"")</f>
        <v>Servicios Personales por Contrato</v>
      </c>
      <c r="AO4422" s="87">
        <v>106587</v>
      </c>
      <c r="AP4422" s="88">
        <v>8882.25</v>
      </c>
      <c r="AQ4422" s="88">
        <v>8882.25</v>
      </c>
      <c r="AR4422" s="88">
        <v>8882.25</v>
      </c>
      <c r="AS4422" s="88">
        <v>8882.25</v>
      </c>
      <c r="AT4422" s="88">
        <v>8882.25</v>
      </c>
      <c r="AU4422" s="88">
        <v>8882.25</v>
      </c>
      <c r="AV4422" s="88">
        <v>8882.25</v>
      </c>
      <c r="AW4422" s="88">
        <v>8882.25</v>
      </c>
      <c r="AX4422" s="88">
        <v>8882.25</v>
      </c>
      <c r="AY4422" s="88">
        <v>8882.25</v>
      </c>
      <c r="AZ4422" s="88">
        <v>8882.25</v>
      </c>
      <c r="BA4422" s="88">
        <v>8882.25</v>
      </c>
      <c r="BB4422" s="89">
        <f t="shared" si="271"/>
        <v>106587</v>
      </c>
      <c r="BC4422" s="90" t="str">
        <f t="shared" si="270"/>
        <v>OK</v>
      </c>
      <c r="BD4422" s="91" t="str">
        <f t="shared" si="272"/>
        <v xml:space="preserve">                  </v>
      </c>
      <c r="BE4422" s="92">
        <f t="shared" si="273"/>
        <v>12</v>
      </c>
    </row>
    <row r="4423" spans="1:57" s="74" customFormat="1" ht="50.1" customHeight="1" x14ac:dyDescent="0.2">
      <c r="A4423" s="78" t="s">
        <v>55</v>
      </c>
      <c r="B4423" s="78" t="s">
        <v>68</v>
      </c>
      <c r="C4423" s="78" t="s">
        <v>1041</v>
      </c>
      <c r="D4423" s="78" t="s">
        <v>575</v>
      </c>
      <c r="E4423" s="79" t="str">
        <f>+IF(C4423&lt;&gt;"",VLOOKUP(MID(C4423,18,5),NIVELES!$A$133:$B$213,2,0),"")</f>
        <v>PICHINCHA</v>
      </c>
      <c r="F4423" s="80" t="s">
        <v>70</v>
      </c>
      <c r="G4423" s="81" t="str">
        <f>+IF(F4423&lt;&gt;"",VLOOKUP(F4423,NIVELES!$A$246:$C$464,3,0),"")</f>
        <v xml:space="preserve"> </v>
      </c>
      <c r="H4423" s="82" t="s">
        <v>1023</v>
      </c>
      <c r="I4423" s="78" t="s">
        <v>3867</v>
      </c>
      <c r="J4423" s="78" t="s">
        <v>2475</v>
      </c>
      <c r="K4423" s="78" t="s">
        <v>2476</v>
      </c>
      <c r="L4423" s="78" t="s">
        <v>1791</v>
      </c>
      <c r="M4423" s="78" t="s">
        <v>1791</v>
      </c>
      <c r="N4423" s="78" t="s">
        <v>1791</v>
      </c>
      <c r="O4423" s="78" t="s">
        <v>2167</v>
      </c>
      <c r="P4423" s="82">
        <v>12</v>
      </c>
      <c r="Q4423" s="78" t="s">
        <v>3897</v>
      </c>
      <c r="R4423" s="82">
        <v>1</v>
      </c>
      <c r="S4423" s="82">
        <v>1</v>
      </c>
      <c r="T4423" s="82">
        <v>1</v>
      </c>
      <c r="U4423" s="82">
        <v>1</v>
      </c>
      <c r="V4423" s="82">
        <v>1</v>
      </c>
      <c r="W4423" s="82">
        <v>1</v>
      </c>
      <c r="X4423" s="82">
        <v>1</v>
      </c>
      <c r="Y4423" s="82">
        <v>1</v>
      </c>
      <c r="Z4423" s="82">
        <v>1</v>
      </c>
      <c r="AA4423" s="82">
        <v>1</v>
      </c>
      <c r="AB4423" s="82">
        <v>1</v>
      </c>
      <c r="AC4423" s="82">
        <v>1</v>
      </c>
      <c r="AD4423" s="85" t="str">
        <f>IF(A4423&lt;&gt;"",IF(D4423="DIRECCIÓN_DE_TRANSFERENCIAS","280 0031",VLOOKUP(C4423,NIVELES!$A$14:$B$105,2,0)),"")</f>
        <v>280 9120</v>
      </c>
      <c r="AE4423" s="86" t="s">
        <v>322</v>
      </c>
      <c r="AF4423" s="86" t="s">
        <v>369</v>
      </c>
      <c r="AG4423" s="79" t="str">
        <f>+IF(AF4423&lt;&gt;"",VLOOKUP(AF4423,NIVELES!$A$666:$B$673,2,0),"")</f>
        <v>ADMINISTRACIÓN_CENTRAL</v>
      </c>
      <c r="AH4423" s="78" t="s">
        <v>322</v>
      </c>
      <c r="AI4423" s="79" t="str">
        <f>IF(AH4423&lt;&gt;"",VLOOKUP(CONCATENATE(AG4423,AH4423),NIVELES!$B$676:$C$745,2,0),"")</f>
        <v>Administración De La Gestión Administrativa Financiera</v>
      </c>
      <c r="AJ4423" s="78" t="s">
        <v>517</v>
      </c>
      <c r="AK4423" s="79" t="str">
        <f>+IF(AJ4423&lt;&gt;"",VLOOKUP(AJ4423,NIVELES!$A$816:$B$892,2,0),"")</f>
        <v>NO APLICA</v>
      </c>
      <c r="AL4423" s="78" t="s">
        <v>553</v>
      </c>
      <c r="AM4423" s="78">
        <v>510601</v>
      </c>
      <c r="AN4423" s="79" t="str">
        <f>IF(AM4423&lt;&gt;"",+VLOOKUP(AM4423,NIVELES!$A$1652:$B$2466,2,0),"")</f>
        <v>Aporte Patronal</v>
      </c>
      <c r="AO4423" s="87">
        <v>44371.66</v>
      </c>
      <c r="AP4423" s="88">
        <v>3697.64</v>
      </c>
      <c r="AQ4423" s="88">
        <v>3697.64</v>
      </c>
      <c r="AR4423" s="88">
        <v>3697.64</v>
      </c>
      <c r="AS4423" s="88">
        <v>3697.64</v>
      </c>
      <c r="AT4423" s="88">
        <v>3697.64</v>
      </c>
      <c r="AU4423" s="88">
        <v>3697.64</v>
      </c>
      <c r="AV4423" s="88">
        <v>3697.64</v>
      </c>
      <c r="AW4423" s="88">
        <v>3697.64</v>
      </c>
      <c r="AX4423" s="88">
        <v>3697.64</v>
      </c>
      <c r="AY4423" s="88">
        <v>3697.64</v>
      </c>
      <c r="AZ4423" s="88">
        <v>3697.64</v>
      </c>
      <c r="BA4423" s="88">
        <v>3697.62</v>
      </c>
      <c r="BB4423" s="89">
        <f t="shared" si="271"/>
        <v>44371.66</v>
      </c>
      <c r="BC4423" s="90" t="str">
        <f t="shared" ref="BC4423:BC4486" si="274">IF(A4423&lt;&gt;"",IF(AO4423&lt;&gt;"",IF(AO4423=BB4423,"OK",AO4423-BB4423),IF(AND(AO4423="",BB4423=""),"",AO4423-BB4423))," ")</f>
        <v>OK</v>
      </c>
      <c r="BD4423" s="91" t="str">
        <f t="shared" si="272"/>
        <v xml:space="preserve">                  </v>
      </c>
      <c r="BE4423" s="92">
        <f t="shared" si="273"/>
        <v>12</v>
      </c>
    </row>
    <row r="4424" spans="1:57" s="74" customFormat="1" ht="50.1" customHeight="1" x14ac:dyDescent="0.2">
      <c r="A4424" s="78" t="s">
        <v>55</v>
      </c>
      <c r="B4424" s="78" t="s">
        <v>68</v>
      </c>
      <c r="C4424" s="78" t="s">
        <v>1041</v>
      </c>
      <c r="D4424" s="78" t="s">
        <v>575</v>
      </c>
      <c r="E4424" s="79" t="str">
        <f>+IF(C4424&lt;&gt;"",VLOOKUP(MID(C4424,18,5),NIVELES!$A$133:$B$213,2,0),"")</f>
        <v>PICHINCHA</v>
      </c>
      <c r="F4424" s="80" t="s">
        <v>70</v>
      </c>
      <c r="G4424" s="81" t="str">
        <f>+IF(F4424&lt;&gt;"",VLOOKUP(F4424,NIVELES!$A$246:$C$464,3,0),"")</f>
        <v xml:space="preserve"> </v>
      </c>
      <c r="H4424" s="82" t="s">
        <v>1023</v>
      </c>
      <c r="I4424" s="78" t="s">
        <v>3867</v>
      </c>
      <c r="J4424" s="78" t="s">
        <v>2475</v>
      </c>
      <c r="K4424" s="78" t="s">
        <v>2476</v>
      </c>
      <c r="L4424" s="78" t="s">
        <v>1791</v>
      </c>
      <c r="M4424" s="78" t="s">
        <v>1791</v>
      </c>
      <c r="N4424" s="78" t="s">
        <v>1791</v>
      </c>
      <c r="O4424" s="78" t="s">
        <v>2167</v>
      </c>
      <c r="P4424" s="82">
        <v>12</v>
      </c>
      <c r="Q4424" s="78" t="s">
        <v>3897</v>
      </c>
      <c r="R4424" s="82">
        <v>1</v>
      </c>
      <c r="S4424" s="82">
        <v>1</v>
      </c>
      <c r="T4424" s="82">
        <v>1</v>
      </c>
      <c r="U4424" s="82">
        <v>1</v>
      </c>
      <c r="V4424" s="82">
        <v>1</v>
      </c>
      <c r="W4424" s="82">
        <v>1</v>
      </c>
      <c r="X4424" s="82">
        <v>1</v>
      </c>
      <c r="Y4424" s="82">
        <v>1</v>
      </c>
      <c r="Z4424" s="82">
        <v>1</v>
      </c>
      <c r="AA4424" s="82">
        <v>1</v>
      </c>
      <c r="AB4424" s="82">
        <v>1</v>
      </c>
      <c r="AC4424" s="82">
        <v>1</v>
      </c>
      <c r="AD4424" s="85" t="str">
        <f>IF(A4424&lt;&gt;"",IF(D4424="DIRECCIÓN_DE_TRANSFERENCIAS","280 0031",VLOOKUP(C4424,NIVELES!$A$14:$B$105,2,0)),"")</f>
        <v>280 9120</v>
      </c>
      <c r="AE4424" s="86" t="s">
        <v>322</v>
      </c>
      <c r="AF4424" s="86" t="s">
        <v>369</v>
      </c>
      <c r="AG4424" s="79" t="str">
        <f>+IF(AF4424&lt;&gt;"",VLOOKUP(AF4424,NIVELES!$A$666:$B$673,2,0),"")</f>
        <v>ADMINISTRACIÓN_CENTRAL</v>
      </c>
      <c r="AH4424" s="78" t="s">
        <v>322</v>
      </c>
      <c r="AI4424" s="79" t="str">
        <f>IF(AH4424&lt;&gt;"",VLOOKUP(CONCATENATE(AG4424,AH4424),NIVELES!$B$676:$C$745,2,0),"")</f>
        <v>Administración De La Gestión Administrativa Financiera</v>
      </c>
      <c r="AJ4424" s="78" t="s">
        <v>517</v>
      </c>
      <c r="AK4424" s="79" t="str">
        <f>+IF(AJ4424&lt;&gt;"",VLOOKUP(AJ4424,NIVELES!$A$816:$B$892,2,0),"")</f>
        <v>NO APLICA</v>
      </c>
      <c r="AL4424" s="78" t="s">
        <v>553</v>
      </c>
      <c r="AM4424" s="78">
        <v>510602</v>
      </c>
      <c r="AN4424" s="79" t="str">
        <f>IF(AM4424&lt;&gt;"",+VLOOKUP(AM4424,NIVELES!$A$1652:$B$2466,2,0),"")</f>
        <v>Fondo de Reserva</v>
      </c>
      <c r="AO4424" s="87">
        <v>38266.769999999997</v>
      </c>
      <c r="AP4424" s="88">
        <v>3188.9</v>
      </c>
      <c r="AQ4424" s="88">
        <v>3188.9</v>
      </c>
      <c r="AR4424" s="88">
        <v>3188.9</v>
      </c>
      <c r="AS4424" s="88">
        <v>3188.9</v>
      </c>
      <c r="AT4424" s="88">
        <v>3188.9</v>
      </c>
      <c r="AU4424" s="88">
        <v>3188.9</v>
      </c>
      <c r="AV4424" s="88">
        <v>3188.9</v>
      </c>
      <c r="AW4424" s="88">
        <v>3188.9</v>
      </c>
      <c r="AX4424" s="88">
        <v>3188.9</v>
      </c>
      <c r="AY4424" s="88">
        <v>3188.9</v>
      </c>
      <c r="AZ4424" s="88">
        <v>3188.9</v>
      </c>
      <c r="BA4424" s="88">
        <v>3188.87</v>
      </c>
      <c r="BB4424" s="89">
        <f t="shared" ref="BB4424:BB4487" si="275">SUBTOTAL(9,AP4424:BA4424)</f>
        <v>38266.770000000011</v>
      </c>
      <c r="BC4424" s="90" t="str">
        <f t="shared" si="274"/>
        <v>OK</v>
      </c>
      <c r="BD4424" s="91" t="str">
        <f t="shared" ref="BD4424:BD4487" si="276">IF(A4424&lt;&gt;"",IF(A4424="","Escoger Nivel 0",)&amp;" "&amp;(IF(B4424="","Escoger Nivel  1",)&amp;" "&amp;(IF(C4424="","Escoger Nivel 2",)&amp;" "&amp;(IF(D4424="","Escoger Nivel 3",)&amp;" "&amp;(IF(F4424="","Escoger Cantón",)&amp;" "&amp;(IF(I4424="","Escoger Obj. Estratégico Institucional N1",)&amp;" "&amp;(IF(J4424="","Escoger Obj. Especifico N2",)&amp;" "&amp;(IF(K4424="","Escoger Obj. Operativo N4",)&amp;" "&amp;(IF(L4424=""," Llenar Modalidad de Servicio ",)&amp;""&amp;(IF(M4424=""," Llenar Meta de Cobertura ",)&amp;" "&amp;(IF(N4424="","Llenar Indicador",)&amp;" "&amp;(IF(O4424="","Llenar Actividad PAPP",)&amp;" "&amp;(IF(P4424="","Llenar Metas",)&amp;" "&amp;(IF(Q4424="","Llenar Indicador",)&amp;" "&amp;(IF(AF4424="","Escoger Nro. programa",)&amp;" "&amp;(IF(AH4424="","Escoger Nro. Actividad e-Sigef",)&amp;" "&amp;(IF(AK4424="","Escoger direccionamiento de gasto",)&amp;" "&amp;(IF(AL4424="","Escoger Grupo de Gasto",)&amp;" "&amp;(IF(AM4424="","Escoger Item Presupuestario",)&amp;" "&amp;(IF(AO4424="","Llenar valor de actividad",))))))))))))))))))))," ")</f>
        <v xml:space="preserve">                  </v>
      </c>
      <c r="BE4424" s="92">
        <f t="shared" si="273"/>
        <v>12</v>
      </c>
    </row>
    <row r="4425" spans="1:57" s="74" customFormat="1" ht="50.1" customHeight="1" x14ac:dyDescent="0.2">
      <c r="A4425" s="78" t="s">
        <v>55</v>
      </c>
      <c r="B4425" s="78" t="s">
        <v>68</v>
      </c>
      <c r="C4425" s="78" t="s">
        <v>1041</v>
      </c>
      <c r="D4425" s="78" t="s">
        <v>575</v>
      </c>
      <c r="E4425" s="79" t="str">
        <f>+IF(C4425&lt;&gt;"",VLOOKUP(MID(C4425,18,5),NIVELES!$A$133:$B$213,2,0),"")</f>
        <v>PICHINCHA</v>
      </c>
      <c r="F4425" s="80" t="s">
        <v>70</v>
      </c>
      <c r="G4425" s="81" t="str">
        <f>+IF(F4425&lt;&gt;"",VLOOKUP(F4425,NIVELES!$A$246:$C$464,3,0),"")</f>
        <v xml:space="preserve"> </v>
      </c>
      <c r="H4425" s="82" t="s">
        <v>1023</v>
      </c>
      <c r="I4425" s="78" t="s">
        <v>3869</v>
      </c>
      <c r="J4425" s="78" t="s">
        <v>2475</v>
      </c>
      <c r="K4425" s="78" t="s">
        <v>2476</v>
      </c>
      <c r="L4425" s="78" t="s">
        <v>1791</v>
      </c>
      <c r="M4425" s="78" t="s">
        <v>1791</v>
      </c>
      <c r="N4425" s="78" t="s">
        <v>1791</v>
      </c>
      <c r="O4425" s="78" t="s">
        <v>3870</v>
      </c>
      <c r="P4425" s="82">
        <v>12</v>
      </c>
      <c r="Q4425" s="78" t="s">
        <v>3898</v>
      </c>
      <c r="R4425" s="82">
        <v>1</v>
      </c>
      <c r="S4425" s="82">
        <v>1</v>
      </c>
      <c r="T4425" s="82">
        <v>1</v>
      </c>
      <c r="U4425" s="82">
        <v>1</v>
      </c>
      <c r="V4425" s="82">
        <v>1</v>
      </c>
      <c r="W4425" s="82">
        <v>1</v>
      </c>
      <c r="X4425" s="82">
        <v>1</v>
      </c>
      <c r="Y4425" s="82">
        <v>1</v>
      </c>
      <c r="Z4425" s="82">
        <v>1</v>
      </c>
      <c r="AA4425" s="82">
        <v>1</v>
      </c>
      <c r="AB4425" s="82">
        <v>1</v>
      </c>
      <c r="AC4425" s="82">
        <v>1</v>
      </c>
      <c r="AD4425" s="85" t="str">
        <f>IF(A4425&lt;&gt;"",IF(D4425="DIRECCIÓN_DE_TRANSFERENCIAS","280 0031",VLOOKUP(C4425,NIVELES!$A$14:$B$105,2,0)),"")</f>
        <v>280 9120</v>
      </c>
      <c r="AE4425" s="86" t="s">
        <v>322</v>
      </c>
      <c r="AF4425" s="86" t="s">
        <v>369</v>
      </c>
      <c r="AG4425" s="79" t="str">
        <f>+IF(AF4425&lt;&gt;"",VLOOKUP(AF4425,NIVELES!$A$666:$B$673,2,0),"")</f>
        <v>ADMINISTRACIÓN_CENTRAL</v>
      </c>
      <c r="AH4425" s="78" t="s">
        <v>322</v>
      </c>
      <c r="AI4425" s="79" t="str">
        <f>IF(AH4425&lt;&gt;"",VLOOKUP(CONCATENATE(AG4425,AH4425),NIVELES!$B$676:$C$745,2,0),"")</f>
        <v>Administración De La Gestión Administrativa Financiera</v>
      </c>
      <c r="AJ4425" s="78" t="s">
        <v>517</v>
      </c>
      <c r="AK4425" s="79" t="str">
        <f>+IF(AJ4425&lt;&gt;"",VLOOKUP(AJ4425,NIVELES!$A$816:$B$892,2,0),"")</f>
        <v>NO APLICA</v>
      </c>
      <c r="AL4425" s="78" t="s">
        <v>554</v>
      </c>
      <c r="AM4425" s="78">
        <v>530101</v>
      </c>
      <c r="AN4425" s="79" t="str">
        <f>IF(AM4425&lt;&gt;"",+VLOOKUP(AM4425,NIVELES!$A$1652:$B$2466,2,0),"")</f>
        <v>Agua Potable</v>
      </c>
      <c r="AO4425" s="87">
        <v>410</v>
      </c>
      <c r="AP4425" s="88">
        <v>34.17</v>
      </c>
      <c r="AQ4425" s="88">
        <v>34.17</v>
      </c>
      <c r="AR4425" s="88">
        <v>34.17</v>
      </c>
      <c r="AS4425" s="88">
        <v>34.17</v>
      </c>
      <c r="AT4425" s="88">
        <v>34.17</v>
      </c>
      <c r="AU4425" s="88">
        <v>34.17</v>
      </c>
      <c r="AV4425" s="88">
        <v>34.17</v>
      </c>
      <c r="AW4425" s="88">
        <v>34.17</v>
      </c>
      <c r="AX4425" s="88">
        <v>34.159999999999997</v>
      </c>
      <c r="AY4425" s="88">
        <v>34.159999999999997</v>
      </c>
      <c r="AZ4425" s="88">
        <v>34.159999999999997</v>
      </c>
      <c r="BA4425" s="88">
        <v>34.159999999999997</v>
      </c>
      <c r="BB4425" s="89">
        <f t="shared" si="275"/>
        <v>410</v>
      </c>
      <c r="BC4425" s="90" t="str">
        <f t="shared" si="274"/>
        <v>OK</v>
      </c>
      <c r="BD4425" s="91" t="str">
        <f t="shared" si="276"/>
        <v xml:space="preserve">                  </v>
      </c>
      <c r="BE4425" s="92">
        <f t="shared" ref="BE4425:BE4488" si="277">SUBTOTAL(9,R4425:AC4425)</f>
        <v>12</v>
      </c>
    </row>
    <row r="4426" spans="1:57" s="74" customFormat="1" ht="50.1" customHeight="1" x14ac:dyDescent="0.2">
      <c r="A4426" s="78" t="s">
        <v>55</v>
      </c>
      <c r="B4426" s="78" t="s">
        <v>68</v>
      </c>
      <c r="C4426" s="78" t="s">
        <v>1041</v>
      </c>
      <c r="D4426" s="78" t="s">
        <v>575</v>
      </c>
      <c r="E4426" s="79" t="str">
        <f>+IF(C4426&lt;&gt;"",VLOOKUP(MID(C4426,18,5),NIVELES!$A$133:$B$213,2,0),"")</f>
        <v>PICHINCHA</v>
      </c>
      <c r="F4426" s="80" t="s">
        <v>70</v>
      </c>
      <c r="G4426" s="81" t="str">
        <f>+IF(F4426&lt;&gt;"",VLOOKUP(F4426,NIVELES!$A$246:$C$464,3,0),"")</f>
        <v xml:space="preserve"> </v>
      </c>
      <c r="H4426" s="82" t="s">
        <v>1023</v>
      </c>
      <c r="I4426" s="78" t="s">
        <v>3869</v>
      </c>
      <c r="J4426" s="78" t="s">
        <v>2475</v>
      </c>
      <c r="K4426" s="78" t="s">
        <v>2476</v>
      </c>
      <c r="L4426" s="78" t="s">
        <v>1791</v>
      </c>
      <c r="M4426" s="78" t="s">
        <v>1791</v>
      </c>
      <c r="N4426" s="78" t="s">
        <v>1791</v>
      </c>
      <c r="O4426" s="78" t="s">
        <v>3872</v>
      </c>
      <c r="P4426" s="82">
        <v>12</v>
      </c>
      <c r="Q4426" s="78" t="s">
        <v>3899</v>
      </c>
      <c r="R4426" s="82">
        <v>1</v>
      </c>
      <c r="S4426" s="82">
        <v>1</v>
      </c>
      <c r="T4426" s="82">
        <v>1</v>
      </c>
      <c r="U4426" s="82">
        <v>1</v>
      </c>
      <c r="V4426" s="82">
        <v>1</v>
      </c>
      <c r="W4426" s="82">
        <v>1</v>
      </c>
      <c r="X4426" s="82">
        <v>1</v>
      </c>
      <c r="Y4426" s="82">
        <v>1</v>
      </c>
      <c r="Z4426" s="82">
        <v>1</v>
      </c>
      <c r="AA4426" s="82">
        <v>1</v>
      </c>
      <c r="AB4426" s="82">
        <v>1</v>
      </c>
      <c r="AC4426" s="82">
        <v>1</v>
      </c>
      <c r="AD4426" s="85" t="str">
        <f>IF(A4426&lt;&gt;"",IF(D4426="DIRECCIÓN_DE_TRANSFERENCIAS","280 0031",VLOOKUP(C4426,NIVELES!$A$14:$B$105,2,0)),"")</f>
        <v>280 9120</v>
      </c>
      <c r="AE4426" s="86" t="s">
        <v>322</v>
      </c>
      <c r="AF4426" s="86" t="s">
        <v>369</v>
      </c>
      <c r="AG4426" s="79" t="str">
        <f>+IF(AF4426&lt;&gt;"",VLOOKUP(AF4426,NIVELES!$A$666:$B$673,2,0),"")</f>
        <v>ADMINISTRACIÓN_CENTRAL</v>
      </c>
      <c r="AH4426" s="78" t="s">
        <v>322</v>
      </c>
      <c r="AI4426" s="79" t="str">
        <f>IF(AH4426&lt;&gt;"",VLOOKUP(CONCATENATE(AG4426,AH4426),NIVELES!$B$676:$C$745,2,0),"")</f>
        <v>Administración De La Gestión Administrativa Financiera</v>
      </c>
      <c r="AJ4426" s="78" t="s">
        <v>517</v>
      </c>
      <c r="AK4426" s="79" t="str">
        <f>+IF(AJ4426&lt;&gt;"",VLOOKUP(AJ4426,NIVELES!$A$816:$B$892,2,0),"")</f>
        <v>NO APLICA</v>
      </c>
      <c r="AL4426" s="78" t="s">
        <v>554</v>
      </c>
      <c r="AM4426" s="78">
        <v>530104</v>
      </c>
      <c r="AN4426" s="79" t="str">
        <f>IF(AM4426&lt;&gt;"",+VLOOKUP(AM4426,NIVELES!$A$1652:$B$2466,2,0),"")</f>
        <v>Energía Eléctrica</v>
      </c>
      <c r="AO4426" s="87">
        <v>1800</v>
      </c>
      <c r="AP4426" s="88">
        <v>150</v>
      </c>
      <c r="AQ4426" s="88">
        <v>150</v>
      </c>
      <c r="AR4426" s="88">
        <v>150</v>
      </c>
      <c r="AS4426" s="88">
        <v>150</v>
      </c>
      <c r="AT4426" s="88">
        <v>150</v>
      </c>
      <c r="AU4426" s="88">
        <v>150</v>
      </c>
      <c r="AV4426" s="88">
        <v>150</v>
      </c>
      <c r="AW4426" s="88">
        <v>150</v>
      </c>
      <c r="AX4426" s="88">
        <v>150</v>
      </c>
      <c r="AY4426" s="88">
        <v>150</v>
      </c>
      <c r="AZ4426" s="88">
        <v>150</v>
      </c>
      <c r="BA4426" s="88">
        <v>150</v>
      </c>
      <c r="BB4426" s="89">
        <f t="shared" si="275"/>
        <v>1800</v>
      </c>
      <c r="BC4426" s="90" t="str">
        <f t="shared" si="274"/>
        <v>OK</v>
      </c>
      <c r="BD4426" s="91" t="str">
        <f t="shared" si="276"/>
        <v xml:space="preserve">                  </v>
      </c>
      <c r="BE4426" s="92">
        <f t="shared" si="277"/>
        <v>12</v>
      </c>
    </row>
    <row r="4427" spans="1:57" s="74" customFormat="1" ht="50.1" customHeight="1" x14ac:dyDescent="0.2">
      <c r="A4427" s="78" t="s">
        <v>55</v>
      </c>
      <c r="B4427" s="78" t="s">
        <v>68</v>
      </c>
      <c r="C4427" s="78" t="s">
        <v>1041</v>
      </c>
      <c r="D4427" s="78" t="s">
        <v>575</v>
      </c>
      <c r="E4427" s="79" t="str">
        <f>+IF(C4427&lt;&gt;"",VLOOKUP(MID(C4427,18,5),NIVELES!$A$133:$B$213,2,0),"")</f>
        <v>PICHINCHA</v>
      </c>
      <c r="F4427" s="80" t="s">
        <v>70</v>
      </c>
      <c r="G4427" s="81" t="str">
        <f>+IF(F4427&lt;&gt;"",VLOOKUP(F4427,NIVELES!$A$246:$C$464,3,0),"")</f>
        <v xml:space="preserve"> </v>
      </c>
      <c r="H4427" s="82" t="s">
        <v>1023</v>
      </c>
      <c r="I4427" s="78" t="s">
        <v>3869</v>
      </c>
      <c r="J4427" s="78" t="s">
        <v>2475</v>
      </c>
      <c r="K4427" s="78" t="s">
        <v>2476</v>
      </c>
      <c r="L4427" s="78" t="s">
        <v>1791</v>
      </c>
      <c r="M4427" s="78" t="s">
        <v>1791</v>
      </c>
      <c r="N4427" s="78" t="s">
        <v>1791</v>
      </c>
      <c r="O4427" s="78" t="s">
        <v>3873</v>
      </c>
      <c r="P4427" s="82">
        <v>12</v>
      </c>
      <c r="Q4427" s="78" t="s">
        <v>3898</v>
      </c>
      <c r="R4427" s="82">
        <v>1</v>
      </c>
      <c r="S4427" s="82">
        <v>1</v>
      </c>
      <c r="T4427" s="82">
        <v>1</v>
      </c>
      <c r="U4427" s="82">
        <v>1</v>
      </c>
      <c r="V4427" s="82">
        <v>1</v>
      </c>
      <c r="W4427" s="82">
        <v>1</v>
      </c>
      <c r="X4427" s="82">
        <v>1</v>
      </c>
      <c r="Y4427" s="82">
        <v>1</v>
      </c>
      <c r="Z4427" s="82">
        <v>1</v>
      </c>
      <c r="AA4427" s="82">
        <v>1</v>
      </c>
      <c r="AB4427" s="82">
        <v>1</v>
      </c>
      <c r="AC4427" s="82">
        <v>1</v>
      </c>
      <c r="AD4427" s="85" t="str">
        <f>IF(A4427&lt;&gt;"",IF(D4427="DIRECCIÓN_DE_TRANSFERENCIAS","280 0031",VLOOKUP(C4427,NIVELES!$A$14:$B$105,2,0)),"")</f>
        <v>280 9120</v>
      </c>
      <c r="AE4427" s="86" t="s">
        <v>322</v>
      </c>
      <c r="AF4427" s="86" t="s">
        <v>369</v>
      </c>
      <c r="AG4427" s="79" t="str">
        <f>+IF(AF4427&lt;&gt;"",VLOOKUP(AF4427,NIVELES!$A$666:$B$673,2,0),"")</f>
        <v>ADMINISTRACIÓN_CENTRAL</v>
      </c>
      <c r="AH4427" s="78" t="s">
        <v>322</v>
      </c>
      <c r="AI4427" s="79" t="str">
        <f>IF(AH4427&lt;&gt;"",VLOOKUP(CONCATENATE(AG4427,AH4427),NIVELES!$B$676:$C$745,2,0),"")</f>
        <v>Administración De La Gestión Administrativa Financiera</v>
      </c>
      <c r="AJ4427" s="78" t="s">
        <v>517</v>
      </c>
      <c r="AK4427" s="79" t="str">
        <f>+IF(AJ4427&lt;&gt;"",VLOOKUP(AJ4427,NIVELES!$A$816:$B$892,2,0),"")</f>
        <v>NO APLICA</v>
      </c>
      <c r="AL4427" s="78" t="s">
        <v>554</v>
      </c>
      <c r="AM4427" s="78">
        <v>530105</v>
      </c>
      <c r="AN4427" s="79" t="str">
        <f>IF(AM4427&lt;&gt;"",+VLOOKUP(AM4427,NIVELES!$A$1652:$B$2466,2,0),"")</f>
        <v>Telecomunicaciones</v>
      </c>
      <c r="AO4427" s="87">
        <v>850</v>
      </c>
      <c r="AP4427" s="88">
        <v>70.83</v>
      </c>
      <c r="AQ4427" s="88">
        <v>70.83</v>
      </c>
      <c r="AR4427" s="88">
        <v>70.83</v>
      </c>
      <c r="AS4427" s="88">
        <v>70.83</v>
      </c>
      <c r="AT4427" s="88">
        <v>70.83</v>
      </c>
      <c r="AU4427" s="88">
        <v>70.83</v>
      </c>
      <c r="AV4427" s="88">
        <v>70.83</v>
      </c>
      <c r="AW4427" s="88">
        <v>70.83</v>
      </c>
      <c r="AX4427" s="88">
        <v>70.84</v>
      </c>
      <c r="AY4427" s="88">
        <v>70.84</v>
      </c>
      <c r="AZ4427" s="88">
        <v>70.84</v>
      </c>
      <c r="BA4427" s="88">
        <v>70.84</v>
      </c>
      <c r="BB4427" s="89">
        <f t="shared" si="275"/>
        <v>850.00000000000011</v>
      </c>
      <c r="BC4427" s="90" t="str">
        <f t="shared" si="274"/>
        <v>OK</v>
      </c>
      <c r="BD4427" s="91" t="str">
        <f t="shared" si="276"/>
        <v xml:space="preserve">                  </v>
      </c>
      <c r="BE4427" s="92">
        <f t="shared" si="277"/>
        <v>12</v>
      </c>
    </row>
    <row r="4428" spans="1:57" s="74" customFormat="1" ht="50.1" customHeight="1" x14ac:dyDescent="0.2">
      <c r="A4428" s="78" t="s">
        <v>55</v>
      </c>
      <c r="B4428" s="78" t="s">
        <v>68</v>
      </c>
      <c r="C4428" s="78" t="s">
        <v>1041</v>
      </c>
      <c r="D4428" s="78" t="s">
        <v>575</v>
      </c>
      <c r="E4428" s="79" t="str">
        <f>+IF(C4428&lt;&gt;"",VLOOKUP(MID(C4428,18,5),NIVELES!$A$133:$B$213,2,0),"")</f>
        <v>PICHINCHA</v>
      </c>
      <c r="F4428" s="80" t="s">
        <v>70</v>
      </c>
      <c r="G4428" s="81" t="str">
        <f>+IF(F4428&lt;&gt;"",VLOOKUP(F4428,NIVELES!$A$246:$C$464,3,0),"")</f>
        <v xml:space="preserve"> </v>
      </c>
      <c r="H4428" s="82" t="s">
        <v>1023</v>
      </c>
      <c r="I4428" s="78" t="s">
        <v>3869</v>
      </c>
      <c r="J4428" s="78" t="s">
        <v>2475</v>
      </c>
      <c r="K4428" s="78" t="s">
        <v>2476</v>
      </c>
      <c r="L4428" s="78" t="s">
        <v>1791</v>
      </c>
      <c r="M4428" s="78" t="s">
        <v>1791</v>
      </c>
      <c r="N4428" s="78" t="s">
        <v>1791</v>
      </c>
      <c r="O4428" s="78" t="s">
        <v>3900</v>
      </c>
      <c r="P4428" s="82">
        <v>2</v>
      </c>
      <c r="Q4428" s="78" t="s">
        <v>3901</v>
      </c>
      <c r="R4428" s="82"/>
      <c r="S4428" s="82"/>
      <c r="T4428" s="82">
        <v>1</v>
      </c>
      <c r="U4428" s="82"/>
      <c r="V4428" s="82"/>
      <c r="W4428" s="82">
        <v>1</v>
      </c>
      <c r="X4428" s="82"/>
      <c r="Y4428" s="82"/>
      <c r="Z4428" s="82"/>
      <c r="AA4428" s="82"/>
      <c r="AB4428" s="82"/>
      <c r="AC4428" s="82"/>
      <c r="AD4428" s="85" t="str">
        <f>IF(A4428&lt;&gt;"",IF(D4428="DIRECCIÓN_DE_TRANSFERENCIAS","280 0031",VLOOKUP(C4428,NIVELES!$A$14:$B$105,2,0)),"")</f>
        <v>280 9120</v>
      </c>
      <c r="AE4428" s="86" t="s">
        <v>322</v>
      </c>
      <c r="AF4428" s="86" t="s">
        <v>369</v>
      </c>
      <c r="AG4428" s="79" t="str">
        <f>+IF(AF4428&lt;&gt;"",VLOOKUP(AF4428,NIVELES!$A$666:$B$673,2,0),"")</f>
        <v>ADMINISTRACIÓN_CENTRAL</v>
      </c>
      <c r="AH4428" s="78" t="s">
        <v>322</v>
      </c>
      <c r="AI4428" s="79" t="str">
        <f>IF(AH4428&lt;&gt;"",VLOOKUP(CONCATENATE(AG4428,AH4428),NIVELES!$B$676:$C$745,2,0),"")</f>
        <v>Administración De La Gestión Administrativa Financiera</v>
      </c>
      <c r="AJ4428" s="78" t="s">
        <v>517</v>
      </c>
      <c r="AK4428" s="79" t="str">
        <f>+IF(AJ4428&lt;&gt;"",VLOOKUP(AJ4428,NIVELES!$A$816:$B$892,2,0),"")</f>
        <v>NO APLICA</v>
      </c>
      <c r="AL4428" s="78" t="s">
        <v>554</v>
      </c>
      <c r="AM4428" s="78">
        <v>530204</v>
      </c>
      <c r="AN4428" s="79" t="str">
        <f>IF(AM4428&lt;&gt;"",+VLOOKUP(AM4428,NIVELES!$A$1652:$B$2466,2,0),"")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4428" s="87">
        <v>1000</v>
      </c>
      <c r="AP4428" s="88">
        <v>0</v>
      </c>
      <c r="AQ4428" s="88">
        <v>0</v>
      </c>
      <c r="AR4428" s="88">
        <v>500</v>
      </c>
      <c r="AS4428" s="88">
        <v>0</v>
      </c>
      <c r="AT4428" s="88">
        <v>0</v>
      </c>
      <c r="AU4428" s="88">
        <v>500</v>
      </c>
      <c r="AV4428" s="88">
        <v>0</v>
      </c>
      <c r="AW4428" s="88">
        <v>0</v>
      </c>
      <c r="AX4428" s="88">
        <v>0</v>
      </c>
      <c r="AY4428" s="88">
        <v>0</v>
      </c>
      <c r="AZ4428" s="88">
        <v>0</v>
      </c>
      <c r="BA4428" s="88">
        <v>0</v>
      </c>
      <c r="BB4428" s="89">
        <f t="shared" si="275"/>
        <v>1000</v>
      </c>
      <c r="BC4428" s="90" t="str">
        <f t="shared" si="274"/>
        <v>OK</v>
      </c>
      <c r="BD4428" s="91" t="str">
        <f t="shared" si="276"/>
        <v xml:space="preserve">                  </v>
      </c>
      <c r="BE4428" s="92">
        <f t="shared" si="277"/>
        <v>2</v>
      </c>
    </row>
    <row r="4429" spans="1:57" s="74" customFormat="1" ht="50.1" customHeight="1" x14ac:dyDescent="0.2">
      <c r="A4429" s="78" t="s">
        <v>55</v>
      </c>
      <c r="B4429" s="78" t="s">
        <v>68</v>
      </c>
      <c r="C4429" s="78" t="s">
        <v>1041</v>
      </c>
      <c r="D4429" s="78" t="s">
        <v>575</v>
      </c>
      <c r="E4429" s="79" t="str">
        <f>+IF(C4429&lt;&gt;"",VLOOKUP(MID(C4429,18,5),NIVELES!$A$133:$B$213,2,0),"")</f>
        <v>PICHINCHA</v>
      </c>
      <c r="F4429" s="80" t="s">
        <v>70</v>
      </c>
      <c r="G4429" s="81" t="str">
        <f>+IF(F4429&lt;&gt;"",VLOOKUP(F4429,NIVELES!$A$246:$C$464,3,0),"")</f>
        <v xml:space="preserve"> </v>
      </c>
      <c r="H4429" s="82" t="s">
        <v>1023</v>
      </c>
      <c r="I4429" s="78" t="s">
        <v>3869</v>
      </c>
      <c r="J4429" s="78" t="s">
        <v>2475</v>
      </c>
      <c r="K4429" s="78" t="s">
        <v>2476</v>
      </c>
      <c r="L4429" s="78" t="s">
        <v>1791</v>
      </c>
      <c r="M4429" s="78" t="s">
        <v>1791</v>
      </c>
      <c r="N4429" s="78" t="s">
        <v>1791</v>
      </c>
      <c r="O4429" s="78" t="s">
        <v>3902</v>
      </c>
      <c r="P4429" s="82">
        <v>10</v>
      </c>
      <c r="Q4429" s="78" t="s">
        <v>3903</v>
      </c>
      <c r="R4429" s="82"/>
      <c r="S4429" s="82"/>
      <c r="T4429" s="82">
        <v>1</v>
      </c>
      <c r="U4429" s="82">
        <v>1</v>
      </c>
      <c r="V4429" s="82">
        <v>1</v>
      </c>
      <c r="W4429" s="82">
        <v>1</v>
      </c>
      <c r="X4429" s="82">
        <v>1</v>
      </c>
      <c r="Y4429" s="82">
        <v>1</v>
      </c>
      <c r="Z4429" s="82">
        <v>1</v>
      </c>
      <c r="AA4429" s="82">
        <v>1</v>
      </c>
      <c r="AB4429" s="82">
        <v>1</v>
      </c>
      <c r="AC4429" s="82">
        <v>1</v>
      </c>
      <c r="AD4429" s="85" t="str">
        <f>IF(A4429&lt;&gt;"",IF(D4429="DIRECCIÓN_DE_TRANSFERENCIAS","280 0031",VLOOKUP(C4429,NIVELES!$A$14:$B$105,2,0)),"")</f>
        <v>280 9120</v>
      </c>
      <c r="AE4429" s="86" t="s">
        <v>322</v>
      </c>
      <c r="AF4429" s="86" t="s">
        <v>369</v>
      </c>
      <c r="AG4429" s="79" t="str">
        <f>+IF(AF4429&lt;&gt;"",VLOOKUP(AF4429,NIVELES!$A$666:$B$673,2,0),"")</f>
        <v>ADMINISTRACIÓN_CENTRAL</v>
      </c>
      <c r="AH4429" s="78" t="s">
        <v>322</v>
      </c>
      <c r="AI4429" s="79" t="str">
        <f>IF(AH4429&lt;&gt;"",VLOOKUP(CONCATENATE(AG4429,AH4429),NIVELES!$B$676:$C$745,2,0),"")</f>
        <v>Administración De La Gestión Administrativa Financiera</v>
      </c>
      <c r="AJ4429" s="78" t="s">
        <v>517</v>
      </c>
      <c r="AK4429" s="79" t="str">
        <f>+IF(AJ4429&lt;&gt;"",VLOOKUP(AJ4429,NIVELES!$A$816:$B$892,2,0),"")</f>
        <v>NO APLICA</v>
      </c>
      <c r="AL4429" s="78" t="s">
        <v>554</v>
      </c>
      <c r="AM4429" s="78">
        <v>530209</v>
      </c>
      <c r="AN4429" s="79" t="str">
        <f>IF(AM4429&lt;&gt;"",+VLOOKUP(AM4429,NIVELES!$A$1652:$B$2466,2,0),"")</f>
        <v>Servicios de Aseo; Lavado de Vestimenta de Trabajo; Fumigación, Desinfección y Limpieza de Instalaciones</v>
      </c>
      <c r="AO4429" s="87">
        <v>6000</v>
      </c>
      <c r="AP4429" s="88">
        <v>0</v>
      </c>
      <c r="AQ4429" s="88">
        <v>0</v>
      </c>
      <c r="AR4429" s="88">
        <v>600</v>
      </c>
      <c r="AS4429" s="88">
        <v>600</v>
      </c>
      <c r="AT4429" s="88">
        <v>600</v>
      </c>
      <c r="AU4429" s="88">
        <v>600</v>
      </c>
      <c r="AV4429" s="88">
        <v>600</v>
      </c>
      <c r="AW4429" s="88">
        <v>600</v>
      </c>
      <c r="AX4429" s="88">
        <v>600</v>
      </c>
      <c r="AY4429" s="88">
        <v>600</v>
      </c>
      <c r="AZ4429" s="88">
        <v>600</v>
      </c>
      <c r="BA4429" s="88">
        <v>600</v>
      </c>
      <c r="BB4429" s="89">
        <f t="shared" si="275"/>
        <v>6000</v>
      </c>
      <c r="BC4429" s="90" t="str">
        <f t="shared" si="274"/>
        <v>OK</v>
      </c>
      <c r="BD4429" s="91" t="str">
        <f t="shared" si="276"/>
        <v xml:space="preserve">                  </v>
      </c>
      <c r="BE4429" s="92">
        <f t="shared" si="277"/>
        <v>10</v>
      </c>
    </row>
    <row r="4430" spans="1:57" s="74" customFormat="1" ht="50.1" customHeight="1" x14ac:dyDescent="0.2">
      <c r="A4430" s="78" t="s">
        <v>55</v>
      </c>
      <c r="B4430" s="78" t="s">
        <v>68</v>
      </c>
      <c r="C4430" s="78" t="s">
        <v>1041</v>
      </c>
      <c r="D4430" s="78" t="s">
        <v>575</v>
      </c>
      <c r="E4430" s="79" t="str">
        <f>+IF(C4430&lt;&gt;"",VLOOKUP(MID(C4430,18,5),NIVELES!$A$133:$B$213,2,0),"")</f>
        <v>PICHINCHA</v>
      </c>
      <c r="F4430" s="80" t="s">
        <v>70</v>
      </c>
      <c r="G4430" s="81" t="str">
        <f>+IF(F4430&lt;&gt;"",VLOOKUP(F4430,NIVELES!$A$246:$C$464,3,0),"")</f>
        <v xml:space="preserve"> </v>
      </c>
      <c r="H4430" s="82" t="s">
        <v>1023</v>
      </c>
      <c r="I4430" s="78" t="s">
        <v>3869</v>
      </c>
      <c r="J4430" s="78" t="s">
        <v>2475</v>
      </c>
      <c r="K4430" s="78" t="s">
        <v>2476</v>
      </c>
      <c r="L4430" s="78" t="s">
        <v>1791</v>
      </c>
      <c r="M4430" s="78" t="s">
        <v>1791</v>
      </c>
      <c r="N4430" s="78" t="s">
        <v>1791</v>
      </c>
      <c r="O4430" s="78" t="s">
        <v>3878</v>
      </c>
      <c r="P4430" s="82">
        <v>12</v>
      </c>
      <c r="Q4430" s="78" t="s">
        <v>3904</v>
      </c>
      <c r="R4430" s="82">
        <v>1</v>
      </c>
      <c r="S4430" s="82">
        <v>1</v>
      </c>
      <c r="T4430" s="82">
        <v>1</v>
      </c>
      <c r="U4430" s="82">
        <v>1</v>
      </c>
      <c r="V4430" s="82">
        <v>1</v>
      </c>
      <c r="W4430" s="82">
        <v>1</v>
      </c>
      <c r="X4430" s="82">
        <v>1</v>
      </c>
      <c r="Y4430" s="82">
        <v>1</v>
      </c>
      <c r="Z4430" s="82">
        <v>1</v>
      </c>
      <c r="AA4430" s="82">
        <v>1</v>
      </c>
      <c r="AB4430" s="82">
        <v>1</v>
      </c>
      <c r="AC4430" s="82">
        <v>1</v>
      </c>
      <c r="AD4430" s="85" t="str">
        <f>IF(A4430&lt;&gt;"",IF(D4430="DIRECCIÓN_DE_TRANSFERENCIAS","280 0031",VLOOKUP(C4430,NIVELES!$A$14:$B$105,2,0)),"")</f>
        <v>280 9120</v>
      </c>
      <c r="AE4430" s="86" t="s">
        <v>322</v>
      </c>
      <c r="AF4430" s="86" t="s">
        <v>369</v>
      </c>
      <c r="AG4430" s="79" t="str">
        <f>+IF(AF4430&lt;&gt;"",VLOOKUP(AF4430,NIVELES!$A$666:$B$673,2,0),"")</f>
        <v>ADMINISTRACIÓN_CENTRAL</v>
      </c>
      <c r="AH4430" s="78" t="s">
        <v>322</v>
      </c>
      <c r="AI4430" s="79" t="str">
        <f>IF(AH4430&lt;&gt;"",VLOOKUP(CONCATENATE(AG4430,AH4430),NIVELES!$B$676:$C$745,2,0),"")</f>
        <v>Administración De La Gestión Administrativa Financiera</v>
      </c>
      <c r="AJ4430" s="78" t="s">
        <v>517</v>
      </c>
      <c r="AK4430" s="79" t="str">
        <f>+IF(AJ4430&lt;&gt;"",VLOOKUP(AJ4430,NIVELES!$A$816:$B$892,2,0),"")</f>
        <v>NO APLICA</v>
      </c>
      <c r="AL4430" s="78" t="s">
        <v>554</v>
      </c>
      <c r="AM4430" s="78">
        <v>530301</v>
      </c>
      <c r="AN4430" s="79" t="str">
        <f>IF(AM4430&lt;&gt;"",+VLOOKUP(AM4430,NIVELES!$A$1652:$B$2466,2,0),"")</f>
        <v>Pasajes al Interior</v>
      </c>
      <c r="AO4430" s="87">
        <v>500</v>
      </c>
      <c r="AP4430" s="88">
        <v>41.67</v>
      </c>
      <c r="AQ4430" s="88">
        <v>41.67</v>
      </c>
      <c r="AR4430" s="88">
        <v>41.67</v>
      </c>
      <c r="AS4430" s="88">
        <v>41.67</v>
      </c>
      <c r="AT4430" s="88">
        <v>41.67</v>
      </c>
      <c r="AU4430" s="88">
        <v>41.67</v>
      </c>
      <c r="AV4430" s="88">
        <v>41.67</v>
      </c>
      <c r="AW4430" s="88">
        <v>41.67</v>
      </c>
      <c r="AX4430" s="88">
        <v>41.66</v>
      </c>
      <c r="AY4430" s="88">
        <v>41.66</v>
      </c>
      <c r="AZ4430" s="88">
        <v>41.66</v>
      </c>
      <c r="BA4430" s="88">
        <v>41.66</v>
      </c>
      <c r="BB4430" s="89">
        <f t="shared" si="275"/>
        <v>500</v>
      </c>
      <c r="BC4430" s="90" t="str">
        <f t="shared" si="274"/>
        <v>OK</v>
      </c>
      <c r="BD4430" s="91" t="str">
        <f t="shared" si="276"/>
        <v xml:space="preserve">                  </v>
      </c>
      <c r="BE4430" s="92">
        <f t="shared" si="277"/>
        <v>12</v>
      </c>
    </row>
    <row r="4431" spans="1:57" s="74" customFormat="1" ht="50.1" customHeight="1" x14ac:dyDescent="0.2">
      <c r="A4431" s="78" t="s">
        <v>55</v>
      </c>
      <c r="B4431" s="78" t="s">
        <v>68</v>
      </c>
      <c r="C4431" s="78" t="s">
        <v>1041</v>
      </c>
      <c r="D4431" s="78" t="s">
        <v>575</v>
      </c>
      <c r="E4431" s="79" t="str">
        <f>+IF(C4431&lt;&gt;"",VLOOKUP(MID(C4431,18,5),NIVELES!$A$133:$B$213,2,0),"")</f>
        <v>PICHINCHA</v>
      </c>
      <c r="F4431" s="80" t="s">
        <v>70</v>
      </c>
      <c r="G4431" s="81" t="str">
        <f>+IF(F4431&lt;&gt;"",VLOOKUP(F4431,NIVELES!$A$246:$C$464,3,0),"")</f>
        <v xml:space="preserve"> </v>
      </c>
      <c r="H4431" s="82" t="s">
        <v>1023</v>
      </c>
      <c r="I4431" s="78" t="s">
        <v>3869</v>
      </c>
      <c r="J4431" s="78" t="s">
        <v>2475</v>
      </c>
      <c r="K4431" s="78" t="s">
        <v>2476</v>
      </c>
      <c r="L4431" s="78" t="s">
        <v>1791</v>
      </c>
      <c r="M4431" s="78" t="s">
        <v>1791</v>
      </c>
      <c r="N4431" s="78" t="s">
        <v>1791</v>
      </c>
      <c r="O4431" s="78" t="s">
        <v>3905</v>
      </c>
      <c r="P4431" s="82">
        <v>3</v>
      </c>
      <c r="Q4431" s="78" t="s">
        <v>3906</v>
      </c>
      <c r="R4431" s="82"/>
      <c r="S4431" s="82"/>
      <c r="T4431" s="82">
        <v>1</v>
      </c>
      <c r="U4431" s="82"/>
      <c r="V4431" s="82"/>
      <c r="W4431" s="82">
        <v>1</v>
      </c>
      <c r="X4431" s="82"/>
      <c r="Y4431" s="82"/>
      <c r="Z4431" s="82"/>
      <c r="AA4431" s="82">
        <v>1</v>
      </c>
      <c r="AB4431" s="82"/>
      <c r="AC4431" s="82"/>
      <c r="AD4431" s="85" t="str">
        <f>IF(A4431&lt;&gt;"",IF(D4431="DIRECCIÓN_DE_TRANSFERENCIAS","280 0031",VLOOKUP(C4431,NIVELES!$A$14:$B$105,2,0)),"")</f>
        <v>280 9120</v>
      </c>
      <c r="AE4431" s="86" t="s">
        <v>322</v>
      </c>
      <c r="AF4431" s="86" t="s">
        <v>369</v>
      </c>
      <c r="AG4431" s="79" t="str">
        <f>+IF(AF4431&lt;&gt;"",VLOOKUP(AF4431,NIVELES!$A$666:$B$673,2,0),"")</f>
        <v>ADMINISTRACIÓN_CENTRAL</v>
      </c>
      <c r="AH4431" s="78" t="s">
        <v>322</v>
      </c>
      <c r="AI4431" s="79" t="str">
        <f>IF(AH4431&lt;&gt;"",VLOOKUP(CONCATENATE(AG4431,AH4431),NIVELES!$B$676:$C$745,2,0),"")</f>
        <v>Administración De La Gestión Administrativa Financiera</v>
      </c>
      <c r="AJ4431" s="78" t="s">
        <v>517</v>
      </c>
      <c r="AK4431" s="79" t="str">
        <f>+IF(AJ4431&lt;&gt;"",VLOOKUP(AJ4431,NIVELES!$A$816:$B$892,2,0),"")</f>
        <v>NO APLICA</v>
      </c>
      <c r="AL4431" s="78" t="s">
        <v>554</v>
      </c>
      <c r="AM4431" s="78">
        <v>530405</v>
      </c>
      <c r="AN4431" s="79" t="str">
        <f>IF(AM4431&lt;&gt;"",+VLOOKUP(AM4431,NIVELES!$A$1652:$B$2466,2,0),"")</f>
        <v>Vehículos (Mantenimiento y Reparación)</v>
      </c>
      <c r="AO4431" s="87">
        <v>1720</v>
      </c>
      <c r="AP4431" s="88">
        <v>0</v>
      </c>
      <c r="AQ4431" s="88">
        <v>0</v>
      </c>
      <c r="AR4431" s="88">
        <v>573.33000000000004</v>
      </c>
      <c r="AS4431" s="88">
        <v>0</v>
      </c>
      <c r="AT4431" s="88">
        <v>0</v>
      </c>
      <c r="AU4431" s="88">
        <v>573.33000000000004</v>
      </c>
      <c r="AV4431" s="88">
        <v>0</v>
      </c>
      <c r="AW4431" s="88">
        <v>0</v>
      </c>
      <c r="AX4431" s="88">
        <v>0</v>
      </c>
      <c r="AY4431" s="88">
        <v>573.34</v>
      </c>
      <c r="AZ4431" s="88">
        <v>0</v>
      </c>
      <c r="BA4431" s="88">
        <v>0</v>
      </c>
      <c r="BB4431" s="89">
        <f t="shared" si="275"/>
        <v>1720</v>
      </c>
      <c r="BC4431" s="90" t="str">
        <f t="shared" si="274"/>
        <v>OK</v>
      </c>
      <c r="BD4431" s="91" t="str">
        <f t="shared" si="276"/>
        <v xml:space="preserve">                  </v>
      </c>
      <c r="BE4431" s="92">
        <f t="shared" si="277"/>
        <v>3</v>
      </c>
    </row>
    <row r="4432" spans="1:57" s="74" customFormat="1" ht="50.1" customHeight="1" x14ac:dyDescent="0.2">
      <c r="A4432" s="78" t="s">
        <v>55</v>
      </c>
      <c r="B4432" s="78" t="s">
        <v>68</v>
      </c>
      <c r="C4432" s="78" t="s">
        <v>1041</v>
      </c>
      <c r="D4432" s="78" t="s">
        <v>575</v>
      </c>
      <c r="E4432" s="79" t="str">
        <f>+IF(C4432&lt;&gt;"",VLOOKUP(MID(C4432,18,5),NIVELES!$A$133:$B$213,2,0),"")</f>
        <v>PICHINCHA</v>
      </c>
      <c r="F4432" s="80" t="s">
        <v>70</v>
      </c>
      <c r="G4432" s="81" t="str">
        <f>+IF(F4432&lt;&gt;"",VLOOKUP(F4432,NIVELES!$A$246:$C$464,3,0),"")</f>
        <v xml:space="preserve"> </v>
      </c>
      <c r="H4432" s="82" t="s">
        <v>1023</v>
      </c>
      <c r="I4432" s="78" t="s">
        <v>3869</v>
      </c>
      <c r="J4432" s="78" t="s">
        <v>2475</v>
      </c>
      <c r="K4432" s="78" t="s">
        <v>2476</v>
      </c>
      <c r="L4432" s="78" t="s">
        <v>1791</v>
      </c>
      <c r="M4432" s="78" t="s">
        <v>1791</v>
      </c>
      <c r="N4432" s="78" t="s">
        <v>1791</v>
      </c>
      <c r="O4432" s="78" t="s">
        <v>3907</v>
      </c>
      <c r="P4432" s="82">
        <v>1</v>
      </c>
      <c r="Q4432" s="78" t="s">
        <v>3908</v>
      </c>
      <c r="R4432" s="82"/>
      <c r="S4432" s="82"/>
      <c r="T4432" s="82"/>
      <c r="U4432" s="82"/>
      <c r="V4432" s="82"/>
      <c r="W4432" s="82">
        <v>1</v>
      </c>
      <c r="X4432" s="82"/>
      <c r="Y4432" s="82"/>
      <c r="Z4432" s="82"/>
      <c r="AA4432" s="82"/>
      <c r="AB4432" s="82"/>
      <c r="AC4432" s="82"/>
      <c r="AD4432" s="85" t="str">
        <f>IF(A4432&lt;&gt;"",IF(D4432="DIRECCIÓN_DE_TRANSFERENCIAS","280 0031",VLOOKUP(C4432,NIVELES!$A$14:$B$105,2,0)),"")</f>
        <v>280 9120</v>
      </c>
      <c r="AE4432" s="86" t="s">
        <v>322</v>
      </c>
      <c r="AF4432" s="86" t="s">
        <v>369</v>
      </c>
      <c r="AG4432" s="79" t="str">
        <f>+IF(AF4432&lt;&gt;"",VLOOKUP(AF4432,NIVELES!$A$666:$B$673,2,0),"")</f>
        <v>ADMINISTRACIÓN_CENTRAL</v>
      </c>
      <c r="AH4432" s="78" t="s">
        <v>322</v>
      </c>
      <c r="AI4432" s="79" t="str">
        <f>IF(AH4432&lt;&gt;"",VLOOKUP(CONCATENATE(AG4432,AH4432),NIVELES!$B$676:$C$745,2,0),"")</f>
        <v>Administración De La Gestión Administrativa Financiera</v>
      </c>
      <c r="AJ4432" s="78" t="s">
        <v>517</v>
      </c>
      <c r="AK4432" s="79" t="str">
        <f>+IF(AJ4432&lt;&gt;"",VLOOKUP(AJ4432,NIVELES!$A$816:$B$892,2,0),"")</f>
        <v>NO APLICA</v>
      </c>
      <c r="AL4432" s="78" t="s">
        <v>554</v>
      </c>
      <c r="AM4432" s="78">
        <v>530704</v>
      </c>
      <c r="AN4432" s="79" t="str">
        <f>IF(AM4432&lt;&gt;"",+VLOOKUP(AM4432,NIVELES!$A$1652:$B$2466,2,0),"")</f>
        <v>Mantenimiento y Reparación de Equipos y Sistemas Informáticos</v>
      </c>
      <c r="AO4432" s="87">
        <v>1200</v>
      </c>
      <c r="AP4432" s="88">
        <v>0</v>
      </c>
      <c r="AQ4432" s="88">
        <v>0</v>
      </c>
      <c r="AR4432" s="88">
        <v>0</v>
      </c>
      <c r="AS4432" s="88">
        <v>0</v>
      </c>
      <c r="AT4432" s="88">
        <v>0</v>
      </c>
      <c r="AU4432" s="88">
        <v>1200</v>
      </c>
      <c r="AV4432" s="88">
        <v>0</v>
      </c>
      <c r="AW4432" s="88">
        <v>0</v>
      </c>
      <c r="AX4432" s="88">
        <v>0</v>
      </c>
      <c r="AY4432" s="88">
        <v>0</v>
      </c>
      <c r="AZ4432" s="88">
        <v>0</v>
      </c>
      <c r="BA4432" s="88">
        <v>0</v>
      </c>
      <c r="BB4432" s="89">
        <f t="shared" si="275"/>
        <v>1200</v>
      </c>
      <c r="BC4432" s="90" t="str">
        <f t="shared" si="274"/>
        <v>OK</v>
      </c>
      <c r="BD4432" s="91" t="str">
        <f t="shared" si="276"/>
        <v xml:space="preserve">                  </v>
      </c>
      <c r="BE4432" s="92">
        <f t="shared" si="277"/>
        <v>1</v>
      </c>
    </row>
    <row r="4433" spans="1:57" s="74" customFormat="1" ht="50.1" customHeight="1" x14ac:dyDescent="0.2">
      <c r="A4433" s="78" t="s">
        <v>55</v>
      </c>
      <c r="B4433" s="78" t="s">
        <v>68</v>
      </c>
      <c r="C4433" s="78" t="s">
        <v>1041</v>
      </c>
      <c r="D4433" s="78" t="s">
        <v>575</v>
      </c>
      <c r="E4433" s="79" t="str">
        <f>+IF(C4433&lt;&gt;"",VLOOKUP(MID(C4433,18,5),NIVELES!$A$133:$B$213,2,0),"")</f>
        <v>PICHINCHA</v>
      </c>
      <c r="F4433" s="80" t="s">
        <v>70</v>
      </c>
      <c r="G4433" s="81" t="str">
        <f>+IF(F4433&lt;&gt;"",VLOOKUP(F4433,NIVELES!$A$246:$C$464,3,0),"")</f>
        <v xml:space="preserve"> </v>
      </c>
      <c r="H4433" s="82" t="s">
        <v>1023</v>
      </c>
      <c r="I4433" s="78" t="s">
        <v>3869</v>
      </c>
      <c r="J4433" s="78" t="s">
        <v>2475</v>
      </c>
      <c r="K4433" s="78" t="s">
        <v>2476</v>
      </c>
      <c r="L4433" s="78" t="s">
        <v>1791</v>
      </c>
      <c r="M4433" s="78" t="s">
        <v>1791</v>
      </c>
      <c r="N4433" s="78" t="s">
        <v>1791</v>
      </c>
      <c r="O4433" s="78" t="s">
        <v>3909</v>
      </c>
      <c r="P4433" s="82">
        <v>12</v>
      </c>
      <c r="Q4433" s="78" t="s">
        <v>3910</v>
      </c>
      <c r="R4433" s="82">
        <v>1</v>
      </c>
      <c r="S4433" s="82">
        <v>1</v>
      </c>
      <c r="T4433" s="82">
        <v>1</v>
      </c>
      <c r="U4433" s="82">
        <v>1</v>
      </c>
      <c r="V4433" s="82">
        <v>1</v>
      </c>
      <c r="W4433" s="82">
        <v>1</v>
      </c>
      <c r="X4433" s="82">
        <v>1</v>
      </c>
      <c r="Y4433" s="82">
        <v>1</v>
      </c>
      <c r="Z4433" s="82">
        <v>1</v>
      </c>
      <c r="AA4433" s="82">
        <v>1</v>
      </c>
      <c r="AB4433" s="82">
        <v>1</v>
      </c>
      <c r="AC4433" s="82">
        <v>1</v>
      </c>
      <c r="AD4433" s="85" t="str">
        <f>IF(A4433&lt;&gt;"",IF(D4433="DIRECCIÓN_DE_TRANSFERENCIAS","280 0031",VLOOKUP(C4433,NIVELES!$A$14:$B$105,2,0)),"")</f>
        <v>280 9120</v>
      </c>
      <c r="AE4433" s="86" t="s">
        <v>322</v>
      </c>
      <c r="AF4433" s="86" t="s">
        <v>369</v>
      </c>
      <c r="AG4433" s="79" t="str">
        <f>+IF(AF4433&lt;&gt;"",VLOOKUP(AF4433,NIVELES!$A$666:$B$673,2,0),"")</f>
        <v>ADMINISTRACIÓN_CENTRAL</v>
      </c>
      <c r="AH4433" s="78" t="s">
        <v>322</v>
      </c>
      <c r="AI4433" s="79" t="str">
        <f>IF(AH4433&lt;&gt;"",VLOOKUP(CONCATENATE(AG4433,AH4433),NIVELES!$B$676:$C$745,2,0),"")</f>
        <v>Administración De La Gestión Administrativa Financiera</v>
      </c>
      <c r="AJ4433" s="78" t="s">
        <v>517</v>
      </c>
      <c r="AK4433" s="79" t="str">
        <f>+IF(AJ4433&lt;&gt;"",VLOOKUP(AJ4433,NIVELES!$A$816:$B$892,2,0),"")</f>
        <v>NO APLICA</v>
      </c>
      <c r="AL4433" s="78" t="s">
        <v>554</v>
      </c>
      <c r="AM4433" s="78">
        <v>530803</v>
      </c>
      <c r="AN4433" s="79" t="str">
        <f>IF(AM4433&lt;&gt;"",+VLOOKUP(AM4433,NIVELES!$A$1652:$B$2466,2,0),"")</f>
        <v>Combustibles y Lubricantes</v>
      </c>
      <c r="AO4433" s="87">
        <v>4000</v>
      </c>
      <c r="AP4433" s="88">
        <v>333.33</v>
      </c>
      <c r="AQ4433" s="88">
        <v>333.33</v>
      </c>
      <c r="AR4433" s="88">
        <v>333.33</v>
      </c>
      <c r="AS4433" s="88">
        <v>333.33</v>
      </c>
      <c r="AT4433" s="88">
        <v>333.33</v>
      </c>
      <c r="AU4433" s="88">
        <v>333.33</v>
      </c>
      <c r="AV4433" s="88">
        <v>333.33</v>
      </c>
      <c r="AW4433" s="88">
        <v>333.33</v>
      </c>
      <c r="AX4433" s="88">
        <v>333.34</v>
      </c>
      <c r="AY4433" s="88">
        <v>333.34</v>
      </c>
      <c r="AZ4433" s="88">
        <v>333.34</v>
      </c>
      <c r="BA4433" s="88">
        <v>333.34</v>
      </c>
      <c r="BB4433" s="89">
        <f t="shared" si="275"/>
        <v>4000.0000000000005</v>
      </c>
      <c r="BC4433" s="90" t="str">
        <f t="shared" si="274"/>
        <v>OK</v>
      </c>
      <c r="BD4433" s="91" t="str">
        <f t="shared" si="276"/>
        <v xml:space="preserve">                  </v>
      </c>
      <c r="BE4433" s="92">
        <f t="shared" si="277"/>
        <v>12</v>
      </c>
    </row>
    <row r="4434" spans="1:57" s="74" customFormat="1" ht="50.1" customHeight="1" x14ac:dyDescent="0.2">
      <c r="A4434" s="78" t="s">
        <v>55</v>
      </c>
      <c r="B4434" s="78" t="s">
        <v>68</v>
      </c>
      <c r="C4434" s="78" t="s">
        <v>1041</v>
      </c>
      <c r="D4434" s="78" t="s">
        <v>575</v>
      </c>
      <c r="E4434" s="79" t="str">
        <f>+IF(C4434&lt;&gt;"",VLOOKUP(MID(C4434,18,5),NIVELES!$A$133:$B$213,2,0),"")</f>
        <v>PICHINCHA</v>
      </c>
      <c r="F4434" s="80" t="s">
        <v>70</v>
      </c>
      <c r="G4434" s="81" t="str">
        <f>+IF(F4434&lt;&gt;"",VLOOKUP(F4434,NIVELES!$A$246:$C$464,3,0),"")</f>
        <v xml:space="preserve"> </v>
      </c>
      <c r="H4434" s="82" t="s">
        <v>1023</v>
      </c>
      <c r="I4434" s="78" t="s">
        <v>3869</v>
      </c>
      <c r="J4434" s="78" t="s">
        <v>2475</v>
      </c>
      <c r="K4434" s="78" t="s">
        <v>2476</v>
      </c>
      <c r="L4434" s="78" t="s">
        <v>1791</v>
      </c>
      <c r="M4434" s="78" t="s">
        <v>1791</v>
      </c>
      <c r="N4434" s="78" t="s">
        <v>1791</v>
      </c>
      <c r="O4434" s="78" t="s">
        <v>3911</v>
      </c>
      <c r="P4434" s="82">
        <v>2</v>
      </c>
      <c r="Q4434" s="78" t="s">
        <v>3912</v>
      </c>
      <c r="R4434" s="82"/>
      <c r="S4434" s="82"/>
      <c r="T4434" s="82">
        <v>1</v>
      </c>
      <c r="U4434" s="82"/>
      <c r="V4434" s="82"/>
      <c r="W4434" s="82"/>
      <c r="X4434" s="82"/>
      <c r="Y4434" s="82">
        <v>1</v>
      </c>
      <c r="Z4434" s="82"/>
      <c r="AA4434" s="82"/>
      <c r="AB4434" s="82"/>
      <c r="AC4434" s="82"/>
      <c r="AD4434" s="85" t="str">
        <f>IF(A4434&lt;&gt;"",IF(D4434="DIRECCIÓN_DE_TRANSFERENCIAS","280 0031",VLOOKUP(C4434,NIVELES!$A$14:$B$105,2,0)),"")</f>
        <v>280 9120</v>
      </c>
      <c r="AE4434" s="86" t="s">
        <v>322</v>
      </c>
      <c r="AF4434" s="86" t="s">
        <v>369</v>
      </c>
      <c r="AG4434" s="79" t="str">
        <f>+IF(AF4434&lt;&gt;"",VLOOKUP(AF4434,NIVELES!$A$666:$B$673,2,0),"")</f>
        <v>ADMINISTRACIÓN_CENTRAL</v>
      </c>
      <c r="AH4434" s="78" t="s">
        <v>322</v>
      </c>
      <c r="AI4434" s="79" t="str">
        <f>IF(AH4434&lt;&gt;"",VLOOKUP(CONCATENATE(AG4434,AH4434),NIVELES!$B$676:$C$745,2,0),"")</f>
        <v>Administración De La Gestión Administrativa Financiera</v>
      </c>
      <c r="AJ4434" s="78" t="s">
        <v>517</v>
      </c>
      <c r="AK4434" s="79" t="str">
        <f>+IF(AJ4434&lt;&gt;"",VLOOKUP(AJ4434,NIVELES!$A$816:$B$892,2,0),"")</f>
        <v>NO APLICA</v>
      </c>
      <c r="AL4434" s="78" t="s">
        <v>554</v>
      </c>
      <c r="AM4434" s="78">
        <v>530804</v>
      </c>
      <c r="AN4434" s="79" t="str">
        <f>IF(AM4434&lt;&gt;"",+VLOOKUP(AM4434,NIVELES!$A$1652:$B$2466,2,0),"")</f>
        <v>Materiales de Oficina</v>
      </c>
      <c r="AO4434" s="87">
        <v>5484.64</v>
      </c>
      <c r="AP4434" s="88">
        <v>0</v>
      </c>
      <c r="AQ4434" s="88">
        <v>0</v>
      </c>
      <c r="AR4434" s="88">
        <v>3484.64</v>
      </c>
      <c r="AS4434" s="88">
        <v>0</v>
      </c>
      <c r="AT4434" s="88">
        <v>0</v>
      </c>
      <c r="AU4434" s="88">
        <v>0</v>
      </c>
      <c r="AV4434" s="88">
        <v>0</v>
      </c>
      <c r="AW4434" s="88">
        <v>2000</v>
      </c>
      <c r="AX4434" s="88">
        <v>0</v>
      </c>
      <c r="AY4434" s="88">
        <v>0</v>
      </c>
      <c r="AZ4434" s="88">
        <v>0</v>
      </c>
      <c r="BA4434" s="88">
        <v>0</v>
      </c>
      <c r="BB4434" s="89">
        <f t="shared" si="275"/>
        <v>5484.6399999999994</v>
      </c>
      <c r="BC4434" s="90" t="str">
        <f t="shared" si="274"/>
        <v>OK</v>
      </c>
      <c r="BD4434" s="91" t="str">
        <f t="shared" si="276"/>
        <v xml:space="preserve">                  </v>
      </c>
      <c r="BE4434" s="92">
        <f t="shared" si="277"/>
        <v>2</v>
      </c>
    </row>
    <row r="4435" spans="1:57" s="74" customFormat="1" ht="50.1" customHeight="1" x14ac:dyDescent="0.2">
      <c r="A4435" s="78" t="s">
        <v>55</v>
      </c>
      <c r="B4435" s="78" t="s">
        <v>68</v>
      </c>
      <c r="C4435" s="78" t="s">
        <v>1041</v>
      </c>
      <c r="D4435" s="78" t="s">
        <v>575</v>
      </c>
      <c r="E4435" s="79" t="str">
        <f>+IF(C4435&lt;&gt;"",VLOOKUP(MID(C4435,18,5),NIVELES!$A$133:$B$213,2,0),"")</f>
        <v>PICHINCHA</v>
      </c>
      <c r="F4435" s="80" t="s">
        <v>70</v>
      </c>
      <c r="G4435" s="81" t="str">
        <f>+IF(F4435&lt;&gt;"",VLOOKUP(F4435,NIVELES!$A$246:$C$464,3,0),"")</f>
        <v xml:space="preserve"> </v>
      </c>
      <c r="H4435" s="82" t="s">
        <v>1023</v>
      </c>
      <c r="I4435" s="78" t="s">
        <v>3869</v>
      </c>
      <c r="J4435" s="78" t="s">
        <v>2475</v>
      </c>
      <c r="K4435" s="78" t="s">
        <v>2476</v>
      </c>
      <c r="L4435" s="78" t="s">
        <v>1791</v>
      </c>
      <c r="M4435" s="78" t="s">
        <v>1791</v>
      </c>
      <c r="N4435" s="78" t="s">
        <v>1791</v>
      </c>
      <c r="O4435" s="78" t="s">
        <v>3913</v>
      </c>
      <c r="P4435" s="82">
        <v>1</v>
      </c>
      <c r="Q4435" s="78" t="s">
        <v>3914</v>
      </c>
      <c r="R4435" s="82"/>
      <c r="S4435" s="82"/>
      <c r="T4435" s="82">
        <v>1</v>
      </c>
      <c r="U4435" s="82"/>
      <c r="V4435" s="82"/>
      <c r="W4435" s="82"/>
      <c r="X4435" s="82"/>
      <c r="Y4435" s="82"/>
      <c r="Z4435" s="82"/>
      <c r="AA4435" s="82"/>
      <c r="AB4435" s="82"/>
      <c r="AC4435" s="82"/>
      <c r="AD4435" s="85" t="str">
        <f>IF(A4435&lt;&gt;"",IF(D4435="DIRECCIÓN_DE_TRANSFERENCIAS","280 0031",VLOOKUP(C4435,NIVELES!$A$14:$B$105,2,0)),"")</f>
        <v>280 9120</v>
      </c>
      <c r="AE4435" s="86" t="s">
        <v>322</v>
      </c>
      <c r="AF4435" s="86" t="s">
        <v>369</v>
      </c>
      <c r="AG4435" s="79" t="str">
        <f>+IF(AF4435&lt;&gt;"",VLOOKUP(AF4435,NIVELES!$A$666:$B$673,2,0),"")</f>
        <v>ADMINISTRACIÓN_CENTRAL</v>
      </c>
      <c r="AH4435" s="78" t="s">
        <v>322</v>
      </c>
      <c r="AI4435" s="79" t="str">
        <f>IF(AH4435&lt;&gt;"",VLOOKUP(CONCATENATE(AG4435,AH4435),NIVELES!$B$676:$C$745,2,0),"")</f>
        <v>Administración De La Gestión Administrativa Financiera</v>
      </c>
      <c r="AJ4435" s="78" t="s">
        <v>517</v>
      </c>
      <c r="AK4435" s="79" t="str">
        <f>+IF(AJ4435&lt;&gt;"",VLOOKUP(AJ4435,NIVELES!$A$816:$B$892,2,0),"")</f>
        <v>NO APLICA</v>
      </c>
      <c r="AL4435" s="78" t="s">
        <v>554</v>
      </c>
      <c r="AM4435" s="78">
        <v>530805</v>
      </c>
      <c r="AN4435" s="79" t="str">
        <f>IF(AM4435&lt;&gt;"",+VLOOKUP(AM4435,NIVELES!$A$1652:$B$2466,2,0),"")</f>
        <v>Materiales de Aseo</v>
      </c>
      <c r="AO4435" s="87">
        <v>200</v>
      </c>
      <c r="AP4435" s="88">
        <v>0</v>
      </c>
      <c r="AQ4435" s="88">
        <v>0</v>
      </c>
      <c r="AR4435" s="88">
        <v>200</v>
      </c>
      <c r="AS4435" s="88">
        <v>0</v>
      </c>
      <c r="AT4435" s="88">
        <v>0</v>
      </c>
      <c r="AU4435" s="88">
        <v>0</v>
      </c>
      <c r="AV4435" s="88">
        <v>0</v>
      </c>
      <c r="AW4435" s="88">
        <v>0</v>
      </c>
      <c r="AX4435" s="88">
        <v>0</v>
      </c>
      <c r="AY4435" s="88">
        <v>0</v>
      </c>
      <c r="AZ4435" s="88">
        <v>0</v>
      </c>
      <c r="BA4435" s="88">
        <v>0</v>
      </c>
      <c r="BB4435" s="89">
        <f t="shared" si="275"/>
        <v>200</v>
      </c>
      <c r="BC4435" s="90" t="str">
        <f t="shared" si="274"/>
        <v>OK</v>
      </c>
      <c r="BD4435" s="91" t="str">
        <f t="shared" si="276"/>
        <v xml:space="preserve">                  </v>
      </c>
      <c r="BE4435" s="92">
        <f t="shared" si="277"/>
        <v>1</v>
      </c>
    </row>
    <row r="4436" spans="1:57" s="74" customFormat="1" ht="50.1" customHeight="1" x14ac:dyDescent="0.2">
      <c r="A4436" s="78" t="s">
        <v>55</v>
      </c>
      <c r="B4436" s="78" t="s">
        <v>68</v>
      </c>
      <c r="C4436" s="78" t="s">
        <v>1041</v>
      </c>
      <c r="D4436" s="78" t="s">
        <v>575</v>
      </c>
      <c r="E4436" s="79" t="str">
        <f>+IF(C4436&lt;&gt;"",VLOOKUP(MID(C4436,18,5),NIVELES!$A$133:$B$213,2,0),"")</f>
        <v>PICHINCHA</v>
      </c>
      <c r="F4436" s="80" t="s">
        <v>70</v>
      </c>
      <c r="G4436" s="81" t="str">
        <f>+IF(F4436&lt;&gt;"",VLOOKUP(F4436,NIVELES!$A$246:$C$464,3,0),"")</f>
        <v xml:space="preserve"> </v>
      </c>
      <c r="H4436" s="82" t="s">
        <v>1023</v>
      </c>
      <c r="I4436" s="78" t="s">
        <v>3869</v>
      </c>
      <c r="J4436" s="78" t="s">
        <v>2475</v>
      </c>
      <c r="K4436" s="78" t="s">
        <v>2476</v>
      </c>
      <c r="L4436" s="78" t="s">
        <v>1791</v>
      </c>
      <c r="M4436" s="78" t="s">
        <v>1791</v>
      </c>
      <c r="N4436" s="78" t="s">
        <v>1791</v>
      </c>
      <c r="O4436" s="78" t="s">
        <v>2932</v>
      </c>
      <c r="P4436" s="82">
        <v>3</v>
      </c>
      <c r="Q4436" s="78" t="s">
        <v>3510</v>
      </c>
      <c r="R4436" s="82"/>
      <c r="S4436" s="82"/>
      <c r="T4436" s="82">
        <v>1</v>
      </c>
      <c r="U4436" s="82"/>
      <c r="V4436" s="82"/>
      <c r="W4436" s="82"/>
      <c r="X4436" s="82">
        <v>1</v>
      </c>
      <c r="Y4436" s="82"/>
      <c r="Z4436" s="82"/>
      <c r="AA4436" s="82">
        <v>1</v>
      </c>
      <c r="AB4436" s="82"/>
      <c r="AC4436" s="82"/>
      <c r="AD4436" s="85" t="str">
        <f>IF(A4436&lt;&gt;"",IF(D4436="DIRECCIÓN_DE_TRANSFERENCIAS","280 0031",VLOOKUP(C4436,NIVELES!$A$14:$B$105,2,0)),"")</f>
        <v>280 9120</v>
      </c>
      <c r="AE4436" s="86" t="s">
        <v>322</v>
      </c>
      <c r="AF4436" s="86" t="s">
        <v>369</v>
      </c>
      <c r="AG4436" s="79" t="str">
        <f>+IF(AF4436&lt;&gt;"",VLOOKUP(AF4436,NIVELES!$A$666:$B$673,2,0),"")</f>
        <v>ADMINISTRACIÓN_CENTRAL</v>
      </c>
      <c r="AH4436" s="78" t="s">
        <v>322</v>
      </c>
      <c r="AI4436" s="79" t="str">
        <f>IF(AH4436&lt;&gt;"",VLOOKUP(CONCATENATE(AG4436,AH4436),NIVELES!$B$676:$C$745,2,0),"")</f>
        <v>Administración De La Gestión Administrativa Financiera</v>
      </c>
      <c r="AJ4436" s="78" t="s">
        <v>517</v>
      </c>
      <c r="AK4436" s="79" t="str">
        <f>+IF(AJ4436&lt;&gt;"",VLOOKUP(AJ4436,NIVELES!$A$816:$B$892,2,0),"")</f>
        <v>NO APLICA</v>
      </c>
      <c r="AL4436" s="78" t="s">
        <v>554</v>
      </c>
      <c r="AM4436" s="78">
        <v>530813</v>
      </c>
      <c r="AN4436" s="79" t="str">
        <f>IF(AM4436&lt;&gt;"",+VLOOKUP(AM4436,NIVELES!$A$1652:$B$2466,2,0),"")</f>
        <v>Repuestos y Accesorios</v>
      </c>
      <c r="AO4436" s="87">
        <v>1100</v>
      </c>
      <c r="AP4436" s="88">
        <v>0</v>
      </c>
      <c r="AQ4436" s="88">
        <v>0</v>
      </c>
      <c r="AR4436" s="88">
        <v>366.67</v>
      </c>
      <c r="AS4436" s="88">
        <v>0</v>
      </c>
      <c r="AT4436" s="88">
        <v>0</v>
      </c>
      <c r="AU4436" s="88">
        <v>0</v>
      </c>
      <c r="AV4436" s="88">
        <v>366.67</v>
      </c>
      <c r="AW4436" s="88">
        <v>0</v>
      </c>
      <c r="AX4436" s="88">
        <v>0</v>
      </c>
      <c r="AY4436" s="88">
        <v>366.66</v>
      </c>
      <c r="AZ4436" s="88">
        <v>0</v>
      </c>
      <c r="BA4436" s="88">
        <v>0</v>
      </c>
      <c r="BB4436" s="89">
        <f t="shared" si="275"/>
        <v>1100</v>
      </c>
      <c r="BC4436" s="90" t="str">
        <f t="shared" si="274"/>
        <v>OK</v>
      </c>
      <c r="BD4436" s="91" t="str">
        <f t="shared" si="276"/>
        <v xml:space="preserve">                  </v>
      </c>
      <c r="BE4436" s="92">
        <f t="shared" si="277"/>
        <v>3</v>
      </c>
    </row>
    <row r="4437" spans="1:57" s="74" customFormat="1" ht="50.1" customHeight="1" x14ac:dyDescent="0.2">
      <c r="A4437" s="78" t="s">
        <v>55</v>
      </c>
      <c r="B4437" s="78" t="s">
        <v>68</v>
      </c>
      <c r="C4437" s="78" t="s">
        <v>1041</v>
      </c>
      <c r="D4437" s="78" t="s">
        <v>575</v>
      </c>
      <c r="E4437" s="79" t="str">
        <f>+IF(C4437&lt;&gt;"",VLOOKUP(MID(C4437,18,5),NIVELES!$A$133:$B$213,2,0),"")</f>
        <v>PICHINCHA</v>
      </c>
      <c r="F4437" s="80" t="s">
        <v>70</v>
      </c>
      <c r="G4437" s="81" t="str">
        <f>+IF(F4437&lt;&gt;"",VLOOKUP(F4437,NIVELES!$A$246:$C$464,3,0),"")</f>
        <v xml:space="preserve"> </v>
      </c>
      <c r="H4437" s="82" t="s">
        <v>1023</v>
      </c>
      <c r="I4437" s="78" t="s">
        <v>3869</v>
      </c>
      <c r="J4437" s="78" t="s">
        <v>2475</v>
      </c>
      <c r="K4437" s="78" t="s">
        <v>2476</v>
      </c>
      <c r="L4437" s="78" t="s">
        <v>1791</v>
      </c>
      <c r="M4437" s="78" t="s">
        <v>1791</v>
      </c>
      <c r="N4437" s="78" t="s">
        <v>1791</v>
      </c>
      <c r="O4437" s="78" t="s">
        <v>3893</v>
      </c>
      <c r="P4437" s="82">
        <v>1</v>
      </c>
      <c r="Q4437" s="78" t="s">
        <v>3915</v>
      </c>
      <c r="R4437" s="82"/>
      <c r="S4437" s="82"/>
      <c r="T4437" s="82">
        <v>1</v>
      </c>
      <c r="U4437" s="82"/>
      <c r="V4437" s="82"/>
      <c r="W4437" s="82"/>
      <c r="X4437" s="82"/>
      <c r="Y4437" s="82"/>
      <c r="Z4437" s="82"/>
      <c r="AA4437" s="82"/>
      <c r="AB4437" s="82"/>
      <c r="AC4437" s="82"/>
      <c r="AD4437" s="85" t="str">
        <f>IF(A4437&lt;&gt;"",IF(D4437="DIRECCIÓN_DE_TRANSFERENCIAS","280 0031",VLOOKUP(C4437,NIVELES!$A$14:$B$105,2,0)),"")</f>
        <v>280 9120</v>
      </c>
      <c r="AE4437" s="86" t="s">
        <v>322</v>
      </c>
      <c r="AF4437" s="86" t="s">
        <v>369</v>
      </c>
      <c r="AG4437" s="79" t="str">
        <f>+IF(AF4437&lt;&gt;"",VLOOKUP(AF4437,NIVELES!$A$666:$B$673,2,0),"")</f>
        <v>ADMINISTRACIÓN_CENTRAL</v>
      </c>
      <c r="AH4437" s="78" t="s">
        <v>322</v>
      </c>
      <c r="AI4437" s="79" t="str">
        <f>IF(AH4437&lt;&gt;"",VLOOKUP(CONCATENATE(AG4437,AH4437),NIVELES!$B$676:$C$745,2,0),"")</f>
        <v>Administración De La Gestión Administrativa Financiera</v>
      </c>
      <c r="AJ4437" s="78" t="s">
        <v>517</v>
      </c>
      <c r="AK4437" s="79" t="str">
        <f>+IF(AJ4437&lt;&gt;"",VLOOKUP(AJ4437,NIVELES!$A$816:$B$892,2,0),"")</f>
        <v>NO APLICA</v>
      </c>
      <c r="AL4437" s="78" t="s">
        <v>555</v>
      </c>
      <c r="AM4437" s="78">
        <v>570102</v>
      </c>
      <c r="AN4437" s="79" t="str">
        <f>IF(AM4437&lt;&gt;"",+VLOOKUP(AM4437,NIVELES!$A$1652:$B$2466,2,0),"")</f>
        <v>Tasas Generales, Impuestos, Contribuciones, Permisos, Licencias y Patentes.</v>
      </c>
      <c r="AO4437" s="87">
        <v>387.42</v>
      </c>
      <c r="AP4437" s="88">
        <v>0</v>
      </c>
      <c r="AQ4437" s="88">
        <v>0</v>
      </c>
      <c r="AR4437" s="88">
        <v>387.42</v>
      </c>
      <c r="AS4437" s="88">
        <v>0</v>
      </c>
      <c r="AT4437" s="88">
        <v>0</v>
      </c>
      <c r="AU4437" s="88">
        <v>0</v>
      </c>
      <c r="AV4437" s="88">
        <v>0</v>
      </c>
      <c r="AW4437" s="88">
        <v>0</v>
      </c>
      <c r="AX4437" s="88">
        <v>0</v>
      </c>
      <c r="AY4437" s="88">
        <v>0</v>
      </c>
      <c r="AZ4437" s="88">
        <v>0</v>
      </c>
      <c r="BA4437" s="88">
        <v>0</v>
      </c>
      <c r="BB4437" s="89">
        <f t="shared" si="275"/>
        <v>387.42</v>
      </c>
      <c r="BC4437" s="90" t="str">
        <f t="shared" si="274"/>
        <v>OK</v>
      </c>
      <c r="BD4437" s="91" t="str">
        <f t="shared" si="276"/>
        <v xml:space="preserve">                  </v>
      </c>
      <c r="BE4437" s="92">
        <f t="shared" si="277"/>
        <v>1</v>
      </c>
    </row>
    <row r="4438" spans="1:57" s="74" customFormat="1" ht="50.1" customHeight="1" x14ac:dyDescent="0.2">
      <c r="A4438" s="78" t="s">
        <v>55</v>
      </c>
      <c r="B4438" s="78" t="s">
        <v>68</v>
      </c>
      <c r="C4438" s="78" t="s">
        <v>1041</v>
      </c>
      <c r="D4438" s="78" t="s">
        <v>575</v>
      </c>
      <c r="E4438" s="79" t="str">
        <f>+IF(C4438&lt;&gt;"",VLOOKUP(MID(C4438,18,5),NIVELES!$A$133:$B$213,2,0),"")</f>
        <v>PICHINCHA</v>
      </c>
      <c r="F4438" s="80" t="s">
        <v>70</v>
      </c>
      <c r="G4438" s="81" t="str">
        <f>+IF(F4438&lt;&gt;"",VLOOKUP(F4438,NIVELES!$A$246:$C$464,3,0),"")</f>
        <v xml:space="preserve"> </v>
      </c>
      <c r="H4438" s="82" t="s">
        <v>1023</v>
      </c>
      <c r="I4438" s="78" t="s">
        <v>3869</v>
      </c>
      <c r="J4438" s="78" t="s">
        <v>2475</v>
      </c>
      <c r="K4438" s="78" t="s">
        <v>2476</v>
      </c>
      <c r="L4438" s="78" t="s">
        <v>1791</v>
      </c>
      <c r="M4438" s="78" t="s">
        <v>1791</v>
      </c>
      <c r="N4438" s="78" t="s">
        <v>1791</v>
      </c>
      <c r="O4438" s="78" t="s">
        <v>3916</v>
      </c>
      <c r="P4438" s="82">
        <v>1</v>
      </c>
      <c r="Q4438" s="78" t="s">
        <v>3917</v>
      </c>
      <c r="R4438" s="82"/>
      <c r="S4438" s="82"/>
      <c r="T4438" s="82"/>
      <c r="U4438" s="82">
        <v>1</v>
      </c>
      <c r="V4438" s="82"/>
      <c r="W4438" s="82"/>
      <c r="X4438" s="82"/>
      <c r="Y4438" s="82"/>
      <c r="Z4438" s="82"/>
      <c r="AA4438" s="82"/>
      <c r="AB4438" s="82"/>
      <c r="AC4438" s="82"/>
      <c r="AD4438" s="85" t="str">
        <f>IF(A4438&lt;&gt;"",IF(D4438="DIRECCIÓN_DE_TRANSFERENCIAS","280 0031",VLOOKUP(C4438,NIVELES!$A$14:$B$105,2,0)),"")</f>
        <v>280 9120</v>
      </c>
      <c r="AE4438" s="86" t="s">
        <v>322</v>
      </c>
      <c r="AF4438" s="86" t="s">
        <v>369</v>
      </c>
      <c r="AG4438" s="79" t="str">
        <f>+IF(AF4438&lt;&gt;"",VLOOKUP(AF4438,NIVELES!$A$666:$B$673,2,0),"")</f>
        <v>ADMINISTRACIÓN_CENTRAL</v>
      </c>
      <c r="AH4438" s="78" t="s">
        <v>322</v>
      </c>
      <c r="AI4438" s="79" t="str">
        <f>IF(AH4438&lt;&gt;"",VLOOKUP(CONCATENATE(AG4438,AH4438),NIVELES!$B$676:$C$745,2,0),"")</f>
        <v>Administración De La Gestión Administrativa Financiera</v>
      </c>
      <c r="AJ4438" s="78" t="s">
        <v>517</v>
      </c>
      <c r="AK4438" s="79" t="str">
        <f>+IF(AJ4438&lt;&gt;"",VLOOKUP(AJ4438,NIVELES!$A$816:$B$892,2,0),"")</f>
        <v>NO APLICA</v>
      </c>
      <c r="AL4438" s="78" t="s">
        <v>556</v>
      </c>
      <c r="AM4438" s="78">
        <v>580209</v>
      </c>
      <c r="AN4438" s="79" t="str">
        <f>IF(AM4438&lt;&gt;"",+VLOOKUP(AM4438,NIVELES!$A$1652:$B$2466,2,0),"")</f>
        <v>A Jubilados Patronales</v>
      </c>
      <c r="AO4438" s="87">
        <v>573.75</v>
      </c>
      <c r="AP4438" s="88">
        <v>0</v>
      </c>
      <c r="AQ4438" s="88">
        <v>0</v>
      </c>
      <c r="AR4438" s="88">
        <v>0</v>
      </c>
      <c r="AS4438" s="88">
        <v>573.75</v>
      </c>
      <c r="AT4438" s="88">
        <v>0</v>
      </c>
      <c r="AU4438" s="88">
        <v>0</v>
      </c>
      <c r="AV4438" s="88">
        <v>0</v>
      </c>
      <c r="AW4438" s="88">
        <v>0</v>
      </c>
      <c r="AX4438" s="88">
        <v>0</v>
      </c>
      <c r="AY4438" s="88">
        <v>0</v>
      </c>
      <c r="AZ4438" s="88">
        <v>0</v>
      </c>
      <c r="BA4438" s="88">
        <v>0</v>
      </c>
      <c r="BB4438" s="89">
        <f t="shared" si="275"/>
        <v>573.75</v>
      </c>
      <c r="BC4438" s="90" t="str">
        <f t="shared" si="274"/>
        <v>OK</v>
      </c>
      <c r="BD4438" s="91" t="str">
        <f t="shared" si="276"/>
        <v xml:space="preserve">                  </v>
      </c>
      <c r="BE4438" s="92">
        <f t="shared" si="277"/>
        <v>1</v>
      </c>
    </row>
    <row r="4439" spans="1:57" s="74" customFormat="1" ht="50.1" customHeight="1" x14ac:dyDescent="0.2">
      <c r="A4439" s="78" t="s">
        <v>55</v>
      </c>
      <c r="B4439" s="78" t="s">
        <v>68</v>
      </c>
      <c r="C4439" s="78" t="s">
        <v>1041</v>
      </c>
      <c r="D4439" s="78" t="s">
        <v>605</v>
      </c>
      <c r="E4439" s="79" t="str">
        <f>+IF(C4439&lt;&gt;"",VLOOKUP(MID(C4439,18,5),NIVELES!$A$133:$B$213,2,0),"")</f>
        <v>PICHINCHA</v>
      </c>
      <c r="F4439" s="80" t="s">
        <v>70</v>
      </c>
      <c r="G4439" s="81" t="str">
        <f>+IF(F4439&lt;&gt;"",VLOOKUP(F4439,NIVELES!$A$246:$C$464,3,0),"")</f>
        <v xml:space="preserve"> </v>
      </c>
      <c r="H4439" s="82" t="s">
        <v>1024</v>
      </c>
      <c r="I4439" s="78" t="s">
        <v>1048</v>
      </c>
      <c r="J4439" s="78" t="s">
        <v>2184</v>
      </c>
      <c r="K4439" s="78" t="s">
        <v>2185</v>
      </c>
      <c r="L4439" s="78" t="s">
        <v>3918</v>
      </c>
      <c r="M4439" s="78">
        <v>90</v>
      </c>
      <c r="N4439" s="78" t="s">
        <v>2587</v>
      </c>
      <c r="O4439" s="78" t="s">
        <v>2167</v>
      </c>
      <c r="P4439" s="82">
        <v>12</v>
      </c>
      <c r="Q4439" s="78" t="s">
        <v>2945</v>
      </c>
      <c r="R4439" s="82">
        <v>1</v>
      </c>
      <c r="S4439" s="82">
        <v>1</v>
      </c>
      <c r="T4439" s="82">
        <v>1</v>
      </c>
      <c r="U4439" s="82">
        <v>1</v>
      </c>
      <c r="V4439" s="82">
        <v>1</v>
      </c>
      <c r="W4439" s="82">
        <v>1</v>
      </c>
      <c r="X4439" s="82">
        <v>1</v>
      </c>
      <c r="Y4439" s="82">
        <v>1</v>
      </c>
      <c r="Z4439" s="82">
        <v>1</v>
      </c>
      <c r="AA4439" s="82">
        <v>1</v>
      </c>
      <c r="AB4439" s="82">
        <v>1</v>
      </c>
      <c r="AC4439" s="82">
        <v>1</v>
      </c>
      <c r="AD4439" s="85" t="str">
        <f>IF(A4439&lt;&gt;"",IF(D4439="DIRECCIÓN_DE_TRANSFERENCIAS","280 0031",VLOOKUP(C4439,NIVELES!$A$14:$B$105,2,0)),"")</f>
        <v>280 9120</v>
      </c>
      <c r="AE4439" s="86" t="s">
        <v>322</v>
      </c>
      <c r="AF4439" s="86" t="s">
        <v>543</v>
      </c>
      <c r="AG4439" s="79" t="str">
        <f>+IF(AF4439&lt;&gt;"",VLOOKUP(AF4439,NIVELES!$A$666:$B$673,2,0),"")</f>
        <v>DESARROLLO_INFANTIL</v>
      </c>
      <c r="AH4439" s="78" t="s">
        <v>322</v>
      </c>
      <c r="AI4439" s="79" t="str">
        <f>IF(AH4439&lt;&gt;"",VLOOKUP(CONCATENATE(AG4439,AH4439),NIVELES!$B$676:$C$745,2,0),"")</f>
        <v>Centros Infantiles Del Buen Vivir Atencion Directa -Funcionamiento Operación Y Atencion De Unidades</v>
      </c>
      <c r="AJ4439" s="78" t="s">
        <v>387</v>
      </c>
      <c r="AK4439" s="79" t="str">
        <f>+IF(AJ4439&lt;&gt;"",VLOOKUP(AJ4439,NIVELES!$A$816:$B$892,2,0),"")</f>
        <v>ASEGURAR EL DESARROLLO INFANTIL Y LA EDUCACIÓN INTEGRAL, CON CALIDAD Y CALIDEZ PARA TODOS LOS NIÑOS, NIÑAS Y ADOLESCENTES</v>
      </c>
      <c r="AL4439" s="78" t="s">
        <v>553</v>
      </c>
      <c r="AM4439" s="78">
        <v>510105</v>
      </c>
      <c r="AN4439" s="79" t="str">
        <f>IF(AM4439&lt;&gt;"",+VLOOKUP(AM4439,NIVELES!$A$1652:$B$2466,2,0),"")</f>
        <v>Remuneraciones Unificadas</v>
      </c>
      <c r="AO4439" s="87">
        <v>794124</v>
      </c>
      <c r="AP4439" s="88">
        <v>66177</v>
      </c>
      <c r="AQ4439" s="88">
        <v>66177</v>
      </c>
      <c r="AR4439" s="88">
        <v>66177</v>
      </c>
      <c r="AS4439" s="88">
        <v>66177</v>
      </c>
      <c r="AT4439" s="88">
        <v>66177</v>
      </c>
      <c r="AU4439" s="88">
        <v>66177</v>
      </c>
      <c r="AV4439" s="88">
        <v>66177</v>
      </c>
      <c r="AW4439" s="88">
        <v>66177</v>
      </c>
      <c r="AX4439" s="88">
        <v>66177</v>
      </c>
      <c r="AY4439" s="88">
        <v>66177</v>
      </c>
      <c r="AZ4439" s="88">
        <v>66177</v>
      </c>
      <c r="BA4439" s="88">
        <v>66177</v>
      </c>
      <c r="BB4439" s="89">
        <f t="shared" si="275"/>
        <v>794124</v>
      </c>
      <c r="BC4439" s="90" t="str">
        <f t="shared" si="274"/>
        <v>OK</v>
      </c>
      <c r="BD4439" s="91" t="str">
        <f t="shared" si="276"/>
        <v xml:space="preserve">                  </v>
      </c>
      <c r="BE4439" s="92">
        <f t="shared" si="277"/>
        <v>12</v>
      </c>
    </row>
    <row r="4440" spans="1:57" s="74" customFormat="1" ht="50.1" customHeight="1" x14ac:dyDescent="0.2">
      <c r="A4440" s="78" t="s">
        <v>55</v>
      </c>
      <c r="B4440" s="78" t="s">
        <v>68</v>
      </c>
      <c r="C4440" s="78" t="s">
        <v>1041</v>
      </c>
      <c r="D4440" s="78" t="s">
        <v>605</v>
      </c>
      <c r="E4440" s="79" t="str">
        <f>+IF(C4440&lt;&gt;"",VLOOKUP(MID(C4440,18,5),NIVELES!$A$133:$B$213,2,0),"")</f>
        <v>PICHINCHA</v>
      </c>
      <c r="F4440" s="80" t="s">
        <v>70</v>
      </c>
      <c r="G4440" s="81" t="str">
        <f>+IF(F4440&lt;&gt;"",VLOOKUP(F4440,NIVELES!$A$246:$C$464,3,0),"")</f>
        <v xml:space="preserve"> </v>
      </c>
      <c r="H4440" s="82" t="s">
        <v>1024</v>
      </c>
      <c r="I4440" s="78" t="s">
        <v>1048</v>
      </c>
      <c r="J4440" s="78" t="s">
        <v>2184</v>
      </c>
      <c r="K4440" s="78" t="s">
        <v>2185</v>
      </c>
      <c r="L4440" s="78" t="s">
        <v>3918</v>
      </c>
      <c r="M4440" s="78">
        <v>90</v>
      </c>
      <c r="N4440" s="78" t="s">
        <v>2587</v>
      </c>
      <c r="O4440" s="78" t="s">
        <v>2167</v>
      </c>
      <c r="P4440" s="82">
        <v>1</v>
      </c>
      <c r="Q4440" s="78" t="s">
        <v>2945</v>
      </c>
      <c r="R4440" s="82"/>
      <c r="S4440" s="82"/>
      <c r="T4440" s="82"/>
      <c r="U4440" s="82"/>
      <c r="V4440" s="82"/>
      <c r="W4440" s="82"/>
      <c r="X4440" s="82"/>
      <c r="Y4440" s="82"/>
      <c r="Z4440" s="82"/>
      <c r="AA4440" s="82"/>
      <c r="AB4440" s="82"/>
      <c r="AC4440" s="82">
        <v>1</v>
      </c>
      <c r="AD4440" s="85" t="str">
        <f>IF(A4440&lt;&gt;"",IF(D4440="DIRECCIÓN_DE_TRANSFERENCIAS","280 0031",VLOOKUP(C4440,NIVELES!$A$14:$B$105,2,0)),"")</f>
        <v>280 9120</v>
      </c>
      <c r="AE4440" s="86" t="s">
        <v>322</v>
      </c>
      <c r="AF4440" s="86" t="s">
        <v>543</v>
      </c>
      <c r="AG4440" s="79" t="str">
        <f>+IF(AF4440&lt;&gt;"",VLOOKUP(AF4440,NIVELES!$A$666:$B$673,2,0),"")</f>
        <v>DESARROLLO_INFANTIL</v>
      </c>
      <c r="AH4440" s="78" t="s">
        <v>322</v>
      </c>
      <c r="AI4440" s="79" t="str">
        <f>IF(AH4440&lt;&gt;"",VLOOKUP(CONCATENATE(AG4440,AH4440),NIVELES!$B$676:$C$745,2,0),"")</f>
        <v>Centros Infantiles Del Buen Vivir Atencion Directa -Funcionamiento Operación Y Atencion De Unidades</v>
      </c>
      <c r="AJ4440" s="78" t="s">
        <v>387</v>
      </c>
      <c r="AK4440" s="79" t="str">
        <f>+IF(AJ4440&lt;&gt;"",VLOOKUP(AJ4440,NIVELES!$A$816:$B$892,2,0),"")</f>
        <v>ASEGURAR EL DESARROLLO INFANTIL Y LA EDUCACIÓN INTEGRAL, CON CALIDAD Y CALIDEZ PARA TODOS LOS NIÑOS, NIÑAS Y ADOLESCENTES</v>
      </c>
      <c r="AL4440" s="78" t="s">
        <v>553</v>
      </c>
      <c r="AM4440" s="78">
        <v>510203</v>
      </c>
      <c r="AN4440" s="79" t="str">
        <f>IF(AM4440&lt;&gt;"",+VLOOKUP(AM4440,NIVELES!$A$1652:$B$2466,2,0),"")</f>
        <v>Decimotercer Sueldo</v>
      </c>
      <c r="AO4440" s="87">
        <v>66024.75</v>
      </c>
      <c r="AP4440" s="88">
        <v>0</v>
      </c>
      <c r="AQ4440" s="88">
        <v>0</v>
      </c>
      <c r="AR4440" s="88">
        <v>0</v>
      </c>
      <c r="AS4440" s="88">
        <v>0</v>
      </c>
      <c r="AT4440" s="88">
        <v>0</v>
      </c>
      <c r="AU4440" s="88">
        <v>0</v>
      </c>
      <c r="AV4440" s="88">
        <v>0</v>
      </c>
      <c r="AW4440" s="88">
        <v>0</v>
      </c>
      <c r="AX4440" s="88">
        <v>0</v>
      </c>
      <c r="AY4440" s="88">
        <v>0</v>
      </c>
      <c r="AZ4440" s="88">
        <v>0</v>
      </c>
      <c r="BA4440" s="88">
        <v>66024.75</v>
      </c>
      <c r="BB4440" s="89">
        <f t="shared" si="275"/>
        <v>66024.75</v>
      </c>
      <c r="BC4440" s="90" t="str">
        <f t="shared" si="274"/>
        <v>OK</v>
      </c>
      <c r="BD4440" s="91" t="str">
        <f t="shared" si="276"/>
        <v xml:space="preserve">                  </v>
      </c>
      <c r="BE4440" s="92">
        <f t="shared" si="277"/>
        <v>1</v>
      </c>
    </row>
    <row r="4441" spans="1:57" s="74" customFormat="1" ht="50.1" customHeight="1" x14ac:dyDescent="0.2">
      <c r="A4441" s="78" t="s">
        <v>55</v>
      </c>
      <c r="B4441" s="78" t="s">
        <v>68</v>
      </c>
      <c r="C4441" s="78" t="s">
        <v>1041</v>
      </c>
      <c r="D4441" s="78" t="s">
        <v>605</v>
      </c>
      <c r="E4441" s="79" t="str">
        <f>+IF(C4441&lt;&gt;"",VLOOKUP(MID(C4441,18,5),NIVELES!$A$133:$B$213,2,0),"")</f>
        <v>PICHINCHA</v>
      </c>
      <c r="F4441" s="80" t="s">
        <v>70</v>
      </c>
      <c r="G4441" s="81" t="str">
        <f>+IF(F4441&lt;&gt;"",VLOOKUP(F4441,NIVELES!$A$246:$C$464,3,0),"")</f>
        <v xml:space="preserve"> </v>
      </c>
      <c r="H4441" s="82" t="s">
        <v>1024</v>
      </c>
      <c r="I4441" s="78" t="s">
        <v>1048</v>
      </c>
      <c r="J4441" s="78" t="s">
        <v>2184</v>
      </c>
      <c r="K4441" s="78" t="s">
        <v>2185</v>
      </c>
      <c r="L4441" s="78" t="s">
        <v>3918</v>
      </c>
      <c r="M4441" s="78">
        <v>90</v>
      </c>
      <c r="N4441" s="78" t="s">
        <v>2587</v>
      </c>
      <c r="O4441" s="78" t="s">
        <v>2167</v>
      </c>
      <c r="P4441" s="82">
        <v>1</v>
      </c>
      <c r="Q4441" s="78" t="s">
        <v>2945</v>
      </c>
      <c r="R4441" s="82"/>
      <c r="S4441" s="82"/>
      <c r="T4441" s="82"/>
      <c r="U4441" s="82"/>
      <c r="V4441" s="82"/>
      <c r="W4441" s="82"/>
      <c r="X4441" s="82"/>
      <c r="Y4441" s="82">
        <v>1</v>
      </c>
      <c r="Z4441" s="82"/>
      <c r="AA4441" s="82"/>
      <c r="AB4441" s="82"/>
      <c r="AC4441" s="82"/>
      <c r="AD4441" s="85" t="str">
        <f>IF(A4441&lt;&gt;"",IF(D4441="DIRECCIÓN_DE_TRANSFERENCIAS","280 0031",VLOOKUP(C4441,NIVELES!$A$14:$B$105,2,0)),"")</f>
        <v>280 9120</v>
      </c>
      <c r="AE4441" s="86" t="s">
        <v>322</v>
      </c>
      <c r="AF4441" s="86" t="s">
        <v>543</v>
      </c>
      <c r="AG4441" s="79" t="str">
        <f>+IF(AF4441&lt;&gt;"",VLOOKUP(AF4441,NIVELES!$A$666:$B$673,2,0),"")</f>
        <v>DESARROLLO_INFANTIL</v>
      </c>
      <c r="AH4441" s="78" t="s">
        <v>322</v>
      </c>
      <c r="AI4441" s="79" t="str">
        <f>IF(AH4441&lt;&gt;"",VLOOKUP(CONCATENATE(AG4441,AH4441),NIVELES!$B$676:$C$745,2,0),"")</f>
        <v>Centros Infantiles Del Buen Vivir Atencion Directa -Funcionamiento Operación Y Atencion De Unidades</v>
      </c>
      <c r="AJ4441" s="78" t="s">
        <v>387</v>
      </c>
      <c r="AK4441" s="79" t="str">
        <f>+IF(AJ4441&lt;&gt;"",VLOOKUP(AJ4441,NIVELES!$A$816:$B$892,2,0),"")</f>
        <v>ASEGURAR EL DESARROLLO INFANTIL Y LA EDUCACIÓN INTEGRAL, CON CALIDAD Y CALIDEZ PARA TODOS LOS NIÑOS, NIÑAS Y ADOLESCENTES</v>
      </c>
      <c r="AL4441" s="78" t="s">
        <v>553</v>
      </c>
      <c r="AM4441" s="78">
        <v>510204</v>
      </c>
      <c r="AN4441" s="79" t="str">
        <f>IF(AM4441&lt;&gt;"",+VLOOKUP(AM4441,NIVELES!$A$1652:$B$2466,2,0),"")</f>
        <v>Decimocuarto Sueldo</v>
      </c>
      <c r="AO4441" s="87">
        <v>32866.17</v>
      </c>
      <c r="AP4441" s="88">
        <v>0</v>
      </c>
      <c r="AQ4441" s="88">
        <v>0</v>
      </c>
      <c r="AR4441" s="88">
        <v>0</v>
      </c>
      <c r="AS4441" s="88">
        <v>0</v>
      </c>
      <c r="AT4441" s="88">
        <v>0</v>
      </c>
      <c r="AU4441" s="88">
        <v>0</v>
      </c>
      <c r="AV4441" s="88">
        <v>0</v>
      </c>
      <c r="AW4441" s="88">
        <v>32866.17</v>
      </c>
      <c r="AX4441" s="88">
        <v>0</v>
      </c>
      <c r="AY4441" s="88">
        <v>0</v>
      </c>
      <c r="AZ4441" s="88">
        <v>0</v>
      </c>
      <c r="BA4441" s="88">
        <v>0</v>
      </c>
      <c r="BB4441" s="89">
        <f t="shared" si="275"/>
        <v>32866.17</v>
      </c>
      <c r="BC4441" s="90" t="str">
        <f t="shared" si="274"/>
        <v>OK</v>
      </c>
      <c r="BD4441" s="91" t="str">
        <f t="shared" si="276"/>
        <v xml:space="preserve">                  </v>
      </c>
      <c r="BE4441" s="92">
        <f t="shared" si="277"/>
        <v>1</v>
      </c>
    </row>
    <row r="4442" spans="1:57" s="74" customFormat="1" ht="50.1" customHeight="1" x14ac:dyDescent="0.2">
      <c r="A4442" s="78" t="s">
        <v>55</v>
      </c>
      <c r="B4442" s="78" t="s">
        <v>68</v>
      </c>
      <c r="C4442" s="78" t="s">
        <v>1041</v>
      </c>
      <c r="D4442" s="78" t="s">
        <v>605</v>
      </c>
      <c r="E4442" s="79" t="str">
        <f>+IF(C4442&lt;&gt;"",VLOOKUP(MID(C4442,18,5),NIVELES!$A$133:$B$213,2,0),"")</f>
        <v>PICHINCHA</v>
      </c>
      <c r="F4442" s="80" t="s">
        <v>70</v>
      </c>
      <c r="G4442" s="81" t="str">
        <f>+IF(F4442&lt;&gt;"",VLOOKUP(F4442,NIVELES!$A$246:$C$464,3,0),"")</f>
        <v xml:space="preserve"> </v>
      </c>
      <c r="H4442" s="82" t="s">
        <v>1024</v>
      </c>
      <c r="I4442" s="78" t="s">
        <v>1048</v>
      </c>
      <c r="J4442" s="78" t="s">
        <v>2184</v>
      </c>
      <c r="K4442" s="78" t="s">
        <v>2185</v>
      </c>
      <c r="L4442" s="78" t="s">
        <v>3918</v>
      </c>
      <c r="M4442" s="78">
        <v>90</v>
      </c>
      <c r="N4442" s="78" t="s">
        <v>2587</v>
      </c>
      <c r="O4442" s="78" t="s">
        <v>2167</v>
      </c>
      <c r="P4442" s="82">
        <v>12</v>
      </c>
      <c r="Q4442" s="78" t="s">
        <v>2945</v>
      </c>
      <c r="R4442" s="82">
        <v>1</v>
      </c>
      <c r="S4442" s="82">
        <v>1</v>
      </c>
      <c r="T4442" s="82">
        <v>1</v>
      </c>
      <c r="U4442" s="82">
        <v>1</v>
      </c>
      <c r="V4442" s="82">
        <v>1</v>
      </c>
      <c r="W4442" s="82">
        <v>1</v>
      </c>
      <c r="X4442" s="82">
        <v>1</v>
      </c>
      <c r="Y4442" s="82">
        <v>1</v>
      </c>
      <c r="Z4442" s="82">
        <v>1</v>
      </c>
      <c r="AA4442" s="82">
        <v>1</v>
      </c>
      <c r="AB4442" s="82">
        <v>1</v>
      </c>
      <c r="AC4442" s="82">
        <v>1</v>
      </c>
      <c r="AD4442" s="85" t="str">
        <f>IF(A4442&lt;&gt;"",IF(D4442="DIRECCIÓN_DE_TRANSFERENCIAS","280 0031",VLOOKUP(C4442,NIVELES!$A$14:$B$105,2,0)),"")</f>
        <v>280 9120</v>
      </c>
      <c r="AE4442" s="86" t="s">
        <v>322</v>
      </c>
      <c r="AF4442" s="86" t="s">
        <v>543</v>
      </c>
      <c r="AG4442" s="79" t="str">
        <f>+IF(AF4442&lt;&gt;"",VLOOKUP(AF4442,NIVELES!$A$666:$B$673,2,0),"")</f>
        <v>DESARROLLO_INFANTIL</v>
      </c>
      <c r="AH4442" s="78" t="s">
        <v>322</v>
      </c>
      <c r="AI4442" s="79" t="str">
        <f>IF(AH4442&lt;&gt;"",VLOOKUP(CONCATENATE(AG4442,AH4442),NIVELES!$B$676:$C$745,2,0),"")</f>
        <v>Centros Infantiles Del Buen Vivir Atencion Directa -Funcionamiento Operación Y Atencion De Unidades</v>
      </c>
      <c r="AJ4442" s="78" t="s">
        <v>387</v>
      </c>
      <c r="AK4442" s="79" t="str">
        <f>+IF(AJ4442&lt;&gt;"",VLOOKUP(AJ4442,NIVELES!$A$816:$B$892,2,0),"")</f>
        <v>ASEGURAR EL DESARROLLO INFANTIL Y LA EDUCACIÓN INTEGRAL, CON CALIDAD Y CALIDEZ PARA TODOS LOS NIÑOS, NIÑAS Y ADOLESCENTES</v>
      </c>
      <c r="AL4442" s="78" t="s">
        <v>553</v>
      </c>
      <c r="AM4442" s="78">
        <v>510510</v>
      </c>
      <c r="AN4442" s="79" t="str">
        <f>IF(AM4442&lt;&gt;"",+VLOOKUP(AM4442,NIVELES!$A$1652:$B$2466,2,0),"")</f>
        <v>Servicios Personales por Contrato</v>
      </c>
      <c r="AO4442" s="87">
        <v>64350</v>
      </c>
      <c r="AP4442" s="88">
        <v>5362.5</v>
      </c>
      <c r="AQ4442" s="88">
        <v>5362.5</v>
      </c>
      <c r="AR4442" s="88">
        <v>5362.5</v>
      </c>
      <c r="AS4442" s="88">
        <v>5362.5</v>
      </c>
      <c r="AT4442" s="88">
        <v>5362.5</v>
      </c>
      <c r="AU4442" s="88">
        <v>5362.5</v>
      </c>
      <c r="AV4442" s="88">
        <v>5362.5</v>
      </c>
      <c r="AW4442" s="88">
        <v>5362.5</v>
      </c>
      <c r="AX4442" s="88">
        <v>5362.5</v>
      </c>
      <c r="AY4442" s="88">
        <v>5362.5</v>
      </c>
      <c r="AZ4442" s="88">
        <v>5362.5</v>
      </c>
      <c r="BA4442" s="88">
        <v>5362.5</v>
      </c>
      <c r="BB4442" s="89">
        <f t="shared" si="275"/>
        <v>64350</v>
      </c>
      <c r="BC4442" s="90" t="str">
        <f t="shared" si="274"/>
        <v>OK</v>
      </c>
      <c r="BD4442" s="91" t="str">
        <f t="shared" si="276"/>
        <v xml:space="preserve">                  </v>
      </c>
      <c r="BE4442" s="92">
        <f t="shared" si="277"/>
        <v>12</v>
      </c>
    </row>
    <row r="4443" spans="1:57" s="74" customFormat="1" ht="50.1" customHeight="1" x14ac:dyDescent="0.2">
      <c r="A4443" s="78" t="s">
        <v>55</v>
      </c>
      <c r="B4443" s="78" t="s">
        <v>68</v>
      </c>
      <c r="C4443" s="78" t="s">
        <v>1041</v>
      </c>
      <c r="D4443" s="78" t="s">
        <v>605</v>
      </c>
      <c r="E4443" s="79" t="str">
        <f>+IF(C4443&lt;&gt;"",VLOOKUP(MID(C4443,18,5),NIVELES!$A$133:$B$213,2,0),"")</f>
        <v>PICHINCHA</v>
      </c>
      <c r="F4443" s="80" t="s">
        <v>70</v>
      </c>
      <c r="G4443" s="81" t="str">
        <f>+IF(F4443&lt;&gt;"",VLOOKUP(F4443,NIVELES!$A$246:$C$464,3,0),"")</f>
        <v xml:space="preserve"> </v>
      </c>
      <c r="H4443" s="82" t="s">
        <v>1024</v>
      </c>
      <c r="I4443" s="78" t="s">
        <v>1048</v>
      </c>
      <c r="J4443" s="78" t="s">
        <v>2184</v>
      </c>
      <c r="K4443" s="78" t="s">
        <v>2185</v>
      </c>
      <c r="L4443" s="78" t="s">
        <v>3918</v>
      </c>
      <c r="M4443" s="78">
        <v>90</v>
      </c>
      <c r="N4443" s="78" t="s">
        <v>2587</v>
      </c>
      <c r="O4443" s="78" t="s">
        <v>2167</v>
      </c>
      <c r="P4443" s="82">
        <v>12</v>
      </c>
      <c r="Q4443" s="78" t="s">
        <v>2945</v>
      </c>
      <c r="R4443" s="82">
        <v>1</v>
      </c>
      <c r="S4443" s="82">
        <v>1</v>
      </c>
      <c r="T4443" s="82">
        <v>1</v>
      </c>
      <c r="U4443" s="82">
        <v>1</v>
      </c>
      <c r="V4443" s="82">
        <v>1</v>
      </c>
      <c r="W4443" s="82">
        <v>1</v>
      </c>
      <c r="X4443" s="82">
        <v>1</v>
      </c>
      <c r="Y4443" s="82">
        <v>1</v>
      </c>
      <c r="Z4443" s="82">
        <v>1</v>
      </c>
      <c r="AA4443" s="82">
        <v>1</v>
      </c>
      <c r="AB4443" s="82">
        <v>1</v>
      </c>
      <c r="AC4443" s="82">
        <v>1</v>
      </c>
      <c r="AD4443" s="85" t="str">
        <f>IF(A4443&lt;&gt;"",IF(D4443="DIRECCIÓN_DE_TRANSFERENCIAS","280 0031",VLOOKUP(C4443,NIVELES!$A$14:$B$105,2,0)),"")</f>
        <v>280 9120</v>
      </c>
      <c r="AE4443" s="86" t="s">
        <v>322</v>
      </c>
      <c r="AF4443" s="86" t="s">
        <v>543</v>
      </c>
      <c r="AG4443" s="79" t="str">
        <f>+IF(AF4443&lt;&gt;"",VLOOKUP(AF4443,NIVELES!$A$666:$B$673,2,0),"")</f>
        <v>DESARROLLO_INFANTIL</v>
      </c>
      <c r="AH4443" s="78" t="s">
        <v>322</v>
      </c>
      <c r="AI4443" s="79" t="str">
        <f>IF(AH4443&lt;&gt;"",VLOOKUP(CONCATENATE(AG4443,AH4443),NIVELES!$B$676:$C$745,2,0),"")</f>
        <v>Centros Infantiles Del Buen Vivir Atencion Directa -Funcionamiento Operación Y Atencion De Unidades</v>
      </c>
      <c r="AJ4443" s="78" t="s">
        <v>387</v>
      </c>
      <c r="AK4443" s="79" t="str">
        <f>+IF(AJ4443&lt;&gt;"",VLOOKUP(AJ4443,NIVELES!$A$816:$B$892,2,0),"")</f>
        <v>ASEGURAR EL DESARROLLO INFANTIL Y LA EDUCACIÓN INTEGRAL, CON CALIDAD Y CALIDEZ PARA TODOS LOS NIÑOS, NIÑAS Y ADOLESCENTES</v>
      </c>
      <c r="AL4443" s="78" t="s">
        <v>553</v>
      </c>
      <c r="AM4443" s="78">
        <v>510601</v>
      </c>
      <c r="AN4443" s="79" t="str">
        <f>IF(AM4443&lt;&gt;"",+VLOOKUP(AM4443,NIVELES!$A$1652:$B$2466,2,0),"")</f>
        <v>Aporte Patronal</v>
      </c>
      <c r="AO4443" s="87">
        <v>76456.66</v>
      </c>
      <c r="AP4443" s="88">
        <v>6371.39</v>
      </c>
      <c r="AQ4443" s="88">
        <v>6371.39</v>
      </c>
      <c r="AR4443" s="88">
        <v>6371.39</v>
      </c>
      <c r="AS4443" s="88">
        <v>6371.39</v>
      </c>
      <c r="AT4443" s="88">
        <v>6371.39</v>
      </c>
      <c r="AU4443" s="88">
        <v>6371.39</v>
      </c>
      <c r="AV4443" s="88">
        <v>6371.39</v>
      </c>
      <c r="AW4443" s="88">
        <v>6371.39</v>
      </c>
      <c r="AX4443" s="88">
        <v>6371.39</v>
      </c>
      <c r="AY4443" s="88">
        <v>6371.39</v>
      </c>
      <c r="AZ4443" s="88">
        <v>6371.38</v>
      </c>
      <c r="BA4443" s="88">
        <v>6371.38</v>
      </c>
      <c r="BB4443" s="89">
        <f t="shared" si="275"/>
        <v>76456.66</v>
      </c>
      <c r="BC4443" s="90" t="str">
        <f t="shared" si="274"/>
        <v>OK</v>
      </c>
      <c r="BD4443" s="91" t="str">
        <f t="shared" si="276"/>
        <v xml:space="preserve">                  </v>
      </c>
      <c r="BE4443" s="92">
        <f t="shared" si="277"/>
        <v>12</v>
      </c>
    </row>
    <row r="4444" spans="1:57" s="74" customFormat="1" ht="50.1" customHeight="1" x14ac:dyDescent="0.2">
      <c r="A4444" s="78" t="s">
        <v>55</v>
      </c>
      <c r="B4444" s="78" t="s">
        <v>68</v>
      </c>
      <c r="C4444" s="78" t="s">
        <v>1041</v>
      </c>
      <c r="D4444" s="78" t="s">
        <v>605</v>
      </c>
      <c r="E4444" s="79" t="str">
        <f>+IF(C4444&lt;&gt;"",VLOOKUP(MID(C4444,18,5),NIVELES!$A$133:$B$213,2,0),"")</f>
        <v>PICHINCHA</v>
      </c>
      <c r="F4444" s="80" t="s">
        <v>70</v>
      </c>
      <c r="G4444" s="81" t="str">
        <f>+IF(F4444&lt;&gt;"",VLOOKUP(F4444,NIVELES!$A$246:$C$464,3,0),"")</f>
        <v xml:space="preserve"> </v>
      </c>
      <c r="H4444" s="82" t="s">
        <v>1024</v>
      </c>
      <c r="I4444" s="78" t="s">
        <v>1048</v>
      </c>
      <c r="J4444" s="78" t="s">
        <v>2184</v>
      </c>
      <c r="K4444" s="78" t="s">
        <v>2185</v>
      </c>
      <c r="L4444" s="78" t="s">
        <v>3918</v>
      </c>
      <c r="M4444" s="78">
        <v>90</v>
      </c>
      <c r="N4444" s="78" t="s">
        <v>2587</v>
      </c>
      <c r="O4444" s="78" t="s">
        <v>2167</v>
      </c>
      <c r="P4444" s="82">
        <v>12</v>
      </c>
      <c r="Q4444" s="78" t="s">
        <v>2945</v>
      </c>
      <c r="R4444" s="82">
        <v>1</v>
      </c>
      <c r="S4444" s="82">
        <v>1</v>
      </c>
      <c r="T4444" s="82">
        <v>1</v>
      </c>
      <c r="U4444" s="82">
        <v>1</v>
      </c>
      <c r="V4444" s="82">
        <v>1</v>
      </c>
      <c r="W4444" s="82">
        <v>1</v>
      </c>
      <c r="X4444" s="82">
        <v>1</v>
      </c>
      <c r="Y4444" s="82">
        <v>1</v>
      </c>
      <c r="Z4444" s="82">
        <v>1</v>
      </c>
      <c r="AA4444" s="82">
        <v>1</v>
      </c>
      <c r="AB4444" s="82">
        <v>1</v>
      </c>
      <c r="AC4444" s="82">
        <v>1</v>
      </c>
      <c r="AD4444" s="85" t="str">
        <f>IF(A4444&lt;&gt;"",IF(D4444="DIRECCIÓN_DE_TRANSFERENCIAS","280 0031",VLOOKUP(C4444,NIVELES!$A$14:$B$105,2,0)),"")</f>
        <v>280 9120</v>
      </c>
      <c r="AE4444" s="86" t="s">
        <v>322</v>
      </c>
      <c r="AF4444" s="86" t="s">
        <v>543</v>
      </c>
      <c r="AG4444" s="79" t="str">
        <f>+IF(AF4444&lt;&gt;"",VLOOKUP(AF4444,NIVELES!$A$666:$B$673,2,0),"")</f>
        <v>DESARROLLO_INFANTIL</v>
      </c>
      <c r="AH4444" s="78" t="s">
        <v>322</v>
      </c>
      <c r="AI4444" s="79" t="str">
        <f>IF(AH4444&lt;&gt;"",VLOOKUP(CONCATENATE(AG4444,AH4444),NIVELES!$B$676:$C$745,2,0),"")</f>
        <v>Centros Infantiles Del Buen Vivir Atencion Directa -Funcionamiento Operación Y Atencion De Unidades</v>
      </c>
      <c r="AJ4444" s="78" t="s">
        <v>387</v>
      </c>
      <c r="AK4444" s="79" t="str">
        <f>+IF(AJ4444&lt;&gt;"",VLOOKUP(AJ4444,NIVELES!$A$816:$B$892,2,0),"")</f>
        <v>ASEGURAR EL DESARROLLO INFANTIL Y LA EDUCACIÓN INTEGRAL, CON CALIDAD Y CALIDEZ PARA TODOS LOS NIÑOS, NIÑAS Y ADOLESCENTES</v>
      </c>
      <c r="AL4444" s="78" t="s">
        <v>553</v>
      </c>
      <c r="AM4444" s="78">
        <v>510602</v>
      </c>
      <c r="AN4444" s="79" t="str">
        <f>IF(AM4444&lt;&gt;"",+VLOOKUP(AM4444,NIVELES!$A$1652:$B$2466,2,0),"")</f>
        <v>Fondo de Reserva</v>
      </c>
      <c r="AO4444" s="87">
        <v>66024.75</v>
      </c>
      <c r="AP4444" s="88">
        <v>5502.06</v>
      </c>
      <c r="AQ4444" s="88">
        <v>5502.06</v>
      </c>
      <c r="AR4444" s="88">
        <v>5502.06</v>
      </c>
      <c r="AS4444" s="88">
        <v>5502.06</v>
      </c>
      <c r="AT4444" s="88">
        <v>5502.06</v>
      </c>
      <c r="AU4444" s="88">
        <v>5502.06</v>
      </c>
      <c r="AV4444" s="88">
        <v>5502.06</v>
      </c>
      <c r="AW4444" s="88">
        <v>5502.06</v>
      </c>
      <c r="AX4444" s="88">
        <v>5502.06</v>
      </c>
      <c r="AY4444" s="88">
        <v>5502.07</v>
      </c>
      <c r="AZ4444" s="88">
        <v>5502.07</v>
      </c>
      <c r="BA4444" s="88">
        <v>5502.07</v>
      </c>
      <c r="BB4444" s="89">
        <f t="shared" si="275"/>
        <v>66024.75</v>
      </c>
      <c r="BC4444" s="90" t="str">
        <f t="shared" si="274"/>
        <v>OK</v>
      </c>
      <c r="BD4444" s="91" t="str">
        <f t="shared" si="276"/>
        <v xml:space="preserve">                  </v>
      </c>
      <c r="BE4444" s="92">
        <f t="shared" si="277"/>
        <v>12</v>
      </c>
    </row>
    <row r="4445" spans="1:57" s="74" customFormat="1" ht="50.1" customHeight="1" x14ac:dyDescent="0.2">
      <c r="A4445" s="78" t="s">
        <v>55</v>
      </c>
      <c r="B4445" s="78" t="s">
        <v>68</v>
      </c>
      <c r="C4445" s="78" t="s">
        <v>1041</v>
      </c>
      <c r="D4445" s="78" t="s">
        <v>605</v>
      </c>
      <c r="E4445" s="79" t="str">
        <f>+IF(C4445&lt;&gt;"",VLOOKUP(MID(C4445,18,5),NIVELES!$A$133:$B$213,2,0),"")</f>
        <v>PICHINCHA</v>
      </c>
      <c r="F4445" s="80" t="s">
        <v>70</v>
      </c>
      <c r="G4445" s="81" t="str">
        <f>+IF(F4445&lt;&gt;"",VLOOKUP(F4445,NIVELES!$A$246:$C$464,3,0),"")</f>
        <v xml:space="preserve"> </v>
      </c>
      <c r="H4445" s="82" t="s">
        <v>1024</v>
      </c>
      <c r="I4445" s="78" t="s">
        <v>1048</v>
      </c>
      <c r="J4445" s="78" t="s">
        <v>2184</v>
      </c>
      <c r="K4445" s="78" t="s">
        <v>2185</v>
      </c>
      <c r="L4445" s="78" t="s">
        <v>3918</v>
      </c>
      <c r="M4445" s="78">
        <v>90</v>
      </c>
      <c r="N4445" s="78" t="s">
        <v>2587</v>
      </c>
      <c r="O4445" s="78" t="s">
        <v>2174</v>
      </c>
      <c r="P4445" s="82">
        <v>12</v>
      </c>
      <c r="Q4445" s="78" t="s">
        <v>2534</v>
      </c>
      <c r="R4445" s="82">
        <v>1</v>
      </c>
      <c r="S4445" s="82">
        <v>1</v>
      </c>
      <c r="T4445" s="82">
        <v>1</v>
      </c>
      <c r="U4445" s="82">
        <v>1</v>
      </c>
      <c r="V4445" s="82">
        <v>1</v>
      </c>
      <c r="W4445" s="82">
        <v>1</v>
      </c>
      <c r="X4445" s="82">
        <v>1</v>
      </c>
      <c r="Y4445" s="82">
        <v>1</v>
      </c>
      <c r="Z4445" s="82">
        <v>1</v>
      </c>
      <c r="AA4445" s="82">
        <v>1</v>
      </c>
      <c r="AB4445" s="82">
        <v>1</v>
      </c>
      <c r="AC4445" s="82">
        <v>1</v>
      </c>
      <c r="AD4445" s="85" t="str">
        <f>IF(A4445&lt;&gt;"",IF(D4445="DIRECCIÓN_DE_TRANSFERENCIAS","280 0031",VLOOKUP(C4445,NIVELES!$A$14:$B$105,2,0)),"")</f>
        <v>280 9120</v>
      </c>
      <c r="AE4445" s="86" t="s">
        <v>322</v>
      </c>
      <c r="AF4445" s="86" t="s">
        <v>543</v>
      </c>
      <c r="AG4445" s="79" t="str">
        <f>+IF(AF4445&lt;&gt;"",VLOOKUP(AF4445,NIVELES!$A$666:$B$673,2,0),"")</f>
        <v>DESARROLLO_INFANTIL</v>
      </c>
      <c r="AH4445" s="78" t="s">
        <v>322</v>
      </c>
      <c r="AI4445" s="79" t="str">
        <f>IF(AH4445&lt;&gt;"",VLOOKUP(CONCATENATE(AG4445,AH4445),NIVELES!$B$676:$C$745,2,0),"")</f>
        <v>Centros Infantiles Del Buen Vivir Atencion Directa -Funcionamiento Operación Y Atencion De Unidades</v>
      </c>
      <c r="AJ4445" s="78" t="s">
        <v>387</v>
      </c>
      <c r="AK4445" s="79" t="str">
        <f>+IF(AJ4445&lt;&gt;"",VLOOKUP(AJ4445,NIVELES!$A$816:$B$892,2,0),"")</f>
        <v>ASEGURAR EL DESARROLLO INFANTIL Y LA EDUCACIÓN INTEGRAL, CON CALIDAD Y CALIDEZ PARA TODOS LOS NIÑOS, NIÑAS Y ADOLESCENTES</v>
      </c>
      <c r="AL4445" s="78" t="s">
        <v>554</v>
      </c>
      <c r="AM4445" s="78">
        <v>530101</v>
      </c>
      <c r="AN4445" s="79" t="str">
        <f>IF(AM4445&lt;&gt;"",+VLOOKUP(AM4445,NIVELES!$A$1652:$B$2466,2,0),"")</f>
        <v>Agua Potable</v>
      </c>
      <c r="AO4445" s="87">
        <v>940</v>
      </c>
      <c r="AP4445" s="88">
        <v>78.33</v>
      </c>
      <c r="AQ4445" s="88">
        <v>78.33</v>
      </c>
      <c r="AR4445" s="88">
        <v>78.33</v>
      </c>
      <c r="AS4445" s="88">
        <v>78.33</v>
      </c>
      <c r="AT4445" s="88">
        <v>78.33</v>
      </c>
      <c r="AU4445" s="88">
        <v>78.33</v>
      </c>
      <c r="AV4445" s="88">
        <v>78.33</v>
      </c>
      <c r="AW4445" s="88">
        <v>78.33</v>
      </c>
      <c r="AX4445" s="88">
        <v>78.34</v>
      </c>
      <c r="AY4445" s="88">
        <v>78.34</v>
      </c>
      <c r="AZ4445" s="88">
        <v>78.34</v>
      </c>
      <c r="BA4445" s="88">
        <v>78.34</v>
      </c>
      <c r="BB4445" s="89">
        <f t="shared" si="275"/>
        <v>940.00000000000011</v>
      </c>
      <c r="BC4445" s="90" t="str">
        <f t="shared" si="274"/>
        <v>OK</v>
      </c>
      <c r="BD4445" s="91" t="str">
        <f t="shared" si="276"/>
        <v xml:space="preserve">                  </v>
      </c>
      <c r="BE4445" s="92">
        <f t="shared" si="277"/>
        <v>12</v>
      </c>
    </row>
    <row r="4446" spans="1:57" s="74" customFormat="1" ht="50.1" customHeight="1" x14ac:dyDescent="0.2">
      <c r="A4446" s="78" t="s">
        <v>55</v>
      </c>
      <c r="B4446" s="78" t="s">
        <v>68</v>
      </c>
      <c r="C4446" s="78" t="s">
        <v>1041</v>
      </c>
      <c r="D4446" s="78" t="s">
        <v>605</v>
      </c>
      <c r="E4446" s="79" t="str">
        <f>+IF(C4446&lt;&gt;"",VLOOKUP(MID(C4446,18,5),NIVELES!$A$133:$B$213,2,0),"")</f>
        <v>PICHINCHA</v>
      </c>
      <c r="F4446" s="80" t="s">
        <v>70</v>
      </c>
      <c r="G4446" s="81" t="str">
        <f>+IF(F4446&lt;&gt;"",VLOOKUP(F4446,NIVELES!$A$246:$C$464,3,0),"")</f>
        <v xml:space="preserve"> </v>
      </c>
      <c r="H4446" s="82" t="s">
        <v>1024</v>
      </c>
      <c r="I4446" s="78" t="s">
        <v>1048</v>
      </c>
      <c r="J4446" s="78" t="s">
        <v>2184</v>
      </c>
      <c r="K4446" s="78" t="s">
        <v>2185</v>
      </c>
      <c r="L4446" s="78" t="s">
        <v>3918</v>
      </c>
      <c r="M4446" s="78">
        <v>90</v>
      </c>
      <c r="N4446" s="78" t="s">
        <v>2587</v>
      </c>
      <c r="O4446" s="78" t="s">
        <v>2174</v>
      </c>
      <c r="P4446" s="82">
        <v>12</v>
      </c>
      <c r="Q4446" s="78" t="s">
        <v>3919</v>
      </c>
      <c r="R4446" s="82">
        <v>1</v>
      </c>
      <c r="S4446" s="82">
        <v>1</v>
      </c>
      <c r="T4446" s="82">
        <v>1</v>
      </c>
      <c r="U4446" s="82">
        <v>1</v>
      </c>
      <c r="V4446" s="82">
        <v>1</v>
      </c>
      <c r="W4446" s="82">
        <v>1</v>
      </c>
      <c r="X4446" s="82">
        <v>1</v>
      </c>
      <c r="Y4446" s="82">
        <v>1</v>
      </c>
      <c r="Z4446" s="82">
        <v>1</v>
      </c>
      <c r="AA4446" s="82">
        <v>1</v>
      </c>
      <c r="AB4446" s="82">
        <v>1</v>
      </c>
      <c r="AC4446" s="82">
        <v>1</v>
      </c>
      <c r="AD4446" s="85" t="str">
        <f>IF(A4446&lt;&gt;"",IF(D4446="DIRECCIÓN_DE_TRANSFERENCIAS","280 0031",VLOOKUP(C4446,NIVELES!$A$14:$B$105,2,0)),"")</f>
        <v>280 9120</v>
      </c>
      <c r="AE4446" s="86" t="s">
        <v>322</v>
      </c>
      <c r="AF4446" s="86" t="s">
        <v>543</v>
      </c>
      <c r="AG4446" s="79" t="str">
        <f>+IF(AF4446&lt;&gt;"",VLOOKUP(AF4446,NIVELES!$A$666:$B$673,2,0),"")</f>
        <v>DESARROLLO_INFANTIL</v>
      </c>
      <c r="AH4446" s="78" t="s">
        <v>322</v>
      </c>
      <c r="AI4446" s="79" t="str">
        <f>IF(AH4446&lt;&gt;"",VLOOKUP(CONCATENATE(AG4446,AH4446),NIVELES!$B$676:$C$745,2,0),"")</f>
        <v>Centros Infantiles Del Buen Vivir Atencion Directa -Funcionamiento Operación Y Atencion De Unidades</v>
      </c>
      <c r="AJ4446" s="78" t="s">
        <v>387</v>
      </c>
      <c r="AK4446" s="79" t="str">
        <f>+IF(AJ4446&lt;&gt;"",VLOOKUP(AJ4446,NIVELES!$A$816:$B$892,2,0),"")</f>
        <v>ASEGURAR EL DESARROLLO INFANTIL Y LA EDUCACIÓN INTEGRAL, CON CALIDAD Y CALIDEZ PARA TODOS LOS NIÑOS, NIÑAS Y ADOLESCENTES</v>
      </c>
      <c r="AL4446" s="78" t="s">
        <v>554</v>
      </c>
      <c r="AM4446" s="78">
        <v>530104</v>
      </c>
      <c r="AN4446" s="79" t="str">
        <f>IF(AM4446&lt;&gt;"",+VLOOKUP(AM4446,NIVELES!$A$1652:$B$2466,2,0),"")</f>
        <v>Energía Eléctrica</v>
      </c>
      <c r="AO4446" s="87">
        <v>820</v>
      </c>
      <c r="AP4446" s="88">
        <v>68.33</v>
      </c>
      <c r="AQ4446" s="88">
        <v>68.33</v>
      </c>
      <c r="AR4446" s="88">
        <v>68.33</v>
      </c>
      <c r="AS4446" s="88">
        <v>68.33</v>
      </c>
      <c r="AT4446" s="88">
        <v>68.33</v>
      </c>
      <c r="AU4446" s="88">
        <v>68.33</v>
      </c>
      <c r="AV4446" s="88">
        <v>68.33</v>
      </c>
      <c r="AW4446" s="88">
        <v>68.33</v>
      </c>
      <c r="AX4446" s="88">
        <v>68.34</v>
      </c>
      <c r="AY4446" s="88">
        <v>68.34</v>
      </c>
      <c r="AZ4446" s="88">
        <v>68.34</v>
      </c>
      <c r="BA4446" s="88">
        <v>68.34</v>
      </c>
      <c r="BB4446" s="89">
        <f t="shared" si="275"/>
        <v>820.00000000000011</v>
      </c>
      <c r="BC4446" s="90" t="str">
        <f t="shared" si="274"/>
        <v>OK</v>
      </c>
      <c r="BD4446" s="91" t="str">
        <f t="shared" si="276"/>
        <v xml:space="preserve">                  </v>
      </c>
      <c r="BE4446" s="92">
        <f t="shared" si="277"/>
        <v>12</v>
      </c>
    </row>
    <row r="4447" spans="1:57" s="74" customFormat="1" ht="50.1" customHeight="1" x14ac:dyDescent="0.2">
      <c r="A4447" s="78" t="s">
        <v>55</v>
      </c>
      <c r="B4447" s="78" t="s">
        <v>68</v>
      </c>
      <c r="C4447" s="78" t="s">
        <v>1041</v>
      </c>
      <c r="D4447" s="78" t="s">
        <v>605</v>
      </c>
      <c r="E4447" s="79" t="str">
        <f>+IF(C4447&lt;&gt;"",VLOOKUP(MID(C4447,18,5),NIVELES!$A$133:$B$213,2,0),"")</f>
        <v>PICHINCHA</v>
      </c>
      <c r="F4447" s="80" t="s">
        <v>70</v>
      </c>
      <c r="G4447" s="81" t="str">
        <f>+IF(F4447&lt;&gt;"",VLOOKUP(F4447,NIVELES!$A$246:$C$464,3,0),"")</f>
        <v xml:space="preserve"> </v>
      </c>
      <c r="H4447" s="82" t="s">
        <v>1024</v>
      </c>
      <c r="I4447" s="78" t="s">
        <v>1048</v>
      </c>
      <c r="J4447" s="78" t="s">
        <v>2184</v>
      </c>
      <c r="K4447" s="78" t="s">
        <v>2185</v>
      </c>
      <c r="L4447" s="78" t="s">
        <v>3918</v>
      </c>
      <c r="M4447" s="78">
        <v>90</v>
      </c>
      <c r="N4447" s="78" t="s">
        <v>2587</v>
      </c>
      <c r="O4447" s="78" t="s">
        <v>2174</v>
      </c>
      <c r="P4447" s="82">
        <v>12</v>
      </c>
      <c r="Q4447" s="78" t="s">
        <v>3920</v>
      </c>
      <c r="R4447" s="82">
        <v>1</v>
      </c>
      <c r="S4447" s="82">
        <v>1</v>
      </c>
      <c r="T4447" s="82">
        <v>1</v>
      </c>
      <c r="U4447" s="82">
        <v>1</v>
      </c>
      <c r="V4447" s="82">
        <v>1</v>
      </c>
      <c r="W4447" s="82">
        <v>1</v>
      </c>
      <c r="X4447" s="82">
        <v>1</v>
      </c>
      <c r="Y4447" s="82">
        <v>1</v>
      </c>
      <c r="Z4447" s="82">
        <v>1</v>
      </c>
      <c r="AA4447" s="82">
        <v>1</v>
      </c>
      <c r="AB4447" s="82">
        <v>1</v>
      </c>
      <c r="AC4447" s="82">
        <v>1</v>
      </c>
      <c r="AD4447" s="85" t="str">
        <f>IF(A4447&lt;&gt;"",IF(D4447="DIRECCIÓN_DE_TRANSFERENCIAS","280 0031",VLOOKUP(C4447,NIVELES!$A$14:$B$105,2,0)),"")</f>
        <v>280 9120</v>
      </c>
      <c r="AE4447" s="86" t="s">
        <v>322</v>
      </c>
      <c r="AF4447" s="86" t="s">
        <v>543</v>
      </c>
      <c r="AG4447" s="79" t="str">
        <f>+IF(AF4447&lt;&gt;"",VLOOKUP(AF4447,NIVELES!$A$666:$B$673,2,0),"")</f>
        <v>DESARROLLO_INFANTIL</v>
      </c>
      <c r="AH4447" s="78" t="s">
        <v>322</v>
      </c>
      <c r="AI4447" s="79" t="str">
        <f>IF(AH4447&lt;&gt;"",VLOOKUP(CONCATENATE(AG4447,AH4447),NIVELES!$B$676:$C$745,2,0),"")</f>
        <v>Centros Infantiles Del Buen Vivir Atencion Directa -Funcionamiento Operación Y Atencion De Unidades</v>
      </c>
      <c r="AJ4447" s="78" t="s">
        <v>387</v>
      </c>
      <c r="AK4447" s="79" t="str">
        <f>+IF(AJ4447&lt;&gt;"",VLOOKUP(AJ4447,NIVELES!$A$816:$B$892,2,0),"")</f>
        <v>ASEGURAR EL DESARROLLO INFANTIL Y LA EDUCACIÓN INTEGRAL, CON CALIDAD Y CALIDEZ PARA TODOS LOS NIÑOS, NIÑAS Y ADOLESCENTES</v>
      </c>
      <c r="AL4447" s="78" t="s">
        <v>554</v>
      </c>
      <c r="AM4447" s="78">
        <v>530105</v>
      </c>
      <c r="AN4447" s="79" t="str">
        <f>IF(AM4447&lt;&gt;"",+VLOOKUP(AM4447,NIVELES!$A$1652:$B$2466,2,0),"")</f>
        <v>Telecomunicaciones</v>
      </c>
      <c r="AO4447" s="87">
        <v>330</v>
      </c>
      <c r="AP4447" s="88">
        <v>27.5</v>
      </c>
      <c r="AQ4447" s="88">
        <v>27.5</v>
      </c>
      <c r="AR4447" s="88">
        <v>27.5</v>
      </c>
      <c r="AS4447" s="88">
        <v>27.5</v>
      </c>
      <c r="AT4447" s="88">
        <v>27.5</v>
      </c>
      <c r="AU4447" s="88">
        <v>27.5</v>
      </c>
      <c r="AV4447" s="88">
        <v>27.5</v>
      </c>
      <c r="AW4447" s="88">
        <v>27.5</v>
      </c>
      <c r="AX4447" s="88">
        <v>27.5</v>
      </c>
      <c r="AY4447" s="88">
        <v>27.5</v>
      </c>
      <c r="AZ4447" s="88">
        <v>27.5</v>
      </c>
      <c r="BA4447" s="88">
        <v>27.5</v>
      </c>
      <c r="BB4447" s="89">
        <f t="shared" si="275"/>
        <v>330</v>
      </c>
      <c r="BC4447" s="90" t="str">
        <f t="shared" si="274"/>
        <v>OK</v>
      </c>
      <c r="BD4447" s="91" t="str">
        <f t="shared" si="276"/>
        <v xml:space="preserve">                  </v>
      </c>
      <c r="BE4447" s="92">
        <f t="shared" si="277"/>
        <v>12</v>
      </c>
    </row>
    <row r="4448" spans="1:57" s="74" customFormat="1" ht="50.1" customHeight="1" x14ac:dyDescent="0.2">
      <c r="A4448" s="78" t="s">
        <v>55</v>
      </c>
      <c r="B4448" s="78" t="s">
        <v>68</v>
      </c>
      <c r="C4448" s="78" t="s">
        <v>1041</v>
      </c>
      <c r="D4448" s="78" t="s">
        <v>605</v>
      </c>
      <c r="E4448" s="79" t="str">
        <f>+IF(C4448&lt;&gt;"",VLOOKUP(MID(C4448,18,5),NIVELES!$A$133:$B$213,2,0),"")</f>
        <v>PICHINCHA</v>
      </c>
      <c r="F4448" s="80" t="s">
        <v>70</v>
      </c>
      <c r="G4448" s="81" t="str">
        <f>+IF(F4448&lt;&gt;"",VLOOKUP(F4448,NIVELES!$A$246:$C$464,3,0),"")</f>
        <v xml:space="preserve"> </v>
      </c>
      <c r="H4448" s="82" t="s">
        <v>1024</v>
      </c>
      <c r="I4448" s="78" t="s">
        <v>1048</v>
      </c>
      <c r="J4448" s="78" t="s">
        <v>2184</v>
      </c>
      <c r="K4448" s="78" t="s">
        <v>2185</v>
      </c>
      <c r="L4448" s="78" t="s">
        <v>3918</v>
      </c>
      <c r="M4448" s="78">
        <v>90</v>
      </c>
      <c r="N4448" s="78" t="s">
        <v>2587</v>
      </c>
      <c r="O4448" s="78" t="s">
        <v>3921</v>
      </c>
      <c r="P4448" s="82">
        <v>12</v>
      </c>
      <c r="Q4448" s="78" t="s">
        <v>3009</v>
      </c>
      <c r="R4448" s="82">
        <v>1</v>
      </c>
      <c r="S4448" s="82">
        <v>1</v>
      </c>
      <c r="T4448" s="82">
        <v>1</v>
      </c>
      <c r="U4448" s="82">
        <v>1</v>
      </c>
      <c r="V4448" s="82">
        <v>1</v>
      </c>
      <c r="W4448" s="82">
        <v>1</v>
      </c>
      <c r="X4448" s="82">
        <v>1</v>
      </c>
      <c r="Y4448" s="82">
        <v>1</v>
      </c>
      <c r="Z4448" s="82">
        <v>1</v>
      </c>
      <c r="AA4448" s="82">
        <v>1</v>
      </c>
      <c r="AB4448" s="82">
        <v>1</v>
      </c>
      <c r="AC4448" s="82">
        <v>1</v>
      </c>
      <c r="AD4448" s="85" t="str">
        <f>IF(A4448&lt;&gt;"",IF(D4448="DIRECCIÓN_DE_TRANSFERENCIAS","280 0031",VLOOKUP(C4448,NIVELES!$A$14:$B$105,2,0)),"")</f>
        <v>280 9120</v>
      </c>
      <c r="AE4448" s="86" t="s">
        <v>322</v>
      </c>
      <c r="AF4448" s="86" t="s">
        <v>543</v>
      </c>
      <c r="AG4448" s="79" t="str">
        <f>+IF(AF4448&lt;&gt;"",VLOOKUP(AF4448,NIVELES!$A$666:$B$673,2,0),"")</f>
        <v>DESARROLLO_INFANTIL</v>
      </c>
      <c r="AH4448" s="78" t="s">
        <v>322</v>
      </c>
      <c r="AI4448" s="79" t="str">
        <f>IF(AH4448&lt;&gt;"",VLOOKUP(CONCATENATE(AG4448,AH4448),NIVELES!$B$676:$C$745,2,0),"")</f>
        <v>Centros Infantiles Del Buen Vivir Atencion Directa -Funcionamiento Operación Y Atencion De Unidades</v>
      </c>
      <c r="AJ4448" s="78" t="s">
        <v>387</v>
      </c>
      <c r="AK4448" s="79" t="str">
        <f>+IF(AJ4448&lt;&gt;"",VLOOKUP(AJ4448,NIVELES!$A$816:$B$892,2,0),"")</f>
        <v>ASEGURAR EL DESARROLLO INFANTIL Y LA EDUCACIÓN INTEGRAL, CON CALIDAD Y CALIDEZ PARA TODOS LOS NIÑOS, NIÑAS Y ADOLESCENTES</v>
      </c>
      <c r="AL4448" s="78" t="s">
        <v>554</v>
      </c>
      <c r="AM4448" s="78">
        <v>530235</v>
      </c>
      <c r="AN4448" s="79" t="str">
        <f>IF(AM4448&lt;&gt;"",+VLOOKUP(AM4448,NIVELES!$A$1652:$B$2466,2,0),"")</f>
        <v>Servicio de Alimentación</v>
      </c>
      <c r="AO4448" s="87">
        <v>59990.9</v>
      </c>
      <c r="AP4448" s="88">
        <v>4999.2299999999996</v>
      </c>
      <c r="AQ4448" s="88">
        <v>4999.24</v>
      </c>
      <c r="AR4448" s="88">
        <v>4999.24</v>
      </c>
      <c r="AS4448" s="88">
        <v>4999.24</v>
      </c>
      <c r="AT4448" s="88">
        <v>4999.24</v>
      </c>
      <c r="AU4448" s="88">
        <v>4999.24</v>
      </c>
      <c r="AV4448" s="88">
        <v>4999.24</v>
      </c>
      <c r="AW4448" s="88">
        <v>4999.24</v>
      </c>
      <c r="AX4448" s="88">
        <v>4999.24</v>
      </c>
      <c r="AY4448" s="88">
        <v>4999.25</v>
      </c>
      <c r="AZ4448" s="88">
        <v>4999.25</v>
      </c>
      <c r="BA4448" s="88">
        <v>4999.25</v>
      </c>
      <c r="BB4448" s="89">
        <f t="shared" si="275"/>
        <v>59990.899999999987</v>
      </c>
      <c r="BC4448" s="90" t="str">
        <f t="shared" si="274"/>
        <v>OK</v>
      </c>
      <c r="BD4448" s="91" t="str">
        <f t="shared" si="276"/>
        <v xml:space="preserve">                  </v>
      </c>
      <c r="BE4448" s="92">
        <f t="shared" si="277"/>
        <v>12</v>
      </c>
    </row>
    <row r="4449" spans="1:57" s="74" customFormat="1" ht="50.1" customHeight="1" x14ac:dyDescent="0.2">
      <c r="A4449" s="78" t="s">
        <v>55</v>
      </c>
      <c r="B4449" s="78" t="s">
        <v>68</v>
      </c>
      <c r="C4449" s="78" t="s">
        <v>1041</v>
      </c>
      <c r="D4449" s="78" t="s">
        <v>605</v>
      </c>
      <c r="E4449" s="79" t="str">
        <f>+IF(C4449&lt;&gt;"",VLOOKUP(MID(C4449,18,5),NIVELES!$A$133:$B$213,2,0),"")</f>
        <v>PICHINCHA</v>
      </c>
      <c r="F4449" s="80" t="s">
        <v>70</v>
      </c>
      <c r="G4449" s="81" t="str">
        <f>+IF(F4449&lt;&gt;"",VLOOKUP(F4449,NIVELES!$A$246:$C$464,3,0),"")</f>
        <v xml:space="preserve"> </v>
      </c>
      <c r="H4449" s="82" t="s">
        <v>1024</v>
      </c>
      <c r="I4449" s="78" t="s">
        <v>1048</v>
      </c>
      <c r="J4449" s="78" t="s">
        <v>2184</v>
      </c>
      <c r="K4449" s="78" t="s">
        <v>2185</v>
      </c>
      <c r="L4449" s="78" t="s">
        <v>3918</v>
      </c>
      <c r="M4449" s="78">
        <v>90</v>
      </c>
      <c r="N4449" s="78" t="s">
        <v>2587</v>
      </c>
      <c r="O4449" s="78" t="s">
        <v>2210</v>
      </c>
      <c r="P4449" s="82">
        <v>1</v>
      </c>
      <c r="Q4449" s="78" t="s">
        <v>2999</v>
      </c>
      <c r="R4449" s="82"/>
      <c r="S4449" s="82"/>
      <c r="T4449" s="82">
        <v>1</v>
      </c>
      <c r="U4449" s="82"/>
      <c r="V4449" s="82"/>
      <c r="W4449" s="82"/>
      <c r="X4449" s="82"/>
      <c r="Y4449" s="82"/>
      <c r="Z4449" s="82"/>
      <c r="AA4449" s="82"/>
      <c r="AB4449" s="82"/>
      <c r="AC4449" s="82"/>
      <c r="AD4449" s="85" t="str">
        <f>IF(A4449&lt;&gt;"",IF(D4449="DIRECCIÓN_DE_TRANSFERENCIAS","280 0031",VLOOKUP(C4449,NIVELES!$A$14:$B$105,2,0)),"")</f>
        <v>280 9120</v>
      </c>
      <c r="AE4449" s="86" t="s">
        <v>322</v>
      </c>
      <c r="AF4449" s="86" t="s">
        <v>543</v>
      </c>
      <c r="AG4449" s="79" t="str">
        <f>+IF(AF4449&lt;&gt;"",VLOOKUP(AF4449,NIVELES!$A$666:$B$673,2,0),"")</f>
        <v>DESARROLLO_INFANTIL</v>
      </c>
      <c r="AH4449" s="78" t="s">
        <v>322</v>
      </c>
      <c r="AI4449" s="79" t="str">
        <f>IF(AH4449&lt;&gt;"",VLOOKUP(CONCATENATE(AG4449,AH4449),NIVELES!$B$676:$C$745,2,0),"")</f>
        <v>Centros Infantiles Del Buen Vivir Atencion Directa -Funcionamiento Operación Y Atencion De Unidades</v>
      </c>
      <c r="AJ4449" s="78" t="s">
        <v>387</v>
      </c>
      <c r="AK4449" s="79" t="str">
        <f>+IF(AJ4449&lt;&gt;"",VLOOKUP(AJ4449,NIVELES!$A$816:$B$892,2,0),"")</f>
        <v>ASEGURAR EL DESARROLLO INFANTIL Y LA EDUCACIÓN INTEGRAL, CON CALIDAD Y CALIDEZ PARA TODOS LOS NIÑOS, NIÑAS Y ADOLESCENTES</v>
      </c>
      <c r="AL4449" s="78" t="s">
        <v>554</v>
      </c>
      <c r="AM4449" s="78">
        <v>530804</v>
      </c>
      <c r="AN4449" s="79" t="str">
        <f>IF(AM4449&lt;&gt;"",+VLOOKUP(AM4449,NIVELES!$A$1652:$B$2466,2,0),"")</f>
        <v>Materiales de Oficina</v>
      </c>
      <c r="AO4449" s="87">
        <v>1318.59</v>
      </c>
      <c r="AP4449" s="88">
        <v>0</v>
      </c>
      <c r="AQ4449" s="88">
        <v>0</v>
      </c>
      <c r="AR4449" s="88">
        <v>1318.59</v>
      </c>
      <c r="AS4449" s="88">
        <v>0</v>
      </c>
      <c r="AT4449" s="88">
        <v>0</v>
      </c>
      <c r="AU4449" s="88">
        <v>0</v>
      </c>
      <c r="AV4449" s="88">
        <v>0</v>
      </c>
      <c r="AW4449" s="88">
        <v>0</v>
      </c>
      <c r="AX4449" s="88">
        <v>0</v>
      </c>
      <c r="AY4449" s="88">
        <v>0</v>
      </c>
      <c r="AZ4449" s="88">
        <v>0</v>
      </c>
      <c r="BA4449" s="88">
        <v>0</v>
      </c>
      <c r="BB4449" s="89">
        <f t="shared" si="275"/>
        <v>1318.59</v>
      </c>
      <c r="BC4449" s="90" t="str">
        <f t="shared" si="274"/>
        <v>OK</v>
      </c>
      <c r="BD4449" s="91" t="str">
        <f t="shared" si="276"/>
        <v xml:space="preserve">                  </v>
      </c>
      <c r="BE4449" s="92">
        <f t="shared" si="277"/>
        <v>1</v>
      </c>
    </row>
    <row r="4450" spans="1:57" s="74" customFormat="1" ht="50.1" customHeight="1" x14ac:dyDescent="0.2">
      <c r="A4450" s="78" t="s">
        <v>55</v>
      </c>
      <c r="B4450" s="78" t="s">
        <v>68</v>
      </c>
      <c r="C4450" s="78" t="s">
        <v>1041</v>
      </c>
      <c r="D4450" s="78" t="s">
        <v>605</v>
      </c>
      <c r="E4450" s="79" t="str">
        <f>+IF(C4450&lt;&gt;"",VLOOKUP(MID(C4450,18,5),NIVELES!$A$133:$B$213,2,0),"")</f>
        <v>PICHINCHA</v>
      </c>
      <c r="F4450" s="80" t="s">
        <v>70</v>
      </c>
      <c r="G4450" s="81" t="str">
        <f>+IF(F4450&lt;&gt;"",VLOOKUP(F4450,NIVELES!$A$246:$C$464,3,0),"")</f>
        <v xml:space="preserve"> </v>
      </c>
      <c r="H4450" s="82" t="s">
        <v>1024</v>
      </c>
      <c r="I4450" s="78" t="s">
        <v>1048</v>
      </c>
      <c r="J4450" s="78" t="s">
        <v>2184</v>
      </c>
      <c r="K4450" s="78" t="s">
        <v>2185</v>
      </c>
      <c r="L4450" s="78" t="s">
        <v>3918</v>
      </c>
      <c r="M4450" s="78">
        <v>90</v>
      </c>
      <c r="N4450" s="78" t="s">
        <v>2587</v>
      </c>
      <c r="O4450" s="78" t="s">
        <v>2208</v>
      </c>
      <c r="P4450" s="82">
        <v>1</v>
      </c>
      <c r="Q4450" s="78" t="s">
        <v>3010</v>
      </c>
      <c r="R4450" s="82"/>
      <c r="S4450" s="82"/>
      <c r="T4450" s="82">
        <v>1</v>
      </c>
      <c r="U4450" s="82"/>
      <c r="V4450" s="82"/>
      <c r="W4450" s="82"/>
      <c r="X4450" s="82"/>
      <c r="Y4450" s="82"/>
      <c r="Z4450" s="82"/>
      <c r="AA4450" s="82"/>
      <c r="AB4450" s="82"/>
      <c r="AC4450" s="82"/>
      <c r="AD4450" s="85" t="str">
        <f>IF(A4450&lt;&gt;"",IF(D4450="DIRECCIÓN_DE_TRANSFERENCIAS","280 0031",VLOOKUP(C4450,NIVELES!$A$14:$B$105,2,0)),"")</f>
        <v>280 9120</v>
      </c>
      <c r="AE4450" s="86" t="s">
        <v>322</v>
      </c>
      <c r="AF4450" s="86" t="s">
        <v>543</v>
      </c>
      <c r="AG4450" s="79" t="str">
        <f>+IF(AF4450&lt;&gt;"",VLOOKUP(AF4450,NIVELES!$A$666:$B$673,2,0),"")</f>
        <v>DESARROLLO_INFANTIL</v>
      </c>
      <c r="AH4450" s="78" t="s">
        <v>322</v>
      </c>
      <c r="AI4450" s="79" t="str">
        <f>IF(AH4450&lt;&gt;"",VLOOKUP(CONCATENATE(AG4450,AH4450),NIVELES!$B$676:$C$745,2,0),"")</f>
        <v>Centros Infantiles Del Buen Vivir Atencion Directa -Funcionamiento Operación Y Atencion De Unidades</v>
      </c>
      <c r="AJ4450" s="78" t="s">
        <v>387</v>
      </c>
      <c r="AK4450" s="79" t="str">
        <f>+IF(AJ4450&lt;&gt;"",VLOOKUP(AJ4450,NIVELES!$A$816:$B$892,2,0),"")</f>
        <v>ASEGURAR EL DESARROLLO INFANTIL Y LA EDUCACIÓN INTEGRAL, CON CALIDAD Y CALIDEZ PARA TODOS LOS NIÑOS, NIÑAS Y ADOLESCENTES</v>
      </c>
      <c r="AL4450" s="78" t="s">
        <v>554</v>
      </c>
      <c r="AM4450" s="78">
        <v>530805</v>
      </c>
      <c r="AN4450" s="79" t="str">
        <f>IF(AM4450&lt;&gt;"",+VLOOKUP(AM4450,NIVELES!$A$1652:$B$2466,2,0),"")</f>
        <v>Materiales de Aseo</v>
      </c>
      <c r="AO4450" s="87">
        <v>663.42</v>
      </c>
      <c r="AP4450" s="88">
        <v>0</v>
      </c>
      <c r="AQ4450" s="88">
        <v>0</v>
      </c>
      <c r="AR4450" s="88">
        <v>663.42</v>
      </c>
      <c r="AS4450" s="88">
        <v>0</v>
      </c>
      <c r="AT4450" s="88">
        <v>0</v>
      </c>
      <c r="AU4450" s="88">
        <v>0</v>
      </c>
      <c r="AV4450" s="88">
        <v>0</v>
      </c>
      <c r="AW4450" s="88">
        <v>0</v>
      </c>
      <c r="AX4450" s="88">
        <v>0</v>
      </c>
      <c r="AY4450" s="88">
        <v>0</v>
      </c>
      <c r="AZ4450" s="88">
        <v>0</v>
      </c>
      <c r="BA4450" s="88">
        <v>0</v>
      </c>
      <c r="BB4450" s="89">
        <f t="shared" si="275"/>
        <v>663.42</v>
      </c>
      <c r="BC4450" s="90" t="str">
        <f t="shared" si="274"/>
        <v>OK</v>
      </c>
      <c r="BD4450" s="91" t="str">
        <f t="shared" si="276"/>
        <v xml:space="preserve">                  </v>
      </c>
      <c r="BE4450" s="92">
        <f t="shared" si="277"/>
        <v>1</v>
      </c>
    </row>
    <row r="4451" spans="1:57" s="74" customFormat="1" ht="50.1" customHeight="1" x14ac:dyDescent="0.2">
      <c r="A4451" s="78" t="s">
        <v>55</v>
      </c>
      <c r="B4451" s="78" t="s">
        <v>68</v>
      </c>
      <c r="C4451" s="78" t="s">
        <v>1041</v>
      </c>
      <c r="D4451" s="78" t="s">
        <v>605</v>
      </c>
      <c r="E4451" s="79" t="str">
        <f>+IF(C4451&lt;&gt;"",VLOOKUP(MID(C4451,18,5),NIVELES!$A$133:$B$213,2,0),"")</f>
        <v>PICHINCHA</v>
      </c>
      <c r="F4451" s="80" t="s">
        <v>70</v>
      </c>
      <c r="G4451" s="81" t="str">
        <f>+IF(F4451&lt;&gt;"",VLOOKUP(F4451,NIVELES!$A$246:$C$464,3,0),"")</f>
        <v xml:space="preserve"> </v>
      </c>
      <c r="H4451" s="82" t="s">
        <v>1024</v>
      </c>
      <c r="I4451" s="78" t="s">
        <v>1048</v>
      </c>
      <c r="J4451" s="78" t="s">
        <v>2184</v>
      </c>
      <c r="K4451" s="78" t="s">
        <v>2185</v>
      </c>
      <c r="L4451" s="78" t="s">
        <v>3918</v>
      </c>
      <c r="M4451" s="78">
        <v>90</v>
      </c>
      <c r="N4451" s="78" t="s">
        <v>2587</v>
      </c>
      <c r="O4451" s="78" t="s">
        <v>2580</v>
      </c>
      <c r="P4451" s="82">
        <v>1</v>
      </c>
      <c r="Q4451" s="78" t="s">
        <v>2585</v>
      </c>
      <c r="R4451" s="82"/>
      <c r="S4451" s="82"/>
      <c r="T4451" s="82">
        <v>1</v>
      </c>
      <c r="U4451" s="82"/>
      <c r="V4451" s="82"/>
      <c r="W4451" s="82"/>
      <c r="X4451" s="82"/>
      <c r="Y4451" s="82"/>
      <c r="Z4451" s="82"/>
      <c r="AA4451" s="82"/>
      <c r="AB4451" s="82"/>
      <c r="AC4451" s="82"/>
      <c r="AD4451" s="85" t="str">
        <f>IF(A4451&lt;&gt;"",IF(D4451="DIRECCIÓN_DE_TRANSFERENCIAS","280 0031",VLOOKUP(C4451,NIVELES!$A$14:$B$105,2,0)),"")</f>
        <v>280 9120</v>
      </c>
      <c r="AE4451" s="86" t="s">
        <v>322</v>
      </c>
      <c r="AF4451" s="86" t="s">
        <v>543</v>
      </c>
      <c r="AG4451" s="79" t="str">
        <f>+IF(AF4451&lt;&gt;"",VLOOKUP(AF4451,NIVELES!$A$666:$B$673,2,0),"")</f>
        <v>DESARROLLO_INFANTIL</v>
      </c>
      <c r="AH4451" s="78" t="s">
        <v>322</v>
      </c>
      <c r="AI4451" s="79" t="str">
        <f>IF(AH4451&lt;&gt;"",VLOOKUP(CONCATENATE(AG4451,AH4451),NIVELES!$B$676:$C$745,2,0),"")</f>
        <v>Centros Infantiles Del Buen Vivir Atencion Directa -Funcionamiento Operación Y Atencion De Unidades</v>
      </c>
      <c r="AJ4451" s="78" t="s">
        <v>387</v>
      </c>
      <c r="AK4451" s="79" t="str">
        <f>+IF(AJ4451&lt;&gt;"",VLOOKUP(AJ4451,NIVELES!$A$816:$B$892,2,0),"")</f>
        <v>ASEGURAR EL DESARROLLO INFANTIL Y LA EDUCACIÓN INTEGRAL, CON CALIDAD Y CALIDEZ PARA TODOS LOS NIÑOS, NIÑAS Y ADOLESCENTES</v>
      </c>
      <c r="AL4451" s="78" t="s">
        <v>554</v>
      </c>
      <c r="AM4451" s="78">
        <v>530812</v>
      </c>
      <c r="AN4451" s="79" t="str">
        <f>IF(AM4451&lt;&gt;"",+VLOOKUP(AM4451,NIVELES!$A$1652:$B$2466,2,0),"")</f>
        <v>Materiales Didácticos</v>
      </c>
      <c r="AO4451" s="87">
        <v>2122.14</v>
      </c>
      <c r="AP4451" s="88">
        <v>0</v>
      </c>
      <c r="AQ4451" s="88">
        <v>0</v>
      </c>
      <c r="AR4451" s="88">
        <v>2122.14</v>
      </c>
      <c r="AS4451" s="88">
        <v>0</v>
      </c>
      <c r="AT4451" s="88">
        <v>0</v>
      </c>
      <c r="AU4451" s="88">
        <v>0</v>
      </c>
      <c r="AV4451" s="88">
        <v>0</v>
      </c>
      <c r="AW4451" s="88">
        <v>0</v>
      </c>
      <c r="AX4451" s="88">
        <v>0</v>
      </c>
      <c r="AY4451" s="88">
        <v>0</v>
      </c>
      <c r="AZ4451" s="88">
        <v>0</v>
      </c>
      <c r="BA4451" s="88">
        <v>0</v>
      </c>
      <c r="BB4451" s="89">
        <f t="shared" si="275"/>
        <v>2122.14</v>
      </c>
      <c r="BC4451" s="90" t="str">
        <f t="shared" si="274"/>
        <v>OK</v>
      </c>
      <c r="BD4451" s="91" t="str">
        <f t="shared" si="276"/>
        <v xml:space="preserve">                  </v>
      </c>
      <c r="BE4451" s="92">
        <f t="shared" si="277"/>
        <v>1</v>
      </c>
    </row>
    <row r="4452" spans="1:57" s="74" customFormat="1" ht="50.1" customHeight="1" x14ac:dyDescent="0.2">
      <c r="A4452" s="78" t="s">
        <v>55</v>
      </c>
      <c r="B4452" s="78" t="s">
        <v>68</v>
      </c>
      <c r="C4452" s="78" t="s">
        <v>1041</v>
      </c>
      <c r="D4452" s="78" t="s">
        <v>605</v>
      </c>
      <c r="E4452" s="79" t="str">
        <f>+IF(C4452&lt;&gt;"",VLOOKUP(MID(C4452,18,5),NIVELES!$A$133:$B$213,2,0),"")</f>
        <v>PICHINCHA</v>
      </c>
      <c r="F4452" s="80" t="s">
        <v>70</v>
      </c>
      <c r="G4452" s="81" t="str">
        <f>+IF(F4452&lt;&gt;"",VLOOKUP(F4452,NIVELES!$A$246:$C$464,3,0),"")</f>
        <v xml:space="preserve"> </v>
      </c>
      <c r="H4452" s="82" t="s">
        <v>1024</v>
      </c>
      <c r="I4452" s="78" t="s">
        <v>1048</v>
      </c>
      <c r="J4452" s="78" t="s">
        <v>2184</v>
      </c>
      <c r="K4452" s="78" t="s">
        <v>2185</v>
      </c>
      <c r="L4452" s="78" t="s">
        <v>2450</v>
      </c>
      <c r="M4452" s="78">
        <v>1930</v>
      </c>
      <c r="N4452" s="78" t="s">
        <v>2461</v>
      </c>
      <c r="O4452" s="78" t="s">
        <v>2167</v>
      </c>
      <c r="P4452" s="82">
        <v>12</v>
      </c>
      <c r="Q4452" s="78" t="s">
        <v>2945</v>
      </c>
      <c r="R4452" s="82">
        <v>1</v>
      </c>
      <c r="S4452" s="82">
        <v>1</v>
      </c>
      <c r="T4452" s="82">
        <v>1</v>
      </c>
      <c r="U4452" s="82">
        <v>1</v>
      </c>
      <c r="V4452" s="82">
        <v>1</v>
      </c>
      <c r="W4452" s="82">
        <v>1</v>
      </c>
      <c r="X4452" s="82">
        <v>1</v>
      </c>
      <c r="Y4452" s="82">
        <v>1</v>
      </c>
      <c r="Z4452" s="82">
        <v>1</v>
      </c>
      <c r="AA4452" s="82">
        <v>1</v>
      </c>
      <c r="AB4452" s="82">
        <v>1</v>
      </c>
      <c r="AC4452" s="82">
        <v>1</v>
      </c>
      <c r="AD4452" s="85" t="str">
        <f>IF(A4452&lt;&gt;"",IF(D4452="DIRECCIÓN_DE_TRANSFERENCIAS","280 0031",VLOOKUP(C4452,NIVELES!$A$14:$B$105,2,0)),"")</f>
        <v>280 9120</v>
      </c>
      <c r="AE4452" s="86" t="s">
        <v>322</v>
      </c>
      <c r="AF4452" s="86" t="s">
        <v>543</v>
      </c>
      <c r="AG4452" s="79" t="str">
        <f>+IF(AF4452&lt;&gt;"",VLOOKUP(AF4452,NIVELES!$A$666:$B$673,2,0),"")</f>
        <v>DESARROLLO_INFANTIL</v>
      </c>
      <c r="AH4452" s="78" t="s">
        <v>452</v>
      </c>
      <c r="AI4452" s="79" t="str">
        <f>IF(AH4452&lt;&gt;"",VLOOKUP(CONCATENATE(AG4452,AH4452),NIVELES!$B$676:$C$745,2,0),"")</f>
        <v>Creciendo Con Nuestros Hijos De Atención Directa Funcionamiento, Operación Y Atención Domiciliar</v>
      </c>
      <c r="AJ4452" s="78" t="s">
        <v>387</v>
      </c>
      <c r="AK4452" s="79" t="str">
        <f>+IF(AJ4452&lt;&gt;"",VLOOKUP(AJ4452,NIVELES!$A$816:$B$892,2,0),"")</f>
        <v>ASEGURAR EL DESARROLLO INFANTIL Y LA EDUCACIÓN INTEGRAL, CON CALIDAD Y CALIDEZ PARA TODOS LOS NIÑOS, NIÑAS Y ADOLESCENTES</v>
      </c>
      <c r="AL4452" s="78" t="s">
        <v>553</v>
      </c>
      <c r="AM4452" s="78">
        <v>510105</v>
      </c>
      <c r="AN4452" s="79" t="str">
        <f>IF(AM4452&lt;&gt;"",+VLOOKUP(AM4452,NIVELES!$A$1652:$B$2466,2,0),"")</f>
        <v>Remuneraciones Unificadas</v>
      </c>
      <c r="AO4452" s="87">
        <v>259740</v>
      </c>
      <c r="AP4452" s="88">
        <v>21645</v>
      </c>
      <c r="AQ4452" s="88">
        <v>21645</v>
      </c>
      <c r="AR4452" s="88">
        <v>21645</v>
      </c>
      <c r="AS4452" s="88">
        <v>21645</v>
      </c>
      <c r="AT4452" s="88">
        <v>21645</v>
      </c>
      <c r="AU4452" s="88">
        <v>21645</v>
      </c>
      <c r="AV4452" s="88">
        <v>21645</v>
      </c>
      <c r="AW4452" s="88">
        <v>21645</v>
      </c>
      <c r="AX4452" s="88">
        <v>21645</v>
      </c>
      <c r="AY4452" s="88">
        <v>21645</v>
      </c>
      <c r="AZ4452" s="88">
        <v>21645</v>
      </c>
      <c r="BA4452" s="88">
        <v>21645</v>
      </c>
      <c r="BB4452" s="89">
        <f t="shared" si="275"/>
        <v>259740</v>
      </c>
      <c r="BC4452" s="90" t="str">
        <f t="shared" si="274"/>
        <v>OK</v>
      </c>
      <c r="BD4452" s="91" t="str">
        <f t="shared" si="276"/>
        <v xml:space="preserve">                  </v>
      </c>
      <c r="BE4452" s="92">
        <f t="shared" si="277"/>
        <v>12</v>
      </c>
    </row>
    <row r="4453" spans="1:57" s="74" customFormat="1" ht="50.1" customHeight="1" x14ac:dyDescent="0.2">
      <c r="A4453" s="78" t="s">
        <v>55</v>
      </c>
      <c r="B4453" s="78" t="s">
        <v>68</v>
      </c>
      <c r="C4453" s="78" t="s">
        <v>1041</v>
      </c>
      <c r="D4453" s="78" t="s">
        <v>605</v>
      </c>
      <c r="E4453" s="79" t="str">
        <f>+IF(C4453&lt;&gt;"",VLOOKUP(MID(C4453,18,5),NIVELES!$A$133:$B$213,2,0),"")</f>
        <v>PICHINCHA</v>
      </c>
      <c r="F4453" s="80" t="s">
        <v>70</v>
      </c>
      <c r="G4453" s="81" t="str">
        <f>+IF(F4453&lt;&gt;"",VLOOKUP(F4453,NIVELES!$A$246:$C$464,3,0),"")</f>
        <v xml:space="preserve"> </v>
      </c>
      <c r="H4453" s="82" t="s">
        <v>1024</v>
      </c>
      <c r="I4453" s="78" t="s">
        <v>1048</v>
      </c>
      <c r="J4453" s="78" t="s">
        <v>2184</v>
      </c>
      <c r="K4453" s="78" t="s">
        <v>2185</v>
      </c>
      <c r="L4453" s="78" t="s">
        <v>2450</v>
      </c>
      <c r="M4453" s="78">
        <v>1930</v>
      </c>
      <c r="N4453" s="78" t="s">
        <v>2461</v>
      </c>
      <c r="O4453" s="78" t="s">
        <v>2167</v>
      </c>
      <c r="P4453" s="82">
        <v>1</v>
      </c>
      <c r="Q4453" s="78" t="s">
        <v>2945</v>
      </c>
      <c r="R4453" s="82"/>
      <c r="S4453" s="82"/>
      <c r="T4453" s="82"/>
      <c r="U4453" s="82"/>
      <c r="V4453" s="82"/>
      <c r="W4453" s="82"/>
      <c r="X4453" s="82"/>
      <c r="Y4453" s="82"/>
      <c r="Z4453" s="82"/>
      <c r="AA4453" s="82"/>
      <c r="AB4453" s="82"/>
      <c r="AC4453" s="82">
        <v>1</v>
      </c>
      <c r="AD4453" s="85" t="str">
        <f>IF(A4453&lt;&gt;"",IF(D4453="DIRECCIÓN_DE_TRANSFERENCIAS","280 0031",VLOOKUP(C4453,NIVELES!$A$14:$B$105,2,0)),"")</f>
        <v>280 9120</v>
      </c>
      <c r="AE4453" s="86" t="s">
        <v>322</v>
      </c>
      <c r="AF4453" s="86" t="s">
        <v>543</v>
      </c>
      <c r="AG4453" s="79" t="str">
        <f>+IF(AF4453&lt;&gt;"",VLOOKUP(AF4453,NIVELES!$A$666:$B$673,2,0),"")</f>
        <v>DESARROLLO_INFANTIL</v>
      </c>
      <c r="AH4453" s="78" t="s">
        <v>452</v>
      </c>
      <c r="AI4453" s="79" t="str">
        <f>IF(AH4453&lt;&gt;"",VLOOKUP(CONCATENATE(AG4453,AH4453),NIVELES!$B$676:$C$745,2,0),"")</f>
        <v>Creciendo Con Nuestros Hijos De Atención Directa Funcionamiento, Operación Y Atención Domiciliar</v>
      </c>
      <c r="AJ4453" s="78" t="s">
        <v>387</v>
      </c>
      <c r="AK4453" s="79" t="str">
        <f>+IF(AJ4453&lt;&gt;"",VLOOKUP(AJ4453,NIVELES!$A$816:$B$892,2,0),"")</f>
        <v>ASEGURAR EL DESARROLLO INFANTIL Y LA EDUCACIÓN INTEGRAL, CON CALIDAD Y CALIDEZ PARA TODOS LOS NIÑOS, NIÑAS Y ADOLESCENTES</v>
      </c>
      <c r="AL4453" s="78" t="s">
        <v>553</v>
      </c>
      <c r="AM4453" s="78">
        <v>510203</v>
      </c>
      <c r="AN4453" s="79" t="str">
        <f>IF(AM4453&lt;&gt;"",+VLOOKUP(AM4453,NIVELES!$A$1652:$B$2466,2,0),"")</f>
        <v>Decimotercer Sueldo</v>
      </c>
      <c r="AO4453" s="87">
        <v>19841.25</v>
      </c>
      <c r="AP4453" s="88">
        <v>0</v>
      </c>
      <c r="AQ4453" s="88">
        <v>0</v>
      </c>
      <c r="AR4453" s="88">
        <v>0</v>
      </c>
      <c r="AS4453" s="88">
        <v>0</v>
      </c>
      <c r="AT4453" s="88">
        <v>0</v>
      </c>
      <c r="AU4453" s="88">
        <v>0</v>
      </c>
      <c r="AV4453" s="88">
        <v>0</v>
      </c>
      <c r="AW4453" s="88">
        <v>0</v>
      </c>
      <c r="AX4453" s="88">
        <v>0</v>
      </c>
      <c r="AY4453" s="88">
        <v>0</v>
      </c>
      <c r="AZ4453" s="88">
        <v>0</v>
      </c>
      <c r="BA4453" s="88">
        <v>19841.25</v>
      </c>
      <c r="BB4453" s="89">
        <f t="shared" si="275"/>
        <v>19841.25</v>
      </c>
      <c r="BC4453" s="90" t="str">
        <f t="shared" si="274"/>
        <v>OK</v>
      </c>
      <c r="BD4453" s="91" t="str">
        <f t="shared" si="276"/>
        <v xml:space="preserve">                  </v>
      </c>
      <c r="BE4453" s="92">
        <f t="shared" si="277"/>
        <v>1</v>
      </c>
    </row>
    <row r="4454" spans="1:57" s="74" customFormat="1" ht="50.1" customHeight="1" x14ac:dyDescent="0.2">
      <c r="A4454" s="78" t="s">
        <v>55</v>
      </c>
      <c r="B4454" s="78" t="s">
        <v>68</v>
      </c>
      <c r="C4454" s="78" t="s">
        <v>1041</v>
      </c>
      <c r="D4454" s="78" t="s">
        <v>605</v>
      </c>
      <c r="E4454" s="79" t="str">
        <f>+IF(C4454&lt;&gt;"",VLOOKUP(MID(C4454,18,5),NIVELES!$A$133:$B$213,2,0),"")</f>
        <v>PICHINCHA</v>
      </c>
      <c r="F4454" s="80" t="s">
        <v>70</v>
      </c>
      <c r="G4454" s="81" t="str">
        <f>+IF(F4454&lt;&gt;"",VLOOKUP(F4454,NIVELES!$A$246:$C$464,3,0),"")</f>
        <v xml:space="preserve"> </v>
      </c>
      <c r="H4454" s="82" t="s">
        <v>1024</v>
      </c>
      <c r="I4454" s="78" t="s">
        <v>1048</v>
      </c>
      <c r="J4454" s="78" t="s">
        <v>2184</v>
      </c>
      <c r="K4454" s="78" t="s">
        <v>2185</v>
      </c>
      <c r="L4454" s="78" t="s">
        <v>2450</v>
      </c>
      <c r="M4454" s="78">
        <v>1930</v>
      </c>
      <c r="N4454" s="78" t="s">
        <v>2461</v>
      </c>
      <c r="O4454" s="78" t="s">
        <v>2167</v>
      </c>
      <c r="P4454" s="82">
        <v>1</v>
      </c>
      <c r="Q4454" s="78" t="s">
        <v>2945</v>
      </c>
      <c r="R4454" s="82"/>
      <c r="S4454" s="82"/>
      <c r="T4454" s="82"/>
      <c r="U4454" s="82"/>
      <c r="V4454" s="82"/>
      <c r="W4454" s="82"/>
      <c r="X4454" s="82"/>
      <c r="Y4454" s="82">
        <v>1</v>
      </c>
      <c r="Z4454" s="82"/>
      <c r="AA4454" s="82"/>
      <c r="AB4454" s="82"/>
      <c r="AC4454" s="82"/>
      <c r="AD4454" s="85" t="str">
        <f>IF(A4454&lt;&gt;"",IF(D4454="DIRECCIÓN_DE_TRANSFERENCIAS","280 0031",VLOOKUP(C4454,NIVELES!$A$14:$B$105,2,0)),"")</f>
        <v>280 9120</v>
      </c>
      <c r="AE4454" s="86" t="s">
        <v>322</v>
      </c>
      <c r="AF4454" s="86" t="s">
        <v>543</v>
      </c>
      <c r="AG4454" s="79" t="str">
        <f>+IF(AF4454&lt;&gt;"",VLOOKUP(AF4454,NIVELES!$A$666:$B$673,2,0),"")</f>
        <v>DESARROLLO_INFANTIL</v>
      </c>
      <c r="AH4454" s="78" t="s">
        <v>452</v>
      </c>
      <c r="AI4454" s="79" t="str">
        <f>IF(AH4454&lt;&gt;"",VLOOKUP(CONCATENATE(AG4454,AH4454),NIVELES!$B$676:$C$745,2,0),"")</f>
        <v>Creciendo Con Nuestros Hijos De Atención Directa Funcionamiento, Operación Y Atención Domiciliar</v>
      </c>
      <c r="AJ4454" s="78" t="s">
        <v>387</v>
      </c>
      <c r="AK4454" s="79" t="str">
        <f>+IF(AJ4454&lt;&gt;"",VLOOKUP(AJ4454,NIVELES!$A$816:$B$892,2,0),"")</f>
        <v>ASEGURAR EL DESARROLLO INFANTIL Y LA EDUCACIÓN INTEGRAL, CON CALIDAD Y CALIDEZ PARA TODOS LOS NIÑOS, NIÑAS Y ADOLESCENTES</v>
      </c>
      <c r="AL4454" s="78" t="s">
        <v>553</v>
      </c>
      <c r="AM4454" s="78">
        <v>510204</v>
      </c>
      <c r="AN4454" s="79" t="str">
        <f>IF(AM4454&lt;&gt;"",+VLOOKUP(AM4454,NIVELES!$A$1652:$B$2466,2,0),"")</f>
        <v>Decimocuarto Sueldo</v>
      </c>
      <c r="AO4454" s="87">
        <v>13363.17</v>
      </c>
      <c r="AP4454" s="88">
        <v>0</v>
      </c>
      <c r="AQ4454" s="88">
        <v>0</v>
      </c>
      <c r="AR4454" s="88">
        <v>0</v>
      </c>
      <c r="AS4454" s="88">
        <v>0</v>
      </c>
      <c r="AT4454" s="88">
        <v>0</v>
      </c>
      <c r="AU4454" s="88">
        <v>0</v>
      </c>
      <c r="AV4454" s="88">
        <v>0</v>
      </c>
      <c r="AW4454" s="88">
        <v>13363.17</v>
      </c>
      <c r="AX4454" s="88">
        <v>0</v>
      </c>
      <c r="AY4454" s="88">
        <v>0</v>
      </c>
      <c r="AZ4454" s="88">
        <v>0</v>
      </c>
      <c r="BA4454" s="88">
        <v>0</v>
      </c>
      <c r="BB4454" s="89">
        <f t="shared" si="275"/>
        <v>13363.17</v>
      </c>
      <c r="BC4454" s="90" t="str">
        <f t="shared" si="274"/>
        <v>OK</v>
      </c>
      <c r="BD4454" s="91" t="str">
        <f t="shared" si="276"/>
        <v xml:space="preserve">                  </v>
      </c>
      <c r="BE4454" s="92">
        <f t="shared" si="277"/>
        <v>1</v>
      </c>
    </row>
    <row r="4455" spans="1:57" s="74" customFormat="1" ht="50.1" customHeight="1" x14ac:dyDescent="0.2">
      <c r="A4455" s="78" t="s">
        <v>55</v>
      </c>
      <c r="B4455" s="78" t="s">
        <v>68</v>
      </c>
      <c r="C4455" s="78" t="s">
        <v>1041</v>
      </c>
      <c r="D4455" s="78" t="s">
        <v>605</v>
      </c>
      <c r="E4455" s="79" t="str">
        <f>+IF(C4455&lt;&gt;"",VLOOKUP(MID(C4455,18,5),NIVELES!$A$133:$B$213,2,0),"")</f>
        <v>PICHINCHA</v>
      </c>
      <c r="F4455" s="80" t="s">
        <v>70</v>
      </c>
      <c r="G4455" s="81" t="str">
        <f>+IF(F4455&lt;&gt;"",VLOOKUP(F4455,NIVELES!$A$246:$C$464,3,0),"")</f>
        <v xml:space="preserve"> </v>
      </c>
      <c r="H4455" s="82" t="s">
        <v>1024</v>
      </c>
      <c r="I4455" s="78" t="s">
        <v>1048</v>
      </c>
      <c r="J4455" s="78" t="s">
        <v>2184</v>
      </c>
      <c r="K4455" s="78" t="s">
        <v>2185</v>
      </c>
      <c r="L4455" s="78" t="s">
        <v>2450</v>
      </c>
      <c r="M4455" s="78">
        <v>1930</v>
      </c>
      <c r="N4455" s="78" t="s">
        <v>2461</v>
      </c>
      <c r="O4455" s="78" t="s">
        <v>2167</v>
      </c>
      <c r="P4455" s="82">
        <v>12</v>
      </c>
      <c r="Q4455" s="78" t="s">
        <v>2945</v>
      </c>
      <c r="R4455" s="82">
        <v>1</v>
      </c>
      <c r="S4455" s="82">
        <v>1</v>
      </c>
      <c r="T4455" s="82">
        <v>1</v>
      </c>
      <c r="U4455" s="82">
        <v>1</v>
      </c>
      <c r="V4455" s="82">
        <v>1</v>
      </c>
      <c r="W4455" s="82">
        <v>1</v>
      </c>
      <c r="X4455" s="82">
        <v>1</v>
      </c>
      <c r="Y4455" s="82">
        <v>1</v>
      </c>
      <c r="Z4455" s="82">
        <v>1</v>
      </c>
      <c r="AA4455" s="82">
        <v>1</v>
      </c>
      <c r="AB4455" s="82">
        <v>1</v>
      </c>
      <c r="AC4455" s="82">
        <v>1</v>
      </c>
      <c r="AD4455" s="85" t="str">
        <f>IF(A4455&lt;&gt;"",IF(D4455="DIRECCIÓN_DE_TRANSFERENCIAS","280 0031",VLOOKUP(C4455,NIVELES!$A$14:$B$105,2,0)),"")</f>
        <v>280 9120</v>
      </c>
      <c r="AE4455" s="86" t="s">
        <v>322</v>
      </c>
      <c r="AF4455" s="86" t="s">
        <v>543</v>
      </c>
      <c r="AG4455" s="79" t="str">
        <f>+IF(AF4455&lt;&gt;"",VLOOKUP(AF4455,NIVELES!$A$666:$B$673,2,0),"")</f>
        <v>DESARROLLO_INFANTIL</v>
      </c>
      <c r="AH4455" s="78" t="s">
        <v>452</v>
      </c>
      <c r="AI4455" s="79" t="str">
        <f>IF(AH4455&lt;&gt;"",VLOOKUP(CONCATENATE(AG4455,AH4455),NIVELES!$B$676:$C$745,2,0),"")</f>
        <v>Creciendo Con Nuestros Hijos De Atención Directa Funcionamiento, Operación Y Atención Domiciliar</v>
      </c>
      <c r="AJ4455" s="78" t="s">
        <v>387</v>
      </c>
      <c r="AK4455" s="79" t="str">
        <f>+IF(AJ4455&lt;&gt;"",VLOOKUP(AJ4455,NIVELES!$A$816:$B$892,2,0),"")</f>
        <v>ASEGURAR EL DESARROLLO INFANTIL Y LA EDUCACIÓN INTEGRAL, CON CALIDAD Y CALIDEZ PARA TODOS LOS NIÑOS, NIÑAS Y ADOLESCENTES</v>
      </c>
      <c r="AL4455" s="78" t="s">
        <v>553</v>
      </c>
      <c r="AM4455" s="78">
        <v>510601</v>
      </c>
      <c r="AN4455" s="79" t="str">
        <f>IF(AM4455&lt;&gt;"",+VLOOKUP(AM4455,NIVELES!$A$1652:$B$2466,2,0),"")</f>
        <v>Aporte Patronal</v>
      </c>
      <c r="AO4455" s="87">
        <v>22976.17</v>
      </c>
      <c r="AP4455" s="88">
        <v>1914.68</v>
      </c>
      <c r="AQ4455" s="88">
        <v>1914.68</v>
      </c>
      <c r="AR4455" s="88">
        <v>1914.68</v>
      </c>
      <c r="AS4455" s="88">
        <v>1914.68</v>
      </c>
      <c r="AT4455" s="88">
        <v>1914.68</v>
      </c>
      <c r="AU4455" s="88">
        <v>1914.68</v>
      </c>
      <c r="AV4455" s="88">
        <v>1914.68</v>
      </c>
      <c r="AW4455" s="88">
        <v>1914.68</v>
      </c>
      <c r="AX4455" s="88">
        <v>1914.68</v>
      </c>
      <c r="AY4455" s="88">
        <v>1914.68</v>
      </c>
      <c r="AZ4455" s="88">
        <v>1914.68</v>
      </c>
      <c r="BA4455" s="88">
        <v>1914.69</v>
      </c>
      <c r="BB4455" s="89">
        <f t="shared" si="275"/>
        <v>22976.17</v>
      </c>
      <c r="BC4455" s="90" t="str">
        <f t="shared" si="274"/>
        <v>OK</v>
      </c>
      <c r="BD4455" s="91" t="str">
        <f t="shared" si="276"/>
        <v xml:space="preserve">                  </v>
      </c>
      <c r="BE4455" s="92">
        <f t="shared" si="277"/>
        <v>12</v>
      </c>
    </row>
    <row r="4456" spans="1:57" s="74" customFormat="1" ht="50.1" customHeight="1" x14ac:dyDescent="0.2">
      <c r="A4456" s="78" t="s">
        <v>55</v>
      </c>
      <c r="B4456" s="78" t="s">
        <v>68</v>
      </c>
      <c r="C4456" s="78" t="s">
        <v>1041</v>
      </c>
      <c r="D4456" s="78" t="s">
        <v>605</v>
      </c>
      <c r="E4456" s="79" t="str">
        <f>+IF(C4456&lt;&gt;"",VLOOKUP(MID(C4456,18,5),NIVELES!$A$133:$B$213,2,0),"")</f>
        <v>PICHINCHA</v>
      </c>
      <c r="F4456" s="80" t="s">
        <v>70</v>
      </c>
      <c r="G4456" s="81" t="str">
        <f>+IF(F4456&lt;&gt;"",VLOOKUP(F4456,NIVELES!$A$246:$C$464,3,0),"")</f>
        <v xml:space="preserve"> </v>
      </c>
      <c r="H4456" s="82" t="s">
        <v>1024</v>
      </c>
      <c r="I4456" s="78" t="s">
        <v>1048</v>
      </c>
      <c r="J4456" s="78" t="s">
        <v>2184</v>
      </c>
      <c r="K4456" s="78" t="s">
        <v>2185</v>
      </c>
      <c r="L4456" s="78" t="s">
        <v>2450</v>
      </c>
      <c r="M4456" s="78">
        <v>1930</v>
      </c>
      <c r="N4456" s="78" t="s">
        <v>2461</v>
      </c>
      <c r="O4456" s="78" t="s">
        <v>2167</v>
      </c>
      <c r="P4456" s="82">
        <v>12</v>
      </c>
      <c r="Q4456" s="78" t="s">
        <v>2945</v>
      </c>
      <c r="R4456" s="82">
        <v>1</v>
      </c>
      <c r="S4456" s="82">
        <v>1</v>
      </c>
      <c r="T4456" s="82">
        <v>1</v>
      </c>
      <c r="U4456" s="82">
        <v>1</v>
      </c>
      <c r="V4456" s="82">
        <v>1</v>
      </c>
      <c r="W4456" s="82">
        <v>1</v>
      </c>
      <c r="X4456" s="82">
        <v>1</v>
      </c>
      <c r="Y4456" s="82">
        <v>1</v>
      </c>
      <c r="Z4456" s="82">
        <v>1</v>
      </c>
      <c r="AA4456" s="82">
        <v>1</v>
      </c>
      <c r="AB4456" s="82">
        <v>1</v>
      </c>
      <c r="AC4456" s="82">
        <v>1</v>
      </c>
      <c r="AD4456" s="85" t="str">
        <f>IF(A4456&lt;&gt;"",IF(D4456="DIRECCIÓN_DE_TRANSFERENCIAS","280 0031",VLOOKUP(C4456,NIVELES!$A$14:$B$105,2,0)),"")</f>
        <v>280 9120</v>
      </c>
      <c r="AE4456" s="86" t="s">
        <v>322</v>
      </c>
      <c r="AF4456" s="86" t="s">
        <v>543</v>
      </c>
      <c r="AG4456" s="79" t="str">
        <f>+IF(AF4456&lt;&gt;"",VLOOKUP(AF4456,NIVELES!$A$666:$B$673,2,0),"")</f>
        <v>DESARROLLO_INFANTIL</v>
      </c>
      <c r="AH4456" s="78" t="s">
        <v>452</v>
      </c>
      <c r="AI4456" s="79" t="str">
        <f>IF(AH4456&lt;&gt;"",VLOOKUP(CONCATENATE(AG4456,AH4456),NIVELES!$B$676:$C$745,2,0),"")</f>
        <v>Creciendo Con Nuestros Hijos De Atención Directa Funcionamiento, Operación Y Atención Domiciliar</v>
      </c>
      <c r="AJ4456" s="78" t="s">
        <v>387</v>
      </c>
      <c r="AK4456" s="79" t="str">
        <f>+IF(AJ4456&lt;&gt;"",VLOOKUP(AJ4456,NIVELES!$A$816:$B$892,2,0),"")</f>
        <v>ASEGURAR EL DESARROLLO INFANTIL Y LA EDUCACIÓN INTEGRAL, CON CALIDAD Y CALIDEZ PARA TODOS LOS NIÑOS, NIÑAS Y ADOLESCENTES</v>
      </c>
      <c r="AL4456" s="78" t="s">
        <v>553</v>
      </c>
      <c r="AM4456" s="78">
        <v>510602</v>
      </c>
      <c r="AN4456" s="79" t="str">
        <f>IF(AM4456&lt;&gt;"",+VLOOKUP(AM4456,NIVELES!$A$1652:$B$2466,2,0),"")</f>
        <v>Fondo de Reserva</v>
      </c>
      <c r="AO4456" s="87">
        <v>19841.25</v>
      </c>
      <c r="AP4456" s="88">
        <v>1653.44</v>
      </c>
      <c r="AQ4456" s="88">
        <v>1653.44</v>
      </c>
      <c r="AR4456" s="88">
        <v>1653.44</v>
      </c>
      <c r="AS4456" s="88">
        <v>1653.44</v>
      </c>
      <c r="AT4456" s="88">
        <v>1653.44</v>
      </c>
      <c r="AU4456" s="88">
        <v>1653.44</v>
      </c>
      <c r="AV4456" s="88">
        <v>1653.44</v>
      </c>
      <c r="AW4456" s="88">
        <v>1653.44</v>
      </c>
      <c r="AX4456" s="88">
        <v>1653.44</v>
      </c>
      <c r="AY4456" s="88">
        <v>1653.43</v>
      </c>
      <c r="AZ4456" s="88">
        <v>1653.43</v>
      </c>
      <c r="BA4456" s="88">
        <v>1653.43</v>
      </c>
      <c r="BB4456" s="89">
        <f t="shared" si="275"/>
        <v>19841.250000000004</v>
      </c>
      <c r="BC4456" s="90" t="str">
        <f t="shared" si="274"/>
        <v>OK</v>
      </c>
      <c r="BD4456" s="91" t="str">
        <f t="shared" si="276"/>
        <v xml:space="preserve">                  </v>
      </c>
      <c r="BE4456" s="92">
        <f t="shared" si="277"/>
        <v>12</v>
      </c>
    </row>
    <row r="4457" spans="1:57" s="74" customFormat="1" ht="50.1" customHeight="1" x14ac:dyDescent="0.2">
      <c r="A4457" s="78" t="s">
        <v>55</v>
      </c>
      <c r="B4457" s="78" t="s">
        <v>68</v>
      </c>
      <c r="C4457" s="78" t="s">
        <v>1041</v>
      </c>
      <c r="D4457" s="78" t="s">
        <v>605</v>
      </c>
      <c r="E4457" s="79" t="str">
        <f>+IF(C4457&lt;&gt;"",VLOOKUP(MID(C4457,18,5),NIVELES!$A$133:$B$213,2,0),"")</f>
        <v>PICHINCHA</v>
      </c>
      <c r="F4457" s="80" t="s">
        <v>70</v>
      </c>
      <c r="G4457" s="81" t="str">
        <f>+IF(F4457&lt;&gt;"",VLOOKUP(F4457,NIVELES!$A$246:$C$464,3,0),"")</f>
        <v xml:space="preserve"> </v>
      </c>
      <c r="H4457" s="82" t="s">
        <v>1024</v>
      </c>
      <c r="I4457" s="78" t="s">
        <v>1048</v>
      </c>
      <c r="J4457" s="78" t="s">
        <v>2184</v>
      </c>
      <c r="K4457" s="78" t="s">
        <v>2185</v>
      </c>
      <c r="L4457" s="78" t="s">
        <v>2450</v>
      </c>
      <c r="M4457" s="78">
        <v>1930</v>
      </c>
      <c r="N4457" s="78" t="s">
        <v>2461</v>
      </c>
      <c r="O4457" s="78" t="s">
        <v>2174</v>
      </c>
      <c r="P4457" s="82">
        <v>10</v>
      </c>
      <c r="Q4457" s="78" t="s">
        <v>3920</v>
      </c>
      <c r="R4457" s="82"/>
      <c r="S4457" s="82"/>
      <c r="T4457" s="82">
        <v>1</v>
      </c>
      <c r="U4457" s="82">
        <v>1</v>
      </c>
      <c r="V4457" s="82">
        <v>1</v>
      </c>
      <c r="W4457" s="82">
        <v>1</v>
      </c>
      <c r="X4457" s="82">
        <v>1</v>
      </c>
      <c r="Y4457" s="82">
        <v>1</v>
      </c>
      <c r="Z4457" s="82">
        <v>1</v>
      </c>
      <c r="AA4457" s="82">
        <v>1</v>
      </c>
      <c r="AB4457" s="82">
        <v>1</v>
      </c>
      <c r="AC4457" s="82">
        <v>1</v>
      </c>
      <c r="AD4457" s="85" t="str">
        <f>IF(A4457&lt;&gt;"",IF(D4457="DIRECCIÓN_DE_TRANSFERENCIAS","280 0031",VLOOKUP(C4457,NIVELES!$A$14:$B$105,2,0)),"")</f>
        <v>280 9120</v>
      </c>
      <c r="AE4457" s="86" t="s">
        <v>322</v>
      </c>
      <c r="AF4457" s="86" t="s">
        <v>543</v>
      </c>
      <c r="AG4457" s="79" t="str">
        <f>+IF(AF4457&lt;&gt;"",VLOOKUP(AF4457,NIVELES!$A$666:$B$673,2,0),"")</f>
        <v>DESARROLLO_INFANTIL</v>
      </c>
      <c r="AH4457" s="78" t="s">
        <v>452</v>
      </c>
      <c r="AI4457" s="79" t="str">
        <f>IF(AH4457&lt;&gt;"",VLOOKUP(CONCATENATE(AG4457,AH4457),NIVELES!$B$676:$C$745,2,0),"")</f>
        <v>Creciendo Con Nuestros Hijos De Atención Directa Funcionamiento, Operación Y Atención Domiciliar</v>
      </c>
      <c r="AJ4457" s="78" t="s">
        <v>387</v>
      </c>
      <c r="AK4457" s="79" t="str">
        <f>+IF(AJ4457&lt;&gt;"",VLOOKUP(AJ4457,NIVELES!$A$816:$B$892,2,0),"")</f>
        <v>ASEGURAR EL DESARROLLO INFANTIL Y LA EDUCACIÓN INTEGRAL, CON CALIDAD Y CALIDEZ PARA TODOS LOS NIÑOS, NIÑAS Y ADOLESCENTES</v>
      </c>
      <c r="AL4457" s="78" t="s">
        <v>554</v>
      </c>
      <c r="AM4457" s="78">
        <v>530105</v>
      </c>
      <c r="AN4457" s="79" t="str">
        <f>IF(AM4457&lt;&gt;"",+VLOOKUP(AM4457,NIVELES!$A$1652:$B$2466,2,0),"")</f>
        <v>Telecomunicaciones</v>
      </c>
      <c r="AO4457" s="87">
        <v>473.2</v>
      </c>
      <c r="AP4457" s="88">
        <v>0</v>
      </c>
      <c r="AQ4457" s="88">
        <v>0</v>
      </c>
      <c r="AR4457" s="88">
        <v>47.32</v>
      </c>
      <c r="AS4457" s="88">
        <v>47.32</v>
      </c>
      <c r="AT4457" s="88">
        <v>47.32</v>
      </c>
      <c r="AU4457" s="88">
        <v>47.32</v>
      </c>
      <c r="AV4457" s="88">
        <v>47.32</v>
      </c>
      <c r="AW4457" s="88">
        <v>47.32</v>
      </c>
      <c r="AX4457" s="88">
        <v>47.32</v>
      </c>
      <c r="AY4457" s="88">
        <v>47.32</v>
      </c>
      <c r="AZ4457" s="88">
        <v>47.32</v>
      </c>
      <c r="BA4457" s="88">
        <v>47.32</v>
      </c>
      <c r="BB4457" s="89">
        <f t="shared" si="275"/>
        <v>473.2</v>
      </c>
      <c r="BC4457" s="90" t="str">
        <f t="shared" si="274"/>
        <v>OK</v>
      </c>
      <c r="BD4457" s="91" t="str">
        <f t="shared" si="276"/>
        <v xml:space="preserve">                  </v>
      </c>
      <c r="BE4457" s="92">
        <f t="shared" si="277"/>
        <v>10</v>
      </c>
    </row>
    <row r="4458" spans="1:57" s="74" customFormat="1" ht="50.1" customHeight="1" x14ac:dyDescent="0.2">
      <c r="A4458" s="78" t="s">
        <v>55</v>
      </c>
      <c r="B4458" s="78" t="s">
        <v>68</v>
      </c>
      <c r="C4458" s="78" t="s">
        <v>1041</v>
      </c>
      <c r="D4458" s="78" t="s">
        <v>605</v>
      </c>
      <c r="E4458" s="79" t="str">
        <f>+IF(C4458&lt;&gt;"",VLOOKUP(MID(C4458,18,5),NIVELES!$A$133:$B$213,2,0),"")</f>
        <v>PICHINCHA</v>
      </c>
      <c r="F4458" s="80" t="s">
        <v>70</v>
      </c>
      <c r="G4458" s="81" t="str">
        <f>+IF(F4458&lt;&gt;"",VLOOKUP(F4458,NIVELES!$A$246:$C$464,3,0),"")</f>
        <v xml:space="preserve"> </v>
      </c>
      <c r="H4458" s="82" t="s">
        <v>1024</v>
      </c>
      <c r="I4458" s="78" t="s">
        <v>1048</v>
      </c>
      <c r="J4458" s="78" t="s">
        <v>2184</v>
      </c>
      <c r="K4458" s="78" t="s">
        <v>2185</v>
      </c>
      <c r="L4458" s="78" t="s">
        <v>3922</v>
      </c>
      <c r="M4458" s="78">
        <v>3621</v>
      </c>
      <c r="N4458" s="78" t="s">
        <v>2203</v>
      </c>
      <c r="O4458" s="78" t="s">
        <v>2222</v>
      </c>
      <c r="P4458" s="82">
        <v>4</v>
      </c>
      <c r="Q4458" s="78" t="s">
        <v>3018</v>
      </c>
      <c r="R4458" s="82"/>
      <c r="S4458" s="82">
        <v>1</v>
      </c>
      <c r="T4458" s="82"/>
      <c r="U4458" s="82">
        <v>1</v>
      </c>
      <c r="V4458" s="82"/>
      <c r="W4458" s="82"/>
      <c r="X4458" s="82">
        <v>1</v>
      </c>
      <c r="Y4458" s="82"/>
      <c r="Z4458" s="82"/>
      <c r="AA4458" s="82">
        <v>1</v>
      </c>
      <c r="AB4458" s="82"/>
      <c r="AC4458" s="82"/>
      <c r="AD4458" s="85" t="str">
        <f>IF(A4458&lt;&gt;"",IF(D4458="DIRECCIÓN_DE_TRANSFERENCIAS","280 0031",VLOOKUP(C4458,NIVELES!$A$14:$B$105,2,0)),"")</f>
        <v>280 9120</v>
      </c>
      <c r="AE4458" s="86" t="s">
        <v>322</v>
      </c>
      <c r="AF4458" s="86" t="s">
        <v>543</v>
      </c>
      <c r="AG4458" s="79" t="str">
        <f>+IF(AF4458&lt;&gt;"",VLOOKUP(AF4458,NIVELES!$A$666:$B$673,2,0),"")</f>
        <v>DESARROLLO_INFANTIL</v>
      </c>
      <c r="AH4458" s="78" t="s">
        <v>320</v>
      </c>
      <c r="AI4458" s="79" t="str">
        <f>IF(AH4458&lt;&gt;"",VLOOKUP(CONCATENATE(AG4458,AH4458),NIVELES!$B$676:$C$745,2,0),"")</f>
        <v>Asegurar La Operacion Y Atencion De Cibv  Administrados Por Prestacion De Servicios A Traves De Cooperantes  Para Contribuir Al Desarrollo Integral De Niñas Y Niños</v>
      </c>
      <c r="AJ4458" s="78" t="s">
        <v>387</v>
      </c>
      <c r="AK4458" s="79" t="str">
        <f>+IF(AJ4458&lt;&gt;"",VLOOKUP(AJ4458,NIVELES!$A$816:$B$892,2,0),"")</f>
        <v>ASEGURAR EL DESARROLLO INFANTIL Y LA EDUCACIÓN INTEGRAL, CON CALIDAD Y CALIDEZ PARA TODOS LOS NIÑOS, NIÑAS Y ADOLESCENTES</v>
      </c>
      <c r="AL4458" s="78" t="s">
        <v>556</v>
      </c>
      <c r="AM4458" s="78">
        <v>580104</v>
      </c>
      <c r="AN4458" s="79" t="str">
        <f>IF(AM4458&lt;&gt;"",+VLOOKUP(AM4458,NIVELES!$A$1652:$B$2466,2,0),"")</f>
        <v>A Gobiernos Autónomos Descentralizados</v>
      </c>
      <c r="AO4458" s="87">
        <v>3647191.84</v>
      </c>
      <c r="AP4458" s="88"/>
      <c r="AQ4458" s="88">
        <v>1005637.14</v>
      </c>
      <c r="AR4458" s="88"/>
      <c r="AS4458" s="88">
        <v>1005637.14</v>
      </c>
      <c r="AT4458" s="88"/>
      <c r="AU4458" s="88"/>
      <c r="AV4458" s="88">
        <v>817958.78</v>
      </c>
      <c r="AW4458" s="88"/>
      <c r="AX4458" s="88"/>
      <c r="AY4458" s="88">
        <v>817958.78</v>
      </c>
      <c r="AZ4458" s="88"/>
      <c r="BA4458" s="88"/>
      <c r="BB4458" s="89">
        <f t="shared" si="275"/>
        <v>3647191.84</v>
      </c>
      <c r="BC4458" s="90" t="str">
        <f t="shared" si="274"/>
        <v>OK</v>
      </c>
      <c r="BD4458" s="91" t="str">
        <f t="shared" si="276"/>
        <v xml:space="preserve">                  </v>
      </c>
      <c r="BE4458" s="92">
        <f t="shared" si="277"/>
        <v>4</v>
      </c>
    </row>
    <row r="4459" spans="1:57" s="74" customFormat="1" ht="50.1" customHeight="1" x14ac:dyDescent="0.2">
      <c r="A4459" s="78" t="s">
        <v>55</v>
      </c>
      <c r="B4459" s="78" t="s">
        <v>68</v>
      </c>
      <c r="C4459" s="78" t="s">
        <v>1041</v>
      </c>
      <c r="D4459" s="78" t="s">
        <v>605</v>
      </c>
      <c r="E4459" s="79" t="str">
        <f>+IF(C4459&lt;&gt;"",VLOOKUP(MID(C4459,18,5),NIVELES!$A$133:$B$213,2,0),"")</f>
        <v>PICHINCHA</v>
      </c>
      <c r="F4459" s="80" t="s">
        <v>70</v>
      </c>
      <c r="G4459" s="81" t="str">
        <f>+IF(F4459&lt;&gt;"",VLOOKUP(F4459,NIVELES!$A$246:$C$464,3,0),"")</f>
        <v xml:space="preserve"> </v>
      </c>
      <c r="H4459" s="82" t="s">
        <v>1024</v>
      </c>
      <c r="I4459" s="78" t="s">
        <v>1048</v>
      </c>
      <c r="J4459" s="78" t="s">
        <v>2184</v>
      </c>
      <c r="K4459" s="78" t="s">
        <v>2185</v>
      </c>
      <c r="L4459" s="78" t="s">
        <v>3922</v>
      </c>
      <c r="M4459" s="78">
        <v>3621</v>
      </c>
      <c r="N4459" s="78" t="s">
        <v>2203</v>
      </c>
      <c r="O4459" s="78" t="s">
        <v>2222</v>
      </c>
      <c r="P4459" s="82">
        <v>4</v>
      </c>
      <c r="Q4459" s="78" t="s">
        <v>3018</v>
      </c>
      <c r="R4459" s="82"/>
      <c r="S4459" s="82">
        <v>1</v>
      </c>
      <c r="T4459" s="82"/>
      <c r="U4459" s="82">
        <v>1</v>
      </c>
      <c r="V4459" s="82"/>
      <c r="W4459" s="82"/>
      <c r="X4459" s="82">
        <v>1</v>
      </c>
      <c r="Y4459" s="82"/>
      <c r="Z4459" s="82"/>
      <c r="AA4459" s="82">
        <v>1</v>
      </c>
      <c r="AB4459" s="82"/>
      <c r="AC4459" s="82"/>
      <c r="AD4459" s="85" t="str">
        <f>IF(A4459&lt;&gt;"",IF(D4459="DIRECCIÓN_DE_TRANSFERENCIAS","280 0031",VLOOKUP(C4459,NIVELES!$A$14:$B$105,2,0)),"")</f>
        <v>280 9120</v>
      </c>
      <c r="AE4459" s="86" t="s">
        <v>322</v>
      </c>
      <c r="AF4459" s="86" t="s">
        <v>543</v>
      </c>
      <c r="AG4459" s="79" t="str">
        <f>+IF(AF4459&lt;&gt;"",VLOOKUP(AF4459,NIVELES!$A$666:$B$673,2,0),"")</f>
        <v>DESARROLLO_INFANTIL</v>
      </c>
      <c r="AH4459" s="78" t="s">
        <v>320</v>
      </c>
      <c r="AI4459" s="79" t="str">
        <f>IF(AH4459&lt;&gt;"",VLOOKUP(CONCATENATE(AG4459,AH4459),NIVELES!$B$676:$C$745,2,0),"")</f>
        <v>Asegurar La Operacion Y Atencion De Cibv  Administrados Por Prestacion De Servicios A Traves De Cooperantes  Para Contribuir Al Desarrollo Integral De Niñas Y Niños</v>
      </c>
      <c r="AJ4459" s="78" t="s">
        <v>387</v>
      </c>
      <c r="AK4459" s="79" t="str">
        <f>+IF(AJ4459&lt;&gt;"",VLOOKUP(AJ4459,NIVELES!$A$816:$B$892,2,0),"")</f>
        <v>ASEGURAR EL DESARROLLO INFANTIL Y LA EDUCACIÓN INTEGRAL, CON CALIDAD Y CALIDEZ PARA TODOS LOS NIÑOS, NIÑAS Y ADOLESCENTES</v>
      </c>
      <c r="AL4459" s="78" t="s">
        <v>556</v>
      </c>
      <c r="AM4459" s="78">
        <v>580204</v>
      </c>
      <c r="AN4459" s="79" t="str">
        <f>IF(AM4459&lt;&gt;"",+VLOOKUP(AM4459,NIVELES!$A$1652:$B$2466,2,0),"")</f>
        <v>Al Sector Privado no Financiero</v>
      </c>
      <c r="AO4459" s="87">
        <v>751412</v>
      </c>
      <c r="AP4459" s="88"/>
      <c r="AQ4459" s="88">
        <v>356071.57</v>
      </c>
      <c r="AR4459" s="88"/>
      <c r="AS4459" s="88">
        <v>356071.57</v>
      </c>
      <c r="AT4459" s="88"/>
      <c r="AU4459" s="88"/>
      <c r="AV4459" s="88">
        <v>19423.97</v>
      </c>
      <c r="AW4459" s="88"/>
      <c r="AX4459" s="88"/>
      <c r="AY4459" s="88">
        <v>19423.96</v>
      </c>
      <c r="AZ4459" s="88"/>
      <c r="BA4459" s="88">
        <v>420.93</v>
      </c>
      <c r="BB4459" s="89">
        <f t="shared" si="275"/>
        <v>751412</v>
      </c>
      <c r="BC4459" s="90" t="str">
        <f t="shared" si="274"/>
        <v>OK</v>
      </c>
      <c r="BD4459" s="91" t="str">
        <f t="shared" si="276"/>
        <v xml:space="preserve">                  </v>
      </c>
      <c r="BE4459" s="92">
        <f t="shared" si="277"/>
        <v>4</v>
      </c>
    </row>
    <row r="4460" spans="1:57" s="74" customFormat="1" ht="50.1" customHeight="1" x14ac:dyDescent="0.2">
      <c r="A4460" s="78" t="s">
        <v>55</v>
      </c>
      <c r="B4460" s="78" t="s">
        <v>68</v>
      </c>
      <c r="C4460" s="78" t="s">
        <v>1041</v>
      </c>
      <c r="D4460" s="78" t="s">
        <v>792</v>
      </c>
      <c r="E4460" s="79" t="str">
        <f>+IF(C4460&lt;&gt;"",VLOOKUP(MID(C4460,18,5),NIVELES!$A$133:$B$213,2,0),"")</f>
        <v>PICHINCHA</v>
      </c>
      <c r="F4460" s="80" t="s">
        <v>70</v>
      </c>
      <c r="G4460" s="81" t="str">
        <f>+IF(F4460&lt;&gt;"",VLOOKUP(F4460,NIVELES!$A$246:$C$464,3,0),"")</f>
        <v xml:space="preserve"> </v>
      </c>
      <c r="H4460" s="82" t="s">
        <v>1024</v>
      </c>
      <c r="I4460" s="78" t="s">
        <v>2189</v>
      </c>
      <c r="J4460" s="78" t="s">
        <v>2184</v>
      </c>
      <c r="K4460" s="78" t="s">
        <v>2185</v>
      </c>
      <c r="L4460" s="78" t="s">
        <v>1791</v>
      </c>
      <c r="M4460" s="78" t="s">
        <v>1791</v>
      </c>
      <c r="N4460" s="78" t="s">
        <v>1791</v>
      </c>
      <c r="O4460" s="78" t="s">
        <v>2167</v>
      </c>
      <c r="P4460" s="82">
        <v>1</v>
      </c>
      <c r="Q4460" s="78" t="s">
        <v>2896</v>
      </c>
      <c r="R4460" s="82"/>
      <c r="S4460" s="82"/>
      <c r="T4460" s="82"/>
      <c r="U4460" s="82"/>
      <c r="V4460" s="82"/>
      <c r="W4460" s="82"/>
      <c r="X4460" s="82"/>
      <c r="Y4460" s="82"/>
      <c r="Z4460" s="82"/>
      <c r="AA4460" s="82"/>
      <c r="AB4460" s="82"/>
      <c r="AC4460" s="82">
        <v>1</v>
      </c>
      <c r="AD4460" s="85" t="str">
        <f>IF(A4460&lt;&gt;"",IF(D4460="DIRECCIÓN_DE_TRANSFERENCIAS","280 0031",VLOOKUP(C4460,NIVELES!$A$14:$B$105,2,0)),"")</f>
        <v>280 9120</v>
      </c>
      <c r="AE4460" s="86" t="s">
        <v>322</v>
      </c>
      <c r="AF4460" s="86" t="s">
        <v>544</v>
      </c>
      <c r="AG4460" s="79" t="str">
        <f>+IF(AF4460&lt;&gt;"",VLOOKUP(AF4460,NIVELES!$A$666:$B$673,2,0),"")</f>
        <v>PROTECCIÓN_SOCIAL_A_LA_FAMILIA._ASEGURAMIENTO_NO_CONTRIBUTIVO_E_INCLUSIÓN_ECONÓMICA_Y_MOVILIDAD_SOCIAL</v>
      </c>
      <c r="AH4460" s="78" t="s">
        <v>513</v>
      </c>
      <c r="AI4460" s="79" t="str">
        <f>IF(AH4460&lt;&gt;"",VLOOKUP(CONCATENATE(AG4460,AH4460),NIVELES!$B$676:$C$745,2,0),"")</f>
        <v>Acompañamiento Familiar</v>
      </c>
      <c r="AJ4460" s="78" t="s">
        <v>416</v>
      </c>
      <c r="AK4460" s="79" t="str">
        <f>+IF(AJ4460&lt;&gt;"",VLOOKUP(AJ4460,NIVELES!$A$816:$B$892,2,0),"")</f>
        <v>PROMOVER Y FORTALECER LA INSTITUCIONALIDAD DEL ESTADO PARA TRANSVERSALIZAR LA ATENCIÓN A LA MOVILIDAD HUMANA</v>
      </c>
      <c r="AL4460" s="78" t="s">
        <v>553</v>
      </c>
      <c r="AM4460" s="78">
        <v>510203</v>
      </c>
      <c r="AN4460" s="79" t="str">
        <f>IF(AM4460&lt;&gt;"",+VLOOKUP(AM4460,NIVELES!$A$1652:$B$2466,2,0),"")</f>
        <v>Decimotercer Sueldo</v>
      </c>
      <c r="AO4460" s="87">
        <v>3938</v>
      </c>
      <c r="AP4460" s="88">
        <v>0</v>
      </c>
      <c r="AQ4460" s="88">
        <v>0</v>
      </c>
      <c r="AR4460" s="88">
        <v>0</v>
      </c>
      <c r="AS4460" s="88">
        <v>0</v>
      </c>
      <c r="AT4460" s="88">
        <v>0</v>
      </c>
      <c r="AU4460" s="88">
        <v>0</v>
      </c>
      <c r="AV4460" s="88">
        <v>0</v>
      </c>
      <c r="AW4460" s="88">
        <v>0</v>
      </c>
      <c r="AX4460" s="88">
        <v>0</v>
      </c>
      <c r="AY4460" s="88">
        <v>0</v>
      </c>
      <c r="AZ4460" s="88">
        <v>0</v>
      </c>
      <c r="BA4460" s="88">
        <v>3938</v>
      </c>
      <c r="BB4460" s="89">
        <f t="shared" si="275"/>
        <v>3938</v>
      </c>
      <c r="BC4460" s="90" t="str">
        <f t="shared" si="274"/>
        <v>OK</v>
      </c>
      <c r="BD4460" s="91" t="str">
        <f t="shared" si="276"/>
        <v xml:space="preserve">                  </v>
      </c>
      <c r="BE4460" s="92">
        <f t="shared" si="277"/>
        <v>1</v>
      </c>
    </row>
    <row r="4461" spans="1:57" s="74" customFormat="1" ht="50.1" customHeight="1" x14ac:dyDescent="0.2">
      <c r="A4461" s="78" t="s">
        <v>55</v>
      </c>
      <c r="B4461" s="78" t="s">
        <v>68</v>
      </c>
      <c r="C4461" s="78" t="s">
        <v>1041</v>
      </c>
      <c r="D4461" s="78" t="s">
        <v>792</v>
      </c>
      <c r="E4461" s="79" t="str">
        <f>+IF(C4461&lt;&gt;"",VLOOKUP(MID(C4461,18,5),NIVELES!$A$133:$B$213,2,0),"")</f>
        <v>PICHINCHA</v>
      </c>
      <c r="F4461" s="80" t="s">
        <v>70</v>
      </c>
      <c r="G4461" s="81" t="str">
        <f>+IF(F4461&lt;&gt;"",VLOOKUP(F4461,NIVELES!$A$246:$C$464,3,0),"")</f>
        <v xml:space="preserve"> </v>
      </c>
      <c r="H4461" s="82" t="s">
        <v>1024</v>
      </c>
      <c r="I4461" s="78" t="s">
        <v>2189</v>
      </c>
      <c r="J4461" s="78" t="s">
        <v>2184</v>
      </c>
      <c r="K4461" s="78" t="s">
        <v>2185</v>
      </c>
      <c r="L4461" s="78" t="s">
        <v>1791</v>
      </c>
      <c r="M4461" s="78" t="s">
        <v>1791</v>
      </c>
      <c r="N4461" s="78" t="s">
        <v>1791</v>
      </c>
      <c r="O4461" s="78" t="s">
        <v>2167</v>
      </c>
      <c r="P4461" s="82">
        <v>1</v>
      </c>
      <c r="Q4461" s="78" t="s">
        <v>2896</v>
      </c>
      <c r="R4461" s="82"/>
      <c r="S4461" s="82"/>
      <c r="T4461" s="82"/>
      <c r="U4461" s="82"/>
      <c r="V4461" s="82"/>
      <c r="W4461" s="82"/>
      <c r="X4461" s="82"/>
      <c r="Y4461" s="82">
        <v>1</v>
      </c>
      <c r="Z4461" s="82"/>
      <c r="AA4461" s="82"/>
      <c r="AB4461" s="82"/>
      <c r="AC4461" s="82"/>
      <c r="AD4461" s="85" t="str">
        <f>IF(A4461&lt;&gt;"",IF(D4461="DIRECCIÓN_DE_TRANSFERENCIAS","280 0031",VLOOKUP(C4461,NIVELES!$A$14:$B$105,2,0)),"")</f>
        <v>280 9120</v>
      </c>
      <c r="AE4461" s="86" t="s">
        <v>322</v>
      </c>
      <c r="AF4461" s="86" t="s">
        <v>544</v>
      </c>
      <c r="AG4461" s="79" t="str">
        <f>+IF(AF4461&lt;&gt;"",VLOOKUP(AF4461,NIVELES!$A$666:$B$673,2,0),"")</f>
        <v>PROTECCIÓN_SOCIAL_A_LA_FAMILIA._ASEGURAMIENTO_NO_CONTRIBUTIVO_E_INCLUSIÓN_ECONÓMICA_Y_MOVILIDAD_SOCIAL</v>
      </c>
      <c r="AH4461" s="78" t="s">
        <v>513</v>
      </c>
      <c r="AI4461" s="79" t="str">
        <f>IF(AH4461&lt;&gt;"",VLOOKUP(CONCATENATE(AG4461,AH4461),NIVELES!$B$676:$C$745,2,0),"")</f>
        <v>Acompañamiento Familiar</v>
      </c>
      <c r="AJ4461" s="78" t="s">
        <v>416</v>
      </c>
      <c r="AK4461" s="79" t="str">
        <f>+IF(AJ4461&lt;&gt;"",VLOOKUP(AJ4461,NIVELES!$A$816:$B$892,2,0),"")</f>
        <v>PROMOVER Y FORTALECER LA INSTITUCIONALIDAD DEL ESTADO PARA TRANSVERSALIZAR LA ATENCIÓN A LA MOVILIDAD HUMANA</v>
      </c>
      <c r="AL4461" s="78" t="s">
        <v>553</v>
      </c>
      <c r="AM4461" s="78">
        <v>510204</v>
      </c>
      <c r="AN4461" s="79" t="str">
        <f>IF(AM4461&lt;&gt;"",+VLOOKUP(AM4461,NIVELES!$A$1652:$B$2466,2,0),"")</f>
        <v>Decimocuarto Sueldo</v>
      </c>
      <c r="AO4461" s="87">
        <v>1444.67</v>
      </c>
      <c r="AP4461" s="88">
        <v>0</v>
      </c>
      <c r="AQ4461" s="88">
        <v>0</v>
      </c>
      <c r="AR4461" s="88">
        <v>0</v>
      </c>
      <c r="AS4461" s="88">
        <v>0</v>
      </c>
      <c r="AT4461" s="88">
        <v>0</v>
      </c>
      <c r="AU4461" s="88">
        <v>0</v>
      </c>
      <c r="AV4461" s="88">
        <v>0</v>
      </c>
      <c r="AW4461" s="88">
        <v>1444.67</v>
      </c>
      <c r="AX4461" s="88">
        <v>0</v>
      </c>
      <c r="AY4461" s="88">
        <v>0</v>
      </c>
      <c r="AZ4461" s="88">
        <v>0</v>
      </c>
      <c r="BA4461" s="88">
        <v>0</v>
      </c>
      <c r="BB4461" s="89">
        <f t="shared" si="275"/>
        <v>1444.67</v>
      </c>
      <c r="BC4461" s="90" t="str">
        <f t="shared" si="274"/>
        <v>OK</v>
      </c>
      <c r="BD4461" s="91" t="str">
        <f t="shared" si="276"/>
        <v xml:space="preserve">                  </v>
      </c>
      <c r="BE4461" s="92">
        <f t="shared" si="277"/>
        <v>1</v>
      </c>
    </row>
    <row r="4462" spans="1:57" s="74" customFormat="1" ht="50.1" customHeight="1" x14ac:dyDescent="0.2">
      <c r="A4462" s="78" t="s">
        <v>55</v>
      </c>
      <c r="B4462" s="78" t="s">
        <v>68</v>
      </c>
      <c r="C4462" s="78" t="s">
        <v>1041</v>
      </c>
      <c r="D4462" s="78" t="s">
        <v>792</v>
      </c>
      <c r="E4462" s="79" t="str">
        <f>+IF(C4462&lt;&gt;"",VLOOKUP(MID(C4462,18,5),NIVELES!$A$133:$B$213,2,0),"")</f>
        <v>PICHINCHA</v>
      </c>
      <c r="F4462" s="80" t="s">
        <v>70</v>
      </c>
      <c r="G4462" s="81" t="str">
        <f>+IF(F4462&lt;&gt;"",VLOOKUP(F4462,NIVELES!$A$246:$C$464,3,0),"")</f>
        <v xml:space="preserve"> </v>
      </c>
      <c r="H4462" s="82" t="s">
        <v>1024</v>
      </c>
      <c r="I4462" s="78" t="s">
        <v>2189</v>
      </c>
      <c r="J4462" s="78" t="s">
        <v>2184</v>
      </c>
      <c r="K4462" s="78" t="s">
        <v>2185</v>
      </c>
      <c r="L4462" s="78" t="s">
        <v>1791</v>
      </c>
      <c r="M4462" s="78" t="s">
        <v>1791</v>
      </c>
      <c r="N4462" s="78" t="s">
        <v>1791</v>
      </c>
      <c r="O4462" s="78" t="s">
        <v>2167</v>
      </c>
      <c r="P4462" s="82">
        <v>12</v>
      </c>
      <c r="Q4462" s="78" t="s">
        <v>2896</v>
      </c>
      <c r="R4462" s="82">
        <v>1</v>
      </c>
      <c r="S4462" s="82">
        <v>1</v>
      </c>
      <c r="T4462" s="82">
        <v>1</v>
      </c>
      <c r="U4462" s="82">
        <v>1</v>
      </c>
      <c r="V4462" s="82">
        <v>1</v>
      </c>
      <c r="W4462" s="82">
        <v>1</v>
      </c>
      <c r="X4462" s="82">
        <v>1</v>
      </c>
      <c r="Y4462" s="82">
        <v>1</v>
      </c>
      <c r="Z4462" s="82">
        <v>1</v>
      </c>
      <c r="AA4462" s="82">
        <v>1</v>
      </c>
      <c r="AB4462" s="82">
        <v>1</v>
      </c>
      <c r="AC4462" s="82">
        <v>1</v>
      </c>
      <c r="AD4462" s="85" t="str">
        <f>IF(A4462&lt;&gt;"",IF(D4462="DIRECCIÓN_DE_TRANSFERENCIAS","280 0031",VLOOKUP(C4462,NIVELES!$A$14:$B$105,2,0)),"")</f>
        <v>280 9120</v>
      </c>
      <c r="AE4462" s="86" t="s">
        <v>322</v>
      </c>
      <c r="AF4462" s="86" t="s">
        <v>544</v>
      </c>
      <c r="AG4462" s="79" t="str">
        <f>+IF(AF4462&lt;&gt;"",VLOOKUP(AF4462,NIVELES!$A$666:$B$673,2,0),"")</f>
        <v>PROTECCIÓN_SOCIAL_A_LA_FAMILIA._ASEGURAMIENTO_NO_CONTRIBUTIVO_E_INCLUSIÓN_ECONÓMICA_Y_MOVILIDAD_SOCIAL</v>
      </c>
      <c r="AH4462" s="78" t="s">
        <v>513</v>
      </c>
      <c r="AI4462" s="79" t="str">
        <f>IF(AH4462&lt;&gt;"",VLOOKUP(CONCATENATE(AG4462,AH4462),NIVELES!$B$676:$C$745,2,0),"")</f>
        <v>Acompañamiento Familiar</v>
      </c>
      <c r="AJ4462" s="78" t="s">
        <v>416</v>
      </c>
      <c r="AK4462" s="79" t="str">
        <f>+IF(AJ4462&lt;&gt;"",VLOOKUP(AJ4462,NIVELES!$A$816:$B$892,2,0),"")</f>
        <v>PROMOVER Y FORTALECER LA INSTITUCIONALIDAD DEL ESTADO PARA TRANSVERSALIZAR LA ATENCIÓN A LA MOVILIDAD HUMANA</v>
      </c>
      <c r="AL4462" s="78" t="s">
        <v>553</v>
      </c>
      <c r="AM4462" s="78">
        <v>510510</v>
      </c>
      <c r="AN4462" s="79" t="str">
        <f>IF(AM4462&lt;&gt;"",+VLOOKUP(AM4462,NIVELES!$A$1652:$B$2466,2,0),"")</f>
        <v>Servicios Personales por Contrato</v>
      </c>
      <c r="AO4462" s="87">
        <v>47256</v>
      </c>
      <c r="AP4462" s="88">
        <v>3938</v>
      </c>
      <c r="AQ4462" s="88">
        <v>3938</v>
      </c>
      <c r="AR4462" s="88">
        <v>3938</v>
      </c>
      <c r="AS4462" s="88">
        <v>3938</v>
      </c>
      <c r="AT4462" s="88">
        <v>3938</v>
      </c>
      <c r="AU4462" s="88">
        <v>3938</v>
      </c>
      <c r="AV4462" s="88">
        <v>3938</v>
      </c>
      <c r="AW4462" s="88">
        <v>3938</v>
      </c>
      <c r="AX4462" s="88">
        <v>3938</v>
      </c>
      <c r="AY4462" s="88">
        <v>3938</v>
      </c>
      <c r="AZ4462" s="88">
        <v>3938</v>
      </c>
      <c r="BA4462" s="88">
        <v>3938</v>
      </c>
      <c r="BB4462" s="89">
        <f t="shared" si="275"/>
        <v>47256</v>
      </c>
      <c r="BC4462" s="90" t="str">
        <f t="shared" si="274"/>
        <v>OK</v>
      </c>
      <c r="BD4462" s="91" t="str">
        <f t="shared" si="276"/>
        <v xml:space="preserve">                  </v>
      </c>
      <c r="BE4462" s="92">
        <f t="shared" si="277"/>
        <v>12</v>
      </c>
    </row>
    <row r="4463" spans="1:57" s="74" customFormat="1" ht="50.1" customHeight="1" x14ac:dyDescent="0.2">
      <c r="A4463" s="78" t="s">
        <v>55</v>
      </c>
      <c r="B4463" s="78" t="s">
        <v>68</v>
      </c>
      <c r="C4463" s="78" t="s">
        <v>1041</v>
      </c>
      <c r="D4463" s="78" t="s">
        <v>792</v>
      </c>
      <c r="E4463" s="79" t="str">
        <f>+IF(C4463&lt;&gt;"",VLOOKUP(MID(C4463,18,5),NIVELES!$A$133:$B$213,2,0),"")</f>
        <v>PICHINCHA</v>
      </c>
      <c r="F4463" s="80" t="s">
        <v>70</v>
      </c>
      <c r="G4463" s="81" t="str">
        <f>+IF(F4463&lt;&gt;"",VLOOKUP(F4463,NIVELES!$A$246:$C$464,3,0),"")</f>
        <v xml:space="preserve"> </v>
      </c>
      <c r="H4463" s="82" t="s">
        <v>1024</v>
      </c>
      <c r="I4463" s="78" t="s">
        <v>2189</v>
      </c>
      <c r="J4463" s="78" t="s">
        <v>2184</v>
      </c>
      <c r="K4463" s="78" t="s">
        <v>2185</v>
      </c>
      <c r="L4463" s="78" t="s">
        <v>1791</v>
      </c>
      <c r="M4463" s="78" t="s">
        <v>1791</v>
      </c>
      <c r="N4463" s="78" t="s">
        <v>1791</v>
      </c>
      <c r="O4463" s="78" t="s">
        <v>2167</v>
      </c>
      <c r="P4463" s="82">
        <v>12</v>
      </c>
      <c r="Q4463" s="78" t="s">
        <v>2896</v>
      </c>
      <c r="R4463" s="82">
        <v>1</v>
      </c>
      <c r="S4463" s="82">
        <v>1</v>
      </c>
      <c r="T4463" s="82">
        <v>1</v>
      </c>
      <c r="U4463" s="82">
        <v>1</v>
      </c>
      <c r="V4463" s="82">
        <v>1</v>
      </c>
      <c r="W4463" s="82">
        <v>1</v>
      </c>
      <c r="X4463" s="82">
        <v>1</v>
      </c>
      <c r="Y4463" s="82">
        <v>1</v>
      </c>
      <c r="Z4463" s="82">
        <v>1</v>
      </c>
      <c r="AA4463" s="82">
        <v>1</v>
      </c>
      <c r="AB4463" s="82">
        <v>1</v>
      </c>
      <c r="AC4463" s="82">
        <v>1</v>
      </c>
      <c r="AD4463" s="85" t="str">
        <f>IF(A4463&lt;&gt;"",IF(D4463="DIRECCIÓN_DE_TRANSFERENCIAS","280 0031",VLOOKUP(C4463,NIVELES!$A$14:$B$105,2,0)),"")</f>
        <v>280 9120</v>
      </c>
      <c r="AE4463" s="86" t="s">
        <v>322</v>
      </c>
      <c r="AF4463" s="86" t="s">
        <v>544</v>
      </c>
      <c r="AG4463" s="79" t="str">
        <f>+IF(AF4463&lt;&gt;"",VLOOKUP(AF4463,NIVELES!$A$666:$B$673,2,0),"")</f>
        <v>PROTECCIÓN_SOCIAL_A_LA_FAMILIA._ASEGURAMIENTO_NO_CONTRIBUTIVO_E_INCLUSIÓN_ECONÓMICA_Y_MOVILIDAD_SOCIAL</v>
      </c>
      <c r="AH4463" s="78" t="s">
        <v>513</v>
      </c>
      <c r="AI4463" s="79" t="str">
        <f>IF(AH4463&lt;&gt;"",VLOOKUP(CONCATENATE(AG4463,AH4463),NIVELES!$B$676:$C$745,2,0),"")</f>
        <v>Acompañamiento Familiar</v>
      </c>
      <c r="AJ4463" s="78" t="s">
        <v>416</v>
      </c>
      <c r="AK4463" s="79" t="str">
        <f>+IF(AJ4463&lt;&gt;"",VLOOKUP(AJ4463,NIVELES!$A$816:$B$892,2,0),"")</f>
        <v>PROMOVER Y FORTALECER LA INSTITUCIONALIDAD DEL ESTADO PARA TRANSVERSALIZAR LA ATENCIÓN A LA MOVILIDAD HUMANA</v>
      </c>
      <c r="AL4463" s="78" t="s">
        <v>553</v>
      </c>
      <c r="AM4463" s="78">
        <v>510601</v>
      </c>
      <c r="AN4463" s="79" t="str">
        <f>IF(AM4463&lt;&gt;"",+VLOOKUP(AM4463,NIVELES!$A$1652:$B$2466,2,0),"")</f>
        <v>Aporte Patronal</v>
      </c>
      <c r="AO4463" s="87">
        <v>4560.2</v>
      </c>
      <c r="AP4463" s="88">
        <v>380.02</v>
      </c>
      <c r="AQ4463" s="88">
        <v>380.02</v>
      </c>
      <c r="AR4463" s="88">
        <v>380.02</v>
      </c>
      <c r="AS4463" s="88">
        <v>380.02</v>
      </c>
      <c r="AT4463" s="88">
        <v>380.02</v>
      </c>
      <c r="AU4463" s="88">
        <v>380.02</v>
      </c>
      <c r="AV4463" s="88">
        <v>380.02</v>
      </c>
      <c r="AW4463" s="88">
        <v>380.02</v>
      </c>
      <c r="AX4463" s="88">
        <v>380.01</v>
      </c>
      <c r="AY4463" s="88">
        <v>380.01</v>
      </c>
      <c r="AZ4463" s="88">
        <v>380.01</v>
      </c>
      <c r="BA4463" s="88">
        <v>380.01</v>
      </c>
      <c r="BB4463" s="89">
        <f t="shared" si="275"/>
        <v>4560.2000000000007</v>
      </c>
      <c r="BC4463" s="90" t="str">
        <f t="shared" si="274"/>
        <v>OK</v>
      </c>
      <c r="BD4463" s="91" t="str">
        <f t="shared" si="276"/>
        <v xml:space="preserve">                  </v>
      </c>
      <c r="BE4463" s="92">
        <f t="shared" si="277"/>
        <v>12</v>
      </c>
    </row>
    <row r="4464" spans="1:57" s="74" customFormat="1" ht="50.1" customHeight="1" x14ac:dyDescent="0.2">
      <c r="A4464" s="78" t="s">
        <v>55</v>
      </c>
      <c r="B4464" s="78" t="s">
        <v>68</v>
      </c>
      <c r="C4464" s="78" t="s">
        <v>1041</v>
      </c>
      <c r="D4464" s="78" t="s">
        <v>792</v>
      </c>
      <c r="E4464" s="79" t="str">
        <f>+IF(C4464&lt;&gt;"",VLOOKUP(MID(C4464,18,5),NIVELES!$A$133:$B$213,2,0),"")</f>
        <v>PICHINCHA</v>
      </c>
      <c r="F4464" s="80" t="s">
        <v>70</v>
      </c>
      <c r="G4464" s="81" t="str">
        <f>+IF(F4464&lt;&gt;"",VLOOKUP(F4464,NIVELES!$A$246:$C$464,3,0),"")</f>
        <v xml:space="preserve"> </v>
      </c>
      <c r="H4464" s="82" t="s">
        <v>1024</v>
      </c>
      <c r="I4464" s="78" t="s">
        <v>2189</v>
      </c>
      <c r="J4464" s="78" t="s">
        <v>2184</v>
      </c>
      <c r="K4464" s="78" t="s">
        <v>2185</v>
      </c>
      <c r="L4464" s="78" t="s">
        <v>1791</v>
      </c>
      <c r="M4464" s="78" t="s">
        <v>1791</v>
      </c>
      <c r="N4464" s="78" t="s">
        <v>1791</v>
      </c>
      <c r="O4464" s="78" t="s">
        <v>2167</v>
      </c>
      <c r="P4464" s="82">
        <v>12</v>
      </c>
      <c r="Q4464" s="78" t="s">
        <v>2896</v>
      </c>
      <c r="R4464" s="82">
        <v>1</v>
      </c>
      <c r="S4464" s="82">
        <v>1</v>
      </c>
      <c r="T4464" s="82">
        <v>1</v>
      </c>
      <c r="U4464" s="82">
        <v>1</v>
      </c>
      <c r="V4464" s="82">
        <v>1</v>
      </c>
      <c r="W4464" s="82">
        <v>1</v>
      </c>
      <c r="X4464" s="82">
        <v>1</v>
      </c>
      <c r="Y4464" s="82">
        <v>1</v>
      </c>
      <c r="Z4464" s="82">
        <v>1</v>
      </c>
      <c r="AA4464" s="82">
        <v>1</v>
      </c>
      <c r="AB4464" s="82">
        <v>1</v>
      </c>
      <c r="AC4464" s="82">
        <v>1</v>
      </c>
      <c r="AD4464" s="85" t="str">
        <f>IF(A4464&lt;&gt;"",IF(D4464="DIRECCIÓN_DE_TRANSFERENCIAS","280 0031",VLOOKUP(C4464,NIVELES!$A$14:$B$105,2,0)),"")</f>
        <v>280 9120</v>
      </c>
      <c r="AE4464" s="86" t="s">
        <v>322</v>
      </c>
      <c r="AF4464" s="86" t="s">
        <v>544</v>
      </c>
      <c r="AG4464" s="79" t="str">
        <f>+IF(AF4464&lt;&gt;"",VLOOKUP(AF4464,NIVELES!$A$666:$B$673,2,0),"")</f>
        <v>PROTECCIÓN_SOCIAL_A_LA_FAMILIA._ASEGURAMIENTO_NO_CONTRIBUTIVO_E_INCLUSIÓN_ECONÓMICA_Y_MOVILIDAD_SOCIAL</v>
      </c>
      <c r="AH4464" s="78" t="s">
        <v>513</v>
      </c>
      <c r="AI4464" s="79" t="str">
        <f>IF(AH4464&lt;&gt;"",VLOOKUP(CONCATENATE(AG4464,AH4464),NIVELES!$B$676:$C$745,2,0),"")</f>
        <v>Acompañamiento Familiar</v>
      </c>
      <c r="AJ4464" s="78" t="s">
        <v>416</v>
      </c>
      <c r="AK4464" s="79" t="str">
        <f>+IF(AJ4464&lt;&gt;"",VLOOKUP(AJ4464,NIVELES!$A$816:$B$892,2,0),"")</f>
        <v>PROMOVER Y FORTALECER LA INSTITUCIONALIDAD DEL ESTADO PARA TRANSVERSALIZAR LA ATENCIÓN A LA MOVILIDAD HUMANA</v>
      </c>
      <c r="AL4464" s="78" t="s">
        <v>553</v>
      </c>
      <c r="AM4464" s="78">
        <v>510602</v>
      </c>
      <c r="AN4464" s="79" t="str">
        <f>IF(AM4464&lt;&gt;"",+VLOOKUP(AM4464,NIVELES!$A$1652:$B$2466,2,0),"")</f>
        <v>Fondo de Reserva</v>
      </c>
      <c r="AO4464" s="87">
        <v>3938</v>
      </c>
      <c r="AP4464" s="88">
        <v>328.17</v>
      </c>
      <c r="AQ4464" s="88">
        <v>328.17</v>
      </c>
      <c r="AR4464" s="88">
        <v>328.17</v>
      </c>
      <c r="AS4464" s="88">
        <v>328.17</v>
      </c>
      <c r="AT4464" s="88">
        <v>328.17</v>
      </c>
      <c r="AU4464" s="88">
        <v>328.17</v>
      </c>
      <c r="AV4464" s="88">
        <v>328.17</v>
      </c>
      <c r="AW4464" s="88">
        <v>328.17</v>
      </c>
      <c r="AX4464" s="88">
        <v>328.16</v>
      </c>
      <c r="AY4464" s="88">
        <v>328.16</v>
      </c>
      <c r="AZ4464" s="88">
        <v>328.16</v>
      </c>
      <c r="BA4464" s="88">
        <v>328.16</v>
      </c>
      <c r="BB4464" s="89">
        <f t="shared" si="275"/>
        <v>3937.9999999999995</v>
      </c>
      <c r="BC4464" s="90" t="str">
        <f t="shared" si="274"/>
        <v>OK</v>
      </c>
      <c r="BD4464" s="91" t="str">
        <f t="shared" si="276"/>
        <v xml:space="preserve">                  </v>
      </c>
      <c r="BE4464" s="92">
        <f t="shared" si="277"/>
        <v>12</v>
      </c>
    </row>
    <row r="4465" spans="1:57" s="74" customFormat="1" ht="50.1" customHeight="1" x14ac:dyDescent="0.2">
      <c r="A4465" s="78" t="s">
        <v>55</v>
      </c>
      <c r="B4465" s="78" t="s">
        <v>68</v>
      </c>
      <c r="C4465" s="78" t="s">
        <v>1041</v>
      </c>
      <c r="D4465" s="78" t="s">
        <v>792</v>
      </c>
      <c r="E4465" s="79" t="str">
        <f>+IF(C4465&lt;&gt;"",VLOOKUP(MID(C4465,18,5),NIVELES!$A$133:$B$213,2,0),"")</f>
        <v>PICHINCHA</v>
      </c>
      <c r="F4465" s="80" t="s">
        <v>70</v>
      </c>
      <c r="G4465" s="81" t="str">
        <f>+IF(F4465&lt;&gt;"",VLOOKUP(F4465,NIVELES!$A$246:$C$464,3,0),"")</f>
        <v xml:space="preserve"> </v>
      </c>
      <c r="H4465" s="82" t="s">
        <v>1024</v>
      </c>
      <c r="I4465" s="78" t="s">
        <v>2189</v>
      </c>
      <c r="J4465" s="78" t="s">
        <v>2184</v>
      </c>
      <c r="K4465" s="78" t="s">
        <v>2185</v>
      </c>
      <c r="L4465" s="78" t="s">
        <v>1791</v>
      </c>
      <c r="M4465" s="78" t="s">
        <v>1791</v>
      </c>
      <c r="N4465" s="78" t="s">
        <v>1791</v>
      </c>
      <c r="O4465" s="78" t="s">
        <v>3923</v>
      </c>
      <c r="P4465" s="82">
        <v>1</v>
      </c>
      <c r="Q4465" s="78" t="s">
        <v>3924</v>
      </c>
      <c r="R4465" s="82"/>
      <c r="S4465" s="82"/>
      <c r="T4465" s="82">
        <v>1</v>
      </c>
      <c r="U4465" s="82"/>
      <c r="V4465" s="82"/>
      <c r="W4465" s="82"/>
      <c r="X4465" s="82"/>
      <c r="Y4465" s="82"/>
      <c r="Z4465" s="82"/>
      <c r="AA4465" s="82"/>
      <c r="AB4465" s="82"/>
      <c r="AC4465" s="82"/>
      <c r="AD4465" s="85" t="str">
        <f>IF(A4465&lt;&gt;"",IF(D4465="DIRECCIÓN_DE_TRANSFERENCIAS","280 0031",VLOOKUP(C4465,NIVELES!$A$14:$B$105,2,0)),"")</f>
        <v>280 9120</v>
      </c>
      <c r="AE4465" s="86" t="s">
        <v>322</v>
      </c>
      <c r="AF4465" s="86" t="s">
        <v>544</v>
      </c>
      <c r="AG4465" s="79" t="str">
        <f>+IF(AF4465&lt;&gt;"",VLOOKUP(AF4465,NIVELES!$A$666:$B$673,2,0),"")</f>
        <v>PROTECCIÓN_SOCIAL_A_LA_FAMILIA._ASEGURAMIENTO_NO_CONTRIBUTIVO_E_INCLUSIÓN_ECONÓMICA_Y_MOVILIDAD_SOCIAL</v>
      </c>
      <c r="AH4465" s="78" t="s">
        <v>513</v>
      </c>
      <c r="AI4465" s="79" t="str">
        <f>IF(AH4465&lt;&gt;"",VLOOKUP(CONCATENATE(AG4465,AH4465),NIVELES!$B$676:$C$745,2,0),"")</f>
        <v>Acompañamiento Familiar</v>
      </c>
      <c r="AJ4465" s="78" t="s">
        <v>416</v>
      </c>
      <c r="AK4465" s="79" t="str">
        <f>+IF(AJ4465&lt;&gt;"",VLOOKUP(AJ4465,NIVELES!$A$816:$B$892,2,0),"")</f>
        <v>PROMOVER Y FORTALECER LA INSTITUCIONALIDAD DEL ESTADO PARA TRANSVERSALIZAR LA ATENCIÓN A LA MOVILIDAD HUMANA</v>
      </c>
      <c r="AL4465" s="78" t="s">
        <v>554</v>
      </c>
      <c r="AM4465" s="78">
        <v>530505</v>
      </c>
      <c r="AN4465" s="79" t="str">
        <f>IF(AM4465&lt;&gt;"",+VLOOKUP(AM4465,NIVELES!$A$1652:$B$2466,2,0),"")</f>
        <v>Vehículos (Arrendamiento)</v>
      </c>
      <c r="AO4465" s="87">
        <v>4795.24</v>
      </c>
      <c r="AP4465" s="88">
        <v>0</v>
      </c>
      <c r="AQ4465" s="88">
        <v>0</v>
      </c>
      <c r="AR4465" s="88">
        <v>4795.24</v>
      </c>
      <c r="AS4465" s="88">
        <v>0</v>
      </c>
      <c r="AT4465" s="88">
        <v>0</v>
      </c>
      <c r="AU4465" s="88">
        <v>0</v>
      </c>
      <c r="AV4465" s="88">
        <v>0</v>
      </c>
      <c r="AW4465" s="88">
        <v>0</v>
      </c>
      <c r="AX4465" s="88">
        <v>0</v>
      </c>
      <c r="AY4465" s="88">
        <v>0</v>
      </c>
      <c r="AZ4465" s="88">
        <v>0</v>
      </c>
      <c r="BA4465" s="88">
        <v>0</v>
      </c>
      <c r="BB4465" s="89">
        <f t="shared" si="275"/>
        <v>4795.24</v>
      </c>
      <c r="BC4465" s="90" t="str">
        <f t="shared" si="274"/>
        <v>OK</v>
      </c>
      <c r="BD4465" s="91" t="str">
        <f t="shared" si="276"/>
        <v xml:space="preserve">                  </v>
      </c>
      <c r="BE4465" s="92">
        <f t="shared" si="277"/>
        <v>1</v>
      </c>
    </row>
    <row r="4466" spans="1:57" s="74" customFormat="1" ht="50.1" customHeight="1" x14ac:dyDescent="0.2">
      <c r="A4466" s="78" t="s">
        <v>55</v>
      </c>
      <c r="B4466" s="78" t="s">
        <v>68</v>
      </c>
      <c r="C4466" s="78" t="s">
        <v>1041</v>
      </c>
      <c r="D4466" s="78" t="s">
        <v>792</v>
      </c>
      <c r="E4466" s="79" t="str">
        <f>+IF(C4466&lt;&gt;"",VLOOKUP(MID(C4466,18,5),NIVELES!$A$133:$B$213,2,0),"")</f>
        <v>PICHINCHA</v>
      </c>
      <c r="F4466" s="80" t="s">
        <v>70</v>
      </c>
      <c r="G4466" s="81" t="str">
        <f>+IF(F4466&lt;&gt;"",VLOOKUP(F4466,NIVELES!$A$246:$C$464,3,0),"")</f>
        <v xml:space="preserve"> </v>
      </c>
      <c r="H4466" s="82" t="s">
        <v>1024</v>
      </c>
      <c r="I4466" s="78" t="s">
        <v>2201</v>
      </c>
      <c r="J4466" s="78" t="s">
        <v>2184</v>
      </c>
      <c r="K4466" s="78" t="s">
        <v>2185</v>
      </c>
      <c r="L4466" s="78" t="s">
        <v>1791</v>
      </c>
      <c r="M4466" s="78" t="s">
        <v>1791</v>
      </c>
      <c r="N4466" s="78" t="s">
        <v>1791</v>
      </c>
      <c r="O4466" s="78" t="s">
        <v>3925</v>
      </c>
      <c r="P4466" s="82">
        <v>4</v>
      </c>
      <c r="Q4466" s="78" t="s">
        <v>3926</v>
      </c>
      <c r="R4466" s="82"/>
      <c r="S4466" s="82">
        <v>1</v>
      </c>
      <c r="T4466" s="82"/>
      <c r="U4466" s="82">
        <v>1</v>
      </c>
      <c r="V4466" s="82"/>
      <c r="W4466" s="82"/>
      <c r="X4466" s="82">
        <v>1</v>
      </c>
      <c r="Y4466" s="82"/>
      <c r="Z4466" s="82"/>
      <c r="AA4466" s="82">
        <v>1</v>
      </c>
      <c r="AB4466" s="82"/>
      <c r="AC4466" s="82"/>
      <c r="AD4466" s="85" t="str">
        <f>IF(A4466&lt;&gt;"",IF(D4466="DIRECCIÓN_DE_TRANSFERENCIAS","280 0031",VLOOKUP(C4466,NIVELES!$A$14:$B$105,2,0)),"")</f>
        <v>280 9120</v>
      </c>
      <c r="AE4466" s="86" t="s">
        <v>322</v>
      </c>
      <c r="AF4466" s="86" t="s">
        <v>545</v>
      </c>
      <c r="AG4466" s="79" t="str">
        <f>+IF(AF4466&lt;&gt;"",VLOOKUP(AF4466,NIVELES!$A$666:$B$673,2,0),"")</f>
        <v>SERVICIOS_DE_ATENCIÓN_GERONTOLÓGICA</v>
      </c>
      <c r="AH4466" s="78" t="s">
        <v>453</v>
      </c>
      <c r="AI4466" s="79" t="str">
        <f>IF(AH4466&lt;&gt;"",VLOOKUP(CONCATENATE(AG4466,AH4466),NIVELES!$B$676:$C$745,2,0),"")</f>
        <v xml:space="preserve">Subvenciones Para Contribuir El Cuidado De Las Personas Adultas Mayores  Atendidos  A Traves De  Terceros Sean Públicos O Privados </v>
      </c>
      <c r="AJ4466" s="78" t="s">
        <v>380</v>
      </c>
      <c r="AK4466" s="79" t="str">
        <f>+IF(AJ4466&lt;&gt;"",VLOOKUP(AJ4466,NIVELES!$A$816:$B$892,2,0),"")</f>
        <v>PROMOVER PRÁCTICAS DE CUIDADO A LAS PERSONAS ADULTAS MAYORES BAJO PARÁMETROS DE CALIDAD Y CALIDEZ</v>
      </c>
      <c r="AL4466" s="78" t="s">
        <v>556</v>
      </c>
      <c r="AM4466" s="78">
        <v>580104</v>
      </c>
      <c r="AN4466" s="79" t="str">
        <f>IF(AM4466&lt;&gt;"",+VLOOKUP(AM4466,NIVELES!$A$1652:$B$2466,2,0),"")</f>
        <v>A Gobiernos Autónomos Descentralizados</v>
      </c>
      <c r="AO4466" s="87">
        <v>15705.62</v>
      </c>
      <c r="AP4466" s="88">
        <v>0</v>
      </c>
      <c r="AQ4466" s="88">
        <v>3926.4</v>
      </c>
      <c r="AR4466" s="88">
        <v>0</v>
      </c>
      <c r="AS4466" s="88">
        <v>3926.4</v>
      </c>
      <c r="AT4466" s="88">
        <v>0</v>
      </c>
      <c r="AU4466" s="88">
        <v>0</v>
      </c>
      <c r="AV4466" s="88">
        <v>3926.41</v>
      </c>
      <c r="AW4466" s="88">
        <v>0</v>
      </c>
      <c r="AX4466" s="88">
        <v>0</v>
      </c>
      <c r="AY4466" s="88">
        <v>3926.41</v>
      </c>
      <c r="AZ4466" s="88">
        <v>0</v>
      </c>
      <c r="BA4466" s="88">
        <v>0</v>
      </c>
      <c r="BB4466" s="89">
        <f t="shared" si="275"/>
        <v>15705.619999999999</v>
      </c>
      <c r="BC4466" s="90" t="str">
        <f t="shared" si="274"/>
        <v>OK</v>
      </c>
      <c r="BD4466" s="91" t="str">
        <f t="shared" si="276"/>
        <v xml:space="preserve">                  </v>
      </c>
      <c r="BE4466" s="92">
        <f t="shared" si="277"/>
        <v>4</v>
      </c>
    </row>
    <row r="4467" spans="1:57" s="74" customFormat="1" ht="50.1" customHeight="1" x14ac:dyDescent="0.2">
      <c r="A4467" s="78" t="s">
        <v>55</v>
      </c>
      <c r="B4467" s="78" t="s">
        <v>68</v>
      </c>
      <c r="C4467" s="78" t="s">
        <v>1041</v>
      </c>
      <c r="D4467" s="78" t="s">
        <v>605</v>
      </c>
      <c r="E4467" s="79" t="str">
        <f>+IF(C4467&lt;&gt;"",VLOOKUP(MID(C4467,18,5),NIVELES!$A$133:$B$213,2,0),"")</f>
        <v>PICHINCHA</v>
      </c>
      <c r="F4467" s="80" t="s">
        <v>70</v>
      </c>
      <c r="G4467" s="81" t="str">
        <f>+IF(F4467&lt;&gt;"",VLOOKUP(F4467,NIVELES!$A$246:$C$464,3,0),"")</f>
        <v xml:space="preserve"> </v>
      </c>
      <c r="H4467" s="82" t="s">
        <v>1024</v>
      </c>
      <c r="I4467" s="78" t="s">
        <v>2201</v>
      </c>
      <c r="J4467" s="78" t="s">
        <v>1078</v>
      </c>
      <c r="K4467" s="78" t="s">
        <v>2185</v>
      </c>
      <c r="L4467" s="78" t="s">
        <v>2730</v>
      </c>
      <c r="M4467" s="78">
        <v>420</v>
      </c>
      <c r="N4467" s="78" t="s">
        <v>3927</v>
      </c>
      <c r="O4467" s="78" t="s">
        <v>3928</v>
      </c>
      <c r="P4467" s="82">
        <v>4</v>
      </c>
      <c r="Q4467" s="78" t="s">
        <v>3929</v>
      </c>
      <c r="R4467" s="82"/>
      <c r="S4467" s="82">
        <v>1</v>
      </c>
      <c r="T4467" s="82"/>
      <c r="U4467" s="82">
        <v>1</v>
      </c>
      <c r="V4467" s="82"/>
      <c r="W4467" s="82"/>
      <c r="X4467" s="82">
        <v>1</v>
      </c>
      <c r="Y4467" s="82"/>
      <c r="Z4467" s="82"/>
      <c r="AA4467" s="82">
        <v>1</v>
      </c>
      <c r="AB4467" s="82"/>
      <c r="AC4467" s="82"/>
      <c r="AD4467" s="85" t="str">
        <f>IF(A4467&lt;&gt;"",IF(D4467="DIRECCIÓN_DE_TRANSFERENCIAS","280 0031",VLOOKUP(C4467,NIVELES!$A$14:$B$105,2,0)),"")</f>
        <v>280 9120</v>
      </c>
      <c r="AE4467" s="86" t="s">
        <v>322</v>
      </c>
      <c r="AF4467" s="86" t="s">
        <v>546</v>
      </c>
      <c r="AG4467" s="79" t="str">
        <f>+IF(AF4467&lt;&gt;"",VLOOKUP(AF4467,NIVELES!$A$666:$B$673,2,0),"")</f>
        <v>ATENCIÓN_INTEGRAL_A_PERSONAS_CON_DISCAPACIDAD</v>
      </c>
      <c r="AH4467" s="78" t="s">
        <v>321</v>
      </c>
      <c r="AI4467" s="79" t="str">
        <f>IF(AH4467&lt;&gt;"",VLOOKUP(CONCATENATE(AG4467,AH4467),NIVELES!$B$676:$C$745,2,0),"")</f>
        <v>Centros Indirectos Prestación De Servicio</v>
      </c>
      <c r="AJ4467" s="78" t="s">
        <v>433</v>
      </c>
      <c r="AK4467" s="79" t="str">
        <f>+IF(AJ4467&lt;&gt;"",VLOOKUP(AJ4467,NIVELES!$A$816:$B$892,2,0),"")</f>
        <v>GARANTIZAR A LAS MUJERES Y HOMBRES CON DISCAPACIDAD UNA EDUCACIÓN INCLUSIVA DE CALIDAD Y CON CALIDEZ, ASÍ COMO OPORTUNIDADES DE APRENDIZAJE A LO LARGO DE LA VIDA</v>
      </c>
      <c r="AL4467" s="78" t="s">
        <v>556</v>
      </c>
      <c r="AM4467" s="78">
        <v>580104</v>
      </c>
      <c r="AN4467" s="79" t="str">
        <f>IF(AM4467&lt;&gt;"",+VLOOKUP(AM4467,NIVELES!$A$1652:$B$2466,2,0),"")</f>
        <v>A Gobiernos Autónomos Descentralizados</v>
      </c>
      <c r="AO4467" s="87">
        <v>167235.6</v>
      </c>
      <c r="AP4467" s="88"/>
      <c r="AQ4467" s="88">
        <v>41808.9</v>
      </c>
      <c r="AR4467" s="88"/>
      <c r="AS4467" s="88">
        <v>41808.9</v>
      </c>
      <c r="AT4467" s="88"/>
      <c r="AU4467" s="88"/>
      <c r="AV4467" s="88">
        <v>41808.9</v>
      </c>
      <c r="AW4467" s="88"/>
      <c r="AX4467" s="88"/>
      <c r="AY4467" s="88">
        <v>41808.9</v>
      </c>
      <c r="AZ4467" s="88"/>
      <c r="BA4467" s="88"/>
      <c r="BB4467" s="89">
        <f t="shared" si="275"/>
        <v>167235.6</v>
      </c>
      <c r="BC4467" s="90" t="str">
        <f t="shared" si="274"/>
        <v>OK</v>
      </c>
      <c r="BD4467" s="91" t="str">
        <f t="shared" si="276"/>
        <v xml:space="preserve">                  </v>
      </c>
      <c r="BE4467" s="92">
        <f t="shared" si="277"/>
        <v>4</v>
      </c>
    </row>
    <row r="4468" spans="1:57" s="74" customFormat="1" ht="50.1" customHeight="1" x14ac:dyDescent="0.2">
      <c r="A4468" s="78" t="s">
        <v>55</v>
      </c>
      <c r="B4468" s="78" t="s">
        <v>68</v>
      </c>
      <c r="C4468" s="78" t="s">
        <v>1041</v>
      </c>
      <c r="D4468" s="78" t="s">
        <v>605</v>
      </c>
      <c r="E4468" s="79" t="str">
        <f>+IF(C4468&lt;&gt;"",VLOOKUP(MID(C4468,18,5),NIVELES!$A$133:$B$213,2,0),"")</f>
        <v>PICHINCHA</v>
      </c>
      <c r="F4468" s="80" t="s">
        <v>70</v>
      </c>
      <c r="G4468" s="81" t="str">
        <f>+IF(F4468&lt;&gt;"",VLOOKUP(F4468,NIVELES!$A$246:$C$464,3,0),"")</f>
        <v xml:space="preserve"> </v>
      </c>
      <c r="H4468" s="82" t="s">
        <v>1024</v>
      </c>
      <c r="I4468" s="78" t="s">
        <v>2201</v>
      </c>
      <c r="J4468" s="78" t="s">
        <v>1078</v>
      </c>
      <c r="K4468" s="78" t="s">
        <v>2185</v>
      </c>
      <c r="L4468" s="78" t="s">
        <v>2730</v>
      </c>
      <c r="M4468" s="78">
        <v>240</v>
      </c>
      <c r="N4468" s="78" t="s">
        <v>3927</v>
      </c>
      <c r="O4468" s="78" t="s">
        <v>3928</v>
      </c>
      <c r="P4468" s="82">
        <v>4</v>
      </c>
      <c r="Q4468" s="78" t="s">
        <v>3929</v>
      </c>
      <c r="R4468" s="82"/>
      <c r="S4468" s="82">
        <v>1</v>
      </c>
      <c r="T4468" s="82"/>
      <c r="U4468" s="82">
        <v>1</v>
      </c>
      <c r="V4468" s="82"/>
      <c r="W4468" s="82"/>
      <c r="X4468" s="82">
        <v>1</v>
      </c>
      <c r="Y4468" s="82"/>
      <c r="Z4468" s="82"/>
      <c r="AA4468" s="82">
        <v>1</v>
      </c>
      <c r="AB4468" s="82"/>
      <c r="AC4468" s="82"/>
      <c r="AD4468" s="85" t="str">
        <f>IF(A4468&lt;&gt;"",IF(D4468="DIRECCIÓN_DE_TRANSFERENCIAS","280 0031",VLOOKUP(C4468,NIVELES!$A$14:$B$105,2,0)),"")</f>
        <v>280 9120</v>
      </c>
      <c r="AE4468" s="86" t="s">
        <v>322</v>
      </c>
      <c r="AF4468" s="86" t="s">
        <v>546</v>
      </c>
      <c r="AG4468" s="79" t="str">
        <f>+IF(AF4468&lt;&gt;"",VLOOKUP(AF4468,NIVELES!$A$666:$B$673,2,0),"")</f>
        <v>ATENCIÓN_INTEGRAL_A_PERSONAS_CON_DISCAPACIDAD</v>
      </c>
      <c r="AH4468" s="78" t="s">
        <v>321</v>
      </c>
      <c r="AI4468" s="79" t="str">
        <f>IF(AH4468&lt;&gt;"",VLOOKUP(CONCATENATE(AG4468,AH4468),NIVELES!$B$676:$C$745,2,0),"")</f>
        <v>Centros Indirectos Prestación De Servicio</v>
      </c>
      <c r="AJ4468" s="78" t="s">
        <v>433</v>
      </c>
      <c r="AK4468" s="79" t="str">
        <f>+IF(AJ4468&lt;&gt;"",VLOOKUP(AJ4468,NIVELES!$A$816:$B$892,2,0),"")</f>
        <v>GARANTIZAR A LAS MUJERES Y HOMBRES CON DISCAPACIDAD UNA EDUCACIÓN INCLUSIVA DE CALIDAD Y CON CALIDEZ, ASÍ COMO OPORTUNIDADES DE APRENDIZAJE A LO LARGO DE LA VIDA</v>
      </c>
      <c r="AL4468" s="78" t="s">
        <v>556</v>
      </c>
      <c r="AM4468" s="78">
        <v>580204</v>
      </c>
      <c r="AN4468" s="79" t="str">
        <f>IF(AM4468&lt;&gt;"",+VLOOKUP(AM4468,NIVELES!$A$1652:$B$2466,2,0),"")</f>
        <v>Al Sector Privado no Financiero</v>
      </c>
      <c r="AO4468" s="87">
        <v>47781.599999999999</v>
      </c>
      <c r="AP4468" s="88"/>
      <c r="AQ4468" s="88">
        <v>11945.4</v>
      </c>
      <c r="AR4468" s="88"/>
      <c r="AS4468" s="88">
        <v>11945.4</v>
      </c>
      <c r="AT4468" s="88"/>
      <c r="AU4468" s="88"/>
      <c r="AV4468" s="88">
        <v>11945.4</v>
      </c>
      <c r="AW4468" s="88"/>
      <c r="AX4468" s="88"/>
      <c r="AY4468" s="88">
        <v>11945.4</v>
      </c>
      <c r="AZ4468" s="88"/>
      <c r="BA4468" s="88"/>
      <c r="BB4468" s="89">
        <f t="shared" si="275"/>
        <v>47781.599999999999</v>
      </c>
      <c r="BC4468" s="90" t="str">
        <f t="shared" si="274"/>
        <v>OK</v>
      </c>
      <c r="BD4468" s="91" t="str">
        <f t="shared" si="276"/>
        <v xml:space="preserve">                  </v>
      </c>
      <c r="BE4468" s="92">
        <f t="shared" si="277"/>
        <v>4</v>
      </c>
    </row>
    <row r="4469" spans="1:57" s="74" customFormat="1" ht="50.1" customHeight="1" x14ac:dyDescent="0.2">
      <c r="A4469" s="78" t="s">
        <v>55</v>
      </c>
      <c r="B4469" s="78" t="s">
        <v>68</v>
      </c>
      <c r="C4469" s="78" t="s">
        <v>1041</v>
      </c>
      <c r="D4469" s="78" t="s">
        <v>605</v>
      </c>
      <c r="E4469" s="79" t="str">
        <f>+IF(C4469&lt;&gt;"",VLOOKUP(MID(C4469,18,5),NIVELES!$A$133:$B$213,2,0),"")</f>
        <v>PICHINCHA</v>
      </c>
      <c r="F4469" s="80" t="s">
        <v>70</v>
      </c>
      <c r="G4469" s="81" t="str">
        <f>+IF(F4469&lt;&gt;"",VLOOKUP(F4469,NIVELES!$A$246:$C$464,3,0),"")</f>
        <v xml:space="preserve"> </v>
      </c>
      <c r="H4469" s="82" t="s">
        <v>1024</v>
      </c>
      <c r="I4469" s="78" t="s">
        <v>2201</v>
      </c>
      <c r="J4469" s="78" t="s">
        <v>1078</v>
      </c>
      <c r="K4469" s="78" t="s">
        <v>2185</v>
      </c>
      <c r="L4469" s="78" t="s">
        <v>2258</v>
      </c>
      <c r="M4469" s="78">
        <v>120</v>
      </c>
      <c r="N4469" s="78" t="s">
        <v>3927</v>
      </c>
      <c r="O4469" s="78" t="s">
        <v>3928</v>
      </c>
      <c r="P4469" s="82">
        <v>4</v>
      </c>
      <c r="Q4469" s="78" t="s">
        <v>3929</v>
      </c>
      <c r="R4469" s="82"/>
      <c r="S4469" s="82">
        <v>1</v>
      </c>
      <c r="T4469" s="82"/>
      <c r="U4469" s="82">
        <v>1</v>
      </c>
      <c r="V4469" s="82"/>
      <c r="W4469" s="82"/>
      <c r="X4469" s="82">
        <v>1</v>
      </c>
      <c r="Y4469" s="82"/>
      <c r="Z4469" s="82"/>
      <c r="AA4469" s="82">
        <v>1</v>
      </c>
      <c r="AB4469" s="82"/>
      <c r="AC4469" s="82"/>
      <c r="AD4469" s="85" t="str">
        <f>IF(A4469&lt;&gt;"",IF(D4469="DIRECCIÓN_DE_TRANSFERENCIAS","280 0031",VLOOKUP(C4469,NIVELES!$A$14:$B$105,2,0)),"")</f>
        <v>280 9120</v>
      </c>
      <c r="AE4469" s="86" t="s">
        <v>322</v>
      </c>
      <c r="AF4469" s="86" t="s">
        <v>546</v>
      </c>
      <c r="AG4469" s="79" t="str">
        <f>+IF(AF4469&lt;&gt;"",VLOOKUP(AF4469,NIVELES!$A$666:$B$673,2,0),"")</f>
        <v>ATENCIÓN_INTEGRAL_A_PERSONAS_CON_DISCAPACIDAD</v>
      </c>
      <c r="AH4469" s="78" t="s">
        <v>321</v>
      </c>
      <c r="AI4469" s="79" t="str">
        <f>IF(AH4469&lt;&gt;"",VLOOKUP(CONCATENATE(AG4469,AH4469),NIVELES!$B$676:$C$745,2,0),"")</f>
        <v>Centros Indirectos Prestación De Servicio</v>
      </c>
      <c r="AJ4469" s="78" t="s">
        <v>433</v>
      </c>
      <c r="AK4469" s="79" t="str">
        <f>+IF(AJ4469&lt;&gt;"",VLOOKUP(AJ4469,NIVELES!$A$816:$B$892,2,0),"")</f>
        <v>GARANTIZAR A LAS MUJERES Y HOMBRES CON DISCAPACIDAD UNA EDUCACIÓN INCLUSIVA DE CALIDAD Y CON CALIDEZ, ASÍ COMO OPORTUNIDADES DE APRENDIZAJE A LO LARGO DE LA VIDA</v>
      </c>
      <c r="AL4469" s="78" t="s">
        <v>556</v>
      </c>
      <c r="AM4469" s="78">
        <v>580204</v>
      </c>
      <c r="AN4469" s="79" t="str">
        <f>IF(AM4469&lt;&gt;"",+VLOOKUP(AM4469,NIVELES!$A$1652:$B$2466,2,0),"")</f>
        <v>Al Sector Privado no Financiero</v>
      </c>
      <c r="AO4469" s="87">
        <v>154083.6</v>
      </c>
      <c r="AP4469" s="88"/>
      <c r="AQ4469" s="88">
        <v>38520.9</v>
      </c>
      <c r="AR4469" s="88"/>
      <c r="AS4469" s="88">
        <v>38520.9</v>
      </c>
      <c r="AT4469" s="88"/>
      <c r="AU4469" s="88"/>
      <c r="AV4469" s="88">
        <v>38520.9</v>
      </c>
      <c r="AW4469" s="88"/>
      <c r="AX4469" s="88"/>
      <c r="AY4469" s="88">
        <v>38520.9</v>
      </c>
      <c r="AZ4469" s="88"/>
      <c r="BA4469" s="88"/>
      <c r="BB4469" s="89">
        <f t="shared" si="275"/>
        <v>154083.6</v>
      </c>
      <c r="BC4469" s="90" t="str">
        <f t="shared" si="274"/>
        <v>OK</v>
      </c>
      <c r="BD4469" s="91" t="str">
        <f t="shared" si="276"/>
        <v xml:space="preserve">                  </v>
      </c>
      <c r="BE4469" s="92">
        <f t="shared" si="277"/>
        <v>4</v>
      </c>
    </row>
    <row r="4470" spans="1:57" s="74" customFormat="1" ht="50.1" customHeight="1" x14ac:dyDescent="0.2">
      <c r="A4470" s="78" t="s">
        <v>55</v>
      </c>
      <c r="B4470" s="78" t="s">
        <v>68</v>
      </c>
      <c r="C4470" s="78" t="s">
        <v>1041</v>
      </c>
      <c r="D4470" s="78" t="s">
        <v>605</v>
      </c>
      <c r="E4470" s="79" t="str">
        <f>+IF(C4470&lt;&gt;"",VLOOKUP(MID(C4470,18,5),NIVELES!$A$133:$B$213,2,0),"")</f>
        <v>PICHINCHA</v>
      </c>
      <c r="F4470" s="80" t="s">
        <v>70</v>
      </c>
      <c r="G4470" s="81" t="str">
        <f>+IF(F4470&lt;&gt;"",VLOOKUP(F4470,NIVELES!$A$246:$C$464,3,0),"")</f>
        <v xml:space="preserve"> </v>
      </c>
      <c r="H4470" s="82" t="s">
        <v>1024</v>
      </c>
      <c r="I4470" s="78" t="s">
        <v>2201</v>
      </c>
      <c r="J4470" s="78" t="s">
        <v>1078</v>
      </c>
      <c r="K4470" s="78" t="s">
        <v>2185</v>
      </c>
      <c r="L4470" s="78" t="s">
        <v>3930</v>
      </c>
      <c r="M4470" s="78">
        <v>17</v>
      </c>
      <c r="N4470" s="78" t="s">
        <v>2825</v>
      </c>
      <c r="O4470" s="78" t="s">
        <v>3925</v>
      </c>
      <c r="P4470" s="82">
        <v>4</v>
      </c>
      <c r="Q4470" s="78" t="s">
        <v>3931</v>
      </c>
      <c r="R4470" s="82"/>
      <c r="S4470" s="82">
        <v>1</v>
      </c>
      <c r="T4470" s="82"/>
      <c r="U4470" s="82">
        <v>1</v>
      </c>
      <c r="V4470" s="82"/>
      <c r="W4470" s="82"/>
      <c r="X4470" s="82">
        <v>1</v>
      </c>
      <c r="Y4470" s="82"/>
      <c r="Z4470" s="82"/>
      <c r="AA4470" s="82">
        <v>1</v>
      </c>
      <c r="AB4470" s="82"/>
      <c r="AC4470" s="82"/>
      <c r="AD4470" s="85" t="str">
        <f>IF(A4470&lt;&gt;"",IF(D4470="DIRECCIÓN_DE_TRANSFERENCIAS","280 0031",VLOOKUP(C4470,NIVELES!$A$14:$B$105,2,0)),"")</f>
        <v>280 9120</v>
      </c>
      <c r="AE4470" s="86" t="s">
        <v>322</v>
      </c>
      <c r="AF4470" s="86" t="s">
        <v>546</v>
      </c>
      <c r="AG4470" s="79" t="str">
        <f>+IF(AF4470&lt;&gt;"",VLOOKUP(AF4470,NIVELES!$A$666:$B$673,2,0),"")</f>
        <v>ATENCIÓN_INTEGRAL_A_PERSONAS_CON_DISCAPACIDAD</v>
      </c>
      <c r="AH4470" s="78" t="s">
        <v>321</v>
      </c>
      <c r="AI4470" s="79" t="str">
        <f>IF(AH4470&lt;&gt;"",VLOOKUP(CONCATENATE(AG4470,AH4470),NIVELES!$B$676:$C$745,2,0),"")</f>
        <v>Centros Indirectos Prestación De Servicio</v>
      </c>
      <c r="AJ4470" s="78" t="s">
        <v>433</v>
      </c>
      <c r="AK4470" s="79" t="str">
        <f>+IF(AJ4470&lt;&gt;"",VLOOKUP(AJ4470,NIVELES!$A$816:$B$892,2,0),"")</f>
        <v>GARANTIZAR A LAS MUJERES Y HOMBRES CON DISCAPACIDAD UNA EDUCACIÓN INCLUSIVA DE CALIDAD Y CON CALIDEZ, ASÍ COMO OPORTUNIDADES DE APRENDIZAJE A LO LARGO DE LA VIDA</v>
      </c>
      <c r="AL4470" s="78" t="s">
        <v>556</v>
      </c>
      <c r="AM4470" s="78">
        <v>580204</v>
      </c>
      <c r="AN4470" s="79" t="str">
        <f>IF(AM4470&lt;&gt;"",+VLOOKUP(AM4470,NIVELES!$A$1652:$B$2466,2,0),"")</f>
        <v>Al Sector Privado no Financiero</v>
      </c>
      <c r="AO4470" s="87">
        <v>50552.65</v>
      </c>
      <c r="AP4470" s="88"/>
      <c r="AQ4470" s="88">
        <v>12638.16</v>
      </c>
      <c r="AR4470" s="88"/>
      <c r="AS4470" s="88">
        <v>12638.16</v>
      </c>
      <c r="AT4470" s="88"/>
      <c r="AU4470" s="88"/>
      <c r="AV4470" s="88">
        <v>12638.16</v>
      </c>
      <c r="AW4470" s="88"/>
      <c r="AX4470" s="88"/>
      <c r="AY4470" s="88">
        <v>12638.17</v>
      </c>
      <c r="AZ4470" s="88"/>
      <c r="BA4470" s="88"/>
      <c r="BB4470" s="89">
        <f t="shared" si="275"/>
        <v>50552.649999999994</v>
      </c>
      <c r="BC4470" s="90" t="str">
        <f t="shared" si="274"/>
        <v>OK</v>
      </c>
      <c r="BD4470" s="91" t="str">
        <f t="shared" si="276"/>
        <v xml:space="preserve">                  </v>
      </c>
      <c r="BE4470" s="92">
        <f t="shared" si="277"/>
        <v>4</v>
      </c>
    </row>
    <row r="4471" spans="1:57" s="74" customFormat="1" ht="50.1" customHeight="1" x14ac:dyDescent="0.2">
      <c r="A4471" s="78" t="s">
        <v>55</v>
      </c>
      <c r="B4471" s="78" t="s">
        <v>68</v>
      </c>
      <c r="C4471" s="78" t="s">
        <v>1041</v>
      </c>
      <c r="D4471" s="78" t="s">
        <v>605</v>
      </c>
      <c r="E4471" s="79" t="str">
        <f>+IF(C4471&lt;&gt;"",VLOOKUP(MID(C4471,18,5),NIVELES!$A$133:$B$213,2,0),"")</f>
        <v>PICHINCHA</v>
      </c>
      <c r="F4471" s="80" t="s">
        <v>70</v>
      </c>
      <c r="G4471" s="81" t="str">
        <f>+IF(F4471&lt;&gt;"",VLOOKUP(F4471,NIVELES!$A$246:$C$464,3,0),"")</f>
        <v xml:space="preserve"> </v>
      </c>
      <c r="H4471" s="82" t="s">
        <v>1024</v>
      </c>
      <c r="I4471" s="78" t="s">
        <v>2201</v>
      </c>
      <c r="J4471" s="78" t="s">
        <v>1078</v>
      </c>
      <c r="K4471" s="78" t="s">
        <v>2185</v>
      </c>
      <c r="L4471" s="78" t="s">
        <v>1791</v>
      </c>
      <c r="M4471" s="78" t="s">
        <v>1791</v>
      </c>
      <c r="N4471" s="78" t="s">
        <v>1791</v>
      </c>
      <c r="O4471" s="78" t="s">
        <v>2167</v>
      </c>
      <c r="P4471" s="82">
        <v>1</v>
      </c>
      <c r="Q4471" s="78" t="s">
        <v>3932</v>
      </c>
      <c r="R4471" s="82"/>
      <c r="S4471" s="82"/>
      <c r="T4471" s="82"/>
      <c r="U4471" s="82"/>
      <c r="V4471" s="82"/>
      <c r="W4471" s="82"/>
      <c r="X4471" s="82"/>
      <c r="Y4471" s="82"/>
      <c r="Z4471" s="82"/>
      <c r="AA4471" s="82"/>
      <c r="AB4471" s="82"/>
      <c r="AC4471" s="82">
        <v>1</v>
      </c>
      <c r="AD4471" s="85" t="str">
        <f>IF(A4471&lt;&gt;"",IF(D4471="DIRECCIÓN_DE_TRANSFERENCIAS","280 0031",VLOOKUP(C4471,NIVELES!$A$14:$B$105,2,0)),"")</f>
        <v>280 9120</v>
      </c>
      <c r="AE4471" s="86" t="s">
        <v>322</v>
      </c>
      <c r="AF4471" s="86" t="s">
        <v>546</v>
      </c>
      <c r="AG4471" s="79" t="str">
        <f>+IF(AF4471&lt;&gt;"",VLOOKUP(AF4471,NIVELES!$A$666:$B$673,2,0),"")</f>
        <v>ATENCIÓN_INTEGRAL_A_PERSONAS_CON_DISCAPACIDAD</v>
      </c>
      <c r="AH4471" s="78" t="s">
        <v>453</v>
      </c>
      <c r="AI4471" s="79" t="str">
        <f>IF(AH4471&lt;&gt;"",VLOOKUP(CONCATENATE(AG4471,AH4471),NIVELES!$B$676:$C$745,2,0),"")</f>
        <v>Rectoría Inclusión Social</v>
      </c>
      <c r="AJ4471" s="78" t="s">
        <v>517</v>
      </c>
      <c r="AK4471" s="79" t="str">
        <f>+IF(AJ4471&lt;&gt;"",VLOOKUP(AJ4471,NIVELES!$A$816:$B$892,2,0),"")</f>
        <v>NO APLICA</v>
      </c>
      <c r="AL4471" s="78" t="s">
        <v>553</v>
      </c>
      <c r="AM4471" s="78">
        <v>510203</v>
      </c>
      <c r="AN4471" s="79" t="str">
        <f>IF(AM4471&lt;&gt;"",+VLOOKUP(AM4471,NIVELES!$A$1652:$B$2466,2,0),"")</f>
        <v>Decimotercer Sueldo</v>
      </c>
      <c r="AO4471" s="87">
        <v>2222</v>
      </c>
      <c r="AP4471" s="88">
        <v>0</v>
      </c>
      <c r="AQ4471" s="88">
        <v>0</v>
      </c>
      <c r="AR4471" s="88">
        <v>0</v>
      </c>
      <c r="AS4471" s="88">
        <v>0</v>
      </c>
      <c r="AT4471" s="88">
        <v>0</v>
      </c>
      <c r="AU4471" s="88">
        <v>0</v>
      </c>
      <c r="AV4471" s="88">
        <v>0</v>
      </c>
      <c r="AW4471" s="88">
        <v>0</v>
      </c>
      <c r="AX4471" s="88">
        <v>0</v>
      </c>
      <c r="AY4471" s="88">
        <v>0</v>
      </c>
      <c r="AZ4471" s="88">
        <v>0</v>
      </c>
      <c r="BA4471" s="88">
        <v>2222</v>
      </c>
      <c r="BB4471" s="89">
        <f t="shared" si="275"/>
        <v>2222</v>
      </c>
      <c r="BC4471" s="90" t="str">
        <f t="shared" si="274"/>
        <v>OK</v>
      </c>
      <c r="BD4471" s="91" t="str">
        <f t="shared" si="276"/>
        <v xml:space="preserve">                  </v>
      </c>
      <c r="BE4471" s="92">
        <f t="shared" si="277"/>
        <v>1</v>
      </c>
    </row>
    <row r="4472" spans="1:57" s="74" customFormat="1" ht="50.1" customHeight="1" x14ac:dyDescent="0.2">
      <c r="A4472" s="78" t="s">
        <v>55</v>
      </c>
      <c r="B4472" s="78" t="s">
        <v>68</v>
      </c>
      <c r="C4472" s="78" t="s">
        <v>1041</v>
      </c>
      <c r="D4472" s="78" t="s">
        <v>605</v>
      </c>
      <c r="E4472" s="79" t="str">
        <f>+IF(C4472&lt;&gt;"",VLOOKUP(MID(C4472,18,5),NIVELES!$A$133:$B$213,2,0),"")</f>
        <v>PICHINCHA</v>
      </c>
      <c r="F4472" s="80" t="s">
        <v>70</v>
      </c>
      <c r="G4472" s="81" t="str">
        <f>+IF(F4472&lt;&gt;"",VLOOKUP(F4472,NIVELES!$A$246:$C$464,3,0),"")</f>
        <v xml:space="preserve"> </v>
      </c>
      <c r="H4472" s="82" t="s">
        <v>1024</v>
      </c>
      <c r="I4472" s="78" t="s">
        <v>2201</v>
      </c>
      <c r="J4472" s="78" t="s">
        <v>1078</v>
      </c>
      <c r="K4472" s="78" t="s">
        <v>2185</v>
      </c>
      <c r="L4472" s="78" t="s">
        <v>1791</v>
      </c>
      <c r="M4472" s="78" t="s">
        <v>1791</v>
      </c>
      <c r="N4472" s="78" t="s">
        <v>1791</v>
      </c>
      <c r="O4472" s="78" t="s">
        <v>2167</v>
      </c>
      <c r="P4472" s="82">
        <v>1</v>
      </c>
      <c r="Q4472" s="78" t="s">
        <v>3932</v>
      </c>
      <c r="R4472" s="82"/>
      <c r="S4472" s="82"/>
      <c r="T4472" s="82"/>
      <c r="U4472" s="82"/>
      <c r="V4472" s="82"/>
      <c r="W4472" s="82"/>
      <c r="X4472" s="82"/>
      <c r="Y4472" s="82">
        <v>1</v>
      </c>
      <c r="Z4472" s="82"/>
      <c r="AA4472" s="82"/>
      <c r="AB4472" s="82"/>
      <c r="AC4472" s="82"/>
      <c r="AD4472" s="85" t="str">
        <f>IF(A4472&lt;&gt;"",IF(D4472="DIRECCIÓN_DE_TRANSFERENCIAS","280 0031",VLOOKUP(C4472,NIVELES!$A$14:$B$105,2,0)),"")</f>
        <v>280 9120</v>
      </c>
      <c r="AE4472" s="86" t="s">
        <v>322</v>
      </c>
      <c r="AF4472" s="86" t="s">
        <v>546</v>
      </c>
      <c r="AG4472" s="79" t="str">
        <f>+IF(AF4472&lt;&gt;"",VLOOKUP(AF4472,NIVELES!$A$666:$B$673,2,0),"")</f>
        <v>ATENCIÓN_INTEGRAL_A_PERSONAS_CON_DISCAPACIDAD</v>
      </c>
      <c r="AH4472" s="78" t="s">
        <v>453</v>
      </c>
      <c r="AI4472" s="79" t="str">
        <f>IF(AH4472&lt;&gt;"",VLOOKUP(CONCATENATE(AG4472,AH4472),NIVELES!$B$676:$C$745,2,0),"")</f>
        <v>Rectoría Inclusión Social</v>
      </c>
      <c r="AJ4472" s="78" t="s">
        <v>517</v>
      </c>
      <c r="AK4472" s="79" t="str">
        <f>+IF(AJ4472&lt;&gt;"",VLOOKUP(AJ4472,NIVELES!$A$816:$B$892,2,0),"")</f>
        <v>NO APLICA</v>
      </c>
      <c r="AL4472" s="78" t="s">
        <v>553</v>
      </c>
      <c r="AM4472" s="78">
        <v>510204</v>
      </c>
      <c r="AN4472" s="79" t="str">
        <f>IF(AM4472&lt;&gt;"",+VLOOKUP(AM4472,NIVELES!$A$1652:$B$2466,2,0),"")</f>
        <v>Decimocuarto Sueldo</v>
      </c>
      <c r="AO4472" s="87">
        <v>722.33</v>
      </c>
      <c r="AP4472" s="88">
        <v>0</v>
      </c>
      <c r="AQ4472" s="88">
        <v>0</v>
      </c>
      <c r="AR4472" s="88">
        <v>0</v>
      </c>
      <c r="AS4472" s="88">
        <v>0</v>
      </c>
      <c r="AT4472" s="88">
        <v>0</v>
      </c>
      <c r="AU4472" s="88">
        <v>0</v>
      </c>
      <c r="AV4472" s="88">
        <v>0</v>
      </c>
      <c r="AW4472" s="88">
        <v>722.33</v>
      </c>
      <c r="AX4472" s="88">
        <v>0</v>
      </c>
      <c r="AY4472" s="88">
        <v>0</v>
      </c>
      <c r="AZ4472" s="88">
        <v>0</v>
      </c>
      <c r="BA4472" s="88"/>
      <c r="BB4472" s="89">
        <f t="shared" si="275"/>
        <v>722.33</v>
      </c>
      <c r="BC4472" s="90" t="str">
        <f t="shared" si="274"/>
        <v>OK</v>
      </c>
      <c r="BD4472" s="91" t="str">
        <f t="shared" si="276"/>
        <v xml:space="preserve">                  </v>
      </c>
      <c r="BE4472" s="92">
        <f t="shared" si="277"/>
        <v>1</v>
      </c>
    </row>
    <row r="4473" spans="1:57" s="74" customFormat="1" ht="50.1" customHeight="1" x14ac:dyDescent="0.2">
      <c r="A4473" s="78" t="s">
        <v>55</v>
      </c>
      <c r="B4473" s="78" t="s">
        <v>68</v>
      </c>
      <c r="C4473" s="78" t="s">
        <v>1041</v>
      </c>
      <c r="D4473" s="78" t="s">
        <v>605</v>
      </c>
      <c r="E4473" s="79" t="str">
        <f>+IF(C4473&lt;&gt;"",VLOOKUP(MID(C4473,18,5),NIVELES!$A$133:$B$213,2,0),"")</f>
        <v>PICHINCHA</v>
      </c>
      <c r="F4473" s="80" t="s">
        <v>70</v>
      </c>
      <c r="G4473" s="81" t="str">
        <f>+IF(F4473&lt;&gt;"",VLOOKUP(F4473,NIVELES!$A$246:$C$464,3,0),"")</f>
        <v xml:space="preserve"> </v>
      </c>
      <c r="H4473" s="82" t="s">
        <v>1024</v>
      </c>
      <c r="I4473" s="78" t="s">
        <v>2201</v>
      </c>
      <c r="J4473" s="78" t="s">
        <v>1078</v>
      </c>
      <c r="K4473" s="78" t="s">
        <v>2185</v>
      </c>
      <c r="L4473" s="78" t="s">
        <v>1791</v>
      </c>
      <c r="M4473" s="78" t="s">
        <v>1791</v>
      </c>
      <c r="N4473" s="78" t="s">
        <v>1791</v>
      </c>
      <c r="O4473" s="78" t="s">
        <v>2167</v>
      </c>
      <c r="P4473" s="82">
        <v>12</v>
      </c>
      <c r="Q4473" s="78" t="s">
        <v>3932</v>
      </c>
      <c r="R4473" s="82">
        <v>1</v>
      </c>
      <c r="S4473" s="82">
        <v>1</v>
      </c>
      <c r="T4473" s="82">
        <v>1</v>
      </c>
      <c r="U4473" s="82">
        <v>1</v>
      </c>
      <c r="V4473" s="82">
        <v>1</v>
      </c>
      <c r="W4473" s="82">
        <v>1</v>
      </c>
      <c r="X4473" s="82">
        <v>1</v>
      </c>
      <c r="Y4473" s="82">
        <v>1</v>
      </c>
      <c r="Z4473" s="82">
        <v>1</v>
      </c>
      <c r="AA4473" s="82">
        <v>1</v>
      </c>
      <c r="AB4473" s="82">
        <v>1</v>
      </c>
      <c r="AC4473" s="82">
        <v>1</v>
      </c>
      <c r="AD4473" s="85" t="str">
        <f>IF(A4473&lt;&gt;"",IF(D4473="DIRECCIÓN_DE_TRANSFERENCIAS","280 0031",VLOOKUP(C4473,NIVELES!$A$14:$B$105,2,0)),"")</f>
        <v>280 9120</v>
      </c>
      <c r="AE4473" s="86" t="s">
        <v>322</v>
      </c>
      <c r="AF4473" s="86" t="s">
        <v>546</v>
      </c>
      <c r="AG4473" s="79" t="str">
        <f>+IF(AF4473&lt;&gt;"",VLOOKUP(AF4473,NIVELES!$A$666:$B$673,2,0),"")</f>
        <v>ATENCIÓN_INTEGRAL_A_PERSONAS_CON_DISCAPACIDAD</v>
      </c>
      <c r="AH4473" s="78" t="s">
        <v>453</v>
      </c>
      <c r="AI4473" s="79" t="str">
        <f>IF(AH4473&lt;&gt;"",VLOOKUP(CONCATENATE(AG4473,AH4473),NIVELES!$B$676:$C$745,2,0),"")</f>
        <v>Rectoría Inclusión Social</v>
      </c>
      <c r="AJ4473" s="78" t="s">
        <v>517</v>
      </c>
      <c r="AK4473" s="79" t="str">
        <f>+IF(AJ4473&lt;&gt;"",VLOOKUP(AJ4473,NIVELES!$A$816:$B$892,2,0),"")</f>
        <v>NO APLICA</v>
      </c>
      <c r="AL4473" s="78" t="s">
        <v>553</v>
      </c>
      <c r="AM4473" s="78">
        <v>510510</v>
      </c>
      <c r="AN4473" s="79" t="str">
        <f>IF(AM4473&lt;&gt;"",+VLOOKUP(AM4473,NIVELES!$A$1652:$B$2466,2,0),"")</f>
        <v>Servicios Personales por Contrato</v>
      </c>
      <c r="AO4473" s="87">
        <v>26664</v>
      </c>
      <c r="AP4473" s="88">
        <v>2222</v>
      </c>
      <c r="AQ4473" s="88">
        <v>2222</v>
      </c>
      <c r="AR4473" s="88">
        <v>2222</v>
      </c>
      <c r="AS4473" s="88">
        <v>2222</v>
      </c>
      <c r="AT4473" s="88">
        <v>2222</v>
      </c>
      <c r="AU4473" s="88">
        <v>2222</v>
      </c>
      <c r="AV4473" s="88">
        <v>2222</v>
      </c>
      <c r="AW4473" s="88">
        <v>2222</v>
      </c>
      <c r="AX4473" s="88">
        <v>2222</v>
      </c>
      <c r="AY4473" s="88">
        <v>2222</v>
      </c>
      <c r="AZ4473" s="88">
        <v>2222</v>
      </c>
      <c r="BA4473" s="88">
        <v>2222</v>
      </c>
      <c r="BB4473" s="89">
        <f t="shared" si="275"/>
        <v>26664</v>
      </c>
      <c r="BC4473" s="90" t="str">
        <f t="shared" si="274"/>
        <v>OK</v>
      </c>
      <c r="BD4473" s="91" t="str">
        <f t="shared" si="276"/>
        <v xml:space="preserve">                  </v>
      </c>
      <c r="BE4473" s="92">
        <f t="shared" si="277"/>
        <v>12</v>
      </c>
    </row>
    <row r="4474" spans="1:57" s="74" customFormat="1" ht="50.1" customHeight="1" x14ac:dyDescent="0.2">
      <c r="A4474" s="78" t="s">
        <v>55</v>
      </c>
      <c r="B4474" s="78" t="s">
        <v>68</v>
      </c>
      <c r="C4474" s="78" t="s">
        <v>1041</v>
      </c>
      <c r="D4474" s="78" t="s">
        <v>605</v>
      </c>
      <c r="E4474" s="79" t="str">
        <f>+IF(C4474&lt;&gt;"",VLOOKUP(MID(C4474,18,5),NIVELES!$A$133:$B$213,2,0),"")</f>
        <v>PICHINCHA</v>
      </c>
      <c r="F4474" s="80" t="s">
        <v>70</v>
      </c>
      <c r="G4474" s="81" t="str">
        <f>+IF(F4474&lt;&gt;"",VLOOKUP(F4474,NIVELES!$A$246:$C$464,3,0),"")</f>
        <v xml:space="preserve"> </v>
      </c>
      <c r="H4474" s="82" t="s">
        <v>1024</v>
      </c>
      <c r="I4474" s="78" t="s">
        <v>2201</v>
      </c>
      <c r="J4474" s="78" t="s">
        <v>1078</v>
      </c>
      <c r="K4474" s="78" t="s">
        <v>2185</v>
      </c>
      <c r="L4474" s="78" t="s">
        <v>1791</v>
      </c>
      <c r="M4474" s="78" t="s">
        <v>1791</v>
      </c>
      <c r="N4474" s="78" t="s">
        <v>1791</v>
      </c>
      <c r="O4474" s="78" t="s">
        <v>2167</v>
      </c>
      <c r="P4474" s="82">
        <v>12</v>
      </c>
      <c r="Q4474" s="78" t="s">
        <v>3932</v>
      </c>
      <c r="R4474" s="82">
        <v>1</v>
      </c>
      <c r="S4474" s="82">
        <v>1</v>
      </c>
      <c r="T4474" s="82">
        <v>1</v>
      </c>
      <c r="U4474" s="82">
        <v>1</v>
      </c>
      <c r="V4474" s="82">
        <v>1</v>
      </c>
      <c r="W4474" s="82">
        <v>1</v>
      </c>
      <c r="X4474" s="82">
        <v>1</v>
      </c>
      <c r="Y4474" s="82">
        <v>1</v>
      </c>
      <c r="Z4474" s="82">
        <v>1</v>
      </c>
      <c r="AA4474" s="82">
        <v>1</v>
      </c>
      <c r="AB4474" s="82">
        <v>1</v>
      </c>
      <c r="AC4474" s="82">
        <v>1</v>
      </c>
      <c r="AD4474" s="85" t="str">
        <f>IF(A4474&lt;&gt;"",IF(D4474="DIRECCIÓN_DE_TRANSFERENCIAS","280 0031",VLOOKUP(C4474,NIVELES!$A$14:$B$105,2,0)),"")</f>
        <v>280 9120</v>
      </c>
      <c r="AE4474" s="86" t="s">
        <v>322</v>
      </c>
      <c r="AF4474" s="86" t="s">
        <v>546</v>
      </c>
      <c r="AG4474" s="79" t="str">
        <f>+IF(AF4474&lt;&gt;"",VLOOKUP(AF4474,NIVELES!$A$666:$B$673,2,0),"")</f>
        <v>ATENCIÓN_INTEGRAL_A_PERSONAS_CON_DISCAPACIDAD</v>
      </c>
      <c r="AH4474" s="78" t="s">
        <v>453</v>
      </c>
      <c r="AI4474" s="79" t="str">
        <f>IF(AH4474&lt;&gt;"",VLOOKUP(CONCATENATE(AG4474,AH4474),NIVELES!$B$676:$C$745,2,0),"")</f>
        <v>Rectoría Inclusión Social</v>
      </c>
      <c r="AJ4474" s="78" t="s">
        <v>517</v>
      </c>
      <c r="AK4474" s="79" t="str">
        <f>+IF(AJ4474&lt;&gt;"",VLOOKUP(AJ4474,NIVELES!$A$816:$B$892,2,0),"")</f>
        <v>NO APLICA</v>
      </c>
      <c r="AL4474" s="78" t="s">
        <v>553</v>
      </c>
      <c r="AM4474" s="78">
        <v>510601</v>
      </c>
      <c r="AN4474" s="79" t="str">
        <f>IF(AM4474&lt;&gt;"",+VLOOKUP(AM4474,NIVELES!$A$1652:$B$2466,2,0),"")</f>
        <v>Aporte Patronal</v>
      </c>
      <c r="AO4474" s="87">
        <v>2573.08</v>
      </c>
      <c r="AP4474" s="88">
        <v>214.42</v>
      </c>
      <c r="AQ4474" s="88">
        <v>214.42</v>
      </c>
      <c r="AR4474" s="88">
        <v>214.42</v>
      </c>
      <c r="AS4474" s="88">
        <v>214.42</v>
      </c>
      <c r="AT4474" s="88">
        <v>214.42</v>
      </c>
      <c r="AU4474" s="88">
        <v>214.42</v>
      </c>
      <c r="AV4474" s="88">
        <v>214.42</v>
      </c>
      <c r="AW4474" s="88">
        <v>214.42</v>
      </c>
      <c r="AX4474" s="88">
        <v>214.43</v>
      </c>
      <c r="AY4474" s="88">
        <v>214.43</v>
      </c>
      <c r="AZ4474" s="88">
        <v>214.43</v>
      </c>
      <c r="BA4474" s="88">
        <v>214.43</v>
      </c>
      <c r="BB4474" s="89">
        <f t="shared" si="275"/>
        <v>2573.08</v>
      </c>
      <c r="BC4474" s="90" t="str">
        <f t="shared" si="274"/>
        <v>OK</v>
      </c>
      <c r="BD4474" s="91" t="str">
        <f t="shared" si="276"/>
        <v xml:space="preserve">                  </v>
      </c>
      <c r="BE4474" s="92">
        <f t="shared" si="277"/>
        <v>12</v>
      </c>
    </row>
    <row r="4475" spans="1:57" s="74" customFormat="1" ht="50.1" customHeight="1" x14ac:dyDescent="0.2">
      <c r="A4475" s="78" t="s">
        <v>55</v>
      </c>
      <c r="B4475" s="78" t="s">
        <v>68</v>
      </c>
      <c r="C4475" s="78" t="s">
        <v>1041</v>
      </c>
      <c r="D4475" s="78" t="s">
        <v>605</v>
      </c>
      <c r="E4475" s="79" t="str">
        <f>+IF(C4475&lt;&gt;"",VLOOKUP(MID(C4475,18,5),NIVELES!$A$133:$B$213,2,0),"")</f>
        <v>PICHINCHA</v>
      </c>
      <c r="F4475" s="80" t="s">
        <v>70</v>
      </c>
      <c r="G4475" s="81" t="str">
        <f>+IF(F4475&lt;&gt;"",VLOOKUP(F4475,NIVELES!$A$246:$C$464,3,0),"")</f>
        <v xml:space="preserve"> </v>
      </c>
      <c r="H4475" s="82" t="s">
        <v>1024</v>
      </c>
      <c r="I4475" s="78" t="s">
        <v>2201</v>
      </c>
      <c r="J4475" s="78" t="s">
        <v>1078</v>
      </c>
      <c r="K4475" s="78" t="s">
        <v>2185</v>
      </c>
      <c r="L4475" s="78" t="s">
        <v>1791</v>
      </c>
      <c r="M4475" s="78" t="s">
        <v>1791</v>
      </c>
      <c r="N4475" s="78" t="s">
        <v>1791</v>
      </c>
      <c r="O4475" s="78" t="s">
        <v>2167</v>
      </c>
      <c r="P4475" s="82">
        <v>12</v>
      </c>
      <c r="Q4475" s="78" t="s">
        <v>3932</v>
      </c>
      <c r="R4475" s="82">
        <v>1</v>
      </c>
      <c r="S4475" s="82">
        <v>1</v>
      </c>
      <c r="T4475" s="82">
        <v>1</v>
      </c>
      <c r="U4475" s="82">
        <v>1</v>
      </c>
      <c r="V4475" s="82">
        <v>1</v>
      </c>
      <c r="W4475" s="82">
        <v>1</v>
      </c>
      <c r="X4475" s="82">
        <v>1</v>
      </c>
      <c r="Y4475" s="82">
        <v>1</v>
      </c>
      <c r="Z4475" s="82">
        <v>1</v>
      </c>
      <c r="AA4475" s="82">
        <v>1</v>
      </c>
      <c r="AB4475" s="82">
        <v>1</v>
      </c>
      <c r="AC4475" s="82">
        <v>1</v>
      </c>
      <c r="AD4475" s="85" t="str">
        <f>IF(A4475&lt;&gt;"",IF(D4475="DIRECCIÓN_DE_TRANSFERENCIAS","280 0031",VLOOKUP(C4475,NIVELES!$A$14:$B$105,2,0)),"")</f>
        <v>280 9120</v>
      </c>
      <c r="AE4475" s="86" t="s">
        <v>322</v>
      </c>
      <c r="AF4475" s="86" t="s">
        <v>546</v>
      </c>
      <c r="AG4475" s="79" t="str">
        <f>+IF(AF4475&lt;&gt;"",VLOOKUP(AF4475,NIVELES!$A$666:$B$673,2,0),"")</f>
        <v>ATENCIÓN_INTEGRAL_A_PERSONAS_CON_DISCAPACIDAD</v>
      </c>
      <c r="AH4475" s="78" t="s">
        <v>453</v>
      </c>
      <c r="AI4475" s="79" t="str">
        <f>IF(AH4475&lt;&gt;"",VLOOKUP(CONCATENATE(AG4475,AH4475),NIVELES!$B$676:$C$745,2,0),"")</f>
        <v>Rectoría Inclusión Social</v>
      </c>
      <c r="AJ4475" s="78" t="s">
        <v>517</v>
      </c>
      <c r="AK4475" s="79" t="str">
        <f>+IF(AJ4475&lt;&gt;"",VLOOKUP(AJ4475,NIVELES!$A$816:$B$892,2,0),"")</f>
        <v>NO APLICA</v>
      </c>
      <c r="AL4475" s="78" t="s">
        <v>553</v>
      </c>
      <c r="AM4475" s="78">
        <v>510602</v>
      </c>
      <c r="AN4475" s="79" t="str">
        <f>IF(AM4475&lt;&gt;"",+VLOOKUP(AM4475,NIVELES!$A$1652:$B$2466,2,0),"")</f>
        <v>Fondo de Reserva</v>
      </c>
      <c r="AO4475" s="87">
        <v>2222</v>
      </c>
      <c r="AP4475" s="88">
        <v>185.17</v>
      </c>
      <c r="AQ4475" s="88">
        <v>185.17</v>
      </c>
      <c r="AR4475" s="88">
        <v>185.17</v>
      </c>
      <c r="AS4475" s="88">
        <v>185.17</v>
      </c>
      <c r="AT4475" s="88">
        <v>185.17</v>
      </c>
      <c r="AU4475" s="88">
        <v>185.17</v>
      </c>
      <c r="AV4475" s="88">
        <v>185.17</v>
      </c>
      <c r="AW4475" s="88">
        <v>185.17</v>
      </c>
      <c r="AX4475" s="88">
        <v>185.16</v>
      </c>
      <c r="AY4475" s="88">
        <v>185.16</v>
      </c>
      <c r="AZ4475" s="88">
        <v>185.16</v>
      </c>
      <c r="BA4475" s="88">
        <v>185.16</v>
      </c>
      <c r="BB4475" s="89">
        <f t="shared" si="275"/>
        <v>2222.0000000000005</v>
      </c>
      <c r="BC4475" s="90" t="str">
        <f t="shared" si="274"/>
        <v>OK</v>
      </c>
      <c r="BD4475" s="91" t="str">
        <f t="shared" si="276"/>
        <v xml:space="preserve">                  </v>
      </c>
      <c r="BE4475" s="92">
        <f t="shared" si="277"/>
        <v>12</v>
      </c>
    </row>
    <row r="4476" spans="1:57" s="74" customFormat="1" ht="50.1" customHeight="1" x14ac:dyDescent="0.2">
      <c r="A4476" s="78" t="s">
        <v>55</v>
      </c>
      <c r="B4476" s="78" t="s">
        <v>68</v>
      </c>
      <c r="C4476" s="78" t="s">
        <v>1041</v>
      </c>
      <c r="D4476" s="78" t="s">
        <v>605</v>
      </c>
      <c r="E4476" s="79" t="str">
        <f>+IF(C4476&lt;&gt;"",VLOOKUP(MID(C4476,18,5),NIVELES!$A$133:$B$213,2,0),"")</f>
        <v>PICHINCHA</v>
      </c>
      <c r="F4476" s="80" t="s">
        <v>70</v>
      </c>
      <c r="G4476" s="81" t="str">
        <f>+IF(F4476&lt;&gt;"",VLOOKUP(F4476,NIVELES!$A$246:$C$464,3,0),"")</f>
        <v xml:space="preserve"> </v>
      </c>
      <c r="H4476" s="82" t="s">
        <v>1024</v>
      </c>
      <c r="I4476" s="78" t="s">
        <v>2201</v>
      </c>
      <c r="J4476" s="78" t="s">
        <v>1078</v>
      </c>
      <c r="K4476" s="78" t="s">
        <v>2185</v>
      </c>
      <c r="L4476" s="78" t="s">
        <v>1791</v>
      </c>
      <c r="M4476" s="78" t="s">
        <v>1791</v>
      </c>
      <c r="N4476" s="78" t="s">
        <v>1791</v>
      </c>
      <c r="O4476" s="78" t="s">
        <v>3933</v>
      </c>
      <c r="P4476" s="82">
        <v>1</v>
      </c>
      <c r="Q4476" s="78" t="s">
        <v>3934</v>
      </c>
      <c r="R4476" s="82"/>
      <c r="S4476" s="82"/>
      <c r="T4476" s="82"/>
      <c r="U4476" s="82"/>
      <c r="V4476" s="82"/>
      <c r="W4476" s="82"/>
      <c r="X4476" s="82"/>
      <c r="Y4476" s="82"/>
      <c r="Z4476" s="82"/>
      <c r="AA4476" s="82"/>
      <c r="AB4476" s="82"/>
      <c r="AC4476" s="82">
        <v>1</v>
      </c>
      <c r="AD4476" s="85" t="str">
        <f>IF(A4476&lt;&gt;"",IF(D4476="DIRECCIÓN_DE_TRANSFERENCIAS","280 0031",VLOOKUP(C4476,NIVELES!$A$14:$B$105,2,0)),"")</f>
        <v>280 9120</v>
      </c>
      <c r="AE4476" s="86" t="s">
        <v>322</v>
      </c>
      <c r="AF4476" s="86" t="s">
        <v>546</v>
      </c>
      <c r="AG4476" s="79" t="str">
        <f>+IF(AF4476&lt;&gt;"",VLOOKUP(AF4476,NIVELES!$A$666:$B$673,2,0),"")</f>
        <v>ATENCIÓN_INTEGRAL_A_PERSONAS_CON_DISCAPACIDAD</v>
      </c>
      <c r="AH4476" s="78" t="s">
        <v>453</v>
      </c>
      <c r="AI4476" s="79" t="str">
        <f>IF(AH4476&lt;&gt;"",VLOOKUP(CONCATENATE(AG4476,AH4476),NIVELES!$B$676:$C$745,2,0),"")</f>
        <v>Rectoría Inclusión Social</v>
      </c>
      <c r="AJ4476" s="78" t="s">
        <v>433</v>
      </c>
      <c r="AK4476" s="79" t="str">
        <f>+IF(AJ4476&lt;&gt;"",VLOOKUP(AJ4476,NIVELES!$A$816:$B$892,2,0),"")</f>
        <v>GARANTIZAR A LAS MUJERES Y HOMBRES CON DISCAPACIDAD UNA EDUCACIÓN INCLUSIVA DE CALIDAD Y CON CALIDEZ, ASÍ COMO OPORTUNIDADES DE APRENDIZAJE A LO LARGO DE LA VIDA</v>
      </c>
      <c r="AL4476" s="78" t="s">
        <v>554</v>
      </c>
      <c r="AM4476" s="78">
        <v>530249</v>
      </c>
      <c r="AN4476" s="79" t="str">
        <f>IF(AM4476&lt;&gt;"",+VLOOKUP(AM4476,NIVELES!$A$1652:$B$2466,2,0),"")</f>
        <v>Eventos Públicos Promocionales</v>
      </c>
      <c r="AO4476" s="87">
        <v>1000</v>
      </c>
      <c r="AP4476" s="88">
        <v>0</v>
      </c>
      <c r="AQ4476" s="88">
        <v>0</v>
      </c>
      <c r="AR4476" s="88">
        <v>0</v>
      </c>
      <c r="AS4476" s="88">
        <v>0</v>
      </c>
      <c r="AT4476" s="88">
        <v>0</v>
      </c>
      <c r="AU4476" s="88">
        <v>0</v>
      </c>
      <c r="AV4476" s="88">
        <v>0</v>
      </c>
      <c r="AW4476" s="88">
        <v>0</v>
      </c>
      <c r="AX4476" s="88">
        <v>0</v>
      </c>
      <c r="AY4476" s="88">
        <v>0</v>
      </c>
      <c r="AZ4476" s="88">
        <v>0</v>
      </c>
      <c r="BA4476" s="88">
        <v>1000</v>
      </c>
      <c r="BB4476" s="89">
        <f t="shared" si="275"/>
        <v>1000</v>
      </c>
      <c r="BC4476" s="90" t="str">
        <f t="shared" si="274"/>
        <v>OK</v>
      </c>
      <c r="BD4476" s="91" t="str">
        <f t="shared" si="276"/>
        <v xml:space="preserve">                  </v>
      </c>
      <c r="BE4476" s="92">
        <f t="shared" si="277"/>
        <v>1</v>
      </c>
    </row>
    <row r="4477" spans="1:57" s="74" customFormat="1" ht="50.1" customHeight="1" x14ac:dyDescent="0.2">
      <c r="A4477" s="78" t="s">
        <v>55</v>
      </c>
      <c r="B4477" s="78" t="s">
        <v>68</v>
      </c>
      <c r="C4477" s="78" t="s">
        <v>1041</v>
      </c>
      <c r="D4477" s="78" t="s">
        <v>605</v>
      </c>
      <c r="E4477" s="79" t="str">
        <f>+IF(C4477&lt;&gt;"",VLOOKUP(MID(C4477,18,5),NIVELES!$A$133:$B$213,2,0),"")</f>
        <v>PICHINCHA</v>
      </c>
      <c r="F4477" s="80" t="s">
        <v>70</v>
      </c>
      <c r="G4477" s="81" t="str">
        <f>+IF(F4477&lt;&gt;"",VLOOKUP(F4477,NIVELES!$A$246:$C$464,3,0),"")</f>
        <v xml:space="preserve"> </v>
      </c>
      <c r="H4477" s="82" t="s">
        <v>1024</v>
      </c>
      <c r="I4477" s="78" t="s">
        <v>2201</v>
      </c>
      <c r="J4477" s="78" t="s">
        <v>1078</v>
      </c>
      <c r="K4477" s="78" t="s">
        <v>2185</v>
      </c>
      <c r="L4477" s="78" t="s">
        <v>1791</v>
      </c>
      <c r="M4477" s="78" t="s">
        <v>1791</v>
      </c>
      <c r="N4477" s="78" t="s">
        <v>1791</v>
      </c>
      <c r="O4477" s="78" t="s">
        <v>3935</v>
      </c>
      <c r="P4477" s="82">
        <v>12</v>
      </c>
      <c r="Q4477" s="78" t="s">
        <v>3936</v>
      </c>
      <c r="R4477" s="82">
        <v>1</v>
      </c>
      <c r="S4477" s="82">
        <v>1</v>
      </c>
      <c r="T4477" s="82">
        <v>1</v>
      </c>
      <c r="U4477" s="82">
        <v>1</v>
      </c>
      <c r="V4477" s="82">
        <v>1</v>
      </c>
      <c r="W4477" s="82">
        <v>1</v>
      </c>
      <c r="X4477" s="82">
        <v>1</v>
      </c>
      <c r="Y4477" s="82">
        <v>1</v>
      </c>
      <c r="Z4477" s="82">
        <v>1</v>
      </c>
      <c r="AA4477" s="82">
        <v>1</v>
      </c>
      <c r="AB4477" s="82">
        <v>1</v>
      </c>
      <c r="AC4477" s="82">
        <v>1</v>
      </c>
      <c r="AD4477" s="85" t="str">
        <f>IF(A4477&lt;&gt;"",IF(D4477="DIRECCIÓN_DE_TRANSFERENCIAS","280 0031",VLOOKUP(C4477,NIVELES!$A$14:$B$105,2,0)),"")</f>
        <v>280 9120</v>
      </c>
      <c r="AE4477" s="86" t="s">
        <v>322</v>
      </c>
      <c r="AF4477" s="86" t="s">
        <v>546</v>
      </c>
      <c r="AG4477" s="79" t="str">
        <f>+IF(AF4477&lt;&gt;"",VLOOKUP(AF4477,NIVELES!$A$666:$B$673,2,0),"")</f>
        <v>ATENCIÓN_INTEGRAL_A_PERSONAS_CON_DISCAPACIDAD</v>
      </c>
      <c r="AH4477" s="78" t="s">
        <v>453</v>
      </c>
      <c r="AI4477" s="79" t="str">
        <f>IF(AH4477&lt;&gt;"",VLOOKUP(CONCATENATE(AG4477,AH4477),NIVELES!$B$676:$C$745,2,0),"")</f>
        <v>Rectoría Inclusión Social</v>
      </c>
      <c r="AJ4477" s="78" t="s">
        <v>433</v>
      </c>
      <c r="AK4477" s="79" t="str">
        <f>+IF(AJ4477&lt;&gt;"",VLOOKUP(AJ4477,NIVELES!$A$816:$B$892,2,0),"")</f>
        <v>GARANTIZAR A LAS MUJERES Y HOMBRES CON DISCAPACIDAD UNA EDUCACIÓN INCLUSIVA DE CALIDAD Y CON CALIDEZ, ASÍ COMO OPORTUNIDADES DE APRENDIZAJE A LO LARGO DE LA VIDA</v>
      </c>
      <c r="AL4477" s="78" t="s">
        <v>554</v>
      </c>
      <c r="AM4477" s="78">
        <v>530301</v>
      </c>
      <c r="AN4477" s="79" t="str">
        <f>IF(AM4477&lt;&gt;"",+VLOOKUP(AM4477,NIVELES!$A$1652:$B$2466,2,0),"")</f>
        <v>Pasajes al Interior</v>
      </c>
      <c r="AO4477" s="87">
        <v>210</v>
      </c>
      <c r="AP4477" s="88">
        <v>17.5</v>
      </c>
      <c r="AQ4477" s="88">
        <v>17.5</v>
      </c>
      <c r="AR4477" s="88">
        <v>17.5</v>
      </c>
      <c r="AS4477" s="88">
        <v>17.5</v>
      </c>
      <c r="AT4477" s="88">
        <v>17.5</v>
      </c>
      <c r="AU4477" s="88">
        <v>17.5</v>
      </c>
      <c r="AV4477" s="88">
        <v>17.5</v>
      </c>
      <c r="AW4477" s="88">
        <v>17.5</v>
      </c>
      <c r="AX4477" s="88">
        <v>17.5</v>
      </c>
      <c r="AY4477" s="88">
        <v>17.5</v>
      </c>
      <c r="AZ4477" s="88">
        <v>17.5</v>
      </c>
      <c r="BA4477" s="88">
        <v>17.5</v>
      </c>
      <c r="BB4477" s="89">
        <f t="shared" si="275"/>
        <v>210</v>
      </c>
      <c r="BC4477" s="90" t="str">
        <f t="shared" si="274"/>
        <v>OK</v>
      </c>
      <c r="BD4477" s="91" t="str">
        <f t="shared" si="276"/>
        <v xml:space="preserve">                  </v>
      </c>
      <c r="BE4477" s="92">
        <f t="shared" si="277"/>
        <v>12</v>
      </c>
    </row>
    <row r="4478" spans="1:57" s="74" customFormat="1" ht="50.1" customHeight="1" x14ac:dyDescent="0.2">
      <c r="A4478" s="78" t="s">
        <v>55</v>
      </c>
      <c r="B4478" s="78" t="s">
        <v>68</v>
      </c>
      <c r="C4478" s="78" t="s">
        <v>1041</v>
      </c>
      <c r="D4478" s="78" t="s">
        <v>605</v>
      </c>
      <c r="E4478" s="79" t="str">
        <f>+IF(C4478&lt;&gt;"",VLOOKUP(MID(C4478,18,5),NIVELES!$A$133:$B$213,2,0),"")</f>
        <v>PICHINCHA</v>
      </c>
      <c r="F4478" s="80" t="s">
        <v>70</v>
      </c>
      <c r="G4478" s="81" t="str">
        <f>+IF(F4478&lt;&gt;"",VLOOKUP(F4478,NIVELES!$A$246:$C$464,3,0),"")</f>
        <v xml:space="preserve"> </v>
      </c>
      <c r="H4478" s="82" t="s">
        <v>1024</v>
      </c>
      <c r="I4478" s="78" t="s">
        <v>2201</v>
      </c>
      <c r="J4478" s="78" t="s">
        <v>1078</v>
      </c>
      <c r="K4478" s="78" t="s">
        <v>2185</v>
      </c>
      <c r="L4478" s="78" t="s">
        <v>1791</v>
      </c>
      <c r="M4478" s="78" t="s">
        <v>1791</v>
      </c>
      <c r="N4478" s="78" t="s">
        <v>1791</v>
      </c>
      <c r="O4478" s="78" t="s">
        <v>3937</v>
      </c>
      <c r="P4478" s="82">
        <v>12</v>
      </c>
      <c r="Q4478" s="78" t="s">
        <v>3938</v>
      </c>
      <c r="R4478" s="82">
        <v>1</v>
      </c>
      <c r="S4478" s="82">
        <v>1</v>
      </c>
      <c r="T4478" s="82">
        <v>1</v>
      </c>
      <c r="U4478" s="82">
        <v>1</v>
      </c>
      <c r="V4478" s="82">
        <v>1</v>
      </c>
      <c r="W4478" s="82">
        <v>1</v>
      </c>
      <c r="X4478" s="82">
        <v>1</v>
      </c>
      <c r="Y4478" s="82">
        <v>1</v>
      </c>
      <c r="Z4478" s="82">
        <v>1</v>
      </c>
      <c r="AA4478" s="82">
        <v>1</v>
      </c>
      <c r="AB4478" s="82">
        <v>1</v>
      </c>
      <c r="AC4478" s="82">
        <v>1</v>
      </c>
      <c r="AD4478" s="85" t="str">
        <f>IF(A4478&lt;&gt;"",IF(D4478="DIRECCIÓN_DE_TRANSFERENCIAS","280 0031",VLOOKUP(C4478,NIVELES!$A$14:$B$105,2,0)),"")</f>
        <v>280 9120</v>
      </c>
      <c r="AE4478" s="86" t="s">
        <v>322</v>
      </c>
      <c r="AF4478" s="86" t="s">
        <v>546</v>
      </c>
      <c r="AG4478" s="79" t="str">
        <f>+IF(AF4478&lt;&gt;"",VLOOKUP(AF4478,NIVELES!$A$666:$B$673,2,0),"")</f>
        <v>ATENCIÓN_INTEGRAL_A_PERSONAS_CON_DISCAPACIDAD</v>
      </c>
      <c r="AH4478" s="78" t="s">
        <v>453</v>
      </c>
      <c r="AI4478" s="79" t="str">
        <f>IF(AH4478&lt;&gt;"",VLOOKUP(CONCATENATE(AG4478,AH4478),NIVELES!$B$676:$C$745,2,0),"")</f>
        <v>Rectoría Inclusión Social</v>
      </c>
      <c r="AJ4478" s="78" t="s">
        <v>433</v>
      </c>
      <c r="AK4478" s="79" t="str">
        <f>+IF(AJ4478&lt;&gt;"",VLOOKUP(AJ4478,NIVELES!$A$816:$B$892,2,0),"")</f>
        <v>GARANTIZAR A LAS MUJERES Y HOMBRES CON DISCAPACIDAD UNA EDUCACIÓN INCLUSIVA DE CALIDAD Y CON CALIDEZ, ASÍ COMO OPORTUNIDADES DE APRENDIZAJE A LO LARGO DE LA VIDA</v>
      </c>
      <c r="AL4478" s="78" t="s">
        <v>554</v>
      </c>
      <c r="AM4478" s="78">
        <v>530303</v>
      </c>
      <c r="AN4478" s="79" t="str">
        <f>IF(AM4478&lt;&gt;"",+VLOOKUP(AM4478,NIVELES!$A$1652:$B$2466,2,0),"")</f>
        <v>Viáticos y Subsistencias en el Interior</v>
      </c>
      <c r="AO4478" s="87">
        <v>640</v>
      </c>
      <c r="AP4478" s="88">
        <v>53.33</v>
      </c>
      <c r="AQ4478" s="88">
        <v>53.33</v>
      </c>
      <c r="AR4478" s="88">
        <v>53.33</v>
      </c>
      <c r="AS4478" s="88">
        <v>53.33</v>
      </c>
      <c r="AT4478" s="88">
        <v>53.33</v>
      </c>
      <c r="AU4478" s="88">
        <v>53.33</v>
      </c>
      <c r="AV4478" s="88">
        <v>53.33</v>
      </c>
      <c r="AW4478" s="88">
        <v>53.33</v>
      </c>
      <c r="AX4478" s="88">
        <v>53.34</v>
      </c>
      <c r="AY4478" s="88">
        <v>53.34</v>
      </c>
      <c r="AZ4478" s="88">
        <v>53.34</v>
      </c>
      <c r="BA4478" s="88">
        <v>53.34</v>
      </c>
      <c r="BB4478" s="89">
        <f t="shared" si="275"/>
        <v>640</v>
      </c>
      <c r="BC4478" s="90" t="str">
        <f t="shared" si="274"/>
        <v>OK</v>
      </c>
      <c r="BD4478" s="91" t="str">
        <f t="shared" si="276"/>
        <v xml:space="preserve">                  </v>
      </c>
      <c r="BE4478" s="92">
        <f t="shared" si="277"/>
        <v>12</v>
      </c>
    </row>
    <row r="4479" spans="1:57" s="74" customFormat="1" ht="50.1" customHeight="1" x14ac:dyDescent="0.2">
      <c r="A4479" s="78" t="s">
        <v>55</v>
      </c>
      <c r="B4479" s="78" t="s">
        <v>68</v>
      </c>
      <c r="C4479" s="78" t="s">
        <v>1041</v>
      </c>
      <c r="D4479" s="78" t="s">
        <v>605</v>
      </c>
      <c r="E4479" s="79" t="str">
        <f>+IF(C4479&lt;&gt;"",VLOOKUP(MID(C4479,18,5),NIVELES!$A$133:$B$213,2,0),"")</f>
        <v>PICHINCHA</v>
      </c>
      <c r="F4479" s="80" t="s">
        <v>70</v>
      </c>
      <c r="G4479" s="81" t="str">
        <f>+IF(F4479&lt;&gt;"",VLOOKUP(F4479,NIVELES!$A$246:$C$464,3,0),"")</f>
        <v xml:space="preserve"> </v>
      </c>
      <c r="H4479" s="82" t="s">
        <v>1024</v>
      </c>
      <c r="I4479" s="78" t="s">
        <v>2201</v>
      </c>
      <c r="J4479" s="78" t="s">
        <v>1078</v>
      </c>
      <c r="K4479" s="78" t="s">
        <v>2185</v>
      </c>
      <c r="L4479" s="78" t="s">
        <v>1791</v>
      </c>
      <c r="M4479" s="78" t="s">
        <v>1791</v>
      </c>
      <c r="N4479" s="78" t="s">
        <v>1791</v>
      </c>
      <c r="O4479" s="78" t="s">
        <v>3939</v>
      </c>
      <c r="P4479" s="82">
        <v>12</v>
      </c>
      <c r="Q4479" s="78" t="s">
        <v>3940</v>
      </c>
      <c r="R4479" s="82">
        <v>1</v>
      </c>
      <c r="S4479" s="82">
        <v>1</v>
      </c>
      <c r="T4479" s="82">
        <v>1</v>
      </c>
      <c r="U4479" s="82">
        <v>1</v>
      </c>
      <c r="V4479" s="82">
        <v>1</v>
      </c>
      <c r="W4479" s="82">
        <v>1</v>
      </c>
      <c r="X4479" s="82">
        <v>1</v>
      </c>
      <c r="Y4479" s="82">
        <v>1</v>
      </c>
      <c r="Z4479" s="82">
        <v>1</v>
      </c>
      <c r="AA4479" s="82">
        <v>1</v>
      </c>
      <c r="AB4479" s="82">
        <v>1</v>
      </c>
      <c r="AC4479" s="82">
        <v>1</v>
      </c>
      <c r="AD4479" s="85" t="str">
        <f>IF(A4479&lt;&gt;"",IF(D4479="DIRECCIÓN_DE_TRANSFERENCIAS","280 0031",VLOOKUP(C4479,NIVELES!$A$14:$B$105,2,0)),"")</f>
        <v>280 9120</v>
      </c>
      <c r="AE4479" s="86" t="s">
        <v>322</v>
      </c>
      <c r="AF4479" s="86" t="s">
        <v>546</v>
      </c>
      <c r="AG4479" s="79" t="str">
        <f>+IF(AF4479&lt;&gt;"",VLOOKUP(AF4479,NIVELES!$A$666:$B$673,2,0),"")</f>
        <v>ATENCIÓN_INTEGRAL_A_PERSONAS_CON_DISCAPACIDAD</v>
      </c>
      <c r="AH4479" s="78" t="s">
        <v>453</v>
      </c>
      <c r="AI4479" s="79" t="str">
        <f>IF(AH4479&lt;&gt;"",VLOOKUP(CONCATENATE(AG4479,AH4479),NIVELES!$B$676:$C$745,2,0),"")</f>
        <v>Rectoría Inclusión Social</v>
      </c>
      <c r="AJ4479" s="78" t="s">
        <v>433</v>
      </c>
      <c r="AK4479" s="79" t="str">
        <f>+IF(AJ4479&lt;&gt;"",VLOOKUP(AJ4479,NIVELES!$A$816:$B$892,2,0),"")</f>
        <v>GARANTIZAR A LAS MUJERES Y HOMBRES CON DISCAPACIDAD UNA EDUCACIÓN INCLUSIVA DE CALIDAD Y CON CALIDEZ, ASÍ COMO OPORTUNIDADES DE APRENDIZAJE A LO LARGO DE LA VIDA</v>
      </c>
      <c r="AL4479" s="78" t="s">
        <v>554</v>
      </c>
      <c r="AM4479" s="78">
        <v>530505</v>
      </c>
      <c r="AN4479" s="79" t="str">
        <f>IF(AM4479&lt;&gt;"",+VLOOKUP(AM4479,NIVELES!$A$1652:$B$2466,2,0),"")</f>
        <v>Vehículos (Arrendamiento)</v>
      </c>
      <c r="AO4479" s="87">
        <v>28029.759999999998</v>
      </c>
      <c r="AP4479" s="88">
        <v>2335.81</v>
      </c>
      <c r="AQ4479" s="88">
        <v>2335.81</v>
      </c>
      <c r="AR4479" s="88">
        <v>2335.81</v>
      </c>
      <c r="AS4479" s="88">
        <v>2335.81</v>
      </c>
      <c r="AT4479" s="88">
        <v>2335.81</v>
      </c>
      <c r="AU4479" s="88">
        <v>2335.81</v>
      </c>
      <c r="AV4479" s="88">
        <v>2335.81</v>
      </c>
      <c r="AW4479" s="88">
        <v>2335.81</v>
      </c>
      <c r="AX4479" s="88">
        <v>2335.8200000000002</v>
      </c>
      <c r="AY4479" s="88">
        <v>2335.8200000000002</v>
      </c>
      <c r="AZ4479" s="88">
        <v>2335.8200000000002</v>
      </c>
      <c r="BA4479" s="88">
        <v>2335.8200000000002</v>
      </c>
      <c r="BB4479" s="89">
        <f t="shared" si="275"/>
        <v>28029.759999999998</v>
      </c>
      <c r="BC4479" s="90" t="str">
        <f t="shared" si="274"/>
        <v>OK</v>
      </c>
      <c r="BD4479" s="91" t="str">
        <f t="shared" si="276"/>
        <v xml:space="preserve">                  </v>
      </c>
      <c r="BE4479" s="92">
        <f t="shared" si="277"/>
        <v>12</v>
      </c>
    </row>
    <row r="4480" spans="1:57" s="74" customFormat="1" ht="50.1" customHeight="1" x14ac:dyDescent="0.2">
      <c r="A4480" s="78" t="s">
        <v>55</v>
      </c>
      <c r="B4480" s="78" t="s">
        <v>68</v>
      </c>
      <c r="C4480" s="78" t="s">
        <v>1042</v>
      </c>
      <c r="D4480" s="78" t="s">
        <v>575</v>
      </c>
      <c r="E4480" s="79" t="str">
        <f>+IF(C4480&lt;&gt;"",VLOOKUP(MID(C4480,18,5),NIVELES!$A$133:$B$213,2,0),"")</f>
        <v>PICHINCHA</v>
      </c>
      <c r="F4480" s="80" t="s">
        <v>70</v>
      </c>
      <c r="G4480" s="81" t="str">
        <f>+IF(F4480&lt;&gt;"",VLOOKUP(F4480,NIVELES!$A$246:$C$464,3,0),"")</f>
        <v xml:space="preserve"> </v>
      </c>
      <c r="H4480" s="82" t="s">
        <v>1023</v>
      </c>
      <c r="I4480" s="78" t="s">
        <v>3867</v>
      </c>
      <c r="J4480" s="78" t="s">
        <v>2475</v>
      </c>
      <c r="K4480" s="78" t="s">
        <v>2476</v>
      </c>
      <c r="L4480" s="78" t="s">
        <v>1791</v>
      </c>
      <c r="M4480" s="78" t="s">
        <v>1791</v>
      </c>
      <c r="N4480" s="78" t="s">
        <v>1791</v>
      </c>
      <c r="O4480" s="78" t="s">
        <v>2167</v>
      </c>
      <c r="P4480" s="82">
        <v>12</v>
      </c>
      <c r="Q4480" s="78" t="s">
        <v>2592</v>
      </c>
      <c r="R4480" s="82">
        <v>1</v>
      </c>
      <c r="S4480" s="82">
        <v>1</v>
      </c>
      <c r="T4480" s="82">
        <v>1</v>
      </c>
      <c r="U4480" s="82">
        <v>1</v>
      </c>
      <c r="V4480" s="82">
        <v>1</v>
      </c>
      <c r="W4480" s="82">
        <v>1</v>
      </c>
      <c r="X4480" s="82">
        <v>1</v>
      </c>
      <c r="Y4480" s="82">
        <v>1</v>
      </c>
      <c r="Z4480" s="82">
        <v>1</v>
      </c>
      <c r="AA4480" s="82">
        <v>1</v>
      </c>
      <c r="AB4480" s="82">
        <v>1</v>
      </c>
      <c r="AC4480" s="82">
        <v>1</v>
      </c>
      <c r="AD4480" s="85" t="str">
        <f>IF(A4480&lt;&gt;"",IF(D4480="DIRECCIÓN_DE_TRANSFERENCIAS","280 0031",VLOOKUP(C4480,NIVELES!$A$14:$B$105,2,0)),"")</f>
        <v>280 9180</v>
      </c>
      <c r="AE4480" s="86" t="s">
        <v>322</v>
      </c>
      <c r="AF4480" s="86" t="s">
        <v>369</v>
      </c>
      <c r="AG4480" s="79" t="str">
        <f>+IF(AF4480&lt;&gt;"",VLOOKUP(AF4480,NIVELES!$A$666:$B$673,2,0),"")</f>
        <v>ADMINISTRACIÓN_CENTRAL</v>
      </c>
      <c r="AH4480" s="78" t="s">
        <v>322</v>
      </c>
      <c r="AI4480" s="79" t="str">
        <f>IF(AH4480&lt;&gt;"",VLOOKUP(CONCATENATE(AG4480,AH4480),NIVELES!$B$676:$C$745,2,0),"")</f>
        <v>Administración De La Gestión Administrativa Financiera</v>
      </c>
      <c r="AJ4480" s="78" t="s">
        <v>517</v>
      </c>
      <c r="AK4480" s="79" t="str">
        <f>+IF(AJ4480&lt;&gt;"",VLOOKUP(AJ4480,NIVELES!$A$816:$B$892,2,0),"")</f>
        <v>NO APLICA</v>
      </c>
      <c r="AL4480" s="78" t="s">
        <v>553</v>
      </c>
      <c r="AM4480" s="78">
        <v>510105</v>
      </c>
      <c r="AN4480" s="79" t="str">
        <f>IF(AM4480&lt;&gt;"",+VLOOKUP(AM4480,NIVELES!$A$1652:$B$2466,2,0),"")</f>
        <v>Remuneraciones Unificadas</v>
      </c>
      <c r="AO4480" s="87">
        <v>575228.04</v>
      </c>
      <c r="AP4480" s="88">
        <v>47935.670000000006</v>
      </c>
      <c r="AQ4480" s="88">
        <v>47935.670000000006</v>
      </c>
      <c r="AR4480" s="88">
        <v>47935.670000000006</v>
      </c>
      <c r="AS4480" s="88">
        <v>47935.670000000006</v>
      </c>
      <c r="AT4480" s="88">
        <v>47935.670000000006</v>
      </c>
      <c r="AU4480" s="88">
        <v>47935.670000000006</v>
      </c>
      <c r="AV4480" s="88">
        <v>47935.670000000006</v>
      </c>
      <c r="AW4480" s="88">
        <v>47935.670000000006</v>
      </c>
      <c r="AX4480" s="88">
        <v>47935.670000000006</v>
      </c>
      <c r="AY4480" s="88">
        <v>47935.670000000006</v>
      </c>
      <c r="AZ4480" s="88">
        <v>47935.670000000006</v>
      </c>
      <c r="BA4480" s="88">
        <v>47935.670000000006</v>
      </c>
      <c r="BB4480" s="89">
        <f t="shared" si="275"/>
        <v>575228.04</v>
      </c>
      <c r="BC4480" s="90" t="str">
        <f t="shared" si="274"/>
        <v>OK</v>
      </c>
      <c r="BD4480" s="91" t="str">
        <f t="shared" si="276"/>
        <v xml:space="preserve">                  </v>
      </c>
      <c r="BE4480" s="92">
        <f t="shared" si="277"/>
        <v>12</v>
      </c>
    </row>
    <row r="4481" spans="1:57" s="74" customFormat="1" ht="50.1" customHeight="1" x14ac:dyDescent="0.2">
      <c r="A4481" s="78" t="s">
        <v>55</v>
      </c>
      <c r="B4481" s="78" t="s">
        <v>68</v>
      </c>
      <c r="C4481" s="78" t="s">
        <v>1042</v>
      </c>
      <c r="D4481" s="78" t="s">
        <v>575</v>
      </c>
      <c r="E4481" s="79" t="str">
        <f>+IF(C4481&lt;&gt;"",VLOOKUP(MID(C4481,18,5),NIVELES!$A$133:$B$213,2,0),"")</f>
        <v>PICHINCHA</v>
      </c>
      <c r="F4481" s="80" t="s">
        <v>70</v>
      </c>
      <c r="G4481" s="81" t="str">
        <f>+IF(F4481&lt;&gt;"",VLOOKUP(F4481,NIVELES!$A$246:$C$464,3,0),"")</f>
        <v xml:space="preserve"> </v>
      </c>
      <c r="H4481" s="82" t="s">
        <v>1023</v>
      </c>
      <c r="I4481" s="78" t="s">
        <v>3867</v>
      </c>
      <c r="J4481" s="78" t="s">
        <v>2475</v>
      </c>
      <c r="K4481" s="78" t="s">
        <v>2476</v>
      </c>
      <c r="L4481" s="78" t="s">
        <v>1791</v>
      </c>
      <c r="M4481" s="78" t="s">
        <v>1791</v>
      </c>
      <c r="N4481" s="78" t="s">
        <v>1791</v>
      </c>
      <c r="O4481" s="78" t="s">
        <v>2167</v>
      </c>
      <c r="P4481" s="82">
        <v>12</v>
      </c>
      <c r="Q4481" s="78" t="s">
        <v>2592</v>
      </c>
      <c r="R4481" s="82">
        <v>1</v>
      </c>
      <c r="S4481" s="82">
        <v>1</v>
      </c>
      <c r="T4481" s="82">
        <v>1</v>
      </c>
      <c r="U4481" s="82">
        <v>1</v>
      </c>
      <c r="V4481" s="82">
        <v>1</v>
      </c>
      <c r="W4481" s="82">
        <v>1</v>
      </c>
      <c r="X4481" s="82">
        <v>1</v>
      </c>
      <c r="Y4481" s="82">
        <v>1</v>
      </c>
      <c r="Z4481" s="82">
        <v>1</v>
      </c>
      <c r="AA4481" s="82">
        <v>1</v>
      </c>
      <c r="AB4481" s="82">
        <v>1</v>
      </c>
      <c r="AC4481" s="82">
        <v>1</v>
      </c>
      <c r="AD4481" s="85" t="str">
        <f>IF(A4481&lt;&gt;"",IF(D4481="DIRECCIÓN_DE_TRANSFERENCIAS","280 0031",VLOOKUP(C4481,NIVELES!$A$14:$B$105,2,0)),"")</f>
        <v>280 9180</v>
      </c>
      <c r="AE4481" s="86" t="s">
        <v>322</v>
      </c>
      <c r="AF4481" s="86" t="s">
        <v>369</v>
      </c>
      <c r="AG4481" s="79" t="str">
        <f>+IF(AF4481&lt;&gt;"",VLOOKUP(AF4481,NIVELES!$A$666:$B$673,2,0),"")</f>
        <v>ADMINISTRACIÓN_CENTRAL</v>
      </c>
      <c r="AH4481" s="78" t="s">
        <v>322</v>
      </c>
      <c r="AI4481" s="79" t="str">
        <f>IF(AH4481&lt;&gt;"",VLOOKUP(CONCATENATE(AG4481,AH4481),NIVELES!$B$676:$C$745,2,0),"")</f>
        <v>Administración De La Gestión Administrativa Financiera</v>
      </c>
      <c r="AJ4481" s="78" t="s">
        <v>517</v>
      </c>
      <c r="AK4481" s="79" t="str">
        <f>+IF(AJ4481&lt;&gt;"",VLOOKUP(AJ4481,NIVELES!$A$816:$B$892,2,0),"")</f>
        <v>NO APLICA</v>
      </c>
      <c r="AL4481" s="78" t="s">
        <v>553</v>
      </c>
      <c r="AM4481" s="78">
        <v>510106</v>
      </c>
      <c r="AN4481" s="79" t="str">
        <f>IF(AM4481&lt;&gt;"",+VLOOKUP(AM4481,NIVELES!$A$1652:$B$2466,2,0),"")</f>
        <v>Salarios Unificados</v>
      </c>
      <c r="AO4481" s="87">
        <v>94668</v>
      </c>
      <c r="AP4481" s="88">
        <v>7889</v>
      </c>
      <c r="AQ4481" s="88">
        <v>7889</v>
      </c>
      <c r="AR4481" s="88">
        <v>7889</v>
      </c>
      <c r="AS4481" s="88">
        <v>7889</v>
      </c>
      <c r="AT4481" s="88">
        <v>7889</v>
      </c>
      <c r="AU4481" s="88">
        <v>7889</v>
      </c>
      <c r="AV4481" s="88">
        <v>7889</v>
      </c>
      <c r="AW4481" s="88">
        <v>7889</v>
      </c>
      <c r="AX4481" s="88">
        <v>7889</v>
      </c>
      <c r="AY4481" s="88">
        <v>7889</v>
      </c>
      <c r="AZ4481" s="88">
        <v>7889</v>
      </c>
      <c r="BA4481" s="88">
        <v>7889</v>
      </c>
      <c r="BB4481" s="89">
        <f t="shared" si="275"/>
        <v>94668</v>
      </c>
      <c r="BC4481" s="90" t="str">
        <f t="shared" si="274"/>
        <v>OK</v>
      </c>
      <c r="BD4481" s="91" t="str">
        <f t="shared" si="276"/>
        <v xml:space="preserve">                  </v>
      </c>
      <c r="BE4481" s="92">
        <f t="shared" si="277"/>
        <v>12</v>
      </c>
    </row>
    <row r="4482" spans="1:57" s="74" customFormat="1" ht="50.1" customHeight="1" x14ac:dyDescent="0.2">
      <c r="A4482" s="78" t="s">
        <v>55</v>
      </c>
      <c r="B4482" s="78" t="s">
        <v>68</v>
      </c>
      <c r="C4482" s="78" t="s">
        <v>1042</v>
      </c>
      <c r="D4482" s="78" t="s">
        <v>575</v>
      </c>
      <c r="E4482" s="79" t="str">
        <f>+IF(C4482&lt;&gt;"",VLOOKUP(MID(C4482,18,5),NIVELES!$A$133:$B$213,2,0),"")</f>
        <v>PICHINCHA</v>
      </c>
      <c r="F4482" s="80" t="s">
        <v>70</v>
      </c>
      <c r="G4482" s="81" t="str">
        <f>+IF(F4482&lt;&gt;"",VLOOKUP(F4482,NIVELES!$A$246:$C$464,3,0),"")</f>
        <v xml:space="preserve"> </v>
      </c>
      <c r="H4482" s="82" t="s">
        <v>1023</v>
      </c>
      <c r="I4482" s="78" t="s">
        <v>3867</v>
      </c>
      <c r="J4482" s="78" t="s">
        <v>2475</v>
      </c>
      <c r="K4482" s="78" t="s">
        <v>2476</v>
      </c>
      <c r="L4482" s="78" t="s">
        <v>1791</v>
      </c>
      <c r="M4482" s="78" t="s">
        <v>1791</v>
      </c>
      <c r="N4482" s="78" t="s">
        <v>1791</v>
      </c>
      <c r="O4482" s="78" t="s">
        <v>2167</v>
      </c>
      <c r="P4482" s="82">
        <v>12</v>
      </c>
      <c r="Q4482" s="78" t="s">
        <v>2592</v>
      </c>
      <c r="R4482" s="82">
        <v>1</v>
      </c>
      <c r="S4482" s="82">
        <v>1</v>
      </c>
      <c r="T4482" s="82">
        <v>1</v>
      </c>
      <c r="U4482" s="82">
        <v>1</v>
      </c>
      <c r="V4482" s="82">
        <v>1</v>
      </c>
      <c r="W4482" s="82">
        <v>1</v>
      </c>
      <c r="X4482" s="82">
        <v>1</v>
      </c>
      <c r="Y4482" s="82">
        <v>1</v>
      </c>
      <c r="Z4482" s="82">
        <v>1</v>
      </c>
      <c r="AA4482" s="82">
        <v>1</v>
      </c>
      <c r="AB4482" s="82">
        <v>1</v>
      </c>
      <c r="AC4482" s="82">
        <v>1</v>
      </c>
      <c r="AD4482" s="85" t="str">
        <f>IF(A4482&lt;&gt;"",IF(D4482="DIRECCIÓN_DE_TRANSFERENCIAS","280 0031",VLOOKUP(C4482,NIVELES!$A$14:$B$105,2,0)),"")</f>
        <v>280 9180</v>
      </c>
      <c r="AE4482" s="86" t="s">
        <v>322</v>
      </c>
      <c r="AF4482" s="86" t="s">
        <v>369</v>
      </c>
      <c r="AG4482" s="79" t="str">
        <f>+IF(AF4482&lt;&gt;"",VLOOKUP(AF4482,NIVELES!$A$666:$B$673,2,0),"")</f>
        <v>ADMINISTRACIÓN_CENTRAL</v>
      </c>
      <c r="AH4482" s="78" t="s">
        <v>322</v>
      </c>
      <c r="AI4482" s="79" t="str">
        <f>IF(AH4482&lt;&gt;"",VLOOKUP(CONCATENATE(AG4482,AH4482),NIVELES!$B$676:$C$745,2,0),"")</f>
        <v>Administración De La Gestión Administrativa Financiera</v>
      </c>
      <c r="AJ4482" s="78" t="s">
        <v>517</v>
      </c>
      <c r="AK4482" s="79" t="str">
        <f>+IF(AJ4482&lt;&gt;"",VLOOKUP(AJ4482,NIVELES!$A$816:$B$892,2,0),"")</f>
        <v>NO APLICA</v>
      </c>
      <c r="AL4482" s="78" t="s">
        <v>553</v>
      </c>
      <c r="AM4482" s="78">
        <v>510203</v>
      </c>
      <c r="AN4482" s="79" t="str">
        <f>IF(AM4482&lt;&gt;"",+VLOOKUP(AM4482,NIVELES!$A$1652:$B$2466,2,0),"")</f>
        <v>Decimotercer Sueldo</v>
      </c>
      <c r="AO4482" s="87">
        <v>65136.25</v>
      </c>
      <c r="AP4482" s="88">
        <v>5428.02</v>
      </c>
      <c r="AQ4482" s="88">
        <v>5428.02</v>
      </c>
      <c r="AR4482" s="88">
        <v>5428.02</v>
      </c>
      <c r="AS4482" s="88">
        <v>5428.02</v>
      </c>
      <c r="AT4482" s="88">
        <v>5428.02</v>
      </c>
      <c r="AU4482" s="88">
        <v>5428.02</v>
      </c>
      <c r="AV4482" s="88">
        <v>5428.02</v>
      </c>
      <c r="AW4482" s="88">
        <v>5428.02</v>
      </c>
      <c r="AX4482" s="88">
        <v>5428.02</v>
      </c>
      <c r="AY4482" s="88">
        <v>5428.02</v>
      </c>
      <c r="AZ4482" s="88">
        <v>5428.02</v>
      </c>
      <c r="BA4482" s="88">
        <v>5428.03</v>
      </c>
      <c r="BB4482" s="89">
        <f t="shared" si="275"/>
        <v>65136.250000000015</v>
      </c>
      <c r="BC4482" s="90" t="str">
        <f t="shared" si="274"/>
        <v>OK</v>
      </c>
      <c r="BD4482" s="91" t="str">
        <f t="shared" si="276"/>
        <v xml:space="preserve">                  </v>
      </c>
      <c r="BE4482" s="92">
        <f t="shared" si="277"/>
        <v>12</v>
      </c>
    </row>
    <row r="4483" spans="1:57" s="74" customFormat="1" ht="50.1" customHeight="1" x14ac:dyDescent="0.2">
      <c r="A4483" s="78" t="s">
        <v>55</v>
      </c>
      <c r="B4483" s="78" t="s">
        <v>68</v>
      </c>
      <c r="C4483" s="78" t="s">
        <v>1042</v>
      </c>
      <c r="D4483" s="78" t="s">
        <v>575</v>
      </c>
      <c r="E4483" s="79" t="str">
        <f>+IF(C4483&lt;&gt;"",VLOOKUP(MID(C4483,18,5),NIVELES!$A$133:$B$213,2,0),"")</f>
        <v>PICHINCHA</v>
      </c>
      <c r="F4483" s="80" t="s">
        <v>70</v>
      </c>
      <c r="G4483" s="81" t="str">
        <f>+IF(F4483&lt;&gt;"",VLOOKUP(F4483,NIVELES!$A$246:$C$464,3,0),"")</f>
        <v xml:space="preserve"> </v>
      </c>
      <c r="H4483" s="82" t="s">
        <v>1023</v>
      </c>
      <c r="I4483" s="78" t="s">
        <v>3867</v>
      </c>
      <c r="J4483" s="78" t="s">
        <v>2475</v>
      </c>
      <c r="K4483" s="78" t="s">
        <v>2476</v>
      </c>
      <c r="L4483" s="78" t="s">
        <v>1791</v>
      </c>
      <c r="M4483" s="78" t="s">
        <v>1791</v>
      </c>
      <c r="N4483" s="78" t="s">
        <v>1791</v>
      </c>
      <c r="O4483" s="78" t="s">
        <v>2167</v>
      </c>
      <c r="P4483" s="82">
        <v>12</v>
      </c>
      <c r="Q4483" s="78" t="s">
        <v>2592</v>
      </c>
      <c r="R4483" s="82">
        <v>1</v>
      </c>
      <c r="S4483" s="82">
        <v>1</v>
      </c>
      <c r="T4483" s="82">
        <v>1</v>
      </c>
      <c r="U4483" s="82">
        <v>1</v>
      </c>
      <c r="V4483" s="82">
        <v>1</v>
      </c>
      <c r="W4483" s="82">
        <v>1</v>
      </c>
      <c r="X4483" s="82">
        <v>1</v>
      </c>
      <c r="Y4483" s="82">
        <v>1</v>
      </c>
      <c r="Z4483" s="82">
        <v>1</v>
      </c>
      <c r="AA4483" s="82">
        <v>1</v>
      </c>
      <c r="AB4483" s="82">
        <v>1</v>
      </c>
      <c r="AC4483" s="82">
        <v>1</v>
      </c>
      <c r="AD4483" s="85" t="str">
        <f>IF(A4483&lt;&gt;"",IF(D4483="DIRECCIÓN_DE_TRANSFERENCIAS","280 0031",VLOOKUP(C4483,NIVELES!$A$14:$B$105,2,0)),"")</f>
        <v>280 9180</v>
      </c>
      <c r="AE4483" s="86" t="s">
        <v>322</v>
      </c>
      <c r="AF4483" s="86" t="s">
        <v>369</v>
      </c>
      <c r="AG4483" s="79" t="str">
        <f>+IF(AF4483&lt;&gt;"",VLOOKUP(AF4483,NIVELES!$A$666:$B$673,2,0),"")</f>
        <v>ADMINISTRACIÓN_CENTRAL</v>
      </c>
      <c r="AH4483" s="78" t="s">
        <v>322</v>
      </c>
      <c r="AI4483" s="79" t="str">
        <f>IF(AH4483&lt;&gt;"",VLOOKUP(CONCATENATE(AG4483,AH4483),NIVELES!$B$676:$C$745,2,0),"")</f>
        <v>Administración De La Gestión Administrativa Financiera</v>
      </c>
      <c r="AJ4483" s="78" t="s">
        <v>517</v>
      </c>
      <c r="AK4483" s="79" t="str">
        <f>+IF(AJ4483&lt;&gt;"",VLOOKUP(AJ4483,NIVELES!$A$816:$B$892,2,0),"")</f>
        <v>NO APLICA</v>
      </c>
      <c r="AL4483" s="78" t="s">
        <v>553</v>
      </c>
      <c r="AM4483" s="78">
        <v>510204</v>
      </c>
      <c r="AN4483" s="79" t="str">
        <f>IF(AM4483&lt;&gt;"",+VLOOKUP(AM4483,NIVELES!$A$1652:$B$2466,2,0),"")</f>
        <v>Decimocuarto Sueldo</v>
      </c>
      <c r="AO4483" s="87">
        <v>14576.32</v>
      </c>
      <c r="AP4483" s="88">
        <v>1214.69</v>
      </c>
      <c r="AQ4483" s="88">
        <v>1214.69</v>
      </c>
      <c r="AR4483" s="88">
        <v>1214.69</v>
      </c>
      <c r="AS4483" s="88">
        <v>1214.69</v>
      </c>
      <c r="AT4483" s="88">
        <v>1214.69</v>
      </c>
      <c r="AU4483" s="88">
        <v>1214.69</v>
      </c>
      <c r="AV4483" s="88">
        <v>1214.69</v>
      </c>
      <c r="AW4483" s="88">
        <v>1214.69</v>
      </c>
      <c r="AX4483" s="88">
        <v>1214.69</v>
      </c>
      <c r="AY4483" s="88">
        <v>1214.69</v>
      </c>
      <c r="AZ4483" s="88">
        <v>1214.69</v>
      </c>
      <c r="BA4483" s="88">
        <v>1214.73</v>
      </c>
      <c r="BB4483" s="89">
        <f t="shared" si="275"/>
        <v>14576.320000000003</v>
      </c>
      <c r="BC4483" s="90" t="str">
        <f t="shared" si="274"/>
        <v>OK</v>
      </c>
      <c r="BD4483" s="91" t="str">
        <f t="shared" si="276"/>
        <v xml:space="preserve">                  </v>
      </c>
      <c r="BE4483" s="92">
        <f t="shared" si="277"/>
        <v>12</v>
      </c>
    </row>
    <row r="4484" spans="1:57" s="74" customFormat="1" ht="50.1" customHeight="1" x14ac:dyDescent="0.2">
      <c r="A4484" s="78" t="s">
        <v>55</v>
      </c>
      <c r="B4484" s="78" t="s">
        <v>68</v>
      </c>
      <c r="C4484" s="78" t="s">
        <v>1042</v>
      </c>
      <c r="D4484" s="78" t="s">
        <v>575</v>
      </c>
      <c r="E4484" s="79" t="str">
        <f>+IF(C4484&lt;&gt;"",VLOOKUP(MID(C4484,18,5),NIVELES!$A$133:$B$213,2,0),"")</f>
        <v>PICHINCHA</v>
      </c>
      <c r="F4484" s="80" t="s">
        <v>70</v>
      </c>
      <c r="G4484" s="81" t="str">
        <f>+IF(F4484&lt;&gt;"",VLOOKUP(F4484,NIVELES!$A$246:$C$464,3,0),"")</f>
        <v xml:space="preserve"> </v>
      </c>
      <c r="H4484" s="82" t="s">
        <v>1023</v>
      </c>
      <c r="I4484" s="78" t="s">
        <v>3867</v>
      </c>
      <c r="J4484" s="78" t="s">
        <v>2475</v>
      </c>
      <c r="K4484" s="78" t="s">
        <v>2476</v>
      </c>
      <c r="L4484" s="78" t="s">
        <v>1791</v>
      </c>
      <c r="M4484" s="78" t="s">
        <v>1791</v>
      </c>
      <c r="N4484" s="78" t="s">
        <v>1791</v>
      </c>
      <c r="O4484" s="78" t="s">
        <v>2167</v>
      </c>
      <c r="P4484" s="82">
        <v>12</v>
      </c>
      <c r="Q4484" s="78" t="s">
        <v>2592</v>
      </c>
      <c r="R4484" s="82">
        <v>1</v>
      </c>
      <c r="S4484" s="82">
        <v>1</v>
      </c>
      <c r="T4484" s="82">
        <v>1</v>
      </c>
      <c r="U4484" s="82">
        <v>1</v>
      </c>
      <c r="V4484" s="82">
        <v>1</v>
      </c>
      <c r="W4484" s="82">
        <v>1</v>
      </c>
      <c r="X4484" s="82">
        <v>1</v>
      </c>
      <c r="Y4484" s="82">
        <v>1</v>
      </c>
      <c r="Z4484" s="82">
        <v>1</v>
      </c>
      <c r="AA4484" s="82">
        <v>1</v>
      </c>
      <c r="AB4484" s="82">
        <v>1</v>
      </c>
      <c r="AC4484" s="82">
        <v>1</v>
      </c>
      <c r="AD4484" s="85" t="str">
        <f>IF(A4484&lt;&gt;"",IF(D4484="DIRECCIÓN_DE_TRANSFERENCIAS","280 0031",VLOOKUP(C4484,NIVELES!$A$14:$B$105,2,0)),"")</f>
        <v>280 9180</v>
      </c>
      <c r="AE4484" s="86" t="s">
        <v>322</v>
      </c>
      <c r="AF4484" s="86" t="s">
        <v>369</v>
      </c>
      <c r="AG4484" s="79" t="str">
        <f>+IF(AF4484&lt;&gt;"",VLOOKUP(AF4484,NIVELES!$A$666:$B$673,2,0),"")</f>
        <v>ADMINISTRACIÓN_CENTRAL</v>
      </c>
      <c r="AH4484" s="78" t="s">
        <v>322</v>
      </c>
      <c r="AI4484" s="79" t="str">
        <f>IF(AH4484&lt;&gt;"",VLOOKUP(CONCATENATE(AG4484,AH4484),NIVELES!$B$676:$C$745,2,0),"")</f>
        <v>Administración De La Gestión Administrativa Financiera</v>
      </c>
      <c r="AJ4484" s="78" t="s">
        <v>517</v>
      </c>
      <c r="AK4484" s="79" t="str">
        <f>+IF(AJ4484&lt;&gt;"",VLOOKUP(AJ4484,NIVELES!$A$816:$B$892,2,0),"")</f>
        <v>NO APLICA</v>
      </c>
      <c r="AL4484" s="78" t="s">
        <v>553</v>
      </c>
      <c r="AM4484" s="78">
        <v>510304</v>
      </c>
      <c r="AN4484" s="79" t="str">
        <f>IF(AM4484&lt;&gt;"",+VLOOKUP(AM4484,NIVELES!$A$1652:$B$2466,2,0),"")</f>
        <v>Compensación por Transporte</v>
      </c>
      <c r="AO4484" s="87">
        <v>1680</v>
      </c>
      <c r="AP4484" s="88">
        <v>140</v>
      </c>
      <c r="AQ4484" s="88">
        <v>140</v>
      </c>
      <c r="AR4484" s="88">
        <v>140</v>
      </c>
      <c r="AS4484" s="88">
        <v>140</v>
      </c>
      <c r="AT4484" s="88">
        <v>140</v>
      </c>
      <c r="AU4484" s="88">
        <v>140</v>
      </c>
      <c r="AV4484" s="88">
        <v>140</v>
      </c>
      <c r="AW4484" s="88">
        <v>140</v>
      </c>
      <c r="AX4484" s="88">
        <v>140</v>
      </c>
      <c r="AY4484" s="88">
        <v>140</v>
      </c>
      <c r="AZ4484" s="88">
        <v>140</v>
      </c>
      <c r="BA4484" s="88">
        <v>140</v>
      </c>
      <c r="BB4484" s="89">
        <f t="shared" si="275"/>
        <v>1680</v>
      </c>
      <c r="BC4484" s="90" t="str">
        <f t="shared" si="274"/>
        <v>OK</v>
      </c>
      <c r="BD4484" s="91" t="str">
        <f t="shared" si="276"/>
        <v xml:space="preserve">                  </v>
      </c>
      <c r="BE4484" s="92">
        <f t="shared" si="277"/>
        <v>12</v>
      </c>
    </row>
    <row r="4485" spans="1:57" s="74" customFormat="1" ht="50.1" customHeight="1" x14ac:dyDescent="0.2">
      <c r="A4485" s="78" t="s">
        <v>55</v>
      </c>
      <c r="B4485" s="78" t="s">
        <v>68</v>
      </c>
      <c r="C4485" s="78" t="s">
        <v>1042</v>
      </c>
      <c r="D4485" s="78" t="s">
        <v>575</v>
      </c>
      <c r="E4485" s="79" t="str">
        <f>+IF(C4485&lt;&gt;"",VLOOKUP(MID(C4485,18,5),NIVELES!$A$133:$B$213,2,0),"")</f>
        <v>PICHINCHA</v>
      </c>
      <c r="F4485" s="80" t="s">
        <v>70</v>
      </c>
      <c r="G4485" s="81" t="str">
        <f>+IF(F4485&lt;&gt;"",VLOOKUP(F4485,NIVELES!$A$246:$C$464,3,0),"")</f>
        <v xml:space="preserve"> </v>
      </c>
      <c r="H4485" s="82" t="s">
        <v>1023</v>
      </c>
      <c r="I4485" s="78" t="s">
        <v>3867</v>
      </c>
      <c r="J4485" s="78" t="s">
        <v>2475</v>
      </c>
      <c r="K4485" s="78" t="s">
        <v>2476</v>
      </c>
      <c r="L4485" s="78" t="s">
        <v>1791</v>
      </c>
      <c r="M4485" s="78" t="s">
        <v>1791</v>
      </c>
      <c r="N4485" s="78" t="s">
        <v>1791</v>
      </c>
      <c r="O4485" s="78" t="s">
        <v>2167</v>
      </c>
      <c r="P4485" s="82">
        <v>12</v>
      </c>
      <c r="Q4485" s="78" t="s">
        <v>2592</v>
      </c>
      <c r="R4485" s="82">
        <v>1</v>
      </c>
      <c r="S4485" s="82">
        <v>1</v>
      </c>
      <c r="T4485" s="82">
        <v>1</v>
      </c>
      <c r="U4485" s="82">
        <v>1</v>
      </c>
      <c r="V4485" s="82">
        <v>1</v>
      </c>
      <c r="W4485" s="82">
        <v>1</v>
      </c>
      <c r="X4485" s="82">
        <v>1</v>
      </c>
      <c r="Y4485" s="82">
        <v>1</v>
      </c>
      <c r="Z4485" s="82">
        <v>1</v>
      </c>
      <c r="AA4485" s="82">
        <v>1</v>
      </c>
      <c r="AB4485" s="82">
        <v>1</v>
      </c>
      <c r="AC4485" s="82">
        <v>1</v>
      </c>
      <c r="AD4485" s="85" t="str">
        <f>IF(A4485&lt;&gt;"",IF(D4485="DIRECCIÓN_DE_TRANSFERENCIAS","280 0031",VLOOKUP(C4485,NIVELES!$A$14:$B$105,2,0)),"")</f>
        <v>280 9180</v>
      </c>
      <c r="AE4485" s="86" t="s">
        <v>322</v>
      </c>
      <c r="AF4485" s="86" t="s">
        <v>369</v>
      </c>
      <c r="AG4485" s="79" t="str">
        <f>+IF(AF4485&lt;&gt;"",VLOOKUP(AF4485,NIVELES!$A$666:$B$673,2,0),"")</f>
        <v>ADMINISTRACIÓN_CENTRAL</v>
      </c>
      <c r="AH4485" s="78" t="s">
        <v>322</v>
      </c>
      <c r="AI4485" s="79" t="str">
        <f>IF(AH4485&lt;&gt;"",VLOOKUP(CONCATENATE(AG4485,AH4485),NIVELES!$B$676:$C$745,2,0),"")</f>
        <v>Administración De La Gestión Administrativa Financiera</v>
      </c>
      <c r="AJ4485" s="78" t="s">
        <v>517</v>
      </c>
      <c r="AK4485" s="79" t="str">
        <f>+IF(AJ4485&lt;&gt;"",VLOOKUP(AJ4485,NIVELES!$A$816:$B$892,2,0),"")</f>
        <v>NO APLICA</v>
      </c>
      <c r="AL4485" s="78" t="s">
        <v>553</v>
      </c>
      <c r="AM4485" s="78">
        <v>510306</v>
      </c>
      <c r="AN4485" s="79" t="str">
        <f>IF(AM4485&lt;&gt;"",+VLOOKUP(AM4485,NIVELES!$A$1652:$B$2466,2,0),"")</f>
        <v>Alimentación</v>
      </c>
      <c r="AO4485" s="87">
        <v>11760</v>
      </c>
      <c r="AP4485" s="88">
        <v>980</v>
      </c>
      <c r="AQ4485" s="88">
        <v>980</v>
      </c>
      <c r="AR4485" s="88">
        <v>980</v>
      </c>
      <c r="AS4485" s="88">
        <v>980</v>
      </c>
      <c r="AT4485" s="88">
        <v>980</v>
      </c>
      <c r="AU4485" s="88">
        <v>980</v>
      </c>
      <c r="AV4485" s="88">
        <v>980</v>
      </c>
      <c r="AW4485" s="88">
        <v>980</v>
      </c>
      <c r="AX4485" s="88">
        <v>980</v>
      </c>
      <c r="AY4485" s="88">
        <v>980</v>
      </c>
      <c r="AZ4485" s="88">
        <v>980</v>
      </c>
      <c r="BA4485" s="88">
        <v>980</v>
      </c>
      <c r="BB4485" s="89">
        <f t="shared" si="275"/>
        <v>11760</v>
      </c>
      <c r="BC4485" s="90" t="str">
        <f t="shared" si="274"/>
        <v>OK</v>
      </c>
      <c r="BD4485" s="91" t="str">
        <f t="shared" si="276"/>
        <v xml:space="preserve">                  </v>
      </c>
      <c r="BE4485" s="92">
        <f t="shared" si="277"/>
        <v>12</v>
      </c>
    </row>
    <row r="4486" spans="1:57" s="74" customFormat="1" ht="50.1" customHeight="1" x14ac:dyDescent="0.2">
      <c r="A4486" s="78" t="s">
        <v>55</v>
      </c>
      <c r="B4486" s="78" t="s">
        <v>68</v>
      </c>
      <c r="C4486" s="78" t="s">
        <v>1042</v>
      </c>
      <c r="D4486" s="78" t="s">
        <v>575</v>
      </c>
      <c r="E4486" s="79" t="str">
        <f>+IF(C4486&lt;&gt;"",VLOOKUP(MID(C4486,18,5),NIVELES!$A$133:$B$213,2,0),"")</f>
        <v>PICHINCHA</v>
      </c>
      <c r="F4486" s="80" t="s">
        <v>70</v>
      </c>
      <c r="G4486" s="81" t="str">
        <f>+IF(F4486&lt;&gt;"",VLOOKUP(F4486,NIVELES!$A$246:$C$464,3,0),"")</f>
        <v xml:space="preserve"> </v>
      </c>
      <c r="H4486" s="82" t="s">
        <v>1023</v>
      </c>
      <c r="I4486" s="78" t="s">
        <v>3867</v>
      </c>
      <c r="J4486" s="78" t="s">
        <v>2475</v>
      </c>
      <c r="K4486" s="78" t="s">
        <v>2476</v>
      </c>
      <c r="L4486" s="78" t="s">
        <v>1791</v>
      </c>
      <c r="M4486" s="78" t="s">
        <v>1791</v>
      </c>
      <c r="N4486" s="78" t="s">
        <v>1791</v>
      </c>
      <c r="O4486" s="78" t="s">
        <v>2167</v>
      </c>
      <c r="P4486" s="82">
        <v>12</v>
      </c>
      <c r="Q4486" s="78" t="s">
        <v>2592</v>
      </c>
      <c r="R4486" s="82">
        <v>1</v>
      </c>
      <c r="S4486" s="82">
        <v>1</v>
      </c>
      <c r="T4486" s="82">
        <v>1</v>
      </c>
      <c r="U4486" s="82">
        <v>1</v>
      </c>
      <c r="V4486" s="82">
        <v>1</v>
      </c>
      <c r="W4486" s="82">
        <v>1</v>
      </c>
      <c r="X4486" s="82">
        <v>1</v>
      </c>
      <c r="Y4486" s="82">
        <v>1</v>
      </c>
      <c r="Z4486" s="82">
        <v>1</v>
      </c>
      <c r="AA4486" s="82">
        <v>1</v>
      </c>
      <c r="AB4486" s="82">
        <v>1</v>
      </c>
      <c r="AC4486" s="82">
        <v>1</v>
      </c>
      <c r="AD4486" s="85" t="str">
        <f>IF(A4486&lt;&gt;"",IF(D4486="DIRECCIÓN_DE_TRANSFERENCIAS","280 0031",VLOOKUP(C4486,NIVELES!$A$14:$B$105,2,0)),"")</f>
        <v>280 9180</v>
      </c>
      <c r="AE4486" s="86" t="s">
        <v>322</v>
      </c>
      <c r="AF4486" s="86" t="s">
        <v>369</v>
      </c>
      <c r="AG4486" s="79" t="str">
        <f>+IF(AF4486&lt;&gt;"",VLOOKUP(AF4486,NIVELES!$A$666:$B$673,2,0),"")</f>
        <v>ADMINISTRACIÓN_CENTRAL</v>
      </c>
      <c r="AH4486" s="78" t="s">
        <v>322</v>
      </c>
      <c r="AI4486" s="79" t="str">
        <f>IF(AH4486&lt;&gt;"",VLOOKUP(CONCATENATE(AG4486,AH4486),NIVELES!$B$676:$C$745,2,0),"")</f>
        <v>Administración De La Gestión Administrativa Financiera</v>
      </c>
      <c r="AJ4486" s="78" t="s">
        <v>517</v>
      </c>
      <c r="AK4486" s="79" t="str">
        <f>+IF(AJ4486&lt;&gt;"",VLOOKUP(AJ4486,NIVELES!$A$816:$B$892,2,0),"")</f>
        <v>NO APLICA</v>
      </c>
      <c r="AL4486" s="78" t="s">
        <v>553</v>
      </c>
      <c r="AM4486" s="78">
        <v>510401</v>
      </c>
      <c r="AN4486" s="79" t="str">
        <f>IF(AM4486&lt;&gt;"",+VLOOKUP(AM4486,NIVELES!$A$1652:$B$2466,2,0),"")</f>
        <v>Por Cargas Familiares</v>
      </c>
      <c r="AO4486" s="87">
        <v>683.91</v>
      </c>
      <c r="AP4486" s="88">
        <v>56.99</v>
      </c>
      <c r="AQ4486" s="88">
        <v>56.99</v>
      </c>
      <c r="AR4486" s="88">
        <v>56.99</v>
      </c>
      <c r="AS4486" s="88">
        <v>56.99</v>
      </c>
      <c r="AT4486" s="88">
        <v>56.99</v>
      </c>
      <c r="AU4486" s="88">
        <v>56.99</v>
      </c>
      <c r="AV4486" s="88">
        <v>56.99</v>
      </c>
      <c r="AW4486" s="88">
        <v>56.99</v>
      </c>
      <c r="AX4486" s="88">
        <v>56.99</v>
      </c>
      <c r="AY4486" s="88">
        <v>56.99</v>
      </c>
      <c r="AZ4486" s="88">
        <v>56.99</v>
      </c>
      <c r="BA4486" s="88">
        <v>57.02</v>
      </c>
      <c r="BB4486" s="89">
        <f t="shared" si="275"/>
        <v>683.91</v>
      </c>
      <c r="BC4486" s="90" t="str">
        <f t="shared" si="274"/>
        <v>OK</v>
      </c>
      <c r="BD4486" s="91" t="str">
        <f t="shared" si="276"/>
        <v xml:space="preserve">                  </v>
      </c>
      <c r="BE4486" s="92">
        <f t="shared" si="277"/>
        <v>12</v>
      </c>
    </row>
    <row r="4487" spans="1:57" s="74" customFormat="1" ht="50.1" customHeight="1" x14ac:dyDescent="0.2">
      <c r="A4487" s="78" t="s">
        <v>55</v>
      </c>
      <c r="B4487" s="78" t="s">
        <v>68</v>
      </c>
      <c r="C4487" s="78" t="s">
        <v>1042</v>
      </c>
      <c r="D4487" s="78" t="s">
        <v>575</v>
      </c>
      <c r="E4487" s="79" t="str">
        <f>+IF(C4487&lt;&gt;"",VLOOKUP(MID(C4487,18,5),NIVELES!$A$133:$B$213,2,0),"")</f>
        <v>PICHINCHA</v>
      </c>
      <c r="F4487" s="80" t="s">
        <v>70</v>
      </c>
      <c r="G4487" s="81" t="str">
        <f>+IF(F4487&lt;&gt;"",VLOOKUP(F4487,NIVELES!$A$246:$C$464,3,0),"")</f>
        <v xml:space="preserve"> </v>
      </c>
      <c r="H4487" s="82" t="s">
        <v>1023</v>
      </c>
      <c r="I4487" s="78" t="s">
        <v>3867</v>
      </c>
      <c r="J4487" s="78" t="s">
        <v>2475</v>
      </c>
      <c r="K4487" s="78" t="s">
        <v>2476</v>
      </c>
      <c r="L4487" s="78" t="s">
        <v>1791</v>
      </c>
      <c r="M4487" s="78" t="s">
        <v>1791</v>
      </c>
      <c r="N4487" s="78" t="s">
        <v>1791</v>
      </c>
      <c r="O4487" s="78" t="s">
        <v>2167</v>
      </c>
      <c r="P4487" s="82">
        <v>12</v>
      </c>
      <c r="Q4487" s="78" t="s">
        <v>2592</v>
      </c>
      <c r="R4487" s="82">
        <v>1</v>
      </c>
      <c r="S4487" s="82">
        <v>1</v>
      </c>
      <c r="T4487" s="82">
        <v>1</v>
      </c>
      <c r="U4487" s="82">
        <v>1</v>
      </c>
      <c r="V4487" s="82">
        <v>1</v>
      </c>
      <c r="W4487" s="82">
        <v>1</v>
      </c>
      <c r="X4487" s="82">
        <v>1</v>
      </c>
      <c r="Y4487" s="82">
        <v>1</v>
      </c>
      <c r="Z4487" s="82">
        <v>1</v>
      </c>
      <c r="AA4487" s="82">
        <v>1</v>
      </c>
      <c r="AB4487" s="82">
        <v>1</v>
      </c>
      <c r="AC4487" s="82">
        <v>1</v>
      </c>
      <c r="AD4487" s="85" t="str">
        <f>IF(A4487&lt;&gt;"",IF(D4487="DIRECCIÓN_DE_TRANSFERENCIAS","280 0031",VLOOKUP(C4487,NIVELES!$A$14:$B$105,2,0)),"")</f>
        <v>280 9180</v>
      </c>
      <c r="AE4487" s="86" t="s">
        <v>322</v>
      </c>
      <c r="AF4487" s="86" t="s">
        <v>369</v>
      </c>
      <c r="AG4487" s="79" t="str">
        <f>+IF(AF4487&lt;&gt;"",VLOOKUP(AF4487,NIVELES!$A$666:$B$673,2,0),"")</f>
        <v>ADMINISTRACIÓN_CENTRAL</v>
      </c>
      <c r="AH4487" s="78" t="s">
        <v>322</v>
      </c>
      <c r="AI4487" s="79" t="str">
        <f>IF(AH4487&lt;&gt;"",VLOOKUP(CONCATENATE(AG4487,AH4487),NIVELES!$B$676:$C$745,2,0),"")</f>
        <v>Administración De La Gestión Administrativa Financiera</v>
      </c>
      <c r="AJ4487" s="78" t="s">
        <v>517</v>
      </c>
      <c r="AK4487" s="79" t="str">
        <f>+IF(AJ4487&lt;&gt;"",VLOOKUP(AJ4487,NIVELES!$A$816:$B$892,2,0),"")</f>
        <v>NO APLICA</v>
      </c>
      <c r="AL4487" s="78" t="s">
        <v>553</v>
      </c>
      <c r="AM4487" s="78">
        <v>510408</v>
      </c>
      <c r="AN4487" s="79" t="str">
        <f>IF(AM4487&lt;&gt;"",+VLOOKUP(AM4487,NIVELES!$A$1652:$B$2466,2,0),"")</f>
        <v>Subsidio de Antigüedad</v>
      </c>
      <c r="AO4487" s="87">
        <v>2435.0700000000002</v>
      </c>
      <c r="AP4487" s="88">
        <v>202.92</v>
      </c>
      <c r="AQ4487" s="88">
        <v>202.92</v>
      </c>
      <c r="AR4487" s="88">
        <v>202.92</v>
      </c>
      <c r="AS4487" s="88">
        <v>202.92</v>
      </c>
      <c r="AT4487" s="88">
        <v>202.92</v>
      </c>
      <c r="AU4487" s="88">
        <v>202.92</v>
      </c>
      <c r="AV4487" s="88">
        <v>202.92</v>
      </c>
      <c r="AW4487" s="88">
        <v>202.92</v>
      </c>
      <c r="AX4487" s="88">
        <v>202.92</v>
      </c>
      <c r="AY4487" s="88">
        <v>202.92</v>
      </c>
      <c r="AZ4487" s="88">
        <v>202.92</v>
      </c>
      <c r="BA4487" s="88">
        <v>202.95</v>
      </c>
      <c r="BB4487" s="89">
        <f t="shared" si="275"/>
        <v>2435.0700000000002</v>
      </c>
      <c r="BC4487" s="90" t="str">
        <f t="shared" ref="BC4487:BC4550" si="278">IF(A4487&lt;&gt;"",IF(AO4487&lt;&gt;"",IF(AO4487=BB4487,"OK",AO4487-BB4487),IF(AND(AO4487="",BB4487=""),"",AO4487-BB4487))," ")</f>
        <v>OK</v>
      </c>
      <c r="BD4487" s="91" t="str">
        <f t="shared" si="276"/>
        <v xml:space="preserve">                  </v>
      </c>
      <c r="BE4487" s="92">
        <f t="shared" si="277"/>
        <v>12</v>
      </c>
    </row>
    <row r="4488" spans="1:57" s="74" customFormat="1" ht="50.1" customHeight="1" x14ac:dyDescent="0.2">
      <c r="A4488" s="78" t="s">
        <v>55</v>
      </c>
      <c r="B4488" s="78" t="s">
        <v>68</v>
      </c>
      <c r="C4488" s="78" t="s">
        <v>1042</v>
      </c>
      <c r="D4488" s="78" t="s">
        <v>575</v>
      </c>
      <c r="E4488" s="79" t="str">
        <f>+IF(C4488&lt;&gt;"",VLOOKUP(MID(C4488,18,5),NIVELES!$A$133:$B$213,2,0),"")</f>
        <v>PICHINCHA</v>
      </c>
      <c r="F4488" s="80" t="s">
        <v>70</v>
      </c>
      <c r="G4488" s="81" t="str">
        <f>+IF(F4488&lt;&gt;"",VLOOKUP(F4488,NIVELES!$A$246:$C$464,3,0),"")</f>
        <v xml:space="preserve"> </v>
      </c>
      <c r="H4488" s="82" t="s">
        <v>1023</v>
      </c>
      <c r="I4488" s="78" t="s">
        <v>3867</v>
      </c>
      <c r="J4488" s="78" t="s">
        <v>2475</v>
      </c>
      <c r="K4488" s="78" t="s">
        <v>2476</v>
      </c>
      <c r="L4488" s="78" t="s">
        <v>1791</v>
      </c>
      <c r="M4488" s="78" t="s">
        <v>1791</v>
      </c>
      <c r="N4488" s="78" t="s">
        <v>1791</v>
      </c>
      <c r="O4488" s="78" t="s">
        <v>2167</v>
      </c>
      <c r="P4488" s="82">
        <v>12</v>
      </c>
      <c r="Q4488" s="78" t="s">
        <v>2592</v>
      </c>
      <c r="R4488" s="82">
        <v>1</v>
      </c>
      <c r="S4488" s="82">
        <v>1</v>
      </c>
      <c r="T4488" s="82">
        <v>1</v>
      </c>
      <c r="U4488" s="82">
        <v>1</v>
      </c>
      <c r="V4488" s="82">
        <v>1</v>
      </c>
      <c r="W4488" s="82">
        <v>1</v>
      </c>
      <c r="X4488" s="82">
        <v>1</v>
      </c>
      <c r="Y4488" s="82">
        <v>1</v>
      </c>
      <c r="Z4488" s="82">
        <v>1</v>
      </c>
      <c r="AA4488" s="82">
        <v>1</v>
      </c>
      <c r="AB4488" s="82">
        <v>1</v>
      </c>
      <c r="AC4488" s="82">
        <v>1</v>
      </c>
      <c r="AD4488" s="85" t="str">
        <f>IF(A4488&lt;&gt;"",IF(D4488="DIRECCIÓN_DE_TRANSFERENCIAS","280 0031",VLOOKUP(C4488,NIVELES!$A$14:$B$105,2,0)),"")</f>
        <v>280 9180</v>
      </c>
      <c r="AE4488" s="86" t="s">
        <v>322</v>
      </c>
      <c r="AF4488" s="86" t="s">
        <v>369</v>
      </c>
      <c r="AG4488" s="79" t="str">
        <f>+IF(AF4488&lt;&gt;"",VLOOKUP(AF4488,NIVELES!$A$666:$B$673,2,0),"")</f>
        <v>ADMINISTRACIÓN_CENTRAL</v>
      </c>
      <c r="AH4488" s="78" t="s">
        <v>322</v>
      </c>
      <c r="AI4488" s="79" t="str">
        <f>IF(AH4488&lt;&gt;"",VLOOKUP(CONCATENATE(AG4488,AH4488),NIVELES!$B$676:$C$745,2,0),"")</f>
        <v>Administración De La Gestión Administrativa Financiera</v>
      </c>
      <c r="AJ4488" s="78" t="s">
        <v>517</v>
      </c>
      <c r="AK4488" s="79" t="str">
        <f>+IF(AJ4488&lt;&gt;"",VLOOKUP(AJ4488,NIVELES!$A$816:$B$892,2,0),"")</f>
        <v>NO APLICA</v>
      </c>
      <c r="AL4488" s="78" t="s">
        <v>553</v>
      </c>
      <c r="AM4488" s="78">
        <v>510510</v>
      </c>
      <c r="AN4488" s="79" t="str">
        <f>IF(AM4488&lt;&gt;"",+VLOOKUP(AM4488,NIVELES!$A$1652:$B$2466,2,0),"")</f>
        <v>Servicios Personales por Contrato</v>
      </c>
      <c r="AO4488" s="87">
        <v>54495</v>
      </c>
      <c r="AP4488" s="88">
        <v>4541.25</v>
      </c>
      <c r="AQ4488" s="88">
        <v>4541.25</v>
      </c>
      <c r="AR4488" s="88">
        <v>4541.25</v>
      </c>
      <c r="AS4488" s="88">
        <v>4541.25</v>
      </c>
      <c r="AT4488" s="88">
        <v>4541.25</v>
      </c>
      <c r="AU4488" s="88">
        <v>4541.25</v>
      </c>
      <c r="AV4488" s="88">
        <v>4541.25</v>
      </c>
      <c r="AW4488" s="88">
        <v>4541.25</v>
      </c>
      <c r="AX4488" s="88">
        <v>4541.25</v>
      </c>
      <c r="AY4488" s="88">
        <v>4541.25</v>
      </c>
      <c r="AZ4488" s="88">
        <v>4541.25</v>
      </c>
      <c r="BA4488" s="88">
        <v>4541.25</v>
      </c>
      <c r="BB4488" s="89">
        <f t="shared" ref="BB4488:BB4551" si="279">SUBTOTAL(9,AP4488:BA4488)</f>
        <v>54495</v>
      </c>
      <c r="BC4488" s="90" t="str">
        <f t="shared" si="278"/>
        <v>OK</v>
      </c>
      <c r="BD4488" s="91" t="str">
        <f t="shared" ref="BD4488:BD4551" si="280">IF(A4488&lt;&gt;"",IF(A4488="","Escoger Nivel 0",)&amp;" "&amp;(IF(B4488="","Escoger Nivel  1",)&amp;" "&amp;(IF(C4488="","Escoger Nivel 2",)&amp;" "&amp;(IF(D4488="","Escoger Nivel 3",)&amp;" "&amp;(IF(F4488="","Escoger Cantón",)&amp;" "&amp;(IF(I4488="","Escoger Obj. Estratégico Institucional N1",)&amp;" "&amp;(IF(J4488="","Escoger Obj. Especifico N2",)&amp;" "&amp;(IF(K4488="","Escoger Obj. Operativo N4",)&amp;" "&amp;(IF(L4488=""," Llenar Modalidad de Servicio ",)&amp;""&amp;(IF(M4488=""," Llenar Meta de Cobertura ",)&amp;" "&amp;(IF(N4488="","Llenar Indicador",)&amp;" "&amp;(IF(O4488="","Llenar Actividad PAPP",)&amp;" "&amp;(IF(P4488="","Llenar Metas",)&amp;" "&amp;(IF(Q4488="","Llenar Indicador",)&amp;" "&amp;(IF(AF4488="","Escoger Nro. programa",)&amp;" "&amp;(IF(AH4488="","Escoger Nro. Actividad e-Sigef",)&amp;" "&amp;(IF(AK4488="","Escoger direccionamiento de gasto",)&amp;" "&amp;(IF(AL4488="","Escoger Grupo de Gasto",)&amp;" "&amp;(IF(AM4488="","Escoger Item Presupuestario",)&amp;" "&amp;(IF(AO4488="","Llenar valor de actividad",))))))))))))))))))))," ")</f>
        <v xml:space="preserve">                  </v>
      </c>
      <c r="BE4488" s="92">
        <f t="shared" si="277"/>
        <v>12</v>
      </c>
    </row>
    <row r="4489" spans="1:57" s="74" customFormat="1" ht="50.1" customHeight="1" x14ac:dyDescent="0.2">
      <c r="A4489" s="78" t="s">
        <v>55</v>
      </c>
      <c r="B4489" s="78" t="s">
        <v>68</v>
      </c>
      <c r="C4489" s="78" t="s">
        <v>1042</v>
      </c>
      <c r="D4489" s="78" t="s">
        <v>575</v>
      </c>
      <c r="E4489" s="79" t="str">
        <f>+IF(C4489&lt;&gt;"",VLOOKUP(MID(C4489,18,5),NIVELES!$A$133:$B$213,2,0),"")</f>
        <v>PICHINCHA</v>
      </c>
      <c r="F4489" s="80" t="s">
        <v>70</v>
      </c>
      <c r="G4489" s="81" t="str">
        <f>+IF(F4489&lt;&gt;"",VLOOKUP(F4489,NIVELES!$A$246:$C$464,3,0),"")</f>
        <v xml:space="preserve"> </v>
      </c>
      <c r="H4489" s="82" t="s">
        <v>1023</v>
      </c>
      <c r="I4489" s="78" t="s">
        <v>3867</v>
      </c>
      <c r="J4489" s="78" t="s">
        <v>2475</v>
      </c>
      <c r="K4489" s="78" t="s">
        <v>2476</v>
      </c>
      <c r="L4489" s="78" t="s">
        <v>1791</v>
      </c>
      <c r="M4489" s="78" t="s">
        <v>1791</v>
      </c>
      <c r="N4489" s="78" t="s">
        <v>1791</v>
      </c>
      <c r="O4489" s="78" t="s">
        <v>2167</v>
      </c>
      <c r="P4489" s="82">
        <v>12</v>
      </c>
      <c r="Q4489" s="78" t="s">
        <v>2592</v>
      </c>
      <c r="R4489" s="82">
        <v>1</v>
      </c>
      <c r="S4489" s="82">
        <v>1</v>
      </c>
      <c r="T4489" s="82">
        <v>1</v>
      </c>
      <c r="U4489" s="82">
        <v>1</v>
      </c>
      <c r="V4489" s="82">
        <v>1</v>
      </c>
      <c r="W4489" s="82">
        <v>1</v>
      </c>
      <c r="X4489" s="82">
        <v>1</v>
      </c>
      <c r="Y4489" s="82">
        <v>1</v>
      </c>
      <c r="Z4489" s="82">
        <v>1</v>
      </c>
      <c r="AA4489" s="82">
        <v>1</v>
      </c>
      <c r="AB4489" s="82">
        <v>1</v>
      </c>
      <c r="AC4489" s="82">
        <v>1</v>
      </c>
      <c r="AD4489" s="85" t="str">
        <f>IF(A4489&lt;&gt;"",IF(D4489="DIRECCIÓN_DE_TRANSFERENCIAS","280 0031",VLOOKUP(C4489,NIVELES!$A$14:$B$105,2,0)),"")</f>
        <v>280 9180</v>
      </c>
      <c r="AE4489" s="86" t="s">
        <v>322</v>
      </c>
      <c r="AF4489" s="86" t="s">
        <v>369</v>
      </c>
      <c r="AG4489" s="79" t="str">
        <f>+IF(AF4489&lt;&gt;"",VLOOKUP(AF4489,NIVELES!$A$666:$B$673,2,0),"")</f>
        <v>ADMINISTRACIÓN_CENTRAL</v>
      </c>
      <c r="AH4489" s="78" t="s">
        <v>322</v>
      </c>
      <c r="AI4489" s="79" t="str">
        <f>IF(AH4489&lt;&gt;"",VLOOKUP(CONCATENATE(AG4489,AH4489),NIVELES!$B$676:$C$745,2,0),"")</f>
        <v>Administración De La Gestión Administrativa Financiera</v>
      </c>
      <c r="AJ4489" s="78" t="s">
        <v>517</v>
      </c>
      <c r="AK4489" s="79" t="str">
        <f>+IF(AJ4489&lt;&gt;"",VLOOKUP(AJ4489,NIVELES!$A$816:$B$892,2,0),"")</f>
        <v>NO APLICA</v>
      </c>
      <c r="AL4489" s="78" t="s">
        <v>553</v>
      </c>
      <c r="AM4489" s="78">
        <v>510601</v>
      </c>
      <c r="AN4489" s="79" t="str">
        <f>IF(AM4489&lt;&gt;"",+VLOOKUP(AM4489,NIVELES!$A$1652:$B$2466,2,0),"")</f>
        <v>Aporte Patronal</v>
      </c>
      <c r="AO4489" s="87">
        <v>76926.16</v>
      </c>
      <c r="AP4489" s="88">
        <v>6410.51</v>
      </c>
      <c r="AQ4489" s="88">
        <v>6410.51</v>
      </c>
      <c r="AR4489" s="88">
        <v>6410.51</v>
      </c>
      <c r="AS4489" s="88">
        <v>6410.51</v>
      </c>
      <c r="AT4489" s="88">
        <v>6410.51</v>
      </c>
      <c r="AU4489" s="88">
        <v>6410.51</v>
      </c>
      <c r="AV4489" s="88">
        <v>6410.51</v>
      </c>
      <c r="AW4489" s="88">
        <v>6410.51</v>
      </c>
      <c r="AX4489" s="88">
        <v>6410.51</v>
      </c>
      <c r="AY4489" s="88">
        <v>6410.51</v>
      </c>
      <c r="AZ4489" s="88">
        <v>6410.51</v>
      </c>
      <c r="BA4489" s="88">
        <v>6410.55</v>
      </c>
      <c r="BB4489" s="89">
        <f t="shared" si="279"/>
        <v>76926.160000000018</v>
      </c>
      <c r="BC4489" s="90" t="str">
        <f t="shared" si="278"/>
        <v>OK</v>
      </c>
      <c r="BD4489" s="91" t="str">
        <f t="shared" si="280"/>
        <v xml:space="preserve">                  </v>
      </c>
      <c r="BE4489" s="92">
        <f t="shared" ref="BE4489:BE4552" si="281">SUBTOTAL(9,R4489:AC4489)</f>
        <v>12</v>
      </c>
    </row>
    <row r="4490" spans="1:57" s="74" customFormat="1" ht="50.1" customHeight="1" x14ac:dyDescent="0.2">
      <c r="A4490" s="78" t="s">
        <v>55</v>
      </c>
      <c r="B4490" s="78" t="s">
        <v>68</v>
      </c>
      <c r="C4490" s="78" t="s">
        <v>1042</v>
      </c>
      <c r="D4490" s="78" t="s">
        <v>575</v>
      </c>
      <c r="E4490" s="79" t="str">
        <f>+IF(C4490&lt;&gt;"",VLOOKUP(MID(C4490,18,5),NIVELES!$A$133:$B$213,2,0),"")</f>
        <v>PICHINCHA</v>
      </c>
      <c r="F4490" s="80" t="s">
        <v>70</v>
      </c>
      <c r="G4490" s="81" t="str">
        <f>+IF(F4490&lt;&gt;"",VLOOKUP(F4490,NIVELES!$A$246:$C$464,3,0),"")</f>
        <v xml:space="preserve"> </v>
      </c>
      <c r="H4490" s="82" t="s">
        <v>1023</v>
      </c>
      <c r="I4490" s="78" t="s">
        <v>3867</v>
      </c>
      <c r="J4490" s="78" t="s">
        <v>2475</v>
      </c>
      <c r="K4490" s="78" t="s">
        <v>2476</v>
      </c>
      <c r="L4490" s="78" t="s">
        <v>1791</v>
      </c>
      <c r="M4490" s="78" t="s">
        <v>1791</v>
      </c>
      <c r="N4490" s="78" t="s">
        <v>1791</v>
      </c>
      <c r="O4490" s="78" t="s">
        <v>2167</v>
      </c>
      <c r="P4490" s="82">
        <v>12</v>
      </c>
      <c r="Q4490" s="78" t="s">
        <v>2592</v>
      </c>
      <c r="R4490" s="82">
        <v>1</v>
      </c>
      <c r="S4490" s="82">
        <v>1</v>
      </c>
      <c r="T4490" s="82">
        <v>1</v>
      </c>
      <c r="U4490" s="82">
        <v>1</v>
      </c>
      <c r="V4490" s="82">
        <v>1</v>
      </c>
      <c r="W4490" s="82">
        <v>1</v>
      </c>
      <c r="X4490" s="82">
        <v>1</v>
      </c>
      <c r="Y4490" s="82">
        <v>1</v>
      </c>
      <c r="Z4490" s="82">
        <v>1</v>
      </c>
      <c r="AA4490" s="82">
        <v>1</v>
      </c>
      <c r="AB4490" s="82">
        <v>1</v>
      </c>
      <c r="AC4490" s="82">
        <v>1</v>
      </c>
      <c r="AD4490" s="85" t="str">
        <f>IF(A4490&lt;&gt;"",IF(D4490="DIRECCIÓN_DE_TRANSFERENCIAS","280 0031",VLOOKUP(C4490,NIVELES!$A$14:$B$105,2,0)),"")</f>
        <v>280 9180</v>
      </c>
      <c r="AE4490" s="86" t="s">
        <v>322</v>
      </c>
      <c r="AF4490" s="86" t="s">
        <v>369</v>
      </c>
      <c r="AG4490" s="79" t="str">
        <f>+IF(AF4490&lt;&gt;"",VLOOKUP(AF4490,NIVELES!$A$666:$B$673,2,0),"")</f>
        <v>ADMINISTRACIÓN_CENTRAL</v>
      </c>
      <c r="AH4490" s="78" t="s">
        <v>322</v>
      </c>
      <c r="AI4490" s="79" t="str">
        <f>IF(AH4490&lt;&gt;"",VLOOKUP(CONCATENATE(AG4490,AH4490),NIVELES!$B$676:$C$745,2,0),"")</f>
        <v>Administración De La Gestión Administrativa Financiera</v>
      </c>
      <c r="AJ4490" s="78" t="s">
        <v>517</v>
      </c>
      <c r="AK4490" s="79" t="str">
        <f>+IF(AJ4490&lt;&gt;"",VLOOKUP(AJ4490,NIVELES!$A$816:$B$892,2,0),"")</f>
        <v>NO APLICA</v>
      </c>
      <c r="AL4490" s="78" t="s">
        <v>553</v>
      </c>
      <c r="AM4490" s="78">
        <v>510602</v>
      </c>
      <c r="AN4490" s="79" t="str">
        <f>IF(AM4490&lt;&gt;"",+VLOOKUP(AM4490,NIVELES!$A$1652:$B$2466,2,0),"")</f>
        <v>Fondo de Reserva</v>
      </c>
      <c r="AO4490" s="87">
        <v>64386.99</v>
      </c>
      <c r="AP4490" s="88">
        <v>5365.58</v>
      </c>
      <c r="AQ4490" s="88">
        <v>5365.58</v>
      </c>
      <c r="AR4490" s="88">
        <v>5365.58</v>
      </c>
      <c r="AS4490" s="88">
        <v>5365.58</v>
      </c>
      <c r="AT4490" s="88">
        <v>5365.58</v>
      </c>
      <c r="AU4490" s="88">
        <v>5365.58</v>
      </c>
      <c r="AV4490" s="88">
        <v>5365.58</v>
      </c>
      <c r="AW4490" s="88">
        <v>5365.58</v>
      </c>
      <c r="AX4490" s="88">
        <v>5365.58</v>
      </c>
      <c r="AY4490" s="88">
        <v>5365.58</v>
      </c>
      <c r="AZ4490" s="88">
        <v>5365.58</v>
      </c>
      <c r="BA4490" s="88">
        <v>5365.61</v>
      </c>
      <c r="BB4490" s="89">
        <f t="shared" si="279"/>
        <v>64386.990000000013</v>
      </c>
      <c r="BC4490" s="90" t="str">
        <f t="shared" si="278"/>
        <v>OK</v>
      </c>
      <c r="BD4490" s="91" t="str">
        <f t="shared" si="280"/>
        <v xml:space="preserve">                  </v>
      </c>
      <c r="BE4490" s="92">
        <f t="shared" si="281"/>
        <v>12</v>
      </c>
    </row>
    <row r="4491" spans="1:57" s="74" customFormat="1" ht="50.1" customHeight="1" x14ac:dyDescent="0.2">
      <c r="A4491" s="78" t="s">
        <v>55</v>
      </c>
      <c r="B4491" s="78" t="s">
        <v>68</v>
      </c>
      <c r="C4491" s="78" t="s">
        <v>1042</v>
      </c>
      <c r="D4491" s="78" t="s">
        <v>575</v>
      </c>
      <c r="E4491" s="79" t="str">
        <f>+IF(C4491&lt;&gt;"",VLOOKUP(MID(C4491,18,5),NIVELES!$A$133:$B$213,2,0),"")</f>
        <v>PICHINCHA</v>
      </c>
      <c r="F4491" s="80" t="s">
        <v>70</v>
      </c>
      <c r="G4491" s="81" t="str">
        <f>+IF(F4491&lt;&gt;"",VLOOKUP(F4491,NIVELES!$A$246:$C$464,3,0),"")</f>
        <v xml:space="preserve"> </v>
      </c>
      <c r="H4491" s="82" t="s">
        <v>1023</v>
      </c>
      <c r="I4491" s="78" t="s">
        <v>3869</v>
      </c>
      <c r="J4491" s="78" t="s">
        <v>2475</v>
      </c>
      <c r="K4491" s="78" t="s">
        <v>2476</v>
      </c>
      <c r="L4491" s="78" t="s">
        <v>1791</v>
      </c>
      <c r="M4491" s="78" t="s">
        <v>1791</v>
      </c>
      <c r="N4491" s="78" t="s">
        <v>1791</v>
      </c>
      <c r="O4491" s="78" t="s">
        <v>3870</v>
      </c>
      <c r="P4491" s="82">
        <v>12</v>
      </c>
      <c r="Q4491" s="78" t="s">
        <v>3941</v>
      </c>
      <c r="R4491" s="82">
        <v>1</v>
      </c>
      <c r="S4491" s="82">
        <v>1</v>
      </c>
      <c r="T4491" s="82">
        <v>1</v>
      </c>
      <c r="U4491" s="82">
        <v>1</v>
      </c>
      <c r="V4491" s="82">
        <v>1</v>
      </c>
      <c r="W4491" s="82">
        <v>1</v>
      </c>
      <c r="X4491" s="82">
        <v>1</v>
      </c>
      <c r="Y4491" s="82">
        <v>1</v>
      </c>
      <c r="Z4491" s="82">
        <v>1</v>
      </c>
      <c r="AA4491" s="82">
        <v>1</v>
      </c>
      <c r="AB4491" s="82">
        <v>1</v>
      </c>
      <c r="AC4491" s="82">
        <v>1</v>
      </c>
      <c r="AD4491" s="85" t="str">
        <f>IF(A4491&lt;&gt;"",IF(D4491="DIRECCIÓN_DE_TRANSFERENCIAS","280 0031",VLOOKUP(C4491,NIVELES!$A$14:$B$105,2,0)),"")</f>
        <v>280 9180</v>
      </c>
      <c r="AE4491" s="86" t="s">
        <v>322</v>
      </c>
      <c r="AF4491" s="86" t="s">
        <v>369</v>
      </c>
      <c r="AG4491" s="79" t="str">
        <f>+IF(AF4491&lt;&gt;"",VLOOKUP(AF4491,NIVELES!$A$666:$B$673,2,0),"")</f>
        <v>ADMINISTRACIÓN_CENTRAL</v>
      </c>
      <c r="AH4491" s="78" t="s">
        <v>322</v>
      </c>
      <c r="AI4491" s="79" t="str">
        <f>IF(AH4491&lt;&gt;"",VLOOKUP(CONCATENATE(AG4491,AH4491),NIVELES!$B$676:$C$745,2,0),"")</f>
        <v>Administración De La Gestión Administrativa Financiera</v>
      </c>
      <c r="AJ4491" s="78" t="s">
        <v>517</v>
      </c>
      <c r="AK4491" s="79" t="str">
        <f>+IF(AJ4491&lt;&gt;"",VLOOKUP(AJ4491,NIVELES!$A$816:$B$892,2,0),"")</f>
        <v>NO APLICA</v>
      </c>
      <c r="AL4491" s="78" t="s">
        <v>554</v>
      </c>
      <c r="AM4491" s="78">
        <v>530101</v>
      </c>
      <c r="AN4491" s="79" t="str">
        <f>IF(AM4491&lt;&gt;"",+VLOOKUP(AM4491,NIVELES!$A$1652:$B$2466,2,0),"")</f>
        <v>Agua Potable</v>
      </c>
      <c r="AO4491" s="87">
        <v>2050</v>
      </c>
      <c r="AP4491" s="88">
        <v>170.83</v>
      </c>
      <c r="AQ4491" s="88">
        <v>170.83</v>
      </c>
      <c r="AR4491" s="88">
        <v>170.83</v>
      </c>
      <c r="AS4491" s="88">
        <v>170.83</v>
      </c>
      <c r="AT4491" s="88">
        <v>170.83</v>
      </c>
      <c r="AU4491" s="88">
        <v>170.83</v>
      </c>
      <c r="AV4491" s="88">
        <v>170.83</v>
      </c>
      <c r="AW4491" s="88">
        <v>170.83</v>
      </c>
      <c r="AX4491" s="88">
        <v>170.83</v>
      </c>
      <c r="AY4491" s="88">
        <v>170.83</v>
      </c>
      <c r="AZ4491" s="88">
        <v>170.83</v>
      </c>
      <c r="BA4491" s="88">
        <v>170.87</v>
      </c>
      <c r="BB4491" s="89">
        <f t="shared" si="279"/>
        <v>2049.9999999999995</v>
      </c>
      <c r="BC4491" s="90" t="str">
        <f t="shared" si="278"/>
        <v>OK</v>
      </c>
      <c r="BD4491" s="91" t="str">
        <f t="shared" si="280"/>
        <v xml:space="preserve">                  </v>
      </c>
      <c r="BE4491" s="92">
        <f t="shared" si="281"/>
        <v>12</v>
      </c>
    </row>
    <row r="4492" spans="1:57" s="74" customFormat="1" ht="50.1" customHeight="1" x14ac:dyDescent="0.2">
      <c r="A4492" s="78" t="s">
        <v>55</v>
      </c>
      <c r="B4492" s="78" t="s">
        <v>68</v>
      </c>
      <c r="C4492" s="78" t="s">
        <v>1042</v>
      </c>
      <c r="D4492" s="78" t="s">
        <v>575</v>
      </c>
      <c r="E4492" s="79" t="str">
        <f>+IF(C4492&lt;&gt;"",VLOOKUP(MID(C4492,18,5),NIVELES!$A$133:$B$213,2,0),"")</f>
        <v>PICHINCHA</v>
      </c>
      <c r="F4492" s="80" t="s">
        <v>70</v>
      </c>
      <c r="G4492" s="81" t="str">
        <f>+IF(F4492&lt;&gt;"",VLOOKUP(F4492,NIVELES!$A$246:$C$464,3,0),"")</f>
        <v xml:space="preserve"> </v>
      </c>
      <c r="H4492" s="82" t="s">
        <v>1023</v>
      </c>
      <c r="I4492" s="78" t="s">
        <v>3869</v>
      </c>
      <c r="J4492" s="78" t="s">
        <v>2475</v>
      </c>
      <c r="K4492" s="78" t="s">
        <v>2476</v>
      </c>
      <c r="L4492" s="78" t="s">
        <v>1791</v>
      </c>
      <c r="M4492" s="78" t="s">
        <v>1791</v>
      </c>
      <c r="N4492" s="78" t="s">
        <v>1791</v>
      </c>
      <c r="O4492" s="78" t="s">
        <v>3942</v>
      </c>
      <c r="P4492" s="82">
        <v>12</v>
      </c>
      <c r="Q4492" s="78" t="s">
        <v>3919</v>
      </c>
      <c r="R4492" s="82">
        <v>1</v>
      </c>
      <c r="S4492" s="82">
        <v>1</v>
      </c>
      <c r="T4492" s="82">
        <v>1</v>
      </c>
      <c r="U4492" s="82">
        <v>1</v>
      </c>
      <c r="V4492" s="82">
        <v>1</v>
      </c>
      <c r="W4492" s="82">
        <v>1</v>
      </c>
      <c r="X4492" s="82">
        <v>1</v>
      </c>
      <c r="Y4492" s="82">
        <v>1</v>
      </c>
      <c r="Z4492" s="82">
        <v>1</v>
      </c>
      <c r="AA4492" s="82">
        <v>1</v>
      </c>
      <c r="AB4492" s="82">
        <v>1</v>
      </c>
      <c r="AC4492" s="82">
        <v>1</v>
      </c>
      <c r="AD4492" s="85" t="str">
        <f>IF(A4492&lt;&gt;"",IF(D4492="DIRECCIÓN_DE_TRANSFERENCIAS","280 0031",VLOOKUP(C4492,NIVELES!$A$14:$B$105,2,0)),"")</f>
        <v>280 9180</v>
      </c>
      <c r="AE4492" s="86" t="s">
        <v>322</v>
      </c>
      <c r="AF4492" s="86" t="s">
        <v>369</v>
      </c>
      <c r="AG4492" s="79" t="str">
        <f>+IF(AF4492&lt;&gt;"",VLOOKUP(AF4492,NIVELES!$A$666:$B$673,2,0),"")</f>
        <v>ADMINISTRACIÓN_CENTRAL</v>
      </c>
      <c r="AH4492" s="78" t="s">
        <v>322</v>
      </c>
      <c r="AI4492" s="79" t="str">
        <f>IF(AH4492&lt;&gt;"",VLOOKUP(CONCATENATE(AG4492,AH4492),NIVELES!$B$676:$C$745,2,0),"")</f>
        <v>Administración De La Gestión Administrativa Financiera</v>
      </c>
      <c r="AJ4492" s="78" t="s">
        <v>517</v>
      </c>
      <c r="AK4492" s="79" t="str">
        <f>+IF(AJ4492&lt;&gt;"",VLOOKUP(AJ4492,NIVELES!$A$816:$B$892,2,0),"")</f>
        <v>NO APLICA</v>
      </c>
      <c r="AL4492" s="78" t="s">
        <v>554</v>
      </c>
      <c r="AM4492" s="78">
        <v>530104</v>
      </c>
      <c r="AN4492" s="79" t="str">
        <f>IF(AM4492&lt;&gt;"",+VLOOKUP(AM4492,NIVELES!$A$1652:$B$2466,2,0),"")</f>
        <v>Energía Eléctrica</v>
      </c>
      <c r="AO4492" s="87">
        <v>4050</v>
      </c>
      <c r="AP4492" s="88">
        <v>337.5</v>
      </c>
      <c r="AQ4492" s="88">
        <v>337.5</v>
      </c>
      <c r="AR4492" s="88">
        <v>337.5</v>
      </c>
      <c r="AS4492" s="88">
        <v>337.5</v>
      </c>
      <c r="AT4492" s="88">
        <v>337.5</v>
      </c>
      <c r="AU4492" s="88">
        <v>337.5</v>
      </c>
      <c r="AV4492" s="88">
        <v>337.5</v>
      </c>
      <c r="AW4492" s="88">
        <v>337.5</v>
      </c>
      <c r="AX4492" s="88">
        <v>337.5</v>
      </c>
      <c r="AY4492" s="88">
        <v>337.5</v>
      </c>
      <c r="AZ4492" s="88">
        <v>337.5</v>
      </c>
      <c r="BA4492" s="88">
        <v>337.5</v>
      </c>
      <c r="BB4492" s="89">
        <f t="shared" si="279"/>
        <v>4050</v>
      </c>
      <c r="BC4492" s="90" t="str">
        <f t="shared" si="278"/>
        <v>OK</v>
      </c>
      <c r="BD4492" s="91" t="str">
        <f t="shared" si="280"/>
        <v xml:space="preserve">                  </v>
      </c>
      <c r="BE4492" s="92">
        <f t="shared" si="281"/>
        <v>12</v>
      </c>
    </row>
    <row r="4493" spans="1:57" s="74" customFormat="1" ht="50.1" customHeight="1" x14ac:dyDescent="0.2">
      <c r="A4493" s="78" t="s">
        <v>55</v>
      </c>
      <c r="B4493" s="78" t="s">
        <v>68</v>
      </c>
      <c r="C4493" s="78" t="s">
        <v>1042</v>
      </c>
      <c r="D4493" s="78" t="s">
        <v>575</v>
      </c>
      <c r="E4493" s="79" t="str">
        <f>+IF(C4493&lt;&gt;"",VLOOKUP(MID(C4493,18,5),NIVELES!$A$133:$B$213,2,0),"")</f>
        <v>PICHINCHA</v>
      </c>
      <c r="F4493" s="80" t="s">
        <v>70</v>
      </c>
      <c r="G4493" s="81" t="str">
        <f>+IF(F4493&lt;&gt;"",VLOOKUP(F4493,NIVELES!$A$246:$C$464,3,0),"")</f>
        <v xml:space="preserve"> </v>
      </c>
      <c r="H4493" s="82" t="s">
        <v>1023</v>
      </c>
      <c r="I4493" s="78" t="s">
        <v>3869</v>
      </c>
      <c r="J4493" s="78" t="s">
        <v>2475</v>
      </c>
      <c r="K4493" s="78" t="s">
        <v>2476</v>
      </c>
      <c r="L4493" s="78" t="s">
        <v>1791</v>
      </c>
      <c r="M4493" s="78" t="s">
        <v>1791</v>
      </c>
      <c r="N4493" s="78" t="s">
        <v>1791</v>
      </c>
      <c r="O4493" s="78" t="s">
        <v>3873</v>
      </c>
      <c r="P4493" s="82">
        <v>12</v>
      </c>
      <c r="Q4493" s="78" t="s">
        <v>3920</v>
      </c>
      <c r="R4493" s="82">
        <v>1</v>
      </c>
      <c r="S4493" s="82">
        <v>1</v>
      </c>
      <c r="T4493" s="82">
        <v>1</v>
      </c>
      <c r="U4493" s="82">
        <v>1</v>
      </c>
      <c r="V4493" s="82">
        <v>1</v>
      </c>
      <c r="W4493" s="82">
        <v>1</v>
      </c>
      <c r="X4493" s="82">
        <v>1</v>
      </c>
      <c r="Y4493" s="82">
        <v>1</v>
      </c>
      <c r="Z4493" s="82">
        <v>1</v>
      </c>
      <c r="AA4493" s="82">
        <v>1</v>
      </c>
      <c r="AB4493" s="82">
        <v>1</v>
      </c>
      <c r="AC4493" s="82">
        <v>1</v>
      </c>
      <c r="AD4493" s="85" t="str">
        <f>IF(A4493&lt;&gt;"",IF(D4493="DIRECCIÓN_DE_TRANSFERENCIAS","280 0031",VLOOKUP(C4493,NIVELES!$A$14:$B$105,2,0)),"")</f>
        <v>280 9180</v>
      </c>
      <c r="AE4493" s="86" t="s">
        <v>322</v>
      </c>
      <c r="AF4493" s="86" t="s">
        <v>369</v>
      </c>
      <c r="AG4493" s="79" t="str">
        <f>+IF(AF4493&lt;&gt;"",VLOOKUP(AF4493,NIVELES!$A$666:$B$673,2,0),"")</f>
        <v>ADMINISTRACIÓN_CENTRAL</v>
      </c>
      <c r="AH4493" s="78" t="s">
        <v>322</v>
      </c>
      <c r="AI4493" s="79" t="str">
        <f>IF(AH4493&lt;&gt;"",VLOOKUP(CONCATENATE(AG4493,AH4493),NIVELES!$B$676:$C$745,2,0),"")</f>
        <v>Administración De La Gestión Administrativa Financiera</v>
      </c>
      <c r="AJ4493" s="78" t="s">
        <v>517</v>
      </c>
      <c r="AK4493" s="79" t="str">
        <f>+IF(AJ4493&lt;&gt;"",VLOOKUP(AJ4493,NIVELES!$A$816:$B$892,2,0),"")</f>
        <v>NO APLICA</v>
      </c>
      <c r="AL4493" s="78" t="s">
        <v>554</v>
      </c>
      <c r="AM4493" s="78">
        <v>530105</v>
      </c>
      <c r="AN4493" s="79" t="str">
        <f>IF(AM4493&lt;&gt;"",+VLOOKUP(AM4493,NIVELES!$A$1652:$B$2466,2,0),"")</f>
        <v>Telecomunicaciones</v>
      </c>
      <c r="AO4493" s="87">
        <v>5640</v>
      </c>
      <c r="AP4493" s="88">
        <v>470</v>
      </c>
      <c r="AQ4493" s="88">
        <v>470</v>
      </c>
      <c r="AR4493" s="88">
        <v>470</v>
      </c>
      <c r="AS4493" s="88">
        <v>470</v>
      </c>
      <c r="AT4493" s="88">
        <v>470</v>
      </c>
      <c r="AU4493" s="88">
        <v>470</v>
      </c>
      <c r="AV4493" s="88">
        <v>470</v>
      </c>
      <c r="AW4493" s="88">
        <v>470</v>
      </c>
      <c r="AX4493" s="88">
        <v>470</v>
      </c>
      <c r="AY4493" s="88">
        <v>470</v>
      </c>
      <c r="AZ4493" s="88">
        <v>470</v>
      </c>
      <c r="BA4493" s="88">
        <v>470</v>
      </c>
      <c r="BB4493" s="89">
        <f t="shared" si="279"/>
        <v>5640</v>
      </c>
      <c r="BC4493" s="90" t="str">
        <f t="shared" si="278"/>
        <v>OK</v>
      </c>
      <c r="BD4493" s="91" t="str">
        <f t="shared" si="280"/>
        <v xml:space="preserve">                  </v>
      </c>
      <c r="BE4493" s="92">
        <f t="shared" si="281"/>
        <v>12</v>
      </c>
    </row>
    <row r="4494" spans="1:57" s="74" customFormat="1" ht="50.1" customHeight="1" x14ac:dyDescent="0.2">
      <c r="A4494" s="78" t="s">
        <v>55</v>
      </c>
      <c r="B4494" s="78" t="s">
        <v>68</v>
      </c>
      <c r="C4494" s="78" t="s">
        <v>1042</v>
      </c>
      <c r="D4494" s="78" t="s">
        <v>575</v>
      </c>
      <c r="E4494" s="79" t="str">
        <f>+IF(C4494&lt;&gt;"",VLOOKUP(MID(C4494,18,5),NIVELES!$A$133:$B$213,2,0),"")</f>
        <v>PICHINCHA</v>
      </c>
      <c r="F4494" s="80" t="s">
        <v>70</v>
      </c>
      <c r="G4494" s="81" t="str">
        <f>+IF(F4494&lt;&gt;"",VLOOKUP(F4494,NIVELES!$A$246:$C$464,3,0),"")</f>
        <v xml:space="preserve"> </v>
      </c>
      <c r="H4494" s="82" t="s">
        <v>1023</v>
      </c>
      <c r="I4494" s="78" t="s">
        <v>3869</v>
      </c>
      <c r="J4494" s="78" t="s">
        <v>2475</v>
      </c>
      <c r="K4494" s="78" t="s">
        <v>2476</v>
      </c>
      <c r="L4494" s="78" t="s">
        <v>1791</v>
      </c>
      <c r="M4494" s="78" t="s">
        <v>1791</v>
      </c>
      <c r="N4494" s="78" t="s">
        <v>1791</v>
      </c>
      <c r="O4494" s="78" t="s">
        <v>3943</v>
      </c>
      <c r="P4494" s="82">
        <v>1</v>
      </c>
      <c r="Q4494" s="78" t="s">
        <v>3944</v>
      </c>
      <c r="R4494" s="82"/>
      <c r="S4494" s="82"/>
      <c r="T4494" s="82"/>
      <c r="U4494" s="82"/>
      <c r="V4494" s="82"/>
      <c r="W4494" s="82"/>
      <c r="X4494" s="82"/>
      <c r="Y4494" s="82"/>
      <c r="Z4494" s="82">
        <v>1</v>
      </c>
      <c r="AA4494" s="82"/>
      <c r="AB4494" s="82"/>
      <c r="AC4494" s="82"/>
      <c r="AD4494" s="85" t="str">
        <f>IF(A4494&lt;&gt;"",IF(D4494="DIRECCIÓN_DE_TRANSFERENCIAS","280 0031",VLOOKUP(C4494,NIVELES!$A$14:$B$105,2,0)),"")</f>
        <v>280 9180</v>
      </c>
      <c r="AE4494" s="86" t="s">
        <v>322</v>
      </c>
      <c r="AF4494" s="86" t="s">
        <v>369</v>
      </c>
      <c r="AG4494" s="79" t="str">
        <f>+IF(AF4494&lt;&gt;"",VLOOKUP(AF4494,NIVELES!$A$666:$B$673,2,0),"")</f>
        <v>ADMINISTRACIÓN_CENTRAL</v>
      </c>
      <c r="AH4494" s="78" t="s">
        <v>322</v>
      </c>
      <c r="AI4494" s="79" t="str">
        <f>IF(AH4494&lt;&gt;"",VLOOKUP(CONCATENATE(AG4494,AH4494),NIVELES!$B$676:$C$745,2,0),"")</f>
        <v>Administración De La Gestión Administrativa Financiera</v>
      </c>
      <c r="AJ4494" s="78" t="s">
        <v>517</v>
      </c>
      <c r="AK4494" s="79" t="str">
        <f>+IF(AJ4494&lt;&gt;"",VLOOKUP(AJ4494,NIVELES!$A$816:$B$892,2,0),"")</f>
        <v>NO APLICA</v>
      </c>
      <c r="AL4494" s="78" t="s">
        <v>554</v>
      </c>
      <c r="AM4494" s="78">
        <v>530203</v>
      </c>
      <c r="AN4494" s="79" t="str">
        <f>IF(AM4494&lt;&gt;"",+VLOOKUP(AM4494,NIVELES!$A$1652:$B$2466,2,0),"")</f>
        <v>Almacenamiento, Embalaje, Envase y Recarga de Extintores</v>
      </c>
      <c r="AO4494" s="87">
        <v>600</v>
      </c>
      <c r="AP4494" s="88">
        <v>0</v>
      </c>
      <c r="AQ4494" s="88">
        <v>0</v>
      </c>
      <c r="AR4494" s="88">
        <v>0</v>
      </c>
      <c r="AS4494" s="88">
        <v>0</v>
      </c>
      <c r="AT4494" s="88">
        <v>0</v>
      </c>
      <c r="AU4494" s="88">
        <v>0</v>
      </c>
      <c r="AV4494" s="88">
        <v>0</v>
      </c>
      <c r="AW4494" s="88">
        <v>0</v>
      </c>
      <c r="AX4494" s="88">
        <v>600</v>
      </c>
      <c r="AY4494" s="88">
        <v>0</v>
      </c>
      <c r="AZ4494" s="88">
        <v>0</v>
      </c>
      <c r="BA4494" s="88">
        <v>0</v>
      </c>
      <c r="BB4494" s="89">
        <f t="shared" si="279"/>
        <v>600</v>
      </c>
      <c r="BC4494" s="90" t="str">
        <f t="shared" si="278"/>
        <v>OK</v>
      </c>
      <c r="BD4494" s="91" t="str">
        <f t="shared" si="280"/>
        <v xml:space="preserve">                  </v>
      </c>
      <c r="BE4494" s="92">
        <f t="shared" si="281"/>
        <v>1</v>
      </c>
    </row>
    <row r="4495" spans="1:57" s="74" customFormat="1" ht="50.1" customHeight="1" x14ac:dyDescent="0.2">
      <c r="A4495" s="78" t="s">
        <v>55</v>
      </c>
      <c r="B4495" s="78" t="s">
        <v>68</v>
      </c>
      <c r="C4495" s="78" t="s">
        <v>1042</v>
      </c>
      <c r="D4495" s="78" t="s">
        <v>575</v>
      </c>
      <c r="E4495" s="79" t="str">
        <f>+IF(C4495&lt;&gt;"",VLOOKUP(MID(C4495,18,5),NIVELES!$A$133:$B$213,2,0),"")</f>
        <v>PICHINCHA</v>
      </c>
      <c r="F4495" s="80" t="s">
        <v>70</v>
      </c>
      <c r="G4495" s="81" t="str">
        <f>+IF(F4495&lt;&gt;"",VLOOKUP(F4495,NIVELES!$A$246:$C$464,3,0),"")</f>
        <v xml:space="preserve"> </v>
      </c>
      <c r="H4495" s="82" t="s">
        <v>1023</v>
      </c>
      <c r="I4495" s="78" t="s">
        <v>3869</v>
      </c>
      <c r="J4495" s="78" t="s">
        <v>2475</v>
      </c>
      <c r="K4495" s="78" t="s">
        <v>2476</v>
      </c>
      <c r="L4495" s="78" t="s">
        <v>1791</v>
      </c>
      <c r="M4495" s="78" t="s">
        <v>1791</v>
      </c>
      <c r="N4495" s="78" t="s">
        <v>1791</v>
      </c>
      <c r="O4495" s="78" t="s">
        <v>3945</v>
      </c>
      <c r="P4495" s="82">
        <v>1</v>
      </c>
      <c r="Q4495" s="78" t="s">
        <v>3946</v>
      </c>
      <c r="R4495" s="82"/>
      <c r="S4495" s="82">
        <v>1</v>
      </c>
      <c r="T4495" s="82"/>
      <c r="U4495" s="82"/>
      <c r="V4495" s="82"/>
      <c r="W4495" s="82"/>
      <c r="X4495" s="82"/>
      <c r="Y4495" s="82"/>
      <c r="Z4495" s="82"/>
      <c r="AA4495" s="82"/>
      <c r="AB4495" s="82"/>
      <c r="AC4495" s="82"/>
      <c r="AD4495" s="85" t="str">
        <f>IF(A4495&lt;&gt;"",IF(D4495="DIRECCIÓN_DE_TRANSFERENCIAS","280 0031",VLOOKUP(C4495,NIVELES!$A$14:$B$105,2,0)),"")</f>
        <v>280 9180</v>
      </c>
      <c r="AE4495" s="86" t="s">
        <v>322</v>
      </c>
      <c r="AF4495" s="86" t="s">
        <v>369</v>
      </c>
      <c r="AG4495" s="79" t="str">
        <f>+IF(AF4495&lt;&gt;"",VLOOKUP(AF4495,NIVELES!$A$666:$B$673,2,0),"")</f>
        <v>ADMINISTRACIÓN_CENTRAL</v>
      </c>
      <c r="AH4495" s="78" t="s">
        <v>322</v>
      </c>
      <c r="AI4495" s="79" t="str">
        <f>IF(AH4495&lt;&gt;"",VLOOKUP(CONCATENATE(AG4495,AH4495),NIVELES!$B$676:$C$745,2,0),"")</f>
        <v>Administración De La Gestión Administrativa Financiera</v>
      </c>
      <c r="AJ4495" s="78" t="s">
        <v>517</v>
      </c>
      <c r="AK4495" s="79" t="str">
        <f>+IF(AJ4495&lt;&gt;"",VLOOKUP(AJ4495,NIVELES!$A$816:$B$892,2,0),"")</f>
        <v>NO APLICA</v>
      </c>
      <c r="AL4495" s="78" t="s">
        <v>554</v>
      </c>
      <c r="AM4495" s="78">
        <v>530204</v>
      </c>
      <c r="AN4495" s="79" t="str">
        <f>IF(AM4495&lt;&gt;"",+VLOOKUP(AM4495,NIVELES!$A$1652:$B$2466,2,0),"")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4495" s="87">
        <v>2200</v>
      </c>
      <c r="AP4495" s="88">
        <v>0</v>
      </c>
      <c r="AQ4495" s="88">
        <v>2200</v>
      </c>
      <c r="AR4495" s="88">
        <v>0</v>
      </c>
      <c r="AS4495" s="88">
        <v>0</v>
      </c>
      <c r="AT4495" s="88">
        <v>0</v>
      </c>
      <c r="AU4495" s="88">
        <v>0</v>
      </c>
      <c r="AV4495" s="88">
        <v>0</v>
      </c>
      <c r="AW4495" s="88">
        <v>0</v>
      </c>
      <c r="AX4495" s="88">
        <v>0</v>
      </c>
      <c r="AY4495" s="88">
        <v>0</v>
      </c>
      <c r="AZ4495" s="88">
        <v>0</v>
      </c>
      <c r="BA4495" s="88">
        <v>0</v>
      </c>
      <c r="BB4495" s="89">
        <f t="shared" si="279"/>
        <v>2200</v>
      </c>
      <c r="BC4495" s="90" t="str">
        <f t="shared" si="278"/>
        <v>OK</v>
      </c>
      <c r="BD4495" s="91" t="str">
        <f t="shared" si="280"/>
        <v xml:space="preserve">                  </v>
      </c>
      <c r="BE4495" s="92">
        <f t="shared" si="281"/>
        <v>1</v>
      </c>
    </row>
    <row r="4496" spans="1:57" s="74" customFormat="1" ht="50.1" customHeight="1" x14ac:dyDescent="0.2">
      <c r="A4496" s="78" t="s">
        <v>55</v>
      </c>
      <c r="B4496" s="78" t="s">
        <v>68</v>
      </c>
      <c r="C4496" s="78" t="s">
        <v>1042</v>
      </c>
      <c r="D4496" s="78" t="s">
        <v>575</v>
      </c>
      <c r="E4496" s="79" t="str">
        <f>+IF(C4496&lt;&gt;"",VLOOKUP(MID(C4496,18,5),NIVELES!$A$133:$B$213,2,0),"")</f>
        <v>PICHINCHA</v>
      </c>
      <c r="F4496" s="80" t="s">
        <v>70</v>
      </c>
      <c r="G4496" s="81" t="str">
        <f>+IF(F4496&lt;&gt;"",VLOOKUP(F4496,NIVELES!$A$246:$C$464,3,0),"")</f>
        <v xml:space="preserve"> </v>
      </c>
      <c r="H4496" s="82" t="s">
        <v>1023</v>
      </c>
      <c r="I4496" s="78" t="s">
        <v>3869</v>
      </c>
      <c r="J4496" s="78" t="s">
        <v>2475</v>
      </c>
      <c r="K4496" s="78" t="s">
        <v>2476</v>
      </c>
      <c r="L4496" s="78" t="s">
        <v>1791</v>
      </c>
      <c r="M4496" s="78" t="s">
        <v>1791</v>
      </c>
      <c r="N4496" s="78" t="s">
        <v>1791</v>
      </c>
      <c r="O4496" s="78" t="s">
        <v>3947</v>
      </c>
      <c r="P4496" s="82">
        <v>12</v>
      </c>
      <c r="Q4496" s="78" t="s">
        <v>3948</v>
      </c>
      <c r="R4496" s="82">
        <v>1</v>
      </c>
      <c r="S4496" s="82">
        <v>1</v>
      </c>
      <c r="T4496" s="82">
        <v>1</v>
      </c>
      <c r="U4496" s="82">
        <v>1</v>
      </c>
      <c r="V4496" s="82">
        <v>1</v>
      </c>
      <c r="W4496" s="82">
        <v>1</v>
      </c>
      <c r="X4496" s="82">
        <v>1</v>
      </c>
      <c r="Y4496" s="82">
        <v>1</v>
      </c>
      <c r="Z4496" s="82">
        <v>1</v>
      </c>
      <c r="AA4496" s="82">
        <v>1</v>
      </c>
      <c r="AB4496" s="82">
        <v>1</v>
      </c>
      <c r="AC4496" s="82">
        <v>1</v>
      </c>
      <c r="AD4496" s="85" t="str">
        <f>IF(A4496&lt;&gt;"",IF(D4496="DIRECCIÓN_DE_TRANSFERENCIAS","280 0031",VLOOKUP(C4496,NIVELES!$A$14:$B$105,2,0)),"")</f>
        <v>280 9180</v>
      </c>
      <c r="AE4496" s="86" t="s">
        <v>322</v>
      </c>
      <c r="AF4496" s="86" t="s">
        <v>369</v>
      </c>
      <c r="AG4496" s="79" t="str">
        <f>+IF(AF4496&lt;&gt;"",VLOOKUP(AF4496,NIVELES!$A$666:$B$673,2,0),"")</f>
        <v>ADMINISTRACIÓN_CENTRAL</v>
      </c>
      <c r="AH4496" s="78" t="s">
        <v>322</v>
      </c>
      <c r="AI4496" s="79" t="str">
        <f>IF(AH4496&lt;&gt;"",VLOOKUP(CONCATENATE(AG4496,AH4496),NIVELES!$B$676:$C$745,2,0),"")</f>
        <v>Administración De La Gestión Administrativa Financiera</v>
      </c>
      <c r="AJ4496" s="78" t="s">
        <v>517</v>
      </c>
      <c r="AK4496" s="79" t="str">
        <f>+IF(AJ4496&lt;&gt;"",VLOOKUP(AJ4496,NIVELES!$A$816:$B$892,2,0),"")</f>
        <v>NO APLICA</v>
      </c>
      <c r="AL4496" s="78" t="s">
        <v>554</v>
      </c>
      <c r="AM4496" s="78">
        <v>530235</v>
      </c>
      <c r="AN4496" s="79" t="str">
        <f>IF(AM4496&lt;&gt;"",+VLOOKUP(AM4496,NIVELES!$A$1652:$B$2466,2,0),"")</f>
        <v>Servicio de Alimentación</v>
      </c>
      <c r="AO4496" s="87">
        <v>20343.3</v>
      </c>
      <c r="AP4496" s="88">
        <v>1695.28</v>
      </c>
      <c r="AQ4496" s="88">
        <v>1695.28</v>
      </c>
      <c r="AR4496" s="88">
        <v>1695.28</v>
      </c>
      <c r="AS4496" s="88">
        <v>1695.28</v>
      </c>
      <c r="AT4496" s="88">
        <v>1695.28</v>
      </c>
      <c r="AU4496" s="88">
        <v>1695.28</v>
      </c>
      <c r="AV4496" s="88">
        <v>1695.28</v>
      </c>
      <c r="AW4496" s="88">
        <v>1695.28</v>
      </c>
      <c r="AX4496" s="88">
        <v>1695.28</v>
      </c>
      <c r="AY4496" s="88">
        <v>1695.28</v>
      </c>
      <c r="AZ4496" s="88">
        <v>1695.28</v>
      </c>
      <c r="BA4496" s="88">
        <v>1695.22</v>
      </c>
      <c r="BB4496" s="89">
        <f t="shared" si="279"/>
        <v>20343.300000000003</v>
      </c>
      <c r="BC4496" s="90" t="str">
        <f t="shared" si="278"/>
        <v>OK</v>
      </c>
      <c r="BD4496" s="91" t="str">
        <f t="shared" si="280"/>
        <v xml:space="preserve">                  </v>
      </c>
      <c r="BE4496" s="92">
        <f t="shared" si="281"/>
        <v>12</v>
      </c>
    </row>
    <row r="4497" spans="1:57" s="74" customFormat="1" ht="50.1" customHeight="1" x14ac:dyDescent="0.2">
      <c r="A4497" s="78" t="s">
        <v>55</v>
      </c>
      <c r="B4497" s="78" t="s">
        <v>68</v>
      </c>
      <c r="C4497" s="78" t="s">
        <v>1042</v>
      </c>
      <c r="D4497" s="78" t="s">
        <v>575</v>
      </c>
      <c r="E4497" s="79" t="str">
        <f>+IF(C4497&lt;&gt;"",VLOOKUP(MID(C4497,18,5),NIVELES!$A$133:$B$213,2,0),"")</f>
        <v>PICHINCHA</v>
      </c>
      <c r="F4497" s="80" t="s">
        <v>70</v>
      </c>
      <c r="G4497" s="81" t="str">
        <f>+IF(F4497&lt;&gt;"",VLOOKUP(F4497,NIVELES!$A$246:$C$464,3,0),"")</f>
        <v xml:space="preserve"> </v>
      </c>
      <c r="H4497" s="82" t="s">
        <v>1023</v>
      </c>
      <c r="I4497" s="78" t="s">
        <v>3869</v>
      </c>
      <c r="J4497" s="78" t="s">
        <v>2475</v>
      </c>
      <c r="K4497" s="78" t="s">
        <v>2476</v>
      </c>
      <c r="L4497" s="78" t="s">
        <v>1791</v>
      </c>
      <c r="M4497" s="78" t="s">
        <v>1791</v>
      </c>
      <c r="N4497" s="78" t="s">
        <v>1791</v>
      </c>
      <c r="O4497" s="78" t="s">
        <v>3949</v>
      </c>
      <c r="P4497" s="82">
        <v>12</v>
      </c>
      <c r="Q4497" s="78" t="s">
        <v>3950</v>
      </c>
      <c r="R4497" s="82">
        <v>1</v>
      </c>
      <c r="S4497" s="82">
        <v>1</v>
      </c>
      <c r="T4497" s="82">
        <v>1</v>
      </c>
      <c r="U4497" s="82">
        <v>1</v>
      </c>
      <c r="V4497" s="82">
        <v>1</v>
      </c>
      <c r="W4497" s="82">
        <v>1</v>
      </c>
      <c r="X4497" s="82">
        <v>1</v>
      </c>
      <c r="Y4497" s="82">
        <v>1</v>
      </c>
      <c r="Z4497" s="82">
        <v>1</v>
      </c>
      <c r="AA4497" s="82">
        <v>1</v>
      </c>
      <c r="AB4497" s="82">
        <v>1</v>
      </c>
      <c r="AC4497" s="82">
        <v>1</v>
      </c>
      <c r="AD4497" s="85" t="str">
        <f>IF(A4497&lt;&gt;"",IF(D4497="DIRECCIÓN_DE_TRANSFERENCIAS","280 0031",VLOOKUP(C4497,NIVELES!$A$14:$B$105,2,0)),"")</f>
        <v>280 9180</v>
      </c>
      <c r="AE4497" s="86" t="s">
        <v>322</v>
      </c>
      <c r="AF4497" s="86" t="s">
        <v>369</v>
      </c>
      <c r="AG4497" s="79" t="str">
        <f>+IF(AF4497&lt;&gt;"",VLOOKUP(AF4497,NIVELES!$A$666:$B$673,2,0),"")</f>
        <v>ADMINISTRACIÓN_CENTRAL</v>
      </c>
      <c r="AH4497" s="78" t="s">
        <v>322</v>
      </c>
      <c r="AI4497" s="79" t="str">
        <f>IF(AH4497&lt;&gt;"",VLOOKUP(CONCATENATE(AG4497,AH4497),NIVELES!$B$676:$C$745,2,0),"")</f>
        <v>Administración De La Gestión Administrativa Financiera</v>
      </c>
      <c r="AJ4497" s="78" t="s">
        <v>517</v>
      </c>
      <c r="AK4497" s="79" t="str">
        <f>+IF(AJ4497&lt;&gt;"",VLOOKUP(AJ4497,NIVELES!$A$816:$B$892,2,0),"")</f>
        <v>NO APLICA</v>
      </c>
      <c r="AL4497" s="78" t="s">
        <v>554</v>
      </c>
      <c r="AM4497" s="78">
        <v>530405</v>
      </c>
      <c r="AN4497" s="79" t="str">
        <f>IF(AM4497&lt;&gt;"",+VLOOKUP(AM4497,NIVELES!$A$1652:$B$2466,2,0),"")</f>
        <v>Vehículos (Mantenimiento y Reparación)</v>
      </c>
      <c r="AO4497" s="87">
        <v>1500</v>
      </c>
      <c r="AP4497" s="88">
        <v>125</v>
      </c>
      <c r="AQ4497" s="88">
        <v>125</v>
      </c>
      <c r="AR4497" s="88">
        <v>125</v>
      </c>
      <c r="AS4497" s="88">
        <v>125</v>
      </c>
      <c r="AT4497" s="88">
        <v>125</v>
      </c>
      <c r="AU4497" s="88">
        <v>125</v>
      </c>
      <c r="AV4497" s="88">
        <v>125</v>
      </c>
      <c r="AW4497" s="88">
        <v>125</v>
      </c>
      <c r="AX4497" s="88">
        <v>125</v>
      </c>
      <c r="AY4497" s="88">
        <v>125</v>
      </c>
      <c r="AZ4497" s="88">
        <v>125</v>
      </c>
      <c r="BA4497" s="88">
        <v>125</v>
      </c>
      <c r="BB4497" s="89">
        <f t="shared" si="279"/>
        <v>1500</v>
      </c>
      <c r="BC4497" s="90" t="str">
        <f t="shared" si="278"/>
        <v>OK</v>
      </c>
      <c r="BD4497" s="91" t="str">
        <f t="shared" si="280"/>
        <v xml:space="preserve">                  </v>
      </c>
      <c r="BE4497" s="92">
        <f t="shared" si="281"/>
        <v>12</v>
      </c>
    </row>
    <row r="4498" spans="1:57" s="74" customFormat="1" ht="50.1" customHeight="1" x14ac:dyDescent="0.2">
      <c r="A4498" s="78" t="s">
        <v>55</v>
      </c>
      <c r="B4498" s="78" t="s">
        <v>68</v>
      </c>
      <c r="C4498" s="78" t="s">
        <v>1042</v>
      </c>
      <c r="D4498" s="78" t="s">
        <v>575</v>
      </c>
      <c r="E4498" s="79" t="str">
        <f>+IF(C4498&lt;&gt;"",VLOOKUP(MID(C4498,18,5),NIVELES!$A$133:$B$213,2,0),"")</f>
        <v>PICHINCHA</v>
      </c>
      <c r="F4498" s="80" t="s">
        <v>70</v>
      </c>
      <c r="G4498" s="81" t="str">
        <f>+IF(F4498&lt;&gt;"",VLOOKUP(F4498,NIVELES!$A$246:$C$464,3,0),"")</f>
        <v xml:space="preserve"> </v>
      </c>
      <c r="H4498" s="82" t="s">
        <v>1023</v>
      </c>
      <c r="I4498" s="78" t="s">
        <v>3869</v>
      </c>
      <c r="J4498" s="78" t="s">
        <v>2475</v>
      </c>
      <c r="K4498" s="78" t="s">
        <v>2476</v>
      </c>
      <c r="L4498" s="78" t="s">
        <v>1791</v>
      </c>
      <c r="M4498" s="78" t="s">
        <v>1791</v>
      </c>
      <c r="N4498" s="78" t="s">
        <v>1791</v>
      </c>
      <c r="O4498" s="78" t="s">
        <v>3951</v>
      </c>
      <c r="P4498" s="82">
        <v>1</v>
      </c>
      <c r="Q4498" s="78" t="s">
        <v>3952</v>
      </c>
      <c r="R4498" s="82"/>
      <c r="S4498" s="82"/>
      <c r="T4498" s="82"/>
      <c r="U4498" s="82">
        <v>1</v>
      </c>
      <c r="V4498" s="82"/>
      <c r="W4498" s="82"/>
      <c r="X4498" s="82"/>
      <c r="Y4498" s="82"/>
      <c r="Z4498" s="82"/>
      <c r="AA4498" s="82"/>
      <c r="AB4498" s="82"/>
      <c r="AC4498" s="82"/>
      <c r="AD4498" s="85" t="str">
        <f>IF(A4498&lt;&gt;"",IF(D4498="DIRECCIÓN_DE_TRANSFERENCIAS","280 0031",VLOOKUP(C4498,NIVELES!$A$14:$B$105,2,0)),"")</f>
        <v>280 9180</v>
      </c>
      <c r="AE4498" s="86" t="s">
        <v>322</v>
      </c>
      <c r="AF4498" s="86" t="s">
        <v>369</v>
      </c>
      <c r="AG4498" s="79" t="str">
        <f>+IF(AF4498&lt;&gt;"",VLOOKUP(AF4498,NIVELES!$A$666:$B$673,2,0),"")</f>
        <v>ADMINISTRACIÓN_CENTRAL</v>
      </c>
      <c r="AH4498" s="78" t="s">
        <v>322</v>
      </c>
      <c r="AI4498" s="79" t="str">
        <f>IF(AH4498&lt;&gt;"",VLOOKUP(CONCATENATE(AG4498,AH4498),NIVELES!$B$676:$C$745,2,0),"")</f>
        <v>Administración De La Gestión Administrativa Financiera</v>
      </c>
      <c r="AJ4498" s="78" t="s">
        <v>517</v>
      </c>
      <c r="AK4498" s="79" t="str">
        <f>+IF(AJ4498&lt;&gt;"",VLOOKUP(AJ4498,NIVELES!$A$816:$B$892,2,0),"")</f>
        <v>NO APLICA</v>
      </c>
      <c r="AL4498" s="78" t="s">
        <v>554</v>
      </c>
      <c r="AM4498" s="78">
        <v>530704</v>
      </c>
      <c r="AN4498" s="79" t="str">
        <f>IF(AM4498&lt;&gt;"",+VLOOKUP(AM4498,NIVELES!$A$1652:$B$2466,2,0),"")</f>
        <v>Mantenimiento y Reparación de Equipos y Sistemas Informáticos</v>
      </c>
      <c r="AO4498" s="87">
        <v>5700</v>
      </c>
      <c r="AP4498" s="88">
        <v>0</v>
      </c>
      <c r="AQ4498" s="88">
        <v>0</v>
      </c>
      <c r="AR4498" s="88">
        <v>0</v>
      </c>
      <c r="AS4498" s="88">
        <v>5700</v>
      </c>
      <c r="AT4498" s="88">
        <v>0</v>
      </c>
      <c r="AU4498" s="88">
        <v>0</v>
      </c>
      <c r="AV4498" s="88">
        <v>0</v>
      </c>
      <c r="AW4498" s="88">
        <v>0</v>
      </c>
      <c r="AX4498" s="88">
        <v>0</v>
      </c>
      <c r="AY4498" s="88">
        <v>0</v>
      </c>
      <c r="AZ4498" s="88">
        <v>0</v>
      </c>
      <c r="BA4498" s="88">
        <v>0</v>
      </c>
      <c r="BB4498" s="89">
        <f t="shared" si="279"/>
        <v>5700</v>
      </c>
      <c r="BC4498" s="90" t="str">
        <f t="shared" si="278"/>
        <v>OK</v>
      </c>
      <c r="BD4498" s="91" t="str">
        <f t="shared" si="280"/>
        <v xml:space="preserve">                  </v>
      </c>
      <c r="BE4498" s="92">
        <f t="shared" si="281"/>
        <v>1</v>
      </c>
    </row>
    <row r="4499" spans="1:57" s="74" customFormat="1" ht="50.1" customHeight="1" x14ac:dyDescent="0.2">
      <c r="A4499" s="78" t="s">
        <v>55</v>
      </c>
      <c r="B4499" s="78" t="s">
        <v>68</v>
      </c>
      <c r="C4499" s="78" t="s">
        <v>1042</v>
      </c>
      <c r="D4499" s="78" t="s">
        <v>575</v>
      </c>
      <c r="E4499" s="79" t="str">
        <f>+IF(C4499&lt;&gt;"",VLOOKUP(MID(C4499,18,5),NIVELES!$A$133:$B$213,2,0),"")</f>
        <v>PICHINCHA</v>
      </c>
      <c r="F4499" s="80" t="s">
        <v>70</v>
      </c>
      <c r="G4499" s="81" t="str">
        <f>+IF(F4499&lt;&gt;"",VLOOKUP(F4499,NIVELES!$A$246:$C$464,3,0),"")</f>
        <v xml:space="preserve"> </v>
      </c>
      <c r="H4499" s="82" t="s">
        <v>1023</v>
      </c>
      <c r="I4499" s="78" t="s">
        <v>3869</v>
      </c>
      <c r="J4499" s="78" t="s">
        <v>2475</v>
      </c>
      <c r="K4499" s="78" t="s">
        <v>2476</v>
      </c>
      <c r="L4499" s="78" t="s">
        <v>1791</v>
      </c>
      <c r="M4499" s="78" t="s">
        <v>1791</v>
      </c>
      <c r="N4499" s="78" t="s">
        <v>1791</v>
      </c>
      <c r="O4499" s="78" t="s">
        <v>3953</v>
      </c>
      <c r="P4499" s="82">
        <v>12</v>
      </c>
      <c r="Q4499" s="78" t="s">
        <v>3954</v>
      </c>
      <c r="R4499" s="82">
        <v>1</v>
      </c>
      <c r="S4499" s="82">
        <v>1</v>
      </c>
      <c r="T4499" s="82">
        <v>1</v>
      </c>
      <c r="U4499" s="82">
        <v>1</v>
      </c>
      <c r="V4499" s="82">
        <v>1</v>
      </c>
      <c r="W4499" s="82">
        <v>1</v>
      </c>
      <c r="X4499" s="82">
        <v>1</v>
      </c>
      <c r="Y4499" s="82">
        <v>1</v>
      </c>
      <c r="Z4499" s="82">
        <v>1</v>
      </c>
      <c r="AA4499" s="82">
        <v>1</v>
      </c>
      <c r="AB4499" s="82">
        <v>1</v>
      </c>
      <c r="AC4499" s="82">
        <v>1</v>
      </c>
      <c r="AD4499" s="85" t="str">
        <f>IF(A4499&lt;&gt;"",IF(D4499="DIRECCIÓN_DE_TRANSFERENCIAS","280 0031",VLOOKUP(C4499,NIVELES!$A$14:$B$105,2,0)),"")</f>
        <v>280 9180</v>
      </c>
      <c r="AE4499" s="86" t="s">
        <v>322</v>
      </c>
      <c r="AF4499" s="86" t="s">
        <v>369</v>
      </c>
      <c r="AG4499" s="79" t="str">
        <f>+IF(AF4499&lt;&gt;"",VLOOKUP(AF4499,NIVELES!$A$666:$B$673,2,0),"")</f>
        <v>ADMINISTRACIÓN_CENTRAL</v>
      </c>
      <c r="AH4499" s="78" t="s">
        <v>322</v>
      </c>
      <c r="AI4499" s="79" t="str">
        <f>IF(AH4499&lt;&gt;"",VLOOKUP(CONCATENATE(AG4499,AH4499),NIVELES!$B$676:$C$745,2,0),"")</f>
        <v>Administración De La Gestión Administrativa Financiera</v>
      </c>
      <c r="AJ4499" s="78" t="s">
        <v>517</v>
      </c>
      <c r="AK4499" s="79" t="str">
        <f>+IF(AJ4499&lt;&gt;"",VLOOKUP(AJ4499,NIVELES!$A$816:$B$892,2,0),"")</f>
        <v>NO APLICA</v>
      </c>
      <c r="AL4499" s="78" t="s">
        <v>554</v>
      </c>
      <c r="AM4499" s="78">
        <v>530803</v>
      </c>
      <c r="AN4499" s="79" t="str">
        <f>IF(AM4499&lt;&gt;"",+VLOOKUP(AM4499,NIVELES!$A$1652:$B$2466,2,0),"")</f>
        <v>Combustibles y Lubricantes</v>
      </c>
      <c r="AO4499" s="87">
        <v>1700</v>
      </c>
      <c r="AP4499" s="88">
        <v>141.66999999999999</v>
      </c>
      <c r="AQ4499" s="88">
        <v>141.66999999999999</v>
      </c>
      <c r="AR4499" s="88">
        <v>141.66999999999999</v>
      </c>
      <c r="AS4499" s="88">
        <v>141.66999999999999</v>
      </c>
      <c r="AT4499" s="88">
        <v>141.66999999999999</v>
      </c>
      <c r="AU4499" s="88">
        <v>141.66999999999999</v>
      </c>
      <c r="AV4499" s="88">
        <v>141.66999999999999</v>
      </c>
      <c r="AW4499" s="88">
        <v>141.66999999999999</v>
      </c>
      <c r="AX4499" s="88">
        <v>141.66999999999999</v>
      </c>
      <c r="AY4499" s="88">
        <v>141.66999999999999</v>
      </c>
      <c r="AZ4499" s="88">
        <v>141.66999999999999</v>
      </c>
      <c r="BA4499" s="88">
        <v>141.63</v>
      </c>
      <c r="BB4499" s="89">
        <f t="shared" si="279"/>
        <v>1700</v>
      </c>
      <c r="BC4499" s="90" t="str">
        <f t="shared" si="278"/>
        <v>OK</v>
      </c>
      <c r="BD4499" s="91" t="str">
        <f t="shared" si="280"/>
        <v xml:space="preserve">                  </v>
      </c>
      <c r="BE4499" s="92">
        <f t="shared" si="281"/>
        <v>12</v>
      </c>
    </row>
    <row r="4500" spans="1:57" s="74" customFormat="1" ht="50.1" customHeight="1" x14ac:dyDescent="0.2">
      <c r="A4500" s="78" t="s">
        <v>55</v>
      </c>
      <c r="B4500" s="78" t="s">
        <v>68</v>
      </c>
      <c r="C4500" s="78" t="s">
        <v>1042</v>
      </c>
      <c r="D4500" s="78" t="s">
        <v>575</v>
      </c>
      <c r="E4500" s="79" t="str">
        <f>+IF(C4500&lt;&gt;"",VLOOKUP(MID(C4500,18,5),NIVELES!$A$133:$B$213,2,0),"")</f>
        <v>PICHINCHA</v>
      </c>
      <c r="F4500" s="80" t="s">
        <v>70</v>
      </c>
      <c r="G4500" s="81" t="str">
        <f>+IF(F4500&lt;&gt;"",VLOOKUP(F4500,NIVELES!$A$246:$C$464,3,0),"")</f>
        <v xml:space="preserve"> </v>
      </c>
      <c r="H4500" s="82" t="s">
        <v>1023</v>
      </c>
      <c r="I4500" s="78" t="s">
        <v>3869</v>
      </c>
      <c r="J4500" s="78" t="s">
        <v>2475</v>
      </c>
      <c r="K4500" s="78" t="s">
        <v>2476</v>
      </c>
      <c r="L4500" s="78" t="s">
        <v>1791</v>
      </c>
      <c r="M4500" s="78" t="s">
        <v>1791</v>
      </c>
      <c r="N4500" s="78" t="s">
        <v>1791</v>
      </c>
      <c r="O4500" s="78" t="s">
        <v>3955</v>
      </c>
      <c r="P4500" s="82">
        <v>1</v>
      </c>
      <c r="Q4500" s="78" t="s">
        <v>3956</v>
      </c>
      <c r="R4500" s="82"/>
      <c r="S4500" s="82"/>
      <c r="T4500" s="82">
        <v>1</v>
      </c>
      <c r="U4500" s="82"/>
      <c r="V4500" s="82"/>
      <c r="W4500" s="82"/>
      <c r="X4500" s="82"/>
      <c r="Y4500" s="82"/>
      <c r="Z4500" s="82"/>
      <c r="AA4500" s="82"/>
      <c r="AB4500" s="82"/>
      <c r="AC4500" s="82"/>
      <c r="AD4500" s="85" t="str">
        <f>IF(A4500&lt;&gt;"",IF(D4500="DIRECCIÓN_DE_TRANSFERENCIAS","280 0031",VLOOKUP(C4500,NIVELES!$A$14:$B$105,2,0)),"")</f>
        <v>280 9180</v>
      </c>
      <c r="AE4500" s="86" t="s">
        <v>322</v>
      </c>
      <c r="AF4500" s="86" t="s">
        <v>369</v>
      </c>
      <c r="AG4500" s="79" t="str">
        <f>+IF(AF4500&lt;&gt;"",VLOOKUP(AF4500,NIVELES!$A$666:$B$673,2,0),"")</f>
        <v>ADMINISTRACIÓN_CENTRAL</v>
      </c>
      <c r="AH4500" s="78" t="s">
        <v>322</v>
      </c>
      <c r="AI4500" s="79" t="str">
        <f>IF(AH4500&lt;&gt;"",VLOOKUP(CONCATENATE(AG4500,AH4500),NIVELES!$B$676:$C$745,2,0),"")</f>
        <v>Administración De La Gestión Administrativa Financiera</v>
      </c>
      <c r="AJ4500" s="78" t="s">
        <v>517</v>
      </c>
      <c r="AK4500" s="79" t="str">
        <f>+IF(AJ4500&lt;&gt;"",VLOOKUP(AJ4500,NIVELES!$A$816:$B$892,2,0),"")</f>
        <v>NO APLICA</v>
      </c>
      <c r="AL4500" s="78" t="s">
        <v>554</v>
      </c>
      <c r="AM4500" s="78">
        <v>530804</v>
      </c>
      <c r="AN4500" s="79" t="str">
        <f>IF(AM4500&lt;&gt;"",+VLOOKUP(AM4500,NIVELES!$A$1652:$B$2466,2,0),"")</f>
        <v>Materiales de Oficina</v>
      </c>
      <c r="AO4500" s="87">
        <v>3720.65</v>
      </c>
      <c r="AP4500" s="88">
        <v>0</v>
      </c>
      <c r="AQ4500" s="88">
        <v>3720.65</v>
      </c>
      <c r="AR4500" s="88">
        <v>0</v>
      </c>
      <c r="AS4500" s="88">
        <v>0</v>
      </c>
      <c r="AT4500" s="88">
        <v>0</v>
      </c>
      <c r="AU4500" s="88">
        <v>0</v>
      </c>
      <c r="AV4500" s="88">
        <v>0</v>
      </c>
      <c r="AW4500" s="88">
        <v>0</v>
      </c>
      <c r="AX4500" s="88">
        <v>0</v>
      </c>
      <c r="AY4500" s="88">
        <v>0</v>
      </c>
      <c r="AZ4500" s="88">
        <v>0</v>
      </c>
      <c r="BA4500" s="88">
        <v>0</v>
      </c>
      <c r="BB4500" s="89">
        <f t="shared" si="279"/>
        <v>3720.65</v>
      </c>
      <c r="BC4500" s="90" t="str">
        <f t="shared" si="278"/>
        <v>OK</v>
      </c>
      <c r="BD4500" s="91" t="str">
        <f t="shared" si="280"/>
        <v xml:space="preserve">                  </v>
      </c>
      <c r="BE4500" s="92">
        <f t="shared" si="281"/>
        <v>1</v>
      </c>
    </row>
    <row r="4501" spans="1:57" s="74" customFormat="1" ht="50.1" customHeight="1" x14ac:dyDescent="0.2">
      <c r="A4501" s="78" t="s">
        <v>55</v>
      </c>
      <c r="B4501" s="78" t="s">
        <v>68</v>
      </c>
      <c r="C4501" s="78" t="s">
        <v>1042</v>
      </c>
      <c r="D4501" s="78" t="s">
        <v>575</v>
      </c>
      <c r="E4501" s="79" t="str">
        <f>+IF(C4501&lt;&gt;"",VLOOKUP(MID(C4501,18,5),NIVELES!$A$133:$B$213,2,0),"")</f>
        <v>PICHINCHA</v>
      </c>
      <c r="F4501" s="80" t="s">
        <v>70</v>
      </c>
      <c r="G4501" s="81" t="str">
        <f>+IF(F4501&lt;&gt;"",VLOOKUP(F4501,NIVELES!$A$246:$C$464,3,0),"")</f>
        <v xml:space="preserve"> </v>
      </c>
      <c r="H4501" s="82" t="s">
        <v>1023</v>
      </c>
      <c r="I4501" s="78" t="s">
        <v>3869</v>
      </c>
      <c r="J4501" s="78" t="s">
        <v>2475</v>
      </c>
      <c r="K4501" s="78" t="s">
        <v>2476</v>
      </c>
      <c r="L4501" s="78" t="s">
        <v>1791</v>
      </c>
      <c r="M4501" s="78" t="s">
        <v>1791</v>
      </c>
      <c r="N4501" s="78" t="s">
        <v>1791</v>
      </c>
      <c r="O4501" s="78" t="s">
        <v>3957</v>
      </c>
      <c r="P4501" s="82">
        <v>1</v>
      </c>
      <c r="Q4501" s="78" t="s">
        <v>3958</v>
      </c>
      <c r="R4501" s="82"/>
      <c r="S4501" s="82"/>
      <c r="T4501" s="82">
        <v>1</v>
      </c>
      <c r="U4501" s="82"/>
      <c r="V4501" s="82"/>
      <c r="W4501" s="82"/>
      <c r="X4501" s="82"/>
      <c r="Y4501" s="82"/>
      <c r="Z4501" s="82"/>
      <c r="AA4501" s="82"/>
      <c r="AB4501" s="82"/>
      <c r="AC4501" s="82"/>
      <c r="AD4501" s="85" t="str">
        <f>IF(A4501&lt;&gt;"",IF(D4501="DIRECCIÓN_DE_TRANSFERENCIAS","280 0031",VLOOKUP(C4501,NIVELES!$A$14:$B$105,2,0)),"")</f>
        <v>280 9180</v>
      </c>
      <c r="AE4501" s="86" t="s">
        <v>322</v>
      </c>
      <c r="AF4501" s="86" t="s">
        <v>369</v>
      </c>
      <c r="AG4501" s="79" t="str">
        <f>+IF(AF4501&lt;&gt;"",VLOOKUP(AF4501,NIVELES!$A$666:$B$673,2,0),"")</f>
        <v>ADMINISTRACIÓN_CENTRAL</v>
      </c>
      <c r="AH4501" s="78" t="s">
        <v>322</v>
      </c>
      <c r="AI4501" s="79" t="str">
        <f>IF(AH4501&lt;&gt;"",VLOOKUP(CONCATENATE(AG4501,AH4501),NIVELES!$B$676:$C$745,2,0),"")</f>
        <v>Administración De La Gestión Administrativa Financiera</v>
      </c>
      <c r="AJ4501" s="78" t="s">
        <v>517</v>
      </c>
      <c r="AK4501" s="79" t="str">
        <f>+IF(AJ4501&lt;&gt;"",VLOOKUP(AJ4501,NIVELES!$A$816:$B$892,2,0),"")</f>
        <v>NO APLICA</v>
      </c>
      <c r="AL4501" s="78" t="s">
        <v>554</v>
      </c>
      <c r="AM4501" s="78">
        <v>530805</v>
      </c>
      <c r="AN4501" s="79" t="str">
        <f>IF(AM4501&lt;&gt;"",+VLOOKUP(AM4501,NIVELES!$A$1652:$B$2466,2,0),"")</f>
        <v>Materiales de Aseo</v>
      </c>
      <c r="AO4501" s="87">
        <v>2607.37</v>
      </c>
      <c r="AP4501" s="88">
        <v>0</v>
      </c>
      <c r="AQ4501" s="88">
        <v>2607.37</v>
      </c>
      <c r="AR4501" s="88">
        <v>0</v>
      </c>
      <c r="AS4501" s="88">
        <v>0</v>
      </c>
      <c r="AT4501" s="88">
        <v>0</v>
      </c>
      <c r="AU4501" s="88">
        <v>0</v>
      </c>
      <c r="AV4501" s="88">
        <v>0</v>
      </c>
      <c r="AW4501" s="88">
        <v>0</v>
      </c>
      <c r="AX4501" s="88">
        <v>0</v>
      </c>
      <c r="AY4501" s="88">
        <v>0</v>
      </c>
      <c r="AZ4501" s="88">
        <v>0</v>
      </c>
      <c r="BA4501" s="88">
        <v>0</v>
      </c>
      <c r="BB4501" s="89">
        <f t="shared" si="279"/>
        <v>2607.37</v>
      </c>
      <c r="BC4501" s="90" t="str">
        <f t="shared" si="278"/>
        <v>OK</v>
      </c>
      <c r="BD4501" s="91" t="str">
        <f t="shared" si="280"/>
        <v xml:space="preserve">                  </v>
      </c>
      <c r="BE4501" s="92">
        <f t="shared" si="281"/>
        <v>1</v>
      </c>
    </row>
    <row r="4502" spans="1:57" s="74" customFormat="1" ht="50.1" customHeight="1" x14ac:dyDescent="0.2">
      <c r="A4502" s="78" t="s">
        <v>55</v>
      </c>
      <c r="B4502" s="78" t="s">
        <v>68</v>
      </c>
      <c r="C4502" s="78" t="s">
        <v>1042</v>
      </c>
      <c r="D4502" s="78" t="s">
        <v>575</v>
      </c>
      <c r="E4502" s="79" t="str">
        <f>+IF(C4502&lt;&gt;"",VLOOKUP(MID(C4502,18,5),NIVELES!$A$133:$B$213,2,0),"")</f>
        <v>PICHINCHA</v>
      </c>
      <c r="F4502" s="80" t="s">
        <v>70</v>
      </c>
      <c r="G4502" s="81" t="str">
        <f>+IF(F4502&lt;&gt;"",VLOOKUP(F4502,NIVELES!$A$246:$C$464,3,0),"")</f>
        <v xml:space="preserve"> </v>
      </c>
      <c r="H4502" s="82" t="s">
        <v>1023</v>
      </c>
      <c r="I4502" s="78" t="s">
        <v>3869</v>
      </c>
      <c r="J4502" s="78" t="s">
        <v>2475</v>
      </c>
      <c r="K4502" s="78" t="s">
        <v>2476</v>
      </c>
      <c r="L4502" s="78" t="s">
        <v>1791</v>
      </c>
      <c r="M4502" s="78" t="s">
        <v>1791</v>
      </c>
      <c r="N4502" s="78" t="s">
        <v>1791</v>
      </c>
      <c r="O4502" s="78" t="s">
        <v>3959</v>
      </c>
      <c r="P4502" s="82">
        <v>1</v>
      </c>
      <c r="Q4502" s="78" t="s">
        <v>3960</v>
      </c>
      <c r="R4502" s="82"/>
      <c r="S4502" s="82"/>
      <c r="T4502" s="82">
        <v>1</v>
      </c>
      <c r="U4502" s="82"/>
      <c r="V4502" s="82"/>
      <c r="W4502" s="82"/>
      <c r="X4502" s="82"/>
      <c r="Y4502" s="82"/>
      <c r="Z4502" s="82"/>
      <c r="AA4502" s="82"/>
      <c r="AB4502" s="82"/>
      <c r="AC4502" s="82"/>
      <c r="AD4502" s="85" t="str">
        <f>IF(A4502&lt;&gt;"",IF(D4502="DIRECCIÓN_DE_TRANSFERENCIAS","280 0031",VLOOKUP(C4502,NIVELES!$A$14:$B$105,2,0)),"")</f>
        <v>280 9180</v>
      </c>
      <c r="AE4502" s="86" t="s">
        <v>322</v>
      </c>
      <c r="AF4502" s="86" t="s">
        <v>369</v>
      </c>
      <c r="AG4502" s="79" t="str">
        <f>+IF(AF4502&lt;&gt;"",VLOOKUP(AF4502,NIVELES!$A$666:$B$673,2,0),"")</f>
        <v>ADMINISTRACIÓN_CENTRAL</v>
      </c>
      <c r="AH4502" s="78" t="s">
        <v>322</v>
      </c>
      <c r="AI4502" s="79" t="str">
        <f>IF(AH4502&lt;&gt;"",VLOOKUP(CONCATENATE(AG4502,AH4502),NIVELES!$B$676:$C$745,2,0),"")</f>
        <v>Administración De La Gestión Administrativa Financiera</v>
      </c>
      <c r="AJ4502" s="78" t="s">
        <v>517</v>
      </c>
      <c r="AK4502" s="79" t="str">
        <f>+IF(AJ4502&lt;&gt;"",VLOOKUP(AJ4502,NIVELES!$A$816:$B$892,2,0),"")</f>
        <v>NO APLICA</v>
      </c>
      <c r="AL4502" s="78" t="s">
        <v>554</v>
      </c>
      <c r="AM4502" s="78">
        <v>530807</v>
      </c>
      <c r="AN4502" s="79" t="str">
        <f>IF(AM4502&lt;&gt;"",+VLOOKUP(AM4502,NIVELES!$A$1652:$B$2466,2,0),"")</f>
        <v>Materiales de Impresión, Fotografía, Reproducción y Publicaciones</v>
      </c>
      <c r="AO4502" s="87">
        <v>7000</v>
      </c>
      <c r="AP4502" s="88">
        <v>0</v>
      </c>
      <c r="AQ4502" s="88">
        <v>7000</v>
      </c>
      <c r="AR4502" s="88">
        <v>0</v>
      </c>
      <c r="AS4502" s="88">
        <v>0</v>
      </c>
      <c r="AT4502" s="88">
        <v>0</v>
      </c>
      <c r="AU4502" s="88">
        <v>0</v>
      </c>
      <c r="AV4502" s="88">
        <v>0</v>
      </c>
      <c r="AW4502" s="88">
        <v>0</v>
      </c>
      <c r="AX4502" s="88">
        <v>0</v>
      </c>
      <c r="AY4502" s="88">
        <v>0</v>
      </c>
      <c r="AZ4502" s="88">
        <v>0</v>
      </c>
      <c r="BA4502" s="88">
        <v>0</v>
      </c>
      <c r="BB4502" s="89">
        <f t="shared" si="279"/>
        <v>7000</v>
      </c>
      <c r="BC4502" s="90" t="str">
        <f t="shared" si="278"/>
        <v>OK</v>
      </c>
      <c r="BD4502" s="91" t="str">
        <f t="shared" si="280"/>
        <v xml:space="preserve">                  </v>
      </c>
      <c r="BE4502" s="92">
        <f t="shared" si="281"/>
        <v>1</v>
      </c>
    </row>
    <row r="4503" spans="1:57" s="74" customFormat="1" ht="50.1" customHeight="1" x14ac:dyDescent="0.2">
      <c r="A4503" s="78" t="s">
        <v>55</v>
      </c>
      <c r="B4503" s="78" t="s">
        <v>68</v>
      </c>
      <c r="C4503" s="78" t="s">
        <v>1042</v>
      </c>
      <c r="D4503" s="78" t="s">
        <v>575</v>
      </c>
      <c r="E4503" s="79" t="str">
        <f>+IF(C4503&lt;&gt;"",VLOOKUP(MID(C4503,18,5),NIVELES!$A$133:$B$213,2,0),"")</f>
        <v>PICHINCHA</v>
      </c>
      <c r="F4503" s="80" t="s">
        <v>70</v>
      </c>
      <c r="G4503" s="81" t="str">
        <f>+IF(F4503&lt;&gt;"",VLOOKUP(F4503,NIVELES!$A$246:$C$464,3,0),"")</f>
        <v xml:space="preserve"> </v>
      </c>
      <c r="H4503" s="82" t="s">
        <v>1023</v>
      </c>
      <c r="I4503" s="78" t="s">
        <v>3869</v>
      </c>
      <c r="J4503" s="78" t="s">
        <v>2475</v>
      </c>
      <c r="K4503" s="78" t="s">
        <v>2476</v>
      </c>
      <c r="L4503" s="78" t="s">
        <v>1791</v>
      </c>
      <c r="M4503" s="78" t="s">
        <v>1791</v>
      </c>
      <c r="N4503" s="78" t="s">
        <v>1791</v>
      </c>
      <c r="O4503" s="78" t="s">
        <v>3961</v>
      </c>
      <c r="P4503" s="82">
        <v>1</v>
      </c>
      <c r="Q4503" s="78" t="s">
        <v>3962</v>
      </c>
      <c r="R4503" s="82"/>
      <c r="S4503" s="82"/>
      <c r="T4503" s="82"/>
      <c r="U4503" s="82">
        <v>1</v>
      </c>
      <c r="V4503" s="82"/>
      <c r="W4503" s="82"/>
      <c r="X4503" s="82"/>
      <c r="Y4503" s="82"/>
      <c r="Z4503" s="82"/>
      <c r="AA4503" s="82"/>
      <c r="AB4503" s="82"/>
      <c r="AC4503" s="82"/>
      <c r="AD4503" s="85" t="str">
        <f>IF(A4503&lt;&gt;"",IF(D4503="DIRECCIÓN_DE_TRANSFERENCIAS","280 0031",VLOOKUP(C4503,NIVELES!$A$14:$B$105,2,0)),"")</f>
        <v>280 9180</v>
      </c>
      <c r="AE4503" s="86" t="s">
        <v>322</v>
      </c>
      <c r="AF4503" s="86" t="s">
        <v>369</v>
      </c>
      <c r="AG4503" s="79" t="str">
        <f>+IF(AF4503&lt;&gt;"",VLOOKUP(AF4503,NIVELES!$A$666:$B$673,2,0),"")</f>
        <v>ADMINISTRACIÓN_CENTRAL</v>
      </c>
      <c r="AH4503" s="78" t="s">
        <v>322</v>
      </c>
      <c r="AI4503" s="79" t="str">
        <f>IF(AH4503&lt;&gt;"",VLOOKUP(CONCATENATE(AG4503,AH4503),NIVELES!$B$676:$C$745,2,0),"")</f>
        <v>Administración De La Gestión Administrativa Financiera</v>
      </c>
      <c r="AJ4503" s="78" t="s">
        <v>517</v>
      </c>
      <c r="AK4503" s="79" t="str">
        <f>+IF(AJ4503&lt;&gt;"",VLOOKUP(AJ4503,NIVELES!$A$816:$B$892,2,0),"")</f>
        <v>NO APLICA</v>
      </c>
      <c r="AL4503" s="78" t="s">
        <v>555</v>
      </c>
      <c r="AM4503" s="78">
        <v>570216</v>
      </c>
      <c r="AN4503" s="79" t="str">
        <f>IF(AM4503&lt;&gt;"",+VLOOKUP(AM4503,NIVELES!$A$1652:$B$2466,2,0),"")</f>
        <v>Obligaciones con el IESS por Responsabilidad Patronal</v>
      </c>
      <c r="AO4503" s="87">
        <v>240.44</v>
      </c>
      <c r="AP4503" s="88">
        <v>0</v>
      </c>
      <c r="AQ4503" s="88">
        <v>0</v>
      </c>
      <c r="AR4503" s="88">
        <v>0</v>
      </c>
      <c r="AS4503" s="88">
        <v>240.44</v>
      </c>
      <c r="AT4503" s="88">
        <v>0</v>
      </c>
      <c r="AU4503" s="88">
        <v>0</v>
      </c>
      <c r="AV4503" s="88">
        <v>0</v>
      </c>
      <c r="AW4503" s="88">
        <v>0</v>
      </c>
      <c r="AX4503" s="88">
        <v>0</v>
      </c>
      <c r="AY4503" s="88">
        <v>0</v>
      </c>
      <c r="AZ4503" s="88">
        <v>0</v>
      </c>
      <c r="BA4503" s="88">
        <v>0</v>
      </c>
      <c r="BB4503" s="89">
        <f t="shared" si="279"/>
        <v>240.44</v>
      </c>
      <c r="BC4503" s="90" t="str">
        <f t="shared" si="278"/>
        <v>OK</v>
      </c>
      <c r="BD4503" s="91" t="str">
        <f t="shared" si="280"/>
        <v xml:space="preserve">                  </v>
      </c>
      <c r="BE4503" s="92">
        <f t="shared" si="281"/>
        <v>1</v>
      </c>
    </row>
    <row r="4504" spans="1:57" s="74" customFormat="1" ht="50.1" customHeight="1" x14ac:dyDescent="0.2">
      <c r="A4504" s="78" t="s">
        <v>55</v>
      </c>
      <c r="B4504" s="78" t="s">
        <v>68</v>
      </c>
      <c r="C4504" s="78" t="s">
        <v>1042</v>
      </c>
      <c r="D4504" s="78" t="s">
        <v>575</v>
      </c>
      <c r="E4504" s="79" t="str">
        <f>+IF(C4504&lt;&gt;"",VLOOKUP(MID(C4504,18,5),NIVELES!$A$133:$B$213,2,0),"")</f>
        <v>PICHINCHA</v>
      </c>
      <c r="F4504" s="80" t="s">
        <v>70</v>
      </c>
      <c r="G4504" s="81" t="str">
        <f>+IF(F4504&lt;&gt;"",VLOOKUP(F4504,NIVELES!$A$246:$C$464,3,0),"")</f>
        <v xml:space="preserve"> </v>
      </c>
      <c r="H4504" s="82" t="s">
        <v>1023</v>
      </c>
      <c r="I4504" s="78" t="s">
        <v>3869</v>
      </c>
      <c r="J4504" s="78" t="s">
        <v>2475</v>
      </c>
      <c r="K4504" s="78" t="s">
        <v>2476</v>
      </c>
      <c r="L4504" s="78" t="s">
        <v>1791</v>
      </c>
      <c r="M4504" s="78" t="s">
        <v>1791</v>
      </c>
      <c r="N4504" s="78" t="s">
        <v>1791</v>
      </c>
      <c r="O4504" s="78" t="s">
        <v>3963</v>
      </c>
      <c r="P4504" s="82">
        <v>12</v>
      </c>
      <c r="Q4504" s="78" t="s">
        <v>3964</v>
      </c>
      <c r="R4504" s="82">
        <v>1</v>
      </c>
      <c r="S4504" s="82">
        <v>1</v>
      </c>
      <c r="T4504" s="82">
        <v>1</v>
      </c>
      <c r="U4504" s="82">
        <v>1</v>
      </c>
      <c r="V4504" s="82">
        <v>1</v>
      </c>
      <c r="W4504" s="82">
        <v>1</v>
      </c>
      <c r="X4504" s="82">
        <v>1</v>
      </c>
      <c r="Y4504" s="82">
        <v>1</v>
      </c>
      <c r="Z4504" s="82">
        <v>1</v>
      </c>
      <c r="AA4504" s="82">
        <v>1</v>
      </c>
      <c r="AB4504" s="82">
        <v>1</v>
      </c>
      <c r="AC4504" s="82">
        <v>1</v>
      </c>
      <c r="AD4504" s="85" t="str">
        <f>IF(A4504&lt;&gt;"",IF(D4504="DIRECCIÓN_DE_TRANSFERENCIAS","280 0031",VLOOKUP(C4504,NIVELES!$A$14:$B$105,2,0)),"")</f>
        <v>280 9180</v>
      </c>
      <c r="AE4504" s="86" t="s">
        <v>322</v>
      </c>
      <c r="AF4504" s="86" t="s">
        <v>369</v>
      </c>
      <c r="AG4504" s="79" t="str">
        <f>+IF(AF4504&lt;&gt;"",VLOOKUP(AF4504,NIVELES!$A$666:$B$673,2,0),"")</f>
        <v>ADMINISTRACIÓN_CENTRAL</v>
      </c>
      <c r="AH4504" s="78" t="s">
        <v>322</v>
      </c>
      <c r="AI4504" s="79" t="str">
        <f>IF(AH4504&lt;&gt;"",VLOOKUP(CONCATENATE(AG4504,AH4504),NIVELES!$B$676:$C$745,2,0),"")</f>
        <v>Administración De La Gestión Administrativa Financiera</v>
      </c>
      <c r="AJ4504" s="78" t="s">
        <v>517</v>
      </c>
      <c r="AK4504" s="79" t="str">
        <f>+IF(AJ4504&lt;&gt;"",VLOOKUP(AJ4504,NIVELES!$A$816:$B$892,2,0),"")</f>
        <v>NO APLICA</v>
      </c>
      <c r="AL4504" s="78" t="s">
        <v>556</v>
      </c>
      <c r="AM4504" s="78">
        <v>580209</v>
      </c>
      <c r="AN4504" s="79" t="str">
        <f>IF(AM4504&lt;&gt;"",+VLOOKUP(AM4504,NIVELES!$A$1652:$B$2466,2,0),"")</f>
        <v>A Jubilados Patronales</v>
      </c>
      <c r="AO4504" s="87">
        <v>3190.64</v>
      </c>
      <c r="AP4504" s="88">
        <v>265.89</v>
      </c>
      <c r="AQ4504" s="88">
        <v>265.89</v>
      </c>
      <c r="AR4504" s="88">
        <v>265.89</v>
      </c>
      <c r="AS4504" s="88">
        <v>265.89</v>
      </c>
      <c r="AT4504" s="88">
        <v>265.89</v>
      </c>
      <c r="AU4504" s="88">
        <v>265.89</v>
      </c>
      <c r="AV4504" s="88">
        <v>265.89</v>
      </c>
      <c r="AW4504" s="88">
        <v>265.89</v>
      </c>
      <c r="AX4504" s="88">
        <v>265.89</v>
      </c>
      <c r="AY4504" s="88">
        <v>265.89</v>
      </c>
      <c r="AZ4504" s="88">
        <v>265.89</v>
      </c>
      <c r="BA4504" s="88">
        <v>265.85000000000002</v>
      </c>
      <c r="BB4504" s="89">
        <f t="shared" si="279"/>
        <v>3190.639999999999</v>
      </c>
      <c r="BC4504" s="90" t="str">
        <f t="shared" si="278"/>
        <v>OK</v>
      </c>
      <c r="BD4504" s="91" t="str">
        <f t="shared" si="280"/>
        <v xml:space="preserve">                  </v>
      </c>
      <c r="BE4504" s="92">
        <f t="shared" si="281"/>
        <v>12</v>
      </c>
    </row>
    <row r="4505" spans="1:57" s="74" customFormat="1" ht="50.1" customHeight="1" x14ac:dyDescent="0.2">
      <c r="A4505" s="78" t="s">
        <v>55</v>
      </c>
      <c r="B4505" s="78" t="s">
        <v>68</v>
      </c>
      <c r="C4505" s="78" t="s">
        <v>1042</v>
      </c>
      <c r="D4505" s="78" t="s">
        <v>603</v>
      </c>
      <c r="E4505" s="79" t="str">
        <f>+IF(C4505&lt;&gt;"",VLOOKUP(MID(C4505,18,5),NIVELES!$A$133:$B$213,2,0),"")</f>
        <v>PICHINCHA</v>
      </c>
      <c r="F4505" s="80" t="s">
        <v>70</v>
      </c>
      <c r="G4505" s="81" t="str">
        <f>+IF(F4505&lt;&gt;"",VLOOKUP(F4505,NIVELES!$A$246:$C$464,3,0),"")</f>
        <v xml:space="preserve"> </v>
      </c>
      <c r="H4505" s="82" t="s">
        <v>1023</v>
      </c>
      <c r="I4505" s="78" t="s">
        <v>3867</v>
      </c>
      <c r="J4505" s="78" t="s">
        <v>2475</v>
      </c>
      <c r="K4505" s="78" t="s">
        <v>2476</v>
      </c>
      <c r="L4505" s="78" t="s">
        <v>1791</v>
      </c>
      <c r="M4505" s="78" t="s">
        <v>1791</v>
      </c>
      <c r="N4505" s="78" t="s">
        <v>1791</v>
      </c>
      <c r="O4505" s="78" t="s">
        <v>2167</v>
      </c>
      <c r="P4505" s="82">
        <v>1</v>
      </c>
      <c r="Q4505" s="78" t="s">
        <v>2592</v>
      </c>
      <c r="R4505" s="82"/>
      <c r="S4505" s="82"/>
      <c r="T4505" s="82"/>
      <c r="U4505" s="82"/>
      <c r="V4505" s="82"/>
      <c r="W4505" s="82"/>
      <c r="X4505" s="82"/>
      <c r="Y4505" s="82"/>
      <c r="Z4505" s="82"/>
      <c r="AA4505" s="82"/>
      <c r="AB4505" s="82"/>
      <c r="AC4505" s="82">
        <v>1</v>
      </c>
      <c r="AD4505" s="85" t="str">
        <f>IF(A4505&lt;&gt;"",IF(D4505="DIRECCIÓN_DE_TRANSFERENCIAS","280 0031",VLOOKUP(C4505,NIVELES!$A$14:$B$105,2,0)),"")</f>
        <v>280 9180</v>
      </c>
      <c r="AE4505" s="86" t="s">
        <v>322</v>
      </c>
      <c r="AF4505" s="86" t="s">
        <v>369</v>
      </c>
      <c r="AG4505" s="79" t="str">
        <f>+IF(AF4505&lt;&gt;"",VLOOKUP(AF4505,NIVELES!$A$666:$B$673,2,0),"")</f>
        <v>ADMINISTRACIÓN_CENTRAL</v>
      </c>
      <c r="AH4505" s="78" t="s">
        <v>511</v>
      </c>
      <c r="AI4505" s="79" t="str">
        <f>IF(AH4505&lt;&gt;"",VLOOKUP(CONCATENATE(AG4505,AH4505),NIVELES!$B$676:$C$745,2,0),"")</f>
        <v>Gestión De Planificación</v>
      </c>
      <c r="AJ4505" s="78" t="s">
        <v>517</v>
      </c>
      <c r="AK4505" s="79" t="str">
        <f>+IF(AJ4505&lt;&gt;"",VLOOKUP(AJ4505,NIVELES!$A$816:$B$892,2,0),"")</f>
        <v>NO APLICA</v>
      </c>
      <c r="AL4505" s="78" t="s">
        <v>553</v>
      </c>
      <c r="AM4505" s="78">
        <v>510203</v>
      </c>
      <c r="AN4505" s="79" t="str">
        <f>IF(AM4505&lt;&gt;"",+VLOOKUP(AM4505,NIVELES!$A$1652:$B$2466,2,0),"")</f>
        <v>Decimotercer Sueldo</v>
      </c>
      <c r="AO4505" s="87">
        <v>748.92</v>
      </c>
      <c r="AP4505" s="88">
        <v>0</v>
      </c>
      <c r="AQ4505" s="88">
        <v>0</v>
      </c>
      <c r="AR4505" s="88">
        <v>0</v>
      </c>
      <c r="AS4505" s="88">
        <v>0</v>
      </c>
      <c r="AT4505" s="88">
        <v>0</v>
      </c>
      <c r="AU4505" s="88">
        <v>0</v>
      </c>
      <c r="AV4505" s="88">
        <v>0</v>
      </c>
      <c r="AW4505" s="88">
        <v>0</v>
      </c>
      <c r="AX4505" s="88">
        <v>0</v>
      </c>
      <c r="AY4505" s="88">
        <v>0</v>
      </c>
      <c r="AZ4505" s="88">
        <v>0</v>
      </c>
      <c r="BA4505" s="88">
        <v>748.92</v>
      </c>
      <c r="BB4505" s="89">
        <f t="shared" si="279"/>
        <v>748.92</v>
      </c>
      <c r="BC4505" s="90" t="str">
        <f t="shared" si="278"/>
        <v>OK</v>
      </c>
      <c r="BD4505" s="91" t="str">
        <f t="shared" si="280"/>
        <v xml:space="preserve">                  </v>
      </c>
      <c r="BE4505" s="92">
        <f t="shared" si="281"/>
        <v>1</v>
      </c>
    </row>
    <row r="4506" spans="1:57" s="74" customFormat="1" ht="50.1" customHeight="1" x14ac:dyDescent="0.2">
      <c r="A4506" s="78" t="s">
        <v>55</v>
      </c>
      <c r="B4506" s="78" t="s">
        <v>68</v>
      </c>
      <c r="C4506" s="78" t="s">
        <v>1042</v>
      </c>
      <c r="D4506" s="78" t="s">
        <v>603</v>
      </c>
      <c r="E4506" s="79" t="str">
        <f>+IF(C4506&lt;&gt;"",VLOOKUP(MID(C4506,18,5),NIVELES!$A$133:$B$213,2,0),"")</f>
        <v>PICHINCHA</v>
      </c>
      <c r="F4506" s="80" t="s">
        <v>70</v>
      </c>
      <c r="G4506" s="81" t="str">
        <f>+IF(F4506&lt;&gt;"",VLOOKUP(F4506,NIVELES!$A$246:$C$464,3,0),"")</f>
        <v xml:space="preserve"> </v>
      </c>
      <c r="H4506" s="82" t="s">
        <v>1023</v>
      </c>
      <c r="I4506" s="78" t="s">
        <v>3867</v>
      </c>
      <c r="J4506" s="78" t="s">
        <v>2475</v>
      </c>
      <c r="K4506" s="78" t="s">
        <v>2476</v>
      </c>
      <c r="L4506" s="78" t="s">
        <v>1791</v>
      </c>
      <c r="M4506" s="78" t="s">
        <v>1791</v>
      </c>
      <c r="N4506" s="78" t="s">
        <v>1791</v>
      </c>
      <c r="O4506" s="78" t="s">
        <v>2167</v>
      </c>
      <c r="P4506" s="82">
        <v>1</v>
      </c>
      <c r="Q4506" s="78" t="s">
        <v>2592</v>
      </c>
      <c r="R4506" s="82"/>
      <c r="S4506" s="82"/>
      <c r="T4506" s="82"/>
      <c r="U4506" s="82"/>
      <c r="V4506" s="82"/>
      <c r="W4506" s="82"/>
      <c r="X4506" s="82"/>
      <c r="Y4506" s="82">
        <v>1</v>
      </c>
      <c r="Z4506" s="82"/>
      <c r="AA4506" s="82"/>
      <c r="AB4506" s="82"/>
      <c r="AC4506" s="82"/>
      <c r="AD4506" s="85" t="str">
        <f>IF(A4506&lt;&gt;"",IF(D4506="DIRECCIÓN_DE_TRANSFERENCIAS","280 0031",VLOOKUP(C4506,NIVELES!$A$14:$B$105,2,0)),"")</f>
        <v>280 9180</v>
      </c>
      <c r="AE4506" s="86" t="s">
        <v>322</v>
      </c>
      <c r="AF4506" s="86" t="s">
        <v>369</v>
      </c>
      <c r="AG4506" s="79" t="str">
        <f>+IF(AF4506&lt;&gt;"",VLOOKUP(AF4506,NIVELES!$A$666:$B$673,2,0),"")</f>
        <v>ADMINISTRACIÓN_CENTRAL</v>
      </c>
      <c r="AH4506" s="78" t="s">
        <v>511</v>
      </c>
      <c r="AI4506" s="79" t="str">
        <f>IF(AH4506&lt;&gt;"",VLOOKUP(CONCATENATE(AG4506,AH4506),NIVELES!$B$676:$C$745,2,0),"")</f>
        <v>Gestión De Planificación</v>
      </c>
      <c r="AJ4506" s="78" t="s">
        <v>517</v>
      </c>
      <c r="AK4506" s="79" t="str">
        <f>+IF(AJ4506&lt;&gt;"",VLOOKUP(AJ4506,NIVELES!$A$816:$B$892,2,0),"")</f>
        <v>NO APLICA</v>
      </c>
      <c r="AL4506" s="78" t="s">
        <v>553</v>
      </c>
      <c r="AM4506" s="78">
        <v>510204</v>
      </c>
      <c r="AN4506" s="79" t="str">
        <f>IF(AM4506&lt;&gt;"",+VLOOKUP(AM4506,NIVELES!$A$1652:$B$2466,2,0),"")</f>
        <v>Decimocuarto Sueldo</v>
      </c>
      <c r="AO4506" s="87">
        <v>361.17</v>
      </c>
      <c r="AP4506" s="88">
        <v>0</v>
      </c>
      <c r="AQ4506" s="88">
        <v>0</v>
      </c>
      <c r="AR4506" s="88">
        <v>0</v>
      </c>
      <c r="AS4506" s="88">
        <v>0</v>
      </c>
      <c r="AT4506" s="88">
        <v>0</v>
      </c>
      <c r="AU4506" s="88">
        <v>0</v>
      </c>
      <c r="AV4506" s="88">
        <v>0</v>
      </c>
      <c r="AW4506" s="88">
        <v>361.17</v>
      </c>
      <c r="AX4506" s="88">
        <v>0</v>
      </c>
      <c r="AY4506" s="88">
        <v>0</v>
      </c>
      <c r="AZ4506" s="88">
        <v>0</v>
      </c>
      <c r="BA4506" s="88">
        <v>0</v>
      </c>
      <c r="BB4506" s="89">
        <f t="shared" si="279"/>
        <v>361.17</v>
      </c>
      <c r="BC4506" s="90" t="str">
        <f t="shared" si="278"/>
        <v>OK</v>
      </c>
      <c r="BD4506" s="91" t="str">
        <f t="shared" si="280"/>
        <v xml:space="preserve">                  </v>
      </c>
      <c r="BE4506" s="92">
        <f t="shared" si="281"/>
        <v>1</v>
      </c>
    </row>
    <row r="4507" spans="1:57" s="74" customFormat="1" ht="50.1" customHeight="1" x14ac:dyDescent="0.2">
      <c r="A4507" s="78" t="s">
        <v>55</v>
      </c>
      <c r="B4507" s="78" t="s">
        <v>68</v>
      </c>
      <c r="C4507" s="78" t="s">
        <v>1042</v>
      </c>
      <c r="D4507" s="78" t="s">
        <v>603</v>
      </c>
      <c r="E4507" s="79" t="str">
        <f>+IF(C4507&lt;&gt;"",VLOOKUP(MID(C4507,18,5),NIVELES!$A$133:$B$213,2,0),"")</f>
        <v>PICHINCHA</v>
      </c>
      <c r="F4507" s="80" t="s">
        <v>70</v>
      </c>
      <c r="G4507" s="81" t="str">
        <f>+IF(F4507&lt;&gt;"",VLOOKUP(F4507,NIVELES!$A$246:$C$464,3,0),"")</f>
        <v xml:space="preserve"> </v>
      </c>
      <c r="H4507" s="82" t="s">
        <v>1023</v>
      </c>
      <c r="I4507" s="78" t="s">
        <v>3867</v>
      </c>
      <c r="J4507" s="78" t="s">
        <v>2475</v>
      </c>
      <c r="K4507" s="78" t="s">
        <v>2476</v>
      </c>
      <c r="L4507" s="78" t="s">
        <v>1791</v>
      </c>
      <c r="M4507" s="78" t="s">
        <v>1791</v>
      </c>
      <c r="N4507" s="78" t="s">
        <v>1791</v>
      </c>
      <c r="O4507" s="78" t="s">
        <v>2167</v>
      </c>
      <c r="P4507" s="82">
        <v>12</v>
      </c>
      <c r="Q4507" s="78" t="s">
        <v>2592</v>
      </c>
      <c r="R4507" s="82">
        <v>1</v>
      </c>
      <c r="S4507" s="82">
        <v>1</v>
      </c>
      <c r="T4507" s="82">
        <v>1</v>
      </c>
      <c r="U4507" s="82">
        <v>1</v>
      </c>
      <c r="V4507" s="82">
        <v>1</v>
      </c>
      <c r="W4507" s="82">
        <v>1</v>
      </c>
      <c r="X4507" s="82">
        <v>1</v>
      </c>
      <c r="Y4507" s="82">
        <v>1</v>
      </c>
      <c r="Z4507" s="82">
        <v>1</v>
      </c>
      <c r="AA4507" s="82">
        <v>1</v>
      </c>
      <c r="AB4507" s="82">
        <v>1</v>
      </c>
      <c r="AC4507" s="82">
        <v>1</v>
      </c>
      <c r="AD4507" s="85" t="str">
        <f>IF(A4507&lt;&gt;"",IF(D4507="DIRECCIÓN_DE_TRANSFERENCIAS","280 0031",VLOOKUP(C4507,NIVELES!$A$14:$B$105,2,0)),"")</f>
        <v>280 9180</v>
      </c>
      <c r="AE4507" s="86" t="s">
        <v>322</v>
      </c>
      <c r="AF4507" s="86" t="s">
        <v>369</v>
      </c>
      <c r="AG4507" s="79" t="str">
        <f>+IF(AF4507&lt;&gt;"",VLOOKUP(AF4507,NIVELES!$A$666:$B$673,2,0),"")</f>
        <v>ADMINISTRACIÓN_CENTRAL</v>
      </c>
      <c r="AH4507" s="78" t="s">
        <v>511</v>
      </c>
      <c r="AI4507" s="79" t="str">
        <f>IF(AH4507&lt;&gt;"",VLOOKUP(CONCATENATE(AG4507,AH4507),NIVELES!$B$676:$C$745,2,0),"")</f>
        <v>Gestión De Planificación</v>
      </c>
      <c r="AJ4507" s="78" t="s">
        <v>517</v>
      </c>
      <c r="AK4507" s="79" t="str">
        <f>+IF(AJ4507&lt;&gt;"",VLOOKUP(AJ4507,NIVELES!$A$816:$B$892,2,0),"")</f>
        <v>NO APLICA</v>
      </c>
      <c r="AL4507" s="78" t="s">
        <v>553</v>
      </c>
      <c r="AM4507" s="78">
        <v>510510</v>
      </c>
      <c r="AN4507" s="79" t="str">
        <f>IF(AM4507&lt;&gt;"",+VLOOKUP(AM4507,NIVELES!$A$1652:$B$2466,2,0),"")</f>
        <v>Servicios Personales por Contrato</v>
      </c>
      <c r="AO4507" s="87">
        <v>8987</v>
      </c>
      <c r="AP4507" s="88">
        <v>748.92</v>
      </c>
      <c r="AQ4507" s="88">
        <v>748.92</v>
      </c>
      <c r="AR4507" s="88">
        <v>748.92</v>
      </c>
      <c r="AS4507" s="88">
        <v>748.92</v>
      </c>
      <c r="AT4507" s="88">
        <v>748.92</v>
      </c>
      <c r="AU4507" s="88">
        <v>748.92</v>
      </c>
      <c r="AV4507" s="88">
        <v>748.92</v>
      </c>
      <c r="AW4507" s="88">
        <v>748.92</v>
      </c>
      <c r="AX4507" s="88">
        <v>748.92</v>
      </c>
      <c r="AY4507" s="88">
        <v>748.92</v>
      </c>
      <c r="AZ4507" s="88">
        <v>748.92</v>
      </c>
      <c r="BA4507" s="88">
        <v>748.88</v>
      </c>
      <c r="BB4507" s="89">
        <f t="shared" si="279"/>
        <v>8986.9999999999982</v>
      </c>
      <c r="BC4507" s="90" t="str">
        <f t="shared" si="278"/>
        <v>OK</v>
      </c>
      <c r="BD4507" s="91" t="str">
        <f t="shared" si="280"/>
        <v xml:space="preserve">                  </v>
      </c>
      <c r="BE4507" s="92">
        <f t="shared" si="281"/>
        <v>12</v>
      </c>
    </row>
    <row r="4508" spans="1:57" s="74" customFormat="1" ht="50.1" customHeight="1" x14ac:dyDescent="0.2">
      <c r="A4508" s="78" t="s">
        <v>55</v>
      </c>
      <c r="B4508" s="78" t="s">
        <v>68</v>
      </c>
      <c r="C4508" s="78" t="s">
        <v>1042</v>
      </c>
      <c r="D4508" s="78" t="s">
        <v>603</v>
      </c>
      <c r="E4508" s="79" t="str">
        <f>+IF(C4508&lt;&gt;"",VLOOKUP(MID(C4508,18,5),NIVELES!$A$133:$B$213,2,0),"")</f>
        <v>PICHINCHA</v>
      </c>
      <c r="F4508" s="80" t="s">
        <v>70</v>
      </c>
      <c r="G4508" s="81" t="str">
        <f>+IF(F4508&lt;&gt;"",VLOOKUP(F4508,NIVELES!$A$246:$C$464,3,0),"")</f>
        <v xml:space="preserve"> </v>
      </c>
      <c r="H4508" s="82" t="s">
        <v>1023</v>
      </c>
      <c r="I4508" s="78" t="s">
        <v>3867</v>
      </c>
      <c r="J4508" s="78" t="s">
        <v>2475</v>
      </c>
      <c r="K4508" s="78" t="s">
        <v>2476</v>
      </c>
      <c r="L4508" s="78" t="s">
        <v>1791</v>
      </c>
      <c r="M4508" s="78" t="s">
        <v>1791</v>
      </c>
      <c r="N4508" s="78" t="s">
        <v>1791</v>
      </c>
      <c r="O4508" s="78" t="s">
        <v>2167</v>
      </c>
      <c r="P4508" s="82">
        <v>12</v>
      </c>
      <c r="Q4508" s="78" t="s">
        <v>2592</v>
      </c>
      <c r="R4508" s="82">
        <v>1</v>
      </c>
      <c r="S4508" s="82">
        <v>1</v>
      </c>
      <c r="T4508" s="82">
        <v>1</v>
      </c>
      <c r="U4508" s="82">
        <v>1</v>
      </c>
      <c r="V4508" s="82">
        <v>1</v>
      </c>
      <c r="W4508" s="82">
        <v>1</v>
      </c>
      <c r="X4508" s="82">
        <v>1</v>
      </c>
      <c r="Y4508" s="82">
        <v>1</v>
      </c>
      <c r="Z4508" s="82">
        <v>1</v>
      </c>
      <c r="AA4508" s="82">
        <v>1</v>
      </c>
      <c r="AB4508" s="82">
        <v>1</v>
      </c>
      <c r="AC4508" s="82">
        <v>1</v>
      </c>
      <c r="AD4508" s="85" t="str">
        <f>IF(A4508&lt;&gt;"",IF(D4508="DIRECCIÓN_DE_TRANSFERENCIAS","280 0031",VLOOKUP(C4508,NIVELES!$A$14:$B$105,2,0)),"")</f>
        <v>280 9180</v>
      </c>
      <c r="AE4508" s="86" t="s">
        <v>322</v>
      </c>
      <c r="AF4508" s="86" t="s">
        <v>369</v>
      </c>
      <c r="AG4508" s="79" t="str">
        <f>+IF(AF4508&lt;&gt;"",VLOOKUP(AF4508,NIVELES!$A$666:$B$673,2,0),"")</f>
        <v>ADMINISTRACIÓN_CENTRAL</v>
      </c>
      <c r="AH4508" s="78" t="s">
        <v>511</v>
      </c>
      <c r="AI4508" s="79" t="str">
        <f>IF(AH4508&lt;&gt;"",VLOOKUP(CONCATENATE(AG4508,AH4508),NIVELES!$B$676:$C$745,2,0),"")</f>
        <v>Gestión De Planificación</v>
      </c>
      <c r="AJ4508" s="78" t="s">
        <v>517</v>
      </c>
      <c r="AK4508" s="79" t="str">
        <f>+IF(AJ4508&lt;&gt;"",VLOOKUP(AJ4508,NIVELES!$A$816:$B$892,2,0),"")</f>
        <v>NO APLICA</v>
      </c>
      <c r="AL4508" s="78" t="s">
        <v>553</v>
      </c>
      <c r="AM4508" s="78">
        <v>510601</v>
      </c>
      <c r="AN4508" s="79" t="str">
        <f>IF(AM4508&lt;&gt;"",+VLOOKUP(AM4508,NIVELES!$A$1652:$B$2466,2,0),"")</f>
        <v>Aporte Patronal</v>
      </c>
      <c r="AO4508" s="87">
        <v>867.25</v>
      </c>
      <c r="AP4508" s="88">
        <v>72.27</v>
      </c>
      <c r="AQ4508" s="88">
        <v>72.27</v>
      </c>
      <c r="AR4508" s="88">
        <v>72.27</v>
      </c>
      <c r="AS4508" s="88">
        <v>72.27</v>
      </c>
      <c r="AT4508" s="88">
        <v>72.27</v>
      </c>
      <c r="AU4508" s="88">
        <v>72.27</v>
      </c>
      <c r="AV4508" s="88">
        <v>72.27</v>
      </c>
      <c r="AW4508" s="88">
        <v>72.27</v>
      </c>
      <c r="AX4508" s="88">
        <v>72.27</v>
      </c>
      <c r="AY4508" s="88">
        <v>72.27</v>
      </c>
      <c r="AZ4508" s="88">
        <v>72.27</v>
      </c>
      <c r="BA4508" s="88">
        <v>72.28</v>
      </c>
      <c r="BB4508" s="89">
        <f t="shared" si="279"/>
        <v>867.24999999999989</v>
      </c>
      <c r="BC4508" s="90" t="str">
        <f t="shared" si="278"/>
        <v>OK</v>
      </c>
      <c r="BD4508" s="91" t="str">
        <f t="shared" si="280"/>
        <v xml:space="preserve">                  </v>
      </c>
      <c r="BE4508" s="92">
        <f t="shared" si="281"/>
        <v>12</v>
      </c>
    </row>
    <row r="4509" spans="1:57" s="74" customFormat="1" ht="50.1" customHeight="1" x14ac:dyDescent="0.2">
      <c r="A4509" s="78" t="s">
        <v>55</v>
      </c>
      <c r="B4509" s="78" t="s">
        <v>68</v>
      </c>
      <c r="C4509" s="78" t="s">
        <v>1042</v>
      </c>
      <c r="D4509" s="78" t="s">
        <v>603</v>
      </c>
      <c r="E4509" s="79" t="str">
        <f>+IF(C4509&lt;&gt;"",VLOOKUP(MID(C4509,18,5),NIVELES!$A$133:$B$213,2,0),"")</f>
        <v>PICHINCHA</v>
      </c>
      <c r="F4509" s="80" t="s">
        <v>70</v>
      </c>
      <c r="G4509" s="81" t="str">
        <f>+IF(F4509&lt;&gt;"",VLOOKUP(F4509,NIVELES!$A$246:$C$464,3,0),"")</f>
        <v xml:space="preserve"> </v>
      </c>
      <c r="H4509" s="82" t="s">
        <v>1023</v>
      </c>
      <c r="I4509" s="78" t="s">
        <v>3867</v>
      </c>
      <c r="J4509" s="78" t="s">
        <v>2475</v>
      </c>
      <c r="K4509" s="78" t="s">
        <v>2476</v>
      </c>
      <c r="L4509" s="78" t="s">
        <v>1791</v>
      </c>
      <c r="M4509" s="78" t="s">
        <v>1791</v>
      </c>
      <c r="N4509" s="78" t="s">
        <v>1791</v>
      </c>
      <c r="O4509" s="78" t="s">
        <v>2167</v>
      </c>
      <c r="P4509" s="82">
        <v>12</v>
      </c>
      <c r="Q4509" s="78" t="s">
        <v>2592</v>
      </c>
      <c r="R4509" s="82">
        <v>1</v>
      </c>
      <c r="S4509" s="82">
        <v>1</v>
      </c>
      <c r="T4509" s="82">
        <v>1</v>
      </c>
      <c r="U4509" s="82">
        <v>1</v>
      </c>
      <c r="V4509" s="82">
        <v>1</v>
      </c>
      <c r="W4509" s="82">
        <v>1</v>
      </c>
      <c r="X4509" s="82">
        <v>1</v>
      </c>
      <c r="Y4509" s="82">
        <v>1</v>
      </c>
      <c r="Z4509" s="82">
        <v>1</v>
      </c>
      <c r="AA4509" s="82">
        <v>1</v>
      </c>
      <c r="AB4509" s="82">
        <v>1</v>
      </c>
      <c r="AC4509" s="82">
        <v>1</v>
      </c>
      <c r="AD4509" s="85" t="str">
        <f>IF(A4509&lt;&gt;"",IF(D4509="DIRECCIÓN_DE_TRANSFERENCIAS","280 0031",VLOOKUP(C4509,NIVELES!$A$14:$B$105,2,0)),"")</f>
        <v>280 9180</v>
      </c>
      <c r="AE4509" s="86" t="s">
        <v>322</v>
      </c>
      <c r="AF4509" s="86" t="s">
        <v>369</v>
      </c>
      <c r="AG4509" s="79" t="str">
        <f>+IF(AF4509&lt;&gt;"",VLOOKUP(AF4509,NIVELES!$A$666:$B$673,2,0),"")</f>
        <v>ADMINISTRACIÓN_CENTRAL</v>
      </c>
      <c r="AH4509" s="78" t="s">
        <v>511</v>
      </c>
      <c r="AI4509" s="79" t="str">
        <f>IF(AH4509&lt;&gt;"",VLOOKUP(CONCATENATE(AG4509,AH4509),NIVELES!$B$676:$C$745,2,0),"")</f>
        <v>Gestión De Planificación</v>
      </c>
      <c r="AJ4509" s="78" t="s">
        <v>517</v>
      </c>
      <c r="AK4509" s="79" t="str">
        <f>+IF(AJ4509&lt;&gt;"",VLOOKUP(AJ4509,NIVELES!$A$816:$B$892,2,0),"")</f>
        <v>NO APLICA</v>
      </c>
      <c r="AL4509" s="78" t="s">
        <v>553</v>
      </c>
      <c r="AM4509" s="78">
        <v>510602</v>
      </c>
      <c r="AN4509" s="79" t="str">
        <f>IF(AM4509&lt;&gt;"",+VLOOKUP(AM4509,NIVELES!$A$1652:$B$2466,2,0),"")</f>
        <v>Fondo de Reserva</v>
      </c>
      <c r="AO4509" s="87">
        <v>748.92</v>
      </c>
      <c r="AP4509" s="88">
        <v>62.41</v>
      </c>
      <c r="AQ4509" s="88">
        <v>62.41</v>
      </c>
      <c r="AR4509" s="88">
        <v>62.41</v>
      </c>
      <c r="AS4509" s="88">
        <v>62.41</v>
      </c>
      <c r="AT4509" s="88">
        <v>62.41</v>
      </c>
      <c r="AU4509" s="88">
        <v>62.41</v>
      </c>
      <c r="AV4509" s="88">
        <v>62.41</v>
      </c>
      <c r="AW4509" s="88">
        <v>62.41</v>
      </c>
      <c r="AX4509" s="88">
        <v>62.41</v>
      </c>
      <c r="AY4509" s="88">
        <v>62.41</v>
      </c>
      <c r="AZ4509" s="88">
        <v>62.41</v>
      </c>
      <c r="BA4509" s="88">
        <v>62.41</v>
      </c>
      <c r="BB4509" s="89">
        <f t="shared" si="279"/>
        <v>748.91999999999973</v>
      </c>
      <c r="BC4509" s="90" t="str">
        <f t="shared" si="278"/>
        <v>OK</v>
      </c>
      <c r="BD4509" s="91" t="str">
        <f t="shared" si="280"/>
        <v xml:space="preserve">                  </v>
      </c>
      <c r="BE4509" s="92">
        <f t="shared" si="281"/>
        <v>12</v>
      </c>
    </row>
    <row r="4510" spans="1:57" s="74" customFormat="1" ht="50.1" customHeight="1" x14ac:dyDescent="0.2">
      <c r="A4510" s="78" t="s">
        <v>55</v>
      </c>
      <c r="B4510" s="78" t="s">
        <v>68</v>
      </c>
      <c r="C4510" s="78" t="s">
        <v>1042</v>
      </c>
      <c r="D4510" s="78" t="s">
        <v>605</v>
      </c>
      <c r="E4510" s="79" t="str">
        <f>+IF(C4510&lt;&gt;"",VLOOKUP(MID(C4510,18,5),NIVELES!$A$133:$B$213,2,0),"")</f>
        <v>PICHINCHA</v>
      </c>
      <c r="F4510" s="80" t="s">
        <v>70</v>
      </c>
      <c r="G4510" s="81" t="str">
        <f>+IF(F4510&lt;&gt;"",VLOOKUP(F4510,NIVELES!$A$246:$C$464,3,0),"")</f>
        <v xml:space="preserve"> </v>
      </c>
      <c r="H4510" s="82" t="s">
        <v>1024</v>
      </c>
      <c r="I4510" s="78" t="s">
        <v>1048</v>
      </c>
      <c r="J4510" s="78" t="s">
        <v>2184</v>
      </c>
      <c r="K4510" s="78" t="s">
        <v>2185</v>
      </c>
      <c r="L4510" s="78" t="s">
        <v>3918</v>
      </c>
      <c r="M4510" s="78">
        <v>376</v>
      </c>
      <c r="N4510" s="78" t="s">
        <v>2587</v>
      </c>
      <c r="O4510" s="78" t="s">
        <v>2167</v>
      </c>
      <c r="P4510" s="82">
        <v>12</v>
      </c>
      <c r="Q4510" s="78" t="s">
        <v>3965</v>
      </c>
      <c r="R4510" s="82">
        <v>1</v>
      </c>
      <c r="S4510" s="82">
        <v>1</v>
      </c>
      <c r="T4510" s="82">
        <v>1</v>
      </c>
      <c r="U4510" s="82">
        <v>1</v>
      </c>
      <c r="V4510" s="82">
        <v>1</v>
      </c>
      <c r="W4510" s="82">
        <v>1</v>
      </c>
      <c r="X4510" s="82">
        <v>1</v>
      </c>
      <c r="Y4510" s="82">
        <v>1</v>
      </c>
      <c r="Z4510" s="82">
        <v>1</v>
      </c>
      <c r="AA4510" s="82">
        <v>1</v>
      </c>
      <c r="AB4510" s="82">
        <v>1</v>
      </c>
      <c r="AC4510" s="82">
        <v>1</v>
      </c>
      <c r="AD4510" s="85" t="str">
        <f>IF(A4510&lt;&gt;"",IF(D4510="DIRECCIÓN_DE_TRANSFERENCIAS","280 0031",VLOOKUP(C4510,NIVELES!$A$14:$B$105,2,0)),"")</f>
        <v>280 9180</v>
      </c>
      <c r="AE4510" s="86" t="s">
        <v>322</v>
      </c>
      <c r="AF4510" s="86" t="s">
        <v>543</v>
      </c>
      <c r="AG4510" s="79" t="str">
        <f>+IF(AF4510&lt;&gt;"",VLOOKUP(AF4510,NIVELES!$A$666:$B$673,2,0),"")</f>
        <v>DESARROLLO_INFANTIL</v>
      </c>
      <c r="AH4510" s="78" t="s">
        <v>322</v>
      </c>
      <c r="AI4510" s="79" t="str">
        <f>IF(AH4510&lt;&gt;"",VLOOKUP(CONCATENATE(AG4510,AH4510),NIVELES!$B$676:$C$745,2,0),"")</f>
        <v>Centros Infantiles Del Buen Vivir Atencion Directa -Funcionamiento Operación Y Atencion De Unidades</v>
      </c>
      <c r="AJ4510" s="78" t="s">
        <v>517</v>
      </c>
      <c r="AK4510" s="79" t="str">
        <f>+IF(AJ4510&lt;&gt;"",VLOOKUP(AJ4510,NIVELES!$A$816:$B$892,2,0),"")</f>
        <v>NO APLICA</v>
      </c>
      <c r="AL4510" s="78" t="s">
        <v>553</v>
      </c>
      <c r="AM4510" s="78">
        <v>510105</v>
      </c>
      <c r="AN4510" s="79" t="str">
        <f>IF(AM4510&lt;&gt;"",+VLOOKUP(AM4510,NIVELES!$A$1652:$B$2466,2,0),"")</f>
        <v>Remuneraciones Unificadas</v>
      </c>
      <c r="AO4510" s="87">
        <v>543576</v>
      </c>
      <c r="AP4510" s="88">
        <v>45298</v>
      </c>
      <c r="AQ4510" s="88">
        <v>45298</v>
      </c>
      <c r="AR4510" s="88">
        <v>45298</v>
      </c>
      <c r="AS4510" s="88">
        <v>45298</v>
      </c>
      <c r="AT4510" s="88">
        <v>45298</v>
      </c>
      <c r="AU4510" s="88">
        <v>45298</v>
      </c>
      <c r="AV4510" s="88">
        <v>45298</v>
      </c>
      <c r="AW4510" s="88">
        <v>45298</v>
      </c>
      <c r="AX4510" s="88">
        <v>45298</v>
      </c>
      <c r="AY4510" s="88">
        <v>45298</v>
      </c>
      <c r="AZ4510" s="88">
        <v>45298</v>
      </c>
      <c r="BA4510" s="88">
        <v>45298</v>
      </c>
      <c r="BB4510" s="89">
        <f t="shared" si="279"/>
        <v>543576</v>
      </c>
      <c r="BC4510" s="90" t="str">
        <f t="shared" si="278"/>
        <v>OK</v>
      </c>
      <c r="BD4510" s="91" t="str">
        <f t="shared" si="280"/>
        <v xml:space="preserve">                  </v>
      </c>
      <c r="BE4510" s="92">
        <f t="shared" si="281"/>
        <v>12</v>
      </c>
    </row>
    <row r="4511" spans="1:57" s="74" customFormat="1" ht="50.1" customHeight="1" x14ac:dyDescent="0.2">
      <c r="A4511" s="78" t="s">
        <v>55</v>
      </c>
      <c r="B4511" s="78" t="s">
        <v>68</v>
      </c>
      <c r="C4511" s="78" t="s">
        <v>1042</v>
      </c>
      <c r="D4511" s="78" t="s">
        <v>605</v>
      </c>
      <c r="E4511" s="79" t="str">
        <f>+IF(C4511&lt;&gt;"",VLOOKUP(MID(C4511,18,5),NIVELES!$A$133:$B$213,2,0),"")</f>
        <v>PICHINCHA</v>
      </c>
      <c r="F4511" s="80" t="s">
        <v>70</v>
      </c>
      <c r="G4511" s="81" t="str">
        <f>+IF(F4511&lt;&gt;"",VLOOKUP(F4511,NIVELES!$A$246:$C$464,3,0),"")</f>
        <v xml:space="preserve"> </v>
      </c>
      <c r="H4511" s="82" t="s">
        <v>1024</v>
      </c>
      <c r="I4511" s="78" t="s">
        <v>1048</v>
      </c>
      <c r="J4511" s="78" t="s">
        <v>2184</v>
      </c>
      <c r="K4511" s="78" t="s">
        <v>2185</v>
      </c>
      <c r="L4511" s="78" t="s">
        <v>3918</v>
      </c>
      <c r="M4511" s="78">
        <v>376</v>
      </c>
      <c r="N4511" s="78" t="s">
        <v>2587</v>
      </c>
      <c r="O4511" s="78" t="s">
        <v>2167</v>
      </c>
      <c r="P4511" s="82">
        <v>12</v>
      </c>
      <c r="Q4511" s="78" t="s">
        <v>3965</v>
      </c>
      <c r="R4511" s="82">
        <v>1</v>
      </c>
      <c r="S4511" s="82">
        <v>1</v>
      </c>
      <c r="T4511" s="82">
        <v>1</v>
      </c>
      <c r="U4511" s="82">
        <v>1</v>
      </c>
      <c r="V4511" s="82">
        <v>1</v>
      </c>
      <c r="W4511" s="82">
        <v>1</v>
      </c>
      <c r="X4511" s="82">
        <v>1</v>
      </c>
      <c r="Y4511" s="82">
        <v>1</v>
      </c>
      <c r="Z4511" s="82">
        <v>1</v>
      </c>
      <c r="AA4511" s="82">
        <v>1</v>
      </c>
      <c r="AB4511" s="82">
        <v>1</v>
      </c>
      <c r="AC4511" s="82">
        <v>1</v>
      </c>
      <c r="AD4511" s="85" t="str">
        <f>IF(A4511&lt;&gt;"",IF(D4511="DIRECCIÓN_DE_TRANSFERENCIAS","280 0031",VLOOKUP(C4511,NIVELES!$A$14:$B$105,2,0)),"")</f>
        <v>280 9180</v>
      </c>
      <c r="AE4511" s="86" t="s">
        <v>322</v>
      </c>
      <c r="AF4511" s="86" t="s">
        <v>543</v>
      </c>
      <c r="AG4511" s="79" t="str">
        <f>+IF(AF4511&lt;&gt;"",VLOOKUP(AF4511,NIVELES!$A$666:$B$673,2,0),"")</f>
        <v>DESARROLLO_INFANTIL</v>
      </c>
      <c r="AH4511" s="78" t="s">
        <v>322</v>
      </c>
      <c r="AI4511" s="79" t="str">
        <f>IF(AH4511&lt;&gt;"",VLOOKUP(CONCATENATE(AG4511,AH4511),NIVELES!$B$676:$C$745,2,0),"")</f>
        <v>Centros Infantiles Del Buen Vivir Atencion Directa -Funcionamiento Operación Y Atencion De Unidades</v>
      </c>
      <c r="AJ4511" s="78" t="s">
        <v>517</v>
      </c>
      <c r="AK4511" s="79" t="str">
        <f>+IF(AJ4511&lt;&gt;"",VLOOKUP(AJ4511,NIVELES!$A$816:$B$892,2,0),"")</f>
        <v>NO APLICA</v>
      </c>
      <c r="AL4511" s="78" t="s">
        <v>553</v>
      </c>
      <c r="AM4511" s="78">
        <v>510203</v>
      </c>
      <c r="AN4511" s="79" t="str">
        <f>IF(AM4511&lt;&gt;"",+VLOOKUP(AM4511,NIVELES!$A$1652:$B$2466,2,0),"")</f>
        <v>Decimotercer Sueldo</v>
      </c>
      <c r="AO4511" s="87">
        <v>44740.67</v>
      </c>
      <c r="AP4511" s="88">
        <v>290.81</v>
      </c>
      <c r="AQ4511" s="88">
        <v>290.81</v>
      </c>
      <c r="AR4511" s="88">
        <v>290.81</v>
      </c>
      <c r="AS4511" s="88">
        <v>290.81</v>
      </c>
      <c r="AT4511" s="88">
        <v>290.81</v>
      </c>
      <c r="AU4511" s="88">
        <v>290.81</v>
      </c>
      <c r="AV4511" s="88">
        <v>290.81</v>
      </c>
      <c r="AW4511" s="88">
        <v>290.81</v>
      </c>
      <c r="AX4511" s="88">
        <v>290.81</v>
      </c>
      <c r="AY4511" s="88">
        <v>290.81</v>
      </c>
      <c r="AZ4511" s="88">
        <v>290.81</v>
      </c>
      <c r="BA4511" s="88">
        <v>41541.760000000002</v>
      </c>
      <c r="BB4511" s="89">
        <f t="shared" si="279"/>
        <v>44740.67</v>
      </c>
      <c r="BC4511" s="90" t="str">
        <f t="shared" si="278"/>
        <v>OK</v>
      </c>
      <c r="BD4511" s="91" t="str">
        <f t="shared" si="280"/>
        <v xml:space="preserve">                  </v>
      </c>
      <c r="BE4511" s="92">
        <f t="shared" si="281"/>
        <v>12</v>
      </c>
    </row>
    <row r="4512" spans="1:57" s="74" customFormat="1" ht="50.1" customHeight="1" x14ac:dyDescent="0.2">
      <c r="A4512" s="78" t="s">
        <v>55</v>
      </c>
      <c r="B4512" s="78" t="s">
        <v>68</v>
      </c>
      <c r="C4512" s="78" t="s">
        <v>1042</v>
      </c>
      <c r="D4512" s="78" t="s">
        <v>605</v>
      </c>
      <c r="E4512" s="79" t="str">
        <f>+IF(C4512&lt;&gt;"",VLOOKUP(MID(C4512,18,5),NIVELES!$A$133:$B$213,2,0),"")</f>
        <v>PICHINCHA</v>
      </c>
      <c r="F4512" s="80" t="s">
        <v>70</v>
      </c>
      <c r="G4512" s="81" t="str">
        <f>+IF(F4512&lt;&gt;"",VLOOKUP(F4512,NIVELES!$A$246:$C$464,3,0),"")</f>
        <v xml:space="preserve"> </v>
      </c>
      <c r="H4512" s="82" t="s">
        <v>1024</v>
      </c>
      <c r="I4512" s="78" t="s">
        <v>1048</v>
      </c>
      <c r="J4512" s="78" t="s">
        <v>2184</v>
      </c>
      <c r="K4512" s="78" t="s">
        <v>2185</v>
      </c>
      <c r="L4512" s="78" t="s">
        <v>3918</v>
      </c>
      <c r="M4512" s="78">
        <v>376</v>
      </c>
      <c r="N4512" s="78" t="s">
        <v>2587</v>
      </c>
      <c r="O4512" s="78" t="s">
        <v>2167</v>
      </c>
      <c r="P4512" s="82">
        <v>12</v>
      </c>
      <c r="Q4512" s="78" t="s">
        <v>3965</v>
      </c>
      <c r="R4512" s="82">
        <v>1</v>
      </c>
      <c r="S4512" s="82">
        <v>1</v>
      </c>
      <c r="T4512" s="82">
        <v>1</v>
      </c>
      <c r="U4512" s="82">
        <v>1</v>
      </c>
      <c r="V4512" s="82">
        <v>1</v>
      </c>
      <c r="W4512" s="82">
        <v>1</v>
      </c>
      <c r="X4512" s="82">
        <v>1</v>
      </c>
      <c r="Y4512" s="82">
        <v>1</v>
      </c>
      <c r="Z4512" s="82">
        <v>1</v>
      </c>
      <c r="AA4512" s="82">
        <v>1</v>
      </c>
      <c r="AB4512" s="82">
        <v>1</v>
      </c>
      <c r="AC4512" s="82">
        <v>1</v>
      </c>
      <c r="AD4512" s="85" t="str">
        <f>IF(A4512&lt;&gt;"",IF(D4512="DIRECCIÓN_DE_TRANSFERENCIAS","280 0031",VLOOKUP(C4512,NIVELES!$A$14:$B$105,2,0)),"")</f>
        <v>280 9180</v>
      </c>
      <c r="AE4512" s="86" t="s">
        <v>322</v>
      </c>
      <c r="AF4512" s="86" t="s">
        <v>543</v>
      </c>
      <c r="AG4512" s="79" t="str">
        <f>+IF(AF4512&lt;&gt;"",VLOOKUP(AF4512,NIVELES!$A$666:$B$673,2,0),"")</f>
        <v>DESARROLLO_INFANTIL</v>
      </c>
      <c r="AH4512" s="78" t="s">
        <v>322</v>
      </c>
      <c r="AI4512" s="79" t="str">
        <f>IF(AH4512&lt;&gt;"",VLOOKUP(CONCATENATE(AG4512,AH4512),NIVELES!$B$676:$C$745,2,0),"")</f>
        <v>Centros Infantiles Del Buen Vivir Atencion Directa -Funcionamiento Operación Y Atencion De Unidades</v>
      </c>
      <c r="AJ4512" s="78" t="s">
        <v>517</v>
      </c>
      <c r="AK4512" s="79" t="str">
        <f>+IF(AJ4512&lt;&gt;"",VLOOKUP(AJ4512,NIVELES!$A$816:$B$892,2,0),"")</f>
        <v>NO APLICA</v>
      </c>
      <c r="AL4512" s="78" t="s">
        <v>553</v>
      </c>
      <c r="AM4512" s="78">
        <v>510204</v>
      </c>
      <c r="AN4512" s="79" t="str">
        <f>IF(AM4512&lt;&gt;"",+VLOOKUP(AM4512,NIVELES!$A$1652:$B$2466,2,0),"")</f>
        <v>Decimocuarto Sueldo</v>
      </c>
      <c r="AO4512" s="87">
        <v>23114.67</v>
      </c>
      <c r="AP4512" s="88">
        <v>120.19</v>
      </c>
      <c r="AQ4512" s="88">
        <v>120.19</v>
      </c>
      <c r="AR4512" s="88">
        <v>120.19</v>
      </c>
      <c r="AS4512" s="88">
        <v>120.19</v>
      </c>
      <c r="AT4512" s="88">
        <v>120.19</v>
      </c>
      <c r="AU4512" s="88">
        <v>120.19</v>
      </c>
      <c r="AV4512" s="88">
        <v>120.19</v>
      </c>
      <c r="AW4512" s="88">
        <v>21792.58</v>
      </c>
      <c r="AX4512" s="88">
        <v>120.19</v>
      </c>
      <c r="AY4512" s="88">
        <v>120.19</v>
      </c>
      <c r="AZ4512" s="88">
        <v>120.19</v>
      </c>
      <c r="BA4512" s="88">
        <v>120.19</v>
      </c>
      <c r="BB4512" s="89">
        <f t="shared" si="279"/>
        <v>23114.67</v>
      </c>
      <c r="BC4512" s="90" t="str">
        <f t="shared" si="278"/>
        <v>OK</v>
      </c>
      <c r="BD4512" s="91" t="str">
        <f t="shared" si="280"/>
        <v xml:space="preserve">                  </v>
      </c>
      <c r="BE4512" s="92">
        <f t="shared" si="281"/>
        <v>12</v>
      </c>
    </row>
    <row r="4513" spans="1:57" s="74" customFormat="1" ht="50.1" customHeight="1" x14ac:dyDescent="0.2">
      <c r="A4513" s="78" t="s">
        <v>55</v>
      </c>
      <c r="B4513" s="78" t="s">
        <v>68</v>
      </c>
      <c r="C4513" s="78" t="s">
        <v>1042</v>
      </c>
      <c r="D4513" s="78" t="s">
        <v>605</v>
      </c>
      <c r="E4513" s="79" t="str">
        <f>+IF(C4513&lt;&gt;"",VLOOKUP(MID(C4513,18,5),NIVELES!$A$133:$B$213,2,0),"")</f>
        <v>PICHINCHA</v>
      </c>
      <c r="F4513" s="80" t="s">
        <v>70</v>
      </c>
      <c r="G4513" s="81" t="str">
        <f>+IF(F4513&lt;&gt;"",VLOOKUP(F4513,NIVELES!$A$246:$C$464,3,0),"")</f>
        <v xml:space="preserve"> </v>
      </c>
      <c r="H4513" s="82" t="s">
        <v>1024</v>
      </c>
      <c r="I4513" s="78" t="s">
        <v>1048</v>
      </c>
      <c r="J4513" s="78" t="s">
        <v>2184</v>
      </c>
      <c r="K4513" s="78" t="s">
        <v>2185</v>
      </c>
      <c r="L4513" s="78" t="s">
        <v>3918</v>
      </c>
      <c r="M4513" s="78">
        <v>376</v>
      </c>
      <c r="N4513" s="78" t="s">
        <v>2587</v>
      </c>
      <c r="O4513" s="78" t="s">
        <v>2167</v>
      </c>
      <c r="P4513" s="82">
        <v>12</v>
      </c>
      <c r="Q4513" s="78" t="s">
        <v>3965</v>
      </c>
      <c r="R4513" s="82">
        <v>1</v>
      </c>
      <c r="S4513" s="82">
        <v>1</v>
      </c>
      <c r="T4513" s="82">
        <v>1</v>
      </c>
      <c r="U4513" s="82">
        <v>1</v>
      </c>
      <c r="V4513" s="82">
        <v>1</v>
      </c>
      <c r="W4513" s="82">
        <v>1</v>
      </c>
      <c r="X4513" s="82">
        <v>1</v>
      </c>
      <c r="Y4513" s="82">
        <v>1</v>
      </c>
      <c r="Z4513" s="82">
        <v>1</v>
      </c>
      <c r="AA4513" s="82">
        <v>1</v>
      </c>
      <c r="AB4513" s="82">
        <v>1</v>
      </c>
      <c r="AC4513" s="82">
        <v>1</v>
      </c>
      <c r="AD4513" s="85" t="str">
        <f>IF(A4513&lt;&gt;"",IF(D4513="DIRECCIÓN_DE_TRANSFERENCIAS","280 0031",VLOOKUP(C4513,NIVELES!$A$14:$B$105,2,0)),"")</f>
        <v>280 9180</v>
      </c>
      <c r="AE4513" s="86" t="s">
        <v>322</v>
      </c>
      <c r="AF4513" s="86" t="s">
        <v>543</v>
      </c>
      <c r="AG4513" s="79" t="str">
        <f>+IF(AF4513&lt;&gt;"",VLOOKUP(AF4513,NIVELES!$A$666:$B$673,2,0),"")</f>
        <v>DESARROLLO_INFANTIL</v>
      </c>
      <c r="AH4513" s="78" t="s">
        <v>322</v>
      </c>
      <c r="AI4513" s="79" t="str">
        <f>IF(AH4513&lt;&gt;"",VLOOKUP(CONCATENATE(AG4513,AH4513),NIVELES!$B$676:$C$745,2,0),"")</f>
        <v>Centros Infantiles Del Buen Vivir Atencion Directa -Funcionamiento Operación Y Atencion De Unidades</v>
      </c>
      <c r="AJ4513" s="78" t="s">
        <v>517</v>
      </c>
      <c r="AK4513" s="79" t="str">
        <f>+IF(AJ4513&lt;&gt;"",VLOOKUP(AJ4513,NIVELES!$A$816:$B$892,2,0),"")</f>
        <v>NO APLICA</v>
      </c>
      <c r="AL4513" s="78" t="s">
        <v>553</v>
      </c>
      <c r="AM4513" s="78">
        <v>510510</v>
      </c>
      <c r="AN4513" s="79" t="str">
        <f>IF(AM4513&lt;&gt;"",+VLOOKUP(AM4513,NIVELES!$A$1652:$B$2466,2,0),"")</f>
        <v>Servicios Personales por Contrato</v>
      </c>
      <c r="AO4513" s="87">
        <v>37398</v>
      </c>
      <c r="AP4513" s="88">
        <v>3116.5</v>
      </c>
      <c r="AQ4513" s="88">
        <v>3116.5</v>
      </c>
      <c r="AR4513" s="88">
        <v>3116.5</v>
      </c>
      <c r="AS4513" s="88">
        <v>3116.5</v>
      </c>
      <c r="AT4513" s="88">
        <v>3116.5</v>
      </c>
      <c r="AU4513" s="88">
        <v>3116.5</v>
      </c>
      <c r="AV4513" s="88">
        <v>3116.5</v>
      </c>
      <c r="AW4513" s="88">
        <v>3116.5</v>
      </c>
      <c r="AX4513" s="88">
        <v>3116.5</v>
      </c>
      <c r="AY4513" s="88">
        <v>3116.5</v>
      </c>
      <c r="AZ4513" s="88">
        <v>3116.5</v>
      </c>
      <c r="BA4513" s="88">
        <v>3116.5</v>
      </c>
      <c r="BB4513" s="89">
        <f t="shared" si="279"/>
        <v>37398</v>
      </c>
      <c r="BC4513" s="90" t="str">
        <f t="shared" si="278"/>
        <v>OK</v>
      </c>
      <c r="BD4513" s="91" t="str">
        <f t="shared" si="280"/>
        <v xml:space="preserve">                  </v>
      </c>
      <c r="BE4513" s="92">
        <f t="shared" si="281"/>
        <v>12</v>
      </c>
    </row>
    <row r="4514" spans="1:57" s="74" customFormat="1" ht="50.1" customHeight="1" x14ac:dyDescent="0.2">
      <c r="A4514" s="78" t="s">
        <v>55</v>
      </c>
      <c r="B4514" s="78" t="s">
        <v>68</v>
      </c>
      <c r="C4514" s="78" t="s">
        <v>1042</v>
      </c>
      <c r="D4514" s="78" t="s">
        <v>605</v>
      </c>
      <c r="E4514" s="79" t="str">
        <f>+IF(C4514&lt;&gt;"",VLOOKUP(MID(C4514,18,5),NIVELES!$A$133:$B$213,2,0),"")</f>
        <v>PICHINCHA</v>
      </c>
      <c r="F4514" s="80" t="s">
        <v>70</v>
      </c>
      <c r="G4514" s="81" t="str">
        <f>+IF(F4514&lt;&gt;"",VLOOKUP(F4514,NIVELES!$A$246:$C$464,3,0),"")</f>
        <v xml:space="preserve"> </v>
      </c>
      <c r="H4514" s="82" t="s">
        <v>1024</v>
      </c>
      <c r="I4514" s="78" t="s">
        <v>1048</v>
      </c>
      <c r="J4514" s="78" t="s">
        <v>2184</v>
      </c>
      <c r="K4514" s="78" t="s">
        <v>2185</v>
      </c>
      <c r="L4514" s="78" t="s">
        <v>3918</v>
      </c>
      <c r="M4514" s="78">
        <v>376</v>
      </c>
      <c r="N4514" s="78" t="s">
        <v>2587</v>
      </c>
      <c r="O4514" s="78" t="s">
        <v>2167</v>
      </c>
      <c r="P4514" s="82">
        <v>12</v>
      </c>
      <c r="Q4514" s="78" t="s">
        <v>3965</v>
      </c>
      <c r="R4514" s="82">
        <v>1</v>
      </c>
      <c r="S4514" s="82">
        <v>1</v>
      </c>
      <c r="T4514" s="82">
        <v>1</v>
      </c>
      <c r="U4514" s="82">
        <v>1</v>
      </c>
      <c r="V4514" s="82">
        <v>1</v>
      </c>
      <c r="W4514" s="82">
        <v>1</v>
      </c>
      <c r="X4514" s="82">
        <v>1</v>
      </c>
      <c r="Y4514" s="82">
        <v>1</v>
      </c>
      <c r="Z4514" s="82">
        <v>1</v>
      </c>
      <c r="AA4514" s="82">
        <v>1</v>
      </c>
      <c r="AB4514" s="82">
        <v>1</v>
      </c>
      <c r="AC4514" s="82">
        <v>1</v>
      </c>
      <c r="AD4514" s="85" t="str">
        <f>IF(A4514&lt;&gt;"",IF(D4514="DIRECCIÓN_DE_TRANSFERENCIAS","280 0031",VLOOKUP(C4514,NIVELES!$A$14:$B$105,2,0)),"")</f>
        <v>280 9180</v>
      </c>
      <c r="AE4514" s="86" t="s">
        <v>322</v>
      </c>
      <c r="AF4514" s="86" t="s">
        <v>543</v>
      </c>
      <c r="AG4514" s="79" t="str">
        <f>+IF(AF4514&lt;&gt;"",VLOOKUP(AF4514,NIVELES!$A$666:$B$673,2,0),"")</f>
        <v>DESARROLLO_INFANTIL</v>
      </c>
      <c r="AH4514" s="78" t="s">
        <v>322</v>
      </c>
      <c r="AI4514" s="79" t="str">
        <f>IF(AH4514&lt;&gt;"",VLOOKUP(CONCATENATE(AG4514,AH4514),NIVELES!$B$676:$C$745,2,0),"")</f>
        <v>Centros Infantiles Del Buen Vivir Atencion Directa -Funcionamiento Operación Y Atencion De Unidades</v>
      </c>
      <c r="AJ4514" s="78" t="s">
        <v>517</v>
      </c>
      <c r="AK4514" s="79" t="str">
        <f>+IF(AJ4514&lt;&gt;"",VLOOKUP(AJ4514,NIVELES!$A$816:$B$892,2,0),"")</f>
        <v>NO APLICA</v>
      </c>
      <c r="AL4514" s="78" t="s">
        <v>553</v>
      </c>
      <c r="AM4514" s="78">
        <v>510601</v>
      </c>
      <c r="AN4514" s="79" t="str">
        <f>IF(AM4514&lt;&gt;"",+VLOOKUP(AM4514,NIVELES!$A$1652:$B$2466,2,0),"")</f>
        <v>Aporte Patronal</v>
      </c>
      <c r="AO4514" s="87">
        <v>51809.69</v>
      </c>
      <c r="AP4514" s="88">
        <v>4317.47</v>
      </c>
      <c r="AQ4514" s="88">
        <v>4317.47</v>
      </c>
      <c r="AR4514" s="88">
        <v>4317.47</v>
      </c>
      <c r="AS4514" s="88">
        <v>4317.47</v>
      </c>
      <c r="AT4514" s="88">
        <v>4317.47</v>
      </c>
      <c r="AU4514" s="88">
        <v>4317.47</v>
      </c>
      <c r="AV4514" s="88">
        <v>4317.47</v>
      </c>
      <c r="AW4514" s="88">
        <v>4317.47</v>
      </c>
      <c r="AX4514" s="88">
        <v>4317.47</v>
      </c>
      <c r="AY4514" s="88">
        <v>4317.47</v>
      </c>
      <c r="AZ4514" s="88">
        <v>4317.47</v>
      </c>
      <c r="BA4514" s="88">
        <v>4317.5200000000004</v>
      </c>
      <c r="BB4514" s="89">
        <f t="shared" si="279"/>
        <v>51809.69</v>
      </c>
      <c r="BC4514" s="90" t="str">
        <f t="shared" si="278"/>
        <v>OK</v>
      </c>
      <c r="BD4514" s="91" t="str">
        <f t="shared" si="280"/>
        <v xml:space="preserve">                  </v>
      </c>
      <c r="BE4514" s="92">
        <f t="shared" si="281"/>
        <v>12</v>
      </c>
    </row>
    <row r="4515" spans="1:57" s="74" customFormat="1" ht="50.1" customHeight="1" x14ac:dyDescent="0.2">
      <c r="A4515" s="78" t="s">
        <v>55</v>
      </c>
      <c r="B4515" s="78" t="s">
        <v>68</v>
      </c>
      <c r="C4515" s="78" t="s">
        <v>1042</v>
      </c>
      <c r="D4515" s="78" t="s">
        <v>605</v>
      </c>
      <c r="E4515" s="79" t="str">
        <f>+IF(C4515&lt;&gt;"",VLOOKUP(MID(C4515,18,5),NIVELES!$A$133:$B$213,2,0),"")</f>
        <v>PICHINCHA</v>
      </c>
      <c r="F4515" s="80" t="s">
        <v>70</v>
      </c>
      <c r="G4515" s="81" t="str">
        <f>+IF(F4515&lt;&gt;"",VLOOKUP(F4515,NIVELES!$A$246:$C$464,3,0),"")</f>
        <v xml:space="preserve"> </v>
      </c>
      <c r="H4515" s="82" t="s">
        <v>1024</v>
      </c>
      <c r="I4515" s="78" t="s">
        <v>1048</v>
      </c>
      <c r="J4515" s="78" t="s">
        <v>2184</v>
      </c>
      <c r="K4515" s="78" t="s">
        <v>2185</v>
      </c>
      <c r="L4515" s="78" t="s">
        <v>3918</v>
      </c>
      <c r="M4515" s="78">
        <v>376</v>
      </c>
      <c r="N4515" s="78" t="s">
        <v>2587</v>
      </c>
      <c r="O4515" s="78" t="s">
        <v>2167</v>
      </c>
      <c r="P4515" s="82">
        <v>12</v>
      </c>
      <c r="Q4515" s="78" t="s">
        <v>3965</v>
      </c>
      <c r="R4515" s="82">
        <v>1</v>
      </c>
      <c r="S4515" s="82">
        <v>1</v>
      </c>
      <c r="T4515" s="82">
        <v>1</v>
      </c>
      <c r="U4515" s="82">
        <v>1</v>
      </c>
      <c r="V4515" s="82">
        <v>1</v>
      </c>
      <c r="W4515" s="82">
        <v>1</v>
      </c>
      <c r="X4515" s="82">
        <v>1</v>
      </c>
      <c r="Y4515" s="82">
        <v>1</v>
      </c>
      <c r="Z4515" s="82">
        <v>1</v>
      </c>
      <c r="AA4515" s="82">
        <v>1</v>
      </c>
      <c r="AB4515" s="82">
        <v>1</v>
      </c>
      <c r="AC4515" s="82">
        <v>1</v>
      </c>
      <c r="AD4515" s="85" t="str">
        <f>IF(A4515&lt;&gt;"",IF(D4515="DIRECCIÓN_DE_TRANSFERENCIAS","280 0031",VLOOKUP(C4515,NIVELES!$A$14:$B$105,2,0)),"")</f>
        <v>280 9180</v>
      </c>
      <c r="AE4515" s="86" t="s">
        <v>322</v>
      </c>
      <c r="AF4515" s="86" t="s">
        <v>543</v>
      </c>
      <c r="AG4515" s="79" t="str">
        <f>+IF(AF4515&lt;&gt;"",VLOOKUP(AF4515,NIVELES!$A$666:$B$673,2,0),"")</f>
        <v>DESARROLLO_INFANTIL</v>
      </c>
      <c r="AH4515" s="78" t="s">
        <v>322</v>
      </c>
      <c r="AI4515" s="79" t="str">
        <f>IF(AH4515&lt;&gt;"",VLOOKUP(CONCATENATE(AG4515,AH4515),NIVELES!$B$676:$C$745,2,0),"")</f>
        <v>Centros Infantiles Del Buen Vivir Atencion Directa -Funcionamiento Operación Y Atencion De Unidades</v>
      </c>
      <c r="AJ4515" s="78" t="s">
        <v>517</v>
      </c>
      <c r="AK4515" s="79" t="str">
        <f>+IF(AJ4515&lt;&gt;"",VLOOKUP(AJ4515,NIVELES!$A$816:$B$892,2,0),"")</f>
        <v>NO APLICA</v>
      </c>
      <c r="AL4515" s="78" t="s">
        <v>553</v>
      </c>
      <c r="AM4515" s="78">
        <v>510602</v>
      </c>
      <c r="AN4515" s="79" t="str">
        <f>IF(AM4515&lt;&gt;"",+VLOOKUP(AM4515,NIVELES!$A$1652:$B$2466,2,0),"")</f>
        <v>Fondo de Reserva</v>
      </c>
      <c r="AO4515" s="87">
        <v>44740.67</v>
      </c>
      <c r="AP4515" s="88">
        <v>3728.39</v>
      </c>
      <c r="AQ4515" s="88">
        <v>3728.39</v>
      </c>
      <c r="AR4515" s="88">
        <v>3728.39</v>
      </c>
      <c r="AS4515" s="88">
        <v>3728.39</v>
      </c>
      <c r="AT4515" s="88">
        <v>3728.39</v>
      </c>
      <c r="AU4515" s="88">
        <v>3728.39</v>
      </c>
      <c r="AV4515" s="88">
        <v>3728.39</v>
      </c>
      <c r="AW4515" s="88">
        <v>3728.39</v>
      </c>
      <c r="AX4515" s="88">
        <v>3728.39</v>
      </c>
      <c r="AY4515" s="88">
        <v>3728.39</v>
      </c>
      <c r="AZ4515" s="88">
        <v>3728.39</v>
      </c>
      <c r="BA4515" s="88">
        <v>3728.38</v>
      </c>
      <c r="BB4515" s="89">
        <f t="shared" si="279"/>
        <v>44740.67</v>
      </c>
      <c r="BC4515" s="90" t="str">
        <f t="shared" si="278"/>
        <v>OK</v>
      </c>
      <c r="BD4515" s="91" t="str">
        <f t="shared" si="280"/>
        <v xml:space="preserve">                  </v>
      </c>
      <c r="BE4515" s="92">
        <f t="shared" si="281"/>
        <v>12</v>
      </c>
    </row>
    <row r="4516" spans="1:57" s="74" customFormat="1" ht="50.1" customHeight="1" x14ac:dyDescent="0.2">
      <c r="A4516" s="78" t="s">
        <v>55</v>
      </c>
      <c r="B4516" s="78" t="s">
        <v>68</v>
      </c>
      <c r="C4516" s="78" t="s">
        <v>1042</v>
      </c>
      <c r="D4516" s="78" t="s">
        <v>605</v>
      </c>
      <c r="E4516" s="79" t="str">
        <f>+IF(C4516&lt;&gt;"",VLOOKUP(MID(C4516,18,5),NIVELES!$A$133:$B$213,2,0),"")</f>
        <v>PICHINCHA</v>
      </c>
      <c r="F4516" s="80" t="s">
        <v>70</v>
      </c>
      <c r="G4516" s="81" t="str">
        <f>+IF(F4516&lt;&gt;"",VLOOKUP(F4516,NIVELES!$A$246:$C$464,3,0),"")</f>
        <v xml:space="preserve"> </v>
      </c>
      <c r="H4516" s="82" t="s">
        <v>1024</v>
      </c>
      <c r="I4516" s="78" t="s">
        <v>1048</v>
      </c>
      <c r="J4516" s="78" t="s">
        <v>2184</v>
      </c>
      <c r="K4516" s="78" t="s">
        <v>2185</v>
      </c>
      <c r="L4516" s="78" t="s">
        <v>3918</v>
      </c>
      <c r="M4516" s="78">
        <v>376</v>
      </c>
      <c r="N4516" s="78" t="s">
        <v>2587</v>
      </c>
      <c r="O4516" s="78" t="s">
        <v>2174</v>
      </c>
      <c r="P4516" s="82">
        <v>12</v>
      </c>
      <c r="Q4516" s="78" t="s">
        <v>2534</v>
      </c>
      <c r="R4516" s="82">
        <v>1</v>
      </c>
      <c r="S4516" s="82">
        <v>1</v>
      </c>
      <c r="T4516" s="82">
        <v>1</v>
      </c>
      <c r="U4516" s="82">
        <v>1</v>
      </c>
      <c r="V4516" s="82">
        <v>1</v>
      </c>
      <c r="W4516" s="82">
        <v>1</v>
      </c>
      <c r="X4516" s="82">
        <v>1</v>
      </c>
      <c r="Y4516" s="82">
        <v>1</v>
      </c>
      <c r="Z4516" s="82">
        <v>1</v>
      </c>
      <c r="AA4516" s="82">
        <v>1</v>
      </c>
      <c r="AB4516" s="82">
        <v>1</v>
      </c>
      <c r="AC4516" s="82">
        <v>1</v>
      </c>
      <c r="AD4516" s="85" t="str">
        <f>IF(A4516&lt;&gt;"",IF(D4516="DIRECCIÓN_DE_TRANSFERENCIAS","280 0031",VLOOKUP(C4516,NIVELES!$A$14:$B$105,2,0)),"")</f>
        <v>280 9180</v>
      </c>
      <c r="AE4516" s="86" t="s">
        <v>322</v>
      </c>
      <c r="AF4516" s="86" t="s">
        <v>543</v>
      </c>
      <c r="AG4516" s="79" t="str">
        <f>+IF(AF4516&lt;&gt;"",VLOOKUP(AF4516,NIVELES!$A$666:$B$673,2,0),"")</f>
        <v>DESARROLLO_INFANTIL</v>
      </c>
      <c r="AH4516" s="78" t="s">
        <v>322</v>
      </c>
      <c r="AI4516" s="79" t="str">
        <f>IF(AH4516&lt;&gt;"",VLOOKUP(CONCATENATE(AG4516,AH4516),NIVELES!$B$676:$C$745,2,0),"")</f>
        <v>Centros Infantiles Del Buen Vivir Atencion Directa -Funcionamiento Operación Y Atencion De Unidades</v>
      </c>
      <c r="AJ4516" s="78" t="s">
        <v>517</v>
      </c>
      <c r="AK4516" s="79" t="str">
        <f>+IF(AJ4516&lt;&gt;"",VLOOKUP(AJ4516,NIVELES!$A$816:$B$892,2,0),"")</f>
        <v>NO APLICA</v>
      </c>
      <c r="AL4516" s="78" t="s">
        <v>554</v>
      </c>
      <c r="AM4516" s="78">
        <v>530101</v>
      </c>
      <c r="AN4516" s="79" t="str">
        <f>IF(AM4516&lt;&gt;"",+VLOOKUP(AM4516,NIVELES!$A$1652:$B$2466,2,0),"")</f>
        <v>Agua Potable</v>
      </c>
      <c r="AO4516" s="87">
        <v>7170.3</v>
      </c>
      <c r="AP4516" s="88">
        <v>597.53</v>
      </c>
      <c r="AQ4516" s="88">
        <v>597.53</v>
      </c>
      <c r="AR4516" s="88">
        <v>597.53</v>
      </c>
      <c r="AS4516" s="88">
        <v>597.53</v>
      </c>
      <c r="AT4516" s="88">
        <v>597.53</v>
      </c>
      <c r="AU4516" s="88">
        <v>597.53</v>
      </c>
      <c r="AV4516" s="88">
        <v>597.53</v>
      </c>
      <c r="AW4516" s="88">
        <v>597.53</v>
      </c>
      <c r="AX4516" s="88">
        <v>597.53</v>
      </c>
      <c r="AY4516" s="88">
        <v>597.53</v>
      </c>
      <c r="AZ4516" s="88">
        <v>597.53</v>
      </c>
      <c r="BA4516" s="88">
        <v>597.47</v>
      </c>
      <c r="BB4516" s="89">
        <f t="shared" si="279"/>
        <v>7170.2999999999984</v>
      </c>
      <c r="BC4516" s="90" t="str">
        <f t="shared" si="278"/>
        <v>OK</v>
      </c>
      <c r="BD4516" s="91" t="str">
        <f t="shared" si="280"/>
        <v xml:space="preserve">                  </v>
      </c>
      <c r="BE4516" s="92">
        <f t="shared" si="281"/>
        <v>12</v>
      </c>
    </row>
    <row r="4517" spans="1:57" s="74" customFormat="1" ht="50.1" customHeight="1" x14ac:dyDescent="0.2">
      <c r="A4517" s="78" t="s">
        <v>55</v>
      </c>
      <c r="B4517" s="78" t="s">
        <v>68</v>
      </c>
      <c r="C4517" s="78" t="s">
        <v>1042</v>
      </c>
      <c r="D4517" s="78" t="s">
        <v>605</v>
      </c>
      <c r="E4517" s="79" t="str">
        <f>+IF(C4517&lt;&gt;"",VLOOKUP(MID(C4517,18,5),NIVELES!$A$133:$B$213,2,0),"")</f>
        <v>PICHINCHA</v>
      </c>
      <c r="F4517" s="80" t="s">
        <v>70</v>
      </c>
      <c r="G4517" s="81" t="str">
        <f>+IF(F4517&lt;&gt;"",VLOOKUP(F4517,NIVELES!$A$246:$C$464,3,0),"")</f>
        <v xml:space="preserve"> </v>
      </c>
      <c r="H4517" s="82" t="s">
        <v>1024</v>
      </c>
      <c r="I4517" s="78" t="s">
        <v>1048</v>
      </c>
      <c r="J4517" s="78" t="s">
        <v>2184</v>
      </c>
      <c r="K4517" s="78" t="s">
        <v>2185</v>
      </c>
      <c r="L4517" s="78" t="s">
        <v>3918</v>
      </c>
      <c r="M4517" s="78">
        <v>376</v>
      </c>
      <c r="N4517" s="78" t="s">
        <v>2587</v>
      </c>
      <c r="O4517" s="78" t="s">
        <v>2174</v>
      </c>
      <c r="P4517" s="82">
        <v>12</v>
      </c>
      <c r="Q4517" s="78" t="s">
        <v>3919</v>
      </c>
      <c r="R4517" s="82">
        <v>1</v>
      </c>
      <c r="S4517" s="82">
        <v>1</v>
      </c>
      <c r="T4517" s="82">
        <v>1</v>
      </c>
      <c r="U4517" s="82">
        <v>1</v>
      </c>
      <c r="V4517" s="82">
        <v>1</v>
      </c>
      <c r="W4517" s="82">
        <v>1</v>
      </c>
      <c r="X4517" s="82">
        <v>1</v>
      </c>
      <c r="Y4517" s="82">
        <v>1</v>
      </c>
      <c r="Z4517" s="82">
        <v>1</v>
      </c>
      <c r="AA4517" s="82">
        <v>1</v>
      </c>
      <c r="AB4517" s="82">
        <v>1</v>
      </c>
      <c r="AC4517" s="82">
        <v>1</v>
      </c>
      <c r="AD4517" s="85" t="str">
        <f>IF(A4517&lt;&gt;"",IF(D4517="DIRECCIÓN_DE_TRANSFERENCIAS","280 0031",VLOOKUP(C4517,NIVELES!$A$14:$B$105,2,0)),"")</f>
        <v>280 9180</v>
      </c>
      <c r="AE4517" s="86" t="s">
        <v>322</v>
      </c>
      <c r="AF4517" s="86" t="s">
        <v>543</v>
      </c>
      <c r="AG4517" s="79" t="str">
        <f>+IF(AF4517&lt;&gt;"",VLOOKUP(AF4517,NIVELES!$A$666:$B$673,2,0),"")</f>
        <v>DESARROLLO_INFANTIL</v>
      </c>
      <c r="AH4517" s="78" t="s">
        <v>322</v>
      </c>
      <c r="AI4517" s="79" t="str">
        <f>IF(AH4517&lt;&gt;"",VLOOKUP(CONCATENATE(AG4517,AH4517),NIVELES!$B$676:$C$745,2,0),"")</f>
        <v>Centros Infantiles Del Buen Vivir Atencion Directa -Funcionamiento Operación Y Atencion De Unidades</v>
      </c>
      <c r="AJ4517" s="78" t="s">
        <v>517</v>
      </c>
      <c r="AK4517" s="79" t="str">
        <f>+IF(AJ4517&lt;&gt;"",VLOOKUP(AJ4517,NIVELES!$A$816:$B$892,2,0),"")</f>
        <v>NO APLICA</v>
      </c>
      <c r="AL4517" s="78" t="s">
        <v>554</v>
      </c>
      <c r="AM4517" s="78">
        <v>530104</v>
      </c>
      <c r="AN4517" s="79" t="str">
        <f>IF(AM4517&lt;&gt;"",+VLOOKUP(AM4517,NIVELES!$A$1652:$B$2466,2,0),"")</f>
        <v>Energía Eléctrica</v>
      </c>
      <c r="AO4517" s="87">
        <v>6418.2</v>
      </c>
      <c r="AP4517" s="88">
        <v>534.85</v>
      </c>
      <c r="AQ4517" s="88">
        <v>534.85</v>
      </c>
      <c r="AR4517" s="88">
        <v>534.85</v>
      </c>
      <c r="AS4517" s="88">
        <v>534.85</v>
      </c>
      <c r="AT4517" s="88">
        <v>534.85</v>
      </c>
      <c r="AU4517" s="88">
        <v>534.85</v>
      </c>
      <c r="AV4517" s="88">
        <v>534.85</v>
      </c>
      <c r="AW4517" s="88">
        <v>534.85</v>
      </c>
      <c r="AX4517" s="88">
        <v>534.85</v>
      </c>
      <c r="AY4517" s="88">
        <v>534.85</v>
      </c>
      <c r="AZ4517" s="88">
        <v>534.85</v>
      </c>
      <c r="BA4517" s="88">
        <v>534.85</v>
      </c>
      <c r="BB4517" s="89">
        <f t="shared" si="279"/>
        <v>6418.2000000000016</v>
      </c>
      <c r="BC4517" s="90" t="str">
        <f t="shared" si="278"/>
        <v>OK</v>
      </c>
      <c r="BD4517" s="91" t="str">
        <f t="shared" si="280"/>
        <v xml:space="preserve">                  </v>
      </c>
      <c r="BE4517" s="92">
        <f t="shared" si="281"/>
        <v>12</v>
      </c>
    </row>
    <row r="4518" spans="1:57" s="74" customFormat="1" ht="50.1" customHeight="1" x14ac:dyDescent="0.2">
      <c r="A4518" s="78" t="s">
        <v>55</v>
      </c>
      <c r="B4518" s="78" t="s">
        <v>68</v>
      </c>
      <c r="C4518" s="78" t="s">
        <v>1042</v>
      </c>
      <c r="D4518" s="78" t="s">
        <v>605</v>
      </c>
      <c r="E4518" s="79" t="str">
        <f>+IF(C4518&lt;&gt;"",VLOOKUP(MID(C4518,18,5),NIVELES!$A$133:$B$213,2,0),"")</f>
        <v>PICHINCHA</v>
      </c>
      <c r="F4518" s="80" t="s">
        <v>70</v>
      </c>
      <c r="G4518" s="81" t="str">
        <f>+IF(F4518&lt;&gt;"",VLOOKUP(F4518,NIVELES!$A$246:$C$464,3,0),"")</f>
        <v xml:space="preserve"> </v>
      </c>
      <c r="H4518" s="82" t="s">
        <v>1024</v>
      </c>
      <c r="I4518" s="78" t="s">
        <v>1048</v>
      </c>
      <c r="J4518" s="78" t="s">
        <v>2184</v>
      </c>
      <c r="K4518" s="78" t="s">
        <v>2185</v>
      </c>
      <c r="L4518" s="78" t="s">
        <v>3918</v>
      </c>
      <c r="M4518" s="78">
        <v>376</v>
      </c>
      <c r="N4518" s="78" t="s">
        <v>2587</v>
      </c>
      <c r="O4518" s="78" t="s">
        <v>2174</v>
      </c>
      <c r="P4518" s="82">
        <v>12</v>
      </c>
      <c r="Q4518" s="78" t="s">
        <v>3920</v>
      </c>
      <c r="R4518" s="82">
        <v>1</v>
      </c>
      <c r="S4518" s="82">
        <v>1</v>
      </c>
      <c r="T4518" s="82">
        <v>1</v>
      </c>
      <c r="U4518" s="82">
        <v>1</v>
      </c>
      <c r="V4518" s="82">
        <v>1</v>
      </c>
      <c r="W4518" s="82">
        <v>1</v>
      </c>
      <c r="X4518" s="82">
        <v>1</v>
      </c>
      <c r="Y4518" s="82">
        <v>1</v>
      </c>
      <c r="Z4518" s="82">
        <v>1</v>
      </c>
      <c r="AA4518" s="82">
        <v>1</v>
      </c>
      <c r="AB4518" s="82">
        <v>1</v>
      </c>
      <c r="AC4518" s="82">
        <v>1</v>
      </c>
      <c r="AD4518" s="85" t="str">
        <f>IF(A4518&lt;&gt;"",IF(D4518="DIRECCIÓN_DE_TRANSFERENCIAS","280 0031",VLOOKUP(C4518,NIVELES!$A$14:$B$105,2,0)),"")</f>
        <v>280 9180</v>
      </c>
      <c r="AE4518" s="86" t="s">
        <v>322</v>
      </c>
      <c r="AF4518" s="86" t="s">
        <v>543</v>
      </c>
      <c r="AG4518" s="79" t="str">
        <f>+IF(AF4518&lt;&gt;"",VLOOKUP(AF4518,NIVELES!$A$666:$B$673,2,0),"")</f>
        <v>DESARROLLO_INFANTIL</v>
      </c>
      <c r="AH4518" s="78" t="s">
        <v>322</v>
      </c>
      <c r="AI4518" s="79" t="str">
        <f>IF(AH4518&lt;&gt;"",VLOOKUP(CONCATENATE(AG4518,AH4518),NIVELES!$B$676:$C$745,2,0),"")</f>
        <v>Centros Infantiles Del Buen Vivir Atencion Directa -Funcionamiento Operación Y Atencion De Unidades</v>
      </c>
      <c r="AJ4518" s="78" t="s">
        <v>517</v>
      </c>
      <c r="AK4518" s="79" t="str">
        <f>+IF(AJ4518&lt;&gt;"",VLOOKUP(AJ4518,NIVELES!$A$816:$B$892,2,0),"")</f>
        <v>NO APLICA</v>
      </c>
      <c r="AL4518" s="78" t="s">
        <v>554</v>
      </c>
      <c r="AM4518" s="78">
        <v>530105</v>
      </c>
      <c r="AN4518" s="79" t="str">
        <f>IF(AM4518&lt;&gt;"",+VLOOKUP(AM4518,NIVELES!$A$1652:$B$2466,2,0),"")</f>
        <v>Telecomunicaciones</v>
      </c>
      <c r="AO4518" s="87">
        <v>7629</v>
      </c>
      <c r="AP4518" s="88">
        <v>635.75</v>
      </c>
      <c r="AQ4518" s="88">
        <v>635.75</v>
      </c>
      <c r="AR4518" s="88">
        <v>635.75</v>
      </c>
      <c r="AS4518" s="88">
        <v>635.75</v>
      </c>
      <c r="AT4518" s="88">
        <v>635.75</v>
      </c>
      <c r="AU4518" s="88">
        <v>635.75</v>
      </c>
      <c r="AV4518" s="88">
        <v>635.75</v>
      </c>
      <c r="AW4518" s="88">
        <v>635.75</v>
      </c>
      <c r="AX4518" s="88">
        <v>635.75</v>
      </c>
      <c r="AY4518" s="88">
        <v>635.75</v>
      </c>
      <c r="AZ4518" s="88">
        <v>635.75</v>
      </c>
      <c r="BA4518" s="88">
        <v>635.75</v>
      </c>
      <c r="BB4518" s="89">
        <f t="shared" si="279"/>
        <v>7629</v>
      </c>
      <c r="BC4518" s="90" t="str">
        <f t="shared" si="278"/>
        <v>OK</v>
      </c>
      <c r="BD4518" s="91" t="str">
        <f t="shared" si="280"/>
        <v xml:space="preserve">                  </v>
      </c>
      <c r="BE4518" s="92">
        <f t="shared" si="281"/>
        <v>12</v>
      </c>
    </row>
    <row r="4519" spans="1:57" s="74" customFormat="1" ht="50.1" customHeight="1" x14ac:dyDescent="0.2">
      <c r="A4519" s="78" t="s">
        <v>55</v>
      </c>
      <c r="B4519" s="78" t="s">
        <v>68</v>
      </c>
      <c r="C4519" s="78" t="s">
        <v>1042</v>
      </c>
      <c r="D4519" s="78" t="s">
        <v>605</v>
      </c>
      <c r="E4519" s="79" t="str">
        <f>+IF(C4519&lt;&gt;"",VLOOKUP(MID(C4519,18,5),NIVELES!$A$133:$B$213,2,0),"")</f>
        <v>PICHINCHA</v>
      </c>
      <c r="F4519" s="80" t="s">
        <v>70</v>
      </c>
      <c r="G4519" s="81" t="str">
        <f>+IF(F4519&lt;&gt;"",VLOOKUP(F4519,NIVELES!$A$246:$C$464,3,0),"")</f>
        <v xml:space="preserve"> </v>
      </c>
      <c r="H4519" s="82" t="s">
        <v>1024</v>
      </c>
      <c r="I4519" s="78" t="s">
        <v>1048</v>
      </c>
      <c r="J4519" s="78" t="s">
        <v>2184</v>
      </c>
      <c r="K4519" s="78" t="s">
        <v>2185</v>
      </c>
      <c r="L4519" s="78" t="s">
        <v>3918</v>
      </c>
      <c r="M4519" s="78">
        <v>376</v>
      </c>
      <c r="N4519" s="78" t="s">
        <v>2587</v>
      </c>
      <c r="O4519" s="78" t="s">
        <v>2212</v>
      </c>
      <c r="P4519" s="82">
        <v>12</v>
      </c>
      <c r="Q4519" s="78" t="s">
        <v>3009</v>
      </c>
      <c r="R4519" s="82">
        <v>1</v>
      </c>
      <c r="S4519" s="82">
        <v>1</v>
      </c>
      <c r="T4519" s="82">
        <v>1</v>
      </c>
      <c r="U4519" s="82">
        <v>1</v>
      </c>
      <c r="V4519" s="82">
        <v>1</v>
      </c>
      <c r="W4519" s="82">
        <v>1</v>
      </c>
      <c r="X4519" s="82">
        <v>1</v>
      </c>
      <c r="Y4519" s="82">
        <v>1</v>
      </c>
      <c r="Z4519" s="82">
        <v>1</v>
      </c>
      <c r="AA4519" s="82">
        <v>1</v>
      </c>
      <c r="AB4519" s="82">
        <v>1</v>
      </c>
      <c r="AC4519" s="82">
        <v>1</v>
      </c>
      <c r="AD4519" s="85" t="str">
        <f>IF(A4519&lt;&gt;"",IF(D4519="DIRECCIÓN_DE_TRANSFERENCIAS","280 0031",VLOOKUP(C4519,NIVELES!$A$14:$B$105,2,0)),"")</f>
        <v>280 9180</v>
      </c>
      <c r="AE4519" s="86" t="s">
        <v>322</v>
      </c>
      <c r="AF4519" s="86" t="s">
        <v>543</v>
      </c>
      <c r="AG4519" s="79" t="str">
        <f>+IF(AF4519&lt;&gt;"",VLOOKUP(AF4519,NIVELES!$A$666:$B$673,2,0),"")</f>
        <v>DESARROLLO_INFANTIL</v>
      </c>
      <c r="AH4519" s="78" t="s">
        <v>322</v>
      </c>
      <c r="AI4519" s="79" t="str">
        <f>IF(AH4519&lt;&gt;"",VLOOKUP(CONCATENATE(AG4519,AH4519),NIVELES!$B$676:$C$745,2,0),"")</f>
        <v>Centros Infantiles Del Buen Vivir Atencion Directa -Funcionamiento Operación Y Atencion De Unidades</v>
      </c>
      <c r="AJ4519" s="78" t="s">
        <v>517</v>
      </c>
      <c r="AK4519" s="79" t="str">
        <f>+IF(AJ4519&lt;&gt;"",VLOOKUP(AJ4519,NIVELES!$A$816:$B$892,2,0),"")</f>
        <v>NO APLICA</v>
      </c>
      <c r="AL4519" s="78" t="s">
        <v>554</v>
      </c>
      <c r="AM4519" s="78">
        <v>530235</v>
      </c>
      <c r="AN4519" s="79" t="str">
        <f>IF(AM4519&lt;&gt;"",+VLOOKUP(AM4519,NIVELES!$A$1652:$B$2466,2,0),"")</f>
        <v>Servicio de Alimentación</v>
      </c>
      <c r="AO4519" s="87">
        <v>251568.67</v>
      </c>
      <c r="AP4519" s="88">
        <v>20964.060000000001</v>
      </c>
      <c r="AQ4519" s="88">
        <v>20964.060000000001</v>
      </c>
      <c r="AR4519" s="88">
        <v>20964.060000000001</v>
      </c>
      <c r="AS4519" s="88">
        <v>20964.060000000001</v>
      </c>
      <c r="AT4519" s="88">
        <v>20964.060000000001</v>
      </c>
      <c r="AU4519" s="88">
        <v>20964.060000000001</v>
      </c>
      <c r="AV4519" s="88">
        <v>20964.060000000001</v>
      </c>
      <c r="AW4519" s="88">
        <v>20964.060000000001</v>
      </c>
      <c r="AX4519" s="88">
        <v>20964.060000000001</v>
      </c>
      <c r="AY4519" s="88">
        <v>20964.060000000001</v>
      </c>
      <c r="AZ4519" s="88">
        <v>20964.060000000001</v>
      </c>
      <c r="BA4519" s="88">
        <v>20964.009999999998</v>
      </c>
      <c r="BB4519" s="89">
        <f t="shared" si="279"/>
        <v>251568.67</v>
      </c>
      <c r="BC4519" s="90" t="str">
        <f t="shared" si="278"/>
        <v>OK</v>
      </c>
      <c r="BD4519" s="91" t="str">
        <f t="shared" si="280"/>
        <v xml:space="preserve">                  </v>
      </c>
      <c r="BE4519" s="92">
        <f t="shared" si="281"/>
        <v>12</v>
      </c>
    </row>
    <row r="4520" spans="1:57" s="74" customFormat="1" ht="50.1" customHeight="1" x14ac:dyDescent="0.2">
      <c r="A4520" s="78" t="s">
        <v>55</v>
      </c>
      <c r="B4520" s="78" t="s">
        <v>68</v>
      </c>
      <c r="C4520" s="78" t="s">
        <v>1042</v>
      </c>
      <c r="D4520" s="78" t="s">
        <v>605</v>
      </c>
      <c r="E4520" s="79" t="str">
        <f>+IF(C4520&lt;&gt;"",VLOOKUP(MID(C4520,18,5),NIVELES!$A$133:$B$213,2,0),"")</f>
        <v>PICHINCHA</v>
      </c>
      <c r="F4520" s="80" t="s">
        <v>70</v>
      </c>
      <c r="G4520" s="81" t="str">
        <f>+IF(F4520&lt;&gt;"",VLOOKUP(F4520,NIVELES!$A$246:$C$464,3,0),"")</f>
        <v xml:space="preserve"> </v>
      </c>
      <c r="H4520" s="82" t="s">
        <v>1024</v>
      </c>
      <c r="I4520" s="78" t="s">
        <v>1048</v>
      </c>
      <c r="J4520" s="78" t="s">
        <v>2184</v>
      </c>
      <c r="K4520" s="78" t="s">
        <v>2185</v>
      </c>
      <c r="L4520" s="78" t="s">
        <v>3918</v>
      </c>
      <c r="M4520" s="78">
        <v>376</v>
      </c>
      <c r="N4520" s="78" t="s">
        <v>2587</v>
      </c>
      <c r="O4520" s="78" t="s">
        <v>3966</v>
      </c>
      <c r="P4520" s="82">
        <v>1</v>
      </c>
      <c r="Q4520" s="78" t="s">
        <v>3967</v>
      </c>
      <c r="R4520" s="82"/>
      <c r="S4520" s="82"/>
      <c r="T4520" s="82"/>
      <c r="U4520" s="82"/>
      <c r="V4520" s="82">
        <v>1</v>
      </c>
      <c r="W4520" s="82"/>
      <c r="X4520" s="82"/>
      <c r="Y4520" s="82"/>
      <c r="Z4520" s="82"/>
      <c r="AA4520" s="82"/>
      <c r="AB4520" s="82"/>
      <c r="AC4520" s="82"/>
      <c r="AD4520" s="85" t="str">
        <f>IF(A4520&lt;&gt;"",IF(D4520="DIRECCIÓN_DE_TRANSFERENCIAS","280 0031",VLOOKUP(C4520,NIVELES!$A$14:$B$105,2,0)),"")</f>
        <v>280 9180</v>
      </c>
      <c r="AE4520" s="86" t="s">
        <v>322</v>
      </c>
      <c r="AF4520" s="86" t="s">
        <v>543</v>
      </c>
      <c r="AG4520" s="79" t="str">
        <f>+IF(AF4520&lt;&gt;"",VLOOKUP(AF4520,NIVELES!$A$666:$B$673,2,0),"")</f>
        <v>DESARROLLO_INFANTIL</v>
      </c>
      <c r="AH4520" s="78" t="s">
        <v>322</v>
      </c>
      <c r="AI4520" s="79" t="str">
        <f>IF(AH4520&lt;&gt;"",VLOOKUP(CONCATENATE(AG4520,AH4520),NIVELES!$B$676:$C$745,2,0),"")</f>
        <v>Centros Infantiles Del Buen Vivir Atencion Directa -Funcionamiento Operación Y Atencion De Unidades</v>
      </c>
      <c r="AJ4520" s="78" t="s">
        <v>517</v>
      </c>
      <c r="AK4520" s="79" t="str">
        <f>+IF(AJ4520&lt;&gt;"",VLOOKUP(AJ4520,NIVELES!$A$816:$B$892,2,0),"")</f>
        <v>NO APLICA</v>
      </c>
      <c r="AL4520" s="78" t="s">
        <v>554</v>
      </c>
      <c r="AM4520" s="78">
        <v>530402</v>
      </c>
      <c r="AN4520" s="79" t="str">
        <f>IF(AM4520&lt;&gt;"",+VLOOKUP(AM4520,NIVELES!$A$1652:$B$2466,2,0),"")</f>
        <v>Edificios, Locales, Residencias y Cableado Estructurado (Instalación, Mantenimiento y Reparación)</v>
      </c>
      <c r="AO4520" s="87">
        <v>16367.43</v>
      </c>
      <c r="AP4520" s="88">
        <v>0</v>
      </c>
      <c r="AQ4520" s="88">
        <v>0</v>
      </c>
      <c r="AR4520" s="88">
        <v>0</v>
      </c>
      <c r="AS4520" s="88">
        <v>0</v>
      </c>
      <c r="AT4520" s="88">
        <v>16367.43</v>
      </c>
      <c r="AU4520" s="88">
        <v>0</v>
      </c>
      <c r="AV4520" s="88">
        <v>0</v>
      </c>
      <c r="AW4520" s="88">
        <v>0</v>
      </c>
      <c r="AX4520" s="88">
        <v>0</v>
      </c>
      <c r="AY4520" s="88">
        <v>0</v>
      </c>
      <c r="AZ4520" s="88">
        <v>0</v>
      </c>
      <c r="BA4520" s="88">
        <v>0</v>
      </c>
      <c r="BB4520" s="89">
        <f t="shared" si="279"/>
        <v>16367.43</v>
      </c>
      <c r="BC4520" s="90" t="str">
        <f t="shared" si="278"/>
        <v>OK</v>
      </c>
      <c r="BD4520" s="91" t="str">
        <f t="shared" si="280"/>
        <v xml:space="preserve">                  </v>
      </c>
      <c r="BE4520" s="92">
        <f t="shared" si="281"/>
        <v>1</v>
      </c>
    </row>
    <row r="4521" spans="1:57" s="74" customFormat="1" ht="50.1" customHeight="1" x14ac:dyDescent="0.2">
      <c r="A4521" s="78" t="s">
        <v>55</v>
      </c>
      <c r="B4521" s="78" t="s">
        <v>68</v>
      </c>
      <c r="C4521" s="78" t="s">
        <v>1042</v>
      </c>
      <c r="D4521" s="78" t="s">
        <v>605</v>
      </c>
      <c r="E4521" s="79" t="str">
        <f>+IF(C4521&lt;&gt;"",VLOOKUP(MID(C4521,18,5),NIVELES!$A$133:$B$213,2,0),"")</f>
        <v>PICHINCHA</v>
      </c>
      <c r="F4521" s="80" t="s">
        <v>70</v>
      </c>
      <c r="G4521" s="81" t="str">
        <f>+IF(F4521&lt;&gt;"",VLOOKUP(F4521,NIVELES!$A$246:$C$464,3,0),"")</f>
        <v xml:space="preserve"> </v>
      </c>
      <c r="H4521" s="82" t="s">
        <v>1024</v>
      </c>
      <c r="I4521" s="78" t="s">
        <v>1048</v>
      </c>
      <c r="J4521" s="78" t="s">
        <v>2184</v>
      </c>
      <c r="K4521" s="78" t="s">
        <v>2185</v>
      </c>
      <c r="L4521" s="78" t="s">
        <v>3918</v>
      </c>
      <c r="M4521" s="78">
        <v>376</v>
      </c>
      <c r="N4521" s="78" t="s">
        <v>2587</v>
      </c>
      <c r="O4521" s="78" t="s">
        <v>2208</v>
      </c>
      <c r="P4521" s="82">
        <v>1</v>
      </c>
      <c r="Q4521" s="78" t="s">
        <v>3010</v>
      </c>
      <c r="R4521" s="82"/>
      <c r="S4521" s="82"/>
      <c r="T4521" s="82">
        <v>1</v>
      </c>
      <c r="U4521" s="82"/>
      <c r="V4521" s="82"/>
      <c r="W4521" s="82"/>
      <c r="X4521" s="82"/>
      <c r="Y4521" s="82"/>
      <c r="Z4521" s="82"/>
      <c r="AA4521" s="82"/>
      <c r="AB4521" s="82"/>
      <c r="AC4521" s="82"/>
      <c r="AD4521" s="85" t="str">
        <f>IF(A4521&lt;&gt;"",IF(D4521="DIRECCIÓN_DE_TRANSFERENCIAS","280 0031",VLOOKUP(C4521,NIVELES!$A$14:$B$105,2,0)),"")</f>
        <v>280 9180</v>
      </c>
      <c r="AE4521" s="86" t="s">
        <v>322</v>
      </c>
      <c r="AF4521" s="86" t="s">
        <v>543</v>
      </c>
      <c r="AG4521" s="79" t="str">
        <f>+IF(AF4521&lt;&gt;"",VLOOKUP(AF4521,NIVELES!$A$666:$B$673,2,0),"")</f>
        <v>DESARROLLO_INFANTIL</v>
      </c>
      <c r="AH4521" s="78" t="s">
        <v>322</v>
      </c>
      <c r="AI4521" s="79" t="str">
        <f>IF(AH4521&lt;&gt;"",VLOOKUP(CONCATENATE(AG4521,AH4521),NIVELES!$B$676:$C$745,2,0),"")</f>
        <v>Centros Infantiles Del Buen Vivir Atencion Directa -Funcionamiento Operación Y Atencion De Unidades</v>
      </c>
      <c r="AJ4521" s="78" t="s">
        <v>517</v>
      </c>
      <c r="AK4521" s="79" t="str">
        <f>+IF(AJ4521&lt;&gt;"",VLOOKUP(AJ4521,NIVELES!$A$816:$B$892,2,0),"")</f>
        <v>NO APLICA</v>
      </c>
      <c r="AL4521" s="78" t="s">
        <v>554</v>
      </c>
      <c r="AM4521" s="78">
        <v>530805</v>
      </c>
      <c r="AN4521" s="79" t="str">
        <f>IF(AM4521&lt;&gt;"",+VLOOKUP(AM4521,NIVELES!$A$1652:$B$2466,2,0),"")</f>
        <v>Materiales de Aseo</v>
      </c>
      <c r="AO4521" s="87">
        <v>1736.66</v>
      </c>
      <c r="AP4521" s="88">
        <v>0</v>
      </c>
      <c r="AQ4521" s="88">
        <v>0</v>
      </c>
      <c r="AR4521" s="88">
        <v>1736.66</v>
      </c>
      <c r="AS4521" s="88">
        <v>0</v>
      </c>
      <c r="AT4521" s="88">
        <v>0</v>
      </c>
      <c r="AU4521" s="88">
        <v>0</v>
      </c>
      <c r="AV4521" s="88">
        <v>0</v>
      </c>
      <c r="AW4521" s="88">
        <v>0</v>
      </c>
      <c r="AX4521" s="88">
        <v>0</v>
      </c>
      <c r="AY4521" s="88">
        <v>0</v>
      </c>
      <c r="AZ4521" s="88">
        <v>0</v>
      </c>
      <c r="BA4521" s="88">
        <v>0</v>
      </c>
      <c r="BB4521" s="89">
        <f t="shared" si="279"/>
        <v>1736.66</v>
      </c>
      <c r="BC4521" s="90" t="str">
        <f t="shared" si="278"/>
        <v>OK</v>
      </c>
      <c r="BD4521" s="91" t="str">
        <f t="shared" si="280"/>
        <v xml:space="preserve">                  </v>
      </c>
      <c r="BE4521" s="92">
        <f t="shared" si="281"/>
        <v>1</v>
      </c>
    </row>
    <row r="4522" spans="1:57" s="74" customFormat="1" ht="50.1" customHeight="1" x14ac:dyDescent="0.2">
      <c r="A4522" s="78" t="s">
        <v>55</v>
      </c>
      <c r="B4522" s="78" t="s">
        <v>68</v>
      </c>
      <c r="C4522" s="78" t="s">
        <v>1042</v>
      </c>
      <c r="D4522" s="78" t="s">
        <v>605</v>
      </c>
      <c r="E4522" s="79" t="str">
        <f>+IF(C4522&lt;&gt;"",VLOOKUP(MID(C4522,18,5),NIVELES!$A$133:$B$213,2,0),"")</f>
        <v>PICHINCHA</v>
      </c>
      <c r="F4522" s="80" t="s">
        <v>70</v>
      </c>
      <c r="G4522" s="81" t="str">
        <f>+IF(F4522&lt;&gt;"",VLOOKUP(F4522,NIVELES!$A$246:$C$464,3,0),"")</f>
        <v xml:space="preserve"> </v>
      </c>
      <c r="H4522" s="82" t="s">
        <v>1024</v>
      </c>
      <c r="I4522" s="78" t="s">
        <v>1048</v>
      </c>
      <c r="J4522" s="78" t="s">
        <v>2184</v>
      </c>
      <c r="K4522" s="78" t="s">
        <v>2185</v>
      </c>
      <c r="L4522" s="78" t="s">
        <v>3918</v>
      </c>
      <c r="M4522" s="78">
        <v>376</v>
      </c>
      <c r="N4522" s="78" t="s">
        <v>2587</v>
      </c>
      <c r="O4522" s="78" t="s">
        <v>2580</v>
      </c>
      <c r="P4522" s="82">
        <v>1</v>
      </c>
      <c r="Q4522" s="78" t="s">
        <v>2585</v>
      </c>
      <c r="R4522" s="82"/>
      <c r="S4522" s="82"/>
      <c r="T4522" s="82">
        <v>1</v>
      </c>
      <c r="U4522" s="82"/>
      <c r="V4522" s="82"/>
      <c r="W4522" s="82"/>
      <c r="X4522" s="82"/>
      <c r="Y4522" s="82"/>
      <c r="Z4522" s="82"/>
      <c r="AA4522" s="82"/>
      <c r="AB4522" s="82"/>
      <c r="AC4522" s="82"/>
      <c r="AD4522" s="85" t="str">
        <f>IF(A4522&lt;&gt;"",IF(D4522="DIRECCIÓN_DE_TRANSFERENCIAS","280 0031",VLOOKUP(C4522,NIVELES!$A$14:$B$105,2,0)),"")</f>
        <v>280 9180</v>
      </c>
      <c r="AE4522" s="86" t="s">
        <v>322</v>
      </c>
      <c r="AF4522" s="86" t="s">
        <v>543</v>
      </c>
      <c r="AG4522" s="79" t="str">
        <f>+IF(AF4522&lt;&gt;"",VLOOKUP(AF4522,NIVELES!$A$666:$B$673,2,0),"")</f>
        <v>DESARROLLO_INFANTIL</v>
      </c>
      <c r="AH4522" s="78" t="s">
        <v>322</v>
      </c>
      <c r="AI4522" s="79" t="str">
        <f>IF(AH4522&lt;&gt;"",VLOOKUP(CONCATENATE(AG4522,AH4522),NIVELES!$B$676:$C$745,2,0),"")</f>
        <v>Centros Infantiles Del Buen Vivir Atencion Directa -Funcionamiento Operación Y Atencion De Unidades</v>
      </c>
      <c r="AJ4522" s="78" t="s">
        <v>517</v>
      </c>
      <c r="AK4522" s="79" t="str">
        <f>+IF(AJ4522&lt;&gt;"",VLOOKUP(AJ4522,NIVELES!$A$816:$B$892,2,0),"")</f>
        <v>NO APLICA</v>
      </c>
      <c r="AL4522" s="78" t="s">
        <v>554</v>
      </c>
      <c r="AM4522" s="78">
        <v>530812</v>
      </c>
      <c r="AN4522" s="79" t="str">
        <f>IF(AM4522&lt;&gt;"",+VLOOKUP(AM4522,NIVELES!$A$1652:$B$2466,2,0),"")</f>
        <v>Materiales Didácticos</v>
      </c>
      <c r="AO4522" s="87">
        <v>5472.74</v>
      </c>
      <c r="AP4522" s="88">
        <v>0</v>
      </c>
      <c r="AQ4522" s="88">
        <v>0</v>
      </c>
      <c r="AR4522" s="88">
        <v>5472.74</v>
      </c>
      <c r="AS4522" s="88">
        <v>0</v>
      </c>
      <c r="AT4522" s="88">
        <v>0</v>
      </c>
      <c r="AU4522" s="88">
        <v>0</v>
      </c>
      <c r="AV4522" s="88">
        <v>0</v>
      </c>
      <c r="AW4522" s="88">
        <v>0</v>
      </c>
      <c r="AX4522" s="88">
        <v>0</v>
      </c>
      <c r="AY4522" s="88">
        <v>0</v>
      </c>
      <c r="AZ4522" s="88">
        <v>0</v>
      </c>
      <c r="BA4522" s="88">
        <v>0</v>
      </c>
      <c r="BB4522" s="89">
        <f t="shared" si="279"/>
        <v>5472.74</v>
      </c>
      <c r="BC4522" s="90" t="str">
        <f t="shared" si="278"/>
        <v>OK</v>
      </c>
      <c r="BD4522" s="91" t="str">
        <f t="shared" si="280"/>
        <v xml:space="preserve">                  </v>
      </c>
      <c r="BE4522" s="92">
        <f t="shared" si="281"/>
        <v>1</v>
      </c>
    </row>
    <row r="4523" spans="1:57" s="74" customFormat="1" ht="50.1" customHeight="1" x14ac:dyDescent="0.2">
      <c r="A4523" s="78" t="s">
        <v>55</v>
      </c>
      <c r="B4523" s="78" t="s">
        <v>68</v>
      </c>
      <c r="C4523" s="78" t="s">
        <v>1042</v>
      </c>
      <c r="D4523" s="78" t="s">
        <v>605</v>
      </c>
      <c r="E4523" s="79" t="str">
        <f>+IF(C4523&lt;&gt;"",VLOOKUP(MID(C4523,18,5),NIVELES!$A$133:$B$213,2,0),"")</f>
        <v>PICHINCHA</v>
      </c>
      <c r="F4523" s="80" t="s">
        <v>70</v>
      </c>
      <c r="G4523" s="81" t="str">
        <f>+IF(F4523&lt;&gt;"",VLOOKUP(F4523,NIVELES!$A$246:$C$464,3,0),"")</f>
        <v xml:space="preserve"> </v>
      </c>
      <c r="H4523" s="82" t="s">
        <v>1024</v>
      </c>
      <c r="I4523" s="78" t="s">
        <v>1048</v>
      </c>
      <c r="J4523" s="78" t="s">
        <v>2184</v>
      </c>
      <c r="K4523" s="78" t="s">
        <v>2185</v>
      </c>
      <c r="L4523" s="78" t="s">
        <v>2450</v>
      </c>
      <c r="M4523" s="78">
        <v>1305</v>
      </c>
      <c r="N4523" s="78" t="s">
        <v>2461</v>
      </c>
      <c r="O4523" s="78" t="s">
        <v>2167</v>
      </c>
      <c r="P4523" s="82">
        <v>12</v>
      </c>
      <c r="Q4523" s="78" t="s">
        <v>3965</v>
      </c>
      <c r="R4523" s="82">
        <v>1</v>
      </c>
      <c r="S4523" s="82">
        <v>1</v>
      </c>
      <c r="T4523" s="82">
        <v>1</v>
      </c>
      <c r="U4523" s="82">
        <v>1</v>
      </c>
      <c r="V4523" s="82">
        <v>1</v>
      </c>
      <c r="W4523" s="82">
        <v>1</v>
      </c>
      <c r="X4523" s="82">
        <v>1</v>
      </c>
      <c r="Y4523" s="82">
        <v>1</v>
      </c>
      <c r="Z4523" s="82">
        <v>1</v>
      </c>
      <c r="AA4523" s="82">
        <v>1</v>
      </c>
      <c r="AB4523" s="82">
        <v>1</v>
      </c>
      <c r="AC4523" s="82">
        <v>1</v>
      </c>
      <c r="AD4523" s="85" t="str">
        <f>IF(A4523&lt;&gt;"",IF(D4523="DIRECCIÓN_DE_TRANSFERENCIAS","280 0031",VLOOKUP(C4523,NIVELES!$A$14:$B$105,2,0)),"")</f>
        <v>280 9180</v>
      </c>
      <c r="AE4523" s="86" t="s">
        <v>322</v>
      </c>
      <c r="AF4523" s="86" t="s">
        <v>543</v>
      </c>
      <c r="AG4523" s="79" t="str">
        <f>+IF(AF4523&lt;&gt;"",VLOOKUP(AF4523,NIVELES!$A$666:$B$673,2,0),"")</f>
        <v>DESARROLLO_INFANTIL</v>
      </c>
      <c r="AH4523" s="78" t="s">
        <v>452</v>
      </c>
      <c r="AI4523" s="79" t="str">
        <f>IF(AH4523&lt;&gt;"",VLOOKUP(CONCATENATE(AG4523,AH4523),NIVELES!$B$676:$C$745,2,0),"")</f>
        <v>Creciendo Con Nuestros Hijos De Atención Directa Funcionamiento, Operación Y Atención Domiciliar</v>
      </c>
      <c r="AJ4523" s="78" t="s">
        <v>517</v>
      </c>
      <c r="AK4523" s="79" t="str">
        <f>+IF(AJ4523&lt;&gt;"",VLOOKUP(AJ4523,NIVELES!$A$816:$B$892,2,0),"")</f>
        <v>NO APLICA</v>
      </c>
      <c r="AL4523" s="78" t="s">
        <v>553</v>
      </c>
      <c r="AM4523" s="78">
        <v>510105</v>
      </c>
      <c r="AN4523" s="79" t="str">
        <f>IF(AM4523&lt;&gt;"",+VLOOKUP(AM4523,NIVELES!$A$1652:$B$2466,2,0),"")</f>
        <v>Remuneraciones Unificadas</v>
      </c>
      <c r="AO4523" s="87">
        <v>154440</v>
      </c>
      <c r="AP4523" s="88">
        <v>12870</v>
      </c>
      <c r="AQ4523" s="88">
        <v>12870</v>
      </c>
      <c r="AR4523" s="88">
        <v>12870</v>
      </c>
      <c r="AS4523" s="88">
        <v>12870</v>
      </c>
      <c r="AT4523" s="88">
        <v>12870</v>
      </c>
      <c r="AU4523" s="88">
        <v>12870</v>
      </c>
      <c r="AV4523" s="88">
        <v>12870</v>
      </c>
      <c r="AW4523" s="88">
        <v>12870</v>
      </c>
      <c r="AX4523" s="88">
        <v>12870</v>
      </c>
      <c r="AY4523" s="88">
        <v>12870</v>
      </c>
      <c r="AZ4523" s="88">
        <v>12870</v>
      </c>
      <c r="BA4523" s="88">
        <v>12870</v>
      </c>
      <c r="BB4523" s="89">
        <f t="shared" si="279"/>
        <v>154440</v>
      </c>
      <c r="BC4523" s="90" t="str">
        <f t="shared" si="278"/>
        <v>OK</v>
      </c>
      <c r="BD4523" s="91" t="str">
        <f t="shared" si="280"/>
        <v xml:space="preserve">                  </v>
      </c>
      <c r="BE4523" s="92">
        <f t="shared" si="281"/>
        <v>12</v>
      </c>
    </row>
    <row r="4524" spans="1:57" s="74" customFormat="1" ht="50.1" customHeight="1" x14ac:dyDescent="0.2">
      <c r="A4524" s="78" t="s">
        <v>55</v>
      </c>
      <c r="B4524" s="78" t="s">
        <v>68</v>
      </c>
      <c r="C4524" s="78" t="s">
        <v>1042</v>
      </c>
      <c r="D4524" s="78" t="s">
        <v>605</v>
      </c>
      <c r="E4524" s="79" t="str">
        <f>+IF(C4524&lt;&gt;"",VLOOKUP(MID(C4524,18,5),NIVELES!$A$133:$B$213,2,0),"")</f>
        <v>PICHINCHA</v>
      </c>
      <c r="F4524" s="80" t="s">
        <v>70</v>
      </c>
      <c r="G4524" s="81" t="str">
        <f>+IF(F4524&lt;&gt;"",VLOOKUP(F4524,NIVELES!$A$246:$C$464,3,0),"")</f>
        <v xml:space="preserve"> </v>
      </c>
      <c r="H4524" s="82" t="s">
        <v>1024</v>
      </c>
      <c r="I4524" s="78" t="s">
        <v>1048</v>
      </c>
      <c r="J4524" s="78" t="s">
        <v>2184</v>
      </c>
      <c r="K4524" s="78" t="s">
        <v>2185</v>
      </c>
      <c r="L4524" s="78" t="s">
        <v>2450</v>
      </c>
      <c r="M4524" s="78">
        <v>1305</v>
      </c>
      <c r="N4524" s="78" t="s">
        <v>2461</v>
      </c>
      <c r="O4524" s="78" t="s">
        <v>2167</v>
      </c>
      <c r="P4524" s="82">
        <v>12</v>
      </c>
      <c r="Q4524" s="78" t="s">
        <v>3965</v>
      </c>
      <c r="R4524" s="82">
        <v>1</v>
      </c>
      <c r="S4524" s="82">
        <v>1</v>
      </c>
      <c r="T4524" s="82">
        <v>1</v>
      </c>
      <c r="U4524" s="82">
        <v>1</v>
      </c>
      <c r="V4524" s="82">
        <v>1</v>
      </c>
      <c r="W4524" s="82">
        <v>1</v>
      </c>
      <c r="X4524" s="82">
        <v>1</v>
      </c>
      <c r="Y4524" s="82">
        <v>1</v>
      </c>
      <c r="Z4524" s="82">
        <v>1</v>
      </c>
      <c r="AA4524" s="82">
        <v>1</v>
      </c>
      <c r="AB4524" s="82">
        <v>1</v>
      </c>
      <c r="AC4524" s="82">
        <v>1</v>
      </c>
      <c r="AD4524" s="85" t="str">
        <f>IF(A4524&lt;&gt;"",IF(D4524="DIRECCIÓN_DE_TRANSFERENCIAS","280 0031",VLOOKUP(C4524,NIVELES!$A$14:$B$105,2,0)),"")</f>
        <v>280 9180</v>
      </c>
      <c r="AE4524" s="86" t="s">
        <v>322</v>
      </c>
      <c r="AF4524" s="86" t="s">
        <v>543</v>
      </c>
      <c r="AG4524" s="79" t="str">
        <f>+IF(AF4524&lt;&gt;"",VLOOKUP(AF4524,NIVELES!$A$666:$B$673,2,0),"")</f>
        <v>DESARROLLO_INFANTIL</v>
      </c>
      <c r="AH4524" s="78" t="s">
        <v>452</v>
      </c>
      <c r="AI4524" s="79" t="str">
        <f>IF(AH4524&lt;&gt;"",VLOOKUP(CONCATENATE(AG4524,AH4524),NIVELES!$B$676:$C$745,2,0),"")</f>
        <v>Creciendo Con Nuestros Hijos De Atención Directa Funcionamiento, Operación Y Atención Domiciliar</v>
      </c>
      <c r="AJ4524" s="78" t="s">
        <v>517</v>
      </c>
      <c r="AK4524" s="79" t="str">
        <f>+IF(AJ4524&lt;&gt;"",VLOOKUP(AJ4524,NIVELES!$A$816:$B$892,2,0),"")</f>
        <v>NO APLICA</v>
      </c>
      <c r="AL4524" s="78" t="s">
        <v>553</v>
      </c>
      <c r="AM4524" s="78">
        <v>510203</v>
      </c>
      <c r="AN4524" s="79" t="str">
        <f>IF(AM4524&lt;&gt;"",+VLOOKUP(AM4524,NIVELES!$A$1652:$B$2466,2,0),"")</f>
        <v>Decimotercer Sueldo</v>
      </c>
      <c r="AO4524" s="87">
        <v>11797.5</v>
      </c>
      <c r="AP4524" s="88">
        <v>220.61</v>
      </c>
      <c r="AQ4524" s="88">
        <v>220.61</v>
      </c>
      <c r="AR4524" s="88">
        <v>220.61</v>
      </c>
      <c r="AS4524" s="88">
        <v>220.61</v>
      </c>
      <c r="AT4524" s="88">
        <v>220.61</v>
      </c>
      <c r="AU4524" s="88">
        <v>220.61</v>
      </c>
      <c r="AV4524" s="88">
        <v>220.61</v>
      </c>
      <c r="AW4524" s="88">
        <v>220.61</v>
      </c>
      <c r="AX4524" s="88">
        <v>220.61</v>
      </c>
      <c r="AY4524" s="88">
        <v>220.61</v>
      </c>
      <c r="AZ4524" s="88">
        <v>220.61</v>
      </c>
      <c r="BA4524" s="88">
        <v>9370.7900000000009</v>
      </c>
      <c r="BB4524" s="89">
        <f t="shared" si="279"/>
        <v>11797.500000000002</v>
      </c>
      <c r="BC4524" s="90" t="str">
        <f t="shared" si="278"/>
        <v>OK</v>
      </c>
      <c r="BD4524" s="91" t="str">
        <f t="shared" si="280"/>
        <v xml:space="preserve">                  </v>
      </c>
      <c r="BE4524" s="92">
        <f t="shared" si="281"/>
        <v>12</v>
      </c>
    </row>
    <row r="4525" spans="1:57" s="74" customFormat="1" ht="50.1" customHeight="1" x14ac:dyDescent="0.2">
      <c r="A4525" s="78" t="s">
        <v>55</v>
      </c>
      <c r="B4525" s="78" t="s">
        <v>68</v>
      </c>
      <c r="C4525" s="78" t="s">
        <v>1042</v>
      </c>
      <c r="D4525" s="78" t="s">
        <v>605</v>
      </c>
      <c r="E4525" s="79" t="str">
        <f>+IF(C4525&lt;&gt;"",VLOOKUP(MID(C4525,18,5),NIVELES!$A$133:$B$213,2,0),"")</f>
        <v>PICHINCHA</v>
      </c>
      <c r="F4525" s="80" t="s">
        <v>70</v>
      </c>
      <c r="G4525" s="81" t="str">
        <f>+IF(F4525&lt;&gt;"",VLOOKUP(F4525,NIVELES!$A$246:$C$464,3,0),"")</f>
        <v xml:space="preserve"> </v>
      </c>
      <c r="H4525" s="82" t="s">
        <v>1024</v>
      </c>
      <c r="I4525" s="78" t="s">
        <v>1048</v>
      </c>
      <c r="J4525" s="78" t="s">
        <v>2184</v>
      </c>
      <c r="K4525" s="78" t="s">
        <v>2185</v>
      </c>
      <c r="L4525" s="78" t="s">
        <v>2450</v>
      </c>
      <c r="M4525" s="78">
        <v>1305</v>
      </c>
      <c r="N4525" s="78" t="s">
        <v>2461</v>
      </c>
      <c r="O4525" s="78" t="s">
        <v>2167</v>
      </c>
      <c r="P4525" s="82">
        <v>12</v>
      </c>
      <c r="Q4525" s="78" t="s">
        <v>3965</v>
      </c>
      <c r="R4525" s="82">
        <v>1</v>
      </c>
      <c r="S4525" s="82">
        <v>1</v>
      </c>
      <c r="T4525" s="82">
        <v>1</v>
      </c>
      <c r="U4525" s="82">
        <v>1</v>
      </c>
      <c r="V4525" s="82">
        <v>1</v>
      </c>
      <c r="W4525" s="82">
        <v>1</v>
      </c>
      <c r="X4525" s="82">
        <v>1</v>
      </c>
      <c r="Y4525" s="82">
        <v>1</v>
      </c>
      <c r="Z4525" s="82">
        <v>1</v>
      </c>
      <c r="AA4525" s="82">
        <v>1</v>
      </c>
      <c r="AB4525" s="82">
        <v>1</v>
      </c>
      <c r="AC4525" s="82">
        <v>1</v>
      </c>
      <c r="AD4525" s="85" t="str">
        <f>IF(A4525&lt;&gt;"",IF(D4525="DIRECCIÓN_DE_TRANSFERENCIAS","280 0031",VLOOKUP(C4525,NIVELES!$A$14:$B$105,2,0)),"")</f>
        <v>280 9180</v>
      </c>
      <c r="AE4525" s="86" t="s">
        <v>322</v>
      </c>
      <c r="AF4525" s="86" t="s">
        <v>543</v>
      </c>
      <c r="AG4525" s="79" t="str">
        <f>+IF(AF4525&lt;&gt;"",VLOOKUP(AF4525,NIVELES!$A$666:$B$673,2,0),"")</f>
        <v>DESARROLLO_INFANTIL</v>
      </c>
      <c r="AH4525" s="78" t="s">
        <v>452</v>
      </c>
      <c r="AI4525" s="79" t="str">
        <f>IF(AH4525&lt;&gt;"",VLOOKUP(CONCATENATE(AG4525,AH4525),NIVELES!$B$676:$C$745,2,0),"")</f>
        <v>Creciendo Con Nuestros Hijos De Atención Directa Funcionamiento, Operación Y Atención Domiciliar</v>
      </c>
      <c r="AJ4525" s="78" t="s">
        <v>517</v>
      </c>
      <c r="AK4525" s="79" t="str">
        <f>+IF(AJ4525&lt;&gt;"",VLOOKUP(AJ4525,NIVELES!$A$816:$B$892,2,0),"")</f>
        <v>NO APLICA</v>
      </c>
      <c r="AL4525" s="78" t="s">
        <v>553</v>
      </c>
      <c r="AM4525" s="78">
        <v>510204</v>
      </c>
      <c r="AN4525" s="79" t="str">
        <f>IF(AM4525&lt;&gt;"",+VLOOKUP(AM4525,NIVELES!$A$1652:$B$2466,2,0),"")</f>
        <v>Decimocuarto Sueldo</v>
      </c>
      <c r="AO4525" s="87">
        <v>7945.67</v>
      </c>
      <c r="AP4525" s="88">
        <v>135.07</v>
      </c>
      <c r="AQ4525" s="88">
        <v>135.07</v>
      </c>
      <c r="AR4525" s="88">
        <v>135.07</v>
      </c>
      <c r="AS4525" s="88">
        <v>135.07</v>
      </c>
      <c r="AT4525" s="88">
        <v>135.07</v>
      </c>
      <c r="AU4525" s="88">
        <v>135.07</v>
      </c>
      <c r="AV4525" s="88">
        <v>135.07</v>
      </c>
      <c r="AW4525" s="88">
        <v>6459.9</v>
      </c>
      <c r="AX4525" s="88">
        <v>135.07</v>
      </c>
      <c r="AY4525" s="88">
        <v>135.07</v>
      </c>
      <c r="AZ4525" s="88">
        <v>135.07</v>
      </c>
      <c r="BA4525" s="88">
        <v>135.07</v>
      </c>
      <c r="BB4525" s="89">
        <f t="shared" si="279"/>
        <v>7945.6699999999983</v>
      </c>
      <c r="BC4525" s="90" t="str">
        <f t="shared" si="278"/>
        <v>OK</v>
      </c>
      <c r="BD4525" s="91" t="str">
        <f t="shared" si="280"/>
        <v xml:space="preserve">                  </v>
      </c>
      <c r="BE4525" s="92">
        <f t="shared" si="281"/>
        <v>12</v>
      </c>
    </row>
    <row r="4526" spans="1:57" s="74" customFormat="1" ht="50.1" customHeight="1" x14ac:dyDescent="0.2">
      <c r="A4526" s="78" t="s">
        <v>55</v>
      </c>
      <c r="B4526" s="78" t="s">
        <v>68</v>
      </c>
      <c r="C4526" s="78" t="s">
        <v>1042</v>
      </c>
      <c r="D4526" s="78" t="s">
        <v>605</v>
      </c>
      <c r="E4526" s="79" t="str">
        <f>+IF(C4526&lt;&gt;"",VLOOKUP(MID(C4526,18,5),NIVELES!$A$133:$B$213,2,0),"")</f>
        <v>PICHINCHA</v>
      </c>
      <c r="F4526" s="80" t="s">
        <v>70</v>
      </c>
      <c r="G4526" s="81" t="str">
        <f>+IF(F4526&lt;&gt;"",VLOOKUP(F4526,NIVELES!$A$246:$C$464,3,0),"")</f>
        <v xml:space="preserve"> </v>
      </c>
      <c r="H4526" s="82" t="s">
        <v>1024</v>
      </c>
      <c r="I4526" s="78" t="s">
        <v>1048</v>
      </c>
      <c r="J4526" s="78" t="s">
        <v>2184</v>
      </c>
      <c r="K4526" s="78" t="s">
        <v>2185</v>
      </c>
      <c r="L4526" s="78" t="s">
        <v>2450</v>
      </c>
      <c r="M4526" s="78">
        <v>1305</v>
      </c>
      <c r="N4526" s="78" t="s">
        <v>2461</v>
      </c>
      <c r="O4526" s="78" t="s">
        <v>2167</v>
      </c>
      <c r="P4526" s="82">
        <v>12</v>
      </c>
      <c r="Q4526" s="78" t="s">
        <v>3965</v>
      </c>
      <c r="R4526" s="82">
        <v>1</v>
      </c>
      <c r="S4526" s="82">
        <v>1</v>
      </c>
      <c r="T4526" s="82">
        <v>1</v>
      </c>
      <c r="U4526" s="82">
        <v>1</v>
      </c>
      <c r="V4526" s="82">
        <v>1</v>
      </c>
      <c r="W4526" s="82">
        <v>1</v>
      </c>
      <c r="X4526" s="82">
        <v>1</v>
      </c>
      <c r="Y4526" s="82">
        <v>1</v>
      </c>
      <c r="Z4526" s="82">
        <v>1</v>
      </c>
      <c r="AA4526" s="82">
        <v>1</v>
      </c>
      <c r="AB4526" s="82">
        <v>1</v>
      </c>
      <c r="AC4526" s="82">
        <v>1</v>
      </c>
      <c r="AD4526" s="85" t="str">
        <f>IF(A4526&lt;&gt;"",IF(D4526="DIRECCIÓN_DE_TRANSFERENCIAS","280 0031",VLOOKUP(C4526,NIVELES!$A$14:$B$105,2,0)),"")</f>
        <v>280 9180</v>
      </c>
      <c r="AE4526" s="86" t="s">
        <v>322</v>
      </c>
      <c r="AF4526" s="86" t="s">
        <v>543</v>
      </c>
      <c r="AG4526" s="79" t="str">
        <f>+IF(AF4526&lt;&gt;"",VLOOKUP(AF4526,NIVELES!$A$666:$B$673,2,0),"")</f>
        <v>DESARROLLO_INFANTIL</v>
      </c>
      <c r="AH4526" s="78" t="s">
        <v>452</v>
      </c>
      <c r="AI4526" s="79" t="str">
        <f>IF(AH4526&lt;&gt;"",VLOOKUP(CONCATENATE(AG4526,AH4526),NIVELES!$B$676:$C$745,2,0),"")</f>
        <v>Creciendo Con Nuestros Hijos De Atención Directa Funcionamiento, Operación Y Atención Domiciliar</v>
      </c>
      <c r="AJ4526" s="78" t="s">
        <v>517</v>
      </c>
      <c r="AK4526" s="79" t="str">
        <f>+IF(AJ4526&lt;&gt;"",VLOOKUP(AJ4526,NIVELES!$A$816:$B$892,2,0),"")</f>
        <v>NO APLICA</v>
      </c>
      <c r="AL4526" s="78" t="s">
        <v>553</v>
      </c>
      <c r="AM4526" s="78">
        <v>510601</v>
      </c>
      <c r="AN4526" s="79" t="str">
        <f>IF(AM4526&lt;&gt;"",+VLOOKUP(AM4526,NIVELES!$A$1652:$B$2466,2,0),"")</f>
        <v>Aporte Patronal</v>
      </c>
      <c r="AO4526" s="87">
        <v>13661.51</v>
      </c>
      <c r="AP4526" s="88">
        <v>1138.46</v>
      </c>
      <c r="AQ4526" s="88">
        <v>1138.46</v>
      </c>
      <c r="AR4526" s="88">
        <v>1138.46</v>
      </c>
      <c r="AS4526" s="88">
        <v>1138.46</v>
      </c>
      <c r="AT4526" s="88">
        <v>1138.46</v>
      </c>
      <c r="AU4526" s="88">
        <v>1138.46</v>
      </c>
      <c r="AV4526" s="88">
        <v>1138.46</v>
      </c>
      <c r="AW4526" s="88">
        <v>1138.46</v>
      </c>
      <c r="AX4526" s="88">
        <v>1138.46</v>
      </c>
      <c r="AY4526" s="88">
        <v>1138.46</v>
      </c>
      <c r="AZ4526" s="88">
        <v>1138.46</v>
      </c>
      <c r="BA4526" s="88">
        <v>1138.45</v>
      </c>
      <c r="BB4526" s="89">
        <f t="shared" si="279"/>
        <v>13661.509999999998</v>
      </c>
      <c r="BC4526" s="90" t="str">
        <f t="shared" si="278"/>
        <v>OK</v>
      </c>
      <c r="BD4526" s="91" t="str">
        <f t="shared" si="280"/>
        <v xml:space="preserve">                  </v>
      </c>
      <c r="BE4526" s="92">
        <f t="shared" si="281"/>
        <v>12</v>
      </c>
    </row>
    <row r="4527" spans="1:57" s="74" customFormat="1" ht="50.1" customHeight="1" x14ac:dyDescent="0.2">
      <c r="A4527" s="78" t="s">
        <v>55</v>
      </c>
      <c r="B4527" s="78" t="s">
        <v>68</v>
      </c>
      <c r="C4527" s="78" t="s">
        <v>1042</v>
      </c>
      <c r="D4527" s="78" t="s">
        <v>605</v>
      </c>
      <c r="E4527" s="79" t="str">
        <f>+IF(C4527&lt;&gt;"",VLOOKUP(MID(C4527,18,5),NIVELES!$A$133:$B$213,2,0),"")</f>
        <v>PICHINCHA</v>
      </c>
      <c r="F4527" s="80" t="s">
        <v>70</v>
      </c>
      <c r="G4527" s="81" t="str">
        <f>+IF(F4527&lt;&gt;"",VLOOKUP(F4527,NIVELES!$A$246:$C$464,3,0),"")</f>
        <v xml:space="preserve"> </v>
      </c>
      <c r="H4527" s="82" t="s">
        <v>1024</v>
      </c>
      <c r="I4527" s="78" t="s">
        <v>1048</v>
      </c>
      <c r="J4527" s="78" t="s">
        <v>2184</v>
      </c>
      <c r="K4527" s="78" t="s">
        <v>2185</v>
      </c>
      <c r="L4527" s="78" t="s">
        <v>2450</v>
      </c>
      <c r="M4527" s="78">
        <v>1305</v>
      </c>
      <c r="N4527" s="78" t="s">
        <v>2461</v>
      </c>
      <c r="O4527" s="78" t="s">
        <v>2167</v>
      </c>
      <c r="P4527" s="82">
        <v>12</v>
      </c>
      <c r="Q4527" s="78" t="s">
        <v>3965</v>
      </c>
      <c r="R4527" s="82">
        <v>1</v>
      </c>
      <c r="S4527" s="82">
        <v>1</v>
      </c>
      <c r="T4527" s="82">
        <v>1</v>
      </c>
      <c r="U4527" s="82">
        <v>1</v>
      </c>
      <c r="V4527" s="82">
        <v>1</v>
      </c>
      <c r="W4527" s="82">
        <v>1</v>
      </c>
      <c r="X4527" s="82">
        <v>1</v>
      </c>
      <c r="Y4527" s="82">
        <v>1</v>
      </c>
      <c r="Z4527" s="82">
        <v>1</v>
      </c>
      <c r="AA4527" s="82">
        <v>1</v>
      </c>
      <c r="AB4527" s="82">
        <v>1</v>
      </c>
      <c r="AC4527" s="82">
        <v>1</v>
      </c>
      <c r="AD4527" s="85" t="str">
        <f>IF(A4527&lt;&gt;"",IF(D4527="DIRECCIÓN_DE_TRANSFERENCIAS","280 0031",VLOOKUP(C4527,NIVELES!$A$14:$B$105,2,0)),"")</f>
        <v>280 9180</v>
      </c>
      <c r="AE4527" s="86" t="s">
        <v>322</v>
      </c>
      <c r="AF4527" s="86" t="s">
        <v>543</v>
      </c>
      <c r="AG4527" s="79" t="str">
        <f>+IF(AF4527&lt;&gt;"",VLOOKUP(AF4527,NIVELES!$A$666:$B$673,2,0),"")</f>
        <v>DESARROLLO_INFANTIL</v>
      </c>
      <c r="AH4527" s="78" t="s">
        <v>452</v>
      </c>
      <c r="AI4527" s="79" t="str">
        <f>IF(AH4527&lt;&gt;"",VLOOKUP(CONCATENATE(AG4527,AH4527),NIVELES!$B$676:$C$745,2,0),"")</f>
        <v>Creciendo Con Nuestros Hijos De Atención Directa Funcionamiento, Operación Y Atención Domiciliar</v>
      </c>
      <c r="AJ4527" s="78" t="s">
        <v>517</v>
      </c>
      <c r="AK4527" s="79" t="str">
        <f>+IF(AJ4527&lt;&gt;"",VLOOKUP(AJ4527,NIVELES!$A$816:$B$892,2,0),"")</f>
        <v>NO APLICA</v>
      </c>
      <c r="AL4527" s="78" t="s">
        <v>553</v>
      </c>
      <c r="AM4527" s="78">
        <v>510602</v>
      </c>
      <c r="AN4527" s="79" t="str">
        <f>IF(AM4527&lt;&gt;"",+VLOOKUP(AM4527,NIVELES!$A$1652:$B$2466,2,0),"")</f>
        <v>Fondo de Reserva</v>
      </c>
      <c r="AO4527" s="87">
        <v>11797.5</v>
      </c>
      <c r="AP4527" s="88">
        <v>983.13</v>
      </c>
      <c r="AQ4527" s="88">
        <v>983.13</v>
      </c>
      <c r="AR4527" s="88">
        <v>983.13</v>
      </c>
      <c r="AS4527" s="88">
        <v>983.13</v>
      </c>
      <c r="AT4527" s="88">
        <v>983.13</v>
      </c>
      <c r="AU4527" s="88">
        <v>983.13</v>
      </c>
      <c r="AV4527" s="88">
        <v>983.13</v>
      </c>
      <c r="AW4527" s="88">
        <v>983.13</v>
      </c>
      <c r="AX4527" s="88">
        <v>983.13</v>
      </c>
      <c r="AY4527" s="88">
        <v>983.13</v>
      </c>
      <c r="AZ4527" s="88">
        <v>983.13</v>
      </c>
      <c r="BA4527" s="88">
        <v>983.07</v>
      </c>
      <c r="BB4527" s="89">
        <f t="shared" si="279"/>
        <v>11797.499999999998</v>
      </c>
      <c r="BC4527" s="90" t="str">
        <f t="shared" si="278"/>
        <v>OK</v>
      </c>
      <c r="BD4527" s="91" t="str">
        <f t="shared" si="280"/>
        <v xml:space="preserve">                  </v>
      </c>
      <c r="BE4527" s="92">
        <f t="shared" si="281"/>
        <v>12</v>
      </c>
    </row>
    <row r="4528" spans="1:57" s="74" customFormat="1" ht="50.1" customHeight="1" x14ac:dyDescent="0.2">
      <c r="A4528" s="78" t="s">
        <v>55</v>
      </c>
      <c r="B4528" s="78" t="s">
        <v>68</v>
      </c>
      <c r="C4528" s="78" t="s">
        <v>1042</v>
      </c>
      <c r="D4528" s="78" t="s">
        <v>605</v>
      </c>
      <c r="E4528" s="79" t="str">
        <f>+IF(C4528&lt;&gt;"",VLOOKUP(MID(C4528,18,5),NIVELES!$A$133:$B$213,2,0),"")</f>
        <v>PICHINCHA</v>
      </c>
      <c r="F4528" s="80" t="s">
        <v>70</v>
      </c>
      <c r="G4528" s="81" t="str">
        <f>+IF(F4528&lt;&gt;"",VLOOKUP(F4528,NIVELES!$A$246:$C$464,3,0),"")</f>
        <v xml:space="preserve"> </v>
      </c>
      <c r="H4528" s="82" t="s">
        <v>1024</v>
      </c>
      <c r="I4528" s="78" t="s">
        <v>1048</v>
      </c>
      <c r="J4528" s="78" t="s">
        <v>2184</v>
      </c>
      <c r="K4528" s="78" t="s">
        <v>2185</v>
      </c>
      <c r="L4528" s="78" t="s">
        <v>3922</v>
      </c>
      <c r="M4528" s="78">
        <v>90</v>
      </c>
      <c r="N4528" s="78" t="s">
        <v>2203</v>
      </c>
      <c r="O4528" s="78" t="s">
        <v>2222</v>
      </c>
      <c r="P4528" s="82">
        <v>4</v>
      </c>
      <c r="Q4528" s="78" t="s">
        <v>3018</v>
      </c>
      <c r="R4528" s="82"/>
      <c r="S4528" s="82">
        <v>1</v>
      </c>
      <c r="T4528" s="82"/>
      <c r="U4528" s="82">
        <v>1</v>
      </c>
      <c r="V4528" s="82"/>
      <c r="W4528" s="82"/>
      <c r="X4528" s="82">
        <v>1</v>
      </c>
      <c r="Y4528" s="82"/>
      <c r="Z4528" s="82"/>
      <c r="AA4528" s="82">
        <v>1</v>
      </c>
      <c r="AB4528" s="82"/>
      <c r="AC4528" s="82"/>
      <c r="AD4528" s="85" t="str">
        <f>IF(A4528&lt;&gt;"",IF(D4528="DIRECCIÓN_DE_TRANSFERENCIAS","280 0031",VLOOKUP(C4528,NIVELES!$A$14:$B$105,2,0)),"")</f>
        <v>280 9180</v>
      </c>
      <c r="AE4528" s="86" t="s">
        <v>322</v>
      </c>
      <c r="AF4528" s="86" t="s">
        <v>543</v>
      </c>
      <c r="AG4528" s="79" t="str">
        <f>+IF(AF4528&lt;&gt;"",VLOOKUP(AF4528,NIVELES!$A$666:$B$673,2,0),"")</f>
        <v>DESARROLLO_INFANTIL</v>
      </c>
      <c r="AH4528" s="78" t="s">
        <v>320</v>
      </c>
      <c r="AI4528" s="79" t="str">
        <f>IF(AH4528&lt;&gt;"",VLOOKUP(CONCATENATE(AG4528,AH4528),NIVELES!$B$676:$C$745,2,0),"")</f>
        <v>Asegurar La Operacion Y Atencion De Cibv  Administrados Por Prestacion De Servicios A Traves De Cooperantes  Para Contribuir Al Desarrollo Integral De Niñas Y Niños</v>
      </c>
      <c r="AJ4528" s="78" t="s">
        <v>387</v>
      </c>
      <c r="AK4528" s="79" t="str">
        <f>+IF(AJ4528&lt;&gt;"",VLOOKUP(AJ4528,NIVELES!$A$816:$B$892,2,0),"")</f>
        <v>ASEGURAR EL DESARROLLO INFANTIL Y LA EDUCACIÓN INTEGRAL, CON CALIDAD Y CALIDEZ PARA TODOS LOS NIÑOS, NIÑAS Y ADOLESCENTES</v>
      </c>
      <c r="AL4528" s="78" t="s">
        <v>556</v>
      </c>
      <c r="AM4528" s="78">
        <v>580104</v>
      </c>
      <c r="AN4528" s="79" t="str">
        <f>IF(AM4528&lt;&gt;"",+VLOOKUP(AM4528,NIVELES!$A$1652:$B$2466,2,0),"")</f>
        <v>A Gobiernos Autónomos Descentralizados</v>
      </c>
      <c r="AO4528" s="87">
        <v>125034.6</v>
      </c>
      <c r="AP4528" s="88">
        <v>0</v>
      </c>
      <c r="AQ4528" s="88">
        <v>31258.65</v>
      </c>
      <c r="AR4528" s="88">
        <v>0</v>
      </c>
      <c r="AS4528" s="88">
        <v>31258.65</v>
      </c>
      <c r="AT4528" s="88">
        <v>0</v>
      </c>
      <c r="AU4528" s="88">
        <v>0</v>
      </c>
      <c r="AV4528" s="88">
        <v>31258.65</v>
      </c>
      <c r="AW4528" s="88">
        <v>0</v>
      </c>
      <c r="AX4528" s="88">
        <v>0</v>
      </c>
      <c r="AY4528" s="88">
        <v>31258.65</v>
      </c>
      <c r="AZ4528" s="88">
        <v>0</v>
      </c>
      <c r="BA4528" s="88">
        <v>0</v>
      </c>
      <c r="BB4528" s="89">
        <f t="shared" si="279"/>
        <v>125034.6</v>
      </c>
      <c r="BC4528" s="90" t="str">
        <f t="shared" si="278"/>
        <v>OK</v>
      </c>
      <c r="BD4528" s="91" t="str">
        <f t="shared" si="280"/>
        <v xml:space="preserve">                  </v>
      </c>
      <c r="BE4528" s="92">
        <f t="shared" si="281"/>
        <v>4</v>
      </c>
    </row>
    <row r="4529" spans="1:57" s="74" customFormat="1" ht="50.1" customHeight="1" x14ac:dyDescent="0.2">
      <c r="A4529" s="78" t="s">
        <v>55</v>
      </c>
      <c r="B4529" s="78" t="s">
        <v>68</v>
      </c>
      <c r="C4529" s="78" t="s">
        <v>1042</v>
      </c>
      <c r="D4529" s="78" t="s">
        <v>605</v>
      </c>
      <c r="E4529" s="79" t="str">
        <f>+IF(C4529&lt;&gt;"",VLOOKUP(MID(C4529,18,5),NIVELES!$A$133:$B$213,2,0),"")</f>
        <v>PICHINCHA</v>
      </c>
      <c r="F4529" s="80" t="s">
        <v>70</v>
      </c>
      <c r="G4529" s="81" t="str">
        <f>+IF(F4529&lt;&gt;"",VLOOKUP(F4529,NIVELES!$A$246:$C$464,3,0),"")</f>
        <v xml:space="preserve"> </v>
      </c>
      <c r="H4529" s="82" t="s">
        <v>1024</v>
      </c>
      <c r="I4529" s="78" t="s">
        <v>1048</v>
      </c>
      <c r="J4529" s="78" t="s">
        <v>2184</v>
      </c>
      <c r="K4529" s="78" t="s">
        <v>2185</v>
      </c>
      <c r="L4529" s="78" t="s">
        <v>3922</v>
      </c>
      <c r="M4529" s="78">
        <v>1005</v>
      </c>
      <c r="N4529" s="78" t="s">
        <v>2203</v>
      </c>
      <c r="O4529" s="78" t="s">
        <v>2222</v>
      </c>
      <c r="P4529" s="82">
        <v>4</v>
      </c>
      <c r="Q4529" s="78" t="s">
        <v>3018</v>
      </c>
      <c r="R4529" s="82"/>
      <c r="S4529" s="82">
        <v>1</v>
      </c>
      <c r="T4529" s="82"/>
      <c r="U4529" s="82">
        <v>1</v>
      </c>
      <c r="V4529" s="82"/>
      <c r="W4529" s="82"/>
      <c r="X4529" s="82">
        <v>1</v>
      </c>
      <c r="Y4529" s="82"/>
      <c r="Z4529" s="82"/>
      <c r="AA4529" s="82">
        <v>1</v>
      </c>
      <c r="AB4529" s="82"/>
      <c r="AC4529" s="82"/>
      <c r="AD4529" s="85" t="str">
        <f>IF(A4529&lt;&gt;"",IF(D4529="DIRECCIÓN_DE_TRANSFERENCIAS","280 0031",VLOOKUP(C4529,NIVELES!$A$14:$B$105,2,0)),"")</f>
        <v>280 9180</v>
      </c>
      <c r="AE4529" s="86" t="s">
        <v>322</v>
      </c>
      <c r="AF4529" s="86" t="s">
        <v>543</v>
      </c>
      <c r="AG4529" s="79" t="str">
        <f>+IF(AF4529&lt;&gt;"",VLOOKUP(AF4529,NIVELES!$A$666:$B$673,2,0),"")</f>
        <v>DESARROLLO_INFANTIL</v>
      </c>
      <c r="AH4529" s="78" t="s">
        <v>320</v>
      </c>
      <c r="AI4529" s="79" t="str">
        <f>IF(AH4529&lt;&gt;"",VLOOKUP(CONCATENATE(AG4529,AH4529),NIVELES!$B$676:$C$745,2,0),"")</f>
        <v>Asegurar La Operacion Y Atencion De Cibv  Administrados Por Prestacion De Servicios A Traves De Cooperantes  Para Contribuir Al Desarrollo Integral De Niñas Y Niños</v>
      </c>
      <c r="AJ4529" s="78" t="s">
        <v>387</v>
      </c>
      <c r="AK4529" s="79" t="str">
        <f>+IF(AJ4529&lt;&gt;"",VLOOKUP(AJ4529,NIVELES!$A$816:$B$892,2,0),"")</f>
        <v>ASEGURAR EL DESARROLLO INFANTIL Y LA EDUCACIÓN INTEGRAL, CON CALIDAD Y CALIDEZ PARA TODOS LOS NIÑOS, NIÑAS Y ADOLESCENTES</v>
      </c>
      <c r="AL4529" s="78" t="s">
        <v>556</v>
      </c>
      <c r="AM4529" s="78">
        <v>580104</v>
      </c>
      <c r="AN4529" s="79" t="str">
        <f>IF(AM4529&lt;&gt;"",+VLOOKUP(AM4529,NIVELES!$A$1652:$B$2466,2,0),"")</f>
        <v>A Gobiernos Autónomos Descentralizados</v>
      </c>
      <c r="AO4529" s="87">
        <v>1396219.7</v>
      </c>
      <c r="AP4529" s="88">
        <v>0</v>
      </c>
      <c r="AQ4529" s="88">
        <v>349054.93</v>
      </c>
      <c r="AR4529" s="88">
        <v>0</v>
      </c>
      <c r="AS4529" s="88">
        <v>349054.93</v>
      </c>
      <c r="AT4529" s="88">
        <v>0</v>
      </c>
      <c r="AU4529" s="88">
        <v>0</v>
      </c>
      <c r="AV4529" s="88">
        <v>349054.93</v>
      </c>
      <c r="AW4529" s="88">
        <v>0</v>
      </c>
      <c r="AX4529" s="88">
        <v>0</v>
      </c>
      <c r="AY4529" s="88">
        <v>349054.91</v>
      </c>
      <c r="AZ4529" s="88">
        <v>0</v>
      </c>
      <c r="BA4529" s="88">
        <v>0</v>
      </c>
      <c r="BB4529" s="89">
        <f t="shared" si="279"/>
        <v>1396219.7</v>
      </c>
      <c r="BC4529" s="90" t="str">
        <f t="shared" si="278"/>
        <v>OK</v>
      </c>
      <c r="BD4529" s="91" t="str">
        <f t="shared" si="280"/>
        <v xml:space="preserve">                  </v>
      </c>
      <c r="BE4529" s="92">
        <f t="shared" si="281"/>
        <v>4</v>
      </c>
    </row>
    <row r="4530" spans="1:57" s="74" customFormat="1" ht="50.1" customHeight="1" x14ac:dyDescent="0.2">
      <c r="A4530" s="78" t="s">
        <v>55</v>
      </c>
      <c r="B4530" s="78" t="s">
        <v>68</v>
      </c>
      <c r="C4530" s="78" t="s">
        <v>1042</v>
      </c>
      <c r="D4530" s="78" t="s">
        <v>605</v>
      </c>
      <c r="E4530" s="79" t="str">
        <f>+IF(C4530&lt;&gt;"",VLOOKUP(MID(C4530,18,5),NIVELES!$A$133:$B$213,2,0),"")</f>
        <v>PICHINCHA</v>
      </c>
      <c r="F4530" s="80" t="s">
        <v>70</v>
      </c>
      <c r="G4530" s="81" t="str">
        <f>+IF(F4530&lt;&gt;"",VLOOKUP(F4530,NIVELES!$A$246:$C$464,3,0),"")</f>
        <v xml:space="preserve"> </v>
      </c>
      <c r="H4530" s="82" t="s">
        <v>1024</v>
      </c>
      <c r="I4530" s="78" t="s">
        <v>1048</v>
      </c>
      <c r="J4530" s="78" t="s">
        <v>2184</v>
      </c>
      <c r="K4530" s="78" t="s">
        <v>2185</v>
      </c>
      <c r="L4530" s="78" t="s">
        <v>3922</v>
      </c>
      <c r="M4530" s="78">
        <v>1572</v>
      </c>
      <c r="N4530" s="78" t="s">
        <v>2203</v>
      </c>
      <c r="O4530" s="78" t="s">
        <v>2222</v>
      </c>
      <c r="P4530" s="82">
        <v>2</v>
      </c>
      <c r="Q4530" s="78" t="s">
        <v>3018</v>
      </c>
      <c r="R4530" s="82"/>
      <c r="S4530" s="82">
        <v>1</v>
      </c>
      <c r="T4530" s="82"/>
      <c r="U4530" s="82">
        <v>1</v>
      </c>
      <c r="V4530" s="82"/>
      <c r="W4530" s="82"/>
      <c r="X4530" s="82"/>
      <c r="Y4530" s="82"/>
      <c r="Z4530" s="82"/>
      <c r="AA4530" s="82"/>
      <c r="AB4530" s="82"/>
      <c r="AC4530" s="82"/>
      <c r="AD4530" s="85" t="str">
        <f>IF(A4530&lt;&gt;"",IF(D4530="DIRECCIÓN_DE_TRANSFERENCIAS","280 0031",VLOOKUP(C4530,NIVELES!$A$14:$B$105,2,0)),"")</f>
        <v>280 9180</v>
      </c>
      <c r="AE4530" s="86" t="s">
        <v>322</v>
      </c>
      <c r="AF4530" s="86" t="s">
        <v>543</v>
      </c>
      <c r="AG4530" s="79" t="str">
        <f>+IF(AF4530&lt;&gt;"",VLOOKUP(AF4530,NIVELES!$A$666:$B$673,2,0),"")</f>
        <v>DESARROLLO_INFANTIL</v>
      </c>
      <c r="AH4530" s="78" t="s">
        <v>320</v>
      </c>
      <c r="AI4530" s="79" t="str">
        <f>IF(AH4530&lt;&gt;"",VLOOKUP(CONCATENATE(AG4530,AH4530),NIVELES!$B$676:$C$745,2,0),"")</f>
        <v>Asegurar La Operacion Y Atencion De Cibv  Administrados Por Prestacion De Servicios A Traves De Cooperantes  Para Contribuir Al Desarrollo Integral De Niñas Y Niños</v>
      </c>
      <c r="AJ4530" s="78" t="s">
        <v>387</v>
      </c>
      <c r="AK4530" s="79" t="str">
        <f>+IF(AJ4530&lt;&gt;"",VLOOKUP(AJ4530,NIVELES!$A$816:$B$892,2,0),"")</f>
        <v>ASEGURAR EL DESARROLLO INFANTIL Y LA EDUCACIÓN INTEGRAL, CON CALIDAD Y CALIDEZ PARA TODOS LOS NIÑOS, NIÑAS Y ADOLESCENTES</v>
      </c>
      <c r="AL4530" s="78" t="s">
        <v>556</v>
      </c>
      <c r="AM4530" s="78">
        <v>580204</v>
      </c>
      <c r="AN4530" s="79" t="str">
        <f>IF(AM4530&lt;&gt;"",+VLOOKUP(AM4530,NIVELES!$A$1652:$B$2466,2,0),"")</f>
        <v>Al Sector Privado no Financiero</v>
      </c>
      <c r="AO4530" s="87">
        <v>1121430.04</v>
      </c>
      <c r="AP4530" s="88">
        <v>0</v>
      </c>
      <c r="AQ4530" s="88">
        <v>560715.02</v>
      </c>
      <c r="AR4530" s="88"/>
      <c r="AS4530" s="88">
        <v>560715.02</v>
      </c>
      <c r="AT4530" s="88">
        <v>0</v>
      </c>
      <c r="AU4530" s="88">
        <v>0</v>
      </c>
      <c r="AV4530" s="88">
        <v>0</v>
      </c>
      <c r="AW4530" s="88">
        <v>0</v>
      </c>
      <c r="AX4530" s="88">
        <v>0</v>
      </c>
      <c r="AY4530" s="88">
        <v>0</v>
      </c>
      <c r="AZ4530" s="88">
        <v>0</v>
      </c>
      <c r="BA4530" s="88">
        <v>0</v>
      </c>
      <c r="BB4530" s="89">
        <f t="shared" si="279"/>
        <v>1121430.04</v>
      </c>
      <c r="BC4530" s="90" t="str">
        <f t="shared" si="278"/>
        <v>OK</v>
      </c>
      <c r="BD4530" s="91" t="str">
        <f t="shared" si="280"/>
        <v xml:space="preserve">                  </v>
      </c>
      <c r="BE4530" s="92">
        <f t="shared" si="281"/>
        <v>2</v>
      </c>
    </row>
    <row r="4531" spans="1:57" s="74" customFormat="1" ht="50.1" customHeight="1" x14ac:dyDescent="0.2">
      <c r="A4531" s="78" t="s">
        <v>55</v>
      </c>
      <c r="B4531" s="78" t="s">
        <v>68</v>
      </c>
      <c r="C4531" s="78" t="s">
        <v>1042</v>
      </c>
      <c r="D4531" s="78" t="s">
        <v>792</v>
      </c>
      <c r="E4531" s="79" t="str">
        <f>+IF(C4531&lt;&gt;"",VLOOKUP(MID(C4531,18,5),NIVELES!$A$133:$B$213,2,0),"")</f>
        <v>PICHINCHA</v>
      </c>
      <c r="F4531" s="80" t="s">
        <v>70</v>
      </c>
      <c r="G4531" s="81" t="str">
        <f>+IF(F4531&lt;&gt;"",VLOOKUP(F4531,NIVELES!$A$246:$C$464,3,0),"")</f>
        <v xml:space="preserve"> </v>
      </c>
      <c r="H4531" s="82" t="s">
        <v>1024</v>
      </c>
      <c r="I4531" s="78" t="s">
        <v>3968</v>
      </c>
      <c r="J4531" s="78" t="s">
        <v>1078</v>
      </c>
      <c r="K4531" s="78" t="s">
        <v>2185</v>
      </c>
      <c r="L4531" s="78" t="s">
        <v>1791</v>
      </c>
      <c r="M4531" s="78" t="s">
        <v>1791</v>
      </c>
      <c r="N4531" s="78" t="s">
        <v>1791</v>
      </c>
      <c r="O4531" s="78" t="s">
        <v>2167</v>
      </c>
      <c r="P4531" s="82">
        <v>1</v>
      </c>
      <c r="Q4531" s="78" t="s">
        <v>2592</v>
      </c>
      <c r="R4531" s="82"/>
      <c r="S4531" s="82"/>
      <c r="T4531" s="82"/>
      <c r="U4531" s="82"/>
      <c r="V4531" s="82"/>
      <c r="W4531" s="82"/>
      <c r="X4531" s="82"/>
      <c r="Y4531" s="82"/>
      <c r="Z4531" s="82"/>
      <c r="AA4531" s="82"/>
      <c r="AB4531" s="82"/>
      <c r="AC4531" s="82">
        <v>1</v>
      </c>
      <c r="AD4531" s="85" t="str">
        <f>IF(A4531&lt;&gt;"",IF(D4531="DIRECCIÓN_DE_TRANSFERENCIAS","280 0031",VLOOKUP(C4531,NIVELES!$A$14:$B$105,2,0)),"")</f>
        <v>280 9180</v>
      </c>
      <c r="AE4531" s="86" t="s">
        <v>322</v>
      </c>
      <c r="AF4531" s="86" t="s">
        <v>544</v>
      </c>
      <c r="AG4531" s="79" t="str">
        <f>+IF(AF4531&lt;&gt;"",VLOOKUP(AF4531,NIVELES!$A$666:$B$673,2,0),"")</f>
        <v>PROTECCIÓN_SOCIAL_A_LA_FAMILIA._ASEGURAMIENTO_NO_CONTRIBUTIVO_E_INCLUSIÓN_ECONÓMICA_Y_MOVILIDAD_SOCIAL</v>
      </c>
      <c r="AH4531" s="78" t="s">
        <v>513</v>
      </c>
      <c r="AI4531" s="79" t="str">
        <f>IF(AH4531&lt;&gt;"",VLOOKUP(CONCATENATE(AG4531,AH4531),NIVELES!$B$676:$C$745,2,0),"")</f>
        <v>Acompañamiento Familiar</v>
      </c>
      <c r="AJ4531" s="78" t="s">
        <v>517</v>
      </c>
      <c r="AK4531" s="79" t="str">
        <f>+IF(AJ4531&lt;&gt;"",VLOOKUP(AJ4531,NIVELES!$A$816:$B$892,2,0),"")</f>
        <v>NO APLICA</v>
      </c>
      <c r="AL4531" s="78" t="s">
        <v>553</v>
      </c>
      <c r="AM4531" s="78">
        <v>510203</v>
      </c>
      <c r="AN4531" s="79" t="str">
        <f>IF(AM4531&lt;&gt;"",+VLOOKUP(AM4531,NIVELES!$A$1652:$B$2466,2,0),"")</f>
        <v>Decimotercer Sueldo</v>
      </c>
      <c r="AO4531" s="87">
        <v>3189.08</v>
      </c>
      <c r="AP4531" s="88">
        <v>0</v>
      </c>
      <c r="AQ4531" s="88">
        <v>0</v>
      </c>
      <c r="AR4531" s="88">
        <v>0</v>
      </c>
      <c r="AS4531" s="88">
        <v>0</v>
      </c>
      <c r="AT4531" s="88">
        <v>0</v>
      </c>
      <c r="AU4531" s="88">
        <v>0</v>
      </c>
      <c r="AV4531" s="88">
        <v>0</v>
      </c>
      <c r="AW4531" s="88">
        <v>0</v>
      </c>
      <c r="AX4531" s="88">
        <v>0</v>
      </c>
      <c r="AY4531" s="88">
        <v>0</v>
      </c>
      <c r="AZ4531" s="88">
        <v>0</v>
      </c>
      <c r="BA4531" s="88">
        <v>3189.08</v>
      </c>
      <c r="BB4531" s="89">
        <f t="shared" si="279"/>
        <v>3189.08</v>
      </c>
      <c r="BC4531" s="90" t="str">
        <f t="shared" si="278"/>
        <v>OK</v>
      </c>
      <c r="BD4531" s="91" t="str">
        <f t="shared" si="280"/>
        <v xml:space="preserve">                  </v>
      </c>
      <c r="BE4531" s="92">
        <f t="shared" si="281"/>
        <v>1</v>
      </c>
    </row>
    <row r="4532" spans="1:57" s="74" customFormat="1" ht="50.1" customHeight="1" x14ac:dyDescent="0.2">
      <c r="A4532" s="78" t="s">
        <v>55</v>
      </c>
      <c r="B4532" s="78" t="s">
        <v>68</v>
      </c>
      <c r="C4532" s="78" t="s">
        <v>1042</v>
      </c>
      <c r="D4532" s="78" t="s">
        <v>792</v>
      </c>
      <c r="E4532" s="79" t="str">
        <f>+IF(C4532&lt;&gt;"",VLOOKUP(MID(C4532,18,5),NIVELES!$A$133:$B$213,2,0),"")</f>
        <v>PICHINCHA</v>
      </c>
      <c r="F4532" s="80" t="s">
        <v>70</v>
      </c>
      <c r="G4532" s="81" t="str">
        <f>+IF(F4532&lt;&gt;"",VLOOKUP(F4532,NIVELES!$A$246:$C$464,3,0),"")</f>
        <v xml:space="preserve"> </v>
      </c>
      <c r="H4532" s="82" t="s">
        <v>1024</v>
      </c>
      <c r="I4532" s="78" t="s">
        <v>3968</v>
      </c>
      <c r="J4532" s="78" t="s">
        <v>1078</v>
      </c>
      <c r="K4532" s="78" t="s">
        <v>2185</v>
      </c>
      <c r="L4532" s="78" t="s">
        <v>1791</v>
      </c>
      <c r="M4532" s="78" t="s">
        <v>1791</v>
      </c>
      <c r="N4532" s="78" t="s">
        <v>1791</v>
      </c>
      <c r="O4532" s="78" t="s">
        <v>2167</v>
      </c>
      <c r="P4532" s="82">
        <v>1</v>
      </c>
      <c r="Q4532" s="78" t="s">
        <v>2592</v>
      </c>
      <c r="R4532" s="82"/>
      <c r="S4532" s="82"/>
      <c r="T4532" s="82"/>
      <c r="U4532" s="82"/>
      <c r="V4532" s="82"/>
      <c r="W4532" s="82"/>
      <c r="X4532" s="82"/>
      <c r="Y4532" s="82">
        <v>1</v>
      </c>
      <c r="Z4532" s="82"/>
      <c r="AA4532" s="82"/>
      <c r="AB4532" s="82"/>
      <c r="AC4532" s="82"/>
      <c r="AD4532" s="85" t="str">
        <f>IF(A4532&lt;&gt;"",IF(D4532="DIRECCIÓN_DE_TRANSFERENCIAS","280 0031",VLOOKUP(C4532,NIVELES!$A$14:$B$105,2,0)),"")</f>
        <v>280 9180</v>
      </c>
      <c r="AE4532" s="86" t="s">
        <v>322</v>
      </c>
      <c r="AF4532" s="86" t="s">
        <v>544</v>
      </c>
      <c r="AG4532" s="79" t="str">
        <f>+IF(AF4532&lt;&gt;"",VLOOKUP(AF4532,NIVELES!$A$666:$B$673,2,0),"")</f>
        <v>PROTECCIÓN_SOCIAL_A_LA_FAMILIA._ASEGURAMIENTO_NO_CONTRIBUTIVO_E_INCLUSIÓN_ECONÓMICA_Y_MOVILIDAD_SOCIAL</v>
      </c>
      <c r="AH4532" s="78" t="s">
        <v>513</v>
      </c>
      <c r="AI4532" s="79" t="str">
        <f>IF(AH4532&lt;&gt;"",VLOOKUP(CONCATENATE(AG4532,AH4532),NIVELES!$B$676:$C$745,2,0),"")</f>
        <v>Acompañamiento Familiar</v>
      </c>
      <c r="AJ4532" s="78" t="s">
        <v>517</v>
      </c>
      <c r="AK4532" s="79" t="str">
        <f>+IF(AJ4532&lt;&gt;"",VLOOKUP(AJ4532,NIVELES!$A$816:$B$892,2,0),"")</f>
        <v>NO APLICA</v>
      </c>
      <c r="AL4532" s="78" t="s">
        <v>553</v>
      </c>
      <c r="AM4532" s="78">
        <v>510204</v>
      </c>
      <c r="AN4532" s="79" t="str">
        <f>IF(AM4532&lt;&gt;"",+VLOOKUP(AM4532,NIVELES!$A$1652:$B$2466,2,0),"")</f>
        <v>Decimocuarto Sueldo</v>
      </c>
      <c r="AO4532" s="87">
        <v>1083.5</v>
      </c>
      <c r="AP4532" s="88">
        <v>0</v>
      </c>
      <c r="AQ4532" s="88">
        <v>0</v>
      </c>
      <c r="AR4532" s="88">
        <v>0</v>
      </c>
      <c r="AS4532" s="88">
        <v>0</v>
      </c>
      <c r="AT4532" s="88">
        <v>0</v>
      </c>
      <c r="AU4532" s="88">
        <v>0</v>
      </c>
      <c r="AV4532" s="88">
        <v>0</v>
      </c>
      <c r="AW4532" s="88">
        <v>1083.5</v>
      </c>
      <c r="AX4532" s="88">
        <v>0</v>
      </c>
      <c r="AY4532" s="88">
        <v>0</v>
      </c>
      <c r="AZ4532" s="88">
        <v>0</v>
      </c>
      <c r="BA4532" s="88">
        <v>0</v>
      </c>
      <c r="BB4532" s="89">
        <f t="shared" si="279"/>
        <v>1083.5</v>
      </c>
      <c r="BC4532" s="90" t="str">
        <f t="shared" si="278"/>
        <v>OK</v>
      </c>
      <c r="BD4532" s="91" t="str">
        <f t="shared" si="280"/>
        <v xml:space="preserve">                  </v>
      </c>
      <c r="BE4532" s="92">
        <f t="shared" si="281"/>
        <v>1</v>
      </c>
    </row>
    <row r="4533" spans="1:57" s="74" customFormat="1" ht="50.1" customHeight="1" x14ac:dyDescent="0.2">
      <c r="A4533" s="78" t="s">
        <v>55</v>
      </c>
      <c r="B4533" s="78" t="s">
        <v>68</v>
      </c>
      <c r="C4533" s="78" t="s">
        <v>1042</v>
      </c>
      <c r="D4533" s="78" t="s">
        <v>792</v>
      </c>
      <c r="E4533" s="79" t="str">
        <f>+IF(C4533&lt;&gt;"",VLOOKUP(MID(C4533,18,5),NIVELES!$A$133:$B$213,2,0),"")</f>
        <v>PICHINCHA</v>
      </c>
      <c r="F4533" s="80" t="s">
        <v>70</v>
      </c>
      <c r="G4533" s="81" t="str">
        <f>+IF(F4533&lt;&gt;"",VLOOKUP(F4533,NIVELES!$A$246:$C$464,3,0),"")</f>
        <v xml:space="preserve"> </v>
      </c>
      <c r="H4533" s="82" t="s">
        <v>1024</v>
      </c>
      <c r="I4533" s="78" t="s">
        <v>3968</v>
      </c>
      <c r="J4533" s="78" t="s">
        <v>1078</v>
      </c>
      <c r="K4533" s="78" t="s">
        <v>2185</v>
      </c>
      <c r="L4533" s="78" t="s">
        <v>1791</v>
      </c>
      <c r="M4533" s="78" t="s">
        <v>1791</v>
      </c>
      <c r="N4533" s="78" t="s">
        <v>1791</v>
      </c>
      <c r="O4533" s="78" t="s">
        <v>2167</v>
      </c>
      <c r="P4533" s="82">
        <v>12</v>
      </c>
      <c r="Q4533" s="78" t="s">
        <v>2592</v>
      </c>
      <c r="R4533" s="82">
        <v>1</v>
      </c>
      <c r="S4533" s="82">
        <v>1</v>
      </c>
      <c r="T4533" s="82">
        <v>1</v>
      </c>
      <c r="U4533" s="82">
        <v>1</v>
      </c>
      <c r="V4533" s="82">
        <v>1</v>
      </c>
      <c r="W4533" s="82">
        <v>1</v>
      </c>
      <c r="X4533" s="82">
        <v>1</v>
      </c>
      <c r="Y4533" s="82">
        <v>1</v>
      </c>
      <c r="Z4533" s="82">
        <v>1</v>
      </c>
      <c r="AA4533" s="82">
        <v>1</v>
      </c>
      <c r="AB4533" s="82">
        <v>1</v>
      </c>
      <c r="AC4533" s="82">
        <v>1</v>
      </c>
      <c r="AD4533" s="85" t="str">
        <f>IF(A4533&lt;&gt;"",IF(D4533="DIRECCIÓN_DE_TRANSFERENCIAS","280 0031",VLOOKUP(C4533,NIVELES!$A$14:$B$105,2,0)),"")</f>
        <v>280 9180</v>
      </c>
      <c r="AE4533" s="86" t="s">
        <v>322</v>
      </c>
      <c r="AF4533" s="86" t="s">
        <v>544</v>
      </c>
      <c r="AG4533" s="79" t="str">
        <f>+IF(AF4533&lt;&gt;"",VLOOKUP(AF4533,NIVELES!$A$666:$B$673,2,0),"")</f>
        <v>PROTECCIÓN_SOCIAL_A_LA_FAMILIA._ASEGURAMIENTO_NO_CONTRIBUTIVO_E_INCLUSIÓN_ECONÓMICA_Y_MOVILIDAD_SOCIAL</v>
      </c>
      <c r="AH4533" s="78" t="s">
        <v>513</v>
      </c>
      <c r="AI4533" s="79" t="str">
        <f>IF(AH4533&lt;&gt;"",VLOOKUP(CONCATENATE(AG4533,AH4533),NIVELES!$B$676:$C$745,2,0),"")</f>
        <v>Acompañamiento Familiar</v>
      </c>
      <c r="AJ4533" s="78" t="s">
        <v>517</v>
      </c>
      <c r="AK4533" s="79" t="str">
        <f>+IF(AJ4533&lt;&gt;"",VLOOKUP(AJ4533,NIVELES!$A$816:$B$892,2,0),"")</f>
        <v>NO APLICA</v>
      </c>
      <c r="AL4533" s="78" t="s">
        <v>553</v>
      </c>
      <c r="AM4533" s="78">
        <v>510510</v>
      </c>
      <c r="AN4533" s="79" t="str">
        <f>IF(AM4533&lt;&gt;"",+VLOOKUP(AM4533,NIVELES!$A$1652:$B$2466,2,0),"")</f>
        <v>Servicios Personales por Contrato</v>
      </c>
      <c r="AO4533" s="87">
        <v>38269</v>
      </c>
      <c r="AP4533" s="88">
        <v>3189.08</v>
      </c>
      <c r="AQ4533" s="88">
        <v>3189.08</v>
      </c>
      <c r="AR4533" s="88">
        <v>3189.08</v>
      </c>
      <c r="AS4533" s="88">
        <v>3189.08</v>
      </c>
      <c r="AT4533" s="88">
        <v>3189.08</v>
      </c>
      <c r="AU4533" s="88">
        <v>3189.08</v>
      </c>
      <c r="AV4533" s="88">
        <v>3189.08</v>
      </c>
      <c r="AW4533" s="88">
        <v>3189.08</v>
      </c>
      <c r="AX4533" s="88">
        <v>3189.08</v>
      </c>
      <c r="AY4533" s="88">
        <v>3189.08</v>
      </c>
      <c r="AZ4533" s="88">
        <v>3189.08</v>
      </c>
      <c r="BA4533" s="88">
        <v>3189.12</v>
      </c>
      <c r="BB4533" s="89">
        <f t="shared" si="279"/>
        <v>38269.000000000007</v>
      </c>
      <c r="BC4533" s="90" t="str">
        <f t="shared" si="278"/>
        <v>OK</v>
      </c>
      <c r="BD4533" s="91" t="str">
        <f t="shared" si="280"/>
        <v xml:space="preserve">                  </v>
      </c>
      <c r="BE4533" s="92">
        <f t="shared" si="281"/>
        <v>12</v>
      </c>
    </row>
    <row r="4534" spans="1:57" s="74" customFormat="1" ht="50.1" customHeight="1" x14ac:dyDescent="0.2">
      <c r="A4534" s="78" t="s">
        <v>55</v>
      </c>
      <c r="B4534" s="78" t="s">
        <v>68</v>
      </c>
      <c r="C4534" s="78" t="s">
        <v>1042</v>
      </c>
      <c r="D4534" s="78" t="s">
        <v>792</v>
      </c>
      <c r="E4534" s="79" t="str">
        <f>+IF(C4534&lt;&gt;"",VLOOKUP(MID(C4534,18,5),NIVELES!$A$133:$B$213,2,0),"")</f>
        <v>PICHINCHA</v>
      </c>
      <c r="F4534" s="80" t="s">
        <v>70</v>
      </c>
      <c r="G4534" s="81" t="str">
        <f>+IF(F4534&lt;&gt;"",VLOOKUP(F4534,NIVELES!$A$246:$C$464,3,0),"")</f>
        <v xml:space="preserve"> </v>
      </c>
      <c r="H4534" s="82" t="s">
        <v>1024</v>
      </c>
      <c r="I4534" s="78" t="s">
        <v>3968</v>
      </c>
      <c r="J4534" s="78" t="s">
        <v>1078</v>
      </c>
      <c r="K4534" s="78" t="s">
        <v>2185</v>
      </c>
      <c r="L4534" s="78" t="s">
        <v>1791</v>
      </c>
      <c r="M4534" s="78" t="s">
        <v>1791</v>
      </c>
      <c r="N4534" s="78" t="s">
        <v>1791</v>
      </c>
      <c r="O4534" s="78" t="s">
        <v>2167</v>
      </c>
      <c r="P4534" s="82">
        <v>12</v>
      </c>
      <c r="Q4534" s="78" t="s">
        <v>2592</v>
      </c>
      <c r="R4534" s="82">
        <v>1</v>
      </c>
      <c r="S4534" s="82">
        <v>1</v>
      </c>
      <c r="T4534" s="82">
        <v>1</v>
      </c>
      <c r="U4534" s="82">
        <v>1</v>
      </c>
      <c r="V4534" s="82">
        <v>1</v>
      </c>
      <c r="W4534" s="82">
        <v>1</v>
      </c>
      <c r="X4534" s="82">
        <v>1</v>
      </c>
      <c r="Y4534" s="82">
        <v>1</v>
      </c>
      <c r="Z4534" s="82">
        <v>1</v>
      </c>
      <c r="AA4534" s="82">
        <v>1</v>
      </c>
      <c r="AB4534" s="82">
        <v>1</v>
      </c>
      <c r="AC4534" s="82">
        <v>1</v>
      </c>
      <c r="AD4534" s="85" t="str">
        <f>IF(A4534&lt;&gt;"",IF(D4534="DIRECCIÓN_DE_TRANSFERENCIAS","280 0031",VLOOKUP(C4534,NIVELES!$A$14:$B$105,2,0)),"")</f>
        <v>280 9180</v>
      </c>
      <c r="AE4534" s="86" t="s">
        <v>322</v>
      </c>
      <c r="AF4534" s="86" t="s">
        <v>544</v>
      </c>
      <c r="AG4534" s="79" t="str">
        <f>+IF(AF4534&lt;&gt;"",VLOOKUP(AF4534,NIVELES!$A$666:$B$673,2,0),"")</f>
        <v>PROTECCIÓN_SOCIAL_A_LA_FAMILIA._ASEGURAMIENTO_NO_CONTRIBUTIVO_E_INCLUSIÓN_ECONÓMICA_Y_MOVILIDAD_SOCIAL</v>
      </c>
      <c r="AH4534" s="78" t="s">
        <v>513</v>
      </c>
      <c r="AI4534" s="79" t="str">
        <f>IF(AH4534&lt;&gt;"",VLOOKUP(CONCATENATE(AG4534,AH4534),NIVELES!$B$676:$C$745,2,0),"")</f>
        <v>Acompañamiento Familiar</v>
      </c>
      <c r="AJ4534" s="78" t="s">
        <v>517</v>
      </c>
      <c r="AK4534" s="79" t="str">
        <f>+IF(AJ4534&lt;&gt;"",VLOOKUP(AJ4534,NIVELES!$A$816:$B$892,2,0),"")</f>
        <v>NO APLICA</v>
      </c>
      <c r="AL4534" s="78" t="s">
        <v>553</v>
      </c>
      <c r="AM4534" s="78">
        <v>510601</v>
      </c>
      <c r="AN4534" s="79" t="str">
        <f>IF(AM4534&lt;&gt;"",+VLOOKUP(AM4534,NIVELES!$A$1652:$B$2466,2,0),"")</f>
        <v>Aporte Patronal</v>
      </c>
      <c r="AO4534" s="87">
        <v>3692.96</v>
      </c>
      <c r="AP4534" s="88">
        <v>307.75</v>
      </c>
      <c r="AQ4534" s="88">
        <v>307.75</v>
      </c>
      <c r="AR4534" s="88">
        <v>307.75</v>
      </c>
      <c r="AS4534" s="88">
        <v>307.75</v>
      </c>
      <c r="AT4534" s="88">
        <v>307.75</v>
      </c>
      <c r="AU4534" s="88">
        <v>307.75</v>
      </c>
      <c r="AV4534" s="88">
        <v>307.75</v>
      </c>
      <c r="AW4534" s="88">
        <v>307.75</v>
      </c>
      <c r="AX4534" s="88">
        <v>307.75</v>
      </c>
      <c r="AY4534" s="88">
        <v>307.75</v>
      </c>
      <c r="AZ4534" s="88">
        <v>307.75</v>
      </c>
      <c r="BA4534" s="88">
        <v>307.70999999999998</v>
      </c>
      <c r="BB4534" s="89">
        <f t="shared" si="279"/>
        <v>3692.96</v>
      </c>
      <c r="BC4534" s="90" t="str">
        <f t="shared" si="278"/>
        <v>OK</v>
      </c>
      <c r="BD4534" s="91" t="str">
        <f t="shared" si="280"/>
        <v xml:space="preserve">                  </v>
      </c>
      <c r="BE4534" s="92">
        <f t="shared" si="281"/>
        <v>12</v>
      </c>
    </row>
    <row r="4535" spans="1:57" s="74" customFormat="1" ht="50.1" customHeight="1" x14ac:dyDescent="0.2">
      <c r="A4535" s="78" t="s">
        <v>55</v>
      </c>
      <c r="B4535" s="78" t="s">
        <v>68</v>
      </c>
      <c r="C4535" s="78" t="s">
        <v>1042</v>
      </c>
      <c r="D4535" s="78" t="s">
        <v>792</v>
      </c>
      <c r="E4535" s="79" t="str">
        <f>+IF(C4535&lt;&gt;"",VLOOKUP(MID(C4535,18,5),NIVELES!$A$133:$B$213,2,0),"")</f>
        <v>PICHINCHA</v>
      </c>
      <c r="F4535" s="80" t="s">
        <v>70</v>
      </c>
      <c r="G4535" s="81" t="str">
        <f>+IF(F4535&lt;&gt;"",VLOOKUP(F4535,NIVELES!$A$246:$C$464,3,0),"")</f>
        <v xml:space="preserve"> </v>
      </c>
      <c r="H4535" s="82" t="s">
        <v>1024</v>
      </c>
      <c r="I4535" s="78" t="s">
        <v>3968</v>
      </c>
      <c r="J4535" s="78" t="s">
        <v>1078</v>
      </c>
      <c r="K4535" s="78" t="s">
        <v>2185</v>
      </c>
      <c r="L4535" s="78" t="s">
        <v>1791</v>
      </c>
      <c r="M4535" s="78" t="s">
        <v>1791</v>
      </c>
      <c r="N4535" s="78" t="s">
        <v>1791</v>
      </c>
      <c r="O4535" s="78" t="s">
        <v>2167</v>
      </c>
      <c r="P4535" s="82">
        <v>12</v>
      </c>
      <c r="Q4535" s="78" t="s">
        <v>2592</v>
      </c>
      <c r="R4535" s="82">
        <v>1</v>
      </c>
      <c r="S4535" s="82">
        <v>1</v>
      </c>
      <c r="T4535" s="82">
        <v>1</v>
      </c>
      <c r="U4535" s="82">
        <v>1</v>
      </c>
      <c r="V4535" s="82">
        <v>1</v>
      </c>
      <c r="W4535" s="82">
        <v>1</v>
      </c>
      <c r="X4535" s="82">
        <v>1</v>
      </c>
      <c r="Y4535" s="82">
        <v>1</v>
      </c>
      <c r="Z4535" s="82">
        <v>1</v>
      </c>
      <c r="AA4535" s="82">
        <v>1</v>
      </c>
      <c r="AB4535" s="82">
        <v>1</v>
      </c>
      <c r="AC4535" s="82">
        <v>1</v>
      </c>
      <c r="AD4535" s="85" t="str">
        <f>IF(A4535&lt;&gt;"",IF(D4535="DIRECCIÓN_DE_TRANSFERENCIAS","280 0031",VLOOKUP(C4535,NIVELES!$A$14:$B$105,2,0)),"")</f>
        <v>280 9180</v>
      </c>
      <c r="AE4535" s="86" t="s">
        <v>322</v>
      </c>
      <c r="AF4535" s="86" t="s">
        <v>544</v>
      </c>
      <c r="AG4535" s="79" t="str">
        <f>+IF(AF4535&lt;&gt;"",VLOOKUP(AF4535,NIVELES!$A$666:$B$673,2,0),"")</f>
        <v>PROTECCIÓN_SOCIAL_A_LA_FAMILIA._ASEGURAMIENTO_NO_CONTRIBUTIVO_E_INCLUSIÓN_ECONÓMICA_Y_MOVILIDAD_SOCIAL</v>
      </c>
      <c r="AH4535" s="78" t="s">
        <v>513</v>
      </c>
      <c r="AI4535" s="79" t="str">
        <f>IF(AH4535&lt;&gt;"",VLOOKUP(CONCATENATE(AG4535,AH4535),NIVELES!$B$676:$C$745,2,0),"")</f>
        <v>Acompañamiento Familiar</v>
      </c>
      <c r="AJ4535" s="78" t="s">
        <v>517</v>
      </c>
      <c r="AK4535" s="79" t="str">
        <f>+IF(AJ4535&lt;&gt;"",VLOOKUP(AJ4535,NIVELES!$A$816:$B$892,2,0),"")</f>
        <v>NO APLICA</v>
      </c>
      <c r="AL4535" s="78" t="s">
        <v>553</v>
      </c>
      <c r="AM4535" s="78">
        <v>510602</v>
      </c>
      <c r="AN4535" s="79" t="str">
        <f>IF(AM4535&lt;&gt;"",+VLOOKUP(AM4535,NIVELES!$A$1652:$B$2466,2,0),"")</f>
        <v>Fondo de Reserva</v>
      </c>
      <c r="AO4535" s="87">
        <v>3189.08</v>
      </c>
      <c r="AP4535" s="88">
        <v>265.76</v>
      </c>
      <c r="AQ4535" s="88">
        <v>265.76</v>
      </c>
      <c r="AR4535" s="88">
        <v>265.76</v>
      </c>
      <c r="AS4535" s="88">
        <v>265.76</v>
      </c>
      <c r="AT4535" s="88">
        <v>265.76</v>
      </c>
      <c r="AU4535" s="88">
        <v>265.76</v>
      </c>
      <c r="AV4535" s="88">
        <v>265.76</v>
      </c>
      <c r="AW4535" s="88">
        <v>265.76</v>
      </c>
      <c r="AX4535" s="88">
        <v>265.76</v>
      </c>
      <c r="AY4535" s="88">
        <v>265.76</v>
      </c>
      <c r="AZ4535" s="88">
        <v>265.76</v>
      </c>
      <c r="BA4535" s="88">
        <v>265.72000000000003</v>
      </c>
      <c r="BB4535" s="89">
        <f t="shared" si="279"/>
        <v>3189.0800000000008</v>
      </c>
      <c r="BC4535" s="90" t="str">
        <f t="shared" si="278"/>
        <v>OK</v>
      </c>
      <c r="BD4535" s="91" t="str">
        <f t="shared" si="280"/>
        <v xml:space="preserve">                  </v>
      </c>
      <c r="BE4535" s="92">
        <f t="shared" si="281"/>
        <v>12</v>
      </c>
    </row>
    <row r="4536" spans="1:57" s="74" customFormat="1" ht="50.1" customHeight="1" x14ac:dyDescent="0.2">
      <c r="A4536" s="78" t="s">
        <v>55</v>
      </c>
      <c r="B4536" s="78" t="s">
        <v>68</v>
      </c>
      <c r="C4536" s="78" t="s">
        <v>1042</v>
      </c>
      <c r="D4536" s="78" t="s">
        <v>792</v>
      </c>
      <c r="E4536" s="79" t="str">
        <f>+IF(C4536&lt;&gt;"",VLOOKUP(MID(C4536,18,5),NIVELES!$A$133:$B$213,2,0),"")</f>
        <v>PICHINCHA</v>
      </c>
      <c r="F4536" s="80" t="s">
        <v>70</v>
      </c>
      <c r="G4536" s="81" t="str">
        <f>+IF(F4536&lt;&gt;"",VLOOKUP(F4536,NIVELES!$A$246:$C$464,3,0),"")</f>
        <v xml:space="preserve"> </v>
      </c>
      <c r="H4536" s="82" t="s">
        <v>1024</v>
      </c>
      <c r="I4536" s="78" t="s">
        <v>3968</v>
      </c>
      <c r="J4536" s="78" t="s">
        <v>1078</v>
      </c>
      <c r="K4536" s="78" t="s">
        <v>2185</v>
      </c>
      <c r="L4536" s="78" t="s">
        <v>1791</v>
      </c>
      <c r="M4536" s="78" t="s">
        <v>1791</v>
      </c>
      <c r="N4536" s="78" t="s">
        <v>1791</v>
      </c>
      <c r="O4536" s="78" t="s">
        <v>3969</v>
      </c>
      <c r="P4536" s="82">
        <v>12</v>
      </c>
      <c r="Q4536" s="78" t="s">
        <v>3970</v>
      </c>
      <c r="R4536" s="82">
        <v>1</v>
      </c>
      <c r="S4536" s="82">
        <v>1</v>
      </c>
      <c r="T4536" s="82">
        <v>1</v>
      </c>
      <c r="U4536" s="82">
        <v>1</v>
      </c>
      <c r="V4536" s="82">
        <v>1</v>
      </c>
      <c r="W4536" s="82">
        <v>1</v>
      </c>
      <c r="X4536" s="82">
        <v>1</v>
      </c>
      <c r="Y4536" s="82">
        <v>1</v>
      </c>
      <c r="Z4536" s="82">
        <v>1</v>
      </c>
      <c r="AA4536" s="82">
        <v>1</v>
      </c>
      <c r="AB4536" s="82">
        <v>1</v>
      </c>
      <c r="AC4536" s="82">
        <v>1</v>
      </c>
      <c r="AD4536" s="85" t="str">
        <f>IF(A4536&lt;&gt;"",IF(D4536="DIRECCIÓN_DE_TRANSFERENCIAS","280 0031",VLOOKUP(C4536,NIVELES!$A$14:$B$105,2,0)),"")</f>
        <v>280 9180</v>
      </c>
      <c r="AE4536" s="86" t="s">
        <v>322</v>
      </c>
      <c r="AF4536" s="86" t="s">
        <v>544</v>
      </c>
      <c r="AG4536" s="79" t="str">
        <f>+IF(AF4536&lt;&gt;"",VLOOKUP(AF4536,NIVELES!$A$666:$B$673,2,0),"")</f>
        <v>PROTECCIÓN_SOCIAL_A_LA_FAMILIA._ASEGURAMIENTO_NO_CONTRIBUTIVO_E_INCLUSIÓN_ECONÓMICA_Y_MOVILIDAD_SOCIAL</v>
      </c>
      <c r="AH4536" s="78" t="s">
        <v>513</v>
      </c>
      <c r="AI4536" s="79" t="str">
        <f>IF(AH4536&lt;&gt;"",VLOOKUP(CONCATENATE(AG4536,AH4536),NIVELES!$B$676:$C$745,2,0),"")</f>
        <v>Acompañamiento Familiar</v>
      </c>
      <c r="AJ4536" s="78" t="s">
        <v>517</v>
      </c>
      <c r="AK4536" s="79" t="str">
        <f>+IF(AJ4536&lt;&gt;"",VLOOKUP(AJ4536,NIVELES!$A$816:$B$892,2,0),"")</f>
        <v>NO APLICA</v>
      </c>
      <c r="AL4536" s="78" t="s">
        <v>554</v>
      </c>
      <c r="AM4536" s="78">
        <v>530301</v>
      </c>
      <c r="AN4536" s="79" t="str">
        <f>IF(AM4536&lt;&gt;"",+VLOOKUP(AM4536,NIVELES!$A$1652:$B$2466,2,0),"")</f>
        <v>Pasajes al Interior</v>
      </c>
      <c r="AO4536" s="87">
        <v>100</v>
      </c>
      <c r="AP4536" s="88">
        <v>8.33</v>
      </c>
      <c r="AQ4536" s="88">
        <v>8.33</v>
      </c>
      <c r="AR4536" s="88">
        <v>8.33</v>
      </c>
      <c r="AS4536" s="88">
        <v>8.33</v>
      </c>
      <c r="AT4536" s="88">
        <v>8.33</v>
      </c>
      <c r="AU4536" s="88">
        <v>8.33</v>
      </c>
      <c r="AV4536" s="88">
        <v>8.33</v>
      </c>
      <c r="AW4536" s="88">
        <v>8.33</v>
      </c>
      <c r="AX4536" s="88">
        <v>8.33</v>
      </c>
      <c r="AY4536" s="88">
        <v>8.33</v>
      </c>
      <c r="AZ4536" s="88">
        <v>8.33</v>
      </c>
      <c r="BA4536" s="88">
        <v>8.3699999999999992</v>
      </c>
      <c r="BB4536" s="89">
        <f t="shared" si="279"/>
        <v>100</v>
      </c>
      <c r="BC4536" s="90" t="str">
        <f t="shared" si="278"/>
        <v>OK</v>
      </c>
      <c r="BD4536" s="91" t="str">
        <f t="shared" si="280"/>
        <v xml:space="preserve">                  </v>
      </c>
      <c r="BE4536" s="92">
        <f t="shared" si="281"/>
        <v>12</v>
      </c>
    </row>
    <row r="4537" spans="1:57" s="74" customFormat="1" ht="50.1" customHeight="1" x14ac:dyDescent="0.2">
      <c r="A4537" s="78" t="s">
        <v>55</v>
      </c>
      <c r="B4537" s="78" t="s">
        <v>68</v>
      </c>
      <c r="C4537" s="78" t="s">
        <v>1042</v>
      </c>
      <c r="D4537" s="78" t="s">
        <v>792</v>
      </c>
      <c r="E4537" s="79" t="str">
        <f>+IF(C4537&lt;&gt;"",VLOOKUP(MID(C4537,18,5),NIVELES!$A$133:$B$213,2,0),"")</f>
        <v>PICHINCHA</v>
      </c>
      <c r="F4537" s="80" t="s">
        <v>70</v>
      </c>
      <c r="G4537" s="81" t="str">
        <f>+IF(F4537&lt;&gt;"",VLOOKUP(F4537,NIVELES!$A$246:$C$464,3,0),"")</f>
        <v xml:space="preserve"> </v>
      </c>
      <c r="H4537" s="82" t="s">
        <v>1024</v>
      </c>
      <c r="I4537" s="78" t="s">
        <v>3968</v>
      </c>
      <c r="J4537" s="78" t="s">
        <v>1078</v>
      </c>
      <c r="K4537" s="78" t="s">
        <v>2185</v>
      </c>
      <c r="L4537" s="78" t="s">
        <v>1791</v>
      </c>
      <c r="M4537" s="78" t="s">
        <v>1791</v>
      </c>
      <c r="N4537" s="78" t="s">
        <v>1791</v>
      </c>
      <c r="O4537" s="78" t="s">
        <v>3971</v>
      </c>
      <c r="P4537" s="82">
        <v>2</v>
      </c>
      <c r="Q4537" s="78" t="s">
        <v>3972</v>
      </c>
      <c r="R4537" s="82"/>
      <c r="S4537" s="82">
        <v>1</v>
      </c>
      <c r="T4537" s="82">
        <v>1</v>
      </c>
      <c r="U4537" s="82"/>
      <c r="V4537" s="82"/>
      <c r="W4537" s="82"/>
      <c r="X4537" s="82"/>
      <c r="Y4537" s="82"/>
      <c r="Z4537" s="82"/>
      <c r="AA4537" s="82"/>
      <c r="AB4537" s="82"/>
      <c r="AC4537" s="82"/>
      <c r="AD4537" s="85" t="str">
        <f>IF(A4537&lt;&gt;"",IF(D4537="DIRECCIÓN_DE_TRANSFERENCIAS","280 0031",VLOOKUP(C4537,NIVELES!$A$14:$B$105,2,0)),"")</f>
        <v>280 9180</v>
      </c>
      <c r="AE4537" s="86" t="s">
        <v>322</v>
      </c>
      <c r="AF4537" s="86" t="s">
        <v>544</v>
      </c>
      <c r="AG4537" s="79" t="str">
        <f>+IF(AF4537&lt;&gt;"",VLOOKUP(AF4537,NIVELES!$A$666:$B$673,2,0),"")</f>
        <v>PROTECCIÓN_SOCIAL_A_LA_FAMILIA._ASEGURAMIENTO_NO_CONTRIBUTIVO_E_INCLUSIÓN_ECONÓMICA_Y_MOVILIDAD_SOCIAL</v>
      </c>
      <c r="AH4537" s="78" t="s">
        <v>513</v>
      </c>
      <c r="AI4537" s="79" t="str">
        <f>IF(AH4537&lt;&gt;"",VLOOKUP(CONCATENATE(AG4537,AH4537),NIVELES!$B$676:$C$745,2,0),"")</f>
        <v>Acompañamiento Familiar</v>
      </c>
      <c r="AJ4537" s="78" t="s">
        <v>517</v>
      </c>
      <c r="AK4537" s="79" t="str">
        <f>+IF(AJ4537&lt;&gt;"",VLOOKUP(AJ4537,NIVELES!$A$816:$B$892,2,0),"")</f>
        <v>NO APLICA</v>
      </c>
      <c r="AL4537" s="78" t="s">
        <v>554</v>
      </c>
      <c r="AM4537" s="78">
        <v>530505</v>
      </c>
      <c r="AN4537" s="79" t="str">
        <f>IF(AM4537&lt;&gt;"",+VLOOKUP(AM4537,NIVELES!$A$1652:$B$2466,2,0),"")</f>
        <v>Vehículos (Arrendamiento)</v>
      </c>
      <c r="AO4537" s="87">
        <v>2956.79</v>
      </c>
      <c r="AP4537" s="88">
        <v>0</v>
      </c>
      <c r="AQ4537" s="88">
        <v>1539.69</v>
      </c>
      <c r="AR4537" s="88">
        <v>1417.1</v>
      </c>
      <c r="AS4537" s="88">
        <v>0</v>
      </c>
      <c r="AT4537" s="88">
        <v>0</v>
      </c>
      <c r="AU4537" s="88">
        <v>0</v>
      </c>
      <c r="AV4537" s="88">
        <v>0</v>
      </c>
      <c r="AW4537" s="88">
        <v>0</v>
      </c>
      <c r="AX4537" s="88">
        <v>0</v>
      </c>
      <c r="AY4537" s="88">
        <v>0</v>
      </c>
      <c r="AZ4537" s="88">
        <v>0</v>
      </c>
      <c r="BA4537" s="88">
        <v>0</v>
      </c>
      <c r="BB4537" s="89">
        <f t="shared" si="279"/>
        <v>2956.79</v>
      </c>
      <c r="BC4537" s="90" t="str">
        <f t="shared" si="278"/>
        <v>OK</v>
      </c>
      <c r="BD4537" s="91" t="str">
        <f t="shared" si="280"/>
        <v xml:space="preserve">                  </v>
      </c>
      <c r="BE4537" s="92">
        <f t="shared" si="281"/>
        <v>2</v>
      </c>
    </row>
    <row r="4538" spans="1:57" s="74" customFormat="1" ht="50.1" customHeight="1" x14ac:dyDescent="0.2">
      <c r="A4538" s="78" t="s">
        <v>55</v>
      </c>
      <c r="B4538" s="78" t="s">
        <v>68</v>
      </c>
      <c r="C4538" s="78" t="s">
        <v>1042</v>
      </c>
      <c r="D4538" s="78" t="s">
        <v>792</v>
      </c>
      <c r="E4538" s="79" t="str">
        <f>+IF(C4538&lt;&gt;"",VLOOKUP(MID(C4538,18,5),NIVELES!$A$133:$B$213,2,0),"")</f>
        <v>PICHINCHA</v>
      </c>
      <c r="F4538" s="80" t="s">
        <v>70</v>
      </c>
      <c r="G4538" s="81" t="str">
        <f>+IF(F4538&lt;&gt;"",VLOOKUP(F4538,NIVELES!$A$246:$C$464,3,0),"")</f>
        <v xml:space="preserve"> </v>
      </c>
      <c r="H4538" s="82" t="s">
        <v>1024</v>
      </c>
      <c r="I4538" s="78" t="s">
        <v>3968</v>
      </c>
      <c r="J4538" s="78" t="s">
        <v>1078</v>
      </c>
      <c r="K4538" s="78" t="s">
        <v>2185</v>
      </c>
      <c r="L4538" s="78" t="s">
        <v>1791</v>
      </c>
      <c r="M4538" s="78" t="s">
        <v>1791</v>
      </c>
      <c r="N4538" s="78" t="s">
        <v>1791</v>
      </c>
      <c r="O4538" s="78" t="s">
        <v>3973</v>
      </c>
      <c r="P4538" s="82">
        <v>1</v>
      </c>
      <c r="Q4538" s="78" t="s">
        <v>3974</v>
      </c>
      <c r="R4538" s="82"/>
      <c r="S4538" s="82"/>
      <c r="T4538" s="82"/>
      <c r="U4538" s="82">
        <v>1</v>
      </c>
      <c r="V4538" s="82"/>
      <c r="W4538" s="82"/>
      <c r="X4538" s="82"/>
      <c r="Y4538" s="82"/>
      <c r="Z4538" s="82"/>
      <c r="AA4538" s="82"/>
      <c r="AB4538" s="82"/>
      <c r="AC4538" s="82"/>
      <c r="AD4538" s="85" t="str">
        <f>IF(A4538&lt;&gt;"",IF(D4538="DIRECCIÓN_DE_TRANSFERENCIAS","280 0031",VLOOKUP(C4538,NIVELES!$A$14:$B$105,2,0)),"")</f>
        <v>280 9180</v>
      </c>
      <c r="AE4538" s="86" t="s">
        <v>322</v>
      </c>
      <c r="AF4538" s="86" t="s">
        <v>544</v>
      </c>
      <c r="AG4538" s="79" t="str">
        <f>+IF(AF4538&lt;&gt;"",VLOOKUP(AF4538,NIVELES!$A$666:$B$673,2,0),"")</f>
        <v>PROTECCIÓN_SOCIAL_A_LA_FAMILIA._ASEGURAMIENTO_NO_CONTRIBUTIVO_E_INCLUSIÓN_ECONÓMICA_Y_MOVILIDAD_SOCIAL</v>
      </c>
      <c r="AH4538" s="78" t="s">
        <v>513</v>
      </c>
      <c r="AI4538" s="79" t="str">
        <f>IF(AH4538&lt;&gt;"",VLOOKUP(CONCATENATE(AG4538,AH4538),NIVELES!$B$676:$C$745,2,0),"")</f>
        <v>Acompañamiento Familiar</v>
      </c>
      <c r="AJ4538" s="78" t="s">
        <v>517</v>
      </c>
      <c r="AK4538" s="79" t="str">
        <f>+IF(AJ4538&lt;&gt;"",VLOOKUP(AJ4538,NIVELES!$A$816:$B$892,2,0),"")</f>
        <v>NO APLICA</v>
      </c>
      <c r="AL4538" s="78" t="s">
        <v>554</v>
      </c>
      <c r="AM4538" s="78">
        <v>530802</v>
      </c>
      <c r="AN4538" s="79" t="str">
        <f>IF(AM4538&lt;&gt;"",+VLOOKUP(AM4538,NIVELES!$A$1652:$B$2466,2,0),"")</f>
        <v>Vestuario, Lencería, Prendas de Protección; y, Accesorios para Uniformes Militares y Policiales; y, Carpas</v>
      </c>
      <c r="AO4538" s="87">
        <v>100</v>
      </c>
      <c r="AP4538" s="88">
        <v>0</v>
      </c>
      <c r="AQ4538" s="88">
        <v>0</v>
      </c>
      <c r="AR4538" s="88">
        <v>0</v>
      </c>
      <c r="AS4538" s="88">
        <v>100</v>
      </c>
      <c r="AT4538" s="88">
        <v>0</v>
      </c>
      <c r="AU4538" s="88">
        <v>0</v>
      </c>
      <c r="AV4538" s="88">
        <v>0</v>
      </c>
      <c r="AW4538" s="88">
        <v>0</v>
      </c>
      <c r="AX4538" s="88">
        <v>0</v>
      </c>
      <c r="AY4538" s="88">
        <v>0</v>
      </c>
      <c r="AZ4538" s="88">
        <v>0</v>
      </c>
      <c r="BA4538" s="88">
        <v>0</v>
      </c>
      <c r="BB4538" s="89">
        <f t="shared" si="279"/>
        <v>100</v>
      </c>
      <c r="BC4538" s="90" t="str">
        <f t="shared" si="278"/>
        <v>OK</v>
      </c>
      <c r="BD4538" s="91" t="str">
        <f t="shared" si="280"/>
        <v xml:space="preserve">                  </v>
      </c>
      <c r="BE4538" s="92">
        <f t="shared" si="281"/>
        <v>1</v>
      </c>
    </row>
    <row r="4539" spans="1:57" s="74" customFormat="1" ht="50.1" customHeight="1" x14ac:dyDescent="0.2">
      <c r="A4539" s="78" t="s">
        <v>55</v>
      </c>
      <c r="B4539" s="78" t="s">
        <v>68</v>
      </c>
      <c r="C4539" s="78" t="s">
        <v>1042</v>
      </c>
      <c r="D4539" s="78" t="s">
        <v>792</v>
      </c>
      <c r="E4539" s="79" t="str">
        <f>+IF(C4539&lt;&gt;"",VLOOKUP(MID(C4539,18,5),NIVELES!$A$133:$B$213,2,0),"")</f>
        <v>PICHINCHA</v>
      </c>
      <c r="F4539" s="80" t="s">
        <v>70</v>
      </c>
      <c r="G4539" s="81" t="str">
        <f>+IF(F4539&lt;&gt;"",VLOOKUP(F4539,NIVELES!$A$246:$C$464,3,0),"")</f>
        <v xml:space="preserve"> </v>
      </c>
      <c r="H4539" s="82" t="s">
        <v>1024</v>
      </c>
      <c r="I4539" s="78" t="s">
        <v>3968</v>
      </c>
      <c r="J4539" s="78" t="s">
        <v>1078</v>
      </c>
      <c r="K4539" s="78" t="s">
        <v>2185</v>
      </c>
      <c r="L4539" s="78" t="s">
        <v>1791</v>
      </c>
      <c r="M4539" s="78" t="s">
        <v>1791</v>
      </c>
      <c r="N4539" s="78" t="s">
        <v>1791</v>
      </c>
      <c r="O4539" s="78" t="s">
        <v>3975</v>
      </c>
      <c r="P4539" s="82">
        <v>1</v>
      </c>
      <c r="Q4539" s="78" t="s">
        <v>3976</v>
      </c>
      <c r="R4539" s="82"/>
      <c r="S4539" s="82"/>
      <c r="T4539" s="82">
        <v>1</v>
      </c>
      <c r="U4539" s="82"/>
      <c r="V4539" s="82"/>
      <c r="W4539" s="82"/>
      <c r="X4539" s="82"/>
      <c r="Y4539" s="82"/>
      <c r="Z4539" s="82"/>
      <c r="AA4539" s="82"/>
      <c r="AB4539" s="82"/>
      <c r="AC4539" s="82"/>
      <c r="AD4539" s="85" t="str">
        <f>IF(A4539&lt;&gt;"",IF(D4539="DIRECCIÓN_DE_TRANSFERENCIAS","280 0031",VLOOKUP(C4539,NIVELES!$A$14:$B$105,2,0)),"")</f>
        <v>280 9180</v>
      </c>
      <c r="AE4539" s="86" t="s">
        <v>322</v>
      </c>
      <c r="AF4539" s="86" t="s">
        <v>544</v>
      </c>
      <c r="AG4539" s="79" t="str">
        <f>+IF(AF4539&lt;&gt;"",VLOOKUP(AF4539,NIVELES!$A$666:$B$673,2,0),"")</f>
        <v>PROTECCIÓN_SOCIAL_A_LA_FAMILIA._ASEGURAMIENTO_NO_CONTRIBUTIVO_E_INCLUSIÓN_ECONÓMICA_Y_MOVILIDAD_SOCIAL</v>
      </c>
      <c r="AH4539" s="78" t="s">
        <v>513</v>
      </c>
      <c r="AI4539" s="79" t="str">
        <f>IF(AH4539&lt;&gt;"",VLOOKUP(CONCATENATE(AG4539,AH4539),NIVELES!$B$676:$C$745,2,0),"")</f>
        <v>Acompañamiento Familiar</v>
      </c>
      <c r="AJ4539" s="78" t="s">
        <v>517</v>
      </c>
      <c r="AK4539" s="79" t="str">
        <f>+IF(AJ4539&lt;&gt;"",VLOOKUP(AJ4539,NIVELES!$A$816:$B$892,2,0),"")</f>
        <v>NO APLICA</v>
      </c>
      <c r="AL4539" s="78" t="s">
        <v>554</v>
      </c>
      <c r="AM4539" s="78">
        <v>530804</v>
      </c>
      <c r="AN4539" s="79" t="str">
        <f>IF(AM4539&lt;&gt;"",+VLOOKUP(AM4539,NIVELES!$A$1652:$B$2466,2,0),"")</f>
        <v>Materiales de Oficina</v>
      </c>
      <c r="AO4539" s="87">
        <v>100</v>
      </c>
      <c r="AP4539" s="88">
        <v>0</v>
      </c>
      <c r="AQ4539" s="88">
        <v>0</v>
      </c>
      <c r="AR4539" s="88">
        <v>100</v>
      </c>
      <c r="AS4539" s="88">
        <v>0</v>
      </c>
      <c r="AT4539" s="88">
        <v>0</v>
      </c>
      <c r="AU4539" s="88">
        <v>0</v>
      </c>
      <c r="AV4539" s="88">
        <v>0</v>
      </c>
      <c r="AW4539" s="88">
        <v>0</v>
      </c>
      <c r="AX4539" s="88">
        <v>0</v>
      </c>
      <c r="AY4539" s="88">
        <v>0</v>
      </c>
      <c r="AZ4539" s="88">
        <v>0</v>
      </c>
      <c r="BA4539" s="88">
        <v>0</v>
      </c>
      <c r="BB4539" s="89">
        <f t="shared" si="279"/>
        <v>100</v>
      </c>
      <c r="BC4539" s="90" t="str">
        <f t="shared" si="278"/>
        <v>OK</v>
      </c>
      <c r="BD4539" s="91" t="str">
        <f t="shared" si="280"/>
        <v xml:space="preserve">                  </v>
      </c>
      <c r="BE4539" s="92">
        <f t="shared" si="281"/>
        <v>1</v>
      </c>
    </row>
    <row r="4540" spans="1:57" s="74" customFormat="1" ht="50.1" customHeight="1" x14ac:dyDescent="0.2">
      <c r="A4540" s="78" t="s">
        <v>55</v>
      </c>
      <c r="B4540" s="78" t="s">
        <v>68</v>
      </c>
      <c r="C4540" s="78" t="s">
        <v>1042</v>
      </c>
      <c r="D4540" s="78" t="s">
        <v>606</v>
      </c>
      <c r="E4540" s="79" t="str">
        <f>+IF(C4540&lt;&gt;"",VLOOKUP(MID(C4540,18,5),NIVELES!$A$133:$B$213,2,0),"")</f>
        <v>PICHINCHA</v>
      </c>
      <c r="F4540" s="80" t="s">
        <v>70</v>
      </c>
      <c r="G4540" s="81" t="str">
        <f>+IF(F4540&lt;&gt;"",VLOOKUP(F4540,NIVELES!$A$246:$C$464,3,0),"")</f>
        <v xml:space="preserve"> </v>
      </c>
      <c r="H4540" s="82" t="s">
        <v>1024</v>
      </c>
      <c r="I4540" s="78" t="s">
        <v>2325</v>
      </c>
      <c r="J4540" s="78" t="s">
        <v>1078</v>
      </c>
      <c r="K4540" s="78" t="s">
        <v>2185</v>
      </c>
      <c r="L4540" s="78" t="s">
        <v>1791</v>
      </c>
      <c r="M4540" s="78" t="s">
        <v>1791</v>
      </c>
      <c r="N4540" s="78" t="s">
        <v>1791</v>
      </c>
      <c r="O4540" s="78" t="s">
        <v>2167</v>
      </c>
      <c r="P4540" s="82">
        <v>12</v>
      </c>
      <c r="Q4540" s="78" t="s">
        <v>2592</v>
      </c>
      <c r="R4540" s="82">
        <v>1</v>
      </c>
      <c r="S4540" s="82">
        <v>1</v>
      </c>
      <c r="T4540" s="82">
        <v>1</v>
      </c>
      <c r="U4540" s="82">
        <v>1</v>
      </c>
      <c r="V4540" s="82">
        <v>1</v>
      </c>
      <c r="W4540" s="82">
        <v>1</v>
      </c>
      <c r="X4540" s="82">
        <v>1</v>
      </c>
      <c r="Y4540" s="82">
        <v>1</v>
      </c>
      <c r="Z4540" s="82">
        <v>1</v>
      </c>
      <c r="AA4540" s="82">
        <v>1</v>
      </c>
      <c r="AB4540" s="82">
        <v>1</v>
      </c>
      <c r="AC4540" s="82">
        <v>1</v>
      </c>
      <c r="AD4540" s="85" t="str">
        <f>IF(A4540&lt;&gt;"",IF(D4540="DIRECCIÓN_DE_TRANSFERENCIAS","280 0031",VLOOKUP(C4540,NIVELES!$A$14:$B$105,2,0)),"")</f>
        <v>280 9180</v>
      </c>
      <c r="AE4540" s="86" t="s">
        <v>322</v>
      </c>
      <c r="AF4540" s="86" t="s">
        <v>544</v>
      </c>
      <c r="AG4540" s="79" t="str">
        <f>+IF(AF4540&lt;&gt;"",VLOOKUP(AF4540,NIVELES!$A$666:$B$673,2,0),"")</f>
        <v>PROTECCIÓN_SOCIAL_A_LA_FAMILIA._ASEGURAMIENTO_NO_CONTRIBUTIVO_E_INCLUSIÓN_ECONÓMICA_Y_MOVILIDAD_SOCIAL</v>
      </c>
      <c r="AH4540" s="78" t="s">
        <v>514</v>
      </c>
      <c r="AI4540" s="79" t="str">
        <f>IF(AH4540&lt;&gt;"",VLOOKUP(CONCATENATE(AG4540,AH4540),NIVELES!$B$676:$C$745,2,0),"")</f>
        <v>Inclusión Económica Y Movilidad Social</v>
      </c>
      <c r="AJ4540" s="78" t="s">
        <v>517</v>
      </c>
      <c r="AK4540" s="79" t="str">
        <f>+IF(AJ4540&lt;&gt;"",VLOOKUP(AJ4540,NIVELES!$A$816:$B$892,2,0),"")</f>
        <v>NO APLICA</v>
      </c>
      <c r="AL4540" s="78" t="s">
        <v>553</v>
      </c>
      <c r="AM4540" s="78">
        <v>510105</v>
      </c>
      <c r="AN4540" s="79" t="str">
        <f>IF(AM4540&lt;&gt;"",+VLOOKUP(AM4540,NIVELES!$A$1652:$B$2466,2,0),"")</f>
        <v>Remuneraciones Unificadas</v>
      </c>
      <c r="AO4540" s="87">
        <v>11832</v>
      </c>
      <c r="AP4540" s="88">
        <v>986</v>
      </c>
      <c r="AQ4540" s="88">
        <v>986</v>
      </c>
      <c r="AR4540" s="88">
        <v>986</v>
      </c>
      <c r="AS4540" s="88">
        <v>986</v>
      </c>
      <c r="AT4540" s="88">
        <v>986</v>
      </c>
      <c r="AU4540" s="88">
        <v>986</v>
      </c>
      <c r="AV4540" s="88">
        <v>986</v>
      </c>
      <c r="AW4540" s="88">
        <v>986</v>
      </c>
      <c r="AX4540" s="88">
        <v>986</v>
      </c>
      <c r="AY4540" s="88">
        <v>986</v>
      </c>
      <c r="AZ4540" s="88">
        <v>986</v>
      </c>
      <c r="BA4540" s="88">
        <v>986</v>
      </c>
      <c r="BB4540" s="89">
        <f t="shared" si="279"/>
        <v>11832</v>
      </c>
      <c r="BC4540" s="90" t="str">
        <f t="shared" si="278"/>
        <v>OK</v>
      </c>
      <c r="BD4540" s="91" t="str">
        <f t="shared" si="280"/>
        <v xml:space="preserve">                  </v>
      </c>
      <c r="BE4540" s="92">
        <f t="shared" si="281"/>
        <v>12</v>
      </c>
    </row>
    <row r="4541" spans="1:57" s="74" customFormat="1" ht="50.1" customHeight="1" x14ac:dyDescent="0.2">
      <c r="A4541" s="78" t="s">
        <v>55</v>
      </c>
      <c r="B4541" s="78" t="s">
        <v>68</v>
      </c>
      <c r="C4541" s="78" t="s">
        <v>1042</v>
      </c>
      <c r="D4541" s="78" t="s">
        <v>606</v>
      </c>
      <c r="E4541" s="79" t="str">
        <f>+IF(C4541&lt;&gt;"",VLOOKUP(MID(C4541,18,5),NIVELES!$A$133:$B$213,2,0),"")</f>
        <v>PICHINCHA</v>
      </c>
      <c r="F4541" s="80" t="s">
        <v>70</v>
      </c>
      <c r="G4541" s="81" t="str">
        <f>+IF(F4541&lt;&gt;"",VLOOKUP(F4541,NIVELES!$A$246:$C$464,3,0),"")</f>
        <v xml:space="preserve"> </v>
      </c>
      <c r="H4541" s="82" t="s">
        <v>1024</v>
      </c>
      <c r="I4541" s="78" t="s">
        <v>2325</v>
      </c>
      <c r="J4541" s="78" t="s">
        <v>1078</v>
      </c>
      <c r="K4541" s="78" t="s">
        <v>2185</v>
      </c>
      <c r="L4541" s="78" t="s">
        <v>1791</v>
      </c>
      <c r="M4541" s="78" t="s">
        <v>1791</v>
      </c>
      <c r="N4541" s="78" t="s">
        <v>1791</v>
      </c>
      <c r="O4541" s="78" t="s">
        <v>2167</v>
      </c>
      <c r="P4541" s="82">
        <v>1</v>
      </c>
      <c r="Q4541" s="78" t="s">
        <v>2592</v>
      </c>
      <c r="R4541" s="82"/>
      <c r="S4541" s="82"/>
      <c r="T4541" s="82"/>
      <c r="U4541" s="82"/>
      <c r="V4541" s="82"/>
      <c r="W4541" s="82"/>
      <c r="X4541" s="82"/>
      <c r="Y4541" s="82"/>
      <c r="Z4541" s="82"/>
      <c r="AA4541" s="82"/>
      <c r="AB4541" s="82"/>
      <c r="AC4541" s="82">
        <v>1</v>
      </c>
      <c r="AD4541" s="85" t="str">
        <f>IF(A4541&lt;&gt;"",IF(D4541="DIRECCIÓN_DE_TRANSFERENCIAS","280 0031",VLOOKUP(C4541,NIVELES!$A$14:$B$105,2,0)),"")</f>
        <v>280 9180</v>
      </c>
      <c r="AE4541" s="86" t="s">
        <v>322</v>
      </c>
      <c r="AF4541" s="86" t="s">
        <v>544</v>
      </c>
      <c r="AG4541" s="79" t="str">
        <f>+IF(AF4541&lt;&gt;"",VLOOKUP(AF4541,NIVELES!$A$666:$B$673,2,0),"")</f>
        <v>PROTECCIÓN_SOCIAL_A_LA_FAMILIA._ASEGURAMIENTO_NO_CONTRIBUTIVO_E_INCLUSIÓN_ECONÓMICA_Y_MOVILIDAD_SOCIAL</v>
      </c>
      <c r="AH4541" s="78" t="s">
        <v>514</v>
      </c>
      <c r="AI4541" s="79" t="str">
        <f>IF(AH4541&lt;&gt;"",VLOOKUP(CONCATENATE(AG4541,AH4541),NIVELES!$B$676:$C$745,2,0),"")</f>
        <v>Inclusión Económica Y Movilidad Social</v>
      </c>
      <c r="AJ4541" s="78" t="s">
        <v>517</v>
      </c>
      <c r="AK4541" s="79" t="str">
        <f>+IF(AJ4541&lt;&gt;"",VLOOKUP(AJ4541,NIVELES!$A$816:$B$892,2,0),"")</f>
        <v>NO APLICA</v>
      </c>
      <c r="AL4541" s="78" t="s">
        <v>553</v>
      </c>
      <c r="AM4541" s="78">
        <v>510203</v>
      </c>
      <c r="AN4541" s="79" t="str">
        <f>IF(AM4541&lt;&gt;"",+VLOOKUP(AM4541,NIVELES!$A$1652:$B$2466,2,0),"")</f>
        <v>Decimotercer Sueldo</v>
      </c>
      <c r="AO4541" s="87">
        <v>903.83</v>
      </c>
      <c r="AP4541" s="88">
        <v>0</v>
      </c>
      <c r="AQ4541" s="88">
        <v>0</v>
      </c>
      <c r="AR4541" s="88">
        <v>0</v>
      </c>
      <c r="AS4541" s="88">
        <v>0</v>
      </c>
      <c r="AT4541" s="88">
        <v>0</v>
      </c>
      <c r="AU4541" s="88">
        <v>0</v>
      </c>
      <c r="AV4541" s="88">
        <v>0</v>
      </c>
      <c r="AW4541" s="88">
        <v>0</v>
      </c>
      <c r="AX4541" s="88">
        <v>0</v>
      </c>
      <c r="AY4541" s="88">
        <v>0</v>
      </c>
      <c r="AZ4541" s="88">
        <v>0</v>
      </c>
      <c r="BA4541" s="88">
        <v>903.83</v>
      </c>
      <c r="BB4541" s="89">
        <f t="shared" si="279"/>
        <v>903.83</v>
      </c>
      <c r="BC4541" s="90" t="str">
        <f t="shared" si="278"/>
        <v>OK</v>
      </c>
      <c r="BD4541" s="91" t="str">
        <f t="shared" si="280"/>
        <v xml:space="preserve">                  </v>
      </c>
      <c r="BE4541" s="92">
        <f t="shared" si="281"/>
        <v>1</v>
      </c>
    </row>
    <row r="4542" spans="1:57" s="74" customFormat="1" ht="50.1" customHeight="1" x14ac:dyDescent="0.2">
      <c r="A4542" s="78" t="s">
        <v>55</v>
      </c>
      <c r="B4542" s="78" t="s">
        <v>68</v>
      </c>
      <c r="C4542" s="78" t="s">
        <v>1042</v>
      </c>
      <c r="D4542" s="78" t="s">
        <v>606</v>
      </c>
      <c r="E4542" s="79" t="str">
        <f>+IF(C4542&lt;&gt;"",VLOOKUP(MID(C4542,18,5),NIVELES!$A$133:$B$213,2,0),"")</f>
        <v>PICHINCHA</v>
      </c>
      <c r="F4542" s="80" t="s">
        <v>70</v>
      </c>
      <c r="G4542" s="81" t="str">
        <f>+IF(F4542&lt;&gt;"",VLOOKUP(F4542,NIVELES!$A$246:$C$464,3,0),"")</f>
        <v xml:space="preserve"> </v>
      </c>
      <c r="H4542" s="82" t="s">
        <v>1024</v>
      </c>
      <c r="I4542" s="78" t="s">
        <v>2325</v>
      </c>
      <c r="J4542" s="78" t="s">
        <v>1078</v>
      </c>
      <c r="K4542" s="78" t="s">
        <v>2185</v>
      </c>
      <c r="L4542" s="78" t="s">
        <v>1791</v>
      </c>
      <c r="M4542" s="78" t="s">
        <v>1791</v>
      </c>
      <c r="N4542" s="78" t="s">
        <v>1791</v>
      </c>
      <c r="O4542" s="78" t="s">
        <v>2167</v>
      </c>
      <c r="P4542" s="82">
        <v>1</v>
      </c>
      <c r="Q4542" s="78" t="s">
        <v>2592</v>
      </c>
      <c r="R4542" s="82"/>
      <c r="S4542" s="82"/>
      <c r="T4542" s="82"/>
      <c r="U4542" s="82"/>
      <c r="V4542" s="82"/>
      <c r="W4542" s="82"/>
      <c r="X4542" s="82"/>
      <c r="Y4542" s="82">
        <v>1</v>
      </c>
      <c r="Z4542" s="82"/>
      <c r="AA4542" s="82"/>
      <c r="AB4542" s="82"/>
      <c r="AC4542" s="82"/>
      <c r="AD4542" s="85" t="str">
        <f>IF(A4542&lt;&gt;"",IF(D4542="DIRECCIÓN_DE_TRANSFERENCIAS","280 0031",VLOOKUP(C4542,NIVELES!$A$14:$B$105,2,0)),"")</f>
        <v>280 9180</v>
      </c>
      <c r="AE4542" s="86" t="s">
        <v>322</v>
      </c>
      <c r="AF4542" s="86" t="s">
        <v>544</v>
      </c>
      <c r="AG4542" s="79" t="str">
        <f>+IF(AF4542&lt;&gt;"",VLOOKUP(AF4542,NIVELES!$A$666:$B$673,2,0),"")</f>
        <v>PROTECCIÓN_SOCIAL_A_LA_FAMILIA._ASEGURAMIENTO_NO_CONTRIBUTIVO_E_INCLUSIÓN_ECONÓMICA_Y_MOVILIDAD_SOCIAL</v>
      </c>
      <c r="AH4542" s="78" t="s">
        <v>514</v>
      </c>
      <c r="AI4542" s="79" t="str">
        <f>IF(AH4542&lt;&gt;"",VLOOKUP(CONCATENATE(AG4542,AH4542),NIVELES!$B$676:$C$745,2,0),"")</f>
        <v>Inclusión Económica Y Movilidad Social</v>
      </c>
      <c r="AJ4542" s="78" t="s">
        <v>517</v>
      </c>
      <c r="AK4542" s="79" t="str">
        <f>+IF(AJ4542&lt;&gt;"",VLOOKUP(AJ4542,NIVELES!$A$816:$B$892,2,0),"")</f>
        <v>NO APLICA</v>
      </c>
      <c r="AL4542" s="78" t="s">
        <v>553</v>
      </c>
      <c r="AM4542" s="78">
        <v>510204</v>
      </c>
      <c r="AN4542" s="79" t="str">
        <f>IF(AM4542&lt;&gt;"",+VLOOKUP(AM4542,NIVELES!$A$1652:$B$2466,2,0),"")</f>
        <v>Decimocuarto Sueldo</v>
      </c>
      <c r="AO4542" s="87">
        <v>361.17</v>
      </c>
      <c r="AP4542" s="88">
        <v>0</v>
      </c>
      <c r="AQ4542" s="88">
        <v>0</v>
      </c>
      <c r="AR4542" s="88">
        <v>0</v>
      </c>
      <c r="AS4542" s="88">
        <v>0</v>
      </c>
      <c r="AT4542" s="88">
        <v>0</v>
      </c>
      <c r="AU4542" s="88">
        <v>0</v>
      </c>
      <c r="AV4542" s="88">
        <v>0</v>
      </c>
      <c r="AW4542" s="88">
        <v>361.17</v>
      </c>
      <c r="AX4542" s="88">
        <v>0</v>
      </c>
      <c r="AY4542" s="88">
        <v>0</v>
      </c>
      <c r="AZ4542" s="88">
        <v>0</v>
      </c>
      <c r="BA4542" s="88">
        <v>0</v>
      </c>
      <c r="BB4542" s="89">
        <f t="shared" si="279"/>
        <v>361.17</v>
      </c>
      <c r="BC4542" s="90" t="str">
        <f t="shared" si="278"/>
        <v>OK</v>
      </c>
      <c r="BD4542" s="91" t="str">
        <f t="shared" si="280"/>
        <v xml:space="preserve">                  </v>
      </c>
      <c r="BE4542" s="92">
        <f t="shared" si="281"/>
        <v>1</v>
      </c>
    </row>
    <row r="4543" spans="1:57" s="74" customFormat="1" ht="50.1" customHeight="1" x14ac:dyDescent="0.2">
      <c r="A4543" s="78" t="s">
        <v>55</v>
      </c>
      <c r="B4543" s="78" t="s">
        <v>68</v>
      </c>
      <c r="C4543" s="78" t="s">
        <v>1042</v>
      </c>
      <c r="D4543" s="78" t="s">
        <v>606</v>
      </c>
      <c r="E4543" s="79" t="str">
        <f>+IF(C4543&lt;&gt;"",VLOOKUP(MID(C4543,18,5),NIVELES!$A$133:$B$213,2,0),"")</f>
        <v>PICHINCHA</v>
      </c>
      <c r="F4543" s="80" t="s">
        <v>70</v>
      </c>
      <c r="G4543" s="81" t="str">
        <f>+IF(F4543&lt;&gt;"",VLOOKUP(F4543,NIVELES!$A$246:$C$464,3,0),"")</f>
        <v xml:space="preserve"> </v>
      </c>
      <c r="H4543" s="82" t="s">
        <v>1024</v>
      </c>
      <c r="I4543" s="78" t="s">
        <v>2325</v>
      </c>
      <c r="J4543" s="78" t="s">
        <v>1078</v>
      </c>
      <c r="K4543" s="78" t="s">
        <v>2185</v>
      </c>
      <c r="L4543" s="78" t="s">
        <v>1791</v>
      </c>
      <c r="M4543" s="78" t="s">
        <v>1791</v>
      </c>
      <c r="N4543" s="78" t="s">
        <v>1791</v>
      </c>
      <c r="O4543" s="78" t="s">
        <v>2167</v>
      </c>
      <c r="P4543" s="82">
        <v>12</v>
      </c>
      <c r="Q4543" s="78" t="s">
        <v>2592</v>
      </c>
      <c r="R4543" s="82">
        <v>1</v>
      </c>
      <c r="S4543" s="82">
        <v>1</v>
      </c>
      <c r="T4543" s="82">
        <v>1</v>
      </c>
      <c r="U4543" s="82">
        <v>1</v>
      </c>
      <c r="V4543" s="82">
        <v>1</v>
      </c>
      <c r="W4543" s="82">
        <v>1</v>
      </c>
      <c r="X4543" s="82">
        <v>1</v>
      </c>
      <c r="Y4543" s="82">
        <v>1</v>
      </c>
      <c r="Z4543" s="82">
        <v>1</v>
      </c>
      <c r="AA4543" s="82">
        <v>1</v>
      </c>
      <c r="AB4543" s="82">
        <v>1</v>
      </c>
      <c r="AC4543" s="82">
        <v>1</v>
      </c>
      <c r="AD4543" s="85" t="str">
        <f>IF(A4543&lt;&gt;"",IF(D4543="DIRECCIÓN_DE_TRANSFERENCIAS","280 0031",VLOOKUP(C4543,NIVELES!$A$14:$B$105,2,0)),"")</f>
        <v>280 9180</v>
      </c>
      <c r="AE4543" s="86" t="s">
        <v>322</v>
      </c>
      <c r="AF4543" s="86" t="s">
        <v>544</v>
      </c>
      <c r="AG4543" s="79" t="str">
        <f>+IF(AF4543&lt;&gt;"",VLOOKUP(AF4543,NIVELES!$A$666:$B$673,2,0),"")</f>
        <v>PROTECCIÓN_SOCIAL_A_LA_FAMILIA._ASEGURAMIENTO_NO_CONTRIBUTIVO_E_INCLUSIÓN_ECONÓMICA_Y_MOVILIDAD_SOCIAL</v>
      </c>
      <c r="AH4543" s="78" t="s">
        <v>514</v>
      </c>
      <c r="AI4543" s="79" t="str">
        <f>IF(AH4543&lt;&gt;"",VLOOKUP(CONCATENATE(AG4543,AH4543),NIVELES!$B$676:$C$745,2,0),"")</f>
        <v>Inclusión Económica Y Movilidad Social</v>
      </c>
      <c r="AJ4543" s="78" t="s">
        <v>517</v>
      </c>
      <c r="AK4543" s="79" t="str">
        <f>+IF(AJ4543&lt;&gt;"",VLOOKUP(AJ4543,NIVELES!$A$816:$B$892,2,0),"")</f>
        <v>NO APLICA</v>
      </c>
      <c r="AL4543" s="78" t="s">
        <v>553</v>
      </c>
      <c r="AM4543" s="78">
        <v>510601</v>
      </c>
      <c r="AN4543" s="79" t="str">
        <f>IF(AM4543&lt;&gt;"",+VLOOKUP(AM4543,NIVELES!$A$1652:$B$2466,2,0),"")</f>
        <v>Aporte Patronal</v>
      </c>
      <c r="AO4543" s="87">
        <v>1046.6400000000001</v>
      </c>
      <c r="AP4543" s="88">
        <v>87.22</v>
      </c>
      <c r="AQ4543" s="88">
        <v>87.22</v>
      </c>
      <c r="AR4543" s="88">
        <v>87.22</v>
      </c>
      <c r="AS4543" s="88">
        <v>87.22</v>
      </c>
      <c r="AT4543" s="88">
        <v>87.22</v>
      </c>
      <c r="AU4543" s="88">
        <v>87.22</v>
      </c>
      <c r="AV4543" s="88">
        <v>87.22</v>
      </c>
      <c r="AW4543" s="88">
        <v>87.22</v>
      </c>
      <c r="AX4543" s="88">
        <v>87.22</v>
      </c>
      <c r="AY4543" s="88">
        <v>87.22</v>
      </c>
      <c r="AZ4543" s="88">
        <v>87.22</v>
      </c>
      <c r="BA4543" s="88">
        <v>87.22</v>
      </c>
      <c r="BB4543" s="89">
        <f t="shared" si="279"/>
        <v>1046.6400000000001</v>
      </c>
      <c r="BC4543" s="90" t="str">
        <f t="shared" si="278"/>
        <v>OK</v>
      </c>
      <c r="BD4543" s="91" t="str">
        <f t="shared" si="280"/>
        <v xml:space="preserve">                  </v>
      </c>
      <c r="BE4543" s="92">
        <f t="shared" si="281"/>
        <v>12</v>
      </c>
    </row>
    <row r="4544" spans="1:57" s="74" customFormat="1" ht="50.1" customHeight="1" x14ac:dyDescent="0.2">
      <c r="A4544" s="78" t="s">
        <v>55</v>
      </c>
      <c r="B4544" s="78" t="s">
        <v>68</v>
      </c>
      <c r="C4544" s="78" t="s">
        <v>1042</v>
      </c>
      <c r="D4544" s="78" t="s">
        <v>606</v>
      </c>
      <c r="E4544" s="79" t="str">
        <f>+IF(C4544&lt;&gt;"",VLOOKUP(MID(C4544,18,5),NIVELES!$A$133:$B$213,2,0),"")</f>
        <v>PICHINCHA</v>
      </c>
      <c r="F4544" s="80" t="s">
        <v>70</v>
      </c>
      <c r="G4544" s="81" t="str">
        <f>+IF(F4544&lt;&gt;"",VLOOKUP(F4544,NIVELES!$A$246:$C$464,3,0),"")</f>
        <v xml:space="preserve"> </v>
      </c>
      <c r="H4544" s="82" t="s">
        <v>1024</v>
      </c>
      <c r="I4544" s="78" t="s">
        <v>2325</v>
      </c>
      <c r="J4544" s="78" t="s">
        <v>1078</v>
      </c>
      <c r="K4544" s="78" t="s">
        <v>2185</v>
      </c>
      <c r="L4544" s="78" t="s">
        <v>1791</v>
      </c>
      <c r="M4544" s="78" t="s">
        <v>1791</v>
      </c>
      <c r="N4544" s="78" t="s">
        <v>1791</v>
      </c>
      <c r="O4544" s="78" t="s">
        <v>2167</v>
      </c>
      <c r="P4544" s="82">
        <v>12</v>
      </c>
      <c r="Q4544" s="78" t="s">
        <v>2592</v>
      </c>
      <c r="R4544" s="82">
        <v>1</v>
      </c>
      <c r="S4544" s="82">
        <v>1</v>
      </c>
      <c r="T4544" s="82">
        <v>1</v>
      </c>
      <c r="U4544" s="82">
        <v>1</v>
      </c>
      <c r="V4544" s="82">
        <v>1</v>
      </c>
      <c r="W4544" s="82">
        <v>1</v>
      </c>
      <c r="X4544" s="82">
        <v>1</v>
      </c>
      <c r="Y4544" s="82">
        <v>1</v>
      </c>
      <c r="Z4544" s="82">
        <v>1</v>
      </c>
      <c r="AA4544" s="82">
        <v>1</v>
      </c>
      <c r="AB4544" s="82">
        <v>1</v>
      </c>
      <c r="AC4544" s="82">
        <v>1</v>
      </c>
      <c r="AD4544" s="85" t="str">
        <f>IF(A4544&lt;&gt;"",IF(D4544="DIRECCIÓN_DE_TRANSFERENCIAS","280 0031",VLOOKUP(C4544,NIVELES!$A$14:$B$105,2,0)),"")</f>
        <v>280 9180</v>
      </c>
      <c r="AE4544" s="86" t="s">
        <v>322</v>
      </c>
      <c r="AF4544" s="86" t="s">
        <v>544</v>
      </c>
      <c r="AG4544" s="79" t="str">
        <f>+IF(AF4544&lt;&gt;"",VLOOKUP(AF4544,NIVELES!$A$666:$B$673,2,0),"")</f>
        <v>PROTECCIÓN_SOCIAL_A_LA_FAMILIA._ASEGURAMIENTO_NO_CONTRIBUTIVO_E_INCLUSIÓN_ECONÓMICA_Y_MOVILIDAD_SOCIAL</v>
      </c>
      <c r="AH4544" s="78" t="s">
        <v>514</v>
      </c>
      <c r="AI4544" s="79" t="str">
        <f>IF(AH4544&lt;&gt;"",VLOOKUP(CONCATENATE(AG4544,AH4544),NIVELES!$B$676:$C$745,2,0),"")</f>
        <v>Inclusión Económica Y Movilidad Social</v>
      </c>
      <c r="AJ4544" s="78" t="s">
        <v>517</v>
      </c>
      <c r="AK4544" s="79" t="str">
        <f>+IF(AJ4544&lt;&gt;"",VLOOKUP(AJ4544,NIVELES!$A$816:$B$892,2,0),"")</f>
        <v>NO APLICA</v>
      </c>
      <c r="AL4544" s="78" t="s">
        <v>553</v>
      </c>
      <c r="AM4544" s="78">
        <v>510601</v>
      </c>
      <c r="AN4544" s="79" t="str">
        <f>IF(AM4544&lt;&gt;"",+VLOOKUP(AM4544,NIVELES!$A$1652:$B$2466,2,0),"")</f>
        <v>Aporte Patronal</v>
      </c>
      <c r="AO4544" s="87">
        <v>903.83</v>
      </c>
      <c r="AP4544" s="88">
        <v>75.319999999999993</v>
      </c>
      <c r="AQ4544" s="88">
        <v>75.319999999999993</v>
      </c>
      <c r="AR4544" s="88">
        <v>75.319999999999993</v>
      </c>
      <c r="AS4544" s="88">
        <v>75.319999999999993</v>
      </c>
      <c r="AT4544" s="88">
        <v>75.319999999999993</v>
      </c>
      <c r="AU4544" s="88">
        <v>75.319999999999993</v>
      </c>
      <c r="AV4544" s="88">
        <v>75.319999999999993</v>
      </c>
      <c r="AW4544" s="88">
        <v>75.319999999999993</v>
      </c>
      <c r="AX4544" s="88">
        <v>75.319999999999993</v>
      </c>
      <c r="AY4544" s="88">
        <v>75.319999999999993</v>
      </c>
      <c r="AZ4544" s="88">
        <v>75.319999999999993</v>
      </c>
      <c r="BA4544" s="88">
        <v>75.31</v>
      </c>
      <c r="BB4544" s="89">
        <f t="shared" si="279"/>
        <v>903.8299999999997</v>
      </c>
      <c r="BC4544" s="90" t="str">
        <f t="shared" si="278"/>
        <v>OK</v>
      </c>
      <c r="BD4544" s="91" t="str">
        <f t="shared" si="280"/>
        <v xml:space="preserve">                  </v>
      </c>
      <c r="BE4544" s="92">
        <f t="shared" si="281"/>
        <v>12</v>
      </c>
    </row>
    <row r="4545" spans="1:57" s="74" customFormat="1" ht="50.1" customHeight="1" x14ac:dyDescent="0.2">
      <c r="A4545" s="78" t="s">
        <v>55</v>
      </c>
      <c r="B4545" s="78" t="s">
        <v>68</v>
      </c>
      <c r="C4545" s="78" t="s">
        <v>1042</v>
      </c>
      <c r="D4545" s="78" t="s">
        <v>605</v>
      </c>
      <c r="E4545" s="79" t="str">
        <f>+IF(C4545&lt;&gt;"",VLOOKUP(MID(C4545,18,5),NIVELES!$A$133:$B$213,2,0),"")</f>
        <v>PICHINCHA</v>
      </c>
      <c r="F4545" s="80" t="s">
        <v>70</v>
      </c>
      <c r="G4545" s="81" t="str">
        <f>+IF(F4545&lt;&gt;"",VLOOKUP(F4545,NIVELES!$A$246:$C$464,3,0),"")</f>
        <v xml:space="preserve"> </v>
      </c>
      <c r="H4545" s="82" t="s">
        <v>1024</v>
      </c>
      <c r="I4545" s="78" t="s">
        <v>2311</v>
      </c>
      <c r="J4545" s="78" t="s">
        <v>1078</v>
      </c>
      <c r="K4545" s="78" t="s">
        <v>2185</v>
      </c>
      <c r="L4545" s="78" t="s">
        <v>3977</v>
      </c>
      <c r="M4545" s="78">
        <v>20</v>
      </c>
      <c r="N4545" s="78" t="s">
        <v>3978</v>
      </c>
      <c r="O4545" s="78" t="s">
        <v>3979</v>
      </c>
      <c r="P4545" s="82">
        <v>4</v>
      </c>
      <c r="Q4545" s="78" t="s">
        <v>3980</v>
      </c>
      <c r="R4545" s="82"/>
      <c r="S4545" s="82">
        <v>1</v>
      </c>
      <c r="T4545" s="82"/>
      <c r="U4545" s="82">
        <v>1</v>
      </c>
      <c r="V4545" s="82"/>
      <c r="W4545" s="82"/>
      <c r="X4545" s="82">
        <v>1</v>
      </c>
      <c r="Y4545" s="82"/>
      <c r="Z4545" s="82"/>
      <c r="AA4545" s="82">
        <v>1</v>
      </c>
      <c r="AB4545" s="82"/>
      <c r="AC4545" s="82"/>
      <c r="AD4545" s="85" t="str">
        <f>IF(A4545&lt;&gt;"",IF(D4545="DIRECCIÓN_DE_TRANSFERENCIAS","280 0031",VLOOKUP(C4545,NIVELES!$A$14:$B$105,2,0)),"")</f>
        <v>280 9180</v>
      </c>
      <c r="AE4545" s="86" t="s">
        <v>322</v>
      </c>
      <c r="AF4545" s="86" t="s">
        <v>545</v>
      </c>
      <c r="AG4545" s="79" t="str">
        <f>+IF(AF4545&lt;&gt;"",VLOOKUP(AF4545,NIVELES!$A$666:$B$673,2,0),"")</f>
        <v>SERVICIOS_DE_ATENCIÓN_GERONTOLÓGICA</v>
      </c>
      <c r="AH4545" s="78" t="s">
        <v>453</v>
      </c>
      <c r="AI4545" s="79" t="str">
        <f>IF(AH4545&lt;&gt;"",VLOOKUP(CONCATENATE(AG4545,AH4545),NIVELES!$B$676:$C$745,2,0),"")</f>
        <v xml:space="preserve">Subvenciones Para Contribuir El Cuidado De Las Personas Adultas Mayores  Atendidos  A Traves De  Terceros Sean Públicos O Privados </v>
      </c>
      <c r="AJ4545" s="78" t="s">
        <v>517</v>
      </c>
      <c r="AK4545" s="79" t="str">
        <f>+IF(AJ4545&lt;&gt;"",VLOOKUP(AJ4545,NIVELES!$A$816:$B$892,2,0),"")</f>
        <v>NO APLICA</v>
      </c>
      <c r="AL4545" s="78" t="s">
        <v>556</v>
      </c>
      <c r="AM4545" s="78">
        <v>580204</v>
      </c>
      <c r="AN4545" s="79" t="str">
        <f>IF(AM4545&lt;&gt;"",+VLOOKUP(AM4545,NIVELES!$A$1652:$B$2466,2,0),"")</f>
        <v>Al Sector Privado no Financiero</v>
      </c>
      <c r="AO4545" s="87">
        <v>15705.62</v>
      </c>
      <c r="AP4545" s="88">
        <v>0</v>
      </c>
      <c r="AQ4545" s="88">
        <v>3926.41</v>
      </c>
      <c r="AR4545" s="88">
        <v>0</v>
      </c>
      <c r="AS4545" s="88">
        <v>3926.41</v>
      </c>
      <c r="AT4545" s="88">
        <v>0</v>
      </c>
      <c r="AU4545" s="88">
        <v>0</v>
      </c>
      <c r="AV4545" s="88">
        <v>3926.41</v>
      </c>
      <c r="AW4545" s="88">
        <v>0</v>
      </c>
      <c r="AX4545" s="88">
        <v>0</v>
      </c>
      <c r="AY4545" s="88">
        <v>3926.39</v>
      </c>
      <c r="AZ4545" s="88">
        <v>0</v>
      </c>
      <c r="BA4545" s="88">
        <v>0</v>
      </c>
      <c r="BB4545" s="89">
        <f t="shared" si="279"/>
        <v>15705.619999999999</v>
      </c>
      <c r="BC4545" s="90" t="str">
        <f t="shared" si="278"/>
        <v>OK</v>
      </c>
      <c r="BD4545" s="91" t="str">
        <f t="shared" si="280"/>
        <v xml:space="preserve">                  </v>
      </c>
      <c r="BE4545" s="92">
        <f t="shared" si="281"/>
        <v>4</v>
      </c>
    </row>
    <row r="4546" spans="1:57" s="74" customFormat="1" ht="50.1" customHeight="1" x14ac:dyDescent="0.2">
      <c r="A4546" s="78" t="s">
        <v>55</v>
      </c>
      <c r="B4546" s="78" t="s">
        <v>68</v>
      </c>
      <c r="C4546" s="78" t="s">
        <v>1042</v>
      </c>
      <c r="D4546" s="78" t="s">
        <v>605</v>
      </c>
      <c r="E4546" s="79" t="str">
        <f>+IF(C4546&lt;&gt;"",VLOOKUP(MID(C4546,18,5),NIVELES!$A$133:$B$213,2,0),"")</f>
        <v>PICHINCHA</v>
      </c>
      <c r="F4546" s="80" t="s">
        <v>70</v>
      </c>
      <c r="G4546" s="81" t="str">
        <f>+IF(F4546&lt;&gt;"",VLOOKUP(F4546,NIVELES!$A$246:$C$464,3,0),"")</f>
        <v xml:space="preserve"> </v>
      </c>
      <c r="H4546" s="82" t="s">
        <v>1024</v>
      </c>
      <c r="I4546" s="78" t="s">
        <v>2311</v>
      </c>
      <c r="J4546" s="78" t="s">
        <v>1078</v>
      </c>
      <c r="K4546" s="78" t="s">
        <v>2185</v>
      </c>
      <c r="L4546" s="78" t="s">
        <v>3981</v>
      </c>
      <c r="M4546" s="78">
        <v>300</v>
      </c>
      <c r="N4546" s="78" t="s">
        <v>3927</v>
      </c>
      <c r="O4546" s="78" t="s">
        <v>3928</v>
      </c>
      <c r="P4546" s="82">
        <v>4</v>
      </c>
      <c r="Q4546" s="78" t="s">
        <v>3982</v>
      </c>
      <c r="R4546" s="82"/>
      <c r="S4546" s="82">
        <v>1</v>
      </c>
      <c r="T4546" s="82"/>
      <c r="U4546" s="82">
        <v>1</v>
      </c>
      <c r="V4546" s="82"/>
      <c r="W4546" s="82"/>
      <c r="X4546" s="82">
        <v>1</v>
      </c>
      <c r="Y4546" s="82"/>
      <c r="Z4546" s="82"/>
      <c r="AA4546" s="82">
        <v>1</v>
      </c>
      <c r="AB4546" s="82"/>
      <c r="AC4546" s="82"/>
      <c r="AD4546" s="85" t="str">
        <f>IF(A4546&lt;&gt;"",IF(D4546="DIRECCIÓN_DE_TRANSFERENCIAS","280 0031",VLOOKUP(C4546,NIVELES!$A$14:$B$105,2,0)),"")</f>
        <v>280 9180</v>
      </c>
      <c r="AE4546" s="86" t="s">
        <v>322</v>
      </c>
      <c r="AF4546" s="86" t="s">
        <v>546</v>
      </c>
      <c r="AG4546" s="79" t="str">
        <f>+IF(AF4546&lt;&gt;"",VLOOKUP(AF4546,NIVELES!$A$666:$B$673,2,0),"")</f>
        <v>ATENCIÓN_INTEGRAL_A_PERSONAS_CON_DISCAPACIDAD</v>
      </c>
      <c r="AH4546" s="78" t="s">
        <v>321</v>
      </c>
      <c r="AI4546" s="79" t="str">
        <f>IF(AH4546&lt;&gt;"",VLOOKUP(CONCATENATE(AG4546,AH4546),NIVELES!$B$676:$C$745,2,0),"")</f>
        <v>Centros Indirectos Prestación De Servicio</v>
      </c>
      <c r="AJ4546" s="78" t="s">
        <v>433</v>
      </c>
      <c r="AK4546" s="79" t="str">
        <f>+IF(AJ4546&lt;&gt;"",VLOOKUP(AJ4546,NIVELES!$A$816:$B$892,2,0),"")</f>
        <v>GARANTIZAR A LAS MUJERES Y HOMBRES CON DISCAPACIDAD UNA EDUCACIÓN INCLUSIVA DE CALIDAD Y CON CALIDEZ, ASÍ COMO OPORTUNIDADES DE APRENDIZAJE A LO LARGO DE LA VIDA</v>
      </c>
      <c r="AL4546" s="78" t="s">
        <v>556</v>
      </c>
      <c r="AM4546" s="78">
        <v>580104</v>
      </c>
      <c r="AN4546" s="79" t="str">
        <f>IF(AM4546&lt;&gt;"",+VLOOKUP(AM4546,NIVELES!$A$1652:$B$2466,2,0),"")</f>
        <v>A Gobiernos Autónomos Descentralizados</v>
      </c>
      <c r="AO4546" s="87">
        <v>119454</v>
      </c>
      <c r="AP4546" s="88">
        <v>0</v>
      </c>
      <c r="AQ4546" s="88">
        <v>29866.5</v>
      </c>
      <c r="AR4546" s="88">
        <v>0</v>
      </c>
      <c r="AS4546" s="88">
        <v>29866.5</v>
      </c>
      <c r="AT4546" s="88">
        <v>0</v>
      </c>
      <c r="AU4546" s="88">
        <v>0</v>
      </c>
      <c r="AV4546" s="88">
        <v>29866.5</v>
      </c>
      <c r="AW4546" s="88">
        <v>0</v>
      </c>
      <c r="AX4546" s="88">
        <v>0</v>
      </c>
      <c r="AY4546" s="88">
        <v>29854.5</v>
      </c>
      <c r="AZ4546" s="88">
        <v>0</v>
      </c>
      <c r="BA4546" s="88">
        <v>0</v>
      </c>
      <c r="BB4546" s="89">
        <f t="shared" si="279"/>
        <v>119454</v>
      </c>
      <c r="BC4546" s="90" t="str">
        <f t="shared" si="278"/>
        <v>OK</v>
      </c>
      <c r="BD4546" s="91" t="str">
        <f t="shared" si="280"/>
        <v xml:space="preserve">                  </v>
      </c>
      <c r="BE4546" s="92">
        <f t="shared" si="281"/>
        <v>4</v>
      </c>
    </row>
    <row r="4547" spans="1:57" s="74" customFormat="1" ht="50.1" customHeight="1" x14ac:dyDescent="0.2">
      <c r="A4547" s="78" t="s">
        <v>55</v>
      </c>
      <c r="B4547" s="78" t="s">
        <v>68</v>
      </c>
      <c r="C4547" s="78" t="s">
        <v>1042</v>
      </c>
      <c r="D4547" s="78" t="s">
        <v>605</v>
      </c>
      <c r="E4547" s="79" t="str">
        <f>+IF(C4547&lt;&gt;"",VLOOKUP(MID(C4547,18,5),NIVELES!$A$133:$B$213,2,0),"")</f>
        <v>PICHINCHA</v>
      </c>
      <c r="F4547" s="80" t="s">
        <v>70</v>
      </c>
      <c r="G4547" s="81" t="str">
        <f>+IF(F4547&lt;&gt;"",VLOOKUP(F4547,NIVELES!$A$246:$C$464,3,0),"")</f>
        <v xml:space="preserve"> </v>
      </c>
      <c r="H4547" s="82" t="s">
        <v>1024</v>
      </c>
      <c r="I4547" s="78" t="s">
        <v>2311</v>
      </c>
      <c r="J4547" s="78" t="s">
        <v>1078</v>
      </c>
      <c r="K4547" s="78" t="s">
        <v>2185</v>
      </c>
      <c r="L4547" s="78" t="s">
        <v>3040</v>
      </c>
      <c r="M4547" s="78">
        <v>50</v>
      </c>
      <c r="N4547" s="78" t="s">
        <v>3927</v>
      </c>
      <c r="O4547" s="78" t="s">
        <v>3983</v>
      </c>
      <c r="P4547" s="82">
        <v>4</v>
      </c>
      <c r="Q4547" s="78" t="s">
        <v>3984</v>
      </c>
      <c r="R4547" s="82"/>
      <c r="S4547" s="82">
        <v>1</v>
      </c>
      <c r="T4547" s="82"/>
      <c r="U4547" s="82">
        <v>1</v>
      </c>
      <c r="V4547" s="82"/>
      <c r="W4547" s="82"/>
      <c r="X4547" s="82">
        <v>1</v>
      </c>
      <c r="Y4547" s="82"/>
      <c r="Z4547" s="82"/>
      <c r="AA4547" s="82">
        <v>1</v>
      </c>
      <c r="AB4547" s="82"/>
      <c r="AC4547" s="82"/>
      <c r="AD4547" s="85" t="str">
        <f>IF(A4547&lt;&gt;"",IF(D4547="DIRECCIÓN_DE_TRANSFERENCIAS","280 0031",VLOOKUP(C4547,NIVELES!$A$14:$B$105,2,0)),"")</f>
        <v>280 9180</v>
      </c>
      <c r="AE4547" s="86" t="s">
        <v>322</v>
      </c>
      <c r="AF4547" s="86" t="s">
        <v>546</v>
      </c>
      <c r="AG4547" s="79" t="str">
        <f>+IF(AF4547&lt;&gt;"",VLOOKUP(AF4547,NIVELES!$A$666:$B$673,2,0),"")</f>
        <v>ATENCIÓN_INTEGRAL_A_PERSONAS_CON_DISCAPACIDAD</v>
      </c>
      <c r="AH4547" s="78" t="s">
        <v>321</v>
      </c>
      <c r="AI4547" s="79" t="str">
        <f>IF(AH4547&lt;&gt;"",VLOOKUP(CONCATENATE(AG4547,AH4547),NIVELES!$B$676:$C$745,2,0),"")</f>
        <v>Centros Indirectos Prestación De Servicio</v>
      </c>
      <c r="AJ4547" s="78" t="s">
        <v>433</v>
      </c>
      <c r="AK4547" s="79" t="str">
        <f>+IF(AJ4547&lt;&gt;"",VLOOKUP(AJ4547,NIVELES!$A$816:$B$892,2,0),"")</f>
        <v>GARANTIZAR A LAS MUJERES Y HOMBRES CON DISCAPACIDAD UNA EDUCACIÓN INCLUSIVA DE CALIDAD Y CON CALIDEZ, ASÍ COMO OPORTUNIDADES DE APRENDIZAJE A LO LARGO DE LA VIDA</v>
      </c>
      <c r="AL4547" s="78" t="s">
        <v>556</v>
      </c>
      <c r="AM4547" s="78">
        <v>580204</v>
      </c>
      <c r="AN4547" s="79" t="str">
        <f>IF(AM4547&lt;&gt;"",+VLOOKUP(AM4547,NIVELES!$A$1652:$B$2466,2,0),"")</f>
        <v>Al Sector Privado no Financiero</v>
      </c>
      <c r="AO4547" s="87">
        <v>148684.25</v>
      </c>
      <c r="AP4547" s="88">
        <v>0</v>
      </c>
      <c r="AQ4547" s="88">
        <v>37171.06</v>
      </c>
      <c r="AR4547" s="88">
        <v>0</v>
      </c>
      <c r="AS4547" s="88">
        <v>37171.06</v>
      </c>
      <c r="AT4547" s="88">
        <v>0</v>
      </c>
      <c r="AU4547" s="88">
        <v>0</v>
      </c>
      <c r="AV4547" s="88">
        <v>37171.06</v>
      </c>
      <c r="AW4547" s="88">
        <v>0</v>
      </c>
      <c r="AX4547" s="88">
        <v>0</v>
      </c>
      <c r="AY4547" s="88">
        <v>37171.07</v>
      </c>
      <c r="AZ4547" s="88">
        <v>0</v>
      </c>
      <c r="BA4547" s="88">
        <v>0</v>
      </c>
      <c r="BB4547" s="89">
        <f t="shared" si="279"/>
        <v>148684.25</v>
      </c>
      <c r="BC4547" s="90" t="str">
        <f t="shared" si="278"/>
        <v>OK</v>
      </c>
      <c r="BD4547" s="91" t="str">
        <f t="shared" si="280"/>
        <v xml:space="preserve">                  </v>
      </c>
      <c r="BE4547" s="92">
        <f t="shared" si="281"/>
        <v>4</v>
      </c>
    </row>
    <row r="4548" spans="1:57" s="74" customFormat="1" ht="50.1" customHeight="1" x14ac:dyDescent="0.2">
      <c r="A4548" s="78" t="s">
        <v>55</v>
      </c>
      <c r="B4548" s="78" t="s">
        <v>68</v>
      </c>
      <c r="C4548" s="78" t="s">
        <v>1042</v>
      </c>
      <c r="D4548" s="78" t="s">
        <v>605</v>
      </c>
      <c r="E4548" s="79" t="str">
        <f>+IF(C4548&lt;&gt;"",VLOOKUP(MID(C4548,18,5),NIVELES!$A$133:$B$213,2,0),"")</f>
        <v>PICHINCHA</v>
      </c>
      <c r="F4548" s="80" t="s">
        <v>70</v>
      </c>
      <c r="G4548" s="81" t="str">
        <f>+IF(F4548&lt;&gt;"",VLOOKUP(F4548,NIVELES!$A$246:$C$464,3,0),"")</f>
        <v xml:space="preserve"> </v>
      </c>
      <c r="H4548" s="82" t="s">
        <v>1024</v>
      </c>
      <c r="I4548" s="78" t="s">
        <v>2311</v>
      </c>
      <c r="J4548" s="78" t="s">
        <v>1078</v>
      </c>
      <c r="K4548" s="78" t="s">
        <v>2185</v>
      </c>
      <c r="L4548" s="78" t="s">
        <v>3981</v>
      </c>
      <c r="M4548" s="78">
        <v>210</v>
      </c>
      <c r="N4548" s="78" t="s">
        <v>3927</v>
      </c>
      <c r="O4548" s="78" t="s">
        <v>3928</v>
      </c>
      <c r="P4548" s="82">
        <v>4</v>
      </c>
      <c r="Q4548" s="78" t="s">
        <v>3982</v>
      </c>
      <c r="R4548" s="82"/>
      <c r="S4548" s="82">
        <v>1</v>
      </c>
      <c r="T4548" s="82"/>
      <c r="U4548" s="82">
        <v>1</v>
      </c>
      <c r="V4548" s="82"/>
      <c r="W4548" s="82"/>
      <c r="X4548" s="82">
        <v>1</v>
      </c>
      <c r="Y4548" s="82"/>
      <c r="Z4548" s="82"/>
      <c r="AA4548" s="82">
        <v>1</v>
      </c>
      <c r="AB4548" s="82"/>
      <c r="AC4548" s="82"/>
      <c r="AD4548" s="85" t="str">
        <f>IF(A4548&lt;&gt;"",IF(D4548="DIRECCIÓN_DE_TRANSFERENCIAS","280 0031",VLOOKUP(C4548,NIVELES!$A$14:$B$105,2,0)),"")</f>
        <v>280 9180</v>
      </c>
      <c r="AE4548" s="86" t="s">
        <v>322</v>
      </c>
      <c r="AF4548" s="86" t="s">
        <v>546</v>
      </c>
      <c r="AG4548" s="79" t="str">
        <f>+IF(AF4548&lt;&gt;"",VLOOKUP(AF4548,NIVELES!$A$666:$B$673,2,0),"")</f>
        <v>ATENCIÓN_INTEGRAL_A_PERSONAS_CON_DISCAPACIDAD</v>
      </c>
      <c r="AH4548" s="78" t="s">
        <v>321</v>
      </c>
      <c r="AI4548" s="79" t="str">
        <f>IF(AH4548&lt;&gt;"",VLOOKUP(CONCATENATE(AG4548,AH4548),NIVELES!$B$676:$C$745,2,0),"")</f>
        <v>Centros Indirectos Prestación De Servicio</v>
      </c>
      <c r="AJ4548" s="78" t="s">
        <v>433</v>
      </c>
      <c r="AK4548" s="79" t="str">
        <f>+IF(AJ4548&lt;&gt;"",VLOOKUP(AJ4548,NIVELES!$A$816:$B$892,2,0),"")</f>
        <v>GARANTIZAR A LAS MUJERES Y HOMBRES CON DISCAPACIDAD UNA EDUCACIÓN INCLUSIVA DE CALIDAD Y CON CALIDEZ, ASÍ COMO OPORTUNIDADES DE APRENDIZAJE A LO LARGO DE LA VIDA</v>
      </c>
      <c r="AL4548" s="78" t="s">
        <v>556</v>
      </c>
      <c r="AM4548" s="78">
        <v>580204</v>
      </c>
      <c r="AN4548" s="79" t="str">
        <f>IF(AM4548&lt;&gt;"",+VLOOKUP(AM4548,NIVELES!$A$1652:$B$2466,2,0),"")</f>
        <v>Al Sector Privado no Financiero</v>
      </c>
      <c r="AO4548" s="87">
        <v>41808.9</v>
      </c>
      <c r="AP4548" s="88">
        <v>0</v>
      </c>
      <c r="AQ4548" s="88">
        <v>10452.23</v>
      </c>
      <c r="AR4548" s="88">
        <v>0</v>
      </c>
      <c r="AS4548" s="88">
        <v>10452.23</v>
      </c>
      <c r="AT4548" s="88">
        <v>0</v>
      </c>
      <c r="AU4548" s="88">
        <v>0</v>
      </c>
      <c r="AV4548" s="88">
        <v>10452.23</v>
      </c>
      <c r="AW4548" s="88">
        <v>0</v>
      </c>
      <c r="AX4548" s="88">
        <v>0</v>
      </c>
      <c r="AY4548" s="88">
        <v>10452.209999999999</v>
      </c>
      <c r="AZ4548" s="88">
        <v>0</v>
      </c>
      <c r="BA4548" s="88">
        <v>0</v>
      </c>
      <c r="BB4548" s="89">
        <f t="shared" si="279"/>
        <v>41808.899999999994</v>
      </c>
      <c r="BC4548" s="90" t="str">
        <f t="shared" si="278"/>
        <v>OK</v>
      </c>
      <c r="BD4548" s="91" t="str">
        <f t="shared" si="280"/>
        <v xml:space="preserve">                  </v>
      </c>
      <c r="BE4548" s="92">
        <f t="shared" si="281"/>
        <v>4</v>
      </c>
    </row>
    <row r="4549" spans="1:57" s="74" customFormat="1" ht="50.1" customHeight="1" x14ac:dyDescent="0.2">
      <c r="A4549" s="78" t="s">
        <v>55</v>
      </c>
      <c r="B4549" s="78" t="s">
        <v>68</v>
      </c>
      <c r="C4549" s="78" t="s">
        <v>1042</v>
      </c>
      <c r="D4549" s="78" t="s">
        <v>605</v>
      </c>
      <c r="E4549" s="79" t="str">
        <f>+IF(C4549&lt;&gt;"",VLOOKUP(MID(C4549,18,5),NIVELES!$A$133:$B$213,2,0),"")</f>
        <v>PICHINCHA</v>
      </c>
      <c r="F4549" s="80" t="s">
        <v>70</v>
      </c>
      <c r="G4549" s="81" t="str">
        <f>+IF(F4549&lt;&gt;"",VLOOKUP(F4549,NIVELES!$A$246:$C$464,3,0),"")</f>
        <v xml:space="preserve"> </v>
      </c>
      <c r="H4549" s="82" t="s">
        <v>1024</v>
      </c>
      <c r="I4549" s="78" t="s">
        <v>2311</v>
      </c>
      <c r="J4549" s="78" t="s">
        <v>1078</v>
      </c>
      <c r="K4549" s="78" t="s">
        <v>2185</v>
      </c>
      <c r="L4549" s="78" t="s">
        <v>1791</v>
      </c>
      <c r="M4549" s="78" t="s">
        <v>1791</v>
      </c>
      <c r="N4549" s="78" t="s">
        <v>1791</v>
      </c>
      <c r="O4549" s="78" t="s">
        <v>2167</v>
      </c>
      <c r="P4549" s="82">
        <v>12</v>
      </c>
      <c r="Q4549" s="78" t="s">
        <v>2592</v>
      </c>
      <c r="R4549" s="82">
        <v>1</v>
      </c>
      <c r="S4549" s="82">
        <v>1</v>
      </c>
      <c r="T4549" s="82">
        <v>1</v>
      </c>
      <c r="U4549" s="82">
        <v>1</v>
      </c>
      <c r="V4549" s="82">
        <v>1</v>
      </c>
      <c r="W4549" s="82">
        <v>1</v>
      </c>
      <c r="X4549" s="82">
        <v>1</v>
      </c>
      <c r="Y4549" s="82">
        <v>1</v>
      </c>
      <c r="Z4549" s="82">
        <v>1</v>
      </c>
      <c r="AA4549" s="82">
        <v>1</v>
      </c>
      <c r="AB4549" s="82">
        <v>1</v>
      </c>
      <c r="AC4549" s="82">
        <v>1</v>
      </c>
      <c r="AD4549" s="85" t="str">
        <f>IF(A4549&lt;&gt;"",IF(D4549="DIRECCIÓN_DE_TRANSFERENCIAS","280 0031",VLOOKUP(C4549,NIVELES!$A$14:$B$105,2,0)),"")</f>
        <v>280 9180</v>
      </c>
      <c r="AE4549" s="86" t="s">
        <v>322</v>
      </c>
      <c r="AF4549" s="86" t="s">
        <v>546</v>
      </c>
      <c r="AG4549" s="79" t="str">
        <f>+IF(AF4549&lt;&gt;"",VLOOKUP(AF4549,NIVELES!$A$666:$B$673,2,0),"")</f>
        <v>ATENCIÓN_INTEGRAL_A_PERSONAS_CON_DISCAPACIDAD</v>
      </c>
      <c r="AH4549" s="78" t="s">
        <v>453</v>
      </c>
      <c r="AI4549" s="79" t="str">
        <f>IF(AH4549&lt;&gt;"",VLOOKUP(CONCATENATE(AG4549,AH4549),NIVELES!$B$676:$C$745,2,0),"")</f>
        <v>Rectoría Inclusión Social</v>
      </c>
      <c r="AJ4549" s="78" t="s">
        <v>517</v>
      </c>
      <c r="AK4549" s="79" t="str">
        <f>+IF(AJ4549&lt;&gt;"",VLOOKUP(AJ4549,NIVELES!$A$816:$B$892,2,0),"")</f>
        <v>NO APLICA</v>
      </c>
      <c r="AL4549" s="78" t="s">
        <v>553</v>
      </c>
      <c r="AM4549" s="78">
        <v>510105</v>
      </c>
      <c r="AN4549" s="79" t="str">
        <f>IF(AM4549&lt;&gt;"",+VLOOKUP(AM4549,NIVELES!$A$1652:$B$2466,2,0),"")</f>
        <v>Remuneraciones Unificadas</v>
      </c>
      <c r="AO4549" s="87">
        <v>15756</v>
      </c>
      <c r="AP4549" s="88">
        <v>1313</v>
      </c>
      <c r="AQ4549" s="88">
        <v>1313</v>
      </c>
      <c r="AR4549" s="88">
        <v>1313</v>
      </c>
      <c r="AS4549" s="88">
        <v>1313</v>
      </c>
      <c r="AT4549" s="88">
        <v>1313</v>
      </c>
      <c r="AU4549" s="88">
        <v>1313</v>
      </c>
      <c r="AV4549" s="88">
        <v>1313</v>
      </c>
      <c r="AW4549" s="88">
        <v>1313</v>
      </c>
      <c r="AX4549" s="88">
        <v>1313</v>
      </c>
      <c r="AY4549" s="88">
        <v>1313</v>
      </c>
      <c r="AZ4549" s="88">
        <v>1313</v>
      </c>
      <c r="BA4549" s="88">
        <v>1313</v>
      </c>
      <c r="BB4549" s="89">
        <f t="shared" si="279"/>
        <v>15756</v>
      </c>
      <c r="BC4549" s="90" t="str">
        <f t="shared" si="278"/>
        <v>OK</v>
      </c>
      <c r="BD4549" s="91" t="str">
        <f t="shared" si="280"/>
        <v xml:space="preserve">                  </v>
      </c>
      <c r="BE4549" s="92">
        <f t="shared" si="281"/>
        <v>12</v>
      </c>
    </row>
    <row r="4550" spans="1:57" s="74" customFormat="1" ht="50.1" customHeight="1" x14ac:dyDescent="0.2">
      <c r="A4550" s="78" t="s">
        <v>55</v>
      </c>
      <c r="B4550" s="78" t="s">
        <v>68</v>
      </c>
      <c r="C4550" s="78" t="s">
        <v>1042</v>
      </c>
      <c r="D4550" s="78" t="s">
        <v>605</v>
      </c>
      <c r="E4550" s="79" t="str">
        <f>+IF(C4550&lt;&gt;"",VLOOKUP(MID(C4550,18,5),NIVELES!$A$133:$B$213,2,0),"")</f>
        <v>PICHINCHA</v>
      </c>
      <c r="F4550" s="80" t="s">
        <v>70</v>
      </c>
      <c r="G4550" s="81" t="str">
        <f>+IF(F4550&lt;&gt;"",VLOOKUP(F4550,NIVELES!$A$246:$C$464,3,0),"")</f>
        <v xml:space="preserve"> </v>
      </c>
      <c r="H4550" s="82" t="s">
        <v>1024</v>
      </c>
      <c r="I4550" s="78" t="s">
        <v>2311</v>
      </c>
      <c r="J4550" s="78" t="s">
        <v>1078</v>
      </c>
      <c r="K4550" s="78" t="s">
        <v>2185</v>
      </c>
      <c r="L4550" s="78" t="s">
        <v>1791</v>
      </c>
      <c r="M4550" s="78" t="s">
        <v>1791</v>
      </c>
      <c r="N4550" s="78" t="s">
        <v>1791</v>
      </c>
      <c r="O4550" s="78" t="s">
        <v>2167</v>
      </c>
      <c r="P4550" s="82">
        <v>1</v>
      </c>
      <c r="Q4550" s="78" t="s">
        <v>2592</v>
      </c>
      <c r="R4550" s="82"/>
      <c r="S4550" s="82"/>
      <c r="T4550" s="82"/>
      <c r="U4550" s="82"/>
      <c r="V4550" s="82"/>
      <c r="W4550" s="82"/>
      <c r="X4550" s="82"/>
      <c r="Y4550" s="82"/>
      <c r="Z4550" s="82"/>
      <c r="AA4550" s="82"/>
      <c r="AB4550" s="82"/>
      <c r="AC4550" s="82">
        <v>1</v>
      </c>
      <c r="AD4550" s="85" t="str">
        <f>IF(A4550&lt;&gt;"",IF(D4550="DIRECCIÓN_DE_TRANSFERENCIAS","280 0031",VLOOKUP(C4550,NIVELES!$A$14:$B$105,2,0)),"")</f>
        <v>280 9180</v>
      </c>
      <c r="AE4550" s="86" t="s">
        <v>322</v>
      </c>
      <c r="AF4550" s="86" t="s">
        <v>546</v>
      </c>
      <c r="AG4550" s="79" t="str">
        <f>+IF(AF4550&lt;&gt;"",VLOOKUP(AF4550,NIVELES!$A$666:$B$673,2,0),"")</f>
        <v>ATENCIÓN_INTEGRAL_A_PERSONAS_CON_DISCAPACIDAD</v>
      </c>
      <c r="AH4550" s="78" t="s">
        <v>453</v>
      </c>
      <c r="AI4550" s="79" t="str">
        <f>IF(AH4550&lt;&gt;"",VLOOKUP(CONCATENATE(AG4550,AH4550),NIVELES!$B$676:$C$745,2,0),"")</f>
        <v>Rectoría Inclusión Social</v>
      </c>
      <c r="AJ4550" s="78" t="s">
        <v>517</v>
      </c>
      <c r="AK4550" s="79" t="str">
        <f>+IF(AJ4550&lt;&gt;"",VLOOKUP(AJ4550,NIVELES!$A$816:$B$892,2,0),"")</f>
        <v>NO APLICA</v>
      </c>
      <c r="AL4550" s="78" t="s">
        <v>553</v>
      </c>
      <c r="AM4550" s="78">
        <v>510203</v>
      </c>
      <c r="AN4550" s="79" t="str">
        <f>IF(AM4550&lt;&gt;"",+VLOOKUP(AM4550,NIVELES!$A$1652:$B$2466,2,0),"")</f>
        <v>Decimotercer Sueldo</v>
      </c>
      <c r="AO4550" s="87">
        <v>1472.17</v>
      </c>
      <c r="AP4550" s="88">
        <v>0</v>
      </c>
      <c r="AQ4550" s="88">
        <v>0</v>
      </c>
      <c r="AR4550" s="88">
        <v>0</v>
      </c>
      <c r="AS4550" s="88">
        <v>0</v>
      </c>
      <c r="AT4550" s="88">
        <v>0</v>
      </c>
      <c r="AU4550" s="88">
        <v>0</v>
      </c>
      <c r="AV4550" s="88">
        <v>0</v>
      </c>
      <c r="AW4550" s="88">
        <v>0</v>
      </c>
      <c r="AX4550" s="88">
        <v>0</v>
      </c>
      <c r="AY4550" s="88">
        <v>0</v>
      </c>
      <c r="AZ4550" s="88">
        <v>0</v>
      </c>
      <c r="BA4550" s="88">
        <v>1472.17</v>
      </c>
      <c r="BB4550" s="89">
        <f t="shared" si="279"/>
        <v>1472.17</v>
      </c>
      <c r="BC4550" s="90" t="str">
        <f t="shared" si="278"/>
        <v>OK</v>
      </c>
      <c r="BD4550" s="91" t="str">
        <f t="shared" si="280"/>
        <v xml:space="preserve">                  </v>
      </c>
      <c r="BE4550" s="92">
        <f t="shared" si="281"/>
        <v>1</v>
      </c>
    </row>
    <row r="4551" spans="1:57" s="74" customFormat="1" ht="50.1" customHeight="1" x14ac:dyDescent="0.2">
      <c r="A4551" s="78" t="s">
        <v>55</v>
      </c>
      <c r="B4551" s="78" t="s">
        <v>68</v>
      </c>
      <c r="C4551" s="78" t="s">
        <v>1042</v>
      </c>
      <c r="D4551" s="78" t="s">
        <v>605</v>
      </c>
      <c r="E4551" s="79" t="str">
        <f>+IF(C4551&lt;&gt;"",VLOOKUP(MID(C4551,18,5),NIVELES!$A$133:$B$213,2,0),"")</f>
        <v>PICHINCHA</v>
      </c>
      <c r="F4551" s="80" t="s">
        <v>70</v>
      </c>
      <c r="G4551" s="81" t="str">
        <f>+IF(F4551&lt;&gt;"",VLOOKUP(F4551,NIVELES!$A$246:$C$464,3,0),"")</f>
        <v xml:space="preserve"> </v>
      </c>
      <c r="H4551" s="82" t="s">
        <v>1024</v>
      </c>
      <c r="I4551" s="78" t="s">
        <v>2311</v>
      </c>
      <c r="J4551" s="78" t="s">
        <v>1078</v>
      </c>
      <c r="K4551" s="78" t="s">
        <v>2185</v>
      </c>
      <c r="L4551" s="78" t="s">
        <v>1791</v>
      </c>
      <c r="M4551" s="78" t="s">
        <v>1791</v>
      </c>
      <c r="N4551" s="78" t="s">
        <v>1791</v>
      </c>
      <c r="O4551" s="78" t="s">
        <v>2167</v>
      </c>
      <c r="P4551" s="82">
        <v>1</v>
      </c>
      <c r="Q4551" s="78" t="s">
        <v>2592</v>
      </c>
      <c r="R4551" s="82"/>
      <c r="S4551" s="82"/>
      <c r="T4551" s="82"/>
      <c r="U4551" s="82"/>
      <c r="V4551" s="82"/>
      <c r="W4551" s="82"/>
      <c r="X4551" s="82"/>
      <c r="Y4551" s="82">
        <v>1</v>
      </c>
      <c r="Z4551" s="82"/>
      <c r="AA4551" s="82"/>
      <c r="AB4551" s="82"/>
      <c r="AC4551" s="82"/>
      <c r="AD4551" s="85" t="str">
        <f>IF(A4551&lt;&gt;"",IF(D4551="DIRECCIÓN_DE_TRANSFERENCIAS","280 0031",VLOOKUP(C4551,NIVELES!$A$14:$B$105,2,0)),"")</f>
        <v>280 9180</v>
      </c>
      <c r="AE4551" s="86" t="s">
        <v>322</v>
      </c>
      <c r="AF4551" s="86" t="s">
        <v>546</v>
      </c>
      <c r="AG4551" s="79" t="str">
        <f>+IF(AF4551&lt;&gt;"",VLOOKUP(AF4551,NIVELES!$A$666:$B$673,2,0),"")</f>
        <v>ATENCIÓN_INTEGRAL_A_PERSONAS_CON_DISCAPACIDAD</v>
      </c>
      <c r="AH4551" s="78" t="s">
        <v>453</v>
      </c>
      <c r="AI4551" s="79" t="str">
        <f>IF(AH4551&lt;&gt;"",VLOOKUP(CONCATENATE(AG4551,AH4551),NIVELES!$B$676:$C$745,2,0),"")</f>
        <v>Rectoría Inclusión Social</v>
      </c>
      <c r="AJ4551" s="78" t="s">
        <v>517</v>
      </c>
      <c r="AK4551" s="79" t="str">
        <f>+IF(AJ4551&lt;&gt;"",VLOOKUP(AJ4551,NIVELES!$A$816:$B$892,2,0),"")</f>
        <v>NO APLICA</v>
      </c>
      <c r="AL4551" s="78" t="s">
        <v>553</v>
      </c>
      <c r="AM4551" s="78">
        <v>510204</v>
      </c>
      <c r="AN4551" s="79" t="str">
        <f>IF(AM4551&lt;&gt;"",+VLOOKUP(AM4551,NIVELES!$A$1652:$B$2466,2,0),"")</f>
        <v>Decimocuarto Sueldo</v>
      </c>
      <c r="AO4551" s="87">
        <v>13693.17</v>
      </c>
      <c r="AP4551" s="88">
        <v>0</v>
      </c>
      <c r="AQ4551" s="88">
        <v>0</v>
      </c>
      <c r="AR4551" s="88">
        <v>0</v>
      </c>
      <c r="AS4551" s="88">
        <v>0</v>
      </c>
      <c r="AT4551" s="88">
        <v>0</v>
      </c>
      <c r="AU4551" s="88">
        <v>0</v>
      </c>
      <c r="AV4551" s="88">
        <v>0</v>
      </c>
      <c r="AW4551" s="88">
        <v>13693.17</v>
      </c>
      <c r="AX4551" s="88">
        <v>0</v>
      </c>
      <c r="AY4551" s="88">
        <v>0</v>
      </c>
      <c r="AZ4551" s="88">
        <v>0</v>
      </c>
      <c r="BA4551" s="88">
        <v>0</v>
      </c>
      <c r="BB4551" s="89">
        <f t="shared" si="279"/>
        <v>13693.17</v>
      </c>
      <c r="BC4551" s="90" t="str">
        <f t="shared" ref="BC4551:BC4614" si="282">IF(A4551&lt;&gt;"",IF(AO4551&lt;&gt;"",IF(AO4551=BB4551,"OK",AO4551-BB4551),IF(AND(AO4551="",BB4551=""),"",AO4551-BB4551))," ")</f>
        <v>OK</v>
      </c>
      <c r="BD4551" s="91" t="str">
        <f t="shared" si="280"/>
        <v xml:space="preserve">                  </v>
      </c>
      <c r="BE4551" s="92">
        <f t="shared" si="281"/>
        <v>1</v>
      </c>
    </row>
    <row r="4552" spans="1:57" s="74" customFormat="1" ht="50.1" customHeight="1" x14ac:dyDescent="0.2">
      <c r="A4552" s="78" t="s">
        <v>55</v>
      </c>
      <c r="B4552" s="78" t="s">
        <v>68</v>
      </c>
      <c r="C4552" s="78" t="s">
        <v>1042</v>
      </c>
      <c r="D4552" s="78" t="s">
        <v>792</v>
      </c>
      <c r="E4552" s="79" t="str">
        <f>+IF(C4552&lt;&gt;"",VLOOKUP(MID(C4552,18,5),NIVELES!$A$133:$B$213,2,0),"")</f>
        <v>PICHINCHA</v>
      </c>
      <c r="F4552" s="80" t="s">
        <v>70</v>
      </c>
      <c r="G4552" s="81" t="str">
        <f>+IF(F4552&lt;&gt;"",VLOOKUP(F4552,NIVELES!$A$246:$C$464,3,0),"")</f>
        <v xml:space="preserve"> </v>
      </c>
      <c r="H4552" s="82" t="s">
        <v>1024</v>
      </c>
      <c r="I4552" s="78" t="s">
        <v>2311</v>
      </c>
      <c r="J4552" s="78" t="s">
        <v>1078</v>
      </c>
      <c r="K4552" s="78" t="s">
        <v>2185</v>
      </c>
      <c r="L4552" s="78" t="s">
        <v>1791</v>
      </c>
      <c r="M4552" s="78" t="s">
        <v>1791</v>
      </c>
      <c r="N4552" s="78" t="s">
        <v>1791</v>
      </c>
      <c r="O4552" s="78" t="s">
        <v>2167</v>
      </c>
      <c r="P4552" s="82">
        <v>12</v>
      </c>
      <c r="Q4552" s="78" t="s">
        <v>2592</v>
      </c>
      <c r="R4552" s="82" t="s">
        <v>741</v>
      </c>
      <c r="S4552" s="82" t="s">
        <v>322</v>
      </c>
      <c r="T4552" s="82" t="s">
        <v>544</v>
      </c>
      <c r="U4552" s="82" t="s">
        <v>373</v>
      </c>
      <c r="V4552" s="82" t="s">
        <v>513</v>
      </c>
      <c r="W4552" s="82" t="s">
        <v>366</v>
      </c>
      <c r="X4552" s="82" t="s">
        <v>517</v>
      </c>
      <c r="Y4552" s="82" t="s">
        <v>516</v>
      </c>
      <c r="Z4552" s="82" t="s">
        <v>553</v>
      </c>
      <c r="AA4552" s="82">
        <v>510510</v>
      </c>
      <c r="AB4552" s="82" t="s">
        <v>1417</v>
      </c>
      <c r="AC4552" s="82">
        <v>38269</v>
      </c>
      <c r="AD4552" s="85" t="str">
        <f>IF(A4552&lt;&gt;"",IF(D4552="DIRECCIÓN_DE_TRANSFERENCIAS","280 0031",VLOOKUP(C4552,NIVELES!$A$14:$B$105,2,0)),"")</f>
        <v>280 9180</v>
      </c>
      <c r="AE4552" s="86" t="s">
        <v>322</v>
      </c>
      <c r="AF4552" s="86" t="s">
        <v>546</v>
      </c>
      <c r="AG4552" s="79" t="str">
        <f>+IF(AF4552&lt;&gt;"",VLOOKUP(AF4552,NIVELES!$A$666:$B$673,2,0),"")</f>
        <v>ATENCIÓN_INTEGRAL_A_PERSONAS_CON_DISCAPACIDAD</v>
      </c>
      <c r="AH4552" s="78" t="s">
        <v>453</v>
      </c>
      <c r="AI4552" s="79" t="str">
        <f>IF(AH4552&lt;&gt;"",VLOOKUP(CONCATENATE(AG4552,AH4552),NIVELES!$B$676:$C$745,2,0),"")</f>
        <v>Rectoría Inclusión Social</v>
      </c>
      <c r="AJ4552" s="78" t="s">
        <v>517</v>
      </c>
      <c r="AK4552" s="79" t="str">
        <f>+IF(AJ4552&lt;&gt;"",VLOOKUP(AJ4552,NIVELES!$A$816:$B$892,2,0),"")</f>
        <v>NO APLICA</v>
      </c>
      <c r="AL4552" s="78" t="s">
        <v>553</v>
      </c>
      <c r="AM4552" s="78">
        <v>510510</v>
      </c>
      <c r="AN4552" s="79" t="str">
        <f>IF(AM4552&lt;&gt;"",+VLOOKUP(AM4552,NIVELES!$A$1652:$B$2466,2,0),"")</f>
        <v>Servicios Personales por Contrato</v>
      </c>
      <c r="AO4552" s="87">
        <v>1212</v>
      </c>
      <c r="AP4552" s="88">
        <v>101</v>
      </c>
      <c r="AQ4552" s="88">
        <v>101</v>
      </c>
      <c r="AR4552" s="88">
        <v>101</v>
      </c>
      <c r="AS4552" s="88">
        <v>101</v>
      </c>
      <c r="AT4552" s="88">
        <v>101</v>
      </c>
      <c r="AU4552" s="88">
        <v>101</v>
      </c>
      <c r="AV4552" s="88">
        <v>101</v>
      </c>
      <c r="AW4552" s="88">
        <v>101</v>
      </c>
      <c r="AX4552" s="88">
        <v>101</v>
      </c>
      <c r="AY4552" s="88">
        <v>101</v>
      </c>
      <c r="AZ4552" s="88">
        <v>101</v>
      </c>
      <c r="BA4552" s="88">
        <v>101</v>
      </c>
      <c r="BB4552" s="89">
        <f t="shared" ref="BB4552:BB4615" si="283">SUBTOTAL(9,AP4552:BA4552)</f>
        <v>1212</v>
      </c>
      <c r="BC4552" s="90" t="str">
        <f t="shared" si="282"/>
        <v>OK</v>
      </c>
      <c r="BD4552" s="91" t="str">
        <f t="shared" ref="BD4552:BD4615" si="284">IF(A4552&lt;&gt;"",IF(A4552="","Escoger Nivel 0",)&amp;" "&amp;(IF(B4552="","Escoger Nivel  1",)&amp;" "&amp;(IF(C4552="","Escoger Nivel 2",)&amp;" "&amp;(IF(D4552="","Escoger Nivel 3",)&amp;" "&amp;(IF(F4552="","Escoger Cantón",)&amp;" "&amp;(IF(I4552="","Escoger Obj. Estratégico Institucional N1",)&amp;" "&amp;(IF(J4552="","Escoger Obj. Especifico N2",)&amp;" "&amp;(IF(K4552="","Escoger Obj. Operativo N4",)&amp;" "&amp;(IF(L4552=""," Llenar Modalidad de Servicio ",)&amp;""&amp;(IF(M4552=""," Llenar Meta de Cobertura ",)&amp;" "&amp;(IF(N4552="","Llenar Indicador",)&amp;" "&amp;(IF(O4552="","Llenar Actividad PAPP",)&amp;" "&amp;(IF(P4552="","Llenar Metas",)&amp;" "&amp;(IF(Q4552="","Llenar Indicador",)&amp;" "&amp;(IF(AF4552="","Escoger Nro. programa",)&amp;" "&amp;(IF(AH4552="","Escoger Nro. Actividad e-Sigef",)&amp;" "&amp;(IF(AK4552="","Escoger direccionamiento de gasto",)&amp;" "&amp;(IF(AL4552="","Escoger Grupo de Gasto",)&amp;" "&amp;(IF(AM4552="","Escoger Item Presupuestario",)&amp;" "&amp;(IF(AO4552="","Llenar valor de actividad",))))))))))))))))))))," ")</f>
        <v xml:space="preserve">                  </v>
      </c>
      <c r="BE4552" s="92">
        <f t="shared" si="281"/>
        <v>548779</v>
      </c>
    </row>
    <row r="4553" spans="1:57" s="74" customFormat="1" ht="50.1" customHeight="1" x14ac:dyDescent="0.2">
      <c r="A4553" s="78" t="s">
        <v>55</v>
      </c>
      <c r="B4553" s="78" t="s">
        <v>68</v>
      </c>
      <c r="C4553" s="78" t="s">
        <v>1042</v>
      </c>
      <c r="D4553" s="78" t="s">
        <v>605</v>
      </c>
      <c r="E4553" s="79" t="str">
        <f>+IF(C4553&lt;&gt;"",VLOOKUP(MID(C4553,18,5),NIVELES!$A$133:$B$213,2,0),"")</f>
        <v>PICHINCHA</v>
      </c>
      <c r="F4553" s="80" t="s">
        <v>70</v>
      </c>
      <c r="G4553" s="81" t="str">
        <f>+IF(F4553&lt;&gt;"",VLOOKUP(F4553,NIVELES!$A$246:$C$464,3,0),"")</f>
        <v xml:space="preserve"> </v>
      </c>
      <c r="H4553" s="82" t="s">
        <v>1024</v>
      </c>
      <c r="I4553" s="78" t="s">
        <v>2311</v>
      </c>
      <c r="J4553" s="78" t="s">
        <v>1078</v>
      </c>
      <c r="K4553" s="78" t="s">
        <v>2185</v>
      </c>
      <c r="L4553" s="78" t="s">
        <v>1791</v>
      </c>
      <c r="M4553" s="78" t="s">
        <v>1791</v>
      </c>
      <c r="N4553" s="78" t="s">
        <v>1791</v>
      </c>
      <c r="O4553" s="78" t="s">
        <v>2167</v>
      </c>
      <c r="P4553" s="82">
        <v>12</v>
      </c>
      <c r="Q4553" s="78" t="s">
        <v>2592</v>
      </c>
      <c r="R4553" s="82">
        <v>1</v>
      </c>
      <c r="S4553" s="82">
        <v>1</v>
      </c>
      <c r="T4553" s="82">
        <v>1</v>
      </c>
      <c r="U4553" s="82">
        <v>1</v>
      </c>
      <c r="V4553" s="82">
        <v>1</v>
      </c>
      <c r="W4553" s="82">
        <v>1</v>
      </c>
      <c r="X4553" s="82">
        <v>1</v>
      </c>
      <c r="Y4553" s="82">
        <v>1</v>
      </c>
      <c r="Z4553" s="82">
        <v>1</v>
      </c>
      <c r="AA4553" s="82">
        <v>1</v>
      </c>
      <c r="AB4553" s="82">
        <v>1</v>
      </c>
      <c r="AC4553" s="82">
        <v>1</v>
      </c>
      <c r="AD4553" s="85" t="str">
        <f>IF(A4553&lt;&gt;"",IF(D4553="DIRECCIÓN_DE_TRANSFERENCIAS","280 0031",VLOOKUP(C4553,NIVELES!$A$14:$B$105,2,0)),"")</f>
        <v>280 9180</v>
      </c>
      <c r="AE4553" s="86" t="s">
        <v>322</v>
      </c>
      <c r="AF4553" s="86" t="s">
        <v>546</v>
      </c>
      <c r="AG4553" s="79" t="str">
        <f>+IF(AF4553&lt;&gt;"",VLOOKUP(AF4553,NIVELES!$A$666:$B$673,2,0),"")</f>
        <v>ATENCIÓN_INTEGRAL_A_PERSONAS_CON_DISCAPACIDAD</v>
      </c>
      <c r="AH4553" s="78" t="s">
        <v>453</v>
      </c>
      <c r="AI4553" s="79" t="str">
        <f>IF(AH4553&lt;&gt;"",VLOOKUP(CONCATENATE(AG4553,AH4553),NIVELES!$B$676:$C$745,2,0),"")</f>
        <v>Rectoría Inclusión Social</v>
      </c>
      <c r="AJ4553" s="78" t="s">
        <v>517</v>
      </c>
      <c r="AK4553" s="79" t="str">
        <f>+IF(AJ4553&lt;&gt;"",VLOOKUP(AJ4553,NIVELES!$A$816:$B$892,2,0),"")</f>
        <v>NO APLICA</v>
      </c>
      <c r="AL4553" s="78" t="s">
        <v>553</v>
      </c>
      <c r="AM4553" s="78">
        <v>510601</v>
      </c>
      <c r="AN4553" s="79" t="str">
        <f>IF(AM4553&lt;&gt;"",+VLOOKUP(AM4553,NIVELES!$A$1652:$B$2466,2,0),"")</f>
        <v>Aporte Patronal</v>
      </c>
      <c r="AO4553" s="87">
        <v>2573.08</v>
      </c>
      <c r="AP4553" s="88">
        <v>214.42</v>
      </c>
      <c r="AQ4553" s="88">
        <v>214.42</v>
      </c>
      <c r="AR4553" s="88">
        <v>214.42</v>
      </c>
      <c r="AS4553" s="88">
        <v>214.42</v>
      </c>
      <c r="AT4553" s="88">
        <v>214.42</v>
      </c>
      <c r="AU4553" s="88">
        <v>214.42</v>
      </c>
      <c r="AV4553" s="88">
        <v>214.42</v>
      </c>
      <c r="AW4553" s="88">
        <v>214.42</v>
      </c>
      <c r="AX4553" s="88">
        <v>214.42</v>
      </c>
      <c r="AY4553" s="88">
        <v>214.42</v>
      </c>
      <c r="AZ4553" s="88">
        <v>214.42</v>
      </c>
      <c r="BA4553" s="88">
        <v>214.46</v>
      </c>
      <c r="BB4553" s="89">
        <f t="shared" si="283"/>
        <v>2573.0800000000004</v>
      </c>
      <c r="BC4553" s="90" t="str">
        <f t="shared" si="282"/>
        <v>OK</v>
      </c>
      <c r="BD4553" s="91" t="str">
        <f t="shared" si="284"/>
        <v xml:space="preserve">                  </v>
      </c>
      <c r="BE4553" s="92">
        <f t="shared" ref="BE4553:BE4616" si="285">SUBTOTAL(9,R4553:AC4553)</f>
        <v>12</v>
      </c>
    </row>
    <row r="4554" spans="1:57" s="74" customFormat="1" ht="50.1" customHeight="1" x14ac:dyDescent="0.2">
      <c r="A4554" s="78" t="s">
        <v>55</v>
      </c>
      <c r="B4554" s="78" t="s">
        <v>68</v>
      </c>
      <c r="C4554" s="78" t="s">
        <v>1042</v>
      </c>
      <c r="D4554" s="78" t="s">
        <v>605</v>
      </c>
      <c r="E4554" s="79" t="str">
        <f>+IF(C4554&lt;&gt;"",VLOOKUP(MID(C4554,18,5),NIVELES!$A$133:$B$213,2,0),"")</f>
        <v>PICHINCHA</v>
      </c>
      <c r="F4554" s="80" t="s">
        <v>70</v>
      </c>
      <c r="G4554" s="81" t="str">
        <f>+IF(F4554&lt;&gt;"",VLOOKUP(F4554,NIVELES!$A$246:$C$464,3,0),"")</f>
        <v xml:space="preserve"> </v>
      </c>
      <c r="H4554" s="82" t="s">
        <v>1024</v>
      </c>
      <c r="I4554" s="78" t="s">
        <v>2311</v>
      </c>
      <c r="J4554" s="78" t="s">
        <v>1078</v>
      </c>
      <c r="K4554" s="78" t="s">
        <v>2185</v>
      </c>
      <c r="L4554" s="78" t="s">
        <v>1791</v>
      </c>
      <c r="M4554" s="78" t="s">
        <v>1791</v>
      </c>
      <c r="N4554" s="78" t="s">
        <v>1791</v>
      </c>
      <c r="O4554" s="78" t="s">
        <v>2167</v>
      </c>
      <c r="P4554" s="82">
        <v>12</v>
      </c>
      <c r="Q4554" s="78" t="s">
        <v>2592</v>
      </c>
      <c r="R4554" s="82">
        <v>1</v>
      </c>
      <c r="S4554" s="82">
        <v>1</v>
      </c>
      <c r="T4554" s="82">
        <v>1</v>
      </c>
      <c r="U4554" s="82">
        <v>1</v>
      </c>
      <c r="V4554" s="82">
        <v>1</v>
      </c>
      <c r="W4554" s="82">
        <v>1</v>
      </c>
      <c r="X4554" s="82">
        <v>1</v>
      </c>
      <c r="Y4554" s="82">
        <v>1</v>
      </c>
      <c r="Z4554" s="82">
        <v>1</v>
      </c>
      <c r="AA4554" s="82">
        <v>1</v>
      </c>
      <c r="AB4554" s="82">
        <v>1</v>
      </c>
      <c r="AC4554" s="82">
        <v>1</v>
      </c>
      <c r="AD4554" s="85" t="str">
        <f>IF(A4554&lt;&gt;"",IF(D4554="DIRECCIÓN_DE_TRANSFERENCIAS","280 0031",VLOOKUP(C4554,NIVELES!$A$14:$B$105,2,0)),"")</f>
        <v>280 9180</v>
      </c>
      <c r="AE4554" s="86" t="s">
        <v>322</v>
      </c>
      <c r="AF4554" s="86" t="s">
        <v>546</v>
      </c>
      <c r="AG4554" s="79" t="str">
        <f>+IF(AF4554&lt;&gt;"",VLOOKUP(AF4554,NIVELES!$A$666:$B$673,2,0),"")</f>
        <v>ATENCIÓN_INTEGRAL_A_PERSONAS_CON_DISCAPACIDAD</v>
      </c>
      <c r="AH4554" s="78" t="s">
        <v>453</v>
      </c>
      <c r="AI4554" s="79" t="str">
        <f>IF(AH4554&lt;&gt;"",VLOOKUP(CONCATENATE(AG4554,AH4554),NIVELES!$B$676:$C$745,2,0),"")</f>
        <v>Rectoría Inclusión Social</v>
      </c>
      <c r="AJ4554" s="78" t="s">
        <v>517</v>
      </c>
      <c r="AK4554" s="79" t="str">
        <f>+IF(AJ4554&lt;&gt;"",VLOOKUP(AJ4554,NIVELES!$A$816:$B$892,2,0),"")</f>
        <v>NO APLICA</v>
      </c>
      <c r="AL4554" s="78" t="s">
        <v>553</v>
      </c>
      <c r="AM4554" s="78">
        <v>510602</v>
      </c>
      <c r="AN4554" s="79" t="str">
        <f>IF(AM4554&lt;&gt;"",+VLOOKUP(AM4554,NIVELES!$A$1652:$B$2466,2,0),"")</f>
        <v>Fondo de Reserva</v>
      </c>
      <c r="AO4554" s="87">
        <v>2222</v>
      </c>
      <c r="AP4554" s="88">
        <v>185.17</v>
      </c>
      <c r="AQ4554" s="88">
        <v>185.17</v>
      </c>
      <c r="AR4554" s="88">
        <v>185.17</v>
      </c>
      <c r="AS4554" s="88">
        <v>185.17</v>
      </c>
      <c r="AT4554" s="88">
        <v>185.17</v>
      </c>
      <c r="AU4554" s="88">
        <v>185.17</v>
      </c>
      <c r="AV4554" s="88">
        <v>185.17</v>
      </c>
      <c r="AW4554" s="88">
        <v>185.17</v>
      </c>
      <c r="AX4554" s="88">
        <v>185.17</v>
      </c>
      <c r="AY4554" s="88">
        <v>185.17</v>
      </c>
      <c r="AZ4554" s="88">
        <v>185.17</v>
      </c>
      <c r="BA4554" s="88">
        <v>185.13</v>
      </c>
      <c r="BB4554" s="89">
        <f t="shared" si="283"/>
        <v>2222.0000000000005</v>
      </c>
      <c r="BC4554" s="90" t="str">
        <f t="shared" si="282"/>
        <v>OK</v>
      </c>
      <c r="BD4554" s="91" t="str">
        <f t="shared" si="284"/>
        <v xml:space="preserve">                  </v>
      </c>
      <c r="BE4554" s="92">
        <f t="shared" si="285"/>
        <v>12</v>
      </c>
    </row>
    <row r="4555" spans="1:57" s="74" customFormat="1" ht="50.1" customHeight="1" x14ac:dyDescent="0.2">
      <c r="A4555" s="78" t="s">
        <v>55</v>
      </c>
      <c r="B4555" s="78" t="s">
        <v>68</v>
      </c>
      <c r="C4555" s="78" t="s">
        <v>1042</v>
      </c>
      <c r="D4555" s="78" t="s">
        <v>605</v>
      </c>
      <c r="E4555" s="79" t="str">
        <f>+IF(C4555&lt;&gt;"",VLOOKUP(MID(C4555,18,5),NIVELES!$A$133:$B$213,2,0),"")</f>
        <v>PICHINCHA</v>
      </c>
      <c r="F4555" s="80" t="s">
        <v>70</v>
      </c>
      <c r="G4555" s="81" t="str">
        <f>+IF(F4555&lt;&gt;"",VLOOKUP(F4555,NIVELES!$A$246:$C$464,3,0),"")</f>
        <v xml:space="preserve"> </v>
      </c>
      <c r="H4555" s="82" t="s">
        <v>1024</v>
      </c>
      <c r="I4555" s="78" t="s">
        <v>2311</v>
      </c>
      <c r="J4555" s="78" t="s">
        <v>1078</v>
      </c>
      <c r="K4555" s="78" t="s">
        <v>2185</v>
      </c>
      <c r="L4555" s="78" t="s">
        <v>3985</v>
      </c>
      <c r="M4555" s="78">
        <v>560</v>
      </c>
      <c r="N4555" s="78" t="s">
        <v>3927</v>
      </c>
      <c r="O4555" s="78" t="s">
        <v>3986</v>
      </c>
      <c r="P4555" s="82">
        <v>1</v>
      </c>
      <c r="Q4555" s="78" t="s">
        <v>3987</v>
      </c>
      <c r="R4555" s="82"/>
      <c r="S4555" s="82"/>
      <c r="T4555" s="82"/>
      <c r="U4555" s="82"/>
      <c r="V4555" s="82"/>
      <c r="W4555" s="82"/>
      <c r="X4555" s="82">
        <v>1</v>
      </c>
      <c r="Y4555" s="82"/>
      <c r="Z4555" s="82"/>
      <c r="AA4555" s="82"/>
      <c r="AB4555" s="82"/>
      <c r="AC4555" s="82"/>
      <c r="AD4555" s="85" t="str">
        <f>IF(A4555&lt;&gt;"",IF(D4555="DIRECCIÓN_DE_TRANSFERENCIAS","280 0031",VLOOKUP(C4555,NIVELES!$A$14:$B$105,2,0)),"")</f>
        <v>280 9180</v>
      </c>
      <c r="AE4555" s="86" t="s">
        <v>322</v>
      </c>
      <c r="AF4555" s="86" t="s">
        <v>546</v>
      </c>
      <c r="AG4555" s="79" t="str">
        <f>+IF(AF4555&lt;&gt;"",VLOOKUP(AF4555,NIVELES!$A$666:$B$673,2,0),"")</f>
        <v>ATENCIÓN_INTEGRAL_A_PERSONAS_CON_DISCAPACIDAD</v>
      </c>
      <c r="AH4555" s="78" t="s">
        <v>453</v>
      </c>
      <c r="AI4555" s="79" t="str">
        <f>IF(AH4555&lt;&gt;"",VLOOKUP(CONCATENATE(AG4555,AH4555),NIVELES!$B$676:$C$745,2,0),"")</f>
        <v>Rectoría Inclusión Social</v>
      </c>
      <c r="AJ4555" s="78" t="s">
        <v>433</v>
      </c>
      <c r="AK4555" s="79" t="str">
        <f>+IF(AJ4555&lt;&gt;"",VLOOKUP(AJ4555,NIVELES!$A$816:$B$892,2,0),"")</f>
        <v>GARANTIZAR A LAS MUJERES Y HOMBRES CON DISCAPACIDAD UNA EDUCACIÓN INCLUSIVA DE CALIDAD Y CON CALIDEZ, ASÍ COMO OPORTUNIDADES DE APRENDIZAJE A LO LARGO DE LA VIDA</v>
      </c>
      <c r="AL4555" s="78" t="s">
        <v>554</v>
      </c>
      <c r="AM4555" s="78">
        <v>530249</v>
      </c>
      <c r="AN4555" s="79" t="str">
        <f>IF(AM4555&lt;&gt;"",+VLOOKUP(AM4555,NIVELES!$A$1652:$B$2466,2,0),"")</f>
        <v>Eventos Públicos Promocionales</v>
      </c>
      <c r="AO4555" s="87">
        <v>1000</v>
      </c>
      <c r="AP4555" s="88">
        <v>0</v>
      </c>
      <c r="AQ4555" s="88">
        <v>0</v>
      </c>
      <c r="AR4555" s="88">
        <v>0</v>
      </c>
      <c r="AS4555" s="88">
        <v>0</v>
      </c>
      <c r="AT4555" s="88">
        <v>0</v>
      </c>
      <c r="AU4555" s="88">
        <v>0</v>
      </c>
      <c r="AV4555" s="88">
        <v>1000</v>
      </c>
      <c r="AW4555" s="88">
        <v>0</v>
      </c>
      <c r="AX4555" s="88">
        <v>0</v>
      </c>
      <c r="AY4555" s="88">
        <v>0</v>
      </c>
      <c r="AZ4555" s="88">
        <v>0</v>
      </c>
      <c r="BA4555" s="88">
        <v>0</v>
      </c>
      <c r="BB4555" s="89">
        <f t="shared" si="283"/>
        <v>1000</v>
      </c>
      <c r="BC4555" s="90" t="str">
        <f t="shared" si="282"/>
        <v>OK</v>
      </c>
      <c r="BD4555" s="91" t="str">
        <f t="shared" si="284"/>
        <v xml:space="preserve">                  </v>
      </c>
      <c r="BE4555" s="92">
        <f t="shared" si="285"/>
        <v>1</v>
      </c>
    </row>
    <row r="4556" spans="1:57" s="74" customFormat="1" ht="50.1" customHeight="1" x14ac:dyDescent="0.2">
      <c r="A4556" s="78" t="s">
        <v>55</v>
      </c>
      <c r="B4556" s="78" t="s">
        <v>68</v>
      </c>
      <c r="C4556" s="78" t="s">
        <v>1042</v>
      </c>
      <c r="D4556" s="78" t="s">
        <v>605</v>
      </c>
      <c r="E4556" s="79" t="str">
        <f>+IF(C4556&lt;&gt;"",VLOOKUP(MID(C4556,18,5),NIVELES!$A$133:$B$213,2,0),"")</f>
        <v>PICHINCHA</v>
      </c>
      <c r="F4556" s="80" t="s">
        <v>70</v>
      </c>
      <c r="G4556" s="81" t="str">
        <f>+IF(F4556&lt;&gt;"",VLOOKUP(F4556,NIVELES!$A$246:$C$464,3,0),"")</f>
        <v xml:space="preserve"> </v>
      </c>
      <c r="H4556" s="82" t="s">
        <v>1024</v>
      </c>
      <c r="I4556" s="78" t="s">
        <v>2311</v>
      </c>
      <c r="J4556" s="78" t="s">
        <v>1078</v>
      </c>
      <c r="K4556" s="78" t="s">
        <v>2185</v>
      </c>
      <c r="L4556" s="78" t="s">
        <v>3985</v>
      </c>
      <c r="M4556" s="78">
        <v>560</v>
      </c>
      <c r="N4556" s="78" t="s">
        <v>3927</v>
      </c>
      <c r="O4556" s="78" t="s">
        <v>3988</v>
      </c>
      <c r="P4556" s="82">
        <v>4</v>
      </c>
      <c r="Q4556" s="78" t="s">
        <v>3989</v>
      </c>
      <c r="R4556" s="82"/>
      <c r="S4556" s="82"/>
      <c r="T4556" s="82">
        <v>1</v>
      </c>
      <c r="U4556" s="82"/>
      <c r="V4556" s="82"/>
      <c r="W4556" s="82">
        <v>1</v>
      </c>
      <c r="X4556" s="82"/>
      <c r="Y4556" s="82"/>
      <c r="Z4556" s="82">
        <v>1</v>
      </c>
      <c r="AA4556" s="82"/>
      <c r="AB4556" s="82"/>
      <c r="AC4556" s="82">
        <v>1</v>
      </c>
      <c r="AD4556" s="85" t="str">
        <f>IF(A4556&lt;&gt;"",IF(D4556="DIRECCIÓN_DE_TRANSFERENCIAS","280 0031",VLOOKUP(C4556,NIVELES!$A$14:$B$105,2,0)),"")</f>
        <v>280 9180</v>
      </c>
      <c r="AE4556" s="86" t="s">
        <v>322</v>
      </c>
      <c r="AF4556" s="86" t="s">
        <v>546</v>
      </c>
      <c r="AG4556" s="79" t="str">
        <f>+IF(AF4556&lt;&gt;"",VLOOKUP(AF4556,NIVELES!$A$666:$B$673,2,0),"")</f>
        <v>ATENCIÓN_INTEGRAL_A_PERSONAS_CON_DISCAPACIDAD</v>
      </c>
      <c r="AH4556" s="78" t="s">
        <v>453</v>
      </c>
      <c r="AI4556" s="79" t="str">
        <f>IF(AH4556&lt;&gt;"",VLOOKUP(CONCATENATE(AG4556,AH4556),NIVELES!$B$676:$C$745,2,0),"")</f>
        <v>Rectoría Inclusión Social</v>
      </c>
      <c r="AJ4556" s="78" t="s">
        <v>433</v>
      </c>
      <c r="AK4556" s="79" t="str">
        <f>+IF(AJ4556&lt;&gt;"",VLOOKUP(AJ4556,NIVELES!$A$816:$B$892,2,0),"")</f>
        <v>GARANTIZAR A LAS MUJERES Y HOMBRES CON DISCAPACIDAD UNA EDUCACIÓN INCLUSIVA DE CALIDAD Y CON CALIDEZ, ASÍ COMO OPORTUNIDADES DE APRENDIZAJE A LO LARGO DE LA VIDA</v>
      </c>
      <c r="AL4556" s="78" t="s">
        <v>554</v>
      </c>
      <c r="AM4556" s="78">
        <v>530301</v>
      </c>
      <c r="AN4556" s="79" t="str">
        <f>IF(AM4556&lt;&gt;"",+VLOOKUP(AM4556,NIVELES!$A$1652:$B$2466,2,0),"")</f>
        <v>Pasajes al Interior</v>
      </c>
      <c r="AO4556" s="87">
        <v>210</v>
      </c>
      <c r="AP4556" s="88">
        <v>0</v>
      </c>
      <c r="AQ4556" s="88">
        <v>0</v>
      </c>
      <c r="AR4556" s="88">
        <v>52.5</v>
      </c>
      <c r="AS4556" s="88">
        <v>0</v>
      </c>
      <c r="AT4556" s="88">
        <v>0</v>
      </c>
      <c r="AU4556" s="88">
        <v>52.5</v>
      </c>
      <c r="AV4556" s="88">
        <v>0</v>
      </c>
      <c r="AW4556" s="88">
        <v>0</v>
      </c>
      <c r="AX4556" s="88">
        <v>52.5</v>
      </c>
      <c r="AY4556" s="88">
        <v>0</v>
      </c>
      <c r="AZ4556" s="88">
        <v>0</v>
      </c>
      <c r="BA4556" s="88">
        <v>52.5</v>
      </c>
      <c r="BB4556" s="89">
        <f t="shared" si="283"/>
        <v>210</v>
      </c>
      <c r="BC4556" s="90" t="str">
        <f t="shared" si="282"/>
        <v>OK</v>
      </c>
      <c r="BD4556" s="91" t="str">
        <f t="shared" si="284"/>
        <v xml:space="preserve">                  </v>
      </c>
      <c r="BE4556" s="92">
        <f t="shared" si="285"/>
        <v>4</v>
      </c>
    </row>
    <row r="4557" spans="1:57" s="74" customFormat="1" ht="50.1" customHeight="1" x14ac:dyDescent="0.2">
      <c r="A4557" s="78" t="s">
        <v>55</v>
      </c>
      <c r="B4557" s="78" t="s">
        <v>68</v>
      </c>
      <c r="C4557" s="78" t="s">
        <v>1042</v>
      </c>
      <c r="D4557" s="78" t="s">
        <v>605</v>
      </c>
      <c r="E4557" s="79" t="str">
        <f>+IF(C4557&lt;&gt;"",VLOOKUP(MID(C4557,18,5),NIVELES!$A$133:$B$213,2,0),"")</f>
        <v>PICHINCHA</v>
      </c>
      <c r="F4557" s="80" t="s">
        <v>70</v>
      </c>
      <c r="G4557" s="81" t="str">
        <f>+IF(F4557&lt;&gt;"",VLOOKUP(F4557,NIVELES!$A$246:$C$464,3,0),"")</f>
        <v xml:space="preserve"> </v>
      </c>
      <c r="H4557" s="82" t="s">
        <v>1024</v>
      </c>
      <c r="I4557" s="78" t="s">
        <v>2311</v>
      </c>
      <c r="J4557" s="78" t="s">
        <v>1078</v>
      </c>
      <c r="K4557" s="78" t="s">
        <v>2185</v>
      </c>
      <c r="L4557" s="78" t="s">
        <v>3985</v>
      </c>
      <c r="M4557" s="78">
        <v>560</v>
      </c>
      <c r="N4557" s="78" t="s">
        <v>3927</v>
      </c>
      <c r="O4557" s="78" t="s">
        <v>3990</v>
      </c>
      <c r="P4557" s="82">
        <v>4</v>
      </c>
      <c r="Q4557" s="78" t="s">
        <v>3991</v>
      </c>
      <c r="R4557" s="82"/>
      <c r="S4557" s="82"/>
      <c r="T4557" s="82">
        <v>1</v>
      </c>
      <c r="U4557" s="82"/>
      <c r="V4557" s="82"/>
      <c r="W4557" s="82">
        <v>1</v>
      </c>
      <c r="X4557" s="82"/>
      <c r="Y4557" s="82"/>
      <c r="Z4557" s="82">
        <v>1</v>
      </c>
      <c r="AA4557" s="82"/>
      <c r="AB4557" s="82"/>
      <c r="AC4557" s="82">
        <v>1</v>
      </c>
      <c r="AD4557" s="85" t="str">
        <f>IF(A4557&lt;&gt;"",IF(D4557="DIRECCIÓN_DE_TRANSFERENCIAS","280 0031",VLOOKUP(C4557,NIVELES!$A$14:$B$105,2,0)),"")</f>
        <v>280 9180</v>
      </c>
      <c r="AE4557" s="86" t="s">
        <v>322</v>
      </c>
      <c r="AF4557" s="86" t="s">
        <v>546</v>
      </c>
      <c r="AG4557" s="79" t="str">
        <f>+IF(AF4557&lt;&gt;"",VLOOKUP(AF4557,NIVELES!$A$666:$B$673,2,0),"")</f>
        <v>ATENCIÓN_INTEGRAL_A_PERSONAS_CON_DISCAPACIDAD</v>
      </c>
      <c r="AH4557" s="78" t="s">
        <v>453</v>
      </c>
      <c r="AI4557" s="79" t="str">
        <f>IF(AH4557&lt;&gt;"",VLOOKUP(CONCATENATE(AG4557,AH4557),NIVELES!$B$676:$C$745,2,0),"")</f>
        <v>Rectoría Inclusión Social</v>
      </c>
      <c r="AJ4557" s="78" t="s">
        <v>433</v>
      </c>
      <c r="AK4557" s="79" t="str">
        <f>+IF(AJ4557&lt;&gt;"",VLOOKUP(AJ4557,NIVELES!$A$816:$B$892,2,0),"")</f>
        <v>GARANTIZAR A LAS MUJERES Y HOMBRES CON DISCAPACIDAD UNA EDUCACIÓN INCLUSIVA DE CALIDAD Y CON CALIDEZ, ASÍ COMO OPORTUNIDADES DE APRENDIZAJE A LO LARGO DE LA VIDA</v>
      </c>
      <c r="AL4557" s="78" t="s">
        <v>554</v>
      </c>
      <c r="AM4557" s="78">
        <v>530303</v>
      </c>
      <c r="AN4557" s="79" t="str">
        <f>IF(AM4557&lt;&gt;"",+VLOOKUP(AM4557,NIVELES!$A$1652:$B$2466,2,0),"")</f>
        <v>Viáticos y Subsistencias en el Interior</v>
      </c>
      <c r="AO4557" s="87">
        <v>640</v>
      </c>
      <c r="AP4557" s="88">
        <v>0</v>
      </c>
      <c r="AQ4557" s="88">
        <v>0</v>
      </c>
      <c r="AR4557" s="88">
        <v>160</v>
      </c>
      <c r="AS4557" s="88">
        <v>0</v>
      </c>
      <c r="AT4557" s="88">
        <v>0</v>
      </c>
      <c r="AU4557" s="88">
        <v>160</v>
      </c>
      <c r="AV4557" s="88">
        <v>0</v>
      </c>
      <c r="AW4557" s="88">
        <v>0</v>
      </c>
      <c r="AX4557" s="88">
        <v>160</v>
      </c>
      <c r="AY4557" s="88">
        <v>0</v>
      </c>
      <c r="AZ4557" s="88">
        <v>0</v>
      </c>
      <c r="BA4557" s="88">
        <v>160</v>
      </c>
      <c r="BB4557" s="89">
        <f t="shared" si="283"/>
        <v>640</v>
      </c>
      <c r="BC4557" s="90" t="str">
        <f t="shared" si="282"/>
        <v>OK</v>
      </c>
      <c r="BD4557" s="91" t="str">
        <f t="shared" si="284"/>
        <v xml:space="preserve">                  </v>
      </c>
      <c r="BE4557" s="92">
        <f t="shared" si="285"/>
        <v>4</v>
      </c>
    </row>
    <row r="4558" spans="1:57" s="74" customFormat="1" ht="50.1" customHeight="1" x14ac:dyDescent="0.2">
      <c r="A4558" s="78" t="s">
        <v>55</v>
      </c>
      <c r="B4558" s="78" t="s">
        <v>68</v>
      </c>
      <c r="C4558" s="78" t="s">
        <v>1042</v>
      </c>
      <c r="D4558" s="78" t="s">
        <v>605</v>
      </c>
      <c r="E4558" s="79" t="str">
        <f>+IF(C4558&lt;&gt;"",VLOOKUP(MID(C4558,18,5),NIVELES!$A$133:$B$213,2,0),"")</f>
        <v>PICHINCHA</v>
      </c>
      <c r="F4558" s="80" t="s">
        <v>70</v>
      </c>
      <c r="G4558" s="81" t="str">
        <f>+IF(F4558&lt;&gt;"",VLOOKUP(F4558,NIVELES!$A$246:$C$464,3,0),"")</f>
        <v xml:space="preserve"> </v>
      </c>
      <c r="H4558" s="82" t="s">
        <v>1024</v>
      </c>
      <c r="I4558" s="78" t="s">
        <v>2311</v>
      </c>
      <c r="J4558" s="78" t="s">
        <v>1078</v>
      </c>
      <c r="K4558" s="78" t="s">
        <v>2185</v>
      </c>
      <c r="L4558" s="78" t="s">
        <v>3985</v>
      </c>
      <c r="M4558" s="78">
        <v>560</v>
      </c>
      <c r="N4558" s="78" t="s">
        <v>3927</v>
      </c>
      <c r="O4558" s="78" t="s">
        <v>3992</v>
      </c>
      <c r="P4558" s="82">
        <v>12</v>
      </c>
      <c r="Q4558" s="78" t="s">
        <v>3993</v>
      </c>
      <c r="R4558" s="82">
        <v>1</v>
      </c>
      <c r="S4558" s="82">
        <v>1</v>
      </c>
      <c r="T4558" s="82">
        <v>1</v>
      </c>
      <c r="U4558" s="82">
        <v>1</v>
      </c>
      <c r="V4558" s="82">
        <v>1</v>
      </c>
      <c r="W4558" s="82">
        <v>1</v>
      </c>
      <c r="X4558" s="82">
        <v>1</v>
      </c>
      <c r="Y4558" s="82">
        <v>1</v>
      </c>
      <c r="Z4558" s="82">
        <v>1</v>
      </c>
      <c r="AA4558" s="82">
        <v>1</v>
      </c>
      <c r="AB4558" s="82">
        <v>1</v>
      </c>
      <c r="AC4558" s="82">
        <v>1</v>
      </c>
      <c r="AD4558" s="85" t="str">
        <f>IF(A4558&lt;&gt;"",IF(D4558="DIRECCIÓN_DE_TRANSFERENCIAS","280 0031",VLOOKUP(C4558,NIVELES!$A$14:$B$105,2,0)),"")</f>
        <v>280 9180</v>
      </c>
      <c r="AE4558" s="86" t="s">
        <v>322</v>
      </c>
      <c r="AF4558" s="86" t="s">
        <v>546</v>
      </c>
      <c r="AG4558" s="79" t="str">
        <f>+IF(AF4558&lt;&gt;"",VLOOKUP(AF4558,NIVELES!$A$666:$B$673,2,0),"")</f>
        <v>ATENCIÓN_INTEGRAL_A_PERSONAS_CON_DISCAPACIDAD</v>
      </c>
      <c r="AH4558" s="78" t="s">
        <v>453</v>
      </c>
      <c r="AI4558" s="79" t="str">
        <f>IF(AH4558&lt;&gt;"",VLOOKUP(CONCATENATE(AG4558,AH4558),NIVELES!$B$676:$C$745,2,0),"")</f>
        <v>Rectoría Inclusión Social</v>
      </c>
      <c r="AJ4558" s="78" t="s">
        <v>433</v>
      </c>
      <c r="AK4558" s="79" t="str">
        <f>+IF(AJ4558&lt;&gt;"",VLOOKUP(AJ4558,NIVELES!$A$816:$B$892,2,0),"")</f>
        <v>GARANTIZAR A LAS MUJERES Y HOMBRES CON DISCAPACIDAD UNA EDUCACIÓN INCLUSIVA DE CALIDAD Y CON CALIDEZ, ASÍ COMO OPORTUNIDADES DE APRENDIZAJE A LO LARGO DE LA VIDA</v>
      </c>
      <c r="AL4558" s="78" t="s">
        <v>554</v>
      </c>
      <c r="AM4558" s="78">
        <v>530505</v>
      </c>
      <c r="AN4558" s="79" t="str">
        <f>IF(AM4558&lt;&gt;"",+VLOOKUP(AM4558,NIVELES!$A$1652:$B$2466,2,0),"")</f>
        <v>Vehículos (Arrendamiento)</v>
      </c>
      <c r="AO4558" s="87">
        <v>28029.759999999998</v>
      </c>
      <c r="AP4558" s="88">
        <v>2335.81</v>
      </c>
      <c r="AQ4558" s="88">
        <v>2335.81</v>
      </c>
      <c r="AR4558" s="88">
        <v>2335.81</v>
      </c>
      <c r="AS4558" s="88">
        <v>2335.81</v>
      </c>
      <c r="AT4558" s="88">
        <v>2335.81</v>
      </c>
      <c r="AU4558" s="88">
        <v>2335.81</v>
      </c>
      <c r="AV4558" s="88">
        <v>2335.81</v>
      </c>
      <c r="AW4558" s="88">
        <v>2335.81</v>
      </c>
      <c r="AX4558" s="88">
        <v>2335.81</v>
      </c>
      <c r="AY4558" s="88">
        <v>2335.81</v>
      </c>
      <c r="AZ4558" s="88">
        <v>2335.81</v>
      </c>
      <c r="BA4558" s="88">
        <v>2335.85</v>
      </c>
      <c r="BB4558" s="89">
        <f t="shared" si="283"/>
        <v>28029.760000000002</v>
      </c>
      <c r="BC4558" s="90" t="str">
        <f t="shared" si="282"/>
        <v>OK</v>
      </c>
      <c r="BD4558" s="91" t="str">
        <f t="shared" si="284"/>
        <v xml:space="preserve">                  </v>
      </c>
      <c r="BE4558" s="92">
        <f t="shared" si="285"/>
        <v>12</v>
      </c>
    </row>
    <row r="4559" spans="1:57" s="74" customFormat="1" ht="50.1" customHeight="1" x14ac:dyDescent="0.2">
      <c r="A4559" s="78" t="s">
        <v>55</v>
      </c>
      <c r="B4559" s="78" t="s">
        <v>68</v>
      </c>
      <c r="C4559" s="78" t="s">
        <v>42</v>
      </c>
      <c r="D4559" s="78" t="s">
        <v>575</v>
      </c>
      <c r="E4559" s="79" t="str">
        <f>+IF(C4559&lt;&gt;"",VLOOKUP(MID(C4559,18,5),NIVELES!$A$133:$B$213,2,0),"")</f>
        <v>PICHINCHA</v>
      </c>
      <c r="F4559" s="80" t="s">
        <v>70</v>
      </c>
      <c r="G4559" s="81" t="str">
        <f>+IF(F4559&lt;&gt;"",VLOOKUP(F4559,NIVELES!$A$246:$C$464,3,0),"")</f>
        <v xml:space="preserve"> </v>
      </c>
      <c r="H4559" s="82" t="s">
        <v>1023</v>
      </c>
      <c r="I4559" s="78" t="s">
        <v>3867</v>
      </c>
      <c r="J4559" s="78" t="s">
        <v>2475</v>
      </c>
      <c r="K4559" s="78" t="s">
        <v>2476</v>
      </c>
      <c r="L4559" s="78" t="s">
        <v>1791</v>
      </c>
      <c r="M4559" s="78" t="s">
        <v>1791</v>
      </c>
      <c r="N4559" s="78" t="s">
        <v>1791</v>
      </c>
      <c r="O4559" s="78" t="s">
        <v>2167</v>
      </c>
      <c r="P4559" s="82">
        <v>12</v>
      </c>
      <c r="Q4559" s="78" t="s">
        <v>2945</v>
      </c>
      <c r="R4559" s="82">
        <v>1</v>
      </c>
      <c r="S4559" s="82">
        <v>1</v>
      </c>
      <c r="T4559" s="82">
        <v>1</v>
      </c>
      <c r="U4559" s="82">
        <v>1</v>
      </c>
      <c r="V4559" s="82">
        <v>1</v>
      </c>
      <c r="W4559" s="82">
        <v>1</v>
      </c>
      <c r="X4559" s="82">
        <v>1</v>
      </c>
      <c r="Y4559" s="82">
        <v>1</v>
      </c>
      <c r="Z4559" s="82">
        <v>1</v>
      </c>
      <c r="AA4559" s="82">
        <v>1</v>
      </c>
      <c r="AB4559" s="82">
        <v>1</v>
      </c>
      <c r="AC4559" s="82">
        <v>1</v>
      </c>
      <c r="AD4559" s="85" t="str">
        <f>IF(A4559&lt;&gt;"",IF(D4559="DIRECCIÓN_DE_TRANSFERENCIAS","280 0031",VLOOKUP(C4559,NIVELES!$A$14:$B$105,2,0)),"")</f>
        <v>280 9240</v>
      </c>
      <c r="AE4559" s="86" t="s">
        <v>322</v>
      </c>
      <c r="AF4559" s="86" t="s">
        <v>369</v>
      </c>
      <c r="AG4559" s="79" t="str">
        <f>+IF(AF4559&lt;&gt;"",VLOOKUP(AF4559,NIVELES!$A$666:$B$673,2,0),"")</f>
        <v>ADMINISTRACIÓN_CENTRAL</v>
      </c>
      <c r="AH4559" s="78" t="s">
        <v>322</v>
      </c>
      <c r="AI4559" s="79" t="str">
        <f>IF(AH4559&lt;&gt;"",VLOOKUP(CONCATENATE(AG4559,AH4559),NIVELES!$B$676:$C$745,2,0),"")</f>
        <v>Administración De La Gestión Administrativa Financiera</v>
      </c>
      <c r="AJ4559" s="78" t="s">
        <v>517</v>
      </c>
      <c r="AK4559" s="79" t="str">
        <f>+IF(AJ4559&lt;&gt;"",VLOOKUP(AJ4559,NIVELES!$A$816:$B$892,2,0),"")</f>
        <v>NO APLICA</v>
      </c>
      <c r="AL4559" s="78" t="s">
        <v>553</v>
      </c>
      <c r="AM4559" s="78">
        <v>510105</v>
      </c>
      <c r="AN4559" s="79" t="str">
        <f>IF(AM4559&lt;&gt;"",+VLOOKUP(AM4559,NIVELES!$A$1652:$B$2466,2,0),"")</f>
        <v>Remuneraciones Unificadas</v>
      </c>
      <c r="AO4559" s="87">
        <v>644916</v>
      </c>
      <c r="AP4559" s="88">
        <v>53743</v>
      </c>
      <c r="AQ4559" s="88">
        <v>53743</v>
      </c>
      <c r="AR4559" s="88">
        <v>53743</v>
      </c>
      <c r="AS4559" s="88">
        <v>53743</v>
      </c>
      <c r="AT4559" s="88">
        <v>53743</v>
      </c>
      <c r="AU4559" s="88">
        <v>53743</v>
      </c>
      <c r="AV4559" s="88">
        <v>53743</v>
      </c>
      <c r="AW4559" s="88">
        <v>53743</v>
      </c>
      <c r="AX4559" s="88">
        <v>53743</v>
      </c>
      <c r="AY4559" s="88">
        <v>53743</v>
      </c>
      <c r="AZ4559" s="88">
        <v>53743</v>
      </c>
      <c r="BA4559" s="88">
        <v>53743</v>
      </c>
      <c r="BB4559" s="89">
        <f t="shared" si="283"/>
        <v>644916</v>
      </c>
      <c r="BC4559" s="90" t="str">
        <f t="shared" si="282"/>
        <v>OK</v>
      </c>
      <c r="BD4559" s="91" t="str">
        <f t="shared" si="284"/>
        <v xml:space="preserve">                  </v>
      </c>
      <c r="BE4559" s="92">
        <f t="shared" si="285"/>
        <v>12</v>
      </c>
    </row>
    <row r="4560" spans="1:57" s="74" customFormat="1" ht="50.1" customHeight="1" x14ac:dyDescent="0.2">
      <c r="A4560" s="78" t="s">
        <v>55</v>
      </c>
      <c r="B4560" s="78" t="s">
        <v>68</v>
      </c>
      <c r="C4560" s="78" t="s">
        <v>42</v>
      </c>
      <c r="D4560" s="78" t="s">
        <v>575</v>
      </c>
      <c r="E4560" s="79" t="str">
        <f>+IF(C4560&lt;&gt;"",VLOOKUP(MID(C4560,18,5),NIVELES!$A$133:$B$213,2,0),"")</f>
        <v>PICHINCHA</v>
      </c>
      <c r="F4560" s="80" t="s">
        <v>70</v>
      </c>
      <c r="G4560" s="81" t="str">
        <f>+IF(F4560&lt;&gt;"",VLOOKUP(F4560,NIVELES!$A$246:$C$464,3,0),"")</f>
        <v xml:space="preserve"> </v>
      </c>
      <c r="H4560" s="82" t="s">
        <v>1023</v>
      </c>
      <c r="I4560" s="78" t="s">
        <v>3867</v>
      </c>
      <c r="J4560" s="78" t="s">
        <v>2475</v>
      </c>
      <c r="K4560" s="78" t="s">
        <v>2476</v>
      </c>
      <c r="L4560" s="78" t="s">
        <v>1791</v>
      </c>
      <c r="M4560" s="78" t="s">
        <v>1791</v>
      </c>
      <c r="N4560" s="78" t="s">
        <v>1791</v>
      </c>
      <c r="O4560" s="78" t="s">
        <v>2167</v>
      </c>
      <c r="P4560" s="82">
        <v>12</v>
      </c>
      <c r="Q4560" s="78" t="s">
        <v>2945</v>
      </c>
      <c r="R4560" s="82">
        <v>1</v>
      </c>
      <c r="S4560" s="82">
        <v>1</v>
      </c>
      <c r="T4560" s="82">
        <v>1</v>
      </c>
      <c r="U4560" s="82">
        <v>1</v>
      </c>
      <c r="V4560" s="82">
        <v>1</v>
      </c>
      <c r="W4560" s="82">
        <v>1</v>
      </c>
      <c r="X4560" s="82">
        <v>1</v>
      </c>
      <c r="Y4560" s="82">
        <v>1</v>
      </c>
      <c r="Z4560" s="82">
        <v>1</v>
      </c>
      <c r="AA4560" s="82">
        <v>1</v>
      </c>
      <c r="AB4560" s="82">
        <v>1</v>
      </c>
      <c r="AC4560" s="82">
        <v>1</v>
      </c>
      <c r="AD4560" s="85" t="str">
        <f>IF(A4560&lt;&gt;"",IF(D4560="DIRECCIÓN_DE_TRANSFERENCIAS","280 0031",VLOOKUP(C4560,NIVELES!$A$14:$B$105,2,0)),"")</f>
        <v>280 9240</v>
      </c>
      <c r="AE4560" s="86" t="s">
        <v>322</v>
      </c>
      <c r="AF4560" s="86" t="s">
        <v>369</v>
      </c>
      <c r="AG4560" s="79" t="str">
        <f>+IF(AF4560&lt;&gt;"",VLOOKUP(AF4560,NIVELES!$A$666:$B$673,2,0),"")</f>
        <v>ADMINISTRACIÓN_CENTRAL</v>
      </c>
      <c r="AH4560" s="78" t="s">
        <v>322</v>
      </c>
      <c r="AI4560" s="79" t="str">
        <f>IF(AH4560&lt;&gt;"",VLOOKUP(CONCATENATE(AG4560,AH4560),NIVELES!$B$676:$C$745,2,0),"")</f>
        <v>Administración De La Gestión Administrativa Financiera</v>
      </c>
      <c r="AJ4560" s="78" t="s">
        <v>517</v>
      </c>
      <c r="AK4560" s="79" t="str">
        <f>+IF(AJ4560&lt;&gt;"",VLOOKUP(AJ4560,NIVELES!$A$816:$B$892,2,0),"")</f>
        <v>NO APLICA</v>
      </c>
      <c r="AL4560" s="78" t="s">
        <v>553</v>
      </c>
      <c r="AM4560" s="78">
        <v>510106</v>
      </c>
      <c r="AN4560" s="79" t="str">
        <f>IF(AM4560&lt;&gt;"",+VLOOKUP(AM4560,NIVELES!$A$1652:$B$2466,2,0),"")</f>
        <v>Salarios Unificados</v>
      </c>
      <c r="AO4560" s="87">
        <v>163668</v>
      </c>
      <c r="AP4560" s="88">
        <v>13639</v>
      </c>
      <c r="AQ4560" s="88">
        <v>13639</v>
      </c>
      <c r="AR4560" s="88">
        <v>13639</v>
      </c>
      <c r="AS4560" s="88">
        <v>13639</v>
      </c>
      <c r="AT4560" s="88">
        <v>13639</v>
      </c>
      <c r="AU4560" s="88">
        <v>13639</v>
      </c>
      <c r="AV4560" s="88">
        <v>13639</v>
      </c>
      <c r="AW4560" s="88">
        <v>13639</v>
      </c>
      <c r="AX4560" s="88">
        <v>13639</v>
      </c>
      <c r="AY4560" s="88">
        <v>13639</v>
      </c>
      <c r="AZ4560" s="88">
        <v>13639</v>
      </c>
      <c r="BA4560" s="88">
        <v>13639</v>
      </c>
      <c r="BB4560" s="89">
        <f t="shared" si="283"/>
        <v>163668</v>
      </c>
      <c r="BC4560" s="90" t="str">
        <f t="shared" si="282"/>
        <v>OK</v>
      </c>
      <c r="BD4560" s="91" t="str">
        <f t="shared" si="284"/>
        <v xml:space="preserve">                  </v>
      </c>
      <c r="BE4560" s="92">
        <f t="shared" si="285"/>
        <v>12</v>
      </c>
    </row>
    <row r="4561" spans="1:57" s="74" customFormat="1" ht="50.1" customHeight="1" x14ac:dyDescent="0.2">
      <c r="A4561" s="78" t="s">
        <v>55</v>
      </c>
      <c r="B4561" s="78" t="s">
        <v>68</v>
      </c>
      <c r="C4561" s="78" t="s">
        <v>42</v>
      </c>
      <c r="D4561" s="78" t="s">
        <v>575</v>
      </c>
      <c r="E4561" s="79" t="str">
        <f>+IF(C4561&lt;&gt;"",VLOOKUP(MID(C4561,18,5),NIVELES!$A$133:$B$213,2,0),"")</f>
        <v>PICHINCHA</v>
      </c>
      <c r="F4561" s="80" t="s">
        <v>70</v>
      </c>
      <c r="G4561" s="81" t="str">
        <f>+IF(F4561&lt;&gt;"",VLOOKUP(F4561,NIVELES!$A$246:$C$464,3,0),"")</f>
        <v xml:space="preserve"> </v>
      </c>
      <c r="H4561" s="82" t="s">
        <v>1023</v>
      </c>
      <c r="I4561" s="78" t="s">
        <v>3867</v>
      </c>
      <c r="J4561" s="78" t="s">
        <v>2475</v>
      </c>
      <c r="K4561" s="78" t="s">
        <v>2476</v>
      </c>
      <c r="L4561" s="78" t="s">
        <v>1791</v>
      </c>
      <c r="M4561" s="78" t="s">
        <v>1791</v>
      </c>
      <c r="N4561" s="78" t="s">
        <v>1791</v>
      </c>
      <c r="O4561" s="78" t="s">
        <v>2167</v>
      </c>
      <c r="P4561" s="82">
        <v>12</v>
      </c>
      <c r="Q4561" s="78" t="s">
        <v>2945</v>
      </c>
      <c r="R4561" s="82">
        <v>1</v>
      </c>
      <c r="S4561" s="82">
        <v>1</v>
      </c>
      <c r="T4561" s="82">
        <v>1</v>
      </c>
      <c r="U4561" s="82">
        <v>1</v>
      </c>
      <c r="V4561" s="82">
        <v>1</v>
      </c>
      <c r="W4561" s="82">
        <v>1</v>
      </c>
      <c r="X4561" s="82">
        <v>1</v>
      </c>
      <c r="Y4561" s="82">
        <v>1</v>
      </c>
      <c r="Z4561" s="82">
        <v>1</v>
      </c>
      <c r="AA4561" s="82">
        <v>1</v>
      </c>
      <c r="AB4561" s="82">
        <v>1</v>
      </c>
      <c r="AC4561" s="82">
        <v>1</v>
      </c>
      <c r="AD4561" s="85" t="str">
        <f>IF(A4561&lt;&gt;"",IF(D4561="DIRECCIÓN_DE_TRANSFERENCIAS","280 0031",VLOOKUP(C4561,NIVELES!$A$14:$B$105,2,0)),"")</f>
        <v>280 9240</v>
      </c>
      <c r="AE4561" s="86" t="s">
        <v>322</v>
      </c>
      <c r="AF4561" s="86" t="s">
        <v>369</v>
      </c>
      <c r="AG4561" s="79" t="str">
        <f>+IF(AF4561&lt;&gt;"",VLOOKUP(AF4561,NIVELES!$A$666:$B$673,2,0),"")</f>
        <v>ADMINISTRACIÓN_CENTRAL</v>
      </c>
      <c r="AH4561" s="78" t="s">
        <v>322</v>
      </c>
      <c r="AI4561" s="79" t="str">
        <f>IF(AH4561&lt;&gt;"",VLOOKUP(CONCATENATE(AG4561,AH4561),NIVELES!$B$676:$C$745,2,0),"")</f>
        <v>Administración De La Gestión Administrativa Financiera</v>
      </c>
      <c r="AJ4561" s="78" t="s">
        <v>517</v>
      </c>
      <c r="AK4561" s="79" t="str">
        <f>+IF(AJ4561&lt;&gt;"",VLOOKUP(AJ4561,NIVELES!$A$816:$B$892,2,0),"")</f>
        <v>NO APLICA</v>
      </c>
      <c r="AL4561" s="78" t="s">
        <v>553</v>
      </c>
      <c r="AM4561" s="78">
        <v>510108</v>
      </c>
      <c r="AN4561" s="79" t="str">
        <f>IF(AM4561&lt;&gt;"",+VLOOKUP(AM4561,NIVELES!$A$1652:$B$2466,2,0),"")</f>
        <v>Remuneración Mensual Unificada de Docentes del Magisterio y Docentes e Investigadores Universitarios</v>
      </c>
      <c r="AO4561" s="87">
        <v>16944</v>
      </c>
      <c r="AP4561" s="88">
        <v>1412</v>
      </c>
      <c r="AQ4561" s="88">
        <v>1412</v>
      </c>
      <c r="AR4561" s="88">
        <v>1412</v>
      </c>
      <c r="AS4561" s="88">
        <v>1412</v>
      </c>
      <c r="AT4561" s="88">
        <v>1412</v>
      </c>
      <c r="AU4561" s="88">
        <v>1412</v>
      </c>
      <c r="AV4561" s="88">
        <v>1412</v>
      </c>
      <c r="AW4561" s="88">
        <v>1412</v>
      </c>
      <c r="AX4561" s="88">
        <v>1412</v>
      </c>
      <c r="AY4561" s="88">
        <v>1412</v>
      </c>
      <c r="AZ4561" s="88">
        <v>1412</v>
      </c>
      <c r="BA4561" s="88">
        <v>1412</v>
      </c>
      <c r="BB4561" s="89">
        <f t="shared" si="283"/>
        <v>16944</v>
      </c>
      <c r="BC4561" s="90" t="str">
        <f t="shared" si="282"/>
        <v>OK</v>
      </c>
      <c r="BD4561" s="91" t="str">
        <f t="shared" si="284"/>
        <v xml:space="preserve">                  </v>
      </c>
      <c r="BE4561" s="92">
        <f t="shared" si="285"/>
        <v>12</v>
      </c>
    </row>
    <row r="4562" spans="1:57" s="74" customFormat="1" ht="50.1" customHeight="1" x14ac:dyDescent="0.2">
      <c r="A4562" s="78" t="s">
        <v>55</v>
      </c>
      <c r="B4562" s="78" t="s">
        <v>68</v>
      </c>
      <c r="C4562" s="78" t="s">
        <v>42</v>
      </c>
      <c r="D4562" s="78" t="s">
        <v>575</v>
      </c>
      <c r="E4562" s="79" t="str">
        <f>+IF(C4562&lt;&gt;"",VLOOKUP(MID(C4562,18,5),NIVELES!$A$133:$B$213,2,0),"")</f>
        <v>PICHINCHA</v>
      </c>
      <c r="F4562" s="80" t="s">
        <v>70</v>
      </c>
      <c r="G4562" s="81" t="str">
        <f>+IF(F4562&lt;&gt;"",VLOOKUP(F4562,NIVELES!$A$246:$C$464,3,0),"")</f>
        <v xml:space="preserve"> </v>
      </c>
      <c r="H4562" s="82" t="s">
        <v>1023</v>
      </c>
      <c r="I4562" s="78" t="s">
        <v>3867</v>
      </c>
      <c r="J4562" s="78" t="s">
        <v>2475</v>
      </c>
      <c r="K4562" s="78" t="s">
        <v>2476</v>
      </c>
      <c r="L4562" s="78" t="s">
        <v>1791</v>
      </c>
      <c r="M4562" s="78" t="s">
        <v>1791</v>
      </c>
      <c r="N4562" s="78" t="s">
        <v>1791</v>
      </c>
      <c r="O4562" s="78" t="s">
        <v>2167</v>
      </c>
      <c r="P4562" s="82">
        <v>1</v>
      </c>
      <c r="Q4562" s="78" t="s">
        <v>2945</v>
      </c>
      <c r="R4562" s="82"/>
      <c r="S4562" s="82"/>
      <c r="T4562" s="82"/>
      <c r="U4562" s="82"/>
      <c r="V4562" s="82"/>
      <c r="W4562" s="82"/>
      <c r="X4562" s="82"/>
      <c r="Y4562" s="82"/>
      <c r="Z4562" s="82"/>
      <c r="AA4562" s="82"/>
      <c r="AB4562" s="82"/>
      <c r="AC4562" s="82">
        <v>1</v>
      </c>
      <c r="AD4562" s="85" t="str">
        <f>IF(A4562&lt;&gt;"",IF(D4562="DIRECCIÓN_DE_TRANSFERENCIAS","280 0031",VLOOKUP(C4562,NIVELES!$A$14:$B$105,2,0)),"")</f>
        <v>280 9240</v>
      </c>
      <c r="AE4562" s="86" t="s">
        <v>322</v>
      </c>
      <c r="AF4562" s="86" t="s">
        <v>369</v>
      </c>
      <c r="AG4562" s="79" t="str">
        <f>+IF(AF4562&lt;&gt;"",VLOOKUP(AF4562,NIVELES!$A$666:$B$673,2,0),"")</f>
        <v>ADMINISTRACIÓN_CENTRAL</v>
      </c>
      <c r="AH4562" s="78" t="s">
        <v>322</v>
      </c>
      <c r="AI4562" s="79" t="str">
        <f>IF(AH4562&lt;&gt;"",VLOOKUP(CONCATENATE(AG4562,AH4562),NIVELES!$B$676:$C$745,2,0),"")</f>
        <v>Administración De La Gestión Administrativa Financiera</v>
      </c>
      <c r="AJ4562" s="78" t="s">
        <v>517</v>
      </c>
      <c r="AK4562" s="79" t="str">
        <f>+IF(AJ4562&lt;&gt;"",VLOOKUP(AJ4562,NIVELES!$A$816:$B$892,2,0),"")</f>
        <v>NO APLICA</v>
      </c>
      <c r="AL4562" s="78" t="s">
        <v>553</v>
      </c>
      <c r="AM4562" s="78">
        <v>510203</v>
      </c>
      <c r="AN4562" s="79" t="str">
        <f>IF(AM4562&lt;&gt;"",+VLOOKUP(AM4562,NIVELES!$A$1652:$B$2466,2,0),"")</f>
        <v>Decimotercer Sueldo</v>
      </c>
      <c r="AO4562" s="87">
        <v>89816.59</v>
      </c>
      <c r="AP4562" s="88"/>
      <c r="AQ4562" s="88"/>
      <c r="AR4562" s="88"/>
      <c r="AS4562" s="88"/>
      <c r="AT4562" s="88"/>
      <c r="AU4562" s="88"/>
      <c r="AV4562" s="88"/>
      <c r="AW4562" s="88"/>
      <c r="AX4562" s="88"/>
      <c r="AY4562" s="88"/>
      <c r="AZ4562" s="88"/>
      <c r="BA4562" s="88">
        <v>89816.59</v>
      </c>
      <c r="BB4562" s="89">
        <f t="shared" si="283"/>
        <v>89816.59</v>
      </c>
      <c r="BC4562" s="90" t="str">
        <f t="shared" si="282"/>
        <v>OK</v>
      </c>
      <c r="BD4562" s="91" t="str">
        <f t="shared" si="284"/>
        <v xml:space="preserve">                  </v>
      </c>
      <c r="BE4562" s="92">
        <f t="shared" si="285"/>
        <v>1</v>
      </c>
    </row>
    <row r="4563" spans="1:57" s="74" customFormat="1" ht="50.1" customHeight="1" x14ac:dyDescent="0.2">
      <c r="A4563" s="78" t="s">
        <v>55</v>
      </c>
      <c r="B4563" s="78" t="s">
        <v>68</v>
      </c>
      <c r="C4563" s="78" t="s">
        <v>42</v>
      </c>
      <c r="D4563" s="78" t="s">
        <v>575</v>
      </c>
      <c r="E4563" s="79" t="str">
        <f>+IF(C4563&lt;&gt;"",VLOOKUP(MID(C4563,18,5),NIVELES!$A$133:$B$213,2,0),"")</f>
        <v>PICHINCHA</v>
      </c>
      <c r="F4563" s="80" t="s">
        <v>70</v>
      </c>
      <c r="G4563" s="81" t="str">
        <f>+IF(F4563&lt;&gt;"",VLOOKUP(F4563,NIVELES!$A$246:$C$464,3,0),"")</f>
        <v xml:space="preserve"> </v>
      </c>
      <c r="H4563" s="82" t="s">
        <v>1023</v>
      </c>
      <c r="I4563" s="78" t="s">
        <v>3867</v>
      </c>
      <c r="J4563" s="78" t="s">
        <v>2475</v>
      </c>
      <c r="K4563" s="78" t="s">
        <v>2476</v>
      </c>
      <c r="L4563" s="78" t="s">
        <v>1791</v>
      </c>
      <c r="M4563" s="78" t="s">
        <v>1791</v>
      </c>
      <c r="N4563" s="78" t="s">
        <v>1791</v>
      </c>
      <c r="O4563" s="78" t="s">
        <v>2167</v>
      </c>
      <c r="P4563" s="82">
        <v>1</v>
      </c>
      <c r="Q4563" s="78" t="s">
        <v>2945</v>
      </c>
      <c r="R4563" s="82"/>
      <c r="S4563" s="82"/>
      <c r="T4563" s="82"/>
      <c r="U4563" s="82"/>
      <c r="V4563" s="82"/>
      <c r="W4563" s="82"/>
      <c r="X4563" s="82"/>
      <c r="Y4563" s="82">
        <v>1</v>
      </c>
      <c r="Z4563" s="82"/>
      <c r="AA4563" s="82"/>
      <c r="AB4563" s="82"/>
      <c r="AC4563" s="82"/>
      <c r="AD4563" s="85" t="str">
        <f>IF(A4563&lt;&gt;"",IF(D4563="DIRECCIÓN_DE_TRANSFERENCIAS","280 0031",VLOOKUP(C4563,NIVELES!$A$14:$B$105,2,0)),"")</f>
        <v>280 9240</v>
      </c>
      <c r="AE4563" s="86" t="s">
        <v>322</v>
      </c>
      <c r="AF4563" s="86" t="s">
        <v>369</v>
      </c>
      <c r="AG4563" s="79" t="str">
        <f>+IF(AF4563&lt;&gt;"",VLOOKUP(AF4563,NIVELES!$A$666:$B$673,2,0),"")</f>
        <v>ADMINISTRACIÓN_CENTRAL</v>
      </c>
      <c r="AH4563" s="78" t="s">
        <v>322</v>
      </c>
      <c r="AI4563" s="79" t="str">
        <f>IF(AH4563&lt;&gt;"",VLOOKUP(CONCATENATE(AG4563,AH4563),NIVELES!$B$676:$C$745,2,0),"")</f>
        <v>Administración De La Gestión Administrativa Financiera</v>
      </c>
      <c r="AJ4563" s="78" t="s">
        <v>517</v>
      </c>
      <c r="AK4563" s="79" t="str">
        <f>+IF(AJ4563&lt;&gt;"",VLOOKUP(AJ4563,NIVELES!$A$816:$B$892,2,0),"")</f>
        <v>NO APLICA</v>
      </c>
      <c r="AL4563" s="78" t="s">
        <v>553</v>
      </c>
      <c r="AM4563" s="78">
        <v>510204</v>
      </c>
      <c r="AN4563" s="79" t="str">
        <f>IF(AM4563&lt;&gt;"",+VLOOKUP(AM4563,NIVELES!$A$1652:$B$2466,2,0),"")</f>
        <v>Decimocuarto Sueldo</v>
      </c>
      <c r="AO4563" s="87">
        <v>42190.83</v>
      </c>
      <c r="AP4563" s="88"/>
      <c r="AQ4563" s="88"/>
      <c r="AR4563" s="88"/>
      <c r="AS4563" s="88"/>
      <c r="AT4563" s="88"/>
      <c r="AU4563" s="88"/>
      <c r="AV4563" s="88"/>
      <c r="AW4563" s="88">
        <v>42190.83</v>
      </c>
      <c r="AX4563" s="88"/>
      <c r="AY4563" s="88"/>
      <c r="AZ4563" s="88"/>
      <c r="BA4563" s="88"/>
      <c r="BB4563" s="89">
        <f t="shared" si="283"/>
        <v>42190.83</v>
      </c>
      <c r="BC4563" s="90" t="str">
        <f t="shared" si="282"/>
        <v>OK</v>
      </c>
      <c r="BD4563" s="91" t="str">
        <f t="shared" si="284"/>
        <v xml:space="preserve">                  </v>
      </c>
      <c r="BE4563" s="92">
        <f t="shared" si="285"/>
        <v>1</v>
      </c>
    </row>
    <row r="4564" spans="1:57" s="74" customFormat="1" ht="50.1" customHeight="1" x14ac:dyDescent="0.2">
      <c r="A4564" s="78" t="s">
        <v>55</v>
      </c>
      <c r="B4564" s="78" t="s">
        <v>68</v>
      </c>
      <c r="C4564" s="78" t="s">
        <v>42</v>
      </c>
      <c r="D4564" s="78" t="s">
        <v>575</v>
      </c>
      <c r="E4564" s="79" t="str">
        <f>+IF(C4564&lt;&gt;"",VLOOKUP(MID(C4564,18,5),NIVELES!$A$133:$B$213,2,0),"")</f>
        <v>PICHINCHA</v>
      </c>
      <c r="F4564" s="80" t="s">
        <v>70</v>
      </c>
      <c r="G4564" s="81" t="str">
        <f>+IF(F4564&lt;&gt;"",VLOOKUP(F4564,NIVELES!$A$246:$C$464,3,0),"")</f>
        <v xml:space="preserve"> </v>
      </c>
      <c r="H4564" s="82" t="s">
        <v>1023</v>
      </c>
      <c r="I4564" s="78" t="s">
        <v>3867</v>
      </c>
      <c r="J4564" s="78" t="s">
        <v>2475</v>
      </c>
      <c r="K4564" s="78" t="s">
        <v>2476</v>
      </c>
      <c r="L4564" s="78" t="s">
        <v>1791</v>
      </c>
      <c r="M4564" s="78" t="s">
        <v>1791</v>
      </c>
      <c r="N4564" s="78" t="s">
        <v>1791</v>
      </c>
      <c r="O4564" s="78" t="s">
        <v>2167</v>
      </c>
      <c r="P4564" s="82">
        <v>12</v>
      </c>
      <c r="Q4564" s="78" t="s">
        <v>2945</v>
      </c>
      <c r="R4564" s="82">
        <v>1</v>
      </c>
      <c r="S4564" s="82">
        <v>1</v>
      </c>
      <c r="T4564" s="82">
        <v>1</v>
      </c>
      <c r="U4564" s="82">
        <v>1</v>
      </c>
      <c r="V4564" s="82">
        <v>1</v>
      </c>
      <c r="W4564" s="82">
        <v>1</v>
      </c>
      <c r="X4564" s="82">
        <v>1</v>
      </c>
      <c r="Y4564" s="82">
        <v>1</v>
      </c>
      <c r="Z4564" s="82">
        <v>1</v>
      </c>
      <c r="AA4564" s="82">
        <v>1</v>
      </c>
      <c r="AB4564" s="82">
        <v>1</v>
      </c>
      <c r="AC4564" s="82">
        <v>1</v>
      </c>
      <c r="AD4564" s="85" t="str">
        <f>IF(A4564&lt;&gt;"",IF(D4564="DIRECCIÓN_DE_TRANSFERENCIAS","280 0031",VLOOKUP(C4564,NIVELES!$A$14:$B$105,2,0)),"")</f>
        <v>280 9240</v>
      </c>
      <c r="AE4564" s="86" t="s">
        <v>322</v>
      </c>
      <c r="AF4564" s="86" t="s">
        <v>369</v>
      </c>
      <c r="AG4564" s="79" t="str">
        <f>+IF(AF4564&lt;&gt;"",VLOOKUP(AF4564,NIVELES!$A$666:$B$673,2,0),"")</f>
        <v>ADMINISTRACIÓN_CENTRAL</v>
      </c>
      <c r="AH4564" s="78" t="s">
        <v>322</v>
      </c>
      <c r="AI4564" s="79" t="str">
        <f>IF(AH4564&lt;&gt;"",VLOOKUP(CONCATENATE(AG4564,AH4564),NIVELES!$B$676:$C$745,2,0),"")</f>
        <v>Administración De La Gestión Administrativa Financiera</v>
      </c>
      <c r="AJ4564" s="78" t="s">
        <v>517</v>
      </c>
      <c r="AK4564" s="79" t="str">
        <f>+IF(AJ4564&lt;&gt;"",VLOOKUP(AJ4564,NIVELES!$A$816:$B$892,2,0),"")</f>
        <v>NO APLICA</v>
      </c>
      <c r="AL4564" s="78" t="s">
        <v>553</v>
      </c>
      <c r="AM4564" s="78">
        <v>510304</v>
      </c>
      <c r="AN4564" s="79" t="str">
        <f>IF(AM4564&lt;&gt;"",+VLOOKUP(AM4564,NIVELES!$A$1652:$B$2466,2,0),"")</f>
        <v>Compensación por Transporte</v>
      </c>
      <c r="AO4564" s="87">
        <v>2880</v>
      </c>
      <c r="AP4564" s="88">
        <v>240</v>
      </c>
      <c r="AQ4564" s="88">
        <v>240</v>
      </c>
      <c r="AR4564" s="88">
        <v>240</v>
      </c>
      <c r="AS4564" s="88">
        <v>240</v>
      </c>
      <c r="AT4564" s="88">
        <v>240</v>
      </c>
      <c r="AU4564" s="88">
        <v>240</v>
      </c>
      <c r="AV4564" s="88">
        <v>240</v>
      </c>
      <c r="AW4564" s="88">
        <v>240</v>
      </c>
      <c r="AX4564" s="88">
        <v>240</v>
      </c>
      <c r="AY4564" s="88">
        <v>240</v>
      </c>
      <c r="AZ4564" s="88">
        <v>240</v>
      </c>
      <c r="BA4564" s="88">
        <v>240</v>
      </c>
      <c r="BB4564" s="89">
        <f t="shared" si="283"/>
        <v>2880</v>
      </c>
      <c r="BC4564" s="90" t="str">
        <f t="shared" si="282"/>
        <v>OK</v>
      </c>
      <c r="BD4564" s="91" t="str">
        <f t="shared" si="284"/>
        <v xml:space="preserve">                  </v>
      </c>
      <c r="BE4564" s="92">
        <f t="shared" si="285"/>
        <v>12</v>
      </c>
    </row>
    <row r="4565" spans="1:57" s="74" customFormat="1" ht="50.1" customHeight="1" x14ac:dyDescent="0.2">
      <c r="A4565" s="78" t="s">
        <v>55</v>
      </c>
      <c r="B4565" s="78" t="s">
        <v>68</v>
      </c>
      <c r="C4565" s="78" t="s">
        <v>42</v>
      </c>
      <c r="D4565" s="78" t="s">
        <v>575</v>
      </c>
      <c r="E4565" s="79" t="str">
        <f>+IF(C4565&lt;&gt;"",VLOOKUP(MID(C4565,18,5),NIVELES!$A$133:$B$213,2,0),"")</f>
        <v>PICHINCHA</v>
      </c>
      <c r="F4565" s="80" t="s">
        <v>70</v>
      </c>
      <c r="G4565" s="81" t="str">
        <f>+IF(F4565&lt;&gt;"",VLOOKUP(F4565,NIVELES!$A$246:$C$464,3,0),"")</f>
        <v xml:space="preserve"> </v>
      </c>
      <c r="H4565" s="82" t="s">
        <v>1023</v>
      </c>
      <c r="I4565" s="78" t="s">
        <v>3867</v>
      </c>
      <c r="J4565" s="78" t="s">
        <v>2475</v>
      </c>
      <c r="K4565" s="78" t="s">
        <v>2476</v>
      </c>
      <c r="L4565" s="78" t="s">
        <v>1791</v>
      </c>
      <c r="M4565" s="78" t="s">
        <v>1791</v>
      </c>
      <c r="N4565" s="78" t="s">
        <v>1791</v>
      </c>
      <c r="O4565" s="78" t="s">
        <v>2167</v>
      </c>
      <c r="P4565" s="82">
        <v>12</v>
      </c>
      <c r="Q4565" s="78" t="s">
        <v>2945</v>
      </c>
      <c r="R4565" s="82">
        <v>1</v>
      </c>
      <c r="S4565" s="82">
        <v>1</v>
      </c>
      <c r="T4565" s="82">
        <v>1</v>
      </c>
      <c r="U4565" s="82">
        <v>1</v>
      </c>
      <c r="V4565" s="82">
        <v>1</v>
      </c>
      <c r="W4565" s="82">
        <v>1</v>
      </c>
      <c r="X4565" s="82">
        <v>1</v>
      </c>
      <c r="Y4565" s="82">
        <v>1</v>
      </c>
      <c r="Z4565" s="82">
        <v>1</v>
      </c>
      <c r="AA4565" s="82">
        <v>1</v>
      </c>
      <c r="AB4565" s="82">
        <v>1</v>
      </c>
      <c r="AC4565" s="82">
        <v>1</v>
      </c>
      <c r="AD4565" s="85" t="str">
        <f>IF(A4565&lt;&gt;"",IF(D4565="DIRECCIÓN_DE_TRANSFERENCIAS","280 0031",VLOOKUP(C4565,NIVELES!$A$14:$B$105,2,0)),"")</f>
        <v>280 9240</v>
      </c>
      <c r="AE4565" s="86" t="s">
        <v>322</v>
      </c>
      <c r="AF4565" s="86" t="s">
        <v>369</v>
      </c>
      <c r="AG4565" s="79" t="str">
        <f>+IF(AF4565&lt;&gt;"",VLOOKUP(AF4565,NIVELES!$A$666:$B$673,2,0),"")</f>
        <v>ADMINISTRACIÓN_CENTRAL</v>
      </c>
      <c r="AH4565" s="78" t="s">
        <v>322</v>
      </c>
      <c r="AI4565" s="79" t="str">
        <f>IF(AH4565&lt;&gt;"",VLOOKUP(CONCATENATE(AG4565,AH4565),NIVELES!$B$676:$C$745,2,0),"")</f>
        <v>Administración De La Gestión Administrativa Financiera</v>
      </c>
      <c r="AJ4565" s="78" t="s">
        <v>517</v>
      </c>
      <c r="AK4565" s="79" t="str">
        <f>+IF(AJ4565&lt;&gt;"",VLOOKUP(AJ4565,NIVELES!$A$816:$B$892,2,0),"")</f>
        <v>NO APLICA</v>
      </c>
      <c r="AL4565" s="78" t="s">
        <v>553</v>
      </c>
      <c r="AM4565" s="78">
        <v>510306</v>
      </c>
      <c r="AN4565" s="79" t="str">
        <f>IF(AM4565&lt;&gt;"",+VLOOKUP(AM4565,NIVELES!$A$1652:$B$2466,2,0),"")</f>
        <v>Alimentación</v>
      </c>
      <c r="AO4565" s="87">
        <v>20160</v>
      </c>
      <c r="AP4565" s="88">
        <v>1680</v>
      </c>
      <c r="AQ4565" s="88">
        <v>1680</v>
      </c>
      <c r="AR4565" s="88">
        <v>1680</v>
      </c>
      <c r="AS4565" s="88">
        <v>1680</v>
      </c>
      <c r="AT4565" s="88">
        <v>1680</v>
      </c>
      <c r="AU4565" s="88">
        <v>1680</v>
      </c>
      <c r="AV4565" s="88">
        <v>1680</v>
      </c>
      <c r="AW4565" s="88">
        <v>1680</v>
      </c>
      <c r="AX4565" s="88">
        <v>1680</v>
      </c>
      <c r="AY4565" s="88">
        <v>1680</v>
      </c>
      <c r="AZ4565" s="88">
        <v>1680</v>
      </c>
      <c r="BA4565" s="88">
        <v>1680</v>
      </c>
      <c r="BB4565" s="89">
        <f t="shared" si="283"/>
        <v>20160</v>
      </c>
      <c r="BC4565" s="90" t="str">
        <f t="shared" si="282"/>
        <v>OK</v>
      </c>
      <c r="BD4565" s="91" t="str">
        <f t="shared" si="284"/>
        <v xml:space="preserve">                  </v>
      </c>
      <c r="BE4565" s="92">
        <f t="shared" si="285"/>
        <v>12</v>
      </c>
    </row>
    <row r="4566" spans="1:57" s="74" customFormat="1" ht="50.1" customHeight="1" x14ac:dyDescent="0.2">
      <c r="A4566" s="78" t="s">
        <v>55</v>
      </c>
      <c r="B4566" s="78" t="s">
        <v>68</v>
      </c>
      <c r="C4566" s="78" t="s">
        <v>42</v>
      </c>
      <c r="D4566" s="78" t="s">
        <v>575</v>
      </c>
      <c r="E4566" s="79" t="str">
        <f>+IF(C4566&lt;&gt;"",VLOOKUP(MID(C4566,18,5),NIVELES!$A$133:$B$213,2,0),"")</f>
        <v>PICHINCHA</v>
      </c>
      <c r="F4566" s="80" t="s">
        <v>70</v>
      </c>
      <c r="G4566" s="81" t="str">
        <f>+IF(F4566&lt;&gt;"",VLOOKUP(F4566,NIVELES!$A$246:$C$464,3,0),"")</f>
        <v xml:space="preserve"> </v>
      </c>
      <c r="H4566" s="82" t="s">
        <v>1023</v>
      </c>
      <c r="I4566" s="78" t="s">
        <v>3867</v>
      </c>
      <c r="J4566" s="78" t="s">
        <v>2475</v>
      </c>
      <c r="K4566" s="78" t="s">
        <v>2476</v>
      </c>
      <c r="L4566" s="78" t="s">
        <v>1791</v>
      </c>
      <c r="M4566" s="78" t="s">
        <v>1791</v>
      </c>
      <c r="N4566" s="78" t="s">
        <v>1791</v>
      </c>
      <c r="O4566" s="78" t="s">
        <v>2167</v>
      </c>
      <c r="P4566" s="82">
        <v>12</v>
      </c>
      <c r="Q4566" s="78" t="s">
        <v>2945</v>
      </c>
      <c r="R4566" s="82">
        <v>1</v>
      </c>
      <c r="S4566" s="82">
        <v>1</v>
      </c>
      <c r="T4566" s="82">
        <v>1</v>
      </c>
      <c r="U4566" s="82">
        <v>1</v>
      </c>
      <c r="V4566" s="82">
        <v>1</v>
      </c>
      <c r="W4566" s="82">
        <v>1</v>
      </c>
      <c r="X4566" s="82">
        <v>1</v>
      </c>
      <c r="Y4566" s="82">
        <v>1</v>
      </c>
      <c r="Z4566" s="82">
        <v>1</v>
      </c>
      <c r="AA4566" s="82">
        <v>1</v>
      </c>
      <c r="AB4566" s="82">
        <v>1</v>
      </c>
      <c r="AC4566" s="82">
        <v>1</v>
      </c>
      <c r="AD4566" s="85" t="str">
        <f>IF(A4566&lt;&gt;"",IF(D4566="DIRECCIÓN_DE_TRANSFERENCIAS","280 0031",VLOOKUP(C4566,NIVELES!$A$14:$B$105,2,0)),"")</f>
        <v>280 9240</v>
      </c>
      <c r="AE4566" s="86" t="s">
        <v>322</v>
      </c>
      <c r="AF4566" s="86" t="s">
        <v>369</v>
      </c>
      <c r="AG4566" s="79" t="str">
        <f>+IF(AF4566&lt;&gt;"",VLOOKUP(AF4566,NIVELES!$A$666:$B$673,2,0),"")</f>
        <v>ADMINISTRACIÓN_CENTRAL</v>
      </c>
      <c r="AH4566" s="78" t="s">
        <v>322</v>
      </c>
      <c r="AI4566" s="79" t="str">
        <f>IF(AH4566&lt;&gt;"",VLOOKUP(CONCATENATE(AG4566,AH4566),NIVELES!$B$676:$C$745,2,0),"")</f>
        <v>Administración De La Gestión Administrativa Financiera</v>
      </c>
      <c r="AJ4566" s="78" t="s">
        <v>517</v>
      </c>
      <c r="AK4566" s="79" t="str">
        <f>+IF(AJ4566&lt;&gt;"",VLOOKUP(AJ4566,NIVELES!$A$816:$B$892,2,0),"")</f>
        <v>NO APLICA</v>
      </c>
      <c r="AL4566" s="78" t="s">
        <v>553</v>
      </c>
      <c r="AM4566" s="78">
        <v>510401</v>
      </c>
      <c r="AN4566" s="79" t="str">
        <f>IF(AM4566&lt;&gt;"",+VLOOKUP(AM4566,NIVELES!$A$1652:$B$2466,2,0),"")</f>
        <v>Por Cargas Familiares</v>
      </c>
      <c r="AO4566" s="87">
        <v>2333.52</v>
      </c>
      <c r="AP4566" s="88">
        <v>194.46</v>
      </c>
      <c r="AQ4566" s="88">
        <v>194.46</v>
      </c>
      <c r="AR4566" s="88">
        <v>194.46</v>
      </c>
      <c r="AS4566" s="88">
        <v>194.46</v>
      </c>
      <c r="AT4566" s="88">
        <v>194.46</v>
      </c>
      <c r="AU4566" s="88">
        <v>194.46</v>
      </c>
      <c r="AV4566" s="88">
        <v>194.46</v>
      </c>
      <c r="AW4566" s="88">
        <v>194.46</v>
      </c>
      <c r="AX4566" s="88">
        <v>194.46</v>
      </c>
      <c r="AY4566" s="88">
        <v>194.46</v>
      </c>
      <c r="AZ4566" s="88">
        <v>194.46</v>
      </c>
      <c r="BA4566" s="88">
        <v>194.46</v>
      </c>
      <c r="BB4566" s="89">
        <f t="shared" si="283"/>
        <v>2333.52</v>
      </c>
      <c r="BC4566" s="90" t="str">
        <f t="shared" si="282"/>
        <v>OK</v>
      </c>
      <c r="BD4566" s="91" t="str">
        <f t="shared" si="284"/>
        <v xml:space="preserve">                  </v>
      </c>
      <c r="BE4566" s="92">
        <f t="shared" si="285"/>
        <v>12</v>
      </c>
    </row>
    <row r="4567" spans="1:57" s="74" customFormat="1" ht="50.1" customHeight="1" x14ac:dyDescent="0.2">
      <c r="A4567" s="78" t="s">
        <v>55</v>
      </c>
      <c r="B4567" s="78" t="s">
        <v>68</v>
      </c>
      <c r="C4567" s="78" t="s">
        <v>42</v>
      </c>
      <c r="D4567" s="78" t="s">
        <v>575</v>
      </c>
      <c r="E4567" s="79" t="str">
        <f>+IF(C4567&lt;&gt;"",VLOOKUP(MID(C4567,18,5),NIVELES!$A$133:$B$213,2,0),"")</f>
        <v>PICHINCHA</v>
      </c>
      <c r="F4567" s="80" t="s">
        <v>70</v>
      </c>
      <c r="G4567" s="81" t="str">
        <f>+IF(F4567&lt;&gt;"",VLOOKUP(F4567,NIVELES!$A$246:$C$464,3,0),"")</f>
        <v xml:space="preserve"> </v>
      </c>
      <c r="H4567" s="82" t="s">
        <v>1023</v>
      </c>
      <c r="I4567" s="78" t="s">
        <v>3867</v>
      </c>
      <c r="J4567" s="78" t="s">
        <v>2475</v>
      </c>
      <c r="K4567" s="78" t="s">
        <v>2476</v>
      </c>
      <c r="L4567" s="78" t="s">
        <v>1791</v>
      </c>
      <c r="M4567" s="78" t="s">
        <v>1791</v>
      </c>
      <c r="N4567" s="78" t="s">
        <v>1791</v>
      </c>
      <c r="O4567" s="78" t="s">
        <v>2167</v>
      </c>
      <c r="P4567" s="82">
        <v>12</v>
      </c>
      <c r="Q4567" s="78" t="s">
        <v>2945</v>
      </c>
      <c r="R4567" s="82">
        <v>1</v>
      </c>
      <c r="S4567" s="82">
        <v>1</v>
      </c>
      <c r="T4567" s="82">
        <v>1</v>
      </c>
      <c r="U4567" s="82">
        <v>1</v>
      </c>
      <c r="V4567" s="82">
        <v>1</v>
      </c>
      <c r="W4567" s="82">
        <v>1</v>
      </c>
      <c r="X4567" s="82">
        <v>1</v>
      </c>
      <c r="Y4567" s="82">
        <v>1</v>
      </c>
      <c r="Z4567" s="82">
        <v>1</v>
      </c>
      <c r="AA4567" s="82">
        <v>1</v>
      </c>
      <c r="AB4567" s="82">
        <v>1</v>
      </c>
      <c r="AC4567" s="82">
        <v>1</v>
      </c>
      <c r="AD4567" s="85" t="str">
        <f>IF(A4567&lt;&gt;"",IF(D4567="DIRECCIÓN_DE_TRANSFERENCIAS","280 0031",VLOOKUP(C4567,NIVELES!$A$14:$B$105,2,0)),"")</f>
        <v>280 9240</v>
      </c>
      <c r="AE4567" s="86" t="s">
        <v>322</v>
      </c>
      <c r="AF4567" s="86" t="s">
        <v>369</v>
      </c>
      <c r="AG4567" s="79" t="str">
        <f>+IF(AF4567&lt;&gt;"",VLOOKUP(AF4567,NIVELES!$A$666:$B$673,2,0),"")</f>
        <v>ADMINISTRACIÓN_CENTRAL</v>
      </c>
      <c r="AH4567" s="78" t="s">
        <v>322</v>
      </c>
      <c r="AI4567" s="79" t="str">
        <f>IF(AH4567&lt;&gt;"",VLOOKUP(CONCATENATE(AG4567,AH4567),NIVELES!$B$676:$C$745,2,0),"")</f>
        <v>Administración De La Gestión Administrativa Financiera</v>
      </c>
      <c r="AJ4567" s="78" t="s">
        <v>517</v>
      </c>
      <c r="AK4567" s="79" t="str">
        <f>+IF(AJ4567&lt;&gt;"",VLOOKUP(AJ4567,NIVELES!$A$816:$B$892,2,0),"")</f>
        <v>NO APLICA</v>
      </c>
      <c r="AL4567" s="78" t="s">
        <v>553</v>
      </c>
      <c r="AM4567" s="78">
        <v>510408</v>
      </c>
      <c r="AN4567" s="79" t="str">
        <f>IF(AM4567&lt;&gt;"",+VLOOKUP(AM4567,NIVELES!$A$1652:$B$2466,2,0),"")</f>
        <v>Subsidio de Antigüedad</v>
      </c>
      <c r="AO4567" s="87">
        <v>5645.13</v>
      </c>
      <c r="AP4567" s="88">
        <v>470.43</v>
      </c>
      <c r="AQ4567" s="88">
        <v>470.43</v>
      </c>
      <c r="AR4567" s="88">
        <v>470.43</v>
      </c>
      <c r="AS4567" s="88">
        <v>470.43</v>
      </c>
      <c r="AT4567" s="88">
        <v>470.43</v>
      </c>
      <c r="AU4567" s="88">
        <v>470.43</v>
      </c>
      <c r="AV4567" s="88">
        <v>470.43</v>
      </c>
      <c r="AW4567" s="88">
        <v>470.43</v>
      </c>
      <c r="AX4567" s="88">
        <v>470.43</v>
      </c>
      <c r="AY4567" s="88">
        <v>470.43</v>
      </c>
      <c r="AZ4567" s="88">
        <v>470.43</v>
      </c>
      <c r="BA4567" s="88">
        <v>470.4</v>
      </c>
      <c r="BB4567" s="89">
        <f t="shared" si="283"/>
        <v>5645.13</v>
      </c>
      <c r="BC4567" s="90" t="str">
        <f t="shared" si="282"/>
        <v>OK</v>
      </c>
      <c r="BD4567" s="91" t="str">
        <f t="shared" si="284"/>
        <v xml:space="preserve">                  </v>
      </c>
      <c r="BE4567" s="92">
        <f t="shared" si="285"/>
        <v>12</v>
      </c>
    </row>
    <row r="4568" spans="1:57" s="74" customFormat="1" ht="50.1" customHeight="1" x14ac:dyDescent="0.2">
      <c r="A4568" s="78" t="s">
        <v>55</v>
      </c>
      <c r="B4568" s="78" t="s">
        <v>68</v>
      </c>
      <c r="C4568" s="78" t="s">
        <v>42</v>
      </c>
      <c r="D4568" s="78" t="s">
        <v>575</v>
      </c>
      <c r="E4568" s="79" t="str">
        <f>+IF(C4568&lt;&gt;"",VLOOKUP(MID(C4568,18,5),NIVELES!$A$133:$B$213,2,0),"")</f>
        <v>PICHINCHA</v>
      </c>
      <c r="F4568" s="80" t="s">
        <v>70</v>
      </c>
      <c r="G4568" s="81" t="str">
        <f>+IF(F4568&lt;&gt;"",VLOOKUP(F4568,NIVELES!$A$246:$C$464,3,0),"")</f>
        <v xml:space="preserve"> </v>
      </c>
      <c r="H4568" s="82" t="s">
        <v>1023</v>
      </c>
      <c r="I4568" s="78" t="s">
        <v>3867</v>
      </c>
      <c r="J4568" s="78" t="s">
        <v>2475</v>
      </c>
      <c r="K4568" s="78" t="s">
        <v>2476</v>
      </c>
      <c r="L4568" s="78" t="s">
        <v>1791</v>
      </c>
      <c r="M4568" s="78" t="s">
        <v>1791</v>
      </c>
      <c r="N4568" s="78" t="s">
        <v>1791</v>
      </c>
      <c r="O4568" s="78" t="s">
        <v>2167</v>
      </c>
      <c r="P4568" s="82">
        <v>12</v>
      </c>
      <c r="Q4568" s="78" t="s">
        <v>2945</v>
      </c>
      <c r="R4568" s="82">
        <v>1</v>
      </c>
      <c r="S4568" s="82">
        <v>1</v>
      </c>
      <c r="T4568" s="82">
        <v>1</v>
      </c>
      <c r="U4568" s="82">
        <v>1</v>
      </c>
      <c r="V4568" s="82">
        <v>1</v>
      </c>
      <c r="W4568" s="82">
        <v>1</v>
      </c>
      <c r="X4568" s="82">
        <v>1</v>
      </c>
      <c r="Y4568" s="82">
        <v>1</v>
      </c>
      <c r="Z4568" s="82">
        <v>1</v>
      </c>
      <c r="AA4568" s="82">
        <v>1</v>
      </c>
      <c r="AB4568" s="82">
        <v>1</v>
      </c>
      <c r="AC4568" s="82">
        <v>1</v>
      </c>
      <c r="AD4568" s="85" t="str">
        <f>IF(A4568&lt;&gt;"",IF(D4568="DIRECCIÓN_DE_TRANSFERENCIAS","280 0031",VLOOKUP(C4568,NIVELES!$A$14:$B$105,2,0)),"")</f>
        <v>280 9240</v>
      </c>
      <c r="AE4568" s="86" t="s">
        <v>322</v>
      </c>
      <c r="AF4568" s="86" t="s">
        <v>369</v>
      </c>
      <c r="AG4568" s="79" t="str">
        <f>+IF(AF4568&lt;&gt;"",VLOOKUP(AF4568,NIVELES!$A$666:$B$673,2,0),"")</f>
        <v>ADMINISTRACIÓN_CENTRAL</v>
      </c>
      <c r="AH4568" s="78" t="s">
        <v>322</v>
      </c>
      <c r="AI4568" s="79" t="str">
        <f>IF(AH4568&lt;&gt;"",VLOOKUP(CONCATENATE(AG4568,AH4568),NIVELES!$B$676:$C$745,2,0),"")</f>
        <v>Administración De La Gestión Administrativa Financiera</v>
      </c>
      <c r="AJ4568" s="78" t="s">
        <v>517</v>
      </c>
      <c r="AK4568" s="79" t="str">
        <f>+IF(AJ4568&lt;&gt;"",VLOOKUP(AJ4568,NIVELES!$A$816:$B$892,2,0),"")</f>
        <v>NO APLICA</v>
      </c>
      <c r="AL4568" s="78" t="s">
        <v>553</v>
      </c>
      <c r="AM4568" s="78">
        <v>510510</v>
      </c>
      <c r="AN4568" s="79" t="str">
        <f>IF(AM4568&lt;&gt;"",+VLOOKUP(AM4568,NIVELES!$A$1652:$B$2466,2,0),"")</f>
        <v>Servicios Personales por Contrato</v>
      </c>
      <c r="AO4568" s="87">
        <v>132913</v>
      </c>
      <c r="AP4568" s="88">
        <v>11076.08</v>
      </c>
      <c r="AQ4568" s="88">
        <v>11076.08</v>
      </c>
      <c r="AR4568" s="88">
        <v>11076.08</v>
      </c>
      <c r="AS4568" s="88">
        <v>11076.08</v>
      </c>
      <c r="AT4568" s="88">
        <v>11076.08</v>
      </c>
      <c r="AU4568" s="88">
        <v>11076.08</v>
      </c>
      <c r="AV4568" s="88">
        <v>11076.08</v>
      </c>
      <c r="AW4568" s="88">
        <v>11076.08</v>
      </c>
      <c r="AX4568" s="88">
        <v>11076.08</v>
      </c>
      <c r="AY4568" s="88">
        <v>11076.08</v>
      </c>
      <c r="AZ4568" s="88">
        <v>11076.08</v>
      </c>
      <c r="BA4568" s="88">
        <v>11076.12</v>
      </c>
      <c r="BB4568" s="89">
        <f t="shared" si="283"/>
        <v>132913</v>
      </c>
      <c r="BC4568" s="90" t="str">
        <f t="shared" si="282"/>
        <v>OK</v>
      </c>
      <c r="BD4568" s="91" t="str">
        <f t="shared" si="284"/>
        <v xml:space="preserve">                  </v>
      </c>
      <c r="BE4568" s="92">
        <f t="shared" si="285"/>
        <v>12</v>
      </c>
    </row>
    <row r="4569" spans="1:57" s="74" customFormat="1" ht="50.1" customHeight="1" x14ac:dyDescent="0.2">
      <c r="A4569" s="78" t="s">
        <v>55</v>
      </c>
      <c r="B4569" s="78" t="s">
        <v>68</v>
      </c>
      <c r="C4569" s="78" t="s">
        <v>42</v>
      </c>
      <c r="D4569" s="78" t="s">
        <v>575</v>
      </c>
      <c r="E4569" s="79" t="str">
        <f>+IF(C4569&lt;&gt;"",VLOOKUP(MID(C4569,18,5),NIVELES!$A$133:$B$213,2,0),"")</f>
        <v>PICHINCHA</v>
      </c>
      <c r="F4569" s="80" t="s">
        <v>70</v>
      </c>
      <c r="G4569" s="81" t="str">
        <f>+IF(F4569&lt;&gt;"",VLOOKUP(F4569,NIVELES!$A$246:$C$464,3,0),"")</f>
        <v xml:space="preserve"> </v>
      </c>
      <c r="H4569" s="82" t="s">
        <v>1023</v>
      </c>
      <c r="I4569" s="78" t="s">
        <v>3867</v>
      </c>
      <c r="J4569" s="78" t="s">
        <v>2475</v>
      </c>
      <c r="K4569" s="78" t="s">
        <v>2476</v>
      </c>
      <c r="L4569" s="78" t="s">
        <v>1791</v>
      </c>
      <c r="M4569" s="78" t="s">
        <v>1791</v>
      </c>
      <c r="N4569" s="78" t="s">
        <v>1791</v>
      </c>
      <c r="O4569" s="78" t="s">
        <v>2167</v>
      </c>
      <c r="P4569" s="82">
        <v>12</v>
      </c>
      <c r="Q4569" s="78" t="s">
        <v>2945</v>
      </c>
      <c r="R4569" s="82">
        <v>1</v>
      </c>
      <c r="S4569" s="82">
        <v>1</v>
      </c>
      <c r="T4569" s="82">
        <v>1</v>
      </c>
      <c r="U4569" s="82">
        <v>1</v>
      </c>
      <c r="V4569" s="82">
        <v>1</v>
      </c>
      <c r="W4569" s="82">
        <v>1</v>
      </c>
      <c r="X4569" s="82">
        <v>1</v>
      </c>
      <c r="Y4569" s="82">
        <v>1</v>
      </c>
      <c r="Z4569" s="82">
        <v>1</v>
      </c>
      <c r="AA4569" s="82">
        <v>1</v>
      </c>
      <c r="AB4569" s="82">
        <v>1</v>
      </c>
      <c r="AC4569" s="82">
        <v>1</v>
      </c>
      <c r="AD4569" s="85" t="str">
        <f>IF(A4569&lt;&gt;"",IF(D4569="DIRECCIÓN_DE_TRANSFERENCIAS","280 0031",VLOOKUP(C4569,NIVELES!$A$14:$B$105,2,0)),"")</f>
        <v>280 9240</v>
      </c>
      <c r="AE4569" s="86" t="s">
        <v>322</v>
      </c>
      <c r="AF4569" s="86" t="s">
        <v>369</v>
      </c>
      <c r="AG4569" s="79" t="str">
        <f>+IF(AF4569&lt;&gt;"",VLOOKUP(AF4569,NIVELES!$A$666:$B$673,2,0),"")</f>
        <v>ADMINISTRACIÓN_CENTRAL</v>
      </c>
      <c r="AH4569" s="78" t="s">
        <v>322</v>
      </c>
      <c r="AI4569" s="79" t="str">
        <f>IF(AH4569&lt;&gt;"",VLOOKUP(CONCATENATE(AG4569,AH4569),NIVELES!$B$676:$C$745,2,0),"")</f>
        <v>Administración De La Gestión Administrativa Financiera</v>
      </c>
      <c r="AJ4569" s="78" t="s">
        <v>517</v>
      </c>
      <c r="AK4569" s="79" t="str">
        <f>+IF(AJ4569&lt;&gt;"",VLOOKUP(AJ4569,NIVELES!$A$816:$B$892,2,0),"")</f>
        <v>NO APLICA</v>
      </c>
      <c r="AL4569" s="78" t="s">
        <v>553</v>
      </c>
      <c r="AM4569" s="78">
        <v>510601</v>
      </c>
      <c r="AN4569" s="79" t="str">
        <f>IF(AM4569&lt;&gt;"",+VLOOKUP(AM4569,NIVELES!$A$1652:$B$2466,2,0),"")</f>
        <v>Aporte Patronal</v>
      </c>
      <c r="AO4569" s="87">
        <v>108099.31</v>
      </c>
      <c r="AP4569" s="88">
        <v>9008.2800000000007</v>
      </c>
      <c r="AQ4569" s="88">
        <v>9008.2800000000007</v>
      </c>
      <c r="AR4569" s="88">
        <v>9008.2800000000007</v>
      </c>
      <c r="AS4569" s="88">
        <v>9008.2800000000007</v>
      </c>
      <c r="AT4569" s="88">
        <v>9008.2800000000007</v>
      </c>
      <c r="AU4569" s="88">
        <v>9008.2800000000007</v>
      </c>
      <c r="AV4569" s="88">
        <v>9008.2800000000007</v>
      </c>
      <c r="AW4569" s="88">
        <v>9008.2800000000007</v>
      </c>
      <c r="AX4569" s="88">
        <v>9008.2800000000007</v>
      </c>
      <c r="AY4569" s="88">
        <v>9008.2800000000007</v>
      </c>
      <c r="AZ4569" s="88">
        <v>9008.2800000000007</v>
      </c>
      <c r="BA4569" s="88">
        <v>9008.23</v>
      </c>
      <c r="BB4569" s="89">
        <f t="shared" si="283"/>
        <v>108099.31</v>
      </c>
      <c r="BC4569" s="90" t="str">
        <f t="shared" si="282"/>
        <v>OK</v>
      </c>
      <c r="BD4569" s="91" t="str">
        <f t="shared" si="284"/>
        <v xml:space="preserve">                  </v>
      </c>
      <c r="BE4569" s="92">
        <f t="shared" si="285"/>
        <v>12</v>
      </c>
    </row>
    <row r="4570" spans="1:57" s="74" customFormat="1" ht="50.1" customHeight="1" x14ac:dyDescent="0.2">
      <c r="A4570" s="78" t="s">
        <v>55</v>
      </c>
      <c r="B4570" s="78" t="s">
        <v>68</v>
      </c>
      <c r="C4570" s="78" t="s">
        <v>42</v>
      </c>
      <c r="D4570" s="78" t="s">
        <v>575</v>
      </c>
      <c r="E4570" s="79" t="str">
        <f>+IF(C4570&lt;&gt;"",VLOOKUP(MID(C4570,18,5),NIVELES!$A$133:$B$213,2,0),"")</f>
        <v>PICHINCHA</v>
      </c>
      <c r="F4570" s="80" t="s">
        <v>70</v>
      </c>
      <c r="G4570" s="81" t="str">
        <f>+IF(F4570&lt;&gt;"",VLOOKUP(F4570,NIVELES!$A$246:$C$464,3,0),"")</f>
        <v xml:space="preserve"> </v>
      </c>
      <c r="H4570" s="82" t="s">
        <v>1023</v>
      </c>
      <c r="I4570" s="78" t="s">
        <v>3867</v>
      </c>
      <c r="J4570" s="78" t="s">
        <v>2475</v>
      </c>
      <c r="K4570" s="78" t="s">
        <v>2476</v>
      </c>
      <c r="L4570" s="78" t="s">
        <v>1791</v>
      </c>
      <c r="M4570" s="78" t="s">
        <v>1791</v>
      </c>
      <c r="N4570" s="78" t="s">
        <v>1791</v>
      </c>
      <c r="O4570" s="78" t="s">
        <v>2167</v>
      </c>
      <c r="P4570" s="82">
        <v>12</v>
      </c>
      <c r="Q4570" s="78" t="s">
        <v>2945</v>
      </c>
      <c r="R4570" s="82">
        <v>1</v>
      </c>
      <c r="S4570" s="82">
        <v>1</v>
      </c>
      <c r="T4570" s="82">
        <v>1</v>
      </c>
      <c r="U4570" s="82">
        <v>1</v>
      </c>
      <c r="V4570" s="82">
        <v>1</v>
      </c>
      <c r="W4570" s="82">
        <v>1</v>
      </c>
      <c r="X4570" s="82">
        <v>1</v>
      </c>
      <c r="Y4570" s="82">
        <v>1</v>
      </c>
      <c r="Z4570" s="82">
        <v>1</v>
      </c>
      <c r="AA4570" s="82">
        <v>1</v>
      </c>
      <c r="AB4570" s="82">
        <v>1</v>
      </c>
      <c r="AC4570" s="82">
        <v>1</v>
      </c>
      <c r="AD4570" s="85" t="str">
        <f>IF(A4570&lt;&gt;"",IF(D4570="DIRECCIÓN_DE_TRANSFERENCIAS","280 0031",VLOOKUP(C4570,NIVELES!$A$14:$B$105,2,0)),"")</f>
        <v>280 9240</v>
      </c>
      <c r="AE4570" s="86" t="s">
        <v>322</v>
      </c>
      <c r="AF4570" s="86" t="s">
        <v>369</v>
      </c>
      <c r="AG4570" s="79" t="str">
        <f>+IF(AF4570&lt;&gt;"",VLOOKUP(AF4570,NIVELES!$A$666:$B$673,2,0),"")</f>
        <v>ADMINISTRACIÓN_CENTRAL</v>
      </c>
      <c r="AH4570" s="78" t="s">
        <v>322</v>
      </c>
      <c r="AI4570" s="79" t="str">
        <f>IF(AH4570&lt;&gt;"",VLOOKUP(CONCATENATE(AG4570,AH4570),NIVELES!$B$676:$C$745,2,0),"")</f>
        <v>Administración De La Gestión Administrativa Financiera</v>
      </c>
      <c r="AJ4570" s="78" t="s">
        <v>517</v>
      </c>
      <c r="AK4570" s="79" t="str">
        <f>+IF(AJ4570&lt;&gt;"",VLOOKUP(AJ4570,NIVELES!$A$816:$B$892,2,0),"")</f>
        <v>NO APLICA</v>
      </c>
      <c r="AL4570" s="78" t="s">
        <v>553</v>
      </c>
      <c r="AM4570" s="78">
        <v>510602</v>
      </c>
      <c r="AN4570" s="79" t="str">
        <f>IF(AM4570&lt;&gt;"",+VLOOKUP(AM4570,NIVELES!$A$1652:$B$2466,2,0),"")</f>
        <v>Fondo de Reserva</v>
      </c>
      <c r="AO4570" s="87">
        <v>89818.03</v>
      </c>
      <c r="AP4570" s="88">
        <v>7484.84</v>
      </c>
      <c r="AQ4570" s="88">
        <v>7484.84</v>
      </c>
      <c r="AR4570" s="88">
        <v>7484.84</v>
      </c>
      <c r="AS4570" s="88">
        <v>7484.84</v>
      </c>
      <c r="AT4570" s="88">
        <v>7484.84</v>
      </c>
      <c r="AU4570" s="88">
        <v>7484.84</v>
      </c>
      <c r="AV4570" s="88">
        <v>7484.84</v>
      </c>
      <c r="AW4570" s="88">
        <v>7484.84</v>
      </c>
      <c r="AX4570" s="88">
        <v>7484.84</v>
      </c>
      <c r="AY4570" s="88">
        <v>7484.84</v>
      </c>
      <c r="AZ4570" s="88">
        <v>7484.84</v>
      </c>
      <c r="BA4570" s="88">
        <v>7484.79</v>
      </c>
      <c r="BB4570" s="89">
        <f t="shared" si="283"/>
        <v>89818.02999999997</v>
      </c>
      <c r="BC4570" s="90" t="str">
        <f t="shared" si="282"/>
        <v>OK</v>
      </c>
      <c r="BD4570" s="91" t="str">
        <f t="shared" si="284"/>
        <v xml:space="preserve">                  </v>
      </c>
      <c r="BE4570" s="92">
        <f t="shared" si="285"/>
        <v>12</v>
      </c>
    </row>
    <row r="4571" spans="1:57" s="74" customFormat="1" ht="50.1" customHeight="1" x14ac:dyDescent="0.2">
      <c r="A4571" s="78" t="s">
        <v>55</v>
      </c>
      <c r="B4571" s="78" t="s">
        <v>68</v>
      </c>
      <c r="C4571" s="78" t="s">
        <v>42</v>
      </c>
      <c r="D4571" s="78" t="s">
        <v>575</v>
      </c>
      <c r="E4571" s="79" t="str">
        <f>+IF(C4571&lt;&gt;"",VLOOKUP(MID(C4571,18,5),NIVELES!$A$133:$B$213,2,0),"")</f>
        <v>PICHINCHA</v>
      </c>
      <c r="F4571" s="80" t="s">
        <v>70</v>
      </c>
      <c r="G4571" s="81" t="str">
        <f>+IF(F4571&lt;&gt;"",VLOOKUP(F4571,NIVELES!$A$246:$C$464,3,0),"")</f>
        <v xml:space="preserve"> </v>
      </c>
      <c r="H4571" s="82" t="s">
        <v>1023</v>
      </c>
      <c r="I4571" s="78" t="s">
        <v>3869</v>
      </c>
      <c r="J4571" s="78" t="s">
        <v>2475</v>
      </c>
      <c r="K4571" s="78" t="s">
        <v>2476</v>
      </c>
      <c r="L4571" s="78" t="s">
        <v>1791</v>
      </c>
      <c r="M4571" s="78" t="s">
        <v>1791</v>
      </c>
      <c r="N4571" s="78" t="s">
        <v>1791</v>
      </c>
      <c r="O4571" s="78" t="s">
        <v>3870</v>
      </c>
      <c r="P4571" s="82">
        <v>12</v>
      </c>
      <c r="Q4571" s="78" t="s">
        <v>3871</v>
      </c>
      <c r="R4571" s="82">
        <v>1</v>
      </c>
      <c r="S4571" s="82">
        <v>1</v>
      </c>
      <c r="T4571" s="82">
        <v>1</v>
      </c>
      <c r="U4571" s="82">
        <v>1</v>
      </c>
      <c r="V4571" s="82">
        <v>1</v>
      </c>
      <c r="W4571" s="82">
        <v>1</v>
      </c>
      <c r="X4571" s="82">
        <v>1</v>
      </c>
      <c r="Y4571" s="82">
        <v>1</v>
      </c>
      <c r="Z4571" s="82">
        <v>1</v>
      </c>
      <c r="AA4571" s="82">
        <v>1</v>
      </c>
      <c r="AB4571" s="82">
        <v>1</v>
      </c>
      <c r="AC4571" s="82">
        <v>1</v>
      </c>
      <c r="AD4571" s="85" t="str">
        <f>IF(A4571&lt;&gt;"",IF(D4571="DIRECCIÓN_DE_TRANSFERENCIAS","280 0031",VLOOKUP(C4571,NIVELES!$A$14:$B$105,2,0)),"")</f>
        <v>280 9240</v>
      </c>
      <c r="AE4571" s="86" t="s">
        <v>322</v>
      </c>
      <c r="AF4571" s="86" t="s">
        <v>369</v>
      </c>
      <c r="AG4571" s="79" t="str">
        <f>+IF(AF4571&lt;&gt;"",VLOOKUP(AF4571,NIVELES!$A$666:$B$673,2,0),"")</f>
        <v>ADMINISTRACIÓN_CENTRAL</v>
      </c>
      <c r="AH4571" s="78" t="s">
        <v>322</v>
      </c>
      <c r="AI4571" s="79" t="str">
        <f>IF(AH4571&lt;&gt;"",VLOOKUP(CONCATENATE(AG4571,AH4571),NIVELES!$B$676:$C$745,2,0),"")</f>
        <v>Administración De La Gestión Administrativa Financiera</v>
      </c>
      <c r="AJ4571" s="78" t="s">
        <v>517</v>
      </c>
      <c r="AK4571" s="79" t="str">
        <f>+IF(AJ4571&lt;&gt;"",VLOOKUP(AJ4571,NIVELES!$A$816:$B$892,2,0),"")</f>
        <v>NO APLICA</v>
      </c>
      <c r="AL4571" s="78" t="s">
        <v>554</v>
      </c>
      <c r="AM4571" s="78">
        <v>530101</v>
      </c>
      <c r="AN4571" s="79" t="str">
        <f>IF(AM4571&lt;&gt;"",+VLOOKUP(AM4571,NIVELES!$A$1652:$B$2466,2,0),"")</f>
        <v>Agua Potable</v>
      </c>
      <c r="AO4571" s="87">
        <v>6035</v>
      </c>
      <c r="AP4571" s="88">
        <v>502.92</v>
      </c>
      <c r="AQ4571" s="88">
        <v>502.92</v>
      </c>
      <c r="AR4571" s="88">
        <v>502.92</v>
      </c>
      <c r="AS4571" s="88">
        <v>502.92</v>
      </c>
      <c r="AT4571" s="88">
        <v>502.92</v>
      </c>
      <c r="AU4571" s="88">
        <v>502.92</v>
      </c>
      <c r="AV4571" s="88">
        <v>502.92</v>
      </c>
      <c r="AW4571" s="88">
        <v>502.92</v>
      </c>
      <c r="AX4571" s="88">
        <v>502.92</v>
      </c>
      <c r="AY4571" s="88">
        <v>502.92</v>
      </c>
      <c r="AZ4571" s="88">
        <v>502.92</v>
      </c>
      <c r="BA4571" s="88">
        <v>502.88</v>
      </c>
      <c r="BB4571" s="89">
        <f t="shared" si="283"/>
        <v>6035</v>
      </c>
      <c r="BC4571" s="90" t="str">
        <f t="shared" si="282"/>
        <v>OK</v>
      </c>
      <c r="BD4571" s="91" t="str">
        <f t="shared" si="284"/>
        <v xml:space="preserve">                  </v>
      </c>
      <c r="BE4571" s="92">
        <f t="shared" si="285"/>
        <v>12</v>
      </c>
    </row>
    <row r="4572" spans="1:57" s="74" customFormat="1" ht="50.1" customHeight="1" x14ac:dyDescent="0.2">
      <c r="A4572" s="78" t="s">
        <v>55</v>
      </c>
      <c r="B4572" s="78" t="s">
        <v>68</v>
      </c>
      <c r="C4572" s="78" t="s">
        <v>42</v>
      </c>
      <c r="D4572" s="78" t="s">
        <v>575</v>
      </c>
      <c r="E4572" s="79" t="str">
        <f>+IF(C4572&lt;&gt;"",VLOOKUP(MID(C4572,18,5),NIVELES!$A$133:$B$213,2,0),"")</f>
        <v>PICHINCHA</v>
      </c>
      <c r="F4572" s="80" t="s">
        <v>70</v>
      </c>
      <c r="G4572" s="81" t="str">
        <f>+IF(F4572&lt;&gt;"",VLOOKUP(F4572,NIVELES!$A$246:$C$464,3,0),"")</f>
        <v xml:space="preserve"> </v>
      </c>
      <c r="H4572" s="82" t="s">
        <v>1023</v>
      </c>
      <c r="I4572" s="78" t="s">
        <v>3869</v>
      </c>
      <c r="J4572" s="78" t="s">
        <v>2475</v>
      </c>
      <c r="K4572" s="78" t="s">
        <v>2476</v>
      </c>
      <c r="L4572" s="78" t="s">
        <v>1791</v>
      </c>
      <c r="M4572" s="78" t="s">
        <v>1791</v>
      </c>
      <c r="N4572" s="78" t="s">
        <v>1791</v>
      </c>
      <c r="O4572" s="78" t="s">
        <v>3872</v>
      </c>
      <c r="P4572" s="82">
        <v>12</v>
      </c>
      <c r="Q4572" s="78" t="s">
        <v>3919</v>
      </c>
      <c r="R4572" s="82">
        <v>1</v>
      </c>
      <c r="S4572" s="82">
        <v>1</v>
      </c>
      <c r="T4572" s="82">
        <v>1</v>
      </c>
      <c r="U4572" s="82">
        <v>1</v>
      </c>
      <c r="V4572" s="82">
        <v>1</v>
      </c>
      <c r="W4572" s="82">
        <v>1</v>
      </c>
      <c r="X4572" s="82">
        <v>1</v>
      </c>
      <c r="Y4572" s="82">
        <v>1</v>
      </c>
      <c r="Z4572" s="82">
        <v>1</v>
      </c>
      <c r="AA4572" s="82">
        <v>1</v>
      </c>
      <c r="AB4572" s="82">
        <v>1</v>
      </c>
      <c r="AC4572" s="82">
        <v>1</v>
      </c>
      <c r="AD4572" s="85" t="str">
        <f>IF(A4572&lt;&gt;"",IF(D4572="DIRECCIÓN_DE_TRANSFERENCIAS","280 0031",VLOOKUP(C4572,NIVELES!$A$14:$B$105,2,0)),"")</f>
        <v>280 9240</v>
      </c>
      <c r="AE4572" s="86" t="s">
        <v>322</v>
      </c>
      <c r="AF4572" s="86" t="s">
        <v>369</v>
      </c>
      <c r="AG4572" s="79" t="str">
        <f>+IF(AF4572&lt;&gt;"",VLOOKUP(AF4572,NIVELES!$A$666:$B$673,2,0),"")</f>
        <v>ADMINISTRACIÓN_CENTRAL</v>
      </c>
      <c r="AH4572" s="78" t="s">
        <v>322</v>
      </c>
      <c r="AI4572" s="79" t="str">
        <f>IF(AH4572&lt;&gt;"",VLOOKUP(CONCATENATE(AG4572,AH4572),NIVELES!$B$676:$C$745,2,0),"")</f>
        <v>Administración De La Gestión Administrativa Financiera</v>
      </c>
      <c r="AJ4572" s="78" t="s">
        <v>517</v>
      </c>
      <c r="AK4572" s="79" t="str">
        <f>+IF(AJ4572&lt;&gt;"",VLOOKUP(AJ4572,NIVELES!$A$816:$B$892,2,0),"")</f>
        <v>NO APLICA</v>
      </c>
      <c r="AL4572" s="78" t="s">
        <v>554</v>
      </c>
      <c r="AM4572" s="78">
        <v>530104</v>
      </c>
      <c r="AN4572" s="79" t="str">
        <f>IF(AM4572&lt;&gt;"",+VLOOKUP(AM4572,NIVELES!$A$1652:$B$2466,2,0),"")</f>
        <v>Energía Eléctrica</v>
      </c>
      <c r="AO4572" s="87">
        <v>1956</v>
      </c>
      <c r="AP4572" s="88">
        <v>163</v>
      </c>
      <c r="AQ4572" s="88">
        <v>163</v>
      </c>
      <c r="AR4572" s="88">
        <v>163</v>
      </c>
      <c r="AS4572" s="88">
        <v>163</v>
      </c>
      <c r="AT4572" s="88">
        <v>163</v>
      </c>
      <c r="AU4572" s="88">
        <v>163</v>
      </c>
      <c r="AV4572" s="88">
        <v>163</v>
      </c>
      <c r="AW4572" s="88">
        <v>163</v>
      </c>
      <c r="AX4572" s="88">
        <v>163</v>
      </c>
      <c r="AY4572" s="88">
        <v>163</v>
      </c>
      <c r="AZ4572" s="88">
        <v>163</v>
      </c>
      <c r="BA4572" s="88">
        <v>163</v>
      </c>
      <c r="BB4572" s="89">
        <f t="shared" si="283"/>
        <v>1956</v>
      </c>
      <c r="BC4572" s="90" t="str">
        <f t="shared" si="282"/>
        <v>OK</v>
      </c>
      <c r="BD4572" s="91" t="str">
        <f t="shared" si="284"/>
        <v xml:space="preserve">                  </v>
      </c>
      <c r="BE4572" s="92">
        <f t="shared" si="285"/>
        <v>12</v>
      </c>
    </row>
    <row r="4573" spans="1:57" s="74" customFormat="1" ht="50.1" customHeight="1" x14ac:dyDescent="0.2">
      <c r="A4573" s="78" t="s">
        <v>55</v>
      </c>
      <c r="B4573" s="78" t="s">
        <v>68</v>
      </c>
      <c r="C4573" s="78" t="s">
        <v>42</v>
      </c>
      <c r="D4573" s="78" t="s">
        <v>575</v>
      </c>
      <c r="E4573" s="79" t="str">
        <f>+IF(C4573&lt;&gt;"",VLOOKUP(MID(C4573,18,5),NIVELES!$A$133:$B$213,2,0),"")</f>
        <v>PICHINCHA</v>
      </c>
      <c r="F4573" s="80" t="s">
        <v>70</v>
      </c>
      <c r="G4573" s="81" t="str">
        <f>+IF(F4573&lt;&gt;"",VLOOKUP(F4573,NIVELES!$A$246:$C$464,3,0),"")</f>
        <v xml:space="preserve"> </v>
      </c>
      <c r="H4573" s="82" t="s">
        <v>1023</v>
      </c>
      <c r="I4573" s="78" t="s">
        <v>3869</v>
      </c>
      <c r="J4573" s="78" t="s">
        <v>2475</v>
      </c>
      <c r="K4573" s="78" t="s">
        <v>2476</v>
      </c>
      <c r="L4573" s="78" t="s">
        <v>1791</v>
      </c>
      <c r="M4573" s="78" t="s">
        <v>1791</v>
      </c>
      <c r="N4573" s="78" t="s">
        <v>1791</v>
      </c>
      <c r="O4573" s="78" t="s">
        <v>3873</v>
      </c>
      <c r="P4573" s="82">
        <v>12</v>
      </c>
      <c r="Q4573" s="78" t="s">
        <v>3871</v>
      </c>
      <c r="R4573" s="82">
        <v>1</v>
      </c>
      <c r="S4573" s="82">
        <v>1</v>
      </c>
      <c r="T4573" s="82">
        <v>1</v>
      </c>
      <c r="U4573" s="82">
        <v>1</v>
      </c>
      <c r="V4573" s="82">
        <v>1</v>
      </c>
      <c r="W4573" s="82">
        <v>1</v>
      </c>
      <c r="X4573" s="82">
        <v>1</v>
      </c>
      <c r="Y4573" s="82">
        <v>1</v>
      </c>
      <c r="Z4573" s="82">
        <v>1</v>
      </c>
      <c r="AA4573" s="82">
        <v>1</v>
      </c>
      <c r="AB4573" s="82">
        <v>1</v>
      </c>
      <c r="AC4573" s="82">
        <v>1</v>
      </c>
      <c r="AD4573" s="85" t="str">
        <f>IF(A4573&lt;&gt;"",IF(D4573="DIRECCIÓN_DE_TRANSFERENCIAS","280 0031",VLOOKUP(C4573,NIVELES!$A$14:$B$105,2,0)),"")</f>
        <v>280 9240</v>
      </c>
      <c r="AE4573" s="86" t="s">
        <v>322</v>
      </c>
      <c r="AF4573" s="86" t="s">
        <v>369</v>
      </c>
      <c r="AG4573" s="79" t="str">
        <f>+IF(AF4573&lt;&gt;"",VLOOKUP(AF4573,NIVELES!$A$666:$B$673,2,0),"")</f>
        <v>ADMINISTRACIÓN_CENTRAL</v>
      </c>
      <c r="AH4573" s="78" t="s">
        <v>322</v>
      </c>
      <c r="AI4573" s="79" t="str">
        <f>IF(AH4573&lt;&gt;"",VLOOKUP(CONCATENATE(AG4573,AH4573),NIVELES!$B$676:$C$745,2,0),"")</f>
        <v>Administración De La Gestión Administrativa Financiera</v>
      </c>
      <c r="AJ4573" s="78" t="s">
        <v>517</v>
      </c>
      <c r="AK4573" s="79" t="str">
        <f>+IF(AJ4573&lt;&gt;"",VLOOKUP(AJ4573,NIVELES!$A$816:$B$892,2,0),"")</f>
        <v>NO APLICA</v>
      </c>
      <c r="AL4573" s="78" t="s">
        <v>554</v>
      </c>
      <c r="AM4573" s="78">
        <v>530105</v>
      </c>
      <c r="AN4573" s="79" t="str">
        <f>IF(AM4573&lt;&gt;"",+VLOOKUP(AM4573,NIVELES!$A$1652:$B$2466,2,0),"")</f>
        <v>Telecomunicaciones</v>
      </c>
      <c r="AO4573" s="87">
        <v>1737</v>
      </c>
      <c r="AP4573" s="88">
        <v>144.75</v>
      </c>
      <c r="AQ4573" s="88">
        <v>144.75</v>
      </c>
      <c r="AR4573" s="88">
        <v>144.75</v>
      </c>
      <c r="AS4573" s="88">
        <v>144.75</v>
      </c>
      <c r="AT4573" s="88">
        <v>144.75</v>
      </c>
      <c r="AU4573" s="88">
        <v>144.75</v>
      </c>
      <c r="AV4573" s="88">
        <v>144.75</v>
      </c>
      <c r="AW4573" s="88">
        <v>144.75</v>
      </c>
      <c r="AX4573" s="88">
        <v>144.75</v>
      </c>
      <c r="AY4573" s="88">
        <v>144.75</v>
      </c>
      <c r="AZ4573" s="88">
        <v>144.75</v>
      </c>
      <c r="BA4573" s="88">
        <v>144.75</v>
      </c>
      <c r="BB4573" s="89">
        <f t="shared" si="283"/>
        <v>1737</v>
      </c>
      <c r="BC4573" s="90" t="str">
        <f t="shared" si="282"/>
        <v>OK</v>
      </c>
      <c r="BD4573" s="91" t="str">
        <f t="shared" si="284"/>
        <v xml:space="preserve">                  </v>
      </c>
      <c r="BE4573" s="92">
        <f t="shared" si="285"/>
        <v>12</v>
      </c>
    </row>
    <row r="4574" spans="1:57" s="74" customFormat="1" ht="50.1" customHeight="1" x14ac:dyDescent="0.2">
      <c r="A4574" s="78" t="s">
        <v>55</v>
      </c>
      <c r="B4574" s="78" t="s">
        <v>68</v>
      </c>
      <c r="C4574" s="78" t="s">
        <v>42</v>
      </c>
      <c r="D4574" s="78" t="s">
        <v>575</v>
      </c>
      <c r="E4574" s="79" t="str">
        <f>+IF(C4574&lt;&gt;"",VLOOKUP(MID(C4574,18,5),NIVELES!$A$133:$B$213,2,0),"")</f>
        <v>PICHINCHA</v>
      </c>
      <c r="F4574" s="80" t="s">
        <v>70</v>
      </c>
      <c r="G4574" s="81" t="str">
        <f>+IF(F4574&lt;&gt;"",VLOOKUP(F4574,NIVELES!$A$246:$C$464,3,0),"")</f>
        <v xml:space="preserve"> </v>
      </c>
      <c r="H4574" s="82" t="s">
        <v>1023</v>
      </c>
      <c r="I4574" s="78" t="s">
        <v>3869</v>
      </c>
      <c r="J4574" s="78" t="s">
        <v>2475</v>
      </c>
      <c r="K4574" s="78" t="s">
        <v>2476</v>
      </c>
      <c r="L4574" s="78" t="s">
        <v>1791</v>
      </c>
      <c r="M4574" s="78" t="s">
        <v>1791</v>
      </c>
      <c r="N4574" s="78" t="s">
        <v>1791</v>
      </c>
      <c r="O4574" s="78" t="s">
        <v>3994</v>
      </c>
      <c r="P4574" s="82">
        <v>1</v>
      </c>
      <c r="Q4574" s="78" t="s">
        <v>3995</v>
      </c>
      <c r="R4574" s="82">
        <v>1</v>
      </c>
      <c r="S4574" s="82"/>
      <c r="T4574" s="82"/>
      <c r="U4574" s="82"/>
      <c r="V4574" s="82"/>
      <c r="W4574" s="82"/>
      <c r="X4574" s="82"/>
      <c r="Y4574" s="82"/>
      <c r="Z4574" s="82"/>
      <c r="AA4574" s="82"/>
      <c r="AB4574" s="82"/>
      <c r="AC4574" s="82"/>
      <c r="AD4574" s="85" t="str">
        <f>IF(A4574&lt;&gt;"",IF(D4574="DIRECCIÓN_DE_TRANSFERENCIAS","280 0031",VLOOKUP(C4574,NIVELES!$A$14:$B$105,2,0)),"")</f>
        <v>280 9240</v>
      </c>
      <c r="AE4574" s="86" t="s">
        <v>322</v>
      </c>
      <c r="AF4574" s="86" t="s">
        <v>369</v>
      </c>
      <c r="AG4574" s="79" t="str">
        <f>+IF(AF4574&lt;&gt;"",VLOOKUP(AF4574,NIVELES!$A$666:$B$673,2,0),"")</f>
        <v>ADMINISTRACIÓN_CENTRAL</v>
      </c>
      <c r="AH4574" s="78" t="s">
        <v>322</v>
      </c>
      <c r="AI4574" s="79" t="str">
        <f>IF(AH4574&lt;&gt;"",VLOOKUP(CONCATENATE(AG4574,AH4574),NIVELES!$B$676:$C$745,2,0),"")</f>
        <v>Administración De La Gestión Administrativa Financiera</v>
      </c>
      <c r="AJ4574" s="78" t="s">
        <v>517</v>
      </c>
      <c r="AK4574" s="79" t="str">
        <f>+IF(AJ4574&lt;&gt;"",VLOOKUP(AJ4574,NIVELES!$A$816:$B$892,2,0),"")</f>
        <v>NO APLICA</v>
      </c>
      <c r="AL4574" s="78" t="s">
        <v>554</v>
      </c>
      <c r="AM4574" s="78">
        <v>530209</v>
      </c>
      <c r="AN4574" s="79" t="str">
        <f>IF(AM4574&lt;&gt;"",+VLOOKUP(AM4574,NIVELES!$A$1652:$B$2466,2,0),"")</f>
        <v>Servicios de Aseo; Lavado de Vestimenta de Trabajo; Fumigación, Desinfección y Limpieza de Instalaciones</v>
      </c>
      <c r="AO4574" s="87">
        <v>8100</v>
      </c>
      <c r="AP4574" s="88">
        <v>675</v>
      </c>
      <c r="AQ4574" s="88">
        <v>675</v>
      </c>
      <c r="AR4574" s="88">
        <v>675</v>
      </c>
      <c r="AS4574" s="88">
        <v>675</v>
      </c>
      <c r="AT4574" s="88">
        <v>675</v>
      </c>
      <c r="AU4574" s="88">
        <v>675</v>
      </c>
      <c r="AV4574" s="88">
        <v>675</v>
      </c>
      <c r="AW4574" s="88">
        <v>675</v>
      </c>
      <c r="AX4574" s="88">
        <v>675</v>
      </c>
      <c r="AY4574" s="88">
        <v>675</v>
      </c>
      <c r="AZ4574" s="88">
        <v>675</v>
      </c>
      <c r="BA4574" s="88">
        <v>675</v>
      </c>
      <c r="BB4574" s="89">
        <f t="shared" si="283"/>
        <v>8100</v>
      </c>
      <c r="BC4574" s="90" t="str">
        <f t="shared" si="282"/>
        <v>OK</v>
      </c>
      <c r="BD4574" s="91" t="str">
        <f t="shared" si="284"/>
        <v xml:space="preserve">                  </v>
      </c>
      <c r="BE4574" s="92">
        <f t="shared" si="285"/>
        <v>1</v>
      </c>
    </row>
    <row r="4575" spans="1:57" s="74" customFormat="1" ht="50.1" customHeight="1" x14ac:dyDescent="0.2">
      <c r="A4575" s="78" t="s">
        <v>55</v>
      </c>
      <c r="B4575" s="78" t="s">
        <v>68</v>
      </c>
      <c r="C4575" s="78" t="s">
        <v>42</v>
      </c>
      <c r="D4575" s="78" t="s">
        <v>575</v>
      </c>
      <c r="E4575" s="79" t="str">
        <f>+IF(C4575&lt;&gt;"",VLOOKUP(MID(C4575,18,5),NIVELES!$A$133:$B$213,2,0),"")</f>
        <v>PICHINCHA</v>
      </c>
      <c r="F4575" s="80" t="s">
        <v>70</v>
      </c>
      <c r="G4575" s="81" t="str">
        <f>+IF(F4575&lt;&gt;"",VLOOKUP(F4575,NIVELES!$A$246:$C$464,3,0),"")</f>
        <v xml:space="preserve"> </v>
      </c>
      <c r="H4575" s="82" t="s">
        <v>1023</v>
      </c>
      <c r="I4575" s="78" t="s">
        <v>3869</v>
      </c>
      <c r="J4575" s="78" t="s">
        <v>2475</v>
      </c>
      <c r="K4575" s="78" t="s">
        <v>2476</v>
      </c>
      <c r="L4575" s="78" t="s">
        <v>1791</v>
      </c>
      <c r="M4575" s="78" t="s">
        <v>1791</v>
      </c>
      <c r="N4575" s="78" t="s">
        <v>1791</v>
      </c>
      <c r="O4575" s="78" t="s">
        <v>2863</v>
      </c>
      <c r="P4575" s="82">
        <v>2</v>
      </c>
      <c r="Q4575" s="78" t="s">
        <v>3996</v>
      </c>
      <c r="R4575" s="82"/>
      <c r="S4575" s="82">
        <v>1</v>
      </c>
      <c r="T4575" s="82"/>
      <c r="U4575" s="82"/>
      <c r="V4575" s="82"/>
      <c r="W4575" s="82"/>
      <c r="X4575" s="82">
        <v>1</v>
      </c>
      <c r="Y4575" s="82"/>
      <c r="Z4575" s="82"/>
      <c r="AA4575" s="82"/>
      <c r="AB4575" s="82"/>
      <c r="AC4575" s="82"/>
      <c r="AD4575" s="85" t="str">
        <f>IF(A4575&lt;&gt;"",IF(D4575="DIRECCIÓN_DE_TRANSFERENCIAS","280 0031",VLOOKUP(C4575,NIVELES!$A$14:$B$105,2,0)),"")</f>
        <v>280 9240</v>
      </c>
      <c r="AE4575" s="86" t="s">
        <v>322</v>
      </c>
      <c r="AF4575" s="86" t="s">
        <v>369</v>
      </c>
      <c r="AG4575" s="79" t="str">
        <f>+IF(AF4575&lt;&gt;"",VLOOKUP(AF4575,NIVELES!$A$666:$B$673,2,0),"")</f>
        <v>ADMINISTRACIÓN_CENTRAL</v>
      </c>
      <c r="AH4575" s="78" t="s">
        <v>322</v>
      </c>
      <c r="AI4575" s="79" t="str">
        <f>IF(AH4575&lt;&gt;"",VLOOKUP(CONCATENATE(AG4575,AH4575),NIVELES!$B$676:$C$745,2,0),"")</f>
        <v>Administración De La Gestión Administrativa Financiera</v>
      </c>
      <c r="AJ4575" s="78" t="s">
        <v>517</v>
      </c>
      <c r="AK4575" s="79" t="str">
        <f>+IF(AJ4575&lt;&gt;"",VLOOKUP(AJ4575,NIVELES!$A$816:$B$892,2,0),"")</f>
        <v>NO APLICA</v>
      </c>
      <c r="AL4575" s="78" t="s">
        <v>554</v>
      </c>
      <c r="AM4575" s="78">
        <v>530301</v>
      </c>
      <c r="AN4575" s="79" t="str">
        <f>IF(AM4575&lt;&gt;"",+VLOOKUP(AM4575,NIVELES!$A$1652:$B$2466,2,0),"")</f>
        <v>Pasajes al Interior</v>
      </c>
      <c r="AO4575" s="87">
        <v>500</v>
      </c>
      <c r="AP4575" s="88"/>
      <c r="AQ4575" s="88">
        <v>250</v>
      </c>
      <c r="AR4575" s="88"/>
      <c r="AS4575" s="88"/>
      <c r="AT4575" s="88"/>
      <c r="AU4575" s="88"/>
      <c r="AV4575" s="88">
        <v>250</v>
      </c>
      <c r="AW4575" s="88"/>
      <c r="AX4575" s="88"/>
      <c r="AY4575" s="88"/>
      <c r="AZ4575" s="88"/>
      <c r="BA4575" s="88"/>
      <c r="BB4575" s="89">
        <f t="shared" si="283"/>
        <v>500</v>
      </c>
      <c r="BC4575" s="90" t="str">
        <f t="shared" si="282"/>
        <v>OK</v>
      </c>
      <c r="BD4575" s="91" t="str">
        <f t="shared" si="284"/>
        <v xml:space="preserve">                  </v>
      </c>
      <c r="BE4575" s="92">
        <f t="shared" si="285"/>
        <v>2</v>
      </c>
    </row>
    <row r="4576" spans="1:57" s="74" customFormat="1" ht="50.1" customHeight="1" x14ac:dyDescent="0.2">
      <c r="A4576" s="78" t="s">
        <v>55</v>
      </c>
      <c r="B4576" s="78" t="s">
        <v>68</v>
      </c>
      <c r="C4576" s="78" t="s">
        <v>42</v>
      </c>
      <c r="D4576" s="78" t="s">
        <v>575</v>
      </c>
      <c r="E4576" s="79" t="str">
        <f>+IF(C4576&lt;&gt;"",VLOOKUP(MID(C4576,18,5),NIVELES!$A$133:$B$213,2,0),"")</f>
        <v>PICHINCHA</v>
      </c>
      <c r="F4576" s="80" t="s">
        <v>70</v>
      </c>
      <c r="G4576" s="81" t="str">
        <f>+IF(F4576&lt;&gt;"",VLOOKUP(F4576,NIVELES!$A$246:$C$464,3,0),"")</f>
        <v xml:space="preserve"> </v>
      </c>
      <c r="H4576" s="82" t="s">
        <v>1023</v>
      </c>
      <c r="I4576" s="78" t="s">
        <v>3869</v>
      </c>
      <c r="J4576" s="78" t="s">
        <v>2475</v>
      </c>
      <c r="K4576" s="78" t="s">
        <v>2476</v>
      </c>
      <c r="L4576" s="78" t="s">
        <v>1791</v>
      </c>
      <c r="M4576" s="78" t="s">
        <v>1791</v>
      </c>
      <c r="N4576" s="78" t="s">
        <v>1791</v>
      </c>
      <c r="O4576" s="78" t="s">
        <v>3997</v>
      </c>
      <c r="P4576" s="82">
        <v>2</v>
      </c>
      <c r="Q4576" s="78" t="s">
        <v>3998</v>
      </c>
      <c r="R4576" s="82"/>
      <c r="S4576" s="82">
        <v>1</v>
      </c>
      <c r="T4576" s="82"/>
      <c r="U4576" s="82"/>
      <c r="V4576" s="82"/>
      <c r="W4576" s="82"/>
      <c r="X4576" s="82">
        <v>1</v>
      </c>
      <c r="Y4576" s="82"/>
      <c r="Z4576" s="82"/>
      <c r="AA4576" s="82"/>
      <c r="AB4576" s="82"/>
      <c r="AC4576" s="82"/>
      <c r="AD4576" s="85" t="str">
        <f>IF(A4576&lt;&gt;"",IF(D4576="DIRECCIÓN_DE_TRANSFERENCIAS","280 0031",VLOOKUP(C4576,NIVELES!$A$14:$B$105,2,0)),"")</f>
        <v>280 9240</v>
      </c>
      <c r="AE4576" s="86" t="s">
        <v>322</v>
      </c>
      <c r="AF4576" s="86" t="s">
        <v>369</v>
      </c>
      <c r="AG4576" s="79" t="str">
        <f>+IF(AF4576&lt;&gt;"",VLOOKUP(AF4576,NIVELES!$A$666:$B$673,2,0),"")</f>
        <v>ADMINISTRACIÓN_CENTRAL</v>
      </c>
      <c r="AH4576" s="78" t="s">
        <v>322</v>
      </c>
      <c r="AI4576" s="79" t="str">
        <f>IF(AH4576&lt;&gt;"",VLOOKUP(CONCATENATE(AG4576,AH4576),NIVELES!$B$676:$C$745,2,0),"")</f>
        <v>Administración De La Gestión Administrativa Financiera</v>
      </c>
      <c r="AJ4576" s="78" t="s">
        <v>517</v>
      </c>
      <c r="AK4576" s="79" t="str">
        <f>+IF(AJ4576&lt;&gt;"",VLOOKUP(AJ4576,NIVELES!$A$816:$B$892,2,0),"")</f>
        <v>NO APLICA</v>
      </c>
      <c r="AL4576" s="78" t="s">
        <v>554</v>
      </c>
      <c r="AM4576" s="78">
        <v>530303</v>
      </c>
      <c r="AN4576" s="79" t="str">
        <f>IF(AM4576&lt;&gt;"",+VLOOKUP(AM4576,NIVELES!$A$1652:$B$2466,2,0),"")</f>
        <v>Viáticos y Subsistencias en el Interior</v>
      </c>
      <c r="AO4576" s="87">
        <v>2000</v>
      </c>
      <c r="AP4576" s="88"/>
      <c r="AQ4576" s="88">
        <v>1000</v>
      </c>
      <c r="AR4576" s="88"/>
      <c r="AS4576" s="88"/>
      <c r="AT4576" s="88"/>
      <c r="AU4576" s="88"/>
      <c r="AV4576" s="88">
        <v>1000</v>
      </c>
      <c r="AW4576" s="88"/>
      <c r="AX4576" s="88"/>
      <c r="AY4576" s="88"/>
      <c r="AZ4576" s="88"/>
      <c r="BA4576" s="88"/>
      <c r="BB4576" s="89">
        <f t="shared" si="283"/>
        <v>2000</v>
      </c>
      <c r="BC4576" s="90" t="str">
        <f t="shared" si="282"/>
        <v>OK</v>
      </c>
      <c r="BD4576" s="91" t="str">
        <f t="shared" si="284"/>
        <v xml:space="preserve">                  </v>
      </c>
      <c r="BE4576" s="92">
        <f t="shared" si="285"/>
        <v>2</v>
      </c>
    </row>
    <row r="4577" spans="1:57" s="74" customFormat="1" ht="50.1" customHeight="1" x14ac:dyDescent="0.2">
      <c r="A4577" s="78" t="s">
        <v>55</v>
      </c>
      <c r="B4577" s="78" t="s">
        <v>68</v>
      </c>
      <c r="C4577" s="78" t="s">
        <v>42</v>
      </c>
      <c r="D4577" s="78" t="s">
        <v>575</v>
      </c>
      <c r="E4577" s="79" t="str">
        <f>+IF(C4577&lt;&gt;"",VLOOKUP(MID(C4577,18,5),NIVELES!$A$133:$B$213,2,0),"")</f>
        <v>PICHINCHA</v>
      </c>
      <c r="F4577" s="80" t="s">
        <v>70</v>
      </c>
      <c r="G4577" s="81" t="str">
        <f>+IF(F4577&lt;&gt;"",VLOOKUP(F4577,NIVELES!$A$246:$C$464,3,0),"")</f>
        <v xml:space="preserve"> </v>
      </c>
      <c r="H4577" s="82" t="s">
        <v>1023</v>
      </c>
      <c r="I4577" s="78" t="s">
        <v>3869</v>
      </c>
      <c r="J4577" s="78" t="s">
        <v>2475</v>
      </c>
      <c r="K4577" s="78" t="s">
        <v>2476</v>
      </c>
      <c r="L4577" s="78" t="s">
        <v>1791</v>
      </c>
      <c r="M4577" s="78" t="s">
        <v>1791</v>
      </c>
      <c r="N4577" s="78" t="s">
        <v>1791</v>
      </c>
      <c r="O4577" s="78" t="s">
        <v>3999</v>
      </c>
      <c r="P4577" s="82">
        <v>12</v>
      </c>
      <c r="Q4577" s="78" t="s">
        <v>4000</v>
      </c>
      <c r="R4577" s="82">
        <v>1</v>
      </c>
      <c r="S4577" s="82">
        <v>1</v>
      </c>
      <c r="T4577" s="82">
        <v>1</v>
      </c>
      <c r="U4577" s="82">
        <v>1</v>
      </c>
      <c r="V4577" s="82">
        <v>1</v>
      </c>
      <c r="W4577" s="82">
        <v>1</v>
      </c>
      <c r="X4577" s="82">
        <v>1</v>
      </c>
      <c r="Y4577" s="82">
        <v>1</v>
      </c>
      <c r="Z4577" s="82">
        <v>1</v>
      </c>
      <c r="AA4577" s="82">
        <v>1</v>
      </c>
      <c r="AB4577" s="82">
        <v>1</v>
      </c>
      <c r="AC4577" s="82">
        <v>1</v>
      </c>
      <c r="AD4577" s="85" t="str">
        <f>IF(A4577&lt;&gt;"",IF(D4577="DIRECCIÓN_DE_TRANSFERENCIAS","280 0031",VLOOKUP(C4577,NIVELES!$A$14:$B$105,2,0)),"")</f>
        <v>280 9240</v>
      </c>
      <c r="AE4577" s="86" t="s">
        <v>322</v>
      </c>
      <c r="AF4577" s="86" t="s">
        <v>369</v>
      </c>
      <c r="AG4577" s="79" t="str">
        <f>+IF(AF4577&lt;&gt;"",VLOOKUP(AF4577,NIVELES!$A$666:$B$673,2,0),"")</f>
        <v>ADMINISTRACIÓN_CENTRAL</v>
      </c>
      <c r="AH4577" s="78" t="s">
        <v>322</v>
      </c>
      <c r="AI4577" s="79" t="str">
        <f>IF(AH4577&lt;&gt;"",VLOOKUP(CONCATENATE(AG4577,AH4577),NIVELES!$B$676:$C$745,2,0),"")</f>
        <v>Administración De La Gestión Administrativa Financiera</v>
      </c>
      <c r="AJ4577" s="78" t="s">
        <v>517</v>
      </c>
      <c r="AK4577" s="79" t="str">
        <f>+IF(AJ4577&lt;&gt;"",VLOOKUP(AJ4577,NIVELES!$A$816:$B$892,2,0),"")</f>
        <v>NO APLICA</v>
      </c>
      <c r="AL4577" s="78" t="s">
        <v>554</v>
      </c>
      <c r="AM4577" s="78">
        <v>530405</v>
      </c>
      <c r="AN4577" s="79" t="str">
        <f>IF(AM4577&lt;&gt;"",+VLOOKUP(AM4577,NIVELES!$A$1652:$B$2466,2,0),"")</f>
        <v>Vehículos (Mantenimiento y Reparación)</v>
      </c>
      <c r="AO4577" s="87">
        <v>6000</v>
      </c>
      <c r="AP4577" s="88">
        <v>500</v>
      </c>
      <c r="AQ4577" s="88">
        <v>500</v>
      </c>
      <c r="AR4577" s="88">
        <v>500</v>
      </c>
      <c r="AS4577" s="88">
        <v>500</v>
      </c>
      <c r="AT4577" s="88">
        <v>500</v>
      </c>
      <c r="AU4577" s="88">
        <v>500</v>
      </c>
      <c r="AV4577" s="88">
        <v>500</v>
      </c>
      <c r="AW4577" s="88">
        <v>500</v>
      </c>
      <c r="AX4577" s="88">
        <v>500</v>
      </c>
      <c r="AY4577" s="88">
        <v>500</v>
      </c>
      <c r="AZ4577" s="88">
        <v>500</v>
      </c>
      <c r="BA4577" s="88">
        <v>500</v>
      </c>
      <c r="BB4577" s="89">
        <f t="shared" si="283"/>
        <v>6000</v>
      </c>
      <c r="BC4577" s="90" t="str">
        <f t="shared" si="282"/>
        <v>OK</v>
      </c>
      <c r="BD4577" s="91" t="str">
        <f t="shared" si="284"/>
        <v xml:space="preserve">                  </v>
      </c>
      <c r="BE4577" s="92">
        <f t="shared" si="285"/>
        <v>12</v>
      </c>
    </row>
    <row r="4578" spans="1:57" s="74" customFormat="1" ht="50.1" customHeight="1" x14ac:dyDescent="0.2">
      <c r="A4578" s="78" t="s">
        <v>55</v>
      </c>
      <c r="B4578" s="78" t="s">
        <v>68</v>
      </c>
      <c r="C4578" s="78" t="s">
        <v>42</v>
      </c>
      <c r="D4578" s="78" t="s">
        <v>575</v>
      </c>
      <c r="E4578" s="79" t="str">
        <f>+IF(C4578&lt;&gt;"",VLOOKUP(MID(C4578,18,5),NIVELES!$A$133:$B$213,2,0),"")</f>
        <v>PICHINCHA</v>
      </c>
      <c r="F4578" s="80" t="s">
        <v>70</v>
      </c>
      <c r="G4578" s="81" t="str">
        <f>+IF(F4578&lt;&gt;"",VLOOKUP(F4578,NIVELES!$A$246:$C$464,3,0),"")</f>
        <v xml:space="preserve"> </v>
      </c>
      <c r="H4578" s="82" t="s">
        <v>1023</v>
      </c>
      <c r="I4578" s="78" t="s">
        <v>3869</v>
      </c>
      <c r="J4578" s="78" t="s">
        <v>2475</v>
      </c>
      <c r="K4578" s="78" t="s">
        <v>2476</v>
      </c>
      <c r="L4578" s="78" t="s">
        <v>1791</v>
      </c>
      <c r="M4578" s="78" t="s">
        <v>1791</v>
      </c>
      <c r="N4578" s="78" t="s">
        <v>1791</v>
      </c>
      <c r="O4578" s="78" t="s">
        <v>2926</v>
      </c>
      <c r="P4578" s="82">
        <v>12</v>
      </c>
      <c r="Q4578" s="78" t="s">
        <v>4001</v>
      </c>
      <c r="R4578" s="82">
        <v>1</v>
      </c>
      <c r="S4578" s="82">
        <v>1</v>
      </c>
      <c r="T4578" s="82">
        <v>1</v>
      </c>
      <c r="U4578" s="82">
        <v>1</v>
      </c>
      <c r="V4578" s="82">
        <v>1</v>
      </c>
      <c r="W4578" s="82">
        <v>1</v>
      </c>
      <c r="X4578" s="82">
        <v>1</v>
      </c>
      <c r="Y4578" s="82">
        <v>1</v>
      </c>
      <c r="Z4578" s="82">
        <v>1</v>
      </c>
      <c r="AA4578" s="82">
        <v>1</v>
      </c>
      <c r="AB4578" s="82">
        <v>1</v>
      </c>
      <c r="AC4578" s="82">
        <v>1</v>
      </c>
      <c r="AD4578" s="85" t="str">
        <f>IF(A4578&lt;&gt;"",IF(D4578="DIRECCIÓN_DE_TRANSFERENCIAS","280 0031",VLOOKUP(C4578,NIVELES!$A$14:$B$105,2,0)),"")</f>
        <v>280 9240</v>
      </c>
      <c r="AE4578" s="86" t="s">
        <v>322</v>
      </c>
      <c r="AF4578" s="86" t="s">
        <v>369</v>
      </c>
      <c r="AG4578" s="79" t="str">
        <f>+IF(AF4578&lt;&gt;"",VLOOKUP(AF4578,NIVELES!$A$666:$B$673,2,0),"")</f>
        <v>ADMINISTRACIÓN_CENTRAL</v>
      </c>
      <c r="AH4578" s="78" t="s">
        <v>322</v>
      </c>
      <c r="AI4578" s="79" t="str">
        <f>IF(AH4578&lt;&gt;"",VLOOKUP(CONCATENATE(AG4578,AH4578),NIVELES!$B$676:$C$745,2,0),"")</f>
        <v>Administración De La Gestión Administrativa Financiera</v>
      </c>
      <c r="AJ4578" s="78" t="s">
        <v>517</v>
      </c>
      <c r="AK4578" s="79" t="str">
        <f>+IF(AJ4578&lt;&gt;"",VLOOKUP(AJ4578,NIVELES!$A$816:$B$892,2,0),"")</f>
        <v>NO APLICA</v>
      </c>
      <c r="AL4578" s="78" t="s">
        <v>554</v>
      </c>
      <c r="AM4578" s="78">
        <v>530803</v>
      </c>
      <c r="AN4578" s="79" t="str">
        <f>IF(AM4578&lt;&gt;"",+VLOOKUP(AM4578,NIVELES!$A$1652:$B$2466,2,0),"")</f>
        <v>Combustibles y Lubricantes</v>
      </c>
      <c r="AO4578" s="87">
        <v>3500</v>
      </c>
      <c r="AP4578" s="88">
        <v>291.67</v>
      </c>
      <c r="AQ4578" s="88">
        <v>291.67</v>
      </c>
      <c r="AR4578" s="88">
        <v>291.67</v>
      </c>
      <c r="AS4578" s="88">
        <v>291.67</v>
      </c>
      <c r="AT4578" s="88">
        <v>291.67</v>
      </c>
      <c r="AU4578" s="88">
        <v>291.67</v>
      </c>
      <c r="AV4578" s="88">
        <v>291.67</v>
      </c>
      <c r="AW4578" s="88">
        <v>291.67</v>
      </c>
      <c r="AX4578" s="88">
        <v>291.67</v>
      </c>
      <c r="AY4578" s="88">
        <v>291.67</v>
      </c>
      <c r="AZ4578" s="88">
        <v>291.67</v>
      </c>
      <c r="BA4578" s="88">
        <v>291.63</v>
      </c>
      <c r="BB4578" s="89">
        <f t="shared" si="283"/>
        <v>3500.0000000000005</v>
      </c>
      <c r="BC4578" s="90" t="str">
        <f t="shared" si="282"/>
        <v>OK</v>
      </c>
      <c r="BD4578" s="91" t="str">
        <f t="shared" si="284"/>
        <v xml:space="preserve">                  </v>
      </c>
      <c r="BE4578" s="92">
        <f t="shared" si="285"/>
        <v>12</v>
      </c>
    </row>
    <row r="4579" spans="1:57" s="74" customFormat="1" ht="50.1" customHeight="1" x14ac:dyDescent="0.2">
      <c r="A4579" s="78" t="s">
        <v>55</v>
      </c>
      <c r="B4579" s="78" t="s">
        <v>68</v>
      </c>
      <c r="C4579" s="78" t="s">
        <v>42</v>
      </c>
      <c r="D4579" s="78" t="s">
        <v>575</v>
      </c>
      <c r="E4579" s="79" t="str">
        <f>+IF(C4579&lt;&gt;"",VLOOKUP(MID(C4579,18,5),NIVELES!$A$133:$B$213,2,0),"")</f>
        <v>PICHINCHA</v>
      </c>
      <c r="F4579" s="80" t="s">
        <v>70</v>
      </c>
      <c r="G4579" s="81" t="str">
        <f>+IF(F4579&lt;&gt;"",VLOOKUP(F4579,NIVELES!$A$246:$C$464,3,0),"")</f>
        <v xml:space="preserve"> </v>
      </c>
      <c r="H4579" s="82" t="s">
        <v>1023</v>
      </c>
      <c r="I4579" s="78" t="s">
        <v>3869</v>
      </c>
      <c r="J4579" s="78" t="s">
        <v>2475</v>
      </c>
      <c r="K4579" s="78" t="s">
        <v>2476</v>
      </c>
      <c r="L4579" s="78" t="s">
        <v>1791</v>
      </c>
      <c r="M4579" s="78" t="s">
        <v>1791</v>
      </c>
      <c r="N4579" s="78" t="s">
        <v>1791</v>
      </c>
      <c r="O4579" s="78" t="s">
        <v>4002</v>
      </c>
      <c r="P4579" s="82">
        <v>1</v>
      </c>
      <c r="Q4579" s="78" t="s">
        <v>4003</v>
      </c>
      <c r="R4579" s="82"/>
      <c r="S4579" s="82"/>
      <c r="T4579" s="82">
        <v>1</v>
      </c>
      <c r="U4579" s="82"/>
      <c r="V4579" s="82"/>
      <c r="W4579" s="82"/>
      <c r="X4579" s="82"/>
      <c r="Y4579" s="82"/>
      <c r="Z4579" s="82"/>
      <c r="AA4579" s="82"/>
      <c r="AB4579" s="82"/>
      <c r="AC4579" s="82"/>
      <c r="AD4579" s="85" t="str">
        <f>IF(A4579&lt;&gt;"",IF(D4579="DIRECCIÓN_DE_TRANSFERENCIAS","280 0031",VLOOKUP(C4579,NIVELES!$A$14:$B$105,2,0)),"")</f>
        <v>280 9240</v>
      </c>
      <c r="AE4579" s="86" t="s">
        <v>322</v>
      </c>
      <c r="AF4579" s="86" t="s">
        <v>369</v>
      </c>
      <c r="AG4579" s="79" t="str">
        <f>+IF(AF4579&lt;&gt;"",VLOOKUP(AF4579,NIVELES!$A$666:$B$673,2,0),"")</f>
        <v>ADMINISTRACIÓN_CENTRAL</v>
      </c>
      <c r="AH4579" s="78" t="s">
        <v>322</v>
      </c>
      <c r="AI4579" s="79" t="str">
        <f>IF(AH4579&lt;&gt;"",VLOOKUP(CONCATENATE(AG4579,AH4579),NIVELES!$B$676:$C$745,2,0),"")</f>
        <v>Administración De La Gestión Administrativa Financiera</v>
      </c>
      <c r="AJ4579" s="78" t="s">
        <v>517</v>
      </c>
      <c r="AK4579" s="79" t="str">
        <f>+IF(AJ4579&lt;&gt;"",VLOOKUP(AJ4579,NIVELES!$A$816:$B$892,2,0),"")</f>
        <v>NO APLICA</v>
      </c>
      <c r="AL4579" s="78" t="s">
        <v>554</v>
      </c>
      <c r="AM4579" s="78">
        <v>530804</v>
      </c>
      <c r="AN4579" s="79" t="str">
        <f>IF(AM4579&lt;&gt;"",+VLOOKUP(AM4579,NIVELES!$A$1652:$B$2466,2,0),"")</f>
        <v>Materiales de Oficina</v>
      </c>
      <c r="AO4579" s="87">
        <v>2629</v>
      </c>
      <c r="AP4579" s="88"/>
      <c r="AQ4579" s="88"/>
      <c r="AR4579" s="88">
        <v>2629</v>
      </c>
      <c r="AS4579" s="88"/>
      <c r="AT4579" s="88"/>
      <c r="AU4579" s="88"/>
      <c r="AV4579" s="88"/>
      <c r="AW4579" s="88"/>
      <c r="AX4579" s="88"/>
      <c r="AY4579" s="88"/>
      <c r="AZ4579" s="88"/>
      <c r="BA4579" s="88"/>
      <c r="BB4579" s="89">
        <f t="shared" si="283"/>
        <v>2629</v>
      </c>
      <c r="BC4579" s="90" t="str">
        <f t="shared" si="282"/>
        <v>OK</v>
      </c>
      <c r="BD4579" s="91" t="str">
        <f t="shared" si="284"/>
        <v xml:space="preserve">                  </v>
      </c>
      <c r="BE4579" s="92">
        <f t="shared" si="285"/>
        <v>1</v>
      </c>
    </row>
    <row r="4580" spans="1:57" s="74" customFormat="1" ht="50.1" customHeight="1" x14ac:dyDescent="0.2">
      <c r="A4580" s="78" t="s">
        <v>55</v>
      </c>
      <c r="B4580" s="78" t="s">
        <v>68</v>
      </c>
      <c r="C4580" s="78" t="s">
        <v>42</v>
      </c>
      <c r="D4580" s="78" t="s">
        <v>575</v>
      </c>
      <c r="E4580" s="79" t="str">
        <f>+IF(C4580&lt;&gt;"",VLOOKUP(MID(C4580,18,5),NIVELES!$A$133:$B$213,2,0),"")</f>
        <v>PICHINCHA</v>
      </c>
      <c r="F4580" s="80" t="s">
        <v>70</v>
      </c>
      <c r="G4580" s="81" t="str">
        <f>+IF(F4580&lt;&gt;"",VLOOKUP(F4580,NIVELES!$A$246:$C$464,3,0),"")</f>
        <v xml:space="preserve"> </v>
      </c>
      <c r="H4580" s="82" t="s">
        <v>1023</v>
      </c>
      <c r="I4580" s="78" t="s">
        <v>3869</v>
      </c>
      <c r="J4580" s="78" t="s">
        <v>2475</v>
      </c>
      <c r="K4580" s="78" t="s">
        <v>2476</v>
      </c>
      <c r="L4580" s="78" t="s">
        <v>1791</v>
      </c>
      <c r="M4580" s="78" t="s">
        <v>1791</v>
      </c>
      <c r="N4580" s="78" t="s">
        <v>1791</v>
      </c>
      <c r="O4580" s="78" t="s">
        <v>4004</v>
      </c>
      <c r="P4580" s="82">
        <v>1</v>
      </c>
      <c r="Q4580" s="78" t="s">
        <v>4005</v>
      </c>
      <c r="R4580" s="82"/>
      <c r="S4580" s="82"/>
      <c r="T4580" s="82">
        <v>1</v>
      </c>
      <c r="U4580" s="82"/>
      <c r="V4580" s="82"/>
      <c r="W4580" s="82"/>
      <c r="X4580" s="82"/>
      <c r="Y4580" s="82"/>
      <c r="Z4580" s="82"/>
      <c r="AA4580" s="82"/>
      <c r="AB4580" s="82"/>
      <c r="AC4580" s="82"/>
      <c r="AD4580" s="85" t="str">
        <f>IF(A4580&lt;&gt;"",IF(D4580="DIRECCIÓN_DE_TRANSFERENCIAS","280 0031",VLOOKUP(C4580,NIVELES!$A$14:$B$105,2,0)),"")</f>
        <v>280 9240</v>
      </c>
      <c r="AE4580" s="86" t="s">
        <v>322</v>
      </c>
      <c r="AF4580" s="86" t="s">
        <v>369</v>
      </c>
      <c r="AG4580" s="79" t="str">
        <f>+IF(AF4580&lt;&gt;"",VLOOKUP(AF4580,NIVELES!$A$666:$B$673,2,0),"")</f>
        <v>ADMINISTRACIÓN_CENTRAL</v>
      </c>
      <c r="AH4580" s="78" t="s">
        <v>322</v>
      </c>
      <c r="AI4580" s="79" t="str">
        <f>IF(AH4580&lt;&gt;"",VLOOKUP(CONCATENATE(AG4580,AH4580),NIVELES!$B$676:$C$745,2,0),"")</f>
        <v>Administración De La Gestión Administrativa Financiera</v>
      </c>
      <c r="AJ4580" s="78" t="s">
        <v>517</v>
      </c>
      <c r="AK4580" s="79" t="str">
        <f>+IF(AJ4580&lt;&gt;"",VLOOKUP(AJ4580,NIVELES!$A$816:$B$892,2,0),"")</f>
        <v>NO APLICA</v>
      </c>
      <c r="AL4580" s="78" t="s">
        <v>554</v>
      </c>
      <c r="AM4580" s="78">
        <v>530805</v>
      </c>
      <c r="AN4580" s="79" t="str">
        <f>IF(AM4580&lt;&gt;"",+VLOOKUP(AM4580,NIVELES!$A$1652:$B$2466,2,0),"")</f>
        <v>Materiales de Aseo</v>
      </c>
      <c r="AO4580" s="87">
        <v>1500</v>
      </c>
      <c r="AP4580" s="88"/>
      <c r="AQ4580" s="88"/>
      <c r="AR4580" s="88">
        <v>1500</v>
      </c>
      <c r="AS4580" s="88"/>
      <c r="AT4580" s="88"/>
      <c r="AU4580" s="88"/>
      <c r="AV4580" s="88"/>
      <c r="AW4580" s="88"/>
      <c r="AX4580" s="88"/>
      <c r="AY4580" s="88"/>
      <c r="AZ4580" s="88"/>
      <c r="BA4580" s="88"/>
      <c r="BB4580" s="89">
        <f t="shared" si="283"/>
        <v>1500</v>
      </c>
      <c r="BC4580" s="90" t="str">
        <f t="shared" si="282"/>
        <v>OK</v>
      </c>
      <c r="BD4580" s="91" t="str">
        <f t="shared" si="284"/>
        <v xml:space="preserve">                  </v>
      </c>
      <c r="BE4580" s="92">
        <f t="shared" si="285"/>
        <v>1</v>
      </c>
    </row>
    <row r="4581" spans="1:57" s="74" customFormat="1" ht="50.1" customHeight="1" x14ac:dyDescent="0.2">
      <c r="A4581" s="78" t="s">
        <v>55</v>
      </c>
      <c r="B4581" s="78" t="s">
        <v>68</v>
      </c>
      <c r="C4581" s="78" t="s">
        <v>42</v>
      </c>
      <c r="D4581" s="78" t="s">
        <v>575</v>
      </c>
      <c r="E4581" s="79" t="str">
        <f>+IF(C4581&lt;&gt;"",VLOOKUP(MID(C4581,18,5),NIVELES!$A$133:$B$213,2,0),"")</f>
        <v>PICHINCHA</v>
      </c>
      <c r="F4581" s="80" t="s">
        <v>70</v>
      </c>
      <c r="G4581" s="81" t="str">
        <f>+IF(F4581&lt;&gt;"",VLOOKUP(F4581,NIVELES!$A$246:$C$464,3,0),"")</f>
        <v xml:space="preserve"> </v>
      </c>
      <c r="H4581" s="82" t="s">
        <v>1023</v>
      </c>
      <c r="I4581" s="78" t="s">
        <v>3869</v>
      </c>
      <c r="J4581" s="78" t="s">
        <v>2475</v>
      </c>
      <c r="K4581" s="78" t="s">
        <v>2476</v>
      </c>
      <c r="L4581" s="78" t="s">
        <v>1791</v>
      </c>
      <c r="M4581" s="78" t="s">
        <v>1791</v>
      </c>
      <c r="N4581" s="78" t="s">
        <v>1791</v>
      </c>
      <c r="O4581" s="78" t="s">
        <v>4006</v>
      </c>
      <c r="P4581" s="82">
        <v>12</v>
      </c>
      <c r="Q4581" s="78" t="s">
        <v>4007</v>
      </c>
      <c r="R4581" s="82">
        <v>1</v>
      </c>
      <c r="S4581" s="82">
        <v>1</v>
      </c>
      <c r="T4581" s="82">
        <v>1</v>
      </c>
      <c r="U4581" s="82">
        <v>1</v>
      </c>
      <c r="V4581" s="82">
        <v>1</v>
      </c>
      <c r="W4581" s="82">
        <v>1</v>
      </c>
      <c r="X4581" s="82">
        <v>1</v>
      </c>
      <c r="Y4581" s="82">
        <v>1</v>
      </c>
      <c r="Z4581" s="82">
        <v>1</v>
      </c>
      <c r="AA4581" s="82">
        <v>1</v>
      </c>
      <c r="AB4581" s="82">
        <v>1</v>
      </c>
      <c r="AC4581" s="82">
        <v>1</v>
      </c>
      <c r="AD4581" s="85" t="str">
        <f>IF(A4581&lt;&gt;"",IF(D4581="DIRECCIÓN_DE_TRANSFERENCIAS","280 0031",VLOOKUP(C4581,NIVELES!$A$14:$B$105,2,0)),"")</f>
        <v>280 9240</v>
      </c>
      <c r="AE4581" s="86" t="s">
        <v>322</v>
      </c>
      <c r="AF4581" s="86" t="s">
        <v>369</v>
      </c>
      <c r="AG4581" s="79" t="str">
        <f>+IF(AF4581&lt;&gt;"",VLOOKUP(AF4581,NIVELES!$A$666:$B$673,2,0),"")</f>
        <v>ADMINISTRACIÓN_CENTRAL</v>
      </c>
      <c r="AH4581" s="78" t="s">
        <v>322</v>
      </c>
      <c r="AI4581" s="79" t="str">
        <f>IF(AH4581&lt;&gt;"",VLOOKUP(CONCATENATE(AG4581,AH4581),NIVELES!$B$676:$C$745,2,0),"")</f>
        <v>Administración De La Gestión Administrativa Financiera</v>
      </c>
      <c r="AJ4581" s="78" t="s">
        <v>517</v>
      </c>
      <c r="AK4581" s="79" t="str">
        <f>+IF(AJ4581&lt;&gt;"",VLOOKUP(AJ4581,NIVELES!$A$816:$B$892,2,0),"")</f>
        <v>NO APLICA</v>
      </c>
      <c r="AL4581" s="78" t="s">
        <v>554</v>
      </c>
      <c r="AM4581" s="78">
        <v>530813</v>
      </c>
      <c r="AN4581" s="79" t="str">
        <f>IF(AM4581&lt;&gt;"",+VLOOKUP(AM4581,NIVELES!$A$1652:$B$2466,2,0),"")</f>
        <v>Repuestos y Accesorios</v>
      </c>
      <c r="AO4581" s="87">
        <v>6642.3</v>
      </c>
      <c r="AP4581" s="88">
        <v>553.53</v>
      </c>
      <c r="AQ4581" s="88">
        <v>553.53</v>
      </c>
      <c r="AR4581" s="88">
        <v>553.53</v>
      </c>
      <c r="AS4581" s="88">
        <v>553.53</v>
      </c>
      <c r="AT4581" s="88">
        <v>553.53</v>
      </c>
      <c r="AU4581" s="88">
        <v>553.53</v>
      </c>
      <c r="AV4581" s="88">
        <v>553.53</v>
      </c>
      <c r="AW4581" s="88">
        <v>553.53</v>
      </c>
      <c r="AX4581" s="88">
        <v>553.53</v>
      </c>
      <c r="AY4581" s="88">
        <v>553.53</v>
      </c>
      <c r="AZ4581" s="88">
        <v>553.53</v>
      </c>
      <c r="BA4581" s="88">
        <v>553.47</v>
      </c>
      <c r="BB4581" s="89">
        <f t="shared" si="283"/>
        <v>6642.2999999999984</v>
      </c>
      <c r="BC4581" s="90" t="str">
        <f t="shared" si="282"/>
        <v>OK</v>
      </c>
      <c r="BD4581" s="91" t="str">
        <f t="shared" si="284"/>
        <v xml:space="preserve">                  </v>
      </c>
      <c r="BE4581" s="92">
        <f t="shared" si="285"/>
        <v>12</v>
      </c>
    </row>
    <row r="4582" spans="1:57" s="74" customFormat="1" ht="50.1" customHeight="1" x14ac:dyDescent="0.2">
      <c r="A4582" s="78" t="s">
        <v>55</v>
      </c>
      <c r="B4582" s="78" t="s">
        <v>68</v>
      </c>
      <c r="C4582" s="78" t="s">
        <v>42</v>
      </c>
      <c r="D4582" s="78" t="s">
        <v>575</v>
      </c>
      <c r="E4582" s="79" t="str">
        <f>+IF(C4582&lt;&gt;"",VLOOKUP(MID(C4582,18,5),NIVELES!$A$133:$B$213,2,0),"")</f>
        <v>PICHINCHA</v>
      </c>
      <c r="F4582" s="80" t="s">
        <v>70</v>
      </c>
      <c r="G4582" s="81" t="str">
        <f>+IF(F4582&lt;&gt;"",VLOOKUP(F4582,NIVELES!$A$246:$C$464,3,0),"")</f>
        <v xml:space="preserve"> </v>
      </c>
      <c r="H4582" s="82" t="s">
        <v>1023</v>
      </c>
      <c r="I4582" s="78" t="s">
        <v>3869</v>
      </c>
      <c r="J4582" s="78" t="s">
        <v>2475</v>
      </c>
      <c r="K4582" s="78" t="s">
        <v>2476</v>
      </c>
      <c r="L4582" s="78" t="s">
        <v>1791</v>
      </c>
      <c r="M4582" s="78" t="s">
        <v>1791</v>
      </c>
      <c r="N4582" s="78" t="s">
        <v>1791</v>
      </c>
      <c r="O4582" s="78" t="s">
        <v>4008</v>
      </c>
      <c r="P4582" s="82">
        <v>1</v>
      </c>
      <c r="Q4582" s="78" t="s">
        <v>4009</v>
      </c>
      <c r="R4582" s="82"/>
      <c r="S4582" s="82"/>
      <c r="T4582" s="82">
        <v>1</v>
      </c>
      <c r="U4582" s="82"/>
      <c r="V4582" s="82"/>
      <c r="W4582" s="82"/>
      <c r="X4582" s="82"/>
      <c r="Y4582" s="82"/>
      <c r="Z4582" s="82"/>
      <c r="AA4582" s="82"/>
      <c r="AB4582" s="82"/>
      <c r="AC4582" s="82"/>
      <c r="AD4582" s="85" t="str">
        <f>IF(A4582&lt;&gt;"",IF(D4582="DIRECCIÓN_DE_TRANSFERENCIAS","280 0031",VLOOKUP(C4582,NIVELES!$A$14:$B$105,2,0)),"")</f>
        <v>280 9240</v>
      </c>
      <c r="AE4582" s="86" t="s">
        <v>322</v>
      </c>
      <c r="AF4582" s="86" t="s">
        <v>369</v>
      </c>
      <c r="AG4582" s="79" t="str">
        <f>+IF(AF4582&lt;&gt;"",VLOOKUP(AF4582,NIVELES!$A$666:$B$673,2,0),"")</f>
        <v>ADMINISTRACIÓN_CENTRAL</v>
      </c>
      <c r="AH4582" s="78" t="s">
        <v>322</v>
      </c>
      <c r="AI4582" s="79" t="str">
        <f>IF(AH4582&lt;&gt;"",VLOOKUP(CONCATENATE(AG4582,AH4582),NIVELES!$B$676:$C$745,2,0),"")</f>
        <v>Administración De La Gestión Administrativa Financiera</v>
      </c>
      <c r="AJ4582" s="78" t="s">
        <v>517</v>
      </c>
      <c r="AK4582" s="79" t="str">
        <f>+IF(AJ4582&lt;&gt;"",VLOOKUP(AJ4582,NIVELES!$A$816:$B$892,2,0),"")</f>
        <v>NO APLICA</v>
      </c>
      <c r="AL4582" s="78" t="s">
        <v>555</v>
      </c>
      <c r="AM4582" s="78">
        <v>570206</v>
      </c>
      <c r="AN4582" s="79" t="str">
        <f>IF(AM4582&lt;&gt;"",+VLOOKUP(AM4582,NIVELES!$A$1652:$B$2466,2,0),"")</f>
        <v>Costas Judiciales, Trámites Notariales, Legalización de Documentos y Arreglos Extrajudiciales</v>
      </c>
      <c r="AO4582" s="87">
        <v>1277.6400000000001</v>
      </c>
      <c r="AP4582" s="88"/>
      <c r="AQ4582" s="88"/>
      <c r="AR4582" s="88">
        <v>1277.6400000000001</v>
      </c>
      <c r="AS4582" s="88"/>
      <c r="AT4582" s="88"/>
      <c r="AU4582" s="88"/>
      <c r="AV4582" s="88"/>
      <c r="AW4582" s="88"/>
      <c r="AX4582" s="88"/>
      <c r="AY4582" s="88"/>
      <c r="AZ4582" s="88"/>
      <c r="BA4582" s="88"/>
      <c r="BB4582" s="89">
        <f t="shared" si="283"/>
        <v>1277.6400000000001</v>
      </c>
      <c r="BC4582" s="90" t="str">
        <f t="shared" si="282"/>
        <v>OK</v>
      </c>
      <c r="BD4582" s="91" t="str">
        <f t="shared" si="284"/>
        <v xml:space="preserve">                  </v>
      </c>
      <c r="BE4582" s="92">
        <f t="shared" si="285"/>
        <v>1</v>
      </c>
    </row>
    <row r="4583" spans="1:57" s="74" customFormat="1" ht="50.1" customHeight="1" x14ac:dyDescent="0.2">
      <c r="A4583" s="78" t="s">
        <v>55</v>
      </c>
      <c r="B4583" s="78" t="s">
        <v>68</v>
      </c>
      <c r="C4583" s="78" t="s">
        <v>42</v>
      </c>
      <c r="D4583" s="78" t="s">
        <v>575</v>
      </c>
      <c r="E4583" s="79" t="str">
        <f>+IF(C4583&lt;&gt;"",VLOOKUP(MID(C4583,18,5),NIVELES!$A$133:$B$213,2,0),"")</f>
        <v>PICHINCHA</v>
      </c>
      <c r="F4583" s="80" t="s">
        <v>70</v>
      </c>
      <c r="G4583" s="81" t="str">
        <f>+IF(F4583&lt;&gt;"",VLOOKUP(F4583,NIVELES!$A$246:$C$464,3,0),"")</f>
        <v xml:space="preserve"> </v>
      </c>
      <c r="H4583" s="82" t="s">
        <v>1023</v>
      </c>
      <c r="I4583" s="78" t="s">
        <v>3869</v>
      </c>
      <c r="J4583" s="78" t="s">
        <v>2475</v>
      </c>
      <c r="K4583" s="78" t="s">
        <v>2476</v>
      </c>
      <c r="L4583" s="78" t="s">
        <v>1791</v>
      </c>
      <c r="M4583" s="78" t="s">
        <v>1791</v>
      </c>
      <c r="N4583" s="78" t="s">
        <v>1791</v>
      </c>
      <c r="O4583" s="78" t="s">
        <v>4010</v>
      </c>
      <c r="P4583" s="82">
        <v>10.999999999999996</v>
      </c>
      <c r="Q4583" s="78" t="s">
        <v>4011</v>
      </c>
      <c r="R4583" s="82">
        <v>1</v>
      </c>
      <c r="S4583" s="82">
        <v>1</v>
      </c>
      <c r="T4583" s="82">
        <v>1</v>
      </c>
      <c r="U4583" s="82">
        <v>1</v>
      </c>
      <c r="V4583" s="82">
        <v>1</v>
      </c>
      <c r="W4583" s="82">
        <v>1</v>
      </c>
      <c r="X4583" s="82">
        <v>0.83333333333333304</v>
      </c>
      <c r="Y4583" s="82">
        <v>0.83333333333333304</v>
      </c>
      <c r="Z4583" s="82">
        <v>0.83333333333333304</v>
      </c>
      <c r="AA4583" s="82">
        <v>0.83333333333333304</v>
      </c>
      <c r="AB4583" s="82">
        <v>0.83333333333333304</v>
      </c>
      <c r="AC4583" s="82">
        <v>0.83333333333333304</v>
      </c>
      <c r="AD4583" s="85" t="str">
        <f>IF(A4583&lt;&gt;"",IF(D4583="DIRECCIÓN_DE_TRANSFERENCIAS","280 0031",VLOOKUP(C4583,NIVELES!$A$14:$B$105,2,0)),"")</f>
        <v>280 9240</v>
      </c>
      <c r="AE4583" s="86" t="s">
        <v>322</v>
      </c>
      <c r="AF4583" s="86" t="s">
        <v>369</v>
      </c>
      <c r="AG4583" s="79" t="str">
        <f>+IF(AF4583&lt;&gt;"",VLOOKUP(AF4583,NIVELES!$A$666:$B$673,2,0),"")</f>
        <v>ADMINISTRACIÓN_CENTRAL</v>
      </c>
      <c r="AH4583" s="78" t="s">
        <v>322</v>
      </c>
      <c r="AI4583" s="79" t="str">
        <f>IF(AH4583&lt;&gt;"",VLOOKUP(CONCATENATE(AG4583,AH4583),NIVELES!$B$676:$C$745,2,0),"")</f>
        <v>Administración De La Gestión Administrativa Financiera</v>
      </c>
      <c r="AJ4583" s="78" t="s">
        <v>517</v>
      </c>
      <c r="AK4583" s="79" t="str">
        <f>+IF(AJ4583&lt;&gt;"",VLOOKUP(AJ4583,NIVELES!$A$816:$B$892,2,0),"")</f>
        <v>NO APLICA</v>
      </c>
      <c r="AL4583" s="78" t="s">
        <v>556</v>
      </c>
      <c r="AM4583" s="78">
        <v>580209</v>
      </c>
      <c r="AN4583" s="79" t="str">
        <f>IF(AM4583&lt;&gt;"",+VLOOKUP(AM4583,NIVELES!$A$1652:$B$2466,2,0),"")</f>
        <v>A Jubilados Patronales</v>
      </c>
      <c r="AO4583" s="87">
        <v>3575.61</v>
      </c>
      <c r="AP4583" s="88">
        <v>611.66999999999996</v>
      </c>
      <c r="AQ4583" s="88">
        <v>611.66999999999996</v>
      </c>
      <c r="AR4583" s="88">
        <v>611.66999999999996</v>
      </c>
      <c r="AS4583" s="88">
        <v>611.66999999999996</v>
      </c>
      <c r="AT4583" s="88">
        <v>611.66999999999996</v>
      </c>
      <c r="AU4583" s="88">
        <v>517.26</v>
      </c>
      <c r="AV4583" s="88"/>
      <c r="AW4583" s="88"/>
      <c r="AX4583" s="88"/>
      <c r="AY4583" s="88"/>
      <c r="AZ4583" s="88"/>
      <c r="BA4583" s="88"/>
      <c r="BB4583" s="89">
        <f t="shared" si="283"/>
        <v>3575.6099999999997</v>
      </c>
      <c r="BC4583" s="90" t="str">
        <f t="shared" si="282"/>
        <v>OK</v>
      </c>
      <c r="BD4583" s="91" t="str">
        <f t="shared" si="284"/>
        <v xml:space="preserve">                  </v>
      </c>
      <c r="BE4583" s="92">
        <f t="shared" si="285"/>
        <v>10.999999999999996</v>
      </c>
    </row>
    <row r="4584" spans="1:57" s="74" customFormat="1" ht="50.1" customHeight="1" x14ac:dyDescent="0.2">
      <c r="A4584" s="78" t="s">
        <v>55</v>
      </c>
      <c r="B4584" s="78" t="s">
        <v>68</v>
      </c>
      <c r="C4584" s="78" t="s">
        <v>42</v>
      </c>
      <c r="D4584" s="78" t="s">
        <v>605</v>
      </c>
      <c r="E4584" s="79" t="str">
        <f>+IF(C4584&lt;&gt;"",VLOOKUP(MID(C4584,18,5),NIVELES!$A$133:$B$213,2,0),"")</f>
        <v>PICHINCHA</v>
      </c>
      <c r="F4584" s="80" t="s">
        <v>70</v>
      </c>
      <c r="G4584" s="81" t="str">
        <f>+IF(F4584&lt;&gt;"",VLOOKUP(F4584,NIVELES!$A$246:$C$464,3,0),"")</f>
        <v xml:space="preserve"> </v>
      </c>
      <c r="H4584" s="82" t="s">
        <v>1024</v>
      </c>
      <c r="I4584" s="78" t="s">
        <v>2183</v>
      </c>
      <c r="J4584" s="78" t="s">
        <v>2184</v>
      </c>
      <c r="K4584" s="78" t="s">
        <v>2185</v>
      </c>
      <c r="L4584" s="78" t="s">
        <v>4012</v>
      </c>
      <c r="M4584" s="78">
        <v>60</v>
      </c>
      <c r="N4584" s="78" t="s">
        <v>4013</v>
      </c>
      <c r="O4584" s="78" t="s">
        <v>2167</v>
      </c>
      <c r="P4584" s="82">
        <v>12</v>
      </c>
      <c r="Q4584" s="78" t="s">
        <v>2945</v>
      </c>
      <c r="R4584" s="82">
        <v>1</v>
      </c>
      <c r="S4584" s="82">
        <v>1</v>
      </c>
      <c r="T4584" s="82">
        <v>1</v>
      </c>
      <c r="U4584" s="82">
        <v>1</v>
      </c>
      <c r="V4584" s="82">
        <v>1</v>
      </c>
      <c r="W4584" s="82">
        <v>1</v>
      </c>
      <c r="X4584" s="82">
        <v>1</v>
      </c>
      <c r="Y4584" s="82">
        <v>1</v>
      </c>
      <c r="Z4584" s="82">
        <v>1</v>
      </c>
      <c r="AA4584" s="82">
        <v>1</v>
      </c>
      <c r="AB4584" s="82">
        <v>1</v>
      </c>
      <c r="AC4584" s="82">
        <v>1</v>
      </c>
      <c r="AD4584" s="85" t="str">
        <f>IF(A4584&lt;&gt;"",IF(D4584="DIRECCIÓN_DE_TRANSFERENCIAS","280 0031",VLOOKUP(C4584,NIVELES!$A$14:$B$105,2,0)),"")</f>
        <v>280 9240</v>
      </c>
      <c r="AE4584" s="86" t="s">
        <v>322</v>
      </c>
      <c r="AF4584" s="86" t="s">
        <v>542</v>
      </c>
      <c r="AG4584" s="79" t="str">
        <f>+IF(AF4584&lt;&gt;"",VLOOKUP(AF4584,NIVELES!$A$666:$B$673,2,0),"")</f>
        <v>SISTEMA_DE_PROTECCIÓN_ESPECIAL_EN_EL_CICLO_DE_VIDA</v>
      </c>
      <c r="AH4584" s="78" t="s">
        <v>452</v>
      </c>
      <c r="AI4584" s="79" t="str">
        <f>IF(AH4584&lt;&gt;"",VLOOKUP(CONCATENATE(AG4584,AH4584),NIVELES!$B$676:$C$745,2,0),"")</f>
        <v>Modalidades De Proteccion Especial Directos</v>
      </c>
      <c r="AJ4584" s="78" t="s">
        <v>517</v>
      </c>
      <c r="AK4584" s="79" t="str">
        <f>+IF(AJ4584&lt;&gt;"",VLOOKUP(AJ4584,NIVELES!$A$816:$B$892,2,0),"")</f>
        <v>NO APLICA</v>
      </c>
      <c r="AL4584" s="78" t="s">
        <v>553</v>
      </c>
      <c r="AM4584" s="78">
        <v>510105</v>
      </c>
      <c r="AN4584" s="79" t="str">
        <f>IF(AM4584&lt;&gt;"",+VLOOKUP(AM4584,NIVELES!$A$1652:$B$2466,2,0),"")</f>
        <v>Remuneraciones Unificadas</v>
      </c>
      <c r="AO4584" s="87">
        <v>19608</v>
      </c>
      <c r="AP4584" s="88">
        <v>1634</v>
      </c>
      <c r="AQ4584" s="88">
        <v>1634</v>
      </c>
      <c r="AR4584" s="88">
        <v>1634</v>
      </c>
      <c r="AS4584" s="88">
        <v>1634</v>
      </c>
      <c r="AT4584" s="88">
        <v>1634</v>
      </c>
      <c r="AU4584" s="88">
        <v>1634</v>
      </c>
      <c r="AV4584" s="88">
        <v>1634</v>
      </c>
      <c r="AW4584" s="88">
        <v>1634</v>
      </c>
      <c r="AX4584" s="88">
        <v>1634</v>
      </c>
      <c r="AY4584" s="88">
        <v>1634</v>
      </c>
      <c r="AZ4584" s="88">
        <v>1634</v>
      </c>
      <c r="BA4584" s="88">
        <v>1634</v>
      </c>
      <c r="BB4584" s="89">
        <f t="shared" si="283"/>
        <v>19608</v>
      </c>
      <c r="BC4584" s="90" t="str">
        <f t="shared" si="282"/>
        <v>OK</v>
      </c>
      <c r="BD4584" s="91" t="str">
        <f t="shared" si="284"/>
        <v xml:space="preserve">                  </v>
      </c>
      <c r="BE4584" s="92">
        <f t="shared" si="285"/>
        <v>12</v>
      </c>
    </row>
    <row r="4585" spans="1:57" s="74" customFormat="1" ht="50.1" customHeight="1" x14ac:dyDescent="0.2">
      <c r="A4585" s="78" t="s">
        <v>55</v>
      </c>
      <c r="B4585" s="78" t="s">
        <v>68</v>
      </c>
      <c r="C4585" s="78" t="s">
        <v>42</v>
      </c>
      <c r="D4585" s="78" t="s">
        <v>605</v>
      </c>
      <c r="E4585" s="79" t="str">
        <f>+IF(C4585&lt;&gt;"",VLOOKUP(MID(C4585,18,5),NIVELES!$A$133:$B$213,2,0),"")</f>
        <v>PICHINCHA</v>
      </c>
      <c r="F4585" s="80" t="s">
        <v>70</v>
      </c>
      <c r="G4585" s="81" t="str">
        <f>+IF(F4585&lt;&gt;"",VLOOKUP(F4585,NIVELES!$A$246:$C$464,3,0),"")</f>
        <v xml:space="preserve"> </v>
      </c>
      <c r="H4585" s="82" t="s">
        <v>1024</v>
      </c>
      <c r="I4585" s="78" t="s">
        <v>2183</v>
      </c>
      <c r="J4585" s="78" t="s">
        <v>2184</v>
      </c>
      <c r="K4585" s="78" t="s">
        <v>2185</v>
      </c>
      <c r="L4585" s="78" t="s">
        <v>4012</v>
      </c>
      <c r="M4585" s="78">
        <v>60</v>
      </c>
      <c r="N4585" s="78" t="s">
        <v>4013</v>
      </c>
      <c r="O4585" s="78" t="s">
        <v>2167</v>
      </c>
      <c r="P4585" s="82">
        <v>1</v>
      </c>
      <c r="Q4585" s="78" t="s">
        <v>2945</v>
      </c>
      <c r="R4585" s="82"/>
      <c r="S4585" s="82"/>
      <c r="T4585" s="82"/>
      <c r="U4585" s="82"/>
      <c r="V4585" s="82"/>
      <c r="W4585" s="82"/>
      <c r="X4585" s="82"/>
      <c r="Y4585" s="82"/>
      <c r="Z4585" s="82"/>
      <c r="AA4585" s="82"/>
      <c r="AB4585" s="82"/>
      <c r="AC4585" s="82">
        <v>1</v>
      </c>
      <c r="AD4585" s="85" t="str">
        <f>IF(A4585&lt;&gt;"",IF(D4585="DIRECCIÓN_DE_TRANSFERENCIAS","280 0031",VLOOKUP(C4585,NIVELES!$A$14:$B$105,2,0)),"")</f>
        <v>280 9240</v>
      </c>
      <c r="AE4585" s="86" t="s">
        <v>322</v>
      </c>
      <c r="AF4585" s="86" t="s">
        <v>542</v>
      </c>
      <c r="AG4585" s="79" t="str">
        <f>+IF(AF4585&lt;&gt;"",VLOOKUP(AF4585,NIVELES!$A$666:$B$673,2,0),"")</f>
        <v>SISTEMA_DE_PROTECCIÓN_ESPECIAL_EN_EL_CICLO_DE_VIDA</v>
      </c>
      <c r="AH4585" s="78" t="s">
        <v>452</v>
      </c>
      <c r="AI4585" s="79" t="str">
        <f>IF(AH4585&lt;&gt;"",VLOOKUP(CONCATENATE(AG4585,AH4585),NIVELES!$B$676:$C$745,2,0),"")</f>
        <v>Modalidades De Proteccion Especial Directos</v>
      </c>
      <c r="AJ4585" s="78" t="s">
        <v>517</v>
      </c>
      <c r="AK4585" s="79" t="str">
        <f>+IF(AJ4585&lt;&gt;"",VLOOKUP(AJ4585,NIVELES!$A$816:$B$892,2,0),"")</f>
        <v>NO APLICA</v>
      </c>
      <c r="AL4585" s="78" t="s">
        <v>553</v>
      </c>
      <c r="AM4585" s="78">
        <v>510203</v>
      </c>
      <c r="AN4585" s="79" t="str">
        <f>IF(AM4585&lt;&gt;"",+VLOOKUP(AM4585,NIVELES!$A$1652:$B$2466,2,0),"")</f>
        <v>Decimotercer Sueldo</v>
      </c>
      <c r="AO4585" s="87">
        <v>7127.08</v>
      </c>
      <c r="AP4585" s="88"/>
      <c r="AQ4585" s="88"/>
      <c r="AR4585" s="88"/>
      <c r="AS4585" s="88"/>
      <c r="AT4585" s="88"/>
      <c r="AU4585" s="88"/>
      <c r="AV4585" s="88"/>
      <c r="AW4585" s="88"/>
      <c r="AX4585" s="88"/>
      <c r="AY4585" s="88"/>
      <c r="AZ4585" s="88"/>
      <c r="BA4585" s="88">
        <v>7127.08</v>
      </c>
      <c r="BB4585" s="89">
        <f t="shared" si="283"/>
        <v>7127.08</v>
      </c>
      <c r="BC4585" s="90" t="str">
        <f t="shared" si="282"/>
        <v>OK</v>
      </c>
      <c r="BD4585" s="91" t="str">
        <f t="shared" si="284"/>
        <v xml:space="preserve">                  </v>
      </c>
      <c r="BE4585" s="92">
        <f t="shared" si="285"/>
        <v>1</v>
      </c>
    </row>
    <row r="4586" spans="1:57" s="74" customFormat="1" ht="50.1" customHeight="1" x14ac:dyDescent="0.2">
      <c r="A4586" s="78" t="s">
        <v>55</v>
      </c>
      <c r="B4586" s="78" t="s">
        <v>68</v>
      </c>
      <c r="C4586" s="78" t="s">
        <v>42</v>
      </c>
      <c r="D4586" s="78" t="s">
        <v>605</v>
      </c>
      <c r="E4586" s="79" t="str">
        <f>+IF(C4586&lt;&gt;"",VLOOKUP(MID(C4586,18,5),NIVELES!$A$133:$B$213,2,0),"")</f>
        <v>PICHINCHA</v>
      </c>
      <c r="F4586" s="80" t="s">
        <v>70</v>
      </c>
      <c r="G4586" s="81" t="str">
        <f>+IF(F4586&lt;&gt;"",VLOOKUP(F4586,NIVELES!$A$246:$C$464,3,0),"")</f>
        <v xml:space="preserve"> </v>
      </c>
      <c r="H4586" s="82" t="s">
        <v>1024</v>
      </c>
      <c r="I4586" s="78" t="s">
        <v>2183</v>
      </c>
      <c r="J4586" s="78" t="s">
        <v>2184</v>
      </c>
      <c r="K4586" s="78" t="s">
        <v>2185</v>
      </c>
      <c r="L4586" s="78" t="s">
        <v>4012</v>
      </c>
      <c r="M4586" s="78">
        <v>60</v>
      </c>
      <c r="N4586" s="78" t="s">
        <v>4013</v>
      </c>
      <c r="O4586" s="78" t="s">
        <v>2167</v>
      </c>
      <c r="P4586" s="82">
        <v>1</v>
      </c>
      <c r="Q4586" s="78" t="s">
        <v>2945</v>
      </c>
      <c r="R4586" s="82"/>
      <c r="S4586" s="82"/>
      <c r="T4586" s="82"/>
      <c r="U4586" s="82"/>
      <c r="V4586" s="82"/>
      <c r="W4586" s="82"/>
      <c r="X4586" s="82"/>
      <c r="Y4586" s="82">
        <v>1</v>
      </c>
      <c r="Z4586" s="82"/>
      <c r="AA4586" s="82"/>
      <c r="AB4586" s="82"/>
      <c r="AC4586" s="82"/>
      <c r="AD4586" s="85" t="str">
        <f>IF(A4586&lt;&gt;"",IF(D4586="DIRECCIÓN_DE_TRANSFERENCIAS","280 0031",VLOOKUP(C4586,NIVELES!$A$14:$B$105,2,0)),"")</f>
        <v>280 9240</v>
      </c>
      <c r="AE4586" s="86" t="s">
        <v>322</v>
      </c>
      <c r="AF4586" s="86" t="s">
        <v>542</v>
      </c>
      <c r="AG4586" s="79" t="str">
        <f>+IF(AF4586&lt;&gt;"",VLOOKUP(AF4586,NIVELES!$A$666:$B$673,2,0),"")</f>
        <v>SISTEMA_DE_PROTECCIÓN_ESPECIAL_EN_EL_CICLO_DE_VIDA</v>
      </c>
      <c r="AH4586" s="78" t="s">
        <v>452</v>
      </c>
      <c r="AI4586" s="79" t="str">
        <f>IF(AH4586&lt;&gt;"",VLOOKUP(CONCATENATE(AG4586,AH4586),NIVELES!$B$676:$C$745,2,0),"")</f>
        <v>Modalidades De Proteccion Especial Directos</v>
      </c>
      <c r="AJ4586" s="78" t="s">
        <v>517</v>
      </c>
      <c r="AK4586" s="79" t="str">
        <f>+IF(AJ4586&lt;&gt;"",VLOOKUP(AJ4586,NIVELES!$A$816:$B$892,2,0),"")</f>
        <v>NO APLICA</v>
      </c>
      <c r="AL4586" s="78" t="s">
        <v>553</v>
      </c>
      <c r="AM4586" s="78">
        <v>510204</v>
      </c>
      <c r="AN4586" s="79" t="str">
        <f>IF(AM4586&lt;&gt;"",+VLOOKUP(AM4586,NIVELES!$A$1652:$B$2466,2,0),"")</f>
        <v>Decimocuarto Sueldo</v>
      </c>
      <c r="AO4586" s="87">
        <v>2528.17</v>
      </c>
      <c r="AP4586" s="88"/>
      <c r="AQ4586" s="88"/>
      <c r="AR4586" s="88"/>
      <c r="AS4586" s="88"/>
      <c r="AT4586" s="88"/>
      <c r="AU4586" s="88"/>
      <c r="AV4586" s="88"/>
      <c r="AW4586" s="88">
        <v>2528.17</v>
      </c>
      <c r="AX4586" s="88"/>
      <c r="AY4586" s="88"/>
      <c r="AZ4586" s="88"/>
      <c r="BA4586" s="88"/>
      <c r="BB4586" s="89">
        <f t="shared" si="283"/>
        <v>2528.17</v>
      </c>
      <c r="BC4586" s="90" t="str">
        <f t="shared" si="282"/>
        <v>OK</v>
      </c>
      <c r="BD4586" s="91" t="str">
        <f t="shared" si="284"/>
        <v xml:space="preserve">                  </v>
      </c>
      <c r="BE4586" s="92">
        <f t="shared" si="285"/>
        <v>1</v>
      </c>
    </row>
    <row r="4587" spans="1:57" s="74" customFormat="1" ht="50.1" customHeight="1" x14ac:dyDescent="0.2">
      <c r="A4587" s="78" t="s">
        <v>55</v>
      </c>
      <c r="B4587" s="78" t="s">
        <v>68</v>
      </c>
      <c r="C4587" s="78" t="s">
        <v>42</v>
      </c>
      <c r="D4587" s="78" t="s">
        <v>605</v>
      </c>
      <c r="E4587" s="79" t="str">
        <f>+IF(C4587&lt;&gt;"",VLOOKUP(MID(C4587,18,5),NIVELES!$A$133:$B$213,2,0),"")</f>
        <v>PICHINCHA</v>
      </c>
      <c r="F4587" s="80" t="s">
        <v>70</v>
      </c>
      <c r="G4587" s="81" t="str">
        <f>+IF(F4587&lt;&gt;"",VLOOKUP(F4587,NIVELES!$A$246:$C$464,3,0),"")</f>
        <v xml:space="preserve"> </v>
      </c>
      <c r="H4587" s="82" t="s">
        <v>1024</v>
      </c>
      <c r="I4587" s="78" t="s">
        <v>2183</v>
      </c>
      <c r="J4587" s="78" t="s">
        <v>2184</v>
      </c>
      <c r="K4587" s="78" t="s">
        <v>2185</v>
      </c>
      <c r="L4587" s="78" t="s">
        <v>4012</v>
      </c>
      <c r="M4587" s="78">
        <v>60</v>
      </c>
      <c r="N4587" s="78" t="s">
        <v>4013</v>
      </c>
      <c r="O4587" s="78" t="s">
        <v>2167</v>
      </c>
      <c r="P4587" s="82">
        <v>12</v>
      </c>
      <c r="Q4587" s="78" t="s">
        <v>2945</v>
      </c>
      <c r="R4587" s="82">
        <v>1</v>
      </c>
      <c r="S4587" s="82">
        <v>1</v>
      </c>
      <c r="T4587" s="82">
        <v>1</v>
      </c>
      <c r="U4587" s="82">
        <v>1</v>
      </c>
      <c r="V4587" s="82">
        <v>1</v>
      </c>
      <c r="W4587" s="82">
        <v>1</v>
      </c>
      <c r="X4587" s="82">
        <v>1</v>
      </c>
      <c r="Y4587" s="82">
        <v>1</v>
      </c>
      <c r="Z4587" s="82">
        <v>1</v>
      </c>
      <c r="AA4587" s="82">
        <v>1</v>
      </c>
      <c r="AB4587" s="82">
        <v>1</v>
      </c>
      <c r="AC4587" s="82">
        <v>1</v>
      </c>
      <c r="AD4587" s="85" t="str">
        <f>IF(A4587&lt;&gt;"",IF(D4587="DIRECCIÓN_DE_TRANSFERENCIAS","280 0031",VLOOKUP(C4587,NIVELES!$A$14:$B$105,2,0)),"")</f>
        <v>280 9240</v>
      </c>
      <c r="AE4587" s="86" t="s">
        <v>322</v>
      </c>
      <c r="AF4587" s="86" t="s">
        <v>542</v>
      </c>
      <c r="AG4587" s="79" t="str">
        <f>+IF(AF4587&lt;&gt;"",VLOOKUP(AF4587,NIVELES!$A$666:$B$673,2,0),"")</f>
        <v>SISTEMA_DE_PROTECCIÓN_ESPECIAL_EN_EL_CICLO_DE_VIDA</v>
      </c>
      <c r="AH4587" s="78" t="s">
        <v>452</v>
      </c>
      <c r="AI4587" s="79" t="str">
        <f>IF(AH4587&lt;&gt;"",VLOOKUP(CONCATENATE(AG4587,AH4587),NIVELES!$B$676:$C$745,2,0),"")</f>
        <v>Modalidades De Proteccion Especial Directos</v>
      </c>
      <c r="AJ4587" s="78" t="s">
        <v>517</v>
      </c>
      <c r="AK4587" s="79" t="str">
        <f>+IF(AJ4587&lt;&gt;"",VLOOKUP(AJ4587,NIVELES!$A$816:$B$892,2,0),"")</f>
        <v>NO APLICA</v>
      </c>
      <c r="AL4587" s="78" t="s">
        <v>553</v>
      </c>
      <c r="AM4587" s="78">
        <v>510510</v>
      </c>
      <c r="AN4587" s="79" t="str">
        <f>IF(AM4587&lt;&gt;"",+VLOOKUP(AM4587,NIVELES!$A$1652:$B$2466,2,0),"")</f>
        <v>Servicios Personales por Contrato</v>
      </c>
      <c r="AO4587" s="87">
        <v>67551</v>
      </c>
      <c r="AP4587" s="88">
        <v>5629.25</v>
      </c>
      <c r="AQ4587" s="88">
        <v>5629.25</v>
      </c>
      <c r="AR4587" s="88">
        <v>5629.25</v>
      </c>
      <c r="AS4587" s="88">
        <v>5629.25</v>
      </c>
      <c r="AT4587" s="88">
        <v>5629.25</v>
      </c>
      <c r="AU4587" s="88">
        <v>5629.25</v>
      </c>
      <c r="AV4587" s="88">
        <v>5629.25</v>
      </c>
      <c r="AW4587" s="88">
        <v>5629.25</v>
      </c>
      <c r="AX4587" s="88">
        <v>5629.25</v>
      </c>
      <c r="AY4587" s="88">
        <v>5629.25</v>
      </c>
      <c r="AZ4587" s="88">
        <v>5629.25</v>
      </c>
      <c r="BA4587" s="88">
        <v>5629.25</v>
      </c>
      <c r="BB4587" s="89">
        <f t="shared" si="283"/>
        <v>67551</v>
      </c>
      <c r="BC4587" s="90" t="str">
        <f t="shared" si="282"/>
        <v>OK</v>
      </c>
      <c r="BD4587" s="91" t="str">
        <f t="shared" si="284"/>
        <v xml:space="preserve">                  </v>
      </c>
      <c r="BE4587" s="92">
        <f t="shared" si="285"/>
        <v>12</v>
      </c>
    </row>
    <row r="4588" spans="1:57" s="74" customFormat="1" ht="50.1" customHeight="1" x14ac:dyDescent="0.2">
      <c r="A4588" s="78" t="s">
        <v>55</v>
      </c>
      <c r="B4588" s="78" t="s">
        <v>68</v>
      </c>
      <c r="C4588" s="78" t="s">
        <v>42</v>
      </c>
      <c r="D4588" s="78" t="s">
        <v>605</v>
      </c>
      <c r="E4588" s="79" t="str">
        <f>+IF(C4588&lt;&gt;"",VLOOKUP(MID(C4588,18,5),NIVELES!$A$133:$B$213,2,0),"")</f>
        <v>PICHINCHA</v>
      </c>
      <c r="F4588" s="80" t="s">
        <v>70</v>
      </c>
      <c r="G4588" s="81" t="str">
        <f>+IF(F4588&lt;&gt;"",VLOOKUP(F4588,NIVELES!$A$246:$C$464,3,0),"")</f>
        <v xml:space="preserve"> </v>
      </c>
      <c r="H4588" s="82" t="s">
        <v>1024</v>
      </c>
      <c r="I4588" s="78" t="s">
        <v>2183</v>
      </c>
      <c r="J4588" s="78" t="s">
        <v>2184</v>
      </c>
      <c r="K4588" s="78" t="s">
        <v>2185</v>
      </c>
      <c r="L4588" s="78" t="s">
        <v>4012</v>
      </c>
      <c r="M4588" s="78">
        <v>60</v>
      </c>
      <c r="N4588" s="78" t="s">
        <v>4013</v>
      </c>
      <c r="O4588" s="78" t="s">
        <v>2167</v>
      </c>
      <c r="P4588" s="82">
        <v>12</v>
      </c>
      <c r="Q4588" s="78" t="s">
        <v>2945</v>
      </c>
      <c r="R4588" s="82">
        <v>1</v>
      </c>
      <c r="S4588" s="82">
        <v>1</v>
      </c>
      <c r="T4588" s="82">
        <v>1</v>
      </c>
      <c r="U4588" s="82">
        <v>1</v>
      </c>
      <c r="V4588" s="82">
        <v>1</v>
      </c>
      <c r="W4588" s="82">
        <v>1</v>
      </c>
      <c r="X4588" s="82">
        <v>1</v>
      </c>
      <c r="Y4588" s="82">
        <v>1</v>
      </c>
      <c r="Z4588" s="82">
        <v>1</v>
      </c>
      <c r="AA4588" s="82">
        <v>1</v>
      </c>
      <c r="AB4588" s="82">
        <v>1</v>
      </c>
      <c r="AC4588" s="82">
        <v>1</v>
      </c>
      <c r="AD4588" s="85" t="str">
        <f>IF(A4588&lt;&gt;"",IF(D4588="DIRECCIÓN_DE_TRANSFERENCIAS","280 0031",VLOOKUP(C4588,NIVELES!$A$14:$B$105,2,0)),"")</f>
        <v>280 9240</v>
      </c>
      <c r="AE4588" s="86" t="s">
        <v>322</v>
      </c>
      <c r="AF4588" s="86" t="s">
        <v>542</v>
      </c>
      <c r="AG4588" s="79" t="str">
        <f>+IF(AF4588&lt;&gt;"",VLOOKUP(AF4588,NIVELES!$A$666:$B$673,2,0),"")</f>
        <v>SISTEMA_DE_PROTECCIÓN_ESPECIAL_EN_EL_CICLO_DE_VIDA</v>
      </c>
      <c r="AH4588" s="78" t="s">
        <v>452</v>
      </c>
      <c r="AI4588" s="79" t="str">
        <f>IF(AH4588&lt;&gt;"",VLOOKUP(CONCATENATE(AG4588,AH4588),NIVELES!$B$676:$C$745,2,0),"")</f>
        <v>Modalidades De Proteccion Especial Directos</v>
      </c>
      <c r="AJ4588" s="78" t="s">
        <v>517</v>
      </c>
      <c r="AK4588" s="79" t="str">
        <f>+IF(AJ4588&lt;&gt;"",VLOOKUP(AJ4588,NIVELES!$A$816:$B$892,2,0),"")</f>
        <v>NO APLICA</v>
      </c>
      <c r="AL4588" s="78" t="s">
        <v>553</v>
      </c>
      <c r="AM4588" s="78">
        <v>510601</v>
      </c>
      <c r="AN4588" s="79" t="str">
        <f>IF(AM4588&lt;&gt;"",+VLOOKUP(AM4588,NIVELES!$A$1652:$B$2466,2,0),"")</f>
        <v>Aporte Patronal</v>
      </c>
      <c r="AO4588" s="87">
        <v>8253.1600000000017</v>
      </c>
      <c r="AP4588" s="88">
        <v>687.76</v>
      </c>
      <c r="AQ4588" s="88">
        <v>687.76</v>
      </c>
      <c r="AR4588" s="88">
        <v>687.76</v>
      </c>
      <c r="AS4588" s="88">
        <v>687.76</v>
      </c>
      <c r="AT4588" s="88">
        <v>687.76</v>
      </c>
      <c r="AU4588" s="88">
        <v>687.76</v>
      </c>
      <c r="AV4588" s="88">
        <v>687.76</v>
      </c>
      <c r="AW4588" s="88">
        <v>687.76</v>
      </c>
      <c r="AX4588" s="88">
        <v>687.76</v>
      </c>
      <c r="AY4588" s="88">
        <v>687.76</v>
      </c>
      <c r="AZ4588" s="88">
        <v>687.76</v>
      </c>
      <c r="BA4588" s="88">
        <v>687.8</v>
      </c>
      <c r="BB4588" s="89">
        <f t="shared" si="283"/>
        <v>8253.1600000000017</v>
      </c>
      <c r="BC4588" s="90" t="str">
        <f t="shared" si="282"/>
        <v>OK</v>
      </c>
      <c r="BD4588" s="91" t="str">
        <f t="shared" si="284"/>
        <v xml:space="preserve">                  </v>
      </c>
      <c r="BE4588" s="92">
        <f t="shared" si="285"/>
        <v>12</v>
      </c>
    </row>
    <row r="4589" spans="1:57" s="74" customFormat="1" ht="50.1" customHeight="1" x14ac:dyDescent="0.2">
      <c r="A4589" s="78" t="s">
        <v>55</v>
      </c>
      <c r="B4589" s="78" t="s">
        <v>68</v>
      </c>
      <c r="C4589" s="78" t="s">
        <v>42</v>
      </c>
      <c r="D4589" s="78" t="s">
        <v>605</v>
      </c>
      <c r="E4589" s="79" t="str">
        <f>+IF(C4589&lt;&gt;"",VLOOKUP(MID(C4589,18,5),NIVELES!$A$133:$B$213,2,0),"")</f>
        <v>PICHINCHA</v>
      </c>
      <c r="F4589" s="80" t="s">
        <v>70</v>
      </c>
      <c r="G4589" s="81" t="str">
        <f>+IF(F4589&lt;&gt;"",VLOOKUP(F4589,NIVELES!$A$246:$C$464,3,0),"")</f>
        <v xml:space="preserve"> </v>
      </c>
      <c r="H4589" s="82" t="s">
        <v>1024</v>
      </c>
      <c r="I4589" s="78" t="s">
        <v>2183</v>
      </c>
      <c r="J4589" s="78" t="s">
        <v>2184</v>
      </c>
      <c r="K4589" s="78" t="s">
        <v>2185</v>
      </c>
      <c r="L4589" s="78" t="s">
        <v>4012</v>
      </c>
      <c r="M4589" s="78">
        <v>60</v>
      </c>
      <c r="N4589" s="78" t="s">
        <v>4013</v>
      </c>
      <c r="O4589" s="78" t="s">
        <v>2167</v>
      </c>
      <c r="P4589" s="82">
        <v>12</v>
      </c>
      <c r="Q4589" s="78" t="s">
        <v>2945</v>
      </c>
      <c r="R4589" s="82">
        <v>1</v>
      </c>
      <c r="S4589" s="82">
        <v>1</v>
      </c>
      <c r="T4589" s="82">
        <v>1</v>
      </c>
      <c r="U4589" s="82">
        <v>1</v>
      </c>
      <c r="V4589" s="82">
        <v>1</v>
      </c>
      <c r="W4589" s="82">
        <v>1</v>
      </c>
      <c r="X4589" s="82">
        <v>1</v>
      </c>
      <c r="Y4589" s="82">
        <v>1</v>
      </c>
      <c r="Z4589" s="82">
        <v>1</v>
      </c>
      <c r="AA4589" s="82">
        <v>1</v>
      </c>
      <c r="AB4589" s="82">
        <v>1</v>
      </c>
      <c r="AC4589" s="82">
        <v>1</v>
      </c>
      <c r="AD4589" s="85" t="str">
        <f>IF(A4589&lt;&gt;"",IF(D4589="DIRECCIÓN_DE_TRANSFERENCIAS","280 0031",VLOOKUP(C4589,NIVELES!$A$14:$B$105,2,0)),"")</f>
        <v>280 9240</v>
      </c>
      <c r="AE4589" s="86" t="s">
        <v>322</v>
      </c>
      <c r="AF4589" s="86" t="s">
        <v>542</v>
      </c>
      <c r="AG4589" s="79" t="str">
        <f>+IF(AF4589&lt;&gt;"",VLOOKUP(AF4589,NIVELES!$A$666:$B$673,2,0),"")</f>
        <v>SISTEMA_DE_PROTECCIÓN_ESPECIAL_EN_EL_CICLO_DE_VIDA</v>
      </c>
      <c r="AH4589" s="78" t="s">
        <v>452</v>
      </c>
      <c r="AI4589" s="79" t="str">
        <f>IF(AH4589&lt;&gt;"",VLOOKUP(CONCATENATE(AG4589,AH4589),NIVELES!$B$676:$C$745,2,0),"")</f>
        <v>Modalidades De Proteccion Especial Directos</v>
      </c>
      <c r="AJ4589" s="78" t="s">
        <v>517</v>
      </c>
      <c r="AK4589" s="79" t="str">
        <f>+IF(AJ4589&lt;&gt;"",VLOOKUP(AJ4589,NIVELES!$A$816:$B$892,2,0),"")</f>
        <v>NO APLICA</v>
      </c>
      <c r="AL4589" s="78" t="s">
        <v>553</v>
      </c>
      <c r="AM4589" s="78">
        <v>510602</v>
      </c>
      <c r="AN4589" s="79" t="str">
        <f>IF(AM4589&lt;&gt;"",+VLOOKUP(AM4589,NIVELES!$A$1652:$B$2466,2,0),"")</f>
        <v>Fondo de Reserva</v>
      </c>
      <c r="AO4589" s="87">
        <v>7127.08</v>
      </c>
      <c r="AP4589" s="88">
        <v>593.91999999999996</v>
      </c>
      <c r="AQ4589" s="88">
        <v>593.91999999999996</v>
      </c>
      <c r="AR4589" s="88">
        <v>593.91999999999996</v>
      </c>
      <c r="AS4589" s="88">
        <v>593.91999999999996</v>
      </c>
      <c r="AT4589" s="88">
        <v>593.91999999999996</v>
      </c>
      <c r="AU4589" s="88">
        <v>593.91999999999996</v>
      </c>
      <c r="AV4589" s="88">
        <v>593.91999999999996</v>
      </c>
      <c r="AW4589" s="88">
        <v>593.91999999999996</v>
      </c>
      <c r="AX4589" s="88">
        <v>593.91999999999996</v>
      </c>
      <c r="AY4589" s="88">
        <v>593.91999999999996</v>
      </c>
      <c r="AZ4589" s="88">
        <v>593.91999999999996</v>
      </c>
      <c r="BA4589" s="88">
        <v>593.96</v>
      </c>
      <c r="BB4589" s="89">
        <f t="shared" si="283"/>
        <v>7127.08</v>
      </c>
      <c r="BC4589" s="90" t="str">
        <f t="shared" si="282"/>
        <v>OK</v>
      </c>
      <c r="BD4589" s="91" t="str">
        <f t="shared" si="284"/>
        <v xml:space="preserve">                  </v>
      </c>
      <c r="BE4589" s="92">
        <f t="shared" si="285"/>
        <v>12</v>
      </c>
    </row>
    <row r="4590" spans="1:57" s="74" customFormat="1" ht="50.1" customHeight="1" x14ac:dyDescent="0.2">
      <c r="A4590" s="78" t="s">
        <v>55</v>
      </c>
      <c r="B4590" s="78" t="s">
        <v>68</v>
      </c>
      <c r="C4590" s="78" t="s">
        <v>42</v>
      </c>
      <c r="D4590" s="78" t="s">
        <v>605</v>
      </c>
      <c r="E4590" s="79" t="str">
        <f>+IF(C4590&lt;&gt;"",VLOOKUP(MID(C4590,18,5),NIVELES!$A$133:$B$213,2,0),"")</f>
        <v>PICHINCHA</v>
      </c>
      <c r="F4590" s="80" t="s">
        <v>70</v>
      </c>
      <c r="G4590" s="81" t="str">
        <f>+IF(F4590&lt;&gt;"",VLOOKUP(F4590,NIVELES!$A$246:$C$464,3,0),"")</f>
        <v xml:space="preserve"> </v>
      </c>
      <c r="H4590" s="82" t="s">
        <v>1024</v>
      </c>
      <c r="I4590" s="78" t="s">
        <v>2183</v>
      </c>
      <c r="J4590" s="78" t="s">
        <v>2184</v>
      </c>
      <c r="K4590" s="78" t="s">
        <v>2185</v>
      </c>
      <c r="L4590" s="78" t="s">
        <v>4012</v>
      </c>
      <c r="M4590" s="78">
        <v>60</v>
      </c>
      <c r="N4590" s="78" t="s">
        <v>4013</v>
      </c>
      <c r="O4590" s="78" t="s">
        <v>3870</v>
      </c>
      <c r="P4590" s="82">
        <v>12</v>
      </c>
      <c r="Q4590" s="78" t="s">
        <v>3871</v>
      </c>
      <c r="R4590" s="82">
        <v>1</v>
      </c>
      <c r="S4590" s="82">
        <v>1</v>
      </c>
      <c r="T4590" s="82">
        <v>1</v>
      </c>
      <c r="U4590" s="82">
        <v>1</v>
      </c>
      <c r="V4590" s="82">
        <v>1</v>
      </c>
      <c r="W4590" s="82">
        <v>1</v>
      </c>
      <c r="X4590" s="82">
        <v>1</v>
      </c>
      <c r="Y4590" s="82">
        <v>1</v>
      </c>
      <c r="Z4590" s="82">
        <v>1</v>
      </c>
      <c r="AA4590" s="82">
        <v>1</v>
      </c>
      <c r="AB4590" s="82">
        <v>1</v>
      </c>
      <c r="AC4590" s="82">
        <v>1</v>
      </c>
      <c r="AD4590" s="85" t="str">
        <f>IF(A4590&lt;&gt;"",IF(D4590="DIRECCIÓN_DE_TRANSFERENCIAS","280 0031",VLOOKUP(C4590,NIVELES!$A$14:$B$105,2,0)),"")</f>
        <v>280 9240</v>
      </c>
      <c r="AE4590" s="86" t="s">
        <v>322</v>
      </c>
      <c r="AF4590" s="86" t="s">
        <v>542</v>
      </c>
      <c r="AG4590" s="79" t="str">
        <f>+IF(AF4590&lt;&gt;"",VLOOKUP(AF4590,NIVELES!$A$666:$B$673,2,0),"")</f>
        <v>SISTEMA_DE_PROTECCIÓN_ESPECIAL_EN_EL_CICLO_DE_VIDA</v>
      </c>
      <c r="AH4590" s="78" t="s">
        <v>452</v>
      </c>
      <c r="AI4590" s="79" t="str">
        <f>IF(AH4590&lt;&gt;"",VLOOKUP(CONCATENATE(AG4590,AH4590),NIVELES!$B$676:$C$745,2,0),"")</f>
        <v>Modalidades De Proteccion Especial Directos</v>
      </c>
      <c r="AJ4590" s="78" t="s">
        <v>388</v>
      </c>
      <c r="AK4590" s="79" t="str">
        <f>+IF(AJ4590&lt;&gt;"",VLOOKUP(AJ4590,NIVELES!$A$816:$B$892,2,0),"")</f>
        <v>PROTEGER INTEGRALMENTE A LOS NIÑOS, NIÑAS Y ADOLESCENTES QUE SE ENCUENTRAN EN CONDICIÓN DE VULNERABILIDAD Y RESTITUIR SUS DERECHOS VIOLENTADOS</v>
      </c>
      <c r="AL4590" s="78" t="s">
        <v>554</v>
      </c>
      <c r="AM4590" s="78">
        <v>530101</v>
      </c>
      <c r="AN4590" s="79" t="str">
        <f>IF(AM4590&lt;&gt;"",+VLOOKUP(AM4590,NIVELES!$A$1652:$B$2466,2,0),"")</f>
        <v>Agua Potable</v>
      </c>
      <c r="AO4590" s="87">
        <v>8249.7099999999991</v>
      </c>
      <c r="AP4590" s="88">
        <v>687.48</v>
      </c>
      <c r="AQ4590" s="88">
        <v>687.48</v>
      </c>
      <c r="AR4590" s="88">
        <v>687.48</v>
      </c>
      <c r="AS4590" s="88">
        <v>687.48</v>
      </c>
      <c r="AT4590" s="88">
        <v>687.48</v>
      </c>
      <c r="AU4590" s="88">
        <v>687.48</v>
      </c>
      <c r="AV4590" s="88">
        <v>687.48</v>
      </c>
      <c r="AW4590" s="88">
        <v>687.48</v>
      </c>
      <c r="AX4590" s="88">
        <v>687.48</v>
      </c>
      <c r="AY4590" s="88">
        <v>687.48</v>
      </c>
      <c r="AZ4590" s="88">
        <v>687.48</v>
      </c>
      <c r="BA4590" s="88">
        <v>687.43</v>
      </c>
      <c r="BB4590" s="89">
        <f t="shared" si="283"/>
        <v>8249.7099999999991</v>
      </c>
      <c r="BC4590" s="90" t="str">
        <f t="shared" si="282"/>
        <v>OK</v>
      </c>
      <c r="BD4590" s="91" t="str">
        <f t="shared" si="284"/>
        <v xml:space="preserve">                  </v>
      </c>
      <c r="BE4590" s="92">
        <f t="shared" si="285"/>
        <v>12</v>
      </c>
    </row>
    <row r="4591" spans="1:57" s="74" customFormat="1" ht="50.1" customHeight="1" x14ac:dyDescent="0.2">
      <c r="A4591" s="78" t="s">
        <v>55</v>
      </c>
      <c r="B4591" s="78" t="s">
        <v>68</v>
      </c>
      <c r="C4591" s="78" t="s">
        <v>42</v>
      </c>
      <c r="D4591" s="78" t="s">
        <v>605</v>
      </c>
      <c r="E4591" s="79" t="str">
        <f>+IF(C4591&lt;&gt;"",VLOOKUP(MID(C4591,18,5),NIVELES!$A$133:$B$213,2,0),"")</f>
        <v>PICHINCHA</v>
      </c>
      <c r="F4591" s="80" t="s">
        <v>70</v>
      </c>
      <c r="G4591" s="81" t="str">
        <f>+IF(F4591&lt;&gt;"",VLOOKUP(F4591,NIVELES!$A$246:$C$464,3,0),"")</f>
        <v xml:space="preserve"> </v>
      </c>
      <c r="H4591" s="82" t="s">
        <v>1024</v>
      </c>
      <c r="I4591" s="78" t="s">
        <v>2183</v>
      </c>
      <c r="J4591" s="78" t="s">
        <v>2184</v>
      </c>
      <c r="K4591" s="78" t="s">
        <v>2185</v>
      </c>
      <c r="L4591" s="78" t="s">
        <v>4012</v>
      </c>
      <c r="M4591" s="78">
        <v>60</v>
      </c>
      <c r="N4591" s="78" t="s">
        <v>4013</v>
      </c>
      <c r="O4591" s="78" t="s">
        <v>3872</v>
      </c>
      <c r="P4591" s="82">
        <v>12</v>
      </c>
      <c r="Q4591" s="78" t="s">
        <v>3919</v>
      </c>
      <c r="R4591" s="82">
        <v>1</v>
      </c>
      <c r="S4591" s="82">
        <v>1</v>
      </c>
      <c r="T4591" s="82">
        <v>1</v>
      </c>
      <c r="U4591" s="82">
        <v>1</v>
      </c>
      <c r="V4591" s="82">
        <v>1</v>
      </c>
      <c r="W4591" s="82">
        <v>1</v>
      </c>
      <c r="X4591" s="82">
        <v>1</v>
      </c>
      <c r="Y4591" s="82">
        <v>1</v>
      </c>
      <c r="Z4591" s="82">
        <v>1</v>
      </c>
      <c r="AA4591" s="82">
        <v>1</v>
      </c>
      <c r="AB4591" s="82">
        <v>1</v>
      </c>
      <c r="AC4591" s="82">
        <v>1</v>
      </c>
      <c r="AD4591" s="85" t="str">
        <f>IF(A4591&lt;&gt;"",IF(D4591="DIRECCIÓN_DE_TRANSFERENCIAS","280 0031",VLOOKUP(C4591,NIVELES!$A$14:$B$105,2,0)),"")</f>
        <v>280 9240</v>
      </c>
      <c r="AE4591" s="86" t="s">
        <v>322</v>
      </c>
      <c r="AF4591" s="86" t="s">
        <v>542</v>
      </c>
      <c r="AG4591" s="79" t="str">
        <f>+IF(AF4591&lt;&gt;"",VLOOKUP(AF4591,NIVELES!$A$666:$B$673,2,0),"")</f>
        <v>SISTEMA_DE_PROTECCIÓN_ESPECIAL_EN_EL_CICLO_DE_VIDA</v>
      </c>
      <c r="AH4591" s="78" t="s">
        <v>452</v>
      </c>
      <c r="AI4591" s="79" t="str">
        <f>IF(AH4591&lt;&gt;"",VLOOKUP(CONCATENATE(AG4591,AH4591),NIVELES!$B$676:$C$745,2,0),"")</f>
        <v>Modalidades De Proteccion Especial Directos</v>
      </c>
      <c r="AJ4591" s="78" t="s">
        <v>388</v>
      </c>
      <c r="AK4591" s="79" t="str">
        <f>+IF(AJ4591&lt;&gt;"",VLOOKUP(AJ4591,NIVELES!$A$816:$B$892,2,0),"")</f>
        <v>PROTEGER INTEGRALMENTE A LOS NIÑOS, NIÑAS Y ADOLESCENTES QUE SE ENCUENTRAN EN CONDICIÓN DE VULNERABILIDAD Y RESTITUIR SUS DERECHOS VIOLENTADOS</v>
      </c>
      <c r="AL4591" s="78" t="s">
        <v>554</v>
      </c>
      <c r="AM4591" s="78">
        <v>530104</v>
      </c>
      <c r="AN4591" s="79" t="str">
        <f>IF(AM4591&lt;&gt;"",+VLOOKUP(AM4591,NIVELES!$A$1652:$B$2466,2,0),"")</f>
        <v>Energía Eléctrica</v>
      </c>
      <c r="AO4591" s="87">
        <v>6930.25</v>
      </c>
      <c r="AP4591" s="88">
        <v>577.52</v>
      </c>
      <c r="AQ4591" s="88">
        <v>577.52</v>
      </c>
      <c r="AR4591" s="88">
        <v>577.52</v>
      </c>
      <c r="AS4591" s="88">
        <v>577.52</v>
      </c>
      <c r="AT4591" s="88">
        <v>577.52</v>
      </c>
      <c r="AU4591" s="88">
        <v>577.52</v>
      </c>
      <c r="AV4591" s="88">
        <v>577.52</v>
      </c>
      <c r="AW4591" s="88">
        <v>577.52</v>
      </c>
      <c r="AX4591" s="88">
        <v>577.52</v>
      </c>
      <c r="AY4591" s="88">
        <v>577.52</v>
      </c>
      <c r="AZ4591" s="88">
        <v>577.52</v>
      </c>
      <c r="BA4591" s="88">
        <v>577.53</v>
      </c>
      <c r="BB4591" s="89">
        <f t="shared" si="283"/>
        <v>6930.2500000000009</v>
      </c>
      <c r="BC4591" s="90" t="str">
        <f t="shared" si="282"/>
        <v>OK</v>
      </c>
      <c r="BD4591" s="91" t="str">
        <f t="shared" si="284"/>
        <v xml:space="preserve">                  </v>
      </c>
      <c r="BE4591" s="92">
        <f t="shared" si="285"/>
        <v>12</v>
      </c>
    </row>
    <row r="4592" spans="1:57" s="74" customFormat="1" ht="50.1" customHeight="1" x14ac:dyDescent="0.2">
      <c r="A4592" s="78" t="s">
        <v>55</v>
      </c>
      <c r="B4592" s="78" t="s">
        <v>68</v>
      </c>
      <c r="C4592" s="78" t="s">
        <v>42</v>
      </c>
      <c r="D4592" s="78" t="s">
        <v>605</v>
      </c>
      <c r="E4592" s="79" t="str">
        <f>+IF(C4592&lt;&gt;"",VLOOKUP(MID(C4592,18,5),NIVELES!$A$133:$B$213,2,0),"")</f>
        <v>PICHINCHA</v>
      </c>
      <c r="F4592" s="80" t="s">
        <v>70</v>
      </c>
      <c r="G4592" s="81" t="str">
        <f>+IF(F4592&lt;&gt;"",VLOOKUP(F4592,NIVELES!$A$246:$C$464,3,0),"")</f>
        <v xml:space="preserve"> </v>
      </c>
      <c r="H4592" s="82" t="s">
        <v>1024</v>
      </c>
      <c r="I4592" s="78" t="s">
        <v>2183</v>
      </c>
      <c r="J4592" s="78" t="s">
        <v>2184</v>
      </c>
      <c r="K4592" s="78" t="s">
        <v>2185</v>
      </c>
      <c r="L4592" s="78" t="s">
        <v>4012</v>
      </c>
      <c r="M4592" s="78">
        <v>60</v>
      </c>
      <c r="N4592" s="78" t="s">
        <v>4013</v>
      </c>
      <c r="O4592" s="78" t="s">
        <v>3873</v>
      </c>
      <c r="P4592" s="82">
        <v>12</v>
      </c>
      <c r="Q4592" s="78" t="s">
        <v>3871</v>
      </c>
      <c r="R4592" s="82">
        <v>1</v>
      </c>
      <c r="S4592" s="82">
        <v>1</v>
      </c>
      <c r="T4592" s="82">
        <v>1</v>
      </c>
      <c r="U4592" s="82">
        <v>1</v>
      </c>
      <c r="V4592" s="82">
        <v>1</v>
      </c>
      <c r="W4592" s="82">
        <v>1</v>
      </c>
      <c r="X4592" s="82">
        <v>1</v>
      </c>
      <c r="Y4592" s="82">
        <v>1</v>
      </c>
      <c r="Z4592" s="82">
        <v>1</v>
      </c>
      <c r="AA4592" s="82">
        <v>1</v>
      </c>
      <c r="AB4592" s="82">
        <v>1</v>
      </c>
      <c r="AC4592" s="82">
        <v>1</v>
      </c>
      <c r="AD4592" s="85" t="str">
        <f>IF(A4592&lt;&gt;"",IF(D4592="DIRECCIÓN_DE_TRANSFERENCIAS","280 0031",VLOOKUP(C4592,NIVELES!$A$14:$B$105,2,0)),"")</f>
        <v>280 9240</v>
      </c>
      <c r="AE4592" s="86" t="s">
        <v>322</v>
      </c>
      <c r="AF4592" s="86" t="s">
        <v>542</v>
      </c>
      <c r="AG4592" s="79" t="str">
        <f>+IF(AF4592&lt;&gt;"",VLOOKUP(AF4592,NIVELES!$A$666:$B$673,2,0),"")</f>
        <v>SISTEMA_DE_PROTECCIÓN_ESPECIAL_EN_EL_CICLO_DE_VIDA</v>
      </c>
      <c r="AH4592" s="78" t="s">
        <v>452</v>
      </c>
      <c r="AI4592" s="79" t="str">
        <f>IF(AH4592&lt;&gt;"",VLOOKUP(CONCATENATE(AG4592,AH4592),NIVELES!$B$676:$C$745,2,0),"")</f>
        <v>Modalidades De Proteccion Especial Directos</v>
      </c>
      <c r="AJ4592" s="78" t="s">
        <v>388</v>
      </c>
      <c r="AK4592" s="79" t="str">
        <f>+IF(AJ4592&lt;&gt;"",VLOOKUP(AJ4592,NIVELES!$A$816:$B$892,2,0),"")</f>
        <v>PROTEGER INTEGRALMENTE A LOS NIÑOS, NIÑAS Y ADOLESCENTES QUE SE ENCUENTRAN EN CONDICIÓN DE VULNERABILIDAD Y RESTITUIR SUS DERECHOS VIOLENTADOS</v>
      </c>
      <c r="AL4592" s="78" t="s">
        <v>554</v>
      </c>
      <c r="AM4592" s="78">
        <v>530105</v>
      </c>
      <c r="AN4592" s="79" t="str">
        <f>IF(AM4592&lt;&gt;"",+VLOOKUP(AM4592,NIVELES!$A$1652:$B$2466,2,0),"")</f>
        <v>Telecomunicaciones</v>
      </c>
      <c r="AO4592" s="87">
        <v>5138.92</v>
      </c>
      <c r="AP4592" s="88">
        <v>428.24</v>
      </c>
      <c r="AQ4592" s="88">
        <v>428.24</v>
      </c>
      <c r="AR4592" s="88">
        <v>428.24</v>
      </c>
      <c r="AS4592" s="88">
        <v>428.24</v>
      </c>
      <c r="AT4592" s="88">
        <v>428.24</v>
      </c>
      <c r="AU4592" s="88">
        <v>428.24</v>
      </c>
      <c r="AV4592" s="88">
        <v>428.24</v>
      </c>
      <c r="AW4592" s="88">
        <v>428.24</v>
      </c>
      <c r="AX4592" s="88">
        <v>428.24</v>
      </c>
      <c r="AY4592" s="88">
        <v>428.24</v>
      </c>
      <c r="AZ4592" s="88">
        <v>428.24</v>
      </c>
      <c r="BA4592" s="88">
        <v>428.28</v>
      </c>
      <c r="BB4592" s="89">
        <f t="shared" si="283"/>
        <v>5138.9199999999983</v>
      </c>
      <c r="BC4592" s="90" t="str">
        <f t="shared" si="282"/>
        <v>OK</v>
      </c>
      <c r="BD4592" s="91" t="str">
        <f t="shared" si="284"/>
        <v xml:space="preserve">                  </v>
      </c>
      <c r="BE4592" s="92">
        <f t="shared" si="285"/>
        <v>12</v>
      </c>
    </row>
    <row r="4593" spans="1:57" s="74" customFormat="1" ht="50.1" customHeight="1" x14ac:dyDescent="0.2">
      <c r="A4593" s="78" t="s">
        <v>55</v>
      </c>
      <c r="B4593" s="78" t="s">
        <v>68</v>
      </c>
      <c r="C4593" s="78" t="s">
        <v>42</v>
      </c>
      <c r="D4593" s="78" t="s">
        <v>605</v>
      </c>
      <c r="E4593" s="79" t="str">
        <f>+IF(C4593&lt;&gt;"",VLOOKUP(MID(C4593,18,5),NIVELES!$A$133:$B$213,2,0),"")</f>
        <v>PICHINCHA</v>
      </c>
      <c r="F4593" s="80" t="s">
        <v>70</v>
      </c>
      <c r="G4593" s="81" t="str">
        <f>+IF(F4593&lt;&gt;"",VLOOKUP(F4593,NIVELES!$A$246:$C$464,3,0),"")</f>
        <v xml:space="preserve"> </v>
      </c>
      <c r="H4593" s="82" t="s">
        <v>1024</v>
      </c>
      <c r="I4593" s="78" t="s">
        <v>2183</v>
      </c>
      <c r="J4593" s="78" t="s">
        <v>2184</v>
      </c>
      <c r="K4593" s="78" t="s">
        <v>2185</v>
      </c>
      <c r="L4593" s="78" t="s">
        <v>4012</v>
      </c>
      <c r="M4593" s="78">
        <v>60</v>
      </c>
      <c r="N4593" s="78" t="s">
        <v>4013</v>
      </c>
      <c r="O4593" s="78" t="s">
        <v>4014</v>
      </c>
      <c r="P4593" s="82">
        <v>1</v>
      </c>
      <c r="Q4593" s="78" t="s">
        <v>4015</v>
      </c>
      <c r="R4593" s="82"/>
      <c r="S4593" s="82"/>
      <c r="T4593" s="82">
        <v>1</v>
      </c>
      <c r="U4593" s="82"/>
      <c r="V4593" s="82"/>
      <c r="W4593" s="82"/>
      <c r="X4593" s="82"/>
      <c r="Y4593" s="82"/>
      <c r="Z4593" s="82"/>
      <c r="AA4593" s="82"/>
      <c r="AB4593" s="82"/>
      <c r="AC4593" s="82"/>
      <c r="AD4593" s="85" t="str">
        <f>IF(A4593&lt;&gt;"",IF(D4593="DIRECCIÓN_DE_TRANSFERENCIAS","280 0031",VLOOKUP(C4593,NIVELES!$A$14:$B$105,2,0)),"")</f>
        <v>280 9240</v>
      </c>
      <c r="AE4593" s="86" t="s">
        <v>322</v>
      </c>
      <c r="AF4593" s="86" t="s">
        <v>542</v>
      </c>
      <c r="AG4593" s="79" t="str">
        <f>+IF(AF4593&lt;&gt;"",VLOOKUP(AF4593,NIVELES!$A$666:$B$673,2,0),"")</f>
        <v>SISTEMA_DE_PROTECCIÓN_ESPECIAL_EN_EL_CICLO_DE_VIDA</v>
      </c>
      <c r="AH4593" s="78" t="s">
        <v>452</v>
      </c>
      <c r="AI4593" s="79" t="str">
        <f>IF(AH4593&lt;&gt;"",VLOOKUP(CONCATENATE(AG4593,AH4593),NIVELES!$B$676:$C$745,2,0),"")</f>
        <v>Modalidades De Proteccion Especial Directos</v>
      </c>
      <c r="AJ4593" s="78" t="s">
        <v>388</v>
      </c>
      <c r="AK4593" s="79" t="str">
        <f>+IF(AJ4593&lt;&gt;"",VLOOKUP(AJ4593,NIVELES!$A$816:$B$892,2,0),"")</f>
        <v>PROTEGER INTEGRALMENTE A LOS NIÑOS, NIÑAS Y ADOLESCENTES QUE SE ENCUENTRAN EN CONDICIÓN DE VULNERABILIDAD Y RESTITUIR SUS DERECHOS VIOLENTADOS</v>
      </c>
      <c r="AL4593" s="78" t="s">
        <v>554</v>
      </c>
      <c r="AM4593" s="78">
        <v>530203</v>
      </c>
      <c r="AN4593" s="79" t="str">
        <f>IF(AM4593&lt;&gt;"",+VLOOKUP(AM4593,NIVELES!$A$1652:$B$2466,2,0),"")</f>
        <v>Almacenamiento, Embalaje, Envase y Recarga de Extintores</v>
      </c>
      <c r="AO4593" s="87">
        <v>584</v>
      </c>
      <c r="AP4593" s="88"/>
      <c r="AQ4593" s="88"/>
      <c r="AR4593" s="88">
        <v>584</v>
      </c>
      <c r="AS4593" s="88"/>
      <c r="AT4593" s="88"/>
      <c r="AU4593" s="88"/>
      <c r="AV4593" s="88"/>
      <c r="AW4593" s="88"/>
      <c r="AX4593" s="88"/>
      <c r="AY4593" s="88"/>
      <c r="AZ4593" s="88"/>
      <c r="BA4593" s="88"/>
      <c r="BB4593" s="89">
        <f t="shared" si="283"/>
        <v>584</v>
      </c>
      <c r="BC4593" s="90" t="str">
        <f t="shared" si="282"/>
        <v>OK</v>
      </c>
      <c r="BD4593" s="91" t="str">
        <f t="shared" si="284"/>
        <v xml:space="preserve">                  </v>
      </c>
      <c r="BE4593" s="92">
        <f t="shared" si="285"/>
        <v>1</v>
      </c>
    </row>
    <row r="4594" spans="1:57" s="74" customFormat="1" ht="50.1" customHeight="1" x14ac:dyDescent="0.2">
      <c r="A4594" s="78" t="s">
        <v>55</v>
      </c>
      <c r="B4594" s="78" t="s">
        <v>68</v>
      </c>
      <c r="C4594" s="78" t="s">
        <v>42</v>
      </c>
      <c r="D4594" s="78" t="s">
        <v>605</v>
      </c>
      <c r="E4594" s="79" t="str">
        <f>+IF(C4594&lt;&gt;"",VLOOKUP(MID(C4594,18,5),NIVELES!$A$133:$B$213,2,0),"")</f>
        <v>PICHINCHA</v>
      </c>
      <c r="F4594" s="80" t="s">
        <v>70</v>
      </c>
      <c r="G4594" s="81" t="str">
        <f>+IF(F4594&lt;&gt;"",VLOOKUP(F4594,NIVELES!$A$246:$C$464,3,0),"")</f>
        <v xml:space="preserve"> </v>
      </c>
      <c r="H4594" s="82" t="s">
        <v>1024</v>
      </c>
      <c r="I4594" s="78" t="s">
        <v>2183</v>
      </c>
      <c r="J4594" s="78" t="s">
        <v>2184</v>
      </c>
      <c r="K4594" s="78" t="s">
        <v>2185</v>
      </c>
      <c r="L4594" s="78" t="s">
        <v>4012</v>
      </c>
      <c r="M4594" s="78">
        <v>60</v>
      </c>
      <c r="N4594" s="78" t="s">
        <v>4013</v>
      </c>
      <c r="O4594" s="78" t="s">
        <v>4016</v>
      </c>
      <c r="P4594" s="82">
        <v>1</v>
      </c>
      <c r="Q4594" s="78" t="s">
        <v>4017</v>
      </c>
      <c r="R4594" s="82"/>
      <c r="S4594" s="82"/>
      <c r="T4594" s="82">
        <v>1</v>
      </c>
      <c r="U4594" s="82"/>
      <c r="V4594" s="82"/>
      <c r="W4594" s="82"/>
      <c r="X4594" s="82"/>
      <c r="Y4594" s="82"/>
      <c r="Z4594" s="82"/>
      <c r="AA4594" s="82"/>
      <c r="AB4594" s="82"/>
      <c r="AC4594" s="82"/>
      <c r="AD4594" s="85" t="str">
        <f>IF(A4594&lt;&gt;"",IF(D4594="DIRECCIÓN_DE_TRANSFERENCIAS","280 0031",VLOOKUP(C4594,NIVELES!$A$14:$B$105,2,0)),"")</f>
        <v>280 9240</v>
      </c>
      <c r="AE4594" s="86" t="s">
        <v>322</v>
      </c>
      <c r="AF4594" s="86" t="s">
        <v>542</v>
      </c>
      <c r="AG4594" s="79" t="str">
        <f>+IF(AF4594&lt;&gt;"",VLOOKUP(AF4594,NIVELES!$A$666:$B$673,2,0),"")</f>
        <v>SISTEMA_DE_PROTECCIÓN_ESPECIAL_EN_EL_CICLO_DE_VIDA</v>
      </c>
      <c r="AH4594" s="78" t="s">
        <v>452</v>
      </c>
      <c r="AI4594" s="79" t="str">
        <f>IF(AH4594&lt;&gt;"",VLOOKUP(CONCATENATE(AG4594,AH4594),NIVELES!$B$676:$C$745,2,0),"")</f>
        <v>Modalidades De Proteccion Especial Directos</v>
      </c>
      <c r="AJ4594" s="78" t="s">
        <v>388</v>
      </c>
      <c r="AK4594" s="79" t="str">
        <f>+IF(AJ4594&lt;&gt;"",VLOOKUP(AJ4594,NIVELES!$A$816:$B$892,2,0),"")</f>
        <v>PROTEGER INTEGRALMENTE A LOS NIÑOS, NIÑAS Y ADOLESCENTES QUE SE ENCUENTRAN EN CONDICIÓN DE VULNERABILIDAD Y RESTITUIR SUS DERECHOS VIOLENTADOS</v>
      </c>
      <c r="AL4594" s="78" t="s">
        <v>554</v>
      </c>
      <c r="AM4594" s="78">
        <v>530204</v>
      </c>
      <c r="AN4594" s="79" t="str">
        <f>IF(AM4594&lt;&gt;"",+VLOOKUP(AM4594,NIVELES!$A$1652:$B$2466,2,0),"")</f>
        <v>Edición,  Impresión,  Reproducción,  Publicaciones,  Suscripciones,  Fotocopiado,  Traducción,  Empastado, Enmarcación, Serigrafía, Fotografía, Carnetización, Filmación e Imágenes Satelitales.</v>
      </c>
      <c r="AO4594" s="87">
        <v>2360</v>
      </c>
      <c r="AP4594" s="88"/>
      <c r="AQ4594" s="88"/>
      <c r="AR4594" s="88">
        <v>2360</v>
      </c>
      <c r="AS4594" s="88"/>
      <c r="AT4594" s="88"/>
      <c r="AU4594" s="88"/>
      <c r="AV4594" s="88"/>
      <c r="AW4594" s="88"/>
      <c r="AX4594" s="88"/>
      <c r="AY4594" s="88"/>
      <c r="AZ4594" s="88"/>
      <c r="BA4594" s="88"/>
      <c r="BB4594" s="89">
        <f t="shared" si="283"/>
        <v>2360</v>
      </c>
      <c r="BC4594" s="90" t="str">
        <f t="shared" si="282"/>
        <v>OK</v>
      </c>
      <c r="BD4594" s="91" t="str">
        <f t="shared" si="284"/>
        <v xml:space="preserve">                  </v>
      </c>
      <c r="BE4594" s="92">
        <f t="shared" si="285"/>
        <v>1</v>
      </c>
    </row>
    <row r="4595" spans="1:57" s="74" customFormat="1" ht="50.1" customHeight="1" x14ac:dyDescent="0.2">
      <c r="A4595" s="78" t="s">
        <v>55</v>
      </c>
      <c r="B4595" s="78" t="s">
        <v>68</v>
      </c>
      <c r="C4595" s="78" t="s">
        <v>42</v>
      </c>
      <c r="D4595" s="78" t="s">
        <v>605</v>
      </c>
      <c r="E4595" s="79" t="str">
        <f>+IF(C4595&lt;&gt;"",VLOOKUP(MID(C4595,18,5),NIVELES!$A$133:$B$213,2,0),"")</f>
        <v>PICHINCHA</v>
      </c>
      <c r="F4595" s="80" t="s">
        <v>70</v>
      </c>
      <c r="G4595" s="81" t="str">
        <f>+IF(F4595&lt;&gt;"",VLOOKUP(F4595,NIVELES!$A$246:$C$464,3,0),"")</f>
        <v xml:space="preserve"> </v>
      </c>
      <c r="H4595" s="82" t="s">
        <v>1024</v>
      </c>
      <c r="I4595" s="78" t="s">
        <v>2183</v>
      </c>
      <c r="J4595" s="78" t="s">
        <v>2184</v>
      </c>
      <c r="K4595" s="78" t="s">
        <v>2185</v>
      </c>
      <c r="L4595" s="78" t="s">
        <v>4012</v>
      </c>
      <c r="M4595" s="78">
        <v>60</v>
      </c>
      <c r="N4595" s="78" t="s">
        <v>4013</v>
      </c>
      <c r="O4595" s="78" t="s">
        <v>4018</v>
      </c>
      <c r="P4595" s="82">
        <v>12</v>
      </c>
      <c r="Q4595" s="78" t="s">
        <v>4019</v>
      </c>
      <c r="R4595" s="82">
        <v>1</v>
      </c>
      <c r="S4595" s="82">
        <v>1</v>
      </c>
      <c r="T4595" s="82">
        <v>1</v>
      </c>
      <c r="U4595" s="82">
        <v>1</v>
      </c>
      <c r="V4595" s="82">
        <v>1</v>
      </c>
      <c r="W4595" s="82">
        <v>1</v>
      </c>
      <c r="X4595" s="82">
        <v>1</v>
      </c>
      <c r="Y4595" s="82">
        <v>1</v>
      </c>
      <c r="Z4595" s="82">
        <v>1</v>
      </c>
      <c r="AA4595" s="82">
        <v>1</v>
      </c>
      <c r="AB4595" s="82">
        <v>1</v>
      </c>
      <c r="AC4595" s="82">
        <v>1</v>
      </c>
      <c r="AD4595" s="85" t="str">
        <f>IF(A4595&lt;&gt;"",IF(D4595="DIRECCIÓN_DE_TRANSFERENCIAS","280 0031",VLOOKUP(C4595,NIVELES!$A$14:$B$105,2,0)),"")</f>
        <v>280 9240</v>
      </c>
      <c r="AE4595" s="86" t="s">
        <v>322</v>
      </c>
      <c r="AF4595" s="86" t="s">
        <v>542</v>
      </c>
      <c r="AG4595" s="79" t="str">
        <f>+IF(AF4595&lt;&gt;"",VLOOKUP(AF4595,NIVELES!$A$666:$B$673,2,0),"")</f>
        <v>SISTEMA_DE_PROTECCIÓN_ESPECIAL_EN_EL_CICLO_DE_VIDA</v>
      </c>
      <c r="AH4595" s="78" t="s">
        <v>452</v>
      </c>
      <c r="AI4595" s="79" t="str">
        <f>IF(AH4595&lt;&gt;"",VLOOKUP(CONCATENATE(AG4595,AH4595),NIVELES!$B$676:$C$745,2,0),"")</f>
        <v>Modalidades De Proteccion Especial Directos</v>
      </c>
      <c r="AJ4595" s="78" t="s">
        <v>388</v>
      </c>
      <c r="AK4595" s="79" t="str">
        <f>+IF(AJ4595&lt;&gt;"",VLOOKUP(AJ4595,NIVELES!$A$816:$B$892,2,0),"")</f>
        <v>PROTEGER INTEGRALMENTE A LOS NIÑOS, NIÑAS Y ADOLESCENTES QUE SE ENCUENTRAN EN CONDICIÓN DE VULNERABILIDAD Y RESTITUIR SUS DERECHOS VIOLENTADOS</v>
      </c>
      <c r="AL4595" s="78" t="s">
        <v>554</v>
      </c>
      <c r="AM4595" s="78">
        <v>530208</v>
      </c>
      <c r="AN4595" s="79" t="str">
        <f>IF(AM4595&lt;&gt;"",+VLOOKUP(AM4595,NIVELES!$A$1652:$B$2466,2,0),"")</f>
        <v>Servicio de Seguridad y Vigilancia</v>
      </c>
      <c r="AO4595" s="87">
        <v>12000</v>
      </c>
      <c r="AP4595" s="88">
        <v>1000</v>
      </c>
      <c r="AQ4595" s="88">
        <v>1000</v>
      </c>
      <c r="AR4595" s="88">
        <v>1000</v>
      </c>
      <c r="AS4595" s="88">
        <v>1000</v>
      </c>
      <c r="AT4595" s="88">
        <v>1000</v>
      </c>
      <c r="AU4595" s="88">
        <v>1000</v>
      </c>
      <c r="AV4595" s="88">
        <v>1000</v>
      </c>
      <c r="AW4595" s="88">
        <v>1000</v>
      </c>
      <c r="AX4595" s="88">
        <v>1000</v>
      </c>
      <c r="AY4595" s="88">
        <v>1000</v>
      </c>
      <c r="AZ4595" s="88">
        <v>1000</v>
      </c>
      <c r="BA4595" s="88">
        <v>1000</v>
      </c>
      <c r="BB4595" s="89">
        <f t="shared" si="283"/>
        <v>12000</v>
      </c>
      <c r="BC4595" s="90" t="str">
        <f t="shared" si="282"/>
        <v>OK</v>
      </c>
      <c r="BD4595" s="91" t="str">
        <f t="shared" si="284"/>
        <v xml:space="preserve">                  </v>
      </c>
      <c r="BE4595" s="92">
        <f t="shared" si="285"/>
        <v>12</v>
      </c>
    </row>
    <row r="4596" spans="1:57" s="74" customFormat="1" ht="50.1" customHeight="1" x14ac:dyDescent="0.2">
      <c r="A4596" s="78" t="s">
        <v>55</v>
      </c>
      <c r="B4596" s="78" t="s">
        <v>68</v>
      </c>
      <c r="C4596" s="78" t="s">
        <v>42</v>
      </c>
      <c r="D4596" s="78" t="s">
        <v>605</v>
      </c>
      <c r="E4596" s="79" t="str">
        <f>+IF(C4596&lt;&gt;"",VLOOKUP(MID(C4596,18,5),NIVELES!$A$133:$B$213,2,0),"")</f>
        <v>PICHINCHA</v>
      </c>
      <c r="F4596" s="80" t="s">
        <v>70</v>
      </c>
      <c r="G4596" s="81" t="str">
        <f>+IF(F4596&lt;&gt;"",VLOOKUP(F4596,NIVELES!$A$246:$C$464,3,0),"")</f>
        <v xml:space="preserve"> </v>
      </c>
      <c r="H4596" s="82" t="s">
        <v>1024</v>
      </c>
      <c r="I4596" s="78" t="s">
        <v>2183</v>
      </c>
      <c r="J4596" s="78" t="s">
        <v>2184</v>
      </c>
      <c r="K4596" s="78" t="s">
        <v>2185</v>
      </c>
      <c r="L4596" s="78" t="s">
        <v>4012</v>
      </c>
      <c r="M4596" s="78">
        <v>60</v>
      </c>
      <c r="N4596" s="78" t="s">
        <v>4013</v>
      </c>
      <c r="O4596" s="78" t="s">
        <v>4020</v>
      </c>
      <c r="P4596" s="82">
        <v>12</v>
      </c>
      <c r="Q4596" s="78" t="s">
        <v>4021</v>
      </c>
      <c r="R4596" s="82">
        <v>1</v>
      </c>
      <c r="S4596" s="82">
        <v>1</v>
      </c>
      <c r="T4596" s="82">
        <v>1</v>
      </c>
      <c r="U4596" s="82">
        <v>1</v>
      </c>
      <c r="V4596" s="82">
        <v>1</v>
      </c>
      <c r="W4596" s="82">
        <v>1</v>
      </c>
      <c r="X4596" s="82">
        <v>1</v>
      </c>
      <c r="Y4596" s="82">
        <v>1</v>
      </c>
      <c r="Z4596" s="82">
        <v>1</v>
      </c>
      <c r="AA4596" s="82">
        <v>1</v>
      </c>
      <c r="AB4596" s="82">
        <v>1</v>
      </c>
      <c r="AC4596" s="82">
        <v>1</v>
      </c>
      <c r="AD4596" s="85" t="str">
        <f>IF(A4596&lt;&gt;"",IF(D4596="DIRECCIÓN_DE_TRANSFERENCIAS","280 0031",VLOOKUP(C4596,NIVELES!$A$14:$B$105,2,0)),"")</f>
        <v>280 9240</v>
      </c>
      <c r="AE4596" s="86" t="s">
        <v>322</v>
      </c>
      <c r="AF4596" s="86" t="s">
        <v>542</v>
      </c>
      <c r="AG4596" s="79" t="str">
        <f>+IF(AF4596&lt;&gt;"",VLOOKUP(AF4596,NIVELES!$A$666:$B$673,2,0),"")</f>
        <v>SISTEMA_DE_PROTECCIÓN_ESPECIAL_EN_EL_CICLO_DE_VIDA</v>
      </c>
      <c r="AH4596" s="78" t="s">
        <v>452</v>
      </c>
      <c r="AI4596" s="79" t="str">
        <f>IF(AH4596&lt;&gt;"",VLOOKUP(CONCATENATE(AG4596,AH4596),NIVELES!$B$676:$C$745,2,0),"")</f>
        <v>Modalidades De Proteccion Especial Directos</v>
      </c>
      <c r="AJ4596" s="78" t="s">
        <v>388</v>
      </c>
      <c r="AK4596" s="79" t="str">
        <f>+IF(AJ4596&lt;&gt;"",VLOOKUP(AJ4596,NIVELES!$A$816:$B$892,2,0),"")</f>
        <v>PROTEGER INTEGRALMENTE A LOS NIÑOS, NIÑAS Y ADOLESCENTES QUE SE ENCUENTRAN EN CONDICIÓN DE VULNERABILIDAD Y RESTITUIR SUS DERECHOS VIOLENTADOS</v>
      </c>
      <c r="AL4596" s="78" t="s">
        <v>554</v>
      </c>
      <c r="AM4596" s="78">
        <v>530209</v>
      </c>
      <c r="AN4596" s="79" t="str">
        <f>IF(AM4596&lt;&gt;"",+VLOOKUP(AM4596,NIVELES!$A$1652:$B$2466,2,0),"")</f>
        <v>Servicios de Aseo; Lavado de Vestimenta de Trabajo; Fumigación, Desinfección y Limpieza de Instalaciones</v>
      </c>
      <c r="AO4596" s="87">
        <v>14571.42</v>
      </c>
      <c r="AP4596" s="88">
        <v>1214.29</v>
      </c>
      <c r="AQ4596" s="88">
        <v>1214.29</v>
      </c>
      <c r="AR4596" s="88">
        <v>1214.29</v>
      </c>
      <c r="AS4596" s="88">
        <v>1214.29</v>
      </c>
      <c r="AT4596" s="88">
        <v>1214.29</v>
      </c>
      <c r="AU4596" s="88">
        <v>1214.29</v>
      </c>
      <c r="AV4596" s="88">
        <v>1214.29</v>
      </c>
      <c r="AW4596" s="88">
        <v>1214.29</v>
      </c>
      <c r="AX4596" s="88">
        <v>1214.29</v>
      </c>
      <c r="AY4596" s="88">
        <v>1214.29</v>
      </c>
      <c r="AZ4596" s="88">
        <v>1214.29</v>
      </c>
      <c r="BA4596" s="88">
        <v>1214.23</v>
      </c>
      <c r="BB4596" s="89">
        <f t="shared" si="283"/>
        <v>14571.420000000002</v>
      </c>
      <c r="BC4596" s="90" t="str">
        <f t="shared" si="282"/>
        <v>OK</v>
      </c>
      <c r="BD4596" s="91" t="str">
        <f t="shared" si="284"/>
        <v xml:space="preserve">                  </v>
      </c>
      <c r="BE4596" s="92">
        <f t="shared" si="285"/>
        <v>12</v>
      </c>
    </row>
    <row r="4597" spans="1:57" s="74" customFormat="1" ht="50.1" customHeight="1" x14ac:dyDescent="0.2">
      <c r="A4597" s="78" t="s">
        <v>55</v>
      </c>
      <c r="B4597" s="78" t="s">
        <v>68</v>
      </c>
      <c r="C4597" s="78" t="s">
        <v>42</v>
      </c>
      <c r="D4597" s="78" t="s">
        <v>605</v>
      </c>
      <c r="E4597" s="79" t="str">
        <f>+IF(C4597&lt;&gt;"",VLOOKUP(MID(C4597,18,5),NIVELES!$A$133:$B$213,2,0),"")</f>
        <v>PICHINCHA</v>
      </c>
      <c r="F4597" s="80" t="s">
        <v>70</v>
      </c>
      <c r="G4597" s="81" t="str">
        <f>+IF(F4597&lt;&gt;"",VLOOKUP(F4597,NIVELES!$A$246:$C$464,3,0),"")</f>
        <v xml:space="preserve"> </v>
      </c>
      <c r="H4597" s="82" t="s">
        <v>1024</v>
      </c>
      <c r="I4597" s="78" t="s">
        <v>2183</v>
      </c>
      <c r="J4597" s="78" t="s">
        <v>2184</v>
      </c>
      <c r="K4597" s="78" t="s">
        <v>2185</v>
      </c>
      <c r="L4597" s="78" t="s">
        <v>4012</v>
      </c>
      <c r="M4597" s="78">
        <v>60</v>
      </c>
      <c r="N4597" s="78" t="s">
        <v>4013</v>
      </c>
      <c r="O4597" s="78" t="s">
        <v>4022</v>
      </c>
      <c r="P4597" s="82">
        <v>4</v>
      </c>
      <c r="Q4597" s="78" t="s">
        <v>4023</v>
      </c>
      <c r="R4597" s="82"/>
      <c r="S4597" s="82"/>
      <c r="T4597" s="82"/>
      <c r="U4597" s="82"/>
      <c r="V4597" s="82"/>
      <c r="W4597" s="82">
        <v>2</v>
      </c>
      <c r="X4597" s="82"/>
      <c r="Y4597" s="82"/>
      <c r="Z4597" s="82"/>
      <c r="AA4597" s="82">
        <v>2</v>
      </c>
      <c r="AB4597" s="82"/>
      <c r="AC4597" s="82"/>
      <c r="AD4597" s="85" t="str">
        <f>IF(A4597&lt;&gt;"",IF(D4597="DIRECCIÓN_DE_TRANSFERENCIAS","280 0031",VLOOKUP(C4597,NIVELES!$A$14:$B$105,2,0)),"")</f>
        <v>280 9240</v>
      </c>
      <c r="AE4597" s="86" t="s">
        <v>322</v>
      </c>
      <c r="AF4597" s="86" t="s">
        <v>542</v>
      </c>
      <c r="AG4597" s="79" t="str">
        <f>+IF(AF4597&lt;&gt;"",VLOOKUP(AF4597,NIVELES!$A$666:$B$673,2,0),"")</f>
        <v>SISTEMA_DE_PROTECCIÓN_ESPECIAL_EN_EL_CICLO_DE_VIDA</v>
      </c>
      <c r="AH4597" s="78" t="s">
        <v>452</v>
      </c>
      <c r="AI4597" s="79" t="str">
        <f>IF(AH4597&lt;&gt;"",VLOOKUP(CONCATENATE(AG4597,AH4597),NIVELES!$B$676:$C$745,2,0),"")</f>
        <v>Modalidades De Proteccion Especial Directos</v>
      </c>
      <c r="AJ4597" s="78" t="s">
        <v>388</v>
      </c>
      <c r="AK4597" s="79" t="str">
        <f>+IF(AJ4597&lt;&gt;"",VLOOKUP(AJ4597,NIVELES!$A$816:$B$892,2,0),"")</f>
        <v>PROTEGER INTEGRALMENTE A LOS NIÑOS, NIÑAS Y ADOLESCENTES QUE SE ENCUENTRAN EN CONDICIÓN DE VULNERABILIDAD Y RESTITUIR SUS DERECHOS VIOLENTADOS</v>
      </c>
      <c r="AL4597" s="78" t="s">
        <v>554</v>
      </c>
      <c r="AM4597" s="78">
        <v>530216</v>
      </c>
      <c r="AN4597" s="79" t="str">
        <f>IF(AM4597&lt;&gt;"",+VLOOKUP(AM4597,NIVELES!$A$1652:$B$2466,2,0),"")</f>
        <v>Servicios de Voluntariado</v>
      </c>
      <c r="AO4597" s="87">
        <v>6600</v>
      </c>
      <c r="AP4597" s="88"/>
      <c r="AQ4597" s="88"/>
      <c r="AR4597" s="88"/>
      <c r="AS4597" s="88"/>
      <c r="AT4597" s="88"/>
      <c r="AU4597" s="88">
        <v>3300</v>
      </c>
      <c r="AV4597" s="88"/>
      <c r="AW4597" s="88"/>
      <c r="AX4597" s="88"/>
      <c r="AY4597" s="88">
        <v>3300</v>
      </c>
      <c r="AZ4597" s="88"/>
      <c r="BA4597" s="88"/>
      <c r="BB4597" s="89">
        <f t="shared" si="283"/>
        <v>6600</v>
      </c>
      <c r="BC4597" s="90" t="str">
        <f t="shared" si="282"/>
        <v>OK</v>
      </c>
      <c r="BD4597" s="91" t="str">
        <f t="shared" si="284"/>
        <v xml:space="preserve">                  </v>
      </c>
      <c r="BE4597" s="92">
        <f t="shared" si="285"/>
        <v>4</v>
      </c>
    </row>
    <row r="4598" spans="1:57" s="74" customFormat="1" ht="50.1" customHeight="1" x14ac:dyDescent="0.2">
      <c r="A4598" s="78" t="s">
        <v>55</v>
      </c>
      <c r="B4598" s="78" t="s">
        <v>68</v>
      </c>
      <c r="C4598" s="78" t="s">
        <v>42</v>
      </c>
      <c r="D4598" s="78" t="s">
        <v>605</v>
      </c>
      <c r="E4598" s="79" t="str">
        <f>+IF(C4598&lt;&gt;"",VLOOKUP(MID(C4598,18,5),NIVELES!$A$133:$B$213,2,0),"")</f>
        <v>PICHINCHA</v>
      </c>
      <c r="F4598" s="80" t="s">
        <v>70</v>
      </c>
      <c r="G4598" s="81" t="str">
        <f>+IF(F4598&lt;&gt;"",VLOOKUP(F4598,NIVELES!$A$246:$C$464,3,0),"")</f>
        <v xml:space="preserve"> </v>
      </c>
      <c r="H4598" s="82" t="s">
        <v>1024</v>
      </c>
      <c r="I4598" s="78" t="s">
        <v>2183</v>
      </c>
      <c r="J4598" s="78" t="s">
        <v>2184</v>
      </c>
      <c r="K4598" s="78" t="s">
        <v>2185</v>
      </c>
      <c r="L4598" s="78" t="s">
        <v>4012</v>
      </c>
      <c r="M4598" s="78">
        <v>60</v>
      </c>
      <c r="N4598" s="78" t="s">
        <v>4013</v>
      </c>
      <c r="O4598" s="78" t="s">
        <v>4024</v>
      </c>
      <c r="P4598" s="82">
        <v>12</v>
      </c>
      <c r="Q4598" s="78" t="s">
        <v>4025</v>
      </c>
      <c r="R4598" s="82">
        <v>1</v>
      </c>
      <c r="S4598" s="82">
        <v>1</v>
      </c>
      <c r="T4598" s="82">
        <v>1</v>
      </c>
      <c r="U4598" s="82">
        <v>1</v>
      </c>
      <c r="V4598" s="82">
        <v>1</v>
      </c>
      <c r="W4598" s="82">
        <v>1</v>
      </c>
      <c r="X4598" s="82">
        <v>1</v>
      </c>
      <c r="Y4598" s="82">
        <v>1</v>
      </c>
      <c r="Z4598" s="82">
        <v>1</v>
      </c>
      <c r="AA4598" s="82">
        <v>1</v>
      </c>
      <c r="AB4598" s="82">
        <v>1</v>
      </c>
      <c r="AC4598" s="82">
        <v>1</v>
      </c>
      <c r="AD4598" s="85" t="str">
        <f>IF(A4598&lt;&gt;"",IF(D4598="DIRECCIÓN_DE_TRANSFERENCIAS","280 0031",VLOOKUP(C4598,NIVELES!$A$14:$B$105,2,0)),"")</f>
        <v>280 9240</v>
      </c>
      <c r="AE4598" s="86" t="s">
        <v>322</v>
      </c>
      <c r="AF4598" s="86" t="s">
        <v>542</v>
      </c>
      <c r="AG4598" s="79" t="str">
        <f>+IF(AF4598&lt;&gt;"",VLOOKUP(AF4598,NIVELES!$A$666:$B$673,2,0),"")</f>
        <v>SISTEMA_DE_PROTECCIÓN_ESPECIAL_EN_EL_CICLO_DE_VIDA</v>
      </c>
      <c r="AH4598" s="78" t="s">
        <v>452</v>
      </c>
      <c r="AI4598" s="79" t="str">
        <f>IF(AH4598&lt;&gt;"",VLOOKUP(CONCATENATE(AG4598,AH4598),NIVELES!$B$676:$C$745,2,0),"")</f>
        <v>Modalidades De Proteccion Especial Directos</v>
      </c>
      <c r="AJ4598" s="78" t="s">
        <v>388</v>
      </c>
      <c r="AK4598" s="79" t="str">
        <f>+IF(AJ4598&lt;&gt;"",VLOOKUP(AJ4598,NIVELES!$A$816:$B$892,2,0),"")</f>
        <v>PROTEGER INTEGRALMENTE A LOS NIÑOS, NIÑAS Y ADOLESCENTES QUE SE ENCUENTRAN EN CONDICIÓN DE VULNERABILIDAD Y RESTITUIR SUS DERECHOS VIOLENTADOS</v>
      </c>
      <c r="AL4598" s="78" t="s">
        <v>554</v>
      </c>
      <c r="AM4598" s="78">
        <v>530235</v>
      </c>
      <c r="AN4598" s="79" t="str">
        <f>IF(AM4598&lt;&gt;"",+VLOOKUP(AM4598,NIVELES!$A$1652:$B$2466,2,0),"")</f>
        <v>Servicio de Alimentación</v>
      </c>
      <c r="AO4598" s="87">
        <v>67060.06</v>
      </c>
      <c r="AP4598" s="88">
        <v>5588.34</v>
      </c>
      <c r="AQ4598" s="88">
        <v>5588.34</v>
      </c>
      <c r="AR4598" s="88">
        <v>5588.34</v>
      </c>
      <c r="AS4598" s="88">
        <v>5588.34</v>
      </c>
      <c r="AT4598" s="88">
        <v>5588.34</v>
      </c>
      <c r="AU4598" s="88">
        <v>5588.34</v>
      </c>
      <c r="AV4598" s="88">
        <v>5588.34</v>
      </c>
      <c r="AW4598" s="88">
        <v>5588.34</v>
      </c>
      <c r="AX4598" s="88">
        <v>5588.34</v>
      </c>
      <c r="AY4598" s="88">
        <v>5588.34</v>
      </c>
      <c r="AZ4598" s="88">
        <v>5588.34</v>
      </c>
      <c r="BA4598" s="88">
        <v>5588.32</v>
      </c>
      <c r="BB4598" s="89">
        <f t="shared" si="283"/>
        <v>67060.06</v>
      </c>
      <c r="BC4598" s="90" t="str">
        <f t="shared" si="282"/>
        <v>OK</v>
      </c>
      <c r="BD4598" s="91" t="str">
        <f t="shared" si="284"/>
        <v xml:space="preserve">                  </v>
      </c>
      <c r="BE4598" s="92">
        <f t="shared" si="285"/>
        <v>12</v>
      </c>
    </row>
    <row r="4599" spans="1:57" s="74" customFormat="1" ht="50.1" customHeight="1" x14ac:dyDescent="0.2">
      <c r="A4599" s="78" t="s">
        <v>55</v>
      </c>
      <c r="B4599" s="78" t="s">
        <v>68</v>
      </c>
      <c r="C4599" s="78" t="s">
        <v>42</v>
      </c>
      <c r="D4599" s="78" t="s">
        <v>605</v>
      </c>
      <c r="E4599" s="79" t="str">
        <f>+IF(C4599&lt;&gt;"",VLOOKUP(MID(C4599,18,5),NIVELES!$A$133:$B$213,2,0),"")</f>
        <v>PICHINCHA</v>
      </c>
      <c r="F4599" s="80" t="s">
        <v>70</v>
      </c>
      <c r="G4599" s="81" t="str">
        <f>+IF(F4599&lt;&gt;"",VLOOKUP(F4599,NIVELES!$A$246:$C$464,3,0),"")</f>
        <v xml:space="preserve"> </v>
      </c>
      <c r="H4599" s="82" t="s">
        <v>1024</v>
      </c>
      <c r="I4599" s="78" t="s">
        <v>2183</v>
      </c>
      <c r="J4599" s="78" t="s">
        <v>2184</v>
      </c>
      <c r="K4599" s="78" t="s">
        <v>2185</v>
      </c>
      <c r="L4599" s="78" t="s">
        <v>4012</v>
      </c>
      <c r="M4599" s="78">
        <v>60</v>
      </c>
      <c r="N4599" s="78" t="s">
        <v>4013</v>
      </c>
      <c r="O4599" s="78" t="s">
        <v>4026</v>
      </c>
      <c r="P4599" s="82">
        <v>1</v>
      </c>
      <c r="Q4599" s="78" t="s">
        <v>4027</v>
      </c>
      <c r="R4599" s="82"/>
      <c r="S4599" s="82"/>
      <c r="T4599" s="82"/>
      <c r="U4599" s="82"/>
      <c r="V4599" s="82">
        <v>1</v>
      </c>
      <c r="W4599" s="82"/>
      <c r="X4599" s="82"/>
      <c r="Y4599" s="82"/>
      <c r="Z4599" s="82"/>
      <c r="AA4599" s="82"/>
      <c r="AB4599" s="82"/>
      <c r="AC4599" s="82"/>
      <c r="AD4599" s="85" t="str">
        <f>IF(A4599&lt;&gt;"",IF(D4599="DIRECCIÓN_DE_TRANSFERENCIAS","280 0031",VLOOKUP(C4599,NIVELES!$A$14:$B$105,2,0)),"")</f>
        <v>280 9240</v>
      </c>
      <c r="AE4599" s="86" t="s">
        <v>322</v>
      </c>
      <c r="AF4599" s="86" t="s">
        <v>542</v>
      </c>
      <c r="AG4599" s="79" t="str">
        <f>+IF(AF4599&lt;&gt;"",VLOOKUP(AF4599,NIVELES!$A$666:$B$673,2,0),"")</f>
        <v>SISTEMA_DE_PROTECCIÓN_ESPECIAL_EN_EL_CICLO_DE_VIDA</v>
      </c>
      <c r="AH4599" s="78" t="s">
        <v>452</v>
      </c>
      <c r="AI4599" s="79" t="str">
        <f>IF(AH4599&lt;&gt;"",VLOOKUP(CONCATENATE(AG4599,AH4599),NIVELES!$B$676:$C$745,2,0),"")</f>
        <v>Modalidades De Proteccion Especial Directos</v>
      </c>
      <c r="AJ4599" s="78" t="s">
        <v>388</v>
      </c>
      <c r="AK4599" s="79" t="str">
        <f>+IF(AJ4599&lt;&gt;"",VLOOKUP(AJ4599,NIVELES!$A$816:$B$892,2,0),"")</f>
        <v>PROTEGER INTEGRALMENTE A LOS NIÑOS, NIÑAS Y ADOLESCENTES QUE SE ENCUENTRAN EN CONDICIÓN DE VULNERABILIDAD Y RESTITUIR SUS DERECHOS VIOLENTADOS</v>
      </c>
      <c r="AL4599" s="78" t="s">
        <v>554</v>
      </c>
      <c r="AM4599" s="78">
        <v>530802</v>
      </c>
      <c r="AN4599" s="79" t="str">
        <f>IF(AM4599&lt;&gt;"",+VLOOKUP(AM4599,NIVELES!$A$1652:$B$2466,2,0),"")</f>
        <v>Vestuario, Lencería, Prendas de Protección; y, Accesorios para Uniformes Militares y Policiales; y, Carpas</v>
      </c>
      <c r="AO4599" s="87">
        <v>3000</v>
      </c>
      <c r="AP4599" s="88"/>
      <c r="AQ4599" s="88"/>
      <c r="AR4599" s="88"/>
      <c r="AS4599" s="88"/>
      <c r="AT4599" s="88"/>
      <c r="AU4599" s="88">
        <v>3000</v>
      </c>
      <c r="AV4599" s="88"/>
      <c r="AW4599" s="88"/>
      <c r="AX4599" s="88"/>
      <c r="AY4599" s="88"/>
      <c r="AZ4599" s="88"/>
      <c r="BA4599" s="88"/>
      <c r="BB4599" s="89">
        <f t="shared" si="283"/>
        <v>3000</v>
      </c>
      <c r="BC4599" s="90" t="str">
        <f t="shared" si="282"/>
        <v>OK</v>
      </c>
      <c r="BD4599" s="91" t="str">
        <f t="shared" si="284"/>
        <v xml:space="preserve">                  </v>
      </c>
      <c r="BE4599" s="92">
        <f t="shared" si="285"/>
        <v>1</v>
      </c>
    </row>
    <row r="4600" spans="1:57" s="74" customFormat="1" ht="50.1" customHeight="1" x14ac:dyDescent="0.2">
      <c r="A4600" s="78" t="s">
        <v>55</v>
      </c>
      <c r="B4600" s="78" t="s">
        <v>68</v>
      </c>
      <c r="C4600" s="78" t="s">
        <v>42</v>
      </c>
      <c r="D4600" s="78" t="s">
        <v>605</v>
      </c>
      <c r="E4600" s="79" t="str">
        <f>+IF(C4600&lt;&gt;"",VLOOKUP(MID(C4600,18,5),NIVELES!$A$133:$B$213,2,0),"")</f>
        <v>PICHINCHA</v>
      </c>
      <c r="F4600" s="80" t="s">
        <v>70</v>
      </c>
      <c r="G4600" s="81" t="str">
        <f>+IF(F4600&lt;&gt;"",VLOOKUP(F4600,NIVELES!$A$246:$C$464,3,0),"")</f>
        <v xml:space="preserve"> </v>
      </c>
      <c r="H4600" s="82" t="s">
        <v>1024</v>
      </c>
      <c r="I4600" s="78" t="s">
        <v>2183</v>
      </c>
      <c r="J4600" s="78" t="s">
        <v>2184</v>
      </c>
      <c r="K4600" s="78" t="s">
        <v>2185</v>
      </c>
      <c r="L4600" s="78" t="s">
        <v>4012</v>
      </c>
      <c r="M4600" s="78">
        <v>60</v>
      </c>
      <c r="N4600" s="78" t="s">
        <v>4013</v>
      </c>
      <c r="O4600" s="78" t="s">
        <v>2926</v>
      </c>
      <c r="P4600" s="82">
        <v>1</v>
      </c>
      <c r="Q4600" s="78" t="s">
        <v>4001</v>
      </c>
      <c r="R4600" s="82"/>
      <c r="S4600" s="82">
        <v>1</v>
      </c>
      <c r="T4600" s="82"/>
      <c r="U4600" s="82"/>
      <c r="V4600" s="82"/>
      <c r="W4600" s="82"/>
      <c r="X4600" s="82"/>
      <c r="Y4600" s="82"/>
      <c r="Z4600" s="82"/>
      <c r="AA4600" s="82"/>
      <c r="AB4600" s="82"/>
      <c r="AC4600" s="82"/>
      <c r="AD4600" s="85" t="str">
        <f>IF(A4600&lt;&gt;"",IF(D4600="DIRECCIÓN_DE_TRANSFERENCIAS","280 0031",VLOOKUP(C4600,NIVELES!$A$14:$B$105,2,0)),"")</f>
        <v>280 9240</v>
      </c>
      <c r="AE4600" s="86" t="s">
        <v>322</v>
      </c>
      <c r="AF4600" s="86" t="s">
        <v>542</v>
      </c>
      <c r="AG4600" s="79" t="str">
        <f>+IF(AF4600&lt;&gt;"",VLOOKUP(AF4600,NIVELES!$A$666:$B$673,2,0),"")</f>
        <v>SISTEMA_DE_PROTECCIÓN_ESPECIAL_EN_EL_CICLO_DE_VIDA</v>
      </c>
      <c r="AH4600" s="78" t="s">
        <v>452</v>
      </c>
      <c r="AI4600" s="79" t="str">
        <f>IF(AH4600&lt;&gt;"",VLOOKUP(CONCATENATE(AG4600,AH4600),NIVELES!$B$676:$C$745,2,0),"")</f>
        <v>Modalidades De Proteccion Especial Directos</v>
      </c>
      <c r="AJ4600" s="78" t="s">
        <v>388</v>
      </c>
      <c r="AK4600" s="79" t="str">
        <f>+IF(AJ4600&lt;&gt;"",VLOOKUP(AJ4600,NIVELES!$A$816:$B$892,2,0),"")</f>
        <v>PROTEGER INTEGRALMENTE A LOS NIÑOS, NIÑAS Y ADOLESCENTES QUE SE ENCUENTRAN EN CONDICIÓN DE VULNERABILIDAD Y RESTITUIR SUS DERECHOS VIOLENTADOS</v>
      </c>
      <c r="AL4600" s="78" t="s">
        <v>554</v>
      </c>
      <c r="AM4600" s="78">
        <v>530803</v>
      </c>
      <c r="AN4600" s="79" t="str">
        <f>IF(AM4600&lt;&gt;"",+VLOOKUP(AM4600,NIVELES!$A$1652:$B$2466,2,0),"")</f>
        <v>Combustibles y Lubricantes</v>
      </c>
      <c r="AO4600" s="87">
        <v>500</v>
      </c>
      <c r="AP4600" s="88">
        <v>41.67</v>
      </c>
      <c r="AQ4600" s="88">
        <v>41.67</v>
      </c>
      <c r="AR4600" s="88">
        <v>41.67</v>
      </c>
      <c r="AS4600" s="88">
        <v>41.67</v>
      </c>
      <c r="AT4600" s="88">
        <v>41.67</v>
      </c>
      <c r="AU4600" s="88">
        <v>41.67</v>
      </c>
      <c r="AV4600" s="88">
        <v>41.67</v>
      </c>
      <c r="AW4600" s="88">
        <v>41.67</v>
      </c>
      <c r="AX4600" s="88">
        <v>41.67</v>
      </c>
      <c r="AY4600" s="88">
        <v>41.67</v>
      </c>
      <c r="AZ4600" s="88">
        <v>41.67</v>
      </c>
      <c r="BA4600" s="88">
        <v>41.63</v>
      </c>
      <c r="BB4600" s="89">
        <f t="shared" si="283"/>
        <v>500.00000000000011</v>
      </c>
      <c r="BC4600" s="90" t="str">
        <f t="shared" si="282"/>
        <v>OK</v>
      </c>
      <c r="BD4600" s="91" t="str">
        <f t="shared" si="284"/>
        <v xml:space="preserve">                  </v>
      </c>
      <c r="BE4600" s="92">
        <f t="shared" si="285"/>
        <v>1</v>
      </c>
    </row>
    <row r="4601" spans="1:57" s="74" customFormat="1" ht="50.1" customHeight="1" x14ac:dyDescent="0.2">
      <c r="A4601" s="78" t="s">
        <v>55</v>
      </c>
      <c r="B4601" s="78" t="s">
        <v>68</v>
      </c>
      <c r="C4601" s="78" t="s">
        <v>42</v>
      </c>
      <c r="D4601" s="78" t="s">
        <v>605</v>
      </c>
      <c r="E4601" s="79" t="str">
        <f>+IF(C4601&lt;&gt;"",VLOOKUP(MID(C4601,18,5),NIVELES!$A$133:$B$213,2,0),"")</f>
        <v>PICHINCHA</v>
      </c>
      <c r="F4601" s="80" t="s">
        <v>70</v>
      </c>
      <c r="G4601" s="81" t="str">
        <f>+IF(F4601&lt;&gt;"",VLOOKUP(F4601,NIVELES!$A$246:$C$464,3,0),"")</f>
        <v xml:space="preserve"> </v>
      </c>
      <c r="H4601" s="82" t="s">
        <v>1024</v>
      </c>
      <c r="I4601" s="78" t="s">
        <v>2183</v>
      </c>
      <c r="J4601" s="78" t="s">
        <v>2184</v>
      </c>
      <c r="K4601" s="78" t="s">
        <v>2185</v>
      </c>
      <c r="L4601" s="78" t="s">
        <v>4012</v>
      </c>
      <c r="M4601" s="78">
        <v>60</v>
      </c>
      <c r="N4601" s="78" t="s">
        <v>4013</v>
      </c>
      <c r="O4601" s="78" t="s">
        <v>4028</v>
      </c>
      <c r="P4601" s="82">
        <v>1</v>
      </c>
      <c r="Q4601" s="78" t="s">
        <v>4029</v>
      </c>
      <c r="R4601" s="82"/>
      <c r="S4601" s="82"/>
      <c r="T4601" s="82"/>
      <c r="U4601" s="82"/>
      <c r="V4601" s="82">
        <v>1</v>
      </c>
      <c r="W4601" s="82"/>
      <c r="X4601" s="82"/>
      <c r="Y4601" s="82"/>
      <c r="Z4601" s="82"/>
      <c r="AA4601" s="82"/>
      <c r="AB4601" s="82"/>
      <c r="AC4601" s="82"/>
      <c r="AD4601" s="85" t="str">
        <f>IF(A4601&lt;&gt;"",IF(D4601="DIRECCIÓN_DE_TRANSFERENCIAS","280 0031",VLOOKUP(C4601,NIVELES!$A$14:$B$105,2,0)),"")</f>
        <v>280 9240</v>
      </c>
      <c r="AE4601" s="86" t="s">
        <v>322</v>
      </c>
      <c r="AF4601" s="86" t="s">
        <v>542</v>
      </c>
      <c r="AG4601" s="79" t="str">
        <f>+IF(AF4601&lt;&gt;"",VLOOKUP(AF4601,NIVELES!$A$666:$B$673,2,0),"")</f>
        <v>SISTEMA_DE_PROTECCIÓN_ESPECIAL_EN_EL_CICLO_DE_VIDA</v>
      </c>
      <c r="AH4601" s="78" t="s">
        <v>452</v>
      </c>
      <c r="AI4601" s="79" t="str">
        <f>IF(AH4601&lt;&gt;"",VLOOKUP(CONCATENATE(AG4601,AH4601),NIVELES!$B$676:$C$745,2,0),"")</f>
        <v>Modalidades De Proteccion Especial Directos</v>
      </c>
      <c r="AJ4601" s="78" t="s">
        <v>388</v>
      </c>
      <c r="AK4601" s="79" t="str">
        <f>+IF(AJ4601&lt;&gt;"",VLOOKUP(AJ4601,NIVELES!$A$816:$B$892,2,0),"")</f>
        <v>PROTEGER INTEGRALMENTE A LOS NIÑOS, NIÑAS Y ADOLESCENTES QUE SE ENCUENTRAN EN CONDICIÓN DE VULNERABILIDAD Y RESTITUIR SUS DERECHOS VIOLENTADOS</v>
      </c>
      <c r="AL4601" s="78" t="s">
        <v>554</v>
      </c>
      <c r="AM4601" s="78">
        <v>530805</v>
      </c>
      <c r="AN4601" s="79" t="str">
        <f>IF(AM4601&lt;&gt;"",+VLOOKUP(AM4601,NIVELES!$A$1652:$B$2466,2,0),"")</f>
        <v>Materiales de Aseo</v>
      </c>
      <c r="AO4601" s="87">
        <v>4898.79</v>
      </c>
      <c r="AP4601" s="88"/>
      <c r="AQ4601" s="88"/>
      <c r="AR4601" s="88"/>
      <c r="AS4601" s="88"/>
      <c r="AT4601" s="88"/>
      <c r="AU4601" s="88">
        <v>4898.79</v>
      </c>
      <c r="AV4601" s="88"/>
      <c r="AW4601" s="88"/>
      <c r="AX4601" s="88"/>
      <c r="AY4601" s="88"/>
      <c r="AZ4601" s="88"/>
      <c r="BA4601" s="88"/>
      <c r="BB4601" s="89">
        <f t="shared" si="283"/>
        <v>4898.79</v>
      </c>
      <c r="BC4601" s="90" t="str">
        <f t="shared" si="282"/>
        <v>OK</v>
      </c>
      <c r="BD4601" s="91" t="str">
        <f t="shared" si="284"/>
        <v xml:space="preserve">                  </v>
      </c>
      <c r="BE4601" s="92">
        <f t="shared" si="285"/>
        <v>1</v>
      </c>
    </row>
    <row r="4602" spans="1:57" s="74" customFormat="1" ht="50.1" customHeight="1" x14ac:dyDescent="0.2">
      <c r="A4602" s="78" t="s">
        <v>55</v>
      </c>
      <c r="B4602" s="78" t="s">
        <v>68</v>
      </c>
      <c r="C4602" s="78" t="s">
        <v>42</v>
      </c>
      <c r="D4602" s="78" t="s">
        <v>605</v>
      </c>
      <c r="E4602" s="79" t="str">
        <f>+IF(C4602&lt;&gt;"",VLOOKUP(MID(C4602,18,5),NIVELES!$A$133:$B$213,2,0),"")</f>
        <v>PICHINCHA</v>
      </c>
      <c r="F4602" s="80" t="s">
        <v>70</v>
      </c>
      <c r="G4602" s="81" t="str">
        <f>+IF(F4602&lt;&gt;"",VLOOKUP(F4602,NIVELES!$A$246:$C$464,3,0),"")</f>
        <v xml:space="preserve"> </v>
      </c>
      <c r="H4602" s="82" t="s">
        <v>1024</v>
      </c>
      <c r="I4602" s="78" t="s">
        <v>2183</v>
      </c>
      <c r="J4602" s="78" t="s">
        <v>2184</v>
      </c>
      <c r="K4602" s="78" t="s">
        <v>2185</v>
      </c>
      <c r="L4602" s="78" t="s">
        <v>4012</v>
      </c>
      <c r="M4602" s="78">
        <v>60</v>
      </c>
      <c r="N4602" s="78" t="s">
        <v>4013</v>
      </c>
      <c r="O4602" s="78" t="s">
        <v>4030</v>
      </c>
      <c r="P4602" s="82">
        <v>1</v>
      </c>
      <c r="Q4602" s="78" t="s">
        <v>4031</v>
      </c>
      <c r="R4602" s="82"/>
      <c r="S4602" s="82"/>
      <c r="T4602" s="82">
        <v>1</v>
      </c>
      <c r="U4602" s="82"/>
      <c r="V4602" s="82"/>
      <c r="W4602" s="82"/>
      <c r="X4602" s="82"/>
      <c r="Y4602" s="82"/>
      <c r="Z4602" s="82"/>
      <c r="AA4602" s="82"/>
      <c r="AB4602" s="82"/>
      <c r="AC4602" s="82"/>
      <c r="AD4602" s="85" t="str">
        <f>IF(A4602&lt;&gt;"",IF(D4602="DIRECCIÓN_DE_TRANSFERENCIAS","280 0031",VLOOKUP(C4602,NIVELES!$A$14:$B$105,2,0)),"")</f>
        <v>280 9240</v>
      </c>
      <c r="AE4602" s="86" t="s">
        <v>322</v>
      </c>
      <c r="AF4602" s="86" t="s">
        <v>542</v>
      </c>
      <c r="AG4602" s="79" t="str">
        <f>+IF(AF4602&lt;&gt;"",VLOOKUP(AF4602,NIVELES!$A$666:$B$673,2,0),"")</f>
        <v>SISTEMA_DE_PROTECCIÓN_ESPECIAL_EN_EL_CICLO_DE_VIDA</v>
      </c>
      <c r="AH4602" s="78" t="s">
        <v>452</v>
      </c>
      <c r="AI4602" s="79" t="str">
        <f>IF(AH4602&lt;&gt;"",VLOOKUP(CONCATENATE(AG4602,AH4602),NIVELES!$B$676:$C$745,2,0),"")</f>
        <v>Modalidades De Proteccion Especial Directos</v>
      </c>
      <c r="AJ4602" s="78" t="s">
        <v>388</v>
      </c>
      <c r="AK4602" s="79" t="str">
        <f>+IF(AJ4602&lt;&gt;"",VLOOKUP(AJ4602,NIVELES!$A$816:$B$892,2,0),"")</f>
        <v>PROTEGER INTEGRALMENTE A LOS NIÑOS, NIÑAS Y ADOLESCENTES QUE SE ENCUENTRAN EN CONDICIÓN DE VULNERABILIDAD Y RESTITUIR SUS DERECHOS VIOLENTADOS</v>
      </c>
      <c r="AL4602" s="78" t="s">
        <v>554</v>
      </c>
      <c r="AM4602" s="78">
        <v>530811</v>
      </c>
      <c r="AN4602" s="79" t="str">
        <f>IF(AM4602&lt;&gt;"",+VLOOKUP(AM4602,NIVELES!$A$1652:$B$2466,2,0),"")</f>
        <v>Insumos,  Materiales  y Suministros  para  la  Construcción,  Electricidad,  Plomería,  Carpintería,  Señalización
Vial, Navegación y Contra Incendios</v>
      </c>
      <c r="AO4602" s="87">
        <v>9998</v>
      </c>
      <c r="AP4602" s="88"/>
      <c r="AQ4602" s="88"/>
      <c r="AR4602" s="88">
        <v>9998</v>
      </c>
      <c r="AS4602" s="88"/>
      <c r="AT4602" s="88"/>
      <c r="AU4602" s="88"/>
      <c r="AV4602" s="88"/>
      <c r="AW4602" s="88"/>
      <c r="AX4602" s="88"/>
      <c r="AY4602" s="88"/>
      <c r="AZ4602" s="88"/>
      <c r="BA4602" s="88"/>
      <c r="BB4602" s="89">
        <f t="shared" si="283"/>
        <v>9998</v>
      </c>
      <c r="BC4602" s="90" t="str">
        <f t="shared" si="282"/>
        <v>OK</v>
      </c>
      <c r="BD4602" s="91" t="str">
        <f t="shared" si="284"/>
        <v xml:space="preserve">                  </v>
      </c>
      <c r="BE4602" s="92">
        <f t="shared" si="285"/>
        <v>1</v>
      </c>
    </row>
    <row r="4603" spans="1:57" s="74" customFormat="1" ht="50.1" customHeight="1" x14ac:dyDescent="0.2">
      <c r="A4603" s="78" t="s">
        <v>55</v>
      </c>
      <c r="B4603" s="78" t="s">
        <v>68</v>
      </c>
      <c r="C4603" s="78" t="s">
        <v>42</v>
      </c>
      <c r="D4603" s="78" t="s">
        <v>605</v>
      </c>
      <c r="E4603" s="79" t="str">
        <f>+IF(C4603&lt;&gt;"",VLOOKUP(MID(C4603,18,5),NIVELES!$A$133:$B$213,2,0),"")</f>
        <v>PICHINCHA</v>
      </c>
      <c r="F4603" s="80" t="s">
        <v>70</v>
      </c>
      <c r="G4603" s="81" t="str">
        <f>+IF(F4603&lt;&gt;"",VLOOKUP(F4603,NIVELES!$A$246:$C$464,3,0),"")</f>
        <v xml:space="preserve"> </v>
      </c>
      <c r="H4603" s="82" t="s">
        <v>1024</v>
      </c>
      <c r="I4603" s="78" t="s">
        <v>1048</v>
      </c>
      <c r="J4603" s="78" t="s">
        <v>2184</v>
      </c>
      <c r="K4603" s="78" t="s">
        <v>2185</v>
      </c>
      <c r="L4603" s="78" t="s">
        <v>3918</v>
      </c>
      <c r="M4603" s="78">
        <v>90</v>
      </c>
      <c r="N4603" s="78" t="s">
        <v>2587</v>
      </c>
      <c r="O4603" s="78" t="s">
        <v>2167</v>
      </c>
      <c r="P4603" s="82">
        <v>1</v>
      </c>
      <c r="Q4603" s="78" t="s">
        <v>2945</v>
      </c>
      <c r="R4603" s="82"/>
      <c r="S4603" s="82"/>
      <c r="T4603" s="82"/>
      <c r="U4603" s="82"/>
      <c r="V4603" s="82"/>
      <c r="W4603" s="82"/>
      <c r="X4603" s="82"/>
      <c r="Y4603" s="82"/>
      <c r="Z4603" s="82"/>
      <c r="AA4603" s="82"/>
      <c r="AB4603" s="82"/>
      <c r="AC4603" s="82">
        <v>1</v>
      </c>
      <c r="AD4603" s="85" t="str">
        <f>IF(A4603&lt;&gt;"",IF(D4603="DIRECCIÓN_DE_TRANSFERENCIAS","280 0031",VLOOKUP(C4603,NIVELES!$A$14:$B$105,2,0)),"")</f>
        <v>280 9240</v>
      </c>
      <c r="AE4603" s="86" t="s">
        <v>322</v>
      </c>
      <c r="AF4603" s="86" t="s">
        <v>543</v>
      </c>
      <c r="AG4603" s="79" t="str">
        <f>+IF(AF4603&lt;&gt;"",VLOOKUP(AF4603,NIVELES!$A$666:$B$673,2,0),"")</f>
        <v>DESARROLLO_INFANTIL</v>
      </c>
      <c r="AH4603" s="78" t="s">
        <v>322</v>
      </c>
      <c r="AI4603" s="79" t="str">
        <f>IF(AH4603&lt;&gt;"",VLOOKUP(CONCATENATE(AG4603,AH4603),NIVELES!$B$676:$C$745,2,0),"")</f>
        <v>Centros Infantiles Del Buen Vivir Atencion Directa -Funcionamiento Operación Y Atencion De Unidades</v>
      </c>
      <c r="AJ4603" s="78" t="s">
        <v>517</v>
      </c>
      <c r="AK4603" s="79" t="str">
        <f>+IF(AJ4603&lt;&gt;"",VLOOKUP(AJ4603,NIVELES!$A$816:$B$892,2,0),"")</f>
        <v>NO APLICA</v>
      </c>
      <c r="AL4603" s="78" t="s">
        <v>553</v>
      </c>
      <c r="AM4603" s="78">
        <v>510105</v>
      </c>
      <c r="AN4603" s="79" t="str">
        <f>IF(AM4603&lt;&gt;"",+VLOOKUP(AM4603,NIVELES!$A$1652:$B$2466,2,0),"")</f>
        <v>Remuneraciones Unificadas</v>
      </c>
      <c r="AO4603" s="87">
        <v>1007148</v>
      </c>
      <c r="AP4603" s="88">
        <v>83929</v>
      </c>
      <c r="AQ4603" s="88">
        <v>83929</v>
      </c>
      <c r="AR4603" s="88">
        <v>83929</v>
      </c>
      <c r="AS4603" s="88">
        <v>83929</v>
      </c>
      <c r="AT4603" s="88">
        <v>83929</v>
      </c>
      <c r="AU4603" s="88">
        <v>83929</v>
      </c>
      <c r="AV4603" s="88">
        <v>83929</v>
      </c>
      <c r="AW4603" s="88">
        <v>83929</v>
      </c>
      <c r="AX4603" s="88">
        <v>83929</v>
      </c>
      <c r="AY4603" s="88">
        <v>83929</v>
      </c>
      <c r="AZ4603" s="88">
        <v>83929</v>
      </c>
      <c r="BA4603" s="88">
        <v>83929</v>
      </c>
      <c r="BB4603" s="89">
        <f t="shared" si="283"/>
        <v>1007148</v>
      </c>
      <c r="BC4603" s="90" t="str">
        <f t="shared" si="282"/>
        <v>OK</v>
      </c>
      <c r="BD4603" s="91" t="str">
        <f t="shared" si="284"/>
        <v xml:space="preserve">                  </v>
      </c>
      <c r="BE4603" s="92">
        <f t="shared" si="285"/>
        <v>1</v>
      </c>
    </row>
    <row r="4604" spans="1:57" s="74" customFormat="1" ht="50.1" customHeight="1" x14ac:dyDescent="0.2">
      <c r="A4604" s="78" t="s">
        <v>55</v>
      </c>
      <c r="B4604" s="78" t="s">
        <v>68</v>
      </c>
      <c r="C4604" s="78" t="s">
        <v>42</v>
      </c>
      <c r="D4604" s="78" t="s">
        <v>605</v>
      </c>
      <c r="E4604" s="79" t="str">
        <f>+IF(C4604&lt;&gt;"",VLOOKUP(MID(C4604,18,5),NIVELES!$A$133:$B$213,2,0),"")</f>
        <v>PICHINCHA</v>
      </c>
      <c r="F4604" s="80" t="s">
        <v>70</v>
      </c>
      <c r="G4604" s="81" t="str">
        <f>+IF(F4604&lt;&gt;"",VLOOKUP(F4604,NIVELES!$A$246:$C$464,3,0),"")</f>
        <v xml:space="preserve"> </v>
      </c>
      <c r="H4604" s="82" t="s">
        <v>1024</v>
      </c>
      <c r="I4604" s="78" t="s">
        <v>1048</v>
      </c>
      <c r="J4604" s="78" t="s">
        <v>2184</v>
      </c>
      <c r="K4604" s="78" t="s">
        <v>2185</v>
      </c>
      <c r="L4604" s="78" t="s">
        <v>3918</v>
      </c>
      <c r="M4604" s="78">
        <v>90</v>
      </c>
      <c r="N4604" s="78" t="s">
        <v>2587</v>
      </c>
      <c r="O4604" s="78" t="s">
        <v>2167</v>
      </c>
      <c r="P4604" s="82">
        <v>1</v>
      </c>
      <c r="Q4604" s="78" t="s">
        <v>2945</v>
      </c>
      <c r="R4604" s="82"/>
      <c r="S4604" s="82"/>
      <c r="T4604" s="82"/>
      <c r="U4604" s="82"/>
      <c r="V4604" s="82"/>
      <c r="W4604" s="82"/>
      <c r="X4604" s="82"/>
      <c r="Y4604" s="82">
        <v>1</v>
      </c>
      <c r="Z4604" s="82"/>
      <c r="AA4604" s="82"/>
      <c r="AB4604" s="82"/>
      <c r="AC4604" s="82"/>
      <c r="AD4604" s="85" t="str">
        <f>IF(A4604&lt;&gt;"",IF(D4604="DIRECCIÓN_DE_TRANSFERENCIAS","280 0031",VLOOKUP(C4604,NIVELES!$A$14:$B$105,2,0)),"")</f>
        <v>280 9240</v>
      </c>
      <c r="AE4604" s="86" t="s">
        <v>322</v>
      </c>
      <c r="AF4604" s="86" t="s">
        <v>543</v>
      </c>
      <c r="AG4604" s="79" t="str">
        <f>+IF(AF4604&lt;&gt;"",VLOOKUP(AF4604,NIVELES!$A$666:$B$673,2,0),"")</f>
        <v>DESARROLLO_INFANTIL</v>
      </c>
      <c r="AH4604" s="78" t="s">
        <v>322</v>
      </c>
      <c r="AI4604" s="79" t="str">
        <f>IF(AH4604&lt;&gt;"",VLOOKUP(CONCATENATE(AG4604,AH4604),NIVELES!$B$676:$C$745,2,0),"")</f>
        <v>Centros Infantiles Del Buen Vivir Atencion Directa -Funcionamiento Operación Y Atencion De Unidades</v>
      </c>
      <c r="AJ4604" s="78" t="s">
        <v>517</v>
      </c>
      <c r="AK4604" s="79" t="str">
        <f>+IF(AJ4604&lt;&gt;"",VLOOKUP(AJ4604,NIVELES!$A$816:$B$892,2,0),"")</f>
        <v>NO APLICA</v>
      </c>
      <c r="AL4604" s="78" t="s">
        <v>553</v>
      </c>
      <c r="AM4604" s="78">
        <v>510203</v>
      </c>
      <c r="AN4604" s="79" t="str">
        <f>IF(AM4604&lt;&gt;"",+VLOOKUP(AM4604,NIVELES!$A$1652:$B$2466,2,0),"")</f>
        <v>Decimotercer Sueldo</v>
      </c>
      <c r="AO4604" s="87">
        <v>80041.5</v>
      </c>
      <c r="AP4604" s="88"/>
      <c r="AQ4604" s="88"/>
      <c r="AR4604" s="88"/>
      <c r="AS4604" s="88"/>
      <c r="AT4604" s="88"/>
      <c r="AU4604" s="88"/>
      <c r="AV4604" s="88"/>
      <c r="AW4604" s="88"/>
      <c r="AX4604" s="88"/>
      <c r="AY4604" s="88"/>
      <c r="AZ4604" s="88"/>
      <c r="BA4604" s="88">
        <v>80041.5</v>
      </c>
      <c r="BB4604" s="89">
        <f t="shared" si="283"/>
        <v>80041.5</v>
      </c>
      <c r="BC4604" s="90" t="str">
        <f t="shared" si="282"/>
        <v>OK</v>
      </c>
      <c r="BD4604" s="91" t="str">
        <f t="shared" si="284"/>
        <v xml:space="preserve">                  </v>
      </c>
      <c r="BE4604" s="92">
        <f t="shared" si="285"/>
        <v>1</v>
      </c>
    </row>
    <row r="4605" spans="1:57" s="74" customFormat="1" ht="50.1" customHeight="1" x14ac:dyDescent="0.2">
      <c r="A4605" s="78" t="s">
        <v>55</v>
      </c>
      <c r="B4605" s="78" t="s">
        <v>68</v>
      </c>
      <c r="C4605" s="78" t="s">
        <v>42</v>
      </c>
      <c r="D4605" s="78" t="s">
        <v>605</v>
      </c>
      <c r="E4605" s="79" t="str">
        <f>+IF(C4605&lt;&gt;"",VLOOKUP(MID(C4605,18,5),NIVELES!$A$133:$B$213,2,0),"")</f>
        <v>PICHINCHA</v>
      </c>
      <c r="F4605" s="80" t="s">
        <v>70</v>
      </c>
      <c r="G4605" s="81" t="str">
        <f>+IF(F4605&lt;&gt;"",VLOOKUP(F4605,NIVELES!$A$246:$C$464,3,0),"")</f>
        <v xml:space="preserve"> </v>
      </c>
      <c r="H4605" s="82" t="s">
        <v>1024</v>
      </c>
      <c r="I4605" s="78" t="s">
        <v>1048</v>
      </c>
      <c r="J4605" s="78" t="s">
        <v>2184</v>
      </c>
      <c r="K4605" s="78" t="s">
        <v>2185</v>
      </c>
      <c r="L4605" s="78" t="s">
        <v>3918</v>
      </c>
      <c r="M4605" s="78">
        <v>90</v>
      </c>
      <c r="N4605" s="78" t="s">
        <v>2587</v>
      </c>
      <c r="O4605" s="78" t="s">
        <v>2167</v>
      </c>
      <c r="P4605" s="82">
        <v>12</v>
      </c>
      <c r="Q4605" s="78" t="s">
        <v>2945</v>
      </c>
      <c r="R4605" s="82">
        <v>1</v>
      </c>
      <c r="S4605" s="82">
        <v>1</v>
      </c>
      <c r="T4605" s="82">
        <v>1</v>
      </c>
      <c r="U4605" s="82">
        <v>1</v>
      </c>
      <c r="V4605" s="82">
        <v>1</v>
      </c>
      <c r="W4605" s="82">
        <v>1</v>
      </c>
      <c r="X4605" s="82">
        <v>1</v>
      </c>
      <c r="Y4605" s="82">
        <v>1</v>
      </c>
      <c r="Z4605" s="82">
        <v>1</v>
      </c>
      <c r="AA4605" s="82">
        <v>1</v>
      </c>
      <c r="AB4605" s="82">
        <v>1</v>
      </c>
      <c r="AC4605" s="82">
        <v>1</v>
      </c>
      <c r="AD4605" s="85" t="str">
        <f>IF(A4605&lt;&gt;"",IF(D4605="DIRECCIÓN_DE_TRANSFERENCIAS","280 0031",VLOOKUP(C4605,NIVELES!$A$14:$B$105,2,0)),"")</f>
        <v>280 9240</v>
      </c>
      <c r="AE4605" s="86" t="s">
        <v>322</v>
      </c>
      <c r="AF4605" s="86" t="s">
        <v>543</v>
      </c>
      <c r="AG4605" s="79" t="str">
        <f>+IF(AF4605&lt;&gt;"",VLOOKUP(AF4605,NIVELES!$A$666:$B$673,2,0),"")</f>
        <v>DESARROLLO_INFANTIL</v>
      </c>
      <c r="AH4605" s="78" t="s">
        <v>322</v>
      </c>
      <c r="AI4605" s="79" t="str">
        <f>IF(AH4605&lt;&gt;"",VLOOKUP(CONCATENATE(AG4605,AH4605),NIVELES!$B$676:$C$745,2,0),"")</f>
        <v>Centros Infantiles Del Buen Vivir Atencion Directa -Funcionamiento Operación Y Atencion De Unidades</v>
      </c>
      <c r="AJ4605" s="78" t="s">
        <v>517</v>
      </c>
      <c r="AK4605" s="79" t="str">
        <f>+IF(AJ4605&lt;&gt;"",VLOOKUP(AJ4605,NIVELES!$A$816:$B$892,2,0),"")</f>
        <v>NO APLICA</v>
      </c>
      <c r="AL4605" s="78" t="s">
        <v>553</v>
      </c>
      <c r="AM4605" s="78">
        <v>510204</v>
      </c>
      <c r="AN4605" s="79" t="str">
        <f>IF(AM4605&lt;&gt;"",+VLOOKUP(AM4605,NIVELES!$A$1652:$B$2466,2,0),"")</f>
        <v>Decimocuarto Sueldo</v>
      </c>
      <c r="AO4605" s="87">
        <v>39728.33</v>
      </c>
      <c r="AP4605" s="88"/>
      <c r="AQ4605" s="88"/>
      <c r="AR4605" s="88"/>
      <c r="AS4605" s="88"/>
      <c r="AT4605" s="88"/>
      <c r="AU4605" s="88"/>
      <c r="AV4605" s="88"/>
      <c r="AW4605" s="88">
        <v>39728.33</v>
      </c>
      <c r="AX4605" s="88"/>
      <c r="AY4605" s="88"/>
      <c r="AZ4605" s="88"/>
      <c r="BA4605" s="88"/>
      <c r="BB4605" s="89">
        <f t="shared" si="283"/>
        <v>39728.33</v>
      </c>
      <c r="BC4605" s="90" t="str">
        <f t="shared" si="282"/>
        <v>OK</v>
      </c>
      <c r="BD4605" s="91" t="str">
        <f t="shared" si="284"/>
        <v xml:space="preserve">                  </v>
      </c>
      <c r="BE4605" s="92">
        <f t="shared" si="285"/>
        <v>12</v>
      </c>
    </row>
    <row r="4606" spans="1:57" s="74" customFormat="1" ht="50.1" customHeight="1" x14ac:dyDescent="0.2">
      <c r="A4606" s="78" t="s">
        <v>55</v>
      </c>
      <c r="B4606" s="78" t="s">
        <v>68</v>
      </c>
      <c r="C4606" s="78" t="s">
        <v>42</v>
      </c>
      <c r="D4606" s="78" t="s">
        <v>605</v>
      </c>
      <c r="E4606" s="79" t="str">
        <f>+IF(C4606&lt;&gt;"",VLOOKUP(MID(C4606,18,5),NIVELES!$A$133:$B$213,2,0),"")</f>
        <v>PICHINCHA</v>
      </c>
      <c r="F4606" s="80" t="s">
        <v>70</v>
      </c>
      <c r="G4606" s="81" t="str">
        <f>+IF(F4606&lt;&gt;"",VLOOKUP(F4606,NIVELES!$A$246:$C$464,3,0),"")</f>
        <v xml:space="preserve"> </v>
      </c>
      <c r="H4606" s="82" t="s">
        <v>1024</v>
      </c>
      <c r="I4606" s="78" t="s">
        <v>1048</v>
      </c>
      <c r="J4606" s="78" t="s">
        <v>2184</v>
      </c>
      <c r="K4606" s="78" t="s">
        <v>2185</v>
      </c>
      <c r="L4606" s="78" t="s">
        <v>3918</v>
      </c>
      <c r="M4606" s="78">
        <v>90</v>
      </c>
      <c r="N4606" s="78" t="s">
        <v>2587</v>
      </c>
      <c r="O4606" s="78" t="s">
        <v>2167</v>
      </c>
      <c r="P4606" s="82">
        <v>12</v>
      </c>
      <c r="Q4606" s="78" t="s">
        <v>2945</v>
      </c>
      <c r="R4606" s="82">
        <v>1</v>
      </c>
      <c r="S4606" s="82">
        <v>1</v>
      </c>
      <c r="T4606" s="82">
        <v>1</v>
      </c>
      <c r="U4606" s="82">
        <v>1</v>
      </c>
      <c r="V4606" s="82">
        <v>1</v>
      </c>
      <c r="W4606" s="82">
        <v>1</v>
      </c>
      <c r="X4606" s="82">
        <v>1</v>
      </c>
      <c r="Y4606" s="82">
        <v>1</v>
      </c>
      <c r="Z4606" s="82">
        <v>1</v>
      </c>
      <c r="AA4606" s="82">
        <v>1</v>
      </c>
      <c r="AB4606" s="82">
        <v>1</v>
      </c>
      <c r="AC4606" s="82">
        <v>1</v>
      </c>
      <c r="AD4606" s="85" t="str">
        <f>IF(A4606&lt;&gt;"",IF(D4606="DIRECCIÓN_DE_TRANSFERENCIAS","280 0031",VLOOKUP(C4606,NIVELES!$A$14:$B$105,2,0)),"")</f>
        <v>280 9240</v>
      </c>
      <c r="AE4606" s="86" t="s">
        <v>322</v>
      </c>
      <c r="AF4606" s="86" t="s">
        <v>543</v>
      </c>
      <c r="AG4606" s="79" t="str">
        <f>+IF(AF4606&lt;&gt;"",VLOOKUP(AF4606,NIVELES!$A$666:$B$673,2,0),"")</f>
        <v>DESARROLLO_INFANTIL</v>
      </c>
      <c r="AH4606" s="78" t="s">
        <v>322</v>
      </c>
      <c r="AI4606" s="79" t="str">
        <f>IF(AH4606&lt;&gt;"",VLOOKUP(CONCATENATE(AG4606,AH4606),NIVELES!$B$676:$C$745,2,0),"")</f>
        <v>Centros Infantiles Del Buen Vivir Atencion Directa -Funcionamiento Operación Y Atencion De Unidades</v>
      </c>
      <c r="AJ4606" s="78" t="s">
        <v>517</v>
      </c>
      <c r="AK4606" s="79" t="str">
        <f>+IF(AJ4606&lt;&gt;"",VLOOKUP(AJ4606,NIVELES!$A$816:$B$892,2,0),"")</f>
        <v>NO APLICA</v>
      </c>
      <c r="AL4606" s="78" t="s">
        <v>553</v>
      </c>
      <c r="AM4606" s="78">
        <v>510510</v>
      </c>
      <c r="AN4606" s="79" t="str">
        <f>IF(AM4606&lt;&gt;"",+VLOOKUP(AM4606,NIVELES!$A$1652:$B$2466,2,0),"")</f>
        <v>Servicios Personales por Contrato</v>
      </c>
      <c r="AO4606" s="87">
        <v>37279</v>
      </c>
      <c r="AP4606" s="88">
        <v>3106.58</v>
      </c>
      <c r="AQ4606" s="88">
        <v>3106.58</v>
      </c>
      <c r="AR4606" s="88">
        <v>3106.58</v>
      </c>
      <c r="AS4606" s="88">
        <v>3106.58</v>
      </c>
      <c r="AT4606" s="88">
        <v>3106.58</v>
      </c>
      <c r="AU4606" s="88">
        <v>3106.58</v>
      </c>
      <c r="AV4606" s="88">
        <v>3106.58</v>
      </c>
      <c r="AW4606" s="88">
        <v>3106.58</v>
      </c>
      <c r="AX4606" s="88">
        <v>3106.58</v>
      </c>
      <c r="AY4606" s="88">
        <v>3106.58</v>
      </c>
      <c r="AZ4606" s="88">
        <v>3106.58</v>
      </c>
      <c r="BA4606" s="88">
        <v>3106.62</v>
      </c>
      <c r="BB4606" s="89">
        <f t="shared" si="283"/>
        <v>37279.000000000007</v>
      </c>
      <c r="BC4606" s="90" t="str">
        <f t="shared" si="282"/>
        <v>OK</v>
      </c>
      <c r="BD4606" s="91" t="str">
        <f t="shared" si="284"/>
        <v xml:space="preserve">                  </v>
      </c>
      <c r="BE4606" s="92">
        <f t="shared" si="285"/>
        <v>12</v>
      </c>
    </row>
    <row r="4607" spans="1:57" s="74" customFormat="1" ht="50.1" customHeight="1" x14ac:dyDescent="0.2">
      <c r="A4607" s="78" t="s">
        <v>55</v>
      </c>
      <c r="B4607" s="78" t="s">
        <v>68</v>
      </c>
      <c r="C4607" s="78" t="s">
        <v>42</v>
      </c>
      <c r="D4607" s="78" t="s">
        <v>605</v>
      </c>
      <c r="E4607" s="79" t="str">
        <f>+IF(C4607&lt;&gt;"",VLOOKUP(MID(C4607,18,5),NIVELES!$A$133:$B$213,2,0),"")</f>
        <v>PICHINCHA</v>
      </c>
      <c r="F4607" s="80" t="s">
        <v>70</v>
      </c>
      <c r="G4607" s="81" t="str">
        <f>+IF(F4607&lt;&gt;"",VLOOKUP(F4607,NIVELES!$A$246:$C$464,3,0),"")</f>
        <v xml:space="preserve"> </v>
      </c>
      <c r="H4607" s="82" t="s">
        <v>1024</v>
      </c>
      <c r="I4607" s="78" t="s">
        <v>1048</v>
      </c>
      <c r="J4607" s="78" t="s">
        <v>2184</v>
      </c>
      <c r="K4607" s="78" t="s">
        <v>2185</v>
      </c>
      <c r="L4607" s="78" t="s">
        <v>3918</v>
      </c>
      <c r="M4607" s="78">
        <v>90</v>
      </c>
      <c r="N4607" s="78" t="s">
        <v>2587</v>
      </c>
      <c r="O4607" s="78" t="s">
        <v>2167</v>
      </c>
      <c r="P4607" s="82">
        <v>12</v>
      </c>
      <c r="Q4607" s="78" t="s">
        <v>2945</v>
      </c>
      <c r="R4607" s="82">
        <v>1</v>
      </c>
      <c r="S4607" s="82">
        <v>1</v>
      </c>
      <c r="T4607" s="82">
        <v>1</v>
      </c>
      <c r="U4607" s="82">
        <v>1</v>
      </c>
      <c r="V4607" s="82">
        <v>1</v>
      </c>
      <c r="W4607" s="82">
        <v>1</v>
      </c>
      <c r="X4607" s="82">
        <v>1</v>
      </c>
      <c r="Y4607" s="82">
        <v>1</v>
      </c>
      <c r="Z4607" s="82">
        <v>1</v>
      </c>
      <c r="AA4607" s="82">
        <v>1</v>
      </c>
      <c r="AB4607" s="82">
        <v>1</v>
      </c>
      <c r="AC4607" s="82">
        <v>1</v>
      </c>
      <c r="AD4607" s="85" t="str">
        <f>IF(A4607&lt;&gt;"",IF(D4607="DIRECCIÓN_DE_TRANSFERENCIAS","280 0031",VLOOKUP(C4607,NIVELES!$A$14:$B$105,2,0)),"")</f>
        <v>280 9240</v>
      </c>
      <c r="AE4607" s="86" t="s">
        <v>322</v>
      </c>
      <c r="AF4607" s="86" t="s">
        <v>543</v>
      </c>
      <c r="AG4607" s="79" t="str">
        <f>+IF(AF4607&lt;&gt;"",VLOOKUP(AF4607,NIVELES!$A$666:$B$673,2,0),"")</f>
        <v>DESARROLLO_INFANTIL</v>
      </c>
      <c r="AH4607" s="78" t="s">
        <v>322</v>
      </c>
      <c r="AI4607" s="79" t="str">
        <f>IF(AH4607&lt;&gt;"",VLOOKUP(CONCATENATE(AG4607,AH4607),NIVELES!$B$676:$C$745,2,0),"")</f>
        <v>Centros Infantiles Del Buen Vivir Atencion Directa -Funcionamiento Operación Y Atencion De Unidades</v>
      </c>
      <c r="AJ4607" s="78" t="s">
        <v>517</v>
      </c>
      <c r="AK4607" s="79" t="str">
        <f>+IF(AJ4607&lt;&gt;"",VLOOKUP(AJ4607,NIVELES!$A$816:$B$892,2,0),"")</f>
        <v>NO APLICA</v>
      </c>
      <c r="AL4607" s="78" t="s">
        <v>553</v>
      </c>
      <c r="AM4607" s="78">
        <v>510601</v>
      </c>
      <c r="AN4607" s="79" t="str">
        <f>IF(AM4607&lt;&gt;"",+VLOOKUP(AM4607,NIVELES!$A$1652:$B$2466,2,0),"")</f>
        <v>Aporte Patronal</v>
      </c>
      <c r="AO4607" s="87">
        <v>92688.05</v>
      </c>
      <c r="AP4607" s="88">
        <v>7724.25</v>
      </c>
      <c r="AQ4607" s="88">
        <v>7724.25</v>
      </c>
      <c r="AR4607" s="88">
        <v>7724.25</v>
      </c>
      <c r="AS4607" s="88">
        <v>7724.25</v>
      </c>
      <c r="AT4607" s="88">
        <v>7724.25</v>
      </c>
      <c r="AU4607" s="88">
        <v>7724.25</v>
      </c>
      <c r="AV4607" s="88">
        <v>7724.25</v>
      </c>
      <c r="AW4607" s="88">
        <v>7724.25</v>
      </c>
      <c r="AX4607" s="88">
        <v>7724.25</v>
      </c>
      <c r="AY4607" s="88">
        <v>7724.25</v>
      </c>
      <c r="AZ4607" s="88">
        <v>7724.25</v>
      </c>
      <c r="BA4607" s="88">
        <v>7721.3</v>
      </c>
      <c r="BB4607" s="89">
        <f t="shared" si="283"/>
        <v>92688.05</v>
      </c>
      <c r="BC4607" s="90" t="str">
        <f t="shared" si="282"/>
        <v>OK</v>
      </c>
      <c r="BD4607" s="91" t="str">
        <f t="shared" si="284"/>
        <v xml:space="preserve">                  </v>
      </c>
      <c r="BE4607" s="92">
        <f t="shared" si="285"/>
        <v>12</v>
      </c>
    </row>
    <row r="4608" spans="1:57" s="74" customFormat="1" ht="50.1" customHeight="1" x14ac:dyDescent="0.2">
      <c r="A4608" s="78" t="s">
        <v>55</v>
      </c>
      <c r="B4608" s="78" t="s">
        <v>68</v>
      </c>
      <c r="C4608" s="78" t="s">
        <v>42</v>
      </c>
      <c r="D4608" s="78" t="s">
        <v>605</v>
      </c>
      <c r="E4608" s="79" t="str">
        <f>+IF(C4608&lt;&gt;"",VLOOKUP(MID(C4608,18,5),NIVELES!$A$133:$B$213,2,0),"")</f>
        <v>PICHINCHA</v>
      </c>
      <c r="F4608" s="80" t="s">
        <v>70</v>
      </c>
      <c r="G4608" s="81" t="str">
        <f>+IF(F4608&lt;&gt;"",VLOOKUP(F4608,NIVELES!$A$246:$C$464,3,0),"")</f>
        <v xml:space="preserve"> </v>
      </c>
      <c r="H4608" s="82" t="s">
        <v>1024</v>
      </c>
      <c r="I4608" s="78" t="s">
        <v>1048</v>
      </c>
      <c r="J4608" s="78" t="s">
        <v>2184</v>
      </c>
      <c r="K4608" s="78" t="s">
        <v>2185</v>
      </c>
      <c r="L4608" s="78" t="s">
        <v>3918</v>
      </c>
      <c r="M4608" s="78">
        <v>90</v>
      </c>
      <c r="N4608" s="78" t="s">
        <v>2587</v>
      </c>
      <c r="O4608" s="78" t="s">
        <v>2167</v>
      </c>
      <c r="P4608" s="82">
        <v>12</v>
      </c>
      <c r="Q4608" s="78" t="s">
        <v>2945</v>
      </c>
      <c r="R4608" s="82">
        <v>1</v>
      </c>
      <c r="S4608" s="82">
        <v>1</v>
      </c>
      <c r="T4608" s="82">
        <v>1</v>
      </c>
      <c r="U4608" s="82">
        <v>1</v>
      </c>
      <c r="V4608" s="82">
        <v>1</v>
      </c>
      <c r="W4608" s="82">
        <v>1</v>
      </c>
      <c r="X4608" s="82">
        <v>1</v>
      </c>
      <c r="Y4608" s="82">
        <v>1</v>
      </c>
      <c r="Z4608" s="82">
        <v>1</v>
      </c>
      <c r="AA4608" s="82">
        <v>1</v>
      </c>
      <c r="AB4608" s="82">
        <v>1</v>
      </c>
      <c r="AC4608" s="82">
        <v>1</v>
      </c>
      <c r="AD4608" s="85" t="str">
        <f>IF(A4608&lt;&gt;"",IF(D4608="DIRECCIÓN_DE_TRANSFERENCIAS","280 0031",VLOOKUP(C4608,NIVELES!$A$14:$B$105,2,0)),"")</f>
        <v>280 9240</v>
      </c>
      <c r="AE4608" s="86" t="s">
        <v>322</v>
      </c>
      <c r="AF4608" s="86" t="s">
        <v>543</v>
      </c>
      <c r="AG4608" s="79" t="str">
        <f>+IF(AF4608&lt;&gt;"",VLOOKUP(AF4608,NIVELES!$A$666:$B$673,2,0),"")</f>
        <v>DESARROLLO_INFANTIL</v>
      </c>
      <c r="AH4608" s="78" t="s">
        <v>322</v>
      </c>
      <c r="AI4608" s="79" t="str">
        <f>IF(AH4608&lt;&gt;"",VLOOKUP(CONCATENATE(AG4608,AH4608),NIVELES!$B$676:$C$745,2,0),"")</f>
        <v>Centros Infantiles Del Buen Vivir Atencion Directa -Funcionamiento Operación Y Atencion De Unidades</v>
      </c>
      <c r="AJ4608" s="78" t="s">
        <v>517</v>
      </c>
      <c r="AK4608" s="79" t="str">
        <f>+IF(AJ4608&lt;&gt;"",VLOOKUP(AJ4608,NIVELES!$A$816:$B$892,2,0),"")</f>
        <v>NO APLICA</v>
      </c>
      <c r="AL4608" s="78" t="s">
        <v>553</v>
      </c>
      <c r="AM4608" s="78">
        <v>510602</v>
      </c>
      <c r="AN4608" s="79" t="str">
        <f>IF(AM4608&lt;&gt;"",+VLOOKUP(AM4608,NIVELES!$A$1652:$B$2466,2,0),"")</f>
        <v>Fondo de Reserva</v>
      </c>
      <c r="AO4608" s="87">
        <v>80041.5</v>
      </c>
      <c r="AP4608" s="88">
        <v>6670.13</v>
      </c>
      <c r="AQ4608" s="88">
        <v>6670.13</v>
      </c>
      <c r="AR4608" s="88">
        <v>6670.13</v>
      </c>
      <c r="AS4608" s="88">
        <v>6670.13</v>
      </c>
      <c r="AT4608" s="88">
        <v>6670.13</v>
      </c>
      <c r="AU4608" s="88">
        <v>6670.13</v>
      </c>
      <c r="AV4608" s="88">
        <v>6670.13</v>
      </c>
      <c r="AW4608" s="88">
        <v>6670.13</v>
      </c>
      <c r="AX4608" s="88">
        <v>6670.13</v>
      </c>
      <c r="AY4608" s="88">
        <v>6670.13</v>
      </c>
      <c r="AZ4608" s="88">
        <v>6670.13</v>
      </c>
      <c r="BA4608" s="88">
        <v>6670.07</v>
      </c>
      <c r="BB4608" s="89">
        <f t="shared" si="283"/>
        <v>80041.5</v>
      </c>
      <c r="BC4608" s="90" t="str">
        <f t="shared" si="282"/>
        <v>OK</v>
      </c>
      <c r="BD4608" s="91" t="str">
        <f t="shared" si="284"/>
        <v xml:space="preserve">                  </v>
      </c>
      <c r="BE4608" s="92">
        <f t="shared" si="285"/>
        <v>12</v>
      </c>
    </row>
    <row r="4609" spans="1:57" s="74" customFormat="1" ht="50.1" customHeight="1" x14ac:dyDescent="0.2">
      <c r="A4609" s="78" t="s">
        <v>55</v>
      </c>
      <c r="B4609" s="78" t="s">
        <v>68</v>
      </c>
      <c r="C4609" s="78" t="s">
        <v>42</v>
      </c>
      <c r="D4609" s="78" t="s">
        <v>605</v>
      </c>
      <c r="E4609" s="79" t="str">
        <f>+IF(C4609&lt;&gt;"",VLOOKUP(MID(C4609,18,5),NIVELES!$A$133:$B$213,2,0),"")</f>
        <v>PICHINCHA</v>
      </c>
      <c r="F4609" s="80" t="s">
        <v>70</v>
      </c>
      <c r="G4609" s="81" t="str">
        <f>+IF(F4609&lt;&gt;"",VLOOKUP(F4609,NIVELES!$A$246:$C$464,3,0),"")</f>
        <v xml:space="preserve"> </v>
      </c>
      <c r="H4609" s="82" t="s">
        <v>1024</v>
      </c>
      <c r="I4609" s="78" t="s">
        <v>1048</v>
      </c>
      <c r="J4609" s="78" t="s">
        <v>2184</v>
      </c>
      <c r="K4609" s="78" t="s">
        <v>2185</v>
      </c>
      <c r="L4609" s="78" t="s">
        <v>3918</v>
      </c>
      <c r="M4609" s="78">
        <v>90</v>
      </c>
      <c r="N4609" s="78" t="s">
        <v>2587</v>
      </c>
      <c r="O4609" s="78" t="s">
        <v>2174</v>
      </c>
      <c r="P4609" s="82">
        <v>12</v>
      </c>
      <c r="Q4609" s="78" t="s">
        <v>2534</v>
      </c>
      <c r="R4609" s="82">
        <v>1</v>
      </c>
      <c r="S4609" s="82">
        <v>1</v>
      </c>
      <c r="T4609" s="82">
        <v>1</v>
      </c>
      <c r="U4609" s="82">
        <v>1</v>
      </c>
      <c r="V4609" s="82">
        <v>1</v>
      </c>
      <c r="W4609" s="82">
        <v>1</v>
      </c>
      <c r="X4609" s="82">
        <v>1</v>
      </c>
      <c r="Y4609" s="82">
        <v>1</v>
      </c>
      <c r="Z4609" s="82">
        <v>1</v>
      </c>
      <c r="AA4609" s="82">
        <v>1</v>
      </c>
      <c r="AB4609" s="82">
        <v>1</v>
      </c>
      <c r="AC4609" s="82">
        <v>1</v>
      </c>
      <c r="AD4609" s="85" t="str">
        <f>IF(A4609&lt;&gt;"",IF(D4609="DIRECCIÓN_DE_TRANSFERENCIAS","280 0031",VLOOKUP(C4609,NIVELES!$A$14:$B$105,2,0)),"")</f>
        <v>280 9240</v>
      </c>
      <c r="AE4609" s="86" t="s">
        <v>322</v>
      </c>
      <c r="AF4609" s="86" t="s">
        <v>543</v>
      </c>
      <c r="AG4609" s="79" t="str">
        <f>+IF(AF4609&lt;&gt;"",VLOOKUP(AF4609,NIVELES!$A$666:$B$673,2,0),"")</f>
        <v>DESARROLLO_INFANTIL</v>
      </c>
      <c r="AH4609" s="78" t="s">
        <v>322</v>
      </c>
      <c r="AI4609" s="79" t="str">
        <f>IF(AH4609&lt;&gt;"",VLOOKUP(CONCATENATE(AG4609,AH4609),NIVELES!$B$676:$C$745,2,0),"")</f>
        <v>Centros Infantiles Del Buen Vivir Atencion Directa -Funcionamiento Operación Y Atencion De Unidades</v>
      </c>
      <c r="AJ4609" s="78" t="s">
        <v>517</v>
      </c>
      <c r="AK4609" s="79" t="str">
        <f>+IF(AJ4609&lt;&gt;"",VLOOKUP(AJ4609,NIVELES!$A$816:$B$892,2,0),"")</f>
        <v>NO APLICA</v>
      </c>
      <c r="AL4609" s="78" t="s">
        <v>554</v>
      </c>
      <c r="AM4609" s="78">
        <v>530101</v>
      </c>
      <c r="AN4609" s="79" t="str">
        <f>IF(AM4609&lt;&gt;"",+VLOOKUP(AM4609,NIVELES!$A$1652:$B$2466,2,0),"")</f>
        <v>Agua Potable</v>
      </c>
      <c r="AO4609" s="87">
        <v>1434.06</v>
      </c>
      <c r="AP4609" s="88">
        <v>119.51</v>
      </c>
      <c r="AQ4609" s="88">
        <v>119.51</v>
      </c>
      <c r="AR4609" s="88">
        <v>119.51</v>
      </c>
      <c r="AS4609" s="88">
        <v>119.51</v>
      </c>
      <c r="AT4609" s="88">
        <v>119.51</v>
      </c>
      <c r="AU4609" s="88">
        <v>119.51</v>
      </c>
      <c r="AV4609" s="88">
        <v>119.51</v>
      </c>
      <c r="AW4609" s="88">
        <v>119.51</v>
      </c>
      <c r="AX4609" s="88">
        <v>119.51</v>
      </c>
      <c r="AY4609" s="88">
        <v>119.51</v>
      </c>
      <c r="AZ4609" s="88">
        <v>119.51</v>
      </c>
      <c r="BA4609" s="88">
        <v>119.45</v>
      </c>
      <c r="BB4609" s="89">
        <f t="shared" si="283"/>
        <v>1434.0600000000002</v>
      </c>
      <c r="BC4609" s="90" t="str">
        <f t="shared" si="282"/>
        <v>OK</v>
      </c>
      <c r="BD4609" s="91" t="str">
        <f t="shared" si="284"/>
        <v xml:space="preserve">                  </v>
      </c>
      <c r="BE4609" s="92">
        <f t="shared" si="285"/>
        <v>12</v>
      </c>
    </row>
    <row r="4610" spans="1:57" s="74" customFormat="1" ht="50.1" customHeight="1" x14ac:dyDescent="0.2">
      <c r="A4610" s="78" t="s">
        <v>55</v>
      </c>
      <c r="B4610" s="78" t="s">
        <v>68</v>
      </c>
      <c r="C4610" s="78" t="s">
        <v>42</v>
      </c>
      <c r="D4610" s="78" t="s">
        <v>605</v>
      </c>
      <c r="E4610" s="79" t="str">
        <f>+IF(C4610&lt;&gt;"",VLOOKUP(MID(C4610,18,5),NIVELES!$A$133:$B$213,2,0),"")</f>
        <v>PICHINCHA</v>
      </c>
      <c r="F4610" s="80" t="s">
        <v>70</v>
      </c>
      <c r="G4610" s="81" t="str">
        <f>+IF(F4610&lt;&gt;"",VLOOKUP(F4610,NIVELES!$A$246:$C$464,3,0),"")</f>
        <v xml:space="preserve"> </v>
      </c>
      <c r="H4610" s="82" t="s">
        <v>1024</v>
      </c>
      <c r="I4610" s="78" t="s">
        <v>1048</v>
      </c>
      <c r="J4610" s="78" t="s">
        <v>2184</v>
      </c>
      <c r="K4610" s="78" t="s">
        <v>2185</v>
      </c>
      <c r="L4610" s="78" t="s">
        <v>3918</v>
      </c>
      <c r="M4610" s="78">
        <v>90</v>
      </c>
      <c r="N4610" s="78" t="s">
        <v>2587</v>
      </c>
      <c r="O4610" s="78" t="s">
        <v>2174</v>
      </c>
      <c r="P4610" s="82">
        <v>12</v>
      </c>
      <c r="Q4610" s="78" t="s">
        <v>3919</v>
      </c>
      <c r="R4610" s="82">
        <v>1</v>
      </c>
      <c r="S4610" s="82">
        <v>1</v>
      </c>
      <c r="T4610" s="82">
        <v>1</v>
      </c>
      <c r="U4610" s="82">
        <v>1</v>
      </c>
      <c r="V4610" s="82">
        <v>1</v>
      </c>
      <c r="W4610" s="82">
        <v>1</v>
      </c>
      <c r="X4610" s="82">
        <v>1</v>
      </c>
      <c r="Y4610" s="82">
        <v>1</v>
      </c>
      <c r="Z4610" s="82">
        <v>1</v>
      </c>
      <c r="AA4610" s="82">
        <v>1</v>
      </c>
      <c r="AB4610" s="82">
        <v>1</v>
      </c>
      <c r="AC4610" s="82">
        <v>1</v>
      </c>
      <c r="AD4610" s="85" t="str">
        <f>IF(A4610&lt;&gt;"",IF(D4610="DIRECCIÓN_DE_TRANSFERENCIAS","280 0031",VLOOKUP(C4610,NIVELES!$A$14:$B$105,2,0)),"")</f>
        <v>280 9240</v>
      </c>
      <c r="AE4610" s="86" t="s">
        <v>322</v>
      </c>
      <c r="AF4610" s="86" t="s">
        <v>543</v>
      </c>
      <c r="AG4610" s="79" t="str">
        <f>+IF(AF4610&lt;&gt;"",VLOOKUP(AF4610,NIVELES!$A$666:$B$673,2,0),"")</f>
        <v>DESARROLLO_INFANTIL</v>
      </c>
      <c r="AH4610" s="78" t="s">
        <v>322</v>
      </c>
      <c r="AI4610" s="79" t="str">
        <f>IF(AH4610&lt;&gt;"",VLOOKUP(CONCATENATE(AG4610,AH4610),NIVELES!$B$676:$C$745,2,0),"")</f>
        <v>Centros Infantiles Del Buen Vivir Atencion Directa -Funcionamiento Operación Y Atencion De Unidades</v>
      </c>
      <c r="AJ4610" s="78" t="s">
        <v>517</v>
      </c>
      <c r="AK4610" s="79" t="str">
        <f>+IF(AJ4610&lt;&gt;"",VLOOKUP(AJ4610,NIVELES!$A$816:$B$892,2,0),"")</f>
        <v>NO APLICA</v>
      </c>
      <c r="AL4610" s="78" t="s">
        <v>554</v>
      </c>
      <c r="AM4610" s="78">
        <v>530104</v>
      </c>
      <c r="AN4610" s="79" t="str">
        <f>IF(AM4610&lt;&gt;"",+VLOOKUP(AM4610,NIVELES!$A$1652:$B$2466,2,0),"")</f>
        <v>Energía Eléctrica</v>
      </c>
      <c r="AO4610" s="87">
        <v>1283.6400000000001</v>
      </c>
      <c r="AP4610" s="88">
        <v>106.97</v>
      </c>
      <c r="AQ4610" s="88">
        <v>106.97</v>
      </c>
      <c r="AR4610" s="88">
        <v>106.97</v>
      </c>
      <c r="AS4610" s="88">
        <v>106.97</v>
      </c>
      <c r="AT4610" s="88">
        <v>106.97</v>
      </c>
      <c r="AU4610" s="88">
        <v>106.97</v>
      </c>
      <c r="AV4610" s="88">
        <v>106.97</v>
      </c>
      <c r="AW4610" s="88">
        <v>106.97</v>
      </c>
      <c r="AX4610" s="88">
        <v>106.97</v>
      </c>
      <c r="AY4610" s="88">
        <v>106.97</v>
      </c>
      <c r="AZ4610" s="88">
        <v>106.97</v>
      </c>
      <c r="BA4610" s="88">
        <v>106.97</v>
      </c>
      <c r="BB4610" s="89">
        <f t="shared" si="283"/>
        <v>1283.6400000000001</v>
      </c>
      <c r="BC4610" s="90" t="str">
        <f t="shared" si="282"/>
        <v>OK</v>
      </c>
      <c r="BD4610" s="91" t="str">
        <f t="shared" si="284"/>
        <v xml:space="preserve">                  </v>
      </c>
      <c r="BE4610" s="92">
        <f t="shared" si="285"/>
        <v>12</v>
      </c>
    </row>
    <row r="4611" spans="1:57" s="74" customFormat="1" ht="50.1" customHeight="1" x14ac:dyDescent="0.2">
      <c r="A4611" s="78" t="s">
        <v>55</v>
      </c>
      <c r="B4611" s="78" t="s">
        <v>68</v>
      </c>
      <c r="C4611" s="78" t="s">
        <v>42</v>
      </c>
      <c r="D4611" s="78" t="s">
        <v>605</v>
      </c>
      <c r="E4611" s="79" t="str">
        <f>+IF(C4611&lt;&gt;"",VLOOKUP(MID(C4611,18,5),NIVELES!$A$133:$B$213,2,0),"")</f>
        <v>PICHINCHA</v>
      </c>
      <c r="F4611" s="80" t="s">
        <v>70</v>
      </c>
      <c r="G4611" s="81" t="str">
        <f>+IF(F4611&lt;&gt;"",VLOOKUP(F4611,NIVELES!$A$246:$C$464,3,0),"")</f>
        <v xml:space="preserve"> </v>
      </c>
      <c r="H4611" s="82" t="s">
        <v>1024</v>
      </c>
      <c r="I4611" s="78" t="s">
        <v>1048</v>
      </c>
      <c r="J4611" s="78" t="s">
        <v>2184</v>
      </c>
      <c r="K4611" s="78" t="s">
        <v>2185</v>
      </c>
      <c r="L4611" s="78" t="s">
        <v>3918</v>
      </c>
      <c r="M4611" s="78">
        <v>90</v>
      </c>
      <c r="N4611" s="78" t="s">
        <v>2587</v>
      </c>
      <c r="O4611" s="78" t="s">
        <v>2174</v>
      </c>
      <c r="P4611" s="82">
        <v>12</v>
      </c>
      <c r="Q4611" s="78" t="s">
        <v>3920</v>
      </c>
      <c r="R4611" s="82">
        <v>1</v>
      </c>
      <c r="S4611" s="82">
        <v>1</v>
      </c>
      <c r="T4611" s="82">
        <v>1</v>
      </c>
      <c r="U4611" s="82">
        <v>1</v>
      </c>
      <c r="V4611" s="82">
        <v>1</v>
      </c>
      <c r="W4611" s="82">
        <v>1</v>
      </c>
      <c r="X4611" s="82">
        <v>1</v>
      </c>
      <c r="Y4611" s="82">
        <v>1</v>
      </c>
      <c r="Z4611" s="82">
        <v>1</v>
      </c>
      <c r="AA4611" s="82">
        <v>1</v>
      </c>
      <c r="AB4611" s="82">
        <v>1</v>
      </c>
      <c r="AC4611" s="82">
        <v>1</v>
      </c>
      <c r="AD4611" s="85" t="str">
        <f>IF(A4611&lt;&gt;"",IF(D4611="DIRECCIÓN_DE_TRANSFERENCIAS","280 0031",VLOOKUP(C4611,NIVELES!$A$14:$B$105,2,0)),"")</f>
        <v>280 9240</v>
      </c>
      <c r="AE4611" s="86" t="s">
        <v>322</v>
      </c>
      <c r="AF4611" s="86" t="s">
        <v>543</v>
      </c>
      <c r="AG4611" s="79" t="str">
        <f>+IF(AF4611&lt;&gt;"",VLOOKUP(AF4611,NIVELES!$A$666:$B$673,2,0),"")</f>
        <v>DESARROLLO_INFANTIL</v>
      </c>
      <c r="AH4611" s="78" t="s">
        <v>322</v>
      </c>
      <c r="AI4611" s="79" t="str">
        <f>IF(AH4611&lt;&gt;"",VLOOKUP(CONCATENATE(AG4611,AH4611),NIVELES!$B$676:$C$745,2,0),"")</f>
        <v>Centros Infantiles Del Buen Vivir Atencion Directa -Funcionamiento Operación Y Atencion De Unidades</v>
      </c>
      <c r="AJ4611" s="78" t="s">
        <v>517</v>
      </c>
      <c r="AK4611" s="79" t="str">
        <f>+IF(AJ4611&lt;&gt;"",VLOOKUP(AJ4611,NIVELES!$A$816:$B$892,2,0),"")</f>
        <v>NO APLICA</v>
      </c>
      <c r="AL4611" s="78" t="s">
        <v>554</v>
      </c>
      <c r="AM4611" s="78">
        <v>530105</v>
      </c>
      <c r="AN4611" s="79" t="str">
        <f>IF(AM4611&lt;&gt;"",+VLOOKUP(AM4611,NIVELES!$A$1652:$B$2466,2,0),"")</f>
        <v>Telecomunicaciones</v>
      </c>
      <c r="AO4611" s="87">
        <v>1525.8</v>
      </c>
      <c r="AP4611" s="88">
        <v>127.15</v>
      </c>
      <c r="AQ4611" s="88">
        <v>127.15</v>
      </c>
      <c r="AR4611" s="88">
        <v>127.15</v>
      </c>
      <c r="AS4611" s="88">
        <v>127.15</v>
      </c>
      <c r="AT4611" s="88">
        <v>127.15</v>
      </c>
      <c r="AU4611" s="88">
        <v>127.15</v>
      </c>
      <c r="AV4611" s="88">
        <v>127.15</v>
      </c>
      <c r="AW4611" s="88">
        <v>127.15</v>
      </c>
      <c r="AX4611" s="88">
        <v>127.15</v>
      </c>
      <c r="AY4611" s="88">
        <v>127.15</v>
      </c>
      <c r="AZ4611" s="88">
        <v>127.15</v>
      </c>
      <c r="BA4611" s="88">
        <v>127.15</v>
      </c>
      <c r="BB4611" s="89">
        <f t="shared" si="283"/>
        <v>1525.8000000000002</v>
      </c>
      <c r="BC4611" s="90" t="str">
        <f t="shared" si="282"/>
        <v>OK</v>
      </c>
      <c r="BD4611" s="91" t="str">
        <f t="shared" si="284"/>
        <v xml:space="preserve">                  </v>
      </c>
      <c r="BE4611" s="92">
        <f t="shared" si="285"/>
        <v>12</v>
      </c>
    </row>
    <row r="4612" spans="1:57" s="74" customFormat="1" ht="50.1" customHeight="1" x14ac:dyDescent="0.2">
      <c r="A4612" s="78" t="s">
        <v>55</v>
      </c>
      <c r="B4612" s="78" t="s">
        <v>68</v>
      </c>
      <c r="C4612" s="78" t="s">
        <v>42</v>
      </c>
      <c r="D4612" s="78" t="s">
        <v>605</v>
      </c>
      <c r="E4612" s="79" t="str">
        <f>+IF(C4612&lt;&gt;"",VLOOKUP(MID(C4612,18,5),NIVELES!$A$133:$B$213,2,0),"")</f>
        <v>PICHINCHA</v>
      </c>
      <c r="F4612" s="80" t="s">
        <v>70</v>
      </c>
      <c r="G4612" s="81" t="str">
        <f>+IF(F4612&lt;&gt;"",VLOOKUP(F4612,NIVELES!$A$246:$C$464,3,0),"")</f>
        <v xml:space="preserve"> </v>
      </c>
      <c r="H4612" s="82" t="s">
        <v>1024</v>
      </c>
      <c r="I4612" s="78" t="s">
        <v>1048</v>
      </c>
      <c r="J4612" s="78" t="s">
        <v>2184</v>
      </c>
      <c r="K4612" s="78" t="s">
        <v>2185</v>
      </c>
      <c r="L4612" s="78" t="s">
        <v>3918</v>
      </c>
      <c r="M4612" s="78">
        <v>90</v>
      </c>
      <c r="N4612" s="78" t="s">
        <v>2587</v>
      </c>
      <c r="O4612" s="78" t="s">
        <v>2214</v>
      </c>
      <c r="P4612" s="82">
        <v>1</v>
      </c>
      <c r="Q4612" s="78" t="s">
        <v>3007</v>
      </c>
      <c r="R4612" s="82">
        <v>1</v>
      </c>
      <c r="S4612" s="82"/>
      <c r="T4612" s="82"/>
      <c r="U4612" s="82"/>
      <c r="V4612" s="82"/>
      <c r="W4612" s="82"/>
      <c r="X4612" s="82"/>
      <c r="Y4612" s="82"/>
      <c r="Z4612" s="82"/>
      <c r="AA4612" s="82"/>
      <c r="AB4612" s="82"/>
      <c r="AC4612" s="82"/>
      <c r="AD4612" s="85" t="str">
        <f>IF(A4612&lt;&gt;"",IF(D4612="DIRECCIÓN_DE_TRANSFERENCIAS","280 0031",VLOOKUP(C4612,NIVELES!$A$14:$B$105,2,0)),"")</f>
        <v>280 9240</v>
      </c>
      <c r="AE4612" s="86" t="s">
        <v>322</v>
      </c>
      <c r="AF4612" s="86" t="s">
        <v>543</v>
      </c>
      <c r="AG4612" s="79" t="str">
        <f>+IF(AF4612&lt;&gt;"",VLOOKUP(AF4612,NIVELES!$A$666:$B$673,2,0),"")</f>
        <v>DESARROLLO_INFANTIL</v>
      </c>
      <c r="AH4612" s="78" t="s">
        <v>322</v>
      </c>
      <c r="AI4612" s="79" t="str">
        <f>IF(AH4612&lt;&gt;"",VLOOKUP(CONCATENATE(AG4612,AH4612),NIVELES!$B$676:$C$745,2,0),"")</f>
        <v>Centros Infantiles Del Buen Vivir Atencion Directa -Funcionamiento Operación Y Atencion De Unidades</v>
      </c>
      <c r="AJ4612" s="78" t="s">
        <v>517</v>
      </c>
      <c r="AK4612" s="79" t="str">
        <f>+IF(AJ4612&lt;&gt;"",VLOOKUP(AJ4612,NIVELES!$A$816:$B$892,2,0),"")</f>
        <v>NO APLICA</v>
      </c>
      <c r="AL4612" s="78" t="s">
        <v>554</v>
      </c>
      <c r="AM4612" s="78">
        <v>530208</v>
      </c>
      <c r="AN4612" s="79" t="str">
        <f>IF(AM4612&lt;&gt;"",+VLOOKUP(AM4612,NIVELES!$A$1652:$B$2466,2,0),"")</f>
        <v>Servicio de Seguridad y Vigilancia</v>
      </c>
      <c r="AO4612" s="87">
        <v>13118.28</v>
      </c>
      <c r="AP4612" s="88">
        <v>2623.66</v>
      </c>
      <c r="AQ4612" s="88">
        <v>2623.66</v>
      </c>
      <c r="AR4612" s="88">
        <v>2623.66</v>
      </c>
      <c r="AS4612" s="88">
        <v>2623.66</v>
      </c>
      <c r="AT4612" s="88">
        <v>2623.64</v>
      </c>
      <c r="AU4612" s="88"/>
      <c r="AV4612" s="88"/>
      <c r="AW4612" s="88"/>
      <c r="AX4612" s="88"/>
      <c r="AY4612" s="88"/>
      <c r="AZ4612" s="88"/>
      <c r="BA4612" s="88"/>
      <c r="BB4612" s="89">
        <f t="shared" si="283"/>
        <v>13118.279999999999</v>
      </c>
      <c r="BC4612" s="90" t="str">
        <f t="shared" si="282"/>
        <v>OK</v>
      </c>
      <c r="BD4612" s="91" t="str">
        <f t="shared" si="284"/>
        <v xml:space="preserve">                  </v>
      </c>
      <c r="BE4612" s="92">
        <f t="shared" si="285"/>
        <v>1</v>
      </c>
    </row>
    <row r="4613" spans="1:57" s="74" customFormat="1" ht="50.1" customHeight="1" x14ac:dyDescent="0.2">
      <c r="A4613" s="78" t="s">
        <v>55</v>
      </c>
      <c r="B4613" s="78" t="s">
        <v>68</v>
      </c>
      <c r="C4613" s="78" t="s">
        <v>42</v>
      </c>
      <c r="D4613" s="78" t="s">
        <v>605</v>
      </c>
      <c r="E4613" s="79" t="str">
        <f>+IF(C4613&lt;&gt;"",VLOOKUP(MID(C4613,18,5),NIVELES!$A$133:$B$213,2,0),"")</f>
        <v>PICHINCHA</v>
      </c>
      <c r="F4613" s="80" t="s">
        <v>70</v>
      </c>
      <c r="G4613" s="81" t="str">
        <f>+IF(F4613&lt;&gt;"",VLOOKUP(F4613,NIVELES!$A$246:$C$464,3,0),"")</f>
        <v xml:space="preserve"> </v>
      </c>
      <c r="H4613" s="82" t="s">
        <v>1024</v>
      </c>
      <c r="I4613" s="78" t="s">
        <v>1048</v>
      </c>
      <c r="J4613" s="78" t="s">
        <v>2184</v>
      </c>
      <c r="K4613" s="78" t="s">
        <v>2185</v>
      </c>
      <c r="L4613" s="78" t="s">
        <v>3918</v>
      </c>
      <c r="M4613" s="78">
        <v>90</v>
      </c>
      <c r="N4613" s="78" t="s">
        <v>2587</v>
      </c>
      <c r="O4613" s="78" t="s">
        <v>2216</v>
      </c>
      <c r="P4613" s="82">
        <v>1</v>
      </c>
      <c r="Q4613" s="78" t="s">
        <v>3008</v>
      </c>
      <c r="R4613" s="82"/>
      <c r="S4613" s="82">
        <v>1</v>
      </c>
      <c r="T4613" s="82"/>
      <c r="U4613" s="82"/>
      <c r="V4613" s="82"/>
      <c r="W4613" s="82"/>
      <c r="X4613" s="82"/>
      <c r="Y4613" s="82"/>
      <c r="Z4613" s="82"/>
      <c r="AA4613" s="82"/>
      <c r="AB4613" s="82"/>
      <c r="AC4613" s="82"/>
      <c r="AD4613" s="85" t="str">
        <f>IF(A4613&lt;&gt;"",IF(D4613="DIRECCIÓN_DE_TRANSFERENCIAS","280 0031",VLOOKUP(C4613,NIVELES!$A$14:$B$105,2,0)),"")</f>
        <v>280 9240</v>
      </c>
      <c r="AE4613" s="86" t="s">
        <v>322</v>
      </c>
      <c r="AF4613" s="86" t="s">
        <v>543</v>
      </c>
      <c r="AG4613" s="79" t="str">
        <f>+IF(AF4613&lt;&gt;"",VLOOKUP(AF4613,NIVELES!$A$666:$B$673,2,0),"")</f>
        <v>DESARROLLO_INFANTIL</v>
      </c>
      <c r="AH4613" s="78" t="s">
        <v>322</v>
      </c>
      <c r="AI4613" s="79" t="str">
        <f>IF(AH4613&lt;&gt;"",VLOOKUP(CONCATENATE(AG4613,AH4613),NIVELES!$B$676:$C$745,2,0),"")</f>
        <v>Centros Infantiles Del Buen Vivir Atencion Directa -Funcionamiento Operación Y Atencion De Unidades</v>
      </c>
      <c r="AJ4613" s="78" t="s">
        <v>517</v>
      </c>
      <c r="AK4613" s="79" t="str">
        <f>+IF(AJ4613&lt;&gt;"",VLOOKUP(AJ4613,NIVELES!$A$816:$B$892,2,0),"")</f>
        <v>NO APLICA</v>
      </c>
      <c r="AL4613" s="78" t="s">
        <v>554</v>
      </c>
      <c r="AM4613" s="78">
        <v>530209</v>
      </c>
      <c r="AN4613" s="79" t="str">
        <f>IF(AM4613&lt;&gt;"",+VLOOKUP(AM4613,NIVELES!$A$1652:$B$2466,2,0),"")</f>
        <v>Servicios de Aseo; Lavado de Vestimenta de Trabajo; Fumigación, Desinfección y Limpieza de Instalaciones</v>
      </c>
      <c r="AO4613" s="87">
        <v>4935.84</v>
      </c>
      <c r="AP4613" s="88"/>
      <c r="AQ4613" s="88">
        <v>448.71</v>
      </c>
      <c r="AR4613" s="88">
        <v>448.71</v>
      </c>
      <c r="AS4613" s="88">
        <v>448.71</v>
      </c>
      <c r="AT4613" s="88">
        <v>448.71</v>
      </c>
      <c r="AU4613" s="88">
        <v>448.71</v>
      </c>
      <c r="AV4613" s="88">
        <v>448.71</v>
      </c>
      <c r="AW4613" s="88">
        <v>448.71</v>
      </c>
      <c r="AX4613" s="88">
        <v>448.71</v>
      </c>
      <c r="AY4613" s="88">
        <v>448.71</v>
      </c>
      <c r="AZ4613" s="88">
        <v>448.71</v>
      </c>
      <c r="BA4613" s="88">
        <v>448.74</v>
      </c>
      <c r="BB4613" s="89">
        <f t="shared" si="283"/>
        <v>4935.8399999999992</v>
      </c>
      <c r="BC4613" s="90" t="str">
        <f t="shared" si="282"/>
        <v>OK</v>
      </c>
      <c r="BD4613" s="91" t="str">
        <f t="shared" si="284"/>
        <v xml:space="preserve">                  </v>
      </c>
      <c r="BE4613" s="92">
        <f t="shared" si="285"/>
        <v>1</v>
      </c>
    </row>
    <row r="4614" spans="1:57" s="74" customFormat="1" ht="50.1" customHeight="1" x14ac:dyDescent="0.2">
      <c r="A4614" s="78" t="s">
        <v>55</v>
      </c>
      <c r="B4614" s="78" t="s">
        <v>68</v>
      </c>
      <c r="C4614" s="78" t="s">
        <v>42</v>
      </c>
      <c r="D4614" s="78" t="s">
        <v>605</v>
      </c>
      <c r="E4614" s="79" t="str">
        <f>+IF(C4614&lt;&gt;"",VLOOKUP(MID(C4614,18,5),NIVELES!$A$133:$B$213,2,0),"")</f>
        <v>PICHINCHA</v>
      </c>
      <c r="F4614" s="80" t="s">
        <v>70</v>
      </c>
      <c r="G4614" s="81" t="str">
        <f>+IF(F4614&lt;&gt;"",VLOOKUP(F4614,NIVELES!$A$246:$C$464,3,0),"")</f>
        <v xml:space="preserve"> </v>
      </c>
      <c r="H4614" s="82" t="s">
        <v>1024</v>
      </c>
      <c r="I4614" s="78" t="s">
        <v>1048</v>
      </c>
      <c r="J4614" s="78" t="s">
        <v>2184</v>
      </c>
      <c r="K4614" s="78" t="s">
        <v>2185</v>
      </c>
      <c r="L4614" s="78" t="s">
        <v>3918</v>
      </c>
      <c r="M4614" s="78">
        <v>90</v>
      </c>
      <c r="N4614" s="78" t="s">
        <v>2587</v>
      </c>
      <c r="O4614" s="78" t="s">
        <v>2212</v>
      </c>
      <c r="P4614" s="82">
        <v>1</v>
      </c>
      <c r="Q4614" s="78" t="s">
        <v>3009</v>
      </c>
      <c r="R4614" s="82">
        <v>1</v>
      </c>
      <c r="S4614" s="82"/>
      <c r="T4614" s="82"/>
      <c r="U4614" s="82"/>
      <c r="V4614" s="82"/>
      <c r="W4614" s="82"/>
      <c r="X4614" s="82"/>
      <c r="Y4614" s="82"/>
      <c r="Z4614" s="82"/>
      <c r="AA4614" s="82"/>
      <c r="AB4614" s="82"/>
      <c r="AC4614" s="82"/>
      <c r="AD4614" s="85" t="str">
        <f>IF(A4614&lt;&gt;"",IF(D4614="DIRECCIÓN_DE_TRANSFERENCIAS","280 0031",VLOOKUP(C4614,NIVELES!$A$14:$B$105,2,0)),"")</f>
        <v>280 9240</v>
      </c>
      <c r="AE4614" s="86" t="s">
        <v>322</v>
      </c>
      <c r="AF4614" s="86" t="s">
        <v>543</v>
      </c>
      <c r="AG4614" s="79" t="str">
        <f>+IF(AF4614&lt;&gt;"",VLOOKUP(AF4614,NIVELES!$A$666:$B$673,2,0),"")</f>
        <v>DESARROLLO_INFANTIL</v>
      </c>
      <c r="AH4614" s="78" t="s">
        <v>322</v>
      </c>
      <c r="AI4614" s="79" t="str">
        <f>IF(AH4614&lt;&gt;"",VLOOKUP(CONCATENATE(AG4614,AH4614),NIVELES!$B$676:$C$745,2,0),"")</f>
        <v>Centros Infantiles Del Buen Vivir Atencion Directa -Funcionamiento Operación Y Atencion De Unidades</v>
      </c>
      <c r="AJ4614" s="78" t="s">
        <v>517</v>
      </c>
      <c r="AK4614" s="79" t="str">
        <f>+IF(AJ4614&lt;&gt;"",VLOOKUP(AJ4614,NIVELES!$A$816:$B$892,2,0),"")</f>
        <v>NO APLICA</v>
      </c>
      <c r="AL4614" s="78" t="s">
        <v>554</v>
      </c>
      <c r="AM4614" s="78">
        <v>530235</v>
      </c>
      <c r="AN4614" s="79" t="str">
        <f>IF(AM4614&lt;&gt;"",+VLOOKUP(AM4614,NIVELES!$A$1652:$B$2466,2,0),"")</f>
        <v>Servicio de Alimentación</v>
      </c>
      <c r="AO4614" s="87">
        <v>42161.79</v>
      </c>
      <c r="AP4614" s="88">
        <v>3513.48</v>
      </c>
      <c r="AQ4614" s="88">
        <v>3513.48</v>
      </c>
      <c r="AR4614" s="88">
        <v>3513.48</v>
      </c>
      <c r="AS4614" s="88">
        <v>3513.48</v>
      </c>
      <c r="AT4614" s="88">
        <v>3513.48</v>
      </c>
      <c r="AU4614" s="88">
        <v>3513.48</v>
      </c>
      <c r="AV4614" s="88">
        <v>3513.48</v>
      </c>
      <c r="AW4614" s="88">
        <v>3513.48</v>
      </c>
      <c r="AX4614" s="88">
        <v>3513.48</v>
      </c>
      <c r="AY4614" s="88">
        <v>3513.48</v>
      </c>
      <c r="AZ4614" s="88">
        <v>3513.48</v>
      </c>
      <c r="BA4614" s="88">
        <v>3513.51</v>
      </c>
      <c r="BB4614" s="89">
        <f t="shared" si="283"/>
        <v>42161.790000000008</v>
      </c>
      <c r="BC4614" s="90" t="str">
        <f t="shared" si="282"/>
        <v>OK</v>
      </c>
      <c r="BD4614" s="91" t="str">
        <f t="shared" si="284"/>
        <v xml:space="preserve">                  </v>
      </c>
      <c r="BE4614" s="92">
        <f t="shared" si="285"/>
        <v>1</v>
      </c>
    </row>
    <row r="4615" spans="1:57" s="74" customFormat="1" ht="50.1" customHeight="1" x14ac:dyDescent="0.2">
      <c r="A4615" s="78" t="s">
        <v>55</v>
      </c>
      <c r="B4615" s="78" t="s">
        <v>68</v>
      </c>
      <c r="C4615" s="78" t="s">
        <v>42</v>
      </c>
      <c r="D4615" s="78" t="s">
        <v>605</v>
      </c>
      <c r="E4615" s="79" t="str">
        <f>+IF(C4615&lt;&gt;"",VLOOKUP(MID(C4615,18,5),NIVELES!$A$133:$B$213,2,0),"")</f>
        <v>PICHINCHA</v>
      </c>
      <c r="F4615" s="80" t="s">
        <v>70</v>
      </c>
      <c r="G4615" s="81" t="str">
        <f>+IF(F4615&lt;&gt;"",VLOOKUP(F4615,NIVELES!$A$246:$C$464,3,0),"")</f>
        <v xml:space="preserve"> </v>
      </c>
      <c r="H4615" s="82" t="s">
        <v>1024</v>
      </c>
      <c r="I4615" s="78" t="s">
        <v>1048</v>
      </c>
      <c r="J4615" s="78" t="s">
        <v>2184</v>
      </c>
      <c r="K4615" s="78" t="s">
        <v>2185</v>
      </c>
      <c r="L4615" s="78" t="s">
        <v>3918</v>
      </c>
      <c r="M4615" s="78">
        <v>90</v>
      </c>
      <c r="N4615" s="78" t="s">
        <v>2587</v>
      </c>
      <c r="O4615" s="78" t="s">
        <v>2208</v>
      </c>
      <c r="P4615" s="82">
        <v>1</v>
      </c>
      <c r="Q4615" s="78" t="s">
        <v>3010</v>
      </c>
      <c r="R4615" s="82"/>
      <c r="S4615" s="82"/>
      <c r="T4615" s="82"/>
      <c r="U4615" s="82">
        <v>1</v>
      </c>
      <c r="V4615" s="82"/>
      <c r="W4615" s="82"/>
      <c r="X4615" s="82"/>
      <c r="Y4615" s="82"/>
      <c r="Z4615" s="82"/>
      <c r="AA4615" s="82"/>
      <c r="AB4615" s="82"/>
      <c r="AC4615" s="82"/>
      <c r="AD4615" s="85" t="str">
        <f>IF(A4615&lt;&gt;"",IF(D4615="DIRECCIÓN_DE_TRANSFERENCIAS","280 0031",VLOOKUP(C4615,NIVELES!$A$14:$B$105,2,0)),"")</f>
        <v>280 9240</v>
      </c>
      <c r="AE4615" s="86" t="s">
        <v>322</v>
      </c>
      <c r="AF4615" s="86" t="s">
        <v>543</v>
      </c>
      <c r="AG4615" s="79" t="str">
        <f>+IF(AF4615&lt;&gt;"",VLOOKUP(AF4615,NIVELES!$A$666:$B$673,2,0),"")</f>
        <v>DESARROLLO_INFANTIL</v>
      </c>
      <c r="AH4615" s="78" t="s">
        <v>322</v>
      </c>
      <c r="AI4615" s="79" t="str">
        <f>IF(AH4615&lt;&gt;"",VLOOKUP(CONCATENATE(AG4615,AH4615),NIVELES!$B$676:$C$745,2,0),"")</f>
        <v>Centros Infantiles Del Buen Vivir Atencion Directa -Funcionamiento Operación Y Atencion De Unidades</v>
      </c>
      <c r="AJ4615" s="78" t="s">
        <v>517</v>
      </c>
      <c r="AK4615" s="79" t="str">
        <f>+IF(AJ4615&lt;&gt;"",VLOOKUP(AJ4615,NIVELES!$A$816:$B$892,2,0),"")</f>
        <v>NO APLICA</v>
      </c>
      <c r="AL4615" s="78" t="s">
        <v>554</v>
      </c>
      <c r="AM4615" s="78">
        <v>530805</v>
      </c>
      <c r="AN4615" s="79" t="str">
        <f>IF(AM4615&lt;&gt;"",+VLOOKUP(AM4615,NIVELES!$A$1652:$B$2466,2,0),"")</f>
        <v>Materiales de Aseo</v>
      </c>
      <c r="AO4615" s="87">
        <v>415.69</v>
      </c>
      <c r="AP4615" s="88"/>
      <c r="AQ4615" s="88"/>
      <c r="AR4615" s="88"/>
      <c r="AS4615" s="88">
        <v>415.69</v>
      </c>
      <c r="AT4615" s="88"/>
      <c r="AU4615" s="88"/>
      <c r="AV4615" s="88"/>
      <c r="AW4615" s="88"/>
      <c r="AX4615" s="88"/>
      <c r="AY4615" s="88"/>
      <c r="AZ4615" s="88"/>
      <c r="BA4615" s="88"/>
      <c r="BB4615" s="89">
        <f t="shared" si="283"/>
        <v>415.69</v>
      </c>
      <c r="BC4615" s="90" t="str">
        <f t="shared" ref="BC4615:BC4678" si="286">IF(A4615&lt;&gt;"",IF(AO4615&lt;&gt;"",IF(AO4615=BB4615,"OK",AO4615-BB4615),IF(AND(AO4615="",BB4615=""),"",AO4615-BB4615))," ")</f>
        <v>OK</v>
      </c>
      <c r="BD4615" s="91" t="str">
        <f t="shared" si="284"/>
        <v xml:space="preserve">                  </v>
      </c>
      <c r="BE4615" s="92">
        <f t="shared" si="285"/>
        <v>1</v>
      </c>
    </row>
    <row r="4616" spans="1:57" s="74" customFormat="1" ht="50.1" customHeight="1" x14ac:dyDescent="0.2">
      <c r="A4616" s="78" t="s">
        <v>55</v>
      </c>
      <c r="B4616" s="78" t="s">
        <v>68</v>
      </c>
      <c r="C4616" s="78" t="s">
        <v>42</v>
      </c>
      <c r="D4616" s="78" t="s">
        <v>605</v>
      </c>
      <c r="E4616" s="79" t="str">
        <f>+IF(C4616&lt;&gt;"",VLOOKUP(MID(C4616,18,5),NIVELES!$A$133:$B$213,2,0),"")</f>
        <v>PICHINCHA</v>
      </c>
      <c r="F4616" s="80" t="s">
        <v>70</v>
      </c>
      <c r="G4616" s="81" t="str">
        <f>+IF(F4616&lt;&gt;"",VLOOKUP(F4616,NIVELES!$A$246:$C$464,3,0),"")</f>
        <v xml:space="preserve"> </v>
      </c>
      <c r="H4616" s="82" t="s">
        <v>1024</v>
      </c>
      <c r="I4616" s="78" t="s">
        <v>1048</v>
      </c>
      <c r="J4616" s="78" t="s">
        <v>2184</v>
      </c>
      <c r="K4616" s="78" t="s">
        <v>2185</v>
      </c>
      <c r="L4616" s="78" t="s">
        <v>3918</v>
      </c>
      <c r="M4616" s="78">
        <v>90</v>
      </c>
      <c r="N4616" s="78" t="s">
        <v>2587</v>
      </c>
      <c r="O4616" s="78" t="s">
        <v>2580</v>
      </c>
      <c r="P4616" s="82">
        <v>1</v>
      </c>
      <c r="Q4616" s="78" t="s">
        <v>2585</v>
      </c>
      <c r="R4616" s="82"/>
      <c r="S4616" s="82"/>
      <c r="T4616" s="82"/>
      <c r="U4616" s="82">
        <v>1</v>
      </c>
      <c r="V4616" s="82"/>
      <c r="W4616" s="82"/>
      <c r="X4616" s="82"/>
      <c r="Y4616" s="82"/>
      <c r="Z4616" s="82"/>
      <c r="AA4616" s="82"/>
      <c r="AB4616" s="82"/>
      <c r="AC4616" s="82"/>
      <c r="AD4616" s="85" t="str">
        <f>IF(A4616&lt;&gt;"",IF(D4616="DIRECCIÓN_DE_TRANSFERENCIAS","280 0031",VLOOKUP(C4616,NIVELES!$A$14:$B$105,2,0)),"")</f>
        <v>280 9240</v>
      </c>
      <c r="AE4616" s="86" t="s">
        <v>322</v>
      </c>
      <c r="AF4616" s="86" t="s">
        <v>543</v>
      </c>
      <c r="AG4616" s="79" t="str">
        <f>+IF(AF4616&lt;&gt;"",VLOOKUP(AF4616,NIVELES!$A$666:$B$673,2,0),"")</f>
        <v>DESARROLLO_INFANTIL</v>
      </c>
      <c r="AH4616" s="78" t="s">
        <v>322</v>
      </c>
      <c r="AI4616" s="79" t="str">
        <f>IF(AH4616&lt;&gt;"",VLOOKUP(CONCATENATE(AG4616,AH4616),NIVELES!$B$676:$C$745,2,0),"")</f>
        <v>Centros Infantiles Del Buen Vivir Atencion Directa -Funcionamiento Operación Y Atencion De Unidades</v>
      </c>
      <c r="AJ4616" s="78" t="s">
        <v>517</v>
      </c>
      <c r="AK4616" s="79" t="str">
        <f>+IF(AJ4616&lt;&gt;"",VLOOKUP(AJ4616,NIVELES!$A$816:$B$892,2,0),"")</f>
        <v>NO APLICA</v>
      </c>
      <c r="AL4616" s="78" t="s">
        <v>554</v>
      </c>
      <c r="AM4616" s="78">
        <v>530812</v>
      </c>
      <c r="AN4616" s="79" t="str">
        <f>IF(AM4616&lt;&gt;"",+VLOOKUP(AM4616,NIVELES!$A$1652:$B$2466,2,0),"")</f>
        <v>Materiales Didácticos</v>
      </c>
      <c r="AO4616" s="87">
        <v>1309.96</v>
      </c>
      <c r="AP4616" s="88"/>
      <c r="AQ4616" s="88"/>
      <c r="AR4616" s="88"/>
      <c r="AS4616" s="88">
        <v>1309.96</v>
      </c>
      <c r="AT4616" s="88"/>
      <c r="AU4616" s="88"/>
      <c r="AV4616" s="88"/>
      <c r="AW4616" s="88"/>
      <c r="AX4616" s="88"/>
      <c r="AY4616" s="88"/>
      <c r="AZ4616" s="88"/>
      <c r="BA4616" s="88"/>
      <c r="BB4616" s="89">
        <f t="shared" ref="BB4616:BB4679" si="287">SUBTOTAL(9,AP4616:BA4616)</f>
        <v>1309.96</v>
      </c>
      <c r="BC4616" s="90" t="str">
        <f t="shared" si="286"/>
        <v>OK</v>
      </c>
      <c r="BD4616" s="91" t="str">
        <f t="shared" ref="BD4616:BD4679" si="288">IF(A4616&lt;&gt;"",IF(A4616="","Escoger Nivel 0",)&amp;" "&amp;(IF(B4616="","Escoger Nivel  1",)&amp;" "&amp;(IF(C4616="","Escoger Nivel 2",)&amp;" "&amp;(IF(D4616="","Escoger Nivel 3",)&amp;" "&amp;(IF(F4616="","Escoger Cantón",)&amp;" "&amp;(IF(I4616="","Escoger Obj. Estratégico Institucional N1",)&amp;" "&amp;(IF(J4616="","Escoger Obj. Especifico N2",)&amp;" "&amp;(IF(K4616="","Escoger Obj. Operativo N4",)&amp;" "&amp;(IF(L4616=""," Llenar Modalidad de Servicio ",)&amp;""&amp;(IF(M4616=""," Llenar Meta de Cobertura ",)&amp;" "&amp;(IF(N4616="","Llenar Indicador",)&amp;" "&amp;(IF(O4616="","Llenar Actividad PAPP",)&amp;" "&amp;(IF(P4616="","Llenar Metas",)&amp;" "&amp;(IF(Q4616="","Llenar Indicador",)&amp;" "&amp;(IF(AF4616="","Escoger Nro. programa",)&amp;" "&amp;(IF(AH4616="","Escoger Nro. Actividad e-Sigef",)&amp;" "&amp;(IF(AK4616="","Escoger direccionamiento de gasto",)&amp;" "&amp;(IF(AL4616="","Escoger Grupo de Gasto",)&amp;" "&amp;(IF(AM4616="","Escoger Item Presupuestario",)&amp;" "&amp;(IF(AO4616="","Llenar valor de actividad",))))))))))))))))))))," ")</f>
        <v xml:space="preserve">                  </v>
      </c>
      <c r="BE4616" s="92">
        <f t="shared" si="285"/>
        <v>1</v>
      </c>
    </row>
    <row r="4617" spans="1:57" s="74" customFormat="1" ht="50.1" customHeight="1" x14ac:dyDescent="0.2">
      <c r="A4617" s="78" t="s">
        <v>55</v>
      </c>
      <c r="B4617" s="78" t="s">
        <v>68</v>
      </c>
      <c r="C4617" s="78" t="s">
        <v>42</v>
      </c>
      <c r="D4617" s="78" t="s">
        <v>605</v>
      </c>
      <c r="E4617" s="79" t="str">
        <f>+IF(C4617&lt;&gt;"",VLOOKUP(MID(C4617,18,5),NIVELES!$A$133:$B$213,2,0),"")</f>
        <v>PICHINCHA</v>
      </c>
      <c r="F4617" s="80" t="s">
        <v>70</v>
      </c>
      <c r="G4617" s="81" t="str">
        <f>+IF(F4617&lt;&gt;"",VLOOKUP(F4617,NIVELES!$A$246:$C$464,3,0),"")</f>
        <v xml:space="preserve"> </v>
      </c>
      <c r="H4617" s="82" t="s">
        <v>1024</v>
      </c>
      <c r="I4617" s="78" t="s">
        <v>1048</v>
      </c>
      <c r="J4617" s="78" t="s">
        <v>2184</v>
      </c>
      <c r="K4617" s="78" t="s">
        <v>2185</v>
      </c>
      <c r="L4617" s="78" t="s">
        <v>2450</v>
      </c>
      <c r="M4617" s="78">
        <v>1890</v>
      </c>
      <c r="N4617" s="78" t="s">
        <v>2461</v>
      </c>
      <c r="O4617" s="78" t="s">
        <v>2167</v>
      </c>
      <c r="P4617" s="82">
        <v>12</v>
      </c>
      <c r="Q4617" s="78" t="s">
        <v>2945</v>
      </c>
      <c r="R4617" s="82">
        <v>1</v>
      </c>
      <c r="S4617" s="82">
        <v>1</v>
      </c>
      <c r="T4617" s="82">
        <v>1</v>
      </c>
      <c r="U4617" s="82">
        <v>1</v>
      </c>
      <c r="V4617" s="82">
        <v>1</v>
      </c>
      <c r="W4617" s="82">
        <v>1</v>
      </c>
      <c r="X4617" s="82">
        <v>1</v>
      </c>
      <c r="Y4617" s="82">
        <v>1</v>
      </c>
      <c r="Z4617" s="82">
        <v>1</v>
      </c>
      <c r="AA4617" s="82">
        <v>1</v>
      </c>
      <c r="AB4617" s="82">
        <v>1</v>
      </c>
      <c r="AC4617" s="82">
        <v>1</v>
      </c>
      <c r="AD4617" s="85" t="str">
        <f>IF(A4617&lt;&gt;"",IF(D4617="DIRECCIÓN_DE_TRANSFERENCIAS","280 0031",VLOOKUP(C4617,NIVELES!$A$14:$B$105,2,0)),"")</f>
        <v>280 9240</v>
      </c>
      <c r="AE4617" s="86" t="s">
        <v>322</v>
      </c>
      <c r="AF4617" s="86" t="s">
        <v>543</v>
      </c>
      <c r="AG4617" s="79" t="str">
        <f>+IF(AF4617&lt;&gt;"",VLOOKUP(AF4617,NIVELES!$A$666:$B$673,2,0),"")</f>
        <v>DESARROLLO_INFANTIL</v>
      </c>
      <c r="AH4617" s="78" t="s">
        <v>452</v>
      </c>
      <c r="AI4617" s="79" t="str">
        <f>IF(AH4617&lt;&gt;"",VLOOKUP(CONCATENATE(AG4617,AH4617),NIVELES!$B$676:$C$745,2,0),"")</f>
        <v>Creciendo Con Nuestros Hijos De Atención Directa Funcionamiento, Operación Y Atención Domiciliar</v>
      </c>
      <c r="AJ4617" s="78" t="s">
        <v>517</v>
      </c>
      <c r="AK4617" s="79" t="str">
        <f>+IF(AJ4617&lt;&gt;"",VLOOKUP(AJ4617,NIVELES!$A$816:$B$892,2,0),"")</f>
        <v>NO APLICA</v>
      </c>
      <c r="AL4617" s="78" t="s">
        <v>553</v>
      </c>
      <c r="AM4617" s="78">
        <v>510105</v>
      </c>
      <c r="AN4617" s="79" t="str">
        <f>IF(AM4617&lt;&gt;"",+VLOOKUP(AM4617,NIVELES!$A$1652:$B$2466,2,0),"")</f>
        <v>Remuneraciones Unificadas</v>
      </c>
      <c r="AO4617" s="87">
        <v>252720</v>
      </c>
      <c r="AP4617" s="88">
        <v>21060</v>
      </c>
      <c r="AQ4617" s="88">
        <v>21060</v>
      </c>
      <c r="AR4617" s="88">
        <v>21060</v>
      </c>
      <c r="AS4617" s="88">
        <v>21060</v>
      </c>
      <c r="AT4617" s="88">
        <v>21060</v>
      </c>
      <c r="AU4617" s="88">
        <v>21060</v>
      </c>
      <c r="AV4617" s="88">
        <v>21060</v>
      </c>
      <c r="AW4617" s="88">
        <v>21060</v>
      </c>
      <c r="AX4617" s="88">
        <v>21060</v>
      </c>
      <c r="AY4617" s="88">
        <v>21060</v>
      </c>
      <c r="AZ4617" s="88">
        <v>21060</v>
      </c>
      <c r="BA4617" s="88">
        <v>21060</v>
      </c>
      <c r="BB4617" s="89">
        <f t="shared" si="287"/>
        <v>252720</v>
      </c>
      <c r="BC4617" s="90" t="str">
        <f t="shared" si="286"/>
        <v>OK</v>
      </c>
      <c r="BD4617" s="91" t="str">
        <f t="shared" si="288"/>
        <v xml:space="preserve">                  </v>
      </c>
      <c r="BE4617" s="92">
        <f t="shared" ref="BE4617:BE4680" si="289">SUBTOTAL(9,R4617:AC4617)</f>
        <v>12</v>
      </c>
    </row>
    <row r="4618" spans="1:57" s="74" customFormat="1" ht="50.1" customHeight="1" x14ac:dyDescent="0.2">
      <c r="A4618" s="78" t="s">
        <v>55</v>
      </c>
      <c r="B4618" s="78" t="s">
        <v>68</v>
      </c>
      <c r="C4618" s="78" t="s">
        <v>42</v>
      </c>
      <c r="D4618" s="78" t="s">
        <v>605</v>
      </c>
      <c r="E4618" s="79" t="str">
        <f>+IF(C4618&lt;&gt;"",VLOOKUP(MID(C4618,18,5),NIVELES!$A$133:$B$213,2,0),"")</f>
        <v>PICHINCHA</v>
      </c>
      <c r="F4618" s="80" t="s">
        <v>70</v>
      </c>
      <c r="G4618" s="81" t="str">
        <f>+IF(F4618&lt;&gt;"",VLOOKUP(F4618,NIVELES!$A$246:$C$464,3,0),"")</f>
        <v xml:space="preserve"> </v>
      </c>
      <c r="H4618" s="82" t="s">
        <v>1024</v>
      </c>
      <c r="I4618" s="78" t="s">
        <v>1048</v>
      </c>
      <c r="J4618" s="78" t="s">
        <v>2184</v>
      </c>
      <c r="K4618" s="78" t="s">
        <v>2185</v>
      </c>
      <c r="L4618" s="78" t="s">
        <v>2450</v>
      </c>
      <c r="M4618" s="78">
        <v>1890</v>
      </c>
      <c r="N4618" s="78" t="s">
        <v>2461</v>
      </c>
      <c r="O4618" s="78" t="s">
        <v>2167</v>
      </c>
      <c r="P4618" s="82">
        <v>1</v>
      </c>
      <c r="Q4618" s="78" t="s">
        <v>2945</v>
      </c>
      <c r="R4618" s="82"/>
      <c r="S4618" s="82"/>
      <c r="T4618" s="82"/>
      <c r="U4618" s="82"/>
      <c r="V4618" s="82"/>
      <c r="W4618" s="82"/>
      <c r="X4618" s="82"/>
      <c r="Y4618" s="82"/>
      <c r="Z4618" s="82"/>
      <c r="AA4618" s="82"/>
      <c r="AB4618" s="82"/>
      <c r="AC4618" s="82">
        <v>1</v>
      </c>
      <c r="AD4618" s="85" t="str">
        <f>IF(A4618&lt;&gt;"",IF(D4618="DIRECCIÓN_DE_TRANSFERENCIAS","280 0031",VLOOKUP(C4618,NIVELES!$A$14:$B$105,2,0)),"")</f>
        <v>280 9240</v>
      </c>
      <c r="AE4618" s="86" t="s">
        <v>322</v>
      </c>
      <c r="AF4618" s="86" t="s">
        <v>543</v>
      </c>
      <c r="AG4618" s="79" t="str">
        <f>+IF(AF4618&lt;&gt;"",VLOOKUP(AF4618,NIVELES!$A$666:$B$673,2,0),"")</f>
        <v>DESARROLLO_INFANTIL</v>
      </c>
      <c r="AH4618" s="78" t="s">
        <v>452</v>
      </c>
      <c r="AI4618" s="79" t="str">
        <f>IF(AH4618&lt;&gt;"",VLOOKUP(CONCATENATE(AG4618,AH4618),NIVELES!$B$676:$C$745,2,0),"")</f>
        <v>Creciendo Con Nuestros Hijos De Atención Directa Funcionamiento, Operación Y Atención Domiciliar</v>
      </c>
      <c r="AJ4618" s="78" t="s">
        <v>517</v>
      </c>
      <c r="AK4618" s="79" t="str">
        <f>+IF(AJ4618&lt;&gt;"",VLOOKUP(AJ4618,NIVELES!$A$816:$B$892,2,0),"")</f>
        <v>NO APLICA</v>
      </c>
      <c r="AL4618" s="78" t="s">
        <v>553</v>
      </c>
      <c r="AM4618" s="78">
        <v>510203</v>
      </c>
      <c r="AN4618" s="79" t="str">
        <f>IF(AM4618&lt;&gt;"",+VLOOKUP(AM4618,NIVELES!$A$1652:$B$2466,2,0),"")</f>
        <v>Decimotercer Sueldo</v>
      </c>
      <c r="AO4618" s="87">
        <v>20913.75</v>
      </c>
      <c r="AP4618" s="88"/>
      <c r="AQ4618" s="88"/>
      <c r="AR4618" s="88"/>
      <c r="AS4618" s="88"/>
      <c r="AT4618" s="88"/>
      <c r="AU4618" s="88"/>
      <c r="AV4618" s="88"/>
      <c r="AW4618" s="88"/>
      <c r="AX4618" s="88"/>
      <c r="AY4618" s="88"/>
      <c r="AZ4618" s="88"/>
      <c r="BA4618" s="88">
        <v>20913.75</v>
      </c>
      <c r="BB4618" s="89">
        <f t="shared" si="287"/>
        <v>20913.75</v>
      </c>
      <c r="BC4618" s="90" t="str">
        <f t="shared" si="286"/>
        <v>OK</v>
      </c>
      <c r="BD4618" s="91" t="str">
        <f t="shared" si="288"/>
        <v xml:space="preserve">                  </v>
      </c>
      <c r="BE4618" s="92">
        <f t="shared" si="289"/>
        <v>1</v>
      </c>
    </row>
    <row r="4619" spans="1:57" s="74" customFormat="1" ht="50.1" customHeight="1" x14ac:dyDescent="0.2">
      <c r="A4619" s="78" t="s">
        <v>55</v>
      </c>
      <c r="B4619" s="78" t="s">
        <v>68</v>
      </c>
      <c r="C4619" s="78" t="s">
        <v>42</v>
      </c>
      <c r="D4619" s="78" t="s">
        <v>605</v>
      </c>
      <c r="E4619" s="79" t="str">
        <f>+IF(C4619&lt;&gt;"",VLOOKUP(MID(C4619,18,5),NIVELES!$A$133:$B$213,2,0),"")</f>
        <v>PICHINCHA</v>
      </c>
      <c r="F4619" s="80" t="s">
        <v>70</v>
      </c>
      <c r="G4619" s="81" t="str">
        <f>+IF(F4619&lt;&gt;"",VLOOKUP(F4619,NIVELES!$A$246:$C$464,3,0),"")</f>
        <v xml:space="preserve"> </v>
      </c>
      <c r="H4619" s="82" t="s">
        <v>1024</v>
      </c>
      <c r="I4619" s="78" t="s">
        <v>1048</v>
      </c>
      <c r="J4619" s="78" t="s">
        <v>2184</v>
      </c>
      <c r="K4619" s="78" t="s">
        <v>2185</v>
      </c>
      <c r="L4619" s="78" t="s">
        <v>2450</v>
      </c>
      <c r="M4619" s="78">
        <v>1890</v>
      </c>
      <c r="N4619" s="78" t="s">
        <v>2461</v>
      </c>
      <c r="O4619" s="78" t="s">
        <v>2167</v>
      </c>
      <c r="P4619" s="82">
        <v>1</v>
      </c>
      <c r="Q4619" s="78" t="s">
        <v>2945</v>
      </c>
      <c r="R4619" s="82"/>
      <c r="S4619" s="82"/>
      <c r="T4619" s="82"/>
      <c r="U4619" s="82"/>
      <c r="V4619" s="82"/>
      <c r="W4619" s="82"/>
      <c r="X4619" s="82"/>
      <c r="Y4619" s="82">
        <v>1</v>
      </c>
      <c r="Z4619" s="82"/>
      <c r="AA4619" s="82"/>
      <c r="AB4619" s="82"/>
      <c r="AC4619" s="82"/>
      <c r="AD4619" s="85" t="str">
        <f>IF(A4619&lt;&gt;"",IF(D4619="DIRECCIÓN_DE_TRANSFERENCIAS","280 0031",VLOOKUP(C4619,NIVELES!$A$14:$B$105,2,0)),"")</f>
        <v>280 9240</v>
      </c>
      <c r="AE4619" s="86" t="s">
        <v>322</v>
      </c>
      <c r="AF4619" s="86" t="s">
        <v>543</v>
      </c>
      <c r="AG4619" s="79" t="str">
        <f>+IF(AF4619&lt;&gt;"",VLOOKUP(AF4619,NIVELES!$A$666:$B$673,2,0),"")</f>
        <v>DESARROLLO_INFANTIL</v>
      </c>
      <c r="AH4619" s="78" t="s">
        <v>452</v>
      </c>
      <c r="AI4619" s="79" t="str">
        <f>IF(AH4619&lt;&gt;"",VLOOKUP(CONCATENATE(AG4619,AH4619),NIVELES!$B$676:$C$745,2,0),"")</f>
        <v>Creciendo Con Nuestros Hijos De Atención Directa Funcionamiento, Operación Y Atención Domiciliar</v>
      </c>
      <c r="AJ4619" s="78" t="s">
        <v>517</v>
      </c>
      <c r="AK4619" s="79" t="str">
        <f>+IF(AJ4619&lt;&gt;"",VLOOKUP(AJ4619,NIVELES!$A$816:$B$892,2,0),"")</f>
        <v>NO APLICA</v>
      </c>
      <c r="AL4619" s="78" t="s">
        <v>553</v>
      </c>
      <c r="AM4619" s="78">
        <v>510204</v>
      </c>
      <c r="AN4619" s="79" t="str">
        <f>IF(AM4619&lt;&gt;"",+VLOOKUP(AM4619,NIVELES!$A$1652:$B$2466,2,0),"")</f>
        <v>Decimocuarto Sueldo</v>
      </c>
      <c r="AO4619" s="87">
        <v>14085.5</v>
      </c>
      <c r="AP4619" s="88"/>
      <c r="AQ4619" s="88"/>
      <c r="AR4619" s="88"/>
      <c r="AS4619" s="88"/>
      <c r="AT4619" s="88"/>
      <c r="AU4619" s="88"/>
      <c r="AV4619" s="88"/>
      <c r="AW4619" s="88">
        <v>14085.5</v>
      </c>
      <c r="AX4619" s="88"/>
      <c r="AY4619" s="88"/>
      <c r="AZ4619" s="88"/>
      <c r="BA4619" s="88"/>
      <c r="BB4619" s="89">
        <f t="shared" si="287"/>
        <v>14085.5</v>
      </c>
      <c r="BC4619" s="90" t="str">
        <f t="shared" si="286"/>
        <v>OK</v>
      </c>
      <c r="BD4619" s="91" t="str">
        <f t="shared" si="288"/>
        <v xml:space="preserve">                  </v>
      </c>
      <c r="BE4619" s="92">
        <f t="shared" si="289"/>
        <v>1</v>
      </c>
    </row>
    <row r="4620" spans="1:57" s="74" customFormat="1" ht="50.1" customHeight="1" x14ac:dyDescent="0.2">
      <c r="A4620" s="78" t="s">
        <v>55</v>
      </c>
      <c r="B4620" s="78" t="s">
        <v>68</v>
      </c>
      <c r="C4620" s="78" t="s">
        <v>42</v>
      </c>
      <c r="D4620" s="78" t="s">
        <v>605</v>
      </c>
      <c r="E4620" s="79" t="str">
        <f>+IF(C4620&lt;&gt;"",VLOOKUP(MID(C4620,18,5),NIVELES!$A$133:$B$213,2,0),"")</f>
        <v>PICHINCHA</v>
      </c>
      <c r="F4620" s="80" t="s">
        <v>70</v>
      </c>
      <c r="G4620" s="81" t="str">
        <f>+IF(F4620&lt;&gt;"",VLOOKUP(F4620,NIVELES!$A$246:$C$464,3,0),"")</f>
        <v xml:space="preserve"> </v>
      </c>
      <c r="H4620" s="82" t="s">
        <v>1024</v>
      </c>
      <c r="I4620" s="78" t="s">
        <v>1048</v>
      </c>
      <c r="J4620" s="78" t="s">
        <v>2184</v>
      </c>
      <c r="K4620" s="78" t="s">
        <v>2185</v>
      </c>
      <c r="L4620" s="78" t="s">
        <v>2450</v>
      </c>
      <c r="M4620" s="78">
        <v>1890</v>
      </c>
      <c r="N4620" s="78" t="s">
        <v>2461</v>
      </c>
      <c r="O4620" s="78" t="s">
        <v>2167</v>
      </c>
      <c r="P4620" s="82">
        <v>12</v>
      </c>
      <c r="Q4620" s="78" t="s">
        <v>2945</v>
      </c>
      <c r="R4620" s="82">
        <v>1</v>
      </c>
      <c r="S4620" s="82">
        <v>1</v>
      </c>
      <c r="T4620" s="82">
        <v>1</v>
      </c>
      <c r="U4620" s="82">
        <v>1</v>
      </c>
      <c r="V4620" s="82">
        <v>1</v>
      </c>
      <c r="W4620" s="82">
        <v>1</v>
      </c>
      <c r="X4620" s="82">
        <v>1</v>
      </c>
      <c r="Y4620" s="82">
        <v>1</v>
      </c>
      <c r="Z4620" s="82">
        <v>1</v>
      </c>
      <c r="AA4620" s="82">
        <v>1</v>
      </c>
      <c r="AB4620" s="82">
        <v>1</v>
      </c>
      <c r="AC4620" s="82">
        <v>1</v>
      </c>
      <c r="AD4620" s="85" t="str">
        <f>IF(A4620&lt;&gt;"",IF(D4620="DIRECCIÓN_DE_TRANSFERENCIAS","280 0031",VLOOKUP(C4620,NIVELES!$A$14:$B$105,2,0)),"")</f>
        <v>280 9240</v>
      </c>
      <c r="AE4620" s="86" t="s">
        <v>322</v>
      </c>
      <c r="AF4620" s="86" t="s">
        <v>543</v>
      </c>
      <c r="AG4620" s="79" t="str">
        <f>+IF(AF4620&lt;&gt;"",VLOOKUP(AF4620,NIVELES!$A$666:$B$673,2,0),"")</f>
        <v>DESARROLLO_INFANTIL</v>
      </c>
      <c r="AH4620" s="78" t="s">
        <v>452</v>
      </c>
      <c r="AI4620" s="79" t="str">
        <f>IF(AH4620&lt;&gt;"",VLOOKUP(CONCATENATE(AG4620,AH4620),NIVELES!$B$676:$C$745,2,0),"")</f>
        <v>Creciendo Con Nuestros Hijos De Atención Directa Funcionamiento, Operación Y Atención Domiciliar</v>
      </c>
      <c r="AJ4620" s="78" t="s">
        <v>517</v>
      </c>
      <c r="AK4620" s="79" t="str">
        <f>+IF(AJ4620&lt;&gt;"",VLOOKUP(AJ4620,NIVELES!$A$816:$B$892,2,0),"")</f>
        <v>NO APLICA</v>
      </c>
      <c r="AL4620" s="78" t="s">
        <v>553</v>
      </c>
      <c r="AM4620" s="78">
        <v>510510</v>
      </c>
      <c r="AN4620" s="79" t="str">
        <f>IF(AM4620&lt;&gt;"",+VLOOKUP(AM4620,NIVELES!$A$1652:$B$2466,2,0),"")</f>
        <v>Servicios Personales por Contrato</v>
      </c>
      <c r="AO4620" s="87">
        <v>19305</v>
      </c>
      <c r="AP4620" s="88">
        <v>1608.75</v>
      </c>
      <c r="AQ4620" s="88">
        <v>1608.75</v>
      </c>
      <c r="AR4620" s="88">
        <v>1608.75</v>
      </c>
      <c r="AS4620" s="88">
        <v>1608.75</v>
      </c>
      <c r="AT4620" s="88">
        <v>1608.75</v>
      </c>
      <c r="AU4620" s="88">
        <v>1608.75</v>
      </c>
      <c r="AV4620" s="88">
        <v>1608.75</v>
      </c>
      <c r="AW4620" s="88">
        <v>1608.75</v>
      </c>
      <c r="AX4620" s="88">
        <v>1608.75</v>
      </c>
      <c r="AY4620" s="88">
        <v>1608.75</v>
      </c>
      <c r="AZ4620" s="88">
        <v>1608.75</v>
      </c>
      <c r="BA4620" s="88">
        <v>1608.75</v>
      </c>
      <c r="BB4620" s="89">
        <f t="shared" si="287"/>
        <v>19305</v>
      </c>
      <c r="BC4620" s="90" t="str">
        <f t="shared" si="286"/>
        <v>OK</v>
      </c>
      <c r="BD4620" s="91" t="str">
        <f t="shared" si="288"/>
        <v xml:space="preserve">                  </v>
      </c>
      <c r="BE4620" s="92">
        <f t="shared" si="289"/>
        <v>12</v>
      </c>
    </row>
    <row r="4621" spans="1:57" s="74" customFormat="1" ht="50.1" customHeight="1" x14ac:dyDescent="0.2">
      <c r="A4621" s="78" t="s">
        <v>55</v>
      </c>
      <c r="B4621" s="78" t="s">
        <v>68</v>
      </c>
      <c r="C4621" s="78" t="s">
        <v>42</v>
      </c>
      <c r="D4621" s="78" t="s">
        <v>605</v>
      </c>
      <c r="E4621" s="79" t="str">
        <f>+IF(C4621&lt;&gt;"",VLOOKUP(MID(C4621,18,5),NIVELES!$A$133:$B$213,2,0),"")</f>
        <v>PICHINCHA</v>
      </c>
      <c r="F4621" s="80" t="s">
        <v>70</v>
      </c>
      <c r="G4621" s="81" t="str">
        <f>+IF(F4621&lt;&gt;"",VLOOKUP(F4621,NIVELES!$A$246:$C$464,3,0),"")</f>
        <v xml:space="preserve"> </v>
      </c>
      <c r="H4621" s="82" t="s">
        <v>1024</v>
      </c>
      <c r="I4621" s="78" t="s">
        <v>1048</v>
      </c>
      <c r="J4621" s="78" t="s">
        <v>2184</v>
      </c>
      <c r="K4621" s="78" t="s">
        <v>2185</v>
      </c>
      <c r="L4621" s="78" t="s">
        <v>2450</v>
      </c>
      <c r="M4621" s="78">
        <v>1890</v>
      </c>
      <c r="N4621" s="78" t="s">
        <v>2461</v>
      </c>
      <c r="O4621" s="78" t="s">
        <v>2167</v>
      </c>
      <c r="P4621" s="82">
        <v>12</v>
      </c>
      <c r="Q4621" s="78" t="s">
        <v>2945</v>
      </c>
      <c r="R4621" s="82">
        <v>1</v>
      </c>
      <c r="S4621" s="82">
        <v>1</v>
      </c>
      <c r="T4621" s="82">
        <v>1</v>
      </c>
      <c r="U4621" s="82">
        <v>1</v>
      </c>
      <c r="V4621" s="82">
        <v>1</v>
      </c>
      <c r="W4621" s="82">
        <v>1</v>
      </c>
      <c r="X4621" s="82">
        <v>1</v>
      </c>
      <c r="Y4621" s="82">
        <v>1</v>
      </c>
      <c r="Z4621" s="82">
        <v>1</v>
      </c>
      <c r="AA4621" s="82">
        <v>1</v>
      </c>
      <c r="AB4621" s="82">
        <v>1</v>
      </c>
      <c r="AC4621" s="82">
        <v>1</v>
      </c>
      <c r="AD4621" s="85" t="str">
        <f>IF(A4621&lt;&gt;"",IF(D4621="DIRECCIÓN_DE_TRANSFERENCIAS","280 0031",VLOOKUP(C4621,NIVELES!$A$14:$B$105,2,0)),"")</f>
        <v>280 9240</v>
      </c>
      <c r="AE4621" s="86" t="s">
        <v>322</v>
      </c>
      <c r="AF4621" s="86" t="s">
        <v>543</v>
      </c>
      <c r="AG4621" s="79" t="str">
        <f>+IF(AF4621&lt;&gt;"",VLOOKUP(AF4621,NIVELES!$A$666:$B$673,2,0),"")</f>
        <v>DESARROLLO_INFANTIL</v>
      </c>
      <c r="AH4621" s="78" t="s">
        <v>452</v>
      </c>
      <c r="AI4621" s="79" t="str">
        <f>IF(AH4621&lt;&gt;"",VLOOKUP(CONCATENATE(AG4621,AH4621),NIVELES!$B$676:$C$745,2,0),"")</f>
        <v>Creciendo Con Nuestros Hijos De Atención Directa Funcionamiento, Operación Y Atención Domiciliar</v>
      </c>
      <c r="AJ4621" s="78" t="s">
        <v>517</v>
      </c>
      <c r="AK4621" s="79" t="str">
        <f>+IF(AJ4621&lt;&gt;"",VLOOKUP(AJ4621,NIVELES!$A$816:$B$892,2,0),"")</f>
        <v>NO APLICA</v>
      </c>
      <c r="AL4621" s="78" t="s">
        <v>553</v>
      </c>
      <c r="AM4621" s="78">
        <v>510601</v>
      </c>
      <c r="AN4621" s="79" t="str">
        <f>IF(AM4621&lt;&gt;"",+VLOOKUP(AM4621,NIVELES!$A$1652:$B$2466,2,0),"")</f>
        <v>Aporte Patronal</v>
      </c>
      <c r="AO4621" s="87">
        <v>24218.12</v>
      </c>
      <c r="AP4621" s="88">
        <v>2018.18</v>
      </c>
      <c r="AQ4621" s="88">
        <v>2018.18</v>
      </c>
      <c r="AR4621" s="88">
        <v>2018.18</v>
      </c>
      <c r="AS4621" s="88">
        <v>2018.18</v>
      </c>
      <c r="AT4621" s="88">
        <v>2018.18</v>
      </c>
      <c r="AU4621" s="88">
        <v>2018.18</v>
      </c>
      <c r="AV4621" s="88">
        <v>2018.18</v>
      </c>
      <c r="AW4621" s="88">
        <v>2018.18</v>
      </c>
      <c r="AX4621" s="88">
        <v>2018.18</v>
      </c>
      <c r="AY4621" s="88">
        <v>2018.18</v>
      </c>
      <c r="AZ4621" s="88">
        <v>2018.18</v>
      </c>
      <c r="BA4621" s="88">
        <v>2018.14</v>
      </c>
      <c r="BB4621" s="89">
        <f t="shared" si="287"/>
        <v>24218.12</v>
      </c>
      <c r="BC4621" s="90" t="str">
        <f t="shared" si="286"/>
        <v>OK</v>
      </c>
      <c r="BD4621" s="91" t="str">
        <f t="shared" si="288"/>
        <v xml:space="preserve">                  </v>
      </c>
      <c r="BE4621" s="92">
        <f t="shared" si="289"/>
        <v>12</v>
      </c>
    </row>
    <row r="4622" spans="1:57" s="74" customFormat="1" ht="50.1" customHeight="1" x14ac:dyDescent="0.2">
      <c r="A4622" s="78" t="s">
        <v>55</v>
      </c>
      <c r="B4622" s="78" t="s">
        <v>68</v>
      </c>
      <c r="C4622" s="78" t="s">
        <v>42</v>
      </c>
      <c r="D4622" s="78" t="s">
        <v>605</v>
      </c>
      <c r="E4622" s="79" t="str">
        <f>+IF(C4622&lt;&gt;"",VLOOKUP(MID(C4622,18,5),NIVELES!$A$133:$B$213,2,0),"")</f>
        <v>PICHINCHA</v>
      </c>
      <c r="F4622" s="80" t="s">
        <v>70</v>
      </c>
      <c r="G4622" s="81" t="str">
        <f>+IF(F4622&lt;&gt;"",VLOOKUP(F4622,NIVELES!$A$246:$C$464,3,0),"")</f>
        <v xml:space="preserve"> </v>
      </c>
      <c r="H4622" s="82" t="s">
        <v>1024</v>
      </c>
      <c r="I4622" s="78" t="s">
        <v>1048</v>
      </c>
      <c r="J4622" s="78" t="s">
        <v>2184</v>
      </c>
      <c r="K4622" s="78" t="s">
        <v>2185</v>
      </c>
      <c r="L4622" s="78" t="s">
        <v>2450</v>
      </c>
      <c r="M4622" s="78">
        <v>1890</v>
      </c>
      <c r="N4622" s="78" t="s">
        <v>2461</v>
      </c>
      <c r="O4622" s="78" t="s">
        <v>2167</v>
      </c>
      <c r="P4622" s="82">
        <v>12</v>
      </c>
      <c r="Q4622" s="78" t="s">
        <v>2945</v>
      </c>
      <c r="R4622" s="82">
        <v>1</v>
      </c>
      <c r="S4622" s="82">
        <v>1</v>
      </c>
      <c r="T4622" s="82">
        <v>1</v>
      </c>
      <c r="U4622" s="82">
        <v>1</v>
      </c>
      <c r="V4622" s="82">
        <v>1</v>
      </c>
      <c r="W4622" s="82">
        <v>1</v>
      </c>
      <c r="X4622" s="82">
        <v>1</v>
      </c>
      <c r="Y4622" s="82">
        <v>1</v>
      </c>
      <c r="Z4622" s="82">
        <v>1</v>
      </c>
      <c r="AA4622" s="82">
        <v>1</v>
      </c>
      <c r="AB4622" s="82">
        <v>1</v>
      </c>
      <c r="AC4622" s="82">
        <v>1</v>
      </c>
      <c r="AD4622" s="85" t="str">
        <f>IF(A4622&lt;&gt;"",IF(D4622="DIRECCIÓN_DE_TRANSFERENCIAS","280 0031",VLOOKUP(C4622,NIVELES!$A$14:$B$105,2,0)),"")</f>
        <v>280 9240</v>
      </c>
      <c r="AE4622" s="86" t="s">
        <v>322</v>
      </c>
      <c r="AF4622" s="86" t="s">
        <v>543</v>
      </c>
      <c r="AG4622" s="79" t="str">
        <f>+IF(AF4622&lt;&gt;"",VLOOKUP(AF4622,NIVELES!$A$666:$B$673,2,0),"")</f>
        <v>DESARROLLO_INFANTIL</v>
      </c>
      <c r="AH4622" s="78" t="s">
        <v>452</v>
      </c>
      <c r="AI4622" s="79" t="str">
        <f>IF(AH4622&lt;&gt;"",VLOOKUP(CONCATENATE(AG4622,AH4622),NIVELES!$B$676:$C$745,2,0),"")</f>
        <v>Creciendo Con Nuestros Hijos De Atención Directa Funcionamiento, Operación Y Atención Domiciliar</v>
      </c>
      <c r="AJ4622" s="78" t="s">
        <v>517</v>
      </c>
      <c r="AK4622" s="79" t="str">
        <f>+IF(AJ4622&lt;&gt;"",VLOOKUP(AJ4622,NIVELES!$A$816:$B$892,2,0),"")</f>
        <v>NO APLICA</v>
      </c>
      <c r="AL4622" s="78" t="s">
        <v>553</v>
      </c>
      <c r="AM4622" s="78">
        <v>510602</v>
      </c>
      <c r="AN4622" s="79" t="str">
        <f>IF(AM4622&lt;&gt;"",+VLOOKUP(AM4622,NIVELES!$A$1652:$B$2466,2,0),"")</f>
        <v>Fondo de Reserva</v>
      </c>
      <c r="AO4622" s="87">
        <v>20913.75</v>
      </c>
      <c r="AP4622" s="88">
        <v>1742.81</v>
      </c>
      <c r="AQ4622" s="88">
        <v>1742.81</v>
      </c>
      <c r="AR4622" s="88">
        <v>1742.81</v>
      </c>
      <c r="AS4622" s="88">
        <v>1742.81</v>
      </c>
      <c r="AT4622" s="88">
        <v>1742.81</v>
      </c>
      <c r="AU4622" s="88">
        <v>1742.81</v>
      </c>
      <c r="AV4622" s="88">
        <v>1742.81</v>
      </c>
      <c r="AW4622" s="88">
        <v>1742.81</v>
      </c>
      <c r="AX4622" s="88">
        <v>1742.81</v>
      </c>
      <c r="AY4622" s="88">
        <v>1742.81</v>
      </c>
      <c r="AZ4622" s="88">
        <v>1742.81</v>
      </c>
      <c r="BA4622" s="88">
        <v>1742.84</v>
      </c>
      <c r="BB4622" s="89">
        <f t="shared" si="287"/>
        <v>20913.75</v>
      </c>
      <c r="BC4622" s="90" t="str">
        <f t="shared" si="286"/>
        <v>OK</v>
      </c>
      <c r="BD4622" s="91" t="str">
        <f t="shared" si="288"/>
        <v xml:space="preserve">                  </v>
      </c>
      <c r="BE4622" s="92">
        <f t="shared" si="289"/>
        <v>12</v>
      </c>
    </row>
    <row r="4623" spans="1:57" s="74" customFormat="1" ht="50.1" customHeight="1" x14ac:dyDescent="0.2">
      <c r="A4623" s="78" t="s">
        <v>55</v>
      </c>
      <c r="B4623" s="78" t="s">
        <v>68</v>
      </c>
      <c r="C4623" s="78" t="s">
        <v>42</v>
      </c>
      <c r="D4623" s="78" t="s">
        <v>605</v>
      </c>
      <c r="E4623" s="79" t="str">
        <f>+IF(C4623&lt;&gt;"",VLOOKUP(MID(C4623,18,5),NIVELES!$A$133:$B$213,2,0),"")</f>
        <v>PICHINCHA</v>
      </c>
      <c r="F4623" s="80" t="s">
        <v>70</v>
      </c>
      <c r="G4623" s="81" t="str">
        <f>+IF(F4623&lt;&gt;"",VLOOKUP(F4623,NIVELES!$A$246:$C$464,3,0),"")</f>
        <v xml:space="preserve"> </v>
      </c>
      <c r="H4623" s="82" t="s">
        <v>1024</v>
      </c>
      <c r="I4623" s="78" t="s">
        <v>1048</v>
      </c>
      <c r="J4623" s="78" t="s">
        <v>2184</v>
      </c>
      <c r="K4623" s="78" t="s">
        <v>2185</v>
      </c>
      <c r="L4623" s="78" t="s">
        <v>3922</v>
      </c>
      <c r="M4623" s="78">
        <v>1601</v>
      </c>
      <c r="N4623" s="78" t="s">
        <v>2203</v>
      </c>
      <c r="O4623" s="78" t="s">
        <v>2222</v>
      </c>
      <c r="P4623" s="82">
        <v>1</v>
      </c>
      <c r="Q4623" s="78" t="s">
        <v>3018</v>
      </c>
      <c r="R4623" s="82">
        <v>1</v>
      </c>
      <c r="S4623" s="82"/>
      <c r="T4623" s="82"/>
      <c r="U4623" s="82"/>
      <c r="V4623" s="82"/>
      <c r="W4623" s="82"/>
      <c r="X4623" s="82"/>
      <c r="Y4623" s="82"/>
      <c r="Z4623" s="82"/>
      <c r="AA4623" s="82"/>
      <c r="AB4623" s="82"/>
      <c r="AC4623" s="82"/>
      <c r="AD4623" s="85" t="str">
        <f>IF(A4623&lt;&gt;"",IF(D4623="DIRECCIÓN_DE_TRANSFERENCIAS","280 0031",VLOOKUP(C4623,NIVELES!$A$14:$B$105,2,0)),"")</f>
        <v>280 9240</v>
      </c>
      <c r="AE4623" s="86" t="s">
        <v>322</v>
      </c>
      <c r="AF4623" s="86" t="s">
        <v>543</v>
      </c>
      <c r="AG4623" s="79" t="str">
        <f>+IF(AF4623&lt;&gt;"",VLOOKUP(AF4623,NIVELES!$A$666:$B$673,2,0),"")</f>
        <v>DESARROLLO_INFANTIL</v>
      </c>
      <c r="AH4623" s="78" t="s">
        <v>320</v>
      </c>
      <c r="AI4623" s="79" t="str">
        <f>IF(AH4623&lt;&gt;"",VLOOKUP(CONCATENATE(AG4623,AH4623),NIVELES!$B$676:$C$745,2,0),"")</f>
        <v>Asegurar La Operacion Y Atencion De Cibv  Administrados Por Prestacion De Servicios A Traves De Cooperantes  Para Contribuir Al Desarrollo Integral De Niñas Y Niños</v>
      </c>
      <c r="AJ4623" s="78" t="s">
        <v>387</v>
      </c>
      <c r="AK4623" s="79" t="str">
        <f>+IF(AJ4623&lt;&gt;"",VLOOKUP(AJ4623,NIVELES!$A$816:$B$892,2,0),"")</f>
        <v>ASEGURAR EL DESARROLLO INFANTIL Y LA EDUCACIÓN INTEGRAL, CON CALIDAD Y CALIDEZ PARA TODOS LOS NIÑOS, NIÑAS Y ADOLESCENTES</v>
      </c>
      <c r="AL4623" s="78" t="s">
        <v>556</v>
      </c>
      <c r="AM4623" s="78">
        <v>580104</v>
      </c>
      <c r="AN4623" s="79" t="str">
        <f>IF(AM4623&lt;&gt;"",+VLOOKUP(AM4623,NIVELES!$A$1652:$B$2466,2,0),"")</f>
        <v>A Gobiernos Autónomos Descentralizados</v>
      </c>
      <c r="AO4623" s="87">
        <v>2224947.1</v>
      </c>
      <c r="AP4623" s="88">
        <v>556236.78</v>
      </c>
      <c r="AQ4623" s="88"/>
      <c r="AR4623" s="88"/>
      <c r="AS4623" s="88">
        <v>556236.78</v>
      </c>
      <c r="AT4623" s="88"/>
      <c r="AU4623" s="88"/>
      <c r="AV4623" s="88">
        <v>556236.78</v>
      </c>
      <c r="AW4623" s="88"/>
      <c r="AX4623" s="88"/>
      <c r="AY4623" s="88">
        <v>556236.76</v>
      </c>
      <c r="AZ4623" s="88"/>
      <c r="BA4623" s="88"/>
      <c r="BB4623" s="89">
        <f t="shared" si="287"/>
        <v>2224947.1</v>
      </c>
      <c r="BC4623" s="90" t="str">
        <f t="shared" si="286"/>
        <v>OK</v>
      </c>
      <c r="BD4623" s="91" t="str">
        <f t="shared" si="288"/>
        <v xml:space="preserve">                  </v>
      </c>
      <c r="BE4623" s="92">
        <f t="shared" si="289"/>
        <v>1</v>
      </c>
    </row>
    <row r="4624" spans="1:57" s="74" customFormat="1" ht="50.1" customHeight="1" x14ac:dyDescent="0.2">
      <c r="A4624" s="78" t="s">
        <v>55</v>
      </c>
      <c r="B4624" s="78" t="s">
        <v>68</v>
      </c>
      <c r="C4624" s="78" t="s">
        <v>42</v>
      </c>
      <c r="D4624" s="78" t="s">
        <v>605</v>
      </c>
      <c r="E4624" s="79" t="str">
        <f>+IF(C4624&lt;&gt;"",VLOOKUP(MID(C4624,18,5),NIVELES!$A$133:$B$213,2,0),"")</f>
        <v>PICHINCHA</v>
      </c>
      <c r="F4624" s="80" t="s">
        <v>70</v>
      </c>
      <c r="G4624" s="81" t="str">
        <f>+IF(F4624&lt;&gt;"",VLOOKUP(F4624,NIVELES!$A$246:$C$464,3,0),"")</f>
        <v xml:space="preserve"> </v>
      </c>
      <c r="H4624" s="82" t="s">
        <v>1024</v>
      </c>
      <c r="I4624" s="78" t="s">
        <v>1048</v>
      </c>
      <c r="J4624" s="78" t="s">
        <v>2184</v>
      </c>
      <c r="K4624" s="78" t="s">
        <v>2185</v>
      </c>
      <c r="L4624" s="78" t="s">
        <v>3922</v>
      </c>
      <c r="M4624" s="78">
        <v>2823</v>
      </c>
      <c r="N4624" s="78" t="s">
        <v>2203</v>
      </c>
      <c r="O4624" s="78" t="s">
        <v>2222</v>
      </c>
      <c r="P4624" s="82">
        <v>1</v>
      </c>
      <c r="Q4624" s="78" t="s">
        <v>3018</v>
      </c>
      <c r="R4624" s="82">
        <v>1</v>
      </c>
      <c r="S4624" s="82"/>
      <c r="T4624" s="82"/>
      <c r="U4624" s="82"/>
      <c r="V4624" s="82"/>
      <c r="W4624" s="82"/>
      <c r="X4624" s="82"/>
      <c r="Y4624" s="82"/>
      <c r="Z4624" s="82"/>
      <c r="AA4624" s="82"/>
      <c r="AB4624" s="82"/>
      <c r="AC4624" s="82"/>
      <c r="AD4624" s="85" t="str">
        <f>IF(A4624&lt;&gt;"",IF(D4624="DIRECCIÓN_DE_TRANSFERENCIAS","280 0031",VLOOKUP(C4624,NIVELES!$A$14:$B$105,2,0)),"")</f>
        <v>280 9240</v>
      </c>
      <c r="AE4624" s="86" t="s">
        <v>322</v>
      </c>
      <c r="AF4624" s="86" t="s">
        <v>543</v>
      </c>
      <c r="AG4624" s="79" t="str">
        <f>+IF(AF4624&lt;&gt;"",VLOOKUP(AF4624,NIVELES!$A$666:$B$673,2,0),"")</f>
        <v>DESARROLLO_INFANTIL</v>
      </c>
      <c r="AH4624" s="78" t="s">
        <v>320</v>
      </c>
      <c r="AI4624" s="79" t="str">
        <f>IF(AH4624&lt;&gt;"",VLOOKUP(CONCATENATE(AG4624,AH4624),NIVELES!$B$676:$C$745,2,0),"")</f>
        <v>Asegurar La Operacion Y Atencion De Cibv  Administrados Por Prestacion De Servicios A Traves De Cooperantes  Para Contribuir Al Desarrollo Integral De Niñas Y Niños</v>
      </c>
      <c r="AJ4624" s="78" t="s">
        <v>387</v>
      </c>
      <c r="AK4624" s="79" t="str">
        <f>+IF(AJ4624&lt;&gt;"",VLOOKUP(AJ4624,NIVELES!$A$816:$B$892,2,0),"")</f>
        <v>ASEGURAR EL DESARROLLO INFANTIL Y LA EDUCACIÓN INTEGRAL, CON CALIDAD Y CALIDEZ PARA TODOS LOS NIÑOS, NIÑAS Y ADOLESCENTES</v>
      </c>
      <c r="AL4624" s="78" t="s">
        <v>556</v>
      </c>
      <c r="AM4624" s="78">
        <v>580204</v>
      </c>
      <c r="AN4624" s="79" t="str">
        <f>IF(AM4624&lt;&gt;"",+VLOOKUP(AM4624,NIVELES!$A$1652:$B$2466,2,0),"")</f>
        <v>Al Sector Privado no Financiero</v>
      </c>
      <c r="AO4624" s="87">
        <v>2449642.44</v>
      </c>
      <c r="AP4624" s="88">
        <v>1224821.22</v>
      </c>
      <c r="AQ4624" s="88"/>
      <c r="AR4624" s="88"/>
      <c r="AS4624" s="88">
        <v>1224821.22</v>
      </c>
      <c r="AT4624" s="88"/>
      <c r="AU4624" s="88"/>
      <c r="AV4624" s="88"/>
      <c r="AW4624" s="88"/>
      <c r="AX4624" s="88"/>
      <c r="AY4624" s="88"/>
      <c r="AZ4624" s="88"/>
      <c r="BA4624" s="88"/>
      <c r="BB4624" s="89">
        <f t="shared" si="287"/>
        <v>2449642.44</v>
      </c>
      <c r="BC4624" s="90" t="str">
        <f t="shared" si="286"/>
        <v>OK</v>
      </c>
      <c r="BD4624" s="91" t="str">
        <f t="shared" si="288"/>
        <v xml:space="preserve">                  </v>
      </c>
      <c r="BE4624" s="92">
        <f t="shared" si="289"/>
        <v>1</v>
      </c>
    </row>
    <row r="4625" spans="1:57" s="74" customFormat="1" ht="50.1" customHeight="1" x14ac:dyDescent="0.2">
      <c r="A4625" s="78" t="s">
        <v>55</v>
      </c>
      <c r="B4625" s="78" t="s">
        <v>68</v>
      </c>
      <c r="C4625" s="78" t="s">
        <v>42</v>
      </c>
      <c r="D4625" s="78" t="s">
        <v>606</v>
      </c>
      <c r="E4625" s="79" t="str">
        <f>+IF(C4625&lt;&gt;"",VLOOKUP(MID(C4625,18,5),NIVELES!$A$133:$B$213,2,0),"")</f>
        <v>PICHINCHA</v>
      </c>
      <c r="F4625" s="80" t="s">
        <v>70</v>
      </c>
      <c r="G4625" s="81" t="str">
        <f>+IF(F4625&lt;&gt;"",VLOOKUP(F4625,NIVELES!$A$246:$C$464,3,0),"")</f>
        <v xml:space="preserve"> </v>
      </c>
      <c r="H4625" s="82" t="s">
        <v>1024</v>
      </c>
      <c r="I4625" s="78" t="s">
        <v>2189</v>
      </c>
      <c r="J4625" s="78" t="s">
        <v>2184</v>
      </c>
      <c r="K4625" s="78" t="s">
        <v>2185</v>
      </c>
      <c r="L4625" s="78" t="s">
        <v>373</v>
      </c>
      <c r="M4625" s="78">
        <v>2</v>
      </c>
      <c r="N4625" s="78" t="s">
        <v>2203</v>
      </c>
      <c r="O4625" s="78" t="s">
        <v>2167</v>
      </c>
      <c r="P4625" s="82">
        <v>1</v>
      </c>
      <c r="Q4625" s="78" t="s">
        <v>2945</v>
      </c>
      <c r="R4625" s="82"/>
      <c r="S4625" s="82"/>
      <c r="T4625" s="82"/>
      <c r="U4625" s="82"/>
      <c r="V4625" s="82"/>
      <c r="W4625" s="82"/>
      <c r="X4625" s="82"/>
      <c r="Y4625" s="82"/>
      <c r="Z4625" s="82"/>
      <c r="AA4625" s="82"/>
      <c r="AB4625" s="82"/>
      <c r="AC4625" s="82">
        <v>1</v>
      </c>
      <c r="AD4625" s="85" t="str">
        <f>IF(A4625&lt;&gt;"",IF(D4625="DIRECCIÓN_DE_TRANSFERENCIAS","280 0031",VLOOKUP(C4625,NIVELES!$A$14:$B$105,2,0)),"")</f>
        <v>280 9240</v>
      </c>
      <c r="AE4625" s="86" t="s">
        <v>322</v>
      </c>
      <c r="AF4625" s="86" t="s">
        <v>544</v>
      </c>
      <c r="AG4625" s="79" t="str">
        <f>+IF(AF4625&lt;&gt;"",VLOOKUP(AF4625,NIVELES!$A$666:$B$673,2,0),"")</f>
        <v>PROTECCIÓN_SOCIAL_A_LA_FAMILIA._ASEGURAMIENTO_NO_CONTRIBUTIVO_E_INCLUSIÓN_ECONÓMICA_Y_MOVILIDAD_SOCIAL</v>
      </c>
      <c r="AH4625" s="78" t="s">
        <v>513</v>
      </c>
      <c r="AI4625" s="79" t="str">
        <f>IF(AH4625&lt;&gt;"",VLOOKUP(CONCATENATE(AG4625,AH4625),NIVELES!$B$676:$C$745,2,0),"")</f>
        <v>Acompañamiento Familiar</v>
      </c>
      <c r="AJ4625" s="78" t="s">
        <v>517</v>
      </c>
      <c r="AK4625" s="79" t="str">
        <f>+IF(AJ4625&lt;&gt;"",VLOOKUP(AJ4625,NIVELES!$A$816:$B$892,2,0),"")</f>
        <v>NO APLICA</v>
      </c>
      <c r="AL4625" s="78" t="s">
        <v>553</v>
      </c>
      <c r="AM4625" s="78">
        <v>510203</v>
      </c>
      <c r="AN4625" s="79" t="str">
        <f>IF(AM4625&lt;&gt;"",+VLOOKUP(AM4625,NIVELES!$A$1652:$B$2466,2,0),"")</f>
        <v>Decimotercer Sueldo</v>
      </c>
      <c r="AO4625" s="87">
        <v>2285.25</v>
      </c>
      <c r="AP4625" s="88"/>
      <c r="AQ4625" s="88"/>
      <c r="AR4625" s="88"/>
      <c r="AS4625" s="88"/>
      <c r="AT4625" s="88"/>
      <c r="AU4625" s="88"/>
      <c r="AV4625" s="88"/>
      <c r="AW4625" s="88"/>
      <c r="AX4625" s="88"/>
      <c r="AY4625" s="88"/>
      <c r="AZ4625" s="88"/>
      <c r="BA4625" s="88">
        <v>2285.25</v>
      </c>
      <c r="BB4625" s="89">
        <f t="shared" si="287"/>
        <v>2285.25</v>
      </c>
      <c r="BC4625" s="90" t="str">
        <f t="shared" si="286"/>
        <v>OK</v>
      </c>
      <c r="BD4625" s="91" t="str">
        <f t="shared" si="288"/>
        <v xml:space="preserve">                  </v>
      </c>
      <c r="BE4625" s="92">
        <f t="shared" si="289"/>
        <v>1</v>
      </c>
    </row>
    <row r="4626" spans="1:57" s="74" customFormat="1" ht="50.1" customHeight="1" x14ac:dyDescent="0.2">
      <c r="A4626" s="78" t="s">
        <v>55</v>
      </c>
      <c r="B4626" s="78" t="s">
        <v>68</v>
      </c>
      <c r="C4626" s="78" t="s">
        <v>42</v>
      </c>
      <c r="D4626" s="78" t="s">
        <v>606</v>
      </c>
      <c r="E4626" s="79" t="str">
        <f>+IF(C4626&lt;&gt;"",VLOOKUP(MID(C4626,18,5),NIVELES!$A$133:$B$213,2,0),"")</f>
        <v>PICHINCHA</v>
      </c>
      <c r="F4626" s="80" t="s">
        <v>70</v>
      </c>
      <c r="G4626" s="81" t="str">
        <f>+IF(F4626&lt;&gt;"",VLOOKUP(F4626,NIVELES!$A$246:$C$464,3,0),"")</f>
        <v xml:space="preserve"> </v>
      </c>
      <c r="H4626" s="82" t="s">
        <v>1024</v>
      </c>
      <c r="I4626" s="78" t="s">
        <v>2189</v>
      </c>
      <c r="J4626" s="78" t="s">
        <v>2184</v>
      </c>
      <c r="K4626" s="78" t="s">
        <v>2185</v>
      </c>
      <c r="L4626" s="78" t="s">
        <v>373</v>
      </c>
      <c r="M4626" s="78">
        <v>2</v>
      </c>
      <c r="N4626" s="78" t="s">
        <v>2203</v>
      </c>
      <c r="O4626" s="78" t="s">
        <v>2167</v>
      </c>
      <c r="P4626" s="82">
        <v>1</v>
      </c>
      <c r="Q4626" s="78" t="s">
        <v>2945</v>
      </c>
      <c r="R4626" s="82"/>
      <c r="S4626" s="82"/>
      <c r="T4626" s="82"/>
      <c r="U4626" s="82"/>
      <c r="V4626" s="82"/>
      <c r="W4626" s="82"/>
      <c r="X4626" s="82"/>
      <c r="Y4626" s="82">
        <v>1</v>
      </c>
      <c r="Z4626" s="82"/>
      <c r="AA4626" s="82"/>
      <c r="AB4626" s="82"/>
      <c r="AC4626" s="82"/>
      <c r="AD4626" s="85" t="str">
        <f>IF(A4626&lt;&gt;"",IF(D4626="DIRECCIÓN_DE_TRANSFERENCIAS","280 0031",VLOOKUP(C4626,NIVELES!$A$14:$B$105,2,0)),"")</f>
        <v>280 9240</v>
      </c>
      <c r="AE4626" s="86" t="s">
        <v>322</v>
      </c>
      <c r="AF4626" s="86" t="s">
        <v>544</v>
      </c>
      <c r="AG4626" s="79" t="str">
        <f>+IF(AF4626&lt;&gt;"",VLOOKUP(AF4626,NIVELES!$A$666:$B$673,2,0),"")</f>
        <v>PROTECCIÓN_SOCIAL_A_LA_FAMILIA._ASEGURAMIENTO_NO_CONTRIBUTIVO_E_INCLUSIÓN_ECONÓMICA_Y_MOVILIDAD_SOCIAL</v>
      </c>
      <c r="AH4626" s="78" t="s">
        <v>513</v>
      </c>
      <c r="AI4626" s="79" t="str">
        <f>IF(AH4626&lt;&gt;"",VLOOKUP(CONCATENATE(AG4626,AH4626),NIVELES!$B$676:$C$745,2,0),"")</f>
        <v>Acompañamiento Familiar</v>
      </c>
      <c r="AJ4626" s="78" t="s">
        <v>517</v>
      </c>
      <c r="AK4626" s="79" t="str">
        <f>+IF(AJ4626&lt;&gt;"",VLOOKUP(AJ4626,NIVELES!$A$816:$B$892,2,0),"")</f>
        <v>NO APLICA</v>
      </c>
      <c r="AL4626" s="78" t="s">
        <v>553</v>
      </c>
      <c r="AM4626" s="78">
        <v>510204</v>
      </c>
      <c r="AN4626" s="79" t="str">
        <f>IF(AM4626&lt;&gt;"",+VLOOKUP(AM4626,NIVELES!$A$1652:$B$2466,2,0),"")</f>
        <v>Decimocuarto Sueldo</v>
      </c>
      <c r="AO4626" s="87">
        <v>722.33</v>
      </c>
      <c r="AP4626" s="88"/>
      <c r="AQ4626" s="88"/>
      <c r="AR4626" s="88"/>
      <c r="AS4626" s="88"/>
      <c r="AT4626" s="88"/>
      <c r="AU4626" s="88"/>
      <c r="AV4626" s="88"/>
      <c r="AW4626" s="88">
        <v>722.33</v>
      </c>
      <c r="AX4626" s="88"/>
      <c r="AY4626" s="88"/>
      <c r="AZ4626" s="88"/>
      <c r="BA4626" s="88"/>
      <c r="BB4626" s="89">
        <f t="shared" si="287"/>
        <v>722.33</v>
      </c>
      <c r="BC4626" s="90" t="str">
        <f t="shared" si="286"/>
        <v>OK</v>
      </c>
      <c r="BD4626" s="91" t="str">
        <f t="shared" si="288"/>
        <v xml:space="preserve">                  </v>
      </c>
      <c r="BE4626" s="92">
        <f t="shared" si="289"/>
        <v>1</v>
      </c>
    </row>
    <row r="4627" spans="1:57" s="74" customFormat="1" ht="50.1" customHeight="1" x14ac:dyDescent="0.2">
      <c r="A4627" s="78" t="s">
        <v>55</v>
      </c>
      <c r="B4627" s="78" t="s">
        <v>68</v>
      </c>
      <c r="C4627" s="78" t="s">
        <v>42</v>
      </c>
      <c r="D4627" s="78" t="s">
        <v>606</v>
      </c>
      <c r="E4627" s="79" t="str">
        <f>+IF(C4627&lt;&gt;"",VLOOKUP(MID(C4627,18,5),NIVELES!$A$133:$B$213,2,0),"")</f>
        <v>PICHINCHA</v>
      </c>
      <c r="F4627" s="80" t="s">
        <v>70</v>
      </c>
      <c r="G4627" s="81" t="str">
        <f>+IF(F4627&lt;&gt;"",VLOOKUP(F4627,NIVELES!$A$246:$C$464,3,0),"")</f>
        <v xml:space="preserve"> </v>
      </c>
      <c r="H4627" s="82" t="s">
        <v>1024</v>
      </c>
      <c r="I4627" s="78" t="s">
        <v>2189</v>
      </c>
      <c r="J4627" s="78" t="s">
        <v>2184</v>
      </c>
      <c r="K4627" s="78" t="s">
        <v>2185</v>
      </c>
      <c r="L4627" s="78" t="s">
        <v>373</v>
      </c>
      <c r="M4627" s="78">
        <v>2</v>
      </c>
      <c r="N4627" s="78" t="s">
        <v>2203</v>
      </c>
      <c r="O4627" s="78" t="s">
        <v>2167</v>
      </c>
      <c r="P4627" s="82">
        <v>12</v>
      </c>
      <c r="Q4627" s="78" t="s">
        <v>2945</v>
      </c>
      <c r="R4627" s="82">
        <v>1</v>
      </c>
      <c r="S4627" s="82">
        <v>1</v>
      </c>
      <c r="T4627" s="82">
        <v>1</v>
      </c>
      <c r="U4627" s="82">
        <v>1</v>
      </c>
      <c r="V4627" s="82">
        <v>1</v>
      </c>
      <c r="W4627" s="82">
        <v>1</v>
      </c>
      <c r="X4627" s="82">
        <v>1</v>
      </c>
      <c r="Y4627" s="82">
        <v>1</v>
      </c>
      <c r="Z4627" s="82">
        <v>1</v>
      </c>
      <c r="AA4627" s="82">
        <v>1</v>
      </c>
      <c r="AB4627" s="82">
        <v>1</v>
      </c>
      <c r="AC4627" s="82">
        <v>1</v>
      </c>
      <c r="AD4627" s="85" t="str">
        <f>IF(A4627&lt;&gt;"",IF(D4627="DIRECCIÓN_DE_TRANSFERENCIAS","280 0031",VLOOKUP(C4627,NIVELES!$A$14:$B$105,2,0)),"")</f>
        <v>280 9240</v>
      </c>
      <c r="AE4627" s="86" t="s">
        <v>322</v>
      </c>
      <c r="AF4627" s="86" t="s">
        <v>544</v>
      </c>
      <c r="AG4627" s="79" t="str">
        <f>+IF(AF4627&lt;&gt;"",VLOOKUP(AF4627,NIVELES!$A$666:$B$673,2,0),"")</f>
        <v>PROTECCIÓN_SOCIAL_A_LA_FAMILIA._ASEGURAMIENTO_NO_CONTRIBUTIVO_E_INCLUSIÓN_ECONÓMICA_Y_MOVILIDAD_SOCIAL</v>
      </c>
      <c r="AH4627" s="78" t="s">
        <v>513</v>
      </c>
      <c r="AI4627" s="79" t="str">
        <f>IF(AH4627&lt;&gt;"",VLOOKUP(CONCATENATE(AG4627,AH4627),NIVELES!$B$676:$C$745,2,0),"")</f>
        <v>Acompañamiento Familiar</v>
      </c>
      <c r="AJ4627" s="78" t="s">
        <v>517</v>
      </c>
      <c r="AK4627" s="79" t="str">
        <f>+IF(AJ4627&lt;&gt;"",VLOOKUP(AJ4627,NIVELES!$A$816:$B$892,2,0),"")</f>
        <v>NO APLICA</v>
      </c>
      <c r="AL4627" s="78" t="s">
        <v>553</v>
      </c>
      <c r="AM4627" s="78">
        <v>510510</v>
      </c>
      <c r="AN4627" s="79" t="str">
        <f>IF(AM4627&lt;&gt;"",+VLOOKUP(AM4627,NIVELES!$A$1652:$B$2466,2,0),"")</f>
        <v>Servicios Personales por Contrato</v>
      </c>
      <c r="AO4627" s="87">
        <v>27423</v>
      </c>
      <c r="AP4627" s="88">
        <v>2285.25</v>
      </c>
      <c r="AQ4627" s="88">
        <v>2285.25</v>
      </c>
      <c r="AR4627" s="88">
        <v>2285.25</v>
      </c>
      <c r="AS4627" s="88">
        <v>2285.25</v>
      </c>
      <c r="AT4627" s="88">
        <v>2285.25</v>
      </c>
      <c r="AU4627" s="88">
        <v>2285.25</v>
      </c>
      <c r="AV4627" s="88">
        <v>2285.25</v>
      </c>
      <c r="AW4627" s="88">
        <v>2285.25</v>
      </c>
      <c r="AX4627" s="88">
        <v>2285.25</v>
      </c>
      <c r="AY4627" s="88">
        <v>2285.25</v>
      </c>
      <c r="AZ4627" s="88">
        <v>2285.25</v>
      </c>
      <c r="BA4627" s="88">
        <v>2285.25</v>
      </c>
      <c r="BB4627" s="89">
        <f t="shared" si="287"/>
        <v>27423</v>
      </c>
      <c r="BC4627" s="90" t="str">
        <f t="shared" si="286"/>
        <v>OK</v>
      </c>
      <c r="BD4627" s="91" t="str">
        <f t="shared" si="288"/>
        <v xml:space="preserve">                  </v>
      </c>
      <c r="BE4627" s="92">
        <f t="shared" si="289"/>
        <v>12</v>
      </c>
    </row>
    <row r="4628" spans="1:57" s="74" customFormat="1" ht="50.1" customHeight="1" x14ac:dyDescent="0.2">
      <c r="A4628" s="78" t="s">
        <v>55</v>
      </c>
      <c r="B4628" s="78" t="s">
        <v>68</v>
      </c>
      <c r="C4628" s="78" t="s">
        <v>42</v>
      </c>
      <c r="D4628" s="78" t="s">
        <v>606</v>
      </c>
      <c r="E4628" s="79" t="str">
        <f>+IF(C4628&lt;&gt;"",VLOOKUP(MID(C4628,18,5),NIVELES!$A$133:$B$213,2,0),"")</f>
        <v>PICHINCHA</v>
      </c>
      <c r="F4628" s="80" t="s">
        <v>70</v>
      </c>
      <c r="G4628" s="81" t="str">
        <f>+IF(F4628&lt;&gt;"",VLOOKUP(F4628,NIVELES!$A$246:$C$464,3,0),"")</f>
        <v xml:space="preserve"> </v>
      </c>
      <c r="H4628" s="82" t="s">
        <v>1024</v>
      </c>
      <c r="I4628" s="78" t="s">
        <v>2189</v>
      </c>
      <c r="J4628" s="78" t="s">
        <v>2184</v>
      </c>
      <c r="K4628" s="78" t="s">
        <v>2185</v>
      </c>
      <c r="L4628" s="78" t="s">
        <v>373</v>
      </c>
      <c r="M4628" s="78">
        <v>2</v>
      </c>
      <c r="N4628" s="78" t="s">
        <v>2203</v>
      </c>
      <c r="O4628" s="78" t="s">
        <v>2167</v>
      </c>
      <c r="P4628" s="82">
        <v>12</v>
      </c>
      <c r="Q4628" s="78" t="s">
        <v>2945</v>
      </c>
      <c r="R4628" s="82">
        <v>1</v>
      </c>
      <c r="S4628" s="82">
        <v>1</v>
      </c>
      <c r="T4628" s="82">
        <v>1</v>
      </c>
      <c r="U4628" s="82">
        <v>1</v>
      </c>
      <c r="V4628" s="82">
        <v>1</v>
      </c>
      <c r="W4628" s="82">
        <v>1</v>
      </c>
      <c r="X4628" s="82">
        <v>1</v>
      </c>
      <c r="Y4628" s="82">
        <v>1</v>
      </c>
      <c r="Z4628" s="82">
        <v>1</v>
      </c>
      <c r="AA4628" s="82">
        <v>1</v>
      </c>
      <c r="AB4628" s="82">
        <v>1</v>
      </c>
      <c r="AC4628" s="82">
        <v>1</v>
      </c>
      <c r="AD4628" s="85" t="str">
        <f>IF(A4628&lt;&gt;"",IF(D4628="DIRECCIÓN_DE_TRANSFERENCIAS","280 0031",VLOOKUP(C4628,NIVELES!$A$14:$B$105,2,0)),"")</f>
        <v>280 9240</v>
      </c>
      <c r="AE4628" s="86" t="s">
        <v>322</v>
      </c>
      <c r="AF4628" s="86" t="s">
        <v>544</v>
      </c>
      <c r="AG4628" s="79" t="str">
        <f>+IF(AF4628&lt;&gt;"",VLOOKUP(AF4628,NIVELES!$A$666:$B$673,2,0),"")</f>
        <v>PROTECCIÓN_SOCIAL_A_LA_FAMILIA._ASEGURAMIENTO_NO_CONTRIBUTIVO_E_INCLUSIÓN_ECONÓMICA_Y_MOVILIDAD_SOCIAL</v>
      </c>
      <c r="AH4628" s="78" t="s">
        <v>513</v>
      </c>
      <c r="AI4628" s="79" t="str">
        <f>IF(AH4628&lt;&gt;"",VLOOKUP(CONCATENATE(AG4628,AH4628),NIVELES!$B$676:$C$745,2,0),"")</f>
        <v>Acompañamiento Familiar</v>
      </c>
      <c r="AJ4628" s="78" t="s">
        <v>517</v>
      </c>
      <c r="AK4628" s="79" t="str">
        <f>+IF(AJ4628&lt;&gt;"",VLOOKUP(AJ4628,NIVELES!$A$816:$B$892,2,0),"")</f>
        <v>NO APLICA</v>
      </c>
      <c r="AL4628" s="78" t="s">
        <v>553</v>
      </c>
      <c r="AM4628" s="78">
        <v>510601</v>
      </c>
      <c r="AN4628" s="79" t="str">
        <f>IF(AM4628&lt;&gt;"",+VLOOKUP(AM4628,NIVELES!$A$1652:$B$2466,2,0),"")</f>
        <v>Aporte Patronal</v>
      </c>
      <c r="AO4628" s="87">
        <v>2646.32</v>
      </c>
      <c r="AP4628" s="88">
        <v>220.53</v>
      </c>
      <c r="AQ4628" s="88">
        <v>220.53</v>
      </c>
      <c r="AR4628" s="88">
        <v>220.53</v>
      </c>
      <c r="AS4628" s="88">
        <v>220.53</v>
      </c>
      <c r="AT4628" s="88">
        <v>220.53</v>
      </c>
      <c r="AU4628" s="88">
        <v>220.53</v>
      </c>
      <c r="AV4628" s="88">
        <v>220.53</v>
      </c>
      <c r="AW4628" s="88">
        <v>220.53</v>
      </c>
      <c r="AX4628" s="88">
        <v>220.53</v>
      </c>
      <c r="AY4628" s="88">
        <v>220.53</v>
      </c>
      <c r="AZ4628" s="88">
        <v>220.53</v>
      </c>
      <c r="BA4628" s="88">
        <v>220.49</v>
      </c>
      <c r="BB4628" s="89">
        <f t="shared" si="287"/>
        <v>2646.3200000000006</v>
      </c>
      <c r="BC4628" s="90" t="str">
        <f t="shared" si="286"/>
        <v>OK</v>
      </c>
      <c r="BD4628" s="91" t="str">
        <f t="shared" si="288"/>
        <v xml:space="preserve">                  </v>
      </c>
      <c r="BE4628" s="92">
        <f t="shared" si="289"/>
        <v>12</v>
      </c>
    </row>
    <row r="4629" spans="1:57" s="74" customFormat="1" ht="50.1" customHeight="1" x14ac:dyDescent="0.2">
      <c r="A4629" s="78" t="s">
        <v>55</v>
      </c>
      <c r="B4629" s="78" t="s">
        <v>68</v>
      </c>
      <c r="C4629" s="78" t="s">
        <v>42</v>
      </c>
      <c r="D4629" s="78" t="s">
        <v>606</v>
      </c>
      <c r="E4629" s="79" t="str">
        <f>+IF(C4629&lt;&gt;"",VLOOKUP(MID(C4629,18,5),NIVELES!$A$133:$B$213,2,0),"")</f>
        <v>PICHINCHA</v>
      </c>
      <c r="F4629" s="80" t="s">
        <v>70</v>
      </c>
      <c r="G4629" s="81" t="str">
        <f>+IF(F4629&lt;&gt;"",VLOOKUP(F4629,NIVELES!$A$246:$C$464,3,0),"")</f>
        <v xml:space="preserve"> </v>
      </c>
      <c r="H4629" s="82" t="s">
        <v>1024</v>
      </c>
      <c r="I4629" s="78" t="s">
        <v>2189</v>
      </c>
      <c r="J4629" s="78" t="s">
        <v>2184</v>
      </c>
      <c r="K4629" s="78" t="s">
        <v>2185</v>
      </c>
      <c r="L4629" s="78" t="s">
        <v>373</v>
      </c>
      <c r="M4629" s="78">
        <v>2</v>
      </c>
      <c r="N4629" s="78" t="s">
        <v>2203</v>
      </c>
      <c r="O4629" s="78" t="s">
        <v>2167</v>
      </c>
      <c r="P4629" s="82">
        <v>12</v>
      </c>
      <c r="Q4629" s="78" t="s">
        <v>2945</v>
      </c>
      <c r="R4629" s="82">
        <v>1</v>
      </c>
      <c r="S4629" s="82">
        <v>1</v>
      </c>
      <c r="T4629" s="82">
        <v>1</v>
      </c>
      <c r="U4629" s="82">
        <v>1</v>
      </c>
      <c r="V4629" s="82">
        <v>1</v>
      </c>
      <c r="W4629" s="82">
        <v>1</v>
      </c>
      <c r="X4629" s="82">
        <v>1</v>
      </c>
      <c r="Y4629" s="82">
        <v>1</v>
      </c>
      <c r="Z4629" s="82">
        <v>1</v>
      </c>
      <c r="AA4629" s="82">
        <v>1</v>
      </c>
      <c r="AB4629" s="82">
        <v>1</v>
      </c>
      <c r="AC4629" s="82">
        <v>1</v>
      </c>
      <c r="AD4629" s="85" t="str">
        <f>IF(A4629&lt;&gt;"",IF(D4629="DIRECCIÓN_DE_TRANSFERENCIAS","280 0031",VLOOKUP(C4629,NIVELES!$A$14:$B$105,2,0)),"")</f>
        <v>280 9240</v>
      </c>
      <c r="AE4629" s="86" t="s">
        <v>322</v>
      </c>
      <c r="AF4629" s="86" t="s">
        <v>544</v>
      </c>
      <c r="AG4629" s="79" t="str">
        <f>+IF(AF4629&lt;&gt;"",VLOOKUP(AF4629,NIVELES!$A$666:$B$673,2,0),"")</f>
        <v>PROTECCIÓN_SOCIAL_A_LA_FAMILIA._ASEGURAMIENTO_NO_CONTRIBUTIVO_E_INCLUSIÓN_ECONÓMICA_Y_MOVILIDAD_SOCIAL</v>
      </c>
      <c r="AH4629" s="78" t="s">
        <v>513</v>
      </c>
      <c r="AI4629" s="79" t="str">
        <f>IF(AH4629&lt;&gt;"",VLOOKUP(CONCATENATE(AG4629,AH4629),NIVELES!$B$676:$C$745,2,0),"")</f>
        <v>Acompañamiento Familiar</v>
      </c>
      <c r="AJ4629" s="78" t="s">
        <v>517</v>
      </c>
      <c r="AK4629" s="79" t="str">
        <f>+IF(AJ4629&lt;&gt;"",VLOOKUP(AJ4629,NIVELES!$A$816:$B$892,2,0),"")</f>
        <v>NO APLICA</v>
      </c>
      <c r="AL4629" s="78" t="s">
        <v>553</v>
      </c>
      <c r="AM4629" s="78">
        <v>510602</v>
      </c>
      <c r="AN4629" s="79" t="str">
        <f>IF(AM4629&lt;&gt;"",+VLOOKUP(AM4629,NIVELES!$A$1652:$B$2466,2,0),"")</f>
        <v>Fondo de Reserva</v>
      </c>
      <c r="AO4629" s="87">
        <v>2285.25</v>
      </c>
      <c r="AP4629" s="88">
        <v>190.44</v>
      </c>
      <c r="AQ4629" s="88">
        <v>190.44</v>
      </c>
      <c r="AR4629" s="88">
        <v>190.44</v>
      </c>
      <c r="AS4629" s="88">
        <v>190.44</v>
      </c>
      <c r="AT4629" s="88">
        <v>190.44</v>
      </c>
      <c r="AU4629" s="88">
        <v>190.44</v>
      </c>
      <c r="AV4629" s="88">
        <v>190.44</v>
      </c>
      <c r="AW4629" s="88">
        <v>190.44</v>
      </c>
      <c r="AX4629" s="88">
        <v>190.44</v>
      </c>
      <c r="AY4629" s="88">
        <v>190.44</v>
      </c>
      <c r="AZ4629" s="88">
        <v>190.44</v>
      </c>
      <c r="BA4629" s="88">
        <v>190.41</v>
      </c>
      <c r="BB4629" s="89">
        <f t="shared" si="287"/>
        <v>2285.25</v>
      </c>
      <c r="BC4629" s="90" t="str">
        <f t="shared" si="286"/>
        <v>OK</v>
      </c>
      <c r="BD4629" s="91" t="str">
        <f t="shared" si="288"/>
        <v xml:space="preserve">                  </v>
      </c>
      <c r="BE4629" s="92">
        <f t="shared" si="289"/>
        <v>12</v>
      </c>
    </row>
    <row r="4630" spans="1:57" s="74" customFormat="1" ht="50.1" customHeight="1" x14ac:dyDescent="0.2">
      <c r="A4630" s="78" t="s">
        <v>55</v>
      </c>
      <c r="B4630" s="78" t="s">
        <v>68</v>
      </c>
      <c r="C4630" s="78" t="s">
        <v>42</v>
      </c>
      <c r="D4630" s="78" t="s">
        <v>606</v>
      </c>
      <c r="E4630" s="79" t="str">
        <f>+IF(C4630&lt;&gt;"",VLOOKUP(MID(C4630,18,5),NIVELES!$A$133:$B$213,2,0),"")</f>
        <v>PICHINCHA</v>
      </c>
      <c r="F4630" s="80" t="s">
        <v>70</v>
      </c>
      <c r="G4630" s="81" t="str">
        <f>+IF(F4630&lt;&gt;"",VLOOKUP(F4630,NIVELES!$A$246:$C$464,3,0),"")</f>
        <v xml:space="preserve"> </v>
      </c>
      <c r="H4630" s="82" t="s">
        <v>1024</v>
      </c>
      <c r="I4630" s="78" t="s">
        <v>2189</v>
      </c>
      <c r="J4630" s="78" t="s">
        <v>2184</v>
      </c>
      <c r="K4630" s="78" t="s">
        <v>2185</v>
      </c>
      <c r="L4630" s="78" t="s">
        <v>373</v>
      </c>
      <c r="M4630" s="78">
        <v>138</v>
      </c>
      <c r="N4630" s="78" t="s">
        <v>2203</v>
      </c>
      <c r="O4630" s="78" t="s">
        <v>3679</v>
      </c>
      <c r="P4630" s="82">
        <v>1</v>
      </c>
      <c r="Q4630" s="78" t="s">
        <v>4032</v>
      </c>
      <c r="R4630" s="82"/>
      <c r="S4630" s="82">
        <v>1</v>
      </c>
      <c r="T4630" s="82"/>
      <c r="U4630" s="82"/>
      <c r="V4630" s="82"/>
      <c r="W4630" s="82"/>
      <c r="X4630" s="82"/>
      <c r="Y4630" s="82"/>
      <c r="Z4630" s="82"/>
      <c r="AA4630" s="82"/>
      <c r="AB4630" s="82"/>
      <c r="AC4630" s="82"/>
      <c r="AD4630" s="85" t="str">
        <f>IF(A4630&lt;&gt;"",IF(D4630="DIRECCIÓN_DE_TRANSFERENCIAS","280 0031",VLOOKUP(C4630,NIVELES!$A$14:$B$105,2,0)),"")</f>
        <v>280 9240</v>
      </c>
      <c r="AE4630" s="86" t="s">
        <v>322</v>
      </c>
      <c r="AF4630" s="86" t="s">
        <v>544</v>
      </c>
      <c r="AG4630" s="79" t="str">
        <f>+IF(AF4630&lt;&gt;"",VLOOKUP(AF4630,NIVELES!$A$666:$B$673,2,0),"")</f>
        <v>PROTECCIÓN_SOCIAL_A_LA_FAMILIA._ASEGURAMIENTO_NO_CONTRIBUTIVO_E_INCLUSIÓN_ECONÓMICA_Y_MOVILIDAD_SOCIAL</v>
      </c>
      <c r="AH4630" s="78" t="s">
        <v>513</v>
      </c>
      <c r="AI4630" s="79" t="str">
        <f>IF(AH4630&lt;&gt;"",VLOOKUP(CONCATENATE(AG4630,AH4630),NIVELES!$B$676:$C$745,2,0),"")</f>
        <v>Acompañamiento Familiar</v>
      </c>
      <c r="AJ4630" s="78" t="s">
        <v>444</v>
      </c>
      <c r="AK4630" s="79" t="str">
        <f>+IF(AJ4630&lt;&gt;"",VLOOKUP(AJ4630,NIVELES!$A$816:$B$892,2,0),"")</f>
        <v xml:space="preserve">PROMOCIÓN Y GARANTÍA DEL DERECHO A LA PARTICIPACIÓN SOCIAL, POLÍTICA Y EJERCICIO DE CIUDADANÍA </v>
      </c>
      <c r="AL4630" s="78" t="s">
        <v>554</v>
      </c>
      <c r="AM4630" s="78">
        <v>530301</v>
      </c>
      <c r="AN4630" s="79" t="str">
        <f>IF(AM4630&lt;&gt;"",+VLOOKUP(AM4630,NIVELES!$A$1652:$B$2466,2,0),"")</f>
        <v>Pasajes al Interior</v>
      </c>
      <c r="AO4630" s="87">
        <v>60.23</v>
      </c>
      <c r="AP4630" s="88"/>
      <c r="AQ4630" s="88"/>
      <c r="AR4630" s="88">
        <v>60.23</v>
      </c>
      <c r="AS4630" s="88"/>
      <c r="AT4630" s="88"/>
      <c r="AU4630" s="88"/>
      <c r="AV4630" s="88"/>
      <c r="AW4630" s="88"/>
      <c r="AX4630" s="88"/>
      <c r="AY4630" s="88"/>
      <c r="AZ4630" s="88"/>
      <c r="BA4630" s="88"/>
      <c r="BB4630" s="89">
        <f t="shared" si="287"/>
        <v>60.23</v>
      </c>
      <c r="BC4630" s="90" t="str">
        <f t="shared" si="286"/>
        <v>OK</v>
      </c>
      <c r="BD4630" s="91" t="str">
        <f t="shared" si="288"/>
        <v xml:space="preserve">                  </v>
      </c>
      <c r="BE4630" s="92">
        <f t="shared" si="289"/>
        <v>1</v>
      </c>
    </row>
    <row r="4631" spans="1:57" s="74" customFormat="1" ht="50.1" customHeight="1" x14ac:dyDescent="0.2">
      <c r="A4631" s="78" t="s">
        <v>55</v>
      </c>
      <c r="B4631" s="78" t="s">
        <v>68</v>
      </c>
      <c r="C4631" s="78" t="s">
        <v>42</v>
      </c>
      <c r="D4631" s="78" t="s">
        <v>606</v>
      </c>
      <c r="E4631" s="79" t="str">
        <f>+IF(C4631&lt;&gt;"",VLOOKUP(MID(C4631,18,5),NIVELES!$A$133:$B$213,2,0),"")</f>
        <v>PICHINCHA</v>
      </c>
      <c r="F4631" s="80" t="s">
        <v>70</v>
      </c>
      <c r="G4631" s="81" t="str">
        <f>+IF(F4631&lt;&gt;"",VLOOKUP(F4631,NIVELES!$A$246:$C$464,3,0),"")</f>
        <v xml:space="preserve"> </v>
      </c>
      <c r="H4631" s="82" t="s">
        <v>1024</v>
      </c>
      <c r="I4631" s="78" t="s">
        <v>2189</v>
      </c>
      <c r="J4631" s="78" t="s">
        <v>2184</v>
      </c>
      <c r="K4631" s="78" t="s">
        <v>2185</v>
      </c>
      <c r="L4631" s="78" t="s">
        <v>373</v>
      </c>
      <c r="M4631" s="78">
        <v>138</v>
      </c>
      <c r="N4631" s="78" t="s">
        <v>2203</v>
      </c>
      <c r="O4631" s="78" t="s">
        <v>4033</v>
      </c>
      <c r="P4631" s="82">
        <v>1</v>
      </c>
      <c r="Q4631" s="78" t="s">
        <v>4034</v>
      </c>
      <c r="R4631" s="82"/>
      <c r="S4631" s="82">
        <v>1</v>
      </c>
      <c r="T4631" s="82"/>
      <c r="U4631" s="82"/>
      <c r="V4631" s="82"/>
      <c r="W4631" s="82"/>
      <c r="X4631" s="82"/>
      <c r="Y4631" s="82"/>
      <c r="Z4631" s="82"/>
      <c r="AA4631" s="82"/>
      <c r="AB4631" s="82"/>
      <c r="AC4631" s="82"/>
      <c r="AD4631" s="85" t="str">
        <f>IF(A4631&lt;&gt;"",IF(D4631="DIRECCIÓN_DE_TRANSFERENCIAS","280 0031",VLOOKUP(C4631,NIVELES!$A$14:$B$105,2,0)),"")</f>
        <v>280 9240</v>
      </c>
      <c r="AE4631" s="86" t="s">
        <v>322</v>
      </c>
      <c r="AF4631" s="86" t="s">
        <v>544</v>
      </c>
      <c r="AG4631" s="79" t="str">
        <f>+IF(AF4631&lt;&gt;"",VLOOKUP(AF4631,NIVELES!$A$666:$B$673,2,0),"")</f>
        <v>PROTECCIÓN_SOCIAL_A_LA_FAMILIA._ASEGURAMIENTO_NO_CONTRIBUTIVO_E_INCLUSIÓN_ECONÓMICA_Y_MOVILIDAD_SOCIAL</v>
      </c>
      <c r="AH4631" s="78" t="s">
        <v>513</v>
      </c>
      <c r="AI4631" s="79" t="str">
        <f>IF(AH4631&lt;&gt;"",VLOOKUP(CONCATENATE(AG4631,AH4631),NIVELES!$B$676:$C$745,2,0),"")</f>
        <v>Acompañamiento Familiar</v>
      </c>
      <c r="AJ4631" s="78" t="s">
        <v>444</v>
      </c>
      <c r="AK4631" s="79" t="str">
        <f>+IF(AJ4631&lt;&gt;"",VLOOKUP(AJ4631,NIVELES!$A$816:$B$892,2,0),"")</f>
        <v xml:space="preserve">PROMOCIÓN Y GARANTÍA DEL DERECHO A LA PARTICIPACIÓN SOCIAL, POLÍTICA Y EJERCICIO DE CIUDADANÍA </v>
      </c>
      <c r="AL4631" s="78" t="s">
        <v>554</v>
      </c>
      <c r="AM4631" s="78">
        <v>530303</v>
      </c>
      <c r="AN4631" s="79" t="str">
        <f>IF(AM4631&lt;&gt;"",+VLOOKUP(AM4631,NIVELES!$A$1652:$B$2466,2,0),"")</f>
        <v>Viáticos y Subsistencias en el Interior</v>
      </c>
      <c r="AO4631" s="87">
        <v>200</v>
      </c>
      <c r="AP4631" s="88"/>
      <c r="AQ4631" s="88"/>
      <c r="AR4631" s="88">
        <v>200</v>
      </c>
      <c r="AS4631" s="88"/>
      <c r="AT4631" s="88"/>
      <c r="AU4631" s="88"/>
      <c r="AV4631" s="88"/>
      <c r="AW4631" s="88"/>
      <c r="AX4631" s="88"/>
      <c r="AY4631" s="88"/>
      <c r="AZ4631" s="88"/>
      <c r="BA4631" s="88"/>
      <c r="BB4631" s="89">
        <f t="shared" si="287"/>
        <v>200</v>
      </c>
      <c r="BC4631" s="90" t="str">
        <f t="shared" si="286"/>
        <v>OK</v>
      </c>
      <c r="BD4631" s="91" t="str">
        <f t="shared" si="288"/>
        <v xml:space="preserve">                  </v>
      </c>
      <c r="BE4631" s="92">
        <f t="shared" si="289"/>
        <v>1</v>
      </c>
    </row>
    <row r="4632" spans="1:57" s="74" customFormat="1" ht="50.1" customHeight="1" x14ac:dyDescent="0.2">
      <c r="A4632" s="78" t="s">
        <v>55</v>
      </c>
      <c r="B4632" s="78" t="s">
        <v>68</v>
      </c>
      <c r="C4632" s="78" t="s">
        <v>42</v>
      </c>
      <c r="D4632" s="78" t="s">
        <v>606</v>
      </c>
      <c r="E4632" s="79" t="str">
        <f>+IF(C4632&lt;&gt;"",VLOOKUP(MID(C4632,18,5),NIVELES!$A$133:$B$213,2,0),"")</f>
        <v>PICHINCHA</v>
      </c>
      <c r="F4632" s="80" t="s">
        <v>70</v>
      </c>
      <c r="G4632" s="81" t="str">
        <f>+IF(F4632&lt;&gt;"",VLOOKUP(F4632,NIVELES!$A$246:$C$464,3,0),"")</f>
        <v xml:space="preserve"> </v>
      </c>
      <c r="H4632" s="82" t="s">
        <v>1024</v>
      </c>
      <c r="I4632" s="78" t="s">
        <v>2189</v>
      </c>
      <c r="J4632" s="78" t="s">
        <v>2184</v>
      </c>
      <c r="K4632" s="78" t="s">
        <v>2185</v>
      </c>
      <c r="L4632" s="78" t="s">
        <v>373</v>
      </c>
      <c r="M4632" s="78">
        <v>138</v>
      </c>
      <c r="N4632" s="78" t="s">
        <v>2203</v>
      </c>
      <c r="O4632" s="78" t="s">
        <v>4035</v>
      </c>
      <c r="P4632" s="82">
        <v>1</v>
      </c>
      <c r="Q4632" s="78" t="s">
        <v>4036</v>
      </c>
      <c r="R4632" s="82"/>
      <c r="S4632" s="82">
        <v>1</v>
      </c>
      <c r="T4632" s="82"/>
      <c r="U4632" s="82"/>
      <c r="V4632" s="82"/>
      <c r="W4632" s="82"/>
      <c r="X4632" s="82"/>
      <c r="Y4632" s="82"/>
      <c r="Z4632" s="82"/>
      <c r="AA4632" s="82"/>
      <c r="AB4632" s="82"/>
      <c r="AC4632" s="82"/>
      <c r="AD4632" s="85" t="str">
        <f>IF(A4632&lt;&gt;"",IF(D4632="DIRECCIÓN_DE_TRANSFERENCIAS","280 0031",VLOOKUP(C4632,NIVELES!$A$14:$B$105,2,0)),"")</f>
        <v>280 9240</v>
      </c>
      <c r="AE4632" s="86" t="s">
        <v>322</v>
      </c>
      <c r="AF4632" s="86" t="s">
        <v>544</v>
      </c>
      <c r="AG4632" s="79" t="str">
        <f>+IF(AF4632&lt;&gt;"",VLOOKUP(AF4632,NIVELES!$A$666:$B$673,2,0),"")</f>
        <v>PROTECCIÓN_SOCIAL_A_LA_FAMILIA._ASEGURAMIENTO_NO_CONTRIBUTIVO_E_INCLUSIÓN_ECONÓMICA_Y_MOVILIDAD_SOCIAL</v>
      </c>
      <c r="AH4632" s="78" t="s">
        <v>513</v>
      </c>
      <c r="AI4632" s="79" t="str">
        <f>IF(AH4632&lt;&gt;"",VLOOKUP(CONCATENATE(AG4632,AH4632),NIVELES!$B$676:$C$745,2,0),"")</f>
        <v>Acompañamiento Familiar</v>
      </c>
      <c r="AJ4632" s="78" t="s">
        <v>444</v>
      </c>
      <c r="AK4632" s="79" t="str">
        <f>+IF(AJ4632&lt;&gt;"",VLOOKUP(AJ4632,NIVELES!$A$816:$B$892,2,0),"")</f>
        <v xml:space="preserve">PROMOCIÓN Y GARANTÍA DEL DERECHO A LA PARTICIPACIÓN SOCIAL, POLÍTICA Y EJERCICIO DE CIUDADANÍA </v>
      </c>
      <c r="AL4632" s="78" t="s">
        <v>554</v>
      </c>
      <c r="AM4632" s="78">
        <v>530505</v>
      </c>
      <c r="AN4632" s="79" t="str">
        <f>IF(AM4632&lt;&gt;"",+VLOOKUP(AM4632,NIVELES!$A$1652:$B$2466,2,0),"")</f>
        <v>Vehículos (Arrendamiento)</v>
      </c>
      <c r="AO4632" s="87">
        <v>1758.89</v>
      </c>
      <c r="AP4632" s="88"/>
      <c r="AQ4632" s="88">
        <v>1758.89</v>
      </c>
      <c r="AR4632" s="88"/>
      <c r="AS4632" s="88"/>
      <c r="AT4632" s="88"/>
      <c r="AU4632" s="88"/>
      <c r="AV4632" s="88"/>
      <c r="AW4632" s="88"/>
      <c r="AX4632" s="88"/>
      <c r="AY4632" s="88"/>
      <c r="AZ4632" s="88"/>
      <c r="BA4632" s="88"/>
      <c r="BB4632" s="89">
        <f t="shared" si="287"/>
        <v>1758.89</v>
      </c>
      <c r="BC4632" s="90" t="str">
        <f t="shared" si="286"/>
        <v>OK</v>
      </c>
      <c r="BD4632" s="91" t="str">
        <f t="shared" si="288"/>
        <v xml:space="preserve">                  </v>
      </c>
      <c r="BE4632" s="92">
        <f t="shared" si="289"/>
        <v>1</v>
      </c>
    </row>
    <row r="4633" spans="1:57" s="74" customFormat="1" ht="50.1" customHeight="1" x14ac:dyDescent="0.2">
      <c r="A4633" s="78" t="s">
        <v>55</v>
      </c>
      <c r="B4633" s="78" t="s">
        <v>68</v>
      </c>
      <c r="C4633" s="78" t="s">
        <v>42</v>
      </c>
      <c r="D4633" s="78" t="s">
        <v>606</v>
      </c>
      <c r="E4633" s="79" t="str">
        <f>+IF(C4633&lt;&gt;"",VLOOKUP(MID(C4633,18,5),NIVELES!$A$133:$B$213,2,0),"")</f>
        <v>PICHINCHA</v>
      </c>
      <c r="F4633" s="80" t="s">
        <v>70</v>
      </c>
      <c r="G4633" s="81" t="str">
        <f>+IF(F4633&lt;&gt;"",VLOOKUP(F4633,NIVELES!$A$246:$C$464,3,0),"")</f>
        <v xml:space="preserve"> </v>
      </c>
      <c r="H4633" s="82" t="s">
        <v>1024</v>
      </c>
      <c r="I4633" s="78" t="s">
        <v>2188</v>
      </c>
      <c r="J4633" s="78" t="s">
        <v>2184</v>
      </c>
      <c r="K4633" s="78" t="s">
        <v>2185</v>
      </c>
      <c r="L4633" s="78" t="s">
        <v>373</v>
      </c>
      <c r="M4633" s="78">
        <v>11</v>
      </c>
      <c r="N4633" s="78" t="s">
        <v>2203</v>
      </c>
      <c r="O4633" s="78" t="s">
        <v>2167</v>
      </c>
      <c r="P4633" s="82">
        <v>12</v>
      </c>
      <c r="Q4633" s="78" t="s">
        <v>2945</v>
      </c>
      <c r="R4633" s="82">
        <v>1</v>
      </c>
      <c r="S4633" s="82">
        <v>1</v>
      </c>
      <c r="T4633" s="82">
        <v>1</v>
      </c>
      <c r="U4633" s="82">
        <v>1</v>
      </c>
      <c r="V4633" s="82">
        <v>1</v>
      </c>
      <c r="W4633" s="82">
        <v>1</v>
      </c>
      <c r="X4633" s="82">
        <v>1</v>
      </c>
      <c r="Y4633" s="82">
        <v>1</v>
      </c>
      <c r="Z4633" s="82">
        <v>1</v>
      </c>
      <c r="AA4633" s="82">
        <v>1</v>
      </c>
      <c r="AB4633" s="82">
        <v>1</v>
      </c>
      <c r="AC4633" s="82">
        <v>1</v>
      </c>
      <c r="AD4633" s="85" t="str">
        <f>IF(A4633&lt;&gt;"",IF(D4633="DIRECCIÓN_DE_TRANSFERENCIAS","280 0031",VLOOKUP(C4633,NIVELES!$A$14:$B$105,2,0)),"")</f>
        <v>280 9240</v>
      </c>
      <c r="AE4633" s="86" t="s">
        <v>322</v>
      </c>
      <c r="AF4633" s="86" t="s">
        <v>544</v>
      </c>
      <c r="AG4633" s="79" t="str">
        <f>+IF(AF4633&lt;&gt;"",VLOOKUP(AF4633,NIVELES!$A$666:$B$673,2,0),"")</f>
        <v>PROTECCIÓN_SOCIAL_A_LA_FAMILIA._ASEGURAMIENTO_NO_CONTRIBUTIVO_E_INCLUSIÓN_ECONÓMICA_Y_MOVILIDAD_SOCIAL</v>
      </c>
      <c r="AH4633" s="78" t="s">
        <v>514</v>
      </c>
      <c r="AI4633" s="79" t="str">
        <f>IF(AH4633&lt;&gt;"",VLOOKUP(CONCATENATE(AG4633,AH4633),NIVELES!$B$676:$C$745,2,0),"")</f>
        <v>Inclusión Económica Y Movilidad Social</v>
      </c>
      <c r="AJ4633" s="78" t="s">
        <v>517</v>
      </c>
      <c r="AK4633" s="79" t="str">
        <f>+IF(AJ4633&lt;&gt;"",VLOOKUP(AJ4633,NIVELES!$A$816:$B$892,2,0),"")</f>
        <v>NO APLICA</v>
      </c>
      <c r="AL4633" s="78" t="s">
        <v>553</v>
      </c>
      <c r="AM4633" s="78">
        <v>510105</v>
      </c>
      <c r="AN4633" s="79" t="str">
        <f>IF(AM4633&lt;&gt;"",+VLOOKUP(AM4633,NIVELES!$A$1652:$B$2466,2,0),"")</f>
        <v>Remuneraciones Unificadas</v>
      </c>
      <c r="AO4633" s="87">
        <v>114612</v>
      </c>
      <c r="AP4633" s="88">
        <v>9551</v>
      </c>
      <c r="AQ4633" s="88">
        <v>9551</v>
      </c>
      <c r="AR4633" s="88">
        <v>9551</v>
      </c>
      <c r="AS4633" s="88">
        <v>9551</v>
      </c>
      <c r="AT4633" s="88">
        <v>9551</v>
      </c>
      <c r="AU4633" s="88">
        <v>9551</v>
      </c>
      <c r="AV4633" s="88">
        <v>9551</v>
      </c>
      <c r="AW4633" s="88">
        <v>9551</v>
      </c>
      <c r="AX4633" s="88">
        <v>9551</v>
      </c>
      <c r="AY4633" s="88">
        <v>9551</v>
      </c>
      <c r="AZ4633" s="88">
        <v>9551</v>
      </c>
      <c r="BA4633" s="88">
        <v>9551</v>
      </c>
      <c r="BB4633" s="89">
        <f t="shared" si="287"/>
        <v>114612</v>
      </c>
      <c r="BC4633" s="90" t="str">
        <f t="shared" si="286"/>
        <v>OK</v>
      </c>
      <c r="BD4633" s="91" t="str">
        <f t="shared" si="288"/>
        <v xml:space="preserve">                  </v>
      </c>
      <c r="BE4633" s="92">
        <f t="shared" si="289"/>
        <v>12</v>
      </c>
    </row>
    <row r="4634" spans="1:57" s="74" customFormat="1" ht="50.1" customHeight="1" x14ac:dyDescent="0.2">
      <c r="A4634" s="78" t="s">
        <v>55</v>
      </c>
      <c r="B4634" s="78" t="s">
        <v>68</v>
      </c>
      <c r="C4634" s="78" t="s">
        <v>42</v>
      </c>
      <c r="D4634" s="78" t="s">
        <v>606</v>
      </c>
      <c r="E4634" s="79" t="str">
        <f>+IF(C4634&lt;&gt;"",VLOOKUP(MID(C4634,18,5),NIVELES!$A$133:$B$213,2,0),"")</f>
        <v>PICHINCHA</v>
      </c>
      <c r="F4634" s="80" t="s">
        <v>70</v>
      </c>
      <c r="G4634" s="81" t="str">
        <f>+IF(F4634&lt;&gt;"",VLOOKUP(F4634,NIVELES!$A$246:$C$464,3,0),"")</f>
        <v xml:space="preserve"> </v>
      </c>
      <c r="H4634" s="82" t="s">
        <v>1024</v>
      </c>
      <c r="I4634" s="78" t="s">
        <v>2188</v>
      </c>
      <c r="J4634" s="78" t="s">
        <v>2184</v>
      </c>
      <c r="K4634" s="78" t="s">
        <v>2185</v>
      </c>
      <c r="L4634" s="78" t="s">
        <v>373</v>
      </c>
      <c r="M4634" s="78">
        <v>11</v>
      </c>
      <c r="N4634" s="78" t="s">
        <v>2203</v>
      </c>
      <c r="O4634" s="78" t="s">
        <v>2167</v>
      </c>
      <c r="P4634" s="82">
        <v>1</v>
      </c>
      <c r="Q4634" s="78" t="s">
        <v>2945</v>
      </c>
      <c r="R4634" s="82"/>
      <c r="S4634" s="82"/>
      <c r="T4634" s="82"/>
      <c r="U4634" s="82"/>
      <c r="V4634" s="82"/>
      <c r="W4634" s="82"/>
      <c r="X4634" s="82"/>
      <c r="Y4634" s="82"/>
      <c r="Z4634" s="82"/>
      <c r="AA4634" s="82"/>
      <c r="AB4634" s="82"/>
      <c r="AC4634" s="82">
        <v>1</v>
      </c>
      <c r="AD4634" s="85" t="str">
        <f>IF(A4634&lt;&gt;"",IF(D4634="DIRECCIÓN_DE_TRANSFERENCIAS","280 0031",VLOOKUP(C4634,NIVELES!$A$14:$B$105,2,0)),"")</f>
        <v>280 9240</v>
      </c>
      <c r="AE4634" s="86" t="s">
        <v>322</v>
      </c>
      <c r="AF4634" s="86" t="s">
        <v>544</v>
      </c>
      <c r="AG4634" s="79" t="str">
        <f>+IF(AF4634&lt;&gt;"",VLOOKUP(AF4634,NIVELES!$A$666:$B$673,2,0),"")</f>
        <v>PROTECCIÓN_SOCIAL_A_LA_FAMILIA._ASEGURAMIENTO_NO_CONTRIBUTIVO_E_INCLUSIÓN_ECONÓMICA_Y_MOVILIDAD_SOCIAL</v>
      </c>
      <c r="AH4634" s="78" t="s">
        <v>514</v>
      </c>
      <c r="AI4634" s="79" t="str">
        <f>IF(AH4634&lt;&gt;"",VLOOKUP(CONCATENATE(AG4634,AH4634),NIVELES!$B$676:$C$745,2,0),"")</f>
        <v>Inclusión Económica Y Movilidad Social</v>
      </c>
      <c r="AJ4634" s="78" t="s">
        <v>517</v>
      </c>
      <c r="AK4634" s="79" t="str">
        <f>+IF(AJ4634&lt;&gt;"",VLOOKUP(AJ4634,NIVELES!$A$816:$B$892,2,0),"")</f>
        <v>NO APLICA</v>
      </c>
      <c r="AL4634" s="78" t="s">
        <v>553</v>
      </c>
      <c r="AM4634" s="78">
        <v>510203</v>
      </c>
      <c r="AN4634" s="79" t="str">
        <f>IF(AM4634&lt;&gt;"",+VLOOKUP(AM4634,NIVELES!$A$1652:$B$2466,2,0),"")</f>
        <v>Decimotercer Sueldo</v>
      </c>
      <c r="AO4634" s="87">
        <v>8755.08</v>
      </c>
      <c r="AP4634" s="88"/>
      <c r="AQ4634" s="88"/>
      <c r="AR4634" s="88"/>
      <c r="AS4634" s="88"/>
      <c r="AT4634" s="88"/>
      <c r="AU4634" s="88"/>
      <c r="AV4634" s="88"/>
      <c r="AW4634" s="88"/>
      <c r="AX4634" s="88"/>
      <c r="AY4634" s="88"/>
      <c r="AZ4634" s="88"/>
      <c r="BA4634" s="88">
        <v>8755.08</v>
      </c>
      <c r="BB4634" s="89">
        <f t="shared" si="287"/>
        <v>8755.08</v>
      </c>
      <c r="BC4634" s="90" t="str">
        <f t="shared" si="286"/>
        <v>OK</v>
      </c>
      <c r="BD4634" s="91" t="str">
        <f t="shared" si="288"/>
        <v xml:space="preserve">                  </v>
      </c>
      <c r="BE4634" s="92">
        <f t="shared" si="289"/>
        <v>1</v>
      </c>
    </row>
    <row r="4635" spans="1:57" s="74" customFormat="1" ht="50.1" customHeight="1" x14ac:dyDescent="0.2">
      <c r="A4635" s="78" t="s">
        <v>55</v>
      </c>
      <c r="B4635" s="78" t="s">
        <v>68</v>
      </c>
      <c r="C4635" s="78" t="s">
        <v>42</v>
      </c>
      <c r="D4635" s="78" t="s">
        <v>606</v>
      </c>
      <c r="E4635" s="79" t="str">
        <f>+IF(C4635&lt;&gt;"",VLOOKUP(MID(C4635,18,5),NIVELES!$A$133:$B$213,2,0),"")</f>
        <v>PICHINCHA</v>
      </c>
      <c r="F4635" s="80" t="s">
        <v>70</v>
      </c>
      <c r="G4635" s="81" t="str">
        <f>+IF(F4635&lt;&gt;"",VLOOKUP(F4635,NIVELES!$A$246:$C$464,3,0),"")</f>
        <v xml:space="preserve"> </v>
      </c>
      <c r="H4635" s="82" t="s">
        <v>1024</v>
      </c>
      <c r="I4635" s="78" t="s">
        <v>2188</v>
      </c>
      <c r="J4635" s="78" t="s">
        <v>2184</v>
      </c>
      <c r="K4635" s="78" t="s">
        <v>2185</v>
      </c>
      <c r="L4635" s="78" t="s">
        <v>373</v>
      </c>
      <c r="M4635" s="78">
        <v>11</v>
      </c>
      <c r="N4635" s="78" t="s">
        <v>2203</v>
      </c>
      <c r="O4635" s="78" t="s">
        <v>2167</v>
      </c>
      <c r="P4635" s="82">
        <v>1</v>
      </c>
      <c r="Q4635" s="78" t="s">
        <v>2945</v>
      </c>
      <c r="R4635" s="82"/>
      <c r="S4635" s="82"/>
      <c r="T4635" s="82"/>
      <c r="U4635" s="82"/>
      <c r="V4635" s="82"/>
      <c r="W4635" s="82"/>
      <c r="X4635" s="82"/>
      <c r="Y4635" s="82">
        <v>1</v>
      </c>
      <c r="Z4635" s="82"/>
      <c r="AA4635" s="82"/>
      <c r="AB4635" s="82"/>
      <c r="AC4635" s="82"/>
      <c r="AD4635" s="85" t="str">
        <f>IF(A4635&lt;&gt;"",IF(D4635="DIRECCIÓN_DE_TRANSFERENCIAS","280 0031",VLOOKUP(C4635,NIVELES!$A$14:$B$105,2,0)),"")</f>
        <v>280 9240</v>
      </c>
      <c r="AE4635" s="86" t="s">
        <v>322</v>
      </c>
      <c r="AF4635" s="86" t="s">
        <v>544</v>
      </c>
      <c r="AG4635" s="79" t="str">
        <f>+IF(AF4635&lt;&gt;"",VLOOKUP(AF4635,NIVELES!$A$666:$B$673,2,0),"")</f>
        <v>PROTECCIÓN_SOCIAL_A_LA_FAMILIA._ASEGURAMIENTO_NO_CONTRIBUTIVO_E_INCLUSIÓN_ECONÓMICA_Y_MOVILIDAD_SOCIAL</v>
      </c>
      <c r="AH4635" s="78" t="s">
        <v>514</v>
      </c>
      <c r="AI4635" s="79" t="str">
        <f>IF(AH4635&lt;&gt;"",VLOOKUP(CONCATENATE(AG4635,AH4635),NIVELES!$B$676:$C$745,2,0),"")</f>
        <v>Inclusión Económica Y Movilidad Social</v>
      </c>
      <c r="AJ4635" s="78" t="s">
        <v>517</v>
      </c>
      <c r="AK4635" s="79" t="str">
        <f>+IF(AJ4635&lt;&gt;"",VLOOKUP(AJ4635,NIVELES!$A$816:$B$892,2,0),"")</f>
        <v>NO APLICA</v>
      </c>
      <c r="AL4635" s="78" t="s">
        <v>553</v>
      </c>
      <c r="AM4635" s="78">
        <v>510204</v>
      </c>
      <c r="AN4635" s="79" t="str">
        <f>IF(AM4635&lt;&gt;"",+VLOOKUP(AM4635,NIVELES!$A$1652:$B$2466,2,0),"")</f>
        <v>Decimocuarto Sueldo</v>
      </c>
      <c r="AO4635" s="87">
        <v>3972.83</v>
      </c>
      <c r="AP4635" s="88"/>
      <c r="AQ4635" s="88"/>
      <c r="AR4635" s="88"/>
      <c r="AS4635" s="88"/>
      <c r="AT4635" s="88"/>
      <c r="AU4635" s="88"/>
      <c r="AV4635" s="88"/>
      <c r="AW4635" s="88">
        <v>3972.83</v>
      </c>
      <c r="AX4635" s="88"/>
      <c r="AY4635" s="88"/>
      <c r="AZ4635" s="88"/>
      <c r="BA4635" s="88"/>
      <c r="BB4635" s="89">
        <f t="shared" si="287"/>
        <v>3972.83</v>
      </c>
      <c r="BC4635" s="90" t="str">
        <f t="shared" si="286"/>
        <v>OK</v>
      </c>
      <c r="BD4635" s="91" t="str">
        <f t="shared" si="288"/>
        <v xml:space="preserve">                  </v>
      </c>
      <c r="BE4635" s="92">
        <f t="shared" si="289"/>
        <v>1</v>
      </c>
    </row>
    <row r="4636" spans="1:57" s="74" customFormat="1" ht="50.1" customHeight="1" x14ac:dyDescent="0.2">
      <c r="A4636" s="78" t="s">
        <v>55</v>
      </c>
      <c r="B4636" s="78" t="s">
        <v>68</v>
      </c>
      <c r="C4636" s="78" t="s">
        <v>42</v>
      </c>
      <c r="D4636" s="78" t="s">
        <v>606</v>
      </c>
      <c r="E4636" s="79" t="str">
        <f>+IF(C4636&lt;&gt;"",VLOOKUP(MID(C4636,18,5),NIVELES!$A$133:$B$213,2,0),"")</f>
        <v>PICHINCHA</v>
      </c>
      <c r="F4636" s="80" t="s">
        <v>70</v>
      </c>
      <c r="G4636" s="81" t="str">
        <f>+IF(F4636&lt;&gt;"",VLOOKUP(F4636,NIVELES!$A$246:$C$464,3,0),"")</f>
        <v xml:space="preserve"> </v>
      </c>
      <c r="H4636" s="82" t="s">
        <v>1024</v>
      </c>
      <c r="I4636" s="78" t="s">
        <v>2188</v>
      </c>
      <c r="J4636" s="78" t="s">
        <v>2184</v>
      </c>
      <c r="K4636" s="78" t="s">
        <v>2185</v>
      </c>
      <c r="L4636" s="78" t="s">
        <v>373</v>
      </c>
      <c r="M4636" s="78">
        <v>11</v>
      </c>
      <c r="N4636" s="78" t="s">
        <v>2203</v>
      </c>
      <c r="O4636" s="78" t="s">
        <v>2167</v>
      </c>
      <c r="P4636" s="82">
        <v>12</v>
      </c>
      <c r="Q4636" s="78" t="s">
        <v>2945</v>
      </c>
      <c r="R4636" s="82">
        <v>1</v>
      </c>
      <c r="S4636" s="82">
        <v>1</v>
      </c>
      <c r="T4636" s="82">
        <v>1</v>
      </c>
      <c r="U4636" s="82">
        <v>1</v>
      </c>
      <c r="V4636" s="82">
        <v>1</v>
      </c>
      <c r="W4636" s="82">
        <v>1</v>
      </c>
      <c r="X4636" s="82">
        <v>1</v>
      </c>
      <c r="Y4636" s="82">
        <v>1</v>
      </c>
      <c r="Z4636" s="82">
        <v>1</v>
      </c>
      <c r="AA4636" s="82">
        <v>1</v>
      </c>
      <c r="AB4636" s="82">
        <v>1</v>
      </c>
      <c r="AC4636" s="82">
        <v>1</v>
      </c>
      <c r="AD4636" s="85" t="str">
        <f>IF(A4636&lt;&gt;"",IF(D4636="DIRECCIÓN_DE_TRANSFERENCIAS","280 0031",VLOOKUP(C4636,NIVELES!$A$14:$B$105,2,0)),"")</f>
        <v>280 9240</v>
      </c>
      <c r="AE4636" s="86" t="s">
        <v>322</v>
      </c>
      <c r="AF4636" s="86" t="s">
        <v>544</v>
      </c>
      <c r="AG4636" s="79" t="str">
        <f>+IF(AF4636&lt;&gt;"",VLOOKUP(AF4636,NIVELES!$A$666:$B$673,2,0),"")</f>
        <v>PROTECCIÓN_SOCIAL_A_LA_FAMILIA._ASEGURAMIENTO_NO_CONTRIBUTIVO_E_INCLUSIÓN_ECONÓMICA_Y_MOVILIDAD_SOCIAL</v>
      </c>
      <c r="AH4636" s="78" t="s">
        <v>514</v>
      </c>
      <c r="AI4636" s="79" t="str">
        <f>IF(AH4636&lt;&gt;"",VLOOKUP(CONCATENATE(AG4636,AH4636),NIVELES!$B$676:$C$745,2,0),"")</f>
        <v>Inclusión Económica Y Movilidad Social</v>
      </c>
      <c r="AJ4636" s="78" t="s">
        <v>517</v>
      </c>
      <c r="AK4636" s="79" t="str">
        <f>+IF(AJ4636&lt;&gt;"",VLOOKUP(AJ4636,NIVELES!$A$816:$B$892,2,0),"")</f>
        <v>NO APLICA</v>
      </c>
      <c r="AL4636" s="78" t="s">
        <v>553</v>
      </c>
      <c r="AM4636" s="78">
        <v>510601</v>
      </c>
      <c r="AN4636" s="79" t="str">
        <f>IF(AM4636&lt;&gt;"",+VLOOKUP(AM4636,NIVELES!$A$1652:$B$2466,2,0),"")</f>
        <v>Aporte Patronal</v>
      </c>
      <c r="AO4636" s="87">
        <v>10138.39</v>
      </c>
      <c r="AP4636" s="88">
        <v>844.87</v>
      </c>
      <c r="AQ4636" s="88">
        <v>844.87</v>
      </c>
      <c r="AR4636" s="88">
        <v>844.87</v>
      </c>
      <c r="AS4636" s="88">
        <v>844.87</v>
      </c>
      <c r="AT4636" s="88">
        <v>844.87</v>
      </c>
      <c r="AU4636" s="88">
        <v>844.87</v>
      </c>
      <c r="AV4636" s="88">
        <v>844.87</v>
      </c>
      <c r="AW4636" s="88">
        <v>844.87</v>
      </c>
      <c r="AX4636" s="88">
        <v>844.87</v>
      </c>
      <c r="AY4636" s="88">
        <v>844.87</v>
      </c>
      <c r="AZ4636" s="88">
        <v>844.87</v>
      </c>
      <c r="BA4636" s="88">
        <v>844.82</v>
      </c>
      <c r="BB4636" s="89">
        <f t="shared" si="287"/>
        <v>10138.390000000001</v>
      </c>
      <c r="BC4636" s="90" t="str">
        <f t="shared" si="286"/>
        <v>OK</v>
      </c>
      <c r="BD4636" s="91" t="str">
        <f t="shared" si="288"/>
        <v xml:space="preserve">                  </v>
      </c>
      <c r="BE4636" s="92">
        <f t="shared" si="289"/>
        <v>12</v>
      </c>
    </row>
    <row r="4637" spans="1:57" s="74" customFormat="1" ht="50.1" customHeight="1" x14ac:dyDescent="0.2">
      <c r="A4637" s="78" t="s">
        <v>55</v>
      </c>
      <c r="B4637" s="78" t="s">
        <v>68</v>
      </c>
      <c r="C4637" s="78" t="s">
        <v>42</v>
      </c>
      <c r="D4637" s="78" t="s">
        <v>605</v>
      </c>
      <c r="E4637" s="79" t="str">
        <f>+IF(C4637&lt;&gt;"",VLOOKUP(MID(C4637,18,5),NIVELES!$A$133:$B$213,2,0),"")</f>
        <v>PICHINCHA</v>
      </c>
      <c r="F4637" s="80" t="s">
        <v>70</v>
      </c>
      <c r="G4637" s="81" t="str">
        <f>+IF(F4637&lt;&gt;"",VLOOKUP(F4637,NIVELES!$A$246:$C$464,3,0),"")</f>
        <v xml:space="preserve"> </v>
      </c>
      <c r="H4637" s="82" t="s">
        <v>1024</v>
      </c>
      <c r="I4637" s="78" t="s">
        <v>2188</v>
      </c>
      <c r="J4637" s="78" t="s">
        <v>2184</v>
      </c>
      <c r="K4637" s="78" t="s">
        <v>2185</v>
      </c>
      <c r="L4637" s="78" t="s">
        <v>373</v>
      </c>
      <c r="M4637" s="78">
        <v>11</v>
      </c>
      <c r="N4637" s="78" t="s">
        <v>2203</v>
      </c>
      <c r="O4637" s="78" t="s">
        <v>2167</v>
      </c>
      <c r="P4637" s="82">
        <v>12</v>
      </c>
      <c r="Q4637" s="78" t="s">
        <v>2945</v>
      </c>
      <c r="R4637" s="82">
        <v>1</v>
      </c>
      <c r="S4637" s="82">
        <v>1</v>
      </c>
      <c r="T4637" s="82">
        <v>1</v>
      </c>
      <c r="U4637" s="82">
        <v>1</v>
      </c>
      <c r="V4637" s="82">
        <v>1</v>
      </c>
      <c r="W4637" s="82">
        <v>1</v>
      </c>
      <c r="X4637" s="82">
        <v>1</v>
      </c>
      <c r="Y4637" s="82">
        <v>1</v>
      </c>
      <c r="Z4637" s="82">
        <v>1</v>
      </c>
      <c r="AA4637" s="82">
        <v>1</v>
      </c>
      <c r="AB4637" s="82">
        <v>1</v>
      </c>
      <c r="AC4637" s="82">
        <v>1</v>
      </c>
      <c r="AD4637" s="85" t="str">
        <f>IF(A4637&lt;&gt;"",IF(D4637="DIRECCIÓN_DE_TRANSFERENCIAS","280 0031",VLOOKUP(C4637,NIVELES!$A$14:$B$105,2,0)),"")</f>
        <v>280 9240</v>
      </c>
      <c r="AE4637" s="86" t="s">
        <v>322</v>
      </c>
      <c r="AF4637" s="86" t="s">
        <v>544</v>
      </c>
      <c r="AG4637" s="79" t="str">
        <f>+IF(AF4637&lt;&gt;"",VLOOKUP(AF4637,NIVELES!$A$666:$B$673,2,0),"")</f>
        <v>PROTECCIÓN_SOCIAL_A_LA_FAMILIA._ASEGURAMIENTO_NO_CONTRIBUTIVO_E_INCLUSIÓN_ECONÓMICA_Y_MOVILIDAD_SOCIAL</v>
      </c>
      <c r="AH4637" s="78" t="s">
        <v>514</v>
      </c>
      <c r="AI4637" s="79" t="str">
        <f>IF(AH4637&lt;&gt;"",VLOOKUP(CONCATENATE(AG4637,AH4637),NIVELES!$B$676:$C$745,2,0),"")</f>
        <v>Inclusión Económica Y Movilidad Social</v>
      </c>
      <c r="AJ4637" s="78" t="s">
        <v>517</v>
      </c>
      <c r="AK4637" s="79" t="str">
        <f>+IF(AJ4637&lt;&gt;"",VLOOKUP(AJ4637,NIVELES!$A$816:$B$892,2,0),"")</f>
        <v>NO APLICA</v>
      </c>
      <c r="AL4637" s="78" t="s">
        <v>553</v>
      </c>
      <c r="AM4637" s="78">
        <v>510602</v>
      </c>
      <c r="AN4637" s="79" t="str">
        <f>IF(AM4637&lt;&gt;"",+VLOOKUP(AM4637,NIVELES!$A$1652:$B$2466,2,0),"")</f>
        <v>Fondo de Reserva</v>
      </c>
      <c r="AO4637" s="87">
        <v>8755.08</v>
      </c>
      <c r="AP4637" s="88">
        <v>729.59</v>
      </c>
      <c r="AQ4637" s="88">
        <v>729.59</v>
      </c>
      <c r="AR4637" s="88">
        <v>729.59</v>
      </c>
      <c r="AS4637" s="88">
        <v>729.59</v>
      </c>
      <c r="AT4637" s="88">
        <v>729.59</v>
      </c>
      <c r="AU4637" s="88">
        <v>729.59</v>
      </c>
      <c r="AV4637" s="88">
        <v>729.59</v>
      </c>
      <c r="AW4637" s="88">
        <v>729.59</v>
      </c>
      <c r="AX4637" s="88">
        <v>729.59</v>
      </c>
      <c r="AY4637" s="88">
        <v>729.59</v>
      </c>
      <c r="AZ4637" s="88">
        <v>729.59</v>
      </c>
      <c r="BA4637" s="88">
        <v>729.59</v>
      </c>
      <c r="BB4637" s="89">
        <f t="shared" si="287"/>
        <v>8755.08</v>
      </c>
      <c r="BC4637" s="90" t="str">
        <f t="shared" si="286"/>
        <v>OK</v>
      </c>
      <c r="BD4637" s="91" t="str">
        <f t="shared" si="288"/>
        <v xml:space="preserve">                  </v>
      </c>
      <c r="BE4637" s="92">
        <f t="shared" si="289"/>
        <v>12</v>
      </c>
    </row>
    <row r="4638" spans="1:57" s="74" customFormat="1" ht="50.1" customHeight="1" x14ac:dyDescent="0.2">
      <c r="A4638" s="78" t="s">
        <v>55</v>
      </c>
      <c r="B4638" s="78" t="s">
        <v>68</v>
      </c>
      <c r="C4638" s="78" t="s">
        <v>42</v>
      </c>
      <c r="D4638" s="78" t="s">
        <v>605</v>
      </c>
      <c r="E4638" s="79" t="str">
        <f>+IF(C4638&lt;&gt;"",VLOOKUP(MID(C4638,18,5),NIVELES!$A$133:$B$213,2,0),"")</f>
        <v>PICHINCHA</v>
      </c>
      <c r="F4638" s="80" t="s">
        <v>70</v>
      </c>
      <c r="G4638" s="81" t="str">
        <f>+IF(F4638&lt;&gt;"",VLOOKUP(F4638,NIVELES!$A$246:$C$464,3,0),"")</f>
        <v xml:space="preserve"> </v>
      </c>
      <c r="H4638" s="82" t="s">
        <v>1024</v>
      </c>
      <c r="I4638" s="78" t="s">
        <v>2201</v>
      </c>
      <c r="J4638" s="78" t="s">
        <v>2184</v>
      </c>
      <c r="K4638" s="78" t="s">
        <v>2185</v>
      </c>
      <c r="L4638" s="78" t="s">
        <v>1791</v>
      </c>
      <c r="M4638" s="78" t="s">
        <v>1791</v>
      </c>
      <c r="N4638" s="78" t="s">
        <v>1791</v>
      </c>
      <c r="O4638" s="78" t="s">
        <v>2167</v>
      </c>
      <c r="P4638" s="82">
        <v>12</v>
      </c>
      <c r="Q4638" s="78" t="s">
        <v>2945</v>
      </c>
      <c r="R4638" s="82">
        <v>1</v>
      </c>
      <c r="S4638" s="82">
        <v>1</v>
      </c>
      <c r="T4638" s="82">
        <v>1</v>
      </c>
      <c r="U4638" s="82">
        <v>1</v>
      </c>
      <c r="V4638" s="82">
        <v>1</v>
      </c>
      <c r="W4638" s="82">
        <v>1</v>
      </c>
      <c r="X4638" s="82">
        <v>1</v>
      </c>
      <c r="Y4638" s="82">
        <v>1</v>
      </c>
      <c r="Z4638" s="82">
        <v>1</v>
      </c>
      <c r="AA4638" s="82">
        <v>1</v>
      </c>
      <c r="AB4638" s="82">
        <v>1</v>
      </c>
      <c r="AC4638" s="82">
        <v>1</v>
      </c>
      <c r="AD4638" s="85" t="str">
        <f>IF(A4638&lt;&gt;"",IF(D4638="DIRECCIÓN_DE_TRANSFERENCIAS","280 0031",VLOOKUP(C4638,NIVELES!$A$14:$B$105,2,0)),"")</f>
        <v>280 9240</v>
      </c>
      <c r="AE4638" s="86" t="s">
        <v>322</v>
      </c>
      <c r="AF4638" s="86" t="s">
        <v>545</v>
      </c>
      <c r="AG4638" s="79" t="str">
        <f>+IF(AF4638&lt;&gt;"",VLOOKUP(AF4638,NIVELES!$A$666:$B$673,2,0),"")</f>
        <v>SERVICIOS_DE_ATENCIÓN_GERONTOLÓGICA</v>
      </c>
      <c r="AH4638" s="78" t="s">
        <v>322</v>
      </c>
      <c r="AI4638" s="79" t="str">
        <f>IF(AH4638&lt;&gt;"",VLOOKUP(CONCATENATE(AG4638,AH4638),NIVELES!$B$676:$C$745,2,0),"")</f>
        <v>Administracion De La Atencion Gerontologica</v>
      </c>
      <c r="AJ4638" s="78" t="s">
        <v>517</v>
      </c>
      <c r="AK4638" s="79" t="str">
        <f>+IF(AJ4638&lt;&gt;"",VLOOKUP(AJ4638,NIVELES!$A$816:$B$892,2,0),"")</f>
        <v>NO APLICA</v>
      </c>
      <c r="AL4638" s="78" t="s">
        <v>553</v>
      </c>
      <c r="AM4638" s="78">
        <v>510105</v>
      </c>
      <c r="AN4638" s="79" t="str">
        <f>IF(AM4638&lt;&gt;"",+VLOOKUP(AM4638,NIVELES!$A$1652:$B$2466,2,0),"")</f>
        <v>Remuneraciones Unificadas</v>
      </c>
      <c r="AO4638" s="87">
        <v>11832</v>
      </c>
      <c r="AP4638" s="88">
        <v>986</v>
      </c>
      <c r="AQ4638" s="88">
        <v>986</v>
      </c>
      <c r="AR4638" s="88">
        <v>986</v>
      </c>
      <c r="AS4638" s="88">
        <v>986</v>
      </c>
      <c r="AT4638" s="88">
        <v>986</v>
      </c>
      <c r="AU4638" s="88">
        <v>986</v>
      </c>
      <c r="AV4638" s="88">
        <v>986</v>
      </c>
      <c r="AW4638" s="88">
        <v>986</v>
      </c>
      <c r="AX4638" s="88">
        <v>986</v>
      </c>
      <c r="AY4638" s="88">
        <v>986</v>
      </c>
      <c r="AZ4638" s="88">
        <v>986</v>
      </c>
      <c r="BA4638" s="88">
        <v>986</v>
      </c>
      <c r="BB4638" s="89">
        <f t="shared" si="287"/>
        <v>11832</v>
      </c>
      <c r="BC4638" s="90" t="str">
        <f t="shared" si="286"/>
        <v>OK</v>
      </c>
      <c r="BD4638" s="91" t="str">
        <f t="shared" si="288"/>
        <v xml:space="preserve">                  </v>
      </c>
      <c r="BE4638" s="92">
        <f t="shared" si="289"/>
        <v>12</v>
      </c>
    </row>
    <row r="4639" spans="1:57" s="74" customFormat="1" ht="50.1" customHeight="1" x14ac:dyDescent="0.2">
      <c r="A4639" s="78" t="s">
        <v>55</v>
      </c>
      <c r="B4639" s="78" t="s">
        <v>68</v>
      </c>
      <c r="C4639" s="78" t="s">
        <v>42</v>
      </c>
      <c r="D4639" s="78" t="s">
        <v>605</v>
      </c>
      <c r="E4639" s="79" t="str">
        <f>+IF(C4639&lt;&gt;"",VLOOKUP(MID(C4639,18,5),NIVELES!$A$133:$B$213,2,0),"")</f>
        <v>PICHINCHA</v>
      </c>
      <c r="F4639" s="80" t="s">
        <v>70</v>
      </c>
      <c r="G4639" s="81" t="str">
        <f>+IF(F4639&lt;&gt;"",VLOOKUP(F4639,NIVELES!$A$246:$C$464,3,0),"")</f>
        <v xml:space="preserve"> </v>
      </c>
      <c r="H4639" s="82" t="s">
        <v>1024</v>
      </c>
      <c r="I4639" s="78" t="s">
        <v>2201</v>
      </c>
      <c r="J4639" s="78" t="s">
        <v>2184</v>
      </c>
      <c r="K4639" s="78" t="s">
        <v>2185</v>
      </c>
      <c r="L4639" s="78" t="s">
        <v>1791</v>
      </c>
      <c r="M4639" s="78" t="s">
        <v>1791</v>
      </c>
      <c r="N4639" s="78" t="s">
        <v>1791</v>
      </c>
      <c r="O4639" s="78" t="s">
        <v>2167</v>
      </c>
      <c r="P4639" s="82">
        <v>1</v>
      </c>
      <c r="Q4639" s="78" t="s">
        <v>2945</v>
      </c>
      <c r="R4639" s="82"/>
      <c r="S4639" s="82"/>
      <c r="T4639" s="82"/>
      <c r="U4639" s="82"/>
      <c r="V4639" s="82"/>
      <c r="W4639" s="82"/>
      <c r="X4639" s="82"/>
      <c r="Y4639" s="82"/>
      <c r="Z4639" s="82"/>
      <c r="AA4639" s="82"/>
      <c r="AB4639" s="82"/>
      <c r="AC4639" s="82">
        <v>1</v>
      </c>
      <c r="AD4639" s="85" t="str">
        <f>IF(A4639&lt;&gt;"",IF(D4639="DIRECCIÓN_DE_TRANSFERENCIAS","280 0031",VLOOKUP(C4639,NIVELES!$A$14:$B$105,2,0)),"")</f>
        <v>280 9240</v>
      </c>
      <c r="AE4639" s="86" t="s">
        <v>322</v>
      </c>
      <c r="AF4639" s="86" t="s">
        <v>545</v>
      </c>
      <c r="AG4639" s="79" t="str">
        <f>+IF(AF4639&lt;&gt;"",VLOOKUP(AF4639,NIVELES!$A$666:$B$673,2,0),"")</f>
        <v>SERVICIOS_DE_ATENCIÓN_GERONTOLÓGICA</v>
      </c>
      <c r="AH4639" s="78" t="s">
        <v>322</v>
      </c>
      <c r="AI4639" s="79" t="str">
        <f>IF(AH4639&lt;&gt;"",VLOOKUP(CONCATENATE(AG4639,AH4639),NIVELES!$B$676:$C$745,2,0),"")</f>
        <v>Administracion De La Atencion Gerontologica</v>
      </c>
      <c r="AJ4639" s="78" t="s">
        <v>517</v>
      </c>
      <c r="AK4639" s="79" t="str">
        <f>+IF(AJ4639&lt;&gt;"",VLOOKUP(AJ4639,NIVELES!$A$816:$B$892,2,0),"")</f>
        <v>NO APLICA</v>
      </c>
      <c r="AL4639" s="78" t="s">
        <v>553</v>
      </c>
      <c r="AM4639" s="78">
        <v>510203</v>
      </c>
      <c r="AN4639" s="79" t="str">
        <f>IF(AM4639&lt;&gt;"",+VLOOKUP(AM4639,NIVELES!$A$1652:$B$2466,2,0),"")</f>
        <v>Decimotercer Sueldo</v>
      </c>
      <c r="AO4639" s="87">
        <v>903.83</v>
      </c>
      <c r="AP4639" s="88"/>
      <c r="AQ4639" s="88"/>
      <c r="AR4639" s="88"/>
      <c r="AS4639" s="88"/>
      <c r="AT4639" s="88"/>
      <c r="AU4639" s="88"/>
      <c r="AV4639" s="88"/>
      <c r="AW4639" s="88"/>
      <c r="AX4639" s="88"/>
      <c r="AY4639" s="88"/>
      <c r="AZ4639" s="88"/>
      <c r="BA4639" s="88">
        <v>903.83</v>
      </c>
      <c r="BB4639" s="89">
        <f t="shared" si="287"/>
        <v>903.83</v>
      </c>
      <c r="BC4639" s="90" t="str">
        <f t="shared" si="286"/>
        <v>OK</v>
      </c>
      <c r="BD4639" s="91" t="str">
        <f t="shared" si="288"/>
        <v xml:space="preserve">                  </v>
      </c>
      <c r="BE4639" s="92">
        <f t="shared" si="289"/>
        <v>1</v>
      </c>
    </row>
    <row r="4640" spans="1:57" s="74" customFormat="1" ht="50.1" customHeight="1" x14ac:dyDescent="0.2">
      <c r="A4640" s="78" t="s">
        <v>55</v>
      </c>
      <c r="B4640" s="78" t="s">
        <v>68</v>
      </c>
      <c r="C4640" s="78" t="s">
        <v>42</v>
      </c>
      <c r="D4640" s="78" t="s">
        <v>605</v>
      </c>
      <c r="E4640" s="79" t="str">
        <f>+IF(C4640&lt;&gt;"",VLOOKUP(MID(C4640,18,5),NIVELES!$A$133:$B$213,2,0),"")</f>
        <v>PICHINCHA</v>
      </c>
      <c r="F4640" s="80" t="s">
        <v>70</v>
      </c>
      <c r="G4640" s="81" t="str">
        <f>+IF(F4640&lt;&gt;"",VLOOKUP(F4640,NIVELES!$A$246:$C$464,3,0),"")</f>
        <v xml:space="preserve"> </v>
      </c>
      <c r="H4640" s="82" t="s">
        <v>1024</v>
      </c>
      <c r="I4640" s="78" t="s">
        <v>2201</v>
      </c>
      <c r="J4640" s="78" t="s">
        <v>2184</v>
      </c>
      <c r="K4640" s="78" t="s">
        <v>2185</v>
      </c>
      <c r="L4640" s="78" t="s">
        <v>1791</v>
      </c>
      <c r="M4640" s="78" t="s">
        <v>1791</v>
      </c>
      <c r="N4640" s="78" t="s">
        <v>1791</v>
      </c>
      <c r="O4640" s="78" t="s">
        <v>2167</v>
      </c>
      <c r="P4640" s="82">
        <v>1</v>
      </c>
      <c r="Q4640" s="78" t="s">
        <v>2945</v>
      </c>
      <c r="R4640" s="82"/>
      <c r="S4640" s="82"/>
      <c r="T4640" s="82"/>
      <c r="U4640" s="82"/>
      <c r="V4640" s="82"/>
      <c r="W4640" s="82"/>
      <c r="X4640" s="82"/>
      <c r="Y4640" s="82">
        <v>1</v>
      </c>
      <c r="Z4640" s="82"/>
      <c r="AA4640" s="82"/>
      <c r="AB4640" s="82"/>
      <c r="AC4640" s="82"/>
      <c r="AD4640" s="85" t="str">
        <f>IF(A4640&lt;&gt;"",IF(D4640="DIRECCIÓN_DE_TRANSFERENCIAS","280 0031",VLOOKUP(C4640,NIVELES!$A$14:$B$105,2,0)),"")</f>
        <v>280 9240</v>
      </c>
      <c r="AE4640" s="86" t="s">
        <v>322</v>
      </c>
      <c r="AF4640" s="86" t="s">
        <v>545</v>
      </c>
      <c r="AG4640" s="79" t="str">
        <f>+IF(AF4640&lt;&gt;"",VLOOKUP(AF4640,NIVELES!$A$666:$B$673,2,0),"")</f>
        <v>SERVICIOS_DE_ATENCIÓN_GERONTOLÓGICA</v>
      </c>
      <c r="AH4640" s="78" t="s">
        <v>322</v>
      </c>
      <c r="AI4640" s="79" t="str">
        <f>IF(AH4640&lt;&gt;"",VLOOKUP(CONCATENATE(AG4640,AH4640),NIVELES!$B$676:$C$745,2,0),"")</f>
        <v>Administracion De La Atencion Gerontologica</v>
      </c>
      <c r="AJ4640" s="78" t="s">
        <v>517</v>
      </c>
      <c r="AK4640" s="79" t="str">
        <f>+IF(AJ4640&lt;&gt;"",VLOOKUP(AJ4640,NIVELES!$A$816:$B$892,2,0),"")</f>
        <v>NO APLICA</v>
      </c>
      <c r="AL4640" s="78" t="s">
        <v>553</v>
      </c>
      <c r="AM4640" s="78">
        <v>510204</v>
      </c>
      <c r="AN4640" s="79" t="str">
        <f>IF(AM4640&lt;&gt;"",+VLOOKUP(AM4640,NIVELES!$A$1652:$B$2466,2,0),"")</f>
        <v>Decimocuarto Sueldo</v>
      </c>
      <c r="AO4640" s="87">
        <v>361.17</v>
      </c>
      <c r="AP4640" s="88"/>
      <c r="AQ4640" s="88"/>
      <c r="AR4640" s="88"/>
      <c r="AS4640" s="88"/>
      <c r="AT4640" s="88"/>
      <c r="AU4640" s="88"/>
      <c r="AV4640" s="88"/>
      <c r="AW4640" s="88">
        <v>361.17</v>
      </c>
      <c r="AX4640" s="88"/>
      <c r="AY4640" s="88"/>
      <c r="AZ4640" s="88"/>
      <c r="BA4640" s="88"/>
      <c r="BB4640" s="89">
        <f t="shared" si="287"/>
        <v>361.17</v>
      </c>
      <c r="BC4640" s="90" t="str">
        <f t="shared" si="286"/>
        <v>OK</v>
      </c>
      <c r="BD4640" s="91" t="str">
        <f t="shared" si="288"/>
        <v xml:space="preserve">                  </v>
      </c>
      <c r="BE4640" s="92">
        <f t="shared" si="289"/>
        <v>1</v>
      </c>
    </row>
    <row r="4641" spans="1:57" s="74" customFormat="1" ht="50.1" customHeight="1" x14ac:dyDescent="0.2">
      <c r="A4641" s="78" t="s">
        <v>55</v>
      </c>
      <c r="B4641" s="78" t="s">
        <v>68</v>
      </c>
      <c r="C4641" s="78" t="s">
        <v>42</v>
      </c>
      <c r="D4641" s="78" t="s">
        <v>605</v>
      </c>
      <c r="E4641" s="79" t="str">
        <f>+IF(C4641&lt;&gt;"",VLOOKUP(MID(C4641,18,5),NIVELES!$A$133:$B$213,2,0),"")</f>
        <v>PICHINCHA</v>
      </c>
      <c r="F4641" s="80" t="s">
        <v>70</v>
      </c>
      <c r="G4641" s="81" t="str">
        <f>+IF(F4641&lt;&gt;"",VLOOKUP(F4641,NIVELES!$A$246:$C$464,3,0),"")</f>
        <v xml:space="preserve"> </v>
      </c>
      <c r="H4641" s="82" t="s">
        <v>1024</v>
      </c>
      <c r="I4641" s="78" t="s">
        <v>2201</v>
      </c>
      <c r="J4641" s="78" t="s">
        <v>2184</v>
      </c>
      <c r="K4641" s="78" t="s">
        <v>2185</v>
      </c>
      <c r="L4641" s="78" t="s">
        <v>1791</v>
      </c>
      <c r="M4641" s="78" t="s">
        <v>1791</v>
      </c>
      <c r="N4641" s="78" t="s">
        <v>1791</v>
      </c>
      <c r="O4641" s="78" t="s">
        <v>2167</v>
      </c>
      <c r="P4641" s="82">
        <v>12</v>
      </c>
      <c r="Q4641" s="78" t="s">
        <v>2945</v>
      </c>
      <c r="R4641" s="82">
        <v>1</v>
      </c>
      <c r="S4641" s="82">
        <v>1</v>
      </c>
      <c r="T4641" s="82">
        <v>1</v>
      </c>
      <c r="U4641" s="82">
        <v>1</v>
      </c>
      <c r="V4641" s="82">
        <v>1</v>
      </c>
      <c r="W4641" s="82">
        <v>1</v>
      </c>
      <c r="X4641" s="82">
        <v>1</v>
      </c>
      <c r="Y4641" s="82">
        <v>1</v>
      </c>
      <c r="Z4641" s="82">
        <v>1</v>
      </c>
      <c r="AA4641" s="82">
        <v>1</v>
      </c>
      <c r="AB4641" s="82">
        <v>1</v>
      </c>
      <c r="AC4641" s="82">
        <v>1</v>
      </c>
      <c r="AD4641" s="85" t="str">
        <f>IF(A4641&lt;&gt;"",IF(D4641="DIRECCIÓN_DE_TRANSFERENCIAS","280 0031",VLOOKUP(C4641,NIVELES!$A$14:$B$105,2,0)),"")</f>
        <v>280 9240</v>
      </c>
      <c r="AE4641" s="86" t="s">
        <v>322</v>
      </c>
      <c r="AF4641" s="86" t="s">
        <v>545</v>
      </c>
      <c r="AG4641" s="79" t="str">
        <f>+IF(AF4641&lt;&gt;"",VLOOKUP(AF4641,NIVELES!$A$666:$B$673,2,0),"")</f>
        <v>SERVICIOS_DE_ATENCIÓN_GERONTOLÓGICA</v>
      </c>
      <c r="AH4641" s="78" t="s">
        <v>322</v>
      </c>
      <c r="AI4641" s="79" t="str">
        <f>IF(AH4641&lt;&gt;"",VLOOKUP(CONCATENATE(AG4641,AH4641),NIVELES!$B$676:$C$745,2,0),"")</f>
        <v>Administracion De La Atencion Gerontologica</v>
      </c>
      <c r="AJ4641" s="78" t="s">
        <v>517</v>
      </c>
      <c r="AK4641" s="79" t="str">
        <f>+IF(AJ4641&lt;&gt;"",VLOOKUP(AJ4641,NIVELES!$A$816:$B$892,2,0),"")</f>
        <v>NO APLICA</v>
      </c>
      <c r="AL4641" s="78" t="s">
        <v>553</v>
      </c>
      <c r="AM4641" s="78">
        <v>510601</v>
      </c>
      <c r="AN4641" s="79" t="str">
        <f>IF(AM4641&lt;&gt;"",+VLOOKUP(AM4641,NIVELES!$A$1652:$B$2466,2,0),"")</f>
        <v>Aporte Patronal</v>
      </c>
      <c r="AO4641" s="87">
        <v>1046.6400000000001</v>
      </c>
      <c r="AP4641" s="88">
        <v>87.22</v>
      </c>
      <c r="AQ4641" s="88">
        <v>87.22</v>
      </c>
      <c r="AR4641" s="88">
        <v>87.22</v>
      </c>
      <c r="AS4641" s="88">
        <v>87.22</v>
      </c>
      <c r="AT4641" s="88">
        <v>87.22</v>
      </c>
      <c r="AU4641" s="88">
        <v>87.22</v>
      </c>
      <c r="AV4641" s="88">
        <v>87.22</v>
      </c>
      <c r="AW4641" s="88">
        <v>87.22</v>
      </c>
      <c r="AX4641" s="88">
        <v>87.22</v>
      </c>
      <c r="AY4641" s="88">
        <v>87.22</v>
      </c>
      <c r="AZ4641" s="88">
        <v>87.22</v>
      </c>
      <c r="BA4641" s="88">
        <v>87.22</v>
      </c>
      <c r="BB4641" s="89">
        <f t="shared" si="287"/>
        <v>1046.6400000000001</v>
      </c>
      <c r="BC4641" s="90" t="str">
        <f t="shared" si="286"/>
        <v>OK</v>
      </c>
      <c r="BD4641" s="91" t="str">
        <f t="shared" si="288"/>
        <v xml:space="preserve">                  </v>
      </c>
      <c r="BE4641" s="92">
        <f t="shared" si="289"/>
        <v>12</v>
      </c>
    </row>
    <row r="4642" spans="1:57" s="74" customFormat="1" ht="50.1" customHeight="1" x14ac:dyDescent="0.2">
      <c r="A4642" s="78" t="s">
        <v>55</v>
      </c>
      <c r="B4642" s="78" t="s">
        <v>68</v>
      </c>
      <c r="C4642" s="78" t="s">
        <v>42</v>
      </c>
      <c r="D4642" s="78" t="s">
        <v>605</v>
      </c>
      <c r="E4642" s="79" t="str">
        <f>+IF(C4642&lt;&gt;"",VLOOKUP(MID(C4642,18,5),NIVELES!$A$133:$B$213,2,0),"")</f>
        <v>PICHINCHA</v>
      </c>
      <c r="F4642" s="80" t="s">
        <v>70</v>
      </c>
      <c r="G4642" s="81" t="str">
        <f>+IF(F4642&lt;&gt;"",VLOOKUP(F4642,NIVELES!$A$246:$C$464,3,0),"")</f>
        <v xml:space="preserve"> </v>
      </c>
      <c r="H4642" s="82" t="s">
        <v>1024</v>
      </c>
      <c r="I4642" s="78" t="s">
        <v>2201</v>
      </c>
      <c r="J4642" s="78" t="s">
        <v>2184</v>
      </c>
      <c r="K4642" s="78" t="s">
        <v>2185</v>
      </c>
      <c r="L4642" s="78" t="s">
        <v>1791</v>
      </c>
      <c r="M4642" s="78" t="s">
        <v>1791</v>
      </c>
      <c r="N4642" s="78" t="s">
        <v>1791</v>
      </c>
      <c r="O4642" s="78" t="s">
        <v>2167</v>
      </c>
      <c r="P4642" s="82">
        <v>12</v>
      </c>
      <c r="Q4642" s="78" t="s">
        <v>2945</v>
      </c>
      <c r="R4642" s="82">
        <v>1</v>
      </c>
      <c r="S4642" s="82">
        <v>1</v>
      </c>
      <c r="T4642" s="82">
        <v>1</v>
      </c>
      <c r="U4642" s="82">
        <v>1</v>
      </c>
      <c r="V4642" s="82">
        <v>1</v>
      </c>
      <c r="W4642" s="82">
        <v>1</v>
      </c>
      <c r="X4642" s="82">
        <v>1</v>
      </c>
      <c r="Y4642" s="82">
        <v>1</v>
      </c>
      <c r="Z4642" s="82">
        <v>1</v>
      </c>
      <c r="AA4642" s="82">
        <v>1</v>
      </c>
      <c r="AB4642" s="82">
        <v>1</v>
      </c>
      <c r="AC4642" s="82">
        <v>1</v>
      </c>
      <c r="AD4642" s="85" t="str">
        <f>IF(A4642&lt;&gt;"",IF(D4642="DIRECCIÓN_DE_TRANSFERENCIAS","280 0031",VLOOKUP(C4642,NIVELES!$A$14:$B$105,2,0)),"")</f>
        <v>280 9240</v>
      </c>
      <c r="AE4642" s="86" t="s">
        <v>322</v>
      </c>
      <c r="AF4642" s="86" t="s">
        <v>545</v>
      </c>
      <c r="AG4642" s="79" t="str">
        <f>+IF(AF4642&lt;&gt;"",VLOOKUP(AF4642,NIVELES!$A$666:$B$673,2,0),"")</f>
        <v>SERVICIOS_DE_ATENCIÓN_GERONTOLÓGICA</v>
      </c>
      <c r="AH4642" s="78" t="s">
        <v>322</v>
      </c>
      <c r="AI4642" s="79" t="str">
        <f>IF(AH4642&lt;&gt;"",VLOOKUP(CONCATENATE(AG4642,AH4642),NIVELES!$B$676:$C$745,2,0),"")</f>
        <v>Administracion De La Atencion Gerontologica</v>
      </c>
      <c r="AJ4642" s="78" t="s">
        <v>517</v>
      </c>
      <c r="AK4642" s="79" t="str">
        <f>+IF(AJ4642&lt;&gt;"",VLOOKUP(AJ4642,NIVELES!$A$816:$B$892,2,0),"")</f>
        <v>NO APLICA</v>
      </c>
      <c r="AL4642" s="78" t="s">
        <v>553</v>
      </c>
      <c r="AM4642" s="78">
        <v>510602</v>
      </c>
      <c r="AN4642" s="79" t="str">
        <f>IF(AM4642&lt;&gt;"",+VLOOKUP(AM4642,NIVELES!$A$1652:$B$2466,2,0),"")</f>
        <v>Fondo de Reserva</v>
      </c>
      <c r="AO4642" s="87">
        <v>903.83</v>
      </c>
      <c r="AP4642" s="88">
        <v>75.319999999999993</v>
      </c>
      <c r="AQ4642" s="88">
        <v>75.319999999999993</v>
      </c>
      <c r="AR4642" s="88">
        <v>75.319999999999993</v>
      </c>
      <c r="AS4642" s="88">
        <v>75.319999999999993</v>
      </c>
      <c r="AT4642" s="88">
        <v>75.319999999999993</v>
      </c>
      <c r="AU4642" s="88">
        <v>75.319999999999993</v>
      </c>
      <c r="AV4642" s="88">
        <v>75.319999999999993</v>
      </c>
      <c r="AW4642" s="88">
        <v>75.319999999999993</v>
      </c>
      <c r="AX4642" s="88">
        <v>75.319999999999993</v>
      </c>
      <c r="AY4642" s="88">
        <v>75.319999999999993</v>
      </c>
      <c r="AZ4642" s="88">
        <v>75.319999999999993</v>
      </c>
      <c r="BA4642" s="88">
        <v>75.31</v>
      </c>
      <c r="BB4642" s="89">
        <f t="shared" si="287"/>
        <v>903.8299999999997</v>
      </c>
      <c r="BC4642" s="90" t="str">
        <f t="shared" si="286"/>
        <v>OK</v>
      </c>
      <c r="BD4642" s="91" t="str">
        <f t="shared" si="288"/>
        <v xml:space="preserve">                  </v>
      </c>
      <c r="BE4642" s="92">
        <f t="shared" si="289"/>
        <v>12</v>
      </c>
    </row>
    <row r="4643" spans="1:57" s="74" customFormat="1" ht="50.1" customHeight="1" x14ac:dyDescent="0.2">
      <c r="A4643" s="78" t="s">
        <v>55</v>
      </c>
      <c r="B4643" s="78" t="s">
        <v>68</v>
      </c>
      <c r="C4643" s="78" t="s">
        <v>42</v>
      </c>
      <c r="D4643" s="78" t="s">
        <v>605</v>
      </c>
      <c r="E4643" s="79" t="str">
        <f>+IF(C4643&lt;&gt;"",VLOOKUP(MID(C4643,18,5),NIVELES!$A$133:$B$213,2,0),"")</f>
        <v>PICHINCHA</v>
      </c>
      <c r="F4643" s="80" t="s">
        <v>70</v>
      </c>
      <c r="G4643" s="81" t="str">
        <f>+IF(F4643&lt;&gt;"",VLOOKUP(F4643,NIVELES!$A$246:$C$464,3,0),"")</f>
        <v xml:space="preserve"> </v>
      </c>
      <c r="H4643" s="82" t="s">
        <v>1024</v>
      </c>
      <c r="I4643" s="78" t="s">
        <v>2201</v>
      </c>
      <c r="J4643" s="78" t="s">
        <v>1078</v>
      </c>
      <c r="K4643" s="78" t="s">
        <v>2185</v>
      </c>
      <c r="L4643" s="78" t="s">
        <v>1791</v>
      </c>
      <c r="M4643" s="78" t="s">
        <v>1791</v>
      </c>
      <c r="N4643" s="78" t="s">
        <v>1791</v>
      </c>
      <c r="O4643" s="78" t="s">
        <v>2167</v>
      </c>
      <c r="P4643" s="82">
        <v>12</v>
      </c>
      <c r="Q4643" s="78" t="s">
        <v>3932</v>
      </c>
      <c r="R4643" s="82">
        <v>1</v>
      </c>
      <c r="S4643" s="82">
        <v>1</v>
      </c>
      <c r="T4643" s="82">
        <v>1</v>
      </c>
      <c r="U4643" s="82">
        <v>1</v>
      </c>
      <c r="V4643" s="82">
        <v>1</v>
      </c>
      <c r="W4643" s="82">
        <v>1</v>
      </c>
      <c r="X4643" s="82">
        <v>1</v>
      </c>
      <c r="Y4643" s="82">
        <v>1</v>
      </c>
      <c r="Z4643" s="82">
        <v>1</v>
      </c>
      <c r="AA4643" s="82">
        <v>1</v>
      </c>
      <c r="AB4643" s="82">
        <v>1</v>
      </c>
      <c r="AC4643" s="82">
        <v>1</v>
      </c>
      <c r="AD4643" s="85" t="str">
        <f>IF(A4643&lt;&gt;"",IF(D4643="DIRECCIÓN_DE_TRANSFERENCIAS","280 0031",VLOOKUP(C4643,NIVELES!$A$14:$B$105,2,0)),"")</f>
        <v>280 9240</v>
      </c>
      <c r="AE4643" s="86" t="s">
        <v>322</v>
      </c>
      <c r="AF4643" s="86" t="s">
        <v>546</v>
      </c>
      <c r="AG4643" s="79" t="str">
        <f>+IF(AF4643&lt;&gt;"",VLOOKUP(AF4643,NIVELES!$A$666:$B$673,2,0),"")</f>
        <v>ATENCIÓN_INTEGRAL_A_PERSONAS_CON_DISCAPACIDAD</v>
      </c>
      <c r="AH4643" s="78" t="s">
        <v>322</v>
      </c>
      <c r="AI4643" s="79" t="str">
        <f>IF(AH4643&lt;&gt;"",VLOOKUP(CONCATENATE(AG4643,AH4643),NIVELES!$B$676:$C$745,2,0),"")</f>
        <v>Centros Directos Prestación De Servicio</v>
      </c>
      <c r="AJ4643" s="78" t="s">
        <v>429</v>
      </c>
      <c r="AK4643" s="79" t="str">
        <f>+IF(AJ4643&lt;&gt;"",VLOOKUP(AJ4643,NIVELES!$A$816:$B$892,2,0),"")</f>
        <v xml:space="preserve">PROMOVER EL RECONOCIMIENTO Y GARANTIA DE LOS DERECHOS DE LAS MUJERES Y HOMBRES CON DISCAPACIDAD,  SU DEBIDA VALORACIÓN Y EL RESPETO A SU DIGNIDAD  </v>
      </c>
      <c r="AL4643" s="78" t="s">
        <v>553</v>
      </c>
      <c r="AM4643" s="78">
        <v>510105</v>
      </c>
      <c r="AN4643" s="79" t="str">
        <f>IF(AM4643&lt;&gt;"",+VLOOKUP(AM4643,NIVELES!$A$1652:$B$2466,2,0),"")</f>
        <v>Remuneraciones Unificadas</v>
      </c>
      <c r="AO4643" s="87">
        <v>11832</v>
      </c>
      <c r="AP4643" s="88">
        <v>986</v>
      </c>
      <c r="AQ4643" s="88">
        <v>986</v>
      </c>
      <c r="AR4643" s="88">
        <v>986</v>
      </c>
      <c r="AS4643" s="88">
        <v>986</v>
      </c>
      <c r="AT4643" s="88">
        <v>986</v>
      </c>
      <c r="AU4643" s="88">
        <v>986</v>
      </c>
      <c r="AV4643" s="88">
        <v>986</v>
      </c>
      <c r="AW4643" s="88">
        <v>986</v>
      </c>
      <c r="AX4643" s="88">
        <v>986</v>
      </c>
      <c r="AY4643" s="88">
        <v>986</v>
      </c>
      <c r="AZ4643" s="88">
        <v>986</v>
      </c>
      <c r="BA4643" s="88">
        <v>986</v>
      </c>
      <c r="BB4643" s="89">
        <f t="shared" si="287"/>
        <v>11832</v>
      </c>
      <c r="BC4643" s="90" t="str">
        <f t="shared" si="286"/>
        <v>OK</v>
      </c>
      <c r="BD4643" s="91" t="str">
        <f t="shared" si="288"/>
        <v xml:space="preserve">                  </v>
      </c>
      <c r="BE4643" s="92">
        <f t="shared" si="289"/>
        <v>12</v>
      </c>
    </row>
    <row r="4644" spans="1:57" s="74" customFormat="1" ht="50.1" customHeight="1" x14ac:dyDescent="0.2">
      <c r="A4644" s="78" t="s">
        <v>55</v>
      </c>
      <c r="B4644" s="78" t="s">
        <v>68</v>
      </c>
      <c r="C4644" s="78" t="s">
        <v>42</v>
      </c>
      <c r="D4644" s="78" t="s">
        <v>605</v>
      </c>
      <c r="E4644" s="79" t="str">
        <f>+IF(C4644&lt;&gt;"",VLOOKUP(MID(C4644,18,5),NIVELES!$A$133:$B$213,2,0),"")</f>
        <v>PICHINCHA</v>
      </c>
      <c r="F4644" s="80" t="s">
        <v>70</v>
      </c>
      <c r="G4644" s="81" t="str">
        <f>+IF(F4644&lt;&gt;"",VLOOKUP(F4644,NIVELES!$A$246:$C$464,3,0),"")</f>
        <v xml:space="preserve"> </v>
      </c>
      <c r="H4644" s="82" t="s">
        <v>1024</v>
      </c>
      <c r="I4644" s="78" t="s">
        <v>2201</v>
      </c>
      <c r="J4644" s="78" t="s">
        <v>1078</v>
      </c>
      <c r="K4644" s="78" t="s">
        <v>2185</v>
      </c>
      <c r="L4644" s="78" t="s">
        <v>1791</v>
      </c>
      <c r="M4644" s="78" t="s">
        <v>1791</v>
      </c>
      <c r="N4644" s="78" t="s">
        <v>1791</v>
      </c>
      <c r="O4644" s="78" t="s">
        <v>2167</v>
      </c>
      <c r="P4644" s="82">
        <v>1</v>
      </c>
      <c r="Q4644" s="78" t="s">
        <v>3932</v>
      </c>
      <c r="R4644" s="82"/>
      <c r="S4644" s="82"/>
      <c r="T4644" s="82"/>
      <c r="U4644" s="82"/>
      <c r="V4644" s="82"/>
      <c r="W4644" s="82"/>
      <c r="X4644" s="82"/>
      <c r="Y4644" s="82"/>
      <c r="Z4644" s="82"/>
      <c r="AA4644" s="82"/>
      <c r="AB4644" s="82"/>
      <c r="AC4644" s="82">
        <v>1</v>
      </c>
      <c r="AD4644" s="85" t="str">
        <f>IF(A4644&lt;&gt;"",IF(D4644="DIRECCIÓN_DE_TRANSFERENCIAS","280 0031",VLOOKUP(C4644,NIVELES!$A$14:$B$105,2,0)),"")</f>
        <v>280 9240</v>
      </c>
      <c r="AE4644" s="86" t="s">
        <v>322</v>
      </c>
      <c r="AF4644" s="86" t="s">
        <v>546</v>
      </c>
      <c r="AG4644" s="79" t="str">
        <f>+IF(AF4644&lt;&gt;"",VLOOKUP(AF4644,NIVELES!$A$666:$B$673,2,0),"")</f>
        <v>ATENCIÓN_INTEGRAL_A_PERSONAS_CON_DISCAPACIDAD</v>
      </c>
      <c r="AH4644" s="78" t="s">
        <v>322</v>
      </c>
      <c r="AI4644" s="79" t="str">
        <f>IF(AH4644&lt;&gt;"",VLOOKUP(CONCATENATE(AG4644,AH4644),NIVELES!$B$676:$C$745,2,0),"")</f>
        <v>Centros Directos Prestación De Servicio</v>
      </c>
      <c r="AJ4644" s="78" t="s">
        <v>429</v>
      </c>
      <c r="AK4644" s="79" t="str">
        <f>+IF(AJ4644&lt;&gt;"",VLOOKUP(AJ4644,NIVELES!$A$816:$B$892,2,0),"")</f>
        <v xml:space="preserve">PROMOVER EL RECONOCIMIENTO Y GARANTIA DE LOS DERECHOS DE LAS MUJERES Y HOMBRES CON DISCAPACIDAD,  SU DEBIDA VALORACIÓN Y EL RESPETO A SU DIGNIDAD  </v>
      </c>
      <c r="AL4644" s="78" t="s">
        <v>553</v>
      </c>
      <c r="AM4644" s="78">
        <v>510203</v>
      </c>
      <c r="AN4644" s="79" t="str">
        <f>IF(AM4644&lt;&gt;"",+VLOOKUP(AM4644,NIVELES!$A$1652:$B$2466,2,0),"")</f>
        <v>Decimotercer Sueldo</v>
      </c>
      <c r="AO4644" s="87">
        <v>13882</v>
      </c>
      <c r="AP4644" s="88">
        <v>0</v>
      </c>
      <c r="AQ4644" s="88">
        <v>0</v>
      </c>
      <c r="AR4644" s="88">
        <v>0</v>
      </c>
      <c r="AS4644" s="88">
        <v>0</v>
      </c>
      <c r="AT4644" s="88">
        <v>0</v>
      </c>
      <c r="AU4644" s="88">
        <v>0</v>
      </c>
      <c r="AV4644" s="88">
        <v>0</v>
      </c>
      <c r="AW4644" s="88">
        <v>0</v>
      </c>
      <c r="AX4644" s="88">
        <v>0</v>
      </c>
      <c r="AY4644" s="88">
        <v>0</v>
      </c>
      <c r="AZ4644" s="88">
        <v>0</v>
      </c>
      <c r="BA4644" s="88">
        <v>13882</v>
      </c>
      <c r="BB4644" s="89">
        <f t="shared" si="287"/>
        <v>13882</v>
      </c>
      <c r="BC4644" s="90" t="str">
        <f t="shared" si="286"/>
        <v>OK</v>
      </c>
      <c r="BD4644" s="91" t="str">
        <f t="shared" si="288"/>
        <v xml:space="preserve">                  </v>
      </c>
      <c r="BE4644" s="92">
        <f t="shared" si="289"/>
        <v>1</v>
      </c>
    </row>
    <row r="4645" spans="1:57" s="74" customFormat="1" ht="50.1" customHeight="1" x14ac:dyDescent="0.2">
      <c r="A4645" s="78" t="s">
        <v>55</v>
      </c>
      <c r="B4645" s="78" t="s">
        <v>68</v>
      </c>
      <c r="C4645" s="78" t="s">
        <v>42</v>
      </c>
      <c r="D4645" s="78" t="s">
        <v>605</v>
      </c>
      <c r="E4645" s="79" t="str">
        <f>+IF(C4645&lt;&gt;"",VLOOKUP(MID(C4645,18,5),NIVELES!$A$133:$B$213,2,0),"")</f>
        <v>PICHINCHA</v>
      </c>
      <c r="F4645" s="80" t="s">
        <v>70</v>
      </c>
      <c r="G4645" s="81" t="str">
        <f>+IF(F4645&lt;&gt;"",VLOOKUP(F4645,NIVELES!$A$246:$C$464,3,0),"")</f>
        <v xml:space="preserve"> </v>
      </c>
      <c r="H4645" s="82" t="s">
        <v>1024</v>
      </c>
      <c r="I4645" s="78" t="s">
        <v>2201</v>
      </c>
      <c r="J4645" s="78" t="s">
        <v>1078</v>
      </c>
      <c r="K4645" s="78" t="s">
        <v>2185</v>
      </c>
      <c r="L4645" s="78" t="s">
        <v>1791</v>
      </c>
      <c r="M4645" s="78" t="s">
        <v>1791</v>
      </c>
      <c r="N4645" s="78" t="s">
        <v>1791</v>
      </c>
      <c r="O4645" s="78" t="s">
        <v>2167</v>
      </c>
      <c r="P4645" s="82">
        <v>1</v>
      </c>
      <c r="Q4645" s="78" t="s">
        <v>3932</v>
      </c>
      <c r="R4645" s="82"/>
      <c r="S4645" s="82"/>
      <c r="T4645" s="82"/>
      <c r="U4645" s="82"/>
      <c r="V4645" s="82"/>
      <c r="W4645" s="82"/>
      <c r="X4645" s="82"/>
      <c r="Y4645" s="82">
        <v>1</v>
      </c>
      <c r="Z4645" s="82"/>
      <c r="AA4645" s="82"/>
      <c r="AB4645" s="82"/>
      <c r="AC4645" s="82"/>
      <c r="AD4645" s="85" t="str">
        <f>IF(A4645&lt;&gt;"",IF(D4645="DIRECCIÓN_DE_TRANSFERENCIAS","280 0031",VLOOKUP(C4645,NIVELES!$A$14:$B$105,2,0)),"")</f>
        <v>280 9240</v>
      </c>
      <c r="AE4645" s="86" t="s">
        <v>322</v>
      </c>
      <c r="AF4645" s="86" t="s">
        <v>546</v>
      </c>
      <c r="AG4645" s="79" t="str">
        <f>+IF(AF4645&lt;&gt;"",VLOOKUP(AF4645,NIVELES!$A$666:$B$673,2,0),"")</f>
        <v>ATENCIÓN_INTEGRAL_A_PERSONAS_CON_DISCAPACIDAD</v>
      </c>
      <c r="AH4645" s="78" t="s">
        <v>322</v>
      </c>
      <c r="AI4645" s="79" t="str">
        <f>IF(AH4645&lt;&gt;"",VLOOKUP(CONCATENATE(AG4645,AH4645),NIVELES!$B$676:$C$745,2,0),"")</f>
        <v>Centros Directos Prestación De Servicio</v>
      </c>
      <c r="AJ4645" s="78" t="s">
        <v>429</v>
      </c>
      <c r="AK4645" s="79" t="str">
        <f>+IF(AJ4645&lt;&gt;"",VLOOKUP(AJ4645,NIVELES!$A$816:$B$892,2,0),"")</f>
        <v xml:space="preserve">PROMOVER EL RECONOCIMIENTO Y GARANTIA DE LOS DERECHOS DE LAS MUJERES Y HOMBRES CON DISCAPACIDAD,  SU DEBIDA VALORACIÓN Y EL RESPETO A SU DIGNIDAD  </v>
      </c>
      <c r="AL4645" s="78" t="s">
        <v>553</v>
      </c>
      <c r="AM4645" s="78">
        <v>510204</v>
      </c>
      <c r="AN4645" s="79" t="str">
        <f>IF(AM4645&lt;&gt;"",+VLOOKUP(AM4645,NIVELES!$A$1652:$B$2466,2,0),"")</f>
        <v>Decimocuarto Sueldo</v>
      </c>
      <c r="AO4645" s="87">
        <v>5778.67</v>
      </c>
      <c r="AP4645" s="88"/>
      <c r="AQ4645" s="88"/>
      <c r="AR4645" s="88"/>
      <c r="AS4645" s="88"/>
      <c r="AT4645" s="88"/>
      <c r="AU4645" s="88"/>
      <c r="AV4645" s="88"/>
      <c r="AW4645" s="88">
        <v>5778.67</v>
      </c>
      <c r="AX4645" s="88"/>
      <c r="AY4645" s="88"/>
      <c r="AZ4645" s="88"/>
      <c r="BA4645" s="88"/>
      <c r="BB4645" s="89">
        <f t="shared" si="287"/>
        <v>5778.67</v>
      </c>
      <c r="BC4645" s="90" t="str">
        <f t="shared" si="286"/>
        <v>OK</v>
      </c>
      <c r="BD4645" s="91" t="str">
        <f t="shared" si="288"/>
        <v xml:space="preserve">                  </v>
      </c>
      <c r="BE4645" s="92">
        <f t="shared" si="289"/>
        <v>1</v>
      </c>
    </row>
    <row r="4646" spans="1:57" s="74" customFormat="1" ht="50.1" customHeight="1" x14ac:dyDescent="0.2">
      <c r="A4646" s="78" t="s">
        <v>55</v>
      </c>
      <c r="B4646" s="78" t="s">
        <v>68</v>
      </c>
      <c r="C4646" s="78" t="s">
        <v>42</v>
      </c>
      <c r="D4646" s="78" t="s">
        <v>605</v>
      </c>
      <c r="E4646" s="79" t="str">
        <f>+IF(C4646&lt;&gt;"",VLOOKUP(MID(C4646,18,5),NIVELES!$A$133:$B$213,2,0),"")</f>
        <v>PICHINCHA</v>
      </c>
      <c r="F4646" s="80" t="s">
        <v>70</v>
      </c>
      <c r="G4646" s="81" t="str">
        <f>+IF(F4646&lt;&gt;"",VLOOKUP(F4646,NIVELES!$A$246:$C$464,3,0),"")</f>
        <v xml:space="preserve"> </v>
      </c>
      <c r="H4646" s="82" t="s">
        <v>1024</v>
      </c>
      <c r="I4646" s="78" t="s">
        <v>2201</v>
      </c>
      <c r="J4646" s="78" t="s">
        <v>1078</v>
      </c>
      <c r="K4646" s="78" t="s">
        <v>2185</v>
      </c>
      <c r="L4646" s="78" t="s">
        <v>1791</v>
      </c>
      <c r="M4646" s="78" t="s">
        <v>1791</v>
      </c>
      <c r="N4646" s="78" t="s">
        <v>1791</v>
      </c>
      <c r="O4646" s="78" t="s">
        <v>2167</v>
      </c>
      <c r="P4646" s="82">
        <v>12</v>
      </c>
      <c r="Q4646" s="78" t="s">
        <v>3932</v>
      </c>
      <c r="R4646" s="82">
        <v>1</v>
      </c>
      <c r="S4646" s="82">
        <v>1</v>
      </c>
      <c r="T4646" s="82">
        <v>1</v>
      </c>
      <c r="U4646" s="82">
        <v>1</v>
      </c>
      <c r="V4646" s="82">
        <v>1</v>
      </c>
      <c r="W4646" s="82">
        <v>1</v>
      </c>
      <c r="X4646" s="82">
        <v>1</v>
      </c>
      <c r="Y4646" s="82">
        <v>1</v>
      </c>
      <c r="Z4646" s="82">
        <v>1</v>
      </c>
      <c r="AA4646" s="82">
        <v>1</v>
      </c>
      <c r="AB4646" s="82">
        <v>1</v>
      </c>
      <c r="AC4646" s="82">
        <v>1</v>
      </c>
      <c r="AD4646" s="85" t="str">
        <f>IF(A4646&lt;&gt;"",IF(D4646="DIRECCIÓN_DE_TRANSFERENCIAS","280 0031",VLOOKUP(C4646,NIVELES!$A$14:$B$105,2,0)),"")</f>
        <v>280 9240</v>
      </c>
      <c r="AE4646" s="86" t="s">
        <v>322</v>
      </c>
      <c r="AF4646" s="86" t="s">
        <v>546</v>
      </c>
      <c r="AG4646" s="79" t="str">
        <f>+IF(AF4646&lt;&gt;"",VLOOKUP(AF4646,NIVELES!$A$666:$B$673,2,0),"")</f>
        <v>ATENCIÓN_INTEGRAL_A_PERSONAS_CON_DISCAPACIDAD</v>
      </c>
      <c r="AH4646" s="78" t="s">
        <v>322</v>
      </c>
      <c r="AI4646" s="79" t="str">
        <f>IF(AH4646&lt;&gt;"",VLOOKUP(CONCATENATE(AG4646,AH4646),NIVELES!$B$676:$C$745,2,0),"")</f>
        <v>Centros Directos Prestación De Servicio</v>
      </c>
      <c r="AJ4646" s="78" t="s">
        <v>429</v>
      </c>
      <c r="AK4646" s="79" t="str">
        <f>+IF(AJ4646&lt;&gt;"",VLOOKUP(AJ4646,NIVELES!$A$816:$B$892,2,0),"")</f>
        <v xml:space="preserve">PROMOVER EL RECONOCIMIENTO Y GARANTIA DE LOS DERECHOS DE LAS MUJERES Y HOMBRES CON DISCAPACIDAD,  SU DEBIDA VALORACIÓN Y EL RESPETO A SU DIGNIDAD  </v>
      </c>
      <c r="AL4646" s="78" t="s">
        <v>553</v>
      </c>
      <c r="AM4646" s="78">
        <v>510510</v>
      </c>
      <c r="AN4646" s="79" t="str">
        <f>IF(AM4646&lt;&gt;"",+VLOOKUP(AM4646,NIVELES!$A$1652:$B$2466,2,0),"")</f>
        <v>Servicios Personales por Contrato</v>
      </c>
      <c r="AO4646" s="87">
        <v>155738</v>
      </c>
      <c r="AP4646" s="88">
        <v>12978.17</v>
      </c>
      <c r="AQ4646" s="88">
        <v>12978.17</v>
      </c>
      <c r="AR4646" s="88">
        <v>12978.17</v>
      </c>
      <c r="AS4646" s="88">
        <v>12978.17</v>
      </c>
      <c r="AT4646" s="88">
        <v>12978.17</v>
      </c>
      <c r="AU4646" s="88">
        <v>12978.17</v>
      </c>
      <c r="AV4646" s="88">
        <v>12978.17</v>
      </c>
      <c r="AW4646" s="88">
        <v>12978.17</v>
      </c>
      <c r="AX4646" s="88">
        <v>12978.17</v>
      </c>
      <c r="AY4646" s="88">
        <v>12978.17</v>
      </c>
      <c r="AZ4646" s="88">
        <v>12978.17</v>
      </c>
      <c r="BA4646" s="88">
        <v>12978.13</v>
      </c>
      <c r="BB4646" s="89">
        <f t="shared" si="287"/>
        <v>155738</v>
      </c>
      <c r="BC4646" s="90" t="str">
        <f t="shared" si="286"/>
        <v>OK</v>
      </c>
      <c r="BD4646" s="91" t="str">
        <f t="shared" si="288"/>
        <v xml:space="preserve">                  </v>
      </c>
      <c r="BE4646" s="92">
        <f t="shared" si="289"/>
        <v>12</v>
      </c>
    </row>
    <row r="4647" spans="1:57" s="74" customFormat="1" ht="50.1" customHeight="1" x14ac:dyDescent="0.2">
      <c r="A4647" s="78" t="s">
        <v>55</v>
      </c>
      <c r="B4647" s="78" t="s">
        <v>68</v>
      </c>
      <c r="C4647" s="78" t="s">
        <v>42</v>
      </c>
      <c r="D4647" s="78" t="s">
        <v>605</v>
      </c>
      <c r="E4647" s="79" t="str">
        <f>+IF(C4647&lt;&gt;"",VLOOKUP(MID(C4647,18,5),NIVELES!$A$133:$B$213,2,0),"")</f>
        <v>PICHINCHA</v>
      </c>
      <c r="F4647" s="80" t="s">
        <v>70</v>
      </c>
      <c r="G4647" s="81" t="str">
        <f>+IF(F4647&lt;&gt;"",VLOOKUP(F4647,NIVELES!$A$246:$C$464,3,0),"")</f>
        <v xml:space="preserve"> </v>
      </c>
      <c r="H4647" s="82" t="s">
        <v>1024</v>
      </c>
      <c r="I4647" s="78" t="s">
        <v>2201</v>
      </c>
      <c r="J4647" s="78" t="s">
        <v>1078</v>
      </c>
      <c r="K4647" s="78" t="s">
        <v>2185</v>
      </c>
      <c r="L4647" s="78" t="s">
        <v>1791</v>
      </c>
      <c r="M4647" s="78" t="s">
        <v>1791</v>
      </c>
      <c r="N4647" s="78" t="s">
        <v>1791</v>
      </c>
      <c r="O4647" s="78" t="s">
        <v>2167</v>
      </c>
      <c r="P4647" s="82">
        <v>12</v>
      </c>
      <c r="Q4647" s="78" t="s">
        <v>3932</v>
      </c>
      <c r="R4647" s="82">
        <v>1</v>
      </c>
      <c r="S4647" s="82">
        <v>1</v>
      </c>
      <c r="T4647" s="82">
        <v>1</v>
      </c>
      <c r="U4647" s="82">
        <v>1</v>
      </c>
      <c r="V4647" s="82">
        <v>1</v>
      </c>
      <c r="W4647" s="82">
        <v>1</v>
      </c>
      <c r="X4647" s="82">
        <v>1</v>
      </c>
      <c r="Y4647" s="82">
        <v>1</v>
      </c>
      <c r="Z4647" s="82">
        <v>1</v>
      </c>
      <c r="AA4647" s="82">
        <v>1</v>
      </c>
      <c r="AB4647" s="82">
        <v>1</v>
      </c>
      <c r="AC4647" s="82">
        <v>1</v>
      </c>
      <c r="AD4647" s="85" t="str">
        <f>IF(A4647&lt;&gt;"",IF(D4647="DIRECCIÓN_DE_TRANSFERENCIAS","280 0031",VLOOKUP(C4647,NIVELES!$A$14:$B$105,2,0)),"")</f>
        <v>280 9240</v>
      </c>
      <c r="AE4647" s="86" t="s">
        <v>322</v>
      </c>
      <c r="AF4647" s="86" t="s">
        <v>546</v>
      </c>
      <c r="AG4647" s="79" t="str">
        <f>+IF(AF4647&lt;&gt;"",VLOOKUP(AF4647,NIVELES!$A$666:$B$673,2,0),"")</f>
        <v>ATENCIÓN_INTEGRAL_A_PERSONAS_CON_DISCAPACIDAD</v>
      </c>
      <c r="AH4647" s="78" t="s">
        <v>322</v>
      </c>
      <c r="AI4647" s="79" t="str">
        <f>IF(AH4647&lt;&gt;"",VLOOKUP(CONCATENATE(AG4647,AH4647),NIVELES!$B$676:$C$745,2,0),"")</f>
        <v>Centros Directos Prestación De Servicio</v>
      </c>
      <c r="AJ4647" s="78" t="s">
        <v>429</v>
      </c>
      <c r="AK4647" s="79" t="str">
        <f>+IF(AJ4647&lt;&gt;"",VLOOKUP(AJ4647,NIVELES!$A$816:$B$892,2,0),"")</f>
        <v xml:space="preserve">PROMOVER EL RECONOCIMIENTO Y GARANTIA DE LOS DERECHOS DE LAS MUJERES Y HOMBRES CON DISCAPACIDAD,  SU DEBIDA VALORACIÓN Y EL RESPETO A SU DIGNIDAD  </v>
      </c>
      <c r="AL4647" s="78" t="s">
        <v>553</v>
      </c>
      <c r="AM4647" s="78">
        <v>510601</v>
      </c>
      <c r="AN4647" s="79" t="str">
        <f>IF(AM4647&lt;&gt;"",+VLOOKUP(AM4647,NIVELES!$A$1652:$B$2466,2,0),"")</f>
        <v>Aporte Patronal</v>
      </c>
      <c r="AO4647" s="87">
        <v>16075.36</v>
      </c>
      <c r="AP4647" s="88">
        <v>1339.61</v>
      </c>
      <c r="AQ4647" s="88">
        <v>1339.61</v>
      </c>
      <c r="AR4647" s="88">
        <v>1339.61</v>
      </c>
      <c r="AS4647" s="88">
        <v>1339.61</v>
      </c>
      <c r="AT4647" s="88">
        <v>1339.61</v>
      </c>
      <c r="AU4647" s="88">
        <v>1339.61</v>
      </c>
      <c r="AV4647" s="88">
        <v>1339.61</v>
      </c>
      <c r="AW4647" s="88">
        <v>1339.61</v>
      </c>
      <c r="AX4647" s="88">
        <v>1339.61</v>
      </c>
      <c r="AY4647" s="88">
        <v>1339.61</v>
      </c>
      <c r="AZ4647" s="88">
        <v>1339.61</v>
      </c>
      <c r="BA4647" s="88">
        <v>1339.65</v>
      </c>
      <c r="BB4647" s="89">
        <f t="shared" si="287"/>
        <v>16075.36</v>
      </c>
      <c r="BC4647" s="90" t="str">
        <f t="shared" si="286"/>
        <v>OK</v>
      </c>
      <c r="BD4647" s="91" t="str">
        <f t="shared" si="288"/>
        <v xml:space="preserve">                  </v>
      </c>
      <c r="BE4647" s="92">
        <f t="shared" si="289"/>
        <v>12</v>
      </c>
    </row>
    <row r="4648" spans="1:57" s="74" customFormat="1" ht="50.1" customHeight="1" x14ac:dyDescent="0.2">
      <c r="A4648" s="78" t="s">
        <v>55</v>
      </c>
      <c r="B4648" s="78" t="s">
        <v>68</v>
      </c>
      <c r="C4648" s="78" t="s">
        <v>42</v>
      </c>
      <c r="D4648" s="78" t="s">
        <v>605</v>
      </c>
      <c r="E4648" s="79" t="str">
        <f>+IF(C4648&lt;&gt;"",VLOOKUP(MID(C4648,18,5),NIVELES!$A$133:$B$213,2,0),"")</f>
        <v>PICHINCHA</v>
      </c>
      <c r="F4648" s="80" t="s">
        <v>70</v>
      </c>
      <c r="G4648" s="81" t="str">
        <f>+IF(F4648&lt;&gt;"",VLOOKUP(F4648,NIVELES!$A$246:$C$464,3,0),"")</f>
        <v xml:space="preserve"> </v>
      </c>
      <c r="H4648" s="82" t="s">
        <v>1024</v>
      </c>
      <c r="I4648" s="78" t="s">
        <v>2201</v>
      </c>
      <c r="J4648" s="78" t="s">
        <v>1078</v>
      </c>
      <c r="K4648" s="78" t="s">
        <v>2185</v>
      </c>
      <c r="L4648" s="78" t="s">
        <v>1791</v>
      </c>
      <c r="M4648" s="78" t="s">
        <v>1791</v>
      </c>
      <c r="N4648" s="78" t="s">
        <v>1791</v>
      </c>
      <c r="O4648" s="78" t="s">
        <v>2167</v>
      </c>
      <c r="P4648" s="82">
        <v>12</v>
      </c>
      <c r="Q4648" s="78" t="s">
        <v>3932</v>
      </c>
      <c r="R4648" s="82">
        <v>1</v>
      </c>
      <c r="S4648" s="82">
        <v>1</v>
      </c>
      <c r="T4648" s="82">
        <v>1</v>
      </c>
      <c r="U4648" s="82">
        <v>1</v>
      </c>
      <c r="V4648" s="82">
        <v>1</v>
      </c>
      <c r="W4648" s="82">
        <v>1</v>
      </c>
      <c r="X4648" s="82">
        <v>1</v>
      </c>
      <c r="Y4648" s="82">
        <v>1</v>
      </c>
      <c r="Z4648" s="82">
        <v>1</v>
      </c>
      <c r="AA4648" s="82">
        <v>1</v>
      </c>
      <c r="AB4648" s="82">
        <v>1</v>
      </c>
      <c r="AC4648" s="82">
        <v>1</v>
      </c>
      <c r="AD4648" s="85" t="str">
        <f>IF(A4648&lt;&gt;"",IF(D4648="DIRECCIÓN_DE_TRANSFERENCIAS","280 0031",VLOOKUP(C4648,NIVELES!$A$14:$B$105,2,0)),"")</f>
        <v>280 9240</v>
      </c>
      <c r="AE4648" s="86" t="s">
        <v>322</v>
      </c>
      <c r="AF4648" s="86" t="s">
        <v>546</v>
      </c>
      <c r="AG4648" s="79" t="str">
        <f>+IF(AF4648&lt;&gt;"",VLOOKUP(AF4648,NIVELES!$A$666:$B$673,2,0),"")</f>
        <v>ATENCIÓN_INTEGRAL_A_PERSONAS_CON_DISCAPACIDAD</v>
      </c>
      <c r="AH4648" s="78" t="s">
        <v>322</v>
      </c>
      <c r="AI4648" s="79" t="str">
        <f>IF(AH4648&lt;&gt;"",VLOOKUP(CONCATENATE(AG4648,AH4648),NIVELES!$B$676:$C$745,2,0),"")</f>
        <v>Centros Directos Prestación De Servicio</v>
      </c>
      <c r="AJ4648" s="78" t="s">
        <v>429</v>
      </c>
      <c r="AK4648" s="79" t="str">
        <f>+IF(AJ4648&lt;&gt;"",VLOOKUP(AJ4648,NIVELES!$A$816:$B$892,2,0),"")</f>
        <v xml:space="preserve">PROMOVER EL RECONOCIMIENTO Y GARANTIA DE LOS DERECHOS DE LAS MUJERES Y HOMBRES CON DISCAPACIDAD,  SU DEBIDA VALORACIÓN Y EL RESPETO A SU DIGNIDAD  </v>
      </c>
      <c r="AL4648" s="78" t="s">
        <v>553</v>
      </c>
      <c r="AM4648" s="78">
        <v>510602</v>
      </c>
      <c r="AN4648" s="79" t="str">
        <f>IF(AM4648&lt;&gt;"",+VLOOKUP(AM4648,NIVELES!$A$1652:$B$2466,2,0),"")</f>
        <v>Fondo de Reserva</v>
      </c>
      <c r="AO4648" s="87">
        <v>13882</v>
      </c>
      <c r="AP4648" s="88">
        <v>1156.83</v>
      </c>
      <c r="AQ4648" s="88">
        <v>1156.83</v>
      </c>
      <c r="AR4648" s="88">
        <v>1156.83</v>
      </c>
      <c r="AS4648" s="88">
        <v>1156.83</v>
      </c>
      <c r="AT4648" s="88">
        <v>1156.83</v>
      </c>
      <c r="AU4648" s="88">
        <v>1156.83</v>
      </c>
      <c r="AV4648" s="88">
        <v>1156.83</v>
      </c>
      <c r="AW4648" s="88">
        <v>1156.83</v>
      </c>
      <c r="AX4648" s="88">
        <v>1156.83</v>
      </c>
      <c r="AY4648" s="88">
        <v>1156.83</v>
      </c>
      <c r="AZ4648" s="88">
        <v>1156.83</v>
      </c>
      <c r="BA4648" s="88">
        <v>1156.8699999999999</v>
      </c>
      <c r="BB4648" s="89">
        <f t="shared" si="287"/>
        <v>13882</v>
      </c>
      <c r="BC4648" s="90" t="str">
        <f t="shared" si="286"/>
        <v>OK</v>
      </c>
      <c r="BD4648" s="91" t="str">
        <f t="shared" si="288"/>
        <v xml:space="preserve">                  </v>
      </c>
      <c r="BE4648" s="92">
        <f t="shared" si="289"/>
        <v>12</v>
      </c>
    </row>
    <row r="4649" spans="1:57" s="74" customFormat="1" ht="50.1" customHeight="1" x14ac:dyDescent="0.2">
      <c r="A4649" s="78" t="s">
        <v>55</v>
      </c>
      <c r="B4649" s="78" t="s">
        <v>68</v>
      </c>
      <c r="C4649" s="78" t="s">
        <v>42</v>
      </c>
      <c r="D4649" s="78" t="s">
        <v>605</v>
      </c>
      <c r="E4649" s="79" t="str">
        <f>+IF(C4649&lt;&gt;"",VLOOKUP(MID(C4649,18,5),NIVELES!$A$133:$B$213,2,0),"")</f>
        <v>PICHINCHA</v>
      </c>
      <c r="F4649" s="80" t="s">
        <v>70</v>
      </c>
      <c r="G4649" s="81" t="str">
        <f>+IF(F4649&lt;&gt;"",VLOOKUP(F4649,NIVELES!$A$246:$C$464,3,0),"")</f>
        <v xml:space="preserve"> </v>
      </c>
      <c r="H4649" s="82" t="s">
        <v>1024</v>
      </c>
      <c r="I4649" s="78" t="s">
        <v>2201</v>
      </c>
      <c r="J4649" s="78" t="s">
        <v>1078</v>
      </c>
      <c r="K4649" s="78" t="s">
        <v>2185</v>
      </c>
      <c r="L4649" s="78" t="s">
        <v>1791</v>
      </c>
      <c r="M4649" s="78" t="s">
        <v>1791</v>
      </c>
      <c r="N4649" s="78" t="s">
        <v>1791</v>
      </c>
      <c r="O4649" s="78" t="s">
        <v>3870</v>
      </c>
      <c r="P4649" s="82">
        <v>12</v>
      </c>
      <c r="Q4649" s="78" t="s">
        <v>3898</v>
      </c>
      <c r="R4649" s="82">
        <v>1</v>
      </c>
      <c r="S4649" s="82">
        <v>1</v>
      </c>
      <c r="T4649" s="82">
        <v>1</v>
      </c>
      <c r="U4649" s="82">
        <v>1</v>
      </c>
      <c r="V4649" s="82">
        <v>1</v>
      </c>
      <c r="W4649" s="82">
        <v>1</v>
      </c>
      <c r="X4649" s="82">
        <v>1</v>
      </c>
      <c r="Y4649" s="82">
        <v>1</v>
      </c>
      <c r="Z4649" s="82">
        <v>1</v>
      </c>
      <c r="AA4649" s="82">
        <v>1</v>
      </c>
      <c r="AB4649" s="82">
        <v>1</v>
      </c>
      <c r="AC4649" s="82">
        <v>1</v>
      </c>
      <c r="AD4649" s="85" t="str">
        <f>IF(A4649&lt;&gt;"",IF(D4649="DIRECCIÓN_DE_TRANSFERENCIAS","280 0031",VLOOKUP(C4649,NIVELES!$A$14:$B$105,2,0)),"")</f>
        <v>280 9240</v>
      </c>
      <c r="AE4649" s="86" t="s">
        <v>322</v>
      </c>
      <c r="AF4649" s="86" t="s">
        <v>546</v>
      </c>
      <c r="AG4649" s="79" t="str">
        <f>+IF(AF4649&lt;&gt;"",VLOOKUP(AF4649,NIVELES!$A$666:$B$673,2,0),"")</f>
        <v>ATENCIÓN_INTEGRAL_A_PERSONAS_CON_DISCAPACIDAD</v>
      </c>
      <c r="AH4649" s="78" t="s">
        <v>322</v>
      </c>
      <c r="AI4649" s="79" t="str">
        <f>IF(AH4649&lt;&gt;"",VLOOKUP(CONCATENATE(AG4649,AH4649),NIVELES!$B$676:$C$745,2,0),"")</f>
        <v>Centros Directos Prestación De Servicio</v>
      </c>
      <c r="AJ4649" s="78" t="s">
        <v>429</v>
      </c>
      <c r="AK4649" s="79" t="str">
        <f>+IF(AJ4649&lt;&gt;"",VLOOKUP(AJ4649,NIVELES!$A$816:$B$892,2,0),"")</f>
        <v xml:space="preserve">PROMOVER EL RECONOCIMIENTO Y GARANTIA DE LOS DERECHOS DE LAS MUJERES Y HOMBRES CON DISCAPACIDAD,  SU DEBIDA VALORACIÓN Y EL RESPETO A SU DIGNIDAD  </v>
      </c>
      <c r="AL4649" s="78" t="s">
        <v>554</v>
      </c>
      <c r="AM4649" s="78">
        <v>530101</v>
      </c>
      <c r="AN4649" s="79" t="str">
        <f>IF(AM4649&lt;&gt;"",+VLOOKUP(AM4649,NIVELES!$A$1652:$B$2466,2,0),"")</f>
        <v>Agua Potable</v>
      </c>
      <c r="AO4649" s="87">
        <v>11000</v>
      </c>
      <c r="AP4649" s="88">
        <v>916.67</v>
      </c>
      <c r="AQ4649" s="88">
        <v>916.67</v>
      </c>
      <c r="AR4649" s="88">
        <v>916.67</v>
      </c>
      <c r="AS4649" s="88">
        <v>916.67</v>
      </c>
      <c r="AT4649" s="88">
        <v>916.67</v>
      </c>
      <c r="AU4649" s="88">
        <v>916.67</v>
      </c>
      <c r="AV4649" s="88">
        <v>916.67</v>
      </c>
      <c r="AW4649" s="88">
        <v>916.67</v>
      </c>
      <c r="AX4649" s="88">
        <v>916.67</v>
      </c>
      <c r="AY4649" s="88">
        <v>916.67</v>
      </c>
      <c r="AZ4649" s="88">
        <v>916.67</v>
      </c>
      <c r="BA4649" s="88">
        <v>916.63</v>
      </c>
      <c r="BB4649" s="89">
        <f t="shared" si="287"/>
        <v>10999.999999999998</v>
      </c>
      <c r="BC4649" s="90" t="str">
        <f t="shared" si="286"/>
        <v>OK</v>
      </c>
      <c r="BD4649" s="91" t="str">
        <f t="shared" si="288"/>
        <v xml:space="preserve">                  </v>
      </c>
      <c r="BE4649" s="92">
        <f t="shared" si="289"/>
        <v>12</v>
      </c>
    </row>
    <row r="4650" spans="1:57" s="74" customFormat="1" ht="50.1" customHeight="1" x14ac:dyDescent="0.2">
      <c r="A4650" s="78" t="s">
        <v>55</v>
      </c>
      <c r="B4650" s="78" t="s">
        <v>68</v>
      </c>
      <c r="C4650" s="78" t="s">
        <v>42</v>
      </c>
      <c r="D4650" s="78" t="s">
        <v>605</v>
      </c>
      <c r="E4650" s="79" t="str">
        <f>+IF(C4650&lt;&gt;"",VLOOKUP(MID(C4650,18,5),NIVELES!$A$133:$B$213,2,0),"")</f>
        <v>PICHINCHA</v>
      </c>
      <c r="F4650" s="80" t="s">
        <v>70</v>
      </c>
      <c r="G4650" s="81" t="str">
        <f>+IF(F4650&lt;&gt;"",VLOOKUP(F4650,NIVELES!$A$246:$C$464,3,0),"")</f>
        <v xml:space="preserve"> </v>
      </c>
      <c r="H4650" s="82" t="s">
        <v>1024</v>
      </c>
      <c r="I4650" s="78" t="s">
        <v>2201</v>
      </c>
      <c r="J4650" s="78" t="s">
        <v>1078</v>
      </c>
      <c r="K4650" s="78" t="s">
        <v>2185</v>
      </c>
      <c r="L4650" s="78" t="s">
        <v>1791</v>
      </c>
      <c r="M4650" s="78" t="s">
        <v>1791</v>
      </c>
      <c r="N4650" s="78" t="s">
        <v>1791</v>
      </c>
      <c r="O4650" s="78" t="s">
        <v>3872</v>
      </c>
      <c r="P4650" s="82">
        <v>12</v>
      </c>
      <c r="Q4650" s="78" t="s">
        <v>3919</v>
      </c>
      <c r="R4650" s="82">
        <v>1</v>
      </c>
      <c r="S4650" s="82">
        <v>1</v>
      </c>
      <c r="T4650" s="82">
        <v>1</v>
      </c>
      <c r="U4650" s="82">
        <v>1</v>
      </c>
      <c r="V4650" s="82">
        <v>1</v>
      </c>
      <c r="W4650" s="82">
        <v>1</v>
      </c>
      <c r="X4650" s="82">
        <v>1</v>
      </c>
      <c r="Y4650" s="82">
        <v>1</v>
      </c>
      <c r="Z4650" s="82">
        <v>1</v>
      </c>
      <c r="AA4650" s="82">
        <v>1</v>
      </c>
      <c r="AB4650" s="82">
        <v>1</v>
      </c>
      <c r="AC4650" s="82">
        <v>1</v>
      </c>
      <c r="AD4650" s="85" t="str">
        <f>IF(A4650&lt;&gt;"",IF(D4650="DIRECCIÓN_DE_TRANSFERENCIAS","280 0031",VLOOKUP(C4650,NIVELES!$A$14:$B$105,2,0)),"")</f>
        <v>280 9240</v>
      </c>
      <c r="AE4650" s="86" t="s">
        <v>322</v>
      </c>
      <c r="AF4650" s="86" t="s">
        <v>546</v>
      </c>
      <c r="AG4650" s="79" t="str">
        <f>+IF(AF4650&lt;&gt;"",VLOOKUP(AF4650,NIVELES!$A$666:$B$673,2,0),"")</f>
        <v>ATENCIÓN_INTEGRAL_A_PERSONAS_CON_DISCAPACIDAD</v>
      </c>
      <c r="AH4650" s="78" t="s">
        <v>322</v>
      </c>
      <c r="AI4650" s="79" t="str">
        <f>IF(AH4650&lt;&gt;"",VLOOKUP(CONCATENATE(AG4650,AH4650),NIVELES!$B$676:$C$745,2,0),"")</f>
        <v>Centros Directos Prestación De Servicio</v>
      </c>
      <c r="AJ4650" s="78" t="s">
        <v>429</v>
      </c>
      <c r="AK4650" s="79" t="str">
        <f>+IF(AJ4650&lt;&gt;"",VLOOKUP(AJ4650,NIVELES!$A$816:$B$892,2,0),"")</f>
        <v xml:space="preserve">PROMOVER EL RECONOCIMIENTO Y GARANTIA DE LOS DERECHOS DE LAS MUJERES Y HOMBRES CON DISCAPACIDAD,  SU DEBIDA VALORACIÓN Y EL RESPETO A SU DIGNIDAD  </v>
      </c>
      <c r="AL4650" s="78" t="s">
        <v>554</v>
      </c>
      <c r="AM4650" s="78">
        <v>530104</v>
      </c>
      <c r="AN4650" s="79" t="str">
        <f>IF(AM4650&lt;&gt;"",+VLOOKUP(AM4650,NIVELES!$A$1652:$B$2466,2,0),"")</f>
        <v>Energía Eléctrica</v>
      </c>
      <c r="AO4650" s="87">
        <v>10000</v>
      </c>
      <c r="AP4650" s="88">
        <v>833.33</v>
      </c>
      <c r="AQ4650" s="88">
        <v>833.33</v>
      </c>
      <c r="AR4650" s="88">
        <v>833.33</v>
      </c>
      <c r="AS4650" s="88">
        <v>833.33</v>
      </c>
      <c r="AT4650" s="88">
        <v>833.33</v>
      </c>
      <c r="AU4650" s="88">
        <v>833.33</v>
      </c>
      <c r="AV4650" s="88">
        <v>833.33</v>
      </c>
      <c r="AW4650" s="88">
        <v>833.33</v>
      </c>
      <c r="AX4650" s="88">
        <v>833.33</v>
      </c>
      <c r="AY4650" s="88">
        <v>833.33</v>
      </c>
      <c r="AZ4650" s="88">
        <v>833.33</v>
      </c>
      <c r="BA4650" s="88">
        <v>833.37</v>
      </c>
      <c r="BB4650" s="89">
        <f t="shared" si="287"/>
        <v>10000.000000000002</v>
      </c>
      <c r="BC4650" s="90" t="str">
        <f t="shared" si="286"/>
        <v>OK</v>
      </c>
      <c r="BD4650" s="91" t="str">
        <f t="shared" si="288"/>
        <v xml:space="preserve">                  </v>
      </c>
      <c r="BE4650" s="92">
        <f t="shared" si="289"/>
        <v>12</v>
      </c>
    </row>
    <row r="4651" spans="1:57" s="74" customFormat="1" ht="50.1" customHeight="1" x14ac:dyDescent="0.2">
      <c r="A4651" s="78" t="s">
        <v>55</v>
      </c>
      <c r="B4651" s="78" t="s">
        <v>68</v>
      </c>
      <c r="C4651" s="78" t="s">
        <v>42</v>
      </c>
      <c r="D4651" s="78" t="s">
        <v>605</v>
      </c>
      <c r="E4651" s="79" t="str">
        <f>+IF(C4651&lt;&gt;"",VLOOKUP(MID(C4651,18,5),NIVELES!$A$133:$B$213,2,0),"")</f>
        <v>PICHINCHA</v>
      </c>
      <c r="F4651" s="80" t="s">
        <v>70</v>
      </c>
      <c r="G4651" s="81" t="str">
        <f>+IF(F4651&lt;&gt;"",VLOOKUP(F4651,NIVELES!$A$246:$C$464,3,0),"")</f>
        <v xml:space="preserve"> </v>
      </c>
      <c r="H4651" s="82" t="s">
        <v>1024</v>
      </c>
      <c r="I4651" s="78" t="s">
        <v>2201</v>
      </c>
      <c r="J4651" s="78" t="s">
        <v>1078</v>
      </c>
      <c r="K4651" s="78" t="s">
        <v>2185</v>
      </c>
      <c r="L4651" s="78" t="s">
        <v>1791</v>
      </c>
      <c r="M4651" s="78" t="s">
        <v>1791</v>
      </c>
      <c r="N4651" s="78" t="s">
        <v>1791</v>
      </c>
      <c r="O4651" s="78" t="s">
        <v>3873</v>
      </c>
      <c r="P4651" s="82">
        <v>12</v>
      </c>
      <c r="Q4651" s="78" t="s">
        <v>3898</v>
      </c>
      <c r="R4651" s="82">
        <v>1</v>
      </c>
      <c r="S4651" s="82">
        <v>1</v>
      </c>
      <c r="T4651" s="82">
        <v>1</v>
      </c>
      <c r="U4651" s="82">
        <v>1</v>
      </c>
      <c r="V4651" s="82">
        <v>1</v>
      </c>
      <c r="W4651" s="82">
        <v>1</v>
      </c>
      <c r="X4651" s="82">
        <v>1</v>
      </c>
      <c r="Y4651" s="82">
        <v>1</v>
      </c>
      <c r="Z4651" s="82">
        <v>1</v>
      </c>
      <c r="AA4651" s="82">
        <v>1</v>
      </c>
      <c r="AB4651" s="82">
        <v>1</v>
      </c>
      <c r="AC4651" s="82">
        <v>1</v>
      </c>
      <c r="AD4651" s="85" t="str">
        <f>IF(A4651&lt;&gt;"",IF(D4651="DIRECCIÓN_DE_TRANSFERENCIAS","280 0031",VLOOKUP(C4651,NIVELES!$A$14:$B$105,2,0)),"")</f>
        <v>280 9240</v>
      </c>
      <c r="AE4651" s="86" t="s">
        <v>322</v>
      </c>
      <c r="AF4651" s="86" t="s">
        <v>546</v>
      </c>
      <c r="AG4651" s="79" t="str">
        <f>+IF(AF4651&lt;&gt;"",VLOOKUP(AF4651,NIVELES!$A$666:$B$673,2,0),"")</f>
        <v>ATENCIÓN_INTEGRAL_A_PERSONAS_CON_DISCAPACIDAD</v>
      </c>
      <c r="AH4651" s="78" t="s">
        <v>322</v>
      </c>
      <c r="AI4651" s="79" t="str">
        <f>IF(AH4651&lt;&gt;"",VLOOKUP(CONCATENATE(AG4651,AH4651),NIVELES!$B$676:$C$745,2,0),"")</f>
        <v>Centros Directos Prestación De Servicio</v>
      </c>
      <c r="AJ4651" s="78" t="s">
        <v>429</v>
      </c>
      <c r="AK4651" s="79" t="str">
        <f>+IF(AJ4651&lt;&gt;"",VLOOKUP(AJ4651,NIVELES!$A$816:$B$892,2,0),"")</f>
        <v xml:space="preserve">PROMOVER EL RECONOCIMIENTO Y GARANTIA DE LOS DERECHOS DE LAS MUJERES Y HOMBRES CON DISCAPACIDAD,  SU DEBIDA VALORACIÓN Y EL RESPETO A SU DIGNIDAD  </v>
      </c>
      <c r="AL4651" s="78" t="s">
        <v>554</v>
      </c>
      <c r="AM4651" s="78">
        <v>530105</v>
      </c>
      <c r="AN4651" s="79" t="str">
        <f>IF(AM4651&lt;&gt;"",+VLOOKUP(AM4651,NIVELES!$A$1652:$B$2466,2,0),"")</f>
        <v>Telecomunicaciones</v>
      </c>
      <c r="AO4651" s="87">
        <v>4000</v>
      </c>
      <c r="AP4651" s="88">
        <v>333.33</v>
      </c>
      <c r="AQ4651" s="88">
        <v>333.33</v>
      </c>
      <c r="AR4651" s="88">
        <v>333.33</v>
      </c>
      <c r="AS4651" s="88">
        <v>333.33</v>
      </c>
      <c r="AT4651" s="88">
        <v>333.33</v>
      </c>
      <c r="AU4651" s="88">
        <v>333.33</v>
      </c>
      <c r="AV4651" s="88">
        <v>333.33</v>
      </c>
      <c r="AW4651" s="88">
        <v>333.33</v>
      </c>
      <c r="AX4651" s="88">
        <v>333.33</v>
      </c>
      <c r="AY4651" s="88">
        <v>333.33</v>
      </c>
      <c r="AZ4651" s="88">
        <v>333.33</v>
      </c>
      <c r="BA4651" s="88">
        <v>333.37</v>
      </c>
      <c r="BB4651" s="89">
        <f t="shared" si="287"/>
        <v>3999.9999999999995</v>
      </c>
      <c r="BC4651" s="90" t="str">
        <f t="shared" si="286"/>
        <v>OK</v>
      </c>
      <c r="BD4651" s="91" t="str">
        <f t="shared" si="288"/>
        <v xml:space="preserve">                  </v>
      </c>
      <c r="BE4651" s="92">
        <f t="shared" si="289"/>
        <v>12</v>
      </c>
    </row>
    <row r="4652" spans="1:57" s="74" customFormat="1" ht="50.1" customHeight="1" x14ac:dyDescent="0.2">
      <c r="A4652" s="78" t="s">
        <v>55</v>
      </c>
      <c r="B4652" s="78" t="s">
        <v>68</v>
      </c>
      <c r="C4652" s="78" t="s">
        <v>42</v>
      </c>
      <c r="D4652" s="78" t="s">
        <v>605</v>
      </c>
      <c r="E4652" s="79" t="str">
        <f>+IF(C4652&lt;&gt;"",VLOOKUP(MID(C4652,18,5),NIVELES!$A$133:$B$213,2,0),"")</f>
        <v>PICHINCHA</v>
      </c>
      <c r="F4652" s="80" t="s">
        <v>70</v>
      </c>
      <c r="G4652" s="81" t="str">
        <f>+IF(F4652&lt;&gt;"",VLOOKUP(F4652,NIVELES!$A$246:$C$464,3,0),"")</f>
        <v xml:space="preserve"> </v>
      </c>
      <c r="H4652" s="82" t="s">
        <v>1024</v>
      </c>
      <c r="I4652" s="78" t="s">
        <v>2201</v>
      </c>
      <c r="J4652" s="78" t="s">
        <v>1078</v>
      </c>
      <c r="K4652" s="78" t="s">
        <v>2185</v>
      </c>
      <c r="L4652" s="78" t="s">
        <v>1791</v>
      </c>
      <c r="M4652" s="78" t="s">
        <v>1791</v>
      </c>
      <c r="N4652" s="78" t="s">
        <v>1791</v>
      </c>
      <c r="O4652" s="78" t="s">
        <v>4037</v>
      </c>
      <c r="P4652" s="82">
        <v>1</v>
      </c>
      <c r="Q4652" s="78" t="s">
        <v>4038</v>
      </c>
      <c r="R4652" s="82"/>
      <c r="S4652" s="82"/>
      <c r="T4652" s="82">
        <v>1</v>
      </c>
      <c r="U4652" s="82"/>
      <c r="V4652" s="82"/>
      <c r="W4652" s="82"/>
      <c r="X4652" s="82"/>
      <c r="Y4652" s="82"/>
      <c r="Z4652" s="82"/>
      <c r="AA4652" s="82"/>
      <c r="AB4652" s="82"/>
      <c r="AC4652" s="82"/>
      <c r="AD4652" s="85" t="str">
        <f>IF(A4652&lt;&gt;"",IF(D4652="DIRECCIÓN_DE_TRANSFERENCIAS","280 0031",VLOOKUP(C4652,NIVELES!$A$14:$B$105,2,0)),"")</f>
        <v>280 9240</v>
      </c>
      <c r="AE4652" s="86" t="s">
        <v>322</v>
      </c>
      <c r="AF4652" s="86" t="s">
        <v>546</v>
      </c>
      <c r="AG4652" s="79" t="str">
        <f>+IF(AF4652&lt;&gt;"",VLOOKUP(AF4652,NIVELES!$A$666:$B$673,2,0),"")</f>
        <v>ATENCIÓN_INTEGRAL_A_PERSONAS_CON_DISCAPACIDAD</v>
      </c>
      <c r="AH4652" s="78" t="s">
        <v>322</v>
      </c>
      <c r="AI4652" s="79" t="str">
        <f>IF(AH4652&lt;&gt;"",VLOOKUP(CONCATENATE(AG4652,AH4652),NIVELES!$B$676:$C$745,2,0),"")</f>
        <v>Centros Directos Prestación De Servicio</v>
      </c>
      <c r="AJ4652" s="78" t="s">
        <v>429</v>
      </c>
      <c r="AK4652" s="79" t="str">
        <f>+IF(AJ4652&lt;&gt;"",VLOOKUP(AJ4652,NIVELES!$A$816:$B$892,2,0),"")</f>
        <v xml:space="preserve">PROMOVER EL RECONOCIMIENTO Y GARANTIA DE LOS DERECHOS DE LAS MUJERES Y HOMBRES CON DISCAPACIDAD,  SU DEBIDA VALORACIÓN Y EL RESPETO A SU DIGNIDAD  </v>
      </c>
      <c r="AL4652" s="78" t="s">
        <v>554</v>
      </c>
      <c r="AM4652" s="78">
        <v>530203</v>
      </c>
      <c r="AN4652" s="79" t="str">
        <f>IF(AM4652&lt;&gt;"",+VLOOKUP(AM4652,NIVELES!$A$1652:$B$2466,2,0),"")</f>
        <v>Almacenamiento, Embalaje, Envase y Recarga de Extintores</v>
      </c>
      <c r="AO4652" s="87">
        <v>1781</v>
      </c>
      <c r="AP4652" s="88"/>
      <c r="AQ4652" s="88"/>
      <c r="AR4652" s="88">
        <v>1781</v>
      </c>
      <c r="AS4652" s="88"/>
      <c r="AT4652" s="88"/>
      <c r="AU4652" s="88"/>
      <c r="AV4652" s="88"/>
      <c r="AW4652" s="88"/>
      <c r="AX4652" s="88"/>
      <c r="AY4652" s="88"/>
      <c r="AZ4652" s="88"/>
      <c r="BA4652" s="88"/>
      <c r="BB4652" s="89">
        <f t="shared" si="287"/>
        <v>1781</v>
      </c>
      <c r="BC4652" s="90" t="str">
        <f t="shared" si="286"/>
        <v>OK</v>
      </c>
      <c r="BD4652" s="91" t="str">
        <f t="shared" si="288"/>
        <v xml:space="preserve">                  </v>
      </c>
      <c r="BE4652" s="92">
        <f t="shared" si="289"/>
        <v>1</v>
      </c>
    </row>
    <row r="4653" spans="1:57" s="74" customFormat="1" ht="50.1" customHeight="1" x14ac:dyDescent="0.2">
      <c r="A4653" s="78" t="s">
        <v>55</v>
      </c>
      <c r="B4653" s="78" t="s">
        <v>68</v>
      </c>
      <c r="C4653" s="78" t="s">
        <v>42</v>
      </c>
      <c r="D4653" s="78" t="s">
        <v>605</v>
      </c>
      <c r="E4653" s="79" t="str">
        <f>+IF(C4653&lt;&gt;"",VLOOKUP(MID(C4653,18,5),NIVELES!$A$133:$B$213,2,0),"")</f>
        <v>PICHINCHA</v>
      </c>
      <c r="F4653" s="80" t="s">
        <v>70</v>
      </c>
      <c r="G4653" s="81" t="str">
        <f>+IF(F4653&lt;&gt;"",VLOOKUP(F4653,NIVELES!$A$246:$C$464,3,0),"")</f>
        <v xml:space="preserve"> </v>
      </c>
      <c r="H4653" s="82" t="s">
        <v>1024</v>
      </c>
      <c r="I4653" s="78" t="s">
        <v>2201</v>
      </c>
      <c r="J4653" s="78" t="s">
        <v>1078</v>
      </c>
      <c r="K4653" s="78" t="s">
        <v>2185</v>
      </c>
      <c r="L4653" s="78" t="s">
        <v>1791</v>
      </c>
      <c r="M4653" s="78" t="s">
        <v>1791</v>
      </c>
      <c r="N4653" s="78" t="s">
        <v>1791</v>
      </c>
      <c r="O4653" s="78" t="s">
        <v>4039</v>
      </c>
      <c r="P4653" s="82">
        <v>12</v>
      </c>
      <c r="Q4653" s="78" t="s">
        <v>4040</v>
      </c>
      <c r="R4653" s="82">
        <v>1</v>
      </c>
      <c r="S4653" s="82">
        <v>1</v>
      </c>
      <c r="T4653" s="82">
        <v>1</v>
      </c>
      <c r="U4653" s="82">
        <v>1</v>
      </c>
      <c r="V4653" s="82">
        <v>1</v>
      </c>
      <c r="W4653" s="82">
        <v>1</v>
      </c>
      <c r="X4653" s="82">
        <v>1</v>
      </c>
      <c r="Y4653" s="82">
        <v>1</v>
      </c>
      <c r="Z4653" s="82">
        <v>1</v>
      </c>
      <c r="AA4653" s="82">
        <v>1</v>
      </c>
      <c r="AB4653" s="82">
        <v>1</v>
      </c>
      <c r="AC4653" s="82">
        <v>1</v>
      </c>
      <c r="AD4653" s="85" t="str">
        <f>IF(A4653&lt;&gt;"",IF(D4653="DIRECCIÓN_DE_TRANSFERENCIAS","280 0031",VLOOKUP(C4653,NIVELES!$A$14:$B$105,2,0)),"")</f>
        <v>280 9240</v>
      </c>
      <c r="AE4653" s="86" t="s">
        <v>322</v>
      </c>
      <c r="AF4653" s="86" t="s">
        <v>546</v>
      </c>
      <c r="AG4653" s="79" t="str">
        <f>+IF(AF4653&lt;&gt;"",VLOOKUP(AF4653,NIVELES!$A$666:$B$673,2,0),"")</f>
        <v>ATENCIÓN_INTEGRAL_A_PERSONAS_CON_DISCAPACIDAD</v>
      </c>
      <c r="AH4653" s="78" t="s">
        <v>322</v>
      </c>
      <c r="AI4653" s="79" t="str">
        <f>IF(AH4653&lt;&gt;"",VLOOKUP(CONCATENATE(AG4653,AH4653),NIVELES!$B$676:$C$745,2,0),"")</f>
        <v>Centros Directos Prestación De Servicio</v>
      </c>
      <c r="AJ4653" s="78" t="s">
        <v>429</v>
      </c>
      <c r="AK4653" s="79" t="str">
        <f>+IF(AJ4653&lt;&gt;"",VLOOKUP(AJ4653,NIVELES!$A$816:$B$892,2,0),"")</f>
        <v xml:space="preserve">PROMOVER EL RECONOCIMIENTO Y GARANTIA DE LOS DERECHOS DE LAS MUJERES Y HOMBRES CON DISCAPACIDAD,  SU DEBIDA VALORACIÓN Y EL RESPETO A SU DIGNIDAD  </v>
      </c>
      <c r="AL4653" s="78" t="s">
        <v>554</v>
      </c>
      <c r="AM4653" s="78">
        <v>530209</v>
      </c>
      <c r="AN4653" s="79" t="str">
        <f>IF(AM4653&lt;&gt;"",+VLOOKUP(AM4653,NIVELES!$A$1652:$B$2466,2,0),"")</f>
        <v>Servicios de Aseo; Lavado de Vestimenta de Trabajo; Fumigación, Desinfección y Limpieza de Instalaciones</v>
      </c>
      <c r="AO4653" s="87">
        <v>10000</v>
      </c>
      <c r="AP4653" s="88">
        <v>833.33</v>
      </c>
      <c r="AQ4653" s="88">
        <v>833.33</v>
      </c>
      <c r="AR4653" s="88">
        <v>833.33</v>
      </c>
      <c r="AS4653" s="88">
        <v>833.33</v>
      </c>
      <c r="AT4653" s="88">
        <v>833.33</v>
      </c>
      <c r="AU4653" s="88">
        <v>833.33</v>
      </c>
      <c r="AV4653" s="88">
        <v>833.33</v>
      </c>
      <c r="AW4653" s="88">
        <v>833.33</v>
      </c>
      <c r="AX4653" s="88">
        <v>833.33</v>
      </c>
      <c r="AY4653" s="88">
        <v>833.33</v>
      </c>
      <c r="AZ4653" s="88">
        <v>833.33</v>
      </c>
      <c r="BA4653" s="88">
        <v>833.37</v>
      </c>
      <c r="BB4653" s="89">
        <f t="shared" si="287"/>
        <v>10000.000000000002</v>
      </c>
      <c r="BC4653" s="90" t="str">
        <f t="shared" si="286"/>
        <v>OK</v>
      </c>
      <c r="BD4653" s="91" t="str">
        <f t="shared" si="288"/>
        <v xml:space="preserve">                  </v>
      </c>
      <c r="BE4653" s="92">
        <f t="shared" si="289"/>
        <v>12</v>
      </c>
    </row>
    <row r="4654" spans="1:57" s="74" customFormat="1" ht="50.1" customHeight="1" x14ac:dyDescent="0.2">
      <c r="A4654" s="78" t="s">
        <v>55</v>
      </c>
      <c r="B4654" s="78" t="s">
        <v>68</v>
      </c>
      <c r="C4654" s="78" t="s">
        <v>42</v>
      </c>
      <c r="D4654" s="78" t="s">
        <v>605</v>
      </c>
      <c r="E4654" s="79" t="str">
        <f>+IF(C4654&lt;&gt;"",VLOOKUP(MID(C4654,18,5),NIVELES!$A$133:$B$213,2,0),"")</f>
        <v>PICHINCHA</v>
      </c>
      <c r="F4654" s="80" t="s">
        <v>70</v>
      </c>
      <c r="G4654" s="81" t="str">
        <f>+IF(F4654&lt;&gt;"",VLOOKUP(F4654,NIVELES!$A$246:$C$464,3,0),"")</f>
        <v xml:space="preserve"> </v>
      </c>
      <c r="H4654" s="82" t="s">
        <v>1024</v>
      </c>
      <c r="I4654" s="78" t="s">
        <v>2201</v>
      </c>
      <c r="J4654" s="78" t="s">
        <v>1078</v>
      </c>
      <c r="K4654" s="78" t="s">
        <v>2185</v>
      </c>
      <c r="L4654" s="78" t="s">
        <v>1791</v>
      </c>
      <c r="M4654" s="78" t="s">
        <v>1791</v>
      </c>
      <c r="N4654" s="78" t="s">
        <v>1791</v>
      </c>
      <c r="O4654" s="78" t="s">
        <v>4024</v>
      </c>
      <c r="P4654" s="82">
        <v>12</v>
      </c>
      <c r="Q4654" s="78" t="s">
        <v>4041</v>
      </c>
      <c r="R4654" s="82">
        <v>1</v>
      </c>
      <c r="S4654" s="82">
        <v>1</v>
      </c>
      <c r="T4654" s="82">
        <v>1</v>
      </c>
      <c r="U4654" s="82">
        <v>1</v>
      </c>
      <c r="V4654" s="82">
        <v>1</v>
      </c>
      <c r="W4654" s="82">
        <v>1</v>
      </c>
      <c r="X4654" s="82">
        <v>1</v>
      </c>
      <c r="Y4654" s="82">
        <v>1</v>
      </c>
      <c r="Z4654" s="82">
        <v>1</v>
      </c>
      <c r="AA4654" s="82">
        <v>1</v>
      </c>
      <c r="AB4654" s="82">
        <v>1</v>
      </c>
      <c r="AC4654" s="82">
        <v>1</v>
      </c>
      <c r="AD4654" s="85" t="str">
        <f>IF(A4654&lt;&gt;"",IF(D4654="DIRECCIÓN_DE_TRANSFERENCIAS","280 0031",VLOOKUP(C4654,NIVELES!$A$14:$B$105,2,0)),"")</f>
        <v>280 9240</v>
      </c>
      <c r="AE4654" s="86" t="s">
        <v>322</v>
      </c>
      <c r="AF4654" s="86" t="s">
        <v>546</v>
      </c>
      <c r="AG4654" s="79" t="str">
        <f>+IF(AF4654&lt;&gt;"",VLOOKUP(AF4654,NIVELES!$A$666:$B$673,2,0),"")</f>
        <v>ATENCIÓN_INTEGRAL_A_PERSONAS_CON_DISCAPACIDAD</v>
      </c>
      <c r="AH4654" s="78" t="s">
        <v>322</v>
      </c>
      <c r="AI4654" s="79" t="str">
        <f>IF(AH4654&lt;&gt;"",VLOOKUP(CONCATENATE(AG4654,AH4654),NIVELES!$B$676:$C$745,2,0),"")</f>
        <v>Centros Directos Prestación De Servicio</v>
      </c>
      <c r="AJ4654" s="78" t="s">
        <v>429</v>
      </c>
      <c r="AK4654" s="79" t="str">
        <f>+IF(AJ4654&lt;&gt;"",VLOOKUP(AJ4654,NIVELES!$A$816:$B$892,2,0),"")</f>
        <v xml:space="preserve">PROMOVER EL RECONOCIMIENTO Y GARANTIA DE LOS DERECHOS DE LAS MUJERES Y HOMBRES CON DISCAPACIDAD,  SU DEBIDA VALORACIÓN Y EL RESPETO A SU DIGNIDAD  </v>
      </c>
      <c r="AL4654" s="78" t="s">
        <v>554</v>
      </c>
      <c r="AM4654" s="78">
        <v>530235</v>
      </c>
      <c r="AN4654" s="79" t="str">
        <f>IF(AM4654&lt;&gt;"",+VLOOKUP(AM4654,NIVELES!$A$1652:$B$2466,2,0),"")</f>
        <v>Servicio de Alimentación</v>
      </c>
      <c r="AO4654" s="87">
        <v>205875</v>
      </c>
      <c r="AP4654" s="88">
        <v>17156.25</v>
      </c>
      <c r="AQ4654" s="88">
        <v>17156.25</v>
      </c>
      <c r="AR4654" s="88">
        <v>17156.25</v>
      </c>
      <c r="AS4654" s="88">
        <v>17156.25</v>
      </c>
      <c r="AT4654" s="88">
        <v>17156.25</v>
      </c>
      <c r="AU4654" s="88">
        <v>17156.25</v>
      </c>
      <c r="AV4654" s="88">
        <v>17156.25</v>
      </c>
      <c r="AW4654" s="88">
        <v>17156.25</v>
      </c>
      <c r="AX4654" s="88">
        <v>17156.25</v>
      </c>
      <c r="AY4654" s="88">
        <v>17156.25</v>
      </c>
      <c r="AZ4654" s="88">
        <v>17156.25</v>
      </c>
      <c r="BA4654" s="88">
        <v>17156.25</v>
      </c>
      <c r="BB4654" s="89">
        <f t="shared" si="287"/>
        <v>205875</v>
      </c>
      <c r="BC4654" s="90" t="str">
        <f t="shared" si="286"/>
        <v>OK</v>
      </c>
      <c r="BD4654" s="91" t="str">
        <f t="shared" si="288"/>
        <v xml:space="preserve">                  </v>
      </c>
      <c r="BE4654" s="92">
        <f t="shared" si="289"/>
        <v>12</v>
      </c>
    </row>
    <row r="4655" spans="1:57" s="74" customFormat="1" ht="50.1" customHeight="1" x14ac:dyDescent="0.2">
      <c r="A4655" s="78" t="s">
        <v>55</v>
      </c>
      <c r="B4655" s="78" t="s">
        <v>68</v>
      </c>
      <c r="C4655" s="78" t="s">
        <v>42</v>
      </c>
      <c r="D4655" s="78" t="s">
        <v>605</v>
      </c>
      <c r="E4655" s="79" t="str">
        <f>+IF(C4655&lt;&gt;"",VLOOKUP(MID(C4655,18,5),NIVELES!$A$133:$B$213,2,0),"")</f>
        <v>PICHINCHA</v>
      </c>
      <c r="F4655" s="80" t="s">
        <v>70</v>
      </c>
      <c r="G4655" s="81" t="str">
        <f>+IF(F4655&lt;&gt;"",VLOOKUP(F4655,NIVELES!$A$246:$C$464,3,0),"")</f>
        <v xml:space="preserve"> </v>
      </c>
      <c r="H4655" s="82" t="s">
        <v>1024</v>
      </c>
      <c r="I4655" s="78" t="s">
        <v>2201</v>
      </c>
      <c r="J4655" s="78" t="s">
        <v>1078</v>
      </c>
      <c r="K4655" s="78" t="s">
        <v>2185</v>
      </c>
      <c r="L4655" s="78" t="s">
        <v>1791</v>
      </c>
      <c r="M4655" s="78" t="s">
        <v>1791</v>
      </c>
      <c r="N4655" s="78" t="s">
        <v>1791</v>
      </c>
      <c r="O4655" s="78" t="s">
        <v>4042</v>
      </c>
      <c r="P4655" s="82">
        <v>1</v>
      </c>
      <c r="Q4655" s="78" t="s">
        <v>4043</v>
      </c>
      <c r="R4655" s="82"/>
      <c r="S4655" s="82"/>
      <c r="T4655" s="82"/>
      <c r="U4655" s="82"/>
      <c r="V4655" s="82"/>
      <c r="W4655" s="82"/>
      <c r="X4655" s="82"/>
      <c r="Y4655" s="82">
        <v>1</v>
      </c>
      <c r="Z4655" s="82"/>
      <c r="AA4655" s="82"/>
      <c r="AB4655" s="82"/>
      <c r="AC4655" s="82"/>
      <c r="AD4655" s="85" t="str">
        <f>IF(A4655&lt;&gt;"",IF(D4655="DIRECCIÓN_DE_TRANSFERENCIAS","280 0031",VLOOKUP(C4655,NIVELES!$A$14:$B$105,2,0)),"")</f>
        <v>280 9240</v>
      </c>
      <c r="AE4655" s="86" t="s">
        <v>322</v>
      </c>
      <c r="AF4655" s="86" t="s">
        <v>546</v>
      </c>
      <c r="AG4655" s="79" t="str">
        <f>+IF(AF4655&lt;&gt;"",VLOOKUP(AF4655,NIVELES!$A$666:$B$673,2,0),"")</f>
        <v>ATENCIÓN_INTEGRAL_A_PERSONAS_CON_DISCAPACIDAD</v>
      </c>
      <c r="AH4655" s="78" t="s">
        <v>322</v>
      </c>
      <c r="AI4655" s="79" t="str">
        <f>IF(AH4655&lt;&gt;"",VLOOKUP(CONCATENATE(AG4655,AH4655),NIVELES!$B$676:$C$745,2,0),"")</f>
        <v>Centros Directos Prestación De Servicio</v>
      </c>
      <c r="AJ4655" s="78" t="s">
        <v>429</v>
      </c>
      <c r="AK4655" s="79" t="str">
        <f>+IF(AJ4655&lt;&gt;"",VLOOKUP(AJ4655,NIVELES!$A$816:$B$892,2,0),"")</f>
        <v xml:space="preserve">PROMOVER EL RECONOCIMIENTO Y GARANTIA DE LOS DERECHOS DE LAS MUJERES Y HOMBRES CON DISCAPACIDAD,  SU DEBIDA VALORACIÓN Y EL RESPETO A SU DIGNIDAD  </v>
      </c>
      <c r="AL4655" s="78" t="s">
        <v>554</v>
      </c>
      <c r="AM4655" s="78">
        <v>530249</v>
      </c>
      <c r="AN4655" s="79" t="str">
        <f>IF(AM4655&lt;&gt;"",+VLOOKUP(AM4655,NIVELES!$A$1652:$B$2466,2,0),"")</f>
        <v>Eventos Públicos Promocionales</v>
      </c>
      <c r="AO4655" s="87">
        <v>1000</v>
      </c>
      <c r="AP4655" s="88"/>
      <c r="AQ4655" s="88"/>
      <c r="AR4655" s="88"/>
      <c r="AS4655" s="88"/>
      <c r="AT4655" s="88"/>
      <c r="AU4655" s="88"/>
      <c r="AV4655" s="88"/>
      <c r="AW4655" s="88">
        <v>1000</v>
      </c>
      <c r="AX4655" s="88"/>
      <c r="AY4655" s="88"/>
      <c r="AZ4655" s="88"/>
      <c r="BA4655" s="88"/>
      <c r="BB4655" s="89">
        <f t="shared" si="287"/>
        <v>1000</v>
      </c>
      <c r="BC4655" s="90" t="str">
        <f t="shared" si="286"/>
        <v>OK</v>
      </c>
      <c r="BD4655" s="91" t="str">
        <f t="shared" si="288"/>
        <v xml:space="preserve">                  </v>
      </c>
      <c r="BE4655" s="92">
        <f t="shared" si="289"/>
        <v>1</v>
      </c>
    </row>
    <row r="4656" spans="1:57" s="74" customFormat="1" ht="50.1" customHeight="1" x14ac:dyDescent="0.2">
      <c r="A4656" s="78" t="s">
        <v>55</v>
      </c>
      <c r="B4656" s="78" t="s">
        <v>68</v>
      </c>
      <c r="C4656" s="78" t="s">
        <v>42</v>
      </c>
      <c r="D4656" s="78" t="s">
        <v>605</v>
      </c>
      <c r="E4656" s="79" t="str">
        <f>+IF(C4656&lt;&gt;"",VLOOKUP(MID(C4656,18,5),NIVELES!$A$133:$B$213,2,0),"")</f>
        <v>PICHINCHA</v>
      </c>
      <c r="F4656" s="80" t="s">
        <v>70</v>
      </c>
      <c r="G4656" s="81" t="str">
        <f>+IF(F4656&lt;&gt;"",VLOOKUP(F4656,NIVELES!$A$246:$C$464,3,0),"")</f>
        <v xml:space="preserve"> </v>
      </c>
      <c r="H4656" s="82" t="s">
        <v>1024</v>
      </c>
      <c r="I4656" s="78" t="s">
        <v>2201</v>
      </c>
      <c r="J4656" s="78" t="s">
        <v>1078</v>
      </c>
      <c r="K4656" s="78" t="s">
        <v>2185</v>
      </c>
      <c r="L4656" s="78" t="s">
        <v>1791</v>
      </c>
      <c r="M4656" s="78" t="s">
        <v>1791</v>
      </c>
      <c r="N4656" s="78" t="s">
        <v>1791</v>
      </c>
      <c r="O4656" s="78" t="s">
        <v>3679</v>
      </c>
      <c r="P4656" s="82">
        <v>2</v>
      </c>
      <c r="Q4656" s="78" t="s">
        <v>4044</v>
      </c>
      <c r="R4656" s="82"/>
      <c r="S4656" s="82"/>
      <c r="T4656" s="82">
        <v>1</v>
      </c>
      <c r="U4656" s="82"/>
      <c r="V4656" s="82"/>
      <c r="W4656" s="82"/>
      <c r="X4656" s="82"/>
      <c r="Y4656" s="82">
        <v>1</v>
      </c>
      <c r="Z4656" s="82"/>
      <c r="AA4656" s="82"/>
      <c r="AB4656" s="82"/>
      <c r="AC4656" s="82"/>
      <c r="AD4656" s="85" t="str">
        <f>IF(A4656&lt;&gt;"",IF(D4656="DIRECCIÓN_DE_TRANSFERENCIAS","280 0031",VLOOKUP(C4656,NIVELES!$A$14:$B$105,2,0)),"")</f>
        <v>280 9240</v>
      </c>
      <c r="AE4656" s="86" t="s">
        <v>322</v>
      </c>
      <c r="AF4656" s="86" t="s">
        <v>546</v>
      </c>
      <c r="AG4656" s="79" t="str">
        <f>+IF(AF4656&lt;&gt;"",VLOOKUP(AF4656,NIVELES!$A$666:$B$673,2,0),"")</f>
        <v>ATENCIÓN_INTEGRAL_A_PERSONAS_CON_DISCAPACIDAD</v>
      </c>
      <c r="AH4656" s="78" t="s">
        <v>322</v>
      </c>
      <c r="AI4656" s="79" t="str">
        <f>IF(AH4656&lt;&gt;"",VLOOKUP(CONCATENATE(AG4656,AH4656),NIVELES!$B$676:$C$745,2,0),"")</f>
        <v>Centros Directos Prestación De Servicio</v>
      </c>
      <c r="AJ4656" s="78" t="s">
        <v>429</v>
      </c>
      <c r="AK4656" s="79" t="str">
        <f>+IF(AJ4656&lt;&gt;"",VLOOKUP(AJ4656,NIVELES!$A$816:$B$892,2,0),"")</f>
        <v xml:space="preserve">PROMOVER EL RECONOCIMIENTO Y GARANTIA DE LOS DERECHOS DE LAS MUJERES Y HOMBRES CON DISCAPACIDAD,  SU DEBIDA VALORACIÓN Y EL RESPETO A SU DIGNIDAD  </v>
      </c>
      <c r="AL4656" s="78" t="s">
        <v>554</v>
      </c>
      <c r="AM4656" s="78">
        <v>530301</v>
      </c>
      <c r="AN4656" s="79" t="str">
        <f>IF(AM4656&lt;&gt;"",+VLOOKUP(AM4656,NIVELES!$A$1652:$B$2466,2,0),"")</f>
        <v>Pasajes al Interior</v>
      </c>
      <c r="AO4656" s="87">
        <v>310</v>
      </c>
      <c r="AP4656" s="88"/>
      <c r="AQ4656" s="88"/>
      <c r="AR4656" s="88">
        <v>155</v>
      </c>
      <c r="AS4656" s="88"/>
      <c r="AT4656" s="88"/>
      <c r="AU4656" s="88"/>
      <c r="AV4656" s="88"/>
      <c r="AW4656" s="88">
        <v>155</v>
      </c>
      <c r="AX4656" s="88"/>
      <c r="AY4656" s="88"/>
      <c r="AZ4656" s="88"/>
      <c r="BA4656" s="88"/>
      <c r="BB4656" s="89">
        <f t="shared" si="287"/>
        <v>310</v>
      </c>
      <c r="BC4656" s="90" t="str">
        <f t="shared" si="286"/>
        <v>OK</v>
      </c>
      <c r="BD4656" s="91" t="str">
        <f t="shared" si="288"/>
        <v xml:space="preserve">                  </v>
      </c>
      <c r="BE4656" s="92">
        <f t="shared" si="289"/>
        <v>2</v>
      </c>
    </row>
    <row r="4657" spans="1:57" s="74" customFormat="1" ht="50.1" customHeight="1" x14ac:dyDescent="0.2">
      <c r="A4657" s="78" t="s">
        <v>55</v>
      </c>
      <c r="B4657" s="78" t="s">
        <v>68</v>
      </c>
      <c r="C4657" s="78" t="s">
        <v>42</v>
      </c>
      <c r="D4657" s="78" t="s">
        <v>605</v>
      </c>
      <c r="E4657" s="79" t="str">
        <f>+IF(C4657&lt;&gt;"",VLOOKUP(MID(C4657,18,5),NIVELES!$A$133:$B$213,2,0),"")</f>
        <v>PICHINCHA</v>
      </c>
      <c r="F4657" s="80" t="s">
        <v>70</v>
      </c>
      <c r="G4657" s="81" t="str">
        <f>+IF(F4657&lt;&gt;"",VLOOKUP(F4657,NIVELES!$A$246:$C$464,3,0),"")</f>
        <v xml:space="preserve"> </v>
      </c>
      <c r="H4657" s="82" t="s">
        <v>1024</v>
      </c>
      <c r="I4657" s="78" t="s">
        <v>2201</v>
      </c>
      <c r="J4657" s="78" t="s">
        <v>1078</v>
      </c>
      <c r="K4657" s="78" t="s">
        <v>2185</v>
      </c>
      <c r="L4657" s="78" t="s">
        <v>1791</v>
      </c>
      <c r="M4657" s="78" t="s">
        <v>1791</v>
      </c>
      <c r="N4657" s="78" t="s">
        <v>1791</v>
      </c>
      <c r="O4657" s="78" t="s">
        <v>4045</v>
      </c>
      <c r="P4657" s="82">
        <v>2</v>
      </c>
      <c r="Q4657" s="78" t="s">
        <v>4046</v>
      </c>
      <c r="R4657" s="82"/>
      <c r="S4657" s="82"/>
      <c r="T4657" s="82">
        <v>1</v>
      </c>
      <c r="U4657" s="82"/>
      <c r="V4657" s="82"/>
      <c r="W4657" s="82"/>
      <c r="X4657" s="82"/>
      <c r="Y4657" s="82">
        <v>1</v>
      </c>
      <c r="Z4657" s="82"/>
      <c r="AA4657" s="82"/>
      <c r="AB4657" s="82"/>
      <c r="AC4657" s="82"/>
      <c r="AD4657" s="85" t="str">
        <f>IF(A4657&lt;&gt;"",IF(D4657="DIRECCIÓN_DE_TRANSFERENCIAS","280 0031",VLOOKUP(C4657,NIVELES!$A$14:$B$105,2,0)),"")</f>
        <v>280 9240</v>
      </c>
      <c r="AE4657" s="86" t="s">
        <v>322</v>
      </c>
      <c r="AF4657" s="86" t="s">
        <v>546</v>
      </c>
      <c r="AG4657" s="79" t="str">
        <f>+IF(AF4657&lt;&gt;"",VLOOKUP(AF4657,NIVELES!$A$666:$B$673,2,0),"")</f>
        <v>ATENCIÓN_INTEGRAL_A_PERSONAS_CON_DISCAPACIDAD</v>
      </c>
      <c r="AH4657" s="78" t="s">
        <v>322</v>
      </c>
      <c r="AI4657" s="79" t="str">
        <f>IF(AH4657&lt;&gt;"",VLOOKUP(CONCATENATE(AG4657,AH4657),NIVELES!$B$676:$C$745,2,0),"")</f>
        <v>Centros Directos Prestación De Servicio</v>
      </c>
      <c r="AJ4657" s="78" t="s">
        <v>429</v>
      </c>
      <c r="AK4657" s="79" t="str">
        <f>+IF(AJ4657&lt;&gt;"",VLOOKUP(AJ4657,NIVELES!$A$816:$B$892,2,0),"")</f>
        <v xml:space="preserve">PROMOVER EL RECONOCIMIENTO Y GARANTIA DE LOS DERECHOS DE LAS MUJERES Y HOMBRES CON DISCAPACIDAD,  SU DEBIDA VALORACIÓN Y EL RESPETO A SU DIGNIDAD  </v>
      </c>
      <c r="AL4657" s="78" t="s">
        <v>554</v>
      </c>
      <c r="AM4657" s="78">
        <v>530303</v>
      </c>
      <c r="AN4657" s="79" t="str">
        <f>IF(AM4657&lt;&gt;"",+VLOOKUP(AM4657,NIVELES!$A$1652:$B$2466,2,0),"")</f>
        <v>Viáticos y Subsistencias en el Interior</v>
      </c>
      <c r="AO4657" s="87">
        <v>960</v>
      </c>
      <c r="AP4657" s="88"/>
      <c r="AQ4657" s="88"/>
      <c r="AR4657" s="88">
        <v>480</v>
      </c>
      <c r="AS4657" s="88"/>
      <c r="AT4657" s="88"/>
      <c r="AU4657" s="88"/>
      <c r="AV4657" s="88"/>
      <c r="AW4657" s="88">
        <v>480</v>
      </c>
      <c r="AX4657" s="88"/>
      <c r="AY4657" s="88"/>
      <c r="AZ4657" s="88"/>
      <c r="BA4657" s="88"/>
      <c r="BB4657" s="89">
        <f t="shared" si="287"/>
        <v>960</v>
      </c>
      <c r="BC4657" s="90" t="str">
        <f t="shared" si="286"/>
        <v>OK</v>
      </c>
      <c r="BD4657" s="91" t="str">
        <f t="shared" si="288"/>
        <v xml:space="preserve">                  </v>
      </c>
      <c r="BE4657" s="92">
        <f t="shared" si="289"/>
        <v>2</v>
      </c>
    </row>
    <row r="4658" spans="1:57" s="74" customFormat="1" ht="50.1" customHeight="1" x14ac:dyDescent="0.2">
      <c r="A4658" s="78" t="s">
        <v>55</v>
      </c>
      <c r="B4658" s="78" t="s">
        <v>68</v>
      </c>
      <c r="C4658" s="78" t="s">
        <v>42</v>
      </c>
      <c r="D4658" s="78" t="s">
        <v>605</v>
      </c>
      <c r="E4658" s="79" t="str">
        <f>+IF(C4658&lt;&gt;"",VLOOKUP(MID(C4658,18,5),NIVELES!$A$133:$B$213,2,0),"")</f>
        <v>PICHINCHA</v>
      </c>
      <c r="F4658" s="80" t="s">
        <v>70</v>
      </c>
      <c r="G4658" s="81" t="str">
        <f>+IF(F4658&lt;&gt;"",VLOOKUP(F4658,NIVELES!$A$246:$C$464,3,0),"")</f>
        <v xml:space="preserve"> </v>
      </c>
      <c r="H4658" s="82" t="s">
        <v>1024</v>
      </c>
      <c r="I4658" s="78" t="s">
        <v>2201</v>
      </c>
      <c r="J4658" s="78" t="s">
        <v>1078</v>
      </c>
      <c r="K4658" s="78" t="s">
        <v>2185</v>
      </c>
      <c r="L4658" s="78" t="s">
        <v>1791</v>
      </c>
      <c r="M4658" s="78" t="s">
        <v>1791</v>
      </c>
      <c r="N4658" s="78" t="s">
        <v>1791</v>
      </c>
      <c r="O4658" s="78" t="s">
        <v>4047</v>
      </c>
      <c r="P4658" s="82">
        <v>1</v>
      </c>
      <c r="Q4658" s="78" t="s">
        <v>4048</v>
      </c>
      <c r="R4658" s="82"/>
      <c r="S4658" s="82"/>
      <c r="T4658" s="82"/>
      <c r="U4658" s="82">
        <v>1</v>
      </c>
      <c r="V4658" s="82"/>
      <c r="W4658" s="82"/>
      <c r="X4658" s="82"/>
      <c r="Y4658" s="82"/>
      <c r="Z4658" s="82"/>
      <c r="AA4658" s="82"/>
      <c r="AB4658" s="82"/>
      <c r="AC4658" s="82"/>
      <c r="AD4658" s="85" t="str">
        <f>IF(A4658&lt;&gt;"",IF(D4658="DIRECCIÓN_DE_TRANSFERENCIAS","280 0031",VLOOKUP(C4658,NIVELES!$A$14:$B$105,2,0)),"")</f>
        <v>280 9240</v>
      </c>
      <c r="AE4658" s="86" t="s">
        <v>322</v>
      </c>
      <c r="AF4658" s="86" t="s">
        <v>546</v>
      </c>
      <c r="AG4658" s="79" t="str">
        <f>+IF(AF4658&lt;&gt;"",VLOOKUP(AF4658,NIVELES!$A$666:$B$673,2,0),"")</f>
        <v>ATENCIÓN_INTEGRAL_A_PERSONAS_CON_DISCAPACIDAD</v>
      </c>
      <c r="AH4658" s="78" t="s">
        <v>322</v>
      </c>
      <c r="AI4658" s="79" t="str">
        <f>IF(AH4658&lt;&gt;"",VLOOKUP(CONCATENATE(AG4658,AH4658),NIVELES!$B$676:$C$745,2,0),"")</f>
        <v>Centros Directos Prestación De Servicio</v>
      </c>
      <c r="AJ4658" s="78" t="s">
        <v>429</v>
      </c>
      <c r="AK4658" s="79" t="str">
        <f>+IF(AJ4658&lt;&gt;"",VLOOKUP(AJ4658,NIVELES!$A$816:$B$892,2,0),"")</f>
        <v xml:space="preserve">PROMOVER EL RECONOCIMIENTO Y GARANTIA DE LOS DERECHOS DE LAS MUJERES Y HOMBRES CON DISCAPACIDAD,  SU DEBIDA VALORACIÓN Y EL RESPETO A SU DIGNIDAD  </v>
      </c>
      <c r="AL4658" s="78" t="s">
        <v>554</v>
      </c>
      <c r="AM4658" s="78">
        <v>530404</v>
      </c>
      <c r="AN4658" s="79" t="str">
        <f>IF(AM4658&lt;&gt;"",+VLOOKUP(AM4658,NIVELES!$A$1652:$B$2466,2,0),"")</f>
        <v>Maquinarias y Equipos (Instalación, Mantenimiento y Reparación)</v>
      </c>
      <c r="AO4658" s="87">
        <v>2179</v>
      </c>
      <c r="AP4658" s="88"/>
      <c r="AQ4658" s="88"/>
      <c r="AR4658" s="88"/>
      <c r="AS4658" s="88">
        <v>2179</v>
      </c>
      <c r="AT4658" s="88"/>
      <c r="AU4658" s="88"/>
      <c r="AV4658" s="88"/>
      <c r="AW4658" s="88"/>
      <c r="AX4658" s="88"/>
      <c r="AY4658" s="88"/>
      <c r="AZ4658" s="88"/>
      <c r="BA4658" s="88"/>
      <c r="BB4658" s="89">
        <f t="shared" si="287"/>
        <v>2179</v>
      </c>
      <c r="BC4658" s="90" t="str">
        <f t="shared" si="286"/>
        <v>OK</v>
      </c>
      <c r="BD4658" s="91" t="str">
        <f t="shared" si="288"/>
        <v xml:space="preserve">                  </v>
      </c>
      <c r="BE4658" s="92">
        <f t="shared" si="289"/>
        <v>1</v>
      </c>
    </row>
    <row r="4659" spans="1:57" s="74" customFormat="1" ht="50.1" customHeight="1" x14ac:dyDescent="0.2">
      <c r="A4659" s="78" t="s">
        <v>55</v>
      </c>
      <c r="B4659" s="78" t="s">
        <v>68</v>
      </c>
      <c r="C4659" s="78" t="s">
        <v>42</v>
      </c>
      <c r="D4659" s="78" t="s">
        <v>605</v>
      </c>
      <c r="E4659" s="79" t="str">
        <f>+IF(C4659&lt;&gt;"",VLOOKUP(MID(C4659,18,5),NIVELES!$A$133:$B$213,2,0),"")</f>
        <v>PICHINCHA</v>
      </c>
      <c r="F4659" s="80" t="s">
        <v>70</v>
      </c>
      <c r="G4659" s="81" t="str">
        <f>+IF(F4659&lt;&gt;"",VLOOKUP(F4659,NIVELES!$A$246:$C$464,3,0),"")</f>
        <v xml:space="preserve"> </v>
      </c>
      <c r="H4659" s="82" t="s">
        <v>1024</v>
      </c>
      <c r="I4659" s="78" t="s">
        <v>2201</v>
      </c>
      <c r="J4659" s="78" t="s">
        <v>1078</v>
      </c>
      <c r="K4659" s="78" t="s">
        <v>2185</v>
      </c>
      <c r="L4659" s="78" t="s">
        <v>1791</v>
      </c>
      <c r="M4659" s="78" t="s">
        <v>1791</v>
      </c>
      <c r="N4659" s="78" t="s">
        <v>1791</v>
      </c>
      <c r="O4659" s="78" t="s">
        <v>4049</v>
      </c>
      <c r="P4659" s="82">
        <v>1</v>
      </c>
      <c r="Q4659" s="78" t="s">
        <v>4050</v>
      </c>
      <c r="R4659" s="82"/>
      <c r="S4659" s="82"/>
      <c r="T4659" s="82"/>
      <c r="U4659" s="82"/>
      <c r="V4659" s="82">
        <v>1</v>
      </c>
      <c r="W4659" s="82"/>
      <c r="X4659" s="82"/>
      <c r="Y4659" s="82"/>
      <c r="Z4659" s="82"/>
      <c r="AA4659" s="82"/>
      <c r="AB4659" s="82"/>
      <c r="AC4659" s="82"/>
      <c r="AD4659" s="85" t="str">
        <f>IF(A4659&lt;&gt;"",IF(D4659="DIRECCIÓN_DE_TRANSFERENCIAS","280 0031",VLOOKUP(C4659,NIVELES!$A$14:$B$105,2,0)),"")</f>
        <v>280 9240</v>
      </c>
      <c r="AE4659" s="86" t="s">
        <v>322</v>
      </c>
      <c r="AF4659" s="86" t="s">
        <v>546</v>
      </c>
      <c r="AG4659" s="79" t="str">
        <f>+IF(AF4659&lt;&gt;"",VLOOKUP(AF4659,NIVELES!$A$666:$B$673,2,0),"")</f>
        <v>ATENCIÓN_INTEGRAL_A_PERSONAS_CON_DISCAPACIDAD</v>
      </c>
      <c r="AH4659" s="78" t="s">
        <v>322</v>
      </c>
      <c r="AI4659" s="79" t="str">
        <f>IF(AH4659&lt;&gt;"",VLOOKUP(CONCATENATE(AG4659,AH4659),NIVELES!$B$676:$C$745,2,0),"")</f>
        <v>Centros Directos Prestación De Servicio</v>
      </c>
      <c r="AJ4659" s="78" t="s">
        <v>429</v>
      </c>
      <c r="AK4659" s="79" t="str">
        <f>+IF(AJ4659&lt;&gt;"",VLOOKUP(AJ4659,NIVELES!$A$816:$B$892,2,0),"")</f>
        <v xml:space="preserve">PROMOVER EL RECONOCIMIENTO Y GARANTIA DE LOS DERECHOS DE LAS MUJERES Y HOMBRES CON DISCAPACIDAD,  SU DEBIDA VALORACIÓN Y EL RESPETO A SU DIGNIDAD  </v>
      </c>
      <c r="AL4659" s="78" t="s">
        <v>554</v>
      </c>
      <c r="AM4659" s="78">
        <v>530704</v>
      </c>
      <c r="AN4659" s="79" t="str">
        <f>IF(AM4659&lt;&gt;"",+VLOOKUP(AM4659,NIVELES!$A$1652:$B$2466,2,0),"")</f>
        <v>Mantenimiento y Reparación de Equipos y Sistemas Informáticos</v>
      </c>
      <c r="AO4659" s="87">
        <v>200</v>
      </c>
      <c r="AP4659" s="88"/>
      <c r="AQ4659" s="88"/>
      <c r="AR4659" s="88"/>
      <c r="AS4659" s="88"/>
      <c r="AT4659" s="88">
        <v>200</v>
      </c>
      <c r="AU4659" s="88"/>
      <c r="AV4659" s="88"/>
      <c r="AW4659" s="88"/>
      <c r="AX4659" s="88"/>
      <c r="AY4659" s="88"/>
      <c r="AZ4659" s="88"/>
      <c r="BA4659" s="88"/>
      <c r="BB4659" s="89">
        <f t="shared" si="287"/>
        <v>200</v>
      </c>
      <c r="BC4659" s="90" t="str">
        <f t="shared" si="286"/>
        <v>OK</v>
      </c>
      <c r="BD4659" s="91" t="str">
        <f t="shared" si="288"/>
        <v xml:space="preserve">                  </v>
      </c>
      <c r="BE4659" s="92">
        <f t="shared" si="289"/>
        <v>1</v>
      </c>
    </row>
    <row r="4660" spans="1:57" s="74" customFormat="1" ht="50.1" customHeight="1" x14ac:dyDescent="0.2">
      <c r="A4660" s="78" t="s">
        <v>55</v>
      </c>
      <c r="B4660" s="78" t="s">
        <v>68</v>
      </c>
      <c r="C4660" s="78" t="s">
        <v>42</v>
      </c>
      <c r="D4660" s="78" t="s">
        <v>605</v>
      </c>
      <c r="E4660" s="79" t="str">
        <f>+IF(C4660&lt;&gt;"",VLOOKUP(MID(C4660,18,5),NIVELES!$A$133:$B$213,2,0),"")</f>
        <v>PICHINCHA</v>
      </c>
      <c r="F4660" s="80" t="s">
        <v>70</v>
      </c>
      <c r="G4660" s="81" t="str">
        <f>+IF(F4660&lt;&gt;"",VLOOKUP(F4660,NIVELES!$A$246:$C$464,3,0),"")</f>
        <v xml:space="preserve"> </v>
      </c>
      <c r="H4660" s="82" t="s">
        <v>1024</v>
      </c>
      <c r="I4660" s="78" t="s">
        <v>2201</v>
      </c>
      <c r="J4660" s="78" t="s">
        <v>1078</v>
      </c>
      <c r="K4660" s="78" t="s">
        <v>2185</v>
      </c>
      <c r="L4660" s="78" t="s">
        <v>1791</v>
      </c>
      <c r="M4660" s="78" t="s">
        <v>1791</v>
      </c>
      <c r="N4660" s="78" t="s">
        <v>1791</v>
      </c>
      <c r="O4660" s="78" t="s">
        <v>4051</v>
      </c>
      <c r="P4660" s="82">
        <v>1</v>
      </c>
      <c r="Q4660" s="78" t="s">
        <v>4052</v>
      </c>
      <c r="R4660" s="82"/>
      <c r="S4660" s="82"/>
      <c r="T4660" s="82"/>
      <c r="U4660" s="82">
        <v>1</v>
      </c>
      <c r="V4660" s="82"/>
      <c r="W4660" s="82"/>
      <c r="X4660" s="82"/>
      <c r="Y4660" s="82"/>
      <c r="Z4660" s="82"/>
      <c r="AA4660" s="82"/>
      <c r="AB4660" s="82"/>
      <c r="AC4660" s="82"/>
      <c r="AD4660" s="85" t="str">
        <f>IF(A4660&lt;&gt;"",IF(D4660="DIRECCIÓN_DE_TRANSFERENCIAS","280 0031",VLOOKUP(C4660,NIVELES!$A$14:$B$105,2,0)),"")</f>
        <v>280 9240</v>
      </c>
      <c r="AE4660" s="86" t="s">
        <v>322</v>
      </c>
      <c r="AF4660" s="86" t="s">
        <v>546</v>
      </c>
      <c r="AG4660" s="79" t="str">
        <f>+IF(AF4660&lt;&gt;"",VLOOKUP(AF4660,NIVELES!$A$666:$B$673,2,0),"")</f>
        <v>ATENCIÓN_INTEGRAL_A_PERSONAS_CON_DISCAPACIDAD</v>
      </c>
      <c r="AH4660" s="78" t="s">
        <v>322</v>
      </c>
      <c r="AI4660" s="79" t="str">
        <f>IF(AH4660&lt;&gt;"",VLOOKUP(CONCATENATE(AG4660,AH4660),NIVELES!$B$676:$C$745,2,0),"")</f>
        <v>Centros Directos Prestación De Servicio</v>
      </c>
      <c r="AJ4660" s="78" t="s">
        <v>429</v>
      </c>
      <c r="AK4660" s="79" t="str">
        <f>+IF(AJ4660&lt;&gt;"",VLOOKUP(AJ4660,NIVELES!$A$816:$B$892,2,0),"")</f>
        <v xml:space="preserve">PROMOVER EL RECONOCIMIENTO Y GARANTIA DE LOS DERECHOS DE LAS MUJERES Y HOMBRES CON DISCAPACIDAD,  SU DEBIDA VALORACIÓN Y EL RESPETO A SU DIGNIDAD  </v>
      </c>
      <c r="AL4660" s="78" t="s">
        <v>554</v>
      </c>
      <c r="AM4660" s="78">
        <v>530802</v>
      </c>
      <c r="AN4660" s="79" t="str">
        <f>IF(AM4660&lt;&gt;"",+VLOOKUP(AM4660,NIVELES!$A$1652:$B$2466,2,0),"")</f>
        <v>Vestuario, Lencería, Prendas de Protección; y, Accesorios para Uniformes Militares y Policiales; y, Carpas</v>
      </c>
      <c r="AO4660" s="87">
        <v>2000</v>
      </c>
      <c r="AP4660" s="88"/>
      <c r="AQ4660" s="88"/>
      <c r="AR4660" s="88"/>
      <c r="AS4660" s="88">
        <v>2000</v>
      </c>
      <c r="AT4660" s="88"/>
      <c r="AU4660" s="88"/>
      <c r="AV4660" s="88"/>
      <c r="AW4660" s="88"/>
      <c r="AX4660" s="88"/>
      <c r="AY4660" s="88"/>
      <c r="AZ4660" s="88"/>
      <c r="BA4660" s="88"/>
      <c r="BB4660" s="89">
        <f t="shared" si="287"/>
        <v>2000</v>
      </c>
      <c r="BC4660" s="90" t="str">
        <f t="shared" si="286"/>
        <v>OK</v>
      </c>
      <c r="BD4660" s="91" t="str">
        <f t="shared" si="288"/>
        <v xml:space="preserve">                  </v>
      </c>
      <c r="BE4660" s="92">
        <f t="shared" si="289"/>
        <v>1</v>
      </c>
    </row>
    <row r="4661" spans="1:57" s="74" customFormat="1" ht="50.1" customHeight="1" x14ac:dyDescent="0.2">
      <c r="A4661" s="78" t="s">
        <v>55</v>
      </c>
      <c r="B4661" s="78" t="s">
        <v>68</v>
      </c>
      <c r="C4661" s="78" t="s">
        <v>42</v>
      </c>
      <c r="D4661" s="78" t="s">
        <v>605</v>
      </c>
      <c r="E4661" s="79" t="str">
        <f>+IF(C4661&lt;&gt;"",VLOOKUP(MID(C4661,18,5),NIVELES!$A$133:$B$213,2,0),"")</f>
        <v>PICHINCHA</v>
      </c>
      <c r="F4661" s="80" t="s">
        <v>70</v>
      </c>
      <c r="G4661" s="81" t="str">
        <f>+IF(F4661&lt;&gt;"",VLOOKUP(F4661,NIVELES!$A$246:$C$464,3,0),"")</f>
        <v xml:space="preserve"> </v>
      </c>
      <c r="H4661" s="82" t="s">
        <v>1024</v>
      </c>
      <c r="I4661" s="78" t="s">
        <v>2201</v>
      </c>
      <c r="J4661" s="78" t="s">
        <v>1078</v>
      </c>
      <c r="K4661" s="78" t="s">
        <v>2185</v>
      </c>
      <c r="L4661" s="78" t="s">
        <v>1791</v>
      </c>
      <c r="M4661" s="78" t="s">
        <v>1791</v>
      </c>
      <c r="N4661" s="78" t="s">
        <v>1791</v>
      </c>
      <c r="O4661" s="78" t="s">
        <v>4053</v>
      </c>
      <c r="P4661" s="82">
        <v>12</v>
      </c>
      <c r="Q4661" s="78" t="s">
        <v>4054</v>
      </c>
      <c r="R4661" s="82">
        <v>1</v>
      </c>
      <c r="S4661" s="82">
        <v>1</v>
      </c>
      <c r="T4661" s="82">
        <v>1</v>
      </c>
      <c r="U4661" s="82">
        <v>1</v>
      </c>
      <c r="V4661" s="82">
        <v>1</v>
      </c>
      <c r="W4661" s="82">
        <v>1</v>
      </c>
      <c r="X4661" s="82">
        <v>1</v>
      </c>
      <c r="Y4661" s="82">
        <v>1</v>
      </c>
      <c r="Z4661" s="82">
        <v>1</v>
      </c>
      <c r="AA4661" s="82">
        <v>1</v>
      </c>
      <c r="AB4661" s="82">
        <v>1</v>
      </c>
      <c r="AC4661" s="82">
        <v>1</v>
      </c>
      <c r="AD4661" s="85" t="str">
        <f>IF(A4661&lt;&gt;"",IF(D4661="DIRECCIÓN_DE_TRANSFERENCIAS","280 0031",VLOOKUP(C4661,NIVELES!$A$14:$B$105,2,0)),"")</f>
        <v>280 9240</v>
      </c>
      <c r="AE4661" s="86" t="s">
        <v>322</v>
      </c>
      <c r="AF4661" s="86" t="s">
        <v>546</v>
      </c>
      <c r="AG4661" s="79" t="str">
        <f>+IF(AF4661&lt;&gt;"",VLOOKUP(AF4661,NIVELES!$A$666:$B$673,2,0),"")</f>
        <v>ATENCIÓN_INTEGRAL_A_PERSONAS_CON_DISCAPACIDAD</v>
      </c>
      <c r="AH4661" s="78" t="s">
        <v>322</v>
      </c>
      <c r="AI4661" s="79" t="str">
        <f>IF(AH4661&lt;&gt;"",VLOOKUP(CONCATENATE(AG4661,AH4661),NIVELES!$B$676:$C$745,2,0),"")</f>
        <v>Centros Directos Prestación De Servicio</v>
      </c>
      <c r="AJ4661" s="78" t="s">
        <v>429</v>
      </c>
      <c r="AK4661" s="79" t="str">
        <f>+IF(AJ4661&lt;&gt;"",VLOOKUP(AJ4661,NIVELES!$A$816:$B$892,2,0),"")</f>
        <v xml:space="preserve">PROMOVER EL RECONOCIMIENTO Y GARANTIA DE LOS DERECHOS DE LAS MUJERES Y HOMBRES CON DISCAPACIDAD,  SU DEBIDA VALORACIÓN Y EL RESPETO A SU DIGNIDAD  </v>
      </c>
      <c r="AL4661" s="78" t="s">
        <v>554</v>
      </c>
      <c r="AM4661" s="78">
        <v>530803</v>
      </c>
      <c r="AN4661" s="79" t="str">
        <f>IF(AM4661&lt;&gt;"",+VLOOKUP(AM4661,NIVELES!$A$1652:$B$2466,2,0),"")</f>
        <v>Combustibles y Lubricantes</v>
      </c>
      <c r="AO4661" s="87">
        <v>768</v>
      </c>
      <c r="AP4661" s="88">
        <v>64</v>
      </c>
      <c r="AQ4661" s="88">
        <v>64</v>
      </c>
      <c r="AR4661" s="88">
        <v>64</v>
      </c>
      <c r="AS4661" s="88">
        <v>64</v>
      </c>
      <c r="AT4661" s="88">
        <v>64</v>
      </c>
      <c r="AU4661" s="88">
        <v>64</v>
      </c>
      <c r="AV4661" s="88">
        <v>64</v>
      </c>
      <c r="AW4661" s="88">
        <v>64</v>
      </c>
      <c r="AX4661" s="88">
        <v>64</v>
      </c>
      <c r="AY4661" s="88">
        <v>64</v>
      </c>
      <c r="AZ4661" s="88">
        <v>64</v>
      </c>
      <c r="BA4661" s="88">
        <v>64</v>
      </c>
      <c r="BB4661" s="89">
        <f t="shared" si="287"/>
        <v>768</v>
      </c>
      <c r="BC4661" s="90" t="str">
        <f t="shared" si="286"/>
        <v>OK</v>
      </c>
      <c r="BD4661" s="91" t="str">
        <f t="shared" si="288"/>
        <v xml:space="preserve">                  </v>
      </c>
      <c r="BE4661" s="92">
        <f t="shared" si="289"/>
        <v>12</v>
      </c>
    </row>
    <row r="4662" spans="1:57" s="74" customFormat="1" ht="50.1" customHeight="1" x14ac:dyDescent="0.2">
      <c r="A4662" s="78" t="s">
        <v>55</v>
      </c>
      <c r="B4662" s="78" t="s">
        <v>68</v>
      </c>
      <c r="C4662" s="78" t="s">
        <v>42</v>
      </c>
      <c r="D4662" s="78" t="s">
        <v>605</v>
      </c>
      <c r="E4662" s="79" t="str">
        <f>+IF(C4662&lt;&gt;"",VLOOKUP(MID(C4662,18,5),NIVELES!$A$133:$B$213,2,0),"")</f>
        <v>PICHINCHA</v>
      </c>
      <c r="F4662" s="80" t="s">
        <v>70</v>
      </c>
      <c r="G4662" s="81" t="str">
        <f>+IF(F4662&lt;&gt;"",VLOOKUP(F4662,NIVELES!$A$246:$C$464,3,0),"")</f>
        <v xml:space="preserve"> </v>
      </c>
      <c r="H4662" s="82" t="s">
        <v>1024</v>
      </c>
      <c r="I4662" s="78" t="s">
        <v>2201</v>
      </c>
      <c r="J4662" s="78" t="s">
        <v>1078</v>
      </c>
      <c r="K4662" s="78" t="s">
        <v>2185</v>
      </c>
      <c r="L4662" s="78" t="s">
        <v>1791</v>
      </c>
      <c r="M4662" s="78" t="s">
        <v>1791</v>
      </c>
      <c r="N4662" s="78" t="s">
        <v>1791</v>
      </c>
      <c r="O4662" s="78" t="s">
        <v>4055</v>
      </c>
      <c r="P4662" s="82">
        <v>1</v>
      </c>
      <c r="Q4662" s="78" t="s">
        <v>4056</v>
      </c>
      <c r="R4662" s="82"/>
      <c r="S4662" s="82"/>
      <c r="T4662" s="82"/>
      <c r="U4662" s="82">
        <v>1</v>
      </c>
      <c r="V4662" s="82"/>
      <c r="W4662" s="82"/>
      <c r="X4662" s="82"/>
      <c r="Y4662" s="82"/>
      <c r="Z4662" s="82"/>
      <c r="AA4662" s="82"/>
      <c r="AB4662" s="82"/>
      <c r="AC4662" s="82"/>
      <c r="AD4662" s="85" t="str">
        <f>IF(A4662&lt;&gt;"",IF(D4662="DIRECCIÓN_DE_TRANSFERENCIAS","280 0031",VLOOKUP(C4662,NIVELES!$A$14:$B$105,2,0)),"")</f>
        <v>280 9240</v>
      </c>
      <c r="AE4662" s="86" t="s">
        <v>322</v>
      </c>
      <c r="AF4662" s="86" t="s">
        <v>546</v>
      </c>
      <c r="AG4662" s="79" t="str">
        <f>+IF(AF4662&lt;&gt;"",VLOOKUP(AF4662,NIVELES!$A$666:$B$673,2,0),"")</f>
        <v>ATENCIÓN_INTEGRAL_A_PERSONAS_CON_DISCAPACIDAD</v>
      </c>
      <c r="AH4662" s="78" t="s">
        <v>322</v>
      </c>
      <c r="AI4662" s="79" t="str">
        <f>IF(AH4662&lt;&gt;"",VLOOKUP(CONCATENATE(AG4662,AH4662),NIVELES!$B$676:$C$745,2,0),"")</f>
        <v>Centros Directos Prestación De Servicio</v>
      </c>
      <c r="AJ4662" s="78" t="s">
        <v>429</v>
      </c>
      <c r="AK4662" s="79" t="str">
        <f>+IF(AJ4662&lt;&gt;"",VLOOKUP(AJ4662,NIVELES!$A$816:$B$892,2,0),"")</f>
        <v xml:space="preserve">PROMOVER EL RECONOCIMIENTO Y GARANTIA DE LOS DERECHOS DE LAS MUJERES Y HOMBRES CON DISCAPACIDAD,  SU DEBIDA VALORACIÓN Y EL RESPETO A SU DIGNIDAD  </v>
      </c>
      <c r="AL4662" s="78" t="s">
        <v>554</v>
      </c>
      <c r="AM4662" s="78">
        <v>530804</v>
      </c>
      <c r="AN4662" s="79" t="str">
        <f>IF(AM4662&lt;&gt;"",+VLOOKUP(AM4662,NIVELES!$A$1652:$B$2466,2,0),"")</f>
        <v>Materiales de Oficina</v>
      </c>
      <c r="AO4662" s="87">
        <v>1000</v>
      </c>
      <c r="AP4662" s="88"/>
      <c r="AQ4662" s="88"/>
      <c r="AR4662" s="88"/>
      <c r="AS4662" s="88">
        <v>1000</v>
      </c>
      <c r="AT4662" s="88"/>
      <c r="AU4662" s="88"/>
      <c r="AV4662" s="88"/>
      <c r="AW4662" s="88"/>
      <c r="AX4662" s="88"/>
      <c r="AY4662" s="88"/>
      <c r="AZ4662" s="88"/>
      <c r="BA4662" s="88"/>
      <c r="BB4662" s="89">
        <f t="shared" si="287"/>
        <v>1000</v>
      </c>
      <c r="BC4662" s="90" t="str">
        <f t="shared" si="286"/>
        <v>OK</v>
      </c>
      <c r="BD4662" s="91" t="str">
        <f t="shared" si="288"/>
        <v xml:space="preserve">                  </v>
      </c>
      <c r="BE4662" s="92">
        <f t="shared" si="289"/>
        <v>1</v>
      </c>
    </row>
    <row r="4663" spans="1:57" s="74" customFormat="1" ht="50.1" customHeight="1" x14ac:dyDescent="0.2">
      <c r="A4663" s="78" t="s">
        <v>55</v>
      </c>
      <c r="B4663" s="78" t="s">
        <v>68</v>
      </c>
      <c r="C4663" s="78" t="s">
        <v>42</v>
      </c>
      <c r="D4663" s="78" t="s">
        <v>605</v>
      </c>
      <c r="E4663" s="79" t="str">
        <f>+IF(C4663&lt;&gt;"",VLOOKUP(MID(C4663,18,5),NIVELES!$A$133:$B$213,2,0),"")</f>
        <v>PICHINCHA</v>
      </c>
      <c r="F4663" s="80" t="s">
        <v>70</v>
      </c>
      <c r="G4663" s="81" t="str">
        <f>+IF(F4663&lt;&gt;"",VLOOKUP(F4663,NIVELES!$A$246:$C$464,3,0),"")</f>
        <v xml:space="preserve"> </v>
      </c>
      <c r="H4663" s="82" t="s">
        <v>1024</v>
      </c>
      <c r="I4663" s="78" t="s">
        <v>2201</v>
      </c>
      <c r="J4663" s="78" t="s">
        <v>1078</v>
      </c>
      <c r="K4663" s="78" t="s">
        <v>2185</v>
      </c>
      <c r="L4663" s="78" t="s">
        <v>1791</v>
      </c>
      <c r="M4663" s="78" t="s">
        <v>1791</v>
      </c>
      <c r="N4663" s="78" t="s">
        <v>1791</v>
      </c>
      <c r="O4663" s="78" t="s">
        <v>4057</v>
      </c>
      <c r="P4663" s="82">
        <v>1</v>
      </c>
      <c r="Q4663" s="78" t="s">
        <v>4058</v>
      </c>
      <c r="R4663" s="82"/>
      <c r="S4663" s="82"/>
      <c r="T4663" s="82"/>
      <c r="U4663" s="82">
        <v>1</v>
      </c>
      <c r="V4663" s="82"/>
      <c r="W4663" s="82"/>
      <c r="X4663" s="82"/>
      <c r="Y4663" s="82"/>
      <c r="Z4663" s="82"/>
      <c r="AA4663" s="82"/>
      <c r="AB4663" s="82"/>
      <c r="AC4663" s="82"/>
      <c r="AD4663" s="85" t="str">
        <f>IF(A4663&lt;&gt;"",IF(D4663="DIRECCIÓN_DE_TRANSFERENCIAS","280 0031",VLOOKUP(C4663,NIVELES!$A$14:$B$105,2,0)),"")</f>
        <v>280 9240</v>
      </c>
      <c r="AE4663" s="86" t="s">
        <v>322</v>
      </c>
      <c r="AF4663" s="86" t="s">
        <v>546</v>
      </c>
      <c r="AG4663" s="79" t="str">
        <f>+IF(AF4663&lt;&gt;"",VLOOKUP(AF4663,NIVELES!$A$666:$B$673,2,0),"")</f>
        <v>ATENCIÓN_INTEGRAL_A_PERSONAS_CON_DISCAPACIDAD</v>
      </c>
      <c r="AH4663" s="78" t="s">
        <v>322</v>
      </c>
      <c r="AI4663" s="79" t="str">
        <f>IF(AH4663&lt;&gt;"",VLOOKUP(CONCATENATE(AG4663,AH4663),NIVELES!$B$676:$C$745,2,0),"")</f>
        <v>Centros Directos Prestación De Servicio</v>
      </c>
      <c r="AJ4663" s="78" t="s">
        <v>429</v>
      </c>
      <c r="AK4663" s="79" t="str">
        <f>+IF(AJ4663&lt;&gt;"",VLOOKUP(AJ4663,NIVELES!$A$816:$B$892,2,0),"")</f>
        <v xml:space="preserve">PROMOVER EL RECONOCIMIENTO Y GARANTIA DE LOS DERECHOS DE LAS MUJERES Y HOMBRES CON DISCAPACIDAD,  SU DEBIDA VALORACIÓN Y EL RESPETO A SU DIGNIDAD  </v>
      </c>
      <c r="AL4663" s="78" t="s">
        <v>554</v>
      </c>
      <c r="AM4663" s="78">
        <v>530805</v>
      </c>
      <c r="AN4663" s="79" t="str">
        <f>IF(AM4663&lt;&gt;"",+VLOOKUP(AM4663,NIVELES!$A$1652:$B$2466,2,0),"")</f>
        <v>Materiales de Aseo</v>
      </c>
      <c r="AO4663" s="87">
        <v>18782.13</v>
      </c>
      <c r="AP4663" s="88"/>
      <c r="AQ4663" s="88"/>
      <c r="AR4663" s="88"/>
      <c r="AS4663" s="88">
        <v>18782.13</v>
      </c>
      <c r="AT4663" s="88"/>
      <c r="AU4663" s="88"/>
      <c r="AV4663" s="88"/>
      <c r="AW4663" s="88"/>
      <c r="AX4663" s="88"/>
      <c r="AY4663" s="88"/>
      <c r="AZ4663" s="88"/>
      <c r="BA4663" s="88"/>
      <c r="BB4663" s="89">
        <f t="shared" si="287"/>
        <v>18782.13</v>
      </c>
      <c r="BC4663" s="90" t="str">
        <f t="shared" si="286"/>
        <v>OK</v>
      </c>
      <c r="BD4663" s="91" t="str">
        <f t="shared" si="288"/>
        <v xml:space="preserve">                  </v>
      </c>
      <c r="BE4663" s="92">
        <f t="shared" si="289"/>
        <v>1</v>
      </c>
    </row>
    <row r="4664" spans="1:57" s="74" customFormat="1" ht="50.1" customHeight="1" x14ac:dyDescent="0.2">
      <c r="A4664" s="78" t="s">
        <v>55</v>
      </c>
      <c r="B4664" s="78" t="s">
        <v>68</v>
      </c>
      <c r="C4664" s="78" t="s">
        <v>42</v>
      </c>
      <c r="D4664" s="78" t="s">
        <v>605</v>
      </c>
      <c r="E4664" s="79" t="str">
        <f>+IF(C4664&lt;&gt;"",VLOOKUP(MID(C4664,18,5),NIVELES!$A$133:$B$213,2,0),"")</f>
        <v>PICHINCHA</v>
      </c>
      <c r="F4664" s="80" t="s">
        <v>70</v>
      </c>
      <c r="G4664" s="81" t="str">
        <f>+IF(F4664&lt;&gt;"",VLOOKUP(F4664,NIVELES!$A$246:$C$464,3,0),"")</f>
        <v xml:space="preserve"> </v>
      </c>
      <c r="H4664" s="82" t="s">
        <v>1024</v>
      </c>
      <c r="I4664" s="78" t="s">
        <v>2201</v>
      </c>
      <c r="J4664" s="78" t="s">
        <v>1078</v>
      </c>
      <c r="K4664" s="78" t="s">
        <v>2185</v>
      </c>
      <c r="L4664" s="78" t="s">
        <v>1791</v>
      </c>
      <c r="M4664" s="78" t="s">
        <v>1791</v>
      </c>
      <c r="N4664" s="78" t="s">
        <v>1791</v>
      </c>
      <c r="O4664" s="78" t="s">
        <v>4059</v>
      </c>
      <c r="P4664" s="82">
        <v>1</v>
      </c>
      <c r="Q4664" s="78" t="s">
        <v>4060</v>
      </c>
      <c r="R4664" s="82"/>
      <c r="S4664" s="82">
        <v>1</v>
      </c>
      <c r="T4664" s="82"/>
      <c r="U4664" s="82"/>
      <c r="V4664" s="82"/>
      <c r="W4664" s="82"/>
      <c r="X4664" s="82"/>
      <c r="Y4664" s="82"/>
      <c r="Z4664" s="82"/>
      <c r="AA4664" s="82"/>
      <c r="AB4664" s="82"/>
      <c r="AC4664" s="82"/>
      <c r="AD4664" s="85" t="str">
        <f>IF(A4664&lt;&gt;"",IF(D4664="DIRECCIÓN_DE_TRANSFERENCIAS","280 0031",VLOOKUP(C4664,NIVELES!$A$14:$B$105,2,0)),"")</f>
        <v>280 9240</v>
      </c>
      <c r="AE4664" s="86" t="s">
        <v>322</v>
      </c>
      <c r="AF4664" s="86" t="s">
        <v>546</v>
      </c>
      <c r="AG4664" s="79" t="str">
        <f>+IF(AF4664&lt;&gt;"",VLOOKUP(AF4664,NIVELES!$A$666:$B$673,2,0),"")</f>
        <v>ATENCIÓN_INTEGRAL_A_PERSONAS_CON_DISCAPACIDAD</v>
      </c>
      <c r="AH4664" s="78" t="s">
        <v>322</v>
      </c>
      <c r="AI4664" s="79" t="str">
        <f>IF(AH4664&lt;&gt;"",VLOOKUP(CONCATENATE(AG4664,AH4664),NIVELES!$B$676:$C$745,2,0),"")</f>
        <v>Centros Directos Prestación De Servicio</v>
      </c>
      <c r="AJ4664" s="78" t="s">
        <v>429</v>
      </c>
      <c r="AK4664" s="79" t="str">
        <f>+IF(AJ4664&lt;&gt;"",VLOOKUP(AJ4664,NIVELES!$A$816:$B$892,2,0),"")</f>
        <v xml:space="preserve">PROMOVER EL RECONOCIMIENTO Y GARANTIA DE LOS DERECHOS DE LAS MUJERES Y HOMBRES CON DISCAPACIDAD,  SU DEBIDA VALORACIÓN Y EL RESPETO A SU DIGNIDAD  </v>
      </c>
      <c r="AL4664" s="78" t="s">
        <v>554</v>
      </c>
      <c r="AM4664" s="78">
        <v>530809</v>
      </c>
      <c r="AN4664" s="79" t="str">
        <f>IF(AM4664&lt;&gt;"",+VLOOKUP(AM4664,NIVELES!$A$1652:$B$2466,2,0),"")</f>
        <v>Medicamentos</v>
      </c>
      <c r="AO4664" s="87">
        <v>2693</v>
      </c>
      <c r="AP4664" s="88"/>
      <c r="AQ4664" s="88">
        <v>2693</v>
      </c>
      <c r="AR4664" s="88"/>
      <c r="AS4664" s="88"/>
      <c r="AT4664" s="88"/>
      <c r="AU4664" s="88"/>
      <c r="AV4664" s="88"/>
      <c r="AW4664" s="88"/>
      <c r="AX4664" s="88"/>
      <c r="AY4664" s="88"/>
      <c r="AZ4664" s="88"/>
      <c r="BA4664" s="88"/>
      <c r="BB4664" s="89">
        <f t="shared" si="287"/>
        <v>2693</v>
      </c>
      <c r="BC4664" s="90" t="str">
        <f t="shared" si="286"/>
        <v>OK</v>
      </c>
      <c r="BD4664" s="91" t="str">
        <f t="shared" si="288"/>
        <v xml:space="preserve">                  </v>
      </c>
      <c r="BE4664" s="92">
        <f t="shared" si="289"/>
        <v>1</v>
      </c>
    </row>
    <row r="4665" spans="1:57" s="74" customFormat="1" ht="50.1" customHeight="1" x14ac:dyDescent="0.2">
      <c r="A4665" s="78" t="s">
        <v>55</v>
      </c>
      <c r="B4665" s="78" t="s">
        <v>68</v>
      </c>
      <c r="C4665" s="78" t="s">
        <v>42</v>
      </c>
      <c r="D4665" s="78" t="s">
        <v>605</v>
      </c>
      <c r="E4665" s="79" t="str">
        <f>+IF(C4665&lt;&gt;"",VLOOKUP(MID(C4665,18,5),NIVELES!$A$133:$B$213,2,0),"")</f>
        <v>PICHINCHA</v>
      </c>
      <c r="F4665" s="80" t="s">
        <v>70</v>
      </c>
      <c r="G4665" s="81" t="str">
        <f>+IF(F4665&lt;&gt;"",VLOOKUP(F4665,NIVELES!$A$246:$C$464,3,0),"")</f>
        <v xml:space="preserve"> </v>
      </c>
      <c r="H4665" s="82" t="s">
        <v>1024</v>
      </c>
      <c r="I4665" s="78" t="s">
        <v>2201</v>
      </c>
      <c r="J4665" s="78" t="s">
        <v>1078</v>
      </c>
      <c r="K4665" s="78" t="s">
        <v>2185</v>
      </c>
      <c r="L4665" s="78" t="s">
        <v>1791</v>
      </c>
      <c r="M4665" s="78" t="s">
        <v>1791</v>
      </c>
      <c r="N4665" s="78" t="s">
        <v>1791</v>
      </c>
      <c r="O4665" s="78" t="s">
        <v>4061</v>
      </c>
      <c r="P4665" s="82">
        <v>1</v>
      </c>
      <c r="Q4665" s="78" t="s">
        <v>4062</v>
      </c>
      <c r="R4665" s="82"/>
      <c r="S4665" s="82"/>
      <c r="T4665" s="82">
        <v>1</v>
      </c>
      <c r="U4665" s="82"/>
      <c r="V4665" s="82"/>
      <c r="W4665" s="82"/>
      <c r="X4665" s="82"/>
      <c r="Y4665" s="82"/>
      <c r="Z4665" s="82"/>
      <c r="AA4665" s="82"/>
      <c r="AB4665" s="82"/>
      <c r="AC4665" s="82"/>
      <c r="AD4665" s="85" t="str">
        <f>IF(A4665&lt;&gt;"",IF(D4665="DIRECCIÓN_DE_TRANSFERENCIAS","280 0031",VLOOKUP(C4665,NIVELES!$A$14:$B$105,2,0)),"")</f>
        <v>280 9240</v>
      </c>
      <c r="AE4665" s="86" t="s">
        <v>322</v>
      </c>
      <c r="AF4665" s="86" t="s">
        <v>546</v>
      </c>
      <c r="AG4665" s="79" t="str">
        <f>+IF(AF4665&lt;&gt;"",VLOOKUP(AF4665,NIVELES!$A$666:$B$673,2,0),"")</f>
        <v>ATENCIÓN_INTEGRAL_A_PERSONAS_CON_DISCAPACIDAD</v>
      </c>
      <c r="AH4665" s="78" t="s">
        <v>322</v>
      </c>
      <c r="AI4665" s="79" t="str">
        <f>IF(AH4665&lt;&gt;"",VLOOKUP(CONCATENATE(AG4665,AH4665),NIVELES!$B$676:$C$745,2,0),"")</f>
        <v>Centros Directos Prestación De Servicio</v>
      </c>
      <c r="AJ4665" s="78" t="s">
        <v>429</v>
      </c>
      <c r="AK4665" s="79" t="str">
        <f>+IF(AJ4665&lt;&gt;"",VLOOKUP(AJ4665,NIVELES!$A$816:$B$892,2,0),"")</f>
        <v xml:space="preserve">PROMOVER EL RECONOCIMIENTO Y GARANTIA DE LOS DERECHOS DE LAS MUJERES Y HOMBRES CON DISCAPACIDAD,  SU DEBIDA VALORACIÓN Y EL RESPETO A SU DIGNIDAD  </v>
      </c>
      <c r="AL4665" s="78" t="s">
        <v>554</v>
      </c>
      <c r="AM4665" s="78">
        <v>530811</v>
      </c>
      <c r="AN4665" s="79" t="str">
        <f>IF(AM4665&lt;&gt;"",+VLOOKUP(AM4665,NIVELES!$A$1652:$B$2466,2,0),"")</f>
        <v>Insumos,  Materiales  y Suministros  para  la  Construcción,  Electricidad,  Plomería,  Carpintería,  Señalización
Vial, Navegación y Contra Incendios</v>
      </c>
      <c r="AO4665" s="87">
        <v>19350</v>
      </c>
      <c r="AP4665" s="88"/>
      <c r="AQ4665" s="88"/>
      <c r="AR4665" s="88">
        <v>19350</v>
      </c>
      <c r="AS4665" s="88"/>
      <c r="AT4665" s="88"/>
      <c r="AU4665" s="88"/>
      <c r="AV4665" s="88"/>
      <c r="AW4665" s="88"/>
      <c r="AX4665" s="88"/>
      <c r="AY4665" s="88"/>
      <c r="AZ4665" s="88"/>
      <c r="BA4665" s="88"/>
      <c r="BB4665" s="89">
        <f t="shared" si="287"/>
        <v>19350</v>
      </c>
      <c r="BC4665" s="90" t="str">
        <f t="shared" si="286"/>
        <v>OK</v>
      </c>
      <c r="BD4665" s="91" t="str">
        <f t="shared" si="288"/>
        <v xml:space="preserve">                  </v>
      </c>
      <c r="BE4665" s="92">
        <f t="shared" si="289"/>
        <v>1</v>
      </c>
    </row>
    <row r="4666" spans="1:57" s="74" customFormat="1" ht="50.1" customHeight="1" x14ac:dyDescent="0.2">
      <c r="A4666" s="78" t="s">
        <v>55</v>
      </c>
      <c r="B4666" s="78" t="s">
        <v>68</v>
      </c>
      <c r="C4666" s="78" t="s">
        <v>42</v>
      </c>
      <c r="D4666" s="78" t="s">
        <v>605</v>
      </c>
      <c r="E4666" s="79" t="str">
        <f>+IF(C4666&lt;&gt;"",VLOOKUP(MID(C4666,18,5),NIVELES!$A$133:$B$213,2,0),"")</f>
        <v>PICHINCHA</v>
      </c>
      <c r="F4666" s="80" t="s">
        <v>70</v>
      </c>
      <c r="G4666" s="81" t="str">
        <f>+IF(F4666&lt;&gt;"",VLOOKUP(F4666,NIVELES!$A$246:$C$464,3,0),"")</f>
        <v xml:space="preserve"> </v>
      </c>
      <c r="H4666" s="82" t="s">
        <v>1024</v>
      </c>
      <c r="I4666" s="78" t="s">
        <v>2201</v>
      </c>
      <c r="J4666" s="78" t="s">
        <v>1078</v>
      </c>
      <c r="K4666" s="78" t="s">
        <v>2185</v>
      </c>
      <c r="L4666" s="78" t="s">
        <v>1791</v>
      </c>
      <c r="M4666" s="78" t="s">
        <v>1791</v>
      </c>
      <c r="N4666" s="78" t="s">
        <v>1791</v>
      </c>
      <c r="O4666" s="78" t="s">
        <v>4063</v>
      </c>
      <c r="P4666" s="82">
        <v>1</v>
      </c>
      <c r="Q4666" s="78" t="s">
        <v>4064</v>
      </c>
      <c r="R4666" s="82"/>
      <c r="S4666" s="82"/>
      <c r="T4666" s="82"/>
      <c r="U4666" s="82">
        <v>1</v>
      </c>
      <c r="V4666" s="82"/>
      <c r="W4666" s="82"/>
      <c r="X4666" s="82"/>
      <c r="Y4666" s="82"/>
      <c r="Z4666" s="82"/>
      <c r="AA4666" s="82"/>
      <c r="AB4666" s="82"/>
      <c r="AC4666" s="82"/>
      <c r="AD4666" s="85" t="str">
        <f>IF(A4666&lt;&gt;"",IF(D4666="DIRECCIÓN_DE_TRANSFERENCIAS","280 0031",VLOOKUP(C4666,NIVELES!$A$14:$B$105,2,0)),"")</f>
        <v>280 9240</v>
      </c>
      <c r="AE4666" s="86" t="s">
        <v>322</v>
      </c>
      <c r="AF4666" s="86" t="s">
        <v>546</v>
      </c>
      <c r="AG4666" s="79" t="str">
        <f>+IF(AF4666&lt;&gt;"",VLOOKUP(AF4666,NIVELES!$A$666:$B$673,2,0),"")</f>
        <v>ATENCIÓN_INTEGRAL_A_PERSONAS_CON_DISCAPACIDAD</v>
      </c>
      <c r="AH4666" s="78" t="s">
        <v>322</v>
      </c>
      <c r="AI4666" s="79" t="str">
        <f>IF(AH4666&lt;&gt;"",VLOOKUP(CONCATENATE(AG4666,AH4666),NIVELES!$B$676:$C$745,2,0),"")</f>
        <v>Centros Directos Prestación De Servicio</v>
      </c>
      <c r="AJ4666" s="78" t="s">
        <v>429</v>
      </c>
      <c r="AK4666" s="79" t="str">
        <f>+IF(AJ4666&lt;&gt;"",VLOOKUP(AJ4666,NIVELES!$A$816:$B$892,2,0),"")</f>
        <v xml:space="preserve">PROMOVER EL RECONOCIMIENTO Y GARANTIA DE LOS DERECHOS DE LAS MUJERES Y HOMBRES CON DISCAPACIDAD,  SU DEBIDA VALORACIÓN Y EL RESPETO A SU DIGNIDAD  </v>
      </c>
      <c r="AL4666" s="78" t="s">
        <v>554</v>
      </c>
      <c r="AM4666" s="78">
        <v>530812</v>
      </c>
      <c r="AN4666" s="79" t="str">
        <f>IF(AM4666&lt;&gt;"",+VLOOKUP(AM4666,NIVELES!$A$1652:$B$2466,2,0),"")</f>
        <v>Materiales Didácticos</v>
      </c>
      <c r="AO4666" s="87">
        <v>211</v>
      </c>
      <c r="AP4666" s="88"/>
      <c r="AQ4666" s="88"/>
      <c r="AR4666" s="88"/>
      <c r="AS4666" s="88">
        <v>211</v>
      </c>
      <c r="AT4666" s="88"/>
      <c r="AU4666" s="88"/>
      <c r="AV4666" s="88"/>
      <c r="AW4666" s="88"/>
      <c r="AX4666" s="88"/>
      <c r="AY4666" s="88"/>
      <c r="AZ4666" s="88"/>
      <c r="BA4666" s="88"/>
      <c r="BB4666" s="89">
        <f t="shared" si="287"/>
        <v>211</v>
      </c>
      <c r="BC4666" s="90" t="str">
        <f t="shared" si="286"/>
        <v>OK</v>
      </c>
      <c r="BD4666" s="91" t="str">
        <f t="shared" si="288"/>
        <v xml:space="preserve">                  </v>
      </c>
      <c r="BE4666" s="92">
        <f t="shared" si="289"/>
        <v>1</v>
      </c>
    </row>
    <row r="4667" spans="1:57" s="74" customFormat="1" ht="50.1" customHeight="1" x14ac:dyDescent="0.2">
      <c r="A4667" s="78" t="s">
        <v>55</v>
      </c>
      <c r="B4667" s="78" t="s">
        <v>68</v>
      </c>
      <c r="C4667" s="78" t="s">
        <v>42</v>
      </c>
      <c r="D4667" s="78" t="s">
        <v>605</v>
      </c>
      <c r="E4667" s="79" t="str">
        <f>+IF(C4667&lt;&gt;"",VLOOKUP(MID(C4667,18,5),NIVELES!$A$133:$B$213,2,0),"")</f>
        <v>PICHINCHA</v>
      </c>
      <c r="F4667" s="80" t="s">
        <v>70</v>
      </c>
      <c r="G4667" s="81" t="str">
        <f>+IF(F4667&lt;&gt;"",VLOOKUP(F4667,NIVELES!$A$246:$C$464,3,0),"")</f>
        <v xml:space="preserve"> </v>
      </c>
      <c r="H4667" s="82" t="s">
        <v>1024</v>
      </c>
      <c r="I4667" s="78" t="s">
        <v>2201</v>
      </c>
      <c r="J4667" s="78" t="s">
        <v>1078</v>
      </c>
      <c r="K4667" s="78" t="s">
        <v>2185</v>
      </c>
      <c r="L4667" s="78" t="s">
        <v>1791</v>
      </c>
      <c r="M4667" s="78" t="s">
        <v>1791</v>
      </c>
      <c r="N4667" s="78" t="s">
        <v>1791</v>
      </c>
      <c r="O4667" s="78" t="s">
        <v>4065</v>
      </c>
      <c r="P4667" s="82">
        <v>1</v>
      </c>
      <c r="Q4667" s="78" t="s">
        <v>4066</v>
      </c>
      <c r="R4667" s="82"/>
      <c r="S4667" s="82">
        <v>1</v>
      </c>
      <c r="T4667" s="82"/>
      <c r="U4667" s="82"/>
      <c r="V4667" s="82"/>
      <c r="W4667" s="82"/>
      <c r="X4667" s="82"/>
      <c r="Y4667" s="82"/>
      <c r="Z4667" s="82"/>
      <c r="AA4667" s="82"/>
      <c r="AB4667" s="82"/>
      <c r="AC4667" s="82"/>
      <c r="AD4667" s="85" t="str">
        <f>IF(A4667&lt;&gt;"",IF(D4667="DIRECCIÓN_DE_TRANSFERENCIAS","280 0031",VLOOKUP(C4667,NIVELES!$A$14:$B$105,2,0)),"")</f>
        <v>280 9240</v>
      </c>
      <c r="AE4667" s="86" t="s">
        <v>322</v>
      </c>
      <c r="AF4667" s="86" t="s">
        <v>546</v>
      </c>
      <c r="AG4667" s="79" t="str">
        <f>+IF(AF4667&lt;&gt;"",VLOOKUP(AF4667,NIVELES!$A$666:$B$673,2,0),"")</f>
        <v>ATENCIÓN_INTEGRAL_A_PERSONAS_CON_DISCAPACIDAD</v>
      </c>
      <c r="AH4667" s="78" t="s">
        <v>322</v>
      </c>
      <c r="AI4667" s="79" t="str">
        <f>IF(AH4667&lt;&gt;"",VLOOKUP(CONCATENATE(AG4667,AH4667),NIVELES!$B$676:$C$745,2,0),"")</f>
        <v>Centros Directos Prestación De Servicio</v>
      </c>
      <c r="AJ4667" s="78" t="s">
        <v>429</v>
      </c>
      <c r="AK4667" s="79" t="str">
        <f>+IF(AJ4667&lt;&gt;"",VLOOKUP(AJ4667,NIVELES!$A$816:$B$892,2,0),"")</f>
        <v xml:space="preserve">PROMOVER EL RECONOCIMIENTO Y GARANTIA DE LOS DERECHOS DE LAS MUJERES Y HOMBRES CON DISCAPACIDAD,  SU DEBIDA VALORACIÓN Y EL RESPETO A SU DIGNIDAD  </v>
      </c>
      <c r="AL4667" s="78" t="s">
        <v>554</v>
      </c>
      <c r="AM4667" s="78">
        <v>530825</v>
      </c>
      <c r="AN4667" s="79" t="str">
        <f>IF(AM4667&lt;&gt;"",+VLOOKUP(AM4667,NIVELES!$A$1652:$B$2466,2,0),"")</f>
        <v>Insumos y Accesorios para Compensar Discapacidades</v>
      </c>
      <c r="AO4667" s="87">
        <v>2106</v>
      </c>
      <c r="AP4667" s="88"/>
      <c r="AQ4667" s="88">
        <v>2106</v>
      </c>
      <c r="AR4667" s="88"/>
      <c r="AS4667" s="88"/>
      <c r="AT4667" s="88"/>
      <c r="AU4667" s="88"/>
      <c r="AV4667" s="88"/>
      <c r="AW4667" s="88"/>
      <c r="AX4667" s="88"/>
      <c r="AY4667" s="88"/>
      <c r="AZ4667" s="88"/>
      <c r="BA4667" s="88"/>
      <c r="BB4667" s="89">
        <f t="shared" si="287"/>
        <v>2106</v>
      </c>
      <c r="BC4667" s="90" t="str">
        <f t="shared" si="286"/>
        <v>OK</v>
      </c>
      <c r="BD4667" s="91" t="str">
        <f t="shared" si="288"/>
        <v xml:space="preserve">                  </v>
      </c>
      <c r="BE4667" s="92">
        <f t="shared" si="289"/>
        <v>1</v>
      </c>
    </row>
    <row r="4668" spans="1:57" s="74" customFormat="1" ht="50.1" customHeight="1" x14ac:dyDescent="0.2">
      <c r="A4668" s="78" t="s">
        <v>55</v>
      </c>
      <c r="B4668" s="78" t="s">
        <v>68</v>
      </c>
      <c r="C4668" s="78" t="s">
        <v>42</v>
      </c>
      <c r="D4668" s="78" t="s">
        <v>605</v>
      </c>
      <c r="E4668" s="79" t="str">
        <f>+IF(C4668&lt;&gt;"",VLOOKUP(MID(C4668,18,5),NIVELES!$A$133:$B$213,2,0),"")</f>
        <v>PICHINCHA</v>
      </c>
      <c r="F4668" s="80" t="s">
        <v>70</v>
      </c>
      <c r="G4668" s="81" t="str">
        <f>+IF(F4668&lt;&gt;"",VLOOKUP(F4668,NIVELES!$A$246:$C$464,3,0),"")</f>
        <v xml:space="preserve"> </v>
      </c>
      <c r="H4668" s="82" t="s">
        <v>1024</v>
      </c>
      <c r="I4668" s="78" t="s">
        <v>2201</v>
      </c>
      <c r="J4668" s="78" t="s">
        <v>1078</v>
      </c>
      <c r="K4668" s="78" t="s">
        <v>2185</v>
      </c>
      <c r="L4668" s="78" t="s">
        <v>1791</v>
      </c>
      <c r="M4668" s="78" t="s">
        <v>1791</v>
      </c>
      <c r="N4668" s="78" t="s">
        <v>1791</v>
      </c>
      <c r="O4668" s="78" t="s">
        <v>4067</v>
      </c>
      <c r="P4668" s="82">
        <v>1</v>
      </c>
      <c r="Q4668" s="78" t="s">
        <v>4068</v>
      </c>
      <c r="R4668" s="82"/>
      <c r="S4668" s="82"/>
      <c r="T4668" s="82">
        <v>1</v>
      </c>
      <c r="U4668" s="82"/>
      <c r="V4668" s="82"/>
      <c r="W4668" s="82"/>
      <c r="X4668" s="82"/>
      <c r="Y4668" s="82"/>
      <c r="Z4668" s="82"/>
      <c r="AA4668" s="82"/>
      <c r="AB4668" s="82"/>
      <c r="AC4668" s="82"/>
      <c r="AD4668" s="85" t="str">
        <f>IF(A4668&lt;&gt;"",IF(D4668="DIRECCIÓN_DE_TRANSFERENCIAS","280 0031",VLOOKUP(C4668,NIVELES!$A$14:$B$105,2,0)),"")</f>
        <v>280 9240</v>
      </c>
      <c r="AE4668" s="86" t="s">
        <v>322</v>
      </c>
      <c r="AF4668" s="86" t="s">
        <v>546</v>
      </c>
      <c r="AG4668" s="79" t="str">
        <f>+IF(AF4668&lt;&gt;"",VLOOKUP(AF4668,NIVELES!$A$666:$B$673,2,0),"")</f>
        <v>ATENCIÓN_INTEGRAL_A_PERSONAS_CON_DISCAPACIDAD</v>
      </c>
      <c r="AH4668" s="78" t="s">
        <v>322</v>
      </c>
      <c r="AI4668" s="79" t="str">
        <f>IF(AH4668&lt;&gt;"",VLOOKUP(CONCATENATE(AG4668,AH4668),NIVELES!$B$676:$C$745,2,0),"")</f>
        <v>Centros Directos Prestación De Servicio</v>
      </c>
      <c r="AJ4668" s="78" t="s">
        <v>429</v>
      </c>
      <c r="AK4668" s="79" t="str">
        <f>+IF(AJ4668&lt;&gt;"",VLOOKUP(AJ4668,NIVELES!$A$816:$B$892,2,0),"")</f>
        <v xml:space="preserve">PROMOVER EL RECONOCIMIENTO Y GARANTIA DE LOS DERECHOS DE LAS MUJERES Y HOMBRES CON DISCAPACIDAD,  SU DEBIDA VALORACIÓN Y EL RESPETO A SU DIGNIDAD  </v>
      </c>
      <c r="AL4668" s="78" t="s">
        <v>554</v>
      </c>
      <c r="AM4668" s="78">
        <v>530826</v>
      </c>
      <c r="AN4668" s="79" t="str">
        <f>IF(AM4668&lt;&gt;"",+VLOOKUP(AM4668,NIVELES!$A$1652:$B$2466,2,0),"")</f>
        <v>Dispositivos Médicos de Uso General</v>
      </c>
      <c r="AO4668" s="87">
        <v>1800</v>
      </c>
      <c r="AP4668" s="88"/>
      <c r="AQ4668" s="88"/>
      <c r="AR4668" s="88">
        <v>1800</v>
      </c>
      <c r="AS4668" s="88"/>
      <c r="AT4668" s="88"/>
      <c r="AU4668" s="88"/>
      <c r="AV4668" s="88"/>
      <c r="AW4668" s="88"/>
      <c r="AX4668" s="88"/>
      <c r="AY4668" s="88"/>
      <c r="AZ4668" s="88"/>
      <c r="BA4668" s="88"/>
      <c r="BB4668" s="89">
        <f t="shared" si="287"/>
        <v>1800</v>
      </c>
      <c r="BC4668" s="90" t="str">
        <f t="shared" si="286"/>
        <v>OK</v>
      </c>
      <c r="BD4668" s="91" t="str">
        <f t="shared" si="288"/>
        <v xml:space="preserve">                  </v>
      </c>
      <c r="BE4668" s="92">
        <f t="shared" si="289"/>
        <v>1</v>
      </c>
    </row>
    <row r="4669" spans="1:57" s="74" customFormat="1" ht="50.1" customHeight="1" x14ac:dyDescent="0.2">
      <c r="A4669" s="78" t="s">
        <v>55</v>
      </c>
      <c r="B4669" s="78" t="s">
        <v>68</v>
      </c>
      <c r="C4669" s="78" t="s">
        <v>42</v>
      </c>
      <c r="D4669" s="78" t="s">
        <v>605</v>
      </c>
      <c r="E4669" s="79" t="str">
        <f>+IF(C4669&lt;&gt;"",VLOOKUP(MID(C4669,18,5),NIVELES!$A$133:$B$213,2,0),"")</f>
        <v>PICHINCHA</v>
      </c>
      <c r="F4669" s="80" t="s">
        <v>70</v>
      </c>
      <c r="G4669" s="81" t="str">
        <f>+IF(F4669&lt;&gt;"",VLOOKUP(F4669,NIVELES!$A$246:$C$464,3,0),"")</f>
        <v xml:space="preserve"> </v>
      </c>
      <c r="H4669" s="82" t="s">
        <v>1024</v>
      </c>
      <c r="I4669" s="78" t="s">
        <v>2201</v>
      </c>
      <c r="J4669" s="78" t="s">
        <v>1078</v>
      </c>
      <c r="K4669" s="78" t="s">
        <v>2185</v>
      </c>
      <c r="L4669" s="78" t="s">
        <v>2730</v>
      </c>
      <c r="M4669" s="78">
        <v>330</v>
      </c>
      <c r="N4669" s="78" t="s">
        <v>3927</v>
      </c>
      <c r="O4669" s="78" t="s">
        <v>3928</v>
      </c>
      <c r="P4669" s="82">
        <v>2</v>
      </c>
      <c r="Q4669" s="78" t="s">
        <v>3982</v>
      </c>
      <c r="R4669" s="82"/>
      <c r="S4669" s="82">
        <v>1</v>
      </c>
      <c r="T4669" s="82"/>
      <c r="U4669" s="82">
        <v>1</v>
      </c>
      <c r="V4669" s="82"/>
      <c r="W4669" s="82"/>
      <c r="X4669" s="82"/>
      <c r="Y4669" s="82"/>
      <c r="Z4669" s="82"/>
      <c r="AA4669" s="82"/>
      <c r="AB4669" s="82"/>
      <c r="AC4669" s="82"/>
      <c r="AD4669" s="85" t="str">
        <f>IF(A4669&lt;&gt;"",IF(D4669="DIRECCIÓN_DE_TRANSFERENCIAS","280 0031",VLOOKUP(C4669,NIVELES!$A$14:$B$105,2,0)),"")</f>
        <v>280 9240</v>
      </c>
      <c r="AE4669" s="86" t="s">
        <v>322</v>
      </c>
      <c r="AF4669" s="86" t="s">
        <v>546</v>
      </c>
      <c r="AG4669" s="79" t="str">
        <f>+IF(AF4669&lt;&gt;"",VLOOKUP(AF4669,NIVELES!$A$666:$B$673,2,0),"")</f>
        <v>ATENCIÓN_INTEGRAL_A_PERSONAS_CON_DISCAPACIDAD</v>
      </c>
      <c r="AH4669" s="78" t="s">
        <v>321</v>
      </c>
      <c r="AI4669" s="79" t="str">
        <f>IF(AH4669&lt;&gt;"",VLOOKUP(CONCATENATE(AG4669,AH4669),NIVELES!$B$676:$C$745,2,0),"")</f>
        <v>Centros Indirectos Prestación De Servicio</v>
      </c>
      <c r="AJ4669" s="78" t="s">
        <v>429</v>
      </c>
      <c r="AK4669" s="79" t="str">
        <f>+IF(AJ4669&lt;&gt;"",VLOOKUP(AJ4669,NIVELES!$A$816:$B$892,2,0),"")</f>
        <v xml:space="preserve">PROMOVER EL RECONOCIMIENTO Y GARANTIA DE LOS DERECHOS DE LAS MUJERES Y HOMBRES CON DISCAPACIDAD,  SU DEBIDA VALORACIÓN Y EL RESPETO A SU DIGNIDAD  </v>
      </c>
      <c r="AL4669" s="78" t="s">
        <v>556</v>
      </c>
      <c r="AM4669" s="78">
        <v>580204</v>
      </c>
      <c r="AN4669" s="79" t="str">
        <f>IF(AM4669&lt;&gt;"",+VLOOKUP(AM4669,NIVELES!$A$1652:$B$2466,2,0),"")</f>
        <v>Al Sector Privado no Financiero</v>
      </c>
      <c r="AO4669" s="87">
        <v>65699.7</v>
      </c>
      <c r="AP4669" s="88"/>
      <c r="AQ4669" s="88">
        <v>32849.85</v>
      </c>
      <c r="AR4669" s="88"/>
      <c r="AS4669" s="88">
        <v>32849.85</v>
      </c>
      <c r="AT4669" s="88"/>
      <c r="AU4669" s="88"/>
      <c r="AV4669" s="88"/>
      <c r="AW4669" s="88"/>
      <c r="AX4669" s="88"/>
      <c r="AY4669" s="88"/>
      <c r="AZ4669" s="88"/>
      <c r="BA4669" s="88"/>
      <c r="BB4669" s="89">
        <f t="shared" si="287"/>
        <v>65699.7</v>
      </c>
      <c r="BC4669" s="90" t="str">
        <f t="shared" si="286"/>
        <v>OK</v>
      </c>
      <c r="BD4669" s="91" t="str">
        <f t="shared" si="288"/>
        <v xml:space="preserve">                  </v>
      </c>
      <c r="BE4669" s="92">
        <f t="shared" si="289"/>
        <v>2</v>
      </c>
    </row>
    <row r="4670" spans="1:57" s="74" customFormat="1" ht="50.1" customHeight="1" x14ac:dyDescent="0.2">
      <c r="A4670" s="78" t="s">
        <v>55</v>
      </c>
      <c r="B4670" s="78" t="s">
        <v>68</v>
      </c>
      <c r="C4670" s="78" t="s">
        <v>42</v>
      </c>
      <c r="D4670" s="78" t="s">
        <v>605</v>
      </c>
      <c r="E4670" s="79" t="str">
        <f>+IF(C4670&lt;&gt;"",VLOOKUP(MID(C4670,18,5),NIVELES!$A$133:$B$213,2,0),"")</f>
        <v>PICHINCHA</v>
      </c>
      <c r="F4670" s="80" t="s">
        <v>70</v>
      </c>
      <c r="G4670" s="81" t="str">
        <f>+IF(F4670&lt;&gt;"",VLOOKUP(F4670,NIVELES!$A$246:$C$464,3,0),"")</f>
        <v xml:space="preserve"> </v>
      </c>
      <c r="H4670" s="82" t="s">
        <v>1024</v>
      </c>
      <c r="I4670" s="78" t="s">
        <v>2201</v>
      </c>
      <c r="J4670" s="78" t="s">
        <v>1078</v>
      </c>
      <c r="K4670" s="78" t="s">
        <v>2185</v>
      </c>
      <c r="L4670" s="78" t="s">
        <v>2258</v>
      </c>
      <c r="M4670" s="78">
        <v>130</v>
      </c>
      <c r="N4670" s="78" t="s">
        <v>3927</v>
      </c>
      <c r="O4670" s="78" t="s">
        <v>3928</v>
      </c>
      <c r="P4670" s="82">
        <v>2</v>
      </c>
      <c r="Q4670" s="78" t="s">
        <v>3982</v>
      </c>
      <c r="R4670" s="82"/>
      <c r="S4670" s="82">
        <v>1</v>
      </c>
      <c r="T4670" s="82"/>
      <c r="U4670" s="82">
        <v>1</v>
      </c>
      <c r="V4670" s="82"/>
      <c r="W4670" s="82"/>
      <c r="X4670" s="82"/>
      <c r="Y4670" s="82"/>
      <c r="Z4670" s="82"/>
      <c r="AA4670" s="82"/>
      <c r="AB4670" s="82"/>
      <c r="AC4670" s="82"/>
      <c r="AD4670" s="85" t="str">
        <f>IF(A4670&lt;&gt;"",IF(D4670="DIRECCIÓN_DE_TRANSFERENCIAS","280 0031",VLOOKUP(C4670,NIVELES!$A$14:$B$105,2,0)),"")</f>
        <v>280 9240</v>
      </c>
      <c r="AE4670" s="86" t="s">
        <v>322</v>
      </c>
      <c r="AF4670" s="86" t="s">
        <v>546</v>
      </c>
      <c r="AG4670" s="79" t="str">
        <f>+IF(AF4670&lt;&gt;"",VLOOKUP(AF4670,NIVELES!$A$666:$B$673,2,0),"")</f>
        <v>ATENCIÓN_INTEGRAL_A_PERSONAS_CON_DISCAPACIDAD</v>
      </c>
      <c r="AH4670" s="78" t="s">
        <v>321</v>
      </c>
      <c r="AI4670" s="79" t="str">
        <f>IF(AH4670&lt;&gt;"",VLOOKUP(CONCATENATE(AG4670,AH4670),NIVELES!$B$676:$C$745,2,0),"")</f>
        <v>Centros Indirectos Prestación De Servicio</v>
      </c>
      <c r="AJ4670" s="78" t="s">
        <v>429</v>
      </c>
      <c r="AK4670" s="79" t="str">
        <f>+IF(AJ4670&lt;&gt;"",VLOOKUP(AJ4670,NIVELES!$A$816:$B$892,2,0),"")</f>
        <v xml:space="preserve">PROMOVER EL RECONOCIMIENTO Y GARANTIA DE LOS DERECHOS DE LAS MUJERES Y HOMBRES CON DISCAPACIDAD,  SU DEBIDA VALORACIÓN Y EL RESPETO A SU DIGNIDAD  </v>
      </c>
      <c r="AL4670" s="78" t="s">
        <v>556</v>
      </c>
      <c r="AM4670" s="78">
        <v>580204</v>
      </c>
      <c r="AN4670" s="79" t="str">
        <f>IF(AM4670&lt;&gt;"",+VLOOKUP(AM4670,NIVELES!$A$1652:$B$2466,2,0),"")</f>
        <v>Al Sector Privado no Financiero</v>
      </c>
      <c r="AO4670" s="87">
        <v>166923.9</v>
      </c>
      <c r="AP4670" s="88"/>
      <c r="AQ4670" s="88">
        <v>83461.95</v>
      </c>
      <c r="AR4670" s="88"/>
      <c r="AS4670" s="88">
        <v>83461.95</v>
      </c>
      <c r="AT4670" s="88"/>
      <c r="AU4670" s="88"/>
      <c r="AV4670" s="88"/>
      <c r="AW4670" s="88"/>
      <c r="AX4670" s="88"/>
      <c r="AY4670" s="88"/>
      <c r="AZ4670" s="88"/>
      <c r="BA4670" s="88"/>
      <c r="BB4670" s="89">
        <f t="shared" si="287"/>
        <v>166923.9</v>
      </c>
      <c r="BC4670" s="90" t="str">
        <f t="shared" si="286"/>
        <v>OK</v>
      </c>
      <c r="BD4670" s="91" t="str">
        <f t="shared" si="288"/>
        <v xml:space="preserve">                  </v>
      </c>
      <c r="BE4670" s="92">
        <f t="shared" si="289"/>
        <v>2</v>
      </c>
    </row>
    <row r="4671" spans="1:57" s="74" customFormat="1" ht="50.1" customHeight="1" x14ac:dyDescent="0.2">
      <c r="A4671" s="78" t="s">
        <v>55</v>
      </c>
      <c r="B4671" s="78" t="s">
        <v>68</v>
      </c>
      <c r="C4671" s="78" t="s">
        <v>42</v>
      </c>
      <c r="D4671" s="78" t="s">
        <v>605</v>
      </c>
      <c r="E4671" s="79" t="str">
        <f>+IF(C4671&lt;&gt;"",VLOOKUP(MID(C4671,18,5),NIVELES!$A$133:$B$213,2,0),"")</f>
        <v>PICHINCHA</v>
      </c>
      <c r="F4671" s="80" t="s">
        <v>70</v>
      </c>
      <c r="G4671" s="81" t="str">
        <f>+IF(F4671&lt;&gt;"",VLOOKUP(F4671,NIVELES!$A$246:$C$464,3,0),"")</f>
        <v xml:space="preserve"> </v>
      </c>
      <c r="H4671" s="82" t="s">
        <v>1024</v>
      </c>
      <c r="I4671" s="78" t="s">
        <v>2201</v>
      </c>
      <c r="J4671" s="78" t="s">
        <v>1078</v>
      </c>
      <c r="K4671" s="78" t="s">
        <v>2185</v>
      </c>
      <c r="L4671" s="78" t="s">
        <v>1791</v>
      </c>
      <c r="M4671" s="78" t="s">
        <v>1791</v>
      </c>
      <c r="N4671" s="78" t="s">
        <v>1791</v>
      </c>
      <c r="O4671" s="78" t="s">
        <v>2167</v>
      </c>
      <c r="P4671" s="82">
        <v>12</v>
      </c>
      <c r="Q4671" s="78" t="s">
        <v>3932</v>
      </c>
      <c r="R4671" s="82">
        <v>1</v>
      </c>
      <c r="S4671" s="82">
        <v>1</v>
      </c>
      <c r="T4671" s="82">
        <v>1</v>
      </c>
      <c r="U4671" s="82">
        <v>1</v>
      </c>
      <c r="V4671" s="82">
        <v>1</v>
      </c>
      <c r="W4671" s="82">
        <v>1</v>
      </c>
      <c r="X4671" s="82">
        <v>1</v>
      </c>
      <c r="Y4671" s="82">
        <v>1</v>
      </c>
      <c r="Z4671" s="82">
        <v>1</v>
      </c>
      <c r="AA4671" s="82">
        <v>1</v>
      </c>
      <c r="AB4671" s="82">
        <v>1</v>
      </c>
      <c r="AC4671" s="82">
        <v>1</v>
      </c>
      <c r="AD4671" s="85" t="str">
        <f>IF(A4671&lt;&gt;"",IF(D4671="DIRECCIÓN_DE_TRANSFERENCIAS","280 0031",VLOOKUP(C4671,NIVELES!$A$14:$B$105,2,0)),"")</f>
        <v>280 9240</v>
      </c>
      <c r="AE4671" s="86" t="s">
        <v>322</v>
      </c>
      <c r="AF4671" s="86" t="s">
        <v>546</v>
      </c>
      <c r="AG4671" s="79" t="str">
        <f>+IF(AF4671&lt;&gt;"",VLOOKUP(AF4671,NIVELES!$A$666:$B$673,2,0),"")</f>
        <v>ATENCIÓN_INTEGRAL_A_PERSONAS_CON_DISCAPACIDAD</v>
      </c>
      <c r="AH4671" s="78" t="s">
        <v>453</v>
      </c>
      <c r="AI4671" s="79" t="str">
        <f>IF(AH4671&lt;&gt;"",VLOOKUP(CONCATENATE(AG4671,AH4671),NIVELES!$B$676:$C$745,2,0),"")</f>
        <v>Rectoría Inclusión Social</v>
      </c>
      <c r="AJ4671" s="78" t="s">
        <v>429</v>
      </c>
      <c r="AK4671" s="79" t="str">
        <f>+IF(AJ4671&lt;&gt;"",VLOOKUP(AJ4671,NIVELES!$A$816:$B$892,2,0),"")</f>
        <v xml:space="preserve">PROMOVER EL RECONOCIMIENTO Y GARANTIA DE LOS DERECHOS DE LAS MUJERES Y HOMBRES CON DISCAPACIDAD,  SU DEBIDA VALORACIÓN Y EL RESPETO A SU DIGNIDAD  </v>
      </c>
      <c r="AL4671" s="78" t="s">
        <v>553</v>
      </c>
      <c r="AM4671" s="78">
        <v>510105</v>
      </c>
      <c r="AN4671" s="79" t="str">
        <f>IF(AM4671&lt;&gt;"",+VLOOKUP(AM4671,NIVELES!$A$1652:$B$2466,2,0),"")</f>
        <v>Remuneraciones Unificadas</v>
      </c>
      <c r="AO4671" s="87">
        <v>14544</v>
      </c>
      <c r="AP4671" s="88">
        <v>1212</v>
      </c>
      <c r="AQ4671" s="88">
        <v>1212</v>
      </c>
      <c r="AR4671" s="88">
        <v>1212</v>
      </c>
      <c r="AS4671" s="88">
        <v>1212</v>
      </c>
      <c r="AT4671" s="88">
        <v>1212</v>
      </c>
      <c r="AU4671" s="88">
        <v>1212</v>
      </c>
      <c r="AV4671" s="88">
        <v>1212</v>
      </c>
      <c r="AW4671" s="88">
        <v>1212</v>
      </c>
      <c r="AX4671" s="88">
        <v>1212</v>
      </c>
      <c r="AY4671" s="88">
        <v>1212</v>
      </c>
      <c r="AZ4671" s="88">
        <v>1212</v>
      </c>
      <c r="BA4671" s="88">
        <v>1212</v>
      </c>
      <c r="BB4671" s="89">
        <f t="shared" si="287"/>
        <v>14544</v>
      </c>
      <c r="BC4671" s="90" t="str">
        <f t="shared" si="286"/>
        <v>OK</v>
      </c>
      <c r="BD4671" s="91" t="str">
        <f t="shared" si="288"/>
        <v xml:space="preserve">                  </v>
      </c>
      <c r="BE4671" s="92">
        <f t="shared" si="289"/>
        <v>12</v>
      </c>
    </row>
    <row r="4672" spans="1:57" s="74" customFormat="1" ht="50.1" customHeight="1" x14ac:dyDescent="0.2">
      <c r="A4672" s="78" t="s">
        <v>55</v>
      </c>
      <c r="B4672" s="78" t="s">
        <v>68</v>
      </c>
      <c r="C4672" s="78" t="s">
        <v>42</v>
      </c>
      <c r="D4672" s="78" t="s">
        <v>605</v>
      </c>
      <c r="E4672" s="79" t="str">
        <f>+IF(C4672&lt;&gt;"",VLOOKUP(MID(C4672,18,5),NIVELES!$A$133:$B$213,2,0),"")</f>
        <v>PICHINCHA</v>
      </c>
      <c r="F4672" s="80" t="s">
        <v>70</v>
      </c>
      <c r="G4672" s="81" t="str">
        <f>+IF(F4672&lt;&gt;"",VLOOKUP(F4672,NIVELES!$A$246:$C$464,3,0),"")</f>
        <v xml:space="preserve"> </v>
      </c>
      <c r="H4672" s="82" t="s">
        <v>1024</v>
      </c>
      <c r="I4672" s="78" t="s">
        <v>2201</v>
      </c>
      <c r="J4672" s="78" t="s">
        <v>1078</v>
      </c>
      <c r="K4672" s="78" t="s">
        <v>2185</v>
      </c>
      <c r="L4672" s="78" t="s">
        <v>1791</v>
      </c>
      <c r="M4672" s="78" t="s">
        <v>1791</v>
      </c>
      <c r="N4672" s="78" t="s">
        <v>1791</v>
      </c>
      <c r="O4672" s="78" t="s">
        <v>2167</v>
      </c>
      <c r="P4672" s="82">
        <v>1</v>
      </c>
      <c r="Q4672" s="78" t="s">
        <v>3932</v>
      </c>
      <c r="R4672" s="82"/>
      <c r="S4672" s="82"/>
      <c r="T4672" s="82"/>
      <c r="U4672" s="82"/>
      <c r="V4672" s="82"/>
      <c r="W4672" s="82"/>
      <c r="X4672" s="82"/>
      <c r="Y4672" s="82"/>
      <c r="Z4672" s="82"/>
      <c r="AA4672" s="82"/>
      <c r="AB4672" s="82"/>
      <c r="AC4672" s="82">
        <v>1</v>
      </c>
      <c r="AD4672" s="85" t="str">
        <f>IF(A4672&lt;&gt;"",IF(D4672="DIRECCIÓN_DE_TRANSFERENCIAS","280 0031",VLOOKUP(C4672,NIVELES!$A$14:$B$105,2,0)),"")</f>
        <v>280 9240</v>
      </c>
      <c r="AE4672" s="86" t="s">
        <v>322</v>
      </c>
      <c r="AF4672" s="86" t="s">
        <v>546</v>
      </c>
      <c r="AG4672" s="79" t="str">
        <f>+IF(AF4672&lt;&gt;"",VLOOKUP(AF4672,NIVELES!$A$666:$B$673,2,0),"")</f>
        <v>ATENCIÓN_INTEGRAL_A_PERSONAS_CON_DISCAPACIDAD</v>
      </c>
      <c r="AH4672" s="78" t="s">
        <v>453</v>
      </c>
      <c r="AI4672" s="79" t="str">
        <f>IF(AH4672&lt;&gt;"",VLOOKUP(CONCATENATE(AG4672,AH4672),NIVELES!$B$676:$C$745,2,0),"")</f>
        <v>Rectoría Inclusión Social</v>
      </c>
      <c r="AJ4672" s="78" t="s">
        <v>429</v>
      </c>
      <c r="AK4672" s="79" t="str">
        <f>+IF(AJ4672&lt;&gt;"",VLOOKUP(AJ4672,NIVELES!$A$816:$B$892,2,0),"")</f>
        <v xml:space="preserve">PROMOVER EL RECONOCIMIENTO Y GARANTIA DE LOS DERECHOS DE LAS MUJERES Y HOMBRES CON DISCAPACIDAD,  SU DEBIDA VALORACIÓN Y EL RESPETO A SU DIGNIDAD  </v>
      </c>
      <c r="AL4672" s="78" t="s">
        <v>553</v>
      </c>
      <c r="AM4672" s="78">
        <v>510203</v>
      </c>
      <c r="AN4672" s="79" t="str">
        <f>IF(AM4672&lt;&gt;"",+VLOOKUP(AM4672,NIVELES!$A$1652:$B$2466,2,0),"")</f>
        <v>Decimotercer Sueldo</v>
      </c>
      <c r="AO4672" s="87">
        <v>3333</v>
      </c>
      <c r="AP4672" s="88"/>
      <c r="AQ4672" s="88"/>
      <c r="AR4672" s="88"/>
      <c r="AS4672" s="88"/>
      <c r="AT4672" s="88"/>
      <c r="AU4672" s="88"/>
      <c r="AV4672" s="88"/>
      <c r="AW4672" s="88"/>
      <c r="AX4672" s="88"/>
      <c r="AY4672" s="88"/>
      <c r="AZ4672" s="88"/>
      <c r="BA4672" s="88">
        <v>3333</v>
      </c>
      <c r="BB4672" s="89">
        <f t="shared" si="287"/>
        <v>3333</v>
      </c>
      <c r="BC4672" s="90" t="str">
        <f t="shared" si="286"/>
        <v>OK</v>
      </c>
      <c r="BD4672" s="91" t="str">
        <f t="shared" si="288"/>
        <v xml:space="preserve">                  </v>
      </c>
      <c r="BE4672" s="92">
        <f t="shared" si="289"/>
        <v>1</v>
      </c>
    </row>
    <row r="4673" spans="1:57" s="74" customFormat="1" ht="50.1" customHeight="1" x14ac:dyDescent="0.2">
      <c r="A4673" s="78" t="s">
        <v>55</v>
      </c>
      <c r="B4673" s="78" t="s">
        <v>68</v>
      </c>
      <c r="C4673" s="78" t="s">
        <v>42</v>
      </c>
      <c r="D4673" s="78" t="s">
        <v>605</v>
      </c>
      <c r="E4673" s="79" t="str">
        <f>+IF(C4673&lt;&gt;"",VLOOKUP(MID(C4673,18,5),NIVELES!$A$133:$B$213,2,0),"")</f>
        <v>PICHINCHA</v>
      </c>
      <c r="F4673" s="80" t="s">
        <v>70</v>
      </c>
      <c r="G4673" s="81" t="str">
        <f>+IF(F4673&lt;&gt;"",VLOOKUP(F4673,NIVELES!$A$246:$C$464,3,0),"")</f>
        <v xml:space="preserve"> </v>
      </c>
      <c r="H4673" s="82" t="s">
        <v>1024</v>
      </c>
      <c r="I4673" s="78" t="s">
        <v>2201</v>
      </c>
      <c r="J4673" s="78" t="s">
        <v>1078</v>
      </c>
      <c r="K4673" s="78" t="s">
        <v>2185</v>
      </c>
      <c r="L4673" s="78" t="s">
        <v>1791</v>
      </c>
      <c r="M4673" s="78" t="s">
        <v>1791</v>
      </c>
      <c r="N4673" s="78" t="s">
        <v>1791</v>
      </c>
      <c r="O4673" s="78" t="s">
        <v>2167</v>
      </c>
      <c r="P4673" s="82">
        <v>1</v>
      </c>
      <c r="Q4673" s="78" t="s">
        <v>3932</v>
      </c>
      <c r="R4673" s="82"/>
      <c r="S4673" s="82"/>
      <c r="T4673" s="82"/>
      <c r="U4673" s="82"/>
      <c r="V4673" s="82"/>
      <c r="W4673" s="82"/>
      <c r="X4673" s="82"/>
      <c r="Y4673" s="82">
        <v>1</v>
      </c>
      <c r="Z4673" s="82"/>
      <c r="AA4673" s="82"/>
      <c r="AB4673" s="82"/>
      <c r="AC4673" s="82"/>
      <c r="AD4673" s="85" t="str">
        <f>IF(A4673&lt;&gt;"",IF(D4673="DIRECCIÓN_DE_TRANSFERENCIAS","280 0031",VLOOKUP(C4673,NIVELES!$A$14:$B$105,2,0)),"")</f>
        <v>280 9240</v>
      </c>
      <c r="AE4673" s="86" t="s">
        <v>322</v>
      </c>
      <c r="AF4673" s="86" t="s">
        <v>546</v>
      </c>
      <c r="AG4673" s="79" t="str">
        <f>+IF(AF4673&lt;&gt;"",VLOOKUP(AF4673,NIVELES!$A$666:$B$673,2,0),"")</f>
        <v>ATENCIÓN_INTEGRAL_A_PERSONAS_CON_DISCAPACIDAD</v>
      </c>
      <c r="AH4673" s="78" t="s">
        <v>453</v>
      </c>
      <c r="AI4673" s="79" t="str">
        <f>IF(AH4673&lt;&gt;"",VLOOKUP(CONCATENATE(AG4673,AH4673),NIVELES!$B$676:$C$745,2,0),"")</f>
        <v>Rectoría Inclusión Social</v>
      </c>
      <c r="AJ4673" s="78" t="s">
        <v>429</v>
      </c>
      <c r="AK4673" s="79" t="str">
        <f>+IF(AJ4673&lt;&gt;"",VLOOKUP(AJ4673,NIVELES!$A$816:$B$892,2,0),"")</f>
        <v xml:space="preserve">PROMOVER EL RECONOCIMIENTO Y GARANTIA DE LOS DERECHOS DE LAS MUJERES Y HOMBRES CON DISCAPACIDAD,  SU DEBIDA VALORACIÓN Y EL RESPETO A SU DIGNIDAD  </v>
      </c>
      <c r="AL4673" s="78" t="s">
        <v>553</v>
      </c>
      <c r="AM4673" s="78">
        <v>510204</v>
      </c>
      <c r="AN4673" s="79" t="str">
        <f>IF(AM4673&lt;&gt;"",+VLOOKUP(AM4673,NIVELES!$A$1652:$B$2466,2,0),"")</f>
        <v>Decimocuarto Sueldo</v>
      </c>
      <c r="AO4673" s="87">
        <v>1083.5</v>
      </c>
      <c r="AP4673" s="88"/>
      <c r="AQ4673" s="88"/>
      <c r="AR4673" s="88"/>
      <c r="AS4673" s="88"/>
      <c r="AT4673" s="88"/>
      <c r="AU4673" s="88"/>
      <c r="AV4673" s="88"/>
      <c r="AW4673" s="88">
        <v>1083.5</v>
      </c>
      <c r="AX4673" s="88"/>
      <c r="AY4673" s="88"/>
      <c r="AZ4673" s="88"/>
      <c r="BA4673" s="88"/>
      <c r="BB4673" s="89">
        <f t="shared" si="287"/>
        <v>1083.5</v>
      </c>
      <c r="BC4673" s="90" t="str">
        <f t="shared" si="286"/>
        <v>OK</v>
      </c>
      <c r="BD4673" s="91" t="str">
        <f t="shared" si="288"/>
        <v xml:space="preserve">                  </v>
      </c>
      <c r="BE4673" s="92">
        <f t="shared" si="289"/>
        <v>1</v>
      </c>
    </row>
    <row r="4674" spans="1:57" s="74" customFormat="1" ht="50.1" customHeight="1" x14ac:dyDescent="0.2">
      <c r="A4674" s="78" t="s">
        <v>55</v>
      </c>
      <c r="B4674" s="78" t="s">
        <v>68</v>
      </c>
      <c r="C4674" s="78" t="s">
        <v>42</v>
      </c>
      <c r="D4674" s="78" t="s">
        <v>605</v>
      </c>
      <c r="E4674" s="79" t="str">
        <f>+IF(C4674&lt;&gt;"",VLOOKUP(MID(C4674,18,5),NIVELES!$A$133:$B$213,2,0),"")</f>
        <v>PICHINCHA</v>
      </c>
      <c r="F4674" s="80" t="s">
        <v>70</v>
      </c>
      <c r="G4674" s="81" t="str">
        <f>+IF(F4674&lt;&gt;"",VLOOKUP(F4674,NIVELES!$A$246:$C$464,3,0),"")</f>
        <v xml:space="preserve"> </v>
      </c>
      <c r="H4674" s="82" t="s">
        <v>1024</v>
      </c>
      <c r="I4674" s="78" t="s">
        <v>2201</v>
      </c>
      <c r="J4674" s="78" t="s">
        <v>1078</v>
      </c>
      <c r="K4674" s="78" t="s">
        <v>2185</v>
      </c>
      <c r="L4674" s="78" t="s">
        <v>1791</v>
      </c>
      <c r="M4674" s="78" t="s">
        <v>1791</v>
      </c>
      <c r="N4674" s="78" t="s">
        <v>1791</v>
      </c>
      <c r="O4674" s="78" t="s">
        <v>2167</v>
      </c>
      <c r="P4674" s="82">
        <v>12</v>
      </c>
      <c r="Q4674" s="78" t="s">
        <v>3932</v>
      </c>
      <c r="R4674" s="82">
        <v>1</v>
      </c>
      <c r="S4674" s="82">
        <v>1</v>
      </c>
      <c r="T4674" s="82">
        <v>1</v>
      </c>
      <c r="U4674" s="82">
        <v>1</v>
      </c>
      <c r="V4674" s="82">
        <v>1</v>
      </c>
      <c r="W4674" s="82">
        <v>1</v>
      </c>
      <c r="X4674" s="82">
        <v>1</v>
      </c>
      <c r="Y4674" s="82">
        <v>1</v>
      </c>
      <c r="Z4674" s="82">
        <v>1</v>
      </c>
      <c r="AA4674" s="82">
        <v>1</v>
      </c>
      <c r="AB4674" s="82">
        <v>1</v>
      </c>
      <c r="AC4674" s="82">
        <v>1</v>
      </c>
      <c r="AD4674" s="85" t="str">
        <f>IF(A4674&lt;&gt;"",IF(D4674="DIRECCIÓN_DE_TRANSFERENCIAS","280 0031",VLOOKUP(C4674,NIVELES!$A$14:$B$105,2,0)),"")</f>
        <v>280 9240</v>
      </c>
      <c r="AE4674" s="86" t="s">
        <v>322</v>
      </c>
      <c r="AF4674" s="86" t="s">
        <v>546</v>
      </c>
      <c r="AG4674" s="79" t="str">
        <f>+IF(AF4674&lt;&gt;"",VLOOKUP(AF4674,NIVELES!$A$666:$B$673,2,0),"")</f>
        <v>ATENCIÓN_INTEGRAL_A_PERSONAS_CON_DISCAPACIDAD</v>
      </c>
      <c r="AH4674" s="78" t="s">
        <v>453</v>
      </c>
      <c r="AI4674" s="79" t="str">
        <f>IF(AH4674&lt;&gt;"",VLOOKUP(CONCATENATE(AG4674,AH4674),NIVELES!$B$676:$C$745,2,0),"")</f>
        <v>Rectoría Inclusión Social</v>
      </c>
      <c r="AJ4674" s="78" t="s">
        <v>429</v>
      </c>
      <c r="AK4674" s="79" t="str">
        <f>+IF(AJ4674&lt;&gt;"",VLOOKUP(AJ4674,NIVELES!$A$816:$B$892,2,0),"")</f>
        <v xml:space="preserve">PROMOVER EL RECONOCIMIENTO Y GARANTIA DE LOS DERECHOS DE LAS MUJERES Y HOMBRES CON DISCAPACIDAD,  SU DEBIDA VALORACIÓN Y EL RESPETO A SU DIGNIDAD  </v>
      </c>
      <c r="AL4674" s="78" t="s">
        <v>553</v>
      </c>
      <c r="AM4674" s="78">
        <v>510510</v>
      </c>
      <c r="AN4674" s="79" t="str">
        <f>IF(AM4674&lt;&gt;"",+VLOOKUP(AM4674,NIVELES!$A$1652:$B$2466,2,0),"")</f>
        <v>Servicios Personales por Contrato</v>
      </c>
      <c r="AO4674" s="87">
        <v>26664</v>
      </c>
      <c r="AP4674" s="88">
        <v>2222</v>
      </c>
      <c r="AQ4674" s="88">
        <v>2222</v>
      </c>
      <c r="AR4674" s="88">
        <v>2222</v>
      </c>
      <c r="AS4674" s="88">
        <v>2222</v>
      </c>
      <c r="AT4674" s="88">
        <v>2222</v>
      </c>
      <c r="AU4674" s="88">
        <v>2222</v>
      </c>
      <c r="AV4674" s="88">
        <v>2222</v>
      </c>
      <c r="AW4674" s="88">
        <v>2222</v>
      </c>
      <c r="AX4674" s="88">
        <v>2222</v>
      </c>
      <c r="AY4674" s="88">
        <v>2222</v>
      </c>
      <c r="AZ4674" s="88">
        <v>2222</v>
      </c>
      <c r="BA4674" s="88">
        <v>2222</v>
      </c>
      <c r="BB4674" s="89">
        <f t="shared" si="287"/>
        <v>26664</v>
      </c>
      <c r="BC4674" s="90" t="str">
        <f t="shared" si="286"/>
        <v>OK</v>
      </c>
      <c r="BD4674" s="91" t="str">
        <f t="shared" si="288"/>
        <v xml:space="preserve">                  </v>
      </c>
      <c r="BE4674" s="92">
        <f t="shared" si="289"/>
        <v>12</v>
      </c>
    </row>
    <row r="4675" spans="1:57" s="74" customFormat="1" ht="50.1" customHeight="1" x14ac:dyDescent="0.2">
      <c r="A4675" s="78" t="s">
        <v>55</v>
      </c>
      <c r="B4675" s="78" t="s">
        <v>68</v>
      </c>
      <c r="C4675" s="78" t="s">
        <v>42</v>
      </c>
      <c r="D4675" s="78" t="s">
        <v>605</v>
      </c>
      <c r="E4675" s="79" t="str">
        <f>+IF(C4675&lt;&gt;"",VLOOKUP(MID(C4675,18,5),NIVELES!$A$133:$B$213,2,0),"")</f>
        <v>PICHINCHA</v>
      </c>
      <c r="F4675" s="80" t="s">
        <v>70</v>
      </c>
      <c r="G4675" s="81" t="str">
        <f>+IF(F4675&lt;&gt;"",VLOOKUP(F4675,NIVELES!$A$246:$C$464,3,0),"")</f>
        <v xml:space="preserve"> </v>
      </c>
      <c r="H4675" s="82" t="s">
        <v>1024</v>
      </c>
      <c r="I4675" s="78" t="s">
        <v>2201</v>
      </c>
      <c r="J4675" s="78" t="s">
        <v>1078</v>
      </c>
      <c r="K4675" s="78" t="s">
        <v>2185</v>
      </c>
      <c r="L4675" s="78" t="s">
        <v>1791</v>
      </c>
      <c r="M4675" s="78" t="s">
        <v>1791</v>
      </c>
      <c r="N4675" s="78" t="s">
        <v>1791</v>
      </c>
      <c r="O4675" s="78" t="s">
        <v>2167</v>
      </c>
      <c r="P4675" s="82">
        <v>12</v>
      </c>
      <c r="Q4675" s="78" t="s">
        <v>3932</v>
      </c>
      <c r="R4675" s="82">
        <v>1</v>
      </c>
      <c r="S4675" s="82">
        <v>1</v>
      </c>
      <c r="T4675" s="82">
        <v>1</v>
      </c>
      <c r="U4675" s="82">
        <v>1</v>
      </c>
      <c r="V4675" s="82">
        <v>1</v>
      </c>
      <c r="W4675" s="82">
        <v>1</v>
      </c>
      <c r="X4675" s="82">
        <v>1</v>
      </c>
      <c r="Y4675" s="82">
        <v>1</v>
      </c>
      <c r="Z4675" s="82">
        <v>1</v>
      </c>
      <c r="AA4675" s="82">
        <v>1</v>
      </c>
      <c r="AB4675" s="82">
        <v>1</v>
      </c>
      <c r="AC4675" s="82">
        <v>1</v>
      </c>
      <c r="AD4675" s="85" t="str">
        <f>IF(A4675&lt;&gt;"",IF(D4675="DIRECCIÓN_DE_TRANSFERENCIAS","280 0031",VLOOKUP(C4675,NIVELES!$A$14:$B$105,2,0)),"")</f>
        <v>280 9240</v>
      </c>
      <c r="AE4675" s="86" t="s">
        <v>322</v>
      </c>
      <c r="AF4675" s="86" t="s">
        <v>546</v>
      </c>
      <c r="AG4675" s="79" t="str">
        <f>+IF(AF4675&lt;&gt;"",VLOOKUP(AF4675,NIVELES!$A$666:$B$673,2,0),"")</f>
        <v>ATENCIÓN_INTEGRAL_A_PERSONAS_CON_DISCAPACIDAD</v>
      </c>
      <c r="AH4675" s="78" t="s">
        <v>453</v>
      </c>
      <c r="AI4675" s="79" t="str">
        <f>IF(AH4675&lt;&gt;"",VLOOKUP(CONCATENATE(AG4675,AH4675),NIVELES!$B$676:$C$745,2,0),"")</f>
        <v>Rectoría Inclusión Social</v>
      </c>
      <c r="AJ4675" s="78" t="s">
        <v>429</v>
      </c>
      <c r="AK4675" s="79" t="str">
        <f>+IF(AJ4675&lt;&gt;"",VLOOKUP(AJ4675,NIVELES!$A$816:$B$892,2,0),"")</f>
        <v xml:space="preserve">PROMOVER EL RECONOCIMIENTO Y GARANTIA DE LOS DERECHOS DE LAS MUJERES Y HOMBRES CON DISCAPACIDAD,  SU DEBIDA VALORACIÓN Y EL RESPETO A SU DIGNIDAD  </v>
      </c>
      <c r="AL4675" s="78" t="s">
        <v>553</v>
      </c>
      <c r="AM4675" s="78">
        <v>510601</v>
      </c>
      <c r="AN4675" s="79" t="str">
        <f>IF(AM4675&lt;&gt;"",+VLOOKUP(AM4675,NIVELES!$A$1652:$B$2466,2,0),"")</f>
        <v>Aporte Patronal</v>
      </c>
      <c r="AO4675" s="87">
        <v>3859.61</v>
      </c>
      <c r="AP4675" s="88">
        <v>321.63</v>
      </c>
      <c r="AQ4675" s="88">
        <v>321.63</v>
      </c>
      <c r="AR4675" s="88">
        <v>321.63</v>
      </c>
      <c r="AS4675" s="88">
        <v>321.63</v>
      </c>
      <c r="AT4675" s="88">
        <v>321.63</v>
      </c>
      <c r="AU4675" s="88">
        <v>321.63</v>
      </c>
      <c r="AV4675" s="88">
        <v>321.63</v>
      </c>
      <c r="AW4675" s="88">
        <v>321.63</v>
      </c>
      <c r="AX4675" s="88">
        <v>321.63</v>
      </c>
      <c r="AY4675" s="88">
        <v>321.63</v>
      </c>
      <c r="AZ4675" s="88">
        <v>321.63</v>
      </c>
      <c r="BA4675" s="88">
        <v>321.68</v>
      </c>
      <c r="BB4675" s="89">
        <f t="shared" si="287"/>
        <v>3859.6100000000006</v>
      </c>
      <c r="BC4675" s="90" t="str">
        <f t="shared" si="286"/>
        <v>OK</v>
      </c>
      <c r="BD4675" s="91" t="str">
        <f t="shared" si="288"/>
        <v xml:space="preserve">                  </v>
      </c>
      <c r="BE4675" s="92">
        <f t="shared" si="289"/>
        <v>12</v>
      </c>
    </row>
    <row r="4676" spans="1:57" s="74" customFormat="1" ht="50.1" customHeight="1" x14ac:dyDescent="0.2">
      <c r="A4676" s="78" t="s">
        <v>55</v>
      </c>
      <c r="B4676" s="78" t="s">
        <v>68</v>
      </c>
      <c r="C4676" s="78" t="s">
        <v>42</v>
      </c>
      <c r="D4676" s="78" t="s">
        <v>605</v>
      </c>
      <c r="E4676" s="79" t="str">
        <f>+IF(C4676&lt;&gt;"",VLOOKUP(MID(C4676,18,5),NIVELES!$A$133:$B$213,2,0),"")</f>
        <v>PICHINCHA</v>
      </c>
      <c r="F4676" s="80" t="s">
        <v>70</v>
      </c>
      <c r="G4676" s="81" t="str">
        <f>+IF(F4676&lt;&gt;"",VLOOKUP(F4676,NIVELES!$A$246:$C$464,3,0),"")</f>
        <v xml:space="preserve"> </v>
      </c>
      <c r="H4676" s="82" t="s">
        <v>1024</v>
      </c>
      <c r="I4676" s="78" t="s">
        <v>2201</v>
      </c>
      <c r="J4676" s="78" t="s">
        <v>1078</v>
      </c>
      <c r="K4676" s="78" t="s">
        <v>2185</v>
      </c>
      <c r="L4676" s="78" t="s">
        <v>1791</v>
      </c>
      <c r="M4676" s="78" t="s">
        <v>1791</v>
      </c>
      <c r="N4676" s="78" t="s">
        <v>1791</v>
      </c>
      <c r="O4676" s="78" t="s">
        <v>2167</v>
      </c>
      <c r="P4676" s="82">
        <v>12</v>
      </c>
      <c r="Q4676" s="78" t="s">
        <v>3932</v>
      </c>
      <c r="R4676" s="82">
        <v>1</v>
      </c>
      <c r="S4676" s="82">
        <v>1</v>
      </c>
      <c r="T4676" s="82">
        <v>1</v>
      </c>
      <c r="U4676" s="82">
        <v>1</v>
      </c>
      <c r="V4676" s="82">
        <v>1</v>
      </c>
      <c r="W4676" s="82">
        <v>1</v>
      </c>
      <c r="X4676" s="82">
        <v>1</v>
      </c>
      <c r="Y4676" s="82">
        <v>1</v>
      </c>
      <c r="Z4676" s="82">
        <v>1</v>
      </c>
      <c r="AA4676" s="82">
        <v>1</v>
      </c>
      <c r="AB4676" s="82">
        <v>1</v>
      </c>
      <c r="AC4676" s="82">
        <v>1</v>
      </c>
      <c r="AD4676" s="85" t="str">
        <f>IF(A4676&lt;&gt;"",IF(D4676="DIRECCIÓN_DE_TRANSFERENCIAS","280 0031",VLOOKUP(C4676,NIVELES!$A$14:$B$105,2,0)),"")</f>
        <v>280 9240</v>
      </c>
      <c r="AE4676" s="86" t="s">
        <v>322</v>
      </c>
      <c r="AF4676" s="86" t="s">
        <v>546</v>
      </c>
      <c r="AG4676" s="79" t="str">
        <f>+IF(AF4676&lt;&gt;"",VLOOKUP(AF4676,NIVELES!$A$666:$B$673,2,0),"")</f>
        <v>ATENCIÓN_INTEGRAL_A_PERSONAS_CON_DISCAPACIDAD</v>
      </c>
      <c r="AH4676" s="78" t="s">
        <v>453</v>
      </c>
      <c r="AI4676" s="79" t="str">
        <f>IF(AH4676&lt;&gt;"",VLOOKUP(CONCATENATE(AG4676,AH4676),NIVELES!$B$676:$C$745,2,0),"")</f>
        <v>Rectoría Inclusión Social</v>
      </c>
      <c r="AJ4676" s="78" t="s">
        <v>429</v>
      </c>
      <c r="AK4676" s="79" t="str">
        <f>+IF(AJ4676&lt;&gt;"",VLOOKUP(AJ4676,NIVELES!$A$816:$B$892,2,0),"")</f>
        <v xml:space="preserve">PROMOVER EL RECONOCIMIENTO Y GARANTIA DE LOS DERECHOS DE LAS MUJERES Y HOMBRES CON DISCAPACIDAD,  SU DEBIDA VALORACIÓN Y EL RESPETO A SU DIGNIDAD  </v>
      </c>
      <c r="AL4676" s="78" t="s">
        <v>553</v>
      </c>
      <c r="AM4676" s="78">
        <v>510602</v>
      </c>
      <c r="AN4676" s="79" t="str">
        <f>IF(AM4676&lt;&gt;"",+VLOOKUP(AM4676,NIVELES!$A$1652:$B$2466,2,0),"")</f>
        <v>Fondo de Reserva</v>
      </c>
      <c r="AO4676" s="87">
        <v>3333</v>
      </c>
      <c r="AP4676" s="88">
        <v>277.75</v>
      </c>
      <c r="AQ4676" s="88">
        <v>277.75</v>
      </c>
      <c r="AR4676" s="88">
        <v>277.75</v>
      </c>
      <c r="AS4676" s="88">
        <v>277.75</v>
      </c>
      <c r="AT4676" s="88">
        <v>277.75</v>
      </c>
      <c r="AU4676" s="88">
        <v>277.75</v>
      </c>
      <c r="AV4676" s="88">
        <v>277.75</v>
      </c>
      <c r="AW4676" s="88">
        <v>277.75</v>
      </c>
      <c r="AX4676" s="88">
        <v>277.75</v>
      </c>
      <c r="AY4676" s="88">
        <v>277.75</v>
      </c>
      <c r="AZ4676" s="88">
        <v>277.75</v>
      </c>
      <c r="BA4676" s="88">
        <v>277.75</v>
      </c>
      <c r="BB4676" s="89">
        <f t="shared" si="287"/>
        <v>3333</v>
      </c>
      <c r="BC4676" s="90" t="str">
        <f t="shared" si="286"/>
        <v>OK</v>
      </c>
      <c r="BD4676" s="91" t="str">
        <f t="shared" si="288"/>
        <v xml:space="preserve">                  </v>
      </c>
      <c r="BE4676" s="92">
        <f t="shared" si="289"/>
        <v>12</v>
      </c>
    </row>
    <row r="4677" spans="1:57" s="74" customFormat="1" ht="50.1" customHeight="1" x14ac:dyDescent="0.2">
      <c r="A4677" s="78" t="s">
        <v>55</v>
      </c>
      <c r="B4677" s="78" t="s">
        <v>68</v>
      </c>
      <c r="C4677" s="78" t="s">
        <v>42</v>
      </c>
      <c r="D4677" s="78" t="s">
        <v>605</v>
      </c>
      <c r="E4677" s="79" t="str">
        <f>+IF(C4677&lt;&gt;"",VLOOKUP(MID(C4677,18,5),NIVELES!$A$133:$B$213,2,0),"")</f>
        <v>PICHINCHA</v>
      </c>
      <c r="F4677" s="80" t="s">
        <v>70</v>
      </c>
      <c r="G4677" s="81" t="str">
        <f>+IF(F4677&lt;&gt;"",VLOOKUP(F4677,NIVELES!$A$246:$C$464,3,0),"")</f>
        <v xml:space="preserve"> </v>
      </c>
      <c r="H4677" s="82" t="s">
        <v>1024</v>
      </c>
      <c r="I4677" s="78" t="s">
        <v>2201</v>
      </c>
      <c r="J4677" s="78" t="s">
        <v>1078</v>
      </c>
      <c r="K4677" s="78" t="s">
        <v>2185</v>
      </c>
      <c r="L4677" s="78" t="s">
        <v>1791</v>
      </c>
      <c r="M4677" s="78" t="s">
        <v>1791</v>
      </c>
      <c r="N4677" s="78" t="s">
        <v>1791</v>
      </c>
      <c r="O4677" s="78" t="s">
        <v>4035</v>
      </c>
      <c r="P4677" s="82">
        <v>12</v>
      </c>
      <c r="Q4677" s="78" t="s">
        <v>4069</v>
      </c>
      <c r="R4677" s="82">
        <v>1</v>
      </c>
      <c r="S4677" s="82">
        <v>1</v>
      </c>
      <c r="T4677" s="82">
        <v>1</v>
      </c>
      <c r="U4677" s="82">
        <v>1</v>
      </c>
      <c r="V4677" s="82">
        <v>1</v>
      </c>
      <c r="W4677" s="82">
        <v>1</v>
      </c>
      <c r="X4677" s="82">
        <v>1</v>
      </c>
      <c r="Y4677" s="82">
        <v>1</v>
      </c>
      <c r="Z4677" s="82">
        <v>1</v>
      </c>
      <c r="AA4677" s="82">
        <v>1</v>
      </c>
      <c r="AB4677" s="82">
        <v>1</v>
      </c>
      <c r="AC4677" s="82">
        <v>1</v>
      </c>
      <c r="AD4677" s="85" t="str">
        <f>IF(A4677&lt;&gt;"",IF(D4677="DIRECCIÓN_DE_TRANSFERENCIAS","280 0031",VLOOKUP(C4677,NIVELES!$A$14:$B$105,2,0)),"")</f>
        <v>280 9240</v>
      </c>
      <c r="AE4677" s="86" t="s">
        <v>322</v>
      </c>
      <c r="AF4677" s="86" t="s">
        <v>546</v>
      </c>
      <c r="AG4677" s="79" t="str">
        <f>+IF(AF4677&lt;&gt;"",VLOOKUP(AF4677,NIVELES!$A$666:$B$673,2,0),"")</f>
        <v>ATENCIÓN_INTEGRAL_A_PERSONAS_CON_DISCAPACIDAD</v>
      </c>
      <c r="AH4677" s="78" t="s">
        <v>453</v>
      </c>
      <c r="AI4677" s="79" t="str">
        <f>IF(AH4677&lt;&gt;"",VLOOKUP(CONCATENATE(AG4677,AH4677),NIVELES!$B$676:$C$745,2,0),"")</f>
        <v>Rectoría Inclusión Social</v>
      </c>
      <c r="AJ4677" s="78" t="s">
        <v>429</v>
      </c>
      <c r="AK4677" s="79" t="str">
        <f>+IF(AJ4677&lt;&gt;"",VLOOKUP(AJ4677,NIVELES!$A$816:$B$892,2,0),"")</f>
        <v xml:space="preserve">PROMOVER EL RECONOCIMIENTO Y GARANTIA DE LOS DERECHOS DE LAS MUJERES Y HOMBRES CON DISCAPACIDAD,  SU DEBIDA VALORACIÓN Y EL RESPETO A SU DIGNIDAD  </v>
      </c>
      <c r="AL4677" s="78" t="s">
        <v>554</v>
      </c>
      <c r="AM4677" s="78">
        <v>530505</v>
      </c>
      <c r="AN4677" s="79" t="str">
        <f>IF(AM4677&lt;&gt;"",+VLOOKUP(AM4677,NIVELES!$A$1652:$B$2466,2,0),"")</f>
        <v>Vehículos (Arrendamiento)</v>
      </c>
      <c r="AO4677" s="87">
        <v>42044.639999999999</v>
      </c>
      <c r="AP4677" s="88">
        <v>3503.72</v>
      </c>
      <c r="AQ4677" s="88">
        <v>3503.72</v>
      </c>
      <c r="AR4677" s="88">
        <v>3503.72</v>
      </c>
      <c r="AS4677" s="88">
        <v>3503.72</v>
      </c>
      <c r="AT4677" s="88">
        <v>3503.72</v>
      </c>
      <c r="AU4677" s="88">
        <v>3503.72</v>
      </c>
      <c r="AV4677" s="88">
        <v>3503.72</v>
      </c>
      <c r="AW4677" s="88">
        <v>3503.72</v>
      </c>
      <c r="AX4677" s="88">
        <v>3503.72</v>
      </c>
      <c r="AY4677" s="88">
        <v>3503.72</v>
      </c>
      <c r="AZ4677" s="88">
        <v>3503.72</v>
      </c>
      <c r="BA4677" s="88">
        <v>3503.72</v>
      </c>
      <c r="BB4677" s="89">
        <f t="shared" si="287"/>
        <v>42044.640000000007</v>
      </c>
      <c r="BC4677" s="90" t="str">
        <f t="shared" si="286"/>
        <v>OK</v>
      </c>
      <c r="BD4677" s="91" t="str">
        <f t="shared" si="288"/>
        <v xml:space="preserve">                  </v>
      </c>
      <c r="BE4677" s="92">
        <f t="shared" si="289"/>
        <v>12</v>
      </c>
    </row>
    <row r="4678" spans="1:57" s="74" customFormat="1" ht="50.1" customHeight="1" x14ac:dyDescent="0.2">
      <c r="A4678" s="78"/>
      <c r="B4678" s="78"/>
      <c r="C4678" s="78"/>
      <c r="D4678" s="78"/>
      <c r="E4678" s="79" t="str">
        <f>+IF(C4678&lt;&gt;"",VLOOKUP(MID(C4678,18,5),NIVELES!$A$133:$B$213,2,0),"")</f>
        <v/>
      </c>
      <c r="F4678" s="80"/>
      <c r="G4678" s="81" t="str">
        <f>+IF(F4678&lt;&gt;"",VLOOKUP(F4678,NIVELES!$A$246:$C$464,3,0),"")</f>
        <v/>
      </c>
      <c r="H4678" s="82"/>
      <c r="I4678" s="78"/>
      <c r="J4678" s="78"/>
      <c r="K4678" s="78"/>
      <c r="L4678" s="78"/>
      <c r="M4678" s="78"/>
      <c r="N4678" s="78"/>
      <c r="O4678" s="78"/>
      <c r="P4678" s="82"/>
      <c r="Q4678" s="78"/>
      <c r="R4678" s="82"/>
      <c r="S4678" s="82"/>
      <c r="T4678" s="82"/>
      <c r="U4678" s="82"/>
      <c r="V4678" s="82"/>
      <c r="W4678" s="82"/>
      <c r="X4678" s="82"/>
      <c r="Y4678" s="82"/>
      <c r="Z4678" s="82"/>
      <c r="AA4678" s="82"/>
      <c r="AB4678" s="82"/>
      <c r="AC4678" s="82"/>
      <c r="AD4678" s="85" t="str">
        <f>IF(A4678&lt;&gt;"",IF(D4678="DIRECCIÓN_DE_TRANSFERENCIAS","280 0031",VLOOKUP(C4678,NIVELES!$A$14:$B$105,2,0)),"")</f>
        <v/>
      </c>
      <c r="AE4678" s="86"/>
      <c r="AF4678" s="86"/>
      <c r="AG4678" s="79" t="str">
        <f>+IF(AF4678&lt;&gt;"",VLOOKUP(AF4678,NIVELES!$A$666:$B$673,2,0),"")</f>
        <v/>
      </c>
      <c r="AH4678" s="78"/>
      <c r="AI4678" s="79" t="str">
        <f>IF(AH4678&lt;&gt;"",VLOOKUP(CONCATENATE(AG4678,AH4678),NIVELES!$B$676:$C$745,2,0),"")</f>
        <v/>
      </c>
      <c r="AJ4678" s="78"/>
      <c r="AK4678" s="79" t="str">
        <f>+IF(AJ4678&lt;&gt;"",VLOOKUP(AJ4678,NIVELES!$A$816:$B$892,2,0),"")</f>
        <v/>
      </c>
      <c r="AL4678" s="78"/>
      <c r="AM4678" s="78"/>
      <c r="AN4678" s="79" t="str">
        <f>IF(AM4678&lt;&gt;"",+VLOOKUP(AM4678,NIVELES!$A$1652:$B$2466,2,0),"")</f>
        <v/>
      </c>
      <c r="AO4678" s="87"/>
      <c r="AP4678" s="88"/>
      <c r="AQ4678" s="88"/>
      <c r="AR4678" s="88"/>
      <c r="AS4678" s="88"/>
      <c r="AT4678" s="88"/>
      <c r="AU4678" s="88"/>
      <c r="AV4678" s="88"/>
      <c r="AW4678" s="88"/>
      <c r="AX4678" s="88"/>
      <c r="AY4678" s="88"/>
      <c r="AZ4678" s="88"/>
      <c r="BA4678" s="88"/>
      <c r="BB4678" s="89">
        <f t="shared" si="287"/>
        <v>0</v>
      </c>
      <c r="BC4678" s="90" t="str">
        <f t="shared" si="286"/>
        <v xml:space="preserve"> </v>
      </c>
      <c r="BD4678" s="91" t="str">
        <f t="shared" si="288"/>
        <v xml:space="preserve"> </v>
      </c>
      <c r="BE4678" s="92">
        <f t="shared" si="289"/>
        <v>0</v>
      </c>
    </row>
    <row r="4679" spans="1:57" s="74" customFormat="1" ht="50.1" customHeight="1" x14ac:dyDescent="0.2">
      <c r="A4679" s="78"/>
      <c r="B4679" s="78"/>
      <c r="C4679" s="78"/>
      <c r="D4679" s="78"/>
      <c r="E4679" s="79" t="str">
        <f>+IF(C4679&lt;&gt;"",VLOOKUP(MID(C4679,18,5),NIVELES!$A$133:$B$213,2,0),"")</f>
        <v/>
      </c>
      <c r="F4679" s="80"/>
      <c r="G4679" s="81" t="str">
        <f>+IF(F4679&lt;&gt;"",VLOOKUP(F4679,NIVELES!$A$246:$C$464,3,0),"")</f>
        <v/>
      </c>
      <c r="H4679" s="82"/>
      <c r="I4679" s="78"/>
      <c r="J4679" s="78"/>
      <c r="K4679" s="78"/>
      <c r="L4679" s="78"/>
      <c r="M4679" s="78"/>
      <c r="N4679" s="78"/>
      <c r="O4679" s="78"/>
      <c r="P4679" s="82"/>
      <c r="Q4679" s="78"/>
      <c r="R4679" s="82"/>
      <c r="S4679" s="82"/>
      <c r="T4679" s="82"/>
      <c r="U4679" s="82"/>
      <c r="V4679" s="82"/>
      <c r="W4679" s="82"/>
      <c r="X4679" s="82"/>
      <c r="Y4679" s="82"/>
      <c r="Z4679" s="82"/>
      <c r="AA4679" s="82"/>
      <c r="AB4679" s="82"/>
      <c r="AC4679" s="82"/>
      <c r="AD4679" s="85" t="str">
        <f>IF(A4679&lt;&gt;"",IF(D4679="DIRECCIÓN_DE_TRANSFERENCIAS","280 0031",VLOOKUP(C4679,NIVELES!$A$14:$B$105,2,0)),"")</f>
        <v/>
      </c>
      <c r="AE4679" s="86"/>
      <c r="AF4679" s="86"/>
      <c r="AG4679" s="79" t="str">
        <f>+IF(AF4679&lt;&gt;"",VLOOKUP(AF4679,NIVELES!$A$666:$B$673,2,0),"")</f>
        <v/>
      </c>
      <c r="AH4679" s="78"/>
      <c r="AI4679" s="79" t="str">
        <f>IF(AH4679&lt;&gt;"",VLOOKUP(CONCATENATE(AG4679,AH4679),NIVELES!$B$676:$C$745,2,0),"")</f>
        <v/>
      </c>
      <c r="AJ4679" s="78"/>
      <c r="AK4679" s="79" t="str">
        <f>+IF(AJ4679&lt;&gt;"",VLOOKUP(AJ4679,NIVELES!$A$816:$B$892,2,0),"")</f>
        <v/>
      </c>
      <c r="AL4679" s="78"/>
      <c r="AM4679" s="78"/>
      <c r="AN4679" s="79" t="str">
        <f>IF(AM4679&lt;&gt;"",+VLOOKUP(AM4679,NIVELES!$A$1652:$B$2466,2,0),"")</f>
        <v/>
      </c>
      <c r="AO4679" s="87"/>
      <c r="AP4679" s="88"/>
      <c r="AQ4679" s="88"/>
      <c r="AR4679" s="88"/>
      <c r="AS4679" s="88"/>
      <c r="AT4679" s="88"/>
      <c r="AU4679" s="88"/>
      <c r="AV4679" s="88"/>
      <c r="AW4679" s="88"/>
      <c r="AX4679" s="88"/>
      <c r="AY4679" s="88"/>
      <c r="AZ4679" s="88"/>
      <c r="BA4679" s="88"/>
      <c r="BB4679" s="89">
        <f t="shared" si="287"/>
        <v>0</v>
      </c>
      <c r="BC4679" s="90" t="str">
        <f t="shared" ref="BC4679:BC4742" si="290">IF(A4679&lt;&gt;"",IF(AO4679&lt;&gt;"",IF(AO4679=BB4679,"OK",AO4679-BB4679),IF(AND(AO4679="",BB4679=""),"",AO4679-BB4679))," ")</f>
        <v xml:space="preserve"> </v>
      </c>
      <c r="BD4679" s="91" t="str">
        <f t="shared" si="288"/>
        <v xml:space="preserve"> </v>
      </c>
      <c r="BE4679" s="92">
        <f t="shared" si="289"/>
        <v>0</v>
      </c>
    </row>
    <row r="4680" spans="1:57" s="74" customFormat="1" ht="50.1" customHeight="1" x14ac:dyDescent="0.2">
      <c r="A4680" s="78"/>
      <c r="B4680" s="78"/>
      <c r="C4680" s="78"/>
      <c r="D4680" s="78"/>
      <c r="E4680" s="79" t="str">
        <f>+IF(C4680&lt;&gt;"",VLOOKUP(MID(C4680,18,5),NIVELES!$A$133:$B$213,2,0),"")</f>
        <v/>
      </c>
      <c r="F4680" s="80"/>
      <c r="G4680" s="81" t="str">
        <f>+IF(F4680&lt;&gt;"",VLOOKUP(F4680,NIVELES!$A$246:$C$464,3,0),"")</f>
        <v/>
      </c>
      <c r="H4680" s="82"/>
      <c r="I4680" s="78"/>
      <c r="J4680" s="78"/>
      <c r="K4680" s="78"/>
      <c r="L4680" s="78"/>
      <c r="M4680" s="78"/>
      <c r="N4680" s="78"/>
      <c r="O4680" s="78"/>
      <c r="P4680" s="82"/>
      <c r="Q4680" s="78"/>
      <c r="R4680" s="82"/>
      <c r="S4680" s="82"/>
      <c r="T4680" s="82"/>
      <c r="U4680" s="82"/>
      <c r="V4680" s="82"/>
      <c r="W4680" s="82"/>
      <c r="X4680" s="82"/>
      <c r="Y4680" s="82"/>
      <c r="Z4680" s="82"/>
      <c r="AA4680" s="82"/>
      <c r="AB4680" s="82"/>
      <c r="AC4680" s="82"/>
      <c r="AD4680" s="85" t="str">
        <f>IF(A4680&lt;&gt;"",IF(D4680="DIRECCIÓN_DE_TRANSFERENCIAS","280 0031",VLOOKUP(C4680,NIVELES!$A$14:$B$105,2,0)),"")</f>
        <v/>
      </c>
      <c r="AE4680" s="86"/>
      <c r="AF4680" s="86"/>
      <c r="AG4680" s="79" t="str">
        <f>+IF(AF4680&lt;&gt;"",VLOOKUP(AF4680,NIVELES!$A$666:$B$673,2,0),"")</f>
        <v/>
      </c>
      <c r="AH4680" s="78"/>
      <c r="AI4680" s="79" t="str">
        <f>IF(AH4680&lt;&gt;"",VLOOKUP(CONCATENATE(AG4680,AH4680),NIVELES!$B$676:$C$745,2,0),"")</f>
        <v/>
      </c>
      <c r="AJ4680" s="78"/>
      <c r="AK4680" s="79" t="str">
        <f>+IF(AJ4680&lt;&gt;"",VLOOKUP(AJ4680,NIVELES!$A$816:$B$892,2,0),"")</f>
        <v/>
      </c>
      <c r="AL4680" s="78"/>
      <c r="AM4680" s="78"/>
      <c r="AN4680" s="79" t="str">
        <f>IF(AM4680&lt;&gt;"",+VLOOKUP(AM4680,NIVELES!$A$1652:$B$2466,2,0),"")</f>
        <v/>
      </c>
      <c r="AO4680" s="87"/>
      <c r="AP4680" s="88"/>
      <c r="AQ4680" s="88"/>
      <c r="AR4680" s="88"/>
      <c r="AS4680" s="88"/>
      <c r="AT4680" s="88"/>
      <c r="AU4680" s="88"/>
      <c r="AV4680" s="88"/>
      <c r="AW4680" s="88"/>
      <c r="AX4680" s="88"/>
      <c r="AY4680" s="88"/>
      <c r="AZ4680" s="88"/>
      <c r="BA4680" s="88"/>
      <c r="BB4680" s="89">
        <f t="shared" ref="BB4680:BB4743" si="291">SUBTOTAL(9,AP4680:BA4680)</f>
        <v>0</v>
      </c>
      <c r="BC4680" s="90" t="str">
        <f t="shared" si="290"/>
        <v xml:space="preserve"> </v>
      </c>
      <c r="BD4680" s="91" t="str">
        <f t="shared" ref="BD4680:BD4743" si="292">IF(A4680&lt;&gt;"",IF(A4680="","Escoger Nivel 0",)&amp;" "&amp;(IF(B4680="","Escoger Nivel  1",)&amp;" "&amp;(IF(C4680="","Escoger Nivel 2",)&amp;" "&amp;(IF(D4680="","Escoger Nivel 3",)&amp;" "&amp;(IF(F4680="","Escoger Cantón",)&amp;" "&amp;(IF(I4680="","Escoger Obj. Estratégico Institucional N1",)&amp;" "&amp;(IF(J4680="","Escoger Obj. Especifico N2",)&amp;" "&amp;(IF(K4680="","Escoger Obj. Operativo N4",)&amp;" "&amp;(IF(L4680=""," Llenar Modalidad de Servicio ",)&amp;""&amp;(IF(M4680=""," Llenar Meta de Cobertura ",)&amp;" "&amp;(IF(N4680="","Llenar Indicador",)&amp;" "&amp;(IF(O4680="","Llenar Actividad PAPP",)&amp;" "&amp;(IF(P4680="","Llenar Metas",)&amp;" "&amp;(IF(Q4680="","Llenar Indicador",)&amp;" "&amp;(IF(AF4680="","Escoger Nro. programa",)&amp;" "&amp;(IF(AH4680="","Escoger Nro. Actividad e-Sigef",)&amp;" "&amp;(IF(AK4680="","Escoger direccionamiento de gasto",)&amp;" "&amp;(IF(AL4680="","Escoger Grupo de Gasto",)&amp;" "&amp;(IF(AM4680="","Escoger Item Presupuestario",)&amp;" "&amp;(IF(AO4680="","Llenar valor de actividad",))))))))))))))))))))," ")</f>
        <v xml:space="preserve"> </v>
      </c>
      <c r="BE4680" s="92">
        <f t="shared" si="289"/>
        <v>0</v>
      </c>
    </row>
    <row r="4681" spans="1:57" s="74" customFormat="1" ht="50.1" customHeight="1" x14ac:dyDescent="0.2">
      <c r="A4681" s="78"/>
      <c r="B4681" s="78"/>
      <c r="C4681" s="78"/>
      <c r="D4681" s="78"/>
      <c r="E4681" s="79" t="str">
        <f>+IF(C4681&lt;&gt;"",VLOOKUP(MID(C4681,18,5),NIVELES!$A$133:$B$213,2,0),"")</f>
        <v/>
      </c>
      <c r="F4681" s="80"/>
      <c r="G4681" s="81" t="str">
        <f>+IF(F4681&lt;&gt;"",VLOOKUP(F4681,NIVELES!$A$246:$C$464,3,0),"")</f>
        <v/>
      </c>
      <c r="H4681" s="82"/>
      <c r="I4681" s="78"/>
      <c r="J4681" s="78"/>
      <c r="K4681" s="78"/>
      <c r="L4681" s="78"/>
      <c r="M4681" s="78"/>
      <c r="N4681" s="78"/>
      <c r="O4681" s="78"/>
      <c r="P4681" s="82"/>
      <c r="Q4681" s="78"/>
      <c r="R4681" s="82"/>
      <c r="S4681" s="82"/>
      <c r="T4681" s="82"/>
      <c r="U4681" s="82"/>
      <c r="V4681" s="82"/>
      <c r="W4681" s="82"/>
      <c r="X4681" s="82"/>
      <c r="Y4681" s="82"/>
      <c r="Z4681" s="82"/>
      <c r="AA4681" s="82"/>
      <c r="AB4681" s="82"/>
      <c r="AC4681" s="82"/>
      <c r="AD4681" s="85" t="str">
        <f>IF(A4681&lt;&gt;"",IF(D4681="DIRECCIÓN_DE_TRANSFERENCIAS","280 0031",VLOOKUP(C4681,NIVELES!$A$14:$B$105,2,0)),"")</f>
        <v/>
      </c>
      <c r="AE4681" s="86"/>
      <c r="AF4681" s="86"/>
      <c r="AG4681" s="79" t="str">
        <f>+IF(AF4681&lt;&gt;"",VLOOKUP(AF4681,NIVELES!$A$666:$B$673,2,0),"")</f>
        <v/>
      </c>
      <c r="AH4681" s="78"/>
      <c r="AI4681" s="79" t="str">
        <f>IF(AH4681&lt;&gt;"",VLOOKUP(CONCATENATE(AG4681,AH4681),NIVELES!$B$676:$C$745,2,0),"")</f>
        <v/>
      </c>
      <c r="AJ4681" s="78"/>
      <c r="AK4681" s="79" t="str">
        <f>+IF(AJ4681&lt;&gt;"",VLOOKUP(AJ4681,NIVELES!$A$816:$B$892,2,0),"")</f>
        <v/>
      </c>
      <c r="AL4681" s="78"/>
      <c r="AM4681" s="78"/>
      <c r="AN4681" s="79" t="str">
        <f>IF(AM4681&lt;&gt;"",+VLOOKUP(AM4681,NIVELES!$A$1652:$B$2466,2,0),"")</f>
        <v/>
      </c>
      <c r="AO4681" s="87"/>
      <c r="AP4681" s="88"/>
      <c r="AQ4681" s="88"/>
      <c r="AR4681" s="88"/>
      <c r="AS4681" s="88"/>
      <c r="AT4681" s="88"/>
      <c r="AU4681" s="88"/>
      <c r="AV4681" s="88"/>
      <c r="AW4681" s="88"/>
      <c r="AX4681" s="88"/>
      <c r="AY4681" s="88"/>
      <c r="AZ4681" s="88"/>
      <c r="BA4681" s="88"/>
      <c r="BB4681" s="89">
        <f t="shared" si="291"/>
        <v>0</v>
      </c>
      <c r="BC4681" s="90" t="str">
        <f t="shared" si="290"/>
        <v xml:space="preserve"> </v>
      </c>
      <c r="BD4681" s="91" t="str">
        <f t="shared" si="292"/>
        <v xml:space="preserve"> </v>
      </c>
      <c r="BE4681" s="92">
        <f t="shared" ref="BE4681:BE4744" si="293">SUBTOTAL(9,R4681:AC4681)</f>
        <v>0</v>
      </c>
    </row>
    <row r="4682" spans="1:57" s="74" customFormat="1" ht="50.1" customHeight="1" x14ac:dyDescent="0.2">
      <c r="A4682" s="78"/>
      <c r="B4682" s="78"/>
      <c r="C4682" s="78"/>
      <c r="D4682" s="78"/>
      <c r="E4682" s="79" t="str">
        <f>+IF(C4682&lt;&gt;"",VLOOKUP(MID(C4682,18,5),NIVELES!$A$133:$B$213,2,0),"")</f>
        <v/>
      </c>
      <c r="F4682" s="80"/>
      <c r="G4682" s="81" t="str">
        <f>+IF(F4682&lt;&gt;"",VLOOKUP(F4682,NIVELES!$A$246:$C$464,3,0),"")</f>
        <v/>
      </c>
      <c r="H4682" s="82"/>
      <c r="I4682" s="78"/>
      <c r="J4682" s="78"/>
      <c r="K4682" s="78"/>
      <c r="L4682" s="78"/>
      <c r="M4682" s="78"/>
      <c r="N4682" s="78"/>
      <c r="O4682" s="78"/>
      <c r="P4682" s="82"/>
      <c r="Q4682" s="78"/>
      <c r="R4682" s="82"/>
      <c r="S4682" s="82"/>
      <c r="T4682" s="82"/>
      <c r="U4682" s="82"/>
      <c r="V4682" s="82"/>
      <c r="W4682" s="82"/>
      <c r="X4682" s="82"/>
      <c r="Y4682" s="82"/>
      <c r="Z4682" s="82"/>
      <c r="AA4682" s="82"/>
      <c r="AB4682" s="82"/>
      <c r="AC4682" s="82"/>
      <c r="AD4682" s="85" t="str">
        <f>IF(A4682&lt;&gt;"",IF(D4682="DIRECCIÓN_DE_TRANSFERENCIAS","280 0031",VLOOKUP(C4682,NIVELES!$A$14:$B$105,2,0)),"")</f>
        <v/>
      </c>
      <c r="AE4682" s="86"/>
      <c r="AF4682" s="86"/>
      <c r="AG4682" s="79" t="str">
        <f>+IF(AF4682&lt;&gt;"",VLOOKUP(AF4682,NIVELES!$A$666:$B$673,2,0),"")</f>
        <v/>
      </c>
      <c r="AH4682" s="78"/>
      <c r="AI4682" s="79" t="str">
        <f>IF(AH4682&lt;&gt;"",VLOOKUP(CONCATENATE(AG4682,AH4682),NIVELES!$B$676:$C$745,2,0),"")</f>
        <v/>
      </c>
      <c r="AJ4682" s="78"/>
      <c r="AK4682" s="79" t="str">
        <f>+IF(AJ4682&lt;&gt;"",VLOOKUP(AJ4682,NIVELES!$A$816:$B$892,2,0),"")</f>
        <v/>
      </c>
      <c r="AL4682" s="78"/>
      <c r="AM4682" s="78"/>
      <c r="AN4682" s="79" t="str">
        <f>IF(AM4682&lt;&gt;"",+VLOOKUP(AM4682,NIVELES!$A$1652:$B$2466,2,0),"")</f>
        <v/>
      </c>
      <c r="AO4682" s="87"/>
      <c r="AP4682" s="88"/>
      <c r="AQ4682" s="88"/>
      <c r="AR4682" s="88"/>
      <c r="AS4682" s="88"/>
      <c r="AT4682" s="88"/>
      <c r="AU4682" s="88"/>
      <c r="AV4682" s="88"/>
      <c r="AW4682" s="88"/>
      <c r="AX4682" s="88"/>
      <c r="AY4682" s="88"/>
      <c r="AZ4682" s="88"/>
      <c r="BA4682" s="88"/>
      <c r="BB4682" s="89">
        <f t="shared" si="291"/>
        <v>0</v>
      </c>
      <c r="BC4682" s="90" t="str">
        <f t="shared" si="290"/>
        <v xml:space="preserve"> </v>
      </c>
      <c r="BD4682" s="91" t="str">
        <f t="shared" si="292"/>
        <v xml:space="preserve"> </v>
      </c>
      <c r="BE4682" s="92">
        <f t="shared" si="293"/>
        <v>0</v>
      </c>
    </row>
    <row r="4683" spans="1:57" s="74" customFormat="1" ht="50.1" customHeight="1" x14ac:dyDescent="0.2">
      <c r="A4683" s="78"/>
      <c r="B4683" s="78"/>
      <c r="C4683" s="78"/>
      <c r="D4683" s="78"/>
      <c r="E4683" s="79" t="str">
        <f>+IF(C4683&lt;&gt;"",VLOOKUP(MID(C4683,18,5),NIVELES!$A$133:$B$213,2,0),"")</f>
        <v/>
      </c>
      <c r="F4683" s="80"/>
      <c r="G4683" s="81" t="str">
        <f>+IF(F4683&lt;&gt;"",VLOOKUP(F4683,NIVELES!$A$246:$C$464,3,0),"")</f>
        <v/>
      </c>
      <c r="H4683" s="82"/>
      <c r="I4683" s="78"/>
      <c r="J4683" s="78"/>
      <c r="K4683" s="78"/>
      <c r="L4683" s="78"/>
      <c r="M4683" s="78"/>
      <c r="N4683" s="78"/>
      <c r="O4683" s="78"/>
      <c r="P4683" s="82"/>
      <c r="Q4683" s="78"/>
      <c r="R4683" s="82"/>
      <c r="S4683" s="82"/>
      <c r="T4683" s="82"/>
      <c r="U4683" s="82"/>
      <c r="V4683" s="82"/>
      <c r="W4683" s="82"/>
      <c r="X4683" s="82"/>
      <c r="Y4683" s="82"/>
      <c r="Z4683" s="82"/>
      <c r="AA4683" s="82"/>
      <c r="AB4683" s="82"/>
      <c r="AC4683" s="82"/>
      <c r="AD4683" s="85" t="str">
        <f>IF(A4683&lt;&gt;"",IF(D4683="DIRECCIÓN_DE_TRANSFERENCIAS","280 0031",VLOOKUP(C4683,NIVELES!$A$14:$B$105,2,0)),"")</f>
        <v/>
      </c>
      <c r="AE4683" s="86"/>
      <c r="AF4683" s="86"/>
      <c r="AG4683" s="79" t="str">
        <f>+IF(AF4683&lt;&gt;"",VLOOKUP(AF4683,NIVELES!$A$666:$B$673,2,0),"")</f>
        <v/>
      </c>
      <c r="AH4683" s="78"/>
      <c r="AI4683" s="79" t="str">
        <f>IF(AH4683&lt;&gt;"",VLOOKUP(CONCATENATE(AG4683,AH4683),NIVELES!$B$676:$C$745,2,0),"")</f>
        <v/>
      </c>
      <c r="AJ4683" s="78"/>
      <c r="AK4683" s="79" t="str">
        <f>+IF(AJ4683&lt;&gt;"",VLOOKUP(AJ4683,NIVELES!$A$816:$B$892,2,0),"")</f>
        <v/>
      </c>
      <c r="AL4683" s="78"/>
      <c r="AM4683" s="78"/>
      <c r="AN4683" s="79" t="str">
        <f>IF(AM4683&lt;&gt;"",+VLOOKUP(AM4683,NIVELES!$A$1652:$B$2466,2,0),"")</f>
        <v/>
      </c>
      <c r="AO4683" s="87"/>
      <c r="AP4683" s="88"/>
      <c r="AQ4683" s="88"/>
      <c r="AR4683" s="88"/>
      <c r="AS4683" s="88"/>
      <c r="AT4683" s="88"/>
      <c r="AU4683" s="88"/>
      <c r="AV4683" s="88"/>
      <c r="AW4683" s="88"/>
      <c r="AX4683" s="88"/>
      <c r="AY4683" s="88"/>
      <c r="AZ4683" s="88"/>
      <c r="BA4683" s="88"/>
      <c r="BB4683" s="89">
        <f t="shared" si="291"/>
        <v>0</v>
      </c>
      <c r="BC4683" s="90" t="str">
        <f t="shared" si="290"/>
        <v xml:space="preserve"> </v>
      </c>
      <c r="BD4683" s="91" t="str">
        <f t="shared" si="292"/>
        <v xml:space="preserve"> </v>
      </c>
      <c r="BE4683" s="92">
        <f t="shared" si="293"/>
        <v>0</v>
      </c>
    </row>
    <row r="4684" spans="1:57" s="74" customFormat="1" ht="50.1" customHeight="1" x14ac:dyDescent="0.2">
      <c r="A4684" s="78"/>
      <c r="B4684" s="78"/>
      <c r="C4684" s="78"/>
      <c r="D4684" s="78"/>
      <c r="E4684" s="79" t="str">
        <f>+IF(C4684&lt;&gt;"",VLOOKUP(MID(C4684,18,5),NIVELES!$A$133:$B$213,2,0),"")</f>
        <v/>
      </c>
      <c r="F4684" s="80"/>
      <c r="G4684" s="81" t="str">
        <f>+IF(F4684&lt;&gt;"",VLOOKUP(F4684,NIVELES!$A$246:$C$464,3,0),"")</f>
        <v/>
      </c>
      <c r="H4684" s="82"/>
      <c r="I4684" s="78"/>
      <c r="J4684" s="78"/>
      <c r="K4684" s="78"/>
      <c r="L4684" s="78"/>
      <c r="M4684" s="78"/>
      <c r="N4684" s="78"/>
      <c r="O4684" s="78"/>
      <c r="P4684" s="82"/>
      <c r="Q4684" s="78"/>
      <c r="R4684" s="82"/>
      <c r="S4684" s="82"/>
      <c r="T4684" s="82"/>
      <c r="U4684" s="82"/>
      <c r="V4684" s="82"/>
      <c r="W4684" s="82"/>
      <c r="X4684" s="82"/>
      <c r="Y4684" s="82"/>
      <c r="Z4684" s="82"/>
      <c r="AA4684" s="82"/>
      <c r="AB4684" s="82"/>
      <c r="AC4684" s="82"/>
      <c r="AD4684" s="85" t="str">
        <f>IF(A4684&lt;&gt;"",IF(D4684="DIRECCIÓN_DE_TRANSFERENCIAS","280 0031",VLOOKUP(C4684,NIVELES!$A$14:$B$105,2,0)),"")</f>
        <v/>
      </c>
      <c r="AE4684" s="86"/>
      <c r="AF4684" s="86"/>
      <c r="AG4684" s="79" t="str">
        <f>+IF(AF4684&lt;&gt;"",VLOOKUP(AF4684,NIVELES!$A$666:$B$673,2,0),"")</f>
        <v/>
      </c>
      <c r="AH4684" s="78"/>
      <c r="AI4684" s="79" t="str">
        <f>IF(AH4684&lt;&gt;"",VLOOKUP(CONCATENATE(AG4684,AH4684),NIVELES!$B$676:$C$745,2,0),"")</f>
        <v/>
      </c>
      <c r="AJ4684" s="78"/>
      <c r="AK4684" s="79" t="str">
        <f>+IF(AJ4684&lt;&gt;"",VLOOKUP(AJ4684,NIVELES!$A$816:$B$892,2,0),"")</f>
        <v/>
      </c>
      <c r="AL4684" s="78"/>
      <c r="AM4684" s="78"/>
      <c r="AN4684" s="79" t="str">
        <f>IF(AM4684&lt;&gt;"",+VLOOKUP(AM4684,NIVELES!$A$1652:$B$2466,2,0),"")</f>
        <v/>
      </c>
      <c r="AO4684" s="87"/>
      <c r="AP4684" s="88"/>
      <c r="AQ4684" s="88"/>
      <c r="AR4684" s="88"/>
      <c r="AS4684" s="88"/>
      <c r="AT4684" s="88"/>
      <c r="AU4684" s="88"/>
      <c r="AV4684" s="88"/>
      <c r="AW4684" s="88"/>
      <c r="AX4684" s="88"/>
      <c r="AY4684" s="88"/>
      <c r="AZ4684" s="88"/>
      <c r="BA4684" s="88"/>
      <c r="BB4684" s="89">
        <f t="shared" si="291"/>
        <v>0</v>
      </c>
      <c r="BC4684" s="90" t="str">
        <f t="shared" si="290"/>
        <v xml:space="preserve"> </v>
      </c>
      <c r="BD4684" s="91" t="str">
        <f t="shared" si="292"/>
        <v xml:space="preserve"> </v>
      </c>
      <c r="BE4684" s="92">
        <f t="shared" si="293"/>
        <v>0</v>
      </c>
    </row>
    <row r="4685" spans="1:57" s="74" customFormat="1" ht="50.1" customHeight="1" x14ac:dyDescent="0.2">
      <c r="A4685" s="78"/>
      <c r="B4685" s="78"/>
      <c r="C4685" s="78"/>
      <c r="D4685" s="78"/>
      <c r="E4685" s="79" t="str">
        <f>+IF(C4685&lt;&gt;"",VLOOKUP(MID(C4685,18,5),NIVELES!$A$133:$B$213,2,0),"")</f>
        <v/>
      </c>
      <c r="F4685" s="80"/>
      <c r="G4685" s="81" t="str">
        <f>+IF(F4685&lt;&gt;"",VLOOKUP(F4685,NIVELES!$A$246:$C$464,3,0),"")</f>
        <v/>
      </c>
      <c r="H4685" s="82"/>
      <c r="I4685" s="78"/>
      <c r="J4685" s="78"/>
      <c r="K4685" s="78"/>
      <c r="L4685" s="78"/>
      <c r="M4685" s="78"/>
      <c r="N4685" s="78"/>
      <c r="O4685" s="78"/>
      <c r="P4685" s="82"/>
      <c r="Q4685" s="78"/>
      <c r="R4685" s="82"/>
      <c r="S4685" s="82"/>
      <c r="T4685" s="82"/>
      <c r="U4685" s="82"/>
      <c r="V4685" s="82"/>
      <c r="W4685" s="82"/>
      <c r="X4685" s="82"/>
      <c r="Y4685" s="82"/>
      <c r="Z4685" s="82"/>
      <c r="AA4685" s="82"/>
      <c r="AB4685" s="82"/>
      <c r="AC4685" s="82"/>
      <c r="AD4685" s="85" t="str">
        <f>IF(A4685&lt;&gt;"",IF(D4685="DIRECCIÓN_DE_TRANSFERENCIAS","280 0031",VLOOKUP(C4685,NIVELES!$A$14:$B$105,2,0)),"")</f>
        <v/>
      </c>
      <c r="AE4685" s="86"/>
      <c r="AF4685" s="86"/>
      <c r="AG4685" s="79" t="str">
        <f>+IF(AF4685&lt;&gt;"",VLOOKUP(AF4685,NIVELES!$A$666:$B$673,2,0),"")</f>
        <v/>
      </c>
      <c r="AH4685" s="78"/>
      <c r="AI4685" s="79" t="str">
        <f>IF(AH4685&lt;&gt;"",VLOOKUP(CONCATENATE(AG4685,AH4685),NIVELES!$B$676:$C$745,2,0),"")</f>
        <v/>
      </c>
      <c r="AJ4685" s="78"/>
      <c r="AK4685" s="79" t="str">
        <f>+IF(AJ4685&lt;&gt;"",VLOOKUP(AJ4685,NIVELES!$A$816:$B$892,2,0),"")</f>
        <v/>
      </c>
      <c r="AL4685" s="78"/>
      <c r="AM4685" s="78"/>
      <c r="AN4685" s="79" t="str">
        <f>IF(AM4685&lt;&gt;"",+VLOOKUP(AM4685,NIVELES!$A$1652:$B$2466,2,0),"")</f>
        <v/>
      </c>
      <c r="AO4685" s="87"/>
      <c r="AP4685" s="88"/>
      <c r="AQ4685" s="88"/>
      <c r="AR4685" s="88"/>
      <c r="AS4685" s="88"/>
      <c r="AT4685" s="88"/>
      <c r="AU4685" s="88"/>
      <c r="AV4685" s="88"/>
      <c r="AW4685" s="88"/>
      <c r="AX4685" s="88"/>
      <c r="AY4685" s="88"/>
      <c r="AZ4685" s="88"/>
      <c r="BA4685" s="88"/>
      <c r="BB4685" s="89">
        <f t="shared" si="291"/>
        <v>0</v>
      </c>
      <c r="BC4685" s="90" t="str">
        <f t="shared" si="290"/>
        <v xml:space="preserve"> </v>
      </c>
      <c r="BD4685" s="91" t="str">
        <f t="shared" si="292"/>
        <v xml:space="preserve"> </v>
      </c>
      <c r="BE4685" s="92">
        <f t="shared" si="293"/>
        <v>0</v>
      </c>
    </row>
    <row r="4686" spans="1:57" s="74" customFormat="1" ht="50.1" customHeight="1" x14ac:dyDescent="0.2">
      <c r="A4686" s="78"/>
      <c r="B4686" s="78"/>
      <c r="C4686" s="78"/>
      <c r="D4686" s="78"/>
      <c r="E4686" s="79" t="str">
        <f>+IF(C4686&lt;&gt;"",VLOOKUP(MID(C4686,18,5),NIVELES!$A$133:$B$213,2,0),"")</f>
        <v/>
      </c>
      <c r="F4686" s="80"/>
      <c r="G4686" s="81" t="str">
        <f>+IF(F4686&lt;&gt;"",VLOOKUP(F4686,NIVELES!$A$246:$C$464,3,0),"")</f>
        <v/>
      </c>
      <c r="H4686" s="82"/>
      <c r="I4686" s="78"/>
      <c r="J4686" s="78"/>
      <c r="K4686" s="78"/>
      <c r="L4686" s="78"/>
      <c r="M4686" s="78"/>
      <c r="N4686" s="78"/>
      <c r="O4686" s="78"/>
      <c r="P4686" s="82"/>
      <c r="Q4686" s="78"/>
      <c r="R4686" s="82"/>
      <c r="S4686" s="82"/>
      <c r="T4686" s="82"/>
      <c r="U4686" s="82"/>
      <c r="V4686" s="82"/>
      <c r="W4686" s="82"/>
      <c r="X4686" s="82"/>
      <c r="Y4686" s="82"/>
      <c r="Z4686" s="82"/>
      <c r="AA4686" s="82"/>
      <c r="AB4686" s="82"/>
      <c r="AC4686" s="82"/>
      <c r="AD4686" s="85" t="str">
        <f>IF(A4686&lt;&gt;"",IF(D4686="DIRECCIÓN_DE_TRANSFERENCIAS","280 0031",VLOOKUP(C4686,NIVELES!$A$14:$B$105,2,0)),"")</f>
        <v/>
      </c>
      <c r="AE4686" s="86"/>
      <c r="AF4686" s="86"/>
      <c r="AG4686" s="79" t="str">
        <f>+IF(AF4686&lt;&gt;"",VLOOKUP(AF4686,NIVELES!$A$666:$B$673,2,0),"")</f>
        <v/>
      </c>
      <c r="AH4686" s="78"/>
      <c r="AI4686" s="79" t="str">
        <f>IF(AH4686&lt;&gt;"",VLOOKUP(CONCATENATE(AG4686,AH4686),NIVELES!$B$676:$C$745,2,0),"")</f>
        <v/>
      </c>
      <c r="AJ4686" s="78"/>
      <c r="AK4686" s="79" t="str">
        <f>+IF(AJ4686&lt;&gt;"",VLOOKUP(AJ4686,NIVELES!$A$816:$B$892,2,0),"")</f>
        <v/>
      </c>
      <c r="AL4686" s="78"/>
      <c r="AM4686" s="78"/>
      <c r="AN4686" s="79" t="str">
        <f>IF(AM4686&lt;&gt;"",+VLOOKUP(AM4686,NIVELES!$A$1652:$B$2466,2,0),"")</f>
        <v/>
      </c>
      <c r="AO4686" s="87"/>
      <c r="AP4686" s="88"/>
      <c r="AQ4686" s="88"/>
      <c r="AR4686" s="88"/>
      <c r="AS4686" s="88"/>
      <c r="AT4686" s="88"/>
      <c r="AU4686" s="88"/>
      <c r="AV4686" s="88"/>
      <c r="AW4686" s="88"/>
      <c r="AX4686" s="88"/>
      <c r="AY4686" s="88"/>
      <c r="AZ4686" s="88"/>
      <c r="BA4686" s="88"/>
      <c r="BB4686" s="89">
        <f t="shared" si="291"/>
        <v>0</v>
      </c>
      <c r="BC4686" s="90" t="str">
        <f t="shared" si="290"/>
        <v xml:space="preserve"> </v>
      </c>
      <c r="BD4686" s="91" t="str">
        <f t="shared" si="292"/>
        <v xml:space="preserve"> </v>
      </c>
      <c r="BE4686" s="92">
        <f t="shared" si="293"/>
        <v>0</v>
      </c>
    </row>
    <row r="4687" spans="1:57" s="74" customFormat="1" ht="50.1" customHeight="1" x14ac:dyDescent="0.2">
      <c r="A4687" s="78"/>
      <c r="B4687" s="78"/>
      <c r="C4687" s="78"/>
      <c r="D4687" s="78"/>
      <c r="E4687" s="79" t="str">
        <f>+IF(C4687&lt;&gt;"",VLOOKUP(MID(C4687,18,5),NIVELES!$A$133:$B$213,2,0),"")</f>
        <v/>
      </c>
      <c r="F4687" s="80"/>
      <c r="G4687" s="81" t="str">
        <f>+IF(F4687&lt;&gt;"",VLOOKUP(F4687,NIVELES!$A$246:$C$464,3,0),"")</f>
        <v/>
      </c>
      <c r="H4687" s="82"/>
      <c r="I4687" s="78"/>
      <c r="J4687" s="78"/>
      <c r="K4687" s="78"/>
      <c r="L4687" s="78"/>
      <c r="M4687" s="78"/>
      <c r="N4687" s="78"/>
      <c r="O4687" s="78"/>
      <c r="P4687" s="82"/>
      <c r="Q4687" s="78"/>
      <c r="R4687" s="82"/>
      <c r="S4687" s="82"/>
      <c r="T4687" s="82"/>
      <c r="U4687" s="82"/>
      <c r="V4687" s="82"/>
      <c r="W4687" s="82"/>
      <c r="X4687" s="82"/>
      <c r="Y4687" s="82"/>
      <c r="Z4687" s="82"/>
      <c r="AA4687" s="82"/>
      <c r="AB4687" s="82"/>
      <c r="AC4687" s="82"/>
      <c r="AD4687" s="85" t="str">
        <f>IF(A4687&lt;&gt;"",IF(D4687="DIRECCIÓN_DE_TRANSFERENCIAS","280 0031",VLOOKUP(C4687,NIVELES!$A$14:$B$105,2,0)),"")</f>
        <v/>
      </c>
      <c r="AE4687" s="86"/>
      <c r="AF4687" s="86"/>
      <c r="AG4687" s="79" t="str">
        <f>+IF(AF4687&lt;&gt;"",VLOOKUP(AF4687,NIVELES!$A$666:$B$673,2,0),"")</f>
        <v/>
      </c>
      <c r="AH4687" s="78"/>
      <c r="AI4687" s="79" t="str">
        <f>IF(AH4687&lt;&gt;"",VLOOKUP(CONCATENATE(AG4687,AH4687),NIVELES!$B$676:$C$745,2,0),"")</f>
        <v/>
      </c>
      <c r="AJ4687" s="78"/>
      <c r="AK4687" s="79" t="str">
        <f>+IF(AJ4687&lt;&gt;"",VLOOKUP(AJ4687,NIVELES!$A$816:$B$892,2,0),"")</f>
        <v/>
      </c>
      <c r="AL4687" s="78"/>
      <c r="AM4687" s="78"/>
      <c r="AN4687" s="79" t="str">
        <f>IF(AM4687&lt;&gt;"",+VLOOKUP(AM4687,NIVELES!$A$1652:$B$2466,2,0),"")</f>
        <v/>
      </c>
      <c r="AO4687" s="87"/>
      <c r="AP4687" s="88"/>
      <c r="AQ4687" s="88"/>
      <c r="AR4687" s="88"/>
      <c r="AS4687" s="88"/>
      <c r="AT4687" s="88"/>
      <c r="AU4687" s="88"/>
      <c r="AV4687" s="88"/>
      <c r="AW4687" s="88"/>
      <c r="AX4687" s="88"/>
      <c r="AY4687" s="88"/>
      <c r="AZ4687" s="88"/>
      <c r="BA4687" s="88"/>
      <c r="BB4687" s="89">
        <f t="shared" si="291"/>
        <v>0</v>
      </c>
      <c r="BC4687" s="90" t="str">
        <f t="shared" si="290"/>
        <v xml:space="preserve"> </v>
      </c>
      <c r="BD4687" s="91" t="str">
        <f t="shared" si="292"/>
        <v xml:space="preserve"> </v>
      </c>
      <c r="BE4687" s="92">
        <f t="shared" si="293"/>
        <v>0</v>
      </c>
    </row>
    <row r="4688" spans="1:57" s="74" customFormat="1" ht="50.1" customHeight="1" x14ac:dyDescent="0.2">
      <c r="A4688" s="78"/>
      <c r="B4688" s="78"/>
      <c r="C4688" s="78"/>
      <c r="D4688" s="78"/>
      <c r="E4688" s="79" t="str">
        <f>+IF(C4688&lt;&gt;"",VLOOKUP(MID(C4688,18,5),NIVELES!$A$133:$B$213,2,0),"")</f>
        <v/>
      </c>
      <c r="F4688" s="80"/>
      <c r="G4688" s="81" t="str">
        <f>+IF(F4688&lt;&gt;"",VLOOKUP(F4688,NIVELES!$A$246:$C$464,3,0),"")</f>
        <v/>
      </c>
      <c r="H4688" s="82"/>
      <c r="I4688" s="78"/>
      <c r="J4688" s="78"/>
      <c r="K4688" s="78"/>
      <c r="L4688" s="78"/>
      <c r="M4688" s="78"/>
      <c r="N4688" s="78"/>
      <c r="O4688" s="78"/>
      <c r="P4688" s="82"/>
      <c r="Q4688" s="78"/>
      <c r="R4688" s="82"/>
      <c r="S4688" s="82"/>
      <c r="T4688" s="82"/>
      <c r="U4688" s="82"/>
      <c r="V4688" s="82"/>
      <c r="W4688" s="82"/>
      <c r="X4688" s="82"/>
      <c r="Y4688" s="82"/>
      <c r="Z4688" s="82"/>
      <c r="AA4688" s="82"/>
      <c r="AB4688" s="82"/>
      <c r="AC4688" s="82"/>
      <c r="AD4688" s="85" t="str">
        <f>IF(A4688&lt;&gt;"",IF(D4688="DIRECCIÓN_DE_TRANSFERENCIAS","280 0031",VLOOKUP(C4688,NIVELES!$A$14:$B$105,2,0)),"")</f>
        <v/>
      </c>
      <c r="AE4688" s="86"/>
      <c r="AF4688" s="86"/>
      <c r="AG4688" s="79" t="str">
        <f>+IF(AF4688&lt;&gt;"",VLOOKUP(AF4688,NIVELES!$A$666:$B$673,2,0),"")</f>
        <v/>
      </c>
      <c r="AH4688" s="78"/>
      <c r="AI4688" s="79" t="str">
        <f>IF(AH4688&lt;&gt;"",VLOOKUP(CONCATENATE(AG4688,AH4688),NIVELES!$B$676:$C$745,2,0),"")</f>
        <v/>
      </c>
      <c r="AJ4688" s="78"/>
      <c r="AK4688" s="79" t="str">
        <f>+IF(AJ4688&lt;&gt;"",VLOOKUP(AJ4688,NIVELES!$A$816:$B$892,2,0),"")</f>
        <v/>
      </c>
      <c r="AL4688" s="78"/>
      <c r="AM4688" s="78"/>
      <c r="AN4688" s="79" t="str">
        <f>IF(AM4688&lt;&gt;"",+VLOOKUP(AM4688,NIVELES!$A$1652:$B$2466,2,0),"")</f>
        <v/>
      </c>
      <c r="AO4688" s="87"/>
      <c r="AP4688" s="88"/>
      <c r="AQ4688" s="88"/>
      <c r="AR4688" s="88"/>
      <c r="AS4688" s="88"/>
      <c r="AT4688" s="88"/>
      <c r="AU4688" s="88"/>
      <c r="AV4688" s="88"/>
      <c r="AW4688" s="88"/>
      <c r="AX4688" s="88"/>
      <c r="AY4688" s="88"/>
      <c r="AZ4688" s="88"/>
      <c r="BA4688" s="88"/>
      <c r="BB4688" s="89">
        <f t="shared" si="291"/>
        <v>0</v>
      </c>
      <c r="BC4688" s="90" t="str">
        <f t="shared" si="290"/>
        <v xml:space="preserve"> </v>
      </c>
      <c r="BD4688" s="91" t="str">
        <f t="shared" si="292"/>
        <v xml:space="preserve"> </v>
      </c>
      <c r="BE4688" s="92">
        <f t="shared" si="293"/>
        <v>0</v>
      </c>
    </row>
    <row r="4689" spans="1:57" s="74" customFormat="1" ht="50.1" customHeight="1" x14ac:dyDescent="0.2">
      <c r="A4689" s="78"/>
      <c r="B4689" s="78"/>
      <c r="C4689" s="78"/>
      <c r="D4689" s="78"/>
      <c r="E4689" s="79" t="str">
        <f>+IF(C4689&lt;&gt;"",VLOOKUP(MID(C4689,18,5),NIVELES!$A$133:$B$213,2,0),"")</f>
        <v/>
      </c>
      <c r="F4689" s="80"/>
      <c r="G4689" s="81" t="str">
        <f>+IF(F4689&lt;&gt;"",VLOOKUP(F4689,NIVELES!$A$246:$C$464,3,0),"")</f>
        <v/>
      </c>
      <c r="H4689" s="82"/>
      <c r="I4689" s="78"/>
      <c r="J4689" s="78"/>
      <c r="K4689" s="78"/>
      <c r="L4689" s="78"/>
      <c r="M4689" s="78"/>
      <c r="N4689" s="78"/>
      <c r="O4689" s="78"/>
      <c r="P4689" s="82"/>
      <c r="Q4689" s="78"/>
      <c r="R4689" s="82"/>
      <c r="S4689" s="82"/>
      <c r="T4689" s="82"/>
      <c r="U4689" s="82"/>
      <c r="V4689" s="82"/>
      <c r="W4689" s="82"/>
      <c r="X4689" s="82"/>
      <c r="Y4689" s="82"/>
      <c r="Z4689" s="82"/>
      <c r="AA4689" s="82"/>
      <c r="AB4689" s="82"/>
      <c r="AC4689" s="82"/>
      <c r="AD4689" s="85" t="str">
        <f>IF(A4689&lt;&gt;"",IF(D4689="DIRECCIÓN_DE_TRANSFERENCIAS","280 0031",VLOOKUP(C4689,NIVELES!$A$14:$B$105,2,0)),"")</f>
        <v/>
      </c>
      <c r="AE4689" s="86"/>
      <c r="AF4689" s="86"/>
      <c r="AG4689" s="79" t="str">
        <f>+IF(AF4689&lt;&gt;"",VLOOKUP(AF4689,NIVELES!$A$666:$B$673,2,0),"")</f>
        <v/>
      </c>
      <c r="AH4689" s="78"/>
      <c r="AI4689" s="79" t="str">
        <f>IF(AH4689&lt;&gt;"",VLOOKUP(CONCATENATE(AG4689,AH4689),NIVELES!$B$676:$C$745,2,0),"")</f>
        <v/>
      </c>
      <c r="AJ4689" s="78"/>
      <c r="AK4689" s="79" t="str">
        <f>+IF(AJ4689&lt;&gt;"",VLOOKUP(AJ4689,NIVELES!$A$816:$B$892,2,0),"")</f>
        <v/>
      </c>
      <c r="AL4689" s="78"/>
      <c r="AM4689" s="78"/>
      <c r="AN4689" s="79" t="str">
        <f>IF(AM4689&lt;&gt;"",+VLOOKUP(AM4689,NIVELES!$A$1652:$B$2466,2,0),"")</f>
        <v/>
      </c>
      <c r="AO4689" s="87"/>
      <c r="AP4689" s="88"/>
      <c r="AQ4689" s="88"/>
      <c r="AR4689" s="88"/>
      <c r="AS4689" s="88"/>
      <c r="AT4689" s="88"/>
      <c r="AU4689" s="88"/>
      <c r="AV4689" s="88"/>
      <c r="AW4689" s="88"/>
      <c r="AX4689" s="88"/>
      <c r="AY4689" s="88"/>
      <c r="AZ4689" s="88"/>
      <c r="BA4689" s="88"/>
      <c r="BB4689" s="89">
        <f t="shared" si="291"/>
        <v>0</v>
      </c>
      <c r="BC4689" s="90" t="str">
        <f t="shared" si="290"/>
        <v xml:space="preserve"> </v>
      </c>
      <c r="BD4689" s="91" t="str">
        <f t="shared" si="292"/>
        <v xml:space="preserve"> </v>
      </c>
      <c r="BE4689" s="92">
        <f t="shared" si="293"/>
        <v>0</v>
      </c>
    </row>
    <row r="4690" spans="1:57" s="74" customFormat="1" ht="50.1" customHeight="1" x14ac:dyDescent="0.2">
      <c r="A4690" s="78"/>
      <c r="B4690" s="78"/>
      <c r="C4690" s="78"/>
      <c r="D4690" s="78"/>
      <c r="E4690" s="79" t="str">
        <f>+IF(C4690&lt;&gt;"",VLOOKUP(MID(C4690,18,5),NIVELES!$A$133:$B$213,2,0),"")</f>
        <v/>
      </c>
      <c r="F4690" s="80"/>
      <c r="G4690" s="81" t="str">
        <f>+IF(F4690&lt;&gt;"",VLOOKUP(F4690,NIVELES!$A$246:$C$464,3,0),"")</f>
        <v/>
      </c>
      <c r="H4690" s="82"/>
      <c r="I4690" s="78"/>
      <c r="J4690" s="78"/>
      <c r="K4690" s="78"/>
      <c r="L4690" s="78"/>
      <c r="M4690" s="78"/>
      <c r="N4690" s="78"/>
      <c r="O4690" s="78"/>
      <c r="P4690" s="82"/>
      <c r="Q4690" s="78"/>
      <c r="R4690" s="82"/>
      <c r="S4690" s="82"/>
      <c r="T4690" s="82"/>
      <c r="U4690" s="82"/>
      <c r="V4690" s="82"/>
      <c r="W4690" s="82"/>
      <c r="X4690" s="82"/>
      <c r="Y4690" s="82"/>
      <c r="Z4690" s="82"/>
      <c r="AA4690" s="82"/>
      <c r="AB4690" s="82"/>
      <c r="AC4690" s="82"/>
      <c r="AD4690" s="85" t="str">
        <f>IF(A4690&lt;&gt;"",IF(D4690="DIRECCIÓN_DE_TRANSFERENCIAS","280 0031",VLOOKUP(C4690,NIVELES!$A$14:$B$105,2,0)),"")</f>
        <v/>
      </c>
      <c r="AE4690" s="86"/>
      <c r="AF4690" s="86"/>
      <c r="AG4690" s="79" t="str">
        <f>+IF(AF4690&lt;&gt;"",VLOOKUP(AF4690,NIVELES!$A$666:$B$673,2,0),"")</f>
        <v/>
      </c>
      <c r="AH4690" s="78"/>
      <c r="AI4690" s="79" t="str">
        <f>IF(AH4690&lt;&gt;"",VLOOKUP(CONCATENATE(AG4690,AH4690),NIVELES!$B$676:$C$745,2,0),"")</f>
        <v/>
      </c>
      <c r="AJ4690" s="78"/>
      <c r="AK4690" s="79" t="str">
        <f>+IF(AJ4690&lt;&gt;"",VLOOKUP(AJ4690,NIVELES!$A$816:$B$892,2,0),"")</f>
        <v/>
      </c>
      <c r="AL4690" s="78"/>
      <c r="AM4690" s="78"/>
      <c r="AN4690" s="79" t="str">
        <f>IF(AM4690&lt;&gt;"",+VLOOKUP(AM4690,NIVELES!$A$1652:$B$2466,2,0),"")</f>
        <v/>
      </c>
      <c r="AO4690" s="87"/>
      <c r="AP4690" s="88"/>
      <c r="AQ4690" s="88"/>
      <c r="AR4690" s="88"/>
      <c r="AS4690" s="88"/>
      <c r="AT4690" s="88"/>
      <c r="AU4690" s="88"/>
      <c r="AV4690" s="88"/>
      <c r="AW4690" s="88"/>
      <c r="AX4690" s="88"/>
      <c r="AY4690" s="88"/>
      <c r="AZ4690" s="88"/>
      <c r="BA4690" s="88"/>
      <c r="BB4690" s="89">
        <f t="shared" si="291"/>
        <v>0</v>
      </c>
      <c r="BC4690" s="90" t="str">
        <f t="shared" si="290"/>
        <v xml:space="preserve"> </v>
      </c>
      <c r="BD4690" s="91" t="str">
        <f t="shared" si="292"/>
        <v xml:space="preserve"> </v>
      </c>
      <c r="BE4690" s="92">
        <f t="shared" si="293"/>
        <v>0</v>
      </c>
    </row>
    <row r="4691" spans="1:57" s="74" customFormat="1" ht="50.1" customHeight="1" x14ac:dyDescent="0.2">
      <c r="A4691" s="78"/>
      <c r="B4691" s="78"/>
      <c r="C4691" s="78"/>
      <c r="D4691" s="78"/>
      <c r="E4691" s="79" t="str">
        <f>+IF(C4691&lt;&gt;"",VLOOKUP(MID(C4691,18,5),NIVELES!$A$133:$B$213,2,0),"")</f>
        <v/>
      </c>
      <c r="F4691" s="80"/>
      <c r="G4691" s="81" t="str">
        <f>+IF(F4691&lt;&gt;"",VLOOKUP(F4691,NIVELES!$A$246:$C$464,3,0),"")</f>
        <v/>
      </c>
      <c r="H4691" s="82"/>
      <c r="I4691" s="78"/>
      <c r="J4691" s="78"/>
      <c r="K4691" s="78"/>
      <c r="L4691" s="78"/>
      <c r="M4691" s="78"/>
      <c r="N4691" s="78"/>
      <c r="O4691" s="78"/>
      <c r="P4691" s="82"/>
      <c r="Q4691" s="78"/>
      <c r="R4691" s="82"/>
      <c r="S4691" s="82"/>
      <c r="T4691" s="82"/>
      <c r="U4691" s="82"/>
      <c r="V4691" s="82"/>
      <c r="W4691" s="82"/>
      <c r="X4691" s="82"/>
      <c r="Y4691" s="82"/>
      <c r="Z4691" s="82"/>
      <c r="AA4691" s="82"/>
      <c r="AB4691" s="82"/>
      <c r="AC4691" s="82"/>
      <c r="AD4691" s="85" t="str">
        <f>IF(A4691&lt;&gt;"",IF(D4691="DIRECCIÓN_DE_TRANSFERENCIAS","280 0031",VLOOKUP(C4691,NIVELES!$A$14:$B$105,2,0)),"")</f>
        <v/>
      </c>
      <c r="AE4691" s="86"/>
      <c r="AF4691" s="86"/>
      <c r="AG4691" s="79" t="str">
        <f>+IF(AF4691&lt;&gt;"",VLOOKUP(AF4691,NIVELES!$A$666:$B$673,2,0),"")</f>
        <v/>
      </c>
      <c r="AH4691" s="78"/>
      <c r="AI4691" s="79" t="str">
        <f>IF(AH4691&lt;&gt;"",VLOOKUP(CONCATENATE(AG4691,AH4691),NIVELES!$B$676:$C$745,2,0),"")</f>
        <v/>
      </c>
      <c r="AJ4691" s="78"/>
      <c r="AK4691" s="79" t="str">
        <f>+IF(AJ4691&lt;&gt;"",VLOOKUP(AJ4691,NIVELES!$A$816:$B$892,2,0),"")</f>
        <v/>
      </c>
      <c r="AL4691" s="78"/>
      <c r="AM4691" s="78"/>
      <c r="AN4691" s="79" t="str">
        <f>IF(AM4691&lt;&gt;"",+VLOOKUP(AM4691,NIVELES!$A$1652:$B$2466,2,0),"")</f>
        <v/>
      </c>
      <c r="AO4691" s="87"/>
      <c r="AP4691" s="88"/>
      <c r="AQ4691" s="88"/>
      <c r="AR4691" s="88"/>
      <c r="AS4691" s="88"/>
      <c r="AT4691" s="88"/>
      <c r="AU4691" s="88"/>
      <c r="AV4691" s="88"/>
      <c r="AW4691" s="88"/>
      <c r="AX4691" s="88"/>
      <c r="AY4691" s="88"/>
      <c r="AZ4691" s="88"/>
      <c r="BA4691" s="88"/>
      <c r="BB4691" s="89">
        <f t="shared" si="291"/>
        <v>0</v>
      </c>
      <c r="BC4691" s="90" t="str">
        <f t="shared" si="290"/>
        <v xml:space="preserve"> </v>
      </c>
      <c r="BD4691" s="91" t="str">
        <f t="shared" si="292"/>
        <v xml:space="preserve"> </v>
      </c>
      <c r="BE4691" s="92">
        <f t="shared" si="293"/>
        <v>0</v>
      </c>
    </row>
    <row r="4692" spans="1:57" s="74" customFormat="1" ht="50.1" customHeight="1" x14ac:dyDescent="0.2">
      <c r="A4692" s="78"/>
      <c r="B4692" s="78"/>
      <c r="C4692" s="78"/>
      <c r="D4692" s="78"/>
      <c r="E4692" s="79" t="str">
        <f>+IF(C4692&lt;&gt;"",VLOOKUP(MID(C4692,18,5),NIVELES!$A$133:$B$213,2,0),"")</f>
        <v/>
      </c>
      <c r="F4692" s="80"/>
      <c r="G4692" s="81" t="str">
        <f>+IF(F4692&lt;&gt;"",VLOOKUP(F4692,NIVELES!$A$246:$C$464,3,0),"")</f>
        <v/>
      </c>
      <c r="H4692" s="82"/>
      <c r="I4692" s="78"/>
      <c r="J4692" s="78"/>
      <c r="K4692" s="78"/>
      <c r="L4692" s="78"/>
      <c r="M4692" s="78"/>
      <c r="N4692" s="78"/>
      <c r="O4692" s="78"/>
      <c r="P4692" s="82"/>
      <c r="Q4692" s="78"/>
      <c r="R4692" s="82"/>
      <c r="S4692" s="82"/>
      <c r="T4692" s="82"/>
      <c r="U4692" s="82"/>
      <c r="V4692" s="82"/>
      <c r="W4692" s="82"/>
      <c r="X4692" s="82"/>
      <c r="Y4692" s="82"/>
      <c r="Z4692" s="82"/>
      <c r="AA4692" s="82"/>
      <c r="AB4692" s="82"/>
      <c r="AC4692" s="82"/>
      <c r="AD4692" s="85" t="str">
        <f>IF(A4692&lt;&gt;"",IF(D4692="DIRECCIÓN_DE_TRANSFERENCIAS","280 0031",VLOOKUP(C4692,NIVELES!$A$14:$B$105,2,0)),"")</f>
        <v/>
      </c>
      <c r="AE4692" s="86"/>
      <c r="AF4692" s="86"/>
      <c r="AG4692" s="79" t="str">
        <f>+IF(AF4692&lt;&gt;"",VLOOKUP(AF4692,NIVELES!$A$666:$B$673,2,0),"")</f>
        <v/>
      </c>
      <c r="AH4692" s="78"/>
      <c r="AI4692" s="79" t="str">
        <f>IF(AH4692&lt;&gt;"",VLOOKUP(CONCATENATE(AG4692,AH4692),NIVELES!$B$676:$C$745,2,0),"")</f>
        <v/>
      </c>
      <c r="AJ4692" s="78"/>
      <c r="AK4692" s="79" t="str">
        <f>+IF(AJ4692&lt;&gt;"",VLOOKUP(AJ4692,NIVELES!$A$816:$B$892,2,0),"")</f>
        <v/>
      </c>
      <c r="AL4692" s="78"/>
      <c r="AM4692" s="78"/>
      <c r="AN4692" s="79" t="str">
        <f>IF(AM4692&lt;&gt;"",+VLOOKUP(AM4692,NIVELES!$A$1652:$B$2466,2,0),"")</f>
        <v/>
      </c>
      <c r="AO4692" s="87"/>
      <c r="AP4692" s="88"/>
      <c r="AQ4692" s="88"/>
      <c r="AR4692" s="88"/>
      <c r="AS4692" s="88"/>
      <c r="AT4692" s="88"/>
      <c r="AU4692" s="88"/>
      <c r="AV4692" s="88"/>
      <c r="AW4692" s="88"/>
      <c r="AX4692" s="88"/>
      <c r="AY4692" s="88"/>
      <c r="AZ4692" s="88"/>
      <c r="BA4692" s="88"/>
      <c r="BB4692" s="89">
        <f t="shared" si="291"/>
        <v>0</v>
      </c>
      <c r="BC4692" s="90" t="str">
        <f t="shared" si="290"/>
        <v xml:space="preserve"> </v>
      </c>
      <c r="BD4692" s="91" t="str">
        <f t="shared" si="292"/>
        <v xml:space="preserve"> </v>
      </c>
      <c r="BE4692" s="92">
        <f t="shared" si="293"/>
        <v>0</v>
      </c>
    </row>
    <row r="4693" spans="1:57" s="74" customFormat="1" ht="50.1" customHeight="1" x14ac:dyDescent="0.2">
      <c r="A4693" s="78"/>
      <c r="B4693" s="78"/>
      <c r="C4693" s="78"/>
      <c r="D4693" s="78"/>
      <c r="E4693" s="79" t="str">
        <f>+IF(C4693&lt;&gt;"",VLOOKUP(MID(C4693,18,5),NIVELES!$A$133:$B$213,2,0),"")</f>
        <v/>
      </c>
      <c r="F4693" s="80"/>
      <c r="G4693" s="81" t="str">
        <f>+IF(F4693&lt;&gt;"",VLOOKUP(F4693,NIVELES!$A$246:$C$464,3,0),"")</f>
        <v/>
      </c>
      <c r="H4693" s="82"/>
      <c r="I4693" s="78"/>
      <c r="J4693" s="78"/>
      <c r="K4693" s="78"/>
      <c r="L4693" s="78"/>
      <c r="M4693" s="78"/>
      <c r="N4693" s="78"/>
      <c r="O4693" s="78"/>
      <c r="P4693" s="82"/>
      <c r="Q4693" s="78"/>
      <c r="R4693" s="82"/>
      <c r="S4693" s="82"/>
      <c r="T4693" s="82"/>
      <c r="U4693" s="82"/>
      <c r="V4693" s="82"/>
      <c r="W4693" s="82"/>
      <c r="X4693" s="82"/>
      <c r="Y4693" s="82"/>
      <c r="Z4693" s="82"/>
      <c r="AA4693" s="82"/>
      <c r="AB4693" s="82"/>
      <c r="AC4693" s="82"/>
      <c r="AD4693" s="85" t="str">
        <f>IF(A4693&lt;&gt;"",IF(D4693="DIRECCIÓN_DE_TRANSFERENCIAS","280 0031",VLOOKUP(C4693,NIVELES!$A$14:$B$105,2,0)),"")</f>
        <v/>
      </c>
      <c r="AE4693" s="86"/>
      <c r="AF4693" s="86"/>
      <c r="AG4693" s="79" t="str">
        <f>+IF(AF4693&lt;&gt;"",VLOOKUP(AF4693,NIVELES!$A$666:$B$673,2,0),"")</f>
        <v/>
      </c>
      <c r="AH4693" s="78"/>
      <c r="AI4693" s="79" t="str">
        <f>IF(AH4693&lt;&gt;"",VLOOKUP(CONCATENATE(AG4693,AH4693),NIVELES!$B$676:$C$745,2,0),"")</f>
        <v/>
      </c>
      <c r="AJ4693" s="78"/>
      <c r="AK4693" s="79" t="str">
        <f>+IF(AJ4693&lt;&gt;"",VLOOKUP(AJ4693,NIVELES!$A$816:$B$892,2,0),"")</f>
        <v/>
      </c>
      <c r="AL4693" s="78"/>
      <c r="AM4693" s="78"/>
      <c r="AN4693" s="79" t="str">
        <f>IF(AM4693&lt;&gt;"",+VLOOKUP(AM4693,NIVELES!$A$1652:$B$2466,2,0),"")</f>
        <v/>
      </c>
      <c r="AO4693" s="87"/>
      <c r="AP4693" s="88"/>
      <c r="AQ4693" s="88"/>
      <c r="AR4693" s="88"/>
      <c r="AS4693" s="88"/>
      <c r="AT4693" s="88"/>
      <c r="AU4693" s="88"/>
      <c r="AV4693" s="88"/>
      <c r="AW4693" s="88"/>
      <c r="AX4693" s="88"/>
      <c r="AY4693" s="88"/>
      <c r="AZ4693" s="88"/>
      <c r="BA4693" s="88"/>
      <c r="BB4693" s="89">
        <f t="shared" si="291"/>
        <v>0</v>
      </c>
      <c r="BC4693" s="90" t="str">
        <f t="shared" si="290"/>
        <v xml:space="preserve"> </v>
      </c>
      <c r="BD4693" s="91" t="str">
        <f t="shared" si="292"/>
        <v xml:space="preserve"> </v>
      </c>
      <c r="BE4693" s="92">
        <f t="shared" si="293"/>
        <v>0</v>
      </c>
    </row>
    <row r="4694" spans="1:57" s="74" customFormat="1" ht="50.1" customHeight="1" x14ac:dyDescent="0.2">
      <c r="A4694" s="78"/>
      <c r="B4694" s="78"/>
      <c r="C4694" s="78"/>
      <c r="D4694" s="78"/>
      <c r="E4694" s="79" t="str">
        <f>+IF(C4694&lt;&gt;"",VLOOKUP(MID(C4694,18,5),NIVELES!$A$133:$B$213,2,0),"")</f>
        <v/>
      </c>
      <c r="F4694" s="80"/>
      <c r="G4694" s="81" t="str">
        <f>+IF(F4694&lt;&gt;"",VLOOKUP(F4694,NIVELES!$A$246:$C$464,3,0),"")</f>
        <v/>
      </c>
      <c r="H4694" s="82"/>
      <c r="I4694" s="78"/>
      <c r="J4694" s="78"/>
      <c r="K4694" s="78"/>
      <c r="L4694" s="78"/>
      <c r="M4694" s="78"/>
      <c r="N4694" s="78"/>
      <c r="O4694" s="78"/>
      <c r="P4694" s="82"/>
      <c r="Q4694" s="78"/>
      <c r="R4694" s="82"/>
      <c r="S4694" s="82"/>
      <c r="T4694" s="82"/>
      <c r="U4694" s="82"/>
      <c r="V4694" s="82"/>
      <c r="W4694" s="82"/>
      <c r="X4694" s="82"/>
      <c r="Y4694" s="82"/>
      <c r="Z4694" s="82"/>
      <c r="AA4694" s="82"/>
      <c r="AB4694" s="82"/>
      <c r="AC4694" s="82"/>
      <c r="AD4694" s="85" t="str">
        <f>IF(A4694&lt;&gt;"",IF(D4694="DIRECCIÓN_DE_TRANSFERENCIAS","280 0031",VLOOKUP(C4694,NIVELES!$A$14:$B$105,2,0)),"")</f>
        <v/>
      </c>
      <c r="AE4694" s="86"/>
      <c r="AF4694" s="86"/>
      <c r="AG4694" s="79" t="str">
        <f>+IF(AF4694&lt;&gt;"",VLOOKUP(AF4694,NIVELES!$A$666:$B$673,2,0),"")</f>
        <v/>
      </c>
      <c r="AH4694" s="78"/>
      <c r="AI4694" s="79" t="str">
        <f>IF(AH4694&lt;&gt;"",VLOOKUP(CONCATENATE(AG4694,AH4694),NIVELES!$B$676:$C$745,2,0),"")</f>
        <v/>
      </c>
      <c r="AJ4694" s="78"/>
      <c r="AK4694" s="79" t="str">
        <f>+IF(AJ4694&lt;&gt;"",VLOOKUP(AJ4694,NIVELES!$A$816:$B$892,2,0),"")</f>
        <v/>
      </c>
      <c r="AL4694" s="78"/>
      <c r="AM4694" s="78"/>
      <c r="AN4694" s="79" t="str">
        <f>IF(AM4694&lt;&gt;"",+VLOOKUP(AM4694,NIVELES!$A$1652:$B$2466,2,0),"")</f>
        <v/>
      </c>
      <c r="AO4694" s="87"/>
      <c r="AP4694" s="88"/>
      <c r="AQ4694" s="88"/>
      <c r="AR4694" s="88"/>
      <c r="AS4694" s="88"/>
      <c r="AT4694" s="88"/>
      <c r="AU4694" s="88"/>
      <c r="AV4694" s="88"/>
      <c r="AW4694" s="88"/>
      <c r="AX4694" s="88"/>
      <c r="AY4694" s="88"/>
      <c r="AZ4694" s="88"/>
      <c r="BA4694" s="88"/>
      <c r="BB4694" s="89">
        <f t="shared" si="291"/>
        <v>0</v>
      </c>
      <c r="BC4694" s="90" t="str">
        <f t="shared" si="290"/>
        <v xml:space="preserve"> </v>
      </c>
      <c r="BD4694" s="91" t="str">
        <f t="shared" si="292"/>
        <v xml:space="preserve"> </v>
      </c>
      <c r="BE4694" s="92">
        <f t="shared" si="293"/>
        <v>0</v>
      </c>
    </row>
    <row r="4695" spans="1:57" s="74" customFormat="1" ht="50.1" customHeight="1" x14ac:dyDescent="0.2">
      <c r="A4695" s="78"/>
      <c r="B4695" s="78"/>
      <c r="C4695" s="78"/>
      <c r="D4695" s="78"/>
      <c r="E4695" s="79" t="str">
        <f>+IF(C4695&lt;&gt;"",VLOOKUP(MID(C4695,18,5),NIVELES!$A$133:$B$213,2,0),"")</f>
        <v/>
      </c>
      <c r="F4695" s="80"/>
      <c r="G4695" s="81" t="str">
        <f>+IF(F4695&lt;&gt;"",VLOOKUP(F4695,NIVELES!$A$246:$C$464,3,0),"")</f>
        <v/>
      </c>
      <c r="H4695" s="82"/>
      <c r="I4695" s="78"/>
      <c r="J4695" s="78"/>
      <c r="K4695" s="78"/>
      <c r="L4695" s="78"/>
      <c r="M4695" s="78"/>
      <c r="N4695" s="78"/>
      <c r="O4695" s="78"/>
      <c r="P4695" s="82"/>
      <c r="Q4695" s="78"/>
      <c r="R4695" s="82"/>
      <c r="S4695" s="82"/>
      <c r="T4695" s="82"/>
      <c r="U4695" s="82"/>
      <c r="V4695" s="82"/>
      <c r="W4695" s="82"/>
      <c r="X4695" s="82"/>
      <c r="Y4695" s="82"/>
      <c r="Z4695" s="82"/>
      <c r="AA4695" s="82"/>
      <c r="AB4695" s="82"/>
      <c r="AC4695" s="82"/>
      <c r="AD4695" s="85" t="str">
        <f>IF(A4695&lt;&gt;"",IF(D4695="DIRECCIÓN_DE_TRANSFERENCIAS","280 0031",VLOOKUP(C4695,NIVELES!$A$14:$B$105,2,0)),"")</f>
        <v/>
      </c>
      <c r="AE4695" s="86"/>
      <c r="AF4695" s="86"/>
      <c r="AG4695" s="79" t="str">
        <f>+IF(AF4695&lt;&gt;"",VLOOKUP(AF4695,NIVELES!$A$666:$B$673,2,0),"")</f>
        <v/>
      </c>
      <c r="AH4695" s="78"/>
      <c r="AI4695" s="79" t="str">
        <f>IF(AH4695&lt;&gt;"",VLOOKUP(CONCATENATE(AG4695,AH4695),NIVELES!$B$676:$C$745,2,0),"")</f>
        <v/>
      </c>
      <c r="AJ4695" s="78"/>
      <c r="AK4695" s="79" t="str">
        <f>+IF(AJ4695&lt;&gt;"",VLOOKUP(AJ4695,NIVELES!$A$816:$B$892,2,0),"")</f>
        <v/>
      </c>
      <c r="AL4695" s="78"/>
      <c r="AM4695" s="78"/>
      <c r="AN4695" s="79" t="str">
        <f>IF(AM4695&lt;&gt;"",+VLOOKUP(AM4695,NIVELES!$A$1652:$B$2466,2,0),"")</f>
        <v/>
      </c>
      <c r="AO4695" s="87"/>
      <c r="AP4695" s="88"/>
      <c r="AQ4695" s="88"/>
      <c r="AR4695" s="88"/>
      <c r="AS4695" s="88"/>
      <c r="AT4695" s="88"/>
      <c r="AU4695" s="88"/>
      <c r="AV4695" s="88"/>
      <c r="AW4695" s="88"/>
      <c r="AX4695" s="88"/>
      <c r="AY4695" s="88"/>
      <c r="AZ4695" s="88"/>
      <c r="BA4695" s="88"/>
      <c r="BB4695" s="89">
        <f t="shared" si="291"/>
        <v>0</v>
      </c>
      <c r="BC4695" s="90" t="str">
        <f t="shared" si="290"/>
        <v xml:space="preserve"> </v>
      </c>
      <c r="BD4695" s="91" t="str">
        <f t="shared" si="292"/>
        <v xml:space="preserve"> </v>
      </c>
      <c r="BE4695" s="92">
        <f t="shared" si="293"/>
        <v>0</v>
      </c>
    </row>
    <row r="4696" spans="1:57" s="74" customFormat="1" ht="50.1" customHeight="1" x14ac:dyDescent="0.2">
      <c r="A4696" s="78"/>
      <c r="B4696" s="78"/>
      <c r="C4696" s="78"/>
      <c r="D4696" s="78"/>
      <c r="E4696" s="79" t="str">
        <f>+IF(C4696&lt;&gt;"",VLOOKUP(MID(C4696,18,5),NIVELES!$A$133:$B$213,2,0),"")</f>
        <v/>
      </c>
      <c r="F4696" s="80"/>
      <c r="G4696" s="81" t="str">
        <f>+IF(F4696&lt;&gt;"",VLOOKUP(F4696,NIVELES!$A$246:$C$464,3,0),"")</f>
        <v/>
      </c>
      <c r="H4696" s="82"/>
      <c r="I4696" s="78"/>
      <c r="J4696" s="78"/>
      <c r="K4696" s="78"/>
      <c r="L4696" s="78"/>
      <c r="M4696" s="78"/>
      <c r="N4696" s="78"/>
      <c r="O4696" s="78"/>
      <c r="P4696" s="82"/>
      <c r="Q4696" s="78"/>
      <c r="R4696" s="82"/>
      <c r="S4696" s="82"/>
      <c r="T4696" s="82"/>
      <c r="U4696" s="82"/>
      <c r="V4696" s="82"/>
      <c r="W4696" s="82"/>
      <c r="X4696" s="82"/>
      <c r="Y4696" s="82"/>
      <c r="Z4696" s="82"/>
      <c r="AA4696" s="82"/>
      <c r="AB4696" s="82"/>
      <c r="AC4696" s="82"/>
      <c r="AD4696" s="85" t="str">
        <f>IF(A4696&lt;&gt;"",IF(D4696="DIRECCIÓN_DE_TRANSFERENCIAS","280 0031",VLOOKUP(C4696,NIVELES!$A$14:$B$105,2,0)),"")</f>
        <v/>
      </c>
      <c r="AE4696" s="86"/>
      <c r="AF4696" s="86"/>
      <c r="AG4696" s="79" t="str">
        <f>+IF(AF4696&lt;&gt;"",VLOOKUP(AF4696,NIVELES!$A$666:$B$673,2,0),"")</f>
        <v/>
      </c>
      <c r="AH4696" s="78"/>
      <c r="AI4696" s="79" t="str">
        <f>IF(AH4696&lt;&gt;"",VLOOKUP(CONCATENATE(AG4696,AH4696),NIVELES!$B$676:$C$745,2,0),"")</f>
        <v/>
      </c>
      <c r="AJ4696" s="78"/>
      <c r="AK4696" s="79" t="str">
        <f>+IF(AJ4696&lt;&gt;"",VLOOKUP(AJ4696,NIVELES!$A$816:$B$892,2,0),"")</f>
        <v/>
      </c>
      <c r="AL4696" s="78"/>
      <c r="AM4696" s="78"/>
      <c r="AN4696" s="79" t="str">
        <f>IF(AM4696&lt;&gt;"",+VLOOKUP(AM4696,NIVELES!$A$1652:$B$2466,2,0),"")</f>
        <v/>
      </c>
      <c r="AO4696" s="87"/>
      <c r="AP4696" s="88"/>
      <c r="AQ4696" s="88"/>
      <c r="AR4696" s="88"/>
      <c r="AS4696" s="88"/>
      <c r="AT4696" s="88"/>
      <c r="AU4696" s="88"/>
      <c r="AV4696" s="88"/>
      <c r="AW4696" s="88"/>
      <c r="AX4696" s="88"/>
      <c r="AY4696" s="88"/>
      <c r="AZ4696" s="88"/>
      <c r="BA4696" s="88"/>
      <c r="BB4696" s="89">
        <f t="shared" si="291"/>
        <v>0</v>
      </c>
      <c r="BC4696" s="90" t="str">
        <f t="shared" si="290"/>
        <v xml:space="preserve"> </v>
      </c>
      <c r="BD4696" s="91" t="str">
        <f t="shared" si="292"/>
        <v xml:space="preserve"> </v>
      </c>
      <c r="BE4696" s="92">
        <f t="shared" si="293"/>
        <v>0</v>
      </c>
    </row>
    <row r="4697" spans="1:57" s="74" customFormat="1" ht="50.1" customHeight="1" x14ac:dyDescent="0.2">
      <c r="A4697" s="78"/>
      <c r="B4697" s="78"/>
      <c r="C4697" s="78"/>
      <c r="D4697" s="78"/>
      <c r="E4697" s="79" t="str">
        <f>+IF(C4697&lt;&gt;"",VLOOKUP(MID(C4697,18,5),NIVELES!$A$133:$B$213,2,0),"")</f>
        <v/>
      </c>
      <c r="F4697" s="80"/>
      <c r="G4697" s="81" t="str">
        <f>+IF(F4697&lt;&gt;"",VLOOKUP(F4697,NIVELES!$A$246:$C$464,3,0),"")</f>
        <v/>
      </c>
      <c r="H4697" s="82"/>
      <c r="I4697" s="78"/>
      <c r="J4697" s="78"/>
      <c r="K4697" s="78"/>
      <c r="L4697" s="78"/>
      <c r="M4697" s="78"/>
      <c r="N4697" s="78"/>
      <c r="O4697" s="78"/>
      <c r="P4697" s="82"/>
      <c r="Q4697" s="78"/>
      <c r="R4697" s="82"/>
      <c r="S4697" s="82"/>
      <c r="T4697" s="82"/>
      <c r="U4697" s="82"/>
      <c r="V4697" s="82"/>
      <c r="W4697" s="82"/>
      <c r="X4697" s="82"/>
      <c r="Y4697" s="82"/>
      <c r="Z4697" s="82"/>
      <c r="AA4697" s="82"/>
      <c r="AB4697" s="82"/>
      <c r="AC4697" s="82"/>
      <c r="AD4697" s="85" t="str">
        <f>IF(A4697&lt;&gt;"",IF(D4697="DIRECCIÓN_DE_TRANSFERENCIAS","280 0031",VLOOKUP(C4697,NIVELES!$A$14:$B$105,2,0)),"")</f>
        <v/>
      </c>
      <c r="AE4697" s="86"/>
      <c r="AF4697" s="86"/>
      <c r="AG4697" s="79" t="str">
        <f>+IF(AF4697&lt;&gt;"",VLOOKUP(AF4697,NIVELES!$A$666:$B$673,2,0),"")</f>
        <v/>
      </c>
      <c r="AH4697" s="78"/>
      <c r="AI4697" s="79" t="str">
        <f>IF(AH4697&lt;&gt;"",VLOOKUP(CONCATENATE(AG4697,AH4697),NIVELES!$B$676:$C$745,2,0),"")</f>
        <v/>
      </c>
      <c r="AJ4697" s="78"/>
      <c r="AK4697" s="79" t="str">
        <f>+IF(AJ4697&lt;&gt;"",VLOOKUP(AJ4697,NIVELES!$A$816:$B$892,2,0),"")</f>
        <v/>
      </c>
      <c r="AL4697" s="78"/>
      <c r="AM4697" s="78"/>
      <c r="AN4697" s="79" t="str">
        <f>IF(AM4697&lt;&gt;"",+VLOOKUP(AM4697,NIVELES!$A$1652:$B$2466,2,0),"")</f>
        <v/>
      </c>
      <c r="AO4697" s="87"/>
      <c r="AP4697" s="88"/>
      <c r="AQ4697" s="88"/>
      <c r="AR4697" s="88"/>
      <c r="AS4697" s="88"/>
      <c r="AT4697" s="88"/>
      <c r="AU4697" s="88"/>
      <c r="AV4697" s="88"/>
      <c r="AW4697" s="88"/>
      <c r="AX4697" s="88"/>
      <c r="AY4697" s="88"/>
      <c r="AZ4697" s="88"/>
      <c r="BA4697" s="88"/>
      <c r="BB4697" s="89">
        <f t="shared" si="291"/>
        <v>0</v>
      </c>
      <c r="BC4697" s="90" t="str">
        <f t="shared" si="290"/>
        <v xml:space="preserve"> </v>
      </c>
      <c r="BD4697" s="91" t="str">
        <f t="shared" si="292"/>
        <v xml:space="preserve"> </v>
      </c>
      <c r="BE4697" s="92">
        <f t="shared" si="293"/>
        <v>0</v>
      </c>
    </row>
    <row r="4698" spans="1:57" s="74" customFormat="1" ht="50.1" customHeight="1" x14ac:dyDescent="0.2">
      <c r="A4698" s="78"/>
      <c r="B4698" s="78"/>
      <c r="C4698" s="78"/>
      <c r="D4698" s="78"/>
      <c r="E4698" s="79" t="str">
        <f>+IF(C4698&lt;&gt;"",VLOOKUP(MID(C4698,18,5),NIVELES!$A$133:$B$213,2,0),"")</f>
        <v/>
      </c>
      <c r="F4698" s="80"/>
      <c r="G4698" s="81" t="str">
        <f>+IF(F4698&lt;&gt;"",VLOOKUP(F4698,NIVELES!$A$246:$C$464,3,0),"")</f>
        <v/>
      </c>
      <c r="H4698" s="82"/>
      <c r="I4698" s="78"/>
      <c r="J4698" s="78"/>
      <c r="K4698" s="78"/>
      <c r="L4698" s="78"/>
      <c r="M4698" s="78"/>
      <c r="N4698" s="78"/>
      <c r="O4698" s="78"/>
      <c r="P4698" s="82"/>
      <c r="Q4698" s="78"/>
      <c r="R4698" s="82"/>
      <c r="S4698" s="82"/>
      <c r="T4698" s="82"/>
      <c r="U4698" s="82"/>
      <c r="V4698" s="82"/>
      <c r="W4698" s="82"/>
      <c r="X4698" s="82"/>
      <c r="Y4698" s="82"/>
      <c r="Z4698" s="82"/>
      <c r="AA4698" s="82"/>
      <c r="AB4698" s="82"/>
      <c r="AC4698" s="82"/>
      <c r="AD4698" s="85" t="str">
        <f>IF(A4698&lt;&gt;"",IF(D4698="DIRECCIÓN_DE_TRANSFERENCIAS","280 0031",VLOOKUP(C4698,NIVELES!$A$14:$B$105,2,0)),"")</f>
        <v/>
      </c>
      <c r="AE4698" s="86"/>
      <c r="AF4698" s="86"/>
      <c r="AG4698" s="79" t="str">
        <f>+IF(AF4698&lt;&gt;"",VLOOKUP(AF4698,NIVELES!$A$666:$B$673,2,0),"")</f>
        <v/>
      </c>
      <c r="AH4698" s="78"/>
      <c r="AI4698" s="79" t="str">
        <f>IF(AH4698&lt;&gt;"",VLOOKUP(CONCATENATE(AG4698,AH4698),NIVELES!$B$676:$C$745,2,0),"")</f>
        <v/>
      </c>
      <c r="AJ4698" s="78"/>
      <c r="AK4698" s="79" t="str">
        <f>+IF(AJ4698&lt;&gt;"",VLOOKUP(AJ4698,NIVELES!$A$816:$B$892,2,0),"")</f>
        <v/>
      </c>
      <c r="AL4698" s="78"/>
      <c r="AM4698" s="78"/>
      <c r="AN4698" s="79" t="str">
        <f>IF(AM4698&lt;&gt;"",+VLOOKUP(AM4698,NIVELES!$A$1652:$B$2466,2,0),"")</f>
        <v/>
      </c>
      <c r="AO4698" s="87"/>
      <c r="AP4698" s="88"/>
      <c r="AQ4698" s="88"/>
      <c r="AR4698" s="88"/>
      <c r="AS4698" s="88"/>
      <c r="AT4698" s="88"/>
      <c r="AU4698" s="88"/>
      <c r="AV4698" s="88"/>
      <c r="AW4698" s="88"/>
      <c r="AX4698" s="88"/>
      <c r="AY4698" s="88"/>
      <c r="AZ4698" s="88"/>
      <c r="BA4698" s="88"/>
      <c r="BB4698" s="89">
        <f t="shared" si="291"/>
        <v>0</v>
      </c>
      <c r="BC4698" s="90" t="str">
        <f t="shared" si="290"/>
        <v xml:space="preserve"> </v>
      </c>
      <c r="BD4698" s="91" t="str">
        <f t="shared" si="292"/>
        <v xml:space="preserve"> </v>
      </c>
      <c r="BE4698" s="92">
        <f t="shared" si="293"/>
        <v>0</v>
      </c>
    </row>
    <row r="4699" spans="1:57" s="74" customFormat="1" ht="50.1" customHeight="1" x14ac:dyDescent="0.2">
      <c r="A4699" s="78"/>
      <c r="B4699" s="78"/>
      <c r="C4699" s="78"/>
      <c r="D4699" s="78"/>
      <c r="E4699" s="79" t="str">
        <f>+IF(C4699&lt;&gt;"",VLOOKUP(MID(C4699,18,5),NIVELES!$A$133:$B$213,2,0),"")</f>
        <v/>
      </c>
      <c r="F4699" s="80"/>
      <c r="G4699" s="81" t="str">
        <f>+IF(F4699&lt;&gt;"",VLOOKUP(F4699,NIVELES!$A$246:$C$464,3,0),"")</f>
        <v/>
      </c>
      <c r="H4699" s="82"/>
      <c r="I4699" s="78"/>
      <c r="J4699" s="78"/>
      <c r="K4699" s="78"/>
      <c r="L4699" s="78"/>
      <c r="M4699" s="78"/>
      <c r="N4699" s="78"/>
      <c r="O4699" s="78"/>
      <c r="P4699" s="82"/>
      <c r="Q4699" s="78"/>
      <c r="R4699" s="82"/>
      <c r="S4699" s="82"/>
      <c r="T4699" s="82"/>
      <c r="U4699" s="82"/>
      <c r="V4699" s="82"/>
      <c r="W4699" s="82"/>
      <c r="X4699" s="82"/>
      <c r="Y4699" s="82"/>
      <c r="Z4699" s="82"/>
      <c r="AA4699" s="82"/>
      <c r="AB4699" s="82"/>
      <c r="AC4699" s="82"/>
      <c r="AD4699" s="85" t="str">
        <f>IF(A4699&lt;&gt;"",IF(D4699="DIRECCIÓN_DE_TRANSFERENCIAS","280 0031",VLOOKUP(C4699,NIVELES!$A$14:$B$105,2,0)),"")</f>
        <v/>
      </c>
      <c r="AE4699" s="86"/>
      <c r="AF4699" s="86"/>
      <c r="AG4699" s="79" t="str">
        <f>+IF(AF4699&lt;&gt;"",VLOOKUP(AF4699,NIVELES!$A$666:$B$673,2,0),"")</f>
        <v/>
      </c>
      <c r="AH4699" s="78"/>
      <c r="AI4699" s="79" t="str">
        <f>IF(AH4699&lt;&gt;"",VLOOKUP(CONCATENATE(AG4699,AH4699),NIVELES!$B$676:$C$745,2,0),"")</f>
        <v/>
      </c>
      <c r="AJ4699" s="78"/>
      <c r="AK4699" s="79" t="str">
        <f>+IF(AJ4699&lt;&gt;"",VLOOKUP(AJ4699,NIVELES!$A$816:$B$892,2,0),"")</f>
        <v/>
      </c>
      <c r="AL4699" s="78"/>
      <c r="AM4699" s="78"/>
      <c r="AN4699" s="79" t="str">
        <f>IF(AM4699&lt;&gt;"",+VLOOKUP(AM4699,NIVELES!$A$1652:$B$2466,2,0),"")</f>
        <v/>
      </c>
      <c r="AO4699" s="87"/>
      <c r="AP4699" s="88"/>
      <c r="AQ4699" s="88"/>
      <c r="AR4699" s="88"/>
      <c r="AS4699" s="88"/>
      <c r="AT4699" s="88"/>
      <c r="AU4699" s="88"/>
      <c r="AV4699" s="88"/>
      <c r="AW4699" s="88"/>
      <c r="AX4699" s="88"/>
      <c r="AY4699" s="88"/>
      <c r="AZ4699" s="88"/>
      <c r="BA4699" s="88"/>
      <c r="BB4699" s="89">
        <f t="shared" si="291"/>
        <v>0</v>
      </c>
      <c r="BC4699" s="90" t="str">
        <f t="shared" si="290"/>
        <v xml:space="preserve"> </v>
      </c>
      <c r="BD4699" s="91" t="str">
        <f t="shared" si="292"/>
        <v xml:space="preserve"> </v>
      </c>
      <c r="BE4699" s="92">
        <f t="shared" si="293"/>
        <v>0</v>
      </c>
    </row>
    <row r="4700" spans="1:57" s="74" customFormat="1" ht="50.1" customHeight="1" x14ac:dyDescent="0.2">
      <c r="A4700" s="78"/>
      <c r="B4700" s="78"/>
      <c r="C4700" s="78"/>
      <c r="D4700" s="78"/>
      <c r="E4700" s="79" t="str">
        <f>+IF(C4700&lt;&gt;"",VLOOKUP(MID(C4700,18,5),NIVELES!$A$133:$B$213,2,0),"")</f>
        <v/>
      </c>
      <c r="F4700" s="80"/>
      <c r="G4700" s="81" t="str">
        <f>+IF(F4700&lt;&gt;"",VLOOKUP(F4700,NIVELES!$A$246:$C$464,3,0),"")</f>
        <v/>
      </c>
      <c r="H4700" s="82"/>
      <c r="I4700" s="78"/>
      <c r="J4700" s="78"/>
      <c r="K4700" s="78"/>
      <c r="L4700" s="78"/>
      <c r="M4700" s="78"/>
      <c r="N4700" s="78"/>
      <c r="O4700" s="78"/>
      <c r="P4700" s="82"/>
      <c r="Q4700" s="78"/>
      <c r="R4700" s="82"/>
      <c r="S4700" s="82"/>
      <c r="T4700" s="82"/>
      <c r="U4700" s="82"/>
      <c r="V4700" s="82"/>
      <c r="W4700" s="82"/>
      <c r="X4700" s="82"/>
      <c r="Y4700" s="82"/>
      <c r="Z4700" s="82"/>
      <c r="AA4700" s="82"/>
      <c r="AB4700" s="82"/>
      <c r="AC4700" s="82"/>
      <c r="AD4700" s="85" t="str">
        <f>IF(A4700&lt;&gt;"",IF(D4700="DIRECCIÓN_DE_TRANSFERENCIAS","280 0031",VLOOKUP(C4700,NIVELES!$A$14:$B$105,2,0)),"")</f>
        <v/>
      </c>
      <c r="AE4700" s="86"/>
      <c r="AF4700" s="86"/>
      <c r="AG4700" s="79" t="str">
        <f>+IF(AF4700&lt;&gt;"",VLOOKUP(AF4700,NIVELES!$A$666:$B$673,2,0),"")</f>
        <v/>
      </c>
      <c r="AH4700" s="78"/>
      <c r="AI4700" s="79" t="str">
        <f>IF(AH4700&lt;&gt;"",VLOOKUP(CONCATENATE(AG4700,AH4700),NIVELES!$B$676:$C$745,2,0),"")</f>
        <v/>
      </c>
      <c r="AJ4700" s="78"/>
      <c r="AK4700" s="79" t="str">
        <f>+IF(AJ4700&lt;&gt;"",VLOOKUP(AJ4700,NIVELES!$A$816:$B$892,2,0),"")</f>
        <v/>
      </c>
      <c r="AL4700" s="78"/>
      <c r="AM4700" s="78"/>
      <c r="AN4700" s="79" t="str">
        <f>IF(AM4700&lt;&gt;"",+VLOOKUP(AM4700,NIVELES!$A$1652:$B$2466,2,0),"")</f>
        <v/>
      </c>
      <c r="AO4700" s="87"/>
      <c r="AP4700" s="88"/>
      <c r="AQ4700" s="88"/>
      <c r="AR4700" s="88"/>
      <c r="AS4700" s="88"/>
      <c r="AT4700" s="88"/>
      <c r="AU4700" s="88"/>
      <c r="AV4700" s="88"/>
      <c r="AW4700" s="88"/>
      <c r="AX4700" s="88"/>
      <c r="AY4700" s="88"/>
      <c r="AZ4700" s="88"/>
      <c r="BA4700" s="88"/>
      <c r="BB4700" s="89">
        <f t="shared" si="291"/>
        <v>0</v>
      </c>
      <c r="BC4700" s="90" t="str">
        <f t="shared" si="290"/>
        <v xml:space="preserve"> </v>
      </c>
      <c r="BD4700" s="91" t="str">
        <f t="shared" si="292"/>
        <v xml:space="preserve"> </v>
      </c>
      <c r="BE4700" s="92">
        <f t="shared" si="293"/>
        <v>0</v>
      </c>
    </row>
    <row r="4701" spans="1:57" s="74" customFormat="1" ht="50.1" customHeight="1" x14ac:dyDescent="0.2">
      <c r="A4701" s="78"/>
      <c r="B4701" s="78"/>
      <c r="C4701" s="78"/>
      <c r="D4701" s="78"/>
      <c r="E4701" s="79" t="str">
        <f>+IF(C4701&lt;&gt;"",VLOOKUP(MID(C4701,18,5),NIVELES!$A$133:$B$213,2,0),"")</f>
        <v/>
      </c>
      <c r="F4701" s="80"/>
      <c r="G4701" s="81" t="str">
        <f>+IF(F4701&lt;&gt;"",VLOOKUP(F4701,NIVELES!$A$246:$C$464,3,0),"")</f>
        <v/>
      </c>
      <c r="H4701" s="82"/>
      <c r="I4701" s="78"/>
      <c r="J4701" s="78"/>
      <c r="K4701" s="78"/>
      <c r="L4701" s="78"/>
      <c r="M4701" s="78"/>
      <c r="N4701" s="78"/>
      <c r="O4701" s="78"/>
      <c r="P4701" s="82"/>
      <c r="Q4701" s="78"/>
      <c r="R4701" s="82"/>
      <c r="S4701" s="82"/>
      <c r="T4701" s="82"/>
      <c r="U4701" s="82"/>
      <c r="V4701" s="82"/>
      <c r="W4701" s="82"/>
      <c r="X4701" s="82"/>
      <c r="Y4701" s="82"/>
      <c r="Z4701" s="82"/>
      <c r="AA4701" s="82"/>
      <c r="AB4701" s="82"/>
      <c r="AC4701" s="82"/>
      <c r="AD4701" s="85" t="str">
        <f>IF(A4701&lt;&gt;"",IF(D4701="DIRECCIÓN_DE_TRANSFERENCIAS","280 0031",VLOOKUP(C4701,NIVELES!$A$14:$B$105,2,0)),"")</f>
        <v/>
      </c>
      <c r="AE4701" s="86"/>
      <c r="AF4701" s="86"/>
      <c r="AG4701" s="79" t="str">
        <f>+IF(AF4701&lt;&gt;"",VLOOKUP(AF4701,NIVELES!$A$666:$B$673,2,0),"")</f>
        <v/>
      </c>
      <c r="AH4701" s="78"/>
      <c r="AI4701" s="79" t="str">
        <f>IF(AH4701&lt;&gt;"",VLOOKUP(CONCATENATE(AG4701,AH4701),NIVELES!$B$676:$C$745,2,0),"")</f>
        <v/>
      </c>
      <c r="AJ4701" s="78"/>
      <c r="AK4701" s="79" t="str">
        <f>+IF(AJ4701&lt;&gt;"",VLOOKUP(AJ4701,NIVELES!$A$816:$B$892,2,0),"")</f>
        <v/>
      </c>
      <c r="AL4701" s="78"/>
      <c r="AM4701" s="78"/>
      <c r="AN4701" s="79" t="str">
        <f>IF(AM4701&lt;&gt;"",+VLOOKUP(AM4701,NIVELES!$A$1652:$B$2466,2,0),"")</f>
        <v/>
      </c>
      <c r="AO4701" s="87"/>
      <c r="AP4701" s="88"/>
      <c r="AQ4701" s="88"/>
      <c r="AR4701" s="88"/>
      <c r="AS4701" s="88"/>
      <c r="AT4701" s="88"/>
      <c r="AU4701" s="88"/>
      <c r="AV4701" s="88"/>
      <c r="AW4701" s="88"/>
      <c r="AX4701" s="88"/>
      <c r="AY4701" s="88"/>
      <c r="AZ4701" s="88"/>
      <c r="BA4701" s="88"/>
      <c r="BB4701" s="89">
        <f t="shared" si="291"/>
        <v>0</v>
      </c>
      <c r="BC4701" s="90" t="str">
        <f t="shared" si="290"/>
        <v xml:space="preserve"> </v>
      </c>
      <c r="BD4701" s="91" t="str">
        <f t="shared" si="292"/>
        <v xml:space="preserve"> </v>
      </c>
      <c r="BE4701" s="92">
        <f t="shared" si="293"/>
        <v>0</v>
      </c>
    </row>
    <row r="4702" spans="1:57" s="74" customFormat="1" ht="50.1" customHeight="1" x14ac:dyDescent="0.2">
      <c r="A4702" s="78"/>
      <c r="B4702" s="78"/>
      <c r="C4702" s="78"/>
      <c r="D4702" s="78"/>
      <c r="E4702" s="79" t="str">
        <f>+IF(C4702&lt;&gt;"",VLOOKUP(MID(C4702,18,5),NIVELES!$A$133:$B$213,2,0),"")</f>
        <v/>
      </c>
      <c r="F4702" s="80"/>
      <c r="G4702" s="81" t="str">
        <f>+IF(F4702&lt;&gt;"",VLOOKUP(F4702,NIVELES!$A$246:$C$464,3,0),"")</f>
        <v/>
      </c>
      <c r="H4702" s="82"/>
      <c r="I4702" s="78"/>
      <c r="J4702" s="78"/>
      <c r="K4702" s="78"/>
      <c r="L4702" s="78"/>
      <c r="M4702" s="78"/>
      <c r="N4702" s="78"/>
      <c r="O4702" s="78"/>
      <c r="P4702" s="82"/>
      <c r="Q4702" s="78"/>
      <c r="R4702" s="82"/>
      <c r="S4702" s="82"/>
      <c r="T4702" s="82"/>
      <c r="U4702" s="82"/>
      <c r="V4702" s="82"/>
      <c r="W4702" s="82"/>
      <c r="X4702" s="82"/>
      <c r="Y4702" s="82"/>
      <c r="Z4702" s="82"/>
      <c r="AA4702" s="82"/>
      <c r="AB4702" s="82"/>
      <c r="AC4702" s="82"/>
      <c r="AD4702" s="85" t="str">
        <f>IF(A4702&lt;&gt;"",IF(D4702="DIRECCIÓN_DE_TRANSFERENCIAS","280 0031",VLOOKUP(C4702,NIVELES!$A$14:$B$105,2,0)),"")</f>
        <v/>
      </c>
      <c r="AE4702" s="86"/>
      <c r="AF4702" s="86"/>
      <c r="AG4702" s="79" t="str">
        <f>+IF(AF4702&lt;&gt;"",VLOOKUP(AF4702,NIVELES!$A$666:$B$673,2,0),"")</f>
        <v/>
      </c>
      <c r="AH4702" s="78"/>
      <c r="AI4702" s="79" t="str">
        <f>IF(AH4702&lt;&gt;"",VLOOKUP(CONCATENATE(AG4702,AH4702),NIVELES!$B$676:$C$745,2,0),"")</f>
        <v/>
      </c>
      <c r="AJ4702" s="78"/>
      <c r="AK4702" s="79" t="str">
        <f>+IF(AJ4702&lt;&gt;"",VLOOKUP(AJ4702,NIVELES!$A$816:$B$892,2,0),"")</f>
        <v/>
      </c>
      <c r="AL4702" s="78"/>
      <c r="AM4702" s="78"/>
      <c r="AN4702" s="79" t="str">
        <f>IF(AM4702&lt;&gt;"",+VLOOKUP(AM4702,NIVELES!$A$1652:$B$2466,2,0),"")</f>
        <v/>
      </c>
      <c r="AO4702" s="87"/>
      <c r="AP4702" s="88"/>
      <c r="AQ4702" s="88"/>
      <c r="AR4702" s="88"/>
      <c r="AS4702" s="88"/>
      <c r="AT4702" s="88"/>
      <c r="AU4702" s="88"/>
      <c r="AV4702" s="88"/>
      <c r="AW4702" s="88"/>
      <c r="AX4702" s="88"/>
      <c r="AY4702" s="88"/>
      <c r="AZ4702" s="88"/>
      <c r="BA4702" s="88"/>
      <c r="BB4702" s="89">
        <f t="shared" si="291"/>
        <v>0</v>
      </c>
      <c r="BC4702" s="90" t="str">
        <f t="shared" si="290"/>
        <v xml:space="preserve"> </v>
      </c>
      <c r="BD4702" s="91" t="str">
        <f t="shared" si="292"/>
        <v xml:space="preserve"> </v>
      </c>
      <c r="BE4702" s="92">
        <f t="shared" si="293"/>
        <v>0</v>
      </c>
    </row>
    <row r="4703" spans="1:57" s="74" customFormat="1" ht="50.1" customHeight="1" x14ac:dyDescent="0.2">
      <c r="A4703" s="78"/>
      <c r="B4703" s="78"/>
      <c r="C4703" s="78"/>
      <c r="D4703" s="78"/>
      <c r="E4703" s="79" t="str">
        <f>+IF(C4703&lt;&gt;"",VLOOKUP(MID(C4703,18,5),NIVELES!$A$133:$B$213,2,0),"")</f>
        <v/>
      </c>
      <c r="F4703" s="80"/>
      <c r="G4703" s="81" t="str">
        <f>+IF(F4703&lt;&gt;"",VLOOKUP(F4703,NIVELES!$A$246:$C$464,3,0),"")</f>
        <v/>
      </c>
      <c r="H4703" s="82"/>
      <c r="I4703" s="78"/>
      <c r="J4703" s="78"/>
      <c r="K4703" s="78"/>
      <c r="L4703" s="78"/>
      <c r="M4703" s="78"/>
      <c r="N4703" s="78"/>
      <c r="O4703" s="78"/>
      <c r="P4703" s="82"/>
      <c r="Q4703" s="78"/>
      <c r="R4703" s="82"/>
      <c r="S4703" s="82"/>
      <c r="T4703" s="82"/>
      <c r="U4703" s="82"/>
      <c r="V4703" s="82"/>
      <c r="W4703" s="82"/>
      <c r="X4703" s="82"/>
      <c r="Y4703" s="82"/>
      <c r="Z4703" s="82"/>
      <c r="AA4703" s="82"/>
      <c r="AB4703" s="82"/>
      <c r="AC4703" s="82"/>
      <c r="AD4703" s="85" t="str">
        <f>IF(A4703&lt;&gt;"",IF(D4703="DIRECCIÓN_DE_TRANSFERENCIAS","280 0031",VLOOKUP(C4703,NIVELES!$A$14:$B$105,2,0)),"")</f>
        <v/>
      </c>
      <c r="AE4703" s="86"/>
      <c r="AF4703" s="86"/>
      <c r="AG4703" s="79" t="str">
        <f>+IF(AF4703&lt;&gt;"",VLOOKUP(AF4703,NIVELES!$A$666:$B$673,2,0),"")</f>
        <v/>
      </c>
      <c r="AH4703" s="78"/>
      <c r="AI4703" s="79" t="str">
        <f>IF(AH4703&lt;&gt;"",VLOOKUP(CONCATENATE(AG4703,AH4703),NIVELES!$B$676:$C$745,2,0),"")</f>
        <v/>
      </c>
      <c r="AJ4703" s="78"/>
      <c r="AK4703" s="79" t="str">
        <f>+IF(AJ4703&lt;&gt;"",VLOOKUP(AJ4703,NIVELES!$A$816:$B$892,2,0),"")</f>
        <v/>
      </c>
      <c r="AL4703" s="78"/>
      <c r="AM4703" s="78"/>
      <c r="AN4703" s="79" t="str">
        <f>IF(AM4703&lt;&gt;"",+VLOOKUP(AM4703,NIVELES!$A$1652:$B$2466,2,0),"")</f>
        <v/>
      </c>
      <c r="AO4703" s="87"/>
      <c r="AP4703" s="88"/>
      <c r="AQ4703" s="88"/>
      <c r="AR4703" s="88"/>
      <c r="AS4703" s="88"/>
      <c r="AT4703" s="88"/>
      <c r="AU4703" s="88"/>
      <c r="AV4703" s="88"/>
      <c r="AW4703" s="88"/>
      <c r="AX4703" s="88"/>
      <c r="AY4703" s="88"/>
      <c r="AZ4703" s="88"/>
      <c r="BA4703" s="88"/>
      <c r="BB4703" s="89">
        <f t="shared" si="291"/>
        <v>0</v>
      </c>
      <c r="BC4703" s="90" t="str">
        <f t="shared" si="290"/>
        <v xml:space="preserve"> </v>
      </c>
      <c r="BD4703" s="91" t="str">
        <f t="shared" si="292"/>
        <v xml:space="preserve"> </v>
      </c>
      <c r="BE4703" s="92">
        <f t="shared" si="293"/>
        <v>0</v>
      </c>
    </row>
    <row r="4704" spans="1:57" s="74" customFormat="1" ht="50.1" customHeight="1" x14ac:dyDescent="0.2">
      <c r="A4704" s="78"/>
      <c r="B4704" s="78"/>
      <c r="C4704" s="78"/>
      <c r="D4704" s="78"/>
      <c r="E4704" s="79" t="str">
        <f>+IF(C4704&lt;&gt;"",VLOOKUP(MID(C4704,18,5),NIVELES!$A$133:$B$213,2,0),"")</f>
        <v/>
      </c>
      <c r="F4704" s="80"/>
      <c r="G4704" s="81" t="str">
        <f>+IF(F4704&lt;&gt;"",VLOOKUP(F4704,NIVELES!$A$246:$C$464,3,0),"")</f>
        <v/>
      </c>
      <c r="H4704" s="82"/>
      <c r="I4704" s="78"/>
      <c r="J4704" s="78"/>
      <c r="K4704" s="78"/>
      <c r="L4704" s="78"/>
      <c r="M4704" s="78"/>
      <c r="N4704" s="78"/>
      <c r="O4704" s="78"/>
      <c r="P4704" s="82"/>
      <c r="Q4704" s="78"/>
      <c r="R4704" s="82"/>
      <c r="S4704" s="82"/>
      <c r="T4704" s="82"/>
      <c r="U4704" s="82"/>
      <c r="V4704" s="82"/>
      <c r="W4704" s="82"/>
      <c r="X4704" s="82"/>
      <c r="Y4704" s="82"/>
      <c r="Z4704" s="82"/>
      <c r="AA4704" s="82"/>
      <c r="AB4704" s="82"/>
      <c r="AC4704" s="82"/>
      <c r="AD4704" s="85" t="str">
        <f>IF(A4704&lt;&gt;"",IF(D4704="DIRECCIÓN_DE_TRANSFERENCIAS","280 0031",VLOOKUP(C4704,NIVELES!$A$14:$B$105,2,0)),"")</f>
        <v/>
      </c>
      <c r="AE4704" s="86"/>
      <c r="AF4704" s="86"/>
      <c r="AG4704" s="79" t="str">
        <f>+IF(AF4704&lt;&gt;"",VLOOKUP(AF4704,NIVELES!$A$666:$B$673,2,0),"")</f>
        <v/>
      </c>
      <c r="AH4704" s="78"/>
      <c r="AI4704" s="79" t="str">
        <f>IF(AH4704&lt;&gt;"",VLOOKUP(CONCATENATE(AG4704,AH4704),NIVELES!$B$676:$C$745,2,0),"")</f>
        <v/>
      </c>
      <c r="AJ4704" s="78"/>
      <c r="AK4704" s="79" t="str">
        <f>+IF(AJ4704&lt;&gt;"",VLOOKUP(AJ4704,NIVELES!$A$816:$B$892,2,0),"")</f>
        <v/>
      </c>
      <c r="AL4704" s="78"/>
      <c r="AM4704" s="78"/>
      <c r="AN4704" s="79" t="str">
        <f>IF(AM4704&lt;&gt;"",+VLOOKUP(AM4704,NIVELES!$A$1652:$B$2466,2,0),"")</f>
        <v/>
      </c>
      <c r="AO4704" s="87"/>
      <c r="AP4704" s="88"/>
      <c r="AQ4704" s="88"/>
      <c r="AR4704" s="88"/>
      <c r="AS4704" s="88"/>
      <c r="AT4704" s="88"/>
      <c r="AU4704" s="88"/>
      <c r="AV4704" s="88"/>
      <c r="AW4704" s="88"/>
      <c r="AX4704" s="88"/>
      <c r="AY4704" s="88"/>
      <c r="AZ4704" s="88"/>
      <c r="BA4704" s="88"/>
      <c r="BB4704" s="89">
        <f t="shared" si="291"/>
        <v>0</v>
      </c>
      <c r="BC4704" s="90" t="str">
        <f t="shared" si="290"/>
        <v xml:space="preserve"> </v>
      </c>
      <c r="BD4704" s="91" t="str">
        <f t="shared" si="292"/>
        <v xml:space="preserve"> </v>
      </c>
      <c r="BE4704" s="92">
        <f t="shared" si="293"/>
        <v>0</v>
      </c>
    </row>
    <row r="4705" spans="1:57" s="74" customFormat="1" ht="50.1" customHeight="1" x14ac:dyDescent="0.2">
      <c r="A4705" s="78"/>
      <c r="B4705" s="78"/>
      <c r="C4705" s="78"/>
      <c r="D4705" s="78"/>
      <c r="E4705" s="79" t="str">
        <f>+IF(C4705&lt;&gt;"",VLOOKUP(MID(C4705,18,5),NIVELES!$A$133:$B$213,2,0),"")</f>
        <v/>
      </c>
      <c r="F4705" s="80"/>
      <c r="G4705" s="81" t="str">
        <f>+IF(F4705&lt;&gt;"",VLOOKUP(F4705,NIVELES!$A$246:$C$464,3,0),"")</f>
        <v/>
      </c>
      <c r="H4705" s="82"/>
      <c r="I4705" s="78"/>
      <c r="J4705" s="78"/>
      <c r="K4705" s="78"/>
      <c r="L4705" s="78"/>
      <c r="M4705" s="78"/>
      <c r="N4705" s="78"/>
      <c r="O4705" s="78"/>
      <c r="P4705" s="82"/>
      <c r="Q4705" s="78"/>
      <c r="R4705" s="82"/>
      <c r="S4705" s="82"/>
      <c r="T4705" s="82"/>
      <c r="U4705" s="82"/>
      <c r="V4705" s="82"/>
      <c r="W4705" s="82"/>
      <c r="X4705" s="82"/>
      <c r="Y4705" s="82"/>
      <c r="Z4705" s="82"/>
      <c r="AA4705" s="82"/>
      <c r="AB4705" s="82"/>
      <c r="AC4705" s="82"/>
      <c r="AD4705" s="85" t="str">
        <f>IF(A4705&lt;&gt;"",IF(D4705="DIRECCIÓN_DE_TRANSFERENCIAS","280 0031",VLOOKUP(C4705,NIVELES!$A$14:$B$105,2,0)),"")</f>
        <v/>
      </c>
      <c r="AE4705" s="86"/>
      <c r="AF4705" s="86"/>
      <c r="AG4705" s="79" t="str">
        <f>+IF(AF4705&lt;&gt;"",VLOOKUP(AF4705,NIVELES!$A$666:$B$673,2,0),"")</f>
        <v/>
      </c>
      <c r="AH4705" s="78"/>
      <c r="AI4705" s="79" t="str">
        <f>IF(AH4705&lt;&gt;"",VLOOKUP(CONCATENATE(AG4705,AH4705),NIVELES!$B$676:$C$745,2,0),"")</f>
        <v/>
      </c>
      <c r="AJ4705" s="78"/>
      <c r="AK4705" s="79" t="str">
        <f>+IF(AJ4705&lt;&gt;"",VLOOKUP(AJ4705,NIVELES!$A$816:$B$892,2,0),"")</f>
        <v/>
      </c>
      <c r="AL4705" s="78"/>
      <c r="AM4705" s="78"/>
      <c r="AN4705" s="79" t="str">
        <f>IF(AM4705&lt;&gt;"",+VLOOKUP(AM4705,NIVELES!$A$1652:$B$2466,2,0),"")</f>
        <v/>
      </c>
      <c r="AO4705" s="87"/>
      <c r="AP4705" s="88"/>
      <c r="AQ4705" s="88"/>
      <c r="AR4705" s="88"/>
      <c r="AS4705" s="88"/>
      <c r="AT4705" s="88"/>
      <c r="AU4705" s="88"/>
      <c r="AV4705" s="88"/>
      <c r="AW4705" s="88"/>
      <c r="AX4705" s="88"/>
      <c r="AY4705" s="88"/>
      <c r="AZ4705" s="88"/>
      <c r="BA4705" s="88"/>
      <c r="BB4705" s="89">
        <f t="shared" si="291"/>
        <v>0</v>
      </c>
      <c r="BC4705" s="90" t="str">
        <f t="shared" si="290"/>
        <v xml:space="preserve"> </v>
      </c>
      <c r="BD4705" s="91" t="str">
        <f t="shared" si="292"/>
        <v xml:space="preserve"> </v>
      </c>
      <c r="BE4705" s="92">
        <f t="shared" si="293"/>
        <v>0</v>
      </c>
    </row>
    <row r="4706" spans="1:57" s="74" customFormat="1" ht="50.1" customHeight="1" x14ac:dyDescent="0.2">
      <c r="A4706" s="78"/>
      <c r="B4706" s="78"/>
      <c r="C4706" s="78"/>
      <c r="D4706" s="78"/>
      <c r="E4706" s="79" t="str">
        <f>+IF(C4706&lt;&gt;"",VLOOKUP(MID(C4706,18,5),NIVELES!$A$133:$B$213,2,0),"")</f>
        <v/>
      </c>
      <c r="F4706" s="80"/>
      <c r="G4706" s="81" t="str">
        <f>+IF(F4706&lt;&gt;"",VLOOKUP(F4706,NIVELES!$A$246:$C$464,3,0),"")</f>
        <v/>
      </c>
      <c r="H4706" s="82"/>
      <c r="I4706" s="78"/>
      <c r="J4706" s="78"/>
      <c r="K4706" s="78"/>
      <c r="L4706" s="78"/>
      <c r="M4706" s="78"/>
      <c r="N4706" s="78"/>
      <c r="O4706" s="78"/>
      <c r="P4706" s="82"/>
      <c r="Q4706" s="78"/>
      <c r="R4706" s="82"/>
      <c r="S4706" s="82"/>
      <c r="T4706" s="82"/>
      <c r="U4706" s="82"/>
      <c r="V4706" s="82"/>
      <c r="W4706" s="82"/>
      <c r="X4706" s="82"/>
      <c r="Y4706" s="82"/>
      <c r="Z4706" s="82"/>
      <c r="AA4706" s="82"/>
      <c r="AB4706" s="82"/>
      <c r="AC4706" s="82"/>
      <c r="AD4706" s="85" t="str">
        <f>IF(A4706&lt;&gt;"",IF(D4706="DIRECCIÓN_DE_TRANSFERENCIAS","280 0031",VLOOKUP(C4706,NIVELES!$A$14:$B$105,2,0)),"")</f>
        <v/>
      </c>
      <c r="AE4706" s="86"/>
      <c r="AF4706" s="86"/>
      <c r="AG4706" s="79" t="str">
        <f>+IF(AF4706&lt;&gt;"",VLOOKUP(AF4706,NIVELES!$A$666:$B$673,2,0),"")</f>
        <v/>
      </c>
      <c r="AH4706" s="78"/>
      <c r="AI4706" s="79" t="str">
        <f>IF(AH4706&lt;&gt;"",VLOOKUP(CONCATENATE(AG4706,AH4706),NIVELES!$B$676:$C$745,2,0),"")</f>
        <v/>
      </c>
      <c r="AJ4706" s="78"/>
      <c r="AK4706" s="79" t="str">
        <f>+IF(AJ4706&lt;&gt;"",VLOOKUP(AJ4706,NIVELES!$A$816:$B$892,2,0),"")</f>
        <v/>
      </c>
      <c r="AL4706" s="78"/>
      <c r="AM4706" s="78"/>
      <c r="AN4706" s="79" t="str">
        <f>IF(AM4706&lt;&gt;"",+VLOOKUP(AM4706,NIVELES!$A$1652:$B$2466,2,0),"")</f>
        <v/>
      </c>
      <c r="AO4706" s="87"/>
      <c r="AP4706" s="88"/>
      <c r="AQ4706" s="88"/>
      <c r="AR4706" s="88"/>
      <c r="AS4706" s="88"/>
      <c r="AT4706" s="88"/>
      <c r="AU4706" s="88"/>
      <c r="AV4706" s="88"/>
      <c r="AW4706" s="88"/>
      <c r="AX4706" s="88"/>
      <c r="AY4706" s="88"/>
      <c r="AZ4706" s="88"/>
      <c r="BA4706" s="88"/>
      <c r="BB4706" s="89">
        <f t="shared" si="291"/>
        <v>0</v>
      </c>
      <c r="BC4706" s="90" t="str">
        <f t="shared" si="290"/>
        <v xml:space="preserve"> </v>
      </c>
      <c r="BD4706" s="91" t="str">
        <f t="shared" si="292"/>
        <v xml:space="preserve"> </v>
      </c>
      <c r="BE4706" s="92">
        <f t="shared" si="293"/>
        <v>0</v>
      </c>
    </row>
    <row r="4707" spans="1:57" s="74" customFormat="1" ht="50.1" customHeight="1" x14ac:dyDescent="0.2">
      <c r="A4707" s="78"/>
      <c r="B4707" s="78"/>
      <c r="C4707" s="78"/>
      <c r="D4707" s="78"/>
      <c r="E4707" s="79" t="str">
        <f>+IF(C4707&lt;&gt;"",VLOOKUP(MID(C4707,18,5),NIVELES!$A$133:$B$213,2,0),"")</f>
        <v/>
      </c>
      <c r="F4707" s="80"/>
      <c r="G4707" s="81" t="str">
        <f>+IF(F4707&lt;&gt;"",VLOOKUP(F4707,NIVELES!$A$246:$C$464,3,0),"")</f>
        <v/>
      </c>
      <c r="H4707" s="82"/>
      <c r="I4707" s="78"/>
      <c r="J4707" s="78"/>
      <c r="K4707" s="78"/>
      <c r="L4707" s="78"/>
      <c r="M4707" s="78"/>
      <c r="N4707" s="78"/>
      <c r="O4707" s="78"/>
      <c r="P4707" s="82"/>
      <c r="Q4707" s="78"/>
      <c r="R4707" s="82"/>
      <c r="S4707" s="82"/>
      <c r="T4707" s="82"/>
      <c r="U4707" s="82"/>
      <c r="V4707" s="82"/>
      <c r="W4707" s="82"/>
      <c r="X4707" s="82"/>
      <c r="Y4707" s="82"/>
      <c r="Z4707" s="82"/>
      <c r="AA4707" s="82"/>
      <c r="AB4707" s="82"/>
      <c r="AC4707" s="82"/>
      <c r="AD4707" s="85" t="str">
        <f>IF(A4707&lt;&gt;"",IF(D4707="DIRECCIÓN_DE_TRANSFERENCIAS","280 0031",VLOOKUP(C4707,NIVELES!$A$14:$B$105,2,0)),"")</f>
        <v/>
      </c>
      <c r="AE4707" s="86"/>
      <c r="AF4707" s="86"/>
      <c r="AG4707" s="79" t="str">
        <f>+IF(AF4707&lt;&gt;"",VLOOKUP(AF4707,NIVELES!$A$666:$B$673,2,0),"")</f>
        <v/>
      </c>
      <c r="AH4707" s="78"/>
      <c r="AI4707" s="79" t="str">
        <f>IF(AH4707&lt;&gt;"",VLOOKUP(CONCATENATE(AG4707,AH4707),NIVELES!$B$676:$C$745,2,0),"")</f>
        <v/>
      </c>
      <c r="AJ4707" s="78"/>
      <c r="AK4707" s="79" t="str">
        <f>+IF(AJ4707&lt;&gt;"",VLOOKUP(AJ4707,NIVELES!$A$816:$B$892,2,0),"")</f>
        <v/>
      </c>
      <c r="AL4707" s="78"/>
      <c r="AM4707" s="78"/>
      <c r="AN4707" s="79" t="str">
        <f>IF(AM4707&lt;&gt;"",+VLOOKUP(AM4707,NIVELES!$A$1652:$B$2466,2,0),"")</f>
        <v/>
      </c>
      <c r="AO4707" s="87"/>
      <c r="AP4707" s="88"/>
      <c r="AQ4707" s="88"/>
      <c r="AR4707" s="88"/>
      <c r="AS4707" s="88"/>
      <c r="AT4707" s="88"/>
      <c r="AU4707" s="88"/>
      <c r="AV4707" s="88"/>
      <c r="AW4707" s="88"/>
      <c r="AX4707" s="88"/>
      <c r="AY4707" s="88"/>
      <c r="AZ4707" s="88"/>
      <c r="BA4707" s="88"/>
      <c r="BB4707" s="89">
        <f t="shared" si="291"/>
        <v>0</v>
      </c>
      <c r="BC4707" s="90" t="str">
        <f t="shared" si="290"/>
        <v xml:space="preserve"> </v>
      </c>
      <c r="BD4707" s="91" t="str">
        <f t="shared" si="292"/>
        <v xml:space="preserve"> </v>
      </c>
      <c r="BE4707" s="92">
        <f t="shared" si="293"/>
        <v>0</v>
      </c>
    </row>
    <row r="4708" spans="1:57" s="74" customFormat="1" ht="50.1" customHeight="1" x14ac:dyDescent="0.2">
      <c r="A4708" s="78"/>
      <c r="B4708" s="78"/>
      <c r="C4708" s="78"/>
      <c r="D4708" s="78"/>
      <c r="E4708" s="79" t="str">
        <f>+IF(C4708&lt;&gt;"",VLOOKUP(MID(C4708,18,5),NIVELES!$A$133:$B$213,2,0),"")</f>
        <v/>
      </c>
      <c r="F4708" s="80"/>
      <c r="G4708" s="81" t="str">
        <f>+IF(F4708&lt;&gt;"",VLOOKUP(F4708,NIVELES!$A$246:$C$464,3,0),"")</f>
        <v/>
      </c>
      <c r="H4708" s="82"/>
      <c r="I4708" s="78"/>
      <c r="J4708" s="78"/>
      <c r="K4708" s="78"/>
      <c r="L4708" s="78"/>
      <c r="M4708" s="78"/>
      <c r="N4708" s="78"/>
      <c r="O4708" s="78"/>
      <c r="P4708" s="82"/>
      <c r="Q4708" s="78"/>
      <c r="R4708" s="82"/>
      <c r="S4708" s="82"/>
      <c r="T4708" s="82"/>
      <c r="U4708" s="82"/>
      <c r="V4708" s="82"/>
      <c r="W4708" s="82"/>
      <c r="X4708" s="82"/>
      <c r="Y4708" s="82"/>
      <c r="Z4708" s="82"/>
      <c r="AA4708" s="82"/>
      <c r="AB4708" s="82"/>
      <c r="AC4708" s="82"/>
      <c r="AD4708" s="85" t="str">
        <f>IF(A4708&lt;&gt;"",IF(D4708="DIRECCIÓN_DE_TRANSFERENCIAS","280 0031",VLOOKUP(C4708,NIVELES!$A$14:$B$105,2,0)),"")</f>
        <v/>
      </c>
      <c r="AE4708" s="86"/>
      <c r="AF4708" s="86"/>
      <c r="AG4708" s="79" t="str">
        <f>+IF(AF4708&lt;&gt;"",VLOOKUP(AF4708,NIVELES!$A$666:$B$673,2,0),"")</f>
        <v/>
      </c>
      <c r="AH4708" s="78"/>
      <c r="AI4708" s="79" t="str">
        <f>IF(AH4708&lt;&gt;"",VLOOKUP(CONCATENATE(AG4708,AH4708),NIVELES!$B$676:$C$745,2,0),"")</f>
        <v/>
      </c>
      <c r="AJ4708" s="78"/>
      <c r="AK4708" s="79" t="str">
        <f>+IF(AJ4708&lt;&gt;"",VLOOKUP(AJ4708,NIVELES!$A$816:$B$892,2,0),"")</f>
        <v/>
      </c>
      <c r="AL4708" s="78"/>
      <c r="AM4708" s="78"/>
      <c r="AN4708" s="79" t="str">
        <f>IF(AM4708&lt;&gt;"",+VLOOKUP(AM4708,NIVELES!$A$1652:$B$2466,2,0),"")</f>
        <v/>
      </c>
      <c r="AO4708" s="87"/>
      <c r="AP4708" s="88"/>
      <c r="AQ4708" s="88"/>
      <c r="AR4708" s="88"/>
      <c r="AS4708" s="88"/>
      <c r="AT4708" s="88"/>
      <c r="AU4708" s="88"/>
      <c r="AV4708" s="88"/>
      <c r="AW4708" s="88"/>
      <c r="AX4708" s="88"/>
      <c r="AY4708" s="88"/>
      <c r="AZ4708" s="88"/>
      <c r="BA4708" s="88"/>
      <c r="BB4708" s="89">
        <f t="shared" si="291"/>
        <v>0</v>
      </c>
      <c r="BC4708" s="90" t="str">
        <f t="shared" si="290"/>
        <v xml:space="preserve"> </v>
      </c>
      <c r="BD4708" s="91" t="str">
        <f t="shared" si="292"/>
        <v xml:space="preserve"> </v>
      </c>
      <c r="BE4708" s="92">
        <f t="shared" si="293"/>
        <v>0</v>
      </c>
    </row>
    <row r="4709" spans="1:57" s="74" customFormat="1" ht="50.1" customHeight="1" x14ac:dyDescent="0.2">
      <c r="A4709" s="78"/>
      <c r="B4709" s="78"/>
      <c r="C4709" s="78"/>
      <c r="D4709" s="78"/>
      <c r="E4709" s="79" t="str">
        <f>+IF(C4709&lt;&gt;"",VLOOKUP(MID(C4709,18,5),NIVELES!$A$133:$B$213,2,0),"")</f>
        <v/>
      </c>
      <c r="F4709" s="80"/>
      <c r="G4709" s="81" t="str">
        <f>+IF(F4709&lt;&gt;"",VLOOKUP(F4709,NIVELES!$A$246:$C$464,3,0),"")</f>
        <v/>
      </c>
      <c r="H4709" s="82"/>
      <c r="I4709" s="78"/>
      <c r="J4709" s="78"/>
      <c r="K4709" s="78"/>
      <c r="L4709" s="78"/>
      <c r="M4709" s="78"/>
      <c r="N4709" s="78"/>
      <c r="O4709" s="78"/>
      <c r="P4709" s="82"/>
      <c r="Q4709" s="78"/>
      <c r="R4709" s="82"/>
      <c r="S4709" s="82"/>
      <c r="T4709" s="82"/>
      <c r="U4709" s="82"/>
      <c r="V4709" s="82"/>
      <c r="W4709" s="82"/>
      <c r="X4709" s="82"/>
      <c r="Y4709" s="82"/>
      <c r="Z4709" s="82"/>
      <c r="AA4709" s="82"/>
      <c r="AB4709" s="82"/>
      <c r="AC4709" s="82"/>
      <c r="AD4709" s="85" t="str">
        <f>IF(A4709&lt;&gt;"",IF(D4709="DIRECCIÓN_DE_TRANSFERENCIAS","280 0031",VLOOKUP(C4709,NIVELES!$A$14:$B$105,2,0)),"")</f>
        <v/>
      </c>
      <c r="AE4709" s="86"/>
      <c r="AF4709" s="86"/>
      <c r="AG4709" s="79" t="str">
        <f>+IF(AF4709&lt;&gt;"",VLOOKUP(AF4709,NIVELES!$A$666:$B$673,2,0),"")</f>
        <v/>
      </c>
      <c r="AH4709" s="78"/>
      <c r="AI4709" s="79" t="str">
        <f>IF(AH4709&lt;&gt;"",VLOOKUP(CONCATENATE(AG4709,AH4709),NIVELES!$B$676:$C$745,2,0),"")</f>
        <v/>
      </c>
      <c r="AJ4709" s="78"/>
      <c r="AK4709" s="79" t="str">
        <f>+IF(AJ4709&lt;&gt;"",VLOOKUP(AJ4709,NIVELES!$A$816:$B$892,2,0),"")</f>
        <v/>
      </c>
      <c r="AL4709" s="78"/>
      <c r="AM4709" s="78"/>
      <c r="AN4709" s="79" t="str">
        <f>IF(AM4709&lt;&gt;"",+VLOOKUP(AM4709,NIVELES!$A$1652:$B$2466,2,0),"")</f>
        <v/>
      </c>
      <c r="AO4709" s="87"/>
      <c r="AP4709" s="88"/>
      <c r="AQ4709" s="88"/>
      <c r="AR4709" s="88"/>
      <c r="AS4709" s="88"/>
      <c r="AT4709" s="88"/>
      <c r="AU4709" s="88"/>
      <c r="AV4709" s="88"/>
      <c r="AW4709" s="88"/>
      <c r="AX4709" s="88"/>
      <c r="AY4709" s="88"/>
      <c r="AZ4709" s="88"/>
      <c r="BA4709" s="88"/>
      <c r="BB4709" s="89">
        <f t="shared" si="291"/>
        <v>0</v>
      </c>
      <c r="BC4709" s="90" t="str">
        <f t="shared" si="290"/>
        <v xml:space="preserve"> </v>
      </c>
      <c r="BD4709" s="91" t="str">
        <f t="shared" si="292"/>
        <v xml:space="preserve"> </v>
      </c>
      <c r="BE4709" s="92">
        <f t="shared" si="293"/>
        <v>0</v>
      </c>
    </row>
    <row r="4710" spans="1:57" s="74" customFormat="1" ht="50.1" customHeight="1" x14ac:dyDescent="0.2">
      <c r="A4710" s="78"/>
      <c r="B4710" s="78"/>
      <c r="C4710" s="78"/>
      <c r="D4710" s="78"/>
      <c r="E4710" s="79" t="str">
        <f>+IF(C4710&lt;&gt;"",VLOOKUP(MID(C4710,18,5),NIVELES!$A$133:$B$213,2,0),"")</f>
        <v/>
      </c>
      <c r="F4710" s="80"/>
      <c r="G4710" s="81" t="str">
        <f>+IF(F4710&lt;&gt;"",VLOOKUP(F4710,NIVELES!$A$246:$C$464,3,0),"")</f>
        <v/>
      </c>
      <c r="H4710" s="82"/>
      <c r="I4710" s="78"/>
      <c r="J4710" s="78"/>
      <c r="K4710" s="78"/>
      <c r="L4710" s="78"/>
      <c r="M4710" s="78"/>
      <c r="N4710" s="78"/>
      <c r="O4710" s="78"/>
      <c r="P4710" s="82"/>
      <c r="Q4710" s="78"/>
      <c r="R4710" s="82"/>
      <c r="S4710" s="82"/>
      <c r="T4710" s="82"/>
      <c r="U4710" s="82"/>
      <c r="V4710" s="82"/>
      <c r="W4710" s="82"/>
      <c r="X4710" s="82"/>
      <c r="Y4710" s="82"/>
      <c r="Z4710" s="82"/>
      <c r="AA4710" s="82"/>
      <c r="AB4710" s="82"/>
      <c r="AC4710" s="82"/>
      <c r="AD4710" s="85" t="str">
        <f>IF(A4710&lt;&gt;"",IF(D4710="DIRECCIÓN_DE_TRANSFERENCIAS","280 0031",VLOOKUP(C4710,NIVELES!$A$14:$B$105,2,0)),"")</f>
        <v/>
      </c>
      <c r="AE4710" s="86"/>
      <c r="AF4710" s="86"/>
      <c r="AG4710" s="79" t="str">
        <f>+IF(AF4710&lt;&gt;"",VLOOKUP(AF4710,NIVELES!$A$666:$B$673,2,0),"")</f>
        <v/>
      </c>
      <c r="AH4710" s="78"/>
      <c r="AI4710" s="79" t="str">
        <f>IF(AH4710&lt;&gt;"",VLOOKUP(CONCATENATE(AG4710,AH4710),NIVELES!$B$676:$C$745,2,0),"")</f>
        <v/>
      </c>
      <c r="AJ4710" s="78"/>
      <c r="AK4710" s="79" t="str">
        <f>+IF(AJ4710&lt;&gt;"",VLOOKUP(AJ4710,NIVELES!$A$816:$B$892,2,0),"")</f>
        <v/>
      </c>
      <c r="AL4710" s="78"/>
      <c r="AM4710" s="78"/>
      <c r="AN4710" s="79" t="str">
        <f>IF(AM4710&lt;&gt;"",+VLOOKUP(AM4710,NIVELES!$A$1652:$B$2466,2,0),"")</f>
        <v/>
      </c>
      <c r="AO4710" s="87"/>
      <c r="AP4710" s="88"/>
      <c r="AQ4710" s="88"/>
      <c r="AR4710" s="88"/>
      <c r="AS4710" s="88"/>
      <c r="AT4710" s="88"/>
      <c r="AU4710" s="88"/>
      <c r="AV4710" s="88"/>
      <c r="AW4710" s="88"/>
      <c r="AX4710" s="88"/>
      <c r="AY4710" s="88"/>
      <c r="AZ4710" s="88"/>
      <c r="BA4710" s="88"/>
      <c r="BB4710" s="89">
        <f t="shared" si="291"/>
        <v>0</v>
      </c>
      <c r="BC4710" s="90" t="str">
        <f t="shared" si="290"/>
        <v xml:space="preserve"> </v>
      </c>
      <c r="BD4710" s="91" t="str">
        <f t="shared" si="292"/>
        <v xml:space="preserve"> </v>
      </c>
      <c r="BE4710" s="92">
        <f t="shared" si="293"/>
        <v>0</v>
      </c>
    </row>
    <row r="4711" spans="1:57" s="74" customFormat="1" ht="50.1" customHeight="1" x14ac:dyDescent="0.2">
      <c r="A4711" s="78"/>
      <c r="B4711" s="78"/>
      <c r="C4711" s="78"/>
      <c r="D4711" s="78"/>
      <c r="E4711" s="79" t="str">
        <f>+IF(C4711&lt;&gt;"",VLOOKUP(MID(C4711,18,5),NIVELES!$A$133:$B$213,2,0),"")</f>
        <v/>
      </c>
      <c r="F4711" s="80"/>
      <c r="G4711" s="81" t="str">
        <f>+IF(F4711&lt;&gt;"",VLOOKUP(F4711,NIVELES!$A$246:$C$464,3,0),"")</f>
        <v/>
      </c>
      <c r="H4711" s="82"/>
      <c r="I4711" s="78"/>
      <c r="J4711" s="78"/>
      <c r="K4711" s="78"/>
      <c r="L4711" s="78"/>
      <c r="M4711" s="78"/>
      <c r="N4711" s="78"/>
      <c r="O4711" s="78"/>
      <c r="P4711" s="82"/>
      <c r="Q4711" s="78"/>
      <c r="R4711" s="82"/>
      <c r="S4711" s="82"/>
      <c r="T4711" s="82"/>
      <c r="U4711" s="82"/>
      <c r="V4711" s="82"/>
      <c r="W4711" s="82"/>
      <c r="X4711" s="82"/>
      <c r="Y4711" s="82"/>
      <c r="Z4711" s="82"/>
      <c r="AA4711" s="82"/>
      <c r="AB4711" s="82"/>
      <c r="AC4711" s="82"/>
      <c r="AD4711" s="85" t="str">
        <f>IF(A4711&lt;&gt;"",IF(D4711="DIRECCIÓN_DE_TRANSFERENCIAS","280 0031",VLOOKUP(C4711,NIVELES!$A$14:$B$105,2,0)),"")</f>
        <v/>
      </c>
      <c r="AE4711" s="86"/>
      <c r="AF4711" s="86"/>
      <c r="AG4711" s="79" t="str">
        <f>+IF(AF4711&lt;&gt;"",VLOOKUP(AF4711,NIVELES!$A$666:$B$673,2,0),"")</f>
        <v/>
      </c>
      <c r="AH4711" s="78"/>
      <c r="AI4711" s="79" t="str">
        <f>IF(AH4711&lt;&gt;"",VLOOKUP(CONCATENATE(AG4711,AH4711),NIVELES!$B$676:$C$745,2,0),"")</f>
        <v/>
      </c>
      <c r="AJ4711" s="78"/>
      <c r="AK4711" s="79" t="str">
        <f>+IF(AJ4711&lt;&gt;"",VLOOKUP(AJ4711,NIVELES!$A$816:$B$892,2,0),"")</f>
        <v/>
      </c>
      <c r="AL4711" s="78"/>
      <c r="AM4711" s="78"/>
      <c r="AN4711" s="79" t="str">
        <f>IF(AM4711&lt;&gt;"",+VLOOKUP(AM4711,NIVELES!$A$1652:$B$2466,2,0),"")</f>
        <v/>
      </c>
      <c r="AO4711" s="87"/>
      <c r="AP4711" s="88"/>
      <c r="AQ4711" s="88"/>
      <c r="AR4711" s="88"/>
      <c r="AS4711" s="88"/>
      <c r="AT4711" s="88"/>
      <c r="AU4711" s="88"/>
      <c r="AV4711" s="88"/>
      <c r="AW4711" s="88"/>
      <c r="AX4711" s="88"/>
      <c r="AY4711" s="88"/>
      <c r="AZ4711" s="88"/>
      <c r="BA4711" s="88"/>
      <c r="BB4711" s="89">
        <f t="shared" si="291"/>
        <v>0</v>
      </c>
      <c r="BC4711" s="90" t="str">
        <f t="shared" si="290"/>
        <v xml:space="preserve"> </v>
      </c>
      <c r="BD4711" s="91" t="str">
        <f t="shared" si="292"/>
        <v xml:space="preserve"> </v>
      </c>
      <c r="BE4711" s="92">
        <f t="shared" si="293"/>
        <v>0</v>
      </c>
    </row>
    <row r="4712" spans="1:57" s="74" customFormat="1" ht="50.1" customHeight="1" x14ac:dyDescent="0.2">
      <c r="A4712" s="78"/>
      <c r="B4712" s="78"/>
      <c r="C4712" s="78"/>
      <c r="D4712" s="78"/>
      <c r="E4712" s="79" t="str">
        <f>+IF(C4712&lt;&gt;"",VLOOKUP(MID(C4712,18,5),NIVELES!$A$133:$B$213,2,0),"")</f>
        <v/>
      </c>
      <c r="F4712" s="80"/>
      <c r="G4712" s="81" t="str">
        <f>+IF(F4712&lt;&gt;"",VLOOKUP(F4712,NIVELES!$A$246:$C$464,3,0),"")</f>
        <v/>
      </c>
      <c r="H4712" s="82"/>
      <c r="I4712" s="78"/>
      <c r="J4712" s="78"/>
      <c r="K4712" s="78"/>
      <c r="L4712" s="78"/>
      <c r="M4712" s="78"/>
      <c r="N4712" s="78"/>
      <c r="O4712" s="78"/>
      <c r="P4712" s="82"/>
      <c r="Q4712" s="78"/>
      <c r="R4712" s="82"/>
      <c r="S4712" s="82"/>
      <c r="T4712" s="82"/>
      <c r="U4712" s="82"/>
      <c r="V4712" s="82"/>
      <c r="W4712" s="82"/>
      <c r="X4712" s="82"/>
      <c r="Y4712" s="82"/>
      <c r="Z4712" s="82"/>
      <c r="AA4712" s="82"/>
      <c r="AB4712" s="82"/>
      <c r="AC4712" s="82"/>
      <c r="AD4712" s="85" t="str">
        <f>IF(A4712&lt;&gt;"",IF(D4712="DIRECCIÓN_DE_TRANSFERENCIAS","280 0031",VLOOKUP(C4712,NIVELES!$A$14:$B$105,2,0)),"")</f>
        <v/>
      </c>
      <c r="AE4712" s="86"/>
      <c r="AF4712" s="86"/>
      <c r="AG4712" s="79" t="str">
        <f>+IF(AF4712&lt;&gt;"",VLOOKUP(AF4712,NIVELES!$A$666:$B$673,2,0),"")</f>
        <v/>
      </c>
      <c r="AH4712" s="78"/>
      <c r="AI4712" s="79" t="str">
        <f>IF(AH4712&lt;&gt;"",VLOOKUP(CONCATENATE(AG4712,AH4712),NIVELES!$B$676:$C$745,2,0),"")</f>
        <v/>
      </c>
      <c r="AJ4712" s="78"/>
      <c r="AK4712" s="79" t="str">
        <f>+IF(AJ4712&lt;&gt;"",VLOOKUP(AJ4712,NIVELES!$A$816:$B$892,2,0),"")</f>
        <v/>
      </c>
      <c r="AL4712" s="78"/>
      <c r="AM4712" s="78"/>
      <c r="AN4712" s="79" t="str">
        <f>IF(AM4712&lt;&gt;"",+VLOOKUP(AM4712,NIVELES!$A$1652:$B$2466,2,0),"")</f>
        <v/>
      </c>
      <c r="AO4712" s="87"/>
      <c r="AP4712" s="88"/>
      <c r="AQ4712" s="88"/>
      <c r="AR4712" s="88"/>
      <c r="AS4712" s="88"/>
      <c r="AT4712" s="88"/>
      <c r="AU4712" s="88"/>
      <c r="AV4712" s="88"/>
      <c r="AW4712" s="88"/>
      <c r="AX4712" s="88"/>
      <c r="AY4712" s="88"/>
      <c r="AZ4712" s="88"/>
      <c r="BA4712" s="88"/>
      <c r="BB4712" s="89">
        <f t="shared" si="291"/>
        <v>0</v>
      </c>
      <c r="BC4712" s="90" t="str">
        <f t="shared" si="290"/>
        <v xml:space="preserve"> </v>
      </c>
      <c r="BD4712" s="91" t="str">
        <f t="shared" si="292"/>
        <v xml:space="preserve"> </v>
      </c>
      <c r="BE4712" s="92">
        <f t="shared" si="293"/>
        <v>0</v>
      </c>
    </row>
    <row r="4713" spans="1:57" s="74" customFormat="1" ht="50.1" customHeight="1" x14ac:dyDescent="0.2">
      <c r="A4713" s="78"/>
      <c r="B4713" s="78"/>
      <c r="C4713" s="78"/>
      <c r="D4713" s="78"/>
      <c r="E4713" s="79" t="str">
        <f>+IF(C4713&lt;&gt;"",VLOOKUP(MID(C4713,18,5),NIVELES!$A$133:$B$213,2,0),"")</f>
        <v/>
      </c>
      <c r="F4713" s="80"/>
      <c r="G4713" s="81" t="str">
        <f>+IF(F4713&lt;&gt;"",VLOOKUP(F4713,NIVELES!$A$246:$C$464,3,0),"")</f>
        <v/>
      </c>
      <c r="H4713" s="82"/>
      <c r="I4713" s="78"/>
      <c r="J4713" s="78"/>
      <c r="K4713" s="78"/>
      <c r="L4713" s="78"/>
      <c r="M4713" s="78"/>
      <c r="N4713" s="78"/>
      <c r="O4713" s="78"/>
      <c r="P4713" s="82"/>
      <c r="Q4713" s="78"/>
      <c r="R4713" s="82"/>
      <c r="S4713" s="82"/>
      <c r="T4713" s="82"/>
      <c r="U4713" s="82"/>
      <c r="V4713" s="82"/>
      <c r="W4713" s="82"/>
      <c r="X4713" s="82"/>
      <c r="Y4713" s="82"/>
      <c r="Z4713" s="82"/>
      <c r="AA4713" s="82"/>
      <c r="AB4713" s="82"/>
      <c r="AC4713" s="82"/>
      <c r="AD4713" s="85" t="str">
        <f>IF(A4713&lt;&gt;"",IF(D4713="DIRECCIÓN_DE_TRANSFERENCIAS","280 0031",VLOOKUP(C4713,NIVELES!$A$14:$B$105,2,0)),"")</f>
        <v/>
      </c>
      <c r="AE4713" s="86"/>
      <c r="AF4713" s="86"/>
      <c r="AG4713" s="79" t="str">
        <f>+IF(AF4713&lt;&gt;"",VLOOKUP(AF4713,NIVELES!$A$666:$B$673,2,0),"")</f>
        <v/>
      </c>
      <c r="AH4713" s="78"/>
      <c r="AI4713" s="79" t="str">
        <f>IF(AH4713&lt;&gt;"",VLOOKUP(CONCATENATE(AG4713,AH4713),NIVELES!$B$676:$C$745,2,0),"")</f>
        <v/>
      </c>
      <c r="AJ4713" s="78"/>
      <c r="AK4713" s="79" t="str">
        <f>+IF(AJ4713&lt;&gt;"",VLOOKUP(AJ4713,NIVELES!$A$816:$B$892,2,0),"")</f>
        <v/>
      </c>
      <c r="AL4713" s="78"/>
      <c r="AM4713" s="78"/>
      <c r="AN4713" s="79" t="str">
        <f>IF(AM4713&lt;&gt;"",+VLOOKUP(AM4713,NIVELES!$A$1652:$B$2466,2,0),"")</f>
        <v/>
      </c>
      <c r="AO4713" s="87"/>
      <c r="AP4713" s="88"/>
      <c r="AQ4713" s="88"/>
      <c r="AR4713" s="88"/>
      <c r="AS4713" s="88"/>
      <c r="AT4713" s="88"/>
      <c r="AU4713" s="88"/>
      <c r="AV4713" s="88"/>
      <c r="AW4713" s="88"/>
      <c r="AX4713" s="88"/>
      <c r="AY4713" s="88"/>
      <c r="AZ4713" s="88"/>
      <c r="BA4713" s="88"/>
      <c r="BB4713" s="89">
        <f t="shared" si="291"/>
        <v>0</v>
      </c>
      <c r="BC4713" s="90" t="str">
        <f t="shared" si="290"/>
        <v xml:space="preserve"> </v>
      </c>
      <c r="BD4713" s="91" t="str">
        <f t="shared" si="292"/>
        <v xml:space="preserve"> </v>
      </c>
      <c r="BE4713" s="92">
        <f t="shared" si="293"/>
        <v>0</v>
      </c>
    </row>
    <row r="4714" spans="1:57" s="74" customFormat="1" ht="50.1" customHeight="1" x14ac:dyDescent="0.2">
      <c r="A4714" s="78"/>
      <c r="B4714" s="78"/>
      <c r="C4714" s="78"/>
      <c r="D4714" s="78"/>
      <c r="E4714" s="79" t="str">
        <f>+IF(C4714&lt;&gt;"",VLOOKUP(MID(C4714,18,5),NIVELES!$A$133:$B$213,2,0),"")</f>
        <v/>
      </c>
      <c r="F4714" s="80"/>
      <c r="G4714" s="81" t="str">
        <f>+IF(F4714&lt;&gt;"",VLOOKUP(F4714,NIVELES!$A$246:$C$464,3,0),"")</f>
        <v/>
      </c>
      <c r="H4714" s="82"/>
      <c r="I4714" s="78"/>
      <c r="J4714" s="78"/>
      <c r="K4714" s="78"/>
      <c r="L4714" s="78"/>
      <c r="M4714" s="78"/>
      <c r="N4714" s="78"/>
      <c r="O4714" s="78"/>
      <c r="P4714" s="82"/>
      <c r="Q4714" s="78"/>
      <c r="R4714" s="82"/>
      <c r="S4714" s="82"/>
      <c r="T4714" s="82"/>
      <c r="U4714" s="82"/>
      <c r="V4714" s="82"/>
      <c r="W4714" s="82"/>
      <c r="X4714" s="82"/>
      <c r="Y4714" s="82"/>
      <c r="Z4714" s="82"/>
      <c r="AA4714" s="82"/>
      <c r="AB4714" s="82"/>
      <c r="AC4714" s="82"/>
      <c r="AD4714" s="85" t="str">
        <f>IF(A4714&lt;&gt;"",IF(D4714="DIRECCIÓN_DE_TRANSFERENCIAS","280 0031",VLOOKUP(C4714,NIVELES!$A$14:$B$105,2,0)),"")</f>
        <v/>
      </c>
      <c r="AE4714" s="86"/>
      <c r="AF4714" s="86"/>
      <c r="AG4714" s="79" t="str">
        <f>+IF(AF4714&lt;&gt;"",VLOOKUP(AF4714,NIVELES!$A$666:$B$673,2,0),"")</f>
        <v/>
      </c>
      <c r="AH4714" s="78"/>
      <c r="AI4714" s="79" t="str">
        <f>IF(AH4714&lt;&gt;"",VLOOKUP(CONCATENATE(AG4714,AH4714),NIVELES!$B$676:$C$745,2,0),"")</f>
        <v/>
      </c>
      <c r="AJ4714" s="78"/>
      <c r="AK4714" s="79" t="str">
        <f>+IF(AJ4714&lt;&gt;"",VLOOKUP(AJ4714,NIVELES!$A$816:$B$892,2,0),"")</f>
        <v/>
      </c>
      <c r="AL4714" s="78"/>
      <c r="AM4714" s="78"/>
      <c r="AN4714" s="79" t="str">
        <f>IF(AM4714&lt;&gt;"",+VLOOKUP(AM4714,NIVELES!$A$1652:$B$2466,2,0),"")</f>
        <v/>
      </c>
      <c r="AO4714" s="87"/>
      <c r="AP4714" s="88"/>
      <c r="AQ4714" s="88"/>
      <c r="AR4714" s="88"/>
      <c r="AS4714" s="88"/>
      <c r="AT4714" s="88"/>
      <c r="AU4714" s="88"/>
      <c r="AV4714" s="88"/>
      <c r="AW4714" s="88"/>
      <c r="AX4714" s="88"/>
      <c r="AY4714" s="88"/>
      <c r="AZ4714" s="88"/>
      <c r="BA4714" s="88"/>
      <c r="BB4714" s="89">
        <f t="shared" si="291"/>
        <v>0</v>
      </c>
      <c r="BC4714" s="90" t="str">
        <f t="shared" si="290"/>
        <v xml:space="preserve"> </v>
      </c>
      <c r="BD4714" s="91" t="str">
        <f t="shared" si="292"/>
        <v xml:space="preserve"> </v>
      </c>
      <c r="BE4714" s="92">
        <f t="shared" si="293"/>
        <v>0</v>
      </c>
    </row>
    <row r="4715" spans="1:57" s="74" customFormat="1" ht="50.1" customHeight="1" x14ac:dyDescent="0.2">
      <c r="A4715" s="78"/>
      <c r="B4715" s="78"/>
      <c r="C4715" s="78"/>
      <c r="D4715" s="78"/>
      <c r="E4715" s="79" t="str">
        <f>+IF(C4715&lt;&gt;"",VLOOKUP(MID(C4715,18,5),NIVELES!$A$133:$B$213,2,0),"")</f>
        <v/>
      </c>
      <c r="F4715" s="80"/>
      <c r="G4715" s="81" t="str">
        <f>+IF(F4715&lt;&gt;"",VLOOKUP(F4715,NIVELES!$A$246:$C$464,3,0),"")</f>
        <v/>
      </c>
      <c r="H4715" s="82"/>
      <c r="I4715" s="78"/>
      <c r="J4715" s="78"/>
      <c r="K4715" s="78"/>
      <c r="L4715" s="78"/>
      <c r="M4715" s="78"/>
      <c r="N4715" s="78"/>
      <c r="O4715" s="78"/>
      <c r="P4715" s="82"/>
      <c r="Q4715" s="78"/>
      <c r="R4715" s="82"/>
      <c r="S4715" s="82"/>
      <c r="T4715" s="82"/>
      <c r="U4715" s="82"/>
      <c r="V4715" s="82"/>
      <c r="W4715" s="82"/>
      <c r="X4715" s="82"/>
      <c r="Y4715" s="82"/>
      <c r="Z4715" s="82"/>
      <c r="AA4715" s="82"/>
      <c r="AB4715" s="82"/>
      <c r="AC4715" s="82"/>
      <c r="AD4715" s="85" t="str">
        <f>IF(A4715&lt;&gt;"",IF(D4715="DIRECCIÓN_DE_TRANSFERENCIAS","280 0031",VLOOKUP(C4715,NIVELES!$A$14:$B$105,2,0)),"")</f>
        <v/>
      </c>
      <c r="AE4715" s="86"/>
      <c r="AF4715" s="86"/>
      <c r="AG4715" s="79" t="str">
        <f>+IF(AF4715&lt;&gt;"",VLOOKUP(AF4715,NIVELES!$A$666:$B$673,2,0),"")</f>
        <v/>
      </c>
      <c r="AH4715" s="78"/>
      <c r="AI4715" s="79" t="str">
        <f>IF(AH4715&lt;&gt;"",VLOOKUP(CONCATENATE(AG4715,AH4715),NIVELES!$B$676:$C$745,2,0),"")</f>
        <v/>
      </c>
      <c r="AJ4715" s="78"/>
      <c r="AK4715" s="79" t="str">
        <f>+IF(AJ4715&lt;&gt;"",VLOOKUP(AJ4715,NIVELES!$A$816:$B$892,2,0),"")</f>
        <v/>
      </c>
      <c r="AL4715" s="78"/>
      <c r="AM4715" s="78"/>
      <c r="AN4715" s="79" t="str">
        <f>IF(AM4715&lt;&gt;"",+VLOOKUP(AM4715,NIVELES!$A$1652:$B$2466,2,0),"")</f>
        <v/>
      </c>
      <c r="AO4715" s="87"/>
      <c r="AP4715" s="88"/>
      <c r="AQ4715" s="88"/>
      <c r="AR4715" s="88"/>
      <c r="AS4715" s="88"/>
      <c r="AT4715" s="88"/>
      <c r="AU4715" s="88"/>
      <c r="AV4715" s="88"/>
      <c r="AW4715" s="88"/>
      <c r="AX4715" s="88"/>
      <c r="AY4715" s="88"/>
      <c r="AZ4715" s="88"/>
      <c r="BA4715" s="88"/>
      <c r="BB4715" s="89">
        <f t="shared" si="291"/>
        <v>0</v>
      </c>
      <c r="BC4715" s="90" t="str">
        <f t="shared" si="290"/>
        <v xml:space="preserve"> </v>
      </c>
      <c r="BD4715" s="91" t="str">
        <f t="shared" si="292"/>
        <v xml:space="preserve"> </v>
      </c>
      <c r="BE4715" s="92">
        <f t="shared" si="293"/>
        <v>0</v>
      </c>
    </row>
    <row r="4716" spans="1:57" s="74" customFormat="1" ht="50.1" customHeight="1" x14ac:dyDescent="0.2">
      <c r="A4716" s="78"/>
      <c r="B4716" s="78"/>
      <c r="C4716" s="78"/>
      <c r="D4716" s="78"/>
      <c r="E4716" s="79" t="str">
        <f>+IF(C4716&lt;&gt;"",VLOOKUP(MID(C4716,18,5),NIVELES!$A$133:$B$213,2,0),"")</f>
        <v/>
      </c>
      <c r="F4716" s="80"/>
      <c r="G4716" s="81" t="str">
        <f>+IF(F4716&lt;&gt;"",VLOOKUP(F4716,NIVELES!$A$246:$C$464,3,0),"")</f>
        <v/>
      </c>
      <c r="H4716" s="82"/>
      <c r="I4716" s="78"/>
      <c r="J4716" s="78"/>
      <c r="K4716" s="78"/>
      <c r="L4716" s="78"/>
      <c r="M4716" s="78"/>
      <c r="N4716" s="78"/>
      <c r="O4716" s="78"/>
      <c r="P4716" s="82"/>
      <c r="Q4716" s="78"/>
      <c r="R4716" s="82"/>
      <c r="S4716" s="82"/>
      <c r="T4716" s="82"/>
      <c r="U4716" s="82"/>
      <c r="V4716" s="82"/>
      <c r="W4716" s="82"/>
      <c r="X4716" s="82"/>
      <c r="Y4716" s="82"/>
      <c r="Z4716" s="82"/>
      <c r="AA4716" s="82"/>
      <c r="AB4716" s="82"/>
      <c r="AC4716" s="82"/>
      <c r="AD4716" s="85" t="str">
        <f>IF(A4716&lt;&gt;"",IF(D4716="DIRECCIÓN_DE_TRANSFERENCIAS","280 0031",VLOOKUP(C4716,NIVELES!$A$14:$B$105,2,0)),"")</f>
        <v/>
      </c>
      <c r="AE4716" s="86"/>
      <c r="AF4716" s="86"/>
      <c r="AG4716" s="79" t="str">
        <f>+IF(AF4716&lt;&gt;"",VLOOKUP(AF4716,NIVELES!$A$666:$B$673,2,0),"")</f>
        <v/>
      </c>
      <c r="AH4716" s="78"/>
      <c r="AI4716" s="79" t="str">
        <f>IF(AH4716&lt;&gt;"",VLOOKUP(CONCATENATE(AG4716,AH4716),NIVELES!$B$676:$C$745,2,0),"")</f>
        <v/>
      </c>
      <c r="AJ4716" s="78"/>
      <c r="AK4716" s="79" t="str">
        <f>+IF(AJ4716&lt;&gt;"",VLOOKUP(AJ4716,NIVELES!$A$816:$B$892,2,0),"")</f>
        <v/>
      </c>
      <c r="AL4716" s="78"/>
      <c r="AM4716" s="78"/>
      <c r="AN4716" s="79" t="str">
        <f>IF(AM4716&lt;&gt;"",+VLOOKUP(AM4716,NIVELES!$A$1652:$B$2466,2,0),"")</f>
        <v/>
      </c>
      <c r="AO4716" s="87"/>
      <c r="AP4716" s="88"/>
      <c r="AQ4716" s="88"/>
      <c r="AR4716" s="88"/>
      <c r="AS4716" s="88"/>
      <c r="AT4716" s="88"/>
      <c r="AU4716" s="88"/>
      <c r="AV4716" s="88"/>
      <c r="AW4716" s="88"/>
      <c r="AX4716" s="88"/>
      <c r="AY4716" s="88"/>
      <c r="AZ4716" s="88"/>
      <c r="BA4716" s="88"/>
      <c r="BB4716" s="89">
        <f t="shared" si="291"/>
        <v>0</v>
      </c>
      <c r="BC4716" s="90" t="str">
        <f t="shared" si="290"/>
        <v xml:space="preserve"> </v>
      </c>
      <c r="BD4716" s="91" t="str">
        <f t="shared" si="292"/>
        <v xml:space="preserve"> </v>
      </c>
      <c r="BE4716" s="92">
        <f t="shared" si="293"/>
        <v>0</v>
      </c>
    </row>
    <row r="4717" spans="1:57" s="74" customFormat="1" ht="50.1" customHeight="1" x14ac:dyDescent="0.2">
      <c r="A4717" s="78"/>
      <c r="B4717" s="78"/>
      <c r="C4717" s="78"/>
      <c r="D4717" s="78"/>
      <c r="E4717" s="79" t="str">
        <f>+IF(C4717&lt;&gt;"",VLOOKUP(MID(C4717,18,5),NIVELES!$A$133:$B$213,2,0),"")</f>
        <v/>
      </c>
      <c r="F4717" s="80"/>
      <c r="G4717" s="81" t="str">
        <f>+IF(F4717&lt;&gt;"",VLOOKUP(F4717,NIVELES!$A$246:$C$464,3,0),"")</f>
        <v/>
      </c>
      <c r="H4717" s="82"/>
      <c r="I4717" s="78"/>
      <c r="J4717" s="78"/>
      <c r="K4717" s="78"/>
      <c r="L4717" s="78"/>
      <c r="M4717" s="78"/>
      <c r="N4717" s="78"/>
      <c r="O4717" s="78"/>
      <c r="P4717" s="82"/>
      <c r="Q4717" s="78"/>
      <c r="R4717" s="82"/>
      <c r="S4717" s="82"/>
      <c r="T4717" s="82"/>
      <c r="U4717" s="82"/>
      <c r="V4717" s="82"/>
      <c r="W4717" s="82"/>
      <c r="X4717" s="82"/>
      <c r="Y4717" s="82"/>
      <c r="Z4717" s="82"/>
      <c r="AA4717" s="82"/>
      <c r="AB4717" s="82"/>
      <c r="AC4717" s="82"/>
      <c r="AD4717" s="85" t="str">
        <f>IF(A4717&lt;&gt;"",IF(D4717="DIRECCIÓN_DE_TRANSFERENCIAS","280 0031",VLOOKUP(C4717,NIVELES!$A$14:$B$105,2,0)),"")</f>
        <v/>
      </c>
      <c r="AE4717" s="86"/>
      <c r="AF4717" s="86"/>
      <c r="AG4717" s="79" t="str">
        <f>+IF(AF4717&lt;&gt;"",VLOOKUP(AF4717,NIVELES!$A$666:$B$673,2,0),"")</f>
        <v/>
      </c>
      <c r="AH4717" s="78"/>
      <c r="AI4717" s="79" t="str">
        <f>IF(AH4717&lt;&gt;"",VLOOKUP(CONCATENATE(AG4717,AH4717),NIVELES!$B$676:$C$745,2,0),"")</f>
        <v/>
      </c>
      <c r="AJ4717" s="78"/>
      <c r="AK4717" s="79" t="str">
        <f>+IF(AJ4717&lt;&gt;"",VLOOKUP(AJ4717,NIVELES!$A$816:$B$892,2,0),"")</f>
        <v/>
      </c>
      <c r="AL4717" s="78"/>
      <c r="AM4717" s="78"/>
      <c r="AN4717" s="79" t="str">
        <f>IF(AM4717&lt;&gt;"",+VLOOKUP(AM4717,NIVELES!$A$1652:$B$2466,2,0),"")</f>
        <v/>
      </c>
      <c r="AO4717" s="87"/>
      <c r="AP4717" s="88"/>
      <c r="AQ4717" s="88"/>
      <c r="AR4717" s="88"/>
      <c r="AS4717" s="88"/>
      <c r="AT4717" s="88"/>
      <c r="AU4717" s="88"/>
      <c r="AV4717" s="88"/>
      <c r="AW4717" s="88"/>
      <c r="AX4717" s="88"/>
      <c r="AY4717" s="88"/>
      <c r="AZ4717" s="88"/>
      <c r="BA4717" s="88"/>
      <c r="BB4717" s="89">
        <f t="shared" si="291"/>
        <v>0</v>
      </c>
      <c r="BC4717" s="90" t="str">
        <f t="shared" si="290"/>
        <v xml:space="preserve"> </v>
      </c>
      <c r="BD4717" s="91" t="str">
        <f t="shared" si="292"/>
        <v xml:space="preserve"> </v>
      </c>
      <c r="BE4717" s="92">
        <f t="shared" si="293"/>
        <v>0</v>
      </c>
    </row>
    <row r="4718" spans="1:57" s="74" customFormat="1" ht="50.1" customHeight="1" x14ac:dyDescent="0.2">
      <c r="A4718" s="78"/>
      <c r="B4718" s="78"/>
      <c r="C4718" s="78"/>
      <c r="D4718" s="78"/>
      <c r="E4718" s="79" t="str">
        <f>+IF(C4718&lt;&gt;"",VLOOKUP(MID(C4718,18,5),NIVELES!$A$133:$B$213,2,0),"")</f>
        <v/>
      </c>
      <c r="F4718" s="80"/>
      <c r="G4718" s="81" t="str">
        <f>+IF(F4718&lt;&gt;"",VLOOKUP(F4718,NIVELES!$A$246:$C$464,3,0),"")</f>
        <v/>
      </c>
      <c r="H4718" s="82"/>
      <c r="I4718" s="78"/>
      <c r="J4718" s="78"/>
      <c r="K4718" s="78"/>
      <c r="L4718" s="78"/>
      <c r="M4718" s="78"/>
      <c r="N4718" s="78"/>
      <c r="O4718" s="78"/>
      <c r="P4718" s="82"/>
      <c r="Q4718" s="78"/>
      <c r="R4718" s="82"/>
      <c r="S4718" s="82"/>
      <c r="T4718" s="82"/>
      <c r="U4718" s="82"/>
      <c r="V4718" s="82"/>
      <c r="W4718" s="82"/>
      <c r="X4718" s="82"/>
      <c r="Y4718" s="82"/>
      <c r="Z4718" s="82"/>
      <c r="AA4718" s="82"/>
      <c r="AB4718" s="82"/>
      <c r="AC4718" s="82"/>
      <c r="AD4718" s="85" t="str">
        <f>IF(A4718&lt;&gt;"",IF(D4718="DIRECCIÓN_DE_TRANSFERENCIAS","280 0031",VLOOKUP(C4718,NIVELES!$A$14:$B$105,2,0)),"")</f>
        <v/>
      </c>
      <c r="AE4718" s="86"/>
      <c r="AF4718" s="86"/>
      <c r="AG4718" s="79" t="str">
        <f>+IF(AF4718&lt;&gt;"",VLOOKUP(AF4718,NIVELES!$A$666:$B$673,2,0),"")</f>
        <v/>
      </c>
      <c r="AH4718" s="78"/>
      <c r="AI4718" s="79" t="str">
        <f>IF(AH4718&lt;&gt;"",VLOOKUP(CONCATENATE(AG4718,AH4718),NIVELES!$B$676:$C$745,2,0),"")</f>
        <v/>
      </c>
      <c r="AJ4718" s="78"/>
      <c r="AK4718" s="79" t="str">
        <f>+IF(AJ4718&lt;&gt;"",VLOOKUP(AJ4718,NIVELES!$A$816:$B$892,2,0),"")</f>
        <v/>
      </c>
      <c r="AL4718" s="78"/>
      <c r="AM4718" s="78"/>
      <c r="AN4718" s="79" t="str">
        <f>IF(AM4718&lt;&gt;"",+VLOOKUP(AM4718,NIVELES!$A$1652:$B$2466,2,0),"")</f>
        <v/>
      </c>
      <c r="AO4718" s="87"/>
      <c r="AP4718" s="88"/>
      <c r="AQ4718" s="88"/>
      <c r="AR4718" s="88"/>
      <c r="AS4718" s="88"/>
      <c r="AT4718" s="88"/>
      <c r="AU4718" s="88"/>
      <c r="AV4718" s="88"/>
      <c r="AW4718" s="88"/>
      <c r="AX4718" s="88"/>
      <c r="AY4718" s="88"/>
      <c r="AZ4718" s="88"/>
      <c r="BA4718" s="88"/>
      <c r="BB4718" s="89">
        <f t="shared" si="291"/>
        <v>0</v>
      </c>
      <c r="BC4718" s="90" t="str">
        <f t="shared" si="290"/>
        <v xml:space="preserve"> </v>
      </c>
      <c r="BD4718" s="91" t="str">
        <f t="shared" si="292"/>
        <v xml:space="preserve"> </v>
      </c>
      <c r="BE4718" s="92">
        <f t="shared" si="293"/>
        <v>0</v>
      </c>
    </row>
    <row r="4719" spans="1:57" s="74" customFormat="1" ht="50.1" customHeight="1" x14ac:dyDescent="0.2">
      <c r="A4719" s="78"/>
      <c r="B4719" s="78"/>
      <c r="C4719" s="78"/>
      <c r="D4719" s="78"/>
      <c r="E4719" s="79" t="str">
        <f>+IF(C4719&lt;&gt;"",VLOOKUP(MID(C4719,18,5),NIVELES!$A$133:$B$213,2,0),"")</f>
        <v/>
      </c>
      <c r="F4719" s="80"/>
      <c r="G4719" s="81" t="str">
        <f>+IF(F4719&lt;&gt;"",VLOOKUP(F4719,NIVELES!$A$246:$C$464,3,0),"")</f>
        <v/>
      </c>
      <c r="H4719" s="82"/>
      <c r="I4719" s="78"/>
      <c r="J4719" s="78"/>
      <c r="K4719" s="78"/>
      <c r="L4719" s="78"/>
      <c r="M4719" s="78"/>
      <c r="N4719" s="78"/>
      <c r="O4719" s="78"/>
      <c r="P4719" s="82"/>
      <c r="Q4719" s="78"/>
      <c r="R4719" s="82"/>
      <c r="S4719" s="82"/>
      <c r="T4719" s="82"/>
      <c r="U4719" s="82"/>
      <c r="V4719" s="82"/>
      <c r="W4719" s="82"/>
      <c r="X4719" s="82"/>
      <c r="Y4719" s="82"/>
      <c r="Z4719" s="82"/>
      <c r="AA4719" s="82"/>
      <c r="AB4719" s="82"/>
      <c r="AC4719" s="82"/>
      <c r="AD4719" s="85" t="str">
        <f>IF(A4719&lt;&gt;"",IF(D4719="DIRECCIÓN_DE_TRANSFERENCIAS","280 0031",VLOOKUP(C4719,NIVELES!$A$14:$B$105,2,0)),"")</f>
        <v/>
      </c>
      <c r="AE4719" s="86"/>
      <c r="AF4719" s="86"/>
      <c r="AG4719" s="79" t="str">
        <f>+IF(AF4719&lt;&gt;"",VLOOKUP(AF4719,NIVELES!$A$666:$B$673,2,0),"")</f>
        <v/>
      </c>
      <c r="AH4719" s="78"/>
      <c r="AI4719" s="79" t="str">
        <f>IF(AH4719&lt;&gt;"",VLOOKUP(CONCATENATE(AG4719,AH4719),NIVELES!$B$676:$C$745,2,0),"")</f>
        <v/>
      </c>
      <c r="AJ4719" s="78"/>
      <c r="AK4719" s="79" t="str">
        <f>+IF(AJ4719&lt;&gt;"",VLOOKUP(AJ4719,NIVELES!$A$816:$B$892,2,0),"")</f>
        <v/>
      </c>
      <c r="AL4719" s="78"/>
      <c r="AM4719" s="78"/>
      <c r="AN4719" s="79" t="str">
        <f>IF(AM4719&lt;&gt;"",+VLOOKUP(AM4719,NIVELES!$A$1652:$B$2466,2,0),"")</f>
        <v/>
      </c>
      <c r="AO4719" s="87"/>
      <c r="AP4719" s="88"/>
      <c r="AQ4719" s="88"/>
      <c r="AR4719" s="88"/>
      <c r="AS4719" s="88"/>
      <c r="AT4719" s="88"/>
      <c r="AU4719" s="88"/>
      <c r="AV4719" s="88"/>
      <c r="AW4719" s="88"/>
      <c r="AX4719" s="88"/>
      <c r="AY4719" s="88"/>
      <c r="AZ4719" s="88"/>
      <c r="BA4719" s="88"/>
      <c r="BB4719" s="89">
        <f t="shared" si="291"/>
        <v>0</v>
      </c>
      <c r="BC4719" s="90" t="str">
        <f t="shared" si="290"/>
        <v xml:space="preserve"> </v>
      </c>
      <c r="BD4719" s="91" t="str">
        <f t="shared" si="292"/>
        <v xml:space="preserve"> </v>
      </c>
      <c r="BE4719" s="92">
        <f t="shared" si="293"/>
        <v>0</v>
      </c>
    </row>
    <row r="4720" spans="1:57" s="74" customFormat="1" ht="50.1" customHeight="1" x14ac:dyDescent="0.2">
      <c r="A4720" s="78"/>
      <c r="B4720" s="78"/>
      <c r="C4720" s="78"/>
      <c r="D4720" s="78"/>
      <c r="E4720" s="79" t="str">
        <f>+IF(C4720&lt;&gt;"",VLOOKUP(MID(C4720,18,5),NIVELES!$A$133:$B$213,2,0),"")</f>
        <v/>
      </c>
      <c r="F4720" s="80"/>
      <c r="G4720" s="81" t="str">
        <f>+IF(F4720&lt;&gt;"",VLOOKUP(F4720,NIVELES!$A$246:$C$464,3,0),"")</f>
        <v/>
      </c>
      <c r="H4720" s="82"/>
      <c r="I4720" s="78"/>
      <c r="J4720" s="78"/>
      <c r="K4720" s="78"/>
      <c r="L4720" s="78"/>
      <c r="M4720" s="78"/>
      <c r="N4720" s="78"/>
      <c r="O4720" s="78"/>
      <c r="P4720" s="82"/>
      <c r="Q4720" s="78"/>
      <c r="R4720" s="82"/>
      <c r="S4720" s="82"/>
      <c r="T4720" s="82"/>
      <c r="U4720" s="82"/>
      <c r="V4720" s="82"/>
      <c r="W4720" s="82"/>
      <c r="X4720" s="82"/>
      <c r="Y4720" s="82"/>
      <c r="Z4720" s="82"/>
      <c r="AA4720" s="82"/>
      <c r="AB4720" s="82"/>
      <c r="AC4720" s="82"/>
      <c r="AD4720" s="85" t="str">
        <f>IF(A4720&lt;&gt;"",IF(D4720="DIRECCIÓN_DE_TRANSFERENCIAS","280 0031",VLOOKUP(C4720,NIVELES!$A$14:$B$105,2,0)),"")</f>
        <v/>
      </c>
      <c r="AE4720" s="86"/>
      <c r="AF4720" s="86"/>
      <c r="AG4720" s="79" t="str">
        <f>+IF(AF4720&lt;&gt;"",VLOOKUP(AF4720,NIVELES!$A$666:$B$673,2,0),"")</f>
        <v/>
      </c>
      <c r="AH4720" s="78"/>
      <c r="AI4720" s="79" t="str">
        <f>IF(AH4720&lt;&gt;"",VLOOKUP(CONCATENATE(AG4720,AH4720),NIVELES!$B$676:$C$745,2,0),"")</f>
        <v/>
      </c>
      <c r="AJ4720" s="78"/>
      <c r="AK4720" s="79" t="str">
        <f>+IF(AJ4720&lt;&gt;"",VLOOKUP(AJ4720,NIVELES!$A$816:$B$892,2,0),"")</f>
        <v/>
      </c>
      <c r="AL4720" s="78"/>
      <c r="AM4720" s="78"/>
      <c r="AN4720" s="79" t="str">
        <f>IF(AM4720&lt;&gt;"",+VLOOKUP(AM4720,NIVELES!$A$1652:$B$2466,2,0),"")</f>
        <v/>
      </c>
      <c r="AO4720" s="87"/>
      <c r="AP4720" s="88"/>
      <c r="AQ4720" s="88"/>
      <c r="AR4720" s="88"/>
      <c r="AS4720" s="88"/>
      <c r="AT4720" s="88"/>
      <c r="AU4720" s="88"/>
      <c r="AV4720" s="88"/>
      <c r="AW4720" s="88"/>
      <c r="AX4720" s="88"/>
      <c r="AY4720" s="88"/>
      <c r="AZ4720" s="88"/>
      <c r="BA4720" s="88"/>
      <c r="BB4720" s="89">
        <f t="shared" si="291"/>
        <v>0</v>
      </c>
      <c r="BC4720" s="90" t="str">
        <f t="shared" si="290"/>
        <v xml:space="preserve"> </v>
      </c>
      <c r="BD4720" s="91" t="str">
        <f t="shared" si="292"/>
        <v xml:space="preserve"> </v>
      </c>
      <c r="BE4720" s="92">
        <f t="shared" si="293"/>
        <v>0</v>
      </c>
    </row>
    <row r="4721" spans="1:57" s="74" customFormat="1" ht="50.1" customHeight="1" x14ac:dyDescent="0.2">
      <c r="A4721" s="78"/>
      <c r="B4721" s="78"/>
      <c r="C4721" s="78"/>
      <c r="D4721" s="78"/>
      <c r="E4721" s="79" t="str">
        <f>+IF(C4721&lt;&gt;"",VLOOKUP(MID(C4721,18,5),NIVELES!$A$133:$B$213,2,0),"")</f>
        <v/>
      </c>
      <c r="F4721" s="80"/>
      <c r="G4721" s="81" t="str">
        <f>+IF(F4721&lt;&gt;"",VLOOKUP(F4721,NIVELES!$A$246:$C$464,3,0),"")</f>
        <v/>
      </c>
      <c r="H4721" s="82"/>
      <c r="I4721" s="78"/>
      <c r="J4721" s="78"/>
      <c r="K4721" s="78"/>
      <c r="L4721" s="78"/>
      <c r="M4721" s="78"/>
      <c r="N4721" s="78"/>
      <c r="O4721" s="78"/>
      <c r="P4721" s="82"/>
      <c r="Q4721" s="78"/>
      <c r="R4721" s="82"/>
      <c r="S4721" s="82"/>
      <c r="T4721" s="82"/>
      <c r="U4721" s="82"/>
      <c r="V4721" s="82"/>
      <c r="W4721" s="82"/>
      <c r="X4721" s="82"/>
      <c r="Y4721" s="82"/>
      <c r="Z4721" s="82"/>
      <c r="AA4721" s="82"/>
      <c r="AB4721" s="82"/>
      <c r="AC4721" s="82"/>
      <c r="AD4721" s="85" t="str">
        <f>IF(A4721&lt;&gt;"",IF(D4721="DIRECCIÓN_DE_TRANSFERENCIAS","280 0031",VLOOKUP(C4721,NIVELES!$A$14:$B$105,2,0)),"")</f>
        <v/>
      </c>
      <c r="AE4721" s="86"/>
      <c r="AF4721" s="86"/>
      <c r="AG4721" s="79" t="str">
        <f>+IF(AF4721&lt;&gt;"",VLOOKUP(AF4721,NIVELES!$A$666:$B$673,2,0),"")</f>
        <v/>
      </c>
      <c r="AH4721" s="78"/>
      <c r="AI4721" s="79" t="str">
        <f>IF(AH4721&lt;&gt;"",VLOOKUP(CONCATENATE(AG4721,AH4721),NIVELES!$B$676:$C$745,2,0),"")</f>
        <v/>
      </c>
      <c r="AJ4721" s="78"/>
      <c r="AK4721" s="79" t="str">
        <f>+IF(AJ4721&lt;&gt;"",VLOOKUP(AJ4721,NIVELES!$A$816:$B$892,2,0),"")</f>
        <v/>
      </c>
      <c r="AL4721" s="78"/>
      <c r="AM4721" s="78"/>
      <c r="AN4721" s="79" t="str">
        <f>IF(AM4721&lt;&gt;"",+VLOOKUP(AM4721,NIVELES!$A$1652:$B$2466,2,0),"")</f>
        <v/>
      </c>
      <c r="AO4721" s="87"/>
      <c r="AP4721" s="88"/>
      <c r="AQ4721" s="88"/>
      <c r="AR4721" s="88"/>
      <c r="AS4721" s="88"/>
      <c r="AT4721" s="88"/>
      <c r="AU4721" s="88"/>
      <c r="AV4721" s="88"/>
      <c r="AW4721" s="88"/>
      <c r="AX4721" s="88"/>
      <c r="AY4721" s="88"/>
      <c r="AZ4721" s="88"/>
      <c r="BA4721" s="88"/>
      <c r="BB4721" s="89">
        <f t="shared" si="291"/>
        <v>0</v>
      </c>
      <c r="BC4721" s="90" t="str">
        <f t="shared" si="290"/>
        <v xml:space="preserve"> </v>
      </c>
      <c r="BD4721" s="91" t="str">
        <f t="shared" si="292"/>
        <v xml:space="preserve"> </v>
      </c>
      <c r="BE4721" s="92">
        <f t="shared" si="293"/>
        <v>0</v>
      </c>
    </row>
    <row r="4722" spans="1:57" s="74" customFormat="1" ht="50.1" customHeight="1" x14ac:dyDescent="0.2">
      <c r="A4722" s="78"/>
      <c r="B4722" s="78"/>
      <c r="C4722" s="78"/>
      <c r="D4722" s="78"/>
      <c r="E4722" s="79" t="str">
        <f>+IF(C4722&lt;&gt;"",VLOOKUP(MID(C4722,18,5),NIVELES!$A$133:$B$213,2,0),"")</f>
        <v/>
      </c>
      <c r="F4722" s="80"/>
      <c r="G4722" s="81" t="str">
        <f>+IF(F4722&lt;&gt;"",VLOOKUP(F4722,NIVELES!$A$246:$C$464,3,0),"")</f>
        <v/>
      </c>
      <c r="H4722" s="82"/>
      <c r="I4722" s="78"/>
      <c r="J4722" s="78"/>
      <c r="K4722" s="78"/>
      <c r="L4722" s="78"/>
      <c r="M4722" s="78"/>
      <c r="N4722" s="78"/>
      <c r="O4722" s="78"/>
      <c r="P4722" s="82"/>
      <c r="Q4722" s="78"/>
      <c r="R4722" s="82"/>
      <c r="S4722" s="82"/>
      <c r="T4722" s="82"/>
      <c r="U4722" s="82"/>
      <c r="V4722" s="82"/>
      <c r="W4722" s="82"/>
      <c r="X4722" s="82"/>
      <c r="Y4722" s="82"/>
      <c r="Z4722" s="82"/>
      <c r="AA4722" s="82"/>
      <c r="AB4722" s="82"/>
      <c r="AC4722" s="82"/>
      <c r="AD4722" s="85" t="str">
        <f>IF(A4722&lt;&gt;"",IF(D4722="DIRECCIÓN_DE_TRANSFERENCIAS","280 0031",VLOOKUP(C4722,NIVELES!$A$14:$B$105,2,0)),"")</f>
        <v/>
      </c>
      <c r="AE4722" s="86"/>
      <c r="AF4722" s="86"/>
      <c r="AG4722" s="79" t="str">
        <f>+IF(AF4722&lt;&gt;"",VLOOKUP(AF4722,NIVELES!$A$666:$B$673,2,0),"")</f>
        <v/>
      </c>
      <c r="AH4722" s="78"/>
      <c r="AI4722" s="79" t="str">
        <f>IF(AH4722&lt;&gt;"",VLOOKUP(CONCATENATE(AG4722,AH4722),NIVELES!$B$676:$C$745,2,0),"")</f>
        <v/>
      </c>
      <c r="AJ4722" s="78"/>
      <c r="AK4722" s="79" t="str">
        <f>+IF(AJ4722&lt;&gt;"",VLOOKUP(AJ4722,NIVELES!$A$816:$B$892,2,0),"")</f>
        <v/>
      </c>
      <c r="AL4722" s="78"/>
      <c r="AM4722" s="78"/>
      <c r="AN4722" s="79" t="str">
        <f>IF(AM4722&lt;&gt;"",+VLOOKUP(AM4722,NIVELES!$A$1652:$B$2466,2,0),"")</f>
        <v/>
      </c>
      <c r="AO4722" s="87"/>
      <c r="AP4722" s="88"/>
      <c r="AQ4722" s="88"/>
      <c r="AR4722" s="88"/>
      <c r="AS4722" s="88"/>
      <c r="AT4722" s="88"/>
      <c r="AU4722" s="88"/>
      <c r="AV4722" s="88"/>
      <c r="AW4722" s="88"/>
      <c r="AX4722" s="88"/>
      <c r="AY4722" s="88"/>
      <c r="AZ4722" s="88"/>
      <c r="BA4722" s="88"/>
      <c r="BB4722" s="89">
        <f t="shared" si="291"/>
        <v>0</v>
      </c>
      <c r="BC4722" s="90" t="str">
        <f t="shared" si="290"/>
        <v xml:space="preserve"> </v>
      </c>
      <c r="BD4722" s="91" t="str">
        <f t="shared" si="292"/>
        <v xml:space="preserve"> </v>
      </c>
      <c r="BE4722" s="92">
        <f t="shared" si="293"/>
        <v>0</v>
      </c>
    </row>
    <row r="4723" spans="1:57" s="74" customFormat="1" ht="50.1" customHeight="1" x14ac:dyDescent="0.2">
      <c r="A4723" s="78"/>
      <c r="B4723" s="78"/>
      <c r="C4723" s="78"/>
      <c r="D4723" s="78"/>
      <c r="E4723" s="79" t="str">
        <f>+IF(C4723&lt;&gt;"",VLOOKUP(MID(C4723,18,5),NIVELES!$A$133:$B$213,2,0),"")</f>
        <v/>
      </c>
      <c r="F4723" s="80"/>
      <c r="G4723" s="81" t="str">
        <f>+IF(F4723&lt;&gt;"",VLOOKUP(F4723,NIVELES!$A$246:$C$464,3,0),"")</f>
        <v/>
      </c>
      <c r="H4723" s="82"/>
      <c r="I4723" s="78"/>
      <c r="J4723" s="78"/>
      <c r="K4723" s="78"/>
      <c r="L4723" s="78"/>
      <c r="M4723" s="78"/>
      <c r="N4723" s="78"/>
      <c r="O4723" s="78"/>
      <c r="P4723" s="82"/>
      <c r="Q4723" s="78"/>
      <c r="R4723" s="82"/>
      <c r="S4723" s="82"/>
      <c r="T4723" s="82"/>
      <c r="U4723" s="82"/>
      <c r="V4723" s="82"/>
      <c r="W4723" s="82"/>
      <c r="X4723" s="82"/>
      <c r="Y4723" s="82"/>
      <c r="Z4723" s="82"/>
      <c r="AA4723" s="82"/>
      <c r="AB4723" s="82"/>
      <c r="AC4723" s="82"/>
      <c r="AD4723" s="85" t="str">
        <f>IF(A4723&lt;&gt;"",IF(D4723="DIRECCIÓN_DE_TRANSFERENCIAS","280 0031",VLOOKUP(C4723,NIVELES!$A$14:$B$105,2,0)),"")</f>
        <v/>
      </c>
      <c r="AE4723" s="86"/>
      <c r="AF4723" s="86"/>
      <c r="AG4723" s="79" t="str">
        <f>+IF(AF4723&lt;&gt;"",VLOOKUP(AF4723,NIVELES!$A$666:$B$673,2,0),"")</f>
        <v/>
      </c>
      <c r="AH4723" s="78"/>
      <c r="AI4723" s="79" t="str">
        <f>IF(AH4723&lt;&gt;"",VLOOKUP(CONCATENATE(AG4723,AH4723),NIVELES!$B$676:$C$745,2,0),"")</f>
        <v/>
      </c>
      <c r="AJ4723" s="78"/>
      <c r="AK4723" s="79" t="str">
        <f>+IF(AJ4723&lt;&gt;"",VLOOKUP(AJ4723,NIVELES!$A$816:$B$892,2,0),"")</f>
        <v/>
      </c>
      <c r="AL4723" s="78"/>
      <c r="AM4723" s="78"/>
      <c r="AN4723" s="79" t="str">
        <f>IF(AM4723&lt;&gt;"",+VLOOKUP(AM4723,NIVELES!$A$1652:$B$2466,2,0),"")</f>
        <v/>
      </c>
      <c r="AO4723" s="87"/>
      <c r="AP4723" s="88"/>
      <c r="AQ4723" s="88"/>
      <c r="AR4723" s="88"/>
      <c r="AS4723" s="88"/>
      <c r="AT4723" s="88"/>
      <c r="AU4723" s="88"/>
      <c r="AV4723" s="88"/>
      <c r="AW4723" s="88"/>
      <c r="AX4723" s="88"/>
      <c r="AY4723" s="88"/>
      <c r="AZ4723" s="88"/>
      <c r="BA4723" s="88"/>
      <c r="BB4723" s="89">
        <f t="shared" si="291"/>
        <v>0</v>
      </c>
      <c r="BC4723" s="90" t="str">
        <f t="shared" si="290"/>
        <v xml:space="preserve"> </v>
      </c>
      <c r="BD4723" s="91" t="str">
        <f t="shared" si="292"/>
        <v xml:space="preserve"> </v>
      </c>
      <c r="BE4723" s="92">
        <f t="shared" si="293"/>
        <v>0</v>
      </c>
    </row>
    <row r="4724" spans="1:57" s="74" customFormat="1" ht="50.1" customHeight="1" x14ac:dyDescent="0.2">
      <c r="A4724" s="78"/>
      <c r="B4724" s="78"/>
      <c r="C4724" s="78"/>
      <c r="D4724" s="78"/>
      <c r="E4724" s="79" t="str">
        <f>+IF(C4724&lt;&gt;"",VLOOKUP(MID(C4724,18,5),NIVELES!$A$133:$B$213,2,0),"")</f>
        <v/>
      </c>
      <c r="F4724" s="80"/>
      <c r="G4724" s="81" t="str">
        <f>+IF(F4724&lt;&gt;"",VLOOKUP(F4724,NIVELES!$A$246:$C$464,3,0),"")</f>
        <v/>
      </c>
      <c r="H4724" s="82"/>
      <c r="I4724" s="78"/>
      <c r="J4724" s="78"/>
      <c r="K4724" s="78"/>
      <c r="L4724" s="78"/>
      <c r="M4724" s="78"/>
      <c r="N4724" s="78"/>
      <c r="O4724" s="78"/>
      <c r="P4724" s="82"/>
      <c r="Q4724" s="78"/>
      <c r="R4724" s="82"/>
      <c r="S4724" s="82"/>
      <c r="T4724" s="82"/>
      <c r="U4724" s="82"/>
      <c r="V4724" s="82"/>
      <c r="W4724" s="82"/>
      <c r="X4724" s="82"/>
      <c r="Y4724" s="82"/>
      <c r="Z4724" s="82"/>
      <c r="AA4724" s="82"/>
      <c r="AB4724" s="82"/>
      <c r="AC4724" s="82"/>
      <c r="AD4724" s="85" t="str">
        <f>IF(A4724&lt;&gt;"",IF(D4724="DIRECCIÓN_DE_TRANSFERENCIAS","280 0031",VLOOKUP(C4724,NIVELES!$A$14:$B$105,2,0)),"")</f>
        <v/>
      </c>
      <c r="AE4724" s="86"/>
      <c r="AF4724" s="86"/>
      <c r="AG4724" s="79" t="str">
        <f>+IF(AF4724&lt;&gt;"",VLOOKUP(AF4724,NIVELES!$A$666:$B$673,2,0),"")</f>
        <v/>
      </c>
      <c r="AH4724" s="78"/>
      <c r="AI4724" s="79" t="str">
        <f>IF(AH4724&lt;&gt;"",VLOOKUP(CONCATENATE(AG4724,AH4724),NIVELES!$B$676:$C$745,2,0),"")</f>
        <v/>
      </c>
      <c r="AJ4724" s="78"/>
      <c r="AK4724" s="79" t="str">
        <f>+IF(AJ4724&lt;&gt;"",VLOOKUP(AJ4724,NIVELES!$A$816:$B$892,2,0),"")</f>
        <v/>
      </c>
      <c r="AL4724" s="78"/>
      <c r="AM4724" s="78"/>
      <c r="AN4724" s="79" t="str">
        <f>IF(AM4724&lt;&gt;"",+VLOOKUP(AM4724,NIVELES!$A$1652:$B$2466,2,0),"")</f>
        <v/>
      </c>
      <c r="AO4724" s="87"/>
      <c r="AP4724" s="88"/>
      <c r="AQ4724" s="88"/>
      <c r="AR4724" s="88"/>
      <c r="AS4724" s="88"/>
      <c r="AT4724" s="88"/>
      <c r="AU4724" s="88"/>
      <c r="AV4724" s="88"/>
      <c r="AW4724" s="88"/>
      <c r="AX4724" s="88"/>
      <c r="AY4724" s="88"/>
      <c r="AZ4724" s="88"/>
      <c r="BA4724" s="88"/>
      <c r="BB4724" s="89">
        <f t="shared" si="291"/>
        <v>0</v>
      </c>
      <c r="BC4724" s="90" t="str">
        <f t="shared" si="290"/>
        <v xml:space="preserve"> </v>
      </c>
      <c r="BD4724" s="91" t="str">
        <f t="shared" si="292"/>
        <v xml:space="preserve"> </v>
      </c>
      <c r="BE4724" s="92">
        <f t="shared" si="293"/>
        <v>0</v>
      </c>
    </row>
    <row r="4725" spans="1:57" s="74" customFormat="1" ht="50.1" customHeight="1" x14ac:dyDescent="0.2">
      <c r="A4725" s="78"/>
      <c r="B4725" s="78"/>
      <c r="C4725" s="78"/>
      <c r="D4725" s="78"/>
      <c r="E4725" s="79" t="str">
        <f>+IF(C4725&lt;&gt;"",VLOOKUP(MID(C4725,18,5),NIVELES!$A$133:$B$213,2,0),"")</f>
        <v/>
      </c>
      <c r="F4725" s="80"/>
      <c r="G4725" s="81" t="str">
        <f>+IF(F4725&lt;&gt;"",VLOOKUP(F4725,NIVELES!$A$246:$C$464,3,0),"")</f>
        <v/>
      </c>
      <c r="H4725" s="82"/>
      <c r="I4725" s="78"/>
      <c r="J4725" s="78"/>
      <c r="K4725" s="78"/>
      <c r="L4725" s="78"/>
      <c r="M4725" s="78"/>
      <c r="N4725" s="78"/>
      <c r="O4725" s="78"/>
      <c r="P4725" s="82"/>
      <c r="Q4725" s="78"/>
      <c r="R4725" s="82"/>
      <c r="S4725" s="82"/>
      <c r="T4725" s="82"/>
      <c r="U4725" s="82"/>
      <c r="V4725" s="82"/>
      <c r="W4725" s="82"/>
      <c r="X4725" s="82"/>
      <c r="Y4725" s="82"/>
      <c r="Z4725" s="82"/>
      <c r="AA4725" s="82"/>
      <c r="AB4725" s="82"/>
      <c r="AC4725" s="82"/>
      <c r="AD4725" s="85" t="str">
        <f>IF(A4725&lt;&gt;"",IF(D4725="DIRECCIÓN_DE_TRANSFERENCIAS","280 0031",VLOOKUP(C4725,NIVELES!$A$14:$B$105,2,0)),"")</f>
        <v/>
      </c>
      <c r="AE4725" s="86"/>
      <c r="AF4725" s="86"/>
      <c r="AG4725" s="79" t="str">
        <f>+IF(AF4725&lt;&gt;"",VLOOKUP(AF4725,NIVELES!$A$666:$B$673,2,0),"")</f>
        <v/>
      </c>
      <c r="AH4725" s="78"/>
      <c r="AI4725" s="79" t="str">
        <f>IF(AH4725&lt;&gt;"",VLOOKUP(CONCATENATE(AG4725,AH4725),NIVELES!$B$676:$C$745,2,0),"")</f>
        <v/>
      </c>
      <c r="AJ4725" s="78"/>
      <c r="AK4725" s="79" t="str">
        <f>+IF(AJ4725&lt;&gt;"",VLOOKUP(AJ4725,NIVELES!$A$816:$B$892,2,0),"")</f>
        <v/>
      </c>
      <c r="AL4725" s="78"/>
      <c r="AM4725" s="78"/>
      <c r="AN4725" s="79" t="str">
        <f>IF(AM4725&lt;&gt;"",+VLOOKUP(AM4725,NIVELES!$A$1652:$B$2466,2,0),"")</f>
        <v/>
      </c>
      <c r="AO4725" s="87"/>
      <c r="AP4725" s="88"/>
      <c r="AQ4725" s="88"/>
      <c r="AR4725" s="88"/>
      <c r="AS4725" s="88"/>
      <c r="AT4725" s="88"/>
      <c r="AU4725" s="88"/>
      <c r="AV4725" s="88"/>
      <c r="AW4725" s="88"/>
      <c r="AX4725" s="88"/>
      <c r="AY4725" s="88"/>
      <c r="AZ4725" s="88"/>
      <c r="BA4725" s="88"/>
      <c r="BB4725" s="89">
        <f t="shared" si="291"/>
        <v>0</v>
      </c>
      <c r="BC4725" s="90" t="str">
        <f t="shared" si="290"/>
        <v xml:space="preserve"> </v>
      </c>
      <c r="BD4725" s="91" t="str">
        <f t="shared" si="292"/>
        <v xml:space="preserve"> </v>
      </c>
      <c r="BE4725" s="92">
        <f t="shared" si="293"/>
        <v>0</v>
      </c>
    </row>
    <row r="4726" spans="1:57" s="74" customFormat="1" ht="50.1" customHeight="1" x14ac:dyDescent="0.2">
      <c r="A4726" s="78"/>
      <c r="B4726" s="78"/>
      <c r="C4726" s="78"/>
      <c r="D4726" s="78"/>
      <c r="E4726" s="79" t="str">
        <f>+IF(C4726&lt;&gt;"",VLOOKUP(MID(C4726,18,5),NIVELES!$A$133:$B$213,2,0),"")</f>
        <v/>
      </c>
      <c r="F4726" s="80"/>
      <c r="G4726" s="81" t="str">
        <f>+IF(F4726&lt;&gt;"",VLOOKUP(F4726,NIVELES!$A$246:$C$464,3,0),"")</f>
        <v/>
      </c>
      <c r="H4726" s="82"/>
      <c r="I4726" s="78"/>
      <c r="J4726" s="78"/>
      <c r="K4726" s="78"/>
      <c r="L4726" s="78"/>
      <c r="M4726" s="78"/>
      <c r="N4726" s="78"/>
      <c r="O4726" s="78"/>
      <c r="P4726" s="82"/>
      <c r="Q4726" s="78"/>
      <c r="R4726" s="82"/>
      <c r="S4726" s="82"/>
      <c r="T4726" s="82"/>
      <c r="U4726" s="82"/>
      <c r="V4726" s="82"/>
      <c r="W4726" s="82"/>
      <c r="X4726" s="82"/>
      <c r="Y4726" s="82"/>
      <c r="Z4726" s="82"/>
      <c r="AA4726" s="82"/>
      <c r="AB4726" s="82"/>
      <c r="AC4726" s="82"/>
      <c r="AD4726" s="85" t="str">
        <f>IF(A4726&lt;&gt;"",IF(D4726="DIRECCIÓN_DE_TRANSFERENCIAS","280 0031",VLOOKUP(C4726,NIVELES!$A$14:$B$105,2,0)),"")</f>
        <v/>
      </c>
      <c r="AE4726" s="86"/>
      <c r="AF4726" s="86"/>
      <c r="AG4726" s="79" t="str">
        <f>+IF(AF4726&lt;&gt;"",VLOOKUP(AF4726,NIVELES!$A$666:$B$673,2,0),"")</f>
        <v/>
      </c>
      <c r="AH4726" s="78"/>
      <c r="AI4726" s="79" t="str">
        <f>IF(AH4726&lt;&gt;"",VLOOKUP(CONCATENATE(AG4726,AH4726),NIVELES!$B$676:$C$745,2,0),"")</f>
        <v/>
      </c>
      <c r="AJ4726" s="78"/>
      <c r="AK4726" s="79" t="str">
        <f>+IF(AJ4726&lt;&gt;"",VLOOKUP(AJ4726,NIVELES!$A$816:$B$892,2,0),"")</f>
        <v/>
      </c>
      <c r="AL4726" s="78"/>
      <c r="AM4726" s="78"/>
      <c r="AN4726" s="79" t="str">
        <f>IF(AM4726&lt;&gt;"",+VLOOKUP(AM4726,NIVELES!$A$1652:$B$2466,2,0),"")</f>
        <v/>
      </c>
      <c r="AO4726" s="87"/>
      <c r="AP4726" s="88"/>
      <c r="AQ4726" s="88"/>
      <c r="AR4726" s="88"/>
      <c r="AS4726" s="88"/>
      <c r="AT4726" s="88"/>
      <c r="AU4726" s="88"/>
      <c r="AV4726" s="88"/>
      <c r="AW4726" s="88"/>
      <c r="AX4726" s="88"/>
      <c r="AY4726" s="88"/>
      <c r="AZ4726" s="88"/>
      <c r="BA4726" s="88"/>
      <c r="BB4726" s="89">
        <f t="shared" si="291"/>
        <v>0</v>
      </c>
      <c r="BC4726" s="90" t="str">
        <f t="shared" si="290"/>
        <v xml:space="preserve"> </v>
      </c>
      <c r="BD4726" s="91" t="str">
        <f t="shared" si="292"/>
        <v xml:space="preserve"> </v>
      </c>
      <c r="BE4726" s="92">
        <f t="shared" si="293"/>
        <v>0</v>
      </c>
    </row>
    <row r="4727" spans="1:57" s="74" customFormat="1" ht="50.1" customHeight="1" x14ac:dyDescent="0.2">
      <c r="A4727" s="78"/>
      <c r="B4727" s="78"/>
      <c r="C4727" s="78"/>
      <c r="D4727" s="78"/>
      <c r="E4727" s="79" t="str">
        <f>+IF(C4727&lt;&gt;"",VLOOKUP(MID(C4727,18,5),NIVELES!$A$133:$B$213,2,0),"")</f>
        <v/>
      </c>
      <c r="F4727" s="80"/>
      <c r="G4727" s="81" t="str">
        <f>+IF(F4727&lt;&gt;"",VLOOKUP(F4727,NIVELES!$A$246:$C$464,3,0),"")</f>
        <v/>
      </c>
      <c r="H4727" s="82"/>
      <c r="I4727" s="78"/>
      <c r="J4727" s="78"/>
      <c r="K4727" s="78"/>
      <c r="L4727" s="78"/>
      <c r="M4727" s="78"/>
      <c r="N4727" s="78"/>
      <c r="O4727" s="78"/>
      <c r="P4727" s="82"/>
      <c r="Q4727" s="78"/>
      <c r="R4727" s="82"/>
      <c r="S4727" s="82"/>
      <c r="T4727" s="82"/>
      <c r="U4727" s="82"/>
      <c r="V4727" s="82"/>
      <c r="W4727" s="82"/>
      <c r="X4727" s="82"/>
      <c r="Y4727" s="82"/>
      <c r="Z4727" s="82"/>
      <c r="AA4727" s="82"/>
      <c r="AB4727" s="82"/>
      <c r="AC4727" s="82"/>
      <c r="AD4727" s="85" t="str">
        <f>IF(A4727&lt;&gt;"",IF(D4727="DIRECCIÓN_DE_TRANSFERENCIAS","280 0031",VLOOKUP(C4727,NIVELES!$A$14:$B$105,2,0)),"")</f>
        <v/>
      </c>
      <c r="AE4727" s="86"/>
      <c r="AF4727" s="86"/>
      <c r="AG4727" s="79" t="str">
        <f>+IF(AF4727&lt;&gt;"",VLOOKUP(AF4727,NIVELES!$A$666:$B$673,2,0),"")</f>
        <v/>
      </c>
      <c r="AH4727" s="78"/>
      <c r="AI4727" s="79" t="str">
        <f>IF(AH4727&lt;&gt;"",VLOOKUP(CONCATENATE(AG4727,AH4727),NIVELES!$B$676:$C$745,2,0),"")</f>
        <v/>
      </c>
      <c r="AJ4727" s="78"/>
      <c r="AK4727" s="79" t="str">
        <f>+IF(AJ4727&lt;&gt;"",VLOOKUP(AJ4727,NIVELES!$A$816:$B$892,2,0),"")</f>
        <v/>
      </c>
      <c r="AL4727" s="78"/>
      <c r="AM4727" s="78"/>
      <c r="AN4727" s="79" t="str">
        <f>IF(AM4727&lt;&gt;"",+VLOOKUP(AM4727,NIVELES!$A$1652:$B$2466,2,0),"")</f>
        <v/>
      </c>
      <c r="AO4727" s="87"/>
      <c r="AP4727" s="88"/>
      <c r="AQ4727" s="88"/>
      <c r="AR4727" s="88"/>
      <c r="AS4727" s="88"/>
      <c r="AT4727" s="88"/>
      <c r="AU4727" s="88"/>
      <c r="AV4727" s="88"/>
      <c r="AW4727" s="88"/>
      <c r="AX4727" s="88"/>
      <c r="AY4727" s="88"/>
      <c r="AZ4727" s="88"/>
      <c r="BA4727" s="88"/>
      <c r="BB4727" s="89">
        <f t="shared" si="291"/>
        <v>0</v>
      </c>
      <c r="BC4727" s="90" t="str">
        <f t="shared" si="290"/>
        <v xml:space="preserve"> </v>
      </c>
      <c r="BD4727" s="91" t="str">
        <f t="shared" si="292"/>
        <v xml:space="preserve"> </v>
      </c>
      <c r="BE4727" s="92">
        <f t="shared" si="293"/>
        <v>0</v>
      </c>
    </row>
    <row r="4728" spans="1:57" s="74" customFormat="1" ht="50.1" customHeight="1" x14ac:dyDescent="0.2">
      <c r="A4728" s="78"/>
      <c r="B4728" s="78"/>
      <c r="C4728" s="78"/>
      <c r="D4728" s="78"/>
      <c r="E4728" s="79" t="str">
        <f>+IF(C4728&lt;&gt;"",VLOOKUP(MID(C4728,18,5),NIVELES!$A$133:$B$213,2,0),"")</f>
        <v/>
      </c>
      <c r="F4728" s="80"/>
      <c r="G4728" s="81" t="str">
        <f>+IF(F4728&lt;&gt;"",VLOOKUP(F4728,NIVELES!$A$246:$C$464,3,0),"")</f>
        <v/>
      </c>
      <c r="H4728" s="82"/>
      <c r="I4728" s="78"/>
      <c r="J4728" s="78"/>
      <c r="K4728" s="78"/>
      <c r="L4728" s="78"/>
      <c r="M4728" s="78"/>
      <c r="N4728" s="78"/>
      <c r="O4728" s="78"/>
      <c r="P4728" s="82"/>
      <c r="Q4728" s="78"/>
      <c r="R4728" s="82"/>
      <c r="S4728" s="82"/>
      <c r="T4728" s="82"/>
      <c r="U4728" s="82"/>
      <c r="V4728" s="82"/>
      <c r="W4728" s="82"/>
      <c r="X4728" s="82"/>
      <c r="Y4728" s="82"/>
      <c r="Z4728" s="82"/>
      <c r="AA4728" s="82"/>
      <c r="AB4728" s="82"/>
      <c r="AC4728" s="82"/>
      <c r="AD4728" s="85" t="str">
        <f>IF(A4728&lt;&gt;"",IF(D4728="DIRECCIÓN_DE_TRANSFERENCIAS","280 0031",VLOOKUP(C4728,NIVELES!$A$14:$B$105,2,0)),"")</f>
        <v/>
      </c>
      <c r="AE4728" s="86"/>
      <c r="AF4728" s="86"/>
      <c r="AG4728" s="79" t="str">
        <f>+IF(AF4728&lt;&gt;"",VLOOKUP(AF4728,NIVELES!$A$666:$B$673,2,0),"")</f>
        <v/>
      </c>
      <c r="AH4728" s="78"/>
      <c r="AI4728" s="79" t="str">
        <f>IF(AH4728&lt;&gt;"",VLOOKUP(CONCATENATE(AG4728,AH4728),NIVELES!$B$676:$C$745,2,0),"")</f>
        <v/>
      </c>
      <c r="AJ4728" s="78"/>
      <c r="AK4728" s="79" t="str">
        <f>+IF(AJ4728&lt;&gt;"",VLOOKUP(AJ4728,NIVELES!$A$816:$B$892,2,0),"")</f>
        <v/>
      </c>
      <c r="AL4728" s="78"/>
      <c r="AM4728" s="78"/>
      <c r="AN4728" s="79" t="str">
        <f>IF(AM4728&lt;&gt;"",+VLOOKUP(AM4728,NIVELES!$A$1652:$B$2466,2,0),"")</f>
        <v/>
      </c>
      <c r="AO4728" s="87"/>
      <c r="AP4728" s="88"/>
      <c r="AQ4728" s="88"/>
      <c r="AR4728" s="88"/>
      <c r="AS4728" s="88"/>
      <c r="AT4728" s="88"/>
      <c r="AU4728" s="88"/>
      <c r="AV4728" s="88"/>
      <c r="AW4728" s="88"/>
      <c r="AX4728" s="88"/>
      <c r="AY4728" s="88"/>
      <c r="AZ4728" s="88"/>
      <c r="BA4728" s="88"/>
      <c r="BB4728" s="89">
        <f t="shared" si="291"/>
        <v>0</v>
      </c>
      <c r="BC4728" s="90" t="str">
        <f t="shared" si="290"/>
        <v xml:space="preserve"> </v>
      </c>
      <c r="BD4728" s="91" t="str">
        <f t="shared" si="292"/>
        <v xml:space="preserve"> </v>
      </c>
      <c r="BE4728" s="92">
        <f t="shared" si="293"/>
        <v>0</v>
      </c>
    </row>
    <row r="4729" spans="1:57" s="74" customFormat="1" ht="50.1" customHeight="1" x14ac:dyDescent="0.2">
      <c r="A4729" s="78"/>
      <c r="B4729" s="78"/>
      <c r="C4729" s="78"/>
      <c r="D4729" s="78"/>
      <c r="E4729" s="79" t="str">
        <f>+IF(C4729&lt;&gt;"",VLOOKUP(MID(C4729,18,5),NIVELES!$A$133:$B$213,2,0),"")</f>
        <v/>
      </c>
      <c r="F4729" s="80"/>
      <c r="G4729" s="81" t="str">
        <f>+IF(F4729&lt;&gt;"",VLOOKUP(F4729,NIVELES!$A$246:$C$464,3,0),"")</f>
        <v/>
      </c>
      <c r="H4729" s="82"/>
      <c r="I4729" s="78"/>
      <c r="J4729" s="78"/>
      <c r="K4729" s="78"/>
      <c r="L4729" s="78"/>
      <c r="M4729" s="78"/>
      <c r="N4729" s="78"/>
      <c r="O4729" s="78"/>
      <c r="P4729" s="82"/>
      <c r="Q4729" s="78"/>
      <c r="R4729" s="82"/>
      <c r="S4729" s="82"/>
      <c r="T4729" s="82"/>
      <c r="U4729" s="82"/>
      <c r="V4729" s="82"/>
      <c r="W4729" s="82"/>
      <c r="X4729" s="82"/>
      <c r="Y4729" s="82"/>
      <c r="Z4729" s="82"/>
      <c r="AA4729" s="82"/>
      <c r="AB4729" s="82"/>
      <c r="AC4729" s="82"/>
      <c r="AD4729" s="85" t="str">
        <f>IF(A4729&lt;&gt;"",IF(D4729="DIRECCIÓN_DE_TRANSFERENCIAS","280 0031",VLOOKUP(C4729,NIVELES!$A$14:$B$105,2,0)),"")</f>
        <v/>
      </c>
      <c r="AE4729" s="86"/>
      <c r="AF4729" s="86"/>
      <c r="AG4729" s="79" t="str">
        <f>+IF(AF4729&lt;&gt;"",VLOOKUP(AF4729,NIVELES!$A$666:$B$673,2,0),"")</f>
        <v/>
      </c>
      <c r="AH4729" s="78"/>
      <c r="AI4729" s="79" t="str">
        <f>IF(AH4729&lt;&gt;"",VLOOKUP(CONCATENATE(AG4729,AH4729),NIVELES!$B$676:$C$745,2,0),"")</f>
        <v/>
      </c>
      <c r="AJ4729" s="78"/>
      <c r="AK4729" s="79" t="str">
        <f>+IF(AJ4729&lt;&gt;"",VLOOKUP(AJ4729,NIVELES!$A$816:$B$892,2,0),"")</f>
        <v/>
      </c>
      <c r="AL4729" s="78"/>
      <c r="AM4729" s="78"/>
      <c r="AN4729" s="79" t="str">
        <f>IF(AM4729&lt;&gt;"",+VLOOKUP(AM4729,NIVELES!$A$1652:$B$2466,2,0),"")</f>
        <v/>
      </c>
      <c r="AO4729" s="87"/>
      <c r="AP4729" s="88"/>
      <c r="AQ4729" s="88"/>
      <c r="AR4729" s="88"/>
      <c r="AS4729" s="88"/>
      <c r="AT4729" s="88"/>
      <c r="AU4729" s="88"/>
      <c r="AV4729" s="88"/>
      <c r="AW4729" s="88"/>
      <c r="AX4729" s="88"/>
      <c r="AY4729" s="88"/>
      <c r="AZ4729" s="88"/>
      <c r="BA4729" s="88"/>
      <c r="BB4729" s="89">
        <f t="shared" si="291"/>
        <v>0</v>
      </c>
      <c r="BC4729" s="90" t="str">
        <f t="shared" si="290"/>
        <v xml:space="preserve"> </v>
      </c>
      <c r="BD4729" s="91" t="str">
        <f t="shared" si="292"/>
        <v xml:space="preserve"> </v>
      </c>
      <c r="BE4729" s="92">
        <f t="shared" si="293"/>
        <v>0</v>
      </c>
    </row>
    <row r="4730" spans="1:57" s="74" customFormat="1" ht="50.1" customHeight="1" x14ac:dyDescent="0.2">
      <c r="A4730" s="78"/>
      <c r="B4730" s="78"/>
      <c r="C4730" s="78"/>
      <c r="D4730" s="78"/>
      <c r="E4730" s="79" t="str">
        <f>+IF(C4730&lt;&gt;"",VLOOKUP(MID(C4730,18,5),NIVELES!$A$133:$B$213,2,0),"")</f>
        <v/>
      </c>
      <c r="F4730" s="80"/>
      <c r="G4730" s="81" t="str">
        <f>+IF(F4730&lt;&gt;"",VLOOKUP(F4730,NIVELES!$A$246:$C$464,3,0),"")</f>
        <v/>
      </c>
      <c r="H4730" s="82"/>
      <c r="I4730" s="78"/>
      <c r="J4730" s="78"/>
      <c r="K4730" s="78"/>
      <c r="L4730" s="78"/>
      <c r="M4730" s="78"/>
      <c r="N4730" s="78"/>
      <c r="O4730" s="78"/>
      <c r="P4730" s="82"/>
      <c r="Q4730" s="78"/>
      <c r="R4730" s="82"/>
      <c r="S4730" s="82"/>
      <c r="T4730" s="82"/>
      <c r="U4730" s="82"/>
      <c r="V4730" s="82"/>
      <c r="W4730" s="82"/>
      <c r="X4730" s="82"/>
      <c r="Y4730" s="82"/>
      <c r="Z4730" s="82"/>
      <c r="AA4730" s="82"/>
      <c r="AB4730" s="82"/>
      <c r="AC4730" s="82"/>
      <c r="AD4730" s="85" t="str">
        <f>IF(A4730&lt;&gt;"",IF(D4730="DIRECCIÓN_DE_TRANSFERENCIAS","280 0031",VLOOKUP(C4730,NIVELES!$A$14:$B$105,2,0)),"")</f>
        <v/>
      </c>
      <c r="AE4730" s="86"/>
      <c r="AF4730" s="86"/>
      <c r="AG4730" s="79" t="str">
        <f>+IF(AF4730&lt;&gt;"",VLOOKUP(AF4730,NIVELES!$A$666:$B$673,2,0),"")</f>
        <v/>
      </c>
      <c r="AH4730" s="78"/>
      <c r="AI4730" s="79" t="str">
        <f>IF(AH4730&lt;&gt;"",VLOOKUP(CONCATENATE(AG4730,AH4730),NIVELES!$B$676:$C$745,2,0),"")</f>
        <v/>
      </c>
      <c r="AJ4730" s="78"/>
      <c r="AK4730" s="79" t="str">
        <f>+IF(AJ4730&lt;&gt;"",VLOOKUP(AJ4730,NIVELES!$A$816:$B$892,2,0),"")</f>
        <v/>
      </c>
      <c r="AL4730" s="78"/>
      <c r="AM4730" s="78"/>
      <c r="AN4730" s="79" t="str">
        <f>IF(AM4730&lt;&gt;"",+VLOOKUP(AM4730,NIVELES!$A$1652:$B$2466,2,0),"")</f>
        <v/>
      </c>
      <c r="AO4730" s="87"/>
      <c r="AP4730" s="88"/>
      <c r="AQ4730" s="88"/>
      <c r="AR4730" s="88"/>
      <c r="AS4730" s="88"/>
      <c r="AT4730" s="88"/>
      <c r="AU4730" s="88"/>
      <c r="AV4730" s="88"/>
      <c r="AW4730" s="88"/>
      <c r="AX4730" s="88"/>
      <c r="AY4730" s="88"/>
      <c r="AZ4730" s="88"/>
      <c r="BA4730" s="88"/>
      <c r="BB4730" s="89">
        <f t="shared" si="291"/>
        <v>0</v>
      </c>
      <c r="BC4730" s="90" t="str">
        <f t="shared" si="290"/>
        <v xml:space="preserve"> </v>
      </c>
      <c r="BD4730" s="91" t="str">
        <f t="shared" si="292"/>
        <v xml:space="preserve"> </v>
      </c>
      <c r="BE4730" s="92">
        <f t="shared" si="293"/>
        <v>0</v>
      </c>
    </row>
    <row r="4731" spans="1:57" s="74" customFormat="1" ht="50.1" customHeight="1" x14ac:dyDescent="0.2">
      <c r="A4731" s="78"/>
      <c r="B4731" s="78"/>
      <c r="C4731" s="78"/>
      <c r="D4731" s="78"/>
      <c r="E4731" s="79" t="str">
        <f>+IF(C4731&lt;&gt;"",VLOOKUP(MID(C4731,18,5),NIVELES!$A$133:$B$213,2,0),"")</f>
        <v/>
      </c>
      <c r="F4731" s="80"/>
      <c r="G4731" s="81" t="str">
        <f>+IF(F4731&lt;&gt;"",VLOOKUP(F4731,NIVELES!$A$246:$C$464,3,0),"")</f>
        <v/>
      </c>
      <c r="H4731" s="82"/>
      <c r="I4731" s="78"/>
      <c r="J4731" s="78"/>
      <c r="K4731" s="78"/>
      <c r="L4731" s="78"/>
      <c r="M4731" s="78"/>
      <c r="N4731" s="78"/>
      <c r="O4731" s="78"/>
      <c r="P4731" s="82"/>
      <c r="Q4731" s="78"/>
      <c r="R4731" s="82"/>
      <c r="S4731" s="82"/>
      <c r="T4731" s="82"/>
      <c r="U4731" s="82"/>
      <c r="V4731" s="82"/>
      <c r="W4731" s="82"/>
      <c r="X4731" s="82"/>
      <c r="Y4731" s="82"/>
      <c r="Z4731" s="82"/>
      <c r="AA4731" s="82"/>
      <c r="AB4731" s="82"/>
      <c r="AC4731" s="82"/>
      <c r="AD4731" s="85" t="str">
        <f>IF(A4731&lt;&gt;"",IF(D4731="DIRECCIÓN_DE_TRANSFERENCIAS","280 0031",VLOOKUP(C4731,NIVELES!$A$14:$B$105,2,0)),"")</f>
        <v/>
      </c>
      <c r="AE4731" s="86"/>
      <c r="AF4731" s="86"/>
      <c r="AG4731" s="79" t="str">
        <f>+IF(AF4731&lt;&gt;"",VLOOKUP(AF4731,NIVELES!$A$666:$B$673,2,0),"")</f>
        <v/>
      </c>
      <c r="AH4731" s="78"/>
      <c r="AI4731" s="79" t="str">
        <f>IF(AH4731&lt;&gt;"",VLOOKUP(CONCATENATE(AG4731,AH4731),NIVELES!$B$676:$C$745,2,0),"")</f>
        <v/>
      </c>
      <c r="AJ4731" s="78"/>
      <c r="AK4731" s="79" t="str">
        <f>+IF(AJ4731&lt;&gt;"",VLOOKUP(AJ4731,NIVELES!$A$816:$B$892,2,0),"")</f>
        <v/>
      </c>
      <c r="AL4731" s="78"/>
      <c r="AM4731" s="78"/>
      <c r="AN4731" s="79" t="str">
        <f>IF(AM4731&lt;&gt;"",+VLOOKUP(AM4731,NIVELES!$A$1652:$B$2466,2,0),"")</f>
        <v/>
      </c>
      <c r="AO4731" s="87"/>
      <c r="AP4731" s="88"/>
      <c r="AQ4731" s="88"/>
      <c r="AR4731" s="88"/>
      <c r="AS4731" s="88"/>
      <c r="AT4731" s="88"/>
      <c r="AU4731" s="88"/>
      <c r="AV4731" s="88"/>
      <c r="AW4731" s="88"/>
      <c r="AX4731" s="88"/>
      <c r="AY4731" s="88"/>
      <c r="AZ4731" s="88"/>
      <c r="BA4731" s="88"/>
      <c r="BB4731" s="89">
        <f t="shared" si="291"/>
        <v>0</v>
      </c>
      <c r="BC4731" s="90" t="str">
        <f t="shared" si="290"/>
        <v xml:space="preserve"> </v>
      </c>
      <c r="BD4731" s="91" t="str">
        <f t="shared" si="292"/>
        <v xml:space="preserve"> </v>
      </c>
      <c r="BE4731" s="92">
        <f t="shared" si="293"/>
        <v>0</v>
      </c>
    </row>
    <row r="4732" spans="1:57" s="74" customFormat="1" ht="50.1" customHeight="1" x14ac:dyDescent="0.2">
      <c r="A4732" s="78"/>
      <c r="B4732" s="78"/>
      <c r="C4732" s="78"/>
      <c r="D4732" s="78"/>
      <c r="E4732" s="79" t="str">
        <f>+IF(C4732&lt;&gt;"",VLOOKUP(MID(C4732,18,5),NIVELES!$A$133:$B$213,2,0),"")</f>
        <v/>
      </c>
      <c r="F4732" s="80"/>
      <c r="G4732" s="81" t="str">
        <f>+IF(F4732&lt;&gt;"",VLOOKUP(F4732,NIVELES!$A$246:$C$464,3,0),"")</f>
        <v/>
      </c>
      <c r="H4732" s="82"/>
      <c r="I4732" s="78"/>
      <c r="J4732" s="78"/>
      <c r="K4732" s="78"/>
      <c r="L4732" s="78"/>
      <c r="M4732" s="78"/>
      <c r="N4732" s="78"/>
      <c r="O4732" s="78"/>
      <c r="P4732" s="82"/>
      <c r="Q4732" s="78"/>
      <c r="R4732" s="82"/>
      <c r="S4732" s="82"/>
      <c r="T4732" s="82"/>
      <c r="U4732" s="82"/>
      <c r="V4732" s="82"/>
      <c r="W4732" s="82"/>
      <c r="X4732" s="82"/>
      <c r="Y4732" s="82"/>
      <c r="Z4732" s="82"/>
      <c r="AA4732" s="82"/>
      <c r="AB4732" s="82"/>
      <c r="AC4732" s="82"/>
      <c r="AD4732" s="85" t="str">
        <f>IF(A4732&lt;&gt;"",IF(D4732="DIRECCIÓN_DE_TRANSFERENCIAS","280 0031",VLOOKUP(C4732,NIVELES!$A$14:$B$105,2,0)),"")</f>
        <v/>
      </c>
      <c r="AE4732" s="86"/>
      <c r="AF4732" s="86"/>
      <c r="AG4732" s="79" t="str">
        <f>+IF(AF4732&lt;&gt;"",VLOOKUP(AF4732,NIVELES!$A$666:$B$673,2,0),"")</f>
        <v/>
      </c>
      <c r="AH4732" s="78"/>
      <c r="AI4732" s="79" t="str">
        <f>IF(AH4732&lt;&gt;"",VLOOKUP(CONCATENATE(AG4732,AH4732),NIVELES!$B$676:$C$745,2,0),"")</f>
        <v/>
      </c>
      <c r="AJ4732" s="78"/>
      <c r="AK4732" s="79" t="str">
        <f>+IF(AJ4732&lt;&gt;"",VLOOKUP(AJ4732,NIVELES!$A$816:$B$892,2,0),"")</f>
        <v/>
      </c>
      <c r="AL4732" s="78"/>
      <c r="AM4732" s="78"/>
      <c r="AN4732" s="79" t="str">
        <f>IF(AM4732&lt;&gt;"",+VLOOKUP(AM4732,NIVELES!$A$1652:$B$2466,2,0),"")</f>
        <v/>
      </c>
      <c r="AO4732" s="87"/>
      <c r="AP4732" s="88"/>
      <c r="AQ4732" s="88"/>
      <c r="AR4732" s="88"/>
      <c r="AS4732" s="88"/>
      <c r="AT4732" s="88"/>
      <c r="AU4732" s="88"/>
      <c r="AV4732" s="88"/>
      <c r="AW4732" s="88"/>
      <c r="AX4732" s="88"/>
      <c r="AY4732" s="88"/>
      <c r="AZ4732" s="88"/>
      <c r="BA4732" s="88"/>
      <c r="BB4732" s="89">
        <f t="shared" si="291"/>
        <v>0</v>
      </c>
      <c r="BC4732" s="90" t="str">
        <f t="shared" si="290"/>
        <v xml:space="preserve"> </v>
      </c>
      <c r="BD4732" s="91" t="str">
        <f t="shared" si="292"/>
        <v xml:space="preserve"> </v>
      </c>
      <c r="BE4732" s="92">
        <f t="shared" si="293"/>
        <v>0</v>
      </c>
    </row>
    <row r="4733" spans="1:57" s="74" customFormat="1" ht="50.1" customHeight="1" x14ac:dyDescent="0.2">
      <c r="A4733" s="78"/>
      <c r="B4733" s="78"/>
      <c r="C4733" s="78"/>
      <c r="D4733" s="78"/>
      <c r="E4733" s="79" t="str">
        <f>+IF(C4733&lt;&gt;"",VLOOKUP(MID(C4733,18,5),NIVELES!$A$133:$B$213,2,0),"")</f>
        <v/>
      </c>
      <c r="F4733" s="80"/>
      <c r="G4733" s="81" t="str">
        <f>+IF(F4733&lt;&gt;"",VLOOKUP(F4733,NIVELES!$A$246:$C$464,3,0),"")</f>
        <v/>
      </c>
      <c r="H4733" s="82"/>
      <c r="I4733" s="78"/>
      <c r="J4733" s="78"/>
      <c r="K4733" s="78"/>
      <c r="L4733" s="78"/>
      <c r="M4733" s="78"/>
      <c r="N4733" s="78"/>
      <c r="O4733" s="78"/>
      <c r="P4733" s="82"/>
      <c r="Q4733" s="78"/>
      <c r="R4733" s="82"/>
      <c r="S4733" s="82"/>
      <c r="T4733" s="82"/>
      <c r="U4733" s="82"/>
      <c r="V4733" s="82"/>
      <c r="W4733" s="82"/>
      <c r="X4733" s="82"/>
      <c r="Y4733" s="82"/>
      <c r="Z4733" s="82"/>
      <c r="AA4733" s="82"/>
      <c r="AB4733" s="82"/>
      <c r="AC4733" s="82"/>
      <c r="AD4733" s="85" t="str">
        <f>IF(A4733&lt;&gt;"",IF(D4733="DIRECCIÓN_DE_TRANSFERENCIAS","280 0031",VLOOKUP(C4733,NIVELES!$A$14:$B$105,2,0)),"")</f>
        <v/>
      </c>
      <c r="AE4733" s="86"/>
      <c r="AF4733" s="86"/>
      <c r="AG4733" s="79" t="str">
        <f>+IF(AF4733&lt;&gt;"",VLOOKUP(AF4733,NIVELES!$A$666:$B$673,2,0),"")</f>
        <v/>
      </c>
      <c r="AH4733" s="78"/>
      <c r="AI4733" s="79" t="str">
        <f>IF(AH4733&lt;&gt;"",VLOOKUP(CONCATENATE(AG4733,AH4733),NIVELES!$B$676:$C$745,2,0),"")</f>
        <v/>
      </c>
      <c r="AJ4733" s="78"/>
      <c r="AK4733" s="79" t="str">
        <f>+IF(AJ4733&lt;&gt;"",VLOOKUP(AJ4733,NIVELES!$A$816:$B$892,2,0),"")</f>
        <v/>
      </c>
      <c r="AL4733" s="78"/>
      <c r="AM4733" s="78"/>
      <c r="AN4733" s="79" t="str">
        <f>IF(AM4733&lt;&gt;"",+VLOOKUP(AM4733,NIVELES!$A$1652:$B$2466,2,0),"")</f>
        <v/>
      </c>
      <c r="AO4733" s="87"/>
      <c r="AP4733" s="88"/>
      <c r="AQ4733" s="88"/>
      <c r="AR4733" s="88"/>
      <c r="AS4733" s="88"/>
      <c r="AT4733" s="88"/>
      <c r="AU4733" s="88"/>
      <c r="AV4733" s="88"/>
      <c r="AW4733" s="88"/>
      <c r="AX4733" s="88"/>
      <c r="AY4733" s="88"/>
      <c r="AZ4733" s="88"/>
      <c r="BA4733" s="88"/>
      <c r="BB4733" s="89">
        <f t="shared" si="291"/>
        <v>0</v>
      </c>
      <c r="BC4733" s="90" t="str">
        <f t="shared" si="290"/>
        <v xml:space="preserve"> </v>
      </c>
      <c r="BD4733" s="91" t="str">
        <f t="shared" si="292"/>
        <v xml:space="preserve"> </v>
      </c>
      <c r="BE4733" s="92">
        <f t="shared" si="293"/>
        <v>0</v>
      </c>
    </row>
    <row r="4734" spans="1:57" s="74" customFormat="1" ht="50.1" customHeight="1" x14ac:dyDescent="0.2">
      <c r="A4734" s="78"/>
      <c r="B4734" s="78"/>
      <c r="C4734" s="78"/>
      <c r="D4734" s="78"/>
      <c r="E4734" s="79" t="str">
        <f>+IF(C4734&lt;&gt;"",VLOOKUP(MID(C4734,18,5),NIVELES!$A$133:$B$213,2,0),"")</f>
        <v/>
      </c>
      <c r="F4734" s="80"/>
      <c r="G4734" s="81" t="str">
        <f>+IF(F4734&lt;&gt;"",VLOOKUP(F4734,NIVELES!$A$246:$C$464,3,0),"")</f>
        <v/>
      </c>
      <c r="H4734" s="82"/>
      <c r="I4734" s="78"/>
      <c r="J4734" s="78"/>
      <c r="K4734" s="78"/>
      <c r="L4734" s="78"/>
      <c r="M4734" s="78"/>
      <c r="N4734" s="78"/>
      <c r="O4734" s="78"/>
      <c r="P4734" s="82"/>
      <c r="Q4734" s="78"/>
      <c r="R4734" s="82"/>
      <c r="S4734" s="82"/>
      <c r="T4734" s="82"/>
      <c r="U4734" s="82"/>
      <c r="V4734" s="82"/>
      <c r="W4734" s="82"/>
      <c r="X4734" s="82"/>
      <c r="Y4734" s="82"/>
      <c r="Z4734" s="82"/>
      <c r="AA4734" s="82"/>
      <c r="AB4734" s="82"/>
      <c r="AC4734" s="82"/>
      <c r="AD4734" s="85" t="str">
        <f>IF(A4734&lt;&gt;"",IF(D4734="DIRECCIÓN_DE_TRANSFERENCIAS","280 0031",VLOOKUP(C4734,NIVELES!$A$14:$B$105,2,0)),"")</f>
        <v/>
      </c>
      <c r="AE4734" s="86"/>
      <c r="AF4734" s="86"/>
      <c r="AG4734" s="79" t="str">
        <f>+IF(AF4734&lt;&gt;"",VLOOKUP(AF4734,NIVELES!$A$666:$B$673,2,0),"")</f>
        <v/>
      </c>
      <c r="AH4734" s="78"/>
      <c r="AI4734" s="79" t="str">
        <f>IF(AH4734&lt;&gt;"",VLOOKUP(CONCATENATE(AG4734,AH4734),NIVELES!$B$676:$C$745,2,0),"")</f>
        <v/>
      </c>
      <c r="AJ4734" s="78"/>
      <c r="AK4734" s="79" t="str">
        <f>+IF(AJ4734&lt;&gt;"",VLOOKUP(AJ4734,NIVELES!$A$816:$B$892,2,0),"")</f>
        <v/>
      </c>
      <c r="AL4734" s="78"/>
      <c r="AM4734" s="78"/>
      <c r="AN4734" s="79" t="str">
        <f>IF(AM4734&lt;&gt;"",+VLOOKUP(AM4734,NIVELES!$A$1652:$B$2466,2,0),"")</f>
        <v/>
      </c>
      <c r="AO4734" s="87"/>
      <c r="AP4734" s="88"/>
      <c r="AQ4734" s="88"/>
      <c r="AR4734" s="88"/>
      <c r="AS4734" s="88"/>
      <c r="AT4734" s="88"/>
      <c r="AU4734" s="88"/>
      <c r="AV4734" s="88"/>
      <c r="AW4734" s="88"/>
      <c r="AX4734" s="88"/>
      <c r="AY4734" s="88"/>
      <c r="AZ4734" s="88"/>
      <c r="BA4734" s="88"/>
      <c r="BB4734" s="89">
        <f t="shared" si="291"/>
        <v>0</v>
      </c>
      <c r="BC4734" s="90" t="str">
        <f t="shared" si="290"/>
        <v xml:space="preserve"> </v>
      </c>
      <c r="BD4734" s="91" t="str">
        <f t="shared" si="292"/>
        <v xml:space="preserve"> </v>
      </c>
      <c r="BE4734" s="92">
        <f t="shared" si="293"/>
        <v>0</v>
      </c>
    </row>
    <row r="4735" spans="1:57" s="74" customFormat="1" ht="50.1" customHeight="1" x14ac:dyDescent="0.2">
      <c r="A4735" s="78"/>
      <c r="B4735" s="78"/>
      <c r="C4735" s="78"/>
      <c r="D4735" s="78"/>
      <c r="E4735" s="79" t="str">
        <f>+IF(C4735&lt;&gt;"",VLOOKUP(MID(C4735,18,5),NIVELES!$A$133:$B$213,2,0),"")</f>
        <v/>
      </c>
      <c r="F4735" s="80"/>
      <c r="G4735" s="81" t="str">
        <f>+IF(F4735&lt;&gt;"",VLOOKUP(F4735,NIVELES!$A$246:$C$464,3,0),"")</f>
        <v/>
      </c>
      <c r="H4735" s="82"/>
      <c r="I4735" s="78"/>
      <c r="J4735" s="78"/>
      <c r="K4735" s="78"/>
      <c r="L4735" s="78"/>
      <c r="M4735" s="78"/>
      <c r="N4735" s="78"/>
      <c r="O4735" s="78"/>
      <c r="P4735" s="82"/>
      <c r="Q4735" s="78"/>
      <c r="R4735" s="82"/>
      <c r="S4735" s="82"/>
      <c r="T4735" s="82"/>
      <c r="U4735" s="82"/>
      <c r="V4735" s="82"/>
      <c r="W4735" s="82"/>
      <c r="X4735" s="82"/>
      <c r="Y4735" s="82"/>
      <c r="Z4735" s="82"/>
      <c r="AA4735" s="82"/>
      <c r="AB4735" s="82"/>
      <c r="AC4735" s="82"/>
      <c r="AD4735" s="85" t="str">
        <f>IF(A4735&lt;&gt;"",IF(D4735="DIRECCIÓN_DE_TRANSFERENCIAS","280 0031",VLOOKUP(C4735,NIVELES!$A$14:$B$105,2,0)),"")</f>
        <v/>
      </c>
      <c r="AE4735" s="86"/>
      <c r="AF4735" s="86"/>
      <c r="AG4735" s="79" t="str">
        <f>+IF(AF4735&lt;&gt;"",VLOOKUP(AF4735,NIVELES!$A$666:$B$673,2,0),"")</f>
        <v/>
      </c>
      <c r="AH4735" s="78"/>
      <c r="AI4735" s="79" t="str">
        <f>IF(AH4735&lt;&gt;"",VLOOKUP(CONCATENATE(AG4735,AH4735),NIVELES!$B$676:$C$745,2,0),"")</f>
        <v/>
      </c>
      <c r="AJ4735" s="78"/>
      <c r="AK4735" s="79" t="str">
        <f>+IF(AJ4735&lt;&gt;"",VLOOKUP(AJ4735,NIVELES!$A$816:$B$892,2,0),"")</f>
        <v/>
      </c>
      <c r="AL4735" s="78"/>
      <c r="AM4735" s="78"/>
      <c r="AN4735" s="79" t="str">
        <f>IF(AM4735&lt;&gt;"",+VLOOKUP(AM4735,NIVELES!$A$1652:$B$2466,2,0),"")</f>
        <v/>
      </c>
      <c r="AO4735" s="87"/>
      <c r="AP4735" s="88"/>
      <c r="AQ4735" s="88"/>
      <c r="AR4735" s="88"/>
      <c r="AS4735" s="88"/>
      <c r="AT4735" s="88"/>
      <c r="AU4735" s="88"/>
      <c r="AV4735" s="88"/>
      <c r="AW4735" s="88"/>
      <c r="AX4735" s="88"/>
      <c r="AY4735" s="88"/>
      <c r="AZ4735" s="88"/>
      <c r="BA4735" s="88"/>
      <c r="BB4735" s="89">
        <f t="shared" si="291"/>
        <v>0</v>
      </c>
      <c r="BC4735" s="90" t="str">
        <f t="shared" si="290"/>
        <v xml:space="preserve"> </v>
      </c>
      <c r="BD4735" s="91" t="str">
        <f t="shared" si="292"/>
        <v xml:space="preserve"> </v>
      </c>
      <c r="BE4735" s="92">
        <f t="shared" si="293"/>
        <v>0</v>
      </c>
    </row>
    <row r="4736" spans="1:57" s="74" customFormat="1" ht="50.1" customHeight="1" x14ac:dyDescent="0.2">
      <c r="A4736" s="78"/>
      <c r="B4736" s="78"/>
      <c r="C4736" s="78"/>
      <c r="D4736" s="78"/>
      <c r="E4736" s="79" t="str">
        <f>+IF(C4736&lt;&gt;"",VLOOKUP(MID(C4736,18,5),NIVELES!$A$133:$B$213,2,0),"")</f>
        <v/>
      </c>
      <c r="F4736" s="80"/>
      <c r="G4736" s="81" t="str">
        <f>+IF(F4736&lt;&gt;"",VLOOKUP(F4736,NIVELES!$A$246:$C$464,3,0),"")</f>
        <v/>
      </c>
      <c r="H4736" s="82"/>
      <c r="I4736" s="78"/>
      <c r="J4736" s="78"/>
      <c r="K4736" s="78"/>
      <c r="L4736" s="78"/>
      <c r="M4736" s="78"/>
      <c r="N4736" s="78"/>
      <c r="O4736" s="78"/>
      <c r="P4736" s="82"/>
      <c r="Q4736" s="78"/>
      <c r="R4736" s="82"/>
      <c r="S4736" s="82"/>
      <c r="T4736" s="82"/>
      <c r="U4736" s="82"/>
      <c r="V4736" s="82"/>
      <c r="W4736" s="82"/>
      <c r="X4736" s="82"/>
      <c r="Y4736" s="82"/>
      <c r="Z4736" s="82"/>
      <c r="AA4736" s="82"/>
      <c r="AB4736" s="82"/>
      <c r="AC4736" s="82"/>
      <c r="AD4736" s="85" t="str">
        <f>IF(A4736&lt;&gt;"",IF(D4736="DIRECCIÓN_DE_TRANSFERENCIAS","280 0031",VLOOKUP(C4736,NIVELES!$A$14:$B$105,2,0)),"")</f>
        <v/>
      </c>
      <c r="AE4736" s="86"/>
      <c r="AF4736" s="86"/>
      <c r="AG4736" s="79" t="str">
        <f>+IF(AF4736&lt;&gt;"",VLOOKUP(AF4736,NIVELES!$A$666:$B$673,2,0),"")</f>
        <v/>
      </c>
      <c r="AH4736" s="78"/>
      <c r="AI4736" s="79" t="str">
        <f>IF(AH4736&lt;&gt;"",VLOOKUP(CONCATENATE(AG4736,AH4736),NIVELES!$B$676:$C$745,2,0),"")</f>
        <v/>
      </c>
      <c r="AJ4736" s="78"/>
      <c r="AK4736" s="79" t="str">
        <f>+IF(AJ4736&lt;&gt;"",VLOOKUP(AJ4736,NIVELES!$A$816:$B$892,2,0),"")</f>
        <v/>
      </c>
      <c r="AL4736" s="78"/>
      <c r="AM4736" s="78"/>
      <c r="AN4736" s="79" t="str">
        <f>IF(AM4736&lt;&gt;"",+VLOOKUP(AM4736,NIVELES!$A$1652:$B$2466,2,0),"")</f>
        <v/>
      </c>
      <c r="AO4736" s="87"/>
      <c r="AP4736" s="88"/>
      <c r="AQ4736" s="88"/>
      <c r="AR4736" s="88"/>
      <c r="AS4736" s="88"/>
      <c r="AT4736" s="88"/>
      <c r="AU4736" s="88"/>
      <c r="AV4736" s="88"/>
      <c r="AW4736" s="88"/>
      <c r="AX4736" s="88"/>
      <c r="AY4736" s="88"/>
      <c r="AZ4736" s="88"/>
      <c r="BA4736" s="88"/>
      <c r="BB4736" s="89">
        <f t="shared" si="291"/>
        <v>0</v>
      </c>
      <c r="BC4736" s="90" t="str">
        <f t="shared" si="290"/>
        <v xml:space="preserve"> </v>
      </c>
      <c r="BD4736" s="91" t="str">
        <f t="shared" si="292"/>
        <v xml:space="preserve"> </v>
      </c>
      <c r="BE4736" s="92">
        <f t="shared" si="293"/>
        <v>0</v>
      </c>
    </row>
    <row r="4737" spans="1:57" s="74" customFormat="1" ht="50.1" customHeight="1" x14ac:dyDescent="0.2">
      <c r="A4737" s="78"/>
      <c r="B4737" s="78"/>
      <c r="C4737" s="78"/>
      <c r="D4737" s="78"/>
      <c r="E4737" s="79" t="str">
        <f>+IF(C4737&lt;&gt;"",VLOOKUP(MID(C4737,18,5),NIVELES!$A$133:$B$213,2,0),"")</f>
        <v/>
      </c>
      <c r="F4737" s="80"/>
      <c r="G4737" s="81" t="str">
        <f>+IF(F4737&lt;&gt;"",VLOOKUP(F4737,NIVELES!$A$246:$C$464,3,0),"")</f>
        <v/>
      </c>
      <c r="H4737" s="82"/>
      <c r="I4737" s="78"/>
      <c r="J4737" s="78"/>
      <c r="K4737" s="78"/>
      <c r="L4737" s="78"/>
      <c r="M4737" s="78"/>
      <c r="N4737" s="78"/>
      <c r="O4737" s="78"/>
      <c r="P4737" s="82"/>
      <c r="Q4737" s="78"/>
      <c r="R4737" s="82"/>
      <c r="S4737" s="82"/>
      <c r="T4737" s="82"/>
      <c r="U4737" s="82"/>
      <c r="V4737" s="82"/>
      <c r="W4737" s="82"/>
      <c r="X4737" s="82"/>
      <c r="Y4737" s="82"/>
      <c r="Z4737" s="82"/>
      <c r="AA4737" s="82"/>
      <c r="AB4737" s="82"/>
      <c r="AC4737" s="82"/>
      <c r="AD4737" s="85" t="str">
        <f>IF(A4737&lt;&gt;"",IF(D4737="DIRECCIÓN_DE_TRANSFERENCIAS","280 0031",VLOOKUP(C4737,NIVELES!$A$14:$B$105,2,0)),"")</f>
        <v/>
      </c>
      <c r="AE4737" s="86"/>
      <c r="AF4737" s="86"/>
      <c r="AG4737" s="79" t="str">
        <f>+IF(AF4737&lt;&gt;"",VLOOKUP(AF4737,NIVELES!$A$666:$B$673,2,0),"")</f>
        <v/>
      </c>
      <c r="AH4737" s="78"/>
      <c r="AI4737" s="79" t="str">
        <f>IF(AH4737&lt;&gt;"",VLOOKUP(CONCATENATE(AG4737,AH4737),NIVELES!$B$676:$C$745,2,0),"")</f>
        <v/>
      </c>
      <c r="AJ4737" s="78"/>
      <c r="AK4737" s="79" t="str">
        <f>+IF(AJ4737&lt;&gt;"",VLOOKUP(AJ4737,NIVELES!$A$816:$B$892,2,0),"")</f>
        <v/>
      </c>
      <c r="AL4737" s="78"/>
      <c r="AM4737" s="78"/>
      <c r="AN4737" s="79" t="str">
        <f>IF(AM4737&lt;&gt;"",+VLOOKUP(AM4737,NIVELES!$A$1652:$B$2466,2,0),"")</f>
        <v/>
      </c>
      <c r="AO4737" s="87"/>
      <c r="AP4737" s="88"/>
      <c r="AQ4737" s="88"/>
      <c r="AR4737" s="88"/>
      <c r="AS4737" s="88"/>
      <c r="AT4737" s="88"/>
      <c r="AU4737" s="88"/>
      <c r="AV4737" s="88"/>
      <c r="AW4737" s="88"/>
      <c r="AX4737" s="88"/>
      <c r="AY4737" s="88"/>
      <c r="AZ4737" s="88"/>
      <c r="BA4737" s="88"/>
      <c r="BB4737" s="89">
        <f t="shared" si="291"/>
        <v>0</v>
      </c>
      <c r="BC4737" s="90" t="str">
        <f t="shared" si="290"/>
        <v xml:space="preserve"> </v>
      </c>
      <c r="BD4737" s="91" t="str">
        <f t="shared" si="292"/>
        <v xml:space="preserve"> </v>
      </c>
      <c r="BE4737" s="92">
        <f t="shared" si="293"/>
        <v>0</v>
      </c>
    </row>
    <row r="4738" spans="1:57" s="74" customFormat="1" ht="50.1" customHeight="1" x14ac:dyDescent="0.2">
      <c r="A4738" s="78"/>
      <c r="B4738" s="78"/>
      <c r="C4738" s="78"/>
      <c r="D4738" s="78"/>
      <c r="E4738" s="79" t="str">
        <f>+IF(C4738&lt;&gt;"",VLOOKUP(MID(C4738,18,5),NIVELES!$A$133:$B$213,2,0),"")</f>
        <v/>
      </c>
      <c r="F4738" s="80"/>
      <c r="G4738" s="81" t="str">
        <f>+IF(F4738&lt;&gt;"",VLOOKUP(F4738,NIVELES!$A$246:$C$464,3,0),"")</f>
        <v/>
      </c>
      <c r="H4738" s="82"/>
      <c r="I4738" s="78"/>
      <c r="J4738" s="78"/>
      <c r="K4738" s="78"/>
      <c r="L4738" s="78"/>
      <c r="M4738" s="78"/>
      <c r="N4738" s="78"/>
      <c r="O4738" s="78"/>
      <c r="P4738" s="82"/>
      <c r="Q4738" s="78"/>
      <c r="R4738" s="82"/>
      <c r="S4738" s="82"/>
      <c r="T4738" s="82"/>
      <c r="U4738" s="82"/>
      <c r="V4738" s="82"/>
      <c r="W4738" s="82"/>
      <c r="X4738" s="82"/>
      <c r="Y4738" s="82"/>
      <c r="Z4738" s="82"/>
      <c r="AA4738" s="82"/>
      <c r="AB4738" s="82"/>
      <c r="AC4738" s="82"/>
      <c r="AD4738" s="85" t="str">
        <f>IF(A4738&lt;&gt;"",IF(D4738="DIRECCIÓN_DE_TRANSFERENCIAS","280 0031",VLOOKUP(C4738,NIVELES!$A$14:$B$105,2,0)),"")</f>
        <v/>
      </c>
      <c r="AE4738" s="86"/>
      <c r="AF4738" s="86"/>
      <c r="AG4738" s="79" t="str">
        <f>+IF(AF4738&lt;&gt;"",VLOOKUP(AF4738,NIVELES!$A$666:$B$673,2,0),"")</f>
        <v/>
      </c>
      <c r="AH4738" s="78"/>
      <c r="AI4738" s="79" t="str">
        <f>IF(AH4738&lt;&gt;"",VLOOKUP(CONCATENATE(AG4738,AH4738),NIVELES!$B$676:$C$745,2,0),"")</f>
        <v/>
      </c>
      <c r="AJ4738" s="78"/>
      <c r="AK4738" s="79" t="str">
        <f>+IF(AJ4738&lt;&gt;"",VLOOKUP(AJ4738,NIVELES!$A$816:$B$892,2,0),"")</f>
        <v/>
      </c>
      <c r="AL4738" s="78"/>
      <c r="AM4738" s="78"/>
      <c r="AN4738" s="79" t="str">
        <f>IF(AM4738&lt;&gt;"",+VLOOKUP(AM4738,NIVELES!$A$1652:$B$2466,2,0),"")</f>
        <v/>
      </c>
      <c r="AO4738" s="87"/>
      <c r="AP4738" s="88"/>
      <c r="AQ4738" s="88"/>
      <c r="AR4738" s="88"/>
      <c r="AS4738" s="88"/>
      <c r="AT4738" s="88"/>
      <c r="AU4738" s="88"/>
      <c r="AV4738" s="88"/>
      <c r="AW4738" s="88"/>
      <c r="AX4738" s="88"/>
      <c r="AY4738" s="88"/>
      <c r="AZ4738" s="88"/>
      <c r="BA4738" s="88"/>
      <c r="BB4738" s="89">
        <f t="shared" si="291"/>
        <v>0</v>
      </c>
      <c r="BC4738" s="90" t="str">
        <f t="shared" si="290"/>
        <v xml:space="preserve"> </v>
      </c>
      <c r="BD4738" s="91" t="str">
        <f t="shared" si="292"/>
        <v xml:space="preserve"> </v>
      </c>
      <c r="BE4738" s="92">
        <f t="shared" si="293"/>
        <v>0</v>
      </c>
    </row>
    <row r="4739" spans="1:57" s="74" customFormat="1" ht="50.1" customHeight="1" x14ac:dyDescent="0.2">
      <c r="A4739" s="78"/>
      <c r="B4739" s="78"/>
      <c r="C4739" s="78"/>
      <c r="D4739" s="78"/>
      <c r="E4739" s="79" t="str">
        <f>+IF(C4739&lt;&gt;"",VLOOKUP(MID(C4739,18,5),NIVELES!$A$133:$B$213,2,0),"")</f>
        <v/>
      </c>
      <c r="F4739" s="80"/>
      <c r="G4739" s="81" t="str">
        <f>+IF(F4739&lt;&gt;"",VLOOKUP(F4739,NIVELES!$A$246:$C$464,3,0),"")</f>
        <v/>
      </c>
      <c r="H4739" s="82"/>
      <c r="I4739" s="78"/>
      <c r="J4739" s="78"/>
      <c r="K4739" s="78"/>
      <c r="L4739" s="78"/>
      <c r="M4739" s="78"/>
      <c r="N4739" s="78"/>
      <c r="O4739" s="78"/>
      <c r="P4739" s="82"/>
      <c r="Q4739" s="78"/>
      <c r="R4739" s="82"/>
      <c r="S4739" s="82"/>
      <c r="T4739" s="82"/>
      <c r="U4739" s="82"/>
      <c r="V4739" s="82"/>
      <c r="W4739" s="82"/>
      <c r="X4739" s="82"/>
      <c r="Y4739" s="82"/>
      <c r="Z4739" s="82"/>
      <c r="AA4739" s="82"/>
      <c r="AB4739" s="82"/>
      <c r="AC4739" s="82"/>
      <c r="AD4739" s="85" t="str">
        <f>IF(A4739&lt;&gt;"",IF(D4739="DIRECCIÓN_DE_TRANSFERENCIAS","280 0031",VLOOKUP(C4739,NIVELES!$A$14:$B$105,2,0)),"")</f>
        <v/>
      </c>
      <c r="AE4739" s="86"/>
      <c r="AF4739" s="86"/>
      <c r="AG4739" s="79" t="str">
        <f>+IF(AF4739&lt;&gt;"",VLOOKUP(AF4739,NIVELES!$A$666:$B$673,2,0),"")</f>
        <v/>
      </c>
      <c r="AH4739" s="78"/>
      <c r="AI4739" s="79" t="str">
        <f>IF(AH4739&lt;&gt;"",VLOOKUP(CONCATENATE(AG4739,AH4739),NIVELES!$B$676:$C$745,2,0),"")</f>
        <v/>
      </c>
      <c r="AJ4739" s="78"/>
      <c r="AK4739" s="79" t="str">
        <f>+IF(AJ4739&lt;&gt;"",VLOOKUP(AJ4739,NIVELES!$A$816:$B$892,2,0),"")</f>
        <v/>
      </c>
      <c r="AL4739" s="78"/>
      <c r="AM4739" s="78"/>
      <c r="AN4739" s="79" t="str">
        <f>IF(AM4739&lt;&gt;"",+VLOOKUP(AM4739,NIVELES!$A$1652:$B$2466,2,0),"")</f>
        <v/>
      </c>
      <c r="AO4739" s="87"/>
      <c r="AP4739" s="88"/>
      <c r="AQ4739" s="88"/>
      <c r="AR4739" s="88"/>
      <c r="AS4739" s="88"/>
      <c r="AT4739" s="88"/>
      <c r="AU4739" s="88"/>
      <c r="AV4739" s="88"/>
      <c r="AW4739" s="88"/>
      <c r="AX4739" s="88"/>
      <c r="AY4739" s="88"/>
      <c r="AZ4739" s="88"/>
      <c r="BA4739" s="88"/>
      <c r="BB4739" s="89">
        <f t="shared" si="291"/>
        <v>0</v>
      </c>
      <c r="BC4739" s="90" t="str">
        <f t="shared" si="290"/>
        <v xml:space="preserve"> </v>
      </c>
      <c r="BD4739" s="91" t="str">
        <f t="shared" si="292"/>
        <v xml:space="preserve"> </v>
      </c>
      <c r="BE4739" s="92">
        <f t="shared" si="293"/>
        <v>0</v>
      </c>
    </row>
    <row r="4740" spans="1:57" s="74" customFormat="1" ht="50.1" customHeight="1" x14ac:dyDescent="0.2">
      <c r="A4740" s="78"/>
      <c r="B4740" s="78"/>
      <c r="C4740" s="78"/>
      <c r="D4740" s="78"/>
      <c r="E4740" s="79" t="str">
        <f>+IF(C4740&lt;&gt;"",VLOOKUP(MID(C4740,18,5),NIVELES!$A$133:$B$213,2,0),"")</f>
        <v/>
      </c>
      <c r="F4740" s="80"/>
      <c r="G4740" s="81" t="str">
        <f>+IF(F4740&lt;&gt;"",VLOOKUP(F4740,NIVELES!$A$246:$C$464,3,0),"")</f>
        <v/>
      </c>
      <c r="H4740" s="82"/>
      <c r="I4740" s="78"/>
      <c r="J4740" s="78"/>
      <c r="K4740" s="78"/>
      <c r="L4740" s="78"/>
      <c r="M4740" s="78"/>
      <c r="N4740" s="78"/>
      <c r="O4740" s="78"/>
      <c r="P4740" s="82"/>
      <c r="Q4740" s="78"/>
      <c r="R4740" s="82"/>
      <c r="S4740" s="82"/>
      <c r="T4740" s="82"/>
      <c r="U4740" s="82"/>
      <c r="V4740" s="82"/>
      <c r="W4740" s="82"/>
      <c r="X4740" s="82"/>
      <c r="Y4740" s="82"/>
      <c r="Z4740" s="82"/>
      <c r="AA4740" s="82"/>
      <c r="AB4740" s="82"/>
      <c r="AC4740" s="82"/>
      <c r="AD4740" s="85" t="str">
        <f>IF(A4740&lt;&gt;"",IF(D4740="DIRECCIÓN_DE_TRANSFERENCIAS","280 0031",VLOOKUP(C4740,NIVELES!$A$14:$B$105,2,0)),"")</f>
        <v/>
      </c>
      <c r="AE4740" s="86"/>
      <c r="AF4740" s="86"/>
      <c r="AG4740" s="79" t="str">
        <f>+IF(AF4740&lt;&gt;"",VLOOKUP(AF4740,NIVELES!$A$666:$B$673,2,0),"")</f>
        <v/>
      </c>
      <c r="AH4740" s="78"/>
      <c r="AI4740" s="79" t="str">
        <f>IF(AH4740&lt;&gt;"",VLOOKUP(CONCATENATE(AG4740,AH4740),NIVELES!$B$676:$C$745,2,0),"")</f>
        <v/>
      </c>
      <c r="AJ4740" s="78"/>
      <c r="AK4740" s="79" t="str">
        <f>+IF(AJ4740&lt;&gt;"",VLOOKUP(AJ4740,NIVELES!$A$816:$B$892,2,0),"")</f>
        <v/>
      </c>
      <c r="AL4740" s="78"/>
      <c r="AM4740" s="78"/>
      <c r="AN4740" s="79" t="str">
        <f>IF(AM4740&lt;&gt;"",+VLOOKUP(AM4740,NIVELES!$A$1652:$B$2466,2,0),"")</f>
        <v/>
      </c>
      <c r="AO4740" s="87"/>
      <c r="AP4740" s="88"/>
      <c r="AQ4740" s="88"/>
      <c r="AR4740" s="88"/>
      <c r="AS4740" s="88"/>
      <c r="AT4740" s="88"/>
      <c r="AU4740" s="88"/>
      <c r="AV4740" s="88"/>
      <c r="AW4740" s="88"/>
      <c r="AX4740" s="88"/>
      <c r="AY4740" s="88"/>
      <c r="AZ4740" s="88"/>
      <c r="BA4740" s="88"/>
      <c r="BB4740" s="89">
        <f t="shared" si="291"/>
        <v>0</v>
      </c>
      <c r="BC4740" s="90" t="str">
        <f t="shared" si="290"/>
        <v xml:space="preserve"> </v>
      </c>
      <c r="BD4740" s="91" t="str">
        <f t="shared" si="292"/>
        <v xml:space="preserve"> </v>
      </c>
      <c r="BE4740" s="92">
        <f t="shared" si="293"/>
        <v>0</v>
      </c>
    </row>
    <row r="4741" spans="1:57" s="74" customFormat="1" ht="50.1" customHeight="1" x14ac:dyDescent="0.2">
      <c r="A4741" s="78"/>
      <c r="B4741" s="78"/>
      <c r="C4741" s="78"/>
      <c r="D4741" s="78"/>
      <c r="E4741" s="79" t="str">
        <f>+IF(C4741&lt;&gt;"",VLOOKUP(MID(C4741,18,5),NIVELES!$A$133:$B$213,2,0),"")</f>
        <v/>
      </c>
      <c r="F4741" s="80"/>
      <c r="G4741" s="81" t="str">
        <f>+IF(F4741&lt;&gt;"",VLOOKUP(F4741,NIVELES!$A$246:$C$464,3,0),"")</f>
        <v/>
      </c>
      <c r="H4741" s="82"/>
      <c r="I4741" s="78"/>
      <c r="J4741" s="78"/>
      <c r="K4741" s="78"/>
      <c r="L4741" s="78"/>
      <c r="M4741" s="78"/>
      <c r="N4741" s="78"/>
      <c r="O4741" s="78"/>
      <c r="P4741" s="82"/>
      <c r="Q4741" s="78"/>
      <c r="R4741" s="82"/>
      <c r="S4741" s="82"/>
      <c r="T4741" s="82"/>
      <c r="U4741" s="82"/>
      <c r="V4741" s="82"/>
      <c r="W4741" s="82"/>
      <c r="X4741" s="82"/>
      <c r="Y4741" s="82"/>
      <c r="Z4741" s="82"/>
      <c r="AA4741" s="82"/>
      <c r="AB4741" s="82"/>
      <c r="AC4741" s="82"/>
      <c r="AD4741" s="85" t="str">
        <f>IF(A4741&lt;&gt;"",IF(D4741="DIRECCIÓN_DE_TRANSFERENCIAS","280 0031",VLOOKUP(C4741,NIVELES!$A$14:$B$105,2,0)),"")</f>
        <v/>
      </c>
      <c r="AE4741" s="86"/>
      <c r="AF4741" s="86"/>
      <c r="AG4741" s="79" t="str">
        <f>+IF(AF4741&lt;&gt;"",VLOOKUP(AF4741,NIVELES!$A$666:$B$673,2,0),"")</f>
        <v/>
      </c>
      <c r="AH4741" s="78"/>
      <c r="AI4741" s="79" t="str">
        <f>IF(AH4741&lt;&gt;"",VLOOKUP(CONCATENATE(AG4741,AH4741),NIVELES!$B$676:$C$745,2,0),"")</f>
        <v/>
      </c>
      <c r="AJ4741" s="78"/>
      <c r="AK4741" s="79" t="str">
        <f>+IF(AJ4741&lt;&gt;"",VLOOKUP(AJ4741,NIVELES!$A$816:$B$892,2,0),"")</f>
        <v/>
      </c>
      <c r="AL4741" s="78"/>
      <c r="AM4741" s="78"/>
      <c r="AN4741" s="79" t="str">
        <f>IF(AM4741&lt;&gt;"",+VLOOKUP(AM4741,NIVELES!$A$1652:$B$2466,2,0),"")</f>
        <v/>
      </c>
      <c r="AO4741" s="87"/>
      <c r="AP4741" s="88"/>
      <c r="AQ4741" s="88"/>
      <c r="AR4741" s="88"/>
      <c r="AS4741" s="88"/>
      <c r="AT4741" s="88"/>
      <c r="AU4741" s="88"/>
      <c r="AV4741" s="88"/>
      <c r="AW4741" s="88"/>
      <c r="AX4741" s="88"/>
      <c r="AY4741" s="88"/>
      <c r="AZ4741" s="88"/>
      <c r="BA4741" s="88"/>
      <c r="BB4741" s="89">
        <f t="shared" si="291"/>
        <v>0</v>
      </c>
      <c r="BC4741" s="90" t="str">
        <f t="shared" si="290"/>
        <v xml:space="preserve"> </v>
      </c>
      <c r="BD4741" s="91" t="str">
        <f t="shared" si="292"/>
        <v xml:space="preserve"> </v>
      </c>
      <c r="BE4741" s="92">
        <f t="shared" si="293"/>
        <v>0</v>
      </c>
    </row>
    <row r="4742" spans="1:57" s="74" customFormat="1" ht="50.1" customHeight="1" x14ac:dyDescent="0.2">
      <c r="A4742" s="78"/>
      <c r="B4742" s="78"/>
      <c r="C4742" s="78"/>
      <c r="D4742" s="78"/>
      <c r="E4742" s="79" t="str">
        <f>+IF(C4742&lt;&gt;"",VLOOKUP(MID(C4742,18,5),NIVELES!$A$133:$B$213,2,0),"")</f>
        <v/>
      </c>
      <c r="F4742" s="80"/>
      <c r="G4742" s="81" t="str">
        <f>+IF(F4742&lt;&gt;"",VLOOKUP(F4742,NIVELES!$A$246:$C$464,3,0),"")</f>
        <v/>
      </c>
      <c r="H4742" s="82"/>
      <c r="I4742" s="78"/>
      <c r="J4742" s="78"/>
      <c r="K4742" s="78"/>
      <c r="L4742" s="78"/>
      <c r="M4742" s="78"/>
      <c r="N4742" s="78"/>
      <c r="O4742" s="78"/>
      <c r="P4742" s="82"/>
      <c r="Q4742" s="78"/>
      <c r="R4742" s="82"/>
      <c r="S4742" s="82"/>
      <c r="T4742" s="82"/>
      <c r="U4742" s="82"/>
      <c r="V4742" s="82"/>
      <c r="W4742" s="82"/>
      <c r="X4742" s="82"/>
      <c r="Y4742" s="82"/>
      <c r="Z4742" s="82"/>
      <c r="AA4742" s="82"/>
      <c r="AB4742" s="82"/>
      <c r="AC4742" s="82"/>
      <c r="AD4742" s="85" t="str">
        <f>IF(A4742&lt;&gt;"",IF(D4742="DIRECCIÓN_DE_TRANSFERENCIAS","280 0031",VLOOKUP(C4742,NIVELES!$A$14:$B$105,2,0)),"")</f>
        <v/>
      </c>
      <c r="AE4742" s="86"/>
      <c r="AF4742" s="86"/>
      <c r="AG4742" s="79" t="str">
        <f>+IF(AF4742&lt;&gt;"",VLOOKUP(AF4742,NIVELES!$A$666:$B$673,2,0),"")</f>
        <v/>
      </c>
      <c r="AH4742" s="78"/>
      <c r="AI4742" s="79" t="str">
        <f>IF(AH4742&lt;&gt;"",VLOOKUP(CONCATENATE(AG4742,AH4742),NIVELES!$B$676:$C$745,2,0),"")</f>
        <v/>
      </c>
      <c r="AJ4742" s="78"/>
      <c r="AK4742" s="79" t="str">
        <f>+IF(AJ4742&lt;&gt;"",VLOOKUP(AJ4742,NIVELES!$A$816:$B$892,2,0),"")</f>
        <v/>
      </c>
      <c r="AL4742" s="78"/>
      <c r="AM4742" s="78"/>
      <c r="AN4742" s="79" t="str">
        <f>IF(AM4742&lt;&gt;"",+VLOOKUP(AM4742,NIVELES!$A$1652:$B$2466,2,0),"")</f>
        <v/>
      </c>
      <c r="AO4742" s="87"/>
      <c r="AP4742" s="88"/>
      <c r="AQ4742" s="88"/>
      <c r="AR4742" s="88"/>
      <c r="AS4742" s="88"/>
      <c r="AT4742" s="88"/>
      <c r="AU4742" s="88"/>
      <c r="AV4742" s="88"/>
      <c r="AW4742" s="88"/>
      <c r="AX4742" s="88"/>
      <c r="AY4742" s="88"/>
      <c r="AZ4742" s="88"/>
      <c r="BA4742" s="88"/>
      <c r="BB4742" s="89">
        <f t="shared" si="291"/>
        <v>0</v>
      </c>
      <c r="BC4742" s="90" t="str">
        <f t="shared" si="290"/>
        <v xml:space="preserve"> </v>
      </c>
      <c r="BD4742" s="91" t="str">
        <f t="shared" si="292"/>
        <v xml:space="preserve"> </v>
      </c>
      <c r="BE4742" s="92">
        <f t="shared" si="293"/>
        <v>0</v>
      </c>
    </row>
    <row r="4743" spans="1:57" s="74" customFormat="1" ht="50.1" customHeight="1" x14ac:dyDescent="0.2">
      <c r="A4743" s="78"/>
      <c r="B4743" s="78"/>
      <c r="C4743" s="78"/>
      <c r="D4743" s="78"/>
      <c r="E4743" s="79" t="str">
        <f>+IF(C4743&lt;&gt;"",VLOOKUP(MID(C4743,18,5),NIVELES!$A$133:$B$213,2,0),"")</f>
        <v/>
      </c>
      <c r="F4743" s="80"/>
      <c r="G4743" s="81" t="str">
        <f>+IF(F4743&lt;&gt;"",VLOOKUP(F4743,NIVELES!$A$246:$C$464,3,0),"")</f>
        <v/>
      </c>
      <c r="H4743" s="82"/>
      <c r="I4743" s="78"/>
      <c r="J4743" s="78"/>
      <c r="K4743" s="78"/>
      <c r="L4743" s="78"/>
      <c r="M4743" s="78"/>
      <c r="N4743" s="78"/>
      <c r="O4743" s="78"/>
      <c r="P4743" s="82"/>
      <c r="Q4743" s="78"/>
      <c r="R4743" s="82"/>
      <c r="S4743" s="82"/>
      <c r="T4743" s="82"/>
      <c r="U4743" s="82"/>
      <c r="V4743" s="82"/>
      <c r="W4743" s="82"/>
      <c r="X4743" s="82"/>
      <c r="Y4743" s="82"/>
      <c r="Z4743" s="82"/>
      <c r="AA4743" s="82"/>
      <c r="AB4743" s="82"/>
      <c r="AC4743" s="82"/>
      <c r="AD4743" s="85" t="str">
        <f>IF(A4743&lt;&gt;"",IF(D4743="DIRECCIÓN_DE_TRANSFERENCIAS","280 0031",VLOOKUP(C4743,NIVELES!$A$14:$B$105,2,0)),"")</f>
        <v/>
      </c>
      <c r="AE4743" s="86"/>
      <c r="AF4743" s="86"/>
      <c r="AG4743" s="79" t="str">
        <f>+IF(AF4743&lt;&gt;"",VLOOKUP(AF4743,NIVELES!$A$666:$B$673,2,0),"")</f>
        <v/>
      </c>
      <c r="AH4743" s="78"/>
      <c r="AI4743" s="79" t="str">
        <f>IF(AH4743&lt;&gt;"",VLOOKUP(CONCATENATE(AG4743,AH4743),NIVELES!$B$676:$C$745,2,0),"")</f>
        <v/>
      </c>
      <c r="AJ4743" s="78"/>
      <c r="AK4743" s="79" t="str">
        <f>+IF(AJ4743&lt;&gt;"",VLOOKUP(AJ4743,NIVELES!$A$816:$B$892,2,0),"")</f>
        <v/>
      </c>
      <c r="AL4743" s="78"/>
      <c r="AM4743" s="78"/>
      <c r="AN4743" s="79" t="str">
        <f>IF(AM4743&lt;&gt;"",+VLOOKUP(AM4743,NIVELES!$A$1652:$B$2466,2,0),"")</f>
        <v/>
      </c>
      <c r="AO4743" s="87"/>
      <c r="AP4743" s="88"/>
      <c r="AQ4743" s="88"/>
      <c r="AR4743" s="88"/>
      <c r="AS4743" s="88"/>
      <c r="AT4743" s="88"/>
      <c r="AU4743" s="88"/>
      <c r="AV4743" s="88"/>
      <c r="AW4743" s="88"/>
      <c r="AX4743" s="88"/>
      <c r="AY4743" s="88"/>
      <c r="AZ4743" s="88"/>
      <c r="BA4743" s="88"/>
      <c r="BB4743" s="89">
        <f t="shared" si="291"/>
        <v>0</v>
      </c>
      <c r="BC4743" s="90" t="str">
        <f t="shared" ref="BC4743:BC4806" si="294">IF(A4743&lt;&gt;"",IF(AO4743&lt;&gt;"",IF(AO4743=BB4743,"OK",AO4743-BB4743),IF(AND(AO4743="",BB4743=""),"",AO4743-BB4743))," ")</f>
        <v xml:space="preserve"> </v>
      </c>
      <c r="BD4743" s="91" t="str">
        <f t="shared" si="292"/>
        <v xml:space="preserve"> </v>
      </c>
      <c r="BE4743" s="92">
        <f t="shared" si="293"/>
        <v>0</v>
      </c>
    </row>
    <row r="4744" spans="1:57" s="74" customFormat="1" ht="50.1" customHeight="1" x14ac:dyDescent="0.2">
      <c r="A4744" s="78"/>
      <c r="B4744" s="78"/>
      <c r="C4744" s="78"/>
      <c r="D4744" s="78"/>
      <c r="E4744" s="79" t="str">
        <f>+IF(C4744&lt;&gt;"",VLOOKUP(MID(C4744,18,5),NIVELES!$A$133:$B$213,2,0),"")</f>
        <v/>
      </c>
      <c r="F4744" s="80"/>
      <c r="G4744" s="81" t="str">
        <f>+IF(F4744&lt;&gt;"",VLOOKUP(F4744,NIVELES!$A$246:$C$464,3,0),"")</f>
        <v/>
      </c>
      <c r="H4744" s="82"/>
      <c r="I4744" s="78"/>
      <c r="J4744" s="78"/>
      <c r="K4744" s="78"/>
      <c r="L4744" s="78"/>
      <c r="M4744" s="78"/>
      <c r="N4744" s="78"/>
      <c r="O4744" s="78"/>
      <c r="P4744" s="82"/>
      <c r="Q4744" s="78"/>
      <c r="R4744" s="82"/>
      <c r="S4744" s="82"/>
      <c r="T4744" s="82"/>
      <c r="U4744" s="82"/>
      <c r="V4744" s="82"/>
      <c r="W4744" s="82"/>
      <c r="X4744" s="82"/>
      <c r="Y4744" s="82"/>
      <c r="Z4744" s="82"/>
      <c r="AA4744" s="82"/>
      <c r="AB4744" s="82"/>
      <c r="AC4744" s="82"/>
      <c r="AD4744" s="85" t="str">
        <f>IF(A4744&lt;&gt;"",IF(D4744="DIRECCIÓN_DE_TRANSFERENCIAS","280 0031",VLOOKUP(C4744,NIVELES!$A$14:$B$105,2,0)),"")</f>
        <v/>
      </c>
      <c r="AE4744" s="86"/>
      <c r="AF4744" s="86"/>
      <c r="AG4744" s="79" t="str">
        <f>+IF(AF4744&lt;&gt;"",VLOOKUP(AF4744,NIVELES!$A$666:$B$673,2,0),"")</f>
        <v/>
      </c>
      <c r="AH4744" s="78"/>
      <c r="AI4744" s="79" t="str">
        <f>IF(AH4744&lt;&gt;"",VLOOKUP(CONCATENATE(AG4744,AH4744),NIVELES!$B$676:$C$745,2,0),"")</f>
        <v/>
      </c>
      <c r="AJ4744" s="78"/>
      <c r="AK4744" s="79" t="str">
        <f>+IF(AJ4744&lt;&gt;"",VLOOKUP(AJ4744,NIVELES!$A$816:$B$892,2,0),"")</f>
        <v/>
      </c>
      <c r="AL4744" s="78"/>
      <c r="AM4744" s="78"/>
      <c r="AN4744" s="79" t="str">
        <f>IF(AM4744&lt;&gt;"",+VLOOKUP(AM4744,NIVELES!$A$1652:$B$2466,2,0),"")</f>
        <v/>
      </c>
      <c r="AO4744" s="87"/>
      <c r="AP4744" s="88"/>
      <c r="AQ4744" s="88"/>
      <c r="AR4744" s="88"/>
      <c r="AS4744" s="88"/>
      <c r="AT4744" s="88"/>
      <c r="AU4744" s="88"/>
      <c r="AV4744" s="88"/>
      <c r="AW4744" s="88"/>
      <c r="AX4744" s="88"/>
      <c r="AY4744" s="88"/>
      <c r="AZ4744" s="88"/>
      <c r="BA4744" s="88"/>
      <c r="BB4744" s="89">
        <f t="shared" ref="BB4744:BB4807" si="295">SUBTOTAL(9,AP4744:BA4744)</f>
        <v>0</v>
      </c>
      <c r="BC4744" s="90" t="str">
        <f t="shared" si="294"/>
        <v xml:space="preserve"> </v>
      </c>
      <c r="BD4744" s="91" t="str">
        <f t="shared" ref="BD4744:BD4807" si="296">IF(A4744&lt;&gt;"",IF(A4744="","Escoger Nivel 0",)&amp;" "&amp;(IF(B4744="","Escoger Nivel  1",)&amp;" "&amp;(IF(C4744="","Escoger Nivel 2",)&amp;" "&amp;(IF(D4744="","Escoger Nivel 3",)&amp;" "&amp;(IF(F4744="","Escoger Cantón",)&amp;" "&amp;(IF(I4744="","Escoger Obj. Estratégico Institucional N1",)&amp;" "&amp;(IF(J4744="","Escoger Obj. Especifico N2",)&amp;" "&amp;(IF(K4744="","Escoger Obj. Operativo N4",)&amp;" "&amp;(IF(L4744=""," Llenar Modalidad de Servicio ",)&amp;""&amp;(IF(M4744=""," Llenar Meta de Cobertura ",)&amp;" "&amp;(IF(N4744="","Llenar Indicador",)&amp;" "&amp;(IF(O4744="","Llenar Actividad PAPP",)&amp;" "&amp;(IF(P4744="","Llenar Metas",)&amp;" "&amp;(IF(Q4744="","Llenar Indicador",)&amp;" "&amp;(IF(AF4744="","Escoger Nro. programa",)&amp;" "&amp;(IF(AH4744="","Escoger Nro. Actividad e-Sigef",)&amp;" "&amp;(IF(AK4744="","Escoger direccionamiento de gasto",)&amp;" "&amp;(IF(AL4744="","Escoger Grupo de Gasto",)&amp;" "&amp;(IF(AM4744="","Escoger Item Presupuestario",)&amp;" "&amp;(IF(AO4744="","Llenar valor de actividad",))))))))))))))))))))," ")</f>
        <v xml:space="preserve"> </v>
      </c>
      <c r="BE4744" s="92">
        <f t="shared" si="293"/>
        <v>0</v>
      </c>
    </row>
    <row r="4745" spans="1:57" s="74" customFormat="1" ht="50.1" customHeight="1" x14ac:dyDescent="0.2">
      <c r="A4745" s="78"/>
      <c r="B4745" s="78"/>
      <c r="C4745" s="78"/>
      <c r="D4745" s="78"/>
      <c r="E4745" s="79" t="str">
        <f>+IF(C4745&lt;&gt;"",VLOOKUP(MID(C4745,18,5),NIVELES!$A$133:$B$213,2,0),"")</f>
        <v/>
      </c>
      <c r="F4745" s="80"/>
      <c r="G4745" s="81" t="str">
        <f>+IF(F4745&lt;&gt;"",VLOOKUP(F4745,NIVELES!$A$246:$C$464,3,0),"")</f>
        <v/>
      </c>
      <c r="H4745" s="82"/>
      <c r="I4745" s="78"/>
      <c r="J4745" s="78"/>
      <c r="K4745" s="78"/>
      <c r="L4745" s="78"/>
      <c r="M4745" s="78"/>
      <c r="N4745" s="78"/>
      <c r="O4745" s="78"/>
      <c r="P4745" s="82"/>
      <c r="Q4745" s="78"/>
      <c r="R4745" s="82"/>
      <c r="S4745" s="82"/>
      <c r="T4745" s="82"/>
      <c r="U4745" s="82"/>
      <c r="V4745" s="82"/>
      <c r="W4745" s="82"/>
      <c r="X4745" s="82"/>
      <c r="Y4745" s="82"/>
      <c r="Z4745" s="82"/>
      <c r="AA4745" s="82"/>
      <c r="AB4745" s="82"/>
      <c r="AC4745" s="82"/>
      <c r="AD4745" s="85" t="str">
        <f>IF(A4745&lt;&gt;"",IF(D4745="DIRECCIÓN_DE_TRANSFERENCIAS","280 0031",VLOOKUP(C4745,NIVELES!$A$14:$B$105,2,0)),"")</f>
        <v/>
      </c>
      <c r="AE4745" s="86"/>
      <c r="AF4745" s="86"/>
      <c r="AG4745" s="79" t="str">
        <f>+IF(AF4745&lt;&gt;"",VLOOKUP(AF4745,NIVELES!$A$666:$B$673,2,0),"")</f>
        <v/>
      </c>
      <c r="AH4745" s="78"/>
      <c r="AI4745" s="79" t="str">
        <f>IF(AH4745&lt;&gt;"",VLOOKUP(CONCATENATE(AG4745,AH4745),NIVELES!$B$676:$C$745,2,0),"")</f>
        <v/>
      </c>
      <c r="AJ4745" s="78"/>
      <c r="AK4745" s="79" t="str">
        <f>+IF(AJ4745&lt;&gt;"",VLOOKUP(AJ4745,NIVELES!$A$816:$B$892,2,0),"")</f>
        <v/>
      </c>
      <c r="AL4745" s="78"/>
      <c r="AM4745" s="78"/>
      <c r="AN4745" s="79" t="str">
        <f>IF(AM4745&lt;&gt;"",+VLOOKUP(AM4745,NIVELES!$A$1652:$B$2466,2,0),"")</f>
        <v/>
      </c>
      <c r="AO4745" s="87"/>
      <c r="AP4745" s="88"/>
      <c r="AQ4745" s="88"/>
      <c r="AR4745" s="88"/>
      <c r="AS4745" s="88"/>
      <c r="AT4745" s="88"/>
      <c r="AU4745" s="88"/>
      <c r="AV4745" s="88"/>
      <c r="AW4745" s="88"/>
      <c r="AX4745" s="88"/>
      <c r="AY4745" s="88"/>
      <c r="AZ4745" s="88"/>
      <c r="BA4745" s="88"/>
      <c r="BB4745" s="89">
        <f t="shared" si="295"/>
        <v>0</v>
      </c>
      <c r="BC4745" s="90" t="str">
        <f t="shared" si="294"/>
        <v xml:space="preserve"> </v>
      </c>
      <c r="BD4745" s="91" t="str">
        <f t="shared" si="296"/>
        <v xml:space="preserve"> </v>
      </c>
      <c r="BE4745" s="92">
        <f t="shared" ref="BE4745:BE4808" si="297">SUBTOTAL(9,R4745:AC4745)</f>
        <v>0</v>
      </c>
    </row>
    <row r="4746" spans="1:57" s="74" customFormat="1" ht="50.1" customHeight="1" x14ac:dyDescent="0.2">
      <c r="A4746" s="78"/>
      <c r="B4746" s="78"/>
      <c r="C4746" s="78"/>
      <c r="D4746" s="78"/>
      <c r="E4746" s="79" t="str">
        <f>+IF(C4746&lt;&gt;"",VLOOKUP(MID(C4746,18,5),NIVELES!$A$133:$B$213,2,0),"")</f>
        <v/>
      </c>
      <c r="F4746" s="80"/>
      <c r="G4746" s="81" t="str">
        <f>+IF(F4746&lt;&gt;"",VLOOKUP(F4746,NIVELES!$A$246:$C$464,3,0),"")</f>
        <v/>
      </c>
      <c r="H4746" s="82"/>
      <c r="I4746" s="78"/>
      <c r="J4746" s="78"/>
      <c r="K4746" s="78"/>
      <c r="L4746" s="78"/>
      <c r="M4746" s="78"/>
      <c r="N4746" s="78"/>
      <c r="O4746" s="78"/>
      <c r="P4746" s="82"/>
      <c r="Q4746" s="78"/>
      <c r="R4746" s="82"/>
      <c r="S4746" s="82"/>
      <c r="T4746" s="82"/>
      <c r="U4746" s="82"/>
      <c r="V4746" s="82"/>
      <c r="W4746" s="82"/>
      <c r="X4746" s="82"/>
      <c r="Y4746" s="82"/>
      <c r="Z4746" s="82"/>
      <c r="AA4746" s="82"/>
      <c r="AB4746" s="82"/>
      <c r="AC4746" s="82"/>
      <c r="AD4746" s="85" t="str">
        <f>IF(A4746&lt;&gt;"",IF(D4746="DIRECCIÓN_DE_TRANSFERENCIAS","280 0031",VLOOKUP(C4746,NIVELES!$A$14:$B$105,2,0)),"")</f>
        <v/>
      </c>
      <c r="AE4746" s="86"/>
      <c r="AF4746" s="86"/>
      <c r="AG4746" s="79" t="str">
        <f>+IF(AF4746&lt;&gt;"",VLOOKUP(AF4746,NIVELES!$A$666:$B$673,2,0),"")</f>
        <v/>
      </c>
      <c r="AH4746" s="78"/>
      <c r="AI4746" s="79" t="str">
        <f>IF(AH4746&lt;&gt;"",VLOOKUP(CONCATENATE(AG4746,AH4746),NIVELES!$B$676:$C$745,2,0),"")</f>
        <v/>
      </c>
      <c r="AJ4746" s="78"/>
      <c r="AK4746" s="79" t="str">
        <f>+IF(AJ4746&lt;&gt;"",VLOOKUP(AJ4746,NIVELES!$A$816:$B$892,2,0),"")</f>
        <v/>
      </c>
      <c r="AL4746" s="78"/>
      <c r="AM4746" s="78"/>
      <c r="AN4746" s="79" t="str">
        <f>IF(AM4746&lt;&gt;"",+VLOOKUP(AM4746,NIVELES!$A$1652:$B$2466,2,0),"")</f>
        <v/>
      </c>
      <c r="AO4746" s="87"/>
      <c r="AP4746" s="88"/>
      <c r="AQ4746" s="88"/>
      <c r="AR4746" s="88"/>
      <c r="AS4746" s="88"/>
      <c r="AT4746" s="88"/>
      <c r="AU4746" s="88"/>
      <c r="AV4746" s="88"/>
      <c r="AW4746" s="88"/>
      <c r="AX4746" s="88"/>
      <c r="AY4746" s="88"/>
      <c r="AZ4746" s="88"/>
      <c r="BA4746" s="88"/>
      <c r="BB4746" s="89">
        <f t="shared" si="295"/>
        <v>0</v>
      </c>
      <c r="BC4746" s="90" t="str">
        <f t="shared" si="294"/>
        <v xml:space="preserve"> </v>
      </c>
      <c r="BD4746" s="91" t="str">
        <f t="shared" si="296"/>
        <v xml:space="preserve"> </v>
      </c>
      <c r="BE4746" s="92">
        <f t="shared" si="297"/>
        <v>0</v>
      </c>
    </row>
    <row r="4747" spans="1:57" s="74" customFormat="1" ht="50.1" customHeight="1" x14ac:dyDescent="0.2">
      <c r="A4747" s="78"/>
      <c r="B4747" s="78"/>
      <c r="C4747" s="78"/>
      <c r="D4747" s="78"/>
      <c r="E4747" s="79" t="str">
        <f>+IF(C4747&lt;&gt;"",VLOOKUP(MID(C4747,18,5),NIVELES!$A$133:$B$213,2,0),"")</f>
        <v/>
      </c>
      <c r="F4747" s="80"/>
      <c r="G4747" s="81" t="str">
        <f>+IF(F4747&lt;&gt;"",VLOOKUP(F4747,NIVELES!$A$246:$C$464,3,0),"")</f>
        <v/>
      </c>
      <c r="H4747" s="82"/>
      <c r="I4747" s="78"/>
      <c r="J4747" s="78"/>
      <c r="K4747" s="78"/>
      <c r="L4747" s="78"/>
      <c r="M4747" s="78"/>
      <c r="N4747" s="78"/>
      <c r="O4747" s="78"/>
      <c r="P4747" s="82"/>
      <c r="Q4747" s="78"/>
      <c r="R4747" s="82"/>
      <c r="S4747" s="82"/>
      <c r="T4747" s="82"/>
      <c r="U4747" s="82"/>
      <c r="V4747" s="82"/>
      <c r="W4747" s="82"/>
      <c r="X4747" s="82"/>
      <c r="Y4747" s="82"/>
      <c r="Z4747" s="82"/>
      <c r="AA4747" s="82"/>
      <c r="AB4747" s="82"/>
      <c r="AC4747" s="82"/>
      <c r="AD4747" s="85" t="str">
        <f>IF(A4747&lt;&gt;"",IF(D4747="DIRECCIÓN_DE_TRANSFERENCIAS","280 0031",VLOOKUP(C4747,NIVELES!$A$14:$B$105,2,0)),"")</f>
        <v/>
      </c>
      <c r="AE4747" s="86"/>
      <c r="AF4747" s="86"/>
      <c r="AG4747" s="79" t="str">
        <f>+IF(AF4747&lt;&gt;"",VLOOKUP(AF4747,NIVELES!$A$666:$B$673,2,0),"")</f>
        <v/>
      </c>
      <c r="AH4747" s="78"/>
      <c r="AI4747" s="79" t="str">
        <f>IF(AH4747&lt;&gt;"",VLOOKUP(CONCATENATE(AG4747,AH4747),NIVELES!$B$676:$C$745,2,0),"")</f>
        <v/>
      </c>
      <c r="AJ4747" s="78"/>
      <c r="AK4747" s="79" t="str">
        <f>+IF(AJ4747&lt;&gt;"",VLOOKUP(AJ4747,NIVELES!$A$816:$B$892,2,0),"")</f>
        <v/>
      </c>
      <c r="AL4747" s="78"/>
      <c r="AM4747" s="78"/>
      <c r="AN4747" s="79" t="str">
        <f>IF(AM4747&lt;&gt;"",+VLOOKUP(AM4747,NIVELES!$A$1652:$B$2466,2,0),"")</f>
        <v/>
      </c>
      <c r="AO4747" s="87"/>
      <c r="AP4747" s="88"/>
      <c r="AQ4747" s="88"/>
      <c r="AR4747" s="88"/>
      <c r="AS4747" s="88"/>
      <c r="AT4747" s="88"/>
      <c r="AU4747" s="88"/>
      <c r="AV4747" s="88"/>
      <c r="AW4747" s="88"/>
      <c r="AX4747" s="88"/>
      <c r="AY4747" s="88"/>
      <c r="AZ4747" s="88"/>
      <c r="BA4747" s="88"/>
      <c r="BB4747" s="89">
        <f t="shared" si="295"/>
        <v>0</v>
      </c>
      <c r="BC4747" s="90" t="str">
        <f t="shared" si="294"/>
        <v xml:space="preserve"> </v>
      </c>
      <c r="BD4747" s="91" t="str">
        <f t="shared" si="296"/>
        <v xml:space="preserve"> </v>
      </c>
      <c r="BE4747" s="92">
        <f t="shared" si="297"/>
        <v>0</v>
      </c>
    </row>
    <row r="4748" spans="1:57" s="74" customFormat="1" ht="50.1" customHeight="1" x14ac:dyDescent="0.2">
      <c r="A4748" s="78"/>
      <c r="B4748" s="78"/>
      <c r="C4748" s="78"/>
      <c r="D4748" s="78"/>
      <c r="E4748" s="79" t="str">
        <f>+IF(C4748&lt;&gt;"",VLOOKUP(MID(C4748,18,5),NIVELES!$A$133:$B$213,2,0),"")</f>
        <v/>
      </c>
      <c r="F4748" s="80"/>
      <c r="G4748" s="81" t="str">
        <f>+IF(F4748&lt;&gt;"",VLOOKUP(F4748,NIVELES!$A$246:$C$464,3,0),"")</f>
        <v/>
      </c>
      <c r="H4748" s="82"/>
      <c r="I4748" s="78"/>
      <c r="J4748" s="78"/>
      <c r="K4748" s="78"/>
      <c r="L4748" s="78"/>
      <c r="M4748" s="78"/>
      <c r="N4748" s="78"/>
      <c r="O4748" s="78"/>
      <c r="P4748" s="82"/>
      <c r="Q4748" s="78"/>
      <c r="R4748" s="82"/>
      <c r="S4748" s="82"/>
      <c r="T4748" s="82"/>
      <c r="U4748" s="82"/>
      <c r="V4748" s="82"/>
      <c r="W4748" s="82"/>
      <c r="X4748" s="82"/>
      <c r="Y4748" s="82"/>
      <c r="Z4748" s="82"/>
      <c r="AA4748" s="82"/>
      <c r="AB4748" s="82"/>
      <c r="AC4748" s="82"/>
      <c r="AD4748" s="85" t="str">
        <f>IF(A4748&lt;&gt;"",IF(D4748="DIRECCIÓN_DE_TRANSFERENCIAS","280 0031",VLOOKUP(C4748,NIVELES!$A$14:$B$105,2,0)),"")</f>
        <v/>
      </c>
      <c r="AE4748" s="86"/>
      <c r="AF4748" s="86"/>
      <c r="AG4748" s="79" t="str">
        <f>+IF(AF4748&lt;&gt;"",VLOOKUP(AF4748,NIVELES!$A$666:$B$673,2,0),"")</f>
        <v/>
      </c>
      <c r="AH4748" s="78"/>
      <c r="AI4748" s="79" t="str">
        <f>IF(AH4748&lt;&gt;"",VLOOKUP(CONCATENATE(AG4748,AH4748),NIVELES!$B$676:$C$745,2,0),"")</f>
        <v/>
      </c>
      <c r="AJ4748" s="78"/>
      <c r="AK4748" s="79" t="str">
        <f>+IF(AJ4748&lt;&gt;"",VLOOKUP(AJ4748,NIVELES!$A$816:$B$892,2,0),"")</f>
        <v/>
      </c>
      <c r="AL4748" s="78"/>
      <c r="AM4748" s="78"/>
      <c r="AN4748" s="79" t="str">
        <f>IF(AM4748&lt;&gt;"",+VLOOKUP(AM4748,NIVELES!$A$1652:$B$2466,2,0),"")</f>
        <v/>
      </c>
      <c r="AO4748" s="87"/>
      <c r="AP4748" s="88"/>
      <c r="AQ4748" s="88"/>
      <c r="AR4748" s="88"/>
      <c r="AS4748" s="88"/>
      <c r="AT4748" s="88"/>
      <c r="AU4748" s="88"/>
      <c r="AV4748" s="88"/>
      <c r="AW4748" s="88"/>
      <c r="AX4748" s="88"/>
      <c r="AY4748" s="88"/>
      <c r="AZ4748" s="88"/>
      <c r="BA4748" s="88"/>
      <c r="BB4748" s="89">
        <f t="shared" si="295"/>
        <v>0</v>
      </c>
      <c r="BC4748" s="90" t="str">
        <f t="shared" si="294"/>
        <v xml:space="preserve"> </v>
      </c>
      <c r="BD4748" s="91" t="str">
        <f t="shared" si="296"/>
        <v xml:space="preserve"> </v>
      </c>
      <c r="BE4748" s="92">
        <f t="shared" si="297"/>
        <v>0</v>
      </c>
    </row>
    <row r="4749" spans="1:57" s="74" customFormat="1" ht="50.1" customHeight="1" x14ac:dyDescent="0.2">
      <c r="A4749" s="78"/>
      <c r="B4749" s="78"/>
      <c r="C4749" s="78"/>
      <c r="D4749" s="78"/>
      <c r="E4749" s="79" t="str">
        <f>+IF(C4749&lt;&gt;"",VLOOKUP(MID(C4749,18,5),NIVELES!$A$133:$B$213,2,0),"")</f>
        <v/>
      </c>
      <c r="F4749" s="80"/>
      <c r="G4749" s="81" t="str">
        <f>+IF(F4749&lt;&gt;"",VLOOKUP(F4749,NIVELES!$A$246:$C$464,3,0),"")</f>
        <v/>
      </c>
      <c r="H4749" s="82"/>
      <c r="I4749" s="78"/>
      <c r="J4749" s="78"/>
      <c r="K4749" s="78"/>
      <c r="L4749" s="78"/>
      <c r="M4749" s="78"/>
      <c r="N4749" s="78"/>
      <c r="O4749" s="78"/>
      <c r="P4749" s="82"/>
      <c r="Q4749" s="78"/>
      <c r="R4749" s="82"/>
      <c r="S4749" s="82"/>
      <c r="T4749" s="82"/>
      <c r="U4749" s="82"/>
      <c r="V4749" s="82"/>
      <c r="W4749" s="82"/>
      <c r="X4749" s="82"/>
      <c r="Y4749" s="82"/>
      <c r="Z4749" s="82"/>
      <c r="AA4749" s="82"/>
      <c r="AB4749" s="82"/>
      <c r="AC4749" s="82"/>
      <c r="AD4749" s="85" t="str">
        <f>IF(A4749&lt;&gt;"",IF(D4749="DIRECCIÓN_DE_TRANSFERENCIAS","280 0031",VLOOKUP(C4749,NIVELES!$A$14:$B$105,2,0)),"")</f>
        <v/>
      </c>
      <c r="AE4749" s="86"/>
      <c r="AF4749" s="86"/>
      <c r="AG4749" s="79" t="str">
        <f>+IF(AF4749&lt;&gt;"",VLOOKUP(AF4749,NIVELES!$A$666:$B$673,2,0),"")</f>
        <v/>
      </c>
      <c r="AH4749" s="78"/>
      <c r="AI4749" s="79" t="str">
        <f>IF(AH4749&lt;&gt;"",VLOOKUP(CONCATENATE(AG4749,AH4749),NIVELES!$B$676:$C$745,2,0),"")</f>
        <v/>
      </c>
      <c r="AJ4749" s="78"/>
      <c r="AK4749" s="79" t="str">
        <f>+IF(AJ4749&lt;&gt;"",VLOOKUP(AJ4749,NIVELES!$A$816:$B$892,2,0),"")</f>
        <v/>
      </c>
      <c r="AL4749" s="78"/>
      <c r="AM4749" s="78"/>
      <c r="AN4749" s="79" t="str">
        <f>IF(AM4749&lt;&gt;"",+VLOOKUP(AM4749,NIVELES!$A$1652:$B$2466,2,0),"")</f>
        <v/>
      </c>
      <c r="AO4749" s="87"/>
      <c r="AP4749" s="88"/>
      <c r="AQ4749" s="88"/>
      <c r="AR4749" s="88"/>
      <c r="AS4749" s="88"/>
      <c r="AT4749" s="88"/>
      <c r="AU4749" s="88"/>
      <c r="AV4749" s="88"/>
      <c r="AW4749" s="88"/>
      <c r="AX4749" s="88"/>
      <c r="AY4749" s="88"/>
      <c r="AZ4749" s="88"/>
      <c r="BA4749" s="88"/>
      <c r="BB4749" s="89">
        <f t="shared" si="295"/>
        <v>0</v>
      </c>
      <c r="BC4749" s="90" t="str">
        <f t="shared" si="294"/>
        <v xml:space="preserve"> </v>
      </c>
      <c r="BD4749" s="91" t="str">
        <f t="shared" si="296"/>
        <v xml:space="preserve"> </v>
      </c>
      <c r="BE4749" s="92">
        <f t="shared" si="297"/>
        <v>0</v>
      </c>
    </row>
    <row r="4750" spans="1:57" s="74" customFormat="1" ht="50.1" customHeight="1" x14ac:dyDescent="0.2">
      <c r="A4750" s="78"/>
      <c r="B4750" s="78"/>
      <c r="C4750" s="78"/>
      <c r="D4750" s="78"/>
      <c r="E4750" s="79" t="str">
        <f>+IF(C4750&lt;&gt;"",VLOOKUP(MID(C4750,18,5),NIVELES!$A$133:$B$213,2,0),"")</f>
        <v/>
      </c>
      <c r="F4750" s="80"/>
      <c r="G4750" s="81" t="str">
        <f>+IF(F4750&lt;&gt;"",VLOOKUP(F4750,NIVELES!$A$246:$C$464,3,0),"")</f>
        <v/>
      </c>
      <c r="H4750" s="82"/>
      <c r="I4750" s="78"/>
      <c r="J4750" s="78"/>
      <c r="K4750" s="78"/>
      <c r="L4750" s="78"/>
      <c r="M4750" s="78"/>
      <c r="N4750" s="78"/>
      <c r="O4750" s="78"/>
      <c r="P4750" s="82"/>
      <c r="Q4750" s="78"/>
      <c r="R4750" s="82"/>
      <c r="S4750" s="82"/>
      <c r="T4750" s="82"/>
      <c r="U4750" s="82"/>
      <c r="V4750" s="82"/>
      <c r="W4750" s="82"/>
      <c r="X4750" s="82"/>
      <c r="Y4750" s="82"/>
      <c r="Z4750" s="82"/>
      <c r="AA4750" s="82"/>
      <c r="AB4750" s="82"/>
      <c r="AC4750" s="82"/>
      <c r="AD4750" s="85" t="str">
        <f>IF(A4750&lt;&gt;"",IF(D4750="DIRECCIÓN_DE_TRANSFERENCIAS","280 0031",VLOOKUP(C4750,NIVELES!$A$14:$B$105,2,0)),"")</f>
        <v/>
      </c>
      <c r="AE4750" s="86"/>
      <c r="AF4750" s="86"/>
      <c r="AG4750" s="79" t="str">
        <f>+IF(AF4750&lt;&gt;"",VLOOKUP(AF4750,NIVELES!$A$666:$B$673,2,0),"")</f>
        <v/>
      </c>
      <c r="AH4750" s="78"/>
      <c r="AI4750" s="79" t="str">
        <f>IF(AH4750&lt;&gt;"",VLOOKUP(CONCATENATE(AG4750,AH4750),NIVELES!$B$676:$C$745,2,0),"")</f>
        <v/>
      </c>
      <c r="AJ4750" s="78"/>
      <c r="AK4750" s="79" t="str">
        <f>+IF(AJ4750&lt;&gt;"",VLOOKUP(AJ4750,NIVELES!$A$816:$B$892,2,0),"")</f>
        <v/>
      </c>
      <c r="AL4750" s="78"/>
      <c r="AM4750" s="78"/>
      <c r="AN4750" s="79" t="str">
        <f>IF(AM4750&lt;&gt;"",+VLOOKUP(AM4750,NIVELES!$A$1652:$B$2466,2,0),"")</f>
        <v/>
      </c>
      <c r="AO4750" s="87"/>
      <c r="AP4750" s="88"/>
      <c r="AQ4750" s="88"/>
      <c r="AR4750" s="88"/>
      <c r="AS4750" s="88"/>
      <c r="AT4750" s="88"/>
      <c r="AU4750" s="88"/>
      <c r="AV4750" s="88"/>
      <c r="AW4750" s="88"/>
      <c r="AX4750" s="88"/>
      <c r="AY4750" s="88"/>
      <c r="AZ4750" s="88"/>
      <c r="BA4750" s="88"/>
      <c r="BB4750" s="89">
        <f t="shared" si="295"/>
        <v>0</v>
      </c>
      <c r="BC4750" s="90" t="str">
        <f t="shared" si="294"/>
        <v xml:space="preserve"> </v>
      </c>
      <c r="BD4750" s="91" t="str">
        <f t="shared" si="296"/>
        <v xml:space="preserve"> </v>
      </c>
      <c r="BE4750" s="92">
        <f t="shared" si="297"/>
        <v>0</v>
      </c>
    </row>
    <row r="4751" spans="1:57" s="74" customFormat="1" ht="50.1" customHeight="1" x14ac:dyDescent="0.2">
      <c r="A4751" s="78"/>
      <c r="B4751" s="78"/>
      <c r="C4751" s="78"/>
      <c r="D4751" s="78"/>
      <c r="E4751" s="79" t="str">
        <f>+IF(C4751&lt;&gt;"",VLOOKUP(MID(C4751,18,5),NIVELES!$A$133:$B$213,2,0),"")</f>
        <v/>
      </c>
      <c r="F4751" s="80"/>
      <c r="G4751" s="81" t="str">
        <f>+IF(F4751&lt;&gt;"",VLOOKUP(F4751,NIVELES!$A$246:$C$464,3,0),"")</f>
        <v/>
      </c>
      <c r="H4751" s="82"/>
      <c r="I4751" s="78"/>
      <c r="J4751" s="78"/>
      <c r="K4751" s="78"/>
      <c r="L4751" s="78"/>
      <c r="M4751" s="78"/>
      <c r="N4751" s="78"/>
      <c r="O4751" s="78"/>
      <c r="P4751" s="82"/>
      <c r="Q4751" s="78"/>
      <c r="R4751" s="82"/>
      <c r="S4751" s="82"/>
      <c r="T4751" s="82"/>
      <c r="U4751" s="82"/>
      <c r="V4751" s="82"/>
      <c r="W4751" s="82"/>
      <c r="X4751" s="82"/>
      <c r="Y4751" s="82"/>
      <c r="Z4751" s="82"/>
      <c r="AA4751" s="82"/>
      <c r="AB4751" s="82"/>
      <c r="AC4751" s="82"/>
      <c r="AD4751" s="85" t="str">
        <f>IF(A4751&lt;&gt;"",IF(D4751="DIRECCIÓN_DE_TRANSFERENCIAS","280 0031",VLOOKUP(C4751,NIVELES!$A$14:$B$105,2,0)),"")</f>
        <v/>
      </c>
      <c r="AE4751" s="86"/>
      <c r="AF4751" s="86"/>
      <c r="AG4751" s="79" t="str">
        <f>+IF(AF4751&lt;&gt;"",VLOOKUP(AF4751,NIVELES!$A$666:$B$673,2,0),"")</f>
        <v/>
      </c>
      <c r="AH4751" s="78"/>
      <c r="AI4751" s="79" t="str">
        <f>IF(AH4751&lt;&gt;"",VLOOKUP(CONCATENATE(AG4751,AH4751),NIVELES!$B$676:$C$745,2,0),"")</f>
        <v/>
      </c>
      <c r="AJ4751" s="78"/>
      <c r="AK4751" s="79" t="str">
        <f>+IF(AJ4751&lt;&gt;"",VLOOKUP(AJ4751,NIVELES!$A$816:$B$892,2,0),"")</f>
        <v/>
      </c>
      <c r="AL4751" s="78"/>
      <c r="AM4751" s="78"/>
      <c r="AN4751" s="79" t="str">
        <f>IF(AM4751&lt;&gt;"",+VLOOKUP(AM4751,NIVELES!$A$1652:$B$2466,2,0),"")</f>
        <v/>
      </c>
      <c r="AO4751" s="87"/>
      <c r="AP4751" s="88"/>
      <c r="AQ4751" s="88"/>
      <c r="AR4751" s="88"/>
      <c r="AS4751" s="88"/>
      <c r="AT4751" s="88"/>
      <c r="AU4751" s="88"/>
      <c r="AV4751" s="88"/>
      <c r="AW4751" s="88"/>
      <c r="AX4751" s="88"/>
      <c r="AY4751" s="88"/>
      <c r="AZ4751" s="88"/>
      <c r="BA4751" s="88"/>
      <c r="BB4751" s="89">
        <f t="shared" si="295"/>
        <v>0</v>
      </c>
      <c r="BC4751" s="90" t="str">
        <f t="shared" si="294"/>
        <v xml:space="preserve"> </v>
      </c>
      <c r="BD4751" s="91" t="str">
        <f t="shared" si="296"/>
        <v xml:space="preserve"> </v>
      </c>
      <c r="BE4751" s="92">
        <f t="shared" si="297"/>
        <v>0</v>
      </c>
    </row>
    <row r="4752" spans="1:57" s="74" customFormat="1" ht="50.1" customHeight="1" x14ac:dyDescent="0.2">
      <c r="A4752" s="78"/>
      <c r="B4752" s="78"/>
      <c r="C4752" s="78"/>
      <c r="D4752" s="78"/>
      <c r="E4752" s="79" t="str">
        <f>+IF(C4752&lt;&gt;"",VLOOKUP(MID(C4752,18,5),NIVELES!$A$133:$B$213,2,0),"")</f>
        <v/>
      </c>
      <c r="F4752" s="80"/>
      <c r="G4752" s="81" t="str">
        <f>+IF(F4752&lt;&gt;"",VLOOKUP(F4752,NIVELES!$A$246:$C$464,3,0),"")</f>
        <v/>
      </c>
      <c r="H4752" s="82"/>
      <c r="I4752" s="78"/>
      <c r="J4752" s="78"/>
      <c r="K4752" s="78"/>
      <c r="L4752" s="78"/>
      <c r="M4752" s="78"/>
      <c r="N4752" s="78"/>
      <c r="O4752" s="78"/>
      <c r="P4752" s="82"/>
      <c r="Q4752" s="78"/>
      <c r="R4752" s="82"/>
      <c r="S4752" s="82"/>
      <c r="T4752" s="82"/>
      <c r="U4752" s="82"/>
      <c r="V4752" s="82"/>
      <c r="W4752" s="82"/>
      <c r="X4752" s="82"/>
      <c r="Y4752" s="82"/>
      <c r="Z4752" s="82"/>
      <c r="AA4752" s="82"/>
      <c r="AB4752" s="82"/>
      <c r="AC4752" s="82"/>
      <c r="AD4752" s="85" t="str">
        <f>IF(A4752&lt;&gt;"",IF(D4752="DIRECCIÓN_DE_TRANSFERENCIAS","280 0031",VLOOKUP(C4752,NIVELES!$A$14:$B$105,2,0)),"")</f>
        <v/>
      </c>
      <c r="AE4752" s="86"/>
      <c r="AF4752" s="86"/>
      <c r="AG4752" s="79" t="str">
        <f>+IF(AF4752&lt;&gt;"",VLOOKUP(AF4752,NIVELES!$A$666:$B$673,2,0),"")</f>
        <v/>
      </c>
      <c r="AH4752" s="78"/>
      <c r="AI4752" s="79" t="str">
        <f>IF(AH4752&lt;&gt;"",VLOOKUP(CONCATENATE(AG4752,AH4752),NIVELES!$B$676:$C$745,2,0),"")</f>
        <v/>
      </c>
      <c r="AJ4752" s="78"/>
      <c r="AK4752" s="79" t="str">
        <f>+IF(AJ4752&lt;&gt;"",VLOOKUP(AJ4752,NIVELES!$A$816:$B$892,2,0),"")</f>
        <v/>
      </c>
      <c r="AL4752" s="78"/>
      <c r="AM4752" s="78"/>
      <c r="AN4752" s="79" t="str">
        <f>IF(AM4752&lt;&gt;"",+VLOOKUP(AM4752,NIVELES!$A$1652:$B$2466,2,0),"")</f>
        <v/>
      </c>
      <c r="AO4752" s="87"/>
      <c r="AP4752" s="88"/>
      <c r="AQ4752" s="88"/>
      <c r="AR4752" s="88"/>
      <c r="AS4752" s="88"/>
      <c r="AT4752" s="88"/>
      <c r="AU4752" s="88"/>
      <c r="AV4752" s="88"/>
      <c r="AW4752" s="88"/>
      <c r="AX4752" s="88"/>
      <c r="AY4752" s="88"/>
      <c r="AZ4752" s="88"/>
      <c r="BA4752" s="88"/>
      <c r="BB4752" s="89">
        <f t="shared" si="295"/>
        <v>0</v>
      </c>
      <c r="BC4752" s="90" t="str">
        <f t="shared" si="294"/>
        <v xml:space="preserve"> </v>
      </c>
      <c r="BD4752" s="91" t="str">
        <f t="shared" si="296"/>
        <v xml:space="preserve"> </v>
      </c>
      <c r="BE4752" s="92">
        <f t="shared" si="297"/>
        <v>0</v>
      </c>
    </row>
    <row r="4753" spans="1:57" s="74" customFormat="1" ht="50.1" customHeight="1" x14ac:dyDescent="0.2">
      <c r="A4753" s="78"/>
      <c r="B4753" s="78"/>
      <c r="C4753" s="78"/>
      <c r="D4753" s="78"/>
      <c r="E4753" s="79" t="str">
        <f>+IF(C4753&lt;&gt;"",VLOOKUP(MID(C4753,18,5),NIVELES!$A$133:$B$213,2,0),"")</f>
        <v/>
      </c>
      <c r="F4753" s="80"/>
      <c r="G4753" s="81" t="str">
        <f>+IF(F4753&lt;&gt;"",VLOOKUP(F4753,NIVELES!$A$246:$C$464,3,0),"")</f>
        <v/>
      </c>
      <c r="H4753" s="82"/>
      <c r="I4753" s="78"/>
      <c r="J4753" s="78"/>
      <c r="K4753" s="78"/>
      <c r="L4753" s="78"/>
      <c r="M4753" s="78"/>
      <c r="N4753" s="78"/>
      <c r="O4753" s="78"/>
      <c r="P4753" s="82"/>
      <c r="Q4753" s="78"/>
      <c r="R4753" s="82"/>
      <c r="S4753" s="82"/>
      <c r="T4753" s="82"/>
      <c r="U4753" s="82"/>
      <c r="V4753" s="82"/>
      <c r="W4753" s="82"/>
      <c r="X4753" s="82"/>
      <c r="Y4753" s="82"/>
      <c r="Z4753" s="82"/>
      <c r="AA4753" s="82"/>
      <c r="AB4753" s="82"/>
      <c r="AC4753" s="82"/>
      <c r="AD4753" s="85" t="str">
        <f>IF(A4753&lt;&gt;"",IF(D4753="DIRECCIÓN_DE_TRANSFERENCIAS","280 0031",VLOOKUP(C4753,NIVELES!$A$14:$B$105,2,0)),"")</f>
        <v/>
      </c>
      <c r="AE4753" s="86"/>
      <c r="AF4753" s="86"/>
      <c r="AG4753" s="79" t="str">
        <f>+IF(AF4753&lt;&gt;"",VLOOKUP(AF4753,NIVELES!$A$666:$B$673,2,0),"")</f>
        <v/>
      </c>
      <c r="AH4753" s="78"/>
      <c r="AI4753" s="79" t="str">
        <f>IF(AH4753&lt;&gt;"",VLOOKUP(CONCATENATE(AG4753,AH4753),NIVELES!$B$676:$C$745,2,0),"")</f>
        <v/>
      </c>
      <c r="AJ4753" s="78"/>
      <c r="AK4753" s="79" t="str">
        <f>+IF(AJ4753&lt;&gt;"",VLOOKUP(AJ4753,NIVELES!$A$816:$B$892,2,0),"")</f>
        <v/>
      </c>
      <c r="AL4753" s="78"/>
      <c r="AM4753" s="78"/>
      <c r="AN4753" s="79" t="str">
        <f>IF(AM4753&lt;&gt;"",+VLOOKUP(AM4753,NIVELES!$A$1652:$B$2466,2,0),"")</f>
        <v/>
      </c>
      <c r="AO4753" s="87"/>
      <c r="AP4753" s="88"/>
      <c r="AQ4753" s="88"/>
      <c r="AR4753" s="88"/>
      <c r="AS4753" s="88"/>
      <c r="AT4753" s="88"/>
      <c r="AU4753" s="88"/>
      <c r="AV4753" s="88"/>
      <c r="AW4753" s="88"/>
      <c r="AX4753" s="88"/>
      <c r="AY4753" s="88"/>
      <c r="AZ4753" s="88"/>
      <c r="BA4753" s="88"/>
      <c r="BB4753" s="89">
        <f t="shared" si="295"/>
        <v>0</v>
      </c>
      <c r="BC4753" s="90" t="str">
        <f t="shared" si="294"/>
        <v xml:space="preserve"> </v>
      </c>
      <c r="BD4753" s="91" t="str">
        <f t="shared" si="296"/>
        <v xml:space="preserve"> </v>
      </c>
      <c r="BE4753" s="92">
        <f t="shared" si="297"/>
        <v>0</v>
      </c>
    </row>
    <row r="4754" spans="1:57" s="74" customFormat="1" ht="50.1" customHeight="1" x14ac:dyDescent="0.2">
      <c r="A4754" s="78"/>
      <c r="B4754" s="78"/>
      <c r="C4754" s="78"/>
      <c r="D4754" s="78"/>
      <c r="E4754" s="79" t="str">
        <f>+IF(C4754&lt;&gt;"",VLOOKUP(MID(C4754,18,5),NIVELES!$A$133:$B$213,2,0),"")</f>
        <v/>
      </c>
      <c r="F4754" s="80"/>
      <c r="G4754" s="81" t="str">
        <f>+IF(F4754&lt;&gt;"",VLOOKUP(F4754,NIVELES!$A$246:$C$464,3,0),"")</f>
        <v/>
      </c>
      <c r="H4754" s="82"/>
      <c r="I4754" s="78"/>
      <c r="J4754" s="78"/>
      <c r="K4754" s="78"/>
      <c r="L4754" s="78"/>
      <c r="M4754" s="78"/>
      <c r="N4754" s="78"/>
      <c r="O4754" s="78"/>
      <c r="P4754" s="82"/>
      <c r="Q4754" s="78"/>
      <c r="R4754" s="82"/>
      <c r="S4754" s="82"/>
      <c r="T4754" s="82"/>
      <c r="U4754" s="82"/>
      <c r="V4754" s="82"/>
      <c r="W4754" s="82"/>
      <c r="X4754" s="82"/>
      <c r="Y4754" s="82"/>
      <c r="Z4754" s="82"/>
      <c r="AA4754" s="82"/>
      <c r="AB4754" s="82"/>
      <c r="AC4754" s="82"/>
      <c r="AD4754" s="85" t="str">
        <f>IF(A4754&lt;&gt;"",IF(D4754="DIRECCIÓN_DE_TRANSFERENCIAS","280 0031",VLOOKUP(C4754,NIVELES!$A$14:$B$105,2,0)),"")</f>
        <v/>
      </c>
      <c r="AE4754" s="86"/>
      <c r="AF4754" s="86"/>
      <c r="AG4754" s="79" t="str">
        <f>+IF(AF4754&lt;&gt;"",VLOOKUP(AF4754,NIVELES!$A$666:$B$673,2,0),"")</f>
        <v/>
      </c>
      <c r="AH4754" s="78"/>
      <c r="AI4754" s="79" t="str">
        <f>IF(AH4754&lt;&gt;"",VLOOKUP(CONCATENATE(AG4754,AH4754),NIVELES!$B$676:$C$745,2,0),"")</f>
        <v/>
      </c>
      <c r="AJ4754" s="78"/>
      <c r="AK4754" s="79" t="str">
        <f>+IF(AJ4754&lt;&gt;"",VLOOKUP(AJ4754,NIVELES!$A$816:$B$892,2,0),"")</f>
        <v/>
      </c>
      <c r="AL4754" s="78"/>
      <c r="AM4754" s="78"/>
      <c r="AN4754" s="79" t="str">
        <f>IF(AM4754&lt;&gt;"",+VLOOKUP(AM4754,NIVELES!$A$1652:$B$2466,2,0),"")</f>
        <v/>
      </c>
      <c r="AO4754" s="87"/>
      <c r="AP4754" s="88"/>
      <c r="AQ4754" s="88"/>
      <c r="AR4754" s="88"/>
      <c r="AS4754" s="88"/>
      <c r="AT4754" s="88"/>
      <c r="AU4754" s="88"/>
      <c r="AV4754" s="88"/>
      <c r="AW4754" s="88"/>
      <c r="AX4754" s="88"/>
      <c r="AY4754" s="88"/>
      <c r="AZ4754" s="88"/>
      <c r="BA4754" s="88"/>
      <c r="BB4754" s="89">
        <f t="shared" si="295"/>
        <v>0</v>
      </c>
      <c r="BC4754" s="90" t="str">
        <f t="shared" si="294"/>
        <v xml:space="preserve"> </v>
      </c>
      <c r="BD4754" s="91" t="str">
        <f t="shared" si="296"/>
        <v xml:space="preserve"> </v>
      </c>
      <c r="BE4754" s="92">
        <f t="shared" si="297"/>
        <v>0</v>
      </c>
    </row>
    <row r="4755" spans="1:57" s="74" customFormat="1" ht="50.1" customHeight="1" x14ac:dyDescent="0.2">
      <c r="A4755" s="78"/>
      <c r="B4755" s="78"/>
      <c r="C4755" s="78"/>
      <c r="D4755" s="78"/>
      <c r="E4755" s="79" t="str">
        <f>+IF(C4755&lt;&gt;"",VLOOKUP(MID(C4755,18,5),NIVELES!$A$133:$B$213,2,0),"")</f>
        <v/>
      </c>
      <c r="F4755" s="80"/>
      <c r="G4755" s="81" t="str">
        <f>+IF(F4755&lt;&gt;"",VLOOKUP(F4755,NIVELES!$A$246:$C$464,3,0),"")</f>
        <v/>
      </c>
      <c r="H4755" s="82"/>
      <c r="I4755" s="78"/>
      <c r="J4755" s="78"/>
      <c r="K4755" s="78"/>
      <c r="L4755" s="78"/>
      <c r="M4755" s="78"/>
      <c r="N4755" s="78"/>
      <c r="O4755" s="78"/>
      <c r="P4755" s="82"/>
      <c r="Q4755" s="78"/>
      <c r="R4755" s="82"/>
      <c r="S4755" s="82"/>
      <c r="T4755" s="82"/>
      <c r="U4755" s="82"/>
      <c r="V4755" s="82"/>
      <c r="W4755" s="82"/>
      <c r="X4755" s="82"/>
      <c r="Y4755" s="82"/>
      <c r="Z4755" s="82"/>
      <c r="AA4755" s="82"/>
      <c r="AB4755" s="82"/>
      <c r="AC4755" s="82"/>
      <c r="AD4755" s="85" t="str">
        <f>IF(A4755&lt;&gt;"",IF(D4755="DIRECCIÓN_DE_TRANSFERENCIAS","280 0031",VLOOKUP(C4755,NIVELES!$A$14:$B$105,2,0)),"")</f>
        <v/>
      </c>
      <c r="AE4755" s="86"/>
      <c r="AF4755" s="86"/>
      <c r="AG4755" s="79" t="str">
        <f>+IF(AF4755&lt;&gt;"",VLOOKUP(AF4755,NIVELES!$A$666:$B$673,2,0),"")</f>
        <v/>
      </c>
      <c r="AH4755" s="78"/>
      <c r="AI4755" s="79" t="str">
        <f>IF(AH4755&lt;&gt;"",VLOOKUP(CONCATENATE(AG4755,AH4755),NIVELES!$B$676:$C$745,2,0),"")</f>
        <v/>
      </c>
      <c r="AJ4755" s="78"/>
      <c r="AK4755" s="79" t="str">
        <f>+IF(AJ4755&lt;&gt;"",VLOOKUP(AJ4755,NIVELES!$A$816:$B$892,2,0),"")</f>
        <v/>
      </c>
      <c r="AL4755" s="78"/>
      <c r="AM4755" s="78"/>
      <c r="AN4755" s="79" t="str">
        <f>IF(AM4755&lt;&gt;"",+VLOOKUP(AM4755,NIVELES!$A$1652:$B$2466,2,0),"")</f>
        <v/>
      </c>
      <c r="AO4755" s="87"/>
      <c r="AP4755" s="88"/>
      <c r="AQ4755" s="88"/>
      <c r="AR4755" s="88"/>
      <c r="AS4755" s="88"/>
      <c r="AT4755" s="88"/>
      <c r="AU4755" s="88"/>
      <c r="AV4755" s="88"/>
      <c r="AW4755" s="88"/>
      <c r="AX4755" s="88"/>
      <c r="AY4755" s="88"/>
      <c r="AZ4755" s="88"/>
      <c r="BA4755" s="88"/>
      <c r="BB4755" s="89">
        <f t="shared" si="295"/>
        <v>0</v>
      </c>
      <c r="BC4755" s="90" t="str">
        <f t="shared" si="294"/>
        <v xml:space="preserve"> </v>
      </c>
      <c r="BD4755" s="91" t="str">
        <f t="shared" si="296"/>
        <v xml:space="preserve"> </v>
      </c>
      <c r="BE4755" s="92">
        <f t="shared" si="297"/>
        <v>0</v>
      </c>
    </row>
    <row r="4756" spans="1:57" s="74" customFormat="1" ht="50.1" customHeight="1" x14ac:dyDescent="0.2">
      <c r="A4756" s="78"/>
      <c r="B4756" s="78"/>
      <c r="C4756" s="78"/>
      <c r="D4756" s="78"/>
      <c r="E4756" s="79" t="str">
        <f>+IF(C4756&lt;&gt;"",VLOOKUP(MID(C4756,18,5),NIVELES!$A$133:$B$213,2,0),"")</f>
        <v/>
      </c>
      <c r="F4756" s="80"/>
      <c r="G4756" s="81" t="str">
        <f>+IF(F4756&lt;&gt;"",VLOOKUP(F4756,NIVELES!$A$246:$C$464,3,0),"")</f>
        <v/>
      </c>
      <c r="H4756" s="82"/>
      <c r="I4756" s="78"/>
      <c r="J4756" s="78"/>
      <c r="K4756" s="78"/>
      <c r="L4756" s="78"/>
      <c r="M4756" s="78"/>
      <c r="N4756" s="78"/>
      <c r="O4756" s="78"/>
      <c r="P4756" s="82"/>
      <c r="Q4756" s="78"/>
      <c r="R4756" s="82"/>
      <c r="S4756" s="82"/>
      <c r="T4756" s="82"/>
      <c r="U4756" s="82"/>
      <c r="V4756" s="82"/>
      <c r="W4756" s="82"/>
      <c r="X4756" s="82"/>
      <c r="Y4756" s="82"/>
      <c r="Z4756" s="82"/>
      <c r="AA4756" s="82"/>
      <c r="AB4756" s="82"/>
      <c r="AC4756" s="82"/>
      <c r="AD4756" s="85" t="str">
        <f>IF(A4756&lt;&gt;"",IF(D4756="DIRECCIÓN_DE_TRANSFERENCIAS","280 0031",VLOOKUP(C4756,NIVELES!$A$14:$B$105,2,0)),"")</f>
        <v/>
      </c>
      <c r="AE4756" s="86"/>
      <c r="AF4756" s="86"/>
      <c r="AG4756" s="79" t="str">
        <f>+IF(AF4756&lt;&gt;"",VLOOKUP(AF4756,NIVELES!$A$666:$B$673,2,0),"")</f>
        <v/>
      </c>
      <c r="AH4756" s="78"/>
      <c r="AI4756" s="79" t="str">
        <f>IF(AH4756&lt;&gt;"",VLOOKUP(CONCATENATE(AG4756,AH4756),NIVELES!$B$676:$C$745,2,0),"")</f>
        <v/>
      </c>
      <c r="AJ4756" s="78"/>
      <c r="AK4756" s="79" t="str">
        <f>+IF(AJ4756&lt;&gt;"",VLOOKUP(AJ4756,NIVELES!$A$816:$B$892,2,0),"")</f>
        <v/>
      </c>
      <c r="AL4756" s="78"/>
      <c r="AM4756" s="78"/>
      <c r="AN4756" s="79" t="str">
        <f>IF(AM4756&lt;&gt;"",+VLOOKUP(AM4756,NIVELES!$A$1652:$B$2466,2,0),"")</f>
        <v/>
      </c>
      <c r="AO4756" s="87"/>
      <c r="AP4756" s="88"/>
      <c r="AQ4756" s="88"/>
      <c r="AR4756" s="88"/>
      <c r="AS4756" s="88"/>
      <c r="AT4756" s="88"/>
      <c r="AU4756" s="88"/>
      <c r="AV4756" s="88"/>
      <c r="AW4756" s="88"/>
      <c r="AX4756" s="88"/>
      <c r="AY4756" s="88"/>
      <c r="AZ4756" s="88"/>
      <c r="BA4756" s="88"/>
      <c r="BB4756" s="89">
        <f t="shared" si="295"/>
        <v>0</v>
      </c>
      <c r="BC4756" s="90" t="str">
        <f t="shared" si="294"/>
        <v xml:space="preserve"> </v>
      </c>
      <c r="BD4756" s="91" t="str">
        <f t="shared" si="296"/>
        <v xml:space="preserve"> </v>
      </c>
      <c r="BE4756" s="92">
        <f t="shared" si="297"/>
        <v>0</v>
      </c>
    </row>
    <row r="4757" spans="1:57" s="74" customFormat="1" ht="50.1" customHeight="1" x14ac:dyDescent="0.2">
      <c r="A4757" s="78"/>
      <c r="B4757" s="78"/>
      <c r="C4757" s="78"/>
      <c r="D4757" s="78"/>
      <c r="E4757" s="79" t="str">
        <f>+IF(C4757&lt;&gt;"",VLOOKUP(MID(C4757,18,5),NIVELES!$A$133:$B$213,2,0),"")</f>
        <v/>
      </c>
      <c r="F4757" s="80"/>
      <c r="G4757" s="81" t="str">
        <f>+IF(F4757&lt;&gt;"",VLOOKUP(F4757,NIVELES!$A$246:$C$464,3,0),"")</f>
        <v/>
      </c>
      <c r="H4757" s="82"/>
      <c r="I4757" s="78"/>
      <c r="J4757" s="78"/>
      <c r="K4757" s="78"/>
      <c r="L4757" s="78"/>
      <c r="M4757" s="78"/>
      <c r="N4757" s="78"/>
      <c r="O4757" s="78"/>
      <c r="P4757" s="82"/>
      <c r="Q4757" s="78"/>
      <c r="R4757" s="82"/>
      <c r="S4757" s="82"/>
      <c r="T4757" s="82"/>
      <c r="U4757" s="82"/>
      <c r="V4757" s="82"/>
      <c r="W4757" s="82"/>
      <c r="X4757" s="82"/>
      <c r="Y4757" s="82"/>
      <c r="Z4757" s="82"/>
      <c r="AA4757" s="82"/>
      <c r="AB4757" s="82"/>
      <c r="AC4757" s="82"/>
      <c r="AD4757" s="85" t="str">
        <f>IF(A4757&lt;&gt;"",IF(D4757="DIRECCIÓN_DE_TRANSFERENCIAS","280 0031",VLOOKUP(C4757,NIVELES!$A$14:$B$105,2,0)),"")</f>
        <v/>
      </c>
      <c r="AE4757" s="86"/>
      <c r="AF4757" s="86"/>
      <c r="AG4757" s="79" t="str">
        <f>+IF(AF4757&lt;&gt;"",VLOOKUP(AF4757,NIVELES!$A$666:$B$673,2,0),"")</f>
        <v/>
      </c>
      <c r="AH4757" s="78"/>
      <c r="AI4757" s="79" t="str">
        <f>IF(AH4757&lt;&gt;"",VLOOKUP(CONCATENATE(AG4757,AH4757),NIVELES!$B$676:$C$745,2,0),"")</f>
        <v/>
      </c>
      <c r="AJ4757" s="78"/>
      <c r="AK4757" s="79" t="str">
        <f>+IF(AJ4757&lt;&gt;"",VLOOKUP(AJ4757,NIVELES!$A$816:$B$892,2,0),"")</f>
        <v/>
      </c>
      <c r="AL4757" s="78"/>
      <c r="AM4757" s="78"/>
      <c r="AN4757" s="79" t="str">
        <f>IF(AM4757&lt;&gt;"",+VLOOKUP(AM4757,NIVELES!$A$1652:$B$2466,2,0),"")</f>
        <v/>
      </c>
      <c r="AO4757" s="87"/>
      <c r="AP4757" s="88"/>
      <c r="AQ4757" s="88"/>
      <c r="AR4757" s="88"/>
      <c r="AS4757" s="88"/>
      <c r="AT4757" s="88"/>
      <c r="AU4757" s="88"/>
      <c r="AV4757" s="88"/>
      <c r="AW4757" s="88"/>
      <c r="AX4757" s="88"/>
      <c r="AY4757" s="88"/>
      <c r="AZ4757" s="88"/>
      <c r="BA4757" s="88"/>
      <c r="BB4757" s="89">
        <f t="shared" si="295"/>
        <v>0</v>
      </c>
      <c r="BC4757" s="90" t="str">
        <f t="shared" si="294"/>
        <v xml:space="preserve"> </v>
      </c>
      <c r="BD4757" s="91" t="str">
        <f t="shared" si="296"/>
        <v xml:space="preserve"> </v>
      </c>
      <c r="BE4757" s="92">
        <f t="shared" si="297"/>
        <v>0</v>
      </c>
    </row>
    <row r="4758" spans="1:57" s="74" customFormat="1" ht="50.1" customHeight="1" x14ac:dyDescent="0.2">
      <c r="A4758" s="78"/>
      <c r="B4758" s="78"/>
      <c r="C4758" s="78"/>
      <c r="D4758" s="78"/>
      <c r="E4758" s="79" t="str">
        <f>+IF(C4758&lt;&gt;"",VLOOKUP(MID(C4758,18,5),NIVELES!$A$133:$B$213,2,0),"")</f>
        <v/>
      </c>
      <c r="F4758" s="80"/>
      <c r="G4758" s="81" t="str">
        <f>+IF(F4758&lt;&gt;"",VLOOKUP(F4758,NIVELES!$A$246:$C$464,3,0),"")</f>
        <v/>
      </c>
      <c r="H4758" s="82"/>
      <c r="I4758" s="78"/>
      <c r="J4758" s="78"/>
      <c r="K4758" s="78"/>
      <c r="L4758" s="78"/>
      <c r="M4758" s="78"/>
      <c r="N4758" s="78"/>
      <c r="O4758" s="78"/>
      <c r="P4758" s="82"/>
      <c r="Q4758" s="78"/>
      <c r="R4758" s="82"/>
      <c r="S4758" s="82"/>
      <c r="T4758" s="82"/>
      <c r="U4758" s="82"/>
      <c r="V4758" s="82"/>
      <c r="W4758" s="82"/>
      <c r="X4758" s="82"/>
      <c r="Y4758" s="82"/>
      <c r="Z4758" s="82"/>
      <c r="AA4758" s="82"/>
      <c r="AB4758" s="82"/>
      <c r="AC4758" s="82"/>
      <c r="AD4758" s="85" t="str">
        <f>IF(A4758&lt;&gt;"",IF(D4758="DIRECCIÓN_DE_TRANSFERENCIAS","280 0031",VLOOKUP(C4758,NIVELES!$A$14:$B$105,2,0)),"")</f>
        <v/>
      </c>
      <c r="AE4758" s="86"/>
      <c r="AF4758" s="86"/>
      <c r="AG4758" s="79" t="str">
        <f>+IF(AF4758&lt;&gt;"",VLOOKUP(AF4758,NIVELES!$A$666:$B$673,2,0),"")</f>
        <v/>
      </c>
      <c r="AH4758" s="78"/>
      <c r="AI4758" s="79" t="str">
        <f>IF(AH4758&lt;&gt;"",VLOOKUP(CONCATENATE(AG4758,AH4758),NIVELES!$B$676:$C$745,2,0),"")</f>
        <v/>
      </c>
      <c r="AJ4758" s="78"/>
      <c r="AK4758" s="79" t="str">
        <f>+IF(AJ4758&lt;&gt;"",VLOOKUP(AJ4758,NIVELES!$A$816:$B$892,2,0),"")</f>
        <v/>
      </c>
      <c r="AL4758" s="78"/>
      <c r="AM4758" s="78"/>
      <c r="AN4758" s="79" t="str">
        <f>IF(AM4758&lt;&gt;"",+VLOOKUP(AM4758,NIVELES!$A$1652:$B$2466,2,0),"")</f>
        <v/>
      </c>
      <c r="AO4758" s="87"/>
      <c r="AP4758" s="88"/>
      <c r="AQ4758" s="88"/>
      <c r="AR4758" s="88"/>
      <c r="AS4758" s="88"/>
      <c r="AT4758" s="88"/>
      <c r="AU4758" s="88"/>
      <c r="AV4758" s="88"/>
      <c r="AW4758" s="88"/>
      <c r="AX4758" s="88"/>
      <c r="AY4758" s="88"/>
      <c r="AZ4758" s="88"/>
      <c r="BA4758" s="88"/>
      <c r="BB4758" s="89">
        <f t="shared" si="295"/>
        <v>0</v>
      </c>
      <c r="BC4758" s="90" t="str">
        <f t="shared" si="294"/>
        <v xml:space="preserve"> </v>
      </c>
      <c r="BD4758" s="91" t="str">
        <f t="shared" si="296"/>
        <v xml:space="preserve"> </v>
      </c>
      <c r="BE4758" s="92">
        <f t="shared" si="297"/>
        <v>0</v>
      </c>
    </row>
    <row r="4759" spans="1:57" s="74" customFormat="1" ht="50.1" customHeight="1" x14ac:dyDescent="0.2">
      <c r="A4759" s="78"/>
      <c r="B4759" s="78"/>
      <c r="C4759" s="78"/>
      <c r="D4759" s="78"/>
      <c r="E4759" s="79" t="str">
        <f>+IF(C4759&lt;&gt;"",VLOOKUP(MID(C4759,18,5),NIVELES!$A$133:$B$213,2,0),"")</f>
        <v/>
      </c>
      <c r="F4759" s="80"/>
      <c r="G4759" s="81" t="str">
        <f>+IF(F4759&lt;&gt;"",VLOOKUP(F4759,NIVELES!$A$246:$C$464,3,0),"")</f>
        <v/>
      </c>
      <c r="H4759" s="82"/>
      <c r="I4759" s="78"/>
      <c r="J4759" s="78"/>
      <c r="K4759" s="78"/>
      <c r="L4759" s="78"/>
      <c r="M4759" s="78"/>
      <c r="N4759" s="78"/>
      <c r="O4759" s="78"/>
      <c r="P4759" s="82"/>
      <c r="Q4759" s="78"/>
      <c r="R4759" s="82"/>
      <c r="S4759" s="82"/>
      <c r="T4759" s="82"/>
      <c r="U4759" s="82"/>
      <c r="V4759" s="82"/>
      <c r="W4759" s="82"/>
      <c r="X4759" s="82"/>
      <c r="Y4759" s="82"/>
      <c r="Z4759" s="82"/>
      <c r="AA4759" s="82"/>
      <c r="AB4759" s="82"/>
      <c r="AC4759" s="82"/>
      <c r="AD4759" s="85" t="str">
        <f>IF(A4759&lt;&gt;"",IF(D4759="DIRECCIÓN_DE_TRANSFERENCIAS","280 0031",VLOOKUP(C4759,NIVELES!$A$14:$B$105,2,0)),"")</f>
        <v/>
      </c>
      <c r="AE4759" s="86"/>
      <c r="AF4759" s="86"/>
      <c r="AG4759" s="79" t="str">
        <f>+IF(AF4759&lt;&gt;"",VLOOKUP(AF4759,NIVELES!$A$666:$B$673,2,0),"")</f>
        <v/>
      </c>
      <c r="AH4759" s="78"/>
      <c r="AI4759" s="79" t="str">
        <f>IF(AH4759&lt;&gt;"",VLOOKUP(CONCATENATE(AG4759,AH4759),NIVELES!$B$676:$C$745,2,0),"")</f>
        <v/>
      </c>
      <c r="AJ4759" s="78"/>
      <c r="AK4759" s="79" t="str">
        <f>+IF(AJ4759&lt;&gt;"",VLOOKUP(AJ4759,NIVELES!$A$816:$B$892,2,0),"")</f>
        <v/>
      </c>
      <c r="AL4759" s="78"/>
      <c r="AM4759" s="78"/>
      <c r="AN4759" s="79" t="str">
        <f>IF(AM4759&lt;&gt;"",+VLOOKUP(AM4759,NIVELES!$A$1652:$B$2466,2,0),"")</f>
        <v/>
      </c>
      <c r="AO4759" s="87"/>
      <c r="AP4759" s="88"/>
      <c r="AQ4759" s="88"/>
      <c r="AR4759" s="88"/>
      <c r="AS4759" s="88"/>
      <c r="AT4759" s="88"/>
      <c r="AU4759" s="88"/>
      <c r="AV4759" s="88"/>
      <c r="AW4759" s="88"/>
      <c r="AX4759" s="88"/>
      <c r="AY4759" s="88"/>
      <c r="AZ4759" s="88"/>
      <c r="BA4759" s="88"/>
      <c r="BB4759" s="89">
        <f t="shared" si="295"/>
        <v>0</v>
      </c>
      <c r="BC4759" s="90" t="str">
        <f t="shared" si="294"/>
        <v xml:space="preserve"> </v>
      </c>
      <c r="BD4759" s="91" t="str">
        <f t="shared" si="296"/>
        <v xml:space="preserve"> </v>
      </c>
      <c r="BE4759" s="92">
        <f t="shared" si="297"/>
        <v>0</v>
      </c>
    </row>
    <row r="4760" spans="1:57" s="74" customFormat="1" ht="50.1" customHeight="1" x14ac:dyDescent="0.2">
      <c r="A4760" s="78"/>
      <c r="B4760" s="78"/>
      <c r="C4760" s="78"/>
      <c r="D4760" s="78"/>
      <c r="E4760" s="79" t="str">
        <f>+IF(C4760&lt;&gt;"",VLOOKUP(MID(C4760,18,5),NIVELES!$A$133:$B$213,2,0),"")</f>
        <v/>
      </c>
      <c r="F4760" s="80"/>
      <c r="G4760" s="81" t="str">
        <f>+IF(F4760&lt;&gt;"",VLOOKUP(F4760,NIVELES!$A$246:$C$464,3,0),"")</f>
        <v/>
      </c>
      <c r="H4760" s="82"/>
      <c r="I4760" s="78"/>
      <c r="J4760" s="78"/>
      <c r="K4760" s="78"/>
      <c r="L4760" s="78"/>
      <c r="M4760" s="78"/>
      <c r="N4760" s="78"/>
      <c r="O4760" s="78"/>
      <c r="P4760" s="82"/>
      <c r="Q4760" s="78"/>
      <c r="R4760" s="82"/>
      <c r="S4760" s="82"/>
      <c r="T4760" s="82"/>
      <c r="U4760" s="82"/>
      <c r="V4760" s="82"/>
      <c r="W4760" s="82"/>
      <c r="X4760" s="82"/>
      <c r="Y4760" s="82"/>
      <c r="Z4760" s="82"/>
      <c r="AA4760" s="82"/>
      <c r="AB4760" s="82"/>
      <c r="AC4760" s="82"/>
      <c r="AD4760" s="85" t="str">
        <f>IF(A4760&lt;&gt;"",IF(D4760="DIRECCIÓN_DE_TRANSFERENCIAS","280 0031",VLOOKUP(C4760,NIVELES!$A$14:$B$105,2,0)),"")</f>
        <v/>
      </c>
      <c r="AE4760" s="86"/>
      <c r="AF4760" s="86"/>
      <c r="AG4760" s="79" t="str">
        <f>+IF(AF4760&lt;&gt;"",VLOOKUP(AF4760,NIVELES!$A$666:$B$673,2,0),"")</f>
        <v/>
      </c>
      <c r="AH4760" s="78"/>
      <c r="AI4760" s="79" t="str">
        <f>IF(AH4760&lt;&gt;"",VLOOKUP(CONCATENATE(AG4760,AH4760),NIVELES!$B$676:$C$745,2,0),"")</f>
        <v/>
      </c>
      <c r="AJ4760" s="78"/>
      <c r="AK4760" s="79" t="str">
        <f>+IF(AJ4760&lt;&gt;"",VLOOKUP(AJ4760,NIVELES!$A$816:$B$892,2,0),"")</f>
        <v/>
      </c>
      <c r="AL4760" s="78"/>
      <c r="AM4760" s="78"/>
      <c r="AN4760" s="79" t="str">
        <f>IF(AM4760&lt;&gt;"",+VLOOKUP(AM4760,NIVELES!$A$1652:$B$2466,2,0),"")</f>
        <v/>
      </c>
      <c r="AO4760" s="87"/>
      <c r="AP4760" s="88"/>
      <c r="AQ4760" s="88"/>
      <c r="AR4760" s="88"/>
      <c r="AS4760" s="88"/>
      <c r="AT4760" s="88"/>
      <c r="AU4760" s="88"/>
      <c r="AV4760" s="88"/>
      <c r="AW4760" s="88"/>
      <c r="AX4760" s="88"/>
      <c r="AY4760" s="88"/>
      <c r="AZ4760" s="88"/>
      <c r="BA4760" s="88"/>
      <c r="BB4760" s="89">
        <f t="shared" si="295"/>
        <v>0</v>
      </c>
      <c r="BC4760" s="90" t="str">
        <f t="shared" si="294"/>
        <v xml:space="preserve"> </v>
      </c>
      <c r="BD4760" s="91" t="str">
        <f t="shared" si="296"/>
        <v xml:space="preserve"> </v>
      </c>
      <c r="BE4760" s="92">
        <f t="shared" si="297"/>
        <v>0</v>
      </c>
    </row>
    <row r="4761" spans="1:57" s="74" customFormat="1" ht="50.1" customHeight="1" x14ac:dyDescent="0.2">
      <c r="A4761" s="78"/>
      <c r="B4761" s="78"/>
      <c r="C4761" s="78"/>
      <c r="D4761" s="78"/>
      <c r="E4761" s="79" t="str">
        <f>+IF(C4761&lt;&gt;"",VLOOKUP(MID(C4761,18,5),NIVELES!$A$133:$B$213,2,0),"")</f>
        <v/>
      </c>
      <c r="F4761" s="80"/>
      <c r="G4761" s="81" t="str">
        <f>+IF(F4761&lt;&gt;"",VLOOKUP(F4761,NIVELES!$A$246:$C$464,3,0),"")</f>
        <v/>
      </c>
      <c r="H4761" s="82"/>
      <c r="I4761" s="78"/>
      <c r="J4761" s="78"/>
      <c r="K4761" s="78"/>
      <c r="L4761" s="78"/>
      <c r="M4761" s="78"/>
      <c r="N4761" s="78"/>
      <c r="O4761" s="78"/>
      <c r="P4761" s="82"/>
      <c r="Q4761" s="78"/>
      <c r="R4761" s="82"/>
      <c r="S4761" s="82"/>
      <c r="T4761" s="82"/>
      <c r="U4761" s="82"/>
      <c r="V4761" s="82"/>
      <c r="W4761" s="82"/>
      <c r="X4761" s="82"/>
      <c r="Y4761" s="82"/>
      <c r="Z4761" s="82"/>
      <c r="AA4761" s="82"/>
      <c r="AB4761" s="82"/>
      <c r="AC4761" s="82"/>
      <c r="AD4761" s="85" t="str">
        <f>IF(A4761&lt;&gt;"",IF(D4761="DIRECCIÓN_DE_TRANSFERENCIAS","280 0031",VLOOKUP(C4761,NIVELES!$A$14:$B$105,2,0)),"")</f>
        <v/>
      </c>
      <c r="AE4761" s="86"/>
      <c r="AF4761" s="86"/>
      <c r="AG4761" s="79" t="str">
        <f>+IF(AF4761&lt;&gt;"",VLOOKUP(AF4761,NIVELES!$A$666:$B$673,2,0),"")</f>
        <v/>
      </c>
      <c r="AH4761" s="78"/>
      <c r="AI4761" s="79" t="str">
        <f>IF(AH4761&lt;&gt;"",VLOOKUP(CONCATENATE(AG4761,AH4761),NIVELES!$B$676:$C$745,2,0),"")</f>
        <v/>
      </c>
      <c r="AJ4761" s="78"/>
      <c r="AK4761" s="79" t="str">
        <f>+IF(AJ4761&lt;&gt;"",VLOOKUP(AJ4761,NIVELES!$A$816:$B$892,2,0),"")</f>
        <v/>
      </c>
      <c r="AL4761" s="78"/>
      <c r="AM4761" s="78"/>
      <c r="AN4761" s="79" t="str">
        <f>IF(AM4761&lt;&gt;"",+VLOOKUP(AM4761,NIVELES!$A$1652:$B$2466,2,0),"")</f>
        <v/>
      </c>
      <c r="AO4761" s="87"/>
      <c r="AP4761" s="88"/>
      <c r="AQ4761" s="88"/>
      <c r="AR4761" s="88"/>
      <c r="AS4761" s="88"/>
      <c r="AT4761" s="88"/>
      <c r="AU4761" s="88"/>
      <c r="AV4761" s="88"/>
      <c r="AW4761" s="88"/>
      <c r="AX4761" s="88"/>
      <c r="AY4761" s="88"/>
      <c r="AZ4761" s="88"/>
      <c r="BA4761" s="88"/>
      <c r="BB4761" s="89">
        <f t="shared" si="295"/>
        <v>0</v>
      </c>
      <c r="BC4761" s="90" t="str">
        <f t="shared" si="294"/>
        <v xml:space="preserve"> </v>
      </c>
      <c r="BD4761" s="91" t="str">
        <f t="shared" si="296"/>
        <v xml:space="preserve"> </v>
      </c>
      <c r="BE4761" s="92">
        <f t="shared" si="297"/>
        <v>0</v>
      </c>
    </row>
    <row r="4762" spans="1:57" s="74" customFormat="1" ht="50.1" customHeight="1" x14ac:dyDescent="0.2">
      <c r="A4762" s="78"/>
      <c r="B4762" s="78"/>
      <c r="C4762" s="78"/>
      <c r="D4762" s="78"/>
      <c r="E4762" s="79" t="str">
        <f>+IF(C4762&lt;&gt;"",VLOOKUP(MID(C4762,18,5),NIVELES!$A$133:$B$213,2,0),"")</f>
        <v/>
      </c>
      <c r="F4762" s="80"/>
      <c r="G4762" s="81" t="str">
        <f>+IF(F4762&lt;&gt;"",VLOOKUP(F4762,NIVELES!$A$246:$C$464,3,0),"")</f>
        <v/>
      </c>
      <c r="H4762" s="82"/>
      <c r="I4762" s="78"/>
      <c r="J4762" s="78"/>
      <c r="K4762" s="78"/>
      <c r="L4762" s="78"/>
      <c r="M4762" s="78"/>
      <c r="N4762" s="78"/>
      <c r="O4762" s="78"/>
      <c r="P4762" s="82"/>
      <c r="Q4762" s="78"/>
      <c r="R4762" s="82"/>
      <c r="S4762" s="82"/>
      <c r="T4762" s="82"/>
      <c r="U4762" s="82"/>
      <c r="V4762" s="82"/>
      <c r="W4762" s="82"/>
      <c r="X4762" s="82"/>
      <c r="Y4762" s="82"/>
      <c r="Z4762" s="82"/>
      <c r="AA4762" s="82"/>
      <c r="AB4762" s="82"/>
      <c r="AC4762" s="82"/>
      <c r="AD4762" s="85" t="str">
        <f>IF(A4762&lt;&gt;"",IF(D4762="DIRECCIÓN_DE_TRANSFERENCIAS","280 0031",VLOOKUP(C4762,NIVELES!$A$14:$B$105,2,0)),"")</f>
        <v/>
      </c>
      <c r="AE4762" s="86"/>
      <c r="AF4762" s="86"/>
      <c r="AG4762" s="79" t="str">
        <f>+IF(AF4762&lt;&gt;"",VLOOKUP(AF4762,NIVELES!$A$666:$B$673,2,0),"")</f>
        <v/>
      </c>
      <c r="AH4762" s="78"/>
      <c r="AI4762" s="79" t="str">
        <f>IF(AH4762&lt;&gt;"",VLOOKUP(CONCATENATE(AG4762,AH4762),NIVELES!$B$676:$C$745,2,0),"")</f>
        <v/>
      </c>
      <c r="AJ4762" s="78"/>
      <c r="AK4762" s="79" t="str">
        <f>+IF(AJ4762&lt;&gt;"",VLOOKUP(AJ4762,NIVELES!$A$816:$B$892,2,0),"")</f>
        <v/>
      </c>
      <c r="AL4762" s="78"/>
      <c r="AM4762" s="78"/>
      <c r="AN4762" s="79" t="str">
        <f>IF(AM4762&lt;&gt;"",+VLOOKUP(AM4762,NIVELES!$A$1652:$B$2466,2,0),"")</f>
        <v/>
      </c>
      <c r="AO4762" s="87"/>
      <c r="AP4762" s="88"/>
      <c r="AQ4762" s="88"/>
      <c r="AR4762" s="88"/>
      <c r="AS4762" s="88"/>
      <c r="AT4762" s="88"/>
      <c r="AU4762" s="88"/>
      <c r="AV4762" s="88"/>
      <c r="AW4762" s="88"/>
      <c r="AX4762" s="88"/>
      <c r="AY4762" s="88"/>
      <c r="AZ4762" s="88"/>
      <c r="BA4762" s="88"/>
      <c r="BB4762" s="89">
        <f t="shared" si="295"/>
        <v>0</v>
      </c>
      <c r="BC4762" s="90" t="str">
        <f t="shared" si="294"/>
        <v xml:space="preserve"> </v>
      </c>
      <c r="BD4762" s="91" t="str">
        <f t="shared" si="296"/>
        <v xml:space="preserve"> </v>
      </c>
      <c r="BE4762" s="92">
        <f t="shared" si="297"/>
        <v>0</v>
      </c>
    </row>
    <row r="4763" spans="1:57" s="74" customFormat="1" ht="50.1" customHeight="1" x14ac:dyDescent="0.2">
      <c r="A4763" s="78"/>
      <c r="B4763" s="78"/>
      <c r="C4763" s="78"/>
      <c r="D4763" s="78"/>
      <c r="E4763" s="79" t="str">
        <f>+IF(C4763&lt;&gt;"",VLOOKUP(MID(C4763,18,5),NIVELES!$A$133:$B$213,2,0),"")</f>
        <v/>
      </c>
      <c r="F4763" s="80"/>
      <c r="G4763" s="81" t="str">
        <f>+IF(F4763&lt;&gt;"",VLOOKUP(F4763,NIVELES!$A$246:$C$464,3,0),"")</f>
        <v/>
      </c>
      <c r="H4763" s="82"/>
      <c r="I4763" s="78"/>
      <c r="J4763" s="78"/>
      <c r="K4763" s="78"/>
      <c r="L4763" s="78"/>
      <c r="M4763" s="78"/>
      <c r="N4763" s="78"/>
      <c r="O4763" s="78"/>
      <c r="P4763" s="82"/>
      <c r="Q4763" s="78"/>
      <c r="R4763" s="82"/>
      <c r="S4763" s="82"/>
      <c r="T4763" s="82"/>
      <c r="U4763" s="82"/>
      <c r="V4763" s="82"/>
      <c r="W4763" s="82"/>
      <c r="X4763" s="82"/>
      <c r="Y4763" s="82"/>
      <c r="Z4763" s="82"/>
      <c r="AA4763" s="82"/>
      <c r="AB4763" s="82"/>
      <c r="AC4763" s="82"/>
      <c r="AD4763" s="85" t="str">
        <f>IF(A4763&lt;&gt;"",IF(D4763="DIRECCIÓN_DE_TRANSFERENCIAS","280 0031",VLOOKUP(C4763,NIVELES!$A$14:$B$105,2,0)),"")</f>
        <v/>
      </c>
      <c r="AE4763" s="86"/>
      <c r="AF4763" s="86"/>
      <c r="AG4763" s="79" t="str">
        <f>+IF(AF4763&lt;&gt;"",VLOOKUP(AF4763,NIVELES!$A$666:$B$673,2,0),"")</f>
        <v/>
      </c>
      <c r="AH4763" s="78"/>
      <c r="AI4763" s="79" t="str">
        <f>IF(AH4763&lt;&gt;"",VLOOKUP(CONCATENATE(AG4763,AH4763),NIVELES!$B$676:$C$745,2,0),"")</f>
        <v/>
      </c>
      <c r="AJ4763" s="78"/>
      <c r="AK4763" s="79" t="str">
        <f>+IF(AJ4763&lt;&gt;"",VLOOKUP(AJ4763,NIVELES!$A$816:$B$892,2,0),"")</f>
        <v/>
      </c>
      <c r="AL4763" s="78"/>
      <c r="AM4763" s="78"/>
      <c r="AN4763" s="79" t="str">
        <f>IF(AM4763&lt;&gt;"",+VLOOKUP(AM4763,NIVELES!$A$1652:$B$2466,2,0),"")</f>
        <v/>
      </c>
      <c r="AO4763" s="87"/>
      <c r="AP4763" s="88"/>
      <c r="AQ4763" s="88"/>
      <c r="AR4763" s="88"/>
      <c r="AS4763" s="88"/>
      <c r="AT4763" s="88"/>
      <c r="AU4763" s="88"/>
      <c r="AV4763" s="88"/>
      <c r="AW4763" s="88"/>
      <c r="AX4763" s="88"/>
      <c r="AY4763" s="88"/>
      <c r="AZ4763" s="88"/>
      <c r="BA4763" s="88"/>
      <c r="BB4763" s="89">
        <f t="shared" si="295"/>
        <v>0</v>
      </c>
      <c r="BC4763" s="90" t="str">
        <f t="shared" si="294"/>
        <v xml:space="preserve"> </v>
      </c>
      <c r="BD4763" s="91" t="str">
        <f t="shared" si="296"/>
        <v xml:space="preserve"> </v>
      </c>
      <c r="BE4763" s="92">
        <f t="shared" si="297"/>
        <v>0</v>
      </c>
    </row>
    <row r="4764" spans="1:57" s="74" customFormat="1" ht="50.1" customHeight="1" x14ac:dyDescent="0.2">
      <c r="A4764" s="78"/>
      <c r="B4764" s="78"/>
      <c r="C4764" s="78"/>
      <c r="D4764" s="78"/>
      <c r="E4764" s="79" t="str">
        <f>+IF(C4764&lt;&gt;"",VLOOKUP(MID(C4764,18,5),NIVELES!$A$133:$B$213,2,0),"")</f>
        <v/>
      </c>
      <c r="F4764" s="80"/>
      <c r="G4764" s="81" t="str">
        <f>+IF(F4764&lt;&gt;"",VLOOKUP(F4764,NIVELES!$A$246:$C$464,3,0),"")</f>
        <v/>
      </c>
      <c r="H4764" s="82"/>
      <c r="I4764" s="78"/>
      <c r="J4764" s="78"/>
      <c r="K4764" s="78"/>
      <c r="L4764" s="78"/>
      <c r="M4764" s="78"/>
      <c r="N4764" s="78"/>
      <c r="O4764" s="78"/>
      <c r="P4764" s="82"/>
      <c r="Q4764" s="78"/>
      <c r="R4764" s="82"/>
      <c r="S4764" s="82"/>
      <c r="T4764" s="82"/>
      <c r="U4764" s="82"/>
      <c r="V4764" s="82"/>
      <c r="W4764" s="82"/>
      <c r="X4764" s="82"/>
      <c r="Y4764" s="82"/>
      <c r="Z4764" s="82"/>
      <c r="AA4764" s="82"/>
      <c r="AB4764" s="82"/>
      <c r="AC4764" s="82"/>
      <c r="AD4764" s="85" t="str">
        <f>IF(A4764&lt;&gt;"",IF(D4764="DIRECCIÓN_DE_TRANSFERENCIAS","280 0031",VLOOKUP(C4764,NIVELES!$A$14:$B$105,2,0)),"")</f>
        <v/>
      </c>
      <c r="AE4764" s="86"/>
      <c r="AF4764" s="86"/>
      <c r="AG4764" s="79" t="str">
        <f>+IF(AF4764&lt;&gt;"",VLOOKUP(AF4764,NIVELES!$A$666:$B$673,2,0),"")</f>
        <v/>
      </c>
      <c r="AH4764" s="78"/>
      <c r="AI4764" s="79" t="str">
        <f>IF(AH4764&lt;&gt;"",VLOOKUP(CONCATENATE(AG4764,AH4764),NIVELES!$B$676:$C$745,2,0),"")</f>
        <v/>
      </c>
      <c r="AJ4764" s="78"/>
      <c r="AK4764" s="79" t="str">
        <f>+IF(AJ4764&lt;&gt;"",VLOOKUP(AJ4764,NIVELES!$A$816:$B$892,2,0),"")</f>
        <v/>
      </c>
      <c r="AL4764" s="78"/>
      <c r="AM4764" s="78"/>
      <c r="AN4764" s="79" t="str">
        <f>IF(AM4764&lt;&gt;"",+VLOOKUP(AM4764,NIVELES!$A$1652:$B$2466,2,0),"")</f>
        <v/>
      </c>
      <c r="AO4764" s="87"/>
      <c r="AP4764" s="88"/>
      <c r="AQ4764" s="88"/>
      <c r="AR4764" s="88"/>
      <c r="AS4764" s="88"/>
      <c r="AT4764" s="88"/>
      <c r="AU4764" s="88"/>
      <c r="AV4764" s="88"/>
      <c r="AW4764" s="88"/>
      <c r="AX4764" s="88"/>
      <c r="AY4764" s="88"/>
      <c r="AZ4764" s="88"/>
      <c r="BA4764" s="88"/>
      <c r="BB4764" s="89">
        <f t="shared" si="295"/>
        <v>0</v>
      </c>
      <c r="BC4764" s="90" t="str">
        <f t="shared" si="294"/>
        <v xml:space="preserve"> </v>
      </c>
      <c r="BD4764" s="91" t="str">
        <f t="shared" si="296"/>
        <v xml:space="preserve"> </v>
      </c>
      <c r="BE4764" s="92">
        <f t="shared" si="297"/>
        <v>0</v>
      </c>
    </row>
    <row r="4765" spans="1:57" s="74" customFormat="1" ht="50.1" customHeight="1" x14ac:dyDescent="0.2">
      <c r="A4765" s="78"/>
      <c r="B4765" s="78"/>
      <c r="C4765" s="78"/>
      <c r="D4765" s="78"/>
      <c r="E4765" s="79" t="str">
        <f>+IF(C4765&lt;&gt;"",VLOOKUP(MID(C4765,18,5),NIVELES!$A$133:$B$213,2,0),"")</f>
        <v/>
      </c>
      <c r="F4765" s="80"/>
      <c r="G4765" s="81" t="str">
        <f>+IF(F4765&lt;&gt;"",VLOOKUP(F4765,NIVELES!$A$246:$C$464,3,0),"")</f>
        <v/>
      </c>
      <c r="H4765" s="82"/>
      <c r="I4765" s="78"/>
      <c r="J4765" s="78"/>
      <c r="K4765" s="78"/>
      <c r="L4765" s="78"/>
      <c r="M4765" s="78"/>
      <c r="N4765" s="78"/>
      <c r="O4765" s="78"/>
      <c r="P4765" s="82"/>
      <c r="Q4765" s="78"/>
      <c r="R4765" s="82"/>
      <c r="S4765" s="82"/>
      <c r="T4765" s="82"/>
      <c r="U4765" s="82"/>
      <c r="V4765" s="82"/>
      <c r="W4765" s="82"/>
      <c r="X4765" s="82"/>
      <c r="Y4765" s="82"/>
      <c r="Z4765" s="82"/>
      <c r="AA4765" s="82"/>
      <c r="AB4765" s="82"/>
      <c r="AC4765" s="82"/>
      <c r="AD4765" s="85" t="str">
        <f>IF(A4765&lt;&gt;"",IF(D4765="DIRECCIÓN_DE_TRANSFERENCIAS","280 0031",VLOOKUP(C4765,NIVELES!$A$14:$B$105,2,0)),"")</f>
        <v/>
      </c>
      <c r="AE4765" s="86"/>
      <c r="AF4765" s="86"/>
      <c r="AG4765" s="79" t="str">
        <f>+IF(AF4765&lt;&gt;"",VLOOKUP(AF4765,NIVELES!$A$666:$B$673,2,0),"")</f>
        <v/>
      </c>
      <c r="AH4765" s="78"/>
      <c r="AI4765" s="79" t="str">
        <f>IF(AH4765&lt;&gt;"",VLOOKUP(CONCATENATE(AG4765,AH4765),NIVELES!$B$676:$C$745,2,0),"")</f>
        <v/>
      </c>
      <c r="AJ4765" s="78"/>
      <c r="AK4765" s="79" t="str">
        <f>+IF(AJ4765&lt;&gt;"",VLOOKUP(AJ4765,NIVELES!$A$816:$B$892,2,0),"")</f>
        <v/>
      </c>
      <c r="AL4765" s="78"/>
      <c r="AM4765" s="78"/>
      <c r="AN4765" s="79" t="str">
        <f>IF(AM4765&lt;&gt;"",+VLOOKUP(AM4765,NIVELES!$A$1652:$B$2466,2,0),"")</f>
        <v/>
      </c>
      <c r="AO4765" s="87"/>
      <c r="AP4765" s="88"/>
      <c r="AQ4765" s="88"/>
      <c r="AR4765" s="88"/>
      <c r="AS4765" s="88"/>
      <c r="AT4765" s="88"/>
      <c r="AU4765" s="88"/>
      <c r="AV4765" s="88"/>
      <c r="AW4765" s="88"/>
      <c r="AX4765" s="88"/>
      <c r="AY4765" s="88"/>
      <c r="AZ4765" s="88"/>
      <c r="BA4765" s="88"/>
      <c r="BB4765" s="89">
        <f t="shared" si="295"/>
        <v>0</v>
      </c>
      <c r="BC4765" s="90" t="str">
        <f t="shared" si="294"/>
        <v xml:space="preserve"> </v>
      </c>
      <c r="BD4765" s="91" t="str">
        <f t="shared" si="296"/>
        <v xml:space="preserve"> </v>
      </c>
      <c r="BE4765" s="92">
        <f t="shared" si="297"/>
        <v>0</v>
      </c>
    </row>
    <row r="4766" spans="1:57" s="74" customFormat="1" ht="50.1" customHeight="1" x14ac:dyDescent="0.2">
      <c r="A4766" s="78"/>
      <c r="B4766" s="78"/>
      <c r="C4766" s="78"/>
      <c r="D4766" s="78"/>
      <c r="E4766" s="79" t="str">
        <f>+IF(C4766&lt;&gt;"",VLOOKUP(MID(C4766,18,5),NIVELES!$A$133:$B$213,2,0),"")</f>
        <v/>
      </c>
      <c r="F4766" s="80"/>
      <c r="G4766" s="81" t="str">
        <f>+IF(F4766&lt;&gt;"",VLOOKUP(F4766,NIVELES!$A$246:$C$464,3,0),"")</f>
        <v/>
      </c>
      <c r="H4766" s="82"/>
      <c r="I4766" s="78"/>
      <c r="J4766" s="78"/>
      <c r="K4766" s="78"/>
      <c r="L4766" s="78"/>
      <c r="M4766" s="78"/>
      <c r="N4766" s="78"/>
      <c r="O4766" s="78"/>
      <c r="P4766" s="82"/>
      <c r="Q4766" s="78"/>
      <c r="R4766" s="82"/>
      <c r="S4766" s="82"/>
      <c r="T4766" s="82"/>
      <c r="U4766" s="82"/>
      <c r="V4766" s="82"/>
      <c r="W4766" s="82"/>
      <c r="X4766" s="82"/>
      <c r="Y4766" s="82"/>
      <c r="Z4766" s="82"/>
      <c r="AA4766" s="82"/>
      <c r="AB4766" s="82"/>
      <c r="AC4766" s="82"/>
      <c r="AD4766" s="85" t="str">
        <f>IF(A4766&lt;&gt;"",IF(D4766="DIRECCIÓN_DE_TRANSFERENCIAS","280 0031",VLOOKUP(C4766,NIVELES!$A$14:$B$105,2,0)),"")</f>
        <v/>
      </c>
      <c r="AE4766" s="86"/>
      <c r="AF4766" s="86"/>
      <c r="AG4766" s="79" t="str">
        <f>+IF(AF4766&lt;&gt;"",VLOOKUP(AF4766,NIVELES!$A$666:$B$673,2,0),"")</f>
        <v/>
      </c>
      <c r="AH4766" s="78"/>
      <c r="AI4766" s="79" t="str">
        <f>IF(AH4766&lt;&gt;"",VLOOKUP(CONCATENATE(AG4766,AH4766),NIVELES!$B$676:$C$745,2,0),"")</f>
        <v/>
      </c>
      <c r="AJ4766" s="78"/>
      <c r="AK4766" s="79" t="str">
        <f>+IF(AJ4766&lt;&gt;"",VLOOKUP(AJ4766,NIVELES!$A$816:$B$892,2,0),"")</f>
        <v/>
      </c>
      <c r="AL4766" s="78"/>
      <c r="AM4766" s="78"/>
      <c r="AN4766" s="79" t="str">
        <f>IF(AM4766&lt;&gt;"",+VLOOKUP(AM4766,NIVELES!$A$1652:$B$2466,2,0),"")</f>
        <v/>
      </c>
      <c r="AO4766" s="87"/>
      <c r="AP4766" s="88"/>
      <c r="AQ4766" s="88"/>
      <c r="AR4766" s="88"/>
      <c r="AS4766" s="88"/>
      <c r="AT4766" s="88"/>
      <c r="AU4766" s="88"/>
      <c r="AV4766" s="88"/>
      <c r="AW4766" s="88"/>
      <c r="AX4766" s="88"/>
      <c r="AY4766" s="88"/>
      <c r="AZ4766" s="88"/>
      <c r="BA4766" s="88"/>
      <c r="BB4766" s="89">
        <f t="shared" si="295"/>
        <v>0</v>
      </c>
      <c r="BC4766" s="90" t="str">
        <f t="shared" si="294"/>
        <v xml:space="preserve"> </v>
      </c>
      <c r="BD4766" s="91" t="str">
        <f t="shared" si="296"/>
        <v xml:space="preserve"> </v>
      </c>
      <c r="BE4766" s="92">
        <f t="shared" si="297"/>
        <v>0</v>
      </c>
    </row>
    <row r="4767" spans="1:57" s="74" customFormat="1" ht="50.1" customHeight="1" x14ac:dyDescent="0.2">
      <c r="A4767" s="78"/>
      <c r="B4767" s="78"/>
      <c r="C4767" s="78"/>
      <c r="D4767" s="78"/>
      <c r="E4767" s="79" t="str">
        <f>+IF(C4767&lt;&gt;"",VLOOKUP(MID(C4767,18,5),NIVELES!$A$133:$B$213,2,0),"")</f>
        <v/>
      </c>
      <c r="F4767" s="80"/>
      <c r="G4767" s="81" t="str">
        <f>+IF(F4767&lt;&gt;"",VLOOKUP(F4767,NIVELES!$A$246:$C$464,3,0),"")</f>
        <v/>
      </c>
      <c r="H4767" s="82"/>
      <c r="I4767" s="78"/>
      <c r="J4767" s="78"/>
      <c r="K4767" s="78"/>
      <c r="L4767" s="78"/>
      <c r="M4767" s="78"/>
      <c r="N4767" s="78"/>
      <c r="O4767" s="78"/>
      <c r="P4767" s="82"/>
      <c r="Q4767" s="78"/>
      <c r="R4767" s="82"/>
      <c r="S4767" s="82"/>
      <c r="T4767" s="82"/>
      <c r="U4767" s="82"/>
      <c r="V4767" s="82"/>
      <c r="W4767" s="82"/>
      <c r="X4767" s="82"/>
      <c r="Y4767" s="82"/>
      <c r="Z4767" s="82"/>
      <c r="AA4767" s="82"/>
      <c r="AB4767" s="82"/>
      <c r="AC4767" s="82"/>
      <c r="AD4767" s="85" t="str">
        <f>IF(A4767&lt;&gt;"",IF(D4767="DIRECCIÓN_DE_TRANSFERENCIAS","280 0031",VLOOKUP(C4767,NIVELES!$A$14:$B$105,2,0)),"")</f>
        <v/>
      </c>
      <c r="AE4767" s="86"/>
      <c r="AF4767" s="86"/>
      <c r="AG4767" s="79" t="str">
        <f>+IF(AF4767&lt;&gt;"",VLOOKUP(AF4767,NIVELES!$A$666:$B$673,2,0),"")</f>
        <v/>
      </c>
      <c r="AH4767" s="78"/>
      <c r="AI4767" s="79" t="str">
        <f>IF(AH4767&lt;&gt;"",VLOOKUP(CONCATENATE(AG4767,AH4767),NIVELES!$B$676:$C$745,2,0),"")</f>
        <v/>
      </c>
      <c r="AJ4767" s="78"/>
      <c r="AK4767" s="79" t="str">
        <f>+IF(AJ4767&lt;&gt;"",VLOOKUP(AJ4767,NIVELES!$A$816:$B$892,2,0),"")</f>
        <v/>
      </c>
      <c r="AL4767" s="78"/>
      <c r="AM4767" s="78"/>
      <c r="AN4767" s="79" t="str">
        <f>IF(AM4767&lt;&gt;"",+VLOOKUP(AM4767,NIVELES!$A$1652:$B$2466,2,0),"")</f>
        <v/>
      </c>
      <c r="AO4767" s="87"/>
      <c r="AP4767" s="88"/>
      <c r="AQ4767" s="88"/>
      <c r="AR4767" s="88"/>
      <c r="AS4767" s="88"/>
      <c r="AT4767" s="88"/>
      <c r="AU4767" s="88"/>
      <c r="AV4767" s="88"/>
      <c r="AW4767" s="88"/>
      <c r="AX4767" s="88"/>
      <c r="AY4767" s="88"/>
      <c r="AZ4767" s="88"/>
      <c r="BA4767" s="88"/>
      <c r="BB4767" s="89">
        <f t="shared" si="295"/>
        <v>0</v>
      </c>
      <c r="BC4767" s="90" t="str">
        <f t="shared" si="294"/>
        <v xml:space="preserve"> </v>
      </c>
      <c r="BD4767" s="91" t="str">
        <f t="shared" si="296"/>
        <v xml:space="preserve"> </v>
      </c>
      <c r="BE4767" s="92">
        <f t="shared" si="297"/>
        <v>0</v>
      </c>
    </row>
    <row r="4768" spans="1:57" s="74" customFormat="1" ht="50.1" customHeight="1" x14ac:dyDescent="0.2">
      <c r="A4768" s="78"/>
      <c r="B4768" s="78"/>
      <c r="C4768" s="78"/>
      <c r="D4768" s="78"/>
      <c r="E4768" s="79" t="str">
        <f>+IF(C4768&lt;&gt;"",VLOOKUP(MID(C4768,18,5),NIVELES!$A$133:$B$213,2,0),"")</f>
        <v/>
      </c>
      <c r="F4768" s="80"/>
      <c r="G4768" s="81" t="str">
        <f>+IF(F4768&lt;&gt;"",VLOOKUP(F4768,NIVELES!$A$246:$C$464,3,0),"")</f>
        <v/>
      </c>
      <c r="H4768" s="82"/>
      <c r="I4768" s="78"/>
      <c r="J4768" s="78"/>
      <c r="K4768" s="78"/>
      <c r="L4768" s="78"/>
      <c r="M4768" s="78"/>
      <c r="N4768" s="78"/>
      <c r="O4768" s="78"/>
      <c r="P4768" s="82"/>
      <c r="Q4768" s="78"/>
      <c r="R4768" s="82"/>
      <c r="S4768" s="82"/>
      <c r="T4768" s="82"/>
      <c r="U4768" s="82"/>
      <c r="V4768" s="82"/>
      <c r="W4768" s="82"/>
      <c r="X4768" s="82"/>
      <c r="Y4768" s="82"/>
      <c r="Z4768" s="82"/>
      <c r="AA4768" s="82"/>
      <c r="AB4768" s="82"/>
      <c r="AC4768" s="82"/>
      <c r="AD4768" s="85" t="str">
        <f>IF(A4768&lt;&gt;"",IF(D4768="DIRECCIÓN_DE_TRANSFERENCIAS","280 0031",VLOOKUP(C4768,NIVELES!$A$14:$B$105,2,0)),"")</f>
        <v/>
      </c>
      <c r="AE4768" s="86"/>
      <c r="AF4768" s="86"/>
      <c r="AG4768" s="79" t="str">
        <f>+IF(AF4768&lt;&gt;"",VLOOKUP(AF4768,NIVELES!$A$666:$B$673,2,0),"")</f>
        <v/>
      </c>
      <c r="AH4768" s="78"/>
      <c r="AI4768" s="79" t="str">
        <f>IF(AH4768&lt;&gt;"",VLOOKUP(CONCATENATE(AG4768,AH4768),NIVELES!$B$676:$C$745,2,0),"")</f>
        <v/>
      </c>
      <c r="AJ4768" s="78"/>
      <c r="AK4768" s="79" t="str">
        <f>+IF(AJ4768&lt;&gt;"",VLOOKUP(AJ4768,NIVELES!$A$816:$B$892,2,0),"")</f>
        <v/>
      </c>
      <c r="AL4768" s="78"/>
      <c r="AM4768" s="78"/>
      <c r="AN4768" s="79" t="str">
        <f>IF(AM4768&lt;&gt;"",+VLOOKUP(AM4768,NIVELES!$A$1652:$B$2466,2,0),"")</f>
        <v/>
      </c>
      <c r="AO4768" s="87"/>
      <c r="AP4768" s="88"/>
      <c r="AQ4768" s="88"/>
      <c r="AR4768" s="88"/>
      <c r="AS4768" s="88"/>
      <c r="AT4768" s="88"/>
      <c r="AU4768" s="88"/>
      <c r="AV4768" s="88"/>
      <c r="AW4768" s="88"/>
      <c r="AX4768" s="88"/>
      <c r="AY4768" s="88"/>
      <c r="AZ4768" s="88"/>
      <c r="BA4768" s="88"/>
      <c r="BB4768" s="89">
        <f t="shared" si="295"/>
        <v>0</v>
      </c>
      <c r="BC4768" s="90" t="str">
        <f t="shared" si="294"/>
        <v xml:space="preserve"> </v>
      </c>
      <c r="BD4768" s="91" t="str">
        <f t="shared" si="296"/>
        <v xml:space="preserve"> </v>
      </c>
      <c r="BE4768" s="92">
        <f t="shared" si="297"/>
        <v>0</v>
      </c>
    </row>
    <row r="4769" spans="1:57" s="74" customFormat="1" ht="50.1" customHeight="1" x14ac:dyDescent="0.2">
      <c r="A4769" s="78"/>
      <c r="B4769" s="78"/>
      <c r="C4769" s="78"/>
      <c r="D4769" s="78"/>
      <c r="E4769" s="79" t="str">
        <f>+IF(C4769&lt;&gt;"",VLOOKUP(MID(C4769,18,5),NIVELES!$A$133:$B$213,2,0),"")</f>
        <v/>
      </c>
      <c r="F4769" s="80"/>
      <c r="G4769" s="81" t="str">
        <f>+IF(F4769&lt;&gt;"",VLOOKUP(F4769,NIVELES!$A$246:$C$464,3,0),"")</f>
        <v/>
      </c>
      <c r="H4769" s="82"/>
      <c r="I4769" s="78"/>
      <c r="J4769" s="78"/>
      <c r="K4769" s="78"/>
      <c r="L4769" s="78"/>
      <c r="M4769" s="78"/>
      <c r="N4769" s="78"/>
      <c r="O4769" s="78"/>
      <c r="P4769" s="82"/>
      <c r="Q4769" s="78"/>
      <c r="R4769" s="82"/>
      <c r="S4769" s="82"/>
      <c r="T4769" s="82"/>
      <c r="U4769" s="82"/>
      <c r="V4769" s="82"/>
      <c r="W4769" s="82"/>
      <c r="X4769" s="82"/>
      <c r="Y4769" s="82"/>
      <c r="Z4769" s="82"/>
      <c r="AA4769" s="82"/>
      <c r="AB4769" s="82"/>
      <c r="AC4769" s="82"/>
      <c r="AD4769" s="85" t="str">
        <f>IF(A4769&lt;&gt;"",IF(D4769="DIRECCIÓN_DE_TRANSFERENCIAS","280 0031",VLOOKUP(C4769,NIVELES!$A$14:$B$105,2,0)),"")</f>
        <v/>
      </c>
      <c r="AE4769" s="86"/>
      <c r="AF4769" s="86"/>
      <c r="AG4769" s="79" t="str">
        <f>+IF(AF4769&lt;&gt;"",VLOOKUP(AF4769,NIVELES!$A$666:$B$673,2,0),"")</f>
        <v/>
      </c>
      <c r="AH4769" s="78"/>
      <c r="AI4769" s="79" t="str">
        <f>IF(AH4769&lt;&gt;"",VLOOKUP(CONCATENATE(AG4769,AH4769),NIVELES!$B$676:$C$745,2,0),"")</f>
        <v/>
      </c>
      <c r="AJ4769" s="78"/>
      <c r="AK4769" s="79" t="str">
        <f>+IF(AJ4769&lt;&gt;"",VLOOKUP(AJ4769,NIVELES!$A$816:$B$892,2,0),"")</f>
        <v/>
      </c>
      <c r="AL4769" s="78"/>
      <c r="AM4769" s="78"/>
      <c r="AN4769" s="79" t="str">
        <f>IF(AM4769&lt;&gt;"",+VLOOKUP(AM4769,NIVELES!$A$1652:$B$2466,2,0),"")</f>
        <v/>
      </c>
      <c r="AO4769" s="87"/>
      <c r="AP4769" s="88"/>
      <c r="AQ4769" s="88"/>
      <c r="AR4769" s="88"/>
      <c r="AS4769" s="88"/>
      <c r="AT4769" s="88"/>
      <c r="AU4769" s="88"/>
      <c r="AV4769" s="88"/>
      <c r="AW4769" s="88"/>
      <c r="AX4769" s="88"/>
      <c r="AY4769" s="88"/>
      <c r="AZ4769" s="88"/>
      <c r="BA4769" s="88"/>
      <c r="BB4769" s="89">
        <f t="shared" si="295"/>
        <v>0</v>
      </c>
      <c r="BC4769" s="90" t="str">
        <f t="shared" si="294"/>
        <v xml:space="preserve"> </v>
      </c>
      <c r="BD4769" s="91" t="str">
        <f t="shared" si="296"/>
        <v xml:space="preserve"> </v>
      </c>
      <c r="BE4769" s="92">
        <f t="shared" si="297"/>
        <v>0</v>
      </c>
    </row>
    <row r="4770" spans="1:57" s="74" customFormat="1" ht="50.1" customHeight="1" x14ac:dyDescent="0.2">
      <c r="A4770" s="78"/>
      <c r="B4770" s="78"/>
      <c r="C4770" s="78"/>
      <c r="D4770" s="78"/>
      <c r="E4770" s="79" t="str">
        <f>+IF(C4770&lt;&gt;"",VLOOKUP(MID(C4770,18,5),NIVELES!$A$133:$B$213,2,0),"")</f>
        <v/>
      </c>
      <c r="F4770" s="80"/>
      <c r="G4770" s="81" t="str">
        <f>+IF(F4770&lt;&gt;"",VLOOKUP(F4770,NIVELES!$A$246:$C$464,3,0),"")</f>
        <v/>
      </c>
      <c r="H4770" s="82"/>
      <c r="I4770" s="78"/>
      <c r="J4770" s="78"/>
      <c r="K4770" s="78"/>
      <c r="L4770" s="78"/>
      <c r="M4770" s="78"/>
      <c r="N4770" s="78"/>
      <c r="O4770" s="78"/>
      <c r="P4770" s="82"/>
      <c r="Q4770" s="78"/>
      <c r="R4770" s="82"/>
      <c r="S4770" s="82"/>
      <c r="T4770" s="82"/>
      <c r="U4770" s="82"/>
      <c r="V4770" s="82"/>
      <c r="W4770" s="82"/>
      <c r="X4770" s="82"/>
      <c r="Y4770" s="82"/>
      <c r="Z4770" s="82"/>
      <c r="AA4770" s="82"/>
      <c r="AB4770" s="82"/>
      <c r="AC4770" s="82"/>
      <c r="AD4770" s="85" t="str">
        <f>IF(A4770&lt;&gt;"",IF(D4770="DIRECCIÓN_DE_TRANSFERENCIAS","280 0031",VLOOKUP(C4770,NIVELES!$A$14:$B$105,2,0)),"")</f>
        <v/>
      </c>
      <c r="AE4770" s="86"/>
      <c r="AF4770" s="86"/>
      <c r="AG4770" s="79" t="str">
        <f>+IF(AF4770&lt;&gt;"",VLOOKUP(AF4770,NIVELES!$A$666:$B$673,2,0),"")</f>
        <v/>
      </c>
      <c r="AH4770" s="78"/>
      <c r="AI4770" s="79" t="str">
        <f>IF(AH4770&lt;&gt;"",VLOOKUP(CONCATENATE(AG4770,AH4770),NIVELES!$B$676:$C$745,2,0),"")</f>
        <v/>
      </c>
      <c r="AJ4770" s="78"/>
      <c r="AK4770" s="79" t="str">
        <f>+IF(AJ4770&lt;&gt;"",VLOOKUP(AJ4770,NIVELES!$A$816:$B$892,2,0),"")</f>
        <v/>
      </c>
      <c r="AL4770" s="78"/>
      <c r="AM4770" s="78"/>
      <c r="AN4770" s="79" t="str">
        <f>IF(AM4770&lt;&gt;"",+VLOOKUP(AM4770,NIVELES!$A$1652:$B$2466,2,0),"")</f>
        <v/>
      </c>
      <c r="AO4770" s="87"/>
      <c r="AP4770" s="88"/>
      <c r="AQ4770" s="88"/>
      <c r="AR4770" s="88"/>
      <c r="AS4770" s="88"/>
      <c r="AT4770" s="88"/>
      <c r="AU4770" s="88"/>
      <c r="AV4770" s="88"/>
      <c r="AW4770" s="88"/>
      <c r="AX4770" s="88"/>
      <c r="AY4770" s="88"/>
      <c r="AZ4770" s="88"/>
      <c r="BA4770" s="88"/>
      <c r="BB4770" s="89">
        <f t="shared" si="295"/>
        <v>0</v>
      </c>
      <c r="BC4770" s="90" t="str">
        <f t="shared" si="294"/>
        <v xml:space="preserve"> </v>
      </c>
      <c r="BD4770" s="91" t="str">
        <f t="shared" si="296"/>
        <v xml:space="preserve"> </v>
      </c>
      <c r="BE4770" s="92">
        <f t="shared" si="297"/>
        <v>0</v>
      </c>
    </row>
    <row r="4771" spans="1:57" s="74" customFormat="1" ht="50.1" customHeight="1" x14ac:dyDescent="0.2">
      <c r="A4771" s="78"/>
      <c r="B4771" s="78"/>
      <c r="C4771" s="78"/>
      <c r="D4771" s="78"/>
      <c r="E4771" s="79" t="str">
        <f>+IF(C4771&lt;&gt;"",VLOOKUP(MID(C4771,18,5),NIVELES!$A$133:$B$213,2,0),"")</f>
        <v/>
      </c>
      <c r="F4771" s="80"/>
      <c r="G4771" s="81" t="str">
        <f>+IF(F4771&lt;&gt;"",VLOOKUP(F4771,NIVELES!$A$246:$C$464,3,0),"")</f>
        <v/>
      </c>
      <c r="H4771" s="82"/>
      <c r="I4771" s="78"/>
      <c r="J4771" s="78"/>
      <c r="K4771" s="78"/>
      <c r="L4771" s="78"/>
      <c r="M4771" s="78"/>
      <c r="N4771" s="78"/>
      <c r="O4771" s="78"/>
      <c r="P4771" s="82"/>
      <c r="Q4771" s="78"/>
      <c r="R4771" s="82"/>
      <c r="S4771" s="82"/>
      <c r="T4771" s="82"/>
      <c r="U4771" s="82"/>
      <c r="V4771" s="82"/>
      <c r="W4771" s="82"/>
      <c r="X4771" s="82"/>
      <c r="Y4771" s="82"/>
      <c r="Z4771" s="82"/>
      <c r="AA4771" s="82"/>
      <c r="AB4771" s="82"/>
      <c r="AC4771" s="82"/>
      <c r="AD4771" s="85" t="str">
        <f>IF(A4771&lt;&gt;"",IF(D4771="DIRECCIÓN_DE_TRANSFERENCIAS","280 0031",VLOOKUP(C4771,NIVELES!$A$14:$B$105,2,0)),"")</f>
        <v/>
      </c>
      <c r="AE4771" s="86"/>
      <c r="AF4771" s="86"/>
      <c r="AG4771" s="79" t="str">
        <f>+IF(AF4771&lt;&gt;"",VLOOKUP(AF4771,NIVELES!$A$666:$B$673,2,0),"")</f>
        <v/>
      </c>
      <c r="AH4771" s="78"/>
      <c r="AI4771" s="79" t="str">
        <f>IF(AH4771&lt;&gt;"",VLOOKUP(CONCATENATE(AG4771,AH4771),NIVELES!$B$676:$C$745,2,0),"")</f>
        <v/>
      </c>
      <c r="AJ4771" s="78"/>
      <c r="AK4771" s="79" t="str">
        <f>+IF(AJ4771&lt;&gt;"",VLOOKUP(AJ4771,NIVELES!$A$816:$B$892,2,0),"")</f>
        <v/>
      </c>
      <c r="AL4771" s="78"/>
      <c r="AM4771" s="78"/>
      <c r="AN4771" s="79" t="str">
        <f>IF(AM4771&lt;&gt;"",+VLOOKUP(AM4771,NIVELES!$A$1652:$B$2466,2,0),"")</f>
        <v/>
      </c>
      <c r="AO4771" s="87"/>
      <c r="AP4771" s="88"/>
      <c r="AQ4771" s="88"/>
      <c r="AR4771" s="88"/>
      <c r="AS4771" s="88"/>
      <c r="AT4771" s="88"/>
      <c r="AU4771" s="88"/>
      <c r="AV4771" s="88"/>
      <c r="AW4771" s="88"/>
      <c r="AX4771" s="88"/>
      <c r="AY4771" s="88"/>
      <c r="AZ4771" s="88"/>
      <c r="BA4771" s="88"/>
      <c r="BB4771" s="89">
        <f t="shared" si="295"/>
        <v>0</v>
      </c>
      <c r="BC4771" s="90" t="str">
        <f t="shared" si="294"/>
        <v xml:space="preserve"> </v>
      </c>
      <c r="BD4771" s="91" t="str">
        <f t="shared" si="296"/>
        <v xml:space="preserve"> </v>
      </c>
      <c r="BE4771" s="92">
        <f t="shared" si="297"/>
        <v>0</v>
      </c>
    </row>
    <row r="4772" spans="1:57" s="74" customFormat="1" ht="50.1" customHeight="1" x14ac:dyDescent="0.2">
      <c r="A4772" s="78"/>
      <c r="B4772" s="78"/>
      <c r="C4772" s="78"/>
      <c r="D4772" s="78"/>
      <c r="E4772" s="79" t="str">
        <f>+IF(C4772&lt;&gt;"",VLOOKUP(MID(C4772,18,5),NIVELES!$A$133:$B$213,2,0),"")</f>
        <v/>
      </c>
      <c r="F4772" s="80"/>
      <c r="G4772" s="81" t="str">
        <f>+IF(F4772&lt;&gt;"",VLOOKUP(F4772,NIVELES!$A$246:$C$464,3,0),"")</f>
        <v/>
      </c>
      <c r="H4772" s="82"/>
      <c r="I4772" s="78"/>
      <c r="J4772" s="78"/>
      <c r="K4772" s="78"/>
      <c r="L4772" s="78"/>
      <c r="M4772" s="78"/>
      <c r="N4772" s="78"/>
      <c r="O4772" s="78"/>
      <c r="P4772" s="82"/>
      <c r="Q4772" s="78"/>
      <c r="R4772" s="82"/>
      <c r="S4772" s="82"/>
      <c r="T4772" s="82"/>
      <c r="U4772" s="82"/>
      <c r="V4772" s="82"/>
      <c r="W4772" s="82"/>
      <c r="X4772" s="82"/>
      <c r="Y4772" s="82"/>
      <c r="Z4772" s="82"/>
      <c r="AA4772" s="82"/>
      <c r="AB4772" s="82"/>
      <c r="AC4772" s="82"/>
      <c r="AD4772" s="85" t="str">
        <f>IF(A4772&lt;&gt;"",IF(D4772="DIRECCIÓN_DE_TRANSFERENCIAS","280 0031",VLOOKUP(C4772,NIVELES!$A$14:$B$105,2,0)),"")</f>
        <v/>
      </c>
      <c r="AE4772" s="86"/>
      <c r="AF4772" s="86"/>
      <c r="AG4772" s="79" t="str">
        <f>+IF(AF4772&lt;&gt;"",VLOOKUP(AF4772,NIVELES!$A$666:$B$673,2,0),"")</f>
        <v/>
      </c>
      <c r="AH4772" s="78"/>
      <c r="AI4772" s="79" t="str">
        <f>IF(AH4772&lt;&gt;"",VLOOKUP(CONCATENATE(AG4772,AH4772),NIVELES!$B$676:$C$745,2,0),"")</f>
        <v/>
      </c>
      <c r="AJ4772" s="78"/>
      <c r="AK4772" s="79" t="str">
        <f>+IF(AJ4772&lt;&gt;"",VLOOKUP(AJ4772,NIVELES!$A$816:$B$892,2,0),"")</f>
        <v/>
      </c>
      <c r="AL4772" s="78"/>
      <c r="AM4772" s="78"/>
      <c r="AN4772" s="79" t="str">
        <f>IF(AM4772&lt;&gt;"",+VLOOKUP(AM4772,NIVELES!$A$1652:$B$2466,2,0),"")</f>
        <v/>
      </c>
      <c r="AO4772" s="87"/>
      <c r="AP4772" s="88"/>
      <c r="AQ4772" s="88"/>
      <c r="AR4772" s="88"/>
      <c r="AS4772" s="88"/>
      <c r="AT4772" s="88"/>
      <c r="AU4772" s="88"/>
      <c r="AV4772" s="88"/>
      <c r="AW4772" s="88"/>
      <c r="AX4772" s="88"/>
      <c r="AY4772" s="88"/>
      <c r="AZ4772" s="88"/>
      <c r="BA4772" s="88"/>
      <c r="BB4772" s="89">
        <f t="shared" si="295"/>
        <v>0</v>
      </c>
      <c r="BC4772" s="90" t="str">
        <f t="shared" si="294"/>
        <v xml:space="preserve"> </v>
      </c>
      <c r="BD4772" s="91" t="str">
        <f t="shared" si="296"/>
        <v xml:space="preserve"> </v>
      </c>
      <c r="BE4772" s="92">
        <f t="shared" si="297"/>
        <v>0</v>
      </c>
    </row>
    <row r="4773" spans="1:57" s="74" customFormat="1" ht="50.1" customHeight="1" x14ac:dyDescent="0.2">
      <c r="A4773" s="78"/>
      <c r="B4773" s="78"/>
      <c r="C4773" s="78"/>
      <c r="D4773" s="78"/>
      <c r="E4773" s="79" t="str">
        <f>+IF(C4773&lt;&gt;"",VLOOKUP(MID(C4773,18,5),NIVELES!$A$133:$B$213,2,0),"")</f>
        <v/>
      </c>
      <c r="F4773" s="80"/>
      <c r="G4773" s="81" t="str">
        <f>+IF(F4773&lt;&gt;"",VLOOKUP(F4773,NIVELES!$A$246:$C$464,3,0),"")</f>
        <v/>
      </c>
      <c r="H4773" s="82"/>
      <c r="I4773" s="78"/>
      <c r="J4773" s="78"/>
      <c r="K4773" s="78"/>
      <c r="L4773" s="78"/>
      <c r="M4773" s="78"/>
      <c r="N4773" s="78"/>
      <c r="O4773" s="78"/>
      <c r="P4773" s="82"/>
      <c r="Q4773" s="78"/>
      <c r="R4773" s="82"/>
      <c r="S4773" s="82"/>
      <c r="T4773" s="82"/>
      <c r="U4773" s="82"/>
      <c r="V4773" s="82"/>
      <c r="W4773" s="82"/>
      <c r="X4773" s="82"/>
      <c r="Y4773" s="82"/>
      <c r="Z4773" s="82"/>
      <c r="AA4773" s="82"/>
      <c r="AB4773" s="82"/>
      <c r="AC4773" s="82"/>
      <c r="AD4773" s="85" t="str">
        <f>IF(A4773&lt;&gt;"",IF(D4773="DIRECCIÓN_DE_TRANSFERENCIAS","280 0031",VLOOKUP(C4773,NIVELES!$A$14:$B$105,2,0)),"")</f>
        <v/>
      </c>
      <c r="AE4773" s="86"/>
      <c r="AF4773" s="86"/>
      <c r="AG4773" s="79" t="str">
        <f>+IF(AF4773&lt;&gt;"",VLOOKUP(AF4773,NIVELES!$A$666:$B$673,2,0),"")</f>
        <v/>
      </c>
      <c r="AH4773" s="78"/>
      <c r="AI4773" s="79" t="str">
        <f>IF(AH4773&lt;&gt;"",VLOOKUP(CONCATENATE(AG4773,AH4773),NIVELES!$B$676:$C$745,2,0),"")</f>
        <v/>
      </c>
      <c r="AJ4773" s="78"/>
      <c r="AK4773" s="79" t="str">
        <f>+IF(AJ4773&lt;&gt;"",VLOOKUP(AJ4773,NIVELES!$A$816:$B$892,2,0),"")</f>
        <v/>
      </c>
      <c r="AL4773" s="78"/>
      <c r="AM4773" s="78"/>
      <c r="AN4773" s="79" t="str">
        <f>IF(AM4773&lt;&gt;"",+VLOOKUP(AM4773,NIVELES!$A$1652:$B$2466,2,0),"")</f>
        <v/>
      </c>
      <c r="AO4773" s="87"/>
      <c r="AP4773" s="88"/>
      <c r="AQ4773" s="88"/>
      <c r="AR4773" s="88"/>
      <c r="AS4773" s="88"/>
      <c r="AT4773" s="88"/>
      <c r="AU4773" s="88"/>
      <c r="AV4773" s="88"/>
      <c r="AW4773" s="88"/>
      <c r="AX4773" s="88"/>
      <c r="AY4773" s="88"/>
      <c r="AZ4773" s="88"/>
      <c r="BA4773" s="88"/>
      <c r="BB4773" s="89">
        <f t="shared" si="295"/>
        <v>0</v>
      </c>
      <c r="BC4773" s="90" t="str">
        <f t="shared" si="294"/>
        <v xml:space="preserve"> </v>
      </c>
      <c r="BD4773" s="91" t="str">
        <f t="shared" si="296"/>
        <v xml:space="preserve"> </v>
      </c>
      <c r="BE4773" s="92">
        <f t="shared" si="297"/>
        <v>0</v>
      </c>
    </row>
    <row r="4774" spans="1:57" s="74" customFormat="1" ht="50.1" customHeight="1" x14ac:dyDescent="0.2">
      <c r="A4774" s="78"/>
      <c r="B4774" s="78"/>
      <c r="C4774" s="78"/>
      <c r="D4774" s="78"/>
      <c r="E4774" s="79" t="str">
        <f>+IF(C4774&lt;&gt;"",VLOOKUP(MID(C4774,18,5),NIVELES!$A$133:$B$213,2,0),"")</f>
        <v/>
      </c>
      <c r="F4774" s="80"/>
      <c r="G4774" s="81" t="str">
        <f>+IF(F4774&lt;&gt;"",VLOOKUP(F4774,NIVELES!$A$246:$C$464,3,0),"")</f>
        <v/>
      </c>
      <c r="H4774" s="82"/>
      <c r="I4774" s="78"/>
      <c r="J4774" s="78"/>
      <c r="K4774" s="78"/>
      <c r="L4774" s="78"/>
      <c r="M4774" s="78"/>
      <c r="N4774" s="78"/>
      <c r="O4774" s="78"/>
      <c r="P4774" s="82"/>
      <c r="Q4774" s="78"/>
      <c r="R4774" s="82"/>
      <c r="S4774" s="82"/>
      <c r="T4774" s="82"/>
      <c r="U4774" s="82"/>
      <c r="V4774" s="82"/>
      <c r="W4774" s="82"/>
      <c r="X4774" s="82"/>
      <c r="Y4774" s="82"/>
      <c r="Z4774" s="82"/>
      <c r="AA4774" s="82"/>
      <c r="AB4774" s="82"/>
      <c r="AC4774" s="82"/>
      <c r="AD4774" s="85" t="str">
        <f>IF(A4774&lt;&gt;"",IF(D4774="DIRECCIÓN_DE_TRANSFERENCIAS","280 0031",VLOOKUP(C4774,NIVELES!$A$14:$B$105,2,0)),"")</f>
        <v/>
      </c>
      <c r="AE4774" s="86"/>
      <c r="AF4774" s="86"/>
      <c r="AG4774" s="79" t="str">
        <f>+IF(AF4774&lt;&gt;"",VLOOKUP(AF4774,NIVELES!$A$666:$B$673,2,0),"")</f>
        <v/>
      </c>
      <c r="AH4774" s="78"/>
      <c r="AI4774" s="79" t="str">
        <f>IF(AH4774&lt;&gt;"",VLOOKUP(CONCATENATE(AG4774,AH4774),NIVELES!$B$676:$C$745,2,0),"")</f>
        <v/>
      </c>
      <c r="AJ4774" s="78"/>
      <c r="AK4774" s="79" t="str">
        <f>+IF(AJ4774&lt;&gt;"",VLOOKUP(AJ4774,NIVELES!$A$816:$B$892,2,0),"")</f>
        <v/>
      </c>
      <c r="AL4774" s="78"/>
      <c r="AM4774" s="78"/>
      <c r="AN4774" s="79" t="str">
        <f>IF(AM4774&lt;&gt;"",+VLOOKUP(AM4774,NIVELES!$A$1652:$B$2466,2,0),"")</f>
        <v/>
      </c>
      <c r="AO4774" s="87"/>
      <c r="AP4774" s="88"/>
      <c r="AQ4774" s="88"/>
      <c r="AR4774" s="88"/>
      <c r="AS4774" s="88"/>
      <c r="AT4774" s="88"/>
      <c r="AU4774" s="88"/>
      <c r="AV4774" s="88"/>
      <c r="AW4774" s="88"/>
      <c r="AX4774" s="88"/>
      <c r="AY4774" s="88"/>
      <c r="AZ4774" s="88"/>
      <c r="BA4774" s="88"/>
      <c r="BB4774" s="89">
        <f t="shared" si="295"/>
        <v>0</v>
      </c>
      <c r="BC4774" s="90" t="str">
        <f t="shared" si="294"/>
        <v xml:space="preserve"> </v>
      </c>
      <c r="BD4774" s="91" t="str">
        <f t="shared" si="296"/>
        <v xml:space="preserve"> </v>
      </c>
      <c r="BE4774" s="92">
        <f t="shared" si="297"/>
        <v>0</v>
      </c>
    </row>
    <row r="4775" spans="1:57" s="74" customFormat="1" ht="50.1" customHeight="1" x14ac:dyDescent="0.2">
      <c r="A4775" s="78"/>
      <c r="B4775" s="78"/>
      <c r="C4775" s="78"/>
      <c r="D4775" s="78"/>
      <c r="E4775" s="79" t="str">
        <f>+IF(C4775&lt;&gt;"",VLOOKUP(MID(C4775,18,5),NIVELES!$A$133:$B$213,2,0),"")</f>
        <v/>
      </c>
      <c r="F4775" s="80"/>
      <c r="G4775" s="81" t="str">
        <f>+IF(F4775&lt;&gt;"",VLOOKUP(F4775,NIVELES!$A$246:$C$464,3,0),"")</f>
        <v/>
      </c>
      <c r="H4775" s="82"/>
      <c r="I4775" s="78"/>
      <c r="J4775" s="78"/>
      <c r="K4775" s="78"/>
      <c r="L4775" s="78"/>
      <c r="M4775" s="78"/>
      <c r="N4775" s="78"/>
      <c r="O4775" s="78"/>
      <c r="P4775" s="82"/>
      <c r="Q4775" s="78"/>
      <c r="R4775" s="82"/>
      <c r="S4775" s="82"/>
      <c r="T4775" s="82"/>
      <c r="U4775" s="82"/>
      <c r="V4775" s="82"/>
      <c r="W4775" s="82"/>
      <c r="X4775" s="82"/>
      <c r="Y4775" s="82"/>
      <c r="Z4775" s="82"/>
      <c r="AA4775" s="82"/>
      <c r="AB4775" s="82"/>
      <c r="AC4775" s="82"/>
      <c r="AD4775" s="85" t="str">
        <f>IF(A4775&lt;&gt;"",IF(D4775="DIRECCIÓN_DE_TRANSFERENCIAS","280 0031",VLOOKUP(C4775,NIVELES!$A$14:$B$105,2,0)),"")</f>
        <v/>
      </c>
      <c r="AE4775" s="86"/>
      <c r="AF4775" s="86"/>
      <c r="AG4775" s="79" t="str">
        <f>+IF(AF4775&lt;&gt;"",VLOOKUP(AF4775,NIVELES!$A$666:$B$673,2,0),"")</f>
        <v/>
      </c>
      <c r="AH4775" s="78"/>
      <c r="AI4775" s="79" t="str">
        <f>IF(AH4775&lt;&gt;"",VLOOKUP(CONCATENATE(AG4775,AH4775),NIVELES!$B$676:$C$745,2,0),"")</f>
        <v/>
      </c>
      <c r="AJ4775" s="78"/>
      <c r="AK4775" s="79" t="str">
        <f>+IF(AJ4775&lt;&gt;"",VLOOKUP(AJ4775,NIVELES!$A$816:$B$892,2,0),"")</f>
        <v/>
      </c>
      <c r="AL4775" s="78"/>
      <c r="AM4775" s="78"/>
      <c r="AN4775" s="79" t="str">
        <f>IF(AM4775&lt;&gt;"",+VLOOKUP(AM4775,NIVELES!$A$1652:$B$2466,2,0),"")</f>
        <v/>
      </c>
      <c r="AO4775" s="87"/>
      <c r="AP4775" s="88"/>
      <c r="AQ4775" s="88"/>
      <c r="AR4775" s="88"/>
      <c r="AS4775" s="88"/>
      <c r="AT4775" s="88"/>
      <c r="AU4775" s="88"/>
      <c r="AV4775" s="88"/>
      <c r="AW4775" s="88"/>
      <c r="AX4775" s="88"/>
      <c r="AY4775" s="88"/>
      <c r="AZ4775" s="88"/>
      <c r="BA4775" s="88"/>
      <c r="BB4775" s="89">
        <f t="shared" si="295"/>
        <v>0</v>
      </c>
      <c r="BC4775" s="90" t="str">
        <f t="shared" si="294"/>
        <v xml:space="preserve"> </v>
      </c>
      <c r="BD4775" s="91" t="str">
        <f t="shared" si="296"/>
        <v xml:space="preserve"> </v>
      </c>
      <c r="BE4775" s="92">
        <f t="shared" si="297"/>
        <v>0</v>
      </c>
    </row>
    <row r="4776" spans="1:57" s="74" customFormat="1" ht="50.1" customHeight="1" x14ac:dyDescent="0.2">
      <c r="A4776" s="78"/>
      <c r="B4776" s="78"/>
      <c r="C4776" s="78"/>
      <c r="D4776" s="78"/>
      <c r="E4776" s="79" t="str">
        <f>+IF(C4776&lt;&gt;"",VLOOKUP(MID(C4776,18,5),NIVELES!$A$133:$B$213,2,0),"")</f>
        <v/>
      </c>
      <c r="F4776" s="80"/>
      <c r="G4776" s="81" t="str">
        <f>+IF(F4776&lt;&gt;"",VLOOKUP(F4776,NIVELES!$A$246:$C$464,3,0),"")</f>
        <v/>
      </c>
      <c r="H4776" s="82"/>
      <c r="I4776" s="78"/>
      <c r="J4776" s="78"/>
      <c r="K4776" s="78"/>
      <c r="L4776" s="78"/>
      <c r="M4776" s="78"/>
      <c r="N4776" s="78"/>
      <c r="O4776" s="78"/>
      <c r="P4776" s="82"/>
      <c r="Q4776" s="78"/>
      <c r="R4776" s="82"/>
      <c r="S4776" s="82"/>
      <c r="T4776" s="82"/>
      <c r="U4776" s="82"/>
      <c r="V4776" s="82"/>
      <c r="W4776" s="82"/>
      <c r="X4776" s="82"/>
      <c r="Y4776" s="82"/>
      <c r="Z4776" s="82"/>
      <c r="AA4776" s="82"/>
      <c r="AB4776" s="82"/>
      <c r="AC4776" s="82"/>
      <c r="AD4776" s="85" t="str">
        <f>IF(A4776&lt;&gt;"",IF(D4776="DIRECCIÓN_DE_TRANSFERENCIAS","280 0031",VLOOKUP(C4776,NIVELES!$A$14:$B$105,2,0)),"")</f>
        <v/>
      </c>
      <c r="AE4776" s="86"/>
      <c r="AF4776" s="86"/>
      <c r="AG4776" s="79" t="str">
        <f>+IF(AF4776&lt;&gt;"",VLOOKUP(AF4776,NIVELES!$A$666:$B$673,2,0),"")</f>
        <v/>
      </c>
      <c r="AH4776" s="78"/>
      <c r="AI4776" s="79" t="str">
        <f>IF(AH4776&lt;&gt;"",VLOOKUP(CONCATENATE(AG4776,AH4776),NIVELES!$B$676:$C$745,2,0),"")</f>
        <v/>
      </c>
      <c r="AJ4776" s="78"/>
      <c r="AK4776" s="79" t="str">
        <f>+IF(AJ4776&lt;&gt;"",VLOOKUP(AJ4776,NIVELES!$A$816:$B$892,2,0),"")</f>
        <v/>
      </c>
      <c r="AL4776" s="78"/>
      <c r="AM4776" s="78"/>
      <c r="AN4776" s="79" t="str">
        <f>IF(AM4776&lt;&gt;"",+VLOOKUP(AM4776,NIVELES!$A$1652:$B$2466,2,0),"")</f>
        <v/>
      </c>
      <c r="AO4776" s="87"/>
      <c r="AP4776" s="88"/>
      <c r="AQ4776" s="88"/>
      <c r="AR4776" s="88"/>
      <c r="AS4776" s="88"/>
      <c r="AT4776" s="88"/>
      <c r="AU4776" s="88"/>
      <c r="AV4776" s="88"/>
      <c r="AW4776" s="88"/>
      <c r="AX4776" s="88"/>
      <c r="AY4776" s="88"/>
      <c r="AZ4776" s="88"/>
      <c r="BA4776" s="88"/>
      <c r="BB4776" s="89">
        <f t="shared" si="295"/>
        <v>0</v>
      </c>
      <c r="BC4776" s="90" t="str">
        <f t="shared" si="294"/>
        <v xml:space="preserve"> </v>
      </c>
      <c r="BD4776" s="91" t="str">
        <f t="shared" si="296"/>
        <v xml:space="preserve"> </v>
      </c>
      <c r="BE4776" s="92">
        <f t="shared" si="297"/>
        <v>0</v>
      </c>
    </row>
    <row r="4777" spans="1:57" s="74" customFormat="1" ht="50.1" customHeight="1" x14ac:dyDescent="0.2">
      <c r="A4777" s="78"/>
      <c r="B4777" s="78"/>
      <c r="C4777" s="78"/>
      <c r="D4777" s="78"/>
      <c r="E4777" s="79" t="str">
        <f>+IF(C4777&lt;&gt;"",VLOOKUP(MID(C4777,18,5),NIVELES!$A$133:$B$213,2,0),"")</f>
        <v/>
      </c>
      <c r="F4777" s="80"/>
      <c r="G4777" s="81" t="str">
        <f>+IF(F4777&lt;&gt;"",VLOOKUP(F4777,NIVELES!$A$246:$C$464,3,0),"")</f>
        <v/>
      </c>
      <c r="H4777" s="82"/>
      <c r="I4777" s="78"/>
      <c r="J4777" s="78"/>
      <c r="K4777" s="78"/>
      <c r="L4777" s="78"/>
      <c r="M4777" s="78"/>
      <c r="N4777" s="78"/>
      <c r="O4777" s="78"/>
      <c r="P4777" s="82"/>
      <c r="Q4777" s="78"/>
      <c r="R4777" s="82"/>
      <c r="S4777" s="82"/>
      <c r="T4777" s="82"/>
      <c r="U4777" s="82"/>
      <c r="V4777" s="82"/>
      <c r="W4777" s="82"/>
      <c r="X4777" s="82"/>
      <c r="Y4777" s="82"/>
      <c r="Z4777" s="82"/>
      <c r="AA4777" s="82"/>
      <c r="AB4777" s="82"/>
      <c r="AC4777" s="82"/>
      <c r="AD4777" s="85" t="str">
        <f>IF(A4777&lt;&gt;"",IF(D4777="DIRECCIÓN_DE_TRANSFERENCIAS","280 0031",VLOOKUP(C4777,NIVELES!$A$14:$B$105,2,0)),"")</f>
        <v/>
      </c>
      <c r="AE4777" s="86"/>
      <c r="AF4777" s="86"/>
      <c r="AG4777" s="79" t="str">
        <f>+IF(AF4777&lt;&gt;"",VLOOKUP(AF4777,NIVELES!$A$666:$B$673,2,0),"")</f>
        <v/>
      </c>
      <c r="AH4777" s="78"/>
      <c r="AI4777" s="79" t="str">
        <f>IF(AH4777&lt;&gt;"",VLOOKUP(CONCATENATE(AG4777,AH4777),NIVELES!$B$676:$C$745,2,0),"")</f>
        <v/>
      </c>
      <c r="AJ4777" s="78"/>
      <c r="AK4777" s="79" t="str">
        <f>+IF(AJ4777&lt;&gt;"",VLOOKUP(AJ4777,NIVELES!$A$816:$B$892,2,0),"")</f>
        <v/>
      </c>
      <c r="AL4777" s="78"/>
      <c r="AM4777" s="78"/>
      <c r="AN4777" s="79" t="str">
        <f>IF(AM4777&lt;&gt;"",+VLOOKUP(AM4777,NIVELES!$A$1652:$B$2466,2,0),"")</f>
        <v/>
      </c>
      <c r="AO4777" s="87"/>
      <c r="AP4777" s="88"/>
      <c r="AQ4777" s="88"/>
      <c r="AR4777" s="88"/>
      <c r="AS4777" s="88"/>
      <c r="AT4777" s="88"/>
      <c r="AU4777" s="88"/>
      <c r="AV4777" s="88"/>
      <c r="AW4777" s="88"/>
      <c r="AX4777" s="88"/>
      <c r="AY4777" s="88"/>
      <c r="AZ4777" s="88"/>
      <c r="BA4777" s="88"/>
      <c r="BB4777" s="89">
        <f t="shared" si="295"/>
        <v>0</v>
      </c>
      <c r="BC4777" s="90" t="str">
        <f t="shared" si="294"/>
        <v xml:space="preserve"> </v>
      </c>
      <c r="BD4777" s="91" t="str">
        <f t="shared" si="296"/>
        <v xml:space="preserve"> </v>
      </c>
      <c r="BE4777" s="92">
        <f t="shared" si="297"/>
        <v>0</v>
      </c>
    </row>
    <row r="4778" spans="1:57" s="74" customFormat="1" ht="50.1" customHeight="1" x14ac:dyDescent="0.2">
      <c r="A4778" s="78"/>
      <c r="B4778" s="78"/>
      <c r="C4778" s="78"/>
      <c r="D4778" s="78"/>
      <c r="E4778" s="79" t="str">
        <f>+IF(C4778&lt;&gt;"",VLOOKUP(MID(C4778,18,5),NIVELES!$A$133:$B$213,2,0),"")</f>
        <v/>
      </c>
      <c r="F4778" s="80"/>
      <c r="G4778" s="81" t="str">
        <f>+IF(F4778&lt;&gt;"",VLOOKUP(F4778,NIVELES!$A$246:$C$464,3,0),"")</f>
        <v/>
      </c>
      <c r="H4778" s="82"/>
      <c r="I4778" s="78"/>
      <c r="J4778" s="78"/>
      <c r="K4778" s="78"/>
      <c r="L4778" s="78"/>
      <c r="M4778" s="78"/>
      <c r="N4778" s="78"/>
      <c r="O4778" s="78"/>
      <c r="P4778" s="82"/>
      <c r="Q4778" s="78"/>
      <c r="R4778" s="82"/>
      <c r="S4778" s="82"/>
      <c r="T4778" s="82"/>
      <c r="U4778" s="82"/>
      <c r="V4778" s="82"/>
      <c r="W4778" s="82"/>
      <c r="X4778" s="82"/>
      <c r="Y4778" s="82"/>
      <c r="Z4778" s="82"/>
      <c r="AA4778" s="82"/>
      <c r="AB4778" s="82"/>
      <c r="AC4778" s="82"/>
      <c r="AD4778" s="85" t="str">
        <f>IF(A4778&lt;&gt;"",IF(D4778="DIRECCIÓN_DE_TRANSFERENCIAS","280 0031",VLOOKUP(C4778,NIVELES!$A$14:$B$105,2,0)),"")</f>
        <v/>
      </c>
      <c r="AE4778" s="86"/>
      <c r="AF4778" s="86"/>
      <c r="AG4778" s="79" t="str">
        <f>+IF(AF4778&lt;&gt;"",VLOOKUP(AF4778,NIVELES!$A$666:$B$673,2,0),"")</f>
        <v/>
      </c>
      <c r="AH4778" s="78"/>
      <c r="AI4778" s="79" t="str">
        <f>IF(AH4778&lt;&gt;"",VLOOKUP(CONCATENATE(AG4778,AH4778),NIVELES!$B$676:$C$745,2,0),"")</f>
        <v/>
      </c>
      <c r="AJ4778" s="78"/>
      <c r="AK4778" s="79" t="str">
        <f>+IF(AJ4778&lt;&gt;"",VLOOKUP(AJ4778,NIVELES!$A$816:$B$892,2,0),"")</f>
        <v/>
      </c>
      <c r="AL4778" s="78"/>
      <c r="AM4778" s="78"/>
      <c r="AN4778" s="79" t="str">
        <f>IF(AM4778&lt;&gt;"",+VLOOKUP(AM4778,NIVELES!$A$1652:$B$2466,2,0),"")</f>
        <v/>
      </c>
      <c r="AO4778" s="87"/>
      <c r="AP4778" s="88"/>
      <c r="AQ4778" s="88"/>
      <c r="AR4778" s="88"/>
      <c r="AS4778" s="88"/>
      <c r="AT4778" s="88"/>
      <c r="AU4778" s="88"/>
      <c r="AV4778" s="88"/>
      <c r="AW4778" s="88"/>
      <c r="AX4778" s="88"/>
      <c r="AY4778" s="88"/>
      <c r="AZ4778" s="88"/>
      <c r="BA4778" s="88"/>
      <c r="BB4778" s="89">
        <f t="shared" si="295"/>
        <v>0</v>
      </c>
      <c r="BC4778" s="90" t="str">
        <f t="shared" si="294"/>
        <v xml:space="preserve"> </v>
      </c>
      <c r="BD4778" s="91" t="str">
        <f t="shared" si="296"/>
        <v xml:space="preserve"> </v>
      </c>
      <c r="BE4778" s="92">
        <f t="shared" si="297"/>
        <v>0</v>
      </c>
    </row>
    <row r="4779" spans="1:57" s="74" customFormat="1" ht="50.1" customHeight="1" x14ac:dyDescent="0.2">
      <c r="A4779" s="78"/>
      <c r="B4779" s="78"/>
      <c r="C4779" s="78"/>
      <c r="D4779" s="78"/>
      <c r="E4779" s="79" t="str">
        <f>+IF(C4779&lt;&gt;"",VLOOKUP(MID(C4779,18,5),NIVELES!$A$133:$B$213,2,0),"")</f>
        <v/>
      </c>
      <c r="F4779" s="80"/>
      <c r="G4779" s="81" t="str">
        <f>+IF(F4779&lt;&gt;"",VLOOKUP(F4779,NIVELES!$A$246:$C$464,3,0),"")</f>
        <v/>
      </c>
      <c r="H4779" s="82"/>
      <c r="I4779" s="78"/>
      <c r="J4779" s="78"/>
      <c r="K4779" s="78"/>
      <c r="L4779" s="78"/>
      <c r="M4779" s="78"/>
      <c r="N4779" s="78"/>
      <c r="O4779" s="78"/>
      <c r="P4779" s="82"/>
      <c r="Q4779" s="78"/>
      <c r="R4779" s="82"/>
      <c r="S4779" s="82"/>
      <c r="T4779" s="82"/>
      <c r="U4779" s="82"/>
      <c r="V4779" s="82"/>
      <c r="W4779" s="82"/>
      <c r="X4779" s="82"/>
      <c r="Y4779" s="82"/>
      <c r="Z4779" s="82"/>
      <c r="AA4779" s="82"/>
      <c r="AB4779" s="82"/>
      <c r="AC4779" s="82"/>
      <c r="AD4779" s="85" t="str">
        <f>IF(A4779&lt;&gt;"",IF(D4779="DIRECCIÓN_DE_TRANSFERENCIAS","280 0031",VLOOKUP(C4779,NIVELES!$A$14:$B$105,2,0)),"")</f>
        <v/>
      </c>
      <c r="AE4779" s="86"/>
      <c r="AF4779" s="86"/>
      <c r="AG4779" s="79" t="str">
        <f>+IF(AF4779&lt;&gt;"",VLOOKUP(AF4779,NIVELES!$A$666:$B$673,2,0),"")</f>
        <v/>
      </c>
      <c r="AH4779" s="78"/>
      <c r="AI4779" s="79" t="str">
        <f>IF(AH4779&lt;&gt;"",VLOOKUP(CONCATENATE(AG4779,AH4779),NIVELES!$B$676:$C$745,2,0),"")</f>
        <v/>
      </c>
      <c r="AJ4779" s="78"/>
      <c r="AK4779" s="79" t="str">
        <f>+IF(AJ4779&lt;&gt;"",VLOOKUP(AJ4779,NIVELES!$A$816:$B$892,2,0),"")</f>
        <v/>
      </c>
      <c r="AL4779" s="78"/>
      <c r="AM4779" s="78"/>
      <c r="AN4779" s="79" t="str">
        <f>IF(AM4779&lt;&gt;"",+VLOOKUP(AM4779,NIVELES!$A$1652:$B$2466,2,0),"")</f>
        <v/>
      </c>
      <c r="AO4779" s="87"/>
      <c r="AP4779" s="88"/>
      <c r="AQ4779" s="88"/>
      <c r="AR4779" s="88"/>
      <c r="AS4779" s="88"/>
      <c r="AT4779" s="88"/>
      <c r="AU4779" s="88"/>
      <c r="AV4779" s="88"/>
      <c r="AW4779" s="88"/>
      <c r="AX4779" s="88"/>
      <c r="AY4779" s="88"/>
      <c r="AZ4779" s="88"/>
      <c r="BA4779" s="88"/>
      <c r="BB4779" s="89">
        <f t="shared" si="295"/>
        <v>0</v>
      </c>
      <c r="BC4779" s="90" t="str">
        <f t="shared" si="294"/>
        <v xml:space="preserve"> </v>
      </c>
      <c r="BD4779" s="91" t="str">
        <f t="shared" si="296"/>
        <v xml:space="preserve"> </v>
      </c>
      <c r="BE4779" s="92">
        <f t="shared" si="297"/>
        <v>0</v>
      </c>
    </row>
    <row r="4780" spans="1:57" s="74" customFormat="1" ht="50.1" customHeight="1" x14ac:dyDescent="0.2">
      <c r="A4780" s="78"/>
      <c r="B4780" s="78"/>
      <c r="C4780" s="78"/>
      <c r="D4780" s="78"/>
      <c r="E4780" s="79" t="str">
        <f>+IF(C4780&lt;&gt;"",VLOOKUP(MID(C4780,18,5),NIVELES!$A$133:$B$213,2,0),"")</f>
        <v/>
      </c>
      <c r="F4780" s="80"/>
      <c r="G4780" s="81" t="str">
        <f>+IF(F4780&lt;&gt;"",VLOOKUP(F4780,NIVELES!$A$246:$C$464,3,0),"")</f>
        <v/>
      </c>
      <c r="H4780" s="82"/>
      <c r="I4780" s="78"/>
      <c r="J4780" s="78"/>
      <c r="K4780" s="78"/>
      <c r="L4780" s="78"/>
      <c r="M4780" s="78"/>
      <c r="N4780" s="78"/>
      <c r="O4780" s="78"/>
      <c r="P4780" s="82"/>
      <c r="Q4780" s="78"/>
      <c r="R4780" s="82"/>
      <c r="S4780" s="82"/>
      <c r="T4780" s="82"/>
      <c r="U4780" s="82"/>
      <c r="V4780" s="82"/>
      <c r="W4780" s="82"/>
      <c r="X4780" s="82"/>
      <c r="Y4780" s="82"/>
      <c r="Z4780" s="82"/>
      <c r="AA4780" s="82"/>
      <c r="AB4780" s="82"/>
      <c r="AC4780" s="82"/>
      <c r="AD4780" s="85" t="str">
        <f>IF(A4780&lt;&gt;"",IF(D4780="DIRECCIÓN_DE_TRANSFERENCIAS","280 0031",VLOOKUP(C4780,NIVELES!$A$14:$B$105,2,0)),"")</f>
        <v/>
      </c>
      <c r="AE4780" s="86"/>
      <c r="AF4780" s="86"/>
      <c r="AG4780" s="79" t="str">
        <f>+IF(AF4780&lt;&gt;"",VLOOKUP(AF4780,NIVELES!$A$666:$B$673,2,0),"")</f>
        <v/>
      </c>
      <c r="AH4780" s="78"/>
      <c r="AI4780" s="79" t="str">
        <f>IF(AH4780&lt;&gt;"",VLOOKUP(CONCATENATE(AG4780,AH4780),NIVELES!$B$676:$C$745,2,0),"")</f>
        <v/>
      </c>
      <c r="AJ4780" s="78"/>
      <c r="AK4780" s="79" t="str">
        <f>+IF(AJ4780&lt;&gt;"",VLOOKUP(AJ4780,NIVELES!$A$816:$B$892,2,0),"")</f>
        <v/>
      </c>
      <c r="AL4780" s="78"/>
      <c r="AM4780" s="78"/>
      <c r="AN4780" s="79" t="str">
        <f>IF(AM4780&lt;&gt;"",+VLOOKUP(AM4780,NIVELES!$A$1652:$B$2466,2,0),"")</f>
        <v/>
      </c>
      <c r="AO4780" s="87"/>
      <c r="AP4780" s="88"/>
      <c r="AQ4780" s="88"/>
      <c r="AR4780" s="88"/>
      <c r="AS4780" s="88"/>
      <c r="AT4780" s="88"/>
      <c r="AU4780" s="88"/>
      <c r="AV4780" s="88"/>
      <c r="AW4780" s="88"/>
      <c r="AX4780" s="88"/>
      <c r="AY4780" s="88"/>
      <c r="AZ4780" s="88"/>
      <c r="BA4780" s="88"/>
      <c r="BB4780" s="89">
        <f t="shared" si="295"/>
        <v>0</v>
      </c>
      <c r="BC4780" s="90" t="str">
        <f t="shared" si="294"/>
        <v xml:space="preserve"> </v>
      </c>
      <c r="BD4780" s="91" t="str">
        <f t="shared" si="296"/>
        <v xml:space="preserve"> </v>
      </c>
      <c r="BE4780" s="92">
        <f t="shared" si="297"/>
        <v>0</v>
      </c>
    </row>
    <row r="4781" spans="1:57" s="74" customFormat="1" ht="50.1" customHeight="1" x14ac:dyDescent="0.2">
      <c r="A4781" s="78"/>
      <c r="B4781" s="78"/>
      <c r="C4781" s="78"/>
      <c r="D4781" s="78"/>
      <c r="E4781" s="79" t="str">
        <f>+IF(C4781&lt;&gt;"",VLOOKUP(MID(C4781,18,5),NIVELES!$A$133:$B$213,2,0),"")</f>
        <v/>
      </c>
      <c r="F4781" s="80"/>
      <c r="G4781" s="81" t="str">
        <f>+IF(F4781&lt;&gt;"",VLOOKUP(F4781,NIVELES!$A$246:$C$464,3,0),"")</f>
        <v/>
      </c>
      <c r="H4781" s="82"/>
      <c r="I4781" s="78"/>
      <c r="J4781" s="78"/>
      <c r="K4781" s="78"/>
      <c r="L4781" s="78"/>
      <c r="M4781" s="78"/>
      <c r="N4781" s="78"/>
      <c r="O4781" s="78"/>
      <c r="P4781" s="82"/>
      <c r="Q4781" s="78"/>
      <c r="R4781" s="82"/>
      <c r="S4781" s="82"/>
      <c r="T4781" s="82"/>
      <c r="U4781" s="82"/>
      <c r="V4781" s="82"/>
      <c r="W4781" s="82"/>
      <c r="X4781" s="82"/>
      <c r="Y4781" s="82"/>
      <c r="Z4781" s="82"/>
      <c r="AA4781" s="82"/>
      <c r="AB4781" s="82"/>
      <c r="AC4781" s="82"/>
      <c r="AD4781" s="85" t="str">
        <f>IF(A4781&lt;&gt;"",IF(D4781="DIRECCIÓN_DE_TRANSFERENCIAS","280 0031",VLOOKUP(C4781,NIVELES!$A$14:$B$105,2,0)),"")</f>
        <v/>
      </c>
      <c r="AE4781" s="86"/>
      <c r="AF4781" s="86"/>
      <c r="AG4781" s="79" t="str">
        <f>+IF(AF4781&lt;&gt;"",VLOOKUP(AF4781,NIVELES!$A$666:$B$673,2,0),"")</f>
        <v/>
      </c>
      <c r="AH4781" s="78"/>
      <c r="AI4781" s="79" t="str">
        <f>IF(AH4781&lt;&gt;"",VLOOKUP(CONCATENATE(AG4781,AH4781),NIVELES!$B$676:$C$745,2,0),"")</f>
        <v/>
      </c>
      <c r="AJ4781" s="78"/>
      <c r="AK4781" s="79" t="str">
        <f>+IF(AJ4781&lt;&gt;"",VLOOKUP(AJ4781,NIVELES!$A$816:$B$892,2,0),"")</f>
        <v/>
      </c>
      <c r="AL4781" s="78"/>
      <c r="AM4781" s="78"/>
      <c r="AN4781" s="79" t="str">
        <f>IF(AM4781&lt;&gt;"",+VLOOKUP(AM4781,NIVELES!$A$1652:$B$2466,2,0),"")</f>
        <v/>
      </c>
      <c r="AO4781" s="87"/>
      <c r="AP4781" s="88"/>
      <c r="AQ4781" s="88"/>
      <c r="AR4781" s="88"/>
      <c r="AS4781" s="88"/>
      <c r="AT4781" s="88"/>
      <c r="AU4781" s="88"/>
      <c r="AV4781" s="88"/>
      <c r="AW4781" s="88"/>
      <c r="AX4781" s="88"/>
      <c r="AY4781" s="88"/>
      <c r="AZ4781" s="88"/>
      <c r="BA4781" s="88"/>
      <c r="BB4781" s="89">
        <f t="shared" si="295"/>
        <v>0</v>
      </c>
      <c r="BC4781" s="90" t="str">
        <f t="shared" si="294"/>
        <v xml:space="preserve"> </v>
      </c>
      <c r="BD4781" s="91" t="str">
        <f t="shared" si="296"/>
        <v xml:space="preserve"> </v>
      </c>
      <c r="BE4781" s="92">
        <f t="shared" si="297"/>
        <v>0</v>
      </c>
    </row>
    <row r="4782" spans="1:57" s="74" customFormat="1" ht="50.1" customHeight="1" x14ac:dyDescent="0.2">
      <c r="A4782" s="78"/>
      <c r="B4782" s="78"/>
      <c r="C4782" s="78"/>
      <c r="D4782" s="78"/>
      <c r="E4782" s="79" t="str">
        <f>+IF(C4782&lt;&gt;"",VLOOKUP(MID(C4782,18,5),NIVELES!$A$133:$B$213,2,0),"")</f>
        <v/>
      </c>
      <c r="F4782" s="80"/>
      <c r="G4782" s="81" t="str">
        <f>+IF(F4782&lt;&gt;"",VLOOKUP(F4782,NIVELES!$A$246:$C$464,3,0),"")</f>
        <v/>
      </c>
      <c r="H4782" s="82"/>
      <c r="I4782" s="78"/>
      <c r="J4782" s="78"/>
      <c r="K4782" s="78"/>
      <c r="L4782" s="78"/>
      <c r="M4782" s="78"/>
      <c r="N4782" s="78"/>
      <c r="O4782" s="78"/>
      <c r="P4782" s="82"/>
      <c r="Q4782" s="78"/>
      <c r="R4782" s="82"/>
      <c r="S4782" s="82"/>
      <c r="T4782" s="82"/>
      <c r="U4782" s="82"/>
      <c r="V4782" s="82"/>
      <c r="W4782" s="82"/>
      <c r="X4782" s="82"/>
      <c r="Y4782" s="82"/>
      <c r="Z4782" s="82"/>
      <c r="AA4782" s="82"/>
      <c r="AB4782" s="82"/>
      <c r="AC4782" s="82"/>
      <c r="AD4782" s="85" t="str">
        <f>IF(A4782&lt;&gt;"",IF(D4782="DIRECCIÓN_DE_TRANSFERENCIAS","280 0031",VLOOKUP(C4782,NIVELES!$A$14:$B$105,2,0)),"")</f>
        <v/>
      </c>
      <c r="AE4782" s="86"/>
      <c r="AF4782" s="86"/>
      <c r="AG4782" s="79" t="str">
        <f>+IF(AF4782&lt;&gt;"",VLOOKUP(AF4782,NIVELES!$A$666:$B$673,2,0),"")</f>
        <v/>
      </c>
      <c r="AH4782" s="78"/>
      <c r="AI4782" s="79" t="str">
        <f>IF(AH4782&lt;&gt;"",VLOOKUP(CONCATENATE(AG4782,AH4782),NIVELES!$B$676:$C$745,2,0),"")</f>
        <v/>
      </c>
      <c r="AJ4782" s="78"/>
      <c r="AK4782" s="79" t="str">
        <f>+IF(AJ4782&lt;&gt;"",VLOOKUP(AJ4782,NIVELES!$A$816:$B$892,2,0),"")</f>
        <v/>
      </c>
      <c r="AL4782" s="78"/>
      <c r="AM4782" s="78"/>
      <c r="AN4782" s="79" t="str">
        <f>IF(AM4782&lt;&gt;"",+VLOOKUP(AM4782,NIVELES!$A$1652:$B$2466,2,0),"")</f>
        <v/>
      </c>
      <c r="AO4782" s="87"/>
      <c r="AP4782" s="88"/>
      <c r="AQ4782" s="88"/>
      <c r="AR4782" s="88"/>
      <c r="AS4782" s="88"/>
      <c r="AT4782" s="88"/>
      <c r="AU4782" s="88"/>
      <c r="AV4782" s="88"/>
      <c r="AW4782" s="88"/>
      <c r="AX4782" s="88"/>
      <c r="AY4782" s="88"/>
      <c r="AZ4782" s="88"/>
      <c r="BA4782" s="88"/>
      <c r="BB4782" s="89">
        <f t="shared" si="295"/>
        <v>0</v>
      </c>
      <c r="BC4782" s="90" t="str">
        <f t="shared" si="294"/>
        <v xml:space="preserve"> </v>
      </c>
      <c r="BD4782" s="91" t="str">
        <f t="shared" si="296"/>
        <v xml:space="preserve"> </v>
      </c>
      <c r="BE4782" s="92">
        <f t="shared" si="297"/>
        <v>0</v>
      </c>
    </row>
    <row r="4783" spans="1:57" s="74" customFormat="1" ht="50.1" customHeight="1" x14ac:dyDescent="0.2">
      <c r="A4783" s="78"/>
      <c r="B4783" s="78"/>
      <c r="C4783" s="78"/>
      <c r="D4783" s="78"/>
      <c r="E4783" s="79" t="str">
        <f>+IF(C4783&lt;&gt;"",VLOOKUP(MID(C4783,18,5),NIVELES!$A$133:$B$213,2,0),"")</f>
        <v/>
      </c>
      <c r="F4783" s="80"/>
      <c r="G4783" s="81" t="str">
        <f>+IF(F4783&lt;&gt;"",VLOOKUP(F4783,NIVELES!$A$246:$C$464,3,0),"")</f>
        <v/>
      </c>
      <c r="H4783" s="82"/>
      <c r="I4783" s="78"/>
      <c r="J4783" s="78"/>
      <c r="K4783" s="78"/>
      <c r="L4783" s="78"/>
      <c r="M4783" s="78"/>
      <c r="N4783" s="78"/>
      <c r="O4783" s="78"/>
      <c r="P4783" s="82"/>
      <c r="Q4783" s="78"/>
      <c r="R4783" s="82"/>
      <c r="S4783" s="82"/>
      <c r="T4783" s="82"/>
      <c r="U4783" s="82"/>
      <c r="V4783" s="82"/>
      <c r="W4783" s="82"/>
      <c r="X4783" s="82"/>
      <c r="Y4783" s="82"/>
      <c r="Z4783" s="82"/>
      <c r="AA4783" s="82"/>
      <c r="AB4783" s="82"/>
      <c r="AC4783" s="82"/>
      <c r="AD4783" s="85" t="str">
        <f>IF(A4783&lt;&gt;"",IF(D4783="DIRECCIÓN_DE_TRANSFERENCIAS","280 0031",VLOOKUP(C4783,NIVELES!$A$14:$B$105,2,0)),"")</f>
        <v/>
      </c>
      <c r="AE4783" s="86"/>
      <c r="AF4783" s="86"/>
      <c r="AG4783" s="79" t="str">
        <f>+IF(AF4783&lt;&gt;"",VLOOKUP(AF4783,NIVELES!$A$666:$B$673,2,0),"")</f>
        <v/>
      </c>
      <c r="AH4783" s="78"/>
      <c r="AI4783" s="79" t="str">
        <f>IF(AH4783&lt;&gt;"",VLOOKUP(CONCATENATE(AG4783,AH4783),NIVELES!$B$676:$C$745,2,0),"")</f>
        <v/>
      </c>
      <c r="AJ4783" s="78"/>
      <c r="AK4783" s="79" t="str">
        <f>+IF(AJ4783&lt;&gt;"",VLOOKUP(AJ4783,NIVELES!$A$816:$B$892,2,0),"")</f>
        <v/>
      </c>
      <c r="AL4783" s="78"/>
      <c r="AM4783" s="78"/>
      <c r="AN4783" s="79" t="str">
        <f>IF(AM4783&lt;&gt;"",+VLOOKUP(AM4783,NIVELES!$A$1652:$B$2466,2,0),"")</f>
        <v/>
      </c>
      <c r="AO4783" s="87"/>
      <c r="AP4783" s="88"/>
      <c r="AQ4783" s="88"/>
      <c r="AR4783" s="88"/>
      <c r="AS4783" s="88"/>
      <c r="AT4783" s="88"/>
      <c r="AU4783" s="88"/>
      <c r="AV4783" s="88"/>
      <c r="AW4783" s="88"/>
      <c r="AX4783" s="88"/>
      <c r="AY4783" s="88"/>
      <c r="AZ4783" s="88"/>
      <c r="BA4783" s="88"/>
      <c r="BB4783" s="89">
        <f t="shared" si="295"/>
        <v>0</v>
      </c>
      <c r="BC4783" s="90" t="str">
        <f t="shared" si="294"/>
        <v xml:space="preserve"> </v>
      </c>
      <c r="BD4783" s="91" t="str">
        <f t="shared" si="296"/>
        <v xml:space="preserve"> </v>
      </c>
      <c r="BE4783" s="92">
        <f t="shared" si="297"/>
        <v>0</v>
      </c>
    </row>
    <row r="4784" spans="1:57" s="74" customFormat="1" ht="50.1" customHeight="1" x14ac:dyDescent="0.2">
      <c r="A4784" s="78"/>
      <c r="B4784" s="78"/>
      <c r="C4784" s="78"/>
      <c r="D4784" s="78"/>
      <c r="E4784" s="79" t="str">
        <f>+IF(C4784&lt;&gt;"",VLOOKUP(MID(C4784,18,5),NIVELES!$A$133:$B$213,2,0),"")</f>
        <v/>
      </c>
      <c r="F4784" s="80"/>
      <c r="G4784" s="81" t="str">
        <f>+IF(F4784&lt;&gt;"",VLOOKUP(F4784,NIVELES!$A$246:$C$464,3,0),"")</f>
        <v/>
      </c>
      <c r="H4784" s="82"/>
      <c r="I4784" s="78"/>
      <c r="J4784" s="78"/>
      <c r="K4784" s="78"/>
      <c r="L4784" s="78"/>
      <c r="M4784" s="78"/>
      <c r="N4784" s="78"/>
      <c r="O4784" s="78"/>
      <c r="P4784" s="82"/>
      <c r="Q4784" s="78"/>
      <c r="R4784" s="82"/>
      <c r="S4784" s="82"/>
      <c r="T4784" s="82"/>
      <c r="U4784" s="82"/>
      <c r="V4784" s="82"/>
      <c r="W4784" s="82"/>
      <c r="X4784" s="82"/>
      <c r="Y4784" s="82"/>
      <c r="Z4784" s="82"/>
      <c r="AA4784" s="82"/>
      <c r="AB4784" s="82"/>
      <c r="AC4784" s="82"/>
      <c r="AD4784" s="85" t="str">
        <f>IF(A4784&lt;&gt;"",IF(D4784="DIRECCIÓN_DE_TRANSFERENCIAS","280 0031",VLOOKUP(C4784,NIVELES!$A$14:$B$105,2,0)),"")</f>
        <v/>
      </c>
      <c r="AE4784" s="86"/>
      <c r="AF4784" s="86"/>
      <c r="AG4784" s="79" t="str">
        <f>+IF(AF4784&lt;&gt;"",VLOOKUP(AF4784,NIVELES!$A$666:$B$673,2,0),"")</f>
        <v/>
      </c>
      <c r="AH4784" s="78"/>
      <c r="AI4784" s="79" t="str">
        <f>IF(AH4784&lt;&gt;"",VLOOKUP(CONCATENATE(AG4784,AH4784),NIVELES!$B$676:$C$745,2,0),"")</f>
        <v/>
      </c>
      <c r="AJ4784" s="78"/>
      <c r="AK4784" s="79" t="str">
        <f>+IF(AJ4784&lt;&gt;"",VLOOKUP(AJ4784,NIVELES!$A$816:$B$892,2,0),"")</f>
        <v/>
      </c>
      <c r="AL4784" s="78"/>
      <c r="AM4784" s="78"/>
      <c r="AN4784" s="79" t="str">
        <f>IF(AM4784&lt;&gt;"",+VLOOKUP(AM4784,NIVELES!$A$1652:$B$2466,2,0),"")</f>
        <v/>
      </c>
      <c r="AO4784" s="87"/>
      <c r="AP4784" s="88"/>
      <c r="AQ4784" s="88"/>
      <c r="AR4784" s="88"/>
      <c r="AS4784" s="88"/>
      <c r="AT4784" s="88"/>
      <c r="AU4784" s="88"/>
      <c r="AV4784" s="88"/>
      <c r="AW4784" s="88"/>
      <c r="AX4784" s="88"/>
      <c r="AY4784" s="88"/>
      <c r="AZ4784" s="88"/>
      <c r="BA4784" s="88"/>
      <c r="BB4784" s="89">
        <f t="shared" si="295"/>
        <v>0</v>
      </c>
      <c r="BC4784" s="90" t="str">
        <f t="shared" si="294"/>
        <v xml:space="preserve"> </v>
      </c>
      <c r="BD4784" s="91" t="str">
        <f t="shared" si="296"/>
        <v xml:space="preserve"> </v>
      </c>
      <c r="BE4784" s="92">
        <f t="shared" si="297"/>
        <v>0</v>
      </c>
    </row>
    <row r="4785" spans="1:57" s="74" customFormat="1" ht="50.1" customHeight="1" x14ac:dyDescent="0.2">
      <c r="A4785" s="78"/>
      <c r="B4785" s="78"/>
      <c r="C4785" s="78"/>
      <c r="D4785" s="78"/>
      <c r="E4785" s="79" t="str">
        <f>+IF(C4785&lt;&gt;"",VLOOKUP(MID(C4785,18,5),NIVELES!$A$133:$B$213,2,0),"")</f>
        <v/>
      </c>
      <c r="F4785" s="80"/>
      <c r="G4785" s="81" t="str">
        <f>+IF(F4785&lt;&gt;"",VLOOKUP(F4785,NIVELES!$A$246:$C$464,3,0),"")</f>
        <v/>
      </c>
      <c r="H4785" s="82"/>
      <c r="I4785" s="78"/>
      <c r="J4785" s="78"/>
      <c r="K4785" s="78"/>
      <c r="L4785" s="78"/>
      <c r="M4785" s="78"/>
      <c r="N4785" s="78"/>
      <c r="O4785" s="78"/>
      <c r="P4785" s="82"/>
      <c r="Q4785" s="78"/>
      <c r="R4785" s="82"/>
      <c r="S4785" s="82"/>
      <c r="T4785" s="82"/>
      <c r="U4785" s="82"/>
      <c r="V4785" s="82"/>
      <c r="W4785" s="82"/>
      <c r="X4785" s="82"/>
      <c r="Y4785" s="82"/>
      <c r="Z4785" s="82"/>
      <c r="AA4785" s="82"/>
      <c r="AB4785" s="82"/>
      <c r="AC4785" s="82"/>
      <c r="AD4785" s="85" t="str">
        <f>IF(A4785&lt;&gt;"",IF(D4785="DIRECCIÓN_DE_TRANSFERENCIAS","280 0031",VLOOKUP(C4785,NIVELES!$A$14:$B$105,2,0)),"")</f>
        <v/>
      </c>
      <c r="AE4785" s="86"/>
      <c r="AF4785" s="86"/>
      <c r="AG4785" s="79" t="str">
        <f>+IF(AF4785&lt;&gt;"",VLOOKUP(AF4785,NIVELES!$A$666:$B$673,2,0),"")</f>
        <v/>
      </c>
      <c r="AH4785" s="78"/>
      <c r="AI4785" s="79" t="str">
        <f>IF(AH4785&lt;&gt;"",VLOOKUP(CONCATENATE(AG4785,AH4785),NIVELES!$B$676:$C$745,2,0),"")</f>
        <v/>
      </c>
      <c r="AJ4785" s="78"/>
      <c r="AK4785" s="79" t="str">
        <f>+IF(AJ4785&lt;&gt;"",VLOOKUP(AJ4785,NIVELES!$A$816:$B$892,2,0),"")</f>
        <v/>
      </c>
      <c r="AL4785" s="78"/>
      <c r="AM4785" s="78"/>
      <c r="AN4785" s="79" t="str">
        <f>IF(AM4785&lt;&gt;"",+VLOOKUP(AM4785,NIVELES!$A$1652:$B$2466,2,0),"")</f>
        <v/>
      </c>
      <c r="AO4785" s="87"/>
      <c r="AP4785" s="88"/>
      <c r="AQ4785" s="88"/>
      <c r="AR4785" s="88"/>
      <c r="AS4785" s="88"/>
      <c r="AT4785" s="88"/>
      <c r="AU4785" s="88"/>
      <c r="AV4785" s="88"/>
      <c r="AW4785" s="88"/>
      <c r="AX4785" s="88"/>
      <c r="AY4785" s="88"/>
      <c r="AZ4785" s="88"/>
      <c r="BA4785" s="88"/>
      <c r="BB4785" s="89">
        <f t="shared" si="295"/>
        <v>0</v>
      </c>
      <c r="BC4785" s="90" t="str">
        <f t="shared" si="294"/>
        <v xml:space="preserve"> </v>
      </c>
      <c r="BD4785" s="91" t="str">
        <f t="shared" si="296"/>
        <v xml:space="preserve"> </v>
      </c>
      <c r="BE4785" s="92">
        <f t="shared" si="297"/>
        <v>0</v>
      </c>
    </row>
    <row r="4786" spans="1:57" s="74" customFormat="1" ht="50.1" customHeight="1" x14ac:dyDescent="0.2">
      <c r="A4786" s="78"/>
      <c r="B4786" s="78"/>
      <c r="C4786" s="78"/>
      <c r="D4786" s="78"/>
      <c r="E4786" s="79" t="str">
        <f>+IF(C4786&lt;&gt;"",VLOOKUP(MID(C4786,18,5),NIVELES!$A$133:$B$213,2,0),"")</f>
        <v/>
      </c>
      <c r="F4786" s="80"/>
      <c r="G4786" s="81" t="str">
        <f>+IF(F4786&lt;&gt;"",VLOOKUP(F4786,NIVELES!$A$246:$C$464,3,0),"")</f>
        <v/>
      </c>
      <c r="H4786" s="82"/>
      <c r="I4786" s="78"/>
      <c r="J4786" s="78"/>
      <c r="K4786" s="78"/>
      <c r="L4786" s="78"/>
      <c r="M4786" s="78"/>
      <c r="N4786" s="78"/>
      <c r="O4786" s="78"/>
      <c r="P4786" s="82"/>
      <c r="Q4786" s="78"/>
      <c r="R4786" s="82"/>
      <c r="S4786" s="82"/>
      <c r="T4786" s="82"/>
      <c r="U4786" s="82"/>
      <c r="V4786" s="82"/>
      <c r="W4786" s="82"/>
      <c r="X4786" s="82"/>
      <c r="Y4786" s="82"/>
      <c r="Z4786" s="82"/>
      <c r="AA4786" s="82"/>
      <c r="AB4786" s="82"/>
      <c r="AC4786" s="82"/>
      <c r="AD4786" s="85" t="str">
        <f>IF(A4786&lt;&gt;"",IF(D4786="DIRECCIÓN_DE_TRANSFERENCIAS","280 0031",VLOOKUP(C4786,NIVELES!$A$14:$B$105,2,0)),"")</f>
        <v/>
      </c>
      <c r="AE4786" s="86"/>
      <c r="AF4786" s="86"/>
      <c r="AG4786" s="79" t="str">
        <f>+IF(AF4786&lt;&gt;"",VLOOKUP(AF4786,NIVELES!$A$666:$B$673,2,0),"")</f>
        <v/>
      </c>
      <c r="AH4786" s="78"/>
      <c r="AI4786" s="79" t="str">
        <f>IF(AH4786&lt;&gt;"",VLOOKUP(CONCATENATE(AG4786,AH4786),NIVELES!$B$676:$C$745,2,0),"")</f>
        <v/>
      </c>
      <c r="AJ4786" s="78"/>
      <c r="AK4786" s="79" t="str">
        <f>+IF(AJ4786&lt;&gt;"",VLOOKUP(AJ4786,NIVELES!$A$816:$B$892,2,0),"")</f>
        <v/>
      </c>
      <c r="AL4786" s="78"/>
      <c r="AM4786" s="78"/>
      <c r="AN4786" s="79" t="str">
        <f>IF(AM4786&lt;&gt;"",+VLOOKUP(AM4786,NIVELES!$A$1652:$B$2466,2,0),"")</f>
        <v/>
      </c>
      <c r="AO4786" s="87"/>
      <c r="AP4786" s="88"/>
      <c r="AQ4786" s="88"/>
      <c r="AR4786" s="88"/>
      <c r="AS4786" s="88"/>
      <c r="AT4786" s="88"/>
      <c r="AU4786" s="88"/>
      <c r="AV4786" s="88"/>
      <c r="AW4786" s="88"/>
      <c r="AX4786" s="88"/>
      <c r="AY4786" s="88"/>
      <c r="AZ4786" s="88"/>
      <c r="BA4786" s="88"/>
      <c r="BB4786" s="89">
        <f t="shared" si="295"/>
        <v>0</v>
      </c>
      <c r="BC4786" s="90" t="str">
        <f t="shared" si="294"/>
        <v xml:space="preserve"> </v>
      </c>
      <c r="BD4786" s="91" t="str">
        <f t="shared" si="296"/>
        <v xml:space="preserve"> </v>
      </c>
      <c r="BE4786" s="92">
        <f t="shared" si="297"/>
        <v>0</v>
      </c>
    </row>
    <row r="4787" spans="1:57" s="74" customFormat="1" ht="50.1" customHeight="1" x14ac:dyDescent="0.2">
      <c r="A4787" s="78"/>
      <c r="B4787" s="78"/>
      <c r="C4787" s="78"/>
      <c r="D4787" s="78"/>
      <c r="E4787" s="79" t="str">
        <f>+IF(C4787&lt;&gt;"",VLOOKUP(MID(C4787,18,5),NIVELES!$A$133:$B$213,2,0),"")</f>
        <v/>
      </c>
      <c r="F4787" s="80"/>
      <c r="G4787" s="81" t="str">
        <f>+IF(F4787&lt;&gt;"",VLOOKUP(F4787,NIVELES!$A$246:$C$464,3,0),"")</f>
        <v/>
      </c>
      <c r="H4787" s="82"/>
      <c r="I4787" s="78"/>
      <c r="J4787" s="78"/>
      <c r="K4787" s="78"/>
      <c r="L4787" s="78"/>
      <c r="M4787" s="78"/>
      <c r="N4787" s="78"/>
      <c r="O4787" s="78"/>
      <c r="P4787" s="82"/>
      <c r="Q4787" s="78"/>
      <c r="R4787" s="82"/>
      <c r="S4787" s="82"/>
      <c r="T4787" s="82"/>
      <c r="U4787" s="82"/>
      <c r="V4787" s="82"/>
      <c r="W4787" s="82"/>
      <c r="X4787" s="82"/>
      <c r="Y4787" s="82"/>
      <c r="Z4787" s="82"/>
      <c r="AA4787" s="82"/>
      <c r="AB4787" s="82"/>
      <c r="AC4787" s="82"/>
      <c r="AD4787" s="85" t="str">
        <f>IF(A4787&lt;&gt;"",IF(D4787="DIRECCIÓN_DE_TRANSFERENCIAS","280 0031",VLOOKUP(C4787,NIVELES!$A$14:$B$105,2,0)),"")</f>
        <v/>
      </c>
      <c r="AE4787" s="86"/>
      <c r="AF4787" s="86"/>
      <c r="AG4787" s="79" t="str">
        <f>+IF(AF4787&lt;&gt;"",VLOOKUP(AF4787,NIVELES!$A$666:$B$673,2,0),"")</f>
        <v/>
      </c>
      <c r="AH4787" s="78"/>
      <c r="AI4787" s="79" t="str">
        <f>IF(AH4787&lt;&gt;"",VLOOKUP(CONCATENATE(AG4787,AH4787),NIVELES!$B$676:$C$745,2,0),"")</f>
        <v/>
      </c>
      <c r="AJ4787" s="78"/>
      <c r="AK4787" s="79" t="str">
        <f>+IF(AJ4787&lt;&gt;"",VLOOKUP(AJ4787,NIVELES!$A$816:$B$892,2,0),"")</f>
        <v/>
      </c>
      <c r="AL4787" s="78"/>
      <c r="AM4787" s="78"/>
      <c r="AN4787" s="79" t="str">
        <f>IF(AM4787&lt;&gt;"",+VLOOKUP(AM4787,NIVELES!$A$1652:$B$2466,2,0),"")</f>
        <v/>
      </c>
      <c r="AO4787" s="87"/>
      <c r="AP4787" s="88"/>
      <c r="AQ4787" s="88"/>
      <c r="AR4787" s="88"/>
      <c r="AS4787" s="88"/>
      <c r="AT4787" s="88"/>
      <c r="AU4787" s="88"/>
      <c r="AV4787" s="88"/>
      <c r="AW4787" s="88"/>
      <c r="AX4787" s="88"/>
      <c r="AY4787" s="88"/>
      <c r="AZ4787" s="88"/>
      <c r="BA4787" s="88"/>
      <c r="BB4787" s="89">
        <f t="shared" si="295"/>
        <v>0</v>
      </c>
      <c r="BC4787" s="90" t="str">
        <f t="shared" si="294"/>
        <v xml:space="preserve"> </v>
      </c>
      <c r="BD4787" s="91" t="str">
        <f t="shared" si="296"/>
        <v xml:space="preserve"> </v>
      </c>
      <c r="BE4787" s="92">
        <f t="shared" si="297"/>
        <v>0</v>
      </c>
    </row>
    <row r="4788" spans="1:57" s="74" customFormat="1" ht="50.1" customHeight="1" x14ac:dyDescent="0.2">
      <c r="A4788" s="78"/>
      <c r="B4788" s="78"/>
      <c r="C4788" s="78"/>
      <c r="D4788" s="78"/>
      <c r="E4788" s="79" t="str">
        <f>+IF(C4788&lt;&gt;"",VLOOKUP(MID(C4788,18,5),NIVELES!$A$133:$B$213,2,0),"")</f>
        <v/>
      </c>
      <c r="F4788" s="80"/>
      <c r="G4788" s="81" t="str">
        <f>+IF(F4788&lt;&gt;"",VLOOKUP(F4788,NIVELES!$A$246:$C$464,3,0),"")</f>
        <v/>
      </c>
      <c r="H4788" s="82"/>
      <c r="I4788" s="78"/>
      <c r="J4788" s="78"/>
      <c r="K4788" s="78"/>
      <c r="L4788" s="78"/>
      <c r="M4788" s="78"/>
      <c r="N4788" s="78"/>
      <c r="O4788" s="78"/>
      <c r="P4788" s="82"/>
      <c r="Q4788" s="78"/>
      <c r="R4788" s="82"/>
      <c r="S4788" s="82"/>
      <c r="T4788" s="82"/>
      <c r="U4788" s="82"/>
      <c r="V4788" s="82"/>
      <c r="W4788" s="82"/>
      <c r="X4788" s="82"/>
      <c r="Y4788" s="82"/>
      <c r="Z4788" s="82"/>
      <c r="AA4788" s="82"/>
      <c r="AB4788" s="82"/>
      <c r="AC4788" s="82"/>
      <c r="AD4788" s="85" t="str">
        <f>IF(A4788&lt;&gt;"",IF(D4788="DIRECCIÓN_DE_TRANSFERENCIAS","280 0031",VLOOKUP(C4788,NIVELES!$A$14:$B$105,2,0)),"")</f>
        <v/>
      </c>
      <c r="AE4788" s="86"/>
      <c r="AF4788" s="86"/>
      <c r="AG4788" s="79" t="str">
        <f>+IF(AF4788&lt;&gt;"",VLOOKUP(AF4788,NIVELES!$A$666:$B$673,2,0),"")</f>
        <v/>
      </c>
      <c r="AH4788" s="78"/>
      <c r="AI4788" s="79" t="str">
        <f>IF(AH4788&lt;&gt;"",VLOOKUP(CONCATENATE(AG4788,AH4788),NIVELES!$B$676:$C$745,2,0),"")</f>
        <v/>
      </c>
      <c r="AJ4788" s="78"/>
      <c r="AK4788" s="79" t="str">
        <f>+IF(AJ4788&lt;&gt;"",VLOOKUP(AJ4788,NIVELES!$A$816:$B$892,2,0),"")</f>
        <v/>
      </c>
      <c r="AL4788" s="78"/>
      <c r="AM4788" s="78"/>
      <c r="AN4788" s="79" t="str">
        <f>IF(AM4788&lt;&gt;"",+VLOOKUP(AM4788,NIVELES!$A$1652:$B$2466,2,0),"")</f>
        <v/>
      </c>
      <c r="AO4788" s="87"/>
      <c r="AP4788" s="88"/>
      <c r="AQ4788" s="88"/>
      <c r="AR4788" s="88"/>
      <c r="AS4788" s="88"/>
      <c r="AT4788" s="88"/>
      <c r="AU4788" s="88"/>
      <c r="AV4788" s="88"/>
      <c r="AW4788" s="88"/>
      <c r="AX4788" s="88"/>
      <c r="AY4788" s="88"/>
      <c r="AZ4788" s="88"/>
      <c r="BA4788" s="88"/>
      <c r="BB4788" s="89">
        <f t="shared" si="295"/>
        <v>0</v>
      </c>
      <c r="BC4788" s="90" t="str">
        <f t="shared" si="294"/>
        <v xml:space="preserve"> </v>
      </c>
      <c r="BD4788" s="91" t="str">
        <f t="shared" si="296"/>
        <v xml:space="preserve"> </v>
      </c>
      <c r="BE4788" s="92">
        <f t="shared" si="297"/>
        <v>0</v>
      </c>
    </row>
    <row r="4789" spans="1:57" s="74" customFormat="1" ht="50.1" customHeight="1" x14ac:dyDescent="0.2">
      <c r="A4789" s="78"/>
      <c r="B4789" s="78"/>
      <c r="C4789" s="78"/>
      <c r="D4789" s="78"/>
      <c r="E4789" s="79" t="str">
        <f>+IF(C4789&lt;&gt;"",VLOOKUP(MID(C4789,18,5),NIVELES!$A$133:$B$213,2,0),"")</f>
        <v/>
      </c>
      <c r="F4789" s="80"/>
      <c r="G4789" s="81" t="str">
        <f>+IF(F4789&lt;&gt;"",VLOOKUP(F4789,NIVELES!$A$246:$C$464,3,0),"")</f>
        <v/>
      </c>
      <c r="H4789" s="82"/>
      <c r="I4789" s="78"/>
      <c r="J4789" s="78"/>
      <c r="K4789" s="78"/>
      <c r="L4789" s="78"/>
      <c r="M4789" s="78"/>
      <c r="N4789" s="78"/>
      <c r="O4789" s="78"/>
      <c r="P4789" s="82"/>
      <c r="Q4789" s="78"/>
      <c r="R4789" s="82"/>
      <c r="S4789" s="82"/>
      <c r="T4789" s="82"/>
      <c r="U4789" s="82"/>
      <c r="V4789" s="82"/>
      <c r="W4789" s="82"/>
      <c r="X4789" s="82"/>
      <c r="Y4789" s="82"/>
      <c r="Z4789" s="82"/>
      <c r="AA4789" s="82"/>
      <c r="AB4789" s="82"/>
      <c r="AC4789" s="82"/>
      <c r="AD4789" s="85" t="str">
        <f>IF(A4789&lt;&gt;"",IF(D4789="DIRECCIÓN_DE_TRANSFERENCIAS","280 0031",VLOOKUP(C4789,NIVELES!$A$14:$B$105,2,0)),"")</f>
        <v/>
      </c>
      <c r="AE4789" s="86"/>
      <c r="AF4789" s="86"/>
      <c r="AG4789" s="79" t="str">
        <f>+IF(AF4789&lt;&gt;"",VLOOKUP(AF4789,NIVELES!$A$666:$B$673,2,0),"")</f>
        <v/>
      </c>
      <c r="AH4789" s="78"/>
      <c r="AI4789" s="79" t="str">
        <f>IF(AH4789&lt;&gt;"",VLOOKUP(CONCATENATE(AG4789,AH4789),NIVELES!$B$676:$C$745,2,0),"")</f>
        <v/>
      </c>
      <c r="AJ4789" s="78"/>
      <c r="AK4789" s="79" t="str">
        <f>+IF(AJ4789&lt;&gt;"",VLOOKUP(AJ4789,NIVELES!$A$816:$B$892,2,0),"")</f>
        <v/>
      </c>
      <c r="AL4789" s="78"/>
      <c r="AM4789" s="78"/>
      <c r="AN4789" s="79" t="str">
        <f>IF(AM4789&lt;&gt;"",+VLOOKUP(AM4789,NIVELES!$A$1652:$B$2466,2,0),"")</f>
        <v/>
      </c>
      <c r="AO4789" s="87"/>
      <c r="AP4789" s="88"/>
      <c r="AQ4789" s="88"/>
      <c r="AR4789" s="88"/>
      <c r="AS4789" s="88"/>
      <c r="AT4789" s="88"/>
      <c r="AU4789" s="88"/>
      <c r="AV4789" s="88"/>
      <c r="AW4789" s="88"/>
      <c r="AX4789" s="88"/>
      <c r="AY4789" s="88"/>
      <c r="AZ4789" s="88"/>
      <c r="BA4789" s="88"/>
      <c r="BB4789" s="89">
        <f t="shared" si="295"/>
        <v>0</v>
      </c>
      <c r="BC4789" s="90" t="str">
        <f t="shared" si="294"/>
        <v xml:space="preserve"> </v>
      </c>
      <c r="BD4789" s="91" t="str">
        <f t="shared" si="296"/>
        <v xml:space="preserve"> </v>
      </c>
      <c r="BE4789" s="92">
        <f t="shared" si="297"/>
        <v>0</v>
      </c>
    </row>
    <row r="4790" spans="1:57" s="74" customFormat="1" ht="50.1" customHeight="1" x14ac:dyDescent="0.2">
      <c r="A4790" s="78"/>
      <c r="B4790" s="78"/>
      <c r="C4790" s="78"/>
      <c r="D4790" s="78"/>
      <c r="E4790" s="79" t="str">
        <f>+IF(C4790&lt;&gt;"",VLOOKUP(MID(C4790,18,5),NIVELES!$A$133:$B$213,2,0),"")</f>
        <v/>
      </c>
      <c r="F4790" s="80"/>
      <c r="G4790" s="81" t="str">
        <f>+IF(F4790&lt;&gt;"",VLOOKUP(F4790,NIVELES!$A$246:$C$464,3,0),"")</f>
        <v/>
      </c>
      <c r="H4790" s="82"/>
      <c r="I4790" s="78"/>
      <c r="J4790" s="78"/>
      <c r="K4790" s="78"/>
      <c r="L4790" s="78"/>
      <c r="M4790" s="78"/>
      <c r="N4790" s="78"/>
      <c r="O4790" s="78"/>
      <c r="P4790" s="82"/>
      <c r="Q4790" s="78"/>
      <c r="R4790" s="82"/>
      <c r="S4790" s="82"/>
      <c r="T4790" s="82"/>
      <c r="U4790" s="82"/>
      <c r="V4790" s="82"/>
      <c r="W4790" s="82"/>
      <c r="X4790" s="82"/>
      <c r="Y4790" s="82"/>
      <c r="Z4790" s="82"/>
      <c r="AA4790" s="82"/>
      <c r="AB4790" s="82"/>
      <c r="AC4790" s="82"/>
      <c r="AD4790" s="85" t="str">
        <f>IF(A4790&lt;&gt;"",IF(D4790="DIRECCIÓN_DE_TRANSFERENCIAS","280 0031",VLOOKUP(C4790,NIVELES!$A$14:$B$105,2,0)),"")</f>
        <v/>
      </c>
      <c r="AE4790" s="86"/>
      <c r="AF4790" s="86"/>
      <c r="AG4790" s="79" t="str">
        <f>+IF(AF4790&lt;&gt;"",VLOOKUP(AF4790,NIVELES!$A$666:$B$673,2,0),"")</f>
        <v/>
      </c>
      <c r="AH4790" s="78"/>
      <c r="AI4790" s="79" t="str">
        <f>IF(AH4790&lt;&gt;"",VLOOKUP(CONCATENATE(AG4790,AH4790),NIVELES!$B$676:$C$745,2,0),"")</f>
        <v/>
      </c>
      <c r="AJ4790" s="78"/>
      <c r="AK4790" s="79" t="str">
        <f>+IF(AJ4790&lt;&gt;"",VLOOKUP(AJ4790,NIVELES!$A$816:$B$892,2,0),"")</f>
        <v/>
      </c>
      <c r="AL4790" s="78"/>
      <c r="AM4790" s="78"/>
      <c r="AN4790" s="79" t="str">
        <f>IF(AM4790&lt;&gt;"",+VLOOKUP(AM4790,NIVELES!$A$1652:$B$2466,2,0),"")</f>
        <v/>
      </c>
      <c r="AO4790" s="87"/>
      <c r="AP4790" s="88"/>
      <c r="AQ4790" s="88"/>
      <c r="AR4790" s="88"/>
      <c r="AS4790" s="88"/>
      <c r="AT4790" s="88"/>
      <c r="AU4790" s="88"/>
      <c r="AV4790" s="88"/>
      <c r="AW4790" s="88"/>
      <c r="AX4790" s="88"/>
      <c r="AY4790" s="88"/>
      <c r="AZ4790" s="88"/>
      <c r="BA4790" s="88"/>
      <c r="BB4790" s="89">
        <f t="shared" si="295"/>
        <v>0</v>
      </c>
      <c r="BC4790" s="90" t="str">
        <f t="shared" si="294"/>
        <v xml:space="preserve"> </v>
      </c>
      <c r="BD4790" s="91" t="str">
        <f t="shared" si="296"/>
        <v xml:space="preserve"> </v>
      </c>
      <c r="BE4790" s="92">
        <f t="shared" si="297"/>
        <v>0</v>
      </c>
    </row>
    <row r="4791" spans="1:57" s="74" customFormat="1" ht="50.1" customHeight="1" x14ac:dyDescent="0.2">
      <c r="A4791" s="78"/>
      <c r="B4791" s="78"/>
      <c r="C4791" s="78"/>
      <c r="D4791" s="78"/>
      <c r="E4791" s="79" t="str">
        <f>+IF(C4791&lt;&gt;"",VLOOKUP(MID(C4791,18,5),NIVELES!$A$133:$B$213,2,0),"")</f>
        <v/>
      </c>
      <c r="F4791" s="80"/>
      <c r="G4791" s="81" t="str">
        <f>+IF(F4791&lt;&gt;"",VLOOKUP(F4791,NIVELES!$A$246:$C$464,3,0),"")</f>
        <v/>
      </c>
      <c r="H4791" s="82"/>
      <c r="I4791" s="78"/>
      <c r="J4791" s="78"/>
      <c r="K4791" s="78"/>
      <c r="L4791" s="78"/>
      <c r="M4791" s="78"/>
      <c r="N4791" s="78"/>
      <c r="O4791" s="78"/>
      <c r="P4791" s="82"/>
      <c r="Q4791" s="78"/>
      <c r="R4791" s="82"/>
      <c r="S4791" s="82"/>
      <c r="T4791" s="82"/>
      <c r="U4791" s="82"/>
      <c r="V4791" s="82"/>
      <c r="W4791" s="82"/>
      <c r="X4791" s="82"/>
      <c r="Y4791" s="82"/>
      <c r="Z4791" s="82"/>
      <c r="AA4791" s="82"/>
      <c r="AB4791" s="82"/>
      <c r="AC4791" s="82"/>
      <c r="AD4791" s="85" t="str">
        <f>IF(A4791&lt;&gt;"",IF(D4791="DIRECCIÓN_DE_TRANSFERENCIAS","280 0031",VLOOKUP(C4791,NIVELES!$A$14:$B$105,2,0)),"")</f>
        <v/>
      </c>
      <c r="AE4791" s="86"/>
      <c r="AF4791" s="86"/>
      <c r="AG4791" s="79" t="str">
        <f>+IF(AF4791&lt;&gt;"",VLOOKUP(AF4791,NIVELES!$A$666:$B$673,2,0),"")</f>
        <v/>
      </c>
      <c r="AH4791" s="78"/>
      <c r="AI4791" s="79" t="str">
        <f>IF(AH4791&lt;&gt;"",VLOOKUP(CONCATENATE(AG4791,AH4791),NIVELES!$B$676:$C$745,2,0),"")</f>
        <v/>
      </c>
      <c r="AJ4791" s="78"/>
      <c r="AK4791" s="79" t="str">
        <f>+IF(AJ4791&lt;&gt;"",VLOOKUP(AJ4791,NIVELES!$A$816:$B$892,2,0),"")</f>
        <v/>
      </c>
      <c r="AL4791" s="78"/>
      <c r="AM4791" s="78"/>
      <c r="AN4791" s="79" t="str">
        <f>IF(AM4791&lt;&gt;"",+VLOOKUP(AM4791,NIVELES!$A$1652:$B$2466,2,0),"")</f>
        <v/>
      </c>
      <c r="AO4791" s="87"/>
      <c r="AP4791" s="88"/>
      <c r="AQ4791" s="88"/>
      <c r="AR4791" s="88"/>
      <c r="AS4791" s="88"/>
      <c r="AT4791" s="88"/>
      <c r="AU4791" s="88"/>
      <c r="AV4791" s="88"/>
      <c r="AW4791" s="88"/>
      <c r="AX4791" s="88"/>
      <c r="AY4791" s="88"/>
      <c r="AZ4791" s="88"/>
      <c r="BA4791" s="88"/>
      <c r="BB4791" s="89">
        <f t="shared" si="295"/>
        <v>0</v>
      </c>
      <c r="BC4791" s="90" t="str">
        <f t="shared" si="294"/>
        <v xml:space="preserve"> </v>
      </c>
      <c r="BD4791" s="91" t="str">
        <f t="shared" si="296"/>
        <v xml:space="preserve"> </v>
      </c>
      <c r="BE4791" s="92">
        <f t="shared" si="297"/>
        <v>0</v>
      </c>
    </row>
    <row r="4792" spans="1:57" s="74" customFormat="1" ht="50.1" customHeight="1" x14ac:dyDescent="0.2">
      <c r="A4792" s="78"/>
      <c r="B4792" s="78"/>
      <c r="C4792" s="78"/>
      <c r="D4792" s="78"/>
      <c r="E4792" s="79" t="str">
        <f>+IF(C4792&lt;&gt;"",VLOOKUP(MID(C4792,18,5),NIVELES!$A$133:$B$213,2,0),"")</f>
        <v/>
      </c>
      <c r="F4792" s="80"/>
      <c r="G4792" s="81" t="str">
        <f>+IF(F4792&lt;&gt;"",VLOOKUP(F4792,NIVELES!$A$246:$C$464,3,0),"")</f>
        <v/>
      </c>
      <c r="H4792" s="82"/>
      <c r="I4792" s="78"/>
      <c r="J4792" s="78"/>
      <c r="K4792" s="78"/>
      <c r="L4792" s="78"/>
      <c r="M4792" s="78"/>
      <c r="N4792" s="78"/>
      <c r="O4792" s="78"/>
      <c r="P4792" s="82"/>
      <c r="Q4792" s="78"/>
      <c r="R4792" s="82"/>
      <c r="S4792" s="82"/>
      <c r="T4792" s="82"/>
      <c r="U4792" s="82"/>
      <c r="V4792" s="82"/>
      <c r="W4792" s="82"/>
      <c r="X4792" s="82"/>
      <c r="Y4792" s="82"/>
      <c r="Z4792" s="82"/>
      <c r="AA4792" s="82"/>
      <c r="AB4792" s="82"/>
      <c r="AC4792" s="82"/>
      <c r="AD4792" s="85" t="str">
        <f>IF(A4792&lt;&gt;"",IF(D4792="DIRECCIÓN_DE_TRANSFERENCIAS","280 0031",VLOOKUP(C4792,NIVELES!$A$14:$B$105,2,0)),"")</f>
        <v/>
      </c>
      <c r="AE4792" s="86"/>
      <c r="AF4792" s="86"/>
      <c r="AG4792" s="79" t="str">
        <f>+IF(AF4792&lt;&gt;"",VLOOKUP(AF4792,NIVELES!$A$666:$B$673,2,0),"")</f>
        <v/>
      </c>
      <c r="AH4792" s="78"/>
      <c r="AI4792" s="79" t="str">
        <f>IF(AH4792&lt;&gt;"",VLOOKUP(CONCATENATE(AG4792,AH4792),NIVELES!$B$676:$C$745,2,0),"")</f>
        <v/>
      </c>
      <c r="AJ4792" s="78"/>
      <c r="AK4792" s="79" t="str">
        <f>+IF(AJ4792&lt;&gt;"",VLOOKUP(AJ4792,NIVELES!$A$816:$B$892,2,0),"")</f>
        <v/>
      </c>
      <c r="AL4792" s="78"/>
      <c r="AM4792" s="78"/>
      <c r="AN4792" s="79" t="str">
        <f>IF(AM4792&lt;&gt;"",+VLOOKUP(AM4792,NIVELES!$A$1652:$B$2466,2,0),"")</f>
        <v/>
      </c>
      <c r="AO4792" s="87"/>
      <c r="AP4792" s="88"/>
      <c r="AQ4792" s="88"/>
      <c r="AR4792" s="88"/>
      <c r="AS4792" s="88"/>
      <c r="AT4792" s="88"/>
      <c r="AU4792" s="88"/>
      <c r="AV4792" s="88"/>
      <c r="AW4792" s="88"/>
      <c r="AX4792" s="88"/>
      <c r="AY4792" s="88"/>
      <c r="AZ4792" s="88"/>
      <c r="BA4792" s="88"/>
      <c r="BB4792" s="89">
        <f t="shared" si="295"/>
        <v>0</v>
      </c>
      <c r="BC4792" s="90" t="str">
        <f t="shared" si="294"/>
        <v xml:space="preserve"> </v>
      </c>
      <c r="BD4792" s="91" t="str">
        <f t="shared" si="296"/>
        <v xml:space="preserve"> </v>
      </c>
      <c r="BE4792" s="92">
        <f t="shared" si="297"/>
        <v>0</v>
      </c>
    </row>
    <row r="4793" spans="1:57" s="74" customFormat="1" ht="50.1" customHeight="1" x14ac:dyDescent="0.2">
      <c r="A4793" s="78"/>
      <c r="B4793" s="78"/>
      <c r="C4793" s="78"/>
      <c r="D4793" s="78"/>
      <c r="E4793" s="79" t="str">
        <f>+IF(C4793&lt;&gt;"",VLOOKUP(MID(C4793,18,5),NIVELES!$A$133:$B$213,2,0),"")</f>
        <v/>
      </c>
      <c r="F4793" s="80"/>
      <c r="G4793" s="81" t="str">
        <f>+IF(F4793&lt;&gt;"",VLOOKUP(F4793,NIVELES!$A$246:$C$464,3,0),"")</f>
        <v/>
      </c>
      <c r="H4793" s="82"/>
      <c r="I4793" s="78"/>
      <c r="J4793" s="78"/>
      <c r="K4793" s="78"/>
      <c r="L4793" s="78"/>
      <c r="M4793" s="78"/>
      <c r="N4793" s="78"/>
      <c r="O4793" s="78"/>
      <c r="P4793" s="82"/>
      <c r="Q4793" s="78"/>
      <c r="R4793" s="82"/>
      <c r="S4793" s="82"/>
      <c r="T4793" s="82"/>
      <c r="U4793" s="82"/>
      <c r="V4793" s="82"/>
      <c r="W4793" s="82"/>
      <c r="X4793" s="82"/>
      <c r="Y4793" s="82"/>
      <c r="Z4793" s="82"/>
      <c r="AA4793" s="82"/>
      <c r="AB4793" s="82"/>
      <c r="AC4793" s="82"/>
      <c r="AD4793" s="85" t="str">
        <f>IF(A4793&lt;&gt;"",IF(D4793="DIRECCIÓN_DE_TRANSFERENCIAS","280 0031",VLOOKUP(C4793,NIVELES!$A$14:$B$105,2,0)),"")</f>
        <v/>
      </c>
      <c r="AE4793" s="86"/>
      <c r="AF4793" s="86"/>
      <c r="AG4793" s="79" t="str">
        <f>+IF(AF4793&lt;&gt;"",VLOOKUP(AF4793,NIVELES!$A$666:$B$673,2,0),"")</f>
        <v/>
      </c>
      <c r="AH4793" s="78"/>
      <c r="AI4793" s="79" t="str">
        <f>IF(AH4793&lt;&gt;"",VLOOKUP(CONCATENATE(AG4793,AH4793),NIVELES!$B$676:$C$745,2,0),"")</f>
        <v/>
      </c>
      <c r="AJ4793" s="78"/>
      <c r="AK4793" s="79" t="str">
        <f>+IF(AJ4793&lt;&gt;"",VLOOKUP(AJ4793,NIVELES!$A$816:$B$892,2,0),"")</f>
        <v/>
      </c>
      <c r="AL4793" s="78"/>
      <c r="AM4793" s="78"/>
      <c r="AN4793" s="79" t="str">
        <f>IF(AM4793&lt;&gt;"",+VLOOKUP(AM4793,NIVELES!$A$1652:$B$2466,2,0),"")</f>
        <v/>
      </c>
      <c r="AO4793" s="87"/>
      <c r="AP4793" s="88"/>
      <c r="AQ4793" s="88"/>
      <c r="AR4793" s="88"/>
      <c r="AS4793" s="88"/>
      <c r="AT4793" s="88"/>
      <c r="AU4793" s="88"/>
      <c r="AV4793" s="88"/>
      <c r="AW4793" s="88"/>
      <c r="AX4793" s="88"/>
      <c r="AY4793" s="88"/>
      <c r="AZ4793" s="88"/>
      <c r="BA4793" s="88"/>
      <c r="BB4793" s="89">
        <f t="shared" si="295"/>
        <v>0</v>
      </c>
      <c r="BC4793" s="90" t="str">
        <f t="shared" si="294"/>
        <v xml:space="preserve"> </v>
      </c>
      <c r="BD4793" s="91" t="str">
        <f t="shared" si="296"/>
        <v xml:space="preserve"> </v>
      </c>
      <c r="BE4793" s="92">
        <f t="shared" si="297"/>
        <v>0</v>
      </c>
    </row>
    <row r="4794" spans="1:57" s="74" customFormat="1" ht="50.1" customHeight="1" x14ac:dyDescent="0.2">
      <c r="A4794" s="78"/>
      <c r="B4794" s="78"/>
      <c r="C4794" s="78"/>
      <c r="D4794" s="78"/>
      <c r="E4794" s="79" t="str">
        <f>+IF(C4794&lt;&gt;"",VLOOKUP(MID(C4794,18,5),NIVELES!$A$133:$B$213,2,0),"")</f>
        <v/>
      </c>
      <c r="F4794" s="80"/>
      <c r="G4794" s="81" t="str">
        <f>+IF(F4794&lt;&gt;"",VLOOKUP(F4794,NIVELES!$A$246:$C$464,3,0),"")</f>
        <v/>
      </c>
      <c r="H4794" s="82"/>
      <c r="I4794" s="78"/>
      <c r="J4794" s="78"/>
      <c r="K4794" s="78"/>
      <c r="L4794" s="78"/>
      <c r="M4794" s="78"/>
      <c r="N4794" s="78"/>
      <c r="O4794" s="78"/>
      <c r="P4794" s="82"/>
      <c r="Q4794" s="78"/>
      <c r="R4794" s="82"/>
      <c r="S4794" s="82"/>
      <c r="T4794" s="82"/>
      <c r="U4794" s="82"/>
      <c r="V4794" s="82"/>
      <c r="W4794" s="82"/>
      <c r="X4794" s="82"/>
      <c r="Y4794" s="82"/>
      <c r="Z4794" s="82"/>
      <c r="AA4794" s="82"/>
      <c r="AB4794" s="82"/>
      <c r="AC4794" s="82"/>
      <c r="AD4794" s="85" t="str">
        <f>IF(A4794&lt;&gt;"",IF(D4794="DIRECCIÓN_DE_TRANSFERENCIAS","280 0031",VLOOKUP(C4794,NIVELES!$A$14:$B$105,2,0)),"")</f>
        <v/>
      </c>
      <c r="AE4794" s="86"/>
      <c r="AF4794" s="86"/>
      <c r="AG4794" s="79" t="str">
        <f>+IF(AF4794&lt;&gt;"",VLOOKUP(AF4794,NIVELES!$A$666:$B$673,2,0),"")</f>
        <v/>
      </c>
      <c r="AH4794" s="78"/>
      <c r="AI4794" s="79" t="str">
        <f>IF(AH4794&lt;&gt;"",VLOOKUP(CONCATENATE(AG4794,AH4794),NIVELES!$B$676:$C$745,2,0),"")</f>
        <v/>
      </c>
      <c r="AJ4794" s="78"/>
      <c r="AK4794" s="79" t="str">
        <f>+IF(AJ4794&lt;&gt;"",VLOOKUP(AJ4794,NIVELES!$A$816:$B$892,2,0),"")</f>
        <v/>
      </c>
      <c r="AL4794" s="78"/>
      <c r="AM4794" s="78"/>
      <c r="AN4794" s="79" t="str">
        <f>IF(AM4794&lt;&gt;"",+VLOOKUP(AM4794,NIVELES!$A$1652:$B$2466,2,0),"")</f>
        <v/>
      </c>
      <c r="AO4794" s="87"/>
      <c r="AP4794" s="88"/>
      <c r="AQ4794" s="88"/>
      <c r="AR4794" s="88"/>
      <c r="AS4794" s="88"/>
      <c r="AT4794" s="88"/>
      <c r="AU4794" s="88"/>
      <c r="AV4794" s="88"/>
      <c r="AW4794" s="88"/>
      <c r="AX4794" s="88"/>
      <c r="AY4794" s="88"/>
      <c r="AZ4794" s="88"/>
      <c r="BA4794" s="88"/>
      <c r="BB4794" s="89">
        <f t="shared" si="295"/>
        <v>0</v>
      </c>
      <c r="BC4794" s="90" t="str">
        <f t="shared" si="294"/>
        <v xml:space="preserve"> </v>
      </c>
      <c r="BD4794" s="91" t="str">
        <f t="shared" si="296"/>
        <v xml:space="preserve"> </v>
      </c>
      <c r="BE4794" s="92">
        <f t="shared" si="297"/>
        <v>0</v>
      </c>
    </row>
    <row r="4795" spans="1:57" s="74" customFormat="1" ht="50.1" customHeight="1" x14ac:dyDescent="0.2">
      <c r="A4795" s="78"/>
      <c r="B4795" s="78"/>
      <c r="C4795" s="78"/>
      <c r="D4795" s="78"/>
      <c r="E4795" s="79" t="str">
        <f>+IF(C4795&lt;&gt;"",VLOOKUP(MID(C4795,18,5),NIVELES!$A$133:$B$213,2,0),"")</f>
        <v/>
      </c>
      <c r="F4795" s="80"/>
      <c r="G4795" s="81" t="str">
        <f>+IF(F4795&lt;&gt;"",VLOOKUP(F4795,NIVELES!$A$246:$C$464,3,0),"")</f>
        <v/>
      </c>
      <c r="H4795" s="82"/>
      <c r="I4795" s="78"/>
      <c r="J4795" s="78"/>
      <c r="K4795" s="78"/>
      <c r="L4795" s="78"/>
      <c r="M4795" s="78"/>
      <c r="N4795" s="78"/>
      <c r="O4795" s="78"/>
      <c r="P4795" s="82"/>
      <c r="Q4795" s="78"/>
      <c r="R4795" s="82"/>
      <c r="S4795" s="82"/>
      <c r="T4795" s="82"/>
      <c r="U4795" s="82"/>
      <c r="V4795" s="82"/>
      <c r="W4795" s="82"/>
      <c r="X4795" s="82"/>
      <c r="Y4795" s="82"/>
      <c r="Z4795" s="82"/>
      <c r="AA4795" s="82"/>
      <c r="AB4795" s="82"/>
      <c r="AC4795" s="82"/>
      <c r="AD4795" s="85" t="str">
        <f>IF(A4795&lt;&gt;"",IF(D4795="DIRECCIÓN_DE_TRANSFERENCIAS","280 0031",VLOOKUP(C4795,NIVELES!$A$14:$B$105,2,0)),"")</f>
        <v/>
      </c>
      <c r="AE4795" s="86"/>
      <c r="AF4795" s="86"/>
      <c r="AG4795" s="79" t="str">
        <f>+IF(AF4795&lt;&gt;"",VLOOKUP(AF4795,NIVELES!$A$666:$B$673,2,0),"")</f>
        <v/>
      </c>
      <c r="AH4795" s="78"/>
      <c r="AI4795" s="79" t="str">
        <f>IF(AH4795&lt;&gt;"",VLOOKUP(CONCATENATE(AG4795,AH4795),NIVELES!$B$676:$C$745,2,0),"")</f>
        <v/>
      </c>
      <c r="AJ4795" s="78"/>
      <c r="AK4795" s="79" t="str">
        <f>+IF(AJ4795&lt;&gt;"",VLOOKUP(AJ4795,NIVELES!$A$816:$B$892,2,0),"")</f>
        <v/>
      </c>
      <c r="AL4795" s="78"/>
      <c r="AM4795" s="78"/>
      <c r="AN4795" s="79" t="str">
        <f>IF(AM4795&lt;&gt;"",+VLOOKUP(AM4795,NIVELES!$A$1652:$B$2466,2,0),"")</f>
        <v/>
      </c>
      <c r="AO4795" s="87"/>
      <c r="AP4795" s="88"/>
      <c r="AQ4795" s="88"/>
      <c r="AR4795" s="88"/>
      <c r="AS4795" s="88"/>
      <c r="AT4795" s="88"/>
      <c r="AU4795" s="88"/>
      <c r="AV4795" s="88"/>
      <c r="AW4795" s="88"/>
      <c r="AX4795" s="88"/>
      <c r="AY4795" s="88"/>
      <c r="AZ4795" s="88"/>
      <c r="BA4795" s="88"/>
      <c r="BB4795" s="89">
        <f t="shared" si="295"/>
        <v>0</v>
      </c>
      <c r="BC4795" s="90" t="str">
        <f t="shared" si="294"/>
        <v xml:space="preserve"> </v>
      </c>
      <c r="BD4795" s="91" t="str">
        <f t="shared" si="296"/>
        <v xml:space="preserve"> </v>
      </c>
      <c r="BE4795" s="92">
        <f t="shared" si="297"/>
        <v>0</v>
      </c>
    </row>
    <row r="4796" spans="1:57" s="74" customFormat="1" ht="50.1" customHeight="1" x14ac:dyDescent="0.2">
      <c r="A4796" s="78"/>
      <c r="B4796" s="78"/>
      <c r="C4796" s="78"/>
      <c r="D4796" s="78"/>
      <c r="E4796" s="79" t="str">
        <f>+IF(C4796&lt;&gt;"",VLOOKUP(MID(C4796,18,5),NIVELES!$A$133:$B$213,2,0),"")</f>
        <v/>
      </c>
      <c r="F4796" s="80"/>
      <c r="G4796" s="81" t="str">
        <f>+IF(F4796&lt;&gt;"",VLOOKUP(F4796,NIVELES!$A$246:$C$464,3,0),"")</f>
        <v/>
      </c>
      <c r="H4796" s="82"/>
      <c r="I4796" s="78"/>
      <c r="J4796" s="78"/>
      <c r="K4796" s="78"/>
      <c r="L4796" s="78"/>
      <c r="M4796" s="78"/>
      <c r="N4796" s="78"/>
      <c r="O4796" s="78"/>
      <c r="P4796" s="82"/>
      <c r="Q4796" s="78"/>
      <c r="R4796" s="82"/>
      <c r="S4796" s="82"/>
      <c r="T4796" s="82"/>
      <c r="U4796" s="82"/>
      <c r="V4796" s="82"/>
      <c r="W4796" s="82"/>
      <c r="X4796" s="82"/>
      <c r="Y4796" s="82"/>
      <c r="Z4796" s="82"/>
      <c r="AA4796" s="82"/>
      <c r="AB4796" s="82"/>
      <c r="AC4796" s="82"/>
      <c r="AD4796" s="85" t="str">
        <f>IF(A4796&lt;&gt;"",IF(D4796="DIRECCIÓN_DE_TRANSFERENCIAS","280 0031",VLOOKUP(C4796,NIVELES!$A$14:$B$105,2,0)),"")</f>
        <v/>
      </c>
      <c r="AE4796" s="86"/>
      <c r="AF4796" s="86"/>
      <c r="AG4796" s="79" t="str">
        <f>+IF(AF4796&lt;&gt;"",VLOOKUP(AF4796,NIVELES!$A$666:$B$673,2,0),"")</f>
        <v/>
      </c>
      <c r="AH4796" s="78"/>
      <c r="AI4796" s="79" t="str">
        <f>IF(AH4796&lt;&gt;"",VLOOKUP(CONCATENATE(AG4796,AH4796),NIVELES!$B$676:$C$745,2,0),"")</f>
        <v/>
      </c>
      <c r="AJ4796" s="78"/>
      <c r="AK4796" s="79" t="str">
        <f>+IF(AJ4796&lt;&gt;"",VLOOKUP(AJ4796,NIVELES!$A$816:$B$892,2,0),"")</f>
        <v/>
      </c>
      <c r="AL4796" s="78"/>
      <c r="AM4796" s="78"/>
      <c r="AN4796" s="79" t="str">
        <f>IF(AM4796&lt;&gt;"",+VLOOKUP(AM4796,NIVELES!$A$1652:$B$2466,2,0),"")</f>
        <v/>
      </c>
      <c r="AO4796" s="87"/>
      <c r="AP4796" s="88"/>
      <c r="AQ4796" s="88"/>
      <c r="AR4796" s="88"/>
      <c r="AS4796" s="88"/>
      <c r="AT4796" s="88"/>
      <c r="AU4796" s="88"/>
      <c r="AV4796" s="88"/>
      <c r="AW4796" s="88"/>
      <c r="AX4796" s="88"/>
      <c r="AY4796" s="88"/>
      <c r="AZ4796" s="88"/>
      <c r="BA4796" s="88"/>
      <c r="BB4796" s="89">
        <f t="shared" si="295"/>
        <v>0</v>
      </c>
      <c r="BC4796" s="90" t="str">
        <f t="shared" si="294"/>
        <v xml:space="preserve"> </v>
      </c>
      <c r="BD4796" s="91" t="str">
        <f t="shared" si="296"/>
        <v xml:space="preserve"> </v>
      </c>
      <c r="BE4796" s="92">
        <f t="shared" si="297"/>
        <v>0</v>
      </c>
    </row>
    <row r="4797" spans="1:57" s="74" customFormat="1" ht="50.1" customHeight="1" x14ac:dyDescent="0.2">
      <c r="A4797" s="78"/>
      <c r="B4797" s="78"/>
      <c r="C4797" s="78"/>
      <c r="D4797" s="78"/>
      <c r="E4797" s="79" t="str">
        <f>+IF(C4797&lt;&gt;"",VLOOKUP(MID(C4797,18,5),NIVELES!$A$133:$B$213,2,0),"")</f>
        <v/>
      </c>
      <c r="F4797" s="80"/>
      <c r="G4797" s="81" t="str">
        <f>+IF(F4797&lt;&gt;"",VLOOKUP(F4797,NIVELES!$A$246:$C$464,3,0),"")</f>
        <v/>
      </c>
      <c r="H4797" s="82"/>
      <c r="I4797" s="78"/>
      <c r="J4797" s="78"/>
      <c r="K4797" s="78"/>
      <c r="L4797" s="78"/>
      <c r="M4797" s="78"/>
      <c r="N4797" s="78"/>
      <c r="O4797" s="78"/>
      <c r="P4797" s="82"/>
      <c r="Q4797" s="78"/>
      <c r="R4797" s="82"/>
      <c r="S4797" s="82"/>
      <c r="T4797" s="82"/>
      <c r="U4797" s="82"/>
      <c r="V4797" s="82"/>
      <c r="W4797" s="82"/>
      <c r="X4797" s="82"/>
      <c r="Y4797" s="82"/>
      <c r="Z4797" s="82"/>
      <c r="AA4797" s="82"/>
      <c r="AB4797" s="82"/>
      <c r="AC4797" s="82"/>
      <c r="AD4797" s="85" t="str">
        <f>IF(A4797&lt;&gt;"",IF(D4797="DIRECCIÓN_DE_TRANSFERENCIAS","280 0031",VLOOKUP(C4797,NIVELES!$A$14:$B$105,2,0)),"")</f>
        <v/>
      </c>
      <c r="AE4797" s="86"/>
      <c r="AF4797" s="86"/>
      <c r="AG4797" s="79" t="str">
        <f>+IF(AF4797&lt;&gt;"",VLOOKUP(AF4797,NIVELES!$A$666:$B$673,2,0),"")</f>
        <v/>
      </c>
      <c r="AH4797" s="78"/>
      <c r="AI4797" s="79" t="str">
        <f>IF(AH4797&lt;&gt;"",VLOOKUP(CONCATENATE(AG4797,AH4797),NIVELES!$B$676:$C$745,2,0),"")</f>
        <v/>
      </c>
      <c r="AJ4797" s="78"/>
      <c r="AK4797" s="79" t="str">
        <f>+IF(AJ4797&lt;&gt;"",VLOOKUP(AJ4797,NIVELES!$A$816:$B$892,2,0),"")</f>
        <v/>
      </c>
      <c r="AL4797" s="78"/>
      <c r="AM4797" s="78"/>
      <c r="AN4797" s="79" t="str">
        <f>IF(AM4797&lt;&gt;"",+VLOOKUP(AM4797,NIVELES!$A$1652:$B$2466,2,0),"")</f>
        <v/>
      </c>
      <c r="AO4797" s="87"/>
      <c r="AP4797" s="88"/>
      <c r="AQ4797" s="88"/>
      <c r="AR4797" s="88"/>
      <c r="AS4797" s="88"/>
      <c r="AT4797" s="88"/>
      <c r="AU4797" s="88"/>
      <c r="AV4797" s="88"/>
      <c r="AW4797" s="88"/>
      <c r="AX4797" s="88"/>
      <c r="AY4797" s="88"/>
      <c r="AZ4797" s="88"/>
      <c r="BA4797" s="88"/>
      <c r="BB4797" s="89">
        <f t="shared" si="295"/>
        <v>0</v>
      </c>
      <c r="BC4797" s="90" t="str">
        <f t="shared" si="294"/>
        <v xml:space="preserve"> </v>
      </c>
      <c r="BD4797" s="91" t="str">
        <f t="shared" si="296"/>
        <v xml:space="preserve"> </v>
      </c>
      <c r="BE4797" s="92">
        <f t="shared" si="297"/>
        <v>0</v>
      </c>
    </row>
    <row r="4798" spans="1:57" s="74" customFormat="1" ht="50.1" customHeight="1" x14ac:dyDescent="0.2">
      <c r="A4798" s="78"/>
      <c r="B4798" s="78"/>
      <c r="C4798" s="78"/>
      <c r="D4798" s="78"/>
      <c r="E4798" s="79" t="str">
        <f>+IF(C4798&lt;&gt;"",VLOOKUP(MID(C4798,18,5),NIVELES!$A$133:$B$213,2,0),"")</f>
        <v/>
      </c>
      <c r="F4798" s="80"/>
      <c r="G4798" s="81" t="str">
        <f>+IF(F4798&lt;&gt;"",VLOOKUP(F4798,NIVELES!$A$246:$C$464,3,0),"")</f>
        <v/>
      </c>
      <c r="H4798" s="82"/>
      <c r="I4798" s="78"/>
      <c r="J4798" s="78"/>
      <c r="K4798" s="78"/>
      <c r="L4798" s="78"/>
      <c r="M4798" s="78"/>
      <c r="N4798" s="78"/>
      <c r="O4798" s="78"/>
      <c r="P4798" s="82"/>
      <c r="Q4798" s="78"/>
      <c r="R4798" s="82"/>
      <c r="S4798" s="82"/>
      <c r="T4798" s="82"/>
      <c r="U4798" s="82"/>
      <c r="V4798" s="82"/>
      <c r="W4798" s="82"/>
      <c r="X4798" s="82"/>
      <c r="Y4798" s="82"/>
      <c r="Z4798" s="82"/>
      <c r="AA4798" s="82"/>
      <c r="AB4798" s="82"/>
      <c r="AC4798" s="82"/>
      <c r="AD4798" s="85" t="str">
        <f>IF(A4798&lt;&gt;"",IF(D4798="DIRECCIÓN_DE_TRANSFERENCIAS","280 0031",VLOOKUP(C4798,NIVELES!$A$14:$B$105,2,0)),"")</f>
        <v/>
      </c>
      <c r="AE4798" s="86"/>
      <c r="AF4798" s="86"/>
      <c r="AG4798" s="79" t="str">
        <f>+IF(AF4798&lt;&gt;"",VLOOKUP(AF4798,NIVELES!$A$666:$B$673,2,0),"")</f>
        <v/>
      </c>
      <c r="AH4798" s="78"/>
      <c r="AI4798" s="79" t="str">
        <f>IF(AH4798&lt;&gt;"",VLOOKUP(CONCATENATE(AG4798,AH4798),NIVELES!$B$676:$C$745,2,0),"")</f>
        <v/>
      </c>
      <c r="AJ4798" s="78"/>
      <c r="AK4798" s="79" t="str">
        <f>+IF(AJ4798&lt;&gt;"",VLOOKUP(AJ4798,NIVELES!$A$816:$B$892,2,0),"")</f>
        <v/>
      </c>
      <c r="AL4798" s="78"/>
      <c r="AM4798" s="78"/>
      <c r="AN4798" s="79" t="str">
        <f>IF(AM4798&lt;&gt;"",+VLOOKUP(AM4798,NIVELES!$A$1652:$B$2466,2,0),"")</f>
        <v/>
      </c>
      <c r="AO4798" s="87"/>
      <c r="AP4798" s="88"/>
      <c r="AQ4798" s="88"/>
      <c r="AR4798" s="88"/>
      <c r="AS4798" s="88"/>
      <c r="AT4798" s="88"/>
      <c r="AU4798" s="88"/>
      <c r="AV4798" s="88"/>
      <c r="AW4798" s="88"/>
      <c r="AX4798" s="88"/>
      <c r="AY4798" s="88"/>
      <c r="AZ4798" s="88"/>
      <c r="BA4798" s="88"/>
      <c r="BB4798" s="89">
        <f t="shared" si="295"/>
        <v>0</v>
      </c>
      <c r="BC4798" s="90" t="str">
        <f t="shared" si="294"/>
        <v xml:space="preserve"> </v>
      </c>
      <c r="BD4798" s="91" t="str">
        <f t="shared" si="296"/>
        <v xml:space="preserve"> </v>
      </c>
      <c r="BE4798" s="92">
        <f t="shared" si="297"/>
        <v>0</v>
      </c>
    </row>
    <row r="4799" spans="1:57" s="74" customFormat="1" ht="50.1" customHeight="1" x14ac:dyDescent="0.2">
      <c r="A4799" s="78"/>
      <c r="B4799" s="78"/>
      <c r="C4799" s="78"/>
      <c r="D4799" s="78"/>
      <c r="E4799" s="79" t="str">
        <f>+IF(C4799&lt;&gt;"",VLOOKUP(MID(C4799,18,5),NIVELES!$A$133:$B$213,2,0),"")</f>
        <v/>
      </c>
      <c r="F4799" s="80"/>
      <c r="G4799" s="81" t="str">
        <f>+IF(F4799&lt;&gt;"",VLOOKUP(F4799,NIVELES!$A$246:$C$464,3,0),"")</f>
        <v/>
      </c>
      <c r="H4799" s="82"/>
      <c r="I4799" s="78"/>
      <c r="J4799" s="78"/>
      <c r="K4799" s="78"/>
      <c r="L4799" s="78"/>
      <c r="M4799" s="78"/>
      <c r="N4799" s="78"/>
      <c r="O4799" s="78"/>
      <c r="P4799" s="82"/>
      <c r="Q4799" s="78"/>
      <c r="R4799" s="82"/>
      <c r="S4799" s="82"/>
      <c r="T4799" s="82"/>
      <c r="U4799" s="82"/>
      <c r="V4799" s="82"/>
      <c r="W4799" s="82"/>
      <c r="X4799" s="82"/>
      <c r="Y4799" s="82"/>
      <c r="Z4799" s="82"/>
      <c r="AA4799" s="82"/>
      <c r="AB4799" s="82"/>
      <c r="AC4799" s="82"/>
      <c r="AD4799" s="85" t="str">
        <f>IF(A4799&lt;&gt;"",IF(D4799="DIRECCIÓN_DE_TRANSFERENCIAS","280 0031",VLOOKUP(C4799,NIVELES!$A$14:$B$105,2,0)),"")</f>
        <v/>
      </c>
      <c r="AE4799" s="86"/>
      <c r="AF4799" s="86"/>
      <c r="AG4799" s="79" t="str">
        <f>+IF(AF4799&lt;&gt;"",VLOOKUP(AF4799,NIVELES!$A$666:$B$673,2,0),"")</f>
        <v/>
      </c>
      <c r="AH4799" s="78"/>
      <c r="AI4799" s="79" t="str">
        <f>IF(AH4799&lt;&gt;"",VLOOKUP(CONCATENATE(AG4799,AH4799),NIVELES!$B$676:$C$745,2,0),"")</f>
        <v/>
      </c>
      <c r="AJ4799" s="78"/>
      <c r="AK4799" s="79" t="str">
        <f>+IF(AJ4799&lt;&gt;"",VLOOKUP(AJ4799,NIVELES!$A$816:$B$892,2,0),"")</f>
        <v/>
      </c>
      <c r="AL4799" s="78"/>
      <c r="AM4799" s="78"/>
      <c r="AN4799" s="79" t="str">
        <f>IF(AM4799&lt;&gt;"",+VLOOKUP(AM4799,NIVELES!$A$1652:$B$2466,2,0),"")</f>
        <v/>
      </c>
      <c r="AO4799" s="87"/>
      <c r="AP4799" s="88"/>
      <c r="AQ4799" s="88"/>
      <c r="AR4799" s="88"/>
      <c r="AS4799" s="88"/>
      <c r="AT4799" s="88"/>
      <c r="AU4799" s="88"/>
      <c r="AV4799" s="88"/>
      <c r="AW4799" s="88"/>
      <c r="AX4799" s="88"/>
      <c r="AY4799" s="88"/>
      <c r="AZ4799" s="88"/>
      <c r="BA4799" s="88"/>
      <c r="BB4799" s="89">
        <f t="shared" si="295"/>
        <v>0</v>
      </c>
      <c r="BC4799" s="90" t="str">
        <f t="shared" si="294"/>
        <v xml:space="preserve"> </v>
      </c>
      <c r="BD4799" s="91" t="str">
        <f t="shared" si="296"/>
        <v xml:space="preserve"> </v>
      </c>
      <c r="BE4799" s="92">
        <f t="shared" si="297"/>
        <v>0</v>
      </c>
    </row>
    <row r="4800" spans="1:57" s="74" customFormat="1" ht="50.1" customHeight="1" x14ac:dyDescent="0.2">
      <c r="A4800" s="78"/>
      <c r="B4800" s="78"/>
      <c r="C4800" s="78"/>
      <c r="D4800" s="78"/>
      <c r="E4800" s="79" t="str">
        <f>+IF(C4800&lt;&gt;"",VLOOKUP(MID(C4800,18,5),NIVELES!$A$133:$B$213,2,0),"")</f>
        <v/>
      </c>
      <c r="F4800" s="80"/>
      <c r="G4800" s="81" t="str">
        <f>+IF(F4800&lt;&gt;"",VLOOKUP(F4800,NIVELES!$A$246:$C$464,3,0),"")</f>
        <v/>
      </c>
      <c r="H4800" s="82"/>
      <c r="I4800" s="78"/>
      <c r="J4800" s="78"/>
      <c r="K4800" s="78"/>
      <c r="L4800" s="78"/>
      <c r="M4800" s="78"/>
      <c r="N4800" s="78"/>
      <c r="O4800" s="78"/>
      <c r="P4800" s="82"/>
      <c r="Q4800" s="78"/>
      <c r="R4800" s="82"/>
      <c r="S4800" s="82"/>
      <c r="T4800" s="82"/>
      <c r="U4800" s="82"/>
      <c r="V4800" s="82"/>
      <c r="W4800" s="82"/>
      <c r="X4800" s="82"/>
      <c r="Y4800" s="82"/>
      <c r="Z4800" s="82"/>
      <c r="AA4800" s="82"/>
      <c r="AB4800" s="82"/>
      <c r="AC4800" s="82"/>
      <c r="AD4800" s="85" t="str">
        <f>IF(A4800&lt;&gt;"",IF(D4800="DIRECCIÓN_DE_TRANSFERENCIAS","280 0031",VLOOKUP(C4800,NIVELES!$A$14:$B$105,2,0)),"")</f>
        <v/>
      </c>
      <c r="AE4800" s="86"/>
      <c r="AF4800" s="86"/>
      <c r="AG4800" s="79" t="str">
        <f>+IF(AF4800&lt;&gt;"",VLOOKUP(AF4800,NIVELES!$A$666:$B$673,2,0),"")</f>
        <v/>
      </c>
      <c r="AH4800" s="78"/>
      <c r="AI4800" s="79" t="str">
        <f>IF(AH4800&lt;&gt;"",VLOOKUP(CONCATENATE(AG4800,AH4800),NIVELES!$B$676:$C$745,2,0),"")</f>
        <v/>
      </c>
      <c r="AJ4800" s="78"/>
      <c r="AK4800" s="79" t="str">
        <f>+IF(AJ4800&lt;&gt;"",VLOOKUP(AJ4800,NIVELES!$A$816:$B$892,2,0),"")</f>
        <v/>
      </c>
      <c r="AL4800" s="78"/>
      <c r="AM4800" s="78"/>
      <c r="AN4800" s="79" t="str">
        <f>IF(AM4800&lt;&gt;"",+VLOOKUP(AM4800,NIVELES!$A$1652:$B$2466,2,0),"")</f>
        <v/>
      </c>
      <c r="AO4800" s="87"/>
      <c r="AP4800" s="88"/>
      <c r="AQ4800" s="88"/>
      <c r="AR4800" s="88"/>
      <c r="AS4800" s="88"/>
      <c r="AT4800" s="88"/>
      <c r="AU4800" s="88"/>
      <c r="AV4800" s="88"/>
      <c r="AW4800" s="88"/>
      <c r="AX4800" s="88"/>
      <c r="AY4800" s="88"/>
      <c r="AZ4800" s="88"/>
      <c r="BA4800" s="88"/>
      <c r="BB4800" s="89">
        <f t="shared" si="295"/>
        <v>0</v>
      </c>
      <c r="BC4800" s="90" t="str">
        <f t="shared" si="294"/>
        <v xml:space="preserve"> </v>
      </c>
      <c r="BD4800" s="91" t="str">
        <f t="shared" si="296"/>
        <v xml:space="preserve"> </v>
      </c>
      <c r="BE4800" s="92">
        <f t="shared" si="297"/>
        <v>0</v>
      </c>
    </row>
    <row r="4801" spans="1:57" s="74" customFormat="1" ht="50.1" customHeight="1" x14ac:dyDescent="0.2">
      <c r="A4801" s="78"/>
      <c r="B4801" s="78"/>
      <c r="C4801" s="78"/>
      <c r="D4801" s="78"/>
      <c r="E4801" s="79" t="str">
        <f>+IF(C4801&lt;&gt;"",VLOOKUP(MID(C4801,18,5),NIVELES!$A$133:$B$213,2,0),"")</f>
        <v/>
      </c>
      <c r="F4801" s="80"/>
      <c r="G4801" s="81" t="str">
        <f>+IF(F4801&lt;&gt;"",VLOOKUP(F4801,NIVELES!$A$246:$C$464,3,0),"")</f>
        <v/>
      </c>
      <c r="H4801" s="82"/>
      <c r="I4801" s="78"/>
      <c r="J4801" s="78"/>
      <c r="K4801" s="78"/>
      <c r="L4801" s="78"/>
      <c r="M4801" s="78"/>
      <c r="N4801" s="78"/>
      <c r="O4801" s="78"/>
      <c r="P4801" s="82"/>
      <c r="Q4801" s="78"/>
      <c r="R4801" s="82"/>
      <c r="S4801" s="82"/>
      <c r="T4801" s="82"/>
      <c r="U4801" s="82"/>
      <c r="V4801" s="82"/>
      <c r="W4801" s="82"/>
      <c r="X4801" s="82"/>
      <c r="Y4801" s="82"/>
      <c r="Z4801" s="82"/>
      <c r="AA4801" s="82"/>
      <c r="AB4801" s="82"/>
      <c r="AC4801" s="82"/>
      <c r="AD4801" s="85" t="str">
        <f>IF(A4801&lt;&gt;"",IF(D4801="DIRECCIÓN_DE_TRANSFERENCIAS","280 0031",VLOOKUP(C4801,NIVELES!$A$14:$B$105,2,0)),"")</f>
        <v/>
      </c>
      <c r="AE4801" s="86"/>
      <c r="AF4801" s="86"/>
      <c r="AG4801" s="79" t="str">
        <f>+IF(AF4801&lt;&gt;"",VLOOKUP(AF4801,NIVELES!$A$666:$B$673,2,0),"")</f>
        <v/>
      </c>
      <c r="AH4801" s="78"/>
      <c r="AI4801" s="79" t="str">
        <f>IF(AH4801&lt;&gt;"",VLOOKUP(CONCATENATE(AG4801,AH4801),NIVELES!$B$676:$C$745,2,0),"")</f>
        <v/>
      </c>
      <c r="AJ4801" s="78"/>
      <c r="AK4801" s="79" t="str">
        <f>+IF(AJ4801&lt;&gt;"",VLOOKUP(AJ4801,NIVELES!$A$816:$B$892,2,0),"")</f>
        <v/>
      </c>
      <c r="AL4801" s="78"/>
      <c r="AM4801" s="78"/>
      <c r="AN4801" s="79" t="str">
        <f>IF(AM4801&lt;&gt;"",+VLOOKUP(AM4801,NIVELES!$A$1652:$B$2466,2,0),"")</f>
        <v/>
      </c>
      <c r="AO4801" s="87"/>
      <c r="AP4801" s="88"/>
      <c r="AQ4801" s="88"/>
      <c r="AR4801" s="88"/>
      <c r="AS4801" s="88"/>
      <c r="AT4801" s="88"/>
      <c r="AU4801" s="88"/>
      <c r="AV4801" s="88"/>
      <c r="AW4801" s="88"/>
      <c r="AX4801" s="88"/>
      <c r="AY4801" s="88"/>
      <c r="AZ4801" s="88"/>
      <c r="BA4801" s="88"/>
      <c r="BB4801" s="89">
        <f t="shared" si="295"/>
        <v>0</v>
      </c>
      <c r="BC4801" s="90" t="str">
        <f t="shared" si="294"/>
        <v xml:space="preserve"> </v>
      </c>
      <c r="BD4801" s="91" t="str">
        <f t="shared" si="296"/>
        <v xml:space="preserve"> </v>
      </c>
      <c r="BE4801" s="92">
        <f t="shared" si="297"/>
        <v>0</v>
      </c>
    </row>
    <row r="4802" spans="1:57" s="74" customFormat="1" ht="50.1" customHeight="1" x14ac:dyDescent="0.2">
      <c r="A4802" s="78"/>
      <c r="B4802" s="78"/>
      <c r="C4802" s="78"/>
      <c r="D4802" s="78"/>
      <c r="E4802" s="79" t="str">
        <f>+IF(C4802&lt;&gt;"",VLOOKUP(MID(C4802,18,5),NIVELES!$A$133:$B$213,2,0),"")</f>
        <v/>
      </c>
      <c r="F4802" s="80"/>
      <c r="G4802" s="81" t="str">
        <f>+IF(F4802&lt;&gt;"",VLOOKUP(F4802,NIVELES!$A$246:$C$464,3,0),"")</f>
        <v/>
      </c>
      <c r="H4802" s="82"/>
      <c r="I4802" s="78"/>
      <c r="J4802" s="78"/>
      <c r="K4802" s="78"/>
      <c r="L4802" s="78"/>
      <c r="M4802" s="78"/>
      <c r="N4802" s="78"/>
      <c r="O4802" s="78"/>
      <c r="P4802" s="82"/>
      <c r="Q4802" s="78"/>
      <c r="R4802" s="82"/>
      <c r="S4802" s="82"/>
      <c r="T4802" s="82"/>
      <c r="U4802" s="82"/>
      <c r="V4802" s="82"/>
      <c r="W4802" s="82"/>
      <c r="X4802" s="82"/>
      <c r="Y4802" s="82"/>
      <c r="Z4802" s="82"/>
      <c r="AA4802" s="82"/>
      <c r="AB4802" s="82"/>
      <c r="AC4802" s="82"/>
      <c r="AD4802" s="85" t="str">
        <f>IF(A4802&lt;&gt;"",IF(D4802="DIRECCIÓN_DE_TRANSFERENCIAS","280 0031",VLOOKUP(C4802,NIVELES!$A$14:$B$105,2,0)),"")</f>
        <v/>
      </c>
      <c r="AE4802" s="86"/>
      <c r="AF4802" s="86"/>
      <c r="AG4802" s="79" t="str">
        <f>+IF(AF4802&lt;&gt;"",VLOOKUP(AF4802,NIVELES!$A$666:$B$673,2,0),"")</f>
        <v/>
      </c>
      <c r="AH4802" s="78"/>
      <c r="AI4802" s="79" t="str">
        <f>IF(AH4802&lt;&gt;"",VLOOKUP(CONCATENATE(AG4802,AH4802),NIVELES!$B$676:$C$745,2,0),"")</f>
        <v/>
      </c>
      <c r="AJ4802" s="78"/>
      <c r="AK4802" s="79" t="str">
        <f>+IF(AJ4802&lt;&gt;"",VLOOKUP(AJ4802,NIVELES!$A$816:$B$892,2,0),"")</f>
        <v/>
      </c>
      <c r="AL4802" s="78"/>
      <c r="AM4802" s="78"/>
      <c r="AN4802" s="79" t="str">
        <f>IF(AM4802&lt;&gt;"",+VLOOKUP(AM4802,NIVELES!$A$1652:$B$2466,2,0),"")</f>
        <v/>
      </c>
      <c r="AO4802" s="87"/>
      <c r="AP4802" s="88"/>
      <c r="AQ4802" s="88"/>
      <c r="AR4802" s="88"/>
      <c r="AS4802" s="88"/>
      <c r="AT4802" s="88"/>
      <c r="AU4802" s="88"/>
      <c r="AV4802" s="88"/>
      <c r="AW4802" s="88"/>
      <c r="AX4802" s="88"/>
      <c r="AY4802" s="88"/>
      <c r="AZ4802" s="88"/>
      <c r="BA4802" s="88"/>
      <c r="BB4802" s="89">
        <f t="shared" si="295"/>
        <v>0</v>
      </c>
      <c r="BC4802" s="90" t="str">
        <f t="shared" si="294"/>
        <v xml:space="preserve"> </v>
      </c>
      <c r="BD4802" s="91" t="str">
        <f t="shared" si="296"/>
        <v xml:space="preserve"> </v>
      </c>
      <c r="BE4802" s="92">
        <f t="shared" si="297"/>
        <v>0</v>
      </c>
    </row>
    <row r="4803" spans="1:57" s="74" customFormat="1" ht="50.1" customHeight="1" x14ac:dyDescent="0.2">
      <c r="A4803" s="78"/>
      <c r="B4803" s="78"/>
      <c r="C4803" s="78"/>
      <c r="D4803" s="78"/>
      <c r="E4803" s="79" t="str">
        <f>+IF(C4803&lt;&gt;"",VLOOKUP(MID(C4803,18,5),NIVELES!$A$133:$B$213,2,0),"")</f>
        <v/>
      </c>
      <c r="F4803" s="80"/>
      <c r="G4803" s="81" t="str">
        <f>+IF(F4803&lt;&gt;"",VLOOKUP(F4803,NIVELES!$A$246:$C$464,3,0),"")</f>
        <v/>
      </c>
      <c r="H4803" s="82"/>
      <c r="I4803" s="78"/>
      <c r="J4803" s="78"/>
      <c r="K4803" s="78"/>
      <c r="L4803" s="78"/>
      <c r="M4803" s="78"/>
      <c r="N4803" s="78"/>
      <c r="O4803" s="78"/>
      <c r="P4803" s="82"/>
      <c r="Q4803" s="78"/>
      <c r="R4803" s="82"/>
      <c r="S4803" s="82"/>
      <c r="T4803" s="82"/>
      <c r="U4803" s="82"/>
      <c r="V4803" s="82"/>
      <c r="W4803" s="82"/>
      <c r="X4803" s="82"/>
      <c r="Y4803" s="82"/>
      <c r="Z4803" s="82"/>
      <c r="AA4803" s="82"/>
      <c r="AB4803" s="82"/>
      <c r="AC4803" s="82"/>
      <c r="AD4803" s="85" t="str">
        <f>IF(A4803&lt;&gt;"",IF(D4803="DIRECCIÓN_DE_TRANSFERENCIAS","280 0031",VLOOKUP(C4803,NIVELES!$A$14:$B$105,2,0)),"")</f>
        <v/>
      </c>
      <c r="AE4803" s="86"/>
      <c r="AF4803" s="86"/>
      <c r="AG4803" s="79" t="str">
        <f>+IF(AF4803&lt;&gt;"",VLOOKUP(AF4803,NIVELES!$A$666:$B$673,2,0),"")</f>
        <v/>
      </c>
      <c r="AH4803" s="78"/>
      <c r="AI4803" s="79" t="str">
        <f>IF(AH4803&lt;&gt;"",VLOOKUP(CONCATENATE(AG4803,AH4803),NIVELES!$B$676:$C$745,2,0),"")</f>
        <v/>
      </c>
      <c r="AJ4803" s="78"/>
      <c r="AK4803" s="79" t="str">
        <f>+IF(AJ4803&lt;&gt;"",VLOOKUP(AJ4803,NIVELES!$A$816:$B$892,2,0),"")</f>
        <v/>
      </c>
      <c r="AL4803" s="78"/>
      <c r="AM4803" s="78"/>
      <c r="AN4803" s="79" t="str">
        <f>IF(AM4803&lt;&gt;"",+VLOOKUP(AM4803,NIVELES!$A$1652:$B$2466,2,0),"")</f>
        <v/>
      </c>
      <c r="AO4803" s="87"/>
      <c r="AP4803" s="88"/>
      <c r="AQ4803" s="88"/>
      <c r="AR4803" s="88"/>
      <c r="AS4803" s="88"/>
      <c r="AT4803" s="88"/>
      <c r="AU4803" s="88"/>
      <c r="AV4803" s="88"/>
      <c r="AW4803" s="88"/>
      <c r="AX4803" s="88"/>
      <c r="AY4803" s="88"/>
      <c r="AZ4803" s="88"/>
      <c r="BA4803" s="88"/>
      <c r="BB4803" s="89">
        <f t="shared" si="295"/>
        <v>0</v>
      </c>
      <c r="BC4803" s="90" t="str">
        <f t="shared" si="294"/>
        <v xml:space="preserve"> </v>
      </c>
      <c r="BD4803" s="91" t="str">
        <f t="shared" si="296"/>
        <v xml:space="preserve"> </v>
      </c>
      <c r="BE4803" s="92">
        <f t="shared" si="297"/>
        <v>0</v>
      </c>
    </row>
    <row r="4804" spans="1:57" s="74" customFormat="1" ht="50.1" customHeight="1" x14ac:dyDescent="0.2">
      <c r="A4804" s="78"/>
      <c r="B4804" s="78"/>
      <c r="C4804" s="78"/>
      <c r="D4804" s="78"/>
      <c r="E4804" s="79" t="str">
        <f>+IF(C4804&lt;&gt;"",VLOOKUP(MID(C4804,18,5),NIVELES!$A$133:$B$213,2,0),"")</f>
        <v/>
      </c>
      <c r="F4804" s="80"/>
      <c r="G4804" s="81" t="str">
        <f>+IF(F4804&lt;&gt;"",VLOOKUP(F4804,NIVELES!$A$246:$C$464,3,0),"")</f>
        <v/>
      </c>
      <c r="H4804" s="82"/>
      <c r="I4804" s="78"/>
      <c r="J4804" s="78"/>
      <c r="K4804" s="78"/>
      <c r="L4804" s="78"/>
      <c r="M4804" s="78"/>
      <c r="N4804" s="78"/>
      <c r="O4804" s="78"/>
      <c r="P4804" s="82"/>
      <c r="Q4804" s="78"/>
      <c r="R4804" s="82"/>
      <c r="S4804" s="82"/>
      <c r="T4804" s="82"/>
      <c r="U4804" s="82"/>
      <c r="V4804" s="82"/>
      <c r="W4804" s="82"/>
      <c r="X4804" s="82"/>
      <c r="Y4804" s="82"/>
      <c r="Z4804" s="82"/>
      <c r="AA4804" s="82"/>
      <c r="AB4804" s="82"/>
      <c r="AC4804" s="82"/>
      <c r="AD4804" s="85" t="str">
        <f>IF(A4804&lt;&gt;"",IF(D4804="DIRECCIÓN_DE_TRANSFERENCIAS","280 0031",VLOOKUP(C4804,NIVELES!$A$14:$B$105,2,0)),"")</f>
        <v/>
      </c>
      <c r="AE4804" s="86"/>
      <c r="AF4804" s="86"/>
      <c r="AG4804" s="79" t="str">
        <f>+IF(AF4804&lt;&gt;"",VLOOKUP(AF4804,NIVELES!$A$666:$B$673,2,0),"")</f>
        <v/>
      </c>
      <c r="AH4804" s="78"/>
      <c r="AI4804" s="79" t="str">
        <f>IF(AH4804&lt;&gt;"",VLOOKUP(CONCATENATE(AG4804,AH4804),NIVELES!$B$676:$C$745,2,0),"")</f>
        <v/>
      </c>
      <c r="AJ4804" s="78"/>
      <c r="AK4804" s="79" t="str">
        <f>+IF(AJ4804&lt;&gt;"",VLOOKUP(AJ4804,NIVELES!$A$816:$B$892,2,0),"")</f>
        <v/>
      </c>
      <c r="AL4804" s="78"/>
      <c r="AM4804" s="78"/>
      <c r="AN4804" s="79" t="str">
        <f>IF(AM4804&lt;&gt;"",+VLOOKUP(AM4804,NIVELES!$A$1652:$B$2466,2,0),"")</f>
        <v/>
      </c>
      <c r="AO4804" s="87"/>
      <c r="AP4804" s="88"/>
      <c r="AQ4804" s="88"/>
      <c r="AR4804" s="88"/>
      <c r="AS4804" s="88"/>
      <c r="AT4804" s="88"/>
      <c r="AU4804" s="88"/>
      <c r="AV4804" s="88"/>
      <c r="AW4804" s="88"/>
      <c r="AX4804" s="88"/>
      <c r="AY4804" s="88"/>
      <c r="AZ4804" s="88"/>
      <c r="BA4804" s="88"/>
      <c r="BB4804" s="89">
        <f t="shared" si="295"/>
        <v>0</v>
      </c>
      <c r="BC4804" s="90" t="str">
        <f t="shared" si="294"/>
        <v xml:space="preserve"> </v>
      </c>
      <c r="BD4804" s="91" t="str">
        <f t="shared" si="296"/>
        <v xml:space="preserve"> </v>
      </c>
      <c r="BE4804" s="92">
        <f t="shared" si="297"/>
        <v>0</v>
      </c>
    </row>
    <row r="4805" spans="1:57" s="74" customFormat="1" ht="50.1" customHeight="1" x14ac:dyDescent="0.2">
      <c r="A4805" s="78"/>
      <c r="B4805" s="78"/>
      <c r="C4805" s="78"/>
      <c r="D4805" s="78"/>
      <c r="E4805" s="79" t="str">
        <f>+IF(C4805&lt;&gt;"",VLOOKUP(MID(C4805,18,5),NIVELES!$A$133:$B$213,2,0),"")</f>
        <v/>
      </c>
      <c r="F4805" s="80"/>
      <c r="G4805" s="81" t="str">
        <f>+IF(F4805&lt;&gt;"",VLOOKUP(F4805,NIVELES!$A$246:$C$464,3,0),"")</f>
        <v/>
      </c>
      <c r="H4805" s="82"/>
      <c r="I4805" s="78"/>
      <c r="J4805" s="78"/>
      <c r="K4805" s="78"/>
      <c r="L4805" s="78"/>
      <c r="M4805" s="78"/>
      <c r="N4805" s="78"/>
      <c r="O4805" s="78"/>
      <c r="P4805" s="82"/>
      <c r="Q4805" s="78"/>
      <c r="R4805" s="82"/>
      <c r="S4805" s="82"/>
      <c r="T4805" s="82"/>
      <c r="U4805" s="82"/>
      <c r="V4805" s="82"/>
      <c r="W4805" s="82"/>
      <c r="X4805" s="82"/>
      <c r="Y4805" s="82"/>
      <c r="Z4805" s="82"/>
      <c r="AA4805" s="82"/>
      <c r="AB4805" s="82"/>
      <c r="AC4805" s="82"/>
      <c r="AD4805" s="85" t="str">
        <f>IF(A4805&lt;&gt;"",IF(D4805="DIRECCIÓN_DE_TRANSFERENCIAS","280 0031",VLOOKUP(C4805,NIVELES!$A$14:$B$105,2,0)),"")</f>
        <v/>
      </c>
      <c r="AE4805" s="86"/>
      <c r="AF4805" s="86"/>
      <c r="AG4805" s="79" t="str">
        <f>+IF(AF4805&lt;&gt;"",VLOOKUP(AF4805,NIVELES!$A$666:$B$673,2,0),"")</f>
        <v/>
      </c>
      <c r="AH4805" s="78"/>
      <c r="AI4805" s="79" t="str">
        <f>IF(AH4805&lt;&gt;"",VLOOKUP(CONCATENATE(AG4805,AH4805),NIVELES!$B$676:$C$745,2,0),"")</f>
        <v/>
      </c>
      <c r="AJ4805" s="78"/>
      <c r="AK4805" s="79" t="str">
        <f>+IF(AJ4805&lt;&gt;"",VLOOKUP(AJ4805,NIVELES!$A$816:$B$892,2,0),"")</f>
        <v/>
      </c>
      <c r="AL4805" s="78"/>
      <c r="AM4805" s="78"/>
      <c r="AN4805" s="79" t="str">
        <f>IF(AM4805&lt;&gt;"",+VLOOKUP(AM4805,NIVELES!$A$1652:$B$2466,2,0),"")</f>
        <v/>
      </c>
      <c r="AO4805" s="87"/>
      <c r="AP4805" s="88"/>
      <c r="AQ4805" s="88"/>
      <c r="AR4805" s="88"/>
      <c r="AS4805" s="88"/>
      <c r="AT4805" s="88"/>
      <c r="AU4805" s="88"/>
      <c r="AV4805" s="88"/>
      <c r="AW4805" s="88"/>
      <c r="AX4805" s="88"/>
      <c r="AY4805" s="88"/>
      <c r="AZ4805" s="88"/>
      <c r="BA4805" s="88"/>
      <c r="BB4805" s="89">
        <f t="shared" si="295"/>
        <v>0</v>
      </c>
      <c r="BC4805" s="90" t="str">
        <f t="shared" si="294"/>
        <v xml:space="preserve"> </v>
      </c>
      <c r="BD4805" s="91" t="str">
        <f t="shared" si="296"/>
        <v xml:space="preserve"> </v>
      </c>
      <c r="BE4805" s="92">
        <f t="shared" si="297"/>
        <v>0</v>
      </c>
    </row>
    <row r="4806" spans="1:57" s="74" customFormat="1" ht="50.1" customHeight="1" x14ac:dyDescent="0.2">
      <c r="A4806" s="78"/>
      <c r="B4806" s="78"/>
      <c r="C4806" s="78"/>
      <c r="D4806" s="78"/>
      <c r="E4806" s="79" t="str">
        <f>+IF(C4806&lt;&gt;"",VLOOKUP(MID(C4806,18,5),NIVELES!$A$133:$B$213,2,0),"")</f>
        <v/>
      </c>
      <c r="F4806" s="80"/>
      <c r="G4806" s="81" t="str">
        <f>+IF(F4806&lt;&gt;"",VLOOKUP(F4806,NIVELES!$A$246:$C$464,3,0),"")</f>
        <v/>
      </c>
      <c r="H4806" s="82"/>
      <c r="I4806" s="78"/>
      <c r="J4806" s="78"/>
      <c r="K4806" s="78"/>
      <c r="L4806" s="78"/>
      <c r="M4806" s="78"/>
      <c r="N4806" s="78"/>
      <c r="O4806" s="78"/>
      <c r="P4806" s="82"/>
      <c r="Q4806" s="78"/>
      <c r="R4806" s="82"/>
      <c r="S4806" s="82"/>
      <c r="T4806" s="82"/>
      <c r="U4806" s="82"/>
      <c r="V4806" s="82"/>
      <c r="W4806" s="82"/>
      <c r="X4806" s="82"/>
      <c r="Y4806" s="82"/>
      <c r="Z4806" s="82"/>
      <c r="AA4806" s="82"/>
      <c r="AB4806" s="82"/>
      <c r="AC4806" s="82"/>
      <c r="AD4806" s="85" t="str">
        <f>IF(A4806&lt;&gt;"",IF(D4806="DIRECCIÓN_DE_TRANSFERENCIAS","280 0031",VLOOKUP(C4806,NIVELES!$A$14:$B$105,2,0)),"")</f>
        <v/>
      </c>
      <c r="AE4806" s="86"/>
      <c r="AF4806" s="86"/>
      <c r="AG4806" s="79" t="str">
        <f>+IF(AF4806&lt;&gt;"",VLOOKUP(AF4806,NIVELES!$A$666:$B$673,2,0),"")</f>
        <v/>
      </c>
      <c r="AH4806" s="78"/>
      <c r="AI4806" s="79" t="str">
        <f>IF(AH4806&lt;&gt;"",VLOOKUP(CONCATENATE(AG4806,AH4806),NIVELES!$B$676:$C$745,2,0),"")</f>
        <v/>
      </c>
      <c r="AJ4806" s="78"/>
      <c r="AK4806" s="79" t="str">
        <f>+IF(AJ4806&lt;&gt;"",VLOOKUP(AJ4806,NIVELES!$A$816:$B$892,2,0),"")</f>
        <v/>
      </c>
      <c r="AL4806" s="78"/>
      <c r="AM4806" s="78"/>
      <c r="AN4806" s="79" t="str">
        <f>IF(AM4806&lt;&gt;"",+VLOOKUP(AM4806,NIVELES!$A$1652:$B$2466,2,0),"")</f>
        <v/>
      </c>
      <c r="AO4806" s="87"/>
      <c r="AP4806" s="88"/>
      <c r="AQ4806" s="88"/>
      <c r="AR4806" s="88"/>
      <c r="AS4806" s="88"/>
      <c r="AT4806" s="88"/>
      <c r="AU4806" s="88"/>
      <c r="AV4806" s="88"/>
      <c r="AW4806" s="88"/>
      <c r="AX4806" s="88"/>
      <c r="AY4806" s="88"/>
      <c r="AZ4806" s="88"/>
      <c r="BA4806" s="88"/>
      <c r="BB4806" s="89">
        <f t="shared" si="295"/>
        <v>0</v>
      </c>
      <c r="BC4806" s="90" t="str">
        <f t="shared" si="294"/>
        <v xml:space="preserve"> </v>
      </c>
      <c r="BD4806" s="91" t="str">
        <f t="shared" si="296"/>
        <v xml:space="preserve"> </v>
      </c>
      <c r="BE4806" s="92">
        <f t="shared" si="297"/>
        <v>0</v>
      </c>
    </row>
    <row r="4807" spans="1:57" s="74" customFormat="1" ht="50.1" customHeight="1" x14ac:dyDescent="0.2">
      <c r="A4807" s="78"/>
      <c r="B4807" s="78"/>
      <c r="C4807" s="78"/>
      <c r="D4807" s="78"/>
      <c r="E4807" s="79" t="str">
        <f>+IF(C4807&lt;&gt;"",VLOOKUP(MID(C4807,18,5),NIVELES!$A$133:$B$213,2,0),"")</f>
        <v/>
      </c>
      <c r="F4807" s="80"/>
      <c r="G4807" s="81" t="str">
        <f>+IF(F4807&lt;&gt;"",VLOOKUP(F4807,NIVELES!$A$246:$C$464,3,0),"")</f>
        <v/>
      </c>
      <c r="H4807" s="82"/>
      <c r="I4807" s="78"/>
      <c r="J4807" s="78"/>
      <c r="K4807" s="78"/>
      <c r="L4807" s="78"/>
      <c r="M4807" s="78"/>
      <c r="N4807" s="78"/>
      <c r="O4807" s="78"/>
      <c r="P4807" s="82"/>
      <c r="Q4807" s="78"/>
      <c r="R4807" s="82"/>
      <c r="S4807" s="82"/>
      <c r="T4807" s="82"/>
      <c r="U4807" s="82"/>
      <c r="V4807" s="82"/>
      <c r="W4807" s="82"/>
      <c r="X4807" s="82"/>
      <c r="Y4807" s="82"/>
      <c r="Z4807" s="82"/>
      <c r="AA4807" s="82"/>
      <c r="AB4807" s="82"/>
      <c r="AC4807" s="82"/>
      <c r="AD4807" s="85" t="str">
        <f>IF(A4807&lt;&gt;"",IF(D4807="DIRECCIÓN_DE_TRANSFERENCIAS","280 0031",VLOOKUP(C4807,NIVELES!$A$14:$B$105,2,0)),"")</f>
        <v/>
      </c>
      <c r="AE4807" s="86"/>
      <c r="AF4807" s="86"/>
      <c r="AG4807" s="79" t="str">
        <f>+IF(AF4807&lt;&gt;"",VLOOKUP(AF4807,NIVELES!$A$666:$B$673,2,0),"")</f>
        <v/>
      </c>
      <c r="AH4807" s="78"/>
      <c r="AI4807" s="79" t="str">
        <f>IF(AH4807&lt;&gt;"",VLOOKUP(CONCATENATE(AG4807,AH4807),NIVELES!$B$676:$C$745,2,0),"")</f>
        <v/>
      </c>
      <c r="AJ4807" s="78"/>
      <c r="AK4807" s="79" t="str">
        <f>+IF(AJ4807&lt;&gt;"",VLOOKUP(AJ4807,NIVELES!$A$816:$B$892,2,0),"")</f>
        <v/>
      </c>
      <c r="AL4807" s="78"/>
      <c r="AM4807" s="78"/>
      <c r="AN4807" s="79" t="str">
        <f>IF(AM4807&lt;&gt;"",+VLOOKUP(AM4807,NIVELES!$A$1652:$B$2466,2,0),"")</f>
        <v/>
      </c>
      <c r="AO4807" s="87"/>
      <c r="AP4807" s="88"/>
      <c r="AQ4807" s="88"/>
      <c r="AR4807" s="88"/>
      <c r="AS4807" s="88"/>
      <c r="AT4807" s="88"/>
      <c r="AU4807" s="88"/>
      <c r="AV4807" s="88"/>
      <c r="AW4807" s="88"/>
      <c r="AX4807" s="88"/>
      <c r="AY4807" s="88"/>
      <c r="AZ4807" s="88"/>
      <c r="BA4807" s="88"/>
      <c r="BB4807" s="89">
        <f t="shared" si="295"/>
        <v>0</v>
      </c>
      <c r="BC4807" s="90" t="str">
        <f t="shared" ref="BC4807:BC4870" si="298">IF(A4807&lt;&gt;"",IF(AO4807&lt;&gt;"",IF(AO4807=BB4807,"OK",AO4807-BB4807),IF(AND(AO4807="",BB4807=""),"",AO4807-BB4807))," ")</f>
        <v xml:space="preserve"> </v>
      </c>
      <c r="BD4807" s="91" t="str">
        <f t="shared" si="296"/>
        <v xml:space="preserve"> </v>
      </c>
      <c r="BE4807" s="92">
        <f t="shared" si="297"/>
        <v>0</v>
      </c>
    </row>
    <row r="4808" spans="1:57" s="74" customFormat="1" ht="50.1" customHeight="1" x14ac:dyDescent="0.2">
      <c r="A4808" s="78"/>
      <c r="B4808" s="78"/>
      <c r="C4808" s="78"/>
      <c r="D4808" s="78"/>
      <c r="E4808" s="79" t="str">
        <f>+IF(C4808&lt;&gt;"",VLOOKUP(MID(C4808,18,5),NIVELES!$A$133:$B$213,2,0),"")</f>
        <v/>
      </c>
      <c r="F4808" s="80"/>
      <c r="G4808" s="81" t="str">
        <f>+IF(F4808&lt;&gt;"",VLOOKUP(F4808,NIVELES!$A$246:$C$464,3,0),"")</f>
        <v/>
      </c>
      <c r="H4808" s="82"/>
      <c r="I4808" s="78"/>
      <c r="J4808" s="78"/>
      <c r="K4808" s="78"/>
      <c r="L4808" s="78"/>
      <c r="M4808" s="78"/>
      <c r="N4808" s="78"/>
      <c r="O4808" s="78"/>
      <c r="P4808" s="82"/>
      <c r="Q4808" s="78"/>
      <c r="R4808" s="82"/>
      <c r="S4808" s="82"/>
      <c r="T4808" s="82"/>
      <c r="U4808" s="82"/>
      <c r="V4808" s="82"/>
      <c r="W4808" s="82"/>
      <c r="X4808" s="82"/>
      <c r="Y4808" s="82"/>
      <c r="Z4808" s="82"/>
      <c r="AA4808" s="82"/>
      <c r="AB4808" s="82"/>
      <c r="AC4808" s="82"/>
      <c r="AD4808" s="85" t="str">
        <f>IF(A4808&lt;&gt;"",IF(D4808="DIRECCIÓN_DE_TRANSFERENCIAS","280 0031",VLOOKUP(C4808,NIVELES!$A$14:$B$105,2,0)),"")</f>
        <v/>
      </c>
      <c r="AE4808" s="86"/>
      <c r="AF4808" s="86"/>
      <c r="AG4808" s="79" t="str">
        <f>+IF(AF4808&lt;&gt;"",VLOOKUP(AF4808,NIVELES!$A$666:$B$673,2,0),"")</f>
        <v/>
      </c>
      <c r="AH4808" s="78"/>
      <c r="AI4808" s="79" t="str">
        <f>IF(AH4808&lt;&gt;"",VLOOKUP(CONCATENATE(AG4808,AH4808),NIVELES!$B$676:$C$745,2,0),"")</f>
        <v/>
      </c>
      <c r="AJ4808" s="78"/>
      <c r="AK4808" s="79" t="str">
        <f>+IF(AJ4808&lt;&gt;"",VLOOKUP(AJ4808,NIVELES!$A$816:$B$892,2,0),"")</f>
        <v/>
      </c>
      <c r="AL4808" s="78"/>
      <c r="AM4808" s="78"/>
      <c r="AN4808" s="79" t="str">
        <f>IF(AM4808&lt;&gt;"",+VLOOKUP(AM4808,NIVELES!$A$1652:$B$2466,2,0),"")</f>
        <v/>
      </c>
      <c r="AO4808" s="87"/>
      <c r="AP4808" s="88"/>
      <c r="AQ4808" s="88"/>
      <c r="AR4808" s="88"/>
      <c r="AS4808" s="88"/>
      <c r="AT4808" s="88"/>
      <c r="AU4808" s="88"/>
      <c r="AV4808" s="88"/>
      <c r="AW4808" s="88"/>
      <c r="AX4808" s="88"/>
      <c r="AY4808" s="88"/>
      <c r="AZ4808" s="88"/>
      <c r="BA4808" s="88"/>
      <c r="BB4808" s="89">
        <f t="shared" ref="BB4808:BB4871" si="299">SUBTOTAL(9,AP4808:BA4808)</f>
        <v>0</v>
      </c>
      <c r="BC4808" s="90" t="str">
        <f t="shared" si="298"/>
        <v xml:space="preserve"> </v>
      </c>
      <c r="BD4808" s="91" t="str">
        <f t="shared" ref="BD4808:BD4871" si="300">IF(A4808&lt;&gt;"",IF(A4808="","Escoger Nivel 0",)&amp;" "&amp;(IF(B4808="","Escoger Nivel  1",)&amp;" "&amp;(IF(C4808="","Escoger Nivel 2",)&amp;" "&amp;(IF(D4808="","Escoger Nivel 3",)&amp;" "&amp;(IF(F4808="","Escoger Cantón",)&amp;" "&amp;(IF(I4808="","Escoger Obj. Estratégico Institucional N1",)&amp;" "&amp;(IF(J4808="","Escoger Obj. Especifico N2",)&amp;" "&amp;(IF(K4808="","Escoger Obj. Operativo N4",)&amp;" "&amp;(IF(L4808=""," Llenar Modalidad de Servicio ",)&amp;""&amp;(IF(M4808=""," Llenar Meta de Cobertura ",)&amp;" "&amp;(IF(N4808="","Llenar Indicador",)&amp;" "&amp;(IF(O4808="","Llenar Actividad PAPP",)&amp;" "&amp;(IF(P4808="","Llenar Metas",)&amp;" "&amp;(IF(Q4808="","Llenar Indicador",)&amp;" "&amp;(IF(AF4808="","Escoger Nro. programa",)&amp;" "&amp;(IF(AH4808="","Escoger Nro. Actividad e-Sigef",)&amp;" "&amp;(IF(AK4808="","Escoger direccionamiento de gasto",)&amp;" "&amp;(IF(AL4808="","Escoger Grupo de Gasto",)&amp;" "&amp;(IF(AM4808="","Escoger Item Presupuestario",)&amp;" "&amp;(IF(AO4808="","Llenar valor de actividad",))))))))))))))))))))," ")</f>
        <v xml:space="preserve"> </v>
      </c>
      <c r="BE4808" s="92">
        <f t="shared" si="297"/>
        <v>0</v>
      </c>
    </row>
    <row r="4809" spans="1:57" s="74" customFormat="1" ht="50.1" customHeight="1" x14ac:dyDescent="0.2">
      <c r="A4809" s="78"/>
      <c r="B4809" s="78"/>
      <c r="C4809" s="78"/>
      <c r="D4809" s="78"/>
      <c r="E4809" s="79" t="str">
        <f>+IF(C4809&lt;&gt;"",VLOOKUP(MID(C4809,18,5),NIVELES!$A$133:$B$213,2,0),"")</f>
        <v/>
      </c>
      <c r="F4809" s="80"/>
      <c r="G4809" s="81" t="str">
        <f>+IF(F4809&lt;&gt;"",VLOOKUP(F4809,NIVELES!$A$246:$C$464,3,0),"")</f>
        <v/>
      </c>
      <c r="H4809" s="82"/>
      <c r="I4809" s="78"/>
      <c r="J4809" s="78"/>
      <c r="K4809" s="78"/>
      <c r="L4809" s="78"/>
      <c r="M4809" s="78"/>
      <c r="N4809" s="78"/>
      <c r="O4809" s="78"/>
      <c r="P4809" s="82"/>
      <c r="Q4809" s="78"/>
      <c r="R4809" s="82"/>
      <c r="S4809" s="82"/>
      <c r="T4809" s="82"/>
      <c r="U4809" s="82"/>
      <c r="V4809" s="82"/>
      <c r="W4809" s="82"/>
      <c r="X4809" s="82"/>
      <c r="Y4809" s="82"/>
      <c r="Z4809" s="82"/>
      <c r="AA4809" s="82"/>
      <c r="AB4809" s="82"/>
      <c r="AC4809" s="82"/>
      <c r="AD4809" s="85" t="str">
        <f>IF(A4809&lt;&gt;"",IF(D4809="DIRECCIÓN_DE_TRANSFERENCIAS","280 0031",VLOOKUP(C4809,NIVELES!$A$14:$B$105,2,0)),"")</f>
        <v/>
      </c>
      <c r="AE4809" s="86"/>
      <c r="AF4809" s="86"/>
      <c r="AG4809" s="79" t="str">
        <f>+IF(AF4809&lt;&gt;"",VLOOKUP(AF4809,NIVELES!$A$666:$B$673,2,0),"")</f>
        <v/>
      </c>
      <c r="AH4809" s="78"/>
      <c r="AI4809" s="79" t="str">
        <f>IF(AH4809&lt;&gt;"",VLOOKUP(CONCATENATE(AG4809,AH4809),NIVELES!$B$676:$C$745,2,0),"")</f>
        <v/>
      </c>
      <c r="AJ4809" s="78"/>
      <c r="AK4809" s="79" t="str">
        <f>+IF(AJ4809&lt;&gt;"",VLOOKUP(AJ4809,NIVELES!$A$816:$B$892,2,0),"")</f>
        <v/>
      </c>
      <c r="AL4809" s="78"/>
      <c r="AM4809" s="78"/>
      <c r="AN4809" s="79" t="str">
        <f>IF(AM4809&lt;&gt;"",+VLOOKUP(AM4809,NIVELES!$A$1652:$B$2466,2,0),"")</f>
        <v/>
      </c>
      <c r="AO4809" s="87"/>
      <c r="AP4809" s="88"/>
      <c r="AQ4809" s="88"/>
      <c r="AR4809" s="88"/>
      <c r="AS4809" s="88"/>
      <c r="AT4809" s="88"/>
      <c r="AU4809" s="88"/>
      <c r="AV4809" s="88"/>
      <c r="AW4809" s="88"/>
      <c r="AX4809" s="88"/>
      <c r="AY4809" s="88"/>
      <c r="AZ4809" s="88"/>
      <c r="BA4809" s="88"/>
      <c r="BB4809" s="89">
        <f t="shared" si="299"/>
        <v>0</v>
      </c>
      <c r="BC4809" s="90" t="str">
        <f t="shared" si="298"/>
        <v xml:space="preserve"> </v>
      </c>
      <c r="BD4809" s="91" t="str">
        <f t="shared" si="300"/>
        <v xml:space="preserve"> </v>
      </c>
      <c r="BE4809" s="92">
        <f t="shared" ref="BE4809:BE4872" si="301">SUBTOTAL(9,R4809:AC4809)</f>
        <v>0</v>
      </c>
    </row>
    <row r="4810" spans="1:57" s="74" customFormat="1" ht="50.1" customHeight="1" x14ac:dyDescent="0.2">
      <c r="A4810" s="78"/>
      <c r="B4810" s="78"/>
      <c r="C4810" s="78"/>
      <c r="D4810" s="78"/>
      <c r="E4810" s="79" t="str">
        <f>+IF(C4810&lt;&gt;"",VLOOKUP(MID(C4810,18,5),NIVELES!$A$133:$B$213,2,0),"")</f>
        <v/>
      </c>
      <c r="F4810" s="80"/>
      <c r="G4810" s="81" t="str">
        <f>+IF(F4810&lt;&gt;"",VLOOKUP(F4810,NIVELES!$A$246:$C$464,3,0),"")</f>
        <v/>
      </c>
      <c r="H4810" s="82"/>
      <c r="I4810" s="78"/>
      <c r="J4810" s="78"/>
      <c r="K4810" s="78"/>
      <c r="L4810" s="78"/>
      <c r="M4810" s="78"/>
      <c r="N4810" s="78"/>
      <c r="O4810" s="78"/>
      <c r="P4810" s="82"/>
      <c r="Q4810" s="78"/>
      <c r="R4810" s="82"/>
      <c r="S4810" s="82"/>
      <c r="T4810" s="82"/>
      <c r="U4810" s="82"/>
      <c r="V4810" s="82"/>
      <c r="W4810" s="82"/>
      <c r="X4810" s="82"/>
      <c r="Y4810" s="82"/>
      <c r="Z4810" s="82"/>
      <c r="AA4810" s="82"/>
      <c r="AB4810" s="82"/>
      <c r="AC4810" s="82"/>
      <c r="AD4810" s="85" t="str">
        <f>IF(A4810&lt;&gt;"",IF(D4810="DIRECCIÓN_DE_TRANSFERENCIAS","280 0031",VLOOKUP(C4810,NIVELES!$A$14:$B$105,2,0)),"")</f>
        <v/>
      </c>
      <c r="AE4810" s="86"/>
      <c r="AF4810" s="86"/>
      <c r="AG4810" s="79" t="str">
        <f>+IF(AF4810&lt;&gt;"",VLOOKUP(AF4810,NIVELES!$A$666:$B$673,2,0),"")</f>
        <v/>
      </c>
      <c r="AH4810" s="78"/>
      <c r="AI4810" s="79" t="str">
        <f>IF(AH4810&lt;&gt;"",VLOOKUP(CONCATENATE(AG4810,AH4810),NIVELES!$B$676:$C$745,2,0),"")</f>
        <v/>
      </c>
      <c r="AJ4810" s="78"/>
      <c r="AK4810" s="79" t="str">
        <f>+IF(AJ4810&lt;&gt;"",VLOOKUP(AJ4810,NIVELES!$A$816:$B$892,2,0),"")</f>
        <v/>
      </c>
      <c r="AL4810" s="78"/>
      <c r="AM4810" s="78"/>
      <c r="AN4810" s="79" t="str">
        <f>IF(AM4810&lt;&gt;"",+VLOOKUP(AM4810,NIVELES!$A$1652:$B$2466,2,0),"")</f>
        <v/>
      </c>
      <c r="AO4810" s="87"/>
      <c r="AP4810" s="88"/>
      <c r="AQ4810" s="88"/>
      <c r="AR4810" s="88"/>
      <c r="AS4810" s="88"/>
      <c r="AT4810" s="88"/>
      <c r="AU4810" s="88"/>
      <c r="AV4810" s="88"/>
      <c r="AW4810" s="88"/>
      <c r="AX4810" s="88"/>
      <c r="AY4810" s="88"/>
      <c r="AZ4810" s="88"/>
      <c r="BA4810" s="88"/>
      <c r="BB4810" s="89">
        <f t="shared" si="299"/>
        <v>0</v>
      </c>
      <c r="BC4810" s="90" t="str">
        <f t="shared" si="298"/>
        <v xml:space="preserve"> </v>
      </c>
      <c r="BD4810" s="91" t="str">
        <f t="shared" si="300"/>
        <v xml:space="preserve"> </v>
      </c>
      <c r="BE4810" s="92">
        <f t="shared" si="301"/>
        <v>0</v>
      </c>
    </row>
    <row r="4811" spans="1:57" s="74" customFormat="1" ht="50.1" customHeight="1" x14ac:dyDescent="0.2">
      <c r="A4811" s="78"/>
      <c r="B4811" s="78"/>
      <c r="C4811" s="78"/>
      <c r="D4811" s="78"/>
      <c r="E4811" s="79" t="str">
        <f>+IF(C4811&lt;&gt;"",VLOOKUP(MID(C4811,18,5),NIVELES!$A$133:$B$213,2,0),"")</f>
        <v/>
      </c>
      <c r="F4811" s="80"/>
      <c r="G4811" s="81" t="str">
        <f>+IF(F4811&lt;&gt;"",VLOOKUP(F4811,NIVELES!$A$246:$C$464,3,0),"")</f>
        <v/>
      </c>
      <c r="H4811" s="82"/>
      <c r="I4811" s="78"/>
      <c r="J4811" s="78"/>
      <c r="K4811" s="78"/>
      <c r="L4811" s="78"/>
      <c r="M4811" s="78"/>
      <c r="N4811" s="78"/>
      <c r="O4811" s="78"/>
      <c r="P4811" s="82"/>
      <c r="Q4811" s="78"/>
      <c r="R4811" s="82"/>
      <c r="S4811" s="82"/>
      <c r="T4811" s="82"/>
      <c r="U4811" s="82"/>
      <c r="V4811" s="82"/>
      <c r="W4811" s="82"/>
      <c r="X4811" s="82"/>
      <c r="Y4811" s="82"/>
      <c r="Z4811" s="82"/>
      <c r="AA4811" s="82"/>
      <c r="AB4811" s="82"/>
      <c r="AC4811" s="82"/>
      <c r="AD4811" s="85" t="str">
        <f>IF(A4811&lt;&gt;"",IF(D4811="DIRECCIÓN_DE_TRANSFERENCIAS","280 0031",VLOOKUP(C4811,NIVELES!$A$14:$B$105,2,0)),"")</f>
        <v/>
      </c>
      <c r="AE4811" s="86"/>
      <c r="AF4811" s="86"/>
      <c r="AG4811" s="79" t="str">
        <f>+IF(AF4811&lt;&gt;"",VLOOKUP(AF4811,NIVELES!$A$666:$B$673,2,0),"")</f>
        <v/>
      </c>
      <c r="AH4811" s="78"/>
      <c r="AI4811" s="79" t="str">
        <f>IF(AH4811&lt;&gt;"",VLOOKUP(CONCATENATE(AG4811,AH4811),NIVELES!$B$676:$C$745,2,0),"")</f>
        <v/>
      </c>
      <c r="AJ4811" s="78"/>
      <c r="AK4811" s="79" t="str">
        <f>+IF(AJ4811&lt;&gt;"",VLOOKUP(AJ4811,NIVELES!$A$816:$B$892,2,0),"")</f>
        <v/>
      </c>
      <c r="AL4811" s="78"/>
      <c r="AM4811" s="78"/>
      <c r="AN4811" s="79" t="str">
        <f>IF(AM4811&lt;&gt;"",+VLOOKUP(AM4811,NIVELES!$A$1652:$B$2466,2,0),"")</f>
        <v/>
      </c>
      <c r="AO4811" s="87"/>
      <c r="AP4811" s="88"/>
      <c r="AQ4811" s="88"/>
      <c r="AR4811" s="88"/>
      <c r="AS4811" s="88"/>
      <c r="AT4811" s="88"/>
      <c r="AU4811" s="88"/>
      <c r="AV4811" s="88"/>
      <c r="AW4811" s="88"/>
      <c r="AX4811" s="88"/>
      <c r="AY4811" s="88"/>
      <c r="AZ4811" s="88"/>
      <c r="BA4811" s="88"/>
      <c r="BB4811" s="89">
        <f t="shared" si="299"/>
        <v>0</v>
      </c>
      <c r="BC4811" s="90" t="str">
        <f t="shared" si="298"/>
        <v xml:space="preserve"> </v>
      </c>
      <c r="BD4811" s="91" t="str">
        <f t="shared" si="300"/>
        <v xml:space="preserve"> </v>
      </c>
      <c r="BE4811" s="92">
        <f t="shared" si="301"/>
        <v>0</v>
      </c>
    </row>
    <row r="4812" spans="1:57" s="74" customFormat="1" ht="50.1" customHeight="1" x14ac:dyDescent="0.2">
      <c r="A4812" s="78"/>
      <c r="B4812" s="78"/>
      <c r="C4812" s="78"/>
      <c r="D4812" s="78"/>
      <c r="E4812" s="79" t="str">
        <f>+IF(C4812&lt;&gt;"",VLOOKUP(MID(C4812,18,5),NIVELES!$A$133:$B$213,2,0),"")</f>
        <v/>
      </c>
      <c r="F4812" s="80"/>
      <c r="G4812" s="81" t="str">
        <f>+IF(F4812&lt;&gt;"",VLOOKUP(F4812,NIVELES!$A$246:$C$464,3,0),"")</f>
        <v/>
      </c>
      <c r="H4812" s="82"/>
      <c r="I4812" s="78"/>
      <c r="J4812" s="78"/>
      <c r="K4812" s="78"/>
      <c r="L4812" s="78"/>
      <c r="M4812" s="78"/>
      <c r="N4812" s="78"/>
      <c r="O4812" s="78"/>
      <c r="P4812" s="82"/>
      <c r="Q4812" s="78"/>
      <c r="R4812" s="82"/>
      <c r="S4812" s="82"/>
      <c r="T4812" s="82"/>
      <c r="U4812" s="82"/>
      <c r="V4812" s="82"/>
      <c r="W4812" s="82"/>
      <c r="X4812" s="82"/>
      <c r="Y4812" s="82"/>
      <c r="Z4812" s="82"/>
      <c r="AA4812" s="82"/>
      <c r="AB4812" s="82"/>
      <c r="AC4812" s="82"/>
      <c r="AD4812" s="85" t="str">
        <f>IF(A4812&lt;&gt;"",IF(D4812="DIRECCIÓN_DE_TRANSFERENCIAS","280 0031",VLOOKUP(C4812,NIVELES!$A$14:$B$105,2,0)),"")</f>
        <v/>
      </c>
      <c r="AE4812" s="86"/>
      <c r="AF4812" s="86"/>
      <c r="AG4812" s="79" t="str">
        <f>+IF(AF4812&lt;&gt;"",VLOOKUP(AF4812,NIVELES!$A$666:$B$673,2,0),"")</f>
        <v/>
      </c>
      <c r="AH4812" s="78"/>
      <c r="AI4812" s="79" t="str">
        <f>IF(AH4812&lt;&gt;"",VLOOKUP(CONCATENATE(AG4812,AH4812),NIVELES!$B$676:$C$745,2,0),"")</f>
        <v/>
      </c>
      <c r="AJ4812" s="78"/>
      <c r="AK4812" s="79" t="str">
        <f>+IF(AJ4812&lt;&gt;"",VLOOKUP(AJ4812,NIVELES!$A$816:$B$892,2,0),"")</f>
        <v/>
      </c>
      <c r="AL4812" s="78"/>
      <c r="AM4812" s="78"/>
      <c r="AN4812" s="79" t="str">
        <f>IF(AM4812&lt;&gt;"",+VLOOKUP(AM4812,NIVELES!$A$1652:$B$2466,2,0),"")</f>
        <v/>
      </c>
      <c r="AO4812" s="87"/>
      <c r="AP4812" s="88"/>
      <c r="AQ4812" s="88"/>
      <c r="AR4812" s="88"/>
      <c r="AS4812" s="88"/>
      <c r="AT4812" s="88"/>
      <c r="AU4812" s="88"/>
      <c r="AV4812" s="88"/>
      <c r="AW4812" s="88"/>
      <c r="AX4812" s="88"/>
      <c r="AY4812" s="88"/>
      <c r="AZ4812" s="88"/>
      <c r="BA4812" s="88"/>
      <c r="BB4812" s="89">
        <f t="shared" si="299"/>
        <v>0</v>
      </c>
      <c r="BC4812" s="90" t="str">
        <f t="shared" si="298"/>
        <v xml:space="preserve"> </v>
      </c>
      <c r="BD4812" s="91" t="str">
        <f t="shared" si="300"/>
        <v xml:space="preserve"> </v>
      </c>
      <c r="BE4812" s="92">
        <f t="shared" si="301"/>
        <v>0</v>
      </c>
    </row>
    <row r="4813" spans="1:57" s="74" customFormat="1" ht="50.1" customHeight="1" x14ac:dyDescent="0.2">
      <c r="A4813" s="78"/>
      <c r="B4813" s="78"/>
      <c r="C4813" s="78"/>
      <c r="D4813" s="78"/>
      <c r="E4813" s="79" t="str">
        <f>+IF(C4813&lt;&gt;"",VLOOKUP(MID(C4813,18,5),NIVELES!$A$133:$B$213,2,0),"")</f>
        <v/>
      </c>
      <c r="F4813" s="80"/>
      <c r="G4813" s="81" t="str">
        <f>+IF(F4813&lt;&gt;"",VLOOKUP(F4813,NIVELES!$A$246:$C$464,3,0),"")</f>
        <v/>
      </c>
      <c r="H4813" s="82"/>
      <c r="I4813" s="78"/>
      <c r="J4813" s="78"/>
      <c r="K4813" s="78"/>
      <c r="L4813" s="78"/>
      <c r="M4813" s="78"/>
      <c r="N4813" s="78"/>
      <c r="O4813" s="78"/>
      <c r="P4813" s="82"/>
      <c r="Q4813" s="78"/>
      <c r="R4813" s="82"/>
      <c r="S4813" s="82"/>
      <c r="T4813" s="82"/>
      <c r="U4813" s="82"/>
      <c r="V4813" s="82"/>
      <c r="W4813" s="82"/>
      <c r="X4813" s="82"/>
      <c r="Y4813" s="82"/>
      <c r="Z4813" s="82"/>
      <c r="AA4813" s="82"/>
      <c r="AB4813" s="82"/>
      <c r="AC4813" s="82"/>
      <c r="AD4813" s="85" t="str">
        <f>IF(A4813&lt;&gt;"",IF(D4813="DIRECCIÓN_DE_TRANSFERENCIAS","280 0031",VLOOKUP(C4813,NIVELES!$A$14:$B$105,2,0)),"")</f>
        <v/>
      </c>
      <c r="AE4813" s="86"/>
      <c r="AF4813" s="86"/>
      <c r="AG4813" s="79" t="str">
        <f>+IF(AF4813&lt;&gt;"",VLOOKUP(AF4813,NIVELES!$A$666:$B$673,2,0),"")</f>
        <v/>
      </c>
      <c r="AH4813" s="78"/>
      <c r="AI4813" s="79" t="str">
        <f>IF(AH4813&lt;&gt;"",VLOOKUP(CONCATENATE(AG4813,AH4813),NIVELES!$B$676:$C$745,2,0),"")</f>
        <v/>
      </c>
      <c r="AJ4813" s="78"/>
      <c r="AK4813" s="79" t="str">
        <f>+IF(AJ4813&lt;&gt;"",VLOOKUP(AJ4813,NIVELES!$A$816:$B$892,2,0),"")</f>
        <v/>
      </c>
      <c r="AL4813" s="78"/>
      <c r="AM4813" s="78"/>
      <c r="AN4813" s="79" t="str">
        <f>IF(AM4813&lt;&gt;"",+VLOOKUP(AM4813,NIVELES!$A$1652:$B$2466,2,0),"")</f>
        <v/>
      </c>
      <c r="AO4813" s="87"/>
      <c r="AP4813" s="88"/>
      <c r="AQ4813" s="88"/>
      <c r="AR4813" s="88"/>
      <c r="AS4813" s="88"/>
      <c r="AT4813" s="88"/>
      <c r="AU4813" s="88"/>
      <c r="AV4813" s="88"/>
      <c r="AW4813" s="88"/>
      <c r="AX4813" s="88"/>
      <c r="AY4813" s="88"/>
      <c r="AZ4813" s="88"/>
      <c r="BA4813" s="88"/>
      <c r="BB4813" s="89">
        <f t="shared" si="299"/>
        <v>0</v>
      </c>
      <c r="BC4813" s="90" t="str">
        <f t="shared" si="298"/>
        <v xml:space="preserve"> </v>
      </c>
      <c r="BD4813" s="91" t="str">
        <f t="shared" si="300"/>
        <v xml:space="preserve"> </v>
      </c>
      <c r="BE4813" s="92">
        <f t="shared" si="301"/>
        <v>0</v>
      </c>
    </row>
    <row r="4814" spans="1:57" s="74" customFormat="1" ht="50.1" customHeight="1" x14ac:dyDescent="0.2">
      <c r="A4814" s="78"/>
      <c r="B4814" s="78"/>
      <c r="C4814" s="78"/>
      <c r="D4814" s="78"/>
      <c r="E4814" s="79" t="str">
        <f>+IF(C4814&lt;&gt;"",VLOOKUP(MID(C4814,18,5),NIVELES!$A$133:$B$213,2,0),"")</f>
        <v/>
      </c>
      <c r="F4814" s="80"/>
      <c r="G4814" s="81" t="str">
        <f>+IF(F4814&lt;&gt;"",VLOOKUP(F4814,NIVELES!$A$246:$C$464,3,0),"")</f>
        <v/>
      </c>
      <c r="H4814" s="82"/>
      <c r="I4814" s="78"/>
      <c r="J4814" s="78"/>
      <c r="K4814" s="78"/>
      <c r="L4814" s="78"/>
      <c r="M4814" s="78"/>
      <c r="N4814" s="78"/>
      <c r="O4814" s="78"/>
      <c r="P4814" s="82"/>
      <c r="Q4814" s="78"/>
      <c r="R4814" s="82"/>
      <c r="S4814" s="82"/>
      <c r="T4814" s="82"/>
      <c r="U4814" s="82"/>
      <c r="V4814" s="82"/>
      <c r="W4814" s="82"/>
      <c r="X4814" s="82"/>
      <c r="Y4814" s="82"/>
      <c r="Z4814" s="82"/>
      <c r="AA4814" s="82"/>
      <c r="AB4814" s="82"/>
      <c r="AC4814" s="82"/>
      <c r="AD4814" s="85" t="str">
        <f>IF(A4814&lt;&gt;"",IF(D4814="DIRECCIÓN_DE_TRANSFERENCIAS","280 0031",VLOOKUP(C4814,NIVELES!$A$14:$B$105,2,0)),"")</f>
        <v/>
      </c>
      <c r="AE4814" s="86"/>
      <c r="AF4814" s="86"/>
      <c r="AG4814" s="79" t="str">
        <f>+IF(AF4814&lt;&gt;"",VLOOKUP(AF4814,NIVELES!$A$666:$B$673,2,0),"")</f>
        <v/>
      </c>
      <c r="AH4814" s="78"/>
      <c r="AI4814" s="79" t="str">
        <f>IF(AH4814&lt;&gt;"",VLOOKUP(CONCATENATE(AG4814,AH4814),NIVELES!$B$676:$C$745,2,0),"")</f>
        <v/>
      </c>
      <c r="AJ4814" s="78"/>
      <c r="AK4814" s="79" t="str">
        <f>+IF(AJ4814&lt;&gt;"",VLOOKUP(AJ4814,NIVELES!$A$816:$B$892,2,0),"")</f>
        <v/>
      </c>
      <c r="AL4814" s="78"/>
      <c r="AM4814" s="78"/>
      <c r="AN4814" s="79" t="str">
        <f>IF(AM4814&lt;&gt;"",+VLOOKUP(AM4814,NIVELES!$A$1652:$B$2466,2,0),"")</f>
        <v/>
      </c>
      <c r="AO4814" s="87"/>
      <c r="AP4814" s="88"/>
      <c r="AQ4814" s="88"/>
      <c r="AR4814" s="88"/>
      <c r="AS4814" s="88"/>
      <c r="AT4814" s="88"/>
      <c r="AU4814" s="88"/>
      <c r="AV4814" s="88"/>
      <c r="AW4814" s="88"/>
      <c r="AX4814" s="88"/>
      <c r="AY4814" s="88"/>
      <c r="AZ4814" s="88"/>
      <c r="BA4814" s="88"/>
      <c r="BB4814" s="89">
        <f t="shared" si="299"/>
        <v>0</v>
      </c>
      <c r="BC4814" s="90" t="str">
        <f t="shared" si="298"/>
        <v xml:space="preserve"> </v>
      </c>
      <c r="BD4814" s="91" t="str">
        <f t="shared" si="300"/>
        <v xml:space="preserve"> </v>
      </c>
      <c r="BE4814" s="92">
        <f t="shared" si="301"/>
        <v>0</v>
      </c>
    </row>
    <row r="4815" spans="1:57" s="74" customFormat="1" ht="50.1" customHeight="1" x14ac:dyDescent="0.2">
      <c r="A4815" s="78"/>
      <c r="B4815" s="78"/>
      <c r="C4815" s="78"/>
      <c r="D4815" s="78"/>
      <c r="E4815" s="79" t="str">
        <f>+IF(C4815&lt;&gt;"",VLOOKUP(MID(C4815,18,5),NIVELES!$A$133:$B$213,2,0),"")</f>
        <v/>
      </c>
      <c r="F4815" s="80"/>
      <c r="G4815" s="81" t="str">
        <f>+IF(F4815&lt;&gt;"",VLOOKUP(F4815,NIVELES!$A$246:$C$464,3,0),"")</f>
        <v/>
      </c>
      <c r="H4815" s="82"/>
      <c r="I4815" s="78"/>
      <c r="J4815" s="78"/>
      <c r="K4815" s="78"/>
      <c r="L4815" s="78"/>
      <c r="M4815" s="78"/>
      <c r="N4815" s="78"/>
      <c r="O4815" s="78"/>
      <c r="P4815" s="82"/>
      <c r="Q4815" s="78"/>
      <c r="R4815" s="82"/>
      <c r="S4815" s="82"/>
      <c r="T4815" s="82"/>
      <c r="U4815" s="82"/>
      <c r="V4815" s="82"/>
      <c r="W4815" s="82"/>
      <c r="X4815" s="82"/>
      <c r="Y4815" s="82"/>
      <c r="Z4815" s="82"/>
      <c r="AA4815" s="82"/>
      <c r="AB4815" s="82"/>
      <c r="AC4815" s="82"/>
      <c r="AD4815" s="85" t="str">
        <f>IF(A4815&lt;&gt;"",IF(D4815="DIRECCIÓN_DE_TRANSFERENCIAS","280 0031",VLOOKUP(C4815,NIVELES!$A$14:$B$105,2,0)),"")</f>
        <v/>
      </c>
      <c r="AE4815" s="86"/>
      <c r="AF4815" s="86"/>
      <c r="AG4815" s="79" t="str">
        <f>+IF(AF4815&lt;&gt;"",VLOOKUP(AF4815,NIVELES!$A$666:$B$673,2,0),"")</f>
        <v/>
      </c>
      <c r="AH4815" s="78"/>
      <c r="AI4815" s="79" t="str">
        <f>IF(AH4815&lt;&gt;"",VLOOKUP(CONCATENATE(AG4815,AH4815),NIVELES!$B$676:$C$745,2,0),"")</f>
        <v/>
      </c>
      <c r="AJ4815" s="78"/>
      <c r="AK4815" s="79" t="str">
        <f>+IF(AJ4815&lt;&gt;"",VLOOKUP(AJ4815,NIVELES!$A$816:$B$892,2,0),"")</f>
        <v/>
      </c>
      <c r="AL4815" s="78"/>
      <c r="AM4815" s="78"/>
      <c r="AN4815" s="79" t="str">
        <f>IF(AM4815&lt;&gt;"",+VLOOKUP(AM4815,NIVELES!$A$1652:$B$2466,2,0),"")</f>
        <v/>
      </c>
      <c r="AO4815" s="87"/>
      <c r="AP4815" s="88"/>
      <c r="AQ4815" s="88"/>
      <c r="AR4815" s="88"/>
      <c r="AS4815" s="88"/>
      <c r="AT4815" s="88"/>
      <c r="AU4815" s="88"/>
      <c r="AV4815" s="88"/>
      <c r="AW4815" s="88"/>
      <c r="AX4815" s="88"/>
      <c r="AY4815" s="88"/>
      <c r="AZ4815" s="88"/>
      <c r="BA4815" s="88"/>
      <c r="BB4815" s="89">
        <f t="shared" si="299"/>
        <v>0</v>
      </c>
      <c r="BC4815" s="90" t="str">
        <f t="shared" si="298"/>
        <v xml:space="preserve"> </v>
      </c>
      <c r="BD4815" s="91" t="str">
        <f t="shared" si="300"/>
        <v xml:space="preserve"> </v>
      </c>
      <c r="BE4815" s="92">
        <f t="shared" si="301"/>
        <v>0</v>
      </c>
    </row>
    <row r="4816" spans="1:57" s="74" customFormat="1" ht="50.1" customHeight="1" x14ac:dyDescent="0.2">
      <c r="A4816" s="78"/>
      <c r="B4816" s="78"/>
      <c r="C4816" s="78"/>
      <c r="D4816" s="78"/>
      <c r="E4816" s="79" t="str">
        <f>+IF(C4816&lt;&gt;"",VLOOKUP(MID(C4816,18,5),NIVELES!$A$133:$B$213,2,0),"")</f>
        <v/>
      </c>
      <c r="F4816" s="80"/>
      <c r="G4816" s="81" t="str">
        <f>+IF(F4816&lt;&gt;"",VLOOKUP(F4816,NIVELES!$A$246:$C$464,3,0),"")</f>
        <v/>
      </c>
      <c r="H4816" s="82"/>
      <c r="I4816" s="78"/>
      <c r="J4816" s="78"/>
      <c r="K4816" s="78"/>
      <c r="L4816" s="78"/>
      <c r="M4816" s="78"/>
      <c r="N4816" s="78"/>
      <c r="O4816" s="78"/>
      <c r="P4816" s="82"/>
      <c r="Q4816" s="78"/>
      <c r="R4816" s="82"/>
      <c r="S4816" s="82"/>
      <c r="T4816" s="82"/>
      <c r="U4816" s="82"/>
      <c r="V4816" s="82"/>
      <c r="W4816" s="82"/>
      <c r="X4816" s="82"/>
      <c r="Y4816" s="82"/>
      <c r="Z4816" s="82"/>
      <c r="AA4816" s="82"/>
      <c r="AB4816" s="82"/>
      <c r="AC4816" s="82"/>
      <c r="AD4816" s="85" t="str">
        <f>IF(A4816&lt;&gt;"",IF(D4816="DIRECCIÓN_DE_TRANSFERENCIAS","280 0031",VLOOKUP(C4816,NIVELES!$A$14:$B$105,2,0)),"")</f>
        <v/>
      </c>
      <c r="AE4816" s="86"/>
      <c r="AF4816" s="86"/>
      <c r="AG4816" s="79" t="str">
        <f>+IF(AF4816&lt;&gt;"",VLOOKUP(AF4816,NIVELES!$A$666:$B$673,2,0),"")</f>
        <v/>
      </c>
      <c r="AH4816" s="78"/>
      <c r="AI4816" s="79" t="str">
        <f>IF(AH4816&lt;&gt;"",VLOOKUP(CONCATENATE(AG4816,AH4816),NIVELES!$B$676:$C$745,2,0),"")</f>
        <v/>
      </c>
      <c r="AJ4816" s="78"/>
      <c r="AK4816" s="79" t="str">
        <f>+IF(AJ4816&lt;&gt;"",VLOOKUP(AJ4816,NIVELES!$A$816:$B$892,2,0),"")</f>
        <v/>
      </c>
      <c r="AL4816" s="78"/>
      <c r="AM4816" s="78"/>
      <c r="AN4816" s="79" t="str">
        <f>IF(AM4816&lt;&gt;"",+VLOOKUP(AM4816,NIVELES!$A$1652:$B$2466,2,0),"")</f>
        <v/>
      </c>
      <c r="AO4816" s="87"/>
      <c r="AP4816" s="88"/>
      <c r="AQ4816" s="88"/>
      <c r="AR4816" s="88"/>
      <c r="AS4816" s="88"/>
      <c r="AT4816" s="88"/>
      <c r="AU4816" s="88"/>
      <c r="AV4816" s="88"/>
      <c r="AW4816" s="88"/>
      <c r="AX4816" s="88"/>
      <c r="AY4816" s="88"/>
      <c r="AZ4816" s="88"/>
      <c r="BA4816" s="88"/>
      <c r="BB4816" s="89">
        <f t="shared" si="299"/>
        <v>0</v>
      </c>
      <c r="BC4816" s="90" t="str">
        <f t="shared" si="298"/>
        <v xml:space="preserve"> </v>
      </c>
      <c r="BD4816" s="91" t="str">
        <f t="shared" si="300"/>
        <v xml:space="preserve"> </v>
      </c>
      <c r="BE4816" s="92">
        <f t="shared" si="301"/>
        <v>0</v>
      </c>
    </row>
    <row r="4817" spans="1:57" s="74" customFormat="1" ht="50.1" customHeight="1" x14ac:dyDescent="0.2">
      <c r="A4817" s="78"/>
      <c r="B4817" s="78"/>
      <c r="C4817" s="78"/>
      <c r="D4817" s="78"/>
      <c r="E4817" s="79" t="str">
        <f>+IF(C4817&lt;&gt;"",VLOOKUP(MID(C4817,18,5),NIVELES!$A$133:$B$213,2,0),"")</f>
        <v/>
      </c>
      <c r="F4817" s="80"/>
      <c r="G4817" s="81" t="str">
        <f>+IF(F4817&lt;&gt;"",VLOOKUP(F4817,NIVELES!$A$246:$C$464,3,0),"")</f>
        <v/>
      </c>
      <c r="H4817" s="82"/>
      <c r="I4817" s="78"/>
      <c r="J4817" s="78"/>
      <c r="K4817" s="78"/>
      <c r="L4817" s="78"/>
      <c r="M4817" s="78"/>
      <c r="N4817" s="78"/>
      <c r="O4817" s="78"/>
      <c r="P4817" s="82"/>
      <c r="Q4817" s="78"/>
      <c r="R4817" s="82"/>
      <c r="S4817" s="82"/>
      <c r="T4817" s="82"/>
      <c r="U4817" s="82"/>
      <c r="V4817" s="82"/>
      <c r="W4817" s="82"/>
      <c r="X4817" s="82"/>
      <c r="Y4817" s="82"/>
      <c r="Z4817" s="82"/>
      <c r="AA4817" s="82"/>
      <c r="AB4817" s="82"/>
      <c r="AC4817" s="82"/>
      <c r="AD4817" s="85" t="str">
        <f>IF(A4817&lt;&gt;"",IF(D4817="DIRECCIÓN_DE_TRANSFERENCIAS","280 0031",VLOOKUP(C4817,NIVELES!$A$14:$B$105,2,0)),"")</f>
        <v/>
      </c>
      <c r="AE4817" s="86"/>
      <c r="AF4817" s="86"/>
      <c r="AG4817" s="79" t="str">
        <f>+IF(AF4817&lt;&gt;"",VLOOKUP(AF4817,NIVELES!$A$666:$B$673,2,0),"")</f>
        <v/>
      </c>
      <c r="AH4817" s="78"/>
      <c r="AI4817" s="79" t="str">
        <f>IF(AH4817&lt;&gt;"",VLOOKUP(CONCATENATE(AG4817,AH4817),NIVELES!$B$676:$C$745,2,0),"")</f>
        <v/>
      </c>
      <c r="AJ4817" s="78"/>
      <c r="AK4817" s="79" t="str">
        <f>+IF(AJ4817&lt;&gt;"",VLOOKUP(AJ4817,NIVELES!$A$816:$B$892,2,0),"")</f>
        <v/>
      </c>
      <c r="AL4817" s="78"/>
      <c r="AM4817" s="78"/>
      <c r="AN4817" s="79" t="str">
        <f>IF(AM4817&lt;&gt;"",+VLOOKUP(AM4817,NIVELES!$A$1652:$B$2466,2,0),"")</f>
        <v/>
      </c>
      <c r="AO4817" s="87"/>
      <c r="AP4817" s="88"/>
      <c r="AQ4817" s="88"/>
      <c r="AR4817" s="88"/>
      <c r="AS4817" s="88"/>
      <c r="AT4817" s="88"/>
      <c r="AU4817" s="88"/>
      <c r="AV4817" s="88"/>
      <c r="AW4817" s="88"/>
      <c r="AX4817" s="88"/>
      <c r="AY4817" s="88"/>
      <c r="AZ4817" s="88"/>
      <c r="BA4817" s="88"/>
      <c r="BB4817" s="89">
        <f t="shared" si="299"/>
        <v>0</v>
      </c>
      <c r="BC4817" s="90" t="str">
        <f t="shared" si="298"/>
        <v xml:space="preserve"> </v>
      </c>
      <c r="BD4817" s="91" t="str">
        <f t="shared" si="300"/>
        <v xml:space="preserve"> </v>
      </c>
      <c r="BE4817" s="92">
        <f t="shared" si="301"/>
        <v>0</v>
      </c>
    </row>
    <row r="4818" spans="1:57" s="74" customFormat="1" ht="50.1" customHeight="1" x14ac:dyDescent="0.2">
      <c r="A4818" s="78"/>
      <c r="B4818" s="78"/>
      <c r="C4818" s="78"/>
      <c r="D4818" s="78"/>
      <c r="E4818" s="79" t="str">
        <f>+IF(C4818&lt;&gt;"",VLOOKUP(MID(C4818,18,5),NIVELES!$A$133:$B$213,2,0),"")</f>
        <v/>
      </c>
      <c r="F4818" s="80"/>
      <c r="G4818" s="81" t="str">
        <f>+IF(F4818&lt;&gt;"",VLOOKUP(F4818,NIVELES!$A$246:$C$464,3,0),"")</f>
        <v/>
      </c>
      <c r="H4818" s="82"/>
      <c r="I4818" s="78"/>
      <c r="J4818" s="78"/>
      <c r="K4818" s="78"/>
      <c r="L4818" s="78"/>
      <c r="M4818" s="78"/>
      <c r="N4818" s="78"/>
      <c r="O4818" s="78"/>
      <c r="P4818" s="82"/>
      <c r="Q4818" s="78"/>
      <c r="R4818" s="82"/>
      <c r="S4818" s="82"/>
      <c r="T4818" s="82"/>
      <c r="U4818" s="82"/>
      <c r="V4818" s="82"/>
      <c r="W4818" s="82"/>
      <c r="X4818" s="82"/>
      <c r="Y4818" s="82"/>
      <c r="Z4818" s="82"/>
      <c r="AA4818" s="82"/>
      <c r="AB4818" s="82"/>
      <c r="AC4818" s="82"/>
      <c r="AD4818" s="85" t="str">
        <f>IF(A4818&lt;&gt;"",IF(D4818="DIRECCIÓN_DE_TRANSFERENCIAS","280 0031",VLOOKUP(C4818,NIVELES!$A$14:$B$105,2,0)),"")</f>
        <v/>
      </c>
      <c r="AE4818" s="86"/>
      <c r="AF4818" s="86"/>
      <c r="AG4818" s="79" t="str">
        <f>+IF(AF4818&lt;&gt;"",VLOOKUP(AF4818,NIVELES!$A$666:$B$673,2,0),"")</f>
        <v/>
      </c>
      <c r="AH4818" s="78"/>
      <c r="AI4818" s="79" t="str">
        <f>IF(AH4818&lt;&gt;"",VLOOKUP(CONCATENATE(AG4818,AH4818),NIVELES!$B$676:$C$745,2,0),"")</f>
        <v/>
      </c>
      <c r="AJ4818" s="78"/>
      <c r="AK4818" s="79" t="str">
        <f>+IF(AJ4818&lt;&gt;"",VLOOKUP(AJ4818,NIVELES!$A$816:$B$892,2,0),"")</f>
        <v/>
      </c>
      <c r="AL4818" s="78"/>
      <c r="AM4818" s="78"/>
      <c r="AN4818" s="79" t="str">
        <f>IF(AM4818&lt;&gt;"",+VLOOKUP(AM4818,NIVELES!$A$1652:$B$2466,2,0),"")</f>
        <v/>
      </c>
      <c r="AO4818" s="87"/>
      <c r="AP4818" s="88"/>
      <c r="AQ4818" s="88"/>
      <c r="AR4818" s="88"/>
      <c r="AS4818" s="88"/>
      <c r="AT4818" s="88"/>
      <c r="AU4818" s="88"/>
      <c r="AV4818" s="88"/>
      <c r="AW4818" s="88"/>
      <c r="AX4818" s="88"/>
      <c r="AY4818" s="88"/>
      <c r="AZ4818" s="88"/>
      <c r="BA4818" s="88"/>
      <c r="BB4818" s="89">
        <f t="shared" si="299"/>
        <v>0</v>
      </c>
      <c r="BC4818" s="90" t="str">
        <f t="shared" si="298"/>
        <v xml:space="preserve"> </v>
      </c>
      <c r="BD4818" s="91" t="str">
        <f t="shared" si="300"/>
        <v xml:space="preserve"> </v>
      </c>
      <c r="BE4818" s="92">
        <f t="shared" si="301"/>
        <v>0</v>
      </c>
    </row>
    <row r="4819" spans="1:57" s="74" customFormat="1" ht="50.1" customHeight="1" x14ac:dyDescent="0.2">
      <c r="A4819" s="78"/>
      <c r="B4819" s="78"/>
      <c r="C4819" s="78"/>
      <c r="D4819" s="78"/>
      <c r="E4819" s="79" t="str">
        <f>+IF(C4819&lt;&gt;"",VLOOKUP(MID(C4819,18,5),NIVELES!$A$133:$B$213,2,0),"")</f>
        <v/>
      </c>
      <c r="F4819" s="80"/>
      <c r="G4819" s="81" t="str">
        <f>+IF(F4819&lt;&gt;"",VLOOKUP(F4819,NIVELES!$A$246:$C$464,3,0),"")</f>
        <v/>
      </c>
      <c r="H4819" s="82"/>
      <c r="I4819" s="78"/>
      <c r="J4819" s="78"/>
      <c r="K4819" s="78"/>
      <c r="L4819" s="78"/>
      <c r="M4819" s="78"/>
      <c r="N4819" s="78"/>
      <c r="O4819" s="78"/>
      <c r="P4819" s="82"/>
      <c r="Q4819" s="78"/>
      <c r="R4819" s="82"/>
      <c r="S4819" s="82"/>
      <c r="T4819" s="82"/>
      <c r="U4819" s="82"/>
      <c r="V4819" s="82"/>
      <c r="W4819" s="82"/>
      <c r="X4819" s="82"/>
      <c r="Y4819" s="82"/>
      <c r="Z4819" s="82"/>
      <c r="AA4819" s="82"/>
      <c r="AB4819" s="82"/>
      <c r="AC4819" s="82"/>
      <c r="AD4819" s="85" t="str">
        <f>IF(A4819&lt;&gt;"",IF(D4819="DIRECCIÓN_DE_TRANSFERENCIAS","280 0031",VLOOKUP(C4819,NIVELES!$A$14:$B$105,2,0)),"")</f>
        <v/>
      </c>
      <c r="AE4819" s="86"/>
      <c r="AF4819" s="86"/>
      <c r="AG4819" s="79" t="str">
        <f>+IF(AF4819&lt;&gt;"",VLOOKUP(AF4819,NIVELES!$A$666:$B$673,2,0),"")</f>
        <v/>
      </c>
      <c r="AH4819" s="78"/>
      <c r="AI4819" s="79" t="str">
        <f>IF(AH4819&lt;&gt;"",VLOOKUP(CONCATENATE(AG4819,AH4819),NIVELES!$B$676:$C$745,2,0),"")</f>
        <v/>
      </c>
      <c r="AJ4819" s="78"/>
      <c r="AK4819" s="79" t="str">
        <f>+IF(AJ4819&lt;&gt;"",VLOOKUP(AJ4819,NIVELES!$A$816:$B$892,2,0),"")</f>
        <v/>
      </c>
      <c r="AL4819" s="78"/>
      <c r="AM4819" s="78"/>
      <c r="AN4819" s="79" t="str">
        <f>IF(AM4819&lt;&gt;"",+VLOOKUP(AM4819,NIVELES!$A$1652:$B$2466,2,0),"")</f>
        <v/>
      </c>
      <c r="AO4819" s="87"/>
      <c r="AP4819" s="88"/>
      <c r="AQ4819" s="88"/>
      <c r="AR4819" s="88"/>
      <c r="AS4819" s="88"/>
      <c r="AT4819" s="88"/>
      <c r="AU4819" s="88"/>
      <c r="AV4819" s="88"/>
      <c r="AW4819" s="88"/>
      <c r="AX4819" s="88"/>
      <c r="AY4819" s="88"/>
      <c r="AZ4819" s="88"/>
      <c r="BA4819" s="88"/>
      <c r="BB4819" s="89">
        <f t="shared" si="299"/>
        <v>0</v>
      </c>
      <c r="BC4819" s="90" t="str">
        <f t="shared" si="298"/>
        <v xml:space="preserve"> </v>
      </c>
      <c r="BD4819" s="91" t="str">
        <f t="shared" si="300"/>
        <v xml:space="preserve"> </v>
      </c>
      <c r="BE4819" s="92">
        <f t="shared" si="301"/>
        <v>0</v>
      </c>
    </row>
    <row r="4820" spans="1:57" s="74" customFormat="1" ht="50.1" customHeight="1" x14ac:dyDescent="0.2">
      <c r="A4820" s="78"/>
      <c r="B4820" s="78"/>
      <c r="C4820" s="78"/>
      <c r="D4820" s="78"/>
      <c r="E4820" s="79" t="str">
        <f>+IF(C4820&lt;&gt;"",VLOOKUP(MID(C4820,18,5),NIVELES!$A$133:$B$213,2,0),"")</f>
        <v/>
      </c>
      <c r="F4820" s="80"/>
      <c r="G4820" s="81" t="str">
        <f>+IF(F4820&lt;&gt;"",VLOOKUP(F4820,NIVELES!$A$246:$C$464,3,0),"")</f>
        <v/>
      </c>
      <c r="H4820" s="82"/>
      <c r="I4820" s="78"/>
      <c r="J4820" s="78"/>
      <c r="K4820" s="78"/>
      <c r="L4820" s="78"/>
      <c r="M4820" s="78"/>
      <c r="N4820" s="78"/>
      <c r="O4820" s="78"/>
      <c r="P4820" s="82"/>
      <c r="Q4820" s="78"/>
      <c r="R4820" s="82"/>
      <c r="S4820" s="82"/>
      <c r="T4820" s="82"/>
      <c r="U4820" s="82"/>
      <c r="V4820" s="82"/>
      <c r="W4820" s="82"/>
      <c r="X4820" s="82"/>
      <c r="Y4820" s="82"/>
      <c r="Z4820" s="82"/>
      <c r="AA4820" s="82"/>
      <c r="AB4820" s="82"/>
      <c r="AC4820" s="82"/>
      <c r="AD4820" s="85" t="str">
        <f>IF(A4820&lt;&gt;"",IF(D4820="DIRECCIÓN_DE_TRANSFERENCIAS","280 0031",VLOOKUP(C4820,NIVELES!$A$14:$B$105,2,0)),"")</f>
        <v/>
      </c>
      <c r="AE4820" s="86"/>
      <c r="AF4820" s="86"/>
      <c r="AG4820" s="79" t="str">
        <f>+IF(AF4820&lt;&gt;"",VLOOKUP(AF4820,NIVELES!$A$666:$B$673,2,0),"")</f>
        <v/>
      </c>
      <c r="AH4820" s="78"/>
      <c r="AI4820" s="79" t="str">
        <f>IF(AH4820&lt;&gt;"",VLOOKUP(CONCATENATE(AG4820,AH4820),NIVELES!$B$676:$C$745,2,0),"")</f>
        <v/>
      </c>
      <c r="AJ4820" s="78"/>
      <c r="AK4820" s="79" t="str">
        <f>+IF(AJ4820&lt;&gt;"",VLOOKUP(AJ4820,NIVELES!$A$816:$B$892,2,0),"")</f>
        <v/>
      </c>
      <c r="AL4820" s="78"/>
      <c r="AM4820" s="78"/>
      <c r="AN4820" s="79" t="str">
        <f>IF(AM4820&lt;&gt;"",+VLOOKUP(AM4820,NIVELES!$A$1652:$B$2466,2,0),"")</f>
        <v/>
      </c>
      <c r="AO4820" s="87"/>
      <c r="AP4820" s="88"/>
      <c r="AQ4820" s="88"/>
      <c r="AR4820" s="88"/>
      <c r="AS4820" s="88"/>
      <c r="AT4820" s="88"/>
      <c r="AU4820" s="88"/>
      <c r="AV4820" s="88"/>
      <c r="AW4820" s="88"/>
      <c r="AX4820" s="88"/>
      <c r="AY4820" s="88"/>
      <c r="AZ4820" s="88"/>
      <c r="BA4820" s="88"/>
      <c r="BB4820" s="89">
        <f t="shared" si="299"/>
        <v>0</v>
      </c>
      <c r="BC4820" s="90" t="str">
        <f t="shared" si="298"/>
        <v xml:space="preserve"> </v>
      </c>
      <c r="BD4820" s="91" t="str">
        <f t="shared" si="300"/>
        <v xml:space="preserve"> </v>
      </c>
      <c r="BE4820" s="92">
        <f t="shared" si="301"/>
        <v>0</v>
      </c>
    </row>
    <row r="4821" spans="1:57" s="74" customFormat="1" ht="50.1" customHeight="1" x14ac:dyDescent="0.2">
      <c r="A4821" s="78"/>
      <c r="B4821" s="78"/>
      <c r="C4821" s="78"/>
      <c r="D4821" s="78"/>
      <c r="E4821" s="79" t="str">
        <f>+IF(C4821&lt;&gt;"",VLOOKUP(MID(C4821,18,5),NIVELES!$A$133:$B$213,2,0),"")</f>
        <v/>
      </c>
      <c r="F4821" s="80"/>
      <c r="G4821" s="81" t="str">
        <f>+IF(F4821&lt;&gt;"",VLOOKUP(F4821,NIVELES!$A$246:$C$464,3,0),"")</f>
        <v/>
      </c>
      <c r="H4821" s="82"/>
      <c r="I4821" s="78"/>
      <c r="J4821" s="78"/>
      <c r="K4821" s="78"/>
      <c r="L4821" s="78"/>
      <c r="M4821" s="78"/>
      <c r="N4821" s="78"/>
      <c r="O4821" s="78"/>
      <c r="P4821" s="82"/>
      <c r="Q4821" s="78"/>
      <c r="R4821" s="82"/>
      <c r="S4821" s="82"/>
      <c r="T4821" s="82"/>
      <c r="U4821" s="82"/>
      <c r="V4821" s="82"/>
      <c r="W4821" s="82"/>
      <c r="X4821" s="82"/>
      <c r="Y4821" s="82"/>
      <c r="Z4821" s="82"/>
      <c r="AA4821" s="82"/>
      <c r="AB4821" s="82"/>
      <c r="AC4821" s="82"/>
      <c r="AD4821" s="85" t="str">
        <f>IF(A4821&lt;&gt;"",IF(D4821="DIRECCIÓN_DE_TRANSFERENCIAS","280 0031",VLOOKUP(C4821,NIVELES!$A$14:$B$105,2,0)),"")</f>
        <v/>
      </c>
      <c r="AE4821" s="86"/>
      <c r="AF4821" s="86"/>
      <c r="AG4821" s="79" t="str">
        <f>+IF(AF4821&lt;&gt;"",VLOOKUP(AF4821,NIVELES!$A$666:$B$673,2,0),"")</f>
        <v/>
      </c>
      <c r="AH4821" s="78"/>
      <c r="AI4821" s="79" t="str">
        <f>IF(AH4821&lt;&gt;"",VLOOKUP(CONCATENATE(AG4821,AH4821),NIVELES!$B$676:$C$745,2,0),"")</f>
        <v/>
      </c>
      <c r="AJ4821" s="78"/>
      <c r="AK4821" s="79" t="str">
        <f>+IF(AJ4821&lt;&gt;"",VLOOKUP(AJ4821,NIVELES!$A$816:$B$892,2,0),"")</f>
        <v/>
      </c>
      <c r="AL4821" s="78"/>
      <c r="AM4821" s="78"/>
      <c r="AN4821" s="79" t="str">
        <f>IF(AM4821&lt;&gt;"",+VLOOKUP(AM4821,NIVELES!$A$1652:$B$2466,2,0),"")</f>
        <v/>
      </c>
      <c r="AO4821" s="87"/>
      <c r="AP4821" s="88"/>
      <c r="AQ4821" s="88"/>
      <c r="AR4821" s="88"/>
      <c r="AS4821" s="88"/>
      <c r="AT4821" s="88"/>
      <c r="AU4821" s="88"/>
      <c r="AV4821" s="88"/>
      <c r="AW4821" s="88"/>
      <c r="AX4821" s="88"/>
      <c r="AY4821" s="88"/>
      <c r="AZ4821" s="88"/>
      <c r="BA4821" s="88"/>
      <c r="BB4821" s="89">
        <f t="shared" si="299"/>
        <v>0</v>
      </c>
      <c r="BC4821" s="90" t="str">
        <f t="shared" si="298"/>
        <v xml:space="preserve"> </v>
      </c>
      <c r="BD4821" s="91" t="str">
        <f t="shared" si="300"/>
        <v xml:space="preserve"> </v>
      </c>
      <c r="BE4821" s="92">
        <f t="shared" si="301"/>
        <v>0</v>
      </c>
    </row>
    <row r="4822" spans="1:57" s="74" customFormat="1" ht="50.1" customHeight="1" x14ac:dyDescent="0.2">
      <c r="A4822" s="78"/>
      <c r="B4822" s="78"/>
      <c r="C4822" s="78"/>
      <c r="D4822" s="78"/>
      <c r="E4822" s="79" t="str">
        <f>+IF(C4822&lt;&gt;"",VLOOKUP(MID(C4822,18,5),NIVELES!$A$133:$B$213,2,0),"")</f>
        <v/>
      </c>
      <c r="F4822" s="80"/>
      <c r="G4822" s="81" t="str">
        <f>+IF(F4822&lt;&gt;"",VLOOKUP(F4822,NIVELES!$A$246:$C$464,3,0),"")</f>
        <v/>
      </c>
      <c r="H4822" s="82"/>
      <c r="I4822" s="78"/>
      <c r="J4822" s="78"/>
      <c r="K4822" s="78"/>
      <c r="L4822" s="78"/>
      <c r="M4822" s="78"/>
      <c r="N4822" s="78"/>
      <c r="O4822" s="78"/>
      <c r="P4822" s="82"/>
      <c r="Q4822" s="78"/>
      <c r="R4822" s="82"/>
      <c r="S4822" s="82"/>
      <c r="T4822" s="82"/>
      <c r="U4822" s="82"/>
      <c r="V4822" s="82"/>
      <c r="W4822" s="82"/>
      <c r="X4822" s="82"/>
      <c r="Y4822" s="82"/>
      <c r="Z4822" s="82"/>
      <c r="AA4822" s="82"/>
      <c r="AB4822" s="82"/>
      <c r="AC4822" s="82"/>
      <c r="AD4822" s="85" t="str">
        <f>IF(A4822&lt;&gt;"",IF(D4822="DIRECCIÓN_DE_TRANSFERENCIAS","280 0031",VLOOKUP(C4822,NIVELES!$A$14:$B$105,2,0)),"")</f>
        <v/>
      </c>
      <c r="AE4822" s="86"/>
      <c r="AF4822" s="86"/>
      <c r="AG4822" s="79" t="str">
        <f>+IF(AF4822&lt;&gt;"",VLOOKUP(AF4822,NIVELES!$A$666:$B$673,2,0),"")</f>
        <v/>
      </c>
      <c r="AH4822" s="78"/>
      <c r="AI4822" s="79" t="str">
        <f>IF(AH4822&lt;&gt;"",VLOOKUP(CONCATENATE(AG4822,AH4822),NIVELES!$B$676:$C$745,2,0),"")</f>
        <v/>
      </c>
      <c r="AJ4822" s="78"/>
      <c r="AK4822" s="79" t="str">
        <f>+IF(AJ4822&lt;&gt;"",VLOOKUP(AJ4822,NIVELES!$A$816:$B$892,2,0),"")</f>
        <v/>
      </c>
      <c r="AL4822" s="78"/>
      <c r="AM4822" s="78"/>
      <c r="AN4822" s="79" t="str">
        <f>IF(AM4822&lt;&gt;"",+VLOOKUP(AM4822,NIVELES!$A$1652:$B$2466,2,0),"")</f>
        <v/>
      </c>
      <c r="AO4822" s="87"/>
      <c r="AP4822" s="88"/>
      <c r="AQ4822" s="88"/>
      <c r="AR4822" s="88"/>
      <c r="AS4822" s="88"/>
      <c r="AT4822" s="88"/>
      <c r="AU4822" s="88"/>
      <c r="AV4822" s="88"/>
      <c r="AW4822" s="88"/>
      <c r="AX4822" s="88"/>
      <c r="AY4822" s="88"/>
      <c r="AZ4822" s="88"/>
      <c r="BA4822" s="88"/>
      <c r="BB4822" s="89">
        <f t="shared" si="299"/>
        <v>0</v>
      </c>
      <c r="BC4822" s="90" t="str">
        <f t="shared" si="298"/>
        <v xml:space="preserve"> </v>
      </c>
      <c r="BD4822" s="91" t="str">
        <f t="shared" si="300"/>
        <v xml:space="preserve"> </v>
      </c>
      <c r="BE4822" s="92">
        <f t="shared" si="301"/>
        <v>0</v>
      </c>
    </row>
    <row r="4823" spans="1:57" s="74" customFormat="1" ht="50.1" customHeight="1" x14ac:dyDescent="0.2">
      <c r="A4823" s="78"/>
      <c r="B4823" s="78"/>
      <c r="C4823" s="78"/>
      <c r="D4823" s="78"/>
      <c r="E4823" s="79" t="str">
        <f>+IF(C4823&lt;&gt;"",VLOOKUP(MID(C4823,18,5),NIVELES!$A$133:$B$213,2,0),"")</f>
        <v/>
      </c>
      <c r="F4823" s="80"/>
      <c r="G4823" s="81" t="str">
        <f>+IF(F4823&lt;&gt;"",VLOOKUP(F4823,NIVELES!$A$246:$C$464,3,0),"")</f>
        <v/>
      </c>
      <c r="H4823" s="82"/>
      <c r="I4823" s="78"/>
      <c r="J4823" s="78"/>
      <c r="K4823" s="78"/>
      <c r="L4823" s="78"/>
      <c r="M4823" s="78"/>
      <c r="N4823" s="78"/>
      <c r="O4823" s="78"/>
      <c r="P4823" s="82"/>
      <c r="Q4823" s="78"/>
      <c r="R4823" s="82"/>
      <c r="S4823" s="82"/>
      <c r="T4823" s="82"/>
      <c r="U4823" s="82"/>
      <c r="V4823" s="82"/>
      <c r="W4823" s="82"/>
      <c r="X4823" s="82"/>
      <c r="Y4823" s="82"/>
      <c r="Z4823" s="82"/>
      <c r="AA4823" s="82"/>
      <c r="AB4823" s="82"/>
      <c r="AC4823" s="82"/>
      <c r="AD4823" s="85" t="str">
        <f>IF(A4823&lt;&gt;"",IF(D4823="DIRECCIÓN_DE_TRANSFERENCIAS","280 0031",VLOOKUP(C4823,NIVELES!$A$14:$B$105,2,0)),"")</f>
        <v/>
      </c>
      <c r="AE4823" s="86"/>
      <c r="AF4823" s="86"/>
      <c r="AG4823" s="79" t="str">
        <f>+IF(AF4823&lt;&gt;"",VLOOKUP(AF4823,NIVELES!$A$666:$B$673,2,0),"")</f>
        <v/>
      </c>
      <c r="AH4823" s="78"/>
      <c r="AI4823" s="79" t="str">
        <f>IF(AH4823&lt;&gt;"",VLOOKUP(CONCATENATE(AG4823,AH4823),NIVELES!$B$676:$C$745,2,0),"")</f>
        <v/>
      </c>
      <c r="AJ4823" s="78"/>
      <c r="AK4823" s="79" t="str">
        <f>+IF(AJ4823&lt;&gt;"",VLOOKUP(AJ4823,NIVELES!$A$816:$B$892,2,0),"")</f>
        <v/>
      </c>
      <c r="AL4823" s="78"/>
      <c r="AM4823" s="78"/>
      <c r="AN4823" s="79" t="str">
        <f>IF(AM4823&lt;&gt;"",+VLOOKUP(AM4823,NIVELES!$A$1652:$B$2466,2,0),"")</f>
        <v/>
      </c>
      <c r="AO4823" s="87"/>
      <c r="AP4823" s="88"/>
      <c r="AQ4823" s="88"/>
      <c r="AR4823" s="88"/>
      <c r="AS4823" s="88"/>
      <c r="AT4823" s="88"/>
      <c r="AU4823" s="88"/>
      <c r="AV4823" s="88"/>
      <c r="AW4823" s="88"/>
      <c r="AX4823" s="88"/>
      <c r="AY4823" s="88"/>
      <c r="AZ4823" s="88"/>
      <c r="BA4823" s="88"/>
      <c r="BB4823" s="89">
        <f t="shared" si="299"/>
        <v>0</v>
      </c>
      <c r="BC4823" s="90" t="str">
        <f t="shared" si="298"/>
        <v xml:space="preserve"> </v>
      </c>
      <c r="BD4823" s="91" t="str">
        <f t="shared" si="300"/>
        <v xml:space="preserve"> </v>
      </c>
      <c r="BE4823" s="92">
        <f t="shared" si="301"/>
        <v>0</v>
      </c>
    </row>
    <row r="4824" spans="1:57" s="74" customFormat="1" ht="50.1" customHeight="1" x14ac:dyDescent="0.2">
      <c r="A4824" s="78"/>
      <c r="B4824" s="78"/>
      <c r="C4824" s="78"/>
      <c r="D4824" s="78"/>
      <c r="E4824" s="79" t="str">
        <f>+IF(C4824&lt;&gt;"",VLOOKUP(MID(C4824,18,5),NIVELES!$A$133:$B$213,2,0),"")</f>
        <v/>
      </c>
      <c r="F4824" s="80"/>
      <c r="G4824" s="81" t="str">
        <f>+IF(F4824&lt;&gt;"",VLOOKUP(F4824,NIVELES!$A$246:$C$464,3,0),"")</f>
        <v/>
      </c>
      <c r="H4824" s="82"/>
      <c r="I4824" s="78"/>
      <c r="J4824" s="78"/>
      <c r="K4824" s="78"/>
      <c r="L4824" s="78"/>
      <c r="M4824" s="78"/>
      <c r="N4824" s="78"/>
      <c r="O4824" s="78"/>
      <c r="P4824" s="82"/>
      <c r="Q4824" s="78"/>
      <c r="R4824" s="82"/>
      <c r="S4824" s="82"/>
      <c r="T4824" s="82"/>
      <c r="U4824" s="82"/>
      <c r="V4824" s="82"/>
      <c r="W4824" s="82"/>
      <c r="X4824" s="82"/>
      <c r="Y4824" s="82"/>
      <c r="Z4824" s="82"/>
      <c r="AA4824" s="82"/>
      <c r="AB4824" s="82"/>
      <c r="AC4824" s="82"/>
      <c r="AD4824" s="85" t="str">
        <f>IF(A4824&lt;&gt;"",IF(D4824="DIRECCIÓN_DE_TRANSFERENCIAS","280 0031",VLOOKUP(C4824,NIVELES!$A$14:$B$105,2,0)),"")</f>
        <v/>
      </c>
      <c r="AE4824" s="86"/>
      <c r="AF4824" s="86"/>
      <c r="AG4824" s="79" t="str">
        <f>+IF(AF4824&lt;&gt;"",VLOOKUP(AF4824,NIVELES!$A$666:$B$673,2,0),"")</f>
        <v/>
      </c>
      <c r="AH4824" s="78"/>
      <c r="AI4824" s="79" t="str">
        <f>IF(AH4824&lt;&gt;"",VLOOKUP(CONCATENATE(AG4824,AH4824),NIVELES!$B$676:$C$745,2,0),"")</f>
        <v/>
      </c>
      <c r="AJ4824" s="78"/>
      <c r="AK4824" s="79" t="str">
        <f>+IF(AJ4824&lt;&gt;"",VLOOKUP(AJ4824,NIVELES!$A$816:$B$892,2,0),"")</f>
        <v/>
      </c>
      <c r="AL4824" s="78"/>
      <c r="AM4824" s="78"/>
      <c r="AN4824" s="79" t="str">
        <f>IF(AM4824&lt;&gt;"",+VLOOKUP(AM4824,NIVELES!$A$1652:$B$2466,2,0),"")</f>
        <v/>
      </c>
      <c r="AO4824" s="87"/>
      <c r="AP4824" s="88"/>
      <c r="AQ4824" s="88"/>
      <c r="AR4824" s="88"/>
      <c r="AS4824" s="88"/>
      <c r="AT4824" s="88"/>
      <c r="AU4824" s="88"/>
      <c r="AV4824" s="88"/>
      <c r="AW4824" s="88"/>
      <c r="AX4824" s="88"/>
      <c r="AY4824" s="88"/>
      <c r="AZ4824" s="88"/>
      <c r="BA4824" s="88"/>
      <c r="BB4824" s="89">
        <f t="shared" si="299"/>
        <v>0</v>
      </c>
      <c r="BC4824" s="90" t="str">
        <f t="shared" si="298"/>
        <v xml:space="preserve"> </v>
      </c>
      <c r="BD4824" s="91" t="str">
        <f t="shared" si="300"/>
        <v xml:space="preserve"> </v>
      </c>
      <c r="BE4824" s="92">
        <f t="shared" si="301"/>
        <v>0</v>
      </c>
    </row>
    <row r="4825" spans="1:57" s="74" customFormat="1" ht="50.1" customHeight="1" x14ac:dyDescent="0.2">
      <c r="A4825" s="78"/>
      <c r="B4825" s="78"/>
      <c r="C4825" s="78"/>
      <c r="D4825" s="78"/>
      <c r="E4825" s="79" t="str">
        <f>+IF(C4825&lt;&gt;"",VLOOKUP(MID(C4825,18,5),NIVELES!$A$133:$B$213,2,0),"")</f>
        <v/>
      </c>
      <c r="F4825" s="80"/>
      <c r="G4825" s="81" t="str">
        <f>+IF(F4825&lt;&gt;"",VLOOKUP(F4825,NIVELES!$A$246:$C$464,3,0),"")</f>
        <v/>
      </c>
      <c r="H4825" s="82"/>
      <c r="I4825" s="78"/>
      <c r="J4825" s="78"/>
      <c r="K4825" s="78"/>
      <c r="L4825" s="78"/>
      <c r="M4825" s="78"/>
      <c r="N4825" s="78"/>
      <c r="O4825" s="78"/>
      <c r="P4825" s="82"/>
      <c r="Q4825" s="78"/>
      <c r="R4825" s="82"/>
      <c r="S4825" s="82"/>
      <c r="T4825" s="82"/>
      <c r="U4825" s="82"/>
      <c r="V4825" s="82"/>
      <c r="W4825" s="82"/>
      <c r="X4825" s="82"/>
      <c r="Y4825" s="82"/>
      <c r="Z4825" s="82"/>
      <c r="AA4825" s="82"/>
      <c r="AB4825" s="82"/>
      <c r="AC4825" s="82"/>
      <c r="AD4825" s="85" t="str">
        <f>IF(A4825&lt;&gt;"",IF(D4825="DIRECCIÓN_DE_TRANSFERENCIAS","280 0031",VLOOKUP(C4825,NIVELES!$A$14:$B$105,2,0)),"")</f>
        <v/>
      </c>
      <c r="AE4825" s="86"/>
      <c r="AF4825" s="86"/>
      <c r="AG4825" s="79" t="str">
        <f>+IF(AF4825&lt;&gt;"",VLOOKUP(AF4825,NIVELES!$A$666:$B$673,2,0),"")</f>
        <v/>
      </c>
      <c r="AH4825" s="78"/>
      <c r="AI4825" s="79" t="str">
        <f>IF(AH4825&lt;&gt;"",VLOOKUP(CONCATENATE(AG4825,AH4825),NIVELES!$B$676:$C$745,2,0),"")</f>
        <v/>
      </c>
      <c r="AJ4825" s="78"/>
      <c r="AK4825" s="79" t="str">
        <f>+IF(AJ4825&lt;&gt;"",VLOOKUP(AJ4825,NIVELES!$A$816:$B$892,2,0),"")</f>
        <v/>
      </c>
      <c r="AL4825" s="78"/>
      <c r="AM4825" s="78"/>
      <c r="AN4825" s="79" t="str">
        <f>IF(AM4825&lt;&gt;"",+VLOOKUP(AM4825,NIVELES!$A$1652:$B$2466,2,0),"")</f>
        <v/>
      </c>
      <c r="AO4825" s="87"/>
      <c r="AP4825" s="88"/>
      <c r="AQ4825" s="88"/>
      <c r="AR4825" s="88"/>
      <c r="AS4825" s="88"/>
      <c r="AT4825" s="88"/>
      <c r="AU4825" s="88"/>
      <c r="AV4825" s="88"/>
      <c r="AW4825" s="88"/>
      <c r="AX4825" s="88"/>
      <c r="AY4825" s="88"/>
      <c r="AZ4825" s="88"/>
      <c r="BA4825" s="88"/>
      <c r="BB4825" s="89">
        <f t="shared" si="299"/>
        <v>0</v>
      </c>
      <c r="BC4825" s="90" t="str">
        <f t="shared" si="298"/>
        <v xml:space="preserve"> </v>
      </c>
      <c r="BD4825" s="91" t="str">
        <f t="shared" si="300"/>
        <v xml:space="preserve"> </v>
      </c>
      <c r="BE4825" s="92">
        <f t="shared" si="301"/>
        <v>0</v>
      </c>
    </row>
    <row r="4826" spans="1:57" s="74" customFormat="1" ht="50.1" customHeight="1" x14ac:dyDescent="0.2">
      <c r="A4826" s="78"/>
      <c r="B4826" s="78"/>
      <c r="C4826" s="78"/>
      <c r="D4826" s="78"/>
      <c r="E4826" s="79" t="str">
        <f>+IF(C4826&lt;&gt;"",VLOOKUP(MID(C4826,18,5),NIVELES!$A$133:$B$213,2,0),"")</f>
        <v/>
      </c>
      <c r="F4826" s="80"/>
      <c r="G4826" s="81" t="str">
        <f>+IF(F4826&lt;&gt;"",VLOOKUP(F4826,NIVELES!$A$246:$C$464,3,0),"")</f>
        <v/>
      </c>
      <c r="H4826" s="82"/>
      <c r="I4826" s="78"/>
      <c r="J4826" s="78"/>
      <c r="K4826" s="78"/>
      <c r="L4826" s="78"/>
      <c r="M4826" s="78"/>
      <c r="N4826" s="78"/>
      <c r="O4826" s="78"/>
      <c r="P4826" s="82"/>
      <c r="Q4826" s="78"/>
      <c r="R4826" s="82"/>
      <c r="S4826" s="82"/>
      <c r="T4826" s="82"/>
      <c r="U4826" s="82"/>
      <c r="V4826" s="82"/>
      <c r="W4826" s="82"/>
      <c r="X4826" s="82"/>
      <c r="Y4826" s="82"/>
      <c r="Z4826" s="82"/>
      <c r="AA4826" s="82"/>
      <c r="AB4826" s="82"/>
      <c r="AC4826" s="82"/>
      <c r="AD4826" s="85" t="str">
        <f>IF(A4826&lt;&gt;"",IF(D4826="DIRECCIÓN_DE_TRANSFERENCIAS","280 0031",VLOOKUP(C4826,NIVELES!$A$14:$B$105,2,0)),"")</f>
        <v/>
      </c>
      <c r="AE4826" s="86"/>
      <c r="AF4826" s="86"/>
      <c r="AG4826" s="79" t="str">
        <f>+IF(AF4826&lt;&gt;"",VLOOKUP(AF4826,NIVELES!$A$666:$B$673,2,0),"")</f>
        <v/>
      </c>
      <c r="AH4826" s="78"/>
      <c r="AI4826" s="79" t="str">
        <f>IF(AH4826&lt;&gt;"",VLOOKUP(CONCATENATE(AG4826,AH4826),NIVELES!$B$676:$C$745,2,0),"")</f>
        <v/>
      </c>
      <c r="AJ4826" s="78"/>
      <c r="AK4826" s="79" t="str">
        <f>+IF(AJ4826&lt;&gt;"",VLOOKUP(AJ4826,NIVELES!$A$816:$B$892,2,0),"")</f>
        <v/>
      </c>
      <c r="AL4826" s="78"/>
      <c r="AM4826" s="78"/>
      <c r="AN4826" s="79" t="str">
        <f>IF(AM4826&lt;&gt;"",+VLOOKUP(AM4826,NIVELES!$A$1652:$B$2466,2,0),"")</f>
        <v/>
      </c>
      <c r="AO4826" s="87"/>
      <c r="AP4826" s="88"/>
      <c r="AQ4826" s="88"/>
      <c r="AR4826" s="88"/>
      <c r="AS4826" s="88"/>
      <c r="AT4826" s="88"/>
      <c r="AU4826" s="88"/>
      <c r="AV4826" s="88"/>
      <c r="AW4826" s="88"/>
      <c r="AX4826" s="88"/>
      <c r="AY4826" s="88"/>
      <c r="AZ4826" s="88"/>
      <c r="BA4826" s="88"/>
      <c r="BB4826" s="89">
        <f t="shared" si="299"/>
        <v>0</v>
      </c>
      <c r="BC4826" s="90" t="str">
        <f t="shared" si="298"/>
        <v xml:space="preserve"> </v>
      </c>
      <c r="BD4826" s="91" t="str">
        <f t="shared" si="300"/>
        <v xml:space="preserve"> </v>
      </c>
      <c r="BE4826" s="92">
        <f t="shared" si="301"/>
        <v>0</v>
      </c>
    </row>
    <row r="4827" spans="1:57" s="74" customFormat="1" ht="50.1" customHeight="1" x14ac:dyDescent="0.2">
      <c r="A4827" s="78"/>
      <c r="B4827" s="78"/>
      <c r="C4827" s="78"/>
      <c r="D4827" s="78"/>
      <c r="E4827" s="79" t="str">
        <f>+IF(C4827&lt;&gt;"",VLOOKUP(MID(C4827,18,5),NIVELES!$A$133:$B$213,2,0),"")</f>
        <v/>
      </c>
      <c r="F4827" s="80"/>
      <c r="G4827" s="81" t="str">
        <f>+IF(F4827&lt;&gt;"",VLOOKUP(F4827,NIVELES!$A$246:$C$464,3,0),"")</f>
        <v/>
      </c>
      <c r="H4827" s="82"/>
      <c r="I4827" s="78"/>
      <c r="J4827" s="78"/>
      <c r="K4827" s="78"/>
      <c r="L4827" s="78"/>
      <c r="M4827" s="78"/>
      <c r="N4827" s="78"/>
      <c r="O4827" s="78"/>
      <c r="P4827" s="82"/>
      <c r="Q4827" s="78"/>
      <c r="R4827" s="82"/>
      <c r="S4827" s="82"/>
      <c r="T4827" s="82"/>
      <c r="U4827" s="82"/>
      <c r="V4827" s="82"/>
      <c r="W4827" s="82"/>
      <c r="X4827" s="82"/>
      <c r="Y4827" s="82"/>
      <c r="Z4827" s="82"/>
      <c r="AA4827" s="82"/>
      <c r="AB4827" s="82"/>
      <c r="AC4827" s="82"/>
      <c r="AD4827" s="85" t="str">
        <f>IF(A4827&lt;&gt;"",IF(D4827="DIRECCIÓN_DE_TRANSFERENCIAS","280 0031",VLOOKUP(C4827,NIVELES!$A$14:$B$105,2,0)),"")</f>
        <v/>
      </c>
      <c r="AE4827" s="86"/>
      <c r="AF4827" s="86"/>
      <c r="AG4827" s="79" t="str">
        <f>+IF(AF4827&lt;&gt;"",VLOOKUP(AF4827,NIVELES!$A$666:$B$673,2,0),"")</f>
        <v/>
      </c>
      <c r="AH4827" s="78"/>
      <c r="AI4827" s="79" t="str">
        <f>IF(AH4827&lt;&gt;"",VLOOKUP(CONCATENATE(AG4827,AH4827),NIVELES!$B$676:$C$745,2,0),"")</f>
        <v/>
      </c>
      <c r="AJ4827" s="78"/>
      <c r="AK4827" s="79" t="str">
        <f>+IF(AJ4827&lt;&gt;"",VLOOKUP(AJ4827,NIVELES!$A$816:$B$892,2,0),"")</f>
        <v/>
      </c>
      <c r="AL4827" s="78"/>
      <c r="AM4827" s="78"/>
      <c r="AN4827" s="79" t="str">
        <f>IF(AM4827&lt;&gt;"",+VLOOKUP(AM4827,NIVELES!$A$1652:$B$2466,2,0),"")</f>
        <v/>
      </c>
      <c r="AO4827" s="87"/>
      <c r="AP4827" s="88"/>
      <c r="AQ4827" s="88"/>
      <c r="AR4827" s="88"/>
      <c r="AS4827" s="88"/>
      <c r="AT4827" s="88"/>
      <c r="AU4827" s="88"/>
      <c r="AV4827" s="88"/>
      <c r="AW4827" s="88"/>
      <c r="AX4827" s="88"/>
      <c r="AY4827" s="88"/>
      <c r="AZ4827" s="88"/>
      <c r="BA4827" s="88"/>
      <c r="BB4827" s="89">
        <f t="shared" si="299"/>
        <v>0</v>
      </c>
      <c r="BC4827" s="90" t="str">
        <f t="shared" si="298"/>
        <v xml:space="preserve"> </v>
      </c>
      <c r="BD4827" s="91" t="str">
        <f t="shared" si="300"/>
        <v xml:space="preserve"> </v>
      </c>
      <c r="BE4827" s="92">
        <f t="shared" si="301"/>
        <v>0</v>
      </c>
    </row>
    <row r="4828" spans="1:57" s="74" customFormat="1" ht="50.1" customHeight="1" x14ac:dyDescent="0.2">
      <c r="A4828" s="78"/>
      <c r="B4828" s="78"/>
      <c r="C4828" s="78"/>
      <c r="D4828" s="78"/>
      <c r="E4828" s="79" t="str">
        <f>+IF(C4828&lt;&gt;"",VLOOKUP(MID(C4828,18,5),NIVELES!$A$133:$B$213,2,0),"")</f>
        <v/>
      </c>
      <c r="F4828" s="80"/>
      <c r="G4828" s="81" t="str">
        <f>+IF(F4828&lt;&gt;"",VLOOKUP(F4828,NIVELES!$A$246:$C$464,3,0),"")</f>
        <v/>
      </c>
      <c r="H4828" s="82"/>
      <c r="I4828" s="78"/>
      <c r="J4828" s="78"/>
      <c r="K4828" s="78"/>
      <c r="L4828" s="78"/>
      <c r="M4828" s="78"/>
      <c r="N4828" s="78"/>
      <c r="O4828" s="78"/>
      <c r="P4828" s="82"/>
      <c r="Q4828" s="78"/>
      <c r="R4828" s="82"/>
      <c r="S4828" s="82"/>
      <c r="T4828" s="82"/>
      <c r="U4828" s="82"/>
      <c r="V4828" s="82"/>
      <c r="W4828" s="82"/>
      <c r="X4828" s="82"/>
      <c r="Y4828" s="82"/>
      <c r="Z4828" s="82"/>
      <c r="AA4828" s="82"/>
      <c r="AB4828" s="82"/>
      <c r="AC4828" s="82"/>
      <c r="AD4828" s="85" t="str">
        <f>IF(A4828&lt;&gt;"",IF(D4828="DIRECCIÓN_DE_TRANSFERENCIAS","280 0031",VLOOKUP(C4828,NIVELES!$A$14:$B$105,2,0)),"")</f>
        <v/>
      </c>
      <c r="AE4828" s="86"/>
      <c r="AF4828" s="86"/>
      <c r="AG4828" s="79" t="str">
        <f>+IF(AF4828&lt;&gt;"",VLOOKUP(AF4828,NIVELES!$A$666:$B$673,2,0),"")</f>
        <v/>
      </c>
      <c r="AH4828" s="78"/>
      <c r="AI4828" s="79" t="str">
        <f>IF(AH4828&lt;&gt;"",VLOOKUP(CONCATENATE(AG4828,AH4828),NIVELES!$B$676:$C$745,2,0),"")</f>
        <v/>
      </c>
      <c r="AJ4828" s="78"/>
      <c r="AK4828" s="79" t="str">
        <f>+IF(AJ4828&lt;&gt;"",VLOOKUP(AJ4828,NIVELES!$A$816:$B$892,2,0),"")</f>
        <v/>
      </c>
      <c r="AL4828" s="78"/>
      <c r="AM4828" s="78"/>
      <c r="AN4828" s="79" t="str">
        <f>IF(AM4828&lt;&gt;"",+VLOOKUP(AM4828,NIVELES!$A$1652:$B$2466,2,0),"")</f>
        <v/>
      </c>
      <c r="AO4828" s="87"/>
      <c r="AP4828" s="88"/>
      <c r="AQ4828" s="88"/>
      <c r="AR4828" s="88"/>
      <c r="AS4828" s="88"/>
      <c r="AT4828" s="88"/>
      <c r="AU4828" s="88"/>
      <c r="AV4828" s="88"/>
      <c r="AW4828" s="88"/>
      <c r="AX4828" s="88"/>
      <c r="AY4828" s="88"/>
      <c r="AZ4828" s="88"/>
      <c r="BA4828" s="88"/>
      <c r="BB4828" s="89">
        <f t="shared" si="299"/>
        <v>0</v>
      </c>
      <c r="BC4828" s="90" t="str">
        <f t="shared" si="298"/>
        <v xml:space="preserve"> </v>
      </c>
      <c r="BD4828" s="91" t="str">
        <f t="shared" si="300"/>
        <v xml:space="preserve"> </v>
      </c>
      <c r="BE4828" s="92">
        <f t="shared" si="301"/>
        <v>0</v>
      </c>
    </row>
    <row r="4829" spans="1:57" s="74" customFormat="1" ht="50.1" customHeight="1" x14ac:dyDescent="0.2">
      <c r="A4829" s="78"/>
      <c r="B4829" s="78"/>
      <c r="C4829" s="78"/>
      <c r="D4829" s="78"/>
      <c r="E4829" s="79" t="str">
        <f>+IF(C4829&lt;&gt;"",VLOOKUP(MID(C4829,18,5),NIVELES!$A$133:$B$213,2,0),"")</f>
        <v/>
      </c>
      <c r="F4829" s="80"/>
      <c r="G4829" s="81" t="str">
        <f>+IF(F4829&lt;&gt;"",VLOOKUP(F4829,NIVELES!$A$246:$C$464,3,0),"")</f>
        <v/>
      </c>
      <c r="H4829" s="82"/>
      <c r="I4829" s="78"/>
      <c r="J4829" s="78"/>
      <c r="K4829" s="78"/>
      <c r="L4829" s="78"/>
      <c r="M4829" s="78"/>
      <c r="N4829" s="78"/>
      <c r="O4829" s="78"/>
      <c r="P4829" s="82"/>
      <c r="Q4829" s="78"/>
      <c r="R4829" s="82"/>
      <c r="S4829" s="82"/>
      <c r="T4829" s="82"/>
      <c r="U4829" s="82"/>
      <c r="V4829" s="82"/>
      <c r="W4829" s="82"/>
      <c r="X4829" s="82"/>
      <c r="Y4829" s="82"/>
      <c r="Z4829" s="82"/>
      <c r="AA4829" s="82"/>
      <c r="AB4829" s="82"/>
      <c r="AC4829" s="82"/>
      <c r="AD4829" s="85" t="str">
        <f>IF(A4829&lt;&gt;"",IF(D4829="DIRECCIÓN_DE_TRANSFERENCIAS","280 0031",VLOOKUP(C4829,NIVELES!$A$14:$B$105,2,0)),"")</f>
        <v/>
      </c>
      <c r="AE4829" s="86"/>
      <c r="AF4829" s="86"/>
      <c r="AG4829" s="79" t="str">
        <f>+IF(AF4829&lt;&gt;"",VLOOKUP(AF4829,NIVELES!$A$666:$B$673,2,0),"")</f>
        <v/>
      </c>
      <c r="AH4829" s="78"/>
      <c r="AI4829" s="79" t="str">
        <f>IF(AH4829&lt;&gt;"",VLOOKUP(CONCATENATE(AG4829,AH4829),NIVELES!$B$676:$C$745,2,0),"")</f>
        <v/>
      </c>
      <c r="AJ4829" s="78"/>
      <c r="AK4829" s="79" t="str">
        <f>+IF(AJ4829&lt;&gt;"",VLOOKUP(AJ4829,NIVELES!$A$816:$B$892,2,0),"")</f>
        <v/>
      </c>
      <c r="AL4829" s="78"/>
      <c r="AM4829" s="78"/>
      <c r="AN4829" s="79" t="str">
        <f>IF(AM4829&lt;&gt;"",+VLOOKUP(AM4829,NIVELES!$A$1652:$B$2466,2,0),"")</f>
        <v/>
      </c>
      <c r="AO4829" s="87"/>
      <c r="AP4829" s="88"/>
      <c r="AQ4829" s="88"/>
      <c r="AR4829" s="88"/>
      <c r="AS4829" s="88"/>
      <c r="AT4829" s="88"/>
      <c r="AU4829" s="88"/>
      <c r="AV4829" s="88"/>
      <c r="AW4829" s="88"/>
      <c r="AX4829" s="88"/>
      <c r="AY4829" s="88"/>
      <c r="AZ4829" s="88"/>
      <c r="BA4829" s="88"/>
      <c r="BB4829" s="89">
        <f t="shared" si="299"/>
        <v>0</v>
      </c>
      <c r="BC4829" s="90" t="str">
        <f t="shared" si="298"/>
        <v xml:space="preserve"> </v>
      </c>
      <c r="BD4829" s="91" t="str">
        <f t="shared" si="300"/>
        <v xml:space="preserve"> </v>
      </c>
      <c r="BE4829" s="92">
        <f t="shared" si="301"/>
        <v>0</v>
      </c>
    </row>
    <row r="4830" spans="1:57" s="74" customFormat="1" ht="50.1" customHeight="1" x14ac:dyDescent="0.2">
      <c r="A4830" s="78"/>
      <c r="B4830" s="78"/>
      <c r="C4830" s="78"/>
      <c r="D4830" s="78"/>
      <c r="E4830" s="79" t="str">
        <f>+IF(C4830&lt;&gt;"",VLOOKUP(MID(C4830,18,5),NIVELES!$A$133:$B$213,2,0),"")</f>
        <v/>
      </c>
      <c r="F4830" s="80"/>
      <c r="G4830" s="81" t="str">
        <f>+IF(F4830&lt;&gt;"",VLOOKUP(F4830,NIVELES!$A$246:$C$464,3,0),"")</f>
        <v/>
      </c>
      <c r="H4830" s="82"/>
      <c r="I4830" s="78"/>
      <c r="J4830" s="78"/>
      <c r="K4830" s="78"/>
      <c r="L4830" s="78"/>
      <c r="M4830" s="78"/>
      <c r="N4830" s="78"/>
      <c r="O4830" s="78"/>
      <c r="P4830" s="82"/>
      <c r="Q4830" s="78"/>
      <c r="R4830" s="82"/>
      <c r="S4830" s="82"/>
      <c r="T4830" s="82"/>
      <c r="U4830" s="82"/>
      <c r="V4830" s="82"/>
      <c r="W4830" s="82"/>
      <c r="X4830" s="82"/>
      <c r="Y4830" s="82"/>
      <c r="Z4830" s="82"/>
      <c r="AA4830" s="82"/>
      <c r="AB4830" s="82"/>
      <c r="AC4830" s="82"/>
      <c r="AD4830" s="85" t="str">
        <f>IF(A4830&lt;&gt;"",IF(D4830="DIRECCIÓN_DE_TRANSFERENCIAS","280 0031",VLOOKUP(C4830,NIVELES!$A$14:$B$105,2,0)),"")</f>
        <v/>
      </c>
      <c r="AE4830" s="86"/>
      <c r="AF4830" s="86"/>
      <c r="AG4830" s="79" t="str">
        <f>+IF(AF4830&lt;&gt;"",VLOOKUP(AF4830,NIVELES!$A$666:$B$673,2,0),"")</f>
        <v/>
      </c>
      <c r="AH4830" s="78"/>
      <c r="AI4830" s="79" t="str">
        <f>IF(AH4830&lt;&gt;"",VLOOKUP(CONCATENATE(AG4830,AH4830),NIVELES!$B$676:$C$745,2,0),"")</f>
        <v/>
      </c>
      <c r="AJ4830" s="78"/>
      <c r="AK4830" s="79" t="str">
        <f>+IF(AJ4830&lt;&gt;"",VLOOKUP(AJ4830,NIVELES!$A$816:$B$892,2,0),"")</f>
        <v/>
      </c>
      <c r="AL4830" s="78"/>
      <c r="AM4830" s="78"/>
      <c r="AN4830" s="79" t="str">
        <f>IF(AM4830&lt;&gt;"",+VLOOKUP(AM4830,NIVELES!$A$1652:$B$2466,2,0),"")</f>
        <v/>
      </c>
      <c r="AO4830" s="87"/>
      <c r="AP4830" s="88"/>
      <c r="AQ4830" s="88"/>
      <c r="AR4830" s="88"/>
      <c r="AS4830" s="88"/>
      <c r="AT4830" s="88"/>
      <c r="AU4830" s="88"/>
      <c r="AV4830" s="88"/>
      <c r="AW4830" s="88"/>
      <c r="AX4830" s="88"/>
      <c r="AY4830" s="88"/>
      <c r="AZ4830" s="88"/>
      <c r="BA4830" s="88"/>
      <c r="BB4830" s="89">
        <f t="shared" si="299"/>
        <v>0</v>
      </c>
      <c r="BC4830" s="90" t="str">
        <f t="shared" si="298"/>
        <v xml:space="preserve"> </v>
      </c>
      <c r="BD4830" s="91" t="str">
        <f t="shared" si="300"/>
        <v xml:space="preserve"> </v>
      </c>
      <c r="BE4830" s="92">
        <f t="shared" si="301"/>
        <v>0</v>
      </c>
    </row>
    <row r="4831" spans="1:57" s="74" customFormat="1" ht="50.1" customHeight="1" x14ac:dyDescent="0.2">
      <c r="A4831" s="78"/>
      <c r="B4831" s="78"/>
      <c r="C4831" s="78"/>
      <c r="D4831" s="78"/>
      <c r="E4831" s="79" t="str">
        <f>+IF(C4831&lt;&gt;"",VLOOKUP(MID(C4831,18,5),NIVELES!$A$133:$B$213,2,0),"")</f>
        <v/>
      </c>
      <c r="F4831" s="80"/>
      <c r="G4831" s="81" t="str">
        <f>+IF(F4831&lt;&gt;"",VLOOKUP(F4831,NIVELES!$A$246:$C$464,3,0),"")</f>
        <v/>
      </c>
      <c r="H4831" s="82"/>
      <c r="I4831" s="78"/>
      <c r="J4831" s="78"/>
      <c r="K4831" s="78"/>
      <c r="L4831" s="78"/>
      <c r="M4831" s="78"/>
      <c r="N4831" s="78"/>
      <c r="O4831" s="78"/>
      <c r="P4831" s="82"/>
      <c r="Q4831" s="78"/>
      <c r="R4831" s="82"/>
      <c r="S4831" s="82"/>
      <c r="T4831" s="82"/>
      <c r="U4831" s="82"/>
      <c r="V4831" s="82"/>
      <c r="W4831" s="82"/>
      <c r="X4831" s="82"/>
      <c r="Y4831" s="82"/>
      <c r="Z4831" s="82"/>
      <c r="AA4831" s="82"/>
      <c r="AB4831" s="82"/>
      <c r="AC4831" s="82"/>
      <c r="AD4831" s="85" t="str">
        <f>IF(A4831&lt;&gt;"",IF(D4831="DIRECCIÓN_DE_TRANSFERENCIAS","280 0031",VLOOKUP(C4831,NIVELES!$A$14:$B$105,2,0)),"")</f>
        <v/>
      </c>
      <c r="AE4831" s="86"/>
      <c r="AF4831" s="86"/>
      <c r="AG4831" s="79" t="str">
        <f>+IF(AF4831&lt;&gt;"",VLOOKUP(AF4831,NIVELES!$A$666:$B$673,2,0),"")</f>
        <v/>
      </c>
      <c r="AH4831" s="78"/>
      <c r="AI4831" s="79" t="str">
        <f>IF(AH4831&lt;&gt;"",VLOOKUP(CONCATENATE(AG4831,AH4831),NIVELES!$B$676:$C$745,2,0),"")</f>
        <v/>
      </c>
      <c r="AJ4831" s="78"/>
      <c r="AK4831" s="79" t="str">
        <f>+IF(AJ4831&lt;&gt;"",VLOOKUP(AJ4831,NIVELES!$A$816:$B$892,2,0),"")</f>
        <v/>
      </c>
      <c r="AL4831" s="78"/>
      <c r="AM4831" s="78"/>
      <c r="AN4831" s="79" t="str">
        <f>IF(AM4831&lt;&gt;"",+VLOOKUP(AM4831,NIVELES!$A$1652:$B$2466,2,0),"")</f>
        <v/>
      </c>
      <c r="AO4831" s="87"/>
      <c r="AP4831" s="88"/>
      <c r="AQ4831" s="88"/>
      <c r="AR4831" s="88"/>
      <c r="AS4831" s="88"/>
      <c r="AT4831" s="88"/>
      <c r="AU4831" s="88"/>
      <c r="AV4831" s="88"/>
      <c r="AW4831" s="88"/>
      <c r="AX4831" s="88"/>
      <c r="AY4831" s="88"/>
      <c r="AZ4831" s="88"/>
      <c r="BA4831" s="88"/>
      <c r="BB4831" s="89">
        <f t="shared" si="299"/>
        <v>0</v>
      </c>
      <c r="BC4831" s="90" t="str">
        <f t="shared" si="298"/>
        <v xml:space="preserve"> </v>
      </c>
      <c r="BD4831" s="91" t="str">
        <f t="shared" si="300"/>
        <v xml:space="preserve"> </v>
      </c>
      <c r="BE4831" s="92">
        <f t="shared" si="301"/>
        <v>0</v>
      </c>
    </row>
    <row r="4832" spans="1:57" s="74" customFormat="1" ht="50.1" customHeight="1" x14ac:dyDescent="0.2">
      <c r="A4832" s="78"/>
      <c r="B4832" s="78"/>
      <c r="C4832" s="78"/>
      <c r="D4832" s="78"/>
      <c r="E4832" s="79" t="str">
        <f>+IF(C4832&lt;&gt;"",VLOOKUP(MID(C4832,18,5),NIVELES!$A$133:$B$213,2,0),"")</f>
        <v/>
      </c>
      <c r="F4832" s="80"/>
      <c r="G4832" s="81" t="str">
        <f>+IF(F4832&lt;&gt;"",VLOOKUP(F4832,NIVELES!$A$246:$C$464,3,0),"")</f>
        <v/>
      </c>
      <c r="H4832" s="82"/>
      <c r="I4832" s="78"/>
      <c r="J4832" s="78"/>
      <c r="K4832" s="78"/>
      <c r="L4832" s="78"/>
      <c r="M4832" s="78"/>
      <c r="N4832" s="78"/>
      <c r="O4832" s="78"/>
      <c r="P4832" s="82"/>
      <c r="Q4832" s="78"/>
      <c r="R4832" s="82"/>
      <c r="S4832" s="82"/>
      <c r="T4832" s="82"/>
      <c r="U4832" s="82"/>
      <c r="V4832" s="82"/>
      <c r="W4832" s="82"/>
      <c r="X4832" s="82"/>
      <c r="Y4832" s="82"/>
      <c r="Z4832" s="82"/>
      <c r="AA4832" s="82"/>
      <c r="AB4832" s="82"/>
      <c r="AC4832" s="82"/>
      <c r="AD4832" s="85" t="str">
        <f>IF(A4832&lt;&gt;"",IF(D4832="DIRECCIÓN_DE_TRANSFERENCIAS","280 0031",VLOOKUP(C4832,NIVELES!$A$14:$B$105,2,0)),"")</f>
        <v/>
      </c>
      <c r="AE4832" s="86"/>
      <c r="AF4832" s="86"/>
      <c r="AG4832" s="79" t="str">
        <f>+IF(AF4832&lt;&gt;"",VLOOKUP(AF4832,NIVELES!$A$666:$B$673,2,0),"")</f>
        <v/>
      </c>
      <c r="AH4832" s="78"/>
      <c r="AI4832" s="79" t="str">
        <f>IF(AH4832&lt;&gt;"",VLOOKUP(CONCATENATE(AG4832,AH4832),NIVELES!$B$676:$C$745,2,0),"")</f>
        <v/>
      </c>
      <c r="AJ4832" s="78"/>
      <c r="AK4832" s="79" t="str">
        <f>+IF(AJ4832&lt;&gt;"",VLOOKUP(AJ4832,NIVELES!$A$816:$B$892,2,0),"")</f>
        <v/>
      </c>
      <c r="AL4832" s="78"/>
      <c r="AM4832" s="78"/>
      <c r="AN4832" s="79" t="str">
        <f>IF(AM4832&lt;&gt;"",+VLOOKUP(AM4832,NIVELES!$A$1652:$B$2466,2,0),"")</f>
        <v/>
      </c>
      <c r="AO4832" s="87"/>
      <c r="AP4832" s="88"/>
      <c r="AQ4832" s="88"/>
      <c r="AR4832" s="88"/>
      <c r="AS4832" s="88"/>
      <c r="AT4832" s="88"/>
      <c r="AU4832" s="88"/>
      <c r="AV4832" s="88"/>
      <c r="AW4832" s="88"/>
      <c r="AX4832" s="88"/>
      <c r="AY4832" s="88"/>
      <c r="AZ4832" s="88"/>
      <c r="BA4832" s="88"/>
      <c r="BB4832" s="89">
        <f t="shared" si="299"/>
        <v>0</v>
      </c>
      <c r="BC4832" s="90" t="str">
        <f t="shared" si="298"/>
        <v xml:space="preserve"> </v>
      </c>
      <c r="BD4832" s="91" t="str">
        <f t="shared" si="300"/>
        <v xml:space="preserve"> </v>
      </c>
      <c r="BE4832" s="92">
        <f t="shared" si="301"/>
        <v>0</v>
      </c>
    </row>
    <row r="4833" spans="1:57" s="74" customFormat="1" ht="50.1" customHeight="1" x14ac:dyDescent="0.2">
      <c r="A4833" s="78"/>
      <c r="B4833" s="78"/>
      <c r="C4833" s="78"/>
      <c r="D4833" s="78"/>
      <c r="E4833" s="79" t="str">
        <f>+IF(C4833&lt;&gt;"",VLOOKUP(MID(C4833,18,5),NIVELES!$A$133:$B$213,2,0),"")</f>
        <v/>
      </c>
      <c r="F4833" s="80"/>
      <c r="G4833" s="81" t="str">
        <f>+IF(F4833&lt;&gt;"",VLOOKUP(F4833,NIVELES!$A$246:$C$464,3,0),"")</f>
        <v/>
      </c>
      <c r="H4833" s="82"/>
      <c r="I4833" s="78"/>
      <c r="J4833" s="78"/>
      <c r="K4833" s="78"/>
      <c r="L4833" s="78"/>
      <c r="M4833" s="78"/>
      <c r="N4833" s="78"/>
      <c r="O4833" s="78"/>
      <c r="P4833" s="82"/>
      <c r="Q4833" s="78"/>
      <c r="R4833" s="82"/>
      <c r="S4833" s="82"/>
      <c r="T4833" s="82"/>
      <c r="U4833" s="82"/>
      <c r="V4833" s="82"/>
      <c r="W4833" s="82"/>
      <c r="X4833" s="82"/>
      <c r="Y4833" s="82"/>
      <c r="Z4833" s="82"/>
      <c r="AA4833" s="82"/>
      <c r="AB4833" s="82"/>
      <c r="AC4833" s="82"/>
      <c r="AD4833" s="85" t="str">
        <f>IF(A4833&lt;&gt;"",IF(D4833="DIRECCIÓN_DE_TRANSFERENCIAS","280 0031",VLOOKUP(C4833,NIVELES!$A$14:$B$105,2,0)),"")</f>
        <v/>
      </c>
      <c r="AE4833" s="86"/>
      <c r="AF4833" s="86"/>
      <c r="AG4833" s="79" t="str">
        <f>+IF(AF4833&lt;&gt;"",VLOOKUP(AF4833,NIVELES!$A$666:$B$673,2,0),"")</f>
        <v/>
      </c>
      <c r="AH4833" s="78"/>
      <c r="AI4833" s="79" t="str">
        <f>IF(AH4833&lt;&gt;"",VLOOKUP(CONCATENATE(AG4833,AH4833),NIVELES!$B$676:$C$745,2,0),"")</f>
        <v/>
      </c>
      <c r="AJ4833" s="78"/>
      <c r="AK4833" s="79" t="str">
        <f>+IF(AJ4833&lt;&gt;"",VLOOKUP(AJ4833,NIVELES!$A$816:$B$892,2,0),"")</f>
        <v/>
      </c>
      <c r="AL4833" s="78"/>
      <c r="AM4833" s="78"/>
      <c r="AN4833" s="79" t="str">
        <f>IF(AM4833&lt;&gt;"",+VLOOKUP(AM4833,NIVELES!$A$1652:$B$2466,2,0),"")</f>
        <v/>
      </c>
      <c r="AO4833" s="87"/>
      <c r="AP4833" s="88"/>
      <c r="AQ4833" s="88"/>
      <c r="AR4833" s="88"/>
      <c r="AS4833" s="88"/>
      <c r="AT4833" s="88"/>
      <c r="AU4833" s="88"/>
      <c r="AV4833" s="88"/>
      <c r="AW4833" s="88"/>
      <c r="AX4833" s="88"/>
      <c r="AY4833" s="88"/>
      <c r="AZ4833" s="88"/>
      <c r="BA4833" s="88"/>
      <c r="BB4833" s="89">
        <f t="shared" si="299"/>
        <v>0</v>
      </c>
      <c r="BC4833" s="90" t="str">
        <f t="shared" si="298"/>
        <v xml:space="preserve"> </v>
      </c>
      <c r="BD4833" s="91" t="str">
        <f t="shared" si="300"/>
        <v xml:space="preserve"> </v>
      </c>
      <c r="BE4833" s="92">
        <f t="shared" si="301"/>
        <v>0</v>
      </c>
    </row>
    <row r="4834" spans="1:57" s="74" customFormat="1" ht="50.1" customHeight="1" x14ac:dyDescent="0.2">
      <c r="A4834" s="78"/>
      <c r="B4834" s="78"/>
      <c r="C4834" s="78"/>
      <c r="D4834" s="78"/>
      <c r="E4834" s="79" t="str">
        <f>+IF(C4834&lt;&gt;"",VLOOKUP(MID(C4834,18,5),NIVELES!$A$133:$B$213,2,0),"")</f>
        <v/>
      </c>
      <c r="F4834" s="80"/>
      <c r="G4834" s="81" t="str">
        <f>+IF(F4834&lt;&gt;"",VLOOKUP(F4834,NIVELES!$A$246:$C$464,3,0),"")</f>
        <v/>
      </c>
      <c r="H4834" s="82"/>
      <c r="I4834" s="78"/>
      <c r="J4834" s="78"/>
      <c r="K4834" s="78"/>
      <c r="L4834" s="78"/>
      <c r="M4834" s="78"/>
      <c r="N4834" s="78"/>
      <c r="O4834" s="78"/>
      <c r="P4834" s="82"/>
      <c r="Q4834" s="78"/>
      <c r="R4834" s="82"/>
      <c r="S4834" s="82"/>
      <c r="T4834" s="82"/>
      <c r="U4834" s="82"/>
      <c r="V4834" s="82"/>
      <c r="W4834" s="82"/>
      <c r="X4834" s="82"/>
      <c r="Y4834" s="82"/>
      <c r="Z4834" s="82"/>
      <c r="AA4834" s="82"/>
      <c r="AB4834" s="82"/>
      <c r="AC4834" s="82"/>
      <c r="AD4834" s="85" t="str">
        <f>IF(A4834&lt;&gt;"",IF(D4834="DIRECCIÓN_DE_TRANSFERENCIAS","280 0031",VLOOKUP(C4834,NIVELES!$A$14:$B$105,2,0)),"")</f>
        <v/>
      </c>
      <c r="AE4834" s="86"/>
      <c r="AF4834" s="86"/>
      <c r="AG4834" s="79" t="str">
        <f>+IF(AF4834&lt;&gt;"",VLOOKUP(AF4834,NIVELES!$A$666:$B$673,2,0),"")</f>
        <v/>
      </c>
      <c r="AH4834" s="78"/>
      <c r="AI4834" s="79" t="str">
        <f>IF(AH4834&lt;&gt;"",VLOOKUP(CONCATENATE(AG4834,AH4834),NIVELES!$B$676:$C$745,2,0),"")</f>
        <v/>
      </c>
      <c r="AJ4834" s="78"/>
      <c r="AK4834" s="79" t="str">
        <f>+IF(AJ4834&lt;&gt;"",VLOOKUP(AJ4834,NIVELES!$A$816:$B$892,2,0),"")</f>
        <v/>
      </c>
      <c r="AL4834" s="78"/>
      <c r="AM4834" s="78"/>
      <c r="AN4834" s="79" t="str">
        <f>IF(AM4834&lt;&gt;"",+VLOOKUP(AM4834,NIVELES!$A$1652:$B$2466,2,0),"")</f>
        <v/>
      </c>
      <c r="AO4834" s="87"/>
      <c r="AP4834" s="88"/>
      <c r="AQ4834" s="88"/>
      <c r="AR4834" s="88"/>
      <c r="AS4834" s="88"/>
      <c r="AT4834" s="88"/>
      <c r="AU4834" s="88"/>
      <c r="AV4834" s="88"/>
      <c r="AW4834" s="88"/>
      <c r="AX4834" s="88"/>
      <c r="AY4834" s="88"/>
      <c r="AZ4834" s="88"/>
      <c r="BA4834" s="88"/>
      <c r="BB4834" s="89">
        <f t="shared" si="299"/>
        <v>0</v>
      </c>
      <c r="BC4834" s="90" t="str">
        <f t="shared" si="298"/>
        <v xml:space="preserve"> </v>
      </c>
      <c r="BD4834" s="91" t="str">
        <f t="shared" si="300"/>
        <v xml:space="preserve"> </v>
      </c>
      <c r="BE4834" s="92">
        <f t="shared" si="301"/>
        <v>0</v>
      </c>
    </row>
    <row r="4835" spans="1:57" s="74" customFormat="1" ht="50.1" customHeight="1" x14ac:dyDescent="0.2">
      <c r="A4835" s="78"/>
      <c r="B4835" s="78"/>
      <c r="C4835" s="78"/>
      <c r="D4835" s="78"/>
      <c r="E4835" s="79" t="str">
        <f>+IF(C4835&lt;&gt;"",VLOOKUP(MID(C4835,18,5),NIVELES!$A$133:$B$213,2,0),"")</f>
        <v/>
      </c>
      <c r="F4835" s="80"/>
      <c r="G4835" s="81" t="str">
        <f>+IF(F4835&lt;&gt;"",VLOOKUP(F4835,NIVELES!$A$246:$C$464,3,0),"")</f>
        <v/>
      </c>
      <c r="H4835" s="82"/>
      <c r="I4835" s="78"/>
      <c r="J4835" s="78"/>
      <c r="K4835" s="78"/>
      <c r="L4835" s="78"/>
      <c r="M4835" s="78"/>
      <c r="N4835" s="78"/>
      <c r="O4835" s="78"/>
      <c r="P4835" s="82"/>
      <c r="Q4835" s="78"/>
      <c r="R4835" s="82"/>
      <c r="S4835" s="82"/>
      <c r="T4835" s="82"/>
      <c r="U4835" s="82"/>
      <c r="V4835" s="82"/>
      <c r="W4835" s="82"/>
      <c r="X4835" s="82"/>
      <c r="Y4835" s="82"/>
      <c r="Z4835" s="82"/>
      <c r="AA4835" s="82"/>
      <c r="AB4835" s="82"/>
      <c r="AC4835" s="82"/>
      <c r="AD4835" s="85" t="str">
        <f>IF(A4835&lt;&gt;"",IF(D4835="DIRECCIÓN_DE_TRANSFERENCIAS","280 0031",VLOOKUP(C4835,NIVELES!$A$14:$B$105,2,0)),"")</f>
        <v/>
      </c>
      <c r="AE4835" s="86"/>
      <c r="AF4835" s="86"/>
      <c r="AG4835" s="79" t="str">
        <f>+IF(AF4835&lt;&gt;"",VLOOKUP(AF4835,NIVELES!$A$666:$B$673,2,0),"")</f>
        <v/>
      </c>
      <c r="AH4835" s="78"/>
      <c r="AI4835" s="79" t="str">
        <f>IF(AH4835&lt;&gt;"",VLOOKUP(CONCATENATE(AG4835,AH4835),NIVELES!$B$676:$C$745,2,0),"")</f>
        <v/>
      </c>
      <c r="AJ4835" s="78"/>
      <c r="AK4835" s="79" t="str">
        <f>+IF(AJ4835&lt;&gt;"",VLOOKUP(AJ4835,NIVELES!$A$816:$B$892,2,0),"")</f>
        <v/>
      </c>
      <c r="AL4835" s="78"/>
      <c r="AM4835" s="78"/>
      <c r="AN4835" s="79" t="str">
        <f>IF(AM4835&lt;&gt;"",+VLOOKUP(AM4835,NIVELES!$A$1652:$B$2466,2,0),"")</f>
        <v/>
      </c>
      <c r="AO4835" s="87"/>
      <c r="AP4835" s="88"/>
      <c r="AQ4835" s="88"/>
      <c r="AR4835" s="88"/>
      <c r="AS4835" s="88"/>
      <c r="AT4835" s="88"/>
      <c r="AU4835" s="88"/>
      <c r="AV4835" s="88"/>
      <c r="AW4835" s="88"/>
      <c r="AX4835" s="88"/>
      <c r="AY4835" s="88"/>
      <c r="AZ4835" s="88"/>
      <c r="BA4835" s="88"/>
      <c r="BB4835" s="89">
        <f t="shared" si="299"/>
        <v>0</v>
      </c>
      <c r="BC4835" s="90" t="str">
        <f t="shared" si="298"/>
        <v xml:space="preserve"> </v>
      </c>
      <c r="BD4835" s="91" t="str">
        <f t="shared" si="300"/>
        <v xml:space="preserve"> </v>
      </c>
      <c r="BE4835" s="92">
        <f t="shared" si="301"/>
        <v>0</v>
      </c>
    </row>
    <row r="4836" spans="1:57" s="74" customFormat="1" ht="50.1" customHeight="1" x14ac:dyDescent="0.2">
      <c r="A4836" s="78"/>
      <c r="B4836" s="78"/>
      <c r="C4836" s="78"/>
      <c r="D4836" s="78"/>
      <c r="E4836" s="79" t="str">
        <f>+IF(C4836&lt;&gt;"",VLOOKUP(MID(C4836,18,5),NIVELES!$A$133:$B$213,2,0),"")</f>
        <v/>
      </c>
      <c r="F4836" s="80"/>
      <c r="G4836" s="81" t="str">
        <f>+IF(F4836&lt;&gt;"",VLOOKUP(F4836,NIVELES!$A$246:$C$464,3,0),"")</f>
        <v/>
      </c>
      <c r="H4836" s="82"/>
      <c r="I4836" s="78"/>
      <c r="J4836" s="78"/>
      <c r="K4836" s="78"/>
      <c r="L4836" s="78"/>
      <c r="M4836" s="78"/>
      <c r="N4836" s="78"/>
      <c r="O4836" s="78"/>
      <c r="P4836" s="82"/>
      <c r="Q4836" s="78"/>
      <c r="R4836" s="82"/>
      <c r="S4836" s="82"/>
      <c r="T4836" s="82"/>
      <c r="U4836" s="82"/>
      <c r="V4836" s="82"/>
      <c r="W4836" s="82"/>
      <c r="X4836" s="82"/>
      <c r="Y4836" s="82"/>
      <c r="Z4836" s="82"/>
      <c r="AA4836" s="82"/>
      <c r="AB4836" s="82"/>
      <c r="AC4836" s="82"/>
      <c r="AD4836" s="85" t="str">
        <f>IF(A4836&lt;&gt;"",IF(D4836="DIRECCIÓN_DE_TRANSFERENCIAS","280 0031",VLOOKUP(C4836,NIVELES!$A$14:$B$105,2,0)),"")</f>
        <v/>
      </c>
      <c r="AE4836" s="86"/>
      <c r="AF4836" s="86"/>
      <c r="AG4836" s="79" t="str">
        <f>+IF(AF4836&lt;&gt;"",VLOOKUP(AF4836,NIVELES!$A$666:$B$673,2,0),"")</f>
        <v/>
      </c>
      <c r="AH4836" s="78"/>
      <c r="AI4836" s="79" t="str">
        <f>IF(AH4836&lt;&gt;"",VLOOKUP(CONCATENATE(AG4836,AH4836),NIVELES!$B$676:$C$745,2,0),"")</f>
        <v/>
      </c>
      <c r="AJ4836" s="78"/>
      <c r="AK4836" s="79" t="str">
        <f>+IF(AJ4836&lt;&gt;"",VLOOKUP(AJ4836,NIVELES!$A$816:$B$892,2,0),"")</f>
        <v/>
      </c>
      <c r="AL4836" s="78"/>
      <c r="AM4836" s="78"/>
      <c r="AN4836" s="79" t="str">
        <f>IF(AM4836&lt;&gt;"",+VLOOKUP(AM4836,NIVELES!$A$1652:$B$2466,2,0),"")</f>
        <v/>
      </c>
      <c r="AO4836" s="87"/>
      <c r="AP4836" s="88"/>
      <c r="AQ4836" s="88"/>
      <c r="AR4836" s="88"/>
      <c r="AS4836" s="88"/>
      <c r="AT4836" s="88"/>
      <c r="AU4836" s="88"/>
      <c r="AV4836" s="88"/>
      <c r="AW4836" s="88"/>
      <c r="AX4836" s="88"/>
      <c r="AY4836" s="88"/>
      <c r="AZ4836" s="88"/>
      <c r="BA4836" s="88"/>
      <c r="BB4836" s="89">
        <f t="shared" si="299"/>
        <v>0</v>
      </c>
      <c r="BC4836" s="90" t="str">
        <f t="shared" si="298"/>
        <v xml:space="preserve"> </v>
      </c>
      <c r="BD4836" s="91" t="str">
        <f t="shared" si="300"/>
        <v xml:space="preserve"> </v>
      </c>
      <c r="BE4836" s="92">
        <f t="shared" si="301"/>
        <v>0</v>
      </c>
    </row>
    <row r="4837" spans="1:57" s="74" customFormat="1" ht="50.1" customHeight="1" x14ac:dyDescent="0.2">
      <c r="A4837" s="78"/>
      <c r="B4837" s="78"/>
      <c r="C4837" s="78"/>
      <c r="D4837" s="78"/>
      <c r="E4837" s="79" t="str">
        <f>+IF(C4837&lt;&gt;"",VLOOKUP(MID(C4837,18,5),NIVELES!$A$133:$B$213,2,0),"")</f>
        <v/>
      </c>
      <c r="F4837" s="80"/>
      <c r="G4837" s="81" t="str">
        <f>+IF(F4837&lt;&gt;"",VLOOKUP(F4837,NIVELES!$A$246:$C$464,3,0),"")</f>
        <v/>
      </c>
      <c r="H4837" s="82"/>
      <c r="I4837" s="78"/>
      <c r="J4837" s="78"/>
      <c r="K4837" s="78"/>
      <c r="L4837" s="78"/>
      <c r="M4837" s="78"/>
      <c r="N4837" s="78"/>
      <c r="O4837" s="78"/>
      <c r="P4837" s="82"/>
      <c r="Q4837" s="78"/>
      <c r="R4837" s="82"/>
      <c r="S4837" s="82"/>
      <c r="T4837" s="82"/>
      <c r="U4837" s="82"/>
      <c r="V4837" s="82"/>
      <c r="W4837" s="82"/>
      <c r="X4837" s="82"/>
      <c r="Y4837" s="82"/>
      <c r="Z4837" s="82"/>
      <c r="AA4837" s="82"/>
      <c r="AB4837" s="82"/>
      <c r="AC4837" s="82"/>
      <c r="AD4837" s="85" t="str">
        <f>IF(A4837&lt;&gt;"",IF(D4837="DIRECCIÓN_DE_TRANSFERENCIAS","280 0031",VLOOKUP(C4837,NIVELES!$A$14:$B$105,2,0)),"")</f>
        <v/>
      </c>
      <c r="AE4837" s="86"/>
      <c r="AF4837" s="86"/>
      <c r="AG4837" s="79" t="str">
        <f>+IF(AF4837&lt;&gt;"",VLOOKUP(AF4837,NIVELES!$A$666:$B$673,2,0),"")</f>
        <v/>
      </c>
      <c r="AH4837" s="78"/>
      <c r="AI4837" s="79" t="str">
        <f>IF(AH4837&lt;&gt;"",VLOOKUP(CONCATENATE(AG4837,AH4837),NIVELES!$B$676:$C$745,2,0),"")</f>
        <v/>
      </c>
      <c r="AJ4837" s="78"/>
      <c r="AK4837" s="79" t="str">
        <f>+IF(AJ4837&lt;&gt;"",VLOOKUP(AJ4837,NIVELES!$A$816:$B$892,2,0),"")</f>
        <v/>
      </c>
      <c r="AL4837" s="78"/>
      <c r="AM4837" s="78"/>
      <c r="AN4837" s="79" t="str">
        <f>IF(AM4837&lt;&gt;"",+VLOOKUP(AM4837,NIVELES!$A$1652:$B$2466,2,0),"")</f>
        <v/>
      </c>
      <c r="AO4837" s="87"/>
      <c r="AP4837" s="88"/>
      <c r="AQ4837" s="88"/>
      <c r="AR4837" s="88"/>
      <c r="AS4837" s="88"/>
      <c r="AT4837" s="88"/>
      <c r="AU4837" s="88"/>
      <c r="AV4837" s="88"/>
      <c r="AW4837" s="88"/>
      <c r="AX4837" s="88"/>
      <c r="AY4837" s="88"/>
      <c r="AZ4837" s="88"/>
      <c r="BA4837" s="88"/>
      <c r="BB4837" s="89">
        <f t="shared" si="299"/>
        <v>0</v>
      </c>
      <c r="BC4837" s="90" t="str">
        <f t="shared" si="298"/>
        <v xml:space="preserve"> </v>
      </c>
      <c r="BD4837" s="91" t="str">
        <f t="shared" si="300"/>
        <v xml:space="preserve"> </v>
      </c>
      <c r="BE4837" s="92">
        <f t="shared" si="301"/>
        <v>0</v>
      </c>
    </row>
    <row r="4838" spans="1:57" s="74" customFormat="1" ht="50.1" customHeight="1" x14ac:dyDescent="0.2">
      <c r="A4838" s="78"/>
      <c r="B4838" s="78"/>
      <c r="C4838" s="78"/>
      <c r="D4838" s="78"/>
      <c r="E4838" s="79" t="str">
        <f>+IF(C4838&lt;&gt;"",VLOOKUP(MID(C4838,18,5),NIVELES!$A$133:$B$213,2,0),"")</f>
        <v/>
      </c>
      <c r="F4838" s="80"/>
      <c r="G4838" s="81" t="str">
        <f>+IF(F4838&lt;&gt;"",VLOOKUP(F4838,NIVELES!$A$246:$C$464,3,0),"")</f>
        <v/>
      </c>
      <c r="H4838" s="82"/>
      <c r="I4838" s="78"/>
      <c r="J4838" s="78"/>
      <c r="K4838" s="78"/>
      <c r="L4838" s="78"/>
      <c r="M4838" s="78"/>
      <c r="N4838" s="78"/>
      <c r="O4838" s="78"/>
      <c r="P4838" s="82"/>
      <c r="Q4838" s="78"/>
      <c r="R4838" s="82"/>
      <c r="S4838" s="82"/>
      <c r="T4838" s="82"/>
      <c r="U4838" s="82"/>
      <c r="V4838" s="82"/>
      <c r="W4838" s="82"/>
      <c r="X4838" s="82"/>
      <c r="Y4838" s="82"/>
      <c r="Z4838" s="82"/>
      <c r="AA4838" s="82"/>
      <c r="AB4838" s="82"/>
      <c r="AC4838" s="82"/>
      <c r="AD4838" s="85" t="str">
        <f>IF(A4838&lt;&gt;"",IF(D4838="DIRECCIÓN_DE_TRANSFERENCIAS","280 0031",VLOOKUP(C4838,NIVELES!$A$14:$B$105,2,0)),"")</f>
        <v/>
      </c>
      <c r="AE4838" s="86"/>
      <c r="AF4838" s="86"/>
      <c r="AG4838" s="79" t="str">
        <f>+IF(AF4838&lt;&gt;"",VLOOKUP(AF4838,NIVELES!$A$666:$B$673,2,0),"")</f>
        <v/>
      </c>
      <c r="AH4838" s="78"/>
      <c r="AI4838" s="79" t="str">
        <f>IF(AH4838&lt;&gt;"",VLOOKUP(CONCATENATE(AG4838,AH4838),NIVELES!$B$676:$C$745,2,0),"")</f>
        <v/>
      </c>
      <c r="AJ4838" s="78"/>
      <c r="AK4838" s="79" t="str">
        <f>+IF(AJ4838&lt;&gt;"",VLOOKUP(AJ4838,NIVELES!$A$816:$B$892,2,0),"")</f>
        <v/>
      </c>
      <c r="AL4838" s="78"/>
      <c r="AM4838" s="78"/>
      <c r="AN4838" s="79" t="str">
        <f>IF(AM4838&lt;&gt;"",+VLOOKUP(AM4838,NIVELES!$A$1652:$B$2466,2,0),"")</f>
        <v/>
      </c>
      <c r="AO4838" s="87"/>
      <c r="AP4838" s="88"/>
      <c r="AQ4838" s="88"/>
      <c r="AR4838" s="88"/>
      <c r="AS4838" s="88"/>
      <c r="AT4838" s="88"/>
      <c r="AU4838" s="88"/>
      <c r="AV4838" s="88"/>
      <c r="AW4838" s="88"/>
      <c r="AX4838" s="88"/>
      <c r="AY4838" s="88"/>
      <c r="AZ4838" s="88"/>
      <c r="BA4838" s="88"/>
      <c r="BB4838" s="89">
        <f t="shared" si="299"/>
        <v>0</v>
      </c>
      <c r="BC4838" s="90" t="str">
        <f t="shared" si="298"/>
        <v xml:space="preserve"> </v>
      </c>
      <c r="BD4838" s="91" t="str">
        <f t="shared" si="300"/>
        <v xml:space="preserve"> </v>
      </c>
      <c r="BE4838" s="92">
        <f t="shared" si="301"/>
        <v>0</v>
      </c>
    </row>
    <row r="4839" spans="1:57" s="74" customFormat="1" ht="50.1" customHeight="1" x14ac:dyDescent="0.2">
      <c r="A4839" s="78"/>
      <c r="B4839" s="78"/>
      <c r="C4839" s="78"/>
      <c r="D4839" s="78"/>
      <c r="E4839" s="79" t="str">
        <f>+IF(C4839&lt;&gt;"",VLOOKUP(MID(C4839,18,5),NIVELES!$A$133:$B$213,2,0),"")</f>
        <v/>
      </c>
      <c r="F4839" s="80"/>
      <c r="G4839" s="81" t="str">
        <f>+IF(F4839&lt;&gt;"",VLOOKUP(F4839,NIVELES!$A$246:$C$464,3,0),"")</f>
        <v/>
      </c>
      <c r="H4839" s="82"/>
      <c r="I4839" s="78"/>
      <c r="J4839" s="78"/>
      <c r="K4839" s="78"/>
      <c r="L4839" s="78"/>
      <c r="M4839" s="78"/>
      <c r="N4839" s="78"/>
      <c r="O4839" s="78"/>
      <c r="P4839" s="82"/>
      <c r="Q4839" s="78"/>
      <c r="R4839" s="82"/>
      <c r="S4839" s="82"/>
      <c r="T4839" s="82"/>
      <c r="U4839" s="82"/>
      <c r="V4839" s="82"/>
      <c r="W4839" s="82"/>
      <c r="X4839" s="82"/>
      <c r="Y4839" s="82"/>
      <c r="Z4839" s="82"/>
      <c r="AA4839" s="82"/>
      <c r="AB4839" s="82"/>
      <c r="AC4839" s="82"/>
      <c r="AD4839" s="85" t="str">
        <f>IF(A4839&lt;&gt;"",IF(D4839="DIRECCIÓN_DE_TRANSFERENCIAS","280 0031",VLOOKUP(C4839,NIVELES!$A$14:$B$105,2,0)),"")</f>
        <v/>
      </c>
      <c r="AE4839" s="86"/>
      <c r="AF4839" s="86"/>
      <c r="AG4839" s="79" t="str">
        <f>+IF(AF4839&lt;&gt;"",VLOOKUP(AF4839,NIVELES!$A$666:$B$673,2,0),"")</f>
        <v/>
      </c>
      <c r="AH4839" s="78"/>
      <c r="AI4839" s="79" t="str">
        <f>IF(AH4839&lt;&gt;"",VLOOKUP(CONCATENATE(AG4839,AH4839),NIVELES!$B$676:$C$745,2,0),"")</f>
        <v/>
      </c>
      <c r="AJ4839" s="78"/>
      <c r="AK4839" s="79" t="str">
        <f>+IF(AJ4839&lt;&gt;"",VLOOKUP(AJ4839,NIVELES!$A$816:$B$892,2,0),"")</f>
        <v/>
      </c>
      <c r="AL4839" s="78"/>
      <c r="AM4839" s="78"/>
      <c r="AN4839" s="79" t="str">
        <f>IF(AM4839&lt;&gt;"",+VLOOKUP(AM4839,NIVELES!$A$1652:$B$2466,2,0),"")</f>
        <v/>
      </c>
      <c r="AO4839" s="87"/>
      <c r="AP4839" s="88"/>
      <c r="AQ4839" s="88"/>
      <c r="AR4839" s="88"/>
      <c r="AS4839" s="88"/>
      <c r="AT4839" s="88"/>
      <c r="AU4839" s="88"/>
      <c r="AV4839" s="88"/>
      <c r="AW4839" s="88"/>
      <c r="AX4839" s="88"/>
      <c r="AY4839" s="88"/>
      <c r="AZ4839" s="88"/>
      <c r="BA4839" s="88"/>
      <c r="BB4839" s="89">
        <f t="shared" si="299"/>
        <v>0</v>
      </c>
      <c r="BC4839" s="90" t="str">
        <f t="shared" si="298"/>
        <v xml:space="preserve"> </v>
      </c>
      <c r="BD4839" s="91" t="str">
        <f t="shared" si="300"/>
        <v xml:space="preserve"> </v>
      </c>
      <c r="BE4839" s="92">
        <f t="shared" si="301"/>
        <v>0</v>
      </c>
    </row>
    <row r="4840" spans="1:57" s="74" customFormat="1" ht="50.1" customHeight="1" x14ac:dyDescent="0.2">
      <c r="A4840" s="78"/>
      <c r="B4840" s="78"/>
      <c r="C4840" s="78"/>
      <c r="D4840" s="78"/>
      <c r="E4840" s="79" t="str">
        <f>+IF(C4840&lt;&gt;"",VLOOKUP(MID(C4840,18,5),NIVELES!$A$133:$B$213,2,0),"")</f>
        <v/>
      </c>
      <c r="F4840" s="80"/>
      <c r="G4840" s="81" t="str">
        <f>+IF(F4840&lt;&gt;"",VLOOKUP(F4840,NIVELES!$A$246:$C$464,3,0),"")</f>
        <v/>
      </c>
      <c r="H4840" s="82"/>
      <c r="I4840" s="78"/>
      <c r="J4840" s="78"/>
      <c r="K4840" s="78"/>
      <c r="L4840" s="78"/>
      <c r="M4840" s="78"/>
      <c r="N4840" s="78"/>
      <c r="O4840" s="78"/>
      <c r="P4840" s="82"/>
      <c r="Q4840" s="78"/>
      <c r="R4840" s="82"/>
      <c r="S4840" s="82"/>
      <c r="T4840" s="82"/>
      <c r="U4840" s="82"/>
      <c r="V4840" s="82"/>
      <c r="W4840" s="82"/>
      <c r="X4840" s="82"/>
      <c r="Y4840" s="82"/>
      <c r="Z4840" s="82"/>
      <c r="AA4840" s="82"/>
      <c r="AB4840" s="82"/>
      <c r="AC4840" s="82"/>
      <c r="AD4840" s="85" t="str">
        <f>IF(A4840&lt;&gt;"",IF(D4840="DIRECCIÓN_DE_TRANSFERENCIAS","280 0031",VLOOKUP(C4840,NIVELES!$A$14:$B$105,2,0)),"")</f>
        <v/>
      </c>
      <c r="AE4840" s="86"/>
      <c r="AF4840" s="86"/>
      <c r="AG4840" s="79" t="str">
        <f>+IF(AF4840&lt;&gt;"",VLOOKUP(AF4840,NIVELES!$A$666:$B$673,2,0),"")</f>
        <v/>
      </c>
      <c r="AH4840" s="78"/>
      <c r="AI4840" s="79" t="str">
        <f>IF(AH4840&lt;&gt;"",VLOOKUP(CONCATENATE(AG4840,AH4840),NIVELES!$B$676:$C$745,2,0),"")</f>
        <v/>
      </c>
      <c r="AJ4840" s="78"/>
      <c r="AK4840" s="79" t="str">
        <f>+IF(AJ4840&lt;&gt;"",VLOOKUP(AJ4840,NIVELES!$A$816:$B$892,2,0),"")</f>
        <v/>
      </c>
      <c r="AL4840" s="78"/>
      <c r="AM4840" s="78"/>
      <c r="AN4840" s="79" t="str">
        <f>IF(AM4840&lt;&gt;"",+VLOOKUP(AM4840,NIVELES!$A$1652:$B$2466,2,0),"")</f>
        <v/>
      </c>
      <c r="AO4840" s="87"/>
      <c r="AP4840" s="88"/>
      <c r="AQ4840" s="88"/>
      <c r="AR4840" s="88"/>
      <c r="AS4840" s="88"/>
      <c r="AT4840" s="88"/>
      <c r="AU4840" s="88"/>
      <c r="AV4840" s="88"/>
      <c r="AW4840" s="88"/>
      <c r="AX4840" s="88"/>
      <c r="AY4840" s="88"/>
      <c r="AZ4840" s="88"/>
      <c r="BA4840" s="88"/>
      <c r="BB4840" s="89">
        <f t="shared" si="299"/>
        <v>0</v>
      </c>
      <c r="BC4840" s="90" t="str">
        <f t="shared" si="298"/>
        <v xml:space="preserve"> </v>
      </c>
      <c r="BD4840" s="91" t="str">
        <f t="shared" si="300"/>
        <v xml:space="preserve"> </v>
      </c>
      <c r="BE4840" s="92">
        <f t="shared" si="301"/>
        <v>0</v>
      </c>
    </row>
    <row r="4841" spans="1:57" s="74" customFormat="1" ht="50.1" customHeight="1" x14ac:dyDescent="0.2">
      <c r="A4841" s="78"/>
      <c r="B4841" s="78"/>
      <c r="C4841" s="78"/>
      <c r="D4841" s="78"/>
      <c r="E4841" s="79" t="str">
        <f>+IF(C4841&lt;&gt;"",VLOOKUP(MID(C4841,18,5),NIVELES!$A$133:$B$213,2,0),"")</f>
        <v/>
      </c>
      <c r="F4841" s="80"/>
      <c r="G4841" s="81" t="str">
        <f>+IF(F4841&lt;&gt;"",VLOOKUP(F4841,NIVELES!$A$246:$C$464,3,0),"")</f>
        <v/>
      </c>
      <c r="H4841" s="82"/>
      <c r="I4841" s="78"/>
      <c r="J4841" s="78"/>
      <c r="K4841" s="78"/>
      <c r="L4841" s="78"/>
      <c r="M4841" s="78"/>
      <c r="N4841" s="78"/>
      <c r="O4841" s="78"/>
      <c r="P4841" s="82"/>
      <c r="Q4841" s="78"/>
      <c r="R4841" s="82"/>
      <c r="S4841" s="82"/>
      <c r="T4841" s="82"/>
      <c r="U4841" s="82"/>
      <c r="V4841" s="82"/>
      <c r="W4841" s="82"/>
      <c r="X4841" s="82"/>
      <c r="Y4841" s="82"/>
      <c r="Z4841" s="82"/>
      <c r="AA4841" s="82"/>
      <c r="AB4841" s="82"/>
      <c r="AC4841" s="82"/>
      <c r="AD4841" s="85" t="str">
        <f>IF(A4841&lt;&gt;"",IF(D4841="DIRECCIÓN_DE_TRANSFERENCIAS","280 0031",VLOOKUP(C4841,NIVELES!$A$14:$B$105,2,0)),"")</f>
        <v/>
      </c>
      <c r="AE4841" s="86"/>
      <c r="AF4841" s="86"/>
      <c r="AG4841" s="79" t="str">
        <f>+IF(AF4841&lt;&gt;"",VLOOKUP(AF4841,NIVELES!$A$666:$B$673,2,0),"")</f>
        <v/>
      </c>
      <c r="AH4841" s="78"/>
      <c r="AI4841" s="79" t="str">
        <f>IF(AH4841&lt;&gt;"",VLOOKUP(CONCATENATE(AG4841,AH4841),NIVELES!$B$676:$C$745,2,0),"")</f>
        <v/>
      </c>
      <c r="AJ4841" s="78"/>
      <c r="AK4841" s="79" t="str">
        <f>+IF(AJ4841&lt;&gt;"",VLOOKUP(AJ4841,NIVELES!$A$816:$B$892,2,0),"")</f>
        <v/>
      </c>
      <c r="AL4841" s="78"/>
      <c r="AM4841" s="78"/>
      <c r="AN4841" s="79" t="str">
        <f>IF(AM4841&lt;&gt;"",+VLOOKUP(AM4841,NIVELES!$A$1652:$B$2466,2,0),"")</f>
        <v/>
      </c>
      <c r="AO4841" s="87"/>
      <c r="AP4841" s="88"/>
      <c r="AQ4841" s="88"/>
      <c r="AR4841" s="88"/>
      <c r="AS4841" s="88"/>
      <c r="AT4841" s="88"/>
      <c r="AU4841" s="88"/>
      <c r="AV4841" s="88"/>
      <c r="AW4841" s="88"/>
      <c r="AX4841" s="88"/>
      <c r="AY4841" s="88"/>
      <c r="AZ4841" s="88"/>
      <c r="BA4841" s="88"/>
      <c r="BB4841" s="89">
        <f t="shared" si="299"/>
        <v>0</v>
      </c>
      <c r="BC4841" s="90" t="str">
        <f t="shared" si="298"/>
        <v xml:space="preserve"> </v>
      </c>
      <c r="BD4841" s="91" t="str">
        <f t="shared" si="300"/>
        <v xml:space="preserve"> </v>
      </c>
      <c r="BE4841" s="92">
        <f t="shared" si="301"/>
        <v>0</v>
      </c>
    </row>
    <row r="4842" spans="1:57" s="74" customFormat="1" ht="50.1" customHeight="1" x14ac:dyDescent="0.2">
      <c r="A4842" s="78"/>
      <c r="B4842" s="78"/>
      <c r="C4842" s="78"/>
      <c r="D4842" s="78"/>
      <c r="E4842" s="79" t="str">
        <f>+IF(C4842&lt;&gt;"",VLOOKUP(MID(C4842,18,5),NIVELES!$A$133:$B$213,2,0),"")</f>
        <v/>
      </c>
      <c r="F4842" s="80"/>
      <c r="G4842" s="81" t="str">
        <f>+IF(F4842&lt;&gt;"",VLOOKUP(F4842,NIVELES!$A$246:$C$464,3,0),"")</f>
        <v/>
      </c>
      <c r="H4842" s="82"/>
      <c r="I4842" s="78"/>
      <c r="J4842" s="78"/>
      <c r="K4842" s="78"/>
      <c r="L4842" s="78"/>
      <c r="M4842" s="78"/>
      <c r="N4842" s="78"/>
      <c r="O4842" s="78"/>
      <c r="P4842" s="82"/>
      <c r="Q4842" s="78"/>
      <c r="R4842" s="82"/>
      <c r="S4842" s="82"/>
      <c r="T4842" s="82"/>
      <c r="U4842" s="82"/>
      <c r="V4842" s="82"/>
      <c r="W4842" s="82"/>
      <c r="X4842" s="82"/>
      <c r="Y4842" s="82"/>
      <c r="Z4842" s="82"/>
      <c r="AA4842" s="82"/>
      <c r="AB4842" s="82"/>
      <c r="AC4842" s="82"/>
      <c r="AD4842" s="85" t="str">
        <f>IF(A4842&lt;&gt;"",IF(D4842="DIRECCIÓN_DE_TRANSFERENCIAS","280 0031",VLOOKUP(C4842,NIVELES!$A$14:$B$105,2,0)),"")</f>
        <v/>
      </c>
      <c r="AE4842" s="86"/>
      <c r="AF4842" s="86"/>
      <c r="AG4842" s="79" t="str">
        <f>+IF(AF4842&lt;&gt;"",VLOOKUP(AF4842,NIVELES!$A$666:$B$673,2,0),"")</f>
        <v/>
      </c>
      <c r="AH4842" s="78"/>
      <c r="AI4842" s="79" t="str">
        <f>IF(AH4842&lt;&gt;"",VLOOKUP(CONCATENATE(AG4842,AH4842),NIVELES!$B$676:$C$745,2,0),"")</f>
        <v/>
      </c>
      <c r="AJ4842" s="78"/>
      <c r="AK4842" s="79" t="str">
        <f>+IF(AJ4842&lt;&gt;"",VLOOKUP(AJ4842,NIVELES!$A$816:$B$892,2,0),"")</f>
        <v/>
      </c>
      <c r="AL4842" s="78"/>
      <c r="AM4842" s="78"/>
      <c r="AN4842" s="79" t="str">
        <f>IF(AM4842&lt;&gt;"",+VLOOKUP(AM4842,NIVELES!$A$1652:$B$2466,2,0),"")</f>
        <v/>
      </c>
      <c r="AO4842" s="87"/>
      <c r="AP4842" s="88"/>
      <c r="AQ4842" s="88"/>
      <c r="AR4842" s="88"/>
      <c r="AS4842" s="88"/>
      <c r="AT4842" s="88"/>
      <c r="AU4842" s="88"/>
      <c r="AV4842" s="88"/>
      <c r="AW4842" s="88"/>
      <c r="AX4842" s="88"/>
      <c r="AY4842" s="88"/>
      <c r="AZ4842" s="88"/>
      <c r="BA4842" s="88"/>
      <c r="BB4842" s="89">
        <f t="shared" si="299"/>
        <v>0</v>
      </c>
      <c r="BC4842" s="90" t="str">
        <f t="shared" si="298"/>
        <v xml:space="preserve"> </v>
      </c>
      <c r="BD4842" s="91" t="str">
        <f t="shared" si="300"/>
        <v xml:space="preserve"> </v>
      </c>
      <c r="BE4842" s="92">
        <f t="shared" si="301"/>
        <v>0</v>
      </c>
    </row>
    <row r="4843" spans="1:57" s="74" customFormat="1" ht="50.1" customHeight="1" x14ac:dyDescent="0.2">
      <c r="A4843" s="78"/>
      <c r="B4843" s="78"/>
      <c r="C4843" s="78"/>
      <c r="D4843" s="78"/>
      <c r="E4843" s="79" t="str">
        <f>+IF(C4843&lt;&gt;"",VLOOKUP(MID(C4843,18,5),NIVELES!$A$133:$B$213,2,0),"")</f>
        <v/>
      </c>
      <c r="F4843" s="80"/>
      <c r="G4843" s="81" t="str">
        <f>+IF(F4843&lt;&gt;"",VLOOKUP(F4843,NIVELES!$A$246:$C$464,3,0),"")</f>
        <v/>
      </c>
      <c r="H4843" s="82"/>
      <c r="I4843" s="78"/>
      <c r="J4843" s="78"/>
      <c r="K4843" s="78"/>
      <c r="L4843" s="78"/>
      <c r="M4843" s="78"/>
      <c r="N4843" s="78"/>
      <c r="O4843" s="78"/>
      <c r="P4843" s="82"/>
      <c r="Q4843" s="78"/>
      <c r="R4843" s="82"/>
      <c r="S4843" s="82"/>
      <c r="T4843" s="82"/>
      <c r="U4843" s="82"/>
      <c r="V4843" s="82"/>
      <c r="W4843" s="82"/>
      <c r="X4843" s="82"/>
      <c r="Y4843" s="82"/>
      <c r="Z4843" s="82"/>
      <c r="AA4843" s="82"/>
      <c r="AB4843" s="82"/>
      <c r="AC4843" s="82"/>
      <c r="AD4843" s="85" t="str">
        <f>IF(A4843&lt;&gt;"",IF(D4843="DIRECCIÓN_DE_TRANSFERENCIAS","280 0031",VLOOKUP(C4843,NIVELES!$A$14:$B$105,2,0)),"")</f>
        <v/>
      </c>
      <c r="AE4843" s="86"/>
      <c r="AF4843" s="86"/>
      <c r="AG4843" s="79" t="str">
        <f>+IF(AF4843&lt;&gt;"",VLOOKUP(AF4843,NIVELES!$A$666:$B$673,2,0),"")</f>
        <v/>
      </c>
      <c r="AH4843" s="78"/>
      <c r="AI4843" s="79" t="str">
        <f>IF(AH4843&lt;&gt;"",VLOOKUP(CONCATENATE(AG4843,AH4843),NIVELES!$B$676:$C$745,2,0),"")</f>
        <v/>
      </c>
      <c r="AJ4843" s="78"/>
      <c r="AK4843" s="79" t="str">
        <f>+IF(AJ4843&lt;&gt;"",VLOOKUP(AJ4843,NIVELES!$A$816:$B$892,2,0),"")</f>
        <v/>
      </c>
      <c r="AL4843" s="78"/>
      <c r="AM4843" s="78"/>
      <c r="AN4843" s="79" t="str">
        <f>IF(AM4843&lt;&gt;"",+VLOOKUP(AM4843,NIVELES!$A$1652:$B$2466,2,0),"")</f>
        <v/>
      </c>
      <c r="AO4843" s="87"/>
      <c r="AP4843" s="88"/>
      <c r="AQ4843" s="88"/>
      <c r="AR4843" s="88"/>
      <c r="AS4843" s="88"/>
      <c r="AT4843" s="88"/>
      <c r="AU4843" s="88"/>
      <c r="AV4843" s="88"/>
      <c r="AW4843" s="88"/>
      <c r="AX4843" s="88"/>
      <c r="AY4843" s="88"/>
      <c r="AZ4843" s="88"/>
      <c r="BA4843" s="88"/>
      <c r="BB4843" s="89">
        <f t="shared" si="299"/>
        <v>0</v>
      </c>
      <c r="BC4843" s="90" t="str">
        <f t="shared" si="298"/>
        <v xml:space="preserve"> </v>
      </c>
      <c r="BD4843" s="91" t="str">
        <f t="shared" si="300"/>
        <v xml:space="preserve"> </v>
      </c>
      <c r="BE4843" s="92">
        <f t="shared" si="301"/>
        <v>0</v>
      </c>
    </row>
    <row r="4844" spans="1:57" s="74" customFormat="1" ht="50.1" customHeight="1" x14ac:dyDescent="0.2">
      <c r="A4844" s="78"/>
      <c r="B4844" s="78"/>
      <c r="C4844" s="78"/>
      <c r="D4844" s="78"/>
      <c r="E4844" s="79" t="str">
        <f>+IF(C4844&lt;&gt;"",VLOOKUP(MID(C4844,18,5),NIVELES!$A$133:$B$213,2,0),"")</f>
        <v/>
      </c>
      <c r="F4844" s="80"/>
      <c r="G4844" s="81" t="str">
        <f>+IF(F4844&lt;&gt;"",VLOOKUP(F4844,NIVELES!$A$246:$C$464,3,0),"")</f>
        <v/>
      </c>
      <c r="H4844" s="82"/>
      <c r="I4844" s="78"/>
      <c r="J4844" s="78"/>
      <c r="K4844" s="78"/>
      <c r="L4844" s="78"/>
      <c r="M4844" s="78"/>
      <c r="N4844" s="78"/>
      <c r="O4844" s="78"/>
      <c r="P4844" s="82"/>
      <c r="Q4844" s="78"/>
      <c r="R4844" s="82"/>
      <c r="S4844" s="82"/>
      <c r="T4844" s="82"/>
      <c r="U4844" s="82"/>
      <c r="V4844" s="82"/>
      <c r="W4844" s="82"/>
      <c r="X4844" s="82"/>
      <c r="Y4844" s="82"/>
      <c r="Z4844" s="82"/>
      <c r="AA4844" s="82"/>
      <c r="AB4844" s="82"/>
      <c r="AC4844" s="82"/>
      <c r="AD4844" s="85" t="str">
        <f>IF(A4844&lt;&gt;"",IF(D4844="DIRECCIÓN_DE_TRANSFERENCIAS","280 0031",VLOOKUP(C4844,NIVELES!$A$14:$B$105,2,0)),"")</f>
        <v/>
      </c>
      <c r="AE4844" s="86"/>
      <c r="AF4844" s="86"/>
      <c r="AG4844" s="79" t="str">
        <f>+IF(AF4844&lt;&gt;"",VLOOKUP(AF4844,NIVELES!$A$666:$B$673,2,0),"")</f>
        <v/>
      </c>
      <c r="AH4844" s="78"/>
      <c r="AI4844" s="79" t="str">
        <f>IF(AH4844&lt;&gt;"",VLOOKUP(CONCATENATE(AG4844,AH4844),NIVELES!$B$676:$C$745,2,0),"")</f>
        <v/>
      </c>
      <c r="AJ4844" s="78"/>
      <c r="AK4844" s="79" t="str">
        <f>+IF(AJ4844&lt;&gt;"",VLOOKUP(AJ4844,NIVELES!$A$816:$B$892,2,0),"")</f>
        <v/>
      </c>
      <c r="AL4844" s="78"/>
      <c r="AM4844" s="78"/>
      <c r="AN4844" s="79" t="str">
        <f>IF(AM4844&lt;&gt;"",+VLOOKUP(AM4844,NIVELES!$A$1652:$B$2466,2,0),"")</f>
        <v/>
      </c>
      <c r="AO4844" s="87"/>
      <c r="AP4844" s="88"/>
      <c r="AQ4844" s="88"/>
      <c r="AR4844" s="88"/>
      <c r="AS4844" s="88"/>
      <c r="AT4844" s="88"/>
      <c r="AU4844" s="88"/>
      <c r="AV4844" s="88"/>
      <c r="AW4844" s="88"/>
      <c r="AX4844" s="88"/>
      <c r="AY4844" s="88"/>
      <c r="AZ4844" s="88"/>
      <c r="BA4844" s="88"/>
      <c r="BB4844" s="89">
        <f t="shared" si="299"/>
        <v>0</v>
      </c>
      <c r="BC4844" s="90" t="str">
        <f t="shared" si="298"/>
        <v xml:space="preserve"> </v>
      </c>
      <c r="BD4844" s="91" t="str">
        <f t="shared" si="300"/>
        <v xml:space="preserve"> </v>
      </c>
      <c r="BE4844" s="92">
        <f t="shared" si="301"/>
        <v>0</v>
      </c>
    </row>
    <row r="4845" spans="1:57" s="74" customFormat="1" ht="50.1" customHeight="1" x14ac:dyDescent="0.2">
      <c r="A4845" s="78"/>
      <c r="B4845" s="78"/>
      <c r="C4845" s="78"/>
      <c r="D4845" s="78"/>
      <c r="E4845" s="79" t="str">
        <f>+IF(C4845&lt;&gt;"",VLOOKUP(MID(C4845,18,5),NIVELES!$A$133:$B$213,2,0),"")</f>
        <v/>
      </c>
      <c r="F4845" s="80"/>
      <c r="G4845" s="81" t="str">
        <f>+IF(F4845&lt;&gt;"",VLOOKUP(F4845,NIVELES!$A$246:$C$464,3,0),"")</f>
        <v/>
      </c>
      <c r="H4845" s="82"/>
      <c r="I4845" s="78"/>
      <c r="J4845" s="78"/>
      <c r="K4845" s="78"/>
      <c r="L4845" s="78"/>
      <c r="M4845" s="78"/>
      <c r="N4845" s="78"/>
      <c r="O4845" s="78"/>
      <c r="P4845" s="82"/>
      <c r="Q4845" s="78"/>
      <c r="R4845" s="82"/>
      <c r="S4845" s="82"/>
      <c r="T4845" s="82"/>
      <c r="U4845" s="82"/>
      <c r="V4845" s="82"/>
      <c r="W4845" s="82"/>
      <c r="X4845" s="82"/>
      <c r="Y4845" s="82"/>
      <c r="Z4845" s="82"/>
      <c r="AA4845" s="82"/>
      <c r="AB4845" s="82"/>
      <c r="AC4845" s="82"/>
      <c r="AD4845" s="85" t="str">
        <f>IF(A4845&lt;&gt;"",IF(D4845="DIRECCIÓN_DE_TRANSFERENCIAS","280 0031",VLOOKUP(C4845,NIVELES!$A$14:$B$105,2,0)),"")</f>
        <v/>
      </c>
      <c r="AE4845" s="86"/>
      <c r="AF4845" s="86"/>
      <c r="AG4845" s="79" t="str">
        <f>+IF(AF4845&lt;&gt;"",VLOOKUP(AF4845,NIVELES!$A$666:$B$673,2,0),"")</f>
        <v/>
      </c>
      <c r="AH4845" s="78"/>
      <c r="AI4845" s="79" t="str">
        <f>IF(AH4845&lt;&gt;"",VLOOKUP(CONCATENATE(AG4845,AH4845),NIVELES!$B$676:$C$745,2,0),"")</f>
        <v/>
      </c>
      <c r="AJ4845" s="78"/>
      <c r="AK4845" s="79" t="str">
        <f>+IF(AJ4845&lt;&gt;"",VLOOKUP(AJ4845,NIVELES!$A$816:$B$892,2,0),"")</f>
        <v/>
      </c>
      <c r="AL4845" s="78"/>
      <c r="AM4845" s="78"/>
      <c r="AN4845" s="79" t="str">
        <f>IF(AM4845&lt;&gt;"",+VLOOKUP(AM4845,NIVELES!$A$1652:$B$2466,2,0),"")</f>
        <v/>
      </c>
      <c r="AO4845" s="87"/>
      <c r="AP4845" s="88"/>
      <c r="AQ4845" s="88"/>
      <c r="AR4845" s="88"/>
      <c r="AS4845" s="88"/>
      <c r="AT4845" s="88"/>
      <c r="AU4845" s="88"/>
      <c r="AV4845" s="88"/>
      <c r="AW4845" s="88"/>
      <c r="AX4845" s="88"/>
      <c r="AY4845" s="88"/>
      <c r="AZ4845" s="88"/>
      <c r="BA4845" s="88"/>
      <c r="BB4845" s="89">
        <f t="shared" si="299"/>
        <v>0</v>
      </c>
      <c r="BC4845" s="90" t="str">
        <f t="shared" si="298"/>
        <v xml:space="preserve"> </v>
      </c>
      <c r="BD4845" s="91" t="str">
        <f t="shared" si="300"/>
        <v xml:space="preserve"> </v>
      </c>
      <c r="BE4845" s="92">
        <f t="shared" si="301"/>
        <v>0</v>
      </c>
    </row>
    <row r="4846" spans="1:57" s="74" customFormat="1" ht="50.1" customHeight="1" x14ac:dyDescent="0.2">
      <c r="A4846" s="78"/>
      <c r="B4846" s="78"/>
      <c r="C4846" s="78"/>
      <c r="D4846" s="78"/>
      <c r="E4846" s="79" t="str">
        <f>+IF(C4846&lt;&gt;"",VLOOKUP(MID(C4846,18,5),NIVELES!$A$133:$B$213,2,0),"")</f>
        <v/>
      </c>
      <c r="F4846" s="80"/>
      <c r="G4846" s="81" t="str">
        <f>+IF(F4846&lt;&gt;"",VLOOKUP(F4846,NIVELES!$A$246:$C$464,3,0),"")</f>
        <v/>
      </c>
      <c r="H4846" s="82"/>
      <c r="I4846" s="78"/>
      <c r="J4846" s="78"/>
      <c r="K4846" s="78"/>
      <c r="L4846" s="78"/>
      <c r="M4846" s="78"/>
      <c r="N4846" s="78"/>
      <c r="O4846" s="78"/>
      <c r="P4846" s="82"/>
      <c r="Q4846" s="78"/>
      <c r="R4846" s="82"/>
      <c r="S4846" s="82"/>
      <c r="T4846" s="82"/>
      <c r="U4846" s="82"/>
      <c r="V4846" s="82"/>
      <c r="W4846" s="82"/>
      <c r="X4846" s="82"/>
      <c r="Y4846" s="82"/>
      <c r="Z4846" s="82"/>
      <c r="AA4846" s="82"/>
      <c r="AB4846" s="82"/>
      <c r="AC4846" s="82"/>
      <c r="AD4846" s="85" t="str">
        <f>IF(A4846&lt;&gt;"",IF(D4846="DIRECCIÓN_DE_TRANSFERENCIAS","280 0031",VLOOKUP(C4846,NIVELES!$A$14:$B$105,2,0)),"")</f>
        <v/>
      </c>
      <c r="AE4846" s="86"/>
      <c r="AF4846" s="86"/>
      <c r="AG4846" s="79" t="str">
        <f>+IF(AF4846&lt;&gt;"",VLOOKUP(AF4846,NIVELES!$A$666:$B$673,2,0),"")</f>
        <v/>
      </c>
      <c r="AH4846" s="78"/>
      <c r="AI4846" s="79" t="str">
        <f>IF(AH4846&lt;&gt;"",VLOOKUP(CONCATENATE(AG4846,AH4846),NIVELES!$B$676:$C$745,2,0),"")</f>
        <v/>
      </c>
      <c r="AJ4846" s="78"/>
      <c r="AK4846" s="79" t="str">
        <f>+IF(AJ4846&lt;&gt;"",VLOOKUP(AJ4846,NIVELES!$A$816:$B$892,2,0),"")</f>
        <v/>
      </c>
      <c r="AL4846" s="78"/>
      <c r="AM4846" s="78"/>
      <c r="AN4846" s="79" t="str">
        <f>IF(AM4846&lt;&gt;"",+VLOOKUP(AM4846,NIVELES!$A$1652:$B$2466,2,0),"")</f>
        <v/>
      </c>
      <c r="AO4846" s="87"/>
      <c r="AP4846" s="88"/>
      <c r="AQ4846" s="88"/>
      <c r="AR4846" s="88"/>
      <c r="AS4846" s="88"/>
      <c r="AT4846" s="88"/>
      <c r="AU4846" s="88"/>
      <c r="AV4846" s="88"/>
      <c r="AW4846" s="88"/>
      <c r="AX4846" s="88"/>
      <c r="AY4846" s="88"/>
      <c r="AZ4846" s="88"/>
      <c r="BA4846" s="88"/>
      <c r="BB4846" s="89">
        <f t="shared" si="299"/>
        <v>0</v>
      </c>
      <c r="BC4846" s="90" t="str">
        <f t="shared" si="298"/>
        <v xml:space="preserve"> </v>
      </c>
      <c r="BD4846" s="91" t="str">
        <f t="shared" si="300"/>
        <v xml:space="preserve"> </v>
      </c>
      <c r="BE4846" s="92">
        <f t="shared" si="301"/>
        <v>0</v>
      </c>
    </row>
    <row r="4847" spans="1:57" s="74" customFormat="1" ht="50.1" customHeight="1" x14ac:dyDescent="0.2">
      <c r="A4847" s="78"/>
      <c r="B4847" s="78"/>
      <c r="C4847" s="78"/>
      <c r="D4847" s="78"/>
      <c r="E4847" s="79" t="str">
        <f>+IF(C4847&lt;&gt;"",VLOOKUP(MID(C4847,18,5),NIVELES!$A$133:$B$213,2,0),"")</f>
        <v/>
      </c>
      <c r="F4847" s="80"/>
      <c r="G4847" s="81" t="str">
        <f>+IF(F4847&lt;&gt;"",VLOOKUP(F4847,NIVELES!$A$246:$C$464,3,0),"")</f>
        <v/>
      </c>
      <c r="H4847" s="82"/>
      <c r="I4847" s="78"/>
      <c r="J4847" s="78"/>
      <c r="K4847" s="78"/>
      <c r="L4847" s="78"/>
      <c r="M4847" s="78"/>
      <c r="N4847" s="78"/>
      <c r="O4847" s="78"/>
      <c r="P4847" s="82"/>
      <c r="Q4847" s="78"/>
      <c r="R4847" s="82"/>
      <c r="S4847" s="82"/>
      <c r="T4847" s="82"/>
      <c r="U4847" s="82"/>
      <c r="V4847" s="82"/>
      <c r="W4847" s="82"/>
      <c r="X4847" s="82"/>
      <c r="Y4847" s="82"/>
      <c r="Z4847" s="82"/>
      <c r="AA4847" s="82"/>
      <c r="AB4847" s="82"/>
      <c r="AC4847" s="82"/>
      <c r="AD4847" s="85" t="str">
        <f>IF(A4847&lt;&gt;"",IF(D4847="DIRECCIÓN_DE_TRANSFERENCIAS","280 0031",VLOOKUP(C4847,NIVELES!$A$14:$B$105,2,0)),"")</f>
        <v/>
      </c>
      <c r="AE4847" s="86"/>
      <c r="AF4847" s="86"/>
      <c r="AG4847" s="79" t="str">
        <f>+IF(AF4847&lt;&gt;"",VLOOKUP(AF4847,NIVELES!$A$666:$B$673,2,0),"")</f>
        <v/>
      </c>
      <c r="AH4847" s="78"/>
      <c r="AI4847" s="79" t="str">
        <f>IF(AH4847&lt;&gt;"",VLOOKUP(CONCATENATE(AG4847,AH4847),NIVELES!$B$676:$C$745,2,0),"")</f>
        <v/>
      </c>
      <c r="AJ4847" s="78"/>
      <c r="AK4847" s="79" t="str">
        <f>+IF(AJ4847&lt;&gt;"",VLOOKUP(AJ4847,NIVELES!$A$816:$B$892,2,0),"")</f>
        <v/>
      </c>
      <c r="AL4847" s="78"/>
      <c r="AM4847" s="78"/>
      <c r="AN4847" s="79" t="str">
        <f>IF(AM4847&lt;&gt;"",+VLOOKUP(AM4847,NIVELES!$A$1652:$B$2466,2,0),"")</f>
        <v/>
      </c>
      <c r="AO4847" s="87"/>
      <c r="AP4847" s="88"/>
      <c r="AQ4847" s="88"/>
      <c r="AR4847" s="88"/>
      <c r="AS4847" s="88"/>
      <c r="AT4847" s="88"/>
      <c r="AU4847" s="88"/>
      <c r="AV4847" s="88"/>
      <c r="AW4847" s="88"/>
      <c r="AX4847" s="88"/>
      <c r="AY4847" s="88"/>
      <c r="AZ4847" s="88"/>
      <c r="BA4847" s="88"/>
      <c r="BB4847" s="89">
        <f t="shared" si="299"/>
        <v>0</v>
      </c>
      <c r="BC4847" s="90" t="str">
        <f t="shared" si="298"/>
        <v xml:space="preserve"> </v>
      </c>
      <c r="BD4847" s="91" t="str">
        <f t="shared" si="300"/>
        <v xml:space="preserve"> </v>
      </c>
      <c r="BE4847" s="92">
        <f t="shared" si="301"/>
        <v>0</v>
      </c>
    </row>
    <row r="4848" spans="1:57" s="74" customFormat="1" ht="50.1" customHeight="1" x14ac:dyDescent="0.2">
      <c r="A4848" s="78"/>
      <c r="B4848" s="78"/>
      <c r="C4848" s="78"/>
      <c r="D4848" s="78"/>
      <c r="E4848" s="79" t="str">
        <f>+IF(C4848&lt;&gt;"",VLOOKUP(MID(C4848,18,5),NIVELES!$A$133:$B$213,2,0),"")</f>
        <v/>
      </c>
      <c r="F4848" s="80"/>
      <c r="G4848" s="81" t="str">
        <f>+IF(F4848&lt;&gt;"",VLOOKUP(F4848,NIVELES!$A$246:$C$464,3,0),"")</f>
        <v/>
      </c>
      <c r="H4848" s="82"/>
      <c r="I4848" s="78"/>
      <c r="J4848" s="78"/>
      <c r="K4848" s="78"/>
      <c r="L4848" s="78"/>
      <c r="M4848" s="78"/>
      <c r="N4848" s="78"/>
      <c r="O4848" s="78"/>
      <c r="P4848" s="82"/>
      <c r="Q4848" s="78"/>
      <c r="R4848" s="82"/>
      <c r="S4848" s="82"/>
      <c r="T4848" s="82"/>
      <c r="U4848" s="82"/>
      <c r="V4848" s="82"/>
      <c r="W4848" s="82"/>
      <c r="X4848" s="82"/>
      <c r="Y4848" s="82"/>
      <c r="Z4848" s="82"/>
      <c r="AA4848" s="82"/>
      <c r="AB4848" s="82"/>
      <c r="AC4848" s="82"/>
      <c r="AD4848" s="85" t="str">
        <f>IF(A4848&lt;&gt;"",IF(D4848="DIRECCIÓN_DE_TRANSFERENCIAS","280 0031",VLOOKUP(C4848,NIVELES!$A$14:$B$105,2,0)),"")</f>
        <v/>
      </c>
      <c r="AE4848" s="86"/>
      <c r="AF4848" s="86"/>
      <c r="AG4848" s="79" t="str">
        <f>+IF(AF4848&lt;&gt;"",VLOOKUP(AF4848,NIVELES!$A$666:$B$673,2,0),"")</f>
        <v/>
      </c>
      <c r="AH4848" s="78"/>
      <c r="AI4848" s="79" t="str">
        <f>IF(AH4848&lt;&gt;"",VLOOKUP(CONCATENATE(AG4848,AH4848),NIVELES!$B$676:$C$745,2,0),"")</f>
        <v/>
      </c>
      <c r="AJ4848" s="78"/>
      <c r="AK4848" s="79" t="str">
        <f>+IF(AJ4848&lt;&gt;"",VLOOKUP(AJ4848,NIVELES!$A$816:$B$892,2,0),"")</f>
        <v/>
      </c>
      <c r="AL4848" s="78"/>
      <c r="AM4848" s="78"/>
      <c r="AN4848" s="79" t="str">
        <f>IF(AM4848&lt;&gt;"",+VLOOKUP(AM4848,NIVELES!$A$1652:$B$2466,2,0),"")</f>
        <v/>
      </c>
      <c r="AO4848" s="87"/>
      <c r="AP4848" s="88"/>
      <c r="AQ4848" s="88"/>
      <c r="AR4848" s="88"/>
      <c r="AS4848" s="88"/>
      <c r="AT4848" s="88"/>
      <c r="AU4848" s="88"/>
      <c r="AV4848" s="88"/>
      <c r="AW4848" s="88"/>
      <c r="AX4848" s="88"/>
      <c r="AY4848" s="88"/>
      <c r="AZ4848" s="88"/>
      <c r="BA4848" s="88"/>
      <c r="BB4848" s="89">
        <f t="shared" si="299"/>
        <v>0</v>
      </c>
      <c r="BC4848" s="90" t="str">
        <f t="shared" si="298"/>
        <v xml:space="preserve"> </v>
      </c>
      <c r="BD4848" s="91" t="str">
        <f t="shared" si="300"/>
        <v xml:space="preserve"> </v>
      </c>
      <c r="BE4848" s="92">
        <f t="shared" si="301"/>
        <v>0</v>
      </c>
    </row>
    <row r="4849" spans="1:57" s="74" customFormat="1" ht="50.1" customHeight="1" x14ac:dyDescent="0.2">
      <c r="A4849" s="78"/>
      <c r="B4849" s="78"/>
      <c r="C4849" s="78"/>
      <c r="D4849" s="78"/>
      <c r="E4849" s="79" t="str">
        <f>+IF(C4849&lt;&gt;"",VLOOKUP(MID(C4849,18,5),NIVELES!$A$133:$B$213,2,0),"")</f>
        <v/>
      </c>
      <c r="F4849" s="80"/>
      <c r="G4849" s="81" t="str">
        <f>+IF(F4849&lt;&gt;"",VLOOKUP(F4849,NIVELES!$A$246:$C$464,3,0),"")</f>
        <v/>
      </c>
      <c r="H4849" s="82"/>
      <c r="I4849" s="78"/>
      <c r="J4849" s="78"/>
      <c r="K4849" s="78"/>
      <c r="L4849" s="78"/>
      <c r="M4849" s="78"/>
      <c r="N4849" s="78"/>
      <c r="O4849" s="78"/>
      <c r="P4849" s="82"/>
      <c r="Q4849" s="78"/>
      <c r="R4849" s="82"/>
      <c r="S4849" s="82"/>
      <c r="T4849" s="82"/>
      <c r="U4849" s="82"/>
      <c r="V4849" s="82"/>
      <c r="W4849" s="82"/>
      <c r="X4849" s="82"/>
      <c r="Y4849" s="82"/>
      <c r="Z4849" s="82"/>
      <c r="AA4849" s="82"/>
      <c r="AB4849" s="82"/>
      <c r="AC4849" s="82"/>
      <c r="AD4849" s="85" t="str">
        <f>IF(A4849&lt;&gt;"",IF(D4849="DIRECCIÓN_DE_TRANSFERENCIAS","280 0031",VLOOKUP(C4849,NIVELES!$A$14:$B$105,2,0)),"")</f>
        <v/>
      </c>
      <c r="AE4849" s="86"/>
      <c r="AF4849" s="86"/>
      <c r="AG4849" s="79" t="str">
        <f>+IF(AF4849&lt;&gt;"",VLOOKUP(AF4849,NIVELES!$A$666:$B$673,2,0),"")</f>
        <v/>
      </c>
      <c r="AH4849" s="78"/>
      <c r="AI4849" s="79" t="str">
        <f>IF(AH4849&lt;&gt;"",VLOOKUP(CONCATENATE(AG4849,AH4849),NIVELES!$B$676:$C$745,2,0),"")</f>
        <v/>
      </c>
      <c r="AJ4849" s="78"/>
      <c r="AK4849" s="79" t="str">
        <f>+IF(AJ4849&lt;&gt;"",VLOOKUP(AJ4849,NIVELES!$A$816:$B$892,2,0),"")</f>
        <v/>
      </c>
      <c r="AL4849" s="78"/>
      <c r="AM4849" s="78"/>
      <c r="AN4849" s="79" t="str">
        <f>IF(AM4849&lt;&gt;"",+VLOOKUP(AM4849,NIVELES!$A$1652:$B$2466,2,0),"")</f>
        <v/>
      </c>
      <c r="AO4849" s="87"/>
      <c r="AP4849" s="88"/>
      <c r="AQ4849" s="88"/>
      <c r="AR4849" s="88"/>
      <c r="AS4849" s="88"/>
      <c r="AT4849" s="88"/>
      <c r="AU4849" s="88"/>
      <c r="AV4849" s="88"/>
      <c r="AW4849" s="88"/>
      <c r="AX4849" s="88"/>
      <c r="AY4849" s="88"/>
      <c r="AZ4849" s="88"/>
      <c r="BA4849" s="88"/>
      <c r="BB4849" s="89">
        <f t="shared" si="299"/>
        <v>0</v>
      </c>
      <c r="BC4849" s="90" t="str">
        <f t="shared" si="298"/>
        <v xml:space="preserve"> </v>
      </c>
      <c r="BD4849" s="91" t="str">
        <f t="shared" si="300"/>
        <v xml:space="preserve"> </v>
      </c>
      <c r="BE4849" s="92">
        <f t="shared" si="301"/>
        <v>0</v>
      </c>
    </row>
    <row r="4850" spans="1:57" s="74" customFormat="1" ht="50.1" customHeight="1" x14ac:dyDescent="0.2">
      <c r="A4850" s="78"/>
      <c r="B4850" s="78"/>
      <c r="C4850" s="78"/>
      <c r="D4850" s="78"/>
      <c r="E4850" s="79" t="str">
        <f>+IF(C4850&lt;&gt;"",VLOOKUP(MID(C4850,18,5),NIVELES!$A$133:$B$213,2,0),"")</f>
        <v/>
      </c>
      <c r="F4850" s="80"/>
      <c r="G4850" s="81" t="str">
        <f>+IF(F4850&lt;&gt;"",VLOOKUP(F4850,NIVELES!$A$246:$C$464,3,0),"")</f>
        <v/>
      </c>
      <c r="H4850" s="82"/>
      <c r="I4850" s="78"/>
      <c r="J4850" s="78"/>
      <c r="K4850" s="78"/>
      <c r="L4850" s="78"/>
      <c r="M4850" s="78"/>
      <c r="N4850" s="78"/>
      <c r="O4850" s="78"/>
      <c r="P4850" s="82"/>
      <c r="Q4850" s="78"/>
      <c r="R4850" s="82"/>
      <c r="S4850" s="82"/>
      <c r="T4850" s="82"/>
      <c r="U4850" s="82"/>
      <c r="V4850" s="82"/>
      <c r="W4850" s="82"/>
      <c r="X4850" s="82"/>
      <c r="Y4850" s="82"/>
      <c r="Z4850" s="82"/>
      <c r="AA4850" s="82"/>
      <c r="AB4850" s="82"/>
      <c r="AC4850" s="82"/>
      <c r="AD4850" s="85" t="str">
        <f>IF(A4850&lt;&gt;"",IF(D4850="DIRECCIÓN_DE_TRANSFERENCIAS","280 0031",VLOOKUP(C4850,NIVELES!$A$14:$B$105,2,0)),"")</f>
        <v/>
      </c>
      <c r="AE4850" s="86"/>
      <c r="AF4850" s="86"/>
      <c r="AG4850" s="79" t="str">
        <f>+IF(AF4850&lt;&gt;"",VLOOKUP(AF4850,NIVELES!$A$666:$B$673,2,0),"")</f>
        <v/>
      </c>
      <c r="AH4850" s="78"/>
      <c r="AI4850" s="79" t="str">
        <f>IF(AH4850&lt;&gt;"",VLOOKUP(CONCATENATE(AG4850,AH4850),NIVELES!$B$676:$C$745,2,0),"")</f>
        <v/>
      </c>
      <c r="AJ4850" s="78"/>
      <c r="AK4850" s="79" t="str">
        <f>+IF(AJ4850&lt;&gt;"",VLOOKUP(AJ4850,NIVELES!$A$816:$B$892,2,0),"")</f>
        <v/>
      </c>
      <c r="AL4850" s="78"/>
      <c r="AM4850" s="78"/>
      <c r="AN4850" s="79" t="str">
        <f>IF(AM4850&lt;&gt;"",+VLOOKUP(AM4850,NIVELES!$A$1652:$B$2466,2,0),"")</f>
        <v/>
      </c>
      <c r="AO4850" s="87"/>
      <c r="AP4850" s="88"/>
      <c r="AQ4850" s="88"/>
      <c r="AR4850" s="88"/>
      <c r="AS4850" s="88"/>
      <c r="AT4850" s="88"/>
      <c r="AU4850" s="88"/>
      <c r="AV4850" s="88"/>
      <c r="AW4850" s="88"/>
      <c r="AX4850" s="88"/>
      <c r="AY4850" s="88"/>
      <c r="AZ4850" s="88"/>
      <c r="BA4850" s="88"/>
      <c r="BB4850" s="89">
        <f t="shared" si="299"/>
        <v>0</v>
      </c>
      <c r="BC4850" s="90" t="str">
        <f t="shared" si="298"/>
        <v xml:space="preserve"> </v>
      </c>
      <c r="BD4850" s="91" t="str">
        <f t="shared" si="300"/>
        <v xml:space="preserve"> </v>
      </c>
      <c r="BE4850" s="92">
        <f t="shared" si="301"/>
        <v>0</v>
      </c>
    </row>
    <row r="4851" spans="1:57" s="74" customFormat="1" ht="50.1" customHeight="1" x14ac:dyDescent="0.2">
      <c r="A4851" s="78"/>
      <c r="B4851" s="78"/>
      <c r="C4851" s="78"/>
      <c r="D4851" s="78"/>
      <c r="E4851" s="79" t="str">
        <f>+IF(C4851&lt;&gt;"",VLOOKUP(MID(C4851,18,5),NIVELES!$A$133:$B$213,2,0),"")</f>
        <v/>
      </c>
      <c r="F4851" s="80"/>
      <c r="G4851" s="81" t="str">
        <f>+IF(F4851&lt;&gt;"",VLOOKUP(F4851,NIVELES!$A$246:$C$464,3,0),"")</f>
        <v/>
      </c>
      <c r="H4851" s="82"/>
      <c r="I4851" s="78"/>
      <c r="J4851" s="78"/>
      <c r="K4851" s="78"/>
      <c r="L4851" s="78"/>
      <c r="M4851" s="78"/>
      <c r="N4851" s="78"/>
      <c r="O4851" s="78"/>
      <c r="P4851" s="82"/>
      <c r="Q4851" s="78"/>
      <c r="R4851" s="82"/>
      <c r="S4851" s="82"/>
      <c r="T4851" s="82"/>
      <c r="U4851" s="82"/>
      <c r="V4851" s="82"/>
      <c r="W4851" s="82"/>
      <c r="X4851" s="82"/>
      <c r="Y4851" s="82"/>
      <c r="Z4851" s="82"/>
      <c r="AA4851" s="82"/>
      <c r="AB4851" s="82"/>
      <c r="AC4851" s="82"/>
      <c r="AD4851" s="85" t="str">
        <f>IF(A4851&lt;&gt;"",IF(D4851="DIRECCIÓN_DE_TRANSFERENCIAS","280 0031",VLOOKUP(C4851,NIVELES!$A$14:$B$105,2,0)),"")</f>
        <v/>
      </c>
      <c r="AE4851" s="86"/>
      <c r="AF4851" s="86"/>
      <c r="AG4851" s="79" t="str">
        <f>+IF(AF4851&lt;&gt;"",VLOOKUP(AF4851,NIVELES!$A$666:$B$673,2,0),"")</f>
        <v/>
      </c>
      <c r="AH4851" s="78"/>
      <c r="AI4851" s="79" t="str">
        <f>IF(AH4851&lt;&gt;"",VLOOKUP(CONCATENATE(AG4851,AH4851),NIVELES!$B$676:$C$745,2,0),"")</f>
        <v/>
      </c>
      <c r="AJ4851" s="78"/>
      <c r="AK4851" s="79" t="str">
        <f>+IF(AJ4851&lt;&gt;"",VLOOKUP(AJ4851,NIVELES!$A$816:$B$892,2,0),"")</f>
        <v/>
      </c>
      <c r="AL4851" s="78"/>
      <c r="AM4851" s="78"/>
      <c r="AN4851" s="79" t="str">
        <f>IF(AM4851&lt;&gt;"",+VLOOKUP(AM4851,NIVELES!$A$1652:$B$2466,2,0),"")</f>
        <v/>
      </c>
      <c r="AO4851" s="87"/>
      <c r="AP4851" s="88"/>
      <c r="AQ4851" s="88"/>
      <c r="AR4851" s="88"/>
      <c r="AS4851" s="88"/>
      <c r="AT4851" s="88"/>
      <c r="AU4851" s="88"/>
      <c r="AV4851" s="88"/>
      <c r="AW4851" s="88"/>
      <c r="AX4851" s="88"/>
      <c r="AY4851" s="88"/>
      <c r="AZ4851" s="88"/>
      <c r="BA4851" s="88"/>
      <c r="BB4851" s="89">
        <f t="shared" si="299"/>
        <v>0</v>
      </c>
      <c r="BC4851" s="90" t="str">
        <f t="shared" si="298"/>
        <v xml:space="preserve"> </v>
      </c>
      <c r="BD4851" s="91" t="str">
        <f t="shared" si="300"/>
        <v xml:space="preserve"> </v>
      </c>
      <c r="BE4851" s="92">
        <f t="shared" si="301"/>
        <v>0</v>
      </c>
    </row>
    <row r="4852" spans="1:57" s="74" customFormat="1" ht="50.1" customHeight="1" x14ac:dyDescent="0.2">
      <c r="A4852" s="78"/>
      <c r="B4852" s="78"/>
      <c r="C4852" s="78"/>
      <c r="D4852" s="78"/>
      <c r="E4852" s="79" t="str">
        <f>+IF(C4852&lt;&gt;"",VLOOKUP(MID(C4852,18,5),NIVELES!$A$133:$B$213,2,0),"")</f>
        <v/>
      </c>
      <c r="F4852" s="80"/>
      <c r="G4852" s="81" t="str">
        <f>+IF(F4852&lt;&gt;"",VLOOKUP(F4852,NIVELES!$A$246:$C$464,3,0),"")</f>
        <v/>
      </c>
      <c r="H4852" s="82"/>
      <c r="I4852" s="78"/>
      <c r="J4852" s="78"/>
      <c r="K4852" s="78"/>
      <c r="L4852" s="78"/>
      <c r="M4852" s="78"/>
      <c r="N4852" s="78"/>
      <c r="O4852" s="78"/>
      <c r="P4852" s="82"/>
      <c r="Q4852" s="78"/>
      <c r="R4852" s="82"/>
      <c r="S4852" s="82"/>
      <c r="T4852" s="82"/>
      <c r="U4852" s="82"/>
      <c r="V4852" s="82"/>
      <c r="W4852" s="82"/>
      <c r="X4852" s="82"/>
      <c r="Y4852" s="82"/>
      <c r="Z4852" s="82"/>
      <c r="AA4852" s="82"/>
      <c r="AB4852" s="82"/>
      <c r="AC4852" s="82"/>
      <c r="AD4852" s="85" t="str">
        <f>IF(A4852&lt;&gt;"",IF(D4852="DIRECCIÓN_DE_TRANSFERENCIAS","280 0031",VLOOKUP(C4852,NIVELES!$A$14:$B$105,2,0)),"")</f>
        <v/>
      </c>
      <c r="AE4852" s="86"/>
      <c r="AF4852" s="86"/>
      <c r="AG4852" s="79" t="str">
        <f>+IF(AF4852&lt;&gt;"",VLOOKUP(AF4852,NIVELES!$A$666:$B$673,2,0),"")</f>
        <v/>
      </c>
      <c r="AH4852" s="78"/>
      <c r="AI4852" s="79" t="str">
        <f>IF(AH4852&lt;&gt;"",VLOOKUP(CONCATENATE(AG4852,AH4852),NIVELES!$B$676:$C$745,2,0),"")</f>
        <v/>
      </c>
      <c r="AJ4852" s="78"/>
      <c r="AK4852" s="79" t="str">
        <f>+IF(AJ4852&lt;&gt;"",VLOOKUP(AJ4852,NIVELES!$A$816:$B$892,2,0),"")</f>
        <v/>
      </c>
      <c r="AL4852" s="78"/>
      <c r="AM4852" s="78"/>
      <c r="AN4852" s="79" t="str">
        <f>IF(AM4852&lt;&gt;"",+VLOOKUP(AM4852,NIVELES!$A$1652:$B$2466,2,0),"")</f>
        <v/>
      </c>
      <c r="AO4852" s="87"/>
      <c r="AP4852" s="88"/>
      <c r="AQ4852" s="88"/>
      <c r="AR4852" s="88"/>
      <c r="AS4852" s="88"/>
      <c r="AT4852" s="88"/>
      <c r="AU4852" s="88"/>
      <c r="AV4852" s="88"/>
      <c r="AW4852" s="88"/>
      <c r="AX4852" s="88"/>
      <c r="AY4852" s="88"/>
      <c r="AZ4852" s="88"/>
      <c r="BA4852" s="88"/>
      <c r="BB4852" s="89">
        <f t="shared" si="299"/>
        <v>0</v>
      </c>
      <c r="BC4852" s="90" t="str">
        <f t="shared" si="298"/>
        <v xml:space="preserve"> </v>
      </c>
      <c r="BD4852" s="91" t="str">
        <f t="shared" si="300"/>
        <v xml:space="preserve"> </v>
      </c>
      <c r="BE4852" s="92">
        <f t="shared" si="301"/>
        <v>0</v>
      </c>
    </row>
    <row r="4853" spans="1:57" s="74" customFormat="1" ht="50.1" customHeight="1" x14ac:dyDescent="0.2">
      <c r="A4853" s="78"/>
      <c r="B4853" s="78"/>
      <c r="C4853" s="78"/>
      <c r="D4853" s="78"/>
      <c r="E4853" s="79" t="str">
        <f>+IF(C4853&lt;&gt;"",VLOOKUP(MID(C4853,18,5),NIVELES!$A$133:$B$213,2,0),"")</f>
        <v/>
      </c>
      <c r="F4853" s="80"/>
      <c r="G4853" s="81" t="str">
        <f>+IF(F4853&lt;&gt;"",VLOOKUP(F4853,NIVELES!$A$246:$C$464,3,0),"")</f>
        <v/>
      </c>
      <c r="H4853" s="82"/>
      <c r="I4853" s="78"/>
      <c r="J4853" s="78"/>
      <c r="K4853" s="78"/>
      <c r="L4853" s="78"/>
      <c r="M4853" s="78"/>
      <c r="N4853" s="78"/>
      <c r="O4853" s="78"/>
      <c r="P4853" s="82"/>
      <c r="Q4853" s="78"/>
      <c r="R4853" s="82"/>
      <c r="S4853" s="82"/>
      <c r="T4853" s="82"/>
      <c r="U4853" s="82"/>
      <c r="V4853" s="82"/>
      <c r="W4853" s="82"/>
      <c r="X4853" s="82"/>
      <c r="Y4853" s="82"/>
      <c r="Z4853" s="82"/>
      <c r="AA4853" s="82"/>
      <c r="AB4853" s="82"/>
      <c r="AC4853" s="82"/>
      <c r="AD4853" s="85" t="str">
        <f>IF(A4853&lt;&gt;"",IF(D4853="DIRECCIÓN_DE_TRANSFERENCIAS","280 0031",VLOOKUP(C4853,NIVELES!$A$14:$B$105,2,0)),"")</f>
        <v/>
      </c>
      <c r="AE4853" s="86"/>
      <c r="AF4853" s="86"/>
      <c r="AG4853" s="79" t="str">
        <f>+IF(AF4853&lt;&gt;"",VLOOKUP(AF4853,NIVELES!$A$666:$B$673,2,0),"")</f>
        <v/>
      </c>
      <c r="AH4853" s="78"/>
      <c r="AI4853" s="79" t="str">
        <f>IF(AH4853&lt;&gt;"",VLOOKUP(CONCATENATE(AG4853,AH4853),NIVELES!$B$676:$C$745,2,0),"")</f>
        <v/>
      </c>
      <c r="AJ4853" s="78"/>
      <c r="AK4853" s="79" t="str">
        <f>+IF(AJ4853&lt;&gt;"",VLOOKUP(AJ4853,NIVELES!$A$816:$B$892,2,0),"")</f>
        <v/>
      </c>
      <c r="AL4853" s="78"/>
      <c r="AM4853" s="78"/>
      <c r="AN4853" s="79" t="str">
        <f>IF(AM4853&lt;&gt;"",+VLOOKUP(AM4853,NIVELES!$A$1652:$B$2466,2,0),"")</f>
        <v/>
      </c>
      <c r="AO4853" s="87"/>
      <c r="AP4853" s="88"/>
      <c r="AQ4853" s="88"/>
      <c r="AR4853" s="88"/>
      <c r="AS4853" s="88"/>
      <c r="AT4853" s="88"/>
      <c r="AU4853" s="88"/>
      <c r="AV4853" s="88"/>
      <c r="AW4853" s="88"/>
      <c r="AX4853" s="88"/>
      <c r="AY4853" s="88"/>
      <c r="AZ4853" s="88"/>
      <c r="BA4853" s="88"/>
      <c r="BB4853" s="89">
        <f t="shared" si="299"/>
        <v>0</v>
      </c>
      <c r="BC4853" s="90" t="str">
        <f t="shared" si="298"/>
        <v xml:space="preserve"> </v>
      </c>
      <c r="BD4853" s="91" t="str">
        <f t="shared" si="300"/>
        <v xml:space="preserve"> </v>
      </c>
      <c r="BE4853" s="92">
        <f t="shared" si="301"/>
        <v>0</v>
      </c>
    </row>
    <row r="4854" spans="1:57" s="74" customFormat="1" ht="50.1" customHeight="1" x14ac:dyDescent="0.2">
      <c r="A4854" s="78"/>
      <c r="B4854" s="78"/>
      <c r="C4854" s="78"/>
      <c r="D4854" s="78"/>
      <c r="E4854" s="79" t="str">
        <f>+IF(C4854&lt;&gt;"",VLOOKUP(MID(C4854,18,5),NIVELES!$A$133:$B$213,2,0),"")</f>
        <v/>
      </c>
      <c r="F4854" s="80"/>
      <c r="G4854" s="81" t="str">
        <f>+IF(F4854&lt;&gt;"",VLOOKUP(F4854,NIVELES!$A$246:$C$464,3,0),"")</f>
        <v/>
      </c>
      <c r="H4854" s="82"/>
      <c r="I4854" s="78"/>
      <c r="J4854" s="78"/>
      <c r="K4854" s="78"/>
      <c r="L4854" s="78"/>
      <c r="M4854" s="78"/>
      <c r="N4854" s="78"/>
      <c r="O4854" s="78"/>
      <c r="P4854" s="82"/>
      <c r="Q4854" s="78"/>
      <c r="R4854" s="82"/>
      <c r="S4854" s="82"/>
      <c r="T4854" s="82"/>
      <c r="U4854" s="82"/>
      <c r="V4854" s="82"/>
      <c r="W4854" s="82"/>
      <c r="X4854" s="82"/>
      <c r="Y4854" s="82"/>
      <c r="Z4854" s="82"/>
      <c r="AA4854" s="82"/>
      <c r="AB4854" s="82"/>
      <c r="AC4854" s="82"/>
      <c r="AD4854" s="85" t="str">
        <f>IF(A4854&lt;&gt;"",IF(D4854="DIRECCIÓN_DE_TRANSFERENCIAS","280 0031",VLOOKUP(C4854,NIVELES!$A$14:$B$105,2,0)),"")</f>
        <v/>
      </c>
      <c r="AE4854" s="86"/>
      <c r="AF4854" s="86"/>
      <c r="AG4854" s="79" t="str">
        <f>+IF(AF4854&lt;&gt;"",VLOOKUP(AF4854,NIVELES!$A$666:$B$673,2,0),"")</f>
        <v/>
      </c>
      <c r="AH4854" s="78"/>
      <c r="AI4854" s="79" t="str">
        <f>IF(AH4854&lt;&gt;"",VLOOKUP(CONCATENATE(AG4854,AH4854),NIVELES!$B$676:$C$745,2,0),"")</f>
        <v/>
      </c>
      <c r="AJ4854" s="78"/>
      <c r="AK4854" s="79" t="str">
        <f>+IF(AJ4854&lt;&gt;"",VLOOKUP(AJ4854,NIVELES!$A$816:$B$892,2,0),"")</f>
        <v/>
      </c>
      <c r="AL4854" s="78"/>
      <c r="AM4854" s="78"/>
      <c r="AN4854" s="79" t="str">
        <f>IF(AM4854&lt;&gt;"",+VLOOKUP(AM4854,NIVELES!$A$1652:$B$2466,2,0),"")</f>
        <v/>
      </c>
      <c r="AO4854" s="87"/>
      <c r="AP4854" s="88"/>
      <c r="AQ4854" s="88"/>
      <c r="AR4854" s="88"/>
      <c r="AS4854" s="88"/>
      <c r="AT4854" s="88"/>
      <c r="AU4854" s="88"/>
      <c r="AV4854" s="88"/>
      <c r="AW4854" s="88"/>
      <c r="AX4854" s="88"/>
      <c r="AY4854" s="88"/>
      <c r="AZ4854" s="88"/>
      <c r="BA4854" s="88"/>
      <c r="BB4854" s="89">
        <f t="shared" si="299"/>
        <v>0</v>
      </c>
      <c r="BC4854" s="90" t="str">
        <f t="shared" si="298"/>
        <v xml:space="preserve"> </v>
      </c>
      <c r="BD4854" s="91" t="str">
        <f t="shared" si="300"/>
        <v xml:space="preserve"> </v>
      </c>
      <c r="BE4854" s="92">
        <f t="shared" si="301"/>
        <v>0</v>
      </c>
    </row>
    <row r="4855" spans="1:57" s="74" customFormat="1" ht="50.1" customHeight="1" x14ac:dyDescent="0.2">
      <c r="A4855" s="78"/>
      <c r="B4855" s="78"/>
      <c r="C4855" s="78"/>
      <c r="D4855" s="78"/>
      <c r="E4855" s="79" t="str">
        <f>+IF(C4855&lt;&gt;"",VLOOKUP(MID(C4855,18,5),NIVELES!$A$133:$B$213,2,0),"")</f>
        <v/>
      </c>
      <c r="F4855" s="80"/>
      <c r="G4855" s="81" t="str">
        <f>+IF(F4855&lt;&gt;"",VLOOKUP(F4855,NIVELES!$A$246:$C$464,3,0),"")</f>
        <v/>
      </c>
      <c r="H4855" s="82"/>
      <c r="I4855" s="78"/>
      <c r="J4855" s="78"/>
      <c r="K4855" s="78"/>
      <c r="L4855" s="78"/>
      <c r="M4855" s="78"/>
      <c r="N4855" s="78"/>
      <c r="O4855" s="78"/>
      <c r="P4855" s="82"/>
      <c r="Q4855" s="78"/>
      <c r="R4855" s="82"/>
      <c r="S4855" s="82"/>
      <c r="T4855" s="82"/>
      <c r="U4855" s="82"/>
      <c r="V4855" s="82"/>
      <c r="W4855" s="82"/>
      <c r="X4855" s="82"/>
      <c r="Y4855" s="82"/>
      <c r="Z4855" s="82"/>
      <c r="AA4855" s="82"/>
      <c r="AB4855" s="82"/>
      <c r="AC4855" s="82"/>
      <c r="AD4855" s="85" t="str">
        <f>IF(A4855&lt;&gt;"",IF(D4855="DIRECCIÓN_DE_TRANSFERENCIAS","280 0031",VLOOKUP(C4855,NIVELES!$A$14:$B$105,2,0)),"")</f>
        <v/>
      </c>
      <c r="AE4855" s="86"/>
      <c r="AF4855" s="86"/>
      <c r="AG4855" s="79" t="str">
        <f>+IF(AF4855&lt;&gt;"",VLOOKUP(AF4855,NIVELES!$A$666:$B$673,2,0),"")</f>
        <v/>
      </c>
      <c r="AH4855" s="78"/>
      <c r="AI4855" s="79" t="str">
        <f>IF(AH4855&lt;&gt;"",VLOOKUP(CONCATENATE(AG4855,AH4855),NIVELES!$B$676:$C$745,2,0),"")</f>
        <v/>
      </c>
      <c r="AJ4855" s="78"/>
      <c r="AK4855" s="79" t="str">
        <f>+IF(AJ4855&lt;&gt;"",VLOOKUP(AJ4855,NIVELES!$A$816:$B$892,2,0),"")</f>
        <v/>
      </c>
      <c r="AL4855" s="78"/>
      <c r="AM4855" s="78"/>
      <c r="AN4855" s="79" t="str">
        <f>IF(AM4855&lt;&gt;"",+VLOOKUP(AM4855,NIVELES!$A$1652:$B$2466,2,0),"")</f>
        <v/>
      </c>
      <c r="AO4855" s="87"/>
      <c r="AP4855" s="88"/>
      <c r="AQ4855" s="88"/>
      <c r="AR4855" s="88"/>
      <c r="AS4855" s="88"/>
      <c r="AT4855" s="88"/>
      <c r="AU4855" s="88"/>
      <c r="AV4855" s="88"/>
      <c r="AW4855" s="88"/>
      <c r="AX4855" s="88"/>
      <c r="AY4855" s="88"/>
      <c r="AZ4855" s="88"/>
      <c r="BA4855" s="88"/>
      <c r="BB4855" s="89">
        <f t="shared" si="299"/>
        <v>0</v>
      </c>
      <c r="BC4855" s="90" t="str">
        <f t="shared" si="298"/>
        <v xml:space="preserve"> </v>
      </c>
      <c r="BD4855" s="91" t="str">
        <f t="shared" si="300"/>
        <v xml:space="preserve"> </v>
      </c>
      <c r="BE4855" s="92">
        <f t="shared" si="301"/>
        <v>0</v>
      </c>
    </row>
    <row r="4856" spans="1:57" s="74" customFormat="1" ht="50.1" customHeight="1" x14ac:dyDescent="0.2">
      <c r="A4856" s="78"/>
      <c r="B4856" s="78"/>
      <c r="C4856" s="78"/>
      <c r="D4856" s="78"/>
      <c r="E4856" s="79" t="str">
        <f>+IF(C4856&lt;&gt;"",VLOOKUP(MID(C4856,18,5),NIVELES!$A$133:$B$213,2,0),"")</f>
        <v/>
      </c>
      <c r="F4856" s="80"/>
      <c r="G4856" s="81" t="str">
        <f>+IF(F4856&lt;&gt;"",VLOOKUP(F4856,NIVELES!$A$246:$C$464,3,0),"")</f>
        <v/>
      </c>
      <c r="H4856" s="82"/>
      <c r="I4856" s="78"/>
      <c r="J4856" s="78"/>
      <c r="K4856" s="78"/>
      <c r="L4856" s="78"/>
      <c r="M4856" s="78"/>
      <c r="N4856" s="78"/>
      <c r="O4856" s="78"/>
      <c r="P4856" s="82"/>
      <c r="Q4856" s="78"/>
      <c r="R4856" s="82"/>
      <c r="S4856" s="82"/>
      <c r="T4856" s="82"/>
      <c r="U4856" s="82"/>
      <c r="V4856" s="82"/>
      <c r="W4856" s="82"/>
      <c r="X4856" s="82"/>
      <c r="Y4856" s="82"/>
      <c r="Z4856" s="82"/>
      <c r="AA4856" s="82"/>
      <c r="AB4856" s="82"/>
      <c r="AC4856" s="82"/>
      <c r="AD4856" s="85" t="str">
        <f>IF(A4856&lt;&gt;"",IF(D4856="DIRECCIÓN_DE_TRANSFERENCIAS","280 0031",VLOOKUP(C4856,NIVELES!$A$14:$B$105,2,0)),"")</f>
        <v/>
      </c>
      <c r="AE4856" s="86"/>
      <c r="AF4856" s="86"/>
      <c r="AG4856" s="79" t="str">
        <f>+IF(AF4856&lt;&gt;"",VLOOKUP(AF4856,NIVELES!$A$666:$B$673,2,0),"")</f>
        <v/>
      </c>
      <c r="AH4856" s="78"/>
      <c r="AI4856" s="79" t="str">
        <f>IF(AH4856&lt;&gt;"",VLOOKUP(CONCATENATE(AG4856,AH4856),NIVELES!$B$676:$C$745,2,0),"")</f>
        <v/>
      </c>
      <c r="AJ4856" s="78"/>
      <c r="AK4856" s="79" t="str">
        <f>+IF(AJ4856&lt;&gt;"",VLOOKUP(AJ4856,NIVELES!$A$816:$B$892,2,0),"")</f>
        <v/>
      </c>
      <c r="AL4856" s="78"/>
      <c r="AM4856" s="78"/>
      <c r="AN4856" s="79" t="str">
        <f>IF(AM4856&lt;&gt;"",+VLOOKUP(AM4856,NIVELES!$A$1652:$B$2466,2,0),"")</f>
        <v/>
      </c>
      <c r="AO4856" s="87"/>
      <c r="AP4856" s="88"/>
      <c r="AQ4856" s="88"/>
      <c r="AR4856" s="88"/>
      <c r="AS4856" s="88"/>
      <c r="AT4856" s="88"/>
      <c r="AU4856" s="88"/>
      <c r="AV4856" s="88"/>
      <c r="AW4856" s="88"/>
      <c r="AX4856" s="88"/>
      <c r="AY4856" s="88"/>
      <c r="AZ4856" s="88"/>
      <c r="BA4856" s="88"/>
      <c r="BB4856" s="89">
        <f t="shared" si="299"/>
        <v>0</v>
      </c>
      <c r="BC4856" s="90" t="str">
        <f t="shared" si="298"/>
        <v xml:space="preserve"> </v>
      </c>
      <c r="BD4856" s="91" t="str">
        <f t="shared" si="300"/>
        <v xml:space="preserve"> </v>
      </c>
      <c r="BE4856" s="92">
        <f t="shared" si="301"/>
        <v>0</v>
      </c>
    </row>
    <row r="4857" spans="1:57" s="74" customFormat="1" ht="50.1" customHeight="1" x14ac:dyDescent="0.2">
      <c r="A4857" s="78"/>
      <c r="B4857" s="78"/>
      <c r="C4857" s="78"/>
      <c r="D4857" s="78"/>
      <c r="E4857" s="79" t="str">
        <f>+IF(C4857&lt;&gt;"",VLOOKUP(MID(C4857,18,5),NIVELES!$A$133:$B$213,2,0),"")</f>
        <v/>
      </c>
      <c r="F4857" s="80"/>
      <c r="G4857" s="81" t="str">
        <f>+IF(F4857&lt;&gt;"",VLOOKUP(F4857,NIVELES!$A$246:$C$464,3,0),"")</f>
        <v/>
      </c>
      <c r="H4857" s="82"/>
      <c r="I4857" s="78"/>
      <c r="J4857" s="78"/>
      <c r="K4857" s="78"/>
      <c r="L4857" s="78"/>
      <c r="M4857" s="78"/>
      <c r="N4857" s="78"/>
      <c r="O4857" s="78"/>
      <c r="P4857" s="82"/>
      <c r="Q4857" s="78"/>
      <c r="R4857" s="82"/>
      <c r="S4857" s="82"/>
      <c r="T4857" s="82"/>
      <c r="U4857" s="82"/>
      <c r="V4857" s="82"/>
      <c r="W4857" s="82"/>
      <c r="X4857" s="82"/>
      <c r="Y4857" s="82"/>
      <c r="Z4857" s="82"/>
      <c r="AA4857" s="82"/>
      <c r="AB4857" s="82"/>
      <c r="AC4857" s="82"/>
      <c r="AD4857" s="85" t="str">
        <f>IF(A4857&lt;&gt;"",IF(D4857="DIRECCIÓN_DE_TRANSFERENCIAS","280 0031",VLOOKUP(C4857,NIVELES!$A$14:$B$105,2,0)),"")</f>
        <v/>
      </c>
      <c r="AE4857" s="86"/>
      <c r="AF4857" s="86"/>
      <c r="AG4857" s="79" t="str">
        <f>+IF(AF4857&lt;&gt;"",VLOOKUP(AF4857,NIVELES!$A$666:$B$673,2,0),"")</f>
        <v/>
      </c>
      <c r="AH4857" s="78"/>
      <c r="AI4857" s="79" t="str">
        <f>IF(AH4857&lt;&gt;"",VLOOKUP(CONCATENATE(AG4857,AH4857),NIVELES!$B$676:$C$745,2,0),"")</f>
        <v/>
      </c>
      <c r="AJ4857" s="78"/>
      <c r="AK4857" s="79" t="str">
        <f>+IF(AJ4857&lt;&gt;"",VLOOKUP(AJ4857,NIVELES!$A$816:$B$892,2,0),"")</f>
        <v/>
      </c>
      <c r="AL4857" s="78"/>
      <c r="AM4857" s="78"/>
      <c r="AN4857" s="79" t="str">
        <f>IF(AM4857&lt;&gt;"",+VLOOKUP(AM4857,NIVELES!$A$1652:$B$2466,2,0),"")</f>
        <v/>
      </c>
      <c r="AO4857" s="87"/>
      <c r="AP4857" s="88"/>
      <c r="AQ4857" s="88"/>
      <c r="AR4857" s="88"/>
      <c r="AS4857" s="88"/>
      <c r="AT4857" s="88"/>
      <c r="AU4857" s="88"/>
      <c r="AV4857" s="88"/>
      <c r="AW4857" s="88"/>
      <c r="AX4857" s="88"/>
      <c r="AY4857" s="88"/>
      <c r="AZ4857" s="88"/>
      <c r="BA4857" s="88"/>
      <c r="BB4857" s="89">
        <f t="shared" si="299"/>
        <v>0</v>
      </c>
      <c r="BC4857" s="90" t="str">
        <f t="shared" si="298"/>
        <v xml:space="preserve"> </v>
      </c>
      <c r="BD4857" s="91" t="str">
        <f t="shared" si="300"/>
        <v xml:space="preserve"> </v>
      </c>
      <c r="BE4857" s="92">
        <f t="shared" si="301"/>
        <v>0</v>
      </c>
    </row>
    <row r="4858" spans="1:57" s="74" customFormat="1" ht="50.1" customHeight="1" x14ac:dyDescent="0.2">
      <c r="A4858" s="78"/>
      <c r="B4858" s="78"/>
      <c r="C4858" s="78"/>
      <c r="D4858" s="78"/>
      <c r="E4858" s="79" t="str">
        <f>+IF(C4858&lt;&gt;"",VLOOKUP(MID(C4858,18,5),NIVELES!$A$133:$B$213,2,0),"")</f>
        <v/>
      </c>
      <c r="F4858" s="80"/>
      <c r="G4858" s="81" t="str">
        <f>+IF(F4858&lt;&gt;"",VLOOKUP(F4858,NIVELES!$A$246:$C$464,3,0),"")</f>
        <v/>
      </c>
      <c r="H4858" s="82"/>
      <c r="I4858" s="78"/>
      <c r="J4858" s="78"/>
      <c r="K4858" s="78"/>
      <c r="L4858" s="78"/>
      <c r="M4858" s="78"/>
      <c r="N4858" s="78"/>
      <c r="O4858" s="78"/>
      <c r="P4858" s="82"/>
      <c r="Q4858" s="78"/>
      <c r="R4858" s="82"/>
      <c r="S4858" s="82"/>
      <c r="T4858" s="82"/>
      <c r="U4858" s="82"/>
      <c r="V4858" s="82"/>
      <c r="W4858" s="82"/>
      <c r="X4858" s="82"/>
      <c r="Y4858" s="82"/>
      <c r="Z4858" s="82"/>
      <c r="AA4858" s="82"/>
      <c r="AB4858" s="82"/>
      <c r="AC4858" s="82"/>
      <c r="AD4858" s="85" t="str">
        <f>IF(A4858&lt;&gt;"",IF(D4858="DIRECCIÓN_DE_TRANSFERENCIAS","280 0031",VLOOKUP(C4858,NIVELES!$A$14:$B$105,2,0)),"")</f>
        <v/>
      </c>
      <c r="AE4858" s="86"/>
      <c r="AF4858" s="86"/>
      <c r="AG4858" s="79" t="str">
        <f>+IF(AF4858&lt;&gt;"",VLOOKUP(AF4858,NIVELES!$A$666:$B$673,2,0),"")</f>
        <v/>
      </c>
      <c r="AH4858" s="78"/>
      <c r="AI4858" s="79" t="str">
        <f>IF(AH4858&lt;&gt;"",VLOOKUP(CONCATENATE(AG4858,AH4858),NIVELES!$B$676:$C$745,2,0),"")</f>
        <v/>
      </c>
      <c r="AJ4858" s="78"/>
      <c r="AK4858" s="79" t="str">
        <f>+IF(AJ4858&lt;&gt;"",VLOOKUP(AJ4858,NIVELES!$A$816:$B$892,2,0),"")</f>
        <v/>
      </c>
      <c r="AL4858" s="78"/>
      <c r="AM4858" s="78"/>
      <c r="AN4858" s="79" t="str">
        <f>IF(AM4858&lt;&gt;"",+VLOOKUP(AM4858,NIVELES!$A$1652:$B$2466,2,0),"")</f>
        <v/>
      </c>
      <c r="AO4858" s="87"/>
      <c r="AP4858" s="88"/>
      <c r="AQ4858" s="88"/>
      <c r="AR4858" s="88"/>
      <c r="AS4858" s="88"/>
      <c r="AT4858" s="88"/>
      <c r="AU4858" s="88"/>
      <c r="AV4858" s="88"/>
      <c r="AW4858" s="88"/>
      <c r="AX4858" s="88"/>
      <c r="AY4858" s="88"/>
      <c r="AZ4858" s="88"/>
      <c r="BA4858" s="88"/>
      <c r="BB4858" s="89">
        <f t="shared" si="299"/>
        <v>0</v>
      </c>
      <c r="BC4858" s="90" t="str">
        <f t="shared" si="298"/>
        <v xml:space="preserve"> </v>
      </c>
      <c r="BD4858" s="91" t="str">
        <f t="shared" si="300"/>
        <v xml:space="preserve"> </v>
      </c>
      <c r="BE4858" s="92">
        <f t="shared" si="301"/>
        <v>0</v>
      </c>
    </row>
    <row r="4859" spans="1:57" s="74" customFormat="1" ht="50.1" customHeight="1" x14ac:dyDescent="0.2">
      <c r="A4859" s="78"/>
      <c r="B4859" s="78"/>
      <c r="C4859" s="78"/>
      <c r="D4859" s="78"/>
      <c r="E4859" s="79" t="str">
        <f>+IF(C4859&lt;&gt;"",VLOOKUP(MID(C4859,18,5),NIVELES!$A$133:$B$213,2,0),"")</f>
        <v/>
      </c>
      <c r="F4859" s="80"/>
      <c r="G4859" s="81" t="str">
        <f>+IF(F4859&lt;&gt;"",VLOOKUP(F4859,NIVELES!$A$246:$C$464,3,0),"")</f>
        <v/>
      </c>
      <c r="H4859" s="82"/>
      <c r="I4859" s="78"/>
      <c r="J4859" s="78"/>
      <c r="K4859" s="78"/>
      <c r="L4859" s="78"/>
      <c r="M4859" s="78"/>
      <c r="N4859" s="78"/>
      <c r="O4859" s="78"/>
      <c r="P4859" s="82"/>
      <c r="Q4859" s="78"/>
      <c r="R4859" s="82"/>
      <c r="S4859" s="82"/>
      <c r="T4859" s="82"/>
      <c r="U4859" s="82"/>
      <c r="V4859" s="82"/>
      <c r="W4859" s="82"/>
      <c r="X4859" s="82"/>
      <c r="Y4859" s="82"/>
      <c r="Z4859" s="82"/>
      <c r="AA4859" s="82"/>
      <c r="AB4859" s="82"/>
      <c r="AC4859" s="82"/>
      <c r="AD4859" s="85" t="str">
        <f>IF(A4859&lt;&gt;"",IF(D4859="DIRECCIÓN_DE_TRANSFERENCIAS","280 0031",VLOOKUP(C4859,NIVELES!$A$14:$B$105,2,0)),"")</f>
        <v/>
      </c>
      <c r="AE4859" s="86"/>
      <c r="AF4859" s="86"/>
      <c r="AG4859" s="79" t="str">
        <f>+IF(AF4859&lt;&gt;"",VLOOKUP(AF4859,NIVELES!$A$666:$B$673,2,0),"")</f>
        <v/>
      </c>
      <c r="AH4859" s="78"/>
      <c r="AI4859" s="79" t="str">
        <f>IF(AH4859&lt;&gt;"",VLOOKUP(CONCATENATE(AG4859,AH4859),NIVELES!$B$676:$C$745,2,0),"")</f>
        <v/>
      </c>
      <c r="AJ4859" s="78"/>
      <c r="AK4859" s="79" t="str">
        <f>+IF(AJ4859&lt;&gt;"",VLOOKUP(AJ4859,NIVELES!$A$816:$B$892,2,0),"")</f>
        <v/>
      </c>
      <c r="AL4859" s="78"/>
      <c r="AM4859" s="78"/>
      <c r="AN4859" s="79" t="str">
        <f>IF(AM4859&lt;&gt;"",+VLOOKUP(AM4859,NIVELES!$A$1652:$B$2466,2,0),"")</f>
        <v/>
      </c>
      <c r="AO4859" s="87"/>
      <c r="AP4859" s="88"/>
      <c r="AQ4859" s="88"/>
      <c r="AR4859" s="88"/>
      <c r="AS4859" s="88"/>
      <c r="AT4859" s="88"/>
      <c r="AU4859" s="88"/>
      <c r="AV4859" s="88"/>
      <c r="AW4859" s="88"/>
      <c r="AX4859" s="88"/>
      <c r="AY4859" s="88"/>
      <c r="AZ4859" s="88"/>
      <c r="BA4859" s="88"/>
      <c r="BB4859" s="89">
        <f t="shared" si="299"/>
        <v>0</v>
      </c>
      <c r="BC4859" s="90" t="str">
        <f t="shared" si="298"/>
        <v xml:space="preserve"> </v>
      </c>
      <c r="BD4859" s="91" t="str">
        <f t="shared" si="300"/>
        <v xml:space="preserve"> </v>
      </c>
      <c r="BE4859" s="92">
        <f t="shared" si="301"/>
        <v>0</v>
      </c>
    </row>
    <row r="4860" spans="1:57" s="74" customFormat="1" ht="50.1" customHeight="1" x14ac:dyDescent="0.2">
      <c r="A4860" s="78"/>
      <c r="B4860" s="78"/>
      <c r="C4860" s="78"/>
      <c r="D4860" s="78"/>
      <c r="E4860" s="79" t="str">
        <f>+IF(C4860&lt;&gt;"",VLOOKUP(MID(C4860,18,5),NIVELES!$A$133:$B$213,2,0),"")</f>
        <v/>
      </c>
      <c r="F4860" s="80"/>
      <c r="G4860" s="81" t="str">
        <f>+IF(F4860&lt;&gt;"",VLOOKUP(F4860,NIVELES!$A$246:$C$464,3,0),"")</f>
        <v/>
      </c>
      <c r="H4860" s="82"/>
      <c r="I4860" s="78"/>
      <c r="J4860" s="78"/>
      <c r="K4860" s="78"/>
      <c r="L4860" s="78"/>
      <c r="M4860" s="78"/>
      <c r="N4860" s="78"/>
      <c r="O4860" s="78"/>
      <c r="P4860" s="82"/>
      <c r="Q4860" s="78"/>
      <c r="R4860" s="82"/>
      <c r="S4860" s="82"/>
      <c r="T4860" s="82"/>
      <c r="U4860" s="82"/>
      <c r="V4860" s="82"/>
      <c r="W4860" s="82"/>
      <c r="X4860" s="82"/>
      <c r="Y4860" s="82"/>
      <c r="Z4860" s="82"/>
      <c r="AA4860" s="82"/>
      <c r="AB4860" s="82"/>
      <c r="AC4860" s="82"/>
      <c r="AD4860" s="85" t="str">
        <f>IF(A4860&lt;&gt;"",IF(D4860="DIRECCIÓN_DE_TRANSFERENCIAS","280 0031",VLOOKUP(C4860,NIVELES!$A$14:$B$105,2,0)),"")</f>
        <v/>
      </c>
      <c r="AE4860" s="86"/>
      <c r="AF4860" s="86"/>
      <c r="AG4860" s="79" t="str">
        <f>+IF(AF4860&lt;&gt;"",VLOOKUP(AF4860,NIVELES!$A$666:$B$673,2,0),"")</f>
        <v/>
      </c>
      <c r="AH4860" s="78"/>
      <c r="AI4860" s="79" t="str">
        <f>IF(AH4860&lt;&gt;"",VLOOKUP(CONCATENATE(AG4860,AH4860),NIVELES!$B$676:$C$745,2,0),"")</f>
        <v/>
      </c>
      <c r="AJ4860" s="78"/>
      <c r="AK4860" s="79" t="str">
        <f>+IF(AJ4860&lt;&gt;"",VLOOKUP(AJ4860,NIVELES!$A$816:$B$892,2,0),"")</f>
        <v/>
      </c>
      <c r="AL4860" s="78"/>
      <c r="AM4860" s="78"/>
      <c r="AN4860" s="79" t="str">
        <f>IF(AM4860&lt;&gt;"",+VLOOKUP(AM4860,NIVELES!$A$1652:$B$2466,2,0),"")</f>
        <v/>
      </c>
      <c r="AO4860" s="87"/>
      <c r="AP4860" s="88"/>
      <c r="AQ4860" s="88"/>
      <c r="AR4860" s="88"/>
      <c r="AS4860" s="88"/>
      <c r="AT4860" s="88"/>
      <c r="AU4860" s="88"/>
      <c r="AV4860" s="88"/>
      <c r="AW4860" s="88"/>
      <c r="AX4860" s="88"/>
      <c r="AY4860" s="88"/>
      <c r="AZ4860" s="88"/>
      <c r="BA4860" s="88"/>
      <c r="BB4860" s="89">
        <f t="shared" si="299"/>
        <v>0</v>
      </c>
      <c r="BC4860" s="90" t="str">
        <f t="shared" si="298"/>
        <v xml:space="preserve"> </v>
      </c>
      <c r="BD4860" s="91" t="str">
        <f t="shared" si="300"/>
        <v xml:space="preserve"> </v>
      </c>
      <c r="BE4860" s="92">
        <f t="shared" si="301"/>
        <v>0</v>
      </c>
    </row>
    <row r="4861" spans="1:57" s="74" customFormat="1" ht="50.1" customHeight="1" x14ac:dyDescent="0.2">
      <c r="A4861" s="78"/>
      <c r="B4861" s="78"/>
      <c r="C4861" s="78"/>
      <c r="D4861" s="78"/>
      <c r="E4861" s="79" t="str">
        <f>+IF(C4861&lt;&gt;"",VLOOKUP(MID(C4861,18,5),NIVELES!$A$133:$B$213,2,0),"")</f>
        <v/>
      </c>
      <c r="F4861" s="80"/>
      <c r="G4861" s="81" t="str">
        <f>+IF(F4861&lt;&gt;"",VLOOKUP(F4861,NIVELES!$A$246:$C$464,3,0),"")</f>
        <v/>
      </c>
      <c r="H4861" s="82"/>
      <c r="I4861" s="78"/>
      <c r="J4861" s="78"/>
      <c r="K4861" s="78"/>
      <c r="L4861" s="78"/>
      <c r="M4861" s="78"/>
      <c r="N4861" s="78"/>
      <c r="O4861" s="78"/>
      <c r="P4861" s="82"/>
      <c r="Q4861" s="78"/>
      <c r="R4861" s="82"/>
      <c r="S4861" s="82"/>
      <c r="T4861" s="82"/>
      <c r="U4861" s="82"/>
      <c r="V4861" s="82"/>
      <c r="W4861" s="82"/>
      <c r="X4861" s="82"/>
      <c r="Y4861" s="82"/>
      <c r="Z4861" s="82"/>
      <c r="AA4861" s="82"/>
      <c r="AB4861" s="82"/>
      <c r="AC4861" s="82"/>
      <c r="AD4861" s="85" t="str">
        <f>IF(A4861&lt;&gt;"",IF(D4861="DIRECCIÓN_DE_TRANSFERENCIAS","280 0031",VLOOKUP(C4861,NIVELES!$A$14:$B$105,2,0)),"")</f>
        <v/>
      </c>
      <c r="AE4861" s="86"/>
      <c r="AF4861" s="86"/>
      <c r="AG4861" s="79" t="str">
        <f>+IF(AF4861&lt;&gt;"",VLOOKUP(AF4861,NIVELES!$A$666:$B$673,2,0),"")</f>
        <v/>
      </c>
      <c r="AH4861" s="78"/>
      <c r="AI4861" s="79" t="str">
        <f>IF(AH4861&lt;&gt;"",VLOOKUP(CONCATENATE(AG4861,AH4861),NIVELES!$B$676:$C$745,2,0),"")</f>
        <v/>
      </c>
      <c r="AJ4861" s="78"/>
      <c r="AK4861" s="79" t="str">
        <f>+IF(AJ4861&lt;&gt;"",VLOOKUP(AJ4861,NIVELES!$A$816:$B$892,2,0),"")</f>
        <v/>
      </c>
      <c r="AL4861" s="78"/>
      <c r="AM4861" s="78"/>
      <c r="AN4861" s="79" t="str">
        <f>IF(AM4861&lt;&gt;"",+VLOOKUP(AM4861,NIVELES!$A$1652:$B$2466,2,0),"")</f>
        <v/>
      </c>
      <c r="AO4861" s="87"/>
      <c r="AP4861" s="88"/>
      <c r="AQ4861" s="88"/>
      <c r="AR4861" s="88"/>
      <c r="AS4861" s="88"/>
      <c r="AT4861" s="88"/>
      <c r="AU4861" s="88"/>
      <c r="AV4861" s="88"/>
      <c r="AW4861" s="88"/>
      <c r="AX4861" s="88"/>
      <c r="AY4861" s="88"/>
      <c r="AZ4861" s="88"/>
      <c r="BA4861" s="88"/>
      <c r="BB4861" s="89">
        <f t="shared" si="299"/>
        <v>0</v>
      </c>
      <c r="BC4861" s="90" t="str">
        <f t="shared" si="298"/>
        <v xml:space="preserve"> </v>
      </c>
      <c r="BD4861" s="91" t="str">
        <f t="shared" si="300"/>
        <v xml:space="preserve"> </v>
      </c>
      <c r="BE4861" s="92">
        <f t="shared" si="301"/>
        <v>0</v>
      </c>
    </row>
    <row r="4862" spans="1:57" s="74" customFormat="1" ht="50.1" customHeight="1" x14ac:dyDescent="0.2">
      <c r="A4862" s="78"/>
      <c r="B4862" s="78"/>
      <c r="C4862" s="78"/>
      <c r="D4862" s="78"/>
      <c r="E4862" s="79" t="str">
        <f>+IF(C4862&lt;&gt;"",VLOOKUP(MID(C4862,18,5),NIVELES!$A$133:$B$213,2,0),"")</f>
        <v/>
      </c>
      <c r="F4862" s="80"/>
      <c r="G4862" s="81" t="str">
        <f>+IF(F4862&lt;&gt;"",VLOOKUP(F4862,NIVELES!$A$246:$C$464,3,0),"")</f>
        <v/>
      </c>
      <c r="H4862" s="82"/>
      <c r="I4862" s="78"/>
      <c r="J4862" s="78"/>
      <c r="K4862" s="78"/>
      <c r="L4862" s="78"/>
      <c r="M4862" s="78"/>
      <c r="N4862" s="78"/>
      <c r="O4862" s="78"/>
      <c r="P4862" s="82"/>
      <c r="Q4862" s="78"/>
      <c r="R4862" s="82"/>
      <c r="S4862" s="82"/>
      <c r="T4862" s="82"/>
      <c r="U4862" s="82"/>
      <c r="V4862" s="82"/>
      <c r="W4862" s="82"/>
      <c r="X4862" s="82"/>
      <c r="Y4862" s="82"/>
      <c r="Z4862" s="82"/>
      <c r="AA4862" s="82"/>
      <c r="AB4862" s="82"/>
      <c r="AC4862" s="82"/>
      <c r="AD4862" s="85" t="str">
        <f>IF(A4862&lt;&gt;"",IF(D4862="DIRECCIÓN_DE_TRANSFERENCIAS","280 0031",VLOOKUP(C4862,NIVELES!$A$14:$B$105,2,0)),"")</f>
        <v/>
      </c>
      <c r="AE4862" s="86"/>
      <c r="AF4862" s="86"/>
      <c r="AG4862" s="79" t="str">
        <f>+IF(AF4862&lt;&gt;"",VLOOKUP(AF4862,NIVELES!$A$666:$B$673,2,0),"")</f>
        <v/>
      </c>
      <c r="AH4862" s="78"/>
      <c r="AI4862" s="79" t="str">
        <f>IF(AH4862&lt;&gt;"",VLOOKUP(CONCATENATE(AG4862,AH4862),NIVELES!$B$676:$C$745,2,0),"")</f>
        <v/>
      </c>
      <c r="AJ4862" s="78"/>
      <c r="AK4862" s="79" t="str">
        <f>+IF(AJ4862&lt;&gt;"",VLOOKUP(AJ4862,NIVELES!$A$816:$B$892,2,0),"")</f>
        <v/>
      </c>
      <c r="AL4862" s="78"/>
      <c r="AM4862" s="78"/>
      <c r="AN4862" s="79" t="str">
        <f>IF(AM4862&lt;&gt;"",+VLOOKUP(AM4862,NIVELES!$A$1652:$B$2466,2,0),"")</f>
        <v/>
      </c>
      <c r="AO4862" s="87"/>
      <c r="AP4862" s="88"/>
      <c r="AQ4862" s="88"/>
      <c r="AR4862" s="88"/>
      <c r="AS4862" s="88"/>
      <c r="AT4862" s="88"/>
      <c r="AU4862" s="88"/>
      <c r="AV4862" s="88"/>
      <c r="AW4862" s="88"/>
      <c r="AX4862" s="88"/>
      <c r="AY4862" s="88"/>
      <c r="AZ4862" s="88"/>
      <c r="BA4862" s="88"/>
      <c r="BB4862" s="89">
        <f t="shared" si="299"/>
        <v>0</v>
      </c>
      <c r="BC4862" s="90" t="str">
        <f t="shared" si="298"/>
        <v xml:space="preserve"> </v>
      </c>
      <c r="BD4862" s="91" t="str">
        <f t="shared" si="300"/>
        <v xml:space="preserve"> </v>
      </c>
      <c r="BE4862" s="92">
        <f t="shared" si="301"/>
        <v>0</v>
      </c>
    </row>
    <row r="4863" spans="1:57" s="74" customFormat="1" ht="50.1" customHeight="1" x14ac:dyDescent="0.2">
      <c r="A4863" s="78"/>
      <c r="B4863" s="78"/>
      <c r="C4863" s="78"/>
      <c r="D4863" s="78"/>
      <c r="E4863" s="79" t="str">
        <f>+IF(C4863&lt;&gt;"",VLOOKUP(MID(C4863,18,5),NIVELES!$A$133:$B$213,2,0),"")</f>
        <v/>
      </c>
      <c r="F4863" s="80"/>
      <c r="G4863" s="81" t="str">
        <f>+IF(F4863&lt;&gt;"",VLOOKUP(F4863,NIVELES!$A$246:$C$464,3,0),"")</f>
        <v/>
      </c>
      <c r="H4863" s="82"/>
      <c r="I4863" s="78"/>
      <c r="J4863" s="78"/>
      <c r="K4863" s="78"/>
      <c r="L4863" s="78"/>
      <c r="M4863" s="78"/>
      <c r="N4863" s="78"/>
      <c r="O4863" s="78"/>
      <c r="P4863" s="82"/>
      <c r="Q4863" s="78"/>
      <c r="R4863" s="82"/>
      <c r="S4863" s="82"/>
      <c r="T4863" s="82"/>
      <c r="U4863" s="82"/>
      <c r="V4863" s="82"/>
      <c r="W4863" s="82"/>
      <c r="X4863" s="82"/>
      <c r="Y4863" s="82"/>
      <c r="Z4863" s="82"/>
      <c r="AA4863" s="82"/>
      <c r="AB4863" s="82"/>
      <c r="AC4863" s="82"/>
      <c r="AD4863" s="85" t="str">
        <f>IF(A4863&lt;&gt;"",IF(D4863="DIRECCIÓN_DE_TRANSFERENCIAS","280 0031",VLOOKUP(C4863,NIVELES!$A$14:$B$105,2,0)),"")</f>
        <v/>
      </c>
      <c r="AE4863" s="86"/>
      <c r="AF4863" s="86"/>
      <c r="AG4863" s="79" t="str">
        <f>+IF(AF4863&lt;&gt;"",VLOOKUP(AF4863,NIVELES!$A$666:$B$673,2,0),"")</f>
        <v/>
      </c>
      <c r="AH4863" s="78"/>
      <c r="AI4863" s="79" t="str">
        <f>IF(AH4863&lt;&gt;"",VLOOKUP(CONCATENATE(AG4863,AH4863),NIVELES!$B$676:$C$745,2,0),"")</f>
        <v/>
      </c>
      <c r="AJ4863" s="78"/>
      <c r="AK4863" s="79" t="str">
        <f>+IF(AJ4863&lt;&gt;"",VLOOKUP(AJ4863,NIVELES!$A$816:$B$892,2,0),"")</f>
        <v/>
      </c>
      <c r="AL4863" s="78"/>
      <c r="AM4863" s="78"/>
      <c r="AN4863" s="79" t="str">
        <f>IF(AM4863&lt;&gt;"",+VLOOKUP(AM4863,NIVELES!$A$1652:$B$2466,2,0),"")</f>
        <v/>
      </c>
      <c r="AO4863" s="87"/>
      <c r="AP4863" s="88"/>
      <c r="AQ4863" s="88"/>
      <c r="AR4863" s="88"/>
      <c r="AS4863" s="88"/>
      <c r="AT4863" s="88"/>
      <c r="AU4863" s="88"/>
      <c r="AV4863" s="88"/>
      <c r="AW4863" s="88"/>
      <c r="AX4863" s="88"/>
      <c r="AY4863" s="88"/>
      <c r="AZ4863" s="88"/>
      <c r="BA4863" s="88"/>
      <c r="BB4863" s="89">
        <f t="shared" si="299"/>
        <v>0</v>
      </c>
      <c r="BC4863" s="90" t="str">
        <f t="shared" si="298"/>
        <v xml:space="preserve"> </v>
      </c>
      <c r="BD4863" s="91" t="str">
        <f t="shared" si="300"/>
        <v xml:space="preserve"> </v>
      </c>
      <c r="BE4863" s="92">
        <f t="shared" si="301"/>
        <v>0</v>
      </c>
    </row>
    <row r="4864" spans="1:57" s="74" customFormat="1" ht="50.1" customHeight="1" x14ac:dyDescent="0.2">
      <c r="A4864" s="78"/>
      <c r="B4864" s="78"/>
      <c r="C4864" s="78"/>
      <c r="D4864" s="78"/>
      <c r="E4864" s="79" t="str">
        <f>+IF(C4864&lt;&gt;"",VLOOKUP(MID(C4864,18,5),NIVELES!$A$133:$B$213,2,0),"")</f>
        <v/>
      </c>
      <c r="F4864" s="80"/>
      <c r="G4864" s="81" t="str">
        <f>+IF(F4864&lt;&gt;"",VLOOKUP(F4864,NIVELES!$A$246:$C$464,3,0),"")</f>
        <v/>
      </c>
      <c r="H4864" s="82"/>
      <c r="I4864" s="78"/>
      <c r="J4864" s="78"/>
      <c r="K4864" s="78"/>
      <c r="L4864" s="78"/>
      <c r="M4864" s="78"/>
      <c r="N4864" s="78"/>
      <c r="O4864" s="78"/>
      <c r="P4864" s="82"/>
      <c r="Q4864" s="78"/>
      <c r="R4864" s="82"/>
      <c r="S4864" s="82"/>
      <c r="T4864" s="82"/>
      <c r="U4864" s="82"/>
      <c r="V4864" s="82"/>
      <c r="W4864" s="82"/>
      <c r="X4864" s="82"/>
      <c r="Y4864" s="82"/>
      <c r="Z4864" s="82"/>
      <c r="AA4864" s="82"/>
      <c r="AB4864" s="82"/>
      <c r="AC4864" s="82"/>
      <c r="AD4864" s="85" t="str">
        <f>IF(A4864&lt;&gt;"",IF(D4864="DIRECCIÓN_DE_TRANSFERENCIAS","280 0031",VLOOKUP(C4864,NIVELES!$A$14:$B$105,2,0)),"")</f>
        <v/>
      </c>
      <c r="AE4864" s="86"/>
      <c r="AF4864" s="86"/>
      <c r="AG4864" s="79" t="str">
        <f>+IF(AF4864&lt;&gt;"",VLOOKUP(AF4864,NIVELES!$A$666:$B$673,2,0),"")</f>
        <v/>
      </c>
      <c r="AH4864" s="78"/>
      <c r="AI4864" s="79" t="str">
        <f>IF(AH4864&lt;&gt;"",VLOOKUP(CONCATENATE(AG4864,AH4864),NIVELES!$B$676:$C$745,2,0),"")</f>
        <v/>
      </c>
      <c r="AJ4864" s="78"/>
      <c r="AK4864" s="79" t="str">
        <f>+IF(AJ4864&lt;&gt;"",VLOOKUP(AJ4864,NIVELES!$A$816:$B$892,2,0),"")</f>
        <v/>
      </c>
      <c r="AL4864" s="78"/>
      <c r="AM4864" s="78"/>
      <c r="AN4864" s="79" t="str">
        <f>IF(AM4864&lt;&gt;"",+VLOOKUP(AM4864,NIVELES!$A$1652:$B$2466,2,0),"")</f>
        <v/>
      </c>
      <c r="AO4864" s="87"/>
      <c r="AP4864" s="88"/>
      <c r="AQ4864" s="88"/>
      <c r="AR4864" s="88"/>
      <c r="AS4864" s="88"/>
      <c r="AT4864" s="88"/>
      <c r="AU4864" s="88"/>
      <c r="AV4864" s="88"/>
      <c r="AW4864" s="88"/>
      <c r="AX4864" s="88"/>
      <c r="AY4864" s="88"/>
      <c r="AZ4864" s="88"/>
      <c r="BA4864" s="88"/>
      <c r="BB4864" s="89">
        <f t="shared" si="299"/>
        <v>0</v>
      </c>
      <c r="BC4864" s="90" t="str">
        <f t="shared" si="298"/>
        <v xml:space="preserve"> </v>
      </c>
      <c r="BD4864" s="91" t="str">
        <f t="shared" si="300"/>
        <v xml:space="preserve"> </v>
      </c>
      <c r="BE4864" s="92">
        <f t="shared" si="301"/>
        <v>0</v>
      </c>
    </row>
    <row r="4865" spans="1:57" s="74" customFormat="1" ht="50.1" customHeight="1" x14ac:dyDescent="0.2">
      <c r="A4865" s="78"/>
      <c r="B4865" s="78"/>
      <c r="C4865" s="78"/>
      <c r="D4865" s="78"/>
      <c r="E4865" s="79" t="str">
        <f>+IF(C4865&lt;&gt;"",VLOOKUP(MID(C4865,18,5),NIVELES!$A$133:$B$213,2,0),"")</f>
        <v/>
      </c>
      <c r="F4865" s="80"/>
      <c r="G4865" s="81" t="str">
        <f>+IF(F4865&lt;&gt;"",VLOOKUP(F4865,NIVELES!$A$246:$C$464,3,0),"")</f>
        <v/>
      </c>
      <c r="H4865" s="82"/>
      <c r="I4865" s="78"/>
      <c r="J4865" s="78"/>
      <c r="K4865" s="78"/>
      <c r="L4865" s="78"/>
      <c r="M4865" s="78"/>
      <c r="N4865" s="78"/>
      <c r="O4865" s="78"/>
      <c r="P4865" s="82"/>
      <c r="Q4865" s="78"/>
      <c r="R4865" s="82"/>
      <c r="S4865" s="82"/>
      <c r="T4865" s="82"/>
      <c r="U4865" s="82"/>
      <c r="V4865" s="82"/>
      <c r="W4865" s="82"/>
      <c r="X4865" s="82"/>
      <c r="Y4865" s="82"/>
      <c r="Z4865" s="82"/>
      <c r="AA4865" s="82"/>
      <c r="AB4865" s="82"/>
      <c r="AC4865" s="82"/>
      <c r="AD4865" s="85" t="str">
        <f>IF(A4865&lt;&gt;"",IF(D4865="DIRECCIÓN_DE_TRANSFERENCIAS","280 0031",VLOOKUP(C4865,NIVELES!$A$14:$B$105,2,0)),"")</f>
        <v/>
      </c>
      <c r="AE4865" s="86"/>
      <c r="AF4865" s="86"/>
      <c r="AG4865" s="79" t="str">
        <f>+IF(AF4865&lt;&gt;"",VLOOKUP(AF4865,NIVELES!$A$666:$B$673,2,0),"")</f>
        <v/>
      </c>
      <c r="AH4865" s="78"/>
      <c r="AI4865" s="79" t="str">
        <f>IF(AH4865&lt;&gt;"",VLOOKUP(CONCATENATE(AG4865,AH4865),NIVELES!$B$676:$C$745,2,0),"")</f>
        <v/>
      </c>
      <c r="AJ4865" s="78"/>
      <c r="AK4865" s="79" t="str">
        <f>+IF(AJ4865&lt;&gt;"",VLOOKUP(AJ4865,NIVELES!$A$816:$B$892,2,0),"")</f>
        <v/>
      </c>
      <c r="AL4865" s="78"/>
      <c r="AM4865" s="78"/>
      <c r="AN4865" s="79" t="str">
        <f>IF(AM4865&lt;&gt;"",+VLOOKUP(AM4865,NIVELES!$A$1652:$B$2466,2,0),"")</f>
        <v/>
      </c>
      <c r="AO4865" s="87"/>
      <c r="AP4865" s="88"/>
      <c r="AQ4865" s="88"/>
      <c r="AR4865" s="88"/>
      <c r="AS4865" s="88"/>
      <c r="AT4865" s="88"/>
      <c r="AU4865" s="88"/>
      <c r="AV4865" s="88"/>
      <c r="AW4865" s="88"/>
      <c r="AX4865" s="88"/>
      <c r="AY4865" s="88"/>
      <c r="AZ4865" s="88"/>
      <c r="BA4865" s="88"/>
      <c r="BB4865" s="89">
        <f t="shared" si="299"/>
        <v>0</v>
      </c>
      <c r="BC4865" s="90" t="str">
        <f t="shared" si="298"/>
        <v xml:space="preserve"> </v>
      </c>
      <c r="BD4865" s="91" t="str">
        <f t="shared" si="300"/>
        <v xml:space="preserve"> </v>
      </c>
      <c r="BE4865" s="92">
        <f t="shared" si="301"/>
        <v>0</v>
      </c>
    </row>
    <row r="4866" spans="1:57" s="74" customFormat="1" ht="50.1" customHeight="1" x14ac:dyDescent="0.2">
      <c r="A4866" s="78"/>
      <c r="B4866" s="78"/>
      <c r="C4866" s="78"/>
      <c r="D4866" s="78"/>
      <c r="E4866" s="79" t="str">
        <f>+IF(C4866&lt;&gt;"",VLOOKUP(MID(C4866,18,5),NIVELES!$A$133:$B$213,2,0),"")</f>
        <v/>
      </c>
      <c r="F4866" s="80"/>
      <c r="G4866" s="81" t="str">
        <f>+IF(F4866&lt;&gt;"",VLOOKUP(F4866,NIVELES!$A$246:$C$464,3,0),"")</f>
        <v/>
      </c>
      <c r="H4866" s="82"/>
      <c r="I4866" s="78"/>
      <c r="J4866" s="78"/>
      <c r="K4866" s="78"/>
      <c r="L4866" s="78"/>
      <c r="M4866" s="78"/>
      <c r="N4866" s="78"/>
      <c r="O4866" s="78"/>
      <c r="P4866" s="82"/>
      <c r="Q4866" s="78"/>
      <c r="R4866" s="82"/>
      <c r="S4866" s="82"/>
      <c r="T4866" s="82"/>
      <c r="U4866" s="82"/>
      <c r="V4866" s="82"/>
      <c r="W4866" s="82"/>
      <c r="X4866" s="82"/>
      <c r="Y4866" s="82"/>
      <c r="Z4866" s="82"/>
      <c r="AA4866" s="82"/>
      <c r="AB4866" s="82"/>
      <c r="AC4866" s="82"/>
      <c r="AD4866" s="85" t="str">
        <f>IF(A4866&lt;&gt;"",IF(D4866="DIRECCIÓN_DE_TRANSFERENCIAS","280 0031",VLOOKUP(C4866,NIVELES!$A$14:$B$105,2,0)),"")</f>
        <v/>
      </c>
      <c r="AE4866" s="86"/>
      <c r="AF4866" s="86"/>
      <c r="AG4866" s="79" t="str">
        <f>+IF(AF4866&lt;&gt;"",VLOOKUP(AF4866,NIVELES!$A$666:$B$673,2,0),"")</f>
        <v/>
      </c>
      <c r="AH4866" s="78"/>
      <c r="AI4866" s="79" t="str">
        <f>IF(AH4866&lt;&gt;"",VLOOKUP(CONCATENATE(AG4866,AH4866),NIVELES!$B$676:$C$745,2,0),"")</f>
        <v/>
      </c>
      <c r="AJ4866" s="78"/>
      <c r="AK4866" s="79" t="str">
        <f>+IF(AJ4866&lt;&gt;"",VLOOKUP(AJ4866,NIVELES!$A$816:$B$892,2,0),"")</f>
        <v/>
      </c>
      <c r="AL4866" s="78"/>
      <c r="AM4866" s="78"/>
      <c r="AN4866" s="79" t="str">
        <f>IF(AM4866&lt;&gt;"",+VLOOKUP(AM4866,NIVELES!$A$1652:$B$2466,2,0),"")</f>
        <v/>
      </c>
      <c r="AO4866" s="87"/>
      <c r="AP4866" s="88"/>
      <c r="AQ4866" s="88"/>
      <c r="AR4866" s="88"/>
      <c r="AS4866" s="88"/>
      <c r="AT4866" s="88"/>
      <c r="AU4866" s="88"/>
      <c r="AV4866" s="88"/>
      <c r="AW4866" s="88"/>
      <c r="AX4866" s="88"/>
      <c r="AY4866" s="88"/>
      <c r="AZ4866" s="88"/>
      <c r="BA4866" s="88"/>
      <c r="BB4866" s="89">
        <f t="shared" si="299"/>
        <v>0</v>
      </c>
      <c r="BC4866" s="90" t="str">
        <f t="shared" si="298"/>
        <v xml:space="preserve"> </v>
      </c>
      <c r="BD4866" s="91" t="str">
        <f t="shared" si="300"/>
        <v xml:space="preserve"> </v>
      </c>
      <c r="BE4866" s="92">
        <f t="shared" si="301"/>
        <v>0</v>
      </c>
    </row>
    <row r="4867" spans="1:57" s="74" customFormat="1" ht="50.1" customHeight="1" x14ac:dyDescent="0.2">
      <c r="A4867" s="78"/>
      <c r="B4867" s="78"/>
      <c r="C4867" s="78"/>
      <c r="D4867" s="78"/>
      <c r="E4867" s="79" t="str">
        <f>+IF(C4867&lt;&gt;"",VLOOKUP(MID(C4867,18,5),NIVELES!$A$133:$B$213,2,0),"")</f>
        <v/>
      </c>
      <c r="F4867" s="80"/>
      <c r="G4867" s="81" t="str">
        <f>+IF(F4867&lt;&gt;"",VLOOKUP(F4867,NIVELES!$A$246:$C$464,3,0),"")</f>
        <v/>
      </c>
      <c r="H4867" s="82"/>
      <c r="I4867" s="78"/>
      <c r="J4867" s="78"/>
      <c r="K4867" s="78"/>
      <c r="L4867" s="78"/>
      <c r="M4867" s="78"/>
      <c r="N4867" s="78"/>
      <c r="O4867" s="78"/>
      <c r="P4867" s="82"/>
      <c r="Q4867" s="78"/>
      <c r="R4867" s="82"/>
      <c r="S4867" s="82"/>
      <c r="T4867" s="82"/>
      <c r="U4867" s="82"/>
      <c r="V4867" s="82"/>
      <c r="W4867" s="82"/>
      <c r="X4867" s="82"/>
      <c r="Y4867" s="82"/>
      <c r="Z4867" s="82"/>
      <c r="AA4867" s="82"/>
      <c r="AB4867" s="82"/>
      <c r="AC4867" s="82"/>
      <c r="AD4867" s="85" t="str">
        <f>IF(A4867&lt;&gt;"",IF(D4867="DIRECCIÓN_DE_TRANSFERENCIAS","280 0031",VLOOKUP(C4867,NIVELES!$A$14:$B$105,2,0)),"")</f>
        <v/>
      </c>
      <c r="AE4867" s="86"/>
      <c r="AF4867" s="86"/>
      <c r="AG4867" s="79" t="str">
        <f>+IF(AF4867&lt;&gt;"",VLOOKUP(AF4867,NIVELES!$A$666:$B$673,2,0),"")</f>
        <v/>
      </c>
      <c r="AH4867" s="78"/>
      <c r="AI4867" s="79" t="str">
        <f>IF(AH4867&lt;&gt;"",VLOOKUP(CONCATENATE(AG4867,AH4867),NIVELES!$B$676:$C$745,2,0),"")</f>
        <v/>
      </c>
      <c r="AJ4867" s="78"/>
      <c r="AK4867" s="79" t="str">
        <f>+IF(AJ4867&lt;&gt;"",VLOOKUP(AJ4867,NIVELES!$A$816:$B$892,2,0),"")</f>
        <v/>
      </c>
      <c r="AL4867" s="78"/>
      <c r="AM4867" s="78"/>
      <c r="AN4867" s="79" t="str">
        <f>IF(AM4867&lt;&gt;"",+VLOOKUP(AM4867,NIVELES!$A$1652:$B$2466,2,0),"")</f>
        <v/>
      </c>
      <c r="AO4867" s="87"/>
      <c r="AP4867" s="88"/>
      <c r="AQ4867" s="88"/>
      <c r="AR4867" s="88"/>
      <c r="AS4867" s="88"/>
      <c r="AT4867" s="88"/>
      <c r="AU4867" s="88"/>
      <c r="AV4867" s="88"/>
      <c r="AW4867" s="88"/>
      <c r="AX4867" s="88"/>
      <c r="AY4867" s="88"/>
      <c r="AZ4867" s="88"/>
      <c r="BA4867" s="88"/>
      <c r="BB4867" s="89">
        <f t="shared" si="299"/>
        <v>0</v>
      </c>
      <c r="BC4867" s="90" t="str">
        <f t="shared" si="298"/>
        <v xml:space="preserve"> </v>
      </c>
      <c r="BD4867" s="91" t="str">
        <f t="shared" si="300"/>
        <v xml:space="preserve"> </v>
      </c>
      <c r="BE4867" s="92">
        <f t="shared" si="301"/>
        <v>0</v>
      </c>
    </row>
    <row r="4868" spans="1:57" s="74" customFormat="1" ht="50.1" customHeight="1" x14ac:dyDescent="0.2">
      <c r="A4868" s="78"/>
      <c r="B4868" s="78"/>
      <c r="C4868" s="78"/>
      <c r="D4868" s="78"/>
      <c r="E4868" s="79" t="str">
        <f>+IF(C4868&lt;&gt;"",VLOOKUP(MID(C4868,18,5),NIVELES!$A$133:$B$213,2,0),"")</f>
        <v/>
      </c>
      <c r="F4868" s="80"/>
      <c r="G4868" s="81" t="str">
        <f>+IF(F4868&lt;&gt;"",VLOOKUP(F4868,NIVELES!$A$246:$C$464,3,0),"")</f>
        <v/>
      </c>
      <c r="H4868" s="82"/>
      <c r="I4868" s="78"/>
      <c r="J4868" s="78"/>
      <c r="K4868" s="78"/>
      <c r="L4868" s="78"/>
      <c r="M4868" s="78"/>
      <c r="N4868" s="78"/>
      <c r="O4868" s="78"/>
      <c r="P4868" s="82"/>
      <c r="Q4868" s="78"/>
      <c r="R4868" s="82"/>
      <c r="S4868" s="82"/>
      <c r="T4868" s="82"/>
      <c r="U4868" s="82"/>
      <c r="V4868" s="82"/>
      <c r="W4868" s="82"/>
      <c r="X4868" s="82"/>
      <c r="Y4868" s="82"/>
      <c r="Z4868" s="82"/>
      <c r="AA4868" s="82"/>
      <c r="AB4868" s="82"/>
      <c r="AC4868" s="82"/>
      <c r="AD4868" s="85" t="str">
        <f>IF(A4868&lt;&gt;"",IF(D4868="DIRECCIÓN_DE_TRANSFERENCIAS","280 0031",VLOOKUP(C4868,NIVELES!$A$14:$B$105,2,0)),"")</f>
        <v/>
      </c>
      <c r="AE4868" s="86"/>
      <c r="AF4868" s="86"/>
      <c r="AG4868" s="79" t="str">
        <f>+IF(AF4868&lt;&gt;"",VLOOKUP(AF4868,NIVELES!$A$666:$B$673,2,0),"")</f>
        <v/>
      </c>
      <c r="AH4868" s="78"/>
      <c r="AI4868" s="79" t="str">
        <f>IF(AH4868&lt;&gt;"",VLOOKUP(CONCATENATE(AG4868,AH4868),NIVELES!$B$676:$C$745,2,0),"")</f>
        <v/>
      </c>
      <c r="AJ4868" s="78"/>
      <c r="AK4868" s="79" t="str">
        <f>+IF(AJ4868&lt;&gt;"",VLOOKUP(AJ4868,NIVELES!$A$816:$B$892,2,0),"")</f>
        <v/>
      </c>
      <c r="AL4868" s="78"/>
      <c r="AM4868" s="78"/>
      <c r="AN4868" s="79" t="str">
        <f>IF(AM4868&lt;&gt;"",+VLOOKUP(AM4868,NIVELES!$A$1652:$B$2466,2,0),"")</f>
        <v/>
      </c>
      <c r="AO4868" s="87"/>
      <c r="AP4868" s="88"/>
      <c r="AQ4868" s="88"/>
      <c r="AR4868" s="88"/>
      <c r="AS4868" s="88"/>
      <c r="AT4868" s="88"/>
      <c r="AU4868" s="88"/>
      <c r="AV4868" s="88"/>
      <c r="AW4868" s="88"/>
      <c r="AX4868" s="88"/>
      <c r="AY4868" s="88"/>
      <c r="AZ4868" s="88"/>
      <c r="BA4868" s="88"/>
      <c r="BB4868" s="89">
        <f t="shared" si="299"/>
        <v>0</v>
      </c>
      <c r="BC4868" s="90" t="str">
        <f t="shared" si="298"/>
        <v xml:space="preserve"> </v>
      </c>
      <c r="BD4868" s="91" t="str">
        <f t="shared" si="300"/>
        <v xml:space="preserve"> </v>
      </c>
      <c r="BE4868" s="92">
        <f t="shared" si="301"/>
        <v>0</v>
      </c>
    </row>
    <row r="4869" spans="1:57" s="74" customFormat="1" ht="50.1" customHeight="1" x14ac:dyDescent="0.2">
      <c r="A4869" s="78"/>
      <c r="B4869" s="78"/>
      <c r="C4869" s="78"/>
      <c r="D4869" s="78"/>
      <c r="E4869" s="79" t="str">
        <f>+IF(C4869&lt;&gt;"",VLOOKUP(MID(C4869,18,5),NIVELES!$A$133:$B$213,2,0),"")</f>
        <v/>
      </c>
      <c r="F4869" s="80"/>
      <c r="G4869" s="81" t="str">
        <f>+IF(F4869&lt;&gt;"",VLOOKUP(F4869,NIVELES!$A$246:$C$464,3,0),"")</f>
        <v/>
      </c>
      <c r="H4869" s="82"/>
      <c r="I4869" s="78"/>
      <c r="J4869" s="78"/>
      <c r="K4869" s="78"/>
      <c r="L4869" s="78"/>
      <c r="M4869" s="78"/>
      <c r="N4869" s="78"/>
      <c r="O4869" s="78"/>
      <c r="P4869" s="82"/>
      <c r="Q4869" s="78"/>
      <c r="R4869" s="82"/>
      <c r="S4869" s="82"/>
      <c r="T4869" s="82"/>
      <c r="U4869" s="82"/>
      <c r="V4869" s="82"/>
      <c r="W4869" s="82"/>
      <c r="X4869" s="82"/>
      <c r="Y4869" s="82"/>
      <c r="Z4869" s="82"/>
      <c r="AA4869" s="82"/>
      <c r="AB4869" s="82"/>
      <c r="AC4869" s="82"/>
      <c r="AD4869" s="85" t="str">
        <f>IF(A4869&lt;&gt;"",IF(D4869="DIRECCIÓN_DE_TRANSFERENCIAS","280 0031",VLOOKUP(C4869,NIVELES!$A$14:$B$105,2,0)),"")</f>
        <v/>
      </c>
      <c r="AE4869" s="86"/>
      <c r="AF4869" s="86"/>
      <c r="AG4869" s="79" t="str">
        <f>+IF(AF4869&lt;&gt;"",VLOOKUP(AF4869,NIVELES!$A$666:$B$673,2,0),"")</f>
        <v/>
      </c>
      <c r="AH4869" s="78"/>
      <c r="AI4869" s="79" t="str">
        <f>IF(AH4869&lt;&gt;"",VLOOKUP(CONCATENATE(AG4869,AH4869),NIVELES!$B$676:$C$745,2,0),"")</f>
        <v/>
      </c>
      <c r="AJ4869" s="78"/>
      <c r="AK4869" s="79" t="str">
        <f>+IF(AJ4869&lt;&gt;"",VLOOKUP(AJ4869,NIVELES!$A$816:$B$892,2,0),"")</f>
        <v/>
      </c>
      <c r="AL4869" s="78"/>
      <c r="AM4869" s="78"/>
      <c r="AN4869" s="79" t="str">
        <f>IF(AM4869&lt;&gt;"",+VLOOKUP(AM4869,NIVELES!$A$1652:$B$2466,2,0),"")</f>
        <v/>
      </c>
      <c r="AO4869" s="87"/>
      <c r="AP4869" s="88"/>
      <c r="AQ4869" s="88"/>
      <c r="AR4869" s="88"/>
      <c r="AS4869" s="88"/>
      <c r="AT4869" s="88"/>
      <c r="AU4869" s="88"/>
      <c r="AV4869" s="88"/>
      <c r="AW4869" s="88"/>
      <c r="AX4869" s="88"/>
      <c r="AY4869" s="88"/>
      <c r="AZ4869" s="88"/>
      <c r="BA4869" s="88"/>
      <c r="BB4869" s="89">
        <f t="shared" si="299"/>
        <v>0</v>
      </c>
      <c r="BC4869" s="90" t="str">
        <f t="shared" si="298"/>
        <v xml:space="preserve"> </v>
      </c>
      <c r="BD4869" s="91" t="str">
        <f t="shared" si="300"/>
        <v xml:space="preserve"> </v>
      </c>
      <c r="BE4869" s="92">
        <f t="shared" si="301"/>
        <v>0</v>
      </c>
    </row>
    <row r="4870" spans="1:57" s="74" customFormat="1" ht="50.1" customHeight="1" x14ac:dyDescent="0.2">
      <c r="A4870" s="78"/>
      <c r="B4870" s="78"/>
      <c r="C4870" s="78"/>
      <c r="D4870" s="78"/>
      <c r="E4870" s="79" t="str">
        <f>+IF(C4870&lt;&gt;"",VLOOKUP(MID(C4870,18,5),NIVELES!$A$133:$B$213,2,0),"")</f>
        <v/>
      </c>
      <c r="F4870" s="80"/>
      <c r="G4870" s="81" t="str">
        <f>+IF(F4870&lt;&gt;"",VLOOKUP(F4870,NIVELES!$A$246:$C$464,3,0),"")</f>
        <v/>
      </c>
      <c r="H4870" s="82"/>
      <c r="I4870" s="78"/>
      <c r="J4870" s="78"/>
      <c r="K4870" s="78"/>
      <c r="L4870" s="78"/>
      <c r="M4870" s="78"/>
      <c r="N4870" s="78"/>
      <c r="O4870" s="78"/>
      <c r="P4870" s="82"/>
      <c r="Q4870" s="78"/>
      <c r="R4870" s="82"/>
      <c r="S4870" s="82"/>
      <c r="T4870" s="82"/>
      <c r="U4870" s="82"/>
      <c r="V4870" s="82"/>
      <c r="W4870" s="82"/>
      <c r="X4870" s="82"/>
      <c r="Y4870" s="82"/>
      <c r="Z4870" s="82"/>
      <c r="AA4870" s="82"/>
      <c r="AB4870" s="82"/>
      <c r="AC4870" s="82"/>
      <c r="AD4870" s="85" t="str">
        <f>IF(A4870&lt;&gt;"",IF(D4870="DIRECCIÓN_DE_TRANSFERENCIAS","280 0031",VLOOKUP(C4870,NIVELES!$A$14:$B$105,2,0)),"")</f>
        <v/>
      </c>
      <c r="AE4870" s="86"/>
      <c r="AF4870" s="86"/>
      <c r="AG4870" s="79" t="str">
        <f>+IF(AF4870&lt;&gt;"",VLOOKUP(AF4870,NIVELES!$A$666:$B$673,2,0),"")</f>
        <v/>
      </c>
      <c r="AH4870" s="78"/>
      <c r="AI4870" s="79" t="str">
        <f>IF(AH4870&lt;&gt;"",VLOOKUP(CONCATENATE(AG4870,AH4870),NIVELES!$B$676:$C$745,2,0),"")</f>
        <v/>
      </c>
      <c r="AJ4870" s="78"/>
      <c r="AK4870" s="79" t="str">
        <f>+IF(AJ4870&lt;&gt;"",VLOOKUP(AJ4870,NIVELES!$A$816:$B$892,2,0),"")</f>
        <v/>
      </c>
      <c r="AL4870" s="78"/>
      <c r="AM4870" s="78"/>
      <c r="AN4870" s="79" t="str">
        <f>IF(AM4870&lt;&gt;"",+VLOOKUP(AM4870,NIVELES!$A$1652:$B$2466,2,0),"")</f>
        <v/>
      </c>
      <c r="AO4870" s="87"/>
      <c r="AP4870" s="88"/>
      <c r="AQ4870" s="88"/>
      <c r="AR4870" s="88"/>
      <c r="AS4870" s="88"/>
      <c r="AT4870" s="88"/>
      <c r="AU4870" s="88"/>
      <c r="AV4870" s="88"/>
      <c r="AW4870" s="88"/>
      <c r="AX4870" s="88"/>
      <c r="AY4870" s="88"/>
      <c r="AZ4870" s="88"/>
      <c r="BA4870" s="88"/>
      <c r="BB4870" s="89">
        <f t="shared" si="299"/>
        <v>0</v>
      </c>
      <c r="BC4870" s="90" t="str">
        <f t="shared" si="298"/>
        <v xml:space="preserve"> </v>
      </c>
      <c r="BD4870" s="91" t="str">
        <f t="shared" si="300"/>
        <v xml:space="preserve"> </v>
      </c>
      <c r="BE4870" s="92">
        <f t="shared" si="301"/>
        <v>0</v>
      </c>
    </row>
    <row r="4871" spans="1:57" s="74" customFormat="1" ht="50.1" customHeight="1" x14ac:dyDescent="0.2">
      <c r="A4871" s="78"/>
      <c r="B4871" s="78"/>
      <c r="C4871" s="78"/>
      <c r="D4871" s="78"/>
      <c r="E4871" s="79" t="str">
        <f>+IF(C4871&lt;&gt;"",VLOOKUP(MID(C4871,18,5),NIVELES!$A$133:$B$213,2,0),"")</f>
        <v/>
      </c>
      <c r="F4871" s="80"/>
      <c r="G4871" s="81" t="str">
        <f>+IF(F4871&lt;&gt;"",VLOOKUP(F4871,NIVELES!$A$246:$C$464,3,0),"")</f>
        <v/>
      </c>
      <c r="H4871" s="82"/>
      <c r="I4871" s="78"/>
      <c r="J4871" s="78"/>
      <c r="K4871" s="78"/>
      <c r="L4871" s="78"/>
      <c r="M4871" s="78"/>
      <c r="N4871" s="78"/>
      <c r="O4871" s="78"/>
      <c r="P4871" s="82"/>
      <c r="Q4871" s="78"/>
      <c r="R4871" s="82"/>
      <c r="S4871" s="82"/>
      <c r="T4871" s="82"/>
      <c r="U4871" s="82"/>
      <c r="V4871" s="82"/>
      <c r="W4871" s="82"/>
      <c r="X4871" s="82"/>
      <c r="Y4871" s="82"/>
      <c r="Z4871" s="82"/>
      <c r="AA4871" s="82"/>
      <c r="AB4871" s="82"/>
      <c r="AC4871" s="82"/>
      <c r="AD4871" s="85" t="str">
        <f>IF(A4871&lt;&gt;"",IF(D4871="DIRECCIÓN_DE_TRANSFERENCIAS","280 0031",VLOOKUP(C4871,NIVELES!$A$14:$B$105,2,0)),"")</f>
        <v/>
      </c>
      <c r="AE4871" s="86"/>
      <c r="AF4871" s="86"/>
      <c r="AG4871" s="79" t="str">
        <f>+IF(AF4871&lt;&gt;"",VLOOKUP(AF4871,NIVELES!$A$666:$B$673,2,0),"")</f>
        <v/>
      </c>
      <c r="AH4871" s="78"/>
      <c r="AI4871" s="79" t="str">
        <f>IF(AH4871&lt;&gt;"",VLOOKUP(CONCATENATE(AG4871,AH4871),NIVELES!$B$676:$C$745,2,0),"")</f>
        <v/>
      </c>
      <c r="AJ4871" s="78"/>
      <c r="AK4871" s="79" t="str">
        <f>+IF(AJ4871&lt;&gt;"",VLOOKUP(AJ4871,NIVELES!$A$816:$B$892,2,0),"")</f>
        <v/>
      </c>
      <c r="AL4871" s="78"/>
      <c r="AM4871" s="78"/>
      <c r="AN4871" s="79" t="str">
        <f>IF(AM4871&lt;&gt;"",+VLOOKUP(AM4871,NIVELES!$A$1652:$B$2466,2,0),"")</f>
        <v/>
      </c>
      <c r="AO4871" s="87"/>
      <c r="AP4871" s="88"/>
      <c r="AQ4871" s="88"/>
      <c r="AR4871" s="88"/>
      <c r="AS4871" s="88"/>
      <c r="AT4871" s="88"/>
      <c r="AU4871" s="88"/>
      <c r="AV4871" s="88"/>
      <c r="AW4871" s="88"/>
      <c r="AX4871" s="88"/>
      <c r="AY4871" s="88"/>
      <c r="AZ4871" s="88"/>
      <c r="BA4871" s="88"/>
      <c r="BB4871" s="89">
        <f t="shared" si="299"/>
        <v>0</v>
      </c>
      <c r="BC4871" s="90" t="str">
        <f t="shared" ref="BC4871:BC4934" si="302">IF(A4871&lt;&gt;"",IF(AO4871&lt;&gt;"",IF(AO4871=BB4871,"OK",AO4871-BB4871),IF(AND(AO4871="",BB4871=""),"",AO4871-BB4871))," ")</f>
        <v xml:space="preserve"> </v>
      </c>
      <c r="BD4871" s="91" t="str">
        <f t="shared" si="300"/>
        <v xml:space="preserve"> </v>
      </c>
      <c r="BE4871" s="92">
        <f t="shared" si="301"/>
        <v>0</v>
      </c>
    </row>
    <row r="4872" spans="1:57" s="74" customFormat="1" ht="50.1" customHeight="1" x14ac:dyDescent="0.2">
      <c r="A4872" s="78"/>
      <c r="B4872" s="78"/>
      <c r="C4872" s="78"/>
      <c r="D4872" s="78"/>
      <c r="E4872" s="79" t="str">
        <f>+IF(C4872&lt;&gt;"",VLOOKUP(MID(C4872,18,5),NIVELES!$A$133:$B$213,2,0),"")</f>
        <v/>
      </c>
      <c r="F4872" s="80"/>
      <c r="G4872" s="81" t="str">
        <f>+IF(F4872&lt;&gt;"",VLOOKUP(F4872,NIVELES!$A$246:$C$464,3,0),"")</f>
        <v/>
      </c>
      <c r="H4872" s="82"/>
      <c r="I4872" s="78"/>
      <c r="J4872" s="78"/>
      <c r="K4872" s="78"/>
      <c r="L4872" s="78"/>
      <c r="M4872" s="78"/>
      <c r="N4872" s="78"/>
      <c r="O4872" s="78"/>
      <c r="P4872" s="82"/>
      <c r="Q4872" s="78"/>
      <c r="R4872" s="82"/>
      <c r="S4872" s="82"/>
      <c r="T4872" s="82"/>
      <c r="U4872" s="82"/>
      <c r="V4872" s="82"/>
      <c r="W4872" s="82"/>
      <c r="X4872" s="82"/>
      <c r="Y4872" s="82"/>
      <c r="Z4872" s="82"/>
      <c r="AA4872" s="82"/>
      <c r="AB4872" s="82"/>
      <c r="AC4872" s="82"/>
      <c r="AD4872" s="85" t="str">
        <f>IF(A4872&lt;&gt;"",IF(D4872="DIRECCIÓN_DE_TRANSFERENCIAS","280 0031",VLOOKUP(C4872,NIVELES!$A$14:$B$105,2,0)),"")</f>
        <v/>
      </c>
      <c r="AE4872" s="86"/>
      <c r="AF4872" s="86"/>
      <c r="AG4872" s="79" t="str">
        <f>+IF(AF4872&lt;&gt;"",VLOOKUP(AF4872,NIVELES!$A$666:$B$673,2,0),"")</f>
        <v/>
      </c>
      <c r="AH4872" s="78"/>
      <c r="AI4872" s="79" t="str">
        <f>IF(AH4872&lt;&gt;"",VLOOKUP(CONCATENATE(AG4872,AH4872),NIVELES!$B$676:$C$745,2,0),"")</f>
        <v/>
      </c>
      <c r="AJ4872" s="78"/>
      <c r="AK4872" s="79" t="str">
        <f>+IF(AJ4872&lt;&gt;"",VLOOKUP(AJ4872,NIVELES!$A$816:$B$892,2,0),"")</f>
        <v/>
      </c>
      <c r="AL4872" s="78"/>
      <c r="AM4872" s="78"/>
      <c r="AN4872" s="79" t="str">
        <f>IF(AM4872&lt;&gt;"",+VLOOKUP(AM4872,NIVELES!$A$1652:$B$2466,2,0),"")</f>
        <v/>
      </c>
      <c r="AO4872" s="87"/>
      <c r="AP4872" s="88"/>
      <c r="AQ4872" s="88"/>
      <c r="AR4872" s="88"/>
      <c r="AS4872" s="88"/>
      <c r="AT4872" s="88"/>
      <c r="AU4872" s="88"/>
      <c r="AV4872" s="88"/>
      <c r="AW4872" s="88"/>
      <c r="AX4872" s="88"/>
      <c r="AY4872" s="88"/>
      <c r="AZ4872" s="88"/>
      <c r="BA4872" s="88"/>
      <c r="BB4872" s="89">
        <f t="shared" ref="BB4872:BB4935" si="303">SUBTOTAL(9,AP4872:BA4872)</f>
        <v>0</v>
      </c>
      <c r="BC4872" s="90" t="str">
        <f t="shared" si="302"/>
        <v xml:space="preserve"> </v>
      </c>
      <c r="BD4872" s="91" t="str">
        <f t="shared" ref="BD4872:BD4935" si="304">IF(A4872&lt;&gt;"",IF(A4872="","Escoger Nivel 0",)&amp;" "&amp;(IF(B4872="","Escoger Nivel  1",)&amp;" "&amp;(IF(C4872="","Escoger Nivel 2",)&amp;" "&amp;(IF(D4872="","Escoger Nivel 3",)&amp;" "&amp;(IF(F4872="","Escoger Cantón",)&amp;" "&amp;(IF(I4872="","Escoger Obj. Estratégico Institucional N1",)&amp;" "&amp;(IF(J4872="","Escoger Obj. Especifico N2",)&amp;" "&amp;(IF(K4872="","Escoger Obj. Operativo N4",)&amp;" "&amp;(IF(L4872=""," Llenar Modalidad de Servicio ",)&amp;""&amp;(IF(M4872=""," Llenar Meta de Cobertura ",)&amp;" "&amp;(IF(N4872="","Llenar Indicador",)&amp;" "&amp;(IF(O4872="","Llenar Actividad PAPP",)&amp;" "&amp;(IF(P4872="","Llenar Metas",)&amp;" "&amp;(IF(Q4872="","Llenar Indicador",)&amp;" "&amp;(IF(AF4872="","Escoger Nro. programa",)&amp;" "&amp;(IF(AH4872="","Escoger Nro. Actividad e-Sigef",)&amp;" "&amp;(IF(AK4872="","Escoger direccionamiento de gasto",)&amp;" "&amp;(IF(AL4872="","Escoger Grupo de Gasto",)&amp;" "&amp;(IF(AM4872="","Escoger Item Presupuestario",)&amp;" "&amp;(IF(AO4872="","Llenar valor de actividad",))))))))))))))))))))," ")</f>
        <v xml:space="preserve"> </v>
      </c>
      <c r="BE4872" s="92">
        <f t="shared" si="301"/>
        <v>0</v>
      </c>
    </row>
    <row r="4873" spans="1:57" s="74" customFormat="1" ht="50.1" customHeight="1" x14ac:dyDescent="0.2">
      <c r="A4873" s="78"/>
      <c r="B4873" s="78"/>
      <c r="C4873" s="78"/>
      <c r="D4873" s="78"/>
      <c r="E4873" s="79" t="str">
        <f>+IF(C4873&lt;&gt;"",VLOOKUP(MID(C4873,18,5),NIVELES!$A$133:$B$213,2,0),"")</f>
        <v/>
      </c>
      <c r="F4873" s="80"/>
      <c r="G4873" s="81" t="str">
        <f>+IF(F4873&lt;&gt;"",VLOOKUP(F4873,NIVELES!$A$246:$C$464,3,0),"")</f>
        <v/>
      </c>
      <c r="H4873" s="82"/>
      <c r="I4873" s="78"/>
      <c r="J4873" s="78"/>
      <c r="K4873" s="78"/>
      <c r="L4873" s="78"/>
      <c r="M4873" s="78"/>
      <c r="N4873" s="78"/>
      <c r="O4873" s="78"/>
      <c r="P4873" s="82"/>
      <c r="Q4873" s="78"/>
      <c r="R4873" s="82"/>
      <c r="S4873" s="82"/>
      <c r="T4873" s="82"/>
      <c r="U4873" s="82"/>
      <c r="V4873" s="82"/>
      <c r="W4873" s="82"/>
      <c r="X4873" s="82"/>
      <c r="Y4873" s="82"/>
      <c r="Z4873" s="82"/>
      <c r="AA4873" s="82"/>
      <c r="AB4873" s="82"/>
      <c r="AC4873" s="82"/>
      <c r="AD4873" s="85" t="str">
        <f>IF(A4873&lt;&gt;"",IF(D4873="DIRECCIÓN_DE_TRANSFERENCIAS","280 0031",VLOOKUP(C4873,NIVELES!$A$14:$B$105,2,0)),"")</f>
        <v/>
      </c>
      <c r="AE4873" s="86"/>
      <c r="AF4873" s="86"/>
      <c r="AG4873" s="79" t="str">
        <f>+IF(AF4873&lt;&gt;"",VLOOKUP(AF4873,NIVELES!$A$666:$B$673,2,0),"")</f>
        <v/>
      </c>
      <c r="AH4873" s="78"/>
      <c r="AI4873" s="79" t="str">
        <f>IF(AH4873&lt;&gt;"",VLOOKUP(CONCATENATE(AG4873,AH4873),NIVELES!$B$676:$C$745,2,0),"")</f>
        <v/>
      </c>
      <c r="AJ4873" s="78"/>
      <c r="AK4873" s="79" t="str">
        <f>+IF(AJ4873&lt;&gt;"",VLOOKUP(AJ4873,NIVELES!$A$816:$B$892,2,0),"")</f>
        <v/>
      </c>
      <c r="AL4873" s="78"/>
      <c r="AM4873" s="78"/>
      <c r="AN4873" s="79" t="str">
        <f>IF(AM4873&lt;&gt;"",+VLOOKUP(AM4873,NIVELES!$A$1652:$B$2466,2,0),"")</f>
        <v/>
      </c>
      <c r="AO4873" s="87"/>
      <c r="AP4873" s="88"/>
      <c r="AQ4873" s="88"/>
      <c r="AR4873" s="88"/>
      <c r="AS4873" s="88"/>
      <c r="AT4873" s="88"/>
      <c r="AU4873" s="88"/>
      <c r="AV4873" s="88"/>
      <c r="AW4873" s="88"/>
      <c r="AX4873" s="88"/>
      <c r="AY4873" s="88"/>
      <c r="AZ4873" s="88"/>
      <c r="BA4873" s="88"/>
      <c r="BB4873" s="89">
        <f t="shared" si="303"/>
        <v>0</v>
      </c>
      <c r="BC4873" s="90" t="str">
        <f t="shared" si="302"/>
        <v xml:space="preserve"> </v>
      </c>
      <c r="BD4873" s="91" t="str">
        <f t="shared" si="304"/>
        <v xml:space="preserve"> </v>
      </c>
      <c r="BE4873" s="92">
        <f t="shared" ref="BE4873:BE4936" si="305">SUBTOTAL(9,R4873:AC4873)</f>
        <v>0</v>
      </c>
    </row>
    <row r="4874" spans="1:57" s="74" customFormat="1" ht="50.1" customHeight="1" x14ac:dyDescent="0.2">
      <c r="A4874" s="78"/>
      <c r="B4874" s="78"/>
      <c r="C4874" s="78"/>
      <c r="D4874" s="78"/>
      <c r="E4874" s="79" t="str">
        <f>+IF(C4874&lt;&gt;"",VLOOKUP(MID(C4874,18,5),NIVELES!$A$133:$B$213,2,0),"")</f>
        <v/>
      </c>
      <c r="F4874" s="80"/>
      <c r="G4874" s="81" t="str">
        <f>+IF(F4874&lt;&gt;"",VLOOKUP(F4874,NIVELES!$A$246:$C$464,3,0),"")</f>
        <v/>
      </c>
      <c r="H4874" s="82"/>
      <c r="I4874" s="78"/>
      <c r="J4874" s="78"/>
      <c r="K4874" s="78"/>
      <c r="L4874" s="78"/>
      <c r="M4874" s="78"/>
      <c r="N4874" s="78"/>
      <c r="O4874" s="78"/>
      <c r="P4874" s="82"/>
      <c r="Q4874" s="78"/>
      <c r="R4874" s="82"/>
      <c r="S4874" s="82"/>
      <c r="T4874" s="82"/>
      <c r="U4874" s="82"/>
      <c r="V4874" s="82"/>
      <c r="W4874" s="82"/>
      <c r="X4874" s="82"/>
      <c r="Y4874" s="82"/>
      <c r="Z4874" s="82"/>
      <c r="AA4874" s="82"/>
      <c r="AB4874" s="82"/>
      <c r="AC4874" s="82"/>
      <c r="AD4874" s="85" t="str">
        <f>IF(A4874&lt;&gt;"",IF(D4874="DIRECCIÓN_DE_TRANSFERENCIAS","280 0031",VLOOKUP(C4874,NIVELES!$A$14:$B$105,2,0)),"")</f>
        <v/>
      </c>
      <c r="AE4874" s="86"/>
      <c r="AF4874" s="86"/>
      <c r="AG4874" s="79" t="str">
        <f>+IF(AF4874&lt;&gt;"",VLOOKUP(AF4874,NIVELES!$A$666:$B$673,2,0),"")</f>
        <v/>
      </c>
      <c r="AH4874" s="78"/>
      <c r="AI4874" s="79" t="str">
        <f>IF(AH4874&lt;&gt;"",VLOOKUP(CONCATENATE(AG4874,AH4874),NIVELES!$B$676:$C$745,2,0),"")</f>
        <v/>
      </c>
      <c r="AJ4874" s="78"/>
      <c r="AK4874" s="79" t="str">
        <f>+IF(AJ4874&lt;&gt;"",VLOOKUP(AJ4874,NIVELES!$A$816:$B$892,2,0),"")</f>
        <v/>
      </c>
      <c r="AL4874" s="78"/>
      <c r="AM4874" s="78"/>
      <c r="AN4874" s="79" t="str">
        <f>IF(AM4874&lt;&gt;"",+VLOOKUP(AM4874,NIVELES!$A$1652:$B$2466,2,0),"")</f>
        <v/>
      </c>
      <c r="AO4874" s="87"/>
      <c r="AP4874" s="88"/>
      <c r="AQ4874" s="88"/>
      <c r="AR4874" s="88"/>
      <c r="AS4874" s="88"/>
      <c r="AT4874" s="88"/>
      <c r="AU4874" s="88"/>
      <c r="AV4874" s="88"/>
      <c r="AW4874" s="88"/>
      <c r="AX4874" s="88"/>
      <c r="AY4874" s="88"/>
      <c r="AZ4874" s="88"/>
      <c r="BA4874" s="88"/>
      <c r="BB4874" s="89">
        <f t="shared" si="303"/>
        <v>0</v>
      </c>
      <c r="BC4874" s="90" t="str">
        <f t="shared" si="302"/>
        <v xml:space="preserve"> </v>
      </c>
      <c r="BD4874" s="91" t="str">
        <f t="shared" si="304"/>
        <v xml:space="preserve"> </v>
      </c>
      <c r="BE4874" s="92">
        <f t="shared" si="305"/>
        <v>0</v>
      </c>
    </row>
    <row r="4875" spans="1:57" s="74" customFormat="1" ht="50.1" customHeight="1" x14ac:dyDescent="0.2">
      <c r="A4875" s="78"/>
      <c r="B4875" s="78"/>
      <c r="C4875" s="78"/>
      <c r="D4875" s="78"/>
      <c r="E4875" s="79" t="str">
        <f>+IF(C4875&lt;&gt;"",VLOOKUP(MID(C4875,18,5),NIVELES!$A$133:$B$213,2,0),"")</f>
        <v/>
      </c>
      <c r="F4875" s="80"/>
      <c r="G4875" s="81" t="str">
        <f>+IF(F4875&lt;&gt;"",VLOOKUP(F4875,NIVELES!$A$246:$C$464,3,0),"")</f>
        <v/>
      </c>
      <c r="H4875" s="82"/>
      <c r="I4875" s="78"/>
      <c r="J4875" s="78"/>
      <c r="K4875" s="78"/>
      <c r="L4875" s="78"/>
      <c r="M4875" s="78"/>
      <c r="N4875" s="78"/>
      <c r="O4875" s="78"/>
      <c r="P4875" s="82"/>
      <c r="Q4875" s="78"/>
      <c r="R4875" s="82"/>
      <c r="S4875" s="82"/>
      <c r="T4875" s="82"/>
      <c r="U4875" s="82"/>
      <c r="V4875" s="82"/>
      <c r="W4875" s="82"/>
      <c r="X4875" s="82"/>
      <c r="Y4875" s="82"/>
      <c r="Z4875" s="82"/>
      <c r="AA4875" s="82"/>
      <c r="AB4875" s="82"/>
      <c r="AC4875" s="82"/>
      <c r="AD4875" s="85" t="str">
        <f>IF(A4875&lt;&gt;"",IF(D4875="DIRECCIÓN_DE_TRANSFERENCIAS","280 0031",VLOOKUP(C4875,NIVELES!$A$14:$B$105,2,0)),"")</f>
        <v/>
      </c>
      <c r="AE4875" s="86"/>
      <c r="AF4875" s="86"/>
      <c r="AG4875" s="79" t="str">
        <f>+IF(AF4875&lt;&gt;"",VLOOKUP(AF4875,NIVELES!$A$666:$B$673,2,0),"")</f>
        <v/>
      </c>
      <c r="AH4875" s="78"/>
      <c r="AI4875" s="79" t="str">
        <f>IF(AH4875&lt;&gt;"",VLOOKUP(CONCATENATE(AG4875,AH4875),NIVELES!$B$676:$C$745,2,0),"")</f>
        <v/>
      </c>
      <c r="AJ4875" s="78"/>
      <c r="AK4875" s="79" t="str">
        <f>+IF(AJ4875&lt;&gt;"",VLOOKUP(AJ4875,NIVELES!$A$816:$B$892,2,0),"")</f>
        <v/>
      </c>
      <c r="AL4875" s="78"/>
      <c r="AM4875" s="78"/>
      <c r="AN4875" s="79" t="str">
        <f>IF(AM4875&lt;&gt;"",+VLOOKUP(AM4875,NIVELES!$A$1652:$B$2466,2,0),"")</f>
        <v/>
      </c>
      <c r="AO4875" s="87"/>
      <c r="AP4875" s="88"/>
      <c r="AQ4875" s="88"/>
      <c r="AR4875" s="88"/>
      <c r="AS4875" s="88"/>
      <c r="AT4875" s="88"/>
      <c r="AU4875" s="88"/>
      <c r="AV4875" s="88"/>
      <c r="AW4875" s="88"/>
      <c r="AX4875" s="88"/>
      <c r="AY4875" s="88"/>
      <c r="AZ4875" s="88"/>
      <c r="BA4875" s="88"/>
      <c r="BB4875" s="89">
        <f t="shared" si="303"/>
        <v>0</v>
      </c>
      <c r="BC4875" s="90" t="str">
        <f t="shared" si="302"/>
        <v xml:space="preserve"> </v>
      </c>
      <c r="BD4875" s="91" t="str">
        <f t="shared" si="304"/>
        <v xml:space="preserve"> </v>
      </c>
      <c r="BE4875" s="92">
        <f t="shared" si="305"/>
        <v>0</v>
      </c>
    </row>
    <row r="4876" spans="1:57" s="74" customFormat="1" ht="50.1" customHeight="1" x14ac:dyDescent="0.2">
      <c r="A4876" s="78"/>
      <c r="B4876" s="78"/>
      <c r="C4876" s="78"/>
      <c r="D4876" s="78"/>
      <c r="E4876" s="79" t="str">
        <f>+IF(C4876&lt;&gt;"",VLOOKUP(MID(C4876,18,5),NIVELES!$A$133:$B$213,2,0),"")</f>
        <v/>
      </c>
      <c r="F4876" s="80"/>
      <c r="G4876" s="81" t="str">
        <f>+IF(F4876&lt;&gt;"",VLOOKUP(F4876,NIVELES!$A$246:$C$464,3,0),"")</f>
        <v/>
      </c>
      <c r="H4876" s="82"/>
      <c r="I4876" s="78"/>
      <c r="J4876" s="78"/>
      <c r="K4876" s="78"/>
      <c r="L4876" s="78"/>
      <c r="M4876" s="78"/>
      <c r="N4876" s="78"/>
      <c r="O4876" s="78"/>
      <c r="P4876" s="82"/>
      <c r="Q4876" s="78"/>
      <c r="R4876" s="82"/>
      <c r="S4876" s="82"/>
      <c r="T4876" s="82"/>
      <c r="U4876" s="82"/>
      <c r="V4876" s="82"/>
      <c r="W4876" s="82"/>
      <c r="X4876" s="82"/>
      <c r="Y4876" s="82"/>
      <c r="Z4876" s="82"/>
      <c r="AA4876" s="82"/>
      <c r="AB4876" s="82"/>
      <c r="AC4876" s="82"/>
      <c r="AD4876" s="85" t="str">
        <f>IF(A4876&lt;&gt;"",IF(D4876="DIRECCIÓN_DE_TRANSFERENCIAS","280 0031",VLOOKUP(C4876,NIVELES!$A$14:$B$105,2,0)),"")</f>
        <v/>
      </c>
      <c r="AE4876" s="86"/>
      <c r="AF4876" s="86"/>
      <c r="AG4876" s="79" t="str">
        <f>+IF(AF4876&lt;&gt;"",VLOOKUP(AF4876,NIVELES!$A$666:$B$673,2,0),"")</f>
        <v/>
      </c>
      <c r="AH4876" s="78"/>
      <c r="AI4876" s="79" t="str">
        <f>IF(AH4876&lt;&gt;"",VLOOKUP(CONCATENATE(AG4876,AH4876),NIVELES!$B$676:$C$745,2,0),"")</f>
        <v/>
      </c>
      <c r="AJ4876" s="78"/>
      <c r="AK4876" s="79" t="str">
        <f>+IF(AJ4876&lt;&gt;"",VLOOKUP(AJ4876,NIVELES!$A$816:$B$892,2,0),"")</f>
        <v/>
      </c>
      <c r="AL4876" s="78"/>
      <c r="AM4876" s="78"/>
      <c r="AN4876" s="79" t="str">
        <f>IF(AM4876&lt;&gt;"",+VLOOKUP(AM4876,NIVELES!$A$1652:$B$2466,2,0),"")</f>
        <v/>
      </c>
      <c r="AO4876" s="87"/>
      <c r="AP4876" s="88"/>
      <c r="AQ4876" s="88"/>
      <c r="AR4876" s="88"/>
      <c r="AS4876" s="88"/>
      <c r="AT4876" s="88"/>
      <c r="AU4876" s="88"/>
      <c r="AV4876" s="88"/>
      <c r="AW4876" s="88"/>
      <c r="AX4876" s="88"/>
      <c r="AY4876" s="88"/>
      <c r="AZ4876" s="88"/>
      <c r="BA4876" s="88"/>
      <c r="BB4876" s="89">
        <f t="shared" si="303"/>
        <v>0</v>
      </c>
      <c r="BC4876" s="90" t="str">
        <f t="shared" si="302"/>
        <v xml:space="preserve"> </v>
      </c>
      <c r="BD4876" s="91" t="str">
        <f t="shared" si="304"/>
        <v xml:space="preserve"> </v>
      </c>
      <c r="BE4876" s="92">
        <f t="shared" si="305"/>
        <v>0</v>
      </c>
    </row>
    <row r="4877" spans="1:57" s="74" customFormat="1" ht="50.1" customHeight="1" x14ac:dyDescent="0.2">
      <c r="A4877" s="78"/>
      <c r="B4877" s="78"/>
      <c r="C4877" s="78"/>
      <c r="D4877" s="78"/>
      <c r="E4877" s="79" t="str">
        <f>+IF(C4877&lt;&gt;"",VLOOKUP(MID(C4877,18,5),NIVELES!$A$133:$B$213,2,0),"")</f>
        <v/>
      </c>
      <c r="F4877" s="80"/>
      <c r="G4877" s="81" t="str">
        <f>+IF(F4877&lt;&gt;"",VLOOKUP(F4877,NIVELES!$A$246:$C$464,3,0),"")</f>
        <v/>
      </c>
      <c r="H4877" s="82"/>
      <c r="I4877" s="78"/>
      <c r="J4877" s="78"/>
      <c r="K4877" s="78"/>
      <c r="L4877" s="78"/>
      <c r="M4877" s="78"/>
      <c r="N4877" s="78"/>
      <c r="O4877" s="78"/>
      <c r="P4877" s="82"/>
      <c r="Q4877" s="78"/>
      <c r="R4877" s="82"/>
      <c r="S4877" s="82"/>
      <c r="T4877" s="82"/>
      <c r="U4877" s="82"/>
      <c r="V4877" s="82"/>
      <c r="W4877" s="82"/>
      <c r="X4877" s="82"/>
      <c r="Y4877" s="82"/>
      <c r="Z4877" s="82"/>
      <c r="AA4877" s="82"/>
      <c r="AB4877" s="82"/>
      <c r="AC4877" s="82"/>
      <c r="AD4877" s="85" t="str">
        <f>IF(A4877&lt;&gt;"",IF(D4877="DIRECCIÓN_DE_TRANSFERENCIAS","280 0031",VLOOKUP(C4877,NIVELES!$A$14:$B$105,2,0)),"")</f>
        <v/>
      </c>
      <c r="AE4877" s="86"/>
      <c r="AF4877" s="86"/>
      <c r="AG4877" s="79" t="str">
        <f>+IF(AF4877&lt;&gt;"",VLOOKUP(AF4877,NIVELES!$A$666:$B$673,2,0),"")</f>
        <v/>
      </c>
      <c r="AH4877" s="78"/>
      <c r="AI4877" s="79" t="str">
        <f>IF(AH4877&lt;&gt;"",VLOOKUP(CONCATENATE(AG4877,AH4877),NIVELES!$B$676:$C$745,2,0),"")</f>
        <v/>
      </c>
      <c r="AJ4877" s="78"/>
      <c r="AK4877" s="79" t="str">
        <f>+IF(AJ4877&lt;&gt;"",VLOOKUP(AJ4877,NIVELES!$A$816:$B$892,2,0),"")</f>
        <v/>
      </c>
      <c r="AL4877" s="78"/>
      <c r="AM4877" s="78"/>
      <c r="AN4877" s="79" t="str">
        <f>IF(AM4877&lt;&gt;"",+VLOOKUP(AM4877,NIVELES!$A$1652:$B$2466,2,0),"")</f>
        <v/>
      </c>
      <c r="AO4877" s="87"/>
      <c r="AP4877" s="88"/>
      <c r="AQ4877" s="88"/>
      <c r="AR4877" s="88"/>
      <c r="AS4877" s="88"/>
      <c r="AT4877" s="88"/>
      <c r="AU4877" s="88"/>
      <c r="AV4877" s="88"/>
      <c r="AW4877" s="88"/>
      <c r="AX4877" s="88"/>
      <c r="AY4877" s="88"/>
      <c r="AZ4877" s="88"/>
      <c r="BA4877" s="88"/>
      <c r="BB4877" s="89">
        <f t="shared" si="303"/>
        <v>0</v>
      </c>
      <c r="BC4877" s="90" t="str">
        <f t="shared" si="302"/>
        <v xml:space="preserve"> </v>
      </c>
      <c r="BD4877" s="91" t="str">
        <f t="shared" si="304"/>
        <v xml:space="preserve"> </v>
      </c>
      <c r="BE4877" s="92">
        <f t="shared" si="305"/>
        <v>0</v>
      </c>
    </row>
    <row r="4878" spans="1:57" s="74" customFormat="1" ht="50.1" customHeight="1" x14ac:dyDescent="0.2">
      <c r="A4878" s="78"/>
      <c r="B4878" s="78"/>
      <c r="C4878" s="78"/>
      <c r="D4878" s="78"/>
      <c r="E4878" s="79" t="str">
        <f>+IF(C4878&lt;&gt;"",VLOOKUP(MID(C4878,18,5),NIVELES!$A$133:$B$213,2,0),"")</f>
        <v/>
      </c>
      <c r="F4878" s="80"/>
      <c r="G4878" s="81" t="str">
        <f>+IF(F4878&lt;&gt;"",VLOOKUP(F4878,NIVELES!$A$246:$C$464,3,0),"")</f>
        <v/>
      </c>
      <c r="H4878" s="82"/>
      <c r="I4878" s="78"/>
      <c r="J4878" s="78"/>
      <c r="K4878" s="78"/>
      <c r="L4878" s="78"/>
      <c r="M4878" s="78"/>
      <c r="N4878" s="78"/>
      <c r="O4878" s="78"/>
      <c r="P4878" s="82"/>
      <c r="Q4878" s="78"/>
      <c r="R4878" s="82"/>
      <c r="S4878" s="82"/>
      <c r="T4878" s="82"/>
      <c r="U4878" s="82"/>
      <c r="V4878" s="82"/>
      <c r="W4878" s="82"/>
      <c r="X4878" s="82"/>
      <c r="Y4878" s="82"/>
      <c r="Z4878" s="82"/>
      <c r="AA4878" s="82"/>
      <c r="AB4878" s="82"/>
      <c r="AC4878" s="82"/>
      <c r="AD4878" s="85" t="str">
        <f>IF(A4878&lt;&gt;"",IF(D4878="DIRECCIÓN_DE_TRANSFERENCIAS","280 0031",VLOOKUP(C4878,NIVELES!$A$14:$B$105,2,0)),"")</f>
        <v/>
      </c>
      <c r="AE4878" s="86"/>
      <c r="AF4878" s="86"/>
      <c r="AG4878" s="79" t="str">
        <f>+IF(AF4878&lt;&gt;"",VLOOKUP(AF4878,NIVELES!$A$666:$B$673,2,0),"")</f>
        <v/>
      </c>
      <c r="AH4878" s="78"/>
      <c r="AI4878" s="79" t="str">
        <f>IF(AH4878&lt;&gt;"",VLOOKUP(CONCATENATE(AG4878,AH4878),NIVELES!$B$676:$C$745,2,0),"")</f>
        <v/>
      </c>
      <c r="AJ4878" s="78"/>
      <c r="AK4878" s="79" t="str">
        <f>+IF(AJ4878&lt;&gt;"",VLOOKUP(AJ4878,NIVELES!$A$816:$B$892,2,0),"")</f>
        <v/>
      </c>
      <c r="AL4878" s="78"/>
      <c r="AM4878" s="78"/>
      <c r="AN4878" s="79" t="str">
        <f>IF(AM4878&lt;&gt;"",+VLOOKUP(AM4878,NIVELES!$A$1652:$B$2466,2,0),"")</f>
        <v/>
      </c>
      <c r="AO4878" s="87"/>
      <c r="AP4878" s="88"/>
      <c r="AQ4878" s="88"/>
      <c r="AR4878" s="88"/>
      <c r="AS4878" s="88"/>
      <c r="AT4878" s="88"/>
      <c r="AU4878" s="88"/>
      <c r="AV4878" s="88"/>
      <c r="AW4878" s="88"/>
      <c r="AX4878" s="88"/>
      <c r="AY4878" s="88"/>
      <c r="AZ4878" s="88"/>
      <c r="BA4878" s="88"/>
      <c r="BB4878" s="89">
        <f t="shared" si="303"/>
        <v>0</v>
      </c>
      <c r="BC4878" s="90" t="str">
        <f t="shared" si="302"/>
        <v xml:space="preserve"> </v>
      </c>
      <c r="BD4878" s="91" t="str">
        <f t="shared" si="304"/>
        <v xml:space="preserve"> </v>
      </c>
      <c r="BE4878" s="92">
        <f t="shared" si="305"/>
        <v>0</v>
      </c>
    </row>
    <row r="4879" spans="1:57" s="74" customFormat="1" ht="50.1" customHeight="1" x14ac:dyDescent="0.2">
      <c r="A4879" s="78"/>
      <c r="B4879" s="78"/>
      <c r="C4879" s="78"/>
      <c r="D4879" s="78"/>
      <c r="E4879" s="79" t="str">
        <f>+IF(C4879&lt;&gt;"",VLOOKUP(MID(C4879,18,5),NIVELES!$A$133:$B$213,2,0),"")</f>
        <v/>
      </c>
      <c r="F4879" s="80"/>
      <c r="G4879" s="81" t="str">
        <f>+IF(F4879&lt;&gt;"",VLOOKUP(F4879,NIVELES!$A$246:$C$464,3,0),"")</f>
        <v/>
      </c>
      <c r="H4879" s="82"/>
      <c r="I4879" s="78"/>
      <c r="J4879" s="78"/>
      <c r="K4879" s="78"/>
      <c r="L4879" s="78"/>
      <c r="M4879" s="78"/>
      <c r="N4879" s="78"/>
      <c r="O4879" s="78"/>
      <c r="P4879" s="82"/>
      <c r="Q4879" s="78"/>
      <c r="R4879" s="82"/>
      <c r="S4879" s="82"/>
      <c r="T4879" s="82"/>
      <c r="U4879" s="82"/>
      <c r="V4879" s="82"/>
      <c r="W4879" s="82"/>
      <c r="X4879" s="82"/>
      <c r="Y4879" s="82"/>
      <c r="Z4879" s="82"/>
      <c r="AA4879" s="82"/>
      <c r="AB4879" s="82"/>
      <c r="AC4879" s="82"/>
      <c r="AD4879" s="85" t="str">
        <f>IF(A4879&lt;&gt;"",IF(D4879="DIRECCIÓN_DE_TRANSFERENCIAS","280 0031",VLOOKUP(C4879,NIVELES!$A$14:$B$105,2,0)),"")</f>
        <v/>
      </c>
      <c r="AE4879" s="86"/>
      <c r="AF4879" s="86"/>
      <c r="AG4879" s="79" t="str">
        <f>+IF(AF4879&lt;&gt;"",VLOOKUP(AF4879,NIVELES!$A$666:$B$673,2,0),"")</f>
        <v/>
      </c>
      <c r="AH4879" s="78"/>
      <c r="AI4879" s="79" t="str">
        <f>IF(AH4879&lt;&gt;"",VLOOKUP(CONCATENATE(AG4879,AH4879),NIVELES!$B$676:$C$745,2,0),"")</f>
        <v/>
      </c>
      <c r="AJ4879" s="78"/>
      <c r="AK4879" s="79" t="str">
        <f>+IF(AJ4879&lt;&gt;"",VLOOKUP(AJ4879,NIVELES!$A$816:$B$892,2,0),"")</f>
        <v/>
      </c>
      <c r="AL4879" s="78"/>
      <c r="AM4879" s="78"/>
      <c r="AN4879" s="79" t="str">
        <f>IF(AM4879&lt;&gt;"",+VLOOKUP(AM4879,NIVELES!$A$1652:$B$2466,2,0),"")</f>
        <v/>
      </c>
      <c r="AO4879" s="87"/>
      <c r="AP4879" s="88"/>
      <c r="AQ4879" s="88"/>
      <c r="AR4879" s="88"/>
      <c r="AS4879" s="88"/>
      <c r="AT4879" s="88"/>
      <c r="AU4879" s="88"/>
      <c r="AV4879" s="88"/>
      <c r="AW4879" s="88"/>
      <c r="AX4879" s="88"/>
      <c r="AY4879" s="88"/>
      <c r="AZ4879" s="88"/>
      <c r="BA4879" s="88"/>
      <c r="BB4879" s="89">
        <f t="shared" si="303"/>
        <v>0</v>
      </c>
      <c r="BC4879" s="90" t="str">
        <f t="shared" si="302"/>
        <v xml:space="preserve"> </v>
      </c>
      <c r="BD4879" s="91" t="str">
        <f t="shared" si="304"/>
        <v xml:space="preserve"> </v>
      </c>
      <c r="BE4879" s="92">
        <f t="shared" si="305"/>
        <v>0</v>
      </c>
    </row>
    <row r="4880" spans="1:57" s="74" customFormat="1" ht="50.1" customHeight="1" x14ac:dyDescent="0.2">
      <c r="A4880" s="78"/>
      <c r="B4880" s="78"/>
      <c r="C4880" s="78"/>
      <c r="D4880" s="78"/>
      <c r="E4880" s="79" t="str">
        <f>+IF(C4880&lt;&gt;"",VLOOKUP(MID(C4880,18,5),NIVELES!$A$133:$B$213,2,0),"")</f>
        <v/>
      </c>
      <c r="F4880" s="80"/>
      <c r="G4880" s="81" t="str">
        <f>+IF(F4880&lt;&gt;"",VLOOKUP(F4880,NIVELES!$A$246:$C$464,3,0),"")</f>
        <v/>
      </c>
      <c r="H4880" s="82"/>
      <c r="I4880" s="78"/>
      <c r="J4880" s="78"/>
      <c r="K4880" s="78"/>
      <c r="L4880" s="78"/>
      <c r="M4880" s="78"/>
      <c r="N4880" s="78"/>
      <c r="O4880" s="78"/>
      <c r="P4880" s="82"/>
      <c r="Q4880" s="78"/>
      <c r="R4880" s="82"/>
      <c r="S4880" s="82"/>
      <c r="T4880" s="82"/>
      <c r="U4880" s="82"/>
      <c r="V4880" s="82"/>
      <c r="W4880" s="82"/>
      <c r="X4880" s="82"/>
      <c r="Y4880" s="82"/>
      <c r="Z4880" s="82"/>
      <c r="AA4880" s="82"/>
      <c r="AB4880" s="82"/>
      <c r="AC4880" s="82"/>
      <c r="AD4880" s="85" t="str">
        <f>IF(A4880&lt;&gt;"",IF(D4880="DIRECCIÓN_DE_TRANSFERENCIAS","280 0031",VLOOKUP(C4880,NIVELES!$A$14:$B$105,2,0)),"")</f>
        <v/>
      </c>
      <c r="AE4880" s="86"/>
      <c r="AF4880" s="86"/>
      <c r="AG4880" s="79" t="str">
        <f>+IF(AF4880&lt;&gt;"",VLOOKUP(AF4880,NIVELES!$A$666:$B$673,2,0),"")</f>
        <v/>
      </c>
      <c r="AH4880" s="78"/>
      <c r="AI4880" s="79" t="str">
        <f>IF(AH4880&lt;&gt;"",VLOOKUP(CONCATENATE(AG4880,AH4880),NIVELES!$B$676:$C$745,2,0),"")</f>
        <v/>
      </c>
      <c r="AJ4880" s="78"/>
      <c r="AK4880" s="79" t="str">
        <f>+IF(AJ4880&lt;&gt;"",VLOOKUP(AJ4880,NIVELES!$A$816:$B$892,2,0),"")</f>
        <v/>
      </c>
      <c r="AL4880" s="78"/>
      <c r="AM4880" s="78"/>
      <c r="AN4880" s="79" t="str">
        <f>IF(AM4880&lt;&gt;"",+VLOOKUP(AM4880,NIVELES!$A$1652:$B$2466,2,0),"")</f>
        <v/>
      </c>
      <c r="AO4880" s="87"/>
      <c r="AP4880" s="88"/>
      <c r="AQ4880" s="88"/>
      <c r="AR4880" s="88"/>
      <c r="AS4880" s="88"/>
      <c r="AT4880" s="88"/>
      <c r="AU4880" s="88"/>
      <c r="AV4880" s="88"/>
      <c r="AW4880" s="88"/>
      <c r="AX4880" s="88"/>
      <c r="AY4880" s="88"/>
      <c r="AZ4880" s="88"/>
      <c r="BA4880" s="88"/>
      <c r="BB4880" s="89">
        <f t="shared" si="303"/>
        <v>0</v>
      </c>
      <c r="BC4880" s="90" t="str">
        <f t="shared" si="302"/>
        <v xml:space="preserve"> </v>
      </c>
      <c r="BD4880" s="91" t="str">
        <f t="shared" si="304"/>
        <v xml:space="preserve"> </v>
      </c>
      <c r="BE4880" s="92">
        <f t="shared" si="305"/>
        <v>0</v>
      </c>
    </row>
    <row r="4881" spans="1:57" s="74" customFormat="1" ht="50.1" customHeight="1" x14ac:dyDescent="0.2">
      <c r="A4881" s="78"/>
      <c r="B4881" s="78"/>
      <c r="C4881" s="78"/>
      <c r="D4881" s="78"/>
      <c r="E4881" s="79" t="str">
        <f>+IF(C4881&lt;&gt;"",VLOOKUP(MID(C4881,18,5),NIVELES!$A$133:$B$213,2,0),"")</f>
        <v/>
      </c>
      <c r="F4881" s="80"/>
      <c r="G4881" s="81" t="str">
        <f>+IF(F4881&lt;&gt;"",VLOOKUP(F4881,NIVELES!$A$246:$C$464,3,0),"")</f>
        <v/>
      </c>
      <c r="H4881" s="82"/>
      <c r="I4881" s="78"/>
      <c r="J4881" s="78"/>
      <c r="K4881" s="78"/>
      <c r="L4881" s="78"/>
      <c r="M4881" s="78"/>
      <c r="N4881" s="78"/>
      <c r="O4881" s="78"/>
      <c r="P4881" s="82"/>
      <c r="Q4881" s="78"/>
      <c r="R4881" s="82"/>
      <c r="S4881" s="82"/>
      <c r="T4881" s="82"/>
      <c r="U4881" s="82"/>
      <c r="V4881" s="82"/>
      <c r="W4881" s="82"/>
      <c r="X4881" s="82"/>
      <c r="Y4881" s="82"/>
      <c r="Z4881" s="82"/>
      <c r="AA4881" s="82"/>
      <c r="AB4881" s="82"/>
      <c r="AC4881" s="82"/>
      <c r="AD4881" s="85" t="str">
        <f>IF(A4881&lt;&gt;"",IF(D4881="DIRECCIÓN_DE_TRANSFERENCIAS","280 0031",VLOOKUP(C4881,NIVELES!$A$14:$B$105,2,0)),"")</f>
        <v/>
      </c>
      <c r="AE4881" s="86"/>
      <c r="AF4881" s="86"/>
      <c r="AG4881" s="79" t="str">
        <f>+IF(AF4881&lt;&gt;"",VLOOKUP(AF4881,NIVELES!$A$666:$B$673,2,0),"")</f>
        <v/>
      </c>
      <c r="AH4881" s="78"/>
      <c r="AI4881" s="79" t="str">
        <f>IF(AH4881&lt;&gt;"",VLOOKUP(CONCATENATE(AG4881,AH4881),NIVELES!$B$676:$C$745,2,0),"")</f>
        <v/>
      </c>
      <c r="AJ4881" s="78"/>
      <c r="AK4881" s="79" t="str">
        <f>+IF(AJ4881&lt;&gt;"",VLOOKUP(AJ4881,NIVELES!$A$816:$B$892,2,0),"")</f>
        <v/>
      </c>
      <c r="AL4881" s="78"/>
      <c r="AM4881" s="78"/>
      <c r="AN4881" s="79" t="str">
        <f>IF(AM4881&lt;&gt;"",+VLOOKUP(AM4881,NIVELES!$A$1652:$B$2466,2,0),"")</f>
        <v/>
      </c>
      <c r="AO4881" s="87"/>
      <c r="AP4881" s="88"/>
      <c r="AQ4881" s="88"/>
      <c r="AR4881" s="88"/>
      <c r="AS4881" s="88"/>
      <c r="AT4881" s="88"/>
      <c r="AU4881" s="88"/>
      <c r="AV4881" s="88"/>
      <c r="AW4881" s="88"/>
      <c r="AX4881" s="88"/>
      <c r="AY4881" s="88"/>
      <c r="AZ4881" s="88"/>
      <c r="BA4881" s="88"/>
      <c r="BB4881" s="89">
        <f t="shared" si="303"/>
        <v>0</v>
      </c>
      <c r="BC4881" s="90" t="str">
        <f t="shared" si="302"/>
        <v xml:space="preserve"> </v>
      </c>
      <c r="BD4881" s="91" t="str">
        <f t="shared" si="304"/>
        <v xml:space="preserve"> </v>
      </c>
      <c r="BE4881" s="92">
        <f t="shared" si="305"/>
        <v>0</v>
      </c>
    </row>
    <row r="4882" spans="1:57" s="74" customFormat="1" ht="50.1" customHeight="1" x14ac:dyDescent="0.2">
      <c r="A4882" s="78"/>
      <c r="B4882" s="78"/>
      <c r="C4882" s="78"/>
      <c r="D4882" s="78"/>
      <c r="E4882" s="79" t="str">
        <f>+IF(C4882&lt;&gt;"",VLOOKUP(MID(C4882,18,5),NIVELES!$A$133:$B$213,2,0),"")</f>
        <v/>
      </c>
      <c r="F4882" s="80"/>
      <c r="G4882" s="81" t="str">
        <f>+IF(F4882&lt;&gt;"",VLOOKUP(F4882,NIVELES!$A$246:$C$464,3,0),"")</f>
        <v/>
      </c>
      <c r="H4882" s="82"/>
      <c r="I4882" s="78"/>
      <c r="J4882" s="78"/>
      <c r="K4882" s="78"/>
      <c r="L4882" s="78"/>
      <c r="M4882" s="78"/>
      <c r="N4882" s="78"/>
      <c r="O4882" s="78"/>
      <c r="P4882" s="82"/>
      <c r="Q4882" s="78"/>
      <c r="R4882" s="82"/>
      <c r="S4882" s="82"/>
      <c r="T4882" s="82"/>
      <c r="U4882" s="82"/>
      <c r="V4882" s="82"/>
      <c r="W4882" s="82"/>
      <c r="X4882" s="82"/>
      <c r="Y4882" s="82"/>
      <c r="Z4882" s="82"/>
      <c r="AA4882" s="82"/>
      <c r="AB4882" s="82"/>
      <c r="AC4882" s="82"/>
      <c r="AD4882" s="85" t="str">
        <f>IF(A4882&lt;&gt;"",IF(D4882="DIRECCIÓN_DE_TRANSFERENCIAS","280 0031",VLOOKUP(C4882,NIVELES!$A$14:$B$105,2,0)),"")</f>
        <v/>
      </c>
      <c r="AE4882" s="86"/>
      <c r="AF4882" s="86"/>
      <c r="AG4882" s="79" t="str">
        <f>+IF(AF4882&lt;&gt;"",VLOOKUP(AF4882,NIVELES!$A$666:$B$673,2,0),"")</f>
        <v/>
      </c>
      <c r="AH4882" s="78"/>
      <c r="AI4882" s="79" t="str">
        <f>IF(AH4882&lt;&gt;"",VLOOKUP(CONCATENATE(AG4882,AH4882),NIVELES!$B$676:$C$745,2,0),"")</f>
        <v/>
      </c>
      <c r="AJ4882" s="78"/>
      <c r="AK4882" s="79" t="str">
        <f>+IF(AJ4882&lt;&gt;"",VLOOKUP(AJ4882,NIVELES!$A$816:$B$892,2,0),"")</f>
        <v/>
      </c>
      <c r="AL4882" s="78"/>
      <c r="AM4882" s="78"/>
      <c r="AN4882" s="79" t="str">
        <f>IF(AM4882&lt;&gt;"",+VLOOKUP(AM4882,NIVELES!$A$1652:$B$2466,2,0),"")</f>
        <v/>
      </c>
      <c r="AO4882" s="87"/>
      <c r="AP4882" s="88"/>
      <c r="AQ4882" s="88"/>
      <c r="AR4882" s="88"/>
      <c r="AS4882" s="88"/>
      <c r="AT4882" s="88"/>
      <c r="AU4882" s="88"/>
      <c r="AV4882" s="88"/>
      <c r="AW4882" s="88"/>
      <c r="AX4882" s="88"/>
      <c r="AY4882" s="88"/>
      <c r="AZ4882" s="88"/>
      <c r="BA4882" s="88"/>
      <c r="BB4882" s="89">
        <f t="shared" si="303"/>
        <v>0</v>
      </c>
      <c r="BC4882" s="90" t="str">
        <f t="shared" si="302"/>
        <v xml:space="preserve"> </v>
      </c>
      <c r="BD4882" s="91" t="str">
        <f t="shared" si="304"/>
        <v xml:space="preserve"> </v>
      </c>
      <c r="BE4882" s="92">
        <f t="shared" si="305"/>
        <v>0</v>
      </c>
    </row>
    <row r="4883" spans="1:57" s="74" customFormat="1" ht="50.1" customHeight="1" x14ac:dyDescent="0.2">
      <c r="A4883" s="78"/>
      <c r="B4883" s="78"/>
      <c r="C4883" s="78"/>
      <c r="D4883" s="78"/>
      <c r="E4883" s="79" t="str">
        <f>+IF(C4883&lt;&gt;"",VLOOKUP(MID(C4883,18,5),NIVELES!$A$133:$B$213,2,0),"")</f>
        <v/>
      </c>
      <c r="F4883" s="80"/>
      <c r="G4883" s="81" t="str">
        <f>+IF(F4883&lt;&gt;"",VLOOKUP(F4883,NIVELES!$A$246:$C$464,3,0),"")</f>
        <v/>
      </c>
      <c r="H4883" s="82"/>
      <c r="I4883" s="78"/>
      <c r="J4883" s="78"/>
      <c r="K4883" s="78"/>
      <c r="L4883" s="78"/>
      <c r="M4883" s="78"/>
      <c r="N4883" s="78"/>
      <c r="O4883" s="78"/>
      <c r="P4883" s="82"/>
      <c r="Q4883" s="78"/>
      <c r="R4883" s="82"/>
      <c r="S4883" s="82"/>
      <c r="T4883" s="82"/>
      <c r="U4883" s="82"/>
      <c r="V4883" s="82"/>
      <c r="W4883" s="82"/>
      <c r="X4883" s="82"/>
      <c r="Y4883" s="82"/>
      <c r="Z4883" s="82"/>
      <c r="AA4883" s="82"/>
      <c r="AB4883" s="82"/>
      <c r="AC4883" s="82"/>
      <c r="AD4883" s="85" t="str">
        <f>IF(A4883&lt;&gt;"",IF(D4883="DIRECCIÓN_DE_TRANSFERENCIAS","280 0031",VLOOKUP(C4883,NIVELES!$A$14:$B$105,2,0)),"")</f>
        <v/>
      </c>
      <c r="AE4883" s="86"/>
      <c r="AF4883" s="86"/>
      <c r="AG4883" s="79" t="str">
        <f>+IF(AF4883&lt;&gt;"",VLOOKUP(AF4883,NIVELES!$A$666:$B$673,2,0),"")</f>
        <v/>
      </c>
      <c r="AH4883" s="78"/>
      <c r="AI4883" s="79" t="str">
        <f>IF(AH4883&lt;&gt;"",VLOOKUP(CONCATENATE(AG4883,AH4883),NIVELES!$B$676:$C$745,2,0),"")</f>
        <v/>
      </c>
      <c r="AJ4883" s="78"/>
      <c r="AK4883" s="79" t="str">
        <f>+IF(AJ4883&lt;&gt;"",VLOOKUP(AJ4883,NIVELES!$A$816:$B$892,2,0),"")</f>
        <v/>
      </c>
      <c r="AL4883" s="78"/>
      <c r="AM4883" s="78"/>
      <c r="AN4883" s="79" t="str">
        <f>IF(AM4883&lt;&gt;"",+VLOOKUP(AM4883,NIVELES!$A$1652:$B$2466,2,0),"")</f>
        <v/>
      </c>
      <c r="AO4883" s="87"/>
      <c r="AP4883" s="88"/>
      <c r="AQ4883" s="88"/>
      <c r="AR4883" s="88"/>
      <c r="AS4883" s="88"/>
      <c r="AT4883" s="88"/>
      <c r="AU4883" s="88"/>
      <c r="AV4883" s="88"/>
      <c r="AW4883" s="88"/>
      <c r="AX4883" s="88"/>
      <c r="AY4883" s="88"/>
      <c r="AZ4883" s="88"/>
      <c r="BA4883" s="88"/>
      <c r="BB4883" s="89">
        <f t="shared" si="303"/>
        <v>0</v>
      </c>
      <c r="BC4883" s="90" t="str">
        <f t="shared" si="302"/>
        <v xml:space="preserve"> </v>
      </c>
      <c r="BD4883" s="91" t="str">
        <f t="shared" si="304"/>
        <v xml:space="preserve"> </v>
      </c>
      <c r="BE4883" s="92">
        <f t="shared" si="305"/>
        <v>0</v>
      </c>
    </row>
    <row r="4884" spans="1:57" s="74" customFormat="1" ht="50.1" customHeight="1" x14ac:dyDescent="0.2">
      <c r="A4884" s="78"/>
      <c r="B4884" s="78"/>
      <c r="C4884" s="78"/>
      <c r="D4884" s="78"/>
      <c r="E4884" s="79" t="str">
        <f>+IF(C4884&lt;&gt;"",VLOOKUP(MID(C4884,18,5),NIVELES!$A$133:$B$213,2,0),"")</f>
        <v/>
      </c>
      <c r="F4884" s="80"/>
      <c r="G4884" s="81" t="str">
        <f>+IF(F4884&lt;&gt;"",VLOOKUP(F4884,NIVELES!$A$246:$C$464,3,0),"")</f>
        <v/>
      </c>
      <c r="H4884" s="82"/>
      <c r="I4884" s="78"/>
      <c r="J4884" s="78"/>
      <c r="K4884" s="78"/>
      <c r="L4884" s="78"/>
      <c r="M4884" s="78"/>
      <c r="N4884" s="78"/>
      <c r="O4884" s="78"/>
      <c r="P4884" s="82"/>
      <c r="Q4884" s="78"/>
      <c r="R4884" s="82"/>
      <c r="S4884" s="82"/>
      <c r="T4884" s="82"/>
      <c r="U4884" s="82"/>
      <c r="V4884" s="82"/>
      <c r="W4884" s="82"/>
      <c r="X4884" s="82"/>
      <c r="Y4884" s="82"/>
      <c r="Z4884" s="82"/>
      <c r="AA4884" s="82"/>
      <c r="AB4884" s="82"/>
      <c r="AC4884" s="82"/>
      <c r="AD4884" s="85" t="str">
        <f>IF(A4884&lt;&gt;"",IF(D4884="DIRECCIÓN_DE_TRANSFERENCIAS","280 0031",VLOOKUP(C4884,NIVELES!$A$14:$B$105,2,0)),"")</f>
        <v/>
      </c>
      <c r="AE4884" s="86"/>
      <c r="AF4884" s="86"/>
      <c r="AG4884" s="79" t="str">
        <f>+IF(AF4884&lt;&gt;"",VLOOKUP(AF4884,NIVELES!$A$666:$B$673,2,0),"")</f>
        <v/>
      </c>
      <c r="AH4884" s="78"/>
      <c r="AI4884" s="79" t="str">
        <f>IF(AH4884&lt;&gt;"",VLOOKUP(CONCATENATE(AG4884,AH4884),NIVELES!$B$676:$C$745,2,0),"")</f>
        <v/>
      </c>
      <c r="AJ4884" s="78"/>
      <c r="AK4884" s="79" t="str">
        <f>+IF(AJ4884&lt;&gt;"",VLOOKUP(AJ4884,NIVELES!$A$816:$B$892,2,0),"")</f>
        <v/>
      </c>
      <c r="AL4884" s="78"/>
      <c r="AM4884" s="78"/>
      <c r="AN4884" s="79" t="str">
        <f>IF(AM4884&lt;&gt;"",+VLOOKUP(AM4884,NIVELES!$A$1652:$B$2466,2,0),"")</f>
        <v/>
      </c>
      <c r="AO4884" s="87"/>
      <c r="AP4884" s="88"/>
      <c r="AQ4884" s="88"/>
      <c r="AR4884" s="88"/>
      <c r="AS4884" s="88"/>
      <c r="AT4884" s="88"/>
      <c r="AU4884" s="88"/>
      <c r="AV4884" s="88"/>
      <c r="AW4884" s="88"/>
      <c r="AX4884" s="88"/>
      <c r="AY4884" s="88"/>
      <c r="AZ4884" s="88"/>
      <c r="BA4884" s="88"/>
      <c r="BB4884" s="89">
        <f t="shared" si="303"/>
        <v>0</v>
      </c>
      <c r="BC4884" s="90" t="str">
        <f t="shared" si="302"/>
        <v xml:space="preserve"> </v>
      </c>
      <c r="BD4884" s="91" t="str">
        <f t="shared" si="304"/>
        <v xml:space="preserve"> </v>
      </c>
      <c r="BE4884" s="92">
        <f t="shared" si="305"/>
        <v>0</v>
      </c>
    </row>
    <row r="4885" spans="1:57" s="74" customFormat="1" ht="50.1" customHeight="1" x14ac:dyDescent="0.2">
      <c r="A4885" s="78"/>
      <c r="B4885" s="78"/>
      <c r="C4885" s="78"/>
      <c r="D4885" s="78"/>
      <c r="E4885" s="79" t="str">
        <f>+IF(C4885&lt;&gt;"",VLOOKUP(MID(C4885,18,5),NIVELES!$A$133:$B$213,2,0),"")</f>
        <v/>
      </c>
      <c r="F4885" s="80"/>
      <c r="G4885" s="81" t="str">
        <f>+IF(F4885&lt;&gt;"",VLOOKUP(F4885,NIVELES!$A$246:$C$464,3,0),"")</f>
        <v/>
      </c>
      <c r="H4885" s="82"/>
      <c r="I4885" s="78"/>
      <c r="J4885" s="78"/>
      <c r="K4885" s="78"/>
      <c r="L4885" s="78"/>
      <c r="M4885" s="78"/>
      <c r="N4885" s="78"/>
      <c r="O4885" s="78"/>
      <c r="P4885" s="82"/>
      <c r="Q4885" s="78"/>
      <c r="R4885" s="82"/>
      <c r="S4885" s="82"/>
      <c r="T4885" s="82"/>
      <c r="U4885" s="82"/>
      <c r="V4885" s="82"/>
      <c r="W4885" s="82"/>
      <c r="X4885" s="82"/>
      <c r="Y4885" s="82"/>
      <c r="Z4885" s="82"/>
      <c r="AA4885" s="82"/>
      <c r="AB4885" s="82"/>
      <c r="AC4885" s="82"/>
      <c r="AD4885" s="85" t="str">
        <f>IF(A4885&lt;&gt;"",IF(D4885="DIRECCIÓN_DE_TRANSFERENCIAS","280 0031",VLOOKUP(C4885,NIVELES!$A$14:$B$105,2,0)),"")</f>
        <v/>
      </c>
      <c r="AE4885" s="86"/>
      <c r="AF4885" s="86"/>
      <c r="AG4885" s="79" t="str">
        <f>+IF(AF4885&lt;&gt;"",VLOOKUP(AF4885,NIVELES!$A$666:$B$673,2,0),"")</f>
        <v/>
      </c>
      <c r="AH4885" s="78"/>
      <c r="AI4885" s="79" t="str">
        <f>IF(AH4885&lt;&gt;"",VLOOKUP(CONCATENATE(AG4885,AH4885),NIVELES!$B$676:$C$745,2,0),"")</f>
        <v/>
      </c>
      <c r="AJ4885" s="78"/>
      <c r="AK4885" s="79" t="str">
        <f>+IF(AJ4885&lt;&gt;"",VLOOKUP(AJ4885,NIVELES!$A$816:$B$892,2,0),"")</f>
        <v/>
      </c>
      <c r="AL4885" s="78"/>
      <c r="AM4885" s="78"/>
      <c r="AN4885" s="79" t="str">
        <f>IF(AM4885&lt;&gt;"",+VLOOKUP(AM4885,NIVELES!$A$1652:$B$2466,2,0),"")</f>
        <v/>
      </c>
      <c r="AO4885" s="87"/>
      <c r="AP4885" s="88"/>
      <c r="AQ4885" s="88"/>
      <c r="AR4885" s="88"/>
      <c r="AS4885" s="88"/>
      <c r="AT4885" s="88"/>
      <c r="AU4885" s="88"/>
      <c r="AV4885" s="88"/>
      <c r="AW4885" s="88"/>
      <c r="AX4885" s="88"/>
      <c r="AY4885" s="88"/>
      <c r="AZ4885" s="88"/>
      <c r="BA4885" s="88"/>
      <c r="BB4885" s="89">
        <f t="shared" si="303"/>
        <v>0</v>
      </c>
      <c r="BC4885" s="90" t="str">
        <f t="shared" si="302"/>
        <v xml:space="preserve"> </v>
      </c>
      <c r="BD4885" s="91" t="str">
        <f t="shared" si="304"/>
        <v xml:space="preserve"> </v>
      </c>
      <c r="BE4885" s="92">
        <f t="shared" si="305"/>
        <v>0</v>
      </c>
    </row>
    <row r="4886" spans="1:57" s="74" customFormat="1" ht="50.1" customHeight="1" x14ac:dyDescent="0.2">
      <c r="A4886" s="78"/>
      <c r="B4886" s="78"/>
      <c r="C4886" s="78"/>
      <c r="D4886" s="78"/>
      <c r="E4886" s="79" t="str">
        <f>+IF(C4886&lt;&gt;"",VLOOKUP(MID(C4886,18,5),NIVELES!$A$133:$B$213,2,0),"")</f>
        <v/>
      </c>
      <c r="F4886" s="80"/>
      <c r="G4886" s="81" t="str">
        <f>+IF(F4886&lt;&gt;"",VLOOKUP(F4886,NIVELES!$A$246:$C$464,3,0),"")</f>
        <v/>
      </c>
      <c r="H4886" s="82"/>
      <c r="I4886" s="78"/>
      <c r="J4886" s="78"/>
      <c r="K4886" s="78"/>
      <c r="L4886" s="78"/>
      <c r="M4886" s="78"/>
      <c r="N4886" s="78"/>
      <c r="O4886" s="78"/>
      <c r="P4886" s="82"/>
      <c r="Q4886" s="78"/>
      <c r="R4886" s="82"/>
      <c r="S4886" s="82"/>
      <c r="T4886" s="82"/>
      <c r="U4886" s="82"/>
      <c r="V4886" s="82"/>
      <c r="W4886" s="82"/>
      <c r="X4886" s="82"/>
      <c r="Y4886" s="82"/>
      <c r="Z4886" s="82"/>
      <c r="AA4886" s="82"/>
      <c r="AB4886" s="82"/>
      <c r="AC4886" s="82"/>
      <c r="AD4886" s="85" t="str">
        <f>IF(A4886&lt;&gt;"",IF(D4886="DIRECCIÓN_DE_TRANSFERENCIAS","280 0031",VLOOKUP(C4886,NIVELES!$A$14:$B$105,2,0)),"")</f>
        <v/>
      </c>
      <c r="AE4886" s="86"/>
      <c r="AF4886" s="86"/>
      <c r="AG4886" s="79" t="str">
        <f>+IF(AF4886&lt;&gt;"",VLOOKUP(AF4886,NIVELES!$A$666:$B$673,2,0),"")</f>
        <v/>
      </c>
      <c r="AH4886" s="78"/>
      <c r="AI4886" s="79" t="str">
        <f>IF(AH4886&lt;&gt;"",VLOOKUP(CONCATENATE(AG4886,AH4886),NIVELES!$B$676:$C$745,2,0),"")</f>
        <v/>
      </c>
      <c r="AJ4886" s="78"/>
      <c r="AK4886" s="79" t="str">
        <f>+IF(AJ4886&lt;&gt;"",VLOOKUP(AJ4886,NIVELES!$A$816:$B$892,2,0),"")</f>
        <v/>
      </c>
      <c r="AL4886" s="78"/>
      <c r="AM4886" s="78"/>
      <c r="AN4886" s="79" t="str">
        <f>IF(AM4886&lt;&gt;"",+VLOOKUP(AM4886,NIVELES!$A$1652:$B$2466,2,0),"")</f>
        <v/>
      </c>
      <c r="AO4886" s="87"/>
      <c r="AP4886" s="88"/>
      <c r="AQ4886" s="88"/>
      <c r="AR4886" s="88"/>
      <c r="AS4886" s="88"/>
      <c r="AT4886" s="88"/>
      <c r="AU4886" s="88"/>
      <c r="AV4886" s="88"/>
      <c r="AW4886" s="88"/>
      <c r="AX4886" s="88"/>
      <c r="AY4886" s="88"/>
      <c r="AZ4886" s="88"/>
      <c r="BA4886" s="88"/>
      <c r="BB4886" s="89">
        <f t="shared" si="303"/>
        <v>0</v>
      </c>
      <c r="BC4886" s="90" t="str">
        <f t="shared" si="302"/>
        <v xml:space="preserve"> </v>
      </c>
      <c r="BD4886" s="91" t="str">
        <f t="shared" si="304"/>
        <v xml:space="preserve"> </v>
      </c>
      <c r="BE4886" s="92">
        <f t="shared" si="305"/>
        <v>0</v>
      </c>
    </row>
    <row r="4887" spans="1:57" s="74" customFormat="1" ht="50.1" customHeight="1" x14ac:dyDescent="0.2">
      <c r="A4887" s="78"/>
      <c r="B4887" s="78"/>
      <c r="C4887" s="78"/>
      <c r="D4887" s="78"/>
      <c r="E4887" s="79" t="str">
        <f>+IF(C4887&lt;&gt;"",VLOOKUP(MID(C4887,18,5),NIVELES!$A$133:$B$213,2,0),"")</f>
        <v/>
      </c>
      <c r="F4887" s="80"/>
      <c r="G4887" s="81" t="str">
        <f>+IF(F4887&lt;&gt;"",VLOOKUP(F4887,NIVELES!$A$246:$C$464,3,0),"")</f>
        <v/>
      </c>
      <c r="H4887" s="82"/>
      <c r="I4887" s="78"/>
      <c r="J4887" s="78"/>
      <c r="K4887" s="78"/>
      <c r="L4887" s="78"/>
      <c r="M4887" s="78"/>
      <c r="N4887" s="78"/>
      <c r="O4887" s="78"/>
      <c r="P4887" s="82"/>
      <c r="Q4887" s="78"/>
      <c r="R4887" s="82"/>
      <c r="S4887" s="82"/>
      <c r="T4887" s="82"/>
      <c r="U4887" s="82"/>
      <c r="V4887" s="82"/>
      <c r="W4887" s="82"/>
      <c r="X4887" s="82"/>
      <c r="Y4887" s="82"/>
      <c r="Z4887" s="82"/>
      <c r="AA4887" s="82"/>
      <c r="AB4887" s="82"/>
      <c r="AC4887" s="82"/>
      <c r="AD4887" s="85" t="str">
        <f>IF(A4887&lt;&gt;"",IF(D4887="DIRECCIÓN_DE_TRANSFERENCIAS","280 0031",VLOOKUP(C4887,NIVELES!$A$14:$B$105,2,0)),"")</f>
        <v/>
      </c>
      <c r="AE4887" s="86"/>
      <c r="AF4887" s="86"/>
      <c r="AG4887" s="79" t="str">
        <f>+IF(AF4887&lt;&gt;"",VLOOKUP(AF4887,NIVELES!$A$666:$B$673,2,0),"")</f>
        <v/>
      </c>
      <c r="AH4887" s="78"/>
      <c r="AI4887" s="79" t="str">
        <f>IF(AH4887&lt;&gt;"",VLOOKUP(CONCATENATE(AG4887,AH4887),NIVELES!$B$676:$C$745,2,0),"")</f>
        <v/>
      </c>
      <c r="AJ4887" s="78"/>
      <c r="AK4887" s="79" t="str">
        <f>+IF(AJ4887&lt;&gt;"",VLOOKUP(AJ4887,NIVELES!$A$816:$B$892,2,0),"")</f>
        <v/>
      </c>
      <c r="AL4887" s="78"/>
      <c r="AM4887" s="78"/>
      <c r="AN4887" s="79" t="str">
        <f>IF(AM4887&lt;&gt;"",+VLOOKUP(AM4887,NIVELES!$A$1652:$B$2466,2,0),"")</f>
        <v/>
      </c>
      <c r="AO4887" s="87"/>
      <c r="AP4887" s="88"/>
      <c r="AQ4887" s="88"/>
      <c r="AR4887" s="88"/>
      <c r="AS4887" s="88"/>
      <c r="AT4887" s="88"/>
      <c r="AU4887" s="88"/>
      <c r="AV4887" s="88"/>
      <c r="AW4887" s="88"/>
      <c r="AX4887" s="88"/>
      <c r="AY4887" s="88"/>
      <c r="AZ4887" s="88"/>
      <c r="BA4887" s="88"/>
      <c r="BB4887" s="89">
        <f t="shared" si="303"/>
        <v>0</v>
      </c>
      <c r="BC4887" s="90" t="str">
        <f t="shared" si="302"/>
        <v xml:space="preserve"> </v>
      </c>
      <c r="BD4887" s="91" t="str">
        <f t="shared" si="304"/>
        <v xml:space="preserve"> </v>
      </c>
      <c r="BE4887" s="92">
        <f t="shared" si="305"/>
        <v>0</v>
      </c>
    </row>
    <row r="4888" spans="1:57" s="74" customFormat="1" ht="50.1" customHeight="1" x14ac:dyDescent="0.2">
      <c r="A4888" s="78"/>
      <c r="B4888" s="78"/>
      <c r="C4888" s="78"/>
      <c r="D4888" s="78"/>
      <c r="E4888" s="79" t="str">
        <f>+IF(C4888&lt;&gt;"",VLOOKUP(MID(C4888,18,5),NIVELES!$A$133:$B$213,2,0),"")</f>
        <v/>
      </c>
      <c r="F4888" s="80"/>
      <c r="G4888" s="81" t="str">
        <f>+IF(F4888&lt;&gt;"",VLOOKUP(F4888,NIVELES!$A$246:$C$464,3,0),"")</f>
        <v/>
      </c>
      <c r="H4888" s="82"/>
      <c r="I4888" s="78"/>
      <c r="J4888" s="78"/>
      <c r="K4888" s="78"/>
      <c r="L4888" s="78"/>
      <c r="M4888" s="78"/>
      <c r="N4888" s="78"/>
      <c r="O4888" s="78"/>
      <c r="P4888" s="82"/>
      <c r="Q4888" s="78"/>
      <c r="R4888" s="82"/>
      <c r="S4888" s="82"/>
      <c r="T4888" s="82"/>
      <c r="U4888" s="82"/>
      <c r="V4888" s="82"/>
      <c r="W4888" s="82"/>
      <c r="X4888" s="82"/>
      <c r="Y4888" s="82"/>
      <c r="Z4888" s="82"/>
      <c r="AA4888" s="82"/>
      <c r="AB4888" s="82"/>
      <c r="AC4888" s="82"/>
      <c r="AD4888" s="85" t="str">
        <f>IF(A4888&lt;&gt;"",IF(D4888="DIRECCIÓN_DE_TRANSFERENCIAS","280 0031",VLOOKUP(C4888,NIVELES!$A$14:$B$105,2,0)),"")</f>
        <v/>
      </c>
      <c r="AE4888" s="86"/>
      <c r="AF4888" s="86"/>
      <c r="AG4888" s="79" t="str">
        <f>+IF(AF4888&lt;&gt;"",VLOOKUP(AF4888,NIVELES!$A$666:$B$673,2,0),"")</f>
        <v/>
      </c>
      <c r="AH4888" s="78"/>
      <c r="AI4888" s="79" t="str">
        <f>IF(AH4888&lt;&gt;"",VLOOKUP(CONCATENATE(AG4888,AH4888),NIVELES!$B$676:$C$745,2,0),"")</f>
        <v/>
      </c>
      <c r="AJ4888" s="78"/>
      <c r="AK4888" s="79" t="str">
        <f>+IF(AJ4888&lt;&gt;"",VLOOKUP(AJ4888,NIVELES!$A$816:$B$892,2,0),"")</f>
        <v/>
      </c>
      <c r="AL4888" s="78"/>
      <c r="AM4888" s="78"/>
      <c r="AN4888" s="79" t="str">
        <f>IF(AM4888&lt;&gt;"",+VLOOKUP(AM4888,NIVELES!$A$1652:$B$2466,2,0),"")</f>
        <v/>
      </c>
      <c r="AO4888" s="87"/>
      <c r="AP4888" s="88"/>
      <c r="AQ4888" s="88"/>
      <c r="AR4888" s="88"/>
      <c r="AS4888" s="88"/>
      <c r="AT4888" s="88"/>
      <c r="AU4888" s="88"/>
      <c r="AV4888" s="88"/>
      <c r="AW4888" s="88"/>
      <c r="AX4888" s="88"/>
      <c r="AY4888" s="88"/>
      <c r="AZ4888" s="88"/>
      <c r="BA4888" s="88"/>
      <c r="BB4888" s="89">
        <f t="shared" si="303"/>
        <v>0</v>
      </c>
      <c r="BC4888" s="90" t="str">
        <f t="shared" si="302"/>
        <v xml:space="preserve"> </v>
      </c>
      <c r="BD4888" s="91" t="str">
        <f t="shared" si="304"/>
        <v xml:space="preserve"> </v>
      </c>
      <c r="BE4888" s="92">
        <f t="shared" si="305"/>
        <v>0</v>
      </c>
    </row>
    <row r="4889" spans="1:57" s="74" customFormat="1" ht="50.1" customHeight="1" x14ac:dyDescent="0.2">
      <c r="A4889" s="78"/>
      <c r="B4889" s="78"/>
      <c r="C4889" s="78"/>
      <c r="D4889" s="78"/>
      <c r="E4889" s="79" t="str">
        <f>+IF(C4889&lt;&gt;"",VLOOKUP(MID(C4889,18,5),NIVELES!$A$133:$B$213,2,0),"")</f>
        <v/>
      </c>
      <c r="F4889" s="80"/>
      <c r="G4889" s="81" t="str">
        <f>+IF(F4889&lt;&gt;"",VLOOKUP(F4889,NIVELES!$A$246:$C$464,3,0),"")</f>
        <v/>
      </c>
      <c r="H4889" s="82"/>
      <c r="I4889" s="78"/>
      <c r="J4889" s="78"/>
      <c r="K4889" s="78"/>
      <c r="L4889" s="78"/>
      <c r="M4889" s="78"/>
      <c r="N4889" s="78"/>
      <c r="O4889" s="78"/>
      <c r="P4889" s="82"/>
      <c r="Q4889" s="78"/>
      <c r="R4889" s="82"/>
      <c r="S4889" s="82"/>
      <c r="T4889" s="82"/>
      <c r="U4889" s="82"/>
      <c r="V4889" s="82"/>
      <c r="W4889" s="82"/>
      <c r="X4889" s="82"/>
      <c r="Y4889" s="82"/>
      <c r="Z4889" s="82"/>
      <c r="AA4889" s="82"/>
      <c r="AB4889" s="82"/>
      <c r="AC4889" s="82"/>
      <c r="AD4889" s="85" t="str">
        <f>IF(A4889&lt;&gt;"",IF(D4889="DIRECCIÓN_DE_TRANSFERENCIAS","280 0031",VLOOKUP(C4889,NIVELES!$A$14:$B$105,2,0)),"")</f>
        <v/>
      </c>
      <c r="AE4889" s="86"/>
      <c r="AF4889" s="86"/>
      <c r="AG4889" s="79" t="str">
        <f>+IF(AF4889&lt;&gt;"",VLOOKUP(AF4889,NIVELES!$A$666:$B$673,2,0),"")</f>
        <v/>
      </c>
      <c r="AH4889" s="78"/>
      <c r="AI4889" s="79" t="str">
        <f>IF(AH4889&lt;&gt;"",VLOOKUP(CONCATENATE(AG4889,AH4889),NIVELES!$B$676:$C$745,2,0),"")</f>
        <v/>
      </c>
      <c r="AJ4889" s="78"/>
      <c r="AK4889" s="79" t="str">
        <f>+IF(AJ4889&lt;&gt;"",VLOOKUP(AJ4889,NIVELES!$A$816:$B$892,2,0),"")</f>
        <v/>
      </c>
      <c r="AL4889" s="78"/>
      <c r="AM4889" s="78"/>
      <c r="AN4889" s="79" t="str">
        <f>IF(AM4889&lt;&gt;"",+VLOOKUP(AM4889,NIVELES!$A$1652:$B$2466,2,0),"")</f>
        <v/>
      </c>
      <c r="AO4889" s="87"/>
      <c r="AP4889" s="88"/>
      <c r="AQ4889" s="88"/>
      <c r="AR4889" s="88"/>
      <c r="AS4889" s="88"/>
      <c r="AT4889" s="88"/>
      <c r="AU4889" s="88"/>
      <c r="AV4889" s="88"/>
      <c r="AW4889" s="88"/>
      <c r="AX4889" s="88"/>
      <c r="AY4889" s="88"/>
      <c r="AZ4889" s="88"/>
      <c r="BA4889" s="88"/>
      <c r="BB4889" s="89">
        <f t="shared" si="303"/>
        <v>0</v>
      </c>
      <c r="BC4889" s="90" t="str">
        <f t="shared" si="302"/>
        <v xml:space="preserve"> </v>
      </c>
      <c r="BD4889" s="91" t="str">
        <f t="shared" si="304"/>
        <v xml:space="preserve"> </v>
      </c>
      <c r="BE4889" s="92">
        <f t="shared" si="305"/>
        <v>0</v>
      </c>
    </row>
    <row r="4890" spans="1:57" s="74" customFormat="1" ht="50.1" customHeight="1" x14ac:dyDescent="0.2">
      <c r="A4890" s="78"/>
      <c r="B4890" s="78"/>
      <c r="C4890" s="78"/>
      <c r="D4890" s="78"/>
      <c r="E4890" s="79" t="str">
        <f>+IF(C4890&lt;&gt;"",VLOOKUP(MID(C4890,18,5),NIVELES!$A$133:$B$213,2,0),"")</f>
        <v/>
      </c>
      <c r="F4890" s="80"/>
      <c r="G4890" s="81" t="str">
        <f>+IF(F4890&lt;&gt;"",VLOOKUP(F4890,NIVELES!$A$246:$C$464,3,0),"")</f>
        <v/>
      </c>
      <c r="H4890" s="82"/>
      <c r="I4890" s="78"/>
      <c r="J4890" s="78"/>
      <c r="K4890" s="78"/>
      <c r="L4890" s="78"/>
      <c r="M4890" s="78"/>
      <c r="N4890" s="78"/>
      <c r="O4890" s="78"/>
      <c r="P4890" s="82"/>
      <c r="Q4890" s="78"/>
      <c r="R4890" s="82"/>
      <c r="S4890" s="82"/>
      <c r="T4890" s="82"/>
      <c r="U4890" s="82"/>
      <c r="V4890" s="82"/>
      <c r="W4890" s="82"/>
      <c r="X4890" s="82"/>
      <c r="Y4890" s="82"/>
      <c r="Z4890" s="82"/>
      <c r="AA4890" s="82"/>
      <c r="AB4890" s="82"/>
      <c r="AC4890" s="82"/>
      <c r="AD4890" s="85" t="str">
        <f>IF(A4890&lt;&gt;"",IF(D4890="DIRECCIÓN_DE_TRANSFERENCIAS","280 0031",VLOOKUP(C4890,NIVELES!$A$14:$B$105,2,0)),"")</f>
        <v/>
      </c>
      <c r="AE4890" s="86"/>
      <c r="AF4890" s="86"/>
      <c r="AG4890" s="79" t="str">
        <f>+IF(AF4890&lt;&gt;"",VLOOKUP(AF4890,NIVELES!$A$666:$B$673,2,0),"")</f>
        <v/>
      </c>
      <c r="AH4890" s="78"/>
      <c r="AI4890" s="79" t="str">
        <f>IF(AH4890&lt;&gt;"",VLOOKUP(CONCATENATE(AG4890,AH4890),NIVELES!$B$676:$C$745,2,0),"")</f>
        <v/>
      </c>
      <c r="AJ4890" s="78"/>
      <c r="AK4890" s="79" t="str">
        <f>+IF(AJ4890&lt;&gt;"",VLOOKUP(AJ4890,NIVELES!$A$816:$B$892,2,0),"")</f>
        <v/>
      </c>
      <c r="AL4890" s="78"/>
      <c r="AM4890" s="78"/>
      <c r="AN4890" s="79" t="str">
        <f>IF(AM4890&lt;&gt;"",+VLOOKUP(AM4890,NIVELES!$A$1652:$B$2466,2,0),"")</f>
        <v/>
      </c>
      <c r="AO4890" s="87"/>
      <c r="AP4890" s="88"/>
      <c r="AQ4890" s="88"/>
      <c r="AR4890" s="88"/>
      <c r="AS4890" s="88"/>
      <c r="AT4890" s="88"/>
      <c r="AU4890" s="88"/>
      <c r="AV4890" s="88"/>
      <c r="AW4890" s="88"/>
      <c r="AX4890" s="88"/>
      <c r="AY4890" s="88"/>
      <c r="AZ4890" s="88"/>
      <c r="BA4890" s="88"/>
      <c r="BB4890" s="89">
        <f t="shared" si="303"/>
        <v>0</v>
      </c>
      <c r="BC4890" s="90" t="str">
        <f t="shared" si="302"/>
        <v xml:space="preserve"> </v>
      </c>
      <c r="BD4890" s="91" t="str">
        <f t="shared" si="304"/>
        <v xml:space="preserve"> </v>
      </c>
      <c r="BE4890" s="92">
        <f t="shared" si="305"/>
        <v>0</v>
      </c>
    </row>
    <row r="4891" spans="1:57" s="74" customFormat="1" ht="50.1" customHeight="1" x14ac:dyDescent="0.2">
      <c r="A4891" s="78"/>
      <c r="B4891" s="78"/>
      <c r="C4891" s="78"/>
      <c r="D4891" s="78"/>
      <c r="E4891" s="79" t="str">
        <f>+IF(C4891&lt;&gt;"",VLOOKUP(MID(C4891,18,5),NIVELES!$A$133:$B$213,2,0),"")</f>
        <v/>
      </c>
      <c r="F4891" s="80"/>
      <c r="G4891" s="81" t="str">
        <f>+IF(F4891&lt;&gt;"",VLOOKUP(F4891,NIVELES!$A$246:$C$464,3,0),"")</f>
        <v/>
      </c>
      <c r="H4891" s="82"/>
      <c r="I4891" s="78"/>
      <c r="J4891" s="78"/>
      <c r="K4891" s="78"/>
      <c r="L4891" s="78"/>
      <c r="M4891" s="78"/>
      <c r="N4891" s="78"/>
      <c r="O4891" s="78"/>
      <c r="P4891" s="82"/>
      <c r="Q4891" s="78"/>
      <c r="R4891" s="82"/>
      <c r="S4891" s="82"/>
      <c r="T4891" s="82"/>
      <c r="U4891" s="82"/>
      <c r="V4891" s="82"/>
      <c r="W4891" s="82"/>
      <c r="X4891" s="82"/>
      <c r="Y4891" s="82"/>
      <c r="Z4891" s="82"/>
      <c r="AA4891" s="82"/>
      <c r="AB4891" s="82"/>
      <c r="AC4891" s="82"/>
      <c r="AD4891" s="85" t="str">
        <f>IF(A4891&lt;&gt;"",IF(D4891="DIRECCIÓN_DE_TRANSFERENCIAS","280 0031",VLOOKUP(C4891,NIVELES!$A$14:$B$105,2,0)),"")</f>
        <v/>
      </c>
      <c r="AE4891" s="86"/>
      <c r="AF4891" s="86"/>
      <c r="AG4891" s="79" t="str">
        <f>+IF(AF4891&lt;&gt;"",VLOOKUP(AF4891,NIVELES!$A$666:$B$673,2,0),"")</f>
        <v/>
      </c>
      <c r="AH4891" s="78"/>
      <c r="AI4891" s="79" t="str">
        <f>IF(AH4891&lt;&gt;"",VLOOKUP(CONCATENATE(AG4891,AH4891),NIVELES!$B$676:$C$745,2,0),"")</f>
        <v/>
      </c>
      <c r="AJ4891" s="78"/>
      <c r="AK4891" s="79" t="str">
        <f>+IF(AJ4891&lt;&gt;"",VLOOKUP(AJ4891,NIVELES!$A$816:$B$892,2,0),"")</f>
        <v/>
      </c>
      <c r="AL4891" s="78"/>
      <c r="AM4891" s="78"/>
      <c r="AN4891" s="79" t="str">
        <f>IF(AM4891&lt;&gt;"",+VLOOKUP(AM4891,NIVELES!$A$1652:$B$2466,2,0),"")</f>
        <v/>
      </c>
      <c r="AO4891" s="87"/>
      <c r="AP4891" s="88"/>
      <c r="AQ4891" s="88"/>
      <c r="AR4891" s="88"/>
      <c r="AS4891" s="88"/>
      <c r="AT4891" s="88"/>
      <c r="AU4891" s="88"/>
      <c r="AV4891" s="88"/>
      <c r="AW4891" s="88"/>
      <c r="AX4891" s="88"/>
      <c r="AY4891" s="88"/>
      <c r="AZ4891" s="88"/>
      <c r="BA4891" s="88"/>
      <c r="BB4891" s="89">
        <f t="shared" si="303"/>
        <v>0</v>
      </c>
      <c r="BC4891" s="90" t="str">
        <f t="shared" si="302"/>
        <v xml:space="preserve"> </v>
      </c>
      <c r="BD4891" s="91" t="str">
        <f t="shared" si="304"/>
        <v xml:space="preserve"> </v>
      </c>
      <c r="BE4891" s="92">
        <f t="shared" si="305"/>
        <v>0</v>
      </c>
    </row>
    <row r="4892" spans="1:57" s="74" customFormat="1" ht="50.1" customHeight="1" x14ac:dyDescent="0.2">
      <c r="A4892" s="78"/>
      <c r="B4892" s="78"/>
      <c r="C4892" s="78"/>
      <c r="D4892" s="78"/>
      <c r="E4892" s="79" t="str">
        <f>+IF(C4892&lt;&gt;"",VLOOKUP(MID(C4892,18,5),NIVELES!$A$133:$B$213,2,0),"")</f>
        <v/>
      </c>
      <c r="F4892" s="80"/>
      <c r="G4892" s="81" t="str">
        <f>+IF(F4892&lt;&gt;"",VLOOKUP(F4892,NIVELES!$A$246:$C$464,3,0),"")</f>
        <v/>
      </c>
      <c r="H4892" s="82"/>
      <c r="I4892" s="78"/>
      <c r="J4892" s="78"/>
      <c r="K4892" s="78"/>
      <c r="L4892" s="78"/>
      <c r="M4892" s="78"/>
      <c r="N4892" s="78"/>
      <c r="O4892" s="78"/>
      <c r="P4892" s="82"/>
      <c r="Q4892" s="78"/>
      <c r="R4892" s="82"/>
      <c r="S4892" s="82"/>
      <c r="T4892" s="82"/>
      <c r="U4892" s="82"/>
      <c r="V4892" s="82"/>
      <c r="W4892" s="82"/>
      <c r="X4892" s="82"/>
      <c r="Y4892" s="82"/>
      <c r="Z4892" s="82"/>
      <c r="AA4892" s="82"/>
      <c r="AB4892" s="82"/>
      <c r="AC4892" s="82"/>
      <c r="AD4892" s="85" t="str">
        <f>IF(A4892&lt;&gt;"",IF(D4892="DIRECCIÓN_DE_TRANSFERENCIAS","280 0031",VLOOKUP(C4892,NIVELES!$A$14:$B$105,2,0)),"")</f>
        <v/>
      </c>
      <c r="AE4892" s="86"/>
      <c r="AF4892" s="86"/>
      <c r="AG4892" s="79" t="str">
        <f>+IF(AF4892&lt;&gt;"",VLOOKUP(AF4892,NIVELES!$A$666:$B$673,2,0),"")</f>
        <v/>
      </c>
      <c r="AH4892" s="78"/>
      <c r="AI4892" s="79" t="str">
        <f>IF(AH4892&lt;&gt;"",VLOOKUP(CONCATENATE(AG4892,AH4892),NIVELES!$B$676:$C$745,2,0),"")</f>
        <v/>
      </c>
      <c r="AJ4892" s="78"/>
      <c r="AK4892" s="79" t="str">
        <f>+IF(AJ4892&lt;&gt;"",VLOOKUP(AJ4892,NIVELES!$A$816:$B$892,2,0),"")</f>
        <v/>
      </c>
      <c r="AL4892" s="78"/>
      <c r="AM4892" s="78"/>
      <c r="AN4892" s="79" t="str">
        <f>IF(AM4892&lt;&gt;"",+VLOOKUP(AM4892,NIVELES!$A$1652:$B$2466,2,0),"")</f>
        <v/>
      </c>
      <c r="AO4892" s="87"/>
      <c r="AP4892" s="88"/>
      <c r="AQ4892" s="88"/>
      <c r="AR4892" s="88"/>
      <c r="AS4892" s="88"/>
      <c r="AT4892" s="88"/>
      <c r="AU4892" s="88"/>
      <c r="AV4892" s="88"/>
      <c r="AW4892" s="88"/>
      <c r="AX4892" s="88"/>
      <c r="AY4892" s="88"/>
      <c r="AZ4892" s="88"/>
      <c r="BA4892" s="88"/>
      <c r="BB4892" s="89">
        <f t="shared" si="303"/>
        <v>0</v>
      </c>
      <c r="BC4892" s="90" t="str">
        <f t="shared" si="302"/>
        <v xml:space="preserve"> </v>
      </c>
      <c r="BD4892" s="91" t="str">
        <f t="shared" si="304"/>
        <v xml:space="preserve"> </v>
      </c>
      <c r="BE4892" s="92">
        <f t="shared" si="305"/>
        <v>0</v>
      </c>
    </row>
    <row r="4893" spans="1:57" s="74" customFormat="1" ht="50.1" customHeight="1" x14ac:dyDescent="0.2">
      <c r="A4893" s="78"/>
      <c r="B4893" s="78"/>
      <c r="C4893" s="78"/>
      <c r="D4893" s="78"/>
      <c r="E4893" s="79" t="str">
        <f>+IF(C4893&lt;&gt;"",VLOOKUP(MID(C4893,18,5),NIVELES!$A$133:$B$213,2,0),"")</f>
        <v/>
      </c>
      <c r="F4893" s="80"/>
      <c r="G4893" s="81" t="str">
        <f>+IF(F4893&lt;&gt;"",VLOOKUP(F4893,NIVELES!$A$246:$C$464,3,0),"")</f>
        <v/>
      </c>
      <c r="H4893" s="82"/>
      <c r="I4893" s="78"/>
      <c r="J4893" s="78"/>
      <c r="K4893" s="78"/>
      <c r="L4893" s="78"/>
      <c r="M4893" s="78"/>
      <c r="N4893" s="78"/>
      <c r="O4893" s="78"/>
      <c r="P4893" s="82"/>
      <c r="Q4893" s="78"/>
      <c r="R4893" s="82"/>
      <c r="S4893" s="82"/>
      <c r="T4893" s="82"/>
      <c r="U4893" s="82"/>
      <c r="V4893" s="82"/>
      <c r="W4893" s="82"/>
      <c r="X4893" s="82"/>
      <c r="Y4893" s="82"/>
      <c r="Z4893" s="82"/>
      <c r="AA4893" s="82"/>
      <c r="AB4893" s="82"/>
      <c r="AC4893" s="82"/>
      <c r="AD4893" s="85" t="str">
        <f>IF(A4893&lt;&gt;"",IF(D4893="DIRECCIÓN_DE_TRANSFERENCIAS","280 0031",VLOOKUP(C4893,NIVELES!$A$14:$B$105,2,0)),"")</f>
        <v/>
      </c>
      <c r="AE4893" s="86"/>
      <c r="AF4893" s="86"/>
      <c r="AG4893" s="79" t="str">
        <f>+IF(AF4893&lt;&gt;"",VLOOKUP(AF4893,NIVELES!$A$666:$B$673,2,0),"")</f>
        <v/>
      </c>
      <c r="AH4893" s="78"/>
      <c r="AI4893" s="79" t="str">
        <f>IF(AH4893&lt;&gt;"",VLOOKUP(CONCATENATE(AG4893,AH4893),NIVELES!$B$676:$C$745,2,0),"")</f>
        <v/>
      </c>
      <c r="AJ4893" s="78"/>
      <c r="AK4893" s="79" t="str">
        <f>+IF(AJ4893&lt;&gt;"",VLOOKUP(AJ4893,NIVELES!$A$816:$B$892,2,0),"")</f>
        <v/>
      </c>
      <c r="AL4893" s="78"/>
      <c r="AM4893" s="78"/>
      <c r="AN4893" s="79" t="str">
        <f>IF(AM4893&lt;&gt;"",+VLOOKUP(AM4893,NIVELES!$A$1652:$B$2466,2,0),"")</f>
        <v/>
      </c>
      <c r="AO4893" s="87"/>
      <c r="AP4893" s="88"/>
      <c r="AQ4893" s="88"/>
      <c r="AR4893" s="88"/>
      <c r="AS4893" s="88"/>
      <c r="AT4893" s="88"/>
      <c r="AU4893" s="88"/>
      <c r="AV4893" s="88"/>
      <c r="AW4893" s="88"/>
      <c r="AX4893" s="88"/>
      <c r="AY4893" s="88"/>
      <c r="AZ4893" s="88"/>
      <c r="BA4893" s="88"/>
      <c r="BB4893" s="89">
        <f t="shared" si="303"/>
        <v>0</v>
      </c>
      <c r="BC4893" s="90" t="str">
        <f t="shared" si="302"/>
        <v xml:space="preserve"> </v>
      </c>
      <c r="BD4893" s="91" t="str">
        <f t="shared" si="304"/>
        <v xml:space="preserve"> </v>
      </c>
      <c r="BE4893" s="92">
        <f t="shared" si="305"/>
        <v>0</v>
      </c>
    </row>
    <row r="4894" spans="1:57" s="74" customFormat="1" ht="50.1" customHeight="1" x14ac:dyDescent="0.2">
      <c r="A4894" s="78"/>
      <c r="B4894" s="78"/>
      <c r="C4894" s="78"/>
      <c r="D4894" s="78"/>
      <c r="E4894" s="79" t="str">
        <f>+IF(C4894&lt;&gt;"",VLOOKUP(MID(C4894,18,5),NIVELES!$A$133:$B$213,2,0),"")</f>
        <v/>
      </c>
      <c r="F4894" s="80"/>
      <c r="G4894" s="81" t="str">
        <f>+IF(F4894&lt;&gt;"",VLOOKUP(F4894,NIVELES!$A$246:$C$464,3,0),"")</f>
        <v/>
      </c>
      <c r="H4894" s="82"/>
      <c r="I4894" s="78"/>
      <c r="J4894" s="78"/>
      <c r="K4894" s="78"/>
      <c r="L4894" s="78"/>
      <c r="M4894" s="78"/>
      <c r="N4894" s="78"/>
      <c r="O4894" s="78"/>
      <c r="P4894" s="82"/>
      <c r="Q4894" s="78"/>
      <c r="R4894" s="82"/>
      <c r="S4894" s="82"/>
      <c r="T4894" s="82"/>
      <c r="U4894" s="82"/>
      <c r="V4894" s="82"/>
      <c r="W4894" s="82"/>
      <c r="X4894" s="82"/>
      <c r="Y4894" s="82"/>
      <c r="Z4894" s="82"/>
      <c r="AA4894" s="82"/>
      <c r="AB4894" s="82"/>
      <c r="AC4894" s="82"/>
      <c r="AD4894" s="85" t="str">
        <f>IF(A4894&lt;&gt;"",IF(D4894="DIRECCIÓN_DE_TRANSFERENCIAS","280 0031",VLOOKUP(C4894,NIVELES!$A$14:$B$105,2,0)),"")</f>
        <v/>
      </c>
      <c r="AE4894" s="86"/>
      <c r="AF4894" s="86"/>
      <c r="AG4894" s="79" t="str">
        <f>+IF(AF4894&lt;&gt;"",VLOOKUP(AF4894,NIVELES!$A$666:$B$673,2,0),"")</f>
        <v/>
      </c>
      <c r="AH4894" s="78"/>
      <c r="AI4894" s="79" t="str">
        <f>IF(AH4894&lt;&gt;"",VLOOKUP(CONCATENATE(AG4894,AH4894),NIVELES!$B$676:$C$745,2,0),"")</f>
        <v/>
      </c>
      <c r="AJ4894" s="78"/>
      <c r="AK4894" s="79" t="str">
        <f>+IF(AJ4894&lt;&gt;"",VLOOKUP(AJ4894,NIVELES!$A$816:$B$892,2,0),"")</f>
        <v/>
      </c>
      <c r="AL4894" s="78"/>
      <c r="AM4894" s="78"/>
      <c r="AN4894" s="79" t="str">
        <f>IF(AM4894&lt;&gt;"",+VLOOKUP(AM4894,NIVELES!$A$1652:$B$2466,2,0),"")</f>
        <v/>
      </c>
      <c r="AO4894" s="87"/>
      <c r="AP4894" s="88"/>
      <c r="AQ4894" s="88"/>
      <c r="AR4894" s="88"/>
      <c r="AS4894" s="88"/>
      <c r="AT4894" s="88"/>
      <c r="AU4894" s="88"/>
      <c r="AV4894" s="88"/>
      <c r="AW4894" s="88"/>
      <c r="AX4894" s="88"/>
      <c r="AY4894" s="88"/>
      <c r="AZ4894" s="88"/>
      <c r="BA4894" s="88"/>
      <c r="BB4894" s="89">
        <f t="shared" si="303"/>
        <v>0</v>
      </c>
      <c r="BC4894" s="90" t="str">
        <f t="shared" si="302"/>
        <v xml:space="preserve"> </v>
      </c>
      <c r="BD4894" s="91" t="str">
        <f t="shared" si="304"/>
        <v xml:space="preserve"> </v>
      </c>
      <c r="BE4894" s="92">
        <f t="shared" si="305"/>
        <v>0</v>
      </c>
    </row>
    <row r="4895" spans="1:57" s="74" customFormat="1" ht="50.1" customHeight="1" x14ac:dyDescent="0.2">
      <c r="A4895" s="78"/>
      <c r="B4895" s="78"/>
      <c r="C4895" s="78"/>
      <c r="D4895" s="78"/>
      <c r="E4895" s="79" t="str">
        <f>+IF(C4895&lt;&gt;"",VLOOKUP(MID(C4895,18,5),NIVELES!$A$133:$B$213,2,0),"")</f>
        <v/>
      </c>
      <c r="F4895" s="80"/>
      <c r="G4895" s="81" t="str">
        <f>+IF(F4895&lt;&gt;"",VLOOKUP(F4895,NIVELES!$A$246:$C$464,3,0),"")</f>
        <v/>
      </c>
      <c r="H4895" s="82"/>
      <c r="I4895" s="78"/>
      <c r="J4895" s="78"/>
      <c r="K4895" s="78"/>
      <c r="L4895" s="78"/>
      <c r="M4895" s="78"/>
      <c r="N4895" s="78"/>
      <c r="O4895" s="78"/>
      <c r="P4895" s="82"/>
      <c r="Q4895" s="78"/>
      <c r="R4895" s="82"/>
      <c r="S4895" s="82"/>
      <c r="T4895" s="82"/>
      <c r="U4895" s="82"/>
      <c r="V4895" s="82"/>
      <c r="W4895" s="82"/>
      <c r="X4895" s="82"/>
      <c r="Y4895" s="82"/>
      <c r="Z4895" s="82"/>
      <c r="AA4895" s="82"/>
      <c r="AB4895" s="82"/>
      <c r="AC4895" s="82"/>
      <c r="AD4895" s="85" t="str">
        <f>IF(A4895&lt;&gt;"",IF(D4895="DIRECCIÓN_DE_TRANSFERENCIAS","280 0031",VLOOKUP(C4895,NIVELES!$A$14:$B$105,2,0)),"")</f>
        <v/>
      </c>
      <c r="AE4895" s="86"/>
      <c r="AF4895" s="86"/>
      <c r="AG4895" s="79" t="str">
        <f>+IF(AF4895&lt;&gt;"",VLOOKUP(AF4895,NIVELES!$A$666:$B$673,2,0),"")</f>
        <v/>
      </c>
      <c r="AH4895" s="78"/>
      <c r="AI4895" s="79" t="str">
        <f>IF(AH4895&lt;&gt;"",VLOOKUP(CONCATENATE(AG4895,AH4895),NIVELES!$B$676:$C$745,2,0),"")</f>
        <v/>
      </c>
      <c r="AJ4895" s="78"/>
      <c r="AK4895" s="79" t="str">
        <f>+IF(AJ4895&lt;&gt;"",VLOOKUP(AJ4895,NIVELES!$A$816:$B$892,2,0),"")</f>
        <v/>
      </c>
      <c r="AL4895" s="78"/>
      <c r="AM4895" s="78"/>
      <c r="AN4895" s="79" t="str">
        <f>IF(AM4895&lt;&gt;"",+VLOOKUP(AM4895,NIVELES!$A$1652:$B$2466,2,0),"")</f>
        <v/>
      </c>
      <c r="AO4895" s="87"/>
      <c r="AP4895" s="88"/>
      <c r="AQ4895" s="88"/>
      <c r="AR4895" s="88"/>
      <c r="AS4895" s="88"/>
      <c r="AT4895" s="88"/>
      <c r="AU4895" s="88"/>
      <c r="AV4895" s="88"/>
      <c r="AW4895" s="88"/>
      <c r="AX4895" s="88"/>
      <c r="AY4895" s="88"/>
      <c r="AZ4895" s="88"/>
      <c r="BA4895" s="88"/>
      <c r="BB4895" s="89">
        <f t="shared" si="303"/>
        <v>0</v>
      </c>
      <c r="BC4895" s="90" t="str">
        <f t="shared" si="302"/>
        <v xml:space="preserve"> </v>
      </c>
      <c r="BD4895" s="91" t="str">
        <f t="shared" si="304"/>
        <v xml:space="preserve"> </v>
      </c>
      <c r="BE4895" s="92">
        <f t="shared" si="305"/>
        <v>0</v>
      </c>
    </row>
    <row r="4896" spans="1:57" s="74" customFormat="1" ht="50.1" customHeight="1" x14ac:dyDescent="0.2">
      <c r="A4896" s="78"/>
      <c r="B4896" s="78"/>
      <c r="C4896" s="78"/>
      <c r="D4896" s="78"/>
      <c r="E4896" s="79" t="str">
        <f>+IF(C4896&lt;&gt;"",VLOOKUP(MID(C4896,18,5),NIVELES!$A$133:$B$213,2,0),"")</f>
        <v/>
      </c>
      <c r="F4896" s="80"/>
      <c r="G4896" s="81" t="str">
        <f>+IF(F4896&lt;&gt;"",VLOOKUP(F4896,NIVELES!$A$246:$C$464,3,0),"")</f>
        <v/>
      </c>
      <c r="H4896" s="82"/>
      <c r="I4896" s="78"/>
      <c r="J4896" s="78"/>
      <c r="K4896" s="78"/>
      <c r="L4896" s="78"/>
      <c r="M4896" s="78"/>
      <c r="N4896" s="78"/>
      <c r="O4896" s="78"/>
      <c r="P4896" s="82"/>
      <c r="Q4896" s="78"/>
      <c r="R4896" s="82"/>
      <c r="S4896" s="82"/>
      <c r="T4896" s="82"/>
      <c r="U4896" s="82"/>
      <c r="V4896" s="82"/>
      <c r="W4896" s="82"/>
      <c r="X4896" s="82"/>
      <c r="Y4896" s="82"/>
      <c r="Z4896" s="82"/>
      <c r="AA4896" s="82"/>
      <c r="AB4896" s="82"/>
      <c r="AC4896" s="82"/>
      <c r="AD4896" s="85" t="str">
        <f>IF(A4896&lt;&gt;"",IF(D4896="DIRECCIÓN_DE_TRANSFERENCIAS","280 0031",VLOOKUP(C4896,NIVELES!$A$14:$B$105,2,0)),"")</f>
        <v/>
      </c>
      <c r="AE4896" s="86"/>
      <c r="AF4896" s="86"/>
      <c r="AG4896" s="79" t="str">
        <f>+IF(AF4896&lt;&gt;"",VLOOKUP(AF4896,NIVELES!$A$666:$B$673,2,0),"")</f>
        <v/>
      </c>
      <c r="AH4896" s="78"/>
      <c r="AI4896" s="79" t="str">
        <f>IF(AH4896&lt;&gt;"",VLOOKUP(CONCATENATE(AG4896,AH4896),NIVELES!$B$676:$C$745,2,0),"")</f>
        <v/>
      </c>
      <c r="AJ4896" s="78"/>
      <c r="AK4896" s="79" t="str">
        <f>+IF(AJ4896&lt;&gt;"",VLOOKUP(AJ4896,NIVELES!$A$816:$B$892,2,0),"")</f>
        <v/>
      </c>
      <c r="AL4896" s="78"/>
      <c r="AM4896" s="78"/>
      <c r="AN4896" s="79" t="str">
        <f>IF(AM4896&lt;&gt;"",+VLOOKUP(AM4896,NIVELES!$A$1652:$B$2466,2,0),"")</f>
        <v/>
      </c>
      <c r="AO4896" s="87"/>
      <c r="AP4896" s="88"/>
      <c r="AQ4896" s="88"/>
      <c r="AR4896" s="88"/>
      <c r="AS4896" s="88"/>
      <c r="AT4896" s="88"/>
      <c r="AU4896" s="88"/>
      <c r="AV4896" s="88"/>
      <c r="AW4896" s="88"/>
      <c r="AX4896" s="88"/>
      <c r="AY4896" s="88"/>
      <c r="AZ4896" s="88"/>
      <c r="BA4896" s="88"/>
      <c r="BB4896" s="89">
        <f t="shared" si="303"/>
        <v>0</v>
      </c>
      <c r="BC4896" s="90" t="str">
        <f t="shared" si="302"/>
        <v xml:space="preserve"> </v>
      </c>
      <c r="BD4896" s="91" t="str">
        <f t="shared" si="304"/>
        <v xml:space="preserve"> </v>
      </c>
      <c r="BE4896" s="92">
        <f t="shared" si="305"/>
        <v>0</v>
      </c>
    </row>
    <row r="4897" spans="1:57" s="74" customFormat="1" ht="50.1" customHeight="1" x14ac:dyDescent="0.2">
      <c r="A4897" s="78"/>
      <c r="B4897" s="78"/>
      <c r="C4897" s="78"/>
      <c r="D4897" s="78"/>
      <c r="E4897" s="79" t="str">
        <f>+IF(C4897&lt;&gt;"",VLOOKUP(MID(C4897,18,5),NIVELES!$A$133:$B$213,2,0),"")</f>
        <v/>
      </c>
      <c r="F4897" s="80"/>
      <c r="G4897" s="81" t="str">
        <f>+IF(F4897&lt;&gt;"",VLOOKUP(F4897,NIVELES!$A$246:$C$464,3,0),"")</f>
        <v/>
      </c>
      <c r="H4897" s="82"/>
      <c r="I4897" s="78"/>
      <c r="J4897" s="78"/>
      <c r="K4897" s="78"/>
      <c r="L4897" s="78"/>
      <c r="M4897" s="78"/>
      <c r="N4897" s="78"/>
      <c r="O4897" s="78"/>
      <c r="P4897" s="82"/>
      <c r="Q4897" s="78"/>
      <c r="R4897" s="82"/>
      <c r="S4897" s="82"/>
      <c r="T4897" s="82"/>
      <c r="U4897" s="82"/>
      <c r="V4897" s="82"/>
      <c r="W4897" s="82"/>
      <c r="X4897" s="82"/>
      <c r="Y4897" s="82"/>
      <c r="Z4897" s="82"/>
      <c r="AA4897" s="82"/>
      <c r="AB4897" s="82"/>
      <c r="AC4897" s="82"/>
      <c r="AD4897" s="85" t="str">
        <f>IF(A4897&lt;&gt;"",IF(D4897="DIRECCIÓN_DE_TRANSFERENCIAS","280 0031",VLOOKUP(C4897,NIVELES!$A$14:$B$105,2,0)),"")</f>
        <v/>
      </c>
      <c r="AE4897" s="86"/>
      <c r="AF4897" s="86"/>
      <c r="AG4897" s="79" t="str">
        <f>+IF(AF4897&lt;&gt;"",VLOOKUP(AF4897,NIVELES!$A$666:$B$673,2,0),"")</f>
        <v/>
      </c>
      <c r="AH4897" s="78"/>
      <c r="AI4897" s="79" t="str">
        <f>IF(AH4897&lt;&gt;"",VLOOKUP(CONCATENATE(AG4897,AH4897),NIVELES!$B$676:$C$745,2,0),"")</f>
        <v/>
      </c>
      <c r="AJ4897" s="78"/>
      <c r="AK4897" s="79" t="str">
        <f>+IF(AJ4897&lt;&gt;"",VLOOKUP(AJ4897,NIVELES!$A$816:$B$892,2,0),"")</f>
        <v/>
      </c>
      <c r="AL4897" s="78"/>
      <c r="AM4897" s="78"/>
      <c r="AN4897" s="79" t="str">
        <f>IF(AM4897&lt;&gt;"",+VLOOKUP(AM4897,NIVELES!$A$1652:$B$2466,2,0),"")</f>
        <v/>
      </c>
      <c r="AO4897" s="87"/>
      <c r="AP4897" s="88"/>
      <c r="AQ4897" s="88"/>
      <c r="AR4897" s="88"/>
      <c r="AS4897" s="88"/>
      <c r="AT4897" s="88"/>
      <c r="AU4897" s="88"/>
      <c r="AV4897" s="88"/>
      <c r="AW4897" s="88"/>
      <c r="AX4897" s="88"/>
      <c r="AY4897" s="88"/>
      <c r="AZ4897" s="88"/>
      <c r="BA4897" s="88"/>
      <c r="BB4897" s="89">
        <f t="shared" si="303"/>
        <v>0</v>
      </c>
      <c r="BC4897" s="90" t="str">
        <f t="shared" si="302"/>
        <v xml:space="preserve"> </v>
      </c>
      <c r="BD4897" s="91" t="str">
        <f t="shared" si="304"/>
        <v xml:space="preserve"> </v>
      </c>
      <c r="BE4897" s="92">
        <f t="shared" si="305"/>
        <v>0</v>
      </c>
    </row>
    <row r="4898" spans="1:57" s="74" customFormat="1" ht="50.1" customHeight="1" x14ac:dyDescent="0.2">
      <c r="A4898" s="78"/>
      <c r="B4898" s="78"/>
      <c r="C4898" s="78"/>
      <c r="D4898" s="78"/>
      <c r="E4898" s="79" t="str">
        <f>+IF(C4898&lt;&gt;"",VLOOKUP(MID(C4898,18,5),NIVELES!$A$133:$B$213,2,0),"")</f>
        <v/>
      </c>
      <c r="F4898" s="80"/>
      <c r="G4898" s="81" t="str">
        <f>+IF(F4898&lt;&gt;"",VLOOKUP(F4898,NIVELES!$A$246:$C$464,3,0),"")</f>
        <v/>
      </c>
      <c r="H4898" s="82"/>
      <c r="I4898" s="78"/>
      <c r="J4898" s="78"/>
      <c r="K4898" s="78"/>
      <c r="L4898" s="78"/>
      <c r="M4898" s="78"/>
      <c r="N4898" s="78"/>
      <c r="O4898" s="78"/>
      <c r="P4898" s="82"/>
      <c r="Q4898" s="78"/>
      <c r="R4898" s="82"/>
      <c r="S4898" s="82"/>
      <c r="T4898" s="82"/>
      <c r="U4898" s="82"/>
      <c r="V4898" s="82"/>
      <c r="W4898" s="82"/>
      <c r="X4898" s="82"/>
      <c r="Y4898" s="82"/>
      <c r="Z4898" s="82"/>
      <c r="AA4898" s="82"/>
      <c r="AB4898" s="82"/>
      <c r="AC4898" s="82"/>
      <c r="AD4898" s="85" t="str">
        <f>IF(A4898&lt;&gt;"",IF(D4898="DIRECCIÓN_DE_TRANSFERENCIAS","280 0031",VLOOKUP(C4898,NIVELES!$A$14:$B$105,2,0)),"")</f>
        <v/>
      </c>
      <c r="AE4898" s="86"/>
      <c r="AF4898" s="86"/>
      <c r="AG4898" s="79" t="str">
        <f>+IF(AF4898&lt;&gt;"",VLOOKUP(AF4898,NIVELES!$A$666:$B$673,2,0),"")</f>
        <v/>
      </c>
      <c r="AH4898" s="78"/>
      <c r="AI4898" s="79" t="str">
        <f>IF(AH4898&lt;&gt;"",VLOOKUP(CONCATENATE(AG4898,AH4898),NIVELES!$B$676:$C$745,2,0),"")</f>
        <v/>
      </c>
      <c r="AJ4898" s="78"/>
      <c r="AK4898" s="79" t="str">
        <f>+IF(AJ4898&lt;&gt;"",VLOOKUP(AJ4898,NIVELES!$A$816:$B$892,2,0),"")</f>
        <v/>
      </c>
      <c r="AL4898" s="78"/>
      <c r="AM4898" s="78"/>
      <c r="AN4898" s="79" t="str">
        <f>IF(AM4898&lt;&gt;"",+VLOOKUP(AM4898,NIVELES!$A$1652:$B$2466,2,0),"")</f>
        <v/>
      </c>
      <c r="AO4898" s="87"/>
      <c r="AP4898" s="88"/>
      <c r="AQ4898" s="88"/>
      <c r="AR4898" s="88"/>
      <c r="AS4898" s="88"/>
      <c r="AT4898" s="88"/>
      <c r="AU4898" s="88"/>
      <c r="AV4898" s="88"/>
      <c r="AW4898" s="88"/>
      <c r="AX4898" s="88"/>
      <c r="AY4898" s="88"/>
      <c r="AZ4898" s="88"/>
      <c r="BA4898" s="88"/>
      <c r="BB4898" s="89">
        <f t="shared" si="303"/>
        <v>0</v>
      </c>
      <c r="BC4898" s="90" t="str">
        <f t="shared" si="302"/>
        <v xml:space="preserve"> </v>
      </c>
      <c r="BD4898" s="91" t="str">
        <f t="shared" si="304"/>
        <v xml:space="preserve"> </v>
      </c>
      <c r="BE4898" s="92">
        <f t="shared" si="305"/>
        <v>0</v>
      </c>
    </row>
    <row r="4899" spans="1:57" s="74" customFormat="1" ht="50.1" customHeight="1" x14ac:dyDescent="0.2">
      <c r="A4899" s="78"/>
      <c r="B4899" s="78"/>
      <c r="C4899" s="78"/>
      <c r="D4899" s="78"/>
      <c r="E4899" s="79" t="str">
        <f>+IF(C4899&lt;&gt;"",VLOOKUP(MID(C4899,18,5),NIVELES!$A$133:$B$213,2,0),"")</f>
        <v/>
      </c>
      <c r="F4899" s="80"/>
      <c r="G4899" s="81" t="str">
        <f>+IF(F4899&lt;&gt;"",VLOOKUP(F4899,NIVELES!$A$246:$C$464,3,0),"")</f>
        <v/>
      </c>
      <c r="H4899" s="82"/>
      <c r="I4899" s="78"/>
      <c r="J4899" s="78"/>
      <c r="K4899" s="78"/>
      <c r="L4899" s="78"/>
      <c r="M4899" s="78"/>
      <c r="N4899" s="78"/>
      <c r="O4899" s="78"/>
      <c r="P4899" s="82"/>
      <c r="Q4899" s="78"/>
      <c r="R4899" s="82"/>
      <c r="S4899" s="82"/>
      <c r="T4899" s="82"/>
      <c r="U4899" s="82"/>
      <c r="V4899" s="82"/>
      <c r="W4899" s="82"/>
      <c r="X4899" s="82"/>
      <c r="Y4899" s="82"/>
      <c r="Z4899" s="82"/>
      <c r="AA4899" s="82"/>
      <c r="AB4899" s="82"/>
      <c r="AC4899" s="82"/>
      <c r="AD4899" s="85" t="str">
        <f>IF(A4899&lt;&gt;"",IF(D4899="DIRECCIÓN_DE_TRANSFERENCIAS","280 0031",VLOOKUP(C4899,NIVELES!$A$14:$B$105,2,0)),"")</f>
        <v/>
      </c>
      <c r="AE4899" s="86"/>
      <c r="AF4899" s="86"/>
      <c r="AG4899" s="79" t="str">
        <f>+IF(AF4899&lt;&gt;"",VLOOKUP(AF4899,NIVELES!$A$666:$B$673,2,0),"")</f>
        <v/>
      </c>
      <c r="AH4899" s="78"/>
      <c r="AI4899" s="79" t="str">
        <f>IF(AH4899&lt;&gt;"",VLOOKUP(CONCATENATE(AG4899,AH4899),NIVELES!$B$676:$C$745,2,0),"")</f>
        <v/>
      </c>
      <c r="AJ4899" s="78"/>
      <c r="AK4899" s="79" t="str">
        <f>+IF(AJ4899&lt;&gt;"",VLOOKUP(AJ4899,NIVELES!$A$816:$B$892,2,0),"")</f>
        <v/>
      </c>
      <c r="AL4899" s="78"/>
      <c r="AM4899" s="78"/>
      <c r="AN4899" s="79" t="str">
        <f>IF(AM4899&lt;&gt;"",+VLOOKUP(AM4899,NIVELES!$A$1652:$B$2466,2,0),"")</f>
        <v/>
      </c>
      <c r="AO4899" s="87"/>
      <c r="AP4899" s="88"/>
      <c r="AQ4899" s="88"/>
      <c r="AR4899" s="88"/>
      <c r="AS4899" s="88"/>
      <c r="AT4899" s="88"/>
      <c r="AU4899" s="88"/>
      <c r="AV4899" s="88"/>
      <c r="AW4899" s="88"/>
      <c r="AX4899" s="88"/>
      <c r="AY4899" s="88"/>
      <c r="AZ4899" s="88"/>
      <c r="BA4899" s="88"/>
      <c r="BB4899" s="89">
        <f t="shared" si="303"/>
        <v>0</v>
      </c>
      <c r="BC4899" s="90" t="str">
        <f t="shared" si="302"/>
        <v xml:space="preserve"> </v>
      </c>
      <c r="BD4899" s="91" t="str">
        <f t="shared" si="304"/>
        <v xml:space="preserve"> </v>
      </c>
      <c r="BE4899" s="92">
        <f t="shared" si="305"/>
        <v>0</v>
      </c>
    </row>
    <row r="4900" spans="1:57" s="74" customFormat="1" ht="50.1" customHeight="1" x14ac:dyDescent="0.2">
      <c r="A4900" s="78"/>
      <c r="B4900" s="78"/>
      <c r="C4900" s="78"/>
      <c r="D4900" s="78"/>
      <c r="E4900" s="79" t="str">
        <f>+IF(C4900&lt;&gt;"",VLOOKUP(MID(C4900,18,5),NIVELES!$A$133:$B$213,2,0),"")</f>
        <v/>
      </c>
      <c r="F4900" s="80"/>
      <c r="G4900" s="81" t="str">
        <f>+IF(F4900&lt;&gt;"",VLOOKUP(F4900,NIVELES!$A$246:$C$464,3,0),"")</f>
        <v/>
      </c>
      <c r="H4900" s="82"/>
      <c r="I4900" s="78"/>
      <c r="J4900" s="78"/>
      <c r="K4900" s="78"/>
      <c r="L4900" s="78"/>
      <c r="M4900" s="78"/>
      <c r="N4900" s="78"/>
      <c r="O4900" s="78"/>
      <c r="P4900" s="82"/>
      <c r="Q4900" s="78"/>
      <c r="R4900" s="82"/>
      <c r="S4900" s="82"/>
      <c r="T4900" s="82"/>
      <c r="U4900" s="82"/>
      <c r="V4900" s="82"/>
      <c r="W4900" s="82"/>
      <c r="X4900" s="82"/>
      <c r="Y4900" s="82"/>
      <c r="Z4900" s="82"/>
      <c r="AA4900" s="82"/>
      <c r="AB4900" s="82"/>
      <c r="AC4900" s="82"/>
      <c r="AD4900" s="85" t="str">
        <f>IF(A4900&lt;&gt;"",IF(D4900="DIRECCIÓN_DE_TRANSFERENCIAS","280 0031",VLOOKUP(C4900,NIVELES!$A$14:$B$105,2,0)),"")</f>
        <v/>
      </c>
      <c r="AE4900" s="86"/>
      <c r="AF4900" s="86"/>
      <c r="AG4900" s="79" t="str">
        <f>+IF(AF4900&lt;&gt;"",VLOOKUP(AF4900,NIVELES!$A$666:$B$673,2,0),"")</f>
        <v/>
      </c>
      <c r="AH4900" s="78"/>
      <c r="AI4900" s="79" t="str">
        <f>IF(AH4900&lt;&gt;"",VLOOKUP(CONCATENATE(AG4900,AH4900),NIVELES!$B$676:$C$745,2,0),"")</f>
        <v/>
      </c>
      <c r="AJ4900" s="78"/>
      <c r="AK4900" s="79" t="str">
        <f>+IF(AJ4900&lt;&gt;"",VLOOKUP(AJ4900,NIVELES!$A$816:$B$892,2,0),"")</f>
        <v/>
      </c>
      <c r="AL4900" s="78"/>
      <c r="AM4900" s="78"/>
      <c r="AN4900" s="79" t="str">
        <f>IF(AM4900&lt;&gt;"",+VLOOKUP(AM4900,NIVELES!$A$1652:$B$2466,2,0),"")</f>
        <v/>
      </c>
      <c r="AO4900" s="87"/>
      <c r="AP4900" s="88"/>
      <c r="AQ4900" s="88"/>
      <c r="AR4900" s="88"/>
      <c r="AS4900" s="88"/>
      <c r="AT4900" s="88"/>
      <c r="AU4900" s="88"/>
      <c r="AV4900" s="88"/>
      <c r="AW4900" s="88"/>
      <c r="AX4900" s="88"/>
      <c r="AY4900" s="88"/>
      <c r="AZ4900" s="88"/>
      <c r="BA4900" s="88"/>
      <c r="BB4900" s="89">
        <f t="shared" si="303"/>
        <v>0</v>
      </c>
      <c r="BC4900" s="90" t="str">
        <f t="shared" si="302"/>
        <v xml:space="preserve"> </v>
      </c>
      <c r="BD4900" s="91" t="str">
        <f t="shared" si="304"/>
        <v xml:space="preserve"> </v>
      </c>
      <c r="BE4900" s="92">
        <f t="shared" si="305"/>
        <v>0</v>
      </c>
    </row>
    <row r="4901" spans="1:57" s="74" customFormat="1" ht="50.1" customHeight="1" x14ac:dyDescent="0.2">
      <c r="A4901" s="78"/>
      <c r="B4901" s="78"/>
      <c r="C4901" s="78"/>
      <c r="D4901" s="78"/>
      <c r="E4901" s="79" t="str">
        <f>+IF(C4901&lt;&gt;"",VLOOKUP(MID(C4901,18,5),NIVELES!$A$133:$B$213,2,0),"")</f>
        <v/>
      </c>
      <c r="F4901" s="80"/>
      <c r="G4901" s="81" t="str">
        <f>+IF(F4901&lt;&gt;"",VLOOKUP(F4901,NIVELES!$A$246:$C$464,3,0),"")</f>
        <v/>
      </c>
      <c r="H4901" s="82"/>
      <c r="I4901" s="78"/>
      <c r="J4901" s="78"/>
      <c r="K4901" s="78"/>
      <c r="L4901" s="78"/>
      <c r="M4901" s="78"/>
      <c r="N4901" s="78"/>
      <c r="O4901" s="78"/>
      <c r="P4901" s="82"/>
      <c r="Q4901" s="78"/>
      <c r="R4901" s="82"/>
      <c r="S4901" s="82"/>
      <c r="T4901" s="82"/>
      <c r="U4901" s="82"/>
      <c r="V4901" s="82"/>
      <c r="W4901" s="82"/>
      <c r="X4901" s="82"/>
      <c r="Y4901" s="82"/>
      <c r="Z4901" s="82"/>
      <c r="AA4901" s="82"/>
      <c r="AB4901" s="82"/>
      <c r="AC4901" s="82"/>
      <c r="AD4901" s="85" t="str">
        <f>IF(A4901&lt;&gt;"",IF(D4901="DIRECCIÓN_DE_TRANSFERENCIAS","280 0031",VLOOKUP(C4901,NIVELES!$A$14:$B$105,2,0)),"")</f>
        <v/>
      </c>
      <c r="AE4901" s="86"/>
      <c r="AF4901" s="86"/>
      <c r="AG4901" s="79" t="str">
        <f>+IF(AF4901&lt;&gt;"",VLOOKUP(AF4901,NIVELES!$A$666:$B$673,2,0),"")</f>
        <v/>
      </c>
      <c r="AH4901" s="78"/>
      <c r="AI4901" s="79" t="str">
        <f>IF(AH4901&lt;&gt;"",VLOOKUP(CONCATENATE(AG4901,AH4901),NIVELES!$B$676:$C$745,2,0),"")</f>
        <v/>
      </c>
      <c r="AJ4901" s="78"/>
      <c r="AK4901" s="79" t="str">
        <f>+IF(AJ4901&lt;&gt;"",VLOOKUP(AJ4901,NIVELES!$A$816:$B$892,2,0),"")</f>
        <v/>
      </c>
      <c r="AL4901" s="78"/>
      <c r="AM4901" s="78"/>
      <c r="AN4901" s="79" t="str">
        <f>IF(AM4901&lt;&gt;"",+VLOOKUP(AM4901,NIVELES!$A$1652:$B$2466,2,0),"")</f>
        <v/>
      </c>
      <c r="AO4901" s="87"/>
      <c r="AP4901" s="88"/>
      <c r="AQ4901" s="88"/>
      <c r="AR4901" s="88"/>
      <c r="AS4901" s="88"/>
      <c r="AT4901" s="88"/>
      <c r="AU4901" s="88"/>
      <c r="AV4901" s="88"/>
      <c r="AW4901" s="88"/>
      <c r="AX4901" s="88"/>
      <c r="AY4901" s="88"/>
      <c r="AZ4901" s="88"/>
      <c r="BA4901" s="88"/>
      <c r="BB4901" s="89">
        <f t="shared" si="303"/>
        <v>0</v>
      </c>
      <c r="BC4901" s="90" t="str">
        <f t="shared" si="302"/>
        <v xml:space="preserve"> </v>
      </c>
      <c r="BD4901" s="91" t="str">
        <f t="shared" si="304"/>
        <v xml:space="preserve"> </v>
      </c>
      <c r="BE4901" s="92">
        <f t="shared" si="305"/>
        <v>0</v>
      </c>
    </row>
    <row r="4902" spans="1:57" s="74" customFormat="1" ht="50.1" customHeight="1" x14ac:dyDescent="0.2">
      <c r="A4902" s="78"/>
      <c r="B4902" s="78"/>
      <c r="C4902" s="78"/>
      <c r="D4902" s="78"/>
      <c r="E4902" s="79" t="str">
        <f>+IF(C4902&lt;&gt;"",VLOOKUP(MID(C4902,18,5),NIVELES!$A$133:$B$213,2,0),"")</f>
        <v/>
      </c>
      <c r="F4902" s="80"/>
      <c r="G4902" s="81" t="str">
        <f>+IF(F4902&lt;&gt;"",VLOOKUP(F4902,NIVELES!$A$246:$C$464,3,0),"")</f>
        <v/>
      </c>
      <c r="H4902" s="82"/>
      <c r="I4902" s="78"/>
      <c r="J4902" s="78"/>
      <c r="K4902" s="78"/>
      <c r="L4902" s="78"/>
      <c r="M4902" s="78"/>
      <c r="N4902" s="78"/>
      <c r="O4902" s="78"/>
      <c r="P4902" s="82"/>
      <c r="Q4902" s="78"/>
      <c r="R4902" s="82"/>
      <c r="S4902" s="82"/>
      <c r="T4902" s="82"/>
      <c r="U4902" s="82"/>
      <c r="V4902" s="82"/>
      <c r="W4902" s="82"/>
      <c r="X4902" s="82"/>
      <c r="Y4902" s="82"/>
      <c r="Z4902" s="82"/>
      <c r="AA4902" s="82"/>
      <c r="AB4902" s="82"/>
      <c r="AC4902" s="82"/>
      <c r="AD4902" s="85" t="str">
        <f>IF(A4902&lt;&gt;"",IF(D4902="DIRECCIÓN_DE_TRANSFERENCIAS","280 0031",VLOOKUP(C4902,NIVELES!$A$14:$B$105,2,0)),"")</f>
        <v/>
      </c>
      <c r="AE4902" s="86"/>
      <c r="AF4902" s="86"/>
      <c r="AG4902" s="79" t="str">
        <f>+IF(AF4902&lt;&gt;"",VLOOKUP(AF4902,NIVELES!$A$666:$B$673,2,0),"")</f>
        <v/>
      </c>
      <c r="AH4902" s="78"/>
      <c r="AI4902" s="79" t="str">
        <f>IF(AH4902&lt;&gt;"",VLOOKUP(CONCATENATE(AG4902,AH4902),NIVELES!$B$676:$C$745,2,0),"")</f>
        <v/>
      </c>
      <c r="AJ4902" s="78"/>
      <c r="AK4902" s="79" t="str">
        <f>+IF(AJ4902&lt;&gt;"",VLOOKUP(AJ4902,NIVELES!$A$816:$B$892,2,0),"")</f>
        <v/>
      </c>
      <c r="AL4902" s="78"/>
      <c r="AM4902" s="78"/>
      <c r="AN4902" s="79" t="str">
        <f>IF(AM4902&lt;&gt;"",+VLOOKUP(AM4902,NIVELES!$A$1652:$B$2466,2,0),"")</f>
        <v/>
      </c>
      <c r="AO4902" s="87"/>
      <c r="AP4902" s="88"/>
      <c r="AQ4902" s="88"/>
      <c r="AR4902" s="88"/>
      <c r="AS4902" s="88"/>
      <c r="AT4902" s="88"/>
      <c r="AU4902" s="88"/>
      <c r="AV4902" s="88"/>
      <c r="AW4902" s="88"/>
      <c r="AX4902" s="88"/>
      <c r="AY4902" s="88"/>
      <c r="AZ4902" s="88"/>
      <c r="BA4902" s="88"/>
      <c r="BB4902" s="89">
        <f t="shared" si="303"/>
        <v>0</v>
      </c>
      <c r="BC4902" s="90" t="str">
        <f t="shared" si="302"/>
        <v xml:space="preserve"> </v>
      </c>
      <c r="BD4902" s="91" t="str">
        <f t="shared" si="304"/>
        <v xml:space="preserve"> </v>
      </c>
      <c r="BE4902" s="92">
        <f t="shared" si="305"/>
        <v>0</v>
      </c>
    </row>
    <row r="4903" spans="1:57" s="74" customFormat="1" ht="50.1" customHeight="1" x14ac:dyDescent="0.2">
      <c r="A4903" s="78"/>
      <c r="B4903" s="78"/>
      <c r="C4903" s="78"/>
      <c r="D4903" s="78"/>
      <c r="E4903" s="79" t="str">
        <f>+IF(C4903&lt;&gt;"",VLOOKUP(MID(C4903,18,5),NIVELES!$A$133:$B$213,2,0),"")</f>
        <v/>
      </c>
      <c r="F4903" s="80"/>
      <c r="G4903" s="81" t="str">
        <f>+IF(F4903&lt;&gt;"",VLOOKUP(F4903,NIVELES!$A$246:$C$464,3,0),"")</f>
        <v/>
      </c>
      <c r="H4903" s="82"/>
      <c r="I4903" s="78"/>
      <c r="J4903" s="78"/>
      <c r="K4903" s="78"/>
      <c r="L4903" s="78"/>
      <c r="M4903" s="78"/>
      <c r="N4903" s="78"/>
      <c r="O4903" s="78"/>
      <c r="P4903" s="82"/>
      <c r="Q4903" s="78"/>
      <c r="R4903" s="82"/>
      <c r="S4903" s="82"/>
      <c r="T4903" s="82"/>
      <c r="U4903" s="82"/>
      <c r="V4903" s="82"/>
      <c r="W4903" s="82"/>
      <c r="X4903" s="82"/>
      <c r="Y4903" s="82"/>
      <c r="Z4903" s="82"/>
      <c r="AA4903" s="82"/>
      <c r="AB4903" s="82"/>
      <c r="AC4903" s="82"/>
      <c r="AD4903" s="85" t="str">
        <f>IF(A4903&lt;&gt;"",IF(D4903="DIRECCIÓN_DE_TRANSFERENCIAS","280 0031",VLOOKUP(C4903,NIVELES!$A$14:$B$105,2,0)),"")</f>
        <v/>
      </c>
      <c r="AE4903" s="86"/>
      <c r="AF4903" s="86"/>
      <c r="AG4903" s="79" t="str">
        <f>+IF(AF4903&lt;&gt;"",VLOOKUP(AF4903,NIVELES!$A$666:$B$673,2,0),"")</f>
        <v/>
      </c>
      <c r="AH4903" s="78"/>
      <c r="AI4903" s="79" t="str">
        <f>IF(AH4903&lt;&gt;"",VLOOKUP(CONCATENATE(AG4903,AH4903),NIVELES!$B$676:$C$745,2,0),"")</f>
        <v/>
      </c>
      <c r="AJ4903" s="78"/>
      <c r="AK4903" s="79" t="str">
        <f>+IF(AJ4903&lt;&gt;"",VLOOKUP(AJ4903,NIVELES!$A$816:$B$892,2,0),"")</f>
        <v/>
      </c>
      <c r="AL4903" s="78"/>
      <c r="AM4903" s="78"/>
      <c r="AN4903" s="79" t="str">
        <f>IF(AM4903&lt;&gt;"",+VLOOKUP(AM4903,NIVELES!$A$1652:$B$2466,2,0),"")</f>
        <v/>
      </c>
      <c r="AO4903" s="87"/>
      <c r="AP4903" s="88"/>
      <c r="AQ4903" s="88"/>
      <c r="AR4903" s="88"/>
      <c r="AS4903" s="88"/>
      <c r="AT4903" s="88"/>
      <c r="AU4903" s="88"/>
      <c r="AV4903" s="88"/>
      <c r="AW4903" s="88"/>
      <c r="AX4903" s="88"/>
      <c r="AY4903" s="88"/>
      <c r="AZ4903" s="88"/>
      <c r="BA4903" s="88"/>
      <c r="BB4903" s="89">
        <f t="shared" si="303"/>
        <v>0</v>
      </c>
      <c r="BC4903" s="90" t="str">
        <f t="shared" si="302"/>
        <v xml:space="preserve"> </v>
      </c>
      <c r="BD4903" s="91" t="str">
        <f t="shared" si="304"/>
        <v xml:space="preserve"> </v>
      </c>
      <c r="BE4903" s="92">
        <f t="shared" si="305"/>
        <v>0</v>
      </c>
    </row>
    <row r="4904" spans="1:57" s="74" customFormat="1" ht="50.1" customHeight="1" x14ac:dyDescent="0.2">
      <c r="A4904" s="78"/>
      <c r="B4904" s="78"/>
      <c r="C4904" s="78"/>
      <c r="D4904" s="78"/>
      <c r="E4904" s="79" t="str">
        <f>+IF(C4904&lt;&gt;"",VLOOKUP(MID(C4904,18,5),NIVELES!$A$133:$B$213,2,0),"")</f>
        <v/>
      </c>
      <c r="F4904" s="80"/>
      <c r="G4904" s="81" t="str">
        <f>+IF(F4904&lt;&gt;"",VLOOKUP(F4904,NIVELES!$A$246:$C$464,3,0),"")</f>
        <v/>
      </c>
      <c r="H4904" s="82"/>
      <c r="I4904" s="78"/>
      <c r="J4904" s="78"/>
      <c r="K4904" s="78"/>
      <c r="L4904" s="78"/>
      <c r="M4904" s="78"/>
      <c r="N4904" s="78"/>
      <c r="O4904" s="78"/>
      <c r="P4904" s="82"/>
      <c r="Q4904" s="78"/>
      <c r="R4904" s="82"/>
      <c r="S4904" s="82"/>
      <c r="T4904" s="82"/>
      <c r="U4904" s="82"/>
      <c r="V4904" s="82"/>
      <c r="W4904" s="82"/>
      <c r="X4904" s="82"/>
      <c r="Y4904" s="82"/>
      <c r="Z4904" s="82"/>
      <c r="AA4904" s="82"/>
      <c r="AB4904" s="82"/>
      <c r="AC4904" s="82"/>
      <c r="AD4904" s="85" t="str">
        <f>IF(A4904&lt;&gt;"",IF(D4904="DIRECCIÓN_DE_TRANSFERENCIAS","280 0031",VLOOKUP(C4904,NIVELES!$A$14:$B$105,2,0)),"")</f>
        <v/>
      </c>
      <c r="AE4904" s="86"/>
      <c r="AF4904" s="86"/>
      <c r="AG4904" s="79" t="str">
        <f>+IF(AF4904&lt;&gt;"",VLOOKUP(AF4904,NIVELES!$A$666:$B$673,2,0),"")</f>
        <v/>
      </c>
      <c r="AH4904" s="78"/>
      <c r="AI4904" s="79" t="str">
        <f>IF(AH4904&lt;&gt;"",VLOOKUP(CONCATENATE(AG4904,AH4904),NIVELES!$B$676:$C$745,2,0),"")</f>
        <v/>
      </c>
      <c r="AJ4904" s="78"/>
      <c r="AK4904" s="79" t="str">
        <f>+IF(AJ4904&lt;&gt;"",VLOOKUP(AJ4904,NIVELES!$A$816:$B$892,2,0),"")</f>
        <v/>
      </c>
      <c r="AL4904" s="78"/>
      <c r="AM4904" s="78"/>
      <c r="AN4904" s="79" t="str">
        <f>IF(AM4904&lt;&gt;"",+VLOOKUP(AM4904,NIVELES!$A$1652:$B$2466,2,0),"")</f>
        <v/>
      </c>
      <c r="AO4904" s="87"/>
      <c r="AP4904" s="88"/>
      <c r="AQ4904" s="88"/>
      <c r="AR4904" s="88"/>
      <c r="AS4904" s="88"/>
      <c r="AT4904" s="88"/>
      <c r="AU4904" s="88"/>
      <c r="AV4904" s="88"/>
      <c r="AW4904" s="88"/>
      <c r="AX4904" s="88"/>
      <c r="AY4904" s="88"/>
      <c r="AZ4904" s="88"/>
      <c r="BA4904" s="88"/>
      <c r="BB4904" s="89">
        <f t="shared" si="303"/>
        <v>0</v>
      </c>
      <c r="BC4904" s="90" t="str">
        <f t="shared" si="302"/>
        <v xml:space="preserve"> </v>
      </c>
      <c r="BD4904" s="91" t="str">
        <f t="shared" si="304"/>
        <v xml:space="preserve"> </v>
      </c>
      <c r="BE4904" s="92">
        <f t="shared" si="305"/>
        <v>0</v>
      </c>
    </row>
    <row r="4905" spans="1:57" s="74" customFormat="1" ht="50.1" customHeight="1" x14ac:dyDescent="0.2">
      <c r="A4905" s="78"/>
      <c r="B4905" s="78"/>
      <c r="C4905" s="78"/>
      <c r="D4905" s="78"/>
      <c r="E4905" s="79" t="str">
        <f>+IF(C4905&lt;&gt;"",VLOOKUP(MID(C4905,18,5),NIVELES!$A$133:$B$213,2,0),"")</f>
        <v/>
      </c>
      <c r="F4905" s="80"/>
      <c r="G4905" s="81" t="str">
        <f>+IF(F4905&lt;&gt;"",VLOOKUP(F4905,NIVELES!$A$246:$C$464,3,0),"")</f>
        <v/>
      </c>
      <c r="H4905" s="82"/>
      <c r="I4905" s="78"/>
      <c r="J4905" s="78"/>
      <c r="K4905" s="78"/>
      <c r="L4905" s="78"/>
      <c r="M4905" s="78"/>
      <c r="N4905" s="78"/>
      <c r="O4905" s="78"/>
      <c r="P4905" s="82"/>
      <c r="Q4905" s="78"/>
      <c r="R4905" s="82"/>
      <c r="S4905" s="82"/>
      <c r="T4905" s="82"/>
      <c r="U4905" s="82"/>
      <c r="V4905" s="82"/>
      <c r="W4905" s="82"/>
      <c r="X4905" s="82"/>
      <c r="Y4905" s="82"/>
      <c r="Z4905" s="82"/>
      <c r="AA4905" s="82"/>
      <c r="AB4905" s="82"/>
      <c r="AC4905" s="82"/>
      <c r="AD4905" s="85" t="str">
        <f>IF(A4905&lt;&gt;"",IF(D4905="DIRECCIÓN_DE_TRANSFERENCIAS","280 0031",VLOOKUP(C4905,NIVELES!$A$14:$B$105,2,0)),"")</f>
        <v/>
      </c>
      <c r="AE4905" s="86"/>
      <c r="AF4905" s="86"/>
      <c r="AG4905" s="79" t="str">
        <f>+IF(AF4905&lt;&gt;"",VLOOKUP(AF4905,NIVELES!$A$666:$B$673,2,0),"")</f>
        <v/>
      </c>
      <c r="AH4905" s="78"/>
      <c r="AI4905" s="79" t="str">
        <f>IF(AH4905&lt;&gt;"",VLOOKUP(CONCATENATE(AG4905,AH4905),NIVELES!$B$676:$C$745,2,0),"")</f>
        <v/>
      </c>
      <c r="AJ4905" s="78"/>
      <c r="AK4905" s="79" t="str">
        <f>+IF(AJ4905&lt;&gt;"",VLOOKUP(AJ4905,NIVELES!$A$816:$B$892,2,0),"")</f>
        <v/>
      </c>
      <c r="AL4905" s="78"/>
      <c r="AM4905" s="78"/>
      <c r="AN4905" s="79" t="str">
        <f>IF(AM4905&lt;&gt;"",+VLOOKUP(AM4905,NIVELES!$A$1652:$B$2466,2,0),"")</f>
        <v/>
      </c>
      <c r="AO4905" s="87"/>
      <c r="AP4905" s="88"/>
      <c r="AQ4905" s="88"/>
      <c r="AR4905" s="88"/>
      <c r="AS4905" s="88"/>
      <c r="AT4905" s="88"/>
      <c r="AU4905" s="88"/>
      <c r="AV4905" s="88"/>
      <c r="AW4905" s="88"/>
      <c r="AX4905" s="88"/>
      <c r="AY4905" s="88"/>
      <c r="AZ4905" s="88"/>
      <c r="BA4905" s="88"/>
      <c r="BB4905" s="89">
        <f t="shared" si="303"/>
        <v>0</v>
      </c>
      <c r="BC4905" s="90" t="str">
        <f t="shared" si="302"/>
        <v xml:space="preserve"> </v>
      </c>
      <c r="BD4905" s="91" t="str">
        <f t="shared" si="304"/>
        <v xml:space="preserve"> </v>
      </c>
      <c r="BE4905" s="92">
        <f t="shared" si="305"/>
        <v>0</v>
      </c>
    </row>
    <row r="4906" spans="1:57" s="74" customFormat="1" ht="50.1" customHeight="1" x14ac:dyDescent="0.2">
      <c r="A4906" s="78"/>
      <c r="B4906" s="78"/>
      <c r="C4906" s="78"/>
      <c r="D4906" s="78"/>
      <c r="E4906" s="79" t="str">
        <f>+IF(C4906&lt;&gt;"",VLOOKUP(MID(C4906,18,5),NIVELES!$A$133:$B$213,2,0),"")</f>
        <v/>
      </c>
      <c r="F4906" s="80"/>
      <c r="G4906" s="81" t="str">
        <f>+IF(F4906&lt;&gt;"",VLOOKUP(F4906,NIVELES!$A$246:$C$464,3,0),"")</f>
        <v/>
      </c>
      <c r="H4906" s="82"/>
      <c r="I4906" s="78"/>
      <c r="J4906" s="78"/>
      <c r="K4906" s="78"/>
      <c r="L4906" s="78"/>
      <c r="M4906" s="78"/>
      <c r="N4906" s="78"/>
      <c r="O4906" s="78"/>
      <c r="P4906" s="82"/>
      <c r="Q4906" s="78"/>
      <c r="R4906" s="82"/>
      <c r="S4906" s="82"/>
      <c r="T4906" s="82"/>
      <c r="U4906" s="82"/>
      <c r="V4906" s="82"/>
      <c r="W4906" s="82"/>
      <c r="X4906" s="82"/>
      <c r="Y4906" s="82"/>
      <c r="Z4906" s="82"/>
      <c r="AA4906" s="82"/>
      <c r="AB4906" s="82"/>
      <c r="AC4906" s="82"/>
      <c r="AD4906" s="85" t="str">
        <f>IF(A4906&lt;&gt;"",IF(D4906="DIRECCIÓN_DE_TRANSFERENCIAS","280 0031",VLOOKUP(C4906,NIVELES!$A$14:$B$105,2,0)),"")</f>
        <v/>
      </c>
      <c r="AE4906" s="86"/>
      <c r="AF4906" s="86"/>
      <c r="AG4906" s="79" t="str">
        <f>+IF(AF4906&lt;&gt;"",VLOOKUP(AF4906,NIVELES!$A$666:$B$673,2,0),"")</f>
        <v/>
      </c>
      <c r="AH4906" s="78"/>
      <c r="AI4906" s="79" t="str">
        <f>IF(AH4906&lt;&gt;"",VLOOKUP(CONCATENATE(AG4906,AH4906),NIVELES!$B$676:$C$745,2,0),"")</f>
        <v/>
      </c>
      <c r="AJ4906" s="78"/>
      <c r="AK4906" s="79" t="str">
        <f>+IF(AJ4906&lt;&gt;"",VLOOKUP(AJ4906,NIVELES!$A$816:$B$892,2,0),"")</f>
        <v/>
      </c>
      <c r="AL4906" s="78"/>
      <c r="AM4906" s="78"/>
      <c r="AN4906" s="79" t="str">
        <f>IF(AM4906&lt;&gt;"",+VLOOKUP(AM4906,NIVELES!$A$1652:$B$2466,2,0),"")</f>
        <v/>
      </c>
      <c r="AO4906" s="87"/>
      <c r="AP4906" s="88"/>
      <c r="AQ4906" s="88"/>
      <c r="AR4906" s="88"/>
      <c r="AS4906" s="88"/>
      <c r="AT4906" s="88"/>
      <c r="AU4906" s="88"/>
      <c r="AV4906" s="88"/>
      <c r="AW4906" s="88"/>
      <c r="AX4906" s="88"/>
      <c r="AY4906" s="88"/>
      <c r="AZ4906" s="88"/>
      <c r="BA4906" s="88"/>
      <c r="BB4906" s="89">
        <f t="shared" si="303"/>
        <v>0</v>
      </c>
      <c r="BC4906" s="90" t="str">
        <f t="shared" si="302"/>
        <v xml:space="preserve"> </v>
      </c>
      <c r="BD4906" s="91" t="str">
        <f t="shared" si="304"/>
        <v xml:space="preserve"> </v>
      </c>
      <c r="BE4906" s="92">
        <f t="shared" si="305"/>
        <v>0</v>
      </c>
    </row>
    <row r="4907" spans="1:57" s="74" customFormat="1" ht="50.1" customHeight="1" x14ac:dyDescent="0.2">
      <c r="A4907" s="78"/>
      <c r="B4907" s="78"/>
      <c r="C4907" s="78"/>
      <c r="D4907" s="78"/>
      <c r="E4907" s="79" t="str">
        <f>+IF(C4907&lt;&gt;"",VLOOKUP(MID(C4907,18,5),NIVELES!$A$133:$B$213,2,0),"")</f>
        <v/>
      </c>
      <c r="F4907" s="80"/>
      <c r="G4907" s="81" t="str">
        <f>+IF(F4907&lt;&gt;"",VLOOKUP(F4907,NIVELES!$A$246:$C$464,3,0),"")</f>
        <v/>
      </c>
      <c r="H4907" s="82"/>
      <c r="I4907" s="78"/>
      <c r="J4907" s="78"/>
      <c r="K4907" s="78"/>
      <c r="L4907" s="78"/>
      <c r="M4907" s="78"/>
      <c r="N4907" s="78"/>
      <c r="O4907" s="78"/>
      <c r="P4907" s="82"/>
      <c r="Q4907" s="78"/>
      <c r="R4907" s="82"/>
      <c r="S4907" s="82"/>
      <c r="T4907" s="82"/>
      <c r="U4907" s="82"/>
      <c r="V4907" s="82"/>
      <c r="W4907" s="82"/>
      <c r="X4907" s="82"/>
      <c r="Y4907" s="82"/>
      <c r="Z4907" s="82"/>
      <c r="AA4907" s="82"/>
      <c r="AB4907" s="82"/>
      <c r="AC4907" s="82"/>
      <c r="AD4907" s="85" t="str">
        <f>IF(A4907&lt;&gt;"",IF(D4907="DIRECCIÓN_DE_TRANSFERENCIAS","280 0031",VLOOKUP(C4907,NIVELES!$A$14:$B$105,2,0)),"")</f>
        <v/>
      </c>
      <c r="AE4907" s="86"/>
      <c r="AF4907" s="86"/>
      <c r="AG4907" s="79" t="str">
        <f>+IF(AF4907&lt;&gt;"",VLOOKUP(AF4907,NIVELES!$A$666:$B$673,2,0),"")</f>
        <v/>
      </c>
      <c r="AH4907" s="78"/>
      <c r="AI4907" s="79" t="str">
        <f>IF(AH4907&lt;&gt;"",VLOOKUP(CONCATENATE(AG4907,AH4907),NIVELES!$B$676:$C$745,2,0),"")</f>
        <v/>
      </c>
      <c r="AJ4907" s="78"/>
      <c r="AK4907" s="79" t="str">
        <f>+IF(AJ4907&lt;&gt;"",VLOOKUP(AJ4907,NIVELES!$A$816:$B$892,2,0),"")</f>
        <v/>
      </c>
      <c r="AL4907" s="78"/>
      <c r="AM4907" s="78"/>
      <c r="AN4907" s="79" t="str">
        <f>IF(AM4907&lt;&gt;"",+VLOOKUP(AM4907,NIVELES!$A$1652:$B$2466,2,0),"")</f>
        <v/>
      </c>
      <c r="AO4907" s="87"/>
      <c r="AP4907" s="88"/>
      <c r="AQ4907" s="88"/>
      <c r="AR4907" s="88"/>
      <c r="AS4907" s="88"/>
      <c r="AT4907" s="88"/>
      <c r="AU4907" s="88"/>
      <c r="AV4907" s="88"/>
      <c r="AW4907" s="88"/>
      <c r="AX4907" s="88"/>
      <c r="AY4907" s="88"/>
      <c r="AZ4907" s="88"/>
      <c r="BA4907" s="88"/>
      <c r="BB4907" s="89">
        <f t="shared" si="303"/>
        <v>0</v>
      </c>
      <c r="BC4907" s="90" t="str">
        <f t="shared" si="302"/>
        <v xml:space="preserve"> </v>
      </c>
      <c r="BD4907" s="91" t="str">
        <f t="shared" si="304"/>
        <v xml:space="preserve"> </v>
      </c>
      <c r="BE4907" s="92">
        <f t="shared" si="305"/>
        <v>0</v>
      </c>
    </row>
    <row r="4908" spans="1:57" s="74" customFormat="1" ht="50.1" customHeight="1" x14ac:dyDescent="0.2">
      <c r="A4908" s="78"/>
      <c r="B4908" s="78"/>
      <c r="C4908" s="78"/>
      <c r="D4908" s="78"/>
      <c r="E4908" s="79" t="str">
        <f>+IF(C4908&lt;&gt;"",VLOOKUP(MID(C4908,18,5),NIVELES!$A$133:$B$213,2,0),"")</f>
        <v/>
      </c>
      <c r="F4908" s="80"/>
      <c r="G4908" s="81" t="str">
        <f>+IF(F4908&lt;&gt;"",VLOOKUP(F4908,NIVELES!$A$246:$C$464,3,0),"")</f>
        <v/>
      </c>
      <c r="H4908" s="82"/>
      <c r="I4908" s="78"/>
      <c r="J4908" s="78"/>
      <c r="K4908" s="78"/>
      <c r="L4908" s="78"/>
      <c r="M4908" s="78"/>
      <c r="N4908" s="78"/>
      <c r="O4908" s="78"/>
      <c r="P4908" s="82"/>
      <c r="Q4908" s="78"/>
      <c r="R4908" s="82"/>
      <c r="S4908" s="82"/>
      <c r="T4908" s="82"/>
      <c r="U4908" s="82"/>
      <c r="V4908" s="82"/>
      <c r="W4908" s="82"/>
      <c r="X4908" s="82"/>
      <c r="Y4908" s="82"/>
      <c r="Z4908" s="82"/>
      <c r="AA4908" s="82"/>
      <c r="AB4908" s="82"/>
      <c r="AC4908" s="82"/>
      <c r="AD4908" s="85" t="str">
        <f>IF(A4908&lt;&gt;"",IF(D4908="DIRECCIÓN_DE_TRANSFERENCIAS","280 0031",VLOOKUP(C4908,NIVELES!$A$14:$B$105,2,0)),"")</f>
        <v/>
      </c>
      <c r="AE4908" s="86"/>
      <c r="AF4908" s="86"/>
      <c r="AG4908" s="79" t="str">
        <f>+IF(AF4908&lt;&gt;"",VLOOKUP(AF4908,NIVELES!$A$666:$B$673,2,0),"")</f>
        <v/>
      </c>
      <c r="AH4908" s="78"/>
      <c r="AI4908" s="79" t="str">
        <f>IF(AH4908&lt;&gt;"",VLOOKUP(CONCATENATE(AG4908,AH4908),NIVELES!$B$676:$C$745,2,0),"")</f>
        <v/>
      </c>
      <c r="AJ4908" s="78"/>
      <c r="AK4908" s="79" t="str">
        <f>+IF(AJ4908&lt;&gt;"",VLOOKUP(AJ4908,NIVELES!$A$816:$B$892,2,0),"")</f>
        <v/>
      </c>
      <c r="AL4908" s="78"/>
      <c r="AM4908" s="78"/>
      <c r="AN4908" s="79" t="str">
        <f>IF(AM4908&lt;&gt;"",+VLOOKUP(AM4908,NIVELES!$A$1652:$B$2466,2,0),"")</f>
        <v/>
      </c>
      <c r="AO4908" s="87"/>
      <c r="AP4908" s="88"/>
      <c r="AQ4908" s="88"/>
      <c r="AR4908" s="88"/>
      <c r="AS4908" s="88"/>
      <c r="AT4908" s="88"/>
      <c r="AU4908" s="88"/>
      <c r="AV4908" s="88"/>
      <c r="AW4908" s="88"/>
      <c r="AX4908" s="88"/>
      <c r="AY4908" s="88"/>
      <c r="AZ4908" s="88"/>
      <c r="BA4908" s="88"/>
      <c r="BB4908" s="89">
        <f t="shared" si="303"/>
        <v>0</v>
      </c>
      <c r="BC4908" s="90" t="str">
        <f t="shared" si="302"/>
        <v xml:space="preserve"> </v>
      </c>
      <c r="BD4908" s="91" t="str">
        <f t="shared" si="304"/>
        <v xml:space="preserve"> </v>
      </c>
      <c r="BE4908" s="92">
        <f t="shared" si="305"/>
        <v>0</v>
      </c>
    </row>
    <row r="4909" spans="1:57" s="74" customFormat="1" ht="50.1" customHeight="1" x14ac:dyDescent="0.2">
      <c r="A4909" s="78"/>
      <c r="B4909" s="78"/>
      <c r="C4909" s="78"/>
      <c r="D4909" s="78"/>
      <c r="E4909" s="79" t="str">
        <f>+IF(C4909&lt;&gt;"",VLOOKUP(MID(C4909,18,5),NIVELES!$A$133:$B$213,2,0),"")</f>
        <v/>
      </c>
      <c r="F4909" s="80"/>
      <c r="G4909" s="81" t="str">
        <f>+IF(F4909&lt;&gt;"",VLOOKUP(F4909,NIVELES!$A$246:$C$464,3,0),"")</f>
        <v/>
      </c>
      <c r="H4909" s="82"/>
      <c r="I4909" s="78"/>
      <c r="J4909" s="78"/>
      <c r="K4909" s="78"/>
      <c r="L4909" s="78"/>
      <c r="M4909" s="78"/>
      <c r="N4909" s="78"/>
      <c r="O4909" s="78"/>
      <c r="P4909" s="82"/>
      <c r="Q4909" s="78"/>
      <c r="R4909" s="82"/>
      <c r="S4909" s="82"/>
      <c r="T4909" s="82"/>
      <c r="U4909" s="82"/>
      <c r="V4909" s="82"/>
      <c r="W4909" s="82"/>
      <c r="X4909" s="82"/>
      <c r="Y4909" s="82"/>
      <c r="Z4909" s="82"/>
      <c r="AA4909" s="82"/>
      <c r="AB4909" s="82"/>
      <c r="AC4909" s="82"/>
      <c r="AD4909" s="85" t="str">
        <f>IF(A4909&lt;&gt;"",IF(D4909="DIRECCIÓN_DE_TRANSFERENCIAS","280 0031",VLOOKUP(C4909,NIVELES!$A$14:$B$105,2,0)),"")</f>
        <v/>
      </c>
      <c r="AE4909" s="86"/>
      <c r="AF4909" s="86"/>
      <c r="AG4909" s="79" t="str">
        <f>+IF(AF4909&lt;&gt;"",VLOOKUP(AF4909,NIVELES!$A$666:$B$673,2,0),"")</f>
        <v/>
      </c>
      <c r="AH4909" s="78"/>
      <c r="AI4909" s="79" t="str">
        <f>IF(AH4909&lt;&gt;"",VLOOKUP(CONCATENATE(AG4909,AH4909),NIVELES!$B$676:$C$745,2,0),"")</f>
        <v/>
      </c>
      <c r="AJ4909" s="78"/>
      <c r="AK4909" s="79" t="str">
        <f>+IF(AJ4909&lt;&gt;"",VLOOKUP(AJ4909,NIVELES!$A$816:$B$892,2,0),"")</f>
        <v/>
      </c>
      <c r="AL4909" s="78"/>
      <c r="AM4909" s="78"/>
      <c r="AN4909" s="79" t="str">
        <f>IF(AM4909&lt;&gt;"",+VLOOKUP(AM4909,NIVELES!$A$1652:$B$2466,2,0),"")</f>
        <v/>
      </c>
      <c r="AO4909" s="87"/>
      <c r="AP4909" s="88"/>
      <c r="AQ4909" s="88"/>
      <c r="AR4909" s="88"/>
      <c r="AS4909" s="88"/>
      <c r="AT4909" s="88"/>
      <c r="AU4909" s="88"/>
      <c r="AV4909" s="88"/>
      <c r="AW4909" s="88"/>
      <c r="AX4909" s="88"/>
      <c r="AY4909" s="88"/>
      <c r="AZ4909" s="88"/>
      <c r="BA4909" s="88"/>
      <c r="BB4909" s="89">
        <f t="shared" si="303"/>
        <v>0</v>
      </c>
      <c r="BC4909" s="90" t="str">
        <f t="shared" si="302"/>
        <v xml:space="preserve"> </v>
      </c>
      <c r="BD4909" s="91" t="str">
        <f t="shared" si="304"/>
        <v xml:space="preserve"> </v>
      </c>
      <c r="BE4909" s="92">
        <f t="shared" si="305"/>
        <v>0</v>
      </c>
    </row>
    <row r="4910" spans="1:57" s="74" customFormat="1" ht="50.1" customHeight="1" x14ac:dyDescent="0.2">
      <c r="A4910" s="78"/>
      <c r="B4910" s="78"/>
      <c r="C4910" s="78"/>
      <c r="D4910" s="78"/>
      <c r="E4910" s="79" t="str">
        <f>+IF(C4910&lt;&gt;"",VLOOKUP(MID(C4910,18,5),NIVELES!$A$133:$B$213,2,0),"")</f>
        <v/>
      </c>
      <c r="F4910" s="80"/>
      <c r="G4910" s="81" t="str">
        <f>+IF(F4910&lt;&gt;"",VLOOKUP(F4910,NIVELES!$A$246:$C$464,3,0),"")</f>
        <v/>
      </c>
      <c r="H4910" s="82"/>
      <c r="I4910" s="78"/>
      <c r="J4910" s="78"/>
      <c r="K4910" s="78"/>
      <c r="L4910" s="78"/>
      <c r="M4910" s="78"/>
      <c r="N4910" s="78"/>
      <c r="O4910" s="78"/>
      <c r="P4910" s="82"/>
      <c r="Q4910" s="78"/>
      <c r="R4910" s="82"/>
      <c r="S4910" s="82"/>
      <c r="T4910" s="82"/>
      <c r="U4910" s="82"/>
      <c r="V4910" s="82"/>
      <c r="W4910" s="82"/>
      <c r="X4910" s="82"/>
      <c r="Y4910" s="82"/>
      <c r="Z4910" s="82"/>
      <c r="AA4910" s="82"/>
      <c r="AB4910" s="82"/>
      <c r="AC4910" s="82"/>
      <c r="AD4910" s="85" t="str">
        <f>IF(A4910&lt;&gt;"",IF(D4910="DIRECCIÓN_DE_TRANSFERENCIAS","280 0031",VLOOKUP(C4910,NIVELES!$A$14:$B$105,2,0)),"")</f>
        <v/>
      </c>
      <c r="AE4910" s="86"/>
      <c r="AF4910" s="86"/>
      <c r="AG4910" s="79" t="str">
        <f>+IF(AF4910&lt;&gt;"",VLOOKUP(AF4910,NIVELES!$A$666:$B$673,2,0),"")</f>
        <v/>
      </c>
      <c r="AH4910" s="78"/>
      <c r="AI4910" s="79" t="str">
        <f>IF(AH4910&lt;&gt;"",VLOOKUP(CONCATENATE(AG4910,AH4910),NIVELES!$B$676:$C$745,2,0),"")</f>
        <v/>
      </c>
      <c r="AJ4910" s="78"/>
      <c r="AK4910" s="79" t="str">
        <f>+IF(AJ4910&lt;&gt;"",VLOOKUP(AJ4910,NIVELES!$A$816:$B$892,2,0),"")</f>
        <v/>
      </c>
      <c r="AL4910" s="78"/>
      <c r="AM4910" s="78"/>
      <c r="AN4910" s="79" t="str">
        <f>IF(AM4910&lt;&gt;"",+VLOOKUP(AM4910,NIVELES!$A$1652:$B$2466,2,0),"")</f>
        <v/>
      </c>
      <c r="AO4910" s="87"/>
      <c r="AP4910" s="88"/>
      <c r="AQ4910" s="88"/>
      <c r="AR4910" s="88"/>
      <c r="AS4910" s="88"/>
      <c r="AT4910" s="88"/>
      <c r="AU4910" s="88"/>
      <c r="AV4910" s="88"/>
      <c r="AW4910" s="88"/>
      <c r="AX4910" s="88"/>
      <c r="AY4910" s="88"/>
      <c r="AZ4910" s="88"/>
      <c r="BA4910" s="88"/>
      <c r="BB4910" s="89">
        <f t="shared" si="303"/>
        <v>0</v>
      </c>
      <c r="BC4910" s="90" t="str">
        <f t="shared" si="302"/>
        <v xml:space="preserve"> </v>
      </c>
      <c r="BD4910" s="91" t="str">
        <f t="shared" si="304"/>
        <v xml:space="preserve"> </v>
      </c>
      <c r="BE4910" s="92">
        <f t="shared" si="305"/>
        <v>0</v>
      </c>
    </row>
    <row r="4911" spans="1:57" s="74" customFormat="1" ht="50.1" customHeight="1" x14ac:dyDescent="0.2">
      <c r="A4911" s="78"/>
      <c r="B4911" s="78"/>
      <c r="C4911" s="78"/>
      <c r="D4911" s="78"/>
      <c r="E4911" s="79" t="str">
        <f>+IF(C4911&lt;&gt;"",VLOOKUP(MID(C4911,18,5),NIVELES!$A$133:$B$213,2,0),"")</f>
        <v/>
      </c>
      <c r="F4911" s="80"/>
      <c r="G4911" s="81" t="str">
        <f>+IF(F4911&lt;&gt;"",VLOOKUP(F4911,NIVELES!$A$246:$C$464,3,0),"")</f>
        <v/>
      </c>
      <c r="H4911" s="82"/>
      <c r="I4911" s="78"/>
      <c r="J4911" s="78"/>
      <c r="K4911" s="78"/>
      <c r="L4911" s="78"/>
      <c r="M4911" s="78"/>
      <c r="N4911" s="78"/>
      <c r="O4911" s="78"/>
      <c r="P4911" s="82"/>
      <c r="Q4911" s="78"/>
      <c r="R4911" s="82"/>
      <c r="S4911" s="82"/>
      <c r="T4911" s="82"/>
      <c r="U4911" s="82"/>
      <c r="V4911" s="82"/>
      <c r="W4911" s="82"/>
      <c r="X4911" s="82"/>
      <c r="Y4911" s="82"/>
      <c r="Z4911" s="82"/>
      <c r="AA4911" s="82"/>
      <c r="AB4911" s="82"/>
      <c r="AC4911" s="82"/>
      <c r="AD4911" s="85" t="str">
        <f>IF(A4911&lt;&gt;"",IF(D4911="DIRECCIÓN_DE_TRANSFERENCIAS","280 0031",VLOOKUP(C4911,NIVELES!$A$14:$B$105,2,0)),"")</f>
        <v/>
      </c>
      <c r="AE4911" s="86"/>
      <c r="AF4911" s="86"/>
      <c r="AG4911" s="79" t="str">
        <f>+IF(AF4911&lt;&gt;"",VLOOKUP(AF4911,NIVELES!$A$666:$B$673,2,0),"")</f>
        <v/>
      </c>
      <c r="AH4911" s="78"/>
      <c r="AI4911" s="79" t="str">
        <f>IF(AH4911&lt;&gt;"",VLOOKUP(CONCATENATE(AG4911,AH4911),NIVELES!$B$676:$C$745,2,0),"")</f>
        <v/>
      </c>
      <c r="AJ4911" s="78"/>
      <c r="AK4911" s="79" t="str">
        <f>+IF(AJ4911&lt;&gt;"",VLOOKUP(AJ4911,NIVELES!$A$816:$B$892,2,0),"")</f>
        <v/>
      </c>
      <c r="AL4911" s="78"/>
      <c r="AM4911" s="78"/>
      <c r="AN4911" s="79" t="str">
        <f>IF(AM4911&lt;&gt;"",+VLOOKUP(AM4911,NIVELES!$A$1652:$B$2466,2,0),"")</f>
        <v/>
      </c>
      <c r="AO4911" s="87"/>
      <c r="AP4911" s="88"/>
      <c r="AQ4911" s="88"/>
      <c r="AR4911" s="88"/>
      <c r="AS4911" s="88"/>
      <c r="AT4911" s="88"/>
      <c r="AU4911" s="88"/>
      <c r="AV4911" s="88"/>
      <c r="AW4911" s="88"/>
      <c r="AX4911" s="88"/>
      <c r="AY4911" s="88"/>
      <c r="AZ4911" s="88"/>
      <c r="BA4911" s="88"/>
      <c r="BB4911" s="89">
        <f t="shared" si="303"/>
        <v>0</v>
      </c>
      <c r="BC4911" s="90" t="str">
        <f t="shared" si="302"/>
        <v xml:space="preserve"> </v>
      </c>
      <c r="BD4911" s="91" t="str">
        <f t="shared" si="304"/>
        <v xml:space="preserve"> </v>
      </c>
      <c r="BE4911" s="92">
        <f t="shared" si="305"/>
        <v>0</v>
      </c>
    </row>
    <row r="4912" spans="1:57" s="74" customFormat="1" ht="50.1" customHeight="1" x14ac:dyDescent="0.2">
      <c r="A4912" s="78"/>
      <c r="B4912" s="78"/>
      <c r="C4912" s="78"/>
      <c r="D4912" s="78"/>
      <c r="E4912" s="79" t="str">
        <f>+IF(C4912&lt;&gt;"",VLOOKUP(MID(C4912,18,5),NIVELES!$A$133:$B$213,2,0),"")</f>
        <v/>
      </c>
      <c r="F4912" s="80"/>
      <c r="G4912" s="81" t="str">
        <f>+IF(F4912&lt;&gt;"",VLOOKUP(F4912,NIVELES!$A$246:$C$464,3,0),"")</f>
        <v/>
      </c>
      <c r="H4912" s="82"/>
      <c r="I4912" s="78"/>
      <c r="J4912" s="78"/>
      <c r="K4912" s="78"/>
      <c r="L4912" s="78"/>
      <c r="M4912" s="78"/>
      <c r="N4912" s="78"/>
      <c r="O4912" s="78"/>
      <c r="P4912" s="82"/>
      <c r="Q4912" s="78"/>
      <c r="R4912" s="82"/>
      <c r="S4912" s="82"/>
      <c r="T4912" s="82"/>
      <c r="U4912" s="82"/>
      <c r="V4912" s="82"/>
      <c r="W4912" s="82"/>
      <c r="X4912" s="82"/>
      <c r="Y4912" s="82"/>
      <c r="Z4912" s="82"/>
      <c r="AA4912" s="82"/>
      <c r="AB4912" s="82"/>
      <c r="AC4912" s="82"/>
      <c r="AD4912" s="85" t="str">
        <f>IF(A4912&lt;&gt;"",IF(D4912="DIRECCIÓN_DE_TRANSFERENCIAS","280 0031",VLOOKUP(C4912,NIVELES!$A$14:$B$105,2,0)),"")</f>
        <v/>
      </c>
      <c r="AE4912" s="86"/>
      <c r="AF4912" s="86"/>
      <c r="AG4912" s="79" t="str">
        <f>+IF(AF4912&lt;&gt;"",VLOOKUP(AF4912,NIVELES!$A$666:$B$673,2,0),"")</f>
        <v/>
      </c>
      <c r="AH4912" s="78"/>
      <c r="AI4912" s="79" t="str">
        <f>IF(AH4912&lt;&gt;"",VLOOKUP(CONCATENATE(AG4912,AH4912),NIVELES!$B$676:$C$745,2,0),"")</f>
        <v/>
      </c>
      <c r="AJ4912" s="78"/>
      <c r="AK4912" s="79" t="str">
        <f>+IF(AJ4912&lt;&gt;"",VLOOKUP(AJ4912,NIVELES!$A$816:$B$892,2,0),"")</f>
        <v/>
      </c>
      <c r="AL4912" s="78"/>
      <c r="AM4912" s="78"/>
      <c r="AN4912" s="79" t="str">
        <f>IF(AM4912&lt;&gt;"",+VLOOKUP(AM4912,NIVELES!$A$1652:$B$2466,2,0),"")</f>
        <v/>
      </c>
      <c r="AO4912" s="87"/>
      <c r="AP4912" s="88"/>
      <c r="AQ4912" s="88"/>
      <c r="AR4912" s="88"/>
      <c r="AS4912" s="88"/>
      <c r="AT4912" s="88"/>
      <c r="AU4912" s="88"/>
      <c r="AV4912" s="88"/>
      <c r="AW4912" s="88"/>
      <c r="AX4912" s="88"/>
      <c r="AY4912" s="88"/>
      <c r="AZ4912" s="88"/>
      <c r="BA4912" s="88"/>
      <c r="BB4912" s="89">
        <f t="shared" si="303"/>
        <v>0</v>
      </c>
      <c r="BC4912" s="90" t="str">
        <f t="shared" si="302"/>
        <v xml:space="preserve"> </v>
      </c>
      <c r="BD4912" s="91" t="str">
        <f t="shared" si="304"/>
        <v xml:space="preserve"> </v>
      </c>
      <c r="BE4912" s="92">
        <f t="shared" si="305"/>
        <v>0</v>
      </c>
    </row>
    <row r="4913" spans="1:57" s="74" customFormat="1" ht="50.1" customHeight="1" x14ac:dyDescent="0.2">
      <c r="A4913" s="78"/>
      <c r="B4913" s="78"/>
      <c r="C4913" s="78"/>
      <c r="D4913" s="78"/>
      <c r="E4913" s="79" t="str">
        <f>+IF(C4913&lt;&gt;"",VLOOKUP(MID(C4913,18,5),NIVELES!$A$133:$B$213,2,0),"")</f>
        <v/>
      </c>
      <c r="F4913" s="80"/>
      <c r="G4913" s="81" t="str">
        <f>+IF(F4913&lt;&gt;"",VLOOKUP(F4913,NIVELES!$A$246:$C$464,3,0),"")</f>
        <v/>
      </c>
      <c r="H4913" s="82"/>
      <c r="I4913" s="78"/>
      <c r="J4913" s="78"/>
      <c r="K4913" s="78"/>
      <c r="L4913" s="78"/>
      <c r="M4913" s="78"/>
      <c r="N4913" s="78"/>
      <c r="O4913" s="78"/>
      <c r="P4913" s="82"/>
      <c r="Q4913" s="78"/>
      <c r="R4913" s="82"/>
      <c r="S4913" s="82"/>
      <c r="T4913" s="82"/>
      <c r="U4913" s="82"/>
      <c r="V4913" s="82"/>
      <c r="W4913" s="82"/>
      <c r="X4913" s="82"/>
      <c r="Y4913" s="82"/>
      <c r="Z4913" s="82"/>
      <c r="AA4913" s="82"/>
      <c r="AB4913" s="82"/>
      <c r="AC4913" s="82"/>
      <c r="AD4913" s="85" t="str">
        <f>IF(A4913&lt;&gt;"",IF(D4913="DIRECCIÓN_DE_TRANSFERENCIAS","280 0031",VLOOKUP(C4913,NIVELES!$A$14:$B$105,2,0)),"")</f>
        <v/>
      </c>
      <c r="AE4913" s="86"/>
      <c r="AF4913" s="86"/>
      <c r="AG4913" s="79" t="str">
        <f>+IF(AF4913&lt;&gt;"",VLOOKUP(AF4913,NIVELES!$A$666:$B$673,2,0),"")</f>
        <v/>
      </c>
      <c r="AH4913" s="78"/>
      <c r="AI4913" s="79" t="str">
        <f>IF(AH4913&lt;&gt;"",VLOOKUP(CONCATENATE(AG4913,AH4913),NIVELES!$B$676:$C$745,2,0),"")</f>
        <v/>
      </c>
      <c r="AJ4913" s="78"/>
      <c r="AK4913" s="79" t="str">
        <f>+IF(AJ4913&lt;&gt;"",VLOOKUP(AJ4913,NIVELES!$A$816:$B$892,2,0),"")</f>
        <v/>
      </c>
      <c r="AL4913" s="78"/>
      <c r="AM4913" s="78"/>
      <c r="AN4913" s="79" t="str">
        <f>IF(AM4913&lt;&gt;"",+VLOOKUP(AM4913,NIVELES!$A$1652:$B$2466,2,0),"")</f>
        <v/>
      </c>
      <c r="AO4913" s="87"/>
      <c r="AP4913" s="88"/>
      <c r="AQ4913" s="88"/>
      <c r="AR4913" s="88"/>
      <c r="AS4913" s="88"/>
      <c r="AT4913" s="88"/>
      <c r="AU4913" s="88"/>
      <c r="AV4913" s="88"/>
      <c r="AW4913" s="88"/>
      <c r="AX4913" s="88"/>
      <c r="AY4913" s="88"/>
      <c r="AZ4913" s="88"/>
      <c r="BA4913" s="88"/>
      <c r="BB4913" s="89">
        <f t="shared" si="303"/>
        <v>0</v>
      </c>
      <c r="BC4913" s="90" t="str">
        <f t="shared" si="302"/>
        <v xml:space="preserve"> </v>
      </c>
      <c r="BD4913" s="91" t="str">
        <f t="shared" si="304"/>
        <v xml:space="preserve"> </v>
      </c>
      <c r="BE4913" s="92">
        <f t="shared" si="305"/>
        <v>0</v>
      </c>
    </row>
    <row r="4914" spans="1:57" s="74" customFormat="1" ht="50.1" customHeight="1" x14ac:dyDescent="0.2">
      <c r="A4914" s="78"/>
      <c r="B4914" s="78"/>
      <c r="C4914" s="78"/>
      <c r="D4914" s="78"/>
      <c r="E4914" s="79" t="str">
        <f>+IF(C4914&lt;&gt;"",VLOOKUP(MID(C4914,18,5),NIVELES!$A$133:$B$213,2,0),"")</f>
        <v/>
      </c>
      <c r="F4914" s="80"/>
      <c r="G4914" s="81" t="str">
        <f>+IF(F4914&lt;&gt;"",VLOOKUP(F4914,NIVELES!$A$246:$C$464,3,0),"")</f>
        <v/>
      </c>
      <c r="H4914" s="82"/>
      <c r="I4914" s="78"/>
      <c r="J4914" s="78"/>
      <c r="K4914" s="78"/>
      <c r="L4914" s="78"/>
      <c r="M4914" s="78"/>
      <c r="N4914" s="78"/>
      <c r="O4914" s="78"/>
      <c r="P4914" s="82"/>
      <c r="Q4914" s="78"/>
      <c r="R4914" s="82"/>
      <c r="S4914" s="82"/>
      <c r="T4914" s="82"/>
      <c r="U4914" s="82"/>
      <c r="V4914" s="82"/>
      <c r="W4914" s="82"/>
      <c r="X4914" s="82"/>
      <c r="Y4914" s="82"/>
      <c r="Z4914" s="82"/>
      <c r="AA4914" s="82"/>
      <c r="AB4914" s="82"/>
      <c r="AC4914" s="82"/>
      <c r="AD4914" s="85" t="str">
        <f>IF(A4914&lt;&gt;"",IF(D4914="DIRECCIÓN_DE_TRANSFERENCIAS","280 0031",VLOOKUP(C4914,NIVELES!$A$14:$B$105,2,0)),"")</f>
        <v/>
      </c>
      <c r="AE4914" s="86"/>
      <c r="AF4914" s="86"/>
      <c r="AG4914" s="79" t="str">
        <f>+IF(AF4914&lt;&gt;"",VLOOKUP(AF4914,NIVELES!$A$666:$B$673,2,0),"")</f>
        <v/>
      </c>
      <c r="AH4914" s="78"/>
      <c r="AI4914" s="79" t="str">
        <f>IF(AH4914&lt;&gt;"",VLOOKUP(CONCATENATE(AG4914,AH4914),NIVELES!$B$676:$C$745,2,0),"")</f>
        <v/>
      </c>
      <c r="AJ4914" s="78"/>
      <c r="AK4914" s="79" t="str">
        <f>+IF(AJ4914&lt;&gt;"",VLOOKUP(AJ4914,NIVELES!$A$816:$B$892,2,0),"")</f>
        <v/>
      </c>
      <c r="AL4914" s="78"/>
      <c r="AM4914" s="78"/>
      <c r="AN4914" s="79" t="str">
        <f>IF(AM4914&lt;&gt;"",+VLOOKUP(AM4914,NIVELES!$A$1652:$B$2466,2,0),"")</f>
        <v/>
      </c>
      <c r="AO4914" s="87"/>
      <c r="AP4914" s="88"/>
      <c r="AQ4914" s="88"/>
      <c r="AR4914" s="88"/>
      <c r="AS4914" s="88"/>
      <c r="AT4914" s="88"/>
      <c r="AU4914" s="88"/>
      <c r="AV4914" s="88"/>
      <c r="AW4914" s="88"/>
      <c r="AX4914" s="88"/>
      <c r="AY4914" s="88"/>
      <c r="AZ4914" s="88"/>
      <c r="BA4914" s="88"/>
      <c r="BB4914" s="89">
        <f t="shared" si="303"/>
        <v>0</v>
      </c>
      <c r="BC4914" s="90" t="str">
        <f t="shared" si="302"/>
        <v xml:space="preserve"> </v>
      </c>
      <c r="BD4914" s="91" t="str">
        <f t="shared" si="304"/>
        <v xml:space="preserve"> </v>
      </c>
      <c r="BE4914" s="92">
        <f t="shared" si="305"/>
        <v>0</v>
      </c>
    </row>
    <row r="4915" spans="1:57" s="74" customFormat="1" ht="50.1" customHeight="1" x14ac:dyDescent="0.2">
      <c r="A4915" s="78"/>
      <c r="B4915" s="78"/>
      <c r="C4915" s="78"/>
      <c r="D4915" s="78"/>
      <c r="E4915" s="79" t="str">
        <f>+IF(C4915&lt;&gt;"",VLOOKUP(MID(C4915,18,5),NIVELES!$A$133:$B$213,2,0),"")</f>
        <v/>
      </c>
      <c r="F4915" s="80"/>
      <c r="G4915" s="81" t="str">
        <f>+IF(F4915&lt;&gt;"",VLOOKUP(F4915,NIVELES!$A$246:$C$464,3,0),"")</f>
        <v/>
      </c>
      <c r="H4915" s="82"/>
      <c r="I4915" s="78"/>
      <c r="J4915" s="78"/>
      <c r="K4915" s="78"/>
      <c r="L4915" s="78"/>
      <c r="M4915" s="78"/>
      <c r="N4915" s="78"/>
      <c r="O4915" s="78"/>
      <c r="P4915" s="82"/>
      <c r="Q4915" s="78"/>
      <c r="R4915" s="82"/>
      <c r="S4915" s="82"/>
      <c r="T4915" s="82"/>
      <c r="U4915" s="82"/>
      <c r="V4915" s="82"/>
      <c r="W4915" s="82"/>
      <c r="X4915" s="82"/>
      <c r="Y4915" s="82"/>
      <c r="Z4915" s="82"/>
      <c r="AA4915" s="82"/>
      <c r="AB4915" s="82"/>
      <c r="AC4915" s="82"/>
      <c r="AD4915" s="85" t="str">
        <f>IF(A4915&lt;&gt;"",IF(D4915="DIRECCIÓN_DE_TRANSFERENCIAS","280 0031",VLOOKUP(C4915,NIVELES!$A$14:$B$105,2,0)),"")</f>
        <v/>
      </c>
      <c r="AE4915" s="86"/>
      <c r="AF4915" s="86"/>
      <c r="AG4915" s="79" t="str">
        <f>+IF(AF4915&lt;&gt;"",VLOOKUP(AF4915,NIVELES!$A$666:$B$673,2,0),"")</f>
        <v/>
      </c>
      <c r="AH4915" s="78"/>
      <c r="AI4915" s="79" t="str">
        <f>IF(AH4915&lt;&gt;"",VLOOKUP(CONCATENATE(AG4915,AH4915),NIVELES!$B$676:$C$745,2,0),"")</f>
        <v/>
      </c>
      <c r="AJ4915" s="78"/>
      <c r="AK4915" s="79" t="str">
        <f>+IF(AJ4915&lt;&gt;"",VLOOKUP(AJ4915,NIVELES!$A$816:$B$892,2,0),"")</f>
        <v/>
      </c>
      <c r="AL4915" s="78"/>
      <c r="AM4915" s="78"/>
      <c r="AN4915" s="79" t="str">
        <f>IF(AM4915&lt;&gt;"",+VLOOKUP(AM4915,NIVELES!$A$1652:$B$2466,2,0),"")</f>
        <v/>
      </c>
      <c r="AO4915" s="87"/>
      <c r="AP4915" s="88"/>
      <c r="AQ4915" s="88"/>
      <c r="AR4915" s="88"/>
      <c r="AS4915" s="88"/>
      <c r="AT4915" s="88"/>
      <c r="AU4915" s="88"/>
      <c r="AV4915" s="88"/>
      <c r="AW4915" s="88"/>
      <c r="AX4915" s="88"/>
      <c r="AY4915" s="88"/>
      <c r="AZ4915" s="88"/>
      <c r="BA4915" s="88"/>
      <c r="BB4915" s="89">
        <f t="shared" si="303"/>
        <v>0</v>
      </c>
      <c r="BC4915" s="90" t="str">
        <f t="shared" si="302"/>
        <v xml:space="preserve"> </v>
      </c>
      <c r="BD4915" s="91" t="str">
        <f t="shared" si="304"/>
        <v xml:space="preserve"> </v>
      </c>
      <c r="BE4915" s="92">
        <f t="shared" si="305"/>
        <v>0</v>
      </c>
    </row>
    <row r="4916" spans="1:57" s="74" customFormat="1" ht="50.1" customHeight="1" x14ac:dyDescent="0.2">
      <c r="A4916" s="78"/>
      <c r="B4916" s="78"/>
      <c r="C4916" s="78"/>
      <c r="D4916" s="78"/>
      <c r="E4916" s="79" t="str">
        <f>+IF(C4916&lt;&gt;"",VLOOKUP(MID(C4916,18,5),NIVELES!$A$133:$B$213,2,0),"")</f>
        <v/>
      </c>
      <c r="F4916" s="80"/>
      <c r="G4916" s="81" t="str">
        <f>+IF(F4916&lt;&gt;"",VLOOKUP(F4916,NIVELES!$A$246:$C$464,3,0),"")</f>
        <v/>
      </c>
      <c r="H4916" s="82"/>
      <c r="I4916" s="78"/>
      <c r="J4916" s="78"/>
      <c r="K4916" s="78"/>
      <c r="L4916" s="78"/>
      <c r="M4916" s="78"/>
      <c r="N4916" s="78"/>
      <c r="O4916" s="78"/>
      <c r="P4916" s="82"/>
      <c r="Q4916" s="78"/>
      <c r="R4916" s="82"/>
      <c r="S4916" s="82"/>
      <c r="T4916" s="82"/>
      <c r="U4916" s="82"/>
      <c r="V4916" s="82"/>
      <c r="W4916" s="82"/>
      <c r="X4916" s="82"/>
      <c r="Y4916" s="82"/>
      <c r="Z4916" s="82"/>
      <c r="AA4916" s="82"/>
      <c r="AB4916" s="82"/>
      <c r="AC4916" s="82"/>
      <c r="AD4916" s="85" t="str">
        <f>IF(A4916&lt;&gt;"",IF(D4916="DIRECCIÓN_DE_TRANSFERENCIAS","280 0031",VLOOKUP(C4916,NIVELES!$A$14:$B$105,2,0)),"")</f>
        <v/>
      </c>
      <c r="AE4916" s="86"/>
      <c r="AF4916" s="86"/>
      <c r="AG4916" s="79" t="str">
        <f>+IF(AF4916&lt;&gt;"",VLOOKUP(AF4916,NIVELES!$A$666:$B$673,2,0),"")</f>
        <v/>
      </c>
      <c r="AH4916" s="78"/>
      <c r="AI4916" s="79" t="str">
        <f>IF(AH4916&lt;&gt;"",VLOOKUP(CONCATENATE(AG4916,AH4916),NIVELES!$B$676:$C$745,2,0),"")</f>
        <v/>
      </c>
      <c r="AJ4916" s="78"/>
      <c r="AK4916" s="79" t="str">
        <f>+IF(AJ4916&lt;&gt;"",VLOOKUP(AJ4916,NIVELES!$A$816:$B$892,2,0),"")</f>
        <v/>
      </c>
      <c r="AL4916" s="78"/>
      <c r="AM4916" s="78"/>
      <c r="AN4916" s="79" t="str">
        <f>IF(AM4916&lt;&gt;"",+VLOOKUP(AM4916,NIVELES!$A$1652:$B$2466,2,0),"")</f>
        <v/>
      </c>
      <c r="AO4916" s="87"/>
      <c r="AP4916" s="88"/>
      <c r="AQ4916" s="88"/>
      <c r="AR4916" s="88"/>
      <c r="AS4916" s="88"/>
      <c r="AT4916" s="88"/>
      <c r="AU4916" s="88"/>
      <c r="AV4916" s="88"/>
      <c r="AW4916" s="88"/>
      <c r="AX4916" s="88"/>
      <c r="AY4916" s="88"/>
      <c r="AZ4916" s="88"/>
      <c r="BA4916" s="88"/>
      <c r="BB4916" s="89">
        <f t="shared" si="303"/>
        <v>0</v>
      </c>
      <c r="BC4916" s="90" t="str">
        <f t="shared" si="302"/>
        <v xml:space="preserve"> </v>
      </c>
      <c r="BD4916" s="91" t="str">
        <f t="shared" si="304"/>
        <v xml:space="preserve"> </v>
      </c>
      <c r="BE4916" s="92">
        <f t="shared" si="305"/>
        <v>0</v>
      </c>
    </row>
    <row r="4917" spans="1:57" s="74" customFormat="1" ht="50.1" customHeight="1" x14ac:dyDescent="0.2">
      <c r="A4917" s="78"/>
      <c r="B4917" s="78"/>
      <c r="C4917" s="78"/>
      <c r="D4917" s="78"/>
      <c r="E4917" s="79" t="str">
        <f>+IF(C4917&lt;&gt;"",VLOOKUP(MID(C4917,18,5),NIVELES!$A$133:$B$213,2,0),"")</f>
        <v/>
      </c>
      <c r="F4917" s="80"/>
      <c r="G4917" s="81" t="str">
        <f>+IF(F4917&lt;&gt;"",VLOOKUP(F4917,NIVELES!$A$246:$C$464,3,0),"")</f>
        <v/>
      </c>
      <c r="H4917" s="82"/>
      <c r="I4917" s="78"/>
      <c r="J4917" s="78"/>
      <c r="K4917" s="78"/>
      <c r="L4917" s="78"/>
      <c r="M4917" s="78"/>
      <c r="N4917" s="78"/>
      <c r="O4917" s="78"/>
      <c r="P4917" s="82"/>
      <c r="Q4917" s="78"/>
      <c r="R4917" s="82"/>
      <c r="S4917" s="82"/>
      <c r="T4917" s="82"/>
      <c r="U4917" s="82"/>
      <c r="V4917" s="82"/>
      <c r="W4917" s="82"/>
      <c r="X4917" s="82"/>
      <c r="Y4917" s="82"/>
      <c r="Z4917" s="82"/>
      <c r="AA4917" s="82"/>
      <c r="AB4917" s="82"/>
      <c r="AC4917" s="82"/>
      <c r="AD4917" s="85" t="str">
        <f>IF(A4917&lt;&gt;"",IF(D4917="DIRECCIÓN_DE_TRANSFERENCIAS","280 0031",VLOOKUP(C4917,NIVELES!$A$14:$B$105,2,0)),"")</f>
        <v/>
      </c>
      <c r="AE4917" s="86"/>
      <c r="AF4917" s="86"/>
      <c r="AG4917" s="79" t="str">
        <f>+IF(AF4917&lt;&gt;"",VLOOKUP(AF4917,NIVELES!$A$666:$B$673,2,0),"")</f>
        <v/>
      </c>
      <c r="AH4917" s="78"/>
      <c r="AI4917" s="79" t="str">
        <f>IF(AH4917&lt;&gt;"",VLOOKUP(CONCATENATE(AG4917,AH4917),NIVELES!$B$676:$C$745,2,0),"")</f>
        <v/>
      </c>
      <c r="AJ4917" s="78"/>
      <c r="AK4917" s="79" t="str">
        <f>+IF(AJ4917&lt;&gt;"",VLOOKUP(AJ4917,NIVELES!$A$816:$B$892,2,0),"")</f>
        <v/>
      </c>
      <c r="AL4917" s="78"/>
      <c r="AM4917" s="78"/>
      <c r="AN4917" s="79" t="str">
        <f>IF(AM4917&lt;&gt;"",+VLOOKUP(AM4917,NIVELES!$A$1652:$B$2466,2,0),"")</f>
        <v/>
      </c>
      <c r="AO4917" s="87"/>
      <c r="AP4917" s="88"/>
      <c r="AQ4917" s="88"/>
      <c r="AR4917" s="88"/>
      <c r="AS4917" s="88"/>
      <c r="AT4917" s="88"/>
      <c r="AU4917" s="88"/>
      <c r="AV4917" s="88"/>
      <c r="AW4917" s="88"/>
      <c r="AX4917" s="88"/>
      <c r="AY4917" s="88"/>
      <c r="AZ4917" s="88"/>
      <c r="BA4917" s="88"/>
      <c r="BB4917" s="89">
        <f t="shared" si="303"/>
        <v>0</v>
      </c>
      <c r="BC4917" s="90" t="str">
        <f t="shared" si="302"/>
        <v xml:space="preserve"> </v>
      </c>
      <c r="BD4917" s="91" t="str">
        <f t="shared" si="304"/>
        <v xml:space="preserve"> </v>
      </c>
      <c r="BE4917" s="92">
        <f t="shared" si="305"/>
        <v>0</v>
      </c>
    </row>
    <row r="4918" spans="1:57" s="74" customFormat="1" ht="50.1" customHeight="1" x14ac:dyDescent="0.2">
      <c r="A4918" s="78"/>
      <c r="B4918" s="78"/>
      <c r="C4918" s="78"/>
      <c r="D4918" s="78"/>
      <c r="E4918" s="79" t="str">
        <f>+IF(C4918&lt;&gt;"",VLOOKUP(MID(C4918,18,5),NIVELES!$A$133:$B$213,2,0),"")</f>
        <v/>
      </c>
      <c r="F4918" s="80"/>
      <c r="G4918" s="81" t="str">
        <f>+IF(F4918&lt;&gt;"",VLOOKUP(F4918,NIVELES!$A$246:$C$464,3,0),"")</f>
        <v/>
      </c>
      <c r="H4918" s="82"/>
      <c r="I4918" s="78"/>
      <c r="J4918" s="78"/>
      <c r="K4918" s="78"/>
      <c r="L4918" s="78"/>
      <c r="M4918" s="78"/>
      <c r="N4918" s="78"/>
      <c r="O4918" s="78"/>
      <c r="P4918" s="82"/>
      <c r="Q4918" s="78"/>
      <c r="R4918" s="82"/>
      <c r="S4918" s="82"/>
      <c r="T4918" s="82"/>
      <c r="U4918" s="82"/>
      <c r="V4918" s="82"/>
      <c r="W4918" s="82"/>
      <c r="X4918" s="82"/>
      <c r="Y4918" s="82"/>
      <c r="Z4918" s="82"/>
      <c r="AA4918" s="82"/>
      <c r="AB4918" s="82"/>
      <c r="AC4918" s="82"/>
      <c r="AD4918" s="85" t="str">
        <f>IF(A4918&lt;&gt;"",IF(D4918="DIRECCIÓN_DE_TRANSFERENCIAS","280 0031",VLOOKUP(C4918,NIVELES!$A$14:$B$105,2,0)),"")</f>
        <v/>
      </c>
      <c r="AE4918" s="86"/>
      <c r="AF4918" s="86"/>
      <c r="AG4918" s="79" t="str">
        <f>+IF(AF4918&lt;&gt;"",VLOOKUP(AF4918,NIVELES!$A$666:$B$673,2,0),"")</f>
        <v/>
      </c>
      <c r="AH4918" s="78"/>
      <c r="AI4918" s="79" t="str">
        <f>IF(AH4918&lt;&gt;"",VLOOKUP(CONCATENATE(AG4918,AH4918),NIVELES!$B$676:$C$745,2,0),"")</f>
        <v/>
      </c>
      <c r="AJ4918" s="78"/>
      <c r="AK4918" s="79" t="str">
        <f>+IF(AJ4918&lt;&gt;"",VLOOKUP(AJ4918,NIVELES!$A$816:$B$892,2,0),"")</f>
        <v/>
      </c>
      <c r="AL4918" s="78"/>
      <c r="AM4918" s="78"/>
      <c r="AN4918" s="79" t="str">
        <f>IF(AM4918&lt;&gt;"",+VLOOKUP(AM4918,NIVELES!$A$1652:$B$2466,2,0),"")</f>
        <v/>
      </c>
      <c r="AO4918" s="87"/>
      <c r="AP4918" s="88"/>
      <c r="AQ4918" s="88"/>
      <c r="AR4918" s="88"/>
      <c r="AS4918" s="88"/>
      <c r="AT4918" s="88"/>
      <c r="AU4918" s="88"/>
      <c r="AV4918" s="88"/>
      <c r="AW4918" s="88"/>
      <c r="AX4918" s="88"/>
      <c r="AY4918" s="88"/>
      <c r="AZ4918" s="88"/>
      <c r="BA4918" s="88"/>
      <c r="BB4918" s="89">
        <f t="shared" si="303"/>
        <v>0</v>
      </c>
      <c r="BC4918" s="90" t="str">
        <f t="shared" si="302"/>
        <v xml:space="preserve"> </v>
      </c>
      <c r="BD4918" s="91" t="str">
        <f t="shared" si="304"/>
        <v xml:space="preserve"> </v>
      </c>
      <c r="BE4918" s="92">
        <f t="shared" si="305"/>
        <v>0</v>
      </c>
    </row>
    <row r="4919" spans="1:57" s="74" customFormat="1" ht="50.1" customHeight="1" x14ac:dyDescent="0.2">
      <c r="A4919" s="78"/>
      <c r="B4919" s="78"/>
      <c r="C4919" s="78"/>
      <c r="D4919" s="78"/>
      <c r="E4919" s="79" t="str">
        <f>+IF(C4919&lt;&gt;"",VLOOKUP(MID(C4919,18,5),NIVELES!$A$133:$B$213,2,0),"")</f>
        <v/>
      </c>
      <c r="F4919" s="80"/>
      <c r="G4919" s="81" t="str">
        <f>+IF(F4919&lt;&gt;"",VLOOKUP(F4919,NIVELES!$A$246:$C$464,3,0),"")</f>
        <v/>
      </c>
      <c r="H4919" s="82"/>
      <c r="I4919" s="78"/>
      <c r="J4919" s="78"/>
      <c r="K4919" s="78"/>
      <c r="L4919" s="78"/>
      <c r="M4919" s="78"/>
      <c r="N4919" s="78"/>
      <c r="O4919" s="78"/>
      <c r="P4919" s="82"/>
      <c r="Q4919" s="78"/>
      <c r="R4919" s="82"/>
      <c r="S4919" s="82"/>
      <c r="T4919" s="82"/>
      <c r="U4919" s="82"/>
      <c r="V4919" s="82"/>
      <c r="W4919" s="82"/>
      <c r="X4919" s="82"/>
      <c r="Y4919" s="82"/>
      <c r="Z4919" s="82"/>
      <c r="AA4919" s="82"/>
      <c r="AB4919" s="82"/>
      <c r="AC4919" s="82"/>
      <c r="AD4919" s="85" t="str">
        <f>IF(A4919&lt;&gt;"",IF(D4919="DIRECCIÓN_DE_TRANSFERENCIAS","280 0031",VLOOKUP(C4919,NIVELES!$A$14:$B$105,2,0)),"")</f>
        <v/>
      </c>
      <c r="AE4919" s="86"/>
      <c r="AF4919" s="86"/>
      <c r="AG4919" s="79" t="str">
        <f>+IF(AF4919&lt;&gt;"",VLOOKUP(AF4919,NIVELES!$A$666:$B$673,2,0),"")</f>
        <v/>
      </c>
      <c r="AH4919" s="78"/>
      <c r="AI4919" s="79" t="str">
        <f>IF(AH4919&lt;&gt;"",VLOOKUP(CONCATENATE(AG4919,AH4919),NIVELES!$B$676:$C$745,2,0),"")</f>
        <v/>
      </c>
      <c r="AJ4919" s="78"/>
      <c r="AK4919" s="79" t="str">
        <f>+IF(AJ4919&lt;&gt;"",VLOOKUP(AJ4919,NIVELES!$A$816:$B$892,2,0),"")</f>
        <v/>
      </c>
      <c r="AL4919" s="78"/>
      <c r="AM4919" s="78"/>
      <c r="AN4919" s="79" t="str">
        <f>IF(AM4919&lt;&gt;"",+VLOOKUP(AM4919,NIVELES!$A$1652:$B$2466,2,0),"")</f>
        <v/>
      </c>
      <c r="AO4919" s="87"/>
      <c r="AP4919" s="88"/>
      <c r="AQ4919" s="88"/>
      <c r="AR4919" s="88"/>
      <c r="AS4919" s="88"/>
      <c r="AT4919" s="88"/>
      <c r="AU4919" s="88"/>
      <c r="AV4919" s="88"/>
      <c r="AW4919" s="88"/>
      <c r="AX4919" s="88"/>
      <c r="AY4919" s="88"/>
      <c r="AZ4919" s="88"/>
      <c r="BA4919" s="88"/>
      <c r="BB4919" s="89">
        <f t="shared" si="303"/>
        <v>0</v>
      </c>
      <c r="BC4919" s="90" t="str">
        <f t="shared" si="302"/>
        <v xml:space="preserve"> </v>
      </c>
      <c r="BD4919" s="91" t="str">
        <f t="shared" si="304"/>
        <v xml:space="preserve"> </v>
      </c>
      <c r="BE4919" s="92">
        <f t="shared" si="305"/>
        <v>0</v>
      </c>
    </row>
    <row r="4920" spans="1:57" s="74" customFormat="1" ht="50.1" customHeight="1" x14ac:dyDescent="0.2">
      <c r="A4920" s="78"/>
      <c r="B4920" s="78"/>
      <c r="C4920" s="78"/>
      <c r="D4920" s="78"/>
      <c r="E4920" s="79" t="str">
        <f>+IF(C4920&lt;&gt;"",VLOOKUP(MID(C4920,18,5),NIVELES!$A$133:$B$213,2,0),"")</f>
        <v/>
      </c>
      <c r="F4920" s="80"/>
      <c r="G4920" s="81" t="str">
        <f>+IF(F4920&lt;&gt;"",VLOOKUP(F4920,NIVELES!$A$246:$C$464,3,0),"")</f>
        <v/>
      </c>
      <c r="H4920" s="82"/>
      <c r="I4920" s="78"/>
      <c r="J4920" s="78"/>
      <c r="K4920" s="78"/>
      <c r="L4920" s="78"/>
      <c r="M4920" s="78"/>
      <c r="N4920" s="78"/>
      <c r="O4920" s="78"/>
      <c r="P4920" s="82"/>
      <c r="Q4920" s="78"/>
      <c r="R4920" s="82"/>
      <c r="S4920" s="82"/>
      <c r="T4920" s="82"/>
      <c r="U4920" s="82"/>
      <c r="V4920" s="82"/>
      <c r="W4920" s="82"/>
      <c r="X4920" s="82"/>
      <c r="Y4920" s="82"/>
      <c r="Z4920" s="82"/>
      <c r="AA4920" s="82"/>
      <c r="AB4920" s="82"/>
      <c r="AC4920" s="82"/>
      <c r="AD4920" s="85" t="str">
        <f>IF(A4920&lt;&gt;"",IF(D4920="DIRECCIÓN_DE_TRANSFERENCIAS","280 0031",VLOOKUP(C4920,NIVELES!$A$14:$B$105,2,0)),"")</f>
        <v/>
      </c>
      <c r="AE4920" s="86"/>
      <c r="AF4920" s="86"/>
      <c r="AG4920" s="79" t="str">
        <f>+IF(AF4920&lt;&gt;"",VLOOKUP(AF4920,NIVELES!$A$666:$B$673,2,0),"")</f>
        <v/>
      </c>
      <c r="AH4920" s="78"/>
      <c r="AI4920" s="79" t="str">
        <f>IF(AH4920&lt;&gt;"",VLOOKUP(CONCATENATE(AG4920,AH4920),NIVELES!$B$676:$C$745,2,0),"")</f>
        <v/>
      </c>
      <c r="AJ4920" s="78"/>
      <c r="AK4920" s="79" t="str">
        <f>+IF(AJ4920&lt;&gt;"",VLOOKUP(AJ4920,NIVELES!$A$816:$B$892,2,0),"")</f>
        <v/>
      </c>
      <c r="AL4920" s="78"/>
      <c r="AM4920" s="78"/>
      <c r="AN4920" s="79" t="str">
        <f>IF(AM4920&lt;&gt;"",+VLOOKUP(AM4920,NIVELES!$A$1652:$B$2466,2,0),"")</f>
        <v/>
      </c>
      <c r="AO4920" s="87"/>
      <c r="AP4920" s="88"/>
      <c r="AQ4920" s="88"/>
      <c r="AR4920" s="88"/>
      <c r="AS4920" s="88"/>
      <c r="AT4920" s="88"/>
      <c r="AU4920" s="88"/>
      <c r="AV4920" s="88"/>
      <c r="AW4920" s="88"/>
      <c r="AX4920" s="88"/>
      <c r="AY4920" s="88"/>
      <c r="AZ4920" s="88"/>
      <c r="BA4920" s="88"/>
      <c r="BB4920" s="89">
        <f t="shared" si="303"/>
        <v>0</v>
      </c>
      <c r="BC4920" s="90" t="str">
        <f t="shared" si="302"/>
        <v xml:space="preserve"> </v>
      </c>
      <c r="BD4920" s="91" t="str">
        <f t="shared" si="304"/>
        <v xml:space="preserve"> </v>
      </c>
      <c r="BE4920" s="92">
        <f t="shared" si="305"/>
        <v>0</v>
      </c>
    </row>
    <row r="4921" spans="1:57" s="74" customFormat="1" ht="50.1" customHeight="1" x14ac:dyDescent="0.2">
      <c r="A4921" s="78"/>
      <c r="B4921" s="78"/>
      <c r="C4921" s="78"/>
      <c r="D4921" s="78"/>
      <c r="E4921" s="79" t="str">
        <f>+IF(C4921&lt;&gt;"",VLOOKUP(MID(C4921,18,5),NIVELES!$A$133:$B$213,2,0),"")</f>
        <v/>
      </c>
      <c r="F4921" s="80"/>
      <c r="G4921" s="81" t="str">
        <f>+IF(F4921&lt;&gt;"",VLOOKUP(F4921,NIVELES!$A$246:$C$464,3,0),"")</f>
        <v/>
      </c>
      <c r="H4921" s="82"/>
      <c r="I4921" s="78"/>
      <c r="J4921" s="78"/>
      <c r="K4921" s="78"/>
      <c r="L4921" s="78"/>
      <c r="M4921" s="78"/>
      <c r="N4921" s="78"/>
      <c r="O4921" s="78"/>
      <c r="P4921" s="82"/>
      <c r="Q4921" s="78"/>
      <c r="R4921" s="82"/>
      <c r="S4921" s="82"/>
      <c r="T4921" s="82"/>
      <c r="U4921" s="82"/>
      <c r="V4921" s="82"/>
      <c r="W4921" s="82"/>
      <c r="X4921" s="82"/>
      <c r="Y4921" s="82"/>
      <c r="Z4921" s="82"/>
      <c r="AA4921" s="82"/>
      <c r="AB4921" s="82"/>
      <c r="AC4921" s="82"/>
      <c r="AD4921" s="85" t="str">
        <f>IF(A4921&lt;&gt;"",IF(D4921="DIRECCIÓN_DE_TRANSFERENCIAS","280 0031",VLOOKUP(C4921,NIVELES!$A$14:$B$105,2,0)),"")</f>
        <v/>
      </c>
      <c r="AE4921" s="86"/>
      <c r="AF4921" s="86"/>
      <c r="AG4921" s="79" t="str">
        <f>+IF(AF4921&lt;&gt;"",VLOOKUP(AF4921,NIVELES!$A$666:$B$673,2,0),"")</f>
        <v/>
      </c>
      <c r="AH4921" s="78"/>
      <c r="AI4921" s="79" t="str">
        <f>IF(AH4921&lt;&gt;"",VLOOKUP(CONCATENATE(AG4921,AH4921),NIVELES!$B$676:$C$745,2,0),"")</f>
        <v/>
      </c>
      <c r="AJ4921" s="78"/>
      <c r="AK4921" s="79" t="str">
        <f>+IF(AJ4921&lt;&gt;"",VLOOKUP(AJ4921,NIVELES!$A$816:$B$892,2,0),"")</f>
        <v/>
      </c>
      <c r="AL4921" s="78"/>
      <c r="AM4921" s="78"/>
      <c r="AN4921" s="79" t="str">
        <f>IF(AM4921&lt;&gt;"",+VLOOKUP(AM4921,NIVELES!$A$1652:$B$2466,2,0),"")</f>
        <v/>
      </c>
      <c r="AO4921" s="87"/>
      <c r="AP4921" s="88"/>
      <c r="AQ4921" s="88"/>
      <c r="AR4921" s="88"/>
      <c r="AS4921" s="88"/>
      <c r="AT4921" s="88"/>
      <c r="AU4921" s="88"/>
      <c r="AV4921" s="88"/>
      <c r="AW4921" s="88"/>
      <c r="AX4921" s="88"/>
      <c r="AY4921" s="88"/>
      <c r="AZ4921" s="88"/>
      <c r="BA4921" s="88"/>
      <c r="BB4921" s="89">
        <f t="shared" si="303"/>
        <v>0</v>
      </c>
      <c r="BC4921" s="90" t="str">
        <f t="shared" si="302"/>
        <v xml:space="preserve"> </v>
      </c>
      <c r="BD4921" s="91" t="str">
        <f t="shared" si="304"/>
        <v xml:space="preserve"> </v>
      </c>
      <c r="BE4921" s="92">
        <f t="shared" si="305"/>
        <v>0</v>
      </c>
    </row>
    <row r="4922" spans="1:57" s="74" customFormat="1" ht="50.1" customHeight="1" x14ac:dyDescent="0.2">
      <c r="A4922" s="78"/>
      <c r="B4922" s="78"/>
      <c r="C4922" s="78"/>
      <c r="D4922" s="78"/>
      <c r="E4922" s="79" t="str">
        <f>+IF(C4922&lt;&gt;"",VLOOKUP(MID(C4922,18,5),NIVELES!$A$133:$B$213,2,0),"")</f>
        <v/>
      </c>
      <c r="F4922" s="80"/>
      <c r="G4922" s="81" t="str">
        <f>+IF(F4922&lt;&gt;"",VLOOKUP(F4922,NIVELES!$A$246:$C$464,3,0),"")</f>
        <v/>
      </c>
      <c r="H4922" s="82"/>
      <c r="I4922" s="78"/>
      <c r="J4922" s="78"/>
      <c r="K4922" s="78"/>
      <c r="L4922" s="78"/>
      <c r="M4922" s="78"/>
      <c r="N4922" s="78"/>
      <c r="O4922" s="78"/>
      <c r="P4922" s="82"/>
      <c r="Q4922" s="78"/>
      <c r="R4922" s="82"/>
      <c r="S4922" s="82"/>
      <c r="T4922" s="82"/>
      <c r="U4922" s="82"/>
      <c r="V4922" s="82"/>
      <c r="W4922" s="82"/>
      <c r="X4922" s="82"/>
      <c r="Y4922" s="82"/>
      <c r="Z4922" s="82"/>
      <c r="AA4922" s="82"/>
      <c r="AB4922" s="82"/>
      <c r="AC4922" s="82"/>
      <c r="AD4922" s="85" t="str">
        <f>IF(A4922&lt;&gt;"",IF(D4922="DIRECCIÓN_DE_TRANSFERENCIAS","280 0031",VLOOKUP(C4922,NIVELES!$A$14:$B$105,2,0)),"")</f>
        <v/>
      </c>
      <c r="AE4922" s="86"/>
      <c r="AF4922" s="86"/>
      <c r="AG4922" s="79" t="str">
        <f>+IF(AF4922&lt;&gt;"",VLOOKUP(AF4922,NIVELES!$A$666:$B$673,2,0),"")</f>
        <v/>
      </c>
      <c r="AH4922" s="78"/>
      <c r="AI4922" s="79" t="str">
        <f>IF(AH4922&lt;&gt;"",VLOOKUP(CONCATENATE(AG4922,AH4922),NIVELES!$B$676:$C$745,2,0),"")</f>
        <v/>
      </c>
      <c r="AJ4922" s="78"/>
      <c r="AK4922" s="79" t="str">
        <f>+IF(AJ4922&lt;&gt;"",VLOOKUP(AJ4922,NIVELES!$A$816:$B$892,2,0),"")</f>
        <v/>
      </c>
      <c r="AL4922" s="78"/>
      <c r="AM4922" s="78"/>
      <c r="AN4922" s="79" t="str">
        <f>IF(AM4922&lt;&gt;"",+VLOOKUP(AM4922,NIVELES!$A$1652:$B$2466,2,0),"")</f>
        <v/>
      </c>
      <c r="AO4922" s="87"/>
      <c r="AP4922" s="88"/>
      <c r="AQ4922" s="88"/>
      <c r="AR4922" s="88"/>
      <c r="AS4922" s="88"/>
      <c r="AT4922" s="88"/>
      <c r="AU4922" s="88"/>
      <c r="AV4922" s="88"/>
      <c r="AW4922" s="88"/>
      <c r="AX4922" s="88"/>
      <c r="AY4922" s="88"/>
      <c r="AZ4922" s="88"/>
      <c r="BA4922" s="88"/>
      <c r="BB4922" s="89">
        <f t="shared" si="303"/>
        <v>0</v>
      </c>
      <c r="BC4922" s="90" t="str">
        <f t="shared" si="302"/>
        <v xml:space="preserve"> </v>
      </c>
      <c r="BD4922" s="91" t="str">
        <f t="shared" si="304"/>
        <v xml:space="preserve"> </v>
      </c>
      <c r="BE4922" s="92">
        <f t="shared" si="305"/>
        <v>0</v>
      </c>
    </row>
    <row r="4923" spans="1:57" s="74" customFormat="1" ht="50.1" customHeight="1" x14ac:dyDescent="0.2">
      <c r="A4923" s="78"/>
      <c r="B4923" s="78"/>
      <c r="C4923" s="78"/>
      <c r="D4923" s="78"/>
      <c r="E4923" s="79" t="str">
        <f>+IF(C4923&lt;&gt;"",VLOOKUP(MID(C4923,18,5),NIVELES!$A$133:$B$213,2,0),"")</f>
        <v/>
      </c>
      <c r="F4923" s="80"/>
      <c r="G4923" s="81" t="str">
        <f>+IF(F4923&lt;&gt;"",VLOOKUP(F4923,NIVELES!$A$246:$C$464,3,0),"")</f>
        <v/>
      </c>
      <c r="H4923" s="82"/>
      <c r="I4923" s="78"/>
      <c r="J4923" s="78"/>
      <c r="K4923" s="78"/>
      <c r="L4923" s="78"/>
      <c r="M4923" s="78"/>
      <c r="N4923" s="78"/>
      <c r="O4923" s="78"/>
      <c r="P4923" s="82"/>
      <c r="Q4923" s="78"/>
      <c r="R4923" s="82"/>
      <c r="S4923" s="82"/>
      <c r="T4923" s="82"/>
      <c r="U4923" s="82"/>
      <c r="V4923" s="82"/>
      <c r="W4923" s="82"/>
      <c r="X4923" s="82"/>
      <c r="Y4923" s="82"/>
      <c r="Z4923" s="82"/>
      <c r="AA4923" s="82"/>
      <c r="AB4923" s="82"/>
      <c r="AC4923" s="82"/>
      <c r="AD4923" s="85" t="str">
        <f>IF(A4923&lt;&gt;"",IF(D4923="DIRECCIÓN_DE_TRANSFERENCIAS","280 0031",VLOOKUP(C4923,NIVELES!$A$14:$B$105,2,0)),"")</f>
        <v/>
      </c>
      <c r="AE4923" s="86"/>
      <c r="AF4923" s="86"/>
      <c r="AG4923" s="79" t="str">
        <f>+IF(AF4923&lt;&gt;"",VLOOKUP(AF4923,NIVELES!$A$666:$B$673,2,0),"")</f>
        <v/>
      </c>
      <c r="AH4923" s="78"/>
      <c r="AI4923" s="79" t="str">
        <f>IF(AH4923&lt;&gt;"",VLOOKUP(CONCATENATE(AG4923,AH4923),NIVELES!$B$676:$C$745,2,0),"")</f>
        <v/>
      </c>
      <c r="AJ4923" s="78"/>
      <c r="AK4923" s="79" t="str">
        <f>+IF(AJ4923&lt;&gt;"",VLOOKUP(AJ4923,NIVELES!$A$816:$B$892,2,0),"")</f>
        <v/>
      </c>
      <c r="AL4923" s="78"/>
      <c r="AM4923" s="78"/>
      <c r="AN4923" s="79" t="str">
        <f>IF(AM4923&lt;&gt;"",+VLOOKUP(AM4923,NIVELES!$A$1652:$B$2466,2,0),"")</f>
        <v/>
      </c>
      <c r="AO4923" s="87"/>
      <c r="AP4923" s="88"/>
      <c r="AQ4923" s="88"/>
      <c r="AR4923" s="88"/>
      <c r="AS4923" s="88"/>
      <c r="AT4923" s="88"/>
      <c r="AU4923" s="88"/>
      <c r="AV4923" s="88"/>
      <c r="AW4923" s="88"/>
      <c r="AX4923" s="88"/>
      <c r="AY4923" s="88"/>
      <c r="AZ4923" s="88"/>
      <c r="BA4923" s="88"/>
      <c r="BB4923" s="89">
        <f t="shared" si="303"/>
        <v>0</v>
      </c>
      <c r="BC4923" s="90" t="str">
        <f t="shared" si="302"/>
        <v xml:space="preserve"> </v>
      </c>
      <c r="BD4923" s="91" t="str">
        <f t="shared" si="304"/>
        <v xml:space="preserve"> </v>
      </c>
      <c r="BE4923" s="92">
        <f t="shared" si="305"/>
        <v>0</v>
      </c>
    </row>
    <row r="4924" spans="1:57" s="74" customFormat="1" ht="50.1" customHeight="1" x14ac:dyDescent="0.2">
      <c r="A4924" s="78"/>
      <c r="B4924" s="78"/>
      <c r="C4924" s="78"/>
      <c r="D4924" s="78"/>
      <c r="E4924" s="79" t="str">
        <f>+IF(C4924&lt;&gt;"",VLOOKUP(MID(C4924,18,5),NIVELES!$A$133:$B$213,2,0),"")</f>
        <v/>
      </c>
      <c r="F4924" s="80"/>
      <c r="G4924" s="81" t="str">
        <f>+IF(F4924&lt;&gt;"",VLOOKUP(F4924,NIVELES!$A$246:$C$464,3,0),"")</f>
        <v/>
      </c>
      <c r="H4924" s="82"/>
      <c r="I4924" s="78"/>
      <c r="J4924" s="78"/>
      <c r="K4924" s="78"/>
      <c r="L4924" s="78"/>
      <c r="M4924" s="78"/>
      <c r="N4924" s="78"/>
      <c r="O4924" s="78"/>
      <c r="P4924" s="82"/>
      <c r="Q4924" s="78"/>
      <c r="R4924" s="82"/>
      <c r="S4924" s="82"/>
      <c r="T4924" s="82"/>
      <c r="U4924" s="82"/>
      <c r="V4924" s="82"/>
      <c r="W4924" s="82"/>
      <c r="X4924" s="82"/>
      <c r="Y4924" s="82"/>
      <c r="Z4924" s="82"/>
      <c r="AA4924" s="82"/>
      <c r="AB4924" s="82"/>
      <c r="AC4924" s="82"/>
      <c r="AD4924" s="85" t="str">
        <f>IF(A4924&lt;&gt;"",IF(D4924="DIRECCIÓN_DE_TRANSFERENCIAS","280 0031",VLOOKUP(C4924,NIVELES!$A$14:$B$105,2,0)),"")</f>
        <v/>
      </c>
      <c r="AE4924" s="86"/>
      <c r="AF4924" s="86"/>
      <c r="AG4924" s="79" t="str">
        <f>+IF(AF4924&lt;&gt;"",VLOOKUP(AF4924,NIVELES!$A$666:$B$673,2,0),"")</f>
        <v/>
      </c>
      <c r="AH4924" s="78"/>
      <c r="AI4924" s="79" t="str">
        <f>IF(AH4924&lt;&gt;"",VLOOKUP(CONCATENATE(AG4924,AH4924),NIVELES!$B$676:$C$745,2,0),"")</f>
        <v/>
      </c>
      <c r="AJ4924" s="78"/>
      <c r="AK4924" s="79" t="str">
        <f>+IF(AJ4924&lt;&gt;"",VLOOKUP(AJ4924,NIVELES!$A$816:$B$892,2,0),"")</f>
        <v/>
      </c>
      <c r="AL4924" s="78"/>
      <c r="AM4924" s="78"/>
      <c r="AN4924" s="79" t="str">
        <f>IF(AM4924&lt;&gt;"",+VLOOKUP(AM4924,NIVELES!$A$1652:$B$2466,2,0),"")</f>
        <v/>
      </c>
      <c r="AO4924" s="87"/>
      <c r="AP4924" s="88"/>
      <c r="AQ4924" s="88"/>
      <c r="AR4924" s="88"/>
      <c r="AS4924" s="88"/>
      <c r="AT4924" s="88"/>
      <c r="AU4924" s="88"/>
      <c r="AV4924" s="88"/>
      <c r="AW4924" s="88"/>
      <c r="AX4924" s="88"/>
      <c r="AY4924" s="88"/>
      <c r="AZ4924" s="88"/>
      <c r="BA4924" s="88"/>
      <c r="BB4924" s="89">
        <f t="shared" si="303"/>
        <v>0</v>
      </c>
      <c r="BC4924" s="90" t="str">
        <f t="shared" si="302"/>
        <v xml:space="preserve"> </v>
      </c>
      <c r="BD4924" s="91" t="str">
        <f t="shared" si="304"/>
        <v xml:space="preserve"> </v>
      </c>
      <c r="BE4924" s="92">
        <f t="shared" si="305"/>
        <v>0</v>
      </c>
    </row>
    <row r="4925" spans="1:57" s="74" customFormat="1" ht="50.1" customHeight="1" x14ac:dyDescent="0.2">
      <c r="A4925" s="78"/>
      <c r="B4925" s="78"/>
      <c r="C4925" s="78"/>
      <c r="D4925" s="78"/>
      <c r="E4925" s="79" t="str">
        <f>+IF(C4925&lt;&gt;"",VLOOKUP(MID(C4925,18,5),NIVELES!$A$133:$B$213,2,0),"")</f>
        <v/>
      </c>
      <c r="F4925" s="80"/>
      <c r="G4925" s="81" t="str">
        <f>+IF(F4925&lt;&gt;"",VLOOKUP(F4925,NIVELES!$A$246:$C$464,3,0),"")</f>
        <v/>
      </c>
      <c r="H4925" s="82"/>
      <c r="I4925" s="78"/>
      <c r="J4925" s="78"/>
      <c r="K4925" s="78"/>
      <c r="L4925" s="78"/>
      <c r="M4925" s="78"/>
      <c r="N4925" s="78"/>
      <c r="O4925" s="78"/>
      <c r="P4925" s="82"/>
      <c r="Q4925" s="78"/>
      <c r="R4925" s="82"/>
      <c r="S4925" s="82"/>
      <c r="T4925" s="82"/>
      <c r="U4925" s="82"/>
      <c r="V4925" s="82"/>
      <c r="W4925" s="82"/>
      <c r="X4925" s="82"/>
      <c r="Y4925" s="82"/>
      <c r="Z4925" s="82"/>
      <c r="AA4925" s="82"/>
      <c r="AB4925" s="82"/>
      <c r="AC4925" s="82"/>
      <c r="AD4925" s="85" t="str">
        <f>IF(A4925&lt;&gt;"",IF(D4925="DIRECCIÓN_DE_TRANSFERENCIAS","280 0031",VLOOKUP(C4925,NIVELES!$A$14:$B$105,2,0)),"")</f>
        <v/>
      </c>
      <c r="AE4925" s="86"/>
      <c r="AF4925" s="86"/>
      <c r="AG4925" s="79" t="str">
        <f>+IF(AF4925&lt;&gt;"",VLOOKUP(AF4925,NIVELES!$A$666:$B$673,2,0),"")</f>
        <v/>
      </c>
      <c r="AH4925" s="78"/>
      <c r="AI4925" s="79" t="str">
        <f>IF(AH4925&lt;&gt;"",VLOOKUP(CONCATENATE(AG4925,AH4925),NIVELES!$B$676:$C$745,2,0),"")</f>
        <v/>
      </c>
      <c r="AJ4925" s="78"/>
      <c r="AK4925" s="79" t="str">
        <f>+IF(AJ4925&lt;&gt;"",VLOOKUP(AJ4925,NIVELES!$A$816:$B$892,2,0),"")</f>
        <v/>
      </c>
      <c r="AL4925" s="78"/>
      <c r="AM4925" s="78"/>
      <c r="AN4925" s="79" t="str">
        <f>IF(AM4925&lt;&gt;"",+VLOOKUP(AM4925,NIVELES!$A$1652:$B$2466,2,0),"")</f>
        <v/>
      </c>
      <c r="AO4925" s="87"/>
      <c r="AP4925" s="88"/>
      <c r="AQ4925" s="88"/>
      <c r="AR4925" s="88"/>
      <c r="AS4925" s="88"/>
      <c r="AT4925" s="88"/>
      <c r="AU4925" s="88"/>
      <c r="AV4925" s="88"/>
      <c r="AW4925" s="88"/>
      <c r="AX4925" s="88"/>
      <c r="AY4925" s="88"/>
      <c r="AZ4925" s="88"/>
      <c r="BA4925" s="88"/>
      <c r="BB4925" s="89">
        <f t="shared" si="303"/>
        <v>0</v>
      </c>
      <c r="BC4925" s="90" t="str">
        <f t="shared" si="302"/>
        <v xml:space="preserve"> </v>
      </c>
      <c r="BD4925" s="91" t="str">
        <f t="shared" si="304"/>
        <v xml:space="preserve"> </v>
      </c>
      <c r="BE4925" s="92">
        <f t="shared" si="305"/>
        <v>0</v>
      </c>
    </row>
    <row r="4926" spans="1:57" s="74" customFormat="1" ht="50.1" customHeight="1" x14ac:dyDescent="0.2">
      <c r="A4926" s="78"/>
      <c r="B4926" s="78"/>
      <c r="C4926" s="78"/>
      <c r="D4926" s="78"/>
      <c r="E4926" s="79" t="str">
        <f>+IF(C4926&lt;&gt;"",VLOOKUP(MID(C4926,18,5),NIVELES!$A$133:$B$213,2,0),"")</f>
        <v/>
      </c>
      <c r="F4926" s="80"/>
      <c r="G4926" s="81" t="str">
        <f>+IF(F4926&lt;&gt;"",VLOOKUP(F4926,NIVELES!$A$246:$C$464,3,0),"")</f>
        <v/>
      </c>
      <c r="H4926" s="82"/>
      <c r="I4926" s="78"/>
      <c r="J4926" s="78"/>
      <c r="K4926" s="78"/>
      <c r="L4926" s="78"/>
      <c r="M4926" s="78"/>
      <c r="N4926" s="78"/>
      <c r="O4926" s="78"/>
      <c r="P4926" s="82"/>
      <c r="Q4926" s="78"/>
      <c r="R4926" s="82"/>
      <c r="S4926" s="82"/>
      <c r="T4926" s="82"/>
      <c r="U4926" s="82"/>
      <c r="V4926" s="82"/>
      <c r="W4926" s="82"/>
      <c r="X4926" s="82"/>
      <c r="Y4926" s="82"/>
      <c r="Z4926" s="82"/>
      <c r="AA4926" s="82"/>
      <c r="AB4926" s="82"/>
      <c r="AC4926" s="82"/>
      <c r="AD4926" s="85" t="str">
        <f>IF(A4926&lt;&gt;"",IF(D4926="DIRECCIÓN_DE_TRANSFERENCIAS","280 0031",VLOOKUP(C4926,NIVELES!$A$14:$B$105,2,0)),"")</f>
        <v/>
      </c>
      <c r="AE4926" s="86"/>
      <c r="AF4926" s="86"/>
      <c r="AG4926" s="79" t="str">
        <f>+IF(AF4926&lt;&gt;"",VLOOKUP(AF4926,NIVELES!$A$666:$B$673,2,0),"")</f>
        <v/>
      </c>
      <c r="AH4926" s="78"/>
      <c r="AI4926" s="79" t="str">
        <f>IF(AH4926&lt;&gt;"",VLOOKUP(CONCATENATE(AG4926,AH4926),NIVELES!$B$676:$C$745,2,0),"")</f>
        <v/>
      </c>
      <c r="AJ4926" s="78"/>
      <c r="AK4926" s="79" t="str">
        <f>+IF(AJ4926&lt;&gt;"",VLOOKUP(AJ4926,NIVELES!$A$816:$B$892,2,0),"")</f>
        <v/>
      </c>
      <c r="AL4926" s="78"/>
      <c r="AM4926" s="78"/>
      <c r="AN4926" s="79" t="str">
        <f>IF(AM4926&lt;&gt;"",+VLOOKUP(AM4926,NIVELES!$A$1652:$B$2466,2,0),"")</f>
        <v/>
      </c>
      <c r="AO4926" s="87"/>
      <c r="AP4926" s="88"/>
      <c r="AQ4926" s="88"/>
      <c r="AR4926" s="88"/>
      <c r="AS4926" s="88"/>
      <c r="AT4926" s="88"/>
      <c r="AU4926" s="88"/>
      <c r="AV4926" s="88"/>
      <c r="AW4926" s="88"/>
      <c r="AX4926" s="88"/>
      <c r="AY4926" s="88"/>
      <c r="AZ4926" s="88"/>
      <c r="BA4926" s="88"/>
      <c r="BB4926" s="89">
        <f t="shared" si="303"/>
        <v>0</v>
      </c>
      <c r="BC4926" s="90" t="str">
        <f t="shared" si="302"/>
        <v xml:space="preserve"> </v>
      </c>
      <c r="BD4926" s="91" t="str">
        <f t="shared" si="304"/>
        <v xml:space="preserve"> </v>
      </c>
      <c r="BE4926" s="92">
        <f t="shared" si="305"/>
        <v>0</v>
      </c>
    </row>
    <row r="4927" spans="1:57" s="74" customFormat="1" ht="50.1" customHeight="1" x14ac:dyDescent="0.2">
      <c r="A4927" s="78"/>
      <c r="B4927" s="78"/>
      <c r="C4927" s="78"/>
      <c r="D4927" s="78"/>
      <c r="E4927" s="79" t="str">
        <f>+IF(C4927&lt;&gt;"",VLOOKUP(MID(C4927,18,5),NIVELES!$A$133:$B$213,2,0),"")</f>
        <v/>
      </c>
      <c r="F4927" s="80"/>
      <c r="G4927" s="81" t="str">
        <f>+IF(F4927&lt;&gt;"",VLOOKUP(F4927,NIVELES!$A$246:$C$464,3,0),"")</f>
        <v/>
      </c>
      <c r="H4927" s="82"/>
      <c r="I4927" s="78"/>
      <c r="J4927" s="78"/>
      <c r="K4927" s="78"/>
      <c r="L4927" s="78"/>
      <c r="M4927" s="78"/>
      <c r="N4927" s="78"/>
      <c r="O4927" s="78"/>
      <c r="P4927" s="82"/>
      <c r="Q4927" s="78"/>
      <c r="R4927" s="82"/>
      <c r="S4927" s="82"/>
      <c r="T4927" s="82"/>
      <c r="U4927" s="82"/>
      <c r="V4927" s="82"/>
      <c r="W4927" s="82"/>
      <c r="X4927" s="82"/>
      <c r="Y4927" s="82"/>
      <c r="Z4927" s="82"/>
      <c r="AA4927" s="82"/>
      <c r="AB4927" s="82"/>
      <c r="AC4927" s="82"/>
      <c r="AD4927" s="85" t="str">
        <f>IF(A4927&lt;&gt;"",IF(D4927="DIRECCIÓN_DE_TRANSFERENCIAS","280 0031",VLOOKUP(C4927,NIVELES!$A$14:$B$105,2,0)),"")</f>
        <v/>
      </c>
      <c r="AE4927" s="86"/>
      <c r="AF4927" s="86"/>
      <c r="AG4927" s="79" t="str">
        <f>+IF(AF4927&lt;&gt;"",VLOOKUP(AF4927,NIVELES!$A$666:$B$673,2,0),"")</f>
        <v/>
      </c>
      <c r="AH4927" s="78"/>
      <c r="AI4927" s="79" t="str">
        <f>IF(AH4927&lt;&gt;"",VLOOKUP(CONCATENATE(AG4927,AH4927),NIVELES!$B$676:$C$745,2,0),"")</f>
        <v/>
      </c>
      <c r="AJ4927" s="78"/>
      <c r="AK4927" s="79" t="str">
        <f>+IF(AJ4927&lt;&gt;"",VLOOKUP(AJ4927,NIVELES!$A$816:$B$892,2,0),"")</f>
        <v/>
      </c>
      <c r="AL4927" s="78"/>
      <c r="AM4927" s="78"/>
      <c r="AN4927" s="79" t="str">
        <f>IF(AM4927&lt;&gt;"",+VLOOKUP(AM4927,NIVELES!$A$1652:$B$2466,2,0),"")</f>
        <v/>
      </c>
      <c r="AO4927" s="87"/>
      <c r="AP4927" s="88"/>
      <c r="AQ4927" s="88"/>
      <c r="AR4927" s="88"/>
      <c r="AS4927" s="88"/>
      <c r="AT4927" s="88"/>
      <c r="AU4927" s="88"/>
      <c r="AV4927" s="88"/>
      <c r="AW4927" s="88"/>
      <c r="AX4927" s="88"/>
      <c r="AY4927" s="88"/>
      <c r="AZ4927" s="88"/>
      <c r="BA4927" s="88"/>
      <c r="BB4927" s="89">
        <f t="shared" si="303"/>
        <v>0</v>
      </c>
      <c r="BC4927" s="90" t="str">
        <f t="shared" si="302"/>
        <v xml:space="preserve"> </v>
      </c>
      <c r="BD4927" s="91" t="str">
        <f t="shared" si="304"/>
        <v xml:space="preserve"> </v>
      </c>
      <c r="BE4927" s="92">
        <f t="shared" si="305"/>
        <v>0</v>
      </c>
    </row>
    <row r="4928" spans="1:57" s="74" customFormat="1" ht="50.1" customHeight="1" x14ac:dyDescent="0.2">
      <c r="A4928" s="78"/>
      <c r="B4928" s="78"/>
      <c r="C4928" s="78"/>
      <c r="D4928" s="78"/>
      <c r="E4928" s="79" t="str">
        <f>+IF(C4928&lt;&gt;"",VLOOKUP(MID(C4928,18,5),NIVELES!$A$133:$B$213,2,0),"")</f>
        <v/>
      </c>
      <c r="F4928" s="80"/>
      <c r="G4928" s="81" t="str">
        <f>+IF(F4928&lt;&gt;"",VLOOKUP(F4928,NIVELES!$A$246:$C$464,3,0),"")</f>
        <v/>
      </c>
      <c r="H4928" s="82"/>
      <c r="I4928" s="78"/>
      <c r="J4928" s="78"/>
      <c r="K4928" s="78"/>
      <c r="L4928" s="78"/>
      <c r="M4928" s="78"/>
      <c r="N4928" s="78"/>
      <c r="O4928" s="78"/>
      <c r="P4928" s="82"/>
      <c r="Q4928" s="78"/>
      <c r="R4928" s="82"/>
      <c r="S4928" s="82"/>
      <c r="T4928" s="82"/>
      <c r="U4928" s="82"/>
      <c r="V4928" s="82"/>
      <c r="W4928" s="82"/>
      <c r="X4928" s="82"/>
      <c r="Y4928" s="82"/>
      <c r="Z4928" s="82"/>
      <c r="AA4928" s="82"/>
      <c r="AB4928" s="82"/>
      <c r="AC4928" s="82"/>
      <c r="AD4928" s="85" t="str">
        <f>IF(A4928&lt;&gt;"",IF(D4928="DIRECCIÓN_DE_TRANSFERENCIAS","280 0031",VLOOKUP(C4928,NIVELES!$A$14:$B$105,2,0)),"")</f>
        <v/>
      </c>
      <c r="AE4928" s="86"/>
      <c r="AF4928" s="86"/>
      <c r="AG4928" s="79" t="str">
        <f>+IF(AF4928&lt;&gt;"",VLOOKUP(AF4928,NIVELES!$A$666:$B$673,2,0),"")</f>
        <v/>
      </c>
      <c r="AH4928" s="78"/>
      <c r="AI4928" s="79" t="str">
        <f>IF(AH4928&lt;&gt;"",VLOOKUP(CONCATENATE(AG4928,AH4928),NIVELES!$B$676:$C$745,2,0),"")</f>
        <v/>
      </c>
      <c r="AJ4928" s="78"/>
      <c r="AK4928" s="79" t="str">
        <f>+IF(AJ4928&lt;&gt;"",VLOOKUP(AJ4928,NIVELES!$A$816:$B$892,2,0),"")</f>
        <v/>
      </c>
      <c r="AL4928" s="78"/>
      <c r="AM4928" s="78"/>
      <c r="AN4928" s="79" t="str">
        <f>IF(AM4928&lt;&gt;"",+VLOOKUP(AM4928,NIVELES!$A$1652:$B$2466,2,0),"")</f>
        <v/>
      </c>
      <c r="AO4928" s="87"/>
      <c r="AP4928" s="88"/>
      <c r="AQ4928" s="88"/>
      <c r="AR4928" s="88"/>
      <c r="AS4928" s="88"/>
      <c r="AT4928" s="88"/>
      <c r="AU4928" s="88"/>
      <c r="AV4928" s="88"/>
      <c r="AW4928" s="88"/>
      <c r="AX4928" s="88"/>
      <c r="AY4928" s="88"/>
      <c r="AZ4928" s="88"/>
      <c r="BA4928" s="88"/>
      <c r="BB4928" s="89">
        <f t="shared" si="303"/>
        <v>0</v>
      </c>
      <c r="BC4928" s="90" t="str">
        <f t="shared" si="302"/>
        <v xml:space="preserve"> </v>
      </c>
      <c r="BD4928" s="91" t="str">
        <f t="shared" si="304"/>
        <v xml:space="preserve"> </v>
      </c>
      <c r="BE4928" s="92">
        <f t="shared" si="305"/>
        <v>0</v>
      </c>
    </row>
    <row r="4929" spans="1:57" s="74" customFormat="1" ht="50.1" customHeight="1" x14ac:dyDescent="0.2">
      <c r="A4929" s="78"/>
      <c r="B4929" s="78"/>
      <c r="C4929" s="78"/>
      <c r="D4929" s="78"/>
      <c r="E4929" s="79" t="str">
        <f>+IF(C4929&lt;&gt;"",VLOOKUP(MID(C4929,18,5),NIVELES!$A$133:$B$213,2,0),"")</f>
        <v/>
      </c>
      <c r="F4929" s="80"/>
      <c r="G4929" s="81" t="str">
        <f>+IF(F4929&lt;&gt;"",VLOOKUP(F4929,NIVELES!$A$246:$C$464,3,0),"")</f>
        <v/>
      </c>
      <c r="H4929" s="82"/>
      <c r="I4929" s="78"/>
      <c r="J4929" s="78"/>
      <c r="K4929" s="78"/>
      <c r="L4929" s="78"/>
      <c r="M4929" s="78"/>
      <c r="N4929" s="78"/>
      <c r="O4929" s="78"/>
      <c r="P4929" s="82"/>
      <c r="Q4929" s="78"/>
      <c r="R4929" s="82"/>
      <c r="S4929" s="82"/>
      <c r="T4929" s="82"/>
      <c r="U4929" s="82"/>
      <c r="V4929" s="82"/>
      <c r="W4929" s="82"/>
      <c r="X4929" s="82"/>
      <c r="Y4929" s="82"/>
      <c r="Z4929" s="82"/>
      <c r="AA4929" s="82"/>
      <c r="AB4929" s="82"/>
      <c r="AC4929" s="82"/>
      <c r="AD4929" s="85" t="str">
        <f>IF(A4929&lt;&gt;"",IF(D4929="DIRECCIÓN_DE_TRANSFERENCIAS","280 0031",VLOOKUP(C4929,NIVELES!$A$14:$B$105,2,0)),"")</f>
        <v/>
      </c>
      <c r="AE4929" s="86"/>
      <c r="AF4929" s="86"/>
      <c r="AG4929" s="79" t="str">
        <f>+IF(AF4929&lt;&gt;"",VLOOKUP(AF4929,NIVELES!$A$666:$B$673,2,0),"")</f>
        <v/>
      </c>
      <c r="AH4929" s="78"/>
      <c r="AI4929" s="79" t="str">
        <f>IF(AH4929&lt;&gt;"",VLOOKUP(CONCATENATE(AG4929,AH4929),NIVELES!$B$676:$C$745,2,0),"")</f>
        <v/>
      </c>
      <c r="AJ4929" s="78"/>
      <c r="AK4929" s="79" t="str">
        <f>+IF(AJ4929&lt;&gt;"",VLOOKUP(AJ4929,NIVELES!$A$816:$B$892,2,0),"")</f>
        <v/>
      </c>
      <c r="AL4929" s="78"/>
      <c r="AM4929" s="78"/>
      <c r="AN4929" s="79" t="str">
        <f>IF(AM4929&lt;&gt;"",+VLOOKUP(AM4929,NIVELES!$A$1652:$B$2466,2,0),"")</f>
        <v/>
      </c>
      <c r="AO4929" s="87"/>
      <c r="AP4929" s="88"/>
      <c r="AQ4929" s="88"/>
      <c r="AR4929" s="88"/>
      <c r="AS4929" s="88"/>
      <c r="AT4929" s="88"/>
      <c r="AU4929" s="88"/>
      <c r="AV4929" s="88"/>
      <c r="AW4929" s="88"/>
      <c r="AX4929" s="88"/>
      <c r="AY4929" s="88"/>
      <c r="AZ4929" s="88"/>
      <c r="BA4929" s="88"/>
      <c r="BB4929" s="89">
        <f t="shared" si="303"/>
        <v>0</v>
      </c>
      <c r="BC4929" s="90" t="str">
        <f t="shared" si="302"/>
        <v xml:space="preserve"> </v>
      </c>
      <c r="BD4929" s="91" t="str">
        <f t="shared" si="304"/>
        <v xml:space="preserve"> </v>
      </c>
      <c r="BE4929" s="92">
        <f t="shared" si="305"/>
        <v>0</v>
      </c>
    </row>
    <row r="4930" spans="1:57" s="74" customFormat="1" ht="50.1" customHeight="1" x14ac:dyDescent="0.2">
      <c r="A4930" s="78"/>
      <c r="B4930" s="78"/>
      <c r="C4930" s="78"/>
      <c r="D4930" s="78"/>
      <c r="E4930" s="79" t="str">
        <f>+IF(C4930&lt;&gt;"",VLOOKUP(MID(C4930,18,5),NIVELES!$A$133:$B$213,2,0),"")</f>
        <v/>
      </c>
      <c r="F4930" s="80"/>
      <c r="G4930" s="81" t="str">
        <f>+IF(F4930&lt;&gt;"",VLOOKUP(F4930,NIVELES!$A$246:$C$464,3,0),"")</f>
        <v/>
      </c>
      <c r="H4930" s="82"/>
      <c r="I4930" s="78"/>
      <c r="J4930" s="78"/>
      <c r="K4930" s="78"/>
      <c r="L4930" s="78"/>
      <c r="M4930" s="78"/>
      <c r="N4930" s="78"/>
      <c r="O4930" s="78"/>
      <c r="P4930" s="82"/>
      <c r="Q4930" s="78"/>
      <c r="R4930" s="82"/>
      <c r="S4930" s="82"/>
      <c r="T4930" s="82"/>
      <c r="U4930" s="82"/>
      <c r="V4930" s="82"/>
      <c r="W4930" s="82"/>
      <c r="X4930" s="82"/>
      <c r="Y4930" s="82"/>
      <c r="Z4930" s="82"/>
      <c r="AA4930" s="82"/>
      <c r="AB4930" s="82"/>
      <c r="AC4930" s="82"/>
      <c r="AD4930" s="85" t="str">
        <f>IF(A4930&lt;&gt;"",IF(D4930="DIRECCIÓN_DE_TRANSFERENCIAS","280 0031",VLOOKUP(C4930,NIVELES!$A$14:$B$105,2,0)),"")</f>
        <v/>
      </c>
      <c r="AE4930" s="86"/>
      <c r="AF4930" s="86"/>
      <c r="AG4930" s="79" t="str">
        <f>+IF(AF4930&lt;&gt;"",VLOOKUP(AF4930,NIVELES!$A$666:$B$673,2,0),"")</f>
        <v/>
      </c>
      <c r="AH4930" s="78"/>
      <c r="AI4930" s="79" t="str">
        <f>IF(AH4930&lt;&gt;"",VLOOKUP(CONCATENATE(AG4930,AH4930),NIVELES!$B$676:$C$745,2,0),"")</f>
        <v/>
      </c>
      <c r="AJ4930" s="78"/>
      <c r="AK4930" s="79" t="str">
        <f>+IF(AJ4930&lt;&gt;"",VLOOKUP(AJ4930,NIVELES!$A$816:$B$892,2,0),"")</f>
        <v/>
      </c>
      <c r="AL4930" s="78"/>
      <c r="AM4930" s="78"/>
      <c r="AN4930" s="79" t="str">
        <f>IF(AM4930&lt;&gt;"",+VLOOKUP(AM4930,NIVELES!$A$1652:$B$2466,2,0),"")</f>
        <v/>
      </c>
      <c r="AO4930" s="87"/>
      <c r="AP4930" s="88"/>
      <c r="AQ4930" s="88"/>
      <c r="AR4930" s="88"/>
      <c r="AS4930" s="88"/>
      <c r="AT4930" s="88"/>
      <c r="AU4930" s="88"/>
      <c r="AV4930" s="88"/>
      <c r="AW4930" s="88"/>
      <c r="AX4930" s="88"/>
      <c r="AY4930" s="88"/>
      <c r="AZ4930" s="88"/>
      <c r="BA4930" s="88"/>
      <c r="BB4930" s="89">
        <f t="shared" si="303"/>
        <v>0</v>
      </c>
      <c r="BC4930" s="90" t="str">
        <f t="shared" si="302"/>
        <v xml:space="preserve"> </v>
      </c>
      <c r="BD4930" s="91" t="str">
        <f t="shared" si="304"/>
        <v xml:space="preserve"> </v>
      </c>
      <c r="BE4930" s="92">
        <f t="shared" si="305"/>
        <v>0</v>
      </c>
    </row>
    <row r="4931" spans="1:57" s="74" customFormat="1" ht="50.1" customHeight="1" x14ac:dyDescent="0.2">
      <c r="A4931" s="78"/>
      <c r="B4931" s="78"/>
      <c r="C4931" s="78"/>
      <c r="D4931" s="78"/>
      <c r="E4931" s="79" t="str">
        <f>+IF(C4931&lt;&gt;"",VLOOKUP(MID(C4931,18,5),NIVELES!$A$133:$B$213,2,0),"")</f>
        <v/>
      </c>
      <c r="F4931" s="80"/>
      <c r="G4931" s="81" t="str">
        <f>+IF(F4931&lt;&gt;"",VLOOKUP(F4931,NIVELES!$A$246:$C$464,3,0),"")</f>
        <v/>
      </c>
      <c r="H4931" s="82"/>
      <c r="I4931" s="78"/>
      <c r="J4931" s="78"/>
      <c r="K4931" s="78"/>
      <c r="L4931" s="78"/>
      <c r="M4931" s="78"/>
      <c r="N4931" s="78"/>
      <c r="O4931" s="78"/>
      <c r="P4931" s="82"/>
      <c r="Q4931" s="78"/>
      <c r="R4931" s="82"/>
      <c r="S4931" s="82"/>
      <c r="T4931" s="82"/>
      <c r="U4931" s="82"/>
      <c r="V4931" s="82"/>
      <c r="W4931" s="82"/>
      <c r="X4931" s="82"/>
      <c r="Y4931" s="82"/>
      <c r="Z4931" s="82"/>
      <c r="AA4931" s="82"/>
      <c r="AB4931" s="82"/>
      <c r="AC4931" s="82"/>
      <c r="AD4931" s="85" t="str">
        <f>IF(A4931&lt;&gt;"",IF(D4931="DIRECCIÓN_DE_TRANSFERENCIAS","280 0031",VLOOKUP(C4931,NIVELES!$A$14:$B$105,2,0)),"")</f>
        <v/>
      </c>
      <c r="AE4931" s="86"/>
      <c r="AF4931" s="86"/>
      <c r="AG4931" s="79" t="str">
        <f>+IF(AF4931&lt;&gt;"",VLOOKUP(AF4931,NIVELES!$A$666:$B$673,2,0),"")</f>
        <v/>
      </c>
      <c r="AH4931" s="78"/>
      <c r="AI4931" s="79" t="str">
        <f>IF(AH4931&lt;&gt;"",VLOOKUP(CONCATENATE(AG4931,AH4931),NIVELES!$B$676:$C$745,2,0),"")</f>
        <v/>
      </c>
      <c r="AJ4931" s="78"/>
      <c r="AK4931" s="79" t="str">
        <f>+IF(AJ4931&lt;&gt;"",VLOOKUP(AJ4931,NIVELES!$A$816:$B$892,2,0),"")</f>
        <v/>
      </c>
      <c r="AL4931" s="78"/>
      <c r="AM4931" s="78"/>
      <c r="AN4931" s="79" t="str">
        <f>IF(AM4931&lt;&gt;"",+VLOOKUP(AM4931,NIVELES!$A$1652:$B$2466,2,0),"")</f>
        <v/>
      </c>
      <c r="AO4931" s="87"/>
      <c r="AP4931" s="88"/>
      <c r="AQ4931" s="88"/>
      <c r="AR4931" s="88"/>
      <c r="AS4931" s="88"/>
      <c r="AT4931" s="88"/>
      <c r="AU4931" s="88"/>
      <c r="AV4931" s="88"/>
      <c r="AW4931" s="88"/>
      <c r="AX4931" s="88"/>
      <c r="AY4931" s="88"/>
      <c r="AZ4931" s="88"/>
      <c r="BA4931" s="88"/>
      <c r="BB4931" s="89">
        <f t="shared" si="303"/>
        <v>0</v>
      </c>
      <c r="BC4931" s="90" t="str">
        <f t="shared" si="302"/>
        <v xml:space="preserve"> </v>
      </c>
      <c r="BD4931" s="91" t="str">
        <f t="shared" si="304"/>
        <v xml:space="preserve"> </v>
      </c>
      <c r="BE4931" s="92">
        <f t="shared" si="305"/>
        <v>0</v>
      </c>
    </row>
    <row r="4932" spans="1:57" s="74" customFormat="1" ht="50.1" customHeight="1" x14ac:dyDescent="0.2">
      <c r="A4932" s="78"/>
      <c r="B4932" s="78"/>
      <c r="C4932" s="78"/>
      <c r="D4932" s="78"/>
      <c r="E4932" s="79" t="str">
        <f>+IF(C4932&lt;&gt;"",VLOOKUP(MID(C4932,18,5),NIVELES!$A$133:$B$213,2,0),"")</f>
        <v/>
      </c>
      <c r="F4932" s="80"/>
      <c r="G4932" s="81" t="str">
        <f>+IF(F4932&lt;&gt;"",VLOOKUP(F4932,NIVELES!$A$246:$C$464,3,0),"")</f>
        <v/>
      </c>
      <c r="H4932" s="82"/>
      <c r="I4932" s="78"/>
      <c r="J4932" s="78"/>
      <c r="K4932" s="78"/>
      <c r="L4932" s="78"/>
      <c r="M4932" s="78"/>
      <c r="N4932" s="78"/>
      <c r="O4932" s="78"/>
      <c r="P4932" s="82"/>
      <c r="Q4932" s="78"/>
      <c r="R4932" s="82"/>
      <c r="S4932" s="82"/>
      <c r="T4932" s="82"/>
      <c r="U4932" s="82"/>
      <c r="V4932" s="82"/>
      <c r="W4932" s="82"/>
      <c r="X4932" s="82"/>
      <c r="Y4932" s="82"/>
      <c r="Z4932" s="82"/>
      <c r="AA4932" s="82"/>
      <c r="AB4932" s="82"/>
      <c r="AC4932" s="82"/>
      <c r="AD4932" s="85" t="str">
        <f>IF(A4932&lt;&gt;"",IF(D4932="DIRECCIÓN_DE_TRANSFERENCIAS","280 0031",VLOOKUP(C4932,NIVELES!$A$14:$B$105,2,0)),"")</f>
        <v/>
      </c>
      <c r="AE4932" s="86"/>
      <c r="AF4932" s="86"/>
      <c r="AG4932" s="79" t="str">
        <f>+IF(AF4932&lt;&gt;"",VLOOKUP(AF4932,NIVELES!$A$666:$B$673,2,0),"")</f>
        <v/>
      </c>
      <c r="AH4932" s="78"/>
      <c r="AI4932" s="79" t="str">
        <f>IF(AH4932&lt;&gt;"",VLOOKUP(CONCATENATE(AG4932,AH4932),NIVELES!$B$676:$C$745,2,0),"")</f>
        <v/>
      </c>
      <c r="AJ4932" s="78"/>
      <c r="AK4932" s="79" t="str">
        <f>+IF(AJ4932&lt;&gt;"",VLOOKUP(AJ4932,NIVELES!$A$816:$B$892,2,0),"")</f>
        <v/>
      </c>
      <c r="AL4932" s="78"/>
      <c r="AM4932" s="78"/>
      <c r="AN4932" s="79" t="str">
        <f>IF(AM4932&lt;&gt;"",+VLOOKUP(AM4932,NIVELES!$A$1652:$B$2466,2,0),"")</f>
        <v/>
      </c>
      <c r="AO4932" s="87"/>
      <c r="AP4932" s="88"/>
      <c r="AQ4932" s="88"/>
      <c r="AR4932" s="88"/>
      <c r="AS4932" s="88"/>
      <c r="AT4932" s="88"/>
      <c r="AU4932" s="88"/>
      <c r="AV4932" s="88"/>
      <c r="AW4932" s="88"/>
      <c r="AX4932" s="88"/>
      <c r="AY4932" s="88"/>
      <c r="AZ4932" s="88"/>
      <c r="BA4932" s="88"/>
      <c r="BB4932" s="89">
        <f t="shared" si="303"/>
        <v>0</v>
      </c>
      <c r="BC4932" s="90" t="str">
        <f t="shared" si="302"/>
        <v xml:space="preserve"> </v>
      </c>
      <c r="BD4932" s="91" t="str">
        <f t="shared" si="304"/>
        <v xml:space="preserve"> </v>
      </c>
      <c r="BE4932" s="92">
        <f t="shared" si="305"/>
        <v>0</v>
      </c>
    </row>
    <row r="4933" spans="1:57" s="74" customFormat="1" ht="50.1" customHeight="1" x14ac:dyDescent="0.2">
      <c r="A4933" s="78"/>
      <c r="B4933" s="78"/>
      <c r="C4933" s="78"/>
      <c r="D4933" s="78"/>
      <c r="E4933" s="79" t="str">
        <f>+IF(C4933&lt;&gt;"",VLOOKUP(MID(C4933,18,5),NIVELES!$A$133:$B$213,2,0),"")</f>
        <v/>
      </c>
      <c r="F4933" s="80"/>
      <c r="G4933" s="81" t="str">
        <f>+IF(F4933&lt;&gt;"",VLOOKUP(F4933,NIVELES!$A$246:$C$464,3,0),"")</f>
        <v/>
      </c>
      <c r="H4933" s="82"/>
      <c r="I4933" s="78"/>
      <c r="J4933" s="78"/>
      <c r="K4933" s="78"/>
      <c r="L4933" s="78"/>
      <c r="M4933" s="78"/>
      <c r="N4933" s="78"/>
      <c r="O4933" s="78"/>
      <c r="P4933" s="82"/>
      <c r="Q4933" s="78"/>
      <c r="R4933" s="82"/>
      <c r="S4933" s="82"/>
      <c r="T4933" s="82"/>
      <c r="U4933" s="82"/>
      <c r="V4933" s="82"/>
      <c r="W4933" s="82"/>
      <c r="X4933" s="82"/>
      <c r="Y4933" s="82"/>
      <c r="Z4933" s="82"/>
      <c r="AA4933" s="82"/>
      <c r="AB4933" s="82"/>
      <c r="AC4933" s="82"/>
      <c r="AD4933" s="85" t="str">
        <f>IF(A4933&lt;&gt;"",IF(D4933="DIRECCIÓN_DE_TRANSFERENCIAS","280 0031",VLOOKUP(C4933,NIVELES!$A$14:$B$105,2,0)),"")</f>
        <v/>
      </c>
      <c r="AE4933" s="86"/>
      <c r="AF4933" s="86"/>
      <c r="AG4933" s="79" t="str">
        <f>+IF(AF4933&lt;&gt;"",VLOOKUP(AF4933,NIVELES!$A$666:$B$673,2,0),"")</f>
        <v/>
      </c>
      <c r="AH4933" s="78"/>
      <c r="AI4933" s="79" t="str">
        <f>IF(AH4933&lt;&gt;"",VLOOKUP(CONCATENATE(AG4933,AH4933),NIVELES!$B$676:$C$745,2,0),"")</f>
        <v/>
      </c>
      <c r="AJ4933" s="78"/>
      <c r="AK4933" s="79" t="str">
        <f>+IF(AJ4933&lt;&gt;"",VLOOKUP(AJ4933,NIVELES!$A$816:$B$892,2,0),"")</f>
        <v/>
      </c>
      <c r="AL4933" s="78"/>
      <c r="AM4933" s="78"/>
      <c r="AN4933" s="79" t="str">
        <f>IF(AM4933&lt;&gt;"",+VLOOKUP(AM4933,NIVELES!$A$1652:$B$2466,2,0),"")</f>
        <v/>
      </c>
      <c r="AO4933" s="87"/>
      <c r="AP4933" s="88"/>
      <c r="AQ4933" s="88"/>
      <c r="AR4933" s="88"/>
      <c r="AS4933" s="88"/>
      <c r="AT4933" s="88"/>
      <c r="AU4933" s="88"/>
      <c r="AV4933" s="88"/>
      <c r="AW4933" s="88"/>
      <c r="AX4933" s="88"/>
      <c r="AY4933" s="88"/>
      <c r="AZ4933" s="88"/>
      <c r="BA4933" s="88"/>
      <c r="BB4933" s="89">
        <f t="shared" si="303"/>
        <v>0</v>
      </c>
      <c r="BC4933" s="90" t="str">
        <f t="shared" si="302"/>
        <v xml:space="preserve"> </v>
      </c>
      <c r="BD4933" s="91" t="str">
        <f t="shared" si="304"/>
        <v xml:space="preserve"> </v>
      </c>
      <c r="BE4933" s="92">
        <f t="shared" si="305"/>
        <v>0</v>
      </c>
    </row>
    <row r="4934" spans="1:57" s="74" customFormat="1" ht="50.1" customHeight="1" x14ac:dyDescent="0.2">
      <c r="A4934" s="78"/>
      <c r="B4934" s="78"/>
      <c r="C4934" s="78"/>
      <c r="D4934" s="78"/>
      <c r="E4934" s="79" t="str">
        <f>+IF(C4934&lt;&gt;"",VLOOKUP(MID(C4934,18,5),NIVELES!$A$133:$B$213,2,0),"")</f>
        <v/>
      </c>
      <c r="F4934" s="80"/>
      <c r="G4934" s="81" t="str">
        <f>+IF(F4934&lt;&gt;"",VLOOKUP(F4934,NIVELES!$A$246:$C$464,3,0),"")</f>
        <v/>
      </c>
      <c r="H4934" s="82"/>
      <c r="I4934" s="78"/>
      <c r="J4934" s="78"/>
      <c r="K4934" s="78"/>
      <c r="L4934" s="78"/>
      <c r="M4934" s="78"/>
      <c r="N4934" s="78"/>
      <c r="O4934" s="78"/>
      <c r="P4934" s="82"/>
      <c r="Q4934" s="78"/>
      <c r="R4934" s="82"/>
      <c r="S4934" s="82"/>
      <c r="T4934" s="82"/>
      <c r="U4934" s="82"/>
      <c r="V4934" s="82"/>
      <c r="W4934" s="82"/>
      <c r="X4934" s="82"/>
      <c r="Y4934" s="82"/>
      <c r="Z4934" s="82"/>
      <c r="AA4934" s="82"/>
      <c r="AB4934" s="82"/>
      <c r="AC4934" s="82"/>
      <c r="AD4934" s="85" t="str">
        <f>IF(A4934&lt;&gt;"",IF(D4934="DIRECCIÓN_DE_TRANSFERENCIAS","280 0031",VLOOKUP(C4934,NIVELES!$A$14:$B$105,2,0)),"")</f>
        <v/>
      </c>
      <c r="AE4934" s="86"/>
      <c r="AF4934" s="86"/>
      <c r="AG4934" s="79" t="str">
        <f>+IF(AF4934&lt;&gt;"",VLOOKUP(AF4934,NIVELES!$A$666:$B$673,2,0),"")</f>
        <v/>
      </c>
      <c r="AH4934" s="78"/>
      <c r="AI4934" s="79" t="str">
        <f>IF(AH4934&lt;&gt;"",VLOOKUP(CONCATENATE(AG4934,AH4934),NIVELES!$B$676:$C$745,2,0),"")</f>
        <v/>
      </c>
      <c r="AJ4934" s="78"/>
      <c r="AK4934" s="79" t="str">
        <f>+IF(AJ4934&lt;&gt;"",VLOOKUP(AJ4934,NIVELES!$A$816:$B$892,2,0),"")</f>
        <v/>
      </c>
      <c r="AL4934" s="78"/>
      <c r="AM4934" s="78"/>
      <c r="AN4934" s="79" t="str">
        <f>IF(AM4934&lt;&gt;"",+VLOOKUP(AM4934,NIVELES!$A$1652:$B$2466,2,0),"")</f>
        <v/>
      </c>
      <c r="AO4934" s="87"/>
      <c r="AP4934" s="88"/>
      <c r="AQ4934" s="88"/>
      <c r="AR4934" s="88"/>
      <c r="AS4934" s="88"/>
      <c r="AT4934" s="88"/>
      <c r="AU4934" s="88"/>
      <c r="AV4934" s="88"/>
      <c r="AW4934" s="88"/>
      <c r="AX4934" s="88"/>
      <c r="AY4934" s="88"/>
      <c r="AZ4934" s="88"/>
      <c r="BA4934" s="88"/>
      <c r="BB4934" s="89">
        <f t="shared" si="303"/>
        <v>0</v>
      </c>
      <c r="BC4934" s="90" t="str">
        <f t="shared" si="302"/>
        <v xml:space="preserve"> </v>
      </c>
      <c r="BD4934" s="91" t="str">
        <f t="shared" si="304"/>
        <v xml:space="preserve"> </v>
      </c>
      <c r="BE4934" s="92">
        <f t="shared" si="305"/>
        <v>0</v>
      </c>
    </row>
    <row r="4935" spans="1:57" s="74" customFormat="1" ht="50.1" customHeight="1" x14ac:dyDescent="0.2">
      <c r="A4935" s="78"/>
      <c r="B4935" s="78"/>
      <c r="C4935" s="78"/>
      <c r="D4935" s="78"/>
      <c r="E4935" s="79" t="str">
        <f>+IF(C4935&lt;&gt;"",VLOOKUP(MID(C4935,18,5),NIVELES!$A$133:$B$213,2,0),"")</f>
        <v/>
      </c>
      <c r="F4935" s="80"/>
      <c r="G4935" s="81" t="str">
        <f>+IF(F4935&lt;&gt;"",VLOOKUP(F4935,NIVELES!$A$246:$C$464,3,0),"")</f>
        <v/>
      </c>
      <c r="H4935" s="82"/>
      <c r="I4935" s="78"/>
      <c r="J4935" s="78"/>
      <c r="K4935" s="78"/>
      <c r="L4935" s="78"/>
      <c r="M4935" s="78"/>
      <c r="N4935" s="78"/>
      <c r="O4935" s="78"/>
      <c r="P4935" s="82"/>
      <c r="Q4935" s="78"/>
      <c r="R4935" s="82"/>
      <c r="S4935" s="82"/>
      <c r="T4935" s="82"/>
      <c r="U4935" s="82"/>
      <c r="V4935" s="82"/>
      <c r="W4935" s="82"/>
      <c r="X4935" s="82"/>
      <c r="Y4935" s="82"/>
      <c r="Z4935" s="82"/>
      <c r="AA4935" s="82"/>
      <c r="AB4935" s="82"/>
      <c r="AC4935" s="82"/>
      <c r="AD4935" s="85" t="str">
        <f>IF(A4935&lt;&gt;"",IF(D4935="DIRECCIÓN_DE_TRANSFERENCIAS","280 0031",VLOOKUP(C4935,NIVELES!$A$14:$B$105,2,0)),"")</f>
        <v/>
      </c>
      <c r="AE4935" s="86"/>
      <c r="AF4935" s="86"/>
      <c r="AG4935" s="79" t="str">
        <f>+IF(AF4935&lt;&gt;"",VLOOKUP(AF4935,NIVELES!$A$666:$B$673,2,0),"")</f>
        <v/>
      </c>
      <c r="AH4935" s="78"/>
      <c r="AI4935" s="79" t="str">
        <f>IF(AH4935&lt;&gt;"",VLOOKUP(CONCATENATE(AG4935,AH4935),NIVELES!$B$676:$C$745,2,0),"")</f>
        <v/>
      </c>
      <c r="AJ4935" s="78"/>
      <c r="AK4935" s="79" t="str">
        <f>+IF(AJ4935&lt;&gt;"",VLOOKUP(AJ4935,NIVELES!$A$816:$B$892,2,0),"")</f>
        <v/>
      </c>
      <c r="AL4935" s="78"/>
      <c r="AM4935" s="78"/>
      <c r="AN4935" s="79" t="str">
        <f>IF(AM4935&lt;&gt;"",+VLOOKUP(AM4935,NIVELES!$A$1652:$B$2466,2,0),"")</f>
        <v/>
      </c>
      <c r="AO4935" s="87"/>
      <c r="AP4935" s="88"/>
      <c r="AQ4935" s="88"/>
      <c r="AR4935" s="88"/>
      <c r="AS4935" s="88"/>
      <c r="AT4935" s="88"/>
      <c r="AU4935" s="88"/>
      <c r="AV4935" s="88"/>
      <c r="AW4935" s="88"/>
      <c r="AX4935" s="88"/>
      <c r="AY4935" s="88"/>
      <c r="AZ4935" s="88"/>
      <c r="BA4935" s="88"/>
      <c r="BB4935" s="89">
        <f t="shared" si="303"/>
        <v>0</v>
      </c>
      <c r="BC4935" s="90" t="str">
        <f t="shared" ref="BC4935:BC4998" si="306">IF(A4935&lt;&gt;"",IF(AO4935&lt;&gt;"",IF(AO4935=BB4935,"OK",AO4935-BB4935),IF(AND(AO4935="",BB4935=""),"",AO4935-BB4935))," ")</f>
        <v xml:space="preserve"> </v>
      </c>
      <c r="BD4935" s="91" t="str">
        <f t="shared" si="304"/>
        <v xml:space="preserve"> </v>
      </c>
      <c r="BE4935" s="92">
        <f t="shared" si="305"/>
        <v>0</v>
      </c>
    </row>
    <row r="4936" spans="1:57" s="74" customFormat="1" ht="50.1" customHeight="1" x14ac:dyDescent="0.2">
      <c r="A4936" s="78"/>
      <c r="B4936" s="78"/>
      <c r="C4936" s="78"/>
      <c r="D4936" s="78"/>
      <c r="E4936" s="79" t="str">
        <f>+IF(C4936&lt;&gt;"",VLOOKUP(MID(C4936,18,5),NIVELES!$A$133:$B$213,2,0),"")</f>
        <v/>
      </c>
      <c r="F4936" s="80"/>
      <c r="G4936" s="81" t="str">
        <f>+IF(F4936&lt;&gt;"",VLOOKUP(F4936,NIVELES!$A$246:$C$464,3,0),"")</f>
        <v/>
      </c>
      <c r="H4936" s="82"/>
      <c r="I4936" s="78"/>
      <c r="J4936" s="78"/>
      <c r="K4936" s="78"/>
      <c r="L4936" s="78"/>
      <c r="M4936" s="78"/>
      <c r="N4936" s="78"/>
      <c r="O4936" s="78"/>
      <c r="P4936" s="82"/>
      <c r="Q4936" s="78"/>
      <c r="R4936" s="82"/>
      <c r="S4936" s="82"/>
      <c r="T4936" s="82"/>
      <c r="U4936" s="82"/>
      <c r="V4936" s="82"/>
      <c r="W4936" s="82"/>
      <c r="X4936" s="82"/>
      <c r="Y4936" s="82"/>
      <c r="Z4936" s="82"/>
      <c r="AA4936" s="82"/>
      <c r="AB4936" s="82"/>
      <c r="AC4936" s="82"/>
      <c r="AD4936" s="85" t="str">
        <f>IF(A4936&lt;&gt;"",IF(D4936="DIRECCIÓN_DE_TRANSFERENCIAS","280 0031",VLOOKUP(C4936,NIVELES!$A$14:$B$105,2,0)),"")</f>
        <v/>
      </c>
      <c r="AE4936" s="86"/>
      <c r="AF4936" s="86"/>
      <c r="AG4936" s="79" t="str">
        <f>+IF(AF4936&lt;&gt;"",VLOOKUP(AF4936,NIVELES!$A$666:$B$673,2,0),"")</f>
        <v/>
      </c>
      <c r="AH4936" s="78"/>
      <c r="AI4936" s="79" t="str">
        <f>IF(AH4936&lt;&gt;"",VLOOKUP(CONCATENATE(AG4936,AH4936),NIVELES!$B$676:$C$745,2,0),"")</f>
        <v/>
      </c>
      <c r="AJ4936" s="78"/>
      <c r="AK4936" s="79" t="str">
        <f>+IF(AJ4936&lt;&gt;"",VLOOKUP(AJ4936,NIVELES!$A$816:$B$892,2,0),"")</f>
        <v/>
      </c>
      <c r="AL4936" s="78"/>
      <c r="AM4936" s="78"/>
      <c r="AN4936" s="79" t="str">
        <f>IF(AM4936&lt;&gt;"",+VLOOKUP(AM4936,NIVELES!$A$1652:$B$2466,2,0),"")</f>
        <v/>
      </c>
      <c r="AO4936" s="87"/>
      <c r="AP4936" s="88"/>
      <c r="AQ4936" s="88"/>
      <c r="AR4936" s="88"/>
      <c r="AS4936" s="88"/>
      <c r="AT4936" s="88"/>
      <c r="AU4936" s="88"/>
      <c r="AV4936" s="88"/>
      <c r="AW4936" s="88"/>
      <c r="AX4936" s="88"/>
      <c r="AY4936" s="88"/>
      <c r="AZ4936" s="88"/>
      <c r="BA4936" s="88"/>
      <c r="BB4936" s="89">
        <f t="shared" ref="BB4936:BB4999" si="307">SUBTOTAL(9,AP4936:BA4936)</f>
        <v>0</v>
      </c>
      <c r="BC4936" s="90" t="str">
        <f t="shared" si="306"/>
        <v xml:space="preserve"> </v>
      </c>
      <c r="BD4936" s="91" t="str">
        <f t="shared" ref="BD4936:BD4999" si="308">IF(A4936&lt;&gt;"",IF(A4936="","Escoger Nivel 0",)&amp;" "&amp;(IF(B4936="","Escoger Nivel  1",)&amp;" "&amp;(IF(C4936="","Escoger Nivel 2",)&amp;" "&amp;(IF(D4936="","Escoger Nivel 3",)&amp;" "&amp;(IF(F4936="","Escoger Cantón",)&amp;" "&amp;(IF(I4936="","Escoger Obj. Estratégico Institucional N1",)&amp;" "&amp;(IF(J4936="","Escoger Obj. Especifico N2",)&amp;" "&amp;(IF(K4936="","Escoger Obj. Operativo N4",)&amp;" "&amp;(IF(L4936=""," Llenar Modalidad de Servicio ",)&amp;""&amp;(IF(M4936=""," Llenar Meta de Cobertura ",)&amp;" "&amp;(IF(N4936="","Llenar Indicador",)&amp;" "&amp;(IF(O4936="","Llenar Actividad PAPP",)&amp;" "&amp;(IF(P4936="","Llenar Metas",)&amp;" "&amp;(IF(Q4936="","Llenar Indicador",)&amp;" "&amp;(IF(AF4936="","Escoger Nro. programa",)&amp;" "&amp;(IF(AH4936="","Escoger Nro. Actividad e-Sigef",)&amp;" "&amp;(IF(AK4936="","Escoger direccionamiento de gasto",)&amp;" "&amp;(IF(AL4936="","Escoger Grupo de Gasto",)&amp;" "&amp;(IF(AM4936="","Escoger Item Presupuestario",)&amp;" "&amp;(IF(AO4936="","Llenar valor de actividad",))))))))))))))))))))," ")</f>
        <v xml:space="preserve"> </v>
      </c>
      <c r="BE4936" s="92">
        <f t="shared" si="305"/>
        <v>0</v>
      </c>
    </row>
    <row r="4937" spans="1:57" s="74" customFormat="1" ht="50.1" customHeight="1" x14ac:dyDescent="0.2">
      <c r="A4937" s="78"/>
      <c r="B4937" s="78"/>
      <c r="C4937" s="78"/>
      <c r="D4937" s="78"/>
      <c r="E4937" s="79" t="str">
        <f>+IF(C4937&lt;&gt;"",VLOOKUP(MID(C4937,18,5),NIVELES!$A$133:$B$213,2,0),"")</f>
        <v/>
      </c>
      <c r="F4937" s="80"/>
      <c r="G4937" s="81" t="str">
        <f>+IF(F4937&lt;&gt;"",VLOOKUP(F4937,NIVELES!$A$246:$C$464,3,0),"")</f>
        <v/>
      </c>
      <c r="H4937" s="82"/>
      <c r="I4937" s="78"/>
      <c r="J4937" s="78"/>
      <c r="K4937" s="78"/>
      <c r="L4937" s="78"/>
      <c r="M4937" s="78"/>
      <c r="N4937" s="78"/>
      <c r="O4937" s="78"/>
      <c r="P4937" s="82"/>
      <c r="Q4937" s="78"/>
      <c r="R4937" s="82"/>
      <c r="S4937" s="82"/>
      <c r="T4937" s="82"/>
      <c r="U4937" s="82"/>
      <c r="V4937" s="82"/>
      <c r="W4937" s="82"/>
      <c r="X4937" s="82"/>
      <c r="Y4937" s="82"/>
      <c r="Z4937" s="82"/>
      <c r="AA4937" s="82"/>
      <c r="AB4937" s="82"/>
      <c r="AC4937" s="82"/>
      <c r="AD4937" s="85" t="str">
        <f>IF(A4937&lt;&gt;"",IF(D4937="DIRECCIÓN_DE_TRANSFERENCIAS","280 0031",VLOOKUP(C4937,NIVELES!$A$14:$B$105,2,0)),"")</f>
        <v/>
      </c>
      <c r="AE4937" s="86"/>
      <c r="AF4937" s="86"/>
      <c r="AG4937" s="79" t="str">
        <f>+IF(AF4937&lt;&gt;"",VLOOKUP(AF4937,NIVELES!$A$666:$B$673,2,0),"")</f>
        <v/>
      </c>
      <c r="AH4937" s="78"/>
      <c r="AI4937" s="79" t="str">
        <f>IF(AH4937&lt;&gt;"",VLOOKUP(CONCATENATE(AG4937,AH4937),NIVELES!$B$676:$C$745,2,0),"")</f>
        <v/>
      </c>
      <c r="AJ4937" s="78"/>
      <c r="AK4937" s="79" t="str">
        <f>+IF(AJ4937&lt;&gt;"",VLOOKUP(AJ4937,NIVELES!$A$816:$B$892,2,0),"")</f>
        <v/>
      </c>
      <c r="AL4937" s="78"/>
      <c r="AM4937" s="78"/>
      <c r="AN4937" s="79" t="str">
        <f>IF(AM4937&lt;&gt;"",+VLOOKUP(AM4937,NIVELES!$A$1652:$B$2466,2,0),"")</f>
        <v/>
      </c>
      <c r="AO4937" s="87"/>
      <c r="AP4937" s="88"/>
      <c r="AQ4937" s="88"/>
      <c r="AR4937" s="88"/>
      <c r="AS4937" s="88"/>
      <c r="AT4937" s="88"/>
      <c r="AU4937" s="88"/>
      <c r="AV4937" s="88"/>
      <c r="AW4937" s="88"/>
      <c r="AX4937" s="88"/>
      <c r="AY4937" s="88"/>
      <c r="AZ4937" s="88"/>
      <c r="BA4937" s="88"/>
      <c r="BB4937" s="89">
        <f t="shared" si="307"/>
        <v>0</v>
      </c>
      <c r="BC4937" s="90" t="str">
        <f t="shared" si="306"/>
        <v xml:space="preserve"> </v>
      </c>
      <c r="BD4937" s="91" t="str">
        <f t="shared" si="308"/>
        <v xml:space="preserve"> </v>
      </c>
      <c r="BE4937" s="92">
        <f t="shared" ref="BE4937:BE5000" si="309">SUBTOTAL(9,R4937:AC4937)</f>
        <v>0</v>
      </c>
    </row>
    <row r="4938" spans="1:57" s="74" customFormat="1" ht="50.1" customHeight="1" x14ac:dyDescent="0.2">
      <c r="A4938" s="78"/>
      <c r="B4938" s="78"/>
      <c r="C4938" s="78"/>
      <c r="D4938" s="78"/>
      <c r="E4938" s="79" t="str">
        <f>+IF(C4938&lt;&gt;"",VLOOKUP(MID(C4938,18,5),NIVELES!$A$133:$B$213,2,0),"")</f>
        <v/>
      </c>
      <c r="F4938" s="80"/>
      <c r="G4938" s="81" t="str">
        <f>+IF(F4938&lt;&gt;"",VLOOKUP(F4938,NIVELES!$A$246:$C$464,3,0),"")</f>
        <v/>
      </c>
      <c r="H4938" s="82"/>
      <c r="I4938" s="78"/>
      <c r="J4938" s="78"/>
      <c r="K4938" s="78"/>
      <c r="L4938" s="78"/>
      <c r="M4938" s="78"/>
      <c r="N4938" s="78"/>
      <c r="O4938" s="78"/>
      <c r="P4938" s="82"/>
      <c r="Q4938" s="78"/>
      <c r="R4938" s="82"/>
      <c r="S4938" s="82"/>
      <c r="T4938" s="82"/>
      <c r="U4938" s="82"/>
      <c r="V4938" s="82"/>
      <c r="W4938" s="82"/>
      <c r="X4938" s="82"/>
      <c r="Y4938" s="82"/>
      <c r="Z4938" s="82"/>
      <c r="AA4938" s="82"/>
      <c r="AB4938" s="82"/>
      <c r="AC4938" s="82"/>
      <c r="AD4938" s="85" t="str">
        <f>IF(A4938&lt;&gt;"",IF(D4938="DIRECCIÓN_DE_TRANSFERENCIAS","280 0031",VLOOKUP(C4938,NIVELES!$A$14:$B$105,2,0)),"")</f>
        <v/>
      </c>
      <c r="AE4938" s="86"/>
      <c r="AF4938" s="86"/>
      <c r="AG4938" s="79" t="str">
        <f>+IF(AF4938&lt;&gt;"",VLOOKUP(AF4938,NIVELES!$A$666:$B$673,2,0),"")</f>
        <v/>
      </c>
      <c r="AH4938" s="78"/>
      <c r="AI4938" s="79" t="str">
        <f>IF(AH4938&lt;&gt;"",VLOOKUP(CONCATENATE(AG4938,AH4938),NIVELES!$B$676:$C$745,2,0),"")</f>
        <v/>
      </c>
      <c r="AJ4938" s="78"/>
      <c r="AK4938" s="79" t="str">
        <f>+IF(AJ4938&lt;&gt;"",VLOOKUP(AJ4938,NIVELES!$A$816:$B$892,2,0),"")</f>
        <v/>
      </c>
      <c r="AL4938" s="78"/>
      <c r="AM4938" s="78"/>
      <c r="AN4938" s="79" t="str">
        <f>IF(AM4938&lt;&gt;"",+VLOOKUP(AM4938,NIVELES!$A$1652:$B$2466,2,0),"")</f>
        <v/>
      </c>
      <c r="AO4938" s="87"/>
      <c r="AP4938" s="88"/>
      <c r="AQ4938" s="88"/>
      <c r="AR4938" s="88"/>
      <c r="AS4938" s="88"/>
      <c r="AT4938" s="88"/>
      <c r="AU4938" s="88"/>
      <c r="AV4938" s="88"/>
      <c r="AW4938" s="88"/>
      <c r="AX4938" s="88"/>
      <c r="AY4938" s="88"/>
      <c r="AZ4938" s="88"/>
      <c r="BA4938" s="88"/>
      <c r="BB4938" s="89">
        <f t="shared" si="307"/>
        <v>0</v>
      </c>
      <c r="BC4938" s="90" t="str">
        <f t="shared" si="306"/>
        <v xml:space="preserve"> </v>
      </c>
      <c r="BD4938" s="91" t="str">
        <f t="shared" si="308"/>
        <v xml:space="preserve"> </v>
      </c>
      <c r="BE4938" s="92">
        <f t="shared" si="309"/>
        <v>0</v>
      </c>
    </row>
    <row r="4939" spans="1:57" s="74" customFormat="1" ht="50.1" customHeight="1" x14ac:dyDescent="0.2">
      <c r="A4939" s="78"/>
      <c r="B4939" s="78"/>
      <c r="C4939" s="78"/>
      <c r="D4939" s="78"/>
      <c r="E4939" s="79" t="str">
        <f>+IF(C4939&lt;&gt;"",VLOOKUP(MID(C4939,18,5),NIVELES!$A$133:$B$213,2,0),"")</f>
        <v/>
      </c>
      <c r="F4939" s="80"/>
      <c r="G4939" s="81" t="str">
        <f>+IF(F4939&lt;&gt;"",VLOOKUP(F4939,NIVELES!$A$246:$C$464,3,0),"")</f>
        <v/>
      </c>
      <c r="H4939" s="82"/>
      <c r="I4939" s="78"/>
      <c r="J4939" s="78"/>
      <c r="K4939" s="78"/>
      <c r="L4939" s="78"/>
      <c r="M4939" s="78"/>
      <c r="N4939" s="78"/>
      <c r="O4939" s="78"/>
      <c r="P4939" s="82"/>
      <c r="Q4939" s="78"/>
      <c r="R4939" s="82"/>
      <c r="S4939" s="82"/>
      <c r="T4939" s="82"/>
      <c r="U4939" s="82"/>
      <c r="V4939" s="82"/>
      <c r="W4939" s="82"/>
      <c r="X4939" s="82"/>
      <c r="Y4939" s="82"/>
      <c r="Z4939" s="82"/>
      <c r="AA4939" s="82"/>
      <c r="AB4939" s="82"/>
      <c r="AC4939" s="82"/>
      <c r="AD4939" s="85" t="str">
        <f>IF(A4939&lt;&gt;"",IF(D4939="DIRECCIÓN_DE_TRANSFERENCIAS","280 0031",VLOOKUP(C4939,NIVELES!$A$14:$B$105,2,0)),"")</f>
        <v/>
      </c>
      <c r="AE4939" s="86"/>
      <c r="AF4939" s="86"/>
      <c r="AG4939" s="79" t="str">
        <f>+IF(AF4939&lt;&gt;"",VLOOKUP(AF4939,NIVELES!$A$666:$B$673,2,0),"")</f>
        <v/>
      </c>
      <c r="AH4939" s="78"/>
      <c r="AI4939" s="79" t="str">
        <f>IF(AH4939&lt;&gt;"",VLOOKUP(CONCATENATE(AG4939,AH4939),NIVELES!$B$676:$C$745,2,0),"")</f>
        <v/>
      </c>
      <c r="AJ4939" s="78"/>
      <c r="AK4939" s="79" t="str">
        <f>+IF(AJ4939&lt;&gt;"",VLOOKUP(AJ4939,NIVELES!$A$816:$B$892,2,0),"")</f>
        <v/>
      </c>
      <c r="AL4939" s="78"/>
      <c r="AM4939" s="78"/>
      <c r="AN4939" s="79" t="str">
        <f>IF(AM4939&lt;&gt;"",+VLOOKUP(AM4939,NIVELES!$A$1652:$B$2466,2,0),"")</f>
        <v/>
      </c>
      <c r="AO4939" s="87"/>
      <c r="AP4939" s="88"/>
      <c r="AQ4939" s="88"/>
      <c r="AR4939" s="88"/>
      <c r="AS4939" s="88"/>
      <c r="AT4939" s="88"/>
      <c r="AU4939" s="88"/>
      <c r="AV4939" s="88"/>
      <c r="AW4939" s="88"/>
      <c r="AX4939" s="88"/>
      <c r="AY4939" s="88"/>
      <c r="AZ4939" s="88"/>
      <c r="BA4939" s="88"/>
      <c r="BB4939" s="89">
        <f t="shared" si="307"/>
        <v>0</v>
      </c>
      <c r="BC4939" s="90" t="str">
        <f t="shared" si="306"/>
        <v xml:space="preserve"> </v>
      </c>
      <c r="BD4939" s="91" t="str">
        <f t="shared" si="308"/>
        <v xml:space="preserve"> </v>
      </c>
      <c r="BE4939" s="92">
        <f t="shared" si="309"/>
        <v>0</v>
      </c>
    </row>
    <row r="4940" spans="1:57" s="74" customFormat="1" ht="50.1" customHeight="1" x14ac:dyDescent="0.2">
      <c r="A4940" s="78"/>
      <c r="B4940" s="78"/>
      <c r="C4940" s="78"/>
      <c r="D4940" s="78"/>
      <c r="E4940" s="79" t="str">
        <f>+IF(C4940&lt;&gt;"",VLOOKUP(MID(C4940,18,5),NIVELES!$A$133:$B$213,2,0),"")</f>
        <v/>
      </c>
      <c r="F4940" s="80"/>
      <c r="G4940" s="81" t="str">
        <f>+IF(F4940&lt;&gt;"",VLOOKUP(F4940,NIVELES!$A$246:$C$464,3,0),"")</f>
        <v/>
      </c>
      <c r="H4940" s="82"/>
      <c r="I4940" s="78"/>
      <c r="J4940" s="78"/>
      <c r="K4940" s="78"/>
      <c r="L4940" s="78"/>
      <c r="M4940" s="78"/>
      <c r="N4940" s="78"/>
      <c r="O4940" s="78"/>
      <c r="P4940" s="82"/>
      <c r="Q4940" s="78"/>
      <c r="R4940" s="82"/>
      <c r="S4940" s="82"/>
      <c r="T4940" s="82"/>
      <c r="U4940" s="82"/>
      <c r="V4940" s="82"/>
      <c r="W4940" s="82"/>
      <c r="X4940" s="82"/>
      <c r="Y4940" s="82"/>
      <c r="Z4940" s="82"/>
      <c r="AA4940" s="82"/>
      <c r="AB4940" s="82"/>
      <c r="AC4940" s="82"/>
      <c r="AD4940" s="85" t="str">
        <f>IF(A4940&lt;&gt;"",IF(D4940="DIRECCIÓN_DE_TRANSFERENCIAS","280 0031",VLOOKUP(C4940,NIVELES!$A$14:$B$105,2,0)),"")</f>
        <v/>
      </c>
      <c r="AE4940" s="86"/>
      <c r="AF4940" s="86"/>
      <c r="AG4940" s="79" t="str">
        <f>+IF(AF4940&lt;&gt;"",VLOOKUP(AF4940,NIVELES!$A$666:$B$673,2,0),"")</f>
        <v/>
      </c>
      <c r="AH4940" s="78"/>
      <c r="AI4940" s="79" t="str">
        <f>IF(AH4940&lt;&gt;"",VLOOKUP(CONCATENATE(AG4940,AH4940),NIVELES!$B$676:$C$745,2,0),"")</f>
        <v/>
      </c>
      <c r="AJ4940" s="78"/>
      <c r="AK4940" s="79" t="str">
        <f>+IF(AJ4940&lt;&gt;"",VLOOKUP(AJ4940,NIVELES!$A$816:$B$892,2,0),"")</f>
        <v/>
      </c>
      <c r="AL4940" s="78"/>
      <c r="AM4940" s="78"/>
      <c r="AN4940" s="79" t="str">
        <f>IF(AM4940&lt;&gt;"",+VLOOKUP(AM4940,NIVELES!$A$1652:$B$2466,2,0),"")</f>
        <v/>
      </c>
      <c r="AO4940" s="87"/>
      <c r="AP4940" s="88"/>
      <c r="AQ4940" s="88"/>
      <c r="AR4940" s="88"/>
      <c r="AS4940" s="88"/>
      <c r="AT4940" s="88"/>
      <c r="AU4940" s="88"/>
      <c r="AV4940" s="88"/>
      <c r="AW4940" s="88"/>
      <c r="AX4940" s="88"/>
      <c r="AY4940" s="88"/>
      <c r="AZ4940" s="88"/>
      <c r="BA4940" s="88"/>
      <c r="BB4940" s="89">
        <f t="shared" si="307"/>
        <v>0</v>
      </c>
      <c r="BC4940" s="90" t="str">
        <f t="shared" si="306"/>
        <v xml:space="preserve"> </v>
      </c>
      <c r="BD4940" s="91" t="str">
        <f t="shared" si="308"/>
        <v xml:space="preserve"> </v>
      </c>
      <c r="BE4940" s="92">
        <f t="shared" si="309"/>
        <v>0</v>
      </c>
    </row>
    <row r="4941" spans="1:57" s="74" customFormat="1" ht="50.1" customHeight="1" x14ac:dyDescent="0.2">
      <c r="A4941" s="78"/>
      <c r="B4941" s="78"/>
      <c r="C4941" s="78"/>
      <c r="D4941" s="78"/>
      <c r="E4941" s="79" t="str">
        <f>+IF(C4941&lt;&gt;"",VLOOKUP(MID(C4941,18,5),NIVELES!$A$133:$B$213,2,0),"")</f>
        <v/>
      </c>
      <c r="F4941" s="80"/>
      <c r="G4941" s="81" t="str">
        <f>+IF(F4941&lt;&gt;"",VLOOKUP(F4941,NIVELES!$A$246:$C$464,3,0),"")</f>
        <v/>
      </c>
      <c r="H4941" s="82"/>
      <c r="I4941" s="78"/>
      <c r="J4941" s="78"/>
      <c r="K4941" s="78"/>
      <c r="L4941" s="78"/>
      <c r="M4941" s="78"/>
      <c r="N4941" s="78"/>
      <c r="O4941" s="78"/>
      <c r="P4941" s="82"/>
      <c r="Q4941" s="78"/>
      <c r="R4941" s="82"/>
      <c r="S4941" s="82"/>
      <c r="T4941" s="82"/>
      <c r="U4941" s="82"/>
      <c r="V4941" s="82"/>
      <c r="W4941" s="82"/>
      <c r="X4941" s="82"/>
      <c r="Y4941" s="82"/>
      <c r="Z4941" s="82"/>
      <c r="AA4941" s="82"/>
      <c r="AB4941" s="82"/>
      <c r="AC4941" s="82"/>
      <c r="AD4941" s="85" t="str">
        <f>IF(A4941&lt;&gt;"",IF(D4941="DIRECCIÓN_DE_TRANSFERENCIAS","280 0031",VLOOKUP(C4941,NIVELES!$A$14:$B$105,2,0)),"")</f>
        <v/>
      </c>
      <c r="AE4941" s="86"/>
      <c r="AF4941" s="86"/>
      <c r="AG4941" s="79" t="str">
        <f>+IF(AF4941&lt;&gt;"",VLOOKUP(AF4941,NIVELES!$A$666:$B$673,2,0),"")</f>
        <v/>
      </c>
      <c r="AH4941" s="78"/>
      <c r="AI4941" s="79" t="str">
        <f>IF(AH4941&lt;&gt;"",VLOOKUP(CONCATENATE(AG4941,AH4941),NIVELES!$B$676:$C$745,2,0),"")</f>
        <v/>
      </c>
      <c r="AJ4941" s="78"/>
      <c r="AK4941" s="79" t="str">
        <f>+IF(AJ4941&lt;&gt;"",VLOOKUP(AJ4941,NIVELES!$A$816:$B$892,2,0),"")</f>
        <v/>
      </c>
      <c r="AL4941" s="78"/>
      <c r="AM4941" s="78"/>
      <c r="AN4941" s="79" t="str">
        <f>IF(AM4941&lt;&gt;"",+VLOOKUP(AM4941,NIVELES!$A$1652:$B$2466,2,0),"")</f>
        <v/>
      </c>
      <c r="AO4941" s="87"/>
      <c r="AP4941" s="88"/>
      <c r="AQ4941" s="88"/>
      <c r="AR4941" s="88"/>
      <c r="AS4941" s="88"/>
      <c r="AT4941" s="88"/>
      <c r="AU4941" s="88"/>
      <c r="AV4941" s="88"/>
      <c r="AW4941" s="88"/>
      <c r="AX4941" s="88"/>
      <c r="AY4941" s="88"/>
      <c r="AZ4941" s="88"/>
      <c r="BA4941" s="88"/>
      <c r="BB4941" s="89">
        <f t="shared" si="307"/>
        <v>0</v>
      </c>
      <c r="BC4941" s="90" t="str">
        <f t="shared" si="306"/>
        <v xml:space="preserve"> </v>
      </c>
      <c r="BD4941" s="91" t="str">
        <f t="shared" si="308"/>
        <v xml:space="preserve"> </v>
      </c>
      <c r="BE4941" s="92">
        <f t="shared" si="309"/>
        <v>0</v>
      </c>
    </row>
    <row r="4942" spans="1:57" s="74" customFormat="1" ht="50.1" customHeight="1" x14ac:dyDescent="0.2">
      <c r="A4942" s="78"/>
      <c r="B4942" s="78"/>
      <c r="C4942" s="78"/>
      <c r="D4942" s="78"/>
      <c r="E4942" s="79" t="str">
        <f>+IF(C4942&lt;&gt;"",VLOOKUP(MID(C4942,18,5),NIVELES!$A$133:$B$213,2,0),"")</f>
        <v/>
      </c>
      <c r="F4942" s="80"/>
      <c r="G4942" s="81" t="str">
        <f>+IF(F4942&lt;&gt;"",VLOOKUP(F4942,NIVELES!$A$246:$C$464,3,0),"")</f>
        <v/>
      </c>
      <c r="H4942" s="82"/>
      <c r="I4942" s="78"/>
      <c r="J4942" s="78"/>
      <c r="K4942" s="78"/>
      <c r="L4942" s="78"/>
      <c r="M4942" s="78"/>
      <c r="N4942" s="78"/>
      <c r="O4942" s="78"/>
      <c r="P4942" s="82"/>
      <c r="Q4942" s="78"/>
      <c r="R4942" s="82"/>
      <c r="S4942" s="82"/>
      <c r="T4942" s="82"/>
      <c r="U4942" s="82"/>
      <c r="V4942" s="82"/>
      <c r="W4942" s="82"/>
      <c r="X4942" s="82"/>
      <c r="Y4942" s="82"/>
      <c r="Z4942" s="82"/>
      <c r="AA4942" s="82"/>
      <c r="AB4942" s="82"/>
      <c r="AC4942" s="82"/>
      <c r="AD4942" s="85" t="str">
        <f>IF(A4942&lt;&gt;"",IF(D4942="DIRECCIÓN_DE_TRANSFERENCIAS","280 0031",VLOOKUP(C4942,NIVELES!$A$14:$B$105,2,0)),"")</f>
        <v/>
      </c>
      <c r="AE4942" s="86"/>
      <c r="AF4942" s="86"/>
      <c r="AG4942" s="79" t="str">
        <f>+IF(AF4942&lt;&gt;"",VLOOKUP(AF4942,NIVELES!$A$666:$B$673,2,0),"")</f>
        <v/>
      </c>
      <c r="AH4942" s="78"/>
      <c r="AI4942" s="79" t="str">
        <f>IF(AH4942&lt;&gt;"",VLOOKUP(CONCATENATE(AG4942,AH4942),NIVELES!$B$676:$C$745,2,0),"")</f>
        <v/>
      </c>
      <c r="AJ4942" s="78"/>
      <c r="AK4942" s="79" t="str">
        <f>+IF(AJ4942&lt;&gt;"",VLOOKUP(AJ4942,NIVELES!$A$816:$B$892,2,0),"")</f>
        <v/>
      </c>
      <c r="AL4942" s="78"/>
      <c r="AM4942" s="78"/>
      <c r="AN4942" s="79" t="str">
        <f>IF(AM4942&lt;&gt;"",+VLOOKUP(AM4942,NIVELES!$A$1652:$B$2466,2,0),"")</f>
        <v/>
      </c>
      <c r="AO4942" s="87"/>
      <c r="AP4942" s="88"/>
      <c r="AQ4942" s="88"/>
      <c r="AR4942" s="88"/>
      <c r="AS4942" s="88"/>
      <c r="AT4942" s="88"/>
      <c r="AU4942" s="88"/>
      <c r="AV4942" s="88"/>
      <c r="AW4942" s="88"/>
      <c r="AX4942" s="88"/>
      <c r="AY4942" s="88"/>
      <c r="AZ4942" s="88"/>
      <c r="BA4942" s="88"/>
      <c r="BB4942" s="89">
        <f t="shared" si="307"/>
        <v>0</v>
      </c>
      <c r="BC4942" s="90" t="str">
        <f t="shared" si="306"/>
        <v xml:space="preserve"> </v>
      </c>
      <c r="BD4942" s="91" t="str">
        <f t="shared" si="308"/>
        <v xml:space="preserve"> </v>
      </c>
      <c r="BE4942" s="92">
        <f t="shared" si="309"/>
        <v>0</v>
      </c>
    </row>
    <row r="4943" spans="1:57" s="74" customFormat="1" ht="50.1" customHeight="1" x14ac:dyDescent="0.2">
      <c r="A4943" s="78"/>
      <c r="B4943" s="78"/>
      <c r="C4943" s="78"/>
      <c r="D4943" s="78"/>
      <c r="E4943" s="79" t="str">
        <f>+IF(C4943&lt;&gt;"",VLOOKUP(MID(C4943,18,5),NIVELES!$A$133:$B$213,2,0),"")</f>
        <v/>
      </c>
      <c r="F4943" s="80"/>
      <c r="G4943" s="81" t="str">
        <f>+IF(F4943&lt;&gt;"",VLOOKUP(F4943,NIVELES!$A$246:$C$464,3,0),"")</f>
        <v/>
      </c>
      <c r="H4943" s="82"/>
      <c r="I4943" s="78"/>
      <c r="J4943" s="78"/>
      <c r="K4943" s="78"/>
      <c r="L4943" s="78"/>
      <c r="M4943" s="78"/>
      <c r="N4943" s="78"/>
      <c r="O4943" s="78"/>
      <c r="P4943" s="82"/>
      <c r="Q4943" s="78"/>
      <c r="R4943" s="82"/>
      <c r="S4943" s="82"/>
      <c r="T4943" s="82"/>
      <c r="U4943" s="82"/>
      <c r="V4943" s="82"/>
      <c r="W4943" s="82"/>
      <c r="X4943" s="82"/>
      <c r="Y4943" s="82"/>
      <c r="Z4943" s="82"/>
      <c r="AA4943" s="82"/>
      <c r="AB4943" s="82"/>
      <c r="AC4943" s="82"/>
      <c r="AD4943" s="85" t="str">
        <f>IF(A4943&lt;&gt;"",IF(D4943="DIRECCIÓN_DE_TRANSFERENCIAS","280 0031",VLOOKUP(C4943,NIVELES!$A$14:$B$105,2,0)),"")</f>
        <v/>
      </c>
      <c r="AE4943" s="86"/>
      <c r="AF4943" s="86"/>
      <c r="AG4943" s="79" t="str">
        <f>+IF(AF4943&lt;&gt;"",VLOOKUP(AF4943,NIVELES!$A$666:$B$673,2,0),"")</f>
        <v/>
      </c>
      <c r="AH4943" s="78"/>
      <c r="AI4943" s="79" t="str">
        <f>IF(AH4943&lt;&gt;"",VLOOKUP(CONCATENATE(AG4943,AH4943),NIVELES!$B$676:$C$745,2,0),"")</f>
        <v/>
      </c>
      <c r="AJ4943" s="78"/>
      <c r="AK4943" s="79" t="str">
        <f>+IF(AJ4943&lt;&gt;"",VLOOKUP(AJ4943,NIVELES!$A$816:$B$892,2,0),"")</f>
        <v/>
      </c>
      <c r="AL4943" s="78"/>
      <c r="AM4943" s="78"/>
      <c r="AN4943" s="79" t="str">
        <f>IF(AM4943&lt;&gt;"",+VLOOKUP(AM4943,NIVELES!$A$1652:$B$2466,2,0),"")</f>
        <v/>
      </c>
      <c r="AO4943" s="87"/>
      <c r="AP4943" s="88"/>
      <c r="AQ4943" s="88"/>
      <c r="AR4943" s="88"/>
      <c r="AS4943" s="88"/>
      <c r="AT4943" s="88"/>
      <c r="AU4943" s="88"/>
      <c r="AV4943" s="88"/>
      <c r="AW4943" s="88"/>
      <c r="AX4943" s="88"/>
      <c r="AY4943" s="88"/>
      <c r="AZ4943" s="88"/>
      <c r="BA4943" s="88"/>
      <c r="BB4943" s="89">
        <f t="shared" si="307"/>
        <v>0</v>
      </c>
      <c r="BC4943" s="90" t="str">
        <f t="shared" si="306"/>
        <v xml:space="preserve"> </v>
      </c>
      <c r="BD4943" s="91" t="str">
        <f t="shared" si="308"/>
        <v xml:space="preserve"> </v>
      </c>
      <c r="BE4943" s="92">
        <f t="shared" si="309"/>
        <v>0</v>
      </c>
    </row>
    <row r="4944" spans="1:57" s="74" customFormat="1" ht="50.1" customHeight="1" x14ac:dyDescent="0.2">
      <c r="A4944" s="78"/>
      <c r="B4944" s="78"/>
      <c r="C4944" s="78"/>
      <c r="D4944" s="78"/>
      <c r="E4944" s="79" t="str">
        <f>+IF(C4944&lt;&gt;"",VLOOKUP(MID(C4944,18,5),NIVELES!$A$133:$B$213,2,0),"")</f>
        <v/>
      </c>
      <c r="F4944" s="80"/>
      <c r="G4944" s="81" t="str">
        <f>+IF(F4944&lt;&gt;"",VLOOKUP(F4944,NIVELES!$A$246:$C$464,3,0),"")</f>
        <v/>
      </c>
      <c r="H4944" s="82"/>
      <c r="I4944" s="78"/>
      <c r="J4944" s="78"/>
      <c r="K4944" s="78"/>
      <c r="L4944" s="78"/>
      <c r="M4944" s="78"/>
      <c r="N4944" s="78"/>
      <c r="O4944" s="78"/>
      <c r="P4944" s="82"/>
      <c r="Q4944" s="78"/>
      <c r="R4944" s="82"/>
      <c r="S4944" s="82"/>
      <c r="T4944" s="82"/>
      <c r="U4944" s="82"/>
      <c r="V4944" s="82"/>
      <c r="W4944" s="82"/>
      <c r="X4944" s="82"/>
      <c r="Y4944" s="82"/>
      <c r="Z4944" s="82"/>
      <c r="AA4944" s="82"/>
      <c r="AB4944" s="82"/>
      <c r="AC4944" s="82"/>
      <c r="AD4944" s="85" t="str">
        <f>IF(A4944&lt;&gt;"",IF(D4944="DIRECCIÓN_DE_TRANSFERENCIAS","280 0031",VLOOKUP(C4944,NIVELES!$A$14:$B$105,2,0)),"")</f>
        <v/>
      </c>
      <c r="AE4944" s="86"/>
      <c r="AF4944" s="86"/>
      <c r="AG4944" s="79" t="str">
        <f>+IF(AF4944&lt;&gt;"",VLOOKUP(AF4944,NIVELES!$A$666:$B$673,2,0),"")</f>
        <v/>
      </c>
      <c r="AH4944" s="78"/>
      <c r="AI4944" s="79" t="str">
        <f>IF(AH4944&lt;&gt;"",VLOOKUP(CONCATENATE(AG4944,AH4944),NIVELES!$B$676:$C$745,2,0),"")</f>
        <v/>
      </c>
      <c r="AJ4944" s="78"/>
      <c r="AK4944" s="79" t="str">
        <f>+IF(AJ4944&lt;&gt;"",VLOOKUP(AJ4944,NIVELES!$A$816:$B$892,2,0),"")</f>
        <v/>
      </c>
      <c r="AL4944" s="78"/>
      <c r="AM4944" s="78"/>
      <c r="AN4944" s="79" t="str">
        <f>IF(AM4944&lt;&gt;"",+VLOOKUP(AM4944,NIVELES!$A$1652:$B$2466,2,0),"")</f>
        <v/>
      </c>
      <c r="AO4944" s="87"/>
      <c r="AP4944" s="88"/>
      <c r="AQ4944" s="88"/>
      <c r="AR4944" s="88"/>
      <c r="AS4944" s="88"/>
      <c r="AT4944" s="88"/>
      <c r="AU4944" s="88"/>
      <c r="AV4944" s="88"/>
      <c r="AW4944" s="88"/>
      <c r="AX4944" s="88"/>
      <c r="AY4944" s="88"/>
      <c r="AZ4944" s="88"/>
      <c r="BA4944" s="88"/>
      <c r="BB4944" s="89">
        <f t="shared" si="307"/>
        <v>0</v>
      </c>
      <c r="BC4944" s="90" t="str">
        <f t="shared" si="306"/>
        <v xml:space="preserve"> </v>
      </c>
      <c r="BD4944" s="91" t="str">
        <f t="shared" si="308"/>
        <v xml:space="preserve"> </v>
      </c>
      <c r="BE4944" s="92">
        <f t="shared" si="309"/>
        <v>0</v>
      </c>
    </row>
    <row r="4945" spans="1:57" s="74" customFormat="1" ht="50.1" customHeight="1" x14ac:dyDescent="0.2">
      <c r="A4945" s="78"/>
      <c r="B4945" s="78"/>
      <c r="C4945" s="78"/>
      <c r="D4945" s="78"/>
      <c r="E4945" s="79" t="str">
        <f>+IF(C4945&lt;&gt;"",VLOOKUP(MID(C4945,18,5),NIVELES!$A$133:$B$213,2,0),"")</f>
        <v/>
      </c>
      <c r="F4945" s="80"/>
      <c r="G4945" s="81" t="str">
        <f>+IF(F4945&lt;&gt;"",VLOOKUP(F4945,NIVELES!$A$246:$C$464,3,0),"")</f>
        <v/>
      </c>
      <c r="H4945" s="82"/>
      <c r="I4945" s="78"/>
      <c r="J4945" s="78"/>
      <c r="K4945" s="78"/>
      <c r="L4945" s="78"/>
      <c r="M4945" s="78"/>
      <c r="N4945" s="78"/>
      <c r="O4945" s="78"/>
      <c r="P4945" s="82"/>
      <c r="Q4945" s="78"/>
      <c r="R4945" s="82"/>
      <c r="S4945" s="82"/>
      <c r="T4945" s="82"/>
      <c r="U4945" s="82"/>
      <c r="V4945" s="82"/>
      <c r="W4945" s="82"/>
      <c r="X4945" s="82"/>
      <c r="Y4945" s="82"/>
      <c r="Z4945" s="82"/>
      <c r="AA4945" s="82"/>
      <c r="AB4945" s="82"/>
      <c r="AC4945" s="82"/>
      <c r="AD4945" s="85" t="str">
        <f>IF(A4945&lt;&gt;"",IF(D4945="DIRECCIÓN_DE_TRANSFERENCIAS","280 0031",VLOOKUP(C4945,NIVELES!$A$14:$B$105,2,0)),"")</f>
        <v/>
      </c>
      <c r="AE4945" s="86"/>
      <c r="AF4945" s="86"/>
      <c r="AG4945" s="79" t="str">
        <f>+IF(AF4945&lt;&gt;"",VLOOKUP(AF4945,NIVELES!$A$666:$B$673,2,0),"")</f>
        <v/>
      </c>
      <c r="AH4945" s="78"/>
      <c r="AI4945" s="79" t="str">
        <f>IF(AH4945&lt;&gt;"",VLOOKUP(CONCATENATE(AG4945,AH4945),NIVELES!$B$676:$C$745,2,0),"")</f>
        <v/>
      </c>
      <c r="AJ4945" s="78"/>
      <c r="AK4945" s="79" t="str">
        <f>+IF(AJ4945&lt;&gt;"",VLOOKUP(AJ4945,NIVELES!$A$816:$B$892,2,0),"")</f>
        <v/>
      </c>
      <c r="AL4945" s="78"/>
      <c r="AM4945" s="78"/>
      <c r="AN4945" s="79" t="str">
        <f>IF(AM4945&lt;&gt;"",+VLOOKUP(AM4945,NIVELES!$A$1652:$B$2466,2,0),"")</f>
        <v/>
      </c>
      <c r="AO4945" s="87"/>
      <c r="AP4945" s="88"/>
      <c r="AQ4945" s="88"/>
      <c r="AR4945" s="88"/>
      <c r="AS4945" s="88"/>
      <c r="AT4945" s="88"/>
      <c r="AU4945" s="88"/>
      <c r="AV4945" s="88"/>
      <c r="AW4945" s="88"/>
      <c r="AX4945" s="88"/>
      <c r="AY4945" s="88"/>
      <c r="AZ4945" s="88"/>
      <c r="BA4945" s="88"/>
      <c r="BB4945" s="89">
        <f t="shared" si="307"/>
        <v>0</v>
      </c>
      <c r="BC4945" s="90" t="str">
        <f t="shared" si="306"/>
        <v xml:space="preserve"> </v>
      </c>
      <c r="BD4945" s="91" t="str">
        <f t="shared" si="308"/>
        <v xml:space="preserve"> </v>
      </c>
      <c r="BE4945" s="92">
        <f t="shared" si="309"/>
        <v>0</v>
      </c>
    </row>
    <row r="4946" spans="1:57" s="74" customFormat="1" ht="50.1" customHeight="1" x14ac:dyDescent="0.2">
      <c r="A4946" s="78"/>
      <c r="B4946" s="78"/>
      <c r="C4946" s="78"/>
      <c r="D4946" s="78"/>
      <c r="E4946" s="79" t="str">
        <f>+IF(C4946&lt;&gt;"",VLOOKUP(MID(C4946,18,5),NIVELES!$A$133:$B$213,2,0),"")</f>
        <v/>
      </c>
      <c r="F4946" s="80"/>
      <c r="G4946" s="81" t="str">
        <f>+IF(F4946&lt;&gt;"",VLOOKUP(F4946,NIVELES!$A$246:$C$464,3,0),"")</f>
        <v/>
      </c>
      <c r="H4946" s="82"/>
      <c r="I4946" s="78"/>
      <c r="J4946" s="78"/>
      <c r="K4946" s="78"/>
      <c r="L4946" s="78"/>
      <c r="M4946" s="78"/>
      <c r="N4946" s="78"/>
      <c r="O4946" s="78"/>
      <c r="P4946" s="82"/>
      <c r="Q4946" s="78"/>
      <c r="R4946" s="82"/>
      <c r="S4946" s="82"/>
      <c r="T4946" s="82"/>
      <c r="U4946" s="82"/>
      <c r="V4946" s="82"/>
      <c r="W4946" s="82"/>
      <c r="X4946" s="82"/>
      <c r="Y4946" s="82"/>
      <c r="Z4946" s="82"/>
      <c r="AA4946" s="82"/>
      <c r="AB4946" s="82"/>
      <c r="AC4946" s="82"/>
      <c r="AD4946" s="85" t="str">
        <f>IF(A4946&lt;&gt;"",IF(D4946="DIRECCIÓN_DE_TRANSFERENCIAS","280 0031",VLOOKUP(C4946,NIVELES!$A$14:$B$105,2,0)),"")</f>
        <v/>
      </c>
      <c r="AE4946" s="86"/>
      <c r="AF4946" s="86"/>
      <c r="AG4946" s="79" t="str">
        <f>+IF(AF4946&lt;&gt;"",VLOOKUP(AF4946,NIVELES!$A$666:$B$673,2,0),"")</f>
        <v/>
      </c>
      <c r="AH4946" s="78"/>
      <c r="AI4946" s="79" t="str">
        <f>IF(AH4946&lt;&gt;"",VLOOKUP(CONCATENATE(AG4946,AH4946),NIVELES!$B$676:$C$745,2,0),"")</f>
        <v/>
      </c>
      <c r="AJ4946" s="78"/>
      <c r="AK4946" s="79" t="str">
        <f>+IF(AJ4946&lt;&gt;"",VLOOKUP(AJ4946,NIVELES!$A$816:$B$892,2,0),"")</f>
        <v/>
      </c>
      <c r="AL4946" s="78"/>
      <c r="AM4946" s="78"/>
      <c r="AN4946" s="79" t="str">
        <f>IF(AM4946&lt;&gt;"",+VLOOKUP(AM4946,NIVELES!$A$1652:$B$2466,2,0),"")</f>
        <v/>
      </c>
      <c r="AO4946" s="87"/>
      <c r="AP4946" s="88"/>
      <c r="AQ4946" s="88"/>
      <c r="AR4946" s="88"/>
      <c r="AS4946" s="88"/>
      <c r="AT4946" s="88"/>
      <c r="AU4946" s="88"/>
      <c r="AV4946" s="88"/>
      <c r="AW4946" s="88"/>
      <c r="AX4946" s="88"/>
      <c r="AY4946" s="88"/>
      <c r="AZ4946" s="88"/>
      <c r="BA4946" s="88"/>
      <c r="BB4946" s="89">
        <f t="shared" si="307"/>
        <v>0</v>
      </c>
      <c r="BC4946" s="90" t="str">
        <f t="shared" si="306"/>
        <v xml:space="preserve"> </v>
      </c>
      <c r="BD4946" s="91" t="str">
        <f t="shared" si="308"/>
        <v xml:space="preserve"> </v>
      </c>
      <c r="BE4946" s="92">
        <f t="shared" si="309"/>
        <v>0</v>
      </c>
    </row>
    <row r="4947" spans="1:57" s="74" customFormat="1" ht="50.1" customHeight="1" x14ac:dyDescent="0.2">
      <c r="A4947" s="78"/>
      <c r="B4947" s="78"/>
      <c r="C4947" s="78"/>
      <c r="D4947" s="78"/>
      <c r="E4947" s="79" t="str">
        <f>+IF(C4947&lt;&gt;"",VLOOKUP(MID(C4947,18,5),NIVELES!$A$133:$B$213,2,0),"")</f>
        <v/>
      </c>
      <c r="F4947" s="80"/>
      <c r="G4947" s="81" t="str">
        <f>+IF(F4947&lt;&gt;"",VLOOKUP(F4947,NIVELES!$A$246:$C$464,3,0),"")</f>
        <v/>
      </c>
      <c r="H4947" s="82"/>
      <c r="I4947" s="78"/>
      <c r="J4947" s="78"/>
      <c r="K4947" s="78"/>
      <c r="L4947" s="78"/>
      <c r="M4947" s="78"/>
      <c r="N4947" s="78"/>
      <c r="O4947" s="78"/>
      <c r="P4947" s="82"/>
      <c r="Q4947" s="78"/>
      <c r="R4947" s="82"/>
      <c r="S4947" s="82"/>
      <c r="T4947" s="82"/>
      <c r="U4947" s="82"/>
      <c r="V4947" s="82"/>
      <c r="W4947" s="82"/>
      <c r="X4947" s="82"/>
      <c r="Y4947" s="82"/>
      <c r="Z4947" s="82"/>
      <c r="AA4947" s="82"/>
      <c r="AB4947" s="82"/>
      <c r="AC4947" s="82"/>
      <c r="AD4947" s="85" t="str">
        <f>IF(A4947&lt;&gt;"",IF(D4947="DIRECCIÓN_DE_TRANSFERENCIAS","280 0031",VLOOKUP(C4947,NIVELES!$A$14:$B$105,2,0)),"")</f>
        <v/>
      </c>
      <c r="AE4947" s="86"/>
      <c r="AF4947" s="86"/>
      <c r="AG4947" s="79" t="str">
        <f>+IF(AF4947&lt;&gt;"",VLOOKUP(AF4947,NIVELES!$A$666:$B$673,2,0),"")</f>
        <v/>
      </c>
      <c r="AH4947" s="78"/>
      <c r="AI4947" s="79" t="str">
        <f>IF(AH4947&lt;&gt;"",VLOOKUP(CONCATENATE(AG4947,AH4947),NIVELES!$B$676:$C$745,2,0),"")</f>
        <v/>
      </c>
      <c r="AJ4947" s="78"/>
      <c r="AK4947" s="79" t="str">
        <f>+IF(AJ4947&lt;&gt;"",VLOOKUP(AJ4947,NIVELES!$A$816:$B$892,2,0),"")</f>
        <v/>
      </c>
      <c r="AL4947" s="78"/>
      <c r="AM4947" s="78"/>
      <c r="AN4947" s="79" t="str">
        <f>IF(AM4947&lt;&gt;"",+VLOOKUP(AM4947,NIVELES!$A$1652:$B$2466,2,0),"")</f>
        <v/>
      </c>
      <c r="AO4947" s="87"/>
      <c r="AP4947" s="88"/>
      <c r="AQ4947" s="88"/>
      <c r="AR4947" s="88"/>
      <c r="AS4947" s="88"/>
      <c r="AT4947" s="88"/>
      <c r="AU4947" s="88"/>
      <c r="AV4947" s="88"/>
      <c r="AW4947" s="88"/>
      <c r="AX4947" s="88"/>
      <c r="AY4947" s="88"/>
      <c r="AZ4947" s="88"/>
      <c r="BA4947" s="88"/>
      <c r="BB4947" s="89">
        <f t="shared" si="307"/>
        <v>0</v>
      </c>
      <c r="BC4947" s="90" t="str">
        <f t="shared" si="306"/>
        <v xml:space="preserve"> </v>
      </c>
      <c r="BD4947" s="91" t="str">
        <f t="shared" si="308"/>
        <v xml:space="preserve"> </v>
      </c>
      <c r="BE4947" s="92">
        <f t="shared" si="309"/>
        <v>0</v>
      </c>
    </row>
    <row r="4948" spans="1:57" s="74" customFormat="1" ht="50.1" customHeight="1" x14ac:dyDescent="0.2">
      <c r="A4948" s="78"/>
      <c r="B4948" s="78"/>
      <c r="C4948" s="78"/>
      <c r="D4948" s="78"/>
      <c r="E4948" s="79" t="str">
        <f>+IF(C4948&lt;&gt;"",VLOOKUP(MID(C4948,18,5),NIVELES!$A$133:$B$213,2,0),"")</f>
        <v/>
      </c>
      <c r="F4948" s="80"/>
      <c r="G4948" s="81" t="str">
        <f>+IF(F4948&lt;&gt;"",VLOOKUP(F4948,NIVELES!$A$246:$C$464,3,0),"")</f>
        <v/>
      </c>
      <c r="H4948" s="82"/>
      <c r="I4948" s="78"/>
      <c r="J4948" s="78"/>
      <c r="K4948" s="78"/>
      <c r="L4948" s="78"/>
      <c r="M4948" s="78"/>
      <c r="N4948" s="78"/>
      <c r="O4948" s="78"/>
      <c r="P4948" s="82"/>
      <c r="Q4948" s="78"/>
      <c r="R4948" s="82"/>
      <c r="S4948" s="82"/>
      <c r="T4948" s="82"/>
      <c r="U4948" s="82"/>
      <c r="V4948" s="82"/>
      <c r="W4948" s="82"/>
      <c r="X4948" s="82"/>
      <c r="Y4948" s="82"/>
      <c r="Z4948" s="82"/>
      <c r="AA4948" s="82"/>
      <c r="AB4948" s="82"/>
      <c r="AC4948" s="82"/>
      <c r="AD4948" s="85" t="str">
        <f>IF(A4948&lt;&gt;"",IF(D4948="DIRECCIÓN_DE_TRANSFERENCIAS","280 0031",VLOOKUP(C4948,NIVELES!$A$14:$B$105,2,0)),"")</f>
        <v/>
      </c>
      <c r="AE4948" s="86"/>
      <c r="AF4948" s="86"/>
      <c r="AG4948" s="79" t="str">
        <f>+IF(AF4948&lt;&gt;"",VLOOKUP(AF4948,NIVELES!$A$666:$B$673,2,0),"")</f>
        <v/>
      </c>
      <c r="AH4948" s="78"/>
      <c r="AI4948" s="79" t="str">
        <f>IF(AH4948&lt;&gt;"",VLOOKUP(CONCATENATE(AG4948,AH4948),NIVELES!$B$676:$C$745,2,0),"")</f>
        <v/>
      </c>
      <c r="AJ4948" s="78"/>
      <c r="AK4948" s="79" t="str">
        <f>+IF(AJ4948&lt;&gt;"",VLOOKUP(AJ4948,NIVELES!$A$816:$B$892,2,0),"")</f>
        <v/>
      </c>
      <c r="AL4948" s="78"/>
      <c r="AM4948" s="78"/>
      <c r="AN4948" s="79" t="str">
        <f>IF(AM4948&lt;&gt;"",+VLOOKUP(AM4948,NIVELES!$A$1652:$B$2466,2,0),"")</f>
        <v/>
      </c>
      <c r="AO4948" s="87"/>
      <c r="AP4948" s="88"/>
      <c r="AQ4948" s="88"/>
      <c r="AR4948" s="88"/>
      <c r="AS4948" s="88"/>
      <c r="AT4948" s="88"/>
      <c r="AU4948" s="88"/>
      <c r="AV4948" s="88"/>
      <c r="AW4948" s="88"/>
      <c r="AX4948" s="88"/>
      <c r="AY4948" s="88"/>
      <c r="AZ4948" s="88"/>
      <c r="BA4948" s="88"/>
      <c r="BB4948" s="89">
        <f t="shared" si="307"/>
        <v>0</v>
      </c>
      <c r="BC4948" s="90" t="str">
        <f t="shared" si="306"/>
        <v xml:space="preserve"> </v>
      </c>
      <c r="BD4948" s="91" t="str">
        <f t="shared" si="308"/>
        <v xml:space="preserve"> </v>
      </c>
      <c r="BE4948" s="92">
        <f t="shared" si="309"/>
        <v>0</v>
      </c>
    </row>
    <row r="4949" spans="1:57" s="74" customFormat="1" ht="50.1" customHeight="1" x14ac:dyDescent="0.2">
      <c r="A4949" s="78"/>
      <c r="B4949" s="78"/>
      <c r="C4949" s="78"/>
      <c r="D4949" s="78"/>
      <c r="E4949" s="79" t="str">
        <f>+IF(C4949&lt;&gt;"",VLOOKUP(MID(C4949,18,5),NIVELES!$A$133:$B$213,2,0),"")</f>
        <v/>
      </c>
      <c r="F4949" s="80"/>
      <c r="G4949" s="81" t="str">
        <f>+IF(F4949&lt;&gt;"",VLOOKUP(F4949,NIVELES!$A$246:$C$464,3,0),"")</f>
        <v/>
      </c>
      <c r="H4949" s="82"/>
      <c r="I4949" s="78"/>
      <c r="J4949" s="78"/>
      <c r="K4949" s="78"/>
      <c r="L4949" s="78"/>
      <c r="M4949" s="78"/>
      <c r="N4949" s="78"/>
      <c r="O4949" s="78"/>
      <c r="P4949" s="82"/>
      <c r="Q4949" s="78"/>
      <c r="R4949" s="82"/>
      <c r="S4949" s="82"/>
      <c r="T4949" s="82"/>
      <c r="U4949" s="82"/>
      <c r="V4949" s="82"/>
      <c r="W4949" s="82"/>
      <c r="X4949" s="82"/>
      <c r="Y4949" s="82"/>
      <c r="Z4949" s="82"/>
      <c r="AA4949" s="82"/>
      <c r="AB4949" s="82"/>
      <c r="AC4949" s="82"/>
      <c r="AD4949" s="85" t="str">
        <f>IF(A4949&lt;&gt;"",IF(D4949="DIRECCIÓN_DE_TRANSFERENCIAS","280 0031",VLOOKUP(C4949,NIVELES!$A$14:$B$105,2,0)),"")</f>
        <v/>
      </c>
      <c r="AE4949" s="86"/>
      <c r="AF4949" s="86"/>
      <c r="AG4949" s="79" t="str">
        <f>+IF(AF4949&lt;&gt;"",VLOOKUP(AF4949,NIVELES!$A$666:$B$673,2,0),"")</f>
        <v/>
      </c>
      <c r="AH4949" s="78"/>
      <c r="AI4949" s="79" t="str">
        <f>IF(AH4949&lt;&gt;"",VLOOKUP(CONCATENATE(AG4949,AH4949),NIVELES!$B$676:$C$745,2,0),"")</f>
        <v/>
      </c>
      <c r="AJ4949" s="78"/>
      <c r="AK4949" s="79" t="str">
        <f>+IF(AJ4949&lt;&gt;"",VLOOKUP(AJ4949,NIVELES!$A$816:$B$892,2,0),"")</f>
        <v/>
      </c>
      <c r="AL4949" s="78"/>
      <c r="AM4949" s="78"/>
      <c r="AN4949" s="79" t="str">
        <f>IF(AM4949&lt;&gt;"",+VLOOKUP(AM4949,NIVELES!$A$1652:$B$2466,2,0),"")</f>
        <v/>
      </c>
      <c r="AO4949" s="87"/>
      <c r="AP4949" s="88"/>
      <c r="AQ4949" s="88"/>
      <c r="AR4949" s="88"/>
      <c r="AS4949" s="88"/>
      <c r="AT4949" s="88"/>
      <c r="AU4949" s="88"/>
      <c r="AV4949" s="88"/>
      <c r="AW4949" s="88"/>
      <c r="AX4949" s="88"/>
      <c r="AY4949" s="88"/>
      <c r="AZ4949" s="88"/>
      <c r="BA4949" s="88"/>
      <c r="BB4949" s="89">
        <f t="shared" si="307"/>
        <v>0</v>
      </c>
      <c r="BC4949" s="90" t="str">
        <f t="shared" si="306"/>
        <v xml:space="preserve"> </v>
      </c>
      <c r="BD4949" s="91" t="str">
        <f t="shared" si="308"/>
        <v xml:space="preserve"> </v>
      </c>
      <c r="BE4949" s="92">
        <f t="shared" si="309"/>
        <v>0</v>
      </c>
    </row>
    <row r="4950" spans="1:57" s="74" customFormat="1" ht="50.1" customHeight="1" x14ac:dyDescent="0.2">
      <c r="A4950" s="78"/>
      <c r="B4950" s="78"/>
      <c r="C4950" s="78"/>
      <c r="D4950" s="78"/>
      <c r="E4950" s="79" t="str">
        <f>+IF(C4950&lt;&gt;"",VLOOKUP(MID(C4950,18,5),NIVELES!$A$133:$B$213,2,0),"")</f>
        <v/>
      </c>
      <c r="F4950" s="80"/>
      <c r="G4950" s="81" t="str">
        <f>+IF(F4950&lt;&gt;"",VLOOKUP(F4950,NIVELES!$A$246:$C$464,3,0),"")</f>
        <v/>
      </c>
      <c r="H4950" s="82"/>
      <c r="I4950" s="78"/>
      <c r="J4950" s="78"/>
      <c r="K4950" s="78"/>
      <c r="L4950" s="78"/>
      <c r="M4950" s="78"/>
      <c r="N4950" s="78"/>
      <c r="O4950" s="78"/>
      <c r="P4950" s="82"/>
      <c r="Q4950" s="78"/>
      <c r="R4950" s="82"/>
      <c r="S4950" s="82"/>
      <c r="T4950" s="82"/>
      <c r="U4950" s="82"/>
      <c r="V4950" s="82"/>
      <c r="W4950" s="82"/>
      <c r="X4950" s="82"/>
      <c r="Y4950" s="82"/>
      <c r="Z4950" s="82"/>
      <c r="AA4950" s="82"/>
      <c r="AB4950" s="82"/>
      <c r="AC4950" s="82"/>
      <c r="AD4950" s="85" t="str">
        <f>IF(A4950&lt;&gt;"",IF(D4950="DIRECCIÓN_DE_TRANSFERENCIAS","280 0031",VLOOKUP(C4950,NIVELES!$A$14:$B$105,2,0)),"")</f>
        <v/>
      </c>
      <c r="AE4950" s="86"/>
      <c r="AF4950" s="86"/>
      <c r="AG4950" s="79" t="str">
        <f>+IF(AF4950&lt;&gt;"",VLOOKUP(AF4950,NIVELES!$A$666:$B$673,2,0),"")</f>
        <v/>
      </c>
      <c r="AH4950" s="78"/>
      <c r="AI4950" s="79" t="str">
        <f>IF(AH4950&lt;&gt;"",VLOOKUP(CONCATENATE(AG4950,AH4950),NIVELES!$B$676:$C$745,2,0),"")</f>
        <v/>
      </c>
      <c r="AJ4950" s="78"/>
      <c r="AK4950" s="79" t="str">
        <f>+IF(AJ4950&lt;&gt;"",VLOOKUP(AJ4950,NIVELES!$A$816:$B$892,2,0),"")</f>
        <v/>
      </c>
      <c r="AL4950" s="78"/>
      <c r="AM4950" s="78"/>
      <c r="AN4950" s="79" t="str">
        <f>IF(AM4950&lt;&gt;"",+VLOOKUP(AM4950,NIVELES!$A$1652:$B$2466,2,0),"")</f>
        <v/>
      </c>
      <c r="AO4950" s="87"/>
      <c r="AP4950" s="88"/>
      <c r="AQ4950" s="88"/>
      <c r="AR4950" s="88"/>
      <c r="AS4950" s="88"/>
      <c r="AT4950" s="88"/>
      <c r="AU4950" s="88"/>
      <c r="AV4950" s="88"/>
      <c r="AW4950" s="88"/>
      <c r="AX4950" s="88"/>
      <c r="AY4950" s="88"/>
      <c r="AZ4950" s="88"/>
      <c r="BA4950" s="88"/>
      <c r="BB4950" s="89">
        <f t="shared" si="307"/>
        <v>0</v>
      </c>
      <c r="BC4950" s="90" t="str">
        <f t="shared" si="306"/>
        <v xml:space="preserve"> </v>
      </c>
      <c r="BD4950" s="91" t="str">
        <f t="shared" si="308"/>
        <v xml:space="preserve"> </v>
      </c>
      <c r="BE4950" s="92">
        <f t="shared" si="309"/>
        <v>0</v>
      </c>
    </row>
    <row r="4951" spans="1:57" s="74" customFormat="1" ht="50.1" customHeight="1" x14ac:dyDescent="0.2">
      <c r="A4951" s="78"/>
      <c r="B4951" s="78"/>
      <c r="C4951" s="78"/>
      <c r="D4951" s="78"/>
      <c r="E4951" s="79" t="str">
        <f>+IF(C4951&lt;&gt;"",VLOOKUP(MID(C4951,18,5),NIVELES!$A$133:$B$213,2,0),"")</f>
        <v/>
      </c>
      <c r="F4951" s="80"/>
      <c r="G4951" s="81" t="str">
        <f>+IF(F4951&lt;&gt;"",VLOOKUP(F4951,NIVELES!$A$246:$C$464,3,0),"")</f>
        <v/>
      </c>
      <c r="H4951" s="82"/>
      <c r="I4951" s="78"/>
      <c r="J4951" s="78"/>
      <c r="K4951" s="78"/>
      <c r="L4951" s="78"/>
      <c r="M4951" s="78"/>
      <c r="N4951" s="78"/>
      <c r="O4951" s="78"/>
      <c r="P4951" s="82"/>
      <c r="Q4951" s="78"/>
      <c r="R4951" s="82"/>
      <c r="S4951" s="82"/>
      <c r="T4951" s="82"/>
      <c r="U4951" s="82"/>
      <c r="V4951" s="82"/>
      <c r="W4951" s="82"/>
      <c r="X4951" s="82"/>
      <c r="Y4951" s="82"/>
      <c r="Z4951" s="82"/>
      <c r="AA4951" s="82"/>
      <c r="AB4951" s="82"/>
      <c r="AC4951" s="82"/>
      <c r="AD4951" s="85" t="str">
        <f>IF(A4951&lt;&gt;"",IF(D4951="DIRECCIÓN_DE_TRANSFERENCIAS","280 0031",VLOOKUP(C4951,NIVELES!$A$14:$B$105,2,0)),"")</f>
        <v/>
      </c>
      <c r="AE4951" s="86"/>
      <c r="AF4951" s="86"/>
      <c r="AG4951" s="79" t="str">
        <f>+IF(AF4951&lt;&gt;"",VLOOKUP(AF4951,NIVELES!$A$666:$B$673,2,0),"")</f>
        <v/>
      </c>
      <c r="AH4951" s="78"/>
      <c r="AI4951" s="79" t="str">
        <f>IF(AH4951&lt;&gt;"",VLOOKUP(CONCATENATE(AG4951,AH4951),NIVELES!$B$676:$C$745,2,0),"")</f>
        <v/>
      </c>
      <c r="AJ4951" s="78"/>
      <c r="AK4951" s="79" t="str">
        <f>+IF(AJ4951&lt;&gt;"",VLOOKUP(AJ4951,NIVELES!$A$816:$B$892,2,0),"")</f>
        <v/>
      </c>
      <c r="AL4951" s="78"/>
      <c r="AM4951" s="78"/>
      <c r="AN4951" s="79" t="str">
        <f>IF(AM4951&lt;&gt;"",+VLOOKUP(AM4951,NIVELES!$A$1652:$B$2466,2,0),"")</f>
        <v/>
      </c>
      <c r="AO4951" s="87"/>
      <c r="AP4951" s="88"/>
      <c r="AQ4951" s="88"/>
      <c r="AR4951" s="88"/>
      <c r="AS4951" s="88"/>
      <c r="AT4951" s="88"/>
      <c r="AU4951" s="88"/>
      <c r="AV4951" s="88"/>
      <c r="AW4951" s="88"/>
      <c r="AX4951" s="88"/>
      <c r="AY4951" s="88"/>
      <c r="AZ4951" s="88"/>
      <c r="BA4951" s="88"/>
      <c r="BB4951" s="89">
        <f t="shared" si="307"/>
        <v>0</v>
      </c>
      <c r="BC4951" s="90" t="str">
        <f t="shared" si="306"/>
        <v xml:space="preserve"> </v>
      </c>
      <c r="BD4951" s="91" t="str">
        <f t="shared" si="308"/>
        <v xml:space="preserve"> </v>
      </c>
      <c r="BE4951" s="92">
        <f t="shared" si="309"/>
        <v>0</v>
      </c>
    </row>
    <row r="4952" spans="1:57" s="74" customFormat="1" ht="50.1" customHeight="1" x14ac:dyDescent="0.2">
      <c r="A4952" s="78"/>
      <c r="B4952" s="78"/>
      <c r="C4952" s="78"/>
      <c r="D4952" s="78"/>
      <c r="E4952" s="79" t="str">
        <f>+IF(C4952&lt;&gt;"",VLOOKUP(MID(C4952,18,5),NIVELES!$A$133:$B$213,2,0),"")</f>
        <v/>
      </c>
      <c r="F4952" s="80"/>
      <c r="G4952" s="81" t="str">
        <f>+IF(F4952&lt;&gt;"",VLOOKUP(F4952,NIVELES!$A$246:$C$464,3,0),"")</f>
        <v/>
      </c>
      <c r="H4952" s="82"/>
      <c r="I4952" s="78"/>
      <c r="J4952" s="78"/>
      <c r="K4952" s="78"/>
      <c r="L4952" s="78"/>
      <c r="M4952" s="78"/>
      <c r="N4952" s="78"/>
      <c r="O4952" s="78"/>
      <c r="P4952" s="82"/>
      <c r="Q4952" s="78"/>
      <c r="R4952" s="82"/>
      <c r="S4952" s="82"/>
      <c r="T4952" s="82"/>
      <c r="U4952" s="82"/>
      <c r="V4952" s="82"/>
      <c r="W4952" s="82"/>
      <c r="X4952" s="82"/>
      <c r="Y4952" s="82"/>
      <c r="Z4952" s="82"/>
      <c r="AA4952" s="82"/>
      <c r="AB4952" s="82"/>
      <c r="AC4952" s="82"/>
      <c r="AD4952" s="85" t="str">
        <f>IF(A4952&lt;&gt;"",IF(D4952="DIRECCIÓN_DE_TRANSFERENCIAS","280 0031",VLOOKUP(C4952,NIVELES!$A$14:$B$105,2,0)),"")</f>
        <v/>
      </c>
      <c r="AE4952" s="86"/>
      <c r="AF4952" s="86"/>
      <c r="AG4952" s="79" t="str">
        <f>+IF(AF4952&lt;&gt;"",VLOOKUP(AF4952,NIVELES!$A$666:$B$673,2,0),"")</f>
        <v/>
      </c>
      <c r="AH4952" s="78"/>
      <c r="AI4952" s="79" t="str">
        <f>IF(AH4952&lt;&gt;"",VLOOKUP(CONCATENATE(AG4952,AH4952),NIVELES!$B$676:$C$745,2,0),"")</f>
        <v/>
      </c>
      <c r="AJ4952" s="78"/>
      <c r="AK4952" s="79" t="str">
        <f>+IF(AJ4952&lt;&gt;"",VLOOKUP(AJ4952,NIVELES!$A$816:$B$892,2,0),"")</f>
        <v/>
      </c>
      <c r="AL4952" s="78"/>
      <c r="AM4952" s="78"/>
      <c r="AN4952" s="79" t="str">
        <f>IF(AM4952&lt;&gt;"",+VLOOKUP(AM4952,NIVELES!$A$1652:$B$2466,2,0),"")</f>
        <v/>
      </c>
      <c r="AO4952" s="87"/>
      <c r="AP4952" s="88"/>
      <c r="AQ4952" s="88"/>
      <c r="AR4952" s="88"/>
      <c r="AS4952" s="88"/>
      <c r="AT4952" s="88"/>
      <c r="AU4952" s="88"/>
      <c r="AV4952" s="88"/>
      <c r="AW4952" s="88"/>
      <c r="AX4952" s="88"/>
      <c r="AY4952" s="88"/>
      <c r="AZ4952" s="88"/>
      <c r="BA4952" s="88"/>
      <c r="BB4952" s="89">
        <f t="shared" si="307"/>
        <v>0</v>
      </c>
      <c r="BC4952" s="90" t="str">
        <f t="shared" si="306"/>
        <v xml:space="preserve"> </v>
      </c>
      <c r="BD4952" s="91" t="str">
        <f t="shared" si="308"/>
        <v xml:space="preserve"> </v>
      </c>
      <c r="BE4952" s="92">
        <f t="shared" si="309"/>
        <v>0</v>
      </c>
    </row>
    <row r="4953" spans="1:57" s="74" customFormat="1" ht="50.1" customHeight="1" x14ac:dyDescent="0.2">
      <c r="A4953" s="78"/>
      <c r="B4953" s="78"/>
      <c r="C4953" s="78"/>
      <c r="D4953" s="78"/>
      <c r="E4953" s="79" t="str">
        <f>+IF(C4953&lt;&gt;"",VLOOKUP(MID(C4953,18,5),NIVELES!$A$133:$B$213,2,0),"")</f>
        <v/>
      </c>
      <c r="F4953" s="80"/>
      <c r="G4953" s="81" t="str">
        <f>+IF(F4953&lt;&gt;"",VLOOKUP(F4953,NIVELES!$A$246:$C$464,3,0),"")</f>
        <v/>
      </c>
      <c r="H4953" s="82"/>
      <c r="I4953" s="78"/>
      <c r="J4953" s="78"/>
      <c r="K4953" s="78"/>
      <c r="L4953" s="78"/>
      <c r="M4953" s="78"/>
      <c r="N4953" s="78"/>
      <c r="O4953" s="78"/>
      <c r="P4953" s="82"/>
      <c r="Q4953" s="78"/>
      <c r="R4953" s="82"/>
      <c r="S4953" s="82"/>
      <c r="T4953" s="82"/>
      <c r="U4953" s="82"/>
      <c r="V4953" s="82"/>
      <c r="W4953" s="82"/>
      <c r="X4953" s="82"/>
      <c r="Y4953" s="82"/>
      <c r="Z4953" s="82"/>
      <c r="AA4953" s="82"/>
      <c r="AB4953" s="82"/>
      <c r="AC4953" s="82"/>
      <c r="AD4953" s="85" t="str">
        <f>IF(A4953&lt;&gt;"",IF(D4953="DIRECCIÓN_DE_TRANSFERENCIAS","280 0031",VLOOKUP(C4953,NIVELES!$A$14:$B$105,2,0)),"")</f>
        <v/>
      </c>
      <c r="AE4953" s="86"/>
      <c r="AF4953" s="86"/>
      <c r="AG4953" s="79" t="str">
        <f>+IF(AF4953&lt;&gt;"",VLOOKUP(AF4953,NIVELES!$A$666:$B$673,2,0),"")</f>
        <v/>
      </c>
      <c r="AH4953" s="78"/>
      <c r="AI4953" s="79" t="str">
        <f>IF(AH4953&lt;&gt;"",VLOOKUP(CONCATENATE(AG4953,AH4953),NIVELES!$B$676:$C$745,2,0),"")</f>
        <v/>
      </c>
      <c r="AJ4953" s="78"/>
      <c r="AK4953" s="79" t="str">
        <f>+IF(AJ4953&lt;&gt;"",VLOOKUP(AJ4953,NIVELES!$A$816:$B$892,2,0),"")</f>
        <v/>
      </c>
      <c r="AL4953" s="78"/>
      <c r="AM4953" s="78"/>
      <c r="AN4953" s="79" t="str">
        <f>IF(AM4953&lt;&gt;"",+VLOOKUP(AM4953,NIVELES!$A$1652:$B$2466,2,0),"")</f>
        <v/>
      </c>
      <c r="AO4953" s="87"/>
      <c r="AP4953" s="88"/>
      <c r="AQ4953" s="88"/>
      <c r="AR4953" s="88"/>
      <c r="AS4953" s="88"/>
      <c r="AT4953" s="88"/>
      <c r="AU4953" s="88"/>
      <c r="AV4953" s="88"/>
      <c r="AW4953" s="88"/>
      <c r="AX4953" s="88"/>
      <c r="AY4953" s="88"/>
      <c r="AZ4953" s="88"/>
      <c r="BA4953" s="88"/>
      <c r="BB4953" s="89">
        <f t="shared" si="307"/>
        <v>0</v>
      </c>
      <c r="BC4953" s="90" t="str">
        <f t="shared" si="306"/>
        <v xml:space="preserve"> </v>
      </c>
      <c r="BD4953" s="91" t="str">
        <f t="shared" si="308"/>
        <v xml:space="preserve"> </v>
      </c>
      <c r="BE4953" s="92">
        <f t="shared" si="309"/>
        <v>0</v>
      </c>
    </row>
    <row r="4954" spans="1:57" s="74" customFormat="1" ht="50.1" customHeight="1" x14ac:dyDescent="0.2">
      <c r="A4954" s="78"/>
      <c r="B4954" s="78"/>
      <c r="C4954" s="78"/>
      <c r="D4954" s="78"/>
      <c r="E4954" s="79" t="str">
        <f>+IF(C4954&lt;&gt;"",VLOOKUP(MID(C4954,18,5),NIVELES!$A$133:$B$213,2,0),"")</f>
        <v/>
      </c>
      <c r="F4954" s="80"/>
      <c r="G4954" s="81" t="str">
        <f>+IF(F4954&lt;&gt;"",VLOOKUP(F4954,NIVELES!$A$246:$C$464,3,0),"")</f>
        <v/>
      </c>
      <c r="H4954" s="82"/>
      <c r="I4954" s="78"/>
      <c r="J4954" s="78"/>
      <c r="K4954" s="78"/>
      <c r="L4954" s="78"/>
      <c r="M4954" s="78"/>
      <c r="N4954" s="78"/>
      <c r="O4954" s="78"/>
      <c r="P4954" s="82"/>
      <c r="Q4954" s="78"/>
      <c r="R4954" s="82"/>
      <c r="S4954" s="82"/>
      <c r="T4954" s="82"/>
      <c r="U4954" s="82"/>
      <c r="V4954" s="82"/>
      <c r="W4954" s="82"/>
      <c r="X4954" s="82"/>
      <c r="Y4954" s="82"/>
      <c r="Z4954" s="82"/>
      <c r="AA4954" s="82"/>
      <c r="AB4954" s="82"/>
      <c r="AC4954" s="82"/>
      <c r="AD4954" s="85" t="str">
        <f>IF(A4954&lt;&gt;"",IF(D4954="DIRECCIÓN_DE_TRANSFERENCIAS","280 0031",VLOOKUP(C4954,NIVELES!$A$14:$B$105,2,0)),"")</f>
        <v/>
      </c>
      <c r="AE4954" s="86"/>
      <c r="AF4954" s="86"/>
      <c r="AG4954" s="79" t="str">
        <f>+IF(AF4954&lt;&gt;"",VLOOKUP(AF4954,NIVELES!$A$666:$B$673,2,0),"")</f>
        <v/>
      </c>
      <c r="AH4954" s="78"/>
      <c r="AI4954" s="79" t="str">
        <f>IF(AH4954&lt;&gt;"",VLOOKUP(CONCATENATE(AG4954,AH4954),NIVELES!$B$676:$C$745,2,0),"")</f>
        <v/>
      </c>
      <c r="AJ4954" s="78"/>
      <c r="AK4954" s="79" t="str">
        <f>+IF(AJ4954&lt;&gt;"",VLOOKUP(AJ4954,NIVELES!$A$816:$B$892,2,0),"")</f>
        <v/>
      </c>
      <c r="AL4954" s="78"/>
      <c r="AM4954" s="78"/>
      <c r="AN4954" s="79" t="str">
        <f>IF(AM4954&lt;&gt;"",+VLOOKUP(AM4954,NIVELES!$A$1652:$B$2466,2,0),"")</f>
        <v/>
      </c>
      <c r="AO4954" s="87"/>
      <c r="AP4954" s="88"/>
      <c r="AQ4954" s="88"/>
      <c r="AR4954" s="88"/>
      <c r="AS4954" s="88"/>
      <c r="AT4954" s="88"/>
      <c r="AU4954" s="88"/>
      <c r="AV4954" s="88"/>
      <c r="AW4954" s="88"/>
      <c r="AX4954" s="88"/>
      <c r="AY4954" s="88"/>
      <c r="AZ4954" s="88"/>
      <c r="BA4954" s="88"/>
      <c r="BB4954" s="89">
        <f t="shared" si="307"/>
        <v>0</v>
      </c>
      <c r="BC4954" s="90" t="str">
        <f t="shared" si="306"/>
        <v xml:space="preserve"> </v>
      </c>
      <c r="BD4954" s="91" t="str">
        <f t="shared" si="308"/>
        <v xml:space="preserve"> </v>
      </c>
      <c r="BE4954" s="92">
        <f t="shared" si="309"/>
        <v>0</v>
      </c>
    </row>
    <row r="4955" spans="1:57" s="74" customFormat="1" ht="50.1" customHeight="1" x14ac:dyDescent="0.2">
      <c r="A4955" s="78"/>
      <c r="B4955" s="78"/>
      <c r="C4955" s="78"/>
      <c r="D4955" s="78"/>
      <c r="E4955" s="79" t="str">
        <f>+IF(C4955&lt;&gt;"",VLOOKUP(MID(C4955,18,5),NIVELES!$A$133:$B$213,2,0),"")</f>
        <v/>
      </c>
      <c r="F4955" s="80"/>
      <c r="G4955" s="81" t="str">
        <f>+IF(F4955&lt;&gt;"",VLOOKUP(F4955,NIVELES!$A$246:$C$464,3,0),"")</f>
        <v/>
      </c>
      <c r="H4955" s="82"/>
      <c r="I4955" s="78"/>
      <c r="J4955" s="78"/>
      <c r="K4955" s="78"/>
      <c r="L4955" s="78"/>
      <c r="M4955" s="78"/>
      <c r="N4955" s="78"/>
      <c r="O4955" s="78"/>
      <c r="P4955" s="82"/>
      <c r="Q4955" s="78"/>
      <c r="R4955" s="82"/>
      <c r="S4955" s="82"/>
      <c r="T4955" s="82"/>
      <c r="U4955" s="82"/>
      <c r="V4955" s="82"/>
      <c r="W4955" s="82"/>
      <c r="X4955" s="82"/>
      <c r="Y4955" s="82"/>
      <c r="Z4955" s="82"/>
      <c r="AA4955" s="82"/>
      <c r="AB4955" s="82"/>
      <c r="AC4955" s="82"/>
      <c r="AD4955" s="85" t="str">
        <f>IF(A4955&lt;&gt;"",IF(D4955="DIRECCIÓN_DE_TRANSFERENCIAS","280 0031",VLOOKUP(C4955,NIVELES!$A$14:$B$105,2,0)),"")</f>
        <v/>
      </c>
      <c r="AE4955" s="86"/>
      <c r="AF4955" s="86"/>
      <c r="AG4955" s="79" t="str">
        <f>+IF(AF4955&lt;&gt;"",VLOOKUP(AF4955,NIVELES!$A$666:$B$673,2,0),"")</f>
        <v/>
      </c>
      <c r="AH4955" s="78"/>
      <c r="AI4955" s="79" t="str">
        <f>IF(AH4955&lt;&gt;"",VLOOKUP(CONCATENATE(AG4955,AH4955),NIVELES!$B$676:$C$745,2,0),"")</f>
        <v/>
      </c>
      <c r="AJ4955" s="78"/>
      <c r="AK4955" s="79" t="str">
        <f>+IF(AJ4955&lt;&gt;"",VLOOKUP(AJ4955,NIVELES!$A$816:$B$892,2,0),"")</f>
        <v/>
      </c>
      <c r="AL4955" s="78"/>
      <c r="AM4955" s="78"/>
      <c r="AN4955" s="79" t="str">
        <f>IF(AM4955&lt;&gt;"",+VLOOKUP(AM4955,NIVELES!$A$1652:$B$2466,2,0),"")</f>
        <v/>
      </c>
      <c r="AO4955" s="87"/>
      <c r="AP4955" s="88"/>
      <c r="AQ4955" s="88"/>
      <c r="AR4955" s="88"/>
      <c r="AS4955" s="88"/>
      <c r="AT4955" s="88"/>
      <c r="AU4955" s="88"/>
      <c r="AV4955" s="88"/>
      <c r="AW4955" s="88"/>
      <c r="AX4955" s="88"/>
      <c r="AY4955" s="88"/>
      <c r="AZ4955" s="88"/>
      <c r="BA4955" s="88"/>
      <c r="BB4955" s="89">
        <f t="shared" si="307"/>
        <v>0</v>
      </c>
      <c r="BC4955" s="90" t="str">
        <f t="shared" si="306"/>
        <v xml:space="preserve"> </v>
      </c>
      <c r="BD4955" s="91" t="str">
        <f t="shared" si="308"/>
        <v xml:space="preserve"> </v>
      </c>
      <c r="BE4955" s="92">
        <f t="shared" si="309"/>
        <v>0</v>
      </c>
    </row>
    <row r="4956" spans="1:57" s="74" customFormat="1" ht="50.1" customHeight="1" x14ac:dyDescent="0.2">
      <c r="A4956" s="78"/>
      <c r="B4956" s="78"/>
      <c r="C4956" s="78"/>
      <c r="D4956" s="78"/>
      <c r="E4956" s="79" t="str">
        <f>+IF(C4956&lt;&gt;"",VLOOKUP(MID(C4956,18,5),NIVELES!$A$133:$B$213,2,0),"")</f>
        <v/>
      </c>
      <c r="F4956" s="80"/>
      <c r="G4956" s="81" t="str">
        <f>+IF(F4956&lt;&gt;"",VLOOKUP(F4956,NIVELES!$A$246:$C$464,3,0),"")</f>
        <v/>
      </c>
      <c r="H4956" s="82"/>
      <c r="I4956" s="78"/>
      <c r="J4956" s="78"/>
      <c r="K4956" s="78"/>
      <c r="L4956" s="78"/>
      <c r="M4956" s="78"/>
      <c r="N4956" s="78"/>
      <c r="O4956" s="78"/>
      <c r="P4956" s="82"/>
      <c r="Q4956" s="78"/>
      <c r="R4956" s="82"/>
      <c r="S4956" s="82"/>
      <c r="T4956" s="82"/>
      <c r="U4956" s="82"/>
      <c r="V4956" s="82"/>
      <c r="W4956" s="82"/>
      <c r="X4956" s="82"/>
      <c r="Y4956" s="82"/>
      <c r="Z4956" s="82"/>
      <c r="AA4956" s="82"/>
      <c r="AB4956" s="82"/>
      <c r="AC4956" s="82"/>
      <c r="AD4956" s="85" t="str">
        <f>IF(A4956&lt;&gt;"",IF(D4956="DIRECCIÓN_DE_TRANSFERENCIAS","280 0031",VLOOKUP(C4956,NIVELES!$A$14:$B$105,2,0)),"")</f>
        <v/>
      </c>
      <c r="AE4956" s="86"/>
      <c r="AF4956" s="86"/>
      <c r="AG4956" s="79" t="str">
        <f>+IF(AF4956&lt;&gt;"",VLOOKUP(AF4956,NIVELES!$A$666:$B$673,2,0),"")</f>
        <v/>
      </c>
      <c r="AH4956" s="78"/>
      <c r="AI4956" s="79" t="str">
        <f>IF(AH4956&lt;&gt;"",VLOOKUP(CONCATENATE(AG4956,AH4956),NIVELES!$B$676:$C$745,2,0),"")</f>
        <v/>
      </c>
      <c r="AJ4956" s="78"/>
      <c r="AK4956" s="79" t="str">
        <f>+IF(AJ4956&lt;&gt;"",VLOOKUP(AJ4956,NIVELES!$A$816:$B$892,2,0),"")</f>
        <v/>
      </c>
      <c r="AL4956" s="78"/>
      <c r="AM4956" s="78"/>
      <c r="AN4956" s="79" t="str">
        <f>IF(AM4956&lt;&gt;"",+VLOOKUP(AM4956,NIVELES!$A$1652:$B$2466,2,0),"")</f>
        <v/>
      </c>
      <c r="AO4956" s="87"/>
      <c r="AP4956" s="88"/>
      <c r="AQ4956" s="88"/>
      <c r="AR4956" s="88"/>
      <c r="AS4956" s="88"/>
      <c r="AT4956" s="88"/>
      <c r="AU4956" s="88"/>
      <c r="AV4956" s="88"/>
      <c r="AW4956" s="88"/>
      <c r="AX4956" s="88"/>
      <c r="AY4956" s="88"/>
      <c r="AZ4956" s="88"/>
      <c r="BA4956" s="88"/>
      <c r="BB4956" s="89">
        <f t="shared" si="307"/>
        <v>0</v>
      </c>
      <c r="BC4956" s="90" t="str">
        <f t="shared" si="306"/>
        <v xml:space="preserve"> </v>
      </c>
      <c r="BD4956" s="91" t="str">
        <f t="shared" si="308"/>
        <v xml:space="preserve"> </v>
      </c>
      <c r="BE4956" s="92">
        <f t="shared" si="309"/>
        <v>0</v>
      </c>
    </row>
    <row r="4957" spans="1:57" s="74" customFormat="1" ht="50.1" customHeight="1" x14ac:dyDescent="0.2">
      <c r="A4957" s="78"/>
      <c r="B4957" s="78"/>
      <c r="C4957" s="78"/>
      <c r="D4957" s="78"/>
      <c r="E4957" s="79" t="str">
        <f>+IF(C4957&lt;&gt;"",VLOOKUP(MID(C4957,18,5),NIVELES!$A$133:$B$213,2,0),"")</f>
        <v/>
      </c>
      <c r="F4957" s="80"/>
      <c r="G4957" s="81" t="str">
        <f>+IF(F4957&lt;&gt;"",VLOOKUP(F4957,NIVELES!$A$246:$C$464,3,0),"")</f>
        <v/>
      </c>
      <c r="H4957" s="82"/>
      <c r="I4957" s="78"/>
      <c r="J4957" s="78"/>
      <c r="K4957" s="78"/>
      <c r="L4957" s="78"/>
      <c r="M4957" s="78"/>
      <c r="N4957" s="78"/>
      <c r="O4957" s="78"/>
      <c r="P4957" s="82"/>
      <c r="Q4957" s="78"/>
      <c r="R4957" s="82"/>
      <c r="S4957" s="82"/>
      <c r="T4957" s="82"/>
      <c r="U4957" s="82"/>
      <c r="V4957" s="82"/>
      <c r="W4957" s="82"/>
      <c r="X4957" s="82"/>
      <c r="Y4957" s="82"/>
      <c r="Z4957" s="82"/>
      <c r="AA4957" s="82"/>
      <c r="AB4957" s="82"/>
      <c r="AC4957" s="82"/>
      <c r="AD4957" s="85" t="str">
        <f>IF(A4957&lt;&gt;"",IF(D4957="DIRECCIÓN_DE_TRANSFERENCIAS","280 0031",VLOOKUP(C4957,NIVELES!$A$14:$B$105,2,0)),"")</f>
        <v/>
      </c>
      <c r="AE4957" s="86"/>
      <c r="AF4957" s="86"/>
      <c r="AG4957" s="79" t="str">
        <f>+IF(AF4957&lt;&gt;"",VLOOKUP(AF4957,NIVELES!$A$666:$B$673,2,0),"")</f>
        <v/>
      </c>
      <c r="AH4957" s="78"/>
      <c r="AI4957" s="79" t="str">
        <f>IF(AH4957&lt;&gt;"",VLOOKUP(CONCATENATE(AG4957,AH4957),NIVELES!$B$676:$C$745,2,0),"")</f>
        <v/>
      </c>
      <c r="AJ4957" s="78"/>
      <c r="AK4957" s="79" t="str">
        <f>+IF(AJ4957&lt;&gt;"",VLOOKUP(AJ4957,NIVELES!$A$816:$B$892,2,0),"")</f>
        <v/>
      </c>
      <c r="AL4957" s="78"/>
      <c r="AM4957" s="78"/>
      <c r="AN4957" s="79" t="str">
        <f>IF(AM4957&lt;&gt;"",+VLOOKUP(AM4957,NIVELES!$A$1652:$B$2466,2,0),"")</f>
        <v/>
      </c>
      <c r="AO4957" s="87"/>
      <c r="AP4957" s="88"/>
      <c r="AQ4957" s="88"/>
      <c r="AR4957" s="88"/>
      <c r="AS4957" s="88"/>
      <c r="AT4957" s="88"/>
      <c r="AU4957" s="88"/>
      <c r="AV4957" s="88"/>
      <c r="AW4957" s="88"/>
      <c r="AX4957" s="88"/>
      <c r="AY4957" s="88"/>
      <c r="AZ4957" s="88"/>
      <c r="BA4957" s="88"/>
      <c r="BB4957" s="89">
        <f t="shared" si="307"/>
        <v>0</v>
      </c>
      <c r="BC4957" s="90" t="str">
        <f t="shared" si="306"/>
        <v xml:space="preserve"> </v>
      </c>
      <c r="BD4957" s="91" t="str">
        <f t="shared" si="308"/>
        <v xml:space="preserve"> </v>
      </c>
      <c r="BE4957" s="92">
        <f t="shared" si="309"/>
        <v>0</v>
      </c>
    </row>
    <row r="4958" spans="1:57" s="74" customFormat="1" ht="50.1" customHeight="1" x14ac:dyDescent="0.2">
      <c r="A4958" s="78"/>
      <c r="B4958" s="78"/>
      <c r="C4958" s="78"/>
      <c r="D4958" s="78"/>
      <c r="E4958" s="79" t="str">
        <f>+IF(C4958&lt;&gt;"",VLOOKUP(MID(C4958,18,5),NIVELES!$A$133:$B$213,2,0),"")</f>
        <v/>
      </c>
      <c r="F4958" s="80"/>
      <c r="G4958" s="81" t="str">
        <f>+IF(F4958&lt;&gt;"",VLOOKUP(F4958,NIVELES!$A$246:$C$464,3,0),"")</f>
        <v/>
      </c>
      <c r="H4958" s="82"/>
      <c r="I4958" s="78"/>
      <c r="J4958" s="78"/>
      <c r="K4958" s="78"/>
      <c r="L4958" s="78"/>
      <c r="M4958" s="78"/>
      <c r="N4958" s="78"/>
      <c r="O4958" s="78"/>
      <c r="P4958" s="82"/>
      <c r="Q4958" s="78"/>
      <c r="R4958" s="82"/>
      <c r="S4958" s="82"/>
      <c r="T4958" s="82"/>
      <c r="U4958" s="82"/>
      <c r="V4958" s="82"/>
      <c r="W4958" s="82"/>
      <c r="X4958" s="82"/>
      <c r="Y4958" s="82"/>
      <c r="Z4958" s="82"/>
      <c r="AA4958" s="82"/>
      <c r="AB4958" s="82"/>
      <c r="AC4958" s="82"/>
      <c r="AD4958" s="85" t="str">
        <f>IF(A4958&lt;&gt;"",IF(D4958="DIRECCIÓN_DE_TRANSFERENCIAS","280 0031",VLOOKUP(C4958,NIVELES!$A$14:$B$105,2,0)),"")</f>
        <v/>
      </c>
      <c r="AE4958" s="86"/>
      <c r="AF4958" s="86"/>
      <c r="AG4958" s="79" t="str">
        <f>+IF(AF4958&lt;&gt;"",VLOOKUP(AF4958,NIVELES!$A$666:$B$673,2,0),"")</f>
        <v/>
      </c>
      <c r="AH4958" s="78"/>
      <c r="AI4958" s="79" t="str">
        <f>IF(AH4958&lt;&gt;"",VLOOKUP(CONCATENATE(AG4958,AH4958),NIVELES!$B$676:$C$745,2,0),"")</f>
        <v/>
      </c>
      <c r="AJ4958" s="78"/>
      <c r="AK4958" s="79" t="str">
        <f>+IF(AJ4958&lt;&gt;"",VLOOKUP(AJ4958,NIVELES!$A$816:$B$892,2,0),"")</f>
        <v/>
      </c>
      <c r="AL4958" s="78"/>
      <c r="AM4958" s="78"/>
      <c r="AN4958" s="79" t="str">
        <f>IF(AM4958&lt;&gt;"",+VLOOKUP(AM4958,NIVELES!$A$1652:$B$2466,2,0),"")</f>
        <v/>
      </c>
      <c r="AO4958" s="87"/>
      <c r="AP4958" s="88"/>
      <c r="AQ4958" s="88"/>
      <c r="AR4958" s="88"/>
      <c r="AS4958" s="88"/>
      <c r="AT4958" s="88"/>
      <c r="AU4958" s="88"/>
      <c r="AV4958" s="88"/>
      <c r="AW4958" s="88"/>
      <c r="AX4958" s="88"/>
      <c r="AY4958" s="88"/>
      <c r="AZ4958" s="88"/>
      <c r="BA4958" s="88"/>
      <c r="BB4958" s="89">
        <f t="shared" si="307"/>
        <v>0</v>
      </c>
      <c r="BC4958" s="90" t="str">
        <f t="shared" si="306"/>
        <v xml:space="preserve"> </v>
      </c>
      <c r="BD4958" s="91" t="str">
        <f t="shared" si="308"/>
        <v xml:space="preserve"> </v>
      </c>
      <c r="BE4958" s="92">
        <f t="shared" si="309"/>
        <v>0</v>
      </c>
    </row>
    <row r="4959" spans="1:57" s="74" customFormat="1" ht="50.1" customHeight="1" x14ac:dyDescent="0.2">
      <c r="A4959" s="78"/>
      <c r="B4959" s="78"/>
      <c r="C4959" s="78"/>
      <c r="D4959" s="78"/>
      <c r="E4959" s="79" t="str">
        <f>+IF(C4959&lt;&gt;"",VLOOKUP(MID(C4959,18,5),NIVELES!$A$133:$B$213,2,0),"")</f>
        <v/>
      </c>
      <c r="F4959" s="80"/>
      <c r="G4959" s="81" t="str">
        <f>+IF(F4959&lt;&gt;"",VLOOKUP(F4959,NIVELES!$A$246:$C$464,3,0),"")</f>
        <v/>
      </c>
      <c r="H4959" s="82"/>
      <c r="I4959" s="78"/>
      <c r="J4959" s="78"/>
      <c r="K4959" s="78"/>
      <c r="L4959" s="78"/>
      <c r="M4959" s="78"/>
      <c r="N4959" s="78"/>
      <c r="O4959" s="78"/>
      <c r="P4959" s="82"/>
      <c r="Q4959" s="78"/>
      <c r="R4959" s="82"/>
      <c r="S4959" s="82"/>
      <c r="T4959" s="82"/>
      <c r="U4959" s="82"/>
      <c r="V4959" s="82"/>
      <c r="W4959" s="82"/>
      <c r="X4959" s="82"/>
      <c r="Y4959" s="82"/>
      <c r="Z4959" s="82"/>
      <c r="AA4959" s="82"/>
      <c r="AB4959" s="82"/>
      <c r="AC4959" s="82"/>
      <c r="AD4959" s="85" t="str">
        <f>IF(A4959&lt;&gt;"",IF(D4959="DIRECCIÓN_DE_TRANSFERENCIAS","280 0031",VLOOKUP(C4959,NIVELES!$A$14:$B$105,2,0)),"")</f>
        <v/>
      </c>
      <c r="AE4959" s="86"/>
      <c r="AF4959" s="86"/>
      <c r="AG4959" s="79" t="str">
        <f>+IF(AF4959&lt;&gt;"",VLOOKUP(AF4959,NIVELES!$A$666:$B$673,2,0),"")</f>
        <v/>
      </c>
      <c r="AH4959" s="78"/>
      <c r="AI4959" s="79" t="str">
        <f>IF(AH4959&lt;&gt;"",VLOOKUP(CONCATENATE(AG4959,AH4959),NIVELES!$B$676:$C$745,2,0),"")</f>
        <v/>
      </c>
      <c r="AJ4959" s="78"/>
      <c r="AK4959" s="79" t="str">
        <f>+IF(AJ4959&lt;&gt;"",VLOOKUP(AJ4959,NIVELES!$A$816:$B$892,2,0),"")</f>
        <v/>
      </c>
      <c r="AL4959" s="78"/>
      <c r="AM4959" s="78"/>
      <c r="AN4959" s="79" t="str">
        <f>IF(AM4959&lt;&gt;"",+VLOOKUP(AM4959,NIVELES!$A$1652:$B$2466,2,0),"")</f>
        <v/>
      </c>
      <c r="AO4959" s="87"/>
      <c r="AP4959" s="88"/>
      <c r="AQ4959" s="88"/>
      <c r="AR4959" s="88"/>
      <c r="AS4959" s="88"/>
      <c r="AT4959" s="88"/>
      <c r="AU4959" s="88"/>
      <c r="AV4959" s="88"/>
      <c r="AW4959" s="88"/>
      <c r="AX4959" s="88"/>
      <c r="AY4959" s="88"/>
      <c r="AZ4959" s="88"/>
      <c r="BA4959" s="88"/>
      <c r="BB4959" s="89">
        <f t="shared" si="307"/>
        <v>0</v>
      </c>
      <c r="BC4959" s="90" t="str">
        <f t="shared" si="306"/>
        <v xml:space="preserve"> </v>
      </c>
      <c r="BD4959" s="91" t="str">
        <f t="shared" si="308"/>
        <v xml:space="preserve"> </v>
      </c>
      <c r="BE4959" s="92">
        <f t="shared" si="309"/>
        <v>0</v>
      </c>
    </row>
    <row r="4960" spans="1:57" s="74" customFormat="1" ht="50.1" customHeight="1" x14ac:dyDescent="0.2">
      <c r="A4960" s="78"/>
      <c r="B4960" s="78"/>
      <c r="C4960" s="78"/>
      <c r="D4960" s="78"/>
      <c r="E4960" s="79" t="str">
        <f>+IF(C4960&lt;&gt;"",VLOOKUP(MID(C4960,18,5),NIVELES!$A$133:$B$213,2,0),"")</f>
        <v/>
      </c>
      <c r="F4960" s="80"/>
      <c r="G4960" s="81" t="str">
        <f>+IF(F4960&lt;&gt;"",VLOOKUP(F4960,NIVELES!$A$246:$C$464,3,0),"")</f>
        <v/>
      </c>
      <c r="H4960" s="82"/>
      <c r="I4960" s="78"/>
      <c r="J4960" s="78"/>
      <c r="K4960" s="78"/>
      <c r="L4960" s="78"/>
      <c r="M4960" s="78"/>
      <c r="N4960" s="78"/>
      <c r="O4960" s="78"/>
      <c r="P4960" s="82"/>
      <c r="Q4960" s="78"/>
      <c r="R4960" s="82"/>
      <c r="S4960" s="82"/>
      <c r="T4960" s="82"/>
      <c r="U4960" s="82"/>
      <c r="V4960" s="82"/>
      <c r="W4960" s="82"/>
      <c r="X4960" s="82"/>
      <c r="Y4960" s="82"/>
      <c r="Z4960" s="82"/>
      <c r="AA4960" s="82"/>
      <c r="AB4960" s="82"/>
      <c r="AC4960" s="82"/>
      <c r="AD4960" s="85" t="str">
        <f>IF(A4960&lt;&gt;"",IF(D4960="DIRECCIÓN_DE_TRANSFERENCIAS","280 0031",VLOOKUP(C4960,NIVELES!$A$14:$B$105,2,0)),"")</f>
        <v/>
      </c>
      <c r="AE4960" s="86"/>
      <c r="AF4960" s="86"/>
      <c r="AG4960" s="79" t="str">
        <f>+IF(AF4960&lt;&gt;"",VLOOKUP(AF4960,NIVELES!$A$666:$B$673,2,0),"")</f>
        <v/>
      </c>
      <c r="AH4960" s="78"/>
      <c r="AI4960" s="79" t="str">
        <f>IF(AH4960&lt;&gt;"",VLOOKUP(CONCATENATE(AG4960,AH4960),NIVELES!$B$676:$C$745,2,0),"")</f>
        <v/>
      </c>
      <c r="AJ4960" s="78"/>
      <c r="AK4960" s="79" t="str">
        <f>+IF(AJ4960&lt;&gt;"",VLOOKUP(AJ4960,NIVELES!$A$816:$B$892,2,0),"")</f>
        <v/>
      </c>
      <c r="AL4960" s="78"/>
      <c r="AM4960" s="78"/>
      <c r="AN4960" s="79" t="str">
        <f>IF(AM4960&lt;&gt;"",+VLOOKUP(AM4960,NIVELES!$A$1652:$B$2466,2,0),"")</f>
        <v/>
      </c>
      <c r="AO4960" s="87"/>
      <c r="AP4960" s="88"/>
      <c r="AQ4960" s="88"/>
      <c r="AR4960" s="88"/>
      <c r="AS4960" s="88"/>
      <c r="AT4960" s="88"/>
      <c r="AU4960" s="88"/>
      <c r="AV4960" s="88"/>
      <c r="AW4960" s="88"/>
      <c r="AX4960" s="88"/>
      <c r="AY4960" s="88"/>
      <c r="AZ4960" s="88"/>
      <c r="BA4960" s="88"/>
      <c r="BB4960" s="89">
        <f t="shared" si="307"/>
        <v>0</v>
      </c>
      <c r="BC4960" s="90" t="str">
        <f t="shared" si="306"/>
        <v xml:space="preserve"> </v>
      </c>
      <c r="BD4960" s="91" t="str">
        <f t="shared" si="308"/>
        <v xml:space="preserve"> </v>
      </c>
      <c r="BE4960" s="92">
        <f t="shared" si="309"/>
        <v>0</v>
      </c>
    </row>
    <row r="4961" spans="1:57" s="74" customFormat="1" ht="50.1" customHeight="1" x14ac:dyDescent="0.2">
      <c r="A4961" s="78"/>
      <c r="B4961" s="78"/>
      <c r="C4961" s="78"/>
      <c r="D4961" s="78"/>
      <c r="E4961" s="79" t="str">
        <f>+IF(C4961&lt;&gt;"",VLOOKUP(MID(C4961,18,5),NIVELES!$A$133:$B$213,2,0),"")</f>
        <v/>
      </c>
      <c r="F4961" s="80"/>
      <c r="G4961" s="81" t="str">
        <f>+IF(F4961&lt;&gt;"",VLOOKUP(F4961,NIVELES!$A$246:$C$464,3,0),"")</f>
        <v/>
      </c>
      <c r="H4961" s="82"/>
      <c r="I4961" s="78"/>
      <c r="J4961" s="78"/>
      <c r="K4961" s="78"/>
      <c r="L4961" s="78"/>
      <c r="M4961" s="78"/>
      <c r="N4961" s="78"/>
      <c r="O4961" s="78"/>
      <c r="P4961" s="82"/>
      <c r="Q4961" s="78"/>
      <c r="R4961" s="82"/>
      <c r="S4961" s="82"/>
      <c r="T4961" s="82"/>
      <c r="U4961" s="82"/>
      <c r="V4961" s="82"/>
      <c r="W4961" s="82"/>
      <c r="X4961" s="82"/>
      <c r="Y4961" s="82"/>
      <c r="Z4961" s="82"/>
      <c r="AA4961" s="82"/>
      <c r="AB4961" s="82"/>
      <c r="AC4961" s="82"/>
      <c r="AD4961" s="85" t="str">
        <f>IF(A4961&lt;&gt;"",IF(D4961="DIRECCIÓN_DE_TRANSFERENCIAS","280 0031",VLOOKUP(C4961,NIVELES!$A$14:$B$105,2,0)),"")</f>
        <v/>
      </c>
      <c r="AE4961" s="86"/>
      <c r="AF4961" s="86"/>
      <c r="AG4961" s="79" t="str">
        <f>+IF(AF4961&lt;&gt;"",VLOOKUP(AF4961,NIVELES!$A$666:$B$673,2,0),"")</f>
        <v/>
      </c>
      <c r="AH4961" s="78"/>
      <c r="AI4961" s="79" t="str">
        <f>IF(AH4961&lt;&gt;"",VLOOKUP(CONCATENATE(AG4961,AH4961),NIVELES!$B$676:$C$745,2,0),"")</f>
        <v/>
      </c>
      <c r="AJ4961" s="78"/>
      <c r="AK4961" s="79" t="str">
        <f>+IF(AJ4961&lt;&gt;"",VLOOKUP(AJ4961,NIVELES!$A$816:$B$892,2,0),"")</f>
        <v/>
      </c>
      <c r="AL4961" s="78"/>
      <c r="AM4961" s="78"/>
      <c r="AN4961" s="79" t="str">
        <f>IF(AM4961&lt;&gt;"",+VLOOKUP(AM4961,NIVELES!$A$1652:$B$2466,2,0),"")</f>
        <v/>
      </c>
      <c r="AO4961" s="87"/>
      <c r="AP4961" s="88"/>
      <c r="AQ4961" s="88"/>
      <c r="AR4961" s="88"/>
      <c r="AS4961" s="88"/>
      <c r="AT4961" s="88"/>
      <c r="AU4961" s="88"/>
      <c r="AV4961" s="88"/>
      <c r="AW4961" s="88"/>
      <c r="AX4961" s="88"/>
      <c r="AY4961" s="88"/>
      <c r="AZ4961" s="88"/>
      <c r="BA4961" s="88"/>
      <c r="BB4961" s="89">
        <f t="shared" si="307"/>
        <v>0</v>
      </c>
      <c r="BC4961" s="90" t="str">
        <f t="shared" si="306"/>
        <v xml:space="preserve"> </v>
      </c>
      <c r="BD4961" s="91" t="str">
        <f t="shared" si="308"/>
        <v xml:space="preserve"> </v>
      </c>
      <c r="BE4961" s="92">
        <f t="shared" si="309"/>
        <v>0</v>
      </c>
    </row>
    <row r="4962" spans="1:57" s="74" customFormat="1" ht="50.1" customHeight="1" x14ac:dyDescent="0.2">
      <c r="A4962" s="78"/>
      <c r="B4962" s="78"/>
      <c r="C4962" s="78"/>
      <c r="D4962" s="78"/>
      <c r="E4962" s="79" t="str">
        <f>+IF(C4962&lt;&gt;"",VLOOKUP(MID(C4962,18,5),NIVELES!$A$133:$B$213,2,0),"")</f>
        <v/>
      </c>
      <c r="F4962" s="80"/>
      <c r="G4962" s="81" t="str">
        <f>+IF(F4962&lt;&gt;"",VLOOKUP(F4962,NIVELES!$A$246:$C$464,3,0),"")</f>
        <v/>
      </c>
      <c r="H4962" s="82"/>
      <c r="I4962" s="78"/>
      <c r="J4962" s="78"/>
      <c r="K4962" s="78"/>
      <c r="L4962" s="78"/>
      <c r="M4962" s="78"/>
      <c r="N4962" s="78"/>
      <c r="O4962" s="78"/>
      <c r="P4962" s="82"/>
      <c r="Q4962" s="78"/>
      <c r="R4962" s="82"/>
      <c r="S4962" s="82"/>
      <c r="T4962" s="82"/>
      <c r="U4962" s="82"/>
      <c r="V4962" s="82"/>
      <c r="W4962" s="82"/>
      <c r="X4962" s="82"/>
      <c r="Y4962" s="82"/>
      <c r="Z4962" s="82"/>
      <c r="AA4962" s="82"/>
      <c r="AB4962" s="82"/>
      <c r="AC4962" s="82"/>
      <c r="AD4962" s="85" t="str">
        <f>IF(A4962&lt;&gt;"",IF(D4962="DIRECCIÓN_DE_TRANSFERENCIAS","280 0031",VLOOKUP(C4962,NIVELES!$A$14:$B$105,2,0)),"")</f>
        <v/>
      </c>
      <c r="AE4962" s="86"/>
      <c r="AF4962" s="86"/>
      <c r="AG4962" s="79" t="str">
        <f>+IF(AF4962&lt;&gt;"",VLOOKUP(AF4962,NIVELES!$A$666:$B$673,2,0),"")</f>
        <v/>
      </c>
      <c r="AH4962" s="78"/>
      <c r="AI4962" s="79" t="str">
        <f>IF(AH4962&lt;&gt;"",VLOOKUP(CONCATENATE(AG4962,AH4962),NIVELES!$B$676:$C$745,2,0),"")</f>
        <v/>
      </c>
      <c r="AJ4962" s="78"/>
      <c r="AK4962" s="79" t="str">
        <f>+IF(AJ4962&lt;&gt;"",VLOOKUP(AJ4962,NIVELES!$A$816:$B$892,2,0),"")</f>
        <v/>
      </c>
      <c r="AL4962" s="78"/>
      <c r="AM4962" s="78"/>
      <c r="AN4962" s="79" t="str">
        <f>IF(AM4962&lt;&gt;"",+VLOOKUP(AM4962,NIVELES!$A$1652:$B$2466,2,0),"")</f>
        <v/>
      </c>
      <c r="AO4962" s="87"/>
      <c r="AP4962" s="88"/>
      <c r="AQ4962" s="88"/>
      <c r="AR4962" s="88"/>
      <c r="AS4962" s="88"/>
      <c r="AT4962" s="88"/>
      <c r="AU4962" s="88"/>
      <c r="AV4962" s="88"/>
      <c r="AW4962" s="88"/>
      <c r="AX4962" s="88"/>
      <c r="AY4962" s="88"/>
      <c r="AZ4962" s="88"/>
      <c r="BA4962" s="88"/>
      <c r="BB4962" s="89">
        <f t="shared" si="307"/>
        <v>0</v>
      </c>
      <c r="BC4962" s="90" t="str">
        <f t="shared" si="306"/>
        <v xml:space="preserve"> </v>
      </c>
      <c r="BD4962" s="91" t="str">
        <f t="shared" si="308"/>
        <v xml:space="preserve"> </v>
      </c>
      <c r="BE4962" s="92">
        <f t="shared" si="309"/>
        <v>0</v>
      </c>
    </row>
    <row r="4963" spans="1:57" s="74" customFormat="1" ht="50.1" customHeight="1" x14ac:dyDescent="0.2">
      <c r="A4963" s="78"/>
      <c r="B4963" s="78"/>
      <c r="C4963" s="78"/>
      <c r="D4963" s="78"/>
      <c r="E4963" s="79" t="str">
        <f>+IF(C4963&lt;&gt;"",VLOOKUP(MID(C4963,18,5),NIVELES!$A$133:$B$213,2,0),"")</f>
        <v/>
      </c>
      <c r="F4963" s="80"/>
      <c r="G4963" s="81" t="str">
        <f>+IF(F4963&lt;&gt;"",VLOOKUP(F4963,NIVELES!$A$246:$C$464,3,0),"")</f>
        <v/>
      </c>
      <c r="H4963" s="82"/>
      <c r="I4963" s="78"/>
      <c r="J4963" s="78"/>
      <c r="K4963" s="78"/>
      <c r="L4963" s="78"/>
      <c r="M4963" s="78"/>
      <c r="N4963" s="78"/>
      <c r="O4963" s="78"/>
      <c r="P4963" s="82"/>
      <c r="Q4963" s="78"/>
      <c r="R4963" s="82"/>
      <c r="S4963" s="82"/>
      <c r="T4963" s="82"/>
      <c r="U4963" s="82"/>
      <c r="V4963" s="82"/>
      <c r="W4963" s="82"/>
      <c r="X4963" s="82"/>
      <c r="Y4963" s="82"/>
      <c r="Z4963" s="82"/>
      <c r="AA4963" s="82"/>
      <c r="AB4963" s="82"/>
      <c r="AC4963" s="82"/>
      <c r="AD4963" s="85" t="str">
        <f>IF(A4963&lt;&gt;"",IF(D4963="DIRECCIÓN_DE_TRANSFERENCIAS","280 0031",VLOOKUP(C4963,NIVELES!$A$14:$B$105,2,0)),"")</f>
        <v/>
      </c>
      <c r="AE4963" s="86"/>
      <c r="AF4963" s="86"/>
      <c r="AG4963" s="79" t="str">
        <f>+IF(AF4963&lt;&gt;"",VLOOKUP(AF4963,NIVELES!$A$666:$B$673,2,0),"")</f>
        <v/>
      </c>
      <c r="AH4963" s="78"/>
      <c r="AI4963" s="79" t="str">
        <f>IF(AH4963&lt;&gt;"",VLOOKUP(CONCATENATE(AG4963,AH4963),NIVELES!$B$676:$C$745,2,0),"")</f>
        <v/>
      </c>
      <c r="AJ4963" s="78"/>
      <c r="AK4963" s="79" t="str">
        <f>+IF(AJ4963&lt;&gt;"",VLOOKUP(AJ4963,NIVELES!$A$816:$B$892,2,0),"")</f>
        <v/>
      </c>
      <c r="AL4963" s="78"/>
      <c r="AM4963" s="78"/>
      <c r="AN4963" s="79" t="str">
        <f>IF(AM4963&lt;&gt;"",+VLOOKUP(AM4963,NIVELES!$A$1652:$B$2466,2,0),"")</f>
        <v/>
      </c>
      <c r="AO4963" s="87"/>
      <c r="AP4963" s="88"/>
      <c r="AQ4963" s="88"/>
      <c r="AR4963" s="88"/>
      <c r="AS4963" s="88"/>
      <c r="AT4963" s="88"/>
      <c r="AU4963" s="88"/>
      <c r="AV4963" s="88"/>
      <c r="AW4963" s="88"/>
      <c r="AX4963" s="88"/>
      <c r="AY4963" s="88"/>
      <c r="AZ4963" s="88"/>
      <c r="BA4963" s="88"/>
      <c r="BB4963" s="89">
        <f t="shared" si="307"/>
        <v>0</v>
      </c>
      <c r="BC4963" s="90" t="str">
        <f t="shared" si="306"/>
        <v xml:space="preserve"> </v>
      </c>
      <c r="BD4963" s="91" t="str">
        <f t="shared" si="308"/>
        <v xml:space="preserve"> </v>
      </c>
      <c r="BE4963" s="92">
        <f t="shared" si="309"/>
        <v>0</v>
      </c>
    </row>
    <row r="4964" spans="1:57" s="74" customFormat="1" ht="50.1" customHeight="1" x14ac:dyDescent="0.2">
      <c r="A4964" s="78"/>
      <c r="B4964" s="78"/>
      <c r="C4964" s="78"/>
      <c r="D4964" s="78"/>
      <c r="E4964" s="79" t="str">
        <f>+IF(C4964&lt;&gt;"",VLOOKUP(MID(C4964,18,5),NIVELES!$A$133:$B$213,2,0),"")</f>
        <v/>
      </c>
      <c r="F4964" s="80"/>
      <c r="G4964" s="81" t="str">
        <f>+IF(F4964&lt;&gt;"",VLOOKUP(F4964,NIVELES!$A$246:$C$464,3,0),"")</f>
        <v/>
      </c>
      <c r="H4964" s="82"/>
      <c r="I4964" s="78"/>
      <c r="J4964" s="78"/>
      <c r="K4964" s="78"/>
      <c r="L4964" s="78"/>
      <c r="M4964" s="78"/>
      <c r="N4964" s="78"/>
      <c r="O4964" s="78"/>
      <c r="P4964" s="82"/>
      <c r="Q4964" s="78"/>
      <c r="R4964" s="82"/>
      <c r="S4964" s="82"/>
      <c r="T4964" s="82"/>
      <c r="U4964" s="82"/>
      <c r="V4964" s="82"/>
      <c r="W4964" s="82"/>
      <c r="X4964" s="82"/>
      <c r="Y4964" s="82"/>
      <c r="Z4964" s="82"/>
      <c r="AA4964" s="82"/>
      <c r="AB4964" s="82"/>
      <c r="AC4964" s="82"/>
      <c r="AD4964" s="85" t="str">
        <f>IF(A4964&lt;&gt;"",IF(D4964="DIRECCIÓN_DE_TRANSFERENCIAS","280 0031",VLOOKUP(C4964,NIVELES!$A$14:$B$105,2,0)),"")</f>
        <v/>
      </c>
      <c r="AE4964" s="86"/>
      <c r="AF4964" s="86"/>
      <c r="AG4964" s="79" t="str">
        <f>+IF(AF4964&lt;&gt;"",VLOOKUP(AF4964,NIVELES!$A$666:$B$673,2,0),"")</f>
        <v/>
      </c>
      <c r="AH4964" s="78"/>
      <c r="AI4964" s="79" t="str">
        <f>IF(AH4964&lt;&gt;"",VLOOKUP(CONCATENATE(AG4964,AH4964),NIVELES!$B$676:$C$745,2,0),"")</f>
        <v/>
      </c>
      <c r="AJ4964" s="78"/>
      <c r="AK4964" s="79" t="str">
        <f>+IF(AJ4964&lt;&gt;"",VLOOKUP(AJ4964,NIVELES!$A$816:$B$892,2,0),"")</f>
        <v/>
      </c>
      <c r="AL4964" s="78"/>
      <c r="AM4964" s="78"/>
      <c r="AN4964" s="79" t="str">
        <f>IF(AM4964&lt;&gt;"",+VLOOKUP(AM4964,NIVELES!$A$1652:$B$2466,2,0),"")</f>
        <v/>
      </c>
      <c r="AO4964" s="87"/>
      <c r="AP4964" s="88"/>
      <c r="AQ4964" s="88"/>
      <c r="AR4964" s="88"/>
      <c r="AS4964" s="88"/>
      <c r="AT4964" s="88"/>
      <c r="AU4964" s="88"/>
      <c r="AV4964" s="88"/>
      <c r="AW4964" s="88"/>
      <c r="AX4964" s="88"/>
      <c r="AY4964" s="88"/>
      <c r="AZ4964" s="88"/>
      <c r="BA4964" s="88"/>
      <c r="BB4964" s="89">
        <f t="shared" si="307"/>
        <v>0</v>
      </c>
      <c r="BC4964" s="90" t="str">
        <f t="shared" si="306"/>
        <v xml:space="preserve"> </v>
      </c>
      <c r="BD4964" s="91" t="str">
        <f t="shared" si="308"/>
        <v xml:space="preserve"> </v>
      </c>
      <c r="BE4964" s="92">
        <f t="shared" si="309"/>
        <v>0</v>
      </c>
    </row>
    <row r="4965" spans="1:57" s="74" customFormat="1" ht="50.1" customHeight="1" x14ac:dyDescent="0.2">
      <c r="A4965" s="78"/>
      <c r="B4965" s="78"/>
      <c r="C4965" s="78"/>
      <c r="D4965" s="78"/>
      <c r="E4965" s="79" t="str">
        <f>+IF(C4965&lt;&gt;"",VLOOKUP(MID(C4965,18,5),NIVELES!$A$133:$B$213,2,0),"")</f>
        <v/>
      </c>
      <c r="F4965" s="80"/>
      <c r="G4965" s="81" t="str">
        <f>+IF(F4965&lt;&gt;"",VLOOKUP(F4965,NIVELES!$A$246:$C$464,3,0),"")</f>
        <v/>
      </c>
      <c r="H4965" s="82"/>
      <c r="I4965" s="78"/>
      <c r="J4965" s="78"/>
      <c r="K4965" s="78"/>
      <c r="L4965" s="78"/>
      <c r="M4965" s="78"/>
      <c r="N4965" s="78"/>
      <c r="O4965" s="78"/>
      <c r="P4965" s="82"/>
      <c r="Q4965" s="78"/>
      <c r="R4965" s="82"/>
      <c r="S4965" s="82"/>
      <c r="T4965" s="82"/>
      <c r="U4965" s="82"/>
      <c r="V4965" s="82"/>
      <c r="W4965" s="82"/>
      <c r="X4965" s="82"/>
      <c r="Y4965" s="82"/>
      <c r="Z4965" s="82"/>
      <c r="AA4965" s="82"/>
      <c r="AB4965" s="82"/>
      <c r="AC4965" s="82"/>
      <c r="AD4965" s="85" t="str">
        <f>IF(A4965&lt;&gt;"",IF(D4965="DIRECCIÓN_DE_TRANSFERENCIAS","280 0031",VLOOKUP(C4965,NIVELES!$A$14:$B$105,2,0)),"")</f>
        <v/>
      </c>
      <c r="AE4965" s="86"/>
      <c r="AF4965" s="86"/>
      <c r="AG4965" s="79" t="str">
        <f>+IF(AF4965&lt;&gt;"",VLOOKUP(AF4965,NIVELES!$A$666:$B$673,2,0),"")</f>
        <v/>
      </c>
      <c r="AH4965" s="78"/>
      <c r="AI4965" s="79" t="str">
        <f>IF(AH4965&lt;&gt;"",VLOOKUP(CONCATENATE(AG4965,AH4965),NIVELES!$B$676:$C$745,2,0),"")</f>
        <v/>
      </c>
      <c r="AJ4965" s="78"/>
      <c r="AK4965" s="79" t="str">
        <f>+IF(AJ4965&lt;&gt;"",VLOOKUP(AJ4965,NIVELES!$A$816:$B$892,2,0),"")</f>
        <v/>
      </c>
      <c r="AL4965" s="78"/>
      <c r="AM4965" s="78"/>
      <c r="AN4965" s="79" t="str">
        <f>IF(AM4965&lt;&gt;"",+VLOOKUP(AM4965,NIVELES!$A$1652:$B$2466,2,0),"")</f>
        <v/>
      </c>
      <c r="AO4965" s="87"/>
      <c r="AP4965" s="88"/>
      <c r="AQ4965" s="88"/>
      <c r="AR4965" s="88"/>
      <c r="AS4965" s="88"/>
      <c r="AT4965" s="88"/>
      <c r="AU4965" s="88"/>
      <c r="AV4965" s="88"/>
      <c r="AW4965" s="88"/>
      <c r="AX4965" s="88"/>
      <c r="AY4965" s="88"/>
      <c r="AZ4965" s="88"/>
      <c r="BA4965" s="88"/>
      <c r="BB4965" s="89">
        <f t="shared" si="307"/>
        <v>0</v>
      </c>
      <c r="BC4965" s="90" t="str">
        <f t="shared" si="306"/>
        <v xml:space="preserve"> </v>
      </c>
      <c r="BD4965" s="91" t="str">
        <f t="shared" si="308"/>
        <v xml:space="preserve"> </v>
      </c>
      <c r="BE4965" s="92">
        <f t="shared" si="309"/>
        <v>0</v>
      </c>
    </row>
    <row r="4966" spans="1:57" s="74" customFormat="1" ht="50.1" customHeight="1" x14ac:dyDescent="0.2">
      <c r="A4966" s="78"/>
      <c r="B4966" s="78"/>
      <c r="C4966" s="78"/>
      <c r="D4966" s="78"/>
      <c r="E4966" s="79" t="str">
        <f>+IF(C4966&lt;&gt;"",VLOOKUP(MID(C4966,18,5),NIVELES!$A$133:$B$213,2,0),"")</f>
        <v/>
      </c>
      <c r="F4966" s="80"/>
      <c r="G4966" s="81" t="str">
        <f>+IF(F4966&lt;&gt;"",VLOOKUP(F4966,NIVELES!$A$246:$C$464,3,0),"")</f>
        <v/>
      </c>
      <c r="H4966" s="82"/>
      <c r="I4966" s="78"/>
      <c r="J4966" s="78"/>
      <c r="K4966" s="78"/>
      <c r="L4966" s="78"/>
      <c r="M4966" s="78"/>
      <c r="N4966" s="78"/>
      <c r="O4966" s="78"/>
      <c r="P4966" s="82"/>
      <c r="Q4966" s="78"/>
      <c r="R4966" s="82"/>
      <c r="S4966" s="82"/>
      <c r="T4966" s="82"/>
      <c r="U4966" s="82"/>
      <c r="V4966" s="82"/>
      <c r="W4966" s="82"/>
      <c r="X4966" s="82"/>
      <c r="Y4966" s="82"/>
      <c r="Z4966" s="82"/>
      <c r="AA4966" s="82"/>
      <c r="AB4966" s="82"/>
      <c r="AC4966" s="82"/>
      <c r="AD4966" s="85" t="str">
        <f>IF(A4966&lt;&gt;"",IF(D4966="DIRECCIÓN_DE_TRANSFERENCIAS","280 0031",VLOOKUP(C4966,NIVELES!$A$14:$B$105,2,0)),"")</f>
        <v/>
      </c>
      <c r="AE4966" s="86"/>
      <c r="AF4966" s="86"/>
      <c r="AG4966" s="79" t="str">
        <f>+IF(AF4966&lt;&gt;"",VLOOKUP(AF4966,NIVELES!$A$666:$B$673,2,0),"")</f>
        <v/>
      </c>
      <c r="AH4966" s="78"/>
      <c r="AI4966" s="79" t="str">
        <f>IF(AH4966&lt;&gt;"",VLOOKUP(CONCATENATE(AG4966,AH4966),NIVELES!$B$676:$C$745,2,0),"")</f>
        <v/>
      </c>
      <c r="AJ4966" s="78"/>
      <c r="AK4966" s="79" t="str">
        <f>+IF(AJ4966&lt;&gt;"",VLOOKUP(AJ4966,NIVELES!$A$816:$B$892,2,0),"")</f>
        <v/>
      </c>
      <c r="AL4966" s="78"/>
      <c r="AM4966" s="78"/>
      <c r="AN4966" s="79" t="str">
        <f>IF(AM4966&lt;&gt;"",+VLOOKUP(AM4966,NIVELES!$A$1652:$B$2466,2,0),"")</f>
        <v/>
      </c>
      <c r="AO4966" s="87"/>
      <c r="AP4966" s="88"/>
      <c r="AQ4966" s="88"/>
      <c r="AR4966" s="88"/>
      <c r="AS4966" s="88"/>
      <c r="AT4966" s="88"/>
      <c r="AU4966" s="88"/>
      <c r="AV4966" s="88"/>
      <c r="AW4966" s="88"/>
      <c r="AX4966" s="88"/>
      <c r="AY4966" s="88"/>
      <c r="AZ4966" s="88"/>
      <c r="BA4966" s="88"/>
      <c r="BB4966" s="89">
        <f t="shared" si="307"/>
        <v>0</v>
      </c>
      <c r="BC4966" s="90" t="str">
        <f t="shared" si="306"/>
        <v xml:space="preserve"> </v>
      </c>
      <c r="BD4966" s="91" t="str">
        <f t="shared" si="308"/>
        <v xml:space="preserve"> </v>
      </c>
      <c r="BE4966" s="92">
        <f t="shared" si="309"/>
        <v>0</v>
      </c>
    </row>
    <row r="4967" spans="1:57" s="74" customFormat="1" ht="50.1" customHeight="1" x14ac:dyDescent="0.2">
      <c r="A4967" s="78"/>
      <c r="B4967" s="78"/>
      <c r="C4967" s="78"/>
      <c r="D4967" s="78"/>
      <c r="E4967" s="79" t="str">
        <f>+IF(C4967&lt;&gt;"",VLOOKUP(MID(C4967,18,5),NIVELES!$A$133:$B$213,2,0),"")</f>
        <v/>
      </c>
      <c r="F4967" s="80"/>
      <c r="G4967" s="81" t="str">
        <f>+IF(F4967&lt;&gt;"",VLOOKUP(F4967,NIVELES!$A$246:$C$464,3,0),"")</f>
        <v/>
      </c>
      <c r="H4967" s="82"/>
      <c r="I4967" s="78"/>
      <c r="J4967" s="78"/>
      <c r="K4967" s="78"/>
      <c r="L4967" s="78"/>
      <c r="M4967" s="78"/>
      <c r="N4967" s="78"/>
      <c r="O4967" s="78"/>
      <c r="P4967" s="82"/>
      <c r="Q4967" s="78"/>
      <c r="R4967" s="82"/>
      <c r="S4967" s="82"/>
      <c r="T4967" s="82"/>
      <c r="U4967" s="82"/>
      <c r="V4967" s="82"/>
      <c r="W4967" s="82"/>
      <c r="X4967" s="82"/>
      <c r="Y4967" s="82"/>
      <c r="Z4967" s="82"/>
      <c r="AA4967" s="82"/>
      <c r="AB4967" s="82"/>
      <c r="AC4967" s="82"/>
      <c r="AD4967" s="85" t="str">
        <f>IF(A4967&lt;&gt;"",IF(D4967="DIRECCIÓN_DE_TRANSFERENCIAS","280 0031",VLOOKUP(C4967,NIVELES!$A$14:$B$105,2,0)),"")</f>
        <v/>
      </c>
      <c r="AE4967" s="86"/>
      <c r="AF4967" s="86"/>
      <c r="AG4967" s="79" t="str">
        <f>+IF(AF4967&lt;&gt;"",VLOOKUP(AF4967,NIVELES!$A$666:$B$673,2,0),"")</f>
        <v/>
      </c>
      <c r="AH4967" s="78"/>
      <c r="AI4967" s="79" t="str">
        <f>IF(AH4967&lt;&gt;"",VLOOKUP(CONCATENATE(AG4967,AH4967),NIVELES!$B$676:$C$745,2,0),"")</f>
        <v/>
      </c>
      <c r="AJ4967" s="78"/>
      <c r="AK4967" s="79" t="str">
        <f>+IF(AJ4967&lt;&gt;"",VLOOKUP(AJ4967,NIVELES!$A$816:$B$892,2,0),"")</f>
        <v/>
      </c>
      <c r="AL4967" s="78"/>
      <c r="AM4967" s="78"/>
      <c r="AN4967" s="79" t="str">
        <f>IF(AM4967&lt;&gt;"",+VLOOKUP(AM4967,NIVELES!$A$1652:$B$2466,2,0),"")</f>
        <v/>
      </c>
      <c r="AO4967" s="87"/>
      <c r="AP4967" s="88"/>
      <c r="AQ4967" s="88"/>
      <c r="AR4967" s="88"/>
      <c r="AS4967" s="88"/>
      <c r="AT4967" s="88"/>
      <c r="AU4967" s="88"/>
      <c r="AV4967" s="88"/>
      <c r="AW4967" s="88"/>
      <c r="AX4967" s="88"/>
      <c r="AY4967" s="88"/>
      <c r="AZ4967" s="88"/>
      <c r="BA4967" s="88"/>
      <c r="BB4967" s="89">
        <f t="shared" si="307"/>
        <v>0</v>
      </c>
      <c r="BC4967" s="90" t="str">
        <f t="shared" si="306"/>
        <v xml:space="preserve"> </v>
      </c>
      <c r="BD4967" s="91" t="str">
        <f t="shared" si="308"/>
        <v xml:space="preserve"> </v>
      </c>
      <c r="BE4967" s="92">
        <f t="shared" si="309"/>
        <v>0</v>
      </c>
    </row>
    <row r="4968" spans="1:57" s="74" customFormat="1" ht="50.1" customHeight="1" x14ac:dyDescent="0.2">
      <c r="A4968" s="78"/>
      <c r="B4968" s="78"/>
      <c r="C4968" s="78"/>
      <c r="D4968" s="78"/>
      <c r="E4968" s="79" t="str">
        <f>+IF(C4968&lt;&gt;"",VLOOKUP(MID(C4968,18,5),NIVELES!$A$133:$B$213,2,0),"")</f>
        <v/>
      </c>
      <c r="F4968" s="80"/>
      <c r="G4968" s="81" t="str">
        <f>+IF(F4968&lt;&gt;"",VLOOKUP(F4968,NIVELES!$A$246:$C$464,3,0),"")</f>
        <v/>
      </c>
      <c r="H4968" s="82"/>
      <c r="I4968" s="78"/>
      <c r="J4968" s="78"/>
      <c r="K4968" s="78"/>
      <c r="L4968" s="78"/>
      <c r="M4968" s="78"/>
      <c r="N4968" s="78"/>
      <c r="O4968" s="78"/>
      <c r="P4968" s="82"/>
      <c r="Q4968" s="78"/>
      <c r="R4968" s="82"/>
      <c r="S4968" s="82"/>
      <c r="T4968" s="82"/>
      <c r="U4968" s="82"/>
      <c r="V4968" s="82"/>
      <c r="W4968" s="82"/>
      <c r="X4968" s="82"/>
      <c r="Y4968" s="82"/>
      <c r="Z4968" s="82"/>
      <c r="AA4968" s="82"/>
      <c r="AB4968" s="82"/>
      <c r="AC4968" s="82"/>
      <c r="AD4968" s="85" t="str">
        <f>IF(A4968&lt;&gt;"",IF(D4968="DIRECCIÓN_DE_TRANSFERENCIAS","280 0031",VLOOKUP(C4968,NIVELES!$A$14:$B$105,2,0)),"")</f>
        <v/>
      </c>
      <c r="AE4968" s="86"/>
      <c r="AF4968" s="86"/>
      <c r="AG4968" s="79" t="str">
        <f>+IF(AF4968&lt;&gt;"",VLOOKUP(AF4968,NIVELES!$A$666:$B$673,2,0),"")</f>
        <v/>
      </c>
      <c r="AH4968" s="78"/>
      <c r="AI4968" s="79" t="str">
        <f>IF(AH4968&lt;&gt;"",VLOOKUP(CONCATENATE(AG4968,AH4968),NIVELES!$B$676:$C$745,2,0),"")</f>
        <v/>
      </c>
      <c r="AJ4968" s="78"/>
      <c r="AK4968" s="79" t="str">
        <f>+IF(AJ4968&lt;&gt;"",VLOOKUP(AJ4968,NIVELES!$A$816:$B$892,2,0),"")</f>
        <v/>
      </c>
      <c r="AL4968" s="78"/>
      <c r="AM4968" s="78"/>
      <c r="AN4968" s="79" t="str">
        <f>IF(AM4968&lt;&gt;"",+VLOOKUP(AM4968,NIVELES!$A$1652:$B$2466,2,0),"")</f>
        <v/>
      </c>
      <c r="AO4968" s="87"/>
      <c r="AP4968" s="88"/>
      <c r="AQ4968" s="88"/>
      <c r="AR4968" s="88"/>
      <c r="AS4968" s="88"/>
      <c r="AT4968" s="88"/>
      <c r="AU4968" s="88"/>
      <c r="AV4968" s="88"/>
      <c r="AW4968" s="88"/>
      <c r="AX4968" s="88"/>
      <c r="AY4968" s="88"/>
      <c r="AZ4968" s="88"/>
      <c r="BA4968" s="88"/>
      <c r="BB4968" s="89">
        <f t="shared" si="307"/>
        <v>0</v>
      </c>
      <c r="BC4968" s="90" t="str">
        <f t="shared" si="306"/>
        <v xml:space="preserve"> </v>
      </c>
      <c r="BD4968" s="91" t="str">
        <f t="shared" si="308"/>
        <v xml:space="preserve"> </v>
      </c>
      <c r="BE4968" s="92">
        <f t="shared" si="309"/>
        <v>0</v>
      </c>
    </row>
    <row r="4969" spans="1:57" s="74" customFormat="1" ht="50.1" customHeight="1" x14ac:dyDescent="0.2">
      <c r="A4969" s="78"/>
      <c r="B4969" s="78"/>
      <c r="C4969" s="78"/>
      <c r="D4969" s="78"/>
      <c r="E4969" s="79" t="str">
        <f>+IF(C4969&lt;&gt;"",VLOOKUP(MID(C4969,18,5),NIVELES!$A$133:$B$213,2,0),"")</f>
        <v/>
      </c>
      <c r="F4969" s="80"/>
      <c r="G4969" s="81" t="str">
        <f>+IF(F4969&lt;&gt;"",VLOOKUP(F4969,NIVELES!$A$246:$C$464,3,0),"")</f>
        <v/>
      </c>
      <c r="H4969" s="82"/>
      <c r="I4969" s="78"/>
      <c r="J4969" s="78"/>
      <c r="K4969" s="78"/>
      <c r="L4969" s="78"/>
      <c r="M4969" s="78"/>
      <c r="N4969" s="78"/>
      <c r="O4969" s="78"/>
      <c r="P4969" s="82"/>
      <c r="Q4969" s="78"/>
      <c r="R4969" s="82"/>
      <c r="S4969" s="82"/>
      <c r="T4969" s="82"/>
      <c r="U4969" s="82"/>
      <c r="V4969" s="82"/>
      <c r="W4969" s="82"/>
      <c r="X4969" s="82"/>
      <c r="Y4969" s="82"/>
      <c r="Z4969" s="82"/>
      <c r="AA4969" s="82"/>
      <c r="AB4969" s="82"/>
      <c r="AC4969" s="82"/>
      <c r="AD4969" s="85" t="str">
        <f>IF(A4969&lt;&gt;"",IF(D4969="DIRECCIÓN_DE_TRANSFERENCIAS","280 0031",VLOOKUP(C4969,NIVELES!$A$14:$B$105,2,0)),"")</f>
        <v/>
      </c>
      <c r="AE4969" s="86"/>
      <c r="AF4969" s="86"/>
      <c r="AG4969" s="79" t="str">
        <f>+IF(AF4969&lt;&gt;"",VLOOKUP(AF4969,NIVELES!$A$666:$B$673,2,0),"")</f>
        <v/>
      </c>
      <c r="AH4969" s="78"/>
      <c r="AI4969" s="79" t="str">
        <f>IF(AH4969&lt;&gt;"",VLOOKUP(CONCATENATE(AG4969,AH4969),NIVELES!$B$676:$C$745,2,0),"")</f>
        <v/>
      </c>
      <c r="AJ4969" s="78"/>
      <c r="AK4969" s="79" t="str">
        <f>+IF(AJ4969&lt;&gt;"",VLOOKUP(AJ4969,NIVELES!$A$816:$B$892,2,0),"")</f>
        <v/>
      </c>
      <c r="AL4969" s="78"/>
      <c r="AM4969" s="78"/>
      <c r="AN4969" s="79" t="str">
        <f>IF(AM4969&lt;&gt;"",+VLOOKUP(AM4969,NIVELES!$A$1652:$B$2466,2,0),"")</f>
        <v/>
      </c>
      <c r="AO4969" s="87"/>
      <c r="AP4969" s="88"/>
      <c r="AQ4969" s="88"/>
      <c r="AR4969" s="88"/>
      <c r="AS4969" s="88"/>
      <c r="AT4969" s="88"/>
      <c r="AU4969" s="88"/>
      <c r="AV4969" s="88"/>
      <c r="AW4969" s="88"/>
      <c r="AX4969" s="88"/>
      <c r="AY4969" s="88"/>
      <c r="AZ4969" s="88"/>
      <c r="BA4969" s="88"/>
      <c r="BB4969" s="89">
        <f t="shared" si="307"/>
        <v>0</v>
      </c>
      <c r="BC4969" s="90" t="str">
        <f t="shared" si="306"/>
        <v xml:space="preserve"> </v>
      </c>
      <c r="BD4969" s="91" t="str">
        <f t="shared" si="308"/>
        <v xml:space="preserve"> </v>
      </c>
      <c r="BE4969" s="92">
        <f t="shared" si="309"/>
        <v>0</v>
      </c>
    </row>
    <row r="4970" spans="1:57" s="74" customFormat="1" ht="50.1" customHeight="1" x14ac:dyDescent="0.2">
      <c r="A4970" s="78"/>
      <c r="B4970" s="78"/>
      <c r="C4970" s="78"/>
      <c r="D4970" s="78"/>
      <c r="E4970" s="79" t="str">
        <f>+IF(C4970&lt;&gt;"",VLOOKUP(MID(C4970,18,5),NIVELES!$A$133:$B$213,2,0),"")</f>
        <v/>
      </c>
      <c r="F4970" s="80"/>
      <c r="G4970" s="81" t="str">
        <f>+IF(F4970&lt;&gt;"",VLOOKUP(F4970,NIVELES!$A$246:$C$464,3,0),"")</f>
        <v/>
      </c>
      <c r="H4970" s="82"/>
      <c r="I4970" s="78"/>
      <c r="J4970" s="78"/>
      <c r="K4970" s="78"/>
      <c r="L4970" s="78"/>
      <c r="M4970" s="78"/>
      <c r="N4970" s="78"/>
      <c r="O4970" s="78"/>
      <c r="P4970" s="82"/>
      <c r="Q4970" s="78"/>
      <c r="R4970" s="82"/>
      <c r="S4970" s="82"/>
      <c r="T4970" s="82"/>
      <c r="U4970" s="82"/>
      <c r="V4970" s="82"/>
      <c r="W4970" s="82"/>
      <c r="X4970" s="82"/>
      <c r="Y4970" s="82"/>
      <c r="Z4970" s="82"/>
      <c r="AA4970" s="82"/>
      <c r="AB4970" s="82"/>
      <c r="AC4970" s="82"/>
      <c r="AD4970" s="85" t="str">
        <f>IF(A4970&lt;&gt;"",IF(D4970="DIRECCIÓN_DE_TRANSFERENCIAS","280 0031",VLOOKUP(C4970,NIVELES!$A$14:$B$105,2,0)),"")</f>
        <v/>
      </c>
      <c r="AE4970" s="86"/>
      <c r="AF4970" s="86"/>
      <c r="AG4970" s="79" t="str">
        <f>+IF(AF4970&lt;&gt;"",VLOOKUP(AF4970,NIVELES!$A$666:$B$673,2,0),"")</f>
        <v/>
      </c>
      <c r="AH4970" s="78"/>
      <c r="AI4970" s="79" t="str">
        <f>IF(AH4970&lt;&gt;"",VLOOKUP(CONCATENATE(AG4970,AH4970),NIVELES!$B$676:$C$745,2,0),"")</f>
        <v/>
      </c>
      <c r="AJ4970" s="78"/>
      <c r="AK4970" s="79" t="str">
        <f>+IF(AJ4970&lt;&gt;"",VLOOKUP(AJ4970,NIVELES!$A$816:$B$892,2,0),"")</f>
        <v/>
      </c>
      <c r="AL4970" s="78"/>
      <c r="AM4970" s="78"/>
      <c r="AN4970" s="79" t="str">
        <f>IF(AM4970&lt;&gt;"",+VLOOKUP(AM4970,NIVELES!$A$1652:$B$2466,2,0),"")</f>
        <v/>
      </c>
      <c r="AO4970" s="87"/>
      <c r="AP4970" s="88"/>
      <c r="AQ4970" s="88"/>
      <c r="AR4970" s="88"/>
      <c r="AS4970" s="88"/>
      <c r="AT4970" s="88"/>
      <c r="AU4970" s="88"/>
      <c r="AV4970" s="88"/>
      <c r="AW4970" s="88"/>
      <c r="AX4970" s="88"/>
      <c r="AY4970" s="88"/>
      <c r="AZ4970" s="88"/>
      <c r="BA4970" s="88"/>
      <c r="BB4970" s="89">
        <f t="shared" si="307"/>
        <v>0</v>
      </c>
      <c r="BC4970" s="90" t="str">
        <f t="shared" si="306"/>
        <v xml:space="preserve"> </v>
      </c>
      <c r="BD4970" s="91" t="str">
        <f t="shared" si="308"/>
        <v xml:space="preserve"> </v>
      </c>
      <c r="BE4970" s="92">
        <f t="shared" si="309"/>
        <v>0</v>
      </c>
    </row>
    <row r="4971" spans="1:57" s="74" customFormat="1" ht="50.1" customHeight="1" x14ac:dyDescent="0.2">
      <c r="A4971" s="78"/>
      <c r="B4971" s="78"/>
      <c r="C4971" s="78"/>
      <c r="D4971" s="78"/>
      <c r="E4971" s="79" t="str">
        <f>+IF(C4971&lt;&gt;"",VLOOKUP(MID(C4971,18,5),NIVELES!$A$133:$B$213,2,0),"")</f>
        <v/>
      </c>
      <c r="F4971" s="80"/>
      <c r="G4971" s="81" t="str">
        <f>+IF(F4971&lt;&gt;"",VLOOKUP(F4971,NIVELES!$A$246:$C$464,3,0),"")</f>
        <v/>
      </c>
      <c r="H4971" s="82"/>
      <c r="I4971" s="78"/>
      <c r="J4971" s="78"/>
      <c r="K4971" s="78"/>
      <c r="L4971" s="78"/>
      <c r="M4971" s="78"/>
      <c r="N4971" s="78"/>
      <c r="O4971" s="78"/>
      <c r="P4971" s="82"/>
      <c r="Q4971" s="78"/>
      <c r="R4971" s="82"/>
      <c r="S4971" s="82"/>
      <c r="T4971" s="82"/>
      <c r="U4971" s="82"/>
      <c r="V4971" s="82"/>
      <c r="W4971" s="82"/>
      <c r="X4971" s="82"/>
      <c r="Y4971" s="82"/>
      <c r="Z4971" s="82"/>
      <c r="AA4971" s="82"/>
      <c r="AB4971" s="82"/>
      <c r="AC4971" s="82"/>
      <c r="AD4971" s="85" t="str">
        <f>IF(A4971&lt;&gt;"",IF(D4971="DIRECCIÓN_DE_TRANSFERENCIAS","280 0031",VLOOKUP(C4971,NIVELES!$A$14:$B$105,2,0)),"")</f>
        <v/>
      </c>
      <c r="AE4971" s="86"/>
      <c r="AF4971" s="86"/>
      <c r="AG4971" s="79" t="str">
        <f>+IF(AF4971&lt;&gt;"",VLOOKUP(AF4971,NIVELES!$A$666:$B$673,2,0),"")</f>
        <v/>
      </c>
      <c r="AH4971" s="78"/>
      <c r="AI4971" s="79" t="str">
        <f>IF(AH4971&lt;&gt;"",VLOOKUP(CONCATENATE(AG4971,AH4971),NIVELES!$B$676:$C$745,2,0),"")</f>
        <v/>
      </c>
      <c r="AJ4971" s="78"/>
      <c r="AK4971" s="79" t="str">
        <f>+IF(AJ4971&lt;&gt;"",VLOOKUP(AJ4971,NIVELES!$A$816:$B$892,2,0),"")</f>
        <v/>
      </c>
      <c r="AL4971" s="78"/>
      <c r="AM4971" s="78"/>
      <c r="AN4971" s="79" t="str">
        <f>IF(AM4971&lt;&gt;"",+VLOOKUP(AM4971,NIVELES!$A$1652:$B$2466,2,0),"")</f>
        <v/>
      </c>
      <c r="AO4971" s="87"/>
      <c r="AP4971" s="88"/>
      <c r="AQ4971" s="88"/>
      <c r="AR4971" s="88"/>
      <c r="AS4971" s="88"/>
      <c r="AT4971" s="88"/>
      <c r="AU4971" s="88"/>
      <c r="AV4971" s="88"/>
      <c r="AW4971" s="88"/>
      <c r="AX4971" s="88"/>
      <c r="AY4971" s="88"/>
      <c r="AZ4971" s="88"/>
      <c r="BA4971" s="88"/>
      <c r="BB4971" s="89">
        <f t="shared" si="307"/>
        <v>0</v>
      </c>
      <c r="BC4971" s="90" t="str">
        <f t="shared" si="306"/>
        <v xml:space="preserve"> </v>
      </c>
      <c r="BD4971" s="91" t="str">
        <f t="shared" si="308"/>
        <v xml:space="preserve"> </v>
      </c>
      <c r="BE4971" s="92">
        <f t="shared" si="309"/>
        <v>0</v>
      </c>
    </row>
    <row r="4972" spans="1:57" s="74" customFormat="1" ht="50.1" customHeight="1" x14ac:dyDescent="0.2">
      <c r="A4972" s="78"/>
      <c r="B4972" s="78"/>
      <c r="C4972" s="78"/>
      <c r="D4972" s="78"/>
      <c r="E4972" s="79" t="str">
        <f>+IF(C4972&lt;&gt;"",VLOOKUP(MID(C4972,18,5),NIVELES!$A$133:$B$213,2,0),"")</f>
        <v/>
      </c>
      <c r="F4972" s="80"/>
      <c r="G4972" s="81" t="str">
        <f>+IF(F4972&lt;&gt;"",VLOOKUP(F4972,NIVELES!$A$246:$C$464,3,0),"")</f>
        <v/>
      </c>
      <c r="H4972" s="82"/>
      <c r="I4972" s="78"/>
      <c r="J4972" s="78"/>
      <c r="K4972" s="78"/>
      <c r="L4972" s="78"/>
      <c r="M4972" s="78"/>
      <c r="N4972" s="78"/>
      <c r="O4972" s="78"/>
      <c r="P4972" s="82"/>
      <c r="Q4972" s="78"/>
      <c r="R4972" s="82"/>
      <c r="S4972" s="82"/>
      <c r="T4972" s="82"/>
      <c r="U4972" s="82"/>
      <c r="V4972" s="82"/>
      <c r="W4972" s="82"/>
      <c r="X4972" s="82"/>
      <c r="Y4972" s="82"/>
      <c r="Z4972" s="82"/>
      <c r="AA4972" s="82"/>
      <c r="AB4972" s="82"/>
      <c r="AC4972" s="82"/>
      <c r="AD4972" s="85" t="str">
        <f>IF(A4972&lt;&gt;"",IF(D4972="DIRECCIÓN_DE_TRANSFERENCIAS","280 0031",VLOOKUP(C4972,NIVELES!$A$14:$B$105,2,0)),"")</f>
        <v/>
      </c>
      <c r="AE4972" s="86"/>
      <c r="AF4972" s="86"/>
      <c r="AG4972" s="79" t="str">
        <f>+IF(AF4972&lt;&gt;"",VLOOKUP(AF4972,NIVELES!$A$666:$B$673,2,0),"")</f>
        <v/>
      </c>
      <c r="AH4972" s="78"/>
      <c r="AI4972" s="79" t="str">
        <f>IF(AH4972&lt;&gt;"",VLOOKUP(CONCATENATE(AG4972,AH4972),NIVELES!$B$676:$C$745,2,0),"")</f>
        <v/>
      </c>
      <c r="AJ4972" s="78"/>
      <c r="AK4972" s="79" t="str">
        <f>+IF(AJ4972&lt;&gt;"",VLOOKUP(AJ4972,NIVELES!$A$816:$B$892,2,0),"")</f>
        <v/>
      </c>
      <c r="AL4972" s="78"/>
      <c r="AM4972" s="78"/>
      <c r="AN4972" s="79" t="str">
        <f>IF(AM4972&lt;&gt;"",+VLOOKUP(AM4972,NIVELES!$A$1652:$B$2466,2,0),"")</f>
        <v/>
      </c>
      <c r="AO4972" s="87"/>
      <c r="AP4972" s="88"/>
      <c r="AQ4972" s="88"/>
      <c r="AR4972" s="88"/>
      <c r="AS4972" s="88"/>
      <c r="AT4972" s="88"/>
      <c r="AU4972" s="88"/>
      <c r="AV4972" s="88"/>
      <c r="AW4972" s="88"/>
      <c r="AX4972" s="88"/>
      <c r="AY4972" s="88"/>
      <c r="AZ4972" s="88"/>
      <c r="BA4972" s="88"/>
      <c r="BB4972" s="89">
        <f t="shared" si="307"/>
        <v>0</v>
      </c>
      <c r="BC4972" s="90" t="str">
        <f t="shared" si="306"/>
        <v xml:space="preserve"> </v>
      </c>
      <c r="BD4972" s="91" t="str">
        <f t="shared" si="308"/>
        <v xml:space="preserve"> </v>
      </c>
      <c r="BE4972" s="92">
        <f t="shared" si="309"/>
        <v>0</v>
      </c>
    </row>
    <row r="4973" spans="1:57" s="74" customFormat="1" ht="50.1" customHeight="1" x14ac:dyDescent="0.2">
      <c r="A4973" s="78"/>
      <c r="B4973" s="78"/>
      <c r="C4973" s="78"/>
      <c r="D4973" s="78"/>
      <c r="E4973" s="79" t="str">
        <f>+IF(C4973&lt;&gt;"",VLOOKUP(MID(C4973,18,5),NIVELES!$A$133:$B$213,2,0),"")</f>
        <v/>
      </c>
      <c r="F4973" s="80"/>
      <c r="G4973" s="81" t="str">
        <f>+IF(F4973&lt;&gt;"",VLOOKUP(F4973,NIVELES!$A$246:$C$464,3,0),"")</f>
        <v/>
      </c>
      <c r="H4973" s="82"/>
      <c r="I4973" s="78"/>
      <c r="J4973" s="78"/>
      <c r="K4973" s="78"/>
      <c r="L4973" s="78"/>
      <c r="M4973" s="78"/>
      <c r="N4973" s="78"/>
      <c r="O4973" s="78"/>
      <c r="P4973" s="82"/>
      <c r="Q4973" s="78"/>
      <c r="R4973" s="82"/>
      <c r="S4973" s="82"/>
      <c r="T4973" s="82"/>
      <c r="U4973" s="82"/>
      <c r="V4973" s="82"/>
      <c r="W4973" s="82"/>
      <c r="X4973" s="82"/>
      <c r="Y4973" s="82"/>
      <c r="Z4973" s="82"/>
      <c r="AA4973" s="82"/>
      <c r="AB4973" s="82"/>
      <c r="AC4973" s="82"/>
      <c r="AD4973" s="85" t="str">
        <f>IF(A4973&lt;&gt;"",IF(D4973="DIRECCIÓN_DE_TRANSFERENCIAS","280 0031",VLOOKUP(C4973,NIVELES!$A$14:$B$105,2,0)),"")</f>
        <v/>
      </c>
      <c r="AE4973" s="86"/>
      <c r="AF4973" s="86"/>
      <c r="AG4973" s="79" t="str">
        <f>+IF(AF4973&lt;&gt;"",VLOOKUP(AF4973,NIVELES!$A$666:$B$673,2,0),"")</f>
        <v/>
      </c>
      <c r="AH4973" s="78"/>
      <c r="AI4973" s="79" t="str">
        <f>IF(AH4973&lt;&gt;"",VLOOKUP(CONCATENATE(AG4973,AH4973),NIVELES!$B$676:$C$745,2,0),"")</f>
        <v/>
      </c>
      <c r="AJ4973" s="78"/>
      <c r="AK4973" s="79" t="str">
        <f>+IF(AJ4973&lt;&gt;"",VLOOKUP(AJ4973,NIVELES!$A$816:$B$892,2,0),"")</f>
        <v/>
      </c>
      <c r="AL4973" s="78"/>
      <c r="AM4973" s="78"/>
      <c r="AN4973" s="79" t="str">
        <f>IF(AM4973&lt;&gt;"",+VLOOKUP(AM4973,NIVELES!$A$1652:$B$2466,2,0),"")</f>
        <v/>
      </c>
      <c r="AO4973" s="87"/>
      <c r="AP4973" s="88"/>
      <c r="AQ4973" s="88"/>
      <c r="AR4973" s="88"/>
      <c r="AS4973" s="88"/>
      <c r="AT4973" s="88"/>
      <c r="AU4973" s="88"/>
      <c r="AV4973" s="88"/>
      <c r="AW4973" s="88"/>
      <c r="AX4973" s="88"/>
      <c r="AY4973" s="88"/>
      <c r="AZ4973" s="88"/>
      <c r="BA4973" s="88"/>
      <c r="BB4973" s="89">
        <f t="shared" si="307"/>
        <v>0</v>
      </c>
      <c r="BC4973" s="90" t="str">
        <f t="shared" si="306"/>
        <v xml:space="preserve"> </v>
      </c>
      <c r="BD4973" s="91" t="str">
        <f t="shared" si="308"/>
        <v xml:space="preserve"> </v>
      </c>
      <c r="BE4973" s="92">
        <f t="shared" si="309"/>
        <v>0</v>
      </c>
    </row>
    <row r="4974" spans="1:57" s="74" customFormat="1" ht="50.1" customHeight="1" x14ac:dyDescent="0.2">
      <c r="A4974" s="78"/>
      <c r="B4974" s="78"/>
      <c r="C4974" s="78"/>
      <c r="D4974" s="78"/>
      <c r="E4974" s="79" t="str">
        <f>+IF(C4974&lt;&gt;"",VLOOKUP(MID(C4974,18,5),NIVELES!$A$133:$B$213,2,0),"")</f>
        <v/>
      </c>
      <c r="F4974" s="80"/>
      <c r="G4974" s="81" t="str">
        <f>+IF(F4974&lt;&gt;"",VLOOKUP(F4974,NIVELES!$A$246:$C$464,3,0),"")</f>
        <v/>
      </c>
      <c r="H4974" s="82"/>
      <c r="I4974" s="78"/>
      <c r="J4974" s="78"/>
      <c r="K4974" s="78"/>
      <c r="L4974" s="78"/>
      <c r="M4974" s="78"/>
      <c r="N4974" s="78"/>
      <c r="O4974" s="78"/>
      <c r="P4974" s="82"/>
      <c r="Q4974" s="78"/>
      <c r="R4974" s="82"/>
      <c r="S4974" s="82"/>
      <c r="T4974" s="82"/>
      <c r="U4974" s="82"/>
      <c r="V4974" s="82"/>
      <c r="W4974" s="82"/>
      <c r="X4974" s="82"/>
      <c r="Y4974" s="82"/>
      <c r="Z4974" s="82"/>
      <c r="AA4974" s="82"/>
      <c r="AB4974" s="82"/>
      <c r="AC4974" s="82"/>
      <c r="AD4974" s="85" t="str">
        <f>IF(A4974&lt;&gt;"",IF(D4974="DIRECCIÓN_DE_TRANSFERENCIAS","280 0031",VLOOKUP(C4974,NIVELES!$A$14:$B$105,2,0)),"")</f>
        <v/>
      </c>
      <c r="AE4974" s="86"/>
      <c r="AF4974" s="86"/>
      <c r="AG4974" s="79" t="str">
        <f>+IF(AF4974&lt;&gt;"",VLOOKUP(AF4974,NIVELES!$A$666:$B$673,2,0),"")</f>
        <v/>
      </c>
      <c r="AH4974" s="78"/>
      <c r="AI4974" s="79" t="str">
        <f>IF(AH4974&lt;&gt;"",VLOOKUP(CONCATENATE(AG4974,AH4974),NIVELES!$B$676:$C$745,2,0),"")</f>
        <v/>
      </c>
      <c r="AJ4974" s="78"/>
      <c r="AK4974" s="79" t="str">
        <f>+IF(AJ4974&lt;&gt;"",VLOOKUP(AJ4974,NIVELES!$A$816:$B$892,2,0),"")</f>
        <v/>
      </c>
      <c r="AL4974" s="78"/>
      <c r="AM4974" s="78"/>
      <c r="AN4974" s="79" t="str">
        <f>IF(AM4974&lt;&gt;"",+VLOOKUP(AM4974,NIVELES!$A$1652:$B$2466,2,0),"")</f>
        <v/>
      </c>
      <c r="AO4974" s="87"/>
      <c r="AP4974" s="88"/>
      <c r="AQ4974" s="88"/>
      <c r="AR4974" s="88"/>
      <c r="AS4974" s="88"/>
      <c r="AT4974" s="88"/>
      <c r="AU4974" s="88"/>
      <c r="AV4974" s="88"/>
      <c r="AW4974" s="88"/>
      <c r="AX4974" s="88"/>
      <c r="AY4974" s="88"/>
      <c r="AZ4974" s="88"/>
      <c r="BA4974" s="88"/>
      <c r="BB4974" s="89">
        <f t="shared" si="307"/>
        <v>0</v>
      </c>
      <c r="BC4974" s="90" t="str">
        <f t="shared" si="306"/>
        <v xml:space="preserve"> </v>
      </c>
      <c r="BD4974" s="91" t="str">
        <f t="shared" si="308"/>
        <v xml:space="preserve"> </v>
      </c>
      <c r="BE4974" s="92">
        <f t="shared" si="309"/>
        <v>0</v>
      </c>
    </row>
    <row r="4975" spans="1:57" s="74" customFormat="1" ht="50.1" customHeight="1" x14ac:dyDescent="0.2">
      <c r="A4975" s="78"/>
      <c r="B4975" s="78"/>
      <c r="C4975" s="78"/>
      <c r="D4975" s="78"/>
      <c r="E4975" s="79" t="str">
        <f>+IF(C4975&lt;&gt;"",VLOOKUP(MID(C4975,18,5),NIVELES!$A$133:$B$213,2,0),"")</f>
        <v/>
      </c>
      <c r="F4975" s="80"/>
      <c r="G4975" s="81" t="str">
        <f>+IF(F4975&lt;&gt;"",VLOOKUP(F4975,NIVELES!$A$246:$C$464,3,0),"")</f>
        <v/>
      </c>
      <c r="H4975" s="82"/>
      <c r="I4975" s="78"/>
      <c r="J4975" s="78"/>
      <c r="K4975" s="78"/>
      <c r="L4975" s="78"/>
      <c r="M4975" s="78"/>
      <c r="N4975" s="78"/>
      <c r="O4975" s="78"/>
      <c r="P4975" s="82"/>
      <c r="Q4975" s="78"/>
      <c r="R4975" s="82"/>
      <c r="S4975" s="82"/>
      <c r="T4975" s="82"/>
      <c r="U4975" s="82"/>
      <c r="V4975" s="82"/>
      <c r="W4975" s="82"/>
      <c r="X4975" s="82"/>
      <c r="Y4975" s="82"/>
      <c r="Z4975" s="82"/>
      <c r="AA4975" s="82"/>
      <c r="AB4975" s="82"/>
      <c r="AC4975" s="82"/>
      <c r="AD4975" s="85" t="str">
        <f>IF(A4975&lt;&gt;"",IF(D4975="DIRECCIÓN_DE_TRANSFERENCIAS","280 0031",VLOOKUP(C4975,NIVELES!$A$14:$B$105,2,0)),"")</f>
        <v/>
      </c>
      <c r="AE4975" s="86"/>
      <c r="AF4975" s="86"/>
      <c r="AG4975" s="79" t="str">
        <f>+IF(AF4975&lt;&gt;"",VLOOKUP(AF4975,NIVELES!$A$666:$B$673,2,0),"")</f>
        <v/>
      </c>
      <c r="AH4975" s="78"/>
      <c r="AI4975" s="79" t="str">
        <f>IF(AH4975&lt;&gt;"",VLOOKUP(CONCATENATE(AG4975,AH4975),NIVELES!$B$676:$C$745,2,0),"")</f>
        <v/>
      </c>
      <c r="AJ4975" s="78"/>
      <c r="AK4975" s="79" t="str">
        <f>+IF(AJ4975&lt;&gt;"",VLOOKUP(AJ4975,NIVELES!$A$816:$B$892,2,0),"")</f>
        <v/>
      </c>
      <c r="AL4975" s="78"/>
      <c r="AM4975" s="78"/>
      <c r="AN4975" s="79" t="str">
        <f>IF(AM4975&lt;&gt;"",+VLOOKUP(AM4975,NIVELES!$A$1652:$B$2466,2,0),"")</f>
        <v/>
      </c>
      <c r="AO4975" s="87"/>
      <c r="AP4975" s="88"/>
      <c r="AQ4975" s="88"/>
      <c r="AR4975" s="88"/>
      <c r="AS4975" s="88"/>
      <c r="AT4975" s="88"/>
      <c r="AU4975" s="88"/>
      <c r="AV4975" s="88"/>
      <c r="AW4975" s="88"/>
      <c r="AX4975" s="88"/>
      <c r="AY4975" s="88"/>
      <c r="AZ4975" s="88"/>
      <c r="BA4975" s="88"/>
      <c r="BB4975" s="89">
        <f t="shared" si="307"/>
        <v>0</v>
      </c>
      <c r="BC4975" s="90" t="str">
        <f t="shared" si="306"/>
        <v xml:space="preserve"> </v>
      </c>
      <c r="BD4975" s="91" t="str">
        <f t="shared" si="308"/>
        <v xml:space="preserve"> </v>
      </c>
      <c r="BE4975" s="92">
        <f t="shared" si="309"/>
        <v>0</v>
      </c>
    </row>
    <row r="4976" spans="1:57" s="74" customFormat="1" ht="50.1" customHeight="1" x14ac:dyDescent="0.2">
      <c r="A4976" s="78"/>
      <c r="B4976" s="78"/>
      <c r="C4976" s="78"/>
      <c r="D4976" s="78"/>
      <c r="E4976" s="79" t="str">
        <f>+IF(C4976&lt;&gt;"",VLOOKUP(MID(C4976,18,5),NIVELES!$A$133:$B$213,2,0),"")</f>
        <v/>
      </c>
      <c r="F4976" s="80"/>
      <c r="G4976" s="81" t="str">
        <f>+IF(F4976&lt;&gt;"",VLOOKUP(F4976,NIVELES!$A$246:$C$464,3,0),"")</f>
        <v/>
      </c>
      <c r="H4976" s="82"/>
      <c r="I4976" s="78"/>
      <c r="J4976" s="78"/>
      <c r="K4976" s="78"/>
      <c r="L4976" s="78"/>
      <c r="M4976" s="78"/>
      <c r="N4976" s="78"/>
      <c r="O4976" s="78"/>
      <c r="P4976" s="82"/>
      <c r="Q4976" s="78"/>
      <c r="R4976" s="82"/>
      <c r="S4976" s="82"/>
      <c r="T4976" s="82"/>
      <c r="U4976" s="82"/>
      <c r="V4976" s="82"/>
      <c r="W4976" s="82"/>
      <c r="X4976" s="82"/>
      <c r="Y4976" s="82"/>
      <c r="Z4976" s="82"/>
      <c r="AA4976" s="82"/>
      <c r="AB4976" s="82"/>
      <c r="AC4976" s="82"/>
      <c r="AD4976" s="85" t="str">
        <f>IF(A4976&lt;&gt;"",IF(D4976="DIRECCIÓN_DE_TRANSFERENCIAS","280 0031",VLOOKUP(C4976,NIVELES!$A$14:$B$105,2,0)),"")</f>
        <v/>
      </c>
      <c r="AE4976" s="86"/>
      <c r="AF4976" s="86"/>
      <c r="AG4976" s="79" t="str">
        <f>+IF(AF4976&lt;&gt;"",VLOOKUP(AF4976,NIVELES!$A$666:$B$673,2,0),"")</f>
        <v/>
      </c>
      <c r="AH4976" s="78"/>
      <c r="AI4976" s="79" t="str">
        <f>IF(AH4976&lt;&gt;"",VLOOKUP(CONCATENATE(AG4976,AH4976),NIVELES!$B$676:$C$745,2,0),"")</f>
        <v/>
      </c>
      <c r="AJ4976" s="78"/>
      <c r="AK4976" s="79" t="str">
        <f>+IF(AJ4976&lt;&gt;"",VLOOKUP(AJ4976,NIVELES!$A$816:$B$892,2,0),"")</f>
        <v/>
      </c>
      <c r="AL4976" s="78"/>
      <c r="AM4976" s="78"/>
      <c r="AN4976" s="79" t="str">
        <f>IF(AM4976&lt;&gt;"",+VLOOKUP(AM4976,NIVELES!$A$1652:$B$2466,2,0),"")</f>
        <v/>
      </c>
      <c r="AO4976" s="87"/>
      <c r="AP4976" s="88"/>
      <c r="AQ4976" s="88"/>
      <c r="AR4976" s="88"/>
      <c r="AS4976" s="88"/>
      <c r="AT4976" s="88"/>
      <c r="AU4976" s="88"/>
      <c r="AV4976" s="88"/>
      <c r="AW4976" s="88"/>
      <c r="AX4976" s="88"/>
      <c r="AY4976" s="88"/>
      <c r="AZ4976" s="88"/>
      <c r="BA4976" s="88"/>
      <c r="BB4976" s="89">
        <f t="shared" si="307"/>
        <v>0</v>
      </c>
      <c r="BC4976" s="90" t="str">
        <f t="shared" si="306"/>
        <v xml:space="preserve"> </v>
      </c>
      <c r="BD4976" s="91" t="str">
        <f t="shared" si="308"/>
        <v xml:space="preserve"> </v>
      </c>
      <c r="BE4976" s="92">
        <f t="shared" si="309"/>
        <v>0</v>
      </c>
    </row>
    <row r="4977" spans="1:57" s="74" customFormat="1" ht="50.1" customHeight="1" x14ac:dyDescent="0.2">
      <c r="A4977" s="78"/>
      <c r="B4977" s="78"/>
      <c r="C4977" s="78"/>
      <c r="D4977" s="78"/>
      <c r="E4977" s="79" t="str">
        <f>+IF(C4977&lt;&gt;"",VLOOKUP(MID(C4977,18,5),NIVELES!$A$133:$B$213,2,0),"")</f>
        <v/>
      </c>
      <c r="F4977" s="80"/>
      <c r="G4977" s="81" t="str">
        <f>+IF(F4977&lt;&gt;"",VLOOKUP(F4977,NIVELES!$A$246:$C$464,3,0),"")</f>
        <v/>
      </c>
      <c r="H4977" s="82"/>
      <c r="I4977" s="78"/>
      <c r="J4977" s="78"/>
      <c r="K4977" s="78"/>
      <c r="L4977" s="78"/>
      <c r="M4977" s="78"/>
      <c r="N4977" s="78"/>
      <c r="O4977" s="78"/>
      <c r="P4977" s="82"/>
      <c r="Q4977" s="78"/>
      <c r="R4977" s="82"/>
      <c r="S4977" s="82"/>
      <c r="T4977" s="82"/>
      <c r="U4977" s="82"/>
      <c r="V4977" s="82"/>
      <c r="W4977" s="82"/>
      <c r="X4977" s="82"/>
      <c r="Y4977" s="82"/>
      <c r="Z4977" s="82"/>
      <c r="AA4977" s="82"/>
      <c r="AB4977" s="82"/>
      <c r="AC4977" s="82"/>
      <c r="AD4977" s="85" t="str">
        <f>IF(A4977&lt;&gt;"",IF(D4977="DIRECCIÓN_DE_TRANSFERENCIAS","280 0031",VLOOKUP(C4977,NIVELES!$A$14:$B$105,2,0)),"")</f>
        <v/>
      </c>
      <c r="AE4977" s="86"/>
      <c r="AF4977" s="86"/>
      <c r="AG4977" s="79" t="str">
        <f>+IF(AF4977&lt;&gt;"",VLOOKUP(AF4977,NIVELES!$A$666:$B$673,2,0),"")</f>
        <v/>
      </c>
      <c r="AH4977" s="78"/>
      <c r="AI4977" s="79" t="str">
        <f>IF(AH4977&lt;&gt;"",VLOOKUP(CONCATENATE(AG4977,AH4977),NIVELES!$B$676:$C$745,2,0),"")</f>
        <v/>
      </c>
      <c r="AJ4977" s="78"/>
      <c r="AK4977" s="79" t="str">
        <f>+IF(AJ4977&lt;&gt;"",VLOOKUP(AJ4977,NIVELES!$A$816:$B$892,2,0),"")</f>
        <v/>
      </c>
      <c r="AL4977" s="78"/>
      <c r="AM4977" s="78"/>
      <c r="AN4977" s="79" t="str">
        <f>IF(AM4977&lt;&gt;"",+VLOOKUP(AM4977,NIVELES!$A$1652:$B$2466,2,0),"")</f>
        <v/>
      </c>
      <c r="AO4977" s="87"/>
      <c r="AP4977" s="88"/>
      <c r="AQ4977" s="88"/>
      <c r="AR4977" s="88"/>
      <c r="AS4977" s="88"/>
      <c r="AT4977" s="88"/>
      <c r="AU4977" s="88"/>
      <c r="AV4977" s="88"/>
      <c r="AW4977" s="88"/>
      <c r="AX4977" s="88"/>
      <c r="AY4977" s="88"/>
      <c r="AZ4977" s="88"/>
      <c r="BA4977" s="88"/>
      <c r="BB4977" s="89">
        <f t="shared" si="307"/>
        <v>0</v>
      </c>
      <c r="BC4977" s="90" t="str">
        <f t="shared" si="306"/>
        <v xml:space="preserve"> </v>
      </c>
      <c r="BD4977" s="91" t="str">
        <f t="shared" si="308"/>
        <v xml:space="preserve"> </v>
      </c>
      <c r="BE4977" s="92">
        <f t="shared" si="309"/>
        <v>0</v>
      </c>
    </row>
    <row r="4978" spans="1:57" s="74" customFormat="1" ht="50.1" customHeight="1" x14ac:dyDescent="0.2">
      <c r="A4978" s="78"/>
      <c r="B4978" s="78"/>
      <c r="C4978" s="78"/>
      <c r="D4978" s="78"/>
      <c r="E4978" s="79" t="str">
        <f>+IF(C4978&lt;&gt;"",VLOOKUP(MID(C4978,18,5),NIVELES!$A$133:$B$213,2,0),"")</f>
        <v/>
      </c>
      <c r="F4978" s="80"/>
      <c r="G4978" s="81" t="str">
        <f>+IF(F4978&lt;&gt;"",VLOOKUP(F4978,NIVELES!$A$246:$C$464,3,0),"")</f>
        <v/>
      </c>
      <c r="H4978" s="82"/>
      <c r="I4978" s="78"/>
      <c r="J4978" s="78"/>
      <c r="K4978" s="78"/>
      <c r="L4978" s="78"/>
      <c r="M4978" s="78"/>
      <c r="N4978" s="78"/>
      <c r="O4978" s="78"/>
      <c r="P4978" s="82"/>
      <c r="Q4978" s="78"/>
      <c r="R4978" s="82"/>
      <c r="S4978" s="82"/>
      <c r="T4978" s="82"/>
      <c r="U4978" s="82"/>
      <c r="V4978" s="82"/>
      <c r="W4978" s="82"/>
      <c r="X4978" s="82"/>
      <c r="Y4978" s="82"/>
      <c r="Z4978" s="82"/>
      <c r="AA4978" s="82"/>
      <c r="AB4978" s="82"/>
      <c r="AC4978" s="82"/>
      <c r="AD4978" s="85" t="str">
        <f>IF(A4978&lt;&gt;"",IF(D4978="DIRECCIÓN_DE_TRANSFERENCIAS","280 0031",VLOOKUP(C4978,NIVELES!$A$14:$B$105,2,0)),"")</f>
        <v/>
      </c>
      <c r="AE4978" s="86"/>
      <c r="AF4978" s="86"/>
      <c r="AG4978" s="79" t="str">
        <f>+IF(AF4978&lt;&gt;"",VLOOKUP(AF4978,NIVELES!$A$666:$B$673,2,0),"")</f>
        <v/>
      </c>
      <c r="AH4978" s="78"/>
      <c r="AI4978" s="79" t="str">
        <f>IF(AH4978&lt;&gt;"",VLOOKUP(CONCATENATE(AG4978,AH4978),NIVELES!$B$676:$C$745,2,0),"")</f>
        <v/>
      </c>
      <c r="AJ4978" s="78"/>
      <c r="AK4978" s="79" t="str">
        <f>+IF(AJ4978&lt;&gt;"",VLOOKUP(AJ4978,NIVELES!$A$816:$B$892,2,0),"")</f>
        <v/>
      </c>
      <c r="AL4978" s="78"/>
      <c r="AM4978" s="78"/>
      <c r="AN4978" s="79" t="str">
        <f>IF(AM4978&lt;&gt;"",+VLOOKUP(AM4978,NIVELES!$A$1652:$B$2466,2,0),"")</f>
        <v/>
      </c>
      <c r="AO4978" s="87"/>
      <c r="AP4978" s="88"/>
      <c r="AQ4978" s="88"/>
      <c r="AR4978" s="88"/>
      <c r="AS4978" s="88"/>
      <c r="AT4978" s="88"/>
      <c r="AU4978" s="88"/>
      <c r="AV4978" s="88"/>
      <c r="AW4978" s="88"/>
      <c r="AX4978" s="88"/>
      <c r="AY4978" s="88"/>
      <c r="AZ4978" s="88"/>
      <c r="BA4978" s="88"/>
      <c r="BB4978" s="89">
        <f t="shared" si="307"/>
        <v>0</v>
      </c>
      <c r="BC4978" s="90" t="str">
        <f t="shared" si="306"/>
        <v xml:space="preserve"> </v>
      </c>
      <c r="BD4978" s="91" t="str">
        <f t="shared" si="308"/>
        <v xml:space="preserve"> </v>
      </c>
      <c r="BE4978" s="92">
        <f t="shared" si="309"/>
        <v>0</v>
      </c>
    </row>
    <row r="4979" spans="1:57" s="74" customFormat="1" ht="50.1" customHeight="1" x14ac:dyDescent="0.2">
      <c r="A4979" s="78"/>
      <c r="B4979" s="78"/>
      <c r="C4979" s="78"/>
      <c r="D4979" s="78"/>
      <c r="E4979" s="79" t="str">
        <f>+IF(C4979&lt;&gt;"",VLOOKUP(MID(C4979,18,5),NIVELES!$A$133:$B$213,2,0),"")</f>
        <v/>
      </c>
      <c r="F4979" s="80"/>
      <c r="G4979" s="81" t="str">
        <f>+IF(F4979&lt;&gt;"",VLOOKUP(F4979,NIVELES!$A$246:$C$464,3,0),"")</f>
        <v/>
      </c>
      <c r="H4979" s="82"/>
      <c r="I4979" s="78"/>
      <c r="J4979" s="78"/>
      <c r="K4979" s="78"/>
      <c r="L4979" s="78"/>
      <c r="M4979" s="78"/>
      <c r="N4979" s="78"/>
      <c r="O4979" s="78"/>
      <c r="P4979" s="82"/>
      <c r="Q4979" s="78"/>
      <c r="R4979" s="82"/>
      <c r="S4979" s="82"/>
      <c r="T4979" s="82"/>
      <c r="U4979" s="82"/>
      <c r="V4979" s="82"/>
      <c r="W4979" s="82"/>
      <c r="X4979" s="82"/>
      <c r="Y4979" s="82"/>
      <c r="Z4979" s="82"/>
      <c r="AA4979" s="82"/>
      <c r="AB4979" s="82"/>
      <c r="AC4979" s="82"/>
      <c r="AD4979" s="85" t="str">
        <f>IF(A4979&lt;&gt;"",IF(D4979="DIRECCIÓN_DE_TRANSFERENCIAS","280 0031",VLOOKUP(C4979,NIVELES!$A$14:$B$105,2,0)),"")</f>
        <v/>
      </c>
      <c r="AE4979" s="86"/>
      <c r="AF4979" s="86"/>
      <c r="AG4979" s="79" t="str">
        <f>+IF(AF4979&lt;&gt;"",VLOOKUP(AF4979,NIVELES!$A$666:$B$673,2,0),"")</f>
        <v/>
      </c>
      <c r="AH4979" s="78"/>
      <c r="AI4979" s="79" t="str">
        <f>IF(AH4979&lt;&gt;"",VLOOKUP(CONCATENATE(AG4979,AH4979),NIVELES!$B$676:$C$745,2,0),"")</f>
        <v/>
      </c>
      <c r="AJ4979" s="78"/>
      <c r="AK4979" s="79" t="str">
        <f>+IF(AJ4979&lt;&gt;"",VLOOKUP(AJ4979,NIVELES!$A$816:$B$892,2,0),"")</f>
        <v/>
      </c>
      <c r="AL4979" s="78"/>
      <c r="AM4979" s="78"/>
      <c r="AN4979" s="79" t="str">
        <f>IF(AM4979&lt;&gt;"",+VLOOKUP(AM4979,NIVELES!$A$1652:$B$2466,2,0),"")</f>
        <v/>
      </c>
      <c r="AO4979" s="87"/>
      <c r="AP4979" s="88"/>
      <c r="AQ4979" s="88"/>
      <c r="AR4979" s="88"/>
      <c r="AS4979" s="88"/>
      <c r="AT4979" s="88"/>
      <c r="AU4979" s="88"/>
      <c r="AV4979" s="88"/>
      <c r="AW4979" s="88"/>
      <c r="AX4979" s="88"/>
      <c r="AY4979" s="88"/>
      <c r="AZ4979" s="88"/>
      <c r="BA4979" s="88"/>
      <c r="BB4979" s="89">
        <f t="shared" si="307"/>
        <v>0</v>
      </c>
      <c r="BC4979" s="90" t="str">
        <f t="shared" si="306"/>
        <v xml:space="preserve"> </v>
      </c>
      <c r="BD4979" s="91" t="str">
        <f t="shared" si="308"/>
        <v xml:space="preserve"> </v>
      </c>
      <c r="BE4979" s="92">
        <f t="shared" si="309"/>
        <v>0</v>
      </c>
    </row>
    <row r="4980" spans="1:57" s="74" customFormat="1" ht="50.1" customHeight="1" x14ac:dyDescent="0.2">
      <c r="A4980" s="78"/>
      <c r="B4980" s="78"/>
      <c r="C4980" s="78"/>
      <c r="D4980" s="78"/>
      <c r="E4980" s="79" t="str">
        <f>+IF(C4980&lt;&gt;"",VLOOKUP(MID(C4980,18,5),NIVELES!$A$133:$B$213,2,0),"")</f>
        <v/>
      </c>
      <c r="F4980" s="80"/>
      <c r="G4980" s="81" t="str">
        <f>+IF(F4980&lt;&gt;"",VLOOKUP(F4980,NIVELES!$A$246:$C$464,3,0),"")</f>
        <v/>
      </c>
      <c r="H4980" s="82"/>
      <c r="I4980" s="78"/>
      <c r="J4980" s="78"/>
      <c r="K4980" s="78"/>
      <c r="L4980" s="78"/>
      <c r="M4980" s="78"/>
      <c r="N4980" s="78"/>
      <c r="O4980" s="78"/>
      <c r="P4980" s="82"/>
      <c r="Q4980" s="78"/>
      <c r="R4980" s="82"/>
      <c r="S4980" s="82"/>
      <c r="T4980" s="82"/>
      <c r="U4980" s="82"/>
      <c r="V4980" s="82"/>
      <c r="W4980" s="82"/>
      <c r="X4980" s="82"/>
      <c r="Y4980" s="82"/>
      <c r="Z4980" s="82"/>
      <c r="AA4980" s="82"/>
      <c r="AB4980" s="82"/>
      <c r="AC4980" s="82"/>
      <c r="AD4980" s="85" t="str">
        <f>IF(A4980&lt;&gt;"",IF(D4980="DIRECCIÓN_DE_TRANSFERENCIAS","280 0031",VLOOKUP(C4980,NIVELES!$A$14:$B$105,2,0)),"")</f>
        <v/>
      </c>
      <c r="AE4980" s="86"/>
      <c r="AF4980" s="86"/>
      <c r="AG4980" s="79" t="str">
        <f>+IF(AF4980&lt;&gt;"",VLOOKUP(AF4980,NIVELES!$A$666:$B$673,2,0),"")</f>
        <v/>
      </c>
      <c r="AH4980" s="78"/>
      <c r="AI4980" s="79" t="str">
        <f>IF(AH4980&lt;&gt;"",VLOOKUP(CONCATENATE(AG4980,AH4980),NIVELES!$B$676:$C$745,2,0),"")</f>
        <v/>
      </c>
      <c r="AJ4980" s="78"/>
      <c r="AK4980" s="79" t="str">
        <f>+IF(AJ4980&lt;&gt;"",VLOOKUP(AJ4980,NIVELES!$A$816:$B$892,2,0),"")</f>
        <v/>
      </c>
      <c r="AL4980" s="78"/>
      <c r="AM4980" s="78"/>
      <c r="AN4980" s="79" t="str">
        <f>IF(AM4980&lt;&gt;"",+VLOOKUP(AM4980,NIVELES!$A$1652:$B$2466,2,0),"")</f>
        <v/>
      </c>
      <c r="AO4980" s="87"/>
      <c r="AP4980" s="88"/>
      <c r="AQ4980" s="88"/>
      <c r="AR4980" s="88"/>
      <c r="AS4980" s="88"/>
      <c r="AT4980" s="88"/>
      <c r="AU4980" s="88"/>
      <c r="AV4980" s="88"/>
      <c r="AW4980" s="88"/>
      <c r="AX4980" s="88"/>
      <c r="AY4980" s="88"/>
      <c r="AZ4980" s="88"/>
      <c r="BA4980" s="88"/>
      <c r="BB4980" s="89">
        <f t="shared" si="307"/>
        <v>0</v>
      </c>
      <c r="BC4980" s="90" t="str">
        <f t="shared" si="306"/>
        <v xml:space="preserve"> </v>
      </c>
      <c r="BD4980" s="91" t="str">
        <f t="shared" si="308"/>
        <v xml:space="preserve"> </v>
      </c>
      <c r="BE4980" s="92">
        <f t="shared" si="309"/>
        <v>0</v>
      </c>
    </row>
    <row r="4981" spans="1:57" s="74" customFormat="1" ht="50.1" customHeight="1" x14ac:dyDescent="0.2">
      <c r="A4981" s="78"/>
      <c r="B4981" s="78"/>
      <c r="C4981" s="78"/>
      <c r="D4981" s="78"/>
      <c r="E4981" s="79" t="str">
        <f>+IF(C4981&lt;&gt;"",VLOOKUP(MID(C4981,18,5),NIVELES!$A$133:$B$213,2,0),"")</f>
        <v/>
      </c>
      <c r="F4981" s="80"/>
      <c r="G4981" s="81" t="str">
        <f>+IF(F4981&lt;&gt;"",VLOOKUP(F4981,NIVELES!$A$246:$C$464,3,0),"")</f>
        <v/>
      </c>
      <c r="H4981" s="82"/>
      <c r="I4981" s="78"/>
      <c r="J4981" s="78"/>
      <c r="K4981" s="78"/>
      <c r="L4981" s="78"/>
      <c r="M4981" s="78"/>
      <c r="N4981" s="78"/>
      <c r="O4981" s="78"/>
      <c r="P4981" s="82"/>
      <c r="Q4981" s="78"/>
      <c r="R4981" s="82"/>
      <c r="S4981" s="82"/>
      <c r="T4981" s="82"/>
      <c r="U4981" s="82"/>
      <c r="V4981" s="82"/>
      <c r="W4981" s="82"/>
      <c r="X4981" s="82"/>
      <c r="Y4981" s="82"/>
      <c r="Z4981" s="82"/>
      <c r="AA4981" s="82"/>
      <c r="AB4981" s="82"/>
      <c r="AC4981" s="82"/>
      <c r="AD4981" s="85" t="str">
        <f>IF(A4981&lt;&gt;"",IF(D4981="DIRECCIÓN_DE_TRANSFERENCIAS","280 0031",VLOOKUP(C4981,NIVELES!$A$14:$B$105,2,0)),"")</f>
        <v/>
      </c>
      <c r="AE4981" s="86"/>
      <c r="AF4981" s="86"/>
      <c r="AG4981" s="79" t="str">
        <f>+IF(AF4981&lt;&gt;"",VLOOKUP(AF4981,NIVELES!$A$666:$B$673,2,0),"")</f>
        <v/>
      </c>
      <c r="AH4981" s="78"/>
      <c r="AI4981" s="79" t="str">
        <f>IF(AH4981&lt;&gt;"",VLOOKUP(CONCATENATE(AG4981,AH4981),NIVELES!$B$676:$C$745,2,0),"")</f>
        <v/>
      </c>
      <c r="AJ4981" s="78"/>
      <c r="AK4981" s="79" t="str">
        <f>+IF(AJ4981&lt;&gt;"",VLOOKUP(AJ4981,NIVELES!$A$816:$B$892,2,0),"")</f>
        <v/>
      </c>
      <c r="AL4981" s="78"/>
      <c r="AM4981" s="78"/>
      <c r="AN4981" s="79" t="str">
        <f>IF(AM4981&lt;&gt;"",+VLOOKUP(AM4981,NIVELES!$A$1652:$B$2466,2,0),"")</f>
        <v/>
      </c>
      <c r="AO4981" s="87"/>
      <c r="AP4981" s="88"/>
      <c r="AQ4981" s="88"/>
      <c r="AR4981" s="88"/>
      <c r="AS4981" s="88"/>
      <c r="AT4981" s="88"/>
      <c r="AU4981" s="88"/>
      <c r="AV4981" s="88"/>
      <c r="AW4981" s="88"/>
      <c r="AX4981" s="88"/>
      <c r="AY4981" s="88"/>
      <c r="AZ4981" s="88"/>
      <c r="BA4981" s="88"/>
      <c r="BB4981" s="89">
        <f t="shared" si="307"/>
        <v>0</v>
      </c>
      <c r="BC4981" s="90" t="str">
        <f t="shared" si="306"/>
        <v xml:space="preserve"> </v>
      </c>
      <c r="BD4981" s="91" t="str">
        <f t="shared" si="308"/>
        <v xml:space="preserve"> </v>
      </c>
      <c r="BE4981" s="92">
        <f t="shared" si="309"/>
        <v>0</v>
      </c>
    </row>
    <row r="4982" spans="1:57" s="74" customFormat="1" ht="50.1" customHeight="1" x14ac:dyDescent="0.2">
      <c r="A4982" s="78"/>
      <c r="B4982" s="78"/>
      <c r="C4982" s="78"/>
      <c r="D4982" s="78"/>
      <c r="E4982" s="79" t="str">
        <f>+IF(C4982&lt;&gt;"",VLOOKUP(MID(C4982,18,5),NIVELES!$A$133:$B$213,2,0),"")</f>
        <v/>
      </c>
      <c r="F4982" s="80"/>
      <c r="G4982" s="81" t="str">
        <f>+IF(F4982&lt;&gt;"",VLOOKUP(F4982,NIVELES!$A$246:$C$464,3,0),"")</f>
        <v/>
      </c>
      <c r="H4982" s="82"/>
      <c r="I4982" s="78"/>
      <c r="J4982" s="78"/>
      <c r="K4982" s="78"/>
      <c r="L4982" s="78"/>
      <c r="M4982" s="78"/>
      <c r="N4982" s="78"/>
      <c r="O4982" s="78"/>
      <c r="P4982" s="82"/>
      <c r="Q4982" s="78"/>
      <c r="R4982" s="82"/>
      <c r="S4982" s="82"/>
      <c r="T4982" s="82"/>
      <c r="U4982" s="82"/>
      <c r="V4982" s="82"/>
      <c r="W4982" s="82"/>
      <c r="X4982" s="82"/>
      <c r="Y4982" s="82"/>
      <c r="Z4982" s="82"/>
      <c r="AA4982" s="82"/>
      <c r="AB4982" s="82"/>
      <c r="AC4982" s="82"/>
      <c r="AD4982" s="85" t="str">
        <f>IF(A4982&lt;&gt;"",IF(D4982="DIRECCIÓN_DE_TRANSFERENCIAS","280 0031",VLOOKUP(C4982,NIVELES!$A$14:$B$105,2,0)),"")</f>
        <v/>
      </c>
      <c r="AE4982" s="86"/>
      <c r="AF4982" s="86"/>
      <c r="AG4982" s="79" t="str">
        <f>+IF(AF4982&lt;&gt;"",VLOOKUP(AF4982,NIVELES!$A$666:$B$673,2,0),"")</f>
        <v/>
      </c>
      <c r="AH4982" s="78"/>
      <c r="AI4982" s="79" t="str">
        <f>IF(AH4982&lt;&gt;"",VLOOKUP(CONCATENATE(AG4982,AH4982),NIVELES!$B$676:$C$745,2,0),"")</f>
        <v/>
      </c>
      <c r="AJ4982" s="78"/>
      <c r="AK4982" s="79" t="str">
        <f>+IF(AJ4982&lt;&gt;"",VLOOKUP(AJ4982,NIVELES!$A$816:$B$892,2,0),"")</f>
        <v/>
      </c>
      <c r="AL4982" s="78"/>
      <c r="AM4982" s="78"/>
      <c r="AN4982" s="79" t="str">
        <f>IF(AM4982&lt;&gt;"",+VLOOKUP(AM4982,NIVELES!$A$1652:$B$2466,2,0),"")</f>
        <v/>
      </c>
      <c r="AO4982" s="87"/>
      <c r="AP4982" s="88"/>
      <c r="AQ4982" s="88"/>
      <c r="AR4982" s="88"/>
      <c r="AS4982" s="88"/>
      <c r="AT4982" s="88"/>
      <c r="AU4982" s="88"/>
      <c r="AV4982" s="88"/>
      <c r="AW4982" s="88"/>
      <c r="AX4982" s="88"/>
      <c r="AY4982" s="88"/>
      <c r="AZ4982" s="88"/>
      <c r="BA4982" s="88"/>
      <c r="BB4982" s="89">
        <f t="shared" si="307"/>
        <v>0</v>
      </c>
      <c r="BC4982" s="90" t="str">
        <f t="shared" si="306"/>
        <v xml:space="preserve"> </v>
      </c>
      <c r="BD4982" s="91" t="str">
        <f t="shared" si="308"/>
        <v xml:space="preserve"> </v>
      </c>
      <c r="BE4982" s="92">
        <f t="shared" si="309"/>
        <v>0</v>
      </c>
    </row>
    <row r="4983" spans="1:57" s="74" customFormat="1" ht="50.1" customHeight="1" x14ac:dyDescent="0.2">
      <c r="A4983" s="78"/>
      <c r="B4983" s="78"/>
      <c r="C4983" s="78"/>
      <c r="D4983" s="78"/>
      <c r="E4983" s="79" t="str">
        <f>+IF(C4983&lt;&gt;"",VLOOKUP(MID(C4983,18,5),NIVELES!$A$133:$B$213,2,0),"")</f>
        <v/>
      </c>
      <c r="F4983" s="80"/>
      <c r="G4983" s="81" t="str">
        <f>+IF(F4983&lt;&gt;"",VLOOKUP(F4983,NIVELES!$A$246:$C$464,3,0),"")</f>
        <v/>
      </c>
      <c r="H4983" s="82"/>
      <c r="I4983" s="78"/>
      <c r="J4983" s="78"/>
      <c r="K4983" s="78"/>
      <c r="L4983" s="78"/>
      <c r="M4983" s="78"/>
      <c r="N4983" s="78"/>
      <c r="O4983" s="78"/>
      <c r="P4983" s="82"/>
      <c r="Q4983" s="78"/>
      <c r="R4983" s="82"/>
      <c r="S4983" s="82"/>
      <c r="T4983" s="82"/>
      <c r="U4983" s="82"/>
      <c r="V4983" s="82"/>
      <c r="W4983" s="82"/>
      <c r="X4983" s="82"/>
      <c r="Y4983" s="82"/>
      <c r="Z4983" s="82"/>
      <c r="AA4983" s="82"/>
      <c r="AB4983" s="82"/>
      <c r="AC4983" s="82"/>
      <c r="AD4983" s="85" t="str">
        <f>IF(A4983&lt;&gt;"",IF(D4983="DIRECCIÓN_DE_TRANSFERENCIAS","280 0031",VLOOKUP(C4983,NIVELES!$A$14:$B$105,2,0)),"")</f>
        <v/>
      </c>
      <c r="AE4983" s="86"/>
      <c r="AF4983" s="86"/>
      <c r="AG4983" s="79" t="str">
        <f>+IF(AF4983&lt;&gt;"",VLOOKUP(AF4983,NIVELES!$A$666:$B$673,2,0),"")</f>
        <v/>
      </c>
      <c r="AH4983" s="78"/>
      <c r="AI4983" s="79" t="str">
        <f>IF(AH4983&lt;&gt;"",VLOOKUP(CONCATENATE(AG4983,AH4983),NIVELES!$B$676:$C$745,2,0),"")</f>
        <v/>
      </c>
      <c r="AJ4983" s="78"/>
      <c r="AK4983" s="79" t="str">
        <f>+IF(AJ4983&lt;&gt;"",VLOOKUP(AJ4983,NIVELES!$A$816:$B$892,2,0),"")</f>
        <v/>
      </c>
      <c r="AL4983" s="78"/>
      <c r="AM4983" s="78"/>
      <c r="AN4983" s="79" t="str">
        <f>IF(AM4983&lt;&gt;"",+VLOOKUP(AM4983,NIVELES!$A$1652:$B$2466,2,0),"")</f>
        <v/>
      </c>
      <c r="AO4983" s="87"/>
      <c r="AP4983" s="88"/>
      <c r="AQ4983" s="88"/>
      <c r="AR4983" s="88"/>
      <c r="AS4983" s="88"/>
      <c r="AT4983" s="88"/>
      <c r="AU4983" s="88"/>
      <c r="AV4983" s="88"/>
      <c r="AW4983" s="88"/>
      <c r="AX4983" s="88"/>
      <c r="AY4983" s="88"/>
      <c r="AZ4983" s="88"/>
      <c r="BA4983" s="88"/>
      <c r="BB4983" s="89">
        <f t="shared" si="307"/>
        <v>0</v>
      </c>
      <c r="BC4983" s="90" t="str">
        <f t="shared" si="306"/>
        <v xml:space="preserve"> </v>
      </c>
      <c r="BD4983" s="91" t="str">
        <f t="shared" si="308"/>
        <v xml:space="preserve"> </v>
      </c>
      <c r="BE4983" s="92">
        <f t="shared" si="309"/>
        <v>0</v>
      </c>
    </row>
    <row r="4984" spans="1:57" s="74" customFormat="1" ht="50.1" customHeight="1" x14ac:dyDescent="0.2">
      <c r="A4984" s="78"/>
      <c r="B4984" s="78"/>
      <c r="C4984" s="78"/>
      <c r="D4984" s="78"/>
      <c r="E4984" s="79" t="str">
        <f>+IF(C4984&lt;&gt;"",VLOOKUP(MID(C4984,18,5),NIVELES!$A$133:$B$213,2,0),"")</f>
        <v/>
      </c>
      <c r="F4984" s="80"/>
      <c r="G4984" s="81" t="str">
        <f>+IF(F4984&lt;&gt;"",VLOOKUP(F4984,NIVELES!$A$246:$C$464,3,0),"")</f>
        <v/>
      </c>
      <c r="H4984" s="82"/>
      <c r="I4984" s="78"/>
      <c r="J4984" s="78"/>
      <c r="K4984" s="78"/>
      <c r="L4984" s="78"/>
      <c r="M4984" s="78"/>
      <c r="N4984" s="78"/>
      <c r="O4984" s="78"/>
      <c r="P4984" s="82"/>
      <c r="Q4984" s="78"/>
      <c r="R4984" s="82"/>
      <c r="S4984" s="82"/>
      <c r="T4984" s="82"/>
      <c r="U4984" s="82"/>
      <c r="V4984" s="82"/>
      <c r="W4984" s="82"/>
      <c r="X4984" s="82"/>
      <c r="Y4984" s="82"/>
      <c r="Z4984" s="82"/>
      <c r="AA4984" s="82"/>
      <c r="AB4984" s="82"/>
      <c r="AC4984" s="82"/>
      <c r="AD4984" s="85" t="str">
        <f>IF(A4984&lt;&gt;"",IF(D4984="DIRECCIÓN_DE_TRANSFERENCIAS","280 0031",VLOOKUP(C4984,NIVELES!$A$14:$B$105,2,0)),"")</f>
        <v/>
      </c>
      <c r="AE4984" s="86"/>
      <c r="AF4984" s="86"/>
      <c r="AG4984" s="79" t="str">
        <f>+IF(AF4984&lt;&gt;"",VLOOKUP(AF4984,NIVELES!$A$666:$B$673,2,0),"")</f>
        <v/>
      </c>
      <c r="AH4984" s="78"/>
      <c r="AI4984" s="79" t="str">
        <f>IF(AH4984&lt;&gt;"",VLOOKUP(CONCATENATE(AG4984,AH4984),NIVELES!$B$676:$C$745,2,0),"")</f>
        <v/>
      </c>
      <c r="AJ4984" s="78"/>
      <c r="AK4984" s="79" t="str">
        <f>+IF(AJ4984&lt;&gt;"",VLOOKUP(AJ4984,NIVELES!$A$816:$B$892,2,0),"")</f>
        <v/>
      </c>
      <c r="AL4984" s="78"/>
      <c r="AM4984" s="78"/>
      <c r="AN4984" s="79" t="str">
        <f>IF(AM4984&lt;&gt;"",+VLOOKUP(AM4984,NIVELES!$A$1652:$B$2466,2,0),"")</f>
        <v/>
      </c>
      <c r="AO4984" s="87"/>
      <c r="AP4984" s="88"/>
      <c r="AQ4984" s="88"/>
      <c r="AR4984" s="88"/>
      <c r="AS4984" s="88"/>
      <c r="AT4984" s="88"/>
      <c r="AU4984" s="88"/>
      <c r="AV4984" s="88"/>
      <c r="AW4984" s="88"/>
      <c r="AX4984" s="88"/>
      <c r="AY4984" s="88"/>
      <c r="AZ4984" s="88"/>
      <c r="BA4984" s="88"/>
      <c r="BB4984" s="89">
        <f t="shared" si="307"/>
        <v>0</v>
      </c>
      <c r="BC4984" s="90" t="str">
        <f t="shared" si="306"/>
        <v xml:space="preserve"> </v>
      </c>
      <c r="BD4984" s="91" t="str">
        <f t="shared" si="308"/>
        <v xml:space="preserve"> </v>
      </c>
      <c r="BE4984" s="92">
        <f t="shared" si="309"/>
        <v>0</v>
      </c>
    </row>
    <row r="4985" spans="1:57" s="74" customFormat="1" ht="50.1" customHeight="1" x14ac:dyDescent="0.2">
      <c r="A4985" s="78"/>
      <c r="B4985" s="78"/>
      <c r="C4985" s="78"/>
      <c r="D4985" s="78"/>
      <c r="E4985" s="79" t="str">
        <f>+IF(C4985&lt;&gt;"",VLOOKUP(MID(C4985,18,5),NIVELES!$A$133:$B$213,2,0),"")</f>
        <v/>
      </c>
      <c r="F4985" s="80"/>
      <c r="G4985" s="81" t="str">
        <f>+IF(F4985&lt;&gt;"",VLOOKUP(F4985,NIVELES!$A$246:$C$464,3,0),"")</f>
        <v/>
      </c>
      <c r="H4985" s="82"/>
      <c r="I4985" s="78"/>
      <c r="J4985" s="78"/>
      <c r="K4985" s="78"/>
      <c r="L4985" s="78"/>
      <c r="M4985" s="78"/>
      <c r="N4985" s="78"/>
      <c r="O4985" s="78"/>
      <c r="P4985" s="82"/>
      <c r="Q4985" s="78"/>
      <c r="R4985" s="82"/>
      <c r="S4985" s="82"/>
      <c r="T4985" s="82"/>
      <c r="U4985" s="82"/>
      <c r="V4985" s="82"/>
      <c r="W4985" s="82"/>
      <c r="X4985" s="82"/>
      <c r="Y4985" s="82"/>
      <c r="Z4985" s="82"/>
      <c r="AA4985" s="82"/>
      <c r="AB4985" s="82"/>
      <c r="AC4985" s="82"/>
      <c r="AD4985" s="85" t="str">
        <f>IF(A4985&lt;&gt;"",IF(D4985="DIRECCIÓN_DE_TRANSFERENCIAS","280 0031",VLOOKUP(C4985,NIVELES!$A$14:$B$105,2,0)),"")</f>
        <v/>
      </c>
      <c r="AE4985" s="86"/>
      <c r="AF4985" s="86"/>
      <c r="AG4985" s="79" t="str">
        <f>+IF(AF4985&lt;&gt;"",VLOOKUP(AF4985,NIVELES!$A$666:$B$673,2,0),"")</f>
        <v/>
      </c>
      <c r="AH4985" s="78"/>
      <c r="AI4985" s="79" t="str">
        <f>IF(AH4985&lt;&gt;"",VLOOKUP(CONCATENATE(AG4985,AH4985),NIVELES!$B$676:$C$745,2,0),"")</f>
        <v/>
      </c>
      <c r="AJ4985" s="78"/>
      <c r="AK4985" s="79" t="str">
        <f>+IF(AJ4985&lt;&gt;"",VLOOKUP(AJ4985,NIVELES!$A$816:$B$892,2,0),"")</f>
        <v/>
      </c>
      <c r="AL4985" s="78"/>
      <c r="AM4985" s="78"/>
      <c r="AN4985" s="79" t="str">
        <f>IF(AM4985&lt;&gt;"",+VLOOKUP(AM4985,NIVELES!$A$1652:$B$2466,2,0),"")</f>
        <v/>
      </c>
      <c r="AO4985" s="87"/>
      <c r="AP4985" s="88"/>
      <c r="AQ4985" s="88"/>
      <c r="AR4985" s="88"/>
      <c r="AS4985" s="88"/>
      <c r="AT4985" s="88"/>
      <c r="AU4985" s="88"/>
      <c r="AV4985" s="88"/>
      <c r="AW4985" s="88"/>
      <c r="AX4985" s="88"/>
      <c r="AY4985" s="88"/>
      <c r="AZ4985" s="88"/>
      <c r="BA4985" s="88"/>
      <c r="BB4985" s="89">
        <f t="shared" si="307"/>
        <v>0</v>
      </c>
      <c r="BC4985" s="90" t="str">
        <f t="shared" si="306"/>
        <v xml:space="preserve"> </v>
      </c>
      <c r="BD4985" s="91" t="str">
        <f t="shared" si="308"/>
        <v xml:space="preserve"> </v>
      </c>
      <c r="BE4985" s="92">
        <f t="shared" si="309"/>
        <v>0</v>
      </c>
    </row>
    <row r="4986" spans="1:57" s="74" customFormat="1" ht="50.1" customHeight="1" x14ac:dyDescent="0.2">
      <c r="A4986" s="78"/>
      <c r="B4986" s="78"/>
      <c r="C4986" s="78"/>
      <c r="D4986" s="78"/>
      <c r="E4986" s="79" t="str">
        <f>+IF(C4986&lt;&gt;"",VLOOKUP(MID(C4986,18,5),NIVELES!$A$133:$B$213,2,0),"")</f>
        <v/>
      </c>
      <c r="F4986" s="80"/>
      <c r="G4986" s="81" t="str">
        <f>+IF(F4986&lt;&gt;"",VLOOKUP(F4986,NIVELES!$A$246:$C$464,3,0),"")</f>
        <v/>
      </c>
      <c r="H4986" s="82"/>
      <c r="I4986" s="78"/>
      <c r="J4986" s="78"/>
      <c r="K4986" s="78"/>
      <c r="L4986" s="78"/>
      <c r="M4986" s="78"/>
      <c r="N4986" s="78"/>
      <c r="O4986" s="78"/>
      <c r="P4986" s="82"/>
      <c r="Q4986" s="78"/>
      <c r="R4986" s="82"/>
      <c r="S4986" s="82"/>
      <c r="T4986" s="82"/>
      <c r="U4986" s="82"/>
      <c r="V4986" s="82"/>
      <c r="W4986" s="82"/>
      <c r="X4986" s="82"/>
      <c r="Y4986" s="82"/>
      <c r="Z4986" s="82"/>
      <c r="AA4986" s="82"/>
      <c r="AB4986" s="82"/>
      <c r="AC4986" s="82"/>
      <c r="AD4986" s="85" t="str">
        <f>IF(A4986&lt;&gt;"",IF(D4986="DIRECCIÓN_DE_TRANSFERENCIAS","280 0031",VLOOKUP(C4986,NIVELES!$A$14:$B$105,2,0)),"")</f>
        <v/>
      </c>
      <c r="AE4986" s="86"/>
      <c r="AF4986" s="86"/>
      <c r="AG4986" s="79" t="str">
        <f>+IF(AF4986&lt;&gt;"",VLOOKUP(AF4986,NIVELES!$A$666:$B$673,2,0),"")</f>
        <v/>
      </c>
      <c r="AH4986" s="78"/>
      <c r="AI4986" s="79" t="str">
        <f>IF(AH4986&lt;&gt;"",VLOOKUP(CONCATENATE(AG4986,AH4986),NIVELES!$B$676:$C$745,2,0),"")</f>
        <v/>
      </c>
      <c r="AJ4986" s="78"/>
      <c r="AK4986" s="79" t="str">
        <f>+IF(AJ4986&lt;&gt;"",VLOOKUP(AJ4986,NIVELES!$A$816:$B$892,2,0),"")</f>
        <v/>
      </c>
      <c r="AL4986" s="78"/>
      <c r="AM4986" s="78"/>
      <c r="AN4986" s="79" t="str">
        <f>IF(AM4986&lt;&gt;"",+VLOOKUP(AM4986,NIVELES!$A$1652:$B$2466,2,0),"")</f>
        <v/>
      </c>
      <c r="AO4986" s="87"/>
      <c r="AP4986" s="88"/>
      <c r="AQ4986" s="88"/>
      <c r="AR4986" s="88"/>
      <c r="AS4986" s="88"/>
      <c r="AT4986" s="88"/>
      <c r="AU4986" s="88"/>
      <c r="AV4986" s="88"/>
      <c r="AW4986" s="88"/>
      <c r="AX4986" s="88"/>
      <c r="AY4986" s="88"/>
      <c r="AZ4986" s="88"/>
      <c r="BA4986" s="88"/>
      <c r="BB4986" s="89">
        <f t="shared" si="307"/>
        <v>0</v>
      </c>
      <c r="BC4986" s="90" t="str">
        <f t="shared" si="306"/>
        <v xml:space="preserve"> </v>
      </c>
      <c r="BD4986" s="91" t="str">
        <f t="shared" si="308"/>
        <v xml:space="preserve"> </v>
      </c>
      <c r="BE4986" s="92">
        <f t="shared" si="309"/>
        <v>0</v>
      </c>
    </row>
    <row r="4987" spans="1:57" s="74" customFormat="1" ht="50.1" customHeight="1" x14ac:dyDescent="0.2">
      <c r="A4987" s="78"/>
      <c r="B4987" s="78"/>
      <c r="C4987" s="78"/>
      <c r="D4987" s="78"/>
      <c r="E4987" s="79" t="str">
        <f>+IF(C4987&lt;&gt;"",VLOOKUP(MID(C4987,18,5),NIVELES!$A$133:$B$213,2,0),"")</f>
        <v/>
      </c>
      <c r="F4987" s="80"/>
      <c r="G4987" s="81" t="str">
        <f>+IF(F4987&lt;&gt;"",VLOOKUP(F4987,NIVELES!$A$246:$C$464,3,0),"")</f>
        <v/>
      </c>
      <c r="H4987" s="82"/>
      <c r="I4987" s="78"/>
      <c r="J4987" s="78"/>
      <c r="K4987" s="78"/>
      <c r="L4987" s="78"/>
      <c r="M4987" s="78"/>
      <c r="N4987" s="78"/>
      <c r="O4987" s="78"/>
      <c r="P4987" s="82"/>
      <c r="Q4987" s="78"/>
      <c r="R4987" s="82"/>
      <c r="S4987" s="82"/>
      <c r="T4987" s="82"/>
      <c r="U4987" s="82"/>
      <c r="V4987" s="82"/>
      <c r="W4987" s="82"/>
      <c r="X4987" s="82"/>
      <c r="Y4987" s="82"/>
      <c r="Z4987" s="82"/>
      <c r="AA4987" s="82"/>
      <c r="AB4987" s="82"/>
      <c r="AC4987" s="82"/>
      <c r="AD4987" s="85" t="str">
        <f>IF(A4987&lt;&gt;"",IF(D4987="DIRECCIÓN_DE_TRANSFERENCIAS","280 0031",VLOOKUP(C4987,NIVELES!$A$14:$B$105,2,0)),"")</f>
        <v/>
      </c>
      <c r="AE4987" s="86"/>
      <c r="AF4987" s="86"/>
      <c r="AG4987" s="79" t="str">
        <f>+IF(AF4987&lt;&gt;"",VLOOKUP(AF4987,NIVELES!$A$666:$B$673,2,0),"")</f>
        <v/>
      </c>
      <c r="AH4987" s="78"/>
      <c r="AI4987" s="79" t="str">
        <f>IF(AH4987&lt;&gt;"",VLOOKUP(CONCATENATE(AG4987,AH4987),NIVELES!$B$676:$C$745,2,0),"")</f>
        <v/>
      </c>
      <c r="AJ4987" s="78"/>
      <c r="AK4987" s="79" t="str">
        <f>+IF(AJ4987&lt;&gt;"",VLOOKUP(AJ4987,NIVELES!$A$816:$B$892,2,0),"")</f>
        <v/>
      </c>
      <c r="AL4987" s="78"/>
      <c r="AM4987" s="78"/>
      <c r="AN4987" s="79" t="str">
        <f>IF(AM4987&lt;&gt;"",+VLOOKUP(AM4987,NIVELES!$A$1652:$B$2466,2,0),"")</f>
        <v/>
      </c>
      <c r="AO4987" s="87"/>
      <c r="AP4987" s="88"/>
      <c r="AQ4987" s="88"/>
      <c r="AR4987" s="88"/>
      <c r="AS4987" s="88"/>
      <c r="AT4987" s="88"/>
      <c r="AU4987" s="88"/>
      <c r="AV4987" s="88"/>
      <c r="AW4987" s="88"/>
      <c r="AX4987" s="88"/>
      <c r="AY4987" s="88"/>
      <c r="AZ4987" s="88"/>
      <c r="BA4987" s="88"/>
      <c r="BB4987" s="89">
        <f t="shared" si="307"/>
        <v>0</v>
      </c>
      <c r="BC4987" s="90" t="str">
        <f t="shared" si="306"/>
        <v xml:space="preserve"> </v>
      </c>
      <c r="BD4987" s="91" t="str">
        <f t="shared" si="308"/>
        <v xml:space="preserve"> </v>
      </c>
      <c r="BE4987" s="92">
        <f t="shared" si="309"/>
        <v>0</v>
      </c>
    </row>
    <row r="4988" spans="1:57" s="74" customFormat="1" ht="50.1" customHeight="1" x14ac:dyDescent="0.2">
      <c r="A4988" s="78"/>
      <c r="B4988" s="78"/>
      <c r="C4988" s="78"/>
      <c r="D4988" s="78"/>
      <c r="E4988" s="79" t="str">
        <f>+IF(C4988&lt;&gt;"",VLOOKUP(MID(C4988,18,5),NIVELES!$A$133:$B$213,2,0),"")</f>
        <v/>
      </c>
      <c r="F4988" s="80"/>
      <c r="G4988" s="81" t="str">
        <f>+IF(F4988&lt;&gt;"",VLOOKUP(F4988,NIVELES!$A$246:$C$464,3,0),"")</f>
        <v/>
      </c>
      <c r="H4988" s="82"/>
      <c r="I4988" s="78"/>
      <c r="J4988" s="78"/>
      <c r="K4988" s="78"/>
      <c r="L4988" s="78"/>
      <c r="M4988" s="78"/>
      <c r="N4988" s="78"/>
      <c r="O4988" s="78"/>
      <c r="P4988" s="82"/>
      <c r="Q4988" s="78"/>
      <c r="R4988" s="82"/>
      <c r="S4988" s="82"/>
      <c r="T4988" s="82"/>
      <c r="U4988" s="82"/>
      <c r="V4988" s="82"/>
      <c r="W4988" s="82"/>
      <c r="X4988" s="82"/>
      <c r="Y4988" s="82"/>
      <c r="Z4988" s="82"/>
      <c r="AA4988" s="82"/>
      <c r="AB4988" s="82"/>
      <c r="AC4988" s="82"/>
      <c r="AD4988" s="85" t="str">
        <f>IF(A4988&lt;&gt;"",IF(D4988="DIRECCIÓN_DE_TRANSFERENCIAS","280 0031",VLOOKUP(C4988,NIVELES!$A$14:$B$105,2,0)),"")</f>
        <v/>
      </c>
      <c r="AE4988" s="86"/>
      <c r="AF4988" s="86"/>
      <c r="AG4988" s="79" t="str">
        <f>+IF(AF4988&lt;&gt;"",VLOOKUP(AF4988,NIVELES!$A$666:$B$673,2,0),"")</f>
        <v/>
      </c>
      <c r="AH4988" s="78"/>
      <c r="AI4988" s="79" t="str">
        <f>IF(AH4988&lt;&gt;"",VLOOKUP(CONCATENATE(AG4988,AH4988),NIVELES!$B$676:$C$745,2,0),"")</f>
        <v/>
      </c>
      <c r="AJ4988" s="78"/>
      <c r="AK4988" s="79" t="str">
        <f>+IF(AJ4988&lt;&gt;"",VLOOKUP(AJ4988,NIVELES!$A$816:$B$892,2,0),"")</f>
        <v/>
      </c>
      <c r="AL4988" s="78"/>
      <c r="AM4988" s="78"/>
      <c r="AN4988" s="79" t="str">
        <f>IF(AM4988&lt;&gt;"",+VLOOKUP(AM4988,NIVELES!$A$1652:$B$2466,2,0),"")</f>
        <v/>
      </c>
      <c r="AO4988" s="87"/>
      <c r="AP4988" s="88"/>
      <c r="AQ4988" s="88"/>
      <c r="AR4988" s="88"/>
      <c r="AS4988" s="88"/>
      <c r="AT4988" s="88"/>
      <c r="AU4988" s="88"/>
      <c r="AV4988" s="88"/>
      <c r="AW4988" s="88"/>
      <c r="AX4988" s="88"/>
      <c r="AY4988" s="88"/>
      <c r="AZ4988" s="88"/>
      <c r="BA4988" s="88"/>
      <c r="BB4988" s="89">
        <f t="shared" si="307"/>
        <v>0</v>
      </c>
      <c r="BC4988" s="90" t="str">
        <f t="shared" si="306"/>
        <v xml:space="preserve"> </v>
      </c>
      <c r="BD4988" s="91" t="str">
        <f t="shared" si="308"/>
        <v xml:space="preserve"> </v>
      </c>
      <c r="BE4988" s="92">
        <f t="shared" si="309"/>
        <v>0</v>
      </c>
    </row>
    <row r="4989" spans="1:57" s="74" customFormat="1" ht="50.1" customHeight="1" x14ac:dyDescent="0.2">
      <c r="A4989" s="78"/>
      <c r="B4989" s="78"/>
      <c r="C4989" s="78"/>
      <c r="D4989" s="78"/>
      <c r="E4989" s="79" t="str">
        <f>+IF(C4989&lt;&gt;"",VLOOKUP(MID(C4989,18,5),NIVELES!$A$133:$B$213,2,0),"")</f>
        <v/>
      </c>
      <c r="F4989" s="80"/>
      <c r="G4989" s="81" t="str">
        <f>+IF(F4989&lt;&gt;"",VLOOKUP(F4989,NIVELES!$A$246:$C$464,3,0),"")</f>
        <v/>
      </c>
      <c r="H4989" s="82"/>
      <c r="I4989" s="78"/>
      <c r="J4989" s="78"/>
      <c r="K4989" s="78"/>
      <c r="L4989" s="78"/>
      <c r="M4989" s="78"/>
      <c r="N4989" s="78"/>
      <c r="O4989" s="78"/>
      <c r="P4989" s="82"/>
      <c r="Q4989" s="78"/>
      <c r="R4989" s="82"/>
      <c r="S4989" s="82"/>
      <c r="T4989" s="82"/>
      <c r="U4989" s="82"/>
      <c r="V4989" s="82"/>
      <c r="W4989" s="82"/>
      <c r="X4989" s="82"/>
      <c r="Y4989" s="82"/>
      <c r="Z4989" s="82"/>
      <c r="AA4989" s="82"/>
      <c r="AB4989" s="82"/>
      <c r="AC4989" s="82"/>
      <c r="AD4989" s="85" t="str">
        <f>IF(A4989&lt;&gt;"",IF(D4989="DIRECCIÓN_DE_TRANSFERENCIAS","280 0031",VLOOKUP(C4989,NIVELES!$A$14:$B$105,2,0)),"")</f>
        <v/>
      </c>
      <c r="AE4989" s="86"/>
      <c r="AF4989" s="86"/>
      <c r="AG4989" s="79" t="str">
        <f>+IF(AF4989&lt;&gt;"",VLOOKUP(AF4989,NIVELES!$A$666:$B$673,2,0),"")</f>
        <v/>
      </c>
      <c r="AH4989" s="78"/>
      <c r="AI4989" s="79" t="str">
        <f>IF(AH4989&lt;&gt;"",VLOOKUP(CONCATENATE(AG4989,AH4989),NIVELES!$B$676:$C$745,2,0),"")</f>
        <v/>
      </c>
      <c r="AJ4989" s="78"/>
      <c r="AK4989" s="79" t="str">
        <f>+IF(AJ4989&lt;&gt;"",VLOOKUP(AJ4989,NIVELES!$A$816:$B$892,2,0),"")</f>
        <v/>
      </c>
      <c r="AL4989" s="78"/>
      <c r="AM4989" s="78"/>
      <c r="AN4989" s="79" t="str">
        <f>IF(AM4989&lt;&gt;"",+VLOOKUP(AM4989,NIVELES!$A$1652:$B$2466,2,0),"")</f>
        <v/>
      </c>
      <c r="AO4989" s="87"/>
      <c r="AP4989" s="88"/>
      <c r="AQ4989" s="88"/>
      <c r="AR4989" s="88"/>
      <c r="AS4989" s="88"/>
      <c r="AT4989" s="88"/>
      <c r="AU4989" s="88"/>
      <c r="AV4989" s="88"/>
      <c r="AW4989" s="88"/>
      <c r="AX4989" s="88"/>
      <c r="AY4989" s="88"/>
      <c r="AZ4989" s="88"/>
      <c r="BA4989" s="88"/>
      <c r="BB4989" s="89">
        <f t="shared" si="307"/>
        <v>0</v>
      </c>
      <c r="BC4989" s="90" t="str">
        <f t="shared" si="306"/>
        <v xml:space="preserve"> </v>
      </c>
      <c r="BD4989" s="91" t="str">
        <f t="shared" si="308"/>
        <v xml:space="preserve"> </v>
      </c>
      <c r="BE4989" s="92">
        <f t="shared" si="309"/>
        <v>0</v>
      </c>
    </row>
    <row r="4990" spans="1:57" s="74" customFormat="1" ht="50.1" customHeight="1" x14ac:dyDescent="0.2">
      <c r="A4990" s="78"/>
      <c r="B4990" s="78"/>
      <c r="C4990" s="78"/>
      <c r="D4990" s="78"/>
      <c r="E4990" s="79" t="str">
        <f>+IF(C4990&lt;&gt;"",VLOOKUP(MID(C4990,18,5),NIVELES!$A$133:$B$213,2,0),"")</f>
        <v/>
      </c>
      <c r="F4990" s="80"/>
      <c r="G4990" s="81" t="str">
        <f>+IF(F4990&lt;&gt;"",VLOOKUP(F4990,NIVELES!$A$246:$C$464,3,0),"")</f>
        <v/>
      </c>
      <c r="H4990" s="82"/>
      <c r="I4990" s="78"/>
      <c r="J4990" s="78"/>
      <c r="K4990" s="78"/>
      <c r="L4990" s="78"/>
      <c r="M4990" s="78"/>
      <c r="N4990" s="78"/>
      <c r="O4990" s="78"/>
      <c r="P4990" s="82"/>
      <c r="Q4990" s="78"/>
      <c r="R4990" s="82"/>
      <c r="S4990" s="82"/>
      <c r="T4990" s="82"/>
      <c r="U4990" s="82"/>
      <c r="V4990" s="82"/>
      <c r="W4990" s="82"/>
      <c r="X4990" s="82"/>
      <c r="Y4990" s="82"/>
      <c r="Z4990" s="82"/>
      <c r="AA4990" s="82"/>
      <c r="AB4990" s="82"/>
      <c r="AC4990" s="82"/>
      <c r="AD4990" s="85" t="str">
        <f>IF(A4990&lt;&gt;"",IF(D4990="DIRECCIÓN_DE_TRANSFERENCIAS","280 0031",VLOOKUP(C4990,NIVELES!$A$14:$B$105,2,0)),"")</f>
        <v/>
      </c>
      <c r="AE4990" s="86"/>
      <c r="AF4990" s="86"/>
      <c r="AG4990" s="79" t="str">
        <f>+IF(AF4990&lt;&gt;"",VLOOKUP(AF4990,NIVELES!$A$666:$B$673,2,0),"")</f>
        <v/>
      </c>
      <c r="AH4990" s="78"/>
      <c r="AI4990" s="79" t="str">
        <f>IF(AH4990&lt;&gt;"",VLOOKUP(CONCATENATE(AG4990,AH4990),NIVELES!$B$676:$C$745,2,0),"")</f>
        <v/>
      </c>
      <c r="AJ4990" s="78"/>
      <c r="AK4990" s="79" t="str">
        <f>+IF(AJ4990&lt;&gt;"",VLOOKUP(AJ4990,NIVELES!$A$816:$B$892,2,0),"")</f>
        <v/>
      </c>
      <c r="AL4990" s="78"/>
      <c r="AM4990" s="78"/>
      <c r="AN4990" s="79" t="str">
        <f>IF(AM4990&lt;&gt;"",+VLOOKUP(AM4990,NIVELES!$A$1652:$B$2466,2,0),"")</f>
        <v/>
      </c>
      <c r="AO4990" s="87"/>
      <c r="AP4990" s="88"/>
      <c r="AQ4990" s="88"/>
      <c r="AR4990" s="88"/>
      <c r="AS4990" s="88"/>
      <c r="AT4990" s="88"/>
      <c r="AU4990" s="88"/>
      <c r="AV4990" s="88"/>
      <c r="AW4990" s="88"/>
      <c r="AX4990" s="88"/>
      <c r="AY4990" s="88"/>
      <c r="AZ4990" s="88"/>
      <c r="BA4990" s="88"/>
      <c r="BB4990" s="89">
        <f t="shared" si="307"/>
        <v>0</v>
      </c>
      <c r="BC4990" s="90" t="str">
        <f t="shared" si="306"/>
        <v xml:space="preserve"> </v>
      </c>
      <c r="BD4990" s="91" t="str">
        <f t="shared" si="308"/>
        <v xml:space="preserve"> </v>
      </c>
      <c r="BE4990" s="92">
        <f t="shared" si="309"/>
        <v>0</v>
      </c>
    </row>
    <row r="4991" spans="1:57" s="74" customFormat="1" ht="50.1" customHeight="1" x14ac:dyDescent="0.2">
      <c r="A4991" s="78"/>
      <c r="B4991" s="78"/>
      <c r="C4991" s="78"/>
      <c r="D4991" s="78"/>
      <c r="E4991" s="79" t="str">
        <f>+IF(C4991&lt;&gt;"",VLOOKUP(MID(C4991,18,5),NIVELES!$A$133:$B$213,2,0),"")</f>
        <v/>
      </c>
      <c r="F4991" s="80"/>
      <c r="G4991" s="81" t="str">
        <f>+IF(F4991&lt;&gt;"",VLOOKUP(F4991,NIVELES!$A$246:$C$464,3,0),"")</f>
        <v/>
      </c>
      <c r="H4991" s="82"/>
      <c r="I4991" s="78"/>
      <c r="J4991" s="78"/>
      <c r="K4991" s="78"/>
      <c r="L4991" s="78"/>
      <c r="M4991" s="78"/>
      <c r="N4991" s="78"/>
      <c r="O4991" s="78"/>
      <c r="P4991" s="82"/>
      <c r="Q4991" s="78"/>
      <c r="R4991" s="82"/>
      <c r="S4991" s="82"/>
      <c r="T4991" s="82"/>
      <c r="U4991" s="82"/>
      <c r="V4991" s="82"/>
      <c r="W4991" s="82"/>
      <c r="X4991" s="82"/>
      <c r="Y4991" s="82"/>
      <c r="Z4991" s="82"/>
      <c r="AA4991" s="82"/>
      <c r="AB4991" s="82"/>
      <c r="AC4991" s="82"/>
      <c r="AD4991" s="85" t="str">
        <f>IF(A4991&lt;&gt;"",IF(D4991="DIRECCIÓN_DE_TRANSFERENCIAS","280 0031",VLOOKUP(C4991,NIVELES!$A$14:$B$105,2,0)),"")</f>
        <v/>
      </c>
      <c r="AE4991" s="86"/>
      <c r="AF4991" s="86"/>
      <c r="AG4991" s="79" t="str">
        <f>+IF(AF4991&lt;&gt;"",VLOOKUP(AF4991,NIVELES!$A$666:$B$673,2,0),"")</f>
        <v/>
      </c>
      <c r="AH4991" s="78"/>
      <c r="AI4991" s="79" t="str">
        <f>IF(AH4991&lt;&gt;"",VLOOKUP(CONCATENATE(AG4991,AH4991),NIVELES!$B$676:$C$745,2,0),"")</f>
        <v/>
      </c>
      <c r="AJ4991" s="78"/>
      <c r="AK4991" s="79" t="str">
        <f>+IF(AJ4991&lt;&gt;"",VLOOKUP(AJ4991,NIVELES!$A$816:$B$892,2,0),"")</f>
        <v/>
      </c>
      <c r="AL4991" s="78"/>
      <c r="AM4991" s="78"/>
      <c r="AN4991" s="79" t="str">
        <f>IF(AM4991&lt;&gt;"",+VLOOKUP(AM4991,NIVELES!$A$1652:$B$2466,2,0),"")</f>
        <v/>
      </c>
      <c r="AO4991" s="87"/>
      <c r="AP4991" s="88"/>
      <c r="AQ4991" s="88"/>
      <c r="AR4991" s="88"/>
      <c r="AS4991" s="88"/>
      <c r="AT4991" s="88"/>
      <c r="AU4991" s="88"/>
      <c r="AV4991" s="88"/>
      <c r="AW4991" s="88"/>
      <c r="AX4991" s="88"/>
      <c r="AY4991" s="88"/>
      <c r="AZ4991" s="88"/>
      <c r="BA4991" s="88"/>
      <c r="BB4991" s="89">
        <f t="shared" si="307"/>
        <v>0</v>
      </c>
      <c r="BC4991" s="90" t="str">
        <f t="shared" si="306"/>
        <v xml:space="preserve"> </v>
      </c>
      <c r="BD4991" s="91" t="str">
        <f t="shared" si="308"/>
        <v xml:space="preserve"> </v>
      </c>
      <c r="BE4991" s="92">
        <f t="shared" si="309"/>
        <v>0</v>
      </c>
    </row>
    <row r="4992" spans="1:57" s="74" customFormat="1" ht="50.1" customHeight="1" x14ac:dyDescent="0.2">
      <c r="A4992" s="78"/>
      <c r="B4992" s="78"/>
      <c r="C4992" s="78"/>
      <c r="D4992" s="78"/>
      <c r="E4992" s="79" t="str">
        <f>+IF(C4992&lt;&gt;"",VLOOKUP(MID(C4992,18,5),NIVELES!$A$133:$B$213,2,0),"")</f>
        <v/>
      </c>
      <c r="F4992" s="80"/>
      <c r="G4992" s="81" t="str">
        <f>+IF(F4992&lt;&gt;"",VLOOKUP(F4992,NIVELES!$A$246:$C$464,3,0),"")</f>
        <v/>
      </c>
      <c r="H4992" s="82"/>
      <c r="I4992" s="78"/>
      <c r="J4992" s="78"/>
      <c r="K4992" s="78"/>
      <c r="L4992" s="78"/>
      <c r="M4992" s="78"/>
      <c r="N4992" s="78"/>
      <c r="O4992" s="78"/>
      <c r="P4992" s="82"/>
      <c r="Q4992" s="78"/>
      <c r="R4992" s="82"/>
      <c r="S4992" s="82"/>
      <c r="T4992" s="82"/>
      <c r="U4992" s="82"/>
      <c r="V4992" s="82"/>
      <c r="W4992" s="82"/>
      <c r="X4992" s="82"/>
      <c r="Y4992" s="82"/>
      <c r="Z4992" s="82"/>
      <c r="AA4992" s="82"/>
      <c r="AB4992" s="82"/>
      <c r="AC4992" s="82"/>
      <c r="AD4992" s="85" t="str">
        <f>IF(A4992&lt;&gt;"",IF(D4992="DIRECCIÓN_DE_TRANSFERENCIAS","280 0031",VLOOKUP(C4992,NIVELES!$A$14:$B$105,2,0)),"")</f>
        <v/>
      </c>
      <c r="AE4992" s="86"/>
      <c r="AF4992" s="86"/>
      <c r="AG4992" s="79" t="str">
        <f>+IF(AF4992&lt;&gt;"",VLOOKUP(AF4992,NIVELES!$A$666:$B$673,2,0),"")</f>
        <v/>
      </c>
      <c r="AH4992" s="78"/>
      <c r="AI4992" s="79" t="str">
        <f>IF(AH4992&lt;&gt;"",VLOOKUP(CONCATENATE(AG4992,AH4992),NIVELES!$B$676:$C$745,2,0),"")</f>
        <v/>
      </c>
      <c r="AJ4992" s="78"/>
      <c r="AK4992" s="79" t="str">
        <f>+IF(AJ4992&lt;&gt;"",VLOOKUP(AJ4992,NIVELES!$A$816:$B$892,2,0),"")</f>
        <v/>
      </c>
      <c r="AL4992" s="78"/>
      <c r="AM4992" s="78"/>
      <c r="AN4992" s="79" t="str">
        <f>IF(AM4992&lt;&gt;"",+VLOOKUP(AM4992,NIVELES!$A$1652:$B$2466,2,0),"")</f>
        <v/>
      </c>
      <c r="AO4992" s="87"/>
      <c r="AP4992" s="88"/>
      <c r="AQ4992" s="88"/>
      <c r="AR4992" s="88"/>
      <c r="AS4992" s="88"/>
      <c r="AT4992" s="88"/>
      <c r="AU4992" s="88"/>
      <c r="AV4992" s="88"/>
      <c r="AW4992" s="88"/>
      <c r="AX4992" s="88"/>
      <c r="AY4992" s="88"/>
      <c r="AZ4992" s="88"/>
      <c r="BA4992" s="88"/>
      <c r="BB4992" s="89">
        <f t="shared" si="307"/>
        <v>0</v>
      </c>
      <c r="BC4992" s="90" t="str">
        <f t="shared" si="306"/>
        <v xml:space="preserve"> </v>
      </c>
      <c r="BD4992" s="91" t="str">
        <f t="shared" si="308"/>
        <v xml:space="preserve"> </v>
      </c>
      <c r="BE4992" s="92">
        <f t="shared" si="309"/>
        <v>0</v>
      </c>
    </row>
    <row r="4993" spans="1:57" s="74" customFormat="1" ht="50.1" customHeight="1" x14ac:dyDescent="0.2">
      <c r="A4993" s="78"/>
      <c r="B4993" s="78"/>
      <c r="C4993" s="78"/>
      <c r="D4993" s="78"/>
      <c r="E4993" s="79" t="str">
        <f>+IF(C4993&lt;&gt;"",VLOOKUP(MID(C4993,18,5),NIVELES!$A$133:$B$213,2,0),"")</f>
        <v/>
      </c>
      <c r="F4993" s="80"/>
      <c r="G4993" s="81" t="str">
        <f>+IF(F4993&lt;&gt;"",VLOOKUP(F4993,NIVELES!$A$246:$C$464,3,0),"")</f>
        <v/>
      </c>
      <c r="H4993" s="82"/>
      <c r="I4993" s="78"/>
      <c r="J4993" s="78"/>
      <c r="K4993" s="78"/>
      <c r="L4993" s="78"/>
      <c r="M4993" s="78"/>
      <c r="N4993" s="78"/>
      <c r="O4993" s="78"/>
      <c r="P4993" s="82"/>
      <c r="Q4993" s="78"/>
      <c r="R4993" s="82"/>
      <c r="S4993" s="82"/>
      <c r="T4993" s="82"/>
      <c r="U4993" s="82"/>
      <c r="V4993" s="82"/>
      <c r="W4993" s="82"/>
      <c r="X4993" s="82"/>
      <c r="Y4993" s="82"/>
      <c r="Z4993" s="82"/>
      <c r="AA4993" s="82"/>
      <c r="AB4993" s="82"/>
      <c r="AC4993" s="82"/>
      <c r="AD4993" s="85" t="str">
        <f>IF(A4993&lt;&gt;"",IF(D4993="DIRECCIÓN_DE_TRANSFERENCIAS","280 0031",VLOOKUP(C4993,NIVELES!$A$14:$B$105,2,0)),"")</f>
        <v/>
      </c>
      <c r="AE4993" s="86"/>
      <c r="AF4993" s="86"/>
      <c r="AG4993" s="79" t="str">
        <f>+IF(AF4993&lt;&gt;"",VLOOKUP(AF4993,NIVELES!$A$666:$B$673,2,0),"")</f>
        <v/>
      </c>
      <c r="AH4993" s="78"/>
      <c r="AI4993" s="79" t="str">
        <f>IF(AH4993&lt;&gt;"",VLOOKUP(CONCATENATE(AG4993,AH4993),NIVELES!$B$676:$C$745,2,0),"")</f>
        <v/>
      </c>
      <c r="AJ4993" s="78"/>
      <c r="AK4993" s="79" t="str">
        <f>+IF(AJ4993&lt;&gt;"",VLOOKUP(AJ4993,NIVELES!$A$816:$B$892,2,0),"")</f>
        <v/>
      </c>
      <c r="AL4993" s="78"/>
      <c r="AM4993" s="78"/>
      <c r="AN4993" s="79" t="str">
        <f>IF(AM4993&lt;&gt;"",+VLOOKUP(AM4993,NIVELES!$A$1652:$B$2466,2,0),"")</f>
        <v/>
      </c>
      <c r="AO4993" s="87"/>
      <c r="AP4993" s="88"/>
      <c r="AQ4993" s="88"/>
      <c r="AR4993" s="88"/>
      <c r="AS4993" s="88"/>
      <c r="AT4993" s="88"/>
      <c r="AU4993" s="88"/>
      <c r="AV4993" s="88"/>
      <c r="AW4993" s="88"/>
      <c r="AX4993" s="88"/>
      <c r="AY4993" s="88"/>
      <c r="AZ4993" s="88"/>
      <c r="BA4993" s="88"/>
      <c r="BB4993" s="89">
        <f t="shared" si="307"/>
        <v>0</v>
      </c>
      <c r="BC4993" s="90" t="str">
        <f t="shared" si="306"/>
        <v xml:space="preserve"> </v>
      </c>
      <c r="BD4993" s="91" t="str">
        <f t="shared" si="308"/>
        <v xml:space="preserve"> </v>
      </c>
      <c r="BE4993" s="92">
        <f t="shared" si="309"/>
        <v>0</v>
      </c>
    </row>
    <row r="4994" spans="1:57" s="74" customFormat="1" ht="50.1" customHeight="1" x14ac:dyDescent="0.2">
      <c r="A4994" s="78"/>
      <c r="B4994" s="78"/>
      <c r="C4994" s="78"/>
      <c r="D4994" s="78"/>
      <c r="E4994" s="79" t="str">
        <f>+IF(C4994&lt;&gt;"",VLOOKUP(MID(C4994,18,5),NIVELES!$A$133:$B$213,2,0),"")</f>
        <v/>
      </c>
      <c r="F4994" s="80"/>
      <c r="G4994" s="81" t="str">
        <f>+IF(F4994&lt;&gt;"",VLOOKUP(F4994,NIVELES!$A$246:$C$464,3,0),"")</f>
        <v/>
      </c>
      <c r="H4994" s="82"/>
      <c r="I4994" s="78"/>
      <c r="J4994" s="78"/>
      <c r="K4994" s="78"/>
      <c r="L4994" s="78"/>
      <c r="M4994" s="78"/>
      <c r="N4994" s="78"/>
      <c r="O4994" s="78"/>
      <c r="P4994" s="82"/>
      <c r="Q4994" s="78"/>
      <c r="R4994" s="82"/>
      <c r="S4994" s="82"/>
      <c r="T4994" s="82"/>
      <c r="U4994" s="82"/>
      <c r="V4994" s="82"/>
      <c r="W4994" s="82"/>
      <c r="X4994" s="82"/>
      <c r="Y4994" s="82"/>
      <c r="Z4994" s="82"/>
      <c r="AA4994" s="82"/>
      <c r="AB4994" s="82"/>
      <c r="AC4994" s="82"/>
      <c r="AD4994" s="85" t="str">
        <f>IF(A4994&lt;&gt;"",IF(D4994="DIRECCIÓN_DE_TRANSFERENCIAS","280 0031",VLOOKUP(C4994,NIVELES!$A$14:$B$105,2,0)),"")</f>
        <v/>
      </c>
      <c r="AE4994" s="86"/>
      <c r="AF4994" s="86"/>
      <c r="AG4994" s="79" t="str">
        <f>+IF(AF4994&lt;&gt;"",VLOOKUP(AF4994,NIVELES!$A$666:$B$673,2,0),"")</f>
        <v/>
      </c>
      <c r="AH4994" s="78"/>
      <c r="AI4994" s="79" t="str">
        <f>IF(AH4994&lt;&gt;"",VLOOKUP(CONCATENATE(AG4994,AH4994),NIVELES!$B$676:$C$745,2,0),"")</f>
        <v/>
      </c>
      <c r="AJ4994" s="78"/>
      <c r="AK4994" s="79" t="str">
        <f>+IF(AJ4994&lt;&gt;"",VLOOKUP(AJ4994,NIVELES!$A$816:$B$892,2,0),"")</f>
        <v/>
      </c>
      <c r="AL4994" s="78"/>
      <c r="AM4994" s="78"/>
      <c r="AN4994" s="79" t="str">
        <f>IF(AM4994&lt;&gt;"",+VLOOKUP(AM4994,NIVELES!$A$1652:$B$2466,2,0),"")</f>
        <v/>
      </c>
      <c r="AO4994" s="87"/>
      <c r="AP4994" s="88"/>
      <c r="AQ4994" s="88"/>
      <c r="AR4994" s="88"/>
      <c r="AS4994" s="88"/>
      <c r="AT4994" s="88"/>
      <c r="AU4994" s="88"/>
      <c r="AV4994" s="88"/>
      <c r="AW4994" s="88"/>
      <c r="AX4994" s="88"/>
      <c r="AY4994" s="88"/>
      <c r="AZ4994" s="88"/>
      <c r="BA4994" s="88"/>
      <c r="BB4994" s="89">
        <f t="shared" si="307"/>
        <v>0</v>
      </c>
      <c r="BC4994" s="90" t="str">
        <f t="shared" si="306"/>
        <v xml:space="preserve"> </v>
      </c>
      <c r="BD4994" s="91" t="str">
        <f t="shared" si="308"/>
        <v xml:space="preserve"> </v>
      </c>
      <c r="BE4994" s="92">
        <f t="shared" si="309"/>
        <v>0</v>
      </c>
    </row>
    <row r="4995" spans="1:57" s="74" customFormat="1" ht="50.1" customHeight="1" x14ac:dyDescent="0.2">
      <c r="A4995" s="78"/>
      <c r="B4995" s="78"/>
      <c r="C4995" s="78"/>
      <c r="D4995" s="78"/>
      <c r="E4995" s="79" t="str">
        <f>+IF(C4995&lt;&gt;"",VLOOKUP(MID(C4995,18,5),NIVELES!$A$133:$B$213,2,0),"")</f>
        <v/>
      </c>
      <c r="F4995" s="80"/>
      <c r="G4995" s="81" t="str">
        <f>+IF(F4995&lt;&gt;"",VLOOKUP(F4995,NIVELES!$A$246:$C$464,3,0),"")</f>
        <v/>
      </c>
      <c r="H4995" s="82"/>
      <c r="I4995" s="78"/>
      <c r="J4995" s="78"/>
      <c r="K4995" s="78"/>
      <c r="L4995" s="78"/>
      <c r="M4995" s="78"/>
      <c r="N4995" s="78"/>
      <c r="O4995" s="78"/>
      <c r="P4995" s="82"/>
      <c r="Q4995" s="78"/>
      <c r="R4995" s="82"/>
      <c r="S4995" s="82"/>
      <c r="T4995" s="82"/>
      <c r="U4995" s="82"/>
      <c r="V4995" s="82"/>
      <c r="W4995" s="82"/>
      <c r="X4995" s="82"/>
      <c r="Y4995" s="82"/>
      <c r="Z4995" s="82"/>
      <c r="AA4995" s="82"/>
      <c r="AB4995" s="82"/>
      <c r="AC4995" s="82"/>
      <c r="AD4995" s="85" t="str">
        <f>IF(A4995&lt;&gt;"",IF(D4995="DIRECCIÓN_DE_TRANSFERENCIAS","280 0031",VLOOKUP(C4995,NIVELES!$A$14:$B$105,2,0)),"")</f>
        <v/>
      </c>
      <c r="AE4995" s="86"/>
      <c r="AF4995" s="86"/>
      <c r="AG4995" s="79" t="str">
        <f>+IF(AF4995&lt;&gt;"",VLOOKUP(AF4995,NIVELES!$A$666:$B$673,2,0),"")</f>
        <v/>
      </c>
      <c r="AH4995" s="78"/>
      <c r="AI4995" s="79" t="str">
        <f>IF(AH4995&lt;&gt;"",VLOOKUP(CONCATENATE(AG4995,AH4995),NIVELES!$B$676:$C$745,2,0),"")</f>
        <v/>
      </c>
      <c r="AJ4995" s="78"/>
      <c r="AK4995" s="79" t="str">
        <f>+IF(AJ4995&lt;&gt;"",VLOOKUP(AJ4995,NIVELES!$A$816:$B$892,2,0),"")</f>
        <v/>
      </c>
      <c r="AL4995" s="78"/>
      <c r="AM4995" s="78"/>
      <c r="AN4995" s="79" t="str">
        <f>IF(AM4995&lt;&gt;"",+VLOOKUP(AM4995,NIVELES!$A$1652:$B$2466,2,0),"")</f>
        <v/>
      </c>
      <c r="AO4995" s="87"/>
      <c r="AP4995" s="88"/>
      <c r="AQ4995" s="88"/>
      <c r="AR4995" s="88"/>
      <c r="AS4995" s="88"/>
      <c r="AT4995" s="88"/>
      <c r="AU4995" s="88"/>
      <c r="AV4995" s="88"/>
      <c r="AW4995" s="88"/>
      <c r="AX4995" s="88"/>
      <c r="AY4995" s="88"/>
      <c r="AZ4995" s="88"/>
      <c r="BA4995" s="88"/>
      <c r="BB4995" s="89">
        <f t="shared" si="307"/>
        <v>0</v>
      </c>
      <c r="BC4995" s="90" t="str">
        <f t="shared" si="306"/>
        <v xml:space="preserve"> </v>
      </c>
      <c r="BD4995" s="91" t="str">
        <f t="shared" si="308"/>
        <v xml:space="preserve"> </v>
      </c>
      <c r="BE4995" s="92">
        <f t="shared" si="309"/>
        <v>0</v>
      </c>
    </row>
    <row r="4996" spans="1:57" s="74" customFormat="1" ht="50.1" customHeight="1" x14ac:dyDescent="0.2">
      <c r="A4996" s="78"/>
      <c r="B4996" s="78"/>
      <c r="C4996" s="78"/>
      <c r="D4996" s="78"/>
      <c r="E4996" s="79" t="str">
        <f>+IF(C4996&lt;&gt;"",VLOOKUP(MID(C4996,18,5),NIVELES!$A$133:$B$213,2,0),"")</f>
        <v/>
      </c>
      <c r="F4996" s="80"/>
      <c r="G4996" s="81" t="str">
        <f>+IF(F4996&lt;&gt;"",VLOOKUP(F4996,NIVELES!$A$246:$C$464,3,0),"")</f>
        <v/>
      </c>
      <c r="H4996" s="82"/>
      <c r="I4996" s="78"/>
      <c r="J4996" s="78"/>
      <c r="K4996" s="78"/>
      <c r="L4996" s="78"/>
      <c r="M4996" s="78"/>
      <c r="N4996" s="78"/>
      <c r="O4996" s="78"/>
      <c r="P4996" s="82"/>
      <c r="Q4996" s="78"/>
      <c r="R4996" s="82"/>
      <c r="S4996" s="82"/>
      <c r="T4996" s="82"/>
      <c r="U4996" s="82"/>
      <c r="V4996" s="82"/>
      <c r="W4996" s="82"/>
      <c r="X4996" s="82"/>
      <c r="Y4996" s="82"/>
      <c r="Z4996" s="82"/>
      <c r="AA4996" s="82"/>
      <c r="AB4996" s="82"/>
      <c r="AC4996" s="82"/>
      <c r="AD4996" s="85" t="str">
        <f>IF(A4996&lt;&gt;"",IF(D4996="DIRECCIÓN_DE_TRANSFERENCIAS","280 0031",VLOOKUP(C4996,NIVELES!$A$14:$B$105,2,0)),"")</f>
        <v/>
      </c>
      <c r="AE4996" s="86"/>
      <c r="AF4996" s="86"/>
      <c r="AG4996" s="79" t="str">
        <f>+IF(AF4996&lt;&gt;"",VLOOKUP(AF4996,NIVELES!$A$666:$B$673,2,0),"")</f>
        <v/>
      </c>
      <c r="AH4996" s="78"/>
      <c r="AI4996" s="79" t="str">
        <f>IF(AH4996&lt;&gt;"",VLOOKUP(CONCATENATE(AG4996,AH4996),NIVELES!$B$676:$C$745,2,0),"")</f>
        <v/>
      </c>
      <c r="AJ4996" s="78"/>
      <c r="AK4996" s="79" t="str">
        <f>+IF(AJ4996&lt;&gt;"",VLOOKUP(AJ4996,NIVELES!$A$816:$B$892,2,0),"")</f>
        <v/>
      </c>
      <c r="AL4996" s="78"/>
      <c r="AM4996" s="78"/>
      <c r="AN4996" s="79" t="str">
        <f>IF(AM4996&lt;&gt;"",+VLOOKUP(AM4996,NIVELES!$A$1652:$B$2466,2,0),"")</f>
        <v/>
      </c>
      <c r="AO4996" s="87"/>
      <c r="AP4996" s="88"/>
      <c r="AQ4996" s="88"/>
      <c r="AR4996" s="88"/>
      <c r="AS4996" s="88"/>
      <c r="AT4996" s="88"/>
      <c r="AU4996" s="88"/>
      <c r="AV4996" s="88"/>
      <c r="AW4996" s="88"/>
      <c r="AX4996" s="88"/>
      <c r="AY4996" s="88"/>
      <c r="AZ4996" s="88"/>
      <c r="BA4996" s="88"/>
      <c r="BB4996" s="89">
        <f t="shared" si="307"/>
        <v>0</v>
      </c>
      <c r="BC4996" s="90" t="str">
        <f t="shared" si="306"/>
        <v xml:space="preserve"> </v>
      </c>
      <c r="BD4996" s="91" t="str">
        <f t="shared" si="308"/>
        <v xml:space="preserve"> </v>
      </c>
      <c r="BE4996" s="92">
        <f t="shared" si="309"/>
        <v>0</v>
      </c>
    </row>
    <row r="4997" spans="1:57" s="74" customFormat="1" ht="50.1" customHeight="1" x14ac:dyDescent="0.2">
      <c r="A4997" s="78"/>
      <c r="B4997" s="78"/>
      <c r="C4997" s="78"/>
      <c r="D4997" s="78"/>
      <c r="E4997" s="79" t="str">
        <f>+IF(C4997&lt;&gt;"",VLOOKUP(MID(C4997,18,5),NIVELES!$A$133:$B$213,2,0),"")</f>
        <v/>
      </c>
      <c r="F4997" s="80"/>
      <c r="G4997" s="81" t="str">
        <f>+IF(F4997&lt;&gt;"",VLOOKUP(F4997,NIVELES!$A$246:$C$464,3,0),"")</f>
        <v/>
      </c>
      <c r="H4997" s="82"/>
      <c r="I4997" s="78"/>
      <c r="J4997" s="78"/>
      <c r="K4997" s="78"/>
      <c r="L4997" s="78"/>
      <c r="M4997" s="78"/>
      <c r="N4997" s="78"/>
      <c r="O4997" s="78"/>
      <c r="P4997" s="82"/>
      <c r="Q4997" s="78"/>
      <c r="R4997" s="82"/>
      <c r="S4997" s="82"/>
      <c r="T4997" s="82"/>
      <c r="U4997" s="82"/>
      <c r="V4997" s="82"/>
      <c r="W4997" s="82"/>
      <c r="X4997" s="82"/>
      <c r="Y4997" s="82"/>
      <c r="Z4997" s="82"/>
      <c r="AA4997" s="82"/>
      <c r="AB4997" s="82"/>
      <c r="AC4997" s="82"/>
      <c r="AD4997" s="85" t="str">
        <f>IF(A4997&lt;&gt;"",IF(D4997="DIRECCIÓN_DE_TRANSFERENCIAS","280 0031",VLOOKUP(C4997,NIVELES!$A$14:$B$105,2,0)),"")</f>
        <v/>
      </c>
      <c r="AE4997" s="86"/>
      <c r="AF4997" s="86"/>
      <c r="AG4997" s="79" t="str">
        <f>+IF(AF4997&lt;&gt;"",VLOOKUP(AF4997,NIVELES!$A$666:$B$673,2,0),"")</f>
        <v/>
      </c>
      <c r="AH4997" s="78"/>
      <c r="AI4997" s="79" t="str">
        <f>IF(AH4997&lt;&gt;"",VLOOKUP(CONCATENATE(AG4997,AH4997),NIVELES!$B$676:$C$745,2,0),"")</f>
        <v/>
      </c>
      <c r="AJ4997" s="78"/>
      <c r="AK4997" s="79" t="str">
        <f>+IF(AJ4997&lt;&gt;"",VLOOKUP(AJ4997,NIVELES!$A$816:$B$892,2,0),"")</f>
        <v/>
      </c>
      <c r="AL4997" s="78"/>
      <c r="AM4997" s="78"/>
      <c r="AN4997" s="79" t="str">
        <f>IF(AM4997&lt;&gt;"",+VLOOKUP(AM4997,NIVELES!$A$1652:$B$2466,2,0),"")</f>
        <v/>
      </c>
      <c r="AO4997" s="87"/>
      <c r="AP4997" s="88"/>
      <c r="AQ4997" s="88"/>
      <c r="AR4997" s="88"/>
      <c r="AS4997" s="88"/>
      <c r="AT4997" s="88"/>
      <c r="AU4997" s="88"/>
      <c r="AV4997" s="88"/>
      <c r="AW4997" s="88"/>
      <c r="AX4997" s="88"/>
      <c r="AY4997" s="88"/>
      <c r="AZ4997" s="88"/>
      <c r="BA4997" s="88"/>
      <c r="BB4997" s="89">
        <f t="shared" si="307"/>
        <v>0</v>
      </c>
      <c r="BC4997" s="90" t="str">
        <f t="shared" si="306"/>
        <v xml:space="preserve"> </v>
      </c>
      <c r="BD4997" s="91" t="str">
        <f t="shared" si="308"/>
        <v xml:space="preserve"> </v>
      </c>
      <c r="BE4997" s="92">
        <f t="shared" si="309"/>
        <v>0</v>
      </c>
    </row>
    <row r="4998" spans="1:57" s="74" customFormat="1" ht="50.1" customHeight="1" x14ac:dyDescent="0.2">
      <c r="A4998" s="78"/>
      <c r="B4998" s="78"/>
      <c r="C4998" s="78"/>
      <c r="D4998" s="78"/>
      <c r="E4998" s="79" t="str">
        <f>+IF(C4998&lt;&gt;"",VLOOKUP(MID(C4998,18,5),NIVELES!$A$133:$B$213,2,0),"")</f>
        <v/>
      </c>
      <c r="F4998" s="80"/>
      <c r="G4998" s="81" t="str">
        <f>+IF(F4998&lt;&gt;"",VLOOKUP(F4998,NIVELES!$A$246:$C$464,3,0),"")</f>
        <v/>
      </c>
      <c r="H4998" s="82"/>
      <c r="I4998" s="78"/>
      <c r="J4998" s="78"/>
      <c r="K4998" s="78"/>
      <c r="L4998" s="78"/>
      <c r="M4998" s="78"/>
      <c r="N4998" s="78"/>
      <c r="O4998" s="78"/>
      <c r="P4998" s="82"/>
      <c r="Q4998" s="78"/>
      <c r="R4998" s="82"/>
      <c r="S4998" s="82"/>
      <c r="T4998" s="82"/>
      <c r="U4998" s="82"/>
      <c r="V4998" s="82"/>
      <c r="W4998" s="82"/>
      <c r="X4998" s="82"/>
      <c r="Y4998" s="82"/>
      <c r="Z4998" s="82"/>
      <c r="AA4998" s="82"/>
      <c r="AB4998" s="82"/>
      <c r="AC4998" s="82"/>
      <c r="AD4998" s="85" t="str">
        <f>IF(A4998&lt;&gt;"",IF(D4998="DIRECCIÓN_DE_TRANSFERENCIAS","280 0031",VLOOKUP(C4998,NIVELES!$A$14:$B$105,2,0)),"")</f>
        <v/>
      </c>
      <c r="AE4998" s="86"/>
      <c r="AF4998" s="86"/>
      <c r="AG4998" s="79" t="str">
        <f>+IF(AF4998&lt;&gt;"",VLOOKUP(AF4998,NIVELES!$A$666:$B$673,2,0),"")</f>
        <v/>
      </c>
      <c r="AH4998" s="78"/>
      <c r="AI4998" s="79" t="str">
        <f>IF(AH4998&lt;&gt;"",VLOOKUP(CONCATENATE(AG4998,AH4998),NIVELES!$B$676:$C$745,2,0),"")</f>
        <v/>
      </c>
      <c r="AJ4998" s="78"/>
      <c r="AK4998" s="79" t="str">
        <f>+IF(AJ4998&lt;&gt;"",VLOOKUP(AJ4998,NIVELES!$A$816:$B$892,2,0),"")</f>
        <v/>
      </c>
      <c r="AL4998" s="78"/>
      <c r="AM4998" s="78"/>
      <c r="AN4998" s="79" t="str">
        <f>IF(AM4998&lt;&gt;"",+VLOOKUP(AM4998,NIVELES!$A$1652:$B$2466,2,0),"")</f>
        <v/>
      </c>
      <c r="AO4998" s="87"/>
      <c r="AP4998" s="88"/>
      <c r="AQ4998" s="88"/>
      <c r="AR4998" s="88"/>
      <c r="AS4998" s="88"/>
      <c r="AT4998" s="88"/>
      <c r="AU4998" s="88"/>
      <c r="AV4998" s="88"/>
      <c r="AW4998" s="88"/>
      <c r="AX4998" s="88"/>
      <c r="AY4998" s="88"/>
      <c r="AZ4998" s="88"/>
      <c r="BA4998" s="88"/>
      <c r="BB4998" s="89">
        <f t="shared" si="307"/>
        <v>0</v>
      </c>
      <c r="BC4998" s="90" t="str">
        <f t="shared" si="306"/>
        <v xml:space="preserve"> </v>
      </c>
      <c r="BD4998" s="91" t="str">
        <f t="shared" si="308"/>
        <v xml:space="preserve"> </v>
      </c>
      <c r="BE4998" s="92">
        <f t="shared" si="309"/>
        <v>0</v>
      </c>
    </row>
    <row r="4999" spans="1:57" s="74" customFormat="1" ht="50.1" customHeight="1" x14ac:dyDescent="0.2">
      <c r="A4999" s="78"/>
      <c r="B4999" s="78"/>
      <c r="C4999" s="78"/>
      <c r="D4999" s="78"/>
      <c r="E4999" s="79" t="str">
        <f>+IF(C4999&lt;&gt;"",VLOOKUP(MID(C4999,18,5),NIVELES!$A$133:$B$213,2,0),"")</f>
        <v/>
      </c>
      <c r="F4999" s="80"/>
      <c r="G4999" s="81" t="str">
        <f>+IF(F4999&lt;&gt;"",VLOOKUP(F4999,NIVELES!$A$246:$C$464,3,0),"")</f>
        <v/>
      </c>
      <c r="H4999" s="82"/>
      <c r="I4999" s="78"/>
      <c r="J4999" s="78"/>
      <c r="K4999" s="78"/>
      <c r="L4999" s="78"/>
      <c r="M4999" s="78"/>
      <c r="N4999" s="78"/>
      <c r="O4999" s="78"/>
      <c r="P4999" s="82"/>
      <c r="Q4999" s="78"/>
      <c r="R4999" s="82"/>
      <c r="S4999" s="82"/>
      <c r="T4999" s="82"/>
      <c r="U4999" s="82"/>
      <c r="V4999" s="82"/>
      <c r="W4999" s="82"/>
      <c r="X4999" s="82"/>
      <c r="Y4999" s="82"/>
      <c r="Z4999" s="82"/>
      <c r="AA4999" s="82"/>
      <c r="AB4999" s="82"/>
      <c r="AC4999" s="82"/>
      <c r="AD4999" s="85" t="str">
        <f>IF(A4999&lt;&gt;"",IF(D4999="DIRECCIÓN_DE_TRANSFERENCIAS","280 0031",VLOOKUP(C4999,NIVELES!$A$14:$B$105,2,0)),"")</f>
        <v/>
      </c>
      <c r="AE4999" s="86"/>
      <c r="AF4999" s="86"/>
      <c r="AG4999" s="79" t="str">
        <f>+IF(AF4999&lt;&gt;"",VLOOKUP(AF4999,NIVELES!$A$666:$B$673,2,0),"")</f>
        <v/>
      </c>
      <c r="AH4999" s="78"/>
      <c r="AI4999" s="79" t="str">
        <f>IF(AH4999&lt;&gt;"",VLOOKUP(CONCATENATE(AG4999,AH4999),NIVELES!$B$676:$C$745,2,0),"")</f>
        <v/>
      </c>
      <c r="AJ4999" s="78"/>
      <c r="AK4999" s="79" t="str">
        <f>+IF(AJ4999&lt;&gt;"",VLOOKUP(AJ4999,NIVELES!$A$816:$B$892,2,0),"")</f>
        <v/>
      </c>
      <c r="AL4999" s="78"/>
      <c r="AM4999" s="78"/>
      <c r="AN4999" s="79" t="str">
        <f>IF(AM4999&lt;&gt;"",+VLOOKUP(AM4999,NIVELES!$A$1652:$B$2466,2,0),"")</f>
        <v/>
      </c>
      <c r="AO4999" s="87"/>
      <c r="AP4999" s="88"/>
      <c r="AQ4999" s="88"/>
      <c r="AR4999" s="88"/>
      <c r="AS4999" s="88"/>
      <c r="AT4999" s="88"/>
      <c r="AU4999" s="88"/>
      <c r="AV4999" s="88"/>
      <c r="AW4999" s="88"/>
      <c r="AX4999" s="88"/>
      <c r="AY4999" s="88"/>
      <c r="AZ4999" s="88"/>
      <c r="BA4999" s="88"/>
      <c r="BB4999" s="89">
        <f t="shared" si="307"/>
        <v>0</v>
      </c>
      <c r="BC4999" s="90" t="str">
        <f t="shared" ref="BC4999:BC5062" si="310">IF(A4999&lt;&gt;"",IF(AO4999&lt;&gt;"",IF(AO4999=BB4999,"OK",AO4999-BB4999),IF(AND(AO4999="",BB4999=""),"",AO4999-BB4999))," ")</f>
        <v xml:space="preserve"> </v>
      </c>
      <c r="BD4999" s="91" t="str">
        <f t="shared" si="308"/>
        <v xml:space="preserve"> </v>
      </c>
      <c r="BE4999" s="92">
        <f t="shared" si="309"/>
        <v>0</v>
      </c>
    </row>
    <row r="5000" spans="1:57" s="74" customFormat="1" ht="50.1" customHeight="1" x14ac:dyDescent="0.2">
      <c r="A5000" s="78"/>
      <c r="B5000" s="78"/>
      <c r="C5000" s="78"/>
      <c r="D5000" s="78"/>
      <c r="E5000" s="79" t="str">
        <f>+IF(C5000&lt;&gt;"",VLOOKUP(MID(C5000,18,5),NIVELES!$A$133:$B$213,2,0),"")</f>
        <v/>
      </c>
      <c r="F5000" s="80"/>
      <c r="G5000" s="81" t="str">
        <f>+IF(F5000&lt;&gt;"",VLOOKUP(F5000,NIVELES!$A$246:$C$464,3,0),"")</f>
        <v/>
      </c>
      <c r="H5000" s="82"/>
      <c r="I5000" s="78"/>
      <c r="J5000" s="78"/>
      <c r="K5000" s="78"/>
      <c r="L5000" s="78"/>
      <c r="M5000" s="78"/>
      <c r="N5000" s="78"/>
      <c r="O5000" s="78"/>
      <c r="P5000" s="82"/>
      <c r="Q5000" s="78"/>
      <c r="R5000" s="82"/>
      <c r="S5000" s="82"/>
      <c r="T5000" s="82"/>
      <c r="U5000" s="82"/>
      <c r="V5000" s="82"/>
      <c r="W5000" s="82"/>
      <c r="X5000" s="82"/>
      <c r="Y5000" s="82"/>
      <c r="Z5000" s="82"/>
      <c r="AA5000" s="82"/>
      <c r="AB5000" s="82"/>
      <c r="AC5000" s="82"/>
      <c r="AD5000" s="85" t="str">
        <f>IF(A5000&lt;&gt;"",IF(D5000="DIRECCIÓN_DE_TRANSFERENCIAS","280 0031",VLOOKUP(C5000,NIVELES!$A$14:$B$105,2,0)),"")</f>
        <v/>
      </c>
      <c r="AE5000" s="86"/>
      <c r="AF5000" s="86"/>
      <c r="AG5000" s="79" t="str">
        <f>+IF(AF5000&lt;&gt;"",VLOOKUP(AF5000,NIVELES!$A$666:$B$673,2,0),"")</f>
        <v/>
      </c>
      <c r="AH5000" s="78"/>
      <c r="AI5000" s="79" t="str">
        <f>IF(AH5000&lt;&gt;"",VLOOKUP(CONCATENATE(AG5000,AH5000),NIVELES!$B$676:$C$745,2,0),"")</f>
        <v/>
      </c>
      <c r="AJ5000" s="78"/>
      <c r="AK5000" s="79" t="str">
        <f>+IF(AJ5000&lt;&gt;"",VLOOKUP(AJ5000,NIVELES!$A$816:$B$892,2,0),"")</f>
        <v/>
      </c>
      <c r="AL5000" s="78"/>
      <c r="AM5000" s="78"/>
      <c r="AN5000" s="79" t="str">
        <f>IF(AM5000&lt;&gt;"",+VLOOKUP(AM5000,NIVELES!$A$1652:$B$2466,2,0),"")</f>
        <v/>
      </c>
      <c r="AO5000" s="87"/>
      <c r="AP5000" s="88"/>
      <c r="AQ5000" s="88"/>
      <c r="AR5000" s="88"/>
      <c r="AS5000" s="88"/>
      <c r="AT5000" s="88"/>
      <c r="AU5000" s="88"/>
      <c r="AV5000" s="88"/>
      <c r="AW5000" s="88"/>
      <c r="AX5000" s="88"/>
      <c r="AY5000" s="88"/>
      <c r="AZ5000" s="88"/>
      <c r="BA5000" s="88"/>
      <c r="BB5000" s="89">
        <f t="shared" ref="BB5000:BB5063" si="311">SUBTOTAL(9,AP5000:BA5000)</f>
        <v>0</v>
      </c>
      <c r="BC5000" s="90" t="str">
        <f t="shared" si="310"/>
        <v xml:space="preserve"> </v>
      </c>
      <c r="BD5000" s="91" t="str">
        <f t="shared" ref="BD5000:BD5063" si="312">IF(A5000&lt;&gt;"",IF(A5000="","Escoger Nivel 0",)&amp;" "&amp;(IF(B5000="","Escoger Nivel  1",)&amp;" "&amp;(IF(C5000="","Escoger Nivel 2",)&amp;" "&amp;(IF(D5000="","Escoger Nivel 3",)&amp;" "&amp;(IF(F5000="","Escoger Cantón",)&amp;" "&amp;(IF(I5000="","Escoger Obj. Estratégico Institucional N1",)&amp;" "&amp;(IF(J5000="","Escoger Obj. Especifico N2",)&amp;" "&amp;(IF(K5000="","Escoger Obj. Operativo N4",)&amp;" "&amp;(IF(L5000=""," Llenar Modalidad de Servicio ",)&amp;""&amp;(IF(M5000=""," Llenar Meta de Cobertura ",)&amp;" "&amp;(IF(N5000="","Llenar Indicador",)&amp;" "&amp;(IF(O5000="","Llenar Actividad PAPP",)&amp;" "&amp;(IF(P5000="","Llenar Metas",)&amp;" "&amp;(IF(Q5000="","Llenar Indicador",)&amp;" "&amp;(IF(AF5000="","Escoger Nro. programa",)&amp;" "&amp;(IF(AH5000="","Escoger Nro. Actividad e-Sigef",)&amp;" "&amp;(IF(AK5000="","Escoger direccionamiento de gasto",)&amp;" "&amp;(IF(AL5000="","Escoger Grupo de Gasto",)&amp;" "&amp;(IF(AM5000="","Escoger Item Presupuestario",)&amp;" "&amp;(IF(AO5000="","Llenar valor de actividad",))))))))))))))))))))," ")</f>
        <v xml:space="preserve"> </v>
      </c>
      <c r="BE5000" s="92">
        <f t="shared" si="309"/>
        <v>0</v>
      </c>
    </row>
    <row r="5001" spans="1:57" s="74" customFormat="1" ht="50.1" customHeight="1" x14ac:dyDescent="0.2">
      <c r="A5001" s="78"/>
      <c r="B5001" s="78"/>
      <c r="C5001" s="78"/>
      <c r="D5001" s="78"/>
      <c r="E5001" s="79" t="str">
        <f>+IF(C5001&lt;&gt;"",VLOOKUP(MID(C5001,18,5),NIVELES!$A$133:$B$213,2,0),"")</f>
        <v/>
      </c>
      <c r="F5001" s="80"/>
      <c r="G5001" s="81" t="str">
        <f>+IF(F5001&lt;&gt;"",VLOOKUP(F5001,NIVELES!$A$246:$C$464,3,0),"")</f>
        <v/>
      </c>
      <c r="H5001" s="82"/>
      <c r="I5001" s="78"/>
      <c r="J5001" s="78"/>
      <c r="K5001" s="78"/>
      <c r="L5001" s="78"/>
      <c r="M5001" s="78"/>
      <c r="N5001" s="78"/>
      <c r="O5001" s="78"/>
      <c r="P5001" s="82"/>
      <c r="Q5001" s="78"/>
      <c r="R5001" s="82"/>
      <c r="S5001" s="82"/>
      <c r="T5001" s="82"/>
      <c r="U5001" s="82"/>
      <c r="V5001" s="82"/>
      <c r="W5001" s="82"/>
      <c r="X5001" s="82"/>
      <c r="Y5001" s="82"/>
      <c r="Z5001" s="82"/>
      <c r="AA5001" s="82"/>
      <c r="AB5001" s="82"/>
      <c r="AC5001" s="82"/>
      <c r="AD5001" s="85" t="str">
        <f>IF(A5001&lt;&gt;"",IF(D5001="DIRECCIÓN_DE_TRANSFERENCIAS","280 0031",VLOOKUP(C5001,NIVELES!$A$14:$B$105,2,0)),"")</f>
        <v/>
      </c>
      <c r="AE5001" s="86"/>
      <c r="AF5001" s="86"/>
      <c r="AG5001" s="79" t="str">
        <f>+IF(AF5001&lt;&gt;"",VLOOKUP(AF5001,NIVELES!$A$666:$B$673,2,0),"")</f>
        <v/>
      </c>
      <c r="AH5001" s="78"/>
      <c r="AI5001" s="79" t="str">
        <f>IF(AH5001&lt;&gt;"",VLOOKUP(CONCATENATE(AG5001,AH5001),NIVELES!$B$676:$C$745,2,0),"")</f>
        <v/>
      </c>
      <c r="AJ5001" s="78"/>
      <c r="AK5001" s="79" t="str">
        <f>+IF(AJ5001&lt;&gt;"",VLOOKUP(AJ5001,NIVELES!$A$816:$B$892,2,0),"")</f>
        <v/>
      </c>
      <c r="AL5001" s="78"/>
      <c r="AM5001" s="78"/>
      <c r="AN5001" s="79" t="str">
        <f>IF(AM5001&lt;&gt;"",+VLOOKUP(AM5001,NIVELES!$A$1652:$B$2466,2,0),"")</f>
        <v/>
      </c>
      <c r="AO5001" s="87"/>
      <c r="AP5001" s="88"/>
      <c r="AQ5001" s="88"/>
      <c r="AR5001" s="88"/>
      <c r="AS5001" s="88"/>
      <c r="AT5001" s="88"/>
      <c r="AU5001" s="88"/>
      <c r="AV5001" s="88"/>
      <c r="AW5001" s="88"/>
      <c r="AX5001" s="88"/>
      <c r="AY5001" s="88"/>
      <c r="AZ5001" s="88"/>
      <c r="BA5001" s="88"/>
      <c r="BB5001" s="89">
        <f t="shared" si="311"/>
        <v>0</v>
      </c>
      <c r="BC5001" s="90" t="str">
        <f t="shared" si="310"/>
        <v xml:space="preserve"> </v>
      </c>
      <c r="BD5001" s="91" t="str">
        <f t="shared" si="312"/>
        <v xml:space="preserve"> </v>
      </c>
      <c r="BE5001" s="92">
        <f t="shared" ref="BE5001:BE5064" si="313">SUBTOTAL(9,R5001:AC5001)</f>
        <v>0</v>
      </c>
    </row>
    <row r="5002" spans="1:57" s="74" customFormat="1" ht="50.1" customHeight="1" x14ac:dyDescent="0.2">
      <c r="A5002" s="78"/>
      <c r="B5002" s="78"/>
      <c r="C5002" s="78"/>
      <c r="D5002" s="78"/>
      <c r="E5002" s="79" t="str">
        <f>+IF(C5002&lt;&gt;"",VLOOKUP(MID(C5002,18,5),NIVELES!$A$133:$B$213,2,0),"")</f>
        <v/>
      </c>
      <c r="F5002" s="80"/>
      <c r="G5002" s="81" t="str">
        <f>+IF(F5002&lt;&gt;"",VLOOKUP(F5002,NIVELES!$A$246:$C$464,3,0),"")</f>
        <v/>
      </c>
      <c r="H5002" s="82"/>
      <c r="I5002" s="78"/>
      <c r="J5002" s="78"/>
      <c r="K5002" s="78"/>
      <c r="L5002" s="78"/>
      <c r="M5002" s="78"/>
      <c r="N5002" s="78"/>
      <c r="O5002" s="78"/>
      <c r="P5002" s="82"/>
      <c r="Q5002" s="78"/>
      <c r="R5002" s="82"/>
      <c r="S5002" s="82"/>
      <c r="T5002" s="82"/>
      <c r="U5002" s="82"/>
      <c r="V5002" s="82"/>
      <c r="W5002" s="82"/>
      <c r="X5002" s="82"/>
      <c r="Y5002" s="82"/>
      <c r="Z5002" s="82"/>
      <c r="AA5002" s="82"/>
      <c r="AB5002" s="82"/>
      <c r="AC5002" s="82"/>
      <c r="AD5002" s="85" t="str">
        <f>IF(A5002&lt;&gt;"",IF(D5002="DIRECCIÓN_DE_TRANSFERENCIAS","280 0031",VLOOKUP(C5002,NIVELES!$A$14:$B$105,2,0)),"")</f>
        <v/>
      </c>
      <c r="AE5002" s="86"/>
      <c r="AF5002" s="86"/>
      <c r="AG5002" s="79" t="str">
        <f>+IF(AF5002&lt;&gt;"",VLOOKUP(AF5002,NIVELES!$A$666:$B$673,2,0),"")</f>
        <v/>
      </c>
      <c r="AH5002" s="78"/>
      <c r="AI5002" s="79" t="str">
        <f>IF(AH5002&lt;&gt;"",VLOOKUP(CONCATENATE(AG5002,AH5002),NIVELES!$B$676:$C$745,2,0),"")</f>
        <v/>
      </c>
      <c r="AJ5002" s="78"/>
      <c r="AK5002" s="79" t="str">
        <f>+IF(AJ5002&lt;&gt;"",VLOOKUP(AJ5002,NIVELES!$A$816:$B$892,2,0),"")</f>
        <v/>
      </c>
      <c r="AL5002" s="78"/>
      <c r="AM5002" s="78"/>
      <c r="AN5002" s="79" t="str">
        <f>IF(AM5002&lt;&gt;"",+VLOOKUP(AM5002,NIVELES!$A$1652:$B$2466,2,0),"")</f>
        <v/>
      </c>
      <c r="AO5002" s="87"/>
      <c r="AP5002" s="88"/>
      <c r="AQ5002" s="88"/>
      <c r="AR5002" s="88"/>
      <c r="AS5002" s="88"/>
      <c r="AT5002" s="88"/>
      <c r="AU5002" s="88"/>
      <c r="AV5002" s="88"/>
      <c r="AW5002" s="88"/>
      <c r="AX5002" s="88"/>
      <c r="AY5002" s="88"/>
      <c r="AZ5002" s="88"/>
      <c r="BA5002" s="88"/>
      <c r="BB5002" s="89">
        <f t="shared" si="311"/>
        <v>0</v>
      </c>
      <c r="BC5002" s="90" t="str">
        <f t="shared" si="310"/>
        <v xml:space="preserve"> </v>
      </c>
      <c r="BD5002" s="91" t="str">
        <f t="shared" si="312"/>
        <v xml:space="preserve"> </v>
      </c>
      <c r="BE5002" s="92">
        <f t="shared" si="313"/>
        <v>0</v>
      </c>
    </row>
    <row r="5003" spans="1:57" s="74" customFormat="1" ht="50.1" customHeight="1" x14ac:dyDescent="0.2">
      <c r="A5003" s="78"/>
      <c r="B5003" s="78"/>
      <c r="C5003" s="78"/>
      <c r="D5003" s="78"/>
      <c r="E5003" s="79" t="str">
        <f>+IF(C5003&lt;&gt;"",VLOOKUP(MID(C5003,18,5),NIVELES!$A$133:$B$213,2,0),"")</f>
        <v/>
      </c>
      <c r="F5003" s="80"/>
      <c r="G5003" s="81" t="str">
        <f>+IF(F5003&lt;&gt;"",VLOOKUP(F5003,NIVELES!$A$246:$C$464,3,0),"")</f>
        <v/>
      </c>
      <c r="H5003" s="82"/>
      <c r="I5003" s="78"/>
      <c r="J5003" s="78"/>
      <c r="K5003" s="78"/>
      <c r="L5003" s="78"/>
      <c r="M5003" s="78"/>
      <c r="N5003" s="78"/>
      <c r="O5003" s="78"/>
      <c r="P5003" s="82"/>
      <c r="Q5003" s="78"/>
      <c r="R5003" s="82"/>
      <c r="S5003" s="82"/>
      <c r="T5003" s="82"/>
      <c r="U5003" s="82"/>
      <c r="V5003" s="82"/>
      <c r="W5003" s="82"/>
      <c r="X5003" s="82"/>
      <c r="Y5003" s="82"/>
      <c r="Z5003" s="82"/>
      <c r="AA5003" s="82"/>
      <c r="AB5003" s="82"/>
      <c r="AC5003" s="82"/>
      <c r="AD5003" s="85" t="str">
        <f>IF(A5003&lt;&gt;"",IF(D5003="DIRECCIÓN_DE_TRANSFERENCIAS","280 0031",VLOOKUP(C5003,NIVELES!$A$14:$B$105,2,0)),"")</f>
        <v/>
      </c>
      <c r="AE5003" s="86"/>
      <c r="AF5003" s="86"/>
      <c r="AG5003" s="79" t="str">
        <f>+IF(AF5003&lt;&gt;"",VLOOKUP(AF5003,NIVELES!$A$666:$B$673,2,0),"")</f>
        <v/>
      </c>
      <c r="AH5003" s="78"/>
      <c r="AI5003" s="79" t="str">
        <f>IF(AH5003&lt;&gt;"",VLOOKUP(CONCATENATE(AG5003,AH5003),NIVELES!$B$676:$C$745,2,0),"")</f>
        <v/>
      </c>
      <c r="AJ5003" s="78"/>
      <c r="AK5003" s="79" t="str">
        <f>+IF(AJ5003&lt;&gt;"",VLOOKUP(AJ5003,NIVELES!$A$816:$B$892,2,0),"")</f>
        <v/>
      </c>
      <c r="AL5003" s="78"/>
      <c r="AM5003" s="78"/>
      <c r="AN5003" s="79" t="str">
        <f>IF(AM5003&lt;&gt;"",+VLOOKUP(AM5003,NIVELES!$A$1652:$B$2466,2,0),"")</f>
        <v/>
      </c>
      <c r="AO5003" s="87"/>
      <c r="AP5003" s="88"/>
      <c r="AQ5003" s="88"/>
      <c r="AR5003" s="88"/>
      <c r="AS5003" s="88"/>
      <c r="AT5003" s="88"/>
      <c r="AU5003" s="88"/>
      <c r="AV5003" s="88"/>
      <c r="AW5003" s="88"/>
      <c r="AX5003" s="88"/>
      <c r="AY5003" s="88"/>
      <c r="AZ5003" s="88"/>
      <c r="BA5003" s="88"/>
      <c r="BB5003" s="89">
        <f t="shared" si="311"/>
        <v>0</v>
      </c>
      <c r="BC5003" s="90" t="str">
        <f t="shared" si="310"/>
        <v xml:space="preserve"> </v>
      </c>
      <c r="BD5003" s="91" t="str">
        <f t="shared" si="312"/>
        <v xml:space="preserve"> </v>
      </c>
      <c r="BE5003" s="92">
        <f t="shared" si="313"/>
        <v>0</v>
      </c>
    </row>
    <row r="5004" spans="1:57" s="74" customFormat="1" ht="50.1" customHeight="1" x14ac:dyDescent="0.2">
      <c r="A5004" s="78"/>
      <c r="B5004" s="78"/>
      <c r="C5004" s="78"/>
      <c r="D5004" s="78"/>
      <c r="E5004" s="79" t="str">
        <f>+IF(C5004&lt;&gt;"",VLOOKUP(MID(C5004,18,5),NIVELES!$A$133:$B$213,2,0),"")</f>
        <v/>
      </c>
      <c r="F5004" s="80"/>
      <c r="G5004" s="81" t="str">
        <f>+IF(F5004&lt;&gt;"",VLOOKUP(F5004,NIVELES!$A$246:$C$464,3,0),"")</f>
        <v/>
      </c>
      <c r="H5004" s="82"/>
      <c r="I5004" s="78"/>
      <c r="J5004" s="78"/>
      <c r="K5004" s="78"/>
      <c r="L5004" s="78"/>
      <c r="M5004" s="78"/>
      <c r="N5004" s="78"/>
      <c r="O5004" s="78"/>
      <c r="P5004" s="82"/>
      <c r="Q5004" s="78"/>
      <c r="R5004" s="82"/>
      <c r="S5004" s="82"/>
      <c r="T5004" s="82"/>
      <c r="U5004" s="82"/>
      <c r="V5004" s="82"/>
      <c r="W5004" s="82"/>
      <c r="X5004" s="82"/>
      <c r="Y5004" s="82"/>
      <c r="Z5004" s="82"/>
      <c r="AA5004" s="82"/>
      <c r="AB5004" s="82"/>
      <c r="AC5004" s="82"/>
      <c r="AD5004" s="85" t="str">
        <f>IF(A5004&lt;&gt;"",IF(D5004="DIRECCIÓN_DE_TRANSFERENCIAS","280 0031",VLOOKUP(C5004,NIVELES!$A$14:$B$105,2,0)),"")</f>
        <v/>
      </c>
      <c r="AE5004" s="86"/>
      <c r="AF5004" s="86"/>
      <c r="AG5004" s="79" t="str">
        <f>+IF(AF5004&lt;&gt;"",VLOOKUP(AF5004,NIVELES!$A$666:$B$673,2,0),"")</f>
        <v/>
      </c>
      <c r="AH5004" s="78"/>
      <c r="AI5004" s="79" t="str">
        <f>IF(AH5004&lt;&gt;"",VLOOKUP(CONCATENATE(AG5004,AH5004),NIVELES!$B$676:$C$745,2,0),"")</f>
        <v/>
      </c>
      <c r="AJ5004" s="78"/>
      <c r="AK5004" s="79" t="str">
        <f>+IF(AJ5004&lt;&gt;"",VLOOKUP(AJ5004,NIVELES!$A$816:$B$892,2,0),"")</f>
        <v/>
      </c>
      <c r="AL5004" s="78"/>
      <c r="AM5004" s="78"/>
      <c r="AN5004" s="79" t="str">
        <f>IF(AM5004&lt;&gt;"",+VLOOKUP(AM5004,NIVELES!$A$1652:$B$2466,2,0),"")</f>
        <v/>
      </c>
      <c r="AO5004" s="87"/>
      <c r="AP5004" s="88"/>
      <c r="AQ5004" s="88"/>
      <c r="AR5004" s="88"/>
      <c r="AS5004" s="88"/>
      <c r="AT5004" s="88"/>
      <c r="AU5004" s="88"/>
      <c r="AV5004" s="88"/>
      <c r="AW5004" s="88"/>
      <c r="AX5004" s="88"/>
      <c r="AY5004" s="88"/>
      <c r="AZ5004" s="88"/>
      <c r="BA5004" s="88"/>
      <c r="BB5004" s="89">
        <f t="shared" si="311"/>
        <v>0</v>
      </c>
      <c r="BC5004" s="90" t="str">
        <f t="shared" si="310"/>
        <v xml:space="preserve"> </v>
      </c>
      <c r="BD5004" s="91" t="str">
        <f t="shared" si="312"/>
        <v xml:space="preserve"> </v>
      </c>
      <c r="BE5004" s="92">
        <f t="shared" si="313"/>
        <v>0</v>
      </c>
    </row>
    <row r="5005" spans="1:57" s="74" customFormat="1" ht="50.1" customHeight="1" x14ac:dyDescent="0.2">
      <c r="A5005" s="78"/>
      <c r="B5005" s="78"/>
      <c r="C5005" s="78"/>
      <c r="D5005" s="78"/>
      <c r="E5005" s="79" t="str">
        <f>+IF(C5005&lt;&gt;"",VLOOKUP(MID(C5005,18,5),NIVELES!$A$133:$B$213,2,0),"")</f>
        <v/>
      </c>
      <c r="F5005" s="80"/>
      <c r="G5005" s="81" t="str">
        <f>+IF(F5005&lt;&gt;"",VLOOKUP(F5005,NIVELES!$A$246:$C$464,3,0),"")</f>
        <v/>
      </c>
      <c r="H5005" s="82"/>
      <c r="I5005" s="78"/>
      <c r="J5005" s="78"/>
      <c r="K5005" s="78"/>
      <c r="L5005" s="78"/>
      <c r="M5005" s="78"/>
      <c r="N5005" s="78"/>
      <c r="O5005" s="78"/>
      <c r="P5005" s="82"/>
      <c r="Q5005" s="78"/>
      <c r="R5005" s="82"/>
      <c r="S5005" s="82"/>
      <c r="T5005" s="82"/>
      <c r="U5005" s="82"/>
      <c r="V5005" s="82"/>
      <c r="W5005" s="82"/>
      <c r="X5005" s="82"/>
      <c r="Y5005" s="82"/>
      <c r="Z5005" s="82"/>
      <c r="AA5005" s="82"/>
      <c r="AB5005" s="82"/>
      <c r="AC5005" s="82"/>
      <c r="AD5005" s="85" t="str">
        <f>IF(A5005&lt;&gt;"",IF(D5005="DIRECCIÓN_DE_TRANSFERENCIAS","280 0031",VLOOKUP(C5005,NIVELES!$A$14:$B$105,2,0)),"")</f>
        <v/>
      </c>
      <c r="AE5005" s="86"/>
      <c r="AF5005" s="86"/>
      <c r="AG5005" s="79" t="str">
        <f>+IF(AF5005&lt;&gt;"",VLOOKUP(AF5005,NIVELES!$A$666:$B$673,2,0),"")</f>
        <v/>
      </c>
      <c r="AH5005" s="78"/>
      <c r="AI5005" s="79" t="str">
        <f>IF(AH5005&lt;&gt;"",VLOOKUP(CONCATENATE(AG5005,AH5005),NIVELES!$B$676:$C$745,2,0),"")</f>
        <v/>
      </c>
      <c r="AJ5005" s="78"/>
      <c r="AK5005" s="79" t="str">
        <f>+IF(AJ5005&lt;&gt;"",VLOOKUP(AJ5005,NIVELES!$A$816:$B$892,2,0),"")</f>
        <v/>
      </c>
      <c r="AL5005" s="78"/>
      <c r="AM5005" s="78"/>
      <c r="AN5005" s="79" t="str">
        <f>IF(AM5005&lt;&gt;"",+VLOOKUP(AM5005,NIVELES!$A$1652:$B$2466,2,0),"")</f>
        <v/>
      </c>
      <c r="AO5005" s="87"/>
      <c r="AP5005" s="88"/>
      <c r="AQ5005" s="88"/>
      <c r="AR5005" s="88"/>
      <c r="AS5005" s="88"/>
      <c r="AT5005" s="88"/>
      <c r="AU5005" s="88"/>
      <c r="AV5005" s="88"/>
      <c r="AW5005" s="88"/>
      <c r="AX5005" s="88"/>
      <c r="AY5005" s="88"/>
      <c r="AZ5005" s="88"/>
      <c r="BA5005" s="88"/>
      <c r="BB5005" s="89">
        <f t="shared" si="311"/>
        <v>0</v>
      </c>
      <c r="BC5005" s="90" t="str">
        <f t="shared" si="310"/>
        <v xml:space="preserve"> </v>
      </c>
      <c r="BD5005" s="91" t="str">
        <f t="shared" si="312"/>
        <v xml:space="preserve"> </v>
      </c>
      <c r="BE5005" s="92">
        <f t="shared" si="313"/>
        <v>0</v>
      </c>
    </row>
    <row r="5006" spans="1:57" s="74" customFormat="1" ht="50.1" customHeight="1" x14ac:dyDescent="0.2">
      <c r="A5006" s="78"/>
      <c r="B5006" s="78"/>
      <c r="C5006" s="78"/>
      <c r="D5006" s="78"/>
      <c r="E5006" s="79" t="str">
        <f>+IF(C5006&lt;&gt;"",VLOOKUP(MID(C5006,18,5),NIVELES!$A$133:$B$213,2,0),"")</f>
        <v/>
      </c>
      <c r="F5006" s="80"/>
      <c r="G5006" s="81" t="str">
        <f>+IF(F5006&lt;&gt;"",VLOOKUP(F5006,NIVELES!$A$246:$C$464,3,0),"")</f>
        <v/>
      </c>
      <c r="H5006" s="82"/>
      <c r="I5006" s="78"/>
      <c r="J5006" s="78"/>
      <c r="K5006" s="78"/>
      <c r="L5006" s="78"/>
      <c r="M5006" s="78"/>
      <c r="N5006" s="78"/>
      <c r="O5006" s="78"/>
      <c r="P5006" s="82"/>
      <c r="Q5006" s="78"/>
      <c r="R5006" s="82"/>
      <c r="S5006" s="82"/>
      <c r="T5006" s="82"/>
      <c r="U5006" s="82"/>
      <c r="V5006" s="82"/>
      <c r="W5006" s="82"/>
      <c r="X5006" s="82"/>
      <c r="Y5006" s="82"/>
      <c r="Z5006" s="82"/>
      <c r="AA5006" s="82"/>
      <c r="AB5006" s="82"/>
      <c r="AC5006" s="82"/>
      <c r="AD5006" s="85" t="str">
        <f>IF(A5006&lt;&gt;"",IF(D5006="DIRECCIÓN_DE_TRANSFERENCIAS","280 0031",VLOOKUP(C5006,NIVELES!$A$14:$B$105,2,0)),"")</f>
        <v/>
      </c>
      <c r="AE5006" s="86"/>
      <c r="AF5006" s="86"/>
      <c r="AG5006" s="79" t="str">
        <f>+IF(AF5006&lt;&gt;"",VLOOKUP(AF5006,NIVELES!$A$666:$B$673,2,0),"")</f>
        <v/>
      </c>
      <c r="AH5006" s="78"/>
      <c r="AI5006" s="79" t="str">
        <f>IF(AH5006&lt;&gt;"",VLOOKUP(CONCATENATE(AG5006,AH5006),NIVELES!$B$676:$C$745,2,0),"")</f>
        <v/>
      </c>
      <c r="AJ5006" s="78"/>
      <c r="AK5006" s="79" t="str">
        <f>+IF(AJ5006&lt;&gt;"",VLOOKUP(AJ5006,NIVELES!$A$816:$B$892,2,0),"")</f>
        <v/>
      </c>
      <c r="AL5006" s="78"/>
      <c r="AM5006" s="78"/>
      <c r="AN5006" s="79" t="str">
        <f>IF(AM5006&lt;&gt;"",+VLOOKUP(AM5006,NIVELES!$A$1652:$B$2466,2,0),"")</f>
        <v/>
      </c>
      <c r="AO5006" s="87"/>
      <c r="AP5006" s="88"/>
      <c r="AQ5006" s="88"/>
      <c r="AR5006" s="88"/>
      <c r="AS5006" s="88"/>
      <c r="AT5006" s="88"/>
      <c r="AU5006" s="88"/>
      <c r="AV5006" s="88"/>
      <c r="AW5006" s="88"/>
      <c r="AX5006" s="88"/>
      <c r="AY5006" s="88"/>
      <c r="AZ5006" s="88"/>
      <c r="BA5006" s="88"/>
      <c r="BB5006" s="89">
        <f t="shared" si="311"/>
        <v>0</v>
      </c>
      <c r="BC5006" s="90" t="str">
        <f t="shared" si="310"/>
        <v xml:space="preserve"> </v>
      </c>
      <c r="BD5006" s="91" t="str">
        <f t="shared" si="312"/>
        <v xml:space="preserve"> </v>
      </c>
      <c r="BE5006" s="92">
        <f t="shared" si="313"/>
        <v>0</v>
      </c>
    </row>
    <row r="5007" spans="1:57" s="74" customFormat="1" ht="50.1" customHeight="1" x14ac:dyDescent="0.2">
      <c r="A5007" s="78"/>
      <c r="B5007" s="78"/>
      <c r="C5007" s="78"/>
      <c r="D5007" s="78"/>
      <c r="E5007" s="79" t="str">
        <f>+IF(C5007&lt;&gt;"",VLOOKUP(MID(C5007,18,5),NIVELES!$A$133:$B$213,2,0),"")</f>
        <v/>
      </c>
      <c r="F5007" s="80"/>
      <c r="G5007" s="81" t="str">
        <f>+IF(F5007&lt;&gt;"",VLOOKUP(F5007,NIVELES!$A$246:$C$464,3,0),"")</f>
        <v/>
      </c>
      <c r="H5007" s="82"/>
      <c r="I5007" s="78"/>
      <c r="J5007" s="78"/>
      <c r="K5007" s="78"/>
      <c r="L5007" s="78"/>
      <c r="M5007" s="78"/>
      <c r="N5007" s="78"/>
      <c r="O5007" s="78"/>
      <c r="P5007" s="82"/>
      <c r="Q5007" s="78"/>
      <c r="R5007" s="82"/>
      <c r="S5007" s="82"/>
      <c r="T5007" s="82"/>
      <c r="U5007" s="82"/>
      <c r="V5007" s="82"/>
      <c r="W5007" s="82"/>
      <c r="X5007" s="82"/>
      <c r="Y5007" s="82"/>
      <c r="Z5007" s="82"/>
      <c r="AA5007" s="82"/>
      <c r="AB5007" s="82"/>
      <c r="AC5007" s="82"/>
      <c r="AD5007" s="85" t="str">
        <f>IF(A5007&lt;&gt;"",IF(D5007="DIRECCIÓN_DE_TRANSFERENCIAS","280 0031",VLOOKUP(C5007,NIVELES!$A$14:$B$105,2,0)),"")</f>
        <v/>
      </c>
      <c r="AE5007" s="86"/>
      <c r="AF5007" s="86"/>
      <c r="AG5007" s="79" t="str">
        <f>+IF(AF5007&lt;&gt;"",VLOOKUP(AF5007,NIVELES!$A$666:$B$673,2,0),"")</f>
        <v/>
      </c>
      <c r="AH5007" s="78"/>
      <c r="AI5007" s="79" t="str">
        <f>IF(AH5007&lt;&gt;"",VLOOKUP(CONCATENATE(AG5007,AH5007),NIVELES!$B$676:$C$745,2,0),"")</f>
        <v/>
      </c>
      <c r="AJ5007" s="78"/>
      <c r="AK5007" s="79" t="str">
        <f>+IF(AJ5007&lt;&gt;"",VLOOKUP(AJ5007,NIVELES!$A$816:$B$892,2,0),"")</f>
        <v/>
      </c>
      <c r="AL5007" s="78"/>
      <c r="AM5007" s="78"/>
      <c r="AN5007" s="79" t="str">
        <f>IF(AM5007&lt;&gt;"",+VLOOKUP(AM5007,NIVELES!$A$1652:$B$2466,2,0),"")</f>
        <v/>
      </c>
      <c r="AO5007" s="87"/>
      <c r="AP5007" s="88"/>
      <c r="AQ5007" s="88"/>
      <c r="AR5007" s="88"/>
      <c r="AS5007" s="88"/>
      <c r="AT5007" s="88"/>
      <c r="AU5007" s="88"/>
      <c r="AV5007" s="88"/>
      <c r="AW5007" s="88"/>
      <c r="AX5007" s="88"/>
      <c r="AY5007" s="88"/>
      <c r="AZ5007" s="88"/>
      <c r="BA5007" s="88"/>
      <c r="BB5007" s="89">
        <f t="shared" si="311"/>
        <v>0</v>
      </c>
      <c r="BC5007" s="90" t="str">
        <f t="shared" si="310"/>
        <v xml:space="preserve"> </v>
      </c>
      <c r="BD5007" s="91" t="str">
        <f t="shared" si="312"/>
        <v xml:space="preserve"> </v>
      </c>
      <c r="BE5007" s="92">
        <f t="shared" si="313"/>
        <v>0</v>
      </c>
    </row>
    <row r="5008" spans="1:57" s="74" customFormat="1" ht="50.1" customHeight="1" x14ac:dyDescent="0.2">
      <c r="A5008" s="78"/>
      <c r="B5008" s="78"/>
      <c r="C5008" s="78"/>
      <c r="D5008" s="78"/>
      <c r="E5008" s="79" t="str">
        <f>+IF(C5008&lt;&gt;"",VLOOKUP(MID(C5008,18,5),NIVELES!$A$133:$B$213,2,0),"")</f>
        <v/>
      </c>
      <c r="F5008" s="80"/>
      <c r="G5008" s="81" t="str">
        <f>+IF(F5008&lt;&gt;"",VLOOKUP(F5008,NIVELES!$A$246:$C$464,3,0),"")</f>
        <v/>
      </c>
      <c r="H5008" s="82"/>
      <c r="I5008" s="78"/>
      <c r="J5008" s="78"/>
      <c r="K5008" s="78"/>
      <c r="L5008" s="78"/>
      <c r="M5008" s="78"/>
      <c r="N5008" s="78"/>
      <c r="O5008" s="78"/>
      <c r="P5008" s="82"/>
      <c r="Q5008" s="78"/>
      <c r="R5008" s="82"/>
      <c r="S5008" s="82"/>
      <c r="T5008" s="82"/>
      <c r="U5008" s="82"/>
      <c r="V5008" s="82"/>
      <c r="W5008" s="82"/>
      <c r="X5008" s="82"/>
      <c r="Y5008" s="82"/>
      <c r="Z5008" s="82"/>
      <c r="AA5008" s="82"/>
      <c r="AB5008" s="82"/>
      <c r="AC5008" s="82"/>
      <c r="AD5008" s="85" t="str">
        <f>IF(A5008&lt;&gt;"",IF(D5008="DIRECCIÓN_DE_TRANSFERENCIAS","280 0031",VLOOKUP(C5008,NIVELES!$A$14:$B$105,2,0)),"")</f>
        <v/>
      </c>
      <c r="AE5008" s="86"/>
      <c r="AF5008" s="86"/>
      <c r="AG5008" s="79" t="str">
        <f>+IF(AF5008&lt;&gt;"",VLOOKUP(AF5008,NIVELES!$A$666:$B$673,2,0),"")</f>
        <v/>
      </c>
      <c r="AH5008" s="78"/>
      <c r="AI5008" s="79" t="str">
        <f>IF(AH5008&lt;&gt;"",VLOOKUP(CONCATENATE(AG5008,AH5008),NIVELES!$B$676:$C$745,2,0),"")</f>
        <v/>
      </c>
      <c r="AJ5008" s="78"/>
      <c r="AK5008" s="79" t="str">
        <f>+IF(AJ5008&lt;&gt;"",VLOOKUP(AJ5008,NIVELES!$A$816:$B$892,2,0),"")</f>
        <v/>
      </c>
      <c r="AL5008" s="78"/>
      <c r="AM5008" s="78"/>
      <c r="AN5008" s="79" t="str">
        <f>IF(AM5008&lt;&gt;"",+VLOOKUP(AM5008,NIVELES!$A$1652:$B$2466,2,0),"")</f>
        <v/>
      </c>
      <c r="AO5008" s="87"/>
      <c r="AP5008" s="88"/>
      <c r="AQ5008" s="88"/>
      <c r="AR5008" s="88"/>
      <c r="AS5008" s="88"/>
      <c r="AT5008" s="88"/>
      <c r="AU5008" s="88"/>
      <c r="AV5008" s="88"/>
      <c r="AW5008" s="88"/>
      <c r="AX5008" s="88"/>
      <c r="AY5008" s="88"/>
      <c r="AZ5008" s="88"/>
      <c r="BA5008" s="88"/>
      <c r="BB5008" s="89">
        <f t="shared" si="311"/>
        <v>0</v>
      </c>
      <c r="BC5008" s="90" t="str">
        <f t="shared" si="310"/>
        <v xml:space="preserve"> </v>
      </c>
      <c r="BD5008" s="91" t="str">
        <f t="shared" si="312"/>
        <v xml:space="preserve"> </v>
      </c>
      <c r="BE5008" s="92">
        <f t="shared" si="313"/>
        <v>0</v>
      </c>
    </row>
    <row r="5009" spans="1:57" s="74" customFormat="1" ht="50.1" customHeight="1" x14ac:dyDescent="0.2">
      <c r="A5009" s="78"/>
      <c r="B5009" s="78"/>
      <c r="C5009" s="78"/>
      <c r="D5009" s="78"/>
      <c r="E5009" s="79" t="str">
        <f>+IF(C5009&lt;&gt;"",VLOOKUP(MID(C5009,18,5),NIVELES!$A$133:$B$213,2,0),"")</f>
        <v/>
      </c>
      <c r="F5009" s="80"/>
      <c r="G5009" s="81" t="str">
        <f>+IF(F5009&lt;&gt;"",VLOOKUP(F5009,NIVELES!$A$246:$C$464,3,0),"")</f>
        <v/>
      </c>
      <c r="H5009" s="82"/>
      <c r="I5009" s="78"/>
      <c r="J5009" s="78"/>
      <c r="K5009" s="78"/>
      <c r="L5009" s="78"/>
      <c r="M5009" s="78"/>
      <c r="N5009" s="78"/>
      <c r="O5009" s="78"/>
      <c r="P5009" s="82"/>
      <c r="Q5009" s="78"/>
      <c r="R5009" s="82"/>
      <c r="S5009" s="82"/>
      <c r="T5009" s="82"/>
      <c r="U5009" s="82"/>
      <c r="V5009" s="82"/>
      <c r="W5009" s="82"/>
      <c r="X5009" s="82"/>
      <c r="Y5009" s="82"/>
      <c r="Z5009" s="82"/>
      <c r="AA5009" s="82"/>
      <c r="AB5009" s="82"/>
      <c r="AC5009" s="82"/>
      <c r="AD5009" s="85" t="str">
        <f>IF(A5009&lt;&gt;"",IF(D5009="DIRECCIÓN_DE_TRANSFERENCIAS","280 0031",VLOOKUP(C5009,NIVELES!$A$14:$B$105,2,0)),"")</f>
        <v/>
      </c>
      <c r="AE5009" s="86"/>
      <c r="AF5009" s="86"/>
      <c r="AG5009" s="79" t="str">
        <f>+IF(AF5009&lt;&gt;"",VLOOKUP(AF5009,NIVELES!$A$666:$B$673,2,0),"")</f>
        <v/>
      </c>
      <c r="AH5009" s="78"/>
      <c r="AI5009" s="79" t="str">
        <f>IF(AH5009&lt;&gt;"",VLOOKUP(CONCATENATE(AG5009,AH5009),NIVELES!$B$676:$C$745,2,0),"")</f>
        <v/>
      </c>
      <c r="AJ5009" s="78"/>
      <c r="AK5009" s="79" t="str">
        <f>+IF(AJ5009&lt;&gt;"",VLOOKUP(AJ5009,NIVELES!$A$816:$B$892,2,0),"")</f>
        <v/>
      </c>
      <c r="AL5009" s="78"/>
      <c r="AM5009" s="78"/>
      <c r="AN5009" s="79" t="str">
        <f>IF(AM5009&lt;&gt;"",+VLOOKUP(AM5009,NIVELES!$A$1652:$B$2466,2,0),"")</f>
        <v/>
      </c>
      <c r="AO5009" s="87"/>
      <c r="AP5009" s="88"/>
      <c r="AQ5009" s="88"/>
      <c r="AR5009" s="88"/>
      <c r="AS5009" s="88"/>
      <c r="AT5009" s="88"/>
      <c r="AU5009" s="88"/>
      <c r="AV5009" s="88"/>
      <c r="AW5009" s="88"/>
      <c r="AX5009" s="88"/>
      <c r="AY5009" s="88"/>
      <c r="AZ5009" s="88"/>
      <c r="BA5009" s="88"/>
      <c r="BB5009" s="89">
        <f t="shared" si="311"/>
        <v>0</v>
      </c>
      <c r="BC5009" s="90" t="str">
        <f t="shared" si="310"/>
        <v xml:space="preserve"> </v>
      </c>
      <c r="BD5009" s="91" t="str">
        <f t="shared" si="312"/>
        <v xml:space="preserve"> </v>
      </c>
      <c r="BE5009" s="92">
        <f t="shared" si="313"/>
        <v>0</v>
      </c>
    </row>
    <row r="5010" spans="1:57" s="74" customFormat="1" ht="50.1" customHeight="1" x14ac:dyDescent="0.2">
      <c r="A5010" s="78"/>
      <c r="B5010" s="78"/>
      <c r="C5010" s="78"/>
      <c r="D5010" s="78"/>
      <c r="E5010" s="79" t="str">
        <f>+IF(C5010&lt;&gt;"",VLOOKUP(MID(C5010,18,5),NIVELES!$A$133:$B$213,2,0),"")</f>
        <v/>
      </c>
      <c r="F5010" s="80"/>
      <c r="G5010" s="81" t="str">
        <f>+IF(F5010&lt;&gt;"",VLOOKUP(F5010,NIVELES!$A$246:$C$464,3,0),"")</f>
        <v/>
      </c>
      <c r="H5010" s="82"/>
      <c r="I5010" s="78"/>
      <c r="J5010" s="78"/>
      <c r="K5010" s="78"/>
      <c r="L5010" s="78"/>
      <c r="M5010" s="78"/>
      <c r="N5010" s="78"/>
      <c r="O5010" s="78"/>
      <c r="P5010" s="82"/>
      <c r="Q5010" s="78"/>
      <c r="R5010" s="82"/>
      <c r="S5010" s="82"/>
      <c r="T5010" s="82"/>
      <c r="U5010" s="82"/>
      <c r="V5010" s="82"/>
      <c r="W5010" s="82"/>
      <c r="X5010" s="82"/>
      <c r="Y5010" s="82"/>
      <c r="Z5010" s="82"/>
      <c r="AA5010" s="82"/>
      <c r="AB5010" s="82"/>
      <c r="AC5010" s="82"/>
      <c r="AD5010" s="85" t="str">
        <f>IF(A5010&lt;&gt;"",IF(D5010="DIRECCIÓN_DE_TRANSFERENCIAS","280 0031",VLOOKUP(C5010,NIVELES!$A$14:$B$105,2,0)),"")</f>
        <v/>
      </c>
      <c r="AE5010" s="86"/>
      <c r="AF5010" s="86"/>
      <c r="AG5010" s="79" t="str">
        <f>+IF(AF5010&lt;&gt;"",VLOOKUP(AF5010,NIVELES!$A$666:$B$673,2,0),"")</f>
        <v/>
      </c>
      <c r="AH5010" s="78"/>
      <c r="AI5010" s="79" t="str">
        <f>IF(AH5010&lt;&gt;"",VLOOKUP(CONCATENATE(AG5010,AH5010),NIVELES!$B$676:$C$745,2,0),"")</f>
        <v/>
      </c>
      <c r="AJ5010" s="78"/>
      <c r="AK5010" s="79" t="str">
        <f>+IF(AJ5010&lt;&gt;"",VLOOKUP(AJ5010,NIVELES!$A$816:$B$892,2,0),"")</f>
        <v/>
      </c>
      <c r="AL5010" s="78"/>
      <c r="AM5010" s="78"/>
      <c r="AN5010" s="79" t="str">
        <f>IF(AM5010&lt;&gt;"",+VLOOKUP(AM5010,NIVELES!$A$1652:$B$2466,2,0),"")</f>
        <v/>
      </c>
      <c r="AO5010" s="87"/>
      <c r="AP5010" s="88"/>
      <c r="AQ5010" s="88"/>
      <c r="AR5010" s="88"/>
      <c r="AS5010" s="88"/>
      <c r="AT5010" s="88"/>
      <c r="AU5010" s="88"/>
      <c r="AV5010" s="88"/>
      <c r="AW5010" s="88"/>
      <c r="AX5010" s="88"/>
      <c r="AY5010" s="88"/>
      <c r="AZ5010" s="88"/>
      <c r="BA5010" s="88"/>
      <c r="BB5010" s="89">
        <f t="shared" si="311"/>
        <v>0</v>
      </c>
      <c r="BC5010" s="90" t="str">
        <f t="shared" si="310"/>
        <v xml:space="preserve"> </v>
      </c>
      <c r="BD5010" s="91" t="str">
        <f t="shared" si="312"/>
        <v xml:space="preserve"> </v>
      </c>
      <c r="BE5010" s="92">
        <f t="shared" si="313"/>
        <v>0</v>
      </c>
    </row>
    <row r="5011" spans="1:57" s="74" customFormat="1" ht="50.1" customHeight="1" x14ac:dyDescent="0.2">
      <c r="A5011" s="78"/>
      <c r="B5011" s="78"/>
      <c r="C5011" s="78"/>
      <c r="D5011" s="78"/>
      <c r="E5011" s="79" t="str">
        <f>+IF(C5011&lt;&gt;"",VLOOKUP(MID(C5011,18,5),NIVELES!$A$133:$B$213,2,0),"")</f>
        <v/>
      </c>
      <c r="F5011" s="80"/>
      <c r="G5011" s="81" t="str">
        <f>+IF(F5011&lt;&gt;"",VLOOKUP(F5011,NIVELES!$A$246:$C$464,3,0),"")</f>
        <v/>
      </c>
      <c r="H5011" s="82"/>
      <c r="I5011" s="78"/>
      <c r="J5011" s="78"/>
      <c r="K5011" s="78"/>
      <c r="L5011" s="78"/>
      <c r="M5011" s="78"/>
      <c r="N5011" s="78"/>
      <c r="O5011" s="78"/>
      <c r="P5011" s="82"/>
      <c r="Q5011" s="78"/>
      <c r="R5011" s="82"/>
      <c r="S5011" s="82"/>
      <c r="T5011" s="82"/>
      <c r="U5011" s="82"/>
      <c r="V5011" s="82"/>
      <c r="W5011" s="82"/>
      <c r="X5011" s="82"/>
      <c r="Y5011" s="82"/>
      <c r="Z5011" s="82"/>
      <c r="AA5011" s="82"/>
      <c r="AB5011" s="82"/>
      <c r="AC5011" s="82"/>
      <c r="AD5011" s="85" t="str">
        <f>IF(A5011&lt;&gt;"",IF(D5011="DIRECCIÓN_DE_TRANSFERENCIAS","280 0031",VLOOKUP(C5011,NIVELES!$A$14:$B$105,2,0)),"")</f>
        <v/>
      </c>
      <c r="AE5011" s="86"/>
      <c r="AF5011" s="86"/>
      <c r="AG5011" s="79" t="str">
        <f>+IF(AF5011&lt;&gt;"",VLOOKUP(AF5011,NIVELES!$A$666:$B$673,2,0),"")</f>
        <v/>
      </c>
      <c r="AH5011" s="78"/>
      <c r="AI5011" s="79" t="str">
        <f>IF(AH5011&lt;&gt;"",VLOOKUP(CONCATENATE(AG5011,AH5011),NIVELES!$B$676:$C$745,2,0),"")</f>
        <v/>
      </c>
      <c r="AJ5011" s="78"/>
      <c r="AK5011" s="79" t="str">
        <f>+IF(AJ5011&lt;&gt;"",VLOOKUP(AJ5011,NIVELES!$A$816:$B$892,2,0),"")</f>
        <v/>
      </c>
      <c r="AL5011" s="78"/>
      <c r="AM5011" s="78"/>
      <c r="AN5011" s="79" t="str">
        <f>IF(AM5011&lt;&gt;"",+VLOOKUP(AM5011,NIVELES!$A$1652:$B$2466,2,0),"")</f>
        <v/>
      </c>
      <c r="AO5011" s="87"/>
      <c r="AP5011" s="88"/>
      <c r="AQ5011" s="88"/>
      <c r="AR5011" s="88"/>
      <c r="AS5011" s="88"/>
      <c r="AT5011" s="88"/>
      <c r="AU5011" s="88"/>
      <c r="AV5011" s="88"/>
      <c r="AW5011" s="88"/>
      <c r="AX5011" s="88"/>
      <c r="AY5011" s="88"/>
      <c r="AZ5011" s="88"/>
      <c r="BA5011" s="88"/>
      <c r="BB5011" s="89">
        <f t="shared" si="311"/>
        <v>0</v>
      </c>
      <c r="BC5011" s="90" t="str">
        <f t="shared" si="310"/>
        <v xml:space="preserve"> </v>
      </c>
      <c r="BD5011" s="91" t="str">
        <f t="shared" si="312"/>
        <v xml:space="preserve"> </v>
      </c>
      <c r="BE5011" s="92">
        <f t="shared" si="313"/>
        <v>0</v>
      </c>
    </row>
    <row r="5012" spans="1:57" s="74" customFormat="1" ht="50.1" customHeight="1" x14ac:dyDescent="0.2">
      <c r="A5012" s="78"/>
      <c r="B5012" s="78"/>
      <c r="C5012" s="78"/>
      <c r="D5012" s="78"/>
      <c r="E5012" s="79" t="str">
        <f>+IF(C5012&lt;&gt;"",VLOOKUP(MID(C5012,18,5),NIVELES!$A$133:$B$213,2,0),"")</f>
        <v/>
      </c>
      <c r="F5012" s="80"/>
      <c r="G5012" s="81" t="str">
        <f>+IF(F5012&lt;&gt;"",VLOOKUP(F5012,NIVELES!$A$246:$C$464,3,0),"")</f>
        <v/>
      </c>
      <c r="H5012" s="82"/>
      <c r="I5012" s="78"/>
      <c r="J5012" s="78"/>
      <c r="K5012" s="78"/>
      <c r="L5012" s="78"/>
      <c r="M5012" s="78"/>
      <c r="N5012" s="78"/>
      <c r="O5012" s="78"/>
      <c r="P5012" s="82"/>
      <c r="Q5012" s="78"/>
      <c r="R5012" s="82"/>
      <c r="S5012" s="82"/>
      <c r="T5012" s="82"/>
      <c r="U5012" s="82"/>
      <c r="V5012" s="82"/>
      <c r="W5012" s="82"/>
      <c r="X5012" s="82"/>
      <c r="Y5012" s="82"/>
      <c r="Z5012" s="82"/>
      <c r="AA5012" s="82"/>
      <c r="AB5012" s="82"/>
      <c r="AC5012" s="82"/>
      <c r="AD5012" s="85" t="str">
        <f>IF(A5012&lt;&gt;"",IF(D5012="DIRECCIÓN_DE_TRANSFERENCIAS","280 0031",VLOOKUP(C5012,NIVELES!$A$14:$B$105,2,0)),"")</f>
        <v/>
      </c>
      <c r="AE5012" s="86"/>
      <c r="AF5012" s="86"/>
      <c r="AG5012" s="79" t="str">
        <f>+IF(AF5012&lt;&gt;"",VLOOKUP(AF5012,NIVELES!$A$666:$B$673,2,0),"")</f>
        <v/>
      </c>
      <c r="AH5012" s="78"/>
      <c r="AI5012" s="79" t="str">
        <f>IF(AH5012&lt;&gt;"",VLOOKUP(CONCATENATE(AG5012,AH5012),NIVELES!$B$676:$C$745,2,0),"")</f>
        <v/>
      </c>
      <c r="AJ5012" s="78"/>
      <c r="AK5012" s="79" t="str">
        <f>+IF(AJ5012&lt;&gt;"",VLOOKUP(AJ5012,NIVELES!$A$816:$B$892,2,0),"")</f>
        <v/>
      </c>
      <c r="AL5012" s="78"/>
      <c r="AM5012" s="78"/>
      <c r="AN5012" s="79" t="str">
        <f>IF(AM5012&lt;&gt;"",+VLOOKUP(AM5012,NIVELES!$A$1652:$B$2466,2,0),"")</f>
        <v/>
      </c>
      <c r="AO5012" s="87"/>
      <c r="AP5012" s="88"/>
      <c r="AQ5012" s="88"/>
      <c r="AR5012" s="88"/>
      <c r="AS5012" s="88"/>
      <c r="AT5012" s="88"/>
      <c r="AU5012" s="88"/>
      <c r="AV5012" s="88"/>
      <c r="AW5012" s="88"/>
      <c r="AX5012" s="88"/>
      <c r="AY5012" s="88"/>
      <c r="AZ5012" s="88"/>
      <c r="BA5012" s="88"/>
      <c r="BB5012" s="89">
        <f t="shared" si="311"/>
        <v>0</v>
      </c>
      <c r="BC5012" s="90" t="str">
        <f t="shared" si="310"/>
        <v xml:space="preserve"> </v>
      </c>
      <c r="BD5012" s="91" t="str">
        <f t="shared" si="312"/>
        <v xml:space="preserve"> </v>
      </c>
      <c r="BE5012" s="92">
        <f t="shared" si="313"/>
        <v>0</v>
      </c>
    </row>
    <row r="5013" spans="1:57" s="74" customFormat="1" ht="50.1" customHeight="1" x14ac:dyDescent="0.2">
      <c r="A5013" s="78"/>
      <c r="B5013" s="78"/>
      <c r="C5013" s="78"/>
      <c r="D5013" s="78"/>
      <c r="E5013" s="79" t="str">
        <f>+IF(C5013&lt;&gt;"",VLOOKUP(MID(C5013,18,5),NIVELES!$A$133:$B$213,2,0),"")</f>
        <v/>
      </c>
      <c r="F5013" s="80"/>
      <c r="G5013" s="81" t="str">
        <f>+IF(F5013&lt;&gt;"",VLOOKUP(F5013,NIVELES!$A$246:$C$464,3,0),"")</f>
        <v/>
      </c>
      <c r="H5013" s="82"/>
      <c r="I5013" s="78"/>
      <c r="J5013" s="78"/>
      <c r="K5013" s="78"/>
      <c r="L5013" s="78"/>
      <c r="M5013" s="78"/>
      <c r="N5013" s="78"/>
      <c r="O5013" s="78"/>
      <c r="P5013" s="82"/>
      <c r="Q5013" s="78"/>
      <c r="R5013" s="82"/>
      <c r="S5013" s="82"/>
      <c r="T5013" s="82"/>
      <c r="U5013" s="82"/>
      <c r="V5013" s="82"/>
      <c r="W5013" s="82"/>
      <c r="X5013" s="82"/>
      <c r="Y5013" s="82"/>
      <c r="Z5013" s="82"/>
      <c r="AA5013" s="82"/>
      <c r="AB5013" s="82"/>
      <c r="AC5013" s="82"/>
      <c r="AD5013" s="85" t="str">
        <f>IF(A5013&lt;&gt;"",IF(D5013="DIRECCIÓN_DE_TRANSFERENCIAS","280 0031",VLOOKUP(C5013,NIVELES!$A$14:$B$105,2,0)),"")</f>
        <v/>
      </c>
      <c r="AE5013" s="86"/>
      <c r="AF5013" s="86"/>
      <c r="AG5013" s="79" t="str">
        <f>+IF(AF5013&lt;&gt;"",VLOOKUP(AF5013,NIVELES!$A$666:$B$673,2,0),"")</f>
        <v/>
      </c>
      <c r="AH5013" s="78"/>
      <c r="AI5013" s="79" t="str">
        <f>IF(AH5013&lt;&gt;"",VLOOKUP(CONCATENATE(AG5013,AH5013),NIVELES!$B$676:$C$745,2,0),"")</f>
        <v/>
      </c>
      <c r="AJ5013" s="78"/>
      <c r="AK5013" s="79" t="str">
        <f>+IF(AJ5013&lt;&gt;"",VLOOKUP(AJ5013,NIVELES!$A$816:$B$892,2,0),"")</f>
        <v/>
      </c>
      <c r="AL5013" s="78"/>
      <c r="AM5013" s="78"/>
      <c r="AN5013" s="79" t="str">
        <f>IF(AM5013&lt;&gt;"",+VLOOKUP(AM5013,NIVELES!$A$1652:$B$2466,2,0),"")</f>
        <v/>
      </c>
      <c r="AO5013" s="87"/>
      <c r="AP5013" s="88"/>
      <c r="AQ5013" s="88"/>
      <c r="AR5013" s="88"/>
      <c r="AS5013" s="88"/>
      <c r="AT5013" s="88"/>
      <c r="AU5013" s="88"/>
      <c r="AV5013" s="88"/>
      <c r="AW5013" s="88"/>
      <c r="AX5013" s="88"/>
      <c r="AY5013" s="88"/>
      <c r="AZ5013" s="88"/>
      <c r="BA5013" s="88"/>
      <c r="BB5013" s="89">
        <f t="shared" si="311"/>
        <v>0</v>
      </c>
      <c r="BC5013" s="90" t="str">
        <f t="shared" si="310"/>
        <v xml:space="preserve"> </v>
      </c>
      <c r="BD5013" s="91" t="str">
        <f t="shared" si="312"/>
        <v xml:space="preserve"> </v>
      </c>
      <c r="BE5013" s="92">
        <f t="shared" si="313"/>
        <v>0</v>
      </c>
    </row>
    <row r="5014" spans="1:57" s="74" customFormat="1" ht="50.1" customHeight="1" x14ac:dyDescent="0.2">
      <c r="A5014" s="78"/>
      <c r="B5014" s="78"/>
      <c r="C5014" s="78"/>
      <c r="D5014" s="78"/>
      <c r="E5014" s="79" t="str">
        <f>+IF(C5014&lt;&gt;"",VLOOKUP(MID(C5014,18,5),NIVELES!$A$133:$B$213,2,0),"")</f>
        <v/>
      </c>
      <c r="F5014" s="80"/>
      <c r="G5014" s="81" t="str">
        <f>+IF(F5014&lt;&gt;"",VLOOKUP(F5014,NIVELES!$A$246:$C$464,3,0),"")</f>
        <v/>
      </c>
      <c r="H5014" s="82"/>
      <c r="I5014" s="78"/>
      <c r="J5014" s="78"/>
      <c r="K5014" s="78"/>
      <c r="L5014" s="78"/>
      <c r="M5014" s="78"/>
      <c r="N5014" s="78"/>
      <c r="O5014" s="78"/>
      <c r="P5014" s="82"/>
      <c r="Q5014" s="78"/>
      <c r="R5014" s="82"/>
      <c r="S5014" s="82"/>
      <c r="T5014" s="82"/>
      <c r="U5014" s="82"/>
      <c r="V5014" s="82"/>
      <c r="W5014" s="82"/>
      <c r="X5014" s="82"/>
      <c r="Y5014" s="82"/>
      <c r="Z5014" s="82"/>
      <c r="AA5014" s="82"/>
      <c r="AB5014" s="82"/>
      <c r="AC5014" s="82"/>
      <c r="AD5014" s="85" t="str">
        <f>IF(A5014&lt;&gt;"",IF(D5014="DIRECCIÓN_DE_TRANSFERENCIAS","280 0031",VLOOKUP(C5014,NIVELES!$A$14:$B$105,2,0)),"")</f>
        <v/>
      </c>
      <c r="AE5014" s="86"/>
      <c r="AF5014" s="86"/>
      <c r="AG5014" s="79" t="str">
        <f>+IF(AF5014&lt;&gt;"",VLOOKUP(AF5014,NIVELES!$A$666:$B$673,2,0),"")</f>
        <v/>
      </c>
      <c r="AH5014" s="78"/>
      <c r="AI5014" s="79" t="str">
        <f>IF(AH5014&lt;&gt;"",VLOOKUP(CONCATENATE(AG5014,AH5014),NIVELES!$B$676:$C$745,2,0),"")</f>
        <v/>
      </c>
      <c r="AJ5014" s="78"/>
      <c r="AK5014" s="79" t="str">
        <f>+IF(AJ5014&lt;&gt;"",VLOOKUP(AJ5014,NIVELES!$A$816:$B$892,2,0),"")</f>
        <v/>
      </c>
      <c r="AL5014" s="78"/>
      <c r="AM5014" s="78"/>
      <c r="AN5014" s="79" t="str">
        <f>IF(AM5014&lt;&gt;"",+VLOOKUP(AM5014,NIVELES!$A$1652:$B$2466,2,0),"")</f>
        <v/>
      </c>
      <c r="AO5014" s="87"/>
      <c r="AP5014" s="88"/>
      <c r="AQ5014" s="88"/>
      <c r="AR5014" s="88"/>
      <c r="AS5014" s="88"/>
      <c r="AT5014" s="88"/>
      <c r="AU5014" s="88"/>
      <c r="AV5014" s="88"/>
      <c r="AW5014" s="88"/>
      <c r="AX5014" s="88"/>
      <c r="AY5014" s="88"/>
      <c r="AZ5014" s="88"/>
      <c r="BA5014" s="88"/>
      <c r="BB5014" s="89">
        <f t="shared" si="311"/>
        <v>0</v>
      </c>
      <c r="BC5014" s="90" t="str">
        <f t="shared" si="310"/>
        <v xml:space="preserve"> </v>
      </c>
      <c r="BD5014" s="91" t="str">
        <f t="shared" si="312"/>
        <v xml:space="preserve"> </v>
      </c>
      <c r="BE5014" s="92">
        <f t="shared" si="313"/>
        <v>0</v>
      </c>
    </row>
    <row r="5015" spans="1:57" s="74" customFormat="1" ht="50.1" customHeight="1" x14ac:dyDescent="0.2">
      <c r="A5015" s="78"/>
      <c r="B5015" s="78"/>
      <c r="C5015" s="78"/>
      <c r="D5015" s="78"/>
      <c r="E5015" s="79" t="str">
        <f>+IF(C5015&lt;&gt;"",VLOOKUP(MID(C5015,18,5),NIVELES!$A$133:$B$213,2,0),"")</f>
        <v/>
      </c>
      <c r="F5015" s="80"/>
      <c r="G5015" s="81" t="str">
        <f>+IF(F5015&lt;&gt;"",VLOOKUP(F5015,NIVELES!$A$246:$C$464,3,0),"")</f>
        <v/>
      </c>
      <c r="H5015" s="82"/>
      <c r="I5015" s="78"/>
      <c r="J5015" s="78"/>
      <c r="K5015" s="78"/>
      <c r="L5015" s="78"/>
      <c r="M5015" s="78"/>
      <c r="N5015" s="78"/>
      <c r="O5015" s="78"/>
      <c r="P5015" s="82"/>
      <c r="Q5015" s="78"/>
      <c r="R5015" s="82"/>
      <c r="S5015" s="82"/>
      <c r="T5015" s="82"/>
      <c r="U5015" s="82"/>
      <c r="V5015" s="82"/>
      <c r="W5015" s="82"/>
      <c r="X5015" s="82"/>
      <c r="Y5015" s="82"/>
      <c r="Z5015" s="82"/>
      <c r="AA5015" s="82"/>
      <c r="AB5015" s="82"/>
      <c r="AC5015" s="82"/>
      <c r="AD5015" s="85" t="str">
        <f>IF(A5015&lt;&gt;"",IF(D5015="DIRECCIÓN_DE_TRANSFERENCIAS","280 0031",VLOOKUP(C5015,NIVELES!$A$14:$B$105,2,0)),"")</f>
        <v/>
      </c>
      <c r="AE5015" s="86"/>
      <c r="AF5015" s="86"/>
      <c r="AG5015" s="79" t="str">
        <f>+IF(AF5015&lt;&gt;"",VLOOKUP(AF5015,NIVELES!$A$666:$B$673,2,0),"")</f>
        <v/>
      </c>
      <c r="AH5015" s="78"/>
      <c r="AI5015" s="79" t="str">
        <f>IF(AH5015&lt;&gt;"",VLOOKUP(CONCATENATE(AG5015,AH5015),NIVELES!$B$676:$C$745,2,0),"")</f>
        <v/>
      </c>
      <c r="AJ5015" s="78"/>
      <c r="AK5015" s="79" t="str">
        <f>+IF(AJ5015&lt;&gt;"",VLOOKUP(AJ5015,NIVELES!$A$816:$B$892,2,0),"")</f>
        <v/>
      </c>
      <c r="AL5015" s="78"/>
      <c r="AM5015" s="78"/>
      <c r="AN5015" s="79" t="str">
        <f>IF(AM5015&lt;&gt;"",+VLOOKUP(AM5015,NIVELES!$A$1652:$B$2466,2,0),"")</f>
        <v/>
      </c>
      <c r="AO5015" s="87"/>
      <c r="AP5015" s="88"/>
      <c r="AQ5015" s="88"/>
      <c r="AR5015" s="88"/>
      <c r="AS5015" s="88"/>
      <c r="AT5015" s="88"/>
      <c r="AU5015" s="88"/>
      <c r="AV5015" s="88"/>
      <c r="AW5015" s="88"/>
      <c r="AX5015" s="88"/>
      <c r="AY5015" s="88"/>
      <c r="AZ5015" s="88"/>
      <c r="BA5015" s="88"/>
      <c r="BB5015" s="89">
        <f t="shared" si="311"/>
        <v>0</v>
      </c>
      <c r="BC5015" s="90" t="str">
        <f t="shared" si="310"/>
        <v xml:space="preserve"> </v>
      </c>
      <c r="BD5015" s="91" t="str">
        <f t="shared" si="312"/>
        <v xml:space="preserve"> </v>
      </c>
      <c r="BE5015" s="92">
        <f t="shared" si="313"/>
        <v>0</v>
      </c>
    </row>
    <row r="5016" spans="1:57" s="74" customFormat="1" ht="50.1" customHeight="1" x14ac:dyDescent="0.2">
      <c r="A5016" s="78"/>
      <c r="B5016" s="78"/>
      <c r="C5016" s="78"/>
      <c r="D5016" s="78"/>
      <c r="E5016" s="79" t="str">
        <f>+IF(C5016&lt;&gt;"",VLOOKUP(MID(C5016,18,5),NIVELES!$A$133:$B$213,2,0),"")</f>
        <v/>
      </c>
      <c r="F5016" s="80"/>
      <c r="G5016" s="81" t="str">
        <f>+IF(F5016&lt;&gt;"",VLOOKUP(F5016,NIVELES!$A$246:$C$464,3,0),"")</f>
        <v/>
      </c>
      <c r="H5016" s="82"/>
      <c r="I5016" s="78"/>
      <c r="J5016" s="78"/>
      <c r="K5016" s="78"/>
      <c r="L5016" s="78"/>
      <c r="M5016" s="78"/>
      <c r="N5016" s="78"/>
      <c r="O5016" s="78"/>
      <c r="P5016" s="82"/>
      <c r="Q5016" s="78"/>
      <c r="R5016" s="82"/>
      <c r="S5016" s="82"/>
      <c r="T5016" s="82"/>
      <c r="U5016" s="82"/>
      <c r="V5016" s="82"/>
      <c r="W5016" s="82"/>
      <c r="X5016" s="82"/>
      <c r="Y5016" s="82"/>
      <c r="Z5016" s="82"/>
      <c r="AA5016" s="82"/>
      <c r="AB5016" s="82"/>
      <c r="AC5016" s="82"/>
      <c r="AD5016" s="85" t="str">
        <f>IF(A5016&lt;&gt;"",IF(D5016="DIRECCIÓN_DE_TRANSFERENCIAS","280 0031",VLOOKUP(C5016,NIVELES!$A$14:$B$105,2,0)),"")</f>
        <v/>
      </c>
      <c r="AE5016" s="86"/>
      <c r="AF5016" s="86"/>
      <c r="AG5016" s="79" t="str">
        <f>+IF(AF5016&lt;&gt;"",VLOOKUP(AF5016,NIVELES!$A$666:$B$673,2,0),"")</f>
        <v/>
      </c>
      <c r="AH5016" s="78"/>
      <c r="AI5016" s="79" t="str">
        <f>IF(AH5016&lt;&gt;"",VLOOKUP(CONCATENATE(AG5016,AH5016),NIVELES!$B$676:$C$745,2,0),"")</f>
        <v/>
      </c>
      <c r="AJ5016" s="78"/>
      <c r="AK5016" s="79" t="str">
        <f>+IF(AJ5016&lt;&gt;"",VLOOKUP(AJ5016,NIVELES!$A$816:$B$892,2,0),"")</f>
        <v/>
      </c>
      <c r="AL5016" s="78"/>
      <c r="AM5016" s="78"/>
      <c r="AN5016" s="79" t="str">
        <f>IF(AM5016&lt;&gt;"",+VLOOKUP(AM5016,NIVELES!$A$1652:$B$2466,2,0),"")</f>
        <v/>
      </c>
      <c r="AO5016" s="87"/>
      <c r="AP5016" s="88"/>
      <c r="AQ5016" s="88"/>
      <c r="AR5016" s="88"/>
      <c r="AS5016" s="88"/>
      <c r="AT5016" s="88"/>
      <c r="AU5016" s="88"/>
      <c r="AV5016" s="88"/>
      <c r="AW5016" s="88"/>
      <c r="AX5016" s="88"/>
      <c r="AY5016" s="88"/>
      <c r="AZ5016" s="88"/>
      <c r="BA5016" s="88"/>
      <c r="BB5016" s="89">
        <f t="shared" si="311"/>
        <v>0</v>
      </c>
      <c r="BC5016" s="90" t="str">
        <f t="shared" si="310"/>
        <v xml:space="preserve"> </v>
      </c>
      <c r="BD5016" s="91" t="str">
        <f t="shared" si="312"/>
        <v xml:space="preserve"> </v>
      </c>
      <c r="BE5016" s="92">
        <f t="shared" si="313"/>
        <v>0</v>
      </c>
    </row>
    <row r="5017" spans="1:57" s="74" customFormat="1" ht="50.1" customHeight="1" x14ac:dyDescent="0.2">
      <c r="A5017" s="78"/>
      <c r="B5017" s="78"/>
      <c r="C5017" s="78"/>
      <c r="D5017" s="78"/>
      <c r="E5017" s="79" t="str">
        <f>+IF(C5017&lt;&gt;"",VLOOKUP(MID(C5017,18,5),NIVELES!$A$133:$B$213,2,0),"")</f>
        <v/>
      </c>
      <c r="F5017" s="80"/>
      <c r="G5017" s="81" t="str">
        <f>+IF(F5017&lt;&gt;"",VLOOKUP(F5017,NIVELES!$A$246:$C$464,3,0),"")</f>
        <v/>
      </c>
      <c r="H5017" s="82"/>
      <c r="I5017" s="78"/>
      <c r="J5017" s="78"/>
      <c r="K5017" s="78"/>
      <c r="L5017" s="78"/>
      <c r="M5017" s="78"/>
      <c r="N5017" s="78"/>
      <c r="O5017" s="78"/>
      <c r="P5017" s="82"/>
      <c r="Q5017" s="78"/>
      <c r="R5017" s="82"/>
      <c r="S5017" s="82"/>
      <c r="T5017" s="82"/>
      <c r="U5017" s="82"/>
      <c r="V5017" s="82"/>
      <c r="W5017" s="82"/>
      <c r="X5017" s="82"/>
      <c r="Y5017" s="82"/>
      <c r="Z5017" s="82"/>
      <c r="AA5017" s="82"/>
      <c r="AB5017" s="82"/>
      <c r="AC5017" s="82"/>
      <c r="AD5017" s="85" t="str">
        <f>IF(A5017&lt;&gt;"",IF(D5017="DIRECCIÓN_DE_TRANSFERENCIAS","280 0031",VLOOKUP(C5017,NIVELES!$A$14:$B$105,2,0)),"")</f>
        <v/>
      </c>
      <c r="AE5017" s="86"/>
      <c r="AF5017" s="86"/>
      <c r="AG5017" s="79" t="str">
        <f>+IF(AF5017&lt;&gt;"",VLOOKUP(AF5017,NIVELES!$A$666:$B$673,2,0),"")</f>
        <v/>
      </c>
      <c r="AH5017" s="78"/>
      <c r="AI5017" s="79" t="str">
        <f>IF(AH5017&lt;&gt;"",VLOOKUP(CONCATENATE(AG5017,AH5017),NIVELES!$B$676:$C$745,2,0),"")</f>
        <v/>
      </c>
      <c r="AJ5017" s="78"/>
      <c r="AK5017" s="79" t="str">
        <f>+IF(AJ5017&lt;&gt;"",VLOOKUP(AJ5017,NIVELES!$A$816:$B$892,2,0),"")</f>
        <v/>
      </c>
      <c r="AL5017" s="78"/>
      <c r="AM5017" s="78"/>
      <c r="AN5017" s="79" t="str">
        <f>IF(AM5017&lt;&gt;"",+VLOOKUP(AM5017,NIVELES!$A$1652:$B$2466,2,0),"")</f>
        <v/>
      </c>
      <c r="AO5017" s="87"/>
      <c r="AP5017" s="88"/>
      <c r="AQ5017" s="88"/>
      <c r="AR5017" s="88"/>
      <c r="AS5017" s="88"/>
      <c r="AT5017" s="88"/>
      <c r="AU5017" s="88"/>
      <c r="AV5017" s="88"/>
      <c r="AW5017" s="88"/>
      <c r="AX5017" s="88"/>
      <c r="AY5017" s="88"/>
      <c r="AZ5017" s="88"/>
      <c r="BA5017" s="88"/>
      <c r="BB5017" s="89">
        <f t="shared" si="311"/>
        <v>0</v>
      </c>
      <c r="BC5017" s="90" t="str">
        <f t="shared" si="310"/>
        <v xml:space="preserve"> </v>
      </c>
      <c r="BD5017" s="91" t="str">
        <f t="shared" si="312"/>
        <v xml:space="preserve"> </v>
      </c>
      <c r="BE5017" s="92">
        <f t="shared" si="313"/>
        <v>0</v>
      </c>
    </row>
    <row r="5018" spans="1:57" s="74" customFormat="1" ht="50.1" customHeight="1" x14ac:dyDescent="0.2">
      <c r="A5018" s="78"/>
      <c r="B5018" s="78"/>
      <c r="C5018" s="78"/>
      <c r="D5018" s="78"/>
      <c r="E5018" s="79" t="str">
        <f>+IF(C5018&lt;&gt;"",VLOOKUP(MID(C5018,18,5),NIVELES!$A$133:$B$213,2,0),"")</f>
        <v/>
      </c>
      <c r="F5018" s="80"/>
      <c r="G5018" s="81" t="str">
        <f>+IF(F5018&lt;&gt;"",VLOOKUP(F5018,NIVELES!$A$246:$C$464,3,0),"")</f>
        <v/>
      </c>
      <c r="H5018" s="82"/>
      <c r="I5018" s="78"/>
      <c r="J5018" s="78"/>
      <c r="K5018" s="78"/>
      <c r="L5018" s="78"/>
      <c r="M5018" s="78"/>
      <c r="N5018" s="78"/>
      <c r="O5018" s="78"/>
      <c r="P5018" s="82"/>
      <c r="Q5018" s="78"/>
      <c r="R5018" s="82"/>
      <c r="S5018" s="82"/>
      <c r="T5018" s="82"/>
      <c r="U5018" s="82"/>
      <c r="V5018" s="82"/>
      <c r="W5018" s="82"/>
      <c r="X5018" s="82"/>
      <c r="Y5018" s="82"/>
      <c r="Z5018" s="82"/>
      <c r="AA5018" s="82"/>
      <c r="AB5018" s="82"/>
      <c r="AC5018" s="82"/>
      <c r="AD5018" s="85" t="str">
        <f>IF(A5018&lt;&gt;"",IF(D5018="DIRECCIÓN_DE_TRANSFERENCIAS","280 0031",VLOOKUP(C5018,NIVELES!$A$14:$B$105,2,0)),"")</f>
        <v/>
      </c>
      <c r="AE5018" s="86"/>
      <c r="AF5018" s="86"/>
      <c r="AG5018" s="79" t="str">
        <f>+IF(AF5018&lt;&gt;"",VLOOKUP(AF5018,NIVELES!$A$666:$B$673,2,0),"")</f>
        <v/>
      </c>
      <c r="AH5018" s="78"/>
      <c r="AI5018" s="79" t="str">
        <f>IF(AH5018&lt;&gt;"",VLOOKUP(CONCATENATE(AG5018,AH5018),NIVELES!$B$676:$C$745,2,0),"")</f>
        <v/>
      </c>
      <c r="AJ5018" s="78"/>
      <c r="AK5018" s="79" t="str">
        <f>+IF(AJ5018&lt;&gt;"",VLOOKUP(AJ5018,NIVELES!$A$816:$B$892,2,0),"")</f>
        <v/>
      </c>
      <c r="AL5018" s="78"/>
      <c r="AM5018" s="78"/>
      <c r="AN5018" s="79" t="str">
        <f>IF(AM5018&lt;&gt;"",+VLOOKUP(AM5018,NIVELES!$A$1652:$B$2466,2,0),"")</f>
        <v/>
      </c>
      <c r="AO5018" s="87"/>
      <c r="AP5018" s="88"/>
      <c r="AQ5018" s="88"/>
      <c r="AR5018" s="88"/>
      <c r="AS5018" s="88"/>
      <c r="AT5018" s="88"/>
      <c r="AU5018" s="88"/>
      <c r="AV5018" s="88"/>
      <c r="AW5018" s="88"/>
      <c r="AX5018" s="88"/>
      <c r="AY5018" s="88"/>
      <c r="AZ5018" s="88"/>
      <c r="BA5018" s="88"/>
      <c r="BB5018" s="89">
        <f t="shared" si="311"/>
        <v>0</v>
      </c>
      <c r="BC5018" s="90" t="str">
        <f t="shared" si="310"/>
        <v xml:space="preserve"> </v>
      </c>
      <c r="BD5018" s="91" t="str">
        <f t="shared" si="312"/>
        <v xml:space="preserve"> </v>
      </c>
      <c r="BE5018" s="92">
        <f t="shared" si="313"/>
        <v>0</v>
      </c>
    </row>
    <row r="5019" spans="1:57" s="74" customFormat="1" ht="50.1" customHeight="1" x14ac:dyDescent="0.2">
      <c r="A5019" s="78"/>
      <c r="B5019" s="78"/>
      <c r="C5019" s="78"/>
      <c r="D5019" s="78"/>
      <c r="E5019" s="79" t="str">
        <f>+IF(C5019&lt;&gt;"",VLOOKUP(MID(C5019,18,5),NIVELES!$A$133:$B$213,2,0),"")</f>
        <v/>
      </c>
      <c r="F5019" s="80"/>
      <c r="G5019" s="81" t="str">
        <f>+IF(F5019&lt;&gt;"",VLOOKUP(F5019,NIVELES!$A$246:$C$464,3,0),"")</f>
        <v/>
      </c>
      <c r="H5019" s="82"/>
      <c r="I5019" s="78"/>
      <c r="J5019" s="78"/>
      <c r="K5019" s="78"/>
      <c r="L5019" s="78"/>
      <c r="M5019" s="78"/>
      <c r="N5019" s="78"/>
      <c r="O5019" s="78"/>
      <c r="P5019" s="82"/>
      <c r="Q5019" s="78"/>
      <c r="R5019" s="82"/>
      <c r="S5019" s="82"/>
      <c r="T5019" s="82"/>
      <c r="U5019" s="82"/>
      <c r="V5019" s="82"/>
      <c r="W5019" s="82"/>
      <c r="X5019" s="82"/>
      <c r="Y5019" s="82"/>
      <c r="Z5019" s="82"/>
      <c r="AA5019" s="82"/>
      <c r="AB5019" s="82"/>
      <c r="AC5019" s="82"/>
      <c r="AD5019" s="85" t="str">
        <f>IF(A5019&lt;&gt;"",IF(D5019="DIRECCIÓN_DE_TRANSFERENCIAS","280 0031",VLOOKUP(C5019,NIVELES!$A$14:$B$105,2,0)),"")</f>
        <v/>
      </c>
      <c r="AE5019" s="86"/>
      <c r="AF5019" s="86"/>
      <c r="AG5019" s="79" t="str">
        <f>+IF(AF5019&lt;&gt;"",VLOOKUP(AF5019,NIVELES!$A$666:$B$673,2,0),"")</f>
        <v/>
      </c>
      <c r="AH5019" s="78"/>
      <c r="AI5019" s="79" t="str">
        <f>IF(AH5019&lt;&gt;"",VLOOKUP(CONCATENATE(AG5019,AH5019),NIVELES!$B$676:$C$745,2,0),"")</f>
        <v/>
      </c>
      <c r="AJ5019" s="78"/>
      <c r="AK5019" s="79" t="str">
        <f>+IF(AJ5019&lt;&gt;"",VLOOKUP(AJ5019,NIVELES!$A$816:$B$892,2,0),"")</f>
        <v/>
      </c>
      <c r="AL5019" s="78"/>
      <c r="AM5019" s="78"/>
      <c r="AN5019" s="79" t="str">
        <f>IF(AM5019&lt;&gt;"",+VLOOKUP(AM5019,NIVELES!$A$1652:$B$2466,2,0),"")</f>
        <v/>
      </c>
      <c r="AO5019" s="87"/>
      <c r="AP5019" s="88"/>
      <c r="AQ5019" s="88"/>
      <c r="AR5019" s="88"/>
      <c r="AS5019" s="88"/>
      <c r="AT5019" s="88"/>
      <c r="AU5019" s="88"/>
      <c r="AV5019" s="88"/>
      <c r="AW5019" s="88"/>
      <c r="AX5019" s="88"/>
      <c r="AY5019" s="88"/>
      <c r="AZ5019" s="88"/>
      <c r="BA5019" s="88"/>
      <c r="BB5019" s="89">
        <f t="shared" si="311"/>
        <v>0</v>
      </c>
      <c r="BC5019" s="90" t="str">
        <f t="shared" si="310"/>
        <v xml:space="preserve"> </v>
      </c>
      <c r="BD5019" s="91" t="str">
        <f t="shared" si="312"/>
        <v xml:space="preserve"> </v>
      </c>
      <c r="BE5019" s="92">
        <f t="shared" si="313"/>
        <v>0</v>
      </c>
    </row>
    <row r="5020" spans="1:57" s="74" customFormat="1" ht="50.1" customHeight="1" x14ac:dyDescent="0.2">
      <c r="A5020" s="78"/>
      <c r="B5020" s="78"/>
      <c r="C5020" s="78"/>
      <c r="D5020" s="78"/>
      <c r="E5020" s="79" t="str">
        <f>+IF(C5020&lt;&gt;"",VLOOKUP(MID(C5020,18,5),NIVELES!$A$133:$B$213,2,0),"")</f>
        <v/>
      </c>
      <c r="F5020" s="80"/>
      <c r="G5020" s="81" t="str">
        <f>+IF(F5020&lt;&gt;"",VLOOKUP(F5020,NIVELES!$A$246:$C$464,3,0),"")</f>
        <v/>
      </c>
      <c r="H5020" s="82"/>
      <c r="I5020" s="78"/>
      <c r="J5020" s="78"/>
      <c r="K5020" s="78"/>
      <c r="L5020" s="78"/>
      <c r="M5020" s="78"/>
      <c r="N5020" s="78"/>
      <c r="O5020" s="78"/>
      <c r="P5020" s="82"/>
      <c r="Q5020" s="78"/>
      <c r="R5020" s="82"/>
      <c r="S5020" s="82"/>
      <c r="T5020" s="82"/>
      <c r="U5020" s="82"/>
      <c r="V5020" s="82"/>
      <c r="W5020" s="82"/>
      <c r="X5020" s="82"/>
      <c r="Y5020" s="82"/>
      <c r="Z5020" s="82"/>
      <c r="AA5020" s="82"/>
      <c r="AB5020" s="82"/>
      <c r="AC5020" s="82"/>
      <c r="AD5020" s="85" t="str">
        <f>IF(A5020&lt;&gt;"",IF(D5020="DIRECCIÓN_DE_TRANSFERENCIAS","280 0031",VLOOKUP(C5020,NIVELES!$A$14:$B$105,2,0)),"")</f>
        <v/>
      </c>
      <c r="AE5020" s="86"/>
      <c r="AF5020" s="86"/>
      <c r="AG5020" s="79" t="str">
        <f>+IF(AF5020&lt;&gt;"",VLOOKUP(AF5020,NIVELES!$A$666:$B$673,2,0),"")</f>
        <v/>
      </c>
      <c r="AH5020" s="78"/>
      <c r="AI5020" s="79" t="str">
        <f>IF(AH5020&lt;&gt;"",VLOOKUP(CONCATENATE(AG5020,AH5020),NIVELES!$B$676:$C$745,2,0),"")</f>
        <v/>
      </c>
      <c r="AJ5020" s="78"/>
      <c r="AK5020" s="79" t="str">
        <f>+IF(AJ5020&lt;&gt;"",VLOOKUP(AJ5020,NIVELES!$A$816:$B$892,2,0),"")</f>
        <v/>
      </c>
      <c r="AL5020" s="78"/>
      <c r="AM5020" s="78"/>
      <c r="AN5020" s="79" t="str">
        <f>IF(AM5020&lt;&gt;"",+VLOOKUP(AM5020,NIVELES!$A$1652:$B$2466,2,0),"")</f>
        <v/>
      </c>
      <c r="AO5020" s="87"/>
      <c r="AP5020" s="88"/>
      <c r="AQ5020" s="88"/>
      <c r="AR5020" s="88"/>
      <c r="AS5020" s="88"/>
      <c r="AT5020" s="88"/>
      <c r="AU5020" s="88"/>
      <c r="AV5020" s="88"/>
      <c r="AW5020" s="88"/>
      <c r="AX5020" s="88"/>
      <c r="AY5020" s="88"/>
      <c r="AZ5020" s="88"/>
      <c r="BA5020" s="88"/>
      <c r="BB5020" s="89">
        <f t="shared" si="311"/>
        <v>0</v>
      </c>
      <c r="BC5020" s="90" t="str">
        <f t="shared" si="310"/>
        <v xml:space="preserve"> </v>
      </c>
      <c r="BD5020" s="91" t="str">
        <f t="shared" si="312"/>
        <v xml:space="preserve"> </v>
      </c>
      <c r="BE5020" s="92">
        <f t="shared" si="313"/>
        <v>0</v>
      </c>
    </row>
    <row r="5021" spans="1:57" s="74" customFormat="1" ht="50.1" customHeight="1" x14ac:dyDescent="0.2">
      <c r="A5021" s="78"/>
      <c r="B5021" s="78"/>
      <c r="C5021" s="78"/>
      <c r="D5021" s="78"/>
      <c r="E5021" s="79" t="str">
        <f>+IF(C5021&lt;&gt;"",VLOOKUP(MID(C5021,18,5),NIVELES!$A$133:$B$213,2,0),"")</f>
        <v/>
      </c>
      <c r="F5021" s="80"/>
      <c r="G5021" s="81" t="str">
        <f>+IF(F5021&lt;&gt;"",VLOOKUP(F5021,NIVELES!$A$246:$C$464,3,0),"")</f>
        <v/>
      </c>
      <c r="H5021" s="82"/>
      <c r="I5021" s="78"/>
      <c r="J5021" s="78"/>
      <c r="K5021" s="78"/>
      <c r="L5021" s="78"/>
      <c r="M5021" s="78"/>
      <c r="N5021" s="78"/>
      <c r="O5021" s="78"/>
      <c r="P5021" s="82"/>
      <c r="Q5021" s="78"/>
      <c r="R5021" s="82"/>
      <c r="S5021" s="82"/>
      <c r="T5021" s="82"/>
      <c r="U5021" s="82"/>
      <c r="V5021" s="82"/>
      <c r="W5021" s="82"/>
      <c r="X5021" s="82"/>
      <c r="Y5021" s="82"/>
      <c r="Z5021" s="82"/>
      <c r="AA5021" s="82"/>
      <c r="AB5021" s="82"/>
      <c r="AC5021" s="82"/>
      <c r="AD5021" s="85" t="str">
        <f>IF(A5021&lt;&gt;"",IF(D5021="DIRECCIÓN_DE_TRANSFERENCIAS","280 0031",VLOOKUP(C5021,NIVELES!$A$14:$B$105,2,0)),"")</f>
        <v/>
      </c>
      <c r="AE5021" s="86"/>
      <c r="AF5021" s="86"/>
      <c r="AG5021" s="79" t="str">
        <f>+IF(AF5021&lt;&gt;"",VLOOKUP(AF5021,NIVELES!$A$666:$B$673,2,0),"")</f>
        <v/>
      </c>
      <c r="AH5021" s="78"/>
      <c r="AI5021" s="79" t="str">
        <f>IF(AH5021&lt;&gt;"",VLOOKUP(CONCATENATE(AG5021,AH5021),NIVELES!$B$676:$C$745,2,0),"")</f>
        <v/>
      </c>
      <c r="AJ5021" s="78"/>
      <c r="AK5021" s="79" t="str">
        <f>+IF(AJ5021&lt;&gt;"",VLOOKUP(AJ5021,NIVELES!$A$816:$B$892,2,0),"")</f>
        <v/>
      </c>
      <c r="AL5021" s="78"/>
      <c r="AM5021" s="78"/>
      <c r="AN5021" s="79" t="str">
        <f>IF(AM5021&lt;&gt;"",+VLOOKUP(AM5021,NIVELES!$A$1652:$B$2466,2,0),"")</f>
        <v/>
      </c>
      <c r="AO5021" s="87"/>
      <c r="AP5021" s="88"/>
      <c r="AQ5021" s="88"/>
      <c r="AR5021" s="88"/>
      <c r="AS5021" s="88"/>
      <c r="AT5021" s="88"/>
      <c r="AU5021" s="88"/>
      <c r="AV5021" s="88"/>
      <c r="AW5021" s="88"/>
      <c r="AX5021" s="88"/>
      <c r="AY5021" s="88"/>
      <c r="AZ5021" s="88"/>
      <c r="BA5021" s="88"/>
      <c r="BB5021" s="89">
        <f t="shared" si="311"/>
        <v>0</v>
      </c>
      <c r="BC5021" s="90" t="str">
        <f t="shared" si="310"/>
        <v xml:space="preserve"> </v>
      </c>
      <c r="BD5021" s="91" t="str">
        <f t="shared" si="312"/>
        <v xml:space="preserve"> </v>
      </c>
      <c r="BE5021" s="92">
        <f t="shared" si="313"/>
        <v>0</v>
      </c>
    </row>
    <row r="5022" spans="1:57" s="74" customFormat="1" ht="50.1" customHeight="1" x14ac:dyDescent="0.2">
      <c r="A5022" s="78"/>
      <c r="B5022" s="78"/>
      <c r="C5022" s="78"/>
      <c r="D5022" s="78"/>
      <c r="E5022" s="79" t="str">
        <f>+IF(C5022&lt;&gt;"",VLOOKUP(MID(C5022,18,5),NIVELES!$A$133:$B$213,2,0),"")</f>
        <v/>
      </c>
      <c r="F5022" s="80"/>
      <c r="G5022" s="81" t="str">
        <f>+IF(F5022&lt;&gt;"",VLOOKUP(F5022,NIVELES!$A$246:$C$464,3,0),"")</f>
        <v/>
      </c>
      <c r="H5022" s="82"/>
      <c r="I5022" s="78"/>
      <c r="J5022" s="78"/>
      <c r="K5022" s="78"/>
      <c r="L5022" s="78"/>
      <c r="M5022" s="78"/>
      <c r="N5022" s="78"/>
      <c r="O5022" s="78"/>
      <c r="P5022" s="82"/>
      <c r="Q5022" s="78"/>
      <c r="R5022" s="82"/>
      <c r="S5022" s="82"/>
      <c r="T5022" s="82"/>
      <c r="U5022" s="82"/>
      <c r="V5022" s="82"/>
      <c r="W5022" s="82"/>
      <c r="X5022" s="82"/>
      <c r="Y5022" s="82"/>
      <c r="Z5022" s="82"/>
      <c r="AA5022" s="82"/>
      <c r="AB5022" s="82"/>
      <c r="AC5022" s="82"/>
      <c r="AD5022" s="85" t="str">
        <f>IF(A5022&lt;&gt;"",IF(D5022="DIRECCIÓN_DE_TRANSFERENCIAS","280 0031",VLOOKUP(C5022,NIVELES!$A$14:$B$105,2,0)),"")</f>
        <v/>
      </c>
      <c r="AE5022" s="86"/>
      <c r="AF5022" s="86"/>
      <c r="AG5022" s="79" t="str">
        <f>+IF(AF5022&lt;&gt;"",VLOOKUP(AF5022,NIVELES!$A$666:$B$673,2,0),"")</f>
        <v/>
      </c>
      <c r="AH5022" s="78"/>
      <c r="AI5022" s="79" t="str">
        <f>IF(AH5022&lt;&gt;"",VLOOKUP(CONCATENATE(AG5022,AH5022),NIVELES!$B$676:$C$745,2,0),"")</f>
        <v/>
      </c>
      <c r="AJ5022" s="78"/>
      <c r="AK5022" s="79" t="str">
        <f>+IF(AJ5022&lt;&gt;"",VLOOKUP(AJ5022,NIVELES!$A$816:$B$892,2,0),"")</f>
        <v/>
      </c>
      <c r="AL5022" s="78"/>
      <c r="AM5022" s="78"/>
      <c r="AN5022" s="79" t="str">
        <f>IF(AM5022&lt;&gt;"",+VLOOKUP(AM5022,NIVELES!$A$1652:$B$2466,2,0),"")</f>
        <v/>
      </c>
      <c r="AO5022" s="87"/>
      <c r="AP5022" s="88"/>
      <c r="AQ5022" s="88"/>
      <c r="AR5022" s="88"/>
      <c r="AS5022" s="88"/>
      <c r="AT5022" s="88"/>
      <c r="AU5022" s="88"/>
      <c r="AV5022" s="88"/>
      <c r="AW5022" s="88"/>
      <c r="AX5022" s="88"/>
      <c r="AY5022" s="88"/>
      <c r="AZ5022" s="88"/>
      <c r="BA5022" s="88"/>
      <c r="BB5022" s="89">
        <f t="shared" si="311"/>
        <v>0</v>
      </c>
      <c r="BC5022" s="90" t="str">
        <f t="shared" si="310"/>
        <v xml:space="preserve"> </v>
      </c>
      <c r="BD5022" s="91" t="str">
        <f t="shared" si="312"/>
        <v xml:space="preserve"> </v>
      </c>
      <c r="BE5022" s="92">
        <f t="shared" si="313"/>
        <v>0</v>
      </c>
    </row>
    <row r="5023" spans="1:57" s="74" customFormat="1" ht="50.1" customHeight="1" x14ac:dyDescent="0.2">
      <c r="A5023" s="78"/>
      <c r="B5023" s="78"/>
      <c r="C5023" s="78"/>
      <c r="D5023" s="78"/>
      <c r="E5023" s="79" t="str">
        <f>+IF(C5023&lt;&gt;"",VLOOKUP(MID(C5023,18,5),NIVELES!$A$133:$B$213,2,0),"")</f>
        <v/>
      </c>
      <c r="F5023" s="80"/>
      <c r="G5023" s="81" t="str">
        <f>+IF(F5023&lt;&gt;"",VLOOKUP(F5023,NIVELES!$A$246:$C$464,3,0),"")</f>
        <v/>
      </c>
      <c r="H5023" s="82"/>
      <c r="I5023" s="78"/>
      <c r="J5023" s="78"/>
      <c r="K5023" s="78"/>
      <c r="L5023" s="78"/>
      <c r="M5023" s="78"/>
      <c r="N5023" s="78"/>
      <c r="O5023" s="78"/>
      <c r="P5023" s="82"/>
      <c r="Q5023" s="78"/>
      <c r="R5023" s="82"/>
      <c r="S5023" s="82"/>
      <c r="T5023" s="82"/>
      <c r="U5023" s="82"/>
      <c r="V5023" s="82"/>
      <c r="W5023" s="82"/>
      <c r="X5023" s="82"/>
      <c r="Y5023" s="82"/>
      <c r="Z5023" s="82"/>
      <c r="AA5023" s="82"/>
      <c r="AB5023" s="82"/>
      <c r="AC5023" s="82"/>
      <c r="AD5023" s="85" t="str">
        <f>IF(A5023&lt;&gt;"",IF(D5023="DIRECCIÓN_DE_TRANSFERENCIAS","280 0031",VLOOKUP(C5023,NIVELES!$A$14:$B$105,2,0)),"")</f>
        <v/>
      </c>
      <c r="AE5023" s="86"/>
      <c r="AF5023" s="86"/>
      <c r="AG5023" s="79" t="str">
        <f>+IF(AF5023&lt;&gt;"",VLOOKUP(AF5023,NIVELES!$A$666:$B$673,2,0),"")</f>
        <v/>
      </c>
      <c r="AH5023" s="78"/>
      <c r="AI5023" s="79" t="str">
        <f>IF(AH5023&lt;&gt;"",VLOOKUP(CONCATENATE(AG5023,AH5023),NIVELES!$B$676:$C$745,2,0),"")</f>
        <v/>
      </c>
      <c r="AJ5023" s="78"/>
      <c r="AK5023" s="79" t="str">
        <f>+IF(AJ5023&lt;&gt;"",VLOOKUP(AJ5023,NIVELES!$A$816:$B$892,2,0),"")</f>
        <v/>
      </c>
      <c r="AL5023" s="78"/>
      <c r="AM5023" s="78"/>
      <c r="AN5023" s="79" t="str">
        <f>IF(AM5023&lt;&gt;"",+VLOOKUP(AM5023,NIVELES!$A$1652:$B$2466,2,0),"")</f>
        <v/>
      </c>
      <c r="AO5023" s="87"/>
      <c r="AP5023" s="88"/>
      <c r="AQ5023" s="88"/>
      <c r="AR5023" s="88"/>
      <c r="AS5023" s="88"/>
      <c r="AT5023" s="88"/>
      <c r="AU5023" s="88"/>
      <c r="AV5023" s="88"/>
      <c r="AW5023" s="88"/>
      <c r="AX5023" s="88"/>
      <c r="AY5023" s="88"/>
      <c r="AZ5023" s="88"/>
      <c r="BA5023" s="88"/>
      <c r="BB5023" s="89">
        <f t="shared" si="311"/>
        <v>0</v>
      </c>
      <c r="BC5023" s="90" t="str">
        <f t="shared" si="310"/>
        <v xml:space="preserve"> </v>
      </c>
      <c r="BD5023" s="91" t="str">
        <f t="shared" si="312"/>
        <v xml:space="preserve"> </v>
      </c>
      <c r="BE5023" s="92">
        <f t="shared" si="313"/>
        <v>0</v>
      </c>
    </row>
    <row r="5024" spans="1:57" s="74" customFormat="1" ht="50.1" customHeight="1" x14ac:dyDescent="0.2">
      <c r="A5024" s="78"/>
      <c r="B5024" s="78"/>
      <c r="C5024" s="78"/>
      <c r="D5024" s="78"/>
      <c r="E5024" s="79" t="str">
        <f>+IF(C5024&lt;&gt;"",VLOOKUP(MID(C5024,18,5),NIVELES!$A$133:$B$213,2,0),"")</f>
        <v/>
      </c>
      <c r="F5024" s="80"/>
      <c r="G5024" s="81" t="str">
        <f>+IF(F5024&lt;&gt;"",VLOOKUP(F5024,NIVELES!$A$246:$C$464,3,0),"")</f>
        <v/>
      </c>
      <c r="H5024" s="82"/>
      <c r="I5024" s="78"/>
      <c r="J5024" s="78"/>
      <c r="K5024" s="78"/>
      <c r="L5024" s="78"/>
      <c r="M5024" s="78"/>
      <c r="N5024" s="78"/>
      <c r="O5024" s="78"/>
      <c r="P5024" s="82"/>
      <c r="Q5024" s="78"/>
      <c r="R5024" s="82"/>
      <c r="S5024" s="82"/>
      <c r="T5024" s="82"/>
      <c r="U5024" s="82"/>
      <c r="V5024" s="82"/>
      <c r="W5024" s="82"/>
      <c r="X5024" s="82"/>
      <c r="Y5024" s="82"/>
      <c r="Z5024" s="82"/>
      <c r="AA5024" s="82"/>
      <c r="AB5024" s="82"/>
      <c r="AC5024" s="82"/>
      <c r="AD5024" s="85" t="str">
        <f>IF(A5024&lt;&gt;"",IF(D5024="DIRECCIÓN_DE_TRANSFERENCIAS","280 0031",VLOOKUP(C5024,NIVELES!$A$14:$B$105,2,0)),"")</f>
        <v/>
      </c>
      <c r="AE5024" s="86"/>
      <c r="AF5024" s="86"/>
      <c r="AG5024" s="79" t="str">
        <f>+IF(AF5024&lt;&gt;"",VLOOKUP(AF5024,NIVELES!$A$666:$B$673,2,0),"")</f>
        <v/>
      </c>
      <c r="AH5024" s="78"/>
      <c r="AI5024" s="79" t="str">
        <f>IF(AH5024&lt;&gt;"",VLOOKUP(CONCATENATE(AG5024,AH5024),NIVELES!$B$676:$C$745,2,0),"")</f>
        <v/>
      </c>
      <c r="AJ5024" s="78"/>
      <c r="AK5024" s="79" t="str">
        <f>+IF(AJ5024&lt;&gt;"",VLOOKUP(AJ5024,NIVELES!$A$816:$B$892,2,0),"")</f>
        <v/>
      </c>
      <c r="AL5024" s="78"/>
      <c r="AM5024" s="78"/>
      <c r="AN5024" s="79" t="str">
        <f>IF(AM5024&lt;&gt;"",+VLOOKUP(AM5024,NIVELES!$A$1652:$B$2466,2,0),"")</f>
        <v/>
      </c>
      <c r="AO5024" s="87"/>
      <c r="AP5024" s="88"/>
      <c r="AQ5024" s="88"/>
      <c r="AR5024" s="88"/>
      <c r="AS5024" s="88"/>
      <c r="AT5024" s="88"/>
      <c r="AU5024" s="88"/>
      <c r="AV5024" s="88"/>
      <c r="AW5024" s="88"/>
      <c r="AX5024" s="88"/>
      <c r="AY5024" s="88"/>
      <c r="AZ5024" s="88"/>
      <c r="BA5024" s="88"/>
      <c r="BB5024" s="89">
        <f t="shared" si="311"/>
        <v>0</v>
      </c>
      <c r="BC5024" s="90" t="str">
        <f t="shared" si="310"/>
        <v xml:space="preserve"> </v>
      </c>
      <c r="BD5024" s="91" t="str">
        <f t="shared" si="312"/>
        <v xml:space="preserve"> </v>
      </c>
      <c r="BE5024" s="92">
        <f t="shared" si="313"/>
        <v>0</v>
      </c>
    </row>
    <row r="5025" spans="1:57" s="74" customFormat="1" ht="50.1" customHeight="1" x14ac:dyDescent="0.2">
      <c r="A5025" s="78"/>
      <c r="B5025" s="78"/>
      <c r="C5025" s="78"/>
      <c r="D5025" s="78"/>
      <c r="E5025" s="79" t="str">
        <f>+IF(C5025&lt;&gt;"",VLOOKUP(MID(C5025,18,5),NIVELES!$A$133:$B$213,2,0),"")</f>
        <v/>
      </c>
      <c r="F5025" s="80"/>
      <c r="G5025" s="81" t="str">
        <f>+IF(F5025&lt;&gt;"",VLOOKUP(F5025,NIVELES!$A$246:$C$464,3,0),"")</f>
        <v/>
      </c>
      <c r="H5025" s="82"/>
      <c r="I5025" s="78"/>
      <c r="J5025" s="78"/>
      <c r="K5025" s="78"/>
      <c r="L5025" s="78"/>
      <c r="M5025" s="78"/>
      <c r="N5025" s="78"/>
      <c r="O5025" s="78"/>
      <c r="P5025" s="82"/>
      <c r="Q5025" s="78"/>
      <c r="R5025" s="82"/>
      <c r="S5025" s="82"/>
      <c r="T5025" s="82"/>
      <c r="U5025" s="82"/>
      <c r="V5025" s="82"/>
      <c r="W5025" s="82"/>
      <c r="X5025" s="82"/>
      <c r="Y5025" s="82"/>
      <c r="Z5025" s="82"/>
      <c r="AA5025" s="82"/>
      <c r="AB5025" s="82"/>
      <c r="AC5025" s="82"/>
      <c r="AD5025" s="85" t="str">
        <f>IF(A5025&lt;&gt;"",IF(D5025="DIRECCIÓN_DE_TRANSFERENCIAS","280 0031",VLOOKUP(C5025,NIVELES!$A$14:$B$105,2,0)),"")</f>
        <v/>
      </c>
      <c r="AE5025" s="86"/>
      <c r="AF5025" s="86"/>
      <c r="AG5025" s="79" t="str">
        <f>+IF(AF5025&lt;&gt;"",VLOOKUP(AF5025,NIVELES!$A$666:$B$673,2,0),"")</f>
        <v/>
      </c>
      <c r="AH5025" s="78"/>
      <c r="AI5025" s="79" t="str">
        <f>IF(AH5025&lt;&gt;"",VLOOKUP(CONCATENATE(AG5025,AH5025),NIVELES!$B$676:$C$745,2,0),"")</f>
        <v/>
      </c>
      <c r="AJ5025" s="78"/>
      <c r="AK5025" s="79" t="str">
        <f>+IF(AJ5025&lt;&gt;"",VLOOKUP(AJ5025,NIVELES!$A$816:$B$892,2,0),"")</f>
        <v/>
      </c>
      <c r="AL5025" s="78"/>
      <c r="AM5025" s="78"/>
      <c r="AN5025" s="79" t="str">
        <f>IF(AM5025&lt;&gt;"",+VLOOKUP(AM5025,NIVELES!$A$1652:$B$2466,2,0),"")</f>
        <v/>
      </c>
      <c r="AO5025" s="87"/>
      <c r="AP5025" s="88"/>
      <c r="AQ5025" s="88"/>
      <c r="AR5025" s="88"/>
      <c r="AS5025" s="88"/>
      <c r="AT5025" s="88"/>
      <c r="AU5025" s="88"/>
      <c r="AV5025" s="88"/>
      <c r="AW5025" s="88"/>
      <c r="AX5025" s="88"/>
      <c r="AY5025" s="88"/>
      <c r="AZ5025" s="88"/>
      <c r="BA5025" s="88"/>
      <c r="BB5025" s="89">
        <f t="shared" si="311"/>
        <v>0</v>
      </c>
      <c r="BC5025" s="90" t="str">
        <f t="shared" si="310"/>
        <v xml:space="preserve"> </v>
      </c>
      <c r="BD5025" s="91" t="str">
        <f t="shared" si="312"/>
        <v xml:space="preserve"> </v>
      </c>
      <c r="BE5025" s="92">
        <f t="shared" si="313"/>
        <v>0</v>
      </c>
    </row>
    <row r="5026" spans="1:57" s="74" customFormat="1" ht="50.1" customHeight="1" x14ac:dyDescent="0.2">
      <c r="A5026" s="78"/>
      <c r="B5026" s="78"/>
      <c r="C5026" s="78"/>
      <c r="D5026" s="78"/>
      <c r="E5026" s="79" t="str">
        <f>+IF(C5026&lt;&gt;"",VLOOKUP(MID(C5026,18,5),NIVELES!$A$133:$B$213,2,0),"")</f>
        <v/>
      </c>
      <c r="F5026" s="80"/>
      <c r="G5026" s="81" t="str">
        <f>+IF(F5026&lt;&gt;"",VLOOKUP(F5026,NIVELES!$A$246:$C$464,3,0),"")</f>
        <v/>
      </c>
      <c r="H5026" s="82"/>
      <c r="I5026" s="78"/>
      <c r="J5026" s="78"/>
      <c r="K5026" s="78"/>
      <c r="L5026" s="78"/>
      <c r="M5026" s="78"/>
      <c r="N5026" s="78"/>
      <c r="O5026" s="78"/>
      <c r="P5026" s="82"/>
      <c r="Q5026" s="78"/>
      <c r="R5026" s="82"/>
      <c r="S5026" s="82"/>
      <c r="T5026" s="82"/>
      <c r="U5026" s="82"/>
      <c r="V5026" s="82"/>
      <c r="W5026" s="82"/>
      <c r="X5026" s="82"/>
      <c r="Y5026" s="82"/>
      <c r="Z5026" s="82"/>
      <c r="AA5026" s="82"/>
      <c r="AB5026" s="82"/>
      <c r="AC5026" s="82"/>
      <c r="AD5026" s="85" t="str">
        <f>IF(A5026&lt;&gt;"",IF(D5026="DIRECCIÓN_DE_TRANSFERENCIAS","280 0031",VLOOKUP(C5026,NIVELES!$A$14:$B$105,2,0)),"")</f>
        <v/>
      </c>
      <c r="AE5026" s="86"/>
      <c r="AF5026" s="86"/>
      <c r="AG5026" s="79" t="str">
        <f>+IF(AF5026&lt;&gt;"",VLOOKUP(AF5026,NIVELES!$A$666:$B$673,2,0),"")</f>
        <v/>
      </c>
      <c r="AH5026" s="78"/>
      <c r="AI5026" s="79" t="str">
        <f>IF(AH5026&lt;&gt;"",VLOOKUP(CONCATENATE(AG5026,AH5026),NIVELES!$B$676:$C$745,2,0),"")</f>
        <v/>
      </c>
      <c r="AJ5026" s="78"/>
      <c r="AK5026" s="79" t="str">
        <f>+IF(AJ5026&lt;&gt;"",VLOOKUP(AJ5026,NIVELES!$A$816:$B$892,2,0),"")</f>
        <v/>
      </c>
      <c r="AL5026" s="78"/>
      <c r="AM5026" s="78"/>
      <c r="AN5026" s="79" t="str">
        <f>IF(AM5026&lt;&gt;"",+VLOOKUP(AM5026,NIVELES!$A$1652:$B$2466,2,0),"")</f>
        <v/>
      </c>
      <c r="AO5026" s="87"/>
      <c r="AP5026" s="88"/>
      <c r="AQ5026" s="88"/>
      <c r="AR5026" s="88"/>
      <c r="AS5026" s="88"/>
      <c r="AT5026" s="88"/>
      <c r="AU5026" s="88"/>
      <c r="AV5026" s="88"/>
      <c r="AW5026" s="88"/>
      <c r="AX5026" s="88"/>
      <c r="AY5026" s="88"/>
      <c r="AZ5026" s="88"/>
      <c r="BA5026" s="88"/>
      <c r="BB5026" s="89">
        <f t="shared" si="311"/>
        <v>0</v>
      </c>
      <c r="BC5026" s="90" t="str">
        <f t="shared" si="310"/>
        <v xml:space="preserve"> </v>
      </c>
      <c r="BD5026" s="91" t="str">
        <f t="shared" si="312"/>
        <v xml:space="preserve"> </v>
      </c>
      <c r="BE5026" s="92">
        <f t="shared" si="313"/>
        <v>0</v>
      </c>
    </row>
    <row r="5027" spans="1:57" s="74" customFormat="1" ht="50.1" customHeight="1" x14ac:dyDescent="0.2">
      <c r="A5027" s="78"/>
      <c r="B5027" s="78"/>
      <c r="C5027" s="78"/>
      <c r="D5027" s="78"/>
      <c r="E5027" s="79" t="str">
        <f>+IF(C5027&lt;&gt;"",VLOOKUP(MID(C5027,18,5),NIVELES!$A$133:$B$213,2,0),"")</f>
        <v/>
      </c>
      <c r="F5027" s="80"/>
      <c r="G5027" s="81" t="str">
        <f>+IF(F5027&lt;&gt;"",VLOOKUP(F5027,NIVELES!$A$246:$C$464,3,0),"")</f>
        <v/>
      </c>
      <c r="H5027" s="82"/>
      <c r="I5027" s="78"/>
      <c r="J5027" s="78"/>
      <c r="K5027" s="78"/>
      <c r="L5027" s="78"/>
      <c r="M5027" s="78"/>
      <c r="N5027" s="78"/>
      <c r="O5027" s="78"/>
      <c r="P5027" s="82"/>
      <c r="Q5027" s="78"/>
      <c r="R5027" s="82"/>
      <c r="S5027" s="82"/>
      <c r="T5027" s="82"/>
      <c r="U5027" s="82"/>
      <c r="V5027" s="82"/>
      <c r="W5027" s="82"/>
      <c r="X5027" s="82"/>
      <c r="Y5027" s="82"/>
      <c r="Z5027" s="82"/>
      <c r="AA5027" s="82"/>
      <c r="AB5027" s="82"/>
      <c r="AC5027" s="82"/>
      <c r="AD5027" s="85" t="str">
        <f>IF(A5027&lt;&gt;"",IF(D5027="DIRECCIÓN_DE_TRANSFERENCIAS","280 0031",VLOOKUP(C5027,NIVELES!$A$14:$B$105,2,0)),"")</f>
        <v/>
      </c>
      <c r="AE5027" s="86"/>
      <c r="AF5027" s="86"/>
      <c r="AG5027" s="79" t="str">
        <f>+IF(AF5027&lt;&gt;"",VLOOKUP(AF5027,NIVELES!$A$666:$B$673,2,0),"")</f>
        <v/>
      </c>
      <c r="AH5027" s="78"/>
      <c r="AI5027" s="79" t="str">
        <f>IF(AH5027&lt;&gt;"",VLOOKUP(CONCATENATE(AG5027,AH5027),NIVELES!$B$676:$C$745,2,0),"")</f>
        <v/>
      </c>
      <c r="AJ5027" s="78"/>
      <c r="AK5027" s="79" t="str">
        <f>+IF(AJ5027&lt;&gt;"",VLOOKUP(AJ5027,NIVELES!$A$816:$B$892,2,0),"")</f>
        <v/>
      </c>
      <c r="AL5027" s="78"/>
      <c r="AM5027" s="78"/>
      <c r="AN5027" s="79" t="str">
        <f>IF(AM5027&lt;&gt;"",+VLOOKUP(AM5027,NIVELES!$A$1652:$B$2466,2,0),"")</f>
        <v/>
      </c>
      <c r="AO5027" s="87"/>
      <c r="AP5027" s="88"/>
      <c r="AQ5027" s="88"/>
      <c r="AR5027" s="88"/>
      <c r="AS5027" s="88"/>
      <c r="AT5027" s="88"/>
      <c r="AU5027" s="88"/>
      <c r="AV5027" s="88"/>
      <c r="AW5027" s="88"/>
      <c r="AX5027" s="88"/>
      <c r="AY5027" s="88"/>
      <c r="AZ5027" s="88"/>
      <c r="BA5027" s="88"/>
      <c r="BB5027" s="89">
        <f t="shared" si="311"/>
        <v>0</v>
      </c>
      <c r="BC5027" s="90" t="str">
        <f t="shared" si="310"/>
        <v xml:space="preserve"> </v>
      </c>
      <c r="BD5027" s="91" t="str">
        <f t="shared" si="312"/>
        <v xml:space="preserve"> </v>
      </c>
      <c r="BE5027" s="92">
        <f t="shared" si="313"/>
        <v>0</v>
      </c>
    </row>
    <row r="5028" spans="1:57" s="74" customFormat="1" ht="50.1" customHeight="1" x14ac:dyDescent="0.2">
      <c r="A5028" s="78"/>
      <c r="B5028" s="78"/>
      <c r="C5028" s="78"/>
      <c r="D5028" s="78"/>
      <c r="E5028" s="79" t="str">
        <f>+IF(C5028&lt;&gt;"",VLOOKUP(MID(C5028,18,5),NIVELES!$A$133:$B$213,2,0),"")</f>
        <v/>
      </c>
      <c r="F5028" s="80"/>
      <c r="G5028" s="81" t="str">
        <f>+IF(F5028&lt;&gt;"",VLOOKUP(F5028,NIVELES!$A$246:$C$464,3,0),"")</f>
        <v/>
      </c>
      <c r="H5028" s="82"/>
      <c r="I5028" s="78"/>
      <c r="J5028" s="78"/>
      <c r="K5028" s="78"/>
      <c r="L5028" s="78"/>
      <c r="M5028" s="78"/>
      <c r="N5028" s="78"/>
      <c r="O5028" s="78"/>
      <c r="P5028" s="82"/>
      <c r="Q5028" s="78"/>
      <c r="R5028" s="82"/>
      <c r="S5028" s="82"/>
      <c r="T5028" s="82"/>
      <c r="U5028" s="82"/>
      <c r="V5028" s="82"/>
      <c r="W5028" s="82"/>
      <c r="X5028" s="82"/>
      <c r="Y5028" s="82"/>
      <c r="Z5028" s="82"/>
      <c r="AA5028" s="82"/>
      <c r="AB5028" s="82"/>
      <c r="AC5028" s="82"/>
      <c r="AD5028" s="85" t="str">
        <f>IF(A5028&lt;&gt;"",IF(D5028="DIRECCIÓN_DE_TRANSFERENCIAS","280 0031",VLOOKUP(C5028,NIVELES!$A$14:$B$105,2,0)),"")</f>
        <v/>
      </c>
      <c r="AE5028" s="86"/>
      <c r="AF5028" s="86"/>
      <c r="AG5028" s="79" t="str">
        <f>+IF(AF5028&lt;&gt;"",VLOOKUP(AF5028,NIVELES!$A$666:$B$673,2,0),"")</f>
        <v/>
      </c>
      <c r="AH5028" s="78"/>
      <c r="AI5028" s="79" t="str">
        <f>IF(AH5028&lt;&gt;"",VLOOKUP(CONCATENATE(AG5028,AH5028),NIVELES!$B$676:$C$745,2,0),"")</f>
        <v/>
      </c>
      <c r="AJ5028" s="78"/>
      <c r="AK5028" s="79" t="str">
        <f>+IF(AJ5028&lt;&gt;"",VLOOKUP(AJ5028,NIVELES!$A$816:$B$892,2,0),"")</f>
        <v/>
      </c>
      <c r="AL5028" s="78"/>
      <c r="AM5028" s="78"/>
      <c r="AN5028" s="79" t="str">
        <f>IF(AM5028&lt;&gt;"",+VLOOKUP(AM5028,NIVELES!$A$1652:$B$2466,2,0),"")</f>
        <v/>
      </c>
      <c r="AO5028" s="87"/>
      <c r="AP5028" s="88"/>
      <c r="AQ5028" s="88"/>
      <c r="AR5028" s="88"/>
      <c r="AS5028" s="88"/>
      <c r="AT5028" s="88"/>
      <c r="AU5028" s="88"/>
      <c r="AV5028" s="88"/>
      <c r="AW5028" s="88"/>
      <c r="AX5028" s="88"/>
      <c r="AY5028" s="88"/>
      <c r="AZ5028" s="88"/>
      <c r="BA5028" s="88"/>
      <c r="BB5028" s="89">
        <f t="shared" si="311"/>
        <v>0</v>
      </c>
      <c r="BC5028" s="90" t="str">
        <f t="shared" si="310"/>
        <v xml:space="preserve"> </v>
      </c>
      <c r="BD5028" s="91" t="str">
        <f t="shared" si="312"/>
        <v xml:space="preserve"> </v>
      </c>
      <c r="BE5028" s="92">
        <f t="shared" si="313"/>
        <v>0</v>
      </c>
    </row>
    <row r="5029" spans="1:57" s="74" customFormat="1" ht="50.1" customHeight="1" x14ac:dyDescent="0.2">
      <c r="A5029" s="78"/>
      <c r="B5029" s="78"/>
      <c r="C5029" s="78"/>
      <c r="D5029" s="78"/>
      <c r="E5029" s="79" t="str">
        <f>+IF(C5029&lt;&gt;"",VLOOKUP(MID(C5029,18,5),NIVELES!$A$133:$B$213,2,0),"")</f>
        <v/>
      </c>
      <c r="F5029" s="80"/>
      <c r="G5029" s="81" t="str">
        <f>+IF(F5029&lt;&gt;"",VLOOKUP(F5029,NIVELES!$A$246:$C$464,3,0),"")</f>
        <v/>
      </c>
      <c r="H5029" s="82"/>
      <c r="I5029" s="78"/>
      <c r="J5029" s="78"/>
      <c r="K5029" s="78"/>
      <c r="L5029" s="78"/>
      <c r="M5029" s="78"/>
      <c r="N5029" s="78"/>
      <c r="O5029" s="78"/>
      <c r="P5029" s="82"/>
      <c r="Q5029" s="78"/>
      <c r="R5029" s="82"/>
      <c r="S5029" s="82"/>
      <c r="T5029" s="82"/>
      <c r="U5029" s="82"/>
      <c r="V5029" s="82"/>
      <c r="W5029" s="82"/>
      <c r="X5029" s="82"/>
      <c r="Y5029" s="82"/>
      <c r="Z5029" s="82"/>
      <c r="AA5029" s="82"/>
      <c r="AB5029" s="82"/>
      <c r="AC5029" s="82"/>
      <c r="AD5029" s="85" t="str">
        <f>IF(A5029&lt;&gt;"",IF(D5029="DIRECCIÓN_DE_TRANSFERENCIAS","280 0031",VLOOKUP(C5029,NIVELES!$A$14:$B$105,2,0)),"")</f>
        <v/>
      </c>
      <c r="AE5029" s="86"/>
      <c r="AF5029" s="86"/>
      <c r="AG5029" s="79" t="str">
        <f>+IF(AF5029&lt;&gt;"",VLOOKUP(AF5029,NIVELES!$A$666:$B$673,2,0),"")</f>
        <v/>
      </c>
      <c r="AH5029" s="78"/>
      <c r="AI5029" s="79" t="str">
        <f>IF(AH5029&lt;&gt;"",VLOOKUP(CONCATENATE(AG5029,AH5029),NIVELES!$B$676:$C$745,2,0),"")</f>
        <v/>
      </c>
      <c r="AJ5029" s="78"/>
      <c r="AK5029" s="79" t="str">
        <f>+IF(AJ5029&lt;&gt;"",VLOOKUP(AJ5029,NIVELES!$A$816:$B$892,2,0),"")</f>
        <v/>
      </c>
      <c r="AL5029" s="78"/>
      <c r="AM5029" s="78"/>
      <c r="AN5029" s="79" t="str">
        <f>IF(AM5029&lt;&gt;"",+VLOOKUP(AM5029,NIVELES!$A$1652:$B$2466,2,0),"")</f>
        <v/>
      </c>
      <c r="AO5029" s="87"/>
      <c r="AP5029" s="88"/>
      <c r="AQ5029" s="88"/>
      <c r="AR5029" s="88"/>
      <c r="AS5029" s="88"/>
      <c r="AT5029" s="88"/>
      <c r="AU5029" s="88"/>
      <c r="AV5029" s="88"/>
      <c r="AW5029" s="88"/>
      <c r="AX5029" s="88"/>
      <c r="AY5029" s="88"/>
      <c r="AZ5029" s="88"/>
      <c r="BA5029" s="88"/>
      <c r="BB5029" s="89">
        <f t="shared" si="311"/>
        <v>0</v>
      </c>
      <c r="BC5029" s="90" t="str">
        <f t="shared" si="310"/>
        <v xml:space="preserve"> </v>
      </c>
      <c r="BD5029" s="91" t="str">
        <f t="shared" si="312"/>
        <v xml:space="preserve"> </v>
      </c>
      <c r="BE5029" s="92">
        <f t="shared" si="313"/>
        <v>0</v>
      </c>
    </row>
    <row r="5030" spans="1:57" s="74" customFormat="1" ht="50.1" customHeight="1" x14ac:dyDescent="0.2">
      <c r="A5030" s="78"/>
      <c r="B5030" s="78"/>
      <c r="C5030" s="78"/>
      <c r="D5030" s="78"/>
      <c r="E5030" s="79" t="str">
        <f>+IF(C5030&lt;&gt;"",VLOOKUP(MID(C5030,18,5),NIVELES!$A$133:$B$213,2,0),"")</f>
        <v/>
      </c>
      <c r="F5030" s="80"/>
      <c r="G5030" s="81" t="str">
        <f>+IF(F5030&lt;&gt;"",VLOOKUP(F5030,NIVELES!$A$246:$C$464,3,0),"")</f>
        <v/>
      </c>
      <c r="H5030" s="82"/>
      <c r="I5030" s="78"/>
      <c r="J5030" s="78"/>
      <c r="K5030" s="78"/>
      <c r="L5030" s="78"/>
      <c r="M5030" s="78"/>
      <c r="N5030" s="78"/>
      <c r="O5030" s="78"/>
      <c r="P5030" s="82"/>
      <c r="Q5030" s="78"/>
      <c r="R5030" s="82"/>
      <c r="S5030" s="82"/>
      <c r="T5030" s="82"/>
      <c r="U5030" s="82"/>
      <c r="V5030" s="82"/>
      <c r="W5030" s="82"/>
      <c r="X5030" s="82"/>
      <c r="Y5030" s="82"/>
      <c r="Z5030" s="82"/>
      <c r="AA5030" s="82"/>
      <c r="AB5030" s="82"/>
      <c r="AC5030" s="82"/>
      <c r="AD5030" s="85" t="str">
        <f>IF(A5030&lt;&gt;"",IF(D5030="DIRECCIÓN_DE_TRANSFERENCIAS","280 0031",VLOOKUP(C5030,NIVELES!$A$14:$B$105,2,0)),"")</f>
        <v/>
      </c>
      <c r="AE5030" s="86"/>
      <c r="AF5030" s="86"/>
      <c r="AG5030" s="79" t="str">
        <f>+IF(AF5030&lt;&gt;"",VLOOKUP(AF5030,NIVELES!$A$666:$B$673,2,0),"")</f>
        <v/>
      </c>
      <c r="AH5030" s="78"/>
      <c r="AI5030" s="79" t="str">
        <f>IF(AH5030&lt;&gt;"",VLOOKUP(CONCATENATE(AG5030,AH5030),NIVELES!$B$676:$C$745,2,0),"")</f>
        <v/>
      </c>
      <c r="AJ5030" s="78"/>
      <c r="AK5030" s="79" t="str">
        <f>+IF(AJ5030&lt;&gt;"",VLOOKUP(AJ5030,NIVELES!$A$816:$B$892,2,0),"")</f>
        <v/>
      </c>
      <c r="AL5030" s="78"/>
      <c r="AM5030" s="78"/>
      <c r="AN5030" s="79" t="str">
        <f>IF(AM5030&lt;&gt;"",+VLOOKUP(AM5030,NIVELES!$A$1652:$B$2466,2,0),"")</f>
        <v/>
      </c>
      <c r="AO5030" s="87"/>
      <c r="AP5030" s="88"/>
      <c r="AQ5030" s="88"/>
      <c r="AR5030" s="88"/>
      <c r="AS5030" s="88"/>
      <c r="AT5030" s="88"/>
      <c r="AU5030" s="88"/>
      <c r="AV5030" s="88"/>
      <c r="AW5030" s="88"/>
      <c r="AX5030" s="88"/>
      <c r="AY5030" s="88"/>
      <c r="AZ5030" s="88"/>
      <c r="BA5030" s="88"/>
      <c r="BB5030" s="89">
        <f t="shared" si="311"/>
        <v>0</v>
      </c>
      <c r="BC5030" s="90" t="str">
        <f t="shared" si="310"/>
        <v xml:space="preserve"> </v>
      </c>
      <c r="BD5030" s="91" t="str">
        <f t="shared" si="312"/>
        <v xml:space="preserve"> </v>
      </c>
      <c r="BE5030" s="92">
        <f t="shared" si="313"/>
        <v>0</v>
      </c>
    </row>
    <row r="5031" spans="1:57" s="74" customFormat="1" ht="50.1" customHeight="1" x14ac:dyDescent="0.2">
      <c r="A5031" s="78"/>
      <c r="B5031" s="78"/>
      <c r="C5031" s="78"/>
      <c r="D5031" s="78"/>
      <c r="E5031" s="79" t="str">
        <f>+IF(C5031&lt;&gt;"",VLOOKUP(MID(C5031,18,5),NIVELES!$A$133:$B$213,2,0),"")</f>
        <v/>
      </c>
      <c r="F5031" s="80"/>
      <c r="G5031" s="81" t="str">
        <f>+IF(F5031&lt;&gt;"",VLOOKUP(F5031,NIVELES!$A$246:$C$464,3,0),"")</f>
        <v/>
      </c>
      <c r="H5031" s="82"/>
      <c r="I5031" s="78"/>
      <c r="J5031" s="78"/>
      <c r="K5031" s="78"/>
      <c r="L5031" s="78"/>
      <c r="M5031" s="78"/>
      <c r="N5031" s="78"/>
      <c r="O5031" s="78"/>
      <c r="P5031" s="82"/>
      <c r="Q5031" s="78"/>
      <c r="R5031" s="82"/>
      <c r="S5031" s="82"/>
      <c r="T5031" s="82"/>
      <c r="U5031" s="82"/>
      <c r="V5031" s="82"/>
      <c r="W5031" s="82"/>
      <c r="X5031" s="82"/>
      <c r="Y5031" s="82"/>
      <c r="Z5031" s="82"/>
      <c r="AA5031" s="82"/>
      <c r="AB5031" s="82"/>
      <c r="AC5031" s="82"/>
      <c r="AD5031" s="85" t="str">
        <f>IF(A5031&lt;&gt;"",IF(D5031="DIRECCIÓN_DE_TRANSFERENCIAS","280 0031",VLOOKUP(C5031,NIVELES!$A$14:$B$105,2,0)),"")</f>
        <v/>
      </c>
      <c r="AE5031" s="86"/>
      <c r="AF5031" s="86"/>
      <c r="AG5031" s="79" t="str">
        <f>+IF(AF5031&lt;&gt;"",VLOOKUP(AF5031,NIVELES!$A$666:$B$673,2,0),"")</f>
        <v/>
      </c>
      <c r="AH5031" s="78"/>
      <c r="AI5031" s="79" t="str">
        <f>IF(AH5031&lt;&gt;"",VLOOKUP(CONCATENATE(AG5031,AH5031),NIVELES!$B$676:$C$745,2,0),"")</f>
        <v/>
      </c>
      <c r="AJ5031" s="78"/>
      <c r="AK5031" s="79" t="str">
        <f>+IF(AJ5031&lt;&gt;"",VLOOKUP(AJ5031,NIVELES!$A$816:$B$892,2,0),"")</f>
        <v/>
      </c>
      <c r="AL5031" s="78"/>
      <c r="AM5031" s="78"/>
      <c r="AN5031" s="79" t="str">
        <f>IF(AM5031&lt;&gt;"",+VLOOKUP(AM5031,NIVELES!$A$1652:$B$2466,2,0),"")</f>
        <v/>
      </c>
      <c r="AO5031" s="87"/>
      <c r="AP5031" s="88"/>
      <c r="AQ5031" s="88"/>
      <c r="AR5031" s="88"/>
      <c r="AS5031" s="88"/>
      <c r="AT5031" s="88"/>
      <c r="AU5031" s="88"/>
      <c r="AV5031" s="88"/>
      <c r="AW5031" s="88"/>
      <c r="AX5031" s="88"/>
      <c r="AY5031" s="88"/>
      <c r="AZ5031" s="88"/>
      <c r="BA5031" s="88"/>
      <c r="BB5031" s="89">
        <f t="shared" si="311"/>
        <v>0</v>
      </c>
      <c r="BC5031" s="90" t="str">
        <f t="shared" si="310"/>
        <v xml:space="preserve"> </v>
      </c>
      <c r="BD5031" s="91" t="str">
        <f t="shared" si="312"/>
        <v xml:space="preserve"> </v>
      </c>
      <c r="BE5031" s="92">
        <f t="shared" si="313"/>
        <v>0</v>
      </c>
    </row>
    <row r="5032" spans="1:57" s="74" customFormat="1" ht="50.1" customHeight="1" x14ac:dyDescent="0.2">
      <c r="A5032" s="78"/>
      <c r="B5032" s="78"/>
      <c r="C5032" s="78"/>
      <c r="D5032" s="78"/>
      <c r="E5032" s="79" t="str">
        <f>+IF(C5032&lt;&gt;"",VLOOKUP(MID(C5032,18,5),NIVELES!$A$133:$B$213,2,0),"")</f>
        <v/>
      </c>
      <c r="F5032" s="80"/>
      <c r="G5032" s="81" t="str">
        <f>+IF(F5032&lt;&gt;"",VLOOKUP(F5032,NIVELES!$A$246:$C$464,3,0),"")</f>
        <v/>
      </c>
      <c r="H5032" s="82"/>
      <c r="I5032" s="78"/>
      <c r="J5032" s="78"/>
      <c r="K5032" s="78"/>
      <c r="L5032" s="78"/>
      <c r="M5032" s="78"/>
      <c r="N5032" s="78"/>
      <c r="O5032" s="78"/>
      <c r="P5032" s="82"/>
      <c r="Q5032" s="78"/>
      <c r="R5032" s="82"/>
      <c r="S5032" s="82"/>
      <c r="T5032" s="82"/>
      <c r="U5032" s="82"/>
      <c r="V5032" s="82"/>
      <c r="W5032" s="82"/>
      <c r="X5032" s="82"/>
      <c r="Y5032" s="82"/>
      <c r="Z5032" s="82"/>
      <c r="AA5032" s="82"/>
      <c r="AB5032" s="82"/>
      <c r="AC5032" s="82"/>
      <c r="AD5032" s="85" t="str">
        <f>IF(A5032&lt;&gt;"",IF(D5032="DIRECCIÓN_DE_TRANSFERENCIAS","280 0031",VLOOKUP(C5032,NIVELES!$A$14:$B$105,2,0)),"")</f>
        <v/>
      </c>
      <c r="AE5032" s="86"/>
      <c r="AF5032" s="86"/>
      <c r="AG5032" s="79" t="str">
        <f>+IF(AF5032&lt;&gt;"",VLOOKUP(AF5032,NIVELES!$A$666:$B$673,2,0),"")</f>
        <v/>
      </c>
      <c r="AH5032" s="78"/>
      <c r="AI5032" s="79" t="str">
        <f>IF(AH5032&lt;&gt;"",VLOOKUP(CONCATENATE(AG5032,AH5032),NIVELES!$B$676:$C$745,2,0),"")</f>
        <v/>
      </c>
      <c r="AJ5032" s="78"/>
      <c r="AK5032" s="79" t="str">
        <f>+IF(AJ5032&lt;&gt;"",VLOOKUP(AJ5032,NIVELES!$A$816:$B$892,2,0),"")</f>
        <v/>
      </c>
      <c r="AL5032" s="78"/>
      <c r="AM5032" s="78"/>
      <c r="AN5032" s="79" t="str">
        <f>IF(AM5032&lt;&gt;"",+VLOOKUP(AM5032,NIVELES!$A$1652:$B$2466,2,0),"")</f>
        <v/>
      </c>
      <c r="AO5032" s="87"/>
      <c r="AP5032" s="88"/>
      <c r="AQ5032" s="88"/>
      <c r="AR5032" s="88"/>
      <c r="AS5032" s="88"/>
      <c r="AT5032" s="88"/>
      <c r="AU5032" s="88"/>
      <c r="AV5032" s="88"/>
      <c r="AW5032" s="88"/>
      <c r="AX5032" s="88"/>
      <c r="AY5032" s="88"/>
      <c r="AZ5032" s="88"/>
      <c r="BA5032" s="88"/>
      <c r="BB5032" s="89">
        <f t="shared" si="311"/>
        <v>0</v>
      </c>
      <c r="BC5032" s="90" t="str">
        <f t="shared" si="310"/>
        <v xml:space="preserve"> </v>
      </c>
      <c r="BD5032" s="91" t="str">
        <f t="shared" si="312"/>
        <v xml:space="preserve"> </v>
      </c>
      <c r="BE5032" s="92">
        <f t="shared" si="313"/>
        <v>0</v>
      </c>
    </row>
    <row r="5033" spans="1:57" s="74" customFormat="1" ht="50.1" customHeight="1" x14ac:dyDescent="0.2">
      <c r="A5033" s="78"/>
      <c r="B5033" s="78"/>
      <c r="C5033" s="78"/>
      <c r="D5033" s="78"/>
      <c r="E5033" s="79" t="str">
        <f>+IF(C5033&lt;&gt;"",VLOOKUP(MID(C5033,18,5),NIVELES!$A$133:$B$213,2,0),"")</f>
        <v/>
      </c>
      <c r="F5033" s="80"/>
      <c r="G5033" s="81" t="str">
        <f>+IF(F5033&lt;&gt;"",VLOOKUP(F5033,NIVELES!$A$246:$C$464,3,0),"")</f>
        <v/>
      </c>
      <c r="H5033" s="82"/>
      <c r="I5033" s="78"/>
      <c r="J5033" s="78"/>
      <c r="K5033" s="78"/>
      <c r="L5033" s="78"/>
      <c r="M5033" s="78"/>
      <c r="N5033" s="78"/>
      <c r="O5033" s="78"/>
      <c r="P5033" s="82"/>
      <c r="Q5033" s="78"/>
      <c r="R5033" s="82"/>
      <c r="S5033" s="82"/>
      <c r="T5033" s="82"/>
      <c r="U5033" s="82"/>
      <c r="V5033" s="82"/>
      <c r="W5033" s="82"/>
      <c r="X5033" s="82"/>
      <c r="Y5033" s="82"/>
      <c r="Z5033" s="82"/>
      <c r="AA5033" s="82"/>
      <c r="AB5033" s="82"/>
      <c r="AC5033" s="82"/>
      <c r="AD5033" s="85" t="str">
        <f>IF(A5033&lt;&gt;"",IF(D5033="DIRECCIÓN_DE_TRANSFERENCIAS","280 0031",VLOOKUP(C5033,NIVELES!$A$14:$B$105,2,0)),"")</f>
        <v/>
      </c>
      <c r="AE5033" s="86"/>
      <c r="AF5033" s="86"/>
      <c r="AG5033" s="79" t="str">
        <f>+IF(AF5033&lt;&gt;"",VLOOKUP(AF5033,NIVELES!$A$666:$B$673,2,0),"")</f>
        <v/>
      </c>
      <c r="AH5033" s="78"/>
      <c r="AI5033" s="79" t="str">
        <f>IF(AH5033&lt;&gt;"",VLOOKUP(CONCATENATE(AG5033,AH5033),NIVELES!$B$676:$C$745,2,0),"")</f>
        <v/>
      </c>
      <c r="AJ5033" s="78"/>
      <c r="AK5033" s="79" t="str">
        <f>+IF(AJ5033&lt;&gt;"",VLOOKUP(AJ5033,NIVELES!$A$816:$B$892,2,0),"")</f>
        <v/>
      </c>
      <c r="AL5033" s="78"/>
      <c r="AM5033" s="78"/>
      <c r="AN5033" s="79" t="str">
        <f>IF(AM5033&lt;&gt;"",+VLOOKUP(AM5033,NIVELES!$A$1652:$B$2466,2,0),"")</f>
        <v/>
      </c>
      <c r="AO5033" s="87"/>
      <c r="AP5033" s="88"/>
      <c r="AQ5033" s="88"/>
      <c r="AR5033" s="88"/>
      <c r="AS5033" s="88"/>
      <c r="AT5033" s="88"/>
      <c r="AU5033" s="88"/>
      <c r="AV5033" s="88"/>
      <c r="AW5033" s="88"/>
      <c r="AX5033" s="88"/>
      <c r="AY5033" s="88"/>
      <c r="AZ5033" s="88"/>
      <c r="BA5033" s="88"/>
      <c r="BB5033" s="89">
        <f t="shared" si="311"/>
        <v>0</v>
      </c>
      <c r="BC5033" s="90" t="str">
        <f t="shared" si="310"/>
        <v xml:space="preserve"> </v>
      </c>
      <c r="BD5033" s="91" t="str">
        <f t="shared" si="312"/>
        <v xml:space="preserve"> </v>
      </c>
      <c r="BE5033" s="92">
        <f t="shared" si="313"/>
        <v>0</v>
      </c>
    </row>
    <row r="5034" spans="1:57" s="74" customFormat="1" ht="50.1" customHeight="1" x14ac:dyDescent="0.2">
      <c r="A5034" s="78"/>
      <c r="B5034" s="78"/>
      <c r="C5034" s="78"/>
      <c r="D5034" s="78"/>
      <c r="E5034" s="79" t="str">
        <f>+IF(C5034&lt;&gt;"",VLOOKUP(MID(C5034,18,5),NIVELES!$A$133:$B$213,2,0),"")</f>
        <v/>
      </c>
      <c r="F5034" s="80"/>
      <c r="G5034" s="81" t="str">
        <f>+IF(F5034&lt;&gt;"",VLOOKUP(F5034,NIVELES!$A$246:$C$464,3,0),"")</f>
        <v/>
      </c>
      <c r="H5034" s="82"/>
      <c r="I5034" s="78"/>
      <c r="J5034" s="78"/>
      <c r="K5034" s="78"/>
      <c r="L5034" s="78"/>
      <c r="M5034" s="78"/>
      <c r="N5034" s="78"/>
      <c r="O5034" s="78"/>
      <c r="P5034" s="82"/>
      <c r="Q5034" s="78"/>
      <c r="R5034" s="82"/>
      <c r="S5034" s="82"/>
      <c r="T5034" s="82"/>
      <c r="U5034" s="82"/>
      <c r="V5034" s="82"/>
      <c r="W5034" s="82"/>
      <c r="X5034" s="82"/>
      <c r="Y5034" s="82"/>
      <c r="Z5034" s="82"/>
      <c r="AA5034" s="82"/>
      <c r="AB5034" s="82"/>
      <c r="AC5034" s="82"/>
      <c r="AD5034" s="85" t="str">
        <f>IF(A5034&lt;&gt;"",IF(D5034="DIRECCIÓN_DE_TRANSFERENCIAS","280 0031",VLOOKUP(C5034,NIVELES!$A$14:$B$105,2,0)),"")</f>
        <v/>
      </c>
      <c r="AE5034" s="86"/>
      <c r="AF5034" s="86"/>
      <c r="AG5034" s="79" t="str">
        <f>+IF(AF5034&lt;&gt;"",VLOOKUP(AF5034,NIVELES!$A$666:$B$673,2,0),"")</f>
        <v/>
      </c>
      <c r="AH5034" s="78"/>
      <c r="AI5034" s="79" t="str">
        <f>IF(AH5034&lt;&gt;"",VLOOKUP(CONCATENATE(AG5034,AH5034),NIVELES!$B$676:$C$745,2,0),"")</f>
        <v/>
      </c>
      <c r="AJ5034" s="78"/>
      <c r="AK5034" s="79" t="str">
        <f>+IF(AJ5034&lt;&gt;"",VLOOKUP(AJ5034,NIVELES!$A$816:$B$892,2,0),"")</f>
        <v/>
      </c>
      <c r="AL5034" s="78"/>
      <c r="AM5034" s="78"/>
      <c r="AN5034" s="79" t="str">
        <f>IF(AM5034&lt;&gt;"",+VLOOKUP(AM5034,NIVELES!$A$1652:$B$2466,2,0),"")</f>
        <v/>
      </c>
      <c r="AO5034" s="87"/>
      <c r="AP5034" s="88"/>
      <c r="AQ5034" s="88"/>
      <c r="AR5034" s="88"/>
      <c r="AS5034" s="88"/>
      <c r="AT5034" s="88"/>
      <c r="AU5034" s="88"/>
      <c r="AV5034" s="88"/>
      <c r="AW5034" s="88"/>
      <c r="AX5034" s="88"/>
      <c r="AY5034" s="88"/>
      <c r="AZ5034" s="88"/>
      <c r="BA5034" s="88"/>
      <c r="BB5034" s="89">
        <f t="shared" si="311"/>
        <v>0</v>
      </c>
      <c r="BC5034" s="90" t="str">
        <f t="shared" si="310"/>
        <v xml:space="preserve"> </v>
      </c>
      <c r="BD5034" s="91" t="str">
        <f t="shared" si="312"/>
        <v xml:space="preserve"> </v>
      </c>
      <c r="BE5034" s="92">
        <f t="shared" si="313"/>
        <v>0</v>
      </c>
    </row>
    <row r="5035" spans="1:57" s="74" customFormat="1" ht="50.1" customHeight="1" x14ac:dyDescent="0.2">
      <c r="A5035" s="78"/>
      <c r="B5035" s="78"/>
      <c r="C5035" s="78"/>
      <c r="D5035" s="78"/>
      <c r="E5035" s="79" t="str">
        <f>+IF(C5035&lt;&gt;"",VLOOKUP(MID(C5035,18,5),NIVELES!$A$133:$B$213,2,0),"")</f>
        <v/>
      </c>
      <c r="F5035" s="80"/>
      <c r="G5035" s="81" t="str">
        <f>+IF(F5035&lt;&gt;"",VLOOKUP(F5035,NIVELES!$A$246:$C$464,3,0),"")</f>
        <v/>
      </c>
      <c r="H5035" s="82"/>
      <c r="I5035" s="78"/>
      <c r="J5035" s="78"/>
      <c r="K5035" s="78"/>
      <c r="L5035" s="78"/>
      <c r="M5035" s="78"/>
      <c r="N5035" s="78"/>
      <c r="O5035" s="78"/>
      <c r="P5035" s="82"/>
      <c r="Q5035" s="78"/>
      <c r="R5035" s="82"/>
      <c r="S5035" s="82"/>
      <c r="T5035" s="82"/>
      <c r="U5035" s="82"/>
      <c r="V5035" s="82"/>
      <c r="W5035" s="82"/>
      <c r="X5035" s="82"/>
      <c r="Y5035" s="82"/>
      <c r="Z5035" s="82"/>
      <c r="AA5035" s="82"/>
      <c r="AB5035" s="82"/>
      <c r="AC5035" s="82"/>
      <c r="AD5035" s="85" t="str">
        <f>IF(A5035&lt;&gt;"",IF(D5035="DIRECCIÓN_DE_TRANSFERENCIAS","280 0031",VLOOKUP(C5035,NIVELES!$A$14:$B$105,2,0)),"")</f>
        <v/>
      </c>
      <c r="AE5035" s="86"/>
      <c r="AF5035" s="86"/>
      <c r="AG5035" s="79" t="str">
        <f>+IF(AF5035&lt;&gt;"",VLOOKUP(AF5035,NIVELES!$A$666:$B$673,2,0),"")</f>
        <v/>
      </c>
      <c r="AH5035" s="78"/>
      <c r="AI5035" s="79" t="str">
        <f>IF(AH5035&lt;&gt;"",VLOOKUP(CONCATENATE(AG5035,AH5035),NIVELES!$B$676:$C$745,2,0),"")</f>
        <v/>
      </c>
      <c r="AJ5035" s="78"/>
      <c r="AK5035" s="79" t="str">
        <f>+IF(AJ5035&lt;&gt;"",VLOOKUP(AJ5035,NIVELES!$A$816:$B$892,2,0),"")</f>
        <v/>
      </c>
      <c r="AL5035" s="78"/>
      <c r="AM5035" s="78"/>
      <c r="AN5035" s="79" t="str">
        <f>IF(AM5035&lt;&gt;"",+VLOOKUP(AM5035,NIVELES!$A$1652:$B$2466,2,0),"")</f>
        <v/>
      </c>
      <c r="AO5035" s="87"/>
      <c r="AP5035" s="88"/>
      <c r="AQ5035" s="88"/>
      <c r="AR5035" s="88"/>
      <c r="AS5035" s="88"/>
      <c r="AT5035" s="88"/>
      <c r="AU5035" s="88"/>
      <c r="AV5035" s="88"/>
      <c r="AW5035" s="88"/>
      <c r="AX5035" s="88"/>
      <c r="AY5035" s="88"/>
      <c r="AZ5035" s="88"/>
      <c r="BA5035" s="88"/>
      <c r="BB5035" s="89">
        <f t="shared" si="311"/>
        <v>0</v>
      </c>
      <c r="BC5035" s="90" t="str">
        <f t="shared" si="310"/>
        <v xml:space="preserve"> </v>
      </c>
      <c r="BD5035" s="91" t="str">
        <f t="shared" si="312"/>
        <v xml:space="preserve"> </v>
      </c>
      <c r="BE5035" s="92">
        <f t="shared" si="313"/>
        <v>0</v>
      </c>
    </row>
    <row r="5036" spans="1:57" s="74" customFormat="1" ht="50.1" customHeight="1" x14ac:dyDescent="0.2">
      <c r="A5036" s="78"/>
      <c r="B5036" s="78"/>
      <c r="C5036" s="78"/>
      <c r="D5036" s="78"/>
      <c r="E5036" s="79" t="str">
        <f>+IF(C5036&lt;&gt;"",VLOOKUP(MID(C5036,18,5),NIVELES!$A$133:$B$213,2,0),"")</f>
        <v/>
      </c>
      <c r="F5036" s="80"/>
      <c r="G5036" s="81" t="str">
        <f>+IF(F5036&lt;&gt;"",VLOOKUP(F5036,NIVELES!$A$246:$C$464,3,0),"")</f>
        <v/>
      </c>
      <c r="H5036" s="82"/>
      <c r="I5036" s="78"/>
      <c r="J5036" s="78"/>
      <c r="K5036" s="78"/>
      <c r="L5036" s="78"/>
      <c r="M5036" s="78"/>
      <c r="N5036" s="78"/>
      <c r="O5036" s="78"/>
      <c r="P5036" s="82"/>
      <c r="Q5036" s="78"/>
      <c r="R5036" s="82"/>
      <c r="S5036" s="82"/>
      <c r="T5036" s="82"/>
      <c r="U5036" s="82"/>
      <c r="V5036" s="82"/>
      <c r="W5036" s="82"/>
      <c r="X5036" s="82"/>
      <c r="Y5036" s="82"/>
      <c r="Z5036" s="82"/>
      <c r="AA5036" s="82"/>
      <c r="AB5036" s="82"/>
      <c r="AC5036" s="82"/>
      <c r="AD5036" s="85" t="str">
        <f>IF(A5036&lt;&gt;"",IF(D5036="DIRECCIÓN_DE_TRANSFERENCIAS","280 0031",VLOOKUP(C5036,NIVELES!$A$14:$B$105,2,0)),"")</f>
        <v/>
      </c>
      <c r="AE5036" s="86"/>
      <c r="AF5036" s="86"/>
      <c r="AG5036" s="79" t="str">
        <f>+IF(AF5036&lt;&gt;"",VLOOKUP(AF5036,NIVELES!$A$666:$B$673,2,0),"")</f>
        <v/>
      </c>
      <c r="AH5036" s="78"/>
      <c r="AI5036" s="79" t="str">
        <f>IF(AH5036&lt;&gt;"",VLOOKUP(CONCATENATE(AG5036,AH5036),NIVELES!$B$676:$C$745,2,0),"")</f>
        <v/>
      </c>
      <c r="AJ5036" s="78"/>
      <c r="AK5036" s="79" t="str">
        <f>+IF(AJ5036&lt;&gt;"",VLOOKUP(AJ5036,NIVELES!$A$816:$B$892,2,0),"")</f>
        <v/>
      </c>
      <c r="AL5036" s="78"/>
      <c r="AM5036" s="78"/>
      <c r="AN5036" s="79" t="str">
        <f>IF(AM5036&lt;&gt;"",+VLOOKUP(AM5036,NIVELES!$A$1652:$B$2466,2,0),"")</f>
        <v/>
      </c>
      <c r="AO5036" s="87"/>
      <c r="AP5036" s="88"/>
      <c r="AQ5036" s="88"/>
      <c r="AR5036" s="88"/>
      <c r="AS5036" s="88"/>
      <c r="AT5036" s="88"/>
      <c r="AU5036" s="88"/>
      <c r="AV5036" s="88"/>
      <c r="AW5036" s="88"/>
      <c r="AX5036" s="88"/>
      <c r="AY5036" s="88"/>
      <c r="AZ5036" s="88"/>
      <c r="BA5036" s="88"/>
      <c r="BB5036" s="89">
        <f t="shared" si="311"/>
        <v>0</v>
      </c>
      <c r="BC5036" s="90" t="str">
        <f t="shared" si="310"/>
        <v xml:space="preserve"> </v>
      </c>
      <c r="BD5036" s="91" t="str">
        <f t="shared" si="312"/>
        <v xml:space="preserve"> </v>
      </c>
      <c r="BE5036" s="92">
        <f t="shared" si="313"/>
        <v>0</v>
      </c>
    </row>
    <row r="5037" spans="1:57" s="74" customFormat="1" ht="50.1" customHeight="1" x14ac:dyDescent="0.2">
      <c r="A5037" s="78"/>
      <c r="B5037" s="78"/>
      <c r="C5037" s="78"/>
      <c r="D5037" s="78"/>
      <c r="E5037" s="79" t="str">
        <f>+IF(C5037&lt;&gt;"",VLOOKUP(MID(C5037,18,5),NIVELES!$A$133:$B$213,2,0),"")</f>
        <v/>
      </c>
      <c r="F5037" s="80"/>
      <c r="G5037" s="81" t="str">
        <f>+IF(F5037&lt;&gt;"",VLOOKUP(F5037,NIVELES!$A$246:$C$464,3,0),"")</f>
        <v/>
      </c>
      <c r="H5037" s="82"/>
      <c r="I5037" s="78"/>
      <c r="J5037" s="78"/>
      <c r="K5037" s="78"/>
      <c r="L5037" s="78"/>
      <c r="M5037" s="78"/>
      <c r="N5037" s="78"/>
      <c r="O5037" s="78"/>
      <c r="P5037" s="82"/>
      <c r="Q5037" s="78"/>
      <c r="R5037" s="82"/>
      <c r="S5037" s="82"/>
      <c r="T5037" s="82"/>
      <c r="U5037" s="82"/>
      <c r="V5037" s="82"/>
      <c r="W5037" s="82"/>
      <c r="X5037" s="82"/>
      <c r="Y5037" s="82"/>
      <c r="Z5037" s="82"/>
      <c r="AA5037" s="82"/>
      <c r="AB5037" s="82"/>
      <c r="AC5037" s="82"/>
      <c r="AD5037" s="85" t="str">
        <f>IF(A5037&lt;&gt;"",IF(D5037="DIRECCIÓN_DE_TRANSFERENCIAS","280 0031",VLOOKUP(C5037,NIVELES!$A$14:$B$105,2,0)),"")</f>
        <v/>
      </c>
      <c r="AE5037" s="86"/>
      <c r="AF5037" s="86"/>
      <c r="AG5037" s="79" t="str">
        <f>+IF(AF5037&lt;&gt;"",VLOOKUP(AF5037,NIVELES!$A$666:$B$673,2,0),"")</f>
        <v/>
      </c>
      <c r="AH5037" s="78"/>
      <c r="AI5037" s="79" t="str">
        <f>IF(AH5037&lt;&gt;"",VLOOKUP(CONCATENATE(AG5037,AH5037),NIVELES!$B$676:$C$745,2,0),"")</f>
        <v/>
      </c>
      <c r="AJ5037" s="78"/>
      <c r="AK5037" s="79" t="str">
        <f>+IF(AJ5037&lt;&gt;"",VLOOKUP(AJ5037,NIVELES!$A$816:$B$892,2,0),"")</f>
        <v/>
      </c>
      <c r="AL5037" s="78"/>
      <c r="AM5037" s="78"/>
      <c r="AN5037" s="79" t="str">
        <f>IF(AM5037&lt;&gt;"",+VLOOKUP(AM5037,NIVELES!$A$1652:$B$2466,2,0),"")</f>
        <v/>
      </c>
      <c r="AO5037" s="87"/>
      <c r="AP5037" s="88"/>
      <c r="AQ5037" s="88"/>
      <c r="AR5037" s="88"/>
      <c r="AS5037" s="88"/>
      <c r="AT5037" s="88"/>
      <c r="AU5037" s="88"/>
      <c r="AV5037" s="88"/>
      <c r="AW5037" s="88"/>
      <c r="AX5037" s="88"/>
      <c r="AY5037" s="88"/>
      <c r="AZ5037" s="88"/>
      <c r="BA5037" s="88"/>
      <c r="BB5037" s="89">
        <f t="shared" si="311"/>
        <v>0</v>
      </c>
      <c r="BC5037" s="90" t="str">
        <f t="shared" si="310"/>
        <v xml:space="preserve"> </v>
      </c>
      <c r="BD5037" s="91" t="str">
        <f t="shared" si="312"/>
        <v xml:space="preserve"> </v>
      </c>
      <c r="BE5037" s="92">
        <f t="shared" si="313"/>
        <v>0</v>
      </c>
    </row>
    <row r="5038" spans="1:57" s="74" customFormat="1" ht="50.1" customHeight="1" x14ac:dyDescent="0.2">
      <c r="A5038" s="78"/>
      <c r="B5038" s="78"/>
      <c r="C5038" s="78"/>
      <c r="D5038" s="78"/>
      <c r="E5038" s="79" t="str">
        <f>+IF(C5038&lt;&gt;"",VLOOKUP(MID(C5038,18,5),NIVELES!$A$133:$B$213,2,0),"")</f>
        <v/>
      </c>
      <c r="F5038" s="80"/>
      <c r="G5038" s="81" t="str">
        <f>+IF(F5038&lt;&gt;"",VLOOKUP(F5038,NIVELES!$A$246:$C$464,3,0),"")</f>
        <v/>
      </c>
      <c r="H5038" s="82"/>
      <c r="I5038" s="78"/>
      <c r="J5038" s="78"/>
      <c r="K5038" s="78"/>
      <c r="L5038" s="78"/>
      <c r="M5038" s="78"/>
      <c r="N5038" s="78"/>
      <c r="O5038" s="78"/>
      <c r="P5038" s="82"/>
      <c r="Q5038" s="78"/>
      <c r="R5038" s="82"/>
      <c r="S5038" s="82"/>
      <c r="T5038" s="82"/>
      <c r="U5038" s="82"/>
      <c r="V5038" s="82"/>
      <c r="W5038" s="82"/>
      <c r="X5038" s="82"/>
      <c r="Y5038" s="82"/>
      <c r="Z5038" s="82"/>
      <c r="AA5038" s="82"/>
      <c r="AB5038" s="82"/>
      <c r="AC5038" s="82"/>
      <c r="AD5038" s="85" t="str">
        <f>IF(A5038&lt;&gt;"",IF(D5038="DIRECCIÓN_DE_TRANSFERENCIAS","280 0031",VLOOKUP(C5038,NIVELES!$A$14:$B$105,2,0)),"")</f>
        <v/>
      </c>
      <c r="AE5038" s="86"/>
      <c r="AF5038" s="86"/>
      <c r="AG5038" s="79" t="str">
        <f>+IF(AF5038&lt;&gt;"",VLOOKUP(AF5038,NIVELES!$A$666:$B$673,2,0),"")</f>
        <v/>
      </c>
      <c r="AH5038" s="78"/>
      <c r="AI5038" s="79" t="str">
        <f>IF(AH5038&lt;&gt;"",VLOOKUP(CONCATENATE(AG5038,AH5038),NIVELES!$B$676:$C$745,2,0),"")</f>
        <v/>
      </c>
      <c r="AJ5038" s="78"/>
      <c r="AK5038" s="79" t="str">
        <f>+IF(AJ5038&lt;&gt;"",VLOOKUP(AJ5038,NIVELES!$A$816:$B$892,2,0),"")</f>
        <v/>
      </c>
      <c r="AL5038" s="78"/>
      <c r="AM5038" s="78"/>
      <c r="AN5038" s="79" t="str">
        <f>IF(AM5038&lt;&gt;"",+VLOOKUP(AM5038,NIVELES!$A$1652:$B$2466,2,0),"")</f>
        <v/>
      </c>
      <c r="AO5038" s="87"/>
      <c r="AP5038" s="88"/>
      <c r="AQ5038" s="88"/>
      <c r="AR5038" s="88"/>
      <c r="AS5038" s="88"/>
      <c r="AT5038" s="88"/>
      <c r="AU5038" s="88"/>
      <c r="AV5038" s="88"/>
      <c r="AW5038" s="88"/>
      <c r="AX5038" s="88"/>
      <c r="AY5038" s="88"/>
      <c r="AZ5038" s="88"/>
      <c r="BA5038" s="88"/>
      <c r="BB5038" s="89">
        <f t="shared" si="311"/>
        <v>0</v>
      </c>
      <c r="BC5038" s="90" t="str">
        <f t="shared" si="310"/>
        <v xml:space="preserve"> </v>
      </c>
      <c r="BD5038" s="91" t="str">
        <f t="shared" si="312"/>
        <v xml:space="preserve"> </v>
      </c>
      <c r="BE5038" s="92">
        <f t="shared" si="313"/>
        <v>0</v>
      </c>
    </row>
    <row r="5039" spans="1:57" s="74" customFormat="1" ht="50.1" customHeight="1" x14ac:dyDescent="0.2">
      <c r="A5039" s="78"/>
      <c r="B5039" s="78"/>
      <c r="C5039" s="78"/>
      <c r="D5039" s="78"/>
      <c r="E5039" s="79" t="str">
        <f>+IF(C5039&lt;&gt;"",VLOOKUP(MID(C5039,18,5),NIVELES!$A$133:$B$213,2,0),"")</f>
        <v/>
      </c>
      <c r="F5039" s="80"/>
      <c r="G5039" s="81" t="str">
        <f>+IF(F5039&lt;&gt;"",VLOOKUP(F5039,NIVELES!$A$246:$C$464,3,0),"")</f>
        <v/>
      </c>
      <c r="H5039" s="82"/>
      <c r="I5039" s="78"/>
      <c r="J5039" s="78"/>
      <c r="K5039" s="78"/>
      <c r="L5039" s="78"/>
      <c r="M5039" s="78"/>
      <c r="N5039" s="78"/>
      <c r="O5039" s="78"/>
      <c r="P5039" s="82"/>
      <c r="Q5039" s="78"/>
      <c r="R5039" s="82"/>
      <c r="S5039" s="82"/>
      <c r="T5039" s="82"/>
      <c r="U5039" s="82"/>
      <c r="V5039" s="82"/>
      <c r="W5039" s="82"/>
      <c r="X5039" s="82"/>
      <c r="Y5039" s="82"/>
      <c r="Z5039" s="82"/>
      <c r="AA5039" s="82"/>
      <c r="AB5039" s="82"/>
      <c r="AC5039" s="82"/>
      <c r="AD5039" s="85" t="str">
        <f>IF(A5039&lt;&gt;"",IF(D5039="DIRECCIÓN_DE_TRANSFERENCIAS","280 0031",VLOOKUP(C5039,NIVELES!$A$14:$B$105,2,0)),"")</f>
        <v/>
      </c>
      <c r="AE5039" s="86"/>
      <c r="AF5039" s="86"/>
      <c r="AG5039" s="79" t="str">
        <f>+IF(AF5039&lt;&gt;"",VLOOKUP(AF5039,NIVELES!$A$666:$B$673,2,0),"")</f>
        <v/>
      </c>
      <c r="AH5039" s="78"/>
      <c r="AI5039" s="79" t="str">
        <f>IF(AH5039&lt;&gt;"",VLOOKUP(CONCATENATE(AG5039,AH5039),NIVELES!$B$676:$C$745,2,0),"")</f>
        <v/>
      </c>
      <c r="AJ5039" s="78"/>
      <c r="AK5039" s="79" t="str">
        <f>+IF(AJ5039&lt;&gt;"",VLOOKUP(AJ5039,NIVELES!$A$816:$B$892,2,0),"")</f>
        <v/>
      </c>
      <c r="AL5039" s="78"/>
      <c r="AM5039" s="78"/>
      <c r="AN5039" s="79" t="str">
        <f>IF(AM5039&lt;&gt;"",+VLOOKUP(AM5039,NIVELES!$A$1652:$B$2466,2,0),"")</f>
        <v/>
      </c>
      <c r="AO5039" s="87"/>
      <c r="AP5039" s="88"/>
      <c r="AQ5039" s="88"/>
      <c r="AR5039" s="88"/>
      <c r="AS5039" s="88"/>
      <c r="AT5039" s="88"/>
      <c r="AU5039" s="88"/>
      <c r="AV5039" s="88"/>
      <c r="AW5039" s="88"/>
      <c r="AX5039" s="88"/>
      <c r="AY5039" s="88"/>
      <c r="AZ5039" s="88"/>
      <c r="BA5039" s="88"/>
      <c r="BB5039" s="89">
        <f t="shared" si="311"/>
        <v>0</v>
      </c>
      <c r="BC5039" s="90" t="str">
        <f t="shared" si="310"/>
        <v xml:space="preserve"> </v>
      </c>
      <c r="BD5039" s="91" t="str">
        <f t="shared" si="312"/>
        <v xml:space="preserve"> </v>
      </c>
      <c r="BE5039" s="92">
        <f t="shared" si="313"/>
        <v>0</v>
      </c>
    </row>
    <row r="5040" spans="1:57" s="74" customFormat="1" ht="50.1" customHeight="1" x14ac:dyDescent="0.2">
      <c r="A5040" s="78"/>
      <c r="B5040" s="78"/>
      <c r="C5040" s="78"/>
      <c r="D5040" s="78"/>
      <c r="E5040" s="79" t="str">
        <f>+IF(C5040&lt;&gt;"",VLOOKUP(MID(C5040,18,5),NIVELES!$A$133:$B$213,2,0),"")</f>
        <v/>
      </c>
      <c r="F5040" s="80"/>
      <c r="G5040" s="81" t="str">
        <f>+IF(F5040&lt;&gt;"",VLOOKUP(F5040,NIVELES!$A$246:$C$464,3,0),"")</f>
        <v/>
      </c>
      <c r="H5040" s="82"/>
      <c r="I5040" s="78"/>
      <c r="J5040" s="78"/>
      <c r="K5040" s="78"/>
      <c r="L5040" s="78"/>
      <c r="M5040" s="78"/>
      <c r="N5040" s="78"/>
      <c r="O5040" s="78"/>
      <c r="P5040" s="82"/>
      <c r="Q5040" s="78"/>
      <c r="R5040" s="82"/>
      <c r="S5040" s="82"/>
      <c r="T5040" s="82"/>
      <c r="U5040" s="82"/>
      <c r="V5040" s="82"/>
      <c r="W5040" s="82"/>
      <c r="X5040" s="82"/>
      <c r="Y5040" s="82"/>
      <c r="Z5040" s="82"/>
      <c r="AA5040" s="82"/>
      <c r="AB5040" s="82"/>
      <c r="AC5040" s="82"/>
      <c r="AD5040" s="85" t="str">
        <f>IF(A5040&lt;&gt;"",IF(D5040="DIRECCIÓN_DE_TRANSFERENCIAS","280 0031",VLOOKUP(C5040,NIVELES!$A$14:$B$105,2,0)),"")</f>
        <v/>
      </c>
      <c r="AE5040" s="86"/>
      <c r="AF5040" s="86"/>
      <c r="AG5040" s="79" t="str">
        <f>+IF(AF5040&lt;&gt;"",VLOOKUP(AF5040,NIVELES!$A$666:$B$673,2,0),"")</f>
        <v/>
      </c>
      <c r="AH5040" s="78"/>
      <c r="AI5040" s="79" t="str">
        <f>IF(AH5040&lt;&gt;"",VLOOKUP(CONCATENATE(AG5040,AH5040),NIVELES!$B$676:$C$745,2,0),"")</f>
        <v/>
      </c>
      <c r="AJ5040" s="78"/>
      <c r="AK5040" s="79" t="str">
        <f>+IF(AJ5040&lt;&gt;"",VLOOKUP(AJ5040,NIVELES!$A$816:$B$892,2,0),"")</f>
        <v/>
      </c>
      <c r="AL5040" s="78"/>
      <c r="AM5040" s="78"/>
      <c r="AN5040" s="79" t="str">
        <f>IF(AM5040&lt;&gt;"",+VLOOKUP(AM5040,NIVELES!$A$1652:$B$2466,2,0),"")</f>
        <v/>
      </c>
      <c r="AO5040" s="87"/>
      <c r="AP5040" s="88"/>
      <c r="AQ5040" s="88"/>
      <c r="AR5040" s="88"/>
      <c r="AS5040" s="88"/>
      <c r="AT5040" s="88"/>
      <c r="AU5040" s="88"/>
      <c r="AV5040" s="88"/>
      <c r="AW5040" s="88"/>
      <c r="AX5040" s="88"/>
      <c r="AY5040" s="88"/>
      <c r="AZ5040" s="88"/>
      <c r="BA5040" s="88"/>
      <c r="BB5040" s="89">
        <f t="shared" si="311"/>
        <v>0</v>
      </c>
      <c r="BC5040" s="90" t="str">
        <f t="shared" si="310"/>
        <v xml:space="preserve"> </v>
      </c>
      <c r="BD5040" s="91" t="str">
        <f t="shared" si="312"/>
        <v xml:space="preserve"> </v>
      </c>
      <c r="BE5040" s="92">
        <f t="shared" si="313"/>
        <v>0</v>
      </c>
    </row>
    <row r="5041" spans="1:57" s="74" customFormat="1" ht="50.1" customHeight="1" x14ac:dyDescent="0.2">
      <c r="A5041" s="78"/>
      <c r="B5041" s="78"/>
      <c r="C5041" s="78"/>
      <c r="D5041" s="78"/>
      <c r="E5041" s="79" t="str">
        <f>+IF(C5041&lt;&gt;"",VLOOKUP(MID(C5041,18,5),NIVELES!$A$133:$B$213,2,0),"")</f>
        <v/>
      </c>
      <c r="F5041" s="80"/>
      <c r="G5041" s="81" t="str">
        <f>+IF(F5041&lt;&gt;"",VLOOKUP(F5041,NIVELES!$A$246:$C$464,3,0),"")</f>
        <v/>
      </c>
      <c r="H5041" s="82"/>
      <c r="I5041" s="78"/>
      <c r="J5041" s="78"/>
      <c r="K5041" s="78"/>
      <c r="L5041" s="78"/>
      <c r="M5041" s="78"/>
      <c r="N5041" s="78"/>
      <c r="O5041" s="78"/>
      <c r="P5041" s="82"/>
      <c r="Q5041" s="78"/>
      <c r="R5041" s="82"/>
      <c r="S5041" s="82"/>
      <c r="T5041" s="82"/>
      <c r="U5041" s="82"/>
      <c r="V5041" s="82"/>
      <c r="W5041" s="82"/>
      <c r="X5041" s="82"/>
      <c r="Y5041" s="82"/>
      <c r="Z5041" s="82"/>
      <c r="AA5041" s="82"/>
      <c r="AB5041" s="82"/>
      <c r="AC5041" s="82"/>
      <c r="AD5041" s="85" t="str">
        <f>IF(A5041&lt;&gt;"",IF(D5041="DIRECCIÓN_DE_TRANSFERENCIAS","280 0031",VLOOKUP(C5041,NIVELES!$A$14:$B$105,2,0)),"")</f>
        <v/>
      </c>
      <c r="AE5041" s="86"/>
      <c r="AF5041" s="86"/>
      <c r="AG5041" s="79" t="str">
        <f>+IF(AF5041&lt;&gt;"",VLOOKUP(AF5041,NIVELES!$A$666:$B$673,2,0),"")</f>
        <v/>
      </c>
      <c r="AH5041" s="78"/>
      <c r="AI5041" s="79" t="str">
        <f>IF(AH5041&lt;&gt;"",VLOOKUP(CONCATENATE(AG5041,AH5041),NIVELES!$B$676:$C$745,2,0),"")</f>
        <v/>
      </c>
      <c r="AJ5041" s="78"/>
      <c r="AK5041" s="79" t="str">
        <f>+IF(AJ5041&lt;&gt;"",VLOOKUP(AJ5041,NIVELES!$A$816:$B$892,2,0),"")</f>
        <v/>
      </c>
      <c r="AL5041" s="78"/>
      <c r="AM5041" s="78"/>
      <c r="AN5041" s="79" t="str">
        <f>IF(AM5041&lt;&gt;"",+VLOOKUP(AM5041,NIVELES!$A$1652:$B$2466,2,0),"")</f>
        <v/>
      </c>
      <c r="AO5041" s="87"/>
      <c r="AP5041" s="88"/>
      <c r="AQ5041" s="88"/>
      <c r="AR5041" s="88"/>
      <c r="AS5041" s="88"/>
      <c r="AT5041" s="88"/>
      <c r="AU5041" s="88"/>
      <c r="AV5041" s="88"/>
      <c r="AW5041" s="88"/>
      <c r="AX5041" s="88"/>
      <c r="AY5041" s="88"/>
      <c r="AZ5041" s="88"/>
      <c r="BA5041" s="88"/>
      <c r="BB5041" s="89">
        <f t="shared" si="311"/>
        <v>0</v>
      </c>
      <c r="BC5041" s="90" t="str">
        <f t="shared" si="310"/>
        <v xml:space="preserve"> </v>
      </c>
      <c r="BD5041" s="91" t="str">
        <f t="shared" si="312"/>
        <v xml:space="preserve"> </v>
      </c>
      <c r="BE5041" s="92">
        <f t="shared" si="313"/>
        <v>0</v>
      </c>
    </row>
    <row r="5042" spans="1:57" s="74" customFormat="1" ht="50.1" customHeight="1" x14ac:dyDescent="0.2">
      <c r="A5042" s="78"/>
      <c r="B5042" s="78"/>
      <c r="C5042" s="78"/>
      <c r="D5042" s="78"/>
      <c r="E5042" s="79" t="str">
        <f>+IF(C5042&lt;&gt;"",VLOOKUP(MID(C5042,18,5),NIVELES!$A$133:$B$213,2,0),"")</f>
        <v/>
      </c>
      <c r="F5042" s="80"/>
      <c r="G5042" s="81" t="str">
        <f>+IF(F5042&lt;&gt;"",VLOOKUP(F5042,NIVELES!$A$246:$C$464,3,0),"")</f>
        <v/>
      </c>
      <c r="H5042" s="82"/>
      <c r="I5042" s="78"/>
      <c r="J5042" s="78"/>
      <c r="K5042" s="78"/>
      <c r="L5042" s="78"/>
      <c r="M5042" s="78"/>
      <c r="N5042" s="78"/>
      <c r="O5042" s="78"/>
      <c r="P5042" s="82"/>
      <c r="Q5042" s="78"/>
      <c r="R5042" s="82"/>
      <c r="S5042" s="82"/>
      <c r="T5042" s="82"/>
      <c r="U5042" s="82"/>
      <c r="V5042" s="82"/>
      <c r="W5042" s="82"/>
      <c r="X5042" s="82"/>
      <c r="Y5042" s="82"/>
      <c r="Z5042" s="82"/>
      <c r="AA5042" s="82"/>
      <c r="AB5042" s="82"/>
      <c r="AC5042" s="82"/>
      <c r="AD5042" s="85" t="str">
        <f>IF(A5042&lt;&gt;"",IF(D5042="DIRECCIÓN_DE_TRANSFERENCIAS","280 0031",VLOOKUP(C5042,NIVELES!$A$14:$B$105,2,0)),"")</f>
        <v/>
      </c>
      <c r="AE5042" s="86"/>
      <c r="AF5042" s="86"/>
      <c r="AG5042" s="79" t="str">
        <f>+IF(AF5042&lt;&gt;"",VLOOKUP(AF5042,NIVELES!$A$666:$B$673,2,0),"")</f>
        <v/>
      </c>
      <c r="AH5042" s="78"/>
      <c r="AI5042" s="79" t="str">
        <f>IF(AH5042&lt;&gt;"",VLOOKUP(CONCATENATE(AG5042,AH5042),NIVELES!$B$676:$C$745,2,0),"")</f>
        <v/>
      </c>
      <c r="AJ5042" s="78"/>
      <c r="AK5042" s="79" t="str">
        <f>+IF(AJ5042&lt;&gt;"",VLOOKUP(AJ5042,NIVELES!$A$816:$B$892,2,0),"")</f>
        <v/>
      </c>
      <c r="AL5042" s="78"/>
      <c r="AM5042" s="78"/>
      <c r="AN5042" s="79" t="str">
        <f>IF(AM5042&lt;&gt;"",+VLOOKUP(AM5042,NIVELES!$A$1652:$B$2466,2,0),"")</f>
        <v/>
      </c>
      <c r="AO5042" s="87"/>
      <c r="AP5042" s="88"/>
      <c r="AQ5042" s="88"/>
      <c r="AR5042" s="88"/>
      <c r="AS5042" s="88"/>
      <c r="AT5042" s="88"/>
      <c r="AU5042" s="88"/>
      <c r="AV5042" s="88"/>
      <c r="AW5042" s="88"/>
      <c r="AX5042" s="88"/>
      <c r="AY5042" s="88"/>
      <c r="AZ5042" s="88"/>
      <c r="BA5042" s="88"/>
      <c r="BB5042" s="89">
        <f t="shared" si="311"/>
        <v>0</v>
      </c>
      <c r="BC5042" s="90" t="str">
        <f t="shared" si="310"/>
        <v xml:space="preserve"> </v>
      </c>
      <c r="BD5042" s="91" t="str">
        <f t="shared" si="312"/>
        <v xml:space="preserve"> </v>
      </c>
      <c r="BE5042" s="92">
        <f t="shared" si="313"/>
        <v>0</v>
      </c>
    </row>
    <row r="5043" spans="1:57" s="74" customFormat="1" ht="50.1" customHeight="1" x14ac:dyDescent="0.2">
      <c r="A5043" s="78"/>
      <c r="B5043" s="78"/>
      <c r="C5043" s="78"/>
      <c r="D5043" s="78"/>
      <c r="E5043" s="79" t="str">
        <f>+IF(C5043&lt;&gt;"",VLOOKUP(MID(C5043,18,5),NIVELES!$A$133:$B$213,2,0),"")</f>
        <v/>
      </c>
      <c r="F5043" s="80"/>
      <c r="G5043" s="81" t="str">
        <f>+IF(F5043&lt;&gt;"",VLOOKUP(F5043,NIVELES!$A$246:$C$464,3,0),"")</f>
        <v/>
      </c>
      <c r="H5043" s="82"/>
      <c r="I5043" s="78"/>
      <c r="J5043" s="78"/>
      <c r="K5043" s="78"/>
      <c r="L5043" s="78"/>
      <c r="M5043" s="78"/>
      <c r="N5043" s="78"/>
      <c r="O5043" s="78"/>
      <c r="P5043" s="82"/>
      <c r="Q5043" s="78"/>
      <c r="R5043" s="82"/>
      <c r="S5043" s="82"/>
      <c r="T5043" s="82"/>
      <c r="U5043" s="82"/>
      <c r="V5043" s="82"/>
      <c r="W5043" s="82"/>
      <c r="X5043" s="82"/>
      <c r="Y5043" s="82"/>
      <c r="Z5043" s="82"/>
      <c r="AA5043" s="82"/>
      <c r="AB5043" s="82"/>
      <c r="AC5043" s="82"/>
      <c r="AD5043" s="85" t="str">
        <f>IF(A5043&lt;&gt;"",IF(D5043="DIRECCIÓN_DE_TRANSFERENCIAS","280 0031",VLOOKUP(C5043,NIVELES!$A$14:$B$105,2,0)),"")</f>
        <v/>
      </c>
      <c r="AE5043" s="86"/>
      <c r="AF5043" s="86"/>
      <c r="AG5043" s="79" t="str">
        <f>+IF(AF5043&lt;&gt;"",VLOOKUP(AF5043,NIVELES!$A$666:$B$673,2,0),"")</f>
        <v/>
      </c>
      <c r="AH5043" s="78"/>
      <c r="AI5043" s="79" t="str">
        <f>IF(AH5043&lt;&gt;"",VLOOKUP(CONCATENATE(AG5043,AH5043),NIVELES!$B$676:$C$745,2,0),"")</f>
        <v/>
      </c>
      <c r="AJ5043" s="78"/>
      <c r="AK5043" s="79" t="str">
        <f>+IF(AJ5043&lt;&gt;"",VLOOKUP(AJ5043,NIVELES!$A$816:$B$892,2,0),"")</f>
        <v/>
      </c>
      <c r="AL5043" s="78"/>
      <c r="AM5043" s="78"/>
      <c r="AN5043" s="79" t="str">
        <f>IF(AM5043&lt;&gt;"",+VLOOKUP(AM5043,NIVELES!$A$1652:$B$2466,2,0),"")</f>
        <v/>
      </c>
      <c r="AO5043" s="87"/>
      <c r="AP5043" s="88"/>
      <c r="AQ5043" s="88"/>
      <c r="AR5043" s="88"/>
      <c r="AS5043" s="88"/>
      <c r="AT5043" s="88"/>
      <c r="AU5043" s="88"/>
      <c r="AV5043" s="88"/>
      <c r="AW5043" s="88"/>
      <c r="AX5043" s="88"/>
      <c r="AY5043" s="88"/>
      <c r="AZ5043" s="88"/>
      <c r="BA5043" s="88"/>
      <c r="BB5043" s="89">
        <f t="shared" si="311"/>
        <v>0</v>
      </c>
      <c r="BC5043" s="90" t="str">
        <f t="shared" si="310"/>
        <v xml:space="preserve"> </v>
      </c>
      <c r="BD5043" s="91" t="str">
        <f t="shared" si="312"/>
        <v xml:space="preserve"> </v>
      </c>
      <c r="BE5043" s="92">
        <f t="shared" si="313"/>
        <v>0</v>
      </c>
    </row>
    <row r="5044" spans="1:57" s="74" customFormat="1" ht="50.1" customHeight="1" x14ac:dyDescent="0.2">
      <c r="A5044" s="78"/>
      <c r="B5044" s="78"/>
      <c r="C5044" s="78"/>
      <c r="D5044" s="78"/>
      <c r="E5044" s="79" t="str">
        <f>+IF(C5044&lt;&gt;"",VLOOKUP(MID(C5044,18,5),NIVELES!$A$133:$B$213,2,0),"")</f>
        <v/>
      </c>
      <c r="F5044" s="80"/>
      <c r="G5044" s="81" t="str">
        <f>+IF(F5044&lt;&gt;"",VLOOKUP(F5044,NIVELES!$A$246:$C$464,3,0),"")</f>
        <v/>
      </c>
      <c r="H5044" s="82"/>
      <c r="I5044" s="78"/>
      <c r="J5044" s="78"/>
      <c r="K5044" s="78"/>
      <c r="L5044" s="78"/>
      <c r="M5044" s="78"/>
      <c r="N5044" s="78"/>
      <c r="O5044" s="78"/>
      <c r="P5044" s="82"/>
      <c r="Q5044" s="78"/>
      <c r="R5044" s="82"/>
      <c r="S5044" s="82"/>
      <c r="T5044" s="82"/>
      <c r="U5044" s="82"/>
      <c r="V5044" s="82"/>
      <c r="W5044" s="82"/>
      <c r="X5044" s="82"/>
      <c r="Y5044" s="82"/>
      <c r="Z5044" s="82"/>
      <c r="AA5044" s="82"/>
      <c r="AB5044" s="82"/>
      <c r="AC5044" s="82"/>
      <c r="AD5044" s="85" t="str">
        <f>IF(A5044&lt;&gt;"",IF(D5044="DIRECCIÓN_DE_TRANSFERENCIAS","280 0031",VLOOKUP(C5044,NIVELES!$A$14:$B$105,2,0)),"")</f>
        <v/>
      </c>
      <c r="AE5044" s="86"/>
      <c r="AF5044" s="86"/>
      <c r="AG5044" s="79" t="str">
        <f>+IF(AF5044&lt;&gt;"",VLOOKUP(AF5044,NIVELES!$A$666:$B$673,2,0),"")</f>
        <v/>
      </c>
      <c r="AH5044" s="78"/>
      <c r="AI5044" s="79" t="str">
        <f>IF(AH5044&lt;&gt;"",VLOOKUP(CONCATENATE(AG5044,AH5044),NIVELES!$B$676:$C$745,2,0),"")</f>
        <v/>
      </c>
      <c r="AJ5044" s="78"/>
      <c r="AK5044" s="79" t="str">
        <f>+IF(AJ5044&lt;&gt;"",VLOOKUP(AJ5044,NIVELES!$A$816:$B$892,2,0),"")</f>
        <v/>
      </c>
      <c r="AL5044" s="78"/>
      <c r="AM5044" s="78"/>
      <c r="AN5044" s="79" t="str">
        <f>IF(AM5044&lt;&gt;"",+VLOOKUP(AM5044,NIVELES!$A$1652:$B$2466,2,0),"")</f>
        <v/>
      </c>
      <c r="AO5044" s="87"/>
      <c r="AP5044" s="88"/>
      <c r="AQ5044" s="88"/>
      <c r="AR5044" s="88"/>
      <c r="AS5044" s="88"/>
      <c r="AT5044" s="88"/>
      <c r="AU5044" s="88"/>
      <c r="AV5044" s="88"/>
      <c r="AW5044" s="88"/>
      <c r="AX5044" s="88"/>
      <c r="AY5044" s="88"/>
      <c r="AZ5044" s="88"/>
      <c r="BA5044" s="88"/>
      <c r="BB5044" s="89">
        <f t="shared" si="311"/>
        <v>0</v>
      </c>
      <c r="BC5044" s="90" t="str">
        <f t="shared" si="310"/>
        <v xml:space="preserve"> </v>
      </c>
      <c r="BD5044" s="91" t="str">
        <f t="shared" si="312"/>
        <v xml:space="preserve"> </v>
      </c>
      <c r="BE5044" s="92">
        <f t="shared" si="313"/>
        <v>0</v>
      </c>
    </row>
    <row r="5045" spans="1:57" s="74" customFormat="1" ht="50.1" customHeight="1" x14ac:dyDescent="0.2">
      <c r="A5045" s="78"/>
      <c r="B5045" s="78"/>
      <c r="C5045" s="78"/>
      <c r="D5045" s="78"/>
      <c r="E5045" s="79" t="str">
        <f>+IF(C5045&lt;&gt;"",VLOOKUP(MID(C5045,18,5),NIVELES!$A$133:$B$213,2,0),"")</f>
        <v/>
      </c>
      <c r="F5045" s="80"/>
      <c r="G5045" s="81" t="str">
        <f>+IF(F5045&lt;&gt;"",VLOOKUP(F5045,NIVELES!$A$246:$C$464,3,0),"")</f>
        <v/>
      </c>
      <c r="H5045" s="82"/>
      <c r="I5045" s="78"/>
      <c r="J5045" s="78"/>
      <c r="K5045" s="78"/>
      <c r="L5045" s="78"/>
      <c r="M5045" s="78"/>
      <c r="N5045" s="78"/>
      <c r="O5045" s="78"/>
      <c r="P5045" s="82"/>
      <c r="Q5045" s="78"/>
      <c r="R5045" s="82"/>
      <c r="S5045" s="82"/>
      <c r="T5045" s="82"/>
      <c r="U5045" s="82"/>
      <c r="V5045" s="82"/>
      <c r="W5045" s="82"/>
      <c r="X5045" s="82"/>
      <c r="Y5045" s="82"/>
      <c r="Z5045" s="82"/>
      <c r="AA5045" s="82"/>
      <c r="AB5045" s="82"/>
      <c r="AC5045" s="82"/>
      <c r="AD5045" s="85" t="str">
        <f>IF(A5045&lt;&gt;"",IF(D5045="DIRECCIÓN_DE_TRANSFERENCIAS","280 0031",VLOOKUP(C5045,NIVELES!$A$14:$B$105,2,0)),"")</f>
        <v/>
      </c>
      <c r="AE5045" s="86"/>
      <c r="AF5045" s="86"/>
      <c r="AG5045" s="79" t="str">
        <f>+IF(AF5045&lt;&gt;"",VLOOKUP(AF5045,NIVELES!$A$666:$B$673,2,0),"")</f>
        <v/>
      </c>
      <c r="AH5045" s="78"/>
      <c r="AI5045" s="79" t="str">
        <f>IF(AH5045&lt;&gt;"",VLOOKUP(CONCATENATE(AG5045,AH5045),NIVELES!$B$676:$C$745,2,0),"")</f>
        <v/>
      </c>
      <c r="AJ5045" s="78"/>
      <c r="AK5045" s="79" t="str">
        <f>+IF(AJ5045&lt;&gt;"",VLOOKUP(AJ5045,NIVELES!$A$816:$B$892,2,0),"")</f>
        <v/>
      </c>
      <c r="AL5045" s="78"/>
      <c r="AM5045" s="78"/>
      <c r="AN5045" s="79" t="str">
        <f>IF(AM5045&lt;&gt;"",+VLOOKUP(AM5045,NIVELES!$A$1652:$B$2466,2,0),"")</f>
        <v/>
      </c>
      <c r="AO5045" s="87"/>
      <c r="AP5045" s="88"/>
      <c r="AQ5045" s="88"/>
      <c r="AR5045" s="88"/>
      <c r="AS5045" s="88"/>
      <c r="AT5045" s="88"/>
      <c r="AU5045" s="88"/>
      <c r="AV5045" s="88"/>
      <c r="AW5045" s="88"/>
      <c r="AX5045" s="88"/>
      <c r="AY5045" s="88"/>
      <c r="AZ5045" s="88"/>
      <c r="BA5045" s="88"/>
      <c r="BB5045" s="89">
        <f t="shared" si="311"/>
        <v>0</v>
      </c>
      <c r="BC5045" s="90" t="str">
        <f t="shared" si="310"/>
        <v xml:space="preserve"> </v>
      </c>
      <c r="BD5045" s="91" t="str">
        <f t="shared" si="312"/>
        <v xml:space="preserve"> </v>
      </c>
      <c r="BE5045" s="92">
        <f t="shared" si="313"/>
        <v>0</v>
      </c>
    </row>
    <row r="5046" spans="1:57" s="74" customFormat="1" ht="50.1" customHeight="1" x14ac:dyDescent="0.2">
      <c r="A5046" s="78"/>
      <c r="B5046" s="78"/>
      <c r="C5046" s="78"/>
      <c r="D5046" s="78"/>
      <c r="E5046" s="79" t="str">
        <f>+IF(C5046&lt;&gt;"",VLOOKUP(MID(C5046,18,5),NIVELES!$A$133:$B$213,2,0),"")</f>
        <v/>
      </c>
      <c r="F5046" s="80"/>
      <c r="G5046" s="81" t="str">
        <f>+IF(F5046&lt;&gt;"",VLOOKUP(F5046,NIVELES!$A$246:$C$464,3,0),"")</f>
        <v/>
      </c>
      <c r="H5046" s="82"/>
      <c r="I5046" s="78"/>
      <c r="J5046" s="78"/>
      <c r="K5046" s="78"/>
      <c r="L5046" s="78"/>
      <c r="M5046" s="78"/>
      <c r="N5046" s="78"/>
      <c r="O5046" s="78"/>
      <c r="P5046" s="82"/>
      <c r="Q5046" s="78"/>
      <c r="R5046" s="82"/>
      <c r="S5046" s="82"/>
      <c r="T5046" s="82"/>
      <c r="U5046" s="82"/>
      <c r="V5046" s="82"/>
      <c r="W5046" s="82"/>
      <c r="X5046" s="82"/>
      <c r="Y5046" s="82"/>
      <c r="Z5046" s="82"/>
      <c r="AA5046" s="82"/>
      <c r="AB5046" s="82"/>
      <c r="AC5046" s="82"/>
      <c r="AD5046" s="85" t="str">
        <f>IF(A5046&lt;&gt;"",IF(D5046="DIRECCIÓN_DE_TRANSFERENCIAS","280 0031",VLOOKUP(C5046,NIVELES!$A$14:$B$105,2,0)),"")</f>
        <v/>
      </c>
      <c r="AE5046" s="86"/>
      <c r="AF5046" s="86"/>
      <c r="AG5046" s="79" t="str">
        <f>+IF(AF5046&lt;&gt;"",VLOOKUP(AF5046,NIVELES!$A$666:$B$673,2,0),"")</f>
        <v/>
      </c>
      <c r="AH5046" s="78"/>
      <c r="AI5046" s="79" t="str">
        <f>IF(AH5046&lt;&gt;"",VLOOKUP(CONCATENATE(AG5046,AH5046),NIVELES!$B$676:$C$745,2,0),"")</f>
        <v/>
      </c>
      <c r="AJ5046" s="78"/>
      <c r="AK5046" s="79" t="str">
        <f>+IF(AJ5046&lt;&gt;"",VLOOKUP(AJ5046,NIVELES!$A$816:$B$892,2,0),"")</f>
        <v/>
      </c>
      <c r="AL5046" s="78"/>
      <c r="AM5046" s="78"/>
      <c r="AN5046" s="79" t="str">
        <f>IF(AM5046&lt;&gt;"",+VLOOKUP(AM5046,NIVELES!$A$1652:$B$2466,2,0),"")</f>
        <v/>
      </c>
      <c r="AO5046" s="87"/>
      <c r="AP5046" s="88"/>
      <c r="AQ5046" s="88"/>
      <c r="AR5046" s="88"/>
      <c r="AS5046" s="88"/>
      <c r="AT5046" s="88"/>
      <c r="AU5046" s="88"/>
      <c r="AV5046" s="88"/>
      <c r="AW5046" s="88"/>
      <c r="AX5046" s="88"/>
      <c r="AY5046" s="88"/>
      <c r="AZ5046" s="88"/>
      <c r="BA5046" s="88"/>
      <c r="BB5046" s="89">
        <f t="shared" si="311"/>
        <v>0</v>
      </c>
      <c r="BC5046" s="90" t="str">
        <f t="shared" si="310"/>
        <v xml:space="preserve"> </v>
      </c>
      <c r="BD5046" s="91" t="str">
        <f t="shared" si="312"/>
        <v xml:space="preserve"> </v>
      </c>
      <c r="BE5046" s="92">
        <f t="shared" si="313"/>
        <v>0</v>
      </c>
    </row>
    <row r="5047" spans="1:57" s="74" customFormat="1" ht="50.1" customHeight="1" x14ac:dyDescent="0.2">
      <c r="A5047" s="78"/>
      <c r="B5047" s="78"/>
      <c r="C5047" s="78"/>
      <c r="D5047" s="78"/>
      <c r="E5047" s="79" t="str">
        <f>+IF(C5047&lt;&gt;"",VLOOKUP(MID(C5047,18,5),NIVELES!$A$133:$B$213,2,0),"")</f>
        <v/>
      </c>
      <c r="F5047" s="80"/>
      <c r="G5047" s="81" t="str">
        <f>+IF(F5047&lt;&gt;"",VLOOKUP(F5047,NIVELES!$A$246:$C$464,3,0),"")</f>
        <v/>
      </c>
      <c r="H5047" s="82"/>
      <c r="I5047" s="78"/>
      <c r="J5047" s="78"/>
      <c r="K5047" s="78"/>
      <c r="L5047" s="78"/>
      <c r="M5047" s="78"/>
      <c r="N5047" s="78"/>
      <c r="O5047" s="78"/>
      <c r="P5047" s="82"/>
      <c r="Q5047" s="78"/>
      <c r="R5047" s="82"/>
      <c r="S5047" s="82"/>
      <c r="T5047" s="82"/>
      <c r="U5047" s="82"/>
      <c r="V5047" s="82"/>
      <c r="W5047" s="82"/>
      <c r="X5047" s="82"/>
      <c r="Y5047" s="82"/>
      <c r="Z5047" s="82"/>
      <c r="AA5047" s="82"/>
      <c r="AB5047" s="82"/>
      <c r="AC5047" s="82"/>
      <c r="AD5047" s="85" t="str">
        <f>IF(A5047&lt;&gt;"",IF(D5047="DIRECCIÓN_DE_TRANSFERENCIAS","280 0031",VLOOKUP(C5047,NIVELES!$A$14:$B$105,2,0)),"")</f>
        <v/>
      </c>
      <c r="AE5047" s="86"/>
      <c r="AF5047" s="86"/>
      <c r="AG5047" s="79" t="str">
        <f>+IF(AF5047&lt;&gt;"",VLOOKUP(AF5047,NIVELES!$A$666:$B$673,2,0),"")</f>
        <v/>
      </c>
      <c r="AH5047" s="78"/>
      <c r="AI5047" s="79" t="str">
        <f>IF(AH5047&lt;&gt;"",VLOOKUP(CONCATENATE(AG5047,AH5047),NIVELES!$B$676:$C$745,2,0),"")</f>
        <v/>
      </c>
      <c r="AJ5047" s="78"/>
      <c r="AK5047" s="79" t="str">
        <f>+IF(AJ5047&lt;&gt;"",VLOOKUP(AJ5047,NIVELES!$A$816:$B$892,2,0),"")</f>
        <v/>
      </c>
      <c r="AL5047" s="78"/>
      <c r="AM5047" s="78"/>
      <c r="AN5047" s="79" t="str">
        <f>IF(AM5047&lt;&gt;"",+VLOOKUP(AM5047,NIVELES!$A$1652:$B$2466,2,0),"")</f>
        <v/>
      </c>
      <c r="AO5047" s="87"/>
      <c r="AP5047" s="88"/>
      <c r="AQ5047" s="88"/>
      <c r="AR5047" s="88"/>
      <c r="AS5047" s="88"/>
      <c r="AT5047" s="88"/>
      <c r="AU5047" s="88"/>
      <c r="AV5047" s="88"/>
      <c r="AW5047" s="88"/>
      <c r="AX5047" s="88"/>
      <c r="AY5047" s="88"/>
      <c r="AZ5047" s="88"/>
      <c r="BA5047" s="88"/>
      <c r="BB5047" s="89">
        <f t="shared" si="311"/>
        <v>0</v>
      </c>
      <c r="BC5047" s="90" t="str">
        <f t="shared" si="310"/>
        <v xml:space="preserve"> </v>
      </c>
      <c r="BD5047" s="91" t="str">
        <f t="shared" si="312"/>
        <v xml:space="preserve"> </v>
      </c>
      <c r="BE5047" s="92">
        <f t="shared" si="313"/>
        <v>0</v>
      </c>
    </row>
    <row r="5048" spans="1:57" s="74" customFormat="1" ht="50.1" customHeight="1" x14ac:dyDescent="0.2">
      <c r="A5048" s="78"/>
      <c r="B5048" s="78"/>
      <c r="C5048" s="78"/>
      <c r="D5048" s="78"/>
      <c r="E5048" s="79" t="str">
        <f>+IF(C5048&lt;&gt;"",VLOOKUP(MID(C5048,18,5),NIVELES!$A$133:$B$213,2,0),"")</f>
        <v/>
      </c>
      <c r="F5048" s="80"/>
      <c r="G5048" s="81" t="str">
        <f>+IF(F5048&lt;&gt;"",VLOOKUP(F5048,NIVELES!$A$246:$C$464,3,0),"")</f>
        <v/>
      </c>
      <c r="H5048" s="82"/>
      <c r="I5048" s="78"/>
      <c r="J5048" s="78"/>
      <c r="K5048" s="78"/>
      <c r="L5048" s="78"/>
      <c r="M5048" s="78"/>
      <c r="N5048" s="78"/>
      <c r="O5048" s="78"/>
      <c r="P5048" s="82"/>
      <c r="Q5048" s="78"/>
      <c r="R5048" s="82"/>
      <c r="S5048" s="82"/>
      <c r="T5048" s="82"/>
      <c r="U5048" s="82"/>
      <c r="V5048" s="82"/>
      <c r="W5048" s="82"/>
      <c r="X5048" s="82"/>
      <c r="Y5048" s="82"/>
      <c r="Z5048" s="82"/>
      <c r="AA5048" s="82"/>
      <c r="AB5048" s="82"/>
      <c r="AC5048" s="82"/>
      <c r="AD5048" s="85" t="str">
        <f>IF(A5048&lt;&gt;"",IF(D5048="DIRECCIÓN_DE_TRANSFERENCIAS","280 0031",VLOOKUP(C5048,NIVELES!$A$14:$B$105,2,0)),"")</f>
        <v/>
      </c>
      <c r="AE5048" s="86"/>
      <c r="AF5048" s="86"/>
      <c r="AG5048" s="79" t="str">
        <f>+IF(AF5048&lt;&gt;"",VLOOKUP(AF5048,NIVELES!$A$666:$B$673,2,0),"")</f>
        <v/>
      </c>
      <c r="AH5048" s="78"/>
      <c r="AI5048" s="79" t="str">
        <f>IF(AH5048&lt;&gt;"",VLOOKUP(CONCATENATE(AG5048,AH5048),NIVELES!$B$676:$C$745,2,0),"")</f>
        <v/>
      </c>
      <c r="AJ5048" s="78"/>
      <c r="AK5048" s="79" t="str">
        <f>+IF(AJ5048&lt;&gt;"",VLOOKUP(AJ5048,NIVELES!$A$816:$B$892,2,0),"")</f>
        <v/>
      </c>
      <c r="AL5048" s="78"/>
      <c r="AM5048" s="78"/>
      <c r="AN5048" s="79" t="str">
        <f>IF(AM5048&lt;&gt;"",+VLOOKUP(AM5048,NIVELES!$A$1652:$B$2466,2,0),"")</f>
        <v/>
      </c>
      <c r="AO5048" s="87"/>
      <c r="AP5048" s="88"/>
      <c r="AQ5048" s="88"/>
      <c r="AR5048" s="88"/>
      <c r="AS5048" s="88"/>
      <c r="AT5048" s="88"/>
      <c r="AU5048" s="88"/>
      <c r="AV5048" s="88"/>
      <c r="AW5048" s="88"/>
      <c r="AX5048" s="88"/>
      <c r="AY5048" s="88"/>
      <c r="AZ5048" s="88"/>
      <c r="BA5048" s="88"/>
      <c r="BB5048" s="89">
        <f t="shared" si="311"/>
        <v>0</v>
      </c>
      <c r="BC5048" s="90" t="str">
        <f t="shared" si="310"/>
        <v xml:space="preserve"> </v>
      </c>
      <c r="BD5048" s="91" t="str">
        <f t="shared" si="312"/>
        <v xml:space="preserve"> </v>
      </c>
      <c r="BE5048" s="92">
        <f t="shared" si="313"/>
        <v>0</v>
      </c>
    </row>
    <row r="5049" spans="1:57" s="74" customFormat="1" ht="50.1" customHeight="1" x14ac:dyDescent="0.2">
      <c r="A5049" s="78"/>
      <c r="B5049" s="78"/>
      <c r="C5049" s="78"/>
      <c r="D5049" s="78"/>
      <c r="E5049" s="79" t="str">
        <f>+IF(C5049&lt;&gt;"",VLOOKUP(MID(C5049,18,5),NIVELES!$A$133:$B$213,2,0),"")</f>
        <v/>
      </c>
      <c r="F5049" s="80"/>
      <c r="G5049" s="81" t="str">
        <f>+IF(F5049&lt;&gt;"",VLOOKUP(F5049,NIVELES!$A$246:$C$464,3,0),"")</f>
        <v/>
      </c>
      <c r="H5049" s="82"/>
      <c r="I5049" s="78"/>
      <c r="J5049" s="78"/>
      <c r="K5049" s="78"/>
      <c r="L5049" s="78"/>
      <c r="M5049" s="78"/>
      <c r="N5049" s="78"/>
      <c r="O5049" s="78"/>
      <c r="P5049" s="82"/>
      <c r="Q5049" s="78"/>
      <c r="R5049" s="82"/>
      <c r="S5049" s="82"/>
      <c r="T5049" s="82"/>
      <c r="U5049" s="82"/>
      <c r="V5049" s="82"/>
      <c r="W5049" s="82"/>
      <c r="X5049" s="82"/>
      <c r="Y5049" s="82"/>
      <c r="Z5049" s="82"/>
      <c r="AA5049" s="82"/>
      <c r="AB5049" s="82"/>
      <c r="AC5049" s="82"/>
      <c r="AD5049" s="85" t="str">
        <f>IF(A5049&lt;&gt;"",IF(D5049="DIRECCIÓN_DE_TRANSFERENCIAS","280 0031",VLOOKUP(C5049,NIVELES!$A$14:$B$105,2,0)),"")</f>
        <v/>
      </c>
      <c r="AE5049" s="86"/>
      <c r="AF5049" s="86"/>
      <c r="AG5049" s="79" t="str">
        <f>+IF(AF5049&lt;&gt;"",VLOOKUP(AF5049,NIVELES!$A$666:$B$673,2,0),"")</f>
        <v/>
      </c>
      <c r="AH5049" s="78"/>
      <c r="AI5049" s="79" t="str">
        <f>IF(AH5049&lt;&gt;"",VLOOKUP(CONCATENATE(AG5049,AH5049),NIVELES!$B$676:$C$745,2,0),"")</f>
        <v/>
      </c>
      <c r="AJ5049" s="78"/>
      <c r="AK5049" s="79" t="str">
        <f>+IF(AJ5049&lt;&gt;"",VLOOKUP(AJ5049,NIVELES!$A$816:$B$892,2,0),"")</f>
        <v/>
      </c>
      <c r="AL5049" s="78"/>
      <c r="AM5049" s="78"/>
      <c r="AN5049" s="79" t="str">
        <f>IF(AM5049&lt;&gt;"",+VLOOKUP(AM5049,NIVELES!$A$1652:$B$2466,2,0),"")</f>
        <v/>
      </c>
      <c r="AO5049" s="87"/>
      <c r="AP5049" s="88"/>
      <c r="AQ5049" s="88"/>
      <c r="AR5049" s="88"/>
      <c r="AS5049" s="88"/>
      <c r="AT5049" s="88"/>
      <c r="AU5049" s="88"/>
      <c r="AV5049" s="88"/>
      <c r="AW5049" s="88"/>
      <c r="AX5049" s="88"/>
      <c r="AY5049" s="88"/>
      <c r="AZ5049" s="88"/>
      <c r="BA5049" s="88"/>
      <c r="BB5049" s="89">
        <f t="shared" si="311"/>
        <v>0</v>
      </c>
      <c r="BC5049" s="90" t="str">
        <f t="shared" si="310"/>
        <v xml:space="preserve"> </v>
      </c>
      <c r="BD5049" s="91" t="str">
        <f t="shared" si="312"/>
        <v xml:space="preserve"> </v>
      </c>
      <c r="BE5049" s="92">
        <f t="shared" si="313"/>
        <v>0</v>
      </c>
    </row>
    <row r="5050" spans="1:57" s="74" customFormat="1" ht="50.1" customHeight="1" x14ac:dyDescent="0.2">
      <c r="A5050" s="78"/>
      <c r="B5050" s="78"/>
      <c r="C5050" s="78"/>
      <c r="D5050" s="78"/>
      <c r="E5050" s="79" t="str">
        <f>+IF(C5050&lt;&gt;"",VLOOKUP(MID(C5050,18,5),NIVELES!$A$133:$B$213,2,0),"")</f>
        <v/>
      </c>
      <c r="F5050" s="80"/>
      <c r="G5050" s="81" t="str">
        <f>+IF(F5050&lt;&gt;"",VLOOKUP(F5050,NIVELES!$A$246:$C$464,3,0),"")</f>
        <v/>
      </c>
      <c r="H5050" s="82"/>
      <c r="I5050" s="78"/>
      <c r="J5050" s="78"/>
      <c r="K5050" s="78"/>
      <c r="L5050" s="78"/>
      <c r="M5050" s="78"/>
      <c r="N5050" s="78"/>
      <c r="O5050" s="78"/>
      <c r="P5050" s="82"/>
      <c r="Q5050" s="78"/>
      <c r="R5050" s="82"/>
      <c r="S5050" s="82"/>
      <c r="T5050" s="82"/>
      <c r="U5050" s="82"/>
      <c r="V5050" s="82"/>
      <c r="W5050" s="82"/>
      <c r="X5050" s="82"/>
      <c r="Y5050" s="82"/>
      <c r="Z5050" s="82"/>
      <c r="AA5050" s="82"/>
      <c r="AB5050" s="82"/>
      <c r="AC5050" s="82"/>
      <c r="AD5050" s="85" t="str">
        <f>IF(A5050&lt;&gt;"",IF(D5050="DIRECCIÓN_DE_TRANSFERENCIAS","280 0031",VLOOKUP(C5050,NIVELES!$A$14:$B$105,2,0)),"")</f>
        <v/>
      </c>
      <c r="AE5050" s="86"/>
      <c r="AF5050" s="86"/>
      <c r="AG5050" s="79" t="str">
        <f>+IF(AF5050&lt;&gt;"",VLOOKUP(AF5050,NIVELES!$A$666:$B$673,2,0),"")</f>
        <v/>
      </c>
      <c r="AH5050" s="78"/>
      <c r="AI5050" s="79" t="str">
        <f>IF(AH5050&lt;&gt;"",VLOOKUP(CONCATENATE(AG5050,AH5050),NIVELES!$B$676:$C$745,2,0),"")</f>
        <v/>
      </c>
      <c r="AJ5050" s="78"/>
      <c r="AK5050" s="79" t="str">
        <f>+IF(AJ5050&lt;&gt;"",VLOOKUP(AJ5050,NIVELES!$A$816:$B$892,2,0),"")</f>
        <v/>
      </c>
      <c r="AL5050" s="78"/>
      <c r="AM5050" s="78"/>
      <c r="AN5050" s="79" t="str">
        <f>IF(AM5050&lt;&gt;"",+VLOOKUP(AM5050,NIVELES!$A$1652:$B$2466,2,0),"")</f>
        <v/>
      </c>
      <c r="AO5050" s="87"/>
      <c r="AP5050" s="88"/>
      <c r="AQ5050" s="88"/>
      <c r="AR5050" s="88"/>
      <c r="AS5050" s="88"/>
      <c r="AT5050" s="88"/>
      <c r="AU5050" s="88"/>
      <c r="AV5050" s="88"/>
      <c r="AW5050" s="88"/>
      <c r="AX5050" s="88"/>
      <c r="AY5050" s="88"/>
      <c r="AZ5050" s="88"/>
      <c r="BA5050" s="88"/>
      <c r="BB5050" s="89">
        <f t="shared" si="311"/>
        <v>0</v>
      </c>
      <c r="BC5050" s="90" t="str">
        <f t="shared" si="310"/>
        <v xml:space="preserve"> </v>
      </c>
      <c r="BD5050" s="91" t="str">
        <f t="shared" si="312"/>
        <v xml:space="preserve"> </v>
      </c>
      <c r="BE5050" s="92">
        <f t="shared" si="313"/>
        <v>0</v>
      </c>
    </row>
    <row r="5051" spans="1:57" s="74" customFormat="1" ht="50.1" customHeight="1" x14ac:dyDescent="0.2">
      <c r="A5051" s="78"/>
      <c r="B5051" s="78"/>
      <c r="C5051" s="78"/>
      <c r="D5051" s="78"/>
      <c r="E5051" s="79" t="str">
        <f>+IF(C5051&lt;&gt;"",VLOOKUP(MID(C5051,18,5),NIVELES!$A$133:$B$213,2,0),"")</f>
        <v/>
      </c>
      <c r="F5051" s="80"/>
      <c r="G5051" s="81" t="str">
        <f>+IF(F5051&lt;&gt;"",VLOOKUP(F5051,NIVELES!$A$246:$C$464,3,0),"")</f>
        <v/>
      </c>
      <c r="H5051" s="82"/>
      <c r="I5051" s="78"/>
      <c r="J5051" s="78"/>
      <c r="K5051" s="78"/>
      <c r="L5051" s="78"/>
      <c r="M5051" s="78"/>
      <c r="N5051" s="78"/>
      <c r="O5051" s="78"/>
      <c r="P5051" s="82"/>
      <c r="Q5051" s="78"/>
      <c r="R5051" s="82"/>
      <c r="S5051" s="82"/>
      <c r="T5051" s="82"/>
      <c r="U5051" s="82"/>
      <c r="V5051" s="82"/>
      <c r="W5051" s="82"/>
      <c r="X5051" s="82"/>
      <c r="Y5051" s="82"/>
      <c r="Z5051" s="82"/>
      <c r="AA5051" s="82"/>
      <c r="AB5051" s="82"/>
      <c r="AC5051" s="82"/>
      <c r="AD5051" s="85" t="str">
        <f>IF(A5051&lt;&gt;"",IF(D5051="DIRECCIÓN_DE_TRANSFERENCIAS","280 0031",VLOOKUP(C5051,NIVELES!$A$14:$B$105,2,0)),"")</f>
        <v/>
      </c>
      <c r="AE5051" s="86"/>
      <c r="AF5051" s="86"/>
      <c r="AG5051" s="79" t="str">
        <f>+IF(AF5051&lt;&gt;"",VLOOKUP(AF5051,NIVELES!$A$666:$B$673,2,0),"")</f>
        <v/>
      </c>
      <c r="AH5051" s="78"/>
      <c r="AI5051" s="79" t="str">
        <f>IF(AH5051&lt;&gt;"",VLOOKUP(CONCATENATE(AG5051,AH5051),NIVELES!$B$676:$C$745,2,0),"")</f>
        <v/>
      </c>
      <c r="AJ5051" s="78"/>
      <c r="AK5051" s="79" t="str">
        <f>+IF(AJ5051&lt;&gt;"",VLOOKUP(AJ5051,NIVELES!$A$816:$B$892,2,0),"")</f>
        <v/>
      </c>
      <c r="AL5051" s="78"/>
      <c r="AM5051" s="78"/>
      <c r="AN5051" s="79" t="str">
        <f>IF(AM5051&lt;&gt;"",+VLOOKUP(AM5051,NIVELES!$A$1652:$B$2466,2,0),"")</f>
        <v/>
      </c>
      <c r="AO5051" s="87"/>
      <c r="AP5051" s="88"/>
      <c r="AQ5051" s="88"/>
      <c r="AR5051" s="88"/>
      <c r="AS5051" s="88"/>
      <c r="AT5051" s="88"/>
      <c r="AU5051" s="88"/>
      <c r="AV5051" s="88"/>
      <c r="AW5051" s="88"/>
      <c r="AX5051" s="88"/>
      <c r="AY5051" s="88"/>
      <c r="AZ5051" s="88"/>
      <c r="BA5051" s="88"/>
      <c r="BB5051" s="89">
        <f t="shared" si="311"/>
        <v>0</v>
      </c>
      <c r="BC5051" s="90" t="str">
        <f t="shared" si="310"/>
        <v xml:space="preserve"> </v>
      </c>
      <c r="BD5051" s="91" t="str">
        <f t="shared" si="312"/>
        <v xml:space="preserve"> </v>
      </c>
      <c r="BE5051" s="92">
        <f t="shared" si="313"/>
        <v>0</v>
      </c>
    </row>
    <row r="5052" spans="1:57" s="74" customFormat="1" ht="50.1" customHeight="1" x14ac:dyDescent="0.2">
      <c r="A5052" s="78"/>
      <c r="B5052" s="78"/>
      <c r="C5052" s="78"/>
      <c r="D5052" s="78"/>
      <c r="E5052" s="79" t="str">
        <f>+IF(C5052&lt;&gt;"",VLOOKUP(MID(C5052,18,5),NIVELES!$A$133:$B$213,2,0),"")</f>
        <v/>
      </c>
      <c r="F5052" s="80"/>
      <c r="G5052" s="81" t="str">
        <f>+IF(F5052&lt;&gt;"",VLOOKUP(F5052,NIVELES!$A$246:$C$464,3,0),"")</f>
        <v/>
      </c>
      <c r="H5052" s="82"/>
      <c r="I5052" s="78"/>
      <c r="J5052" s="78"/>
      <c r="K5052" s="78"/>
      <c r="L5052" s="78"/>
      <c r="M5052" s="78"/>
      <c r="N5052" s="78"/>
      <c r="O5052" s="78"/>
      <c r="P5052" s="82"/>
      <c r="Q5052" s="78"/>
      <c r="R5052" s="82"/>
      <c r="S5052" s="82"/>
      <c r="T5052" s="82"/>
      <c r="U5052" s="82"/>
      <c r="V5052" s="82"/>
      <c r="W5052" s="82"/>
      <c r="X5052" s="82"/>
      <c r="Y5052" s="82"/>
      <c r="Z5052" s="82"/>
      <c r="AA5052" s="82"/>
      <c r="AB5052" s="82"/>
      <c r="AC5052" s="82"/>
      <c r="AD5052" s="85" t="str">
        <f>IF(A5052&lt;&gt;"",IF(D5052="DIRECCIÓN_DE_TRANSFERENCIAS","280 0031",VLOOKUP(C5052,NIVELES!$A$14:$B$105,2,0)),"")</f>
        <v/>
      </c>
      <c r="AE5052" s="86"/>
      <c r="AF5052" s="86"/>
      <c r="AG5052" s="79" t="str">
        <f>+IF(AF5052&lt;&gt;"",VLOOKUP(AF5052,NIVELES!$A$666:$B$673,2,0),"")</f>
        <v/>
      </c>
      <c r="AH5052" s="78"/>
      <c r="AI5052" s="79" t="str">
        <f>IF(AH5052&lt;&gt;"",VLOOKUP(CONCATENATE(AG5052,AH5052),NIVELES!$B$676:$C$745,2,0),"")</f>
        <v/>
      </c>
      <c r="AJ5052" s="78"/>
      <c r="AK5052" s="79" t="str">
        <f>+IF(AJ5052&lt;&gt;"",VLOOKUP(AJ5052,NIVELES!$A$816:$B$892,2,0),"")</f>
        <v/>
      </c>
      <c r="AL5052" s="78"/>
      <c r="AM5052" s="78"/>
      <c r="AN5052" s="79" t="str">
        <f>IF(AM5052&lt;&gt;"",+VLOOKUP(AM5052,NIVELES!$A$1652:$B$2466,2,0),"")</f>
        <v/>
      </c>
      <c r="AO5052" s="87"/>
      <c r="AP5052" s="88"/>
      <c r="AQ5052" s="88"/>
      <c r="AR5052" s="88"/>
      <c r="AS5052" s="88"/>
      <c r="AT5052" s="88"/>
      <c r="AU5052" s="88"/>
      <c r="AV5052" s="88"/>
      <c r="AW5052" s="88"/>
      <c r="AX5052" s="88"/>
      <c r="AY5052" s="88"/>
      <c r="AZ5052" s="88"/>
      <c r="BA5052" s="88"/>
      <c r="BB5052" s="89">
        <f t="shared" si="311"/>
        <v>0</v>
      </c>
      <c r="BC5052" s="90" t="str">
        <f t="shared" si="310"/>
        <v xml:space="preserve"> </v>
      </c>
      <c r="BD5052" s="91" t="str">
        <f t="shared" si="312"/>
        <v xml:space="preserve"> </v>
      </c>
      <c r="BE5052" s="92">
        <f t="shared" si="313"/>
        <v>0</v>
      </c>
    </row>
    <row r="5053" spans="1:57" s="74" customFormat="1" ht="50.1" customHeight="1" x14ac:dyDescent="0.2">
      <c r="A5053" s="78"/>
      <c r="B5053" s="78"/>
      <c r="C5053" s="78"/>
      <c r="D5053" s="78"/>
      <c r="E5053" s="79" t="str">
        <f>+IF(C5053&lt;&gt;"",VLOOKUP(MID(C5053,18,5),NIVELES!$A$133:$B$213,2,0),"")</f>
        <v/>
      </c>
      <c r="F5053" s="80"/>
      <c r="G5053" s="81" t="str">
        <f>+IF(F5053&lt;&gt;"",VLOOKUP(F5053,NIVELES!$A$246:$C$464,3,0),"")</f>
        <v/>
      </c>
      <c r="H5053" s="82"/>
      <c r="I5053" s="78"/>
      <c r="J5053" s="78"/>
      <c r="K5053" s="78"/>
      <c r="L5053" s="78"/>
      <c r="M5053" s="78"/>
      <c r="N5053" s="78"/>
      <c r="O5053" s="78"/>
      <c r="P5053" s="82"/>
      <c r="Q5053" s="78"/>
      <c r="R5053" s="82"/>
      <c r="S5053" s="82"/>
      <c r="T5053" s="82"/>
      <c r="U5053" s="82"/>
      <c r="V5053" s="82"/>
      <c r="W5053" s="82"/>
      <c r="X5053" s="82"/>
      <c r="Y5053" s="82"/>
      <c r="Z5053" s="82"/>
      <c r="AA5053" s="82"/>
      <c r="AB5053" s="82"/>
      <c r="AC5053" s="82"/>
      <c r="AD5053" s="85" t="str">
        <f>IF(A5053&lt;&gt;"",IF(D5053="DIRECCIÓN_DE_TRANSFERENCIAS","280 0031",VLOOKUP(C5053,NIVELES!$A$14:$B$105,2,0)),"")</f>
        <v/>
      </c>
      <c r="AE5053" s="86"/>
      <c r="AF5053" s="86"/>
      <c r="AG5053" s="79" t="str">
        <f>+IF(AF5053&lt;&gt;"",VLOOKUP(AF5053,NIVELES!$A$666:$B$673,2,0),"")</f>
        <v/>
      </c>
      <c r="AH5053" s="78"/>
      <c r="AI5053" s="79" t="str">
        <f>IF(AH5053&lt;&gt;"",VLOOKUP(CONCATENATE(AG5053,AH5053),NIVELES!$B$676:$C$745,2,0),"")</f>
        <v/>
      </c>
      <c r="AJ5053" s="78"/>
      <c r="AK5053" s="79" t="str">
        <f>+IF(AJ5053&lt;&gt;"",VLOOKUP(AJ5053,NIVELES!$A$816:$B$892,2,0),"")</f>
        <v/>
      </c>
      <c r="AL5053" s="78"/>
      <c r="AM5053" s="78"/>
      <c r="AN5053" s="79" t="str">
        <f>IF(AM5053&lt;&gt;"",+VLOOKUP(AM5053,NIVELES!$A$1652:$B$2466,2,0),"")</f>
        <v/>
      </c>
      <c r="AO5053" s="87"/>
      <c r="AP5053" s="88"/>
      <c r="AQ5053" s="88"/>
      <c r="AR5053" s="88"/>
      <c r="AS5053" s="88"/>
      <c r="AT5053" s="88"/>
      <c r="AU5053" s="88"/>
      <c r="AV5053" s="88"/>
      <c r="AW5053" s="88"/>
      <c r="AX5053" s="88"/>
      <c r="AY5053" s="88"/>
      <c r="AZ5053" s="88"/>
      <c r="BA5053" s="88"/>
      <c r="BB5053" s="89">
        <f t="shared" si="311"/>
        <v>0</v>
      </c>
      <c r="BC5053" s="90" t="str">
        <f t="shared" si="310"/>
        <v xml:space="preserve"> </v>
      </c>
      <c r="BD5053" s="91" t="str">
        <f t="shared" si="312"/>
        <v xml:space="preserve"> </v>
      </c>
      <c r="BE5053" s="92">
        <f t="shared" si="313"/>
        <v>0</v>
      </c>
    </row>
    <row r="5054" spans="1:57" s="74" customFormat="1" ht="50.1" customHeight="1" x14ac:dyDescent="0.2">
      <c r="A5054" s="78"/>
      <c r="B5054" s="78"/>
      <c r="C5054" s="78"/>
      <c r="D5054" s="78"/>
      <c r="E5054" s="79" t="str">
        <f>+IF(C5054&lt;&gt;"",VLOOKUP(MID(C5054,18,5),NIVELES!$A$133:$B$213,2,0),"")</f>
        <v/>
      </c>
      <c r="F5054" s="80"/>
      <c r="G5054" s="81" t="str">
        <f>+IF(F5054&lt;&gt;"",VLOOKUP(F5054,NIVELES!$A$246:$C$464,3,0),"")</f>
        <v/>
      </c>
      <c r="H5054" s="82"/>
      <c r="I5054" s="78"/>
      <c r="J5054" s="78"/>
      <c r="K5054" s="78"/>
      <c r="L5054" s="78"/>
      <c r="M5054" s="78"/>
      <c r="N5054" s="78"/>
      <c r="O5054" s="78"/>
      <c r="P5054" s="82"/>
      <c r="Q5054" s="78"/>
      <c r="R5054" s="82"/>
      <c r="S5054" s="82"/>
      <c r="T5054" s="82"/>
      <c r="U5054" s="82"/>
      <c r="V5054" s="82"/>
      <c r="W5054" s="82"/>
      <c r="X5054" s="82"/>
      <c r="Y5054" s="82"/>
      <c r="Z5054" s="82"/>
      <c r="AA5054" s="82"/>
      <c r="AB5054" s="82"/>
      <c r="AC5054" s="82"/>
      <c r="AD5054" s="85" t="str">
        <f>IF(A5054&lt;&gt;"",IF(D5054="DIRECCIÓN_DE_TRANSFERENCIAS","280 0031",VLOOKUP(C5054,NIVELES!$A$14:$B$105,2,0)),"")</f>
        <v/>
      </c>
      <c r="AE5054" s="86"/>
      <c r="AF5054" s="86"/>
      <c r="AG5054" s="79" t="str">
        <f>+IF(AF5054&lt;&gt;"",VLOOKUP(AF5054,NIVELES!$A$666:$B$673,2,0),"")</f>
        <v/>
      </c>
      <c r="AH5054" s="78"/>
      <c r="AI5054" s="79" t="str">
        <f>IF(AH5054&lt;&gt;"",VLOOKUP(CONCATENATE(AG5054,AH5054),NIVELES!$B$676:$C$745,2,0),"")</f>
        <v/>
      </c>
      <c r="AJ5054" s="78"/>
      <c r="AK5054" s="79" t="str">
        <f>+IF(AJ5054&lt;&gt;"",VLOOKUP(AJ5054,NIVELES!$A$816:$B$892,2,0),"")</f>
        <v/>
      </c>
      <c r="AL5054" s="78"/>
      <c r="AM5054" s="78"/>
      <c r="AN5054" s="79" t="str">
        <f>IF(AM5054&lt;&gt;"",+VLOOKUP(AM5054,NIVELES!$A$1652:$B$2466,2,0),"")</f>
        <v/>
      </c>
      <c r="AO5054" s="87"/>
      <c r="AP5054" s="88"/>
      <c r="AQ5054" s="88"/>
      <c r="AR5054" s="88"/>
      <c r="AS5054" s="88"/>
      <c r="AT5054" s="88"/>
      <c r="AU5054" s="88"/>
      <c r="AV5054" s="88"/>
      <c r="AW5054" s="88"/>
      <c r="AX5054" s="88"/>
      <c r="AY5054" s="88"/>
      <c r="AZ5054" s="88"/>
      <c r="BA5054" s="88"/>
      <c r="BB5054" s="89">
        <f t="shared" si="311"/>
        <v>0</v>
      </c>
      <c r="BC5054" s="90" t="str">
        <f t="shared" si="310"/>
        <v xml:space="preserve"> </v>
      </c>
      <c r="BD5054" s="91" t="str">
        <f t="shared" si="312"/>
        <v xml:space="preserve"> </v>
      </c>
      <c r="BE5054" s="92">
        <f t="shared" si="313"/>
        <v>0</v>
      </c>
    </row>
    <row r="5055" spans="1:57" s="74" customFormat="1" ht="50.1" customHeight="1" x14ac:dyDescent="0.2">
      <c r="A5055" s="78"/>
      <c r="B5055" s="78"/>
      <c r="C5055" s="78"/>
      <c r="D5055" s="78"/>
      <c r="E5055" s="79" t="str">
        <f>+IF(C5055&lt;&gt;"",VLOOKUP(MID(C5055,18,5),NIVELES!$A$133:$B$213,2,0),"")</f>
        <v/>
      </c>
      <c r="F5055" s="80"/>
      <c r="G5055" s="81" t="str">
        <f>+IF(F5055&lt;&gt;"",VLOOKUP(F5055,NIVELES!$A$246:$C$464,3,0),"")</f>
        <v/>
      </c>
      <c r="H5055" s="82"/>
      <c r="I5055" s="78"/>
      <c r="J5055" s="78"/>
      <c r="K5055" s="78"/>
      <c r="L5055" s="78"/>
      <c r="M5055" s="78"/>
      <c r="N5055" s="78"/>
      <c r="O5055" s="78"/>
      <c r="P5055" s="82"/>
      <c r="Q5055" s="78"/>
      <c r="R5055" s="82"/>
      <c r="S5055" s="82"/>
      <c r="T5055" s="82"/>
      <c r="U5055" s="82"/>
      <c r="V5055" s="82"/>
      <c r="W5055" s="82"/>
      <c r="X5055" s="82"/>
      <c r="Y5055" s="82"/>
      <c r="Z5055" s="82"/>
      <c r="AA5055" s="82"/>
      <c r="AB5055" s="82"/>
      <c r="AC5055" s="82"/>
      <c r="AD5055" s="85" t="str">
        <f>IF(A5055&lt;&gt;"",IF(D5055="DIRECCIÓN_DE_TRANSFERENCIAS","280 0031",VLOOKUP(C5055,NIVELES!$A$14:$B$105,2,0)),"")</f>
        <v/>
      </c>
      <c r="AE5055" s="86"/>
      <c r="AF5055" s="86"/>
      <c r="AG5055" s="79" t="str">
        <f>+IF(AF5055&lt;&gt;"",VLOOKUP(AF5055,NIVELES!$A$666:$B$673,2,0),"")</f>
        <v/>
      </c>
      <c r="AH5055" s="78"/>
      <c r="AI5055" s="79" t="str">
        <f>IF(AH5055&lt;&gt;"",VLOOKUP(CONCATENATE(AG5055,AH5055),NIVELES!$B$676:$C$745,2,0),"")</f>
        <v/>
      </c>
      <c r="AJ5055" s="78"/>
      <c r="AK5055" s="79" t="str">
        <f>+IF(AJ5055&lt;&gt;"",VLOOKUP(AJ5055,NIVELES!$A$816:$B$892,2,0),"")</f>
        <v/>
      </c>
      <c r="AL5055" s="78"/>
      <c r="AM5055" s="78"/>
      <c r="AN5055" s="79" t="str">
        <f>IF(AM5055&lt;&gt;"",+VLOOKUP(AM5055,NIVELES!$A$1652:$B$2466,2,0),"")</f>
        <v/>
      </c>
      <c r="AO5055" s="87"/>
      <c r="AP5055" s="88"/>
      <c r="AQ5055" s="88"/>
      <c r="AR5055" s="88"/>
      <c r="AS5055" s="88"/>
      <c r="AT5055" s="88"/>
      <c r="AU5055" s="88"/>
      <c r="AV5055" s="88"/>
      <c r="AW5055" s="88"/>
      <c r="AX5055" s="88"/>
      <c r="AY5055" s="88"/>
      <c r="AZ5055" s="88"/>
      <c r="BA5055" s="88"/>
      <c r="BB5055" s="89">
        <f t="shared" si="311"/>
        <v>0</v>
      </c>
      <c r="BC5055" s="90" t="str">
        <f t="shared" si="310"/>
        <v xml:space="preserve"> </v>
      </c>
      <c r="BD5055" s="91" t="str">
        <f t="shared" si="312"/>
        <v xml:space="preserve"> </v>
      </c>
      <c r="BE5055" s="92">
        <f t="shared" si="313"/>
        <v>0</v>
      </c>
    </row>
    <row r="5056" spans="1:57" s="74" customFormat="1" ht="50.1" customHeight="1" x14ac:dyDescent="0.2">
      <c r="A5056" s="78"/>
      <c r="B5056" s="78"/>
      <c r="C5056" s="78"/>
      <c r="D5056" s="78"/>
      <c r="E5056" s="79" t="str">
        <f>+IF(C5056&lt;&gt;"",VLOOKUP(MID(C5056,18,5),NIVELES!$A$133:$B$213,2,0),"")</f>
        <v/>
      </c>
      <c r="F5056" s="80"/>
      <c r="G5056" s="81" t="str">
        <f>+IF(F5056&lt;&gt;"",VLOOKUP(F5056,NIVELES!$A$246:$C$464,3,0),"")</f>
        <v/>
      </c>
      <c r="H5056" s="82"/>
      <c r="I5056" s="78"/>
      <c r="J5056" s="78"/>
      <c r="K5056" s="78"/>
      <c r="L5056" s="78"/>
      <c r="M5056" s="78"/>
      <c r="N5056" s="78"/>
      <c r="O5056" s="78"/>
      <c r="P5056" s="82"/>
      <c r="Q5056" s="78"/>
      <c r="R5056" s="82"/>
      <c r="S5056" s="82"/>
      <c r="T5056" s="82"/>
      <c r="U5056" s="82"/>
      <c r="V5056" s="82"/>
      <c r="W5056" s="82"/>
      <c r="X5056" s="82"/>
      <c r="Y5056" s="82"/>
      <c r="Z5056" s="82"/>
      <c r="AA5056" s="82"/>
      <c r="AB5056" s="82"/>
      <c r="AC5056" s="82"/>
      <c r="AD5056" s="85" t="str">
        <f>IF(A5056&lt;&gt;"",IF(D5056="DIRECCIÓN_DE_TRANSFERENCIAS","280 0031",VLOOKUP(C5056,NIVELES!$A$14:$B$105,2,0)),"")</f>
        <v/>
      </c>
      <c r="AE5056" s="86"/>
      <c r="AF5056" s="86"/>
      <c r="AG5056" s="79" t="str">
        <f>+IF(AF5056&lt;&gt;"",VLOOKUP(AF5056,NIVELES!$A$666:$B$673,2,0),"")</f>
        <v/>
      </c>
      <c r="AH5056" s="78"/>
      <c r="AI5056" s="79" t="str">
        <f>IF(AH5056&lt;&gt;"",VLOOKUP(CONCATENATE(AG5056,AH5056),NIVELES!$B$676:$C$745,2,0),"")</f>
        <v/>
      </c>
      <c r="AJ5056" s="78"/>
      <c r="AK5056" s="79" t="str">
        <f>+IF(AJ5056&lt;&gt;"",VLOOKUP(AJ5056,NIVELES!$A$816:$B$892,2,0),"")</f>
        <v/>
      </c>
      <c r="AL5056" s="78"/>
      <c r="AM5056" s="78"/>
      <c r="AN5056" s="79" t="str">
        <f>IF(AM5056&lt;&gt;"",+VLOOKUP(AM5056,NIVELES!$A$1652:$B$2466,2,0),"")</f>
        <v/>
      </c>
      <c r="AO5056" s="87"/>
      <c r="AP5056" s="88"/>
      <c r="AQ5056" s="88"/>
      <c r="AR5056" s="88"/>
      <c r="AS5056" s="88"/>
      <c r="AT5056" s="88"/>
      <c r="AU5056" s="88"/>
      <c r="AV5056" s="88"/>
      <c r="AW5056" s="88"/>
      <c r="AX5056" s="88"/>
      <c r="AY5056" s="88"/>
      <c r="AZ5056" s="88"/>
      <c r="BA5056" s="88"/>
      <c r="BB5056" s="89">
        <f t="shared" si="311"/>
        <v>0</v>
      </c>
      <c r="BC5056" s="90" t="str">
        <f t="shared" si="310"/>
        <v xml:space="preserve"> </v>
      </c>
      <c r="BD5056" s="91" t="str">
        <f t="shared" si="312"/>
        <v xml:space="preserve"> </v>
      </c>
      <c r="BE5056" s="92">
        <f t="shared" si="313"/>
        <v>0</v>
      </c>
    </row>
    <row r="5057" spans="1:57" s="74" customFormat="1" ht="50.1" customHeight="1" x14ac:dyDescent="0.2">
      <c r="A5057" s="78"/>
      <c r="B5057" s="78"/>
      <c r="C5057" s="78"/>
      <c r="D5057" s="78"/>
      <c r="E5057" s="79" t="str">
        <f>+IF(C5057&lt;&gt;"",VLOOKUP(MID(C5057,18,5),NIVELES!$A$133:$B$213,2,0),"")</f>
        <v/>
      </c>
      <c r="F5057" s="80"/>
      <c r="G5057" s="81" t="str">
        <f>+IF(F5057&lt;&gt;"",VLOOKUP(F5057,NIVELES!$A$246:$C$464,3,0),"")</f>
        <v/>
      </c>
      <c r="H5057" s="82"/>
      <c r="I5057" s="78"/>
      <c r="J5057" s="78"/>
      <c r="K5057" s="78"/>
      <c r="L5057" s="78"/>
      <c r="M5057" s="78"/>
      <c r="N5057" s="78"/>
      <c r="O5057" s="78"/>
      <c r="P5057" s="82"/>
      <c r="Q5057" s="78"/>
      <c r="R5057" s="82"/>
      <c r="S5057" s="82"/>
      <c r="T5057" s="82"/>
      <c r="U5057" s="82"/>
      <c r="V5057" s="82"/>
      <c r="W5057" s="82"/>
      <c r="X5057" s="82"/>
      <c r="Y5057" s="82"/>
      <c r="Z5057" s="82"/>
      <c r="AA5057" s="82"/>
      <c r="AB5057" s="82"/>
      <c r="AC5057" s="82"/>
      <c r="AD5057" s="85" t="str">
        <f>IF(A5057&lt;&gt;"",IF(D5057="DIRECCIÓN_DE_TRANSFERENCIAS","280 0031",VLOOKUP(C5057,NIVELES!$A$14:$B$105,2,0)),"")</f>
        <v/>
      </c>
      <c r="AE5057" s="86"/>
      <c r="AF5057" s="86"/>
      <c r="AG5057" s="79" t="str">
        <f>+IF(AF5057&lt;&gt;"",VLOOKUP(AF5057,NIVELES!$A$666:$B$673,2,0),"")</f>
        <v/>
      </c>
      <c r="AH5057" s="78"/>
      <c r="AI5057" s="79" t="str">
        <f>IF(AH5057&lt;&gt;"",VLOOKUP(CONCATENATE(AG5057,AH5057),NIVELES!$B$676:$C$745,2,0),"")</f>
        <v/>
      </c>
      <c r="AJ5057" s="78"/>
      <c r="AK5057" s="79" t="str">
        <f>+IF(AJ5057&lt;&gt;"",VLOOKUP(AJ5057,NIVELES!$A$816:$B$892,2,0),"")</f>
        <v/>
      </c>
      <c r="AL5057" s="78"/>
      <c r="AM5057" s="78"/>
      <c r="AN5057" s="79" t="str">
        <f>IF(AM5057&lt;&gt;"",+VLOOKUP(AM5057,NIVELES!$A$1652:$B$2466,2,0),"")</f>
        <v/>
      </c>
      <c r="AO5057" s="87"/>
      <c r="AP5057" s="88"/>
      <c r="AQ5057" s="88"/>
      <c r="AR5057" s="88"/>
      <c r="AS5057" s="88"/>
      <c r="AT5057" s="88"/>
      <c r="AU5057" s="88"/>
      <c r="AV5057" s="88"/>
      <c r="AW5057" s="88"/>
      <c r="AX5057" s="88"/>
      <c r="AY5057" s="88"/>
      <c r="AZ5057" s="88"/>
      <c r="BA5057" s="88"/>
      <c r="BB5057" s="89">
        <f t="shared" si="311"/>
        <v>0</v>
      </c>
      <c r="BC5057" s="90" t="str">
        <f t="shared" si="310"/>
        <v xml:space="preserve"> </v>
      </c>
      <c r="BD5057" s="91" t="str">
        <f t="shared" si="312"/>
        <v xml:space="preserve"> </v>
      </c>
      <c r="BE5057" s="92">
        <f t="shared" si="313"/>
        <v>0</v>
      </c>
    </row>
    <row r="5058" spans="1:57" s="74" customFormat="1" ht="50.1" customHeight="1" x14ac:dyDescent="0.2">
      <c r="A5058" s="78"/>
      <c r="B5058" s="78"/>
      <c r="C5058" s="78"/>
      <c r="D5058" s="78"/>
      <c r="E5058" s="79" t="str">
        <f>+IF(C5058&lt;&gt;"",VLOOKUP(MID(C5058,18,5),NIVELES!$A$133:$B$213,2,0),"")</f>
        <v/>
      </c>
      <c r="F5058" s="80"/>
      <c r="G5058" s="81" t="str">
        <f>+IF(F5058&lt;&gt;"",VLOOKUP(F5058,NIVELES!$A$246:$C$464,3,0),"")</f>
        <v/>
      </c>
      <c r="H5058" s="82"/>
      <c r="I5058" s="78"/>
      <c r="J5058" s="78"/>
      <c r="K5058" s="78"/>
      <c r="L5058" s="78"/>
      <c r="M5058" s="78"/>
      <c r="N5058" s="78"/>
      <c r="O5058" s="78"/>
      <c r="P5058" s="82"/>
      <c r="Q5058" s="78"/>
      <c r="R5058" s="82"/>
      <c r="S5058" s="82"/>
      <c r="T5058" s="82"/>
      <c r="U5058" s="82"/>
      <c r="V5058" s="82"/>
      <c r="W5058" s="82"/>
      <c r="X5058" s="82"/>
      <c r="Y5058" s="82"/>
      <c r="Z5058" s="82"/>
      <c r="AA5058" s="82"/>
      <c r="AB5058" s="82"/>
      <c r="AC5058" s="82"/>
      <c r="AD5058" s="85" t="str">
        <f>IF(A5058&lt;&gt;"",IF(D5058="DIRECCIÓN_DE_TRANSFERENCIAS","280 0031",VLOOKUP(C5058,NIVELES!$A$14:$B$105,2,0)),"")</f>
        <v/>
      </c>
      <c r="AE5058" s="86"/>
      <c r="AF5058" s="86"/>
      <c r="AG5058" s="79" t="str">
        <f>+IF(AF5058&lt;&gt;"",VLOOKUP(AF5058,NIVELES!$A$666:$B$673,2,0),"")</f>
        <v/>
      </c>
      <c r="AH5058" s="78"/>
      <c r="AI5058" s="79" t="str">
        <f>IF(AH5058&lt;&gt;"",VLOOKUP(CONCATENATE(AG5058,AH5058),NIVELES!$B$676:$C$745,2,0),"")</f>
        <v/>
      </c>
      <c r="AJ5058" s="78"/>
      <c r="AK5058" s="79" t="str">
        <f>+IF(AJ5058&lt;&gt;"",VLOOKUP(AJ5058,NIVELES!$A$816:$B$892,2,0),"")</f>
        <v/>
      </c>
      <c r="AL5058" s="78"/>
      <c r="AM5058" s="78"/>
      <c r="AN5058" s="79" t="str">
        <f>IF(AM5058&lt;&gt;"",+VLOOKUP(AM5058,NIVELES!$A$1652:$B$2466,2,0),"")</f>
        <v/>
      </c>
      <c r="AO5058" s="87"/>
      <c r="AP5058" s="88"/>
      <c r="AQ5058" s="88"/>
      <c r="AR5058" s="88"/>
      <c r="AS5058" s="88"/>
      <c r="AT5058" s="88"/>
      <c r="AU5058" s="88"/>
      <c r="AV5058" s="88"/>
      <c r="AW5058" s="88"/>
      <c r="AX5058" s="88"/>
      <c r="AY5058" s="88"/>
      <c r="AZ5058" s="88"/>
      <c r="BA5058" s="88"/>
      <c r="BB5058" s="89">
        <f t="shared" si="311"/>
        <v>0</v>
      </c>
      <c r="BC5058" s="90" t="str">
        <f t="shared" si="310"/>
        <v xml:space="preserve"> </v>
      </c>
      <c r="BD5058" s="91" t="str">
        <f t="shared" si="312"/>
        <v xml:space="preserve"> </v>
      </c>
      <c r="BE5058" s="92">
        <f t="shared" si="313"/>
        <v>0</v>
      </c>
    </row>
    <row r="5059" spans="1:57" s="74" customFormat="1" ht="50.1" customHeight="1" x14ac:dyDescent="0.2">
      <c r="A5059" s="78"/>
      <c r="B5059" s="78"/>
      <c r="C5059" s="78"/>
      <c r="D5059" s="78"/>
      <c r="E5059" s="79" t="str">
        <f>+IF(C5059&lt;&gt;"",VLOOKUP(MID(C5059,18,5),NIVELES!$A$133:$B$213,2,0),"")</f>
        <v/>
      </c>
      <c r="F5059" s="80"/>
      <c r="G5059" s="81" t="str">
        <f>+IF(F5059&lt;&gt;"",VLOOKUP(F5059,NIVELES!$A$246:$C$464,3,0),"")</f>
        <v/>
      </c>
      <c r="H5059" s="82"/>
      <c r="I5059" s="78"/>
      <c r="J5059" s="78"/>
      <c r="K5059" s="78"/>
      <c r="L5059" s="78"/>
      <c r="M5059" s="78"/>
      <c r="N5059" s="78"/>
      <c r="O5059" s="78"/>
      <c r="P5059" s="82"/>
      <c r="Q5059" s="78"/>
      <c r="R5059" s="82"/>
      <c r="S5059" s="82"/>
      <c r="T5059" s="82"/>
      <c r="U5059" s="82"/>
      <c r="V5059" s="82"/>
      <c r="W5059" s="82"/>
      <c r="X5059" s="82"/>
      <c r="Y5059" s="82"/>
      <c r="Z5059" s="82"/>
      <c r="AA5059" s="82"/>
      <c r="AB5059" s="82"/>
      <c r="AC5059" s="82"/>
      <c r="AD5059" s="85" t="str">
        <f>IF(A5059&lt;&gt;"",IF(D5059="DIRECCIÓN_DE_TRANSFERENCIAS","280 0031",VLOOKUP(C5059,NIVELES!$A$14:$B$105,2,0)),"")</f>
        <v/>
      </c>
      <c r="AE5059" s="86"/>
      <c r="AF5059" s="86"/>
      <c r="AG5059" s="79" t="str">
        <f>+IF(AF5059&lt;&gt;"",VLOOKUP(AF5059,NIVELES!$A$666:$B$673,2,0),"")</f>
        <v/>
      </c>
      <c r="AH5059" s="78"/>
      <c r="AI5059" s="79" t="str">
        <f>IF(AH5059&lt;&gt;"",VLOOKUP(CONCATENATE(AG5059,AH5059),NIVELES!$B$676:$C$745,2,0),"")</f>
        <v/>
      </c>
      <c r="AJ5059" s="78"/>
      <c r="AK5059" s="79" t="str">
        <f>+IF(AJ5059&lt;&gt;"",VLOOKUP(AJ5059,NIVELES!$A$816:$B$892,2,0),"")</f>
        <v/>
      </c>
      <c r="AL5059" s="78"/>
      <c r="AM5059" s="78"/>
      <c r="AN5059" s="79" t="str">
        <f>IF(AM5059&lt;&gt;"",+VLOOKUP(AM5059,NIVELES!$A$1652:$B$2466,2,0),"")</f>
        <v/>
      </c>
      <c r="AO5059" s="87"/>
      <c r="AP5059" s="88"/>
      <c r="AQ5059" s="88"/>
      <c r="AR5059" s="88"/>
      <c r="AS5059" s="88"/>
      <c r="AT5059" s="88"/>
      <c r="AU5059" s="88"/>
      <c r="AV5059" s="88"/>
      <c r="AW5059" s="88"/>
      <c r="AX5059" s="88"/>
      <c r="AY5059" s="88"/>
      <c r="AZ5059" s="88"/>
      <c r="BA5059" s="88"/>
      <c r="BB5059" s="89">
        <f t="shared" si="311"/>
        <v>0</v>
      </c>
      <c r="BC5059" s="90" t="str">
        <f t="shared" si="310"/>
        <v xml:space="preserve"> </v>
      </c>
      <c r="BD5059" s="91" t="str">
        <f t="shared" si="312"/>
        <v xml:space="preserve"> </v>
      </c>
      <c r="BE5059" s="92">
        <f t="shared" si="313"/>
        <v>0</v>
      </c>
    </row>
    <row r="5060" spans="1:57" s="74" customFormat="1" ht="50.1" customHeight="1" x14ac:dyDescent="0.2">
      <c r="A5060" s="78"/>
      <c r="B5060" s="78"/>
      <c r="C5060" s="78"/>
      <c r="D5060" s="78"/>
      <c r="E5060" s="79" t="str">
        <f>+IF(C5060&lt;&gt;"",VLOOKUP(MID(C5060,18,5),NIVELES!$A$133:$B$213,2,0),"")</f>
        <v/>
      </c>
      <c r="F5060" s="80"/>
      <c r="G5060" s="81" t="str">
        <f>+IF(F5060&lt;&gt;"",VLOOKUP(F5060,NIVELES!$A$246:$C$464,3,0),"")</f>
        <v/>
      </c>
      <c r="H5060" s="82"/>
      <c r="I5060" s="78"/>
      <c r="J5060" s="78"/>
      <c r="K5060" s="78"/>
      <c r="L5060" s="78"/>
      <c r="M5060" s="78"/>
      <c r="N5060" s="78"/>
      <c r="O5060" s="78"/>
      <c r="P5060" s="82"/>
      <c r="Q5060" s="78"/>
      <c r="R5060" s="82"/>
      <c r="S5060" s="82"/>
      <c r="T5060" s="82"/>
      <c r="U5060" s="82"/>
      <c r="V5060" s="82"/>
      <c r="W5060" s="82"/>
      <c r="X5060" s="82"/>
      <c r="Y5060" s="82"/>
      <c r="Z5060" s="82"/>
      <c r="AA5060" s="82"/>
      <c r="AB5060" s="82"/>
      <c r="AC5060" s="82"/>
      <c r="AD5060" s="85" t="str">
        <f>IF(A5060&lt;&gt;"",IF(D5060="DIRECCIÓN_DE_TRANSFERENCIAS","280 0031",VLOOKUP(C5060,NIVELES!$A$14:$B$105,2,0)),"")</f>
        <v/>
      </c>
      <c r="AE5060" s="86"/>
      <c r="AF5060" s="86"/>
      <c r="AG5060" s="79" t="str">
        <f>+IF(AF5060&lt;&gt;"",VLOOKUP(AF5060,NIVELES!$A$666:$B$673,2,0),"")</f>
        <v/>
      </c>
      <c r="AH5060" s="78"/>
      <c r="AI5060" s="79" t="str">
        <f>IF(AH5060&lt;&gt;"",VLOOKUP(CONCATENATE(AG5060,AH5060),NIVELES!$B$676:$C$745,2,0),"")</f>
        <v/>
      </c>
      <c r="AJ5060" s="78"/>
      <c r="AK5060" s="79" t="str">
        <f>+IF(AJ5060&lt;&gt;"",VLOOKUP(AJ5060,NIVELES!$A$816:$B$892,2,0),"")</f>
        <v/>
      </c>
      <c r="AL5060" s="78"/>
      <c r="AM5060" s="78"/>
      <c r="AN5060" s="79" t="str">
        <f>IF(AM5060&lt;&gt;"",+VLOOKUP(AM5060,NIVELES!$A$1652:$B$2466,2,0),"")</f>
        <v/>
      </c>
      <c r="AO5060" s="87"/>
      <c r="AP5060" s="88"/>
      <c r="AQ5060" s="88"/>
      <c r="AR5060" s="88"/>
      <c r="AS5060" s="88"/>
      <c r="AT5060" s="88"/>
      <c r="AU5060" s="88"/>
      <c r="AV5060" s="88"/>
      <c r="AW5060" s="88"/>
      <c r="AX5060" s="88"/>
      <c r="AY5060" s="88"/>
      <c r="AZ5060" s="88"/>
      <c r="BA5060" s="88"/>
      <c r="BB5060" s="89">
        <f t="shared" si="311"/>
        <v>0</v>
      </c>
      <c r="BC5060" s="90" t="str">
        <f t="shared" si="310"/>
        <v xml:space="preserve"> </v>
      </c>
      <c r="BD5060" s="91" t="str">
        <f t="shared" si="312"/>
        <v xml:space="preserve"> </v>
      </c>
      <c r="BE5060" s="92">
        <f t="shared" si="313"/>
        <v>0</v>
      </c>
    </row>
    <row r="5061" spans="1:57" s="74" customFormat="1" ht="50.1" customHeight="1" x14ac:dyDescent="0.2">
      <c r="A5061" s="78"/>
      <c r="B5061" s="78"/>
      <c r="C5061" s="78"/>
      <c r="D5061" s="78"/>
      <c r="E5061" s="79" t="str">
        <f>+IF(C5061&lt;&gt;"",VLOOKUP(MID(C5061,18,5),NIVELES!$A$133:$B$213,2,0),"")</f>
        <v/>
      </c>
      <c r="F5061" s="80"/>
      <c r="G5061" s="81" t="str">
        <f>+IF(F5061&lt;&gt;"",VLOOKUP(F5061,NIVELES!$A$246:$C$464,3,0),"")</f>
        <v/>
      </c>
      <c r="H5061" s="82"/>
      <c r="I5061" s="78"/>
      <c r="J5061" s="78"/>
      <c r="K5061" s="78"/>
      <c r="L5061" s="78"/>
      <c r="M5061" s="78"/>
      <c r="N5061" s="78"/>
      <c r="O5061" s="78"/>
      <c r="P5061" s="82"/>
      <c r="Q5061" s="78"/>
      <c r="R5061" s="82"/>
      <c r="S5061" s="82"/>
      <c r="T5061" s="82"/>
      <c r="U5061" s="82"/>
      <c r="V5061" s="82"/>
      <c r="W5061" s="82"/>
      <c r="X5061" s="82"/>
      <c r="Y5061" s="82"/>
      <c r="Z5061" s="82"/>
      <c r="AA5061" s="82"/>
      <c r="AB5061" s="82"/>
      <c r="AC5061" s="82"/>
      <c r="AD5061" s="85" t="str">
        <f>IF(A5061&lt;&gt;"",IF(D5061="DIRECCIÓN_DE_TRANSFERENCIAS","280 0031",VLOOKUP(C5061,NIVELES!$A$14:$B$105,2,0)),"")</f>
        <v/>
      </c>
      <c r="AE5061" s="86"/>
      <c r="AF5061" s="86"/>
      <c r="AG5061" s="79" t="str">
        <f>+IF(AF5061&lt;&gt;"",VLOOKUP(AF5061,NIVELES!$A$666:$B$673,2,0),"")</f>
        <v/>
      </c>
      <c r="AH5061" s="78"/>
      <c r="AI5061" s="79" t="str">
        <f>IF(AH5061&lt;&gt;"",VLOOKUP(CONCATENATE(AG5061,AH5061),NIVELES!$B$676:$C$745,2,0),"")</f>
        <v/>
      </c>
      <c r="AJ5061" s="78"/>
      <c r="AK5061" s="79" t="str">
        <f>+IF(AJ5061&lt;&gt;"",VLOOKUP(AJ5061,NIVELES!$A$816:$B$892,2,0),"")</f>
        <v/>
      </c>
      <c r="AL5061" s="78"/>
      <c r="AM5061" s="78"/>
      <c r="AN5061" s="79" t="str">
        <f>IF(AM5061&lt;&gt;"",+VLOOKUP(AM5061,NIVELES!$A$1652:$B$2466,2,0),"")</f>
        <v/>
      </c>
      <c r="AO5061" s="87"/>
      <c r="AP5061" s="88"/>
      <c r="AQ5061" s="88"/>
      <c r="AR5061" s="88"/>
      <c r="AS5061" s="88"/>
      <c r="AT5061" s="88"/>
      <c r="AU5061" s="88"/>
      <c r="AV5061" s="88"/>
      <c r="AW5061" s="88"/>
      <c r="AX5061" s="88"/>
      <c r="AY5061" s="88"/>
      <c r="AZ5061" s="88"/>
      <c r="BA5061" s="88"/>
      <c r="BB5061" s="89">
        <f t="shared" si="311"/>
        <v>0</v>
      </c>
      <c r="BC5061" s="90" t="str">
        <f t="shared" si="310"/>
        <v xml:space="preserve"> </v>
      </c>
      <c r="BD5061" s="91" t="str">
        <f t="shared" si="312"/>
        <v xml:space="preserve"> </v>
      </c>
      <c r="BE5061" s="92">
        <f t="shared" si="313"/>
        <v>0</v>
      </c>
    </row>
    <row r="5062" spans="1:57" s="74" customFormat="1" ht="50.1" customHeight="1" x14ac:dyDescent="0.2">
      <c r="A5062" s="78"/>
      <c r="B5062" s="78"/>
      <c r="C5062" s="78"/>
      <c r="D5062" s="78"/>
      <c r="E5062" s="79" t="str">
        <f>+IF(C5062&lt;&gt;"",VLOOKUP(MID(C5062,18,5),NIVELES!$A$133:$B$213,2,0),"")</f>
        <v/>
      </c>
      <c r="F5062" s="80"/>
      <c r="G5062" s="81" t="str">
        <f>+IF(F5062&lt;&gt;"",VLOOKUP(F5062,NIVELES!$A$246:$C$464,3,0),"")</f>
        <v/>
      </c>
      <c r="H5062" s="82"/>
      <c r="I5062" s="78"/>
      <c r="J5062" s="78"/>
      <c r="K5062" s="78"/>
      <c r="L5062" s="78"/>
      <c r="M5062" s="78"/>
      <c r="N5062" s="78"/>
      <c r="O5062" s="78"/>
      <c r="P5062" s="82"/>
      <c r="Q5062" s="78"/>
      <c r="R5062" s="82"/>
      <c r="S5062" s="82"/>
      <c r="T5062" s="82"/>
      <c r="U5062" s="82"/>
      <c r="V5062" s="82"/>
      <c r="W5062" s="82"/>
      <c r="X5062" s="82"/>
      <c r="Y5062" s="82"/>
      <c r="Z5062" s="82"/>
      <c r="AA5062" s="82"/>
      <c r="AB5062" s="82"/>
      <c r="AC5062" s="82"/>
      <c r="AD5062" s="85" t="str">
        <f>IF(A5062&lt;&gt;"",IF(D5062="DIRECCIÓN_DE_TRANSFERENCIAS","280 0031",VLOOKUP(C5062,NIVELES!$A$14:$B$105,2,0)),"")</f>
        <v/>
      </c>
      <c r="AE5062" s="86"/>
      <c r="AF5062" s="86"/>
      <c r="AG5062" s="79" t="str">
        <f>+IF(AF5062&lt;&gt;"",VLOOKUP(AF5062,NIVELES!$A$666:$B$673,2,0),"")</f>
        <v/>
      </c>
      <c r="AH5062" s="78"/>
      <c r="AI5062" s="79" t="str">
        <f>IF(AH5062&lt;&gt;"",VLOOKUP(CONCATENATE(AG5062,AH5062),NIVELES!$B$676:$C$745,2,0),"")</f>
        <v/>
      </c>
      <c r="AJ5062" s="78"/>
      <c r="AK5062" s="79" t="str">
        <f>+IF(AJ5062&lt;&gt;"",VLOOKUP(AJ5062,NIVELES!$A$816:$B$892,2,0),"")</f>
        <v/>
      </c>
      <c r="AL5062" s="78"/>
      <c r="AM5062" s="78"/>
      <c r="AN5062" s="79" t="str">
        <f>IF(AM5062&lt;&gt;"",+VLOOKUP(AM5062,NIVELES!$A$1652:$B$2466,2,0),"")</f>
        <v/>
      </c>
      <c r="AO5062" s="87"/>
      <c r="AP5062" s="88"/>
      <c r="AQ5062" s="88"/>
      <c r="AR5062" s="88"/>
      <c r="AS5062" s="88"/>
      <c r="AT5062" s="88"/>
      <c r="AU5062" s="88"/>
      <c r="AV5062" s="88"/>
      <c r="AW5062" s="88"/>
      <c r="AX5062" s="88"/>
      <c r="AY5062" s="88"/>
      <c r="AZ5062" s="88"/>
      <c r="BA5062" s="88"/>
      <c r="BB5062" s="89">
        <f t="shared" si="311"/>
        <v>0</v>
      </c>
      <c r="BC5062" s="90" t="str">
        <f t="shared" si="310"/>
        <v xml:space="preserve"> </v>
      </c>
      <c r="BD5062" s="91" t="str">
        <f t="shared" si="312"/>
        <v xml:space="preserve"> </v>
      </c>
      <c r="BE5062" s="92">
        <f t="shared" si="313"/>
        <v>0</v>
      </c>
    </row>
    <row r="5063" spans="1:57" s="74" customFormat="1" ht="50.1" customHeight="1" x14ac:dyDescent="0.2">
      <c r="A5063" s="78"/>
      <c r="B5063" s="78"/>
      <c r="C5063" s="78"/>
      <c r="D5063" s="78"/>
      <c r="E5063" s="79" t="str">
        <f>+IF(C5063&lt;&gt;"",VLOOKUP(MID(C5063,18,5),NIVELES!$A$133:$B$213,2,0),"")</f>
        <v/>
      </c>
      <c r="F5063" s="80"/>
      <c r="G5063" s="81" t="str">
        <f>+IF(F5063&lt;&gt;"",VLOOKUP(F5063,NIVELES!$A$246:$C$464,3,0),"")</f>
        <v/>
      </c>
      <c r="H5063" s="82"/>
      <c r="I5063" s="78"/>
      <c r="J5063" s="78"/>
      <c r="K5063" s="78"/>
      <c r="L5063" s="78"/>
      <c r="M5063" s="78"/>
      <c r="N5063" s="78"/>
      <c r="O5063" s="78"/>
      <c r="P5063" s="82"/>
      <c r="Q5063" s="78"/>
      <c r="R5063" s="82"/>
      <c r="S5063" s="82"/>
      <c r="T5063" s="82"/>
      <c r="U5063" s="82"/>
      <c r="V5063" s="82"/>
      <c r="W5063" s="82"/>
      <c r="X5063" s="82"/>
      <c r="Y5063" s="82"/>
      <c r="Z5063" s="82"/>
      <c r="AA5063" s="82"/>
      <c r="AB5063" s="82"/>
      <c r="AC5063" s="82"/>
      <c r="AD5063" s="85" t="str">
        <f>IF(A5063&lt;&gt;"",IF(D5063="DIRECCIÓN_DE_TRANSFERENCIAS","280 0031",VLOOKUP(C5063,NIVELES!$A$14:$B$105,2,0)),"")</f>
        <v/>
      </c>
      <c r="AE5063" s="86"/>
      <c r="AF5063" s="86"/>
      <c r="AG5063" s="79" t="str">
        <f>+IF(AF5063&lt;&gt;"",VLOOKUP(AF5063,NIVELES!$A$666:$B$673,2,0),"")</f>
        <v/>
      </c>
      <c r="AH5063" s="78"/>
      <c r="AI5063" s="79" t="str">
        <f>IF(AH5063&lt;&gt;"",VLOOKUP(CONCATENATE(AG5063,AH5063),NIVELES!$B$676:$C$745,2,0),"")</f>
        <v/>
      </c>
      <c r="AJ5063" s="78"/>
      <c r="AK5063" s="79" t="str">
        <f>+IF(AJ5063&lt;&gt;"",VLOOKUP(AJ5063,NIVELES!$A$816:$B$892,2,0),"")</f>
        <v/>
      </c>
      <c r="AL5063" s="78"/>
      <c r="AM5063" s="78"/>
      <c r="AN5063" s="79" t="str">
        <f>IF(AM5063&lt;&gt;"",+VLOOKUP(AM5063,NIVELES!$A$1652:$B$2466,2,0),"")</f>
        <v/>
      </c>
      <c r="AO5063" s="87"/>
      <c r="AP5063" s="88"/>
      <c r="AQ5063" s="88"/>
      <c r="AR5063" s="88"/>
      <c r="AS5063" s="88"/>
      <c r="AT5063" s="88"/>
      <c r="AU5063" s="88"/>
      <c r="AV5063" s="88"/>
      <c r="AW5063" s="88"/>
      <c r="AX5063" s="88"/>
      <c r="AY5063" s="88"/>
      <c r="AZ5063" s="88"/>
      <c r="BA5063" s="88"/>
      <c r="BB5063" s="89">
        <f t="shared" si="311"/>
        <v>0</v>
      </c>
      <c r="BC5063" s="90" t="str">
        <f t="shared" ref="BC5063:BC5126" si="314">IF(A5063&lt;&gt;"",IF(AO5063&lt;&gt;"",IF(AO5063=BB5063,"OK",AO5063-BB5063),IF(AND(AO5063="",BB5063=""),"",AO5063-BB5063))," ")</f>
        <v xml:space="preserve"> </v>
      </c>
      <c r="BD5063" s="91" t="str">
        <f t="shared" si="312"/>
        <v xml:space="preserve"> </v>
      </c>
      <c r="BE5063" s="92">
        <f t="shared" si="313"/>
        <v>0</v>
      </c>
    </row>
    <row r="5064" spans="1:57" s="74" customFormat="1" ht="50.1" customHeight="1" x14ac:dyDescent="0.2">
      <c r="A5064" s="78"/>
      <c r="B5064" s="78"/>
      <c r="C5064" s="78"/>
      <c r="D5064" s="78"/>
      <c r="E5064" s="79" t="str">
        <f>+IF(C5064&lt;&gt;"",VLOOKUP(MID(C5064,18,5),NIVELES!$A$133:$B$213,2,0),"")</f>
        <v/>
      </c>
      <c r="F5064" s="80"/>
      <c r="G5064" s="81" t="str">
        <f>+IF(F5064&lt;&gt;"",VLOOKUP(F5064,NIVELES!$A$246:$C$464,3,0),"")</f>
        <v/>
      </c>
      <c r="H5064" s="82"/>
      <c r="I5064" s="78"/>
      <c r="J5064" s="78"/>
      <c r="K5064" s="78"/>
      <c r="L5064" s="78"/>
      <c r="M5064" s="78"/>
      <c r="N5064" s="78"/>
      <c r="O5064" s="78"/>
      <c r="P5064" s="82"/>
      <c r="Q5064" s="78"/>
      <c r="R5064" s="82"/>
      <c r="S5064" s="82"/>
      <c r="T5064" s="82"/>
      <c r="U5064" s="82"/>
      <c r="V5064" s="82"/>
      <c r="W5064" s="82"/>
      <c r="X5064" s="82"/>
      <c r="Y5064" s="82"/>
      <c r="Z5064" s="82"/>
      <c r="AA5064" s="82"/>
      <c r="AB5064" s="82"/>
      <c r="AC5064" s="82"/>
      <c r="AD5064" s="85" t="str">
        <f>IF(A5064&lt;&gt;"",IF(D5064="DIRECCIÓN_DE_TRANSFERENCIAS","280 0031",VLOOKUP(C5064,NIVELES!$A$14:$B$105,2,0)),"")</f>
        <v/>
      </c>
      <c r="AE5064" s="86"/>
      <c r="AF5064" s="86"/>
      <c r="AG5064" s="79" t="str">
        <f>+IF(AF5064&lt;&gt;"",VLOOKUP(AF5064,NIVELES!$A$666:$B$673,2,0),"")</f>
        <v/>
      </c>
      <c r="AH5064" s="78"/>
      <c r="AI5064" s="79" t="str">
        <f>IF(AH5064&lt;&gt;"",VLOOKUP(CONCATENATE(AG5064,AH5064),NIVELES!$B$676:$C$745,2,0),"")</f>
        <v/>
      </c>
      <c r="AJ5064" s="78"/>
      <c r="AK5064" s="79" t="str">
        <f>+IF(AJ5064&lt;&gt;"",VLOOKUP(AJ5064,NIVELES!$A$816:$B$892,2,0),"")</f>
        <v/>
      </c>
      <c r="AL5064" s="78"/>
      <c r="AM5064" s="78"/>
      <c r="AN5064" s="79" t="str">
        <f>IF(AM5064&lt;&gt;"",+VLOOKUP(AM5064,NIVELES!$A$1652:$B$2466,2,0),"")</f>
        <v/>
      </c>
      <c r="AO5064" s="87"/>
      <c r="AP5064" s="88"/>
      <c r="AQ5064" s="88"/>
      <c r="AR5064" s="88"/>
      <c r="AS5064" s="88"/>
      <c r="AT5064" s="88"/>
      <c r="AU5064" s="88"/>
      <c r="AV5064" s="88"/>
      <c r="AW5064" s="88"/>
      <c r="AX5064" s="88"/>
      <c r="AY5064" s="88"/>
      <c r="AZ5064" s="88"/>
      <c r="BA5064" s="88"/>
      <c r="BB5064" s="89">
        <f t="shared" ref="BB5064:BB5127" si="315">SUBTOTAL(9,AP5064:BA5064)</f>
        <v>0</v>
      </c>
      <c r="BC5064" s="90" t="str">
        <f t="shared" si="314"/>
        <v xml:space="preserve"> </v>
      </c>
      <c r="BD5064" s="91" t="str">
        <f t="shared" ref="BD5064:BD5127" si="316">IF(A5064&lt;&gt;"",IF(A5064="","Escoger Nivel 0",)&amp;" "&amp;(IF(B5064="","Escoger Nivel  1",)&amp;" "&amp;(IF(C5064="","Escoger Nivel 2",)&amp;" "&amp;(IF(D5064="","Escoger Nivel 3",)&amp;" "&amp;(IF(F5064="","Escoger Cantón",)&amp;" "&amp;(IF(I5064="","Escoger Obj. Estratégico Institucional N1",)&amp;" "&amp;(IF(J5064="","Escoger Obj. Especifico N2",)&amp;" "&amp;(IF(K5064="","Escoger Obj. Operativo N4",)&amp;" "&amp;(IF(L5064=""," Llenar Modalidad de Servicio ",)&amp;""&amp;(IF(M5064=""," Llenar Meta de Cobertura ",)&amp;" "&amp;(IF(N5064="","Llenar Indicador",)&amp;" "&amp;(IF(O5064="","Llenar Actividad PAPP",)&amp;" "&amp;(IF(P5064="","Llenar Metas",)&amp;" "&amp;(IF(Q5064="","Llenar Indicador",)&amp;" "&amp;(IF(AF5064="","Escoger Nro. programa",)&amp;" "&amp;(IF(AH5064="","Escoger Nro. Actividad e-Sigef",)&amp;" "&amp;(IF(AK5064="","Escoger direccionamiento de gasto",)&amp;" "&amp;(IF(AL5064="","Escoger Grupo de Gasto",)&amp;" "&amp;(IF(AM5064="","Escoger Item Presupuestario",)&amp;" "&amp;(IF(AO5064="","Llenar valor de actividad",))))))))))))))))))))," ")</f>
        <v xml:space="preserve"> </v>
      </c>
      <c r="BE5064" s="92">
        <f t="shared" si="313"/>
        <v>0</v>
      </c>
    </row>
    <row r="5065" spans="1:57" s="74" customFormat="1" ht="50.1" customHeight="1" x14ac:dyDescent="0.2">
      <c r="A5065" s="78"/>
      <c r="B5065" s="78"/>
      <c r="C5065" s="78"/>
      <c r="D5065" s="78"/>
      <c r="E5065" s="79" t="str">
        <f>+IF(C5065&lt;&gt;"",VLOOKUP(MID(C5065,18,5),NIVELES!$A$133:$B$213,2,0),"")</f>
        <v/>
      </c>
      <c r="F5065" s="80"/>
      <c r="G5065" s="81" t="str">
        <f>+IF(F5065&lt;&gt;"",VLOOKUP(F5065,NIVELES!$A$246:$C$464,3,0),"")</f>
        <v/>
      </c>
      <c r="H5065" s="82"/>
      <c r="I5065" s="78"/>
      <c r="J5065" s="78"/>
      <c r="K5065" s="78"/>
      <c r="L5065" s="78"/>
      <c r="M5065" s="78"/>
      <c r="N5065" s="78"/>
      <c r="O5065" s="78"/>
      <c r="P5065" s="82"/>
      <c r="Q5065" s="78"/>
      <c r="R5065" s="82"/>
      <c r="S5065" s="82"/>
      <c r="T5065" s="82"/>
      <c r="U5065" s="82"/>
      <c r="V5065" s="82"/>
      <c r="W5065" s="82"/>
      <c r="X5065" s="82"/>
      <c r="Y5065" s="82"/>
      <c r="Z5065" s="82"/>
      <c r="AA5065" s="82"/>
      <c r="AB5065" s="82"/>
      <c r="AC5065" s="82"/>
      <c r="AD5065" s="85" t="str">
        <f>IF(A5065&lt;&gt;"",IF(D5065="DIRECCIÓN_DE_TRANSFERENCIAS","280 0031",VLOOKUP(C5065,NIVELES!$A$14:$B$105,2,0)),"")</f>
        <v/>
      </c>
      <c r="AE5065" s="86"/>
      <c r="AF5065" s="86"/>
      <c r="AG5065" s="79" t="str">
        <f>+IF(AF5065&lt;&gt;"",VLOOKUP(AF5065,NIVELES!$A$666:$B$673,2,0),"")</f>
        <v/>
      </c>
      <c r="AH5065" s="78"/>
      <c r="AI5065" s="79" t="str">
        <f>IF(AH5065&lt;&gt;"",VLOOKUP(CONCATENATE(AG5065,AH5065),NIVELES!$B$676:$C$745,2,0),"")</f>
        <v/>
      </c>
      <c r="AJ5065" s="78"/>
      <c r="AK5065" s="79" t="str">
        <f>+IF(AJ5065&lt;&gt;"",VLOOKUP(AJ5065,NIVELES!$A$816:$B$892,2,0),"")</f>
        <v/>
      </c>
      <c r="AL5065" s="78"/>
      <c r="AM5065" s="78"/>
      <c r="AN5065" s="79" t="str">
        <f>IF(AM5065&lt;&gt;"",+VLOOKUP(AM5065,NIVELES!$A$1652:$B$2466,2,0),"")</f>
        <v/>
      </c>
      <c r="AO5065" s="87"/>
      <c r="AP5065" s="88"/>
      <c r="AQ5065" s="88"/>
      <c r="AR5065" s="88"/>
      <c r="AS5065" s="88"/>
      <c r="AT5065" s="88"/>
      <c r="AU5065" s="88"/>
      <c r="AV5065" s="88"/>
      <c r="AW5065" s="88"/>
      <c r="AX5065" s="88"/>
      <c r="AY5065" s="88"/>
      <c r="AZ5065" s="88"/>
      <c r="BA5065" s="88"/>
      <c r="BB5065" s="89">
        <f t="shared" si="315"/>
        <v>0</v>
      </c>
      <c r="BC5065" s="90" t="str">
        <f t="shared" si="314"/>
        <v xml:space="preserve"> </v>
      </c>
      <c r="BD5065" s="91" t="str">
        <f t="shared" si="316"/>
        <v xml:space="preserve"> </v>
      </c>
      <c r="BE5065" s="92">
        <f t="shared" ref="BE5065:BE5128" si="317">SUBTOTAL(9,R5065:AC5065)</f>
        <v>0</v>
      </c>
    </row>
    <row r="5066" spans="1:57" s="74" customFormat="1" ht="50.1" customHeight="1" x14ac:dyDescent="0.2">
      <c r="A5066" s="78"/>
      <c r="B5066" s="78"/>
      <c r="C5066" s="78"/>
      <c r="D5066" s="78"/>
      <c r="E5066" s="79" t="str">
        <f>+IF(C5066&lt;&gt;"",VLOOKUP(MID(C5066,18,5),NIVELES!$A$133:$B$213,2,0),"")</f>
        <v/>
      </c>
      <c r="F5066" s="80"/>
      <c r="G5066" s="81" t="str">
        <f>+IF(F5066&lt;&gt;"",VLOOKUP(F5066,NIVELES!$A$246:$C$464,3,0),"")</f>
        <v/>
      </c>
      <c r="H5066" s="82"/>
      <c r="I5066" s="78"/>
      <c r="J5066" s="78"/>
      <c r="K5066" s="78"/>
      <c r="L5066" s="78"/>
      <c r="M5066" s="78"/>
      <c r="N5066" s="78"/>
      <c r="O5066" s="78"/>
      <c r="P5066" s="82"/>
      <c r="Q5066" s="78"/>
      <c r="R5066" s="82"/>
      <c r="S5066" s="82"/>
      <c r="T5066" s="82"/>
      <c r="U5066" s="82"/>
      <c r="V5066" s="82"/>
      <c r="W5066" s="82"/>
      <c r="X5066" s="82"/>
      <c r="Y5066" s="82"/>
      <c r="Z5066" s="82"/>
      <c r="AA5066" s="82"/>
      <c r="AB5066" s="82"/>
      <c r="AC5066" s="82"/>
      <c r="AD5066" s="85" t="str">
        <f>IF(A5066&lt;&gt;"",IF(D5066="DIRECCIÓN_DE_TRANSFERENCIAS","280 0031",VLOOKUP(C5066,NIVELES!$A$14:$B$105,2,0)),"")</f>
        <v/>
      </c>
      <c r="AE5066" s="86"/>
      <c r="AF5066" s="86"/>
      <c r="AG5066" s="79" t="str">
        <f>+IF(AF5066&lt;&gt;"",VLOOKUP(AF5066,NIVELES!$A$666:$B$673,2,0),"")</f>
        <v/>
      </c>
      <c r="AH5066" s="78"/>
      <c r="AI5066" s="79" t="str">
        <f>IF(AH5066&lt;&gt;"",VLOOKUP(CONCATENATE(AG5066,AH5066),NIVELES!$B$676:$C$745,2,0),"")</f>
        <v/>
      </c>
      <c r="AJ5066" s="78"/>
      <c r="AK5066" s="79" t="str">
        <f>+IF(AJ5066&lt;&gt;"",VLOOKUP(AJ5066,NIVELES!$A$816:$B$892,2,0),"")</f>
        <v/>
      </c>
      <c r="AL5066" s="78"/>
      <c r="AM5066" s="78"/>
      <c r="AN5066" s="79" t="str">
        <f>IF(AM5066&lt;&gt;"",+VLOOKUP(AM5066,NIVELES!$A$1652:$B$2466,2,0),"")</f>
        <v/>
      </c>
      <c r="AO5066" s="87"/>
      <c r="AP5066" s="88"/>
      <c r="AQ5066" s="88"/>
      <c r="AR5066" s="88"/>
      <c r="AS5066" s="88"/>
      <c r="AT5066" s="88"/>
      <c r="AU5066" s="88"/>
      <c r="AV5066" s="88"/>
      <c r="AW5066" s="88"/>
      <c r="AX5066" s="88"/>
      <c r="AY5066" s="88"/>
      <c r="AZ5066" s="88"/>
      <c r="BA5066" s="88"/>
      <c r="BB5066" s="89">
        <f t="shared" si="315"/>
        <v>0</v>
      </c>
      <c r="BC5066" s="90" t="str">
        <f t="shared" si="314"/>
        <v xml:space="preserve"> </v>
      </c>
      <c r="BD5066" s="91" t="str">
        <f t="shared" si="316"/>
        <v xml:space="preserve"> </v>
      </c>
      <c r="BE5066" s="92">
        <f t="shared" si="317"/>
        <v>0</v>
      </c>
    </row>
    <row r="5067" spans="1:57" s="74" customFormat="1" ht="50.1" customHeight="1" x14ac:dyDescent="0.2">
      <c r="A5067" s="78"/>
      <c r="B5067" s="78"/>
      <c r="C5067" s="78"/>
      <c r="D5067" s="78"/>
      <c r="E5067" s="79" t="str">
        <f>+IF(C5067&lt;&gt;"",VLOOKUP(MID(C5067,18,5),NIVELES!$A$133:$B$213,2,0),"")</f>
        <v/>
      </c>
      <c r="F5067" s="80"/>
      <c r="G5067" s="81" t="str">
        <f>+IF(F5067&lt;&gt;"",VLOOKUP(F5067,NIVELES!$A$246:$C$464,3,0),"")</f>
        <v/>
      </c>
      <c r="H5067" s="82"/>
      <c r="I5067" s="78"/>
      <c r="J5067" s="78"/>
      <c r="K5067" s="78"/>
      <c r="L5067" s="78"/>
      <c r="M5067" s="78"/>
      <c r="N5067" s="78"/>
      <c r="O5067" s="78"/>
      <c r="P5067" s="82"/>
      <c r="Q5067" s="78"/>
      <c r="R5067" s="82"/>
      <c r="S5067" s="82"/>
      <c r="T5067" s="82"/>
      <c r="U5067" s="82"/>
      <c r="V5067" s="82"/>
      <c r="W5067" s="82"/>
      <c r="X5067" s="82"/>
      <c r="Y5067" s="82"/>
      <c r="Z5067" s="82"/>
      <c r="AA5067" s="82"/>
      <c r="AB5067" s="82"/>
      <c r="AC5067" s="82"/>
      <c r="AD5067" s="85" t="str">
        <f>IF(A5067&lt;&gt;"",IF(D5067="DIRECCIÓN_DE_TRANSFERENCIAS","280 0031",VLOOKUP(C5067,NIVELES!$A$14:$B$105,2,0)),"")</f>
        <v/>
      </c>
      <c r="AE5067" s="86"/>
      <c r="AF5067" s="86"/>
      <c r="AG5067" s="79" t="str">
        <f>+IF(AF5067&lt;&gt;"",VLOOKUP(AF5067,NIVELES!$A$666:$B$673,2,0),"")</f>
        <v/>
      </c>
      <c r="AH5067" s="78"/>
      <c r="AI5067" s="79" t="str">
        <f>IF(AH5067&lt;&gt;"",VLOOKUP(CONCATENATE(AG5067,AH5067),NIVELES!$B$676:$C$745,2,0),"")</f>
        <v/>
      </c>
      <c r="AJ5067" s="78"/>
      <c r="AK5067" s="79" t="str">
        <f>+IF(AJ5067&lt;&gt;"",VLOOKUP(AJ5067,NIVELES!$A$816:$B$892,2,0),"")</f>
        <v/>
      </c>
      <c r="AL5067" s="78"/>
      <c r="AM5067" s="78"/>
      <c r="AN5067" s="79" t="str">
        <f>IF(AM5067&lt;&gt;"",+VLOOKUP(AM5067,NIVELES!$A$1652:$B$2466,2,0),"")</f>
        <v/>
      </c>
      <c r="AO5067" s="87"/>
      <c r="AP5067" s="88"/>
      <c r="AQ5067" s="88"/>
      <c r="AR5067" s="88"/>
      <c r="AS5067" s="88"/>
      <c r="AT5067" s="88"/>
      <c r="AU5067" s="88"/>
      <c r="AV5067" s="88"/>
      <c r="AW5067" s="88"/>
      <c r="AX5067" s="88"/>
      <c r="AY5067" s="88"/>
      <c r="AZ5067" s="88"/>
      <c r="BA5067" s="88"/>
      <c r="BB5067" s="89">
        <f t="shared" si="315"/>
        <v>0</v>
      </c>
      <c r="BC5067" s="90" t="str">
        <f t="shared" si="314"/>
        <v xml:space="preserve"> </v>
      </c>
      <c r="BD5067" s="91" t="str">
        <f t="shared" si="316"/>
        <v xml:space="preserve"> </v>
      </c>
      <c r="BE5067" s="92">
        <f t="shared" si="317"/>
        <v>0</v>
      </c>
    </row>
    <row r="5068" spans="1:57" s="74" customFormat="1" ht="50.1" customHeight="1" x14ac:dyDescent="0.2">
      <c r="A5068" s="78"/>
      <c r="B5068" s="78"/>
      <c r="C5068" s="78"/>
      <c r="D5068" s="78"/>
      <c r="E5068" s="79" t="str">
        <f>+IF(C5068&lt;&gt;"",VLOOKUP(MID(C5068,18,5),NIVELES!$A$133:$B$213,2,0),"")</f>
        <v/>
      </c>
      <c r="F5068" s="80"/>
      <c r="G5068" s="81" t="str">
        <f>+IF(F5068&lt;&gt;"",VLOOKUP(F5068,NIVELES!$A$246:$C$464,3,0),"")</f>
        <v/>
      </c>
      <c r="H5068" s="82"/>
      <c r="I5068" s="78"/>
      <c r="J5068" s="78"/>
      <c r="K5068" s="78"/>
      <c r="L5068" s="78"/>
      <c r="M5068" s="78"/>
      <c r="N5068" s="78"/>
      <c r="O5068" s="78"/>
      <c r="P5068" s="82"/>
      <c r="Q5068" s="78"/>
      <c r="R5068" s="82"/>
      <c r="S5068" s="82"/>
      <c r="T5068" s="82"/>
      <c r="U5068" s="82"/>
      <c r="V5068" s="82"/>
      <c r="W5068" s="82"/>
      <c r="X5068" s="82"/>
      <c r="Y5068" s="82"/>
      <c r="Z5068" s="82"/>
      <c r="AA5068" s="82"/>
      <c r="AB5068" s="82"/>
      <c r="AC5068" s="82"/>
      <c r="AD5068" s="85" t="str">
        <f>IF(A5068&lt;&gt;"",IF(D5068="DIRECCIÓN_DE_TRANSFERENCIAS","280 0031",VLOOKUP(C5068,NIVELES!$A$14:$B$105,2,0)),"")</f>
        <v/>
      </c>
      <c r="AE5068" s="86"/>
      <c r="AF5068" s="86"/>
      <c r="AG5068" s="79" t="str">
        <f>+IF(AF5068&lt;&gt;"",VLOOKUP(AF5068,NIVELES!$A$666:$B$673,2,0),"")</f>
        <v/>
      </c>
      <c r="AH5068" s="78"/>
      <c r="AI5068" s="79" t="str">
        <f>IF(AH5068&lt;&gt;"",VLOOKUP(CONCATENATE(AG5068,AH5068),NIVELES!$B$676:$C$745,2,0),"")</f>
        <v/>
      </c>
      <c r="AJ5068" s="78"/>
      <c r="AK5068" s="79" t="str">
        <f>+IF(AJ5068&lt;&gt;"",VLOOKUP(AJ5068,NIVELES!$A$816:$B$892,2,0),"")</f>
        <v/>
      </c>
      <c r="AL5068" s="78"/>
      <c r="AM5068" s="78"/>
      <c r="AN5068" s="79" t="str">
        <f>IF(AM5068&lt;&gt;"",+VLOOKUP(AM5068,NIVELES!$A$1652:$B$2466,2,0),"")</f>
        <v/>
      </c>
      <c r="AO5068" s="87"/>
      <c r="AP5068" s="88"/>
      <c r="AQ5068" s="88"/>
      <c r="AR5068" s="88"/>
      <c r="AS5068" s="88"/>
      <c r="AT5068" s="88"/>
      <c r="AU5068" s="88"/>
      <c r="AV5068" s="88"/>
      <c r="AW5068" s="88"/>
      <c r="AX5068" s="88"/>
      <c r="AY5068" s="88"/>
      <c r="AZ5068" s="88"/>
      <c r="BA5068" s="88"/>
      <c r="BB5068" s="89">
        <f t="shared" si="315"/>
        <v>0</v>
      </c>
      <c r="BC5068" s="90" t="str">
        <f t="shared" si="314"/>
        <v xml:space="preserve"> </v>
      </c>
      <c r="BD5068" s="91" t="str">
        <f t="shared" si="316"/>
        <v xml:space="preserve"> </v>
      </c>
      <c r="BE5068" s="92">
        <f t="shared" si="317"/>
        <v>0</v>
      </c>
    </row>
    <row r="5069" spans="1:57" s="74" customFormat="1" ht="50.1" customHeight="1" x14ac:dyDescent="0.2">
      <c r="A5069" s="78"/>
      <c r="B5069" s="78"/>
      <c r="C5069" s="78"/>
      <c r="D5069" s="78"/>
      <c r="E5069" s="79" t="str">
        <f>+IF(C5069&lt;&gt;"",VLOOKUP(MID(C5069,18,5),NIVELES!$A$133:$B$213,2,0),"")</f>
        <v/>
      </c>
      <c r="F5069" s="80"/>
      <c r="G5069" s="81" t="str">
        <f>+IF(F5069&lt;&gt;"",VLOOKUP(F5069,NIVELES!$A$246:$C$464,3,0),"")</f>
        <v/>
      </c>
      <c r="H5069" s="82"/>
      <c r="I5069" s="78"/>
      <c r="J5069" s="78"/>
      <c r="K5069" s="78"/>
      <c r="L5069" s="78"/>
      <c r="M5069" s="78"/>
      <c r="N5069" s="78"/>
      <c r="O5069" s="78"/>
      <c r="P5069" s="82"/>
      <c r="Q5069" s="78"/>
      <c r="R5069" s="82"/>
      <c r="S5069" s="82"/>
      <c r="T5069" s="82"/>
      <c r="U5069" s="82"/>
      <c r="V5069" s="82"/>
      <c r="W5069" s="82"/>
      <c r="X5069" s="82"/>
      <c r="Y5069" s="82"/>
      <c r="Z5069" s="82"/>
      <c r="AA5069" s="82"/>
      <c r="AB5069" s="82"/>
      <c r="AC5069" s="82"/>
      <c r="AD5069" s="85" t="str">
        <f>IF(A5069&lt;&gt;"",IF(D5069="DIRECCIÓN_DE_TRANSFERENCIAS","280 0031",VLOOKUP(C5069,NIVELES!$A$14:$B$105,2,0)),"")</f>
        <v/>
      </c>
      <c r="AE5069" s="86"/>
      <c r="AF5069" s="86"/>
      <c r="AG5069" s="79" t="str">
        <f>+IF(AF5069&lt;&gt;"",VLOOKUP(AF5069,NIVELES!$A$666:$B$673,2,0),"")</f>
        <v/>
      </c>
      <c r="AH5069" s="78"/>
      <c r="AI5069" s="79" t="str">
        <f>IF(AH5069&lt;&gt;"",VLOOKUP(CONCATENATE(AG5069,AH5069),NIVELES!$B$676:$C$745,2,0),"")</f>
        <v/>
      </c>
      <c r="AJ5069" s="78"/>
      <c r="AK5069" s="79" t="str">
        <f>+IF(AJ5069&lt;&gt;"",VLOOKUP(AJ5069,NIVELES!$A$816:$B$892,2,0),"")</f>
        <v/>
      </c>
      <c r="AL5069" s="78"/>
      <c r="AM5069" s="78"/>
      <c r="AN5069" s="79" t="str">
        <f>IF(AM5069&lt;&gt;"",+VLOOKUP(AM5069,NIVELES!$A$1652:$B$2466,2,0),"")</f>
        <v/>
      </c>
      <c r="AO5069" s="87"/>
      <c r="AP5069" s="88"/>
      <c r="AQ5069" s="88"/>
      <c r="AR5069" s="88"/>
      <c r="AS5069" s="88"/>
      <c r="AT5069" s="88"/>
      <c r="AU5069" s="88"/>
      <c r="AV5069" s="88"/>
      <c r="AW5069" s="88"/>
      <c r="AX5069" s="88"/>
      <c r="AY5069" s="88"/>
      <c r="AZ5069" s="88"/>
      <c r="BA5069" s="88"/>
      <c r="BB5069" s="89">
        <f t="shared" si="315"/>
        <v>0</v>
      </c>
      <c r="BC5069" s="90" t="str">
        <f t="shared" si="314"/>
        <v xml:space="preserve"> </v>
      </c>
      <c r="BD5069" s="91" t="str">
        <f t="shared" si="316"/>
        <v xml:space="preserve"> </v>
      </c>
      <c r="BE5069" s="92">
        <f t="shared" si="317"/>
        <v>0</v>
      </c>
    </row>
    <row r="5070" spans="1:57" s="74" customFormat="1" ht="50.1" customHeight="1" x14ac:dyDescent="0.2">
      <c r="A5070" s="78"/>
      <c r="B5070" s="78"/>
      <c r="C5070" s="78"/>
      <c r="D5070" s="78"/>
      <c r="E5070" s="79" t="str">
        <f>+IF(C5070&lt;&gt;"",VLOOKUP(MID(C5070,18,5),NIVELES!$A$133:$B$213,2,0),"")</f>
        <v/>
      </c>
      <c r="F5070" s="80"/>
      <c r="G5070" s="81" t="str">
        <f>+IF(F5070&lt;&gt;"",VLOOKUP(F5070,NIVELES!$A$246:$C$464,3,0),"")</f>
        <v/>
      </c>
      <c r="H5070" s="82"/>
      <c r="I5070" s="78"/>
      <c r="J5070" s="78"/>
      <c r="K5070" s="78"/>
      <c r="L5070" s="78"/>
      <c r="M5070" s="78"/>
      <c r="N5070" s="78"/>
      <c r="O5070" s="78"/>
      <c r="P5070" s="82"/>
      <c r="Q5070" s="78"/>
      <c r="R5070" s="82"/>
      <c r="S5070" s="82"/>
      <c r="T5070" s="82"/>
      <c r="U5070" s="82"/>
      <c r="V5070" s="82"/>
      <c r="W5070" s="82"/>
      <c r="X5070" s="82"/>
      <c r="Y5070" s="82"/>
      <c r="Z5070" s="82"/>
      <c r="AA5070" s="82"/>
      <c r="AB5070" s="82"/>
      <c r="AC5070" s="82"/>
      <c r="AD5070" s="85" t="str">
        <f>IF(A5070&lt;&gt;"",IF(D5070="DIRECCIÓN_DE_TRANSFERENCIAS","280 0031",VLOOKUP(C5070,NIVELES!$A$14:$B$105,2,0)),"")</f>
        <v/>
      </c>
      <c r="AE5070" s="86"/>
      <c r="AF5070" s="86"/>
      <c r="AG5070" s="79" t="str">
        <f>+IF(AF5070&lt;&gt;"",VLOOKUP(AF5070,NIVELES!$A$666:$B$673,2,0),"")</f>
        <v/>
      </c>
      <c r="AH5070" s="78"/>
      <c r="AI5070" s="79" t="str">
        <f>IF(AH5070&lt;&gt;"",VLOOKUP(CONCATENATE(AG5070,AH5070),NIVELES!$B$676:$C$745,2,0),"")</f>
        <v/>
      </c>
      <c r="AJ5070" s="78"/>
      <c r="AK5070" s="79" t="str">
        <f>+IF(AJ5070&lt;&gt;"",VLOOKUP(AJ5070,NIVELES!$A$816:$B$892,2,0),"")</f>
        <v/>
      </c>
      <c r="AL5070" s="78"/>
      <c r="AM5070" s="78"/>
      <c r="AN5070" s="79" t="str">
        <f>IF(AM5070&lt;&gt;"",+VLOOKUP(AM5070,NIVELES!$A$1652:$B$2466,2,0),"")</f>
        <v/>
      </c>
      <c r="AO5070" s="87"/>
      <c r="AP5070" s="88"/>
      <c r="AQ5070" s="88"/>
      <c r="AR5070" s="88"/>
      <c r="AS5070" s="88"/>
      <c r="AT5070" s="88"/>
      <c r="AU5070" s="88"/>
      <c r="AV5070" s="88"/>
      <c r="AW5070" s="88"/>
      <c r="AX5070" s="88"/>
      <c r="AY5070" s="88"/>
      <c r="AZ5070" s="88"/>
      <c r="BA5070" s="88"/>
      <c r="BB5070" s="89">
        <f t="shared" si="315"/>
        <v>0</v>
      </c>
      <c r="BC5070" s="90" t="str">
        <f t="shared" si="314"/>
        <v xml:space="preserve"> </v>
      </c>
      <c r="BD5070" s="91" t="str">
        <f t="shared" si="316"/>
        <v xml:space="preserve"> </v>
      </c>
      <c r="BE5070" s="92">
        <f t="shared" si="317"/>
        <v>0</v>
      </c>
    </row>
    <row r="5071" spans="1:57" s="74" customFormat="1" ht="50.1" customHeight="1" x14ac:dyDescent="0.2">
      <c r="A5071" s="78"/>
      <c r="B5071" s="78"/>
      <c r="C5071" s="78"/>
      <c r="D5071" s="78"/>
      <c r="E5071" s="79" t="str">
        <f>+IF(C5071&lt;&gt;"",VLOOKUP(MID(C5071,18,5),NIVELES!$A$133:$B$213,2,0),"")</f>
        <v/>
      </c>
      <c r="F5071" s="80"/>
      <c r="G5071" s="81" t="str">
        <f>+IF(F5071&lt;&gt;"",VLOOKUP(F5071,NIVELES!$A$246:$C$464,3,0),"")</f>
        <v/>
      </c>
      <c r="H5071" s="82"/>
      <c r="I5071" s="78"/>
      <c r="J5071" s="78"/>
      <c r="K5071" s="78"/>
      <c r="L5071" s="78"/>
      <c r="M5071" s="78"/>
      <c r="N5071" s="78"/>
      <c r="O5071" s="78"/>
      <c r="P5071" s="82"/>
      <c r="Q5071" s="78"/>
      <c r="R5071" s="82"/>
      <c r="S5071" s="82"/>
      <c r="T5071" s="82"/>
      <c r="U5071" s="82"/>
      <c r="V5071" s="82"/>
      <c r="W5071" s="82"/>
      <c r="X5071" s="82"/>
      <c r="Y5071" s="82"/>
      <c r="Z5071" s="82"/>
      <c r="AA5071" s="82"/>
      <c r="AB5071" s="82"/>
      <c r="AC5071" s="82"/>
      <c r="AD5071" s="85" t="str">
        <f>IF(A5071&lt;&gt;"",IF(D5071="DIRECCIÓN_DE_TRANSFERENCIAS","280 0031",VLOOKUP(C5071,NIVELES!$A$14:$B$105,2,0)),"")</f>
        <v/>
      </c>
      <c r="AE5071" s="86"/>
      <c r="AF5071" s="86"/>
      <c r="AG5071" s="79" t="str">
        <f>+IF(AF5071&lt;&gt;"",VLOOKUP(AF5071,NIVELES!$A$666:$B$673,2,0),"")</f>
        <v/>
      </c>
      <c r="AH5071" s="78"/>
      <c r="AI5071" s="79" t="str">
        <f>IF(AH5071&lt;&gt;"",VLOOKUP(CONCATENATE(AG5071,AH5071),NIVELES!$B$676:$C$745,2,0),"")</f>
        <v/>
      </c>
      <c r="AJ5071" s="78"/>
      <c r="AK5071" s="79" t="str">
        <f>+IF(AJ5071&lt;&gt;"",VLOOKUP(AJ5071,NIVELES!$A$816:$B$892,2,0),"")</f>
        <v/>
      </c>
      <c r="AL5071" s="78"/>
      <c r="AM5071" s="78"/>
      <c r="AN5071" s="79" t="str">
        <f>IF(AM5071&lt;&gt;"",+VLOOKUP(AM5071,NIVELES!$A$1652:$B$2466,2,0),"")</f>
        <v/>
      </c>
      <c r="AO5071" s="87"/>
      <c r="AP5071" s="88"/>
      <c r="AQ5071" s="88"/>
      <c r="AR5071" s="88"/>
      <c r="AS5071" s="88"/>
      <c r="AT5071" s="88"/>
      <c r="AU5071" s="88"/>
      <c r="AV5071" s="88"/>
      <c r="AW5071" s="88"/>
      <c r="AX5071" s="88"/>
      <c r="AY5071" s="88"/>
      <c r="AZ5071" s="88"/>
      <c r="BA5071" s="88"/>
      <c r="BB5071" s="89">
        <f t="shared" si="315"/>
        <v>0</v>
      </c>
      <c r="BC5071" s="90" t="str">
        <f t="shared" si="314"/>
        <v xml:space="preserve"> </v>
      </c>
      <c r="BD5071" s="91" t="str">
        <f t="shared" si="316"/>
        <v xml:space="preserve"> </v>
      </c>
      <c r="BE5071" s="92">
        <f t="shared" si="317"/>
        <v>0</v>
      </c>
    </row>
    <row r="5072" spans="1:57" s="74" customFormat="1" ht="50.1" customHeight="1" x14ac:dyDescent="0.2">
      <c r="A5072" s="78"/>
      <c r="B5072" s="78"/>
      <c r="C5072" s="78"/>
      <c r="D5072" s="78"/>
      <c r="E5072" s="79" t="str">
        <f>+IF(C5072&lt;&gt;"",VLOOKUP(MID(C5072,18,5),NIVELES!$A$133:$B$213,2,0),"")</f>
        <v/>
      </c>
      <c r="F5072" s="80"/>
      <c r="G5072" s="81" t="str">
        <f>+IF(F5072&lt;&gt;"",VLOOKUP(F5072,NIVELES!$A$246:$C$464,3,0),"")</f>
        <v/>
      </c>
      <c r="H5072" s="82"/>
      <c r="I5072" s="78"/>
      <c r="J5072" s="78"/>
      <c r="K5072" s="78"/>
      <c r="L5072" s="78"/>
      <c r="M5072" s="78"/>
      <c r="N5072" s="78"/>
      <c r="O5072" s="78"/>
      <c r="P5072" s="82"/>
      <c r="Q5072" s="78"/>
      <c r="R5072" s="82"/>
      <c r="S5072" s="82"/>
      <c r="T5072" s="82"/>
      <c r="U5072" s="82"/>
      <c r="V5072" s="82"/>
      <c r="W5072" s="82"/>
      <c r="X5072" s="82"/>
      <c r="Y5072" s="82"/>
      <c r="Z5072" s="82"/>
      <c r="AA5072" s="82"/>
      <c r="AB5072" s="82"/>
      <c r="AC5072" s="82"/>
      <c r="AD5072" s="85" t="str">
        <f>IF(A5072&lt;&gt;"",IF(D5072="DIRECCIÓN_DE_TRANSFERENCIAS","280 0031",VLOOKUP(C5072,NIVELES!$A$14:$B$105,2,0)),"")</f>
        <v/>
      </c>
      <c r="AE5072" s="86"/>
      <c r="AF5072" s="86"/>
      <c r="AG5072" s="79" t="str">
        <f>+IF(AF5072&lt;&gt;"",VLOOKUP(AF5072,NIVELES!$A$666:$B$673,2,0),"")</f>
        <v/>
      </c>
      <c r="AH5072" s="78"/>
      <c r="AI5072" s="79" t="str">
        <f>IF(AH5072&lt;&gt;"",VLOOKUP(CONCATENATE(AG5072,AH5072),NIVELES!$B$676:$C$745,2,0),"")</f>
        <v/>
      </c>
      <c r="AJ5072" s="78"/>
      <c r="AK5072" s="79" t="str">
        <f>+IF(AJ5072&lt;&gt;"",VLOOKUP(AJ5072,NIVELES!$A$816:$B$892,2,0),"")</f>
        <v/>
      </c>
      <c r="AL5072" s="78"/>
      <c r="AM5072" s="78"/>
      <c r="AN5072" s="79" t="str">
        <f>IF(AM5072&lt;&gt;"",+VLOOKUP(AM5072,NIVELES!$A$1652:$B$2466,2,0),"")</f>
        <v/>
      </c>
      <c r="AO5072" s="87"/>
      <c r="AP5072" s="88"/>
      <c r="AQ5072" s="88"/>
      <c r="AR5072" s="88"/>
      <c r="AS5072" s="88"/>
      <c r="AT5072" s="88"/>
      <c r="AU5072" s="88"/>
      <c r="AV5072" s="88"/>
      <c r="AW5072" s="88"/>
      <c r="AX5072" s="88"/>
      <c r="AY5072" s="88"/>
      <c r="AZ5072" s="88"/>
      <c r="BA5072" s="88"/>
      <c r="BB5072" s="89">
        <f t="shared" si="315"/>
        <v>0</v>
      </c>
      <c r="BC5072" s="90" t="str">
        <f t="shared" si="314"/>
        <v xml:space="preserve"> </v>
      </c>
      <c r="BD5072" s="91" t="str">
        <f t="shared" si="316"/>
        <v xml:space="preserve"> </v>
      </c>
      <c r="BE5072" s="92">
        <f t="shared" si="317"/>
        <v>0</v>
      </c>
    </row>
    <row r="5073" spans="1:57" s="74" customFormat="1" ht="50.1" customHeight="1" x14ac:dyDescent="0.2">
      <c r="A5073" s="78"/>
      <c r="B5073" s="78"/>
      <c r="C5073" s="78"/>
      <c r="D5073" s="78"/>
      <c r="E5073" s="79" t="str">
        <f>+IF(C5073&lt;&gt;"",VLOOKUP(MID(C5073,18,5),NIVELES!$A$133:$B$213,2,0),"")</f>
        <v/>
      </c>
      <c r="F5073" s="80"/>
      <c r="G5073" s="81" t="str">
        <f>+IF(F5073&lt;&gt;"",VLOOKUP(F5073,NIVELES!$A$246:$C$464,3,0),"")</f>
        <v/>
      </c>
      <c r="H5073" s="82"/>
      <c r="I5073" s="78"/>
      <c r="J5073" s="78"/>
      <c r="K5073" s="78"/>
      <c r="L5073" s="78"/>
      <c r="M5073" s="78"/>
      <c r="N5073" s="78"/>
      <c r="O5073" s="78"/>
      <c r="P5073" s="82"/>
      <c r="Q5073" s="78"/>
      <c r="R5073" s="82"/>
      <c r="S5073" s="82"/>
      <c r="T5073" s="82"/>
      <c r="U5073" s="82"/>
      <c r="V5073" s="82"/>
      <c r="W5073" s="82"/>
      <c r="X5073" s="82"/>
      <c r="Y5073" s="82"/>
      <c r="Z5073" s="82"/>
      <c r="AA5073" s="82"/>
      <c r="AB5073" s="82"/>
      <c r="AC5073" s="82"/>
      <c r="AD5073" s="85" t="str">
        <f>IF(A5073&lt;&gt;"",IF(D5073="DIRECCIÓN_DE_TRANSFERENCIAS","280 0031",VLOOKUP(C5073,NIVELES!$A$14:$B$105,2,0)),"")</f>
        <v/>
      </c>
      <c r="AE5073" s="86"/>
      <c r="AF5073" s="86"/>
      <c r="AG5073" s="79" t="str">
        <f>+IF(AF5073&lt;&gt;"",VLOOKUP(AF5073,NIVELES!$A$666:$B$673,2,0),"")</f>
        <v/>
      </c>
      <c r="AH5073" s="78"/>
      <c r="AI5073" s="79" t="str">
        <f>IF(AH5073&lt;&gt;"",VLOOKUP(CONCATENATE(AG5073,AH5073),NIVELES!$B$676:$C$745,2,0),"")</f>
        <v/>
      </c>
      <c r="AJ5073" s="78"/>
      <c r="AK5073" s="79" t="str">
        <f>+IF(AJ5073&lt;&gt;"",VLOOKUP(AJ5073,NIVELES!$A$816:$B$892,2,0),"")</f>
        <v/>
      </c>
      <c r="AL5073" s="78"/>
      <c r="AM5073" s="78"/>
      <c r="AN5073" s="79" t="str">
        <f>IF(AM5073&lt;&gt;"",+VLOOKUP(AM5073,NIVELES!$A$1652:$B$2466,2,0),"")</f>
        <v/>
      </c>
      <c r="AO5073" s="87"/>
      <c r="AP5073" s="88"/>
      <c r="AQ5073" s="88"/>
      <c r="AR5073" s="88"/>
      <c r="AS5073" s="88"/>
      <c r="AT5073" s="88"/>
      <c r="AU5073" s="88"/>
      <c r="AV5073" s="88"/>
      <c r="AW5073" s="88"/>
      <c r="AX5073" s="88"/>
      <c r="AY5073" s="88"/>
      <c r="AZ5073" s="88"/>
      <c r="BA5073" s="88"/>
      <c r="BB5073" s="89">
        <f t="shared" si="315"/>
        <v>0</v>
      </c>
      <c r="BC5073" s="90" t="str">
        <f t="shared" si="314"/>
        <v xml:space="preserve"> </v>
      </c>
      <c r="BD5073" s="91" t="str">
        <f t="shared" si="316"/>
        <v xml:space="preserve"> </v>
      </c>
      <c r="BE5073" s="92">
        <f t="shared" si="317"/>
        <v>0</v>
      </c>
    </row>
    <row r="5074" spans="1:57" s="74" customFormat="1" ht="50.1" customHeight="1" x14ac:dyDescent="0.2">
      <c r="A5074" s="78"/>
      <c r="B5074" s="78"/>
      <c r="C5074" s="78"/>
      <c r="D5074" s="78"/>
      <c r="E5074" s="79" t="str">
        <f>+IF(C5074&lt;&gt;"",VLOOKUP(MID(C5074,18,5),NIVELES!$A$133:$B$213,2,0),"")</f>
        <v/>
      </c>
      <c r="F5074" s="80"/>
      <c r="G5074" s="81" t="str">
        <f>+IF(F5074&lt;&gt;"",VLOOKUP(F5074,NIVELES!$A$246:$C$464,3,0),"")</f>
        <v/>
      </c>
      <c r="H5074" s="82"/>
      <c r="I5074" s="78"/>
      <c r="J5074" s="78"/>
      <c r="K5074" s="78"/>
      <c r="L5074" s="78"/>
      <c r="M5074" s="78"/>
      <c r="N5074" s="78"/>
      <c r="O5074" s="78"/>
      <c r="P5074" s="82"/>
      <c r="Q5074" s="78"/>
      <c r="R5074" s="82"/>
      <c r="S5074" s="82"/>
      <c r="T5074" s="82"/>
      <c r="U5074" s="82"/>
      <c r="V5074" s="82"/>
      <c r="W5074" s="82"/>
      <c r="X5074" s="82"/>
      <c r="Y5074" s="82"/>
      <c r="Z5074" s="82"/>
      <c r="AA5074" s="82"/>
      <c r="AB5074" s="82"/>
      <c r="AC5074" s="82"/>
      <c r="AD5074" s="85" t="str">
        <f>IF(A5074&lt;&gt;"",IF(D5074="DIRECCIÓN_DE_TRANSFERENCIAS","280 0031",VLOOKUP(C5074,NIVELES!$A$14:$B$105,2,0)),"")</f>
        <v/>
      </c>
      <c r="AE5074" s="86"/>
      <c r="AF5074" s="86"/>
      <c r="AG5074" s="79" t="str">
        <f>+IF(AF5074&lt;&gt;"",VLOOKUP(AF5074,NIVELES!$A$666:$B$673,2,0),"")</f>
        <v/>
      </c>
      <c r="AH5074" s="78"/>
      <c r="AI5074" s="79" t="str">
        <f>IF(AH5074&lt;&gt;"",VLOOKUP(CONCATENATE(AG5074,AH5074),NIVELES!$B$676:$C$745,2,0),"")</f>
        <v/>
      </c>
      <c r="AJ5074" s="78"/>
      <c r="AK5074" s="79" t="str">
        <f>+IF(AJ5074&lt;&gt;"",VLOOKUP(AJ5074,NIVELES!$A$816:$B$892,2,0),"")</f>
        <v/>
      </c>
      <c r="AL5074" s="78"/>
      <c r="AM5074" s="78"/>
      <c r="AN5074" s="79" t="str">
        <f>IF(AM5074&lt;&gt;"",+VLOOKUP(AM5074,NIVELES!$A$1652:$B$2466,2,0),"")</f>
        <v/>
      </c>
      <c r="AO5074" s="87"/>
      <c r="AP5074" s="88"/>
      <c r="AQ5074" s="88"/>
      <c r="AR5074" s="88"/>
      <c r="AS5074" s="88"/>
      <c r="AT5074" s="88"/>
      <c r="AU5074" s="88"/>
      <c r="AV5074" s="88"/>
      <c r="AW5074" s="88"/>
      <c r="AX5074" s="88"/>
      <c r="AY5074" s="88"/>
      <c r="AZ5074" s="88"/>
      <c r="BA5074" s="88"/>
      <c r="BB5074" s="89">
        <f t="shared" si="315"/>
        <v>0</v>
      </c>
      <c r="BC5074" s="90" t="str">
        <f t="shared" si="314"/>
        <v xml:space="preserve"> </v>
      </c>
      <c r="BD5074" s="91" t="str">
        <f t="shared" si="316"/>
        <v xml:space="preserve"> </v>
      </c>
      <c r="BE5074" s="92">
        <f t="shared" si="317"/>
        <v>0</v>
      </c>
    </row>
    <row r="5075" spans="1:57" s="74" customFormat="1" ht="50.1" customHeight="1" x14ac:dyDescent="0.2">
      <c r="A5075" s="78"/>
      <c r="B5075" s="78"/>
      <c r="C5075" s="78"/>
      <c r="D5075" s="78"/>
      <c r="E5075" s="79" t="str">
        <f>+IF(C5075&lt;&gt;"",VLOOKUP(MID(C5075,18,5),NIVELES!$A$133:$B$213,2,0),"")</f>
        <v/>
      </c>
      <c r="F5075" s="80"/>
      <c r="G5075" s="81" t="str">
        <f>+IF(F5075&lt;&gt;"",VLOOKUP(F5075,NIVELES!$A$246:$C$464,3,0),"")</f>
        <v/>
      </c>
      <c r="H5075" s="82"/>
      <c r="I5075" s="78"/>
      <c r="J5075" s="78"/>
      <c r="K5075" s="78"/>
      <c r="L5075" s="78"/>
      <c r="M5075" s="78"/>
      <c r="N5075" s="78"/>
      <c r="O5075" s="78"/>
      <c r="P5075" s="82"/>
      <c r="Q5075" s="78"/>
      <c r="R5075" s="82"/>
      <c r="S5075" s="82"/>
      <c r="T5075" s="82"/>
      <c r="U5075" s="82"/>
      <c r="V5075" s="82"/>
      <c r="W5075" s="82"/>
      <c r="X5075" s="82"/>
      <c r="Y5075" s="82"/>
      <c r="Z5075" s="82"/>
      <c r="AA5075" s="82"/>
      <c r="AB5075" s="82"/>
      <c r="AC5075" s="82"/>
      <c r="AD5075" s="85" t="str">
        <f>IF(A5075&lt;&gt;"",IF(D5075="DIRECCIÓN_DE_TRANSFERENCIAS","280 0031",VLOOKUP(C5075,NIVELES!$A$14:$B$105,2,0)),"")</f>
        <v/>
      </c>
      <c r="AE5075" s="86"/>
      <c r="AF5075" s="86"/>
      <c r="AG5075" s="79" t="str">
        <f>+IF(AF5075&lt;&gt;"",VLOOKUP(AF5075,NIVELES!$A$666:$B$673,2,0),"")</f>
        <v/>
      </c>
      <c r="AH5075" s="78"/>
      <c r="AI5075" s="79" t="str">
        <f>IF(AH5075&lt;&gt;"",VLOOKUP(CONCATENATE(AG5075,AH5075),NIVELES!$B$676:$C$745,2,0),"")</f>
        <v/>
      </c>
      <c r="AJ5075" s="78"/>
      <c r="AK5075" s="79" t="str">
        <f>+IF(AJ5075&lt;&gt;"",VLOOKUP(AJ5075,NIVELES!$A$816:$B$892,2,0),"")</f>
        <v/>
      </c>
      <c r="AL5075" s="78"/>
      <c r="AM5075" s="78"/>
      <c r="AN5075" s="79" t="str">
        <f>IF(AM5075&lt;&gt;"",+VLOOKUP(AM5075,NIVELES!$A$1652:$B$2466,2,0),"")</f>
        <v/>
      </c>
      <c r="AO5075" s="87"/>
      <c r="AP5075" s="88"/>
      <c r="AQ5075" s="88"/>
      <c r="AR5075" s="88"/>
      <c r="AS5075" s="88"/>
      <c r="AT5075" s="88"/>
      <c r="AU5075" s="88"/>
      <c r="AV5075" s="88"/>
      <c r="AW5075" s="88"/>
      <c r="AX5075" s="88"/>
      <c r="AY5075" s="88"/>
      <c r="AZ5075" s="88"/>
      <c r="BA5075" s="88"/>
      <c r="BB5075" s="89">
        <f t="shared" si="315"/>
        <v>0</v>
      </c>
      <c r="BC5075" s="90" t="str">
        <f t="shared" si="314"/>
        <v xml:space="preserve"> </v>
      </c>
      <c r="BD5075" s="91" t="str">
        <f t="shared" si="316"/>
        <v xml:space="preserve"> </v>
      </c>
      <c r="BE5075" s="92">
        <f t="shared" si="317"/>
        <v>0</v>
      </c>
    </row>
    <row r="5076" spans="1:57" s="74" customFormat="1" ht="50.1" customHeight="1" x14ac:dyDescent="0.2">
      <c r="A5076" s="78"/>
      <c r="B5076" s="78"/>
      <c r="C5076" s="78"/>
      <c r="D5076" s="78"/>
      <c r="E5076" s="79" t="str">
        <f>+IF(C5076&lt;&gt;"",VLOOKUP(MID(C5076,18,5),NIVELES!$A$133:$B$213,2,0),"")</f>
        <v/>
      </c>
      <c r="F5076" s="80"/>
      <c r="G5076" s="81" t="str">
        <f>+IF(F5076&lt;&gt;"",VLOOKUP(F5076,NIVELES!$A$246:$C$464,3,0),"")</f>
        <v/>
      </c>
      <c r="H5076" s="82"/>
      <c r="I5076" s="78"/>
      <c r="J5076" s="78"/>
      <c r="K5076" s="78"/>
      <c r="L5076" s="78"/>
      <c r="M5076" s="78"/>
      <c r="N5076" s="78"/>
      <c r="O5076" s="78"/>
      <c r="P5076" s="82"/>
      <c r="Q5076" s="78"/>
      <c r="R5076" s="82"/>
      <c r="S5076" s="82"/>
      <c r="T5076" s="82"/>
      <c r="U5076" s="82"/>
      <c r="V5076" s="82"/>
      <c r="W5076" s="82"/>
      <c r="X5076" s="82"/>
      <c r="Y5076" s="82"/>
      <c r="Z5076" s="82"/>
      <c r="AA5076" s="82"/>
      <c r="AB5076" s="82"/>
      <c r="AC5076" s="82"/>
      <c r="AD5076" s="85" t="str">
        <f>IF(A5076&lt;&gt;"",IF(D5076="DIRECCIÓN_DE_TRANSFERENCIAS","280 0031",VLOOKUP(C5076,NIVELES!$A$14:$B$105,2,0)),"")</f>
        <v/>
      </c>
      <c r="AE5076" s="86"/>
      <c r="AF5076" s="86"/>
      <c r="AG5076" s="79" t="str">
        <f>+IF(AF5076&lt;&gt;"",VLOOKUP(AF5076,NIVELES!$A$666:$B$673,2,0),"")</f>
        <v/>
      </c>
      <c r="AH5076" s="78"/>
      <c r="AI5076" s="79" t="str">
        <f>IF(AH5076&lt;&gt;"",VLOOKUP(CONCATENATE(AG5076,AH5076),NIVELES!$B$676:$C$745,2,0),"")</f>
        <v/>
      </c>
      <c r="AJ5076" s="78"/>
      <c r="AK5076" s="79" t="str">
        <f>+IF(AJ5076&lt;&gt;"",VLOOKUP(AJ5076,NIVELES!$A$816:$B$892,2,0),"")</f>
        <v/>
      </c>
      <c r="AL5076" s="78"/>
      <c r="AM5076" s="78"/>
      <c r="AN5076" s="79" t="str">
        <f>IF(AM5076&lt;&gt;"",+VLOOKUP(AM5076,NIVELES!$A$1652:$B$2466,2,0),"")</f>
        <v/>
      </c>
      <c r="AO5076" s="87"/>
      <c r="AP5076" s="88"/>
      <c r="AQ5076" s="88"/>
      <c r="AR5076" s="88"/>
      <c r="AS5076" s="88"/>
      <c r="AT5076" s="88"/>
      <c r="AU5076" s="88"/>
      <c r="AV5076" s="88"/>
      <c r="AW5076" s="88"/>
      <c r="AX5076" s="88"/>
      <c r="AY5076" s="88"/>
      <c r="AZ5076" s="88"/>
      <c r="BA5076" s="88"/>
      <c r="BB5076" s="89">
        <f t="shared" si="315"/>
        <v>0</v>
      </c>
      <c r="BC5076" s="90" t="str">
        <f t="shared" si="314"/>
        <v xml:space="preserve"> </v>
      </c>
      <c r="BD5076" s="91" t="str">
        <f t="shared" si="316"/>
        <v xml:space="preserve"> </v>
      </c>
      <c r="BE5076" s="92">
        <f t="shared" si="317"/>
        <v>0</v>
      </c>
    </row>
    <row r="5077" spans="1:57" s="74" customFormat="1" ht="50.1" customHeight="1" x14ac:dyDescent="0.2">
      <c r="A5077" s="78"/>
      <c r="B5077" s="78"/>
      <c r="C5077" s="78"/>
      <c r="D5077" s="78"/>
      <c r="E5077" s="79" t="str">
        <f>+IF(C5077&lt;&gt;"",VLOOKUP(MID(C5077,18,5),NIVELES!$A$133:$B$213,2,0),"")</f>
        <v/>
      </c>
      <c r="F5077" s="80"/>
      <c r="G5077" s="81" t="str">
        <f>+IF(F5077&lt;&gt;"",VLOOKUP(F5077,NIVELES!$A$246:$C$464,3,0),"")</f>
        <v/>
      </c>
      <c r="H5077" s="82"/>
      <c r="I5077" s="78"/>
      <c r="J5077" s="78"/>
      <c r="K5077" s="78"/>
      <c r="L5077" s="78"/>
      <c r="M5077" s="78"/>
      <c r="N5077" s="78"/>
      <c r="O5077" s="78"/>
      <c r="P5077" s="82"/>
      <c r="Q5077" s="78"/>
      <c r="R5077" s="82"/>
      <c r="S5077" s="82"/>
      <c r="T5077" s="82"/>
      <c r="U5077" s="82"/>
      <c r="V5077" s="82"/>
      <c r="W5077" s="82"/>
      <c r="X5077" s="82"/>
      <c r="Y5077" s="82"/>
      <c r="Z5077" s="82"/>
      <c r="AA5077" s="82"/>
      <c r="AB5077" s="82"/>
      <c r="AC5077" s="82"/>
      <c r="AD5077" s="85" t="str">
        <f>IF(A5077&lt;&gt;"",IF(D5077="DIRECCIÓN_DE_TRANSFERENCIAS","280 0031",VLOOKUP(C5077,NIVELES!$A$14:$B$105,2,0)),"")</f>
        <v/>
      </c>
      <c r="AE5077" s="86"/>
      <c r="AF5077" s="86"/>
      <c r="AG5077" s="79" t="str">
        <f>+IF(AF5077&lt;&gt;"",VLOOKUP(AF5077,NIVELES!$A$666:$B$673,2,0),"")</f>
        <v/>
      </c>
      <c r="AH5077" s="78"/>
      <c r="AI5077" s="79" t="str">
        <f>IF(AH5077&lt;&gt;"",VLOOKUP(CONCATENATE(AG5077,AH5077),NIVELES!$B$676:$C$745,2,0),"")</f>
        <v/>
      </c>
      <c r="AJ5077" s="78"/>
      <c r="AK5077" s="79" t="str">
        <f>+IF(AJ5077&lt;&gt;"",VLOOKUP(AJ5077,NIVELES!$A$816:$B$892,2,0),"")</f>
        <v/>
      </c>
      <c r="AL5077" s="78"/>
      <c r="AM5077" s="78"/>
      <c r="AN5077" s="79" t="str">
        <f>IF(AM5077&lt;&gt;"",+VLOOKUP(AM5077,NIVELES!$A$1652:$B$2466,2,0),"")</f>
        <v/>
      </c>
      <c r="AO5077" s="87"/>
      <c r="AP5077" s="88"/>
      <c r="AQ5077" s="88"/>
      <c r="AR5077" s="88"/>
      <c r="AS5077" s="88"/>
      <c r="AT5077" s="88"/>
      <c r="AU5077" s="88"/>
      <c r="AV5077" s="88"/>
      <c r="AW5077" s="88"/>
      <c r="AX5077" s="88"/>
      <c r="AY5077" s="88"/>
      <c r="AZ5077" s="88"/>
      <c r="BA5077" s="88"/>
      <c r="BB5077" s="89">
        <f t="shared" si="315"/>
        <v>0</v>
      </c>
      <c r="BC5077" s="90" t="str">
        <f t="shared" si="314"/>
        <v xml:space="preserve"> </v>
      </c>
      <c r="BD5077" s="91" t="str">
        <f t="shared" si="316"/>
        <v xml:space="preserve"> </v>
      </c>
      <c r="BE5077" s="92">
        <f t="shared" si="317"/>
        <v>0</v>
      </c>
    </row>
    <row r="5078" spans="1:57" s="74" customFormat="1" ht="50.1" customHeight="1" x14ac:dyDescent="0.2">
      <c r="A5078" s="78"/>
      <c r="B5078" s="78"/>
      <c r="C5078" s="78"/>
      <c r="D5078" s="78"/>
      <c r="E5078" s="79" t="str">
        <f>+IF(C5078&lt;&gt;"",VLOOKUP(MID(C5078,18,5),NIVELES!$A$133:$B$213,2,0),"")</f>
        <v/>
      </c>
      <c r="F5078" s="80"/>
      <c r="G5078" s="81" t="str">
        <f>+IF(F5078&lt;&gt;"",VLOOKUP(F5078,NIVELES!$A$246:$C$464,3,0),"")</f>
        <v/>
      </c>
      <c r="H5078" s="82"/>
      <c r="I5078" s="78"/>
      <c r="J5078" s="78"/>
      <c r="K5078" s="78"/>
      <c r="L5078" s="78"/>
      <c r="M5078" s="78"/>
      <c r="N5078" s="78"/>
      <c r="O5078" s="78"/>
      <c r="P5078" s="82"/>
      <c r="Q5078" s="78"/>
      <c r="R5078" s="82"/>
      <c r="S5078" s="82"/>
      <c r="T5078" s="82"/>
      <c r="U5078" s="82"/>
      <c r="V5078" s="82"/>
      <c r="W5078" s="82"/>
      <c r="X5078" s="82"/>
      <c r="Y5078" s="82"/>
      <c r="Z5078" s="82"/>
      <c r="AA5078" s="82"/>
      <c r="AB5078" s="82"/>
      <c r="AC5078" s="82"/>
      <c r="AD5078" s="85" t="str">
        <f>IF(A5078&lt;&gt;"",IF(D5078="DIRECCIÓN_DE_TRANSFERENCIAS","280 0031",VLOOKUP(C5078,NIVELES!$A$14:$B$105,2,0)),"")</f>
        <v/>
      </c>
      <c r="AE5078" s="86"/>
      <c r="AF5078" s="86"/>
      <c r="AG5078" s="79" t="str">
        <f>+IF(AF5078&lt;&gt;"",VLOOKUP(AF5078,NIVELES!$A$666:$B$673,2,0),"")</f>
        <v/>
      </c>
      <c r="AH5078" s="78"/>
      <c r="AI5078" s="79" t="str">
        <f>IF(AH5078&lt;&gt;"",VLOOKUP(CONCATENATE(AG5078,AH5078),NIVELES!$B$676:$C$745,2,0),"")</f>
        <v/>
      </c>
      <c r="AJ5078" s="78"/>
      <c r="AK5078" s="79" t="str">
        <f>+IF(AJ5078&lt;&gt;"",VLOOKUP(AJ5078,NIVELES!$A$816:$B$892,2,0),"")</f>
        <v/>
      </c>
      <c r="AL5078" s="78"/>
      <c r="AM5078" s="78"/>
      <c r="AN5078" s="79" t="str">
        <f>IF(AM5078&lt;&gt;"",+VLOOKUP(AM5078,NIVELES!$A$1652:$B$2466,2,0),"")</f>
        <v/>
      </c>
      <c r="AO5078" s="87"/>
      <c r="AP5078" s="88"/>
      <c r="AQ5078" s="88"/>
      <c r="AR5078" s="88"/>
      <c r="AS5078" s="88"/>
      <c r="AT5078" s="88"/>
      <c r="AU5078" s="88"/>
      <c r="AV5078" s="88"/>
      <c r="AW5078" s="88"/>
      <c r="AX5078" s="88"/>
      <c r="AY5078" s="88"/>
      <c r="AZ5078" s="88"/>
      <c r="BA5078" s="88"/>
      <c r="BB5078" s="89">
        <f t="shared" si="315"/>
        <v>0</v>
      </c>
      <c r="BC5078" s="90" t="str">
        <f t="shared" si="314"/>
        <v xml:space="preserve"> </v>
      </c>
      <c r="BD5078" s="91" t="str">
        <f t="shared" si="316"/>
        <v xml:space="preserve"> </v>
      </c>
      <c r="BE5078" s="92">
        <f t="shared" si="317"/>
        <v>0</v>
      </c>
    </row>
    <row r="5079" spans="1:57" s="74" customFormat="1" ht="50.1" customHeight="1" x14ac:dyDescent="0.2">
      <c r="A5079" s="78"/>
      <c r="B5079" s="78"/>
      <c r="C5079" s="78"/>
      <c r="D5079" s="78"/>
      <c r="E5079" s="79" t="str">
        <f>+IF(C5079&lt;&gt;"",VLOOKUP(MID(C5079,18,5),NIVELES!$A$133:$B$213,2,0),"")</f>
        <v/>
      </c>
      <c r="F5079" s="80"/>
      <c r="G5079" s="81" t="str">
        <f>+IF(F5079&lt;&gt;"",VLOOKUP(F5079,NIVELES!$A$246:$C$464,3,0),"")</f>
        <v/>
      </c>
      <c r="H5079" s="82"/>
      <c r="I5079" s="78"/>
      <c r="J5079" s="78"/>
      <c r="K5079" s="78"/>
      <c r="L5079" s="78"/>
      <c r="M5079" s="78"/>
      <c r="N5079" s="78"/>
      <c r="O5079" s="78"/>
      <c r="P5079" s="82"/>
      <c r="Q5079" s="78"/>
      <c r="R5079" s="82"/>
      <c r="S5079" s="82"/>
      <c r="T5079" s="82"/>
      <c r="U5079" s="82"/>
      <c r="V5079" s="82"/>
      <c r="W5079" s="82"/>
      <c r="X5079" s="82"/>
      <c r="Y5079" s="82"/>
      <c r="Z5079" s="82"/>
      <c r="AA5079" s="82"/>
      <c r="AB5079" s="82"/>
      <c r="AC5079" s="82"/>
      <c r="AD5079" s="85" t="str">
        <f>IF(A5079&lt;&gt;"",IF(D5079="DIRECCIÓN_DE_TRANSFERENCIAS","280 0031",VLOOKUP(C5079,NIVELES!$A$14:$B$105,2,0)),"")</f>
        <v/>
      </c>
      <c r="AE5079" s="86"/>
      <c r="AF5079" s="86"/>
      <c r="AG5079" s="79" t="str">
        <f>+IF(AF5079&lt;&gt;"",VLOOKUP(AF5079,NIVELES!$A$666:$B$673,2,0),"")</f>
        <v/>
      </c>
      <c r="AH5079" s="78"/>
      <c r="AI5079" s="79" t="str">
        <f>IF(AH5079&lt;&gt;"",VLOOKUP(CONCATENATE(AG5079,AH5079),NIVELES!$B$676:$C$745,2,0),"")</f>
        <v/>
      </c>
      <c r="AJ5079" s="78"/>
      <c r="AK5079" s="79" t="str">
        <f>+IF(AJ5079&lt;&gt;"",VLOOKUP(AJ5079,NIVELES!$A$816:$B$892,2,0),"")</f>
        <v/>
      </c>
      <c r="AL5079" s="78"/>
      <c r="AM5079" s="78"/>
      <c r="AN5079" s="79" t="str">
        <f>IF(AM5079&lt;&gt;"",+VLOOKUP(AM5079,NIVELES!$A$1652:$B$2466,2,0),"")</f>
        <v/>
      </c>
      <c r="AO5079" s="87"/>
      <c r="AP5079" s="88"/>
      <c r="AQ5079" s="88"/>
      <c r="AR5079" s="88"/>
      <c r="AS5079" s="88"/>
      <c r="AT5079" s="88"/>
      <c r="AU5079" s="88"/>
      <c r="AV5079" s="88"/>
      <c r="AW5079" s="88"/>
      <c r="AX5079" s="88"/>
      <c r="AY5079" s="88"/>
      <c r="AZ5079" s="88"/>
      <c r="BA5079" s="88"/>
      <c r="BB5079" s="89">
        <f t="shared" si="315"/>
        <v>0</v>
      </c>
      <c r="BC5079" s="90" t="str">
        <f t="shared" si="314"/>
        <v xml:space="preserve"> </v>
      </c>
      <c r="BD5079" s="91" t="str">
        <f t="shared" si="316"/>
        <v xml:space="preserve"> </v>
      </c>
      <c r="BE5079" s="92">
        <f t="shared" si="317"/>
        <v>0</v>
      </c>
    </row>
    <row r="5080" spans="1:57" s="74" customFormat="1" ht="50.1" customHeight="1" x14ac:dyDescent="0.2">
      <c r="A5080" s="78"/>
      <c r="B5080" s="78"/>
      <c r="C5080" s="78"/>
      <c r="D5080" s="78"/>
      <c r="E5080" s="79" t="str">
        <f>+IF(C5080&lt;&gt;"",VLOOKUP(MID(C5080,18,5),NIVELES!$A$133:$B$213,2,0),"")</f>
        <v/>
      </c>
      <c r="F5080" s="80"/>
      <c r="G5080" s="81" t="str">
        <f>+IF(F5080&lt;&gt;"",VLOOKUP(F5080,NIVELES!$A$246:$C$464,3,0),"")</f>
        <v/>
      </c>
      <c r="H5080" s="82"/>
      <c r="I5080" s="78"/>
      <c r="J5080" s="78"/>
      <c r="K5080" s="78"/>
      <c r="L5080" s="78"/>
      <c r="M5080" s="78"/>
      <c r="N5080" s="78"/>
      <c r="O5080" s="78"/>
      <c r="P5080" s="82"/>
      <c r="Q5080" s="78"/>
      <c r="R5080" s="82"/>
      <c r="S5080" s="82"/>
      <c r="T5080" s="82"/>
      <c r="U5080" s="82"/>
      <c r="V5080" s="82"/>
      <c r="W5080" s="82"/>
      <c r="X5080" s="82"/>
      <c r="Y5080" s="82"/>
      <c r="Z5080" s="82"/>
      <c r="AA5080" s="82"/>
      <c r="AB5080" s="82"/>
      <c r="AC5080" s="82"/>
      <c r="AD5080" s="85" t="str">
        <f>IF(A5080&lt;&gt;"",IF(D5080="DIRECCIÓN_DE_TRANSFERENCIAS","280 0031",VLOOKUP(C5080,NIVELES!$A$14:$B$105,2,0)),"")</f>
        <v/>
      </c>
      <c r="AE5080" s="86"/>
      <c r="AF5080" s="86"/>
      <c r="AG5080" s="79" t="str">
        <f>+IF(AF5080&lt;&gt;"",VLOOKUP(AF5080,NIVELES!$A$666:$B$673,2,0),"")</f>
        <v/>
      </c>
      <c r="AH5080" s="78"/>
      <c r="AI5080" s="79" t="str">
        <f>IF(AH5080&lt;&gt;"",VLOOKUP(CONCATENATE(AG5080,AH5080),NIVELES!$B$676:$C$745,2,0),"")</f>
        <v/>
      </c>
      <c r="AJ5080" s="78"/>
      <c r="AK5080" s="79" t="str">
        <f>+IF(AJ5080&lt;&gt;"",VLOOKUP(AJ5080,NIVELES!$A$816:$B$892,2,0),"")</f>
        <v/>
      </c>
      <c r="AL5080" s="78"/>
      <c r="AM5080" s="78"/>
      <c r="AN5080" s="79" t="str">
        <f>IF(AM5080&lt;&gt;"",+VLOOKUP(AM5080,NIVELES!$A$1652:$B$2466,2,0),"")</f>
        <v/>
      </c>
      <c r="AO5080" s="87"/>
      <c r="AP5080" s="88"/>
      <c r="AQ5080" s="88"/>
      <c r="AR5080" s="88"/>
      <c r="AS5080" s="88"/>
      <c r="AT5080" s="88"/>
      <c r="AU5080" s="88"/>
      <c r="AV5080" s="88"/>
      <c r="AW5080" s="88"/>
      <c r="AX5080" s="88"/>
      <c r="AY5080" s="88"/>
      <c r="AZ5080" s="88"/>
      <c r="BA5080" s="88"/>
      <c r="BB5080" s="89">
        <f t="shared" si="315"/>
        <v>0</v>
      </c>
      <c r="BC5080" s="90" t="str">
        <f t="shared" si="314"/>
        <v xml:space="preserve"> </v>
      </c>
      <c r="BD5080" s="91" t="str">
        <f t="shared" si="316"/>
        <v xml:space="preserve"> </v>
      </c>
      <c r="BE5080" s="92">
        <f t="shared" si="317"/>
        <v>0</v>
      </c>
    </row>
    <row r="5081" spans="1:57" s="74" customFormat="1" ht="50.1" customHeight="1" x14ac:dyDescent="0.2">
      <c r="A5081" s="78"/>
      <c r="B5081" s="78"/>
      <c r="C5081" s="78"/>
      <c r="D5081" s="78"/>
      <c r="E5081" s="79" t="str">
        <f>+IF(C5081&lt;&gt;"",VLOOKUP(MID(C5081,18,5),NIVELES!$A$133:$B$213,2,0),"")</f>
        <v/>
      </c>
      <c r="F5081" s="80"/>
      <c r="G5081" s="81" t="str">
        <f>+IF(F5081&lt;&gt;"",VLOOKUP(F5081,NIVELES!$A$246:$C$464,3,0),"")</f>
        <v/>
      </c>
      <c r="H5081" s="82"/>
      <c r="I5081" s="78"/>
      <c r="J5081" s="78"/>
      <c r="K5081" s="78"/>
      <c r="L5081" s="78"/>
      <c r="M5081" s="78"/>
      <c r="N5081" s="78"/>
      <c r="O5081" s="78"/>
      <c r="P5081" s="82"/>
      <c r="Q5081" s="78"/>
      <c r="R5081" s="82"/>
      <c r="S5081" s="82"/>
      <c r="T5081" s="82"/>
      <c r="U5081" s="82"/>
      <c r="V5081" s="82"/>
      <c r="W5081" s="82"/>
      <c r="X5081" s="82"/>
      <c r="Y5081" s="82"/>
      <c r="Z5081" s="82"/>
      <c r="AA5081" s="82"/>
      <c r="AB5081" s="82"/>
      <c r="AC5081" s="82"/>
      <c r="AD5081" s="85" t="str">
        <f>IF(A5081&lt;&gt;"",IF(D5081="DIRECCIÓN_DE_TRANSFERENCIAS","280 0031",VLOOKUP(C5081,NIVELES!$A$14:$B$105,2,0)),"")</f>
        <v/>
      </c>
      <c r="AE5081" s="86"/>
      <c r="AF5081" s="86"/>
      <c r="AG5081" s="79" t="str">
        <f>+IF(AF5081&lt;&gt;"",VLOOKUP(AF5081,NIVELES!$A$666:$B$673,2,0),"")</f>
        <v/>
      </c>
      <c r="AH5081" s="78"/>
      <c r="AI5081" s="79" t="str">
        <f>IF(AH5081&lt;&gt;"",VLOOKUP(CONCATENATE(AG5081,AH5081),NIVELES!$B$676:$C$745,2,0),"")</f>
        <v/>
      </c>
      <c r="AJ5081" s="78"/>
      <c r="AK5081" s="79" t="str">
        <f>+IF(AJ5081&lt;&gt;"",VLOOKUP(AJ5081,NIVELES!$A$816:$B$892,2,0),"")</f>
        <v/>
      </c>
      <c r="AL5081" s="78"/>
      <c r="AM5081" s="78"/>
      <c r="AN5081" s="79" t="str">
        <f>IF(AM5081&lt;&gt;"",+VLOOKUP(AM5081,NIVELES!$A$1652:$B$2466,2,0),"")</f>
        <v/>
      </c>
      <c r="AO5081" s="87"/>
      <c r="AP5081" s="88"/>
      <c r="AQ5081" s="88"/>
      <c r="AR5081" s="88"/>
      <c r="AS5081" s="88"/>
      <c r="AT5081" s="88"/>
      <c r="AU5081" s="88"/>
      <c r="AV5081" s="88"/>
      <c r="AW5081" s="88"/>
      <c r="AX5081" s="88"/>
      <c r="AY5081" s="88"/>
      <c r="AZ5081" s="88"/>
      <c r="BA5081" s="88"/>
      <c r="BB5081" s="89">
        <f t="shared" si="315"/>
        <v>0</v>
      </c>
      <c r="BC5081" s="90" t="str">
        <f t="shared" si="314"/>
        <v xml:space="preserve"> </v>
      </c>
      <c r="BD5081" s="91" t="str">
        <f t="shared" si="316"/>
        <v xml:space="preserve"> </v>
      </c>
      <c r="BE5081" s="92">
        <f t="shared" si="317"/>
        <v>0</v>
      </c>
    </row>
    <row r="5082" spans="1:57" s="74" customFormat="1" ht="50.1" customHeight="1" x14ac:dyDescent="0.2">
      <c r="A5082" s="78"/>
      <c r="B5082" s="78"/>
      <c r="C5082" s="78"/>
      <c r="D5082" s="78"/>
      <c r="E5082" s="79" t="str">
        <f>+IF(C5082&lt;&gt;"",VLOOKUP(MID(C5082,18,5),NIVELES!$A$133:$B$213,2,0),"")</f>
        <v/>
      </c>
      <c r="F5082" s="80"/>
      <c r="G5082" s="81" t="str">
        <f>+IF(F5082&lt;&gt;"",VLOOKUP(F5082,NIVELES!$A$246:$C$464,3,0),"")</f>
        <v/>
      </c>
      <c r="H5082" s="82"/>
      <c r="I5082" s="78"/>
      <c r="J5082" s="78"/>
      <c r="K5082" s="78"/>
      <c r="L5082" s="78"/>
      <c r="M5082" s="78"/>
      <c r="N5082" s="78"/>
      <c r="O5082" s="78"/>
      <c r="P5082" s="82"/>
      <c r="Q5082" s="78"/>
      <c r="R5082" s="82"/>
      <c r="S5082" s="82"/>
      <c r="T5082" s="82"/>
      <c r="U5082" s="82"/>
      <c r="V5082" s="82"/>
      <c r="W5082" s="82"/>
      <c r="X5082" s="82"/>
      <c r="Y5082" s="82"/>
      <c r="Z5082" s="82"/>
      <c r="AA5082" s="82"/>
      <c r="AB5082" s="82"/>
      <c r="AC5082" s="82"/>
      <c r="AD5082" s="85" t="str">
        <f>IF(A5082&lt;&gt;"",IF(D5082="DIRECCIÓN_DE_TRANSFERENCIAS","280 0031",VLOOKUP(C5082,NIVELES!$A$14:$B$105,2,0)),"")</f>
        <v/>
      </c>
      <c r="AE5082" s="86"/>
      <c r="AF5082" s="86"/>
      <c r="AG5082" s="79" t="str">
        <f>+IF(AF5082&lt;&gt;"",VLOOKUP(AF5082,NIVELES!$A$666:$B$673,2,0),"")</f>
        <v/>
      </c>
      <c r="AH5082" s="78"/>
      <c r="AI5082" s="79" t="str">
        <f>IF(AH5082&lt;&gt;"",VLOOKUP(CONCATENATE(AG5082,AH5082),NIVELES!$B$676:$C$745,2,0),"")</f>
        <v/>
      </c>
      <c r="AJ5082" s="78"/>
      <c r="AK5082" s="79" t="str">
        <f>+IF(AJ5082&lt;&gt;"",VLOOKUP(AJ5082,NIVELES!$A$816:$B$892,2,0),"")</f>
        <v/>
      </c>
      <c r="AL5082" s="78"/>
      <c r="AM5082" s="78"/>
      <c r="AN5082" s="79" t="str">
        <f>IF(AM5082&lt;&gt;"",+VLOOKUP(AM5082,NIVELES!$A$1652:$B$2466,2,0),"")</f>
        <v/>
      </c>
      <c r="AO5082" s="87"/>
      <c r="AP5082" s="88"/>
      <c r="AQ5082" s="88"/>
      <c r="AR5082" s="88"/>
      <c r="AS5082" s="88"/>
      <c r="AT5082" s="88"/>
      <c r="AU5082" s="88"/>
      <c r="AV5082" s="88"/>
      <c r="AW5082" s="88"/>
      <c r="AX5082" s="88"/>
      <c r="AY5082" s="88"/>
      <c r="AZ5082" s="88"/>
      <c r="BA5082" s="88"/>
      <c r="BB5082" s="89">
        <f t="shared" si="315"/>
        <v>0</v>
      </c>
      <c r="BC5082" s="90" t="str">
        <f t="shared" si="314"/>
        <v xml:space="preserve"> </v>
      </c>
      <c r="BD5082" s="91" t="str">
        <f t="shared" si="316"/>
        <v xml:space="preserve"> </v>
      </c>
      <c r="BE5082" s="92">
        <f t="shared" si="317"/>
        <v>0</v>
      </c>
    </row>
    <row r="5083" spans="1:57" s="74" customFormat="1" ht="50.1" customHeight="1" x14ac:dyDescent="0.2">
      <c r="A5083" s="78"/>
      <c r="B5083" s="78"/>
      <c r="C5083" s="78"/>
      <c r="D5083" s="78"/>
      <c r="E5083" s="79" t="str">
        <f>+IF(C5083&lt;&gt;"",VLOOKUP(MID(C5083,18,5),NIVELES!$A$133:$B$213,2,0),"")</f>
        <v/>
      </c>
      <c r="F5083" s="80"/>
      <c r="G5083" s="81" t="str">
        <f>+IF(F5083&lt;&gt;"",VLOOKUP(F5083,NIVELES!$A$246:$C$464,3,0),"")</f>
        <v/>
      </c>
      <c r="H5083" s="82"/>
      <c r="I5083" s="78"/>
      <c r="J5083" s="78"/>
      <c r="K5083" s="78"/>
      <c r="L5083" s="78"/>
      <c r="M5083" s="78"/>
      <c r="N5083" s="78"/>
      <c r="O5083" s="78"/>
      <c r="P5083" s="82"/>
      <c r="Q5083" s="78"/>
      <c r="R5083" s="82"/>
      <c r="S5083" s="82"/>
      <c r="T5083" s="82"/>
      <c r="U5083" s="82"/>
      <c r="V5083" s="82"/>
      <c r="W5083" s="82"/>
      <c r="X5083" s="82"/>
      <c r="Y5083" s="82"/>
      <c r="Z5083" s="82"/>
      <c r="AA5083" s="82"/>
      <c r="AB5083" s="82"/>
      <c r="AC5083" s="82"/>
      <c r="AD5083" s="85" t="str">
        <f>IF(A5083&lt;&gt;"",IF(D5083="DIRECCIÓN_DE_TRANSFERENCIAS","280 0031",VLOOKUP(C5083,NIVELES!$A$14:$B$105,2,0)),"")</f>
        <v/>
      </c>
      <c r="AE5083" s="86"/>
      <c r="AF5083" s="86"/>
      <c r="AG5083" s="79" t="str">
        <f>+IF(AF5083&lt;&gt;"",VLOOKUP(AF5083,NIVELES!$A$666:$B$673,2,0),"")</f>
        <v/>
      </c>
      <c r="AH5083" s="78"/>
      <c r="AI5083" s="79" t="str">
        <f>IF(AH5083&lt;&gt;"",VLOOKUP(CONCATENATE(AG5083,AH5083),NIVELES!$B$676:$C$745,2,0),"")</f>
        <v/>
      </c>
      <c r="AJ5083" s="78"/>
      <c r="AK5083" s="79" t="str">
        <f>+IF(AJ5083&lt;&gt;"",VLOOKUP(AJ5083,NIVELES!$A$816:$B$892,2,0),"")</f>
        <v/>
      </c>
      <c r="AL5083" s="78"/>
      <c r="AM5083" s="78"/>
      <c r="AN5083" s="79" t="str">
        <f>IF(AM5083&lt;&gt;"",+VLOOKUP(AM5083,NIVELES!$A$1652:$B$2466,2,0),"")</f>
        <v/>
      </c>
      <c r="AO5083" s="87"/>
      <c r="AP5083" s="88"/>
      <c r="AQ5083" s="88"/>
      <c r="AR5083" s="88"/>
      <c r="AS5083" s="88"/>
      <c r="AT5083" s="88"/>
      <c r="AU5083" s="88"/>
      <c r="AV5083" s="88"/>
      <c r="AW5083" s="88"/>
      <c r="AX5083" s="88"/>
      <c r="AY5083" s="88"/>
      <c r="AZ5083" s="88"/>
      <c r="BA5083" s="88"/>
      <c r="BB5083" s="89">
        <f t="shared" si="315"/>
        <v>0</v>
      </c>
      <c r="BC5083" s="90" t="str">
        <f t="shared" si="314"/>
        <v xml:space="preserve"> </v>
      </c>
      <c r="BD5083" s="91" t="str">
        <f t="shared" si="316"/>
        <v xml:space="preserve"> </v>
      </c>
      <c r="BE5083" s="92">
        <f t="shared" si="317"/>
        <v>0</v>
      </c>
    </row>
    <row r="5084" spans="1:57" s="74" customFormat="1" ht="50.1" customHeight="1" x14ac:dyDescent="0.2">
      <c r="A5084" s="78"/>
      <c r="B5084" s="78"/>
      <c r="C5084" s="78"/>
      <c r="D5084" s="78"/>
      <c r="E5084" s="79" t="str">
        <f>+IF(C5084&lt;&gt;"",VLOOKUP(MID(C5084,18,5),NIVELES!$A$133:$B$213,2,0),"")</f>
        <v/>
      </c>
      <c r="F5084" s="80"/>
      <c r="G5084" s="81" t="str">
        <f>+IF(F5084&lt;&gt;"",VLOOKUP(F5084,NIVELES!$A$246:$C$464,3,0),"")</f>
        <v/>
      </c>
      <c r="H5084" s="82"/>
      <c r="I5084" s="78"/>
      <c r="J5084" s="78"/>
      <c r="K5084" s="78"/>
      <c r="L5084" s="78"/>
      <c r="M5084" s="78"/>
      <c r="N5084" s="78"/>
      <c r="O5084" s="78"/>
      <c r="P5084" s="82"/>
      <c r="Q5084" s="78"/>
      <c r="R5084" s="82"/>
      <c r="S5084" s="82"/>
      <c r="T5084" s="82"/>
      <c r="U5084" s="82"/>
      <c r="V5084" s="82"/>
      <c r="W5084" s="82"/>
      <c r="X5084" s="82"/>
      <c r="Y5084" s="82"/>
      <c r="Z5084" s="82"/>
      <c r="AA5084" s="82"/>
      <c r="AB5084" s="82"/>
      <c r="AC5084" s="82"/>
      <c r="AD5084" s="85" t="str">
        <f>IF(A5084&lt;&gt;"",IF(D5084="DIRECCIÓN_DE_TRANSFERENCIAS","280 0031",VLOOKUP(C5084,NIVELES!$A$14:$B$105,2,0)),"")</f>
        <v/>
      </c>
      <c r="AE5084" s="86"/>
      <c r="AF5084" s="86"/>
      <c r="AG5084" s="79" t="str">
        <f>+IF(AF5084&lt;&gt;"",VLOOKUP(AF5084,NIVELES!$A$666:$B$673,2,0),"")</f>
        <v/>
      </c>
      <c r="AH5084" s="78"/>
      <c r="AI5084" s="79" t="str">
        <f>IF(AH5084&lt;&gt;"",VLOOKUP(CONCATENATE(AG5084,AH5084),NIVELES!$B$676:$C$745,2,0),"")</f>
        <v/>
      </c>
      <c r="AJ5084" s="78"/>
      <c r="AK5084" s="79" t="str">
        <f>+IF(AJ5084&lt;&gt;"",VLOOKUP(AJ5084,NIVELES!$A$816:$B$892,2,0),"")</f>
        <v/>
      </c>
      <c r="AL5084" s="78"/>
      <c r="AM5084" s="78"/>
      <c r="AN5084" s="79" t="str">
        <f>IF(AM5084&lt;&gt;"",+VLOOKUP(AM5084,NIVELES!$A$1652:$B$2466,2,0),"")</f>
        <v/>
      </c>
      <c r="AO5084" s="87"/>
      <c r="AP5084" s="88"/>
      <c r="AQ5084" s="88"/>
      <c r="AR5084" s="88"/>
      <c r="AS5084" s="88"/>
      <c r="AT5084" s="88"/>
      <c r="AU5084" s="88"/>
      <c r="AV5084" s="88"/>
      <c r="AW5084" s="88"/>
      <c r="AX5084" s="88"/>
      <c r="AY5084" s="88"/>
      <c r="AZ5084" s="88"/>
      <c r="BA5084" s="88"/>
      <c r="BB5084" s="89">
        <f t="shared" si="315"/>
        <v>0</v>
      </c>
      <c r="BC5084" s="90" t="str">
        <f t="shared" si="314"/>
        <v xml:space="preserve"> </v>
      </c>
      <c r="BD5084" s="91" t="str">
        <f t="shared" si="316"/>
        <v xml:space="preserve"> </v>
      </c>
      <c r="BE5084" s="92">
        <f t="shared" si="317"/>
        <v>0</v>
      </c>
    </row>
    <row r="5085" spans="1:57" s="74" customFormat="1" ht="50.1" customHeight="1" x14ac:dyDescent="0.2">
      <c r="A5085" s="78"/>
      <c r="B5085" s="78"/>
      <c r="C5085" s="78"/>
      <c r="D5085" s="78"/>
      <c r="E5085" s="79" t="str">
        <f>+IF(C5085&lt;&gt;"",VLOOKUP(MID(C5085,18,5),NIVELES!$A$133:$B$213,2,0),"")</f>
        <v/>
      </c>
      <c r="F5085" s="80"/>
      <c r="G5085" s="81" t="str">
        <f>+IF(F5085&lt;&gt;"",VLOOKUP(F5085,NIVELES!$A$246:$C$464,3,0),"")</f>
        <v/>
      </c>
      <c r="H5085" s="82"/>
      <c r="I5085" s="78"/>
      <c r="J5085" s="78"/>
      <c r="K5085" s="78"/>
      <c r="L5085" s="78"/>
      <c r="M5085" s="78"/>
      <c r="N5085" s="78"/>
      <c r="O5085" s="78"/>
      <c r="P5085" s="82"/>
      <c r="Q5085" s="78"/>
      <c r="R5085" s="82"/>
      <c r="S5085" s="82"/>
      <c r="T5085" s="82"/>
      <c r="U5085" s="82"/>
      <c r="V5085" s="82"/>
      <c r="W5085" s="82"/>
      <c r="X5085" s="82"/>
      <c r="Y5085" s="82"/>
      <c r="Z5085" s="82"/>
      <c r="AA5085" s="82"/>
      <c r="AB5085" s="82"/>
      <c r="AC5085" s="82"/>
      <c r="AD5085" s="85" t="str">
        <f>IF(A5085&lt;&gt;"",IF(D5085="DIRECCIÓN_DE_TRANSFERENCIAS","280 0031",VLOOKUP(C5085,NIVELES!$A$14:$B$105,2,0)),"")</f>
        <v/>
      </c>
      <c r="AE5085" s="86"/>
      <c r="AF5085" s="86"/>
      <c r="AG5085" s="79" t="str">
        <f>+IF(AF5085&lt;&gt;"",VLOOKUP(AF5085,NIVELES!$A$666:$B$673,2,0),"")</f>
        <v/>
      </c>
      <c r="AH5085" s="78"/>
      <c r="AI5085" s="79" t="str">
        <f>IF(AH5085&lt;&gt;"",VLOOKUP(CONCATENATE(AG5085,AH5085),NIVELES!$B$676:$C$745,2,0),"")</f>
        <v/>
      </c>
      <c r="AJ5085" s="78"/>
      <c r="AK5085" s="79" t="str">
        <f>+IF(AJ5085&lt;&gt;"",VLOOKUP(AJ5085,NIVELES!$A$816:$B$892,2,0),"")</f>
        <v/>
      </c>
      <c r="AL5085" s="78"/>
      <c r="AM5085" s="78"/>
      <c r="AN5085" s="79" t="str">
        <f>IF(AM5085&lt;&gt;"",+VLOOKUP(AM5085,NIVELES!$A$1652:$B$2466,2,0),"")</f>
        <v/>
      </c>
      <c r="AO5085" s="87"/>
      <c r="AP5085" s="88"/>
      <c r="AQ5085" s="88"/>
      <c r="AR5085" s="88"/>
      <c r="AS5085" s="88"/>
      <c r="AT5085" s="88"/>
      <c r="AU5085" s="88"/>
      <c r="AV5085" s="88"/>
      <c r="AW5085" s="88"/>
      <c r="AX5085" s="88"/>
      <c r="AY5085" s="88"/>
      <c r="AZ5085" s="88"/>
      <c r="BA5085" s="88"/>
      <c r="BB5085" s="89">
        <f t="shared" si="315"/>
        <v>0</v>
      </c>
      <c r="BC5085" s="90" t="str">
        <f t="shared" si="314"/>
        <v xml:space="preserve"> </v>
      </c>
      <c r="BD5085" s="91" t="str">
        <f t="shared" si="316"/>
        <v xml:space="preserve"> </v>
      </c>
      <c r="BE5085" s="92">
        <f t="shared" si="317"/>
        <v>0</v>
      </c>
    </row>
    <row r="5086" spans="1:57" s="74" customFormat="1" ht="50.1" customHeight="1" x14ac:dyDescent="0.2">
      <c r="A5086" s="78"/>
      <c r="B5086" s="78"/>
      <c r="C5086" s="78"/>
      <c r="D5086" s="78"/>
      <c r="E5086" s="79" t="str">
        <f>+IF(C5086&lt;&gt;"",VLOOKUP(MID(C5086,18,5),NIVELES!$A$133:$B$213,2,0),"")</f>
        <v/>
      </c>
      <c r="F5086" s="80"/>
      <c r="G5086" s="81" t="str">
        <f>+IF(F5086&lt;&gt;"",VLOOKUP(F5086,NIVELES!$A$246:$C$464,3,0),"")</f>
        <v/>
      </c>
      <c r="H5086" s="82"/>
      <c r="I5086" s="78"/>
      <c r="J5086" s="78"/>
      <c r="K5086" s="78"/>
      <c r="L5086" s="78"/>
      <c r="M5086" s="78"/>
      <c r="N5086" s="78"/>
      <c r="O5086" s="78"/>
      <c r="P5086" s="82"/>
      <c r="Q5086" s="78"/>
      <c r="R5086" s="82"/>
      <c r="S5086" s="82"/>
      <c r="T5086" s="82"/>
      <c r="U5086" s="82"/>
      <c r="V5086" s="82"/>
      <c r="W5086" s="82"/>
      <c r="X5086" s="82"/>
      <c r="Y5086" s="82"/>
      <c r="Z5086" s="82"/>
      <c r="AA5086" s="82"/>
      <c r="AB5086" s="82"/>
      <c r="AC5086" s="82"/>
      <c r="AD5086" s="85" t="str">
        <f>IF(A5086&lt;&gt;"",IF(D5086="DIRECCIÓN_DE_TRANSFERENCIAS","280 0031",VLOOKUP(C5086,NIVELES!$A$14:$B$105,2,0)),"")</f>
        <v/>
      </c>
      <c r="AE5086" s="86"/>
      <c r="AF5086" s="86"/>
      <c r="AG5086" s="79" t="str">
        <f>+IF(AF5086&lt;&gt;"",VLOOKUP(AF5086,NIVELES!$A$666:$B$673,2,0),"")</f>
        <v/>
      </c>
      <c r="AH5086" s="78"/>
      <c r="AI5086" s="79" t="str">
        <f>IF(AH5086&lt;&gt;"",VLOOKUP(CONCATENATE(AG5086,AH5086),NIVELES!$B$676:$C$745,2,0),"")</f>
        <v/>
      </c>
      <c r="AJ5086" s="78"/>
      <c r="AK5086" s="79" t="str">
        <f>+IF(AJ5086&lt;&gt;"",VLOOKUP(AJ5086,NIVELES!$A$816:$B$892,2,0),"")</f>
        <v/>
      </c>
      <c r="AL5086" s="78"/>
      <c r="AM5086" s="78"/>
      <c r="AN5086" s="79" t="str">
        <f>IF(AM5086&lt;&gt;"",+VLOOKUP(AM5086,NIVELES!$A$1652:$B$2466,2,0),"")</f>
        <v/>
      </c>
      <c r="AO5086" s="87"/>
      <c r="AP5086" s="88"/>
      <c r="AQ5086" s="88"/>
      <c r="AR5086" s="88"/>
      <c r="AS5086" s="88"/>
      <c r="AT5086" s="88"/>
      <c r="AU5086" s="88"/>
      <c r="AV5086" s="88"/>
      <c r="AW5086" s="88"/>
      <c r="AX5086" s="88"/>
      <c r="AY5086" s="88"/>
      <c r="AZ5086" s="88"/>
      <c r="BA5086" s="88"/>
      <c r="BB5086" s="89">
        <f t="shared" si="315"/>
        <v>0</v>
      </c>
      <c r="BC5086" s="90" t="str">
        <f t="shared" si="314"/>
        <v xml:space="preserve"> </v>
      </c>
      <c r="BD5086" s="91" t="str">
        <f t="shared" si="316"/>
        <v xml:space="preserve"> </v>
      </c>
      <c r="BE5086" s="92">
        <f t="shared" si="317"/>
        <v>0</v>
      </c>
    </row>
    <row r="5087" spans="1:57" s="74" customFormat="1" ht="50.1" customHeight="1" x14ac:dyDescent="0.2">
      <c r="A5087" s="78"/>
      <c r="B5087" s="78"/>
      <c r="C5087" s="78"/>
      <c r="D5087" s="78"/>
      <c r="E5087" s="79" t="str">
        <f>+IF(C5087&lt;&gt;"",VLOOKUP(MID(C5087,18,5),NIVELES!$A$133:$B$213,2,0),"")</f>
        <v/>
      </c>
      <c r="F5087" s="80"/>
      <c r="G5087" s="81" t="str">
        <f>+IF(F5087&lt;&gt;"",VLOOKUP(F5087,NIVELES!$A$246:$C$464,3,0),"")</f>
        <v/>
      </c>
      <c r="H5087" s="82"/>
      <c r="I5087" s="78"/>
      <c r="J5087" s="78"/>
      <c r="K5087" s="78"/>
      <c r="L5087" s="78"/>
      <c r="M5087" s="78"/>
      <c r="N5087" s="78"/>
      <c r="O5087" s="78"/>
      <c r="P5087" s="82"/>
      <c r="Q5087" s="78"/>
      <c r="R5087" s="82"/>
      <c r="S5087" s="82"/>
      <c r="T5087" s="82"/>
      <c r="U5087" s="82"/>
      <c r="V5087" s="82"/>
      <c r="W5087" s="82"/>
      <c r="X5087" s="82"/>
      <c r="Y5087" s="82"/>
      <c r="Z5087" s="82"/>
      <c r="AA5087" s="82"/>
      <c r="AB5087" s="82"/>
      <c r="AC5087" s="82"/>
      <c r="AD5087" s="85" t="str">
        <f>IF(A5087&lt;&gt;"",IF(D5087="DIRECCIÓN_DE_TRANSFERENCIAS","280 0031",VLOOKUP(C5087,NIVELES!$A$14:$B$105,2,0)),"")</f>
        <v/>
      </c>
      <c r="AE5087" s="86"/>
      <c r="AF5087" s="86"/>
      <c r="AG5087" s="79" t="str">
        <f>+IF(AF5087&lt;&gt;"",VLOOKUP(AF5087,NIVELES!$A$666:$B$673,2,0),"")</f>
        <v/>
      </c>
      <c r="AH5087" s="78"/>
      <c r="AI5087" s="79" t="str">
        <f>IF(AH5087&lt;&gt;"",VLOOKUP(CONCATENATE(AG5087,AH5087),NIVELES!$B$676:$C$745,2,0),"")</f>
        <v/>
      </c>
      <c r="AJ5087" s="78"/>
      <c r="AK5087" s="79" t="str">
        <f>+IF(AJ5087&lt;&gt;"",VLOOKUP(AJ5087,NIVELES!$A$816:$B$892,2,0),"")</f>
        <v/>
      </c>
      <c r="AL5087" s="78"/>
      <c r="AM5087" s="78"/>
      <c r="AN5087" s="79" t="str">
        <f>IF(AM5087&lt;&gt;"",+VLOOKUP(AM5087,NIVELES!$A$1652:$B$2466,2,0),"")</f>
        <v/>
      </c>
      <c r="AO5087" s="87"/>
      <c r="AP5087" s="88"/>
      <c r="AQ5087" s="88"/>
      <c r="AR5087" s="88"/>
      <c r="AS5087" s="88"/>
      <c r="AT5087" s="88"/>
      <c r="AU5087" s="88"/>
      <c r="AV5087" s="88"/>
      <c r="AW5087" s="88"/>
      <c r="AX5087" s="88"/>
      <c r="AY5087" s="88"/>
      <c r="AZ5087" s="88"/>
      <c r="BA5087" s="88"/>
      <c r="BB5087" s="89">
        <f t="shared" si="315"/>
        <v>0</v>
      </c>
      <c r="BC5087" s="90" t="str">
        <f t="shared" si="314"/>
        <v xml:space="preserve"> </v>
      </c>
      <c r="BD5087" s="91" t="str">
        <f t="shared" si="316"/>
        <v xml:space="preserve"> </v>
      </c>
      <c r="BE5087" s="92">
        <f t="shared" si="317"/>
        <v>0</v>
      </c>
    </row>
    <row r="5088" spans="1:57" s="74" customFormat="1" ht="50.1" customHeight="1" x14ac:dyDescent="0.2">
      <c r="A5088" s="78"/>
      <c r="B5088" s="78"/>
      <c r="C5088" s="78"/>
      <c r="D5088" s="78"/>
      <c r="E5088" s="79" t="str">
        <f>+IF(C5088&lt;&gt;"",VLOOKUP(MID(C5088,18,5),NIVELES!$A$133:$B$213,2,0),"")</f>
        <v/>
      </c>
      <c r="F5088" s="80"/>
      <c r="G5088" s="81" t="str">
        <f>+IF(F5088&lt;&gt;"",VLOOKUP(F5088,NIVELES!$A$246:$C$464,3,0),"")</f>
        <v/>
      </c>
      <c r="H5088" s="82"/>
      <c r="I5088" s="78"/>
      <c r="J5088" s="78"/>
      <c r="K5088" s="78"/>
      <c r="L5088" s="78"/>
      <c r="M5088" s="78"/>
      <c r="N5088" s="78"/>
      <c r="O5088" s="78"/>
      <c r="P5088" s="82"/>
      <c r="Q5088" s="78"/>
      <c r="R5088" s="82"/>
      <c r="S5088" s="82"/>
      <c r="T5088" s="82"/>
      <c r="U5088" s="82"/>
      <c r="V5088" s="82"/>
      <c r="W5088" s="82"/>
      <c r="X5088" s="82"/>
      <c r="Y5088" s="82"/>
      <c r="Z5088" s="82"/>
      <c r="AA5088" s="82"/>
      <c r="AB5088" s="82"/>
      <c r="AC5088" s="82"/>
      <c r="AD5088" s="85" t="str">
        <f>IF(A5088&lt;&gt;"",IF(D5088="DIRECCIÓN_DE_TRANSFERENCIAS","280 0031",VLOOKUP(C5088,NIVELES!$A$14:$B$105,2,0)),"")</f>
        <v/>
      </c>
      <c r="AE5088" s="86"/>
      <c r="AF5088" s="86"/>
      <c r="AG5088" s="79" t="str">
        <f>+IF(AF5088&lt;&gt;"",VLOOKUP(AF5088,NIVELES!$A$666:$B$673,2,0),"")</f>
        <v/>
      </c>
      <c r="AH5088" s="78"/>
      <c r="AI5088" s="79" t="str">
        <f>IF(AH5088&lt;&gt;"",VLOOKUP(CONCATENATE(AG5088,AH5088),NIVELES!$B$676:$C$745,2,0),"")</f>
        <v/>
      </c>
      <c r="AJ5088" s="78"/>
      <c r="AK5088" s="79" t="str">
        <f>+IF(AJ5088&lt;&gt;"",VLOOKUP(AJ5088,NIVELES!$A$816:$B$892,2,0),"")</f>
        <v/>
      </c>
      <c r="AL5088" s="78"/>
      <c r="AM5088" s="78"/>
      <c r="AN5088" s="79" t="str">
        <f>IF(AM5088&lt;&gt;"",+VLOOKUP(AM5088,NIVELES!$A$1652:$B$2466,2,0),"")</f>
        <v/>
      </c>
      <c r="AO5088" s="87"/>
      <c r="AP5088" s="88"/>
      <c r="AQ5088" s="88"/>
      <c r="AR5088" s="88"/>
      <c r="AS5088" s="88"/>
      <c r="AT5088" s="88"/>
      <c r="AU5088" s="88"/>
      <c r="AV5088" s="88"/>
      <c r="AW5088" s="88"/>
      <c r="AX5088" s="88"/>
      <c r="AY5088" s="88"/>
      <c r="AZ5088" s="88"/>
      <c r="BA5088" s="88"/>
      <c r="BB5088" s="89">
        <f t="shared" si="315"/>
        <v>0</v>
      </c>
      <c r="BC5088" s="90" t="str">
        <f t="shared" si="314"/>
        <v xml:space="preserve"> </v>
      </c>
      <c r="BD5088" s="91" t="str">
        <f t="shared" si="316"/>
        <v xml:space="preserve"> </v>
      </c>
      <c r="BE5088" s="92">
        <f t="shared" si="317"/>
        <v>0</v>
      </c>
    </row>
    <row r="5089" spans="1:57" s="74" customFormat="1" ht="50.1" customHeight="1" x14ac:dyDescent="0.2">
      <c r="A5089" s="78"/>
      <c r="B5089" s="78"/>
      <c r="C5089" s="78"/>
      <c r="D5089" s="78"/>
      <c r="E5089" s="79" t="str">
        <f>+IF(C5089&lt;&gt;"",VLOOKUP(MID(C5089,18,5),NIVELES!$A$133:$B$213,2,0),"")</f>
        <v/>
      </c>
      <c r="F5089" s="80"/>
      <c r="G5089" s="81" t="str">
        <f>+IF(F5089&lt;&gt;"",VLOOKUP(F5089,NIVELES!$A$246:$C$464,3,0),"")</f>
        <v/>
      </c>
      <c r="H5089" s="82"/>
      <c r="I5089" s="78"/>
      <c r="J5089" s="78"/>
      <c r="K5089" s="78"/>
      <c r="L5089" s="78"/>
      <c r="M5089" s="78"/>
      <c r="N5089" s="78"/>
      <c r="O5089" s="78"/>
      <c r="P5089" s="82"/>
      <c r="Q5089" s="78"/>
      <c r="R5089" s="82"/>
      <c r="S5089" s="82"/>
      <c r="T5089" s="82"/>
      <c r="U5089" s="82"/>
      <c r="V5089" s="82"/>
      <c r="W5089" s="82"/>
      <c r="X5089" s="82"/>
      <c r="Y5089" s="82"/>
      <c r="Z5089" s="82"/>
      <c r="AA5089" s="82"/>
      <c r="AB5089" s="82"/>
      <c r="AC5089" s="82"/>
      <c r="AD5089" s="85" t="str">
        <f>IF(A5089&lt;&gt;"",IF(D5089="DIRECCIÓN_DE_TRANSFERENCIAS","280 0031",VLOOKUP(C5089,NIVELES!$A$14:$B$105,2,0)),"")</f>
        <v/>
      </c>
      <c r="AE5089" s="86"/>
      <c r="AF5089" s="86"/>
      <c r="AG5089" s="79" t="str">
        <f>+IF(AF5089&lt;&gt;"",VLOOKUP(AF5089,NIVELES!$A$666:$B$673,2,0),"")</f>
        <v/>
      </c>
      <c r="AH5089" s="78"/>
      <c r="AI5089" s="79" t="str">
        <f>IF(AH5089&lt;&gt;"",VLOOKUP(CONCATENATE(AG5089,AH5089),NIVELES!$B$676:$C$745,2,0),"")</f>
        <v/>
      </c>
      <c r="AJ5089" s="78"/>
      <c r="AK5089" s="79" t="str">
        <f>+IF(AJ5089&lt;&gt;"",VLOOKUP(AJ5089,NIVELES!$A$816:$B$892,2,0),"")</f>
        <v/>
      </c>
      <c r="AL5089" s="78"/>
      <c r="AM5089" s="78"/>
      <c r="AN5089" s="79" t="str">
        <f>IF(AM5089&lt;&gt;"",+VLOOKUP(AM5089,NIVELES!$A$1652:$B$2466,2,0),"")</f>
        <v/>
      </c>
      <c r="AO5089" s="87"/>
      <c r="AP5089" s="88"/>
      <c r="AQ5089" s="88"/>
      <c r="AR5089" s="88"/>
      <c r="AS5089" s="88"/>
      <c r="AT5089" s="88"/>
      <c r="AU5089" s="88"/>
      <c r="AV5089" s="88"/>
      <c r="AW5089" s="88"/>
      <c r="AX5089" s="88"/>
      <c r="AY5089" s="88"/>
      <c r="AZ5089" s="88"/>
      <c r="BA5089" s="88"/>
      <c r="BB5089" s="89">
        <f t="shared" si="315"/>
        <v>0</v>
      </c>
      <c r="BC5089" s="90" t="str">
        <f t="shared" si="314"/>
        <v xml:space="preserve"> </v>
      </c>
      <c r="BD5089" s="91" t="str">
        <f t="shared" si="316"/>
        <v xml:space="preserve"> </v>
      </c>
      <c r="BE5089" s="92">
        <f t="shared" si="317"/>
        <v>0</v>
      </c>
    </row>
    <row r="5090" spans="1:57" s="74" customFormat="1" ht="50.1" customHeight="1" x14ac:dyDescent="0.2">
      <c r="A5090" s="78"/>
      <c r="B5090" s="78"/>
      <c r="C5090" s="78"/>
      <c r="D5090" s="78"/>
      <c r="E5090" s="79" t="str">
        <f>+IF(C5090&lt;&gt;"",VLOOKUP(MID(C5090,18,5),NIVELES!$A$133:$B$213,2,0),"")</f>
        <v/>
      </c>
      <c r="F5090" s="80"/>
      <c r="G5090" s="81" t="str">
        <f>+IF(F5090&lt;&gt;"",VLOOKUP(F5090,NIVELES!$A$246:$C$464,3,0),"")</f>
        <v/>
      </c>
      <c r="H5090" s="82"/>
      <c r="I5090" s="78"/>
      <c r="J5090" s="78"/>
      <c r="K5090" s="78"/>
      <c r="L5090" s="78"/>
      <c r="M5090" s="78"/>
      <c r="N5090" s="78"/>
      <c r="O5090" s="78"/>
      <c r="P5090" s="82"/>
      <c r="Q5090" s="78"/>
      <c r="R5090" s="82"/>
      <c r="S5090" s="82"/>
      <c r="T5090" s="82"/>
      <c r="U5090" s="82"/>
      <c r="V5090" s="82"/>
      <c r="W5090" s="82"/>
      <c r="X5090" s="82"/>
      <c r="Y5090" s="82"/>
      <c r="Z5090" s="82"/>
      <c r="AA5090" s="82"/>
      <c r="AB5090" s="82"/>
      <c r="AC5090" s="82"/>
      <c r="AD5090" s="85" t="str">
        <f>IF(A5090&lt;&gt;"",IF(D5090="DIRECCIÓN_DE_TRANSFERENCIAS","280 0031",VLOOKUP(C5090,NIVELES!$A$14:$B$105,2,0)),"")</f>
        <v/>
      </c>
      <c r="AE5090" s="86"/>
      <c r="AF5090" s="86"/>
      <c r="AG5090" s="79" t="str">
        <f>+IF(AF5090&lt;&gt;"",VLOOKUP(AF5090,NIVELES!$A$666:$B$673,2,0),"")</f>
        <v/>
      </c>
      <c r="AH5090" s="78"/>
      <c r="AI5090" s="79" t="str">
        <f>IF(AH5090&lt;&gt;"",VLOOKUP(CONCATENATE(AG5090,AH5090),NIVELES!$B$676:$C$745,2,0),"")</f>
        <v/>
      </c>
      <c r="AJ5090" s="78"/>
      <c r="AK5090" s="79" t="str">
        <f>+IF(AJ5090&lt;&gt;"",VLOOKUP(AJ5090,NIVELES!$A$816:$B$892,2,0),"")</f>
        <v/>
      </c>
      <c r="AL5090" s="78"/>
      <c r="AM5090" s="78"/>
      <c r="AN5090" s="79" t="str">
        <f>IF(AM5090&lt;&gt;"",+VLOOKUP(AM5090,NIVELES!$A$1652:$B$2466,2,0),"")</f>
        <v/>
      </c>
      <c r="AO5090" s="87"/>
      <c r="AP5090" s="88"/>
      <c r="AQ5090" s="88"/>
      <c r="AR5090" s="88"/>
      <c r="AS5090" s="88"/>
      <c r="AT5090" s="88"/>
      <c r="AU5090" s="88"/>
      <c r="AV5090" s="88"/>
      <c r="AW5090" s="88"/>
      <c r="AX5090" s="88"/>
      <c r="AY5090" s="88"/>
      <c r="AZ5090" s="88"/>
      <c r="BA5090" s="88"/>
      <c r="BB5090" s="89">
        <f t="shared" si="315"/>
        <v>0</v>
      </c>
      <c r="BC5090" s="90" t="str">
        <f t="shared" si="314"/>
        <v xml:space="preserve"> </v>
      </c>
      <c r="BD5090" s="91" t="str">
        <f t="shared" si="316"/>
        <v xml:space="preserve"> </v>
      </c>
      <c r="BE5090" s="92">
        <f t="shared" si="317"/>
        <v>0</v>
      </c>
    </row>
    <row r="5091" spans="1:57" s="74" customFormat="1" ht="50.1" customHeight="1" x14ac:dyDescent="0.2">
      <c r="A5091" s="78"/>
      <c r="B5091" s="78"/>
      <c r="C5091" s="78"/>
      <c r="D5091" s="78"/>
      <c r="E5091" s="79" t="str">
        <f>+IF(C5091&lt;&gt;"",VLOOKUP(MID(C5091,18,5),NIVELES!$A$133:$B$213,2,0),"")</f>
        <v/>
      </c>
      <c r="F5091" s="80"/>
      <c r="G5091" s="81" t="str">
        <f>+IF(F5091&lt;&gt;"",VLOOKUP(F5091,NIVELES!$A$246:$C$464,3,0),"")</f>
        <v/>
      </c>
      <c r="H5091" s="82"/>
      <c r="I5091" s="78"/>
      <c r="J5091" s="78"/>
      <c r="K5091" s="78"/>
      <c r="L5091" s="78"/>
      <c r="M5091" s="78"/>
      <c r="N5091" s="78"/>
      <c r="O5091" s="78"/>
      <c r="P5091" s="82"/>
      <c r="Q5091" s="78"/>
      <c r="R5091" s="82"/>
      <c r="S5091" s="82"/>
      <c r="T5091" s="82"/>
      <c r="U5091" s="82"/>
      <c r="V5091" s="82"/>
      <c r="W5091" s="82"/>
      <c r="X5091" s="82"/>
      <c r="Y5091" s="82"/>
      <c r="Z5091" s="82"/>
      <c r="AA5091" s="82"/>
      <c r="AB5091" s="82"/>
      <c r="AC5091" s="82"/>
      <c r="AD5091" s="85" t="str">
        <f>IF(A5091&lt;&gt;"",IF(D5091="DIRECCIÓN_DE_TRANSFERENCIAS","280 0031",VLOOKUP(C5091,NIVELES!$A$14:$B$105,2,0)),"")</f>
        <v/>
      </c>
      <c r="AE5091" s="86"/>
      <c r="AF5091" s="86"/>
      <c r="AG5091" s="79" t="str">
        <f>+IF(AF5091&lt;&gt;"",VLOOKUP(AF5091,NIVELES!$A$666:$B$673,2,0),"")</f>
        <v/>
      </c>
      <c r="AH5091" s="78"/>
      <c r="AI5091" s="79" t="str">
        <f>IF(AH5091&lt;&gt;"",VLOOKUP(CONCATENATE(AG5091,AH5091),NIVELES!$B$676:$C$745,2,0),"")</f>
        <v/>
      </c>
      <c r="AJ5091" s="78"/>
      <c r="AK5091" s="79" t="str">
        <f>+IF(AJ5091&lt;&gt;"",VLOOKUP(AJ5091,NIVELES!$A$816:$B$892,2,0),"")</f>
        <v/>
      </c>
      <c r="AL5091" s="78"/>
      <c r="AM5091" s="78"/>
      <c r="AN5091" s="79" t="str">
        <f>IF(AM5091&lt;&gt;"",+VLOOKUP(AM5091,NIVELES!$A$1652:$B$2466,2,0),"")</f>
        <v/>
      </c>
      <c r="AO5091" s="87"/>
      <c r="AP5091" s="88"/>
      <c r="AQ5091" s="88"/>
      <c r="AR5091" s="88"/>
      <c r="AS5091" s="88"/>
      <c r="AT5091" s="88"/>
      <c r="AU5091" s="88"/>
      <c r="AV5091" s="88"/>
      <c r="AW5091" s="88"/>
      <c r="AX5091" s="88"/>
      <c r="AY5091" s="88"/>
      <c r="AZ5091" s="88"/>
      <c r="BA5091" s="88"/>
      <c r="BB5091" s="89">
        <f t="shared" si="315"/>
        <v>0</v>
      </c>
      <c r="BC5091" s="90" t="str">
        <f t="shared" si="314"/>
        <v xml:space="preserve"> </v>
      </c>
      <c r="BD5091" s="91" t="str">
        <f t="shared" si="316"/>
        <v xml:space="preserve"> </v>
      </c>
      <c r="BE5091" s="92">
        <f t="shared" si="317"/>
        <v>0</v>
      </c>
    </row>
    <row r="5092" spans="1:57" s="74" customFormat="1" ht="50.1" customHeight="1" x14ac:dyDescent="0.2">
      <c r="A5092" s="78"/>
      <c r="B5092" s="78"/>
      <c r="C5092" s="78"/>
      <c r="D5092" s="78"/>
      <c r="E5092" s="79" t="str">
        <f>+IF(C5092&lt;&gt;"",VLOOKUP(MID(C5092,18,5),NIVELES!$A$133:$B$213,2,0),"")</f>
        <v/>
      </c>
      <c r="F5092" s="80"/>
      <c r="G5092" s="81" t="str">
        <f>+IF(F5092&lt;&gt;"",VLOOKUP(F5092,NIVELES!$A$246:$C$464,3,0),"")</f>
        <v/>
      </c>
      <c r="H5092" s="82"/>
      <c r="I5092" s="78"/>
      <c r="J5092" s="78"/>
      <c r="K5092" s="78"/>
      <c r="L5092" s="78"/>
      <c r="M5092" s="78"/>
      <c r="N5092" s="78"/>
      <c r="O5092" s="78"/>
      <c r="P5092" s="82"/>
      <c r="Q5092" s="78"/>
      <c r="R5092" s="82"/>
      <c r="S5092" s="82"/>
      <c r="T5092" s="82"/>
      <c r="U5092" s="82"/>
      <c r="V5092" s="82"/>
      <c r="W5092" s="82"/>
      <c r="X5092" s="82"/>
      <c r="Y5092" s="82"/>
      <c r="Z5092" s="82"/>
      <c r="AA5092" s="82"/>
      <c r="AB5092" s="82"/>
      <c r="AC5092" s="82"/>
      <c r="AD5092" s="85" t="str">
        <f>IF(A5092&lt;&gt;"",IF(D5092="DIRECCIÓN_DE_TRANSFERENCIAS","280 0031",VLOOKUP(C5092,NIVELES!$A$14:$B$105,2,0)),"")</f>
        <v/>
      </c>
      <c r="AE5092" s="86"/>
      <c r="AF5092" s="86"/>
      <c r="AG5092" s="79" t="str">
        <f>+IF(AF5092&lt;&gt;"",VLOOKUP(AF5092,NIVELES!$A$666:$B$673,2,0),"")</f>
        <v/>
      </c>
      <c r="AH5092" s="78"/>
      <c r="AI5092" s="79" t="str">
        <f>IF(AH5092&lt;&gt;"",VLOOKUP(CONCATENATE(AG5092,AH5092),NIVELES!$B$676:$C$745,2,0),"")</f>
        <v/>
      </c>
      <c r="AJ5092" s="78"/>
      <c r="AK5092" s="79" t="str">
        <f>+IF(AJ5092&lt;&gt;"",VLOOKUP(AJ5092,NIVELES!$A$816:$B$892,2,0),"")</f>
        <v/>
      </c>
      <c r="AL5092" s="78"/>
      <c r="AM5092" s="78"/>
      <c r="AN5092" s="79" t="str">
        <f>IF(AM5092&lt;&gt;"",+VLOOKUP(AM5092,NIVELES!$A$1652:$B$2466,2,0),"")</f>
        <v/>
      </c>
      <c r="AO5092" s="87"/>
      <c r="AP5092" s="88"/>
      <c r="AQ5092" s="88"/>
      <c r="AR5092" s="88"/>
      <c r="AS5092" s="88"/>
      <c r="AT5092" s="88"/>
      <c r="AU5092" s="88"/>
      <c r="AV5092" s="88"/>
      <c r="AW5092" s="88"/>
      <c r="AX5092" s="88"/>
      <c r="AY5092" s="88"/>
      <c r="AZ5092" s="88"/>
      <c r="BA5092" s="88"/>
      <c r="BB5092" s="89">
        <f t="shared" si="315"/>
        <v>0</v>
      </c>
      <c r="BC5092" s="90" t="str">
        <f t="shared" si="314"/>
        <v xml:space="preserve"> </v>
      </c>
      <c r="BD5092" s="91" t="str">
        <f t="shared" si="316"/>
        <v xml:space="preserve"> </v>
      </c>
      <c r="BE5092" s="92">
        <f t="shared" si="317"/>
        <v>0</v>
      </c>
    </row>
    <row r="5093" spans="1:57" s="74" customFormat="1" ht="50.1" customHeight="1" x14ac:dyDescent="0.2">
      <c r="A5093" s="78"/>
      <c r="B5093" s="78"/>
      <c r="C5093" s="78"/>
      <c r="D5093" s="78"/>
      <c r="E5093" s="79" t="str">
        <f>+IF(C5093&lt;&gt;"",VLOOKUP(MID(C5093,18,5),NIVELES!$A$133:$B$213,2,0),"")</f>
        <v/>
      </c>
      <c r="F5093" s="80"/>
      <c r="G5093" s="81" t="str">
        <f>+IF(F5093&lt;&gt;"",VLOOKUP(F5093,NIVELES!$A$246:$C$464,3,0),"")</f>
        <v/>
      </c>
      <c r="H5093" s="82"/>
      <c r="I5093" s="78"/>
      <c r="J5093" s="78"/>
      <c r="K5093" s="78"/>
      <c r="L5093" s="78"/>
      <c r="M5093" s="78"/>
      <c r="N5093" s="78"/>
      <c r="O5093" s="78"/>
      <c r="P5093" s="82"/>
      <c r="Q5093" s="78"/>
      <c r="R5093" s="82"/>
      <c r="S5093" s="82"/>
      <c r="T5093" s="82"/>
      <c r="U5093" s="82"/>
      <c r="V5093" s="82"/>
      <c r="W5093" s="82"/>
      <c r="X5093" s="82"/>
      <c r="Y5093" s="82"/>
      <c r="Z5093" s="82"/>
      <c r="AA5093" s="82"/>
      <c r="AB5093" s="82"/>
      <c r="AC5093" s="82"/>
      <c r="AD5093" s="85" t="str">
        <f>IF(A5093&lt;&gt;"",IF(D5093="DIRECCIÓN_DE_TRANSFERENCIAS","280 0031",VLOOKUP(C5093,NIVELES!$A$14:$B$105,2,0)),"")</f>
        <v/>
      </c>
      <c r="AE5093" s="86"/>
      <c r="AF5093" s="86"/>
      <c r="AG5093" s="79" t="str">
        <f>+IF(AF5093&lt;&gt;"",VLOOKUP(AF5093,NIVELES!$A$666:$B$673,2,0),"")</f>
        <v/>
      </c>
      <c r="AH5093" s="78"/>
      <c r="AI5093" s="79" t="str">
        <f>IF(AH5093&lt;&gt;"",VLOOKUP(CONCATENATE(AG5093,AH5093),NIVELES!$B$676:$C$745,2,0),"")</f>
        <v/>
      </c>
      <c r="AJ5093" s="78"/>
      <c r="AK5093" s="79" t="str">
        <f>+IF(AJ5093&lt;&gt;"",VLOOKUP(AJ5093,NIVELES!$A$816:$B$892,2,0),"")</f>
        <v/>
      </c>
      <c r="AL5093" s="78"/>
      <c r="AM5093" s="78"/>
      <c r="AN5093" s="79" t="str">
        <f>IF(AM5093&lt;&gt;"",+VLOOKUP(AM5093,NIVELES!$A$1652:$B$2466,2,0),"")</f>
        <v/>
      </c>
      <c r="AO5093" s="87"/>
      <c r="AP5093" s="88"/>
      <c r="AQ5093" s="88"/>
      <c r="AR5093" s="88"/>
      <c r="AS5093" s="88"/>
      <c r="AT5093" s="88"/>
      <c r="AU5093" s="88"/>
      <c r="AV5093" s="88"/>
      <c r="AW5093" s="88"/>
      <c r="AX5093" s="88"/>
      <c r="AY5093" s="88"/>
      <c r="AZ5093" s="88"/>
      <c r="BA5093" s="88"/>
      <c r="BB5093" s="89">
        <f t="shared" si="315"/>
        <v>0</v>
      </c>
      <c r="BC5093" s="90" t="str">
        <f t="shared" si="314"/>
        <v xml:space="preserve"> </v>
      </c>
      <c r="BD5093" s="91" t="str">
        <f t="shared" si="316"/>
        <v xml:space="preserve"> </v>
      </c>
      <c r="BE5093" s="92">
        <f t="shared" si="317"/>
        <v>0</v>
      </c>
    </row>
    <row r="5094" spans="1:57" s="74" customFormat="1" ht="50.1" customHeight="1" x14ac:dyDescent="0.2">
      <c r="A5094" s="78"/>
      <c r="B5094" s="78"/>
      <c r="C5094" s="78"/>
      <c r="D5094" s="78"/>
      <c r="E5094" s="79" t="str">
        <f>+IF(C5094&lt;&gt;"",VLOOKUP(MID(C5094,18,5),NIVELES!$A$133:$B$213,2,0),"")</f>
        <v/>
      </c>
      <c r="F5094" s="80"/>
      <c r="G5094" s="81" t="str">
        <f>+IF(F5094&lt;&gt;"",VLOOKUP(F5094,NIVELES!$A$246:$C$464,3,0),"")</f>
        <v/>
      </c>
      <c r="H5094" s="82"/>
      <c r="I5094" s="78"/>
      <c r="J5094" s="78"/>
      <c r="K5094" s="78"/>
      <c r="L5094" s="78"/>
      <c r="M5094" s="78"/>
      <c r="N5094" s="78"/>
      <c r="O5094" s="78"/>
      <c r="P5094" s="82"/>
      <c r="Q5094" s="78"/>
      <c r="R5094" s="82"/>
      <c r="S5094" s="82"/>
      <c r="T5094" s="82"/>
      <c r="U5094" s="82"/>
      <c r="V5094" s="82"/>
      <c r="W5094" s="82"/>
      <c r="X5094" s="82"/>
      <c r="Y5094" s="82"/>
      <c r="Z5094" s="82"/>
      <c r="AA5094" s="82"/>
      <c r="AB5094" s="82"/>
      <c r="AC5094" s="82"/>
      <c r="AD5094" s="85" t="str">
        <f>IF(A5094&lt;&gt;"",IF(D5094="DIRECCIÓN_DE_TRANSFERENCIAS","280 0031",VLOOKUP(C5094,NIVELES!$A$14:$B$105,2,0)),"")</f>
        <v/>
      </c>
      <c r="AE5094" s="86"/>
      <c r="AF5094" s="86"/>
      <c r="AG5094" s="79" t="str">
        <f>+IF(AF5094&lt;&gt;"",VLOOKUP(AF5094,NIVELES!$A$666:$B$673,2,0),"")</f>
        <v/>
      </c>
      <c r="AH5094" s="78"/>
      <c r="AI5094" s="79" t="str">
        <f>IF(AH5094&lt;&gt;"",VLOOKUP(CONCATENATE(AG5094,AH5094),NIVELES!$B$676:$C$745,2,0),"")</f>
        <v/>
      </c>
      <c r="AJ5094" s="78"/>
      <c r="AK5094" s="79" t="str">
        <f>+IF(AJ5094&lt;&gt;"",VLOOKUP(AJ5094,NIVELES!$A$816:$B$892,2,0),"")</f>
        <v/>
      </c>
      <c r="AL5094" s="78"/>
      <c r="AM5094" s="78"/>
      <c r="AN5094" s="79" t="str">
        <f>IF(AM5094&lt;&gt;"",+VLOOKUP(AM5094,NIVELES!$A$1652:$B$2466,2,0),"")</f>
        <v/>
      </c>
      <c r="AO5094" s="87"/>
      <c r="AP5094" s="88"/>
      <c r="AQ5094" s="88"/>
      <c r="AR5094" s="88"/>
      <c r="AS5094" s="88"/>
      <c r="AT5094" s="88"/>
      <c r="AU5094" s="88"/>
      <c r="AV5094" s="88"/>
      <c r="AW5094" s="88"/>
      <c r="AX5094" s="88"/>
      <c r="AY5094" s="88"/>
      <c r="AZ5094" s="88"/>
      <c r="BA5094" s="88"/>
      <c r="BB5094" s="89">
        <f t="shared" si="315"/>
        <v>0</v>
      </c>
      <c r="BC5094" s="90" t="str">
        <f t="shared" si="314"/>
        <v xml:space="preserve"> </v>
      </c>
      <c r="BD5094" s="91" t="str">
        <f t="shared" si="316"/>
        <v xml:space="preserve"> </v>
      </c>
      <c r="BE5094" s="92">
        <f t="shared" si="317"/>
        <v>0</v>
      </c>
    </row>
    <row r="5095" spans="1:57" s="74" customFormat="1" ht="50.1" customHeight="1" x14ac:dyDescent="0.2">
      <c r="A5095" s="78"/>
      <c r="B5095" s="78"/>
      <c r="C5095" s="78"/>
      <c r="D5095" s="78"/>
      <c r="E5095" s="79" t="str">
        <f>+IF(C5095&lt;&gt;"",VLOOKUP(MID(C5095,18,5),NIVELES!$A$133:$B$213,2,0),"")</f>
        <v/>
      </c>
      <c r="F5095" s="80"/>
      <c r="G5095" s="81" t="str">
        <f>+IF(F5095&lt;&gt;"",VLOOKUP(F5095,NIVELES!$A$246:$C$464,3,0),"")</f>
        <v/>
      </c>
      <c r="H5095" s="82"/>
      <c r="I5095" s="78"/>
      <c r="J5095" s="78"/>
      <c r="K5095" s="78"/>
      <c r="L5095" s="78"/>
      <c r="M5095" s="78"/>
      <c r="N5095" s="78"/>
      <c r="O5095" s="78"/>
      <c r="P5095" s="82"/>
      <c r="Q5095" s="78"/>
      <c r="R5095" s="82"/>
      <c r="S5095" s="82"/>
      <c r="T5095" s="82"/>
      <c r="U5095" s="82"/>
      <c r="V5095" s="82"/>
      <c r="W5095" s="82"/>
      <c r="X5095" s="82"/>
      <c r="Y5095" s="82"/>
      <c r="Z5095" s="82"/>
      <c r="AA5095" s="82"/>
      <c r="AB5095" s="82"/>
      <c r="AC5095" s="82"/>
      <c r="AD5095" s="85" t="str">
        <f>IF(A5095&lt;&gt;"",IF(D5095="DIRECCIÓN_DE_TRANSFERENCIAS","280 0031",VLOOKUP(C5095,NIVELES!$A$14:$B$105,2,0)),"")</f>
        <v/>
      </c>
      <c r="AE5095" s="86"/>
      <c r="AF5095" s="86"/>
      <c r="AG5095" s="79" t="str">
        <f>+IF(AF5095&lt;&gt;"",VLOOKUP(AF5095,NIVELES!$A$666:$B$673,2,0),"")</f>
        <v/>
      </c>
      <c r="AH5095" s="78"/>
      <c r="AI5095" s="79" t="str">
        <f>IF(AH5095&lt;&gt;"",VLOOKUP(CONCATENATE(AG5095,AH5095),NIVELES!$B$676:$C$745,2,0),"")</f>
        <v/>
      </c>
      <c r="AJ5095" s="78"/>
      <c r="AK5095" s="79" t="str">
        <f>+IF(AJ5095&lt;&gt;"",VLOOKUP(AJ5095,NIVELES!$A$816:$B$892,2,0),"")</f>
        <v/>
      </c>
      <c r="AL5095" s="78"/>
      <c r="AM5095" s="78"/>
      <c r="AN5095" s="79" t="str">
        <f>IF(AM5095&lt;&gt;"",+VLOOKUP(AM5095,NIVELES!$A$1652:$B$2466,2,0),"")</f>
        <v/>
      </c>
      <c r="AO5095" s="87"/>
      <c r="AP5095" s="88"/>
      <c r="AQ5095" s="88"/>
      <c r="AR5095" s="88"/>
      <c r="AS5095" s="88"/>
      <c r="AT5095" s="88"/>
      <c r="AU5095" s="88"/>
      <c r="AV5095" s="88"/>
      <c r="AW5095" s="88"/>
      <c r="AX5095" s="88"/>
      <c r="AY5095" s="88"/>
      <c r="AZ5095" s="88"/>
      <c r="BA5095" s="88"/>
      <c r="BB5095" s="89">
        <f t="shared" si="315"/>
        <v>0</v>
      </c>
      <c r="BC5095" s="90" t="str">
        <f t="shared" si="314"/>
        <v xml:space="preserve"> </v>
      </c>
      <c r="BD5095" s="91" t="str">
        <f t="shared" si="316"/>
        <v xml:space="preserve"> </v>
      </c>
      <c r="BE5095" s="92">
        <f t="shared" si="317"/>
        <v>0</v>
      </c>
    </row>
    <row r="5096" spans="1:57" s="74" customFormat="1" ht="50.1" customHeight="1" x14ac:dyDescent="0.2">
      <c r="A5096" s="78"/>
      <c r="B5096" s="78"/>
      <c r="C5096" s="78"/>
      <c r="D5096" s="78"/>
      <c r="E5096" s="79" t="str">
        <f>+IF(C5096&lt;&gt;"",VLOOKUP(MID(C5096,18,5),NIVELES!$A$133:$B$213,2,0),"")</f>
        <v/>
      </c>
      <c r="F5096" s="80"/>
      <c r="G5096" s="81" t="str">
        <f>+IF(F5096&lt;&gt;"",VLOOKUP(F5096,NIVELES!$A$246:$C$464,3,0),"")</f>
        <v/>
      </c>
      <c r="H5096" s="82"/>
      <c r="I5096" s="78"/>
      <c r="J5096" s="78"/>
      <c r="K5096" s="78"/>
      <c r="L5096" s="78"/>
      <c r="M5096" s="78"/>
      <c r="N5096" s="78"/>
      <c r="O5096" s="78"/>
      <c r="P5096" s="82"/>
      <c r="Q5096" s="78"/>
      <c r="R5096" s="82"/>
      <c r="S5096" s="82"/>
      <c r="T5096" s="82"/>
      <c r="U5096" s="82"/>
      <c r="V5096" s="82"/>
      <c r="W5096" s="82"/>
      <c r="X5096" s="82"/>
      <c r="Y5096" s="82"/>
      <c r="Z5096" s="82"/>
      <c r="AA5096" s="82"/>
      <c r="AB5096" s="82"/>
      <c r="AC5096" s="82"/>
      <c r="AD5096" s="85" t="str">
        <f>IF(A5096&lt;&gt;"",IF(D5096="DIRECCIÓN_DE_TRANSFERENCIAS","280 0031",VLOOKUP(C5096,NIVELES!$A$14:$B$105,2,0)),"")</f>
        <v/>
      </c>
      <c r="AE5096" s="86"/>
      <c r="AF5096" s="86"/>
      <c r="AG5096" s="79" t="str">
        <f>+IF(AF5096&lt;&gt;"",VLOOKUP(AF5096,NIVELES!$A$666:$B$673,2,0),"")</f>
        <v/>
      </c>
      <c r="AH5096" s="78"/>
      <c r="AI5096" s="79" t="str">
        <f>IF(AH5096&lt;&gt;"",VLOOKUP(CONCATENATE(AG5096,AH5096),NIVELES!$B$676:$C$745,2,0),"")</f>
        <v/>
      </c>
      <c r="AJ5096" s="78"/>
      <c r="AK5096" s="79" t="str">
        <f>+IF(AJ5096&lt;&gt;"",VLOOKUP(AJ5096,NIVELES!$A$816:$B$892,2,0),"")</f>
        <v/>
      </c>
      <c r="AL5096" s="78"/>
      <c r="AM5096" s="78"/>
      <c r="AN5096" s="79" t="str">
        <f>IF(AM5096&lt;&gt;"",+VLOOKUP(AM5096,NIVELES!$A$1652:$B$2466,2,0),"")</f>
        <v/>
      </c>
      <c r="AO5096" s="87"/>
      <c r="AP5096" s="88"/>
      <c r="AQ5096" s="88"/>
      <c r="AR5096" s="88"/>
      <c r="AS5096" s="88"/>
      <c r="AT5096" s="88"/>
      <c r="AU5096" s="88"/>
      <c r="AV5096" s="88"/>
      <c r="AW5096" s="88"/>
      <c r="AX5096" s="88"/>
      <c r="AY5096" s="88"/>
      <c r="AZ5096" s="88"/>
      <c r="BA5096" s="88"/>
      <c r="BB5096" s="89">
        <f t="shared" si="315"/>
        <v>0</v>
      </c>
      <c r="BC5096" s="90" t="str">
        <f t="shared" si="314"/>
        <v xml:space="preserve"> </v>
      </c>
      <c r="BD5096" s="91" t="str">
        <f t="shared" si="316"/>
        <v xml:space="preserve"> </v>
      </c>
      <c r="BE5096" s="92">
        <f t="shared" si="317"/>
        <v>0</v>
      </c>
    </row>
    <row r="5097" spans="1:57" s="74" customFormat="1" ht="50.1" customHeight="1" x14ac:dyDescent="0.2">
      <c r="A5097" s="78"/>
      <c r="B5097" s="78"/>
      <c r="C5097" s="78"/>
      <c r="D5097" s="78"/>
      <c r="E5097" s="79" t="str">
        <f>+IF(C5097&lt;&gt;"",VLOOKUP(MID(C5097,18,5),NIVELES!$A$133:$B$213,2,0),"")</f>
        <v/>
      </c>
      <c r="F5097" s="80"/>
      <c r="G5097" s="81" t="str">
        <f>+IF(F5097&lt;&gt;"",VLOOKUP(F5097,NIVELES!$A$246:$C$464,3,0),"")</f>
        <v/>
      </c>
      <c r="H5097" s="82"/>
      <c r="I5097" s="78"/>
      <c r="J5097" s="78"/>
      <c r="K5097" s="78"/>
      <c r="L5097" s="78"/>
      <c r="M5097" s="78"/>
      <c r="N5097" s="78"/>
      <c r="O5097" s="78"/>
      <c r="P5097" s="82"/>
      <c r="Q5097" s="78"/>
      <c r="R5097" s="82"/>
      <c r="S5097" s="82"/>
      <c r="T5097" s="82"/>
      <c r="U5097" s="82"/>
      <c r="V5097" s="82"/>
      <c r="W5097" s="82"/>
      <c r="X5097" s="82"/>
      <c r="Y5097" s="82"/>
      <c r="Z5097" s="82"/>
      <c r="AA5097" s="82"/>
      <c r="AB5097" s="82"/>
      <c r="AC5097" s="82"/>
      <c r="AD5097" s="85" t="str">
        <f>IF(A5097&lt;&gt;"",IF(D5097="DIRECCIÓN_DE_TRANSFERENCIAS","280 0031",VLOOKUP(C5097,NIVELES!$A$14:$B$105,2,0)),"")</f>
        <v/>
      </c>
      <c r="AE5097" s="86"/>
      <c r="AF5097" s="86"/>
      <c r="AG5097" s="79" t="str">
        <f>+IF(AF5097&lt;&gt;"",VLOOKUP(AF5097,NIVELES!$A$666:$B$673,2,0),"")</f>
        <v/>
      </c>
      <c r="AH5097" s="78"/>
      <c r="AI5097" s="79" t="str">
        <f>IF(AH5097&lt;&gt;"",VLOOKUP(CONCATENATE(AG5097,AH5097),NIVELES!$B$676:$C$745,2,0),"")</f>
        <v/>
      </c>
      <c r="AJ5097" s="78"/>
      <c r="AK5097" s="79" t="str">
        <f>+IF(AJ5097&lt;&gt;"",VLOOKUP(AJ5097,NIVELES!$A$816:$B$892,2,0),"")</f>
        <v/>
      </c>
      <c r="AL5097" s="78"/>
      <c r="AM5097" s="78"/>
      <c r="AN5097" s="79" t="str">
        <f>IF(AM5097&lt;&gt;"",+VLOOKUP(AM5097,NIVELES!$A$1652:$B$2466,2,0),"")</f>
        <v/>
      </c>
      <c r="AO5097" s="87"/>
      <c r="AP5097" s="88"/>
      <c r="AQ5097" s="88"/>
      <c r="AR5097" s="88"/>
      <c r="AS5097" s="88"/>
      <c r="AT5097" s="88"/>
      <c r="AU5097" s="88"/>
      <c r="AV5097" s="88"/>
      <c r="AW5097" s="88"/>
      <c r="AX5097" s="88"/>
      <c r="AY5097" s="88"/>
      <c r="AZ5097" s="88"/>
      <c r="BA5097" s="88"/>
      <c r="BB5097" s="89">
        <f t="shared" si="315"/>
        <v>0</v>
      </c>
      <c r="BC5097" s="90" t="str">
        <f t="shared" si="314"/>
        <v xml:space="preserve"> </v>
      </c>
      <c r="BD5097" s="91" t="str">
        <f t="shared" si="316"/>
        <v xml:space="preserve"> </v>
      </c>
      <c r="BE5097" s="92">
        <f t="shared" si="317"/>
        <v>0</v>
      </c>
    </row>
    <row r="5098" spans="1:57" s="74" customFormat="1" ht="50.1" customHeight="1" x14ac:dyDescent="0.2">
      <c r="A5098" s="78"/>
      <c r="B5098" s="78"/>
      <c r="C5098" s="78"/>
      <c r="D5098" s="78"/>
      <c r="E5098" s="79" t="str">
        <f>+IF(C5098&lt;&gt;"",VLOOKUP(MID(C5098,18,5),NIVELES!$A$133:$B$213,2,0),"")</f>
        <v/>
      </c>
      <c r="F5098" s="80"/>
      <c r="G5098" s="81" t="str">
        <f>+IF(F5098&lt;&gt;"",VLOOKUP(F5098,NIVELES!$A$246:$C$464,3,0),"")</f>
        <v/>
      </c>
      <c r="H5098" s="82"/>
      <c r="I5098" s="78"/>
      <c r="J5098" s="78"/>
      <c r="K5098" s="78"/>
      <c r="L5098" s="78"/>
      <c r="M5098" s="78"/>
      <c r="N5098" s="78"/>
      <c r="O5098" s="78"/>
      <c r="P5098" s="82"/>
      <c r="Q5098" s="78"/>
      <c r="R5098" s="82"/>
      <c r="S5098" s="82"/>
      <c r="T5098" s="82"/>
      <c r="U5098" s="82"/>
      <c r="V5098" s="82"/>
      <c r="W5098" s="82"/>
      <c r="X5098" s="82"/>
      <c r="Y5098" s="82"/>
      <c r="Z5098" s="82"/>
      <c r="AA5098" s="82"/>
      <c r="AB5098" s="82"/>
      <c r="AC5098" s="82"/>
      <c r="AD5098" s="85" t="str">
        <f>IF(A5098&lt;&gt;"",IF(D5098="DIRECCIÓN_DE_TRANSFERENCIAS","280 0031",VLOOKUP(C5098,NIVELES!$A$14:$B$105,2,0)),"")</f>
        <v/>
      </c>
      <c r="AE5098" s="86"/>
      <c r="AF5098" s="86"/>
      <c r="AG5098" s="79" t="str">
        <f>+IF(AF5098&lt;&gt;"",VLOOKUP(AF5098,NIVELES!$A$666:$B$673,2,0),"")</f>
        <v/>
      </c>
      <c r="AH5098" s="78"/>
      <c r="AI5098" s="79" t="str">
        <f>IF(AH5098&lt;&gt;"",VLOOKUP(CONCATENATE(AG5098,AH5098),NIVELES!$B$676:$C$745,2,0),"")</f>
        <v/>
      </c>
      <c r="AJ5098" s="78"/>
      <c r="AK5098" s="79" t="str">
        <f>+IF(AJ5098&lt;&gt;"",VLOOKUP(AJ5098,NIVELES!$A$816:$B$892,2,0),"")</f>
        <v/>
      </c>
      <c r="AL5098" s="78"/>
      <c r="AM5098" s="78"/>
      <c r="AN5098" s="79" t="str">
        <f>IF(AM5098&lt;&gt;"",+VLOOKUP(AM5098,NIVELES!$A$1652:$B$2466,2,0),"")</f>
        <v/>
      </c>
      <c r="AO5098" s="87"/>
      <c r="AP5098" s="88"/>
      <c r="AQ5098" s="88"/>
      <c r="AR5098" s="88"/>
      <c r="AS5098" s="88"/>
      <c r="AT5098" s="88"/>
      <c r="AU5098" s="88"/>
      <c r="AV5098" s="88"/>
      <c r="AW5098" s="88"/>
      <c r="AX5098" s="88"/>
      <c r="AY5098" s="88"/>
      <c r="AZ5098" s="88"/>
      <c r="BA5098" s="88"/>
      <c r="BB5098" s="89">
        <f t="shared" si="315"/>
        <v>0</v>
      </c>
      <c r="BC5098" s="90" t="str">
        <f t="shared" si="314"/>
        <v xml:space="preserve"> </v>
      </c>
      <c r="BD5098" s="91" t="str">
        <f t="shared" si="316"/>
        <v xml:space="preserve"> </v>
      </c>
      <c r="BE5098" s="92">
        <f t="shared" si="317"/>
        <v>0</v>
      </c>
    </row>
    <row r="5099" spans="1:57" s="74" customFormat="1" ht="50.1" customHeight="1" x14ac:dyDescent="0.2">
      <c r="A5099" s="78"/>
      <c r="B5099" s="78"/>
      <c r="C5099" s="78"/>
      <c r="D5099" s="78"/>
      <c r="E5099" s="79" t="str">
        <f>+IF(C5099&lt;&gt;"",VLOOKUP(MID(C5099,18,5),NIVELES!$A$133:$B$213,2,0),"")</f>
        <v/>
      </c>
      <c r="F5099" s="80"/>
      <c r="G5099" s="81" t="str">
        <f>+IF(F5099&lt;&gt;"",VLOOKUP(F5099,NIVELES!$A$246:$C$464,3,0),"")</f>
        <v/>
      </c>
      <c r="H5099" s="82"/>
      <c r="I5099" s="78"/>
      <c r="J5099" s="78"/>
      <c r="K5099" s="78"/>
      <c r="L5099" s="78"/>
      <c r="M5099" s="78"/>
      <c r="N5099" s="78"/>
      <c r="O5099" s="78"/>
      <c r="P5099" s="82"/>
      <c r="Q5099" s="78"/>
      <c r="R5099" s="82"/>
      <c r="S5099" s="82"/>
      <c r="T5099" s="82"/>
      <c r="U5099" s="82"/>
      <c r="V5099" s="82"/>
      <c r="W5099" s="82"/>
      <c r="X5099" s="82"/>
      <c r="Y5099" s="82"/>
      <c r="Z5099" s="82"/>
      <c r="AA5099" s="82"/>
      <c r="AB5099" s="82"/>
      <c r="AC5099" s="82"/>
      <c r="AD5099" s="85" t="str">
        <f>IF(A5099&lt;&gt;"",IF(D5099="DIRECCIÓN_DE_TRANSFERENCIAS","280 0031",VLOOKUP(C5099,NIVELES!$A$14:$B$105,2,0)),"")</f>
        <v/>
      </c>
      <c r="AE5099" s="86"/>
      <c r="AF5099" s="86"/>
      <c r="AG5099" s="79" t="str">
        <f>+IF(AF5099&lt;&gt;"",VLOOKUP(AF5099,NIVELES!$A$666:$B$673,2,0),"")</f>
        <v/>
      </c>
      <c r="AH5099" s="78"/>
      <c r="AI5099" s="79" t="str">
        <f>IF(AH5099&lt;&gt;"",VLOOKUP(CONCATENATE(AG5099,AH5099),NIVELES!$B$676:$C$745,2,0),"")</f>
        <v/>
      </c>
      <c r="AJ5099" s="78"/>
      <c r="AK5099" s="79" t="str">
        <f>+IF(AJ5099&lt;&gt;"",VLOOKUP(AJ5099,NIVELES!$A$816:$B$892,2,0),"")</f>
        <v/>
      </c>
      <c r="AL5099" s="78"/>
      <c r="AM5099" s="78"/>
      <c r="AN5099" s="79" t="str">
        <f>IF(AM5099&lt;&gt;"",+VLOOKUP(AM5099,NIVELES!$A$1652:$B$2466,2,0),"")</f>
        <v/>
      </c>
      <c r="AO5099" s="87"/>
      <c r="AP5099" s="88"/>
      <c r="AQ5099" s="88"/>
      <c r="AR5099" s="88"/>
      <c r="AS5099" s="88"/>
      <c r="AT5099" s="88"/>
      <c r="AU5099" s="88"/>
      <c r="AV5099" s="88"/>
      <c r="AW5099" s="88"/>
      <c r="AX5099" s="88"/>
      <c r="AY5099" s="88"/>
      <c r="AZ5099" s="88"/>
      <c r="BA5099" s="88"/>
      <c r="BB5099" s="89">
        <f t="shared" si="315"/>
        <v>0</v>
      </c>
      <c r="BC5099" s="90" t="str">
        <f t="shared" si="314"/>
        <v xml:space="preserve"> </v>
      </c>
      <c r="BD5099" s="91" t="str">
        <f t="shared" si="316"/>
        <v xml:space="preserve"> </v>
      </c>
      <c r="BE5099" s="92">
        <f t="shared" si="317"/>
        <v>0</v>
      </c>
    </row>
    <row r="5100" spans="1:57" s="74" customFormat="1" ht="50.1" customHeight="1" x14ac:dyDescent="0.2">
      <c r="A5100" s="78"/>
      <c r="B5100" s="78"/>
      <c r="C5100" s="78"/>
      <c r="D5100" s="78"/>
      <c r="E5100" s="79" t="str">
        <f>+IF(C5100&lt;&gt;"",VLOOKUP(MID(C5100,18,5),NIVELES!$A$133:$B$213,2,0),"")</f>
        <v/>
      </c>
      <c r="F5100" s="80"/>
      <c r="G5100" s="81" t="str">
        <f>+IF(F5100&lt;&gt;"",VLOOKUP(F5100,NIVELES!$A$246:$C$464,3,0),"")</f>
        <v/>
      </c>
      <c r="H5100" s="82"/>
      <c r="I5100" s="78"/>
      <c r="J5100" s="78"/>
      <c r="K5100" s="78"/>
      <c r="L5100" s="78"/>
      <c r="M5100" s="78"/>
      <c r="N5100" s="78"/>
      <c r="O5100" s="78"/>
      <c r="P5100" s="82"/>
      <c r="Q5100" s="78"/>
      <c r="R5100" s="82"/>
      <c r="S5100" s="82"/>
      <c r="T5100" s="82"/>
      <c r="U5100" s="82"/>
      <c r="V5100" s="82"/>
      <c r="W5100" s="82"/>
      <c r="X5100" s="82"/>
      <c r="Y5100" s="82"/>
      <c r="Z5100" s="82"/>
      <c r="AA5100" s="82"/>
      <c r="AB5100" s="82"/>
      <c r="AC5100" s="82"/>
      <c r="AD5100" s="85" t="str">
        <f>IF(A5100&lt;&gt;"",IF(D5100="DIRECCIÓN_DE_TRANSFERENCIAS","280 0031",VLOOKUP(C5100,NIVELES!$A$14:$B$105,2,0)),"")</f>
        <v/>
      </c>
      <c r="AE5100" s="86"/>
      <c r="AF5100" s="86"/>
      <c r="AG5100" s="79" t="str">
        <f>+IF(AF5100&lt;&gt;"",VLOOKUP(AF5100,NIVELES!$A$666:$B$673,2,0),"")</f>
        <v/>
      </c>
      <c r="AH5100" s="78"/>
      <c r="AI5100" s="79" t="str">
        <f>IF(AH5100&lt;&gt;"",VLOOKUP(CONCATENATE(AG5100,AH5100),NIVELES!$B$676:$C$745,2,0),"")</f>
        <v/>
      </c>
      <c r="AJ5100" s="78"/>
      <c r="AK5100" s="79" t="str">
        <f>+IF(AJ5100&lt;&gt;"",VLOOKUP(AJ5100,NIVELES!$A$816:$B$892,2,0),"")</f>
        <v/>
      </c>
      <c r="AL5100" s="78"/>
      <c r="AM5100" s="78"/>
      <c r="AN5100" s="79" t="str">
        <f>IF(AM5100&lt;&gt;"",+VLOOKUP(AM5100,NIVELES!$A$1652:$B$2466,2,0),"")</f>
        <v/>
      </c>
      <c r="AO5100" s="87"/>
      <c r="AP5100" s="88"/>
      <c r="AQ5100" s="88"/>
      <c r="AR5100" s="88"/>
      <c r="AS5100" s="88"/>
      <c r="AT5100" s="88"/>
      <c r="AU5100" s="88"/>
      <c r="AV5100" s="88"/>
      <c r="AW5100" s="88"/>
      <c r="AX5100" s="88"/>
      <c r="AY5100" s="88"/>
      <c r="AZ5100" s="88"/>
      <c r="BA5100" s="88"/>
      <c r="BB5100" s="89">
        <f t="shared" si="315"/>
        <v>0</v>
      </c>
      <c r="BC5100" s="90" t="str">
        <f t="shared" si="314"/>
        <v xml:space="preserve"> </v>
      </c>
      <c r="BD5100" s="91" t="str">
        <f t="shared" si="316"/>
        <v xml:space="preserve"> </v>
      </c>
      <c r="BE5100" s="92">
        <f t="shared" si="317"/>
        <v>0</v>
      </c>
    </row>
    <row r="5101" spans="1:57" s="74" customFormat="1" ht="50.1" customHeight="1" x14ac:dyDescent="0.2">
      <c r="A5101" s="78"/>
      <c r="B5101" s="78"/>
      <c r="C5101" s="78"/>
      <c r="D5101" s="78"/>
      <c r="E5101" s="79" t="str">
        <f>+IF(C5101&lt;&gt;"",VLOOKUP(MID(C5101,18,5),NIVELES!$A$133:$B$213,2,0),"")</f>
        <v/>
      </c>
      <c r="F5101" s="80"/>
      <c r="G5101" s="81" t="str">
        <f>+IF(F5101&lt;&gt;"",VLOOKUP(F5101,NIVELES!$A$246:$C$464,3,0),"")</f>
        <v/>
      </c>
      <c r="H5101" s="82"/>
      <c r="I5101" s="78"/>
      <c r="J5101" s="78"/>
      <c r="K5101" s="78"/>
      <c r="L5101" s="78"/>
      <c r="M5101" s="78"/>
      <c r="N5101" s="78"/>
      <c r="O5101" s="78"/>
      <c r="P5101" s="82"/>
      <c r="Q5101" s="78"/>
      <c r="R5101" s="82"/>
      <c r="S5101" s="82"/>
      <c r="T5101" s="82"/>
      <c r="U5101" s="82"/>
      <c r="V5101" s="82"/>
      <c r="W5101" s="82"/>
      <c r="X5101" s="82"/>
      <c r="Y5101" s="82"/>
      <c r="Z5101" s="82"/>
      <c r="AA5101" s="82"/>
      <c r="AB5101" s="82"/>
      <c r="AC5101" s="82"/>
      <c r="AD5101" s="85" t="str">
        <f>IF(A5101&lt;&gt;"",IF(D5101="DIRECCIÓN_DE_TRANSFERENCIAS","280 0031",VLOOKUP(C5101,NIVELES!$A$14:$B$105,2,0)),"")</f>
        <v/>
      </c>
      <c r="AE5101" s="86"/>
      <c r="AF5101" s="86"/>
      <c r="AG5101" s="79" t="str">
        <f>+IF(AF5101&lt;&gt;"",VLOOKUP(AF5101,NIVELES!$A$666:$B$673,2,0),"")</f>
        <v/>
      </c>
      <c r="AH5101" s="78"/>
      <c r="AI5101" s="79" t="str">
        <f>IF(AH5101&lt;&gt;"",VLOOKUP(CONCATENATE(AG5101,AH5101),NIVELES!$B$676:$C$745,2,0),"")</f>
        <v/>
      </c>
      <c r="AJ5101" s="78"/>
      <c r="AK5101" s="79" t="str">
        <f>+IF(AJ5101&lt;&gt;"",VLOOKUP(AJ5101,NIVELES!$A$816:$B$892,2,0),"")</f>
        <v/>
      </c>
      <c r="AL5101" s="78"/>
      <c r="AM5101" s="78"/>
      <c r="AN5101" s="79" t="str">
        <f>IF(AM5101&lt;&gt;"",+VLOOKUP(AM5101,NIVELES!$A$1652:$B$2466,2,0),"")</f>
        <v/>
      </c>
      <c r="AO5101" s="87"/>
      <c r="AP5101" s="88"/>
      <c r="AQ5101" s="88"/>
      <c r="AR5101" s="88"/>
      <c r="AS5101" s="88"/>
      <c r="AT5101" s="88"/>
      <c r="AU5101" s="88"/>
      <c r="AV5101" s="88"/>
      <c r="AW5101" s="88"/>
      <c r="AX5101" s="88"/>
      <c r="AY5101" s="88"/>
      <c r="AZ5101" s="88"/>
      <c r="BA5101" s="88"/>
      <c r="BB5101" s="89">
        <f t="shared" si="315"/>
        <v>0</v>
      </c>
      <c r="BC5101" s="90" t="str">
        <f t="shared" si="314"/>
        <v xml:space="preserve"> </v>
      </c>
      <c r="BD5101" s="91" t="str">
        <f t="shared" si="316"/>
        <v xml:space="preserve"> </v>
      </c>
      <c r="BE5101" s="92">
        <f t="shared" si="317"/>
        <v>0</v>
      </c>
    </row>
    <row r="5102" spans="1:57" s="74" customFormat="1" ht="50.1" customHeight="1" x14ac:dyDescent="0.2">
      <c r="A5102" s="78"/>
      <c r="B5102" s="78"/>
      <c r="C5102" s="78"/>
      <c r="D5102" s="78"/>
      <c r="E5102" s="79" t="str">
        <f>+IF(C5102&lt;&gt;"",VLOOKUP(MID(C5102,18,5),NIVELES!$A$133:$B$213,2,0),"")</f>
        <v/>
      </c>
      <c r="F5102" s="80"/>
      <c r="G5102" s="81" t="str">
        <f>+IF(F5102&lt;&gt;"",VLOOKUP(F5102,NIVELES!$A$246:$C$464,3,0),"")</f>
        <v/>
      </c>
      <c r="H5102" s="82"/>
      <c r="I5102" s="78"/>
      <c r="J5102" s="78"/>
      <c r="K5102" s="78"/>
      <c r="L5102" s="78"/>
      <c r="M5102" s="78"/>
      <c r="N5102" s="78"/>
      <c r="O5102" s="78"/>
      <c r="P5102" s="82"/>
      <c r="Q5102" s="78"/>
      <c r="R5102" s="82"/>
      <c r="S5102" s="82"/>
      <c r="T5102" s="82"/>
      <c r="U5102" s="82"/>
      <c r="V5102" s="82"/>
      <c r="W5102" s="82"/>
      <c r="X5102" s="82"/>
      <c r="Y5102" s="82"/>
      <c r="Z5102" s="82"/>
      <c r="AA5102" s="82"/>
      <c r="AB5102" s="82"/>
      <c r="AC5102" s="82"/>
      <c r="AD5102" s="85" t="str">
        <f>IF(A5102&lt;&gt;"",IF(D5102="DIRECCIÓN_DE_TRANSFERENCIAS","280 0031",VLOOKUP(C5102,NIVELES!$A$14:$B$105,2,0)),"")</f>
        <v/>
      </c>
      <c r="AE5102" s="86"/>
      <c r="AF5102" s="86"/>
      <c r="AG5102" s="79" t="str">
        <f>+IF(AF5102&lt;&gt;"",VLOOKUP(AF5102,NIVELES!$A$666:$B$673,2,0),"")</f>
        <v/>
      </c>
      <c r="AH5102" s="78"/>
      <c r="AI5102" s="79" t="str">
        <f>IF(AH5102&lt;&gt;"",VLOOKUP(CONCATENATE(AG5102,AH5102),NIVELES!$B$676:$C$745,2,0),"")</f>
        <v/>
      </c>
      <c r="AJ5102" s="78"/>
      <c r="AK5102" s="79" t="str">
        <f>+IF(AJ5102&lt;&gt;"",VLOOKUP(AJ5102,NIVELES!$A$816:$B$892,2,0),"")</f>
        <v/>
      </c>
      <c r="AL5102" s="78"/>
      <c r="AM5102" s="78"/>
      <c r="AN5102" s="79" t="str">
        <f>IF(AM5102&lt;&gt;"",+VLOOKUP(AM5102,NIVELES!$A$1652:$B$2466,2,0),"")</f>
        <v/>
      </c>
      <c r="AO5102" s="87"/>
      <c r="AP5102" s="88"/>
      <c r="AQ5102" s="88"/>
      <c r="AR5102" s="88"/>
      <c r="AS5102" s="88"/>
      <c r="AT5102" s="88"/>
      <c r="AU5102" s="88"/>
      <c r="AV5102" s="88"/>
      <c r="AW5102" s="88"/>
      <c r="AX5102" s="88"/>
      <c r="AY5102" s="88"/>
      <c r="AZ5102" s="88"/>
      <c r="BA5102" s="88"/>
      <c r="BB5102" s="89">
        <f t="shared" si="315"/>
        <v>0</v>
      </c>
      <c r="BC5102" s="90" t="str">
        <f t="shared" si="314"/>
        <v xml:space="preserve"> </v>
      </c>
      <c r="BD5102" s="91" t="str">
        <f t="shared" si="316"/>
        <v xml:space="preserve"> </v>
      </c>
      <c r="BE5102" s="92">
        <f t="shared" si="317"/>
        <v>0</v>
      </c>
    </row>
    <row r="5103" spans="1:57" s="74" customFormat="1" ht="50.1" customHeight="1" x14ac:dyDescent="0.2">
      <c r="A5103" s="78"/>
      <c r="B5103" s="78"/>
      <c r="C5103" s="78"/>
      <c r="D5103" s="78"/>
      <c r="E5103" s="79" t="str">
        <f>+IF(C5103&lt;&gt;"",VLOOKUP(MID(C5103,18,5),NIVELES!$A$133:$B$213,2,0),"")</f>
        <v/>
      </c>
      <c r="F5103" s="80"/>
      <c r="G5103" s="81" t="str">
        <f>+IF(F5103&lt;&gt;"",VLOOKUP(F5103,NIVELES!$A$246:$C$464,3,0),"")</f>
        <v/>
      </c>
      <c r="H5103" s="82"/>
      <c r="I5103" s="78"/>
      <c r="J5103" s="78"/>
      <c r="K5103" s="78"/>
      <c r="L5103" s="78"/>
      <c r="M5103" s="78"/>
      <c r="N5103" s="78"/>
      <c r="O5103" s="78"/>
      <c r="P5103" s="82"/>
      <c r="Q5103" s="78"/>
      <c r="R5103" s="82"/>
      <c r="S5103" s="82"/>
      <c r="T5103" s="82"/>
      <c r="U5103" s="82"/>
      <c r="V5103" s="82"/>
      <c r="W5103" s="82"/>
      <c r="X5103" s="82"/>
      <c r="Y5103" s="82"/>
      <c r="Z5103" s="82"/>
      <c r="AA5103" s="82"/>
      <c r="AB5103" s="82"/>
      <c r="AC5103" s="82"/>
      <c r="AD5103" s="85" t="str">
        <f>IF(A5103&lt;&gt;"",IF(D5103="DIRECCIÓN_DE_TRANSFERENCIAS","280 0031",VLOOKUP(C5103,NIVELES!$A$14:$B$105,2,0)),"")</f>
        <v/>
      </c>
      <c r="AE5103" s="86"/>
      <c r="AF5103" s="86"/>
      <c r="AG5103" s="79" t="str">
        <f>+IF(AF5103&lt;&gt;"",VLOOKUP(AF5103,NIVELES!$A$666:$B$673,2,0),"")</f>
        <v/>
      </c>
      <c r="AH5103" s="78"/>
      <c r="AI5103" s="79" t="str">
        <f>IF(AH5103&lt;&gt;"",VLOOKUP(CONCATENATE(AG5103,AH5103),NIVELES!$B$676:$C$745,2,0),"")</f>
        <v/>
      </c>
      <c r="AJ5103" s="78"/>
      <c r="AK5103" s="79" t="str">
        <f>+IF(AJ5103&lt;&gt;"",VLOOKUP(AJ5103,NIVELES!$A$816:$B$892,2,0),"")</f>
        <v/>
      </c>
      <c r="AL5103" s="78"/>
      <c r="AM5103" s="78"/>
      <c r="AN5103" s="79" t="str">
        <f>IF(AM5103&lt;&gt;"",+VLOOKUP(AM5103,NIVELES!$A$1652:$B$2466,2,0),"")</f>
        <v/>
      </c>
      <c r="AO5103" s="87"/>
      <c r="AP5103" s="88"/>
      <c r="AQ5103" s="88"/>
      <c r="AR5103" s="88"/>
      <c r="AS5103" s="88"/>
      <c r="AT5103" s="88"/>
      <c r="AU5103" s="88"/>
      <c r="AV5103" s="88"/>
      <c r="AW5103" s="88"/>
      <c r="AX5103" s="88"/>
      <c r="AY5103" s="88"/>
      <c r="AZ5103" s="88"/>
      <c r="BA5103" s="88"/>
      <c r="BB5103" s="89">
        <f t="shared" si="315"/>
        <v>0</v>
      </c>
      <c r="BC5103" s="90" t="str">
        <f t="shared" si="314"/>
        <v xml:space="preserve"> </v>
      </c>
      <c r="BD5103" s="91" t="str">
        <f t="shared" si="316"/>
        <v xml:space="preserve"> </v>
      </c>
      <c r="BE5103" s="92">
        <f t="shared" si="317"/>
        <v>0</v>
      </c>
    </row>
    <row r="5104" spans="1:57" s="74" customFormat="1" ht="50.1" customHeight="1" x14ac:dyDescent="0.2">
      <c r="A5104" s="78"/>
      <c r="B5104" s="78"/>
      <c r="C5104" s="78"/>
      <c r="D5104" s="78"/>
      <c r="E5104" s="79" t="str">
        <f>+IF(C5104&lt;&gt;"",VLOOKUP(MID(C5104,18,5),NIVELES!$A$133:$B$213,2,0),"")</f>
        <v/>
      </c>
      <c r="F5104" s="80"/>
      <c r="G5104" s="81" t="str">
        <f>+IF(F5104&lt;&gt;"",VLOOKUP(F5104,NIVELES!$A$246:$C$464,3,0),"")</f>
        <v/>
      </c>
      <c r="H5104" s="82"/>
      <c r="I5104" s="78"/>
      <c r="J5104" s="78"/>
      <c r="K5104" s="78"/>
      <c r="L5104" s="78"/>
      <c r="M5104" s="78"/>
      <c r="N5104" s="78"/>
      <c r="O5104" s="78"/>
      <c r="P5104" s="82"/>
      <c r="Q5104" s="78"/>
      <c r="R5104" s="82"/>
      <c r="S5104" s="82"/>
      <c r="T5104" s="82"/>
      <c r="U5104" s="82"/>
      <c r="V5104" s="82"/>
      <c r="W5104" s="82"/>
      <c r="X5104" s="82"/>
      <c r="Y5104" s="82"/>
      <c r="Z5104" s="82"/>
      <c r="AA5104" s="82"/>
      <c r="AB5104" s="82"/>
      <c r="AC5104" s="82"/>
      <c r="AD5104" s="85" t="str">
        <f>IF(A5104&lt;&gt;"",IF(D5104="DIRECCIÓN_DE_TRANSFERENCIAS","280 0031",VLOOKUP(C5104,NIVELES!$A$14:$B$105,2,0)),"")</f>
        <v/>
      </c>
      <c r="AE5104" s="86"/>
      <c r="AF5104" s="86"/>
      <c r="AG5104" s="79" t="str">
        <f>+IF(AF5104&lt;&gt;"",VLOOKUP(AF5104,NIVELES!$A$666:$B$673,2,0),"")</f>
        <v/>
      </c>
      <c r="AH5104" s="78"/>
      <c r="AI5104" s="79" t="str">
        <f>IF(AH5104&lt;&gt;"",VLOOKUP(CONCATENATE(AG5104,AH5104),NIVELES!$B$676:$C$745,2,0),"")</f>
        <v/>
      </c>
      <c r="AJ5104" s="78"/>
      <c r="AK5104" s="79" t="str">
        <f>+IF(AJ5104&lt;&gt;"",VLOOKUP(AJ5104,NIVELES!$A$816:$B$892,2,0),"")</f>
        <v/>
      </c>
      <c r="AL5104" s="78"/>
      <c r="AM5104" s="78"/>
      <c r="AN5104" s="79" t="str">
        <f>IF(AM5104&lt;&gt;"",+VLOOKUP(AM5104,NIVELES!$A$1652:$B$2466,2,0),"")</f>
        <v/>
      </c>
      <c r="AO5104" s="87"/>
      <c r="AP5104" s="88"/>
      <c r="AQ5104" s="88"/>
      <c r="AR5104" s="88"/>
      <c r="AS5104" s="88"/>
      <c r="AT5104" s="88"/>
      <c r="AU5104" s="88"/>
      <c r="AV5104" s="88"/>
      <c r="AW5104" s="88"/>
      <c r="AX5104" s="88"/>
      <c r="AY5104" s="88"/>
      <c r="AZ5104" s="88"/>
      <c r="BA5104" s="88"/>
      <c r="BB5104" s="89">
        <f t="shared" si="315"/>
        <v>0</v>
      </c>
      <c r="BC5104" s="90" t="str">
        <f t="shared" si="314"/>
        <v xml:space="preserve"> </v>
      </c>
      <c r="BD5104" s="91" t="str">
        <f t="shared" si="316"/>
        <v xml:space="preserve"> </v>
      </c>
      <c r="BE5104" s="92">
        <f t="shared" si="317"/>
        <v>0</v>
      </c>
    </row>
    <row r="5105" spans="1:57" s="74" customFormat="1" ht="50.1" customHeight="1" x14ac:dyDescent="0.2">
      <c r="A5105" s="78"/>
      <c r="B5105" s="78"/>
      <c r="C5105" s="78"/>
      <c r="D5105" s="78"/>
      <c r="E5105" s="79" t="str">
        <f>+IF(C5105&lt;&gt;"",VLOOKUP(MID(C5105,18,5),NIVELES!$A$133:$B$213,2,0),"")</f>
        <v/>
      </c>
      <c r="F5105" s="80"/>
      <c r="G5105" s="81" t="str">
        <f>+IF(F5105&lt;&gt;"",VLOOKUP(F5105,NIVELES!$A$246:$C$464,3,0),"")</f>
        <v/>
      </c>
      <c r="H5105" s="82"/>
      <c r="I5105" s="78"/>
      <c r="J5105" s="78"/>
      <c r="K5105" s="78"/>
      <c r="L5105" s="78"/>
      <c r="M5105" s="78"/>
      <c r="N5105" s="78"/>
      <c r="O5105" s="78"/>
      <c r="P5105" s="82"/>
      <c r="Q5105" s="78"/>
      <c r="R5105" s="82"/>
      <c r="S5105" s="82"/>
      <c r="T5105" s="82"/>
      <c r="U5105" s="82"/>
      <c r="V5105" s="82"/>
      <c r="W5105" s="82"/>
      <c r="X5105" s="82"/>
      <c r="Y5105" s="82"/>
      <c r="Z5105" s="82"/>
      <c r="AA5105" s="82"/>
      <c r="AB5105" s="82"/>
      <c r="AC5105" s="82"/>
      <c r="AD5105" s="85" t="str">
        <f>IF(A5105&lt;&gt;"",IF(D5105="DIRECCIÓN_DE_TRANSFERENCIAS","280 0031",VLOOKUP(C5105,NIVELES!$A$14:$B$105,2,0)),"")</f>
        <v/>
      </c>
      <c r="AE5105" s="86"/>
      <c r="AF5105" s="86"/>
      <c r="AG5105" s="79" t="str">
        <f>+IF(AF5105&lt;&gt;"",VLOOKUP(AF5105,NIVELES!$A$666:$B$673,2,0),"")</f>
        <v/>
      </c>
      <c r="AH5105" s="78"/>
      <c r="AI5105" s="79" t="str">
        <f>IF(AH5105&lt;&gt;"",VLOOKUP(CONCATENATE(AG5105,AH5105),NIVELES!$B$676:$C$745,2,0),"")</f>
        <v/>
      </c>
      <c r="AJ5105" s="78"/>
      <c r="AK5105" s="79" t="str">
        <f>+IF(AJ5105&lt;&gt;"",VLOOKUP(AJ5105,NIVELES!$A$816:$B$892,2,0),"")</f>
        <v/>
      </c>
      <c r="AL5105" s="78"/>
      <c r="AM5105" s="78"/>
      <c r="AN5105" s="79" t="str">
        <f>IF(AM5105&lt;&gt;"",+VLOOKUP(AM5105,NIVELES!$A$1652:$B$2466,2,0),"")</f>
        <v/>
      </c>
      <c r="AO5105" s="87"/>
      <c r="AP5105" s="88"/>
      <c r="AQ5105" s="88"/>
      <c r="AR5105" s="88"/>
      <c r="AS5105" s="88"/>
      <c r="AT5105" s="88"/>
      <c r="AU5105" s="88"/>
      <c r="AV5105" s="88"/>
      <c r="AW5105" s="88"/>
      <c r="AX5105" s="88"/>
      <c r="AY5105" s="88"/>
      <c r="AZ5105" s="88"/>
      <c r="BA5105" s="88"/>
      <c r="BB5105" s="89">
        <f t="shared" si="315"/>
        <v>0</v>
      </c>
      <c r="BC5105" s="90" t="str">
        <f t="shared" si="314"/>
        <v xml:space="preserve"> </v>
      </c>
      <c r="BD5105" s="91" t="str">
        <f t="shared" si="316"/>
        <v xml:space="preserve"> </v>
      </c>
      <c r="BE5105" s="92">
        <f t="shared" si="317"/>
        <v>0</v>
      </c>
    </row>
    <row r="5106" spans="1:57" s="74" customFormat="1" ht="50.1" customHeight="1" x14ac:dyDescent="0.2">
      <c r="A5106" s="78"/>
      <c r="B5106" s="78"/>
      <c r="C5106" s="78"/>
      <c r="D5106" s="78"/>
      <c r="E5106" s="79" t="str">
        <f>+IF(C5106&lt;&gt;"",VLOOKUP(MID(C5106,18,5),NIVELES!$A$133:$B$213,2,0),"")</f>
        <v/>
      </c>
      <c r="F5106" s="80"/>
      <c r="G5106" s="81" t="str">
        <f>+IF(F5106&lt;&gt;"",VLOOKUP(F5106,NIVELES!$A$246:$C$464,3,0),"")</f>
        <v/>
      </c>
      <c r="H5106" s="82"/>
      <c r="I5106" s="78"/>
      <c r="J5106" s="78"/>
      <c r="K5106" s="78"/>
      <c r="L5106" s="78"/>
      <c r="M5106" s="78"/>
      <c r="N5106" s="78"/>
      <c r="O5106" s="78"/>
      <c r="P5106" s="82"/>
      <c r="Q5106" s="78"/>
      <c r="R5106" s="82"/>
      <c r="S5106" s="82"/>
      <c r="T5106" s="82"/>
      <c r="U5106" s="82"/>
      <c r="V5106" s="82"/>
      <c r="W5106" s="82"/>
      <c r="X5106" s="82"/>
      <c r="Y5106" s="82"/>
      <c r="Z5106" s="82"/>
      <c r="AA5106" s="82"/>
      <c r="AB5106" s="82"/>
      <c r="AC5106" s="82"/>
      <c r="AD5106" s="85" t="str">
        <f>IF(A5106&lt;&gt;"",IF(D5106="DIRECCIÓN_DE_TRANSFERENCIAS","280 0031",VLOOKUP(C5106,NIVELES!$A$14:$B$105,2,0)),"")</f>
        <v/>
      </c>
      <c r="AE5106" s="86"/>
      <c r="AF5106" s="86"/>
      <c r="AG5106" s="79" t="str">
        <f>+IF(AF5106&lt;&gt;"",VLOOKUP(AF5106,NIVELES!$A$666:$B$673,2,0),"")</f>
        <v/>
      </c>
      <c r="AH5106" s="78"/>
      <c r="AI5106" s="79" t="str">
        <f>IF(AH5106&lt;&gt;"",VLOOKUP(CONCATENATE(AG5106,AH5106),NIVELES!$B$676:$C$745,2,0),"")</f>
        <v/>
      </c>
      <c r="AJ5106" s="78"/>
      <c r="AK5106" s="79" t="str">
        <f>+IF(AJ5106&lt;&gt;"",VLOOKUP(AJ5106,NIVELES!$A$816:$B$892,2,0),"")</f>
        <v/>
      </c>
      <c r="AL5106" s="78"/>
      <c r="AM5106" s="78"/>
      <c r="AN5106" s="79" t="str">
        <f>IF(AM5106&lt;&gt;"",+VLOOKUP(AM5106,NIVELES!$A$1652:$B$2466,2,0),"")</f>
        <v/>
      </c>
      <c r="AO5106" s="87"/>
      <c r="AP5106" s="88"/>
      <c r="AQ5106" s="88"/>
      <c r="AR5106" s="88"/>
      <c r="AS5106" s="88"/>
      <c r="AT5106" s="88"/>
      <c r="AU5106" s="88"/>
      <c r="AV5106" s="88"/>
      <c r="AW5106" s="88"/>
      <c r="AX5106" s="88"/>
      <c r="AY5106" s="88"/>
      <c r="AZ5106" s="88"/>
      <c r="BA5106" s="88"/>
      <c r="BB5106" s="89">
        <f t="shared" si="315"/>
        <v>0</v>
      </c>
      <c r="BC5106" s="90" t="str">
        <f t="shared" si="314"/>
        <v xml:space="preserve"> </v>
      </c>
      <c r="BD5106" s="91" t="str">
        <f t="shared" si="316"/>
        <v xml:space="preserve"> </v>
      </c>
      <c r="BE5106" s="92">
        <f t="shared" si="317"/>
        <v>0</v>
      </c>
    </row>
    <row r="5107" spans="1:57" s="74" customFormat="1" ht="50.1" customHeight="1" x14ac:dyDescent="0.2">
      <c r="A5107" s="78"/>
      <c r="B5107" s="78"/>
      <c r="C5107" s="78"/>
      <c r="D5107" s="78"/>
      <c r="E5107" s="79" t="str">
        <f>+IF(C5107&lt;&gt;"",VLOOKUP(MID(C5107,18,5),NIVELES!$A$133:$B$213,2,0),"")</f>
        <v/>
      </c>
      <c r="F5107" s="80"/>
      <c r="G5107" s="81" t="str">
        <f>+IF(F5107&lt;&gt;"",VLOOKUP(F5107,NIVELES!$A$246:$C$464,3,0),"")</f>
        <v/>
      </c>
      <c r="H5107" s="82"/>
      <c r="I5107" s="78"/>
      <c r="J5107" s="78"/>
      <c r="K5107" s="78"/>
      <c r="L5107" s="78"/>
      <c r="M5107" s="78"/>
      <c r="N5107" s="78"/>
      <c r="O5107" s="78"/>
      <c r="P5107" s="82"/>
      <c r="Q5107" s="78"/>
      <c r="R5107" s="82"/>
      <c r="S5107" s="82"/>
      <c r="T5107" s="82"/>
      <c r="U5107" s="82"/>
      <c r="V5107" s="82"/>
      <c r="W5107" s="82"/>
      <c r="X5107" s="82"/>
      <c r="Y5107" s="82"/>
      <c r="Z5107" s="82"/>
      <c r="AA5107" s="82"/>
      <c r="AB5107" s="82"/>
      <c r="AC5107" s="82"/>
      <c r="AD5107" s="85" t="str">
        <f>IF(A5107&lt;&gt;"",IF(D5107="DIRECCIÓN_DE_TRANSFERENCIAS","280 0031",VLOOKUP(C5107,NIVELES!$A$14:$B$105,2,0)),"")</f>
        <v/>
      </c>
      <c r="AE5107" s="86"/>
      <c r="AF5107" s="86"/>
      <c r="AG5107" s="79" t="str">
        <f>+IF(AF5107&lt;&gt;"",VLOOKUP(AF5107,NIVELES!$A$666:$B$673,2,0),"")</f>
        <v/>
      </c>
      <c r="AH5107" s="78"/>
      <c r="AI5107" s="79" t="str">
        <f>IF(AH5107&lt;&gt;"",VLOOKUP(CONCATENATE(AG5107,AH5107),NIVELES!$B$676:$C$745,2,0),"")</f>
        <v/>
      </c>
      <c r="AJ5107" s="78"/>
      <c r="AK5107" s="79" t="str">
        <f>+IF(AJ5107&lt;&gt;"",VLOOKUP(AJ5107,NIVELES!$A$816:$B$892,2,0),"")</f>
        <v/>
      </c>
      <c r="AL5107" s="78"/>
      <c r="AM5107" s="78"/>
      <c r="AN5107" s="79" t="str">
        <f>IF(AM5107&lt;&gt;"",+VLOOKUP(AM5107,NIVELES!$A$1652:$B$2466,2,0),"")</f>
        <v/>
      </c>
      <c r="AO5107" s="87"/>
      <c r="AP5107" s="88"/>
      <c r="AQ5107" s="88"/>
      <c r="AR5107" s="88"/>
      <c r="AS5107" s="88"/>
      <c r="AT5107" s="88"/>
      <c r="AU5107" s="88"/>
      <c r="AV5107" s="88"/>
      <c r="AW5107" s="88"/>
      <c r="AX5107" s="88"/>
      <c r="AY5107" s="88"/>
      <c r="AZ5107" s="88"/>
      <c r="BA5107" s="88"/>
      <c r="BB5107" s="89">
        <f t="shared" si="315"/>
        <v>0</v>
      </c>
      <c r="BC5107" s="90" t="str">
        <f t="shared" si="314"/>
        <v xml:space="preserve"> </v>
      </c>
      <c r="BD5107" s="91" t="str">
        <f t="shared" si="316"/>
        <v xml:space="preserve"> </v>
      </c>
      <c r="BE5107" s="92">
        <f t="shared" si="317"/>
        <v>0</v>
      </c>
    </row>
    <row r="5108" spans="1:57" s="74" customFormat="1" ht="50.1" customHeight="1" x14ac:dyDescent="0.2">
      <c r="A5108" s="78"/>
      <c r="B5108" s="78"/>
      <c r="C5108" s="78"/>
      <c r="D5108" s="78"/>
      <c r="E5108" s="79" t="str">
        <f>+IF(C5108&lt;&gt;"",VLOOKUP(MID(C5108,18,5),NIVELES!$A$133:$B$213,2,0),"")</f>
        <v/>
      </c>
      <c r="F5108" s="80"/>
      <c r="G5108" s="81" t="str">
        <f>+IF(F5108&lt;&gt;"",VLOOKUP(F5108,NIVELES!$A$246:$C$464,3,0),"")</f>
        <v/>
      </c>
      <c r="H5108" s="82"/>
      <c r="I5108" s="78"/>
      <c r="J5108" s="78"/>
      <c r="K5108" s="78"/>
      <c r="L5108" s="78"/>
      <c r="M5108" s="78"/>
      <c r="N5108" s="78"/>
      <c r="O5108" s="78"/>
      <c r="P5108" s="82"/>
      <c r="Q5108" s="78"/>
      <c r="R5108" s="82"/>
      <c r="S5108" s="82"/>
      <c r="T5108" s="82"/>
      <c r="U5108" s="82"/>
      <c r="V5108" s="82"/>
      <c r="W5108" s="82"/>
      <c r="X5108" s="82"/>
      <c r="Y5108" s="82"/>
      <c r="Z5108" s="82"/>
      <c r="AA5108" s="82"/>
      <c r="AB5108" s="82"/>
      <c r="AC5108" s="82"/>
      <c r="AD5108" s="85" t="str">
        <f>IF(A5108&lt;&gt;"",IF(D5108="DIRECCIÓN_DE_TRANSFERENCIAS","280 0031",VLOOKUP(C5108,NIVELES!$A$14:$B$105,2,0)),"")</f>
        <v/>
      </c>
      <c r="AE5108" s="86"/>
      <c r="AF5108" s="86"/>
      <c r="AG5108" s="79" t="str">
        <f>+IF(AF5108&lt;&gt;"",VLOOKUP(AF5108,NIVELES!$A$666:$B$673,2,0),"")</f>
        <v/>
      </c>
      <c r="AH5108" s="78"/>
      <c r="AI5108" s="79" t="str">
        <f>IF(AH5108&lt;&gt;"",VLOOKUP(CONCATENATE(AG5108,AH5108),NIVELES!$B$676:$C$745,2,0),"")</f>
        <v/>
      </c>
      <c r="AJ5108" s="78"/>
      <c r="AK5108" s="79" t="str">
        <f>+IF(AJ5108&lt;&gt;"",VLOOKUP(AJ5108,NIVELES!$A$816:$B$892,2,0),"")</f>
        <v/>
      </c>
      <c r="AL5108" s="78"/>
      <c r="AM5108" s="78"/>
      <c r="AN5108" s="79" t="str">
        <f>IF(AM5108&lt;&gt;"",+VLOOKUP(AM5108,NIVELES!$A$1652:$B$2466,2,0),"")</f>
        <v/>
      </c>
      <c r="AO5108" s="87"/>
      <c r="AP5108" s="88"/>
      <c r="AQ5108" s="88"/>
      <c r="AR5108" s="88"/>
      <c r="AS5108" s="88"/>
      <c r="AT5108" s="88"/>
      <c r="AU5108" s="88"/>
      <c r="AV5108" s="88"/>
      <c r="AW5108" s="88"/>
      <c r="AX5108" s="88"/>
      <c r="AY5108" s="88"/>
      <c r="AZ5108" s="88"/>
      <c r="BA5108" s="88"/>
      <c r="BB5108" s="89">
        <f t="shared" si="315"/>
        <v>0</v>
      </c>
      <c r="BC5108" s="90" t="str">
        <f t="shared" si="314"/>
        <v xml:space="preserve"> </v>
      </c>
      <c r="BD5108" s="91" t="str">
        <f t="shared" si="316"/>
        <v xml:space="preserve"> </v>
      </c>
      <c r="BE5108" s="92">
        <f t="shared" si="317"/>
        <v>0</v>
      </c>
    </row>
    <row r="5109" spans="1:57" s="74" customFormat="1" ht="50.1" customHeight="1" x14ac:dyDescent="0.2">
      <c r="A5109" s="78"/>
      <c r="B5109" s="78"/>
      <c r="C5109" s="78"/>
      <c r="D5109" s="78"/>
      <c r="E5109" s="79" t="str">
        <f>+IF(C5109&lt;&gt;"",VLOOKUP(MID(C5109,18,5),NIVELES!$A$133:$B$213,2,0),"")</f>
        <v/>
      </c>
      <c r="F5109" s="80"/>
      <c r="G5109" s="81" t="str">
        <f>+IF(F5109&lt;&gt;"",VLOOKUP(F5109,NIVELES!$A$246:$C$464,3,0),"")</f>
        <v/>
      </c>
      <c r="H5109" s="82"/>
      <c r="I5109" s="78"/>
      <c r="J5109" s="78"/>
      <c r="K5109" s="78"/>
      <c r="L5109" s="78"/>
      <c r="M5109" s="78"/>
      <c r="N5109" s="78"/>
      <c r="O5109" s="78"/>
      <c r="P5109" s="82"/>
      <c r="Q5109" s="78"/>
      <c r="R5109" s="82"/>
      <c r="S5109" s="82"/>
      <c r="T5109" s="82"/>
      <c r="U5109" s="82"/>
      <c r="V5109" s="82"/>
      <c r="W5109" s="82"/>
      <c r="X5109" s="82"/>
      <c r="Y5109" s="82"/>
      <c r="Z5109" s="82"/>
      <c r="AA5109" s="82"/>
      <c r="AB5109" s="82"/>
      <c r="AC5109" s="82"/>
      <c r="AD5109" s="85" t="str">
        <f>IF(A5109&lt;&gt;"",IF(D5109="DIRECCIÓN_DE_TRANSFERENCIAS","280 0031",VLOOKUP(C5109,NIVELES!$A$14:$B$105,2,0)),"")</f>
        <v/>
      </c>
      <c r="AE5109" s="86"/>
      <c r="AF5109" s="86"/>
      <c r="AG5109" s="79" t="str">
        <f>+IF(AF5109&lt;&gt;"",VLOOKUP(AF5109,NIVELES!$A$666:$B$673,2,0),"")</f>
        <v/>
      </c>
      <c r="AH5109" s="78"/>
      <c r="AI5109" s="79" t="str">
        <f>IF(AH5109&lt;&gt;"",VLOOKUP(CONCATENATE(AG5109,AH5109),NIVELES!$B$676:$C$745,2,0),"")</f>
        <v/>
      </c>
      <c r="AJ5109" s="78"/>
      <c r="AK5109" s="79" t="str">
        <f>+IF(AJ5109&lt;&gt;"",VLOOKUP(AJ5109,NIVELES!$A$816:$B$892,2,0),"")</f>
        <v/>
      </c>
      <c r="AL5109" s="78"/>
      <c r="AM5109" s="78"/>
      <c r="AN5109" s="79" t="str">
        <f>IF(AM5109&lt;&gt;"",+VLOOKUP(AM5109,NIVELES!$A$1652:$B$2466,2,0),"")</f>
        <v/>
      </c>
      <c r="AO5109" s="87"/>
      <c r="AP5109" s="88"/>
      <c r="AQ5109" s="88"/>
      <c r="AR5109" s="88"/>
      <c r="AS5109" s="88"/>
      <c r="AT5109" s="88"/>
      <c r="AU5109" s="88"/>
      <c r="AV5109" s="88"/>
      <c r="AW5109" s="88"/>
      <c r="AX5109" s="88"/>
      <c r="AY5109" s="88"/>
      <c r="AZ5109" s="88"/>
      <c r="BA5109" s="88"/>
      <c r="BB5109" s="89">
        <f t="shared" si="315"/>
        <v>0</v>
      </c>
      <c r="BC5109" s="90" t="str">
        <f t="shared" si="314"/>
        <v xml:space="preserve"> </v>
      </c>
      <c r="BD5109" s="91" t="str">
        <f t="shared" si="316"/>
        <v xml:space="preserve"> </v>
      </c>
      <c r="BE5109" s="92">
        <f t="shared" si="317"/>
        <v>0</v>
      </c>
    </row>
    <row r="5110" spans="1:57" s="74" customFormat="1" ht="50.1" customHeight="1" x14ac:dyDescent="0.2">
      <c r="A5110" s="78"/>
      <c r="B5110" s="78"/>
      <c r="C5110" s="78"/>
      <c r="D5110" s="78"/>
      <c r="E5110" s="79" t="str">
        <f>+IF(C5110&lt;&gt;"",VLOOKUP(MID(C5110,18,5),NIVELES!$A$133:$B$213,2,0),"")</f>
        <v/>
      </c>
      <c r="F5110" s="80"/>
      <c r="G5110" s="81" t="str">
        <f>+IF(F5110&lt;&gt;"",VLOOKUP(F5110,NIVELES!$A$246:$C$464,3,0),"")</f>
        <v/>
      </c>
      <c r="H5110" s="82"/>
      <c r="I5110" s="78"/>
      <c r="J5110" s="78"/>
      <c r="K5110" s="78"/>
      <c r="L5110" s="78"/>
      <c r="M5110" s="78"/>
      <c r="N5110" s="78"/>
      <c r="O5110" s="78"/>
      <c r="P5110" s="82"/>
      <c r="Q5110" s="78"/>
      <c r="R5110" s="82"/>
      <c r="S5110" s="82"/>
      <c r="T5110" s="82"/>
      <c r="U5110" s="82"/>
      <c r="V5110" s="82"/>
      <c r="W5110" s="82"/>
      <c r="X5110" s="82"/>
      <c r="Y5110" s="82"/>
      <c r="Z5110" s="82"/>
      <c r="AA5110" s="82"/>
      <c r="AB5110" s="82"/>
      <c r="AC5110" s="82"/>
      <c r="AD5110" s="85" t="str">
        <f>IF(A5110&lt;&gt;"",IF(D5110="DIRECCIÓN_DE_TRANSFERENCIAS","280 0031",VLOOKUP(C5110,NIVELES!$A$14:$B$105,2,0)),"")</f>
        <v/>
      </c>
      <c r="AE5110" s="86"/>
      <c r="AF5110" s="86"/>
      <c r="AG5110" s="79" t="str">
        <f>+IF(AF5110&lt;&gt;"",VLOOKUP(AF5110,NIVELES!$A$666:$B$673,2,0),"")</f>
        <v/>
      </c>
      <c r="AH5110" s="78"/>
      <c r="AI5110" s="79" t="str">
        <f>IF(AH5110&lt;&gt;"",VLOOKUP(CONCATENATE(AG5110,AH5110),NIVELES!$B$676:$C$745,2,0),"")</f>
        <v/>
      </c>
      <c r="AJ5110" s="78"/>
      <c r="AK5110" s="79" t="str">
        <f>+IF(AJ5110&lt;&gt;"",VLOOKUP(AJ5110,NIVELES!$A$816:$B$892,2,0),"")</f>
        <v/>
      </c>
      <c r="AL5110" s="78"/>
      <c r="AM5110" s="78"/>
      <c r="AN5110" s="79" t="str">
        <f>IF(AM5110&lt;&gt;"",+VLOOKUP(AM5110,NIVELES!$A$1652:$B$2466,2,0),"")</f>
        <v/>
      </c>
      <c r="AO5110" s="87"/>
      <c r="AP5110" s="88"/>
      <c r="AQ5110" s="88"/>
      <c r="AR5110" s="88"/>
      <c r="AS5110" s="88"/>
      <c r="AT5110" s="88"/>
      <c r="AU5110" s="88"/>
      <c r="AV5110" s="88"/>
      <c r="AW5110" s="88"/>
      <c r="AX5110" s="88"/>
      <c r="AY5110" s="88"/>
      <c r="AZ5110" s="88"/>
      <c r="BA5110" s="88"/>
      <c r="BB5110" s="89">
        <f t="shared" si="315"/>
        <v>0</v>
      </c>
      <c r="BC5110" s="90" t="str">
        <f t="shared" si="314"/>
        <v xml:space="preserve"> </v>
      </c>
      <c r="BD5110" s="91" t="str">
        <f t="shared" si="316"/>
        <v xml:space="preserve"> </v>
      </c>
      <c r="BE5110" s="92">
        <f t="shared" si="317"/>
        <v>0</v>
      </c>
    </row>
    <row r="5111" spans="1:57" s="74" customFormat="1" ht="50.1" customHeight="1" x14ac:dyDescent="0.2">
      <c r="A5111" s="78"/>
      <c r="B5111" s="78"/>
      <c r="C5111" s="78"/>
      <c r="D5111" s="78"/>
      <c r="E5111" s="79" t="str">
        <f>+IF(C5111&lt;&gt;"",VLOOKUP(MID(C5111,18,5),NIVELES!$A$133:$B$213,2,0),"")</f>
        <v/>
      </c>
      <c r="F5111" s="80"/>
      <c r="G5111" s="81" t="str">
        <f>+IF(F5111&lt;&gt;"",VLOOKUP(F5111,NIVELES!$A$246:$C$464,3,0),"")</f>
        <v/>
      </c>
      <c r="H5111" s="82"/>
      <c r="I5111" s="78"/>
      <c r="J5111" s="78"/>
      <c r="K5111" s="78"/>
      <c r="L5111" s="78"/>
      <c r="M5111" s="78"/>
      <c r="N5111" s="78"/>
      <c r="O5111" s="78"/>
      <c r="P5111" s="82"/>
      <c r="Q5111" s="78"/>
      <c r="R5111" s="82"/>
      <c r="S5111" s="82"/>
      <c r="T5111" s="82"/>
      <c r="U5111" s="82"/>
      <c r="V5111" s="82"/>
      <c r="W5111" s="82"/>
      <c r="X5111" s="82"/>
      <c r="Y5111" s="82"/>
      <c r="Z5111" s="82"/>
      <c r="AA5111" s="82"/>
      <c r="AB5111" s="82"/>
      <c r="AC5111" s="82"/>
      <c r="AD5111" s="85" t="str">
        <f>IF(A5111&lt;&gt;"",IF(D5111="DIRECCIÓN_DE_TRANSFERENCIAS","280 0031",VLOOKUP(C5111,NIVELES!$A$14:$B$105,2,0)),"")</f>
        <v/>
      </c>
      <c r="AE5111" s="86"/>
      <c r="AF5111" s="86"/>
      <c r="AG5111" s="79" t="str">
        <f>+IF(AF5111&lt;&gt;"",VLOOKUP(AF5111,NIVELES!$A$666:$B$673,2,0),"")</f>
        <v/>
      </c>
      <c r="AH5111" s="78"/>
      <c r="AI5111" s="79" t="str">
        <f>IF(AH5111&lt;&gt;"",VLOOKUP(CONCATENATE(AG5111,AH5111),NIVELES!$B$676:$C$745,2,0),"")</f>
        <v/>
      </c>
      <c r="AJ5111" s="78"/>
      <c r="AK5111" s="79" t="str">
        <f>+IF(AJ5111&lt;&gt;"",VLOOKUP(AJ5111,NIVELES!$A$816:$B$892,2,0),"")</f>
        <v/>
      </c>
      <c r="AL5111" s="78"/>
      <c r="AM5111" s="78"/>
      <c r="AN5111" s="79" t="str">
        <f>IF(AM5111&lt;&gt;"",+VLOOKUP(AM5111,NIVELES!$A$1652:$B$2466,2,0),"")</f>
        <v/>
      </c>
      <c r="AO5111" s="87"/>
      <c r="AP5111" s="88"/>
      <c r="AQ5111" s="88"/>
      <c r="AR5111" s="88"/>
      <c r="AS5111" s="88"/>
      <c r="AT5111" s="88"/>
      <c r="AU5111" s="88"/>
      <c r="AV5111" s="88"/>
      <c r="AW5111" s="88"/>
      <c r="AX5111" s="88"/>
      <c r="AY5111" s="88"/>
      <c r="AZ5111" s="88"/>
      <c r="BA5111" s="88"/>
      <c r="BB5111" s="89">
        <f t="shared" si="315"/>
        <v>0</v>
      </c>
      <c r="BC5111" s="90" t="str">
        <f t="shared" si="314"/>
        <v xml:space="preserve"> </v>
      </c>
      <c r="BD5111" s="91" t="str">
        <f t="shared" si="316"/>
        <v xml:space="preserve"> </v>
      </c>
      <c r="BE5111" s="92">
        <f t="shared" si="317"/>
        <v>0</v>
      </c>
    </row>
    <row r="5112" spans="1:57" s="74" customFormat="1" ht="50.1" customHeight="1" x14ac:dyDescent="0.2">
      <c r="A5112" s="78"/>
      <c r="B5112" s="78"/>
      <c r="C5112" s="78"/>
      <c r="D5112" s="78"/>
      <c r="E5112" s="79" t="str">
        <f>+IF(C5112&lt;&gt;"",VLOOKUP(MID(C5112,18,5),NIVELES!$A$133:$B$213,2,0),"")</f>
        <v/>
      </c>
      <c r="F5112" s="80"/>
      <c r="G5112" s="81" t="str">
        <f>+IF(F5112&lt;&gt;"",VLOOKUP(F5112,NIVELES!$A$246:$C$464,3,0),"")</f>
        <v/>
      </c>
      <c r="H5112" s="82"/>
      <c r="I5112" s="78"/>
      <c r="J5112" s="78"/>
      <c r="K5112" s="78"/>
      <c r="L5112" s="78"/>
      <c r="M5112" s="78"/>
      <c r="N5112" s="78"/>
      <c r="O5112" s="78"/>
      <c r="P5112" s="82"/>
      <c r="Q5112" s="78"/>
      <c r="R5112" s="82"/>
      <c r="S5112" s="82"/>
      <c r="T5112" s="82"/>
      <c r="U5112" s="82"/>
      <c r="V5112" s="82"/>
      <c r="W5112" s="82"/>
      <c r="X5112" s="82"/>
      <c r="Y5112" s="82"/>
      <c r="Z5112" s="82"/>
      <c r="AA5112" s="82"/>
      <c r="AB5112" s="82"/>
      <c r="AC5112" s="82"/>
      <c r="AD5112" s="85" t="str">
        <f>IF(A5112&lt;&gt;"",IF(D5112="DIRECCIÓN_DE_TRANSFERENCIAS","280 0031",VLOOKUP(C5112,NIVELES!$A$14:$B$105,2,0)),"")</f>
        <v/>
      </c>
      <c r="AE5112" s="86"/>
      <c r="AF5112" s="86"/>
      <c r="AG5112" s="79" t="str">
        <f>+IF(AF5112&lt;&gt;"",VLOOKUP(AF5112,NIVELES!$A$666:$B$673,2,0),"")</f>
        <v/>
      </c>
      <c r="AH5112" s="78"/>
      <c r="AI5112" s="79" t="str">
        <f>IF(AH5112&lt;&gt;"",VLOOKUP(CONCATENATE(AG5112,AH5112),NIVELES!$B$676:$C$745,2,0),"")</f>
        <v/>
      </c>
      <c r="AJ5112" s="78"/>
      <c r="AK5112" s="79" t="str">
        <f>+IF(AJ5112&lt;&gt;"",VLOOKUP(AJ5112,NIVELES!$A$816:$B$892,2,0),"")</f>
        <v/>
      </c>
      <c r="AL5112" s="78"/>
      <c r="AM5112" s="78"/>
      <c r="AN5112" s="79" t="str">
        <f>IF(AM5112&lt;&gt;"",+VLOOKUP(AM5112,NIVELES!$A$1652:$B$2466,2,0),"")</f>
        <v/>
      </c>
      <c r="AO5112" s="87"/>
      <c r="AP5112" s="88"/>
      <c r="AQ5112" s="88"/>
      <c r="AR5112" s="88"/>
      <c r="AS5112" s="88"/>
      <c r="AT5112" s="88"/>
      <c r="AU5112" s="88"/>
      <c r="AV5112" s="88"/>
      <c r="AW5112" s="88"/>
      <c r="AX5112" s="88"/>
      <c r="AY5112" s="88"/>
      <c r="AZ5112" s="88"/>
      <c r="BA5112" s="88"/>
      <c r="BB5112" s="89">
        <f t="shared" si="315"/>
        <v>0</v>
      </c>
      <c r="BC5112" s="90" t="str">
        <f t="shared" si="314"/>
        <v xml:space="preserve"> </v>
      </c>
      <c r="BD5112" s="91" t="str">
        <f t="shared" si="316"/>
        <v xml:space="preserve"> </v>
      </c>
      <c r="BE5112" s="92">
        <f t="shared" si="317"/>
        <v>0</v>
      </c>
    </row>
    <row r="5113" spans="1:57" s="74" customFormat="1" ht="50.1" customHeight="1" x14ac:dyDescent="0.2">
      <c r="A5113" s="78"/>
      <c r="B5113" s="78"/>
      <c r="C5113" s="78"/>
      <c r="D5113" s="78"/>
      <c r="E5113" s="79" t="str">
        <f>+IF(C5113&lt;&gt;"",VLOOKUP(MID(C5113,18,5),NIVELES!$A$133:$B$213,2,0),"")</f>
        <v/>
      </c>
      <c r="F5113" s="80"/>
      <c r="G5113" s="81" t="str">
        <f>+IF(F5113&lt;&gt;"",VLOOKUP(F5113,NIVELES!$A$246:$C$464,3,0),"")</f>
        <v/>
      </c>
      <c r="H5113" s="82"/>
      <c r="I5113" s="78"/>
      <c r="J5113" s="78"/>
      <c r="K5113" s="78"/>
      <c r="L5113" s="78"/>
      <c r="M5113" s="78"/>
      <c r="N5113" s="78"/>
      <c r="O5113" s="78"/>
      <c r="P5113" s="82"/>
      <c r="Q5113" s="78"/>
      <c r="R5113" s="82"/>
      <c r="S5113" s="82"/>
      <c r="T5113" s="82"/>
      <c r="U5113" s="82"/>
      <c r="V5113" s="82"/>
      <c r="W5113" s="82"/>
      <c r="X5113" s="82"/>
      <c r="Y5113" s="82"/>
      <c r="Z5113" s="82"/>
      <c r="AA5113" s="82"/>
      <c r="AB5113" s="82"/>
      <c r="AC5113" s="82"/>
      <c r="AD5113" s="85" t="str">
        <f>IF(A5113&lt;&gt;"",IF(D5113="DIRECCIÓN_DE_TRANSFERENCIAS","280 0031",VLOOKUP(C5113,NIVELES!$A$14:$B$105,2,0)),"")</f>
        <v/>
      </c>
      <c r="AE5113" s="86"/>
      <c r="AF5113" s="86"/>
      <c r="AG5113" s="79" t="str">
        <f>+IF(AF5113&lt;&gt;"",VLOOKUP(AF5113,NIVELES!$A$666:$B$673,2,0),"")</f>
        <v/>
      </c>
      <c r="AH5113" s="78"/>
      <c r="AI5113" s="79" t="str">
        <f>IF(AH5113&lt;&gt;"",VLOOKUP(CONCATENATE(AG5113,AH5113),NIVELES!$B$676:$C$745,2,0),"")</f>
        <v/>
      </c>
      <c r="AJ5113" s="78"/>
      <c r="AK5113" s="79" t="str">
        <f>+IF(AJ5113&lt;&gt;"",VLOOKUP(AJ5113,NIVELES!$A$816:$B$892,2,0),"")</f>
        <v/>
      </c>
      <c r="AL5113" s="78"/>
      <c r="AM5113" s="78"/>
      <c r="AN5113" s="79" t="str">
        <f>IF(AM5113&lt;&gt;"",+VLOOKUP(AM5113,NIVELES!$A$1652:$B$2466,2,0),"")</f>
        <v/>
      </c>
      <c r="AO5113" s="87"/>
      <c r="AP5113" s="88"/>
      <c r="AQ5113" s="88"/>
      <c r="AR5113" s="88"/>
      <c r="AS5113" s="88"/>
      <c r="AT5113" s="88"/>
      <c r="AU5113" s="88"/>
      <c r="AV5113" s="88"/>
      <c r="AW5113" s="88"/>
      <c r="AX5113" s="88"/>
      <c r="AY5113" s="88"/>
      <c r="AZ5113" s="88"/>
      <c r="BA5113" s="88"/>
      <c r="BB5113" s="89">
        <f t="shared" si="315"/>
        <v>0</v>
      </c>
      <c r="BC5113" s="90" t="str">
        <f t="shared" si="314"/>
        <v xml:space="preserve"> </v>
      </c>
      <c r="BD5113" s="91" t="str">
        <f t="shared" si="316"/>
        <v xml:space="preserve"> </v>
      </c>
      <c r="BE5113" s="92">
        <f t="shared" si="317"/>
        <v>0</v>
      </c>
    </row>
    <row r="5114" spans="1:57" s="74" customFormat="1" ht="50.1" customHeight="1" x14ac:dyDescent="0.2">
      <c r="A5114" s="78"/>
      <c r="B5114" s="78"/>
      <c r="C5114" s="78"/>
      <c r="D5114" s="78"/>
      <c r="E5114" s="79" t="str">
        <f>+IF(C5114&lt;&gt;"",VLOOKUP(MID(C5114,18,5),NIVELES!$A$133:$B$213,2,0),"")</f>
        <v/>
      </c>
      <c r="F5114" s="80"/>
      <c r="G5114" s="81" t="str">
        <f>+IF(F5114&lt;&gt;"",VLOOKUP(F5114,NIVELES!$A$246:$C$464,3,0),"")</f>
        <v/>
      </c>
      <c r="H5114" s="82"/>
      <c r="I5114" s="78"/>
      <c r="J5114" s="78"/>
      <c r="K5114" s="78"/>
      <c r="L5114" s="78"/>
      <c r="M5114" s="78"/>
      <c r="N5114" s="78"/>
      <c r="O5114" s="78"/>
      <c r="P5114" s="82"/>
      <c r="Q5114" s="78"/>
      <c r="R5114" s="82"/>
      <c r="S5114" s="82"/>
      <c r="T5114" s="82"/>
      <c r="U5114" s="82"/>
      <c r="V5114" s="82"/>
      <c r="W5114" s="82"/>
      <c r="X5114" s="82"/>
      <c r="Y5114" s="82"/>
      <c r="Z5114" s="82"/>
      <c r="AA5114" s="82"/>
      <c r="AB5114" s="82"/>
      <c r="AC5114" s="82"/>
      <c r="AD5114" s="85" t="str">
        <f>IF(A5114&lt;&gt;"",IF(D5114="DIRECCIÓN_DE_TRANSFERENCIAS","280 0031",VLOOKUP(C5114,NIVELES!$A$14:$B$105,2,0)),"")</f>
        <v/>
      </c>
      <c r="AE5114" s="86"/>
      <c r="AF5114" s="86"/>
      <c r="AG5114" s="79" t="str">
        <f>+IF(AF5114&lt;&gt;"",VLOOKUP(AF5114,NIVELES!$A$666:$B$673,2,0),"")</f>
        <v/>
      </c>
      <c r="AH5114" s="78"/>
      <c r="AI5114" s="79" t="str">
        <f>IF(AH5114&lt;&gt;"",VLOOKUP(CONCATENATE(AG5114,AH5114),NIVELES!$B$676:$C$745,2,0),"")</f>
        <v/>
      </c>
      <c r="AJ5114" s="78"/>
      <c r="AK5114" s="79" t="str">
        <f>+IF(AJ5114&lt;&gt;"",VLOOKUP(AJ5114,NIVELES!$A$816:$B$892,2,0),"")</f>
        <v/>
      </c>
      <c r="AL5114" s="78"/>
      <c r="AM5114" s="78"/>
      <c r="AN5114" s="79" t="str">
        <f>IF(AM5114&lt;&gt;"",+VLOOKUP(AM5114,NIVELES!$A$1652:$B$2466,2,0),"")</f>
        <v/>
      </c>
      <c r="AO5114" s="87"/>
      <c r="AP5114" s="88"/>
      <c r="AQ5114" s="88"/>
      <c r="AR5114" s="88"/>
      <c r="AS5114" s="88"/>
      <c r="AT5114" s="88"/>
      <c r="AU5114" s="88"/>
      <c r="AV5114" s="88"/>
      <c r="AW5114" s="88"/>
      <c r="AX5114" s="88"/>
      <c r="AY5114" s="88"/>
      <c r="AZ5114" s="88"/>
      <c r="BA5114" s="88"/>
      <c r="BB5114" s="89">
        <f t="shared" si="315"/>
        <v>0</v>
      </c>
      <c r="BC5114" s="90" t="str">
        <f t="shared" si="314"/>
        <v xml:space="preserve"> </v>
      </c>
      <c r="BD5114" s="91" t="str">
        <f t="shared" si="316"/>
        <v xml:space="preserve"> </v>
      </c>
      <c r="BE5114" s="92">
        <f t="shared" si="317"/>
        <v>0</v>
      </c>
    </row>
    <row r="5115" spans="1:57" s="74" customFormat="1" ht="50.1" customHeight="1" x14ac:dyDescent="0.2">
      <c r="A5115" s="78"/>
      <c r="B5115" s="78"/>
      <c r="C5115" s="78"/>
      <c r="D5115" s="78"/>
      <c r="E5115" s="79" t="str">
        <f>+IF(C5115&lt;&gt;"",VLOOKUP(MID(C5115,18,5),NIVELES!$A$133:$B$213,2,0),"")</f>
        <v/>
      </c>
      <c r="F5115" s="80"/>
      <c r="G5115" s="81" t="str">
        <f>+IF(F5115&lt;&gt;"",VLOOKUP(F5115,NIVELES!$A$246:$C$464,3,0),"")</f>
        <v/>
      </c>
      <c r="H5115" s="82"/>
      <c r="I5115" s="78"/>
      <c r="J5115" s="78"/>
      <c r="K5115" s="78"/>
      <c r="L5115" s="78"/>
      <c r="M5115" s="78"/>
      <c r="N5115" s="78"/>
      <c r="O5115" s="78"/>
      <c r="P5115" s="82"/>
      <c r="Q5115" s="78"/>
      <c r="R5115" s="82"/>
      <c r="S5115" s="82"/>
      <c r="T5115" s="82"/>
      <c r="U5115" s="82"/>
      <c r="V5115" s="82"/>
      <c r="W5115" s="82"/>
      <c r="X5115" s="82"/>
      <c r="Y5115" s="82"/>
      <c r="Z5115" s="82"/>
      <c r="AA5115" s="82"/>
      <c r="AB5115" s="82"/>
      <c r="AC5115" s="82"/>
      <c r="AD5115" s="85" t="str">
        <f>IF(A5115&lt;&gt;"",IF(D5115="DIRECCIÓN_DE_TRANSFERENCIAS","280 0031",VLOOKUP(C5115,NIVELES!$A$14:$B$105,2,0)),"")</f>
        <v/>
      </c>
      <c r="AE5115" s="86"/>
      <c r="AF5115" s="86"/>
      <c r="AG5115" s="79" t="str">
        <f>+IF(AF5115&lt;&gt;"",VLOOKUP(AF5115,NIVELES!$A$666:$B$673,2,0),"")</f>
        <v/>
      </c>
      <c r="AH5115" s="78"/>
      <c r="AI5115" s="79" t="str">
        <f>IF(AH5115&lt;&gt;"",VLOOKUP(CONCATENATE(AG5115,AH5115),NIVELES!$B$676:$C$745,2,0),"")</f>
        <v/>
      </c>
      <c r="AJ5115" s="78"/>
      <c r="AK5115" s="79" t="str">
        <f>+IF(AJ5115&lt;&gt;"",VLOOKUP(AJ5115,NIVELES!$A$816:$B$892,2,0),"")</f>
        <v/>
      </c>
      <c r="AL5115" s="78"/>
      <c r="AM5115" s="78"/>
      <c r="AN5115" s="79" t="str">
        <f>IF(AM5115&lt;&gt;"",+VLOOKUP(AM5115,NIVELES!$A$1652:$B$2466,2,0),"")</f>
        <v/>
      </c>
      <c r="AO5115" s="87"/>
      <c r="AP5115" s="88"/>
      <c r="AQ5115" s="88"/>
      <c r="AR5115" s="88"/>
      <c r="AS5115" s="88"/>
      <c r="AT5115" s="88"/>
      <c r="AU5115" s="88"/>
      <c r="AV5115" s="88"/>
      <c r="AW5115" s="88"/>
      <c r="AX5115" s="88"/>
      <c r="AY5115" s="88"/>
      <c r="AZ5115" s="88"/>
      <c r="BA5115" s="88"/>
      <c r="BB5115" s="89">
        <f t="shared" si="315"/>
        <v>0</v>
      </c>
      <c r="BC5115" s="90" t="str">
        <f t="shared" si="314"/>
        <v xml:space="preserve"> </v>
      </c>
      <c r="BD5115" s="91" t="str">
        <f t="shared" si="316"/>
        <v xml:space="preserve"> </v>
      </c>
      <c r="BE5115" s="92">
        <f t="shared" si="317"/>
        <v>0</v>
      </c>
    </row>
    <row r="5116" spans="1:57" s="74" customFormat="1" ht="50.1" customHeight="1" x14ac:dyDescent="0.2">
      <c r="A5116" s="78"/>
      <c r="B5116" s="78"/>
      <c r="C5116" s="78"/>
      <c r="D5116" s="78"/>
      <c r="E5116" s="79" t="str">
        <f>+IF(C5116&lt;&gt;"",VLOOKUP(MID(C5116,18,5),NIVELES!$A$133:$B$213,2,0),"")</f>
        <v/>
      </c>
      <c r="F5116" s="80"/>
      <c r="G5116" s="81" t="str">
        <f>+IF(F5116&lt;&gt;"",VLOOKUP(F5116,NIVELES!$A$246:$C$464,3,0),"")</f>
        <v/>
      </c>
      <c r="H5116" s="82"/>
      <c r="I5116" s="78"/>
      <c r="J5116" s="78"/>
      <c r="K5116" s="78"/>
      <c r="L5116" s="78"/>
      <c r="M5116" s="78"/>
      <c r="N5116" s="78"/>
      <c r="O5116" s="78"/>
      <c r="P5116" s="82"/>
      <c r="Q5116" s="78"/>
      <c r="R5116" s="82"/>
      <c r="S5116" s="82"/>
      <c r="T5116" s="82"/>
      <c r="U5116" s="82"/>
      <c r="V5116" s="82"/>
      <c r="W5116" s="82"/>
      <c r="X5116" s="82"/>
      <c r="Y5116" s="82"/>
      <c r="Z5116" s="82"/>
      <c r="AA5116" s="82"/>
      <c r="AB5116" s="82"/>
      <c r="AC5116" s="82"/>
      <c r="AD5116" s="85" t="str">
        <f>IF(A5116&lt;&gt;"",IF(D5116="DIRECCIÓN_DE_TRANSFERENCIAS","280 0031",VLOOKUP(C5116,NIVELES!$A$14:$B$105,2,0)),"")</f>
        <v/>
      </c>
      <c r="AE5116" s="86"/>
      <c r="AF5116" s="86"/>
      <c r="AG5116" s="79" t="str">
        <f>+IF(AF5116&lt;&gt;"",VLOOKUP(AF5116,NIVELES!$A$666:$B$673,2,0),"")</f>
        <v/>
      </c>
      <c r="AH5116" s="78"/>
      <c r="AI5116" s="79" t="str">
        <f>IF(AH5116&lt;&gt;"",VLOOKUP(CONCATENATE(AG5116,AH5116),NIVELES!$B$676:$C$745,2,0),"")</f>
        <v/>
      </c>
      <c r="AJ5116" s="78"/>
      <c r="AK5116" s="79" t="str">
        <f>+IF(AJ5116&lt;&gt;"",VLOOKUP(AJ5116,NIVELES!$A$816:$B$892,2,0),"")</f>
        <v/>
      </c>
      <c r="AL5116" s="78"/>
      <c r="AM5116" s="78"/>
      <c r="AN5116" s="79" t="str">
        <f>IF(AM5116&lt;&gt;"",+VLOOKUP(AM5116,NIVELES!$A$1652:$B$2466,2,0),"")</f>
        <v/>
      </c>
      <c r="AO5116" s="87"/>
      <c r="AP5116" s="88"/>
      <c r="AQ5116" s="88"/>
      <c r="AR5116" s="88"/>
      <c r="AS5116" s="88"/>
      <c r="AT5116" s="88"/>
      <c r="AU5116" s="88"/>
      <c r="AV5116" s="88"/>
      <c r="AW5116" s="88"/>
      <c r="AX5116" s="88"/>
      <c r="AY5116" s="88"/>
      <c r="AZ5116" s="88"/>
      <c r="BA5116" s="88"/>
      <c r="BB5116" s="89">
        <f t="shared" si="315"/>
        <v>0</v>
      </c>
      <c r="BC5116" s="90" t="str">
        <f t="shared" si="314"/>
        <v xml:space="preserve"> </v>
      </c>
      <c r="BD5116" s="91" t="str">
        <f t="shared" si="316"/>
        <v xml:space="preserve"> </v>
      </c>
      <c r="BE5116" s="92">
        <f t="shared" si="317"/>
        <v>0</v>
      </c>
    </row>
    <row r="5117" spans="1:57" s="74" customFormat="1" ht="50.1" customHeight="1" x14ac:dyDescent="0.2">
      <c r="A5117" s="78"/>
      <c r="B5117" s="78"/>
      <c r="C5117" s="78"/>
      <c r="D5117" s="78"/>
      <c r="E5117" s="79" t="str">
        <f>+IF(C5117&lt;&gt;"",VLOOKUP(MID(C5117,18,5),NIVELES!$A$133:$B$213,2,0),"")</f>
        <v/>
      </c>
      <c r="F5117" s="80"/>
      <c r="G5117" s="81" t="str">
        <f>+IF(F5117&lt;&gt;"",VLOOKUP(F5117,NIVELES!$A$246:$C$464,3,0),"")</f>
        <v/>
      </c>
      <c r="H5117" s="82"/>
      <c r="I5117" s="78"/>
      <c r="J5117" s="78"/>
      <c r="K5117" s="78"/>
      <c r="L5117" s="78"/>
      <c r="M5117" s="78"/>
      <c r="N5117" s="78"/>
      <c r="O5117" s="78"/>
      <c r="P5117" s="82"/>
      <c r="Q5117" s="78"/>
      <c r="R5117" s="82"/>
      <c r="S5117" s="82"/>
      <c r="T5117" s="82"/>
      <c r="U5117" s="82"/>
      <c r="V5117" s="82"/>
      <c r="W5117" s="82"/>
      <c r="X5117" s="82"/>
      <c r="Y5117" s="82"/>
      <c r="Z5117" s="82"/>
      <c r="AA5117" s="82"/>
      <c r="AB5117" s="82"/>
      <c r="AC5117" s="82"/>
      <c r="AD5117" s="85" t="str">
        <f>IF(A5117&lt;&gt;"",IF(D5117="DIRECCIÓN_DE_TRANSFERENCIAS","280 0031",VLOOKUP(C5117,NIVELES!$A$14:$B$105,2,0)),"")</f>
        <v/>
      </c>
      <c r="AE5117" s="86"/>
      <c r="AF5117" s="86"/>
      <c r="AG5117" s="79" t="str">
        <f>+IF(AF5117&lt;&gt;"",VLOOKUP(AF5117,NIVELES!$A$666:$B$673,2,0),"")</f>
        <v/>
      </c>
      <c r="AH5117" s="78"/>
      <c r="AI5117" s="79" t="str">
        <f>IF(AH5117&lt;&gt;"",VLOOKUP(CONCATENATE(AG5117,AH5117),NIVELES!$B$676:$C$745,2,0),"")</f>
        <v/>
      </c>
      <c r="AJ5117" s="78"/>
      <c r="AK5117" s="79" t="str">
        <f>+IF(AJ5117&lt;&gt;"",VLOOKUP(AJ5117,NIVELES!$A$816:$B$892,2,0),"")</f>
        <v/>
      </c>
      <c r="AL5117" s="78"/>
      <c r="AM5117" s="78"/>
      <c r="AN5117" s="79" t="str">
        <f>IF(AM5117&lt;&gt;"",+VLOOKUP(AM5117,NIVELES!$A$1652:$B$2466,2,0),"")</f>
        <v/>
      </c>
      <c r="AO5117" s="87"/>
      <c r="AP5117" s="88"/>
      <c r="AQ5117" s="88"/>
      <c r="AR5117" s="88"/>
      <c r="AS5117" s="88"/>
      <c r="AT5117" s="88"/>
      <c r="AU5117" s="88"/>
      <c r="AV5117" s="88"/>
      <c r="AW5117" s="88"/>
      <c r="AX5117" s="88"/>
      <c r="AY5117" s="88"/>
      <c r="AZ5117" s="88"/>
      <c r="BA5117" s="88"/>
      <c r="BB5117" s="89">
        <f t="shared" si="315"/>
        <v>0</v>
      </c>
      <c r="BC5117" s="90" t="str">
        <f t="shared" si="314"/>
        <v xml:space="preserve"> </v>
      </c>
      <c r="BD5117" s="91" t="str">
        <f t="shared" si="316"/>
        <v xml:space="preserve"> </v>
      </c>
      <c r="BE5117" s="92">
        <f t="shared" si="317"/>
        <v>0</v>
      </c>
    </row>
    <row r="5118" spans="1:57" s="74" customFormat="1" ht="50.1" customHeight="1" x14ac:dyDescent="0.2">
      <c r="A5118" s="78"/>
      <c r="B5118" s="78"/>
      <c r="C5118" s="78"/>
      <c r="D5118" s="78"/>
      <c r="E5118" s="79" t="str">
        <f>+IF(C5118&lt;&gt;"",VLOOKUP(MID(C5118,18,5),NIVELES!$A$133:$B$213,2,0),"")</f>
        <v/>
      </c>
      <c r="F5118" s="80"/>
      <c r="G5118" s="81" t="str">
        <f>+IF(F5118&lt;&gt;"",VLOOKUP(F5118,NIVELES!$A$246:$C$464,3,0),"")</f>
        <v/>
      </c>
      <c r="H5118" s="82"/>
      <c r="I5118" s="78"/>
      <c r="J5118" s="78"/>
      <c r="K5118" s="78"/>
      <c r="L5118" s="78"/>
      <c r="M5118" s="78"/>
      <c r="N5118" s="78"/>
      <c r="O5118" s="78"/>
      <c r="P5118" s="82"/>
      <c r="Q5118" s="78"/>
      <c r="R5118" s="82"/>
      <c r="S5118" s="82"/>
      <c r="T5118" s="82"/>
      <c r="U5118" s="82"/>
      <c r="V5118" s="82"/>
      <c r="W5118" s="82"/>
      <c r="X5118" s="82"/>
      <c r="Y5118" s="82"/>
      <c r="Z5118" s="82"/>
      <c r="AA5118" s="82"/>
      <c r="AB5118" s="82"/>
      <c r="AC5118" s="82"/>
      <c r="AD5118" s="85" t="str">
        <f>IF(A5118&lt;&gt;"",IF(D5118="DIRECCIÓN_DE_TRANSFERENCIAS","280 0031",VLOOKUP(C5118,NIVELES!$A$14:$B$105,2,0)),"")</f>
        <v/>
      </c>
      <c r="AE5118" s="86"/>
      <c r="AF5118" s="86"/>
      <c r="AG5118" s="79" t="str">
        <f>+IF(AF5118&lt;&gt;"",VLOOKUP(AF5118,NIVELES!$A$666:$B$673,2,0),"")</f>
        <v/>
      </c>
      <c r="AH5118" s="78"/>
      <c r="AI5118" s="79" t="str">
        <f>IF(AH5118&lt;&gt;"",VLOOKUP(CONCATENATE(AG5118,AH5118),NIVELES!$B$676:$C$745,2,0),"")</f>
        <v/>
      </c>
      <c r="AJ5118" s="78"/>
      <c r="AK5118" s="79" t="str">
        <f>+IF(AJ5118&lt;&gt;"",VLOOKUP(AJ5118,NIVELES!$A$816:$B$892,2,0),"")</f>
        <v/>
      </c>
      <c r="AL5118" s="78"/>
      <c r="AM5118" s="78"/>
      <c r="AN5118" s="79" t="str">
        <f>IF(AM5118&lt;&gt;"",+VLOOKUP(AM5118,NIVELES!$A$1652:$B$2466,2,0),"")</f>
        <v/>
      </c>
      <c r="AO5118" s="87"/>
      <c r="AP5118" s="88"/>
      <c r="AQ5118" s="88"/>
      <c r="AR5118" s="88"/>
      <c r="AS5118" s="88"/>
      <c r="AT5118" s="88"/>
      <c r="AU5118" s="88"/>
      <c r="AV5118" s="88"/>
      <c r="AW5118" s="88"/>
      <c r="AX5118" s="88"/>
      <c r="AY5118" s="88"/>
      <c r="AZ5118" s="88"/>
      <c r="BA5118" s="88"/>
      <c r="BB5118" s="89">
        <f t="shared" si="315"/>
        <v>0</v>
      </c>
      <c r="BC5118" s="90" t="str">
        <f t="shared" si="314"/>
        <v xml:space="preserve"> </v>
      </c>
      <c r="BD5118" s="91" t="str">
        <f t="shared" si="316"/>
        <v xml:space="preserve"> </v>
      </c>
      <c r="BE5118" s="92">
        <f t="shared" si="317"/>
        <v>0</v>
      </c>
    </row>
    <row r="5119" spans="1:57" s="74" customFormat="1" ht="50.1" customHeight="1" x14ac:dyDescent="0.2">
      <c r="A5119" s="78"/>
      <c r="B5119" s="78"/>
      <c r="C5119" s="78"/>
      <c r="D5119" s="78"/>
      <c r="E5119" s="79" t="str">
        <f>+IF(C5119&lt;&gt;"",VLOOKUP(MID(C5119,18,5),NIVELES!$A$133:$B$213,2,0),"")</f>
        <v/>
      </c>
      <c r="F5119" s="80"/>
      <c r="G5119" s="81" t="str">
        <f>+IF(F5119&lt;&gt;"",VLOOKUP(F5119,NIVELES!$A$246:$C$464,3,0),"")</f>
        <v/>
      </c>
      <c r="H5119" s="82"/>
      <c r="I5119" s="78"/>
      <c r="J5119" s="78"/>
      <c r="K5119" s="78"/>
      <c r="L5119" s="78"/>
      <c r="M5119" s="78"/>
      <c r="N5119" s="78"/>
      <c r="O5119" s="78"/>
      <c r="P5119" s="82"/>
      <c r="Q5119" s="78"/>
      <c r="R5119" s="82"/>
      <c r="S5119" s="82"/>
      <c r="T5119" s="82"/>
      <c r="U5119" s="82"/>
      <c r="V5119" s="82"/>
      <c r="W5119" s="82"/>
      <c r="X5119" s="82"/>
      <c r="Y5119" s="82"/>
      <c r="Z5119" s="82"/>
      <c r="AA5119" s="82"/>
      <c r="AB5119" s="82"/>
      <c r="AC5119" s="82"/>
      <c r="AD5119" s="85" t="str">
        <f>IF(A5119&lt;&gt;"",IF(D5119="DIRECCIÓN_DE_TRANSFERENCIAS","280 0031",VLOOKUP(C5119,NIVELES!$A$14:$B$105,2,0)),"")</f>
        <v/>
      </c>
      <c r="AE5119" s="86"/>
      <c r="AF5119" s="86"/>
      <c r="AG5119" s="79" t="str">
        <f>+IF(AF5119&lt;&gt;"",VLOOKUP(AF5119,NIVELES!$A$666:$B$673,2,0),"")</f>
        <v/>
      </c>
      <c r="AH5119" s="78"/>
      <c r="AI5119" s="79" t="str">
        <f>IF(AH5119&lt;&gt;"",VLOOKUP(CONCATENATE(AG5119,AH5119),NIVELES!$B$676:$C$745,2,0),"")</f>
        <v/>
      </c>
      <c r="AJ5119" s="78"/>
      <c r="AK5119" s="79" t="str">
        <f>+IF(AJ5119&lt;&gt;"",VLOOKUP(AJ5119,NIVELES!$A$816:$B$892,2,0),"")</f>
        <v/>
      </c>
      <c r="AL5119" s="78"/>
      <c r="AM5119" s="78"/>
      <c r="AN5119" s="79" t="str">
        <f>IF(AM5119&lt;&gt;"",+VLOOKUP(AM5119,NIVELES!$A$1652:$B$2466,2,0),"")</f>
        <v/>
      </c>
      <c r="AO5119" s="87"/>
      <c r="AP5119" s="88"/>
      <c r="AQ5119" s="88"/>
      <c r="AR5119" s="88"/>
      <c r="AS5119" s="88"/>
      <c r="AT5119" s="88"/>
      <c r="AU5119" s="88"/>
      <c r="AV5119" s="88"/>
      <c r="AW5119" s="88"/>
      <c r="AX5119" s="88"/>
      <c r="AY5119" s="88"/>
      <c r="AZ5119" s="88"/>
      <c r="BA5119" s="88"/>
      <c r="BB5119" s="89">
        <f t="shared" si="315"/>
        <v>0</v>
      </c>
      <c r="BC5119" s="90" t="str">
        <f t="shared" si="314"/>
        <v xml:space="preserve"> </v>
      </c>
      <c r="BD5119" s="91" t="str">
        <f t="shared" si="316"/>
        <v xml:space="preserve"> </v>
      </c>
      <c r="BE5119" s="92">
        <f t="shared" si="317"/>
        <v>0</v>
      </c>
    </row>
    <row r="5120" spans="1:57" s="74" customFormat="1" ht="50.1" customHeight="1" x14ac:dyDescent="0.2">
      <c r="A5120" s="78"/>
      <c r="B5120" s="78"/>
      <c r="C5120" s="78"/>
      <c r="D5120" s="78"/>
      <c r="E5120" s="79" t="str">
        <f>+IF(C5120&lt;&gt;"",VLOOKUP(MID(C5120,18,5),NIVELES!$A$133:$B$213,2,0),"")</f>
        <v/>
      </c>
      <c r="F5120" s="80"/>
      <c r="G5120" s="81" t="str">
        <f>+IF(F5120&lt;&gt;"",VLOOKUP(F5120,NIVELES!$A$246:$C$464,3,0),"")</f>
        <v/>
      </c>
      <c r="H5120" s="82"/>
      <c r="I5120" s="78"/>
      <c r="J5120" s="78"/>
      <c r="K5120" s="78"/>
      <c r="L5120" s="78"/>
      <c r="M5120" s="78"/>
      <c r="N5120" s="78"/>
      <c r="O5120" s="78"/>
      <c r="P5120" s="82"/>
      <c r="Q5120" s="78"/>
      <c r="R5120" s="82"/>
      <c r="S5120" s="82"/>
      <c r="T5120" s="82"/>
      <c r="U5120" s="82"/>
      <c r="V5120" s="82"/>
      <c r="W5120" s="82"/>
      <c r="X5120" s="82"/>
      <c r="Y5120" s="82"/>
      <c r="Z5120" s="82"/>
      <c r="AA5120" s="82"/>
      <c r="AB5120" s="82"/>
      <c r="AC5120" s="82"/>
      <c r="AD5120" s="85" t="str">
        <f>IF(A5120&lt;&gt;"",IF(D5120="DIRECCIÓN_DE_TRANSFERENCIAS","280 0031",VLOOKUP(C5120,NIVELES!$A$14:$B$105,2,0)),"")</f>
        <v/>
      </c>
      <c r="AE5120" s="86"/>
      <c r="AF5120" s="86"/>
      <c r="AG5120" s="79" t="str">
        <f>+IF(AF5120&lt;&gt;"",VLOOKUP(AF5120,NIVELES!$A$666:$B$673,2,0),"")</f>
        <v/>
      </c>
      <c r="AH5120" s="78"/>
      <c r="AI5120" s="79" t="str">
        <f>IF(AH5120&lt;&gt;"",VLOOKUP(CONCATENATE(AG5120,AH5120),NIVELES!$B$676:$C$745,2,0),"")</f>
        <v/>
      </c>
      <c r="AJ5120" s="78"/>
      <c r="AK5120" s="79" t="str">
        <f>+IF(AJ5120&lt;&gt;"",VLOOKUP(AJ5120,NIVELES!$A$816:$B$892,2,0),"")</f>
        <v/>
      </c>
      <c r="AL5120" s="78"/>
      <c r="AM5120" s="78"/>
      <c r="AN5120" s="79" t="str">
        <f>IF(AM5120&lt;&gt;"",+VLOOKUP(AM5120,NIVELES!$A$1652:$B$2466,2,0),"")</f>
        <v/>
      </c>
      <c r="AO5120" s="87"/>
      <c r="AP5120" s="88"/>
      <c r="AQ5120" s="88"/>
      <c r="AR5120" s="88"/>
      <c r="AS5120" s="88"/>
      <c r="AT5120" s="88"/>
      <c r="AU5120" s="88"/>
      <c r="AV5120" s="88"/>
      <c r="AW5120" s="88"/>
      <c r="AX5120" s="88"/>
      <c r="AY5120" s="88"/>
      <c r="AZ5120" s="88"/>
      <c r="BA5120" s="88"/>
      <c r="BB5120" s="89">
        <f t="shared" si="315"/>
        <v>0</v>
      </c>
      <c r="BC5120" s="90" t="str">
        <f t="shared" si="314"/>
        <v xml:space="preserve"> </v>
      </c>
      <c r="BD5120" s="91" t="str">
        <f t="shared" si="316"/>
        <v xml:space="preserve"> </v>
      </c>
      <c r="BE5120" s="92">
        <f t="shared" si="317"/>
        <v>0</v>
      </c>
    </row>
    <row r="5121" spans="1:57" s="74" customFormat="1" ht="50.1" customHeight="1" x14ac:dyDescent="0.2">
      <c r="A5121" s="78"/>
      <c r="B5121" s="78"/>
      <c r="C5121" s="78"/>
      <c r="D5121" s="78"/>
      <c r="E5121" s="79" t="str">
        <f>+IF(C5121&lt;&gt;"",VLOOKUP(MID(C5121,18,5),NIVELES!$A$133:$B$213,2,0),"")</f>
        <v/>
      </c>
      <c r="F5121" s="80"/>
      <c r="G5121" s="81" t="str">
        <f>+IF(F5121&lt;&gt;"",VLOOKUP(F5121,NIVELES!$A$246:$C$464,3,0),"")</f>
        <v/>
      </c>
      <c r="H5121" s="82"/>
      <c r="I5121" s="78"/>
      <c r="J5121" s="78"/>
      <c r="K5121" s="78"/>
      <c r="L5121" s="78"/>
      <c r="M5121" s="78"/>
      <c r="N5121" s="78"/>
      <c r="O5121" s="78"/>
      <c r="P5121" s="82"/>
      <c r="Q5121" s="78"/>
      <c r="R5121" s="82"/>
      <c r="S5121" s="82"/>
      <c r="T5121" s="82"/>
      <c r="U5121" s="82"/>
      <c r="V5121" s="82"/>
      <c r="W5121" s="82"/>
      <c r="X5121" s="82"/>
      <c r="Y5121" s="82"/>
      <c r="Z5121" s="82"/>
      <c r="AA5121" s="82"/>
      <c r="AB5121" s="82"/>
      <c r="AC5121" s="82"/>
      <c r="AD5121" s="85" t="str">
        <f>IF(A5121&lt;&gt;"",IF(D5121="DIRECCIÓN_DE_TRANSFERENCIAS","280 0031",VLOOKUP(C5121,NIVELES!$A$14:$B$105,2,0)),"")</f>
        <v/>
      </c>
      <c r="AE5121" s="86"/>
      <c r="AF5121" s="86"/>
      <c r="AG5121" s="79" t="str">
        <f>+IF(AF5121&lt;&gt;"",VLOOKUP(AF5121,NIVELES!$A$666:$B$673,2,0),"")</f>
        <v/>
      </c>
      <c r="AH5121" s="78"/>
      <c r="AI5121" s="79" t="str">
        <f>IF(AH5121&lt;&gt;"",VLOOKUP(CONCATENATE(AG5121,AH5121),NIVELES!$B$676:$C$745,2,0),"")</f>
        <v/>
      </c>
      <c r="AJ5121" s="78"/>
      <c r="AK5121" s="79" t="str">
        <f>+IF(AJ5121&lt;&gt;"",VLOOKUP(AJ5121,NIVELES!$A$816:$B$892,2,0),"")</f>
        <v/>
      </c>
      <c r="AL5121" s="78"/>
      <c r="AM5121" s="78"/>
      <c r="AN5121" s="79" t="str">
        <f>IF(AM5121&lt;&gt;"",+VLOOKUP(AM5121,NIVELES!$A$1652:$B$2466,2,0),"")</f>
        <v/>
      </c>
      <c r="AO5121" s="87"/>
      <c r="AP5121" s="88"/>
      <c r="AQ5121" s="88"/>
      <c r="AR5121" s="88"/>
      <c r="AS5121" s="88"/>
      <c r="AT5121" s="88"/>
      <c r="AU5121" s="88"/>
      <c r="AV5121" s="88"/>
      <c r="AW5121" s="88"/>
      <c r="AX5121" s="88"/>
      <c r="AY5121" s="88"/>
      <c r="AZ5121" s="88"/>
      <c r="BA5121" s="88"/>
      <c r="BB5121" s="89">
        <f t="shared" si="315"/>
        <v>0</v>
      </c>
      <c r="BC5121" s="90" t="str">
        <f t="shared" si="314"/>
        <v xml:space="preserve"> </v>
      </c>
      <c r="BD5121" s="91" t="str">
        <f t="shared" si="316"/>
        <v xml:space="preserve"> </v>
      </c>
      <c r="BE5121" s="92">
        <f t="shared" si="317"/>
        <v>0</v>
      </c>
    </row>
    <row r="5122" spans="1:57" s="74" customFormat="1" ht="50.1" customHeight="1" x14ac:dyDescent="0.2">
      <c r="A5122" s="78"/>
      <c r="B5122" s="78"/>
      <c r="C5122" s="78"/>
      <c r="D5122" s="78"/>
      <c r="E5122" s="79" t="str">
        <f>+IF(C5122&lt;&gt;"",VLOOKUP(MID(C5122,18,5),NIVELES!$A$133:$B$213,2,0),"")</f>
        <v/>
      </c>
      <c r="F5122" s="80"/>
      <c r="G5122" s="81" t="str">
        <f>+IF(F5122&lt;&gt;"",VLOOKUP(F5122,NIVELES!$A$246:$C$464,3,0),"")</f>
        <v/>
      </c>
      <c r="H5122" s="82"/>
      <c r="I5122" s="78"/>
      <c r="J5122" s="78"/>
      <c r="K5122" s="78"/>
      <c r="L5122" s="78"/>
      <c r="M5122" s="78"/>
      <c r="N5122" s="78"/>
      <c r="O5122" s="78"/>
      <c r="P5122" s="82"/>
      <c r="Q5122" s="78"/>
      <c r="R5122" s="82"/>
      <c r="S5122" s="82"/>
      <c r="T5122" s="82"/>
      <c r="U5122" s="82"/>
      <c r="V5122" s="82"/>
      <c r="W5122" s="82"/>
      <c r="X5122" s="82"/>
      <c r="Y5122" s="82"/>
      <c r="Z5122" s="82"/>
      <c r="AA5122" s="82"/>
      <c r="AB5122" s="82"/>
      <c r="AC5122" s="82"/>
      <c r="AD5122" s="85" t="str">
        <f>IF(A5122&lt;&gt;"",IF(D5122="DIRECCIÓN_DE_TRANSFERENCIAS","280 0031",VLOOKUP(C5122,NIVELES!$A$14:$B$105,2,0)),"")</f>
        <v/>
      </c>
      <c r="AE5122" s="86"/>
      <c r="AF5122" s="86"/>
      <c r="AG5122" s="79" t="str">
        <f>+IF(AF5122&lt;&gt;"",VLOOKUP(AF5122,NIVELES!$A$666:$B$673,2,0),"")</f>
        <v/>
      </c>
      <c r="AH5122" s="78"/>
      <c r="AI5122" s="79" t="str">
        <f>IF(AH5122&lt;&gt;"",VLOOKUP(CONCATENATE(AG5122,AH5122),NIVELES!$B$676:$C$745,2,0),"")</f>
        <v/>
      </c>
      <c r="AJ5122" s="78"/>
      <c r="AK5122" s="79" t="str">
        <f>+IF(AJ5122&lt;&gt;"",VLOOKUP(AJ5122,NIVELES!$A$816:$B$892,2,0),"")</f>
        <v/>
      </c>
      <c r="AL5122" s="78"/>
      <c r="AM5122" s="78"/>
      <c r="AN5122" s="79" t="str">
        <f>IF(AM5122&lt;&gt;"",+VLOOKUP(AM5122,NIVELES!$A$1652:$B$2466,2,0),"")</f>
        <v/>
      </c>
      <c r="AO5122" s="87"/>
      <c r="AP5122" s="88"/>
      <c r="AQ5122" s="88"/>
      <c r="AR5122" s="88"/>
      <c r="AS5122" s="88"/>
      <c r="AT5122" s="88"/>
      <c r="AU5122" s="88"/>
      <c r="AV5122" s="88"/>
      <c r="AW5122" s="88"/>
      <c r="AX5122" s="88"/>
      <c r="AY5122" s="88"/>
      <c r="AZ5122" s="88"/>
      <c r="BA5122" s="88"/>
      <c r="BB5122" s="89">
        <f t="shared" si="315"/>
        <v>0</v>
      </c>
      <c r="BC5122" s="90" t="str">
        <f t="shared" si="314"/>
        <v xml:space="preserve"> </v>
      </c>
      <c r="BD5122" s="91" t="str">
        <f t="shared" si="316"/>
        <v xml:space="preserve"> </v>
      </c>
      <c r="BE5122" s="92">
        <f t="shared" si="317"/>
        <v>0</v>
      </c>
    </row>
    <row r="5123" spans="1:57" s="74" customFormat="1" ht="50.1" customHeight="1" x14ac:dyDescent="0.2">
      <c r="A5123" s="78"/>
      <c r="B5123" s="78"/>
      <c r="C5123" s="78"/>
      <c r="D5123" s="78"/>
      <c r="E5123" s="79" t="str">
        <f>+IF(C5123&lt;&gt;"",VLOOKUP(MID(C5123,18,5),NIVELES!$A$133:$B$213,2,0),"")</f>
        <v/>
      </c>
      <c r="F5123" s="80"/>
      <c r="G5123" s="81" t="str">
        <f>+IF(F5123&lt;&gt;"",VLOOKUP(F5123,NIVELES!$A$246:$C$464,3,0),"")</f>
        <v/>
      </c>
      <c r="H5123" s="82"/>
      <c r="I5123" s="78"/>
      <c r="J5123" s="78"/>
      <c r="K5123" s="78"/>
      <c r="L5123" s="78"/>
      <c r="M5123" s="78"/>
      <c r="N5123" s="78"/>
      <c r="O5123" s="78"/>
      <c r="P5123" s="82"/>
      <c r="Q5123" s="78"/>
      <c r="R5123" s="82"/>
      <c r="S5123" s="82"/>
      <c r="T5123" s="82"/>
      <c r="U5123" s="82"/>
      <c r="V5123" s="82"/>
      <c r="W5123" s="82"/>
      <c r="X5123" s="82"/>
      <c r="Y5123" s="82"/>
      <c r="Z5123" s="82"/>
      <c r="AA5123" s="82"/>
      <c r="AB5123" s="82"/>
      <c r="AC5123" s="82"/>
      <c r="AD5123" s="85" t="str">
        <f>IF(A5123&lt;&gt;"",IF(D5123="DIRECCIÓN_DE_TRANSFERENCIAS","280 0031",VLOOKUP(C5123,NIVELES!$A$14:$B$105,2,0)),"")</f>
        <v/>
      </c>
      <c r="AE5123" s="86"/>
      <c r="AF5123" s="86"/>
      <c r="AG5123" s="79" t="str">
        <f>+IF(AF5123&lt;&gt;"",VLOOKUP(AF5123,NIVELES!$A$666:$B$673,2,0),"")</f>
        <v/>
      </c>
      <c r="AH5123" s="78"/>
      <c r="AI5123" s="79" t="str">
        <f>IF(AH5123&lt;&gt;"",VLOOKUP(CONCATENATE(AG5123,AH5123),NIVELES!$B$676:$C$745,2,0),"")</f>
        <v/>
      </c>
      <c r="AJ5123" s="78"/>
      <c r="AK5123" s="79" t="str">
        <f>+IF(AJ5123&lt;&gt;"",VLOOKUP(AJ5123,NIVELES!$A$816:$B$892,2,0),"")</f>
        <v/>
      </c>
      <c r="AL5123" s="78"/>
      <c r="AM5123" s="78"/>
      <c r="AN5123" s="79" t="str">
        <f>IF(AM5123&lt;&gt;"",+VLOOKUP(AM5123,NIVELES!$A$1652:$B$2466,2,0),"")</f>
        <v/>
      </c>
      <c r="AO5123" s="87"/>
      <c r="AP5123" s="88"/>
      <c r="AQ5123" s="88"/>
      <c r="AR5123" s="88"/>
      <c r="AS5123" s="88"/>
      <c r="AT5123" s="88"/>
      <c r="AU5123" s="88"/>
      <c r="AV5123" s="88"/>
      <c r="AW5123" s="88"/>
      <c r="AX5123" s="88"/>
      <c r="AY5123" s="88"/>
      <c r="AZ5123" s="88"/>
      <c r="BA5123" s="88"/>
      <c r="BB5123" s="89">
        <f t="shared" si="315"/>
        <v>0</v>
      </c>
      <c r="BC5123" s="90" t="str">
        <f t="shared" si="314"/>
        <v xml:space="preserve"> </v>
      </c>
      <c r="BD5123" s="91" t="str">
        <f t="shared" si="316"/>
        <v xml:space="preserve"> </v>
      </c>
      <c r="BE5123" s="92">
        <f t="shared" si="317"/>
        <v>0</v>
      </c>
    </row>
    <row r="5124" spans="1:57" s="74" customFormat="1" ht="50.1" customHeight="1" x14ac:dyDescent="0.2">
      <c r="A5124" s="78"/>
      <c r="B5124" s="78"/>
      <c r="C5124" s="78"/>
      <c r="D5124" s="78"/>
      <c r="E5124" s="79" t="str">
        <f>+IF(C5124&lt;&gt;"",VLOOKUP(MID(C5124,18,5),NIVELES!$A$133:$B$213,2,0),"")</f>
        <v/>
      </c>
      <c r="F5124" s="80"/>
      <c r="G5124" s="81" t="str">
        <f>+IF(F5124&lt;&gt;"",VLOOKUP(F5124,NIVELES!$A$246:$C$464,3,0),"")</f>
        <v/>
      </c>
      <c r="H5124" s="82"/>
      <c r="I5124" s="78"/>
      <c r="J5124" s="78"/>
      <c r="K5124" s="78"/>
      <c r="L5124" s="78"/>
      <c r="M5124" s="78"/>
      <c r="N5124" s="78"/>
      <c r="O5124" s="78"/>
      <c r="P5124" s="82"/>
      <c r="Q5124" s="78"/>
      <c r="R5124" s="82"/>
      <c r="S5124" s="82"/>
      <c r="T5124" s="82"/>
      <c r="U5124" s="82"/>
      <c r="V5124" s="82"/>
      <c r="W5124" s="82"/>
      <c r="X5124" s="82"/>
      <c r="Y5124" s="82"/>
      <c r="Z5124" s="82"/>
      <c r="AA5124" s="82"/>
      <c r="AB5124" s="82"/>
      <c r="AC5124" s="82"/>
      <c r="AD5124" s="85" t="str">
        <f>IF(A5124&lt;&gt;"",IF(D5124="DIRECCIÓN_DE_TRANSFERENCIAS","280 0031",VLOOKUP(C5124,NIVELES!$A$14:$B$105,2,0)),"")</f>
        <v/>
      </c>
      <c r="AE5124" s="86"/>
      <c r="AF5124" s="86"/>
      <c r="AG5124" s="79" t="str">
        <f>+IF(AF5124&lt;&gt;"",VLOOKUP(AF5124,NIVELES!$A$666:$B$673,2,0),"")</f>
        <v/>
      </c>
      <c r="AH5124" s="78"/>
      <c r="AI5124" s="79" t="str">
        <f>IF(AH5124&lt;&gt;"",VLOOKUP(CONCATENATE(AG5124,AH5124),NIVELES!$B$676:$C$745,2,0),"")</f>
        <v/>
      </c>
      <c r="AJ5124" s="78"/>
      <c r="AK5124" s="79" t="str">
        <f>+IF(AJ5124&lt;&gt;"",VLOOKUP(AJ5124,NIVELES!$A$816:$B$892,2,0),"")</f>
        <v/>
      </c>
      <c r="AL5124" s="78"/>
      <c r="AM5124" s="78"/>
      <c r="AN5124" s="79" t="str">
        <f>IF(AM5124&lt;&gt;"",+VLOOKUP(AM5124,NIVELES!$A$1652:$B$2466,2,0),"")</f>
        <v/>
      </c>
      <c r="AO5124" s="87"/>
      <c r="AP5124" s="88"/>
      <c r="AQ5124" s="88"/>
      <c r="AR5124" s="88"/>
      <c r="AS5124" s="88"/>
      <c r="AT5124" s="88"/>
      <c r="AU5124" s="88"/>
      <c r="AV5124" s="88"/>
      <c r="AW5124" s="88"/>
      <c r="AX5124" s="88"/>
      <c r="AY5124" s="88"/>
      <c r="AZ5124" s="88"/>
      <c r="BA5124" s="88"/>
      <c r="BB5124" s="89">
        <f t="shared" si="315"/>
        <v>0</v>
      </c>
      <c r="BC5124" s="90" t="str">
        <f t="shared" si="314"/>
        <v xml:space="preserve"> </v>
      </c>
      <c r="BD5124" s="91" t="str">
        <f t="shared" si="316"/>
        <v xml:space="preserve"> </v>
      </c>
      <c r="BE5124" s="92">
        <f t="shared" si="317"/>
        <v>0</v>
      </c>
    </row>
    <row r="5125" spans="1:57" s="74" customFormat="1" ht="50.1" customHeight="1" x14ac:dyDescent="0.2">
      <c r="A5125" s="78"/>
      <c r="B5125" s="78"/>
      <c r="C5125" s="78"/>
      <c r="D5125" s="78"/>
      <c r="E5125" s="79" t="str">
        <f>+IF(C5125&lt;&gt;"",VLOOKUP(MID(C5125,18,5),NIVELES!$A$133:$B$213,2,0),"")</f>
        <v/>
      </c>
      <c r="F5125" s="80"/>
      <c r="G5125" s="81" t="str">
        <f>+IF(F5125&lt;&gt;"",VLOOKUP(F5125,NIVELES!$A$246:$C$464,3,0),"")</f>
        <v/>
      </c>
      <c r="H5125" s="82"/>
      <c r="I5125" s="78"/>
      <c r="J5125" s="78"/>
      <c r="K5125" s="78"/>
      <c r="L5125" s="78"/>
      <c r="M5125" s="78"/>
      <c r="N5125" s="78"/>
      <c r="O5125" s="78"/>
      <c r="P5125" s="82"/>
      <c r="Q5125" s="78"/>
      <c r="R5125" s="82"/>
      <c r="S5125" s="82"/>
      <c r="T5125" s="82"/>
      <c r="U5125" s="82"/>
      <c r="V5125" s="82"/>
      <c r="W5125" s="82"/>
      <c r="X5125" s="82"/>
      <c r="Y5125" s="82"/>
      <c r="Z5125" s="82"/>
      <c r="AA5125" s="82"/>
      <c r="AB5125" s="82"/>
      <c r="AC5125" s="82"/>
      <c r="AD5125" s="85" t="str">
        <f>IF(A5125&lt;&gt;"",IF(D5125="DIRECCIÓN_DE_TRANSFERENCIAS","280 0031",VLOOKUP(C5125,NIVELES!$A$14:$B$105,2,0)),"")</f>
        <v/>
      </c>
      <c r="AE5125" s="86"/>
      <c r="AF5125" s="86"/>
      <c r="AG5125" s="79" t="str">
        <f>+IF(AF5125&lt;&gt;"",VLOOKUP(AF5125,NIVELES!$A$666:$B$673,2,0),"")</f>
        <v/>
      </c>
      <c r="AH5125" s="78"/>
      <c r="AI5125" s="79" t="str">
        <f>IF(AH5125&lt;&gt;"",VLOOKUP(CONCATENATE(AG5125,AH5125),NIVELES!$B$676:$C$745,2,0),"")</f>
        <v/>
      </c>
      <c r="AJ5125" s="78"/>
      <c r="AK5125" s="79" t="str">
        <f>+IF(AJ5125&lt;&gt;"",VLOOKUP(AJ5125,NIVELES!$A$816:$B$892,2,0),"")</f>
        <v/>
      </c>
      <c r="AL5125" s="78"/>
      <c r="AM5125" s="78"/>
      <c r="AN5125" s="79" t="str">
        <f>IF(AM5125&lt;&gt;"",+VLOOKUP(AM5125,NIVELES!$A$1652:$B$2466,2,0),"")</f>
        <v/>
      </c>
      <c r="AO5125" s="87"/>
      <c r="AP5125" s="88"/>
      <c r="AQ5125" s="88"/>
      <c r="AR5125" s="88"/>
      <c r="AS5125" s="88"/>
      <c r="AT5125" s="88"/>
      <c r="AU5125" s="88"/>
      <c r="AV5125" s="88"/>
      <c r="AW5125" s="88"/>
      <c r="AX5125" s="88"/>
      <c r="AY5125" s="88"/>
      <c r="AZ5125" s="88"/>
      <c r="BA5125" s="88"/>
      <c r="BB5125" s="89">
        <f t="shared" si="315"/>
        <v>0</v>
      </c>
      <c r="BC5125" s="90" t="str">
        <f t="shared" si="314"/>
        <v xml:space="preserve"> </v>
      </c>
      <c r="BD5125" s="91" t="str">
        <f t="shared" si="316"/>
        <v xml:space="preserve"> </v>
      </c>
      <c r="BE5125" s="92">
        <f t="shared" si="317"/>
        <v>0</v>
      </c>
    </row>
    <row r="5126" spans="1:57" s="74" customFormat="1" ht="50.1" customHeight="1" x14ac:dyDescent="0.2">
      <c r="A5126" s="78"/>
      <c r="B5126" s="78"/>
      <c r="C5126" s="78"/>
      <c r="D5126" s="78"/>
      <c r="E5126" s="79" t="str">
        <f>+IF(C5126&lt;&gt;"",VLOOKUP(MID(C5126,18,5),NIVELES!$A$133:$B$213,2,0),"")</f>
        <v/>
      </c>
      <c r="F5126" s="80"/>
      <c r="G5126" s="81" t="str">
        <f>+IF(F5126&lt;&gt;"",VLOOKUP(F5126,NIVELES!$A$246:$C$464,3,0),"")</f>
        <v/>
      </c>
      <c r="H5126" s="82"/>
      <c r="I5126" s="78"/>
      <c r="J5126" s="78"/>
      <c r="K5126" s="78"/>
      <c r="L5126" s="78"/>
      <c r="M5126" s="78"/>
      <c r="N5126" s="78"/>
      <c r="O5126" s="78"/>
      <c r="P5126" s="82"/>
      <c r="Q5126" s="78"/>
      <c r="R5126" s="82"/>
      <c r="S5126" s="82"/>
      <c r="T5126" s="82"/>
      <c r="U5126" s="82"/>
      <c r="V5126" s="82"/>
      <c r="W5126" s="82"/>
      <c r="X5126" s="82"/>
      <c r="Y5126" s="82"/>
      <c r="Z5126" s="82"/>
      <c r="AA5126" s="82"/>
      <c r="AB5126" s="82"/>
      <c r="AC5126" s="82"/>
      <c r="AD5126" s="85" t="str">
        <f>IF(A5126&lt;&gt;"",IF(D5126="DIRECCIÓN_DE_TRANSFERENCIAS","280 0031",VLOOKUP(C5126,NIVELES!$A$14:$B$105,2,0)),"")</f>
        <v/>
      </c>
      <c r="AE5126" s="86"/>
      <c r="AF5126" s="86"/>
      <c r="AG5126" s="79" t="str">
        <f>+IF(AF5126&lt;&gt;"",VLOOKUP(AF5126,NIVELES!$A$666:$B$673,2,0),"")</f>
        <v/>
      </c>
      <c r="AH5126" s="78"/>
      <c r="AI5126" s="79" t="str">
        <f>IF(AH5126&lt;&gt;"",VLOOKUP(CONCATENATE(AG5126,AH5126),NIVELES!$B$676:$C$745,2,0),"")</f>
        <v/>
      </c>
      <c r="AJ5126" s="78"/>
      <c r="AK5126" s="79" t="str">
        <f>+IF(AJ5126&lt;&gt;"",VLOOKUP(AJ5126,NIVELES!$A$816:$B$892,2,0),"")</f>
        <v/>
      </c>
      <c r="AL5126" s="78"/>
      <c r="AM5126" s="78"/>
      <c r="AN5126" s="79" t="str">
        <f>IF(AM5126&lt;&gt;"",+VLOOKUP(AM5126,NIVELES!$A$1652:$B$2466,2,0),"")</f>
        <v/>
      </c>
      <c r="AO5126" s="87"/>
      <c r="AP5126" s="88"/>
      <c r="AQ5126" s="88"/>
      <c r="AR5126" s="88"/>
      <c r="AS5126" s="88"/>
      <c r="AT5126" s="88"/>
      <c r="AU5126" s="88"/>
      <c r="AV5126" s="88"/>
      <c r="AW5126" s="88"/>
      <c r="AX5126" s="88"/>
      <c r="AY5126" s="88"/>
      <c r="AZ5126" s="88"/>
      <c r="BA5126" s="88"/>
      <c r="BB5126" s="89">
        <f t="shared" si="315"/>
        <v>0</v>
      </c>
      <c r="BC5126" s="90" t="str">
        <f t="shared" si="314"/>
        <v xml:space="preserve"> </v>
      </c>
      <c r="BD5126" s="91" t="str">
        <f t="shared" si="316"/>
        <v xml:space="preserve"> </v>
      </c>
      <c r="BE5126" s="92">
        <f t="shared" si="317"/>
        <v>0</v>
      </c>
    </row>
    <row r="5127" spans="1:57" s="74" customFormat="1" ht="50.1" customHeight="1" x14ac:dyDescent="0.2">
      <c r="A5127" s="78"/>
      <c r="B5127" s="78"/>
      <c r="C5127" s="78"/>
      <c r="D5127" s="78"/>
      <c r="E5127" s="79" t="str">
        <f>+IF(C5127&lt;&gt;"",VLOOKUP(MID(C5127,18,5),NIVELES!$A$133:$B$213,2,0),"")</f>
        <v/>
      </c>
      <c r="F5127" s="80"/>
      <c r="G5127" s="81" t="str">
        <f>+IF(F5127&lt;&gt;"",VLOOKUP(F5127,NIVELES!$A$246:$C$464,3,0),"")</f>
        <v/>
      </c>
      <c r="H5127" s="82"/>
      <c r="I5127" s="78"/>
      <c r="J5127" s="78"/>
      <c r="K5127" s="78"/>
      <c r="L5127" s="78"/>
      <c r="M5127" s="78"/>
      <c r="N5127" s="78"/>
      <c r="O5127" s="78"/>
      <c r="P5127" s="82"/>
      <c r="Q5127" s="78"/>
      <c r="R5127" s="82"/>
      <c r="S5127" s="82"/>
      <c r="T5127" s="82"/>
      <c r="U5127" s="82"/>
      <c r="V5127" s="82"/>
      <c r="W5127" s="82"/>
      <c r="X5127" s="82"/>
      <c r="Y5127" s="82"/>
      <c r="Z5127" s="82"/>
      <c r="AA5127" s="82"/>
      <c r="AB5127" s="82"/>
      <c r="AC5127" s="82"/>
      <c r="AD5127" s="85" t="str">
        <f>IF(A5127&lt;&gt;"",IF(D5127="DIRECCIÓN_DE_TRANSFERENCIAS","280 0031",VLOOKUP(C5127,NIVELES!$A$14:$B$105,2,0)),"")</f>
        <v/>
      </c>
      <c r="AE5127" s="86"/>
      <c r="AF5127" s="86"/>
      <c r="AG5127" s="79" t="str">
        <f>+IF(AF5127&lt;&gt;"",VLOOKUP(AF5127,NIVELES!$A$666:$B$673,2,0),"")</f>
        <v/>
      </c>
      <c r="AH5127" s="78"/>
      <c r="AI5127" s="79" t="str">
        <f>IF(AH5127&lt;&gt;"",VLOOKUP(CONCATENATE(AG5127,AH5127),NIVELES!$B$676:$C$745,2,0),"")</f>
        <v/>
      </c>
      <c r="AJ5127" s="78"/>
      <c r="AK5127" s="79" t="str">
        <f>+IF(AJ5127&lt;&gt;"",VLOOKUP(AJ5127,NIVELES!$A$816:$B$892,2,0),"")</f>
        <v/>
      </c>
      <c r="AL5127" s="78"/>
      <c r="AM5127" s="78"/>
      <c r="AN5127" s="79" t="str">
        <f>IF(AM5127&lt;&gt;"",+VLOOKUP(AM5127,NIVELES!$A$1652:$B$2466,2,0),"")</f>
        <v/>
      </c>
      <c r="AO5127" s="87"/>
      <c r="AP5127" s="88"/>
      <c r="AQ5127" s="88"/>
      <c r="AR5127" s="88"/>
      <c r="AS5127" s="88"/>
      <c r="AT5127" s="88"/>
      <c r="AU5127" s="88"/>
      <c r="AV5127" s="88"/>
      <c r="AW5127" s="88"/>
      <c r="AX5127" s="88"/>
      <c r="AY5127" s="88"/>
      <c r="AZ5127" s="88"/>
      <c r="BA5127" s="88"/>
      <c r="BB5127" s="89">
        <f t="shared" si="315"/>
        <v>0</v>
      </c>
      <c r="BC5127" s="90" t="str">
        <f t="shared" ref="BC5127:BC5190" si="318">IF(A5127&lt;&gt;"",IF(AO5127&lt;&gt;"",IF(AO5127=BB5127,"OK",AO5127-BB5127),IF(AND(AO5127="",BB5127=""),"",AO5127-BB5127))," ")</f>
        <v xml:space="preserve"> </v>
      </c>
      <c r="BD5127" s="91" t="str">
        <f t="shared" si="316"/>
        <v xml:space="preserve"> </v>
      </c>
      <c r="BE5127" s="92">
        <f t="shared" si="317"/>
        <v>0</v>
      </c>
    </row>
    <row r="5128" spans="1:57" s="74" customFormat="1" ht="50.1" customHeight="1" x14ac:dyDescent="0.2">
      <c r="A5128" s="78"/>
      <c r="B5128" s="78"/>
      <c r="C5128" s="78"/>
      <c r="D5128" s="78"/>
      <c r="E5128" s="79" t="str">
        <f>+IF(C5128&lt;&gt;"",VLOOKUP(MID(C5128,18,5),NIVELES!$A$133:$B$213,2,0),"")</f>
        <v/>
      </c>
      <c r="F5128" s="80"/>
      <c r="G5128" s="81" t="str">
        <f>+IF(F5128&lt;&gt;"",VLOOKUP(F5128,NIVELES!$A$246:$C$464,3,0),"")</f>
        <v/>
      </c>
      <c r="H5128" s="82"/>
      <c r="I5128" s="78"/>
      <c r="J5128" s="78"/>
      <c r="K5128" s="78"/>
      <c r="L5128" s="78"/>
      <c r="M5128" s="78"/>
      <c r="N5128" s="78"/>
      <c r="O5128" s="78"/>
      <c r="P5128" s="82"/>
      <c r="Q5128" s="78"/>
      <c r="R5128" s="82"/>
      <c r="S5128" s="82"/>
      <c r="T5128" s="82"/>
      <c r="U5128" s="82"/>
      <c r="V5128" s="82"/>
      <c r="W5128" s="82"/>
      <c r="X5128" s="82"/>
      <c r="Y5128" s="82"/>
      <c r="Z5128" s="82"/>
      <c r="AA5128" s="82"/>
      <c r="AB5128" s="82"/>
      <c r="AC5128" s="82"/>
      <c r="AD5128" s="85" t="str">
        <f>IF(A5128&lt;&gt;"",IF(D5128="DIRECCIÓN_DE_TRANSFERENCIAS","280 0031",VLOOKUP(C5128,NIVELES!$A$14:$B$105,2,0)),"")</f>
        <v/>
      </c>
      <c r="AE5128" s="86"/>
      <c r="AF5128" s="86"/>
      <c r="AG5128" s="79" t="str">
        <f>+IF(AF5128&lt;&gt;"",VLOOKUP(AF5128,NIVELES!$A$666:$B$673,2,0),"")</f>
        <v/>
      </c>
      <c r="AH5128" s="78"/>
      <c r="AI5128" s="79" t="str">
        <f>IF(AH5128&lt;&gt;"",VLOOKUP(CONCATENATE(AG5128,AH5128),NIVELES!$B$676:$C$745,2,0),"")</f>
        <v/>
      </c>
      <c r="AJ5128" s="78"/>
      <c r="AK5128" s="79" t="str">
        <f>+IF(AJ5128&lt;&gt;"",VLOOKUP(AJ5128,NIVELES!$A$816:$B$892,2,0),"")</f>
        <v/>
      </c>
      <c r="AL5128" s="78"/>
      <c r="AM5128" s="78"/>
      <c r="AN5128" s="79" t="str">
        <f>IF(AM5128&lt;&gt;"",+VLOOKUP(AM5128,NIVELES!$A$1652:$B$2466,2,0),"")</f>
        <v/>
      </c>
      <c r="AO5128" s="87"/>
      <c r="AP5128" s="88"/>
      <c r="AQ5128" s="88"/>
      <c r="AR5128" s="88"/>
      <c r="AS5128" s="88"/>
      <c r="AT5128" s="88"/>
      <c r="AU5128" s="88"/>
      <c r="AV5128" s="88"/>
      <c r="AW5128" s="88"/>
      <c r="AX5128" s="88"/>
      <c r="AY5128" s="88"/>
      <c r="AZ5128" s="88"/>
      <c r="BA5128" s="88"/>
      <c r="BB5128" s="89">
        <f t="shared" ref="BB5128:BB5191" si="319">SUBTOTAL(9,AP5128:BA5128)</f>
        <v>0</v>
      </c>
      <c r="BC5128" s="90" t="str">
        <f t="shared" si="318"/>
        <v xml:space="preserve"> </v>
      </c>
      <c r="BD5128" s="91" t="str">
        <f t="shared" ref="BD5128:BD5191" si="320">IF(A5128&lt;&gt;"",IF(A5128="","Escoger Nivel 0",)&amp;" "&amp;(IF(B5128="","Escoger Nivel  1",)&amp;" "&amp;(IF(C5128="","Escoger Nivel 2",)&amp;" "&amp;(IF(D5128="","Escoger Nivel 3",)&amp;" "&amp;(IF(F5128="","Escoger Cantón",)&amp;" "&amp;(IF(I5128="","Escoger Obj. Estratégico Institucional N1",)&amp;" "&amp;(IF(J5128="","Escoger Obj. Especifico N2",)&amp;" "&amp;(IF(K5128="","Escoger Obj. Operativo N4",)&amp;" "&amp;(IF(L5128=""," Llenar Modalidad de Servicio ",)&amp;""&amp;(IF(M5128=""," Llenar Meta de Cobertura ",)&amp;" "&amp;(IF(N5128="","Llenar Indicador",)&amp;" "&amp;(IF(O5128="","Llenar Actividad PAPP",)&amp;" "&amp;(IF(P5128="","Llenar Metas",)&amp;" "&amp;(IF(Q5128="","Llenar Indicador",)&amp;" "&amp;(IF(AF5128="","Escoger Nro. programa",)&amp;" "&amp;(IF(AH5128="","Escoger Nro. Actividad e-Sigef",)&amp;" "&amp;(IF(AK5128="","Escoger direccionamiento de gasto",)&amp;" "&amp;(IF(AL5128="","Escoger Grupo de Gasto",)&amp;" "&amp;(IF(AM5128="","Escoger Item Presupuestario",)&amp;" "&amp;(IF(AO5128="","Llenar valor de actividad",))))))))))))))))))))," ")</f>
        <v xml:space="preserve"> </v>
      </c>
      <c r="BE5128" s="92">
        <f t="shared" si="317"/>
        <v>0</v>
      </c>
    </row>
    <row r="5129" spans="1:57" s="74" customFormat="1" ht="50.1" customHeight="1" x14ac:dyDescent="0.2">
      <c r="A5129" s="78"/>
      <c r="B5129" s="78"/>
      <c r="C5129" s="78"/>
      <c r="D5129" s="78"/>
      <c r="E5129" s="79" t="str">
        <f>+IF(C5129&lt;&gt;"",VLOOKUP(MID(C5129,18,5),NIVELES!$A$133:$B$213,2,0),"")</f>
        <v/>
      </c>
      <c r="F5129" s="80"/>
      <c r="G5129" s="81" t="str">
        <f>+IF(F5129&lt;&gt;"",VLOOKUP(F5129,NIVELES!$A$246:$C$464,3,0),"")</f>
        <v/>
      </c>
      <c r="H5129" s="82"/>
      <c r="I5129" s="78"/>
      <c r="J5129" s="78"/>
      <c r="K5129" s="78"/>
      <c r="L5129" s="78"/>
      <c r="M5129" s="78"/>
      <c r="N5129" s="78"/>
      <c r="O5129" s="78"/>
      <c r="P5129" s="82"/>
      <c r="Q5129" s="78"/>
      <c r="R5129" s="82"/>
      <c r="S5129" s="82"/>
      <c r="T5129" s="82"/>
      <c r="U5129" s="82"/>
      <c r="V5129" s="82"/>
      <c r="W5129" s="82"/>
      <c r="X5129" s="82"/>
      <c r="Y5129" s="82"/>
      <c r="Z5129" s="82"/>
      <c r="AA5129" s="82"/>
      <c r="AB5129" s="82"/>
      <c r="AC5129" s="82"/>
      <c r="AD5129" s="85" t="str">
        <f>IF(A5129&lt;&gt;"",IF(D5129="DIRECCIÓN_DE_TRANSFERENCIAS","280 0031",VLOOKUP(C5129,NIVELES!$A$14:$B$105,2,0)),"")</f>
        <v/>
      </c>
      <c r="AE5129" s="86"/>
      <c r="AF5129" s="86"/>
      <c r="AG5129" s="79" t="str">
        <f>+IF(AF5129&lt;&gt;"",VLOOKUP(AF5129,NIVELES!$A$666:$B$673,2,0),"")</f>
        <v/>
      </c>
      <c r="AH5129" s="78"/>
      <c r="AI5129" s="79" t="str">
        <f>IF(AH5129&lt;&gt;"",VLOOKUP(CONCATENATE(AG5129,AH5129),NIVELES!$B$676:$C$745,2,0),"")</f>
        <v/>
      </c>
      <c r="AJ5129" s="78"/>
      <c r="AK5129" s="79" t="str">
        <f>+IF(AJ5129&lt;&gt;"",VLOOKUP(AJ5129,NIVELES!$A$816:$B$892,2,0),"")</f>
        <v/>
      </c>
      <c r="AL5129" s="78"/>
      <c r="AM5129" s="78"/>
      <c r="AN5129" s="79" t="str">
        <f>IF(AM5129&lt;&gt;"",+VLOOKUP(AM5129,NIVELES!$A$1652:$B$2466,2,0),"")</f>
        <v/>
      </c>
      <c r="AO5129" s="87"/>
      <c r="AP5129" s="88"/>
      <c r="AQ5129" s="88"/>
      <c r="AR5129" s="88"/>
      <c r="AS5129" s="88"/>
      <c r="AT5129" s="88"/>
      <c r="AU5129" s="88"/>
      <c r="AV5129" s="88"/>
      <c r="AW5129" s="88"/>
      <c r="AX5129" s="88"/>
      <c r="AY5129" s="88"/>
      <c r="AZ5129" s="88"/>
      <c r="BA5129" s="88"/>
      <c r="BB5129" s="89">
        <f t="shared" si="319"/>
        <v>0</v>
      </c>
      <c r="BC5129" s="90" t="str">
        <f t="shared" si="318"/>
        <v xml:space="preserve"> </v>
      </c>
      <c r="BD5129" s="91" t="str">
        <f t="shared" si="320"/>
        <v xml:space="preserve"> </v>
      </c>
      <c r="BE5129" s="92">
        <f t="shared" ref="BE5129:BE5192" si="321">SUBTOTAL(9,R5129:AC5129)</f>
        <v>0</v>
      </c>
    </row>
    <row r="5130" spans="1:57" s="74" customFormat="1" ht="50.1" customHeight="1" x14ac:dyDescent="0.2">
      <c r="A5130" s="78"/>
      <c r="B5130" s="78"/>
      <c r="C5130" s="78"/>
      <c r="D5130" s="78"/>
      <c r="E5130" s="79" t="str">
        <f>+IF(C5130&lt;&gt;"",VLOOKUP(MID(C5130,18,5),NIVELES!$A$133:$B$213,2,0),"")</f>
        <v/>
      </c>
      <c r="F5130" s="80"/>
      <c r="G5130" s="81" t="str">
        <f>+IF(F5130&lt;&gt;"",VLOOKUP(F5130,NIVELES!$A$246:$C$464,3,0),"")</f>
        <v/>
      </c>
      <c r="H5130" s="82"/>
      <c r="I5130" s="78"/>
      <c r="J5130" s="78"/>
      <c r="K5130" s="78"/>
      <c r="L5130" s="78"/>
      <c r="M5130" s="78"/>
      <c r="N5130" s="78"/>
      <c r="O5130" s="78"/>
      <c r="P5130" s="82"/>
      <c r="Q5130" s="78"/>
      <c r="R5130" s="82"/>
      <c r="S5130" s="82"/>
      <c r="T5130" s="82"/>
      <c r="U5130" s="82"/>
      <c r="V5130" s="82"/>
      <c r="W5130" s="82"/>
      <c r="X5130" s="82"/>
      <c r="Y5130" s="82"/>
      <c r="Z5130" s="82"/>
      <c r="AA5130" s="82"/>
      <c r="AB5130" s="82"/>
      <c r="AC5130" s="82"/>
      <c r="AD5130" s="85" t="str">
        <f>IF(A5130&lt;&gt;"",IF(D5130="DIRECCIÓN_DE_TRANSFERENCIAS","280 0031",VLOOKUP(C5130,NIVELES!$A$14:$B$105,2,0)),"")</f>
        <v/>
      </c>
      <c r="AE5130" s="86"/>
      <c r="AF5130" s="86"/>
      <c r="AG5130" s="79" t="str">
        <f>+IF(AF5130&lt;&gt;"",VLOOKUP(AF5130,NIVELES!$A$666:$B$673,2,0),"")</f>
        <v/>
      </c>
      <c r="AH5130" s="78"/>
      <c r="AI5130" s="79" t="str">
        <f>IF(AH5130&lt;&gt;"",VLOOKUP(CONCATENATE(AG5130,AH5130),NIVELES!$B$676:$C$745,2,0),"")</f>
        <v/>
      </c>
      <c r="AJ5130" s="78"/>
      <c r="AK5130" s="79" t="str">
        <f>+IF(AJ5130&lt;&gt;"",VLOOKUP(AJ5130,NIVELES!$A$816:$B$892,2,0),"")</f>
        <v/>
      </c>
      <c r="AL5130" s="78"/>
      <c r="AM5130" s="78"/>
      <c r="AN5130" s="79" t="str">
        <f>IF(AM5130&lt;&gt;"",+VLOOKUP(AM5130,NIVELES!$A$1652:$B$2466,2,0),"")</f>
        <v/>
      </c>
      <c r="AO5130" s="87"/>
      <c r="AP5130" s="88"/>
      <c r="AQ5130" s="88"/>
      <c r="AR5130" s="88"/>
      <c r="AS5130" s="88"/>
      <c r="AT5130" s="88"/>
      <c r="AU5130" s="88"/>
      <c r="AV5130" s="88"/>
      <c r="AW5130" s="88"/>
      <c r="AX5130" s="88"/>
      <c r="AY5130" s="88"/>
      <c r="AZ5130" s="88"/>
      <c r="BA5130" s="88"/>
      <c r="BB5130" s="89">
        <f t="shared" si="319"/>
        <v>0</v>
      </c>
      <c r="BC5130" s="90" t="str">
        <f t="shared" si="318"/>
        <v xml:space="preserve"> </v>
      </c>
      <c r="BD5130" s="91" t="str">
        <f t="shared" si="320"/>
        <v xml:space="preserve"> </v>
      </c>
      <c r="BE5130" s="92">
        <f t="shared" si="321"/>
        <v>0</v>
      </c>
    </row>
    <row r="5131" spans="1:57" s="74" customFormat="1" ht="50.1" customHeight="1" x14ac:dyDescent="0.2">
      <c r="A5131" s="78"/>
      <c r="B5131" s="78"/>
      <c r="C5131" s="78"/>
      <c r="D5131" s="78"/>
      <c r="E5131" s="79" t="str">
        <f>+IF(C5131&lt;&gt;"",VLOOKUP(MID(C5131,18,5),NIVELES!$A$133:$B$213,2,0),"")</f>
        <v/>
      </c>
      <c r="F5131" s="80"/>
      <c r="G5131" s="81" t="str">
        <f>+IF(F5131&lt;&gt;"",VLOOKUP(F5131,NIVELES!$A$246:$C$464,3,0),"")</f>
        <v/>
      </c>
      <c r="H5131" s="82"/>
      <c r="I5131" s="78"/>
      <c r="J5131" s="78"/>
      <c r="K5131" s="78"/>
      <c r="L5131" s="78"/>
      <c r="M5131" s="78"/>
      <c r="N5131" s="78"/>
      <c r="O5131" s="78"/>
      <c r="P5131" s="82"/>
      <c r="Q5131" s="78"/>
      <c r="R5131" s="82"/>
      <c r="S5131" s="82"/>
      <c r="T5131" s="82"/>
      <c r="U5131" s="82"/>
      <c r="V5131" s="82"/>
      <c r="W5131" s="82"/>
      <c r="X5131" s="82"/>
      <c r="Y5131" s="82"/>
      <c r="Z5131" s="82"/>
      <c r="AA5131" s="82"/>
      <c r="AB5131" s="82"/>
      <c r="AC5131" s="82"/>
      <c r="AD5131" s="85" t="str">
        <f>IF(A5131&lt;&gt;"",IF(D5131="DIRECCIÓN_DE_TRANSFERENCIAS","280 0031",VLOOKUP(C5131,NIVELES!$A$14:$B$105,2,0)),"")</f>
        <v/>
      </c>
      <c r="AE5131" s="86"/>
      <c r="AF5131" s="86"/>
      <c r="AG5131" s="79" t="str">
        <f>+IF(AF5131&lt;&gt;"",VLOOKUP(AF5131,NIVELES!$A$666:$B$673,2,0),"")</f>
        <v/>
      </c>
      <c r="AH5131" s="78"/>
      <c r="AI5131" s="79" t="str">
        <f>IF(AH5131&lt;&gt;"",VLOOKUP(CONCATENATE(AG5131,AH5131),NIVELES!$B$676:$C$745,2,0),"")</f>
        <v/>
      </c>
      <c r="AJ5131" s="78"/>
      <c r="AK5131" s="79" t="str">
        <f>+IF(AJ5131&lt;&gt;"",VLOOKUP(AJ5131,NIVELES!$A$816:$B$892,2,0),"")</f>
        <v/>
      </c>
      <c r="AL5131" s="78"/>
      <c r="AM5131" s="78"/>
      <c r="AN5131" s="79" t="str">
        <f>IF(AM5131&lt;&gt;"",+VLOOKUP(AM5131,NIVELES!$A$1652:$B$2466,2,0),"")</f>
        <v/>
      </c>
      <c r="AO5131" s="87"/>
      <c r="AP5131" s="88"/>
      <c r="AQ5131" s="88"/>
      <c r="AR5131" s="88"/>
      <c r="AS5131" s="88"/>
      <c r="AT5131" s="88"/>
      <c r="AU5131" s="88"/>
      <c r="AV5131" s="88"/>
      <c r="AW5131" s="88"/>
      <c r="AX5131" s="88"/>
      <c r="AY5131" s="88"/>
      <c r="AZ5131" s="88"/>
      <c r="BA5131" s="88"/>
      <c r="BB5131" s="89">
        <f t="shared" si="319"/>
        <v>0</v>
      </c>
      <c r="BC5131" s="90" t="str">
        <f t="shared" si="318"/>
        <v xml:space="preserve"> </v>
      </c>
      <c r="BD5131" s="91" t="str">
        <f t="shared" si="320"/>
        <v xml:space="preserve"> </v>
      </c>
      <c r="BE5131" s="92">
        <f t="shared" si="321"/>
        <v>0</v>
      </c>
    </row>
    <row r="5132" spans="1:57" s="74" customFormat="1" ht="50.1" customHeight="1" x14ac:dyDescent="0.2">
      <c r="A5132" s="78"/>
      <c r="B5132" s="78"/>
      <c r="C5132" s="78"/>
      <c r="D5132" s="78"/>
      <c r="E5132" s="79" t="str">
        <f>+IF(C5132&lt;&gt;"",VLOOKUP(MID(C5132,18,5),NIVELES!$A$133:$B$213,2,0),"")</f>
        <v/>
      </c>
      <c r="F5132" s="80"/>
      <c r="G5132" s="81" t="str">
        <f>+IF(F5132&lt;&gt;"",VLOOKUP(F5132,NIVELES!$A$246:$C$464,3,0),"")</f>
        <v/>
      </c>
      <c r="H5132" s="82"/>
      <c r="I5132" s="78"/>
      <c r="J5132" s="78"/>
      <c r="K5132" s="78"/>
      <c r="L5132" s="78"/>
      <c r="M5132" s="78"/>
      <c r="N5132" s="78"/>
      <c r="O5132" s="78"/>
      <c r="P5132" s="82"/>
      <c r="Q5132" s="78"/>
      <c r="R5132" s="82"/>
      <c r="S5132" s="82"/>
      <c r="T5132" s="82"/>
      <c r="U5132" s="82"/>
      <c r="V5132" s="82"/>
      <c r="W5132" s="82"/>
      <c r="X5132" s="82"/>
      <c r="Y5132" s="82"/>
      <c r="Z5132" s="82"/>
      <c r="AA5132" s="82"/>
      <c r="AB5132" s="82"/>
      <c r="AC5132" s="82"/>
      <c r="AD5132" s="85" t="str">
        <f>IF(A5132&lt;&gt;"",IF(D5132="DIRECCIÓN_DE_TRANSFERENCIAS","280 0031",VLOOKUP(C5132,NIVELES!$A$14:$B$105,2,0)),"")</f>
        <v/>
      </c>
      <c r="AE5132" s="86"/>
      <c r="AF5132" s="86"/>
      <c r="AG5132" s="79" t="str">
        <f>+IF(AF5132&lt;&gt;"",VLOOKUP(AF5132,NIVELES!$A$666:$B$673,2,0),"")</f>
        <v/>
      </c>
      <c r="AH5132" s="78"/>
      <c r="AI5132" s="79" t="str">
        <f>IF(AH5132&lt;&gt;"",VLOOKUP(CONCATENATE(AG5132,AH5132),NIVELES!$B$676:$C$745,2,0),"")</f>
        <v/>
      </c>
      <c r="AJ5132" s="78"/>
      <c r="AK5132" s="79" t="str">
        <f>+IF(AJ5132&lt;&gt;"",VLOOKUP(AJ5132,NIVELES!$A$816:$B$892,2,0),"")</f>
        <v/>
      </c>
      <c r="AL5132" s="78"/>
      <c r="AM5132" s="78"/>
      <c r="AN5132" s="79" t="str">
        <f>IF(AM5132&lt;&gt;"",+VLOOKUP(AM5132,NIVELES!$A$1652:$B$2466,2,0),"")</f>
        <v/>
      </c>
      <c r="AO5132" s="87"/>
      <c r="AP5132" s="88"/>
      <c r="AQ5132" s="88"/>
      <c r="AR5132" s="88"/>
      <c r="AS5132" s="88"/>
      <c r="AT5132" s="88"/>
      <c r="AU5132" s="88"/>
      <c r="AV5132" s="88"/>
      <c r="AW5132" s="88"/>
      <c r="AX5132" s="88"/>
      <c r="AY5132" s="88"/>
      <c r="AZ5132" s="88"/>
      <c r="BA5132" s="88"/>
      <c r="BB5132" s="89">
        <f t="shared" si="319"/>
        <v>0</v>
      </c>
      <c r="BC5132" s="90" t="str">
        <f t="shared" si="318"/>
        <v xml:space="preserve"> </v>
      </c>
      <c r="BD5132" s="91" t="str">
        <f t="shared" si="320"/>
        <v xml:space="preserve"> </v>
      </c>
      <c r="BE5132" s="92">
        <f t="shared" si="321"/>
        <v>0</v>
      </c>
    </row>
    <row r="5133" spans="1:57" s="74" customFormat="1" ht="50.1" customHeight="1" x14ac:dyDescent="0.2">
      <c r="A5133" s="78"/>
      <c r="B5133" s="78"/>
      <c r="C5133" s="78"/>
      <c r="D5133" s="78"/>
      <c r="E5133" s="79" t="str">
        <f>+IF(C5133&lt;&gt;"",VLOOKUP(MID(C5133,18,5),NIVELES!$A$133:$B$213,2,0),"")</f>
        <v/>
      </c>
      <c r="F5133" s="80"/>
      <c r="G5133" s="81" t="str">
        <f>+IF(F5133&lt;&gt;"",VLOOKUP(F5133,NIVELES!$A$246:$C$464,3,0),"")</f>
        <v/>
      </c>
      <c r="H5133" s="82"/>
      <c r="I5133" s="78"/>
      <c r="J5133" s="78"/>
      <c r="K5133" s="78"/>
      <c r="L5133" s="78"/>
      <c r="M5133" s="78"/>
      <c r="N5133" s="78"/>
      <c r="O5133" s="78"/>
      <c r="P5133" s="82"/>
      <c r="Q5133" s="78"/>
      <c r="R5133" s="82"/>
      <c r="S5133" s="82"/>
      <c r="T5133" s="82"/>
      <c r="U5133" s="82"/>
      <c r="V5133" s="82"/>
      <c r="W5133" s="82"/>
      <c r="X5133" s="82"/>
      <c r="Y5133" s="82"/>
      <c r="Z5133" s="82"/>
      <c r="AA5133" s="82"/>
      <c r="AB5133" s="82"/>
      <c r="AC5133" s="82"/>
      <c r="AD5133" s="85" t="str">
        <f>IF(A5133&lt;&gt;"",IF(D5133="DIRECCIÓN_DE_TRANSFERENCIAS","280 0031",VLOOKUP(C5133,NIVELES!$A$14:$B$105,2,0)),"")</f>
        <v/>
      </c>
      <c r="AE5133" s="86"/>
      <c r="AF5133" s="86"/>
      <c r="AG5133" s="79" t="str">
        <f>+IF(AF5133&lt;&gt;"",VLOOKUP(AF5133,NIVELES!$A$666:$B$673,2,0),"")</f>
        <v/>
      </c>
      <c r="AH5133" s="78"/>
      <c r="AI5133" s="79" t="str">
        <f>IF(AH5133&lt;&gt;"",VLOOKUP(CONCATENATE(AG5133,AH5133),NIVELES!$B$676:$C$745,2,0),"")</f>
        <v/>
      </c>
      <c r="AJ5133" s="78"/>
      <c r="AK5133" s="79" t="str">
        <f>+IF(AJ5133&lt;&gt;"",VLOOKUP(AJ5133,NIVELES!$A$816:$B$892,2,0),"")</f>
        <v/>
      </c>
      <c r="AL5133" s="78"/>
      <c r="AM5133" s="78"/>
      <c r="AN5133" s="79" t="str">
        <f>IF(AM5133&lt;&gt;"",+VLOOKUP(AM5133,NIVELES!$A$1652:$B$2466,2,0),"")</f>
        <v/>
      </c>
      <c r="AO5133" s="87"/>
      <c r="AP5133" s="88"/>
      <c r="AQ5133" s="88"/>
      <c r="AR5133" s="88"/>
      <c r="AS5133" s="88"/>
      <c r="AT5133" s="88"/>
      <c r="AU5133" s="88"/>
      <c r="AV5133" s="88"/>
      <c r="AW5133" s="88"/>
      <c r="AX5133" s="88"/>
      <c r="AY5133" s="88"/>
      <c r="AZ5133" s="88"/>
      <c r="BA5133" s="88"/>
      <c r="BB5133" s="89">
        <f t="shared" si="319"/>
        <v>0</v>
      </c>
      <c r="BC5133" s="90" t="str">
        <f t="shared" si="318"/>
        <v xml:space="preserve"> </v>
      </c>
      <c r="BD5133" s="91" t="str">
        <f t="shared" si="320"/>
        <v xml:space="preserve"> </v>
      </c>
      <c r="BE5133" s="92">
        <f t="shared" si="321"/>
        <v>0</v>
      </c>
    </row>
    <row r="5134" spans="1:57" s="74" customFormat="1" ht="50.1" customHeight="1" x14ac:dyDescent="0.2">
      <c r="A5134" s="78"/>
      <c r="B5134" s="78"/>
      <c r="C5134" s="78"/>
      <c r="D5134" s="78"/>
      <c r="E5134" s="79" t="str">
        <f>+IF(C5134&lt;&gt;"",VLOOKUP(MID(C5134,18,5),NIVELES!$A$133:$B$213,2,0),"")</f>
        <v/>
      </c>
      <c r="F5134" s="80"/>
      <c r="G5134" s="81" t="str">
        <f>+IF(F5134&lt;&gt;"",VLOOKUP(F5134,NIVELES!$A$246:$C$464,3,0),"")</f>
        <v/>
      </c>
      <c r="H5134" s="82"/>
      <c r="I5134" s="78"/>
      <c r="J5134" s="78"/>
      <c r="K5134" s="78"/>
      <c r="L5134" s="78"/>
      <c r="M5134" s="78"/>
      <c r="N5134" s="78"/>
      <c r="O5134" s="78"/>
      <c r="P5134" s="82"/>
      <c r="Q5134" s="78"/>
      <c r="R5134" s="82"/>
      <c r="S5134" s="82"/>
      <c r="T5134" s="82"/>
      <c r="U5134" s="82"/>
      <c r="V5134" s="82"/>
      <c r="W5134" s="82"/>
      <c r="X5134" s="82"/>
      <c r="Y5134" s="82"/>
      <c r="Z5134" s="82"/>
      <c r="AA5134" s="82"/>
      <c r="AB5134" s="82"/>
      <c r="AC5134" s="82"/>
      <c r="AD5134" s="85" t="str">
        <f>IF(A5134&lt;&gt;"",IF(D5134="DIRECCIÓN_DE_TRANSFERENCIAS","280 0031",VLOOKUP(C5134,NIVELES!$A$14:$B$105,2,0)),"")</f>
        <v/>
      </c>
      <c r="AE5134" s="86"/>
      <c r="AF5134" s="86"/>
      <c r="AG5134" s="79" t="str">
        <f>+IF(AF5134&lt;&gt;"",VLOOKUP(AF5134,NIVELES!$A$666:$B$673,2,0),"")</f>
        <v/>
      </c>
      <c r="AH5134" s="78"/>
      <c r="AI5134" s="79" t="str">
        <f>IF(AH5134&lt;&gt;"",VLOOKUP(CONCATENATE(AG5134,AH5134),NIVELES!$B$676:$C$745,2,0),"")</f>
        <v/>
      </c>
      <c r="AJ5134" s="78"/>
      <c r="AK5134" s="79" t="str">
        <f>+IF(AJ5134&lt;&gt;"",VLOOKUP(AJ5134,NIVELES!$A$816:$B$892,2,0),"")</f>
        <v/>
      </c>
      <c r="AL5134" s="78"/>
      <c r="AM5134" s="78"/>
      <c r="AN5134" s="79" t="str">
        <f>IF(AM5134&lt;&gt;"",+VLOOKUP(AM5134,NIVELES!$A$1652:$B$2466,2,0),"")</f>
        <v/>
      </c>
      <c r="AO5134" s="87"/>
      <c r="AP5134" s="88"/>
      <c r="AQ5134" s="88"/>
      <c r="AR5134" s="88"/>
      <c r="AS5134" s="88"/>
      <c r="AT5134" s="88"/>
      <c r="AU5134" s="88"/>
      <c r="AV5134" s="88"/>
      <c r="AW5134" s="88"/>
      <c r="AX5134" s="88"/>
      <c r="AY5134" s="88"/>
      <c r="AZ5134" s="88"/>
      <c r="BA5134" s="88"/>
      <c r="BB5134" s="89">
        <f t="shared" si="319"/>
        <v>0</v>
      </c>
      <c r="BC5134" s="90" t="str">
        <f t="shared" si="318"/>
        <v xml:space="preserve"> </v>
      </c>
      <c r="BD5134" s="91" t="str">
        <f t="shared" si="320"/>
        <v xml:space="preserve"> </v>
      </c>
      <c r="BE5134" s="92">
        <f t="shared" si="321"/>
        <v>0</v>
      </c>
    </row>
    <row r="5135" spans="1:57" s="74" customFormat="1" ht="50.1" customHeight="1" x14ac:dyDescent="0.2">
      <c r="A5135" s="78"/>
      <c r="B5135" s="78"/>
      <c r="C5135" s="78"/>
      <c r="D5135" s="78"/>
      <c r="E5135" s="79" t="str">
        <f>+IF(C5135&lt;&gt;"",VLOOKUP(MID(C5135,18,5),NIVELES!$A$133:$B$213,2,0),"")</f>
        <v/>
      </c>
      <c r="F5135" s="80"/>
      <c r="G5135" s="81" t="str">
        <f>+IF(F5135&lt;&gt;"",VLOOKUP(F5135,NIVELES!$A$246:$C$464,3,0),"")</f>
        <v/>
      </c>
      <c r="H5135" s="82"/>
      <c r="I5135" s="78"/>
      <c r="J5135" s="78"/>
      <c r="K5135" s="78"/>
      <c r="L5135" s="78"/>
      <c r="M5135" s="78"/>
      <c r="N5135" s="78"/>
      <c r="O5135" s="78"/>
      <c r="P5135" s="82"/>
      <c r="Q5135" s="78"/>
      <c r="R5135" s="82"/>
      <c r="S5135" s="82"/>
      <c r="T5135" s="82"/>
      <c r="U5135" s="82"/>
      <c r="V5135" s="82"/>
      <c r="W5135" s="82"/>
      <c r="X5135" s="82"/>
      <c r="Y5135" s="82"/>
      <c r="Z5135" s="82"/>
      <c r="AA5135" s="82"/>
      <c r="AB5135" s="82"/>
      <c r="AC5135" s="82"/>
      <c r="AD5135" s="85" t="str">
        <f>IF(A5135&lt;&gt;"",IF(D5135="DIRECCIÓN_DE_TRANSFERENCIAS","280 0031",VLOOKUP(C5135,NIVELES!$A$14:$B$105,2,0)),"")</f>
        <v/>
      </c>
      <c r="AE5135" s="86"/>
      <c r="AF5135" s="86"/>
      <c r="AG5135" s="79" t="str">
        <f>+IF(AF5135&lt;&gt;"",VLOOKUP(AF5135,NIVELES!$A$666:$B$673,2,0),"")</f>
        <v/>
      </c>
      <c r="AH5135" s="78"/>
      <c r="AI5135" s="79" t="str">
        <f>IF(AH5135&lt;&gt;"",VLOOKUP(CONCATENATE(AG5135,AH5135),NIVELES!$B$676:$C$745,2,0),"")</f>
        <v/>
      </c>
      <c r="AJ5135" s="78"/>
      <c r="AK5135" s="79" t="str">
        <f>+IF(AJ5135&lt;&gt;"",VLOOKUP(AJ5135,NIVELES!$A$816:$B$892,2,0),"")</f>
        <v/>
      </c>
      <c r="AL5135" s="78"/>
      <c r="AM5135" s="78"/>
      <c r="AN5135" s="79" t="str">
        <f>IF(AM5135&lt;&gt;"",+VLOOKUP(AM5135,NIVELES!$A$1652:$B$2466,2,0),"")</f>
        <v/>
      </c>
      <c r="AO5135" s="87"/>
      <c r="AP5135" s="88"/>
      <c r="AQ5135" s="88"/>
      <c r="AR5135" s="88"/>
      <c r="AS5135" s="88"/>
      <c r="AT5135" s="88"/>
      <c r="AU5135" s="88"/>
      <c r="AV5135" s="88"/>
      <c r="AW5135" s="88"/>
      <c r="AX5135" s="88"/>
      <c r="AY5135" s="88"/>
      <c r="AZ5135" s="88"/>
      <c r="BA5135" s="88"/>
      <c r="BB5135" s="89">
        <f t="shared" si="319"/>
        <v>0</v>
      </c>
      <c r="BC5135" s="90" t="str">
        <f t="shared" si="318"/>
        <v xml:space="preserve"> </v>
      </c>
      <c r="BD5135" s="91" t="str">
        <f t="shared" si="320"/>
        <v xml:space="preserve"> </v>
      </c>
      <c r="BE5135" s="92">
        <f t="shared" si="321"/>
        <v>0</v>
      </c>
    </row>
    <row r="5136" spans="1:57" s="74" customFormat="1" ht="50.1" customHeight="1" x14ac:dyDescent="0.2">
      <c r="A5136" s="78"/>
      <c r="B5136" s="78"/>
      <c r="C5136" s="78"/>
      <c r="D5136" s="78"/>
      <c r="E5136" s="79" t="str">
        <f>+IF(C5136&lt;&gt;"",VLOOKUP(MID(C5136,18,5),NIVELES!$A$133:$B$213,2,0),"")</f>
        <v/>
      </c>
      <c r="F5136" s="80"/>
      <c r="G5136" s="81" t="str">
        <f>+IF(F5136&lt;&gt;"",VLOOKUP(F5136,NIVELES!$A$246:$C$464,3,0),"")</f>
        <v/>
      </c>
      <c r="H5136" s="82"/>
      <c r="I5136" s="78"/>
      <c r="J5136" s="78"/>
      <c r="K5136" s="78"/>
      <c r="L5136" s="78"/>
      <c r="M5136" s="78"/>
      <c r="N5136" s="78"/>
      <c r="O5136" s="78"/>
      <c r="P5136" s="82"/>
      <c r="Q5136" s="78"/>
      <c r="R5136" s="82"/>
      <c r="S5136" s="82"/>
      <c r="T5136" s="82"/>
      <c r="U5136" s="82"/>
      <c r="V5136" s="82"/>
      <c r="W5136" s="82"/>
      <c r="X5136" s="82"/>
      <c r="Y5136" s="82"/>
      <c r="Z5136" s="82"/>
      <c r="AA5136" s="82"/>
      <c r="AB5136" s="82"/>
      <c r="AC5136" s="82"/>
      <c r="AD5136" s="85" t="str">
        <f>IF(A5136&lt;&gt;"",IF(D5136="DIRECCIÓN_DE_TRANSFERENCIAS","280 0031",VLOOKUP(C5136,NIVELES!$A$14:$B$105,2,0)),"")</f>
        <v/>
      </c>
      <c r="AE5136" s="86"/>
      <c r="AF5136" s="86"/>
      <c r="AG5136" s="79" t="str">
        <f>+IF(AF5136&lt;&gt;"",VLOOKUP(AF5136,NIVELES!$A$666:$B$673,2,0),"")</f>
        <v/>
      </c>
      <c r="AH5136" s="78"/>
      <c r="AI5136" s="79" t="str">
        <f>IF(AH5136&lt;&gt;"",VLOOKUP(CONCATENATE(AG5136,AH5136),NIVELES!$B$676:$C$745,2,0),"")</f>
        <v/>
      </c>
      <c r="AJ5136" s="78"/>
      <c r="AK5136" s="79" t="str">
        <f>+IF(AJ5136&lt;&gt;"",VLOOKUP(AJ5136,NIVELES!$A$816:$B$892,2,0),"")</f>
        <v/>
      </c>
      <c r="AL5136" s="78"/>
      <c r="AM5136" s="78"/>
      <c r="AN5136" s="79" t="str">
        <f>IF(AM5136&lt;&gt;"",+VLOOKUP(AM5136,NIVELES!$A$1652:$B$2466,2,0),"")</f>
        <v/>
      </c>
      <c r="AO5136" s="87"/>
      <c r="AP5136" s="88"/>
      <c r="AQ5136" s="88"/>
      <c r="AR5136" s="88"/>
      <c r="AS5136" s="88"/>
      <c r="AT5136" s="88"/>
      <c r="AU5136" s="88"/>
      <c r="AV5136" s="88"/>
      <c r="AW5136" s="88"/>
      <c r="AX5136" s="88"/>
      <c r="AY5136" s="88"/>
      <c r="AZ5136" s="88"/>
      <c r="BA5136" s="88"/>
      <c r="BB5136" s="89">
        <f t="shared" si="319"/>
        <v>0</v>
      </c>
      <c r="BC5136" s="90" t="str">
        <f t="shared" si="318"/>
        <v xml:space="preserve"> </v>
      </c>
      <c r="BD5136" s="91" t="str">
        <f t="shared" si="320"/>
        <v xml:space="preserve"> </v>
      </c>
      <c r="BE5136" s="92">
        <f t="shared" si="321"/>
        <v>0</v>
      </c>
    </row>
    <row r="5137" spans="1:57" s="74" customFormat="1" ht="50.1" customHeight="1" x14ac:dyDescent="0.2">
      <c r="A5137" s="78"/>
      <c r="B5137" s="78"/>
      <c r="C5137" s="78"/>
      <c r="D5137" s="78"/>
      <c r="E5137" s="79" t="str">
        <f>+IF(C5137&lt;&gt;"",VLOOKUP(MID(C5137,18,5),NIVELES!$A$133:$B$213,2,0),"")</f>
        <v/>
      </c>
      <c r="F5137" s="80"/>
      <c r="G5137" s="81" t="str">
        <f>+IF(F5137&lt;&gt;"",VLOOKUP(F5137,NIVELES!$A$246:$C$464,3,0),"")</f>
        <v/>
      </c>
      <c r="H5137" s="82"/>
      <c r="I5137" s="78"/>
      <c r="J5137" s="78"/>
      <c r="K5137" s="78"/>
      <c r="L5137" s="78"/>
      <c r="M5137" s="78"/>
      <c r="N5137" s="78"/>
      <c r="O5137" s="78"/>
      <c r="P5137" s="82"/>
      <c r="Q5137" s="78"/>
      <c r="R5137" s="82"/>
      <c r="S5137" s="82"/>
      <c r="T5137" s="82"/>
      <c r="U5137" s="82"/>
      <c r="V5137" s="82"/>
      <c r="W5137" s="82"/>
      <c r="X5137" s="82"/>
      <c r="Y5137" s="82"/>
      <c r="Z5137" s="82"/>
      <c r="AA5137" s="82"/>
      <c r="AB5137" s="82"/>
      <c r="AC5137" s="82"/>
      <c r="AD5137" s="85" t="str">
        <f>IF(A5137&lt;&gt;"",IF(D5137="DIRECCIÓN_DE_TRANSFERENCIAS","280 0031",VLOOKUP(C5137,NIVELES!$A$14:$B$105,2,0)),"")</f>
        <v/>
      </c>
      <c r="AE5137" s="86"/>
      <c r="AF5137" s="86"/>
      <c r="AG5137" s="79" t="str">
        <f>+IF(AF5137&lt;&gt;"",VLOOKUP(AF5137,NIVELES!$A$666:$B$673,2,0),"")</f>
        <v/>
      </c>
      <c r="AH5137" s="78"/>
      <c r="AI5137" s="79" t="str">
        <f>IF(AH5137&lt;&gt;"",VLOOKUP(CONCATENATE(AG5137,AH5137),NIVELES!$B$676:$C$745,2,0),"")</f>
        <v/>
      </c>
      <c r="AJ5137" s="78"/>
      <c r="AK5137" s="79" t="str">
        <f>+IF(AJ5137&lt;&gt;"",VLOOKUP(AJ5137,NIVELES!$A$816:$B$892,2,0),"")</f>
        <v/>
      </c>
      <c r="AL5137" s="78"/>
      <c r="AM5137" s="78"/>
      <c r="AN5137" s="79" t="str">
        <f>IF(AM5137&lt;&gt;"",+VLOOKUP(AM5137,NIVELES!$A$1652:$B$2466,2,0),"")</f>
        <v/>
      </c>
      <c r="AO5137" s="87"/>
      <c r="AP5137" s="88"/>
      <c r="AQ5137" s="88"/>
      <c r="AR5137" s="88"/>
      <c r="AS5137" s="88"/>
      <c r="AT5137" s="88"/>
      <c r="AU5137" s="88"/>
      <c r="AV5137" s="88"/>
      <c r="AW5137" s="88"/>
      <c r="AX5137" s="88"/>
      <c r="AY5137" s="88"/>
      <c r="AZ5137" s="88"/>
      <c r="BA5137" s="88"/>
      <c r="BB5137" s="89">
        <f t="shared" si="319"/>
        <v>0</v>
      </c>
      <c r="BC5137" s="90" t="str">
        <f t="shared" si="318"/>
        <v xml:space="preserve"> </v>
      </c>
      <c r="BD5137" s="91" t="str">
        <f t="shared" si="320"/>
        <v xml:space="preserve"> </v>
      </c>
      <c r="BE5137" s="92">
        <f t="shared" si="321"/>
        <v>0</v>
      </c>
    </row>
    <row r="5138" spans="1:57" s="74" customFormat="1" ht="50.1" customHeight="1" x14ac:dyDescent="0.2">
      <c r="A5138" s="78"/>
      <c r="B5138" s="78"/>
      <c r="C5138" s="78"/>
      <c r="D5138" s="78"/>
      <c r="E5138" s="79" t="str">
        <f>+IF(C5138&lt;&gt;"",VLOOKUP(MID(C5138,18,5),NIVELES!$A$133:$B$213,2,0),"")</f>
        <v/>
      </c>
      <c r="F5138" s="80"/>
      <c r="G5138" s="81" t="str">
        <f>+IF(F5138&lt;&gt;"",VLOOKUP(F5138,NIVELES!$A$246:$C$464,3,0),"")</f>
        <v/>
      </c>
      <c r="H5138" s="82"/>
      <c r="I5138" s="78"/>
      <c r="J5138" s="78"/>
      <c r="K5138" s="78"/>
      <c r="L5138" s="78"/>
      <c r="M5138" s="78"/>
      <c r="N5138" s="78"/>
      <c r="O5138" s="78"/>
      <c r="P5138" s="82"/>
      <c r="Q5138" s="78"/>
      <c r="R5138" s="82"/>
      <c r="S5138" s="82"/>
      <c r="T5138" s="82"/>
      <c r="U5138" s="82"/>
      <c r="V5138" s="82"/>
      <c r="W5138" s="82"/>
      <c r="X5138" s="82"/>
      <c r="Y5138" s="82"/>
      <c r="Z5138" s="82"/>
      <c r="AA5138" s="82"/>
      <c r="AB5138" s="82"/>
      <c r="AC5138" s="82"/>
      <c r="AD5138" s="85" t="str">
        <f>IF(A5138&lt;&gt;"",IF(D5138="DIRECCIÓN_DE_TRANSFERENCIAS","280 0031",VLOOKUP(C5138,NIVELES!$A$14:$B$105,2,0)),"")</f>
        <v/>
      </c>
      <c r="AE5138" s="86"/>
      <c r="AF5138" s="86"/>
      <c r="AG5138" s="79" t="str">
        <f>+IF(AF5138&lt;&gt;"",VLOOKUP(AF5138,NIVELES!$A$666:$B$673,2,0),"")</f>
        <v/>
      </c>
      <c r="AH5138" s="78"/>
      <c r="AI5138" s="79" t="str">
        <f>IF(AH5138&lt;&gt;"",VLOOKUP(CONCATENATE(AG5138,AH5138),NIVELES!$B$676:$C$745,2,0),"")</f>
        <v/>
      </c>
      <c r="AJ5138" s="78"/>
      <c r="AK5138" s="79" t="str">
        <f>+IF(AJ5138&lt;&gt;"",VLOOKUP(AJ5138,NIVELES!$A$816:$B$892,2,0),"")</f>
        <v/>
      </c>
      <c r="AL5138" s="78"/>
      <c r="AM5138" s="78"/>
      <c r="AN5138" s="79" t="str">
        <f>IF(AM5138&lt;&gt;"",+VLOOKUP(AM5138,NIVELES!$A$1652:$B$2466,2,0),"")</f>
        <v/>
      </c>
      <c r="AO5138" s="87"/>
      <c r="AP5138" s="88"/>
      <c r="AQ5138" s="88"/>
      <c r="AR5138" s="88"/>
      <c r="AS5138" s="88"/>
      <c r="AT5138" s="88"/>
      <c r="AU5138" s="88"/>
      <c r="AV5138" s="88"/>
      <c r="AW5138" s="88"/>
      <c r="AX5138" s="88"/>
      <c r="AY5138" s="88"/>
      <c r="AZ5138" s="88"/>
      <c r="BA5138" s="88"/>
      <c r="BB5138" s="89">
        <f t="shared" si="319"/>
        <v>0</v>
      </c>
      <c r="BC5138" s="90" t="str">
        <f t="shared" si="318"/>
        <v xml:space="preserve"> </v>
      </c>
      <c r="BD5138" s="91" t="str">
        <f t="shared" si="320"/>
        <v xml:space="preserve"> </v>
      </c>
      <c r="BE5138" s="92">
        <f t="shared" si="321"/>
        <v>0</v>
      </c>
    </row>
    <row r="5139" spans="1:57" s="74" customFormat="1" ht="50.1" customHeight="1" x14ac:dyDescent="0.2">
      <c r="A5139" s="78"/>
      <c r="B5139" s="78"/>
      <c r="C5139" s="78"/>
      <c r="D5139" s="78"/>
      <c r="E5139" s="79" t="str">
        <f>+IF(C5139&lt;&gt;"",VLOOKUP(MID(C5139,18,5),NIVELES!$A$133:$B$213,2,0),"")</f>
        <v/>
      </c>
      <c r="F5139" s="80"/>
      <c r="G5139" s="81" t="str">
        <f>+IF(F5139&lt;&gt;"",VLOOKUP(F5139,NIVELES!$A$246:$C$464,3,0),"")</f>
        <v/>
      </c>
      <c r="H5139" s="82"/>
      <c r="I5139" s="78"/>
      <c r="J5139" s="78"/>
      <c r="K5139" s="78"/>
      <c r="L5139" s="78"/>
      <c r="M5139" s="78"/>
      <c r="N5139" s="78"/>
      <c r="O5139" s="78"/>
      <c r="P5139" s="82"/>
      <c r="Q5139" s="78"/>
      <c r="R5139" s="82"/>
      <c r="S5139" s="82"/>
      <c r="T5139" s="82"/>
      <c r="U5139" s="82"/>
      <c r="V5139" s="82"/>
      <c r="W5139" s="82"/>
      <c r="X5139" s="82"/>
      <c r="Y5139" s="82"/>
      <c r="Z5139" s="82"/>
      <c r="AA5139" s="82"/>
      <c r="AB5139" s="82"/>
      <c r="AC5139" s="82"/>
      <c r="AD5139" s="85" t="str">
        <f>IF(A5139&lt;&gt;"",IF(D5139="DIRECCIÓN_DE_TRANSFERENCIAS","280 0031",VLOOKUP(C5139,NIVELES!$A$14:$B$105,2,0)),"")</f>
        <v/>
      </c>
      <c r="AE5139" s="86"/>
      <c r="AF5139" s="86"/>
      <c r="AG5139" s="79" t="str">
        <f>+IF(AF5139&lt;&gt;"",VLOOKUP(AF5139,NIVELES!$A$666:$B$673,2,0),"")</f>
        <v/>
      </c>
      <c r="AH5139" s="78"/>
      <c r="AI5139" s="79" t="str">
        <f>IF(AH5139&lt;&gt;"",VLOOKUP(CONCATENATE(AG5139,AH5139),NIVELES!$B$676:$C$745,2,0),"")</f>
        <v/>
      </c>
      <c r="AJ5139" s="78"/>
      <c r="AK5139" s="79" t="str">
        <f>+IF(AJ5139&lt;&gt;"",VLOOKUP(AJ5139,NIVELES!$A$816:$B$892,2,0),"")</f>
        <v/>
      </c>
      <c r="AL5139" s="78"/>
      <c r="AM5139" s="78"/>
      <c r="AN5139" s="79" t="str">
        <f>IF(AM5139&lt;&gt;"",+VLOOKUP(AM5139,NIVELES!$A$1652:$B$2466,2,0),"")</f>
        <v/>
      </c>
      <c r="AO5139" s="87"/>
      <c r="AP5139" s="88"/>
      <c r="AQ5139" s="88"/>
      <c r="AR5139" s="88"/>
      <c r="AS5139" s="88"/>
      <c r="AT5139" s="88"/>
      <c r="AU5139" s="88"/>
      <c r="AV5139" s="88"/>
      <c r="AW5139" s="88"/>
      <c r="AX5139" s="88"/>
      <c r="AY5139" s="88"/>
      <c r="AZ5139" s="88"/>
      <c r="BA5139" s="88"/>
      <c r="BB5139" s="89">
        <f t="shared" si="319"/>
        <v>0</v>
      </c>
      <c r="BC5139" s="90" t="str">
        <f t="shared" si="318"/>
        <v xml:space="preserve"> </v>
      </c>
      <c r="BD5139" s="91" t="str">
        <f t="shared" si="320"/>
        <v xml:space="preserve"> </v>
      </c>
      <c r="BE5139" s="92">
        <f t="shared" si="321"/>
        <v>0</v>
      </c>
    </row>
    <row r="5140" spans="1:57" s="74" customFormat="1" ht="50.1" customHeight="1" x14ac:dyDescent="0.2">
      <c r="A5140" s="78"/>
      <c r="B5140" s="78"/>
      <c r="C5140" s="78"/>
      <c r="D5140" s="78"/>
      <c r="E5140" s="79" t="str">
        <f>+IF(C5140&lt;&gt;"",VLOOKUP(MID(C5140,18,5),NIVELES!$A$133:$B$213,2,0),"")</f>
        <v/>
      </c>
      <c r="F5140" s="80"/>
      <c r="G5140" s="81" t="str">
        <f>+IF(F5140&lt;&gt;"",VLOOKUP(F5140,NIVELES!$A$246:$C$464,3,0),"")</f>
        <v/>
      </c>
      <c r="H5140" s="82"/>
      <c r="I5140" s="78"/>
      <c r="J5140" s="78"/>
      <c r="K5140" s="78"/>
      <c r="L5140" s="78"/>
      <c r="M5140" s="78"/>
      <c r="N5140" s="78"/>
      <c r="O5140" s="78"/>
      <c r="P5140" s="82"/>
      <c r="Q5140" s="78"/>
      <c r="R5140" s="82"/>
      <c r="S5140" s="82"/>
      <c r="T5140" s="82"/>
      <c r="U5140" s="82"/>
      <c r="V5140" s="82"/>
      <c r="W5140" s="82"/>
      <c r="X5140" s="82"/>
      <c r="Y5140" s="82"/>
      <c r="Z5140" s="82"/>
      <c r="AA5140" s="82"/>
      <c r="AB5140" s="82"/>
      <c r="AC5140" s="82"/>
      <c r="AD5140" s="85" t="str">
        <f>IF(A5140&lt;&gt;"",IF(D5140="DIRECCIÓN_DE_TRANSFERENCIAS","280 0031",VLOOKUP(C5140,NIVELES!$A$14:$B$105,2,0)),"")</f>
        <v/>
      </c>
      <c r="AE5140" s="86"/>
      <c r="AF5140" s="86"/>
      <c r="AG5140" s="79" t="str">
        <f>+IF(AF5140&lt;&gt;"",VLOOKUP(AF5140,NIVELES!$A$666:$B$673,2,0),"")</f>
        <v/>
      </c>
      <c r="AH5140" s="78"/>
      <c r="AI5140" s="79" t="str">
        <f>IF(AH5140&lt;&gt;"",VLOOKUP(CONCATENATE(AG5140,AH5140),NIVELES!$B$676:$C$745,2,0),"")</f>
        <v/>
      </c>
      <c r="AJ5140" s="78"/>
      <c r="AK5140" s="79" t="str">
        <f>+IF(AJ5140&lt;&gt;"",VLOOKUP(AJ5140,NIVELES!$A$816:$B$892,2,0),"")</f>
        <v/>
      </c>
      <c r="AL5140" s="78"/>
      <c r="AM5140" s="78"/>
      <c r="AN5140" s="79" t="str">
        <f>IF(AM5140&lt;&gt;"",+VLOOKUP(AM5140,NIVELES!$A$1652:$B$2466,2,0),"")</f>
        <v/>
      </c>
      <c r="AO5140" s="87"/>
      <c r="AP5140" s="88"/>
      <c r="AQ5140" s="88"/>
      <c r="AR5140" s="88"/>
      <c r="AS5140" s="88"/>
      <c r="AT5140" s="88"/>
      <c r="AU5140" s="88"/>
      <c r="AV5140" s="88"/>
      <c r="AW5140" s="88"/>
      <c r="AX5140" s="88"/>
      <c r="AY5140" s="88"/>
      <c r="AZ5140" s="88"/>
      <c r="BA5140" s="88"/>
      <c r="BB5140" s="89">
        <f t="shared" si="319"/>
        <v>0</v>
      </c>
      <c r="BC5140" s="90" t="str">
        <f t="shared" si="318"/>
        <v xml:space="preserve"> </v>
      </c>
      <c r="BD5140" s="91" t="str">
        <f t="shared" si="320"/>
        <v xml:space="preserve"> </v>
      </c>
      <c r="BE5140" s="92">
        <f t="shared" si="321"/>
        <v>0</v>
      </c>
    </row>
    <row r="5141" spans="1:57" s="74" customFormat="1" ht="50.1" customHeight="1" x14ac:dyDescent="0.2">
      <c r="A5141" s="78"/>
      <c r="B5141" s="78"/>
      <c r="C5141" s="78"/>
      <c r="D5141" s="78"/>
      <c r="E5141" s="79" t="str">
        <f>+IF(C5141&lt;&gt;"",VLOOKUP(MID(C5141,18,5),NIVELES!$A$133:$B$213,2,0),"")</f>
        <v/>
      </c>
      <c r="F5141" s="80"/>
      <c r="G5141" s="81" t="str">
        <f>+IF(F5141&lt;&gt;"",VLOOKUP(F5141,NIVELES!$A$246:$C$464,3,0),"")</f>
        <v/>
      </c>
      <c r="H5141" s="82"/>
      <c r="I5141" s="78"/>
      <c r="J5141" s="78"/>
      <c r="K5141" s="78"/>
      <c r="L5141" s="78"/>
      <c r="M5141" s="78"/>
      <c r="N5141" s="78"/>
      <c r="O5141" s="78"/>
      <c r="P5141" s="82"/>
      <c r="Q5141" s="78"/>
      <c r="R5141" s="82"/>
      <c r="S5141" s="82"/>
      <c r="T5141" s="82"/>
      <c r="U5141" s="82"/>
      <c r="V5141" s="82"/>
      <c r="W5141" s="82"/>
      <c r="X5141" s="82"/>
      <c r="Y5141" s="82"/>
      <c r="Z5141" s="82"/>
      <c r="AA5141" s="82"/>
      <c r="AB5141" s="82"/>
      <c r="AC5141" s="82"/>
      <c r="AD5141" s="85" t="str">
        <f>IF(A5141&lt;&gt;"",IF(D5141="DIRECCIÓN_DE_TRANSFERENCIAS","280 0031",VLOOKUP(C5141,NIVELES!$A$14:$B$105,2,0)),"")</f>
        <v/>
      </c>
      <c r="AE5141" s="86"/>
      <c r="AF5141" s="86"/>
      <c r="AG5141" s="79" t="str">
        <f>+IF(AF5141&lt;&gt;"",VLOOKUP(AF5141,NIVELES!$A$666:$B$673,2,0),"")</f>
        <v/>
      </c>
      <c r="AH5141" s="78"/>
      <c r="AI5141" s="79" t="str">
        <f>IF(AH5141&lt;&gt;"",VLOOKUP(CONCATENATE(AG5141,AH5141),NIVELES!$B$676:$C$745,2,0),"")</f>
        <v/>
      </c>
      <c r="AJ5141" s="78"/>
      <c r="AK5141" s="79" t="str">
        <f>+IF(AJ5141&lt;&gt;"",VLOOKUP(AJ5141,NIVELES!$A$816:$B$892,2,0),"")</f>
        <v/>
      </c>
      <c r="AL5141" s="78"/>
      <c r="AM5141" s="78"/>
      <c r="AN5141" s="79" t="str">
        <f>IF(AM5141&lt;&gt;"",+VLOOKUP(AM5141,NIVELES!$A$1652:$B$2466,2,0),"")</f>
        <v/>
      </c>
      <c r="AO5141" s="87"/>
      <c r="AP5141" s="88"/>
      <c r="AQ5141" s="88"/>
      <c r="AR5141" s="88"/>
      <c r="AS5141" s="88"/>
      <c r="AT5141" s="88"/>
      <c r="AU5141" s="88"/>
      <c r="AV5141" s="88"/>
      <c r="AW5141" s="88"/>
      <c r="AX5141" s="88"/>
      <c r="AY5141" s="88"/>
      <c r="AZ5141" s="88"/>
      <c r="BA5141" s="88"/>
      <c r="BB5141" s="89">
        <f t="shared" si="319"/>
        <v>0</v>
      </c>
      <c r="BC5141" s="90" t="str">
        <f t="shared" si="318"/>
        <v xml:space="preserve"> </v>
      </c>
      <c r="BD5141" s="91" t="str">
        <f t="shared" si="320"/>
        <v xml:space="preserve"> </v>
      </c>
      <c r="BE5141" s="92">
        <f t="shared" si="321"/>
        <v>0</v>
      </c>
    </row>
    <row r="5142" spans="1:57" s="74" customFormat="1" ht="50.1" customHeight="1" x14ac:dyDescent="0.2">
      <c r="A5142" s="78"/>
      <c r="B5142" s="78"/>
      <c r="C5142" s="78"/>
      <c r="D5142" s="78"/>
      <c r="E5142" s="79" t="str">
        <f>+IF(C5142&lt;&gt;"",VLOOKUP(MID(C5142,18,5),NIVELES!$A$133:$B$213,2,0),"")</f>
        <v/>
      </c>
      <c r="F5142" s="80"/>
      <c r="G5142" s="81" t="str">
        <f>+IF(F5142&lt;&gt;"",VLOOKUP(F5142,NIVELES!$A$246:$C$464,3,0),"")</f>
        <v/>
      </c>
      <c r="H5142" s="82"/>
      <c r="I5142" s="78"/>
      <c r="J5142" s="78"/>
      <c r="K5142" s="78"/>
      <c r="L5142" s="78"/>
      <c r="M5142" s="78"/>
      <c r="N5142" s="78"/>
      <c r="O5142" s="78"/>
      <c r="P5142" s="82"/>
      <c r="Q5142" s="78"/>
      <c r="R5142" s="82"/>
      <c r="S5142" s="82"/>
      <c r="T5142" s="82"/>
      <c r="U5142" s="82"/>
      <c r="V5142" s="82"/>
      <c r="W5142" s="82"/>
      <c r="X5142" s="82"/>
      <c r="Y5142" s="82"/>
      <c r="Z5142" s="82"/>
      <c r="AA5142" s="82"/>
      <c r="AB5142" s="82"/>
      <c r="AC5142" s="82"/>
      <c r="AD5142" s="85" t="str">
        <f>IF(A5142&lt;&gt;"",IF(D5142="DIRECCIÓN_DE_TRANSFERENCIAS","280 0031",VLOOKUP(C5142,NIVELES!$A$14:$B$105,2,0)),"")</f>
        <v/>
      </c>
      <c r="AE5142" s="86"/>
      <c r="AF5142" s="86"/>
      <c r="AG5142" s="79" t="str">
        <f>+IF(AF5142&lt;&gt;"",VLOOKUP(AF5142,NIVELES!$A$666:$B$673,2,0),"")</f>
        <v/>
      </c>
      <c r="AH5142" s="78"/>
      <c r="AI5142" s="79" t="str">
        <f>IF(AH5142&lt;&gt;"",VLOOKUP(CONCATENATE(AG5142,AH5142),NIVELES!$B$676:$C$745,2,0),"")</f>
        <v/>
      </c>
      <c r="AJ5142" s="78"/>
      <c r="AK5142" s="79" t="str">
        <f>+IF(AJ5142&lt;&gt;"",VLOOKUP(AJ5142,NIVELES!$A$816:$B$892,2,0),"")</f>
        <v/>
      </c>
      <c r="AL5142" s="78"/>
      <c r="AM5142" s="78"/>
      <c r="AN5142" s="79" t="str">
        <f>IF(AM5142&lt;&gt;"",+VLOOKUP(AM5142,NIVELES!$A$1652:$B$2466,2,0),"")</f>
        <v/>
      </c>
      <c r="AO5142" s="87"/>
      <c r="AP5142" s="88"/>
      <c r="AQ5142" s="88"/>
      <c r="AR5142" s="88"/>
      <c r="AS5142" s="88"/>
      <c r="AT5142" s="88"/>
      <c r="AU5142" s="88"/>
      <c r="AV5142" s="88"/>
      <c r="AW5142" s="88"/>
      <c r="AX5142" s="88"/>
      <c r="AY5142" s="88"/>
      <c r="AZ5142" s="88"/>
      <c r="BA5142" s="88"/>
      <c r="BB5142" s="89">
        <f t="shared" si="319"/>
        <v>0</v>
      </c>
      <c r="BC5142" s="90" t="str">
        <f t="shared" si="318"/>
        <v xml:space="preserve"> </v>
      </c>
      <c r="BD5142" s="91" t="str">
        <f t="shared" si="320"/>
        <v xml:space="preserve"> </v>
      </c>
      <c r="BE5142" s="92">
        <f t="shared" si="321"/>
        <v>0</v>
      </c>
    </row>
    <row r="5143" spans="1:57" s="74" customFormat="1" ht="50.1" customHeight="1" x14ac:dyDescent="0.2">
      <c r="A5143" s="78"/>
      <c r="B5143" s="78"/>
      <c r="C5143" s="78"/>
      <c r="D5143" s="78"/>
      <c r="E5143" s="79" t="str">
        <f>+IF(C5143&lt;&gt;"",VLOOKUP(MID(C5143,18,5),NIVELES!$A$133:$B$213,2,0),"")</f>
        <v/>
      </c>
      <c r="F5143" s="80"/>
      <c r="G5143" s="81" t="str">
        <f>+IF(F5143&lt;&gt;"",VLOOKUP(F5143,NIVELES!$A$246:$C$464,3,0),"")</f>
        <v/>
      </c>
      <c r="H5143" s="82"/>
      <c r="I5143" s="78"/>
      <c r="J5143" s="78"/>
      <c r="K5143" s="78"/>
      <c r="L5143" s="78"/>
      <c r="M5143" s="78"/>
      <c r="N5143" s="78"/>
      <c r="O5143" s="78"/>
      <c r="P5143" s="82"/>
      <c r="Q5143" s="78"/>
      <c r="R5143" s="82"/>
      <c r="S5143" s="82"/>
      <c r="T5143" s="82"/>
      <c r="U5143" s="82"/>
      <c r="V5143" s="82"/>
      <c r="W5143" s="82"/>
      <c r="X5143" s="82"/>
      <c r="Y5143" s="82"/>
      <c r="Z5143" s="82"/>
      <c r="AA5143" s="82"/>
      <c r="AB5143" s="82"/>
      <c r="AC5143" s="82"/>
      <c r="AD5143" s="85" t="str">
        <f>IF(A5143&lt;&gt;"",IF(D5143="DIRECCIÓN_DE_TRANSFERENCIAS","280 0031",VLOOKUP(C5143,NIVELES!$A$14:$B$105,2,0)),"")</f>
        <v/>
      </c>
      <c r="AE5143" s="86"/>
      <c r="AF5143" s="86"/>
      <c r="AG5143" s="79" t="str">
        <f>+IF(AF5143&lt;&gt;"",VLOOKUP(AF5143,NIVELES!$A$666:$B$673,2,0),"")</f>
        <v/>
      </c>
      <c r="AH5143" s="78"/>
      <c r="AI5143" s="79" t="str">
        <f>IF(AH5143&lt;&gt;"",VLOOKUP(CONCATENATE(AG5143,AH5143),NIVELES!$B$676:$C$745,2,0),"")</f>
        <v/>
      </c>
      <c r="AJ5143" s="78"/>
      <c r="AK5143" s="79" t="str">
        <f>+IF(AJ5143&lt;&gt;"",VLOOKUP(AJ5143,NIVELES!$A$816:$B$892,2,0),"")</f>
        <v/>
      </c>
      <c r="AL5143" s="78"/>
      <c r="AM5143" s="78"/>
      <c r="AN5143" s="79" t="str">
        <f>IF(AM5143&lt;&gt;"",+VLOOKUP(AM5143,NIVELES!$A$1652:$B$2466,2,0),"")</f>
        <v/>
      </c>
      <c r="AO5143" s="87"/>
      <c r="AP5143" s="88"/>
      <c r="AQ5143" s="88"/>
      <c r="AR5143" s="88"/>
      <c r="AS5143" s="88"/>
      <c r="AT5143" s="88"/>
      <c r="AU5143" s="88"/>
      <c r="AV5143" s="88"/>
      <c r="AW5143" s="88"/>
      <c r="AX5143" s="88"/>
      <c r="AY5143" s="88"/>
      <c r="AZ5143" s="88"/>
      <c r="BA5143" s="88"/>
      <c r="BB5143" s="89">
        <f t="shared" si="319"/>
        <v>0</v>
      </c>
      <c r="BC5143" s="90" t="str">
        <f t="shared" si="318"/>
        <v xml:space="preserve"> </v>
      </c>
      <c r="BD5143" s="91" t="str">
        <f t="shared" si="320"/>
        <v xml:space="preserve"> </v>
      </c>
      <c r="BE5143" s="92">
        <f t="shared" si="321"/>
        <v>0</v>
      </c>
    </row>
    <row r="5144" spans="1:57" s="74" customFormat="1" ht="50.1" customHeight="1" x14ac:dyDescent="0.2">
      <c r="A5144" s="78"/>
      <c r="B5144" s="78"/>
      <c r="C5144" s="78"/>
      <c r="D5144" s="78"/>
      <c r="E5144" s="79" t="str">
        <f>+IF(C5144&lt;&gt;"",VLOOKUP(MID(C5144,18,5),NIVELES!$A$133:$B$213,2,0),"")</f>
        <v/>
      </c>
      <c r="F5144" s="80"/>
      <c r="G5144" s="81" t="str">
        <f>+IF(F5144&lt;&gt;"",VLOOKUP(F5144,NIVELES!$A$246:$C$464,3,0),"")</f>
        <v/>
      </c>
      <c r="H5144" s="82"/>
      <c r="I5144" s="78"/>
      <c r="J5144" s="78"/>
      <c r="K5144" s="78"/>
      <c r="L5144" s="78"/>
      <c r="M5144" s="78"/>
      <c r="N5144" s="78"/>
      <c r="O5144" s="78"/>
      <c r="P5144" s="82"/>
      <c r="Q5144" s="78"/>
      <c r="R5144" s="82"/>
      <c r="S5144" s="82"/>
      <c r="T5144" s="82"/>
      <c r="U5144" s="82"/>
      <c r="V5144" s="82"/>
      <c r="W5144" s="82"/>
      <c r="X5144" s="82"/>
      <c r="Y5144" s="82"/>
      <c r="Z5144" s="82"/>
      <c r="AA5144" s="82"/>
      <c r="AB5144" s="82"/>
      <c r="AC5144" s="82"/>
      <c r="AD5144" s="85" t="str">
        <f>IF(A5144&lt;&gt;"",IF(D5144="DIRECCIÓN_DE_TRANSFERENCIAS","280 0031",VLOOKUP(C5144,NIVELES!$A$14:$B$105,2,0)),"")</f>
        <v/>
      </c>
      <c r="AE5144" s="86"/>
      <c r="AF5144" s="86"/>
      <c r="AG5144" s="79" t="str">
        <f>+IF(AF5144&lt;&gt;"",VLOOKUP(AF5144,NIVELES!$A$666:$B$673,2,0),"")</f>
        <v/>
      </c>
      <c r="AH5144" s="78"/>
      <c r="AI5144" s="79" t="str">
        <f>IF(AH5144&lt;&gt;"",VLOOKUP(CONCATENATE(AG5144,AH5144),NIVELES!$B$676:$C$745,2,0),"")</f>
        <v/>
      </c>
      <c r="AJ5144" s="78"/>
      <c r="AK5144" s="79" t="str">
        <f>+IF(AJ5144&lt;&gt;"",VLOOKUP(AJ5144,NIVELES!$A$816:$B$892,2,0),"")</f>
        <v/>
      </c>
      <c r="AL5144" s="78"/>
      <c r="AM5144" s="78"/>
      <c r="AN5144" s="79" t="str">
        <f>IF(AM5144&lt;&gt;"",+VLOOKUP(AM5144,NIVELES!$A$1652:$B$2466,2,0),"")</f>
        <v/>
      </c>
      <c r="AO5144" s="87"/>
      <c r="AP5144" s="88"/>
      <c r="AQ5144" s="88"/>
      <c r="AR5144" s="88"/>
      <c r="AS5144" s="88"/>
      <c r="AT5144" s="88"/>
      <c r="AU5144" s="88"/>
      <c r="AV5144" s="88"/>
      <c r="AW5144" s="88"/>
      <c r="AX5144" s="88"/>
      <c r="AY5144" s="88"/>
      <c r="AZ5144" s="88"/>
      <c r="BA5144" s="88"/>
      <c r="BB5144" s="89">
        <f t="shared" si="319"/>
        <v>0</v>
      </c>
      <c r="BC5144" s="90" t="str">
        <f t="shared" si="318"/>
        <v xml:space="preserve"> </v>
      </c>
      <c r="BD5144" s="91" t="str">
        <f t="shared" si="320"/>
        <v xml:space="preserve"> </v>
      </c>
      <c r="BE5144" s="92">
        <f t="shared" si="321"/>
        <v>0</v>
      </c>
    </row>
    <row r="5145" spans="1:57" s="74" customFormat="1" ht="50.1" customHeight="1" x14ac:dyDescent="0.2">
      <c r="A5145" s="78"/>
      <c r="B5145" s="78"/>
      <c r="C5145" s="78"/>
      <c r="D5145" s="78"/>
      <c r="E5145" s="79" t="str">
        <f>+IF(C5145&lt;&gt;"",VLOOKUP(MID(C5145,18,5),NIVELES!$A$133:$B$213,2,0),"")</f>
        <v/>
      </c>
      <c r="F5145" s="80"/>
      <c r="G5145" s="81" t="str">
        <f>+IF(F5145&lt;&gt;"",VLOOKUP(F5145,NIVELES!$A$246:$C$464,3,0),"")</f>
        <v/>
      </c>
      <c r="H5145" s="82"/>
      <c r="I5145" s="78"/>
      <c r="J5145" s="78"/>
      <c r="K5145" s="78"/>
      <c r="L5145" s="78"/>
      <c r="M5145" s="78"/>
      <c r="N5145" s="78"/>
      <c r="O5145" s="78"/>
      <c r="P5145" s="82"/>
      <c r="Q5145" s="78"/>
      <c r="R5145" s="82"/>
      <c r="S5145" s="82"/>
      <c r="T5145" s="82"/>
      <c r="U5145" s="82"/>
      <c r="V5145" s="82"/>
      <c r="W5145" s="82"/>
      <c r="X5145" s="82"/>
      <c r="Y5145" s="82"/>
      <c r="Z5145" s="82"/>
      <c r="AA5145" s="82"/>
      <c r="AB5145" s="82"/>
      <c r="AC5145" s="82"/>
      <c r="AD5145" s="85" t="str">
        <f>IF(A5145&lt;&gt;"",IF(D5145="DIRECCIÓN_DE_TRANSFERENCIAS","280 0031",VLOOKUP(C5145,NIVELES!$A$14:$B$105,2,0)),"")</f>
        <v/>
      </c>
      <c r="AE5145" s="86"/>
      <c r="AF5145" s="86"/>
      <c r="AG5145" s="79" t="str">
        <f>+IF(AF5145&lt;&gt;"",VLOOKUP(AF5145,NIVELES!$A$666:$B$673,2,0),"")</f>
        <v/>
      </c>
      <c r="AH5145" s="78"/>
      <c r="AI5145" s="79" t="str">
        <f>IF(AH5145&lt;&gt;"",VLOOKUP(CONCATENATE(AG5145,AH5145),NIVELES!$B$676:$C$745,2,0),"")</f>
        <v/>
      </c>
      <c r="AJ5145" s="78"/>
      <c r="AK5145" s="79" t="str">
        <f>+IF(AJ5145&lt;&gt;"",VLOOKUP(AJ5145,NIVELES!$A$816:$B$892,2,0),"")</f>
        <v/>
      </c>
      <c r="AL5145" s="78"/>
      <c r="AM5145" s="78"/>
      <c r="AN5145" s="79" t="str">
        <f>IF(AM5145&lt;&gt;"",+VLOOKUP(AM5145,NIVELES!$A$1652:$B$2466,2,0),"")</f>
        <v/>
      </c>
      <c r="AO5145" s="87"/>
      <c r="AP5145" s="88"/>
      <c r="AQ5145" s="88"/>
      <c r="AR5145" s="88"/>
      <c r="AS5145" s="88"/>
      <c r="AT5145" s="88"/>
      <c r="AU5145" s="88"/>
      <c r="AV5145" s="88"/>
      <c r="AW5145" s="88"/>
      <c r="AX5145" s="88"/>
      <c r="AY5145" s="88"/>
      <c r="AZ5145" s="88"/>
      <c r="BA5145" s="88"/>
      <c r="BB5145" s="89">
        <f t="shared" si="319"/>
        <v>0</v>
      </c>
      <c r="BC5145" s="90" t="str">
        <f t="shared" si="318"/>
        <v xml:space="preserve"> </v>
      </c>
      <c r="BD5145" s="91" t="str">
        <f t="shared" si="320"/>
        <v xml:space="preserve"> </v>
      </c>
      <c r="BE5145" s="92">
        <f t="shared" si="321"/>
        <v>0</v>
      </c>
    </row>
    <row r="5146" spans="1:57" s="74" customFormat="1" ht="50.1" customHeight="1" x14ac:dyDescent="0.2">
      <c r="A5146" s="78"/>
      <c r="B5146" s="78"/>
      <c r="C5146" s="78"/>
      <c r="D5146" s="78"/>
      <c r="E5146" s="79" t="str">
        <f>+IF(C5146&lt;&gt;"",VLOOKUP(MID(C5146,18,5),NIVELES!$A$133:$B$213,2,0),"")</f>
        <v/>
      </c>
      <c r="F5146" s="80"/>
      <c r="G5146" s="81" t="str">
        <f>+IF(F5146&lt;&gt;"",VLOOKUP(F5146,NIVELES!$A$246:$C$464,3,0),"")</f>
        <v/>
      </c>
      <c r="H5146" s="82"/>
      <c r="I5146" s="78"/>
      <c r="J5146" s="78"/>
      <c r="K5146" s="78"/>
      <c r="L5146" s="78"/>
      <c r="M5146" s="78"/>
      <c r="N5146" s="78"/>
      <c r="O5146" s="78"/>
      <c r="P5146" s="82"/>
      <c r="Q5146" s="78"/>
      <c r="R5146" s="82"/>
      <c r="S5146" s="82"/>
      <c r="T5146" s="82"/>
      <c r="U5146" s="82"/>
      <c r="V5146" s="82"/>
      <c r="W5146" s="82"/>
      <c r="X5146" s="82"/>
      <c r="Y5146" s="82"/>
      <c r="Z5146" s="82"/>
      <c r="AA5146" s="82"/>
      <c r="AB5146" s="82"/>
      <c r="AC5146" s="82"/>
      <c r="AD5146" s="85" t="str">
        <f>IF(A5146&lt;&gt;"",IF(D5146="DIRECCIÓN_DE_TRANSFERENCIAS","280 0031",VLOOKUP(C5146,NIVELES!$A$14:$B$105,2,0)),"")</f>
        <v/>
      </c>
      <c r="AE5146" s="86"/>
      <c r="AF5146" s="86"/>
      <c r="AG5146" s="79" t="str">
        <f>+IF(AF5146&lt;&gt;"",VLOOKUP(AF5146,NIVELES!$A$666:$B$673,2,0),"")</f>
        <v/>
      </c>
      <c r="AH5146" s="78"/>
      <c r="AI5146" s="79" t="str">
        <f>IF(AH5146&lt;&gt;"",VLOOKUP(CONCATENATE(AG5146,AH5146),NIVELES!$B$676:$C$745,2,0),"")</f>
        <v/>
      </c>
      <c r="AJ5146" s="78"/>
      <c r="AK5146" s="79" t="str">
        <f>+IF(AJ5146&lt;&gt;"",VLOOKUP(AJ5146,NIVELES!$A$816:$B$892,2,0),"")</f>
        <v/>
      </c>
      <c r="AL5146" s="78"/>
      <c r="AM5146" s="78"/>
      <c r="AN5146" s="79" t="str">
        <f>IF(AM5146&lt;&gt;"",+VLOOKUP(AM5146,NIVELES!$A$1652:$B$2466,2,0),"")</f>
        <v/>
      </c>
      <c r="AO5146" s="87"/>
      <c r="AP5146" s="88"/>
      <c r="AQ5146" s="88"/>
      <c r="AR5146" s="88"/>
      <c r="AS5146" s="88"/>
      <c r="AT5146" s="88"/>
      <c r="AU5146" s="88"/>
      <c r="AV5146" s="88"/>
      <c r="AW5146" s="88"/>
      <c r="AX5146" s="88"/>
      <c r="AY5146" s="88"/>
      <c r="AZ5146" s="88"/>
      <c r="BA5146" s="88"/>
      <c r="BB5146" s="89">
        <f t="shared" si="319"/>
        <v>0</v>
      </c>
      <c r="BC5146" s="90" t="str">
        <f t="shared" si="318"/>
        <v xml:space="preserve"> </v>
      </c>
      <c r="BD5146" s="91" t="str">
        <f t="shared" si="320"/>
        <v xml:space="preserve"> </v>
      </c>
      <c r="BE5146" s="92">
        <f t="shared" si="321"/>
        <v>0</v>
      </c>
    </row>
    <row r="5147" spans="1:57" s="74" customFormat="1" ht="50.1" customHeight="1" x14ac:dyDescent="0.2">
      <c r="A5147" s="78"/>
      <c r="B5147" s="78"/>
      <c r="C5147" s="78"/>
      <c r="D5147" s="78"/>
      <c r="E5147" s="79" t="str">
        <f>+IF(C5147&lt;&gt;"",VLOOKUP(MID(C5147,18,5),NIVELES!$A$133:$B$213,2,0),"")</f>
        <v/>
      </c>
      <c r="F5147" s="80"/>
      <c r="G5147" s="81" t="str">
        <f>+IF(F5147&lt;&gt;"",VLOOKUP(F5147,NIVELES!$A$246:$C$464,3,0),"")</f>
        <v/>
      </c>
      <c r="H5147" s="82"/>
      <c r="I5147" s="78"/>
      <c r="J5147" s="78"/>
      <c r="K5147" s="78"/>
      <c r="L5147" s="78"/>
      <c r="M5147" s="78"/>
      <c r="N5147" s="78"/>
      <c r="O5147" s="78"/>
      <c r="P5147" s="82"/>
      <c r="Q5147" s="78"/>
      <c r="R5147" s="82"/>
      <c r="S5147" s="82"/>
      <c r="T5147" s="82"/>
      <c r="U5147" s="82"/>
      <c r="V5147" s="82"/>
      <c r="W5147" s="82"/>
      <c r="X5147" s="82"/>
      <c r="Y5147" s="82"/>
      <c r="Z5147" s="82"/>
      <c r="AA5147" s="82"/>
      <c r="AB5147" s="82"/>
      <c r="AC5147" s="82"/>
      <c r="AD5147" s="85" t="str">
        <f>IF(A5147&lt;&gt;"",IF(D5147="DIRECCIÓN_DE_TRANSFERENCIAS","280 0031",VLOOKUP(C5147,NIVELES!$A$14:$B$105,2,0)),"")</f>
        <v/>
      </c>
      <c r="AE5147" s="86"/>
      <c r="AF5147" s="86"/>
      <c r="AG5147" s="79" t="str">
        <f>+IF(AF5147&lt;&gt;"",VLOOKUP(AF5147,NIVELES!$A$666:$B$673,2,0),"")</f>
        <v/>
      </c>
      <c r="AH5147" s="78"/>
      <c r="AI5147" s="79" t="str">
        <f>IF(AH5147&lt;&gt;"",VLOOKUP(CONCATENATE(AG5147,AH5147),NIVELES!$B$676:$C$745,2,0),"")</f>
        <v/>
      </c>
      <c r="AJ5147" s="78"/>
      <c r="AK5147" s="79" t="str">
        <f>+IF(AJ5147&lt;&gt;"",VLOOKUP(AJ5147,NIVELES!$A$816:$B$892,2,0),"")</f>
        <v/>
      </c>
      <c r="AL5147" s="78"/>
      <c r="AM5147" s="78"/>
      <c r="AN5147" s="79" t="str">
        <f>IF(AM5147&lt;&gt;"",+VLOOKUP(AM5147,NIVELES!$A$1652:$B$2466,2,0),"")</f>
        <v/>
      </c>
      <c r="AO5147" s="87"/>
      <c r="AP5147" s="88"/>
      <c r="AQ5147" s="88"/>
      <c r="AR5147" s="88"/>
      <c r="AS5147" s="88"/>
      <c r="AT5147" s="88"/>
      <c r="AU5147" s="88"/>
      <c r="AV5147" s="88"/>
      <c r="AW5147" s="88"/>
      <c r="AX5147" s="88"/>
      <c r="AY5147" s="88"/>
      <c r="AZ5147" s="88"/>
      <c r="BA5147" s="88"/>
      <c r="BB5147" s="89">
        <f t="shared" si="319"/>
        <v>0</v>
      </c>
      <c r="BC5147" s="90" t="str">
        <f t="shared" si="318"/>
        <v xml:space="preserve"> </v>
      </c>
      <c r="BD5147" s="91" t="str">
        <f t="shared" si="320"/>
        <v xml:space="preserve"> </v>
      </c>
      <c r="BE5147" s="92">
        <f t="shared" si="321"/>
        <v>0</v>
      </c>
    </row>
    <row r="5148" spans="1:57" s="74" customFormat="1" ht="50.1" customHeight="1" x14ac:dyDescent="0.2">
      <c r="A5148" s="78"/>
      <c r="B5148" s="78"/>
      <c r="C5148" s="78"/>
      <c r="D5148" s="78"/>
      <c r="E5148" s="79" t="str">
        <f>+IF(C5148&lt;&gt;"",VLOOKUP(MID(C5148,18,5),NIVELES!$A$133:$B$213,2,0),"")</f>
        <v/>
      </c>
      <c r="F5148" s="80"/>
      <c r="G5148" s="81" t="str">
        <f>+IF(F5148&lt;&gt;"",VLOOKUP(F5148,NIVELES!$A$246:$C$464,3,0),"")</f>
        <v/>
      </c>
      <c r="H5148" s="82"/>
      <c r="I5148" s="78"/>
      <c r="J5148" s="78"/>
      <c r="K5148" s="78"/>
      <c r="L5148" s="78"/>
      <c r="M5148" s="78"/>
      <c r="N5148" s="78"/>
      <c r="O5148" s="78"/>
      <c r="P5148" s="82"/>
      <c r="Q5148" s="78"/>
      <c r="R5148" s="82"/>
      <c r="S5148" s="82"/>
      <c r="T5148" s="82"/>
      <c r="U5148" s="82"/>
      <c r="V5148" s="82"/>
      <c r="W5148" s="82"/>
      <c r="X5148" s="82"/>
      <c r="Y5148" s="82"/>
      <c r="Z5148" s="82"/>
      <c r="AA5148" s="82"/>
      <c r="AB5148" s="82"/>
      <c r="AC5148" s="82"/>
      <c r="AD5148" s="85" t="str">
        <f>IF(A5148&lt;&gt;"",IF(D5148="DIRECCIÓN_DE_TRANSFERENCIAS","280 0031",VLOOKUP(C5148,NIVELES!$A$14:$B$105,2,0)),"")</f>
        <v/>
      </c>
      <c r="AE5148" s="86"/>
      <c r="AF5148" s="86"/>
      <c r="AG5148" s="79" t="str">
        <f>+IF(AF5148&lt;&gt;"",VLOOKUP(AF5148,NIVELES!$A$666:$B$673,2,0),"")</f>
        <v/>
      </c>
      <c r="AH5148" s="78"/>
      <c r="AI5148" s="79" t="str">
        <f>IF(AH5148&lt;&gt;"",VLOOKUP(CONCATENATE(AG5148,AH5148),NIVELES!$B$676:$C$745,2,0),"")</f>
        <v/>
      </c>
      <c r="AJ5148" s="78"/>
      <c r="AK5148" s="79" t="str">
        <f>+IF(AJ5148&lt;&gt;"",VLOOKUP(AJ5148,NIVELES!$A$816:$B$892,2,0),"")</f>
        <v/>
      </c>
      <c r="AL5148" s="78"/>
      <c r="AM5148" s="78"/>
      <c r="AN5148" s="79" t="str">
        <f>IF(AM5148&lt;&gt;"",+VLOOKUP(AM5148,NIVELES!$A$1652:$B$2466,2,0),"")</f>
        <v/>
      </c>
      <c r="AO5148" s="87"/>
      <c r="AP5148" s="88"/>
      <c r="AQ5148" s="88"/>
      <c r="AR5148" s="88"/>
      <c r="AS5148" s="88"/>
      <c r="AT5148" s="88"/>
      <c r="AU5148" s="88"/>
      <c r="AV5148" s="88"/>
      <c r="AW5148" s="88"/>
      <c r="AX5148" s="88"/>
      <c r="AY5148" s="88"/>
      <c r="AZ5148" s="88"/>
      <c r="BA5148" s="88"/>
      <c r="BB5148" s="89">
        <f t="shared" si="319"/>
        <v>0</v>
      </c>
      <c r="BC5148" s="90" t="str">
        <f t="shared" si="318"/>
        <v xml:space="preserve"> </v>
      </c>
      <c r="BD5148" s="91" t="str">
        <f t="shared" si="320"/>
        <v xml:space="preserve"> </v>
      </c>
      <c r="BE5148" s="92">
        <f t="shared" si="321"/>
        <v>0</v>
      </c>
    </row>
    <row r="5149" spans="1:57" s="74" customFormat="1" ht="50.1" customHeight="1" x14ac:dyDescent="0.2">
      <c r="A5149" s="78"/>
      <c r="B5149" s="78"/>
      <c r="C5149" s="78"/>
      <c r="D5149" s="78"/>
      <c r="E5149" s="79" t="str">
        <f>+IF(C5149&lt;&gt;"",VLOOKUP(MID(C5149,18,5),NIVELES!$A$133:$B$213,2,0),"")</f>
        <v/>
      </c>
      <c r="F5149" s="80"/>
      <c r="G5149" s="81" t="str">
        <f>+IF(F5149&lt;&gt;"",VLOOKUP(F5149,NIVELES!$A$246:$C$464,3,0),"")</f>
        <v/>
      </c>
      <c r="H5149" s="82"/>
      <c r="I5149" s="78"/>
      <c r="J5149" s="78"/>
      <c r="K5149" s="78"/>
      <c r="L5149" s="78"/>
      <c r="M5149" s="78"/>
      <c r="N5149" s="78"/>
      <c r="O5149" s="78"/>
      <c r="P5149" s="82"/>
      <c r="Q5149" s="78"/>
      <c r="R5149" s="82"/>
      <c r="S5149" s="82"/>
      <c r="T5149" s="82"/>
      <c r="U5149" s="82"/>
      <c r="V5149" s="82"/>
      <c r="W5149" s="82"/>
      <c r="X5149" s="82"/>
      <c r="Y5149" s="82"/>
      <c r="Z5149" s="82"/>
      <c r="AA5149" s="82"/>
      <c r="AB5149" s="82"/>
      <c r="AC5149" s="82"/>
      <c r="AD5149" s="85" t="str">
        <f>IF(A5149&lt;&gt;"",IF(D5149="DIRECCIÓN_DE_TRANSFERENCIAS","280 0031",VLOOKUP(C5149,NIVELES!$A$14:$B$105,2,0)),"")</f>
        <v/>
      </c>
      <c r="AE5149" s="86"/>
      <c r="AF5149" s="86"/>
      <c r="AG5149" s="79" t="str">
        <f>+IF(AF5149&lt;&gt;"",VLOOKUP(AF5149,NIVELES!$A$666:$B$673,2,0),"")</f>
        <v/>
      </c>
      <c r="AH5149" s="78"/>
      <c r="AI5149" s="79" t="str">
        <f>IF(AH5149&lt;&gt;"",VLOOKUP(CONCATENATE(AG5149,AH5149),NIVELES!$B$676:$C$745,2,0),"")</f>
        <v/>
      </c>
      <c r="AJ5149" s="78"/>
      <c r="AK5149" s="79" t="str">
        <f>+IF(AJ5149&lt;&gt;"",VLOOKUP(AJ5149,NIVELES!$A$816:$B$892,2,0),"")</f>
        <v/>
      </c>
      <c r="AL5149" s="78"/>
      <c r="AM5149" s="78"/>
      <c r="AN5149" s="79" t="str">
        <f>IF(AM5149&lt;&gt;"",+VLOOKUP(AM5149,NIVELES!$A$1652:$B$2466,2,0),"")</f>
        <v/>
      </c>
      <c r="AO5149" s="87"/>
      <c r="AP5149" s="88"/>
      <c r="AQ5149" s="88"/>
      <c r="AR5149" s="88"/>
      <c r="AS5149" s="88"/>
      <c r="AT5149" s="88"/>
      <c r="AU5149" s="88"/>
      <c r="AV5149" s="88"/>
      <c r="AW5149" s="88"/>
      <c r="AX5149" s="88"/>
      <c r="AY5149" s="88"/>
      <c r="AZ5149" s="88"/>
      <c r="BA5149" s="88"/>
      <c r="BB5149" s="89">
        <f t="shared" si="319"/>
        <v>0</v>
      </c>
      <c r="BC5149" s="90" t="str">
        <f t="shared" si="318"/>
        <v xml:space="preserve"> </v>
      </c>
      <c r="BD5149" s="91" t="str">
        <f t="shared" si="320"/>
        <v xml:space="preserve"> </v>
      </c>
      <c r="BE5149" s="92">
        <f t="shared" si="321"/>
        <v>0</v>
      </c>
    </row>
    <row r="5150" spans="1:57" s="74" customFormat="1" ht="50.1" customHeight="1" x14ac:dyDescent="0.2">
      <c r="A5150" s="78"/>
      <c r="B5150" s="78"/>
      <c r="C5150" s="78"/>
      <c r="D5150" s="78"/>
      <c r="E5150" s="79" t="str">
        <f>+IF(C5150&lt;&gt;"",VLOOKUP(MID(C5150,18,5),NIVELES!$A$133:$B$213,2,0),"")</f>
        <v/>
      </c>
      <c r="F5150" s="80"/>
      <c r="G5150" s="81" t="str">
        <f>+IF(F5150&lt;&gt;"",VLOOKUP(F5150,NIVELES!$A$246:$C$464,3,0),"")</f>
        <v/>
      </c>
      <c r="H5150" s="82"/>
      <c r="I5150" s="78"/>
      <c r="J5150" s="78"/>
      <c r="K5150" s="78"/>
      <c r="L5150" s="78"/>
      <c r="M5150" s="78"/>
      <c r="N5150" s="78"/>
      <c r="O5150" s="78"/>
      <c r="P5150" s="82"/>
      <c r="Q5150" s="78"/>
      <c r="R5150" s="82"/>
      <c r="S5150" s="82"/>
      <c r="T5150" s="82"/>
      <c r="U5150" s="82"/>
      <c r="V5150" s="82"/>
      <c r="W5150" s="82"/>
      <c r="X5150" s="82"/>
      <c r="Y5150" s="82"/>
      <c r="Z5150" s="82"/>
      <c r="AA5150" s="82"/>
      <c r="AB5150" s="82"/>
      <c r="AC5150" s="82"/>
      <c r="AD5150" s="85" t="str">
        <f>IF(A5150&lt;&gt;"",IF(D5150="DIRECCIÓN_DE_TRANSFERENCIAS","280 0031",VLOOKUP(C5150,NIVELES!$A$14:$B$105,2,0)),"")</f>
        <v/>
      </c>
      <c r="AE5150" s="86"/>
      <c r="AF5150" s="86"/>
      <c r="AG5150" s="79" t="str">
        <f>+IF(AF5150&lt;&gt;"",VLOOKUP(AF5150,NIVELES!$A$666:$B$673,2,0),"")</f>
        <v/>
      </c>
      <c r="AH5150" s="78"/>
      <c r="AI5150" s="79" t="str">
        <f>IF(AH5150&lt;&gt;"",VLOOKUP(CONCATENATE(AG5150,AH5150),NIVELES!$B$676:$C$745,2,0),"")</f>
        <v/>
      </c>
      <c r="AJ5150" s="78"/>
      <c r="AK5150" s="79" t="str">
        <f>+IF(AJ5150&lt;&gt;"",VLOOKUP(AJ5150,NIVELES!$A$816:$B$892,2,0),"")</f>
        <v/>
      </c>
      <c r="AL5150" s="78"/>
      <c r="AM5150" s="78"/>
      <c r="AN5150" s="79" t="str">
        <f>IF(AM5150&lt;&gt;"",+VLOOKUP(AM5150,NIVELES!$A$1652:$B$2466,2,0),"")</f>
        <v/>
      </c>
      <c r="AO5150" s="87"/>
      <c r="AP5150" s="88"/>
      <c r="AQ5150" s="88"/>
      <c r="AR5150" s="88"/>
      <c r="AS5150" s="88"/>
      <c r="AT5150" s="88"/>
      <c r="AU5150" s="88"/>
      <c r="AV5150" s="88"/>
      <c r="AW5150" s="88"/>
      <c r="AX5150" s="88"/>
      <c r="AY5150" s="88"/>
      <c r="AZ5150" s="88"/>
      <c r="BA5150" s="88"/>
      <c r="BB5150" s="89">
        <f t="shared" si="319"/>
        <v>0</v>
      </c>
      <c r="BC5150" s="90" t="str">
        <f t="shared" si="318"/>
        <v xml:space="preserve"> </v>
      </c>
      <c r="BD5150" s="91" t="str">
        <f t="shared" si="320"/>
        <v xml:space="preserve"> </v>
      </c>
      <c r="BE5150" s="92">
        <f t="shared" si="321"/>
        <v>0</v>
      </c>
    </row>
    <row r="5151" spans="1:57" s="74" customFormat="1" ht="50.1" customHeight="1" x14ac:dyDescent="0.2">
      <c r="A5151" s="78"/>
      <c r="B5151" s="78"/>
      <c r="C5151" s="78"/>
      <c r="D5151" s="78"/>
      <c r="E5151" s="79" t="str">
        <f>+IF(C5151&lt;&gt;"",VLOOKUP(MID(C5151,18,5),NIVELES!$A$133:$B$213,2,0),"")</f>
        <v/>
      </c>
      <c r="F5151" s="80"/>
      <c r="G5151" s="81" t="str">
        <f>+IF(F5151&lt;&gt;"",VLOOKUP(F5151,NIVELES!$A$246:$C$464,3,0),"")</f>
        <v/>
      </c>
      <c r="H5151" s="82"/>
      <c r="I5151" s="78"/>
      <c r="J5151" s="78"/>
      <c r="K5151" s="78"/>
      <c r="L5151" s="78"/>
      <c r="M5151" s="78"/>
      <c r="N5151" s="78"/>
      <c r="O5151" s="78"/>
      <c r="P5151" s="82"/>
      <c r="Q5151" s="78"/>
      <c r="R5151" s="82"/>
      <c r="S5151" s="82"/>
      <c r="T5151" s="82"/>
      <c r="U5151" s="82"/>
      <c r="V5151" s="82"/>
      <c r="W5151" s="82"/>
      <c r="X5151" s="82"/>
      <c r="Y5151" s="82"/>
      <c r="Z5151" s="82"/>
      <c r="AA5151" s="82"/>
      <c r="AB5151" s="82"/>
      <c r="AC5151" s="82"/>
      <c r="AD5151" s="85" t="str">
        <f>IF(A5151&lt;&gt;"",IF(D5151="DIRECCIÓN_DE_TRANSFERENCIAS","280 0031",VLOOKUP(C5151,NIVELES!$A$14:$B$105,2,0)),"")</f>
        <v/>
      </c>
      <c r="AE5151" s="86"/>
      <c r="AF5151" s="86"/>
      <c r="AG5151" s="79" t="str">
        <f>+IF(AF5151&lt;&gt;"",VLOOKUP(AF5151,NIVELES!$A$666:$B$673,2,0),"")</f>
        <v/>
      </c>
      <c r="AH5151" s="78"/>
      <c r="AI5151" s="79" t="str">
        <f>IF(AH5151&lt;&gt;"",VLOOKUP(CONCATENATE(AG5151,AH5151),NIVELES!$B$676:$C$745,2,0),"")</f>
        <v/>
      </c>
      <c r="AJ5151" s="78"/>
      <c r="AK5151" s="79" t="str">
        <f>+IF(AJ5151&lt;&gt;"",VLOOKUP(AJ5151,NIVELES!$A$816:$B$892,2,0),"")</f>
        <v/>
      </c>
      <c r="AL5151" s="78"/>
      <c r="AM5151" s="78"/>
      <c r="AN5151" s="79" t="str">
        <f>IF(AM5151&lt;&gt;"",+VLOOKUP(AM5151,NIVELES!$A$1652:$B$2466,2,0),"")</f>
        <v/>
      </c>
      <c r="AO5151" s="87"/>
      <c r="AP5151" s="88"/>
      <c r="AQ5151" s="88"/>
      <c r="AR5151" s="88"/>
      <c r="AS5151" s="88"/>
      <c r="AT5151" s="88"/>
      <c r="AU5151" s="88"/>
      <c r="AV5151" s="88"/>
      <c r="AW5151" s="88"/>
      <c r="AX5151" s="88"/>
      <c r="AY5151" s="88"/>
      <c r="AZ5151" s="88"/>
      <c r="BA5151" s="88"/>
      <c r="BB5151" s="89">
        <f t="shared" si="319"/>
        <v>0</v>
      </c>
      <c r="BC5151" s="90" t="str">
        <f t="shared" si="318"/>
        <v xml:space="preserve"> </v>
      </c>
      <c r="BD5151" s="91" t="str">
        <f t="shared" si="320"/>
        <v xml:space="preserve"> </v>
      </c>
      <c r="BE5151" s="92">
        <f t="shared" si="321"/>
        <v>0</v>
      </c>
    </row>
    <row r="5152" spans="1:57" s="74" customFormat="1" ht="50.1" customHeight="1" x14ac:dyDescent="0.2">
      <c r="A5152" s="78"/>
      <c r="B5152" s="78"/>
      <c r="C5152" s="78"/>
      <c r="D5152" s="78"/>
      <c r="E5152" s="79" t="str">
        <f>+IF(C5152&lt;&gt;"",VLOOKUP(MID(C5152,18,5),NIVELES!$A$133:$B$213,2,0),"")</f>
        <v/>
      </c>
      <c r="F5152" s="80"/>
      <c r="G5152" s="81" t="str">
        <f>+IF(F5152&lt;&gt;"",VLOOKUP(F5152,NIVELES!$A$246:$C$464,3,0),"")</f>
        <v/>
      </c>
      <c r="H5152" s="82"/>
      <c r="I5152" s="78"/>
      <c r="J5152" s="78"/>
      <c r="K5152" s="78"/>
      <c r="L5152" s="78"/>
      <c r="M5152" s="78"/>
      <c r="N5152" s="78"/>
      <c r="O5152" s="78"/>
      <c r="P5152" s="82"/>
      <c r="Q5152" s="78"/>
      <c r="R5152" s="82"/>
      <c r="S5152" s="82"/>
      <c r="T5152" s="82"/>
      <c r="U5152" s="82"/>
      <c r="V5152" s="82"/>
      <c r="W5152" s="82"/>
      <c r="X5152" s="82"/>
      <c r="Y5152" s="82"/>
      <c r="Z5152" s="82"/>
      <c r="AA5152" s="82"/>
      <c r="AB5152" s="82"/>
      <c r="AC5152" s="82"/>
      <c r="AD5152" s="85" t="str">
        <f>IF(A5152&lt;&gt;"",IF(D5152="DIRECCIÓN_DE_TRANSFERENCIAS","280 0031",VLOOKUP(C5152,NIVELES!$A$14:$B$105,2,0)),"")</f>
        <v/>
      </c>
      <c r="AE5152" s="86"/>
      <c r="AF5152" s="86"/>
      <c r="AG5152" s="79" t="str">
        <f>+IF(AF5152&lt;&gt;"",VLOOKUP(AF5152,NIVELES!$A$666:$B$673,2,0),"")</f>
        <v/>
      </c>
      <c r="AH5152" s="78"/>
      <c r="AI5152" s="79" t="str">
        <f>IF(AH5152&lt;&gt;"",VLOOKUP(CONCATENATE(AG5152,AH5152),NIVELES!$B$676:$C$745,2,0),"")</f>
        <v/>
      </c>
      <c r="AJ5152" s="78"/>
      <c r="AK5152" s="79" t="str">
        <f>+IF(AJ5152&lt;&gt;"",VLOOKUP(AJ5152,NIVELES!$A$816:$B$892,2,0),"")</f>
        <v/>
      </c>
      <c r="AL5152" s="78"/>
      <c r="AM5152" s="78"/>
      <c r="AN5152" s="79" t="str">
        <f>IF(AM5152&lt;&gt;"",+VLOOKUP(AM5152,NIVELES!$A$1652:$B$2466,2,0),"")</f>
        <v/>
      </c>
      <c r="AO5152" s="87"/>
      <c r="AP5152" s="88"/>
      <c r="AQ5152" s="88"/>
      <c r="AR5152" s="88"/>
      <c r="AS5152" s="88"/>
      <c r="AT5152" s="88"/>
      <c r="AU5152" s="88"/>
      <c r="AV5152" s="88"/>
      <c r="AW5152" s="88"/>
      <c r="AX5152" s="88"/>
      <c r="AY5152" s="88"/>
      <c r="AZ5152" s="88"/>
      <c r="BA5152" s="88"/>
      <c r="BB5152" s="89">
        <f t="shared" si="319"/>
        <v>0</v>
      </c>
      <c r="BC5152" s="90" t="str">
        <f t="shared" si="318"/>
        <v xml:space="preserve"> </v>
      </c>
      <c r="BD5152" s="91" t="str">
        <f t="shared" si="320"/>
        <v xml:space="preserve"> </v>
      </c>
      <c r="BE5152" s="92">
        <f t="shared" si="321"/>
        <v>0</v>
      </c>
    </row>
    <row r="5153" spans="1:57" s="74" customFormat="1" ht="50.1" customHeight="1" x14ac:dyDescent="0.2">
      <c r="A5153" s="78"/>
      <c r="B5153" s="78"/>
      <c r="C5153" s="78"/>
      <c r="D5153" s="78"/>
      <c r="E5153" s="79" t="str">
        <f>+IF(C5153&lt;&gt;"",VLOOKUP(MID(C5153,18,5),NIVELES!$A$133:$B$213,2,0),"")</f>
        <v/>
      </c>
      <c r="F5153" s="80"/>
      <c r="G5153" s="81" t="str">
        <f>+IF(F5153&lt;&gt;"",VLOOKUP(F5153,NIVELES!$A$246:$C$464,3,0),"")</f>
        <v/>
      </c>
      <c r="H5153" s="82"/>
      <c r="I5153" s="78"/>
      <c r="J5153" s="78"/>
      <c r="K5153" s="78"/>
      <c r="L5153" s="78"/>
      <c r="M5153" s="78"/>
      <c r="N5153" s="78"/>
      <c r="O5153" s="78"/>
      <c r="P5153" s="82"/>
      <c r="Q5153" s="78"/>
      <c r="R5153" s="82"/>
      <c r="S5153" s="82"/>
      <c r="T5153" s="82"/>
      <c r="U5153" s="82"/>
      <c r="V5153" s="82"/>
      <c r="W5153" s="82"/>
      <c r="X5153" s="82"/>
      <c r="Y5153" s="82"/>
      <c r="Z5153" s="82"/>
      <c r="AA5153" s="82"/>
      <c r="AB5153" s="82"/>
      <c r="AC5153" s="82"/>
      <c r="AD5153" s="85" t="str">
        <f>IF(A5153&lt;&gt;"",IF(D5153="DIRECCIÓN_DE_TRANSFERENCIAS","280 0031",VLOOKUP(C5153,NIVELES!$A$14:$B$105,2,0)),"")</f>
        <v/>
      </c>
      <c r="AE5153" s="86"/>
      <c r="AF5153" s="86"/>
      <c r="AG5153" s="79" t="str">
        <f>+IF(AF5153&lt;&gt;"",VLOOKUP(AF5153,NIVELES!$A$666:$B$673,2,0),"")</f>
        <v/>
      </c>
      <c r="AH5153" s="78"/>
      <c r="AI5153" s="79" t="str">
        <f>IF(AH5153&lt;&gt;"",VLOOKUP(CONCATENATE(AG5153,AH5153),NIVELES!$B$676:$C$745,2,0),"")</f>
        <v/>
      </c>
      <c r="AJ5153" s="78"/>
      <c r="AK5153" s="79" t="str">
        <f>+IF(AJ5153&lt;&gt;"",VLOOKUP(AJ5153,NIVELES!$A$816:$B$892,2,0),"")</f>
        <v/>
      </c>
      <c r="AL5153" s="78"/>
      <c r="AM5153" s="78"/>
      <c r="AN5153" s="79" t="str">
        <f>IF(AM5153&lt;&gt;"",+VLOOKUP(AM5153,NIVELES!$A$1652:$B$2466,2,0),"")</f>
        <v/>
      </c>
      <c r="AO5153" s="87"/>
      <c r="AP5153" s="88"/>
      <c r="AQ5153" s="88"/>
      <c r="AR5153" s="88"/>
      <c r="AS5153" s="88"/>
      <c r="AT5153" s="88"/>
      <c r="AU5153" s="88"/>
      <c r="AV5153" s="88"/>
      <c r="AW5153" s="88"/>
      <c r="AX5153" s="88"/>
      <c r="AY5153" s="88"/>
      <c r="AZ5153" s="88"/>
      <c r="BA5153" s="88"/>
      <c r="BB5153" s="89">
        <f t="shared" si="319"/>
        <v>0</v>
      </c>
      <c r="BC5153" s="90" t="str">
        <f t="shared" si="318"/>
        <v xml:space="preserve"> </v>
      </c>
      <c r="BD5153" s="91" t="str">
        <f t="shared" si="320"/>
        <v xml:space="preserve"> </v>
      </c>
      <c r="BE5153" s="92">
        <f t="shared" si="321"/>
        <v>0</v>
      </c>
    </row>
    <row r="5154" spans="1:57" s="74" customFormat="1" ht="50.1" customHeight="1" x14ac:dyDescent="0.2">
      <c r="A5154" s="78"/>
      <c r="B5154" s="78"/>
      <c r="C5154" s="78"/>
      <c r="D5154" s="78"/>
      <c r="E5154" s="79" t="str">
        <f>+IF(C5154&lt;&gt;"",VLOOKUP(MID(C5154,18,5),NIVELES!$A$133:$B$213,2,0),"")</f>
        <v/>
      </c>
      <c r="F5154" s="80"/>
      <c r="G5154" s="81" t="str">
        <f>+IF(F5154&lt;&gt;"",VLOOKUP(F5154,NIVELES!$A$246:$C$464,3,0),"")</f>
        <v/>
      </c>
      <c r="H5154" s="82"/>
      <c r="I5154" s="78"/>
      <c r="J5154" s="78"/>
      <c r="K5154" s="78"/>
      <c r="L5154" s="78"/>
      <c r="M5154" s="78"/>
      <c r="N5154" s="78"/>
      <c r="O5154" s="78"/>
      <c r="P5154" s="82"/>
      <c r="Q5154" s="78"/>
      <c r="R5154" s="82"/>
      <c r="S5154" s="82"/>
      <c r="T5154" s="82"/>
      <c r="U5154" s="82"/>
      <c r="V5154" s="82"/>
      <c r="W5154" s="82"/>
      <c r="X5154" s="82"/>
      <c r="Y5154" s="82"/>
      <c r="Z5154" s="82"/>
      <c r="AA5154" s="82"/>
      <c r="AB5154" s="82"/>
      <c r="AC5154" s="82"/>
      <c r="AD5154" s="85" t="str">
        <f>IF(A5154&lt;&gt;"",IF(D5154="DIRECCIÓN_DE_TRANSFERENCIAS","280 0031",VLOOKUP(C5154,NIVELES!$A$14:$B$105,2,0)),"")</f>
        <v/>
      </c>
      <c r="AE5154" s="86"/>
      <c r="AF5154" s="86"/>
      <c r="AG5154" s="79" t="str">
        <f>+IF(AF5154&lt;&gt;"",VLOOKUP(AF5154,NIVELES!$A$666:$B$673,2,0),"")</f>
        <v/>
      </c>
      <c r="AH5154" s="78"/>
      <c r="AI5154" s="79" t="str">
        <f>IF(AH5154&lt;&gt;"",VLOOKUP(CONCATENATE(AG5154,AH5154),NIVELES!$B$676:$C$745,2,0),"")</f>
        <v/>
      </c>
      <c r="AJ5154" s="78"/>
      <c r="AK5154" s="79" t="str">
        <f>+IF(AJ5154&lt;&gt;"",VLOOKUP(AJ5154,NIVELES!$A$816:$B$892,2,0),"")</f>
        <v/>
      </c>
      <c r="AL5154" s="78"/>
      <c r="AM5154" s="78"/>
      <c r="AN5154" s="79" t="str">
        <f>IF(AM5154&lt;&gt;"",+VLOOKUP(AM5154,NIVELES!$A$1652:$B$2466,2,0),"")</f>
        <v/>
      </c>
      <c r="AO5154" s="87"/>
      <c r="AP5154" s="88"/>
      <c r="AQ5154" s="88"/>
      <c r="AR5154" s="88"/>
      <c r="AS5154" s="88"/>
      <c r="AT5154" s="88"/>
      <c r="AU5154" s="88"/>
      <c r="AV5154" s="88"/>
      <c r="AW5154" s="88"/>
      <c r="AX5154" s="88"/>
      <c r="AY5154" s="88"/>
      <c r="AZ5154" s="88"/>
      <c r="BA5154" s="88"/>
      <c r="BB5154" s="89">
        <f t="shared" si="319"/>
        <v>0</v>
      </c>
      <c r="BC5154" s="90" t="str">
        <f t="shared" si="318"/>
        <v xml:space="preserve"> </v>
      </c>
      <c r="BD5154" s="91" t="str">
        <f t="shared" si="320"/>
        <v xml:space="preserve"> </v>
      </c>
      <c r="BE5154" s="92">
        <f t="shared" si="321"/>
        <v>0</v>
      </c>
    </row>
    <row r="5155" spans="1:57" s="74" customFormat="1" ht="50.1" customHeight="1" x14ac:dyDescent="0.2">
      <c r="A5155" s="78"/>
      <c r="B5155" s="78"/>
      <c r="C5155" s="78"/>
      <c r="D5155" s="78"/>
      <c r="E5155" s="79" t="str">
        <f>+IF(C5155&lt;&gt;"",VLOOKUP(MID(C5155,18,5),NIVELES!$A$133:$B$213,2,0),"")</f>
        <v/>
      </c>
      <c r="F5155" s="80"/>
      <c r="G5155" s="81" t="str">
        <f>+IF(F5155&lt;&gt;"",VLOOKUP(F5155,NIVELES!$A$246:$C$464,3,0),"")</f>
        <v/>
      </c>
      <c r="H5155" s="82"/>
      <c r="I5155" s="78"/>
      <c r="J5155" s="78"/>
      <c r="K5155" s="78"/>
      <c r="L5155" s="78"/>
      <c r="M5155" s="78"/>
      <c r="N5155" s="78"/>
      <c r="O5155" s="78"/>
      <c r="P5155" s="82"/>
      <c r="Q5155" s="78"/>
      <c r="R5155" s="82"/>
      <c r="S5155" s="82"/>
      <c r="T5155" s="82"/>
      <c r="U5155" s="82"/>
      <c r="V5155" s="82"/>
      <c r="W5155" s="82"/>
      <c r="X5155" s="82"/>
      <c r="Y5155" s="82"/>
      <c r="Z5155" s="82"/>
      <c r="AA5155" s="82"/>
      <c r="AB5155" s="82"/>
      <c r="AC5155" s="82"/>
      <c r="AD5155" s="85" t="str">
        <f>IF(A5155&lt;&gt;"",IF(D5155="DIRECCIÓN_DE_TRANSFERENCIAS","280 0031",VLOOKUP(C5155,NIVELES!$A$14:$B$105,2,0)),"")</f>
        <v/>
      </c>
      <c r="AE5155" s="86"/>
      <c r="AF5155" s="86"/>
      <c r="AG5155" s="79" t="str">
        <f>+IF(AF5155&lt;&gt;"",VLOOKUP(AF5155,NIVELES!$A$666:$B$673,2,0),"")</f>
        <v/>
      </c>
      <c r="AH5155" s="78"/>
      <c r="AI5155" s="79" t="str">
        <f>IF(AH5155&lt;&gt;"",VLOOKUP(CONCATENATE(AG5155,AH5155),NIVELES!$B$676:$C$745,2,0),"")</f>
        <v/>
      </c>
      <c r="AJ5155" s="78"/>
      <c r="AK5155" s="79" t="str">
        <f>+IF(AJ5155&lt;&gt;"",VLOOKUP(AJ5155,NIVELES!$A$816:$B$892,2,0),"")</f>
        <v/>
      </c>
      <c r="AL5155" s="78"/>
      <c r="AM5155" s="78"/>
      <c r="AN5155" s="79" t="str">
        <f>IF(AM5155&lt;&gt;"",+VLOOKUP(AM5155,NIVELES!$A$1652:$B$2466,2,0),"")</f>
        <v/>
      </c>
      <c r="AO5155" s="87"/>
      <c r="AP5155" s="88"/>
      <c r="AQ5155" s="88"/>
      <c r="AR5155" s="88"/>
      <c r="AS5155" s="88"/>
      <c r="AT5155" s="88"/>
      <c r="AU5155" s="88"/>
      <c r="AV5155" s="88"/>
      <c r="AW5155" s="88"/>
      <c r="AX5155" s="88"/>
      <c r="AY5155" s="88"/>
      <c r="AZ5155" s="88"/>
      <c r="BA5155" s="88"/>
      <c r="BB5155" s="89">
        <f t="shared" si="319"/>
        <v>0</v>
      </c>
      <c r="BC5155" s="90" t="str">
        <f t="shared" si="318"/>
        <v xml:space="preserve"> </v>
      </c>
      <c r="BD5155" s="91" t="str">
        <f t="shared" si="320"/>
        <v xml:space="preserve"> </v>
      </c>
      <c r="BE5155" s="92">
        <f t="shared" si="321"/>
        <v>0</v>
      </c>
    </row>
    <row r="5156" spans="1:57" s="74" customFormat="1" ht="50.1" customHeight="1" x14ac:dyDescent="0.2">
      <c r="A5156" s="78"/>
      <c r="B5156" s="78"/>
      <c r="C5156" s="78"/>
      <c r="D5156" s="78"/>
      <c r="E5156" s="79" t="str">
        <f>+IF(C5156&lt;&gt;"",VLOOKUP(MID(C5156,18,5),NIVELES!$A$133:$B$213,2,0),"")</f>
        <v/>
      </c>
      <c r="F5156" s="80"/>
      <c r="G5156" s="81" t="str">
        <f>+IF(F5156&lt;&gt;"",VLOOKUP(F5156,NIVELES!$A$246:$C$464,3,0),"")</f>
        <v/>
      </c>
      <c r="H5156" s="82"/>
      <c r="I5156" s="78"/>
      <c r="J5156" s="78"/>
      <c r="K5156" s="78"/>
      <c r="L5156" s="78"/>
      <c r="M5156" s="78"/>
      <c r="N5156" s="78"/>
      <c r="O5156" s="78"/>
      <c r="P5156" s="82"/>
      <c r="Q5156" s="78"/>
      <c r="R5156" s="82"/>
      <c r="S5156" s="82"/>
      <c r="T5156" s="82"/>
      <c r="U5156" s="82"/>
      <c r="V5156" s="82"/>
      <c r="W5156" s="82"/>
      <c r="X5156" s="82"/>
      <c r="Y5156" s="82"/>
      <c r="Z5156" s="82"/>
      <c r="AA5156" s="82"/>
      <c r="AB5156" s="82"/>
      <c r="AC5156" s="82"/>
      <c r="AD5156" s="85" t="str">
        <f>IF(A5156&lt;&gt;"",IF(D5156="DIRECCIÓN_DE_TRANSFERENCIAS","280 0031",VLOOKUP(C5156,NIVELES!$A$14:$B$105,2,0)),"")</f>
        <v/>
      </c>
      <c r="AE5156" s="86"/>
      <c r="AF5156" s="86"/>
      <c r="AG5156" s="79" t="str">
        <f>+IF(AF5156&lt;&gt;"",VLOOKUP(AF5156,NIVELES!$A$666:$B$673,2,0),"")</f>
        <v/>
      </c>
      <c r="AH5156" s="78"/>
      <c r="AI5156" s="79" t="str">
        <f>IF(AH5156&lt;&gt;"",VLOOKUP(CONCATENATE(AG5156,AH5156),NIVELES!$B$676:$C$745,2,0),"")</f>
        <v/>
      </c>
      <c r="AJ5156" s="78"/>
      <c r="AK5156" s="79" t="str">
        <f>+IF(AJ5156&lt;&gt;"",VLOOKUP(AJ5156,NIVELES!$A$816:$B$892,2,0),"")</f>
        <v/>
      </c>
      <c r="AL5156" s="78"/>
      <c r="AM5156" s="78"/>
      <c r="AN5156" s="79" t="str">
        <f>IF(AM5156&lt;&gt;"",+VLOOKUP(AM5156,NIVELES!$A$1652:$B$2466,2,0),"")</f>
        <v/>
      </c>
      <c r="AO5156" s="87"/>
      <c r="AP5156" s="88"/>
      <c r="AQ5156" s="88"/>
      <c r="AR5156" s="88"/>
      <c r="AS5156" s="88"/>
      <c r="AT5156" s="88"/>
      <c r="AU5156" s="88"/>
      <c r="AV5156" s="88"/>
      <c r="AW5156" s="88"/>
      <c r="AX5156" s="88"/>
      <c r="AY5156" s="88"/>
      <c r="AZ5156" s="88"/>
      <c r="BA5156" s="88"/>
      <c r="BB5156" s="89">
        <f t="shared" si="319"/>
        <v>0</v>
      </c>
      <c r="BC5156" s="90" t="str">
        <f t="shared" si="318"/>
        <v xml:space="preserve"> </v>
      </c>
      <c r="BD5156" s="91" t="str">
        <f t="shared" si="320"/>
        <v xml:space="preserve"> </v>
      </c>
      <c r="BE5156" s="92">
        <f t="shared" si="321"/>
        <v>0</v>
      </c>
    </row>
    <row r="5157" spans="1:57" s="74" customFormat="1" ht="50.1" customHeight="1" x14ac:dyDescent="0.2">
      <c r="A5157" s="78"/>
      <c r="B5157" s="78"/>
      <c r="C5157" s="78"/>
      <c r="D5157" s="78"/>
      <c r="E5157" s="79" t="str">
        <f>+IF(C5157&lt;&gt;"",VLOOKUP(MID(C5157,18,5),NIVELES!$A$133:$B$213,2,0),"")</f>
        <v/>
      </c>
      <c r="F5157" s="80"/>
      <c r="G5157" s="81" t="str">
        <f>+IF(F5157&lt;&gt;"",VLOOKUP(F5157,NIVELES!$A$246:$C$464,3,0),"")</f>
        <v/>
      </c>
      <c r="H5157" s="82"/>
      <c r="I5157" s="78"/>
      <c r="J5157" s="78"/>
      <c r="K5157" s="78"/>
      <c r="L5157" s="78"/>
      <c r="M5157" s="78"/>
      <c r="N5157" s="78"/>
      <c r="O5157" s="78"/>
      <c r="P5157" s="82"/>
      <c r="Q5157" s="78"/>
      <c r="R5157" s="82"/>
      <c r="S5157" s="82"/>
      <c r="T5157" s="82"/>
      <c r="U5157" s="82"/>
      <c r="V5157" s="82"/>
      <c r="W5157" s="82"/>
      <c r="X5157" s="82"/>
      <c r="Y5157" s="82"/>
      <c r="Z5157" s="82"/>
      <c r="AA5157" s="82"/>
      <c r="AB5157" s="82"/>
      <c r="AC5157" s="82"/>
      <c r="AD5157" s="85" t="str">
        <f>IF(A5157&lt;&gt;"",IF(D5157="DIRECCIÓN_DE_TRANSFERENCIAS","280 0031",VLOOKUP(C5157,NIVELES!$A$14:$B$105,2,0)),"")</f>
        <v/>
      </c>
      <c r="AE5157" s="86"/>
      <c r="AF5157" s="86"/>
      <c r="AG5157" s="79" t="str">
        <f>+IF(AF5157&lt;&gt;"",VLOOKUP(AF5157,NIVELES!$A$666:$B$673,2,0),"")</f>
        <v/>
      </c>
      <c r="AH5157" s="78"/>
      <c r="AI5157" s="79" t="str">
        <f>IF(AH5157&lt;&gt;"",VLOOKUP(CONCATENATE(AG5157,AH5157),NIVELES!$B$676:$C$745,2,0),"")</f>
        <v/>
      </c>
      <c r="AJ5157" s="78"/>
      <c r="AK5157" s="79" t="str">
        <f>+IF(AJ5157&lt;&gt;"",VLOOKUP(AJ5157,NIVELES!$A$816:$B$892,2,0),"")</f>
        <v/>
      </c>
      <c r="AL5157" s="78"/>
      <c r="AM5157" s="78"/>
      <c r="AN5157" s="79" t="str">
        <f>IF(AM5157&lt;&gt;"",+VLOOKUP(AM5157,NIVELES!$A$1652:$B$2466,2,0),"")</f>
        <v/>
      </c>
      <c r="AO5157" s="87"/>
      <c r="AP5157" s="88"/>
      <c r="AQ5157" s="88"/>
      <c r="AR5157" s="88"/>
      <c r="AS5157" s="88"/>
      <c r="AT5157" s="88"/>
      <c r="AU5157" s="88"/>
      <c r="AV5157" s="88"/>
      <c r="AW5157" s="88"/>
      <c r="AX5157" s="88"/>
      <c r="AY5157" s="88"/>
      <c r="AZ5157" s="88"/>
      <c r="BA5157" s="88"/>
      <c r="BB5157" s="89">
        <f t="shared" si="319"/>
        <v>0</v>
      </c>
      <c r="BC5157" s="90" t="str">
        <f t="shared" si="318"/>
        <v xml:space="preserve"> </v>
      </c>
      <c r="BD5157" s="91" t="str">
        <f t="shared" si="320"/>
        <v xml:space="preserve"> </v>
      </c>
      <c r="BE5157" s="92">
        <f t="shared" si="321"/>
        <v>0</v>
      </c>
    </row>
    <row r="5158" spans="1:57" s="74" customFormat="1" ht="50.1" customHeight="1" x14ac:dyDescent="0.2">
      <c r="A5158" s="78"/>
      <c r="B5158" s="78"/>
      <c r="C5158" s="78"/>
      <c r="D5158" s="78"/>
      <c r="E5158" s="79" t="str">
        <f>+IF(C5158&lt;&gt;"",VLOOKUP(MID(C5158,18,5),NIVELES!$A$133:$B$213,2,0),"")</f>
        <v/>
      </c>
      <c r="F5158" s="80"/>
      <c r="G5158" s="81" t="str">
        <f>+IF(F5158&lt;&gt;"",VLOOKUP(F5158,NIVELES!$A$246:$C$464,3,0),"")</f>
        <v/>
      </c>
      <c r="H5158" s="82"/>
      <c r="I5158" s="78"/>
      <c r="J5158" s="78"/>
      <c r="K5158" s="78"/>
      <c r="L5158" s="78"/>
      <c r="M5158" s="78"/>
      <c r="N5158" s="78"/>
      <c r="O5158" s="78"/>
      <c r="P5158" s="82"/>
      <c r="Q5158" s="78"/>
      <c r="R5158" s="82"/>
      <c r="S5158" s="82"/>
      <c r="T5158" s="82"/>
      <c r="U5158" s="82"/>
      <c r="V5158" s="82"/>
      <c r="W5158" s="82"/>
      <c r="X5158" s="82"/>
      <c r="Y5158" s="82"/>
      <c r="Z5158" s="82"/>
      <c r="AA5158" s="82"/>
      <c r="AB5158" s="82"/>
      <c r="AC5158" s="82"/>
      <c r="AD5158" s="85" t="str">
        <f>IF(A5158&lt;&gt;"",IF(D5158="DIRECCIÓN_DE_TRANSFERENCIAS","280 0031",VLOOKUP(C5158,NIVELES!$A$14:$B$105,2,0)),"")</f>
        <v/>
      </c>
      <c r="AE5158" s="86"/>
      <c r="AF5158" s="86"/>
      <c r="AG5158" s="79" t="str">
        <f>+IF(AF5158&lt;&gt;"",VLOOKUP(AF5158,NIVELES!$A$666:$B$673,2,0),"")</f>
        <v/>
      </c>
      <c r="AH5158" s="78"/>
      <c r="AI5158" s="79" t="str">
        <f>IF(AH5158&lt;&gt;"",VLOOKUP(CONCATENATE(AG5158,AH5158),NIVELES!$B$676:$C$745,2,0),"")</f>
        <v/>
      </c>
      <c r="AJ5158" s="78"/>
      <c r="AK5158" s="79" t="str">
        <f>+IF(AJ5158&lt;&gt;"",VLOOKUP(AJ5158,NIVELES!$A$816:$B$892,2,0),"")</f>
        <v/>
      </c>
      <c r="AL5158" s="78"/>
      <c r="AM5158" s="78"/>
      <c r="AN5158" s="79" t="str">
        <f>IF(AM5158&lt;&gt;"",+VLOOKUP(AM5158,NIVELES!$A$1652:$B$2466,2,0),"")</f>
        <v/>
      </c>
      <c r="AO5158" s="87"/>
      <c r="AP5158" s="88"/>
      <c r="AQ5158" s="88"/>
      <c r="AR5158" s="88"/>
      <c r="AS5158" s="88"/>
      <c r="AT5158" s="88"/>
      <c r="AU5158" s="88"/>
      <c r="AV5158" s="88"/>
      <c r="AW5158" s="88"/>
      <c r="AX5158" s="88"/>
      <c r="AY5158" s="88"/>
      <c r="AZ5158" s="88"/>
      <c r="BA5158" s="88"/>
      <c r="BB5158" s="89">
        <f t="shared" si="319"/>
        <v>0</v>
      </c>
      <c r="BC5158" s="90" t="str">
        <f t="shared" si="318"/>
        <v xml:space="preserve"> </v>
      </c>
      <c r="BD5158" s="91" t="str">
        <f t="shared" si="320"/>
        <v xml:space="preserve"> </v>
      </c>
      <c r="BE5158" s="92">
        <f t="shared" si="321"/>
        <v>0</v>
      </c>
    </row>
    <row r="5159" spans="1:57" s="74" customFormat="1" ht="50.1" customHeight="1" x14ac:dyDescent="0.2">
      <c r="A5159" s="78"/>
      <c r="B5159" s="78"/>
      <c r="C5159" s="78"/>
      <c r="D5159" s="78"/>
      <c r="E5159" s="79" t="str">
        <f>+IF(C5159&lt;&gt;"",VLOOKUP(MID(C5159,18,5),NIVELES!$A$133:$B$213,2,0),"")</f>
        <v/>
      </c>
      <c r="F5159" s="80"/>
      <c r="G5159" s="81" t="str">
        <f>+IF(F5159&lt;&gt;"",VLOOKUP(F5159,NIVELES!$A$246:$C$464,3,0),"")</f>
        <v/>
      </c>
      <c r="H5159" s="82"/>
      <c r="I5159" s="78"/>
      <c r="J5159" s="78"/>
      <c r="K5159" s="78"/>
      <c r="L5159" s="78"/>
      <c r="M5159" s="78"/>
      <c r="N5159" s="78"/>
      <c r="O5159" s="78"/>
      <c r="P5159" s="82"/>
      <c r="Q5159" s="78"/>
      <c r="R5159" s="82"/>
      <c r="S5159" s="82"/>
      <c r="T5159" s="82"/>
      <c r="U5159" s="82"/>
      <c r="V5159" s="82"/>
      <c r="W5159" s="82"/>
      <c r="X5159" s="82"/>
      <c r="Y5159" s="82"/>
      <c r="Z5159" s="82"/>
      <c r="AA5159" s="82"/>
      <c r="AB5159" s="82"/>
      <c r="AC5159" s="82"/>
      <c r="AD5159" s="85" t="str">
        <f>IF(A5159&lt;&gt;"",IF(D5159="DIRECCIÓN_DE_TRANSFERENCIAS","280 0031",VLOOKUP(C5159,NIVELES!$A$14:$B$105,2,0)),"")</f>
        <v/>
      </c>
      <c r="AE5159" s="86"/>
      <c r="AF5159" s="86"/>
      <c r="AG5159" s="79" t="str">
        <f>+IF(AF5159&lt;&gt;"",VLOOKUP(AF5159,NIVELES!$A$666:$B$673,2,0),"")</f>
        <v/>
      </c>
      <c r="AH5159" s="78"/>
      <c r="AI5159" s="79" t="str">
        <f>IF(AH5159&lt;&gt;"",VLOOKUP(CONCATENATE(AG5159,AH5159),NIVELES!$B$676:$C$745,2,0),"")</f>
        <v/>
      </c>
      <c r="AJ5159" s="78"/>
      <c r="AK5159" s="79" t="str">
        <f>+IF(AJ5159&lt;&gt;"",VLOOKUP(AJ5159,NIVELES!$A$816:$B$892,2,0),"")</f>
        <v/>
      </c>
      <c r="AL5159" s="78"/>
      <c r="AM5159" s="78"/>
      <c r="AN5159" s="79" t="str">
        <f>IF(AM5159&lt;&gt;"",+VLOOKUP(AM5159,NIVELES!$A$1652:$B$2466,2,0),"")</f>
        <v/>
      </c>
      <c r="AO5159" s="87"/>
      <c r="AP5159" s="88"/>
      <c r="AQ5159" s="88"/>
      <c r="AR5159" s="88"/>
      <c r="AS5159" s="88"/>
      <c r="AT5159" s="88"/>
      <c r="AU5159" s="88"/>
      <c r="AV5159" s="88"/>
      <c r="AW5159" s="88"/>
      <c r="AX5159" s="88"/>
      <c r="AY5159" s="88"/>
      <c r="AZ5159" s="88"/>
      <c r="BA5159" s="88"/>
      <c r="BB5159" s="89">
        <f t="shared" si="319"/>
        <v>0</v>
      </c>
      <c r="BC5159" s="90" t="str">
        <f t="shared" si="318"/>
        <v xml:space="preserve"> </v>
      </c>
      <c r="BD5159" s="91" t="str">
        <f t="shared" si="320"/>
        <v xml:space="preserve"> </v>
      </c>
      <c r="BE5159" s="92">
        <f t="shared" si="321"/>
        <v>0</v>
      </c>
    </row>
    <row r="5160" spans="1:57" s="74" customFormat="1" ht="50.1" customHeight="1" x14ac:dyDescent="0.2">
      <c r="A5160" s="78"/>
      <c r="B5160" s="78"/>
      <c r="C5160" s="78"/>
      <c r="D5160" s="78"/>
      <c r="E5160" s="79" t="str">
        <f>+IF(C5160&lt;&gt;"",VLOOKUP(MID(C5160,18,5),NIVELES!$A$133:$B$213,2,0),"")</f>
        <v/>
      </c>
      <c r="F5160" s="80"/>
      <c r="G5160" s="81" t="str">
        <f>+IF(F5160&lt;&gt;"",VLOOKUP(F5160,NIVELES!$A$246:$C$464,3,0),"")</f>
        <v/>
      </c>
      <c r="H5160" s="82"/>
      <c r="I5160" s="78"/>
      <c r="J5160" s="78"/>
      <c r="K5160" s="78"/>
      <c r="L5160" s="78"/>
      <c r="M5160" s="78"/>
      <c r="N5160" s="78"/>
      <c r="O5160" s="78"/>
      <c r="P5160" s="82"/>
      <c r="Q5160" s="78"/>
      <c r="R5160" s="82"/>
      <c r="S5160" s="82"/>
      <c r="T5160" s="82"/>
      <c r="U5160" s="82"/>
      <c r="V5160" s="82"/>
      <c r="W5160" s="82"/>
      <c r="X5160" s="82"/>
      <c r="Y5160" s="82"/>
      <c r="Z5160" s="82"/>
      <c r="AA5160" s="82"/>
      <c r="AB5160" s="82"/>
      <c r="AC5160" s="82"/>
      <c r="AD5160" s="85" t="str">
        <f>IF(A5160&lt;&gt;"",IF(D5160="DIRECCIÓN_DE_TRANSFERENCIAS","280 0031",VLOOKUP(C5160,NIVELES!$A$14:$B$105,2,0)),"")</f>
        <v/>
      </c>
      <c r="AE5160" s="86"/>
      <c r="AF5160" s="86"/>
      <c r="AG5160" s="79" t="str">
        <f>+IF(AF5160&lt;&gt;"",VLOOKUP(AF5160,NIVELES!$A$666:$B$673,2,0),"")</f>
        <v/>
      </c>
      <c r="AH5160" s="78"/>
      <c r="AI5160" s="79" t="str">
        <f>IF(AH5160&lt;&gt;"",VLOOKUP(CONCATENATE(AG5160,AH5160),NIVELES!$B$676:$C$745,2,0),"")</f>
        <v/>
      </c>
      <c r="AJ5160" s="78"/>
      <c r="AK5160" s="79" t="str">
        <f>+IF(AJ5160&lt;&gt;"",VLOOKUP(AJ5160,NIVELES!$A$816:$B$892,2,0),"")</f>
        <v/>
      </c>
      <c r="AL5160" s="78"/>
      <c r="AM5160" s="78"/>
      <c r="AN5160" s="79" t="str">
        <f>IF(AM5160&lt;&gt;"",+VLOOKUP(AM5160,NIVELES!$A$1652:$B$2466,2,0),"")</f>
        <v/>
      </c>
      <c r="AO5160" s="87"/>
      <c r="AP5160" s="88"/>
      <c r="AQ5160" s="88"/>
      <c r="AR5160" s="88"/>
      <c r="AS5160" s="88"/>
      <c r="AT5160" s="88"/>
      <c r="AU5160" s="88"/>
      <c r="AV5160" s="88"/>
      <c r="AW5160" s="88"/>
      <c r="AX5160" s="88"/>
      <c r="AY5160" s="88"/>
      <c r="AZ5160" s="88"/>
      <c r="BA5160" s="88"/>
      <c r="BB5160" s="89">
        <f t="shared" si="319"/>
        <v>0</v>
      </c>
      <c r="BC5160" s="90" t="str">
        <f t="shared" si="318"/>
        <v xml:space="preserve"> </v>
      </c>
      <c r="BD5160" s="91" t="str">
        <f t="shared" si="320"/>
        <v xml:space="preserve"> </v>
      </c>
      <c r="BE5160" s="92">
        <f t="shared" si="321"/>
        <v>0</v>
      </c>
    </row>
    <row r="5161" spans="1:57" s="74" customFormat="1" ht="50.1" customHeight="1" x14ac:dyDescent="0.2">
      <c r="A5161" s="78"/>
      <c r="B5161" s="78"/>
      <c r="C5161" s="78"/>
      <c r="D5161" s="78"/>
      <c r="E5161" s="79" t="str">
        <f>+IF(C5161&lt;&gt;"",VLOOKUP(MID(C5161,18,5),NIVELES!$A$133:$B$213,2,0),"")</f>
        <v/>
      </c>
      <c r="F5161" s="80"/>
      <c r="G5161" s="81" t="str">
        <f>+IF(F5161&lt;&gt;"",VLOOKUP(F5161,NIVELES!$A$246:$C$464,3,0),"")</f>
        <v/>
      </c>
      <c r="H5161" s="82"/>
      <c r="I5161" s="78"/>
      <c r="J5161" s="78"/>
      <c r="K5161" s="78"/>
      <c r="L5161" s="78"/>
      <c r="M5161" s="78"/>
      <c r="N5161" s="78"/>
      <c r="O5161" s="78"/>
      <c r="P5161" s="82"/>
      <c r="Q5161" s="78"/>
      <c r="R5161" s="82"/>
      <c r="S5161" s="82"/>
      <c r="T5161" s="82"/>
      <c r="U5161" s="82"/>
      <c r="V5161" s="82"/>
      <c r="W5161" s="82"/>
      <c r="X5161" s="82"/>
      <c r="Y5161" s="82"/>
      <c r="Z5161" s="82"/>
      <c r="AA5161" s="82"/>
      <c r="AB5161" s="82"/>
      <c r="AC5161" s="82"/>
      <c r="AD5161" s="85" t="str">
        <f>IF(A5161&lt;&gt;"",IF(D5161="DIRECCIÓN_DE_TRANSFERENCIAS","280 0031",VLOOKUP(C5161,NIVELES!$A$14:$B$105,2,0)),"")</f>
        <v/>
      </c>
      <c r="AE5161" s="86"/>
      <c r="AF5161" s="86"/>
      <c r="AG5161" s="79" t="str">
        <f>+IF(AF5161&lt;&gt;"",VLOOKUP(AF5161,NIVELES!$A$666:$B$673,2,0),"")</f>
        <v/>
      </c>
      <c r="AH5161" s="78"/>
      <c r="AI5161" s="79" t="str">
        <f>IF(AH5161&lt;&gt;"",VLOOKUP(CONCATENATE(AG5161,AH5161),NIVELES!$B$676:$C$745,2,0),"")</f>
        <v/>
      </c>
      <c r="AJ5161" s="78"/>
      <c r="AK5161" s="79" t="str">
        <f>+IF(AJ5161&lt;&gt;"",VLOOKUP(AJ5161,NIVELES!$A$816:$B$892,2,0),"")</f>
        <v/>
      </c>
      <c r="AL5161" s="78"/>
      <c r="AM5161" s="78"/>
      <c r="AN5161" s="79" t="str">
        <f>IF(AM5161&lt;&gt;"",+VLOOKUP(AM5161,NIVELES!$A$1652:$B$2466,2,0),"")</f>
        <v/>
      </c>
      <c r="AO5161" s="87"/>
      <c r="AP5161" s="88"/>
      <c r="AQ5161" s="88"/>
      <c r="AR5161" s="88"/>
      <c r="AS5161" s="88"/>
      <c r="AT5161" s="88"/>
      <c r="AU5161" s="88"/>
      <c r="AV5161" s="88"/>
      <c r="AW5161" s="88"/>
      <c r="AX5161" s="88"/>
      <c r="AY5161" s="88"/>
      <c r="AZ5161" s="88"/>
      <c r="BA5161" s="88"/>
      <c r="BB5161" s="89">
        <f t="shared" si="319"/>
        <v>0</v>
      </c>
      <c r="BC5161" s="90" t="str">
        <f t="shared" si="318"/>
        <v xml:space="preserve"> </v>
      </c>
      <c r="BD5161" s="91" t="str">
        <f t="shared" si="320"/>
        <v xml:space="preserve"> </v>
      </c>
      <c r="BE5161" s="92">
        <f t="shared" si="321"/>
        <v>0</v>
      </c>
    </row>
    <row r="5162" spans="1:57" s="74" customFormat="1" ht="50.1" customHeight="1" x14ac:dyDescent="0.2">
      <c r="A5162" s="78"/>
      <c r="B5162" s="78"/>
      <c r="C5162" s="78"/>
      <c r="D5162" s="78"/>
      <c r="E5162" s="79" t="str">
        <f>+IF(C5162&lt;&gt;"",VLOOKUP(MID(C5162,18,5),NIVELES!$A$133:$B$213,2,0),"")</f>
        <v/>
      </c>
      <c r="F5162" s="80"/>
      <c r="G5162" s="81" t="str">
        <f>+IF(F5162&lt;&gt;"",VLOOKUP(F5162,NIVELES!$A$246:$C$464,3,0),"")</f>
        <v/>
      </c>
      <c r="H5162" s="82"/>
      <c r="I5162" s="78"/>
      <c r="J5162" s="78"/>
      <c r="K5162" s="78"/>
      <c r="L5162" s="78"/>
      <c r="M5162" s="78"/>
      <c r="N5162" s="78"/>
      <c r="O5162" s="78"/>
      <c r="P5162" s="82"/>
      <c r="Q5162" s="78"/>
      <c r="R5162" s="82"/>
      <c r="S5162" s="82"/>
      <c r="T5162" s="82"/>
      <c r="U5162" s="82"/>
      <c r="V5162" s="82"/>
      <c r="W5162" s="82"/>
      <c r="X5162" s="82"/>
      <c r="Y5162" s="82"/>
      <c r="Z5162" s="82"/>
      <c r="AA5162" s="82"/>
      <c r="AB5162" s="82"/>
      <c r="AC5162" s="82"/>
      <c r="AD5162" s="85" t="str">
        <f>IF(A5162&lt;&gt;"",IF(D5162="DIRECCIÓN_DE_TRANSFERENCIAS","280 0031",VLOOKUP(C5162,NIVELES!$A$14:$B$105,2,0)),"")</f>
        <v/>
      </c>
      <c r="AE5162" s="86"/>
      <c r="AF5162" s="86"/>
      <c r="AG5162" s="79" t="str">
        <f>+IF(AF5162&lt;&gt;"",VLOOKUP(AF5162,NIVELES!$A$666:$B$673,2,0),"")</f>
        <v/>
      </c>
      <c r="AH5162" s="78"/>
      <c r="AI5162" s="79" t="str">
        <f>IF(AH5162&lt;&gt;"",VLOOKUP(CONCATENATE(AG5162,AH5162),NIVELES!$B$676:$C$745,2,0),"")</f>
        <v/>
      </c>
      <c r="AJ5162" s="78"/>
      <c r="AK5162" s="79" t="str">
        <f>+IF(AJ5162&lt;&gt;"",VLOOKUP(AJ5162,NIVELES!$A$816:$B$892,2,0),"")</f>
        <v/>
      </c>
      <c r="AL5162" s="78"/>
      <c r="AM5162" s="78"/>
      <c r="AN5162" s="79" t="str">
        <f>IF(AM5162&lt;&gt;"",+VLOOKUP(AM5162,NIVELES!$A$1652:$B$2466,2,0),"")</f>
        <v/>
      </c>
      <c r="AO5162" s="87"/>
      <c r="AP5162" s="88"/>
      <c r="AQ5162" s="88"/>
      <c r="AR5162" s="88"/>
      <c r="AS5162" s="88"/>
      <c r="AT5162" s="88"/>
      <c r="AU5162" s="88"/>
      <c r="AV5162" s="88"/>
      <c r="AW5162" s="88"/>
      <c r="AX5162" s="88"/>
      <c r="AY5162" s="88"/>
      <c r="AZ5162" s="88"/>
      <c r="BA5162" s="88"/>
      <c r="BB5162" s="89">
        <f t="shared" si="319"/>
        <v>0</v>
      </c>
      <c r="BC5162" s="90" t="str">
        <f t="shared" si="318"/>
        <v xml:space="preserve"> </v>
      </c>
      <c r="BD5162" s="91" t="str">
        <f t="shared" si="320"/>
        <v xml:space="preserve"> </v>
      </c>
      <c r="BE5162" s="92">
        <f t="shared" si="321"/>
        <v>0</v>
      </c>
    </row>
    <row r="5163" spans="1:57" s="74" customFormat="1" ht="50.1" customHeight="1" x14ac:dyDescent="0.2">
      <c r="A5163" s="78"/>
      <c r="B5163" s="78"/>
      <c r="C5163" s="78"/>
      <c r="D5163" s="78"/>
      <c r="E5163" s="79" t="str">
        <f>+IF(C5163&lt;&gt;"",VLOOKUP(MID(C5163,18,5),NIVELES!$A$133:$B$213,2,0),"")</f>
        <v/>
      </c>
      <c r="F5163" s="80"/>
      <c r="G5163" s="81" t="str">
        <f>+IF(F5163&lt;&gt;"",VLOOKUP(F5163,NIVELES!$A$246:$C$464,3,0),"")</f>
        <v/>
      </c>
      <c r="H5163" s="82"/>
      <c r="I5163" s="78"/>
      <c r="J5163" s="78"/>
      <c r="K5163" s="78"/>
      <c r="L5163" s="78"/>
      <c r="M5163" s="78"/>
      <c r="N5163" s="78"/>
      <c r="O5163" s="78"/>
      <c r="P5163" s="82"/>
      <c r="Q5163" s="78"/>
      <c r="R5163" s="82"/>
      <c r="S5163" s="82"/>
      <c r="T5163" s="82"/>
      <c r="U5163" s="82"/>
      <c r="V5163" s="82"/>
      <c r="W5163" s="82"/>
      <c r="X5163" s="82"/>
      <c r="Y5163" s="82"/>
      <c r="Z5163" s="82"/>
      <c r="AA5163" s="82"/>
      <c r="AB5163" s="82"/>
      <c r="AC5163" s="82"/>
      <c r="AD5163" s="85" t="str">
        <f>IF(A5163&lt;&gt;"",IF(D5163="DIRECCIÓN_DE_TRANSFERENCIAS","280 0031",VLOOKUP(C5163,NIVELES!$A$14:$B$105,2,0)),"")</f>
        <v/>
      </c>
      <c r="AE5163" s="86"/>
      <c r="AF5163" s="86"/>
      <c r="AG5163" s="79" t="str">
        <f>+IF(AF5163&lt;&gt;"",VLOOKUP(AF5163,NIVELES!$A$666:$B$673,2,0),"")</f>
        <v/>
      </c>
      <c r="AH5163" s="78"/>
      <c r="AI5163" s="79" t="str">
        <f>IF(AH5163&lt;&gt;"",VLOOKUP(CONCATENATE(AG5163,AH5163),NIVELES!$B$676:$C$745,2,0),"")</f>
        <v/>
      </c>
      <c r="AJ5163" s="78"/>
      <c r="AK5163" s="79" t="str">
        <f>+IF(AJ5163&lt;&gt;"",VLOOKUP(AJ5163,NIVELES!$A$816:$B$892,2,0),"")</f>
        <v/>
      </c>
      <c r="AL5163" s="78"/>
      <c r="AM5163" s="78"/>
      <c r="AN5163" s="79" t="str">
        <f>IF(AM5163&lt;&gt;"",+VLOOKUP(AM5163,NIVELES!$A$1652:$B$2466,2,0),"")</f>
        <v/>
      </c>
      <c r="AO5163" s="87"/>
      <c r="AP5163" s="88"/>
      <c r="AQ5163" s="88"/>
      <c r="AR5163" s="88"/>
      <c r="AS5163" s="88"/>
      <c r="AT5163" s="88"/>
      <c r="AU5163" s="88"/>
      <c r="AV5163" s="88"/>
      <c r="AW5163" s="88"/>
      <c r="AX5163" s="88"/>
      <c r="AY5163" s="88"/>
      <c r="AZ5163" s="88"/>
      <c r="BA5163" s="88"/>
      <c r="BB5163" s="89">
        <f t="shared" si="319"/>
        <v>0</v>
      </c>
      <c r="BC5163" s="90" t="str">
        <f t="shared" si="318"/>
        <v xml:space="preserve"> </v>
      </c>
      <c r="BD5163" s="91" t="str">
        <f t="shared" si="320"/>
        <v xml:space="preserve"> </v>
      </c>
      <c r="BE5163" s="92">
        <f t="shared" si="321"/>
        <v>0</v>
      </c>
    </row>
    <row r="5164" spans="1:57" s="74" customFormat="1" ht="50.1" customHeight="1" x14ac:dyDescent="0.2">
      <c r="A5164" s="78"/>
      <c r="B5164" s="78"/>
      <c r="C5164" s="78"/>
      <c r="D5164" s="78"/>
      <c r="E5164" s="79" t="str">
        <f>+IF(C5164&lt;&gt;"",VLOOKUP(MID(C5164,18,5),NIVELES!$A$133:$B$213,2,0),"")</f>
        <v/>
      </c>
      <c r="F5164" s="80"/>
      <c r="G5164" s="81" t="str">
        <f>+IF(F5164&lt;&gt;"",VLOOKUP(F5164,NIVELES!$A$246:$C$464,3,0),"")</f>
        <v/>
      </c>
      <c r="H5164" s="82"/>
      <c r="I5164" s="78"/>
      <c r="J5164" s="78"/>
      <c r="K5164" s="78"/>
      <c r="L5164" s="78"/>
      <c r="M5164" s="78"/>
      <c r="N5164" s="78"/>
      <c r="O5164" s="78"/>
      <c r="P5164" s="82"/>
      <c r="Q5164" s="78"/>
      <c r="R5164" s="82"/>
      <c r="S5164" s="82"/>
      <c r="T5164" s="82"/>
      <c r="U5164" s="82"/>
      <c r="V5164" s="82"/>
      <c r="W5164" s="82"/>
      <c r="X5164" s="82"/>
      <c r="Y5164" s="82"/>
      <c r="Z5164" s="82"/>
      <c r="AA5164" s="82"/>
      <c r="AB5164" s="82"/>
      <c r="AC5164" s="82"/>
      <c r="AD5164" s="85" t="str">
        <f>IF(A5164&lt;&gt;"",IF(D5164="DIRECCIÓN_DE_TRANSFERENCIAS","280 0031",VLOOKUP(C5164,NIVELES!$A$14:$B$105,2,0)),"")</f>
        <v/>
      </c>
      <c r="AE5164" s="86"/>
      <c r="AF5164" s="86"/>
      <c r="AG5164" s="79" t="str">
        <f>+IF(AF5164&lt;&gt;"",VLOOKUP(AF5164,NIVELES!$A$666:$B$673,2,0),"")</f>
        <v/>
      </c>
      <c r="AH5164" s="78"/>
      <c r="AI5164" s="79" t="str">
        <f>IF(AH5164&lt;&gt;"",VLOOKUP(CONCATENATE(AG5164,AH5164),NIVELES!$B$676:$C$745,2,0),"")</f>
        <v/>
      </c>
      <c r="AJ5164" s="78"/>
      <c r="AK5164" s="79" t="str">
        <f>+IF(AJ5164&lt;&gt;"",VLOOKUP(AJ5164,NIVELES!$A$816:$B$892,2,0),"")</f>
        <v/>
      </c>
      <c r="AL5164" s="78"/>
      <c r="AM5164" s="78"/>
      <c r="AN5164" s="79" t="str">
        <f>IF(AM5164&lt;&gt;"",+VLOOKUP(AM5164,NIVELES!$A$1652:$B$2466,2,0),"")</f>
        <v/>
      </c>
      <c r="AO5164" s="87"/>
      <c r="AP5164" s="88"/>
      <c r="AQ5164" s="88"/>
      <c r="AR5164" s="88"/>
      <c r="AS5164" s="88"/>
      <c r="AT5164" s="88"/>
      <c r="AU5164" s="88"/>
      <c r="AV5164" s="88"/>
      <c r="AW5164" s="88"/>
      <c r="AX5164" s="88"/>
      <c r="AY5164" s="88"/>
      <c r="AZ5164" s="88"/>
      <c r="BA5164" s="88"/>
      <c r="BB5164" s="89">
        <f t="shared" si="319"/>
        <v>0</v>
      </c>
      <c r="BC5164" s="90" t="str">
        <f t="shared" si="318"/>
        <v xml:space="preserve"> </v>
      </c>
      <c r="BD5164" s="91" t="str">
        <f t="shared" si="320"/>
        <v xml:space="preserve"> </v>
      </c>
      <c r="BE5164" s="92">
        <f t="shared" si="321"/>
        <v>0</v>
      </c>
    </row>
    <row r="5165" spans="1:57" s="74" customFormat="1" ht="50.1" customHeight="1" x14ac:dyDescent="0.2">
      <c r="A5165" s="78"/>
      <c r="B5165" s="78"/>
      <c r="C5165" s="78"/>
      <c r="D5165" s="78"/>
      <c r="E5165" s="79" t="str">
        <f>+IF(C5165&lt;&gt;"",VLOOKUP(MID(C5165,18,5),NIVELES!$A$133:$B$213,2,0),"")</f>
        <v/>
      </c>
      <c r="F5165" s="80"/>
      <c r="G5165" s="81" t="str">
        <f>+IF(F5165&lt;&gt;"",VLOOKUP(F5165,NIVELES!$A$246:$C$464,3,0),"")</f>
        <v/>
      </c>
      <c r="H5165" s="82"/>
      <c r="I5165" s="78"/>
      <c r="J5165" s="78"/>
      <c r="K5165" s="78"/>
      <c r="L5165" s="78"/>
      <c r="M5165" s="78"/>
      <c r="N5165" s="78"/>
      <c r="O5165" s="78"/>
      <c r="P5165" s="82"/>
      <c r="Q5165" s="78"/>
      <c r="R5165" s="82"/>
      <c r="S5165" s="82"/>
      <c r="T5165" s="82"/>
      <c r="U5165" s="82"/>
      <c r="V5165" s="82"/>
      <c r="W5165" s="82"/>
      <c r="X5165" s="82"/>
      <c r="Y5165" s="82"/>
      <c r="Z5165" s="82"/>
      <c r="AA5165" s="82"/>
      <c r="AB5165" s="82"/>
      <c r="AC5165" s="82"/>
      <c r="AD5165" s="85" t="str">
        <f>IF(A5165&lt;&gt;"",IF(D5165="DIRECCIÓN_DE_TRANSFERENCIAS","280 0031",VLOOKUP(C5165,NIVELES!$A$14:$B$105,2,0)),"")</f>
        <v/>
      </c>
      <c r="AE5165" s="86"/>
      <c r="AF5165" s="86"/>
      <c r="AG5165" s="79" t="str">
        <f>+IF(AF5165&lt;&gt;"",VLOOKUP(AF5165,NIVELES!$A$666:$B$673,2,0),"")</f>
        <v/>
      </c>
      <c r="AH5165" s="78"/>
      <c r="AI5165" s="79" t="str">
        <f>IF(AH5165&lt;&gt;"",VLOOKUP(CONCATENATE(AG5165,AH5165),NIVELES!$B$676:$C$745,2,0),"")</f>
        <v/>
      </c>
      <c r="AJ5165" s="78"/>
      <c r="AK5165" s="79" t="str">
        <f>+IF(AJ5165&lt;&gt;"",VLOOKUP(AJ5165,NIVELES!$A$816:$B$892,2,0),"")</f>
        <v/>
      </c>
      <c r="AL5165" s="78"/>
      <c r="AM5165" s="78"/>
      <c r="AN5165" s="79" t="str">
        <f>IF(AM5165&lt;&gt;"",+VLOOKUP(AM5165,NIVELES!$A$1652:$B$2466,2,0),"")</f>
        <v/>
      </c>
      <c r="AO5165" s="87"/>
      <c r="AP5165" s="88"/>
      <c r="AQ5165" s="88"/>
      <c r="AR5165" s="88"/>
      <c r="AS5165" s="88"/>
      <c r="AT5165" s="88"/>
      <c r="AU5165" s="88"/>
      <c r="AV5165" s="88"/>
      <c r="AW5165" s="88"/>
      <c r="AX5165" s="88"/>
      <c r="AY5165" s="88"/>
      <c r="AZ5165" s="88"/>
      <c r="BA5165" s="88"/>
      <c r="BB5165" s="89">
        <f t="shared" si="319"/>
        <v>0</v>
      </c>
      <c r="BC5165" s="90" t="str">
        <f t="shared" si="318"/>
        <v xml:space="preserve"> </v>
      </c>
      <c r="BD5165" s="91" t="str">
        <f t="shared" si="320"/>
        <v xml:space="preserve"> </v>
      </c>
      <c r="BE5165" s="92">
        <f t="shared" si="321"/>
        <v>0</v>
      </c>
    </row>
    <row r="5166" spans="1:57" s="74" customFormat="1" ht="50.1" customHeight="1" x14ac:dyDescent="0.2">
      <c r="A5166" s="78"/>
      <c r="B5166" s="78"/>
      <c r="C5166" s="78"/>
      <c r="D5166" s="78"/>
      <c r="E5166" s="79" t="str">
        <f>+IF(C5166&lt;&gt;"",VLOOKUP(MID(C5166,18,5),NIVELES!$A$133:$B$213,2,0),"")</f>
        <v/>
      </c>
      <c r="F5166" s="80"/>
      <c r="G5166" s="81" t="str">
        <f>+IF(F5166&lt;&gt;"",VLOOKUP(F5166,NIVELES!$A$246:$C$464,3,0),"")</f>
        <v/>
      </c>
      <c r="H5166" s="82"/>
      <c r="I5166" s="78"/>
      <c r="J5166" s="78"/>
      <c r="K5166" s="78"/>
      <c r="L5166" s="78"/>
      <c r="M5166" s="78"/>
      <c r="N5166" s="78"/>
      <c r="O5166" s="78"/>
      <c r="P5166" s="82"/>
      <c r="Q5166" s="78"/>
      <c r="R5166" s="82"/>
      <c r="S5166" s="82"/>
      <c r="T5166" s="82"/>
      <c r="U5166" s="82"/>
      <c r="V5166" s="82"/>
      <c r="W5166" s="82"/>
      <c r="X5166" s="82"/>
      <c r="Y5166" s="82"/>
      <c r="Z5166" s="82"/>
      <c r="AA5166" s="82"/>
      <c r="AB5166" s="82"/>
      <c r="AC5166" s="82"/>
      <c r="AD5166" s="85" t="str">
        <f>IF(A5166&lt;&gt;"",IF(D5166="DIRECCIÓN_DE_TRANSFERENCIAS","280 0031",VLOOKUP(C5166,NIVELES!$A$14:$B$105,2,0)),"")</f>
        <v/>
      </c>
      <c r="AE5166" s="86"/>
      <c r="AF5166" s="86"/>
      <c r="AG5166" s="79" t="str">
        <f>+IF(AF5166&lt;&gt;"",VLOOKUP(AF5166,NIVELES!$A$666:$B$673,2,0),"")</f>
        <v/>
      </c>
      <c r="AH5166" s="78"/>
      <c r="AI5166" s="79" t="str">
        <f>IF(AH5166&lt;&gt;"",VLOOKUP(CONCATENATE(AG5166,AH5166),NIVELES!$B$676:$C$745,2,0),"")</f>
        <v/>
      </c>
      <c r="AJ5166" s="78"/>
      <c r="AK5166" s="79" t="str">
        <f>+IF(AJ5166&lt;&gt;"",VLOOKUP(AJ5166,NIVELES!$A$816:$B$892,2,0),"")</f>
        <v/>
      </c>
      <c r="AL5166" s="78"/>
      <c r="AM5166" s="78"/>
      <c r="AN5166" s="79" t="str">
        <f>IF(AM5166&lt;&gt;"",+VLOOKUP(AM5166,NIVELES!$A$1652:$B$2466,2,0),"")</f>
        <v/>
      </c>
      <c r="AO5166" s="87"/>
      <c r="AP5166" s="88"/>
      <c r="AQ5166" s="88"/>
      <c r="AR5166" s="88"/>
      <c r="AS5166" s="88"/>
      <c r="AT5166" s="88"/>
      <c r="AU5166" s="88"/>
      <c r="AV5166" s="88"/>
      <c r="AW5166" s="88"/>
      <c r="AX5166" s="88"/>
      <c r="AY5166" s="88"/>
      <c r="AZ5166" s="88"/>
      <c r="BA5166" s="88"/>
      <c r="BB5166" s="89">
        <f t="shared" si="319"/>
        <v>0</v>
      </c>
      <c r="BC5166" s="90" t="str">
        <f t="shared" si="318"/>
        <v xml:space="preserve"> </v>
      </c>
      <c r="BD5166" s="91" t="str">
        <f t="shared" si="320"/>
        <v xml:space="preserve"> </v>
      </c>
      <c r="BE5166" s="92">
        <f t="shared" si="321"/>
        <v>0</v>
      </c>
    </row>
    <row r="5167" spans="1:57" s="74" customFormat="1" ht="50.1" customHeight="1" x14ac:dyDescent="0.2">
      <c r="A5167" s="78"/>
      <c r="B5167" s="78"/>
      <c r="C5167" s="78"/>
      <c r="D5167" s="78"/>
      <c r="E5167" s="79" t="str">
        <f>+IF(C5167&lt;&gt;"",VLOOKUP(MID(C5167,18,5),NIVELES!$A$133:$B$213,2,0),"")</f>
        <v/>
      </c>
      <c r="F5167" s="80"/>
      <c r="G5167" s="81" t="str">
        <f>+IF(F5167&lt;&gt;"",VLOOKUP(F5167,NIVELES!$A$246:$C$464,3,0),"")</f>
        <v/>
      </c>
      <c r="H5167" s="82"/>
      <c r="I5167" s="78"/>
      <c r="J5167" s="78"/>
      <c r="K5167" s="78"/>
      <c r="L5167" s="78"/>
      <c r="M5167" s="78"/>
      <c r="N5167" s="78"/>
      <c r="O5167" s="78"/>
      <c r="P5167" s="82"/>
      <c r="Q5167" s="78"/>
      <c r="R5167" s="82"/>
      <c r="S5167" s="82"/>
      <c r="T5167" s="82"/>
      <c r="U5167" s="82"/>
      <c r="V5167" s="82"/>
      <c r="W5167" s="82"/>
      <c r="X5167" s="82"/>
      <c r="Y5167" s="82"/>
      <c r="Z5167" s="82"/>
      <c r="AA5167" s="82"/>
      <c r="AB5167" s="82"/>
      <c r="AC5167" s="82"/>
      <c r="AD5167" s="85" t="str">
        <f>IF(A5167&lt;&gt;"",IF(D5167="DIRECCIÓN_DE_TRANSFERENCIAS","280 0031",VLOOKUP(C5167,NIVELES!$A$14:$B$105,2,0)),"")</f>
        <v/>
      </c>
      <c r="AE5167" s="86"/>
      <c r="AF5167" s="86"/>
      <c r="AG5167" s="79" t="str">
        <f>+IF(AF5167&lt;&gt;"",VLOOKUP(AF5167,NIVELES!$A$666:$B$673,2,0),"")</f>
        <v/>
      </c>
      <c r="AH5167" s="78"/>
      <c r="AI5167" s="79" t="str">
        <f>IF(AH5167&lt;&gt;"",VLOOKUP(CONCATENATE(AG5167,AH5167),NIVELES!$B$676:$C$745,2,0),"")</f>
        <v/>
      </c>
      <c r="AJ5167" s="78"/>
      <c r="AK5167" s="79" t="str">
        <f>+IF(AJ5167&lt;&gt;"",VLOOKUP(AJ5167,NIVELES!$A$816:$B$892,2,0),"")</f>
        <v/>
      </c>
      <c r="AL5167" s="78"/>
      <c r="AM5167" s="78"/>
      <c r="AN5167" s="79" t="str">
        <f>IF(AM5167&lt;&gt;"",+VLOOKUP(AM5167,NIVELES!$A$1652:$B$2466,2,0),"")</f>
        <v/>
      </c>
      <c r="AO5167" s="87"/>
      <c r="AP5167" s="88"/>
      <c r="AQ5167" s="88"/>
      <c r="AR5167" s="88"/>
      <c r="AS5167" s="88"/>
      <c r="AT5167" s="88"/>
      <c r="AU5167" s="88"/>
      <c r="AV5167" s="88"/>
      <c r="AW5167" s="88"/>
      <c r="AX5167" s="88"/>
      <c r="AY5167" s="88"/>
      <c r="AZ5167" s="88"/>
      <c r="BA5167" s="88"/>
      <c r="BB5167" s="89">
        <f t="shared" si="319"/>
        <v>0</v>
      </c>
      <c r="BC5167" s="90" t="str">
        <f t="shared" si="318"/>
        <v xml:space="preserve"> </v>
      </c>
      <c r="BD5167" s="91" t="str">
        <f t="shared" si="320"/>
        <v xml:space="preserve"> </v>
      </c>
      <c r="BE5167" s="92">
        <f t="shared" si="321"/>
        <v>0</v>
      </c>
    </row>
    <row r="5168" spans="1:57" s="74" customFormat="1" ht="50.1" customHeight="1" x14ac:dyDescent="0.2">
      <c r="A5168" s="78"/>
      <c r="B5168" s="78"/>
      <c r="C5168" s="78"/>
      <c r="D5168" s="78"/>
      <c r="E5168" s="79" t="str">
        <f>+IF(C5168&lt;&gt;"",VLOOKUP(MID(C5168,18,5),NIVELES!$A$133:$B$213,2,0),"")</f>
        <v/>
      </c>
      <c r="F5168" s="80"/>
      <c r="G5168" s="81" t="str">
        <f>+IF(F5168&lt;&gt;"",VLOOKUP(F5168,NIVELES!$A$246:$C$464,3,0),"")</f>
        <v/>
      </c>
      <c r="H5168" s="82"/>
      <c r="I5168" s="78"/>
      <c r="J5168" s="78"/>
      <c r="K5168" s="78"/>
      <c r="L5168" s="78"/>
      <c r="M5168" s="78"/>
      <c r="N5168" s="78"/>
      <c r="O5168" s="78"/>
      <c r="P5168" s="82"/>
      <c r="Q5168" s="78"/>
      <c r="R5168" s="82"/>
      <c r="S5168" s="82"/>
      <c r="T5168" s="82"/>
      <c r="U5168" s="82"/>
      <c r="V5168" s="82"/>
      <c r="W5168" s="82"/>
      <c r="X5168" s="82"/>
      <c r="Y5168" s="82"/>
      <c r="Z5168" s="82"/>
      <c r="AA5168" s="82"/>
      <c r="AB5168" s="82"/>
      <c r="AC5168" s="82"/>
      <c r="AD5168" s="85" t="str">
        <f>IF(A5168&lt;&gt;"",IF(D5168="DIRECCIÓN_DE_TRANSFERENCIAS","280 0031",VLOOKUP(C5168,NIVELES!$A$14:$B$105,2,0)),"")</f>
        <v/>
      </c>
      <c r="AE5168" s="86"/>
      <c r="AF5168" s="86"/>
      <c r="AG5168" s="79" t="str">
        <f>+IF(AF5168&lt;&gt;"",VLOOKUP(AF5168,NIVELES!$A$666:$B$673,2,0),"")</f>
        <v/>
      </c>
      <c r="AH5168" s="78"/>
      <c r="AI5168" s="79" t="str">
        <f>IF(AH5168&lt;&gt;"",VLOOKUP(CONCATENATE(AG5168,AH5168),NIVELES!$B$676:$C$745,2,0),"")</f>
        <v/>
      </c>
      <c r="AJ5168" s="78"/>
      <c r="AK5168" s="79" t="str">
        <f>+IF(AJ5168&lt;&gt;"",VLOOKUP(AJ5168,NIVELES!$A$816:$B$892,2,0),"")</f>
        <v/>
      </c>
      <c r="AL5168" s="78"/>
      <c r="AM5168" s="78"/>
      <c r="AN5168" s="79" t="str">
        <f>IF(AM5168&lt;&gt;"",+VLOOKUP(AM5168,NIVELES!$A$1652:$B$2466,2,0),"")</f>
        <v/>
      </c>
      <c r="AO5168" s="87"/>
      <c r="AP5168" s="88"/>
      <c r="AQ5168" s="88"/>
      <c r="AR5168" s="88"/>
      <c r="AS5168" s="88"/>
      <c r="AT5168" s="88"/>
      <c r="AU5168" s="88"/>
      <c r="AV5168" s="88"/>
      <c r="AW5168" s="88"/>
      <c r="AX5168" s="88"/>
      <c r="AY5168" s="88"/>
      <c r="AZ5168" s="88"/>
      <c r="BA5168" s="88"/>
      <c r="BB5168" s="89">
        <f t="shared" si="319"/>
        <v>0</v>
      </c>
      <c r="BC5168" s="90" t="str">
        <f t="shared" si="318"/>
        <v xml:space="preserve"> </v>
      </c>
      <c r="BD5168" s="91" t="str">
        <f t="shared" si="320"/>
        <v xml:space="preserve"> </v>
      </c>
      <c r="BE5168" s="92">
        <f t="shared" si="321"/>
        <v>0</v>
      </c>
    </row>
    <row r="5169" spans="1:57" s="74" customFormat="1" ht="50.1" customHeight="1" x14ac:dyDescent="0.2">
      <c r="A5169" s="78"/>
      <c r="B5169" s="78"/>
      <c r="C5169" s="78"/>
      <c r="D5169" s="78"/>
      <c r="E5169" s="79" t="str">
        <f>+IF(C5169&lt;&gt;"",VLOOKUP(MID(C5169,18,5),NIVELES!$A$133:$B$213,2,0),"")</f>
        <v/>
      </c>
      <c r="F5169" s="80"/>
      <c r="G5169" s="81" t="str">
        <f>+IF(F5169&lt;&gt;"",VLOOKUP(F5169,NIVELES!$A$246:$C$464,3,0),"")</f>
        <v/>
      </c>
      <c r="H5169" s="82"/>
      <c r="I5169" s="78"/>
      <c r="J5169" s="78"/>
      <c r="K5169" s="78"/>
      <c r="L5169" s="78"/>
      <c r="M5169" s="78"/>
      <c r="N5169" s="78"/>
      <c r="O5169" s="78"/>
      <c r="P5169" s="82"/>
      <c r="Q5169" s="78"/>
      <c r="R5169" s="82"/>
      <c r="S5169" s="82"/>
      <c r="T5169" s="82"/>
      <c r="U5169" s="82"/>
      <c r="V5169" s="82"/>
      <c r="W5169" s="82"/>
      <c r="X5169" s="82"/>
      <c r="Y5169" s="82"/>
      <c r="Z5169" s="82"/>
      <c r="AA5169" s="82"/>
      <c r="AB5169" s="82"/>
      <c r="AC5169" s="82"/>
      <c r="AD5169" s="85" t="str">
        <f>IF(A5169&lt;&gt;"",IF(D5169="DIRECCIÓN_DE_TRANSFERENCIAS","280 0031",VLOOKUP(C5169,NIVELES!$A$14:$B$105,2,0)),"")</f>
        <v/>
      </c>
      <c r="AE5169" s="86"/>
      <c r="AF5169" s="86"/>
      <c r="AG5169" s="79" t="str">
        <f>+IF(AF5169&lt;&gt;"",VLOOKUP(AF5169,NIVELES!$A$666:$B$673,2,0),"")</f>
        <v/>
      </c>
      <c r="AH5169" s="78"/>
      <c r="AI5169" s="79" t="str">
        <f>IF(AH5169&lt;&gt;"",VLOOKUP(CONCATENATE(AG5169,AH5169),NIVELES!$B$676:$C$745,2,0),"")</f>
        <v/>
      </c>
      <c r="AJ5169" s="78"/>
      <c r="AK5169" s="79" t="str">
        <f>+IF(AJ5169&lt;&gt;"",VLOOKUP(AJ5169,NIVELES!$A$816:$B$892,2,0),"")</f>
        <v/>
      </c>
      <c r="AL5169" s="78"/>
      <c r="AM5169" s="78"/>
      <c r="AN5169" s="79" t="str">
        <f>IF(AM5169&lt;&gt;"",+VLOOKUP(AM5169,NIVELES!$A$1652:$B$2466,2,0),"")</f>
        <v/>
      </c>
      <c r="AO5169" s="87"/>
      <c r="AP5169" s="88"/>
      <c r="AQ5169" s="88"/>
      <c r="AR5169" s="88"/>
      <c r="AS5169" s="88"/>
      <c r="AT5169" s="88"/>
      <c r="AU5169" s="88"/>
      <c r="AV5169" s="88"/>
      <c r="AW5169" s="88"/>
      <c r="AX5169" s="88"/>
      <c r="AY5169" s="88"/>
      <c r="AZ5169" s="88"/>
      <c r="BA5169" s="88"/>
      <c r="BB5169" s="89">
        <f t="shared" si="319"/>
        <v>0</v>
      </c>
      <c r="BC5169" s="90" t="str">
        <f t="shared" si="318"/>
        <v xml:space="preserve"> </v>
      </c>
      <c r="BD5169" s="91" t="str">
        <f t="shared" si="320"/>
        <v xml:space="preserve"> </v>
      </c>
      <c r="BE5169" s="92">
        <f t="shared" si="321"/>
        <v>0</v>
      </c>
    </row>
    <row r="5170" spans="1:57" s="74" customFormat="1" ht="50.1" customHeight="1" x14ac:dyDescent="0.2">
      <c r="A5170" s="78"/>
      <c r="B5170" s="78"/>
      <c r="C5170" s="78"/>
      <c r="D5170" s="78"/>
      <c r="E5170" s="79" t="str">
        <f>+IF(C5170&lt;&gt;"",VLOOKUP(MID(C5170,18,5),NIVELES!$A$133:$B$213,2,0),"")</f>
        <v/>
      </c>
      <c r="F5170" s="80"/>
      <c r="G5170" s="81" t="str">
        <f>+IF(F5170&lt;&gt;"",VLOOKUP(F5170,NIVELES!$A$246:$C$464,3,0),"")</f>
        <v/>
      </c>
      <c r="H5170" s="82"/>
      <c r="I5170" s="78"/>
      <c r="J5170" s="78"/>
      <c r="K5170" s="78"/>
      <c r="L5170" s="78"/>
      <c r="M5170" s="78"/>
      <c r="N5170" s="78"/>
      <c r="O5170" s="78"/>
      <c r="P5170" s="82"/>
      <c r="Q5170" s="78"/>
      <c r="R5170" s="82"/>
      <c r="S5170" s="82"/>
      <c r="T5170" s="82"/>
      <c r="U5170" s="82"/>
      <c r="V5170" s="82"/>
      <c r="W5170" s="82"/>
      <c r="X5170" s="82"/>
      <c r="Y5170" s="82"/>
      <c r="Z5170" s="82"/>
      <c r="AA5170" s="82"/>
      <c r="AB5170" s="82"/>
      <c r="AC5170" s="82"/>
      <c r="AD5170" s="85" t="str">
        <f>IF(A5170&lt;&gt;"",IF(D5170="DIRECCIÓN_DE_TRANSFERENCIAS","280 0031",VLOOKUP(C5170,NIVELES!$A$14:$B$105,2,0)),"")</f>
        <v/>
      </c>
      <c r="AE5170" s="86"/>
      <c r="AF5170" s="86"/>
      <c r="AG5170" s="79" t="str">
        <f>+IF(AF5170&lt;&gt;"",VLOOKUP(AF5170,NIVELES!$A$666:$B$673,2,0),"")</f>
        <v/>
      </c>
      <c r="AH5170" s="78"/>
      <c r="AI5170" s="79" t="str">
        <f>IF(AH5170&lt;&gt;"",VLOOKUP(CONCATENATE(AG5170,AH5170),NIVELES!$B$676:$C$745,2,0),"")</f>
        <v/>
      </c>
      <c r="AJ5170" s="78"/>
      <c r="AK5170" s="79" t="str">
        <f>+IF(AJ5170&lt;&gt;"",VLOOKUP(AJ5170,NIVELES!$A$816:$B$892,2,0),"")</f>
        <v/>
      </c>
      <c r="AL5170" s="78"/>
      <c r="AM5170" s="78"/>
      <c r="AN5170" s="79" t="str">
        <f>IF(AM5170&lt;&gt;"",+VLOOKUP(AM5170,NIVELES!$A$1652:$B$2466,2,0),"")</f>
        <v/>
      </c>
      <c r="AO5170" s="87"/>
      <c r="AP5170" s="88"/>
      <c r="AQ5170" s="88"/>
      <c r="AR5170" s="88"/>
      <c r="AS5170" s="88"/>
      <c r="AT5170" s="88"/>
      <c r="AU5170" s="88"/>
      <c r="AV5170" s="88"/>
      <c r="AW5170" s="88"/>
      <c r="AX5170" s="88"/>
      <c r="AY5170" s="88"/>
      <c r="AZ5170" s="88"/>
      <c r="BA5170" s="88"/>
      <c r="BB5170" s="89">
        <f t="shared" si="319"/>
        <v>0</v>
      </c>
      <c r="BC5170" s="90" t="str">
        <f t="shared" si="318"/>
        <v xml:space="preserve"> </v>
      </c>
      <c r="BD5170" s="91" t="str">
        <f t="shared" si="320"/>
        <v xml:space="preserve"> </v>
      </c>
      <c r="BE5170" s="92">
        <f t="shared" si="321"/>
        <v>0</v>
      </c>
    </row>
    <row r="5171" spans="1:57" s="74" customFormat="1" ht="50.1" customHeight="1" x14ac:dyDescent="0.2">
      <c r="A5171" s="78"/>
      <c r="B5171" s="78"/>
      <c r="C5171" s="78"/>
      <c r="D5171" s="78"/>
      <c r="E5171" s="79" t="str">
        <f>+IF(C5171&lt;&gt;"",VLOOKUP(MID(C5171,18,5),NIVELES!$A$133:$B$213,2,0),"")</f>
        <v/>
      </c>
      <c r="F5171" s="80"/>
      <c r="G5171" s="81" t="str">
        <f>+IF(F5171&lt;&gt;"",VLOOKUP(F5171,NIVELES!$A$246:$C$464,3,0),"")</f>
        <v/>
      </c>
      <c r="H5171" s="82"/>
      <c r="I5171" s="78"/>
      <c r="J5171" s="78"/>
      <c r="K5171" s="78"/>
      <c r="L5171" s="78"/>
      <c r="M5171" s="78"/>
      <c r="N5171" s="78"/>
      <c r="O5171" s="78"/>
      <c r="P5171" s="82"/>
      <c r="Q5171" s="78"/>
      <c r="R5171" s="82"/>
      <c r="S5171" s="82"/>
      <c r="T5171" s="82"/>
      <c r="U5171" s="82"/>
      <c r="V5171" s="82"/>
      <c r="W5171" s="82"/>
      <c r="X5171" s="82"/>
      <c r="Y5171" s="82"/>
      <c r="Z5171" s="82"/>
      <c r="AA5171" s="82"/>
      <c r="AB5171" s="82"/>
      <c r="AC5171" s="82"/>
      <c r="AD5171" s="85" t="str">
        <f>IF(A5171&lt;&gt;"",IF(D5171="DIRECCIÓN_DE_TRANSFERENCIAS","280 0031",VLOOKUP(C5171,NIVELES!$A$14:$B$105,2,0)),"")</f>
        <v/>
      </c>
      <c r="AE5171" s="86"/>
      <c r="AF5171" s="86"/>
      <c r="AG5171" s="79" t="str">
        <f>+IF(AF5171&lt;&gt;"",VLOOKUP(AF5171,NIVELES!$A$666:$B$673,2,0),"")</f>
        <v/>
      </c>
      <c r="AH5171" s="78"/>
      <c r="AI5171" s="79" t="str">
        <f>IF(AH5171&lt;&gt;"",VLOOKUP(CONCATENATE(AG5171,AH5171),NIVELES!$B$676:$C$745,2,0),"")</f>
        <v/>
      </c>
      <c r="AJ5171" s="78"/>
      <c r="AK5171" s="79" t="str">
        <f>+IF(AJ5171&lt;&gt;"",VLOOKUP(AJ5171,NIVELES!$A$816:$B$892,2,0),"")</f>
        <v/>
      </c>
      <c r="AL5171" s="78"/>
      <c r="AM5171" s="78"/>
      <c r="AN5171" s="79" t="str">
        <f>IF(AM5171&lt;&gt;"",+VLOOKUP(AM5171,NIVELES!$A$1652:$B$2466,2,0),"")</f>
        <v/>
      </c>
      <c r="AO5171" s="87"/>
      <c r="AP5171" s="88"/>
      <c r="AQ5171" s="88"/>
      <c r="AR5171" s="88"/>
      <c r="AS5171" s="88"/>
      <c r="AT5171" s="88"/>
      <c r="AU5171" s="88"/>
      <c r="AV5171" s="88"/>
      <c r="AW5171" s="88"/>
      <c r="AX5171" s="88"/>
      <c r="AY5171" s="88"/>
      <c r="AZ5171" s="88"/>
      <c r="BA5171" s="88"/>
      <c r="BB5171" s="89">
        <f t="shared" si="319"/>
        <v>0</v>
      </c>
      <c r="BC5171" s="90" t="str">
        <f t="shared" si="318"/>
        <v xml:space="preserve"> </v>
      </c>
      <c r="BD5171" s="91" t="str">
        <f t="shared" si="320"/>
        <v xml:space="preserve"> </v>
      </c>
      <c r="BE5171" s="92">
        <f t="shared" si="321"/>
        <v>0</v>
      </c>
    </row>
    <row r="5172" spans="1:57" s="74" customFormat="1" ht="50.1" customHeight="1" x14ac:dyDescent="0.2">
      <c r="A5172" s="78"/>
      <c r="B5172" s="78"/>
      <c r="C5172" s="78"/>
      <c r="D5172" s="78"/>
      <c r="E5172" s="79" t="str">
        <f>+IF(C5172&lt;&gt;"",VLOOKUP(MID(C5172,18,5),NIVELES!$A$133:$B$213,2,0),"")</f>
        <v/>
      </c>
      <c r="F5172" s="80"/>
      <c r="G5172" s="81" t="str">
        <f>+IF(F5172&lt;&gt;"",VLOOKUP(F5172,NIVELES!$A$246:$C$464,3,0),"")</f>
        <v/>
      </c>
      <c r="H5172" s="82"/>
      <c r="I5172" s="78"/>
      <c r="J5172" s="78"/>
      <c r="K5172" s="78"/>
      <c r="L5172" s="78"/>
      <c r="M5172" s="78"/>
      <c r="N5172" s="78"/>
      <c r="O5172" s="78"/>
      <c r="P5172" s="82"/>
      <c r="Q5172" s="78"/>
      <c r="R5172" s="82"/>
      <c r="S5172" s="82"/>
      <c r="T5172" s="82"/>
      <c r="U5172" s="82"/>
      <c r="V5172" s="82"/>
      <c r="W5172" s="82"/>
      <c r="X5172" s="82"/>
      <c r="Y5172" s="82"/>
      <c r="Z5172" s="82"/>
      <c r="AA5172" s="82"/>
      <c r="AB5172" s="82"/>
      <c r="AC5172" s="82"/>
      <c r="AD5172" s="85" t="str">
        <f>IF(A5172&lt;&gt;"",IF(D5172="DIRECCIÓN_DE_TRANSFERENCIAS","280 0031",VLOOKUP(C5172,NIVELES!$A$14:$B$105,2,0)),"")</f>
        <v/>
      </c>
      <c r="AE5172" s="86"/>
      <c r="AF5172" s="86"/>
      <c r="AG5172" s="79" t="str">
        <f>+IF(AF5172&lt;&gt;"",VLOOKUP(AF5172,NIVELES!$A$666:$B$673,2,0),"")</f>
        <v/>
      </c>
      <c r="AH5172" s="78"/>
      <c r="AI5172" s="79" t="str">
        <f>IF(AH5172&lt;&gt;"",VLOOKUP(CONCATENATE(AG5172,AH5172),NIVELES!$B$676:$C$745,2,0),"")</f>
        <v/>
      </c>
      <c r="AJ5172" s="78"/>
      <c r="AK5172" s="79" t="str">
        <f>+IF(AJ5172&lt;&gt;"",VLOOKUP(AJ5172,NIVELES!$A$816:$B$892,2,0),"")</f>
        <v/>
      </c>
      <c r="AL5172" s="78"/>
      <c r="AM5172" s="78"/>
      <c r="AN5172" s="79" t="str">
        <f>IF(AM5172&lt;&gt;"",+VLOOKUP(AM5172,NIVELES!$A$1652:$B$2466,2,0),"")</f>
        <v/>
      </c>
      <c r="AO5172" s="87"/>
      <c r="AP5172" s="88"/>
      <c r="AQ5172" s="88"/>
      <c r="AR5172" s="88"/>
      <c r="AS5172" s="88"/>
      <c r="AT5172" s="88"/>
      <c r="AU5172" s="88"/>
      <c r="AV5172" s="88"/>
      <c r="AW5172" s="88"/>
      <c r="AX5172" s="88"/>
      <c r="AY5172" s="88"/>
      <c r="AZ5172" s="88"/>
      <c r="BA5172" s="88"/>
      <c r="BB5172" s="89">
        <f t="shared" si="319"/>
        <v>0</v>
      </c>
      <c r="BC5172" s="90" t="str">
        <f t="shared" si="318"/>
        <v xml:space="preserve"> </v>
      </c>
      <c r="BD5172" s="91" t="str">
        <f t="shared" si="320"/>
        <v xml:space="preserve"> </v>
      </c>
      <c r="BE5172" s="92">
        <f t="shared" si="321"/>
        <v>0</v>
      </c>
    </row>
    <row r="5173" spans="1:57" s="74" customFormat="1" ht="50.1" customHeight="1" x14ac:dyDescent="0.2">
      <c r="A5173" s="78"/>
      <c r="B5173" s="78"/>
      <c r="C5173" s="78"/>
      <c r="D5173" s="78"/>
      <c r="E5173" s="79" t="str">
        <f>+IF(C5173&lt;&gt;"",VLOOKUP(MID(C5173,18,5),NIVELES!$A$133:$B$213,2,0),"")</f>
        <v/>
      </c>
      <c r="F5173" s="80"/>
      <c r="G5173" s="81" t="str">
        <f>+IF(F5173&lt;&gt;"",VLOOKUP(F5173,NIVELES!$A$246:$C$464,3,0),"")</f>
        <v/>
      </c>
      <c r="H5173" s="82"/>
      <c r="I5173" s="78"/>
      <c r="J5173" s="78"/>
      <c r="K5173" s="78"/>
      <c r="L5173" s="78"/>
      <c r="M5173" s="78"/>
      <c r="N5173" s="78"/>
      <c r="O5173" s="78"/>
      <c r="P5173" s="82"/>
      <c r="Q5173" s="78"/>
      <c r="R5173" s="82"/>
      <c r="S5173" s="82"/>
      <c r="T5173" s="82"/>
      <c r="U5173" s="82"/>
      <c r="V5173" s="82"/>
      <c r="W5173" s="82"/>
      <c r="X5173" s="82"/>
      <c r="Y5173" s="82"/>
      <c r="Z5173" s="82"/>
      <c r="AA5173" s="82"/>
      <c r="AB5173" s="82"/>
      <c r="AC5173" s="82"/>
      <c r="AD5173" s="85" t="str">
        <f>IF(A5173&lt;&gt;"",IF(D5173="DIRECCIÓN_DE_TRANSFERENCIAS","280 0031",VLOOKUP(C5173,NIVELES!$A$14:$B$105,2,0)),"")</f>
        <v/>
      </c>
      <c r="AE5173" s="86"/>
      <c r="AF5173" s="86"/>
      <c r="AG5173" s="79" t="str">
        <f>+IF(AF5173&lt;&gt;"",VLOOKUP(AF5173,NIVELES!$A$666:$B$673,2,0),"")</f>
        <v/>
      </c>
      <c r="AH5173" s="78"/>
      <c r="AI5173" s="79" t="str">
        <f>IF(AH5173&lt;&gt;"",VLOOKUP(CONCATENATE(AG5173,AH5173),NIVELES!$B$676:$C$745,2,0),"")</f>
        <v/>
      </c>
      <c r="AJ5173" s="78"/>
      <c r="AK5173" s="79" t="str">
        <f>+IF(AJ5173&lt;&gt;"",VLOOKUP(AJ5173,NIVELES!$A$816:$B$892,2,0),"")</f>
        <v/>
      </c>
      <c r="AL5173" s="78"/>
      <c r="AM5173" s="78"/>
      <c r="AN5173" s="79" t="str">
        <f>IF(AM5173&lt;&gt;"",+VLOOKUP(AM5173,NIVELES!$A$1652:$B$2466,2,0),"")</f>
        <v/>
      </c>
      <c r="AO5173" s="87"/>
      <c r="AP5173" s="88"/>
      <c r="AQ5173" s="88"/>
      <c r="AR5173" s="88"/>
      <c r="AS5173" s="88"/>
      <c r="AT5173" s="88"/>
      <c r="AU5173" s="88"/>
      <c r="AV5173" s="88"/>
      <c r="AW5173" s="88"/>
      <c r="AX5173" s="88"/>
      <c r="AY5173" s="88"/>
      <c r="AZ5173" s="88"/>
      <c r="BA5173" s="88"/>
      <c r="BB5173" s="89">
        <f t="shared" si="319"/>
        <v>0</v>
      </c>
      <c r="BC5173" s="90" t="str">
        <f t="shared" si="318"/>
        <v xml:space="preserve"> </v>
      </c>
      <c r="BD5173" s="91" t="str">
        <f t="shared" si="320"/>
        <v xml:space="preserve"> </v>
      </c>
      <c r="BE5173" s="92">
        <f t="shared" si="321"/>
        <v>0</v>
      </c>
    </row>
    <row r="5174" spans="1:57" s="74" customFormat="1" ht="50.1" customHeight="1" x14ac:dyDescent="0.2">
      <c r="A5174" s="78"/>
      <c r="B5174" s="78"/>
      <c r="C5174" s="78"/>
      <c r="D5174" s="78"/>
      <c r="E5174" s="79" t="str">
        <f>+IF(C5174&lt;&gt;"",VLOOKUP(MID(C5174,18,5),NIVELES!$A$133:$B$213,2,0),"")</f>
        <v/>
      </c>
      <c r="F5174" s="80"/>
      <c r="G5174" s="81" t="str">
        <f>+IF(F5174&lt;&gt;"",VLOOKUP(F5174,NIVELES!$A$246:$C$464,3,0),"")</f>
        <v/>
      </c>
      <c r="H5174" s="82"/>
      <c r="I5174" s="78"/>
      <c r="J5174" s="78"/>
      <c r="K5174" s="78"/>
      <c r="L5174" s="78"/>
      <c r="M5174" s="78"/>
      <c r="N5174" s="78"/>
      <c r="O5174" s="78"/>
      <c r="P5174" s="82"/>
      <c r="Q5174" s="78"/>
      <c r="R5174" s="82"/>
      <c r="S5174" s="82"/>
      <c r="T5174" s="82"/>
      <c r="U5174" s="82"/>
      <c r="V5174" s="82"/>
      <c r="W5174" s="82"/>
      <c r="X5174" s="82"/>
      <c r="Y5174" s="82"/>
      <c r="Z5174" s="82"/>
      <c r="AA5174" s="82"/>
      <c r="AB5174" s="82"/>
      <c r="AC5174" s="82"/>
      <c r="AD5174" s="85" t="str">
        <f>IF(A5174&lt;&gt;"",IF(D5174="DIRECCIÓN_DE_TRANSFERENCIAS","280 0031",VLOOKUP(C5174,NIVELES!$A$14:$B$105,2,0)),"")</f>
        <v/>
      </c>
      <c r="AE5174" s="86"/>
      <c r="AF5174" s="86"/>
      <c r="AG5174" s="79" t="str">
        <f>+IF(AF5174&lt;&gt;"",VLOOKUP(AF5174,NIVELES!$A$666:$B$673,2,0),"")</f>
        <v/>
      </c>
      <c r="AH5174" s="78"/>
      <c r="AI5174" s="79" t="str">
        <f>IF(AH5174&lt;&gt;"",VLOOKUP(CONCATENATE(AG5174,AH5174),NIVELES!$B$676:$C$745,2,0),"")</f>
        <v/>
      </c>
      <c r="AJ5174" s="78"/>
      <c r="AK5174" s="79" t="str">
        <f>+IF(AJ5174&lt;&gt;"",VLOOKUP(AJ5174,NIVELES!$A$816:$B$892,2,0),"")</f>
        <v/>
      </c>
      <c r="AL5174" s="78"/>
      <c r="AM5174" s="78"/>
      <c r="AN5174" s="79" t="str">
        <f>IF(AM5174&lt;&gt;"",+VLOOKUP(AM5174,NIVELES!$A$1652:$B$2466,2,0),"")</f>
        <v/>
      </c>
      <c r="AO5174" s="87"/>
      <c r="AP5174" s="88"/>
      <c r="AQ5174" s="88"/>
      <c r="AR5174" s="88"/>
      <c r="AS5174" s="88"/>
      <c r="AT5174" s="88"/>
      <c r="AU5174" s="88"/>
      <c r="AV5174" s="88"/>
      <c r="AW5174" s="88"/>
      <c r="AX5174" s="88"/>
      <c r="AY5174" s="88"/>
      <c r="AZ5174" s="88"/>
      <c r="BA5174" s="88"/>
      <c r="BB5174" s="89">
        <f t="shared" si="319"/>
        <v>0</v>
      </c>
      <c r="BC5174" s="90" t="str">
        <f t="shared" si="318"/>
        <v xml:space="preserve"> </v>
      </c>
      <c r="BD5174" s="91" t="str">
        <f t="shared" si="320"/>
        <v xml:space="preserve"> </v>
      </c>
      <c r="BE5174" s="92">
        <f t="shared" si="321"/>
        <v>0</v>
      </c>
    </row>
    <row r="5175" spans="1:57" s="74" customFormat="1" ht="50.1" customHeight="1" x14ac:dyDescent="0.2">
      <c r="A5175" s="78"/>
      <c r="B5175" s="78"/>
      <c r="C5175" s="78"/>
      <c r="D5175" s="78"/>
      <c r="E5175" s="79" t="str">
        <f>+IF(C5175&lt;&gt;"",VLOOKUP(MID(C5175,18,5),NIVELES!$A$133:$B$213,2,0),"")</f>
        <v/>
      </c>
      <c r="F5175" s="80"/>
      <c r="G5175" s="81" t="str">
        <f>+IF(F5175&lt;&gt;"",VLOOKUP(F5175,NIVELES!$A$246:$C$464,3,0),"")</f>
        <v/>
      </c>
      <c r="H5175" s="82"/>
      <c r="I5175" s="78"/>
      <c r="J5175" s="78"/>
      <c r="K5175" s="78"/>
      <c r="L5175" s="78"/>
      <c r="M5175" s="78"/>
      <c r="N5175" s="78"/>
      <c r="O5175" s="78"/>
      <c r="P5175" s="82"/>
      <c r="Q5175" s="78"/>
      <c r="R5175" s="82"/>
      <c r="S5175" s="82"/>
      <c r="T5175" s="82"/>
      <c r="U5175" s="82"/>
      <c r="V5175" s="82"/>
      <c r="W5175" s="82"/>
      <c r="X5175" s="82"/>
      <c r="Y5175" s="82"/>
      <c r="Z5175" s="82"/>
      <c r="AA5175" s="82"/>
      <c r="AB5175" s="82"/>
      <c r="AC5175" s="82"/>
      <c r="AD5175" s="85" t="str">
        <f>IF(A5175&lt;&gt;"",IF(D5175="DIRECCIÓN_DE_TRANSFERENCIAS","280 0031",VLOOKUP(C5175,NIVELES!$A$14:$B$105,2,0)),"")</f>
        <v/>
      </c>
      <c r="AE5175" s="86"/>
      <c r="AF5175" s="86"/>
      <c r="AG5175" s="79" t="str">
        <f>+IF(AF5175&lt;&gt;"",VLOOKUP(AF5175,NIVELES!$A$666:$B$673,2,0),"")</f>
        <v/>
      </c>
      <c r="AH5175" s="78"/>
      <c r="AI5175" s="79" t="str">
        <f>IF(AH5175&lt;&gt;"",VLOOKUP(CONCATENATE(AG5175,AH5175),NIVELES!$B$676:$C$745,2,0),"")</f>
        <v/>
      </c>
      <c r="AJ5175" s="78"/>
      <c r="AK5175" s="79" t="str">
        <f>+IF(AJ5175&lt;&gt;"",VLOOKUP(AJ5175,NIVELES!$A$816:$B$892,2,0),"")</f>
        <v/>
      </c>
      <c r="AL5175" s="78"/>
      <c r="AM5175" s="78"/>
      <c r="AN5175" s="79" t="str">
        <f>IF(AM5175&lt;&gt;"",+VLOOKUP(AM5175,NIVELES!$A$1652:$B$2466,2,0),"")</f>
        <v/>
      </c>
      <c r="AO5175" s="87"/>
      <c r="AP5175" s="88"/>
      <c r="AQ5175" s="88"/>
      <c r="AR5175" s="88"/>
      <c r="AS5175" s="88"/>
      <c r="AT5175" s="88"/>
      <c r="AU5175" s="88"/>
      <c r="AV5175" s="88"/>
      <c r="AW5175" s="88"/>
      <c r="AX5175" s="88"/>
      <c r="AY5175" s="88"/>
      <c r="AZ5175" s="88"/>
      <c r="BA5175" s="88"/>
      <c r="BB5175" s="89">
        <f t="shared" si="319"/>
        <v>0</v>
      </c>
      <c r="BC5175" s="90" t="str">
        <f t="shared" si="318"/>
        <v xml:space="preserve"> </v>
      </c>
      <c r="BD5175" s="91" t="str">
        <f t="shared" si="320"/>
        <v xml:space="preserve"> </v>
      </c>
      <c r="BE5175" s="92">
        <f t="shared" si="321"/>
        <v>0</v>
      </c>
    </row>
    <row r="5176" spans="1:57" s="74" customFormat="1" ht="50.1" customHeight="1" x14ac:dyDescent="0.2">
      <c r="A5176" s="78"/>
      <c r="B5176" s="78"/>
      <c r="C5176" s="78"/>
      <c r="D5176" s="78"/>
      <c r="E5176" s="79" t="str">
        <f>+IF(C5176&lt;&gt;"",VLOOKUP(MID(C5176,18,5),NIVELES!$A$133:$B$213,2,0),"")</f>
        <v/>
      </c>
      <c r="F5176" s="80"/>
      <c r="G5176" s="81" t="str">
        <f>+IF(F5176&lt;&gt;"",VLOOKUP(F5176,NIVELES!$A$246:$C$464,3,0),"")</f>
        <v/>
      </c>
      <c r="H5176" s="82"/>
      <c r="I5176" s="78"/>
      <c r="J5176" s="78"/>
      <c r="K5176" s="78"/>
      <c r="L5176" s="78"/>
      <c r="M5176" s="78"/>
      <c r="N5176" s="78"/>
      <c r="O5176" s="78"/>
      <c r="P5176" s="82"/>
      <c r="Q5176" s="78"/>
      <c r="R5176" s="82"/>
      <c r="S5176" s="82"/>
      <c r="T5176" s="82"/>
      <c r="U5176" s="82"/>
      <c r="V5176" s="82"/>
      <c r="W5176" s="82"/>
      <c r="X5176" s="82"/>
      <c r="Y5176" s="82"/>
      <c r="Z5176" s="82"/>
      <c r="AA5176" s="82"/>
      <c r="AB5176" s="82"/>
      <c r="AC5176" s="82"/>
      <c r="AD5176" s="85" t="str">
        <f>IF(A5176&lt;&gt;"",IF(D5176="DIRECCIÓN_DE_TRANSFERENCIAS","280 0031",VLOOKUP(C5176,NIVELES!$A$14:$B$105,2,0)),"")</f>
        <v/>
      </c>
      <c r="AE5176" s="86"/>
      <c r="AF5176" s="86"/>
      <c r="AG5176" s="79" t="str">
        <f>+IF(AF5176&lt;&gt;"",VLOOKUP(AF5176,NIVELES!$A$666:$B$673,2,0),"")</f>
        <v/>
      </c>
      <c r="AH5176" s="78"/>
      <c r="AI5176" s="79" t="str">
        <f>IF(AH5176&lt;&gt;"",VLOOKUP(CONCATENATE(AG5176,AH5176),NIVELES!$B$676:$C$745,2,0),"")</f>
        <v/>
      </c>
      <c r="AJ5176" s="78"/>
      <c r="AK5176" s="79" t="str">
        <f>+IF(AJ5176&lt;&gt;"",VLOOKUP(AJ5176,NIVELES!$A$816:$B$892,2,0),"")</f>
        <v/>
      </c>
      <c r="AL5176" s="78"/>
      <c r="AM5176" s="78"/>
      <c r="AN5176" s="79" t="str">
        <f>IF(AM5176&lt;&gt;"",+VLOOKUP(AM5176,NIVELES!$A$1652:$B$2466,2,0),"")</f>
        <v/>
      </c>
      <c r="AO5176" s="87"/>
      <c r="AP5176" s="88"/>
      <c r="AQ5176" s="88"/>
      <c r="AR5176" s="88"/>
      <c r="AS5176" s="88"/>
      <c r="AT5176" s="88"/>
      <c r="AU5176" s="88"/>
      <c r="AV5176" s="88"/>
      <c r="AW5176" s="88"/>
      <c r="AX5176" s="88"/>
      <c r="AY5176" s="88"/>
      <c r="AZ5176" s="88"/>
      <c r="BA5176" s="88"/>
      <c r="BB5176" s="89">
        <f t="shared" si="319"/>
        <v>0</v>
      </c>
      <c r="BC5176" s="90" t="str">
        <f t="shared" si="318"/>
        <v xml:space="preserve"> </v>
      </c>
      <c r="BD5176" s="91" t="str">
        <f t="shared" si="320"/>
        <v xml:space="preserve"> </v>
      </c>
      <c r="BE5176" s="92">
        <f t="shared" si="321"/>
        <v>0</v>
      </c>
    </row>
    <row r="5177" spans="1:57" s="74" customFormat="1" ht="50.1" customHeight="1" x14ac:dyDescent="0.2">
      <c r="A5177" s="78"/>
      <c r="B5177" s="78"/>
      <c r="C5177" s="78"/>
      <c r="D5177" s="78"/>
      <c r="E5177" s="79" t="str">
        <f>+IF(C5177&lt;&gt;"",VLOOKUP(MID(C5177,18,5),NIVELES!$A$133:$B$213,2,0),"")</f>
        <v/>
      </c>
      <c r="F5177" s="80"/>
      <c r="G5177" s="81" t="str">
        <f>+IF(F5177&lt;&gt;"",VLOOKUP(F5177,NIVELES!$A$246:$C$464,3,0),"")</f>
        <v/>
      </c>
      <c r="H5177" s="82"/>
      <c r="I5177" s="78"/>
      <c r="J5177" s="78"/>
      <c r="K5177" s="78"/>
      <c r="L5177" s="78"/>
      <c r="M5177" s="78"/>
      <c r="N5177" s="78"/>
      <c r="O5177" s="78"/>
      <c r="P5177" s="82"/>
      <c r="Q5177" s="78"/>
      <c r="R5177" s="82"/>
      <c r="S5177" s="82"/>
      <c r="T5177" s="82"/>
      <c r="U5177" s="82"/>
      <c r="V5177" s="82"/>
      <c r="W5177" s="82"/>
      <c r="X5177" s="82"/>
      <c r="Y5177" s="82"/>
      <c r="Z5177" s="82"/>
      <c r="AA5177" s="82"/>
      <c r="AB5177" s="82"/>
      <c r="AC5177" s="82"/>
      <c r="AD5177" s="85" t="str">
        <f>IF(A5177&lt;&gt;"",IF(D5177="DIRECCIÓN_DE_TRANSFERENCIAS","280 0031",VLOOKUP(C5177,NIVELES!$A$14:$B$105,2,0)),"")</f>
        <v/>
      </c>
      <c r="AE5177" s="86"/>
      <c r="AF5177" s="86"/>
      <c r="AG5177" s="79" t="str">
        <f>+IF(AF5177&lt;&gt;"",VLOOKUP(AF5177,NIVELES!$A$666:$B$673,2,0),"")</f>
        <v/>
      </c>
      <c r="AH5177" s="78"/>
      <c r="AI5177" s="79" t="str">
        <f>IF(AH5177&lt;&gt;"",VLOOKUP(CONCATENATE(AG5177,AH5177),NIVELES!$B$676:$C$745,2,0),"")</f>
        <v/>
      </c>
      <c r="AJ5177" s="78"/>
      <c r="AK5177" s="79" t="str">
        <f>+IF(AJ5177&lt;&gt;"",VLOOKUP(AJ5177,NIVELES!$A$816:$B$892,2,0),"")</f>
        <v/>
      </c>
      <c r="AL5177" s="78"/>
      <c r="AM5177" s="78"/>
      <c r="AN5177" s="79" t="str">
        <f>IF(AM5177&lt;&gt;"",+VLOOKUP(AM5177,NIVELES!$A$1652:$B$2466,2,0),"")</f>
        <v/>
      </c>
      <c r="AO5177" s="87"/>
      <c r="AP5177" s="88"/>
      <c r="AQ5177" s="88"/>
      <c r="AR5177" s="88"/>
      <c r="AS5177" s="88"/>
      <c r="AT5177" s="88"/>
      <c r="AU5177" s="88"/>
      <c r="AV5177" s="88"/>
      <c r="AW5177" s="88"/>
      <c r="AX5177" s="88"/>
      <c r="AY5177" s="88"/>
      <c r="AZ5177" s="88"/>
      <c r="BA5177" s="88"/>
      <c r="BB5177" s="89">
        <f t="shared" si="319"/>
        <v>0</v>
      </c>
      <c r="BC5177" s="90" t="str">
        <f t="shared" si="318"/>
        <v xml:space="preserve"> </v>
      </c>
      <c r="BD5177" s="91" t="str">
        <f t="shared" si="320"/>
        <v xml:space="preserve"> </v>
      </c>
      <c r="BE5177" s="92">
        <f t="shared" si="321"/>
        <v>0</v>
      </c>
    </row>
    <row r="5178" spans="1:57" s="74" customFormat="1" ht="50.1" customHeight="1" x14ac:dyDescent="0.2">
      <c r="A5178" s="78"/>
      <c r="B5178" s="78"/>
      <c r="C5178" s="78"/>
      <c r="D5178" s="78"/>
      <c r="E5178" s="79" t="str">
        <f>+IF(C5178&lt;&gt;"",VLOOKUP(MID(C5178,18,5),NIVELES!$A$133:$B$213,2,0),"")</f>
        <v/>
      </c>
      <c r="F5178" s="80"/>
      <c r="G5178" s="81" t="str">
        <f>+IF(F5178&lt;&gt;"",VLOOKUP(F5178,NIVELES!$A$246:$C$464,3,0),"")</f>
        <v/>
      </c>
      <c r="H5178" s="82"/>
      <c r="I5178" s="78"/>
      <c r="J5178" s="78"/>
      <c r="K5178" s="78"/>
      <c r="L5178" s="78"/>
      <c r="M5178" s="78"/>
      <c r="N5178" s="78"/>
      <c r="O5178" s="78"/>
      <c r="P5178" s="82"/>
      <c r="Q5178" s="78"/>
      <c r="R5178" s="82"/>
      <c r="S5178" s="82"/>
      <c r="T5178" s="82"/>
      <c r="U5178" s="82"/>
      <c r="V5178" s="82"/>
      <c r="W5178" s="82"/>
      <c r="X5178" s="82"/>
      <c r="Y5178" s="82"/>
      <c r="Z5178" s="82"/>
      <c r="AA5178" s="82"/>
      <c r="AB5178" s="82"/>
      <c r="AC5178" s="82"/>
      <c r="AD5178" s="85" t="str">
        <f>IF(A5178&lt;&gt;"",IF(D5178="DIRECCIÓN_DE_TRANSFERENCIAS","280 0031",VLOOKUP(C5178,NIVELES!$A$14:$B$105,2,0)),"")</f>
        <v/>
      </c>
      <c r="AE5178" s="86"/>
      <c r="AF5178" s="86"/>
      <c r="AG5178" s="79" t="str">
        <f>+IF(AF5178&lt;&gt;"",VLOOKUP(AF5178,NIVELES!$A$666:$B$673,2,0),"")</f>
        <v/>
      </c>
      <c r="AH5178" s="78"/>
      <c r="AI5178" s="79" t="str">
        <f>IF(AH5178&lt;&gt;"",VLOOKUP(CONCATENATE(AG5178,AH5178),NIVELES!$B$676:$C$745,2,0),"")</f>
        <v/>
      </c>
      <c r="AJ5178" s="78"/>
      <c r="AK5178" s="79" t="str">
        <f>+IF(AJ5178&lt;&gt;"",VLOOKUP(AJ5178,NIVELES!$A$816:$B$892,2,0),"")</f>
        <v/>
      </c>
      <c r="AL5178" s="78"/>
      <c r="AM5178" s="78"/>
      <c r="AN5178" s="79" t="str">
        <f>IF(AM5178&lt;&gt;"",+VLOOKUP(AM5178,NIVELES!$A$1652:$B$2466,2,0),"")</f>
        <v/>
      </c>
      <c r="AO5178" s="87"/>
      <c r="AP5178" s="88"/>
      <c r="AQ5178" s="88"/>
      <c r="AR5178" s="88"/>
      <c r="AS5178" s="88"/>
      <c r="AT5178" s="88"/>
      <c r="AU5178" s="88"/>
      <c r="AV5178" s="88"/>
      <c r="AW5178" s="88"/>
      <c r="AX5178" s="88"/>
      <c r="AY5178" s="88"/>
      <c r="AZ5178" s="88"/>
      <c r="BA5178" s="88"/>
      <c r="BB5178" s="89">
        <f t="shared" si="319"/>
        <v>0</v>
      </c>
      <c r="BC5178" s="90" t="str">
        <f t="shared" si="318"/>
        <v xml:space="preserve"> </v>
      </c>
      <c r="BD5178" s="91" t="str">
        <f t="shared" si="320"/>
        <v xml:space="preserve"> </v>
      </c>
      <c r="BE5178" s="92">
        <f t="shared" si="321"/>
        <v>0</v>
      </c>
    </row>
    <row r="5179" spans="1:57" s="74" customFormat="1" ht="50.1" customHeight="1" x14ac:dyDescent="0.2">
      <c r="A5179" s="78"/>
      <c r="B5179" s="78"/>
      <c r="C5179" s="78"/>
      <c r="D5179" s="78"/>
      <c r="E5179" s="79" t="str">
        <f>+IF(C5179&lt;&gt;"",VLOOKUP(MID(C5179,18,5),NIVELES!$A$133:$B$213,2,0),"")</f>
        <v/>
      </c>
      <c r="F5179" s="80"/>
      <c r="G5179" s="81" t="str">
        <f>+IF(F5179&lt;&gt;"",VLOOKUP(F5179,NIVELES!$A$246:$C$464,3,0),"")</f>
        <v/>
      </c>
      <c r="H5179" s="82"/>
      <c r="I5179" s="78"/>
      <c r="J5179" s="78"/>
      <c r="K5179" s="78"/>
      <c r="L5179" s="78"/>
      <c r="M5179" s="78"/>
      <c r="N5179" s="78"/>
      <c r="O5179" s="78"/>
      <c r="P5179" s="82"/>
      <c r="Q5179" s="78"/>
      <c r="R5179" s="82"/>
      <c r="S5179" s="82"/>
      <c r="T5179" s="82"/>
      <c r="U5179" s="82"/>
      <c r="V5179" s="82"/>
      <c r="W5179" s="82"/>
      <c r="X5179" s="82"/>
      <c r="Y5179" s="82"/>
      <c r="Z5179" s="82"/>
      <c r="AA5179" s="82"/>
      <c r="AB5179" s="82"/>
      <c r="AC5179" s="82"/>
      <c r="AD5179" s="85" t="str">
        <f>IF(A5179&lt;&gt;"",IF(D5179="DIRECCIÓN_DE_TRANSFERENCIAS","280 0031",VLOOKUP(C5179,NIVELES!$A$14:$B$105,2,0)),"")</f>
        <v/>
      </c>
      <c r="AE5179" s="86"/>
      <c r="AF5179" s="86"/>
      <c r="AG5179" s="79" t="str">
        <f>+IF(AF5179&lt;&gt;"",VLOOKUP(AF5179,NIVELES!$A$666:$B$673,2,0),"")</f>
        <v/>
      </c>
      <c r="AH5179" s="78"/>
      <c r="AI5179" s="79" t="str">
        <f>IF(AH5179&lt;&gt;"",VLOOKUP(CONCATENATE(AG5179,AH5179),NIVELES!$B$676:$C$745,2,0),"")</f>
        <v/>
      </c>
      <c r="AJ5179" s="78"/>
      <c r="AK5179" s="79" t="str">
        <f>+IF(AJ5179&lt;&gt;"",VLOOKUP(AJ5179,NIVELES!$A$816:$B$892,2,0),"")</f>
        <v/>
      </c>
      <c r="AL5179" s="78"/>
      <c r="AM5179" s="78"/>
      <c r="AN5179" s="79" t="str">
        <f>IF(AM5179&lt;&gt;"",+VLOOKUP(AM5179,NIVELES!$A$1652:$B$2466,2,0),"")</f>
        <v/>
      </c>
      <c r="AO5179" s="87"/>
      <c r="AP5179" s="88"/>
      <c r="AQ5179" s="88"/>
      <c r="AR5179" s="88"/>
      <c r="AS5179" s="88"/>
      <c r="AT5179" s="88"/>
      <c r="AU5179" s="88"/>
      <c r="AV5179" s="88"/>
      <c r="AW5179" s="88"/>
      <c r="AX5179" s="88"/>
      <c r="AY5179" s="88"/>
      <c r="AZ5179" s="88"/>
      <c r="BA5179" s="88"/>
      <c r="BB5179" s="89">
        <f t="shared" si="319"/>
        <v>0</v>
      </c>
      <c r="BC5179" s="90" t="str">
        <f t="shared" si="318"/>
        <v xml:space="preserve"> </v>
      </c>
      <c r="BD5179" s="91" t="str">
        <f t="shared" si="320"/>
        <v xml:space="preserve"> </v>
      </c>
      <c r="BE5179" s="92">
        <f t="shared" si="321"/>
        <v>0</v>
      </c>
    </row>
    <row r="5180" spans="1:57" s="74" customFormat="1" ht="50.1" customHeight="1" x14ac:dyDescent="0.2">
      <c r="A5180" s="78"/>
      <c r="B5180" s="78"/>
      <c r="C5180" s="78"/>
      <c r="D5180" s="78"/>
      <c r="E5180" s="79" t="str">
        <f>+IF(C5180&lt;&gt;"",VLOOKUP(MID(C5180,18,5),NIVELES!$A$133:$B$213,2,0),"")</f>
        <v/>
      </c>
      <c r="F5180" s="80"/>
      <c r="G5180" s="81" t="str">
        <f>+IF(F5180&lt;&gt;"",VLOOKUP(F5180,NIVELES!$A$246:$C$464,3,0),"")</f>
        <v/>
      </c>
      <c r="H5180" s="82"/>
      <c r="I5180" s="78"/>
      <c r="J5180" s="78"/>
      <c r="K5180" s="78"/>
      <c r="L5180" s="78"/>
      <c r="M5180" s="78"/>
      <c r="N5180" s="78"/>
      <c r="O5180" s="78"/>
      <c r="P5180" s="82"/>
      <c r="Q5180" s="78"/>
      <c r="R5180" s="82"/>
      <c r="S5180" s="82"/>
      <c r="T5180" s="82"/>
      <c r="U5180" s="82"/>
      <c r="V5180" s="82"/>
      <c r="W5180" s="82"/>
      <c r="X5180" s="82"/>
      <c r="Y5180" s="82"/>
      <c r="Z5180" s="82"/>
      <c r="AA5180" s="82"/>
      <c r="AB5180" s="82"/>
      <c r="AC5180" s="82"/>
      <c r="AD5180" s="85" t="str">
        <f>IF(A5180&lt;&gt;"",IF(D5180="DIRECCIÓN_DE_TRANSFERENCIAS","280 0031",VLOOKUP(C5180,NIVELES!$A$14:$B$105,2,0)),"")</f>
        <v/>
      </c>
      <c r="AE5180" s="86"/>
      <c r="AF5180" s="86"/>
      <c r="AG5180" s="79" t="str">
        <f>+IF(AF5180&lt;&gt;"",VLOOKUP(AF5180,NIVELES!$A$666:$B$673,2,0),"")</f>
        <v/>
      </c>
      <c r="AH5180" s="78"/>
      <c r="AI5180" s="79" t="str">
        <f>IF(AH5180&lt;&gt;"",VLOOKUP(CONCATENATE(AG5180,AH5180),NIVELES!$B$676:$C$745,2,0),"")</f>
        <v/>
      </c>
      <c r="AJ5180" s="78"/>
      <c r="AK5180" s="79" t="str">
        <f>+IF(AJ5180&lt;&gt;"",VLOOKUP(AJ5180,NIVELES!$A$816:$B$892,2,0),"")</f>
        <v/>
      </c>
      <c r="AL5180" s="78"/>
      <c r="AM5180" s="78"/>
      <c r="AN5180" s="79" t="str">
        <f>IF(AM5180&lt;&gt;"",+VLOOKUP(AM5180,NIVELES!$A$1652:$B$2466,2,0),"")</f>
        <v/>
      </c>
      <c r="AO5180" s="87"/>
      <c r="AP5180" s="88"/>
      <c r="AQ5180" s="88"/>
      <c r="AR5180" s="88"/>
      <c r="AS5180" s="88"/>
      <c r="AT5180" s="88"/>
      <c r="AU5180" s="88"/>
      <c r="AV5180" s="88"/>
      <c r="AW5180" s="88"/>
      <c r="AX5180" s="88"/>
      <c r="AY5180" s="88"/>
      <c r="AZ5180" s="88"/>
      <c r="BA5180" s="88"/>
      <c r="BB5180" s="89">
        <f t="shared" si="319"/>
        <v>0</v>
      </c>
      <c r="BC5180" s="90" t="str">
        <f t="shared" si="318"/>
        <v xml:space="preserve"> </v>
      </c>
      <c r="BD5180" s="91" t="str">
        <f t="shared" si="320"/>
        <v xml:space="preserve"> </v>
      </c>
      <c r="BE5180" s="92">
        <f t="shared" si="321"/>
        <v>0</v>
      </c>
    </row>
    <row r="5181" spans="1:57" s="74" customFormat="1" ht="50.1" customHeight="1" x14ac:dyDescent="0.2">
      <c r="A5181" s="78"/>
      <c r="B5181" s="78"/>
      <c r="C5181" s="78"/>
      <c r="D5181" s="78"/>
      <c r="E5181" s="79" t="str">
        <f>+IF(C5181&lt;&gt;"",VLOOKUP(MID(C5181,18,5),NIVELES!$A$133:$B$213,2,0),"")</f>
        <v/>
      </c>
      <c r="F5181" s="80"/>
      <c r="G5181" s="81" t="str">
        <f>+IF(F5181&lt;&gt;"",VLOOKUP(F5181,NIVELES!$A$246:$C$464,3,0),"")</f>
        <v/>
      </c>
      <c r="H5181" s="82"/>
      <c r="I5181" s="78"/>
      <c r="J5181" s="78"/>
      <c r="K5181" s="78"/>
      <c r="L5181" s="78"/>
      <c r="M5181" s="78"/>
      <c r="N5181" s="78"/>
      <c r="O5181" s="78"/>
      <c r="P5181" s="82"/>
      <c r="Q5181" s="78"/>
      <c r="R5181" s="82"/>
      <c r="S5181" s="82"/>
      <c r="T5181" s="82"/>
      <c r="U5181" s="82"/>
      <c r="V5181" s="82"/>
      <c r="W5181" s="82"/>
      <c r="X5181" s="82"/>
      <c r="Y5181" s="82"/>
      <c r="Z5181" s="82"/>
      <c r="AA5181" s="82"/>
      <c r="AB5181" s="82"/>
      <c r="AC5181" s="82"/>
      <c r="AD5181" s="85" t="str">
        <f>IF(A5181&lt;&gt;"",IF(D5181="DIRECCIÓN_DE_TRANSFERENCIAS","280 0031",VLOOKUP(C5181,NIVELES!$A$14:$B$105,2,0)),"")</f>
        <v/>
      </c>
      <c r="AE5181" s="86"/>
      <c r="AF5181" s="86"/>
      <c r="AG5181" s="79" t="str">
        <f>+IF(AF5181&lt;&gt;"",VLOOKUP(AF5181,NIVELES!$A$666:$B$673,2,0),"")</f>
        <v/>
      </c>
      <c r="AH5181" s="78"/>
      <c r="AI5181" s="79" t="str">
        <f>IF(AH5181&lt;&gt;"",VLOOKUP(CONCATENATE(AG5181,AH5181),NIVELES!$B$676:$C$745,2,0),"")</f>
        <v/>
      </c>
      <c r="AJ5181" s="78"/>
      <c r="AK5181" s="79" t="str">
        <f>+IF(AJ5181&lt;&gt;"",VLOOKUP(AJ5181,NIVELES!$A$816:$B$892,2,0),"")</f>
        <v/>
      </c>
      <c r="AL5181" s="78"/>
      <c r="AM5181" s="78"/>
      <c r="AN5181" s="79" t="str">
        <f>IF(AM5181&lt;&gt;"",+VLOOKUP(AM5181,NIVELES!$A$1652:$B$2466,2,0),"")</f>
        <v/>
      </c>
      <c r="AO5181" s="87"/>
      <c r="AP5181" s="88"/>
      <c r="AQ5181" s="88"/>
      <c r="AR5181" s="88"/>
      <c r="AS5181" s="88"/>
      <c r="AT5181" s="88"/>
      <c r="AU5181" s="88"/>
      <c r="AV5181" s="88"/>
      <c r="AW5181" s="88"/>
      <c r="AX5181" s="88"/>
      <c r="AY5181" s="88"/>
      <c r="AZ5181" s="88"/>
      <c r="BA5181" s="88"/>
      <c r="BB5181" s="89">
        <f t="shared" si="319"/>
        <v>0</v>
      </c>
      <c r="BC5181" s="90" t="str">
        <f t="shared" si="318"/>
        <v xml:space="preserve"> </v>
      </c>
      <c r="BD5181" s="91" t="str">
        <f t="shared" si="320"/>
        <v xml:space="preserve"> </v>
      </c>
      <c r="BE5181" s="92">
        <f t="shared" si="321"/>
        <v>0</v>
      </c>
    </row>
    <row r="5182" spans="1:57" s="74" customFormat="1" ht="50.1" customHeight="1" x14ac:dyDescent="0.2">
      <c r="A5182" s="78"/>
      <c r="B5182" s="78"/>
      <c r="C5182" s="78"/>
      <c r="D5182" s="78"/>
      <c r="E5182" s="79" t="str">
        <f>+IF(C5182&lt;&gt;"",VLOOKUP(MID(C5182,18,5),NIVELES!$A$133:$B$213,2,0),"")</f>
        <v/>
      </c>
      <c r="F5182" s="80"/>
      <c r="G5182" s="81" t="str">
        <f>+IF(F5182&lt;&gt;"",VLOOKUP(F5182,NIVELES!$A$246:$C$464,3,0),"")</f>
        <v/>
      </c>
      <c r="H5182" s="82"/>
      <c r="I5182" s="78"/>
      <c r="J5182" s="78"/>
      <c r="K5182" s="78"/>
      <c r="L5182" s="78"/>
      <c r="M5182" s="78"/>
      <c r="N5182" s="78"/>
      <c r="O5182" s="78"/>
      <c r="P5182" s="82"/>
      <c r="Q5182" s="78"/>
      <c r="R5182" s="82"/>
      <c r="S5182" s="82"/>
      <c r="T5182" s="82"/>
      <c r="U5182" s="82"/>
      <c r="V5182" s="82"/>
      <c r="W5182" s="82"/>
      <c r="X5182" s="82"/>
      <c r="Y5182" s="82"/>
      <c r="Z5182" s="82"/>
      <c r="AA5182" s="82"/>
      <c r="AB5182" s="82"/>
      <c r="AC5182" s="82"/>
      <c r="AD5182" s="85" t="str">
        <f>IF(A5182&lt;&gt;"",IF(D5182="DIRECCIÓN_DE_TRANSFERENCIAS","280 0031",VLOOKUP(C5182,NIVELES!$A$14:$B$105,2,0)),"")</f>
        <v/>
      </c>
      <c r="AE5182" s="86"/>
      <c r="AF5182" s="86"/>
      <c r="AG5182" s="79" t="str">
        <f>+IF(AF5182&lt;&gt;"",VLOOKUP(AF5182,NIVELES!$A$666:$B$673,2,0),"")</f>
        <v/>
      </c>
      <c r="AH5182" s="78"/>
      <c r="AI5182" s="79" t="str">
        <f>IF(AH5182&lt;&gt;"",VLOOKUP(CONCATENATE(AG5182,AH5182),NIVELES!$B$676:$C$745,2,0),"")</f>
        <v/>
      </c>
      <c r="AJ5182" s="78"/>
      <c r="AK5182" s="79" t="str">
        <f>+IF(AJ5182&lt;&gt;"",VLOOKUP(AJ5182,NIVELES!$A$816:$B$892,2,0),"")</f>
        <v/>
      </c>
      <c r="AL5182" s="78"/>
      <c r="AM5182" s="78"/>
      <c r="AN5182" s="79" t="str">
        <f>IF(AM5182&lt;&gt;"",+VLOOKUP(AM5182,NIVELES!$A$1652:$B$2466,2,0),"")</f>
        <v/>
      </c>
      <c r="AO5182" s="87"/>
      <c r="AP5182" s="88"/>
      <c r="AQ5182" s="88"/>
      <c r="AR5182" s="88"/>
      <c r="AS5182" s="88"/>
      <c r="AT5182" s="88"/>
      <c r="AU5182" s="88"/>
      <c r="AV5182" s="88"/>
      <c r="AW5182" s="88"/>
      <c r="AX5182" s="88"/>
      <c r="AY5182" s="88"/>
      <c r="AZ5182" s="88"/>
      <c r="BA5182" s="88"/>
      <c r="BB5182" s="89">
        <f t="shared" si="319"/>
        <v>0</v>
      </c>
      <c r="BC5182" s="90" t="str">
        <f t="shared" si="318"/>
        <v xml:space="preserve"> </v>
      </c>
      <c r="BD5182" s="91" t="str">
        <f t="shared" si="320"/>
        <v xml:space="preserve"> </v>
      </c>
      <c r="BE5182" s="92">
        <f t="shared" si="321"/>
        <v>0</v>
      </c>
    </row>
    <row r="5183" spans="1:57" s="74" customFormat="1" ht="50.1" customHeight="1" x14ac:dyDescent="0.2">
      <c r="A5183" s="78"/>
      <c r="B5183" s="78"/>
      <c r="C5183" s="78"/>
      <c r="D5183" s="78"/>
      <c r="E5183" s="79" t="str">
        <f>+IF(C5183&lt;&gt;"",VLOOKUP(MID(C5183,18,5),NIVELES!$A$133:$B$213,2,0),"")</f>
        <v/>
      </c>
      <c r="F5183" s="80"/>
      <c r="G5183" s="81" t="str">
        <f>+IF(F5183&lt;&gt;"",VLOOKUP(F5183,NIVELES!$A$246:$C$464,3,0),"")</f>
        <v/>
      </c>
      <c r="H5183" s="82"/>
      <c r="I5183" s="78"/>
      <c r="J5183" s="78"/>
      <c r="K5183" s="78"/>
      <c r="L5183" s="78"/>
      <c r="M5183" s="78"/>
      <c r="N5183" s="78"/>
      <c r="O5183" s="78"/>
      <c r="P5183" s="82"/>
      <c r="Q5183" s="78"/>
      <c r="R5183" s="82"/>
      <c r="S5183" s="82"/>
      <c r="T5183" s="82"/>
      <c r="U5183" s="82"/>
      <c r="V5183" s="82"/>
      <c r="W5183" s="82"/>
      <c r="X5183" s="82"/>
      <c r="Y5183" s="82"/>
      <c r="Z5183" s="82"/>
      <c r="AA5183" s="82"/>
      <c r="AB5183" s="82"/>
      <c r="AC5183" s="82"/>
      <c r="AD5183" s="85" t="str">
        <f>IF(A5183&lt;&gt;"",IF(D5183="DIRECCIÓN_DE_TRANSFERENCIAS","280 0031",VLOOKUP(C5183,NIVELES!$A$14:$B$105,2,0)),"")</f>
        <v/>
      </c>
      <c r="AE5183" s="86"/>
      <c r="AF5183" s="86"/>
      <c r="AG5183" s="79" t="str">
        <f>+IF(AF5183&lt;&gt;"",VLOOKUP(AF5183,NIVELES!$A$666:$B$673,2,0),"")</f>
        <v/>
      </c>
      <c r="AH5183" s="78"/>
      <c r="AI5183" s="79" t="str">
        <f>IF(AH5183&lt;&gt;"",VLOOKUP(CONCATENATE(AG5183,AH5183),NIVELES!$B$676:$C$745,2,0),"")</f>
        <v/>
      </c>
      <c r="AJ5183" s="78"/>
      <c r="AK5183" s="79" t="str">
        <f>+IF(AJ5183&lt;&gt;"",VLOOKUP(AJ5183,NIVELES!$A$816:$B$892,2,0),"")</f>
        <v/>
      </c>
      <c r="AL5183" s="78"/>
      <c r="AM5183" s="78"/>
      <c r="AN5183" s="79" t="str">
        <f>IF(AM5183&lt;&gt;"",+VLOOKUP(AM5183,NIVELES!$A$1652:$B$2466,2,0),"")</f>
        <v/>
      </c>
      <c r="AO5183" s="87"/>
      <c r="AP5183" s="88"/>
      <c r="AQ5183" s="88"/>
      <c r="AR5183" s="88"/>
      <c r="AS5183" s="88"/>
      <c r="AT5183" s="88"/>
      <c r="AU5183" s="88"/>
      <c r="AV5183" s="88"/>
      <c r="AW5183" s="88"/>
      <c r="AX5183" s="88"/>
      <c r="AY5183" s="88"/>
      <c r="AZ5183" s="88"/>
      <c r="BA5183" s="88"/>
      <c r="BB5183" s="89">
        <f t="shared" si="319"/>
        <v>0</v>
      </c>
      <c r="BC5183" s="90" t="str">
        <f t="shared" si="318"/>
        <v xml:space="preserve"> </v>
      </c>
      <c r="BD5183" s="91" t="str">
        <f t="shared" si="320"/>
        <v xml:space="preserve"> </v>
      </c>
      <c r="BE5183" s="92">
        <f t="shared" si="321"/>
        <v>0</v>
      </c>
    </row>
    <row r="5184" spans="1:57" s="74" customFormat="1" ht="50.1" customHeight="1" x14ac:dyDescent="0.2">
      <c r="A5184" s="78"/>
      <c r="B5184" s="78"/>
      <c r="C5184" s="78"/>
      <c r="D5184" s="78"/>
      <c r="E5184" s="79" t="str">
        <f>+IF(C5184&lt;&gt;"",VLOOKUP(MID(C5184,18,5),NIVELES!$A$133:$B$213,2,0),"")</f>
        <v/>
      </c>
      <c r="F5184" s="80"/>
      <c r="G5184" s="81" t="str">
        <f>+IF(F5184&lt;&gt;"",VLOOKUP(F5184,NIVELES!$A$246:$C$464,3,0),"")</f>
        <v/>
      </c>
      <c r="H5184" s="82"/>
      <c r="I5184" s="78"/>
      <c r="J5184" s="78"/>
      <c r="K5184" s="78"/>
      <c r="L5184" s="78"/>
      <c r="M5184" s="78"/>
      <c r="N5184" s="78"/>
      <c r="O5184" s="78"/>
      <c r="P5184" s="82"/>
      <c r="Q5184" s="78"/>
      <c r="R5184" s="82"/>
      <c r="S5184" s="82"/>
      <c r="T5184" s="82"/>
      <c r="U5184" s="82"/>
      <c r="V5184" s="82"/>
      <c r="W5184" s="82"/>
      <c r="X5184" s="82"/>
      <c r="Y5184" s="82"/>
      <c r="Z5184" s="82"/>
      <c r="AA5184" s="82"/>
      <c r="AB5184" s="82"/>
      <c r="AC5184" s="82"/>
      <c r="AD5184" s="85" t="str">
        <f>IF(A5184&lt;&gt;"",IF(D5184="DIRECCIÓN_DE_TRANSFERENCIAS","280 0031",VLOOKUP(C5184,NIVELES!$A$14:$B$105,2,0)),"")</f>
        <v/>
      </c>
      <c r="AE5184" s="86"/>
      <c r="AF5184" s="86"/>
      <c r="AG5184" s="79" t="str">
        <f>+IF(AF5184&lt;&gt;"",VLOOKUP(AF5184,NIVELES!$A$666:$B$673,2,0),"")</f>
        <v/>
      </c>
      <c r="AH5184" s="78"/>
      <c r="AI5184" s="79" t="str">
        <f>IF(AH5184&lt;&gt;"",VLOOKUP(CONCATENATE(AG5184,AH5184),NIVELES!$B$676:$C$745,2,0),"")</f>
        <v/>
      </c>
      <c r="AJ5184" s="78"/>
      <c r="AK5184" s="79" t="str">
        <f>+IF(AJ5184&lt;&gt;"",VLOOKUP(AJ5184,NIVELES!$A$816:$B$892,2,0),"")</f>
        <v/>
      </c>
      <c r="AL5184" s="78"/>
      <c r="AM5184" s="78"/>
      <c r="AN5184" s="79" t="str">
        <f>IF(AM5184&lt;&gt;"",+VLOOKUP(AM5184,NIVELES!$A$1652:$B$2466,2,0),"")</f>
        <v/>
      </c>
      <c r="AO5184" s="87"/>
      <c r="AP5184" s="88"/>
      <c r="AQ5184" s="88"/>
      <c r="AR5184" s="88"/>
      <c r="AS5184" s="88"/>
      <c r="AT5184" s="88"/>
      <c r="AU5184" s="88"/>
      <c r="AV5184" s="88"/>
      <c r="AW5184" s="88"/>
      <c r="AX5184" s="88"/>
      <c r="AY5184" s="88"/>
      <c r="AZ5184" s="88"/>
      <c r="BA5184" s="88"/>
      <c r="BB5184" s="89">
        <f t="shared" si="319"/>
        <v>0</v>
      </c>
      <c r="BC5184" s="90" t="str">
        <f t="shared" si="318"/>
        <v xml:space="preserve"> </v>
      </c>
      <c r="BD5184" s="91" t="str">
        <f t="shared" si="320"/>
        <v xml:space="preserve"> </v>
      </c>
      <c r="BE5184" s="92">
        <f t="shared" si="321"/>
        <v>0</v>
      </c>
    </row>
    <row r="5185" spans="1:57" s="74" customFormat="1" ht="50.1" customHeight="1" x14ac:dyDescent="0.2">
      <c r="A5185" s="78"/>
      <c r="B5185" s="78"/>
      <c r="C5185" s="78"/>
      <c r="D5185" s="78"/>
      <c r="E5185" s="79" t="str">
        <f>+IF(C5185&lt;&gt;"",VLOOKUP(MID(C5185,18,5),NIVELES!$A$133:$B$213,2,0),"")</f>
        <v/>
      </c>
      <c r="F5185" s="80"/>
      <c r="G5185" s="81" t="str">
        <f>+IF(F5185&lt;&gt;"",VLOOKUP(F5185,NIVELES!$A$246:$C$464,3,0),"")</f>
        <v/>
      </c>
      <c r="H5185" s="82"/>
      <c r="I5185" s="78"/>
      <c r="J5185" s="78"/>
      <c r="K5185" s="78"/>
      <c r="L5185" s="78"/>
      <c r="M5185" s="78"/>
      <c r="N5185" s="78"/>
      <c r="O5185" s="78"/>
      <c r="P5185" s="82"/>
      <c r="Q5185" s="78"/>
      <c r="R5185" s="82"/>
      <c r="S5185" s="82"/>
      <c r="T5185" s="82"/>
      <c r="U5185" s="82"/>
      <c r="V5185" s="82"/>
      <c r="W5185" s="82"/>
      <c r="X5185" s="82"/>
      <c r="Y5185" s="82"/>
      <c r="Z5185" s="82"/>
      <c r="AA5185" s="82"/>
      <c r="AB5185" s="82"/>
      <c r="AC5185" s="82"/>
      <c r="AD5185" s="85" t="str">
        <f>IF(A5185&lt;&gt;"",IF(D5185="DIRECCIÓN_DE_TRANSFERENCIAS","280 0031",VLOOKUP(C5185,NIVELES!$A$14:$B$105,2,0)),"")</f>
        <v/>
      </c>
      <c r="AE5185" s="86"/>
      <c r="AF5185" s="86"/>
      <c r="AG5185" s="79" t="str">
        <f>+IF(AF5185&lt;&gt;"",VLOOKUP(AF5185,NIVELES!$A$666:$B$673,2,0),"")</f>
        <v/>
      </c>
      <c r="AH5185" s="78"/>
      <c r="AI5185" s="79" t="str">
        <f>IF(AH5185&lt;&gt;"",VLOOKUP(CONCATENATE(AG5185,AH5185),NIVELES!$B$676:$C$745,2,0),"")</f>
        <v/>
      </c>
      <c r="AJ5185" s="78"/>
      <c r="AK5185" s="79" t="str">
        <f>+IF(AJ5185&lt;&gt;"",VLOOKUP(AJ5185,NIVELES!$A$816:$B$892,2,0),"")</f>
        <v/>
      </c>
      <c r="AL5185" s="78"/>
      <c r="AM5185" s="78"/>
      <c r="AN5185" s="79" t="str">
        <f>IF(AM5185&lt;&gt;"",+VLOOKUP(AM5185,NIVELES!$A$1652:$B$2466,2,0),"")</f>
        <v/>
      </c>
      <c r="AO5185" s="87"/>
      <c r="AP5185" s="88"/>
      <c r="AQ5185" s="88"/>
      <c r="AR5185" s="88"/>
      <c r="AS5185" s="88"/>
      <c r="AT5185" s="88"/>
      <c r="AU5185" s="88"/>
      <c r="AV5185" s="88"/>
      <c r="AW5185" s="88"/>
      <c r="AX5185" s="88"/>
      <c r="AY5185" s="88"/>
      <c r="AZ5185" s="88"/>
      <c r="BA5185" s="88"/>
      <c r="BB5185" s="89">
        <f t="shared" si="319"/>
        <v>0</v>
      </c>
      <c r="BC5185" s="90" t="str">
        <f t="shared" si="318"/>
        <v xml:space="preserve"> </v>
      </c>
      <c r="BD5185" s="91" t="str">
        <f t="shared" si="320"/>
        <v xml:space="preserve"> </v>
      </c>
      <c r="BE5185" s="92">
        <f t="shared" si="321"/>
        <v>0</v>
      </c>
    </row>
    <row r="5186" spans="1:57" s="74" customFormat="1" ht="50.1" customHeight="1" x14ac:dyDescent="0.2">
      <c r="A5186" s="78"/>
      <c r="B5186" s="78"/>
      <c r="C5186" s="78"/>
      <c r="D5186" s="78"/>
      <c r="E5186" s="79" t="str">
        <f>+IF(C5186&lt;&gt;"",VLOOKUP(MID(C5186,18,5),NIVELES!$A$133:$B$213,2,0),"")</f>
        <v/>
      </c>
      <c r="F5186" s="80"/>
      <c r="G5186" s="81" t="str">
        <f>+IF(F5186&lt;&gt;"",VLOOKUP(F5186,NIVELES!$A$246:$C$464,3,0),"")</f>
        <v/>
      </c>
      <c r="H5186" s="82"/>
      <c r="I5186" s="78"/>
      <c r="J5186" s="78"/>
      <c r="K5186" s="78"/>
      <c r="L5186" s="78"/>
      <c r="M5186" s="78"/>
      <c r="N5186" s="78"/>
      <c r="O5186" s="78"/>
      <c r="P5186" s="82"/>
      <c r="Q5186" s="78"/>
      <c r="R5186" s="82"/>
      <c r="S5186" s="82"/>
      <c r="T5186" s="82"/>
      <c r="U5186" s="82"/>
      <c r="V5186" s="82"/>
      <c r="W5186" s="82"/>
      <c r="X5186" s="82"/>
      <c r="Y5186" s="82"/>
      <c r="Z5186" s="82"/>
      <c r="AA5186" s="82"/>
      <c r="AB5186" s="82"/>
      <c r="AC5186" s="82"/>
      <c r="AD5186" s="85" t="str">
        <f>IF(A5186&lt;&gt;"",IF(D5186="DIRECCIÓN_DE_TRANSFERENCIAS","280 0031",VLOOKUP(C5186,NIVELES!$A$14:$B$105,2,0)),"")</f>
        <v/>
      </c>
      <c r="AE5186" s="86"/>
      <c r="AF5186" s="86"/>
      <c r="AG5186" s="79" t="str">
        <f>+IF(AF5186&lt;&gt;"",VLOOKUP(AF5186,NIVELES!$A$666:$B$673,2,0),"")</f>
        <v/>
      </c>
      <c r="AH5186" s="78"/>
      <c r="AI5186" s="79" t="str">
        <f>IF(AH5186&lt;&gt;"",VLOOKUP(CONCATENATE(AG5186,AH5186),NIVELES!$B$676:$C$745,2,0),"")</f>
        <v/>
      </c>
      <c r="AJ5186" s="78"/>
      <c r="AK5186" s="79" t="str">
        <f>+IF(AJ5186&lt;&gt;"",VLOOKUP(AJ5186,NIVELES!$A$816:$B$892,2,0),"")</f>
        <v/>
      </c>
      <c r="AL5186" s="78"/>
      <c r="AM5186" s="78"/>
      <c r="AN5186" s="79" t="str">
        <f>IF(AM5186&lt;&gt;"",+VLOOKUP(AM5186,NIVELES!$A$1652:$B$2466,2,0),"")</f>
        <v/>
      </c>
      <c r="AO5186" s="87"/>
      <c r="AP5186" s="88"/>
      <c r="AQ5186" s="88"/>
      <c r="AR5186" s="88"/>
      <c r="AS5186" s="88"/>
      <c r="AT5186" s="88"/>
      <c r="AU5186" s="88"/>
      <c r="AV5186" s="88"/>
      <c r="AW5186" s="88"/>
      <c r="AX5186" s="88"/>
      <c r="AY5186" s="88"/>
      <c r="AZ5186" s="88"/>
      <c r="BA5186" s="88"/>
      <c r="BB5186" s="89">
        <f t="shared" si="319"/>
        <v>0</v>
      </c>
      <c r="BC5186" s="90" t="str">
        <f t="shared" si="318"/>
        <v xml:space="preserve"> </v>
      </c>
      <c r="BD5186" s="91" t="str">
        <f t="shared" si="320"/>
        <v xml:space="preserve"> </v>
      </c>
      <c r="BE5186" s="92">
        <f t="shared" si="321"/>
        <v>0</v>
      </c>
    </row>
    <row r="5187" spans="1:57" s="74" customFormat="1" ht="50.1" customHeight="1" x14ac:dyDescent="0.2">
      <c r="A5187" s="78"/>
      <c r="B5187" s="78"/>
      <c r="C5187" s="78"/>
      <c r="D5187" s="78"/>
      <c r="E5187" s="79" t="str">
        <f>+IF(C5187&lt;&gt;"",VLOOKUP(MID(C5187,18,5),NIVELES!$A$133:$B$213,2,0),"")</f>
        <v/>
      </c>
      <c r="F5187" s="80"/>
      <c r="G5187" s="81" t="str">
        <f>+IF(F5187&lt;&gt;"",VLOOKUP(F5187,NIVELES!$A$246:$C$464,3,0),"")</f>
        <v/>
      </c>
      <c r="H5187" s="82"/>
      <c r="I5187" s="78"/>
      <c r="J5187" s="78"/>
      <c r="K5187" s="78"/>
      <c r="L5187" s="78"/>
      <c r="M5187" s="78"/>
      <c r="N5187" s="78"/>
      <c r="O5187" s="78"/>
      <c r="P5187" s="82"/>
      <c r="Q5187" s="78"/>
      <c r="R5187" s="82"/>
      <c r="S5187" s="82"/>
      <c r="T5187" s="82"/>
      <c r="U5187" s="82"/>
      <c r="V5187" s="82"/>
      <c r="W5187" s="82"/>
      <c r="X5187" s="82"/>
      <c r="Y5187" s="82"/>
      <c r="Z5187" s="82"/>
      <c r="AA5187" s="82"/>
      <c r="AB5187" s="82"/>
      <c r="AC5187" s="82"/>
      <c r="AD5187" s="85" t="str">
        <f>IF(A5187&lt;&gt;"",IF(D5187="DIRECCIÓN_DE_TRANSFERENCIAS","280 0031",VLOOKUP(C5187,NIVELES!$A$14:$B$105,2,0)),"")</f>
        <v/>
      </c>
      <c r="AE5187" s="86"/>
      <c r="AF5187" s="86"/>
      <c r="AG5187" s="79" t="str">
        <f>+IF(AF5187&lt;&gt;"",VLOOKUP(AF5187,NIVELES!$A$666:$B$673,2,0),"")</f>
        <v/>
      </c>
      <c r="AH5187" s="78"/>
      <c r="AI5187" s="79" t="str">
        <f>IF(AH5187&lt;&gt;"",VLOOKUP(CONCATENATE(AG5187,AH5187),NIVELES!$B$676:$C$745,2,0),"")</f>
        <v/>
      </c>
      <c r="AJ5187" s="78"/>
      <c r="AK5187" s="79" t="str">
        <f>+IF(AJ5187&lt;&gt;"",VLOOKUP(AJ5187,NIVELES!$A$816:$B$892,2,0),"")</f>
        <v/>
      </c>
      <c r="AL5187" s="78"/>
      <c r="AM5187" s="78"/>
      <c r="AN5187" s="79" t="str">
        <f>IF(AM5187&lt;&gt;"",+VLOOKUP(AM5187,NIVELES!$A$1652:$B$2466,2,0),"")</f>
        <v/>
      </c>
      <c r="AO5187" s="87"/>
      <c r="AP5187" s="88"/>
      <c r="AQ5187" s="88"/>
      <c r="AR5187" s="88"/>
      <c r="AS5187" s="88"/>
      <c r="AT5187" s="88"/>
      <c r="AU5187" s="88"/>
      <c r="AV5187" s="88"/>
      <c r="AW5187" s="88"/>
      <c r="AX5187" s="88"/>
      <c r="AY5187" s="88"/>
      <c r="AZ5187" s="88"/>
      <c r="BA5187" s="88"/>
      <c r="BB5187" s="89">
        <f t="shared" si="319"/>
        <v>0</v>
      </c>
      <c r="BC5187" s="90" t="str">
        <f t="shared" si="318"/>
        <v xml:space="preserve"> </v>
      </c>
      <c r="BD5187" s="91" t="str">
        <f t="shared" si="320"/>
        <v xml:space="preserve"> </v>
      </c>
      <c r="BE5187" s="92">
        <f t="shared" si="321"/>
        <v>0</v>
      </c>
    </row>
    <row r="5188" spans="1:57" s="74" customFormat="1" ht="50.1" customHeight="1" x14ac:dyDescent="0.2">
      <c r="A5188" s="78"/>
      <c r="B5188" s="78"/>
      <c r="C5188" s="78"/>
      <c r="D5188" s="78"/>
      <c r="E5188" s="79" t="str">
        <f>+IF(C5188&lt;&gt;"",VLOOKUP(MID(C5188,18,5),NIVELES!$A$133:$B$213,2,0),"")</f>
        <v/>
      </c>
      <c r="F5188" s="80"/>
      <c r="G5188" s="81" t="str">
        <f>+IF(F5188&lt;&gt;"",VLOOKUP(F5188,NIVELES!$A$246:$C$464,3,0),"")</f>
        <v/>
      </c>
      <c r="H5188" s="82"/>
      <c r="I5188" s="78"/>
      <c r="J5188" s="78"/>
      <c r="K5188" s="78"/>
      <c r="L5188" s="78"/>
      <c r="M5188" s="78"/>
      <c r="N5188" s="78"/>
      <c r="O5188" s="78"/>
      <c r="P5188" s="82"/>
      <c r="Q5188" s="78"/>
      <c r="R5188" s="82"/>
      <c r="S5188" s="82"/>
      <c r="T5188" s="82"/>
      <c r="U5188" s="82"/>
      <c r="V5188" s="82"/>
      <c r="W5188" s="82"/>
      <c r="X5188" s="82"/>
      <c r="Y5188" s="82"/>
      <c r="Z5188" s="82"/>
      <c r="AA5188" s="82"/>
      <c r="AB5188" s="82"/>
      <c r="AC5188" s="82"/>
      <c r="AD5188" s="85" t="str">
        <f>IF(A5188&lt;&gt;"",IF(D5188="DIRECCIÓN_DE_TRANSFERENCIAS","280 0031",VLOOKUP(C5188,NIVELES!$A$14:$B$105,2,0)),"")</f>
        <v/>
      </c>
      <c r="AE5188" s="86"/>
      <c r="AF5188" s="86"/>
      <c r="AG5188" s="79" t="str">
        <f>+IF(AF5188&lt;&gt;"",VLOOKUP(AF5188,NIVELES!$A$666:$B$673,2,0),"")</f>
        <v/>
      </c>
      <c r="AH5188" s="78"/>
      <c r="AI5188" s="79" t="str">
        <f>IF(AH5188&lt;&gt;"",VLOOKUP(CONCATENATE(AG5188,AH5188),NIVELES!$B$676:$C$745,2,0),"")</f>
        <v/>
      </c>
      <c r="AJ5188" s="78"/>
      <c r="AK5188" s="79" t="str">
        <f>+IF(AJ5188&lt;&gt;"",VLOOKUP(AJ5188,NIVELES!$A$816:$B$892,2,0),"")</f>
        <v/>
      </c>
      <c r="AL5188" s="78"/>
      <c r="AM5188" s="78"/>
      <c r="AN5188" s="79" t="str">
        <f>IF(AM5188&lt;&gt;"",+VLOOKUP(AM5188,NIVELES!$A$1652:$B$2466,2,0),"")</f>
        <v/>
      </c>
      <c r="AO5188" s="87"/>
      <c r="AP5188" s="88"/>
      <c r="AQ5188" s="88"/>
      <c r="AR5188" s="88"/>
      <c r="AS5188" s="88"/>
      <c r="AT5188" s="88"/>
      <c r="AU5188" s="88"/>
      <c r="AV5188" s="88"/>
      <c r="AW5188" s="88"/>
      <c r="AX5188" s="88"/>
      <c r="AY5188" s="88"/>
      <c r="AZ5188" s="88"/>
      <c r="BA5188" s="88"/>
      <c r="BB5188" s="89">
        <f t="shared" si="319"/>
        <v>0</v>
      </c>
      <c r="BC5188" s="90" t="str">
        <f t="shared" si="318"/>
        <v xml:space="preserve"> </v>
      </c>
      <c r="BD5188" s="91" t="str">
        <f t="shared" si="320"/>
        <v xml:space="preserve"> </v>
      </c>
      <c r="BE5188" s="92">
        <f t="shared" si="321"/>
        <v>0</v>
      </c>
    </row>
    <row r="5189" spans="1:57" s="74" customFormat="1" ht="50.1" customHeight="1" x14ac:dyDescent="0.2">
      <c r="A5189" s="78"/>
      <c r="B5189" s="78"/>
      <c r="C5189" s="78"/>
      <c r="D5189" s="78"/>
      <c r="E5189" s="79" t="str">
        <f>+IF(C5189&lt;&gt;"",VLOOKUP(MID(C5189,18,5),NIVELES!$A$133:$B$213,2,0),"")</f>
        <v/>
      </c>
      <c r="F5189" s="80"/>
      <c r="G5189" s="81" t="str">
        <f>+IF(F5189&lt;&gt;"",VLOOKUP(F5189,NIVELES!$A$246:$C$464,3,0),"")</f>
        <v/>
      </c>
      <c r="H5189" s="82"/>
      <c r="I5189" s="78"/>
      <c r="J5189" s="78"/>
      <c r="K5189" s="78"/>
      <c r="L5189" s="78"/>
      <c r="M5189" s="78"/>
      <c r="N5189" s="78"/>
      <c r="O5189" s="78"/>
      <c r="P5189" s="82"/>
      <c r="Q5189" s="78"/>
      <c r="R5189" s="82"/>
      <c r="S5189" s="82"/>
      <c r="T5189" s="82"/>
      <c r="U5189" s="82"/>
      <c r="V5189" s="82"/>
      <c r="W5189" s="82"/>
      <c r="X5189" s="82"/>
      <c r="Y5189" s="82"/>
      <c r="Z5189" s="82"/>
      <c r="AA5189" s="82"/>
      <c r="AB5189" s="82"/>
      <c r="AC5189" s="82"/>
      <c r="AD5189" s="85" t="str">
        <f>IF(A5189&lt;&gt;"",IF(D5189="DIRECCIÓN_DE_TRANSFERENCIAS","280 0031",VLOOKUP(C5189,NIVELES!$A$14:$B$105,2,0)),"")</f>
        <v/>
      </c>
      <c r="AE5189" s="86"/>
      <c r="AF5189" s="86"/>
      <c r="AG5189" s="79" t="str">
        <f>+IF(AF5189&lt;&gt;"",VLOOKUP(AF5189,NIVELES!$A$666:$B$673,2,0),"")</f>
        <v/>
      </c>
      <c r="AH5189" s="78"/>
      <c r="AI5189" s="79" t="str">
        <f>IF(AH5189&lt;&gt;"",VLOOKUP(CONCATENATE(AG5189,AH5189),NIVELES!$B$676:$C$745,2,0),"")</f>
        <v/>
      </c>
      <c r="AJ5189" s="78"/>
      <c r="AK5189" s="79" t="str">
        <f>+IF(AJ5189&lt;&gt;"",VLOOKUP(AJ5189,NIVELES!$A$816:$B$892,2,0),"")</f>
        <v/>
      </c>
      <c r="AL5189" s="78"/>
      <c r="AM5189" s="78"/>
      <c r="AN5189" s="79" t="str">
        <f>IF(AM5189&lt;&gt;"",+VLOOKUP(AM5189,NIVELES!$A$1652:$B$2466,2,0),"")</f>
        <v/>
      </c>
      <c r="AO5189" s="87"/>
      <c r="AP5189" s="88"/>
      <c r="AQ5189" s="88"/>
      <c r="AR5189" s="88"/>
      <c r="AS5189" s="88"/>
      <c r="AT5189" s="88"/>
      <c r="AU5189" s="88"/>
      <c r="AV5189" s="88"/>
      <c r="AW5189" s="88"/>
      <c r="AX5189" s="88"/>
      <c r="AY5189" s="88"/>
      <c r="AZ5189" s="88"/>
      <c r="BA5189" s="88"/>
      <c r="BB5189" s="89">
        <f t="shared" si="319"/>
        <v>0</v>
      </c>
      <c r="BC5189" s="90" t="str">
        <f t="shared" si="318"/>
        <v xml:space="preserve"> </v>
      </c>
      <c r="BD5189" s="91" t="str">
        <f t="shared" si="320"/>
        <v xml:space="preserve"> </v>
      </c>
      <c r="BE5189" s="92">
        <f t="shared" si="321"/>
        <v>0</v>
      </c>
    </row>
    <row r="5190" spans="1:57" s="74" customFormat="1" ht="50.1" customHeight="1" x14ac:dyDescent="0.2">
      <c r="A5190" s="78"/>
      <c r="B5190" s="78"/>
      <c r="C5190" s="78"/>
      <c r="D5190" s="78"/>
      <c r="E5190" s="79" t="str">
        <f>+IF(C5190&lt;&gt;"",VLOOKUP(MID(C5190,18,5),NIVELES!$A$133:$B$213,2,0),"")</f>
        <v/>
      </c>
      <c r="F5190" s="80"/>
      <c r="G5190" s="81" t="str">
        <f>+IF(F5190&lt;&gt;"",VLOOKUP(F5190,NIVELES!$A$246:$C$464,3,0),"")</f>
        <v/>
      </c>
      <c r="H5190" s="82"/>
      <c r="I5190" s="78"/>
      <c r="J5190" s="78"/>
      <c r="K5190" s="78"/>
      <c r="L5190" s="78"/>
      <c r="M5190" s="78"/>
      <c r="N5190" s="78"/>
      <c r="O5190" s="78"/>
      <c r="P5190" s="82"/>
      <c r="Q5190" s="78"/>
      <c r="R5190" s="82"/>
      <c r="S5190" s="82"/>
      <c r="T5190" s="82"/>
      <c r="U5190" s="82"/>
      <c r="V5190" s="82"/>
      <c r="W5190" s="82"/>
      <c r="X5190" s="82"/>
      <c r="Y5190" s="82"/>
      <c r="Z5190" s="82"/>
      <c r="AA5190" s="82"/>
      <c r="AB5190" s="82"/>
      <c r="AC5190" s="82"/>
      <c r="AD5190" s="85" t="str">
        <f>IF(A5190&lt;&gt;"",IF(D5190="DIRECCIÓN_DE_TRANSFERENCIAS","280 0031",VLOOKUP(C5190,NIVELES!$A$14:$B$105,2,0)),"")</f>
        <v/>
      </c>
      <c r="AE5190" s="86"/>
      <c r="AF5190" s="86"/>
      <c r="AG5190" s="79" t="str">
        <f>+IF(AF5190&lt;&gt;"",VLOOKUP(AF5190,NIVELES!$A$666:$B$673,2,0),"")</f>
        <v/>
      </c>
      <c r="AH5190" s="78"/>
      <c r="AI5190" s="79" t="str">
        <f>IF(AH5190&lt;&gt;"",VLOOKUP(CONCATENATE(AG5190,AH5190),NIVELES!$B$676:$C$745,2,0),"")</f>
        <v/>
      </c>
      <c r="AJ5190" s="78"/>
      <c r="AK5190" s="79" t="str">
        <f>+IF(AJ5190&lt;&gt;"",VLOOKUP(AJ5190,NIVELES!$A$816:$B$892,2,0),"")</f>
        <v/>
      </c>
      <c r="AL5190" s="78"/>
      <c r="AM5190" s="78"/>
      <c r="AN5190" s="79" t="str">
        <f>IF(AM5190&lt;&gt;"",+VLOOKUP(AM5190,NIVELES!$A$1652:$B$2466,2,0),"")</f>
        <v/>
      </c>
      <c r="AO5190" s="87"/>
      <c r="AP5190" s="88"/>
      <c r="AQ5190" s="88"/>
      <c r="AR5190" s="88"/>
      <c r="AS5190" s="88"/>
      <c r="AT5190" s="88"/>
      <c r="AU5190" s="88"/>
      <c r="AV5190" s="88"/>
      <c r="AW5190" s="88"/>
      <c r="AX5190" s="88"/>
      <c r="AY5190" s="88"/>
      <c r="AZ5190" s="88"/>
      <c r="BA5190" s="88"/>
      <c r="BB5190" s="89">
        <f t="shared" si="319"/>
        <v>0</v>
      </c>
      <c r="BC5190" s="90" t="str">
        <f t="shared" si="318"/>
        <v xml:space="preserve"> </v>
      </c>
      <c r="BD5190" s="91" t="str">
        <f t="shared" si="320"/>
        <v xml:space="preserve"> </v>
      </c>
      <c r="BE5190" s="92">
        <f t="shared" si="321"/>
        <v>0</v>
      </c>
    </row>
    <row r="5191" spans="1:57" s="74" customFormat="1" ht="50.1" customHeight="1" x14ac:dyDescent="0.2">
      <c r="A5191" s="78"/>
      <c r="B5191" s="78"/>
      <c r="C5191" s="78"/>
      <c r="D5191" s="78"/>
      <c r="E5191" s="79" t="str">
        <f>+IF(C5191&lt;&gt;"",VLOOKUP(MID(C5191,18,5),NIVELES!$A$133:$B$213,2,0),"")</f>
        <v/>
      </c>
      <c r="F5191" s="80"/>
      <c r="G5191" s="81" t="str">
        <f>+IF(F5191&lt;&gt;"",VLOOKUP(F5191,NIVELES!$A$246:$C$464,3,0),"")</f>
        <v/>
      </c>
      <c r="H5191" s="82"/>
      <c r="I5191" s="78"/>
      <c r="J5191" s="78"/>
      <c r="K5191" s="78"/>
      <c r="L5191" s="78"/>
      <c r="M5191" s="78"/>
      <c r="N5191" s="78"/>
      <c r="O5191" s="78"/>
      <c r="P5191" s="82"/>
      <c r="Q5191" s="78"/>
      <c r="R5191" s="82"/>
      <c r="S5191" s="82"/>
      <c r="T5191" s="82"/>
      <c r="U5191" s="82"/>
      <c r="V5191" s="82"/>
      <c r="W5191" s="82"/>
      <c r="X5191" s="82"/>
      <c r="Y5191" s="82"/>
      <c r="Z5191" s="82"/>
      <c r="AA5191" s="82"/>
      <c r="AB5191" s="82"/>
      <c r="AC5191" s="82"/>
      <c r="AD5191" s="85" t="str">
        <f>IF(A5191&lt;&gt;"",IF(D5191="DIRECCIÓN_DE_TRANSFERENCIAS","280 0031",VLOOKUP(C5191,NIVELES!$A$14:$B$105,2,0)),"")</f>
        <v/>
      </c>
      <c r="AE5191" s="86"/>
      <c r="AF5191" s="86"/>
      <c r="AG5191" s="79" t="str">
        <f>+IF(AF5191&lt;&gt;"",VLOOKUP(AF5191,NIVELES!$A$666:$B$673,2,0),"")</f>
        <v/>
      </c>
      <c r="AH5191" s="78"/>
      <c r="AI5191" s="79" t="str">
        <f>IF(AH5191&lt;&gt;"",VLOOKUP(CONCATENATE(AG5191,AH5191),NIVELES!$B$676:$C$745,2,0),"")</f>
        <v/>
      </c>
      <c r="AJ5191" s="78"/>
      <c r="AK5191" s="79" t="str">
        <f>+IF(AJ5191&lt;&gt;"",VLOOKUP(AJ5191,NIVELES!$A$816:$B$892,2,0),"")</f>
        <v/>
      </c>
      <c r="AL5191" s="78"/>
      <c r="AM5191" s="78"/>
      <c r="AN5191" s="79" t="str">
        <f>IF(AM5191&lt;&gt;"",+VLOOKUP(AM5191,NIVELES!$A$1652:$B$2466,2,0),"")</f>
        <v/>
      </c>
      <c r="AO5191" s="87"/>
      <c r="AP5191" s="88"/>
      <c r="AQ5191" s="88"/>
      <c r="AR5191" s="88"/>
      <c r="AS5191" s="88"/>
      <c r="AT5191" s="88"/>
      <c r="AU5191" s="88"/>
      <c r="AV5191" s="88"/>
      <c r="AW5191" s="88"/>
      <c r="AX5191" s="88"/>
      <c r="AY5191" s="88"/>
      <c r="AZ5191" s="88"/>
      <c r="BA5191" s="88"/>
      <c r="BB5191" s="89">
        <f t="shared" si="319"/>
        <v>0</v>
      </c>
      <c r="BC5191" s="90" t="str">
        <f t="shared" ref="BC5191:BC5254" si="322">IF(A5191&lt;&gt;"",IF(AO5191&lt;&gt;"",IF(AO5191=BB5191,"OK",AO5191-BB5191),IF(AND(AO5191="",BB5191=""),"",AO5191-BB5191))," ")</f>
        <v xml:space="preserve"> </v>
      </c>
      <c r="BD5191" s="91" t="str">
        <f t="shared" si="320"/>
        <v xml:space="preserve"> </v>
      </c>
      <c r="BE5191" s="92">
        <f t="shared" si="321"/>
        <v>0</v>
      </c>
    </row>
    <row r="5192" spans="1:57" s="74" customFormat="1" ht="50.1" customHeight="1" x14ac:dyDescent="0.2">
      <c r="A5192" s="78"/>
      <c r="B5192" s="78"/>
      <c r="C5192" s="78"/>
      <c r="D5192" s="78"/>
      <c r="E5192" s="79" t="str">
        <f>+IF(C5192&lt;&gt;"",VLOOKUP(MID(C5192,18,5),NIVELES!$A$133:$B$213,2,0),"")</f>
        <v/>
      </c>
      <c r="F5192" s="80"/>
      <c r="G5192" s="81" t="str">
        <f>+IF(F5192&lt;&gt;"",VLOOKUP(F5192,NIVELES!$A$246:$C$464,3,0),"")</f>
        <v/>
      </c>
      <c r="H5192" s="82"/>
      <c r="I5192" s="78"/>
      <c r="J5192" s="78"/>
      <c r="K5192" s="78"/>
      <c r="L5192" s="78"/>
      <c r="M5192" s="78"/>
      <c r="N5192" s="78"/>
      <c r="O5192" s="78"/>
      <c r="P5192" s="82"/>
      <c r="Q5192" s="78"/>
      <c r="R5192" s="82"/>
      <c r="S5192" s="82"/>
      <c r="T5192" s="82"/>
      <c r="U5192" s="82"/>
      <c r="V5192" s="82"/>
      <c r="W5192" s="82"/>
      <c r="X5192" s="82"/>
      <c r="Y5192" s="82"/>
      <c r="Z5192" s="82"/>
      <c r="AA5192" s="82"/>
      <c r="AB5192" s="82"/>
      <c r="AC5192" s="82"/>
      <c r="AD5192" s="85" t="str">
        <f>IF(A5192&lt;&gt;"",IF(D5192="DIRECCIÓN_DE_TRANSFERENCIAS","280 0031",VLOOKUP(C5192,NIVELES!$A$14:$B$105,2,0)),"")</f>
        <v/>
      </c>
      <c r="AE5192" s="86"/>
      <c r="AF5192" s="86"/>
      <c r="AG5192" s="79" t="str">
        <f>+IF(AF5192&lt;&gt;"",VLOOKUP(AF5192,NIVELES!$A$666:$B$673,2,0),"")</f>
        <v/>
      </c>
      <c r="AH5192" s="78"/>
      <c r="AI5192" s="79" t="str">
        <f>IF(AH5192&lt;&gt;"",VLOOKUP(CONCATENATE(AG5192,AH5192),NIVELES!$B$676:$C$745,2,0),"")</f>
        <v/>
      </c>
      <c r="AJ5192" s="78"/>
      <c r="AK5192" s="79" t="str">
        <f>+IF(AJ5192&lt;&gt;"",VLOOKUP(AJ5192,NIVELES!$A$816:$B$892,2,0),"")</f>
        <v/>
      </c>
      <c r="AL5192" s="78"/>
      <c r="AM5192" s="78"/>
      <c r="AN5192" s="79" t="str">
        <f>IF(AM5192&lt;&gt;"",+VLOOKUP(AM5192,NIVELES!$A$1652:$B$2466,2,0),"")</f>
        <v/>
      </c>
      <c r="AO5192" s="87"/>
      <c r="AP5192" s="88"/>
      <c r="AQ5192" s="88"/>
      <c r="AR5192" s="88"/>
      <c r="AS5192" s="88"/>
      <c r="AT5192" s="88"/>
      <c r="AU5192" s="88"/>
      <c r="AV5192" s="88"/>
      <c r="AW5192" s="88"/>
      <c r="AX5192" s="88"/>
      <c r="AY5192" s="88"/>
      <c r="AZ5192" s="88"/>
      <c r="BA5192" s="88"/>
      <c r="BB5192" s="89">
        <f t="shared" ref="BB5192:BB5255" si="323">SUBTOTAL(9,AP5192:BA5192)</f>
        <v>0</v>
      </c>
      <c r="BC5192" s="90" t="str">
        <f t="shared" si="322"/>
        <v xml:space="preserve"> </v>
      </c>
      <c r="BD5192" s="91" t="str">
        <f t="shared" ref="BD5192:BD5255" si="324">IF(A5192&lt;&gt;"",IF(A5192="","Escoger Nivel 0",)&amp;" "&amp;(IF(B5192="","Escoger Nivel  1",)&amp;" "&amp;(IF(C5192="","Escoger Nivel 2",)&amp;" "&amp;(IF(D5192="","Escoger Nivel 3",)&amp;" "&amp;(IF(F5192="","Escoger Cantón",)&amp;" "&amp;(IF(I5192="","Escoger Obj. Estratégico Institucional N1",)&amp;" "&amp;(IF(J5192="","Escoger Obj. Especifico N2",)&amp;" "&amp;(IF(K5192="","Escoger Obj. Operativo N4",)&amp;" "&amp;(IF(L5192=""," Llenar Modalidad de Servicio ",)&amp;""&amp;(IF(M5192=""," Llenar Meta de Cobertura ",)&amp;" "&amp;(IF(N5192="","Llenar Indicador",)&amp;" "&amp;(IF(O5192="","Llenar Actividad PAPP",)&amp;" "&amp;(IF(P5192="","Llenar Metas",)&amp;" "&amp;(IF(Q5192="","Llenar Indicador",)&amp;" "&amp;(IF(AF5192="","Escoger Nro. programa",)&amp;" "&amp;(IF(AH5192="","Escoger Nro. Actividad e-Sigef",)&amp;" "&amp;(IF(AK5192="","Escoger direccionamiento de gasto",)&amp;" "&amp;(IF(AL5192="","Escoger Grupo de Gasto",)&amp;" "&amp;(IF(AM5192="","Escoger Item Presupuestario",)&amp;" "&amp;(IF(AO5192="","Llenar valor de actividad",))))))))))))))))))))," ")</f>
        <v xml:space="preserve"> </v>
      </c>
      <c r="BE5192" s="92">
        <f t="shared" si="321"/>
        <v>0</v>
      </c>
    </row>
    <row r="5193" spans="1:57" s="74" customFormat="1" ht="50.1" customHeight="1" x14ac:dyDescent="0.2">
      <c r="A5193" s="78"/>
      <c r="B5193" s="78"/>
      <c r="C5193" s="78"/>
      <c r="D5193" s="78"/>
      <c r="E5193" s="79" t="str">
        <f>+IF(C5193&lt;&gt;"",VLOOKUP(MID(C5193,18,5),NIVELES!$A$133:$B$213,2,0),"")</f>
        <v/>
      </c>
      <c r="F5193" s="80"/>
      <c r="G5193" s="81" t="str">
        <f>+IF(F5193&lt;&gt;"",VLOOKUP(F5193,NIVELES!$A$246:$C$464,3,0),"")</f>
        <v/>
      </c>
      <c r="H5193" s="82"/>
      <c r="I5193" s="78"/>
      <c r="J5193" s="78"/>
      <c r="K5193" s="78"/>
      <c r="L5193" s="78"/>
      <c r="M5193" s="78"/>
      <c r="N5193" s="78"/>
      <c r="O5193" s="78"/>
      <c r="P5193" s="82"/>
      <c r="Q5193" s="78"/>
      <c r="R5193" s="82"/>
      <c r="S5193" s="82"/>
      <c r="T5193" s="82"/>
      <c r="U5193" s="82"/>
      <c r="V5193" s="82"/>
      <c r="W5193" s="82"/>
      <c r="X5193" s="82"/>
      <c r="Y5193" s="82"/>
      <c r="Z5193" s="82"/>
      <c r="AA5193" s="82"/>
      <c r="AB5193" s="82"/>
      <c r="AC5193" s="82"/>
      <c r="AD5193" s="85" t="str">
        <f>IF(A5193&lt;&gt;"",IF(D5193="DIRECCIÓN_DE_TRANSFERENCIAS","280 0031",VLOOKUP(C5193,NIVELES!$A$14:$B$105,2,0)),"")</f>
        <v/>
      </c>
      <c r="AE5193" s="86"/>
      <c r="AF5193" s="86"/>
      <c r="AG5193" s="79" t="str">
        <f>+IF(AF5193&lt;&gt;"",VLOOKUP(AF5193,NIVELES!$A$666:$B$673,2,0),"")</f>
        <v/>
      </c>
      <c r="AH5193" s="78"/>
      <c r="AI5193" s="79" t="str">
        <f>IF(AH5193&lt;&gt;"",VLOOKUP(CONCATENATE(AG5193,AH5193),NIVELES!$B$676:$C$745,2,0),"")</f>
        <v/>
      </c>
      <c r="AJ5193" s="78"/>
      <c r="AK5193" s="79" t="str">
        <f>+IF(AJ5193&lt;&gt;"",VLOOKUP(AJ5193,NIVELES!$A$816:$B$892,2,0),"")</f>
        <v/>
      </c>
      <c r="AL5193" s="78"/>
      <c r="AM5193" s="78"/>
      <c r="AN5193" s="79" t="str">
        <f>IF(AM5193&lt;&gt;"",+VLOOKUP(AM5193,NIVELES!$A$1652:$B$2466,2,0),"")</f>
        <v/>
      </c>
      <c r="AO5193" s="87"/>
      <c r="AP5193" s="88"/>
      <c r="AQ5193" s="88"/>
      <c r="AR5193" s="88"/>
      <c r="AS5193" s="88"/>
      <c r="AT5193" s="88"/>
      <c r="AU5193" s="88"/>
      <c r="AV5193" s="88"/>
      <c r="AW5193" s="88"/>
      <c r="AX5193" s="88"/>
      <c r="AY5193" s="88"/>
      <c r="AZ5193" s="88"/>
      <c r="BA5193" s="88"/>
      <c r="BB5193" s="89">
        <f t="shared" si="323"/>
        <v>0</v>
      </c>
      <c r="BC5193" s="90" t="str">
        <f t="shared" si="322"/>
        <v xml:space="preserve"> </v>
      </c>
      <c r="BD5193" s="91" t="str">
        <f t="shared" si="324"/>
        <v xml:space="preserve"> </v>
      </c>
      <c r="BE5193" s="92">
        <f t="shared" ref="BE5193:BE5256" si="325">SUBTOTAL(9,R5193:AC5193)</f>
        <v>0</v>
      </c>
    </row>
    <row r="5194" spans="1:57" s="74" customFormat="1" ht="50.1" customHeight="1" x14ac:dyDescent="0.2">
      <c r="A5194" s="78"/>
      <c r="B5194" s="78"/>
      <c r="C5194" s="78"/>
      <c r="D5194" s="78"/>
      <c r="E5194" s="79" t="str">
        <f>+IF(C5194&lt;&gt;"",VLOOKUP(MID(C5194,18,5),NIVELES!$A$133:$B$213,2,0),"")</f>
        <v/>
      </c>
      <c r="F5194" s="80"/>
      <c r="G5194" s="81" t="str">
        <f>+IF(F5194&lt;&gt;"",VLOOKUP(F5194,NIVELES!$A$246:$C$464,3,0),"")</f>
        <v/>
      </c>
      <c r="H5194" s="82"/>
      <c r="I5194" s="78"/>
      <c r="J5194" s="78"/>
      <c r="K5194" s="78"/>
      <c r="L5194" s="78"/>
      <c r="M5194" s="78"/>
      <c r="N5194" s="78"/>
      <c r="O5194" s="78"/>
      <c r="P5194" s="82"/>
      <c r="Q5194" s="78"/>
      <c r="R5194" s="82"/>
      <c r="S5194" s="82"/>
      <c r="T5194" s="82"/>
      <c r="U5194" s="82"/>
      <c r="V5194" s="82"/>
      <c r="W5194" s="82"/>
      <c r="X5194" s="82"/>
      <c r="Y5194" s="82"/>
      <c r="Z5194" s="82"/>
      <c r="AA5194" s="82"/>
      <c r="AB5194" s="82"/>
      <c r="AC5194" s="82"/>
      <c r="AD5194" s="85" t="str">
        <f>IF(A5194&lt;&gt;"",IF(D5194="DIRECCIÓN_DE_TRANSFERENCIAS","280 0031",VLOOKUP(C5194,NIVELES!$A$14:$B$105,2,0)),"")</f>
        <v/>
      </c>
      <c r="AE5194" s="86"/>
      <c r="AF5194" s="86"/>
      <c r="AG5194" s="79" t="str">
        <f>+IF(AF5194&lt;&gt;"",VLOOKUP(AF5194,NIVELES!$A$666:$B$673,2,0),"")</f>
        <v/>
      </c>
      <c r="AH5194" s="78"/>
      <c r="AI5194" s="79" t="str">
        <f>IF(AH5194&lt;&gt;"",VLOOKUP(CONCATENATE(AG5194,AH5194),NIVELES!$B$676:$C$745,2,0),"")</f>
        <v/>
      </c>
      <c r="AJ5194" s="78"/>
      <c r="AK5194" s="79" t="str">
        <f>+IF(AJ5194&lt;&gt;"",VLOOKUP(AJ5194,NIVELES!$A$816:$B$892,2,0),"")</f>
        <v/>
      </c>
      <c r="AL5194" s="78"/>
      <c r="AM5194" s="78"/>
      <c r="AN5194" s="79" t="str">
        <f>IF(AM5194&lt;&gt;"",+VLOOKUP(AM5194,NIVELES!$A$1652:$B$2466,2,0),"")</f>
        <v/>
      </c>
      <c r="AO5194" s="87"/>
      <c r="AP5194" s="88"/>
      <c r="AQ5194" s="88"/>
      <c r="AR5194" s="88"/>
      <c r="AS5194" s="88"/>
      <c r="AT5194" s="88"/>
      <c r="AU5194" s="88"/>
      <c r="AV5194" s="88"/>
      <c r="AW5194" s="88"/>
      <c r="AX5194" s="88"/>
      <c r="AY5194" s="88"/>
      <c r="AZ5194" s="88"/>
      <c r="BA5194" s="88"/>
      <c r="BB5194" s="89">
        <f t="shared" si="323"/>
        <v>0</v>
      </c>
      <c r="BC5194" s="90" t="str">
        <f t="shared" si="322"/>
        <v xml:space="preserve"> </v>
      </c>
      <c r="BD5194" s="91" t="str">
        <f t="shared" si="324"/>
        <v xml:space="preserve"> </v>
      </c>
      <c r="BE5194" s="92">
        <f t="shared" si="325"/>
        <v>0</v>
      </c>
    </row>
    <row r="5195" spans="1:57" s="74" customFormat="1" ht="50.1" customHeight="1" x14ac:dyDescent="0.2">
      <c r="A5195" s="78"/>
      <c r="B5195" s="78"/>
      <c r="C5195" s="78"/>
      <c r="D5195" s="78"/>
      <c r="E5195" s="79" t="str">
        <f>+IF(C5195&lt;&gt;"",VLOOKUP(MID(C5195,18,5),NIVELES!$A$133:$B$213,2,0),"")</f>
        <v/>
      </c>
      <c r="F5195" s="80"/>
      <c r="G5195" s="81" t="str">
        <f>+IF(F5195&lt;&gt;"",VLOOKUP(F5195,NIVELES!$A$246:$C$464,3,0),"")</f>
        <v/>
      </c>
      <c r="H5195" s="82"/>
      <c r="I5195" s="78"/>
      <c r="J5195" s="78"/>
      <c r="K5195" s="78"/>
      <c r="L5195" s="78"/>
      <c r="M5195" s="78"/>
      <c r="N5195" s="78"/>
      <c r="O5195" s="78"/>
      <c r="P5195" s="82"/>
      <c r="Q5195" s="78"/>
      <c r="R5195" s="82"/>
      <c r="S5195" s="82"/>
      <c r="T5195" s="82"/>
      <c r="U5195" s="82"/>
      <c r="V5195" s="82"/>
      <c r="W5195" s="82"/>
      <c r="X5195" s="82"/>
      <c r="Y5195" s="82"/>
      <c r="Z5195" s="82"/>
      <c r="AA5195" s="82"/>
      <c r="AB5195" s="82"/>
      <c r="AC5195" s="82"/>
      <c r="AD5195" s="85" t="str">
        <f>IF(A5195&lt;&gt;"",IF(D5195="DIRECCIÓN_DE_TRANSFERENCIAS","280 0031",VLOOKUP(C5195,NIVELES!$A$14:$B$105,2,0)),"")</f>
        <v/>
      </c>
      <c r="AE5195" s="86"/>
      <c r="AF5195" s="86"/>
      <c r="AG5195" s="79" t="str">
        <f>+IF(AF5195&lt;&gt;"",VLOOKUP(AF5195,NIVELES!$A$666:$B$673,2,0),"")</f>
        <v/>
      </c>
      <c r="AH5195" s="78"/>
      <c r="AI5195" s="79" t="str">
        <f>IF(AH5195&lt;&gt;"",VLOOKUP(CONCATENATE(AG5195,AH5195),NIVELES!$B$676:$C$745,2,0),"")</f>
        <v/>
      </c>
      <c r="AJ5195" s="78"/>
      <c r="AK5195" s="79" t="str">
        <f>+IF(AJ5195&lt;&gt;"",VLOOKUP(AJ5195,NIVELES!$A$816:$B$892,2,0),"")</f>
        <v/>
      </c>
      <c r="AL5195" s="78"/>
      <c r="AM5195" s="78"/>
      <c r="AN5195" s="79" t="str">
        <f>IF(AM5195&lt;&gt;"",+VLOOKUP(AM5195,NIVELES!$A$1652:$B$2466,2,0),"")</f>
        <v/>
      </c>
      <c r="AO5195" s="87"/>
      <c r="AP5195" s="88"/>
      <c r="AQ5195" s="88"/>
      <c r="AR5195" s="88"/>
      <c r="AS5195" s="88"/>
      <c r="AT5195" s="88"/>
      <c r="AU5195" s="88"/>
      <c r="AV5195" s="88"/>
      <c r="AW5195" s="88"/>
      <c r="AX5195" s="88"/>
      <c r="AY5195" s="88"/>
      <c r="AZ5195" s="88"/>
      <c r="BA5195" s="88"/>
      <c r="BB5195" s="89">
        <f t="shared" si="323"/>
        <v>0</v>
      </c>
      <c r="BC5195" s="90" t="str">
        <f t="shared" si="322"/>
        <v xml:space="preserve"> </v>
      </c>
      <c r="BD5195" s="91" t="str">
        <f t="shared" si="324"/>
        <v xml:space="preserve"> </v>
      </c>
      <c r="BE5195" s="92">
        <f t="shared" si="325"/>
        <v>0</v>
      </c>
    </row>
    <row r="5196" spans="1:57" s="74" customFormat="1" ht="50.1" customHeight="1" x14ac:dyDescent="0.2">
      <c r="A5196" s="78"/>
      <c r="B5196" s="78"/>
      <c r="C5196" s="78"/>
      <c r="D5196" s="78"/>
      <c r="E5196" s="79" t="str">
        <f>+IF(C5196&lt;&gt;"",VLOOKUP(MID(C5196,18,5),NIVELES!$A$133:$B$213,2,0),"")</f>
        <v/>
      </c>
      <c r="F5196" s="80"/>
      <c r="G5196" s="81" t="str">
        <f>+IF(F5196&lt;&gt;"",VLOOKUP(F5196,NIVELES!$A$246:$C$464,3,0),"")</f>
        <v/>
      </c>
      <c r="H5196" s="82"/>
      <c r="I5196" s="78"/>
      <c r="J5196" s="78"/>
      <c r="K5196" s="78"/>
      <c r="L5196" s="78"/>
      <c r="M5196" s="78"/>
      <c r="N5196" s="78"/>
      <c r="O5196" s="78"/>
      <c r="P5196" s="82"/>
      <c r="Q5196" s="78"/>
      <c r="R5196" s="82"/>
      <c r="S5196" s="82"/>
      <c r="T5196" s="82"/>
      <c r="U5196" s="82"/>
      <c r="V5196" s="82"/>
      <c r="W5196" s="82"/>
      <c r="X5196" s="82"/>
      <c r="Y5196" s="82"/>
      <c r="Z5196" s="82"/>
      <c r="AA5196" s="82"/>
      <c r="AB5196" s="82"/>
      <c r="AC5196" s="82"/>
      <c r="AD5196" s="85" t="str">
        <f>IF(A5196&lt;&gt;"",IF(D5196="DIRECCIÓN_DE_TRANSFERENCIAS","280 0031",VLOOKUP(C5196,NIVELES!$A$14:$B$105,2,0)),"")</f>
        <v/>
      </c>
      <c r="AE5196" s="86"/>
      <c r="AF5196" s="86"/>
      <c r="AG5196" s="79" t="str">
        <f>+IF(AF5196&lt;&gt;"",VLOOKUP(AF5196,NIVELES!$A$666:$B$673,2,0),"")</f>
        <v/>
      </c>
      <c r="AH5196" s="78"/>
      <c r="AI5196" s="79" t="str">
        <f>IF(AH5196&lt;&gt;"",VLOOKUP(CONCATENATE(AG5196,AH5196),NIVELES!$B$676:$C$745,2,0),"")</f>
        <v/>
      </c>
      <c r="AJ5196" s="78"/>
      <c r="AK5196" s="79" t="str">
        <f>+IF(AJ5196&lt;&gt;"",VLOOKUP(AJ5196,NIVELES!$A$816:$B$892,2,0),"")</f>
        <v/>
      </c>
      <c r="AL5196" s="78"/>
      <c r="AM5196" s="78"/>
      <c r="AN5196" s="79" t="str">
        <f>IF(AM5196&lt;&gt;"",+VLOOKUP(AM5196,NIVELES!$A$1652:$B$2466,2,0),"")</f>
        <v/>
      </c>
      <c r="AO5196" s="87"/>
      <c r="AP5196" s="88"/>
      <c r="AQ5196" s="88"/>
      <c r="AR5196" s="88"/>
      <c r="AS5196" s="88"/>
      <c r="AT5196" s="88"/>
      <c r="AU5196" s="88"/>
      <c r="AV5196" s="88"/>
      <c r="AW5196" s="88"/>
      <c r="AX5196" s="88"/>
      <c r="AY5196" s="88"/>
      <c r="AZ5196" s="88"/>
      <c r="BA5196" s="88"/>
      <c r="BB5196" s="89">
        <f t="shared" si="323"/>
        <v>0</v>
      </c>
      <c r="BC5196" s="90" t="str">
        <f t="shared" si="322"/>
        <v xml:space="preserve"> </v>
      </c>
      <c r="BD5196" s="91" t="str">
        <f t="shared" si="324"/>
        <v xml:space="preserve"> </v>
      </c>
      <c r="BE5196" s="92">
        <f t="shared" si="325"/>
        <v>0</v>
      </c>
    </row>
    <row r="5197" spans="1:57" s="74" customFormat="1" ht="50.1" customHeight="1" x14ac:dyDescent="0.2">
      <c r="A5197" s="78"/>
      <c r="B5197" s="78"/>
      <c r="C5197" s="78"/>
      <c r="D5197" s="78"/>
      <c r="E5197" s="79" t="str">
        <f>+IF(C5197&lt;&gt;"",VLOOKUP(MID(C5197,18,5),NIVELES!$A$133:$B$213,2,0),"")</f>
        <v/>
      </c>
      <c r="F5197" s="80"/>
      <c r="G5197" s="81" t="str">
        <f>+IF(F5197&lt;&gt;"",VLOOKUP(F5197,NIVELES!$A$246:$C$464,3,0),"")</f>
        <v/>
      </c>
      <c r="H5197" s="82"/>
      <c r="I5197" s="78"/>
      <c r="J5197" s="78"/>
      <c r="K5197" s="78"/>
      <c r="L5197" s="78"/>
      <c r="M5197" s="78"/>
      <c r="N5197" s="78"/>
      <c r="O5197" s="78"/>
      <c r="P5197" s="82"/>
      <c r="Q5197" s="78"/>
      <c r="R5197" s="82"/>
      <c r="S5197" s="82"/>
      <c r="T5197" s="82"/>
      <c r="U5197" s="82"/>
      <c r="V5197" s="82"/>
      <c r="W5197" s="82"/>
      <c r="X5197" s="82"/>
      <c r="Y5197" s="82"/>
      <c r="Z5197" s="82"/>
      <c r="AA5197" s="82"/>
      <c r="AB5197" s="82"/>
      <c r="AC5197" s="82"/>
      <c r="AD5197" s="85" t="str">
        <f>IF(A5197&lt;&gt;"",IF(D5197="DIRECCIÓN_DE_TRANSFERENCIAS","280 0031",VLOOKUP(C5197,NIVELES!$A$14:$B$105,2,0)),"")</f>
        <v/>
      </c>
      <c r="AE5197" s="86"/>
      <c r="AF5197" s="86"/>
      <c r="AG5197" s="79" t="str">
        <f>+IF(AF5197&lt;&gt;"",VLOOKUP(AF5197,NIVELES!$A$666:$B$673,2,0),"")</f>
        <v/>
      </c>
      <c r="AH5197" s="78"/>
      <c r="AI5197" s="79" t="str">
        <f>IF(AH5197&lt;&gt;"",VLOOKUP(CONCATENATE(AG5197,AH5197),NIVELES!$B$676:$C$745,2,0),"")</f>
        <v/>
      </c>
      <c r="AJ5197" s="78"/>
      <c r="AK5197" s="79" t="str">
        <f>+IF(AJ5197&lt;&gt;"",VLOOKUP(AJ5197,NIVELES!$A$816:$B$892,2,0),"")</f>
        <v/>
      </c>
      <c r="AL5197" s="78"/>
      <c r="AM5197" s="78"/>
      <c r="AN5197" s="79" t="str">
        <f>IF(AM5197&lt;&gt;"",+VLOOKUP(AM5197,NIVELES!$A$1652:$B$2466,2,0),"")</f>
        <v/>
      </c>
      <c r="AO5197" s="87"/>
      <c r="AP5197" s="88"/>
      <c r="AQ5197" s="88"/>
      <c r="AR5197" s="88"/>
      <c r="AS5197" s="88"/>
      <c r="AT5197" s="88"/>
      <c r="AU5197" s="88"/>
      <c r="AV5197" s="88"/>
      <c r="AW5197" s="88"/>
      <c r="AX5197" s="88"/>
      <c r="AY5197" s="88"/>
      <c r="AZ5197" s="88"/>
      <c r="BA5197" s="88"/>
      <c r="BB5197" s="89">
        <f t="shared" si="323"/>
        <v>0</v>
      </c>
      <c r="BC5197" s="90" t="str">
        <f t="shared" si="322"/>
        <v xml:space="preserve"> </v>
      </c>
      <c r="BD5197" s="91" t="str">
        <f t="shared" si="324"/>
        <v xml:space="preserve"> </v>
      </c>
      <c r="BE5197" s="92">
        <f t="shared" si="325"/>
        <v>0</v>
      </c>
    </row>
    <row r="5198" spans="1:57" s="74" customFormat="1" ht="50.1" customHeight="1" x14ac:dyDescent="0.2">
      <c r="A5198" s="78"/>
      <c r="B5198" s="78"/>
      <c r="C5198" s="78"/>
      <c r="D5198" s="78"/>
      <c r="E5198" s="79" t="str">
        <f>+IF(C5198&lt;&gt;"",VLOOKUP(MID(C5198,18,5),NIVELES!$A$133:$B$213,2,0),"")</f>
        <v/>
      </c>
      <c r="F5198" s="80"/>
      <c r="G5198" s="81" t="str">
        <f>+IF(F5198&lt;&gt;"",VLOOKUP(F5198,NIVELES!$A$246:$C$464,3,0),"")</f>
        <v/>
      </c>
      <c r="H5198" s="82"/>
      <c r="I5198" s="78"/>
      <c r="J5198" s="78"/>
      <c r="K5198" s="78"/>
      <c r="L5198" s="78"/>
      <c r="M5198" s="78"/>
      <c r="N5198" s="78"/>
      <c r="O5198" s="78"/>
      <c r="P5198" s="82"/>
      <c r="Q5198" s="78"/>
      <c r="R5198" s="82"/>
      <c r="S5198" s="82"/>
      <c r="T5198" s="82"/>
      <c r="U5198" s="82"/>
      <c r="V5198" s="82"/>
      <c r="W5198" s="82"/>
      <c r="X5198" s="82"/>
      <c r="Y5198" s="82"/>
      <c r="Z5198" s="82"/>
      <c r="AA5198" s="82"/>
      <c r="AB5198" s="82"/>
      <c r="AC5198" s="82"/>
      <c r="AD5198" s="85" t="str">
        <f>IF(A5198&lt;&gt;"",IF(D5198="DIRECCIÓN_DE_TRANSFERENCIAS","280 0031",VLOOKUP(C5198,NIVELES!$A$14:$B$105,2,0)),"")</f>
        <v/>
      </c>
      <c r="AE5198" s="86"/>
      <c r="AF5198" s="86"/>
      <c r="AG5198" s="79" t="str">
        <f>+IF(AF5198&lt;&gt;"",VLOOKUP(AF5198,NIVELES!$A$666:$B$673,2,0),"")</f>
        <v/>
      </c>
      <c r="AH5198" s="78"/>
      <c r="AI5198" s="79" t="str">
        <f>IF(AH5198&lt;&gt;"",VLOOKUP(CONCATENATE(AG5198,AH5198),NIVELES!$B$676:$C$745,2,0),"")</f>
        <v/>
      </c>
      <c r="AJ5198" s="78"/>
      <c r="AK5198" s="79" t="str">
        <f>+IF(AJ5198&lt;&gt;"",VLOOKUP(AJ5198,NIVELES!$A$816:$B$892,2,0),"")</f>
        <v/>
      </c>
      <c r="AL5198" s="78"/>
      <c r="AM5198" s="78"/>
      <c r="AN5198" s="79" t="str">
        <f>IF(AM5198&lt;&gt;"",+VLOOKUP(AM5198,NIVELES!$A$1652:$B$2466,2,0),"")</f>
        <v/>
      </c>
      <c r="AO5198" s="87"/>
      <c r="AP5198" s="88"/>
      <c r="AQ5198" s="88"/>
      <c r="AR5198" s="88"/>
      <c r="AS5198" s="88"/>
      <c r="AT5198" s="88"/>
      <c r="AU5198" s="88"/>
      <c r="AV5198" s="88"/>
      <c r="AW5198" s="88"/>
      <c r="AX5198" s="88"/>
      <c r="AY5198" s="88"/>
      <c r="AZ5198" s="88"/>
      <c r="BA5198" s="88"/>
      <c r="BB5198" s="89">
        <f t="shared" si="323"/>
        <v>0</v>
      </c>
      <c r="BC5198" s="90" t="str">
        <f t="shared" si="322"/>
        <v xml:space="preserve"> </v>
      </c>
      <c r="BD5198" s="91" t="str">
        <f t="shared" si="324"/>
        <v xml:space="preserve"> </v>
      </c>
      <c r="BE5198" s="92">
        <f t="shared" si="325"/>
        <v>0</v>
      </c>
    </row>
    <row r="5199" spans="1:57" s="74" customFormat="1" ht="50.1" customHeight="1" x14ac:dyDescent="0.2">
      <c r="A5199" s="78"/>
      <c r="B5199" s="78"/>
      <c r="C5199" s="78"/>
      <c r="D5199" s="78"/>
      <c r="E5199" s="79" t="str">
        <f>+IF(C5199&lt;&gt;"",VLOOKUP(MID(C5199,18,5),NIVELES!$A$133:$B$213,2,0),"")</f>
        <v/>
      </c>
      <c r="F5199" s="80"/>
      <c r="G5199" s="81" t="str">
        <f>+IF(F5199&lt;&gt;"",VLOOKUP(F5199,NIVELES!$A$246:$C$464,3,0),"")</f>
        <v/>
      </c>
      <c r="H5199" s="82"/>
      <c r="I5199" s="78"/>
      <c r="J5199" s="78"/>
      <c r="K5199" s="78"/>
      <c r="L5199" s="78"/>
      <c r="M5199" s="78"/>
      <c r="N5199" s="78"/>
      <c r="O5199" s="78"/>
      <c r="P5199" s="82"/>
      <c r="Q5199" s="78"/>
      <c r="R5199" s="82"/>
      <c r="S5199" s="82"/>
      <c r="T5199" s="82"/>
      <c r="U5199" s="82"/>
      <c r="V5199" s="82"/>
      <c r="W5199" s="82"/>
      <c r="X5199" s="82"/>
      <c r="Y5199" s="82"/>
      <c r="Z5199" s="82"/>
      <c r="AA5199" s="82"/>
      <c r="AB5199" s="82"/>
      <c r="AC5199" s="82"/>
      <c r="AD5199" s="85" t="str">
        <f>IF(A5199&lt;&gt;"",IF(D5199="DIRECCIÓN_DE_TRANSFERENCIAS","280 0031",VLOOKUP(C5199,NIVELES!$A$14:$B$105,2,0)),"")</f>
        <v/>
      </c>
      <c r="AE5199" s="86"/>
      <c r="AF5199" s="86"/>
      <c r="AG5199" s="79" t="str">
        <f>+IF(AF5199&lt;&gt;"",VLOOKUP(AF5199,NIVELES!$A$666:$B$673,2,0),"")</f>
        <v/>
      </c>
      <c r="AH5199" s="78"/>
      <c r="AI5199" s="79" t="str">
        <f>IF(AH5199&lt;&gt;"",VLOOKUP(CONCATENATE(AG5199,AH5199),NIVELES!$B$676:$C$745,2,0),"")</f>
        <v/>
      </c>
      <c r="AJ5199" s="78"/>
      <c r="AK5199" s="79" t="str">
        <f>+IF(AJ5199&lt;&gt;"",VLOOKUP(AJ5199,NIVELES!$A$816:$B$892,2,0),"")</f>
        <v/>
      </c>
      <c r="AL5199" s="78"/>
      <c r="AM5199" s="78"/>
      <c r="AN5199" s="79" t="str">
        <f>IF(AM5199&lt;&gt;"",+VLOOKUP(AM5199,NIVELES!$A$1652:$B$2466,2,0),"")</f>
        <v/>
      </c>
      <c r="AO5199" s="87"/>
      <c r="AP5199" s="88"/>
      <c r="AQ5199" s="88"/>
      <c r="AR5199" s="88"/>
      <c r="AS5199" s="88"/>
      <c r="AT5199" s="88"/>
      <c r="AU5199" s="88"/>
      <c r="AV5199" s="88"/>
      <c r="AW5199" s="88"/>
      <c r="AX5199" s="88"/>
      <c r="AY5199" s="88"/>
      <c r="AZ5199" s="88"/>
      <c r="BA5199" s="88"/>
      <c r="BB5199" s="89">
        <f t="shared" si="323"/>
        <v>0</v>
      </c>
      <c r="BC5199" s="90" t="str">
        <f t="shared" si="322"/>
        <v xml:space="preserve"> </v>
      </c>
      <c r="BD5199" s="91" t="str">
        <f t="shared" si="324"/>
        <v xml:space="preserve"> </v>
      </c>
      <c r="BE5199" s="92">
        <f t="shared" si="325"/>
        <v>0</v>
      </c>
    </row>
    <row r="5200" spans="1:57" s="74" customFormat="1" ht="50.1" customHeight="1" x14ac:dyDescent="0.2">
      <c r="A5200" s="78"/>
      <c r="B5200" s="78"/>
      <c r="C5200" s="78"/>
      <c r="D5200" s="78"/>
      <c r="E5200" s="79" t="str">
        <f>+IF(C5200&lt;&gt;"",VLOOKUP(MID(C5200,18,5),NIVELES!$A$133:$B$213,2,0),"")</f>
        <v/>
      </c>
      <c r="F5200" s="80"/>
      <c r="G5200" s="81" t="str">
        <f>+IF(F5200&lt;&gt;"",VLOOKUP(F5200,NIVELES!$A$246:$C$464,3,0),"")</f>
        <v/>
      </c>
      <c r="H5200" s="82"/>
      <c r="I5200" s="78"/>
      <c r="J5200" s="78"/>
      <c r="K5200" s="78"/>
      <c r="L5200" s="78"/>
      <c r="M5200" s="78"/>
      <c r="N5200" s="78"/>
      <c r="O5200" s="78"/>
      <c r="P5200" s="82"/>
      <c r="Q5200" s="78"/>
      <c r="R5200" s="82"/>
      <c r="S5200" s="82"/>
      <c r="T5200" s="82"/>
      <c r="U5200" s="82"/>
      <c r="V5200" s="82"/>
      <c r="W5200" s="82"/>
      <c r="X5200" s="82"/>
      <c r="Y5200" s="82"/>
      <c r="Z5200" s="82"/>
      <c r="AA5200" s="82"/>
      <c r="AB5200" s="82"/>
      <c r="AC5200" s="82"/>
      <c r="AD5200" s="85" t="str">
        <f>IF(A5200&lt;&gt;"",IF(D5200="DIRECCIÓN_DE_TRANSFERENCIAS","280 0031",VLOOKUP(C5200,NIVELES!$A$14:$B$105,2,0)),"")</f>
        <v/>
      </c>
      <c r="AE5200" s="86"/>
      <c r="AF5200" s="86"/>
      <c r="AG5200" s="79" t="str">
        <f>+IF(AF5200&lt;&gt;"",VLOOKUP(AF5200,NIVELES!$A$666:$B$673,2,0),"")</f>
        <v/>
      </c>
      <c r="AH5200" s="78"/>
      <c r="AI5200" s="79" t="str">
        <f>IF(AH5200&lt;&gt;"",VLOOKUP(CONCATENATE(AG5200,AH5200),NIVELES!$B$676:$C$745,2,0),"")</f>
        <v/>
      </c>
      <c r="AJ5200" s="78"/>
      <c r="AK5200" s="79" t="str">
        <f>+IF(AJ5200&lt;&gt;"",VLOOKUP(AJ5200,NIVELES!$A$816:$B$892,2,0),"")</f>
        <v/>
      </c>
      <c r="AL5200" s="78"/>
      <c r="AM5200" s="78"/>
      <c r="AN5200" s="79" t="str">
        <f>IF(AM5200&lt;&gt;"",+VLOOKUP(AM5200,NIVELES!$A$1652:$B$2466,2,0),"")</f>
        <v/>
      </c>
      <c r="AO5200" s="87"/>
      <c r="AP5200" s="88"/>
      <c r="AQ5200" s="88"/>
      <c r="AR5200" s="88"/>
      <c r="AS5200" s="88"/>
      <c r="AT5200" s="88"/>
      <c r="AU5200" s="88"/>
      <c r="AV5200" s="88"/>
      <c r="AW5200" s="88"/>
      <c r="AX5200" s="88"/>
      <c r="AY5200" s="88"/>
      <c r="AZ5200" s="88"/>
      <c r="BA5200" s="88"/>
      <c r="BB5200" s="89">
        <f t="shared" si="323"/>
        <v>0</v>
      </c>
      <c r="BC5200" s="90" t="str">
        <f t="shared" si="322"/>
        <v xml:space="preserve"> </v>
      </c>
      <c r="BD5200" s="91" t="str">
        <f t="shared" si="324"/>
        <v xml:space="preserve"> </v>
      </c>
      <c r="BE5200" s="92">
        <f t="shared" si="325"/>
        <v>0</v>
      </c>
    </row>
    <row r="5201" spans="1:57" s="74" customFormat="1" ht="50.1" customHeight="1" x14ac:dyDescent="0.2">
      <c r="A5201" s="78"/>
      <c r="B5201" s="78"/>
      <c r="C5201" s="78"/>
      <c r="D5201" s="78"/>
      <c r="E5201" s="79" t="str">
        <f>+IF(C5201&lt;&gt;"",VLOOKUP(MID(C5201,18,5),NIVELES!$A$133:$B$213,2,0),"")</f>
        <v/>
      </c>
      <c r="F5201" s="80"/>
      <c r="G5201" s="81" t="str">
        <f>+IF(F5201&lt;&gt;"",VLOOKUP(F5201,NIVELES!$A$246:$C$464,3,0),"")</f>
        <v/>
      </c>
      <c r="H5201" s="82"/>
      <c r="I5201" s="78"/>
      <c r="J5201" s="78"/>
      <c r="K5201" s="78"/>
      <c r="L5201" s="78"/>
      <c r="M5201" s="78"/>
      <c r="N5201" s="78"/>
      <c r="O5201" s="78"/>
      <c r="P5201" s="82"/>
      <c r="Q5201" s="78"/>
      <c r="R5201" s="82"/>
      <c r="S5201" s="82"/>
      <c r="T5201" s="82"/>
      <c r="U5201" s="82"/>
      <c r="V5201" s="82"/>
      <c r="W5201" s="82"/>
      <c r="X5201" s="82"/>
      <c r="Y5201" s="82"/>
      <c r="Z5201" s="82"/>
      <c r="AA5201" s="82"/>
      <c r="AB5201" s="82"/>
      <c r="AC5201" s="82"/>
      <c r="AD5201" s="85" t="str">
        <f>IF(A5201&lt;&gt;"",IF(D5201="DIRECCIÓN_DE_TRANSFERENCIAS","280 0031",VLOOKUP(C5201,NIVELES!$A$14:$B$105,2,0)),"")</f>
        <v/>
      </c>
      <c r="AE5201" s="86"/>
      <c r="AF5201" s="86"/>
      <c r="AG5201" s="79" t="str">
        <f>+IF(AF5201&lt;&gt;"",VLOOKUP(AF5201,NIVELES!$A$666:$B$673,2,0),"")</f>
        <v/>
      </c>
      <c r="AH5201" s="78"/>
      <c r="AI5201" s="79" t="str">
        <f>IF(AH5201&lt;&gt;"",VLOOKUP(CONCATENATE(AG5201,AH5201),NIVELES!$B$676:$C$745,2,0),"")</f>
        <v/>
      </c>
      <c r="AJ5201" s="78"/>
      <c r="AK5201" s="79" t="str">
        <f>+IF(AJ5201&lt;&gt;"",VLOOKUP(AJ5201,NIVELES!$A$816:$B$892,2,0),"")</f>
        <v/>
      </c>
      <c r="AL5201" s="78"/>
      <c r="AM5201" s="78"/>
      <c r="AN5201" s="79" t="str">
        <f>IF(AM5201&lt;&gt;"",+VLOOKUP(AM5201,NIVELES!$A$1652:$B$2466,2,0),"")</f>
        <v/>
      </c>
      <c r="AO5201" s="87"/>
      <c r="AP5201" s="88"/>
      <c r="AQ5201" s="88"/>
      <c r="AR5201" s="88"/>
      <c r="AS5201" s="88"/>
      <c r="AT5201" s="88"/>
      <c r="AU5201" s="88"/>
      <c r="AV5201" s="88"/>
      <c r="AW5201" s="88"/>
      <c r="AX5201" s="88"/>
      <c r="AY5201" s="88"/>
      <c r="AZ5201" s="88"/>
      <c r="BA5201" s="88"/>
      <c r="BB5201" s="89">
        <f t="shared" si="323"/>
        <v>0</v>
      </c>
      <c r="BC5201" s="90" t="str">
        <f t="shared" si="322"/>
        <v xml:space="preserve"> </v>
      </c>
      <c r="BD5201" s="91" t="str">
        <f t="shared" si="324"/>
        <v xml:space="preserve"> </v>
      </c>
      <c r="BE5201" s="92">
        <f t="shared" si="325"/>
        <v>0</v>
      </c>
    </row>
    <row r="5202" spans="1:57" s="74" customFormat="1" ht="50.1" customHeight="1" x14ac:dyDescent="0.2">
      <c r="A5202" s="78"/>
      <c r="B5202" s="78"/>
      <c r="C5202" s="78"/>
      <c r="D5202" s="78"/>
      <c r="E5202" s="79" t="str">
        <f>+IF(C5202&lt;&gt;"",VLOOKUP(MID(C5202,18,5),NIVELES!$A$133:$B$213,2,0),"")</f>
        <v/>
      </c>
      <c r="F5202" s="80"/>
      <c r="G5202" s="81" t="str">
        <f>+IF(F5202&lt;&gt;"",VLOOKUP(F5202,NIVELES!$A$246:$C$464,3,0),"")</f>
        <v/>
      </c>
      <c r="H5202" s="82"/>
      <c r="I5202" s="78"/>
      <c r="J5202" s="78"/>
      <c r="K5202" s="78"/>
      <c r="L5202" s="78"/>
      <c r="M5202" s="78"/>
      <c r="N5202" s="78"/>
      <c r="O5202" s="78"/>
      <c r="P5202" s="82"/>
      <c r="Q5202" s="78"/>
      <c r="R5202" s="82"/>
      <c r="S5202" s="82"/>
      <c r="T5202" s="82"/>
      <c r="U5202" s="82"/>
      <c r="V5202" s="82"/>
      <c r="W5202" s="82"/>
      <c r="X5202" s="82"/>
      <c r="Y5202" s="82"/>
      <c r="Z5202" s="82"/>
      <c r="AA5202" s="82"/>
      <c r="AB5202" s="82"/>
      <c r="AC5202" s="82"/>
      <c r="AD5202" s="85" t="str">
        <f>IF(A5202&lt;&gt;"",IF(D5202="DIRECCIÓN_DE_TRANSFERENCIAS","280 0031",VLOOKUP(C5202,NIVELES!$A$14:$B$105,2,0)),"")</f>
        <v/>
      </c>
      <c r="AE5202" s="86"/>
      <c r="AF5202" s="86"/>
      <c r="AG5202" s="79" t="str">
        <f>+IF(AF5202&lt;&gt;"",VLOOKUP(AF5202,NIVELES!$A$666:$B$673,2,0),"")</f>
        <v/>
      </c>
      <c r="AH5202" s="78"/>
      <c r="AI5202" s="79" t="str">
        <f>IF(AH5202&lt;&gt;"",VLOOKUP(CONCATENATE(AG5202,AH5202),NIVELES!$B$676:$C$745,2,0),"")</f>
        <v/>
      </c>
      <c r="AJ5202" s="78"/>
      <c r="AK5202" s="79" t="str">
        <f>+IF(AJ5202&lt;&gt;"",VLOOKUP(AJ5202,NIVELES!$A$816:$B$892,2,0),"")</f>
        <v/>
      </c>
      <c r="AL5202" s="78"/>
      <c r="AM5202" s="78"/>
      <c r="AN5202" s="79" t="str">
        <f>IF(AM5202&lt;&gt;"",+VLOOKUP(AM5202,NIVELES!$A$1652:$B$2466,2,0),"")</f>
        <v/>
      </c>
      <c r="AO5202" s="87"/>
      <c r="AP5202" s="88"/>
      <c r="AQ5202" s="88"/>
      <c r="AR5202" s="88"/>
      <c r="AS5202" s="88"/>
      <c r="AT5202" s="88"/>
      <c r="AU5202" s="88"/>
      <c r="AV5202" s="88"/>
      <c r="AW5202" s="88"/>
      <c r="AX5202" s="88"/>
      <c r="AY5202" s="88"/>
      <c r="AZ5202" s="88"/>
      <c r="BA5202" s="88"/>
      <c r="BB5202" s="89">
        <f t="shared" si="323"/>
        <v>0</v>
      </c>
      <c r="BC5202" s="90" t="str">
        <f t="shared" si="322"/>
        <v xml:space="preserve"> </v>
      </c>
      <c r="BD5202" s="91" t="str">
        <f t="shared" si="324"/>
        <v xml:space="preserve"> </v>
      </c>
      <c r="BE5202" s="92">
        <f t="shared" si="325"/>
        <v>0</v>
      </c>
    </row>
    <row r="5203" spans="1:57" s="74" customFormat="1" ht="50.1" customHeight="1" x14ac:dyDescent="0.2">
      <c r="A5203" s="78"/>
      <c r="B5203" s="78"/>
      <c r="C5203" s="78"/>
      <c r="D5203" s="78"/>
      <c r="E5203" s="79" t="str">
        <f>+IF(C5203&lt;&gt;"",VLOOKUP(MID(C5203,18,5),NIVELES!$A$133:$B$213,2,0),"")</f>
        <v/>
      </c>
      <c r="F5203" s="80"/>
      <c r="G5203" s="81" t="str">
        <f>+IF(F5203&lt;&gt;"",VLOOKUP(F5203,NIVELES!$A$246:$C$464,3,0),"")</f>
        <v/>
      </c>
      <c r="H5203" s="82"/>
      <c r="I5203" s="78"/>
      <c r="J5203" s="78"/>
      <c r="K5203" s="78"/>
      <c r="L5203" s="78"/>
      <c r="M5203" s="78"/>
      <c r="N5203" s="78"/>
      <c r="O5203" s="78"/>
      <c r="P5203" s="82"/>
      <c r="Q5203" s="78"/>
      <c r="R5203" s="82"/>
      <c r="S5203" s="82"/>
      <c r="T5203" s="82"/>
      <c r="U5203" s="82"/>
      <c r="V5203" s="82"/>
      <c r="W5203" s="82"/>
      <c r="X5203" s="82"/>
      <c r="Y5203" s="82"/>
      <c r="Z5203" s="82"/>
      <c r="AA5203" s="82"/>
      <c r="AB5203" s="82"/>
      <c r="AC5203" s="82"/>
      <c r="AD5203" s="85" t="str">
        <f>IF(A5203&lt;&gt;"",IF(D5203="DIRECCIÓN_DE_TRANSFERENCIAS","280 0031",VLOOKUP(C5203,NIVELES!$A$14:$B$105,2,0)),"")</f>
        <v/>
      </c>
      <c r="AE5203" s="86"/>
      <c r="AF5203" s="86"/>
      <c r="AG5203" s="79" t="str">
        <f>+IF(AF5203&lt;&gt;"",VLOOKUP(AF5203,NIVELES!$A$666:$B$673,2,0),"")</f>
        <v/>
      </c>
      <c r="AH5203" s="78"/>
      <c r="AI5203" s="79" t="str">
        <f>IF(AH5203&lt;&gt;"",VLOOKUP(CONCATENATE(AG5203,AH5203),NIVELES!$B$676:$C$745,2,0),"")</f>
        <v/>
      </c>
      <c r="AJ5203" s="78"/>
      <c r="AK5203" s="79" t="str">
        <f>+IF(AJ5203&lt;&gt;"",VLOOKUP(AJ5203,NIVELES!$A$816:$B$892,2,0),"")</f>
        <v/>
      </c>
      <c r="AL5203" s="78"/>
      <c r="AM5203" s="78"/>
      <c r="AN5203" s="79" t="str">
        <f>IF(AM5203&lt;&gt;"",+VLOOKUP(AM5203,NIVELES!$A$1652:$B$2466,2,0),"")</f>
        <v/>
      </c>
      <c r="AO5203" s="87"/>
      <c r="AP5203" s="88"/>
      <c r="AQ5203" s="88"/>
      <c r="AR5203" s="88"/>
      <c r="AS5203" s="88"/>
      <c r="AT5203" s="88"/>
      <c r="AU5203" s="88"/>
      <c r="AV5203" s="88"/>
      <c r="AW5203" s="88"/>
      <c r="AX5203" s="88"/>
      <c r="AY5203" s="88"/>
      <c r="AZ5203" s="88"/>
      <c r="BA5203" s="88"/>
      <c r="BB5203" s="89">
        <f t="shared" si="323"/>
        <v>0</v>
      </c>
      <c r="BC5203" s="90" t="str">
        <f t="shared" si="322"/>
        <v xml:space="preserve"> </v>
      </c>
      <c r="BD5203" s="91" t="str">
        <f t="shared" si="324"/>
        <v xml:space="preserve"> </v>
      </c>
      <c r="BE5203" s="92">
        <f t="shared" si="325"/>
        <v>0</v>
      </c>
    </row>
    <row r="5204" spans="1:57" s="74" customFormat="1" ht="50.1" customHeight="1" x14ac:dyDescent="0.2">
      <c r="A5204" s="78"/>
      <c r="B5204" s="78"/>
      <c r="C5204" s="78"/>
      <c r="D5204" s="78"/>
      <c r="E5204" s="79" t="str">
        <f>+IF(C5204&lt;&gt;"",VLOOKUP(MID(C5204,18,5),NIVELES!$A$133:$B$213,2,0),"")</f>
        <v/>
      </c>
      <c r="F5204" s="80"/>
      <c r="G5204" s="81" t="str">
        <f>+IF(F5204&lt;&gt;"",VLOOKUP(F5204,NIVELES!$A$246:$C$464,3,0),"")</f>
        <v/>
      </c>
      <c r="H5204" s="82"/>
      <c r="I5204" s="78"/>
      <c r="J5204" s="78"/>
      <c r="K5204" s="78"/>
      <c r="L5204" s="78"/>
      <c r="M5204" s="78"/>
      <c r="N5204" s="78"/>
      <c r="O5204" s="78"/>
      <c r="P5204" s="82"/>
      <c r="Q5204" s="78"/>
      <c r="R5204" s="82"/>
      <c r="S5204" s="82"/>
      <c r="T5204" s="82"/>
      <c r="U5204" s="82"/>
      <c r="V5204" s="82"/>
      <c r="W5204" s="82"/>
      <c r="X5204" s="82"/>
      <c r="Y5204" s="82"/>
      <c r="Z5204" s="82"/>
      <c r="AA5204" s="82"/>
      <c r="AB5204" s="82"/>
      <c r="AC5204" s="82"/>
      <c r="AD5204" s="85" t="str">
        <f>IF(A5204&lt;&gt;"",IF(D5204="DIRECCIÓN_DE_TRANSFERENCIAS","280 0031",VLOOKUP(C5204,NIVELES!$A$14:$B$105,2,0)),"")</f>
        <v/>
      </c>
      <c r="AE5204" s="86"/>
      <c r="AF5204" s="86"/>
      <c r="AG5204" s="79" t="str">
        <f>+IF(AF5204&lt;&gt;"",VLOOKUP(AF5204,NIVELES!$A$666:$B$673,2,0),"")</f>
        <v/>
      </c>
      <c r="AH5204" s="78"/>
      <c r="AI5204" s="79" t="str">
        <f>IF(AH5204&lt;&gt;"",VLOOKUP(CONCATENATE(AG5204,AH5204),NIVELES!$B$676:$C$745,2,0),"")</f>
        <v/>
      </c>
      <c r="AJ5204" s="78"/>
      <c r="AK5204" s="79" t="str">
        <f>+IF(AJ5204&lt;&gt;"",VLOOKUP(AJ5204,NIVELES!$A$816:$B$892,2,0),"")</f>
        <v/>
      </c>
      <c r="AL5204" s="78"/>
      <c r="AM5204" s="78"/>
      <c r="AN5204" s="79" t="str">
        <f>IF(AM5204&lt;&gt;"",+VLOOKUP(AM5204,NIVELES!$A$1652:$B$2466,2,0),"")</f>
        <v/>
      </c>
      <c r="AO5204" s="87"/>
      <c r="AP5204" s="88"/>
      <c r="AQ5204" s="88"/>
      <c r="AR5204" s="88"/>
      <c r="AS5204" s="88"/>
      <c r="AT5204" s="88"/>
      <c r="AU5204" s="88"/>
      <c r="AV5204" s="88"/>
      <c r="AW5204" s="88"/>
      <c r="AX5204" s="88"/>
      <c r="AY5204" s="88"/>
      <c r="AZ5204" s="88"/>
      <c r="BA5204" s="88"/>
      <c r="BB5204" s="89">
        <f t="shared" si="323"/>
        <v>0</v>
      </c>
      <c r="BC5204" s="90" t="str">
        <f t="shared" si="322"/>
        <v xml:space="preserve"> </v>
      </c>
      <c r="BD5204" s="91" t="str">
        <f t="shared" si="324"/>
        <v xml:space="preserve"> </v>
      </c>
      <c r="BE5204" s="92">
        <f t="shared" si="325"/>
        <v>0</v>
      </c>
    </row>
    <row r="5205" spans="1:57" s="74" customFormat="1" ht="50.1" customHeight="1" x14ac:dyDescent="0.2">
      <c r="A5205" s="78"/>
      <c r="B5205" s="78"/>
      <c r="C5205" s="78"/>
      <c r="D5205" s="78"/>
      <c r="E5205" s="79" t="str">
        <f>+IF(C5205&lt;&gt;"",VLOOKUP(MID(C5205,18,5),NIVELES!$A$133:$B$213,2,0),"")</f>
        <v/>
      </c>
      <c r="F5205" s="80"/>
      <c r="G5205" s="81" t="str">
        <f>+IF(F5205&lt;&gt;"",VLOOKUP(F5205,NIVELES!$A$246:$C$464,3,0),"")</f>
        <v/>
      </c>
      <c r="H5205" s="82"/>
      <c r="I5205" s="78"/>
      <c r="J5205" s="78"/>
      <c r="K5205" s="78"/>
      <c r="L5205" s="78"/>
      <c r="M5205" s="78"/>
      <c r="N5205" s="78"/>
      <c r="O5205" s="78"/>
      <c r="P5205" s="82"/>
      <c r="Q5205" s="78"/>
      <c r="R5205" s="82"/>
      <c r="S5205" s="82"/>
      <c r="T5205" s="82"/>
      <c r="U5205" s="82"/>
      <c r="V5205" s="82"/>
      <c r="W5205" s="82"/>
      <c r="X5205" s="82"/>
      <c r="Y5205" s="82"/>
      <c r="Z5205" s="82"/>
      <c r="AA5205" s="82"/>
      <c r="AB5205" s="82"/>
      <c r="AC5205" s="82"/>
      <c r="AD5205" s="85" t="str">
        <f>IF(A5205&lt;&gt;"",IF(D5205="DIRECCIÓN_DE_TRANSFERENCIAS","280 0031",VLOOKUP(C5205,NIVELES!$A$14:$B$105,2,0)),"")</f>
        <v/>
      </c>
      <c r="AE5205" s="86"/>
      <c r="AF5205" s="86"/>
      <c r="AG5205" s="79" t="str">
        <f>+IF(AF5205&lt;&gt;"",VLOOKUP(AF5205,NIVELES!$A$666:$B$673,2,0),"")</f>
        <v/>
      </c>
      <c r="AH5205" s="78"/>
      <c r="AI5205" s="79" t="str">
        <f>IF(AH5205&lt;&gt;"",VLOOKUP(CONCATENATE(AG5205,AH5205),NIVELES!$B$676:$C$745,2,0),"")</f>
        <v/>
      </c>
      <c r="AJ5205" s="78"/>
      <c r="AK5205" s="79" t="str">
        <f>+IF(AJ5205&lt;&gt;"",VLOOKUP(AJ5205,NIVELES!$A$816:$B$892,2,0),"")</f>
        <v/>
      </c>
      <c r="AL5205" s="78"/>
      <c r="AM5205" s="78"/>
      <c r="AN5205" s="79" t="str">
        <f>IF(AM5205&lt;&gt;"",+VLOOKUP(AM5205,NIVELES!$A$1652:$B$2466,2,0),"")</f>
        <v/>
      </c>
      <c r="AO5205" s="87"/>
      <c r="AP5205" s="88"/>
      <c r="AQ5205" s="88"/>
      <c r="AR5205" s="88"/>
      <c r="AS5205" s="88"/>
      <c r="AT5205" s="88"/>
      <c r="AU5205" s="88"/>
      <c r="AV5205" s="88"/>
      <c r="AW5205" s="88"/>
      <c r="AX5205" s="88"/>
      <c r="AY5205" s="88"/>
      <c r="AZ5205" s="88"/>
      <c r="BA5205" s="88"/>
      <c r="BB5205" s="89">
        <f t="shared" si="323"/>
        <v>0</v>
      </c>
      <c r="BC5205" s="90" t="str">
        <f t="shared" si="322"/>
        <v xml:space="preserve"> </v>
      </c>
      <c r="BD5205" s="91" t="str">
        <f t="shared" si="324"/>
        <v xml:space="preserve"> </v>
      </c>
      <c r="BE5205" s="92">
        <f t="shared" si="325"/>
        <v>0</v>
      </c>
    </row>
    <row r="5206" spans="1:57" s="74" customFormat="1" ht="50.1" customHeight="1" x14ac:dyDescent="0.2">
      <c r="A5206" s="78"/>
      <c r="B5206" s="78"/>
      <c r="C5206" s="78"/>
      <c r="D5206" s="78"/>
      <c r="E5206" s="79" t="str">
        <f>+IF(C5206&lt;&gt;"",VLOOKUP(MID(C5206,18,5),NIVELES!$A$133:$B$213,2,0),"")</f>
        <v/>
      </c>
      <c r="F5206" s="80"/>
      <c r="G5206" s="81" t="str">
        <f>+IF(F5206&lt;&gt;"",VLOOKUP(F5206,NIVELES!$A$246:$C$464,3,0),"")</f>
        <v/>
      </c>
      <c r="H5206" s="82"/>
      <c r="I5206" s="78"/>
      <c r="J5206" s="78"/>
      <c r="K5206" s="78"/>
      <c r="L5206" s="78"/>
      <c r="M5206" s="78"/>
      <c r="N5206" s="78"/>
      <c r="O5206" s="78"/>
      <c r="P5206" s="82"/>
      <c r="Q5206" s="78"/>
      <c r="R5206" s="82"/>
      <c r="S5206" s="82"/>
      <c r="T5206" s="82"/>
      <c r="U5206" s="82"/>
      <c r="V5206" s="82"/>
      <c r="W5206" s="82"/>
      <c r="X5206" s="82"/>
      <c r="Y5206" s="82"/>
      <c r="Z5206" s="82"/>
      <c r="AA5206" s="82"/>
      <c r="AB5206" s="82"/>
      <c r="AC5206" s="82"/>
      <c r="AD5206" s="85" t="str">
        <f>IF(A5206&lt;&gt;"",IF(D5206="DIRECCIÓN_DE_TRANSFERENCIAS","280 0031",VLOOKUP(C5206,NIVELES!$A$14:$B$105,2,0)),"")</f>
        <v/>
      </c>
      <c r="AE5206" s="86"/>
      <c r="AF5206" s="86"/>
      <c r="AG5206" s="79" t="str">
        <f>+IF(AF5206&lt;&gt;"",VLOOKUP(AF5206,NIVELES!$A$666:$B$673,2,0),"")</f>
        <v/>
      </c>
      <c r="AH5206" s="78"/>
      <c r="AI5206" s="79" t="str">
        <f>IF(AH5206&lt;&gt;"",VLOOKUP(CONCATENATE(AG5206,AH5206),NIVELES!$B$676:$C$745,2,0),"")</f>
        <v/>
      </c>
      <c r="AJ5206" s="78"/>
      <c r="AK5206" s="79" t="str">
        <f>+IF(AJ5206&lt;&gt;"",VLOOKUP(AJ5206,NIVELES!$A$816:$B$892,2,0),"")</f>
        <v/>
      </c>
      <c r="AL5206" s="78"/>
      <c r="AM5206" s="78"/>
      <c r="AN5206" s="79" t="str">
        <f>IF(AM5206&lt;&gt;"",+VLOOKUP(AM5206,NIVELES!$A$1652:$B$2466,2,0),"")</f>
        <v/>
      </c>
      <c r="AO5206" s="87"/>
      <c r="AP5206" s="88"/>
      <c r="AQ5206" s="88"/>
      <c r="AR5206" s="88"/>
      <c r="AS5206" s="88"/>
      <c r="AT5206" s="88"/>
      <c r="AU5206" s="88"/>
      <c r="AV5206" s="88"/>
      <c r="AW5206" s="88"/>
      <c r="AX5206" s="88"/>
      <c r="AY5206" s="88"/>
      <c r="AZ5206" s="88"/>
      <c r="BA5206" s="88"/>
      <c r="BB5206" s="89">
        <f t="shared" si="323"/>
        <v>0</v>
      </c>
      <c r="BC5206" s="90" t="str">
        <f t="shared" si="322"/>
        <v xml:space="preserve"> </v>
      </c>
      <c r="BD5206" s="91" t="str">
        <f t="shared" si="324"/>
        <v xml:space="preserve"> </v>
      </c>
      <c r="BE5206" s="92">
        <f t="shared" si="325"/>
        <v>0</v>
      </c>
    </row>
    <row r="5207" spans="1:57" s="74" customFormat="1" ht="50.1" customHeight="1" x14ac:dyDescent="0.2">
      <c r="A5207" s="78"/>
      <c r="B5207" s="78"/>
      <c r="C5207" s="78"/>
      <c r="D5207" s="78"/>
      <c r="E5207" s="79" t="str">
        <f>+IF(C5207&lt;&gt;"",VLOOKUP(MID(C5207,18,5),NIVELES!$A$133:$B$213,2,0),"")</f>
        <v/>
      </c>
      <c r="F5207" s="80"/>
      <c r="G5207" s="81" t="str">
        <f>+IF(F5207&lt;&gt;"",VLOOKUP(F5207,NIVELES!$A$246:$C$464,3,0),"")</f>
        <v/>
      </c>
      <c r="H5207" s="82"/>
      <c r="I5207" s="78"/>
      <c r="J5207" s="78"/>
      <c r="K5207" s="78"/>
      <c r="L5207" s="78"/>
      <c r="M5207" s="78"/>
      <c r="N5207" s="78"/>
      <c r="O5207" s="78"/>
      <c r="P5207" s="82"/>
      <c r="Q5207" s="78"/>
      <c r="R5207" s="82"/>
      <c r="S5207" s="82"/>
      <c r="T5207" s="82"/>
      <c r="U5207" s="82"/>
      <c r="V5207" s="82"/>
      <c r="W5207" s="82"/>
      <c r="X5207" s="82"/>
      <c r="Y5207" s="82"/>
      <c r="Z5207" s="82"/>
      <c r="AA5207" s="82"/>
      <c r="AB5207" s="82"/>
      <c r="AC5207" s="82"/>
      <c r="AD5207" s="85" t="str">
        <f>IF(A5207&lt;&gt;"",IF(D5207="DIRECCIÓN_DE_TRANSFERENCIAS","280 0031",VLOOKUP(C5207,NIVELES!$A$14:$B$105,2,0)),"")</f>
        <v/>
      </c>
      <c r="AE5207" s="86"/>
      <c r="AF5207" s="86"/>
      <c r="AG5207" s="79" t="str">
        <f>+IF(AF5207&lt;&gt;"",VLOOKUP(AF5207,NIVELES!$A$666:$B$673,2,0),"")</f>
        <v/>
      </c>
      <c r="AH5207" s="78"/>
      <c r="AI5207" s="79" t="str">
        <f>IF(AH5207&lt;&gt;"",VLOOKUP(CONCATENATE(AG5207,AH5207),NIVELES!$B$676:$C$745,2,0),"")</f>
        <v/>
      </c>
      <c r="AJ5207" s="78"/>
      <c r="AK5207" s="79" t="str">
        <f>+IF(AJ5207&lt;&gt;"",VLOOKUP(AJ5207,NIVELES!$A$816:$B$892,2,0),"")</f>
        <v/>
      </c>
      <c r="AL5207" s="78"/>
      <c r="AM5207" s="78"/>
      <c r="AN5207" s="79" t="str">
        <f>IF(AM5207&lt;&gt;"",+VLOOKUP(AM5207,NIVELES!$A$1652:$B$2466,2,0),"")</f>
        <v/>
      </c>
      <c r="AO5207" s="87"/>
      <c r="AP5207" s="88"/>
      <c r="AQ5207" s="88"/>
      <c r="AR5207" s="88"/>
      <c r="AS5207" s="88"/>
      <c r="AT5207" s="88"/>
      <c r="AU5207" s="88"/>
      <c r="AV5207" s="88"/>
      <c r="AW5207" s="88"/>
      <c r="AX5207" s="88"/>
      <c r="AY5207" s="88"/>
      <c r="AZ5207" s="88"/>
      <c r="BA5207" s="88"/>
      <c r="BB5207" s="89">
        <f t="shared" si="323"/>
        <v>0</v>
      </c>
      <c r="BC5207" s="90" t="str">
        <f t="shared" si="322"/>
        <v xml:space="preserve"> </v>
      </c>
      <c r="BD5207" s="91" t="str">
        <f t="shared" si="324"/>
        <v xml:space="preserve"> </v>
      </c>
      <c r="BE5207" s="92">
        <f t="shared" si="325"/>
        <v>0</v>
      </c>
    </row>
    <row r="5208" spans="1:57" s="74" customFormat="1" ht="50.1" customHeight="1" x14ac:dyDescent="0.2">
      <c r="A5208" s="78"/>
      <c r="B5208" s="78"/>
      <c r="C5208" s="78"/>
      <c r="D5208" s="78"/>
      <c r="E5208" s="79" t="str">
        <f>+IF(C5208&lt;&gt;"",VLOOKUP(MID(C5208,18,5),NIVELES!$A$133:$B$213,2,0),"")</f>
        <v/>
      </c>
      <c r="F5208" s="80"/>
      <c r="G5208" s="81" t="str">
        <f>+IF(F5208&lt;&gt;"",VLOOKUP(F5208,NIVELES!$A$246:$C$464,3,0),"")</f>
        <v/>
      </c>
      <c r="H5208" s="82"/>
      <c r="I5208" s="78"/>
      <c r="J5208" s="78"/>
      <c r="K5208" s="78"/>
      <c r="L5208" s="78"/>
      <c r="M5208" s="78"/>
      <c r="N5208" s="78"/>
      <c r="O5208" s="78"/>
      <c r="P5208" s="82"/>
      <c r="Q5208" s="78"/>
      <c r="R5208" s="82"/>
      <c r="S5208" s="82"/>
      <c r="T5208" s="82"/>
      <c r="U5208" s="82"/>
      <c r="V5208" s="82"/>
      <c r="W5208" s="82"/>
      <c r="X5208" s="82"/>
      <c r="Y5208" s="82"/>
      <c r="Z5208" s="82"/>
      <c r="AA5208" s="82"/>
      <c r="AB5208" s="82"/>
      <c r="AC5208" s="82"/>
      <c r="AD5208" s="85" t="str">
        <f>IF(A5208&lt;&gt;"",IF(D5208="DIRECCIÓN_DE_TRANSFERENCIAS","280 0031",VLOOKUP(C5208,NIVELES!$A$14:$B$105,2,0)),"")</f>
        <v/>
      </c>
      <c r="AE5208" s="86"/>
      <c r="AF5208" s="86"/>
      <c r="AG5208" s="79" t="str">
        <f>+IF(AF5208&lt;&gt;"",VLOOKUP(AF5208,NIVELES!$A$666:$B$673,2,0),"")</f>
        <v/>
      </c>
      <c r="AH5208" s="78"/>
      <c r="AI5208" s="79" t="str">
        <f>IF(AH5208&lt;&gt;"",VLOOKUP(CONCATENATE(AG5208,AH5208),NIVELES!$B$676:$C$745,2,0),"")</f>
        <v/>
      </c>
      <c r="AJ5208" s="78"/>
      <c r="AK5208" s="79" t="str">
        <f>+IF(AJ5208&lt;&gt;"",VLOOKUP(AJ5208,NIVELES!$A$816:$B$892,2,0),"")</f>
        <v/>
      </c>
      <c r="AL5208" s="78"/>
      <c r="AM5208" s="78"/>
      <c r="AN5208" s="79" t="str">
        <f>IF(AM5208&lt;&gt;"",+VLOOKUP(AM5208,NIVELES!$A$1652:$B$2466,2,0),"")</f>
        <v/>
      </c>
      <c r="AO5208" s="87"/>
      <c r="AP5208" s="88"/>
      <c r="AQ5208" s="88"/>
      <c r="AR5208" s="88"/>
      <c r="AS5208" s="88"/>
      <c r="AT5208" s="88"/>
      <c r="AU5208" s="88"/>
      <c r="AV5208" s="88"/>
      <c r="AW5208" s="88"/>
      <c r="AX5208" s="88"/>
      <c r="AY5208" s="88"/>
      <c r="AZ5208" s="88"/>
      <c r="BA5208" s="88"/>
      <c r="BB5208" s="89">
        <f t="shared" si="323"/>
        <v>0</v>
      </c>
      <c r="BC5208" s="90" t="str">
        <f t="shared" si="322"/>
        <v xml:space="preserve"> </v>
      </c>
      <c r="BD5208" s="91" t="str">
        <f t="shared" si="324"/>
        <v xml:space="preserve"> </v>
      </c>
      <c r="BE5208" s="92">
        <f t="shared" si="325"/>
        <v>0</v>
      </c>
    </row>
    <row r="5209" spans="1:57" s="74" customFormat="1" ht="50.1" customHeight="1" x14ac:dyDescent="0.2">
      <c r="A5209" s="78"/>
      <c r="B5209" s="78"/>
      <c r="C5209" s="78"/>
      <c r="D5209" s="78"/>
      <c r="E5209" s="79" t="str">
        <f>+IF(C5209&lt;&gt;"",VLOOKUP(MID(C5209,18,5),NIVELES!$A$133:$B$213,2,0),"")</f>
        <v/>
      </c>
      <c r="F5209" s="80"/>
      <c r="G5209" s="81" t="str">
        <f>+IF(F5209&lt;&gt;"",VLOOKUP(F5209,NIVELES!$A$246:$C$464,3,0),"")</f>
        <v/>
      </c>
      <c r="H5209" s="82"/>
      <c r="I5209" s="78"/>
      <c r="J5209" s="78"/>
      <c r="K5209" s="78"/>
      <c r="L5209" s="78"/>
      <c r="M5209" s="78"/>
      <c r="N5209" s="78"/>
      <c r="O5209" s="78"/>
      <c r="P5209" s="82"/>
      <c r="Q5209" s="78"/>
      <c r="R5209" s="82"/>
      <c r="S5209" s="82"/>
      <c r="T5209" s="82"/>
      <c r="U5209" s="82"/>
      <c r="V5209" s="82"/>
      <c r="W5209" s="82"/>
      <c r="X5209" s="82"/>
      <c r="Y5209" s="82"/>
      <c r="Z5209" s="82"/>
      <c r="AA5209" s="82"/>
      <c r="AB5209" s="82"/>
      <c r="AC5209" s="82"/>
      <c r="AD5209" s="85" t="str">
        <f>IF(A5209&lt;&gt;"",IF(D5209="DIRECCIÓN_DE_TRANSFERENCIAS","280 0031",VLOOKUP(C5209,NIVELES!$A$14:$B$105,2,0)),"")</f>
        <v/>
      </c>
      <c r="AE5209" s="86"/>
      <c r="AF5209" s="86"/>
      <c r="AG5209" s="79" t="str">
        <f>+IF(AF5209&lt;&gt;"",VLOOKUP(AF5209,NIVELES!$A$666:$B$673,2,0),"")</f>
        <v/>
      </c>
      <c r="AH5209" s="78"/>
      <c r="AI5209" s="79" t="str">
        <f>IF(AH5209&lt;&gt;"",VLOOKUP(CONCATENATE(AG5209,AH5209),NIVELES!$B$676:$C$745,2,0),"")</f>
        <v/>
      </c>
      <c r="AJ5209" s="78"/>
      <c r="AK5209" s="79" t="str">
        <f>+IF(AJ5209&lt;&gt;"",VLOOKUP(AJ5209,NIVELES!$A$816:$B$892,2,0),"")</f>
        <v/>
      </c>
      <c r="AL5209" s="78"/>
      <c r="AM5209" s="78"/>
      <c r="AN5209" s="79" t="str">
        <f>IF(AM5209&lt;&gt;"",+VLOOKUP(AM5209,NIVELES!$A$1652:$B$2466,2,0),"")</f>
        <v/>
      </c>
      <c r="AO5209" s="87"/>
      <c r="AP5209" s="88"/>
      <c r="AQ5209" s="88"/>
      <c r="AR5209" s="88"/>
      <c r="AS5209" s="88"/>
      <c r="AT5209" s="88"/>
      <c r="AU5209" s="88"/>
      <c r="AV5209" s="88"/>
      <c r="AW5209" s="88"/>
      <c r="AX5209" s="88"/>
      <c r="AY5209" s="88"/>
      <c r="AZ5209" s="88"/>
      <c r="BA5209" s="88"/>
      <c r="BB5209" s="89">
        <f t="shared" si="323"/>
        <v>0</v>
      </c>
      <c r="BC5209" s="90" t="str">
        <f t="shared" si="322"/>
        <v xml:space="preserve"> </v>
      </c>
      <c r="BD5209" s="91" t="str">
        <f t="shared" si="324"/>
        <v xml:space="preserve"> </v>
      </c>
      <c r="BE5209" s="92">
        <f t="shared" si="325"/>
        <v>0</v>
      </c>
    </row>
    <row r="5210" spans="1:57" s="74" customFormat="1" ht="50.1" customHeight="1" x14ac:dyDescent="0.2">
      <c r="A5210" s="78"/>
      <c r="B5210" s="78"/>
      <c r="C5210" s="78"/>
      <c r="D5210" s="78"/>
      <c r="E5210" s="79" t="str">
        <f>+IF(C5210&lt;&gt;"",VLOOKUP(MID(C5210,18,5),NIVELES!$A$133:$B$213,2,0),"")</f>
        <v/>
      </c>
      <c r="F5210" s="80"/>
      <c r="G5210" s="81" t="str">
        <f>+IF(F5210&lt;&gt;"",VLOOKUP(F5210,NIVELES!$A$246:$C$464,3,0),"")</f>
        <v/>
      </c>
      <c r="H5210" s="82"/>
      <c r="I5210" s="78"/>
      <c r="J5210" s="78"/>
      <c r="K5210" s="78"/>
      <c r="L5210" s="78"/>
      <c r="M5210" s="78"/>
      <c r="N5210" s="78"/>
      <c r="O5210" s="78"/>
      <c r="P5210" s="82"/>
      <c r="Q5210" s="78"/>
      <c r="R5210" s="82"/>
      <c r="S5210" s="82"/>
      <c r="T5210" s="82"/>
      <c r="U5210" s="82"/>
      <c r="V5210" s="82"/>
      <c r="W5210" s="82"/>
      <c r="X5210" s="82"/>
      <c r="Y5210" s="82"/>
      <c r="Z5210" s="82"/>
      <c r="AA5210" s="82"/>
      <c r="AB5210" s="82"/>
      <c r="AC5210" s="82"/>
      <c r="AD5210" s="85" t="str">
        <f>IF(A5210&lt;&gt;"",IF(D5210="DIRECCIÓN_DE_TRANSFERENCIAS","280 0031",VLOOKUP(C5210,NIVELES!$A$14:$B$105,2,0)),"")</f>
        <v/>
      </c>
      <c r="AE5210" s="86"/>
      <c r="AF5210" s="86"/>
      <c r="AG5210" s="79" t="str">
        <f>+IF(AF5210&lt;&gt;"",VLOOKUP(AF5210,NIVELES!$A$666:$B$673,2,0),"")</f>
        <v/>
      </c>
      <c r="AH5210" s="78"/>
      <c r="AI5210" s="79" t="str">
        <f>IF(AH5210&lt;&gt;"",VLOOKUP(CONCATENATE(AG5210,AH5210),NIVELES!$B$676:$C$745,2,0),"")</f>
        <v/>
      </c>
      <c r="AJ5210" s="78"/>
      <c r="AK5210" s="79" t="str">
        <f>+IF(AJ5210&lt;&gt;"",VLOOKUP(AJ5210,NIVELES!$A$816:$B$892,2,0),"")</f>
        <v/>
      </c>
      <c r="AL5210" s="78"/>
      <c r="AM5210" s="78"/>
      <c r="AN5210" s="79" t="str">
        <f>IF(AM5210&lt;&gt;"",+VLOOKUP(AM5210,NIVELES!$A$1652:$B$2466,2,0),"")</f>
        <v/>
      </c>
      <c r="AO5210" s="87"/>
      <c r="AP5210" s="88"/>
      <c r="AQ5210" s="88"/>
      <c r="AR5210" s="88"/>
      <c r="AS5210" s="88"/>
      <c r="AT5210" s="88"/>
      <c r="AU5210" s="88"/>
      <c r="AV5210" s="88"/>
      <c r="AW5210" s="88"/>
      <c r="AX5210" s="88"/>
      <c r="AY5210" s="88"/>
      <c r="AZ5210" s="88"/>
      <c r="BA5210" s="88"/>
      <c r="BB5210" s="89">
        <f t="shared" si="323"/>
        <v>0</v>
      </c>
      <c r="BC5210" s="90" t="str">
        <f t="shared" si="322"/>
        <v xml:space="preserve"> </v>
      </c>
      <c r="BD5210" s="91" t="str">
        <f t="shared" si="324"/>
        <v xml:space="preserve"> </v>
      </c>
      <c r="BE5210" s="92">
        <f t="shared" si="325"/>
        <v>0</v>
      </c>
    </row>
    <row r="5211" spans="1:57" s="74" customFormat="1" ht="50.1" customHeight="1" x14ac:dyDescent="0.2">
      <c r="A5211" s="78"/>
      <c r="B5211" s="78"/>
      <c r="C5211" s="78"/>
      <c r="D5211" s="78"/>
      <c r="E5211" s="79" t="str">
        <f>+IF(C5211&lt;&gt;"",VLOOKUP(MID(C5211,18,5),NIVELES!$A$133:$B$213,2,0),"")</f>
        <v/>
      </c>
      <c r="F5211" s="80"/>
      <c r="G5211" s="81" t="str">
        <f>+IF(F5211&lt;&gt;"",VLOOKUP(F5211,NIVELES!$A$246:$C$464,3,0),"")</f>
        <v/>
      </c>
      <c r="H5211" s="82"/>
      <c r="I5211" s="78"/>
      <c r="J5211" s="78"/>
      <c r="K5211" s="78"/>
      <c r="L5211" s="78"/>
      <c r="M5211" s="78"/>
      <c r="N5211" s="78"/>
      <c r="O5211" s="78"/>
      <c r="P5211" s="82"/>
      <c r="Q5211" s="78"/>
      <c r="R5211" s="82"/>
      <c r="S5211" s="82"/>
      <c r="T5211" s="82"/>
      <c r="U5211" s="82"/>
      <c r="V5211" s="82"/>
      <c r="W5211" s="82"/>
      <c r="X5211" s="82"/>
      <c r="Y5211" s="82"/>
      <c r="Z5211" s="82"/>
      <c r="AA5211" s="82"/>
      <c r="AB5211" s="82"/>
      <c r="AC5211" s="82"/>
      <c r="AD5211" s="85" t="str">
        <f>IF(A5211&lt;&gt;"",IF(D5211="DIRECCIÓN_DE_TRANSFERENCIAS","280 0031",VLOOKUP(C5211,NIVELES!$A$14:$B$105,2,0)),"")</f>
        <v/>
      </c>
      <c r="AE5211" s="86"/>
      <c r="AF5211" s="86"/>
      <c r="AG5211" s="79" t="str">
        <f>+IF(AF5211&lt;&gt;"",VLOOKUP(AF5211,NIVELES!$A$666:$B$673,2,0),"")</f>
        <v/>
      </c>
      <c r="AH5211" s="78"/>
      <c r="AI5211" s="79" t="str">
        <f>IF(AH5211&lt;&gt;"",VLOOKUP(CONCATENATE(AG5211,AH5211),NIVELES!$B$676:$C$745,2,0),"")</f>
        <v/>
      </c>
      <c r="AJ5211" s="78"/>
      <c r="AK5211" s="79" t="str">
        <f>+IF(AJ5211&lt;&gt;"",VLOOKUP(AJ5211,NIVELES!$A$816:$B$892,2,0),"")</f>
        <v/>
      </c>
      <c r="AL5211" s="78"/>
      <c r="AM5211" s="78"/>
      <c r="AN5211" s="79" t="str">
        <f>IF(AM5211&lt;&gt;"",+VLOOKUP(AM5211,NIVELES!$A$1652:$B$2466,2,0),"")</f>
        <v/>
      </c>
      <c r="AO5211" s="87"/>
      <c r="AP5211" s="88"/>
      <c r="AQ5211" s="88"/>
      <c r="AR5211" s="88"/>
      <c r="AS5211" s="88"/>
      <c r="AT5211" s="88"/>
      <c r="AU5211" s="88"/>
      <c r="AV5211" s="88"/>
      <c r="AW5211" s="88"/>
      <c r="AX5211" s="88"/>
      <c r="AY5211" s="88"/>
      <c r="AZ5211" s="88"/>
      <c r="BA5211" s="88"/>
      <c r="BB5211" s="89">
        <f t="shared" si="323"/>
        <v>0</v>
      </c>
      <c r="BC5211" s="90" t="str">
        <f t="shared" si="322"/>
        <v xml:space="preserve"> </v>
      </c>
      <c r="BD5211" s="91" t="str">
        <f t="shared" si="324"/>
        <v xml:space="preserve"> </v>
      </c>
      <c r="BE5211" s="92">
        <f t="shared" si="325"/>
        <v>0</v>
      </c>
    </row>
    <row r="5212" spans="1:57" s="74" customFormat="1" ht="50.1" customHeight="1" x14ac:dyDescent="0.2">
      <c r="A5212" s="78"/>
      <c r="B5212" s="78"/>
      <c r="C5212" s="78"/>
      <c r="D5212" s="78"/>
      <c r="E5212" s="79" t="str">
        <f>+IF(C5212&lt;&gt;"",VLOOKUP(MID(C5212,18,5),NIVELES!$A$133:$B$213,2,0),"")</f>
        <v/>
      </c>
      <c r="F5212" s="80"/>
      <c r="G5212" s="81" t="str">
        <f>+IF(F5212&lt;&gt;"",VLOOKUP(F5212,NIVELES!$A$246:$C$464,3,0),"")</f>
        <v/>
      </c>
      <c r="H5212" s="82"/>
      <c r="I5212" s="78"/>
      <c r="J5212" s="78"/>
      <c r="K5212" s="78"/>
      <c r="L5212" s="78"/>
      <c r="M5212" s="78"/>
      <c r="N5212" s="78"/>
      <c r="O5212" s="78"/>
      <c r="P5212" s="82"/>
      <c r="Q5212" s="78"/>
      <c r="R5212" s="82"/>
      <c r="S5212" s="82"/>
      <c r="T5212" s="82"/>
      <c r="U5212" s="82"/>
      <c r="V5212" s="82"/>
      <c r="W5212" s="82"/>
      <c r="X5212" s="82"/>
      <c r="Y5212" s="82"/>
      <c r="Z5212" s="82"/>
      <c r="AA5212" s="82"/>
      <c r="AB5212" s="82"/>
      <c r="AC5212" s="82"/>
      <c r="AD5212" s="85" t="str">
        <f>IF(A5212&lt;&gt;"",IF(D5212="DIRECCIÓN_DE_TRANSFERENCIAS","280 0031",VLOOKUP(C5212,NIVELES!$A$14:$B$105,2,0)),"")</f>
        <v/>
      </c>
      <c r="AE5212" s="86"/>
      <c r="AF5212" s="86"/>
      <c r="AG5212" s="79" t="str">
        <f>+IF(AF5212&lt;&gt;"",VLOOKUP(AF5212,NIVELES!$A$666:$B$673,2,0),"")</f>
        <v/>
      </c>
      <c r="AH5212" s="78"/>
      <c r="AI5212" s="79" t="str">
        <f>IF(AH5212&lt;&gt;"",VLOOKUP(CONCATENATE(AG5212,AH5212),NIVELES!$B$676:$C$745,2,0),"")</f>
        <v/>
      </c>
      <c r="AJ5212" s="78"/>
      <c r="AK5212" s="79" t="str">
        <f>+IF(AJ5212&lt;&gt;"",VLOOKUP(AJ5212,NIVELES!$A$816:$B$892,2,0),"")</f>
        <v/>
      </c>
      <c r="AL5212" s="78"/>
      <c r="AM5212" s="78"/>
      <c r="AN5212" s="79" t="str">
        <f>IF(AM5212&lt;&gt;"",+VLOOKUP(AM5212,NIVELES!$A$1652:$B$2466,2,0),"")</f>
        <v/>
      </c>
      <c r="AO5212" s="87"/>
      <c r="AP5212" s="88"/>
      <c r="AQ5212" s="88"/>
      <c r="AR5212" s="88"/>
      <c r="AS5212" s="88"/>
      <c r="AT5212" s="88"/>
      <c r="AU5212" s="88"/>
      <c r="AV5212" s="88"/>
      <c r="AW5212" s="88"/>
      <c r="AX5212" s="88"/>
      <c r="AY5212" s="88"/>
      <c r="AZ5212" s="88"/>
      <c r="BA5212" s="88"/>
      <c r="BB5212" s="89">
        <f t="shared" si="323"/>
        <v>0</v>
      </c>
      <c r="BC5212" s="90" t="str">
        <f t="shared" si="322"/>
        <v xml:space="preserve"> </v>
      </c>
      <c r="BD5212" s="91" t="str">
        <f t="shared" si="324"/>
        <v xml:space="preserve"> </v>
      </c>
      <c r="BE5212" s="92">
        <f t="shared" si="325"/>
        <v>0</v>
      </c>
    </row>
    <row r="5213" spans="1:57" s="74" customFormat="1" ht="50.1" customHeight="1" x14ac:dyDescent="0.2">
      <c r="A5213" s="78"/>
      <c r="B5213" s="78"/>
      <c r="C5213" s="78"/>
      <c r="D5213" s="78"/>
      <c r="E5213" s="79" t="str">
        <f>+IF(C5213&lt;&gt;"",VLOOKUP(MID(C5213,18,5),NIVELES!$A$133:$B$213,2,0),"")</f>
        <v/>
      </c>
      <c r="F5213" s="80"/>
      <c r="G5213" s="81" t="str">
        <f>+IF(F5213&lt;&gt;"",VLOOKUP(F5213,NIVELES!$A$246:$C$464,3,0),"")</f>
        <v/>
      </c>
      <c r="H5213" s="82"/>
      <c r="I5213" s="78"/>
      <c r="J5213" s="78"/>
      <c r="K5213" s="78"/>
      <c r="L5213" s="78"/>
      <c r="M5213" s="78"/>
      <c r="N5213" s="78"/>
      <c r="O5213" s="78"/>
      <c r="P5213" s="82"/>
      <c r="Q5213" s="78"/>
      <c r="R5213" s="82"/>
      <c r="S5213" s="82"/>
      <c r="T5213" s="82"/>
      <c r="U5213" s="82"/>
      <c r="V5213" s="82"/>
      <c r="W5213" s="82"/>
      <c r="X5213" s="82"/>
      <c r="Y5213" s="82"/>
      <c r="Z5213" s="82"/>
      <c r="AA5213" s="82"/>
      <c r="AB5213" s="82"/>
      <c r="AC5213" s="82"/>
      <c r="AD5213" s="85" t="str">
        <f>IF(A5213&lt;&gt;"",IF(D5213="DIRECCIÓN_DE_TRANSFERENCIAS","280 0031",VLOOKUP(C5213,NIVELES!$A$14:$B$105,2,0)),"")</f>
        <v/>
      </c>
      <c r="AE5213" s="86"/>
      <c r="AF5213" s="86"/>
      <c r="AG5213" s="79" t="str">
        <f>+IF(AF5213&lt;&gt;"",VLOOKUP(AF5213,NIVELES!$A$666:$B$673,2,0),"")</f>
        <v/>
      </c>
      <c r="AH5213" s="78"/>
      <c r="AI5213" s="79" t="str">
        <f>IF(AH5213&lt;&gt;"",VLOOKUP(CONCATENATE(AG5213,AH5213),NIVELES!$B$676:$C$745,2,0),"")</f>
        <v/>
      </c>
      <c r="AJ5213" s="78"/>
      <c r="AK5213" s="79" t="str">
        <f>+IF(AJ5213&lt;&gt;"",VLOOKUP(AJ5213,NIVELES!$A$816:$B$892,2,0),"")</f>
        <v/>
      </c>
      <c r="AL5213" s="78"/>
      <c r="AM5213" s="78"/>
      <c r="AN5213" s="79" t="str">
        <f>IF(AM5213&lt;&gt;"",+VLOOKUP(AM5213,NIVELES!$A$1652:$B$2466,2,0),"")</f>
        <v/>
      </c>
      <c r="AO5213" s="87"/>
      <c r="AP5213" s="88"/>
      <c r="AQ5213" s="88"/>
      <c r="AR5213" s="88"/>
      <c r="AS5213" s="88"/>
      <c r="AT5213" s="88"/>
      <c r="AU5213" s="88"/>
      <c r="AV5213" s="88"/>
      <c r="AW5213" s="88"/>
      <c r="AX5213" s="88"/>
      <c r="AY5213" s="88"/>
      <c r="AZ5213" s="88"/>
      <c r="BA5213" s="88"/>
      <c r="BB5213" s="89">
        <f t="shared" si="323"/>
        <v>0</v>
      </c>
      <c r="BC5213" s="90" t="str">
        <f t="shared" si="322"/>
        <v xml:space="preserve"> </v>
      </c>
      <c r="BD5213" s="91" t="str">
        <f t="shared" si="324"/>
        <v xml:space="preserve"> </v>
      </c>
      <c r="BE5213" s="92">
        <f t="shared" si="325"/>
        <v>0</v>
      </c>
    </row>
    <row r="5214" spans="1:57" s="74" customFormat="1" ht="50.1" customHeight="1" x14ac:dyDescent="0.2">
      <c r="A5214" s="78"/>
      <c r="B5214" s="78"/>
      <c r="C5214" s="78"/>
      <c r="D5214" s="78"/>
      <c r="E5214" s="79" t="str">
        <f>+IF(C5214&lt;&gt;"",VLOOKUP(MID(C5214,18,5),NIVELES!$A$133:$B$213,2,0),"")</f>
        <v/>
      </c>
      <c r="F5214" s="80"/>
      <c r="G5214" s="81" t="str">
        <f>+IF(F5214&lt;&gt;"",VLOOKUP(F5214,NIVELES!$A$246:$C$464,3,0),"")</f>
        <v/>
      </c>
      <c r="H5214" s="82"/>
      <c r="I5214" s="78"/>
      <c r="J5214" s="78"/>
      <c r="K5214" s="78"/>
      <c r="L5214" s="78"/>
      <c r="M5214" s="78"/>
      <c r="N5214" s="78"/>
      <c r="O5214" s="78"/>
      <c r="P5214" s="82"/>
      <c r="Q5214" s="78"/>
      <c r="R5214" s="82"/>
      <c r="S5214" s="82"/>
      <c r="T5214" s="82"/>
      <c r="U5214" s="82"/>
      <c r="V5214" s="82"/>
      <c r="W5214" s="82"/>
      <c r="X5214" s="82"/>
      <c r="Y5214" s="82"/>
      <c r="Z5214" s="82"/>
      <c r="AA5214" s="82"/>
      <c r="AB5214" s="82"/>
      <c r="AC5214" s="82"/>
      <c r="AD5214" s="85" t="str">
        <f>IF(A5214&lt;&gt;"",IF(D5214="DIRECCIÓN_DE_TRANSFERENCIAS","280 0031",VLOOKUP(C5214,NIVELES!$A$14:$B$105,2,0)),"")</f>
        <v/>
      </c>
      <c r="AE5214" s="86"/>
      <c r="AF5214" s="86"/>
      <c r="AG5214" s="79" t="str">
        <f>+IF(AF5214&lt;&gt;"",VLOOKUP(AF5214,NIVELES!$A$666:$B$673,2,0),"")</f>
        <v/>
      </c>
      <c r="AH5214" s="78"/>
      <c r="AI5214" s="79" t="str">
        <f>IF(AH5214&lt;&gt;"",VLOOKUP(CONCATENATE(AG5214,AH5214),NIVELES!$B$676:$C$745,2,0),"")</f>
        <v/>
      </c>
      <c r="AJ5214" s="78"/>
      <c r="AK5214" s="79" t="str">
        <f>+IF(AJ5214&lt;&gt;"",VLOOKUP(AJ5214,NIVELES!$A$816:$B$892,2,0),"")</f>
        <v/>
      </c>
      <c r="AL5214" s="78"/>
      <c r="AM5214" s="78"/>
      <c r="AN5214" s="79" t="str">
        <f>IF(AM5214&lt;&gt;"",+VLOOKUP(AM5214,NIVELES!$A$1652:$B$2466,2,0),"")</f>
        <v/>
      </c>
      <c r="AO5214" s="87"/>
      <c r="AP5214" s="88"/>
      <c r="AQ5214" s="88"/>
      <c r="AR5214" s="88"/>
      <c r="AS5214" s="88"/>
      <c r="AT5214" s="88"/>
      <c r="AU5214" s="88"/>
      <c r="AV5214" s="88"/>
      <c r="AW5214" s="88"/>
      <c r="AX5214" s="88"/>
      <c r="AY5214" s="88"/>
      <c r="AZ5214" s="88"/>
      <c r="BA5214" s="88"/>
      <c r="BB5214" s="89">
        <f t="shared" si="323"/>
        <v>0</v>
      </c>
      <c r="BC5214" s="90" t="str">
        <f t="shared" si="322"/>
        <v xml:space="preserve"> </v>
      </c>
      <c r="BD5214" s="91" t="str">
        <f t="shared" si="324"/>
        <v xml:space="preserve"> </v>
      </c>
      <c r="BE5214" s="92">
        <f t="shared" si="325"/>
        <v>0</v>
      </c>
    </row>
    <row r="5215" spans="1:57" s="74" customFormat="1" ht="50.1" customHeight="1" x14ac:dyDescent="0.2">
      <c r="A5215" s="78"/>
      <c r="B5215" s="78"/>
      <c r="C5215" s="78"/>
      <c r="D5215" s="78"/>
      <c r="E5215" s="79" t="str">
        <f>+IF(C5215&lt;&gt;"",VLOOKUP(MID(C5215,18,5),NIVELES!$A$133:$B$213,2,0),"")</f>
        <v/>
      </c>
      <c r="F5215" s="80"/>
      <c r="G5215" s="81" t="str">
        <f>+IF(F5215&lt;&gt;"",VLOOKUP(F5215,NIVELES!$A$246:$C$464,3,0),"")</f>
        <v/>
      </c>
      <c r="H5215" s="82"/>
      <c r="I5215" s="78"/>
      <c r="J5215" s="78"/>
      <c r="K5215" s="78"/>
      <c r="L5215" s="78"/>
      <c r="M5215" s="78"/>
      <c r="N5215" s="78"/>
      <c r="O5215" s="78"/>
      <c r="P5215" s="82"/>
      <c r="Q5215" s="78"/>
      <c r="R5215" s="82"/>
      <c r="S5215" s="82"/>
      <c r="T5215" s="82"/>
      <c r="U5215" s="82"/>
      <c r="V5215" s="82"/>
      <c r="W5215" s="82"/>
      <c r="X5215" s="82"/>
      <c r="Y5215" s="82"/>
      <c r="Z5215" s="82"/>
      <c r="AA5215" s="82"/>
      <c r="AB5215" s="82"/>
      <c r="AC5215" s="82"/>
      <c r="AD5215" s="85" t="str">
        <f>IF(A5215&lt;&gt;"",IF(D5215="DIRECCIÓN_DE_TRANSFERENCIAS","280 0031",VLOOKUP(C5215,NIVELES!$A$14:$B$105,2,0)),"")</f>
        <v/>
      </c>
      <c r="AE5215" s="86"/>
      <c r="AF5215" s="86"/>
      <c r="AG5215" s="79" t="str">
        <f>+IF(AF5215&lt;&gt;"",VLOOKUP(AF5215,NIVELES!$A$666:$B$673,2,0),"")</f>
        <v/>
      </c>
      <c r="AH5215" s="78"/>
      <c r="AI5215" s="79" t="str">
        <f>IF(AH5215&lt;&gt;"",VLOOKUP(CONCATENATE(AG5215,AH5215),NIVELES!$B$676:$C$745,2,0),"")</f>
        <v/>
      </c>
      <c r="AJ5215" s="78"/>
      <c r="AK5215" s="79" t="str">
        <f>+IF(AJ5215&lt;&gt;"",VLOOKUP(AJ5215,NIVELES!$A$816:$B$892,2,0),"")</f>
        <v/>
      </c>
      <c r="AL5215" s="78"/>
      <c r="AM5215" s="78"/>
      <c r="AN5215" s="79" t="str">
        <f>IF(AM5215&lt;&gt;"",+VLOOKUP(AM5215,NIVELES!$A$1652:$B$2466,2,0),"")</f>
        <v/>
      </c>
      <c r="AO5215" s="87"/>
      <c r="AP5215" s="88"/>
      <c r="AQ5215" s="88"/>
      <c r="AR5215" s="88"/>
      <c r="AS5215" s="88"/>
      <c r="AT5215" s="88"/>
      <c r="AU5215" s="88"/>
      <c r="AV5215" s="88"/>
      <c r="AW5215" s="88"/>
      <c r="AX5215" s="88"/>
      <c r="AY5215" s="88"/>
      <c r="AZ5215" s="88"/>
      <c r="BA5215" s="88"/>
      <c r="BB5215" s="89">
        <f t="shared" si="323"/>
        <v>0</v>
      </c>
      <c r="BC5215" s="90" t="str">
        <f t="shared" si="322"/>
        <v xml:space="preserve"> </v>
      </c>
      <c r="BD5215" s="91" t="str">
        <f t="shared" si="324"/>
        <v xml:space="preserve"> </v>
      </c>
      <c r="BE5215" s="92">
        <f t="shared" si="325"/>
        <v>0</v>
      </c>
    </row>
    <row r="5216" spans="1:57" s="74" customFormat="1" ht="50.1" customHeight="1" x14ac:dyDescent="0.2">
      <c r="A5216" s="78"/>
      <c r="B5216" s="78"/>
      <c r="C5216" s="78"/>
      <c r="D5216" s="78"/>
      <c r="E5216" s="79" t="str">
        <f>+IF(C5216&lt;&gt;"",VLOOKUP(MID(C5216,18,5),NIVELES!$A$133:$B$213,2,0),"")</f>
        <v/>
      </c>
      <c r="F5216" s="80"/>
      <c r="G5216" s="81" t="str">
        <f>+IF(F5216&lt;&gt;"",VLOOKUP(F5216,NIVELES!$A$246:$C$464,3,0),"")</f>
        <v/>
      </c>
      <c r="H5216" s="82"/>
      <c r="I5216" s="78"/>
      <c r="J5216" s="78"/>
      <c r="K5216" s="78"/>
      <c r="L5216" s="78"/>
      <c r="M5216" s="78"/>
      <c r="N5216" s="78"/>
      <c r="O5216" s="78"/>
      <c r="P5216" s="82"/>
      <c r="Q5216" s="78"/>
      <c r="R5216" s="82"/>
      <c r="S5216" s="82"/>
      <c r="T5216" s="82"/>
      <c r="U5216" s="82"/>
      <c r="V5216" s="82"/>
      <c r="W5216" s="82"/>
      <c r="X5216" s="82"/>
      <c r="Y5216" s="82"/>
      <c r="Z5216" s="82"/>
      <c r="AA5216" s="82"/>
      <c r="AB5216" s="82"/>
      <c r="AC5216" s="82"/>
      <c r="AD5216" s="85" t="str">
        <f>IF(A5216&lt;&gt;"",IF(D5216="DIRECCIÓN_DE_TRANSFERENCIAS","280 0031",VLOOKUP(C5216,NIVELES!$A$14:$B$105,2,0)),"")</f>
        <v/>
      </c>
      <c r="AE5216" s="86"/>
      <c r="AF5216" s="86"/>
      <c r="AG5216" s="79" t="str">
        <f>+IF(AF5216&lt;&gt;"",VLOOKUP(AF5216,NIVELES!$A$666:$B$673,2,0),"")</f>
        <v/>
      </c>
      <c r="AH5216" s="78"/>
      <c r="AI5216" s="79" t="str">
        <f>IF(AH5216&lt;&gt;"",VLOOKUP(CONCATENATE(AG5216,AH5216),NIVELES!$B$676:$C$745,2,0),"")</f>
        <v/>
      </c>
      <c r="AJ5216" s="78"/>
      <c r="AK5216" s="79" t="str">
        <f>+IF(AJ5216&lt;&gt;"",VLOOKUP(AJ5216,NIVELES!$A$816:$B$892,2,0),"")</f>
        <v/>
      </c>
      <c r="AL5216" s="78"/>
      <c r="AM5216" s="78"/>
      <c r="AN5216" s="79" t="str">
        <f>IF(AM5216&lt;&gt;"",+VLOOKUP(AM5216,NIVELES!$A$1652:$B$2466,2,0),"")</f>
        <v/>
      </c>
      <c r="AO5216" s="87"/>
      <c r="AP5216" s="88"/>
      <c r="AQ5216" s="88"/>
      <c r="AR5216" s="88"/>
      <c r="AS5216" s="88"/>
      <c r="AT5216" s="88"/>
      <c r="AU5216" s="88"/>
      <c r="AV5216" s="88"/>
      <c r="AW5216" s="88"/>
      <c r="AX5216" s="88"/>
      <c r="AY5216" s="88"/>
      <c r="AZ5216" s="88"/>
      <c r="BA5216" s="88"/>
      <c r="BB5216" s="89">
        <f t="shared" si="323"/>
        <v>0</v>
      </c>
      <c r="BC5216" s="90" t="str">
        <f t="shared" si="322"/>
        <v xml:space="preserve"> </v>
      </c>
      <c r="BD5216" s="91" t="str">
        <f t="shared" si="324"/>
        <v xml:space="preserve"> </v>
      </c>
      <c r="BE5216" s="92">
        <f t="shared" si="325"/>
        <v>0</v>
      </c>
    </row>
    <row r="5217" spans="1:57" s="74" customFormat="1" ht="50.1" customHeight="1" x14ac:dyDescent="0.2">
      <c r="A5217" s="78"/>
      <c r="B5217" s="78"/>
      <c r="C5217" s="78"/>
      <c r="D5217" s="78"/>
      <c r="E5217" s="79" t="str">
        <f>+IF(C5217&lt;&gt;"",VLOOKUP(MID(C5217,18,5),NIVELES!$A$133:$B$213,2,0),"")</f>
        <v/>
      </c>
      <c r="F5217" s="80"/>
      <c r="G5217" s="81" t="str">
        <f>+IF(F5217&lt;&gt;"",VLOOKUP(F5217,NIVELES!$A$246:$C$464,3,0),"")</f>
        <v/>
      </c>
      <c r="H5217" s="82"/>
      <c r="I5217" s="78"/>
      <c r="J5217" s="78"/>
      <c r="K5217" s="78"/>
      <c r="L5217" s="78"/>
      <c r="M5217" s="78"/>
      <c r="N5217" s="78"/>
      <c r="O5217" s="78"/>
      <c r="P5217" s="82"/>
      <c r="Q5217" s="78"/>
      <c r="R5217" s="82"/>
      <c r="S5217" s="82"/>
      <c r="T5217" s="82"/>
      <c r="U5217" s="82"/>
      <c r="V5217" s="82"/>
      <c r="W5217" s="82"/>
      <c r="X5217" s="82"/>
      <c r="Y5217" s="82"/>
      <c r="Z5217" s="82"/>
      <c r="AA5217" s="82"/>
      <c r="AB5217" s="82"/>
      <c r="AC5217" s="82"/>
      <c r="AD5217" s="85" t="str">
        <f>IF(A5217&lt;&gt;"",IF(D5217="DIRECCIÓN_DE_TRANSFERENCIAS","280 0031",VLOOKUP(C5217,NIVELES!$A$14:$B$105,2,0)),"")</f>
        <v/>
      </c>
      <c r="AE5217" s="86"/>
      <c r="AF5217" s="86"/>
      <c r="AG5217" s="79" t="str">
        <f>+IF(AF5217&lt;&gt;"",VLOOKUP(AF5217,NIVELES!$A$666:$B$673,2,0),"")</f>
        <v/>
      </c>
      <c r="AH5217" s="78"/>
      <c r="AI5217" s="79" t="str">
        <f>IF(AH5217&lt;&gt;"",VLOOKUP(CONCATENATE(AG5217,AH5217),NIVELES!$B$676:$C$745,2,0),"")</f>
        <v/>
      </c>
      <c r="AJ5217" s="78"/>
      <c r="AK5217" s="79" t="str">
        <f>+IF(AJ5217&lt;&gt;"",VLOOKUP(AJ5217,NIVELES!$A$816:$B$892,2,0),"")</f>
        <v/>
      </c>
      <c r="AL5217" s="78"/>
      <c r="AM5217" s="78"/>
      <c r="AN5217" s="79" t="str">
        <f>IF(AM5217&lt;&gt;"",+VLOOKUP(AM5217,NIVELES!$A$1652:$B$2466,2,0),"")</f>
        <v/>
      </c>
      <c r="AO5217" s="87"/>
      <c r="AP5217" s="88"/>
      <c r="AQ5217" s="88"/>
      <c r="AR5217" s="88"/>
      <c r="AS5217" s="88"/>
      <c r="AT5217" s="88"/>
      <c r="AU5217" s="88"/>
      <c r="AV5217" s="88"/>
      <c r="AW5217" s="88"/>
      <c r="AX5217" s="88"/>
      <c r="AY5217" s="88"/>
      <c r="AZ5217" s="88"/>
      <c r="BA5217" s="88"/>
      <c r="BB5217" s="89">
        <f t="shared" si="323"/>
        <v>0</v>
      </c>
      <c r="BC5217" s="90" t="str">
        <f t="shared" si="322"/>
        <v xml:space="preserve"> </v>
      </c>
      <c r="BD5217" s="91" t="str">
        <f t="shared" si="324"/>
        <v xml:space="preserve"> </v>
      </c>
      <c r="BE5217" s="92">
        <f t="shared" si="325"/>
        <v>0</v>
      </c>
    </row>
    <row r="5218" spans="1:57" s="74" customFormat="1" ht="50.1" customHeight="1" x14ac:dyDescent="0.2">
      <c r="A5218" s="78"/>
      <c r="B5218" s="78"/>
      <c r="C5218" s="78"/>
      <c r="D5218" s="78"/>
      <c r="E5218" s="79" t="str">
        <f>+IF(C5218&lt;&gt;"",VLOOKUP(MID(C5218,18,5),NIVELES!$A$133:$B$213,2,0),"")</f>
        <v/>
      </c>
      <c r="F5218" s="80"/>
      <c r="G5218" s="81" t="str">
        <f>+IF(F5218&lt;&gt;"",VLOOKUP(F5218,NIVELES!$A$246:$C$464,3,0),"")</f>
        <v/>
      </c>
      <c r="H5218" s="82"/>
      <c r="I5218" s="78"/>
      <c r="J5218" s="78"/>
      <c r="K5218" s="78"/>
      <c r="L5218" s="78"/>
      <c r="M5218" s="78"/>
      <c r="N5218" s="78"/>
      <c r="O5218" s="78"/>
      <c r="P5218" s="82"/>
      <c r="Q5218" s="78"/>
      <c r="R5218" s="82"/>
      <c r="S5218" s="82"/>
      <c r="T5218" s="82"/>
      <c r="U5218" s="82"/>
      <c r="V5218" s="82"/>
      <c r="W5218" s="82"/>
      <c r="X5218" s="82"/>
      <c r="Y5218" s="82"/>
      <c r="Z5218" s="82"/>
      <c r="AA5218" s="82"/>
      <c r="AB5218" s="82"/>
      <c r="AC5218" s="82"/>
      <c r="AD5218" s="85" t="str">
        <f>IF(A5218&lt;&gt;"",IF(D5218="DIRECCIÓN_DE_TRANSFERENCIAS","280 0031",VLOOKUP(C5218,NIVELES!$A$14:$B$105,2,0)),"")</f>
        <v/>
      </c>
      <c r="AE5218" s="86"/>
      <c r="AF5218" s="86"/>
      <c r="AG5218" s="79" t="str">
        <f>+IF(AF5218&lt;&gt;"",VLOOKUP(AF5218,NIVELES!$A$666:$B$673,2,0),"")</f>
        <v/>
      </c>
      <c r="AH5218" s="78"/>
      <c r="AI5218" s="79" t="str">
        <f>IF(AH5218&lt;&gt;"",VLOOKUP(CONCATENATE(AG5218,AH5218),NIVELES!$B$676:$C$745,2,0),"")</f>
        <v/>
      </c>
      <c r="AJ5218" s="78"/>
      <c r="AK5218" s="79" t="str">
        <f>+IF(AJ5218&lt;&gt;"",VLOOKUP(AJ5218,NIVELES!$A$816:$B$892,2,0),"")</f>
        <v/>
      </c>
      <c r="AL5218" s="78"/>
      <c r="AM5218" s="78"/>
      <c r="AN5218" s="79" t="str">
        <f>IF(AM5218&lt;&gt;"",+VLOOKUP(AM5218,NIVELES!$A$1652:$B$2466,2,0),"")</f>
        <v/>
      </c>
      <c r="AO5218" s="87"/>
      <c r="AP5218" s="88"/>
      <c r="AQ5218" s="88"/>
      <c r="AR5218" s="88"/>
      <c r="AS5218" s="88"/>
      <c r="AT5218" s="88"/>
      <c r="AU5218" s="88"/>
      <c r="AV5218" s="88"/>
      <c r="AW5218" s="88"/>
      <c r="AX5218" s="88"/>
      <c r="AY5218" s="88"/>
      <c r="AZ5218" s="88"/>
      <c r="BA5218" s="88"/>
      <c r="BB5218" s="89">
        <f t="shared" si="323"/>
        <v>0</v>
      </c>
      <c r="BC5218" s="90" t="str">
        <f t="shared" si="322"/>
        <v xml:space="preserve"> </v>
      </c>
      <c r="BD5218" s="91" t="str">
        <f t="shared" si="324"/>
        <v xml:space="preserve"> </v>
      </c>
      <c r="BE5218" s="92">
        <f t="shared" si="325"/>
        <v>0</v>
      </c>
    </row>
    <row r="5219" spans="1:57" s="74" customFormat="1" ht="50.1" customHeight="1" x14ac:dyDescent="0.2">
      <c r="A5219" s="78"/>
      <c r="B5219" s="78"/>
      <c r="C5219" s="78"/>
      <c r="D5219" s="78"/>
      <c r="E5219" s="79" t="str">
        <f>+IF(C5219&lt;&gt;"",VLOOKUP(MID(C5219,18,5),NIVELES!$A$133:$B$213,2,0),"")</f>
        <v/>
      </c>
      <c r="F5219" s="80"/>
      <c r="G5219" s="81" t="str">
        <f>+IF(F5219&lt;&gt;"",VLOOKUP(F5219,NIVELES!$A$246:$C$464,3,0),"")</f>
        <v/>
      </c>
      <c r="H5219" s="82"/>
      <c r="I5219" s="78"/>
      <c r="J5219" s="78"/>
      <c r="K5219" s="78"/>
      <c r="L5219" s="78"/>
      <c r="M5219" s="78"/>
      <c r="N5219" s="78"/>
      <c r="O5219" s="78"/>
      <c r="P5219" s="82"/>
      <c r="Q5219" s="78"/>
      <c r="R5219" s="82"/>
      <c r="S5219" s="82"/>
      <c r="T5219" s="82"/>
      <c r="U5219" s="82"/>
      <c r="V5219" s="82"/>
      <c r="W5219" s="82"/>
      <c r="X5219" s="82"/>
      <c r="Y5219" s="82"/>
      <c r="Z5219" s="82"/>
      <c r="AA5219" s="82"/>
      <c r="AB5219" s="82"/>
      <c r="AC5219" s="82"/>
      <c r="AD5219" s="85" t="str">
        <f>IF(A5219&lt;&gt;"",IF(D5219="DIRECCIÓN_DE_TRANSFERENCIAS","280 0031",VLOOKUP(C5219,NIVELES!$A$14:$B$105,2,0)),"")</f>
        <v/>
      </c>
      <c r="AE5219" s="86"/>
      <c r="AF5219" s="86"/>
      <c r="AG5219" s="79" t="str">
        <f>+IF(AF5219&lt;&gt;"",VLOOKUP(AF5219,NIVELES!$A$666:$B$673,2,0),"")</f>
        <v/>
      </c>
      <c r="AH5219" s="78"/>
      <c r="AI5219" s="79" t="str">
        <f>IF(AH5219&lt;&gt;"",VLOOKUP(CONCATENATE(AG5219,AH5219),NIVELES!$B$676:$C$745,2,0),"")</f>
        <v/>
      </c>
      <c r="AJ5219" s="78"/>
      <c r="AK5219" s="79" t="str">
        <f>+IF(AJ5219&lt;&gt;"",VLOOKUP(AJ5219,NIVELES!$A$816:$B$892,2,0),"")</f>
        <v/>
      </c>
      <c r="AL5219" s="78"/>
      <c r="AM5219" s="78"/>
      <c r="AN5219" s="79" t="str">
        <f>IF(AM5219&lt;&gt;"",+VLOOKUP(AM5219,NIVELES!$A$1652:$B$2466,2,0),"")</f>
        <v/>
      </c>
      <c r="AO5219" s="87"/>
      <c r="AP5219" s="88"/>
      <c r="AQ5219" s="88"/>
      <c r="AR5219" s="88"/>
      <c r="AS5219" s="88"/>
      <c r="AT5219" s="88"/>
      <c r="AU5219" s="88"/>
      <c r="AV5219" s="88"/>
      <c r="AW5219" s="88"/>
      <c r="AX5219" s="88"/>
      <c r="AY5219" s="88"/>
      <c r="AZ5219" s="88"/>
      <c r="BA5219" s="88"/>
      <c r="BB5219" s="89">
        <f t="shared" si="323"/>
        <v>0</v>
      </c>
      <c r="BC5219" s="90" t="str">
        <f t="shared" si="322"/>
        <v xml:space="preserve"> </v>
      </c>
      <c r="BD5219" s="91" t="str">
        <f t="shared" si="324"/>
        <v xml:space="preserve"> </v>
      </c>
      <c r="BE5219" s="92">
        <f t="shared" si="325"/>
        <v>0</v>
      </c>
    </row>
    <row r="5220" spans="1:57" s="74" customFormat="1" ht="50.1" customHeight="1" x14ac:dyDescent="0.2">
      <c r="A5220" s="78"/>
      <c r="B5220" s="78"/>
      <c r="C5220" s="78"/>
      <c r="D5220" s="78"/>
      <c r="E5220" s="79" t="str">
        <f>+IF(C5220&lt;&gt;"",VLOOKUP(MID(C5220,18,5),NIVELES!$A$133:$B$213,2,0),"")</f>
        <v/>
      </c>
      <c r="F5220" s="80"/>
      <c r="G5220" s="81" t="str">
        <f>+IF(F5220&lt;&gt;"",VLOOKUP(F5220,NIVELES!$A$246:$C$464,3,0),"")</f>
        <v/>
      </c>
      <c r="H5220" s="82"/>
      <c r="I5220" s="78"/>
      <c r="J5220" s="78"/>
      <c r="K5220" s="78"/>
      <c r="L5220" s="78"/>
      <c r="M5220" s="78"/>
      <c r="N5220" s="78"/>
      <c r="O5220" s="78"/>
      <c r="P5220" s="82"/>
      <c r="Q5220" s="78"/>
      <c r="R5220" s="82"/>
      <c r="S5220" s="82"/>
      <c r="T5220" s="82"/>
      <c r="U5220" s="82"/>
      <c r="V5220" s="82"/>
      <c r="W5220" s="82"/>
      <c r="X5220" s="82"/>
      <c r="Y5220" s="82"/>
      <c r="Z5220" s="82"/>
      <c r="AA5220" s="82"/>
      <c r="AB5220" s="82"/>
      <c r="AC5220" s="82"/>
      <c r="AD5220" s="85" t="str">
        <f>IF(A5220&lt;&gt;"",IF(D5220="DIRECCIÓN_DE_TRANSFERENCIAS","280 0031",VLOOKUP(C5220,NIVELES!$A$14:$B$105,2,0)),"")</f>
        <v/>
      </c>
      <c r="AE5220" s="86"/>
      <c r="AF5220" s="86"/>
      <c r="AG5220" s="79" t="str">
        <f>+IF(AF5220&lt;&gt;"",VLOOKUP(AF5220,NIVELES!$A$666:$B$673,2,0),"")</f>
        <v/>
      </c>
      <c r="AH5220" s="78"/>
      <c r="AI5220" s="79" t="str">
        <f>IF(AH5220&lt;&gt;"",VLOOKUP(CONCATENATE(AG5220,AH5220),NIVELES!$B$676:$C$745,2,0),"")</f>
        <v/>
      </c>
      <c r="AJ5220" s="78"/>
      <c r="AK5220" s="79" t="str">
        <f>+IF(AJ5220&lt;&gt;"",VLOOKUP(AJ5220,NIVELES!$A$816:$B$892,2,0),"")</f>
        <v/>
      </c>
      <c r="AL5220" s="78"/>
      <c r="AM5220" s="78"/>
      <c r="AN5220" s="79" t="str">
        <f>IF(AM5220&lt;&gt;"",+VLOOKUP(AM5220,NIVELES!$A$1652:$B$2466,2,0),"")</f>
        <v/>
      </c>
      <c r="AO5220" s="87"/>
      <c r="AP5220" s="88"/>
      <c r="AQ5220" s="88"/>
      <c r="AR5220" s="88"/>
      <c r="AS5220" s="88"/>
      <c r="AT5220" s="88"/>
      <c r="AU5220" s="88"/>
      <c r="AV5220" s="88"/>
      <c r="AW5220" s="88"/>
      <c r="AX5220" s="88"/>
      <c r="AY5220" s="88"/>
      <c r="AZ5220" s="88"/>
      <c r="BA5220" s="88"/>
      <c r="BB5220" s="89">
        <f t="shared" si="323"/>
        <v>0</v>
      </c>
      <c r="BC5220" s="90" t="str">
        <f t="shared" si="322"/>
        <v xml:space="preserve"> </v>
      </c>
      <c r="BD5220" s="91" t="str">
        <f t="shared" si="324"/>
        <v xml:space="preserve"> </v>
      </c>
      <c r="BE5220" s="92">
        <f t="shared" si="325"/>
        <v>0</v>
      </c>
    </row>
    <row r="5221" spans="1:57" s="74" customFormat="1" ht="50.1" customHeight="1" x14ac:dyDescent="0.2">
      <c r="A5221" s="78"/>
      <c r="B5221" s="78"/>
      <c r="C5221" s="78"/>
      <c r="D5221" s="78"/>
      <c r="E5221" s="79" t="str">
        <f>+IF(C5221&lt;&gt;"",VLOOKUP(MID(C5221,18,5),NIVELES!$A$133:$B$213,2,0),"")</f>
        <v/>
      </c>
      <c r="F5221" s="80"/>
      <c r="G5221" s="81" t="str">
        <f>+IF(F5221&lt;&gt;"",VLOOKUP(F5221,NIVELES!$A$246:$C$464,3,0),"")</f>
        <v/>
      </c>
      <c r="H5221" s="82"/>
      <c r="I5221" s="78"/>
      <c r="J5221" s="78"/>
      <c r="K5221" s="78"/>
      <c r="L5221" s="78"/>
      <c r="M5221" s="78"/>
      <c r="N5221" s="78"/>
      <c r="O5221" s="78"/>
      <c r="P5221" s="82"/>
      <c r="Q5221" s="78"/>
      <c r="R5221" s="82"/>
      <c r="S5221" s="82"/>
      <c r="T5221" s="82"/>
      <c r="U5221" s="82"/>
      <c r="V5221" s="82"/>
      <c r="W5221" s="82"/>
      <c r="X5221" s="82"/>
      <c r="Y5221" s="82"/>
      <c r="Z5221" s="82"/>
      <c r="AA5221" s="82"/>
      <c r="AB5221" s="82"/>
      <c r="AC5221" s="82"/>
      <c r="AD5221" s="85" t="str">
        <f>IF(A5221&lt;&gt;"",IF(D5221="DIRECCIÓN_DE_TRANSFERENCIAS","280 0031",VLOOKUP(C5221,NIVELES!$A$14:$B$105,2,0)),"")</f>
        <v/>
      </c>
      <c r="AE5221" s="86"/>
      <c r="AF5221" s="86"/>
      <c r="AG5221" s="79" t="str">
        <f>+IF(AF5221&lt;&gt;"",VLOOKUP(AF5221,NIVELES!$A$666:$B$673,2,0),"")</f>
        <v/>
      </c>
      <c r="AH5221" s="78"/>
      <c r="AI5221" s="79" t="str">
        <f>IF(AH5221&lt;&gt;"",VLOOKUP(CONCATENATE(AG5221,AH5221),NIVELES!$B$676:$C$745,2,0),"")</f>
        <v/>
      </c>
      <c r="AJ5221" s="78"/>
      <c r="AK5221" s="79" t="str">
        <f>+IF(AJ5221&lt;&gt;"",VLOOKUP(AJ5221,NIVELES!$A$816:$B$892,2,0),"")</f>
        <v/>
      </c>
      <c r="AL5221" s="78"/>
      <c r="AM5221" s="78"/>
      <c r="AN5221" s="79" t="str">
        <f>IF(AM5221&lt;&gt;"",+VLOOKUP(AM5221,NIVELES!$A$1652:$B$2466,2,0),"")</f>
        <v/>
      </c>
      <c r="AO5221" s="87"/>
      <c r="AP5221" s="88"/>
      <c r="AQ5221" s="88"/>
      <c r="AR5221" s="88"/>
      <c r="AS5221" s="88"/>
      <c r="AT5221" s="88"/>
      <c r="AU5221" s="88"/>
      <c r="AV5221" s="88"/>
      <c r="AW5221" s="88"/>
      <c r="AX5221" s="88"/>
      <c r="AY5221" s="88"/>
      <c r="AZ5221" s="88"/>
      <c r="BA5221" s="88"/>
      <c r="BB5221" s="89">
        <f t="shared" si="323"/>
        <v>0</v>
      </c>
      <c r="BC5221" s="90" t="str">
        <f t="shared" si="322"/>
        <v xml:space="preserve"> </v>
      </c>
      <c r="BD5221" s="91" t="str">
        <f t="shared" si="324"/>
        <v xml:space="preserve"> </v>
      </c>
      <c r="BE5221" s="92">
        <f t="shared" si="325"/>
        <v>0</v>
      </c>
    </row>
    <row r="5222" spans="1:57" s="74" customFormat="1" ht="50.1" customHeight="1" x14ac:dyDescent="0.2">
      <c r="A5222" s="78"/>
      <c r="B5222" s="78"/>
      <c r="C5222" s="78"/>
      <c r="D5222" s="78"/>
      <c r="E5222" s="79" t="str">
        <f>+IF(C5222&lt;&gt;"",VLOOKUP(MID(C5222,18,5),NIVELES!$A$133:$B$213,2,0),"")</f>
        <v/>
      </c>
      <c r="F5222" s="80"/>
      <c r="G5222" s="81" t="str">
        <f>+IF(F5222&lt;&gt;"",VLOOKUP(F5222,NIVELES!$A$246:$C$464,3,0),"")</f>
        <v/>
      </c>
      <c r="H5222" s="82"/>
      <c r="I5222" s="78"/>
      <c r="J5222" s="78"/>
      <c r="K5222" s="78"/>
      <c r="L5222" s="78"/>
      <c r="M5222" s="78"/>
      <c r="N5222" s="78"/>
      <c r="O5222" s="78"/>
      <c r="P5222" s="82"/>
      <c r="Q5222" s="78"/>
      <c r="R5222" s="82"/>
      <c r="S5222" s="82"/>
      <c r="T5222" s="82"/>
      <c r="U5222" s="82"/>
      <c r="V5222" s="82"/>
      <c r="W5222" s="82"/>
      <c r="X5222" s="82"/>
      <c r="Y5222" s="82"/>
      <c r="Z5222" s="82"/>
      <c r="AA5222" s="82"/>
      <c r="AB5222" s="82"/>
      <c r="AC5222" s="82"/>
      <c r="AD5222" s="85" t="str">
        <f>IF(A5222&lt;&gt;"",IF(D5222="DIRECCIÓN_DE_TRANSFERENCIAS","280 0031",VLOOKUP(C5222,NIVELES!$A$14:$B$105,2,0)),"")</f>
        <v/>
      </c>
      <c r="AE5222" s="86"/>
      <c r="AF5222" s="86"/>
      <c r="AG5222" s="79" t="str">
        <f>+IF(AF5222&lt;&gt;"",VLOOKUP(AF5222,NIVELES!$A$666:$B$673,2,0),"")</f>
        <v/>
      </c>
      <c r="AH5222" s="78"/>
      <c r="AI5222" s="79" t="str">
        <f>IF(AH5222&lt;&gt;"",VLOOKUP(CONCATENATE(AG5222,AH5222),NIVELES!$B$676:$C$745,2,0),"")</f>
        <v/>
      </c>
      <c r="AJ5222" s="78"/>
      <c r="AK5222" s="79" t="str">
        <f>+IF(AJ5222&lt;&gt;"",VLOOKUP(AJ5222,NIVELES!$A$816:$B$892,2,0),"")</f>
        <v/>
      </c>
      <c r="AL5222" s="78"/>
      <c r="AM5222" s="78"/>
      <c r="AN5222" s="79" t="str">
        <f>IF(AM5222&lt;&gt;"",+VLOOKUP(AM5222,NIVELES!$A$1652:$B$2466,2,0),"")</f>
        <v/>
      </c>
      <c r="AO5222" s="87"/>
      <c r="AP5222" s="88"/>
      <c r="AQ5222" s="88"/>
      <c r="AR5222" s="88"/>
      <c r="AS5222" s="88"/>
      <c r="AT5222" s="88"/>
      <c r="AU5222" s="88"/>
      <c r="AV5222" s="88"/>
      <c r="AW5222" s="88"/>
      <c r="AX5222" s="88"/>
      <c r="AY5222" s="88"/>
      <c r="AZ5222" s="88"/>
      <c r="BA5222" s="88"/>
      <c r="BB5222" s="89">
        <f t="shared" si="323"/>
        <v>0</v>
      </c>
      <c r="BC5222" s="90" t="str">
        <f t="shared" si="322"/>
        <v xml:space="preserve"> </v>
      </c>
      <c r="BD5222" s="91" t="str">
        <f t="shared" si="324"/>
        <v xml:space="preserve"> </v>
      </c>
      <c r="BE5222" s="92">
        <f t="shared" si="325"/>
        <v>0</v>
      </c>
    </row>
    <row r="5223" spans="1:57" s="74" customFormat="1" ht="50.1" customHeight="1" x14ac:dyDescent="0.2">
      <c r="A5223" s="78"/>
      <c r="B5223" s="78"/>
      <c r="C5223" s="78"/>
      <c r="D5223" s="78"/>
      <c r="E5223" s="79" t="str">
        <f>+IF(C5223&lt;&gt;"",VLOOKUP(MID(C5223,18,5),NIVELES!$A$133:$B$213,2,0),"")</f>
        <v/>
      </c>
      <c r="F5223" s="80"/>
      <c r="G5223" s="81" t="str">
        <f>+IF(F5223&lt;&gt;"",VLOOKUP(F5223,NIVELES!$A$246:$C$464,3,0),"")</f>
        <v/>
      </c>
      <c r="H5223" s="82"/>
      <c r="I5223" s="78"/>
      <c r="J5223" s="78"/>
      <c r="K5223" s="78"/>
      <c r="L5223" s="78"/>
      <c r="M5223" s="78"/>
      <c r="N5223" s="78"/>
      <c r="O5223" s="78"/>
      <c r="P5223" s="82"/>
      <c r="Q5223" s="78"/>
      <c r="R5223" s="82"/>
      <c r="S5223" s="82"/>
      <c r="T5223" s="82"/>
      <c r="U5223" s="82"/>
      <c r="V5223" s="82"/>
      <c r="W5223" s="82"/>
      <c r="X5223" s="82"/>
      <c r="Y5223" s="82"/>
      <c r="Z5223" s="82"/>
      <c r="AA5223" s="82"/>
      <c r="AB5223" s="82"/>
      <c r="AC5223" s="82"/>
      <c r="AD5223" s="85" t="str">
        <f>IF(A5223&lt;&gt;"",IF(D5223="DIRECCIÓN_DE_TRANSFERENCIAS","280 0031",VLOOKUP(C5223,NIVELES!$A$14:$B$105,2,0)),"")</f>
        <v/>
      </c>
      <c r="AE5223" s="86"/>
      <c r="AF5223" s="86"/>
      <c r="AG5223" s="79" t="str">
        <f>+IF(AF5223&lt;&gt;"",VLOOKUP(AF5223,NIVELES!$A$666:$B$673,2,0),"")</f>
        <v/>
      </c>
      <c r="AH5223" s="78"/>
      <c r="AI5223" s="79" t="str">
        <f>IF(AH5223&lt;&gt;"",VLOOKUP(CONCATENATE(AG5223,AH5223),NIVELES!$B$676:$C$745,2,0),"")</f>
        <v/>
      </c>
      <c r="AJ5223" s="78"/>
      <c r="AK5223" s="79" t="str">
        <f>+IF(AJ5223&lt;&gt;"",VLOOKUP(AJ5223,NIVELES!$A$816:$B$892,2,0),"")</f>
        <v/>
      </c>
      <c r="AL5223" s="78"/>
      <c r="AM5223" s="78"/>
      <c r="AN5223" s="79" t="str">
        <f>IF(AM5223&lt;&gt;"",+VLOOKUP(AM5223,NIVELES!$A$1652:$B$2466,2,0),"")</f>
        <v/>
      </c>
      <c r="AO5223" s="87"/>
      <c r="AP5223" s="88"/>
      <c r="AQ5223" s="88"/>
      <c r="AR5223" s="88"/>
      <c r="AS5223" s="88"/>
      <c r="AT5223" s="88"/>
      <c r="AU5223" s="88"/>
      <c r="AV5223" s="88"/>
      <c r="AW5223" s="88"/>
      <c r="AX5223" s="88"/>
      <c r="AY5223" s="88"/>
      <c r="AZ5223" s="88"/>
      <c r="BA5223" s="88"/>
      <c r="BB5223" s="89">
        <f t="shared" si="323"/>
        <v>0</v>
      </c>
      <c r="BC5223" s="90" t="str">
        <f t="shared" si="322"/>
        <v xml:space="preserve"> </v>
      </c>
      <c r="BD5223" s="91" t="str">
        <f t="shared" si="324"/>
        <v xml:space="preserve"> </v>
      </c>
      <c r="BE5223" s="92">
        <f t="shared" si="325"/>
        <v>0</v>
      </c>
    </row>
    <row r="5224" spans="1:57" s="74" customFormat="1" ht="50.1" customHeight="1" x14ac:dyDescent="0.2">
      <c r="A5224" s="78"/>
      <c r="B5224" s="78"/>
      <c r="C5224" s="78"/>
      <c r="D5224" s="78"/>
      <c r="E5224" s="79" t="str">
        <f>+IF(C5224&lt;&gt;"",VLOOKUP(MID(C5224,18,5),NIVELES!$A$133:$B$213,2,0),"")</f>
        <v/>
      </c>
      <c r="F5224" s="80"/>
      <c r="G5224" s="81" t="str">
        <f>+IF(F5224&lt;&gt;"",VLOOKUP(F5224,NIVELES!$A$246:$C$464,3,0),"")</f>
        <v/>
      </c>
      <c r="H5224" s="82"/>
      <c r="I5224" s="78"/>
      <c r="J5224" s="78"/>
      <c r="K5224" s="78"/>
      <c r="L5224" s="78"/>
      <c r="M5224" s="78"/>
      <c r="N5224" s="78"/>
      <c r="O5224" s="78"/>
      <c r="P5224" s="82"/>
      <c r="Q5224" s="78"/>
      <c r="R5224" s="82"/>
      <c r="S5224" s="82"/>
      <c r="T5224" s="82"/>
      <c r="U5224" s="82"/>
      <c r="V5224" s="82"/>
      <c r="W5224" s="82"/>
      <c r="X5224" s="82"/>
      <c r="Y5224" s="82"/>
      <c r="Z5224" s="82"/>
      <c r="AA5224" s="82"/>
      <c r="AB5224" s="82"/>
      <c r="AC5224" s="82"/>
      <c r="AD5224" s="85" t="str">
        <f>IF(A5224&lt;&gt;"",IF(D5224="DIRECCIÓN_DE_TRANSFERENCIAS","280 0031",VLOOKUP(C5224,NIVELES!$A$14:$B$105,2,0)),"")</f>
        <v/>
      </c>
      <c r="AE5224" s="86"/>
      <c r="AF5224" s="86"/>
      <c r="AG5224" s="79" t="str">
        <f>+IF(AF5224&lt;&gt;"",VLOOKUP(AF5224,NIVELES!$A$666:$B$673,2,0),"")</f>
        <v/>
      </c>
      <c r="AH5224" s="78"/>
      <c r="AI5224" s="79" t="str">
        <f>IF(AH5224&lt;&gt;"",VLOOKUP(CONCATENATE(AG5224,AH5224),NIVELES!$B$676:$C$745,2,0),"")</f>
        <v/>
      </c>
      <c r="AJ5224" s="78"/>
      <c r="AK5224" s="79" t="str">
        <f>+IF(AJ5224&lt;&gt;"",VLOOKUP(AJ5224,NIVELES!$A$816:$B$892,2,0),"")</f>
        <v/>
      </c>
      <c r="AL5224" s="78"/>
      <c r="AM5224" s="78"/>
      <c r="AN5224" s="79" t="str">
        <f>IF(AM5224&lt;&gt;"",+VLOOKUP(AM5224,NIVELES!$A$1652:$B$2466,2,0),"")</f>
        <v/>
      </c>
      <c r="AO5224" s="87"/>
      <c r="AP5224" s="88"/>
      <c r="AQ5224" s="88"/>
      <c r="AR5224" s="88"/>
      <c r="AS5224" s="88"/>
      <c r="AT5224" s="88"/>
      <c r="AU5224" s="88"/>
      <c r="AV5224" s="88"/>
      <c r="AW5224" s="88"/>
      <c r="AX5224" s="88"/>
      <c r="AY5224" s="88"/>
      <c r="AZ5224" s="88"/>
      <c r="BA5224" s="88"/>
      <c r="BB5224" s="89">
        <f t="shared" si="323"/>
        <v>0</v>
      </c>
      <c r="BC5224" s="90" t="str">
        <f t="shared" si="322"/>
        <v xml:space="preserve"> </v>
      </c>
      <c r="BD5224" s="91" t="str">
        <f t="shared" si="324"/>
        <v xml:space="preserve"> </v>
      </c>
      <c r="BE5224" s="92">
        <f t="shared" si="325"/>
        <v>0</v>
      </c>
    </row>
    <row r="5225" spans="1:57" s="74" customFormat="1" ht="50.1" customHeight="1" x14ac:dyDescent="0.2">
      <c r="A5225" s="78"/>
      <c r="B5225" s="78"/>
      <c r="C5225" s="78"/>
      <c r="D5225" s="78"/>
      <c r="E5225" s="79" t="str">
        <f>+IF(C5225&lt;&gt;"",VLOOKUP(MID(C5225,18,5),NIVELES!$A$133:$B$213,2,0),"")</f>
        <v/>
      </c>
      <c r="F5225" s="80"/>
      <c r="G5225" s="81" t="str">
        <f>+IF(F5225&lt;&gt;"",VLOOKUP(F5225,NIVELES!$A$246:$C$464,3,0),"")</f>
        <v/>
      </c>
      <c r="H5225" s="82"/>
      <c r="I5225" s="78"/>
      <c r="J5225" s="78"/>
      <c r="K5225" s="78"/>
      <c r="L5225" s="78"/>
      <c r="M5225" s="78"/>
      <c r="N5225" s="78"/>
      <c r="O5225" s="78"/>
      <c r="P5225" s="82"/>
      <c r="Q5225" s="78"/>
      <c r="R5225" s="82"/>
      <c r="S5225" s="82"/>
      <c r="T5225" s="82"/>
      <c r="U5225" s="82"/>
      <c r="V5225" s="82"/>
      <c r="W5225" s="82"/>
      <c r="X5225" s="82"/>
      <c r="Y5225" s="82"/>
      <c r="Z5225" s="82"/>
      <c r="AA5225" s="82"/>
      <c r="AB5225" s="82"/>
      <c r="AC5225" s="82"/>
      <c r="AD5225" s="85" t="str">
        <f>IF(A5225&lt;&gt;"",IF(D5225="DIRECCIÓN_DE_TRANSFERENCIAS","280 0031",VLOOKUP(C5225,NIVELES!$A$14:$B$105,2,0)),"")</f>
        <v/>
      </c>
      <c r="AE5225" s="86"/>
      <c r="AF5225" s="86"/>
      <c r="AG5225" s="79" t="str">
        <f>+IF(AF5225&lt;&gt;"",VLOOKUP(AF5225,NIVELES!$A$666:$B$673,2,0),"")</f>
        <v/>
      </c>
      <c r="AH5225" s="78"/>
      <c r="AI5225" s="79" t="str">
        <f>IF(AH5225&lt;&gt;"",VLOOKUP(CONCATENATE(AG5225,AH5225),NIVELES!$B$676:$C$745,2,0),"")</f>
        <v/>
      </c>
      <c r="AJ5225" s="78"/>
      <c r="AK5225" s="79" t="str">
        <f>+IF(AJ5225&lt;&gt;"",VLOOKUP(AJ5225,NIVELES!$A$816:$B$892,2,0),"")</f>
        <v/>
      </c>
      <c r="AL5225" s="78"/>
      <c r="AM5225" s="78"/>
      <c r="AN5225" s="79" t="str">
        <f>IF(AM5225&lt;&gt;"",+VLOOKUP(AM5225,NIVELES!$A$1652:$B$2466,2,0),"")</f>
        <v/>
      </c>
      <c r="AO5225" s="87"/>
      <c r="AP5225" s="88"/>
      <c r="AQ5225" s="88"/>
      <c r="AR5225" s="88"/>
      <c r="AS5225" s="88"/>
      <c r="AT5225" s="88"/>
      <c r="AU5225" s="88"/>
      <c r="AV5225" s="88"/>
      <c r="AW5225" s="88"/>
      <c r="AX5225" s="88"/>
      <c r="AY5225" s="88"/>
      <c r="AZ5225" s="88"/>
      <c r="BA5225" s="88"/>
      <c r="BB5225" s="89">
        <f t="shared" si="323"/>
        <v>0</v>
      </c>
      <c r="BC5225" s="90" t="str">
        <f t="shared" si="322"/>
        <v xml:space="preserve"> </v>
      </c>
      <c r="BD5225" s="91" t="str">
        <f t="shared" si="324"/>
        <v xml:space="preserve"> </v>
      </c>
      <c r="BE5225" s="92">
        <f t="shared" si="325"/>
        <v>0</v>
      </c>
    </row>
    <row r="5226" spans="1:57" s="74" customFormat="1" ht="50.1" customHeight="1" x14ac:dyDescent="0.2">
      <c r="A5226" s="78"/>
      <c r="B5226" s="78"/>
      <c r="C5226" s="78"/>
      <c r="D5226" s="78"/>
      <c r="E5226" s="79" t="str">
        <f>+IF(C5226&lt;&gt;"",VLOOKUP(MID(C5226,18,5),NIVELES!$A$133:$B$213,2,0),"")</f>
        <v/>
      </c>
      <c r="F5226" s="80"/>
      <c r="G5226" s="81" t="str">
        <f>+IF(F5226&lt;&gt;"",VLOOKUP(F5226,NIVELES!$A$246:$C$464,3,0),"")</f>
        <v/>
      </c>
      <c r="H5226" s="82"/>
      <c r="I5226" s="78"/>
      <c r="J5226" s="78"/>
      <c r="K5226" s="78"/>
      <c r="L5226" s="78"/>
      <c r="M5226" s="78"/>
      <c r="N5226" s="78"/>
      <c r="O5226" s="78"/>
      <c r="P5226" s="82"/>
      <c r="Q5226" s="78"/>
      <c r="R5226" s="82"/>
      <c r="S5226" s="82"/>
      <c r="T5226" s="82"/>
      <c r="U5226" s="82"/>
      <c r="V5226" s="82"/>
      <c r="W5226" s="82"/>
      <c r="X5226" s="82"/>
      <c r="Y5226" s="82"/>
      <c r="Z5226" s="82"/>
      <c r="AA5226" s="82"/>
      <c r="AB5226" s="82"/>
      <c r="AC5226" s="82"/>
      <c r="AD5226" s="85" t="str">
        <f>IF(A5226&lt;&gt;"",IF(D5226="DIRECCIÓN_DE_TRANSFERENCIAS","280 0031",VLOOKUP(C5226,NIVELES!$A$14:$B$105,2,0)),"")</f>
        <v/>
      </c>
      <c r="AE5226" s="86"/>
      <c r="AF5226" s="86"/>
      <c r="AG5226" s="79" t="str">
        <f>+IF(AF5226&lt;&gt;"",VLOOKUP(AF5226,NIVELES!$A$666:$B$673,2,0),"")</f>
        <v/>
      </c>
      <c r="AH5226" s="78"/>
      <c r="AI5226" s="79" t="str">
        <f>IF(AH5226&lt;&gt;"",VLOOKUP(CONCATENATE(AG5226,AH5226),NIVELES!$B$676:$C$745,2,0),"")</f>
        <v/>
      </c>
      <c r="AJ5226" s="78"/>
      <c r="AK5226" s="79" t="str">
        <f>+IF(AJ5226&lt;&gt;"",VLOOKUP(AJ5226,NIVELES!$A$816:$B$892,2,0),"")</f>
        <v/>
      </c>
      <c r="AL5226" s="78"/>
      <c r="AM5226" s="78"/>
      <c r="AN5226" s="79" t="str">
        <f>IF(AM5226&lt;&gt;"",+VLOOKUP(AM5226,NIVELES!$A$1652:$B$2466,2,0),"")</f>
        <v/>
      </c>
      <c r="AO5226" s="87"/>
      <c r="AP5226" s="88"/>
      <c r="AQ5226" s="88"/>
      <c r="AR5226" s="88"/>
      <c r="AS5226" s="88"/>
      <c r="AT5226" s="88"/>
      <c r="AU5226" s="88"/>
      <c r="AV5226" s="88"/>
      <c r="AW5226" s="88"/>
      <c r="AX5226" s="88"/>
      <c r="AY5226" s="88"/>
      <c r="AZ5226" s="88"/>
      <c r="BA5226" s="88"/>
      <c r="BB5226" s="89">
        <f t="shared" si="323"/>
        <v>0</v>
      </c>
      <c r="BC5226" s="90" t="str">
        <f t="shared" si="322"/>
        <v xml:space="preserve"> </v>
      </c>
      <c r="BD5226" s="91" t="str">
        <f t="shared" si="324"/>
        <v xml:space="preserve"> </v>
      </c>
      <c r="BE5226" s="92">
        <f t="shared" si="325"/>
        <v>0</v>
      </c>
    </row>
    <row r="5227" spans="1:57" s="74" customFormat="1" ht="50.1" customHeight="1" x14ac:dyDescent="0.2">
      <c r="A5227" s="78"/>
      <c r="B5227" s="78"/>
      <c r="C5227" s="78"/>
      <c r="D5227" s="78"/>
      <c r="E5227" s="79" t="str">
        <f>+IF(C5227&lt;&gt;"",VLOOKUP(MID(C5227,18,5),NIVELES!$A$133:$B$213,2,0),"")</f>
        <v/>
      </c>
      <c r="F5227" s="80"/>
      <c r="G5227" s="81" t="str">
        <f>+IF(F5227&lt;&gt;"",VLOOKUP(F5227,NIVELES!$A$246:$C$464,3,0),"")</f>
        <v/>
      </c>
      <c r="H5227" s="82"/>
      <c r="I5227" s="78"/>
      <c r="J5227" s="78"/>
      <c r="K5227" s="78"/>
      <c r="L5227" s="78"/>
      <c r="M5227" s="78"/>
      <c r="N5227" s="78"/>
      <c r="O5227" s="78"/>
      <c r="P5227" s="82"/>
      <c r="Q5227" s="78"/>
      <c r="R5227" s="82"/>
      <c r="S5227" s="82"/>
      <c r="T5227" s="82"/>
      <c r="U5227" s="82"/>
      <c r="V5227" s="82"/>
      <c r="W5227" s="82"/>
      <c r="X5227" s="82"/>
      <c r="Y5227" s="82"/>
      <c r="Z5227" s="82"/>
      <c r="AA5227" s="82"/>
      <c r="AB5227" s="82"/>
      <c r="AC5227" s="82"/>
      <c r="AD5227" s="85" t="str">
        <f>IF(A5227&lt;&gt;"",IF(D5227="DIRECCIÓN_DE_TRANSFERENCIAS","280 0031",VLOOKUP(C5227,NIVELES!$A$14:$B$105,2,0)),"")</f>
        <v/>
      </c>
      <c r="AE5227" s="86"/>
      <c r="AF5227" s="86"/>
      <c r="AG5227" s="79" t="str">
        <f>+IF(AF5227&lt;&gt;"",VLOOKUP(AF5227,NIVELES!$A$666:$B$673,2,0),"")</f>
        <v/>
      </c>
      <c r="AH5227" s="78"/>
      <c r="AI5227" s="79" t="str">
        <f>IF(AH5227&lt;&gt;"",VLOOKUP(CONCATENATE(AG5227,AH5227),NIVELES!$B$676:$C$745,2,0),"")</f>
        <v/>
      </c>
      <c r="AJ5227" s="78"/>
      <c r="AK5227" s="79" t="str">
        <f>+IF(AJ5227&lt;&gt;"",VLOOKUP(AJ5227,NIVELES!$A$816:$B$892,2,0),"")</f>
        <v/>
      </c>
      <c r="AL5227" s="78"/>
      <c r="AM5227" s="78"/>
      <c r="AN5227" s="79" t="str">
        <f>IF(AM5227&lt;&gt;"",+VLOOKUP(AM5227,NIVELES!$A$1652:$B$2466,2,0),"")</f>
        <v/>
      </c>
      <c r="AO5227" s="87"/>
      <c r="AP5227" s="88"/>
      <c r="AQ5227" s="88"/>
      <c r="AR5227" s="88"/>
      <c r="AS5227" s="88"/>
      <c r="AT5227" s="88"/>
      <c r="AU5227" s="88"/>
      <c r="AV5227" s="88"/>
      <c r="AW5227" s="88"/>
      <c r="AX5227" s="88"/>
      <c r="AY5227" s="88"/>
      <c r="AZ5227" s="88"/>
      <c r="BA5227" s="88"/>
      <c r="BB5227" s="89">
        <f t="shared" si="323"/>
        <v>0</v>
      </c>
      <c r="BC5227" s="90" t="str">
        <f t="shared" si="322"/>
        <v xml:space="preserve"> </v>
      </c>
      <c r="BD5227" s="91" t="str">
        <f t="shared" si="324"/>
        <v xml:space="preserve"> </v>
      </c>
      <c r="BE5227" s="92">
        <f t="shared" si="325"/>
        <v>0</v>
      </c>
    </row>
    <row r="5228" spans="1:57" s="74" customFormat="1" ht="50.1" customHeight="1" x14ac:dyDescent="0.2">
      <c r="A5228" s="78"/>
      <c r="B5228" s="78"/>
      <c r="C5228" s="78"/>
      <c r="D5228" s="78"/>
      <c r="E5228" s="79" t="str">
        <f>+IF(C5228&lt;&gt;"",VLOOKUP(MID(C5228,18,5),NIVELES!$A$133:$B$213,2,0),"")</f>
        <v/>
      </c>
      <c r="F5228" s="80"/>
      <c r="G5228" s="81" t="str">
        <f>+IF(F5228&lt;&gt;"",VLOOKUP(F5228,NIVELES!$A$246:$C$464,3,0),"")</f>
        <v/>
      </c>
      <c r="H5228" s="82"/>
      <c r="I5228" s="78"/>
      <c r="J5228" s="78"/>
      <c r="K5228" s="78"/>
      <c r="L5228" s="78"/>
      <c r="M5228" s="78"/>
      <c r="N5228" s="78"/>
      <c r="O5228" s="78"/>
      <c r="P5228" s="82"/>
      <c r="Q5228" s="78"/>
      <c r="R5228" s="82"/>
      <c r="S5228" s="82"/>
      <c r="T5228" s="82"/>
      <c r="U5228" s="82"/>
      <c r="V5228" s="82"/>
      <c r="W5228" s="82"/>
      <c r="X5228" s="82"/>
      <c r="Y5228" s="82"/>
      <c r="Z5228" s="82"/>
      <c r="AA5228" s="82"/>
      <c r="AB5228" s="82"/>
      <c r="AC5228" s="82"/>
      <c r="AD5228" s="85" t="str">
        <f>IF(A5228&lt;&gt;"",IF(D5228="DIRECCIÓN_DE_TRANSFERENCIAS","280 0031",VLOOKUP(C5228,NIVELES!$A$14:$B$105,2,0)),"")</f>
        <v/>
      </c>
      <c r="AE5228" s="86"/>
      <c r="AF5228" s="86"/>
      <c r="AG5228" s="79" t="str">
        <f>+IF(AF5228&lt;&gt;"",VLOOKUP(AF5228,NIVELES!$A$666:$B$673,2,0),"")</f>
        <v/>
      </c>
      <c r="AH5228" s="78"/>
      <c r="AI5228" s="79" t="str">
        <f>IF(AH5228&lt;&gt;"",VLOOKUP(CONCATENATE(AG5228,AH5228),NIVELES!$B$676:$C$745,2,0),"")</f>
        <v/>
      </c>
      <c r="AJ5228" s="78"/>
      <c r="AK5228" s="79" t="str">
        <f>+IF(AJ5228&lt;&gt;"",VLOOKUP(AJ5228,NIVELES!$A$816:$B$892,2,0),"")</f>
        <v/>
      </c>
      <c r="AL5228" s="78"/>
      <c r="AM5228" s="78"/>
      <c r="AN5228" s="79" t="str">
        <f>IF(AM5228&lt;&gt;"",+VLOOKUP(AM5228,NIVELES!$A$1652:$B$2466,2,0),"")</f>
        <v/>
      </c>
      <c r="AO5228" s="87"/>
      <c r="AP5228" s="88"/>
      <c r="AQ5228" s="88"/>
      <c r="AR5228" s="88"/>
      <c r="AS5228" s="88"/>
      <c r="AT5228" s="88"/>
      <c r="AU5228" s="88"/>
      <c r="AV5228" s="88"/>
      <c r="AW5228" s="88"/>
      <c r="AX5228" s="88"/>
      <c r="AY5228" s="88"/>
      <c r="AZ5228" s="88"/>
      <c r="BA5228" s="88"/>
      <c r="BB5228" s="89">
        <f t="shared" si="323"/>
        <v>0</v>
      </c>
      <c r="BC5228" s="90" t="str">
        <f t="shared" si="322"/>
        <v xml:space="preserve"> </v>
      </c>
      <c r="BD5228" s="91" t="str">
        <f t="shared" si="324"/>
        <v xml:space="preserve"> </v>
      </c>
      <c r="BE5228" s="92">
        <f t="shared" si="325"/>
        <v>0</v>
      </c>
    </row>
    <row r="5229" spans="1:57" s="74" customFormat="1" ht="50.1" customHeight="1" x14ac:dyDescent="0.2">
      <c r="A5229" s="78"/>
      <c r="B5229" s="78"/>
      <c r="C5229" s="78"/>
      <c r="D5229" s="78"/>
      <c r="E5229" s="79" t="str">
        <f>+IF(C5229&lt;&gt;"",VLOOKUP(MID(C5229,18,5),NIVELES!$A$133:$B$213,2,0),"")</f>
        <v/>
      </c>
      <c r="F5229" s="80"/>
      <c r="G5229" s="81" t="str">
        <f>+IF(F5229&lt;&gt;"",VLOOKUP(F5229,NIVELES!$A$246:$C$464,3,0),"")</f>
        <v/>
      </c>
      <c r="H5229" s="82"/>
      <c r="I5229" s="78"/>
      <c r="J5229" s="78"/>
      <c r="K5229" s="78"/>
      <c r="L5229" s="78"/>
      <c r="M5229" s="78"/>
      <c r="N5229" s="78"/>
      <c r="O5229" s="78"/>
      <c r="P5229" s="82"/>
      <c r="Q5229" s="78"/>
      <c r="R5229" s="82"/>
      <c r="S5229" s="82"/>
      <c r="T5229" s="82"/>
      <c r="U5229" s="82"/>
      <c r="V5229" s="82"/>
      <c r="W5229" s="82"/>
      <c r="X5229" s="82"/>
      <c r="Y5229" s="82"/>
      <c r="Z5229" s="82"/>
      <c r="AA5229" s="82"/>
      <c r="AB5229" s="82"/>
      <c r="AC5229" s="82"/>
      <c r="AD5229" s="85" t="str">
        <f>IF(A5229&lt;&gt;"",IF(D5229="DIRECCIÓN_DE_TRANSFERENCIAS","280 0031",VLOOKUP(C5229,NIVELES!$A$14:$B$105,2,0)),"")</f>
        <v/>
      </c>
      <c r="AE5229" s="86"/>
      <c r="AF5229" s="86"/>
      <c r="AG5229" s="79" t="str">
        <f>+IF(AF5229&lt;&gt;"",VLOOKUP(AF5229,NIVELES!$A$666:$B$673,2,0),"")</f>
        <v/>
      </c>
      <c r="AH5229" s="78"/>
      <c r="AI5229" s="79" t="str">
        <f>IF(AH5229&lt;&gt;"",VLOOKUP(CONCATENATE(AG5229,AH5229),NIVELES!$B$676:$C$745,2,0),"")</f>
        <v/>
      </c>
      <c r="AJ5229" s="78"/>
      <c r="AK5229" s="79" t="str">
        <f>+IF(AJ5229&lt;&gt;"",VLOOKUP(AJ5229,NIVELES!$A$816:$B$892,2,0),"")</f>
        <v/>
      </c>
      <c r="AL5229" s="78"/>
      <c r="AM5229" s="78"/>
      <c r="AN5229" s="79" t="str">
        <f>IF(AM5229&lt;&gt;"",+VLOOKUP(AM5229,NIVELES!$A$1652:$B$2466,2,0),"")</f>
        <v/>
      </c>
      <c r="AO5229" s="87"/>
      <c r="AP5229" s="88"/>
      <c r="AQ5229" s="88"/>
      <c r="AR5229" s="88"/>
      <c r="AS5229" s="88"/>
      <c r="AT5229" s="88"/>
      <c r="AU5229" s="88"/>
      <c r="AV5229" s="88"/>
      <c r="AW5229" s="88"/>
      <c r="AX5229" s="88"/>
      <c r="AY5229" s="88"/>
      <c r="AZ5229" s="88"/>
      <c r="BA5229" s="88"/>
      <c r="BB5229" s="89">
        <f t="shared" si="323"/>
        <v>0</v>
      </c>
      <c r="BC5229" s="90" t="str">
        <f t="shared" si="322"/>
        <v xml:space="preserve"> </v>
      </c>
      <c r="BD5229" s="91" t="str">
        <f t="shared" si="324"/>
        <v xml:space="preserve"> </v>
      </c>
      <c r="BE5229" s="92">
        <f t="shared" si="325"/>
        <v>0</v>
      </c>
    </row>
    <row r="5230" spans="1:57" s="74" customFormat="1" ht="50.1" customHeight="1" x14ac:dyDescent="0.2">
      <c r="A5230" s="78"/>
      <c r="B5230" s="78"/>
      <c r="C5230" s="78"/>
      <c r="D5230" s="78"/>
      <c r="E5230" s="79" t="str">
        <f>+IF(C5230&lt;&gt;"",VLOOKUP(MID(C5230,18,5),NIVELES!$A$133:$B$213,2,0),"")</f>
        <v/>
      </c>
      <c r="F5230" s="80"/>
      <c r="G5230" s="81" t="str">
        <f>+IF(F5230&lt;&gt;"",VLOOKUP(F5230,NIVELES!$A$246:$C$464,3,0),"")</f>
        <v/>
      </c>
      <c r="H5230" s="82"/>
      <c r="I5230" s="78"/>
      <c r="J5230" s="78"/>
      <c r="K5230" s="78"/>
      <c r="L5230" s="78"/>
      <c r="M5230" s="78"/>
      <c r="N5230" s="78"/>
      <c r="O5230" s="78"/>
      <c r="P5230" s="82"/>
      <c r="Q5230" s="78"/>
      <c r="R5230" s="82"/>
      <c r="S5230" s="82"/>
      <c r="T5230" s="82"/>
      <c r="U5230" s="82"/>
      <c r="V5230" s="82"/>
      <c r="W5230" s="82"/>
      <c r="X5230" s="82"/>
      <c r="Y5230" s="82"/>
      <c r="Z5230" s="82"/>
      <c r="AA5230" s="82"/>
      <c r="AB5230" s="82"/>
      <c r="AC5230" s="82"/>
      <c r="AD5230" s="85" t="str">
        <f>IF(A5230&lt;&gt;"",IF(D5230="DIRECCIÓN_DE_TRANSFERENCIAS","280 0031",VLOOKUP(C5230,NIVELES!$A$14:$B$105,2,0)),"")</f>
        <v/>
      </c>
      <c r="AE5230" s="86"/>
      <c r="AF5230" s="86"/>
      <c r="AG5230" s="79" t="str">
        <f>+IF(AF5230&lt;&gt;"",VLOOKUP(AF5230,NIVELES!$A$666:$B$673,2,0),"")</f>
        <v/>
      </c>
      <c r="AH5230" s="78"/>
      <c r="AI5230" s="79" t="str">
        <f>IF(AH5230&lt;&gt;"",VLOOKUP(CONCATENATE(AG5230,AH5230),NIVELES!$B$676:$C$745,2,0),"")</f>
        <v/>
      </c>
      <c r="AJ5230" s="78"/>
      <c r="AK5230" s="79" t="str">
        <f>+IF(AJ5230&lt;&gt;"",VLOOKUP(AJ5230,NIVELES!$A$816:$B$892,2,0),"")</f>
        <v/>
      </c>
      <c r="AL5230" s="78"/>
      <c r="AM5230" s="78"/>
      <c r="AN5230" s="79" t="str">
        <f>IF(AM5230&lt;&gt;"",+VLOOKUP(AM5230,NIVELES!$A$1652:$B$2466,2,0),"")</f>
        <v/>
      </c>
      <c r="AO5230" s="87"/>
      <c r="AP5230" s="88"/>
      <c r="AQ5230" s="88"/>
      <c r="AR5230" s="88"/>
      <c r="AS5230" s="88"/>
      <c r="AT5230" s="88"/>
      <c r="AU5230" s="88"/>
      <c r="AV5230" s="88"/>
      <c r="AW5230" s="88"/>
      <c r="AX5230" s="88"/>
      <c r="AY5230" s="88"/>
      <c r="AZ5230" s="88"/>
      <c r="BA5230" s="88"/>
      <c r="BB5230" s="89">
        <f t="shared" si="323"/>
        <v>0</v>
      </c>
      <c r="BC5230" s="90" t="str">
        <f t="shared" si="322"/>
        <v xml:space="preserve"> </v>
      </c>
      <c r="BD5230" s="91" t="str">
        <f t="shared" si="324"/>
        <v xml:space="preserve"> </v>
      </c>
      <c r="BE5230" s="92">
        <f t="shared" si="325"/>
        <v>0</v>
      </c>
    </row>
    <row r="5231" spans="1:57" s="74" customFormat="1" ht="50.1" customHeight="1" x14ac:dyDescent="0.2">
      <c r="A5231" s="78"/>
      <c r="B5231" s="78"/>
      <c r="C5231" s="78"/>
      <c r="D5231" s="78"/>
      <c r="E5231" s="79" t="str">
        <f>+IF(C5231&lt;&gt;"",VLOOKUP(MID(C5231,18,5),NIVELES!$A$133:$B$213,2,0),"")</f>
        <v/>
      </c>
      <c r="F5231" s="80"/>
      <c r="G5231" s="81" t="str">
        <f>+IF(F5231&lt;&gt;"",VLOOKUP(F5231,NIVELES!$A$246:$C$464,3,0),"")</f>
        <v/>
      </c>
      <c r="H5231" s="82"/>
      <c r="I5231" s="78"/>
      <c r="J5231" s="78"/>
      <c r="K5231" s="78"/>
      <c r="L5231" s="78"/>
      <c r="M5231" s="78"/>
      <c r="N5231" s="78"/>
      <c r="O5231" s="78"/>
      <c r="P5231" s="82"/>
      <c r="Q5231" s="78"/>
      <c r="R5231" s="82"/>
      <c r="S5231" s="82"/>
      <c r="T5231" s="82"/>
      <c r="U5231" s="82"/>
      <c r="V5231" s="82"/>
      <c r="W5231" s="82"/>
      <c r="X5231" s="82"/>
      <c r="Y5231" s="82"/>
      <c r="Z5231" s="82"/>
      <c r="AA5231" s="82"/>
      <c r="AB5231" s="82"/>
      <c r="AC5231" s="82"/>
      <c r="AD5231" s="85" t="str">
        <f>IF(A5231&lt;&gt;"",IF(D5231="DIRECCIÓN_DE_TRANSFERENCIAS","280 0031",VLOOKUP(C5231,NIVELES!$A$14:$B$105,2,0)),"")</f>
        <v/>
      </c>
      <c r="AE5231" s="86"/>
      <c r="AF5231" s="86"/>
      <c r="AG5231" s="79" t="str">
        <f>+IF(AF5231&lt;&gt;"",VLOOKUP(AF5231,NIVELES!$A$666:$B$673,2,0),"")</f>
        <v/>
      </c>
      <c r="AH5231" s="78"/>
      <c r="AI5231" s="79" t="str">
        <f>IF(AH5231&lt;&gt;"",VLOOKUP(CONCATENATE(AG5231,AH5231),NIVELES!$B$676:$C$745,2,0),"")</f>
        <v/>
      </c>
      <c r="AJ5231" s="78"/>
      <c r="AK5231" s="79" t="str">
        <f>+IF(AJ5231&lt;&gt;"",VLOOKUP(AJ5231,NIVELES!$A$816:$B$892,2,0),"")</f>
        <v/>
      </c>
      <c r="AL5231" s="78"/>
      <c r="AM5231" s="78"/>
      <c r="AN5231" s="79" t="str">
        <f>IF(AM5231&lt;&gt;"",+VLOOKUP(AM5231,NIVELES!$A$1652:$B$2466,2,0),"")</f>
        <v/>
      </c>
      <c r="AO5231" s="87"/>
      <c r="AP5231" s="88"/>
      <c r="AQ5231" s="88"/>
      <c r="AR5231" s="88"/>
      <c r="AS5231" s="88"/>
      <c r="AT5231" s="88"/>
      <c r="AU5231" s="88"/>
      <c r="AV5231" s="88"/>
      <c r="AW5231" s="88"/>
      <c r="AX5231" s="88"/>
      <c r="AY5231" s="88"/>
      <c r="AZ5231" s="88"/>
      <c r="BA5231" s="88"/>
      <c r="BB5231" s="89">
        <f t="shared" si="323"/>
        <v>0</v>
      </c>
      <c r="BC5231" s="90" t="str">
        <f t="shared" si="322"/>
        <v xml:space="preserve"> </v>
      </c>
      <c r="BD5231" s="91" t="str">
        <f t="shared" si="324"/>
        <v xml:space="preserve"> </v>
      </c>
      <c r="BE5231" s="92">
        <f t="shared" si="325"/>
        <v>0</v>
      </c>
    </row>
    <row r="5232" spans="1:57" s="74" customFormat="1" ht="50.1" customHeight="1" x14ac:dyDescent="0.2">
      <c r="A5232" s="78"/>
      <c r="B5232" s="78"/>
      <c r="C5232" s="78"/>
      <c r="D5232" s="78"/>
      <c r="E5232" s="79" t="str">
        <f>+IF(C5232&lt;&gt;"",VLOOKUP(MID(C5232,18,5),NIVELES!$A$133:$B$213,2,0),"")</f>
        <v/>
      </c>
      <c r="F5232" s="80"/>
      <c r="G5232" s="81" t="str">
        <f>+IF(F5232&lt;&gt;"",VLOOKUP(F5232,NIVELES!$A$246:$C$464,3,0),"")</f>
        <v/>
      </c>
      <c r="H5232" s="82"/>
      <c r="I5232" s="78"/>
      <c r="J5232" s="78"/>
      <c r="K5232" s="78"/>
      <c r="L5232" s="78"/>
      <c r="M5232" s="78"/>
      <c r="N5232" s="78"/>
      <c r="O5232" s="78"/>
      <c r="P5232" s="82"/>
      <c r="Q5232" s="78"/>
      <c r="R5232" s="82"/>
      <c r="S5232" s="82"/>
      <c r="T5232" s="82"/>
      <c r="U5232" s="82"/>
      <c r="V5232" s="82"/>
      <c r="W5232" s="82"/>
      <c r="X5232" s="82"/>
      <c r="Y5232" s="82"/>
      <c r="Z5232" s="82"/>
      <c r="AA5232" s="82"/>
      <c r="AB5232" s="82"/>
      <c r="AC5232" s="82"/>
      <c r="AD5232" s="85" t="str">
        <f>IF(A5232&lt;&gt;"",IF(D5232="DIRECCIÓN_DE_TRANSFERENCIAS","280 0031",VLOOKUP(C5232,NIVELES!$A$14:$B$105,2,0)),"")</f>
        <v/>
      </c>
      <c r="AE5232" s="86"/>
      <c r="AF5232" s="86"/>
      <c r="AG5232" s="79" t="str">
        <f>+IF(AF5232&lt;&gt;"",VLOOKUP(AF5232,NIVELES!$A$666:$B$673,2,0),"")</f>
        <v/>
      </c>
      <c r="AH5232" s="78"/>
      <c r="AI5232" s="79" t="str">
        <f>IF(AH5232&lt;&gt;"",VLOOKUP(CONCATENATE(AG5232,AH5232),NIVELES!$B$676:$C$745,2,0),"")</f>
        <v/>
      </c>
      <c r="AJ5232" s="78"/>
      <c r="AK5232" s="79" t="str">
        <f>+IF(AJ5232&lt;&gt;"",VLOOKUP(AJ5232,NIVELES!$A$816:$B$892,2,0),"")</f>
        <v/>
      </c>
      <c r="AL5232" s="78"/>
      <c r="AM5232" s="78"/>
      <c r="AN5232" s="79" t="str">
        <f>IF(AM5232&lt;&gt;"",+VLOOKUP(AM5232,NIVELES!$A$1652:$B$2466,2,0),"")</f>
        <v/>
      </c>
      <c r="AO5232" s="87"/>
      <c r="AP5232" s="88"/>
      <c r="AQ5232" s="88"/>
      <c r="AR5232" s="88"/>
      <c r="AS5232" s="88"/>
      <c r="AT5232" s="88"/>
      <c r="AU5232" s="88"/>
      <c r="AV5232" s="88"/>
      <c r="AW5232" s="88"/>
      <c r="AX5232" s="88"/>
      <c r="AY5232" s="88"/>
      <c r="AZ5232" s="88"/>
      <c r="BA5232" s="88"/>
      <c r="BB5232" s="89">
        <f t="shared" si="323"/>
        <v>0</v>
      </c>
      <c r="BC5232" s="90" t="str">
        <f t="shared" si="322"/>
        <v xml:space="preserve"> </v>
      </c>
      <c r="BD5232" s="91" t="str">
        <f t="shared" si="324"/>
        <v xml:space="preserve"> </v>
      </c>
      <c r="BE5232" s="92">
        <f t="shared" si="325"/>
        <v>0</v>
      </c>
    </row>
    <row r="5233" spans="1:57" s="74" customFormat="1" ht="50.1" customHeight="1" x14ac:dyDescent="0.2">
      <c r="A5233" s="78"/>
      <c r="B5233" s="78"/>
      <c r="C5233" s="78"/>
      <c r="D5233" s="78"/>
      <c r="E5233" s="79" t="str">
        <f>+IF(C5233&lt;&gt;"",VLOOKUP(MID(C5233,18,5),NIVELES!$A$133:$B$213,2,0),"")</f>
        <v/>
      </c>
      <c r="F5233" s="80"/>
      <c r="G5233" s="81" t="str">
        <f>+IF(F5233&lt;&gt;"",VLOOKUP(F5233,NIVELES!$A$246:$C$464,3,0),"")</f>
        <v/>
      </c>
      <c r="H5233" s="82"/>
      <c r="I5233" s="78"/>
      <c r="J5233" s="78"/>
      <c r="K5233" s="78"/>
      <c r="L5233" s="78"/>
      <c r="M5233" s="78"/>
      <c r="N5233" s="78"/>
      <c r="O5233" s="78"/>
      <c r="P5233" s="82"/>
      <c r="Q5233" s="78"/>
      <c r="R5233" s="82"/>
      <c r="S5233" s="82"/>
      <c r="T5233" s="82"/>
      <c r="U5233" s="82"/>
      <c r="V5233" s="82"/>
      <c r="W5233" s="82"/>
      <c r="X5233" s="82"/>
      <c r="Y5233" s="82"/>
      <c r="Z5233" s="82"/>
      <c r="AA5233" s="82"/>
      <c r="AB5233" s="82"/>
      <c r="AC5233" s="82"/>
      <c r="AD5233" s="85" t="str">
        <f>IF(A5233&lt;&gt;"",IF(D5233="DIRECCIÓN_DE_TRANSFERENCIAS","280 0031",VLOOKUP(C5233,NIVELES!$A$14:$B$105,2,0)),"")</f>
        <v/>
      </c>
      <c r="AE5233" s="86"/>
      <c r="AF5233" s="86"/>
      <c r="AG5233" s="79" t="str">
        <f>+IF(AF5233&lt;&gt;"",VLOOKUP(AF5233,NIVELES!$A$666:$B$673,2,0),"")</f>
        <v/>
      </c>
      <c r="AH5233" s="78"/>
      <c r="AI5233" s="79" t="str">
        <f>IF(AH5233&lt;&gt;"",VLOOKUP(CONCATENATE(AG5233,AH5233),NIVELES!$B$676:$C$745,2,0),"")</f>
        <v/>
      </c>
      <c r="AJ5233" s="78"/>
      <c r="AK5233" s="79" t="str">
        <f>+IF(AJ5233&lt;&gt;"",VLOOKUP(AJ5233,NIVELES!$A$816:$B$892,2,0),"")</f>
        <v/>
      </c>
      <c r="AL5233" s="78"/>
      <c r="AM5233" s="78"/>
      <c r="AN5233" s="79" t="str">
        <f>IF(AM5233&lt;&gt;"",+VLOOKUP(AM5233,NIVELES!$A$1652:$B$2466,2,0),"")</f>
        <v/>
      </c>
      <c r="AO5233" s="87"/>
      <c r="AP5233" s="88"/>
      <c r="AQ5233" s="88"/>
      <c r="AR5233" s="88"/>
      <c r="AS5233" s="88"/>
      <c r="AT5233" s="88"/>
      <c r="AU5233" s="88"/>
      <c r="AV5233" s="88"/>
      <c r="AW5233" s="88"/>
      <c r="AX5233" s="88"/>
      <c r="AY5233" s="88"/>
      <c r="AZ5233" s="88"/>
      <c r="BA5233" s="88"/>
      <c r="BB5233" s="89">
        <f t="shared" si="323"/>
        <v>0</v>
      </c>
      <c r="BC5233" s="90" t="str">
        <f t="shared" si="322"/>
        <v xml:space="preserve"> </v>
      </c>
      <c r="BD5233" s="91" t="str">
        <f t="shared" si="324"/>
        <v xml:space="preserve"> </v>
      </c>
      <c r="BE5233" s="92">
        <f t="shared" si="325"/>
        <v>0</v>
      </c>
    </row>
    <row r="5234" spans="1:57" s="74" customFormat="1" ht="50.1" customHeight="1" x14ac:dyDescent="0.2">
      <c r="A5234" s="78"/>
      <c r="B5234" s="78"/>
      <c r="C5234" s="78"/>
      <c r="D5234" s="78"/>
      <c r="E5234" s="79" t="str">
        <f>+IF(C5234&lt;&gt;"",VLOOKUP(MID(C5234,18,5),NIVELES!$A$133:$B$213,2,0),"")</f>
        <v/>
      </c>
      <c r="F5234" s="80"/>
      <c r="G5234" s="81" t="str">
        <f>+IF(F5234&lt;&gt;"",VLOOKUP(F5234,NIVELES!$A$246:$C$464,3,0),"")</f>
        <v/>
      </c>
      <c r="H5234" s="82"/>
      <c r="I5234" s="78"/>
      <c r="J5234" s="78"/>
      <c r="K5234" s="78"/>
      <c r="L5234" s="78"/>
      <c r="M5234" s="78"/>
      <c r="N5234" s="78"/>
      <c r="O5234" s="78"/>
      <c r="P5234" s="82"/>
      <c r="Q5234" s="78"/>
      <c r="R5234" s="82"/>
      <c r="S5234" s="82"/>
      <c r="T5234" s="82"/>
      <c r="U5234" s="82"/>
      <c r="V5234" s="82"/>
      <c r="W5234" s="82"/>
      <c r="X5234" s="82"/>
      <c r="Y5234" s="82"/>
      <c r="Z5234" s="82"/>
      <c r="AA5234" s="82"/>
      <c r="AB5234" s="82"/>
      <c r="AC5234" s="82"/>
      <c r="AD5234" s="85" t="str">
        <f>IF(A5234&lt;&gt;"",IF(D5234="DIRECCIÓN_DE_TRANSFERENCIAS","280 0031",VLOOKUP(C5234,NIVELES!$A$14:$B$105,2,0)),"")</f>
        <v/>
      </c>
      <c r="AE5234" s="86"/>
      <c r="AF5234" s="86"/>
      <c r="AG5234" s="79" t="str">
        <f>+IF(AF5234&lt;&gt;"",VLOOKUP(AF5234,NIVELES!$A$666:$B$673,2,0),"")</f>
        <v/>
      </c>
      <c r="AH5234" s="78"/>
      <c r="AI5234" s="79" t="str">
        <f>IF(AH5234&lt;&gt;"",VLOOKUP(CONCATENATE(AG5234,AH5234),NIVELES!$B$676:$C$745,2,0),"")</f>
        <v/>
      </c>
      <c r="AJ5234" s="78"/>
      <c r="AK5234" s="79" t="str">
        <f>+IF(AJ5234&lt;&gt;"",VLOOKUP(AJ5234,NIVELES!$A$816:$B$892,2,0),"")</f>
        <v/>
      </c>
      <c r="AL5234" s="78"/>
      <c r="AM5234" s="78"/>
      <c r="AN5234" s="79" t="str">
        <f>IF(AM5234&lt;&gt;"",+VLOOKUP(AM5234,NIVELES!$A$1652:$B$2466,2,0),"")</f>
        <v/>
      </c>
      <c r="AO5234" s="87"/>
      <c r="AP5234" s="88"/>
      <c r="AQ5234" s="88"/>
      <c r="AR5234" s="88"/>
      <c r="AS5234" s="88"/>
      <c r="AT5234" s="88"/>
      <c r="AU5234" s="88"/>
      <c r="AV5234" s="88"/>
      <c r="AW5234" s="88"/>
      <c r="AX5234" s="88"/>
      <c r="AY5234" s="88"/>
      <c r="AZ5234" s="88"/>
      <c r="BA5234" s="88"/>
      <c r="BB5234" s="89">
        <f t="shared" si="323"/>
        <v>0</v>
      </c>
      <c r="BC5234" s="90" t="str">
        <f t="shared" si="322"/>
        <v xml:space="preserve"> </v>
      </c>
      <c r="BD5234" s="91" t="str">
        <f t="shared" si="324"/>
        <v xml:space="preserve"> </v>
      </c>
      <c r="BE5234" s="92">
        <f t="shared" si="325"/>
        <v>0</v>
      </c>
    </row>
    <row r="5235" spans="1:57" s="74" customFormat="1" ht="50.1" customHeight="1" x14ac:dyDescent="0.2">
      <c r="A5235" s="78"/>
      <c r="B5235" s="78"/>
      <c r="C5235" s="78"/>
      <c r="D5235" s="78"/>
      <c r="E5235" s="79" t="str">
        <f>+IF(C5235&lt;&gt;"",VLOOKUP(MID(C5235,18,5),NIVELES!$A$133:$B$213,2,0),"")</f>
        <v/>
      </c>
      <c r="F5235" s="80"/>
      <c r="G5235" s="81" t="str">
        <f>+IF(F5235&lt;&gt;"",VLOOKUP(F5235,NIVELES!$A$246:$C$464,3,0),"")</f>
        <v/>
      </c>
      <c r="H5235" s="82"/>
      <c r="I5235" s="78"/>
      <c r="J5235" s="78"/>
      <c r="K5235" s="78"/>
      <c r="L5235" s="78"/>
      <c r="M5235" s="78"/>
      <c r="N5235" s="78"/>
      <c r="O5235" s="78"/>
      <c r="P5235" s="82"/>
      <c r="Q5235" s="78"/>
      <c r="R5235" s="82"/>
      <c r="S5235" s="82"/>
      <c r="T5235" s="82"/>
      <c r="U5235" s="82"/>
      <c r="V5235" s="82"/>
      <c r="W5235" s="82"/>
      <c r="X5235" s="82"/>
      <c r="Y5235" s="82"/>
      <c r="Z5235" s="82"/>
      <c r="AA5235" s="82"/>
      <c r="AB5235" s="82"/>
      <c r="AC5235" s="82"/>
      <c r="AD5235" s="85" t="str">
        <f>IF(A5235&lt;&gt;"",IF(D5235="DIRECCIÓN_DE_TRANSFERENCIAS","280 0031",VLOOKUP(C5235,NIVELES!$A$14:$B$105,2,0)),"")</f>
        <v/>
      </c>
      <c r="AE5235" s="86"/>
      <c r="AF5235" s="86"/>
      <c r="AG5235" s="79" t="str">
        <f>+IF(AF5235&lt;&gt;"",VLOOKUP(AF5235,NIVELES!$A$666:$B$673,2,0),"")</f>
        <v/>
      </c>
      <c r="AH5235" s="78"/>
      <c r="AI5235" s="79" t="str">
        <f>IF(AH5235&lt;&gt;"",VLOOKUP(CONCATENATE(AG5235,AH5235),NIVELES!$B$676:$C$745,2,0),"")</f>
        <v/>
      </c>
      <c r="AJ5235" s="78"/>
      <c r="AK5235" s="79" t="str">
        <f>+IF(AJ5235&lt;&gt;"",VLOOKUP(AJ5235,NIVELES!$A$816:$B$892,2,0),"")</f>
        <v/>
      </c>
      <c r="AL5235" s="78"/>
      <c r="AM5235" s="78"/>
      <c r="AN5235" s="79" t="str">
        <f>IF(AM5235&lt;&gt;"",+VLOOKUP(AM5235,NIVELES!$A$1652:$B$2466,2,0),"")</f>
        <v/>
      </c>
      <c r="AO5235" s="87"/>
      <c r="AP5235" s="88"/>
      <c r="AQ5235" s="88"/>
      <c r="AR5235" s="88"/>
      <c r="AS5235" s="88"/>
      <c r="AT5235" s="88"/>
      <c r="AU5235" s="88"/>
      <c r="AV5235" s="88"/>
      <c r="AW5235" s="88"/>
      <c r="AX5235" s="88"/>
      <c r="AY5235" s="88"/>
      <c r="AZ5235" s="88"/>
      <c r="BA5235" s="88"/>
      <c r="BB5235" s="89">
        <f t="shared" si="323"/>
        <v>0</v>
      </c>
      <c r="BC5235" s="90" t="str">
        <f t="shared" si="322"/>
        <v xml:space="preserve"> </v>
      </c>
      <c r="BD5235" s="91" t="str">
        <f t="shared" si="324"/>
        <v xml:space="preserve"> </v>
      </c>
      <c r="BE5235" s="92">
        <f t="shared" si="325"/>
        <v>0</v>
      </c>
    </row>
    <row r="5236" spans="1:57" s="74" customFormat="1" ht="50.1" customHeight="1" x14ac:dyDescent="0.2">
      <c r="A5236" s="78"/>
      <c r="B5236" s="78"/>
      <c r="C5236" s="78"/>
      <c r="D5236" s="78"/>
      <c r="E5236" s="79" t="str">
        <f>+IF(C5236&lt;&gt;"",VLOOKUP(MID(C5236,18,5),NIVELES!$A$133:$B$213,2,0),"")</f>
        <v/>
      </c>
      <c r="F5236" s="80"/>
      <c r="G5236" s="81" t="str">
        <f>+IF(F5236&lt;&gt;"",VLOOKUP(F5236,NIVELES!$A$246:$C$464,3,0),"")</f>
        <v/>
      </c>
      <c r="H5236" s="82"/>
      <c r="I5236" s="78"/>
      <c r="J5236" s="78"/>
      <c r="K5236" s="78"/>
      <c r="L5236" s="78"/>
      <c r="M5236" s="78"/>
      <c r="N5236" s="78"/>
      <c r="O5236" s="78"/>
      <c r="P5236" s="82"/>
      <c r="Q5236" s="78"/>
      <c r="R5236" s="82"/>
      <c r="S5236" s="82"/>
      <c r="T5236" s="82"/>
      <c r="U5236" s="82"/>
      <c r="V5236" s="82"/>
      <c r="W5236" s="82"/>
      <c r="X5236" s="82"/>
      <c r="Y5236" s="82"/>
      <c r="Z5236" s="82"/>
      <c r="AA5236" s="82"/>
      <c r="AB5236" s="82"/>
      <c r="AC5236" s="82"/>
      <c r="AD5236" s="85" t="str">
        <f>IF(A5236&lt;&gt;"",IF(D5236="DIRECCIÓN_DE_TRANSFERENCIAS","280 0031",VLOOKUP(C5236,NIVELES!$A$14:$B$105,2,0)),"")</f>
        <v/>
      </c>
      <c r="AE5236" s="86"/>
      <c r="AF5236" s="86"/>
      <c r="AG5236" s="79" t="str">
        <f>+IF(AF5236&lt;&gt;"",VLOOKUP(AF5236,NIVELES!$A$666:$B$673,2,0),"")</f>
        <v/>
      </c>
      <c r="AH5236" s="78"/>
      <c r="AI5236" s="79" t="str">
        <f>IF(AH5236&lt;&gt;"",VLOOKUP(CONCATENATE(AG5236,AH5236),NIVELES!$B$676:$C$745,2,0),"")</f>
        <v/>
      </c>
      <c r="AJ5236" s="78"/>
      <c r="AK5236" s="79" t="str">
        <f>+IF(AJ5236&lt;&gt;"",VLOOKUP(AJ5236,NIVELES!$A$816:$B$892,2,0),"")</f>
        <v/>
      </c>
      <c r="AL5236" s="78"/>
      <c r="AM5236" s="78"/>
      <c r="AN5236" s="79" t="str">
        <f>IF(AM5236&lt;&gt;"",+VLOOKUP(AM5236,NIVELES!$A$1652:$B$2466,2,0),"")</f>
        <v/>
      </c>
      <c r="AO5236" s="87"/>
      <c r="AP5236" s="88"/>
      <c r="AQ5236" s="88"/>
      <c r="AR5236" s="88"/>
      <c r="AS5236" s="88"/>
      <c r="AT5236" s="88"/>
      <c r="AU5236" s="88"/>
      <c r="AV5236" s="88"/>
      <c r="AW5236" s="88"/>
      <c r="AX5236" s="88"/>
      <c r="AY5236" s="88"/>
      <c r="AZ5236" s="88"/>
      <c r="BA5236" s="88"/>
      <c r="BB5236" s="89">
        <f t="shared" si="323"/>
        <v>0</v>
      </c>
      <c r="BC5236" s="90" t="str">
        <f t="shared" si="322"/>
        <v xml:space="preserve"> </v>
      </c>
      <c r="BD5236" s="91" t="str">
        <f t="shared" si="324"/>
        <v xml:space="preserve"> </v>
      </c>
      <c r="BE5236" s="92">
        <f t="shared" si="325"/>
        <v>0</v>
      </c>
    </row>
    <row r="5237" spans="1:57" s="74" customFormat="1" ht="50.1" customHeight="1" x14ac:dyDescent="0.2">
      <c r="A5237" s="78"/>
      <c r="B5237" s="78"/>
      <c r="C5237" s="78"/>
      <c r="D5237" s="78"/>
      <c r="E5237" s="79" t="str">
        <f>+IF(C5237&lt;&gt;"",VLOOKUP(MID(C5237,18,5),NIVELES!$A$133:$B$213,2,0),"")</f>
        <v/>
      </c>
      <c r="F5237" s="80"/>
      <c r="G5237" s="81" t="str">
        <f>+IF(F5237&lt;&gt;"",VLOOKUP(F5237,NIVELES!$A$246:$C$464,3,0),"")</f>
        <v/>
      </c>
      <c r="H5237" s="82"/>
      <c r="I5237" s="78"/>
      <c r="J5237" s="78"/>
      <c r="K5237" s="78"/>
      <c r="L5237" s="78"/>
      <c r="M5237" s="78"/>
      <c r="N5237" s="78"/>
      <c r="O5237" s="78"/>
      <c r="P5237" s="82"/>
      <c r="Q5237" s="78"/>
      <c r="R5237" s="82"/>
      <c r="S5237" s="82"/>
      <c r="T5237" s="82"/>
      <c r="U5237" s="82"/>
      <c r="V5237" s="82"/>
      <c r="W5237" s="82"/>
      <c r="X5237" s="82"/>
      <c r="Y5237" s="82"/>
      <c r="Z5237" s="82"/>
      <c r="AA5237" s="82"/>
      <c r="AB5237" s="82"/>
      <c r="AC5237" s="82"/>
      <c r="AD5237" s="85" t="str">
        <f>IF(A5237&lt;&gt;"",IF(D5237="DIRECCIÓN_DE_TRANSFERENCIAS","280 0031",VLOOKUP(C5237,NIVELES!$A$14:$B$105,2,0)),"")</f>
        <v/>
      </c>
      <c r="AE5237" s="86"/>
      <c r="AF5237" s="86"/>
      <c r="AG5237" s="79" t="str">
        <f>+IF(AF5237&lt;&gt;"",VLOOKUP(AF5237,NIVELES!$A$666:$B$673,2,0),"")</f>
        <v/>
      </c>
      <c r="AH5237" s="78"/>
      <c r="AI5237" s="79" t="str">
        <f>IF(AH5237&lt;&gt;"",VLOOKUP(CONCATENATE(AG5237,AH5237),NIVELES!$B$676:$C$745,2,0),"")</f>
        <v/>
      </c>
      <c r="AJ5237" s="78"/>
      <c r="AK5237" s="79" t="str">
        <f>+IF(AJ5237&lt;&gt;"",VLOOKUP(AJ5237,NIVELES!$A$816:$B$892,2,0),"")</f>
        <v/>
      </c>
      <c r="AL5237" s="78"/>
      <c r="AM5237" s="78"/>
      <c r="AN5237" s="79" t="str">
        <f>IF(AM5237&lt;&gt;"",+VLOOKUP(AM5237,NIVELES!$A$1652:$B$2466,2,0),"")</f>
        <v/>
      </c>
      <c r="AO5237" s="87"/>
      <c r="AP5237" s="88"/>
      <c r="AQ5237" s="88"/>
      <c r="AR5237" s="88"/>
      <c r="AS5237" s="88"/>
      <c r="AT5237" s="88"/>
      <c r="AU5237" s="88"/>
      <c r="AV5237" s="88"/>
      <c r="AW5237" s="88"/>
      <c r="AX5237" s="88"/>
      <c r="AY5237" s="88"/>
      <c r="AZ5237" s="88"/>
      <c r="BA5237" s="88"/>
      <c r="BB5237" s="89">
        <f t="shared" si="323"/>
        <v>0</v>
      </c>
      <c r="BC5237" s="90" t="str">
        <f t="shared" si="322"/>
        <v xml:space="preserve"> </v>
      </c>
      <c r="BD5237" s="91" t="str">
        <f t="shared" si="324"/>
        <v xml:space="preserve"> </v>
      </c>
      <c r="BE5237" s="92">
        <f t="shared" si="325"/>
        <v>0</v>
      </c>
    </row>
    <row r="5238" spans="1:57" s="74" customFormat="1" ht="50.1" customHeight="1" x14ac:dyDescent="0.2">
      <c r="A5238" s="78"/>
      <c r="B5238" s="78"/>
      <c r="C5238" s="78"/>
      <c r="D5238" s="78"/>
      <c r="E5238" s="79" t="str">
        <f>+IF(C5238&lt;&gt;"",VLOOKUP(MID(C5238,18,5),NIVELES!$A$133:$B$213,2,0),"")</f>
        <v/>
      </c>
      <c r="F5238" s="80"/>
      <c r="G5238" s="81" t="str">
        <f>+IF(F5238&lt;&gt;"",VLOOKUP(F5238,NIVELES!$A$246:$C$464,3,0),"")</f>
        <v/>
      </c>
      <c r="H5238" s="82"/>
      <c r="I5238" s="78"/>
      <c r="J5238" s="78"/>
      <c r="K5238" s="78"/>
      <c r="L5238" s="78"/>
      <c r="M5238" s="78"/>
      <c r="N5238" s="78"/>
      <c r="O5238" s="78"/>
      <c r="P5238" s="82"/>
      <c r="Q5238" s="78"/>
      <c r="R5238" s="82"/>
      <c r="S5238" s="82"/>
      <c r="T5238" s="82"/>
      <c r="U5238" s="82"/>
      <c r="V5238" s="82"/>
      <c r="W5238" s="82"/>
      <c r="X5238" s="82"/>
      <c r="Y5238" s="82"/>
      <c r="Z5238" s="82"/>
      <c r="AA5238" s="82"/>
      <c r="AB5238" s="82"/>
      <c r="AC5238" s="82"/>
      <c r="AD5238" s="85" t="str">
        <f>IF(A5238&lt;&gt;"",IF(D5238="DIRECCIÓN_DE_TRANSFERENCIAS","280 0031",VLOOKUP(C5238,NIVELES!$A$14:$B$105,2,0)),"")</f>
        <v/>
      </c>
      <c r="AE5238" s="86"/>
      <c r="AF5238" s="86"/>
      <c r="AG5238" s="79" t="str">
        <f>+IF(AF5238&lt;&gt;"",VLOOKUP(AF5238,NIVELES!$A$666:$B$673,2,0),"")</f>
        <v/>
      </c>
      <c r="AH5238" s="78"/>
      <c r="AI5238" s="79" t="str">
        <f>IF(AH5238&lt;&gt;"",VLOOKUP(CONCATENATE(AG5238,AH5238),NIVELES!$B$676:$C$745,2,0),"")</f>
        <v/>
      </c>
      <c r="AJ5238" s="78"/>
      <c r="AK5238" s="79" t="str">
        <f>+IF(AJ5238&lt;&gt;"",VLOOKUP(AJ5238,NIVELES!$A$816:$B$892,2,0),"")</f>
        <v/>
      </c>
      <c r="AL5238" s="78"/>
      <c r="AM5238" s="78"/>
      <c r="AN5238" s="79" t="str">
        <f>IF(AM5238&lt;&gt;"",+VLOOKUP(AM5238,NIVELES!$A$1652:$B$2466,2,0),"")</f>
        <v/>
      </c>
      <c r="AO5238" s="87"/>
      <c r="AP5238" s="88"/>
      <c r="AQ5238" s="88"/>
      <c r="AR5238" s="88"/>
      <c r="AS5238" s="88"/>
      <c r="AT5238" s="88"/>
      <c r="AU5238" s="88"/>
      <c r="AV5238" s="88"/>
      <c r="AW5238" s="88"/>
      <c r="AX5238" s="88"/>
      <c r="AY5238" s="88"/>
      <c r="AZ5238" s="88"/>
      <c r="BA5238" s="88"/>
      <c r="BB5238" s="89">
        <f t="shared" si="323"/>
        <v>0</v>
      </c>
      <c r="BC5238" s="90" t="str">
        <f t="shared" si="322"/>
        <v xml:space="preserve"> </v>
      </c>
      <c r="BD5238" s="91" t="str">
        <f t="shared" si="324"/>
        <v xml:space="preserve"> </v>
      </c>
      <c r="BE5238" s="92">
        <f t="shared" si="325"/>
        <v>0</v>
      </c>
    </row>
    <row r="5239" spans="1:57" s="74" customFormat="1" ht="50.1" customHeight="1" x14ac:dyDescent="0.2">
      <c r="A5239" s="78"/>
      <c r="B5239" s="78"/>
      <c r="C5239" s="78"/>
      <c r="D5239" s="78"/>
      <c r="E5239" s="79" t="str">
        <f>+IF(C5239&lt;&gt;"",VLOOKUP(MID(C5239,18,5),NIVELES!$A$133:$B$213,2,0),"")</f>
        <v/>
      </c>
      <c r="F5239" s="80"/>
      <c r="G5239" s="81" t="str">
        <f>+IF(F5239&lt;&gt;"",VLOOKUP(F5239,NIVELES!$A$246:$C$464,3,0),"")</f>
        <v/>
      </c>
      <c r="H5239" s="82"/>
      <c r="I5239" s="78"/>
      <c r="J5239" s="78"/>
      <c r="K5239" s="78"/>
      <c r="L5239" s="78"/>
      <c r="M5239" s="78"/>
      <c r="N5239" s="78"/>
      <c r="O5239" s="78"/>
      <c r="P5239" s="82"/>
      <c r="Q5239" s="78"/>
      <c r="R5239" s="82"/>
      <c r="S5239" s="82"/>
      <c r="T5239" s="82"/>
      <c r="U5239" s="82"/>
      <c r="V5239" s="82"/>
      <c r="W5239" s="82"/>
      <c r="X5239" s="82"/>
      <c r="Y5239" s="82"/>
      <c r="Z5239" s="82"/>
      <c r="AA5239" s="82"/>
      <c r="AB5239" s="82"/>
      <c r="AC5239" s="82"/>
      <c r="AD5239" s="85" t="str">
        <f>IF(A5239&lt;&gt;"",IF(D5239="DIRECCIÓN_DE_TRANSFERENCIAS","280 0031",VLOOKUP(C5239,NIVELES!$A$14:$B$105,2,0)),"")</f>
        <v/>
      </c>
      <c r="AE5239" s="86"/>
      <c r="AF5239" s="86"/>
      <c r="AG5239" s="79" t="str">
        <f>+IF(AF5239&lt;&gt;"",VLOOKUP(AF5239,NIVELES!$A$666:$B$673,2,0),"")</f>
        <v/>
      </c>
      <c r="AH5239" s="78"/>
      <c r="AI5239" s="79" t="str">
        <f>IF(AH5239&lt;&gt;"",VLOOKUP(CONCATENATE(AG5239,AH5239),NIVELES!$B$676:$C$745,2,0),"")</f>
        <v/>
      </c>
      <c r="AJ5239" s="78"/>
      <c r="AK5239" s="79" t="str">
        <f>+IF(AJ5239&lt;&gt;"",VLOOKUP(AJ5239,NIVELES!$A$816:$B$892,2,0),"")</f>
        <v/>
      </c>
      <c r="AL5239" s="78"/>
      <c r="AM5239" s="78"/>
      <c r="AN5239" s="79" t="str">
        <f>IF(AM5239&lt;&gt;"",+VLOOKUP(AM5239,NIVELES!$A$1652:$B$2466,2,0),"")</f>
        <v/>
      </c>
      <c r="AO5239" s="87"/>
      <c r="AP5239" s="88"/>
      <c r="AQ5239" s="88"/>
      <c r="AR5239" s="88"/>
      <c r="AS5239" s="88"/>
      <c r="AT5239" s="88"/>
      <c r="AU5239" s="88"/>
      <c r="AV5239" s="88"/>
      <c r="AW5239" s="88"/>
      <c r="AX5239" s="88"/>
      <c r="AY5239" s="88"/>
      <c r="AZ5239" s="88"/>
      <c r="BA5239" s="88"/>
      <c r="BB5239" s="89">
        <f t="shared" si="323"/>
        <v>0</v>
      </c>
      <c r="BC5239" s="90" t="str">
        <f t="shared" si="322"/>
        <v xml:space="preserve"> </v>
      </c>
      <c r="BD5239" s="91" t="str">
        <f t="shared" si="324"/>
        <v xml:space="preserve"> </v>
      </c>
      <c r="BE5239" s="92">
        <f t="shared" si="325"/>
        <v>0</v>
      </c>
    </row>
    <row r="5240" spans="1:57" s="74" customFormat="1" ht="50.1" customHeight="1" x14ac:dyDescent="0.2">
      <c r="A5240" s="78"/>
      <c r="B5240" s="78"/>
      <c r="C5240" s="78"/>
      <c r="D5240" s="78"/>
      <c r="E5240" s="79" t="str">
        <f>+IF(C5240&lt;&gt;"",VLOOKUP(MID(C5240,18,5),NIVELES!$A$133:$B$213,2,0),"")</f>
        <v/>
      </c>
      <c r="F5240" s="80"/>
      <c r="G5240" s="81" t="str">
        <f>+IF(F5240&lt;&gt;"",VLOOKUP(F5240,NIVELES!$A$246:$C$464,3,0),"")</f>
        <v/>
      </c>
      <c r="H5240" s="82"/>
      <c r="I5240" s="78"/>
      <c r="J5240" s="78"/>
      <c r="K5240" s="78"/>
      <c r="L5240" s="78"/>
      <c r="M5240" s="78"/>
      <c r="N5240" s="78"/>
      <c r="O5240" s="78"/>
      <c r="P5240" s="82"/>
      <c r="Q5240" s="78"/>
      <c r="R5240" s="82"/>
      <c r="S5240" s="82"/>
      <c r="T5240" s="82"/>
      <c r="U5240" s="82"/>
      <c r="V5240" s="82"/>
      <c r="W5240" s="82"/>
      <c r="X5240" s="82"/>
      <c r="Y5240" s="82"/>
      <c r="Z5240" s="82"/>
      <c r="AA5240" s="82"/>
      <c r="AB5240" s="82"/>
      <c r="AC5240" s="82"/>
      <c r="AD5240" s="85" t="str">
        <f>IF(A5240&lt;&gt;"",IF(D5240="DIRECCIÓN_DE_TRANSFERENCIAS","280 0031",VLOOKUP(C5240,NIVELES!$A$14:$B$105,2,0)),"")</f>
        <v/>
      </c>
      <c r="AE5240" s="86"/>
      <c r="AF5240" s="86"/>
      <c r="AG5240" s="79" t="str">
        <f>+IF(AF5240&lt;&gt;"",VLOOKUP(AF5240,NIVELES!$A$666:$B$673,2,0),"")</f>
        <v/>
      </c>
      <c r="AH5240" s="78"/>
      <c r="AI5240" s="79" t="str">
        <f>IF(AH5240&lt;&gt;"",VLOOKUP(CONCATENATE(AG5240,AH5240),NIVELES!$B$676:$C$745,2,0),"")</f>
        <v/>
      </c>
      <c r="AJ5240" s="78"/>
      <c r="AK5240" s="79" t="str">
        <f>+IF(AJ5240&lt;&gt;"",VLOOKUP(AJ5240,NIVELES!$A$816:$B$892,2,0),"")</f>
        <v/>
      </c>
      <c r="AL5240" s="78"/>
      <c r="AM5240" s="78"/>
      <c r="AN5240" s="79" t="str">
        <f>IF(AM5240&lt;&gt;"",+VLOOKUP(AM5240,NIVELES!$A$1652:$B$2466,2,0),"")</f>
        <v/>
      </c>
      <c r="AO5240" s="87"/>
      <c r="AP5240" s="88"/>
      <c r="AQ5240" s="88"/>
      <c r="AR5240" s="88"/>
      <c r="AS5240" s="88"/>
      <c r="AT5240" s="88"/>
      <c r="AU5240" s="88"/>
      <c r="AV5240" s="88"/>
      <c r="AW5240" s="88"/>
      <c r="AX5240" s="88"/>
      <c r="AY5240" s="88"/>
      <c r="AZ5240" s="88"/>
      <c r="BA5240" s="88"/>
      <c r="BB5240" s="89">
        <f t="shared" si="323"/>
        <v>0</v>
      </c>
      <c r="BC5240" s="90" t="str">
        <f t="shared" si="322"/>
        <v xml:space="preserve"> </v>
      </c>
      <c r="BD5240" s="91" t="str">
        <f t="shared" si="324"/>
        <v xml:space="preserve"> </v>
      </c>
      <c r="BE5240" s="92">
        <f t="shared" si="325"/>
        <v>0</v>
      </c>
    </row>
    <row r="5241" spans="1:57" s="74" customFormat="1" ht="50.1" customHeight="1" x14ac:dyDescent="0.2">
      <c r="A5241" s="78"/>
      <c r="B5241" s="78"/>
      <c r="C5241" s="78"/>
      <c r="D5241" s="78"/>
      <c r="E5241" s="79" t="str">
        <f>+IF(C5241&lt;&gt;"",VLOOKUP(MID(C5241,18,5),NIVELES!$A$133:$B$213,2,0),"")</f>
        <v/>
      </c>
      <c r="F5241" s="80"/>
      <c r="G5241" s="81" t="str">
        <f>+IF(F5241&lt;&gt;"",VLOOKUP(F5241,NIVELES!$A$246:$C$464,3,0),"")</f>
        <v/>
      </c>
      <c r="H5241" s="82"/>
      <c r="I5241" s="78"/>
      <c r="J5241" s="78"/>
      <c r="K5241" s="78"/>
      <c r="L5241" s="78"/>
      <c r="M5241" s="78"/>
      <c r="N5241" s="78"/>
      <c r="O5241" s="78"/>
      <c r="P5241" s="82"/>
      <c r="Q5241" s="78"/>
      <c r="R5241" s="82"/>
      <c r="S5241" s="82"/>
      <c r="T5241" s="82"/>
      <c r="U5241" s="82"/>
      <c r="V5241" s="82"/>
      <c r="W5241" s="82"/>
      <c r="X5241" s="82"/>
      <c r="Y5241" s="82"/>
      <c r="Z5241" s="82"/>
      <c r="AA5241" s="82"/>
      <c r="AB5241" s="82"/>
      <c r="AC5241" s="82"/>
      <c r="AD5241" s="85" t="str">
        <f>IF(A5241&lt;&gt;"",IF(D5241="DIRECCIÓN_DE_TRANSFERENCIAS","280 0031",VLOOKUP(C5241,NIVELES!$A$14:$B$105,2,0)),"")</f>
        <v/>
      </c>
      <c r="AE5241" s="86"/>
      <c r="AF5241" s="86"/>
      <c r="AG5241" s="79" t="str">
        <f>+IF(AF5241&lt;&gt;"",VLOOKUP(AF5241,NIVELES!$A$666:$B$673,2,0),"")</f>
        <v/>
      </c>
      <c r="AH5241" s="78"/>
      <c r="AI5241" s="79" t="str">
        <f>IF(AH5241&lt;&gt;"",VLOOKUP(CONCATENATE(AG5241,AH5241),NIVELES!$B$676:$C$745,2,0),"")</f>
        <v/>
      </c>
      <c r="AJ5241" s="78"/>
      <c r="AK5241" s="79" t="str">
        <f>+IF(AJ5241&lt;&gt;"",VLOOKUP(AJ5241,NIVELES!$A$816:$B$892,2,0),"")</f>
        <v/>
      </c>
      <c r="AL5241" s="78"/>
      <c r="AM5241" s="78"/>
      <c r="AN5241" s="79" t="str">
        <f>IF(AM5241&lt;&gt;"",+VLOOKUP(AM5241,NIVELES!$A$1652:$B$2466,2,0),"")</f>
        <v/>
      </c>
      <c r="AO5241" s="87"/>
      <c r="AP5241" s="88"/>
      <c r="AQ5241" s="88"/>
      <c r="AR5241" s="88"/>
      <c r="AS5241" s="88"/>
      <c r="AT5241" s="88"/>
      <c r="AU5241" s="88"/>
      <c r="AV5241" s="88"/>
      <c r="AW5241" s="88"/>
      <c r="AX5241" s="88"/>
      <c r="AY5241" s="88"/>
      <c r="AZ5241" s="88"/>
      <c r="BA5241" s="88"/>
      <c r="BB5241" s="89">
        <f t="shared" si="323"/>
        <v>0</v>
      </c>
      <c r="BC5241" s="90" t="str">
        <f t="shared" si="322"/>
        <v xml:space="preserve"> </v>
      </c>
      <c r="BD5241" s="91" t="str">
        <f t="shared" si="324"/>
        <v xml:space="preserve"> </v>
      </c>
      <c r="BE5241" s="92">
        <f t="shared" si="325"/>
        <v>0</v>
      </c>
    </row>
    <row r="5242" spans="1:57" s="74" customFormat="1" ht="50.1" customHeight="1" x14ac:dyDescent="0.2">
      <c r="A5242" s="78"/>
      <c r="B5242" s="78"/>
      <c r="C5242" s="78"/>
      <c r="D5242" s="78"/>
      <c r="E5242" s="79" t="str">
        <f>+IF(C5242&lt;&gt;"",VLOOKUP(MID(C5242,18,5),NIVELES!$A$133:$B$213,2,0),"")</f>
        <v/>
      </c>
      <c r="F5242" s="80"/>
      <c r="G5242" s="81" t="str">
        <f>+IF(F5242&lt;&gt;"",VLOOKUP(F5242,NIVELES!$A$246:$C$464,3,0),"")</f>
        <v/>
      </c>
      <c r="H5242" s="82"/>
      <c r="I5242" s="78"/>
      <c r="J5242" s="78"/>
      <c r="K5242" s="78"/>
      <c r="L5242" s="78"/>
      <c r="M5242" s="78"/>
      <c r="N5242" s="78"/>
      <c r="O5242" s="78"/>
      <c r="P5242" s="82"/>
      <c r="Q5242" s="78"/>
      <c r="R5242" s="82"/>
      <c r="S5242" s="82"/>
      <c r="T5242" s="82"/>
      <c r="U5242" s="82"/>
      <c r="V5242" s="82"/>
      <c r="W5242" s="82"/>
      <c r="X5242" s="82"/>
      <c r="Y5242" s="82"/>
      <c r="Z5242" s="82"/>
      <c r="AA5242" s="82"/>
      <c r="AB5242" s="82"/>
      <c r="AC5242" s="82"/>
      <c r="AD5242" s="85" t="str">
        <f>IF(A5242&lt;&gt;"",IF(D5242="DIRECCIÓN_DE_TRANSFERENCIAS","280 0031",VLOOKUP(C5242,NIVELES!$A$14:$B$105,2,0)),"")</f>
        <v/>
      </c>
      <c r="AE5242" s="86"/>
      <c r="AF5242" s="86"/>
      <c r="AG5242" s="79" t="str">
        <f>+IF(AF5242&lt;&gt;"",VLOOKUP(AF5242,NIVELES!$A$666:$B$673,2,0),"")</f>
        <v/>
      </c>
      <c r="AH5242" s="78"/>
      <c r="AI5242" s="79" t="str">
        <f>IF(AH5242&lt;&gt;"",VLOOKUP(CONCATENATE(AG5242,AH5242),NIVELES!$B$676:$C$745,2,0),"")</f>
        <v/>
      </c>
      <c r="AJ5242" s="78"/>
      <c r="AK5242" s="79" t="str">
        <f>+IF(AJ5242&lt;&gt;"",VLOOKUP(AJ5242,NIVELES!$A$816:$B$892,2,0),"")</f>
        <v/>
      </c>
      <c r="AL5242" s="78"/>
      <c r="AM5242" s="78"/>
      <c r="AN5242" s="79" t="str">
        <f>IF(AM5242&lt;&gt;"",+VLOOKUP(AM5242,NIVELES!$A$1652:$B$2466,2,0),"")</f>
        <v/>
      </c>
      <c r="AO5242" s="87"/>
      <c r="AP5242" s="88"/>
      <c r="AQ5242" s="88"/>
      <c r="AR5242" s="88"/>
      <c r="AS5242" s="88"/>
      <c r="AT5242" s="88"/>
      <c r="AU5242" s="88"/>
      <c r="AV5242" s="88"/>
      <c r="AW5242" s="88"/>
      <c r="AX5242" s="88"/>
      <c r="AY5242" s="88"/>
      <c r="AZ5242" s="88"/>
      <c r="BA5242" s="88"/>
      <c r="BB5242" s="89">
        <f t="shared" si="323"/>
        <v>0</v>
      </c>
      <c r="BC5242" s="90" t="str">
        <f t="shared" si="322"/>
        <v xml:space="preserve"> </v>
      </c>
      <c r="BD5242" s="91" t="str">
        <f t="shared" si="324"/>
        <v xml:space="preserve"> </v>
      </c>
      <c r="BE5242" s="92">
        <f t="shared" si="325"/>
        <v>0</v>
      </c>
    </row>
    <row r="5243" spans="1:57" s="74" customFormat="1" ht="50.1" customHeight="1" x14ac:dyDescent="0.2">
      <c r="A5243" s="78"/>
      <c r="B5243" s="78"/>
      <c r="C5243" s="78"/>
      <c r="D5243" s="78"/>
      <c r="E5243" s="79" t="str">
        <f>+IF(C5243&lt;&gt;"",VLOOKUP(MID(C5243,18,5),NIVELES!$A$133:$B$213,2,0),"")</f>
        <v/>
      </c>
      <c r="F5243" s="80"/>
      <c r="G5243" s="81" t="str">
        <f>+IF(F5243&lt;&gt;"",VLOOKUP(F5243,NIVELES!$A$246:$C$464,3,0),"")</f>
        <v/>
      </c>
      <c r="H5243" s="82"/>
      <c r="I5243" s="78"/>
      <c r="J5243" s="78"/>
      <c r="K5243" s="78"/>
      <c r="L5243" s="78"/>
      <c r="M5243" s="78"/>
      <c r="N5243" s="78"/>
      <c r="O5243" s="78"/>
      <c r="P5243" s="82"/>
      <c r="Q5243" s="78"/>
      <c r="R5243" s="82"/>
      <c r="S5243" s="82"/>
      <c r="T5243" s="82"/>
      <c r="U5243" s="82"/>
      <c r="V5243" s="82"/>
      <c r="W5243" s="82"/>
      <c r="X5243" s="82"/>
      <c r="Y5243" s="82"/>
      <c r="Z5243" s="82"/>
      <c r="AA5243" s="82"/>
      <c r="AB5243" s="82"/>
      <c r="AC5243" s="82"/>
      <c r="AD5243" s="85" t="str">
        <f>IF(A5243&lt;&gt;"",IF(D5243="DIRECCIÓN_DE_TRANSFERENCIAS","280 0031",VLOOKUP(C5243,NIVELES!$A$14:$B$105,2,0)),"")</f>
        <v/>
      </c>
      <c r="AE5243" s="86"/>
      <c r="AF5243" s="86"/>
      <c r="AG5243" s="79" t="str">
        <f>+IF(AF5243&lt;&gt;"",VLOOKUP(AF5243,NIVELES!$A$666:$B$673,2,0),"")</f>
        <v/>
      </c>
      <c r="AH5243" s="78"/>
      <c r="AI5243" s="79" t="str">
        <f>IF(AH5243&lt;&gt;"",VLOOKUP(CONCATENATE(AG5243,AH5243),NIVELES!$B$676:$C$745,2,0),"")</f>
        <v/>
      </c>
      <c r="AJ5243" s="78"/>
      <c r="AK5243" s="79" t="str">
        <f>+IF(AJ5243&lt;&gt;"",VLOOKUP(AJ5243,NIVELES!$A$816:$B$892,2,0),"")</f>
        <v/>
      </c>
      <c r="AL5243" s="78"/>
      <c r="AM5243" s="78"/>
      <c r="AN5243" s="79" t="str">
        <f>IF(AM5243&lt;&gt;"",+VLOOKUP(AM5243,NIVELES!$A$1652:$B$2466,2,0),"")</f>
        <v/>
      </c>
      <c r="AO5243" s="87"/>
      <c r="AP5243" s="88"/>
      <c r="AQ5243" s="88"/>
      <c r="AR5243" s="88"/>
      <c r="AS5243" s="88"/>
      <c r="AT5243" s="88"/>
      <c r="AU5243" s="88"/>
      <c r="AV5243" s="88"/>
      <c r="AW5243" s="88"/>
      <c r="AX5243" s="88"/>
      <c r="AY5243" s="88"/>
      <c r="AZ5243" s="88"/>
      <c r="BA5243" s="88"/>
      <c r="BB5243" s="89">
        <f t="shared" si="323"/>
        <v>0</v>
      </c>
      <c r="BC5243" s="90" t="str">
        <f t="shared" si="322"/>
        <v xml:space="preserve"> </v>
      </c>
      <c r="BD5243" s="91" t="str">
        <f t="shared" si="324"/>
        <v xml:space="preserve"> </v>
      </c>
      <c r="BE5243" s="92">
        <f t="shared" si="325"/>
        <v>0</v>
      </c>
    </row>
    <row r="5244" spans="1:57" s="74" customFormat="1" ht="50.1" customHeight="1" x14ac:dyDescent="0.2">
      <c r="A5244" s="78"/>
      <c r="B5244" s="78"/>
      <c r="C5244" s="78"/>
      <c r="D5244" s="78"/>
      <c r="E5244" s="79" t="str">
        <f>+IF(C5244&lt;&gt;"",VLOOKUP(MID(C5244,18,5),NIVELES!$A$133:$B$213,2,0),"")</f>
        <v/>
      </c>
      <c r="F5244" s="80"/>
      <c r="G5244" s="81" t="str">
        <f>+IF(F5244&lt;&gt;"",VLOOKUP(F5244,NIVELES!$A$246:$C$464,3,0),"")</f>
        <v/>
      </c>
      <c r="H5244" s="82"/>
      <c r="I5244" s="78"/>
      <c r="J5244" s="78"/>
      <c r="K5244" s="78"/>
      <c r="L5244" s="78"/>
      <c r="M5244" s="78"/>
      <c r="N5244" s="78"/>
      <c r="O5244" s="78"/>
      <c r="P5244" s="82"/>
      <c r="Q5244" s="78"/>
      <c r="R5244" s="82"/>
      <c r="S5244" s="82"/>
      <c r="T5244" s="82"/>
      <c r="U5244" s="82"/>
      <c r="V5244" s="82"/>
      <c r="W5244" s="82"/>
      <c r="X5244" s="82"/>
      <c r="Y5244" s="82"/>
      <c r="Z5244" s="82"/>
      <c r="AA5244" s="82"/>
      <c r="AB5244" s="82"/>
      <c r="AC5244" s="82"/>
      <c r="AD5244" s="85" t="str">
        <f>IF(A5244&lt;&gt;"",IF(D5244="DIRECCIÓN_DE_TRANSFERENCIAS","280 0031",VLOOKUP(C5244,NIVELES!$A$14:$B$105,2,0)),"")</f>
        <v/>
      </c>
      <c r="AE5244" s="86"/>
      <c r="AF5244" s="86"/>
      <c r="AG5244" s="79" t="str">
        <f>+IF(AF5244&lt;&gt;"",VLOOKUP(AF5244,NIVELES!$A$666:$B$673,2,0),"")</f>
        <v/>
      </c>
      <c r="AH5244" s="78"/>
      <c r="AI5244" s="79" t="str">
        <f>IF(AH5244&lt;&gt;"",VLOOKUP(CONCATENATE(AG5244,AH5244),NIVELES!$B$676:$C$745,2,0),"")</f>
        <v/>
      </c>
      <c r="AJ5244" s="78"/>
      <c r="AK5244" s="79" t="str">
        <f>+IF(AJ5244&lt;&gt;"",VLOOKUP(AJ5244,NIVELES!$A$816:$B$892,2,0),"")</f>
        <v/>
      </c>
      <c r="AL5244" s="78"/>
      <c r="AM5244" s="78"/>
      <c r="AN5244" s="79" t="str">
        <f>IF(AM5244&lt;&gt;"",+VLOOKUP(AM5244,NIVELES!$A$1652:$B$2466,2,0),"")</f>
        <v/>
      </c>
      <c r="AO5244" s="87"/>
      <c r="AP5244" s="88"/>
      <c r="AQ5244" s="88"/>
      <c r="AR5244" s="88"/>
      <c r="AS5244" s="88"/>
      <c r="AT5244" s="88"/>
      <c r="AU5244" s="88"/>
      <c r="AV5244" s="88"/>
      <c r="AW5244" s="88"/>
      <c r="AX5244" s="88"/>
      <c r="AY5244" s="88"/>
      <c r="AZ5244" s="88"/>
      <c r="BA5244" s="88"/>
      <c r="BB5244" s="89">
        <f t="shared" si="323"/>
        <v>0</v>
      </c>
      <c r="BC5244" s="90" t="str">
        <f t="shared" si="322"/>
        <v xml:space="preserve"> </v>
      </c>
      <c r="BD5244" s="91" t="str">
        <f t="shared" si="324"/>
        <v xml:space="preserve"> </v>
      </c>
      <c r="BE5244" s="92">
        <f t="shared" si="325"/>
        <v>0</v>
      </c>
    </row>
    <row r="5245" spans="1:57" s="74" customFormat="1" ht="50.1" customHeight="1" x14ac:dyDescent="0.2">
      <c r="A5245" s="78"/>
      <c r="B5245" s="78"/>
      <c r="C5245" s="78"/>
      <c r="D5245" s="78"/>
      <c r="E5245" s="79" t="str">
        <f>+IF(C5245&lt;&gt;"",VLOOKUP(MID(C5245,18,5),NIVELES!$A$133:$B$213,2,0),"")</f>
        <v/>
      </c>
      <c r="F5245" s="80"/>
      <c r="G5245" s="81" t="str">
        <f>+IF(F5245&lt;&gt;"",VLOOKUP(F5245,NIVELES!$A$246:$C$464,3,0),"")</f>
        <v/>
      </c>
      <c r="H5245" s="82"/>
      <c r="I5245" s="78"/>
      <c r="J5245" s="78"/>
      <c r="K5245" s="78"/>
      <c r="L5245" s="78"/>
      <c r="M5245" s="78"/>
      <c r="N5245" s="78"/>
      <c r="O5245" s="78"/>
      <c r="P5245" s="82"/>
      <c r="Q5245" s="78"/>
      <c r="R5245" s="82"/>
      <c r="S5245" s="82"/>
      <c r="T5245" s="82"/>
      <c r="U5245" s="82"/>
      <c r="V5245" s="82"/>
      <c r="W5245" s="82"/>
      <c r="X5245" s="82"/>
      <c r="Y5245" s="82"/>
      <c r="Z5245" s="82"/>
      <c r="AA5245" s="82"/>
      <c r="AB5245" s="82"/>
      <c r="AC5245" s="82"/>
      <c r="AD5245" s="85" t="str">
        <f>IF(A5245&lt;&gt;"",IF(D5245="DIRECCIÓN_DE_TRANSFERENCIAS","280 0031",VLOOKUP(C5245,NIVELES!$A$14:$B$105,2,0)),"")</f>
        <v/>
      </c>
      <c r="AE5245" s="86"/>
      <c r="AF5245" s="86"/>
      <c r="AG5245" s="79" t="str">
        <f>+IF(AF5245&lt;&gt;"",VLOOKUP(AF5245,NIVELES!$A$666:$B$673,2,0),"")</f>
        <v/>
      </c>
      <c r="AH5245" s="78"/>
      <c r="AI5245" s="79" t="str">
        <f>IF(AH5245&lt;&gt;"",VLOOKUP(CONCATENATE(AG5245,AH5245),NIVELES!$B$676:$C$745,2,0),"")</f>
        <v/>
      </c>
      <c r="AJ5245" s="78"/>
      <c r="AK5245" s="79" t="str">
        <f>+IF(AJ5245&lt;&gt;"",VLOOKUP(AJ5245,NIVELES!$A$816:$B$892,2,0),"")</f>
        <v/>
      </c>
      <c r="AL5245" s="78"/>
      <c r="AM5245" s="78"/>
      <c r="AN5245" s="79" t="str">
        <f>IF(AM5245&lt;&gt;"",+VLOOKUP(AM5245,NIVELES!$A$1652:$B$2466,2,0),"")</f>
        <v/>
      </c>
      <c r="AO5245" s="87"/>
      <c r="AP5245" s="88"/>
      <c r="AQ5245" s="88"/>
      <c r="AR5245" s="88"/>
      <c r="AS5245" s="88"/>
      <c r="AT5245" s="88"/>
      <c r="AU5245" s="88"/>
      <c r="AV5245" s="88"/>
      <c r="AW5245" s="88"/>
      <c r="AX5245" s="88"/>
      <c r="AY5245" s="88"/>
      <c r="AZ5245" s="88"/>
      <c r="BA5245" s="88"/>
      <c r="BB5245" s="89">
        <f t="shared" si="323"/>
        <v>0</v>
      </c>
      <c r="BC5245" s="90" t="str">
        <f t="shared" si="322"/>
        <v xml:space="preserve"> </v>
      </c>
      <c r="BD5245" s="91" t="str">
        <f t="shared" si="324"/>
        <v xml:space="preserve"> </v>
      </c>
      <c r="BE5245" s="92">
        <f t="shared" si="325"/>
        <v>0</v>
      </c>
    </row>
    <row r="5246" spans="1:57" s="74" customFormat="1" ht="50.1" customHeight="1" x14ac:dyDescent="0.2">
      <c r="A5246" s="78"/>
      <c r="B5246" s="78"/>
      <c r="C5246" s="78"/>
      <c r="D5246" s="78"/>
      <c r="E5246" s="79" t="str">
        <f>+IF(C5246&lt;&gt;"",VLOOKUP(MID(C5246,18,5),NIVELES!$A$133:$B$213,2,0),"")</f>
        <v/>
      </c>
      <c r="F5246" s="80"/>
      <c r="G5246" s="81" t="str">
        <f>+IF(F5246&lt;&gt;"",VLOOKUP(F5246,NIVELES!$A$246:$C$464,3,0),"")</f>
        <v/>
      </c>
      <c r="H5246" s="82"/>
      <c r="I5246" s="78"/>
      <c r="J5246" s="78"/>
      <c r="K5246" s="78"/>
      <c r="L5246" s="78"/>
      <c r="M5246" s="78"/>
      <c r="N5246" s="78"/>
      <c r="O5246" s="78"/>
      <c r="P5246" s="82"/>
      <c r="Q5246" s="78"/>
      <c r="R5246" s="82"/>
      <c r="S5246" s="82"/>
      <c r="T5246" s="82"/>
      <c r="U5246" s="82"/>
      <c r="V5246" s="82"/>
      <c r="W5246" s="82"/>
      <c r="X5246" s="82"/>
      <c r="Y5246" s="82"/>
      <c r="Z5246" s="82"/>
      <c r="AA5246" s="82"/>
      <c r="AB5246" s="82"/>
      <c r="AC5246" s="82"/>
      <c r="AD5246" s="85" t="str">
        <f>IF(A5246&lt;&gt;"",IF(D5246="DIRECCIÓN_DE_TRANSFERENCIAS","280 0031",VLOOKUP(C5246,NIVELES!$A$14:$B$105,2,0)),"")</f>
        <v/>
      </c>
      <c r="AE5246" s="86"/>
      <c r="AF5246" s="86"/>
      <c r="AG5246" s="79" t="str">
        <f>+IF(AF5246&lt;&gt;"",VLOOKUP(AF5246,NIVELES!$A$666:$B$673,2,0),"")</f>
        <v/>
      </c>
      <c r="AH5246" s="78"/>
      <c r="AI5246" s="79" t="str">
        <f>IF(AH5246&lt;&gt;"",VLOOKUP(CONCATENATE(AG5246,AH5246),NIVELES!$B$676:$C$745,2,0),"")</f>
        <v/>
      </c>
      <c r="AJ5246" s="78"/>
      <c r="AK5246" s="79" t="str">
        <f>+IF(AJ5246&lt;&gt;"",VLOOKUP(AJ5246,NIVELES!$A$816:$B$892,2,0),"")</f>
        <v/>
      </c>
      <c r="AL5246" s="78"/>
      <c r="AM5246" s="78"/>
      <c r="AN5246" s="79" t="str">
        <f>IF(AM5246&lt;&gt;"",+VLOOKUP(AM5246,NIVELES!$A$1652:$B$2466,2,0),"")</f>
        <v/>
      </c>
      <c r="AO5246" s="87"/>
      <c r="AP5246" s="88"/>
      <c r="AQ5246" s="88"/>
      <c r="AR5246" s="88"/>
      <c r="AS5246" s="88"/>
      <c r="AT5246" s="88"/>
      <c r="AU5246" s="88"/>
      <c r="AV5246" s="88"/>
      <c r="AW5246" s="88"/>
      <c r="AX5246" s="88"/>
      <c r="AY5246" s="88"/>
      <c r="AZ5246" s="88"/>
      <c r="BA5246" s="88"/>
      <c r="BB5246" s="89">
        <f t="shared" si="323"/>
        <v>0</v>
      </c>
      <c r="BC5246" s="90" t="str">
        <f t="shared" si="322"/>
        <v xml:space="preserve"> </v>
      </c>
      <c r="BD5246" s="91" t="str">
        <f t="shared" si="324"/>
        <v xml:space="preserve"> </v>
      </c>
      <c r="BE5246" s="92">
        <f t="shared" si="325"/>
        <v>0</v>
      </c>
    </row>
    <row r="5247" spans="1:57" s="74" customFormat="1" ht="50.1" customHeight="1" x14ac:dyDescent="0.2">
      <c r="A5247" s="78"/>
      <c r="B5247" s="78"/>
      <c r="C5247" s="78"/>
      <c r="D5247" s="78"/>
      <c r="E5247" s="79" t="str">
        <f>+IF(C5247&lt;&gt;"",VLOOKUP(MID(C5247,18,5),NIVELES!$A$133:$B$213,2,0),"")</f>
        <v/>
      </c>
      <c r="F5247" s="80"/>
      <c r="G5247" s="81" t="str">
        <f>+IF(F5247&lt;&gt;"",VLOOKUP(F5247,NIVELES!$A$246:$C$464,3,0),"")</f>
        <v/>
      </c>
      <c r="H5247" s="82"/>
      <c r="I5247" s="78"/>
      <c r="J5247" s="78"/>
      <c r="K5247" s="78"/>
      <c r="L5247" s="78"/>
      <c r="M5247" s="78"/>
      <c r="N5247" s="78"/>
      <c r="O5247" s="78"/>
      <c r="P5247" s="82"/>
      <c r="Q5247" s="78"/>
      <c r="R5247" s="82"/>
      <c r="S5247" s="82"/>
      <c r="T5247" s="82"/>
      <c r="U5247" s="82"/>
      <c r="V5247" s="82"/>
      <c r="W5247" s="82"/>
      <c r="X5247" s="82"/>
      <c r="Y5247" s="82"/>
      <c r="Z5247" s="82"/>
      <c r="AA5247" s="82"/>
      <c r="AB5247" s="82"/>
      <c r="AC5247" s="82"/>
      <c r="AD5247" s="85" t="str">
        <f>IF(A5247&lt;&gt;"",IF(D5247="DIRECCIÓN_DE_TRANSFERENCIAS","280 0031",VLOOKUP(C5247,NIVELES!$A$14:$B$105,2,0)),"")</f>
        <v/>
      </c>
      <c r="AE5247" s="86"/>
      <c r="AF5247" s="86"/>
      <c r="AG5247" s="79" t="str">
        <f>+IF(AF5247&lt;&gt;"",VLOOKUP(AF5247,NIVELES!$A$666:$B$673,2,0),"")</f>
        <v/>
      </c>
      <c r="AH5247" s="78"/>
      <c r="AI5247" s="79" t="str">
        <f>IF(AH5247&lt;&gt;"",VLOOKUP(CONCATENATE(AG5247,AH5247),NIVELES!$B$676:$C$745,2,0),"")</f>
        <v/>
      </c>
      <c r="AJ5247" s="78"/>
      <c r="AK5247" s="79" t="str">
        <f>+IF(AJ5247&lt;&gt;"",VLOOKUP(AJ5247,NIVELES!$A$816:$B$892,2,0),"")</f>
        <v/>
      </c>
      <c r="AL5247" s="78"/>
      <c r="AM5247" s="78"/>
      <c r="AN5247" s="79" t="str">
        <f>IF(AM5247&lt;&gt;"",+VLOOKUP(AM5247,NIVELES!$A$1652:$B$2466,2,0),"")</f>
        <v/>
      </c>
      <c r="AO5247" s="87"/>
      <c r="AP5247" s="88"/>
      <c r="AQ5247" s="88"/>
      <c r="AR5247" s="88"/>
      <c r="AS5247" s="88"/>
      <c r="AT5247" s="88"/>
      <c r="AU5247" s="88"/>
      <c r="AV5247" s="88"/>
      <c r="AW5247" s="88"/>
      <c r="AX5247" s="88"/>
      <c r="AY5247" s="88"/>
      <c r="AZ5247" s="88"/>
      <c r="BA5247" s="88"/>
      <c r="BB5247" s="89">
        <f t="shared" si="323"/>
        <v>0</v>
      </c>
      <c r="BC5247" s="90" t="str">
        <f t="shared" si="322"/>
        <v xml:space="preserve"> </v>
      </c>
      <c r="BD5247" s="91" t="str">
        <f t="shared" si="324"/>
        <v xml:space="preserve"> </v>
      </c>
      <c r="BE5247" s="92">
        <f t="shared" si="325"/>
        <v>0</v>
      </c>
    </row>
    <row r="5248" spans="1:57" s="74" customFormat="1" ht="50.1" customHeight="1" x14ac:dyDescent="0.2">
      <c r="A5248" s="78"/>
      <c r="B5248" s="78"/>
      <c r="C5248" s="78"/>
      <c r="D5248" s="78"/>
      <c r="E5248" s="79" t="str">
        <f>+IF(C5248&lt;&gt;"",VLOOKUP(MID(C5248,18,5),NIVELES!$A$133:$B$213,2,0),"")</f>
        <v/>
      </c>
      <c r="F5248" s="80"/>
      <c r="G5248" s="81" t="str">
        <f>+IF(F5248&lt;&gt;"",VLOOKUP(F5248,NIVELES!$A$246:$C$464,3,0),"")</f>
        <v/>
      </c>
      <c r="H5248" s="82"/>
      <c r="I5248" s="78"/>
      <c r="J5248" s="78"/>
      <c r="K5248" s="78"/>
      <c r="L5248" s="78"/>
      <c r="M5248" s="78"/>
      <c r="N5248" s="78"/>
      <c r="O5248" s="78"/>
      <c r="P5248" s="82"/>
      <c r="Q5248" s="78"/>
      <c r="R5248" s="82"/>
      <c r="S5248" s="82"/>
      <c r="T5248" s="82"/>
      <c r="U5248" s="82"/>
      <c r="V5248" s="82"/>
      <c r="W5248" s="82"/>
      <c r="X5248" s="82"/>
      <c r="Y5248" s="82"/>
      <c r="Z5248" s="82"/>
      <c r="AA5248" s="82"/>
      <c r="AB5248" s="82"/>
      <c r="AC5248" s="82"/>
      <c r="AD5248" s="85" t="str">
        <f>IF(A5248&lt;&gt;"",IF(D5248="DIRECCIÓN_DE_TRANSFERENCIAS","280 0031",VLOOKUP(C5248,NIVELES!$A$14:$B$105,2,0)),"")</f>
        <v/>
      </c>
      <c r="AE5248" s="86"/>
      <c r="AF5248" s="86"/>
      <c r="AG5248" s="79" t="str">
        <f>+IF(AF5248&lt;&gt;"",VLOOKUP(AF5248,NIVELES!$A$666:$B$673,2,0),"")</f>
        <v/>
      </c>
      <c r="AH5248" s="78"/>
      <c r="AI5248" s="79" t="str">
        <f>IF(AH5248&lt;&gt;"",VLOOKUP(CONCATENATE(AG5248,AH5248),NIVELES!$B$676:$C$745,2,0),"")</f>
        <v/>
      </c>
      <c r="AJ5248" s="78"/>
      <c r="AK5248" s="79" t="str">
        <f>+IF(AJ5248&lt;&gt;"",VLOOKUP(AJ5248,NIVELES!$A$816:$B$892,2,0),"")</f>
        <v/>
      </c>
      <c r="AL5248" s="78"/>
      <c r="AM5248" s="78"/>
      <c r="AN5248" s="79" t="str">
        <f>IF(AM5248&lt;&gt;"",+VLOOKUP(AM5248,NIVELES!$A$1652:$B$2466,2,0),"")</f>
        <v/>
      </c>
      <c r="AO5248" s="87"/>
      <c r="AP5248" s="88"/>
      <c r="AQ5248" s="88"/>
      <c r="AR5248" s="88"/>
      <c r="AS5248" s="88"/>
      <c r="AT5248" s="88"/>
      <c r="AU5248" s="88"/>
      <c r="AV5248" s="88"/>
      <c r="AW5248" s="88"/>
      <c r="AX5248" s="88"/>
      <c r="AY5248" s="88"/>
      <c r="AZ5248" s="88"/>
      <c r="BA5248" s="88"/>
      <c r="BB5248" s="89">
        <f t="shared" si="323"/>
        <v>0</v>
      </c>
      <c r="BC5248" s="90" t="str">
        <f t="shared" si="322"/>
        <v xml:space="preserve"> </v>
      </c>
      <c r="BD5248" s="91" t="str">
        <f t="shared" si="324"/>
        <v xml:space="preserve"> </v>
      </c>
      <c r="BE5248" s="92">
        <f t="shared" si="325"/>
        <v>0</v>
      </c>
    </row>
    <row r="5249" spans="1:57" s="74" customFormat="1" ht="50.1" customHeight="1" x14ac:dyDescent="0.2">
      <c r="A5249" s="78"/>
      <c r="B5249" s="78"/>
      <c r="C5249" s="78"/>
      <c r="D5249" s="78"/>
      <c r="E5249" s="79" t="str">
        <f>+IF(C5249&lt;&gt;"",VLOOKUP(MID(C5249,18,5),NIVELES!$A$133:$B$213,2,0),"")</f>
        <v/>
      </c>
      <c r="F5249" s="80"/>
      <c r="G5249" s="81" t="str">
        <f>+IF(F5249&lt;&gt;"",VLOOKUP(F5249,NIVELES!$A$246:$C$464,3,0),"")</f>
        <v/>
      </c>
      <c r="H5249" s="82"/>
      <c r="I5249" s="78"/>
      <c r="J5249" s="78"/>
      <c r="K5249" s="78"/>
      <c r="L5249" s="78"/>
      <c r="M5249" s="78"/>
      <c r="N5249" s="78"/>
      <c r="O5249" s="78"/>
      <c r="P5249" s="82"/>
      <c r="Q5249" s="78"/>
      <c r="R5249" s="82"/>
      <c r="S5249" s="82"/>
      <c r="T5249" s="82"/>
      <c r="U5249" s="82"/>
      <c r="V5249" s="82"/>
      <c r="W5249" s="82"/>
      <c r="X5249" s="82"/>
      <c r="Y5249" s="82"/>
      <c r="Z5249" s="82"/>
      <c r="AA5249" s="82"/>
      <c r="AB5249" s="82"/>
      <c r="AC5249" s="82"/>
      <c r="AD5249" s="85" t="str">
        <f>IF(A5249&lt;&gt;"",IF(D5249="DIRECCIÓN_DE_TRANSFERENCIAS","280 0031",VLOOKUP(C5249,NIVELES!$A$14:$B$105,2,0)),"")</f>
        <v/>
      </c>
      <c r="AE5249" s="86"/>
      <c r="AF5249" s="86"/>
      <c r="AG5249" s="79" t="str">
        <f>+IF(AF5249&lt;&gt;"",VLOOKUP(AF5249,NIVELES!$A$666:$B$673,2,0),"")</f>
        <v/>
      </c>
      <c r="AH5249" s="78"/>
      <c r="AI5249" s="79" t="str">
        <f>IF(AH5249&lt;&gt;"",VLOOKUP(CONCATENATE(AG5249,AH5249),NIVELES!$B$676:$C$745,2,0),"")</f>
        <v/>
      </c>
      <c r="AJ5249" s="78"/>
      <c r="AK5249" s="79" t="str">
        <f>+IF(AJ5249&lt;&gt;"",VLOOKUP(AJ5249,NIVELES!$A$816:$B$892,2,0),"")</f>
        <v/>
      </c>
      <c r="AL5249" s="78"/>
      <c r="AM5249" s="78"/>
      <c r="AN5249" s="79" t="str">
        <f>IF(AM5249&lt;&gt;"",+VLOOKUP(AM5249,NIVELES!$A$1652:$B$2466,2,0),"")</f>
        <v/>
      </c>
      <c r="AO5249" s="87"/>
      <c r="AP5249" s="88"/>
      <c r="AQ5249" s="88"/>
      <c r="AR5249" s="88"/>
      <c r="AS5249" s="88"/>
      <c r="AT5249" s="88"/>
      <c r="AU5249" s="88"/>
      <c r="AV5249" s="88"/>
      <c r="AW5249" s="88"/>
      <c r="AX5249" s="88"/>
      <c r="AY5249" s="88"/>
      <c r="AZ5249" s="88"/>
      <c r="BA5249" s="88"/>
      <c r="BB5249" s="89">
        <f t="shared" si="323"/>
        <v>0</v>
      </c>
      <c r="BC5249" s="90" t="str">
        <f t="shared" si="322"/>
        <v xml:space="preserve"> </v>
      </c>
      <c r="BD5249" s="91" t="str">
        <f t="shared" si="324"/>
        <v xml:space="preserve"> </v>
      </c>
      <c r="BE5249" s="92">
        <f t="shared" si="325"/>
        <v>0</v>
      </c>
    </row>
    <row r="5250" spans="1:57" s="74" customFormat="1" ht="50.1" customHeight="1" x14ac:dyDescent="0.2">
      <c r="A5250" s="78"/>
      <c r="B5250" s="78"/>
      <c r="C5250" s="78"/>
      <c r="D5250" s="78"/>
      <c r="E5250" s="79" t="str">
        <f>+IF(C5250&lt;&gt;"",VLOOKUP(MID(C5250,18,5),NIVELES!$A$133:$B$213,2,0),"")</f>
        <v/>
      </c>
      <c r="F5250" s="80"/>
      <c r="G5250" s="81" t="str">
        <f>+IF(F5250&lt;&gt;"",VLOOKUP(F5250,NIVELES!$A$246:$C$464,3,0),"")</f>
        <v/>
      </c>
      <c r="H5250" s="82"/>
      <c r="I5250" s="78"/>
      <c r="J5250" s="78"/>
      <c r="K5250" s="78"/>
      <c r="L5250" s="78"/>
      <c r="M5250" s="78"/>
      <c r="N5250" s="78"/>
      <c r="O5250" s="78"/>
      <c r="P5250" s="82"/>
      <c r="Q5250" s="78"/>
      <c r="R5250" s="82"/>
      <c r="S5250" s="82"/>
      <c r="T5250" s="82"/>
      <c r="U5250" s="82"/>
      <c r="V5250" s="82"/>
      <c r="W5250" s="82"/>
      <c r="X5250" s="82"/>
      <c r="Y5250" s="82"/>
      <c r="Z5250" s="82"/>
      <c r="AA5250" s="82"/>
      <c r="AB5250" s="82"/>
      <c r="AC5250" s="82"/>
      <c r="AD5250" s="85" t="str">
        <f>IF(A5250&lt;&gt;"",IF(D5250="DIRECCIÓN_DE_TRANSFERENCIAS","280 0031",VLOOKUP(C5250,NIVELES!$A$14:$B$105,2,0)),"")</f>
        <v/>
      </c>
      <c r="AE5250" s="86"/>
      <c r="AF5250" s="86"/>
      <c r="AG5250" s="79" t="str">
        <f>+IF(AF5250&lt;&gt;"",VLOOKUP(AF5250,NIVELES!$A$666:$B$673,2,0),"")</f>
        <v/>
      </c>
      <c r="AH5250" s="78"/>
      <c r="AI5250" s="79" t="str">
        <f>IF(AH5250&lt;&gt;"",VLOOKUP(CONCATENATE(AG5250,AH5250),NIVELES!$B$676:$C$745,2,0),"")</f>
        <v/>
      </c>
      <c r="AJ5250" s="78"/>
      <c r="AK5250" s="79" t="str">
        <f>+IF(AJ5250&lt;&gt;"",VLOOKUP(AJ5250,NIVELES!$A$816:$B$892,2,0),"")</f>
        <v/>
      </c>
      <c r="AL5250" s="78"/>
      <c r="AM5250" s="78"/>
      <c r="AN5250" s="79" t="str">
        <f>IF(AM5250&lt;&gt;"",+VLOOKUP(AM5250,NIVELES!$A$1652:$B$2466,2,0),"")</f>
        <v/>
      </c>
      <c r="AO5250" s="87"/>
      <c r="AP5250" s="88"/>
      <c r="AQ5250" s="88"/>
      <c r="AR5250" s="88"/>
      <c r="AS5250" s="88"/>
      <c r="AT5250" s="88"/>
      <c r="AU5250" s="88"/>
      <c r="AV5250" s="88"/>
      <c r="AW5250" s="88"/>
      <c r="AX5250" s="88"/>
      <c r="AY5250" s="88"/>
      <c r="AZ5250" s="88"/>
      <c r="BA5250" s="88"/>
      <c r="BB5250" s="89">
        <f t="shared" si="323"/>
        <v>0</v>
      </c>
      <c r="BC5250" s="90" t="str">
        <f t="shared" si="322"/>
        <v xml:space="preserve"> </v>
      </c>
      <c r="BD5250" s="91" t="str">
        <f t="shared" si="324"/>
        <v xml:space="preserve"> </v>
      </c>
      <c r="BE5250" s="92">
        <f t="shared" si="325"/>
        <v>0</v>
      </c>
    </row>
    <row r="5251" spans="1:57" s="74" customFormat="1" ht="50.1" customHeight="1" x14ac:dyDescent="0.2">
      <c r="A5251" s="78"/>
      <c r="B5251" s="78"/>
      <c r="C5251" s="78"/>
      <c r="D5251" s="78"/>
      <c r="E5251" s="79" t="str">
        <f>+IF(C5251&lt;&gt;"",VLOOKUP(MID(C5251,18,5),NIVELES!$A$133:$B$213,2,0),"")</f>
        <v/>
      </c>
      <c r="F5251" s="80"/>
      <c r="G5251" s="81" t="str">
        <f>+IF(F5251&lt;&gt;"",VLOOKUP(F5251,NIVELES!$A$246:$C$464,3,0),"")</f>
        <v/>
      </c>
      <c r="H5251" s="82"/>
      <c r="I5251" s="78"/>
      <c r="J5251" s="78"/>
      <c r="K5251" s="78"/>
      <c r="L5251" s="78"/>
      <c r="M5251" s="78"/>
      <c r="N5251" s="78"/>
      <c r="O5251" s="78"/>
      <c r="P5251" s="82"/>
      <c r="Q5251" s="78"/>
      <c r="R5251" s="82"/>
      <c r="S5251" s="82"/>
      <c r="T5251" s="82"/>
      <c r="U5251" s="82"/>
      <c r="V5251" s="82"/>
      <c r="W5251" s="82"/>
      <c r="X5251" s="82"/>
      <c r="Y5251" s="82"/>
      <c r="Z5251" s="82"/>
      <c r="AA5251" s="82"/>
      <c r="AB5251" s="82"/>
      <c r="AC5251" s="82"/>
      <c r="AD5251" s="85" t="str">
        <f>IF(A5251&lt;&gt;"",IF(D5251="DIRECCIÓN_DE_TRANSFERENCIAS","280 0031",VLOOKUP(C5251,NIVELES!$A$14:$B$105,2,0)),"")</f>
        <v/>
      </c>
      <c r="AE5251" s="86"/>
      <c r="AF5251" s="86"/>
      <c r="AG5251" s="79" t="str">
        <f>+IF(AF5251&lt;&gt;"",VLOOKUP(AF5251,NIVELES!$A$666:$B$673,2,0),"")</f>
        <v/>
      </c>
      <c r="AH5251" s="78"/>
      <c r="AI5251" s="79" t="str">
        <f>IF(AH5251&lt;&gt;"",VLOOKUP(CONCATENATE(AG5251,AH5251),NIVELES!$B$676:$C$745,2,0),"")</f>
        <v/>
      </c>
      <c r="AJ5251" s="78"/>
      <c r="AK5251" s="79" t="str">
        <f>+IF(AJ5251&lt;&gt;"",VLOOKUP(AJ5251,NIVELES!$A$816:$B$892,2,0),"")</f>
        <v/>
      </c>
      <c r="AL5251" s="78"/>
      <c r="AM5251" s="78"/>
      <c r="AN5251" s="79" t="str">
        <f>IF(AM5251&lt;&gt;"",+VLOOKUP(AM5251,NIVELES!$A$1652:$B$2466,2,0),"")</f>
        <v/>
      </c>
      <c r="AO5251" s="87"/>
      <c r="AP5251" s="88"/>
      <c r="AQ5251" s="88"/>
      <c r="AR5251" s="88"/>
      <c r="AS5251" s="88"/>
      <c r="AT5251" s="88"/>
      <c r="AU5251" s="88"/>
      <c r="AV5251" s="88"/>
      <c r="AW5251" s="88"/>
      <c r="AX5251" s="88"/>
      <c r="AY5251" s="88"/>
      <c r="AZ5251" s="88"/>
      <c r="BA5251" s="88"/>
      <c r="BB5251" s="89">
        <f t="shared" si="323"/>
        <v>0</v>
      </c>
      <c r="BC5251" s="90" t="str">
        <f t="shared" si="322"/>
        <v xml:space="preserve"> </v>
      </c>
      <c r="BD5251" s="91" t="str">
        <f t="shared" si="324"/>
        <v xml:space="preserve"> </v>
      </c>
      <c r="BE5251" s="92">
        <f t="shared" si="325"/>
        <v>0</v>
      </c>
    </row>
    <row r="5252" spans="1:57" s="74" customFormat="1" ht="50.1" customHeight="1" x14ac:dyDescent="0.2">
      <c r="A5252" s="78"/>
      <c r="B5252" s="78"/>
      <c r="C5252" s="78"/>
      <c r="D5252" s="78"/>
      <c r="E5252" s="79" t="str">
        <f>+IF(C5252&lt;&gt;"",VLOOKUP(MID(C5252,18,5),NIVELES!$A$133:$B$213,2,0),"")</f>
        <v/>
      </c>
      <c r="F5252" s="80"/>
      <c r="G5252" s="81" t="str">
        <f>+IF(F5252&lt;&gt;"",VLOOKUP(F5252,NIVELES!$A$246:$C$464,3,0),"")</f>
        <v/>
      </c>
      <c r="H5252" s="82"/>
      <c r="I5252" s="78"/>
      <c r="J5252" s="78"/>
      <c r="K5252" s="78"/>
      <c r="L5252" s="78"/>
      <c r="M5252" s="78"/>
      <c r="N5252" s="78"/>
      <c r="O5252" s="78"/>
      <c r="P5252" s="82"/>
      <c r="Q5252" s="78"/>
      <c r="R5252" s="82"/>
      <c r="S5252" s="82"/>
      <c r="T5252" s="82"/>
      <c r="U5252" s="82"/>
      <c r="V5252" s="82"/>
      <c r="W5252" s="82"/>
      <c r="X5252" s="82"/>
      <c r="Y5252" s="82"/>
      <c r="Z5252" s="82"/>
      <c r="AA5252" s="82"/>
      <c r="AB5252" s="82"/>
      <c r="AC5252" s="82"/>
      <c r="AD5252" s="85" t="str">
        <f>IF(A5252&lt;&gt;"",IF(D5252="DIRECCIÓN_DE_TRANSFERENCIAS","280 0031",VLOOKUP(C5252,NIVELES!$A$14:$B$105,2,0)),"")</f>
        <v/>
      </c>
      <c r="AE5252" s="86"/>
      <c r="AF5252" s="86"/>
      <c r="AG5252" s="79" t="str">
        <f>+IF(AF5252&lt;&gt;"",VLOOKUP(AF5252,NIVELES!$A$666:$B$673,2,0),"")</f>
        <v/>
      </c>
      <c r="AH5252" s="78"/>
      <c r="AI5252" s="79" t="str">
        <f>IF(AH5252&lt;&gt;"",VLOOKUP(CONCATENATE(AG5252,AH5252),NIVELES!$B$676:$C$745,2,0),"")</f>
        <v/>
      </c>
      <c r="AJ5252" s="78"/>
      <c r="AK5252" s="79" t="str">
        <f>+IF(AJ5252&lt;&gt;"",VLOOKUP(AJ5252,NIVELES!$A$816:$B$892,2,0),"")</f>
        <v/>
      </c>
      <c r="AL5252" s="78"/>
      <c r="AM5252" s="78"/>
      <c r="AN5252" s="79" t="str">
        <f>IF(AM5252&lt;&gt;"",+VLOOKUP(AM5252,NIVELES!$A$1652:$B$2466,2,0),"")</f>
        <v/>
      </c>
      <c r="AO5252" s="87"/>
      <c r="AP5252" s="88"/>
      <c r="AQ5252" s="88"/>
      <c r="AR5252" s="88"/>
      <c r="AS5252" s="88"/>
      <c r="AT5252" s="88"/>
      <c r="AU5252" s="88"/>
      <c r="AV5252" s="88"/>
      <c r="AW5252" s="88"/>
      <c r="AX5252" s="88"/>
      <c r="AY5252" s="88"/>
      <c r="AZ5252" s="88"/>
      <c r="BA5252" s="88"/>
      <c r="BB5252" s="89">
        <f t="shared" si="323"/>
        <v>0</v>
      </c>
      <c r="BC5252" s="90" t="str">
        <f t="shared" si="322"/>
        <v xml:space="preserve"> </v>
      </c>
      <c r="BD5252" s="91" t="str">
        <f t="shared" si="324"/>
        <v xml:space="preserve"> </v>
      </c>
      <c r="BE5252" s="92">
        <f t="shared" si="325"/>
        <v>0</v>
      </c>
    </row>
    <row r="5253" spans="1:57" s="74" customFormat="1" ht="50.1" customHeight="1" x14ac:dyDescent="0.2">
      <c r="A5253" s="78"/>
      <c r="B5253" s="78"/>
      <c r="C5253" s="78"/>
      <c r="D5253" s="78"/>
      <c r="E5253" s="79" t="str">
        <f>+IF(C5253&lt;&gt;"",VLOOKUP(MID(C5253,18,5),NIVELES!$A$133:$B$213,2,0),"")</f>
        <v/>
      </c>
      <c r="F5253" s="80"/>
      <c r="G5253" s="81" t="str">
        <f>+IF(F5253&lt;&gt;"",VLOOKUP(F5253,NIVELES!$A$246:$C$464,3,0),"")</f>
        <v/>
      </c>
      <c r="H5253" s="82"/>
      <c r="I5253" s="78"/>
      <c r="J5253" s="78"/>
      <c r="K5253" s="78"/>
      <c r="L5253" s="78"/>
      <c r="M5253" s="78"/>
      <c r="N5253" s="78"/>
      <c r="O5253" s="78"/>
      <c r="P5253" s="82"/>
      <c r="Q5253" s="78"/>
      <c r="R5253" s="82"/>
      <c r="S5253" s="82"/>
      <c r="T5253" s="82"/>
      <c r="U5253" s="82"/>
      <c r="V5253" s="82"/>
      <c r="W5253" s="82"/>
      <c r="X5253" s="82"/>
      <c r="Y5253" s="82"/>
      <c r="Z5253" s="82"/>
      <c r="AA5253" s="82"/>
      <c r="AB5253" s="82"/>
      <c r="AC5253" s="82"/>
      <c r="AD5253" s="85" t="str">
        <f>IF(A5253&lt;&gt;"",IF(D5253="DIRECCIÓN_DE_TRANSFERENCIAS","280 0031",VLOOKUP(C5253,NIVELES!$A$14:$B$105,2,0)),"")</f>
        <v/>
      </c>
      <c r="AE5253" s="86"/>
      <c r="AF5253" s="86"/>
      <c r="AG5253" s="79" t="str">
        <f>+IF(AF5253&lt;&gt;"",VLOOKUP(AF5253,NIVELES!$A$666:$B$673,2,0),"")</f>
        <v/>
      </c>
      <c r="AH5253" s="78"/>
      <c r="AI5253" s="79" t="str">
        <f>IF(AH5253&lt;&gt;"",VLOOKUP(CONCATENATE(AG5253,AH5253),NIVELES!$B$676:$C$745,2,0),"")</f>
        <v/>
      </c>
      <c r="AJ5253" s="78"/>
      <c r="AK5253" s="79" t="str">
        <f>+IF(AJ5253&lt;&gt;"",VLOOKUP(AJ5253,NIVELES!$A$816:$B$892,2,0),"")</f>
        <v/>
      </c>
      <c r="AL5253" s="78"/>
      <c r="AM5253" s="78"/>
      <c r="AN5253" s="79" t="str">
        <f>IF(AM5253&lt;&gt;"",+VLOOKUP(AM5253,NIVELES!$A$1652:$B$2466,2,0),"")</f>
        <v/>
      </c>
      <c r="AO5253" s="87"/>
      <c r="AP5253" s="88"/>
      <c r="AQ5253" s="88"/>
      <c r="AR5253" s="88"/>
      <c r="AS5253" s="88"/>
      <c r="AT5253" s="88"/>
      <c r="AU5253" s="88"/>
      <c r="AV5253" s="88"/>
      <c r="AW5253" s="88"/>
      <c r="AX5253" s="88"/>
      <c r="AY5253" s="88"/>
      <c r="AZ5253" s="88"/>
      <c r="BA5253" s="88"/>
      <c r="BB5253" s="89">
        <f t="shared" si="323"/>
        <v>0</v>
      </c>
      <c r="BC5253" s="90" t="str">
        <f t="shared" si="322"/>
        <v xml:space="preserve"> </v>
      </c>
      <c r="BD5253" s="91" t="str">
        <f t="shared" si="324"/>
        <v xml:space="preserve"> </v>
      </c>
      <c r="BE5253" s="92">
        <f t="shared" si="325"/>
        <v>0</v>
      </c>
    </row>
    <row r="5254" spans="1:57" s="74" customFormat="1" ht="50.1" customHeight="1" x14ac:dyDescent="0.2">
      <c r="A5254" s="78"/>
      <c r="B5254" s="78"/>
      <c r="C5254" s="78"/>
      <c r="D5254" s="78"/>
      <c r="E5254" s="79" t="str">
        <f>+IF(C5254&lt;&gt;"",VLOOKUP(MID(C5254,18,5),NIVELES!$A$133:$B$213,2,0),"")</f>
        <v/>
      </c>
      <c r="F5254" s="80"/>
      <c r="G5254" s="81" t="str">
        <f>+IF(F5254&lt;&gt;"",VLOOKUP(F5254,NIVELES!$A$246:$C$464,3,0),"")</f>
        <v/>
      </c>
      <c r="H5254" s="82"/>
      <c r="I5254" s="78"/>
      <c r="J5254" s="78"/>
      <c r="K5254" s="78"/>
      <c r="L5254" s="78"/>
      <c r="M5254" s="78"/>
      <c r="N5254" s="78"/>
      <c r="O5254" s="78"/>
      <c r="P5254" s="82"/>
      <c r="Q5254" s="78"/>
      <c r="R5254" s="82"/>
      <c r="S5254" s="82"/>
      <c r="T5254" s="82"/>
      <c r="U5254" s="82"/>
      <c r="V5254" s="82"/>
      <c r="W5254" s="82"/>
      <c r="X5254" s="82"/>
      <c r="Y5254" s="82"/>
      <c r="Z5254" s="82"/>
      <c r="AA5254" s="82"/>
      <c r="AB5254" s="82"/>
      <c r="AC5254" s="82"/>
      <c r="AD5254" s="85" t="str">
        <f>IF(A5254&lt;&gt;"",IF(D5254="DIRECCIÓN_DE_TRANSFERENCIAS","280 0031",VLOOKUP(C5254,NIVELES!$A$14:$B$105,2,0)),"")</f>
        <v/>
      </c>
      <c r="AE5254" s="86"/>
      <c r="AF5254" s="86"/>
      <c r="AG5254" s="79" t="str">
        <f>+IF(AF5254&lt;&gt;"",VLOOKUP(AF5254,NIVELES!$A$666:$B$673,2,0),"")</f>
        <v/>
      </c>
      <c r="AH5254" s="78"/>
      <c r="AI5254" s="79" t="str">
        <f>IF(AH5254&lt;&gt;"",VLOOKUP(CONCATENATE(AG5254,AH5254),NIVELES!$B$676:$C$745,2,0),"")</f>
        <v/>
      </c>
      <c r="AJ5254" s="78"/>
      <c r="AK5254" s="79" t="str">
        <f>+IF(AJ5254&lt;&gt;"",VLOOKUP(AJ5254,NIVELES!$A$816:$B$892,2,0),"")</f>
        <v/>
      </c>
      <c r="AL5254" s="78"/>
      <c r="AM5254" s="78"/>
      <c r="AN5254" s="79" t="str">
        <f>IF(AM5254&lt;&gt;"",+VLOOKUP(AM5254,NIVELES!$A$1652:$B$2466,2,0),"")</f>
        <v/>
      </c>
      <c r="AO5254" s="87"/>
      <c r="AP5254" s="88"/>
      <c r="AQ5254" s="88"/>
      <c r="AR5254" s="88"/>
      <c r="AS5254" s="88"/>
      <c r="AT5254" s="88"/>
      <c r="AU5254" s="88"/>
      <c r="AV5254" s="88"/>
      <c r="AW5254" s="88"/>
      <c r="AX5254" s="88"/>
      <c r="AY5254" s="88"/>
      <c r="AZ5254" s="88"/>
      <c r="BA5254" s="88"/>
      <c r="BB5254" s="89">
        <f t="shared" si="323"/>
        <v>0</v>
      </c>
      <c r="BC5254" s="90" t="str">
        <f t="shared" si="322"/>
        <v xml:space="preserve"> </v>
      </c>
      <c r="BD5254" s="91" t="str">
        <f t="shared" si="324"/>
        <v xml:space="preserve"> </v>
      </c>
      <c r="BE5254" s="92">
        <f t="shared" si="325"/>
        <v>0</v>
      </c>
    </row>
    <row r="5255" spans="1:57" s="74" customFormat="1" ht="50.1" customHeight="1" x14ac:dyDescent="0.2">
      <c r="A5255" s="78"/>
      <c r="B5255" s="78"/>
      <c r="C5255" s="78"/>
      <c r="D5255" s="78"/>
      <c r="E5255" s="79" t="str">
        <f>+IF(C5255&lt;&gt;"",VLOOKUP(MID(C5255,18,5),NIVELES!$A$133:$B$213,2,0),"")</f>
        <v/>
      </c>
      <c r="F5255" s="80"/>
      <c r="G5255" s="81" t="str">
        <f>+IF(F5255&lt;&gt;"",VLOOKUP(F5255,NIVELES!$A$246:$C$464,3,0),"")</f>
        <v/>
      </c>
      <c r="H5255" s="82"/>
      <c r="I5255" s="78"/>
      <c r="J5255" s="78"/>
      <c r="K5255" s="78"/>
      <c r="L5255" s="78"/>
      <c r="M5255" s="78"/>
      <c r="N5255" s="78"/>
      <c r="O5255" s="78"/>
      <c r="P5255" s="82"/>
      <c r="Q5255" s="78"/>
      <c r="R5255" s="82"/>
      <c r="S5255" s="82"/>
      <c r="T5255" s="82"/>
      <c r="U5255" s="82"/>
      <c r="V5255" s="82"/>
      <c r="W5255" s="82"/>
      <c r="X5255" s="82"/>
      <c r="Y5255" s="82"/>
      <c r="Z5255" s="82"/>
      <c r="AA5255" s="82"/>
      <c r="AB5255" s="82"/>
      <c r="AC5255" s="82"/>
      <c r="AD5255" s="85" t="str">
        <f>IF(A5255&lt;&gt;"",IF(D5255="DIRECCIÓN_DE_TRANSFERENCIAS","280 0031",VLOOKUP(C5255,NIVELES!$A$14:$B$105,2,0)),"")</f>
        <v/>
      </c>
      <c r="AE5255" s="86"/>
      <c r="AF5255" s="86"/>
      <c r="AG5255" s="79" t="str">
        <f>+IF(AF5255&lt;&gt;"",VLOOKUP(AF5255,NIVELES!$A$666:$B$673,2,0),"")</f>
        <v/>
      </c>
      <c r="AH5255" s="78"/>
      <c r="AI5255" s="79" t="str">
        <f>IF(AH5255&lt;&gt;"",VLOOKUP(CONCATENATE(AG5255,AH5255),NIVELES!$B$676:$C$745,2,0),"")</f>
        <v/>
      </c>
      <c r="AJ5255" s="78"/>
      <c r="AK5255" s="79" t="str">
        <f>+IF(AJ5255&lt;&gt;"",VLOOKUP(AJ5255,NIVELES!$A$816:$B$892,2,0),"")</f>
        <v/>
      </c>
      <c r="AL5255" s="78"/>
      <c r="AM5255" s="78"/>
      <c r="AN5255" s="79" t="str">
        <f>IF(AM5255&lt;&gt;"",+VLOOKUP(AM5255,NIVELES!$A$1652:$B$2466,2,0),"")</f>
        <v/>
      </c>
      <c r="AO5255" s="87"/>
      <c r="AP5255" s="88"/>
      <c r="AQ5255" s="88"/>
      <c r="AR5255" s="88"/>
      <c r="AS5255" s="88"/>
      <c r="AT5255" s="88"/>
      <c r="AU5255" s="88"/>
      <c r="AV5255" s="88"/>
      <c r="AW5255" s="88"/>
      <c r="AX5255" s="88"/>
      <c r="AY5255" s="88"/>
      <c r="AZ5255" s="88"/>
      <c r="BA5255" s="88"/>
      <c r="BB5255" s="89">
        <f t="shared" si="323"/>
        <v>0</v>
      </c>
      <c r="BC5255" s="90" t="str">
        <f t="shared" ref="BC5255:BC5318" si="326">IF(A5255&lt;&gt;"",IF(AO5255&lt;&gt;"",IF(AO5255=BB5255,"OK",AO5255-BB5255),IF(AND(AO5255="",BB5255=""),"",AO5255-BB5255))," ")</f>
        <v xml:space="preserve"> </v>
      </c>
      <c r="BD5255" s="91" t="str">
        <f t="shared" si="324"/>
        <v xml:space="preserve"> </v>
      </c>
      <c r="BE5255" s="92">
        <f t="shared" si="325"/>
        <v>0</v>
      </c>
    </row>
    <row r="5256" spans="1:57" s="74" customFormat="1" ht="50.1" customHeight="1" x14ac:dyDescent="0.2">
      <c r="A5256" s="78"/>
      <c r="B5256" s="78"/>
      <c r="C5256" s="78"/>
      <c r="D5256" s="78"/>
      <c r="E5256" s="79" t="str">
        <f>+IF(C5256&lt;&gt;"",VLOOKUP(MID(C5256,18,5),NIVELES!$A$133:$B$213,2,0),"")</f>
        <v/>
      </c>
      <c r="F5256" s="80"/>
      <c r="G5256" s="81" t="str">
        <f>+IF(F5256&lt;&gt;"",VLOOKUP(F5256,NIVELES!$A$246:$C$464,3,0),"")</f>
        <v/>
      </c>
      <c r="H5256" s="82"/>
      <c r="I5256" s="78"/>
      <c r="J5256" s="78"/>
      <c r="K5256" s="78"/>
      <c r="L5256" s="78"/>
      <c r="M5256" s="78"/>
      <c r="N5256" s="78"/>
      <c r="O5256" s="78"/>
      <c r="P5256" s="82"/>
      <c r="Q5256" s="78"/>
      <c r="R5256" s="82"/>
      <c r="S5256" s="82"/>
      <c r="T5256" s="82"/>
      <c r="U5256" s="82"/>
      <c r="V5256" s="82"/>
      <c r="W5256" s="82"/>
      <c r="X5256" s="82"/>
      <c r="Y5256" s="82"/>
      <c r="Z5256" s="82"/>
      <c r="AA5256" s="82"/>
      <c r="AB5256" s="82"/>
      <c r="AC5256" s="82"/>
      <c r="AD5256" s="85" t="str">
        <f>IF(A5256&lt;&gt;"",IF(D5256="DIRECCIÓN_DE_TRANSFERENCIAS","280 0031",VLOOKUP(C5256,NIVELES!$A$14:$B$105,2,0)),"")</f>
        <v/>
      </c>
      <c r="AE5256" s="86"/>
      <c r="AF5256" s="86"/>
      <c r="AG5256" s="79" t="str">
        <f>+IF(AF5256&lt;&gt;"",VLOOKUP(AF5256,NIVELES!$A$666:$B$673,2,0),"")</f>
        <v/>
      </c>
      <c r="AH5256" s="78"/>
      <c r="AI5256" s="79" t="str">
        <f>IF(AH5256&lt;&gt;"",VLOOKUP(CONCATENATE(AG5256,AH5256),NIVELES!$B$676:$C$745,2,0),"")</f>
        <v/>
      </c>
      <c r="AJ5256" s="78"/>
      <c r="AK5256" s="79" t="str">
        <f>+IF(AJ5256&lt;&gt;"",VLOOKUP(AJ5256,NIVELES!$A$816:$B$892,2,0),"")</f>
        <v/>
      </c>
      <c r="AL5256" s="78"/>
      <c r="AM5256" s="78"/>
      <c r="AN5256" s="79" t="str">
        <f>IF(AM5256&lt;&gt;"",+VLOOKUP(AM5256,NIVELES!$A$1652:$B$2466,2,0),"")</f>
        <v/>
      </c>
      <c r="AO5256" s="87"/>
      <c r="AP5256" s="88"/>
      <c r="AQ5256" s="88"/>
      <c r="AR5256" s="88"/>
      <c r="AS5256" s="88"/>
      <c r="AT5256" s="88"/>
      <c r="AU5256" s="88"/>
      <c r="AV5256" s="88"/>
      <c r="AW5256" s="88"/>
      <c r="AX5256" s="88"/>
      <c r="AY5256" s="88"/>
      <c r="AZ5256" s="88"/>
      <c r="BA5256" s="88"/>
      <c r="BB5256" s="89">
        <f t="shared" ref="BB5256:BB5319" si="327">SUBTOTAL(9,AP5256:BA5256)</f>
        <v>0</v>
      </c>
      <c r="BC5256" s="90" t="str">
        <f t="shared" si="326"/>
        <v xml:space="preserve"> </v>
      </c>
      <c r="BD5256" s="91" t="str">
        <f t="shared" ref="BD5256:BD5319" si="328">IF(A5256&lt;&gt;"",IF(A5256="","Escoger Nivel 0",)&amp;" "&amp;(IF(B5256="","Escoger Nivel  1",)&amp;" "&amp;(IF(C5256="","Escoger Nivel 2",)&amp;" "&amp;(IF(D5256="","Escoger Nivel 3",)&amp;" "&amp;(IF(F5256="","Escoger Cantón",)&amp;" "&amp;(IF(I5256="","Escoger Obj. Estratégico Institucional N1",)&amp;" "&amp;(IF(J5256="","Escoger Obj. Especifico N2",)&amp;" "&amp;(IF(K5256="","Escoger Obj. Operativo N4",)&amp;" "&amp;(IF(L5256=""," Llenar Modalidad de Servicio ",)&amp;""&amp;(IF(M5256=""," Llenar Meta de Cobertura ",)&amp;" "&amp;(IF(N5256="","Llenar Indicador",)&amp;" "&amp;(IF(O5256="","Llenar Actividad PAPP",)&amp;" "&amp;(IF(P5256="","Llenar Metas",)&amp;" "&amp;(IF(Q5256="","Llenar Indicador",)&amp;" "&amp;(IF(AF5256="","Escoger Nro. programa",)&amp;" "&amp;(IF(AH5256="","Escoger Nro. Actividad e-Sigef",)&amp;" "&amp;(IF(AK5256="","Escoger direccionamiento de gasto",)&amp;" "&amp;(IF(AL5256="","Escoger Grupo de Gasto",)&amp;" "&amp;(IF(AM5256="","Escoger Item Presupuestario",)&amp;" "&amp;(IF(AO5256="","Llenar valor de actividad",))))))))))))))))))))," ")</f>
        <v xml:space="preserve"> </v>
      </c>
      <c r="BE5256" s="92">
        <f t="shared" si="325"/>
        <v>0</v>
      </c>
    </row>
    <row r="5257" spans="1:57" s="74" customFormat="1" ht="50.1" customHeight="1" x14ac:dyDescent="0.2">
      <c r="A5257" s="78"/>
      <c r="B5257" s="78"/>
      <c r="C5257" s="78"/>
      <c r="D5257" s="78"/>
      <c r="E5257" s="79" t="str">
        <f>+IF(C5257&lt;&gt;"",VLOOKUP(MID(C5257,18,5),NIVELES!$A$133:$B$213,2,0),"")</f>
        <v/>
      </c>
      <c r="F5257" s="80"/>
      <c r="G5257" s="81" t="str">
        <f>+IF(F5257&lt;&gt;"",VLOOKUP(F5257,NIVELES!$A$246:$C$464,3,0),"")</f>
        <v/>
      </c>
      <c r="H5257" s="82"/>
      <c r="I5257" s="78"/>
      <c r="J5257" s="78"/>
      <c r="K5257" s="78"/>
      <c r="L5257" s="78"/>
      <c r="M5257" s="78"/>
      <c r="N5257" s="78"/>
      <c r="O5257" s="78"/>
      <c r="P5257" s="82"/>
      <c r="Q5257" s="78"/>
      <c r="R5257" s="82"/>
      <c r="S5257" s="82"/>
      <c r="T5257" s="82"/>
      <c r="U5257" s="82"/>
      <c r="V5257" s="82"/>
      <c r="W5257" s="82"/>
      <c r="X5257" s="82"/>
      <c r="Y5257" s="82"/>
      <c r="Z5257" s="82"/>
      <c r="AA5257" s="82"/>
      <c r="AB5257" s="82"/>
      <c r="AC5257" s="82"/>
      <c r="AD5257" s="85" t="str">
        <f>IF(A5257&lt;&gt;"",IF(D5257="DIRECCIÓN_DE_TRANSFERENCIAS","280 0031",VLOOKUP(C5257,NIVELES!$A$14:$B$105,2,0)),"")</f>
        <v/>
      </c>
      <c r="AE5257" s="86"/>
      <c r="AF5257" s="86"/>
      <c r="AG5257" s="79" t="str">
        <f>+IF(AF5257&lt;&gt;"",VLOOKUP(AF5257,NIVELES!$A$666:$B$673,2,0),"")</f>
        <v/>
      </c>
      <c r="AH5257" s="78"/>
      <c r="AI5257" s="79" t="str">
        <f>IF(AH5257&lt;&gt;"",VLOOKUP(CONCATENATE(AG5257,AH5257),NIVELES!$B$676:$C$745,2,0),"")</f>
        <v/>
      </c>
      <c r="AJ5257" s="78"/>
      <c r="AK5257" s="79" t="str">
        <f>+IF(AJ5257&lt;&gt;"",VLOOKUP(AJ5257,NIVELES!$A$816:$B$892,2,0),"")</f>
        <v/>
      </c>
      <c r="AL5257" s="78"/>
      <c r="AM5257" s="78"/>
      <c r="AN5257" s="79" t="str">
        <f>IF(AM5257&lt;&gt;"",+VLOOKUP(AM5257,NIVELES!$A$1652:$B$2466,2,0),"")</f>
        <v/>
      </c>
      <c r="AO5257" s="87"/>
      <c r="AP5257" s="88"/>
      <c r="AQ5257" s="88"/>
      <c r="AR5257" s="88"/>
      <c r="AS5257" s="88"/>
      <c r="AT5257" s="88"/>
      <c r="AU5257" s="88"/>
      <c r="AV5257" s="88"/>
      <c r="AW5257" s="88"/>
      <c r="AX5257" s="88"/>
      <c r="AY5257" s="88"/>
      <c r="AZ5257" s="88"/>
      <c r="BA5257" s="88"/>
      <c r="BB5257" s="89">
        <f t="shared" si="327"/>
        <v>0</v>
      </c>
      <c r="BC5257" s="90" t="str">
        <f t="shared" si="326"/>
        <v xml:space="preserve"> </v>
      </c>
      <c r="BD5257" s="91" t="str">
        <f t="shared" si="328"/>
        <v xml:space="preserve"> </v>
      </c>
      <c r="BE5257" s="92">
        <f t="shared" ref="BE5257:BE5320" si="329">SUBTOTAL(9,R5257:AC5257)</f>
        <v>0</v>
      </c>
    </row>
    <row r="5258" spans="1:57" s="74" customFormat="1" ht="50.1" customHeight="1" x14ac:dyDescent="0.2">
      <c r="A5258" s="78"/>
      <c r="B5258" s="78"/>
      <c r="C5258" s="78"/>
      <c r="D5258" s="78"/>
      <c r="E5258" s="79" t="str">
        <f>+IF(C5258&lt;&gt;"",VLOOKUP(MID(C5258,18,5),NIVELES!$A$133:$B$213,2,0),"")</f>
        <v/>
      </c>
      <c r="F5258" s="80"/>
      <c r="G5258" s="81" t="str">
        <f>+IF(F5258&lt;&gt;"",VLOOKUP(F5258,NIVELES!$A$246:$C$464,3,0),"")</f>
        <v/>
      </c>
      <c r="H5258" s="82"/>
      <c r="I5258" s="78"/>
      <c r="J5258" s="78"/>
      <c r="K5258" s="78"/>
      <c r="L5258" s="78"/>
      <c r="M5258" s="78"/>
      <c r="N5258" s="78"/>
      <c r="O5258" s="78"/>
      <c r="P5258" s="82"/>
      <c r="Q5258" s="78"/>
      <c r="R5258" s="82"/>
      <c r="S5258" s="82"/>
      <c r="T5258" s="82"/>
      <c r="U5258" s="82"/>
      <c r="V5258" s="82"/>
      <c r="W5258" s="82"/>
      <c r="X5258" s="82"/>
      <c r="Y5258" s="82"/>
      <c r="Z5258" s="82"/>
      <c r="AA5258" s="82"/>
      <c r="AB5258" s="82"/>
      <c r="AC5258" s="82"/>
      <c r="AD5258" s="85" t="str">
        <f>IF(A5258&lt;&gt;"",IF(D5258="DIRECCIÓN_DE_TRANSFERENCIAS","280 0031",VLOOKUP(C5258,NIVELES!$A$14:$B$105,2,0)),"")</f>
        <v/>
      </c>
      <c r="AE5258" s="86"/>
      <c r="AF5258" s="86"/>
      <c r="AG5258" s="79" t="str">
        <f>+IF(AF5258&lt;&gt;"",VLOOKUP(AF5258,NIVELES!$A$666:$B$673,2,0),"")</f>
        <v/>
      </c>
      <c r="AH5258" s="78"/>
      <c r="AI5258" s="79" t="str">
        <f>IF(AH5258&lt;&gt;"",VLOOKUP(CONCATENATE(AG5258,AH5258),NIVELES!$B$676:$C$745,2,0),"")</f>
        <v/>
      </c>
      <c r="AJ5258" s="78"/>
      <c r="AK5258" s="79" t="str">
        <f>+IF(AJ5258&lt;&gt;"",VLOOKUP(AJ5258,NIVELES!$A$816:$B$892,2,0),"")</f>
        <v/>
      </c>
      <c r="AL5258" s="78"/>
      <c r="AM5258" s="78"/>
      <c r="AN5258" s="79" t="str">
        <f>IF(AM5258&lt;&gt;"",+VLOOKUP(AM5258,NIVELES!$A$1652:$B$2466,2,0),"")</f>
        <v/>
      </c>
      <c r="AO5258" s="87"/>
      <c r="AP5258" s="88"/>
      <c r="AQ5258" s="88"/>
      <c r="AR5258" s="88"/>
      <c r="AS5258" s="88"/>
      <c r="AT5258" s="88"/>
      <c r="AU5258" s="88"/>
      <c r="AV5258" s="88"/>
      <c r="AW5258" s="88"/>
      <c r="AX5258" s="88"/>
      <c r="AY5258" s="88"/>
      <c r="AZ5258" s="88"/>
      <c r="BA5258" s="88"/>
      <c r="BB5258" s="89">
        <f t="shared" si="327"/>
        <v>0</v>
      </c>
      <c r="BC5258" s="90" t="str">
        <f t="shared" si="326"/>
        <v xml:space="preserve"> </v>
      </c>
      <c r="BD5258" s="91" t="str">
        <f t="shared" si="328"/>
        <v xml:space="preserve"> </v>
      </c>
      <c r="BE5258" s="92">
        <f t="shared" si="329"/>
        <v>0</v>
      </c>
    </row>
    <row r="5259" spans="1:57" s="74" customFormat="1" ht="50.1" customHeight="1" x14ac:dyDescent="0.2">
      <c r="A5259" s="78"/>
      <c r="B5259" s="78"/>
      <c r="C5259" s="78"/>
      <c r="D5259" s="78"/>
      <c r="E5259" s="79" t="str">
        <f>+IF(C5259&lt;&gt;"",VLOOKUP(MID(C5259,18,5),NIVELES!$A$133:$B$213,2,0),"")</f>
        <v/>
      </c>
      <c r="F5259" s="80"/>
      <c r="G5259" s="81" t="str">
        <f>+IF(F5259&lt;&gt;"",VLOOKUP(F5259,NIVELES!$A$246:$C$464,3,0),"")</f>
        <v/>
      </c>
      <c r="H5259" s="82"/>
      <c r="I5259" s="78"/>
      <c r="J5259" s="78"/>
      <c r="K5259" s="78"/>
      <c r="L5259" s="78"/>
      <c r="M5259" s="78"/>
      <c r="N5259" s="78"/>
      <c r="O5259" s="78"/>
      <c r="P5259" s="82"/>
      <c r="Q5259" s="78"/>
      <c r="R5259" s="82"/>
      <c r="S5259" s="82"/>
      <c r="T5259" s="82"/>
      <c r="U5259" s="82"/>
      <c r="V5259" s="82"/>
      <c r="W5259" s="82"/>
      <c r="X5259" s="82"/>
      <c r="Y5259" s="82"/>
      <c r="Z5259" s="82"/>
      <c r="AA5259" s="82"/>
      <c r="AB5259" s="82"/>
      <c r="AC5259" s="82"/>
      <c r="AD5259" s="85" t="str">
        <f>IF(A5259&lt;&gt;"",IF(D5259="DIRECCIÓN_DE_TRANSFERENCIAS","280 0031",VLOOKUP(C5259,NIVELES!$A$14:$B$105,2,0)),"")</f>
        <v/>
      </c>
      <c r="AE5259" s="86"/>
      <c r="AF5259" s="86"/>
      <c r="AG5259" s="79" t="str">
        <f>+IF(AF5259&lt;&gt;"",VLOOKUP(AF5259,NIVELES!$A$666:$B$673,2,0),"")</f>
        <v/>
      </c>
      <c r="AH5259" s="78"/>
      <c r="AI5259" s="79" t="str">
        <f>IF(AH5259&lt;&gt;"",VLOOKUP(CONCATENATE(AG5259,AH5259),NIVELES!$B$676:$C$745,2,0),"")</f>
        <v/>
      </c>
      <c r="AJ5259" s="78"/>
      <c r="AK5259" s="79" t="str">
        <f>+IF(AJ5259&lt;&gt;"",VLOOKUP(AJ5259,NIVELES!$A$816:$B$892,2,0),"")</f>
        <v/>
      </c>
      <c r="AL5259" s="78"/>
      <c r="AM5259" s="78"/>
      <c r="AN5259" s="79" t="str">
        <f>IF(AM5259&lt;&gt;"",+VLOOKUP(AM5259,NIVELES!$A$1652:$B$2466,2,0),"")</f>
        <v/>
      </c>
      <c r="AO5259" s="87"/>
      <c r="AP5259" s="88"/>
      <c r="AQ5259" s="88"/>
      <c r="AR5259" s="88"/>
      <c r="AS5259" s="88"/>
      <c r="AT5259" s="88"/>
      <c r="AU5259" s="88"/>
      <c r="AV5259" s="88"/>
      <c r="AW5259" s="88"/>
      <c r="AX5259" s="88"/>
      <c r="AY5259" s="88"/>
      <c r="AZ5259" s="88"/>
      <c r="BA5259" s="88"/>
      <c r="BB5259" s="89">
        <f t="shared" si="327"/>
        <v>0</v>
      </c>
      <c r="BC5259" s="90" t="str">
        <f t="shared" si="326"/>
        <v xml:space="preserve"> </v>
      </c>
      <c r="BD5259" s="91" t="str">
        <f t="shared" si="328"/>
        <v xml:space="preserve"> </v>
      </c>
      <c r="BE5259" s="92">
        <f t="shared" si="329"/>
        <v>0</v>
      </c>
    </row>
    <row r="5260" spans="1:57" s="74" customFormat="1" ht="50.1" customHeight="1" x14ac:dyDescent="0.2">
      <c r="A5260" s="78"/>
      <c r="B5260" s="78"/>
      <c r="C5260" s="78"/>
      <c r="D5260" s="78"/>
      <c r="E5260" s="79" t="str">
        <f>+IF(C5260&lt;&gt;"",VLOOKUP(MID(C5260,18,5),NIVELES!$A$133:$B$213,2,0),"")</f>
        <v/>
      </c>
      <c r="F5260" s="80"/>
      <c r="G5260" s="81" t="str">
        <f>+IF(F5260&lt;&gt;"",VLOOKUP(F5260,NIVELES!$A$246:$C$464,3,0),"")</f>
        <v/>
      </c>
      <c r="H5260" s="82"/>
      <c r="I5260" s="78"/>
      <c r="J5260" s="78"/>
      <c r="K5260" s="78"/>
      <c r="L5260" s="78"/>
      <c r="M5260" s="78"/>
      <c r="N5260" s="78"/>
      <c r="O5260" s="78"/>
      <c r="P5260" s="82"/>
      <c r="Q5260" s="78"/>
      <c r="R5260" s="82"/>
      <c r="S5260" s="82"/>
      <c r="T5260" s="82"/>
      <c r="U5260" s="82"/>
      <c r="V5260" s="82"/>
      <c r="W5260" s="82"/>
      <c r="X5260" s="82"/>
      <c r="Y5260" s="82"/>
      <c r="Z5260" s="82"/>
      <c r="AA5260" s="82"/>
      <c r="AB5260" s="82"/>
      <c r="AC5260" s="82"/>
      <c r="AD5260" s="85" t="str">
        <f>IF(A5260&lt;&gt;"",IF(D5260="DIRECCIÓN_DE_TRANSFERENCIAS","280 0031",VLOOKUP(C5260,NIVELES!$A$14:$B$105,2,0)),"")</f>
        <v/>
      </c>
      <c r="AE5260" s="86"/>
      <c r="AF5260" s="86"/>
      <c r="AG5260" s="79" t="str">
        <f>+IF(AF5260&lt;&gt;"",VLOOKUP(AF5260,NIVELES!$A$666:$B$673,2,0),"")</f>
        <v/>
      </c>
      <c r="AH5260" s="78"/>
      <c r="AI5260" s="79" t="str">
        <f>IF(AH5260&lt;&gt;"",VLOOKUP(CONCATENATE(AG5260,AH5260),NIVELES!$B$676:$C$745,2,0),"")</f>
        <v/>
      </c>
      <c r="AJ5260" s="78"/>
      <c r="AK5260" s="79" t="str">
        <f>+IF(AJ5260&lt;&gt;"",VLOOKUP(AJ5260,NIVELES!$A$816:$B$892,2,0),"")</f>
        <v/>
      </c>
      <c r="AL5260" s="78"/>
      <c r="AM5260" s="78"/>
      <c r="AN5260" s="79" t="str">
        <f>IF(AM5260&lt;&gt;"",+VLOOKUP(AM5260,NIVELES!$A$1652:$B$2466,2,0),"")</f>
        <v/>
      </c>
      <c r="AO5260" s="87"/>
      <c r="AP5260" s="88"/>
      <c r="AQ5260" s="88"/>
      <c r="AR5260" s="88"/>
      <c r="AS5260" s="88"/>
      <c r="AT5260" s="88"/>
      <c r="AU5260" s="88"/>
      <c r="AV5260" s="88"/>
      <c r="AW5260" s="88"/>
      <c r="AX5260" s="88"/>
      <c r="AY5260" s="88"/>
      <c r="AZ5260" s="88"/>
      <c r="BA5260" s="88"/>
      <c r="BB5260" s="89">
        <f t="shared" si="327"/>
        <v>0</v>
      </c>
      <c r="BC5260" s="90" t="str">
        <f t="shared" si="326"/>
        <v xml:space="preserve"> </v>
      </c>
      <c r="BD5260" s="91" t="str">
        <f t="shared" si="328"/>
        <v xml:space="preserve"> </v>
      </c>
      <c r="BE5260" s="92">
        <f t="shared" si="329"/>
        <v>0</v>
      </c>
    </row>
    <row r="5261" spans="1:57" s="74" customFormat="1" ht="50.1" customHeight="1" x14ac:dyDescent="0.2">
      <c r="A5261" s="78"/>
      <c r="B5261" s="78"/>
      <c r="C5261" s="78"/>
      <c r="D5261" s="78"/>
      <c r="E5261" s="79" t="str">
        <f>+IF(C5261&lt;&gt;"",VLOOKUP(MID(C5261,18,5),NIVELES!$A$133:$B$213,2,0),"")</f>
        <v/>
      </c>
      <c r="F5261" s="80"/>
      <c r="G5261" s="81" t="str">
        <f>+IF(F5261&lt;&gt;"",VLOOKUP(F5261,NIVELES!$A$246:$C$464,3,0),"")</f>
        <v/>
      </c>
      <c r="H5261" s="82"/>
      <c r="I5261" s="78"/>
      <c r="J5261" s="78"/>
      <c r="K5261" s="78"/>
      <c r="L5261" s="78"/>
      <c r="M5261" s="78"/>
      <c r="N5261" s="78"/>
      <c r="O5261" s="78"/>
      <c r="P5261" s="82"/>
      <c r="Q5261" s="78"/>
      <c r="R5261" s="82"/>
      <c r="S5261" s="82"/>
      <c r="T5261" s="82"/>
      <c r="U5261" s="82"/>
      <c r="V5261" s="82"/>
      <c r="W5261" s="82"/>
      <c r="X5261" s="82"/>
      <c r="Y5261" s="82"/>
      <c r="Z5261" s="82"/>
      <c r="AA5261" s="82"/>
      <c r="AB5261" s="82"/>
      <c r="AC5261" s="82"/>
      <c r="AD5261" s="85" t="str">
        <f>IF(A5261&lt;&gt;"",IF(D5261="DIRECCIÓN_DE_TRANSFERENCIAS","280 0031",VLOOKUP(C5261,NIVELES!$A$14:$B$105,2,0)),"")</f>
        <v/>
      </c>
      <c r="AE5261" s="86"/>
      <c r="AF5261" s="86"/>
      <c r="AG5261" s="79" t="str">
        <f>+IF(AF5261&lt;&gt;"",VLOOKUP(AF5261,NIVELES!$A$666:$B$673,2,0),"")</f>
        <v/>
      </c>
      <c r="AH5261" s="78"/>
      <c r="AI5261" s="79" t="str">
        <f>IF(AH5261&lt;&gt;"",VLOOKUP(CONCATENATE(AG5261,AH5261),NIVELES!$B$676:$C$745,2,0),"")</f>
        <v/>
      </c>
      <c r="AJ5261" s="78"/>
      <c r="AK5261" s="79" t="str">
        <f>+IF(AJ5261&lt;&gt;"",VLOOKUP(AJ5261,NIVELES!$A$816:$B$892,2,0),"")</f>
        <v/>
      </c>
      <c r="AL5261" s="78"/>
      <c r="AM5261" s="78"/>
      <c r="AN5261" s="79" t="str">
        <f>IF(AM5261&lt;&gt;"",+VLOOKUP(AM5261,NIVELES!$A$1652:$B$2466,2,0),"")</f>
        <v/>
      </c>
      <c r="AO5261" s="87"/>
      <c r="AP5261" s="88"/>
      <c r="AQ5261" s="88"/>
      <c r="AR5261" s="88"/>
      <c r="AS5261" s="88"/>
      <c r="AT5261" s="88"/>
      <c r="AU5261" s="88"/>
      <c r="AV5261" s="88"/>
      <c r="AW5261" s="88"/>
      <c r="AX5261" s="88"/>
      <c r="AY5261" s="88"/>
      <c r="AZ5261" s="88"/>
      <c r="BA5261" s="88"/>
      <c r="BB5261" s="89">
        <f t="shared" si="327"/>
        <v>0</v>
      </c>
      <c r="BC5261" s="90" t="str">
        <f t="shared" si="326"/>
        <v xml:space="preserve"> </v>
      </c>
      <c r="BD5261" s="91" t="str">
        <f t="shared" si="328"/>
        <v xml:space="preserve"> </v>
      </c>
      <c r="BE5261" s="92">
        <f t="shared" si="329"/>
        <v>0</v>
      </c>
    </row>
    <row r="5262" spans="1:57" s="74" customFormat="1" ht="50.1" customHeight="1" x14ac:dyDescent="0.2">
      <c r="A5262" s="78"/>
      <c r="B5262" s="78"/>
      <c r="C5262" s="78"/>
      <c r="D5262" s="78"/>
      <c r="E5262" s="79" t="str">
        <f>+IF(C5262&lt;&gt;"",VLOOKUP(MID(C5262,18,5),NIVELES!$A$133:$B$213,2,0),"")</f>
        <v/>
      </c>
      <c r="F5262" s="80"/>
      <c r="G5262" s="81" t="str">
        <f>+IF(F5262&lt;&gt;"",VLOOKUP(F5262,NIVELES!$A$246:$C$464,3,0),"")</f>
        <v/>
      </c>
      <c r="H5262" s="82"/>
      <c r="I5262" s="78"/>
      <c r="J5262" s="78"/>
      <c r="K5262" s="78"/>
      <c r="L5262" s="78"/>
      <c r="M5262" s="78"/>
      <c r="N5262" s="78"/>
      <c r="O5262" s="78"/>
      <c r="P5262" s="82"/>
      <c r="Q5262" s="78"/>
      <c r="R5262" s="82"/>
      <c r="S5262" s="82"/>
      <c r="T5262" s="82"/>
      <c r="U5262" s="82"/>
      <c r="V5262" s="82"/>
      <c r="W5262" s="82"/>
      <c r="X5262" s="82"/>
      <c r="Y5262" s="82"/>
      <c r="Z5262" s="82"/>
      <c r="AA5262" s="82"/>
      <c r="AB5262" s="82"/>
      <c r="AC5262" s="82"/>
      <c r="AD5262" s="85" t="str">
        <f>IF(A5262&lt;&gt;"",IF(D5262="DIRECCIÓN_DE_TRANSFERENCIAS","280 0031",VLOOKUP(C5262,NIVELES!$A$14:$B$105,2,0)),"")</f>
        <v/>
      </c>
      <c r="AE5262" s="86"/>
      <c r="AF5262" s="86"/>
      <c r="AG5262" s="79" t="str">
        <f>+IF(AF5262&lt;&gt;"",VLOOKUP(AF5262,NIVELES!$A$666:$B$673,2,0),"")</f>
        <v/>
      </c>
      <c r="AH5262" s="78"/>
      <c r="AI5262" s="79" t="str">
        <f>IF(AH5262&lt;&gt;"",VLOOKUP(CONCATENATE(AG5262,AH5262),NIVELES!$B$676:$C$745,2,0),"")</f>
        <v/>
      </c>
      <c r="AJ5262" s="78"/>
      <c r="AK5262" s="79" t="str">
        <f>+IF(AJ5262&lt;&gt;"",VLOOKUP(AJ5262,NIVELES!$A$816:$B$892,2,0),"")</f>
        <v/>
      </c>
      <c r="AL5262" s="78"/>
      <c r="AM5262" s="78"/>
      <c r="AN5262" s="79" t="str">
        <f>IF(AM5262&lt;&gt;"",+VLOOKUP(AM5262,NIVELES!$A$1652:$B$2466,2,0),"")</f>
        <v/>
      </c>
      <c r="AO5262" s="87"/>
      <c r="AP5262" s="88"/>
      <c r="AQ5262" s="88"/>
      <c r="AR5262" s="88"/>
      <c r="AS5262" s="88"/>
      <c r="AT5262" s="88"/>
      <c r="AU5262" s="88"/>
      <c r="AV5262" s="88"/>
      <c r="AW5262" s="88"/>
      <c r="AX5262" s="88"/>
      <c r="AY5262" s="88"/>
      <c r="AZ5262" s="88"/>
      <c r="BA5262" s="88"/>
      <c r="BB5262" s="89">
        <f t="shared" si="327"/>
        <v>0</v>
      </c>
      <c r="BC5262" s="90" t="str">
        <f t="shared" si="326"/>
        <v xml:space="preserve"> </v>
      </c>
      <c r="BD5262" s="91" t="str">
        <f t="shared" si="328"/>
        <v xml:space="preserve"> </v>
      </c>
      <c r="BE5262" s="92">
        <f t="shared" si="329"/>
        <v>0</v>
      </c>
    </row>
    <row r="5263" spans="1:57" s="74" customFormat="1" ht="50.1" customHeight="1" x14ac:dyDescent="0.2">
      <c r="A5263" s="78"/>
      <c r="B5263" s="78"/>
      <c r="C5263" s="78"/>
      <c r="D5263" s="78"/>
      <c r="E5263" s="79" t="str">
        <f>+IF(C5263&lt;&gt;"",VLOOKUP(MID(C5263,18,5),NIVELES!$A$133:$B$213,2,0),"")</f>
        <v/>
      </c>
      <c r="F5263" s="80"/>
      <c r="G5263" s="81" t="str">
        <f>+IF(F5263&lt;&gt;"",VLOOKUP(F5263,NIVELES!$A$246:$C$464,3,0),"")</f>
        <v/>
      </c>
      <c r="H5263" s="82"/>
      <c r="I5263" s="78"/>
      <c r="J5263" s="78"/>
      <c r="K5263" s="78"/>
      <c r="L5263" s="78"/>
      <c r="M5263" s="78"/>
      <c r="N5263" s="78"/>
      <c r="O5263" s="78"/>
      <c r="P5263" s="82"/>
      <c r="Q5263" s="78"/>
      <c r="R5263" s="82"/>
      <c r="S5263" s="82"/>
      <c r="T5263" s="82"/>
      <c r="U5263" s="82"/>
      <c r="V5263" s="82"/>
      <c r="W5263" s="82"/>
      <c r="X5263" s="82"/>
      <c r="Y5263" s="82"/>
      <c r="Z5263" s="82"/>
      <c r="AA5263" s="82"/>
      <c r="AB5263" s="82"/>
      <c r="AC5263" s="82"/>
      <c r="AD5263" s="85" t="str">
        <f>IF(A5263&lt;&gt;"",IF(D5263="DIRECCIÓN_DE_TRANSFERENCIAS","280 0031",VLOOKUP(C5263,NIVELES!$A$14:$B$105,2,0)),"")</f>
        <v/>
      </c>
      <c r="AE5263" s="86"/>
      <c r="AF5263" s="86"/>
      <c r="AG5263" s="79" t="str">
        <f>+IF(AF5263&lt;&gt;"",VLOOKUP(AF5263,NIVELES!$A$666:$B$673,2,0),"")</f>
        <v/>
      </c>
      <c r="AH5263" s="78"/>
      <c r="AI5263" s="79" t="str">
        <f>IF(AH5263&lt;&gt;"",VLOOKUP(CONCATENATE(AG5263,AH5263),NIVELES!$B$676:$C$745,2,0),"")</f>
        <v/>
      </c>
      <c r="AJ5263" s="78"/>
      <c r="AK5263" s="79" t="str">
        <f>+IF(AJ5263&lt;&gt;"",VLOOKUP(AJ5263,NIVELES!$A$816:$B$892,2,0),"")</f>
        <v/>
      </c>
      <c r="AL5263" s="78"/>
      <c r="AM5263" s="78"/>
      <c r="AN5263" s="79" t="str">
        <f>IF(AM5263&lt;&gt;"",+VLOOKUP(AM5263,NIVELES!$A$1652:$B$2466,2,0),"")</f>
        <v/>
      </c>
      <c r="AO5263" s="87"/>
      <c r="AP5263" s="88"/>
      <c r="AQ5263" s="88"/>
      <c r="AR5263" s="88"/>
      <c r="AS5263" s="88"/>
      <c r="AT5263" s="88"/>
      <c r="AU5263" s="88"/>
      <c r="AV5263" s="88"/>
      <c r="AW5263" s="88"/>
      <c r="AX5263" s="88"/>
      <c r="AY5263" s="88"/>
      <c r="AZ5263" s="88"/>
      <c r="BA5263" s="88"/>
      <c r="BB5263" s="89">
        <f t="shared" si="327"/>
        <v>0</v>
      </c>
      <c r="BC5263" s="90" t="str">
        <f t="shared" si="326"/>
        <v xml:space="preserve"> </v>
      </c>
      <c r="BD5263" s="91" t="str">
        <f t="shared" si="328"/>
        <v xml:space="preserve"> </v>
      </c>
      <c r="BE5263" s="92">
        <f t="shared" si="329"/>
        <v>0</v>
      </c>
    </row>
    <row r="5264" spans="1:57" s="74" customFormat="1" ht="50.1" customHeight="1" x14ac:dyDescent="0.2">
      <c r="A5264" s="78"/>
      <c r="B5264" s="78"/>
      <c r="C5264" s="78"/>
      <c r="D5264" s="78"/>
      <c r="E5264" s="79" t="str">
        <f>+IF(C5264&lt;&gt;"",VLOOKUP(MID(C5264,18,5),NIVELES!$A$133:$B$213,2,0),"")</f>
        <v/>
      </c>
      <c r="F5264" s="80"/>
      <c r="G5264" s="81" t="str">
        <f>+IF(F5264&lt;&gt;"",VLOOKUP(F5264,NIVELES!$A$246:$C$464,3,0),"")</f>
        <v/>
      </c>
      <c r="H5264" s="82"/>
      <c r="I5264" s="78"/>
      <c r="J5264" s="78"/>
      <c r="K5264" s="78"/>
      <c r="L5264" s="78"/>
      <c r="M5264" s="78"/>
      <c r="N5264" s="78"/>
      <c r="O5264" s="78"/>
      <c r="P5264" s="82"/>
      <c r="Q5264" s="78"/>
      <c r="R5264" s="82"/>
      <c r="S5264" s="82"/>
      <c r="T5264" s="82"/>
      <c r="U5264" s="82"/>
      <c r="V5264" s="82"/>
      <c r="W5264" s="82"/>
      <c r="X5264" s="82"/>
      <c r="Y5264" s="82"/>
      <c r="Z5264" s="82"/>
      <c r="AA5264" s="82"/>
      <c r="AB5264" s="82"/>
      <c r="AC5264" s="82"/>
      <c r="AD5264" s="85" t="str">
        <f>IF(A5264&lt;&gt;"",IF(D5264="DIRECCIÓN_DE_TRANSFERENCIAS","280 0031",VLOOKUP(C5264,NIVELES!$A$14:$B$105,2,0)),"")</f>
        <v/>
      </c>
      <c r="AE5264" s="86"/>
      <c r="AF5264" s="86"/>
      <c r="AG5264" s="79" t="str">
        <f>+IF(AF5264&lt;&gt;"",VLOOKUP(AF5264,NIVELES!$A$666:$B$673,2,0),"")</f>
        <v/>
      </c>
      <c r="AH5264" s="78"/>
      <c r="AI5264" s="79" t="str">
        <f>IF(AH5264&lt;&gt;"",VLOOKUP(CONCATENATE(AG5264,AH5264),NIVELES!$B$676:$C$745,2,0),"")</f>
        <v/>
      </c>
      <c r="AJ5264" s="78"/>
      <c r="AK5264" s="79" t="str">
        <f>+IF(AJ5264&lt;&gt;"",VLOOKUP(AJ5264,NIVELES!$A$816:$B$892,2,0),"")</f>
        <v/>
      </c>
      <c r="AL5264" s="78"/>
      <c r="AM5264" s="78"/>
      <c r="AN5264" s="79" t="str">
        <f>IF(AM5264&lt;&gt;"",+VLOOKUP(AM5264,NIVELES!$A$1652:$B$2466,2,0),"")</f>
        <v/>
      </c>
      <c r="AO5264" s="87"/>
      <c r="AP5264" s="88"/>
      <c r="AQ5264" s="88"/>
      <c r="AR5264" s="88"/>
      <c r="AS5264" s="88"/>
      <c r="AT5264" s="88"/>
      <c r="AU5264" s="88"/>
      <c r="AV5264" s="88"/>
      <c r="AW5264" s="88"/>
      <c r="AX5264" s="88"/>
      <c r="AY5264" s="88"/>
      <c r="AZ5264" s="88"/>
      <c r="BA5264" s="88"/>
      <c r="BB5264" s="89">
        <f t="shared" si="327"/>
        <v>0</v>
      </c>
      <c r="BC5264" s="90" t="str">
        <f t="shared" si="326"/>
        <v xml:space="preserve"> </v>
      </c>
      <c r="BD5264" s="91" t="str">
        <f t="shared" si="328"/>
        <v xml:space="preserve"> </v>
      </c>
      <c r="BE5264" s="92">
        <f t="shared" si="329"/>
        <v>0</v>
      </c>
    </row>
    <row r="5265" spans="1:57" s="74" customFormat="1" ht="50.1" customHeight="1" x14ac:dyDescent="0.2">
      <c r="A5265" s="78"/>
      <c r="B5265" s="78"/>
      <c r="C5265" s="78"/>
      <c r="D5265" s="78"/>
      <c r="E5265" s="79" t="str">
        <f>+IF(C5265&lt;&gt;"",VLOOKUP(MID(C5265,18,5),NIVELES!$A$133:$B$213,2,0),"")</f>
        <v/>
      </c>
      <c r="F5265" s="80"/>
      <c r="G5265" s="81" t="str">
        <f>+IF(F5265&lt;&gt;"",VLOOKUP(F5265,NIVELES!$A$246:$C$464,3,0),"")</f>
        <v/>
      </c>
      <c r="H5265" s="82"/>
      <c r="I5265" s="78"/>
      <c r="J5265" s="78"/>
      <c r="K5265" s="78"/>
      <c r="L5265" s="78"/>
      <c r="M5265" s="78"/>
      <c r="N5265" s="78"/>
      <c r="O5265" s="78"/>
      <c r="P5265" s="82"/>
      <c r="Q5265" s="78"/>
      <c r="R5265" s="82"/>
      <c r="S5265" s="82"/>
      <c r="T5265" s="82"/>
      <c r="U5265" s="82"/>
      <c r="V5265" s="82"/>
      <c r="W5265" s="82"/>
      <c r="X5265" s="82"/>
      <c r="Y5265" s="82"/>
      <c r="Z5265" s="82"/>
      <c r="AA5265" s="82"/>
      <c r="AB5265" s="82"/>
      <c r="AC5265" s="82"/>
      <c r="AD5265" s="85" t="str">
        <f>IF(A5265&lt;&gt;"",IF(D5265="DIRECCIÓN_DE_TRANSFERENCIAS","280 0031",VLOOKUP(C5265,NIVELES!$A$14:$B$105,2,0)),"")</f>
        <v/>
      </c>
      <c r="AE5265" s="86"/>
      <c r="AF5265" s="86"/>
      <c r="AG5265" s="79" t="str">
        <f>+IF(AF5265&lt;&gt;"",VLOOKUP(AF5265,NIVELES!$A$666:$B$673,2,0),"")</f>
        <v/>
      </c>
      <c r="AH5265" s="78"/>
      <c r="AI5265" s="79" t="str">
        <f>IF(AH5265&lt;&gt;"",VLOOKUP(CONCATENATE(AG5265,AH5265),NIVELES!$B$676:$C$745,2,0),"")</f>
        <v/>
      </c>
      <c r="AJ5265" s="78"/>
      <c r="AK5265" s="79" t="str">
        <f>+IF(AJ5265&lt;&gt;"",VLOOKUP(AJ5265,NIVELES!$A$816:$B$892,2,0),"")</f>
        <v/>
      </c>
      <c r="AL5265" s="78"/>
      <c r="AM5265" s="78"/>
      <c r="AN5265" s="79" t="str">
        <f>IF(AM5265&lt;&gt;"",+VLOOKUP(AM5265,NIVELES!$A$1652:$B$2466,2,0),"")</f>
        <v/>
      </c>
      <c r="AO5265" s="87"/>
      <c r="AP5265" s="88"/>
      <c r="AQ5265" s="88"/>
      <c r="AR5265" s="88"/>
      <c r="AS5265" s="88"/>
      <c r="AT5265" s="88"/>
      <c r="AU5265" s="88"/>
      <c r="AV5265" s="88"/>
      <c r="AW5265" s="88"/>
      <c r="AX5265" s="88"/>
      <c r="AY5265" s="88"/>
      <c r="AZ5265" s="88"/>
      <c r="BA5265" s="88"/>
      <c r="BB5265" s="89">
        <f t="shared" si="327"/>
        <v>0</v>
      </c>
      <c r="BC5265" s="90" t="str">
        <f t="shared" si="326"/>
        <v xml:space="preserve"> </v>
      </c>
      <c r="BD5265" s="91" t="str">
        <f t="shared" si="328"/>
        <v xml:space="preserve"> </v>
      </c>
      <c r="BE5265" s="92">
        <f t="shared" si="329"/>
        <v>0</v>
      </c>
    </row>
    <row r="5266" spans="1:57" s="74" customFormat="1" ht="50.1" customHeight="1" x14ac:dyDescent="0.2">
      <c r="A5266" s="78"/>
      <c r="B5266" s="78"/>
      <c r="C5266" s="78"/>
      <c r="D5266" s="78"/>
      <c r="E5266" s="79" t="str">
        <f>+IF(C5266&lt;&gt;"",VLOOKUP(MID(C5266,18,5),NIVELES!$A$133:$B$213,2,0),"")</f>
        <v/>
      </c>
      <c r="F5266" s="80"/>
      <c r="G5266" s="81" t="str">
        <f>+IF(F5266&lt;&gt;"",VLOOKUP(F5266,NIVELES!$A$246:$C$464,3,0),"")</f>
        <v/>
      </c>
      <c r="H5266" s="82"/>
      <c r="I5266" s="78"/>
      <c r="J5266" s="78"/>
      <c r="K5266" s="78"/>
      <c r="L5266" s="78"/>
      <c r="M5266" s="78"/>
      <c r="N5266" s="78"/>
      <c r="O5266" s="78"/>
      <c r="P5266" s="82"/>
      <c r="Q5266" s="78"/>
      <c r="R5266" s="82"/>
      <c r="S5266" s="82"/>
      <c r="T5266" s="82"/>
      <c r="U5266" s="82"/>
      <c r="V5266" s="82"/>
      <c r="W5266" s="82"/>
      <c r="X5266" s="82"/>
      <c r="Y5266" s="82"/>
      <c r="Z5266" s="82"/>
      <c r="AA5266" s="82"/>
      <c r="AB5266" s="82"/>
      <c r="AC5266" s="82"/>
      <c r="AD5266" s="85" t="str">
        <f>IF(A5266&lt;&gt;"",IF(D5266="DIRECCIÓN_DE_TRANSFERENCIAS","280 0031",VLOOKUP(C5266,NIVELES!$A$14:$B$105,2,0)),"")</f>
        <v/>
      </c>
      <c r="AE5266" s="86"/>
      <c r="AF5266" s="86"/>
      <c r="AG5266" s="79" t="str">
        <f>+IF(AF5266&lt;&gt;"",VLOOKUP(AF5266,NIVELES!$A$666:$B$673,2,0),"")</f>
        <v/>
      </c>
      <c r="AH5266" s="78"/>
      <c r="AI5266" s="79" t="str">
        <f>IF(AH5266&lt;&gt;"",VLOOKUP(CONCATENATE(AG5266,AH5266),NIVELES!$B$676:$C$745,2,0),"")</f>
        <v/>
      </c>
      <c r="AJ5266" s="78"/>
      <c r="AK5266" s="79" t="str">
        <f>+IF(AJ5266&lt;&gt;"",VLOOKUP(AJ5266,NIVELES!$A$816:$B$892,2,0),"")</f>
        <v/>
      </c>
      <c r="AL5266" s="78"/>
      <c r="AM5266" s="78"/>
      <c r="AN5266" s="79" t="str">
        <f>IF(AM5266&lt;&gt;"",+VLOOKUP(AM5266,NIVELES!$A$1652:$B$2466,2,0),"")</f>
        <v/>
      </c>
      <c r="AO5266" s="87"/>
      <c r="AP5266" s="88"/>
      <c r="AQ5266" s="88"/>
      <c r="AR5266" s="88"/>
      <c r="AS5266" s="88"/>
      <c r="AT5266" s="88"/>
      <c r="AU5266" s="88"/>
      <c r="AV5266" s="88"/>
      <c r="AW5266" s="88"/>
      <c r="AX5266" s="88"/>
      <c r="AY5266" s="88"/>
      <c r="AZ5266" s="88"/>
      <c r="BA5266" s="88"/>
      <c r="BB5266" s="89">
        <f t="shared" si="327"/>
        <v>0</v>
      </c>
      <c r="BC5266" s="90" t="str">
        <f t="shared" si="326"/>
        <v xml:space="preserve"> </v>
      </c>
      <c r="BD5266" s="91" t="str">
        <f t="shared" si="328"/>
        <v xml:space="preserve"> </v>
      </c>
      <c r="BE5266" s="92">
        <f t="shared" si="329"/>
        <v>0</v>
      </c>
    </row>
    <row r="5267" spans="1:57" s="74" customFormat="1" ht="50.1" customHeight="1" x14ac:dyDescent="0.2">
      <c r="A5267" s="78"/>
      <c r="B5267" s="78"/>
      <c r="C5267" s="78"/>
      <c r="D5267" s="78"/>
      <c r="E5267" s="79" t="str">
        <f>+IF(C5267&lt;&gt;"",VLOOKUP(MID(C5267,18,5),NIVELES!$A$133:$B$213,2,0),"")</f>
        <v/>
      </c>
      <c r="F5267" s="80"/>
      <c r="G5267" s="81" t="str">
        <f>+IF(F5267&lt;&gt;"",VLOOKUP(F5267,NIVELES!$A$246:$C$464,3,0),"")</f>
        <v/>
      </c>
      <c r="H5267" s="82"/>
      <c r="I5267" s="78"/>
      <c r="J5267" s="78"/>
      <c r="K5267" s="78"/>
      <c r="L5267" s="78"/>
      <c r="M5267" s="78"/>
      <c r="N5267" s="78"/>
      <c r="O5267" s="78"/>
      <c r="P5267" s="82"/>
      <c r="Q5267" s="78"/>
      <c r="R5267" s="82"/>
      <c r="S5267" s="82"/>
      <c r="T5267" s="82"/>
      <c r="U5267" s="82"/>
      <c r="V5267" s="82"/>
      <c r="W5267" s="82"/>
      <c r="X5267" s="82"/>
      <c r="Y5267" s="82"/>
      <c r="Z5267" s="82"/>
      <c r="AA5267" s="82"/>
      <c r="AB5267" s="82"/>
      <c r="AC5267" s="82"/>
      <c r="AD5267" s="85" t="str">
        <f>IF(A5267&lt;&gt;"",IF(D5267="DIRECCIÓN_DE_TRANSFERENCIAS","280 0031",VLOOKUP(C5267,NIVELES!$A$14:$B$105,2,0)),"")</f>
        <v/>
      </c>
      <c r="AE5267" s="86"/>
      <c r="AF5267" s="86"/>
      <c r="AG5267" s="79" t="str">
        <f>+IF(AF5267&lt;&gt;"",VLOOKUP(AF5267,NIVELES!$A$666:$B$673,2,0),"")</f>
        <v/>
      </c>
      <c r="AH5267" s="78"/>
      <c r="AI5267" s="79" t="str">
        <f>IF(AH5267&lt;&gt;"",VLOOKUP(CONCATENATE(AG5267,AH5267),NIVELES!$B$676:$C$745,2,0),"")</f>
        <v/>
      </c>
      <c r="AJ5267" s="78"/>
      <c r="AK5267" s="79" t="str">
        <f>+IF(AJ5267&lt;&gt;"",VLOOKUP(AJ5267,NIVELES!$A$816:$B$892,2,0),"")</f>
        <v/>
      </c>
      <c r="AL5267" s="78"/>
      <c r="AM5267" s="78"/>
      <c r="AN5267" s="79" t="str">
        <f>IF(AM5267&lt;&gt;"",+VLOOKUP(AM5267,NIVELES!$A$1652:$B$2466,2,0),"")</f>
        <v/>
      </c>
      <c r="AO5267" s="87"/>
      <c r="AP5267" s="88"/>
      <c r="AQ5267" s="88"/>
      <c r="AR5267" s="88"/>
      <c r="AS5267" s="88"/>
      <c r="AT5267" s="88"/>
      <c r="AU5267" s="88"/>
      <c r="AV5267" s="88"/>
      <c r="AW5267" s="88"/>
      <c r="AX5267" s="88"/>
      <c r="AY5267" s="88"/>
      <c r="AZ5267" s="88"/>
      <c r="BA5267" s="88"/>
      <c r="BB5267" s="89">
        <f t="shared" si="327"/>
        <v>0</v>
      </c>
      <c r="BC5267" s="90" t="str">
        <f t="shared" si="326"/>
        <v xml:space="preserve"> </v>
      </c>
      <c r="BD5267" s="91" t="str">
        <f t="shared" si="328"/>
        <v xml:space="preserve"> </v>
      </c>
      <c r="BE5267" s="92">
        <f t="shared" si="329"/>
        <v>0</v>
      </c>
    </row>
    <row r="5268" spans="1:57" s="74" customFormat="1" ht="50.1" customHeight="1" x14ac:dyDescent="0.2">
      <c r="A5268" s="78"/>
      <c r="B5268" s="78"/>
      <c r="C5268" s="78"/>
      <c r="D5268" s="78"/>
      <c r="E5268" s="79" t="str">
        <f>+IF(C5268&lt;&gt;"",VLOOKUP(MID(C5268,18,5),NIVELES!$A$133:$B$213,2,0),"")</f>
        <v/>
      </c>
      <c r="F5268" s="80"/>
      <c r="G5268" s="81" t="str">
        <f>+IF(F5268&lt;&gt;"",VLOOKUP(F5268,NIVELES!$A$246:$C$464,3,0),"")</f>
        <v/>
      </c>
      <c r="H5268" s="82"/>
      <c r="I5268" s="78"/>
      <c r="J5268" s="78"/>
      <c r="K5268" s="78"/>
      <c r="L5268" s="78"/>
      <c r="M5268" s="78"/>
      <c r="N5268" s="78"/>
      <c r="O5268" s="78"/>
      <c r="P5268" s="82"/>
      <c r="Q5268" s="78"/>
      <c r="R5268" s="82"/>
      <c r="S5268" s="82"/>
      <c r="T5268" s="82"/>
      <c r="U5268" s="82"/>
      <c r="V5268" s="82"/>
      <c r="W5268" s="82"/>
      <c r="X5268" s="82"/>
      <c r="Y5268" s="82"/>
      <c r="Z5268" s="82"/>
      <c r="AA5268" s="82"/>
      <c r="AB5268" s="82"/>
      <c r="AC5268" s="82"/>
      <c r="AD5268" s="85" t="str">
        <f>IF(A5268&lt;&gt;"",IF(D5268="DIRECCIÓN_DE_TRANSFERENCIAS","280 0031",VLOOKUP(C5268,NIVELES!$A$14:$B$105,2,0)),"")</f>
        <v/>
      </c>
      <c r="AE5268" s="86"/>
      <c r="AF5268" s="86"/>
      <c r="AG5268" s="79" t="str">
        <f>+IF(AF5268&lt;&gt;"",VLOOKUP(AF5268,NIVELES!$A$666:$B$673,2,0),"")</f>
        <v/>
      </c>
      <c r="AH5268" s="78"/>
      <c r="AI5268" s="79" t="str">
        <f>IF(AH5268&lt;&gt;"",VLOOKUP(CONCATENATE(AG5268,AH5268),NIVELES!$B$676:$C$745,2,0),"")</f>
        <v/>
      </c>
      <c r="AJ5268" s="78"/>
      <c r="AK5268" s="79" t="str">
        <f>+IF(AJ5268&lt;&gt;"",VLOOKUP(AJ5268,NIVELES!$A$816:$B$892,2,0),"")</f>
        <v/>
      </c>
      <c r="AL5268" s="78"/>
      <c r="AM5268" s="78"/>
      <c r="AN5268" s="79" t="str">
        <f>IF(AM5268&lt;&gt;"",+VLOOKUP(AM5268,NIVELES!$A$1652:$B$2466,2,0),"")</f>
        <v/>
      </c>
      <c r="AO5268" s="87"/>
      <c r="AP5268" s="88"/>
      <c r="AQ5268" s="88"/>
      <c r="AR5268" s="88"/>
      <c r="AS5268" s="88"/>
      <c r="AT5268" s="88"/>
      <c r="AU5268" s="88"/>
      <c r="AV5268" s="88"/>
      <c r="AW5268" s="88"/>
      <c r="AX5268" s="88"/>
      <c r="AY5268" s="88"/>
      <c r="AZ5268" s="88"/>
      <c r="BA5268" s="88"/>
      <c r="BB5268" s="89">
        <f t="shared" si="327"/>
        <v>0</v>
      </c>
      <c r="BC5268" s="90" t="str">
        <f t="shared" si="326"/>
        <v xml:space="preserve"> </v>
      </c>
      <c r="BD5268" s="91" t="str">
        <f t="shared" si="328"/>
        <v xml:space="preserve"> </v>
      </c>
      <c r="BE5268" s="92">
        <f t="shared" si="329"/>
        <v>0</v>
      </c>
    </row>
    <row r="5269" spans="1:57" s="74" customFormat="1" ht="50.1" customHeight="1" x14ac:dyDescent="0.2">
      <c r="A5269" s="78"/>
      <c r="B5269" s="78"/>
      <c r="C5269" s="78"/>
      <c r="D5269" s="78"/>
      <c r="E5269" s="79" t="str">
        <f>+IF(C5269&lt;&gt;"",VLOOKUP(MID(C5269,18,5),NIVELES!$A$133:$B$213,2,0),"")</f>
        <v/>
      </c>
      <c r="F5269" s="80"/>
      <c r="G5269" s="81" t="str">
        <f>+IF(F5269&lt;&gt;"",VLOOKUP(F5269,NIVELES!$A$246:$C$464,3,0),"")</f>
        <v/>
      </c>
      <c r="H5269" s="82"/>
      <c r="I5269" s="78"/>
      <c r="J5269" s="78"/>
      <c r="K5269" s="78"/>
      <c r="L5269" s="78"/>
      <c r="M5269" s="78"/>
      <c r="N5269" s="78"/>
      <c r="O5269" s="78"/>
      <c r="P5269" s="82"/>
      <c r="Q5269" s="78"/>
      <c r="R5269" s="82"/>
      <c r="S5269" s="82"/>
      <c r="T5269" s="82"/>
      <c r="U5269" s="82"/>
      <c r="V5269" s="82"/>
      <c r="W5269" s="82"/>
      <c r="X5269" s="82"/>
      <c r="Y5269" s="82"/>
      <c r="Z5269" s="82"/>
      <c r="AA5269" s="82"/>
      <c r="AB5269" s="82"/>
      <c r="AC5269" s="82"/>
      <c r="AD5269" s="85" t="str">
        <f>IF(A5269&lt;&gt;"",IF(D5269="DIRECCIÓN_DE_TRANSFERENCIAS","280 0031",VLOOKUP(C5269,NIVELES!$A$14:$B$105,2,0)),"")</f>
        <v/>
      </c>
      <c r="AE5269" s="86"/>
      <c r="AF5269" s="86"/>
      <c r="AG5269" s="79" t="str">
        <f>+IF(AF5269&lt;&gt;"",VLOOKUP(AF5269,NIVELES!$A$666:$B$673,2,0),"")</f>
        <v/>
      </c>
      <c r="AH5269" s="78"/>
      <c r="AI5269" s="79" t="str">
        <f>IF(AH5269&lt;&gt;"",VLOOKUP(CONCATENATE(AG5269,AH5269),NIVELES!$B$676:$C$745,2,0),"")</f>
        <v/>
      </c>
      <c r="AJ5269" s="78"/>
      <c r="AK5269" s="79" t="str">
        <f>+IF(AJ5269&lt;&gt;"",VLOOKUP(AJ5269,NIVELES!$A$816:$B$892,2,0),"")</f>
        <v/>
      </c>
      <c r="AL5269" s="78"/>
      <c r="AM5269" s="78"/>
      <c r="AN5269" s="79" t="str">
        <f>IF(AM5269&lt;&gt;"",+VLOOKUP(AM5269,NIVELES!$A$1652:$B$2466,2,0),"")</f>
        <v/>
      </c>
      <c r="AO5269" s="87"/>
      <c r="AP5269" s="88"/>
      <c r="AQ5269" s="88"/>
      <c r="AR5269" s="88"/>
      <c r="AS5269" s="88"/>
      <c r="AT5269" s="88"/>
      <c r="AU5269" s="88"/>
      <c r="AV5269" s="88"/>
      <c r="AW5269" s="88"/>
      <c r="AX5269" s="88"/>
      <c r="AY5269" s="88"/>
      <c r="AZ5269" s="88"/>
      <c r="BA5269" s="88"/>
      <c r="BB5269" s="89">
        <f t="shared" si="327"/>
        <v>0</v>
      </c>
      <c r="BC5269" s="90" t="str">
        <f t="shared" si="326"/>
        <v xml:space="preserve"> </v>
      </c>
      <c r="BD5269" s="91" t="str">
        <f t="shared" si="328"/>
        <v xml:space="preserve"> </v>
      </c>
      <c r="BE5269" s="92">
        <f t="shared" si="329"/>
        <v>0</v>
      </c>
    </row>
    <row r="5270" spans="1:57" s="74" customFormat="1" ht="50.1" customHeight="1" x14ac:dyDescent="0.2">
      <c r="A5270" s="78"/>
      <c r="B5270" s="78"/>
      <c r="C5270" s="78"/>
      <c r="D5270" s="78"/>
      <c r="E5270" s="79" t="str">
        <f>+IF(C5270&lt;&gt;"",VLOOKUP(MID(C5270,18,5),NIVELES!$A$133:$B$213,2,0),"")</f>
        <v/>
      </c>
      <c r="F5270" s="80"/>
      <c r="G5270" s="81" t="str">
        <f>+IF(F5270&lt;&gt;"",VLOOKUP(F5270,NIVELES!$A$246:$C$464,3,0),"")</f>
        <v/>
      </c>
      <c r="H5270" s="82"/>
      <c r="I5270" s="78"/>
      <c r="J5270" s="78"/>
      <c r="K5270" s="78"/>
      <c r="L5270" s="78"/>
      <c r="M5270" s="78"/>
      <c r="N5270" s="78"/>
      <c r="O5270" s="78"/>
      <c r="P5270" s="82"/>
      <c r="Q5270" s="78"/>
      <c r="R5270" s="82"/>
      <c r="S5270" s="82"/>
      <c r="T5270" s="82"/>
      <c r="U5270" s="82"/>
      <c r="V5270" s="82"/>
      <c r="W5270" s="82"/>
      <c r="X5270" s="82"/>
      <c r="Y5270" s="82"/>
      <c r="Z5270" s="82"/>
      <c r="AA5270" s="82"/>
      <c r="AB5270" s="82"/>
      <c r="AC5270" s="82"/>
      <c r="AD5270" s="85" t="str">
        <f>IF(A5270&lt;&gt;"",IF(D5270="DIRECCIÓN_DE_TRANSFERENCIAS","280 0031",VLOOKUP(C5270,NIVELES!$A$14:$B$105,2,0)),"")</f>
        <v/>
      </c>
      <c r="AE5270" s="86"/>
      <c r="AF5270" s="86"/>
      <c r="AG5270" s="79" t="str">
        <f>+IF(AF5270&lt;&gt;"",VLOOKUP(AF5270,NIVELES!$A$666:$B$673,2,0),"")</f>
        <v/>
      </c>
      <c r="AH5270" s="78"/>
      <c r="AI5270" s="79" t="str">
        <f>IF(AH5270&lt;&gt;"",VLOOKUP(CONCATENATE(AG5270,AH5270),NIVELES!$B$676:$C$745,2,0),"")</f>
        <v/>
      </c>
      <c r="AJ5270" s="78"/>
      <c r="AK5270" s="79" t="str">
        <f>+IF(AJ5270&lt;&gt;"",VLOOKUP(AJ5270,NIVELES!$A$816:$B$892,2,0),"")</f>
        <v/>
      </c>
      <c r="AL5270" s="78"/>
      <c r="AM5270" s="78"/>
      <c r="AN5270" s="79" t="str">
        <f>IF(AM5270&lt;&gt;"",+VLOOKUP(AM5270,NIVELES!$A$1652:$B$2466,2,0),"")</f>
        <v/>
      </c>
      <c r="AO5270" s="87"/>
      <c r="AP5270" s="88"/>
      <c r="AQ5270" s="88"/>
      <c r="AR5270" s="88"/>
      <c r="AS5270" s="88"/>
      <c r="AT5270" s="88"/>
      <c r="AU5270" s="88"/>
      <c r="AV5270" s="88"/>
      <c r="AW5270" s="88"/>
      <c r="AX5270" s="88"/>
      <c r="AY5270" s="88"/>
      <c r="AZ5270" s="88"/>
      <c r="BA5270" s="88"/>
      <c r="BB5270" s="89">
        <f t="shared" si="327"/>
        <v>0</v>
      </c>
      <c r="BC5270" s="90" t="str">
        <f t="shared" si="326"/>
        <v xml:space="preserve"> </v>
      </c>
      <c r="BD5270" s="91" t="str">
        <f t="shared" si="328"/>
        <v xml:space="preserve"> </v>
      </c>
      <c r="BE5270" s="92">
        <f t="shared" si="329"/>
        <v>0</v>
      </c>
    </row>
    <row r="5271" spans="1:57" s="74" customFormat="1" ht="50.1" customHeight="1" x14ac:dyDescent="0.2">
      <c r="A5271" s="78"/>
      <c r="B5271" s="78"/>
      <c r="C5271" s="78"/>
      <c r="D5271" s="78"/>
      <c r="E5271" s="79" t="str">
        <f>+IF(C5271&lt;&gt;"",VLOOKUP(MID(C5271,18,5),NIVELES!$A$133:$B$213,2,0),"")</f>
        <v/>
      </c>
      <c r="F5271" s="80"/>
      <c r="G5271" s="81" t="str">
        <f>+IF(F5271&lt;&gt;"",VLOOKUP(F5271,NIVELES!$A$246:$C$464,3,0),"")</f>
        <v/>
      </c>
      <c r="H5271" s="82"/>
      <c r="I5271" s="78"/>
      <c r="J5271" s="78"/>
      <c r="K5271" s="78"/>
      <c r="L5271" s="78"/>
      <c r="M5271" s="78"/>
      <c r="N5271" s="78"/>
      <c r="O5271" s="78"/>
      <c r="P5271" s="82"/>
      <c r="Q5271" s="78"/>
      <c r="R5271" s="82"/>
      <c r="S5271" s="82"/>
      <c r="T5271" s="82"/>
      <c r="U5271" s="82"/>
      <c r="V5271" s="82"/>
      <c r="W5271" s="82"/>
      <c r="X5271" s="82"/>
      <c r="Y5271" s="82"/>
      <c r="Z5271" s="82"/>
      <c r="AA5271" s="82"/>
      <c r="AB5271" s="82"/>
      <c r="AC5271" s="82"/>
      <c r="AD5271" s="85" t="str">
        <f>IF(A5271&lt;&gt;"",IF(D5271="DIRECCIÓN_DE_TRANSFERENCIAS","280 0031",VLOOKUP(C5271,NIVELES!$A$14:$B$105,2,0)),"")</f>
        <v/>
      </c>
      <c r="AE5271" s="86"/>
      <c r="AF5271" s="86"/>
      <c r="AG5271" s="79" t="str">
        <f>+IF(AF5271&lt;&gt;"",VLOOKUP(AF5271,NIVELES!$A$666:$B$673,2,0),"")</f>
        <v/>
      </c>
      <c r="AH5271" s="78"/>
      <c r="AI5271" s="79" t="str">
        <f>IF(AH5271&lt;&gt;"",VLOOKUP(CONCATENATE(AG5271,AH5271),NIVELES!$B$676:$C$745,2,0),"")</f>
        <v/>
      </c>
      <c r="AJ5271" s="78"/>
      <c r="AK5271" s="79" t="str">
        <f>+IF(AJ5271&lt;&gt;"",VLOOKUP(AJ5271,NIVELES!$A$816:$B$892,2,0),"")</f>
        <v/>
      </c>
      <c r="AL5271" s="78"/>
      <c r="AM5271" s="78"/>
      <c r="AN5271" s="79" t="str">
        <f>IF(AM5271&lt;&gt;"",+VLOOKUP(AM5271,NIVELES!$A$1652:$B$2466,2,0),"")</f>
        <v/>
      </c>
      <c r="AO5271" s="87"/>
      <c r="AP5271" s="88"/>
      <c r="AQ5271" s="88"/>
      <c r="AR5271" s="88"/>
      <c r="AS5271" s="88"/>
      <c r="AT5271" s="88"/>
      <c r="AU5271" s="88"/>
      <c r="AV5271" s="88"/>
      <c r="AW5271" s="88"/>
      <c r="AX5271" s="88"/>
      <c r="AY5271" s="88"/>
      <c r="AZ5271" s="88"/>
      <c r="BA5271" s="88"/>
      <c r="BB5271" s="89">
        <f t="shared" si="327"/>
        <v>0</v>
      </c>
      <c r="BC5271" s="90" t="str">
        <f t="shared" si="326"/>
        <v xml:space="preserve"> </v>
      </c>
      <c r="BD5271" s="91" t="str">
        <f t="shared" si="328"/>
        <v xml:space="preserve"> </v>
      </c>
      <c r="BE5271" s="92">
        <f t="shared" si="329"/>
        <v>0</v>
      </c>
    </row>
    <row r="5272" spans="1:57" s="74" customFormat="1" ht="50.1" customHeight="1" x14ac:dyDescent="0.2">
      <c r="A5272" s="78"/>
      <c r="B5272" s="78"/>
      <c r="C5272" s="78"/>
      <c r="D5272" s="78"/>
      <c r="E5272" s="79" t="str">
        <f>+IF(C5272&lt;&gt;"",VLOOKUP(MID(C5272,18,5),NIVELES!$A$133:$B$213,2,0),"")</f>
        <v/>
      </c>
      <c r="F5272" s="80"/>
      <c r="G5272" s="81" t="str">
        <f>+IF(F5272&lt;&gt;"",VLOOKUP(F5272,NIVELES!$A$246:$C$464,3,0),"")</f>
        <v/>
      </c>
      <c r="H5272" s="82"/>
      <c r="I5272" s="78"/>
      <c r="J5272" s="78"/>
      <c r="K5272" s="78"/>
      <c r="L5272" s="78"/>
      <c r="M5272" s="78"/>
      <c r="N5272" s="78"/>
      <c r="O5272" s="78"/>
      <c r="P5272" s="82"/>
      <c r="Q5272" s="78"/>
      <c r="R5272" s="82"/>
      <c r="S5272" s="82"/>
      <c r="T5272" s="82"/>
      <c r="U5272" s="82"/>
      <c r="V5272" s="82"/>
      <c r="W5272" s="82"/>
      <c r="X5272" s="82"/>
      <c r="Y5272" s="82"/>
      <c r="Z5272" s="82"/>
      <c r="AA5272" s="82"/>
      <c r="AB5272" s="82"/>
      <c r="AC5272" s="82"/>
      <c r="AD5272" s="85" t="str">
        <f>IF(A5272&lt;&gt;"",IF(D5272="DIRECCIÓN_DE_TRANSFERENCIAS","280 0031",VLOOKUP(C5272,NIVELES!$A$14:$B$105,2,0)),"")</f>
        <v/>
      </c>
      <c r="AE5272" s="86"/>
      <c r="AF5272" s="86"/>
      <c r="AG5272" s="79" t="str">
        <f>+IF(AF5272&lt;&gt;"",VLOOKUP(AF5272,NIVELES!$A$666:$B$673,2,0),"")</f>
        <v/>
      </c>
      <c r="AH5272" s="78"/>
      <c r="AI5272" s="79" t="str">
        <f>IF(AH5272&lt;&gt;"",VLOOKUP(CONCATENATE(AG5272,AH5272),NIVELES!$B$676:$C$745,2,0),"")</f>
        <v/>
      </c>
      <c r="AJ5272" s="78"/>
      <c r="AK5272" s="79" t="str">
        <f>+IF(AJ5272&lt;&gt;"",VLOOKUP(AJ5272,NIVELES!$A$816:$B$892,2,0),"")</f>
        <v/>
      </c>
      <c r="AL5272" s="78"/>
      <c r="AM5272" s="78"/>
      <c r="AN5272" s="79" t="str">
        <f>IF(AM5272&lt;&gt;"",+VLOOKUP(AM5272,NIVELES!$A$1652:$B$2466,2,0),"")</f>
        <v/>
      </c>
      <c r="AO5272" s="87"/>
      <c r="AP5272" s="88"/>
      <c r="AQ5272" s="88"/>
      <c r="AR5272" s="88"/>
      <c r="AS5272" s="88"/>
      <c r="AT5272" s="88"/>
      <c r="AU5272" s="88"/>
      <c r="AV5272" s="88"/>
      <c r="AW5272" s="88"/>
      <c r="AX5272" s="88"/>
      <c r="AY5272" s="88"/>
      <c r="AZ5272" s="88"/>
      <c r="BA5272" s="88"/>
      <c r="BB5272" s="89">
        <f t="shared" si="327"/>
        <v>0</v>
      </c>
      <c r="BC5272" s="90" t="str">
        <f t="shared" si="326"/>
        <v xml:space="preserve"> </v>
      </c>
      <c r="BD5272" s="91" t="str">
        <f t="shared" si="328"/>
        <v xml:space="preserve"> </v>
      </c>
      <c r="BE5272" s="92">
        <f t="shared" si="329"/>
        <v>0</v>
      </c>
    </row>
    <row r="5273" spans="1:57" s="74" customFormat="1" ht="50.1" customHeight="1" x14ac:dyDescent="0.2">
      <c r="A5273" s="78"/>
      <c r="B5273" s="78"/>
      <c r="C5273" s="78"/>
      <c r="D5273" s="78"/>
      <c r="E5273" s="79" t="str">
        <f>+IF(C5273&lt;&gt;"",VLOOKUP(MID(C5273,18,5),NIVELES!$A$133:$B$213,2,0),"")</f>
        <v/>
      </c>
      <c r="F5273" s="80"/>
      <c r="G5273" s="81" t="str">
        <f>+IF(F5273&lt;&gt;"",VLOOKUP(F5273,NIVELES!$A$246:$C$464,3,0),"")</f>
        <v/>
      </c>
      <c r="H5273" s="82"/>
      <c r="I5273" s="78"/>
      <c r="J5273" s="78"/>
      <c r="K5273" s="78"/>
      <c r="L5273" s="78"/>
      <c r="M5273" s="78"/>
      <c r="N5273" s="78"/>
      <c r="O5273" s="78"/>
      <c r="P5273" s="82"/>
      <c r="Q5273" s="78"/>
      <c r="R5273" s="82"/>
      <c r="S5273" s="82"/>
      <c r="T5273" s="82"/>
      <c r="U5273" s="82"/>
      <c r="V5273" s="82"/>
      <c r="W5273" s="82"/>
      <c r="X5273" s="82"/>
      <c r="Y5273" s="82"/>
      <c r="Z5273" s="82"/>
      <c r="AA5273" s="82"/>
      <c r="AB5273" s="82"/>
      <c r="AC5273" s="82"/>
      <c r="AD5273" s="85" t="str">
        <f>IF(A5273&lt;&gt;"",IF(D5273="DIRECCIÓN_DE_TRANSFERENCIAS","280 0031",VLOOKUP(C5273,NIVELES!$A$14:$B$105,2,0)),"")</f>
        <v/>
      </c>
      <c r="AE5273" s="86"/>
      <c r="AF5273" s="86"/>
      <c r="AG5273" s="79" t="str">
        <f>+IF(AF5273&lt;&gt;"",VLOOKUP(AF5273,NIVELES!$A$666:$B$673,2,0),"")</f>
        <v/>
      </c>
      <c r="AH5273" s="78"/>
      <c r="AI5273" s="79" t="str">
        <f>IF(AH5273&lt;&gt;"",VLOOKUP(CONCATENATE(AG5273,AH5273),NIVELES!$B$676:$C$745,2,0),"")</f>
        <v/>
      </c>
      <c r="AJ5273" s="78"/>
      <c r="AK5273" s="79" t="str">
        <f>+IF(AJ5273&lt;&gt;"",VLOOKUP(AJ5273,NIVELES!$A$816:$B$892,2,0),"")</f>
        <v/>
      </c>
      <c r="AL5273" s="78"/>
      <c r="AM5273" s="78"/>
      <c r="AN5273" s="79" t="str">
        <f>IF(AM5273&lt;&gt;"",+VLOOKUP(AM5273,NIVELES!$A$1652:$B$2466,2,0),"")</f>
        <v/>
      </c>
      <c r="AO5273" s="87"/>
      <c r="AP5273" s="88"/>
      <c r="AQ5273" s="88"/>
      <c r="AR5273" s="88"/>
      <c r="AS5273" s="88"/>
      <c r="AT5273" s="88"/>
      <c r="AU5273" s="88"/>
      <c r="AV5273" s="88"/>
      <c r="AW5273" s="88"/>
      <c r="AX5273" s="88"/>
      <c r="AY5273" s="88"/>
      <c r="AZ5273" s="88"/>
      <c r="BA5273" s="88"/>
      <c r="BB5273" s="89">
        <f t="shared" si="327"/>
        <v>0</v>
      </c>
      <c r="BC5273" s="90" t="str">
        <f t="shared" si="326"/>
        <v xml:space="preserve"> </v>
      </c>
      <c r="BD5273" s="91" t="str">
        <f t="shared" si="328"/>
        <v xml:space="preserve"> </v>
      </c>
      <c r="BE5273" s="92">
        <f t="shared" si="329"/>
        <v>0</v>
      </c>
    </row>
    <row r="5274" spans="1:57" s="74" customFormat="1" ht="50.1" customHeight="1" x14ac:dyDescent="0.2">
      <c r="A5274" s="78"/>
      <c r="B5274" s="78"/>
      <c r="C5274" s="78"/>
      <c r="D5274" s="78"/>
      <c r="E5274" s="79" t="str">
        <f>+IF(C5274&lt;&gt;"",VLOOKUP(MID(C5274,18,5),NIVELES!$A$133:$B$213,2,0),"")</f>
        <v/>
      </c>
      <c r="F5274" s="80"/>
      <c r="G5274" s="81" t="str">
        <f>+IF(F5274&lt;&gt;"",VLOOKUP(F5274,NIVELES!$A$246:$C$464,3,0),"")</f>
        <v/>
      </c>
      <c r="H5274" s="82"/>
      <c r="I5274" s="78"/>
      <c r="J5274" s="78"/>
      <c r="K5274" s="78"/>
      <c r="L5274" s="78"/>
      <c r="M5274" s="78"/>
      <c r="N5274" s="78"/>
      <c r="O5274" s="78"/>
      <c r="P5274" s="82"/>
      <c r="Q5274" s="78"/>
      <c r="R5274" s="82"/>
      <c r="S5274" s="82"/>
      <c r="T5274" s="82"/>
      <c r="U5274" s="82"/>
      <c r="V5274" s="82"/>
      <c r="W5274" s="82"/>
      <c r="X5274" s="82"/>
      <c r="Y5274" s="82"/>
      <c r="Z5274" s="82"/>
      <c r="AA5274" s="82"/>
      <c r="AB5274" s="82"/>
      <c r="AC5274" s="82"/>
      <c r="AD5274" s="85" t="str">
        <f>IF(A5274&lt;&gt;"",IF(D5274="DIRECCIÓN_DE_TRANSFERENCIAS","280 0031",VLOOKUP(C5274,NIVELES!$A$14:$B$105,2,0)),"")</f>
        <v/>
      </c>
      <c r="AE5274" s="86"/>
      <c r="AF5274" s="86"/>
      <c r="AG5274" s="79" t="str">
        <f>+IF(AF5274&lt;&gt;"",VLOOKUP(AF5274,NIVELES!$A$666:$B$673,2,0),"")</f>
        <v/>
      </c>
      <c r="AH5274" s="78"/>
      <c r="AI5274" s="79" t="str">
        <f>IF(AH5274&lt;&gt;"",VLOOKUP(CONCATENATE(AG5274,AH5274),NIVELES!$B$676:$C$745,2,0),"")</f>
        <v/>
      </c>
      <c r="AJ5274" s="78"/>
      <c r="AK5274" s="79" t="str">
        <f>+IF(AJ5274&lt;&gt;"",VLOOKUP(AJ5274,NIVELES!$A$816:$B$892,2,0),"")</f>
        <v/>
      </c>
      <c r="AL5274" s="78"/>
      <c r="AM5274" s="78"/>
      <c r="AN5274" s="79" t="str">
        <f>IF(AM5274&lt;&gt;"",+VLOOKUP(AM5274,NIVELES!$A$1652:$B$2466,2,0),"")</f>
        <v/>
      </c>
      <c r="AO5274" s="87"/>
      <c r="AP5274" s="88"/>
      <c r="AQ5274" s="88"/>
      <c r="AR5274" s="88"/>
      <c r="AS5274" s="88"/>
      <c r="AT5274" s="88"/>
      <c r="AU5274" s="88"/>
      <c r="AV5274" s="88"/>
      <c r="AW5274" s="88"/>
      <c r="AX5274" s="88"/>
      <c r="AY5274" s="88"/>
      <c r="AZ5274" s="88"/>
      <c r="BA5274" s="88"/>
      <c r="BB5274" s="89">
        <f t="shared" si="327"/>
        <v>0</v>
      </c>
      <c r="BC5274" s="90" t="str">
        <f t="shared" si="326"/>
        <v xml:space="preserve"> </v>
      </c>
      <c r="BD5274" s="91" t="str">
        <f t="shared" si="328"/>
        <v xml:space="preserve"> </v>
      </c>
      <c r="BE5274" s="92">
        <f t="shared" si="329"/>
        <v>0</v>
      </c>
    </row>
    <row r="5275" spans="1:57" s="74" customFormat="1" ht="50.1" customHeight="1" x14ac:dyDescent="0.2">
      <c r="A5275" s="78"/>
      <c r="B5275" s="78"/>
      <c r="C5275" s="78"/>
      <c r="D5275" s="78"/>
      <c r="E5275" s="79" t="str">
        <f>+IF(C5275&lt;&gt;"",VLOOKUP(MID(C5275,18,5),NIVELES!$A$133:$B$213,2,0),"")</f>
        <v/>
      </c>
      <c r="F5275" s="80"/>
      <c r="G5275" s="81" t="str">
        <f>+IF(F5275&lt;&gt;"",VLOOKUP(F5275,NIVELES!$A$246:$C$464,3,0),"")</f>
        <v/>
      </c>
      <c r="H5275" s="82"/>
      <c r="I5275" s="78"/>
      <c r="J5275" s="78"/>
      <c r="K5275" s="78"/>
      <c r="L5275" s="78"/>
      <c r="M5275" s="78"/>
      <c r="N5275" s="78"/>
      <c r="O5275" s="78"/>
      <c r="P5275" s="82"/>
      <c r="Q5275" s="78"/>
      <c r="R5275" s="82"/>
      <c r="S5275" s="82"/>
      <c r="T5275" s="82"/>
      <c r="U5275" s="82"/>
      <c r="V5275" s="82"/>
      <c r="W5275" s="82"/>
      <c r="X5275" s="82"/>
      <c r="Y5275" s="82"/>
      <c r="Z5275" s="82"/>
      <c r="AA5275" s="82"/>
      <c r="AB5275" s="82"/>
      <c r="AC5275" s="82"/>
      <c r="AD5275" s="85" t="str">
        <f>IF(A5275&lt;&gt;"",IF(D5275="DIRECCIÓN_DE_TRANSFERENCIAS","280 0031",VLOOKUP(C5275,NIVELES!$A$14:$B$105,2,0)),"")</f>
        <v/>
      </c>
      <c r="AE5275" s="86"/>
      <c r="AF5275" s="86"/>
      <c r="AG5275" s="79" t="str">
        <f>+IF(AF5275&lt;&gt;"",VLOOKUP(AF5275,NIVELES!$A$666:$B$673,2,0),"")</f>
        <v/>
      </c>
      <c r="AH5275" s="78"/>
      <c r="AI5275" s="79" t="str">
        <f>IF(AH5275&lt;&gt;"",VLOOKUP(CONCATENATE(AG5275,AH5275),NIVELES!$B$676:$C$745,2,0),"")</f>
        <v/>
      </c>
      <c r="AJ5275" s="78"/>
      <c r="AK5275" s="79" t="str">
        <f>+IF(AJ5275&lt;&gt;"",VLOOKUP(AJ5275,NIVELES!$A$816:$B$892,2,0),"")</f>
        <v/>
      </c>
      <c r="AL5275" s="78"/>
      <c r="AM5275" s="78"/>
      <c r="AN5275" s="79" t="str">
        <f>IF(AM5275&lt;&gt;"",+VLOOKUP(AM5275,NIVELES!$A$1652:$B$2466,2,0),"")</f>
        <v/>
      </c>
      <c r="AO5275" s="87"/>
      <c r="AP5275" s="88"/>
      <c r="AQ5275" s="88"/>
      <c r="AR5275" s="88"/>
      <c r="AS5275" s="88"/>
      <c r="AT5275" s="88"/>
      <c r="AU5275" s="88"/>
      <c r="AV5275" s="88"/>
      <c r="AW5275" s="88"/>
      <c r="AX5275" s="88"/>
      <c r="AY5275" s="88"/>
      <c r="AZ5275" s="88"/>
      <c r="BA5275" s="88"/>
      <c r="BB5275" s="89">
        <f t="shared" si="327"/>
        <v>0</v>
      </c>
      <c r="BC5275" s="90" t="str">
        <f t="shared" si="326"/>
        <v xml:space="preserve"> </v>
      </c>
      <c r="BD5275" s="91" t="str">
        <f t="shared" si="328"/>
        <v xml:space="preserve"> </v>
      </c>
      <c r="BE5275" s="92">
        <f t="shared" si="329"/>
        <v>0</v>
      </c>
    </row>
    <row r="5276" spans="1:57" s="74" customFormat="1" ht="50.1" customHeight="1" x14ac:dyDescent="0.2">
      <c r="A5276" s="78"/>
      <c r="B5276" s="78"/>
      <c r="C5276" s="78"/>
      <c r="D5276" s="78"/>
      <c r="E5276" s="79" t="str">
        <f>+IF(C5276&lt;&gt;"",VLOOKUP(MID(C5276,18,5),NIVELES!$A$133:$B$213,2,0),"")</f>
        <v/>
      </c>
      <c r="F5276" s="80"/>
      <c r="G5276" s="81" t="str">
        <f>+IF(F5276&lt;&gt;"",VLOOKUP(F5276,NIVELES!$A$246:$C$464,3,0),"")</f>
        <v/>
      </c>
      <c r="H5276" s="82"/>
      <c r="I5276" s="78"/>
      <c r="J5276" s="78"/>
      <c r="K5276" s="78"/>
      <c r="L5276" s="78"/>
      <c r="M5276" s="78"/>
      <c r="N5276" s="78"/>
      <c r="O5276" s="78"/>
      <c r="P5276" s="82"/>
      <c r="Q5276" s="78"/>
      <c r="R5276" s="82"/>
      <c r="S5276" s="82"/>
      <c r="T5276" s="82"/>
      <c r="U5276" s="82"/>
      <c r="V5276" s="82"/>
      <c r="W5276" s="82"/>
      <c r="X5276" s="82"/>
      <c r="Y5276" s="82"/>
      <c r="Z5276" s="82"/>
      <c r="AA5276" s="82"/>
      <c r="AB5276" s="82"/>
      <c r="AC5276" s="82"/>
      <c r="AD5276" s="85" t="str">
        <f>IF(A5276&lt;&gt;"",IF(D5276="DIRECCIÓN_DE_TRANSFERENCIAS","280 0031",VLOOKUP(C5276,NIVELES!$A$14:$B$105,2,0)),"")</f>
        <v/>
      </c>
      <c r="AE5276" s="86"/>
      <c r="AF5276" s="86"/>
      <c r="AG5276" s="79" t="str">
        <f>+IF(AF5276&lt;&gt;"",VLOOKUP(AF5276,NIVELES!$A$666:$B$673,2,0),"")</f>
        <v/>
      </c>
      <c r="AH5276" s="78"/>
      <c r="AI5276" s="79" t="str">
        <f>IF(AH5276&lt;&gt;"",VLOOKUP(CONCATENATE(AG5276,AH5276),NIVELES!$B$676:$C$745,2,0),"")</f>
        <v/>
      </c>
      <c r="AJ5276" s="78"/>
      <c r="AK5276" s="79" t="str">
        <f>+IF(AJ5276&lt;&gt;"",VLOOKUP(AJ5276,NIVELES!$A$816:$B$892,2,0),"")</f>
        <v/>
      </c>
      <c r="AL5276" s="78"/>
      <c r="AM5276" s="78"/>
      <c r="AN5276" s="79" t="str">
        <f>IF(AM5276&lt;&gt;"",+VLOOKUP(AM5276,NIVELES!$A$1652:$B$2466,2,0),"")</f>
        <v/>
      </c>
      <c r="AO5276" s="87"/>
      <c r="AP5276" s="88"/>
      <c r="AQ5276" s="88"/>
      <c r="AR5276" s="88"/>
      <c r="AS5276" s="88"/>
      <c r="AT5276" s="88"/>
      <c r="AU5276" s="88"/>
      <c r="AV5276" s="88"/>
      <c r="AW5276" s="88"/>
      <c r="AX5276" s="88"/>
      <c r="AY5276" s="88"/>
      <c r="AZ5276" s="88"/>
      <c r="BA5276" s="88"/>
      <c r="BB5276" s="89">
        <f t="shared" si="327"/>
        <v>0</v>
      </c>
      <c r="BC5276" s="90" t="str">
        <f t="shared" si="326"/>
        <v xml:space="preserve"> </v>
      </c>
      <c r="BD5276" s="91" t="str">
        <f t="shared" si="328"/>
        <v xml:space="preserve"> </v>
      </c>
      <c r="BE5276" s="92">
        <f t="shared" si="329"/>
        <v>0</v>
      </c>
    </row>
    <row r="5277" spans="1:57" s="74" customFormat="1" ht="50.1" customHeight="1" x14ac:dyDescent="0.2">
      <c r="A5277" s="78"/>
      <c r="B5277" s="78"/>
      <c r="C5277" s="78"/>
      <c r="D5277" s="78"/>
      <c r="E5277" s="79" t="str">
        <f>+IF(C5277&lt;&gt;"",VLOOKUP(MID(C5277,18,5),NIVELES!$A$133:$B$213,2,0),"")</f>
        <v/>
      </c>
      <c r="F5277" s="80"/>
      <c r="G5277" s="81" t="str">
        <f>+IF(F5277&lt;&gt;"",VLOOKUP(F5277,NIVELES!$A$246:$C$464,3,0),"")</f>
        <v/>
      </c>
      <c r="H5277" s="82"/>
      <c r="I5277" s="78"/>
      <c r="J5277" s="78"/>
      <c r="K5277" s="78"/>
      <c r="L5277" s="78"/>
      <c r="M5277" s="78"/>
      <c r="N5277" s="78"/>
      <c r="O5277" s="78"/>
      <c r="P5277" s="82"/>
      <c r="Q5277" s="78"/>
      <c r="R5277" s="82"/>
      <c r="S5277" s="82"/>
      <c r="T5277" s="82"/>
      <c r="U5277" s="82"/>
      <c r="V5277" s="82"/>
      <c r="W5277" s="82"/>
      <c r="X5277" s="82"/>
      <c r="Y5277" s="82"/>
      <c r="Z5277" s="82"/>
      <c r="AA5277" s="82"/>
      <c r="AB5277" s="82"/>
      <c r="AC5277" s="82"/>
      <c r="AD5277" s="85" t="str">
        <f>IF(A5277&lt;&gt;"",IF(D5277="DIRECCIÓN_DE_TRANSFERENCIAS","280 0031",VLOOKUP(C5277,NIVELES!$A$14:$B$105,2,0)),"")</f>
        <v/>
      </c>
      <c r="AE5277" s="86"/>
      <c r="AF5277" s="86"/>
      <c r="AG5277" s="79" t="str">
        <f>+IF(AF5277&lt;&gt;"",VLOOKUP(AF5277,NIVELES!$A$666:$B$673,2,0),"")</f>
        <v/>
      </c>
      <c r="AH5277" s="78"/>
      <c r="AI5277" s="79" t="str">
        <f>IF(AH5277&lt;&gt;"",VLOOKUP(CONCATENATE(AG5277,AH5277),NIVELES!$B$676:$C$745,2,0),"")</f>
        <v/>
      </c>
      <c r="AJ5277" s="78"/>
      <c r="AK5277" s="79" t="str">
        <f>+IF(AJ5277&lt;&gt;"",VLOOKUP(AJ5277,NIVELES!$A$816:$B$892,2,0),"")</f>
        <v/>
      </c>
      <c r="AL5277" s="78"/>
      <c r="AM5277" s="78"/>
      <c r="AN5277" s="79" t="str">
        <f>IF(AM5277&lt;&gt;"",+VLOOKUP(AM5277,NIVELES!$A$1652:$B$2466,2,0),"")</f>
        <v/>
      </c>
      <c r="AO5277" s="87"/>
      <c r="AP5277" s="88"/>
      <c r="AQ5277" s="88"/>
      <c r="AR5277" s="88"/>
      <c r="AS5277" s="88"/>
      <c r="AT5277" s="88"/>
      <c r="AU5277" s="88"/>
      <c r="AV5277" s="88"/>
      <c r="AW5277" s="88"/>
      <c r="AX5277" s="88"/>
      <c r="AY5277" s="88"/>
      <c r="AZ5277" s="88"/>
      <c r="BA5277" s="88"/>
      <c r="BB5277" s="89">
        <f t="shared" si="327"/>
        <v>0</v>
      </c>
      <c r="BC5277" s="90" t="str">
        <f t="shared" si="326"/>
        <v xml:space="preserve"> </v>
      </c>
      <c r="BD5277" s="91" t="str">
        <f t="shared" si="328"/>
        <v xml:space="preserve"> </v>
      </c>
      <c r="BE5277" s="92">
        <f t="shared" si="329"/>
        <v>0</v>
      </c>
    </row>
    <row r="5278" spans="1:57" s="74" customFormat="1" ht="50.1" customHeight="1" x14ac:dyDescent="0.2">
      <c r="A5278" s="78"/>
      <c r="B5278" s="78"/>
      <c r="C5278" s="78"/>
      <c r="D5278" s="78"/>
      <c r="E5278" s="79" t="str">
        <f>+IF(C5278&lt;&gt;"",VLOOKUP(MID(C5278,18,5),NIVELES!$A$133:$B$213,2,0),"")</f>
        <v/>
      </c>
      <c r="F5278" s="80"/>
      <c r="G5278" s="81" t="str">
        <f>+IF(F5278&lt;&gt;"",VLOOKUP(F5278,NIVELES!$A$246:$C$464,3,0),"")</f>
        <v/>
      </c>
      <c r="H5278" s="82"/>
      <c r="I5278" s="78"/>
      <c r="J5278" s="78"/>
      <c r="K5278" s="78"/>
      <c r="L5278" s="78"/>
      <c r="M5278" s="78"/>
      <c r="N5278" s="78"/>
      <c r="O5278" s="78"/>
      <c r="P5278" s="82"/>
      <c r="Q5278" s="78"/>
      <c r="R5278" s="82"/>
      <c r="S5278" s="82"/>
      <c r="T5278" s="82"/>
      <c r="U5278" s="82"/>
      <c r="V5278" s="82"/>
      <c r="W5278" s="82"/>
      <c r="X5278" s="82"/>
      <c r="Y5278" s="82"/>
      <c r="Z5278" s="82"/>
      <c r="AA5278" s="82"/>
      <c r="AB5278" s="82"/>
      <c r="AC5278" s="82"/>
      <c r="AD5278" s="85" t="str">
        <f>IF(A5278&lt;&gt;"",IF(D5278="DIRECCIÓN_DE_TRANSFERENCIAS","280 0031",VLOOKUP(C5278,NIVELES!$A$14:$B$105,2,0)),"")</f>
        <v/>
      </c>
      <c r="AE5278" s="86"/>
      <c r="AF5278" s="86"/>
      <c r="AG5278" s="79" t="str">
        <f>+IF(AF5278&lt;&gt;"",VLOOKUP(AF5278,NIVELES!$A$666:$B$673,2,0),"")</f>
        <v/>
      </c>
      <c r="AH5278" s="78"/>
      <c r="AI5278" s="79" t="str">
        <f>IF(AH5278&lt;&gt;"",VLOOKUP(CONCATENATE(AG5278,AH5278),NIVELES!$B$676:$C$745,2,0),"")</f>
        <v/>
      </c>
      <c r="AJ5278" s="78"/>
      <c r="AK5278" s="79" t="str">
        <f>+IF(AJ5278&lt;&gt;"",VLOOKUP(AJ5278,NIVELES!$A$816:$B$892,2,0),"")</f>
        <v/>
      </c>
      <c r="AL5278" s="78"/>
      <c r="AM5278" s="78"/>
      <c r="AN5278" s="79" t="str">
        <f>IF(AM5278&lt;&gt;"",+VLOOKUP(AM5278,NIVELES!$A$1652:$B$2466,2,0),"")</f>
        <v/>
      </c>
      <c r="AO5278" s="87"/>
      <c r="AP5278" s="88"/>
      <c r="AQ5278" s="88"/>
      <c r="AR5278" s="88"/>
      <c r="AS5278" s="88"/>
      <c r="AT5278" s="88"/>
      <c r="AU5278" s="88"/>
      <c r="AV5278" s="88"/>
      <c r="AW5278" s="88"/>
      <c r="AX5278" s="88"/>
      <c r="AY5278" s="88"/>
      <c r="AZ5278" s="88"/>
      <c r="BA5278" s="88"/>
      <c r="BB5278" s="89">
        <f t="shared" si="327"/>
        <v>0</v>
      </c>
      <c r="BC5278" s="90" t="str">
        <f t="shared" si="326"/>
        <v xml:space="preserve"> </v>
      </c>
      <c r="BD5278" s="91" t="str">
        <f t="shared" si="328"/>
        <v xml:space="preserve"> </v>
      </c>
      <c r="BE5278" s="92">
        <f t="shared" si="329"/>
        <v>0</v>
      </c>
    </row>
    <row r="5279" spans="1:57" s="74" customFormat="1" ht="50.1" customHeight="1" x14ac:dyDescent="0.2">
      <c r="A5279" s="78"/>
      <c r="B5279" s="78"/>
      <c r="C5279" s="78"/>
      <c r="D5279" s="78"/>
      <c r="E5279" s="79" t="str">
        <f>+IF(C5279&lt;&gt;"",VLOOKUP(MID(C5279,18,5),NIVELES!$A$133:$B$213,2,0),"")</f>
        <v/>
      </c>
      <c r="F5279" s="80"/>
      <c r="G5279" s="81" t="str">
        <f>+IF(F5279&lt;&gt;"",VLOOKUP(F5279,NIVELES!$A$246:$C$464,3,0),"")</f>
        <v/>
      </c>
      <c r="H5279" s="82"/>
      <c r="I5279" s="78"/>
      <c r="J5279" s="78"/>
      <c r="K5279" s="78"/>
      <c r="L5279" s="78"/>
      <c r="M5279" s="78"/>
      <c r="N5279" s="78"/>
      <c r="O5279" s="78"/>
      <c r="P5279" s="82"/>
      <c r="Q5279" s="78"/>
      <c r="R5279" s="82"/>
      <c r="S5279" s="82"/>
      <c r="T5279" s="82"/>
      <c r="U5279" s="82"/>
      <c r="V5279" s="82"/>
      <c r="W5279" s="82"/>
      <c r="X5279" s="82"/>
      <c r="Y5279" s="82"/>
      <c r="Z5279" s="82"/>
      <c r="AA5279" s="82"/>
      <c r="AB5279" s="82"/>
      <c r="AC5279" s="82"/>
      <c r="AD5279" s="85" t="str">
        <f>IF(A5279&lt;&gt;"",IF(D5279="DIRECCIÓN_DE_TRANSFERENCIAS","280 0031",VLOOKUP(C5279,NIVELES!$A$14:$B$105,2,0)),"")</f>
        <v/>
      </c>
      <c r="AE5279" s="86"/>
      <c r="AF5279" s="86"/>
      <c r="AG5279" s="79" t="str">
        <f>+IF(AF5279&lt;&gt;"",VLOOKUP(AF5279,NIVELES!$A$666:$B$673,2,0),"")</f>
        <v/>
      </c>
      <c r="AH5279" s="78"/>
      <c r="AI5279" s="79" t="str">
        <f>IF(AH5279&lt;&gt;"",VLOOKUP(CONCATENATE(AG5279,AH5279),NIVELES!$B$676:$C$745,2,0),"")</f>
        <v/>
      </c>
      <c r="AJ5279" s="78"/>
      <c r="AK5279" s="79" t="str">
        <f>+IF(AJ5279&lt;&gt;"",VLOOKUP(AJ5279,NIVELES!$A$816:$B$892,2,0),"")</f>
        <v/>
      </c>
      <c r="AL5279" s="78"/>
      <c r="AM5279" s="78"/>
      <c r="AN5279" s="79" t="str">
        <f>IF(AM5279&lt;&gt;"",+VLOOKUP(AM5279,NIVELES!$A$1652:$B$2466,2,0),"")</f>
        <v/>
      </c>
      <c r="AO5279" s="87"/>
      <c r="AP5279" s="88"/>
      <c r="AQ5279" s="88"/>
      <c r="AR5279" s="88"/>
      <c r="AS5279" s="88"/>
      <c r="AT5279" s="88"/>
      <c r="AU5279" s="88"/>
      <c r="AV5279" s="88"/>
      <c r="AW5279" s="88"/>
      <c r="AX5279" s="88"/>
      <c r="AY5279" s="88"/>
      <c r="AZ5279" s="88"/>
      <c r="BA5279" s="88"/>
      <c r="BB5279" s="89">
        <f t="shared" si="327"/>
        <v>0</v>
      </c>
      <c r="BC5279" s="90" t="str">
        <f t="shared" si="326"/>
        <v xml:space="preserve"> </v>
      </c>
      <c r="BD5279" s="91" t="str">
        <f t="shared" si="328"/>
        <v xml:space="preserve"> </v>
      </c>
      <c r="BE5279" s="92">
        <f t="shared" si="329"/>
        <v>0</v>
      </c>
    </row>
    <row r="5280" spans="1:57" s="74" customFormat="1" ht="50.1" customHeight="1" x14ac:dyDescent="0.2">
      <c r="A5280" s="78"/>
      <c r="B5280" s="78"/>
      <c r="C5280" s="78"/>
      <c r="D5280" s="78"/>
      <c r="E5280" s="79" t="str">
        <f>+IF(C5280&lt;&gt;"",VLOOKUP(MID(C5280,18,5),NIVELES!$A$133:$B$213,2,0),"")</f>
        <v/>
      </c>
      <c r="F5280" s="80"/>
      <c r="G5280" s="81" t="str">
        <f>+IF(F5280&lt;&gt;"",VLOOKUP(F5280,NIVELES!$A$246:$C$464,3,0),"")</f>
        <v/>
      </c>
      <c r="H5280" s="82"/>
      <c r="I5280" s="78"/>
      <c r="J5280" s="78"/>
      <c r="K5280" s="78"/>
      <c r="L5280" s="78"/>
      <c r="M5280" s="78"/>
      <c r="N5280" s="78"/>
      <c r="O5280" s="78"/>
      <c r="P5280" s="82"/>
      <c r="Q5280" s="78"/>
      <c r="R5280" s="82"/>
      <c r="S5280" s="82"/>
      <c r="T5280" s="82"/>
      <c r="U5280" s="82"/>
      <c r="V5280" s="82"/>
      <c r="W5280" s="82"/>
      <c r="X5280" s="82"/>
      <c r="Y5280" s="82"/>
      <c r="Z5280" s="82"/>
      <c r="AA5280" s="82"/>
      <c r="AB5280" s="82"/>
      <c r="AC5280" s="82"/>
      <c r="AD5280" s="85" t="str">
        <f>IF(A5280&lt;&gt;"",IF(D5280="DIRECCIÓN_DE_TRANSFERENCIAS","280 0031",VLOOKUP(C5280,NIVELES!$A$14:$B$105,2,0)),"")</f>
        <v/>
      </c>
      <c r="AE5280" s="86"/>
      <c r="AF5280" s="86"/>
      <c r="AG5280" s="79" t="str">
        <f>+IF(AF5280&lt;&gt;"",VLOOKUP(AF5280,NIVELES!$A$666:$B$673,2,0),"")</f>
        <v/>
      </c>
      <c r="AH5280" s="78"/>
      <c r="AI5280" s="79" t="str">
        <f>IF(AH5280&lt;&gt;"",VLOOKUP(CONCATENATE(AG5280,AH5280),NIVELES!$B$676:$C$745,2,0),"")</f>
        <v/>
      </c>
      <c r="AJ5280" s="78"/>
      <c r="AK5280" s="79" t="str">
        <f>+IF(AJ5280&lt;&gt;"",VLOOKUP(AJ5280,NIVELES!$A$816:$B$892,2,0),"")</f>
        <v/>
      </c>
      <c r="AL5280" s="78"/>
      <c r="AM5280" s="78"/>
      <c r="AN5280" s="79" t="str">
        <f>IF(AM5280&lt;&gt;"",+VLOOKUP(AM5280,NIVELES!$A$1652:$B$2466,2,0),"")</f>
        <v/>
      </c>
      <c r="AO5280" s="87"/>
      <c r="AP5280" s="88"/>
      <c r="AQ5280" s="88"/>
      <c r="AR5280" s="88"/>
      <c r="AS5280" s="88"/>
      <c r="AT5280" s="88"/>
      <c r="AU5280" s="88"/>
      <c r="AV5280" s="88"/>
      <c r="AW5280" s="88"/>
      <c r="AX5280" s="88"/>
      <c r="AY5280" s="88"/>
      <c r="AZ5280" s="88"/>
      <c r="BA5280" s="88"/>
      <c r="BB5280" s="89">
        <f t="shared" si="327"/>
        <v>0</v>
      </c>
      <c r="BC5280" s="90" t="str">
        <f t="shared" si="326"/>
        <v xml:space="preserve"> </v>
      </c>
      <c r="BD5280" s="91" t="str">
        <f t="shared" si="328"/>
        <v xml:space="preserve"> </v>
      </c>
      <c r="BE5280" s="92">
        <f t="shared" si="329"/>
        <v>0</v>
      </c>
    </row>
    <row r="5281" spans="1:57" s="74" customFormat="1" ht="50.1" customHeight="1" x14ac:dyDescent="0.2">
      <c r="A5281" s="78"/>
      <c r="B5281" s="78"/>
      <c r="C5281" s="78"/>
      <c r="D5281" s="78"/>
      <c r="E5281" s="79" t="str">
        <f>+IF(C5281&lt;&gt;"",VLOOKUP(MID(C5281,18,5),NIVELES!$A$133:$B$213,2,0),"")</f>
        <v/>
      </c>
      <c r="F5281" s="80"/>
      <c r="G5281" s="81" t="str">
        <f>+IF(F5281&lt;&gt;"",VLOOKUP(F5281,NIVELES!$A$246:$C$464,3,0),"")</f>
        <v/>
      </c>
      <c r="H5281" s="82"/>
      <c r="I5281" s="78"/>
      <c r="J5281" s="78"/>
      <c r="K5281" s="78"/>
      <c r="L5281" s="78"/>
      <c r="M5281" s="78"/>
      <c r="N5281" s="78"/>
      <c r="O5281" s="78"/>
      <c r="P5281" s="82"/>
      <c r="Q5281" s="78"/>
      <c r="R5281" s="82"/>
      <c r="S5281" s="82"/>
      <c r="T5281" s="82"/>
      <c r="U5281" s="82"/>
      <c r="V5281" s="82"/>
      <c r="W5281" s="82"/>
      <c r="X5281" s="82"/>
      <c r="Y5281" s="82"/>
      <c r="Z5281" s="82"/>
      <c r="AA5281" s="82"/>
      <c r="AB5281" s="82"/>
      <c r="AC5281" s="82"/>
      <c r="AD5281" s="85" t="str">
        <f>IF(A5281&lt;&gt;"",IF(D5281="DIRECCIÓN_DE_TRANSFERENCIAS","280 0031",VLOOKUP(C5281,NIVELES!$A$14:$B$105,2,0)),"")</f>
        <v/>
      </c>
      <c r="AE5281" s="86"/>
      <c r="AF5281" s="86"/>
      <c r="AG5281" s="79" t="str">
        <f>+IF(AF5281&lt;&gt;"",VLOOKUP(AF5281,NIVELES!$A$666:$B$673,2,0),"")</f>
        <v/>
      </c>
      <c r="AH5281" s="78"/>
      <c r="AI5281" s="79" t="str">
        <f>IF(AH5281&lt;&gt;"",VLOOKUP(CONCATENATE(AG5281,AH5281),NIVELES!$B$676:$C$745,2,0),"")</f>
        <v/>
      </c>
      <c r="AJ5281" s="78"/>
      <c r="AK5281" s="79" t="str">
        <f>+IF(AJ5281&lt;&gt;"",VLOOKUP(AJ5281,NIVELES!$A$816:$B$892,2,0),"")</f>
        <v/>
      </c>
      <c r="AL5281" s="78"/>
      <c r="AM5281" s="78"/>
      <c r="AN5281" s="79" t="str">
        <f>IF(AM5281&lt;&gt;"",+VLOOKUP(AM5281,NIVELES!$A$1652:$B$2466,2,0),"")</f>
        <v/>
      </c>
      <c r="AO5281" s="87"/>
      <c r="AP5281" s="88"/>
      <c r="AQ5281" s="88"/>
      <c r="AR5281" s="88"/>
      <c r="AS5281" s="88"/>
      <c r="AT5281" s="88"/>
      <c r="AU5281" s="88"/>
      <c r="AV5281" s="88"/>
      <c r="AW5281" s="88"/>
      <c r="AX5281" s="88"/>
      <c r="AY5281" s="88"/>
      <c r="AZ5281" s="88"/>
      <c r="BA5281" s="88"/>
      <c r="BB5281" s="89">
        <f t="shared" si="327"/>
        <v>0</v>
      </c>
      <c r="BC5281" s="90" t="str">
        <f t="shared" si="326"/>
        <v xml:space="preserve"> </v>
      </c>
      <c r="BD5281" s="91" t="str">
        <f t="shared" si="328"/>
        <v xml:space="preserve"> </v>
      </c>
      <c r="BE5281" s="92">
        <f t="shared" si="329"/>
        <v>0</v>
      </c>
    </row>
    <row r="5282" spans="1:57" s="74" customFormat="1" ht="50.1" customHeight="1" x14ac:dyDescent="0.2">
      <c r="A5282" s="78"/>
      <c r="B5282" s="78"/>
      <c r="C5282" s="78"/>
      <c r="D5282" s="78"/>
      <c r="E5282" s="79" t="str">
        <f>+IF(C5282&lt;&gt;"",VLOOKUP(MID(C5282,18,5),NIVELES!$A$133:$B$213,2,0),"")</f>
        <v/>
      </c>
      <c r="F5282" s="80"/>
      <c r="G5282" s="81" t="str">
        <f>+IF(F5282&lt;&gt;"",VLOOKUP(F5282,NIVELES!$A$246:$C$464,3,0),"")</f>
        <v/>
      </c>
      <c r="H5282" s="82"/>
      <c r="I5282" s="78"/>
      <c r="J5282" s="78"/>
      <c r="K5282" s="78"/>
      <c r="L5282" s="78"/>
      <c r="M5282" s="78"/>
      <c r="N5282" s="78"/>
      <c r="O5282" s="78"/>
      <c r="P5282" s="82"/>
      <c r="Q5282" s="78"/>
      <c r="R5282" s="82"/>
      <c r="S5282" s="82"/>
      <c r="T5282" s="82"/>
      <c r="U5282" s="82"/>
      <c r="V5282" s="82"/>
      <c r="W5282" s="82"/>
      <c r="X5282" s="82"/>
      <c r="Y5282" s="82"/>
      <c r="Z5282" s="82"/>
      <c r="AA5282" s="82"/>
      <c r="AB5282" s="82"/>
      <c r="AC5282" s="82"/>
      <c r="AD5282" s="85" t="str">
        <f>IF(A5282&lt;&gt;"",IF(D5282="DIRECCIÓN_DE_TRANSFERENCIAS","280 0031",VLOOKUP(C5282,NIVELES!$A$14:$B$105,2,0)),"")</f>
        <v/>
      </c>
      <c r="AE5282" s="86"/>
      <c r="AF5282" s="86"/>
      <c r="AG5282" s="79" t="str">
        <f>+IF(AF5282&lt;&gt;"",VLOOKUP(AF5282,NIVELES!$A$666:$B$673,2,0),"")</f>
        <v/>
      </c>
      <c r="AH5282" s="78"/>
      <c r="AI5282" s="79" t="str">
        <f>IF(AH5282&lt;&gt;"",VLOOKUP(CONCATENATE(AG5282,AH5282),NIVELES!$B$676:$C$745,2,0),"")</f>
        <v/>
      </c>
      <c r="AJ5282" s="78"/>
      <c r="AK5282" s="79" t="str">
        <f>+IF(AJ5282&lt;&gt;"",VLOOKUP(AJ5282,NIVELES!$A$816:$B$892,2,0),"")</f>
        <v/>
      </c>
      <c r="AL5282" s="78"/>
      <c r="AM5282" s="78"/>
      <c r="AN5282" s="79" t="str">
        <f>IF(AM5282&lt;&gt;"",+VLOOKUP(AM5282,NIVELES!$A$1652:$B$2466,2,0),"")</f>
        <v/>
      </c>
      <c r="AO5282" s="87"/>
      <c r="AP5282" s="88"/>
      <c r="AQ5282" s="88"/>
      <c r="AR5282" s="88"/>
      <c r="AS5282" s="88"/>
      <c r="AT5282" s="88"/>
      <c r="AU5282" s="88"/>
      <c r="AV5282" s="88"/>
      <c r="AW5282" s="88"/>
      <c r="AX5282" s="88"/>
      <c r="AY5282" s="88"/>
      <c r="AZ5282" s="88"/>
      <c r="BA5282" s="88"/>
      <c r="BB5282" s="89">
        <f t="shared" si="327"/>
        <v>0</v>
      </c>
      <c r="BC5282" s="90" t="str">
        <f t="shared" si="326"/>
        <v xml:space="preserve"> </v>
      </c>
      <c r="BD5282" s="91" t="str">
        <f t="shared" si="328"/>
        <v xml:space="preserve"> </v>
      </c>
      <c r="BE5282" s="92">
        <f t="shared" si="329"/>
        <v>0</v>
      </c>
    </row>
    <row r="5283" spans="1:57" s="74" customFormat="1" ht="50.1" customHeight="1" x14ac:dyDescent="0.2">
      <c r="A5283" s="78"/>
      <c r="B5283" s="78"/>
      <c r="C5283" s="78"/>
      <c r="D5283" s="78"/>
      <c r="E5283" s="79" t="str">
        <f>+IF(C5283&lt;&gt;"",VLOOKUP(MID(C5283,18,5),NIVELES!$A$133:$B$213,2,0),"")</f>
        <v/>
      </c>
      <c r="F5283" s="80"/>
      <c r="G5283" s="81" t="str">
        <f>+IF(F5283&lt;&gt;"",VLOOKUP(F5283,NIVELES!$A$246:$C$464,3,0),"")</f>
        <v/>
      </c>
      <c r="H5283" s="82"/>
      <c r="I5283" s="78"/>
      <c r="J5283" s="78"/>
      <c r="K5283" s="78"/>
      <c r="L5283" s="78"/>
      <c r="M5283" s="78"/>
      <c r="N5283" s="78"/>
      <c r="O5283" s="78"/>
      <c r="P5283" s="82"/>
      <c r="Q5283" s="78"/>
      <c r="R5283" s="82"/>
      <c r="S5283" s="82"/>
      <c r="T5283" s="82"/>
      <c r="U5283" s="82"/>
      <c r="V5283" s="82"/>
      <c r="W5283" s="82"/>
      <c r="X5283" s="82"/>
      <c r="Y5283" s="82"/>
      <c r="Z5283" s="82"/>
      <c r="AA5283" s="82"/>
      <c r="AB5283" s="82"/>
      <c r="AC5283" s="82"/>
      <c r="AD5283" s="85" t="str">
        <f>IF(A5283&lt;&gt;"",IF(D5283="DIRECCIÓN_DE_TRANSFERENCIAS","280 0031",VLOOKUP(C5283,NIVELES!$A$14:$B$105,2,0)),"")</f>
        <v/>
      </c>
      <c r="AE5283" s="86"/>
      <c r="AF5283" s="86"/>
      <c r="AG5283" s="79" t="str">
        <f>+IF(AF5283&lt;&gt;"",VLOOKUP(AF5283,NIVELES!$A$666:$B$673,2,0),"")</f>
        <v/>
      </c>
      <c r="AH5283" s="78"/>
      <c r="AI5283" s="79" t="str">
        <f>IF(AH5283&lt;&gt;"",VLOOKUP(CONCATENATE(AG5283,AH5283),NIVELES!$B$676:$C$745,2,0),"")</f>
        <v/>
      </c>
      <c r="AJ5283" s="78"/>
      <c r="AK5283" s="79" t="str">
        <f>+IF(AJ5283&lt;&gt;"",VLOOKUP(AJ5283,NIVELES!$A$816:$B$892,2,0),"")</f>
        <v/>
      </c>
      <c r="AL5283" s="78"/>
      <c r="AM5283" s="78"/>
      <c r="AN5283" s="79" t="str">
        <f>IF(AM5283&lt;&gt;"",+VLOOKUP(AM5283,NIVELES!$A$1652:$B$2466,2,0),"")</f>
        <v/>
      </c>
      <c r="AO5283" s="87"/>
      <c r="AP5283" s="88"/>
      <c r="AQ5283" s="88"/>
      <c r="AR5283" s="88"/>
      <c r="AS5283" s="88"/>
      <c r="AT5283" s="88"/>
      <c r="AU5283" s="88"/>
      <c r="AV5283" s="88"/>
      <c r="AW5283" s="88"/>
      <c r="AX5283" s="88"/>
      <c r="AY5283" s="88"/>
      <c r="AZ5283" s="88"/>
      <c r="BA5283" s="88"/>
      <c r="BB5283" s="89">
        <f t="shared" si="327"/>
        <v>0</v>
      </c>
      <c r="BC5283" s="90" t="str">
        <f t="shared" si="326"/>
        <v xml:space="preserve"> </v>
      </c>
      <c r="BD5283" s="91" t="str">
        <f t="shared" si="328"/>
        <v xml:space="preserve"> </v>
      </c>
      <c r="BE5283" s="92">
        <f t="shared" si="329"/>
        <v>0</v>
      </c>
    </row>
    <row r="5284" spans="1:57" s="74" customFormat="1" ht="50.1" customHeight="1" x14ac:dyDescent="0.2">
      <c r="A5284" s="78"/>
      <c r="B5284" s="78"/>
      <c r="C5284" s="78"/>
      <c r="D5284" s="78"/>
      <c r="E5284" s="79" t="str">
        <f>+IF(C5284&lt;&gt;"",VLOOKUP(MID(C5284,18,5),NIVELES!$A$133:$B$213,2,0),"")</f>
        <v/>
      </c>
      <c r="F5284" s="80"/>
      <c r="G5284" s="81" t="str">
        <f>+IF(F5284&lt;&gt;"",VLOOKUP(F5284,NIVELES!$A$246:$C$464,3,0),"")</f>
        <v/>
      </c>
      <c r="H5284" s="82"/>
      <c r="I5284" s="78"/>
      <c r="J5284" s="78"/>
      <c r="K5284" s="78"/>
      <c r="L5284" s="78"/>
      <c r="M5284" s="78"/>
      <c r="N5284" s="78"/>
      <c r="O5284" s="78"/>
      <c r="P5284" s="82"/>
      <c r="Q5284" s="78"/>
      <c r="R5284" s="82"/>
      <c r="S5284" s="82"/>
      <c r="T5284" s="82"/>
      <c r="U5284" s="82"/>
      <c r="V5284" s="82"/>
      <c r="W5284" s="82"/>
      <c r="X5284" s="82"/>
      <c r="Y5284" s="82"/>
      <c r="Z5284" s="82"/>
      <c r="AA5284" s="82"/>
      <c r="AB5284" s="82"/>
      <c r="AC5284" s="82"/>
      <c r="AD5284" s="85" t="str">
        <f>IF(A5284&lt;&gt;"",IF(D5284="DIRECCIÓN_DE_TRANSFERENCIAS","280 0031",VLOOKUP(C5284,NIVELES!$A$14:$B$105,2,0)),"")</f>
        <v/>
      </c>
      <c r="AE5284" s="86"/>
      <c r="AF5284" s="86"/>
      <c r="AG5284" s="79" t="str">
        <f>+IF(AF5284&lt;&gt;"",VLOOKUP(AF5284,NIVELES!$A$666:$B$673,2,0),"")</f>
        <v/>
      </c>
      <c r="AH5284" s="78"/>
      <c r="AI5284" s="79" t="str">
        <f>IF(AH5284&lt;&gt;"",VLOOKUP(CONCATENATE(AG5284,AH5284),NIVELES!$B$676:$C$745,2,0),"")</f>
        <v/>
      </c>
      <c r="AJ5284" s="78"/>
      <c r="AK5284" s="79" t="str">
        <f>+IF(AJ5284&lt;&gt;"",VLOOKUP(AJ5284,NIVELES!$A$816:$B$892,2,0),"")</f>
        <v/>
      </c>
      <c r="AL5284" s="78"/>
      <c r="AM5284" s="78"/>
      <c r="AN5284" s="79" t="str">
        <f>IF(AM5284&lt;&gt;"",+VLOOKUP(AM5284,NIVELES!$A$1652:$B$2466,2,0),"")</f>
        <v/>
      </c>
      <c r="AO5284" s="87"/>
      <c r="AP5284" s="88"/>
      <c r="AQ5284" s="88"/>
      <c r="AR5284" s="88"/>
      <c r="AS5284" s="88"/>
      <c r="AT5284" s="88"/>
      <c r="AU5284" s="88"/>
      <c r="AV5284" s="88"/>
      <c r="AW5284" s="88"/>
      <c r="AX5284" s="88"/>
      <c r="AY5284" s="88"/>
      <c r="AZ5284" s="88"/>
      <c r="BA5284" s="88"/>
      <c r="BB5284" s="89">
        <f t="shared" si="327"/>
        <v>0</v>
      </c>
      <c r="BC5284" s="90" t="str">
        <f t="shared" si="326"/>
        <v xml:space="preserve"> </v>
      </c>
      <c r="BD5284" s="91" t="str">
        <f t="shared" si="328"/>
        <v xml:space="preserve"> </v>
      </c>
      <c r="BE5284" s="92">
        <f t="shared" si="329"/>
        <v>0</v>
      </c>
    </row>
    <row r="5285" spans="1:57" s="74" customFormat="1" ht="50.1" customHeight="1" x14ac:dyDescent="0.2">
      <c r="A5285" s="78"/>
      <c r="B5285" s="78"/>
      <c r="C5285" s="78"/>
      <c r="D5285" s="78"/>
      <c r="E5285" s="79" t="str">
        <f>+IF(C5285&lt;&gt;"",VLOOKUP(MID(C5285,18,5),NIVELES!$A$133:$B$213,2,0),"")</f>
        <v/>
      </c>
      <c r="F5285" s="80"/>
      <c r="G5285" s="81" t="str">
        <f>+IF(F5285&lt;&gt;"",VLOOKUP(F5285,NIVELES!$A$246:$C$464,3,0),"")</f>
        <v/>
      </c>
      <c r="H5285" s="82"/>
      <c r="I5285" s="78"/>
      <c r="J5285" s="78"/>
      <c r="K5285" s="78"/>
      <c r="L5285" s="78"/>
      <c r="M5285" s="78"/>
      <c r="N5285" s="78"/>
      <c r="O5285" s="78"/>
      <c r="P5285" s="82"/>
      <c r="Q5285" s="78"/>
      <c r="R5285" s="82"/>
      <c r="S5285" s="82"/>
      <c r="T5285" s="82"/>
      <c r="U5285" s="82"/>
      <c r="V5285" s="82"/>
      <c r="W5285" s="82"/>
      <c r="X5285" s="82"/>
      <c r="Y5285" s="82"/>
      <c r="Z5285" s="82"/>
      <c r="AA5285" s="82"/>
      <c r="AB5285" s="82"/>
      <c r="AC5285" s="82"/>
      <c r="AD5285" s="85" t="str">
        <f>IF(A5285&lt;&gt;"",IF(D5285="DIRECCIÓN_DE_TRANSFERENCIAS","280 0031",VLOOKUP(C5285,NIVELES!$A$14:$B$105,2,0)),"")</f>
        <v/>
      </c>
      <c r="AE5285" s="86"/>
      <c r="AF5285" s="86"/>
      <c r="AG5285" s="79" t="str">
        <f>+IF(AF5285&lt;&gt;"",VLOOKUP(AF5285,NIVELES!$A$666:$B$673,2,0),"")</f>
        <v/>
      </c>
      <c r="AH5285" s="78"/>
      <c r="AI5285" s="79" t="str">
        <f>IF(AH5285&lt;&gt;"",VLOOKUP(CONCATENATE(AG5285,AH5285),NIVELES!$B$676:$C$745,2,0),"")</f>
        <v/>
      </c>
      <c r="AJ5285" s="78"/>
      <c r="AK5285" s="79" t="str">
        <f>+IF(AJ5285&lt;&gt;"",VLOOKUP(AJ5285,NIVELES!$A$816:$B$892,2,0),"")</f>
        <v/>
      </c>
      <c r="AL5285" s="78"/>
      <c r="AM5285" s="78"/>
      <c r="AN5285" s="79" t="str">
        <f>IF(AM5285&lt;&gt;"",+VLOOKUP(AM5285,NIVELES!$A$1652:$B$2466,2,0),"")</f>
        <v/>
      </c>
      <c r="AO5285" s="87"/>
      <c r="AP5285" s="88"/>
      <c r="AQ5285" s="88"/>
      <c r="AR5285" s="88"/>
      <c r="AS5285" s="88"/>
      <c r="AT5285" s="88"/>
      <c r="AU5285" s="88"/>
      <c r="AV5285" s="88"/>
      <c r="AW5285" s="88"/>
      <c r="AX5285" s="88"/>
      <c r="AY5285" s="88"/>
      <c r="AZ5285" s="88"/>
      <c r="BA5285" s="88"/>
      <c r="BB5285" s="89">
        <f t="shared" si="327"/>
        <v>0</v>
      </c>
      <c r="BC5285" s="90" t="str">
        <f t="shared" si="326"/>
        <v xml:space="preserve"> </v>
      </c>
      <c r="BD5285" s="91" t="str">
        <f t="shared" si="328"/>
        <v xml:space="preserve"> </v>
      </c>
      <c r="BE5285" s="92">
        <f t="shared" si="329"/>
        <v>0</v>
      </c>
    </row>
    <row r="5286" spans="1:57" s="74" customFormat="1" ht="50.1" customHeight="1" x14ac:dyDescent="0.2">
      <c r="A5286" s="78"/>
      <c r="B5286" s="78"/>
      <c r="C5286" s="78"/>
      <c r="D5286" s="78"/>
      <c r="E5286" s="79" t="str">
        <f>+IF(C5286&lt;&gt;"",VLOOKUP(MID(C5286,18,5),NIVELES!$A$133:$B$213,2,0),"")</f>
        <v/>
      </c>
      <c r="F5286" s="80"/>
      <c r="G5286" s="81" t="str">
        <f>+IF(F5286&lt;&gt;"",VLOOKUP(F5286,NIVELES!$A$246:$C$464,3,0),"")</f>
        <v/>
      </c>
      <c r="H5286" s="82"/>
      <c r="I5286" s="78"/>
      <c r="J5286" s="78"/>
      <c r="K5286" s="78"/>
      <c r="L5286" s="78"/>
      <c r="M5286" s="78"/>
      <c r="N5286" s="78"/>
      <c r="O5286" s="78"/>
      <c r="P5286" s="82"/>
      <c r="Q5286" s="78"/>
      <c r="R5286" s="82"/>
      <c r="S5286" s="82"/>
      <c r="T5286" s="82"/>
      <c r="U5286" s="82"/>
      <c r="V5286" s="82"/>
      <c r="W5286" s="82"/>
      <c r="X5286" s="82"/>
      <c r="Y5286" s="82"/>
      <c r="Z5286" s="82"/>
      <c r="AA5286" s="82"/>
      <c r="AB5286" s="82"/>
      <c r="AC5286" s="82"/>
      <c r="AD5286" s="85" t="str">
        <f>IF(A5286&lt;&gt;"",IF(D5286="DIRECCIÓN_DE_TRANSFERENCIAS","280 0031",VLOOKUP(C5286,NIVELES!$A$14:$B$105,2,0)),"")</f>
        <v/>
      </c>
      <c r="AE5286" s="86"/>
      <c r="AF5286" s="86"/>
      <c r="AG5286" s="79" t="str">
        <f>+IF(AF5286&lt;&gt;"",VLOOKUP(AF5286,NIVELES!$A$666:$B$673,2,0),"")</f>
        <v/>
      </c>
      <c r="AH5286" s="78"/>
      <c r="AI5286" s="79" t="str">
        <f>IF(AH5286&lt;&gt;"",VLOOKUP(CONCATENATE(AG5286,AH5286),NIVELES!$B$676:$C$745,2,0),"")</f>
        <v/>
      </c>
      <c r="AJ5286" s="78"/>
      <c r="AK5286" s="79" t="str">
        <f>+IF(AJ5286&lt;&gt;"",VLOOKUP(AJ5286,NIVELES!$A$816:$B$892,2,0),"")</f>
        <v/>
      </c>
      <c r="AL5286" s="78"/>
      <c r="AM5286" s="78"/>
      <c r="AN5286" s="79" t="str">
        <f>IF(AM5286&lt;&gt;"",+VLOOKUP(AM5286,NIVELES!$A$1652:$B$2466,2,0),"")</f>
        <v/>
      </c>
      <c r="AO5286" s="87"/>
      <c r="AP5286" s="88"/>
      <c r="AQ5286" s="88"/>
      <c r="AR5286" s="88"/>
      <c r="AS5286" s="88"/>
      <c r="AT5286" s="88"/>
      <c r="AU5286" s="88"/>
      <c r="AV5286" s="88"/>
      <c r="AW5286" s="88"/>
      <c r="AX5286" s="88"/>
      <c r="AY5286" s="88"/>
      <c r="AZ5286" s="88"/>
      <c r="BA5286" s="88"/>
      <c r="BB5286" s="89">
        <f t="shared" si="327"/>
        <v>0</v>
      </c>
      <c r="BC5286" s="90" t="str">
        <f t="shared" si="326"/>
        <v xml:space="preserve"> </v>
      </c>
      <c r="BD5286" s="91" t="str">
        <f t="shared" si="328"/>
        <v xml:space="preserve"> </v>
      </c>
      <c r="BE5286" s="92">
        <f t="shared" si="329"/>
        <v>0</v>
      </c>
    </row>
    <row r="5287" spans="1:57" s="74" customFormat="1" ht="50.1" customHeight="1" x14ac:dyDescent="0.2">
      <c r="A5287" s="78"/>
      <c r="B5287" s="78"/>
      <c r="C5287" s="78"/>
      <c r="D5287" s="78"/>
      <c r="E5287" s="79" t="str">
        <f>+IF(C5287&lt;&gt;"",VLOOKUP(MID(C5287,18,5),NIVELES!$A$133:$B$213,2,0),"")</f>
        <v/>
      </c>
      <c r="F5287" s="80"/>
      <c r="G5287" s="81" t="str">
        <f>+IF(F5287&lt;&gt;"",VLOOKUP(F5287,NIVELES!$A$246:$C$464,3,0),"")</f>
        <v/>
      </c>
      <c r="H5287" s="82"/>
      <c r="I5287" s="78"/>
      <c r="J5287" s="78"/>
      <c r="K5287" s="78"/>
      <c r="L5287" s="78"/>
      <c r="M5287" s="78"/>
      <c r="N5287" s="78"/>
      <c r="O5287" s="78"/>
      <c r="P5287" s="82"/>
      <c r="Q5287" s="78"/>
      <c r="R5287" s="82"/>
      <c r="S5287" s="82"/>
      <c r="T5287" s="82"/>
      <c r="U5287" s="82"/>
      <c r="V5287" s="82"/>
      <c r="W5287" s="82"/>
      <c r="X5287" s="82"/>
      <c r="Y5287" s="82"/>
      <c r="Z5287" s="82"/>
      <c r="AA5287" s="82"/>
      <c r="AB5287" s="82"/>
      <c r="AC5287" s="82"/>
      <c r="AD5287" s="85" t="str">
        <f>IF(A5287&lt;&gt;"",IF(D5287="DIRECCIÓN_DE_TRANSFERENCIAS","280 0031",VLOOKUP(C5287,NIVELES!$A$14:$B$105,2,0)),"")</f>
        <v/>
      </c>
      <c r="AE5287" s="86"/>
      <c r="AF5287" s="86"/>
      <c r="AG5287" s="79" t="str">
        <f>+IF(AF5287&lt;&gt;"",VLOOKUP(AF5287,NIVELES!$A$666:$B$673,2,0),"")</f>
        <v/>
      </c>
      <c r="AH5287" s="78"/>
      <c r="AI5287" s="79" t="str">
        <f>IF(AH5287&lt;&gt;"",VLOOKUP(CONCATENATE(AG5287,AH5287),NIVELES!$B$676:$C$745,2,0),"")</f>
        <v/>
      </c>
      <c r="AJ5287" s="78"/>
      <c r="AK5287" s="79" t="str">
        <f>+IF(AJ5287&lt;&gt;"",VLOOKUP(AJ5287,NIVELES!$A$816:$B$892,2,0),"")</f>
        <v/>
      </c>
      <c r="AL5287" s="78"/>
      <c r="AM5287" s="78"/>
      <c r="AN5287" s="79" t="str">
        <f>IF(AM5287&lt;&gt;"",+VLOOKUP(AM5287,NIVELES!$A$1652:$B$2466,2,0),"")</f>
        <v/>
      </c>
      <c r="AO5287" s="87"/>
      <c r="AP5287" s="88"/>
      <c r="AQ5287" s="88"/>
      <c r="AR5287" s="88"/>
      <c r="AS5287" s="88"/>
      <c r="AT5287" s="88"/>
      <c r="AU5287" s="88"/>
      <c r="AV5287" s="88"/>
      <c r="AW5287" s="88"/>
      <c r="AX5287" s="88"/>
      <c r="AY5287" s="88"/>
      <c r="AZ5287" s="88"/>
      <c r="BA5287" s="88"/>
      <c r="BB5287" s="89">
        <f t="shared" si="327"/>
        <v>0</v>
      </c>
      <c r="BC5287" s="90" t="str">
        <f t="shared" si="326"/>
        <v xml:space="preserve"> </v>
      </c>
      <c r="BD5287" s="91" t="str">
        <f t="shared" si="328"/>
        <v xml:space="preserve"> </v>
      </c>
      <c r="BE5287" s="92">
        <f t="shared" si="329"/>
        <v>0</v>
      </c>
    </row>
    <row r="5288" spans="1:57" s="74" customFormat="1" ht="50.1" customHeight="1" x14ac:dyDescent="0.2">
      <c r="A5288" s="78"/>
      <c r="B5288" s="78"/>
      <c r="C5288" s="78"/>
      <c r="D5288" s="78"/>
      <c r="E5288" s="79" t="str">
        <f>+IF(C5288&lt;&gt;"",VLOOKUP(MID(C5288,18,5),NIVELES!$A$133:$B$213,2,0),"")</f>
        <v/>
      </c>
      <c r="F5288" s="80"/>
      <c r="G5288" s="81" t="str">
        <f>+IF(F5288&lt;&gt;"",VLOOKUP(F5288,NIVELES!$A$246:$C$464,3,0),"")</f>
        <v/>
      </c>
      <c r="H5288" s="82"/>
      <c r="I5288" s="78"/>
      <c r="J5288" s="78"/>
      <c r="K5288" s="78"/>
      <c r="L5288" s="78"/>
      <c r="M5288" s="78"/>
      <c r="N5288" s="78"/>
      <c r="O5288" s="78"/>
      <c r="P5288" s="82"/>
      <c r="Q5288" s="78"/>
      <c r="R5288" s="82"/>
      <c r="S5288" s="82"/>
      <c r="T5288" s="82"/>
      <c r="U5288" s="82"/>
      <c r="V5288" s="82"/>
      <c r="W5288" s="82"/>
      <c r="X5288" s="82"/>
      <c r="Y5288" s="82"/>
      <c r="Z5288" s="82"/>
      <c r="AA5288" s="82"/>
      <c r="AB5288" s="82"/>
      <c r="AC5288" s="82"/>
      <c r="AD5288" s="85" t="str">
        <f>IF(A5288&lt;&gt;"",IF(D5288="DIRECCIÓN_DE_TRANSFERENCIAS","280 0031",VLOOKUP(C5288,NIVELES!$A$14:$B$105,2,0)),"")</f>
        <v/>
      </c>
      <c r="AE5288" s="86"/>
      <c r="AF5288" s="86"/>
      <c r="AG5288" s="79" t="str">
        <f>+IF(AF5288&lt;&gt;"",VLOOKUP(AF5288,NIVELES!$A$666:$B$673,2,0),"")</f>
        <v/>
      </c>
      <c r="AH5288" s="78"/>
      <c r="AI5288" s="79" t="str">
        <f>IF(AH5288&lt;&gt;"",VLOOKUP(CONCATENATE(AG5288,AH5288),NIVELES!$B$676:$C$745,2,0),"")</f>
        <v/>
      </c>
      <c r="AJ5288" s="78"/>
      <c r="AK5288" s="79" t="str">
        <f>+IF(AJ5288&lt;&gt;"",VLOOKUP(AJ5288,NIVELES!$A$816:$B$892,2,0),"")</f>
        <v/>
      </c>
      <c r="AL5288" s="78"/>
      <c r="AM5288" s="78"/>
      <c r="AN5288" s="79" t="str">
        <f>IF(AM5288&lt;&gt;"",+VLOOKUP(AM5288,NIVELES!$A$1652:$B$2466,2,0),"")</f>
        <v/>
      </c>
      <c r="AO5288" s="87"/>
      <c r="AP5288" s="88"/>
      <c r="AQ5288" s="88"/>
      <c r="AR5288" s="88"/>
      <c r="AS5288" s="88"/>
      <c r="AT5288" s="88"/>
      <c r="AU5288" s="88"/>
      <c r="AV5288" s="88"/>
      <c r="AW5288" s="88"/>
      <c r="AX5288" s="88"/>
      <c r="AY5288" s="88"/>
      <c r="AZ5288" s="88"/>
      <c r="BA5288" s="88"/>
      <c r="BB5288" s="89">
        <f t="shared" si="327"/>
        <v>0</v>
      </c>
      <c r="BC5288" s="90" t="str">
        <f t="shared" si="326"/>
        <v xml:space="preserve"> </v>
      </c>
      <c r="BD5288" s="91" t="str">
        <f t="shared" si="328"/>
        <v xml:space="preserve"> </v>
      </c>
      <c r="BE5288" s="92">
        <f t="shared" si="329"/>
        <v>0</v>
      </c>
    </row>
    <row r="5289" spans="1:57" s="74" customFormat="1" ht="50.1" customHeight="1" x14ac:dyDescent="0.2">
      <c r="A5289" s="78"/>
      <c r="B5289" s="78"/>
      <c r="C5289" s="78"/>
      <c r="D5289" s="78"/>
      <c r="E5289" s="79" t="str">
        <f>+IF(C5289&lt;&gt;"",VLOOKUP(MID(C5289,18,5),NIVELES!$A$133:$B$213,2,0),"")</f>
        <v/>
      </c>
      <c r="F5289" s="80"/>
      <c r="G5289" s="81" t="str">
        <f>+IF(F5289&lt;&gt;"",VLOOKUP(F5289,NIVELES!$A$246:$C$464,3,0),"")</f>
        <v/>
      </c>
      <c r="H5289" s="82"/>
      <c r="I5289" s="78"/>
      <c r="J5289" s="78"/>
      <c r="K5289" s="78"/>
      <c r="L5289" s="78"/>
      <c r="M5289" s="78"/>
      <c r="N5289" s="78"/>
      <c r="O5289" s="78"/>
      <c r="P5289" s="82"/>
      <c r="Q5289" s="78"/>
      <c r="R5289" s="82"/>
      <c r="S5289" s="82"/>
      <c r="T5289" s="82"/>
      <c r="U5289" s="82"/>
      <c r="V5289" s="82"/>
      <c r="W5289" s="82"/>
      <c r="X5289" s="82"/>
      <c r="Y5289" s="82"/>
      <c r="Z5289" s="82"/>
      <c r="AA5289" s="82"/>
      <c r="AB5289" s="82"/>
      <c r="AC5289" s="82"/>
      <c r="AD5289" s="85" t="str">
        <f>IF(A5289&lt;&gt;"",IF(D5289="DIRECCIÓN_DE_TRANSFERENCIAS","280 0031",VLOOKUP(C5289,NIVELES!$A$14:$B$105,2,0)),"")</f>
        <v/>
      </c>
      <c r="AE5289" s="86"/>
      <c r="AF5289" s="86"/>
      <c r="AG5289" s="79" t="str">
        <f>+IF(AF5289&lt;&gt;"",VLOOKUP(AF5289,NIVELES!$A$666:$B$673,2,0),"")</f>
        <v/>
      </c>
      <c r="AH5289" s="78"/>
      <c r="AI5289" s="79" t="str">
        <f>IF(AH5289&lt;&gt;"",VLOOKUP(CONCATENATE(AG5289,AH5289),NIVELES!$B$676:$C$745,2,0),"")</f>
        <v/>
      </c>
      <c r="AJ5289" s="78"/>
      <c r="AK5289" s="79" t="str">
        <f>+IF(AJ5289&lt;&gt;"",VLOOKUP(AJ5289,NIVELES!$A$816:$B$892,2,0),"")</f>
        <v/>
      </c>
      <c r="AL5289" s="78"/>
      <c r="AM5289" s="78"/>
      <c r="AN5289" s="79" t="str">
        <f>IF(AM5289&lt;&gt;"",+VLOOKUP(AM5289,NIVELES!$A$1652:$B$2466,2,0),"")</f>
        <v/>
      </c>
      <c r="AO5289" s="87"/>
      <c r="AP5289" s="88"/>
      <c r="AQ5289" s="88"/>
      <c r="AR5289" s="88"/>
      <c r="AS5289" s="88"/>
      <c r="AT5289" s="88"/>
      <c r="AU5289" s="88"/>
      <c r="AV5289" s="88"/>
      <c r="AW5289" s="88"/>
      <c r="AX5289" s="88"/>
      <c r="AY5289" s="88"/>
      <c r="AZ5289" s="88"/>
      <c r="BA5289" s="88"/>
      <c r="BB5289" s="89">
        <f t="shared" si="327"/>
        <v>0</v>
      </c>
      <c r="BC5289" s="90" t="str">
        <f t="shared" si="326"/>
        <v xml:space="preserve"> </v>
      </c>
      <c r="BD5289" s="91" t="str">
        <f t="shared" si="328"/>
        <v xml:space="preserve"> </v>
      </c>
      <c r="BE5289" s="92">
        <f t="shared" si="329"/>
        <v>0</v>
      </c>
    </row>
    <row r="5290" spans="1:57" s="74" customFormat="1" ht="50.1" customHeight="1" x14ac:dyDescent="0.2">
      <c r="A5290" s="78"/>
      <c r="B5290" s="78"/>
      <c r="C5290" s="78"/>
      <c r="D5290" s="78"/>
      <c r="E5290" s="79" t="str">
        <f>+IF(C5290&lt;&gt;"",VLOOKUP(MID(C5290,18,5),NIVELES!$A$133:$B$213,2,0),"")</f>
        <v/>
      </c>
      <c r="F5290" s="80"/>
      <c r="G5290" s="81" t="str">
        <f>+IF(F5290&lt;&gt;"",VLOOKUP(F5290,NIVELES!$A$246:$C$464,3,0),"")</f>
        <v/>
      </c>
      <c r="H5290" s="82"/>
      <c r="I5290" s="78"/>
      <c r="J5290" s="78"/>
      <c r="K5290" s="78"/>
      <c r="L5290" s="78"/>
      <c r="M5290" s="78"/>
      <c r="N5290" s="78"/>
      <c r="O5290" s="78"/>
      <c r="P5290" s="82"/>
      <c r="Q5290" s="78"/>
      <c r="R5290" s="82"/>
      <c r="S5290" s="82"/>
      <c r="T5290" s="82"/>
      <c r="U5290" s="82"/>
      <c r="V5290" s="82"/>
      <c r="W5290" s="82"/>
      <c r="X5290" s="82"/>
      <c r="Y5290" s="82"/>
      <c r="Z5290" s="82"/>
      <c r="AA5290" s="82"/>
      <c r="AB5290" s="82"/>
      <c r="AC5290" s="82"/>
      <c r="AD5290" s="85" t="str">
        <f>IF(A5290&lt;&gt;"",IF(D5290="DIRECCIÓN_DE_TRANSFERENCIAS","280 0031",VLOOKUP(C5290,NIVELES!$A$14:$B$105,2,0)),"")</f>
        <v/>
      </c>
      <c r="AE5290" s="86"/>
      <c r="AF5290" s="86"/>
      <c r="AG5290" s="79" t="str">
        <f>+IF(AF5290&lt;&gt;"",VLOOKUP(AF5290,NIVELES!$A$666:$B$673,2,0),"")</f>
        <v/>
      </c>
      <c r="AH5290" s="78"/>
      <c r="AI5290" s="79" t="str">
        <f>IF(AH5290&lt;&gt;"",VLOOKUP(CONCATENATE(AG5290,AH5290),NIVELES!$B$676:$C$745,2,0),"")</f>
        <v/>
      </c>
      <c r="AJ5290" s="78"/>
      <c r="AK5290" s="79" t="str">
        <f>+IF(AJ5290&lt;&gt;"",VLOOKUP(AJ5290,NIVELES!$A$816:$B$892,2,0),"")</f>
        <v/>
      </c>
      <c r="AL5290" s="78"/>
      <c r="AM5290" s="78"/>
      <c r="AN5290" s="79" t="str">
        <f>IF(AM5290&lt;&gt;"",+VLOOKUP(AM5290,NIVELES!$A$1652:$B$2466,2,0),"")</f>
        <v/>
      </c>
      <c r="AO5290" s="87"/>
      <c r="AP5290" s="88"/>
      <c r="AQ5290" s="88"/>
      <c r="AR5290" s="88"/>
      <c r="AS5290" s="88"/>
      <c r="AT5290" s="88"/>
      <c r="AU5290" s="88"/>
      <c r="AV5290" s="88"/>
      <c r="AW5290" s="88"/>
      <c r="AX5290" s="88"/>
      <c r="AY5290" s="88"/>
      <c r="AZ5290" s="88"/>
      <c r="BA5290" s="88"/>
      <c r="BB5290" s="89">
        <f t="shared" si="327"/>
        <v>0</v>
      </c>
      <c r="BC5290" s="90" t="str">
        <f t="shared" si="326"/>
        <v xml:space="preserve"> </v>
      </c>
      <c r="BD5290" s="91" t="str">
        <f t="shared" si="328"/>
        <v xml:space="preserve"> </v>
      </c>
      <c r="BE5290" s="92">
        <f t="shared" si="329"/>
        <v>0</v>
      </c>
    </row>
    <row r="5291" spans="1:57" s="74" customFormat="1" ht="50.1" customHeight="1" x14ac:dyDescent="0.2">
      <c r="A5291" s="78"/>
      <c r="B5291" s="78"/>
      <c r="C5291" s="78"/>
      <c r="D5291" s="78"/>
      <c r="E5291" s="79" t="str">
        <f>+IF(C5291&lt;&gt;"",VLOOKUP(MID(C5291,18,5),NIVELES!$A$133:$B$213,2,0),"")</f>
        <v/>
      </c>
      <c r="F5291" s="80"/>
      <c r="G5291" s="81" t="str">
        <f>+IF(F5291&lt;&gt;"",VLOOKUP(F5291,NIVELES!$A$246:$C$464,3,0),"")</f>
        <v/>
      </c>
      <c r="H5291" s="82"/>
      <c r="I5291" s="78"/>
      <c r="J5291" s="78"/>
      <c r="K5291" s="78"/>
      <c r="L5291" s="78"/>
      <c r="M5291" s="78"/>
      <c r="N5291" s="78"/>
      <c r="O5291" s="78"/>
      <c r="P5291" s="82"/>
      <c r="Q5291" s="78"/>
      <c r="R5291" s="82"/>
      <c r="S5291" s="82"/>
      <c r="T5291" s="82"/>
      <c r="U5291" s="82"/>
      <c r="V5291" s="82"/>
      <c r="W5291" s="82"/>
      <c r="X5291" s="82"/>
      <c r="Y5291" s="82"/>
      <c r="Z5291" s="82"/>
      <c r="AA5291" s="82"/>
      <c r="AB5291" s="82"/>
      <c r="AC5291" s="82"/>
      <c r="AD5291" s="85" t="str">
        <f>IF(A5291&lt;&gt;"",IF(D5291="DIRECCIÓN_DE_TRANSFERENCIAS","280 0031",VLOOKUP(C5291,NIVELES!$A$14:$B$105,2,0)),"")</f>
        <v/>
      </c>
      <c r="AE5291" s="86"/>
      <c r="AF5291" s="86"/>
      <c r="AG5291" s="79" t="str">
        <f>+IF(AF5291&lt;&gt;"",VLOOKUP(AF5291,NIVELES!$A$666:$B$673,2,0),"")</f>
        <v/>
      </c>
      <c r="AH5291" s="78"/>
      <c r="AI5291" s="79" t="str">
        <f>IF(AH5291&lt;&gt;"",VLOOKUP(CONCATENATE(AG5291,AH5291),NIVELES!$B$676:$C$745,2,0),"")</f>
        <v/>
      </c>
      <c r="AJ5291" s="78"/>
      <c r="AK5291" s="79" t="str">
        <f>+IF(AJ5291&lt;&gt;"",VLOOKUP(AJ5291,NIVELES!$A$816:$B$892,2,0),"")</f>
        <v/>
      </c>
      <c r="AL5291" s="78"/>
      <c r="AM5291" s="78"/>
      <c r="AN5291" s="79" t="str">
        <f>IF(AM5291&lt;&gt;"",+VLOOKUP(AM5291,NIVELES!$A$1652:$B$2466,2,0),"")</f>
        <v/>
      </c>
      <c r="AO5291" s="87"/>
      <c r="AP5291" s="88"/>
      <c r="AQ5291" s="88"/>
      <c r="AR5291" s="88"/>
      <c r="AS5291" s="88"/>
      <c r="AT5291" s="88"/>
      <c r="AU5291" s="88"/>
      <c r="AV5291" s="88"/>
      <c r="AW5291" s="88"/>
      <c r="AX5291" s="88"/>
      <c r="AY5291" s="88"/>
      <c r="AZ5291" s="88"/>
      <c r="BA5291" s="88"/>
      <c r="BB5291" s="89">
        <f t="shared" si="327"/>
        <v>0</v>
      </c>
      <c r="BC5291" s="90" t="str">
        <f t="shared" si="326"/>
        <v xml:space="preserve"> </v>
      </c>
      <c r="BD5291" s="91" t="str">
        <f t="shared" si="328"/>
        <v xml:space="preserve"> </v>
      </c>
      <c r="BE5291" s="92">
        <f t="shared" si="329"/>
        <v>0</v>
      </c>
    </row>
    <row r="5292" spans="1:57" s="74" customFormat="1" ht="50.1" customHeight="1" x14ac:dyDescent="0.2">
      <c r="A5292" s="78"/>
      <c r="B5292" s="78"/>
      <c r="C5292" s="78"/>
      <c r="D5292" s="78"/>
      <c r="E5292" s="79" t="str">
        <f>+IF(C5292&lt;&gt;"",VLOOKUP(MID(C5292,18,5),NIVELES!$A$133:$B$213,2,0),"")</f>
        <v/>
      </c>
      <c r="F5292" s="80"/>
      <c r="G5292" s="81" t="str">
        <f>+IF(F5292&lt;&gt;"",VLOOKUP(F5292,NIVELES!$A$246:$C$464,3,0),"")</f>
        <v/>
      </c>
      <c r="H5292" s="82"/>
      <c r="I5292" s="78"/>
      <c r="J5292" s="78"/>
      <c r="K5292" s="78"/>
      <c r="L5292" s="78"/>
      <c r="M5292" s="78"/>
      <c r="N5292" s="78"/>
      <c r="O5292" s="78"/>
      <c r="P5292" s="82"/>
      <c r="Q5292" s="78"/>
      <c r="R5292" s="82"/>
      <c r="S5292" s="82"/>
      <c r="T5292" s="82"/>
      <c r="U5292" s="82"/>
      <c r="V5292" s="82"/>
      <c r="W5292" s="82"/>
      <c r="X5292" s="82"/>
      <c r="Y5292" s="82"/>
      <c r="Z5292" s="82"/>
      <c r="AA5292" s="82"/>
      <c r="AB5292" s="82"/>
      <c r="AC5292" s="82"/>
      <c r="AD5292" s="85" t="str">
        <f>IF(A5292&lt;&gt;"",IF(D5292="DIRECCIÓN_DE_TRANSFERENCIAS","280 0031",VLOOKUP(C5292,NIVELES!$A$14:$B$105,2,0)),"")</f>
        <v/>
      </c>
      <c r="AE5292" s="86"/>
      <c r="AF5292" s="86"/>
      <c r="AG5292" s="79" t="str">
        <f>+IF(AF5292&lt;&gt;"",VLOOKUP(AF5292,NIVELES!$A$666:$B$673,2,0),"")</f>
        <v/>
      </c>
      <c r="AH5292" s="78"/>
      <c r="AI5292" s="79" t="str">
        <f>IF(AH5292&lt;&gt;"",VLOOKUP(CONCATENATE(AG5292,AH5292),NIVELES!$B$676:$C$745,2,0),"")</f>
        <v/>
      </c>
      <c r="AJ5292" s="78"/>
      <c r="AK5292" s="79" t="str">
        <f>+IF(AJ5292&lt;&gt;"",VLOOKUP(AJ5292,NIVELES!$A$816:$B$892,2,0),"")</f>
        <v/>
      </c>
      <c r="AL5292" s="78"/>
      <c r="AM5292" s="78"/>
      <c r="AN5292" s="79" t="str">
        <f>IF(AM5292&lt;&gt;"",+VLOOKUP(AM5292,NIVELES!$A$1652:$B$2466,2,0),"")</f>
        <v/>
      </c>
      <c r="AO5292" s="87"/>
      <c r="AP5292" s="88"/>
      <c r="AQ5292" s="88"/>
      <c r="AR5292" s="88"/>
      <c r="AS5292" s="88"/>
      <c r="AT5292" s="88"/>
      <c r="AU5292" s="88"/>
      <c r="AV5292" s="88"/>
      <c r="AW5292" s="88"/>
      <c r="AX5292" s="88"/>
      <c r="AY5292" s="88"/>
      <c r="AZ5292" s="88"/>
      <c r="BA5292" s="88"/>
      <c r="BB5292" s="89">
        <f t="shared" si="327"/>
        <v>0</v>
      </c>
      <c r="BC5292" s="90" t="str">
        <f t="shared" si="326"/>
        <v xml:space="preserve"> </v>
      </c>
      <c r="BD5292" s="91" t="str">
        <f t="shared" si="328"/>
        <v xml:space="preserve"> </v>
      </c>
      <c r="BE5292" s="92">
        <f t="shared" si="329"/>
        <v>0</v>
      </c>
    </row>
    <row r="5293" spans="1:57" s="74" customFormat="1" ht="50.1" customHeight="1" x14ac:dyDescent="0.2">
      <c r="A5293" s="78"/>
      <c r="B5293" s="78"/>
      <c r="C5293" s="78"/>
      <c r="D5293" s="78"/>
      <c r="E5293" s="79" t="str">
        <f>+IF(C5293&lt;&gt;"",VLOOKUP(MID(C5293,18,5),NIVELES!$A$133:$B$213,2,0),"")</f>
        <v/>
      </c>
      <c r="F5293" s="80"/>
      <c r="G5293" s="81" t="str">
        <f>+IF(F5293&lt;&gt;"",VLOOKUP(F5293,NIVELES!$A$246:$C$464,3,0),"")</f>
        <v/>
      </c>
      <c r="H5293" s="82"/>
      <c r="I5293" s="78"/>
      <c r="J5293" s="78"/>
      <c r="K5293" s="78"/>
      <c r="L5293" s="78"/>
      <c r="M5293" s="78"/>
      <c r="N5293" s="78"/>
      <c r="O5293" s="78"/>
      <c r="P5293" s="82"/>
      <c r="Q5293" s="78"/>
      <c r="R5293" s="82"/>
      <c r="S5293" s="82"/>
      <c r="T5293" s="82"/>
      <c r="U5293" s="82"/>
      <c r="V5293" s="82"/>
      <c r="W5293" s="82"/>
      <c r="X5293" s="82"/>
      <c r="Y5293" s="82"/>
      <c r="Z5293" s="82"/>
      <c r="AA5293" s="82"/>
      <c r="AB5293" s="82"/>
      <c r="AC5293" s="82"/>
      <c r="AD5293" s="85" t="str">
        <f>IF(A5293&lt;&gt;"",IF(D5293="DIRECCIÓN_DE_TRANSFERENCIAS","280 0031",VLOOKUP(C5293,NIVELES!$A$14:$B$105,2,0)),"")</f>
        <v/>
      </c>
      <c r="AE5293" s="86"/>
      <c r="AF5293" s="86"/>
      <c r="AG5293" s="79" t="str">
        <f>+IF(AF5293&lt;&gt;"",VLOOKUP(AF5293,NIVELES!$A$666:$B$673,2,0),"")</f>
        <v/>
      </c>
      <c r="AH5293" s="78"/>
      <c r="AI5293" s="79" t="str">
        <f>IF(AH5293&lt;&gt;"",VLOOKUP(CONCATENATE(AG5293,AH5293),NIVELES!$B$676:$C$745,2,0),"")</f>
        <v/>
      </c>
      <c r="AJ5293" s="78"/>
      <c r="AK5293" s="79" t="str">
        <f>+IF(AJ5293&lt;&gt;"",VLOOKUP(AJ5293,NIVELES!$A$816:$B$892,2,0),"")</f>
        <v/>
      </c>
      <c r="AL5293" s="78"/>
      <c r="AM5293" s="78"/>
      <c r="AN5293" s="79" t="str">
        <f>IF(AM5293&lt;&gt;"",+VLOOKUP(AM5293,NIVELES!$A$1652:$B$2466,2,0),"")</f>
        <v/>
      </c>
      <c r="AO5293" s="87"/>
      <c r="AP5293" s="88"/>
      <c r="AQ5293" s="88"/>
      <c r="AR5293" s="88"/>
      <c r="AS5293" s="88"/>
      <c r="AT5293" s="88"/>
      <c r="AU5293" s="88"/>
      <c r="AV5293" s="88"/>
      <c r="AW5293" s="88"/>
      <c r="AX5293" s="88"/>
      <c r="AY5293" s="88"/>
      <c r="AZ5293" s="88"/>
      <c r="BA5293" s="88"/>
      <c r="BB5293" s="89">
        <f t="shared" si="327"/>
        <v>0</v>
      </c>
      <c r="BC5293" s="90" t="str">
        <f t="shared" si="326"/>
        <v xml:space="preserve"> </v>
      </c>
      <c r="BD5293" s="91" t="str">
        <f t="shared" si="328"/>
        <v xml:space="preserve"> </v>
      </c>
      <c r="BE5293" s="92">
        <f t="shared" si="329"/>
        <v>0</v>
      </c>
    </row>
    <row r="5294" spans="1:57" s="74" customFormat="1" ht="50.1" customHeight="1" x14ac:dyDescent="0.2">
      <c r="A5294" s="78"/>
      <c r="B5294" s="78"/>
      <c r="C5294" s="78"/>
      <c r="D5294" s="78"/>
      <c r="E5294" s="79" t="str">
        <f>+IF(C5294&lt;&gt;"",VLOOKUP(MID(C5294,18,5),NIVELES!$A$133:$B$213,2,0),"")</f>
        <v/>
      </c>
      <c r="F5294" s="80"/>
      <c r="G5294" s="81" t="str">
        <f>+IF(F5294&lt;&gt;"",VLOOKUP(F5294,NIVELES!$A$246:$C$464,3,0),"")</f>
        <v/>
      </c>
      <c r="H5294" s="82"/>
      <c r="I5294" s="78"/>
      <c r="J5294" s="78"/>
      <c r="K5294" s="78"/>
      <c r="L5294" s="78"/>
      <c r="M5294" s="78"/>
      <c r="N5294" s="78"/>
      <c r="O5294" s="78"/>
      <c r="P5294" s="82"/>
      <c r="Q5294" s="78"/>
      <c r="R5294" s="82"/>
      <c r="S5294" s="82"/>
      <c r="T5294" s="82"/>
      <c r="U5294" s="82"/>
      <c r="V5294" s="82"/>
      <c r="W5294" s="82"/>
      <c r="X5294" s="82"/>
      <c r="Y5294" s="82"/>
      <c r="Z5294" s="82"/>
      <c r="AA5294" s="82"/>
      <c r="AB5294" s="82"/>
      <c r="AC5294" s="82"/>
      <c r="AD5294" s="85" t="str">
        <f>IF(A5294&lt;&gt;"",IF(D5294="DIRECCIÓN_DE_TRANSFERENCIAS","280 0031",VLOOKUP(C5294,NIVELES!$A$14:$B$105,2,0)),"")</f>
        <v/>
      </c>
      <c r="AE5294" s="86"/>
      <c r="AF5294" s="86"/>
      <c r="AG5294" s="79" t="str">
        <f>+IF(AF5294&lt;&gt;"",VLOOKUP(AF5294,NIVELES!$A$666:$B$673,2,0),"")</f>
        <v/>
      </c>
      <c r="AH5294" s="78"/>
      <c r="AI5294" s="79" t="str">
        <f>IF(AH5294&lt;&gt;"",VLOOKUP(CONCATENATE(AG5294,AH5294),NIVELES!$B$676:$C$745,2,0),"")</f>
        <v/>
      </c>
      <c r="AJ5294" s="78"/>
      <c r="AK5294" s="79" t="str">
        <f>+IF(AJ5294&lt;&gt;"",VLOOKUP(AJ5294,NIVELES!$A$816:$B$892,2,0),"")</f>
        <v/>
      </c>
      <c r="AL5294" s="78"/>
      <c r="AM5294" s="78"/>
      <c r="AN5294" s="79" t="str">
        <f>IF(AM5294&lt;&gt;"",+VLOOKUP(AM5294,NIVELES!$A$1652:$B$2466,2,0),"")</f>
        <v/>
      </c>
      <c r="AO5294" s="87"/>
      <c r="AP5294" s="88"/>
      <c r="AQ5294" s="88"/>
      <c r="AR5294" s="88"/>
      <c r="AS5294" s="88"/>
      <c r="AT5294" s="88"/>
      <c r="AU5294" s="88"/>
      <c r="AV5294" s="88"/>
      <c r="AW5294" s="88"/>
      <c r="AX5294" s="88"/>
      <c r="AY5294" s="88"/>
      <c r="AZ5294" s="88"/>
      <c r="BA5294" s="88"/>
      <c r="BB5294" s="89">
        <f t="shared" si="327"/>
        <v>0</v>
      </c>
      <c r="BC5294" s="90" t="str">
        <f t="shared" si="326"/>
        <v xml:space="preserve"> </v>
      </c>
      <c r="BD5294" s="91" t="str">
        <f t="shared" si="328"/>
        <v xml:space="preserve"> </v>
      </c>
      <c r="BE5294" s="92">
        <f t="shared" si="329"/>
        <v>0</v>
      </c>
    </row>
    <row r="5295" spans="1:57" s="74" customFormat="1" ht="50.1" customHeight="1" x14ac:dyDescent="0.2">
      <c r="A5295" s="78"/>
      <c r="B5295" s="78"/>
      <c r="C5295" s="78"/>
      <c r="D5295" s="78"/>
      <c r="E5295" s="79" t="str">
        <f>+IF(C5295&lt;&gt;"",VLOOKUP(MID(C5295,18,5),NIVELES!$A$133:$B$213,2,0),"")</f>
        <v/>
      </c>
      <c r="F5295" s="80"/>
      <c r="G5295" s="81" t="str">
        <f>+IF(F5295&lt;&gt;"",VLOOKUP(F5295,NIVELES!$A$246:$C$464,3,0),"")</f>
        <v/>
      </c>
      <c r="H5295" s="82"/>
      <c r="I5295" s="78"/>
      <c r="J5295" s="78"/>
      <c r="K5295" s="78"/>
      <c r="L5295" s="78"/>
      <c r="M5295" s="78"/>
      <c r="N5295" s="78"/>
      <c r="O5295" s="78"/>
      <c r="P5295" s="82"/>
      <c r="Q5295" s="78"/>
      <c r="R5295" s="82"/>
      <c r="S5295" s="82"/>
      <c r="T5295" s="82"/>
      <c r="U5295" s="82"/>
      <c r="V5295" s="82"/>
      <c r="W5295" s="82"/>
      <c r="X5295" s="82"/>
      <c r="Y5295" s="82"/>
      <c r="Z5295" s="82"/>
      <c r="AA5295" s="82"/>
      <c r="AB5295" s="82"/>
      <c r="AC5295" s="82"/>
      <c r="AD5295" s="85" t="str">
        <f>IF(A5295&lt;&gt;"",IF(D5295="DIRECCIÓN_DE_TRANSFERENCIAS","280 0031",VLOOKUP(C5295,NIVELES!$A$14:$B$105,2,0)),"")</f>
        <v/>
      </c>
      <c r="AE5295" s="86"/>
      <c r="AF5295" s="86"/>
      <c r="AG5295" s="79" t="str">
        <f>+IF(AF5295&lt;&gt;"",VLOOKUP(AF5295,NIVELES!$A$666:$B$673,2,0),"")</f>
        <v/>
      </c>
      <c r="AH5295" s="78"/>
      <c r="AI5295" s="79" t="str">
        <f>IF(AH5295&lt;&gt;"",VLOOKUP(CONCATENATE(AG5295,AH5295),NIVELES!$B$676:$C$745,2,0),"")</f>
        <v/>
      </c>
      <c r="AJ5295" s="78"/>
      <c r="AK5295" s="79" t="str">
        <f>+IF(AJ5295&lt;&gt;"",VLOOKUP(AJ5295,NIVELES!$A$816:$B$892,2,0),"")</f>
        <v/>
      </c>
      <c r="AL5295" s="78"/>
      <c r="AM5295" s="78"/>
      <c r="AN5295" s="79" t="str">
        <f>IF(AM5295&lt;&gt;"",+VLOOKUP(AM5295,NIVELES!$A$1652:$B$2466,2,0),"")</f>
        <v/>
      </c>
      <c r="AO5295" s="87"/>
      <c r="AP5295" s="88"/>
      <c r="AQ5295" s="88"/>
      <c r="AR5295" s="88"/>
      <c r="AS5295" s="88"/>
      <c r="AT5295" s="88"/>
      <c r="AU5295" s="88"/>
      <c r="AV5295" s="88"/>
      <c r="AW5295" s="88"/>
      <c r="AX5295" s="88"/>
      <c r="AY5295" s="88"/>
      <c r="AZ5295" s="88"/>
      <c r="BA5295" s="88"/>
      <c r="BB5295" s="89">
        <f t="shared" si="327"/>
        <v>0</v>
      </c>
      <c r="BC5295" s="90" t="str">
        <f t="shared" si="326"/>
        <v xml:space="preserve"> </v>
      </c>
      <c r="BD5295" s="91" t="str">
        <f t="shared" si="328"/>
        <v xml:space="preserve"> </v>
      </c>
      <c r="BE5295" s="92">
        <f t="shared" si="329"/>
        <v>0</v>
      </c>
    </row>
    <row r="5296" spans="1:57" s="74" customFormat="1" ht="50.1" customHeight="1" x14ac:dyDescent="0.2">
      <c r="A5296" s="78"/>
      <c r="B5296" s="78"/>
      <c r="C5296" s="78"/>
      <c r="D5296" s="78"/>
      <c r="E5296" s="79" t="str">
        <f>+IF(C5296&lt;&gt;"",VLOOKUP(MID(C5296,18,5),NIVELES!$A$133:$B$213,2,0),"")</f>
        <v/>
      </c>
      <c r="F5296" s="80"/>
      <c r="G5296" s="81" t="str">
        <f>+IF(F5296&lt;&gt;"",VLOOKUP(F5296,NIVELES!$A$246:$C$464,3,0),"")</f>
        <v/>
      </c>
      <c r="H5296" s="82"/>
      <c r="I5296" s="78"/>
      <c r="J5296" s="78"/>
      <c r="K5296" s="78"/>
      <c r="L5296" s="78"/>
      <c r="M5296" s="78"/>
      <c r="N5296" s="78"/>
      <c r="O5296" s="78"/>
      <c r="P5296" s="82"/>
      <c r="Q5296" s="78"/>
      <c r="R5296" s="82"/>
      <c r="S5296" s="82"/>
      <c r="T5296" s="82"/>
      <c r="U5296" s="82"/>
      <c r="V5296" s="82"/>
      <c r="W5296" s="82"/>
      <c r="X5296" s="82"/>
      <c r="Y5296" s="82"/>
      <c r="Z5296" s="82"/>
      <c r="AA5296" s="82"/>
      <c r="AB5296" s="82"/>
      <c r="AC5296" s="82"/>
      <c r="AD5296" s="85" t="str">
        <f>IF(A5296&lt;&gt;"",IF(D5296="DIRECCIÓN_DE_TRANSFERENCIAS","280 0031",VLOOKUP(C5296,NIVELES!$A$14:$B$105,2,0)),"")</f>
        <v/>
      </c>
      <c r="AE5296" s="86"/>
      <c r="AF5296" s="86"/>
      <c r="AG5296" s="79" t="str">
        <f>+IF(AF5296&lt;&gt;"",VLOOKUP(AF5296,NIVELES!$A$666:$B$673,2,0),"")</f>
        <v/>
      </c>
      <c r="AH5296" s="78"/>
      <c r="AI5296" s="79" t="str">
        <f>IF(AH5296&lt;&gt;"",VLOOKUP(CONCATENATE(AG5296,AH5296),NIVELES!$B$676:$C$745,2,0),"")</f>
        <v/>
      </c>
      <c r="AJ5296" s="78"/>
      <c r="AK5296" s="79" t="str">
        <f>+IF(AJ5296&lt;&gt;"",VLOOKUP(AJ5296,NIVELES!$A$816:$B$892,2,0),"")</f>
        <v/>
      </c>
      <c r="AL5296" s="78"/>
      <c r="AM5296" s="78"/>
      <c r="AN5296" s="79" t="str">
        <f>IF(AM5296&lt;&gt;"",+VLOOKUP(AM5296,NIVELES!$A$1652:$B$2466,2,0),"")</f>
        <v/>
      </c>
      <c r="AO5296" s="87"/>
      <c r="AP5296" s="88"/>
      <c r="AQ5296" s="88"/>
      <c r="AR5296" s="88"/>
      <c r="AS5296" s="88"/>
      <c r="AT5296" s="88"/>
      <c r="AU5296" s="88"/>
      <c r="AV5296" s="88"/>
      <c r="AW5296" s="88"/>
      <c r="AX5296" s="88"/>
      <c r="AY5296" s="88"/>
      <c r="AZ5296" s="88"/>
      <c r="BA5296" s="88"/>
      <c r="BB5296" s="89">
        <f t="shared" si="327"/>
        <v>0</v>
      </c>
      <c r="BC5296" s="90" t="str">
        <f t="shared" si="326"/>
        <v xml:space="preserve"> </v>
      </c>
      <c r="BD5296" s="91" t="str">
        <f t="shared" si="328"/>
        <v xml:space="preserve"> </v>
      </c>
      <c r="BE5296" s="92">
        <f t="shared" si="329"/>
        <v>0</v>
      </c>
    </row>
    <row r="5297" spans="1:57" s="74" customFormat="1" ht="50.1" customHeight="1" x14ac:dyDescent="0.2">
      <c r="A5297" s="78"/>
      <c r="B5297" s="78"/>
      <c r="C5297" s="78"/>
      <c r="D5297" s="78"/>
      <c r="E5297" s="79" t="str">
        <f>+IF(C5297&lt;&gt;"",VLOOKUP(MID(C5297,18,5),NIVELES!$A$133:$B$213,2,0),"")</f>
        <v/>
      </c>
      <c r="F5297" s="80"/>
      <c r="G5297" s="81" t="str">
        <f>+IF(F5297&lt;&gt;"",VLOOKUP(F5297,NIVELES!$A$246:$C$464,3,0),"")</f>
        <v/>
      </c>
      <c r="H5297" s="82"/>
      <c r="I5297" s="78"/>
      <c r="J5297" s="78"/>
      <c r="K5297" s="78"/>
      <c r="L5297" s="78"/>
      <c r="M5297" s="78"/>
      <c r="N5297" s="78"/>
      <c r="O5297" s="78"/>
      <c r="P5297" s="82"/>
      <c r="Q5297" s="78"/>
      <c r="R5297" s="82"/>
      <c r="S5297" s="82"/>
      <c r="T5297" s="82"/>
      <c r="U5297" s="82"/>
      <c r="V5297" s="82"/>
      <c r="W5297" s="82"/>
      <c r="X5297" s="82"/>
      <c r="Y5297" s="82"/>
      <c r="Z5297" s="82"/>
      <c r="AA5297" s="82"/>
      <c r="AB5297" s="82"/>
      <c r="AC5297" s="82"/>
      <c r="AD5297" s="85" t="str">
        <f>IF(A5297&lt;&gt;"",IF(D5297="DIRECCIÓN_DE_TRANSFERENCIAS","280 0031",VLOOKUP(C5297,NIVELES!$A$14:$B$105,2,0)),"")</f>
        <v/>
      </c>
      <c r="AE5297" s="86"/>
      <c r="AF5297" s="86"/>
      <c r="AG5297" s="79" t="str">
        <f>+IF(AF5297&lt;&gt;"",VLOOKUP(AF5297,NIVELES!$A$666:$B$673,2,0),"")</f>
        <v/>
      </c>
      <c r="AH5297" s="78"/>
      <c r="AI5297" s="79" t="str">
        <f>IF(AH5297&lt;&gt;"",VLOOKUP(CONCATENATE(AG5297,AH5297),NIVELES!$B$676:$C$745,2,0),"")</f>
        <v/>
      </c>
      <c r="AJ5297" s="78"/>
      <c r="AK5297" s="79" t="str">
        <f>+IF(AJ5297&lt;&gt;"",VLOOKUP(AJ5297,NIVELES!$A$816:$B$892,2,0),"")</f>
        <v/>
      </c>
      <c r="AL5297" s="78"/>
      <c r="AM5297" s="78"/>
      <c r="AN5297" s="79" t="str">
        <f>IF(AM5297&lt;&gt;"",+VLOOKUP(AM5297,NIVELES!$A$1652:$B$2466,2,0),"")</f>
        <v/>
      </c>
      <c r="AO5297" s="87"/>
      <c r="AP5297" s="88"/>
      <c r="AQ5297" s="88"/>
      <c r="AR5297" s="88"/>
      <c r="AS5297" s="88"/>
      <c r="AT5297" s="88"/>
      <c r="AU5297" s="88"/>
      <c r="AV5297" s="88"/>
      <c r="AW5297" s="88"/>
      <c r="AX5297" s="88"/>
      <c r="AY5297" s="88"/>
      <c r="AZ5297" s="88"/>
      <c r="BA5297" s="88"/>
      <c r="BB5297" s="89">
        <f t="shared" si="327"/>
        <v>0</v>
      </c>
      <c r="BC5297" s="90" t="str">
        <f t="shared" si="326"/>
        <v xml:space="preserve"> </v>
      </c>
      <c r="BD5297" s="91" t="str">
        <f t="shared" si="328"/>
        <v xml:space="preserve"> </v>
      </c>
      <c r="BE5297" s="92">
        <f t="shared" si="329"/>
        <v>0</v>
      </c>
    </row>
    <row r="5298" spans="1:57" s="74" customFormat="1" ht="50.1" customHeight="1" x14ac:dyDescent="0.2">
      <c r="A5298" s="78"/>
      <c r="B5298" s="78"/>
      <c r="C5298" s="78"/>
      <c r="D5298" s="78"/>
      <c r="E5298" s="79" t="str">
        <f>+IF(C5298&lt;&gt;"",VLOOKUP(MID(C5298,18,5),NIVELES!$A$133:$B$213,2,0),"")</f>
        <v/>
      </c>
      <c r="F5298" s="80"/>
      <c r="G5298" s="81" t="str">
        <f>+IF(F5298&lt;&gt;"",VLOOKUP(F5298,NIVELES!$A$246:$C$464,3,0),"")</f>
        <v/>
      </c>
      <c r="H5298" s="82"/>
      <c r="I5298" s="78"/>
      <c r="J5298" s="78"/>
      <c r="K5298" s="78"/>
      <c r="L5298" s="78"/>
      <c r="M5298" s="78"/>
      <c r="N5298" s="78"/>
      <c r="O5298" s="78"/>
      <c r="P5298" s="82"/>
      <c r="Q5298" s="78"/>
      <c r="R5298" s="82"/>
      <c r="S5298" s="82"/>
      <c r="T5298" s="82"/>
      <c r="U5298" s="82"/>
      <c r="V5298" s="82"/>
      <c r="W5298" s="82"/>
      <c r="X5298" s="82"/>
      <c r="Y5298" s="82"/>
      <c r="Z5298" s="82"/>
      <c r="AA5298" s="82"/>
      <c r="AB5298" s="82"/>
      <c r="AC5298" s="82"/>
      <c r="AD5298" s="85" t="str">
        <f>IF(A5298&lt;&gt;"",IF(D5298="DIRECCIÓN_DE_TRANSFERENCIAS","280 0031",VLOOKUP(C5298,NIVELES!$A$14:$B$105,2,0)),"")</f>
        <v/>
      </c>
      <c r="AE5298" s="86"/>
      <c r="AF5298" s="86"/>
      <c r="AG5298" s="79" t="str">
        <f>+IF(AF5298&lt;&gt;"",VLOOKUP(AF5298,NIVELES!$A$666:$B$673,2,0),"")</f>
        <v/>
      </c>
      <c r="AH5298" s="78"/>
      <c r="AI5298" s="79" t="str">
        <f>IF(AH5298&lt;&gt;"",VLOOKUP(CONCATENATE(AG5298,AH5298),NIVELES!$B$676:$C$745,2,0),"")</f>
        <v/>
      </c>
      <c r="AJ5298" s="78"/>
      <c r="AK5298" s="79" t="str">
        <f>+IF(AJ5298&lt;&gt;"",VLOOKUP(AJ5298,NIVELES!$A$816:$B$892,2,0),"")</f>
        <v/>
      </c>
      <c r="AL5298" s="78"/>
      <c r="AM5298" s="78"/>
      <c r="AN5298" s="79" t="str">
        <f>IF(AM5298&lt;&gt;"",+VLOOKUP(AM5298,NIVELES!$A$1652:$B$2466,2,0),"")</f>
        <v/>
      </c>
      <c r="AO5298" s="87"/>
      <c r="AP5298" s="88"/>
      <c r="AQ5298" s="88"/>
      <c r="AR5298" s="88"/>
      <c r="AS5298" s="88"/>
      <c r="AT5298" s="88"/>
      <c r="AU5298" s="88"/>
      <c r="AV5298" s="88"/>
      <c r="AW5298" s="88"/>
      <c r="AX5298" s="88"/>
      <c r="AY5298" s="88"/>
      <c r="AZ5298" s="88"/>
      <c r="BA5298" s="88"/>
      <c r="BB5298" s="89">
        <f t="shared" si="327"/>
        <v>0</v>
      </c>
      <c r="BC5298" s="90" t="str">
        <f t="shared" si="326"/>
        <v xml:space="preserve"> </v>
      </c>
      <c r="BD5298" s="91" t="str">
        <f t="shared" si="328"/>
        <v xml:space="preserve"> </v>
      </c>
      <c r="BE5298" s="92">
        <f t="shared" si="329"/>
        <v>0</v>
      </c>
    </row>
    <row r="5299" spans="1:57" s="74" customFormat="1" ht="50.1" customHeight="1" x14ac:dyDescent="0.2">
      <c r="A5299" s="78"/>
      <c r="B5299" s="78"/>
      <c r="C5299" s="78"/>
      <c r="D5299" s="78"/>
      <c r="E5299" s="79" t="str">
        <f>+IF(C5299&lt;&gt;"",VLOOKUP(MID(C5299,18,5),NIVELES!$A$133:$B$213,2,0),"")</f>
        <v/>
      </c>
      <c r="F5299" s="80"/>
      <c r="G5299" s="81" t="str">
        <f>+IF(F5299&lt;&gt;"",VLOOKUP(F5299,NIVELES!$A$246:$C$464,3,0),"")</f>
        <v/>
      </c>
      <c r="H5299" s="82"/>
      <c r="I5299" s="78"/>
      <c r="J5299" s="78"/>
      <c r="K5299" s="78"/>
      <c r="L5299" s="78"/>
      <c r="M5299" s="78"/>
      <c r="N5299" s="78"/>
      <c r="O5299" s="78"/>
      <c r="P5299" s="82"/>
      <c r="Q5299" s="78"/>
      <c r="R5299" s="82"/>
      <c r="S5299" s="82"/>
      <c r="T5299" s="82"/>
      <c r="U5299" s="82"/>
      <c r="V5299" s="82"/>
      <c r="W5299" s="82"/>
      <c r="X5299" s="82"/>
      <c r="Y5299" s="82"/>
      <c r="Z5299" s="82"/>
      <c r="AA5299" s="82"/>
      <c r="AB5299" s="82"/>
      <c r="AC5299" s="82"/>
      <c r="AD5299" s="85" t="str">
        <f>IF(A5299&lt;&gt;"",IF(D5299="DIRECCIÓN_DE_TRANSFERENCIAS","280 0031",VLOOKUP(C5299,NIVELES!$A$14:$B$105,2,0)),"")</f>
        <v/>
      </c>
      <c r="AE5299" s="86"/>
      <c r="AF5299" s="86"/>
      <c r="AG5299" s="79" t="str">
        <f>+IF(AF5299&lt;&gt;"",VLOOKUP(AF5299,NIVELES!$A$666:$B$673,2,0),"")</f>
        <v/>
      </c>
      <c r="AH5299" s="78"/>
      <c r="AI5299" s="79" t="str">
        <f>IF(AH5299&lt;&gt;"",VLOOKUP(CONCATENATE(AG5299,AH5299),NIVELES!$B$676:$C$745,2,0),"")</f>
        <v/>
      </c>
      <c r="AJ5299" s="78"/>
      <c r="AK5299" s="79" t="str">
        <f>+IF(AJ5299&lt;&gt;"",VLOOKUP(AJ5299,NIVELES!$A$816:$B$892,2,0),"")</f>
        <v/>
      </c>
      <c r="AL5299" s="78"/>
      <c r="AM5299" s="78"/>
      <c r="AN5299" s="79" t="str">
        <f>IF(AM5299&lt;&gt;"",+VLOOKUP(AM5299,NIVELES!$A$1652:$B$2466,2,0),"")</f>
        <v/>
      </c>
      <c r="AO5299" s="87"/>
      <c r="AP5299" s="88"/>
      <c r="AQ5299" s="88"/>
      <c r="AR5299" s="88"/>
      <c r="AS5299" s="88"/>
      <c r="AT5299" s="88"/>
      <c r="AU5299" s="88"/>
      <c r="AV5299" s="88"/>
      <c r="AW5299" s="88"/>
      <c r="AX5299" s="88"/>
      <c r="AY5299" s="88"/>
      <c r="AZ5299" s="88"/>
      <c r="BA5299" s="88"/>
      <c r="BB5299" s="89">
        <f t="shared" si="327"/>
        <v>0</v>
      </c>
      <c r="BC5299" s="90" t="str">
        <f t="shared" si="326"/>
        <v xml:space="preserve"> </v>
      </c>
      <c r="BD5299" s="91" t="str">
        <f t="shared" si="328"/>
        <v xml:space="preserve"> </v>
      </c>
      <c r="BE5299" s="92">
        <f t="shared" si="329"/>
        <v>0</v>
      </c>
    </row>
    <row r="5300" spans="1:57" s="74" customFormat="1" ht="50.1" customHeight="1" x14ac:dyDescent="0.2">
      <c r="A5300" s="78"/>
      <c r="B5300" s="78"/>
      <c r="C5300" s="78"/>
      <c r="D5300" s="78"/>
      <c r="E5300" s="79" t="str">
        <f>+IF(C5300&lt;&gt;"",VLOOKUP(MID(C5300,18,5),NIVELES!$A$133:$B$213,2,0),"")</f>
        <v/>
      </c>
      <c r="F5300" s="80"/>
      <c r="G5300" s="81" t="str">
        <f>+IF(F5300&lt;&gt;"",VLOOKUP(F5300,NIVELES!$A$246:$C$464,3,0),"")</f>
        <v/>
      </c>
      <c r="H5300" s="82"/>
      <c r="I5300" s="78"/>
      <c r="J5300" s="78"/>
      <c r="K5300" s="78"/>
      <c r="L5300" s="78"/>
      <c r="M5300" s="78"/>
      <c r="N5300" s="78"/>
      <c r="O5300" s="78"/>
      <c r="P5300" s="82"/>
      <c r="Q5300" s="78"/>
      <c r="R5300" s="82"/>
      <c r="S5300" s="82"/>
      <c r="T5300" s="82"/>
      <c r="U5300" s="82"/>
      <c r="V5300" s="82"/>
      <c r="W5300" s="82"/>
      <c r="X5300" s="82"/>
      <c r="Y5300" s="82"/>
      <c r="Z5300" s="82"/>
      <c r="AA5300" s="82"/>
      <c r="AB5300" s="82"/>
      <c r="AC5300" s="82"/>
      <c r="AD5300" s="85" t="str">
        <f>IF(A5300&lt;&gt;"",IF(D5300="DIRECCIÓN_DE_TRANSFERENCIAS","280 0031",VLOOKUP(C5300,NIVELES!$A$14:$B$105,2,0)),"")</f>
        <v/>
      </c>
      <c r="AE5300" s="86"/>
      <c r="AF5300" s="86"/>
      <c r="AG5300" s="79" t="str">
        <f>+IF(AF5300&lt;&gt;"",VLOOKUP(AF5300,NIVELES!$A$666:$B$673,2,0),"")</f>
        <v/>
      </c>
      <c r="AH5300" s="78"/>
      <c r="AI5300" s="79" t="str">
        <f>IF(AH5300&lt;&gt;"",VLOOKUP(CONCATENATE(AG5300,AH5300),NIVELES!$B$676:$C$745,2,0),"")</f>
        <v/>
      </c>
      <c r="AJ5300" s="78"/>
      <c r="AK5300" s="79" t="str">
        <f>+IF(AJ5300&lt;&gt;"",VLOOKUP(AJ5300,NIVELES!$A$816:$B$892,2,0),"")</f>
        <v/>
      </c>
      <c r="AL5300" s="78"/>
      <c r="AM5300" s="78"/>
      <c r="AN5300" s="79" t="str">
        <f>IF(AM5300&lt;&gt;"",+VLOOKUP(AM5300,NIVELES!$A$1652:$B$2466,2,0),"")</f>
        <v/>
      </c>
      <c r="AO5300" s="87"/>
      <c r="AP5300" s="88"/>
      <c r="AQ5300" s="88"/>
      <c r="AR5300" s="88"/>
      <c r="AS5300" s="88"/>
      <c r="AT5300" s="88"/>
      <c r="AU5300" s="88"/>
      <c r="AV5300" s="88"/>
      <c r="AW5300" s="88"/>
      <c r="AX5300" s="88"/>
      <c r="AY5300" s="88"/>
      <c r="AZ5300" s="88"/>
      <c r="BA5300" s="88"/>
      <c r="BB5300" s="89">
        <f t="shared" si="327"/>
        <v>0</v>
      </c>
      <c r="BC5300" s="90" t="str">
        <f t="shared" si="326"/>
        <v xml:space="preserve"> </v>
      </c>
      <c r="BD5300" s="91" t="str">
        <f t="shared" si="328"/>
        <v xml:space="preserve"> </v>
      </c>
      <c r="BE5300" s="92">
        <f t="shared" si="329"/>
        <v>0</v>
      </c>
    </row>
    <row r="5301" spans="1:57" s="74" customFormat="1" ht="50.1" customHeight="1" x14ac:dyDescent="0.2">
      <c r="A5301" s="78"/>
      <c r="B5301" s="78"/>
      <c r="C5301" s="78"/>
      <c r="D5301" s="78"/>
      <c r="E5301" s="79" t="str">
        <f>+IF(C5301&lt;&gt;"",VLOOKUP(MID(C5301,18,5),NIVELES!$A$133:$B$213,2,0),"")</f>
        <v/>
      </c>
      <c r="F5301" s="80"/>
      <c r="G5301" s="81" t="str">
        <f>+IF(F5301&lt;&gt;"",VLOOKUP(F5301,NIVELES!$A$246:$C$464,3,0),"")</f>
        <v/>
      </c>
      <c r="H5301" s="82"/>
      <c r="I5301" s="78"/>
      <c r="J5301" s="78"/>
      <c r="K5301" s="78"/>
      <c r="L5301" s="78"/>
      <c r="M5301" s="78"/>
      <c r="N5301" s="78"/>
      <c r="O5301" s="78"/>
      <c r="P5301" s="82"/>
      <c r="Q5301" s="78"/>
      <c r="R5301" s="82"/>
      <c r="S5301" s="82"/>
      <c r="T5301" s="82"/>
      <c r="U5301" s="82"/>
      <c r="V5301" s="82"/>
      <c r="W5301" s="82"/>
      <c r="X5301" s="82"/>
      <c r="Y5301" s="82"/>
      <c r="Z5301" s="82"/>
      <c r="AA5301" s="82"/>
      <c r="AB5301" s="82"/>
      <c r="AC5301" s="82"/>
      <c r="AD5301" s="85" t="str">
        <f>IF(A5301&lt;&gt;"",IF(D5301="DIRECCIÓN_DE_TRANSFERENCIAS","280 0031",VLOOKUP(C5301,NIVELES!$A$14:$B$105,2,0)),"")</f>
        <v/>
      </c>
      <c r="AE5301" s="86"/>
      <c r="AF5301" s="86"/>
      <c r="AG5301" s="79" t="str">
        <f>+IF(AF5301&lt;&gt;"",VLOOKUP(AF5301,NIVELES!$A$666:$B$673,2,0),"")</f>
        <v/>
      </c>
      <c r="AH5301" s="78"/>
      <c r="AI5301" s="79" t="str">
        <f>IF(AH5301&lt;&gt;"",VLOOKUP(CONCATENATE(AG5301,AH5301),NIVELES!$B$676:$C$745,2,0),"")</f>
        <v/>
      </c>
      <c r="AJ5301" s="78"/>
      <c r="AK5301" s="79" t="str">
        <f>+IF(AJ5301&lt;&gt;"",VLOOKUP(AJ5301,NIVELES!$A$816:$B$892,2,0),"")</f>
        <v/>
      </c>
      <c r="AL5301" s="78"/>
      <c r="AM5301" s="78"/>
      <c r="AN5301" s="79" t="str">
        <f>IF(AM5301&lt;&gt;"",+VLOOKUP(AM5301,NIVELES!$A$1652:$B$2466,2,0),"")</f>
        <v/>
      </c>
      <c r="AO5301" s="87"/>
      <c r="AP5301" s="88"/>
      <c r="AQ5301" s="88"/>
      <c r="AR5301" s="88"/>
      <c r="AS5301" s="88"/>
      <c r="AT5301" s="88"/>
      <c r="AU5301" s="88"/>
      <c r="AV5301" s="88"/>
      <c r="AW5301" s="88"/>
      <c r="AX5301" s="88"/>
      <c r="AY5301" s="88"/>
      <c r="AZ5301" s="88"/>
      <c r="BA5301" s="88"/>
      <c r="BB5301" s="89">
        <f t="shared" si="327"/>
        <v>0</v>
      </c>
      <c r="BC5301" s="90" t="str">
        <f t="shared" si="326"/>
        <v xml:space="preserve"> </v>
      </c>
      <c r="BD5301" s="91" t="str">
        <f t="shared" si="328"/>
        <v xml:space="preserve"> </v>
      </c>
      <c r="BE5301" s="92">
        <f t="shared" si="329"/>
        <v>0</v>
      </c>
    </row>
    <row r="5302" spans="1:57" s="74" customFormat="1" ht="50.1" customHeight="1" x14ac:dyDescent="0.2">
      <c r="A5302" s="78"/>
      <c r="B5302" s="78"/>
      <c r="C5302" s="78"/>
      <c r="D5302" s="78"/>
      <c r="E5302" s="79" t="str">
        <f>+IF(C5302&lt;&gt;"",VLOOKUP(MID(C5302,18,5),NIVELES!$A$133:$B$213,2,0),"")</f>
        <v/>
      </c>
      <c r="F5302" s="80"/>
      <c r="G5302" s="81" t="str">
        <f>+IF(F5302&lt;&gt;"",VLOOKUP(F5302,NIVELES!$A$246:$C$464,3,0),"")</f>
        <v/>
      </c>
      <c r="H5302" s="82"/>
      <c r="I5302" s="78"/>
      <c r="J5302" s="78"/>
      <c r="K5302" s="78"/>
      <c r="L5302" s="78"/>
      <c r="M5302" s="78"/>
      <c r="N5302" s="78"/>
      <c r="O5302" s="78"/>
      <c r="P5302" s="82"/>
      <c r="Q5302" s="78"/>
      <c r="R5302" s="82"/>
      <c r="S5302" s="82"/>
      <c r="T5302" s="82"/>
      <c r="U5302" s="82"/>
      <c r="V5302" s="82"/>
      <c r="W5302" s="82"/>
      <c r="X5302" s="82"/>
      <c r="Y5302" s="82"/>
      <c r="Z5302" s="82"/>
      <c r="AA5302" s="82"/>
      <c r="AB5302" s="82"/>
      <c r="AC5302" s="82"/>
      <c r="AD5302" s="85" t="str">
        <f>IF(A5302&lt;&gt;"",IF(D5302="DIRECCIÓN_DE_TRANSFERENCIAS","280 0031",VLOOKUP(C5302,NIVELES!$A$14:$B$105,2,0)),"")</f>
        <v/>
      </c>
      <c r="AE5302" s="86"/>
      <c r="AF5302" s="86"/>
      <c r="AG5302" s="79" t="str">
        <f>+IF(AF5302&lt;&gt;"",VLOOKUP(AF5302,NIVELES!$A$666:$B$673,2,0),"")</f>
        <v/>
      </c>
      <c r="AH5302" s="78"/>
      <c r="AI5302" s="79" t="str">
        <f>IF(AH5302&lt;&gt;"",VLOOKUP(CONCATENATE(AG5302,AH5302),NIVELES!$B$676:$C$745,2,0),"")</f>
        <v/>
      </c>
      <c r="AJ5302" s="78"/>
      <c r="AK5302" s="79" t="str">
        <f>+IF(AJ5302&lt;&gt;"",VLOOKUP(AJ5302,NIVELES!$A$816:$B$892,2,0),"")</f>
        <v/>
      </c>
      <c r="AL5302" s="78"/>
      <c r="AM5302" s="78"/>
      <c r="AN5302" s="79" t="str">
        <f>IF(AM5302&lt;&gt;"",+VLOOKUP(AM5302,NIVELES!$A$1652:$B$2466,2,0),"")</f>
        <v/>
      </c>
      <c r="AO5302" s="87"/>
      <c r="AP5302" s="88"/>
      <c r="AQ5302" s="88"/>
      <c r="AR5302" s="88"/>
      <c r="AS5302" s="88"/>
      <c r="AT5302" s="88"/>
      <c r="AU5302" s="88"/>
      <c r="AV5302" s="88"/>
      <c r="AW5302" s="88"/>
      <c r="AX5302" s="88"/>
      <c r="AY5302" s="88"/>
      <c r="AZ5302" s="88"/>
      <c r="BA5302" s="88"/>
      <c r="BB5302" s="89">
        <f t="shared" si="327"/>
        <v>0</v>
      </c>
      <c r="BC5302" s="90" t="str">
        <f t="shared" si="326"/>
        <v xml:space="preserve"> </v>
      </c>
      <c r="BD5302" s="91" t="str">
        <f t="shared" si="328"/>
        <v xml:space="preserve"> </v>
      </c>
      <c r="BE5302" s="92">
        <f t="shared" si="329"/>
        <v>0</v>
      </c>
    </row>
    <row r="5303" spans="1:57" s="74" customFormat="1" ht="50.1" customHeight="1" x14ac:dyDescent="0.2">
      <c r="A5303" s="78"/>
      <c r="B5303" s="78"/>
      <c r="C5303" s="78"/>
      <c r="D5303" s="78"/>
      <c r="E5303" s="79" t="str">
        <f>+IF(C5303&lt;&gt;"",VLOOKUP(MID(C5303,18,5),NIVELES!$A$133:$B$213,2,0),"")</f>
        <v/>
      </c>
      <c r="F5303" s="80"/>
      <c r="G5303" s="81" t="str">
        <f>+IF(F5303&lt;&gt;"",VLOOKUP(F5303,NIVELES!$A$246:$C$464,3,0),"")</f>
        <v/>
      </c>
      <c r="H5303" s="82"/>
      <c r="I5303" s="78"/>
      <c r="J5303" s="78"/>
      <c r="K5303" s="78"/>
      <c r="L5303" s="78"/>
      <c r="M5303" s="78"/>
      <c r="N5303" s="78"/>
      <c r="O5303" s="78"/>
      <c r="P5303" s="82"/>
      <c r="Q5303" s="78"/>
      <c r="R5303" s="82"/>
      <c r="S5303" s="82"/>
      <c r="T5303" s="82"/>
      <c r="U5303" s="82"/>
      <c r="V5303" s="82"/>
      <c r="W5303" s="82"/>
      <c r="X5303" s="82"/>
      <c r="Y5303" s="82"/>
      <c r="Z5303" s="82"/>
      <c r="AA5303" s="82"/>
      <c r="AB5303" s="82"/>
      <c r="AC5303" s="82"/>
      <c r="AD5303" s="85" t="str">
        <f>IF(A5303&lt;&gt;"",IF(D5303="DIRECCIÓN_DE_TRANSFERENCIAS","280 0031",VLOOKUP(C5303,NIVELES!$A$14:$B$105,2,0)),"")</f>
        <v/>
      </c>
      <c r="AE5303" s="86"/>
      <c r="AF5303" s="86"/>
      <c r="AG5303" s="79" t="str">
        <f>+IF(AF5303&lt;&gt;"",VLOOKUP(AF5303,NIVELES!$A$666:$B$673,2,0),"")</f>
        <v/>
      </c>
      <c r="AH5303" s="78"/>
      <c r="AI5303" s="79" t="str">
        <f>IF(AH5303&lt;&gt;"",VLOOKUP(CONCATENATE(AG5303,AH5303),NIVELES!$B$676:$C$745,2,0),"")</f>
        <v/>
      </c>
      <c r="AJ5303" s="78"/>
      <c r="AK5303" s="79" t="str">
        <f>+IF(AJ5303&lt;&gt;"",VLOOKUP(AJ5303,NIVELES!$A$816:$B$892,2,0),"")</f>
        <v/>
      </c>
      <c r="AL5303" s="78"/>
      <c r="AM5303" s="78"/>
      <c r="AN5303" s="79" t="str">
        <f>IF(AM5303&lt;&gt;"",+VLOOKUP(AM5303,NIVELES!$A$1652:$B$2466,2,0),"")</f>
        <v/>
      </c>
      <c r="AO5303" s="87"/>
      <c r="AP5303" s="88"/>
      <c r="AQ5303" s="88"/>
      <c r="AR5303" s="88"/>
      <c r="AS5303" s="88"/>
      <c r="AT5303" s="88"/>
      <c r="AU5303" s="88"/>
      <c r="AV5303" s="88"/>
      <c r="AW5303" s="88"/>
      <c r="AX5303" s="88"/>
      <c r="AY5303" s="88"/>
      <c r="AZ5303" s="88"/>
      <c r="BA5303" s="88"/>
      <c r="BB5303" s="89">
        <f t="shared" si="327"/>
        <v>0</v>
      </c>
      <c r="BC5303" s="90" t="str">
        <f t="shared" si="326"/>
        <v xml:space="preserve"> </v>
      </c>
      <c r="BD5303" s="91" t="str">
        <f t="shared" si="328"/>
        <v xml:space="preserve"> </v>
      </c>
      <c r="BE5303" s="92">
        <f t="shared" si="329"/>
        <v>0</v>
      </c>
    </row>
    <row r="5304" spans="1:57" s="74" customFormat="1" ht="50.1" customHeight="1" x14ac:dyDescent="0.2">
      <c r="A5304" s="78"/>
      <c r="B5304" s="78"/>
      <c r="C5304" s="78"/>
      <c r="D5304" s="78"/>
      <c r="E5304" s="79" t="str">
        <f>+IF(C5304&lt;&gt;"",VLOOKUP(MID(C5304,18,5),NIVELES!$A$133:$B$213,2,0),"")</f>
        <v/>
      </c>
      <c r="F5304" s="80"/>
      <c r="G5304" s="81" t="str">
        <f>+IF(F5304&lt;&gt;"",VLOOKUP(F5304,NIVELES!$A$246:$C$464,3,0),"")</f>
        <v/>
      </c>
      <c r="H5304" s="82"/>
      <c r="I5304" s="78"/>
      <c r="J5304" s="78"/>
      <c r="K5304" s="78"/>
      <c r="L5304" s="78"/>
      <c r="M5304" s="78"/>
      <c r="N5304" s="78"/>
      <c r="O5304" s="78"/>
      <c r="P5304" s="82"/>
      <c r="Q5304" s="78"/>
      <c r="R5304" s="82"/>
      <c r="S5304" s="82"/>
      <c r="T5304" s="82"/>
      <c r="U5304" s="82"/>
      <c r="V5304" s="82"/>
      <c r="W5304" s="82"/>
      <c r="X5304" s="82"/>
      <c r="Y5304" s="82"/>
      <c r="Z5304" s="82"/>
      <c r="AA5304" s="82"/>
      <c r="AB5304" s="82"/>
      <c r="AC5304" s="82"/>
      <c r="AD5304" s="85" t="str">
        <f>IF(A5304&lt;&gt;"",IF(D5304="DIRECCIÓN_DE_TRANSFERENCIAS","280 0031",VLOOKUP(C5304,NIVELES!$A$14:$B$105,2,0)),"")</f>
        <v/>
      </c>
      <c r="AE5304" s="86"/>
      <c r="AF5304" s="86"/>
      <c r="AG5304" s="79" t="str">
        <f>+IF(AF5304&lt;&gt;"",VLOOKUP(AF5304,NIVELES!$A$666:$B$673,2,0),"")</f>
        <v/>
      </c>
      <c r="AH5304" s="78"/>
      <c r="AI5304" s="79" t="str">
        <f>IF(AH5304&lt;&gt;"",VLOOKUP(CONCATENATE(AG5304,AH5304),NIVELES!$B$676:$C$745,2,0),"")</f>
        <v/>
      </c>
      <c r="AJ5304" s="78"/>
      <c r="AK5304" s="79" t="str">
        <f>+IF(AJ5304&lt;&gt;"",VLOOKUP(AJ5304,NIVELES!$A$816:$B$892,2,0),"")</f>
        <v/>
      </c>
      <c r="AL5304" s="78"/>
      <c r="AM5304" s="78"/>
      <c r="AN5304" s="79" t="str">
        <f>IF(AM5304&lt;&gt;"",+VLOOKUP(AM5304,NIVELES!$A$1652:$B$2466,2,0),"")</f>
        <v/>
      </c>
      <c r="AO5304" s="87"/>
      <c r="AP5304" s="88"/>
      <c r="AQ5304" s="88"/>
      <c r="AR5304" s="88"/>
      <c r="AS5304" s="88"/>
      <c r="AT5304" s="88"/>
      <c r="AU5304" s="88"/>
      <c r="AV5304" s="88"/>
      <c r="AW5304" s="88"/>
      <c r="AX5304" s="88"/>
      <c r="AY5304" s="88"/>
      <c r="AZ5304" s="88"/>
      <c r="BA5304" s="88"/>
      <c r="BB5304" s="89">
        <f t="shared" si="327"/>
        <v>0</v>
      </c>
      <c r="BC5304" s="90" t="str">
        <f t="shared" si="326"/>
        <v xml:space="preserve"> </v>
      </c>
      <c r="BD5304" s="91" t="str">
        <f t="shared" si="328"/>
        <v xml:space="preserve"> </v>
      </c>
      <c r="BE5304" s="92">
        <f t="shared" si="329"/>
        <v>0</v>
      </c>
    </row>
    <row r="5305" spans="1:57" s="74" customFormat="1" ht="50.1" customHeight="1" x14ac:dyDescent="0.2">
      <c r="A5305" s="78"/>
      <c r="B5305" s="78"/>
      <c r="C5305" s="78"/>
      <c r="D5305" s="78"/>
      <c r="E5305" s="79" t="str">
        <f>+IF(C5305&lt;&gt;"",VLOOKUP(MID(C5305,18,5),NIVELES!$A$133:$B$213,2,0),"")</f>
        <v/>
      </c>
      <c r="F5305" s="80"/>
      <c r="G5305" s="81" t="str">
        <f>+IF(F5305&lt;&gt;"",VLOOKUP(F5305,NIVELES!$A$246:$C$464,3,0),"")</f>
        <v/>
      </c>
      <c r="H5305" s="82"/>
      <c r="I5305" s="78"/>
      <c r="J5305" s="78"/>
      <c r="K5305" s="78"/>
      <c r="L5305" s="78"/>
      <c r="M5305" s="78"/>
      <c r="N5305" s="78"/>
      <c r="O5305" s="78"/>
      <c r="P5305" s="82"/>
      <c r="Q5305" s="78"/>
      <c r="R5305" s="82"/>
      <c r="S5305" s="82"/>
      <c r="T5305" s="82"/>
      <c r="U5305" s="82"/>
      <c r="V5305" s="82"/>
      <c r="W5305" s="82"/>
      <c r="X5305" s="82"/>
      <c r="Y5305" s="82"/>
      <c r="Z5305" s="82"/>
      <c r="AA5305" s="82"/>
      <c r="AB5305" s="82"/>
      <c r="AC5305" s="82"/>
      <c r="AD5305" s="85" t="str">
        <f>IF(A5305&lt;&gt;"",IF(D5305="DIRECCIÓN_DE_TRANSFERENCIAS","280 0031",VLOOKUP(C5305,NIVELES!$A$14:$B$105,2,0)),"")</f>
        <v/>
      </c>
      <c r="AE5305" s="86"/>
      <c r="AF5305" s="86"/>
      <c r="AG5305" s="79" t="str">
        <f>+IF(AF5305&lt;&gt;"",VLOOKUP(AF5305,NIVELES!$A$666:$B$673,2,0),"")</f>
        <v/>
      </c>
      <c r="AH5305" s="78"/>
      <c r="AI5305" s="79" t="str">
        <f>IF(AH5305&lt;&gt;"",VLOOKUP(CONCATENATE(AG5305,AH5305),NIVELES!$B$676:$C$745,2,0),"")</f>
        <v/>
      </c>
      <c r="AJ5305" s="78"/>
      <c r="AK5305" s="79" t="str">
        <f>+IF(AJ5305&lt;&gt;"",VLOOKUP(AJ5305,NIVELES!$A$816:$B$892,2,0),"")</f>
        <v/>
      </c>
      <c r="AL5305" s="78"/>
      <c r="AM5305" s="78"/>
      <c r="AN5305" s="79" t="str">
        <f>IF(AM5305&lt;&gt;"",+VLOOKUP(AM5305,NIVELES!$A$1652:$B$2466,2,0),"")</f>
        <v/>
      </c>
      <c r="AO5305" s="87"/>
      <c r="AP5305" s="88"/>
      <c r="AQ5305" s="88"/>
      <c r="AR5305" s="88"/>
      <c r="AS5305" s="88"/>
      <c r="AT5305" s="88"/>
      <c r="AU5305" s="88"/>
      <c r="AV5305" s="88"/>
      <c r="AW5305" s="88"/>
      <c r="AX5305" s="88"/>
      <c r="AY5305" s="88"/>
      <c r="AZ5305" s="88"/>
      <c r="BA5305" s="88"/>
      <c r="BB5305" s="89">
        <f t="shared" si="327"/>
        <v>0</v>
      </c>
      <c r="BC5305" s="90" t="str">
        <f t="shared" si="326"/>
        <v xml:space="preserve"> </v>
      </c>
      <c r="BD5305" s="91" t="str">
        <f t="shared" si="328"/>
        <v xml:space="preserve"> </v>
      </c>
      <c r="BE5305" s="92">
        <f t="shared" si="329"/>
        <v>0</v>
      </c>
    </row>
    <row r="5306" spans="1:57" s="74" customFormat="1" ht="50.1" customHeight="1" x14ac:dyDescent="0.2">
      <c r="A5306" s="78"/>
      <c r="B5306" s="78"/>
      <c r="C5306" s="78"/>
      <c r="D5306" s="78"/>
      <c r="E5306" s="79" t="str">
        <f>+IF(C5306&lt;&gt;"",VLOOKUP(MID(C5306,18,5),NIVELES!$A$133:$B$213,2,0),"")</f>
        <v/>
      </c>
      <c r="F5306" s="80"/>
      <c r="G5306" s="81" t="str">
        <f>+IF(F5306&lt;&gt;"",VLOOKUP(F5306,NIVELES!$A$246:$C$464,3,0),"")</f>
        <v/>
      </c>
      <c r="H5306" s="82"/>
      <c r="I5306" s="78"/>
      <c r="J5306" s="78"/>
      <c r="K5306" s="78"/>
      <c r="L5306" s="78"/>
      <c r="M5306" s="78"/>
      <c r="N5306" s="78"/>
      <c r="O5306" s="78"/>
      <c r="P5306" s="82"/>
      <c r="Q5306" s="78"/>
      <c r="R5306" s="82"/>
      <c r="S5306" s="82"/>
      <c r="T5306" s="82"/>
      <c r="U5306" s="82"/>
      <c r="V5306" s="82"/>
      <c r="W5306" s="82"/>
      <c r="X5306" s="82"/>
      <c r="Y5306" s="82"/>
      <c r="Z5306" s="82"/>
      <c r="AA5306" s="82"/>
      <c r="AB5306" s="82"/>
      <c r="AC5306" s="82"/>
      <c r="AD5306" s="85" t="str">
        <f>IF(A5306&lt;&gt;"",IF(D5306="DIRECCIÓN_DE_TRANSFERENCIAS","280 0031",VLOOKUP(C5306,NIVELES!$A$14:$B$105,2,0)),"")</f>
        <v/>
      </c>
      <c r="AE5306" s="86"/>
      <c r="AF5306" s="86"/>
      <c r="AG5306" s="79" t="str">
        <f>+IF(AF5306&lt;&gt;"",VLOOKUP(AF5306,NIVELES!$A$666:$B$673,2,0),"")</f>
        <v/>
      </c>
      <c r="AH5306" s="78"/>
      <c r="AI5306" s="79" t="str">
        <f>IF(AH5306&lt;&gt;"",VLOOKUP(CONCATENATE(AG5306,AH5306),NIVELES!$B$676:$C$745,2,0),"")</f>
        <v/>
      </c>
      <c r="AJ5306" s="78"/>
      <c r="AK5306" s="79" t="str">
        <f>+IF(AJ5306&lt;&gt;"",VLOOKUP(AJ5306,NIVELES!$A$816:$B$892,2,0),"")</f>
        <v/>
      </c>
      <c r="AL5306" s="78"/>
      <c r="AM5306" s="78"/>
      <c r="AN5306" s="79" t="str">
        <f>IF(AM5306&lt;&gt;"",+VLOOKUP(AM5306,NIVELES!$A$1652:$B$2466,2,0),"")</f>
        <v/>
      </c>
      <c r="AO5306" s="87"/>
      <c r="AP5306" s="88"/>
      <c r="AQ5306" s="88"/>
      <c r="AR5306" s="88"/>
      <c r="AS5306" s="88"/>
      <c r="AT5306" s="88"/>
      <c r="AU5306" s="88"/>
      <c r="AV5306" s="88"/>
      <c r="AW5306" s="88"/>
      <c r="AX5306" s="88"/>
      <c r="AY5306" s="88"/>
      <c r="AZ5306" s="88"/>
      <c r="BA5306" s="88"/>
      <c r="BB5306" s="89">
        <f t="shared" si="327"/>
        <v>0</v>
      </c>
      <c r="BC5306" s="90" t="str">
        <f t="shared" si="326"/>
        <v xml:space="preserve"> </v>
      </c>
      <c r="BD5306" s="91" t="str">
        <f t="shared" si="328"/>
        <v xml:space="preserve"> </v>
      </c>
      <c r="BE5306" s="92">
        <f t="shared" si="329"/>
        <v>0</v>
      </c>
    </row>
    <row r="5307" spans="1:57" s="74" customFormat="1" ht="50.1" customHeight="1" x14ac:dyDescent="0.2">
      <c r="A5307" s="78"/>
      <c r="B5307" s="78"/>
      <c r="C5307" s="78"/>
      <c r="D5307" s="78"/>
      <c r="E5307" s="79" t="str">
        <f>+IF(C5307&lt;&gt;"",VLOOKUP(MID(C5307,18,5),NIVELES!$A$133:$B$213,2,0),"")</f>
        <v/>
      </c>
      <c r="F5307" s="80"/>
      <c r="G5307" s="81" t="str">
        <f>+IF(F5307&lt;&gt;"",VLOOKUP(F5307,NIVELES!$A$246:$C$464,3,0),"")</f>
        <v/>
      </c>
      <c r="H5307" s="82"/>
      <c r="I5307" s="78"/>
      <c r="J5307" s="78"/>
      <c r="K5307" s="78"/>
      <c r="L5307" s="78"/>
      <c r="M5307" s="78"/>
      <c r="N5307" s="78"/>
      <c r="O5307" s="78"/>
      <c r="P5307" s="82"/>
      <c r="Q5307" s="78"/>
      <c r="R5307" s="82"/>
      <c r="S5307" s="82"/>
      <c r="T5307" s="82"/>
      <c r="U5307" s="82"/>
      <c r="V5307" s="82"/>
      <c r="W5307" s="82"/>
      <c r="X5307" s="82"/>
      <c r="Y5307" s="82"/>
      <c r="Z5307" s="82"/>
      <c r="AA5307" s="82"/>
      <c r="AB5307" s="82"/>
      <c r="AC5307" s="82"/>
      <c r="AD5307" s="85" t="str">
        <f>IF(A5307&lt;&gt;"",IF(D5307="DIRECCIÓN_DE_TRANSFERENCIAS","280 0031",VLOOKUP(C5307,NIVELES!$A$14:$B$105,2,0)),"")</f>
        <v/>
      </c>
      <c r="AE5307" s="86"/>
      <c r="AF5307" s="86"/>
      <c r="AG5307" s="79" t="str">
        <f>+IF(AF5307&lt;&gt;"",VLOOKUP(AF5307,NIVELES!$A$666:$B$673,2,0),"")</f>
        <v/>
      </c>
      <c r="AH5307" s="78"/>
      <c r="AI5307" s="79" t="str">
        <f>IF(AH5307&lt;&gt;"",VLOOKUP(CONCATENATE(AG5307,AH5307),NIVELES!$B$676:$C$745,2,0),"")</f>
        <v/>
      </c>
      <c r="AJ5307" s="78"/>
      <c r="AK5307" s="79" t="str">
        <f>+IF(AJ5307&lt;&gt;"",VLOOKUP(AJ5307,NIVELES!$A$816:$B$892,2,0),"")</f>
        <v/>
      </c>
      <c r="AL5307" s="78"/>
      <c r="AM5307" s="78"/>
      <c r="AN5307" s="79" t="str">
        <f>IF(AM5307&lt;&gt;"",+VLOOKUP(AM5307,NIVELES!$A$1652:$B$2466,2,0),"")</f>
        <v/>
      </c>
      <c r="AO5307" s="87"/>
      <c r="AP5307" s="88"/>
      <c r="AQ5307" s="88"/>
      <c r="AR5307" s="88"/>
      <c r="AS5307" s="88"/>
      <c r="AT5307" s="88"/>
      <c r="AU5307" s="88"/>
      <c r="AV5307" s="88"/>
      <c r="AW5307" s="88"/>
      <c r="AX5307" s="88"/>
      <c r="AY5307" s="88"/>
      <c r="AZ5307" s="88"/>
      <c r="BA5307" s="88"/>
      <c r="BB5307" s="89">
        <f t="shared" si="327"/>
        <v>0</v>
      </c>
      <c r="BC5307" s="90" t="str">
        <f t="shared" si="326"/>
        <v xml:space="preserve"> </v>
      </c>
      <c r="BD5307" s="91" t="str">
        <f t="shared" si="328"/>
        <v xml:space="preserve"> </v>
      </c>
      <c r="BE5307" s="92">
        <f t="shared" si="329"/>
        <v>0</v>
      </c>
    </row>
    <row r="5308" spans="1:57" s="74" customFormat="1" ht="50.1" customHeight="1" x14ac:dyDescent="0.2">
      <c r="A5308" s="78"/>
      <c r="B5308" s="78"/>
      <c r="C5308" s="78"/>
      <c r="D5308" s="78"/>
      <c r="E5308" s="79" t="str">
        <f>+IF(C5308&lt;&gt;"",VLOOKUP(MID(C5308,18,5),NIVELES!$A$133:$B$213,2,0),"")</f>
        <v/>
      </c>
      <c r="F5308" s="80"/>
      <c r="G5308" s="81" t="str">
        <f>+IF(F5308&lt;&gt;"",VLOOKUP(F5308,NIVELES!$A$246:$C$464,3,0),"")</f>
        <v/>
      </c>
      <c r="H5308" s="82"/>
      <c r="I5308" s="78"/>
      <c r="J5308" s="78"/>
      <c r="K5308" s="78"/>
      <c r="L5308" s="78"/>
      <c r="M5308" s="78"/>
      <c r="N5308" s="78"/>
      <c r="O5308" s="78"/>
      <c r="P5308" s="82"/>
      <c r="Q5308" s="78"/>
      <c r="R5308" s="82"/>
      <c r="S5308" s="82"/>
      <c r="T5308" s="82"/>
      <c r="U5308" s="82"/>
      <c r="V5308" s="82"/>
      <c r="W5308" s="82"/>
      <c r="X5308" s="82"/>
      <c r="Y5308" s="82"/>
      <c r="Z5308" s="82"/>
      <c r="AA5308" s="82"/>
      <c r="AB5308" s="82"/>
      <c r="AC5308" s="82"/>
      <c r="AD5308" s="85" t="str">
        <f>IF(A5308&lt;&gt;"",IF(D5308="DIRECCIÓN_DE_TRANSFERENCIAS","280 0031",VLOOKUP(C5308,NIVELES!$A$14:$B$105,2,0)),"")</f>
        <v/>
      </c>
      <c r="AE5308" s="86"/>
      <c r="AF5308" s="86"/>
      <c r="AG5308" s="79" t="str">
        <f>+IF(AF5308&lt;&gt;"",VLOOKUP(AF5308,NIVELES!$A$666:$B$673,2,0),"")</f>
        <v/>
      </c>
      <c r="AH5308" s="78"/>
      <c r="AI5308" s="79" t="str">
        <f>IF(AH5308&lt;&gt;"",VLOOKUP(CONCATENATE(AG5308,AH5308),NIVELES!$B$676:$C$745,2,0),"")</f>
        <v/>
      </c>
      <c r="AJ5308" s="78"/>
      <c r="AK5308" s="79" t="str">
        <f>+IF(AJ5308&lt;&gt;"",VLOOKUP(AJ5308,NIVELES!$A$816:$B$892,2,0),"")</f>
        <v/>
      </c>
      <c r="AL5308" s="78"/>
      <c r="AM5308" s="78"/>
      <c r="AN5308" s="79" t="str">
        <f>IF(AM5308&lt;&gt;"",+VLOOKUP(AM5308,NIVELES!$A$1652:$B$2466,2,0),"")</f>
        <v/>
      </c>
      <c r="AO5308" s="87"/>
      <c r="AP5308" s="88"/>
      <c r="AQ5308" s="88"/>
      <c r="AR5308" s="88"/>
      <c r="AS5308" s="88"/>
      <c r="AT5308" s="88"/>
      <c r="AU5308" s="88"/>
      <c r="AV5308" s="88"/>
      <c r="AW5308" s="88"/>
      <c r="AX5308" s="88"/>
      <c r="AY5308" s="88"/>
      <c r="AZ5308" s="88"/>
      <c r="BA5308" s="88"/>
      <c r="BB5308" s="89">
        <f t="shared" si="327"/>
        <v>0</v>
      </c>
      <c r="BC5308" s="90" t="str">
        <f t="shared" si="326"/>
        <v xml:space="preserve"> </v>
      </c>
      <c r="BD5308" s="91" t="str">
        <f t="shared" si="328"/>
        <v xml:space="preserve"> </v>
      </c>
      <c r="BE5308" s="92">
        <f t="shared" si="329"/>
        <v>0</v>
      </c>
    </row>
    <row r="5309" spans="1:57" s="74" customFormat="1" ht="50.1" customHeight="1" x14ac:dyDescent="0.2">
      <c r="A5309" s="78"/>
      <c r="B5309" s="78"/>
      <c r="C5309" s="78"/>
      <c r="D5309" s="78"/>
      <c r="E5309" s="79" t="str">
        <f>+IF(C5309&lt;&gt;"",VLOOKUP(MID(C5309,18,5),NIVELES!$A$133:$B$213,2,0),"")</f>
        <v/>
      </c>
      <c r="F5309" s="80"/>
      <c r="G5309" s="81" t="str">
        <f>+IF(F5309&lt;&gt;"",VLOOKUP(F5309,NIVELES!$A$246:$C$464,3,0),"")</f>
        <v/>
      </c>
      <c r="H5309" s="82"/>
      <c r="I5309" s="78"/>
      <c r="J5309" s="78"/>
      <c r="K5309" s="78"/>
      <c r="L5309" s="78"/>
      <c r="M5309" s="78"/>
      <c r="N5309" s="78"/>
      <c r="O5309" s="78"/>
      <c r="P5309" s="82"/>
      <c r="Q5309" s="78"/>
      <c r="R5309" s="82"/>
      <c r="S5309" s="82"/>
      <c r="T5309" s="82"/>
      <c r="U5309" s="82"/>
      <c r="V5309" s="82"/>
      <c r="W5309" s="82"/>
      <c r="X5309" s="82"/>
      <c r="Y5309" s="82"/>
      <c r="Z5309" s="82"/>
      <c r="AA5309" s="82"/>
      <c r="AB5309" s="82"/>
      <c r="AC5309" s="82"/>
      <c r="AD5309" s="85" t="str">
        <f>IF(A5309&lt;&gt;"",IF(D5309="DIRECCIÓN_DE_TRANSFERENCIAS","280 0031",VLOOKUP(C5309,NIVELES!$A$14:$B$105,2,0)),"")</f>
        <v/>
      </c>
      <c r="AE5309" s="86"/>
      <c r="AF5309" s="86"/>
      <c r="AG5309" s="79" t="str">
        <f>+IF(AF5309&lt;&gt;"",VLOOKUP(AF5309,NIVELES!$A$666:$B$673,2,0),"")</f>
        <v/>
      </c>
      <c r="AH5309" s="78"/>
      <c r="AI5309" s="79" t="str">
        <f>IF(AH5309&lt;&gt;"",VLOOKUP(CONCATENATE(AG5309,AH5309),NIVELES!$B$676:$C$745,2,0),"")</f>
        <v/>
      </c>
      <c r="AJ5309" s="78"/>
      <c r="AK5309" s="79" t="str">
        <f>+IF(AJ5309&lt;&gt;"",VLOOKUP(AJ5309,NIVELES!$A$816:$B$892,2,0),"")</f>
        <v/>
      </c>
      <c r="AL5309" s="78"/>
      <c r="AM5309" s="78"/>
      <c r="AN5309" s="79" t="str">
        <f>IF(AM5309&lt;&gt;"",+VLOOKUP(AM5309,NIVELES!$A$1652:$B$2466,2,0),"")</f>
        <v/>
      </c>
      <c r="AO5309" s="87"/>
      <c r="AP5309" s="88"/>
      <c r="AQ5309" s="88"/>
      <c r="AR5309" s="88"/>
      <c r="AS5309" s="88"/>
      <c r="AT5309" s="88"/>
      <c r="AU5309" s="88"/>
      <c r="AV5309" s="88"/>
      <c r="AW5309" s="88"/>
      <c r="AX5309" s="88"/>
      <c r="AY5309" s="88"/>
      <c r="AZ5309" s="88"/>
      <c r="BA5309" s="88"/>
      <c r="BB5309" s="89">
        <f t="shared" si="327"/>
        <v>0</v>
      </c>
      <c r="BC5309" s="90" t="str">
        <f t="shared" si="326"/>
        <v xml:space="preserve"> </v>
      </c>
      <c r="BD5309" s="91" t="str">
        <f t="shared" si="328"/>
        <v xml:space="preserve"> </v>
      </c>
      <c r="BE5309" s="92">
        <f t="shared" si="329"/>
        <v>0</v>
      </c>
    </row>
    <row r="5310" spans="1:57" s="74" customFormat="1" ht="50.1" customHeight="1" x14ac:dyDescent="0.2">
      <c r="A5310" s="78"/>
      <c r="B5310" s="78"/>
      <c r="C5310" s="78"/>
      <c r="D5310" s="78"/>
      <c r="E5310" s="79" t="str">
        <f>+IF(C5310&lt;&gt;"",VLOOKUP(MID(C5310,18,5),NIVELES!$A$133:$B$213,2,0),"")</f>
        <v/>
      </c>
      <c r="F5310" s="80"/>
      <c r="G5310" s="81" t="str">
        <f>+IF(F5310&lt;&gt;"",VLOOKUP(F5310,NIVELES!$A$246:$C$464,3,0),"")</f>
        <v/>
      </c>
      <c r="H5310" s="82"/>
      <c r="I5310" s="78"/>
      <c r="J5310" s="78"/>
      <c r="K5310" s="78"/>
      <c r="L5310" s="78"/>
      <c r="M5310" s="78"/>
      <c r="N5310" s="78"/>
      <c r="O5310" s="78"/>
      <c r="P5310" s="82"/>
      <c r="Q5310" s="78"/>
      <c r="R5310" s="82"/>
      <c r="S5310" s="82"/>
      <c r="T5310" s="82"/>
      <c r="U5310" s="82"/>
      <c r="V5310" s="82"/>
      <c r="W5310" s="82"/>
      <c r="X5310" s="82"/>
      <c r="Y5310" s="82"/>
      <c r="Z5310" s="82"/>
      <c r="AA5310" s="82"/>
      <c r="AB5310" s="82"/>
      <c r="AC5310" s="82"/>
      <c r="AD5310" s="85" t="str">
        <f>IF(A5310&lt;&gt;"",IF(D5310="DIRECCIÓN_DE_TRANSFERENCIAS","280 0031",VLOOKUP(C5310,NIVELES!$A$14:$B$105,2,0)),"")</f>
        <v/>
      </c>
      <c r="AE5310" s="86"/>
      <c r="AF5310" s="86"/>
      <c r="AG5310" s="79" t="str">
        <f>+IF(AF5310&lt;&gt;"",VLOOKUP(AF5310,NIVELES!$A$666:$B$673,2,0),"")</f>
        <v/>
      </c>
      <c r="AH5310" s="78"/>
      <c r="AI5310" s="79" t="str">
        <f>IF(AH5310&lt;&gt;"",VLOOKUP(CONCATENATE(AG5310,AH5310),NIVELES!$B$676:$C$745,2,0),"")</f>
        <v/>
      </c>
      <c r="AJ5310" s="78"/>
      <c r="AK5310" s="79" t="str">
        <f>+IF(AJ5310&lt;&gt;"",VLOOKUP(AJ5310,NIVELES!$A$816:$B$892,2,0),"")</f>
        <v/>
      </c>
      <c r="AL5310" s="78"/>
      <c r="AM5310" s="78"/>
      <c r="AN5310" s="79" t="str">
        <f>IF(AM5310&lt;&gt;"",+VLOOKUP(AM5310,NIVELES!$A$1652:$B$2466,2,0),"")</f>
        <v/>
      </c>
      <c r="AO5310" s="87"/>
      <c r="AP5310" s="88"/>
      <c r="AQ5310" s="88"/>
      <c r="AR5310" s="88"/>
      <c r="AS5310" s="88"/>
      <c r="AT5310" s="88"/>
      <c r="AU5310" s="88"/>
      <c r="AV5310" s="88"/>
      <c r="AW5310" s="88"/>
      <c r="AX5310" s="88"/>
      <c r="AY5310" s="88"/>
      <c r="AZ5310" s="88"/>
      <c r="BA5310" s="88"/>
      <c r="BB5310" s="89">
        <f t="shared" si="327"/>
        <v>0</v>
      </c>
      <c r="BC5310" s="90" t="str">
        <f t="shared" si="326"/>
        <v xml:space="preserve"> </v>
      </c>
      <c r="BD5310" s="91" t="str">
        <f t="shared" si="328"/>
        <v xml:space="preserve"> </v>
      </c>
      <c r="BE5310" s="92">
        <f t="shared" si="329"/>
        <v>0</v>
      </c>
    </row>
    <row r="5311" spans="1:57" s="74" customFormat="1" ht="50.1" customHeight="1" x14ac:dyDescent="0.2">
      <c r="A5311" s="78"/>
      <c r="B5311" s="78"/>
      <c r="C5311" s="78"/>
      <c r="D5311" s="78"/>
      <c r="E5311" s="79" t="str">
        <f>+IF(C5311&lt;&gt;"",VLOOKUP(MID(C5311,18,5),NIVELES!$A$133:$B$213,2,0),"")</f>
        <v/>
      </c>
      <c r="F5311" s="80"/>
      <c r="G5311" s="81" t="str">
        <f>+IF(F5311&lt;&gt;"",VLOOKUP(F5311,NIVELES!$A$246:$C$464,3,0),"")</f>
        <v/>
      </c>
      <c r="H5311" s="82"/>
      <c r="I5311" s="78"/>
      <c r="J5311" s="78"/>
      <c r="K5311" s="78"/>
      <c r="L5311" s="78"/>
      <c r="M5311" s="78"/>
      <c r="N5311" s="78"/>
      <c r="O5311" s="78"/>
      <c r="P5311" s="82"/>
      <c r="Q5311" s="78"/>
      <c r="R5311" s="82"/>
      <c r="S5311" s="82"/>
      <c r="T5311" s="82"/>
      <c r="U5311" s="82"/>
      <c r="V5311" s="82"/>
      <c r="W5311" s="82"/>
      <c r="X5311" s="82"/>
      <c r="Y5311" s="82"/>
      <c r="Z5311" s="82"/>
      <c r="AA5311" s="82"/>
      <c r="AB5311" s="82"/>
      <c r="AC5311" s="82"/>
      <c r="AD5311" s="85" t="str">
        <f>IF(A5311&lt;&gt;"",IF(D5311="DIRECCIÓN_DE_TRANSFERENCIAS","280 0031",VLOOKUP(C5311,NIVELES!$A$14:$B$105,2,0)),"")</f>
        <v/>
      </c>
      <c r="AE5311" s="86"/>
      <c r="AF5311" s="86"/>
      <c r="AG5311" s="79" t="str">
        <f>+IF(AF5311&lt;&gt;"",VLOOKUP(AF5311,NIVELES!$A$666:$B$673,2,0),"")</f>
        <v/>
      </c>
      <c r="AH5311" s="78"/>
      <c r="AI5311" s="79" t="str">
        <f>IF(AH5311&lt;&gt;"",VLOOKUP(CONCATENATE(AG5311,AH5311),NIVELES!$B$676:$C$745,2,0),"")</f>
        <v/>
      </c>
      <c r="AJ5311" s="78"/>
      <c r="AK5311" s="79" t="str">
        <f>+IF(AJ5311&lt;&gt;"",VLOOKUP(AJ5311,NIVELES!$A$816:$B$892,2,0),"")</f>
        <v/>
      </c>
      <c r="AL5311" s="78"/>
      <c r="AM5311" s="78"/>
      <c r="AN5311" s="79" t="str">
        <f>IF(AM5311&lt;&gt;"",+VLOOKUP(AM5311,NIVELES!$A$1652:$B$2466,2,0),"")</f>
        <v/>
      </c>
      <c r="AO5311" s="87"/>
      <c r="AP5311" s="88"/>
      <c r="AQ5311" s="88"/>
      <c r="AR5311" s="88"/>
      <c r="AS5311" s="88"/>
      <c r="AT5311" s="88"/>
      <c r="AU5311" s="88"/>
      <c r="AV5311" s="88"/>
      <c r="AW5311" s="88"/>
      <c r="AX5311" s="88"/>
      <c r="AY5311" s="88"/>
      <c r="AZ5311" s="88"/>
      <c r="BA5311" s="88"/>
      <c r="BB5311" s="89">
        <f t="shared" si="327"/>
        <v>0</v>
      </c>
      <c r="BC5311" s="90" t="str">
        <f t="shared" si="326"/>
        <v xml:space="preserve"> </v>
      </c>
      <c r="BD5311" s="91" t="str">
        <f t="shared" si="328"/>
        <v xml:space="preserve"> </v>
      </c>
      <c r="BE5311" s="92">
        <f t="shared" si="329"/>
        <v>0</v>
      </c>
    </row>
    <row r="5312" spans="1:57" s="74" customFormat="1" ht="50.1" customHeight="1" x14ac:dyDescent="0.2">
      <c r="A5312" s="78"/>
      <c r="B5312" s="78"/>
      <c r="C5312" s="78"/>
      <c r="D5312" s="78"/>
      <c r="E5312" s="79" t="str">
        <f>+IF(C5312&lt;&gt;"",VLOOKUP(MID(C5312,18,5),NIVELES!$A$133:$B$213,2,0),"")</f>
        <v/>
      </c>
      <c r="F5312" s="80"/>
      <c r="G5312" s="81" t="str">
        <f>+IF(F5312&lt;&gt;"",VLOOKUP(F5312,NIVELES!$A$246:$C$464,3,0),"")</f>
        <v/>
      </c>
      <c r="H5312" s="82"/>
      <c r="I5312" s="78"/>
      <c r="J5312" s="78"/>
      <c r="K5312" s="78"/>
      <c r="L5312" s="78"/>
      <c r="M5312" s="78"/>
      <c r="N5312" s="78"/>
      <c r="O5312" s="78"/>
      <c r="P5312" s="82"/>
      <c r="Q5312" s="78"/>
      <c r="R5312" s="82"/>
      <c r="S5312" s="82"/>
      <c r="T5312" s="82"/>
      <c r="U5312" s="82"/>
      <c r="V5312" s="82"/>
      <c r="W5312" s="82"/>
      <c r="X5312" s="82"/>
      <c r="Y5312" s="82"/>
      <c r="Z5312" s="82"/>
      <c r="AA5312" s="82"/>
      <c r="AB5312" s="82"/>
      <c r="AC5312" s="82"/>
      <c r="AD5312" s="85" t="str">
        <f>IF(A5312&lt;&gt;"",IF(D5312="DIRECCIÓN_DE_TRANSFERENCIAS","280 0031",VLOOKUP(C5312,NIVELES!$A$14:$B$105,2,0)),"")</f>
        <v/>
      </c>
      <c r="AE5312" s="86"/>
      <c r="AF5312" s="86"/>
      <c r="AG5312" s="79" t="str">
        <f>+IF(AF5312&lt;&gt;"",VLOOKUP(AF5312,NIVELES!$A$666:$B$673,2,0),"")</f>
        <v/>
      </c>
      <c r="AH5312" s="78"/>
      <c r="AI5312" s="79" t="str">
        <f>IF(AH5312&lt;&gt;"",VLOOKUP(CONCATENATE(AG5312,AH5312),NIVELES!$B$676:$C$745,2,0),"")</f>
        <v/>
      </c>
      <c r="AJ5312" s="78"/>
      <c r="AK5312" s="79" t="str">
        <f>+IF(AJ5312&lt;&gt;"",VLOOKUP(AJ5312,NIVELES!$A$816:$B$892,2,0),"")</f>
        <v/>
      </c>
      <c r="AL5312" s="78"/>
      <c r="AM5312" s="78"/>
      <c r="AN5312" s="79" t="str">
        <f>IF(AM5312&lt;&gt;"",+VLOOKUP(AM5312,NIVELES!$A$1652:$B$2466,2,0),"")</f>
        <v/>
      </c>
      <c r="AO5312" s="87"/>
      <c r="AP5312" s="88"/>
      <c r="AQ5312" s="88"/>
      <c r="AR5312" s="88"/>
      <c r="AS5312" s="88"/>
      <c r="AT5312" s="88"/>
      <c r="AU5312" s="88"/>
      <c r="AV5312" s="88"/>
      <c r="AW5312" s="88"/>
      <c r="AX5312" s="88"/>
      <c r="AY5312" s="88"/>
      <c r="AZ5312" s="88"/>
      <c r="BA5312" s="88"/>
      <c r="BB5312" s="89">
        <f t="shared" si="327"/>
        <v>0</v>
      </c>
      <c r="BC5312" s="90" t="str">
        <f t="shared" si="326"/>
        <v xml:space="preserve"> </v>
      </c>
      <c r="BD5312" s="91" t="str">
        <f t="shared" si="328"/>
        <v xml:space="preserve"> </v>
      </c>
      <c r="BE5312" s="92">
        <f t="shared" si="329"/>
        <v>0</v>
      </c>
    </row>
    <row r="5313" spans="1:57" s="74" customFormat="1" ht="50.1" customHeight="1" x14ac:dyDescent="0.2">
      <c r="A5313" s="78"/>
      <c r="B5313" s="78"/>
      <c r="C5313" s="78"/>
      <c r="D5313" s="78"/>
      <c r="E5313" s="79" t="str">
        <f>+IF(C5313&lt;&gt;"",VLOOKUP(MID(C5313,18,5),NIVELES!$A$133:$B$213,2,0),"")</f>
        <v/>
      </c>
      <c r="F5313" s="80"/>
      <c r="G5313" s="81" t="str">
        <f>+IF(F5313&lt;&gt;"",VLOOKUP(F5313,NIVELES!$A$246:$C$464,3,0),"")</f>
        <v/>
      </c>
      <c r="H5313" s="82"/>
      <c r="I5313" s="78"/>
      <c r="J5313" s="78"/>
      <c r="K5313" s="78"/>
      <c r="L5313" s="78"/>
      <c r="M5313" s="78"/>
      <c r="N5313" s="78"/>
      <c r="O5313" s="78"/>
      <c r="P5313" s="82"/>
      <c r="Q5313" s="78"/>
      <c r="R5313" s="82"/>
      <c r="S5313" s="82"/>
      <c r="T5313" s="82"/>
      <c r="U5313" s="82"/>
      <c r="V5313" s="82"/>
      <c r="W5313" s="82"/>
      <c r="X5313" s="82"/>
      <c r="Y5313" s="82"/>
      <c r="Z5313" s="82"/>
      <c r="AA5313" s="82"/>
      <c r="AB5313" s="82"/>
      <c r="AC5313" s="82"/>
      <c r="AD5313" s="85" t="str">
        <f>IF(A5313&lt;&gt;"",IF(D5313="DIRECCIÓN_DE_TRANSFERENCIAS","280 0031",VLOOKUP(C5313,NIVELES!$A$14:$B$105,2,0)),"")</f>
        <v/>
      </c>
      <c r="AE5313" s="86"/>
      <c r="AF5313" s="86"/>
      <c r="AG5313" s="79" t="str">
        <f>+IF(AF5313&lt;&gt;"",VLOOKUP(AF5313,NIVELES!$A$666:$B$673,2,0),"")</f>
        <v/>
      </c>
      <c r="AH5313" s="78"/>
      <c r="AI5313" s="79" t="str">
        <f>IF(AH5313&lt;&gt;"",VLOOKUP(CONCATENATE(AG5313,AH5313),NIVELES!$B$676:$C$745,2,0),"")</f>
        <v/>
      </c>
      <c r="AJ5313" s="78"/>
      <c r="AK5313" s="79" t="str">
        <f>+IF(AJ5313&lt;&gt;"",VLOOKUP(AJ5313,NIVELES!$A$816:$B$892,2,0),"")</f>
        <v/>
      </c>
      <c r="AL5313" s="78"/>
      <c r="AM5313" s="78"/>
      <c r="AN5313" s="79" t="str">
        <f>IF(AM5313&lt;&gt;"",+VLOOKUP(AM5313,NIVELES!$A$1652:$B$2466,2,0),"")</f>
        <v/>
      </c>
      <c r="AO5313" s="87"/>
      <c r="AP5313" s="88"/>
      <c r="AQ5313" s="88"/>
      <c r="AR5313" s="88"/>
      <c r="AS5313" s="88"/>
      <c r="AT5313" s="88"/>
      <c r="AU5313" s="88"/>
      <c r="AV5313" s="88"/>
      <c r="AW5313" s="88"/>
      <c r="AX5313" s="88"/>
      <c r="AY5313" s="88"/>
      <c r="AZ5313" s="88"/>
      <c r="BA5313" s="88"/>
      <c r="BB5313" s="89">
        <f t="shared" si="327"/>
        <v>0</v>
      </c>
      <c r="BC5313" s="90" t="str">
        <f t="shared" si="326"/>
        <v xml:space="preserve"> </v>
      </c>
      <c r="BD5313" s="91" t="str">
        <f t="shared" si="328"/>
        <v xml:space="preserve"> </v>
      </c>
      <c r="BE5313" s="92">
        <f t="shared" si="329"/>
        <v>0</v>
      </c>
    </row>
    <row r="5314" spans="1:57" s="74" customFormat="1" ht="50.1" customHeight="1" x14ac:dyDescent="0.2">
      <c r="A5314" s="78"/>
      <c r="B5314" s="78"/>
      <c r="C5314" s="78"/>
      <c r="D5314" s="78"/>
      <c r="E5314" s="79" t="str">
        <f>+IF(C5314&lt;&gt;"",VLOOKUP(MID(C5314,18,5),NIVELES!$A$133:$B$213,2,0),"")</f>
        <v/>
      </c>
      <c r="F5314" s="80"/>
      <c r="G5314" s="81" t="str">
        <f>+IF(F5314&lt;&gt;"",VLOOKUP(F5314,NIVELES!$A$246:$C$464,3,0),"")</f>
        <v/>
      </c>
      <c r="H5314" s="82"/>
      <c r="I5314" s="78"/>
      <c r="J5314" s="78"/>
      <c r="K5314" s="78"/>
      <c r="L5314" s="78"/>
      <c r="M5314" s="78"/>
      <c r="N5314" s="78"/>
      <c r="O5314" s="78"/>
      <c r="P5314" s="82"/>
      <c r="Q5314" s="78"/>
      <c r="R5314" s="82"/>
      <c r="S5314" s="82"/>
      <c r="T5314" s="82"/>
      <c r="U5314" s="82"/>
      <c r="V5314" s="82"/>
      <c r="W5314" s="82"/>
      <c r="X5314" s="82"/>
      <c r="Y5314" s="82"/>
      <c r="Z5314" s="82"/>
      <c r="AA5314" s="82"/>
      <c r="AB5314" s="82"/>
      <c r="AC5314" s="82"/>
      <c r="AD5314" s="85" t="str">
        <f>IF(A5314&lt;&gt;"",IF(D5314="DIRECCIÓN_DE_TRANSFERENCIAS","280 0031",VLOOKUP(C5314,NIVELES!$A$14:$B$105,2,0)),"")</f>
        <v/>
      </c>
      <c r="AE5314" s="86"/>
      <c r="AF5314" s="86"/>
      <c r="AG5314" s="79" t="str">
        <f>+IF(AF5314&lt;&gt;"",VLOOKUP(AF5314,NIVELES!$A$666:$B$673,2,0),"")</f>
        <v/>
      </c>
      <c r="AH5314" s="78"/>
      <c r="AI5314" s="79" t="str">
        <f>IF(AH5314&lt;&gt;"",VLOOKUP(CONCATENATE(AG5314,AH5314),NIVELES!$B$676:$C$745,2,0),"")</f>
        <v/>
      </c>
      <c r="AJ5314" s="78"/>
      <c r="AK5314" s="79" t="str">
        <f>+IF(AJ5314&lt;&gt;"",VLOOKUP(AJ5314,NIVELES!$A$816:$B$892,2,0),"")</f>
        <v/>
      </c>
      <c r="AL5314" s="78"/>
      <c r="AM5314" s="78"/>
      <c r="AN5314" s="79" t="str">
        <f>IF(AM5314&lt;&gt;"",+VLOOKUP(AM5314,NIVELES!$A$1652:$B$2466,2,0),"")</f>
        <v/>
      </c>
      <c r="AO5314" s="87"/>
      <c r="AP5314" s="88"/>
      <c r="AQ5314" s="88"/>
      <c r="AR5314" s="88"/>
      <c r="AS5314" s="88"/>
      <c r="AT5314" s="88"/>
      <c r="AU5314" s="88"/>
      <c r="AV5314" s="88"/>
      <c r="AW5314" s="88"/>
      <c r="AX5314" s="88"/>
      <c r="AY5314" s="88"/>
      <c r="AZ5314" s="88"/>
      <c r="BA5314" s="88"/>
      <c r="BB5314" s="89">
        <f t="shared" si="327"/>
        <v>0</v>
      </c>
      <c r="BC5314" s="90" t="str">
        <f t="shared" si="326"/>
        <v xml:space="preserve"> </v>
      </c>
      <c r="BD5314" s="91" t="str">
        <f t="shared" si="328"/>
        <v xml:space="preserve"> </v>
      </c>
      <c r="BE5314" s="92">
        <f t="shared" si="329"/>
        <v>0</v>
      </c>
    </row>
    <row r="5315" spans="1:57" s="74" customFormat="1" ht="50.1" customHeight="1" x14ac:dyDescent="0.2">
      <c r="A5315" s="78"/>
      <c r="B5315" s="78"/>
      <c r="C5315" s="78"/>
      <c r="D5315" s="78"/>
      <c r="E5315" s="79" t="str">
        <f>+IF(C5315&lt;&gt;"",VLOOKUP(MID(C5315,18,5),NIVELES!$A$133:$B$213,2,0),"")</f>
        <v/>
      </c>
      <c r="F5315" s="80"/>
      <c r="G5315" s="81" t="str">
        <f>+IF(F5315&lt;&gt;"",VLOOKUP(F5315,NIVELES!$A$246:$C$464,3,0),"")</f>
        <v/>
      </c>
      <c r="H5315" s="82"/>
      <c r="I5315" s="78"/>
      <c r="J5315" s="78"/>
      <c r="K5315" s="78"/>
      <c r="L5315" s="78"/>
      <c r="M5315" s="78"/>
      <c r="N5315" s="78"/>
      <c r="O5315" s="78"/>
      <c r="P5315" s="82"/>
      <c r="Q5315" s="78"/>
      <c r="R5315" s="82"/>
      <c r="S5315" s="82"/>
      <c r="T5315" s="82"/>
      <c r="U5315" s="82"/>
      <c r="V5315" s="82"/>
      <c r="W5315" s="82"/>
      <c r="X5315" s="82"/>
      <c r="Y5315" s="82"/>
      <c r="Z5315" s="82"/>
      <c r="AA5315" s="82"/>
      <c r="AB5315" s="82"/>
      <c r="AC5315" s="82"/>
      <c r="AD5315" s="85" t="str">
        <f>IF(A5315&lt;&gt;"",IF(D5315="DIRECCIÓN_DE_TRANSFERENCIAS","280 0031",VLOOKUP(C5315,NIVELES!$A$14:$B$105,2,0)),"")</f>
        <v/>
      </c>
      <c r="AE5315" s="86"/>
      <c r="AF5315" s="86"/>
      <c r="AG5315" s="79" t="str">
        <f>+IF(AF5315&lt;&gt;"",VLOOKUP(AF5315,NIVELES!$A$666:$B$673,2,0),"")</f>
        <v/>
      </c>
      <c r="AH5315" s="78"/>
      <c r="AI5315" s="79" t="str">
        <f>IF(AH5315&lt;&gt;"",VLOOKUP(CONCATENATE(AG5315,AH5315),NIVELES!$B$676:$C$745,2,0),"")</f>
        <v/>
      </c>
      <c r="AJ5315" s="78"/>
      <c r="AK5315" s="79" t="str">
        <f>+IF(AJ5315&lt;&gt;"",VLOOKUP(AJ5315,NIVELES!$A$816:$B$892,2,0),"")</f>
        <v/>
      </c>
      <c r="AL5315" s="78"/>
      <c r="AM5315" s="78"/>
      <c r="AN5315" s="79" t="str">
        <f>IF(AM5315&lt;&gt;"",+VLOOKUP(AM5315,NIVELES!$A$1652:$B$2466,2,0),"")</f>
        <v/>
      </c>
      <c r="AO5315" s="87"/>
      <c r="AP5315" s="88"/>
      <c r="AQ5315" s="88"/>
      <c r="AR5315" s="88"/>
      <c r="AS5315" s="88"/>
      <c r="AT5315" s="88"/>
      <c r="AU5315" s="88"/>
      <c r="AV5315" s="88"/>
      <c r="AW5315" s="88"/>
      <c r="AX5315" s="88"/>
      <c r="AY5315" s="88"/>
      <c r="AZ5315" s="88"/>
      <c r="BA5315" s="88"/>
      <c r="BB5315" s="89">
        <f t="shared" si="327"/>
        <v>0</v>
      </c>
      <c r="BC5315" s="90" t="str">
        <f t="shared" si="326"/>
        <v xml:space="preserve"> </v>
      </c>
      <c r="BD5315" s="91" t="str">
        <f t="shared" si="328"/>
        <v xml:space="preserve"> </v>
      </c>
      <c r="BE5315" s="92">
        <f t="shared" si="329"/>
        <v>0</v>
      </c>
    </row>
    <row r="5316" spans="1:57" s="74" customFormat="1" ht="50.1" customHeight="1" x14ac:dyDescent="0.2">
      <c r="A5316" s="78"/>
      <c r="B5316" s="78"/>
      <c r="C5316" s="78"/>
      <c r="D5316" s="78"/>
      <c r="E5316" s="79" t="str">
        <f>+IF(C5316&lt;&gt;"",VLOOKUP(MID(C5316,18,5),NIVELES!$A$133:$B$213,2,0),"")</f>
        <v/>
      </c>
      <c r="F5316" s="80"/>
      <c r="G5316" s="81" t="str">
        <f>+IF(F5316&lt;&gt;"",VLOOKUP(F5316,NIVELES!$A$246:$C$464,3,0),"")</f>
        <v/>
      </c>
      <c r="H5316" s="82"/>
      <c r="I5316" s="78"/>
      <c r="J5316" s="78"/>
      <c r="K5316" s="78"/>
      <c r="L5316" s="78"/>
      <c r="M5316" s="78"/>
      <c r="N5316" s="78"/>
      <c r="O5316" s="78"/>
      <c r="P5316" s="82"/>
      <c r="Q5316" s="78"/>
      <c r="R5316" s="82"/>
      <c r="S5316" s="82"/>
      <c r="T5316" s="82"/>
      <c r="U5316" s="82"/>
      <c r="V5316" s="82"/>
      <c r="W5316" s="82"/>
      <c r="X5316" s="82"/>
      <c r="Y5316" s="82"/>
      <c r="Z5316" s="82"/>
      <c r="AA5316" s="82"/>
      <c r="AB5316" s="82"/>
      <c r="AC5316" s="82"/>
      <c r="AD5316" s="85" t="str">
        <f>IF(A5316&lt;&gt;"",IF(D5316="DIRECCIÓN_DE_TRANSFERENCIAS","280 0031",VLOOKUP(C5316,NIVELES!$A$14:$B$105,2,0)),"")</f>
        <v/>
      </c>
      <c r="AE5316" s="86"/>
      <c r="AF5316" s="86"/>
      <c r="AG5316" s="79" t="str">
        <f>+IF(AF5316&lt;&gt;"",VLOOKUP(AF5316,NIVELES!$A$666:$B$673,2,0),"")</f>
        <v/>
      </c>
      <c r="AH5316" s="78"/>
      <c r="AI5316" s="79" t="str">
        <f>IF(AH5316&lt;&gt;"",VLOOKUP(CONCATENATE(AG5316,AH5316),NIVELES!$B$676:$C$745,2,0),"")</f>
        <v/>
      </c>
      <c r="AJ5316" s="78"/>
      <c r="AK5316" s="79" t="str">
        <f>+IF(AJ5316&lt;&gt;"",VLOOKUP(AJ5316,NIVELES!$A$816:$B$892,2,0),"")</f>
        <v/>
      </c>
      <c r="AL5316" s="78"/>
      <c r="AM5316" s="78"/>
      <c r="AN5316" s="79" t="str">
        <f>IF(AM5316&lt;&gt;"",+VLOOKUP(AM5316,NIVELES!$A$1652:$B$2466,2,0),"")</f>
        <v/>
      </c>
      <c r="AO5316" s="87"/>
      <c r="AP5316" s="88"/>
      <c r="AQ5316" s="88"/>
      <c r="AR5316" s="88"/>
      <c r="AS5316" s="88"/>
      <c r="AT5316" s="88"/>
      <c r="AU5316" s="88"/>
      <c r="AV5316" s="88"/>
      <c r="AW5316" s="88"/>
      <c r="AX5316" s="88"/>
      <c r="AY5316" s="88"/>
      <c r="AZ5316" s="88"/>
      <c r="BA5316" s="88"/>
      <c r="BB5316" s="89">
        <f t="shared" si="327"/>
        <v>0</v>
      </c>
      <c r="BC5316" s="90" t="str">
        <f t="shared" si="326"/>
        <v xml:space="preserve"> </v>
      </c>
      <c r="BD5316" s="91" t="str">
        <f t="shared" si="328"/>
        <v xml:space="preserve"> </v>
      </c>
      <c r="BE5316" s="92">
        <f t="shared" si="329"/>
        <v>0</v>
      </c>
    </row>
    <row r="5317" spans="1:57" s="74" customFormat="1" ht="50.1" customHeight="1" x14ac:dyDescent="0.2">
      <c r="A5317" s="78"/>
      <c r="B5317" s="78"/>
      <c r="C5317" s="78"/>
      <c r="D5317" s="78"/>
      <c r="E5317" s="79" t="str">
        <f>+IF(C5317&lt;&gt;"",VLOOKUP(MID(C5317,18,5),NIVELES!$A$133:$B$213,2,0),"")</f>
        <v/>
      </c>
      <c r="F5317" s="80"/>
      <c r="G5317" s="81" t="str">
        <f>+IF(F5317&lt;&gt;"",VLOOKUP(F5317,NIVELES!$A$246:$C$464,3,0),"")</f>
        <v/>
      </c>
      <c r="H5317" s="82"/>
      <c r="I5317" s="78"/>
      <c r="J5317" s="78"/>
      <c r="K5317" s="78"/>
      <c r="L5317" s="78"/>
      <c r="M5317" s="78"/>
      <c r="N5317" s="78"/>
      <c r="O5317" s="78"/>
      <c r="P5317" s="82"/>
      <c r="Q5317" s="78"/>
      <c r="R5317" s="82"/>
      <c r="S5317" s="82"/>
      <c r="T5317" s="82"/>
      <c r="U5317" s="82"/>
      <c r="V5317" s="82"/>
      <c r="W5317" s="82"/>
      <c r="X5317" s="82"/>
      <c r="Y5317" s="82"/>
      <c r="Z5317" s="82"/>
      <c r="AA5317" s="82"/>
      <c r="AB5317" s="82"/>
      <c r="AC5317" s="82"/>
      <c r="AD5317" s="85" t="str">
        <f>IF(A5317&lt;&gt;"",IF(D5317="DIRECCIÓN_DE_TRANSFERENCIAS","280 0031",VLOOKUP(C5317,NIVELES!$A$14:$B$105,2,0)),"")</f>
        <v/>
      </c>
      <c r="AE5317" s="86"/>
      <c r="AF5317" s="86"/>
      <c r="AG5317" s="79" t="str">
        <f>+IF(AF5317&lt;&gt;"",VLOOKUP(AF5317,NIVELES!$A$666:$B$673,2,0),"")</f>
        <v/>
      </c>
      <c r="AH5317" s="78"/>
      <c r="AI5317" s="79" t="str">
        <f>IF(AH5317&lt;&gt;"",VLOOKUP(CONCATENATE(AG5317,AH5317),NIVELES!$B$676:$C$745,2,0),"")</f>
        <v/>
      </c>
      <c r="AJ5317" s="78"/>
      <c r="AK5317" s="79" t="str">
        <f>+IF(AJ5317&lt;&gt;"",VLOOKUP(AJ5317,NIVELES!$A$816:$B$892,2,0),"")</f>
        <v/>
      </c>
      <c r="AL5317" s="78"/>
      <c r="AM5317" s="78"/>
      <c r="AN5317" s="79" t="str">
        <f>IF(AM5317&lt;&gt;"",+VLOOKUP(AM5317,NIVELES!$A$1652:$B$2466,2,0),"")</f>
        <v/>
      </c>
      <c r="AO5317" s="87"/>
      <c r="AP5317" s="88"/>
      <c r="AQ5317" s="88"/>
      <c r="AR5317" s="88"/>
      <c r="AS5317" s="88"/>
      <c r="AT5317" s="88"/>
      <c r="AU5317" s="88"/>
      <c r="AV5317" s="88"/>
      <c r="AW5317" s="88"/>
      <c r="AX5317" s="88"/>
      <c r="AY5317" s="88"/>
      <c r="AZ5317" s="88"/>
      <c r="BA5317" s="88"/>
      <c r="BB5317" s="89">
        <f t="shared" si="327"/>
        <v>0</v>
      </c>
      <c r="BC5317" s="90" t="str">
        <f t="shared" si="326"/>
        <v xml:space="preserve"> </v>
      </c>
      <c r="BD5317" s="91" t="str">
        <f t="shared" si="328"/>
        <v xml:space="preserve"> </v>
      </c>
      <c r="BE5317" s="92">
        <f t="shared" si="329"/>
        <v>0</v>
      </c>
    </row>
    <row r="5318" spans="1:57" s="74" customFormat="1" ht="50.1" customHeight="1" x14ac:dyDescent="0.2">
      <c r="A5318" s="78"/>
      <c r="B5318" s="78"/>
      <c r="C5318" s="78"/>
      <c r="D5318" s="78"/>
      <c r="E5318" s="79" t="str">
        <f>+IF(C5318&lt;&gt;"",VLOOKUP(MID(C5318,18,5),NIVELES!$A$133:$B$213,2,0),"")</f>
        <v/>
      </c>
      <c r="F5318" s="80"/>
      <c r="G5318" s="81" t="str">
        <f>+IF(F5318&lt;&gt;"",VLOOKUP(F5318,NIVELES!$A$246:$C$464,3,0),"")</f>
        <v/>
      </c>
      <c r="H5318" s="82"/>
      <c r="I5318" s="78"/>
      <c r="J5318" s="78"/>
      <c r="K5318" s="78"/>
      <c r="L5318" s="78"/>
      <c r="M5318" s="78"/>
      <c r="N5318" s="78"/>
      <c r="O5318" s="78"/>
      <c r="P5318" s="82"/>
      <c r="Q5318" s="78"/>
      <c r="R5318" s="82"/>
      <c r="S5318" s="82"/>
      <c r="T5318" s="82"/>
      <c r="U5318" s="82"/>
      <c r="V5318" s="82"/>
      <c r="W5318" s="82"/>
      <c r="X5318" s="82"/>
      <c r="Y5318" s="82"/>
      <c r="Z5318" s="82"/>
      <c r="AA5318" s="82"/>
      <c r="AB5318" s="82"/>
      <c r="AC5318" s="82"/>
      <c r="AD5318" s="85" t="str">
        <f>IF(A5318&lt;&gt;"",IF(D5318="DIRECCIÓN_DE_TRANSFERENCIAS","280 0031",VLOOKUP(C5318,NIVELES!$A$14:$B$105,2,0)),"")</f>
        <v/>
      </c>
      <c r="AE5318" s="86"/>
      <c r="AF5318" s="86"/>
      <c r="AG5318" s="79" t="str">
        <f>+IF(AF5318&lt;&gt;"",VLOOKUP(AF5318,NIVELES!$A$666:$B$673,2,0),"")</f>
        <v/>
      </c>
      <c r="AH5318" s="78"/>
      <c r="AI5318" s="79" t="str">
        <f>IF(AH5318&lt;&gt;"",VLOOKUP(CONCATENATE(AG5318,AH5318),NIVELES!$B$676:$C$745,2,0),"")</f>
        <v/>
      </c>
      <c r="AJ5318" s="78"/>
      <c r="AK5318" s="79" t="str">
        <f>+IF(AJ5318&lt;&gt;"",VLOOKUP(AJ5318,NIVELES!$A$816:$B$892,2,0),"")</f>
        <v/>
      </c>
      <c r="AL5318" s="78"/>
      <c r="AM5318" s="78"/>
      <c r="AN5318" s="79" t="str">
        <f>IF(AM5318&lt;&gt;"",+VLOOKUP(AM5318,NIVELES!$A$1652:$B$2466,2,0),"")</f>
        <v/>
      </c>
      <c r="AO5318" s="87"/>
      <c r="AP5318" s="88"/>
      <c r="AQ5318" s="88"/>
      <c r="AR5318" s="88"/>
      <c r="AS5318" s="88"/>
      <c r="AT5318" s="88"/>
      <c r="AU5318" s="88"/>
      <c r="AV5318" s="88"/>
      <c r="AW5318" s="88"/>
      <c r="AX5318" s="88"/>
      <c r="AY5318" s="88"/>
      <c r="AZ5318" s="88"/>
      <c r="BA5318" s="88"/>
      <c r="BB5318" s="89">
        <f t="shared" si="327"/>
        <v>0</v>
      </c>
      <c r="BC5318" s="90" t="str">
        <f t="shared" si="326"/>
        <v xml:space="preserve"> </v>
      </c>
      <c r="BD5318" s="91" t="str">
        <f t="shared" si="328"/>
        <v xml:space="preserve"> </v>
      </c>
      <c r="BE5318" s="92">
        <f t="shared" si="329"/>
        <v>0</v>
      </c>
    </row>
    <row r="5319" spans="1:57" s="74" customFormat="1" ht="50.1" customHeight="1" x14ac:dyDescent="0.2">
      <c r="A5319" s="78"/>
      <c r="B5319" s="78"/>
      <c r="C5319" s="78"/>
      <c r="D5319" s="78"/>
      <c r="E5319" s="79" t="str">
        <f>+IF(C5319&lt;&gt;"",VLOOKUP(MID(C5319,18,5),NIVELES!$A$133:$B$213,2,0),"")</f>
        <v/>
      </c>
      <c r="F5319" s="80"/>
      <c r="G5319" s="81" t="str">
        <f>+IF(F5319&lt;&gt;"",VLOOKUP(F5319,NIVELES!$A$246:$C$464,3,0),"")</f>
        <v/>
      </c>
      <c r="H5319" s="82"/>
      <c r="I5319" s="78"/>
      <c r="J5319" s="78"/>
      <c r="K5319" s="78"/>
      <c r="L5319" s="78"/>
      <c r="M5319" s="78"/>
      <c r="N5319" s="78"/>
      <c r="O5319" s="78"/>
      <c r="P5319" s="82"/>
      <c r="Q5319" s="78"/>
      <c r="R5319" s="82"/>
      <c r="S5319" s="82"/>
      <c r="T5319" s="82"/>
      <c r="U5319" s="82"/>
      <c r="V5319" s="82"/>
      <c r="W5319" s="82"/>
      <c r="X5319" s="82"/>
      <c r="Y5319" s="82"/>
      <c r="Z5319" s="82"/>
      <c r="AA5319" s="82"/>
      <c r="AB5319" s="82"/>
      <c r="AC5319" s="82"/>
      <c r="AD5319" s="85" t="str">
        <f>IF(A5319&lt;&gt;"",IF(D5319="DIRECCIÓN_DE_TRANSFERENCIAS","280 0031",VLOOKUP(C5319,NIVELES!$A$14:$B$105,2,0)),"")</f>
        <v/>
      </c>
      <c r="AE5319" s="86"/>
      <c r="AF5319" s="86"/>
      <c r="AG5319" s="79" t="str">
        <f>+IF(AF5319&lt;&gt;"",VLOOKUP(AF5319,NIVELES!$A$666:$B$673,2,0),"")</f>
        <v/>
      </c>
      <c r="AH5319" s="78"/>
      <c r="AI5319" s="79" t="str">
        <f>IF(AH5319&lt;&gt;"",VLOOKUP(CONCATENATE(AG5319,AH5319),NIVELES!$B$676:$C$745,2,0),"")</f>
        <v/>
      </c>
      <c r="AJ5319" s="78"/>
      <c r="AK5319" s="79" t="str">
        <f>+IF(AJ5319&lt;&gt;"",VLOOKUP(AJ5319,NIVELES!$A$816:$B$892,2,0),"")</f>
        <v/>
      </c>
      <c r="AL5319" s="78"/>
      <c r="AM5319" s="78"/>
      <c r="AN5319" s="79" t="str">
        <f>IF(AM5319&lt;&gt;"",+VLOOKUP(AM5319,NIVELES!$A$1652:$B$2466,2,0),"")</f>
        <v/>
      </c>
      <c r="AO5319" s="87"/>
      <c r="AP5319" s="88"/>
      <c r="AQ5319" s="88"/>
      <c r="AR5319" s="88"/>
      <c r="AS5319" s="88"/>
      <c r="AT5319" s="88"/>
      <c r="AU5319" s="88"/>
      <c r="AV5319" s="88"/>
      <c r="AW5319" s="88"/>
      <c r="AX5319" s="88"/>
      <c r="AY5319" s="88"/>
      <c r="AZ5319" s="88"/>
      <c r="BA5319" s="88"/>
      <c r="BB5319" s="89">
        <f t="shared" si="327"/>
        <v>0</v>
      </c>
      <c r="BC5319" s="90" t="str">
        <f t="shared" ref="BC5319:BC5382" si="330">IF(A5319&lt;&gt;"",IF(AO5319&lt;&gt;"",IF(AO5319=BB5319,"OK",AO5319-BB5319),IF(AND(AO5319="",BB5319=""),"",AO5319-BB5319))," ")</f>
        <v xml:space="preserve"> </v>
      </c>
      <c r="BD5319" s="91" t="str">
        <f t="shared" si="328"/>
        <v xml:space="preserve"> </v>
      </c>
      <c r="BE5319" s="92">
        <f t="shared" si="329"/>
        <v>0</v>
      </c>
    </row>
    <row r="5320" spans="1:57" s="74" customFormat="1" ht="50.1" customHeight="1" x14ac:dyDescent="0.2">
      <c r="A5320" s="78"/>
      <c r="B5320" s="78"/>
      <c r="C5320" s="78"/>
      <c r="D5320" s="78"/>
      <c r="E5320" s="79" t="str">
        <f>+IF(C5320&lt;&gt;"",VLOOKUP(MID(C5320,18,5),NIVELES!$A$133:$B$213,2,0),"")</f>
        <v/>
      </c>
      <c r="F5320" s="80"/>
      <c r="G5320" s="81" t="str">
        <f>+IF(F5320&lt;&gt;"",VLOOKUP(F5320,NIVELES!$A$246:$C$464,3,0),"")</f>
        <v/>
      </c>
      <c r="H5320" s="82"/>
      <c r="I5320" s="78"/>
      <c r="J5320" s="78"/>
      <c r="K5320" s="78"/>
      <c r="L5320" s="78"/>
      <c r="M5320" s="78"/>
      <c r="N5320" s="78"/>
      <c r="O5320" s="78"/>
      <c r="P5320" s="82"/>
      <c r="Q5320" s="78"/>
      <c r="R5320" s="82"/>
      <c r="S5320" s="82"/>
      <c r="T5320" s="82"/>
      <c r="U5320" s="82"/>
      <c r="V5320" s="82"/>
      <c r="W5320" s="82"/>
      <c r="X5320" s="82"/>
      <c r="Y5320" s="82"/>
      <c r="Z5320" s="82"/>
      <c r="AA5320" s="82"/>
      <c r="AB5320" s="82"/>
      <c r="AC5320" s="82"/>
      <c r="AD5320" s="85" t="str">
        <f>IF(A5320&lt;&gt;"",IF(D5320="DIRECCIÓN_DE_TRANSFERENCIAS","280 0031",VLOOKUP(C5320,NIVELES!$A$14:$B$105,2,0)),"")</f>
        <v/>
      </c>
      <c r="AE5320" s="86"/>
      <c r="AF5320" s="86"/>
      <c r="AG5320" s="79" t="str">
        <f>+IF(AF5320&lt;&gt;"",VLOOKUP(AF5320,NIVELES!$A$666:$B$673,2,0),"")</f>
        <v/>
      </c>
      <c r="AH5320" s="78"/>
      <c r="AI5320" s="79" t="str">
        <f>IF(AH5320&lt;&gt;"",VLOOKUP(CONCATENATE(AG5320,AH5320),NIVELES!$B$676:$C$745,2,0),"")</f>
        <v/>
      </c>
      <c r="AJ5320" s="78"/>
      <c r="AK5320" s="79" t="str">
        <f>+IF(AJ5320&lt;&gt;"",VLOOKUP(AJ5320,NIVELES!$A$816:$B$892,2,0),"")</f>
        <v/>
      </c>
      <c r="AL5320" s="78"/>
      <c r="AM5320" s="78"/>
      <c r="AN5320" s="79" t="str">
        <f>IF(AM5320&lt;&gt;"",+VLOOKUP(AM5320,NIVELES!$A$1652:$B$2466,2,0),"")</f>
        <v/>
      </c>
      <c r="AO5320" s="87"/>
      <c r="AP5320" s="88"/>
      <c r="AQ5320" s="88"/>
      <c r="AR5320" s="88"/>
      <c r="AS5320" s="88"/>
      <c r="AT5320" s="88"/>
      <c r="AU5320" s="88"/>
      <c r="AV5320" s="88"/>
      <c r="AW5320" s="88"/>
      <c r="AX5320" s="88"/>
      <c r="AY5320" s="88"/>
      <c r="AZ5320" s="88"/>
      <c r="BA5320" s="88"/>
      <c r="BB5320" s="89">
        <f t="shared" ref="BB5320:BB5383" si="331">SUBTOTAL(9,AP5320:BA5320)</f>
        <v>0</v>
      </c>
      <c r="BC5320" s="90" t="str">
        <f t="shared" si="330"/>
        <v xml:space="preserve"> </v>
      </c>
      <c r="BD5320" s="91" t="str">
        <f t="shared" ref="BD5320:BD5383" si="332">IF(A5320&lt;&gt;"",IF(A5320="","Escoger Nivel 0",)&amp;" "&amp;(IF(B5320="","Escoger Nivel  1",)&amp;" "&amp;(IF(C5320="","Escoger Nivel 2",)&amp;" "&amp;(IF(D5320="","Escoger Nivel 3",)&amp;" "&amp;(IF(F5320="","Escoger Cantón",)&amp;" "&amp;(IF(I5320="","Escoger Obj. Estratégico Institucional N1",)&amp;" "&amp;(IF(J5320="","Escoger Obj. Especifico N2",)&amp;" "&amp;(IF(K5320="","Escoger Obj. Operativo N4",)&amp;" "&amp;(IF(L5320=""," Llenar Modalidad de Servicio ",)&amp;""&amp;(IF(M5320=""," Llenar Meta de Cobertura ",)&amp;" "&amp;(IF(N5320="","Llenar Indicador",)&amp;" "&amp;(IF(O5320="","Llenar Actividad PAPP",)&amp;" "&amp;(IF(P5320="","Llenar Metas",)&amp;" "&amp;(IF(Q5320="","Llenar Indicador",)&amp;" "&amp;(IF(AF5320="","Escoger Nro. programa",)&amp;" "&amp;(IF(AH5320="","Escoger Nro. Actividad e-Sigef",)&amp;" "&amp;(IF(AK5320="","Escoger direccionamiento de gasto",)&amp;" "&amp;(IF(AL5320="","Escoger Grupo de Gasto",)&amp;" "&amp;(IF(AM5320="","Escoger Item Presupuestario",)&amp;" "&amp;(IF(AO5320="","Llenar valor de actividad",))))))))))))))))))))," ")</f>
        <v xml:space="preserve"> </v>
      </c>
      <c r="BE5320" s="92">
        <f t="shared" si="329"/>
        <v>0</v>
      </c>
    </row>
    <row r="5321" spans="1:57" s="74" customFormat="1" ht="50.1" customHeight="1" x14ac:dyDescent="0.2">
      <c r="A5321" s="78"/>
      <c r="B5321" s="78"/>
      <c r="C5321" s="78"/>
      <c r="D5321" s="78"/>
      <c r="E5321" s="79" t="str">
        <f>+IF(C5321&lt;&gt;"",VLOOKUP(MID(C5321,18,5),NIVELES!$A$133:$B$213,2,0),"")</f>
        <v/>
      </c>
      <c r="F5321" s="80"/>
      <c r="G5321" s="81" t="str">
        <f>+IF(F5321&lt;&gt;"",VLOOKUP(F5321,NIVELES!$A$246:$C$464,3,0),"")</f>
        <v/>
      </c>
      <c r="H5321" s="82"/>
      <c r="I5321" s="78"/>
      <c r="J5321" s="78"/>
      <c r="K5321" s="78"/>
      <c r="L5321" s="78"/>
      <c r="M5321" s="78"/>
      <c r="N5321" s="78"/>
      <c r="O5321" s="78"/>
      <c r="P5321" s="82"/>
      <c r="Q5321" s="78"/>
      <c r="R5321" s="82"/>
      <c r="S5321" s="82"/>
      <c r="T5321" s="82"/>
      <c r="U5321" s="82"/>
      <c r="V5321" s="82"/>
      <c r="W5321" s="82"/>
      <c r="X5321" s="82"/>
      <c r="Y5321" s="82"/>
      <c r="Z5321" s="82"/>
      <c r="AA5321" s="82"/>
      <c r="AB5321" s="82"/>
      <c r="AC5321" s="82"/>
      <c r="AD5321" s="85" t="str">
        <f>IF(A5321&lt;&gt;"",IF(D5321="DIRECCIÓN_DE_TRANSFERENCIAS","280 0031",VLOOKUP(C5321,NIVELES!$A$14:$B$105,2,0)),"")</f>
        <v/>
      </c>
      <c r="AE5321" s="86"/>
      <c r="AF5321" s="86"/>
      <c r="AG5321" s="79" t="str">
        <f>+IF(AF5321&lt;&gt;"",VLOOKUP(AF5321,NIVELES!$A$666:$B$673,2,0),"")</f>
        <v/>
      </c>
      <c r="AH5321" s="78"/>
      <c r="AI5321" s="79" t="str">
        <f>IF(AH5321&lt;&gt;"",VLOOKUP(CONCATENATE(AG5321,AH5321),NIVELES!$B$676:$C$745,2,0),"")</f>
        <v/>
      </c>
      <c r="AJ5321" s="78"/>
      <c r="AK5321" s="79" t="str">
        <f>+IF(AJ5321&lt;&gt;"",VLOOKUP(AJ5321,NIVELES!$A$816:$B$892,2,0),"")</f>
        <v/>
      </c>
      <c r="AL5321" s="78"/>
      <c r="AM5321" s="78"/>
      <c r="AN5321" s="79" t="str">
        <f>IF(AM5321&lt;&gt;"",+VLOOKUP(AM5321,NIVELES!$A$1652:$B$2466,2,0),"")</f>
        <v/>
      </c>
      <c r="AO5321" s="87"/>
      <c r="AP5321" s="88"/>
      <c r="AQ5321" s="88"/>
      <c r="AR5321" s="88"/>
      <c r="AS5321" s="88"/>
      <c r="AT5321" s="88"/>
      <c r="AU5321" s="88"/>
      <c r="AV5321" s="88"/>
      <c r="AW5321" s="88"/>
      <c r="AX5321" s="88"/>
      <c r="AY5321" s="88"/>
      <c r="AZ5321" s="88"/>
      <c r="BA5321" s="88"/>
      <c r="BB5321" s="89">
        <f t="shared" si="331"/>
        <v>0</v>
      </c>
      <c r="BC5321" s="90" t="str">
        <f t="shared" si="330"/>
        <v xml:space="preserve"> </v>
      </c>
      <c r="BD5321" s="91" t="str">
        <f t="shared" si="332"/>
        <v xml:space="preserve"> </v>
      </c>
      <c r="BE5321" s="92">
        <f t="shared" ref="BE5321:BE5384" si="333">SUBTOTAL(9,R5321:AC5321)</f>
        <v>0</v>
      </c>
    </row>
    <row r="5322" spans="1:57" s="74" customFormat="1" ht="50.1" customHeight="1" x14ac:dyDescent="0.2">
      <c r="A5322" s="78"/>
      <c r="B5322" s="78"/>
      <c r="C5322" s="78"/>
      <c r="D5322" s="78"/>
      <c r="E5322" s="79" t="str">
        <f>+IF(C5322&lt;&gt;"",VLOOKUP(MID(C5322,18,5),NIVELES!$A$133:$B$213,2,0),"")</f>
        <v/>
      </c>
      <c r="F5322" s="80"/>
      <c r="G5322" s="81" t="str">
        <f>+IF(F5322&lt;&gt;"",VLOOKUP(F5322,NIVELES!$A$246:$C$464,3,0),"")</f>
        <v/>
      </c>
      <c r="H5322" s="82"/>
      <c r="I5322" s="78"/>
      <c r="J5322" s="78"/>
      <c r="K5322" s="78"/>
      <c r="L5322" s="78"/>
      <c r="M5322" s="78"/>
      <c r="N5322" s="78"/>
      <c r="O5322" s="78"/>
      <c r="P5322" s="82"/>
      <c r="Q5322" s="78"/>
      <c r="R5322" s="82"/>
      <c r="S5322" s="82"/>
      <c r="T5322" s="82"/>
      <c r="U5322" s="82"/>
      <c r="V5322" s="82"/>
      <c r="W5322" s="82"/>
      <c r="X5322" s="82"/>
      <c r="Y5322" s="82"/>
      <c r="Z5322" s="82"/>
      <c r="AA5322" s="82"/>
      <c r="AB5322" s="82"/>
      <c r="AC5322" s="82"/>
      <c r="AD5322" s="85" t="str">
        <f>IF(A5322&lt;&gt;"",IF(D5322="DIRECCIÓN_DE_TRANSFERENCIAS","280 0031",VLOOKUP(C5322,NIVELES!$A$14:$B$105,2,0)),"")</f>
        <v/>
      </c>
      <c r="AE5322" s="86"/>
      <c r="AF5322" s="86"/>
      <c r="AG5322" s="79" t="str">
        <f>+IF(AF5322&lt;&gt;"",VLOOKUP(AF5322,NIVELES!$A$666:$B$673,2,0),"")</f>
        <v/>
      </c>
      <c r="AH5322" s="78"/>
      <c r="AI5322" s="79" t="str">
        <f>IF(AH5322&lt;&gt;"",VLOOKUP(CONCATENATE(AG5322,AH5322),NIVELES!$B$676:$C$745,2,0),"")</f>
        <v/>
      </c>
      <c r="AJ5322" s="78"/>
      <c r="AK5322" s="79" t="str">
        <f>+IF(AJ5322&lt;&gt;"",VLOOKUP(AJ5322,NIVELES!$A$816:$B$892,2,0),"")</f>
        <v/>
      </c>
      <c r="AL5322" s="78"/>
      <c r="AM5322" s="78"/>
      <c r="AN5322" s="79" t="str">
        <f>IF(AM5322&lt;&gt;"",+VLOOKUP(AM5322,NIVELES!$A$1652:$B$2466,2,0),"")</f>
        <v/>
      </c>
      <c r="AO5322" s="87"/>
      <c r="AP5322" s="88"/>
      <c r="AQ5322" s="88"/>
      <c r="AR5322" s="88"/>
      <c r="AS5322" s="88"/>
      <c r="AT5322" s="88"/>
      <c r="AU5322" s="88"/>
      <c r="AV5322" s="88"/>
      <c r="AW5322" s="88"/>
      <c r="AX5322" s="88"/>
      <c r="AY5322" s="88"/>
      <c r="AZ5322" s="88"/>
      <c r="BA5322" s="88"/>
      <c r="BB5322" s="89">
        <f t="shared" si="331"/>
        <v>0</v>
      </c>
      <c r="BC5322" s="90" t="str">
        <f t="shared" si="330"/>
        <v xml:space="preserve"> </v>
      </c>
      <c r="BD5322" s="91" t="str">
        <f t="shared" si="332"/>
        <v xml:space="preserve"> </v>
      </c>
      <c r="BE5322" s="92">
        <f t="shared" si="333"/>
        <v>0</v>
      </c>
    </row>
    <row r="5323" spans="1:57" s="74" customFormat="1" ht="50.1" customHeight="1" x14ac:dyDescent="0.2">
      <c r="A5323" s="78"/>
      <c r="B5323" s="78"/>
      <c r="C5323" s="78"/>
      <c r="D5323" s="78"/>
      <c r="E5323" s="79" t="str">
        <f>+IF(C5323&lt;&gt;"",VLOOKUP(MID(C5323,18,5),NIVELES!$A$133:$B$213,2,0),"")</f>
        <v/>
      </c>
      <c r="F5323" s="80"/>
      <c r="G5323" s="81" t="str">
        <f>+IF(F5323&lt;&gt;"",VLOOKUP(F5323,NIVELES!$A$246:$C$464,3,0),"")</f>
        <v/>
      </c>
      <c r="H5323" s="82"/>
      <c r="I5323" s="78"/>
      <c r="J5323" s="78"/>
      <c r="K5323" s="78"/>
      <c r="L5323" s="78"/>
      <c r="M5323" s="78"/>
      <c r="N5323" s="78"/>
      <c r="O5323" s="78"/>
      <c r="P5323" s="82"/>
      <c r="Q5323" s="78"/>
      <c r="R5323" s="82"/>
      <c r="S5323" s="82"/>
      <c r="T5323" s="82"/>
      <c r="U5323" s="82"/>
      <c r="V5323" s="82"/>
      <c r="W5323" s="82"/>
      <c r="X5323" s="82"/>
      <c r="Y5323" s="82"/>
      <c r="Z5323" s="82"/>
      <c r="AA5323" s="82"/>
      <c r="AB5323" s="82"/>
      <c r="AC5323" s="82"/>
      <c r="AD5323" s="85" t="str">
        <f>IF(A5323&lt;&gt;"",IF(D5323="DIRECCIÓN_DE_TRANSFERENCIAS","280 0031",VLOOKUP(C5323,NIVELES!$A$14:$B$105,2,0)),"")</f>
        <v/>
      </c>
      <c r="AE5323" s="86"/>
      <c r="AF5323" s="86"/>
      <c r="AG5323" s="79" t="str">
        <f>+IF(AF5323&lt;&gt;"",VLOOKUP(AF5323,NIVELES!$A$666:$B$673,2,0),"")</f>
        <v/>
      </c>
      <c r="AH5323" s="78"/>
      <c r="AI5323" s="79" t="str">
        <f>IF(AH5323&lt;&gt;"",VLOOKUP(CONCATENATE(AG5323,AH5323),NIVELES!$B$676:$C$745,2,0),"")</f>
        <v/>
      </c>
      <c r="AJ5323" s="78"/>
      <c r="AK5323" s="79" t="str">
        <f>+IF(AJ5323&lt;&gt;"",VLOOKUP(AJ5323,NIVELES!$A$816:$B$892,2,0),"")</f>
        <v/>
      </c>
      <c r="AL5323" s="78"/>
      <c r="AM5323" s="78"/>
      <c r="AN5323" s="79" t="str">
        <f>IF(AM5323&lt;&gt;"",+VLOOKUP(AM5323,NIVELES!$A$1652:$B$2466,2,0),"")</f>
        <v/>
      </c>
      <c r="AO5323" s="87"/>
      <c r="AP5323" s="88"/>
      <c r="AQ5323" s="88"/>
      <c r="AR5323" s="88"/>
      <c r="AS5323" s="88"/>
      <c r="AT5323" s="88"/>
      <c r="AU5323" s="88"/>
      <c r="AV5323" s="88"/>
      <c r="AW5323" s="88"/>
      <c r="AX5323" s="88"/>
      <c r="AY5323" s="88"/>
      <c r="AZ5323" s="88"/>
      <c r="BA5323" s="88"/>
      <c r="BB5323" s="89">
        <f t="shared" si="331"/>
        <v>0</v>
      </c>
      <c r="BC5323" s="90" t="str">
        <f t="shared" si="330"/>
        <v xml:space="preserve"> </v>
      </c>
      <c r="BD5323" s="91" t="str">
        <f t="shared" si="332"/>
        <v xml:space="preserve"> </v>
      </c>
      <c r="BE5323" s="92">
        <f t="shared" si="333"/>
        <v>0</v>
      </c>
    </row>
    <row r="5324" spans="1:57" s="74" customFormat="1" ht="50.1" customHeight="1" x14ac:dyDescent="0.2">
      <c r="A5324" s="78"/>
      <c r="B5324" s="78"/>
      <c r="C5324" s="78"/>
      <c r="D5324" s="78"/>
      <c r="E5324" s="79" t="str">
        <f>+IF(C5324&lt;&gt;"",VLOOKUP(MID(C5324,18,5),NIVELES!$A$133:$B$213,2,0),"")</f>
        <v/>
      </c>
      <c r="F5324" s="80"/>
      <c r="G5324" s="81" t="str">
        <f>+IF(F5324&lt;&gt;"",VLOOKUP(F5324,NIVELES!$A$246:$C$464,3,0),"")</f>
        <v/>
      </c>
      <c r="H5324" s="82"/>
      <c r="I5324" s="78"/>
      <c r="J5324" s="78"/>
      <c r="K5324" s="78"/>
      <c r="L5324" s="78"/>
      <c r="M5324" s="78"/>
      <c r="N5324" s="78"/>
      <c r="O5324" s="78"/>
      <c r="P5324" s="82"/>
      <c r="Q5324" s="78"/>
      <c r="R5324" s="82"/>
      <c r="S5324" s="82"/>
      <c r="T5324" s="82"/>
      <c r="U5324" s="82"/>
      <c r="V5324" s="82"/>
      <c r="W5324" s="82"/>
      <c r="X5324" s="82"/>
      <c r="Y5324" s="82"/>
      <c r="Z5324" s="82"/>
      <c r="AA5324" s="82"/>
      <c r="AB5324" s="82"/>
      <c r="AC5324" s="82"/>
      <c r="AD5324" s="85" t="str">
        <f>IF(A5324&lt;&gt;"",IF(D5324="DIRECCIÓN_DE_TRANSFERENCIAS","280 0031",VLOOKUP(C5324,NIVELES!$A$14:$B$105,2,0)),"")</f>
        <v/>
      </c>
      <c r="AE5324" s="86"/>
      <c r="AF5324" s="86"/>
      <c r="AG5324" s="79" t="str">
        <f>+IF(AF5324&lt;&gt;"",VLOOKUP(AF5324,NIVELES!$A$666:$B$673,2,0),"")</f>
        <v/>
      </c>
      <c r="AH5324" s="78"/>
      <c r="AI5324" s="79" t="str">
        <f>IF(AH5324&lt;&gt;"",VLOOKUP(CONCATENATE(AG5324,AH5324),NIVELES!$B$676:$C$745,2,0),"")</f>
        <v/>
      </c>
      <c r="AJ5324" s="78"/>
      <c r="AK5324" s="79" t="str">
        <f>+IF(AJ5324&lt;&gt;"",VLOOKUP(AJ5324,NIVELES!$A$816:$B$892,2,0),"")</f>
        <v/>
      </c>
      <c r="AL5324" s="78"/>
      <c r="AM5324" s="78"/>
      <c r="AN5324" s="79" t="str">
        <f>IF(AM5324&lt;&gt;"",+VLOOKUP(AM5324,NIVELES!$A$1652:$B$2466,2,0),"")</f>
        <v/>
      </c>
      <c r="AO5324" s="87"/>
      <c r="AP5324" s="88"/>
      <c r="AQ5324" s="88"/>
      <c r="AR5324" s="88"/>
      <c r="AS5324" s="88"/>
      <c r="AT5324" s="88"/>
      <c r="AU5324" s="88"/>
      <c r="AV5324" s="88"/>
      <c r="AW5324" s="88"/>
      <c r="AX5324" s="88"/>
      <c r="AY5324" s="88"/>
      <c r="AZ5324" s="88"/>
      <c r="BA5324" s="88"/>
      <c r="BB5324" s="89">
        <f t="shared" si="331"/>
        <v>0</v>
      </c>
      <c r="BC5324" s="90" t="str">
        <f t="shared" si="330"/>
        <v xml:space="preserve"> </v>
      </c>
      <c r="BD5324" s="91" t="str">
        <f t="shared" si="332"/>
        <v xml:space="preserve"> </v>
      </c>
      <c r="BE5324" s="92">
        <f t="shared" si="333"/>
        <v>0</v>
      </c>
    </row>
    <row r="5325" spans="1:57" s="74" customFormat="1" ht="50.1" customHeight="1" x14ac:dyDescent="0.2">
      <c r="A5325" s="78"/>
      <c r="B5325" s="78"/>
      <c r="C5325" s="78"/>
      <c r="D5325" s="78"/>
      <c r="E5325" s="79" t="str">
        <f>+IF(C5325&lt;&gt;"",VLOOKUP(MID(C5325,18,5),NIVELES!$A$133:$B$213,2,0),"")</f>
        <v/>
      </c>
      <c r="F5325" s="80"/>
      <c r="G5325" s="81" t="str">
        <f>+IF(F5325&lt;&gt;"",VLOOKUP(F5325,NIVELES!$A$246:$C$464,3,0),"")</f>
        <v/>
      </c>
      <c r="H5325" s="82"/>
      <c r="I5325" s="78"/>
      <c r="J5325" s="78"/>
      <c r="K5325" s="78"/>
      <c r="L5325" s="78"/>
      <c r="M5325" s="78"/>
      <c r="N5325" s="78"/>
      <c r="O5325" s="78"/>
      <c r="P5325" s="82"/>
      <c r="Q5325" s="78"/>
      <c r="R5325" s="82"/>
      <c r="S5325" s="82"/>
      <c r="T5325" s="82"/>
      <c r="U5325" s="82"/>
      <c r="V5325" s="82"/>
      <c r="W5325" s="82"/>
      <c r="X5325" s="82"/>
      <c r="Y5325" s="82"/>
      <c r="Z5325" s="82"/>
      <c r="AA5325" s="82"/>
      <c r="AB5325" s="82"/>
      <c r="AC5325" s="82"/>
      <c r="AD5325" s="85" t="str">
        <f>IF(A5325&lt;&gt;"",IF(D5325="DIRECCIÓN_DE_TRANSFERENCIAS","280 0031",VLOOKUP(C5325,NIVELES!$A$14:$B$105,2,0)),"")</f>
        <v/>
      </c>
      <c r="AE5325" s="86"/>
      <c r="AF5325" s="86"/>
      <c r="AG5325" s="79" t="str">
        <f>+IF(AF5325&lt;&gt;"",VLOOKUP(AF5325,NIVELES!$A$666:$B$673,2,0),"")</f>
        <v/>
      </c>
      <c r="AH5325" s="78"/>
      <c r="AI5325" s="79" t="str">
        <f>IF(AH5325&lt;&gt;"",VLOOKUP(CONCATENATE(AG5325,AH5325),NIVELES!$B$676:$C$745,2,0),"")</f>
        <v/>
      </c>
      <c r="AJ5325" s="78"/>
      <c r="AK5325" s="79" t="str">
        <f>+IF(AJ5325&lt;&gt;"",VLOOKUP(AJ5325,NIVELES!$A$816:$B$892,2,0),"")</f>
        <v/>
      </c>
      <c r="AL5325" s="78"/>
      <c r="AM5325" s="78"/>
      <c r="AN5325" s="79" t="str">
        <f>IF(AM5325&lt;&gt;"",+VLOOKUP(AM5325,NIVELES!$A$1652:$B$2466,2,0),"")</f>
        <v/>
      </c>
      <c r="AO5325" s="87"/>
      <c r="AP5325" s="88"/>
      <c r="AQ5325" s="88"/>
      <c r="AR5325" s="88"/>
      <c r="AS5325" s="88"/>
      <c r="AT5325" s="88"/>
      <c r="AU5325" s="88"/>
      <c r="AV5325" s="88"/>
      <c r="AW5325" s="88"/>
      <c r="AX5325" s="88"/>
      <c r="AY5325" s="88"/>
      <c r="AZ5325" s="88"/>
      <c r="BA5325" s="88"/>
      <c r="BB5325" s="89">
        <f t="shared" si="331"/>
        <v>0</v>
      </c>
      <c r="BC5325" s="90" t="str">
        <f t="shared" si="330"/>
        <v xml:space="preserve"> </v>
      </c>
      <c r="BD5325" s="91" t="str">
        <f t="shared" si="332"/>
        <v xml:space="preserve"> </v>
      </c>
      <c r="BE5325" s="92">
        <f t="shared" si="333"/>
        <v>0</v>
      </c>
    </row>
    <row r="5326" spans="1:57" s="74" customFormat="1" ht="50.1" customHeight="1" x14ac:dyDescent="0.2">
      <c r="A5326" s="78"/>
      <c r="B5326" s="78"/>
      <c r="C5326" s="78"/>
      <c r="D5326" s="78"/>
      <c r="E5326" s="79" t="str">
        <f>+IF(C5326&lt;&gt;"",VLOOKUP(MID(C5326,18,5),NIVELES!$A$133:$B$213,2,0),"")</f>
        <v/>
      </c>
      <c r="F5326" s="80"/>
      <c r="G5326" s="81" t="str">
        <f>+IF(F5326&lt;&gt;"",VLOOKUP(F5326,NIVELES!$A$246:$C$464,3,0),"")</f>
        <v/>
      </c>
      <c r="H5326" s="82"/>
      <c r="I5326" s="78"/>
      <c r="J5326" s="78"/>
      <c r="K5326" s="78"/>
      <c r="L5326" s="78"/>
      <c r="M5326" s="78"/>
      <c r="N5326" s="78"/>
      <c r="O5326" s="78"/>
      <c r="P5326" s="82"/>
      <c r="Q5326" s="78"/>
      <c r="R5326" s="82"/>
      <c r="S5326" s="82"/>
      <c r="T5326" s="82"/>
      <c r="U5326" s="82"/>
      <c r="V5326" s="82"/>
      <c r="W5326" s="82"/>
      <c r="X5326" s="82"/>
      <c r="Y5326" s="82"/>
      <c r="Z5326" s="82"/>
      <c r="AA5326" s="82"/>
      <c r="AB5326" s="82"/>
      <c r="AC5326" s="82"/>
      <c r="AD5326" s="85" t="str">
        <f>IF(A5326&lt;&gt;"",IF(D5326="DIRECCIÓN_DE_TRANSFERENCIAS","280 0031",VLOOKUP(C5326,NIVELES!$A$14:$B$105,2,0)),"")</f>
        <v/>
      </c>
      <c r="AE5326" s="86"/>
      <c r="AF5326" s="86"/>
      <c r="AG5326" s="79" t="str">
        <f>+IF(AF5326&lt;&gt;"",VLOOKUP(AF5326,NIVELES!$A$666:$B$673,2,0),"")</f>
        <v/>
      </c>
      <c r="AH5326" s="78"/>
      <c r="AI5326" s="79" t="str">
        <f>IF(AH5326&lt;&gt;"",VLOOKUP(CONCATENATE(AG5326,AH5326),NIVELES!$B$676:$C$745,2,0),"")</f>
        <v/>
      </c>
      <c r="AJ5326" s="78"/>
      <c r="AK5326" s="79" t="str">
        <f>+IF(AJ5326&lt;&gt;"",VLOOKUP(AJ5326,NIVELES!$A$816:$B$892,2,0),"")</f>
        <v/>
      </c>
      <c r="AL5326" s="78"/>
      <c r="AM5326" s="78"/>
      <c r="AN5326" s="79" t="str">
        <f>IF(AM5326&lt;&gt;"",+VLOOKUP(AM5326,NIVELES!$A$1652:$B$2466,2,0),"")</f>
        <v/>
      </c>
      <c r="AO5326" s="87"/>
      <c r="AP5326" s="88"/>
      <c r="AQ5326" s="88"/>
      <c r="AR5326" s="88"/>
      <c r="AS5326" s="88"/>
      <c r="AT5326" s="88"/>
      <c r="AU5326" s="88"/>
      <c r="AV5326" s="88"/>
      <c r="AW5326" s="88"/>
      <c r="AX5326" s="88"/>
      <c r="AY5326" s="88"/>
      <c r="AZ5326" s="88"/>
      <c r="BA5326" s="88"/>
      <c r="BB5326" s="89">
        <f t="shared" si="331"/>
        <v>0</v>
      </c>
      <c r="BC5326" s="90" t="str">
        <f t="shared" si="330"/>
        <v xml:space="preserve"> </v>
      </c>
      <c r="BD5326" s="91" t="str">
        <f t="shared" si="332"/>
        <v xml:space="preserve"> </v>
      </c>
      <c r="BE5326" s="92">
        <f t="shared" si="333"/>
        <v>0</v>
      </c>
    </row>
    <row r="5327" spans="1:57" s="74" customFormat="1" ht="50.1" customHeight="1" x14ac:dyDescent="0.2">
      <c r="A5327" s="78"/>
      <c r="B5327" s="78"/>
      <c r="C5327" s="78"/>
      <c r="D5327" s="78"/>
      <c r="E5327" s="79" t="str">
        <f>+IF(C5327&lt;&gt;"",VLOOKUP(MID(C5327,18,5),NIVELES!$A$133:$B$213,2,0),"")</f>
        <v/>
      </c>
      <c r="F5327" s="80"/>
      <c r="G5327" s="81" t="str">
        <f>+IF(F5327&lt;&gt;"",VLOOKUP(F5327,NIVELES!$A$246:$C$464,3,0),"")</f>
        <v/>
      </c>
      <c r="H5327" s="82"/>
      <c r="I5327" s="78"/>
      <c r="J5327" s="78"/>
      <c r="K5327" s="78"/>
      <c r="L5327" s="78"/>
      <c r="M5327" s="78"/>
      <c r="N5327" s="78"/>
      <c r="O5327" s="78"/>
      <c r="P5327" s="82"/>
      <c r="Q5327" s="78"/>
      <c r="R5327" s="82"/>
      <c r="S5327" s="82"/>
      <c r="T5327" s="82"/>
      <c r="U5327" s="82"/>
      <c r="V5327" s="82"/>
      <c r="W5327" s="82"/>
      <c r="X5327" s="82"/>
      <c r="Y5327" s="82"/>
      <c r="Z5327" s="82"/>
      <c r="AA5327" s="82"/>
      <c r="AB5327" s="82"/>
      <c r="AC5327" s="82"/>
      <c r="AD5327" s="85" t="str">
        <f>IF(A5327&lt;&gt;"",IF(D5327="DIRECCIÓN_DE_TRANSFERENCIAS","280 0031",VLOOKUP(C5327,NIVELES!$A$14:$B$105,2,0)),"")</f>
        <v/>
      </c>
      <c r="AE5327" s="86"/>
      <c r="AF5327" s="86"/>
      <c r="AG5327" s="79" t="str">
        <f>+IF(AF5327&lt;&gt;"",VLOOKUP(AF5327,NIVELES!$A$666:$B$673,2,0),"")</f>
        <v/>
      </c>
      <c r="AH5327" s="78"/>
      <c r="AI5327" s="79" t="str">
        <f>IF(AH5327&lt;&gt;"",VLOOKUP(CONCATENATE(AG5327,AH5327),NIVELES!$B$676:$C$745,2,0),"")</f>
        <v/>
      </c>
      <c r="AJ5327" s="78"/>
      <c r="AK5327" s="79" t="str">
        <f>+IF(AJ5327&lt;&gt;"",VLOOKUP(AJ5327,NIVELES!$A$816:$B$892,2,0),"")</f>
        <v/>
      </c>
      <c r="AL5327" s="78"/>
      <c r="AM5327" s="78"/>
      <c r="AN5327" s="79" t="str">
        <f>IF(AM5327&lt;&gt;"",+VLOOKUP(AM5327,NIVELES!$A$1652:$B$2466,2,0),"")</f>
        <v/>
      </c>
      <c r="AO5327" s="87"/>
      <c r="AP5327" s="88"/>
      <c r="AQ5327" s="88"/>
      <c r="AR5327" s="88"/>
      <c r="AS5327" s="88"/>
      <c r="AT5327" s="88"/>
      <c r="AU5327" s="88"/>
      <c r="AV5327" s="88"/>
      <c r="AW5327" s="88"/>
      <c r="AX5327" s="88"/>
      <c r="AY5327" s="88"/>
      <c r="AZ5327" s="88"/>
      <c r="BA5327" s="88"/>
      <c r="BB5327" s="89">
        <f t="shared" si="331"/>
        <v>0</v>
      </c>
      <c r="BC5327" s="90" t="str">
        <f t="shared" si="330"/>
        <v xml:space="preserve"> </v>
      </c>
      <c r="BD5327" s="91" t="str">
        <f t="shared" si="332"/>
        <v xml:space="preserve"> </v>
      </c>
      <c r="BE5327" s="92">
        <f t="shared" si="333"/>
        <v>0</v>
      </c>
    </row>
    <row r="5328" spans="1:57" s="74" customFormat="1" ht="50.1" customHeight="1" x14ac:dyDescent="0.2">
      <c r="A5328" s="78"/>
      <c r="B5328" s="78"/>
      <c r="C5328" s="78"/>
      <c r="D5328" s="78"/>
      <c r="E5328" s="79" t="str">
        <f>+IF(C5328&lt;&gt;"",VLOOKUP(MID(C5328,18,5),NIVELES!$A$133:$B$213,2,0),"")</f>
        <v/>
      </c>
      <c r="F5328" s="80"/>
      <c r="G5328" s="81" t="str">
        <f>+IF(F5328&lt;&gt;"",VLOOKUP(F5328,NIVELES!$A$246:$C$464,3,0),"")</f>
        <v/>
      </c>
      <c r="H5328" s="82"/>
      <c r="I5328" s="78"/>
      <c r="J5328" s="78"/>
      <c r="K5328" s="78"/>
      <c r="L5328" s="78"/>
      <c r="M5328" s="78"/>
      <c r="N5328" s="78"/>
      <c r="O5328" s="78"/>
      <c r="P5328" s="82"/>
      <c r="Q5328" s="78"/>
      <c r="R5328" s="82"/>
      <c r="S5328" s="82"/>
      <c r="T5328" s="82"/>
      <c r="U5328" s="82"/>
      <c r="V5328" s="82"/>
      <c r="W5328" s="82"/>
      <c r="X5328" s="82"/>
      <c r="Y5328" s="82"/>
      <c r="Z5328" s="82"/>
      <c r="AA5328" s="82"/>
      <c r="AB5328" s="82"/>
      <c r="AC5328" s="82"/>
      <c r="AD5328" s="85" t="str">
        <f>IF(A5328&lt;&gt;"",IF(D5328="DIRECCIÓN_DE_TRANSFERENCIAS","280 0031",VLOOKUP(C5328,NIVELES!$A$14:$B$105,2,0)),"")</f>
        <v/>
      </c>
      <c r="AE5328" s="86"/>
      <c r="AF5328" s="86"/>
      <c r="AG5328" s="79" t="str">
        <f>+IF(AF5328&lt;&gt;"",VLOOKUP(AF5328,NIVELES!$A$666:$B$673,2,0),"")</f>
        <v/>
      </c>
      <c r="AH5328" s="78"/>
      <c r="AI5328" s="79" t="str">
        <f>IF(AH5328&lt;&gt;"",VLOOKUP(CONCATENATE(AG5328,AH5328),NIVELES!$B$676:$C$745,2,0),"")</f>
        <v/>
      </c>
      <c r="AJ5328" s="78"/>
      <c r="AK5328" s="79" t="str">
        <f>+IF(AJ5328&lt;&gt;"",VLOOKUP(AJ5328,NIVELES!$A$816:$B$892,2,0),"")</f>
        <v/>
      </c>
      <c r="AL5328" s="78"/>
      <c r="AM5328" s="78"/>
      <c r="AN5328" s="79" t="str">
        <f>IF(AM5328&lt;&gt;"",+VLOOKUP(AM5328,NIVELES!$A$1652:$B$2466,2,0),"")</f>
        <v/>
      </c>
      <c r="AO5328" s="87"/>
      <c r="AP5328" s="88"/>
      <c r="AQ5328" s="88"/>
      <c r="AR5328" s="88"/>
      <c r="AS5328" s="88"/>
      <c r="AT5328" s="88"/>
      <c r="AU5328" s="88"/>
      <c r="AV5328" s="88"/>
      <c r="AW5328" s="88"/>
      <c r="AX5328" s="88"/>
      <c r="AY5328" s="88"/>
      <c r="AZ5328" s="88"/>
      <c r="BA5328" s="88"/>
      <c r="BB5328" s="89">
        <f t="shared" si="331"/>
        <v>0</v>
      </c>
      <c r="BC5328" s="90" t="str">
        <f t="shared" si="330"/>
        <v xml:space="preserve"> </v>
      </c>
      <c r="BD5328" s="91" t="str">
        <f t="shared" si="332"/>
        <v xml:space="preserve"> </v>
      </c>
      <c r="BE5328" s="92">
        <f t="shared" si="333"/>
        <v>0</v>
      </c>
    </row>
    <row r="5329" spans="1:57" s="74" customFormat="1" ht="50.1" customHeight="1" x14ac:dyDescent="0.2">
      <c r="A5329" s="78"/>
      <c r="B5329" s="78"/>
      <c r="C5329" s="78"/>
      <c r="D5329" s="78"/>
      <c r="E5329" s="79" t="str">
        <f>+IF(C5329&lt;&gt;"",VLOOKUP(MID(C5329,18,5),NIVELES!$A$133:$B$213,2,0),"")</f>
        <v/>
      </c>
      <c r="F5329" s="80"/>
      <c r="G5329" s="81" t="str">
        <f>+IF(F5329&lt;&gt;"",VLOOKUP(F5329,NIVELES!$A$246:$C$464,3,0),"")</f>
        <v/>
      </c>
      <c r="H5329" s="82"/>
      <c r="I5329" s="78"/>
      <c r="J5329" s="78"/>
      <c r="K5329" s="78"/>
      <c r="L5329" s="78"/>
      <c r="M5329" s="78"/>
      <c r="N5329" s="78"/>
      <c r="O5329" s="78"/>
      <c r="P5329" s="82"/>
      <c r="Q5329" s="78"/>
      <c r="R5329" s="82"/>
      <c r="S5329" s="82"/>
      <c r="T5329" s="82"/>
      <c r="U5329" s="82"/>
      <c r="V5329" s="82"/>
      <c r="W5329" s="82"/>
      <c r="X5329" s="82"/>
      <c r="Y5329" s="82"/>
      <c r="Z5329" s="82"/>
      <c r="AA5329" s="82"/>
      <c r="AB5329" s="82"/>
      <c r="AC5329" s="82"/>
      <c r="AD5329" s="85" t="str">
        <f>IF(A5329&lt;&gt;"",IF(D5329="DIRECCIÓN_DE_TRANSFERENCIAS","280 0031",VLOOKUP(C5329,NIVELES!$A$14:$B$105,2,0)),"")</f>
        <v/>
      </c>
      <c r="AE5329" s="86"/>
      <c r="AF5329" s="86"/>
      <c r="AG5329" s="79" t="str">
        <f>+IF(AF5329&lt;&gt;"",VLOOKUP(AF5329,NIVELES!$A$666:$B$673,2,0),"")</f>
        <v/>
      </c>
      <c r="AH5329" s="78"/>
      <c r="AI5329" s="79" t="str">
        <f>IF(AH5329&lt;&gt;"",VLOOKUP(CONCATENATE(AG5329,AH5329),NIVELES!$B$676:$C$745,2,0),"")</f>
        <v/>
      </c>
      <c r="AJ5329" s="78"/>
      <c r="AK5329" s="79" t="str">
        <f>+IF(AJ5329&lt;&gt;"",VLOOKUP(AJ5329,NIVELES!$A$816:$B$892,2,0),"")</f>
        <v/>
      </c>
      <c r="AL5329" s="78"/>
      <c r="AM5329" s="78"/>
      <c r="AN5329" s="79" t="str">
        <f>IF(AM5329&lt;&gt;"",+VLOOKUP(AM5329,NIVELES!$A$1652:$B$2466,2,0),"")</f>
        <v/>
      </c>
      <c r="AO5329" s="87"/>
      <c r="AP5329" s="88"/>
      <c r="AQ5329" s="88"/>
      <c r="AR5329" s="88"/>
      <c r="AS5329" s="88"/>
      <c r="AT5329" s="88"/>
      <c r="AU5329" s="88"/>
      <c r="AV5329" s="88"/>
      <c r="AW5329" s="88"/>
      <c r="AX5329" s="88"/>
      <c r="AY5329" s="88"/>
      <c r="AZ5329" s="88"/>
      <c r="BA5329" s="88"/>
      <c r="BB5329" s="89">
        <f t="shared" si="331"/>
        <v>0</v>
      </c>
      <c r="BC5329" s="90" t="str">
        <f t="shared" si="330"/>
        <v xml:space="preserve"> </v>
      </c>
      <c r="BD5329" s="91" t="str">
        <f t="shared" si="332"/>
        <v xml:space="preserve"> </v>
      </c>
      <c r="BE5329" s="92">
        <f t="shared" si="333"/>
        <v>0</v>
      </c>
    </row>
    <row r="5330" spans="1:57" s="74" customFormat="1" ht="50.1" customHeight="1" x14ac:dyDescent="0.2">
      <c r="A5330" s="78"/>
      <c r="B5330" s="78"/>
      <c r="C5330" s="78"/>
      <c r="D5330" s="78"/>
      <c r="E5330" s="79" t="str">
        <f>+IF(C5330&lt;&gt;"",VLOOKUP(MID(C5330,18,5),NIVELES!$A$133:$B$213,2,0),"")</f>
        <v/>
      </c>
      <c r="F5330" s="80"/>
      <c r="G5330" s="81" t="str">
        <f>+IF(F5330&lt;&gt;"",VLOOKUP(F5330,NIVELES!$A$246:$C$464,3,0),"")</f>
        <v/>
      </c>
      <c r="H5330" s="82"/>
      <c r="I5330" s="78"/>
      <c r="J5330" s="78"/>
      <c r="K5330" s="78"/>
      <c r="L5330" s="78"/>
      <c r="M5330" s="78"/>
      <c r="N5330" s="78"/>
      <c r="O5330" s="78"/>
      <c r="P5330" s="82"/>
      <c r="Q5330" s="78"/>
      <c r="R5330" s="82"/>
      <c r="S5330" s="82"/>
      <c r="T5330" s="82"/>
      <c r="U5330" s="82"/>
      <c r="V5330" s="82"/>
      <c r="W5330" s="82"/>
      <c r="X5330" s="82"/>
      <c r="Y5330" s="82"/>
      <c r="Z5330" s="82"/>
      <c r="AA5330" s="82"/>
      <c r="AB5330" s="82"/>
      <c r="AC5330" s="82"/>
      <c r="AD5330" s="85" t="str">
        <f>IF(A5330&lt;&gt;"",IF(D5330="DIRECCIÓN_DE_TRANSFERENCIAS","280 0031",VLOOKUP(C5330,NIVELES!$A$14:$B$105,2,0)),"")</f>
        <v/>
      </c>
      <c r="AE5330" s="86"/>
      <c r="AF5330" s="86"/>
      <c r="AG5330" s="79" t="str">
        <f>+IF(AF5330&lt;&gt;"",VLOOKUP(AF5330,NIVELES!$A$666:$B$673,2,0),"")</f>
        <v/>
      </c>
      <c r="AH5330" s="78"/>
      <c r="AI5330" s="79" t="str">
        <f>IF(AH5330&lt;&gt;"",VLOOKUP(CONCATENATE(AG5330,AH5330),NIVELES!$B$676:$C$745,2,0),"")</f>
        <v/>
      </c>
      <c r="AJ5330" s="78"/>
      <c r="AK5330" s="79" t="str">
        <f>+IF(AJ5330&lt;&gt;"",VLOOKUP(AJ5330,NIVELES!$A$816:$B$892,2,0),"")</f>
        <v/>
      </c>
      <c r="AL5330" s="78"/>
      <c r="AM5330" s="78"/>
      <c r="AN5330" s="79" t="str">
        <f>IF(AM5330&lt;&gt;"",+VLOOKUP(AM5330,NIVELES!$A$1652:$B$2466,2,0),"")</f>
        <v/>
      </c>
      <c r="AO5330" s="87"/>
      <c r="AP5330" s="88"/>
      <c r="AQ5330" s="88"/>
      <c r="AR5330" s="88"/>
      <c r="AS5330" s="88"/>
      <c r="AT5330" s="88"/>
      <c r="AU5330" s="88"/>
      <c r="AV5330" s="88"/>
      <c r="AW5330" s="88"/>
      <c r="AX5330" s="88"/>
      <c r="AY5330" s="88"/>
      <c r="AZ5330" s="88"/>
      <c r="BA5330" s="88"/>
      <c r="BB5330" s="89">
        <f t="shared" si="331"/>
        <v>0</v>
      </c>
      <c r="BC5330" s="90" t="str">
        <f t="shared" si="330"/>
        <v xml:space="preserve"> </v>
      </c>
      <c r="BD5330" s="91" t="str">
        <f t="shared" si="332"/>
        <v xml:space="preserve"> </v>
      </c>
      <c r="BE5330" s="92">
        <f t="shared" si="333"/>
        <v>0</v>
      </c>
    </row>
    <row r="5331" spans="1:57" s="74" customFormat="1" ht="50.1" customHeight="1" x14ac:dyDescent="0.2">
      <c r="A5331" s="78"/>
      <c r="B5331" s="78"/>
      <c r="C5331" s="78"/>
      <c r="D5331" s="78"/>
      <c r="E5331" s="79" t="str">
        <f>+IF(C5331&lt;&gt;"",VLOOKUP(MID(C5331,18,5),NIVELES!$A$133:$B$213,2,0),"")</f>
        <v/>
      </c>
      <c r="F5331" s="80"/>
      <c r="G5331" s="81" t="str">
        <f>+IF(F5331&lt;&gt;"",VLOOKUP(F5331,NIVELES!$A$246:$C$464,3,0),"")</f>
        <v/>
      </c>
      <c r="H5331" s="82"/>
      <c r="I5331" s="78"/>
      <c r="J5331" s="78"/>
      <c r="K5331" s="78"/>
      <c r="L5331" s="78"/>
      <c r="M5331" s="78"/>
      <c r="N5331" s="78"/>
      <c r="O5331" s="78"/>
      <c r="P5331" s="82"/>
      <c r="Q5331" s="78"/>
      <c r="R5331" s="82"/>
      <c r="S5331" s="82"/>
      <c r="T5331" s="82"/>
      <c r="U5331" s="82"/>
      <c r="V5331" s="82"/>
      <c r="W5331" s="82"/>
      <c r="X5331" s="82"/>
      <c r="Y5331" s="82"/>
      <c r="Z5331" s="82"/>
      <c r="AA5331" s="82"/>
      <c r="AB5331" s="82"/>
      <c r="AC5331" s="82"/>
      <c r="AD5331" s="85" t="str">
        <f>IF(A5331&lt;&gt;"",IF(D5331="DIRECCIÓN_DE_TRANSFERENCIAS","280 0031",VLOOKUP(C5331,NIVELES!$A$14:$B$105,2,0)),"")</f>
        <v/>
      </c>
      <c r="AE5331" s="86"/>
      <c r="AF5331" s="86"/>
      <c r="AG5331" s="79" t="str">
        <f>+IF(AF5331&lt;&gt;"",VLOOKUP(AF5331,NIVELES!$A$666:$B$673,2,0),"")</f>
        <v/>
      </c>
      <c r="AH5331" s="78"/>
      <c r="AI5331" s="79" t="str">
        <f>IF(AH5331&lt;&gt;"",VLOOKUP(CONCATENATE(AG5331,AH5331),NIVELES!$B$676:$C$745,2,0),"")</f>
        <v/>
      </c>
      <c r="AJ5331" s="78"/>
      <c r="AK5331" s="79" t="str">
        <f>+IF(AJ5331&lt;&gt;"",VLOOKUP(AJ5331,NIVELES!$A$816:$B$892,2,0),"")</f>
        <v/>
      </c>
      <c r="AL5331" s="78"/>
      <c r="AM5331" s="78"/>
      <c r="AN5331" s="79" t="str">
        <f>IF(AM5331&lt;&gt;"",+VLOOKUP(AM5331,NIVELES!$A$1652:$B$2466,2,0),"")</f>
        <v/>
      </c>
      <c r="AO5331" s="87"/>
      <c r="AP5331" s="88"/>
      <c r="AQ5331" s="88"/>
      <c r="AR5331" s="88"/>
      <c r="AS5331" s="88"/>
      <c r="AT5331" s="88"/>
      <c r="AU5331" s="88"/>
      <c r="AV5331" s="88"/>
      <c r="AW5331" s="88"/>
      <c r="AX5331" s="88"/>
      <c r="AY5331" s="88"/>
      <c r="AZ5331" s="88"/>
      <c r="BA5331" s="88"/>
      <c r="BB5331" s="89">
        <f t="shared" si="331"/>
        <v>0</v>
      </c>
      <c r="BC5331" s="90" t="str">
        <f t="shared" si="330"/>
        <v xml:space="preserve"> </v>
      </c>
      <c r="BD5331" s="91" t="str">
        <f t="shared" si="332"/>
        <v xml:space="preserve"> </v>
      </c>
      <c r="BE5331" s="92">
        <f t="shared" si="333"/>
        <v>0</v>
      </c>
    </row>
    <row r="5332" spans="1:57" s="74" customFormat="1" ht="50.1" customHeight="1" x14ac:dyDescent="0.2">
      <c r="A5332" s="78"/>
      <c r="B5332" s="78"/>
      <c r="C5332" s="78"/>
      <c r="D5332" s="78"/>
      <c r="E5332" s="79" t="str">
        <f>+IF(C5332&lt;&gt;"",VLOOKUP(MID(C5332,18,5),NIVELES!$A$133:$B$213,2,0),"")</f>
        <v/>
      </c>
      <c r="F5332" s="80"/>
      <c r="G5332" s="81" t="str">
        <f>+IF(F5332&lt;&gt;"",VLOOKUP(F5332,NIVELES!$A$246:$C$464,3,0),"")</f>
        <v/>
      </c>
      <c r="H5332" s="82"/>
      <c r="I5332" s="78"/>
      <c r="J5332" s="78"/>
      <c r="K5332" s="78"/>
      <c r="L5332" s="78"/>
      <c r="M5332" s="78"/>
      <c r="N5332" s="78"/>
      <c r="O5332" s="78"/>
      <c r="P5332" s="82"/>
      <c r="Q5332" s="78"/>
      <c r="R5332" s="82"/>
      <c r="S5332" s="82"/>
      <c r="T5332" s="82"/>
      <c r="U5332" s="82"/>
      <c r="V5332" s="82"/>
      <c r="W5332" s="82"/>
      <c r="X5332" s="82"/>
      <c r="Y5332" s="82"/>
      <c r="Z5332" s="82"/>
      <c r="AA5332" s="82"/>
      <c r="AB5332" s="82"/>
      <c r="AC5332" s="82"/>
      <c r="AD5332" s="85" t="str">
        <f>IF(A5332&lt;&gt;"",IF(D5332="DIRECCIÓN_DE_TRANSFERENCIAS","280 0031",VLOOKUP(C5332,NIVELES!$A$14:$B$105,2,0)),"")</f>
        <v/>
      </c>
      <c r="AE5332" s="86"/>
      <c r="AF5332" s="86"/>
      <c r="AG5332" s="79" t="str">
        <f>+IF(AF5332&lt;&gt;"",VLOOKUP(AF5332,NIVELES!$A$666:$B$673,2,0),"")</f>
        <v/>
      </c>
      <c r="AH5332" s="78"/>
      <c r="AI5332" s="79" t="str">
        <f>IF(AH5332&lt;&gt;"",VLOOKUP(CONCATENATE(AG5332,AH5332),NIVELES!$B$676:$C$745,2,0),"")</f>
        <v/>
      </c>
      <c r="AJ5332" s="78"/>
      <c r="AK5332" s="79" t="str">
        <f>+IF(AJ5332&lt;&gt;"",VLOOKUP(AJ5332,NIVELES!$A$816:$B$892,2,0),"")</f>
        <v/>
      </c>
      <c r="AL5332" s="78"/>
      <c r="AM5332" s="78"/>
      <c r="AN5332" s="79" t="str">
        <f>IF(AM5332&lt;&gt;"",+VLOOKUP(AM5332,NIVELES!$A$1652:$B$2466,2,0),"")</f>
        <v/>
      </c>
      <c r="AO5332" s="87"/>
      <c r="AP5332" s="88"/>
      <c r="AQ5332" s="88"/>
      <c r="AR5332" s="88"/>
      <c r="AS5332" s="88"/>
      <c r="AT5332" s="88"/>
      <c r="AU5332" s="88"/>
      <c r="AV5332" s="88"/>
      <c r="AW5332" s="88"/>
      <c r="AX5332" s="88"/>
      <c r="AY5332" s="88"/>
      <c r="AZ5332" s="88"/>
      <c r="BA5332" s="88"/>
      <c r="BB5332" s="89">
        <f t="shared" si="331"/>
        <v>0</v>
      </c>
      <c r="BC5332" s="90" t="str">
        <f t="shared" si="330"/>
        <v xml:space="preserve"> </v>
      </c>
      <c r="BD5332" s="91" t="str">
        <f t="shared" si="332"/>
        <v xml:space="preserve"> </v>
      </c>
      <c r="BE5332" s="92">
        <f t="shared" si="333"/>
        <v>0</v>
      </c>
    </row>
    <row r="5333" spans="1:57" s="74" customFormat="1" ht="50.1" customHeight="1" x14ac:dyDescent="0.2">
      <c r="A5333" s="78"/>
      <c r="B5333" s="78"/>
      <c r="C5333" s="78"/>
      <c r="D5333" s="78"/>
      <c r="E5333" s="79" t="str">
        <f>+IF(C5333&lt;&gt;"",VLOOKUP(MID(C5333,18,5),NIVELES!$A$133:$B$213,2,0),"")</f>
        <v/>
      </c>
      <c r="F5333" s="80"/>
      <c r="G5333" s="81" t="str">
        <f>+IF(F5333&lt;&gt;"",VLOOKUP(F5333,NIVELES!$A$246:$C$464,3,0),"")</f>
        <v/>
      </c>
      <c r="H5333" s="82"/>
      <c r="I5333" s="78"/>
      <c r="J5333" s="78"/>
      <c r="K5333" s="78"/>
      <c r="L5333" s="78"/>
      <c r="M5333" s="78"/>
      <c r="N5333" s="78"/>
      <c r="O5333" s="78"/>
      <c r="P5333" s="82"/>
      <c r="Q5333" s="78"/>
      <c r="R5333" s="82"/>
      <c r="S5333" s="82"/>
      <c r="T5333" s="82"/>
      <c r="U5333" s="82"/>
      <c r="V5333" s="82"/>
      <c r="W5333" s="82"/>
      <c r="X5333" s="82"/>
      <c r="Y5333" s="82"/>
      <c r="Z5333" s="82"/>
      <c r="AA5333" s="82"/>
      <c r="AB5333" s="82"/>
      <c r="AC5333" s="82"/>
      <c r="AD5333" s="85" t="str">
        <f>IF(A5333&lt;&gt;"",IF(D5333="DIRECCIÓN_DE_TRANSFERENCIAS","280 0031",VLOOKUP(C5333,NIVELES!$A$14:$B$105,2,0)),"")</f>
        <v/>
      </c>
      <c r="AE5333" s="86"/>
      <c r="AF5333" s="86"/>
      <c r="AG5333" s="79" t="str">
        <f>+IF(AF5333&lt;&gt;"",VLOOKUP(AF5333,NIVELES!$A$666:$B$673,2,0),"")</f>
        <v/>
      </c>
      <c r="AH5333" s="78"/>
      <c r="AI5333" s="79" t="str">
        <f>IF(AH5333&lt;&gt;"",VLOOKUP(CONCATENATE(AG5333,AH5333),NIVELES!$B$676:$C$745,2,0),"")</f>
        <v/>
      </c>
      <c r="AJ5333" s="78"/>
      <c r="AK5333" s="79" t="str">
        <f>+IF(AJ5333&lt;&gt;"",VLOOKUP(AJ5333,NIVELES!$A$816:$B$892,2,0),"")</f>
        <v/>
      </c>
      <c r="AL5333" s="78"/>
      <c r="AM5333" s="78"/>
      <c r="AN5333" s="79" t="str">
        <f>IF(AM5333&lt;&gt;"",+VLOOKUP(AM5333,NIVELES!$A$1652:$B$2466,2,0),"")</f>
        <v/>
      </c>
      <c r="AO5333" s="87"/>
      <c r="AP5333" s="88"/>
      <c r="AQ5333" s="88"/>
      <c r="AR5333" s="88"/>
      <c r="AS5333" s="88"/>
      <c r="AT5333" s="88"/>
      <c r="AU5333" s="88"/>
      <c r="AV5333" s="88"/>
      <c r="AW5333" s="88"/>
      <c r="AX5333" s="88"/>
      <c r="AY5333" s="88"/>
      <c r="AZ5333" s="88"/>
      <c r="BA5333" s="88"/>
      <c r="BB5333" s="89">
        <f t="shared" si="331"/>
        <v>0</v>
      </c>
      <c r="BC5333" s="90" t="str">
        <f t="shared" si="330"/>
        <v xml:space="preserve"> </v>
      </c>
      <c r="BD5333" s="91" t="str">
        <f t="shared" si="332"/>
        <v xml:space="preserve"> </v>
      </c>
      <c r="BE5333" s="92">
        <f t="shared" si="333"/>
        <v>0</v>
      </c>
    </row>
    <row r="5334" spans="1:57" s="74" customFormat="1" ht="50.1" customHeight="1" x14ac:dyDescent="0.2">
      <c r="A5334" s="78"/>
      <c r="B5334" s="78"/>
      <c r="C5334" s="78"/>
      <c r="D5334" s="78"/>
      <c r="E5334" s="79" t="str">
        <f>+IF(C5334&lt;&gt;"",VLOOKUP(MID(C5334,18,5),NIVELES!$A$133:$B$213,2,0),"")</f>
        <v/>
      </c>
      <c r="F5334" s="80"/>
      <c r="G5334" s="81" t="str">
        <f>+IF(F5334&lt;&gt;"",VLOOKUP(F5334,NIVELES!$A$246:$C$464,3,0),"")</f>
        <v/>
      </c>
      <c r="H5334" s="82"/>
      <c r="I5334" s="78"/>
      <c r="J5334" s="78"/>
      <c r="K5334" s="78"/>
      <c r="L5334" s="78"/>
      <c r="M5334" s="78"/>
      <c r="N5334" s="78"/>
      <c r="O5334" s="78"/>
      <c r="P5334" s="82"/>
      <c r="Q5334" s="78"/>
      <c r="R5334" s="82"/>
      <c r="S5334" s="82"/>
      <c r="T5334" s="82"/>
      <c r="U5334" s="82"/>
      <c r="V5334" s="82"/>
      <c r="W5334" s="82"/>
      <c r="X5334" s="82"/>
      <c r="Y5334" s="82"/>
      <c r="Z5334" s="82"/>
      <c r="AA5334" s="82"/>
      <c r="AB5334" s="82"/>
      <c r="AC5334" s="82"/>
      <c r="AD5334" s="85" t="str">
        <f>IF(A5334&lt;&gt;"",IF(D5334="DIRECCIÓN_DE_TRANSFERENCIAS","280 0031",VLOOKUP(C5334,NIVELES!$A$14:$B$105,2,0)),"")</f>
        <v/>
      </c>
      <c r="AE5334" s="86"/>
      <c r="AF5334" s="86"/>
      <c r="AG5334" s="79" t="str">
        <f>+IF(AF5334&lt;&gt;"",VLOOKUP(AF5334,NIVELES!$A$666:$B$673,2,0),"")</f>
        <v/>
      </c>
      <c r="AH5334" s="78"/>
      <c r="AI5334" s="79" t="str">
        <f>IF(AH5334&lt;&gt;"",VLOOKUP(CONCATENATE(AG5334,AH5334),NIVELES!$B$676:$C$745,2,0),"")</f>
        <v/>
      </c>
      <c r="AJ5334" s="78"/>
      <c r="AK5334" s="79" t="str">
        <f>+IF(AJ5334&lt;&gt;"",VLOOKUP(AJ5334,NIVELES!$A$816:$B$892,2,0),"")</f>
        <v/>
      </c>
      <c r="AL5334" s="78"/>
      <c r="AM5334" s="78"/>
      <c r="AN5334" s="79" t="str">
        <f>IF(AM5334&lt;&gt;"",+VLOOKUP(AM5334,NIVELES!$A$1652:$B$2466,2,0),"")</f>
        <v/>
      </c>
      <c r="AO5334" s="87"/>
      <c r="AP5334" s="88"/>
      <c r="AQ5334" s="88"/>
      <c r="AR5334" s="88"/>
      <c r="AS5334" s="88"/>
      <c r="AT5334" s="88"/>
      <c r="AU5334" s="88"/>
      <c r="AV5334" s="88"/>
      <c r="AW5334" s="88"/>
      <c r="AX5334" s="88"/>
      <c r="AY5334" s="88"/>
      <c r="AZ5334" s="88"/>
      <c r="BA5334" s="88"/>
      <c r="BB5334" s="89">
        <f t="shared" si="331"/>
        <v>0</v>
      </c>
      <c r="BC5334" s="90" t="str">
        <f t="shared" si="330"/>
        <v xml:space="preserve"> </v>
      </c>
      <c r="BD5334" s="91" t="str">
        <f t="shared" si="332"/>
        <v xml:space="preserve"> </v>
      </c>
      <c r="BE5334" s="92">
        <f t="shared" si="333"/>
        <v>0</v>
      </c>
    </row>
    <row r="5335" spans="1:57" s="74" customFormat="1" ht="50.1" customHeight="1" x14ac:dyDescent="0.2">
      <c r="A5335" s="78"/>
      <c r="B5335" s="78"/>
      <c r="C5335" s="78"/>
      <c r="D5335" s="78"/>
      <c r="E5335" s="79" t="str">
        <f>+IF(C5335&lt;&gt;"",VLOOKUP(MID(C5335,18,5),NIVELES!$A$133:$B$213,2,0),"")</f>
        <v/>
      </c>
      <c r="F5335" s="80"/>
      <c r="G5335" s="81" t="str">
        <f>+IF(F5335&lt;&gt;"",VLOOKUP(F5335,NIVELES!$A$246:$C$464,3,0),"")</f>
        <v/>
      </c>
      <c r="H5335" s="82"/>
      <c r="I5335" s="78"/>
      <c r="J5335" s="78"/>
      <c r="K5335" s="78"/>
      <c r="L5335" s="78"/>
      <c r="M5335" s="78"/>
      <c r="N5335" s="78"/>
      <c r="O5335" s="78"/>
      <c r="P5335" s="82"/>
      <c r="Q5335" s="78"/>
      <c r="R5335" s="82"/>
      <c r="S5335" s="82"/>
      <c r="T5335" s="82"/>
      <c r="U5335" s="82"/>
      <c r="V5335" s="82"/>
      <c r="W5335" s="82"/>
      <c r="X5335" s="82"/>
      <c r="Y5335" s="82"/>
      <c r="Z5335" s="82"/>
      <c r="AA5335" s="82"/>
      <c r="AB5335" s="82"/>
      <c r="AC5335" s="82"/>
      <c r="AD5335" s="85" t="str">
        <f>IF(A5335&lt;&gt;"",IF(D5335="DIRECCIÓN_DE_TRANSFERENCIAS","280 0031",VLOOKUP(C5335,NIVELES!$A$14:$B$105,2,0)),"")</f>
        <v/>
      </c>
      <c r="AE5335" s="86"/>
      <c r="AF5335" s="86"/>
      <c r="AG5335" s="79" t="str">
        <f>+IF(AF5335&lt;&gt;"",VLOOKUP(AF5335,NIVELES!$A$666:$B$673,2,0),"")</f>
        <v/>
      </c>
      <c r="AH5335" s="78"/>
      <c r="AI5335" s="79" t="str">
        <f>IF(AH5335&lt;&gt;"",VLOOKUP(CONCATENATE(AG5335,AH5335),NIVELES!$B$676:$C$745,2,0),"")</f>
        <v/>
      </c>
      <c r="AJ5335" s="78"/>
      <c r="AK5335" s="79" t="str">
        <f>+IF(AJ5335&lt;&gt;"",VLOOKUP(AJ5335,NIVELES!$A$816:$B$892,2,0),"")</f>
        <v/>
      </c>
      <c r="AL5335" s="78"/>
      <c r="AM5335" s="78"/>
      <c r="AN5335" s="79" t="str">
        <f>IF(AM5335&lt;&gt;"",+VLOOKUP(AM5335,NIVELES!$A$1652:$B$2466,2,0),"")</f>
        <v/>
      </c>
      <c r="AO5335" s="87"/>
      <c r="AP5335" s="88"/>
      <c r="AQ5335" s="88"/>
      <c r="AR5335" s="88"/>
      <c r="AS5335" s="88"/>
      <c r="AT5335" s="88"/>
      <c r="AU5335" s="88"/>
      <c r="AV5335" s="88"/>
      <c r="AW5335" s="88"/>
      <c r="AX5335" s="88"/>
      <c r="AY5335" s="88"/>
      <c r="AZ5335" s="88"/>
      <c r="BA5335" s="88"/>
      <c r="BB5335" s="89">
        <f t="shared" si="331"/>
        <v>0</v>
      </c>
      <c r="BC5335" s="90" t="str">
        <f t="shared" si="330"/>
        <v xml:space="preserve"> </v>
      </c>
      <c r="BD5335" s="91" t="str">
        <f t="shared" si="332"/>
        <v xml:space="preserve"> </v>
      </c>
      <c r="BE5335" s="92">
        <f t="shared" si="333"/>
        <v>0</v>
      </c>
    </row>
    <row r="5336" spans="1:57" s="74" customFormat="1" ht="50.1" customHeight="1" x14ac:dyDescent="0.2">
      <c r="A5336" s="78"/>
      <c r="B5336" s="78"/>
      <c r="C5336" s="78"/>
      <c r="D5336" s="78"/>
      <c r="E5336" s="79" t="str">
        <f>+IF(C5336&lt;&gt;"",VLOOKUP(MID(C5336,18,5),NIVELES!$A$133:$B$213,2,0),"")</f>
        <v/>
      </c>
      <c r="F5336" s="80"/>
      <c r="G5336" s="81" t="str">
        <f>+IF(F5336&lt;&gt;"",VLOOKUP(F5336,NIVELES!$A$246:$C$464,3,0),"")</f>
        <v/>
      </c>
      <c r="H5336" s="82"/>
      <c r="I5336" s="78"/>
      <c r="J5336" s="78"/>
      <c r="K5336" s="78"/>
      <c r="L5336" s="78"/>
      <c r="M5336" s="78"/>
      <c r="N5336" s="78"/>
      <c r="O5336" s="78"/>
      <c r="P5336" s="82"/>
      <c r="Q5336" s="78"/>
      <c r="R5336" s="82"/>
      <c r="S5336" s="82"/>
      <c r="T5336" s="82"/>
      <c r="U5336" s="82"/>
      <c r="V5336" s="82"/>
      <c r="W5336" s="82"/>
      <c r="X5336" s="82"/>
      <c r="Y5336" s="82"/>
      <c r="Z5336" s="82"/>
      <c r="AA5336" s="82"/>
      <c r="AB5336" s="82"/>
      <c r="AC5336" s="82"/>
      <c r="AD5336" s="85" t="str">
        <f>IF(A5336&lt;&gt;"",IF(D5336="DIRECCIÓN_DE_TRANSFERENCIAS","280 0031",VLOOKUP(C5336,NIVELES!$A$14:$B$105,2,0)),"")</f>
        <v/>
      </c>
      <c r="AE5336" s="86"/>
      <c r="AF5336" s="86"/>
      <c r="AG5336" s="79" t="str">
        <f>+IF(AF5336&lt;&gt;"",VLOOKUP(AF5336,NIVELES!$A$666:$B$673,2,0),"")</f>
        <v/>
      </c>
      <c r="AH5336" s="78"/>
      <c r="AI5336" s="79" t="str">
        <f>IF(AH5336&lt;&gt;"",VLOOKUP(CONCATENATE(AG5336,AH5336),NIVELES!$B$676:$C$745,2,0),"")</f>
        <v/>
      </c>
      <c r="AJ5336" s="78"/>
      <c r="AK5336" s="79" t="str">
        <f>+IF(AJ5336&lt;&gt;"",VLOOKUP(AJ5336,NIVELES!$A$816:$B$892,2,0),"")</f>
        <v/>
      </c>
      <c r="AL5336" s="78"/>
      <c r="AM5336" s="78"/>
      <c r="AN5336" s="79" t="str">
        <f>IF(AM5336&lt;&gt;"",+VLOOKUP(AM5336,NIVELES!$A$1652:$B$2466,2,0),"")</f>
        <v/>
      </c>
      <c r="AO5336" s="87"/>
      <c r="AP5336" s="88"/>
      <c r="AQ5336" s="88"/>
      <c r="AR5336" s="88"/>
      <c r="AS5336" s="88"/>
      <c r="AT5336" s="88"/>
      <c r="AU5336" s="88"/>
      <c r="AV5336" s="88"/>
      <c r="AW5336" s="88"/>
      <c r="AX5336" s="88"/>
      <c r="AY5336" s="88"/>
      <c r="AZ5336" s="88"/>
      <c r="BA5336" s="88"/>
      <c r="BB5336" s="89">
        <f t="shared" si="331"/>
        <v>0</v>
      </c>
      <c r="BC5336" s="90" t="str">
        <f t="shared" si="330"/>
        <v xml:space="preserve"> </v>
      </c>
      <c r="BD5336" s="91" t="str">
        <f t="shared" si="332"/>
        <v xml:space="preserve"> </v>
      </c>
      <c r="BE5336" s="92">
        <f t="shared" si="333"/>
        <v>0</v>
      </c>
    </row>
    <row r="5337" spans="1:57" s="74" customFormat="1" ht="50.1" customHeight="1" x14ac:dyDescent="0.2">
      <c r="A5337" s="78"/>
      <c r="B5337" s="78"/>
      <c r="C5337" s="78"/>
      <c r="D5337" s="78"/>
      <c r="E5337" s="79" t="str">
        <f>+IF(C5337&lt;&gt;"",VLOOKUP(MID(C5337,18,5),NIVELES!$A$133:$B$213,2,0),"")</f>
        <v/>
      </c>
      <c r="F5337" s="80"/>
      <c r="G5337" s="81" t="str">
        <f>+IF(F5337&lt;&gt;"",VLOOKUP(F5337,NIVELES!$A$246:$C$464,3,0),"")</f>
        <v/>
      </c>
      <c r="H5337" s="82"/>
      <c r="I5337" s="78"/>
      <c r="J5337" s="78"/>
      <c r="K5337" s="78"/>
      <c r="L5337" s="78"/>
      <c r="M5337" s="78"/>
      <c r="N5337" s="78"/>
      <c r="O5337" s="78"/>
      <c r="P5337" s="82"/>
      <c r="Q5337" s="78"/>
      <c r="R5337" s="82"/>
      <c r="S5337" s="82"/>
      <c r="T5337" s="82"/>
      <c r="U5337" s="82"/>
      <c r="V5337" s="82"/>
      <c r="W5337" s="82"/>
      <c r="X5337" s="82"/>
      <c r="Y5337" s="82"/>
      <c r="Z5337" s="82"/>
      <c r="AA5337" s="82"/>
      <c r="AB5337" s="82"/>
      <c r="AC5337" s="82"/>
      <c r="AD5337" s="85" t="str">
        <f>IF(A5337&lt;&gt;"",IF(D5337="DIRECCIÓN_DE_TRANSFERENCIAS","280 0031",VLOOKUP(C5337,NIVELES!$A$14:$B$105,2,0)),"")</f>
        <v/>
      </c>
      <c r="AE5337" s="86"/>
      <c r="AF5337" s="86"/>
      <c r="AG5337" s="79" t="str">
        <f>+IF(AF5337&lt;&gt;"",VLOOKUP(AF5337,NIVELES!$A$666:$B$673,2,0),"")</f>
        <v/>
      </c>
      <c r="AH5337" s="78"/>
      <c r="AI5337" s="79" t="str">
        <f>IF(AH5337&lt;&gt;"",VLOOKUP(CONCATENATE(AG5337,AH5337),NIVELES!$B$676:$C$745,2,0),"")</f>
        <v/>
      </c>
      <c r="AJ5337" s="78"/>
      <c r="AK5337" s="79" t="str">
        <f>+IF(AJ5337&lt;&gt;"",VLOOKUP(AJ5337,NIVELES!$A$816:$B$892,2,0),"")</f>
        <v/>
      </c>
      <c r="AL5337" s="78"/>
      <c r="AM5337" s="78"/>
      <c r="AN5337" s="79" t="str">
        <f>IF(AM5337&lt;&gt;"",+VLOOKUP(AM5337,NIVELES!$A$1652:$B$2466,2,0),"")</f>
        <v/>
      </c>
      <c r="AO5337" s="87"/>
      <c r="AP5337" s="88"/>
      <c r="AQ5337" s="88"/>
      <c r="AR5337" s="88"/>
      <c r="AS5337" s="88"/>
      <c r="AT5337" s="88"/>
      <c r="AU5337" s="88"/>
      <c r="AV5337" s="88"/>
      <c r="AW5337" s="88"/>
      <c r="AX5337" s="88"/>
      <c r="AY5337" s="88"/>
      <c r="AZ5337" s="88"/>
      <c r="BA5337" s="88"/>
      <c r="BB5337" s="89">
        <f t="shared" si="331"/>
        <v>0</v>
      </c>
      <c r="BC5337" s="90" t="str">
        <f t="shared" si="330"/>
        <v xml:space="preserve"> </v>
      </c>
      <c r="BD5337" s="91" t="str">
        <f t="shared" si="332"/>
        <v xml:space="preserve"> </v>
      </c>
      <c r="BE5337" s="92">
        <f t="shared" si="333"/>
        <v>0</v>
      </c>
    </row>
    <row r="5338" spans="1:57" s="74" customFormat="1" ht="50.1" customHeight="1" x14ac:dyDescent="0.2">
      <c r="A5338" s="78"/>
      <c r="B5338" s="78"/>
      <c r="C5338" s="78"/>
      <c r="D5338" s="78"/>
      <c r="E5338" s="79" t="str">
        <f>+IF(C5338&lt;&gt;"",VLOOKUP(MID(C5338,18,5),NIVELES!$A$133:$B$213,2,0),"")</f>
        <v/>
      </c>
      <c r="F5338" s="80"/>
      <c r="G5338" s="81" t="str">
        <f>+IF(F5338&lt;&gt;"",VLOOKUP(F5338,NIVELES!$A$246:$C$464,3,0),"")</f>
        <v/>
      </c>
      <c r="H5338" s="82"/>
      <c r="I5338" s="78"/>
      <c r="J5338" s="78"/>
      <c r="K5338" s="78"/>
      <c r="L5338" s="78"/>
      <c r="M5338" s="78"/>
      <c r="N5338" s="78"/>
      <c r="O5338" s="78"/>
      <c r="P5338" s="82"/>
      <c r="Q5338" s="78"/>
      <c r="R5338" s="82"/>
      <c r="S5338" s="82"/>
      <c r="T5338" s="82"/>
      <c r="U5338" s="82"/>
      <c r="V5338" s="82"/>
      <c r="W5338" s="82"/>
      <c r="X5338" s="82"/>
      <c r="Y5338" s="82"/>
      <c r="Z5338" s="82"/>
      <c r="AA5338" s="82"/>
      <c r="AB5338" s="82"/>
      <c r="AC5338" s="82"/>
      <c r="AD5338" s="85" t="str">
        <f>IF(A5338&lt;&gt;"",IF(D5338="DIRECCIÓN_DE_TRANSFERENCIAS","280 0031",VLOOKUP(C5338,NIVELES!$A$14:$B$105,2,0)),"")</f>
        <v/>
      </c>
      <c r="AE5338" s="86"/>
      <c r="AF5338" s="86"/>
      <c r="AG5338" s="79" t="str">
        <f>+IF(AF5338&lt;&gt;"",VLOOKUP(AF5338,NIVELES!$A$666:$B$673,2,0),"")</f>
        <v/>
      </c>
      <c r="AH5338" s="78"/>
      <c r="AI5338" s="79" t="str">
        <f>IF(AH5338&lt;&gt;"",VLOOKUP(CONCATENATE(AG5338,AH5338),NIVELES!$B$676:$C$745,2,0),"")</f>
        <v/>
      </c>
      <c r="AJ5338" s="78"/>
      <c r="AK5338" s="79" t="str">
        <f>+IF(AJ5338&lt;&gt;"",VLOOKUP(AJ5338,NIVELES!$A$816:$B$892,2,0),"")</f>
        <v/>
      </c>
      <c r="AL5338" s="78"/>
      <c r="AM5338" s="78"/>
      <c r="AN5338" s="79" t="str">
        <f>IF(AM5338&lt;&gt;"",+VLOOKUP(AM5338,NIVELES!$A$1652:$B$2466,2,0),"")</f>
        <v/>
      </c>
      <c r="AO5338" s="87"/>
      <c r="AP5338" s="88"/>
      <c r="AQ5338" s="88"/>
      <c r="AR5338" s="88"/>
      <c r="AS5338" s="88"/>
      <c r="AT5338" s="88"/>
      <c r="AU5338" s="88"/>
      <c r="AV5338" s="88"/>
      <c r="AW5338" s="88"/>
      <c r="AX5338" s="88"/>
      <c r="AY5338" s="88"/>
      <c r="AZ5338" s="88"/>
      <c r="BA5338" s="88"/>
      <c r="BB5338" s="89">
        <f t="shared" si="331"/>
        <v>0</v>
      </c>
      <c r="BC5338" s="90" t="str">
        <f t="shared" si="330"/>
        <v xml:space="preserve"> </v>
      </c>
      <c r="BD5338" s="91" t="str">
        <f t="shared" si="332"/>
        <v xml:space="preserve"> </v>
      </c>
      <c r="BE5338" s="92">
        <f t="shared" si="333"/>
        <v>0</v>
      </c>
    </row>
    <row r="5339" spans="1:57" s="74" customFormat="1" ht="50.1" customHeight="1" x14ac:dyDescent="0.2">
      <c r="A5339" s="78"/>
      <c r="B5339" s="78"/>
      <c r="C5339" s="78"/>
      <c r="D5339" s="78"/>
      <c r="E5339" s="79" t="str">
        <f>+IF(C5339&lt;&gt;"",VLOOKUP(MID(C5339,18,5),NIVELES!$A$133:$B$213,2,0),"")</f>
        <v/>
      </c>
      <c r="F5339" s="80"/>
      <c r="G5339" s="81" t="str">
        <f>+IF(F5339&lt;&gt;"",VLOOKUP(F5339,NIVELES!$A$246:$C$464,3,0),"")</f>
        <v/>
      </c>
      <c r="H5339" s="82"/>
      <c r="I5339" s="78"/>
      <c r="J5339" s="78"/>
      <c r="K5339" s="78"/>
      <c r="L5339" s="78"/>
      <c r="M5339" s="78"/>
      <c r="N5339" s="78"/>
      <c r="O5339" s="78"/>
      <c r="P5339" s="82"/>
      <c r="Q5339" s="78"/>
      <c r="R5339" s="82"/>
      <c r="S5339" s="82"/>
      <c r="T5339" s="82"/>
      <c r="U5339" s="82"/>
      <c r="V5339" s="82"/>
      <c r="W5339" s="82"/>
      <c r="X5339" s="82"/>
      <c r="Y5339" s="82"/>
      <c r="Z5339" s="82"/>
      <c r="AA5339" s="82"/>
      <c r="AB5339" s="82"/>
      <c r="AC5339" s="82"/>
      <c r="AD5339" s="85" t="str">
        <f>IF(A5339&lt;&gt;"",IF(D5339="DIRECCIÓN_DE_TRANSFERENCIAS","280 0031",VLOOKUP(C5339,NIVELES!$A$14:$B$105,2,0)),"")</f>
        <v/>
      </c>
      <c r="AE5339" s="86"/>
      <c r="AF5339" s="86"/>
      <c r="AG5339" s="79" t="str">
        <f>+IF(AF5339&lt;&gt;"",VLOOKUP(AF5339,NIVELES!$A$666:$B$673,2,0),"")</f>
        <v/>
      </c>
      <c r="AH5339" s="78"/>
      <c r="AI5339" s="79" t="str">
        <f>IF(AH5339&lt;&gt;"",VLOOKUP(CONCATENATE(AG5339,AH5339),NIVELES!$B$676:$C$745,2,0),"")</f>
        <v/>
      </c>
      <c r="AJ5339" s="78"/>
      <c r="AK5339" s="79" t="str">
        <f>+IF(AJ5339&lt;&gt;"",VLOOKUP(AJ5339,NIVELES!$A$816:$B$892,2,0),"")</f>
        <v/>
      </c>
      <c r="AL5339" s="78"/>
      <c r="AM5339" s="78"/>
      <c r="AN5339" s="79" t="str">
        <f>IF(AM5339&lt;&gt;"",+VLOOKUP(AM5339,NIVELES!$A$1652:$B$2466,2,0),"")</f>
        <v/>
      </c>
      <c r="AO5339" s="87"/>
      <c r="AP5339" s="88"/>
      <c r="AQ5339" s="88"/>
      <c r="AR5339" s="88"/>
      <c r="AS5339" s="88"/>
      <c r="AT5339" s="88"/>
      <c r="AU5339" s="88"/>
      <c r="AV5339" s="88"/>
      <c r="AW5339" s="88"/>
      <c r="AX5339" s="88"/>
      <c r="AY5339" s="88"/>
      <c r="AZ5339" s="88"/>
      <c r="BA5339" s="88"/>
      <c r="BB5339" s="89">
        <f t="shared" si="331"/>
        <v>0</v>
      </c>
      <c r="BC5339" s="90" t="str">
        <f t="shared" si="330"/>
        <v xml:space="preserve"> </v>
      </c>
      <c r="BD5339" s="91" t="str">
        <f t="shared" si="332"/>
        <v xml:space="preserve"> </v>
      </c>
      <c r="BE5339" s="92">
        <f t="shared" si="333"/>
        <v>0</v>
      </c>
    </row>
    <row r="5340" spans="1:57" s="74" customFormat="1" ht="50.1" customHeight="1" x14ac:dyDescent="0.2">
      <c r="A5340" s="78"/>
      <c r="B5340" s="78"/>
      <c r="C5340" s="78"/>
      <c r="D5340" s="78"/>
      <c r="E5340" s="79" t="str">
        <f>+IF(C5340&lt;&gt;"",VLOOKUP(MID(C5340,18,5),NIVELES!$A$133:$B$213,2,0),"")</f>
        <v/>
      </c>
      <c r="F5340" s="80"/>
      <c r="G5340" s="81" t="str">
        <f>+IF(F5340&lt;&gt;"",VLOOKUP(F5340,NIVELES!$A$246:$C$464,3,0),"")</f>
        <v/>
      </c>
      <c r="H5340" s="82"/>
      <c r="I5340" s="78"/>
      <c r="J5340" s="78"/>
      <c r="K5340" s="78"/>
      <c r="L5340" s="78"/>
      <c r="M5340" s="78"/>
      <c r="N5340" s="78"/>
      <c r="O5340" s="78"/>
      <c r="P5340" s="82"/>
      <c r="Q5340" s="78"/>
      <c r="R5340" s="82"/>
      <c r="S5340" s="82"/>
      <c r="T5340" s="82"/>
      <c r="U5340" s="82"/>
      <c r="V5340" s="82"/>
      <c r="W5340" s="82"/>
      <c r="X5340" s="82"/>
      <c r="Y5340" s="82"/>
      <c r="Z5340" s="82"/>
      <c r="AA5340" s="82"/>
      <c r="AB5340" s="82"/>
      <c r="AC5340" s="82"/>
      <c r="AD5340" s="85" t="str">
        <f>IF(A5340&lt;&gt;"",IF(D5340="DIRECCIÓN_DE_TRANSFERENCIAS","280 0031",VLOOKUP(C5340,NIVELES!$A$14:$B$105,2,0)),"")</f>
        <v/>
      </c>
      <c r="AE5340" s="86"/>
      <c r="AF5340" s="86"/>
      <c r="AG5340" s="79" t="str">
        <f>+IF(AF5340&lt;&gt;"",VLOOKUP(AF5340,NIVELES!$A$666:$B$673,2,0),"")</f>
        <v/>
      </c>
      <c r="AH5340" s="78"/>
      <c r="AI5340" s="79" t="str">
        <f>IF(AH5340&lt;&gt;"",VLOOKUP(CONCATENATE(AG5340,AH5340),NIVELES!$B$676:$C$745,2,0),"")</f>
        <v/>
      </c>
      <c r="AJ5340" s="78"/>
      <c r="AK5340" s="79" t="str">
        <f>+IF(AJ5340&lt;&gt;"",VLOOKUP(AJ5340,NIVELES!$A$816:$B$892,2,0),"")</f>
        <v/>
      </c>
      <c r="AL5340" s="78"/>
      <c r="AM5340" s="78"/>
      <c r="AN5340" s="79" t="str">
        <f>IF(AM5340&lt;&gt;"",+VLOOKUP(AM5340,NIVELES!$A$1652:$B$2466,2,0),"")</f>
        <v/>
      </c>
      <c r="AO5340" s="87"/>
      <c r="AP5340" s="88"/>
      <c r="AQ5340" s="88"/>
      <c r="AR5340" s="88"/>
      <c r="AS5340" s="88"/>
      <c r="AT5340" s="88"/>
      <c r="AU5340" s="88"/>
      <c r="AV5340" s="88"/>
      <c r="AW5340" s="88"/>
      <c r="AX5340" s="88"/>
      <c r="AY5340" s="88"/>
      <c r="AZ5340" s="88"/>
      <c r="BA5340" s="88"/>
      <c r="BB5340" s="89">
        <f t="shared" si="331"/>
        <v>0</v>
      </c>
      <c r="BC5340" s="90" t="str">
        <f t="shared" si="330"/>
        <v xml:space="preserve"> </v>
      </c>
      <c r="BD5340" s="91" t="str">
        <f t="shared" si="332"/>
        <v xml:space="preserve"> </v>
      </c>
      <c r="BE5340" s="92">
        <f t="shared" si="333"/>
        <v>0</v>
      </c>
    </row>
    <row r="5341" spans="1:57" s="74" customFormat="1" ht="50.1" customHeight="1" x14ac:dyDescent="0.2">
      <c r="A5341" s="78"/>
      <c r="B5341" s="78"/>
      <c r="C5341" s="78"/>
      <c r="D5341" s="78"/>
      <c r="E5341" s="79" t="str">
        <f>+IF(C5341&lt;&gt;"",VLOOKUP(MID(C5341,18,5),NIVELES!$A$133:$B$213,2,0),"")</f>
        <v/>
      </c>
      <c r="F5341" s="80"/>
      <c r="G5341" s="81" t="str">
        <f>+IF(F5341&lt;&gt;"",VLOOKUP(F5341,NIVELES!$A$246:$C$464,3,0),"")</f>
        <v/>
      </c>
      <c r="H5341" s="82"/>
      <c r="I5341" s="78"/>
      <c r="J5341" s="78"/>
      <c r="K5341" s="78"/>
      <c r="L5341" s="78"/>
      <c r="M5341" s="78"/>
      <c r="N5341" s="78"/>
      <c r="O5341" s="78"/>
      <c r="P5341" s="82"/>
      <c r="Q5341" s="78"/>
      <c r="R5341" s="82"/>
      <c r="S5341" s="82"/>
      <c r="T5341" s="82"/>
      <c r="U5341" s="82"/>
      <c r="V5341" s="82"/>
      <c r="W5341" s="82"/>
      <c r="X5341" s="82"/>
      <c r="Y5341" s="82"/>
      <c r="Z5341" s="82"/>
      <c r="AA5341" s="82"/>
      <c r="AB5341" s="82"/>
      <c r="AC5341" s="82"/>
      <c r="AD5341" s="85" t="str">
        <f>IF(A5341&lt;&gt;"",IF(D5341="DIRECCIÓN_DE_TRANSFERENCIAS","280 0031",VLOOKUP(C5341,NIVELES!$A$14:$B$105,2,0)),"")</f>
        <v/>
      </c>
      <c r="AE5341" s="86"/>
      <c r="AF5341" s="86"/>
      <c r="AG5341" s="79" t="str">
        <f>+IF(AF5341&lt;&gt;"",VLOOKUP(AF5341,NIVELES!$A$666:$B$673,2,0),"")</f>
        <v/>
      </c>
      <c r="AH5341" s="78"/>
      <c r="AI5341" s="79" t="str">
        <f>IF(AH5341&lt;&gt;"",VLOOKUP(CONCATENATE(AG5341,AH5341),NIVELES!$B$676:$C$745,2,0),"")</f>
        <v/>
      </c>
      <c r="AJ5341" s="78"/>
      <c r="AK5341" s="79" t="str">
        <f>+IF(AJ5341&lt;&gt;"",VLOOKUP(AJ5341,NIVELES!$A$816:$B$892,2,0),"")</f>
        <v/>
      </c>
      <c r="AL5341" s="78"/>
      <c r="AM5341" s="78"/>
      <c r="AN5341" s="79" t="str">
        <f>IF(AM5341&lt;&gt;"",+VLOOKUP(AM5341,NIVELES!$A$1652:$B$2466,2,0),"")</f>
        <v/>
      </c>
      <c r="AO5341" s="87"/>
      <c r="AP5341" s="88"/>
      <c r="AQ5341" s="88"/>
      <c r="AR5341" s="88"/>
      <c r="AS5341" s="88"/>
      <c r="AT5341" s="88"/>
      <c r="AU5341" s="88"/>
      <c r="AV5341" s="88"/>
      <c r="AW5341" s="88"/>
      <c r="AX5341" s="88"/>
      <c r="AY5341" s="88"/>
      <c r="AZ5341" s="88"/>
      <c r="BA5341" s="88"/>
      <c r="BB5341" s="89">
        <f t="shared" si="331"/>
        <v>0</v>
      </c>
      <c r="BC5341" s="90" t="str">
        <f t="shared" si="330"/>
        <v xml:space="preserve"> </v>
      </c>
      <c r="BD5341" s="91" t="str">
        <f t="shared" si="332"/>
        <v xml:space="preserve"> </v>
      </c>
      <c r="BE5341" s="92">
        <f t="shared" si="333"/>
        <v>0</v>
      </c>
    </row>
    <row r="5342" spans="1:57" s="74" customFormat="1" ht="50.1" customHeight="1" x14ac:dyDescent="0.2">
      <c r="A5342" s="78"/>
      <c r="B5342" s="78"/>
      <c r="C5342" s="78"/>
      <c r="D5342" s="78"/>
      <c r="E5342" s="79" t="str">
        <f>+IF(C5342&lt;&gt;"",VLOOKUP(MID(C5342,18,5),NIVELES!$A$133:$B$213,2,0),"")</f>
        <v/>
      </c>
      <c r="F5342" s="80"/>
      <c r="G5342" s="81" t="str">
        <f>+IF(F5342&lt;&gt;"",VLOOKUP(F5342,NIVELES!$A$246:$C$464,3,0),"")</f>
        <v/>
      </c>
      <c r="H5342" s="82"/>
      <c r="I5342" s="78"/>
      <c r="J5342" s="78"/>
      <c r="K5342" s="78"/>
      <c r="L5342" s="78"/>
      <c r="M5342" s="78"/>
      <c r="N5342" s="78"/>
      <c r="O5342" s="78"/>
      <c r="P5342" s="82"/>
      <c r="Q5342" s="78"/>
      <c r="R5342" s="82"/>
      <c r="S5342" s="82"/>
      <c r="T5342" s="82"/>
      <c r="U5342" s="82"/>
      <c r="V5342" s="82"/>
      <c r="W5342" s="82"/>
      <c r="X5342" s="82"/>
      <c r="Y5342" s="82"/>
      <c r="Z5342" s="82"/>
      <c r="AA5342" s="82"/>
      <c r="AB5342" s="82"/>
      <c r="AC5342" s="82"/>
      <c r="AD5342" s="85" t="str">
        <f>IF(A5342&lt;&gt;"",IF(D5342="DIRECCIÓN_DE_TRANSFERENCIAS","280 0031",VLOOKUP(C5342,NIVELES!$A$14:$B$105,2,0)),"")</f>
        <v/>
      </c>
      <c r="AE5342" s="86"/>
      <c r="AF5342" s="86"/>
      <c r="AG5342" s="79" t="str">
        <f>+IF(AF5342&lt;&gt;"",VLOOKUP(AF5342,NIVELES!$A$666:$B$673,2,0),"")</f>
        <v/>
      </c>
      <c r="AH5342" s="78"/>
      <c r="AI5342" s="79" t="str">
        <f>IF(AH5342&lt;&gt;"",VLOOKUP(CONCATENATE(AG5342,AH5342),NIVELES!$B$676:$C$745,2,0),"")</f>
        <v/>
      </c>
      <c r="AJ5342" s="78"/>
      <c r="AK5342" s="79" t="str">
        <f>+IF(AJ5342&lt;&gt;"",VLOOKUP(AJ5342,NIVELES!$A$816:$B$892,2,0),"")</f>
        <v/>
      </c>
      <c r="AL5342" s="78"/>
      <c r="AM5342" s="78"/>
      <c r="AN5342" s="79" t="str">
        <f>IF(AM5342&lt;&gt;"",+VLOOKUP(AM5342,NIVELES!$A$1652:$B$2466,2,0),"")</f>
        <v/>
      </c>
      <c r="AO5342" s="87"/>
      <c r="AP5342" s="88"/>
      <c r="AQ5342" s="88"/>
      <c r="AR5342" s="88"/>
      <c r="AS5342" s="88"/>
      <c r="AT5342" s="88"/>
      <c r="AU5342" s="88"/>
      <c r="AV5342" s="88"/>
      <c r="AW5342" s="88"/>
      <c r="AX5342" s="88"/>
      <c r="AY5342" s="88"/>
      <c r="AZ5342" s="88"/>
      <c r="BA5342" s="88"/>
      <c r="BB5342" s="89">
        <f t="shared" si="331"/>
        <v>0</v>
      </c>
      <c r="BC5342" s="90" t="str">
        <f t="shared" si="330"/>
        <v xml:space="preserve"> </v>
      </c>
      <c r="BD5342" s="91" t="str">
        <f t="shared" si="332"/>
        <v xml:space="preserve"> </v>
      </c>
      <c r="BE5342" s="92">
        <f t="shared" si="333"/>
        <v>0</v>
      </c>
    </row>
    <row r="5343" spans="1:57" s="74" customFormat="1" ht="50.1" customHeight="1" x14ac:dyDescent="0.2">
      <c r="A5343" s="78"/>
      <c r="B5343" s="78"/>
      <c r="C5343" s="78"/>
      <c r="D5343" s="78"/>
      <c r="E5343" s="79" t="str">
        <f>+IF(C5343&lt;&gt;"",VLOOKUP(MID(C5343,18,5),NIVELES!$A$133:$B$213,2,0),"")</f>
        <v/>
      </c>
      <c r="F5343" s="80"/>
      <c r="G5343" s="81" t="str">
        <f>+IF(F5343&lt;&gt;"",VLOOKUP(F5343,NIVELES!$A$246:$C$464,3,0),"")</f>
        <v/>
      </c>
      <c r="H5343" s="82"/>
      <c r="I5343" s="78"/>
      <c r="J5343" s="78"/>
      <c r="K5343" s="78"/>
      <c r="L5343" s="78"/>
      <c r="M5343" s="78"/>
      <c r="N5343" s="78"/>
      <c r="O5343" s="78"/>
      <c r="P5343" s="82"/>
      <c r="Q5343" s="78"/>
      <c r="R5343" s="82"/>
      <c r="S5343" s="82"/>
      <c r="T5343" s="82"/>
      <c r="U5343" s="82"/>
      <c r="V5343" s="82"/>
      <c r="W5343" s="82"/>
      <c r="X5343" s="82"/>
      <c r="Y5343" s="82"/>
      <c r="Z5343" s="82"/>
      <c r="AA5343" s="82"/>
      <c r="AB5343" s="82"/>
      <c r="AC5343" s="82"/>
      <c r="AD5343" s="85" t="str">
        <f>IF(A5343&lt;&gt;"",IF(D5343="DIRECCIÓN_DE_TRANSFERENCIAS","280 0031",VLOOKUP(C5343,NIVELES!$A$14:$B$105,2,0)),"")</f>
        <v/>
      </c>
      <c r="AE5343" s="86"/>
      <c r="AF5343" s="86"/>
      <c r="AG5343" s="79" t="str">
        <f>+IF(AF5343&lt;&gt;"",VLOOKUP(AF5343,NIVELES!$A$666:$B$673,2,0),"")</f>
        <v/>
      </c>
      <c r="AH5343" s="78"/>
      <c r="AI5343" s="79" t="str">
        <f>IF(AH5343&lt;&gt;"",VLOOKUP(CONCATENATE(AG5343,AH5343),NIVELES!$B$676:$C$745,2,0),"")</f>
        <v/>
      </c>
      <c r="AJ5343" s="78"/>
      <c r="AK5343" s="79" t="str">
        <f>+IF(AJ5343&lt;&gt;"",VLOOKUP(AJ5343,NIVELES!$A$816:$B$892,2,0),"")</f>
        <v/>
      </c>
      <c r="AL5343" s="78"/>
      <c r="AM5343" s="78"/>
      <c r="AN5343" s="79" t="str">
        <f>IF(AM5343&lt;&gt;"",+VLOOKUP(AM5343,NIVELES!$A$1652:$B$2466,2,0),"")</f>
        <v/>
      </c>
      <c r="AO5343" s="87"/>
      <c r="AP5343" s="88"/>
      <c r="AQ5343" s="88"/>
      <c r="AR5343" s="88"/>
      <c r="AS5343" s="88"/>
      <c r="AT5343" s="88"/>
      <c r="AU5343" s="88"/>
      <c r="AV5343" s="88"/>
      <c r="AW5343" s="88"/>
      <c r="AX5343" s="88"/>
      <c r="AY5343" s="88"/>
      <c r="AZ5343" s="88"/>
      <c r="BA5343" s="88"/>
      <c r="BB5343" s="89">
        <f t="shared" si="331"/>
        <v>0</v>
      </c>
      <c r="BC5343" s="90" t="str">
        <f t="shared" si="330"/>
        <v xml:space="preserve"> </v>
      </c>
      <c r="BD5343" s="91" t="str">
        <f t="shared" si="332"/>
        <v xml:space="preserve"> </v>
      </c>
      <c r="BE5343" s="92">
        <f t="shared" si="333"/>
        <v>0</v>
      </c>
    </row>
    <row r="5344" spans="1:57" s="74" customFormat="1" ht="50.1" customHeight="1" x14ac:dyDescent="0.2">
      <c r="A5344" s="78"/>
      <c r="B5344" s="78"/>
      <c r="C5344" s="78"/>
      <c r="D5344" s="78"/>
      <c r="E5344" s="79" t="str">
        <f>+IF(C5344&lt;&gt;"",VLOOKUP(MID(C5344,18,5),NIVELES!$A$133:$B$213,2,0),"")</f>
        <v/>
      </c>
      <c r="F5344" s="80"/>
      <c r="G5344" s="81" t="str">
        <f>+IF(F5344&lt;&gt;"",VLOOKUP(F5344,NIVELES!$A$246:$C$464,3,0),"")</f>
        <v/>
      </c>
      <c r="H5344" s="82"/>
      <c r="I5344" s="78"/>
      <c r="J5344" s="78"/>
      <c r="K5344" s="78"/>
      <c r="L5344" s="78"/>
      <c r="M5344" s="78"/>
      <c r="N5344" s="78"/>
      <c r="O5344" s="78"/>
      <c r="P5344" s="82"/>
      <c r="Q5344" s="78"/>
      <c r="R5344" s="82"/>
      <c r="S5344" s="82"/>
      <c r="T5344" s="82"/>
      <c r="U5344" s="82"/>
      <c r="V5344" s="82"/>
      <c r="W5344" s="82"/>
      <c r="X5344" s="82"/>
      <c r="Y5344" s="82"/>
      <c r="Z5344" s="82"/>
      <c r="AA5344" s="82"/>
      <c r="AB5344" s="82"/>
      <c r="AC5344" s="82"/>
      <c r="AD5344" s="85" t="str">
        <f>IF(A5344&lt;&gt;"",IF(D5344="DIRECCIÓN_DE_TRANSFERENCIAS","280 0031",VLOOKUP(C5344,NIVELES!$A$14:$B$105,2,0)),"")</f>
        <v/>
      </c>
      <c r="AE5344" s="86"/>
      <c r="AF5344" s="86"/>
      <c r="AG5344" s="79" t="str">
        <f>+IF(AF5344&lt;&gt;"",VLOOKUP(AF5344,NIVELES!$A$666:$B$673,2,0),"")</f>
        <v/>
      </c>
      <c r="AH5344" s="78"/>
      <c r="AI5344" s="79" t="str">
        <f>IF(AH5344&lt;&gt;"",VLOOKUP(CONCATENATE(AG5344,AH5344),NIVELES!$B$676:$C$745,2,0),"")</f>
        <v/>
      </c>
      <c r="AJ5344" s="78"/>
      <c r="AK5344" s="79" t="str">
        <f>+IF(AJ5344&lt;&gt;"",VLOOKUP(AJ5344,NIVELES!$A$816:$B$892,2,0),"")</f>
        <v/>
      </c>
      <c r="AL5344" s="78"/>
      <c r="AM5344" s="78"/>
      <c r="AN5344" s="79" t="str">
        <f>IF(AM5344&lt;&gt;"",+VLOOKUP(AM5344,NIVELES!$A$1652:$B$2466,2,0),"")</f>
        <v/>
      </c>
      <c r="AO5344" s="87"/>
      <c r="AP5344" s="88"/>
      <c r="AQ5344" s="88"/>
      <c r="AR5344" s="88"/>
      <c r="AS5344" s="88"/>
      <c r="AT5344" s="88"/>
      <c r="AU5344" s="88"/>
      <c r="AV5344" s="88"/>
      <c r="AW5344" s="88"/>
      <c r="AX5344" s="88"/>
      <c r="AY5344" s="88"/>
      <c r="AZ5344" s="88"/>
      <c r="BA5344" s="88"/>
      <c r="BB5344" s="89">
        <f t="shared" si="331"/>
        <v>0</v>
      </c>
      <c r="BC5344" s="90" t="str">
        <f t="shared" si="330"/>
        <v xml:space="preserve"> </v>
      </c>
      <c r="BD5344" s="91" t="str">
        <f t="shared" si="332"/>
        <v xml:space="preserve"> </v>
      </c>
      <c r="BE5344" s="92">
        <f t="shared" si="333"/>
        <v>0</v>
      </c>
    </row>
    <row r="5345" spans="1:57" s="74" customFormat="1" ht="50.1" customHeight="1" x14ac:dyDescent="0.2">
      <c r="A5345" s="78"/>
      <c r="B5345" s="78"/>
      <c r="C5345" s="78"/>
      <c r="D5345" s="78"/>
      <c r="E5345" s="79" t="str">
        <f>+IF(C5345&lt;&gt;"",VLOOKUP(MID(C5345,18,5),NIVELES!$A$133:$B$213,2,0),"")</f>
        <v/>
      </c>
      <c r="F5345" s="80"/>
      <c r="G5345" s="81" t="str">
        <f>+IF(F5345&lt;&gt;"",VLOOKUP(F5345,NIVELES!$A$246:$C$464,3,0),"")</f>
        <v/>
      </c>
      <c r="H5345" s="82"/>
      <c r="I5345" s="78"/>
      <c r="J5345" s="78"/>
      <c r="K5345" s="78"/>
      <c r="L5345" s="78"/>
      <c r="M5345" s="78"/>
      <c r="N5345" s="78"/>
      <c r="O5345" s="78"/>
      <c r="P5345" s="82"/>
      <c r="Q5345" s="78"/>
      <c r="R5345" s="82"/>
      <c r="S5345" s="82"/>
      <c r="T5345" s="82"/>
      <c r="U5345" s="82"/>
      <c r="V5345" s="82"/>
      <c r="W5345" s="82"/>
      <c r="X5345" s="82"/>
      <c r="Y5345" s="82"/>
      <c r="Z5345" s="82"/>
      <c r="AA5345" s="82"/>
      <c r="AB5345" s="82"/>
      <c r="AC5345" s="82"/>
      <c r="AD5345" s="85" t="str">
        <f>IF(A5345&lt;&gt;"",IF(D5345="DIRECCIÓN_DE_TRANSFERENCIAS","280 0031",VLOOKUP(C5345,NIVELES!$A$14:$B$105,2,0)),"")</f>
        <v/>
      </c>
      <c r="AE5345" s="86"/>
      <c r="AF5345" s="86"/>
      <c r="AG5345" s="79" t="str">
        <f>+IF(AF5345&lt;&gt;"",VLOOKUP(AF5345,NIVELES!$A$666:$B$673,2,0),"")</f>
        <v/>
      </c>
      <c r="AH5345" s="78"/>
      <c r="AI5345" s="79" t="str">
        <f>IF(AH5345&lt;&gt;"",VLOOKUP(CONCATENATE(AG5345,AH5345),NIVELES!$B$676:$C$745,2,0),"")</f>
        <v/>
      </c>
      <c r="AJ5345" s="78"/>
      <c r="AK5345" s="79" t="str">
        <f>+IF(AJ5345&lt;&gt;"",VLOOKUP(AJ5345,NIVELES!$A$816:$B$892,2,0),"")</f>
        <v/>
      </c>
      <c r="AL5345" s="78"/>
      <c r="AM5345" s="78"/>
      <c r="AN5345" s="79" t="str">
        <f>IF(AM5345&lt;&gt;"",+VLOOKUP(AM5345,NIVELES!$A$1652:$B$2466,2,0),"")</f>
        <v/>
      </c>
      <c r="AO5345" s="87"/>
      <c r="AP5345" s="88"/>
      <c r="AQ5345" s="88"/>
      <c r="AR5345" s="88"/>
      <c r="AS5345" s="88"/>
      <c r="AT5345" s="88"/>
      <c r="AU5345" s="88"/>
      <c r="AV5345" s="88"/>
      <c r="AW5345" s="88"/>
      <c r="AX5345" s="88"/>
      <c r="AY5345" s="88"/>
      <c r="AZ5345" s="88"/>
      <c r="BA5345" s="88"/>
      <c r="BB5345" s="89">
        <f t="shared" si="331"/>
        <v>0</v>
      </c>
      <c r="BC5345" s="90" t="str">
        <f t="shared" si="330"/>
        <v xml:space="preserve"> </v>
      </c>
      <c r="BD5345" s="91" t="str">
        <f t="shared" si="332"/>
        <v xml:space="preserve"> </v>
      </c>
      <c r="BE5345" s="92">
        <f t="shared" si="333"/>
        <v>0</v>
      </c>
    </row>
    <row r="5346" spans="1:57" s="74" customFormat="1" ht="50.1" customHeight="1" x14ac:dyDescent="0.2">
      <c r="A5346" s="78"/>
      <c r="B5346" s="78"/>
      <c r="C5346" s="78"/>
      <c r="D5346" s="78"/>
      <c r="E5346" s="79" t="str">
        <f>+IF(C5346&lt;&gt;"",VLOOKUP(MID(C5346,18,5),NIVELES!$A$133:$B$213,2,0),"")</f>
        <v/>
      </c>
      <c r="F5346" s="80"/>
      <c r="G5346" s="81" t="str">
        <f>+IF(F5346&lt;&gt;"",VLOOKUP(F5346,NIVELES!$A$246:$C$464,3,0),"")</f>
        <v/>
      </c>
      <c r="H5346" s="82"/>
      <c r="I5346" s="78"/>
      <c r="J5346" s="78"/>
      <c r="K5346" s="78"/>
      <c r="L5346" s="78"/>
      <c r="M5346" s="78"/>
      <c r="N5346" s="78"/>
      <c r="O5346" s="78"/>
      <c r="P5346" s="82"/>
      <c r="Q5346" s="78"/>
      <c r="R5346" s="82"/>
      <c r="S5346" s="82"/>
      <c r="T5346" s="82"/>
      <c r="U5346" s="82"/>
      <c r="V5346" s="82"/>
      <c r="W5346" s="82"/>
      <c r="X5346" s="82"/>
      <c r="Y5346" s="82"/>
      <c r="Z5346" s="82"/>
      <c r="AA5346" s="82"/>
      <c r="AB5346" s="82"/>
      <c r="AC5346" s="82"/>
      <c r="AD5346" s="85" t="str">
        <f>IF(A5346&lt;&gt;"",IF(D5346="DIRECCIÓN_DE_TRANSFERENCIAS","280 0031",VLOOKUP(C5346,NIVELES!$A$14:$B$105,2,0)),"")</f>
        <v/>
      </c>
      <c r="AE5346" s="86"/>
      <c r="AF5346" s="86"/>
      <c r="AG5346" s="79" t="str">
        <f>+IF(AF5346&lt;&gt;"",VLOOKUP(AF5346,NIVELES!$A$666:$B$673,2,0),"")</f>
        <v/>
      </c>
      <c r="AH5346" s="78"/>
      <c r="AI5346" s="79" t="str">
        <f>IF(AH5346&lt;&gt;"",VLOOKUP(CONCATENATE(AG5346,AH5346),NIVELES!$B$676:$C$745,2,0),"")</f>
        <v/>
      </c>
      <c r="AJ5346" s="78"/>
      <c r="AK5346" s="79" t="str">
        <f>+IF(AJ5346&lt;&gt;"",VLOOKUP(AJ5346,NIVELES!$A$816:$B$892,2,0),"")</f>
        <v/>
      </c>
      <c r="AL5346" s="78"/>
      <c r="AM5346" s="78"/>
      <c r="AN5346" s="79" t="str">
        <f>IF(AM5346&lt;&gt;"",+VLOOKUP(AM5346,NIVELES!$A$1652:$B$2466,2,0),"")</f>
        <v/>
      </c>
      <c r="AO5346" s="87"/>
      <c r="AP5346" s="88"/>
      <c r="AQ5346" s="88"/>
      <c r="AR5346" s="88"/>
      <c r="AS5346" s="88"/>
      <c r="AT5346" s="88"/>
      <c r="AU5346" s="88"/>
      <c r="AV5346" s="88"/>
      <c r="AW5346" s="88"/>
      <c r="AX5346" s="88"/>
      <c r="AY5346" s="88"/>
      <c r="AZ5346" s="88"/>
      <c r="BA5346" s="88"/>
      <c r="BB5346" s="89">
        <f t="shared" si="331"/>
        <v>0</v>
      </c>
      <c r="BC5346" s="90" t="str">
        <f t="shared" si="330"/>
        <v xml:space="preserve"> </v>
      </c>
      <c r="BD5346" s="91" t="str">
        <f t="shared" si="332"/>
        <v xml:space="preserve"> </v>
      </c>
      <c r="BE5346" s="92">
        <f t="shared" si="333"/>
        <v>0</v>
      </c>
    </row>
    <row r="5347" spans="1:57" s="74" customFormat="1" ht="50.1" customHeight="1" x14ac:dyDescent="0.2">
      <c r="A5347" s="78"/>
      <c r="B5347" s="78"/>
      <c r="C5347" s="78"/>
      <c r="D5347" s="78"/>
      <c r="E5347" s="79" t="str">
        <f>+IF(C5347&lt;&gt;"",VLOOKUP(MID(C5347,18,5),NIVELES!$A$133:$B$213,2,0),"")</f>
        <v/>
      </c>
      <c r="F5347" s="80"/>
      <c r="G5347" s="81" t="str">
        <f>+IF(F5347&lt;&gt;"",VLOOKUP(F5347,NIVELES!$A$246:$C$464,3,0),"")</f>
        <v/>
      </c>
      <c r="H5347" s="82"/>
      <c r="I5347" s="78"/>
      <c r="J5347" s="78"/>
      <c r="K5347" s="78"/>
      <c r="L5347" s="78"/>
      <c r="M5347" s="78"/>
      <c r="N5347" s="78"/>
      <c r="O5347" s="78"/>
      <c r="P5347" s="82"/>
      <c r="Q5347" s="78"/>
      <c r="R5347" s="82"/>
      <c r="S5347" s="82"/>
      <c r="T5347" s="82"/>
      <c r="U5347" s="82"/>
      <c r="V5347" s="82"/>
      <c r="W5347" s="82"/>
      <c r="X5347" s="82"/>
      <c r="Y5347" s="82"/>
      <c r="Z5347" s="82"/>
      <c r="AA5347" s="82"/>
      <c r="AB5347" s="82"/>
      <c r="AC5347" s="82"/>
      <c r="AD5347" s="85" t="str">
        <f>IF(A5347&lt;&gt;"",IF(D5347="DIRECCIÓN_DE_TRANSFERENCIAS","280 0031",VLOOKUP(C5347,NIVELES!$A$14:$B$105,2,0)),"")</f>
        <v/>
      </c>
      <c r="AE5347" s="86"/>
      <c r="AF5347" s="86"/>
      <c r="AG5347" s="79" t="str">
        <f>+IF(AF5347&lt;&gt;"",VLOOKUP(AF5347,NIVELES!$A$666:$B$673,2,0),"")</f>
        <v/>
      </c>
      <c r="AH5347" s="78"/>
      <c r="AI5347" s="79" t="str">
        <f>IF(AH5347&lt;&gt;"",VLOOKUP(CONCATENATE(AG5347,AH5347),NIVELES!$B$676:$C$745,2,0),"")</f>
        <v/>
      </c>
      <c r="AJ5347" s="78"/>
      <c r="AK5347" s="79" t="str">
        <f>+IF(AJ5347&lt;&gt;"",VLOOKUP(AJ5347,NIVELES!$A$816:$B$892,2,0),"")</f>
        <v/>
      </c>
      <c r="AL5347" s="78"/>
      <c r="AM5347" s="78"/>
      <c r="AN5347" s="79" t="str">
        <f>IF(AM5347&lt;&gt;"",+VLOOKUP(AM5347,NIVELES!$A$1652:$B$2466,2,0),"")</f>
        <v/>
      </c>
      <c r="AO5347" s="87"/>
      <c r="AP5347" s="88"/>
      <c r="AQ5347" s="88"/>
      <c r="AR5347" s="88"/>
      <c r="AS5347" s="88"/>
      <c r="AT5347" s="88"/>
      <c r="AU5347" s="88"/>
      <c r="AV5347" s="88"/>
      <c r="AW5347" s="88"/>
      <c r="AX5347" s="88"/>
      <c r="AY5347" s="88"/>
      <c r="AZ5347" s="88"/>
      <c r="BA5347" s="88"/>
      <c r="BB5347" s="89">
        <f t="shared" si="331"/>
        <v>0</v>
      </c>
      <c r="BC5347" s="90" t="str">
        <f t="shared" si="330"/>
        <v xml:space="preserve"> </v>
      </c>
      <c r="BD5347" s="91" t="str">
        <f t="shared" si="332"/>
        <v xml:space="preserve"> </v>
      </c>
      <c r="BE5347" s="92">
        <f t="shared" si="333"/>
        <v>0</v>
      </c>
    </row>
    <row r="5348" spans="1:57" s="74" customFormat="1" ht="50.1" customHeight="1" x14ac:dyDescent="0.2">
      <c r="A5348" s="78"/>
      <c r="B5348" s="78"/>
      <c r="C5348" s="78"/>
      <c r="D5348" s="78"/>
      <c r="E5348" s="79" t="str">
        <f>+IF(C5348&lt;&gt;"",VLOOKUP(MID(C5348,18,5),NIVELES!$A$133:$B$213,2,0),"")</f>
        <v/>
      </c>
      <c r="F5348" s="80"/>
      <c r="G5348" s="81" t="str">
        <f>+IF(F5348&lt;&gt;"",VLOOKUP(F5348,NIVELES!$A$246:$C$464,3,0),"")</f>
        <v/>
      </c>
      <c r="H5348" s="82"/>
      <c r="I5348" s="78"/>
      <c r="J5348" s="78"/>
      <c r="K5348" s="78"/>
      <c r="L5348" s="78"/>
      <c r="M5348" s="78"/>
      <c r="N5348" s="78"/>
      <c r="O5348" s="78"/>
      <c r="P5348" s="82"/>
      <c r="Q5348" s="78"/>
      <c r="R5348" s="82"/>
      <c r="S5348" s="82"/>
      <c r="T5348" s="82"/>
      <c r="U5348" s="82"/>
      <c r="V5348" s="82"/>
      <c r="W5348" s="82"/>
      <c r="X5348" s="82"/>
      <c r="Y5348" s="82"/>
      <c r="Z5348" s="82"/>
      <c r="AA5348" s="82"/>
      <c r="AB5348" s="82"/>
      <c r="AC5348" s="82"/>
      <c r="AD5348" s="85" t="str">
        <f>IF(A5348&lt;&gt;"",IF(D5348="DIRECCIÓN_DE_TRANSFERENCIAS","280 0031",VLOOKUP(C5348,NIVELES!$A$14:$B$105,2,0)),"")</f>
        <v/>
      </c>
      <c r="AE5348" s="86"/>
      <c r="AF5348" s="86"/>
      <c r="AG5348" s="79" t="str">
        <f>+IF(AF5348&lt;&gt;"",VLOOKUP(AF5348,NIVELES!$A$666:$B$673,2,0),"")</f>
        <v/>
      </c>
      <c r="AH5348" s="78"/>
      <c r="AI5348" s="79" t="str">
        <f>IF(AH5348&lt;&gt;"",VLOOKUP(CONCATENATE(AG5348,AH5348),NIVELES!$B$676:$C$745,2,0),"")</f>
        <v/>
      </c>
      <c r="AJ5348" s="78"/>
      <c r="AK5348" s="79" t="str">
        <f>+IF(AJ5348&lt;&gt;"",VLOOKUP(AJ5348,NIVELES!$A$816:$B$892,2,0),"")</f>
        <v/>
      </c>
      <c r="AL5348" s="78"/>
      <c r="AM5348" s="78"/>
      <c r="AN5348" s="79" t="str">
        <f>IF(AM5348&lt;&gt;"",+VLOOKUP(AM5348,NIVELES!$A$1652:$B$2466,2,0),"")</f>
        <v/>
      </c>
      <c r="AO5348" s="87"/>
      <c r="AP5348" s="88"/>
      <c r="AQ5348" s="88"/>
      <c r="AR5348" s="88"/>
      <c r="AS5348" s="88"/>
      <c r="AT5348" s="88"/>
      <c r="AU5348" s="88"/>
      <c r="AV5348" s="88"/>
      <c r="AW5348" s="88"/>
      <c r="AX5348" s="88"/>
      <c r="AY5348" s="88"/>
      <c r="AZ5348" s="88"/>
      <c r="BA5348" s="88"/>
      <c r="BB5348" s="89">
        <f t="shared" si="331"/>
        <v>0</v>
      </c>
      <c r="BC5348" s="90" t="str">
        <f t="shared" si="330"/>
        <v xml:space="preserve"> </v>
      </c>
      <c r="BD5348" s="91" t="str">
        <f t="shared" si="332"/>
        <v xml:space="preserve"> </v>
      </c>
      <c r="BE5348" s="92">
        <f t="shared" si="333"/>
        <v>0</v>
      </c>
    </row>
    <row r="5349" spans="1:57" s="74" customFormat="1" ht="50.1" customHeight="1" x14ac:dyDescent="0.2">
      <c r="A5349" s="78"/>
      <c r="B5349" s="78"/>
      <c r="C5349" s="78"/>
      <c r="D5349" s="78"/>
      <c r="E5349" s="79" t="str">
        <f>+IF(C5349&lt;&gt;"",VLOOKUP(MID(C5349,18,5),NIVELES!$A$133:$B$213,2,0),"")</f>
        <v/>
      </c>
      <c r="F5349" s="80"/>
      <c r="G5349" s="81" t="str">
        <f>+IF(F5349&lt;&gt;"",VLOOKUP(F5349,NIVELES!$A$246:$C$464,3,0),"")</f>
        <v/>
      </c>
      <c r="H5349" s="82"/>
      <c r="I5349" s="78"/>
      <c r="J5349" s="78"/>
      <c r="K5349" s="78"/>
      <c r="L5349" s="78"/>
      <c r="M5349" s="78"/>
      <c r="N5349" s="78"/>
      <c r="O5349" s="78"/>
      <c r="P5349" s="82"/>
      <c r="Q5349" s="78"/>
      <c r="R5349" s="82"/>
      <c r="S5349" s="82"/>
      <c r="T5349" s="82"/>
      <c r="U5349" s="82"/>
      <c r="V5349" s="82"/>
      <c r="W5349" s="82"/>
      <c r="X5349" s="82"/>
      <c r="Y5349" s="82"/>
      <c r="Z5349" s="82"/>
      <c r="AA5349" s="82"/>
      <c r="AB5349" s="82"/>
      <c r="AC5349" s="82"/>
      <c r="AD5349" s="85" t="str">
        <f>IF(A5349&lt;&gt;"",IF(D5349="DIRECCIÓN_DE_TRANSFERENCIAS","280 0031",VLOOKUP(C5349,NIVELES!$A$14:$B$105,2,0)),"")</f>
        <v/>
      </c>
      <c r="AE5349" s="86"/>
      <c r="AF5349" s="86"/>
      <c r="AG5349" s="79" t="str">
        <f>+IF(AF5349&lt;&gt;"",VLOOKUP(AF5349,NIVELES!$A$666:$B$673,2,0),"")</f>
        <v/>
      </c>
      <c r="AH5349" s="78"/>
      <c r="AI5349" s="79" t="str">
        <f>IF(AH5349&lt;&gt;"",VLOOKUP(CONCATENATE(AG5349,AH5349),NIVELES!$B$676:$C$745,2,0),"")</f>
        <v/>
      </c>
      <c r="AJ5349" s="78"/>
      <c r="AK5349" s="79" t="str">
        <f>+IF(AJ5349&lt;&gt;"",VLOOKUP(AJ5349,NIVELES!$A$816:$B$892,2,0),"")</f>
        <v/>
      </c>
      <c r="AL5349" s="78"/>
      <c r="AM5349" s="78"/>
      <c r="AN5349" s="79" t="str">
        <f>IF(AM5349&lt;&gt;"",+VLOOKUP(AM5349,NIVELES!$A$1652:$B$2466,2,0),"")</f>
        <v/>
      </c>
      <c r="AO5349" s="87"/>
      <c r="AP5349" s="88"/>
      <c r="AQ5349" s="88"/>
      <c r="AR5349" s="88"/>
      <c r="AS5349" s="88"/>
      <c r="AT5349" s="88"/>
      <c r="AU5349" s="88"/>
      <c r="AV5349" s="88"/>
      <c r="AW5349" s="88"/>
      <c r="AX5349" s="88"/>
      <c r="AY5349" s="88"/>
      <c r="AZ5349" s="88"/>
      <c r="BA5349" s="88"/>
      <c r="BB5349" s="89">
        <f t="shared" si="331"/>
        <v>0</v>
      </c>
      <c r="BC5349" s="90" t="str">
        <f t="shared" si="330"/>
        <v xml:space="preserve"> </v>
      </c>
      <c r="BD5349" s="91" t="str">
        <f t="shared" si="332"/>
        <v xml:space="preserve"> </v>
      </c>
      <c r="BE5349" s="92">
        <f t="shared" si="333"/>
        <v>0</v>
      </c>
    </row>
    <row r="5350" spans="1:57" s="74" customFormat="1" ht="50.1" customHeight="1" x14ac:dyDescent="0.2">
      <c r="A5350" s="78"/>
      <c r="B5350" s="78"/>
      <c r="C5350" s="78"/>
      <c r="D5350" s="78"/>
      <c r="E5350" s="79" t="str">
        <f>+IF(C5350&lt;&gt;"",VLOOKUP(MID(C5350,18,5),NIVELES!$A$133:$B$213,2,0),"")</f>
        <v/>
      </c>
      <c r="F5350" s="80"/>
      <c r="G5350" s="81" t="str">
        <f>+IF(F5350&lt;&gt;"",VLOOKUP(F5350,NIVELES!$A$246:$C$464,3,0),"")</f>
        <v/>
      </c>
      <c r="H5350" s="82"/>
      <c r="I5350" s="78"/>
      <c r="J5350" s="78"/>
      <c r="K5350" s="78"/>
      <c r="L5350" s="78"/>
      <c r="M5350" s="78"/>
      <c r="N5350" s="78"/>
      <c r="O5350" s="78"/>
      <c r="P5350" s="82"/>
      <c r="Q5350" s="78"/>
      <c r="R5350" s="82"/>
      <c r="S5350" s="82"/>
      <c r="T5350" s="82"/>
      <c r="U5350" s="82"/>
      <c r="V5350" s="82"/>
      <c r="W5350" s="82"/>
      <c r="X5350" s="82"/>
      <c r="Y5350" s="82"/>
      <c r="Z5350" s="82"/>
      <c r="AA5350" s="82"/>
      <c r="AB5350" s="82"/>
      <c r="AC5350" s="82"/>
      <c r="AD5350" s="85" t="str">
        <f>IF(A5350&lt;&gt;"",IF(D5350="DIRECCIÓN_DE_TRANSFERENCIAS","280 0031",VLOOKUP(C5350,NIVELES!$A$14:$B$105,2,0)),"")</f>
        <v/>
      </c>
      <c r="AE5350" s="86"/>
      <c r="AF5350" s="86"/>
      <c r="AG5350" s="79" t="str">
        <f>+IF(AF5350&lt;&gt;"",VLOOKUP(AF5350,NIVELES!$A$666:$B$673,2,0),"")</f>
        <v/>
      </c>
      <c r="AH5350" s="78"/>
      <c r="AI5350" s="79" t="str">
        <f>IF(AH5350&lt;&gt;"",VLOOKUP(CONCATENATE(AG5350,AH5350),NIVELES!$B$676:$C$745,2,0),"")</f>
        <v/>
      </c>
      <c r="AJ5350" s="78"/>
      <c r="AK5350" s="79" t="str">
        <f>+IF(AJ5350&lt;&gt;"",VLOOKUP(AJ5350,NIVELES!$A$816:$B$892,2,0),"")</f>
        <v/>
      </c>
      <c r="AL5350" s="78"/>
      <c r="AM5350" s="78"/>
      <c r="AN5350" s="79" t="str">
        <f>IF(AM5350&lt;&gt;"",+VLOOKUP(AM5350,NIVELES!$A$1652:$B$2466,2,0),"")</f>
        <v/>
      </c>
      <c r="AO5350" s="87"/>
      <c r="AP5350" s="88"/>
      <c r="AQ5350" s="88"/>
      <c r="AR5350" s="88"/>
      <c r="AS5350" s="88"/>
      <c r="AT5350" s="88"/>
      <c r="AU5350" s="88"/>
      <c r="AV5350" s="88"/>
      <c r="AW5350" s="88"/>
      <c r="AX5350" s="88"/>
      <c r="AY5350" s="88"/>
      <c r="AZ5350" s="88"/>
      <c r="BA5350" s="88"/>
      <c r="BB5350" s="89">
        <f t="shared" si="331"/>
        <v>0</v>
      </c>
      <c r="BC5350" s="90" t="str">
        <f t="shared" si="330"/>
        <v xml:space="preserve"> </v>
      </c>
      <c r="BD5350" s="91" t="str">
        <f t="shared" si="332"/>
        <v xml:space="preserve"> </v>
      </c>
      <c r="BE5350" s="92">
        <f t="shared" si="333"/>
        <v>0</v>
      </c>
    </row>
    <row r="5351" spans="1:57" s="74" customFormat="1" ht="50.1" customHeight="1" x14ac:dyDescent="0.2">
      <c r="A5351" s="78"/>
      <c r="B5351" s="78"/>
      <c r="C5351" s="78"/>
      <c r="D5351" s="78"/>
      <c r="E5351" s="79" t="str">
        <f>+IF(C5351&lt;&gt;"",VLOOKUP(MID(C5351,18,5),NIVELES!$A$133:$B$213,2,0),"")</f>
        <v/>
      </c>
      <c r="F5351" s="80"/>
      <c r="G5351" s="81" t="str">
        <f>+IF(F5351&lt;&gt;"",VLOOKUP(F5351,NIVELES!$A$246:$C$464,3,0),"")</f>
        <v/>
      </c>
      <c r="H5351" s="82"/>
      <c r="I5351" s="78"/>
      <c r="J5351" s="78"/>
      <c r="K5351" s="78"/>
      <c r="L5351" s="78"/>
      <c r="M5351" s="78"/>
      <c r="N5351" s="78"/>
      <c r="O5351" s="78"/>
      <c r="P5351" s="82"/>
      <c r="Q5351" s="78"/>
      <c r="R5351" s="82"/>
      <c r="S5351" s="82"/>
      <c r="T5351" s="82"/>
      <c r="U5351" s="82"/>
      <c r="V5351" s="82"/>
      <c r="W5351" s="82"/>
      <c r="X5351" s="82"/>
      <c r="Y5351" s="82"/>
      <c r="Z5351" s="82"/>
      <c r="AA5351" s="82"/>
      <c r="AB5351" s="82"/>
      <c r="AC5351" s="82"/>
      <c r="AD5351" s="85" t="str">
        <f>IF(A5351&lt;&gt;"",IF(D5351="DIRECCIÓN_DE_TRANSFERENCIAS","280 0031",VLOOKUP(C5351,NIVELES!$A$14:$B$105,2,0)),"")</f>
        <v/>
      </c>
      <c r="AE5351" s="86"/>
      <c r="AF5351" s="86"/>
      <c r="AG5351" s="79" t="str">
        <f>+IF(AF5351&lt;&gt;"",VLOOKUP(AF5351,NIVELES!$A$666:$B$673,2,0),"")</f>
        <v/>
      </c>
      <c r="AH5351" s="78"/>
      <c r="AI5351" s="79" t="str">
        <f>IF(AH5351&lt;&gt;"",VLOOKUP(CONCATENATE(AG5351,AH5351),NIVELES!$B$676:$C$745,2,0),"")</f>
        <v/>
      </c>
      <c r="AJ5351" s="78"/>
      <c r="AK5351" s="79" t="str">
        <f>+IF(AJ5351&lt;&gt;"",VLOOKUP(AJ5351,NIVELES!$A$816:$B$892,2,0),"")</f>
        <v/>
      </c>
      <c r="AL5351" s="78"/>
      <c r="AM5351" s="78"/>
      <c r="AN5351" s="79" t="str">
        <f>IF(AM5351&lt;&gt;"",+VLOOKUP(AM5351,NIVELES!$A$1652:$B$2466,2,0),"")</f>
        <v/>
      </c>
      <c r="AO5351" s="87"/>
      <c r="AP5351" s="88"/>
      <c r="AQ5351" s="88"/>
      <c r="AR5351" s="88"/>
      <c r="AS5351" s="88"/>
      <c r="AT5351" s="88"/>
      <c r="AU5351" s="88"/>
      <c r="AV5351" s="88"/>
      <c r="AW5351" s="88"/>
      <c r="AX5351" s="88"/>
      <c r="AY5351" s="88"/>
      <c r="AZ5351" s="88"/>
      <c r="BA5351" s="88"/>
      <c r="BB5351" s="89">
        <f t="shared" si="331"/>
        <v>0</v>
      </c>
      <c r="BC5351" s="90" t="str">
        <f t="shared" si="330"/>
        <v xml:space="preserve"> </v>
      </c>
      <c r="BD5351" s="91" t="str">
        <f t="shared" si="332"/>
        <v xml:space="preserve"> </v>
      </c>
      <c r="BE5351" s="92">
        <f t="shared" si="333"/>
        <v>0</v>
      </c>
    </row>
    <row r="5352" spans="1:57" s="74" customFormat="1" ht="50.1" customHeight="1" x14ac:dyDescent="0.2">
      <c r="A5352" s="78"/>
      <c r="B5352" s="78"/>
      <c r="C5352" s="78"/>
      <c r="D5352" s="78"/>
      <c r="E5352" s="79" t="str">
        <f>+IF(C5352&lt;&gt;"",VLOOKUP(MID(C5352,18,5),NIVELES!$A$133:$B$213,2,0),"")</f>
        <v/>
      </c>
      <c r="F5352" s="80"/>
      <c r="G5352" s="81" t="str">
        <f>+IF(F5352&lt;&gt;"",VLOOKUP(F5352,NIVELES!$A$246:$C$464,3,0),"")</f>
        <v/>
      </c>
      <c r="H5352" s="82"/>
      <c r="I5352" s="78"/>
      <c r="J5352" s="78"/>
      <c r="K5352" s="78"/>
      <c r="L5352" s="78"/>
      <c r="M5352" s="78"/>
      <c r="N5352" s="78"/>
      <c r="O5352" s="78"/>
      <c r="P5352" s="82"/>
      <c r="Q5352" s="78"/>
      <c r="R5352" s="82"/>
      <c r="S5352" s="82"/>
      <c r="T5352" s="82"/>
      <c r="U5352" s="82"/>
      <c r="V5352" s="82"/>
      <c r="W5352" s="82"/>
      <c r="X5352" s="82"/>
      <c r="Y5352" s="82"/>
      <c r="Z5352" s="82"/>
      <c r="AA5352" s="82"/>
      <c r="AB5352" s="82"/>
      <c r="AC5352" s="82"/>
      <c r="AD5352" s="85" t="str">
        <f>IF(A5352&lt;&gt;"",IF(D5352="DIRECCIÓN_DE_TRANSFERENCIAS","280 0031",VLOOKUP(C5352,NIVELES!$A$14:$B$105,2,0)),"")</f>
        <v/>
      </c>
      <c r="AE5352" s="86"/>
      <c r="AF5352" s="86"/>
      <c r="AG5352" s="79" t="str">
        <f>+IF(AF5352&lt;&gt;"",VLOOKUP(AF5352,NIVELES!$A$666:$B$673,2,0),"")</f>
        <v/>
      </c>
      <c r="AH5352" s="78"/>
      <c r="AI5352" s="79" t="str">
        <f>IF(AH5352&lt;&gt;"",VLOOKUP(CONCATENATE(AG5352,AH5352),NIVELES!$B$676:$C$745,2,0),"")</f>
        <v/>
      </c>
      <c r="AJ5352" s="78"/>
      <c r="AK5352" s="79" t="str">
        <f>+IF(AJ5352&lt;&gt;"",VLOOKUP(AJ5352,NIVELES!$A$816:$B$892,2,0),"")</f>
        <v/>
      </c>
      <c r="AL5352" s="78"/>
      <c r="AM5352" s="78"/>
      <c r="AN5352" s="79" t="str">
        <f>IF(AM5352&lt;&gt;"",+VLOOKUP(AM5352,NIVELES!$A$1652:$B$2466,2,0),"")</f>
        <v/>
      </c>
      <c r="AO5352" s="87"/>
      <c r="AP5352" s="88"/>
      <c r="AQ5352" s="88"/>
      <c r="AR5352" s="88"/>
      <c r="AS5352" s="88"/>
      <c r="AT5352" s="88"/>
      <c r="AU5352" s="88"/>
      <c r="AV5352" s="88"/>
      <c r="AW5352" s="88"/>
      <c r="AX5352" s="88"/>
      <c r="AY5352" s="88"/>
      <c r="AZ5352" s="88"/>
      <c r="BA5352" s="88"/>
      <c r="BB5352" s="89">
        <f t="shared" si="331"/>
        <v>0</v>
      </c>
      <c r="BC5352" s="90" t="str">
        <f t="shared" si="330"/>
        <v xml:space="preserve"> </v>
      </c>
      <c r="BD5352" s="91" t="str">
        <f t="shared" si="332"/>
        <v xml:space="preserve"> </v>
      </c>
      <c r="BE5352" s="92">
        <f t="shared" si="333"/>
        <v>0</v>
      </c>
    </row>
    <row r="5353" spans="1:57" s="74" customFormat="1" ht="50.1" customHeight="1" x14ac:dyDescent="0.2">
      <c r="A5353" s="78"/>
      <c r="B5353" s="78"/>
      <c r="C5353" s="78"/>
      <c r="D5353" s="78"/>
      <c r="E5353" s="79" t="str">
        <f>+IF(C5353&lt;&gt;"",VLOOKUP(MID(C5353,18,5),NIVELES!$A$133:$B$213,2,0),"")</f>
        <v/>
      </c>
      <c r="F5353" s="80"/>
      <c r="G5353" s="81" t="str">
        <f>+IF(F5353&lt;&gt;"",VLOOKUP(F5353,NIVELES!$A$246:$C$464,3,0),"")</f>
        <v/>
      </c>
      <c r="H5353" s="82"/>
      <c r="I5353" s="78"/>
      <c r="J5353" s="78"/>
      <c r="K5353" s="78"/>
      <c r="L5353" s="78"/>
      <c r="M5353" s="78"/>
      <c r="N5353" s="78"/>
      <c r="O5353" s="78"/>
      <c r="P5353" s="82"/>
      <c r="Q5353" s="78"/>
      <c r="R5353" s="82"/>
      <c r="S5353" s="82"/>
      <c r="T5353" s="82"/>
      <c r="U5353" s="82"/>
      <c r="V5353" s="82"/>
      <c r="W5353" s="82"/>
      <c r="X5353" s="82"/>
      <c r="Y5353" s="82"/>
      <c r="Z5353" s="82"/>
      <c r="AA5353" s="82"/>
      <c r="AB5353" s="82"/>
      <c r="AC5353" s="82"/>
      <c r="AD5353" s="85" t="str">
        <f>IF(A5353&lt;&gt;"",IF(D5353="DIRECCIÓN_DE_TRANSFERENCIAS","280 0031",VLOOKUP(C5353,NIVELES!$A$14:$B$105,2,0)),"")</f>
        <v/>
      </c>
      <c r="AE5353" s="86"/>
      <c r="AF5353" s="86"/>
      <c r="AG5353" s="79" t="str">
        <f>+IF(AF5353&lt;&gt;"",VLOOKUP(AF5353,NIVELES!$A$666:$B$673,2,0),"")</f>
        <v/>
      </c>
      <c r="AH5353" s="78"/>
      <c r="AI5353" s="79" t="str">
        <f>IF(AH5353&lt;&gt;"",VLOOKUP(CONCATENATE(AG5353,AH5353),NIVELES!$B$676:$C$745,2,0),"")</f>
        <v/>
      </c>
      <c r="AJ5353" s="78"/>
      <c r="AK5353" s="79" t="str">
        <f>+IF(AJ5353&lt;&gt;"",VLOOKUP(AJ5353,NIVELES!$A$816:$B$892,2,0),"")</f>
        <v/>
      </c>
      <c r="AL5353" s="78"/>
      <c r="AM5353" s="78"/>
      <c r="AN5353" s="79" t="str">
        <f>IF(AM5353&lt;&gt;"",+VLOOKUP(AM5353,NIVELES!$A$1652:$B$2466,2,0),"")</f>
        <v/>
      </c>
      <c r="AO5353" s="87"/>
      <c r="AP5353" s="88"/>
      <c r="AQ5353" s="88"/>
      <c r="AR5353" s="88"/>
      <c r="AS5353" s="88"/>
      <c r="AT5353" s="88"/>
      <c r="AU5353" s="88"/>
      <c r="AV5353" s="88"/>
      <c r="AW5353" s="88"/>
      <c r="AX5353" s="88"/>
      <c r="AY5353" s="88"/>
      <c r="AZ5353" s="88"/>
      <c r="BA5353" s="88"/>
      <c r="BB5353" s="89">
        <f t="shared" si="331"/>
        <v>0</v>
      </c>
      <c r="BC5353" s="90" t="str">
        <f t="shared" si="330"/>
        <v xml:space="preserve"> </v>
      </c>
      <c r="BD5353" s="91" t="str">
        <f t="shared" si="332"/>
        <v xml:space="preserve"> </v>
      </c>
      <c r="BE5353" s="92">
        <f t="shared" si="333"/>
        <v>0</v>
      </c>
    </row>
    <row r="5354" spans="1:57" s="74" customFormat="1" ht="50.1" customHeight="1" x14ac:dyDescent="0.2">
      <c r="A5354" s="78"/>
      <c r="B5354" s="78"/>
      <c r="C5354" s="78"/>
      <c r="D5354" s="78"/>
      <c r="E5354" s="79" t="str">
        <f>+IF(C5354&lt;&gt;"",VLOOKUP(MID(C5354,18,5),NIVELES!$A$133:$B$213,2,0),"")</f>
        <v/>
      </c>
      <c r="F5354" s="80"/>
      <c r="G5354" s="81" t="str">
        <f>+IF(F5354&lt;&gt;"",VLOOKUP(F5354,NIVELES!$A$246:$C$464,3,0),"")</f>
        <v/>
      </c>
      <c r="H5354" s="82"/>
      <c r="I5354" s="78"/>
      <c r="J5354" s="78"/>
      <c r="K5354" s="78"/>
      <c r="L5354" s="78"/>
      <c r="M5354" s="78"/>
      <c r="N5354" s="78"/>
      <c r="O5354" s="78"/>
      <c r="P5354" s="82"/>
      <c r="Q5354" s="78"/>
      <c r="R5354" s="82"/>
      <c r="S5354" s="82"/>
      <c r="T5354" s="82"/>
      <c r="U5354" s="82"/>
      <c r="V5354" s="82"/>
      <c r="W5354" s="82"/>
      <c r="X5354" s="82"/>
      <c r="Y5354" s="82"/>
      <c r="Z5354" s="82"/>
      <c r="AA5354" s="82"/>
      <c r="AB5354" s="82"/>
      <c r="AC5354" s="82"/>
      <c r="AD5354" s="85" t="str">
        <f>IF(A5354&lt;&gt;"",IF(D5354="DIRECCIÓN_DE_TRANSFERENCIAS","280 0031",VLOOKUP(C5354,NIVELES!$A$14:$B$105,2,0)),"")</f>
        <v/>
      </c>
      <c r="AE5354" s="86"/>
      <c r="AF5354" s="86"/>
      <c r="AG5354" s="79" t="str">
        <f>+IF(AF5354&lt;&gt;"",VLOOKUP(AF5354,NIVELES!$A$666:$B$673,2,0),"")</f>
        <v/>
      </c>
      <c r="AH5354" s="78"/>
      <c r="AI5354" s="79" t="str">
        <f>IF(AH5354&lt;&gt;"",VLOOKUP(CONCATENATE(AG5354,AH5354),NIVELES!$B$676:$C$745,2,0),"")</f>
        <v/>
      </c>
      <c r="AJ5354" s="78"/>
      <c r="AK5354" s="79" t="str">
        <f>+IF(AJ5354&lt;&gt;"",VLOOKUP(AJ5354,NIVELES!$A$816:$B$892,2,0),"")</f>
        <v/>
      </c>
      <c r="AL5354" s="78"/>
      <c r="AM5354" s="78"/>
      <c r="AN5354" s="79" t="str">
        <f>IF(AM5354&lt;&gt;"",+VLOOKUP(AM5354,NIVELES!$A$1652:$B$2466,2,0),"")</f>
        <v/>
      </c>
      <c r="AO5354" s="87"/>
      <c r="AP5354" s="88"/>
      <c r="AQ5354" s="88"/>
      <c r="AR5354" s="88"/>
      <c r="AS5354" s="88"/>
      <c r="AT5354" s="88"/>
      <c r="AU5354" s="88"/>
      <c r="AV5354" s="88"/>
      <c r="AW5354" s="88"/>
      <c r="AX5354" s="88"/>
      <c r="AY5354" s="88"/>
      <c r="AZ5354" s="88"/>
      <c r="BA5354" s="88"/>
      <c r="BB5354" s="89">
        <f t="shared" si="331"/>
        <v>0</v>
      </c>
      <c r="BC5354" s="90" t="str">
        <f t="shared" si="330"/>
        <v xml:space="preserve"> </v>
      </c>
      <c r="BD5354" s="91" t="str">
        <f t="shared" si="332"/>
        <v xml:space="preserve"> </v>
      </c>
      <c r="BE5354" s="92">
        <f t="shared" si="333"/>
        <v>0</v>
      </c>
    </row>
    <row r="5355" spans="1:57" s="74" customFormat="1" ht="50.1" customHeight="1" x14ac:dyDescent="0.2">
      <c r="A5355" s="78"/>
      <c r="B5355" s="78"/>
      <c r="C5355" s="78"/>
      <c r="D5355" s="78"/>
      <c r="E5355" s="79" t="str">
        <f>+IF(C5355&lt;&gt;"",VLOOKUP(MID(C5355,18,5),NIVELES!$A$133:$B$213,2,0),"")</f>
        <v/>
      </c>
      <c r="F5355" s="80"/>
      <c r="G5355" s="81" t="str">
        <f>+IF(F5355&lt;&gt;"",VLOOKUP(F5355,NIVELES!$A$246:$C$464,3,0),"")</f>
        <v/>
      </c>
      <c r="H5355" s="82"/>
      <c r="I5355" s="78"/>
      <c r="J5355" s="78"/>
      <c r="K5355" s="78"/>
      <c r="L5355" s="78"/>
      <c r="M5355" s="78"/>
      <c r="N5355" s="78"/>
      <c r="O5355" s="78"/>
      <c r="P5355" s="82"/>
      <c r="Q5355" s="78"/>
      <c r="R5355" s="82"/>
      <c r="S5355" s="82"/>
      <c r="T5355" s="82"/>
      <c r="U5355" s="82"/>
      <c r="V5355" s="82"/>
      <c r="W5355" s="82"/>
      <c r="X5355" s="82"/>
      <c r="Y5355" s="82"/>
      <c r="Z5355" s="82"/>
      <c r="AA5355" s="82"/>
      <c r="AB5355" s="82"/>
      <c r="AC5355" s="82"/>
      <c r="AD5355" s="85" t="str">
        <f>IF(A5355&lt;&gt;"",IF(D5355="DIRECCIÓN_DE_TRANSFERENCIAS","280 0031",VLOOKUP(C5355,NIVELES!$A$14:$B$105,2,0)),"")</f>
        <v/>
      </c>
      <c r="AE5355" s="86"/>
      <c r="AF5355" s="86"/>
      <c r="AG5355" s="79" t="str">
        <f>+IF(AF5355&lt;&gt;"",VLOOKUP(AF5355,NIVELES!$A$666:$B$673,2,0),"")</f>
        <v/>
      </c>
      <c r="AH5355" s="78"/>
      <c r="AI5355" s="79" t="str">
        <f>IF(AH5355&lt;&gt;"",VLOOKUP(CONCATENATE(AG5355,AH5355),NIVELES!$B$676:$C$745,2,0),"")</f>
        <v/>
      </c>
      <c r="AJ5355" s="78"/>
      <c r="AK5355" s="79" t="str">
        <f>+IF(AJ5355&lt;&gt;"",VLOOKUP(AJ5355,NIVELES!$A$816:$B$892,2,0),"")</f>
        <v/>
      </c>
      <c r="AL5355" s="78"/>
      <c r="AM5355" s="78"/>
      <c r="AN5355" s="79" t="str">
        <f>IF(AM5355&lt;&gt;"",+VLOOKUP(AM5355,NIVELES!$A$1652:$B$2466,2,0),"")</f>
        <v/>
      </c>
      <c r="AO5355" s="87"/>
      <c r="AP5355" s="88"/>
      <c r="AQ5355" s="88"/>
      <c r="AR5355" s="88"/>
      <c r="AS5355" s="88"/>
      <c r="AT5355" s="88"/>
      <c r="AU5355" s="88"/>
      <c r="AV5355" s="88"/>
      <c r="AW5355" s="88"/>
      <c r="AX5355" s="88"/>
      <c r="AY5355" s="88"/>
      <c r="AZ5355" s="88"/>
      <c r="BA5355" s="88"/>
      <c r="BB5355" s="89">
        <f t="shared" si="331"/>
        <v>0</v>
      </c>
      <c r="BC5355" s="90" t="str">
        <f t="shared" si="330"/>
        <v xml:space="preserve"> </v>
      </c>
      <c r="BD5355" s="91" t="str">
        <f t="shared" si="332"/>
        <v xml:space="preserve"> </v>
      </c>
      <c r="BE5355" s="92">
        <f t="shared" si="333"/>
        <v>0</v>
      </c>
    </row>
    <row r="5356" spans="1:57" s="74" customFormat="1" ht="50.1" customHeight="1" x14ac:dyDescent="0.2">
      <c r="A5356" s="78"/>
      <c r="B5356" s="78"/>
      <c r="C5356" s="78"/>
      <c r="D5356" s="78"/>
      <c r="E5356" s="79" t="str">
        <f>+IF(C5356&lt;&gt;"",VLOOKUP(MID(C5356,18,5),NIVELES!$A$133:$B$213,2,0),"")</f>
        <v/>
      </c>
      <c r="F5356" s="80"/>
      <c r="G5356" s="81" t="str">
        <f>+IF(F5356&lt;&gt;"",VLOOKUP(F5356,NIVELES!$A$246:$C$464,3,0),"")</f>
        <v/>
      </c>
      <c r="H5356" s="82"/>
      <c r="I5356" s="78"/>
      <c r="J5356" s="78"/>
      <c r="K5356" s="78"/>
      <c r="L5356" s="78"/>
      <c r="M5356" s="78"/>
      <c r="N5356" s="78"/>
      <c r="O5356" s="78"/>
      <c r="P5356" s="82"/>
      <c r="Q5356" s="78"/>
      <c r="R5356" s="82"/>
      <c r="S5356" s="82"/>
      <c r="T5356" s="82"/>
      <c r="U5356" s="82"/>
      <c r="V5356" s="82"/>
      <c r="W5356" s="82"/>
      <c r="X5356" s="82"/>
      <c r="Y5356" s="82"/>
      <c r="Z5356" s="82"/>
      <c r="AA5356" s="82"/>
      <c r="AB5356" s="82"/>
      <c r="AC5356" s="82"/>
      <c r="AD5356" s="85" t="str">
        <f>IF(A5356&lt;&gt;"",IF(D5356="DIRECCIÓN_DE_TRANSFERENCIAS","280 0031",VLOOKUP(C5356,NIVELES!$A$14:$B$105,2,0)),"")</f>
        <v/>
      </c>
      <c r="AE5356" s="86"/>
      <c r="AF5356" s="86"/>
      <c r="AG5356" s="79" t="str">
        <f>+IF(AF5356&lt;&gt;"",VLOOKUP(AF5356,NIVELES!$A$666:$B$673,2,0),"")</f>
        <v/>
      </c>
      <c r="AH5356" s="78"/>
      <c r="AI5356" s="79" t="str">
        <f>IF(AH5356&lt;&gt;"",VLOOKUP(CONCATENATE(AG5356,AH5356),NIVELES!$B$676:$C$745,2,0),"")</f>
        <v/>
      </c>
      <c r="AJ5356" s="78"/>
      <c r="AK5356" s="79" t="str">
        <f>+IF(AJ5356&lt;&gt;"",VLOOKUP(AJ5356,NIVELES!$A$816:$B$892,2,0),"")</f>
        <v/>
      </c>
      <c r="AL5356" s="78"/>
      <c r="AM5356" s="78"/>
      <c r="AN5356" s="79" t="str">
        <f>IF(AM5356&lt;&gt;"",+VLOOKUP(AM5356,NIVELES!$A$1652:$B$2466,2,0),"")</f>
        <v/>
      </c>
      <c r="AO5356" s="87"/>
      <c r="AP5356" s="88"/>
      <c r="AQ5356" s="88"/>
      <c r="AR5356" s="88"/>
      <c r="AS5356" s="88"/>
      <c r="AT5356" s="88"/>
      <c r="AU5356" s="88"/>
      <c r="AV5356" s="88"/>
      <c r="AW5356" s="88"/>
      <c r="AX5356" s="88"/>
      <c r="AY5356" s="88"/>
      <c r="AZ5356" s="88"/>
      <c r="BA5356" s="88"/>
      <c r="BB5356" s="89">
        <f t="shared" si="331"/>
        <v>0</v>
      </c>
      <c r="BC5356" s="90" t="str">
        <f t="shared" si="330"/>
        <v xml:space="preserve"> </v>
      </c>
      <c r="BD5356" s="91" t="str">
        <f t="shared" si="332"/>
        <v xml:space="preserve"> </v>
      </c>
      <c r="BE5356" s="92">
        <f t="shared" si="333"/>
        <v>0</v>
      </c>
    </row>
    <row r="5357" spans="1:57" s="74" customFormat="1" ht="50.1" customHeight="1" x14ac:dyDescent="0.2">
      <c r="A5357" s="78"/>
      <c r="B5357" s="78"/>
      <c r="C5357" s="78"/>
      <c r="D5357" s="78"/>
      <c r="E5357" s="79" t="str">
        <f>+IF(C5357&lt;&gt;"",VLOOKUP(MID(C5357,18,5),NIVELES!$A$133:$B$213,2,0),"")</f>
        <v/>
      </c>
      <c r="F5357" s="80"/>
      <c r="G5357" s="81" t="str">
        <f>+IF(F5357&lt;&gt;"",VLOOKUP(F5357,NIVELES!$A$246:$C$464,3,0),"")</f>
        <v/>
      </c>
      <c r="H5357" s="82"/>
      <c r="I5357" s="78"/>
      <c r="J5357" s="78"/>
      <c r="K5357" s="78"/>
      <c r="L5357" s="78"/>
      <c r="M5357" s="78"/>
      <c r="N5357" s="78"/>
      <c r="O5357" s="78"/>
      <c r="P5357" s="82"/>
      <c r="Q5357" s="78"/>
      <c r="R5357" s="82"/>
      <c r="S5357" s="82"/>
      <c r="T5357" s="82"/>
      <c r="U5357" s="82"/>
      <c r="V5357" s="82"/>
      <c r="W5357" s="82"/>
      <c r="X5357" s="82"/>
      <c r="Y5357" s="82"/>
      <c r="Z5357" s="82"/>
      <c r="AA5357" s="82"/>
      <c r="AB5357" s="82"/>
      <c r="AC5357" s="82"/>
      <c r="AD5357" s="85" t="str">
        <f>IF(A5357&lt;&gt;"",IF(D5357="DIRECCIÓN_DE_TRANSFERENCIAS","280 0031",VLOOKUP(C5357,NIVELES!$A$14:$B$105,2,0)),"")</f>
        <v/>
      </c>
      <c r="AE5357" s="86"/>
      <c r="AF5357" s="86"/>
      <c r="AG5357" s="79" t="str">
        <f>+IF(AF5357&lt;&gt;"",VLOOKUP(AF5357,NIVELES!$A$666:$B$673,2,0),"")</f>
        <v/>
      </c>
      <c r="AH5357" s="78"/>
      <c r="AI5357" s="79" t="str">
        <f>IF(AH5357&lt;&gt;"",VLOOKUP(CONCATENATE(AG5357,AH5357),NIVELES!$B$676:$C$745,2,0),"")</f>
        <v/>
      </c>
      <c r="AJ5357" s="78"/>
      <c r="AK5357" s="79" t="str">
        <f>+IF(AJ5357&lt;&gt;"",VLOOKUP(AJ5357,NIVELES!$A$816:$B$892,2,0),"")</f>
        <v/>
      </c>
      <c r="AL5357" s="78"/>
      <c r="AM5357" s="78"/>
      <c r="AN5357" s="79" t="str">
        <f>IF(AM5357&lt;&gt;"",+VLOOKUP(AM5357,NIVELES!$A$1652:$B$2466,2,0),"")</f>
        <v/>
      </c>
      <c r="AO5357" s="87"/>
      <c r="AP5357" s="88"/>
      <c r="AQ5357" s="88"/>
      <c r="AR5357" s="88"/>
      <c r="AS5357" s="88"/>
      <c r="AT5357" s="88"/>
      <c r="AU5357" s="88"/>
      <c r="AV5357" s="88"/>
      <c r="AW5357" s="88"/>
      <c r="AX5357" s="88"/>
      <c r="AY5357" s="88"/>
      <c r="AZ5357" s="88"/>
      <c r="BA5357" s="88"/>
      <c r="BB5357" s="89">
        <f t="shared" si="331"/>
        <v>0</v>
      </c>
      <c r="BC5357" s="90" t="str">
        <f t="shared" si="330"/>
        <v xml:space="preserve"> </v>
      </c>
      <c r="BD5357" s="91" t="str">
        <f t="shared" si="332"/>
        <v xml:space="preserve"> </v>
      </c>
      <c r="BE5357" s="92">
        <f t="shared" si="333"/>
        <v>0</v>
      </c>
    </row>
    <row r="5358" spans="1:57" s="74" customFormat="1" ht="50.1" customHeight="1" x14ac:dyDescent="0.2">
      <c r="A5358" s="78"/>
      <c r="B5358" s="78"/>
      <c r="C5358" s="78"/>
      <c r="D5358" s="78"/>
      <c r="E5358" s="79" t="str">
        <f>+IF(C5358&lt;&gt;"",VLOOKUP(MID(C5358,18,5),NIVELES!$A$133:$B$213,2,0),"")</f>
        <v/>
      </c>
      <c r="F5358" s="80"/>
      <c r="G5358" s="81" t="str">
        <f>+IF(F5358&lt;&gt;"",VLOOKUP(F5358,NIVELES!$A$246:$C$464,3,0),"")</f>
        <v/>
      </c>
      <c r="H5358" s="82"/>
      <c r="I5358" s="78"/>
      <c r="J5358" s="78"/>
      <c r="K5358" s="78"/>
      <c r="L5358" s="78"/>
      <c r="M5358" s="78"/>
      <c r="N5358" s="78"/>
      <c r="O5358" s="78"/>
      <c r="P5358" s="82"/>
      <c r="Q5358" s="78"/>
      <c r="R5358" s="82"/>
      <c r="S5358" s="82"/>
      <c r="T5358" s="82"/>
      <c r="U5358" s="82"/>
      <c r="V5358" s="82"/>
      <c r="W5358" s="82"/>
      <c r="X5358" s="82"/>
      <c r="Y5358" s="82"/>
      <c r="Z5358" s="82"/>
      <c r="AA5358" s="82"/>
      <c r="AB5358" s="82"/>
      <c r="AC5358" s="82"/>
      <c r="AD5358" s="85" t="str">
        <f>IF(A5358&lt;&gt;"",IF(D5358="DIRECCIÓN_DE_TRANSFERENCIAS","280 0031",VLOOKUP(C5358,NIVELES!$A$14:$B$105,2,0)),"")</f>
        <v/>
      </c>
      <c r="AE5358" s="86"/>
      <c r="AF5358" s="86"/>
      <c r="AG5358" s="79" t="str">
        <f>+IF(AF5358&lt;&gt;"",VLOOKUP(AF5358,NIVELES!$A$666:$B$673,2,0),"")</f>
        <v/>
      </c>
      <c r="AH5358" s="78"/>
      <c r="AI5358" s="79" t="str">
        <f>IF(AH5358&lt;&gt;"",VLOOKUP(CONCATENATE(AG5358,AH5358),NIVELES!$B$676:$C$745,2,0),"")</f>
        <v/>
      </c>
      <c r="AJ5358" s="78"/>
      <c r="AK5358" s="79" t="str">
        <f>+IF(AJ5358&lt;&gt;"",VLOOKUP(AJ5358,NIVELES!$A$816:$B$892,2,0),"")</f>
        <v/>
      </c>
      <c r="AL5358" s="78"/>
      <c r="AM5358" s="78"/>
      <c r="AN5358" s="79" t="str">
        <f>IF(AM5358&lt;&gt;"",+VLOOKUP(AM5358,NIVELES!$A$1652:$B$2466,2,0),"")</f>
        <v/>
      </c>
      <c r="AO5358" s="87"/>
      <c r="AP5358" s="88"/>
      <c r="AQ5358" s="88"/>
      <c r="AR5358" s="88"/>
      <c r="AS5358" s="88"/>
      <c r="AT5358" s="88"/>
      <c r="AU5358" s="88"/>
      <c r="AV5358" s="88"/>
      <c r="AW5358" s="88"/>
      <c r="AX5358" s="88"/>
      <c r="AY5358" s="88"/>
      <c r="AZ5358" s="88"/>
      <c r="BA5358" s="88"/>
      <c r="BB5358" s="89">
        <f t="shared" si="331"/>
        <v>0</v>
      </c>
      <c r="BC5358" s="90" t="str">
        <f t="shared" si="330"/>
        <v xml:space="preserve"> </v>
      </c>
      <c r="BD5358" s="91" t="str">
        <f t="shared" si="332"/>
        <v xml:space="preserve"> </v>
      </c>
      <c r="BE5358" s="92">
        <f t="shared" si="333"/>
        <v>0</v>
      </c>
    </row>
    <row r="5359" spans="1:57" s="74" customFormat="1" ht="50.1" customHeight="1" x14ac:dyDescent="0.2">
      <c r="A5359" s="78"/>
      <c r="B5359" s="78"/>
      <c r="C5359" s="78"/>
      <c r="D5359" s="78"/>
      <c r="E5359" s="79" t="str">
        <f>+IF(C5359&lt;&gt;"",VLOOKUP(MID(C5359,18,5),NIVELES!$A$133:$B$213,2,0),"")</f>
        <v/>
      </c>
      <c r="F5359" s="80"/>
      <c r="G5359" s="81" t="str">
        <f>+IF(F5359&lt;&gt;"",VLOOKUP(F5359,NIVELES!$A$246:$C$464,3,0),"")</f>
        <v/>
      </c>
      <c r="H5359" s="82"/>
      <c r="I5359" s="78"/>
      <c r="J5359" s="78"/>
      <c r="K5359" s="78"/>
      <c r="L5359" s="78"/>
      <c r="M5359" s="78"/>
      <c r="N5359" s="78"/>
      <c r="O5359" s="78"/>
      <c r="P5359" s="82"/>
      <c r="Q5359" s="78"/>
      <c r="R5359" s="82"/>
      <c r="S5359" s="82"/>
      <c r="T5359" s="82"/>
      <c r="U5359" s="82"/>
      <c r="V5359" s="82"/>
      <c r="W5359" s="82"/>
      <c r="X5359" s="82"/>
      <c r="Y5359" s="82"/>
      <c r="Z5359" s="82"/>
      <c r="AA5359" s="82"/>
      <c r="AB5359" s="82"/>
      <c r="AC5359" s="82"/>
      <c r="AD5359" s="85" t="str">
        <f>IF(A5359&lt;&gt;"",IF(D5359="DIRECCIÓN_DE_TRANSFERENCIAS","280 0031",VLOOKUP(C5359,NIVELES!$A$14:$B$105,2,0)),"")</f>
        <v/>
      </c>
      <c r="AE5359" s="86"/>
      <c r="AF5359" s="86"/>
      <c r="AG5359" s="79" t="str">
        <f>+IF(AF5359&lt;&gt;"",VLOOKUP(AF5359,NIVELES!$A$666:$B$673,2,0),"")</f>
        <v/>
      </c>
      <c r="AH5359" s="78"/>
      <c r="AI5359" s="79" t="str">
        <f>IF(AH5359&lt;&gt;"",VLOOKUP(CONCATENATE(AG5359,AH5359),NIVELES!$B$676:$C$745,2,0),"")</f>
        <v/>
      </c>
      <c r="AJ5359" s="78"/>
      <c r="AK5359" s="79" t="str">
        <f>+IF(AJ5359&lt;&gt;"",VLOOKUP(AJ5359,NIVELES!$A$816:$B$892,2,0),"")</f>
        <v/>
      </c>
      <c r="AL5359" s="78"/>
      <c r="AM5359" s="78"/>
      <c r="AN5359" s="79" t="str">
        <f>IF(AM5359&lt;&gt;"",+VLOOKUP(AM5359,NIVELES!$A$1652:$B$2466,2,0),"")</f>
        <v/>
      </c>
      <c r="AO5359" s="87"/>
      <c r="AP5359" s="88"/>
      <c r="AQ5359" s="88"/>
      <c r="AR5359" s="88"/>
      <c r="AS5359" s="88"/>
      <c r="AT5359" s="88"/>
      <c r="AU5359" s="88"/>
      <c r="AV5359" s="88"/>
      <c r="AW5359" s="88"/>
      <c r="AX5359" s="88"/>
      <c r="AY5359" s="88"/>
      <c r="AZ5359" s="88"/>
      <c r="BA5359" s="88"/>
      <c r="BB5359" s="89">
        <f t="shared" si="331"/>
        <v>0</v>
      </c>
      <c r="BC5359" s="90" t="str">
        <f t="shared" si="330"/>
        <v xml:space="preserve"> </v>
      </c>
      <c r="BD5359" s="91" t="str">
        <f t="shared" si="332"/>
        <v xml:space="preserve"> </v>
      </c>
      <c r="BE5359" s="92">
        <f t="shared" si="333"/>
        <v>0</v>
      </c>
    </row>
    <row r="5360" spans="1:57" s="74" customFormat="1" ht="50.1" customHeight="1" x14ac:dyDescent="0.2">
      <c r="A5360" s="78"/>
      <c r="B5360" s="78"/>
      <c r="C5360" s="78"/>
      <c r="D5360" s="78"/>
      <c r="E5360" s="79" t="str">
        <f>+IF(C5360&lt;&gt;"",VLOOKUP(MID(C5360,18,5),NIVELES!$A$133:$B$213,2,0),"")</f>
        <v/>
      </c>
      <c r="F5360" s="80"/>
      <c r="G5360" s="81" t="str">
        <f>+IF(F5360&lt;&gt;"",VLOOKUP(F5360,NIVELES!$A$246:$C$464,3,0),"")</f>
        <v/>
      </c>
      <c r="H5360" s="82"/>
      <c r="I5360" s="78"/>
      <c r="J5360" s="78"/>
      <c r="K5360" s="78"/>
      <c r="L5360" s="78"/>
      <c r="M5360" s="78"/>
      <c r="N5360" s="78"/>
      <c r="O5360" s="78"/>
      <c r="P5360" s="82"/>
      <c r="Q5360" s="78"/>
      <c r="R5360" s="82"/>
      <c r="S5360" s="82"/>
      <c r="T5360" s="82"/>
      <c r="U5360" s="82"/>
      <c r="V5360" s="82"/>
      <c r="W5360" s="82"/>
      <c r="X5360" s="82"/>
      <c r="Y5360" s="82"/>
      <c r="Z5360" s="82"/>
      <c r="AA5360" s="82"/>
      <c r="AB5360" s="82"/>
      <c r="AC5360" s="82"/>
      <c r="AD5360" s="85" t="str">
        <f>IF(A5360&lt;&gt;"",IF(D5360="DIRECCIÓN_DE_TRANSFERENCIAS","280 0031",VLOOKUP(C5360,NIVELES!$A$14:$B$105,2,0)),"")</f>
        <v/>
      </c>
      <c r="AE5360" s="86"/>
      <c r="AF5360" s="86"/>
      <c r="AG5360" s="79" t="str">
        <f>+IF(AF5360&lt;&gt;"",VLOOKUP(AF5360,NIVELES!$A$666:$B$673,2,0),"")</f>
        <v/>
      </c>
      <c r="AH5360" s="78"/>
      <c r="AI5360" s="79" t="str">
        <f>IF(AH5360&lt;&gt;"",VLOOKUP(CONCATENATE(AG5360,AH5360),NIVELES!$B$676:$C$745,2,0),"")</f>
        <v/>
      </c>
      <c r="AJ5360" s="78"/>
      <c r="AK5360" s="79" t="str">
        <f>+IF(AJ5360&lt;&gt;"",VLOOKUP(AJ5360,NIVELES!$A$816:$B$892,2,0),"")</f>
        <v/>
      </c>
      <c r="AL5360" s="78"/>
      <c r="AM5360" s="78"/>
      <c r="AN5360" s="79" t="str">
        <f>IF(AM5360&lt;&gt;"",+VLOOKUP(AM5360,NIVELES!$A$1652:$B$2466,2,0),"")</f>
        <v/>
      </c>
      <c r="AO5360" s="87"/>
      <c r="AP5360" s="88"/>
      <c r="AQ5360" s="88"/>
      <c r="AR5360" s="88"/>
      <c r="AS5360" s="88"/>
      <c r="AT5360" s="88"/>
      <c r="AU5360" s="88"/>
      <c r="AV5360" s="88"/>
      <c r="AW5360" s="88"/>
      <c r="AX5360" s="88"/>
      <c r="AY5360" s="88"/>
      <c r="AZ5360" s="88"/>
      <c r="BA5360" s="88"/>
      <c r="BB5360" s="89">
        <f t="shared" si="331"/>
        <v>0</v>
      </c>
      <c r="BC5360" s="90" t="str">
        <f t="shared" si="330"/>
        <v xml:space="preserve"> </v>
      </c>
      <c r="BD5360" s="91" t="str">
        <f t="shared" si="332"/>
        <v xml:space="preserve"> </v>
      </c>
      <c r="BE5360" s="92">
        <f t="shared" si="333"/>
        <v>0</v>
      </c>
    </row>
    <row r="5361" spans="1:57" s="74" customFormat="1" ht="50.1" customHeight="1" x14ac:dyDescent="0.2">
      <c r="A5361" s="78"/>
      <c r="B5361" s="78"/>
      <c r="C5361" s="78"/>
      <c r="D5361" s="78"/>
      <c r="E5361" s="79" t="str">
        <f>+IF(C5361&lt;&gt;"",VLOOKUP(MID(C5361,18,5),NIVELES!$A$133:$B$213,2,0),"")</f>
        <v/>
      </c>
      <c r="F5361" s="80"/>
      <c r="G5361" s="81" t="str">
        <f>+IF(F5361&lt;&gt;"",VLOOKUP(F5361,NIVELES!$A$246:$C$464,3,0),"")</f>
        <v/>
      </c>
      <c r="H5361" s="82"/>
      <c r="I5361" s="78"/>
      <c r="J5361" s="78"/>
      <c r="K5361" s="78"/>
      <c r="L5361" s="78"/>
      <c r="M5361" s="78"/>
      <c r="N5361" s="78"/>
      <c r="O5361" s="78"/>
      <c r="P5361" s="82"/>
      <c r="Q5361" s="78"/>
      <c r="R5361" s="82"/>
      <c r="S5361" s="82"/>
      <c r="T5361" s="82"/>
      <c r="U5361" s="82"/>
      <c r="V5361" s="82"/>
      <c r="W5361" s="82"/>
      <c r="X5361" s="82"/>
      <c r="Y5361" s="82"/>
      <c r="Z5361" s="82"/>
      <c r="AA5361" s="82"/>
      <c r="AB5361" s="82"/>
      <c r="AC5361" s="82"/>
      <c r="AD5361" s="85" t="str">
        <f>IF(A5361&lt;&gt;"",IF(D5361="DIRECCIÓN_DE_TRANSFERENCIAS","280 0031",VLOOKUP(C5361,NIVELES!$A$14:$B$105,2,0)),"")</f>
        <v/>
      </c>
      <c r="AE5361" s="86"/>
      <c r="AF5361" s="86"/>
      <c r="AG5361" s="79" t="str">
        <f>+IF(AF5361&lt;&gt;"",VLOOKUP(AF5361,NIVELES!$A$666:$B$673,2,0),"")</f>
        <v/>
      </c>
      <c r="AH5361" s="78"/>
      <c r="AI5361" s="79" t="str">
        <f>IF(AH5361&lt;&gt;"",VLOOKUP(CONCATENATE(AG5361,AH5361),NIVELES!$B$676:$C$745,2,0),"")</f>
        <v/>
      </c>
      <c r="AJ5361" s="78"/>
      <c r="AK5361" s="79" t="str">
        <f>+IF(AJ5361&lt;&gt;"",VLOOKUP(AJ5361,NIVELES!$A$816:$B$892,2,0),"")</f>
        <v/>
      </c>
      <c r="AL5361" s="78"/>
      <c r="AM5361" s="78"/>
      <c r="AN5361" s="79" t="str">
        <f>IF(AM5361&lt;&gt;"",+VLOOKUP(AM5361,NIVELES!$A$1652:$B$2466,2,0),"")</f>
        <v/>
      </c>
      <c r="AO5361" s="87"/>
      <c r="AP5361" s="88"/>
      <c r="AQ5361" s="88"/>
      <c r="AR5361" s="88"/>
      <c r="AS5361" s="88"/>
      <c r="AT5361" s="88"/>
      <c r="AU5361" s="88"/>
      <c r="AV5361" s="88"/>
      <c r="AW5361" s="88"/>
      <c r="AX5361" s="88"/>
      <c r="AY5361" s="88"/>
      <c r="AZ5361" s="88"/>
      <c r="BA5361" s="88"/>
      <c r="BB5361" s="89">
        <f t="shared" si="331"/>
        <v>0</v>
      </c>
      <c r="BC5361" s="90" t="str">
        <f t="shared" si="330"/>
        <v xml:space="preserve"> </v>
      </c>
      <c r="BD5361" s="91" t="str">
        <f t="shared" si="332"/>
        <v xml:space="preserve"> </v>
      </c>
      <c r="BE5361" s="92">
        <f t="shared" si="333"/>
        <v>0</v>
      </c>
    </row>
    <row r="5362" spans="1:57" s="74" customFormat="1" ht="50.1" customHeight="1" x14ac:dyDescent="0.2">
      <c r="A5362" s="78"/>
      <c r="B5362" s="78"/>
      <c r="C5362" s="78"/>
      <c r="D5362" s="78"/>
      <c r="E5362" s="79" t="str">
        <f>+IF(C5362&lt;&gt;"",VLOOKUP(MID(C5362,18,5),NIVELES!$A$133:$B$213,2,0),"")</f>
        <v/>
      </c>
      <c r="F5362" s="80"/>
      <c r="G5362" s="81" t="str">
        <f>+IF(F5362&lt;&gt;"",VLOOKUP(F5362,NIVELES!$A$246:$C$464,3,0),"")</f>
        <v/>
      </c>
      <c r="H5362" s="82"/>
      <c r="I5362" s="78"/>
      <c r="J5362" s="78"/>
      <c r="K5362" s="78"/>
      <c r="L5362" s="78"/>
      <c r="M5362" s="78"/>
      <c r="N5362" s="78"/>
      <c r="O5362" s="78"/>
      <c r="P5362" s="82"/>
      <c r="Q5362" s="78"/>
      <c r="R5362" s="82"/>
      <c r="S5362" s="82"/>
      <c r="T5362" s="82"/>
      <c r="U5362" s="82"/>
      <c r="V5362" s="82"/>
      <c r="W5362" s="82"/>
      <c r="X5362" s="82"/>
      <c r="Y5362" s="82"/>
      <c r="Z5362" s="82"/>
      <c r="AA5362" s="82"/>
      <c r="AB5362" s="82"/>
      <c r="AC5362" s="82"/>
      <c r="AD5362" s="85" t="str">
        <f>IF(A5362&lt;&gt;"",IF(D5362="DIRECCIÓN_DE_TRANSFERENCIAS","280 0031",VLOOKUP(C5362,NIVELES!$A$14:$B$105,2,0)),"")</f>
        <v/>
      </c>
      <c r="AE5362" s="86"/>
      <c r="AF5362" s="86"/>
      <c r="AG5362" s="79" t="str">
        <f>+IF(AF5362&lt;&gt;"",VLOOKUP(AF5362,NIVELES!$A$666:$B$673,2,0),"")</f>
        <v/>
      </c>
      <c r="AH5362" s="78"/>
      <c r="AI5362" s="79" t="str">
        <f>IF(AH5362&lt;&gt;"",VLOOKUP(CONCATENATE(AG5362,AH5362),NIVELES!$B$676:$C$745,2,0),"")</f>
        <v/>
      </c>
      <c r="AJ5362" s="78"/>
      <c r="AK5362" s="79" t="str">
        <f>+IF(AJ5362&lt;&gt;"",VLOOKUP(AJ5362,NIVELES!$A$816:$B$892,2,0),"")</f>
        <v/>
      </c>
      <c r="AL5362" s="78"/>
      <c r="AM5362" s="78"/>
      <c r="AN5362" s="79" t="str">
        <f>IF(AM5362&lt;&gt;"",+VLOOKUP(AM5362,NIVELES!$A$1652:$B$2466,2,0),"")</f>
        <v/>
      </c>
      <c r="AO5362" s="87"/>
      <c r="AP5362" s="88"/>
      <c r="AQ5362" s="88"/>
      <c r="AR5362" s="88"/>
      <c r="AS5362" s="88"/>
      <c r="AT5362" s="88"/>
      <c r="AU5362" s="88"/>
      <c r="AV5362" s="88"/>
      <c r="AW5362" s="88"/>
      <c r="AX5362" s="88"/>
      <c r="AY5362" s="88"/>
      <c r="AZ5362" s="88"/>
      <c r="BA5362" s="88"/>
      <c r="BB5362" s="89">
        <f t="shared" si="331"/>
        <v>0</v>
      </c>
      <c r="BC5362" s="90" t="str">
        <f t="shared" si="330"/>
        <v xml:space="preserve"> </v>
      </c>
      <c r="BD5362" s="91" t="str">
        <f t="shared" si="332"/>
        <v xml:space="preserve"> </v>
      </c>
      <c r="BE5362" s="92">
        <f t="shared" si="333"/>
        <v>0</v>
      </c>
    </row>
    <row r="5363" spans="1:57" s="74" customFormat="1" ht="50.1" customHeight="1" x14ac:dyDescent="0.2">
      <c r="A5363" s="78"/>
      <c r="B5363" s="78"/>
      <c r="C5363" s="78"/>
      <c r="D5363" s="78"/>
      <c r="E5363" s="79" t="str">
        <f>+IF(C5363&lt;&gt;"",VLOOKUP(MID(C5363,18,5),NIVELES!$A$133:$B$213,2,0),"")</f>
        <v/>
      </c>
      <c r="F5363" s="80"/>
      <c r="G5363" s="81" t="str">
        <f>+IF(F5363&lt;&gt;"",VLOOKUP(F5363,NIVELES!$A$246:$C$464,3,0),"")</f>
        <v/>
      </c>
      <c r="H5363" s="82"/>
      <c r="I5363" s="78"/>
      <c r="J5363" s="78"/>
      <c r="K5363" s="78"/>
      <c r="L5363" s="78"/>
      <c r="M5363" s="78"/>
      <c r="N5363" s="78"/>
      <c r="O5363" s="78"/>
      <c r="P5363" s="82"/>
      <c r="Q5363" s="78"/>
      <c r="R5363" s="82"/>
      <c r="S5363" s="82"/>
      <c r="T5363" s="82"/>
      <c r="U5363" s="82"/>
      <c r="V5363" s="82"/>
      <c r="W5363" s="82"/>
      <c r="X5363" s="82"/>
      <c r="Y5363" s="82"/>
      <c r="Z5363" s="82"/>
      <c r="AA5363" s="82"/>
      <c r="AB5363" s="82"/>
      <c r="AC5363" s="82"/>
      <c r="AD5363" s="85" t="str">
        <f>IF(A5363&lt;&gt;"",IF(D5363="DIRECCIÓN_DE_TRANSFERENCIAS","280 0031",VLOOKUP(C5363,NIVELES!$A$14:$B$105,2,0)),"")</f>
        <v/>
      </c>
      <c r="AE5363" s="86"/>
      <c r="AF5363" s="86"/>
      <c r="AG5363" s="79" t="str">
        <f>+IF(AF5363&lt;&gt;"",VLOOKUP(AF5363,NIVELES!$A$666:$B$673,2,0),"")</f>
        <v/>
      </c>
      <c r="AH5363" s="78"/>
      <c r="AI5363" s="79" t="str">
        <f>IF(AH5363&lt;&gt;"",VLOOKUP(CONCATENATE(AG5363,AH5363),NIVELES!$B$676:$C$745,2,0),"")</f>
        <v/>
      </c>
      <c r="AJ5363" s="78"/>
      <c r="AK5363" s="79" t="str">
        <f>+IF(AJ5363&lt;&gt;"",VLOOKUP(AJ5363,NIVELES!$A$816:$B$892,2,0),"")</f>
        <v/>
      </c>
      <c r="AL5363" s="78"/>
      <c r="AM5363" s="78"/>
      <c r="AN5363" s="79" t="str">
        <f>IF(AM5363&lt;&gt;"",+VLOOKUP(AM5363,NIVELES!$A$1652:$B$2466,2,0),"")</f>
        <v/>
      </c>
      <c r="AO5363" s="87"/>
      <c r="AP5363" s="88"/>
      <c r="AQ5363" s="88"/>
      <c r="AR5363" s="88"/>
      <c r="AS5363" s="88"/>
      <c r="AT5363" s="88"/>
      <c r="AU5363" s="88"/>
      <c r="AV5363" s="88"/>
      <c r="AW5363" s="88"/>
      <c r="AX5363" s="88"/>
      <c r="AY5363" s="88"/>
      <c r="AZ5363" s="88"/>
      <c r="BA5363" s="88"/>
      <c r="BB5363" s="89">
        <f t="shared" si="331"/>
        <v>0</v>
      </c>
      <c r="BC5363" s="90" t="str">
        <f t="shared" si="330"/>
        <v xml:space="preserve"> </v>
      </c>
      <c r="BD5363" s="91" t="str">
        <f t="shared" si="332"/>
        <v xml:space="preserve"> </v>
      </c>
      <c r="BE5363" s="92">
        <f t="shared" si="333"/>
        <v>0</v>
      </c>
    </row>
    <row r="5364" spans="1:57" s="74" customFormat="1" ht="50.1" customHeight="1" x14ac:dyDescent="0.2">
      <c r="A5364" s="78"/>
      <c r="B5364" s="78"/>
      <c r="C5364" s="78"/>
      <c r="D5364" s="78"/>
      <c r="E5364" s="79" t="str">
        <f>+IF(C5364&lt;&gt;"",VLOOKUP(MID(C5364,18,5),NIVELES!$A$133:$B$213,2,0),"")</f>
        <v/>
      </c>
      <c r="F5364" s="80"/>
      <c r="G5364" s="81" t="str">
        <f>+IF(F5364&lt;&gt;"",VLOOKUP(F5364,NIVELES!$A$246:$C$464,3,0),"")</f>
        <v/>
      </c>
      <c r="H5364" s="82"/>
      <c r="I5364" s="78"/>
      <c r="J5364" s="78"/>
      <c r="K5364" s="78"/>
      <c r="L5364" s="78"/>
      <c r="M5364" s="78"/>
      <c r="N5364" s="78"/>
      <c r="O5364" s="78"/>
      <c r="P5364" s="82"/>
      <c r="Q5364" s="78"/>
      <c r="R5364" s="82"/>
      <c r="S5364" s="82"/>
      <c r="T5364" s="82"/>
      <c r="U5364" s="82"/>
      <c r="V5364" s="82"/>
      <c r="W5364" s="82"/>
      <c r="X5364" s="82"/>
      <c r="Y5364" s="82"/>
      <c r="Z5364" s="82"/>
      <c r="AA5364" s="82"/>
      <c r="AB5364" s="82"/>
      <c r="AC5364" s="82"/>
      <c r="AD5364" s="85" t="str">
        <f>IF(A5364&lt;&gt;"",IF(D5364="DIRECCIÓN_DE_TRANSFERENCIAS","280 0031",VLOOKUP(C5364,NIVELES!$A$14:$B$105,2,0)),"")</f>
        <v/>
      </c>
      <c r="AE5364" s="86"/>
      <c r="AF5364" s="86"/>
      <c r="AG5364" s="79" t="str">
        <f>+IF(AF5364&lt;&gt;"",VLOOKUP(AF5364,NIVELES!$A$666:$B$673,2,0),"")</f>
        <v/>
      </c>
      <c r="AH5364" s="78"/>
      <c r="AI5364" s="79" t="str">
        <f>IF(AH5364&lt;&gt;"",VLOOKUP(CONCATENATE(AG5364,AH5364),NIVELES!$B$676:$C$745,2,0),"")</f>
        <v/>
      </c>
      <c r="AJ5364" s="78"/>
      <c r="AK5364" s="79" t="str">
        <f>+IF(AJ5364&lt;&gt;"",VLOOKUP(AJ5364,NIVELES!$A$816:$B$892,2,0),"")</f>
        <v/>
      </c>
      <c r="AL5364" s="78"/>
      <c r="AM5364" s="78"/>
      <c r="AN5364" s="79" t="str">
        <f>IF(AM5364&lt;&gt;"",+VLOOKUP(AM5364,NIVELES!$A$1652:$B$2466,2,0),"")</f>
        <v/>
      </c>
      <c r="AO5364" s="87"/>
      <c r="AP5364" s="88"/>
      <c r="AQ5364" s="88"/>
      <c r="AR5364" s="88"/>
      <c r="AS5364" s="88"/>
      <c r="AT5364" s="88"/>
      <c r="AU5364" s="88"/>
      <c r="AV5364" s="88"/>
      <c r="AW5364" s="88"/>
      <c r="AX5364" s="88"/>
      <c r="AY5364" s="88"/>
      <c r="AZ5364" s="88"/>
      <c r="BA5364" s="88"/>
      <c r="BB5364" s="89">
        <f t="shared" si="331"/>
        <v>0</v>
      </c>
      <c r="BC5364" s="90" t="str">
        <f t="shared" si="330"/>
        <v xml:space="preserve"> </v>
      </c>
      <c r="BD5364" s="91" t="str">
        <f t="shared" si="332"/>
        <v xml:space="preserve"> </v>
      </c>
      <c r="BE5364" s="92">
        <f t="shared" si="333"/>
        <v>0</v>
      </c>
    </row>
    <row r="5365" spans="1:57" s="74" customFormat="1" ht="50.1" customHeight="1" x14ac:dyDescent="0.2">
      <c r="A5365" s="78"/>
      <c r="B5365" s="78"/>
      <c r="C5365" s="78"/>
      <c r="D5365" s="78"/>
      <c r="E5365" s="79" t="str">
        <f>+IF(C5365&lt;&gt;"",VLOOKUP(MID(C5365,18,5),NIVELES!$A$133:$B$213,2,0),"")</f>
        <v/>
      </c>
      <c r="F5365" s="80"/>
      <c r="G5365" s="81" t="str">
        <f>+IF(F5365&lt;&gt;"",VLOOKUP(F5365,NIVELES!$A$246:$C$464,3,0),"")</f>
        <v/>
      </c>
      <c r="H5365" s="82"/>
      <c r="I5365" s="78"/>
      <c r="J5365" s="78"/>
      <c r="K5365" s="78"/>
      <c r="L5365" s="78"/>
      <c r="M5365" s="78"/>
      <c r="N5365" s="78"/>
      <c r="O5365" s="78"/>
      <c r="P5365" s="82"/>
      <c r="Q5365" s="78"/>
      <c r="R5365" s="82"/>
      <c r="S5365" s="82"/>
      <c r="T5365" s="82"/>
      <c r="U5365" s="82"/>
      <c r="V5365" s="82"/>
      <c r="W5365" s="82"/>
      <c r="X5365" s="82"/>
      <c r="Y5365" s="82"/>
      <c r="Z5365" s="82"/>
      <c r="AA5365" s="82"/>
      <c r="AB5365" s="82"/>
      <c r="AC5365" s="82"/>
      <c r="AD5365" s="85" t="str">
        <f>IF(A5365&lt;&gt;"",IF(D5365="DIRECCIÓN_DE_TRANSFERENCIAS","280 0031",VLOOKUP(C5365,NIVELES!$A$14:$B$105,2,0)),"")</f>
        <v/>
      </c>
      <c r="AE5365" s="86"/>
      <c r="AF5365" s="86"/>
      <c r="AG5365" s="79" t="str">
        <f>+IF(AF5365&lt;&gt;"",VLOOKUP(AF5365,NIVELES!$A$666:$B$673,2,0),"")</f>
        <v/>
      </c>
      <c r="AH5365" s="78"/>
      <c r="AI5365" s="79" t="str">
        <f>IF(AH5365&lt;&gt;"",VLOOKUP(CONCATENATE(AG5365,AH5365),NIVELES!$B$676:$C$745,2,0),"")</f>
        <v/>
      </c>
      <c r="AJ5365" s="78"/>
      <c r="AK5365" s="79" t="str">
        <f>+IF(AJ5365&lt;&gt;"",VLOOKUP(AJ5365,NIVELES!$A$816:$B$892,2,0),"")</f>
        <v/>
      </c>
      <c r="AL5365" s="78"/>
      <c r="AM5365" s="78"/>
      <c r="AN5365" s="79" t="str">
        <f>IF(AM5365&lt;&gt;"",+VLOOKUP(AM5365,NIVELES!$A$1652:$B$2466,2,0),"")</f>
        <v/>
      </c>
      <c r="AO5365" s="87"/>
      <c r="AP5365" s="88"/>
      <c r="AQ5365" s="88"/>
      <c r="AR5365" s="88"/>
      <c r="AS5365" s="88"/>
      <c r="AT5365" s="88"/>
      <c r="AU5365" s="88"/>
      <c r="AV5365" s="88"/>
      <c r="AW5365" s="88"/>
      <c r="AX5365" s="88"/>
      <c r="AY5365" s="88"/>
      <c r="AZ5365" s="88"/>
      <c r="BA5365" s="88"/>
      <c r="BB5365" s="89">
        <f t="shared" si="331"/>
        <v>0</v>
      </c>
      <c r="BC5365" s="90" t="str">
        <f t="shared" si="330"/>
        <v xml:space="preserve"> </v>
      </c>
      <c r="BD5365" s="91" t="str">
        <f t="shared" si="332"/>
        <v xml:space="preserve"> </v>
      </c>
      <c r="BE5365" s="92">
        <f t="shared" si="333"/>
        <v>0</v>
      </c>
    </row>
    <row r="5366" spans="1:57" s="74" customFormat="1" ht="50.1" customHeight="1" x14ac:dyDescent="0.2">
      <c r="A5366" s="78"/>
      <c r="B5366" s="78"/>
      <c r="C5366" s="78"/>
      <c r="D5366" s="78"/>
      <c r="E5366" s="79" t="str">
        <f>+IF(C5366&lt;&gt;"",VLOOKUP(MID(C5366,18,5),NIVELES!$A$133:$B$213,2,0),"")</f>
        <v/>
      </c>
      <c r="F5366" s="80"/>
      <c r="G5366" s="81" t="str">
        <f>+IF(F5366&lt;&gt;"",VLOOKUP(F5366,NIVELES!$A$246:$C$464,3,0),"")</f>
        <v/>
      </c>
      <c r="H5366" s="82"/>
      <c r="I5366" s="78"/>
      <c r="J5366" s="78"/>
      <c r="K5366" s="78"/>
      <c r="L5366" s="78"/>
      <c r="M5366" s="78"/>
      <c r="N5366" s="78"/>
      <c r="O5366" s="78"/>
      <c r="P5366" s="82"/>
      <c r="Q5366" s="78"/>
      <c r="R5366" s="82"/>
      <c r="S5366" s="82"/>
      <c r="T5366" s="82"/>
      <c r="U5366" s="82"/>
      <c r="V5366" s="82"/>
      <c r="W5366" s="82"/>
      <c r="X5366" s="82"/>
      <c r="Y5366" s="82"/>
      <c r="Z5366" s="82"/>
      <c r="AA5366" s="82"/>
      <c r="AB5366" s="82"/>
      <c r="AC5366" s="82"/>
      <c r="AD5366" s="85" t="str">
        <f>IF(A5366&lt;&gt;"",IF(D5366="DIRECCIÓN_DE_TRANSFERENCIAS","280 0031",VLOOKUP(C5366,NIVELES!$A$14:$B$105,2,0)),"")</f>
        <v/>
      </c>
      <c r="AE5366" s="86"/>
      <c r="AF5366" s="86"/>
      <c r="AG5366" s="79" t="str">
        <f>+IF(AF5366&lt;&gt;"",VLOOKUP(AF5366,NIVELES!$A$666:$B$673,2,0),"")</f>
        <v/>
      </c>
      <c r="AH5366" s="78"/>
      <c r="AI5366" s="79" t="str">
        <f>IF(AH5366&lt;&gt;"",VLOOKUP(CONCATENATE(AG5366,AH5366),NIVELES!$B$676:$C$745,2,0),"")</f>
        <v/>
      </c>
      <c r="AJ5366" s="78"/>
      <c r="AK5366" s="79" t="str">
        <f>+IF(AJ5366&lt;&gt;"",VLOOKUP(AJ5366,NIVELES!$A$816:$B$892,2,0),"")</f>
        <v/>
      </c>
      <c r="AL5366" s="78"/>
      <c r="AM5366" s="78"/>
      <c r="AN5366" s="79" t="str">
        <f>IF(AM5366&lt;&gt;"",+VLOOKUP(AM5366,NIVELES!$A$1652:$B$2466,2,0),"")</f>
        <v/>
      </c>
      <c r="AO5366" s="87"/>
      <c r="AP5366" s="88"/>
      <c r="AQ5366" s="88"/>
      <c r="AR5366" s="88"/>
      <c r="AS5366" s="88"/>
      <c r="AT5366" s="88"/>
      <c r="AU5366" s="88"/>
      <c r="AV5366" s="88"/>
      <c r="AW5366" s="88"/>
      <c r="AX5366" s="88"/>
      <c r="AY5366" s="88"/>
      <c r="AZ5366" s="88"/>
      <c r="BA5366" s="88"/>
      <c r="BB5366" s="89">
        <f t="shared" si="331"/>
        <v>0</v>
      </c>
      <c r="BC5366" s="90" t="str">
        <f t="shared" si="330"/>
        <v xml:space="preserve"> </v>
      </c>
      <c r="BD5366" s="91" t="str">
        <f t="shared" si="332"/>
        <v xml:space="preserve"> </v>
      </c>
      <c r="BE5366" s="92">
        <f t="shared" si="333"/>
        <v>0</v>
      </c>
    </row>
    <row r="5367" spans="1:57" s="74" customFormat="1" ht="50.1" customHeight="1" x14ac:dyDescent="0.2">
      <c r="A5367" s="78"/>
      <c r="B5367" s="78"/>
      <c r="C5367" s="78"/>
      <c r="D5367" s="78"/>
      <c r="E5367" s="79" t="str">
        <f>+IF(C5367&lt;&gt;"",VLOOKUP(MID(C5367,18,5),NIVELES!$A$133:$B$213,2,0),"")</f>
        <v/>
      </c>
      <c r="F5367" s="80"/>
      <c r="G5367" s="81" t="str">
        <f>+IF(F5367&lt;&gt;"",VLOOKUP(F5367,NIVELES!$A$246:$C$464,3,0),"")</f>
        <v/>
      </c>
      <c r="H5367" s="82"/>
      <c r="I5367" s="78"/>
      <c r="J5367" s="78"/>
      <c r="K5367" s="78"/>
      <c r="L5367" s="78"/>
      <c r="M5367" s="78"/>
      <c r="N5367" s="78"/>
      <c r="O5367" s="78"/>
      <c r="P5367" s="82"/>
      <c r="Q5367" s="78"/>
      <c r="R5367" s="82"/>
      <c r="S5367" s="82"/>
      <c r="T5367" s="82"/>
      <c r="U5367" s="82"/>
      <c r="V5367" s="82"/>
      <c r="W5367" s="82"/>
      <c r="X5367" s="82"/>
      <c r="Y5367" s="82"/>
      <c r="Z5367" s="82"/>
      <c r="AA5367" s="82"/>
      <c r="AB5367" s="82"/>
      <c r="AC5367" s="82"/>
      <c r="AD5367" s="85" t="str">
        <f>IF(A5367&lt;&gt;"",IF(D5367="DIRECCIÓN_DE_TRANSFERENCIAS","280 0031",VLOOKUP(C5367,NIVELES!$A$14:$B$105,2,0)),"")</f>
        <v/>
      </c>
      <c r="AE5367" s="86"/>
      <c r="AF5367" s="86"/>
      <c r="AG5367" s="79" t="str">
        <f>+IF(AF5367&lt;&gt;"",VLOOKUP(AF5367,NIVELES!$A$666:$B$673,2,0),"")</f>
        <v/>
      </c>
      <c r="AH5367" s="78"/>
      <c r="AI5367" s="79" t="str">
        <f>IF(AH5367&lt;&gt;"",VLOOKUP(CONCATENATE(AG5367,AH5367),NIVELES!$B$676:$C$745,2,0),"")</f>
        <v/>
      </c>
      <c r="AJ5367" s="78"/>
      <c r="AK5367" s="79" t="str">
        <f>+IF(AJ5367&lt;&gt;"",VLOOKUP(AJ5367,NIVELES!$A$816:$B$892,2,0),"")</f>
        <v/>
      </c>
      <c r="AL5367" s="78"/>
      <c r="AM5367" s="78"/>
      <c r="AN5367" s="79" t="str">
        <f>IF(AM5367&lt;&gt;"",+VLOOKUP(AM5367,NIVELES!$A$1652:$B$2466,2,0),"")</f>
        <v/>
      </c>
      <c r="AO5367" s="87"/>
      <c r="AP5367" s="88"/>
      <c r="AQ5367" s="88"/>
      <c r="AR5367" s="88"/>
      <c r="AS5367" s="88"/>
      <c r="AT5367" s="88"/>
      <c r="AU5367" s="88"/>
      <c r="AV5367" s="88"/>
      <c r="AW5367" s="88"/>
      <c r="AX5367" s="88"/>
      <c r="AY5367" s="88"/>
      <c r="AZ5367" s="88"/>
      <c r="BA5367" s="88"/>
      <c r="BB5367" s="89">
        <f t="shared" si="331"/>
        <v>0</v>
      </c>
      <c r="BC5367" s="90" t="str">
        <f t="shared" si="330"/>
        <v xml:space="preserve"> </v>
      </c>
      <c r="BD5367" s="91" t="str">
        <f t="shared" si="332"/>
        <v xml:space="preserve"> </v>
      </c>
      <c r="BE5367" s="92">
        <f t="shared" si="333"/>
        <v>0</v>
      </c>
    </row>
    <row r="5368" spans="1:57" s="74" customFormat="1" ht="50.1" customHeight="1" x14ac:dyDescent="0.2">
      <c r="A5368" s="78"/>
      <c r="B5368" s="78"/>
      <c r="C5368" s="78"/>
      <c r="D5368" s="78"/>
      <c r="E5368" s="79" t="str">
        <f>+IF(C5368&lt;&gt;"",VLOOKUP(MID(C5368,18,5),NIVELES!$A$133:$B$213,2,0),"")</f>
        <v/>
      </c>
      <c r="F5368" s="80"/>
      <c r="G5368" s="81" t="str">
        <f>+IF(F5368&lt;&gt;"",VLOOKUP(F5368,NIVELES!$A$246:$C$464,3,0),"")</f>
        <v/>
      </c>
      <c r="H5368" s="82"/>
      <c r="I5368" s="78"/>
      <c r="J5368" s="78"/>
      <c r="K5368" s="78"/>
      <c r="L5368" s="78"/>
      <c r="M5368" s="78"/>
      <c r="N5368" s="78"/>
      <c r="O5368" s="78"/>
      <c r="P5368" s="82"/>
      <c r="Q5368" s="78"/>
      <c r="R5368" s="82"/>
      <c r="S5368" s="82"/>
      <c r="T5368" s="82"/>
      <c r="U5368" s="82"/>
      <c r="V5368" s="82"/>
      <c r="W5368" s="82"/>
      <c r="X5368" s="82"/>
      <c r="Y5368" s="82"/>
      <c r="Z5368" s="82"/>
      <c r="AA5368" s="82"/>
      <c r="AB5368" s="82"/>
      <c r="AC5368" s="82"/>
      <c r="AD5368" s="85" t="str">
        <f>IF(A5368&lt;&gt;"",IF(D5368="DIRECCIÓN_DE_TRANSFERENCIAS","280 0031",VLOOKUP(C5368,NIVELES!$A$14:$B$105,2,0)),"")</f>
        <v/>
      </c>
      <c r="AE5368" s="86"/>
      <c r="AF5368" s="86"/>
      <c r="AG5368" s="79" t="str">
        <f>+IF(AF5368&lt;&gt;"",VLOOKUP(AF5368,NIVELES!$A$666:$B$673,2,0),"")</f>
        <v/>
      </c>
      <c r="AH5368" s="78"/>
      <c r="AI5368" s="79" t="str">
        <f>IF(AH5368&lt;&gt;"",VLOOKUP(CONCATENATE(AG5368,AH5368),NIVELES!$B$676:$C$745,2,0),"")</f>
        <v/>
      </c>
      <c r="AJ5368" s="78"/>
      <c r="AK5368" s="79" t="str">
        <f>+IF(AJ5368&lt;&gt;"",VLOOKUP(AJ5368,NIVELES!$A$816:$B$892,2,0),"")</f>
        <v/>
      </c>
      <c r="AL5368" s="78"/>
      <c r="AM5368" s="78"/>
      <c r="AN5368" s="79" t="str">
        <f>IF(AM5368&lt;&gt;"",+VLOOKUP(AM5368,NIVELES!$A$1652:$B$2466,2,0),"")</f>
        <v/>
      </c>
      <c r="AO5368" s="87"/>
      <c r="AP5368" s="88"/>
      <c r="AQ5368" s="88"/>
      <c r="AR5368" s="88"/>
      <c r="AS5368" s="88"/>
      <c r="AT5368" s="88"/>
      <c r="AU5368" s="88"/>
      <c r="AV5368" s="88"/>
      <c r="AW5368" s="88"/>
      <c r="AX5368" s="88"/>
      <c r="AY5368" s="88"/>
      <c r="AZ5368" s="88"/>
      <c r="BA5368" s="88"/>
      <c r="BB5368" s="89">
        <f t="shared" si="331"/>
        <v>0</v>
      </c>
      <c r="BC5368" s="90" t="str">
        <f t="shared" si="330"/>
        <v xml:space="preserve"> </v>
      </c>
      <c r="BD5368" s="91" t="str">
        <f t="shared" si="332"/>
        <v xml:space="preserve"> </v>
      </c>
      <c r="BE5368" s="92">
        <f t="shared" si="333"/>
        <v>0</v>
      </c>
    </row>
    <row r="5369" spans="1:57" s="74" customFormat="1" ht="50.1" customHeight="1" x14ac:dyDescent="0.2">
      <c r="A5369" s="78"/>
      <c r="B5369" s="78"/>
      <c r="C5369" s="78"/>
      <c r="D5369" s="78"/>
      <c r="E5369" s="79" t="str">
        <f>+IF(C5369&lt;&gt;"",VLOOKUP(MID(C5369,18,5),NIVELES!$A$133:$B$213,2,0),"")</f>
        <v/>
      </c>
      <c r="F5369" s="80"/>
      <c r="G5369" s="81" t="str">
        <f>+IF(F5369&lt;&gt;"",VLOOKUP(F5369,NIVELES!$A$246:$C$464,3,0),"")</f>
        <v/>
      </c>
      <c r="H5369" s="82"/>
      <c r="I5369" s="78"/>
      <c r="J5369" s="78"/>
      <c r="K5369" s="78"/>
      <c r="L5369" s="78"/>
      <c r="M5369" s="78"/>
      <c r="N5369" s="78"/>
      <c r="O5369" s="78"/>
      <c r="P5369" s="82"/>
      <c r="Q5369" s="78"/>
      <c r="R5369" s="82"/>
      <c r="S5369" s="82"/>
      <c r="T5369" s="82"/>
      <c r="U5369" s="82"/>
      <c r="V5369" s="82"/>
      <c r="W5369" s="82"/>
      <c r="X5369" s="82"/>
      <c r="Y5369" s="82"/>
      <c r="Z5369" s="82"/>
      <c r="AA5369" s="82"/>
      <c r="AB5369" s="82"/>
      <c r="AC5369" s="82"/>
      <c r="AD5369" s="85" t="str">
        <f>IF(A5369&lt;&gt;"",IF(D5369="DIRECCIÓN_DE_TRANSFERENCIAS","280 0031",VLOOKUP(C5369,NIVELES!$A$14:$B$105,2,0)),"")</f>
        <v/>
      </c>
      <c r="AE5369" s="86"/>
      <c r="AF5369" s="86"/>
      <c r="AG5369" s="79" t="str">
        <f>+IF(AF5369&lt;&gt;"",VLOOKUP(AF5369,NIVELES!$A$666:$B$673,2,0),"")</f>
        <v/>
      </c>
      <c r="AH5369" s="78"/>
      <c r="AI5369" s="79" t="str">
        <f>IF(AH5369&lt;&gt;"",VLOOKUP(CONCATENATE(AG5369,AH5369),NIVELES!$B$676:$C$745,2,0),"")</f>
        <v/>
      </c>
      <c r="AJ5369" s="78"/>
      <c r="AK5369" s="79" t="str">
        <f>+IF(AJ5369&lt;&gt;"",VLOOKUP(AJ5369,NIVELES!$A$816:$B$892,2,0),"")</f>
        <v/>
      </c>
      <c r="AL5369" s="78"/>
      <c r="AM5369" s="78"/>
      <c r="AN5369" s="79" t="str">
        <f>IF(AM5369&lt;&gt;"",+VLOOKUP(AM5369,NIVELES!$A$1652:$B$2466,2,0),"")</f>
        <v/>
      </c>
      <c r="AO5369" s="87"/>
      <c r="AP5369" s="88"/>
      <c r="AQ5369" s="88"/>
      <c r="AR5369" s="88"/>
      <c r="AS5369" s="88"/>
      <c r="AT5369" s="88"/>
      <c r="AU5369" s="88"/>
      <c r="AV5369" s="88"/>
      <c r="AW5369" s="88"/>
      <c r="AX5369" s="88"/>
      <c r="AY5369" s="88"/>
      <c r="AZ5369" s="88"/>
      <c r="BA5369" s="88"/>
      <c r="BB5369" s="89">
        <f t="shared" si="331"/>
        <v>0</v>
      </c>
      <c r="BC5369" s="90" t="str">
        <f t="shared" si="330"/>
        <v xml:space="preserve"> </v>
      </c>
      <c r="BD5369" s="91" t="str">
        <f t="shared" si="332"/>
        <v xml:space="preserve"> </v>
      </c>
      <c r="BE5369" s="92">
        <f t="shared" si="333"/>
        <v>0</v>
      </c>
    </row>
    <row r="5370" spans="1:57" s="74" customFormat="1" ht="50.1" customHeight="1" x14ac:dyDescent="0.2">
      <c r="A5370" s="78"/>
      <c r="B5370" s="78"/>
      <c r="C5370" s="78"/>
      <c r="D5370" s="78"/>
      <c r="E5370" s="79" t="str">
        <f>+IF(C5370&lt;&gt;"",VLOOKUP(MID(C5370,18,5),NIVELES!$A$133:$B$213,2,0),"")</f>
        <v/>
      </c>
      <c r="F5370" s="80"/>
      <c r="G5370" s="81" t="str">
        <f>+IF(F5370&lt;&gt;"",VLOOKUP(F5370,NIVELES!$A$246:$C$464,3,0),"")</f>
        <v/>
      </c>
      <c r="H5370" s="82"/>
      <c r="I5370" s="78"/>
      <c r="J5370" s="78"/>
      <c r="K5370" s="78"/>
      <c r="L5370" s="78"/>
      <c r="M5370" s="78"/>
      <c r="N5370" s="78"/>
      <c r="O5370" s="78"/>
      <c r="P5370" s="82"/>
      <c r="Q5370" s="78"/>
      <c r="R5370" s="82"/>
      <c r="S5370" s="82"/>
      <c r="T5370" s="82"/>
      <c r="U5370" s="82"/>
      <c r="V5370" s="82"/>
      <c r="W5370" s="82"/>
      <c r="X5370" s="82"/>
      <c r="Y5370" s="82"/>
      <c r="Z5370" s="82"/>
      <c r="AA5370" s="82"/>
      <c r="AB5370" s="82"/>
      <c r="AC5370" s="82"/>
      <c r="AD5370" s="85" t="str">
        <f>IF(A5370&lt;&gt;"",IF(D5370="DIRECCIÓN_DE_TRANSFERENCIAS","280 0031",VLOOKUP(C5370,NIVELES!$A$14:$B$105,2,0)),"")</f>
        <v/>
      </c>
      <c r="AE5370" s="86"/>
      <c r="AF5370" s="86"/>
      <c r="AG5370" s="79" t="str">
        <f>+IF(AF5370&lt;&gt;"",VLOOKUP(AF5370,NIVELES!$A$666:$B$673,2,0),"")</f>
        <v/>
      </c>
      <c r="AH5370" s="78"/>
      <c r="AI5370" s="79" t="str">
        <f>IF(AH5370&lt;&gt;"",VLOOKUP(CONCATENATE(AG5370,AH5370),NIVELES!$B$676:$C$745,2,0),"")</f>
        <v/>
      </c>
      <c r="AJ5370" s="78"/>
      <c r="AK5370" s="79" t="str">
        <f>+IF(AJ5370&lt;&gt;"",VLOOKUP(AJ5370,NIVELES!$A$816:$B$892,2,0),"")</f>
        <v/>
      </c>
      <c r="AL5370" s="78"/>
      <c r="AM5370" s="78"/>
      <c r="AN5370" s="79" t="str">
        <f>IF(AM5370&lt;&gt;"",+VLOOKUP(AM5370,NIVELES!$A$1652:$B$2466,2,0),"")</f>
        <v/>
      </c>
      <c r="AO5370" s="87"/>
      <c r="AP5370" s="88"/>
      <c r="AQ5370" s="88"/>
      <c r="AR5370" s="88"/>
      <c r="AS5370" s="88"/>
      <c r="AT5370" s="88"/>
      <c r="AU5370" s="88"/>
      <c r="AV5370" s="88"/>
      <c r="AW5370" s="88"/>
      <c r="AX5370" s="88"/>
      <c r="AY5370" s="88"/>
      <c r="AZ5370" s="88"/>
      <c r="BA5370" s="88"/>
      <c r="BB5370" s="89">
        <f t="shared" si="331"/>
        <v>0</v>
      </c>
      <c r="BC5370" s="90" t="str">
        <f t="shared" si="330"/>
        <v xml:space="preserve"> </v>
      </c>
      <c r="BD5370" s="91" t="str">
        <f t="shared" si="332"/>
        <v xml:space="preserve"> </v>
      </c>
      <c r="BE5370" s="92">
        <f t="shared" si="333"/>
        <v>0</v>
      </c>
    </row>
    <row r="5371" spans="1:57" s="74" customFormat="1" ht="50.1" customHeight="1" x14ac:dyDescent="0.2">
      <c r="A5371" s="78"/>
      <c r="B5371" s="78"/>
      <c r="C5371" s="78"/>
      <c r="D5371" s="78"/>
      <c r="E5371" s="79" t="str">
        <f>+IF(C5371&lt;&gt;"",VLOOKUP(MID(C5371,18,5),NIVELES!$A$133:$B$213,2,0),"")</f>
        <v/>
      </c>
      <c r="F5371" s="80"/>
      <c r="G5371" s="81" t="str">
        <f>+IF(F5371&lt;&gt;"",VLOOKUP(F5371,NIVELES!$A$246:$C$464,3,0),"")</f>
        <v/>
      </c>
      <c r="H5371" s="82"/>
      <c r="I5371" s="78"/>
      <c r="J5371" s="78"/>
      <c r="K5371" s="78"/>
      <c r="L5371" s="78"/>
      <c r="M5371" s="78"/>
      <c r="N5371" s="78"/>
      <c r="O5371" s="78"/>
      <c r="P5371" s="82"/>
      <c r="Q5371" s="78"/>
      <c r="R5371" s="82"/>
      <c r="S5371" s="82"/>
      <c r="T5371" s="82"/>
      <c r="U5371" s="82"/>
      <c r="V5371" s="82"/>
      <c r="W5371" s="82"/>
      <c r="X5371" s="82"/>
      <c r="Y5371" s="82"/>
      <c r="Z5371" s="82"/>
      <c r="AA5371" s="82"/>
      <c r="AB5371" s="82"/>
      <c r="AC5371" s="82"/>
      <c r="AD5371" s="85" t="str">
        <f>IF(A5371&lt;&gt;"",IF(D5371="DIRECCIÓN_DE_TRANSFERENCIAS","280 0031",VLOOKUP(C5371,NIVELES!$A$14:$B$105,2,0)),"")</f>
        <v/>
      </c>
      <c r="AE5371" s="86"/>
      <c r="AF5371" s="86"/>
      <c r="AG5371" s="79" t="str">
        <f>+IF(AF5371&lt;&gt;"",VLOOKUP(AF5371,NIVELES!$A$666:$B$673,2,0),"")</f>
        <v/>
      </c>
      <c r="AH5371" s="78"/>
      <c r="AI5371" s="79" t="str">
        <f>IF(AH5371&lt;&gt;"",VLOOKUP(CONCATENATE(AG5371,AH5371),NIVELES!$B$676:$C$745,2,0),"")</f>
        <v/>
      </c>
      <c r="AJ5371" s="78"/>
      <c r="AK5371" s="79" t="str">
        <f>+IF(AJ5371&lt;&gt;"",VLOOKUP(AJ5371,NIVELES!$A$816:$B$892,2,0),"")</f>
        <v/>
      </c>
      <c r="AL5371" s="78"/>
      <c r="AM5371" s="78"/>
      <c r="AN5371" s="79" t="str">
        <f>IF(AM5371&lt;&gt;"",+VLOOKUP(AM5371,NIVELES!$A$1652:$B$2466,2,0),"")</f>
        <v/>
      </c>
      <c r="AO5371" s="87"/>
      <c r="AP5371" s="88"/>
      <c r="AQ5371" s="88"/>
      <c r="AR5371" s="88"/>
      <c r="AS5371" s="88"/>
      <c r="AT5371" s="88"/>
      <c r="AU5371" s="88"/>
      <c r="AV5371" s="88"/>
      <c r="AW5371" s="88"/>
      <c r="AX5371" s="88"/>
      <c r="AY5371" s="88"/>
      <c r="AZ5371" s="88"/>
      <c r="BA5371" s="88"/>
      <c r="BB5371" s="89">
        <f t="shared" si="331"/>
        <v>0</v>
      </c>
      <c r="BC5371" s="90" t="str">
        <f t="shared" si="330"/>
        <v xml:space="preserve"> </v>
      </c>
      <c r="BD5371" s="91" t="str">
        <f t="shared" si="332"/>
        <v xml:space="preserve"> </v>
      </c>
      <c r="BE5371" s="92">
        <f t="shared" si="333"/>
        <v>0</v>
      </c>
    </row>
    <row r="5372" spans="1:57" s="74" customFormat="1" ht="50.1" customHeight="1" x14ac:dyDescent="0.2">
      <c r="A5372" s="78"/>
      <c r="B5372" s="78"/>
      <c r="C5372" s="78"/>
      <c r="D5372" s="78"/>
      <c r="E5372" s="79" t="str">
        <f>+IF(C5372&lt;&gt;"",VLOOKUP(MID(C5372,18,5),NIVELES!$A$133:$B$213,2,0),"")</f>
        <v/>
      </c>
      <c r="F5372" s="80"/>
      <c r="G5372" s="81" t="str">
        <f>+IF(F5372&lt;&gt;"",VLOOKUP(F5372,NIVELES!$A$246:$C$464,3,0),"")</f>
        <v/>
      </c>
      <c r="H5372" s="82"/>
      <c r="I5372" s="78"/>
      <c r="J5372" s="78"/>
      <c r="K5372" s="78"/>
      <c r="L5372" s="78"/>
      <c r="M5372" s="78"/>
      <c r="N5372" s="78"/>
      <c r="O5372" s="78"/>
      <c r="P5372" s="82"/>
      <c r="Q5372" s="78"/>
      <c r="R5372" s="82"/>
      <c r="S5372" s="82"/>
      <c r="T5372" s="82"/>
      <c r="U5372" s="82"/>
      <c r="V5372" s="82"/>
      <c r="W5372" s="82"/>
      <c r="X5372" s="82"/>
      <c r="Y5372" s="82"/>
      <c r="Z5372" s="82"/>
      <c r="AA5372" s="82"/>
      <c r="AB5372" s="82"/>
      <c r="AC5372" s="82"/>
      <c r="AD5372" s="85" t="str">
        <f>IF(A5372&lt;&gt;"",IF(D5372="DIRECCIÓN_DE_TRANSFERENCIAS","280 0031",VLOOKUP(C5372,NIVELES!$A$14:$B$105,2,0)),"")</f>
        <v/>
      </c>
      <c r="AE5372" s="86"/>
      <c r="AF5372" s="86"/>
      <c r="AG5372" s="79" t="str">
        <f>+IF(AF5372&lt;&gt;"",VLOOKUP(AF5372,NIVELES!$A$666:$B$673,2,0),"")</f>
        <v/>
      </c>
      <c r="AH5372" s="78"/>
      <c r="AI5372" s="79" t="str">
        <f>IF(AH5372&lt;&gt;"",VLOOKUP(CONCATENATE(AG5372,AH5372),NIVELES!$B$676:$C$745,2,0),"")</f>
        <v/>
      </c>
      <c r="AJ5372" s="78"/>
      <c r="AK5372" s="79" t="str">
        <f>+IF(AJ5372&lt;&gt;"",VLOOKUP(AJ5372,NIVELES!$A$816:$B$892,2,0),"")</f>
        <v/>
      </c>
      <c r="AL5372" s="78"/>
      <c r="AM5372" s="78"/>
      <c r="AN5372" s="79" t="str">
        <f>IF(AM5372&lt;&gt;"",+VLOOKUP(AM5372,NIVELES!$A$1652:$B$2466,2,0),"")</f>
        <v/>
      </c>
      <c r="AO5372" s="87"/>
      <c r="AP5372" s="88"/>
      <c r="AQ5372" s="88"/>
      <c r="AR5372" s="88"/>
      <c r="AS5372" s="88"/>
      <c r="AT5372" s="88"/>
      <c r="AU5372" s="88"/>
      <c r="AV5372" s="88"/>
      <c r="AW5372" s="88"/>
      <c r="AX5372" s="88"/>
      <c r="AY5372" s="88"/>
      <c r="AZ5372" s="88"/>
      <c r="BA5372" s="88"/>
      <c r="BB5372" s="89">
        <f t="shared" si="331"/>
        <v>0</v>
      </c>
      <c r="BC5372" s="90" t="str">
        <f t="shared" si="330"/>
        <v xml:space="preserve"> </v>
      </c>
      <c r="BD5372" s="91" t="str">
        <f t="shared" si="332"/>
        <v xml:space="preserve"> </v>
      </c>
      <c r="BE5372" s="92">
        <f t="shared" si="333"/>
        <v>0</v>
      </c>
    </row>
    <row r="5373" spans="1:57" s="74" customFormat="1" ht="50.1" customHeight="1" x14ac:dyDescent="0.2">
      <c r="A5373" s="78"/>
      <c r="B5373" s="78"/>
      <c r="C5373" s="78"/>
      <c r="D5373" s="78"/>
      <c r="E5373" s="79" t="str">
        <f>+IF(C5373&lt;&gt;"",VLOOKUP(MID(C5373,18,5),NIVELES!$A$133:$B$213,2,0),"")</f>
        <v/>
      </c>
      <c r="F5373" s="80"/>
      <c r="G5373" s="81" t="str">
        <f>+IF(F5373&lt;&gt;"",VLOOKUP(F5373,NIVELES!$A$246:$C$464,3,0),"")</f>
        <v/>
      </c>
      <c r="H5373" s="82"/>
      <c r="I5373" s="78"/>
      <c r="J5373" s="78"/>
      <c r="K5373" s="78"/>
      <c r="L5373" s="78"/>
      <c r="M5373" s="78"/>
      <c r="N5373" s="78"/>
      <c r="O5373" s="78"/>
      <c r="P5373" s="82"/>
      <c r="Q5373" s="78"/>
      <c r="R5373" s="82"/>
      <c r="S5373" s="82"/>
      <c r="T5373" s="82"/>
      <c r="U5373" s="82"/>
      <c r="V5373" s="82"/>
      <c r="W5373" s="82"/>
      <c r="X5373" s="82"/>
      <c r="Y5373" s="82"/>
      <c r="Z5373" s="82"/>
      <c r="AA5373" s="82"/>
      <c r="AB5373" s="82"/>
      <c r="AC5373" s="82"/>
      <c r="AD5373" s="85" t="str">
        <f>IF(A5373&lt;&gt;"",IF(D5373="DIRECCIÓN_DE_TRANSFERENCIAS","280 0031",VLOOKUP(C5373,NIVELES!$A$14:$B$105,2,0)),"")</f>
        <v/>
      </c>
      <c r="AE5373" s="86"/>
      <c r="AF5373" s="86"/>
      <c r="AG5373" s="79" t="str">
        <f>+IF(AF5373&lt;&gt;"",VLOOKUP(AF5373,NIVELES!$A$666:$B$673,2,0),"")</f>
        <v/>
      </c>
      <c r="AH5373" s="78"/>
      <c r="AI5373" s="79" t="str">
        <f>IF(AH5373&lt;&gt;"",VLOOKUP(CONCATENATE(AG5373,AH5373),NIVELES!$B$676:$C$745,2,0),"")</f>
        <v/>
      </c>
      <c r="AJ5373" s="78"/>
      <c r="AK5373" s="79" t="str">
        <f>+IF(AJ5373&lt;&gt;"",VLOOKUP(AJ5373,NIVELES!$A$816:$B$892,2,0),"")</f>
        <v/>
      </c>
      <c r="AL5373" s="78"/>
      <c r="AM5373" s="78"/>
      <c r="AN5373" s="79" t="str">
        <f>IF(AM5373&lt;&gt;"",+VLOOKUP(AM5373,NIVELES!$A$1652:$B$2466,2,0),"")</f>
        <v/>
      </c>
      <c r="AO5373" s="87"/>
      <c r="AP5373" s="88"/>
      <c r="AQ5373" s="88"/>
      <c r="AR5373" s="88"/>
      <c r="AS5373" s="88"/>
      <c r="AT5373" s="88"/>
      <c r="AU5373" s="88"/>
      <c r="AV5373" s="88"/>
      <c r="AW5373" s="88"/>
      <c r="AX5373" s="88"/>
      <c r="AY5373" s="88"/>
      <c r="AZ5373" s="88"/>
      <c r="BA5373" s="88"/>
      <c r="BB5373" s="89">
        <f t="shared" si="331"/>
        <v>0</v>
      </c>
      <c r="BC5373" s="90" t="str">
        <f t="shared" si="330"/>
        <v xml:space="preserve"> </v>
      </c>
      <c r="BD5373" s="91" t="str">
        <f t="shared" si="332"/>
        <v xml:space="preserve"> </v>
      </c>
      <c r="BE5373" s="92">
        <f t="shared" si="333"/>
        <v>0</v>
      </c>
    </row>
    <row r="5374" spans="1:57" s="74" customFormat="1" ht="50.1" customHeight="1" x14ac:dyDescent="0.2">
      <c r="A5374" s="78"/>
      <c r="B5374" s="78"/>
      <c r="C5374" s="78"/>
      <c r="D5374" s="78"/>
      <c r="E5374" s="79" t="str">
        <f>+IF(C5374&lt;&gt;"",VLOOKUP(MID(C5374,18,5),NIVELES!$A$133:$B$213,2,0),"")</f>
        <v/>
      </c>
      <c r="F5374" s="80"/>
      <c r="G5374" s="81" t="str">
        <f>+IF(F5374&lt;&gt;"",VLOOKUP(F5374,NIVELES!$A$246:$C$464,3,0),"")</f>
        <v/>
      </c>
      <c r="H5374" s="82"/>
      <c r="I5374" s="78"/>
      <c r="J5374" s="78"/>
      <c r="K5374" s="78"/>
      <c r="L5374" s="78"/>
      <c r="M5374" s="78"/>
      <c r="N5374" s="78"/>
      <c r="O5374" s="78"/>
      <c r="P5374" s="82"/>
      <c r="Q5374" s="78"/>
      <c r="R5374" s="82"/>
      <c r="S5374" s="82"/>
      <c r="T5374" s="82"/>
      <c r="U5374" s="82"/>
      <c r="V5374" s="82"/>
      <c r="W5374" s="82"/>
      <c r="X5374" s="82"/>
      <c r="Y5374" s="82"/>
      <c r="Z5374" s="82"/>
      <c r="AA5374" s="82"/>
      <c r="AB5374" s="82"/>
      <c r="AC5374" s="82"/>
      <c r="AD5374" s="85" t="str">
        <f>IF(A5374&lt;&gt;"",IF(D5374="DIRECCIÓN_DE_TRANSFERENCIAS","280 0031",VLOOKUP(C5374,NIVELES!$A$14:$B$105,2,0)),"")</f>
        <v/>
      </c>
      <c r="AE5374" s="86"/>
      <c r="AF5374" s="86"/>
      <c r="AG5374" s="79" t="str">
        <f>+IF(AF5374&lt;&gt;"",VLOOKUP(AF5374,NIVELES!$A$666:$B$673,2,0),"")</f>
        <v/>
      </c>
      <c r="AH5374" s="78"/>
      <c r="AI5374" s="79" t="str">
        <f>IF(AH5374&lt;&gt;"",VLOOKUP(CONCATENATE(AG5374,AH5374),NIVELES!$B$676:$C$745,2,0),"")</f>
        <v/>
      </c>
      <c r="AJ5374" s="78"/>
      <c r="AK5374" s="79" t="str">
        <f>+IF(AJ5374&lt;&gt;"",VLOOKUP(AJ5374,NIVELES!$A$816:$B$892,2,0),"")</f>
        <v/>
      </c>
      <c r="AL5374" s="78"/>
      <c r="AM5374" s="78"/>
      <c r="AN5374" s="79" t="str">
        <f>IF(AM5374&lt;&gt;"",+VLOOKUP(AM5374,NIVELES!$A$1652:$B$2466,2,0),"")</f>
        <v/>
      </c>
      <c r="AO5374" s="87"/>
      <c r="AP5374" s="88"/>
      <c r="AQ5374" s="88"/>
      <c r="AR5374" s="88"/>
      <c r="AS5374" s="88"/>
      <c r="AT5374" s="88"/>
      <c r="AU5374" s="88"/>
      <c r="AV5374" s="88"/>
      <c r="AW5374" s="88"/>
      <c r="AX5374" s="88"/>
      <c r="AY5374" s="88"/>
      <c r="AZ5374" s="88"/>
      <c r="BA5374" s="88"/>
      <c r="BB5374" s="89">
        <f t="shared" si="331"/>
        <v>0</v>
      </c>
      <c r="BC5374" s="90" t="str">
        <f t="shared" si="330"/>
        <v xml:space="preserve"> </v>
      </c>
      <c r="BD5374" s="91" t="str">
        <f t="shared" si="332"/>
        <v xml:space="preserve"> </v>
      </c>
      <c r="BE5374" s="92">
        <f t="shared" si="333"/>
        <v>0</v>
      </c>
    </row>
    <row r="5375" spans="1:57" s="74" customFormat="1" ht="50.1" customHeight="1" x14ac:dyDescent="0.2">
      <c r="A5375" s="78"/>
      <c r="B5375" s="78"/>
      <c r="C5375" s="78"/>
      <c r="D5375" s="78"/>
      <c r="E5375" s="79" t="str">
        <f>+IF(C5375&lt;&gt;"",VLOOKUP(MID(C5375,18,5),NIVELES!$A$133:$B$213,2,0),"")</f>
        <v/>
      </c>
      <c r="F5375" s="80"/>
      <c r="G5375" s="81" t="str">
        <f>+IF(F5375&lt;&gt;"",VLOOKUP(F5375,NIVELES!$A$246:$C$464,3,0),"")</f>
        <v/>
      </c>
      <c r="H5375" s="82"/>
      <c r="I5375" s="78"/>
      <c r="J5375" s="78"/>
      <c r="K5375" s="78"/>
      <c r="L5375" s="78"/>
      <c r="M5375" s="78"/>
      <c r="N5375" s="78"/>
      <c r="O5375" s="78"/>
      <c r="P5375" s="82"/>
      <c r="Q5375" s="78"/>
      <c r="R5375" s="82"/>
      <c r="S5375" s="82"/>
      <c r="T5375" s="82"/>
      <c r="U5375" s="82"/>
      <c r="V5375" s="82"/>
      <c r="W5375" s="82"/>
      <c r="X5375" s="82"/>
      <c r="Y5375" s="82"/>
      <c r="Z5375" s="82"/>
      <c r="AA5375" s="82"/>
      <c r="AB5375" s="82"/>
      <c r="AC5375" s="82"/>
      <c r="AD5375" s="85" t="str">
        <f>IF(A5375&lt;&gt;"",IF(D5375="DIRECCIÓN_DE_TRANSFERENCIAS","280 0031",VLOOKUP(C5375,NIVELES!$A$14:$B$105,2,0)),"")</f>
        <v/>
      </c>
      <c r="AE5375" s="86"/>
      <c r="AF5375" s="86"/>
      <c r="AG5375" s="79" t="str">
        <f>+IF(AF5375&lt;&gt;"",VLOOKUP(AF5375,NIVELES!$A$666:$B$673,2,0),"")</f>
        <v/>
      </c>
      <c r="AH5375" s="78"/>
      <c r="AI5375" s="79" t="str">
        <f>IF(AH5375&lt;&gt;"",VLOOKUP(CONCATENATE(AG5375,AH5375),NIVELES!$B$676:$C$745,2,0),"")</f>
        <v/>
      </c>
      <c r="AJ5375" s="78"/>
      <c r="AK5375" s="79" t="str">
        <f>+IF(AJ5375&lt;&gt;"",VLOOKUP(AJ5375,NIVELES!$A$816:$B$892,2,0),"")</f>
        <v/>
      </c>
      <c r="AL5375" s="78"/>
      <c r="AM5375" s="78"/>
      <c r="AN5375" s="79" t="str">
        <f>IF(AM5375&lt;&gt;"",+VLOOKUP(AM5375,NIVELES!$A$1652:$B$2466,2,0),"")</f>
        <v/>
      </c>
      <c r="AO5375" s="87"/>
      <c r="AP5375" s="88"/>
      <c r="AQ5375" s="88"/>
      <c r="AR5375" s="88"/>
      <c r="AS5375" s="88"/>
      <c r="AT5375" s="88"/>
      <c r="AU5375" s="88"/>
      <c r="AV5375" s="88"/>
      <c r="AW5375" s="88"/>
      <c r="AX5375" s="88"/>
      <c r="AY5375" s="88"/>
      <c r="AZ5375" s="88"/>
      <c r="BA5375" s="88"/>
      <c r="BB5375" s="89">
        <f t="shared" si="331"/>
        <v>0</v>
      </c>
      <c r="BC5375" s="90" t="str">
        <f t="shared" si="330"/>
        <v xml:space="preserve"> </v>
      </c>
      <c r="BD5375" s="91" t="str">
        <f t="shared" si="332"/>
        <v xml:space="preserve"> </v>
      </c>
      <c r="BE5375" s="92">
        <f t="shared" si="333"/>
        <v>0</v>
      </c>
    </row>
    <row r="5376" spans="1:57" s="74" customFormat="1" ht="50.1" customHeight="1" x14ac:dyDescent="0.2">
      <c r="A5376" s="78"/>
      <c r="B5376" s="78"/>
      <c r="C5376" s="78"/>
      <c r="D5376" s="78"/>
      <c r="E5376" s="79" t="str">
        <f>+IF(C5376&lt;&gt;"",VLOOKUP(MID(C5376,18,5),NIVELES!$A$133:$B$213,2,0),"")</f>
        <v/>
      </c>
      <c r="F5376" s="80"/>
      <c r="G5376" s="81" t="str">
        <f>+IF(F5376&lt;&gt;"",VLOOKUP(F5376,NIVELES!$A$246:$C$464,3,0),"")</f>
        <v/>
      </c>
      <c r="H5376" s="82"/>
      <c r="I5376" s="78"/>
      <c r="J5376" s="78"/>
      <c r="K5376" s="78"/>
      <c r="L5376" s="78"/>
      <c r="M5376" s="78"/>
      <c r="N5376" s="78"/>
      <c r="O5376" s="78"/>
      <c r="P5376" s="82"/>
      <c r="Q5376" s="78"/>
      <c r="R5376" s="82"/>
      <c r="S5376" s="82"/>
      <c r="T5376" s="82"/>
      <c r="U5376" s="82"/>
      <c r="V5376" s="82"/>
      <c r="W5376" s="82"/>
      <c r="X5376" s="82"/>
      <c r="Y5376" s="82"/>
      <c r="Z5376" s="82"/>
      <c r="AA5376" s="82"/>
      <c r="AB5376" s="82"/>
      <c r="AC5376" s="82"/>
      <c r="AD5376" s="85" t="str">
        <f>IF(A5376&lt;&gt;"",IF(D5376="DIRECCIÓN_DE_TRANSFERENCIAS","280 0031",VLOOKUP(C5376,NIVELES!$A$14:$B$105,2,0)),"")</f>
        <v/>
      </c>
      <c r="AE5376" s="86"/>
      <c r="AF5376" s="86"/>
      <c r="AG5376" s="79" t="str">
        <f>+IF(AF5376&lt;&gt;"",VLOOKUP(AF5376,NIVELES!$A$666:$B$673,2,0),"")</f>
        <v/>
      </c>
      <c r="AH5376" s="78"/>
      <c r="AI5376" s="79" t="str">
        <f>IF(AH5376&lt;&gt;"",VLOOKUP(CONCATENATE(AG5376,AH5376),NIVELES!$B$676:$C$745,2,0),"")</f>
        <v/>
      </c>
      <c r="AJ5376" s="78"/>
      <c r="AK5376" s="79" t="str">
        <f>+IF(AJ5376&lt;&gt;"",VLOOKUP(AJ5376,NIVELES!$A$816:$B$892,2,0),"")</f>
        <v/>
      </c>
      <c r="AL5376" s="78"/>
      <c r="AM5376" s="78"/>
      <c r="AN5376" s="79" t="str">
        <f>IF(AM5376&lt;&gt;"",+VLOOKUP(AM5376,NIVELES!$A$1652:$B$2466,2,0),"")</f>
        <v/>
      </c>
      <c r="AO5376" s="87"/>
      <c r="AP5376" s="88"/>
      <c r="AQ5376" s="88"/>
      <c r="AR5376" s="88"/>
      <c r="AS5376" s="88"/>
      <c r="AT5376" s="88"/>
      <c r="AU5376" s="88"/>
      <c r="AV5376" s="88"/>
      <c r="AW5376" s="88"/>
      <c r="AX5376" s="88"/>
      <c r="AY5376" s="88"/>
      <c r="AZ5376" s="88"/>
      <c r="BA5376" s="88"/>
      <c r="BB5376" s="89">
        <f t="shared" si="331"/>
        <v>0</v>
      </c>
      <c r="BC5376" s="90" t="str">
        <f t="shared" si="330"/>
        <v xml:space="preserve"> </v>
      </c>
      <c r="BD5376" s="91" t="str">
        <f t="shared" si="332"/>
        <v xml:space="preserve"> </v>
      </c>
      <c r="BE5376" s="92">
        <f t="shared" si="333"/>
        <v>0</v>
      </c>
    </row>
    <row r="5377" spans="1:57" s="74" customFormat="1" ht="50.1" customHeight="1" x14ac:dyDescent="0.2">
      <c r="A5377" s="78"/>
      <c r="B5377" s="78"/>
      <c r="C5377" s="78"/>
      <c r="D5377" s="78"/>
      <c r="E5377" s="79" t="str">
        <f>+IF(C5377&lt;&gt;"",VLOOKUP(MID(C5377,18,5),NIVELES!$A$133:$B$213,2,0),"")</f>
        <v/>
      </c>
      <c r="F5377" s="80"/>
      <c r="G5377" s="81" t="str">
        <f>+IF(F5377&lt;&gt;"",VLOOKUP(F5377,NIVELES!$A$246:$C$464,3,0),"")</f>
        <v/>
      </c>
      <c r="H5377" s="82"/>
      <c r="I5377" s="78"/>
      <c r="J5377" s="78"/>
      <c r="K5377" s="78"/>
      <c r="L5377" s="78"/>
      <c r="M5377" s="78"/>
      <c r="N5377" s="78"/>
      <c r="O5377" s="78"/>
      <c r="P5377" s="82"/>
      <c r="Q5377" s="78"/>
      <c r="R5377" s="82"/>
      <c r="S5377" s="82"/>
      <c r="T5377" s="82"/>
      <c r="U5377" s="82"/>
      <c r="V5377" s="82"/>
      <c r="W5377" s="82"/>
      <c r="X5377" s="82"/>
      <c r="Y5377" s="82"/>
      <c r="Z5377" s="82"/>
      <c r="AA5377" s="82"/>
      <c r="AB5377" s="82"/>
      <c r="AC5377" s="82"/>
      <c r="AD5377" s="85" t="str">
        <f>IF(A5377&lt;&gt;"",IF(D5377="DIRECCIÓN_DE_TRANSFERENCIAS","280 0031",VLOOKUP(C5377,NIVELES!$A$14:$B$105,2,0)),"")</f>
        <v/>
      </c>
      <c r="AE5377" s="86"/>
      <c r="AF5377" s="86"/>
      <c r="AG5377" s="79" t="str">
        <f>+IF(AF5377&lt;&gt;"",VLOOKUP(AF5377,NIVELES!$A$666:$B$673,2,0),"")</f>
        <v/>
      </c>
      <c r="AH5377" s="78"/>
      <c r="AI5377" s="79" t="str">
        <f>IF(AH5377&lt;&gt;"",VLOOKUP(CONCATENATE(AG5377,AH5377),NIVELES!$B$676:$C$745,2,0),"")</f>
        <v/>
      </c>
      <c r="AJ5377" s="78"/>
      <c r="AK5377" s="79" t="str">
        <f>+IF(AJ5377&lt;&gt;"",VLOOKUP(AJ5377,NIVELES!$A$816:$B$892,2,0),"")</f>
        <v/>
      </c>
      <c r="AL5377" s="78"/>
      <c r="AM5377" s="78"/>
      <c r="AN5377" s="79" t="str">
        <f>IF(AM5377&lt;&gt;"",+VLOOKUP(AM5377,NIVELES!$A$1652:$B$2466,2,0),"")</f>
        <v/>
      </c>
      <c r="AO5377" s="87"/>
      <c r="AP5377" s="88"/>
      <c r="AQ5377" s="88"/>
      <c r="AR5377" s="88"/>
      <c r="AS5377" s="88"/>
      <c r="AT5377" s="88"/>
      <c r="AU5377" s="88"/>
      <c r="AV5377" s="88"/>
      <c r="AW5377" s="88"/>
      <c r="AX5377" s="88"/>
      <c r="AY5377" s="88"/>
      <c r="AZ5377" s="88"/>
      <c r="BA5377" s="88"/>
      <c r="BB5377" s="89">
        <f t="shared" si="331"/>
        <v>0</v>
      </c>
      <c r="BC5377" s="90" t="str">
        <f t="shared" si="330"/>
        <v xml:space="preserve"> </v>
      </c>
      <c r="BD5377" s="91" t="str">
        <f t="shared" si="332"/>
        <v xml:space="preserve"> </v>
      </c>
      <c r="BE5377" s="92">
        <f t="shared" si="333"/>
        <v>0</v>
      </c>
    </row>
    <row r="5378" spans="1:57" s="74" customFormat="1" ht="50.1" customHeight="1" x14ac:dyDescent="0.2">
      <c r="A5378" s="78"/>
      <c r="B5378" s="78"/>
      <c r="C5378" s="78"/>
      <c r="D5378" s="78"/>
      <c r="E5378" s="79" t="str">
        <f>+IF(C5378&lt;&gt;"",VLOOKUP(MID(C5378,18,5),NIVELES!$A$133:$B$213,2,0),"")</f>
        <v/>
      </c>
      <c r="F5378" s="80"/>
      <c r="G5378" s="81" t="str">
        <f>+IF(F5378&lt;&gt;"",VLOOKUP(F5378,NIVELES!$A$246:$C$464,3,0),"")</f>
        <v/>
      </c>
      <c r="H5378" s="82"/>
      <c r="I5378" s="78"/>
      <c r="J5378" s="78"/>
      <c r="K5378" s="78"/>
      <c r="L5378" s="78"/>
      <c r="M5378" s="78"/>
      <c r="N5378" s="78"/>
      <c r="O5378" s="78"/>
      <c r="P5378" s="82"/>
      <c r="Q5378" s="78"/>
      <c r="R5378" s="82"/>
      <c r="S5378" s="82"/>
      <c r="T5378" s="82"/>
      <c r="U5378" s="82"/>
      <c r="V5378" s="82"/>
      <c r="W5378" s="82"/>
      <c r="X5378" s="82"/>
      <c r="Y5378" s="82"/>
      <c r="Z5378" s="82"/>
      <c r="AA5378" s="82"/>
      <c r="AB5378" s="82"/>
      <c r="AC5378" s="82"/>
      <c r="AD5378" s="85" t="str">
        <f>IF(A5378&lt;&gt;"",IF(D5378="DIRECCIÓN_DE_TRANSFERENCIAS","280 0031",VLOOKUP(C5378,NIVELES!$A$14:$B$105,2,0)),"")</f>
        <v/>
      </c>
      <c r="AE5378" s="86"/>
      <c r="AF5378" s="86"/>
      <c r="AG5378" s="79" t="str">
        <f>+IF(AF5378&lt;&gt;"",VLOOKUP(AF5378,NIVELES!$A$666:$B$673,2,0),"")</f>
        <v/>
      </c>
      <c r="AH5378" s="78"/>
      <c r="AI5378" s="79" t="str">
        <f>IF(AH5378&lt;&gt;"",VLOOKUP(CONCATENATE(AG5378,AH5378),NIVELES!$B$676:$C$745,2,0),"")</f>
        <v/>
      </c>
      <c r="AJ5378" s="78"/>
      <c r="AK5378" s="79" t="str">
        <f>+IF(AJ5378&lt;&gt;"",VLOOKUP(AJ5378,NIVELES!$A$816:$B$892,2,0),"")</f>
        <v/>
      </c>
      <c r="AL5378" s="78"/>
      <c r="AM5378" s="78"/>
      <c r="AN5378" s="79" t="str">
        <f>IF(AM5378&lt;&gt;"",+VLOOKUP(AM5378,NIVELES!$A$1652:$B$2466,2,0),"")</f>
        <v/>
      </c>
      <c r="AO5378" s="87"/>
      <c r="AP5378" s="88"/>
      <c r="AQ5378" s="88"/>
      <c r="AR5378" s="88"/>
      <c r="AS5378" s="88"/>
      <c r="AT5378" s="88"/>
      <c r="AU5378" s="88"/>
      <c r="AV5378" s="88"/>
      <c r="AW5378" s="88"/>
      <c r="AX5378" s="88"/>
      <c r="AY5378" s="88"/>
      <c r="AZ5378" s="88"/>
      <c r="BA5378" s="88"/>
      <c r="BB5378" s="89">
        <f t="shared" si="331"/>
        <v>0</v>
      </c>
      <c r="BC5378" s="90" t="str">
        <f t="shared" si="330"/>
        <v xml:space="preserve"> </v>
      </c>
      <c r="BD5378" s="91" t="str">
        <f t="shared" si="332"/>
        <v xml:space="preserve"> </v>
      </c>
      <c r="BE5378" s="92">
        <f t="shared" si="333"/>
        <v>0</v>
      </c>
    </row>
    <row r="5379" spans="1:57" s="74" customFormat="1" ht="50.1" customHeight="1" x14ac:dyDescent="0.2">
      <c r="A5379" s="78"/>
      <c r="B5379" s="78"/>
      <c r="C5379" s="78"/>
      <c r="D5379" s="78"/>
      <c r="E5379" s="79" t="str">
        <f>+IF(C5379&lt;&gt;"",VLOOKUP(MID(C5379,18,5),NIVELES!$A$133:$B$213,2,0),"")</f>
        <v/>
      </c>
      <c r="F5379" s="80"/>
      <c r="G5379" s="81" t="str">
        <f>+IF(F5379&lt;&gt;"",VLOOKUP(F5379,NIVELES!$A$246:$C$464,3,0),"")</f>
        <v/>
      </c>
      <c r="H5379" s="82"/>
      <c r="I5379" s="78"/>
      <c r="J5379" s="78"/>
      <c r="K5379" s="78"/>
      <c r="L5379" s="78"/>
      <c r="M5379" s="78"/>
      <c r="N5379" s="78"/>
      <c r="O5379" s="78"/>
      <c r="P5379" s="82"/>
      <c r="Q5379" s="78"/>
      <c r="R5379" s="82"/>
      <c r="S5379" s="82"/>
      <c r="T5379" s="82"/>
      <c r="U5379" s="82"/>
      <c r="V5379" s="82"/>
      <c r="W5379" s="82"/>
      <c r="X5379" s="82"/>
      <c r="Y5379" s="82"/>
      <c r="Z5379" s="82"/>
      <c r="AA5379" s="82"/>
      <c r="AB5379" s="82"/>
      <c r="AC5379" s="82"/>
      <c r="AD5379" s="85" t="str">
        <f>IF(A5379&lt;&gt;"",IF(D5379="DIRECCIÓN_DE_TRANSFERENCIAS","280 0031",VLOOKUP(C5379,NIVELES!$A$14:$B$105,2,0)),"")</f>
        <v/>
      </c>
      <c r="AE5379" s="86"/>
      <c r="AF5379" s="86"/>
      <c r="AG5379" s="79" t="str">
        <f>+IF(AF5379&lt;&gt;"",VLOOKUP(AF5379,NIVELES!$A$666:$B$673,2,0),"")</f>
        <v/>
      </c>
      <c r="AH5379" s="78"/>
      <c r="AI5379" s="79" t="str">
        <f>IF(AH5379&lt;&gt;"",VLOOKUP(CONCATENATE(AG5379,AH5379),NIVELES!$B$676:$C$745,2,0),"")</f>
        <v/>
      </c>
      <c r="AJ5379" s="78"/>
      <c r="AK5379" s="79" t="str">
        <f>+IF(AJ5379&lt;&gt;"",VLOOKUP(AJ5379,NIVELES!$A$816:$B$892,2,0),"")</f>
        <v/>
      </c>
      <c r="AL5379" s="78"/>
      <c r="AM5379" s="78"/>
      <c r="AN5379" s="79" t="str">
        <f>IF(AM5379&lt;&gt;"",+VLOOKUP(AM5379,NIVELES!$A$1652:$B$2466,2,0),"")</f>
        <v/>
      </c>
      <c r="AO5379" s="87"/>
      <c r="AP5379" s="88"/>
      <c r="AQ5379" s="88"/>
      <c r="AR5379" s="88"/>
      <c r="AS5379" s="88"/>
      <c r="AT5379" s="88"/>
      <c r="AU5379" s="88"/>
      <c r="AV5379" s="88"/>
      <c r="AW5379" s="88"/>
      <c r="AX5379" s="88"/>
      <c r="AY5379" s="88"/>
      <c r="AZ5379" s="88"/>
      <c r="BA5379" s="88"/>
      <c r="BB5379" s="89">
        <f t="shared" si="331"/>
        <v>0</v>
      </c>
      <c r="BC5379" s="90" t="str">
        <f t="shared" si="330"/>
        <v xml:space="preserve"> </v>
      </c>
      <c r="BD5379" s="91" t="str">
        <f t="shared" si="332"/>
        <v xml:space="preserve"> </v>
      </c>
      <c r="BE5379" s="92">
        <f t="shared" si="333"/>
        <v>0</v>
      </c>
    </row>
    <row r="5380" spans="1:57" s="74" customFormat="1" ht="50.1" customHeight="1" x14ac:dyDescent="0.2">
      <c r="A5380" s="78"/>
      <c r="B5380" s="78"/>
      <c r="C5380" s="78"/>
      <c r="D5380" s="78"/>
      <c r="E5380" s="79" t="str">
        <f>+IF(C5380&lt;&gt;"",VLOOKUP(MID(C5380,18,5),NIVELES!$A$133:$B$213,2,0),"")</f>
        <v/>
      </c>
      <c r="F5380" s="80"/>
      <c r="G5380" s="81" t="str">
        <f>+IF(F5380&lt;&gt;"",VLOOKUP(F5380,NIVELES!$A$246:$C$464,3,0),"")</f>
        <v/>
      </c>
      <c r="H5380" s="82"/>
      <c r="I5380" s="78"/>
      <c r="J5380" s="78"/>
      <c r="K5380" s="78"/>
      <c r="L5380" s="78"/>
      <c r="M5380" s="78"/>
      <c r="N5380" s="78"/>
      <c r="O5380" s="78"/>
      <c r="P5380" s="82"/>
      <c r="Q5380" s="78"/>
      <c r="R5380" s="82"/>
      <c r="S5380" s="82"/>
      <c r="T5380" s="82"/>
      <c r="U5380" s="82"/>
      <c r="V5380" s="82"/>
      <c r="W5380" s="82"/>
      <c r="X5380" s="82"/>
      <c r="Y5380" s="82"/>
      <c r="Z5380" s="82"/>
      <c r="AA5380" s="82"/>
      <c r="AB5380" s="82"/>
      <c r="AC5380" s="82"/>
      <c r="AD5380" s="85" t="str">
        <f>IF(A5380&lt;&gt;"",IF(D5380="DIRECCIÓN_DE_TRANSFERENCIAS","280 0031",VLOOKUP(C5380,NIVELES!$A$14:$B$105,2,0)),"")</f>
        <v/>
      </c>
      <c r="AE5380" s="86"/>
      <c r="AF5380" s="86"/>
      <c r="AG5380" s="79" t="str">
        <f>+IF(AF5380&lt;&gt;"",VLOOKUP(AF5380,NIVELES!$A$666:$B$673,2,0),"")</f>
        <v/>
      </c>
      <c r="AH5380" s="78"/>
      <c r="AI5380" s="79" t="str">
        <f>IF(AH5380&lt;&gt;"",VLOOKUP(CONCATENATE(AG5380,AH5380),NIVELES!$B$676:$C$745,2,0),"")</f>
        <v/>
      </c>
      <c r="AJ5380" s="78"/>
      <c r="AK5380" s="79" t="str">
        <f>+IF(AJ5380&lt;&gt;"",VLOOKUP(AJ5380,NIVELES!$A$816:$B$892,2,0),"")</f>
        <v/>
      </c>
      <c r="AL5380" s="78"/>
      <c r="AM5380" s="78"/>
      <c r="AN5380" s="79" t="str">
        <f>IF(AM5380&lt;&gt;"",+VLOOKUP(AM5380,NIVELES!$A$1652:$B$2466,2,0),"")</f>
        <v/>
      </c>
      <c r="AO5380" s="87"/>
      <c r="AP5380" s="88"/>
      <c r="AQ5380" s="88"/>
      <c r="AR5380" s="88"/>
      <c r="AS5380" s="88"/>
      <c r="AT5380" s="88"/>
      <c r="AU5380" s="88"/>
      <c r="AV5380" s="88"/>
      <c r="AW5380" s="88"/>
      <c r="AX5380" s="88"/>
      <c r="AY5380" s="88"/>
      <c r="AZ5380" s="88"/>
      <c r="BA5380" s="88"/>
      <c r="BB5380" s="89">
        <f t="shared" si="331"/>
        <v>0</v>
      </c>
      <c r="BC5380" s="90" t="str">
        <f t="shared" si="330"/>
        <v xml:space="preserve"> </v>
      </c>
      <c r="BD5380" s="91" t="str">
        <f t="shared" si="332"/>
        <v xml:space="preserve"> </v>
      </c>
      <c r="BE5380" s="92">
        <f t="shared" si="333"/>
        <v>0</v>
      </c>
    </row>
    <row r="5381" spans="1:57" s="74" customFormat="1" ht="50.1" customHeight="1" x14ac:dyDescent="0.2">
      <c r="A5381" s="78"/>
      <c r="B5381" s="78"/>
      <c r="C5381" s="78"/>
      <c r="D5381" s="78"/>
      <c r="E5381" s="79" t="str">
        <f>+IF(C5381&lt;&gt;"",VLOOKUP(MID(C5381,18,5),NIVELES!$A$133:$B$213,2,0),"")</f>
        <v/>
      </c>
      <c r="F5381" s="80"/>
      <c r="G5381" s="81" t="str">
        <f>+IF(F5381&lt;&gt;"",VLOOKUP(F5381,NIVELES!$A$246:$C$464,3,0),"")</f>
        <v/>
      </c>
      <c r="H5381" s="82"/>
      <c r="I5381" s="78"/>
      <c r="J5381" s="78"/>
      <c r="K5381" s="78"/>
      <c r="L5381" s="78"/>
      <c r="M5381" s="78"/>
      <c r="N5381" s="78"/>
      <c r="O5381" s="78"/>
      <c r="P5381" s="82"/>
      <c r="Q5381" s="78"/>
      <c r="R5381" s="82"/>
      <c r="S5381" s="82"/>
      <c r="T5381" s="82"/>
      <c r="U5381" s="82"/>
      <c r="V5381" s="82"/>
      <c r="W5381" s="82"/>
      <c r="X5381" s="82"/>
      <c r="Y5381" s="82"/>
      <c r="Z5381" s="82"/>
      <c r="AA5381" s="82"/>
      <c r="AB5381" s="82"/>
      <c r="AC5381" s="82"/>
      <c r="AD5381" s="85" t="str">
        <f>IF(A5381&lt;&gt;"",IF(D5381="DIRECCIÓN_DE_TRANSFERENCIAS","280 0031",VLOOKUP(C5381,NIVELES!$A$14:$B$105,2,0)),"")</f>
        <v/>
      </c>
      <c r="AE5381" s="86"/>
      <c r="AF5381" s="86"/>
      <c r="AG5381" s="79" t="str">
        <f>+IF(AF5381&lt;&gt;"",VLOOKUP(AF5381,NIVELES!$A$666:$B$673,2,0),"")</f>
        <v/>
      </c>
      <c r="AH5381" s="78"/>
      <c r="AI5381" s="79" t="str">
        <f>IF(AH5381&lt;&gt;"",VLOOKUP(CONCATENATE(AG5381,AH5381),NIVELES!$B$676:$C$745,2,0),"")</f>
        <v/>
      </c>
      <c r="AJ5381" s="78"/>
      <c r="AK5381" s="79" t="str">
        <f>+IF(AJ5381&lt;&gt;"",VLOOKUP(AJ5381,NIVELES!$A$816:$B$892,2,0),"")</f>
        <v/>
      </c>
      <c r="AL5381" s="78"/>
      <c r="AM5381" s="78"/>
      <c r="AN5381" s="79" t="str">
        <f>IF(AM5381&lt;&gt;"",+VLOOKUP(AM5381,NIVELES!$A$1652:$B$2466,2,0),"")</f>
        <v/>
      </c>
      <c r="AO5381" s="87"/>
      <c r="AP5381" s="88"/>
      <c r="AQ5381" s="88"/>
      <c r="AR5381" s="88"/>
      <c r="AS5381" s="88"/>
      <c r="AT5381" s="88"/>
      <c r="AU5381" s="88"/>
      <c r="AV5381" s="88"/>
      <c r="AW5381" s="88"/>
      <c r="AX5381" s="88"/>
      <c r="AY5381" s="88"/>
      <c r="AZ5381" s="88"/>
      <c r="BA5381" s="88"/>
      <c r="BB5381" s="89">
        <f t="shared" si="331"/>
        <v>0</v>
      </c>
      <c r="BC5381" s="90" t="str">
        <f t="shared" si="330"/>
        <v xml:space="preserve"> </v>
      </c>
      <c r="BD5381" s="91" t="str">
        <f t="shared" si="332"/>
        <v xml:space="preserve"> </v>
      </c>
      <c r="BE5381" s="92">
        <f t="shared" si="333"/>
        <v>0</v>
      </c>
    </row>
    <row r="5382" spans="1:57" s="74" customFormat="1" ht="50.1" customHeight="1" x14ac:dyDescent="0.2">
      <c r="A5382" s="78"/>
      <c r="B5382" s="78"/>
      <c r="C5382" s="78"/>
      <c r="D5382" s="78"/>
      <c r="E5382" s="79" t="str">
        <f>+IF(C5382&lt;&gt;"",VLOOKUP(MID(C5382,18,5),NIVELES!$A$133:$B$213,2,0),"")</f>
        <v/>
      </c>
      <c r="F5382" s="80"/>
      <c r="G5382" s="81" t="str">
        <f>+IF(F5382&lt;&gt;"",VLOOKUP(F5382,NIVELES!$A$246:$C$464,3,0),"")</f>
        <v/>
      </c>
      <c r="H5382" s="82"/>
      <c r="I5382" s="78"/>
      <c r="J5382" s="78"/>
      <c r="K5382" s="78"/>
      <c r="L5382" s="78"/>
      <c r="M5382" s="78"/>
      <c r="N5382" s="78"/>
      <c r="O5382" s="78"/>
      <c r="P5382" s="82"/>
      <c r="Q5382" s="78"/>
      <c r="R5382" s="82"/>
      <c r="S5382" s="82"/>
      <c r="T5382" s="82"/>
      <c r="U5382" s="82"/>
      <c r="V5382" s="82"/>
      <c r="W5382" s="82"/>
      <c r="X5382" s="82"/>
      <c r="Y5382" s="82"/>
      <c r="Z5382" s="82"/>
      <c r="AA5382" s="82"/>
      <c r="AB5382" s="82"/>
      <c r="AC5382" s="82"/>
      <c r="AD5382" s="85" t="str">
        <f>IF(A5382&lt;&gt;"",IF(D5382="DIRECCIÓN_DE_TRANSFERENCIAS","280 0031",VLOOKUP(C5382,NIVELES!$A$14:$B$105,2,0)),"")</f>
        <v/>
      </c>
      <c r="AE5382" s="86"/>
      <c r="AF5382" s="86"/>
      <c r="AG5382" s="79" t="str">
        <f>+IF(AF5382&lt;&gt;"",VLOOKUP(AF5382,NIVELES!$A$666:$B$673,2,0),"")</f>
        <v/>
      </c>
      <c r="AH5382" s="78"/>
      <c r="AI5382" s="79" t="str">
        <f>IF(AH5382&lt;&gt;"",VLOOKUP(CONCATENATE(AG5382,AH5382),NIVELES!$B$676:$C$745,2,0),"")</f>
        <v/>
      </c>
      <c r="AJ5382" s="78"/>
      <c r="AK5382" s="79" t="str">
        <f>+IF(AJ5382&lt;&gt;"",VLOOKUP(AJ5382,NIVELES!$A$816:$B$892,2,0),"")</f>
        <v/>
      </c>
      <c r="AL5382" s="78"/>
      <c r="AM5382" s="78"/>
      <c r="AN5382" s="79" t="str">
        <f>IF(AM5382&lt;&gt;"",+VLOOKUP(AM5382,NIVELES!$A$1652:$B$2466,2,0),"")</f>
        <v/>
      </c>
      <c r="AO5382" s="87"/>
      <c r="AP5382" s="88"/>
      <c r="AQ5382" s="88"/>
      <c r="AR5382" s="88"/>
      <c r="AS5382" s="88"/>
      <c r="AT5382" s="88"/>
      <c r="AU5382" s="88"/>
      <c r="AV5382" s="88"/>
      <c r="AW5382" s="88"/>
      <c r="AX5382" s="88"/>
      <c r="AY5382" s="88"/>
      <c r="AZ5382" s="88"/>
      <c r="BA5382" s="88"/>
      <c r="BB5382" s="89">
        <f t="shared" si="331"/>
        <v>0</v>
      </c>
      <c r="BC5382" s="90" t="str">
        <f t="shared" si="330"/>
        <v xml:space="preserve"> </v>
      </c>
      <c r="BD5382" s="91" t="str">
        <f t="shared" si="332"/>
        <v xml:space="preserve"> </v>
      </c>
      <c r="BE5382" s="92">
        <f t="shared" si="333"/>
        <v>0</v>
      </c>
    </row>
    <row r="5383" spans="1:57" s="74" customFormat="1" ht="50.1" customHeight="1" x14ac:dyDescent="0.2">
      <c r="A5383" s="78"/>
      <c r="B5383" s="78"/>
      <c r="C5383" s="78"/>
      <c r="D5383" s="78"/>
      <c r="E5383" s="79" t="str">
        <f>+IF(C5383&lt;&gt;"",VLOOKUP(MID(C5383,18,5),NIVELES!$A$133:$B$213,2,0),"")</f>
        <v/>
      </c>
      <c r="F5383" s="80"/>
      <c r="G5383" s="81" t="str">
        <f>+IF(F5383&lt;&gt;"",VLOOKUP(F5383,NIVELES!$A$246:$C$464,3,0),"")</f>
        <v/>
      </c>
      <c r="H5383" s="82"/>
      <c r="I5383" s="78"/>
      <c r="J5383" s="78"/>
      <c r="K5383" s="78"/>
      <c r="L5383" s="78"/>
      <c r="M5383" s="78"/>
      <c r="N5383" s="78"/>
      <c r="O5383" s="78"/>
      <c r="P5383" s="82"/>
      <c r="Q5383" s="78"/>
      <c r="R5383" s="82"/>
      <c r="S5383" s="82"/>
      <c r="T5383" s="82"/>
      <c r="U5383" s="82"/>
      <c r="V5383" s="82"/>
      <c r="W5383" s="82"/>
      <c r="X5383" s="82"/>
      <c r="Y5383" s="82"/>
      <c r="Z5383" s="82"/>
      <c r="AA5383" s="82"/>
      <c r="AB5383" s="82"/>
      <c r="AC5383" s="82"/>
      <c r="AD5383" s="85" t="str">
        <f>IF(A5383&lt;&gt;"",IF(D5383="DIRECCIÓN_DE_TRANSFERENCIAS","280 0031",VLOOKUP(C5383,NIVELES!$A$14:$B$105,2,0)),"")</f>
        <v/>
      </c>
      <c r="AE5383" s="86"/>
      <c r="AF5383" s="86"/>
      <c r="AG5383" s="79" t="str">
        <f>+IF(AF5383&lt;&gt;"",VLOOKUP(AF5383,NIVELES!$A$666:$B$673,2,0),"")</f>
        <v/>
      </c>
      <c r="AH5383" s="78"/>
      <c r="AI5383" s="79" t="str">
        <f>IF(AH5383&lt;&gt;"",VLOOKUP(CONCATENATE(AG5383,AH5383),NIVELES!$B$676:$C$745,2,0),"")</f>
        <v/>
      </c>
      <c r="AJ5383" s="78"/>
      <c r="AK5383" s="79" t="str">
        <f>+IF(AJ5383&lt;&gt;"",VLOOKUP(AJ5383,NIVELES!$A$816:$B$892,2,0),"")</f>
        <v/>
      </c>
      <c r="AL5383" s="78"/>
      <c r="AM5383" s="78"/>
      <c r="AN5383" s="79" t="str">
        <f>IF(AM5383&lt;&gt;"",+VLOOKUP(AM5383,NIVELES!$A$1652:$B$2466,2,0),"")</f>
        <v/>
      </c>
      <c r="AO5383" s="87"/>
      <c r="AP5383" s="88"/>
      <c r="AQ5383" s="88"/>
      <c r="AR5383" s="88"/>
      <c r="AS5383" s="88"/>
      <c r="AT5383" s="88"/>
      <c r="AU5383" s="88"/>
      <c r="AV5383" s="88"/>
      <c r="AW5383" s="88"/>
      <c r="AX5383" s="88"/>
      <c r="AY5383" s="88"/>
      <c r="AZ5383" s="88"/>
      <c r="BA5383" s="88"/>
      <c r="BB5383" s="89">
        <f t="shared" si="331"/>
        <v>0</v>
      </c>
      <c r="BC5383" s="90" t="str">
        <f t="shared" ref="BC5383:BC5446" si="334">IF(A5383&lt;&gt;"",IF(AO5383&lt;&gt;"",IF(AO5383=BB5383,"OK",AO5383-BB5383),IF(AND(AO5383="",BB5383=""),"",AO5383-BB5383))," ")</f>
        <v xml:space="preserve"> </v>
      </c>
      <c r="BD5383" s="91" t="str">
        <f t="shared" si="332"/>
        <v xml:space="preserve"> </v>
      </c>
      <c r="BE5383" s="92">
        <f t="shared" si="333"/>
        <v>0</v>
      </c>
    </row>
    <row r="5384" spans="1:57" s="74" customFormat="1" ht="50.1" customHeight="1" x14ac:dyDescent="0.2">
      <c r="A5384" s="78"/>
      <c r="B5384" s="78"/>
      <c r="C5384" s="78"/>
      <c r="D5384" s="78"/>
      <c r="E5384" s="79" t="str">
        <f>+IF(C5384&lt;&gt;"",VLOOKUP(MID(C5384,18,5),NIVELES!$A$133:$B$213,2,0),"")</f>
        <v/>
      </c>
      <c r="F5384" s="80"/>
      <c r="G5384" s="81" t="str">
        <f>+IF(F5384&lt;&gt;"",VLOOKUP(F5384,NIVELES!$A$246:$C$464,3,0),"")</f>
        <v/>
      </c>
      <c r="H5384" s="82"/>
      <c r="I5384" s="78"/>
      <c r="J5384" s="78"/>
      <c r="K5384" s="78"/>
      <c r="L5384" s="78"/>
      <c r="M5384" s="78"/>
      <c r="N5384" s="78"/>
      <c r="O5384" s="78"/>
      <c r="P5384" s="82"/>
      <c r="Q5384" s="78"/>
      <c r="R5384" s="82"/>
      <c r="S5384" s="82"/>
      <c r="T5384" s="82"/>
      <c r="U5384" s="82"/>
      <c r="V5384" s="82"/>
      <c r="W5384" s="82"/>
      <c r="X5384" s="82"/>
      <c r="Y5384" s="82"/>
      <c r="Z5384" s="82"/>
      <c r="AA5384" s="82"/>
      <c r="AB5384" s="82"/>
      <c r="AC5384" s="82"/>
      <c r="AD5384" s="85" t="str">
        <f>IF(A5384&lt;&gt;"",IF(D5384="DIRECCIÓN_DE_TRANSFERENCIAS","280 0031",VLOOKUP(C5384,NIVELES!$A$14:$B$105,2,0)),"")</f>
        <v/>
      </c>
      <c r="AE5384" s="86"/>
      <c r="AF5384" s="86"/>
      <c r="AG5384" s="79" t="str">
        <f>+IF(AF5384&lt;&gt;"",VLOOKUP(AF5384,NIVELES!$A$666:$B$673,2,0),"")</f>
        <v/>
      </c>
      <c r="AH5384" s="78"/>
      <c r="AI5384" s="79" t="str">
        <f>IF(AH5384&lt;&gt;"",VLOOKUP(CONCATENATE(AG5384,AH5384),NIVELES!$B$676:$C$745,2,0),"")</f>
        <v/>
      </c>
      <c r="AJ5384" s="78"/>
      <c r="AK5384" s="79" t="str">
        <f>+IF(AJ5384&lt;&gt;"",VLOOKUP(AJ5384,NIVELES!$A$816:$B$892,2,0),"")</f>
        <v/>
      </c>
      <c r="AL5384" s="78"/>
      <c r="AM5384" s="78"/>
      <c r="AN5384" s="79" t="str">
        <f>IF(AM5384&lt;&gt;"",+VLOOKUP(AM5384,NIVELES!$A$1652:$B$2466,2,0),"")</f>
        <v/>
      </c>
      <c r="AO5384" s="87"/>
      <c r="AP5384" s="88"/>
      <c r="AQ5384" s="88"/>
      <c r="AR5384" s="88"/>
      <c r="AS5384" s="88"/>
      <c r="AT5384" s="88"/>
      <c r="AU5384" s="88"/>
      <c r="AV5384" s="88"/>
      <c r="AW5384" s="88"/>
      <c r="AX5384" s="88"/>
      <c r="AY5384" s="88"/>
      <c r="AZ5384" s="88"/>
      <c r="BA5384" s="88"/>
      <c r="BB5384" s="89">
        <f t="shared" ref="BB5384:BB5447" si="335">SUBTOTAL(9,AP5384:BA5384)</f>
        <v>0</v>
      </c>
      <c r="BC5384" s="90" t="str">
        <f t="shared" si="334"/>
        <v xml:space="preserve"> </v>
      </c>
      <c r="BD5384" s="91" t="str">
        <f t="shared" ref="BD5384:BD5447" si="336">IF(A5384&lt;&gt;"",IF(A5384="","Escoger Nivel 0",)&amp;" "&amp;(IF(B5384="","Escoger Nivel  1",)&amp;" "&amp;(IF(C5384="","Escoger Nivel 2",)&amp;" "&amp;(IF(D5384="","Escoger Nivel 3",)&amp;" "&amp;(IF(F5384="","Escoger Cantón",)&amp;" "&amp;(IF(I5384="","Escoger Obj. Estratégico Institucional N1",)&amp;" "&amp;(IF(J5384="","Escoger Obj. Especifico N2",)&amp;" "&amp;(IF(K5384="","Escoger Obj. Operativo N4",)&amp;" "&amp;(IF(L5384=""," Llenar Modalidad de Servicio ",)&amp;""&amp;(IF(M5384=""," Llenar Meta de Cobertura ",)&amp;" "&amp;(IF(N5384="","Llenar Indicador",)&amp;" "&amp;(IF(O5384="","Llenar Actividad PAPP",)&amp;" "&amp;(IF(P5384="","Llenar Metas",)&amp;" "&amp;(IF(Q5384="","Llenar Indicador",)&amp;" "&amp;(IF(AF5384="","Escoger Nro. programa",)&amp;" "&amp;(IF(AH5384="","Escoger Nro. Actividad e-Sigef",)&amp;" "&amp;(IF(AK5384="","Escoger direccionamiento de gasto",)&amp;" "&amp;(IF(AL5384="","Escoger Grupo de Gasto",)&amp;" "&amp;(IF(AM5384="","Escoger Item Presupuestario",)&amp;" "&amp;(IF(AO5384="","Llenar valor de actividad",))))))))))))))))))))," ")</f>
        <v xml:space="preserve"> </v>
      </c>
      <c r="BE5384" s="92">
        <f t="shared" si="333"/>
        <v>0</v>
      </c>
    </row>
    <row r="5385" spans="1:57" s="74" customFormat="1" ht="50.1" customHeight="1" x14ac:dyDescent="0.2">
      <c r="A5385" s="78"/>
      <c r="B5385" s="78"/>
      <c r="C5385" s="78"/>
      <c r="D5385" s="78"/>
      <c r="E5385" s="79" t="str">
        <f>+IF(C5385&lt;&gt;"",VLOOKUP(MID(C5385,18,5),NIVELES!$A$133:$B$213,2,0),"")</f>
        <v/>
      </c>
      <c r="F5385" s="80"/>
      <c r="G5385" s="81" t="str">
        <f>+IF(F5385&lt;&gt;"",VLOOKUP(F5385,NIVELES!$A$246:$C$464,3,0),"")</f>
        <v/>
      </c>
      <c r="H5385" s="82"/>
      <c r="I5385" s="78"/>
      <c r="J5385" s="78"/>
      <c r="K5385" s="78"/>
      <c r="L5385" s="78"/>
      <c r="M5385" s="78"/>
      <c r="N5385" s="78"/>
      <c r="O5385" s="78"/>
      <c r="P5385" s="82"/>
      <c r="Q5385" s="78"/>
      <c r="R5385" s="82"/>
      <c r="S5385" s="82"/>
      <c r="T5385" s="82"/>
      <c r="U5385" s="82"/>
      <c r="V5385" s="82"/>
      <c r="W5385" s="82"/>
      <c r="X5385" s="82"/>
      <c r="Y5385" s="82"/>
      <c r="Z5385" s="82"/>
      <c r="AA5385" s="82"/>
      <c r="AB5385" s="82"/>
      <c r="AC5385" s="82"/>
      <c r="AD5385" s="85" t="str">
        <f>IF(A5385&lt;&gt;"",IF(D5385="DIRECCIÓN_DE_TRANSFERENCIAS","280 0031",VLOOKUP(C5385,NIVELES!$A$14:$B$105,2,0)),"")</f>
        <v/>
      </c>
      <c r="AE5385" s="86"/>
      <c r="AF5385" s="86"/>
      <c r="AG5385" s="79" t="str">
        <f>+IF(AF5385&lt;&gt;"",VLOOKUP(AF5385,NIVELES!$A$666:$B$673,2,0),"")</f>
        <v/>
      </c>
      <c r="AH5385" s="78"/>
      <c r="AI5385" s="79" t="str">
        <f>IF(AH5385&lt;&gt;"",VLOOKUP(CONCATENATE(AG5385,AH5385),NIVELES!$B$676:$C$745,2,0),"")</f>
        <v/>
      </c>
      <c r="AJ5385" s="78"/>
      <c r="AK5385" s="79" t="str">
        <f>+IF(AJ5385&lt;&gt;"",VLOOKUP(AJ5385,NIVELES!$A$816:$B$892,2,0),"")</f>
        <v/>
      </c>
      <c r="AL5385" s="78"/>
      <c r="AM5385" s="78"/>
      <c r="AN5385" s="79" t="str">
        <f>IF(AM5385&lt;&gt;"",+VLOOKUP(AM5385,NIVELES!$A$1652:$B$2466,2,0),"")</f>
        <v/>
      </c>
      <c r="AO5385" s="87"/>
      <c r="AP5385" s="88"/>
      <c r="AQ5385" s="88"/>
      <c r="AR5385" s="88"/>
      <c r="AS5385" s="88"/>
      <c r="AT5385" s="88"/>
      <c r="AU5385" s="88"/>
      <c r="AV5385" s="88"/>
      <c r="AW5385" s="88"/>
      <c r="AX5385" s="88"/>
      <c r="AY5385" s="88"/>
      <c r="AZ5385" s="88"/>
      <c r="BA5385" s="88"/>
      <c r="BB5385" s="89">
        <f t="shared" si="335"/>
        <v>0</v>
      </c>
      <c r="BC5385" s="90" t="str">
        <f t="shared" si="334"/>
        <v xml:space="preserve"> </v>
      </c>
      <c r="BD5385" s="91" t="str">
        <f t="shared" si="336"/>
        <v xml:space="preserve"> </v>
      </c>
      <c r="BE5385" s="92">
        <f t="shared" ref="BE5385:BE5448" si="337">SUBTOTAL(9,R5385:AC5385)</f>
        <v>0</v>
      </c>
    </row>
    <row r="5386" spans="1:57" s="74" customFormat="1" ht="50.1" customHeight="1" x14ac:dyDescent="0.2">
      <c r="A5386" s="78"/>
      <c r="B5386" s="78"/>
      <c r="C5386" s="78"/>
      <c r="D5386" s="78"/>
      <c r="E5386" s="79" t="str">
        <f>+IF(C5386&lt;&gt;"",VLOOKUP(MID(C5386,18,5),NIVELES!$A$133:$B$213,2,0),"")</f>
        <v/>
      </c>
      <c r="F5386" s="80"/>
      <c r="G5386" s="81" t="str">
        <f>+IF(F5386&lt;&gt;"",VLOOKUP(F5386,NIVELES!$A$246:$C$464,3,0),"")</f>
        <v/>
      </c>
      <c r="H5386" s="82"/>
      <c r="I5386" s="78"/>
      <c r="J5386" s="78"/>
      <c r="K5386" s="78"/>
      <c r="L5386" s="78"/>
      <c r="M5386" s="78"/>
      <c r="N5386" s="78"/>
      <c r="O5386" s="78"/>
      <c r="P5386" s="82"/>
      <c r="Q5386" s="78"/>
      <c r="R5386" s="82"/>
      <c r="S5386" s="82"/>
      <c r="T5386" s="82"/>
      <c r="U5386" s="82"/>
      <c r="V5386" s="82"/>
      <c r="W5386" s="82"/>
      <c r="X5386" s="82"/>
      <c r="Y5386" s="82"/>
      <c r="Z5386" s="82"/>
      <c r="AA5386" s="82"/>
      <c r="AB5386" s="82"/>
      <c r="AC5386" s="82"/>
      <c r="AD5386" s="85" t="str">
        <f>IF(A5386&lt;&gt;"",IF(D5386="DIRECCIÓN_DE_TRANSFERENCIAS","280 0031",VLOOKUP(C5386,NIVELES!$A$14:$B$105,2,0)),"")</f>
        <v/>
      </c>
      <c r="AE5386" s="86"/>
      <c r="AF5386" s="86"/>
      <c r="AG5386" s="79" t="str">
        <f>+IF(AF5386&lt;&gt;"",VLOOKUP(AF5386,NIVELES!$A$666:$B$673,2,0),"")</f>
        <v/>
      </c>
      <c r="AH5386" s="78"/>
      <c r="AI5386" s="79" t="str">
        <f>IF(AH5386&lt;&gt;"",VLOOKUP(CONCATENATE(AG5386,AH5386),NIVELES!$B$676:$C$745,2,0),"")</f>
        <v/>
      </c>
      <c r="AJ5386" s="78"/>
      <c r="AK5386" s="79" t="str">
        <f>+IF(AJ5386&lt;&gt;"",VLOOKUP(AJ5386,NIVELES!$A$816:$B$892,2,0),"")</f>
        <v/>
      </c>
      <c r="AL5386" s="78"/>
      <c r="AM5386" s="78"/>
      <c r="AN5386" s="79" t="str">
        <f>IF(AM5386&lt;&gt;"",+VLOOKUP(AM5386,NIVELES!$A$1652:$B$2466,2,0),"")</f>
        <v/>
      </c>
      <c r="AO5386" s="87"/>
      <c r="AP5386" s="88"/>
      <c r="AQ5386" s="88"/>
      <c r="AR5386" s="88"/>
      <c r="AS5386" s="88"/>
      <c r="AT5386" s="88"/>
      <c r="AU5386" s="88"/>
      <c r="AV5386" s="88"/>
      <c r="AW5386" s="88"/>
      <c r="AX5386" s="88"/>
      <c r="AY5386" s="88"/>
      <c r="AZ5386" s="88"/>
      <c r="BA5386" s="88"/>
      <c r="BB5386" s="89">
        <f t="shared" si="335"/>
        <v>0</v>
      </c>
      <c r="BC5386" s="90" t="str">
        <f t="shared" si="334"/>
        <v xml:space="preserve"> </v>
      </c>
      <c r="BD5386" s="91" t="str">
        <f t="shared" si="336"/>
        <v xml:space="preserve"> </v>
      </c>
      <c r="BE5386" s="92">
        <f t="shared" si="337"/>
        <v>0</v>
      </c>
    </row>
    <row r="5387" spans="1:57" s="74" customFormat="1" ht="50.1" customHeight="1" x14ac:dyDescent="0.2">
      <c r="A5387" s="78"/>
      <c r="B5387" s="78"/>
      <c r="C5387" s="78"/>
      <c r="D5387" s="78"/>
      <c r="E5387" s="79" t="str">
        <f>+IF(C5387&lt;&gt;"",VLOOKUP(MID(C5387,18,5),NIVELES!$A$133:$B$213,2,0),"")</f>
        <v/>
      </c>
      <c r="F5387" s="80"/>
      <c r="G5387" s="81" t="str">
        <f>+IF(F5387&lt;&gt;"",VLOOKUP(F5387,NIVELES!$A$246:$C$464,3,0),"")</f>
        <v/>
      </c>
      <c r="H5387" s="82"/>
      <c r="I5387" s="78"/>
      <c r="J5387" s="78"/>
      <c r="K5387" s="78"/>
      <c r="L5387" s="78"/>
      <c r="M5387" s="78"/>
      <c r="N5387" s="78"/>
      <c r="O5387" s="78"/>
      <c r="P5387" s="82"/>
      <c r="Q5387" s="78"/>
      <c r="R5387" s="82"/>
      <c r="S5387" s="82"/>
      <c r="T5387" s="82"/>
      <c r="U5387" s="82"/>
      <c r="V5387" s="82"/>
      <c r="W5387" s="82"/>
      <c r="X5387" s="82"/>
      <c r="Y5387" s="82"/>
      <c r="Z5387" s="82"/>
      <c r="AA5387" s="82"/>
      <c r="AB5387" s="82"/>
      <c r="AC5387" s="82"/>
      <c r="AD5387" s="85" t="str">
        <f>IF(A5387&lt;&gt;"",IF(D5387="DIRECCIÓN_DE_TRANSFERENCIAS","280 0031",VLOOKUP(C5387,NIVELES!$A$14:$B$105,2,0)),"")</f>
        <v/>
      </c>
      <c r="AE5387" s="86"/>
      <c r="AF5387" s="86"/>
      <c r="AG5387" s="79" t="str">
        <f>+IF(AF5387&lt;&gt;"",VLOOKUP(AF5387,NIVELES!$A$666:$B$673,2,0),"")</f>
        <v/>
      </c>
      <c r="AH5387" s="78"/>
      <c r="AI5387" s="79" t="str">
        <f>IF(AH5387&lt;&gt;"",VLOOKUP(CONCATENATE(AG5387,AH5387),NIVELES!$B$676:$C$745,2,0),"")</f>
        <v/>
      </c>
      <c r="AJ5387" s="78"/>
      <c r="AK5387" s="79" t="str">
        <f>+IF(AJ5387&lt;&gt;"",VLOOKUP(AJ5387,NIVELES!$A$816:$B$892,2,0),"")</f>
        <v/>
      </c>
      <c r="AL5387" s="78"/>
      <c r="AM5387" s="78"/>
      <c r="AN5387" s="79" t="str">
        <f>IF(AM5387&lt;&gt;"",+VLOOKUP(AM5387,NIVELES!$A$1652:$B$2466,2,0),"")</f>
        <v/>
      </c>
      <c r="AO5387" s="87"/>
      <c r="AP5387" s="88"/>
      <c r="AQ5387" s="88"/>
      <c r="AR5387" s="88"/>
      <c r="AS5387" s="88"/>
      <c r="AT5387" s="88"/>
      <c r="AU5387" s="88"/>
      <c r="AV5387" s="88"/>
      <c r="AW5387" s="88"/>
      <c r="AX5387" s="88"/>
      <c r="AY5387" s="88"/>
      <c r="AZ5387" s="88"/>
      <c r="BA5387" s="88"/>
      <c r="BB5387" s="89">
        <f t="shared" si="335"/>
        <v>0</v>
      </c>
      <c r="BC5387" s="90" t="str">
        <f t="shared" si="334"/>
        <v xml:space="preserve"> </v>
      </c>
      <c r="BD5387" s="91" t="str">
        <f t="shared" si="336"/>
        <v xml:space="preserve"> </v>
      </c>
      <c r="BE5387" s="92">
        <f t="shared" si="337"/>
        <v>0</v>
      </c>
    </row>
    <row r="5388" spans="1:57" s="74" customFormat="1" ht="50.1" customHeight="1" x14ac:dyDescent="0.2">
      <c r="A5388" s="78"/>
      <c r="B5388" s="78"/>
      <c r="C5388" s="78"/>
      <c r="D5388" s="78"/>
      <c r="E5388" s="79" t="str">
        <f>+IF(C5388&lt;&gt;"",VLOOKUP(MID(C5388,18,5),NIVELES!$A$133:$B$213,2,0),"")</f>
        <v/>
      </c>
      <c r="F5388" s="80"/>
      <c r="G5388" s="81" t="str">
        <f>+IF(F5388&lt;&gt;"",VLOOKUP(F5388,NIVELES!$A$246:$C$464,3,0),"")</f>
        <v/>
      </c>
      <c r="H5388" s="82"/>
      <c r="I5388" s="78"/>
      <c r="J5388" s="78"/>
      <c r="K5388" s="78"/>
      <c r="L5388" s="78"/>
      <c r="M5388" s="78"/>
      <c r="N5388" s="78"/>
      <c r="O5388" s="78"/>
      <c r="P5388" s="82"/>
      <c r="Q5388" s="78"/>
      <c r="R5388" s="82"/>
      <c r="S5388" s="82"/>
      <c r="T5388" s="82"/>
      <c r="U5388" s="82"/>
      <c r="V5388" s="82"/>
      <c r="W5388" s="82"/>
      <c r="X5388" s="82"/>
      <c r="Y5388" s="82"/>
      <c r="Z5388" s="82"/>
      <c r="AA5388" s="82"/>
      <c r="AB5388" s="82"/>
      <c r="AC5388" s="82"/>
      <c r="AD5388" s="85" t="str">
        <f>IF(A5388&lt;&gt;"",IF(D5388="DIRECCIÓN_DE_TRANSFERENCIAS","280 0031",VLOOKUP(C5388,NIVELES!$A$14:$B$105,2,0)),"")</f>
        <v/>
      </c>
      <c r="AE5388" s="86"/>
      <c r="AF5388" s="86"/>
      <c r="AG5388" s="79" t="str">
        <f>+IF(AF5388&lt;&gt;"",VLOOKUP(AF5388,NIVELES!$A$666:$B$673,2,0),"")</f>
        <v/>
      </c>
      <c r="AH5388" s="78"/>
      <c r="AI5388" s="79" t="str">
        <f>IF(AH5388&lt;&gt;"",VLOOKUP(CONCATENATE(AG5388,AH5388),NIVELES!$B$676:$C$745,2,0),"")</f>
        <v/>
      </c>
      <c r="AJ5388" s="78"/>
      <c r="AK5388" s="79" t="str">
        <f>+IF(AJ5388&lt;&gt;"",VLOOKUP(AJ5388,NIVELES!$A$816:$B$892,2,0),"")</f>
        <v/>
      </c>
      <c r="AL5388" s="78"/>
      <c r="AM5388" s="78"/>
      <c r="AN5388" s="79" t="str">
        <f>IF(AM5388&lt;&gt;"",+VLOOKUP(AM5388,NIVELES!$A$1652:$B$2466,2,0),"")</f>
        <v/>
      </c>
      <c r="AO5388" s="87"/>
      <c r="AP5388" s="88"/>
      <c r="AQ5388" s="88"/>
      <c r="AR5388" s="88"/>
      <c r="AS5388" s="88"/>
      <c r="AT5388" s="88"/>
      <c r="AU5388" s="88"/>
      <c r="AV5388" s="88"/>
      <c r="AW5388" s="88"/>
      <c r="AX5388" s="88"/>
      <c r="AY5388" s="88"/>
      <c r="AZ5388" s="88"/>
      <c r="BA5388" s="88"/>
      <c r="BB5388" s="89">
        <f t="shared" si="335"/>
        <v>0</v>
      </c>
      <c r="BC5388" s="90" t="str">
        <f t="shared" si="334"/>
        <v xml:space="preserve"> </v>
      </c>
      <c r="BD5388" s="91" t="str">
        <f t="shared" si="336"/>
        <v xml:space="preserve"> </v>
      </c>
      <c r="BE5388" s="92">
        <f t="shared" si="337"/>
        <v>0</v>
      </c>
    </row>
    <row r="5389" spans="1:57" s="74" customFormat="1" ht="50.1" customHeight="1" x14ac:dyDescent="0.2">
      <c r="A5389" s="78"/>
      <c r="B5389" s="78"/>
      <c r="C5389" s="78"/>
      <c r="D5389" s="78"/>
      <c r="E5389" s="79" t="str">
        <f>+IF(C5389&lt;&gt;"",VLOOKUP(MID(C5389,18,5),NIVELES!$A$133:$B$213,2,0),"")</f>
        <v/>
      </c>
      <c r="F5389" s="80"/>
      <c r="G5389" s="81" t="str">
        <f>+IF(F5389&lt;&gt;"",VLOOKUP(F5389,NIVELES!$A$246:$C$464,3,0),"")</f>
        <v/>
      </c>
      <c r="H5389" s="82"/>
      <c r="I5389" s="78"/>
      <c r="J5389" s="78"/>
      <c r="K5389" s="78"/>
      <c r="L5389" s="78"/>
      <c r="M5389" s="78"/>
      <c r="N5389" s="78"/>
      <c r="O5389" s="78"/>
      <c r="P5389" s="82"/>
      <c r="Q5389" s="78"/>
      <c r="R5389" s="82"/>
      <c r="S5389" s="82"/>
      <c r="T5389" s="82"/>
      <c r="U5389" s="82"/>
      <c r="V5389" s="82"/>
      <c r="W5389" s="82"/>
      <c r="X5389" s="82"/>
      <c r="Y5389" s="82"/>
      <c r="Z5389" s="82"/>
      <c r="AA5389" s="82"/>
      <c r="AB5389" s="82"/>
      <c r="AC5389" s="82"/>
      <c r="AD5389" s="85" t="str">
        <f>IF(A5389&lt;&gt;"",IF(D5389="DIRECCIÓN_DE_TRANSFERENCIAS","280 0031",VLOOKUP(C5389,NIVELES!$A$14:$B$105,2,0)),"")</f>
        <v/>
      </c>
      <c r="AE5389" s="86"/>
      <c r="AF5389" s="86"/>
      <c r="AG5389" s="79" t="str">
        <f>+IF(AF5389&lt;&gt;"",VLOOKUP(AF5389,NIVELES!$A$666:$B$673,2,0),"")</f>
        <v/>
      </c>
      <c r="AH5389" s="78"/>
      <c r="AI5389" s="79" t="str">
        <f>IF(AH5389&lt;&gt;"",VLOOKUP(CONCATENATE(AG5389,AH5389),NIVELES!$B$676:$C$745,2,0),"")</f>
        <v/>
      </c>
      <c r="AJ5389" s="78"/>
      <c r="AK5389" s="79" t="str">
        <f>+IF(AJ5389&lt;&gt;"",VLOOKUP(AJ5389,NIVELES!$A$816:$B$892,2,0),"")</f>
        <v/>
      </c>
      <c r="AL5389" s="78"/>
      <c r="AM5389" s="78"/>
      <c r="AN5389" s="79" t="str">
        <f>IF(AM5389&lt;&gt;"",+VLOOKUP(AM5389,NIVELES!$A$1652:$B$2466,2,0),"")</f>
        <v/>
      </c>
      <c r="AO5389" s="87"/>
      <c r="AP5389" s="88"/>
      <c r="AQ5389" s="88"/>
      <c r="AR5389" s="88"/>
      <c r="AS5389" s="88"/>
      <c r="AT5389" s="88"/>
      <c r="AU5389" s="88"/>
      <c r="AV5389" s="88"/>
      <c r="AW5389" s="88"/>
      <c r="AX5389" s="88"/>
      <c r="AY5389" s="88"/>
      <c r="AZ5389" s="88"/>
      <c r="BA5389" s="88"/>
      <c r="BB5389" s="89">
        <f t="shared" si="335"/>
        <v>0</v>
      </c>
      <c r="BC5389" s="90" t="str">
        <f t="shared" si="334"/>
        <v xml:space="preserve"> </v>
      </c>
      <c r="BD5389" s="91" t="str">
        <f t="shared" si="336"/>
        <v xml:space="preserve"> </v>
      </c>
      <c r="BE5389" s="92">
        <f t="shared" si="337"/>
        <v>0</v>
      </c>
    </row>
    <row r="5390" spans="1:57" s="74" customFormat="1" ht="50.1" customHeight="1" x14ac:dyDescent="0.2">
      <c r="A5390" s="78"/>
      <c r="B5390" s="78"/>
      <c r="C5390" s="78"/>
      <c r="D5390" s="78"/>
      <c r="E5390" s="79" t="str">
        <f>+IF(C5390&lt;&gt;"",VLOOKUP(MID(C5390,18,5),NIVELES!$A$133:$B$213,2,0),"")</f>
        <v/>
      </c>
      <c r="F5390" s="80"/>
      <c r="G5390" s="81" t="str">
        <f>+IF(F5390&lt;&gt;"",VLOOKUP(F5390,NIVELES!$A$246:$C$464,3,0),"")</f>
        <v/>
      </c>
      <c r="H5390" s="82"/>
      <c r="I5390" s="78"/>
      <c r="J5390" s="78"/>
      <c r="K5390" s="78"/>
      <c r="L5390" s="78"/>
      <c r="M5390" s="78"/>
      <c r="N5390" s="78"/>
      <c r="O5390" s="78"/>
      <c r="P5390" s="82"/>
      <c r="Q5390" s="78"/>
      <c r="R5390" s="82"/>
      <c r="S5390" s="82"/>
      <c r="T5390" s="82"/>
      <c r="U5390" s="82"/>
      <c r="V5390" s="82"/>
      <c r="W5390" s="82"/>
      <c r="X5390" s="82"/>
      <c r="Y5390" s="82"/>
      <c r="Z5390" s="82"/>
      <c r="AA5390" s="82"/>
      <c r="AB5390" s="82"/>
      <c r="AC5390" s="82"/>
      <c r="AD5390" s="85" t="str">
        <f>IF(A5390&lt;&gt;"",IF(D5390="DIRECCIÓN_DE_TRANSFERENCIAS","280 0031",VLOOKUP(C5390,NIVELES!$A$14:$B$105,2,0)),"")</f>
        <v/>
      </c>
      <c r="AE5390" s="86"/>
      <c r="AF5390" s="86"/>
      <c r="AG5390" s="79" t="str">
        <f>+IF(AF5390&lt;&gt;"",VLOOKUP(AF5390,NIVELES!$A$666:$B$673,2,0),"")</f>
        <v/>
      </c>
      <c r="AH5390" s="78"/>
      <c r="AI5390" s="79" t="str">
        <f>IF(AH5390&lt;&gt;"",VLOOKUP(CONCATENATE(AG5390,AH5390),NIVELES!$B$676:$C$745,2,0),"")</f>
        <v/>
      </c>
      <c r="AJ5390" s="78"/>
      <c r="AK5390" s="79" t="str">
        <f>+IF(AJ5390&lt;&gt;"",VLOOKUP(AJ5390,NIVELES!$A$816:$B$892,2,0),"")</f>
        <v/>
      </c>
      <c r="AL5390" s="78"/>
      <c r="AM5390" s="78"/>
      <c r="AN5390" s="79" t="str">
        <f>IF(AM5390&lt;&gt;"",+VLOOKUP(AM5390,NIVELES!$A$1652:$B$2466,2,0),"")</f>
        <v/>
      </c>
      <c r="AO5390" s="87"/>
      <c r="AP5390" s="88"/>
      <c r="AQ5390" s="88"/>
      <c r="AR5390" s="88"/>
      <c r="AS5390" s="88"/>
      <c r="AT5390" s="88"/>
      <c r="AU5390" s="88"/>
      <c r="AV5390" s="88"/>
      <c r="AW5390" s="88"/>
      <c r="AX5390" s="88"/>
      <c r="AY5390" s="88"/>
      <c r="AZ5390" s="88"/>
      <c r="BA5390" s="88"/>
      <c r="BB5390" s="89">
        <f t="shared" si="335"/>
        <v>0</v>
      </c>
      <c r="BC5390" s="90" t="str">
        <f t="shared" si="334"/>
        <v xml:space="preserve"> </v>
      </c>
      <c r="BD5390" s="91" t="str">
        <f t="shared" si="336"/>
        <v xml:space="preserve"> </v>
      </c>
      <c r="BE5390" s="92">
        <f t="shared" si="337"/>
        <v>0</v>
      </c>
    </row>
    <row r="5391" spans="1:57" s="74" customFormat="1" ht="50.1" customHeight="1" x14ac:dyDescent="0.2">
      <c r="A5391" s="78"/>
      <c r="B5391" s="78"/>
      <c r="C5391" s="78"/>
      <c r="D5391" s="78"/>
      <c r="E5391" s="79" t="str">
        <f>+IF(C5391&lt;&gt;"",VLOOKUP(MID(C5391,18,5),NIVELES!$A$133:$B$213,2,0),"")</f>
        <v/>
      </c>
      <c r="F5391" s="80"/>
      <c r="G5391" s="81" t="str">
        <f>+IF(F5391&lt;&gt;"",VLOOKUP(F5391,NIVELES!$A$246:$C$464,3,0),"")</f>
        <v/>
      </c>
      <c r="H5391" s="82"/>
      <c r="I5391" s="78"/>
      <c r="J5391" s="78"/>
      <c r="K5391" s="78"/>
      <c r="L5391" s="78"/>
      <c r="M5391" s="78"/>
      <c r="N5391" s="78"/>
      <c r="O5391" s="78"/>
      <c r="P5391" s="82"/>
      <c r="Q5391" s="78"/>
      <c r="R5391" s="82"/>
      <c r="S5391" s="82"/>
      <c r="T5391" s="82"/>
      <c r="U5391" s="82"/>
      <c r="V5391" s="82"/>
      <c r="W5391" s="82"/>
      <c r="X5391" s="82"/>
      <c r="Y5391" s="82"/>
      <c r="Z5391" s="82"/>
      <c r="AA5391" s="82"/>
      <c r="AB5391" s="82"/>
      <c r="AC5391" s="82"/>
      <c r="AD5391" s="85" t="str">
        <f>IF(A5391&lt;&gt;"",IF(D5391="DIRECCIÓN_DE_TRANSFERENCIAS","280 0031",VLOOKUP(C5391,NIVELES!$A$14:$B$105,2,0)),"")</f>
        <v/>
      </c>
      <c r="AE5391" s="86"/>
      <c r="AF5391" s="86"/>
      <c r="AG5391" s="79" t="str">
        <f>+IF(AF5391&lt;&gt;"",VLOOKUP(AF5391,NIVELES!$A$666:$B$673,2,0),"")</f>
        <v/>
      </c>
      <c r="AH5391" s="78"/>
      <c r="AI5391" s="79" t="str">
        <f>IF(AH5391&lt;&gt;"",VLOOKUP(CONCATENATE(AG5391,AH5391),NIVELES!$B$676:$C$745,2,0),"")</f>
        <v/>
      </c>
      <c r="AJ5391" s="78"/>
      <c r="AK5391" s="79" t="str">
        <f>+IF(AJ5391&lt;&gt;"",VLOOKUP(AJ5391,NIVELES!$A$816:$B$892,2,0),"")</f>
        <v/>
      </c>
      <c r="AL5391" s="78"/>
      <c r="AM5391" s="78"/>
      <c r="AN5391" s="79" t="str">
        <f>IF(AM5391&lt;&gt;"",+VLOOKUP(AM5391,NIVELES!$A$1652:$B$2466,2,0),"")</f>
        <v/>
      </c>
      <c r="AO5391" s="87"/>
      <c r="AP5391" s="88"/>
      <c r="AQ5391" s="88"/>
      <c r="AR5391" s="88"/>
      <c r="AS5391" s="88"/>
      <c r="AT5391" s="88"/>
      <c r="AU5391" s="88"/>
      <c r="AV5391" s="88"/>
      <c r="AW5391" s="88"/>
      <c r="AX5391" s="88"/>
      <c r="AY5391" s="88"/>
      <c r="AZ5391" s="88"/>
      <c r="BA5391" s="88"/>
      <c r="BB5391" s="89">
        <f t="shared" si="335"/>
        <v>0</v>
      </c>
      <c r="BC5391" s="90" t="str">
        <f t="shared" si="334"/>
        <v xml:space="preserve"> </v>
      </c>
      <c r="BD5391" s="91" t="str">
        <f t="shared" si="336"/>
        <v xml:space="preserve"> </v>
      </c>
      <c r="BE5391" s="92">
        <f t="shared" si="337"/>
        <v>0</v>
      </c>
    </row>
    <row r="5392" spans="1:57" s="74" customFormat="1" ht="50.1" customHeight="1" x14ac:dyDescent="0.2">
      <c r="A5392" s="78"/>
      <c r="B5392" s="78"/>
      <c r="C5392" s="78"/>
      <c r="D5392" s="78"/>
      <c r="E5392" s="79" t="str">
        <f>+IF(C5392&lt;&gt;"",VLOOKUP(MID(C5392,18,5),NIVELES!$A$133:$B$213,2,0),"")</f>
        <v/>
      </c>
      <c r="F5392" s="80"/>
      <c r="G5392" s="81" t="str">
        <f>+IF(F5392&lt;&gt;"",VLOOKUP(F5392,NIVELES!$A$246:$C$464,3,0),"")</f>
        <v/>
      </c>
      <c r="H5392" s="82"/>
      <c r="I5392" s="78"/>
      <c r="J5392" s="78"/>
      <c r="K5392" s="78"/>
      <c r="L5392" s="78"/>
      <c r="M5392" s="78"/>
      <c r="N5392" s="78"/>
      <c r="O5392" s="78"/>
      <c r="P5392" s="82"/>
      <c r="Q5392" s="78"/>
      <c r="R5392" s="82"/>
      <c r="S5392" s="82"/>
      <c r="T5392" s="82"/>
      <c r="U5392" s="82"/>
      <c r="V5392" s="82"/>
      <c r="W5392" s="82"/>
      <c r="X5392" s="82"/>
      <c r="Y5392" s="82"/>
      <c r="Z5392" s="82"/>
      <c r="AA5392" s="82"/>
      <c r="AB5392" s="82"/>
      <c r="AC5392" s="82"/>
      <c r="AD5392" s="85" t="str">
        <f>IF(A5392&lt;&gt;"",IF(D5392="DIRECCIÓN_DE_TRANSFERENCIAS","280 0031",VLOOKUP(C5392,NIVELES!$A$14:$B$105,2,0)),"")</f>
        <v/>
      </c>
      <c r="AE5392" s="86"/>
      <c r="AF5392" s="86"/>
      <c r="AG5392" s="79" t="str">
        <f>+IF(AF5392&lt;&gt;"",VLOOKUP(AF5392,NIVELES!$A$666:$B$673,2,0),"")</f>
        <v/>
      </c>
      <c r="AH5392" s="78"/>
      <c r="AI5392" s="79" t="str">
        <f>IF(AH5392&lt;&gt;"",VLOOKUP(CONCATENATE(AG5392,AH5392),NIVELES!$B$676:$C$745,2,0),"")</f>
        <v/>
      </c>
      <c r="AJ5392" s="78"/>
      <c r="AK5392" s="79" t="str">
        <f>+IF(AJ5392&lt;&gt;"",VLOOKUP(AJ5392,NIVELES!$A$816:$B$892,2,0),"")</f>
        <v/>
      </c>
      <c r="AL5392" s="78"/>
      <c r="AM5392" s="78"/>
      <c r="AN5392" s="79" t="str">
        <f>IF(AM5392&lt;&gt;"",+VLOOKUP(AM5392,NIVELES!$A$1652:$B$2466,2,0),"")</f>
        <v/>
      </c>
      <c r="AO5392" s="87"/>
      <c r="AP5392" s="88"/>
      <c r="AQ5392" s="88"/>
      <c r="AR5392" s="88"/>
      <c r="AS5392" s="88"/>
      <c r="AT5392" s="88"/>
      <c r="AU5392" s="88"/>
      <c r="AV5392" s="88"/>
      <c r="AW5392" s="88"/>
      <c r="AX5392" s="88"/>
      <c r="AY5392" s="88"/>
      <c r="AZ5392" s="88"/>
      <c r="BA5392" s="88"/>
      <c r="BB5392" s="89">
        <f t="shared" si="335"/>
        <v>0</v>
      </c>
      <c r="BC5392" s="90" t="str">
        <f t="shared" si="334"/>
        <v xml:space="preserve"> </v>
      </c>
      <c r="BD5392" s="91" t="str">
        <f t="shared" si="336"/>
        <v xml:space="preserve"> </v>
      </c>
      <c r="BE5392" s="92">
        <f t="shared" si="337"/>
        <v>0</v>
      </c>
    </row>
    <row r="5393" spans="1:57" s="74" customFormat="1" ht="50.1" customHeight="1" x14ac:dyDescent="0.2">
      <c r="A5393" s="78"/>
      <c r="B5393" s="78"/>
      <c r="C5393" s="78"/>
      <c r="D5393" s="78"/>
      <c r="E5393" s="79" t="str">
        <f>+IF(C5393&lt;&gt;"",VLOOKUP(MID(C5393,18,5),NIVELES!$A$133:$B$213,2,0),"")</f>
        <v/>
      </c>
      <c r="F5393" s="80"/>
      <c r="G5393" s="81" t="str">
        <f>+IF(F5393&lt;&gt;"",VLOOKUP(F5393,NIVELES!$A$246:$C$464,3,0),"")</f>
        <v/>
      </c>
      <c r="H5393" s="82"/>
      <c r="I5393" s="78"/>
      <c r="J5393" s="78"/>
      <c r="K5393" s="78"/>
      <c r="L5393" s="78"/>
      <c r="M5393" s="78"/>
      <c r="N5393" s="78"/>
      <c r="O5393" s="78"/>
      <c r="P5393" s="82"/>
      <c r="Q5393" s="78"/>
      <c r="R5393" s="82"/>
      <c r="S5393" s="82"/>
      <c r="T5393" s="82"/>
      <c r="U5393" s="82"/>
      <c r="V5393" s="82"/>
      <c r="W5393" s="82"/>
      <c r="X5393" s="82"/>
      <c r="Y5393" s="82"/>
      <c r="Z5393" s="82"/>
      <c r="AA5393" s="82"/>
      <c r="AB5393" s="82"/>
      <c r="AC5393" s="82"/>
      <c r="AD5393" s="85" t="str">
        <f>IF(A5393&lt;&gt;"",IF(D5393="DIRECCIÓN_DE_TRANSFERENCIAS","280 0031",VLOOKUP(C5393,NIVELES!$A$14:$B$105,2,0)),"")</f>
        <v/>
      </c>
      <c r="AE5393" s="86"/>
      <c r="AF5393" s="86"/>
      <c r="AG5393" s="79" t="str">
        <f>+IF(AF5393&lt;&gt;"",VLOOKUP(AF5393,NIVELES!$A$666:$B$673,2,0),"")</f>
        <v/>
      </c>
      <c r="AH5393" s="78"/>
      <c r="AI5393" s="79" t="str">
        <f>IF(AH5393&lt;&gt;"",VLOOKUP(CONCATENATE(AG5393,AH5393),NIVELES!$B$676:$C$745,2,0),"")</f>
        <v/>
      </c>
      <c r="AJ5393" s="78"/>
      <c r="AK5393" s="79" t="str">
        <f>+IF(AJ5393&lt;&gt;"",VLOOKUP(AJ5393,NIVELES!$A$816:$B$892,2,0),"")</f>
        <v/>
      </c>
      <c r="AL5393" s="78"/>
      <c r="AM5393" s="78"/>
      <c r="AN5393" s="79" t="str">
        <f>IF(AM5393&lt;&gt;"",+VLOOKUP(AM5393,NIVELES!$A$1652:$B$2466,2,0),"")</f>
        <v/>
      </c>
      <c r="AO5393" s="87"/>
      <c r="AP5393" s="88"/>
      <c r="AQ5393" s="88"/>
      <c r="AR5393" s="88"/>
      <c r="AS5393" s="88"/>
      <c r="AT5393" s="88"/>
      <c r="AU5393" s="88"/>
      <c r="AV5393" s="88"/>
      <c r="AW5393" s="88"/>
      <c r="AX5393" s="88"/>
      <c r="AY5393" s="88"/>
      <c r="AZ5393" s="88"/>
      <c r="BA5393" s="88"/>
      <c r="BB5393" s="89">
        <f t="shared" si="335"/>
        <v>0</v>
      </c>
      <c r="BC5393" s="90" t="str">
        <f t="shared" si="334"/>
        <v xml:space="preserve"> </v>
      </c>
      <c r="BD5393" s="91" t="str">
        <f t="shared" si="336"/>
        <v xml:space="preserve"> </v>
      </c>
      <c r="BE5393" s="92">
        <f t="shared" si="337"/>
        <v>0</v>
      </c>
    </row>
    <row r="5394" spans="1:57" s="74" customFormat="1" ht="50.1" customHeight="1" x14ac:dyDescent="0.2">
      <c r="A5394" s="78"/>
      <c r="B5394" s="78"/>
      <c r="C5394" s="78"/>
      <c r="D5394" s="78"/>
      <c r="E5394" s="79" t="str">
        <f>+IF(C5394&lt;&gt;"",VLOOKUP(MID(C5394,18,5),NIVELES!$A$133:$B$213,2,0),"")</f>
        <v/>
      </c>
      <c r="F5394" s="80"/>
      <c r="G5394" s="81" t="str">
        <f>+IF(F5394&lt;&gt;"",VLOOKUP(F5394,NIVELES!$A$246:$C$464,3,0),"")</f>
        <v/>
      </c>
      <c r="H5394" s="82"/>
      <c r="I5394" s="78"/>
      <c r="J5394" s="78"/>
      <c r="K5394" s="78"/>
      <c r="L5394" s="78"/>
      <c r="M5394" s="78"/>
      <c r="N5394" s="78"/>
      <c r="O5394" s="78"/>
      <c r="P5394" s="82"/>
      <c r="Q5394" s="78"/>
      <c r="R5394" s="82"/>
      <c r="S5394" s="82"/>
      <c r="T5394" s="82"/>
      <c r="U5394" s="82"/>
      <c r="V5394" s="82"/>
      <c r="W5394" s="82"/>
      <c r="X5394" s="82"/>
      <c r="Y5394" s="82"/>
      <c r="Z5394" s="82"/>
      <c r="AA5394" s="82"/>
      <c r="AB5394" s="82"/>
      <c r="AC5394" s="82"/>
      <c r="AD5394" s="85" t="str">
        <f>IF(A5394&lt;&gt;"",IF(D5394="DIRECCIÓN_DE_TRANSFERENCIAS","280 0031",VLOOKUP(C5394,NIVELES!$A$14:$B$105,2,0)),"")</f>
        <v/>
      </c>
      <c r="AE5394" s="86"/>
      <c r="AF5394" s="86"/>
      <c r="AG5394" s="79" t="str">
        <f>+IF(AF5394&lt;&gt;"",VLOOKUP(AF5394,NIVELES!$A$666:$B$673,2,0),"")</f>
        <v/>
      </c>
      <c r="AH5394" s="78"/>
      <c r="AI5394" s="79" t="str">
        <f>IF(AH5394&lt;&gt;"",VLOOKUP(CONCATENATE(AG5394,AH5394),NIVELES!$B$676:$C$745,2,0),"")</f>
        <v/>
      </c>
      <c r="AJ5394" s="78"/>
      <c r="AK5394" s="79" t="str">
        <f>+IF(AJ5394&lt;&gt;"",VLOOKUP(AJ5394,NIVELES!$A$816:$B$892,2,0),"")</f>
        <v/>
      </c>
      <c r="AL5394" s="78"/>
      <c r="AM5394" s="78"/>
      <c r="AN5394" s="79" t="str">
        <f>IF(AM5394&lt;&gt;"",+VLOOKUP(AM5394,NIVELES!$A$1652:$B$2466,2,0),"")</f>
        <v/>
      </c>
      <c r="AO5394" s="87"/>
      <c r="AP5394" s="88"/>
      <c r="AQ5394" s="88"/>
      <c r="AR5394" s="88"/>
      <c r="AS5394" s="88"/>
      <c r="AT5394" s="88"/>
      <c r="AU5394" s="88"/>
      <c r="AV5394" s="88"/>
      <c r="AW5394" s="88"/>
      <c r="AX5394" s="88"/>
      <c r="AY5394" s="88"/>
      <c r="AZ5394" s="88"/>
      <c r="BA5394" s="88"/>
      <c r="BB5394" s="89">
        <f t="shared" si="335"/>
        <v>0</v>
      </c>
      <c r="BC5394" s="90" t="str">
        <f t="shared" si="334"/>
        <v xml:space="preserve"> </v>
      </c>
      <c r="BD5394" s="91" t="str">
        <f t="shared" si="336"/>
        <v xml:space="preserve"> </v>
      </c>
      <c r="BE5394" s="92">
        <f t="shared" si="337"/>
        <v>0</v>
      </c>
    </row>
    <row r="5395" spans="1:57" s="74" customFormat="1" ht="50.1" customHeight="1" x14ac:dyDescent="0.2">
      <c r="A5395" s="78"/>
      <c r="B5395" s="78"/>
      <c r="C5395" s="78"/>
      <c r="D5395" s="78"/>
      <c r="E5395" s="79" t="str">
        <f>+IF(C5395&lt;&gt;"",VLOOKUP(MID(C5395,18,5),NIVELES!$A$133:$B$213,2,0),"")</f>
        <v/>
      </c>
      <c r="F5395" s="80"/>
      <c r="G5395" s="81" t="str">
        <f>+IF(F5395&lt;&gt;"",VLOOKUP(F5395,NIVELES!$A$246:$C$464,3,0),"")</f>
        <v/>
      </c>
      <c r="H5395" s="82"/>
      <c r="I5395" s="78"/>
      <c r="J5395" s="78"/>
      <c r="K5395" s="78"/>
      <c r="L5395" s="78"/>
      <c r="M5395" s="78"/>
      <c r="N5395" s="78"/>
      <c r="O5395" s="78"/>
      <c r="P5395" s="82"/>
      <c r="Q5395" s="78"/>
      <c r="R5395" s="82"/>
      <c r="S5395" s="82"/>
      <c r="T5395" s="82"/>
      <c r="U5395" s="82"/>
      <c r="V5395" s="82"/>
      <c r="W5395" s="82"/>
      <c r="X5395" s="82"/>
      <c r="Y5395" s="82"/>
      <c r="Z5395" s="82"/>
      <c r="AA5395" s="82"/>
      <c r="AB5395" s="82"/>
      <c r="AC5395" s="82"/>
      <c r="AD5395" s="85" t="str">
        <f>IF(A5395&lt;&gt;"",IF(D5395="DIRECCIÓN_DE_TRANSFERENCIAS","280 0031",VLOOKUP(C5395,NIVELES!$A$14:$B$105,2,0)),"")</f>
        <v/>
      </c>
      <c r="AE5395" s="86"/>
      <c r="AF5395" s="86"/>
      <c r="AG5395" s="79" t="str">
        <f>+IF(AF5395&lt;&gt;"",VLOOKUP(AF5395,NIVELES!$A$666:$B$673,2,0),"")</f>
        <v/>
      </c>
      <c r="AH5395" s="78"/>
      <c r="AI5395" s="79" t="str">
        <f>IF(AH5395&lt;&gt;"",VLOOKUP(CONCATENATE(AG5395,AH5395),NIVELES!$B$676:$C$745,2,0),"")</f>
        <v/>
      </c>
      <c r="AJ5395" s="78"/>
      <c r="AK5395" s="79" t="str">
        <f>+IF(AJ5395&lt;&gt;"",VLOOKUP(AJ5395,NIVELES!$A$816:$B$892,2,0),"")</f>
        <v/>
      </c>
      <c r="AL5395" s="78"/>
      <c r="AM5395" s="78"/>
      <c r="AN5395" s="79" t="str">
        <f>IF(AM5395&lt;&gt;"",+VLOOKUP(AM5395,NIVELES!$A$1652:$B$2466,2,0),"")</f>
        <v/>
      </c>
      <c r="AO5395" s="87"/>
      <c r="AP5395" s="88"/>
      <c r="AQ5395" s="88"/>
      <c r="AR5395" s="88"/>
      <c r="AS5395" s="88"/>
      <c r="AT5395" s="88"/>
      <c r="AU5395" s="88"/>
      <c r="AV5395" s="88"/>
      <c r="AW5395" s="88"/>
      <c r="AX5395" s="88"/>
      <c r="AY5395" s="88"/>
      <c r="AZ5395" s="88"/>
      <c r="BA5395" s="88"/>
      <c r="BB5395" s="89">
        <f t="shared" si="335"/>
        <v>0</v>
      </c>
      <c r="BC5395" s="90" t="str">
        <f t="shared" si="334"/>
        <v xml:space="preserve"> </v>
      </c>
      <c r="BD5395" s="91" t="str">
        <f t="shared" si="336"/>
        <v xml:space="preserve"> </v>
      </c>
      <c r="BE5395" s="92">
        <f t="shared" si="337"/>
        <v>0</v>
      </c>
    </row>
    <row r="5396" spans="1:57" s="74" customFormat="1" ht="50.1" customHeight="1" x14ac:dyDescent="0.2">
      <c r="A5396" s="78"/>
      <c r="B5396" s="78"/>
      <c r="C5396" s="78"/>
      <c r="D5396" s="78"/>
      <c r="E5396" s="79" t="str">
        <f>+IF(C5396&lt;&gt;"",VLOOKUP(MID(C5396,18,5),NIVELES!$A$133:$B$213,2,0),"")</f>
        <v/>
      </c>
      <c r="F5396" s="80"/>
      <c r="G5396" s="81" t="str">
        <f>+IF(F5396&lt;&gt;"",VLOOKUP(F5396,NIVELES!$A$246:$C$464,3,0),"")</f>
        <v/>
      </c>
      <c r="H5396" s="82"/>
      <c r="I5396" s="78"/>
      <c r="J5396" s="78"/>
      <c r="K5396" s="78"/>
      <c r="L5396" s="78"/>
      <c r="M5396" s="78"/>
      <c r="N5396" s="78"/>
      <c r="O5396" s="78"/>
      <c r="P5396" s="82"/>
      <c r="Q5396" s="78"/>
      <c r="R5396" s="82"/>
      <c r="S5396" s="82"/>
      <c r="T5396" s="82"/>
      <c r="U5396" s="82"/>
      <c r="V5396" s="82"/>
      <c r="W5396" s="82"/>
      <c r="X5396" s="82"/>
      <c r="Y5396" s="82"/>
      <c r="Z5396" s="82"/>
      <c r="AA5396" s="82"/>
      <c r="AB5396" s="82"/>
      <c r="AC5396" s="82"/>
      <c r="AD5396" s="85" t="str">
        <f>IF(A5396&lt;&gt;"",IF(D5396="DIRECCIÓN_DE_TRANSFERENCIAS","280 0031",VLOOKUP(C5396,NIVELES!$A$14:$B$105,2,0)),"")</f>
        <v/>
      </c>
      <c r="AE5396" s="86"/>
      <c r="AF5396" s="86"/>
      <c r="AG5396" s="79" t="str">
        <f>+IF(AF5396&lt;&gt;"",VLOOKUP(AF5396,NIVELES!$A$666:$B$673,2,0),"")</f>
        <v/>
      </c>
      <c r="AH5396" s="78"/>
      <c r="AI5396" s="79" t="str">
        <f>IF(AH5396&lt;&gt;"",VLOOKUP(CONCATENATE(AG5396,AH5396),NIVELES!$B$676:$C$745,2,0),"")</f>
        <v/>
      </c>
      <c r="AJ5396" s="78"/>
      <c r="AK5396" s="79" t="str">
        <f>+IF(AJ5396&lt;&gt;"",VLOOKUP(AJ5396,NIVELES!$A$816:$B$892,2,0),"")</f>
        <v/>
      </c>
      <c r="AL5396" s="78"/>
      <c r="AM5396" s="78"/>
      <c r="AN5396" s="79" t="str">
        <f>IF(AM5396&lt;&gt;"",+VLOOKUP(AM5396,NIVELES!$A$1652:$B$2466,2,0),"")</f>
        <v/>
      </c>
      <c r="AO5396" s="87"/>
      <c r="AP5396" s="88"/>
      <c r="AQ5396" s="88"/>
      <c r="AR5396" s="88"/>
      <c r="AS5396" s="88"/>
      <c r="AT5396" s="88"/>
      <c r="AU5396" s="88"/>
      <c r="AV5396" s="88"/>
      <c r="AW5396" s="88"/>
      <c r="AX5396" s="88"/>
      <c r="AY5396" s="88"/>
      <c r="AZ5396" s="88"/>
      <c r="BA5396" s="88"/>
      <c r="BB5396" s="89">
        <f t="shared" si="335"/>
        <v>0</v>
      </c>
      <c r="BC5396" s="90" t="str">
        <f t="shared" si="334"/>
        <v xml:space="preserve"> </v>
      </c>
      <c r="BD5396" s="91" t="str">
        <f t="shared" si="336"/>
        <v xml:space="preserve"> </v>
      </c>
      <c r="BE5396" s="92">
        <f t="shared" si="337"/>
        <v>0</v>
      </c>
    </row>
    <row r="5397" spans="1:57" s="74" customFormat="1" ht="50.1" customHeight="1" x14ac:dyDescent="0.2">
      <c r="A5397" s="78"/>
      <c r="B5397" s="78"/>
      <c r="C5397" s="78"/>
      <c r="D5397" s="78"/>
      <c r="E5397" s="79" t="str">
        <f>+IF(C5397&lt;&gt;"",VLOOKUP(MID(C5397,18,5),NIVELES!$A$133:$B$213,2,0),"")</f>
        <v/>
      </c>
      <c r="F5397" s="80"/>
      <c r="G5397" s="81" t="str">
        <f>+IF(F5397&lt;&gt;"",VLOOKUP(F5397,NIVELES!$A$246:$C$464,3,0),"")</f>
        <v/>
      </c>
      <c r="H5397" s="82"/>
      <c r="I5397" s="78"/>
      <c r="J5397" s="78"/>
      <c r="K5397" s="78"/>
      <c r="L5397" s="78"/>
      <c r="M5397" s="78"/>
      <c r="N5397" s="78"/>
      <c r="O5397" s="78"/>
      <c r="P5397" s="82"/>
      <c r="Q5397" s="78"/>
      <c r="R5397" s="82"/>
      <c r="S5397" s="82"/>
      <c r="T5397" s="82"/>
      <c r="U5397" s="82"/>
      <c r="V5397" s="82"/>
      <c r="W5397" s="82"/>
      <c r="X5397" s="82"/>
      <c r="Y5397" s="82"/>
      <c r="Z5397" s="82"/>
      <c r="AA5397" s="82"/>
      <c r="AB5397" s="82"/>
      <c r="AC5397" s="82"/>
      <c r="AD5397" s="85" t="str">
        <f>IF(A5397&lt;&gt;"",IF(D5397="DIRECCIÓN_DE_TRANSFERENCIAS","280 0031",VLOOKUP(C5397,NIVELES!$A$14:$B$105,2,0)),"")</f>
        <v/>
      </c>
      <c r="AE5397" s="86"/>
      <c r="AF5397" s="86"/>
      <c r="AG5397" s="79" t="str">
        <f>+IF(AF5397&lt;&gt;"",VLOOKUP(AF5397,NIVELES!$A$666:$B$673,2,0),"")</f>
        <v/>
      </c>
      <c r="AH5397" s="78"/>
      <c r="AI5397" s="79" t="str">
        <f>IF(AH5397&lt;&gt;"",VLOOKUP(CONCATENATE(AG5397,AH5397),NIVELES!$B$676:$C$745,2,0),"")</f>
        <v/>
      </c>
      <c r="AJ5397" s="78"/>
      <c r="AK5397" s="79" t="str">
        <f>+IF(AJ5397&lt;&gt;"",VLOOKUP(AJ5397,NIVELES!$A$816:$B$892,2,0),"")</f>
        <v/>
      </c>
      <c r="AL5397" s="78"/>
      <c r="AM5397" s="78"/>
      <c r="AN5397" s="79" t="str">
        <f>IF(AM5397&lt;&gt;"",+VLOOKUP(AM5397,NIVELES!$A$1652:$B$2466,2,0),"")</f>
        <v/>
      </c>
      <c r="AO5397" s="87"/>
      <c r="AP5397" s="88"/>
      <c r="AQ5397" s="88"/>
      <c r="AR5397" s="88"/>
      <c r="AS5397" s="88"/>
      <c r="AT5397" s="88"/>
      <c r="AU5397" s="88"/>
      <c r="AV5397" s="88"/>
      <c r="AW5397" s="88"/>
      <c r="AX5397" s="88"/>
      <c r="AY5397" s="88"/>
      <c r="AZ5397" s="88"/>
      <c r="BA5397" s="88"/>
      <c r="BB5397" s="89">
        <f t="shared" si="335"/>
        <v>0</v>
      </c>
      <c r="BC5397" s="90" t="str">
        <f t="shared" si="334"/>
        <v xml:space="preserve"> </v>
      </c>
      <c r="BD5397" s="91" t="str">
        <f t="shared" si="336"/>
        <v xml:space="preserve"> </v>
      </c>
      <c r="BE5397" s="92">
        <f t="shared" si="337"/>
        <v>0</v>
      </c>
    </row>
    <row r="5398" spans="1:57" s="74" customFormat="1" ht="50.1" customHeight="1" x14ac:dyDescent="0.2">
      <c r="A5398" s="78"/>
      <c r="B5398" s="78"/>
      <c r="C5398" s="78"/>
      <c r="D5398" s="78"/>
      <c r="E5398" s="79" t="str">
        <f>+IF(C5398&lt;&gt;"",VLOOKUP(MID(C5398,18,5),NIVELES!$A$133:$B$213,2,0),"")</f>
        <v/>
      </c>
      <c r="F5398" s="80"/>
      <c r="G5398" s="81" t="str">
        <f>+IF(F5398&lt;&gt;"",VLOOKUP(F5398,NIVELES!$A$246:$C$464,3,0),"")</f>
        <v/>
      </c>
      <c r="H5398" s="82"/>
      <c r="I5398" s="78"/>
      <c r="J5398" s="78"/>
      <c r="K5398" s="78"/>
      <c r="L5398" s="78"/>
      <c r="M5398" s="78"/>
      <c r="N5398" s="78"/>
      <c r="O5398" s="78"/>
      <c r="P5398" s="82"/>
      <c r="Q5398" s="78"/>
      <c r="R5398" s="82"/>
      <c r="S5398" s="82"/>
      <c r="T5398" s="82"/>
      <c r="U5398" s="82"/>
      <c r="V5398" s="82"/>
      <c r="W5398" s="82"/>
      <c r="X5398" s="82"/>
      <c r="Y5398" s="82"/>
      <c r="Z5398" s="82"/>
      <c r="AA5398" s="82"/>
      <c r="AB5398" s="82"/>
      <c r="AC5398" s="82"/>
      <c r="AD5398" s="85" t="str">
        <f>IF(A5398&lt;&gt;"",IF(D5398="DIRECCIÓN_DE_TRANSFERENCIAS","280 0031",VLOOKUP(C5398,NIVELES!$A$14:$B$105,2,0)),"")</f>
        <v/>
      </c>
      <c r="AE5398" s="86"/>
      <c r="AF5398" s="86"/>
      <c r="AG5398" s="79" t="str">
        <f>+IF(AF5398&lt;&gt;"",VLOOKUP(AF5398,NIVELES!$A$666:$B$673,2,0),"")</f>
        <v/>
      </c>
      <c r="AH5398" s="78"/>
      <c r="AI5398" s="79" t="str">
        <f>IF(AH5398&lt;&gt;"",VLOOKUP(CONCATENATE(AG5398,AH5398),NIVELES!$B$676:$C$745,2,0),"")</f>
        <v/>
      </c>
      <c r="AJ5398" s="78"/>
      <c r="AK5398" s="79" t="str">
        <f>+IF(AJ5398&lt;&gt;"",VLOOKUP(AJ5398,NIVELES!$A$816:$B$892,2,0),"")</f>
        <v/>
      </c>
      <c r="AL5398" s="78"/>
      <c r="AM5398" s="78"/>
      <c r="AN5398" s="79" t="str">
        <f>IF(AM5398&lt;&gt;"",+VLOOKUP(AM5398,NIVELES!$A$1652:$B$2466,2,0),"")</f>
        <v/>
      </c>
      <c r="AO5398" s="87"/>
      <c r="AP5398" s="88"/>
      <c r="AQ5398" s="88"/>
      <c r="AR5398" s="88"/>
      <c r="AS5398" s="88"/>
      <c r="AT5398" s="88"/>
      <c r="AU5398" s="88"/>
      <c r="AV5398" s="88"/>
      <c r="AW5398" s="88"/>
      <c r="AX5398" s="88"/>
      <c r="AY5398" s="88"/>
      <c r="AZ5398" s="88"/>
      <c r="BA5398" s="88"/>
      <c r="BB5398" s="89">
        <f t="shared" si="335"/>
        <v>0</v>
      </c>
      <c r="BC5398" s="90" t="str">
        <f t="shared" si="334"/>
        <v xml:space="preserve"> </v>
      </c>
      <c r="BD5398" s="91" t="str">
        <f t="shared" si="336"/>
        <v xml:space="preserve"> </v>
      </c>
      <c r="BE5398" s="92">
        <f t="shared" si="337"/>
        <v>0</v>
      </c>
    </row>
    <row r="5399" spans="1:57" s="74" customFormat="1" ht="50.1" customHeight="1" x14ac:dyDescent="0.2">
      <c r="A5399" s="78"/>
      <c r="B5399" s="78"/>
      <c r="C5399" s="78"/>
      <c r="D5399" s="78"/>
      <c r="E5399" s="79" t="str">
        <f>+IF(C5399&lt;&gt;"",VLOOKUP(MID(C5399,18,5),NIVELES!$A$133:$B$213,2,0),"")</f>
        <v/>
      </c>
      <c r="F5399" s="80"/>
      <c r="G5399" s="81" t="str">
        <f>+IF(F5399&lt;&gt;"",VLOOKUP(F5399,NIVELES!$A$246:$C$464,3,0),"")</f>
        <v/>
      </c>
      <c r="H5399" s="82"/>
      <c r="I5399" s="78"/>
      <c r="J5399" s="78"/>
      <c r="K5399" s="78"/>
      <c r="L5399" s="78"/>
      <c r="M5399" s="78"/>
      <c r="N5399" s="78"/>
      <c r="O5399" s="78"/>
      <c r="P5399" s="82"/>
      <c r="Q5399" s="78"/>
      <c r="R5399" s="82"/>
      <c r="S5399" s="82"/>
      <c r="T5399" s="82"/>
      <c r="U5399" s="82"/>
      <c r="V5399" s="82"/>
      <c r="W5399" s="82"/>
      <c r="X5399" s="82"/>
      <c r="Y5399" s="82"/>
      <c r="Z5399" s="82"/>
      <c r="AA5399" s="82"/>
      <c r="AB5399" s="82"/>
      <c r="AC5399" s="82"/>
      <c r="AD5399" s="85" t="str">
        <f>IF(A5399&lt;&gt;"",IF(D5399="DIRECCIÓN_DE_TRANSFERENCIAS","280 0031",VLOOKUP(C5399,NIVELES!$A$14:$B$105,2,0)),"")</f>
        <v/>
      </c>
      <c r="AE5399" s="86"/>
      <c r="AF5399" s="86"/>
      <c r="AG5399" s="79" t="str">
        <f>+IF(AF5399&lt;&gt;"",VLOOKUP(AF5399,NIVELES!$A$666:$B$673,2,0),"")</f>
        <v/>
      </c>
      <c r="AH5399" s="78"/>
      <c r="AI5399" s="79" t="str">
        <f>IF(AH5399&lt;&gt;"",VLOOKUP(CONCATENATE(AG5399,AH5399),NIVELES!$B$676:$C$745,2,0),"")</f>
        <v/>
      </c>
      <c r="AJ5399" s="78"/>
      <c r="AK5399" s="79" t="str">
        <f>+IF(AJ5399&lt;&gt;"",VLOOKUP(AJ5399,NIVELES!$A$816:$B$892,2,0),"")</f>
        <v/>
      </c>
      <c r="AL5399" s="78"/>
      <c r="AM5399" s="78"/>
      <c r="AN5399" s="79" t="str">
        <f>IF(AM5399&lt;&gt;"",+VLOOKUP(AM5399,NIVELES!$A$1652:$B$2466,2,0),"")</f>
        <v/>
      </c>
      <c r="AO5399" s="87"/>
      <c r="AP5399" s="88"/>
      <c r="AQ5399" s="88"/>
      <c r="AR5399" s="88"/>
      <c r="AS5399" s="88"/>
      <c r="AT5399" s="88"/>
      <c r="AU5399" s="88"/>
      <c r="AV5399" s="88"/>
      <c r="AW5399" s="88"/>
      <c r="AX5399" s="88"/>
      <c r="AY5399" s="88"/>
      <c r="AZ5399" s="88"/>
      <c r="BA5399" s="88"/>
      <c r="BB5399" s="89">
        <f t="shared" si="335"/>
        <v>0</v>
      </c>
      <c r="BC5399" s="90" t="str">
        <f t="shared" si="334"/>
        <v xml:space="preserve"> </v>
      </c>
      <c r="BD5399" s="91" t="str">
        <f t="shared" si="336"/>
        <v xml:space="preserve"> </v>
      </c>
      <c r="BE5399" s="92">
        <f t="shared" si="337"/>
        <v>0</v>
      </c>
    </row>
    <row r="5400" spans="1:57" s="74" customFormat="1" ht="50.1" customHeight="1" x14ac:dyDescent="0.2">
      <c r="A5400" s="78"/>
      <c r="B5400" s="78"/>
      <c r="C5400" s="78"/>
      <c r="D5400" s="78"/>
      <c r="E5400" s="79" t="str">
        <f>+IF(C5400&lt;&gt;"",VLOOKUP(MID(C5400,18,5),NIVELES!$A$133:$B$213,2,0),"")</f>
        <v/>
      </c>
      <c r="F5400" s="80"/>
      <c r="G5400" s="81" t="str">
        <f>+IF(F5400&lt;&gt;"",VLOOKUP(F5400,NIVELES!$A$246:$C$464,3,0),"")</f>
        <v/>
      </c>
      <c r="H5400" s="82"/>
      <c r="I5400" s="78"/>
      <c r="J5400" s="78"/>
      <c r="K5400" s="78"/>
      <c r="L5400" s="78"/>
      <c r="M5400" s="78"/>
      <c r="N5400" s="78"/>
      <c r="O5400" s="78"/>
      <c r="P5400" s="82"/>
      <c r="Q5400" s="78"/>
      <c r="R5400" s="82"/>
      <c r="S5400" s="82"/>
      <c r="T5400" s="82"/>
      <c r="U5400" s="82"/>
      <c r="V5400" s="82"/>
      <c r="W5400" s="82"/>
      <c r="X5400" s="82"/>
      <c r="Y5400" s="82"/>
      <c r="Z5400" s="82"/>
      <c r="AA5400" s="82"/>
      <c r="AB5400" s="82"/>
      <c r="AC5400" s="82"/>
      <c r="AD5400" s="85" t="str">
        <f>IF(A5400&lt;&gt;"",IF(D5400="DIRECCIÓN_DE_TRANSFERENCIAS","280 0031",VLOOKUP(C5400,NIVELES!$A$14:$B$105,2,0)),"")</f>
        <v/>
      </c>
      <c r="AE5400" s="86"/>
      <c r="AF5400" s="86"/>
      <c r="AG5400" s="79" t="str">
        <f>+IF(AF5400&lt;&gt;"",VLOOKUP(AF5400,NIVELES!$A$666:$B$673,2,0),"")</f>
        <v/>
      </c>
      <c r="AH5400" s="78"/>
      <c r="AI5400" s="79" t="str">
        <f>IF(AH5400&lt;&gt;"",VLOOKUP(CONCATENATE(AG5400,AH5400),NIVELES!$B$676:$C$745,2,0),"")</f>
        <v/>
      </c>
      <c r="AJ5400" s="78"/>
      <c r="AK5400" s="79" t="str">
        <f>+IF(AJ5400&lt;&gt;"",VLOOKUP(AJ5400,NIVELES!$A$816:$B$892,2,0),"")</f>
        <v/>
      </c>
      <c r="AL5400" s="78"/>
      <c r="AM5400" s="78"/>
      <c r="AN5400" s="79" t="str">
        <f>IF(AM5400&lt;&gt;"",+VLOOKUP(AM5400,NIVELES!$A$1652:$B$2466,2,0),"")</f>
        <v/>
      </c>
      <c r="AO5400" s="87"/>
      <c r="AP5400" s="88"/>
      <c r="AQ5400" s="88"/>
      <c r="AR5400" s="88"/>
      <c r="AS5400" s="88"/>
      <c r="AT5400" s="88"/>
      <c r="AU5400" s="88"/>
      <c r="AV5400" s="88"/>
      <c r="AW5400" s="88"/>
      <c r="AX5400" s="88"/>
      <c r="AY5400" s="88"/>
      <c r="AZ5400" s="88"/>
      <c r="BA5400" s="88"/>
      <c r="BB5400" s="89">
        <f t="shared" si="335"/>
        <v>0</v>
      </c>
      <c r="BC5400" s="90" t="str">
        <f t="shared" si="334"/>
        <v xml:space="preserve"> </v>
      </c>
      <c r="BD5400" s="91" t="str">
        <f t="shared" si="336"/>
        <v xml:space="preserve"> </v>
      </c>
      <c r="BE5400" s="92">
        <f t="shared" si="337"/>
        <v>0</v>
      </c>
    </row>
    <row r="5401" spans="1:57" s="74" customFormat="1" ht="50.1" customHeight="1" x14ac:dyDescent="0.2">
      <c r="A5401" s="78"/>
      <c r="B5401" s="78"/>
      <c r="C5401" s="78"/>
      <c r="D5401" s="78"/>
      <c r="E5401" s="79" t="str">
        <f>+IF(C5401&lt;&gt;"",VLOOKUP(MID(C5401,18,5),NIVELES!$A$133:$B$213,2,0),"")</f>
        <v/>
      </c>
      <c r="F5401" s="80"/>
      <c r="G5401" s="81" t="str">
        <f>+IF(F5401&lt;&gt;"",VLOOKUP(F5401,NIVELES!$A$246:$C$464,3,0),"")</f>
        <v/>
      </c>
      <c r="H5401" s="82"/>
      <c r="I5401" s="78"/>
      <c r="J5401" s="78"/>
      <c r="K5401" s="78"/>
      <c r="L5401" s="78"/>
      <c r="M5401" s="78"/>
      <c r="N5401" s="78"/>
      <c r="O5401" s="78"/>
      <c r="P5401" s="82"/>
      <c r="Q5401" s="78"/>
      <c r="R5401" s="82"/>
      <c r="S5401" s="82"/>
      <c r="T5401" s="82"/>
      <c r="U5401" s="82"/>
      <c r="V5401" s="82"/>
      <c r="W5401" s="82"/>
      <c r="X5401" s="82"/>
      <c r="Y5401" s="82"/>
      <c r="Z5401" s="82"/>
      <c r="AA5401" s="82"/>
      <c r="AB5401" s="82"/>
      <c r="AC5401" s="82"/>
      <c r="AD5401" s="85" t="str">
        <f>IF(A5401&lt;&gt;"",IF(D5401="DIRECCIÓN_DE_TRANSFERENCIAS","280 0031",VLOOKUP(C5401,NIVELES!$A$14:$B$105,2,0)),"")</f>
        <v/>
      </c>
      <c r="AE5401" s="86"/>
      <c r="AF5401" s="86"/>
      <c r="AG5401" s="79" t="str">
        <f>+IF(AF5401&lt;&gt;"",VLOOKUP(AF5401,NIVELES!$A$666:$B$673,2,0),"")</f>
        <v/>
      </c>
      <c r="AH5401" s="78"/>
      <c r="AI5401" s="79" t="str">
        <f>IF(AH5401&lt;&gt;"",VLOOKUP(CONCATENATE(AG5401,AH5401),NIVELES!$B$676:$C$745,2,0),"")</f>
        <v/>
      </c>
      <c r="AJ5401" s="78"/>
      <c r="AK5401" s="79" t="str">
        <f>+IF(AJ5401&lt;&gt;"",VLOOKUP(AJ5401,NIVELES!$A$816:$B$892,2,0),"")</f>
        <v/>
      </c>
      <c r="AL5401" s="78"/>
      <c r="AM5401" s="78"/>
      <c r="AN5401" s="79" t="str">
        <f>IF(AM5401&lt;&gt;"",+VLOOKUP(AM5401,NIVELES!$A$1652:$B$2466,2,0),"")</f>
        <v/>
      </c>
      <c r="AO5401" s="87"/>
      <c r="AP5401" s="88"/>
      <c r="AQ5401" s="88"/>
      <c r="AR5401" s="88"/>
      <c r="AS5401" s="88"/>
      <c r="AT5401" s="88"/>
      <c r="AU5401" s="88"/>
      <c r="AV5401" s="88"/>
      <c r="AW5401" s="88"/>
      <c r="AX5401" s="88"/>
      <c r="AY5401" s="88"/>
      <c r="AZ5401" s="88"/>
      <c r="BA5401" s="88"/>
      <c r="BB5401" s="89">
        <f t="shared" si="335"/>
        <v>0</v>
      </c>
      <c r="BC5401" s="90" t="str">
        <f t="shared" si="334"/>
        <v xml:space="preserve"> </v>
      </c>
      <c r="BD5401" s="91" t="str">
        <f t="shared" si="336"/>
        <v xml:space="preserve"> </v>
      </c>
      <c r="BE5401" s="92">
        <f t="shared" si="337"/>
        <v>0</v>
      </c>
    </row>
    <row r="5402" spans="1:57" s="74" customFormat="1" ht="50.1" customHeight="1" x14ac:dyDescent="0.2">
      <c r="A5402" s="78"/>
      <c r="B5402" s="78"/>
      <c r="C5402" s="78"/>
      <c r="D5402" s="78"/>
      <c r="E5402" s="79" t="str">
        <f>+IF(C5402&lt;&gt;"",VLOOKUP(MID(C5402,18,5),NIVELES!$A$133:$B$213,2,0),"")</f>
        <v/>
      </c>
      <c r="F5402" s="80"/>
      <c r="G5402" s="81" t="str">
        <f>+IF(F5402&lt;&gt;"",VLOOKUP(F5402,NIVELES!$A$246:$C$464,3,0),"")</f>
        <v/>
      </c>
      <c r="H5402" s="82"/>
      <c r="I5402" s="78"/>
      <c r="J5402" s="78"/>
      <c r="K5402" s="78"/>
      <c r="L5402" s="78"/>
      <c r="M5402" s="78"/>
      <c r="N5402" s="78"/>
      <c r="O5402" s="78"/>
      <c r="P5402" s="82"/>
      <c r="Q5402" s="78"/>
      <c r="R5402" s="82"/>
      <c r="S5402" s="82"/>
      <c r="T5402" s="82"/>
      <c r="U5402" s="82"/>
      <c r="V5402" s="82"/>
      <c r="W5402" s="82"/>
      <c r="X5402" s="82"/>
      <c r="Y5402" s="82"/>
      <c r="Z5402" s="82"/>
      <c r="AA5402" s="82"/>
      <c r="AB5402" s="82"/>
      <c r="AC5402" s="82"/>
      <c r="AD5402" s="85" t="str">
        <f>IF(A5402&lt;&gt;"",IF(D5402="DIRECCIÓN_DE_TRANSFERENCIAS","280 0031",VLOOKUP(C5402,NIVELES!$A$14:$B$105,2,0)),"")</f>
        <v/>
      </c>
      <c r="AE5402" s="86"/>
      <c r="AF5402" s="86"/>
      <c r="AG5402" s="79" t="str">
        <f>+IF(AF5402&lt;&gt;"",VLOOKUP(AF5402,NIVELES!$A$666:$B$673,2,0),"")</f>
        <v/>
      </c>
      <c r="AH5402" s="78"/>
      <c r="AI5402" s="79" t="str">
        <f>IF(AH5402&lt;&gt;"",VLOOKUP(CONCATENATE(AG5402,AH5402),NIVELES!$B$676:$C$745,2,0),"")</f>
        <v/>
      </c>
      <c r="AJ5402" s="78"/>
      <c r="AK5402" s="79" t="str">
        <f>+IF(AJ5402&lt;&gt;"",VLOOKUP(AJ5402,NIVELES!$A$816:$B$892,2,0),"")</f>
        <v/>
      </c>
      <c r="AL5402" s="78"/>
      <c r="AM5402" s="78"/>
      <c r="AN5402" s="79" t="str">
        <f>IF(AM5402&lt;&gt;"",+VLOOKUP(AM5402,NIVELES!$A$1652:$B$2466,2,0),"")</f>
        <v/>
      </c>
      <c r="AO5402" s="87"/>
      <c r="AP5402" s="88"/>
      <c r="AQ5402" s="88"/>
      <c r="AR5402" s="88"/>
      <c r="AS5402" s="88"/>
      <c r="AT5402" s="88"/>
      <c r="AU5402" s="88"/>
      <c r="AV5402" s="88"/>
      <c r="AW5402" s="88"/>
      <c r="AX5402" s="88"/>
      <c r="AY5402" s="88"/>
      <c r="AZ5402" s="88"/>
      <c r="BA5402" s="88"/>
      <c r="BB5402" s="89">
        <f t="shared" si="335"/>
        <v>0</v>
      </c>
      <c r="BC5402" s="90" t="str">
        <f t="shared" si="334"/>
        <v xml:space="preserve"> </v>
      </c>
      <c r="BD5402" s="91" t="str">
        <f t="shared" si="336"/>
        <v xml:space="preserve"> </v>
      </c>
      <c r="BE5402" s="92">
        <f t="shared" si="337"/>
        <v>0</v>
      </c>
    </row>
    <row r="5403" spans="1:57" s="74" customFormat="1" ht="50.1" customHeight="1" x14ac:dyDescent="0.2">
      <c r="A5403" s="78"/>
      <c r="B5403" s="78"/>
      <c r="C5403" s="78"/>
      <c r="D5403" s="78"/>
      <c r="E5403" s="79" t="str">
        <f>+IF(C5403&lt;&gt;"",VLOOKUP(MID(C5403,18,5),NIVELES!$A$133:$B$213,2,0),"")</f>
        <v/>
      </c>
      <c r="F5403" s="80"/>
      <c r="G5403" s="81" t="str">
        <f>+IF(F5403&lt;&gt;"",VLOOKUP(F5403,NIVELES!$A$246:$C$464,3,0),"")</f>
        <v/>
      </c>
      <c r="H5403" s="82"/>
      <c r="I5403" s="78"/>
      <c r="J5403" s="78"/>
      <c r="K5403" s="78"/>
      <c r="L5403" s="78"/>
      <c r="M5403" s="78"/>
      <c r="N5403" s="78"/>
      <c r="O5403" s="78"/>
      <c r="P5403" s="82"/>
      <c r="Q5403" s="78"/>
      <c r="R5403" s="82"/>
      <c r="S5403" s="82"/>
      <c r="T5403" s="82"/>
      <c r="U5403" s="82"/>
      <c r="V5403" s="82"/>
      <c r="W5403" s="82"/>
      <c r="X5403" s="82"/>
      <c r="Y5403" s="82"/>
      <c r="Z5403" s="82"/>
      <c r="AA5403" s="82"/>
      <c r="AB5403" s="82"/>
      <c r="AC5403" s="82"/>
      <c r="AD5403" s="85" t="str">
        <f>IF(A5403&lt;&gt;"",IF(D5403="DIRECCIÓN_DE_TRANSFERENCIAS","280 0031",VLOOKUP(C5403,NIVELES!$A$14:$B$105,2,0)),"")</f>
        <v/>
      </c>
      <c r="AE5403" s="86"/>
      <c r="AF5403" s="86"/>
      <c r="AG5403" s="79" t="str">
        <f>+IF(AF5403&lt;&gt;"",VLOOKUP(AF5403,NIVELES!$A$666:$B$673,2,0),"")</f>
        <v/>
      </c>
      <c r="AH5403" s="78"/>
      <c r="AI5403" s="79" t="str">
        <f>IF(AH5403&lt;&gt;"",VLOOKUP(CONCATENATE(AG5403,AH5403),NIVELES!$B$676:$C$745,2,0),"")</f>
        <v/>
      </c>
      <c r="AJ5403" s="78"/>
      <c r="AK5403" s="79" t="str">
        <f>+IF(AJ5403&lt;&gt;"",VLOOKUP(AJ5403,NIVELES!$A$816:$B$892,2,0),"")</f>
        <v/>
      </c>
      <c r="AL5403" s="78"/>
      <c r="AM5403" s="78"/>
      <c r="AN5403" s="79" t="str">
        <f>IF(AM5403&lt;&gt;"",+VLOOKUP(AM5403,NIVELES!$A$1652:$B$2466,2,0),"")</f>
        <v/>
      </c>
      <c r="AO5403" s="87"/>
      <c r="AP5403" s="88"/>
      <c r="AQ5403" s="88"/>
      <c r="AR5403" s="88"/>
      <c r="AS5403" s="88"/>
      <c r="AT5403" s="88"/>
      <c r="AU5403" s="88"/>
      <c r="AV5403" s="88"/>
      <c r="AW5403" s="88"/>
      <c r="AX5403" s="88"/>
      <c r="AY5403" s="88"/>
      <c r="AZ5403" s="88"/>
      <c r="BA5403" s="88"/>
      <c r="BB5403" s="89">
        <f t="shared" si="335"/>
        <v>0</v>
      </c>
      <c r="BC5403" s="90" t="str">
        <f t="shared" si="334"/>
        <v xml:space="preserve"> </v>
      </c>
      <c r="BD5403" s="91" t="str">
        <f t="shared" si="336"/>
        <v xml:space="preserve"> </v>
      </c>
      <c r="BE5403" s="92">
        <f t="shared" si="337"/>
        <v>0</v>
      </c>
    </row>
    <row r="5404" spans="1:57" s="74" customFormat="1" ht="50.1" customHeight="1" x14ac:dyDescent="0.2">
      <c r="A5404" s="78"/>
      <c r="B5404" s="78"/>
      <c r="C5404" s="78"/>
      <c r="D5404" s="78"/>
      <c r="E5404" s="79" t="str">
        <f>+IF(C5404&lt;&gt;"",VLOOKUP(MID(C5404,18,5),NIVELES!$A$133:$B$213,2,0),"")</f>
        <v/>
      </c>
      <c r="F5404" s="80"/>
      <c r="G5404" s="81" t="str">
        <f>+IF(F5404&lt;&gt;"",VLOOKUP(F5404,NIVELES!$A$246:$C$464,3,0),"")</f>
        <v/>
      </c>
      <c r="H5404" s="82"/>
      <c r="I5404" s="78"/>
      <c r="J5404" s="78"/>
      <c r="K5404" s="78"/>
      <c r="L5404" s="78"/>
      <c r="M5404" s="78"/>
      <c r="N5404" s="78"/>
      <c r="O5404" s="78"/>
      <c r="P5404" s="82"/>
      <c r="Q5404" s="78"/>
      <c r="R5404" s="82"/>
      <c r="S5404" s="82"/>
      <c r="T5404" s="82"/>
      <c r="U5404" s="82"/>
      <c r="V5404" s="82"/>
      <c r="W5404" s="82"/>
      <c r="X5404" s="82"/>
      <c r="Y5404" s="82"/>
      <c r="Z5404" s="82"/>
      <c r="AA5404" s="82"/>
      <c r="AB5404" s="82"/>
      <c r="AC5404" s="82"/>
      <c r="AD5404" s="85" t="str">
        <f>IF(A5404&lt;&gt;"",IF(D5404="DIRECCIÓN_DE_TRANSFERENCIAS","280 0031",VLOOKUP(C5404,NIVELES!$A$14:$B$105,2,0)),"")</f>
        <v/>
      </c>
      <c r="AE5404" s="86"/>
      <c r="AF5404" s="86"/>
      <c r="AG5404" s="79" t="str">
        <f>+IF(AF5404&lt;&gt;"",VLOOKUP(AF5404,NIVELES!$A$666:$B$673,2,0),"")</f>
        <v/>
      </c>
      <c r="AH5404" s="78"/>
      <c r="AI5404" s="79" t="str">
        <f>IF(AH5404&lt;&gt;"",VLOOKUP(CONCATENATE(AG5404,AH5404),NIVELES!$B$676:$C$745,2,0),"")</f>
        <v/>
      </c>
      <c r="AJ5404" s="78"/>
      <c r="AK5404" s="79" t="str">
        <f>+IF(AJ5404&lt;&gt;"",VLOOKUP(AJ5404,NIVELES!$A$816:$B$892,2,0),"")</f>
        <v/>
      </c>
      <c r="AL5404" s="78"/>
      <c r="AM5404" s="78"/>
      <c r="AN5404" s="79" t="str">
        <f>IF(AM5404&lt;&gt;"",+VLOOKUP(AM5404,NIVELES!$A$1652:$B$2466,2,0),"")</f>
        <v/>
      </c>
      <c r="AO5404" s="87"/>
      <c r="AP5404" s="88"/>
      <c r="AQ5404" s="88"/>
      <c r="AR5404" s="88"/>
      <c r="AS5404" s="88"/>
      <c r="AT5404" s="88"/>
      <c r="AU5404" s="88"/>
      <c r="AV5404" s="88"/>
      <c r="AW5404" s="88"/>
      <c r="AX5404" s="88"/>
      <c r="AY5404" s="88"/>
      <c r="AZ5404" s="88"/>
      <c r="BA5404" s="88"/>
      <c r="BB5404" s="89">
        <f t="shared" si="335"/>
        <v>0</v>
      </c>
      <c r="BC5404" s="90" t="str">
        <f t="shared" si="334"/>
        <v xml:space="preserve"> </v>
      </c>
      <c r="BD5404" s="91" t="str">
        <f t="shared" si="336"/>
        <v xml:space="preserve"> </v>
      </c>
      <c r="BE5404" s="92">
        <f t="shared" si="337"/>
        <v>0</v>
      </c>
    </row>
    <row r="5405" spans="1:57" s="74" customFormat="1" ht="50.1" customHeight="1" x14ac:dyDescent="0.2">
      <c r="A5405" s="78"/>
      <c r="B5405" s="78"/>
      <c r="C5405" s="78"/>
      <c r="D5405" s="78"/>
      <c r="E5405" s="79" t="str">
        <f>+IF(C5405&lt;&gt;"",VLOOKUP(MID(C5405,18,5),NIVELES!$A$133:$B$213,2,0),"")</f>
        <v/>
      </c>
      <c r="F5405" s="80"/>
      <c r="G5405" s="81" t="str">
        <f>+IF(F5405&lt;&gt;"",VLOOKUP(F5405,NIVELES!$A$246:$C$464,3,0),"")</f>
        <v/>
      </c>
      <c r="H5405" s="82"/>
      <c r="I5405" s="78"/>
      <c r="J5405" s="78"/>
      <c r="K5405" s="78"/>
      <c r="L5405" s="78"/>
      <c r="M5405" s="78"/>
      <c r="N5405" s="78"/>
      <c r="O5405" s="78"/>
      <c r="P5405" s="82"/>
      <c r="Q5405" s="78"/>
      <c r="R5405" s="82"/>
      <c r="S5405" s="82"/>
      <c r="T5405" s="82"/>
      <c r="U5405" s="82"/>
      <c r="V5405" s="82"/>
      <c r="W5405" s="82"/>
      <c r="X5405" s="82"/>
      <c r="Y5405" s="82"/>
      <c r="Z5405" s="82"/>
      <c r="AA5405" s="82"/>
      <c r="AB5405" s="82"/>
      <c r="AC5405" s="82"/>
      <c r="AD5405" s="85" t="str">
        <f>IF(A5405&lt;&gt;"",IF(D5405="DIRECCIÓN_DE_TRANSFERENCIAS","280 0031",VLOOKUP(C5405,NIVELES!$A$14:$B$105,2,0)),"")</f>
        <v/>
      </c>
      <c r="AE5405" s="86"/>
      <c r="AF5405" s="86"/>
      <c r="AG5405" s="79" t="str">
        <f>+IF(AF5405&lt;&gt;"",VLOOKUP(AF5405,NIVELES!$A$666:$B$673,2,0),"")</f>
        <v/>
      </c>
      <c r="AH5405" s="78"/>
      <c r="AI5405" s="79" t="str">
        <f>IF(AH5405&lt;&gt;"",VLOOKUP(CONCATENATE(AG5405,AH5405),NIVELES!$B$676:$C$745,2,0),"")</f>
        <v/>
      </c>
      <c r="AJ5405" s="78"/>
      <c r="AK5405" s="79" t="str">
        <f>+IF(AJ5405&lt;&gt;"",VLOOKUP(AJ5405,NIVELES!$A$816:$B$892,2,0),"")</f>
        <v/>
      </c>
      <c r="AL5405" s="78"/>
      <c r="AM5405" s="78"/>
      <c r="AN5405" s="79" t="str">
        <f>IF(AM5405&lt;&gt;"",+VLOOKUP(AM5405,NIVELES!$A$1652:$B$2466,2,0),"")</f>
        <v/>
      </c>
      <c r="AO5405" s="87"/>
      <c r="AP5405" s="88"/>
      <c r="AQ5405" s="88"/>
      <c r="AR5405" s="88"/>
      <c r="AS5405" s="88"/>
      <c r="AT5405" s="88"/>
      <c r="AU5405" s="88"/>
      <c r="AV5405" s="88"/>
      <c r="AW5405" s="88"/>
      <c r="AX5405" s="88"/>
      <c r="AY5405" s="88"/>
      <c r="AZ5405" s="88"/>
      <c r="BA5405" s="88"/>
      <c r="BB5405" s="89">
        <f t="shared" si="335"/>
        <v>0</v>
      </c>
      <c r="BC5405" s="90" t="str">
        <f t="shared" si="334"/>
        <v xml:space="preserve"> </v>
      </c>
      <c r="BD5405" s="91" t="str">
        <f t="shared" si="336"/>
        <v xml:space="preserve"> </v>
      </c>
      <c r="BE5405" s="92">
        <f t="shared" si="337"/>
        <v>0</v>
      </c>
    </row>
    <row r="5406" spans="1:57" s="74" customFormat="1" ht="50.1" customHeight="1" x14ac:dyDescent="0.2">
      <c r="A5406" s="78"/>
      <c r="B5406" s="78"/>
      <c r="C5406" s="78"/>
      <c r="D5406" s="78"/>
      <c r="E5406" s="79" t="str">
        <f>+IF(C5406&lt;&gt;"",VLOOKUP(MID(C5406,18,5),NIVELES!$A$133:$B$213,2,0),"")</f>
        <v/>
      </c>
      <c r="F5406" s="80"/>
      <c r="G5406" s="81" t="str">
        <f>+IF(F5406&lt;&gt;"",VLOOKUP(F5406,NIVELES!$A$246:$C$464,3,0),"")</f>
        <v/>
      </c>
      <c r="H5406" s="82"/>
      <c r="I5406" s="78"/>
      <c r="J5406" s="78"/>
      <c r="K5406" s="78"/>
      <c r="L5406" s="78"/>
      <c r="M5406" s="78"/>
      <c r="N5406" s="78"/>
      <c r="O5406" s="78"/>
      <c r="P5406" s="82"/>
      <c r="Q5406" s="78"/>
      <c r="R5406" s="82"/>
      <c r="S5406" s="82"/>
      <c r="T5406" s="82"/>
      <c r="U5406" s="82"/>
      <c r="V5406" s="82"/>
      <c r="W5406" s="82"/>
      <c r="X5406" s="82"/>
      <c r="Y5406" s="82"/>
      <c r="Z5406" s="82"/>
      <c r="AA5406" s="82"/>
      <c r="AB5406" s="82"/>
      <c r="AC5406" s="82"/>
      <c r="AD5406" s="85" t="str">
        <f>IF(A5406&lt;&gt;"",IF(D5406="DIRECCIÓN_DE_TRANSFERENCIAS","280 0031",VLOOKUP(C5406,NIVELES!$A$14:$B$105,2,0)),"")</f>
        <v/>
      </c>
      <c r="AE5406" s="86"/>
      <c r="AF5406" s="86"/>
      <c r="AG5406" s="79" t="str">
        <f>+IF(AF5406&lt;&gt;"",VLOOKUP(AF5406,NIVELES!$A$666:$B$673,2,0),"")</f>
        <v/>
      </c>
      <c r="AH5406" s="78"/>
      <c r="AI5406" s="79" t="str">
        <f>IF(AH5406&lt;&gt;"",VLOOKUP(CONCATENATE(AG5406,AH5406),NIVELES!$B$676:$C$745,2,0),"")</f>
        <v/>
      </c>
      <c r="AJ5406" s="78"/>
      <c r="AK5406" s="79" t="str">
        <f>+IF(AJ5406&lt;&gt;"",VLOOKUP(AJ5406,NIVELES!$A$816:$B$892,2,0),"")</f>
        <v/>
      </c>
      <c r="AL5406" s="78"/>
      <c r="AM5406" s="78"/>
      <c r="AN5406" s="79" t="str">
        <f>IF(AM5406&lt;&gt;"",+VLOOKUP(AM5406,NIVELES!$A$1652:$B$2466,2,0),"")</f>
        <v/>
      </c>
      <c r="AO5406" s="87"/>
      <c r="AP5406" s="88"/>
      <c r="AQ5406" s="88"/>
      <c r="AR5406" s="88"/>
      <c r="AS5406" s="88"/>
      <c r="AT5406" s="88"/>
      <c r="AU5406" s="88"/>
      <c r="AV5406" s="88"/>
      <c r="AW5406" s="88"/>
      <c r="AX5406" s="88"/>
      <c r="AY5406" s="88"/>
      <c r="AZ5406" s="88"/>
      <c r="BA5406" s="88"/>
      <c r="BB5406" s="89">
        <f t="shared" si="335"/>
        <v>0</v>
      </c>
      <c r="BC5406" s="90" t="str">
        <f t="shared" si="334"/>
        <v xml:space="preserve"> </v>
      </c>
      <c r="BD5406" s="91" t="str">
        <f t="shared" si="336"/>
        <v xml:space="preserve"> </v>
      </c>
      <c r="BE5406" s="92">
        <f t="shared" si="337"/>
        <v>0</v>
      </c>
    </row>
    <row r="5407" spans="1:57" s="74" customFormat="1" ht="50.1" customHeight="1" x14ac:dyDescent="0.2">
      <c r="A5407" s="78"/>
      <c r="B5407" s="78"/>
      <c r="C5407" s="78"/>
      <c r="D5407" s="78"/>
      <c r="E5407" s="79" t="str">
        <f>+IF(C5407&lt;&gt;"",VLOOKUP(MID(C5407,18,5),NIVELES!$A$133:$B$213,2,0),"")</f>
        <v/>
      </c>
      <c r="F5407" s="80"/>
      <c r="G5407" s="81" t="str">
        <f>+IF(F5407&lt;&gt;"",VLOOKUP(F5407,NIVELES!$A$246:$C$464,3,0),"")</f>
        <v/>
      </c>
      <c r="H5407" s="82"/>
      <c r="I5407" s="78"/>
      <c r="J5407" s="78"/>
      <c r="K5407" s="78"/>
      <c r="L5407" s="78"/>
      <c r="M5407" s="78"/>
      <c r="N5407" s="78"/>
      <c r="O5407" s="78"/>
      <c r="P5407" s="82"/>
      <c r="Q5407" s="78"/>
      <c r="R5407" s="82"/>
      <c r="S5407" s="82"/>
      <c r="T5407" s="82"/>
      <c r="U5407" s="82"/>
      <c r="V5407" s="82"/>
      <c r="W5407" s="82"/>
      <c r="X5407" s="82"/>
      <c r="Y5407" s="82"/>
      <c r="Z5407" s="82"/>
      <c r="AA5407" s="82"/>
      <c r="AB5407" s="82"/>
      <c r="AC5407" s="82"/>
      <c r="AD5407" s="85" t="str">
        <f>IF(A5407&lt;&gt;"",IF(D5407="DIRECCIÓN_DE_TRANSFERENCIAS","280 0031",VLOOKUP(C5407,NIVELES!$A$14:$B$105,2,0)),"")</f>
        <v/>
      </c>
      <c r="AE5407" s="86"/>
      <c r="AF5407" s="86"/>
      <c r="AG5407" s="79" t="str">
        <f>+IF(AF5407&lt;&gt;"",VLOOKUP(AF5407,NIVELES!$A$666:$B$673,2,0),"")</f>
        <v/>
      </c>
      <c r="AH5407" s="78"/>
      <c r="AI5407" s="79" t="str">
        <f>IF(AH5407&lt;&gt;"",VLOOKUP(CONCATENATE(AG5407,AH5407),NIVELES!$B$676:$C$745,2,0),"")</f>
        <v/>
      </c>
      <c r="AJ5407" s="78"/>
      <c r="AK5407" s="79" t="str">
        <f>+IF(AJ5407&lt;&gt;"",VLOOKUP(AJ5407,NIVELES!$A$816:$B$892,2,0),"")</f>
        <v/>
      </c>
      <c r="AL5407" s="78"/>
      <c r="AM5407" s="78"/>
      <c r="AN5407" s="79" t="str">
        <f>IF(AM5407&lt;&gt;"",+VLOOKUP(AM5407,NIVELES!$A$1652:$B$2466,2,0),"")</f>
        <v/>
      </c>
      <c r="AO5407" s="87"/>
      <c r="AP5407" s="88"/>
      <c r="AQ5407" s="88"/>
      <c r="AR5407" s="88"/>
      <c r="AS5407" s="88"/>
      <c r="AT5407" s="88"/>
      <c r="AU5407" s="88"/>
      <c r="AV5407" s="88"/>
      <c r="AW5407" s="88"/>
      <c r="AX5407" s="88"/>
      <c r="AY5407" s="88"/>
      <c r="AZ5407" s="88"/>
      <c r="BA5407" s="88"/>
      <c r="BB5407" s="89">
        <f t="shared" si="335"/>
        <v>0</v>
      </c>
      <c r="BC5407" s="90" t="str">
        <f t="shared" si="334"/>
        <v xml:space="preserve"> </v>
      </c>
      <c r="BD5407" s="91" t="str">
        <f t="shared" si="336"/>
        <v xml:space="preserve"> </v>
      </c>
      <c r="BE5407" s="92">
        <f t="shared" si="337"/>
        <v>0</v>
      </c>
    </row>
    <row r="5408" spans="1:57" s="74" customFormat="1" ht="50.1" customHeight="1" x14ac:dyDescent="0.2">
      <c r="A5408" s="78"/>
      <c r="B5408" s="78"/>
      <c r="C5408" s="78"/>
      <c r="D5408" s="78"/>
      <c r="E5408" s="79" t="str">
        <f>+IF(C5408&lt;&gt;"",VLOOKUP(MID(C5408,18,5),NIVELES!$A$133:$B$213,2,0),"")</f>
        <v/>
      </c>
      <c r="F5408" s="80"/>
      <c r="G5408" s="81" t="str">
        <f>+IF(F5408&lt;&gt;"",VLOOKUP(F5408,NIVELES!$A$246:$C$464,3,0),"")</f>
        <v/>
      </c>
      <c r="H5408" s="82"/>
      <c r="I5408" s="78"/>
      <c r="J5408" s="78"/>
      <c r="K5408" s="78"/>
      <c r="L5408" s="78"/>
      <c r="M5408" s="78"/>
      <c r="N5408" s="78"/>
      <c r="O5408" s="78"/>
      <c r="P5408" s="82"/>
      <c r="Q5408" s="78"/>
      <c r="R5408" s="82"/>
      <c r="S5408" s="82"/>
      <c r="T5408" s="82"/>
      <c r="U5408" s="82"/>
      <c r="V5408" s="82"/>
      <c r="W5408" s="82"/>
      <c r="X5408" s="82"/>
      <c r="Y5408" s="82"/>
      <c r="Z5408" s="82"/>
      <c r="AA5408" s="82"/>
      <c r="AB5408" s="82"/>
      <c r="AC5408" s="82"/>
      <c r="AD5408" s="85" t="str">
        <f>IF(A5408&lt;&gt;"",IF(D5408="DIRECCIÓN_DE_TRANSFERENCIAS","280 0031",VLOOKUP(C5408,NIVELES!$A$14:$B$105,2,0)),"")</f>
        <v/>
      </c>
      <c r="AE5408" s="86"/>
      <c r="AF5408" s="86"/>
      <c r="AG5408" s="79" t="str">
        <f>+IF(AF5408&lt;&gt;"",VLOOKUP(AF5408,NIVELES!$A$666:$B$673,2,0),"")</f>
        <v/>
      </c>
      <c r="AH5408" s="78"/>
      <c r="AI5408" s="79" t="str">
        <f>IF(AH5408&lt;&gt;"",VLOOKUP(CONCATENATE(AG5408,AH5408),NIVELES!$B$676:$C$745,2,0),"")</f>
        <v/>
      </c>
      <c r="AJ5408" s="78"/>
      <c r="AK5408" s="79" t="str">
        <f>+IF(AJ5408&lt;&gt;"",VLOOKUP(AJ5408,NIVELES!$A$816:$B$892,2,0),"")</f>
        <v/>
      </c>
      <c r="AL5408" s="78"/>
      <c r="AM5408" s="78"/>
      <c r="AN5408" s="79" t="str">
        <f>IF(AM5408&lt;&gt;"",+VLOOKUP(AM5408,NIVELES!$A$1652:$B$2466,2,0),"")</f>
        <v/>
      </c>
      <c r="AO5408" s="87"/>
      <c r="AP5408" s="88"/>
      <c r="AQ5408" s="88"/>
      <c r="AR5408" s="88"/>
      <c r="AS5408" s="88"/>
      <c r="AT5408" s="88"/>
      <c r="AU5408" s="88"/>
      <c r="AV5408" s="88"/>
      <c r="AW5408" s="88"/>
      <c r="AX5408" s="88"/>
      <c r="AY5408" s="88"/>
      <c r="AZ5408" s="88"/>
      <c r="BA5408" s="88"/>
      <c r="BB5408" s="89">
        <f t="shared" si="335"/>
        <v>0</v>
      </c>
      <c r="BC5408" s="90" t="str">
        <f t="shared" si="334"/>
        <v xml:space="preserve"> </v>
      </c>
      <c r="BD5408" s="91" t="str">
        <f t="shared" si="336"/>
        <v xml:space="preserve"> </v>
      </c>
      <c r="BE5408" s="92">
        <f t="shared" si="337"/>
        <v>0</v>
      </c>
    </row>
    <row r="5409" spans="1:57" s="74" customFormat="1" ht="50.1" customHeight="1" x14ac:dyDescent="0.2">
      <c r="A5409" s="78"/>
      <c r="B5409" s="78"/>
      <c r="C5409" s="78"/>
      <c r="D5409" s="78"/>
      <c r="E5409" s="79" t="str">
        <f>+IF(C5409&lt;&gt;"",VLOOKUP(MID(C5409,18,5),NIVELES!$A$133:$B$213,2,0),"")</f>
        <v/>
      </c>
      <c r="F5409" s="80"/>
      <c r="G5409" s="81" t="str">
        <f>+IF(F5409&lt;&gt;"",VLOOKUP(F5409,NIVELES!$A$246:$C$464,3,0),"")</f>
        <v/>
      </c>
      <c r="H5409" s="82"/>
      <c r="I5409" s="78"/>
      <c r="J5409" s="78"/>
      <c r="K5409" s="78"/>
      <c r="L5409" s="78"/>
      <c r="M5409" s="78"/>
      <c r="N5409" s="78"/>
      <c r="O5409" s="78"/>
      <c r="P5409" s="82"/>
      <c r="Q5409" s="78"/>
      <c r="R5409" s="82"/>
      <c r="S5409" s="82"/>
      <c r="T5409" s="82"/>
      <c r="U5409" s="82"/>
      <c r="V5409" s="82"/>
      <c r="W5409" s="82"/>
      <c r="X5409" s="82"/>
      <c r="Y5409" s="82"/>
      <c r="Z5409" s="82"/>
      <c r="AA5409" s="82"/>
      <c r="AB5409" s="82"/>
      <c r="AC5409" s="82"/>
      <c r="AD5409" s="85" t="str">
        <f>IF(A5409&lt;&gt;"",IF(D5409="DIRECCIÓN_DE_TRANSFERENCIAS","280 0031",VLOOKUP(C5409,NIVELES!$A$14:$B$105,2,0)),"")</f>
        <v/>
      </c>
      <c r="AE5409" s="86"/>
      <c r="AF5409" s="86"/>
      <c r="AG5409" s="79" t="str">
        <f>+IF(AF5409&lt;&gt;"",VLOOKUP(AF5409,NIVELES!$A$666:$B$673,2,0),"")</f>
        <v/>
      </c>
      <c r="AH5409" s="78"/>
      <c r="AI5409" s="79" t="str">
        <f>IF(AH5409&lt;&gt;"",VLOOKUP(CONCATENATE(AG5409,AH5409),NIVELES!$B$676:$C$745,2,0),"")</f>
        <v/>
      </c>
      <c r="AJ5409" s="78"/>
      <c r="AK5409" s="79" t="str">
        <f>+IF(AJ5409&lt;&gt;"",VLOOKUP(AJ5409,NIVELES!$A$816:$B$892,2,0),"")</f>
        <v/>
      </c>
      <c r="AL5409" s="78"/>
      <c r="AM5409" s="78"/>
      <c r="AN5409" s="79" t="str">
        <f>IF(AM5409&lt;&gt;"",+VLOOKUP(AM5409,NIVELES!$A$1652:$B$2466,2,0),"")</f>
        <v/>
      </c>
      <c r="AO5409" s="87"/>
      <c r="AP5409" s="88"/>
      <c r="AQ5409" s="88"/>
      <c r="AR5409" s="88"/>
      <c r="AS5409" s="88"/>
      <c r="AT5409" s="88"/>
      <c r="AU5409" s="88"/>
      <c r="AV5409" s="88"/>
      <c r="AW5409" s="88"/>
      <c r="AX5409" s="88"/>
      <c r="AY5409" s="88"/>
      <c r="AZ5409" s="88"/>
      <c r="BA5409" s="88"/>
      <c r="BB5409" s="89">
        <f t="shared" si="335"/>
        <v>0</v>
      </c>
      <c r="BC5409" s="90" t="str">
        <f t="shared" si="334"/>
        <v xml:space="preserve"> </v>
      </c>
      <c r="BD5409" s="91" t="str">
        <f t="shared" si="336"/>
        <v xml:space="preserve"> </v>
      </c>
      <c r="BE5409" s="92">
        <f t="shared" si="337"/>
        <v>0</v>
      </c>
    </row>
    <row r="5410" spans="1:57" s="74" customFormat="1" ht="50.1" customHeight="1" x14ac:dyDescent="0.2">
      <c r="A5410" s="78"/>
      <c r="B5410" s="78"/>
      <c r="C5410" s="78"/>
      <c r="D5410" s="78"/>
      <c r="E5410" s="79" t="str">
        <f>+IF(C5410&lt;&gt;"",VLOOKUP(MID(C5410,18,5),NIVELES!$A$133:$B$213,2,0),"")</f>
        <v/>
      </c>
      <c r="F5410" s="80"/>
      <c r="G5410" s="81" t="str">
        <f>+IF(F5410&lt;&gt;"",VLOOKUP(F5410,NIVELES!$A$246:$C$464,3,0),"")</f>
        <v/>
      </c>
      <c r="H5410" s="82"/>
      <c r="I5410" s="78"/>
      <c r="J5410" s="78"/>
      <c r="K5410" s="78"/>
      <c r="L5410" s="78"/>
      <c r="M5410" s="78"/>
      <c r="N5410" s="78"/>
      <c r="O5410" s="78"/>
      <c r="P5410" s="82"/>
      <c r="Q5410" s="78"/>
      <c r="R5410" s="82"/>
      <c r="S5410" s="82"/>
      <c r="T5410" s="82"/>
      <c r="U5410" s="82"/>
      <c r="V5410" s="82"/>
      <c r="W5410" s="82"/>
      <c r="X5410" s="82"/>
      <c r="Y5410" s="82"/>
      <c r="Z5410" s="82"/>
      <c r="AA5410" s="82"/>
      <c r="AB5410" s="82"/>
      <c r="AC5410" s="82"/>
      <c r="AD5410" s="85" t="str">
        <f>IF(A5410&lt;&gt;"",IF(D5410="DIRECCIÓN_DE_TRANSFERENCIAS","280 0031",VLOOKUP(C5410,NIVELES!$A$14:$B$105,2,0)),"")</f>
        <v/>
      </c>
      <c r="AE5410" s="86"/>
      <c r="AF5410" s="86"/>
      <c r="AG5410" s="79" t="str">
        <f>+IF(AF5410&lt;&gt;"",VLOOKUP(AF5410,NIVELES!$A$666:$B$673,2,0),"")</f>
        <v/>
      </c>
      <c r="AH5410" s="78"/>
      <c r="AI5410" s="79" t="str">
        <f>IF(AH5410&lt;&gt;"",VLOOKUP(CONCATENATE(AG5410,AH5410),NIVELES!$B$676:$C$745,2,0),"")</f>
        <v/>
      </c>
      <c r="AJ5410" s="78"/>
      <c r="AK5410" s="79" t="str">
        <f>+IF(AJ5410&lt;&gt;"",VLOOKUP(AJ5410,NIVELES!$A$816:$B$892,2,0),"")</f>
        <v/>
      </c>
      <c r="AL5410" s="78"/>
      <c r="AM5410" s="78"/>
      <c r="AN5410" s="79" t="str">
        <f>IF(AM5410&lt;&gt;"",+VLOOKUP(AM5410,NIVELES!$A$1652:$B$2466,2,0),"")</f>
        <v/>
      </c>
      <c r="AO5410" s="87"/>
      <c r="AP5410" s="88"/>
      <c r="AQ5410" s="88"/>
      <c r="AR5410" s="88"/>
      <c r="AS5410" s="88"/>
      <c r="AT5410" s="88"/>
      <c r="AU5410" s="88"/>
      <c r="AV5410" s="88"/>
      <c r="AW5410" s="88"/>
      <c r="AX5410" s="88"/>
      <c r="AY5410" s="88"/>
      <c r="AZ5410" s="88"/>
      <c r="BA5410" s="88"/>
      <c r="BB5410" s="89">
        <f t="shared" si="335"/>
        <v>0</v>
      </c>
      <c r="BC5410" s="90" t="str">
        <f t="shared" si="334"/>
        <v xml:space="preserve"> </v>
      </c>
      <c r="BD5410" s="91" t="str">
        <f t="shared" si="336"/>
        <v xml:space="preserve"> </v>
      </c>
      <c r="BE5410" s="92">
        <f t="shared" si="337"/>
        <v>0</v>
      </c>
    </row>
    <row r="5411" spans="1:57" s="74" customFormat="1" ht="50.1" customHeight="1" x14ac:dyDescent="0.2">
      <c r="A5411" s="78"/>
      <c r="B5411" s="78"/>
      <c r="C5411" s="78"/>
      <c r="D5411" s="78"/>
      <c r="E5411" s="79" t="str">
        <f>+IF(C5411&lt;&gt;"",VLOOKUP(MID(C5411,18,5),NIVELES!$A$133:$B$213,2,0),"")</f>
        <v/>
      </c>
      <c r="F5411" s="80"/>
      <c r="G5411" s="81" t="str">
        <f>+IF(F5411&lt;&gt;"",VLOOKUP(F5411,NIVELES!$A$246:$C$464,3,0),"")</f>
        <v/>
      </c>
      <c r="H5411" s="82"/>
      <c r="I5411" s="78"/>
      <c r="J5411" s="78"/>
      <c r="K5411" s="78"/>
      <c r="L5411" s="78"/>
      <c r="M5411" s="78"/>
      <c r="N5411" s="78"/>
      <c r="O5411" s="78"/>
      <c r="P5411" s="82"/>
      <c r="Q5411" s="78"/>
      <c r="R5411" s="82"/>
      <c r="S5411" s="82"/>
      <c r="T5411" s="82"/>
      <c r="U5411" s="82"/>
      <c r="V5411" s="82"/>
      <c r="W5411" s="82"/>
      <c r="X5411" s="82"/>
      <c r="Y5411" s="82"/>
      <c r="Z5411" s="82"/>
      <c r="AA5411" s="82"/>
      <c r="AB5411" s="82"/>
      <c r="AC5411" s="82"/>
      <c r="AD5411" s="85" t="str">
        <f>IF(A5411&lt;&gt;"",IF(D5411="DIRECCIÓN_DE_TRANSFERENCIAS","280 0031",VLOOKUP(C5411,NIVELES!$A$14:$B$105,2,0)),"")</f>
        <v/>
      </c>
      <c r="AE5411" s="86"/>
      <c r="AF5411" s="86"/>
      <c r="AG5411" s="79" t="str">
        <f>+IF(AF5411&lt;&gt;"",VLOOKUP(AF5411,NIVELES!$A$666:$B$673,2,0),"")</f>
        <v/>
      </c>
      <c r="AH5411" s="78"/>
      <c r="AI5411" s="79" t="str">
        <f>IF(AH5411&lt;&gt;"",VLOOKUP(CONCATENATE(AG5411,AH5411),NIVELES!$B$676:$C$745,2,0),"")</f>
        <v/>
      </c>
      <c r="AJ5411" s="78"/>
      <c r="AK5411" s="79" t="str">
        <f>+IF(AJ5411&lt;&gt;"",VLOOKUP(AJ5411,NIVELES!$A$816:$B$892,2,0),"")</f>
        <v/>
      </c>
      <c r="AL5411" s="78"/>
      <c r="AM5411" s="78"/>
      <c r="AN5411" s="79" t="str">
        <f>IF(AM5411&lt;&gt;"",+VLOOKUP(AM5411,NIVELES!$A$1652:$B$2466,2,0),"")</f>
        <v/>
      </c>
      <c r="AO5411" s="87"/>
      <c r="AP5411" s="88"/>
      <c r="AQ5411" s="88"/>
      <c r="AR5411" s="88"/>
      <c r="AS5411" s="88"/>
      <c r="AT5411" s="88"/>
      <c r="AU5411" s="88"/>
      <c r="AV5411" s="88"/>
      <c r="AW5411" s="88"/>
      <c r="AX5411" s="88"/>
      <c r="AY5411" s="88"/>
      <c r="AZ5411" s="88"/>
      <c r="BA5411" s="88"/>
      <c r="BB5411" s="89">
        <f t="shared" si="335"/>
        <v>0</v>
      </c>
      <c r="BC5411" s="90" t="str">
        <f t="shared" si="334"/>
        <v xml:space="preserve"> </v>
      </c>
      <c r="BD5411" s="91" t="str">
        <f t="shared" si="336"/>
        <v xml:space="preserve"> </v>
      </c>
      <c r="BE5411" s="92">
        <f t="shared" si="337"/>
        <v>0</v>
      </c>
    </row>
    <row r="5412" spans="1:57" s="74" customFormat="1" ht="50.1" customHeight="1" x14ac:dyDescent="0.2">
      <c r="A5412" s="78"/>
      <c r="B5412" s="78"/>
      <c r="C5412" s="78"/>
      <c r="D5412" s="78"/>
      <c r="E5412" s="79" t="str">
        <f>+IF(C5412&lt;&gt;"",VLOOKUP(MID(C5412,18,5),NIVELES!$A$133:$B$213,2,0),"")</f>
        <v/>
      </c>
      <c r="F5412" s="80"/>
      <c r="G5412" s="81" t="str">
        <f>+IF(F5412&lt;&gt;"",VLOOKUP(F5412,NIVELES!$A$246:$C$464,3,0),"")</f>
        <v/>
      </c>
      <c r="H5412" s="82"/>
      <c r="I5412" s="78"/>
      <c r="J5412" s="78"/>
      <c r="K5412" s="78"/>
      <c r="L5412" s="78"/>
      <c r="M5412" s="78"/>
      <c r="N5412" s="78"/>
      <c r="O5412" s="78"/>
      <c r="P5412" s="82"/>
      <c r="Q5412" s="78"/>
      <c r="R5412" s="82"/>
      <c r="S5412" s="82"/>
      <c r="T5412" s="82"/>
      <c r="U5412" s="82"/>
      <c r="V5412" s="82"/>
      <c r="W5412" s="82"/>
      <c r="X5412" s="82"/>
      <c r="Y5412" s="82"/>
      <c r="Z5412" s="82"/>
      <c r="AA5412" s="82"/>
      <c r="AB5412" s="82"/>
      <c r="AC5412" s="82"/>
      <c r="AD5412" s="85" t="str">
        <f>IF(A5412&lt;&gt;"",IF(D5412="DIRECCIÓN_DE_TRANSFERENCIAS","280 0031",VLOOKUP(C5412,NIVELES!$A$14:$B$105,2,0)),"")</f>
        <v/>
      </c>
      <c r="AE5412" s="86"/>
      <c r="AF5412" s="86"/>
      <c r="AG5412" s="79" t="str">
        <f>+IF(AF5412&lt;&gt;"",VLOOKUP(AF5412,NIVELES!$A$666:$B$673,2,0),"")</f>
        <v/>
      </c>
      <c r="AH5412" s="78"/>
      <c r="AI5412" s="79" t="str">
        <f>IF(AH5412&lt;&gt;"",VLOOKUP(CONCATENATE(AG5412,AH5412),NIVELES!$B$676:$C$745,2,0),"")</f>
        <v/>
      </c>
      <c r="AJ5412" s="78"/>
      <c r="AK5412" s="79" t="str">
        <f>+IF(AJ5412&lt;&gt;"",VLOOKUP(AJ5412,NIVELES!$A$816:$B$892,2,0),"")</f>
        <v/>
      </c>
      <c r="AL5412" s="78"/>
      <c r="AM5412" s="78"/>
      <c r="AN5412" s="79" t="str">
        <f>IF(AM5412&lt;&gt;"",+VLOOKUP(AM5412,NIVELES!$A$1652:$B$2466,2,0),"")</f>
        <v/>
      </c>
      <c r="AO5412" s="87"/>
      <c r="AP5412" s="88"/>
      <c r="AQ5412" s="88"/>
      <c r="AR5412" s="88"/>
      <c r="AS5412" s="88"/>
      <c r="AT5412" s="88"/>
      <c r="AU5412" s="88"/>
      <c r="AV5412" s="88"/>
      <c r="AW5412" s="88"/>
      <c r="AX5412" s="88"/>
      <c r="AY5412" s="88"/>
      <c r="AZ5412" s="88"/>
      <c r="BA5412" s="88"/>
      <c r="BB5412" s="89">
        <f t="shared" si="335"/>
        <v>0</v>
      </c>
      <c r="BC5412" s="90" t="str">
        <f t="shared" si="334"/>
        <v xml:space="preserve"> </v>
      </c>
      <c r="BD5412" s="91" t="str">
        <f t="shared" si="336"/>
        <v xml:space="preserve"> </v>
      </c>
      <c r="BE5412" s="92">
        <f t="shared" si="337"/>
        <v>0</v>
      </c>
    </row>
    <row r="5413" spans="1:57" s="74" customFormat="1" ht="50.1" customHeight="1" x14ac:dyDescent="0.2">
      <c r="A5413" s="78"/>
      <c r="B5413" s="78"/>
      <c r="C5413" s="78"/>
      <c r="D5413" s="78"/>
      <c r="E5413" s="79" t="str">
        <f>+IF(C5413&lt;&gt;"",VLOOKUP(MID(C5413,18,5),NIVELES!$A$133:$B$213,2,0),"")</f>
        <v/>
      </c>
      <c r="F5413" s="80"/>
      <c r="G5413" s="81" t="str">
        <f>+IF(F5413&lt;&gt;"",VLOOKUP(F5413,NIVELES!$A$246:$C$464,3,0),"")</f>
        <v/>
      </c>
      <c r="H5413" s="82"/>
      <c r="I5413" s="78"/>
      <c r="J5413" s="78"/>
      <c r="K5413" s="78"/>
      <c r="L5413" s="78"/>
      <c r="M5413" s="78"/>
      <c r="N5413" s="78"/>
      <c r="O5413" s="78"/>
      <c r="P5413" s="82"/>
      <c r="Q5413" s="78"/>
      <c r="R5413" s="82"/>
      <c r="S5413" s="82"/>
      <c r="T5413" s="82"/>
      <c r="U5413" s="82"/>
      <c r="V5413" s="82"/>
      <c r="W5413" s="82"/>
      <c r="X5413" s="82"/>
      <c r="Y5413" s="82"/>
      <c r="Z5413" s="82"/>
      <c r="AA5413" s="82"/>
      <c r="AB5413" s="82"/>
      <c r="AC5413" s="82"/>
      <c r="AD5413" s="85" t="str">
        <f>IF(A5413&lt;&gt;"",IF(D5413="DIRECCIÓN_DE_TRANSFERENCIAS","280 0031",VLOOKUP(C5413,NIVELES!$A$14:$B$105,2,0)),"")</f>
        <v/>
      </c>
      <c r="AE5413" s="86"/>
      <c r="AF5413" s="86"/>
      <c r="AG5413" s="79" t="str">
        <f>+IF(AF5413&lt;&gt;"",VLOOKUP(AF5413,NIVELES!$A$666:$B$673,2,0),"")</f>
        <v/>
      </c>
      <c r="AH5413" s="78"/>
      <c r="AI5413" s="79" t="str">
        <f>IF(AH5413&lt;&gt;"",VLOOKUP(CONCATENATE(AG5413,AH5413),NIVELES!$B$676:$C$745,2,0),"")</f>
        <v/>
      </c>
      <c r="AJ5413" s="78"/>
      <c r="AK5413" s="79" t="str">
        <f>+IF(AJ5413&lt;&gt;"",VLOOKUP(AJ5413,NIVELES!$A$816:$B$892,2,0),"")</f>
        <v/>
      </c>
      <c r="AL5413" s="78"/>
      <c r="AM5413" s="78"/>
      <c r="AN5413" s="79" t="str">
        <f>IF(AM5413&lt;&gt;"",+VLOOKUP(AM5413,NIVELES!$A$1652:$B$2466,2,0),"")</f>
        <v/>
      </c>
      <c r="AO5413" s="87"/>
      <c r="AP5413" s="88"/>
      <c r="AQ5413" s="88"/>
      <c r="AR5413" s="88"/>
      <c r="AS5413" s="88"/>
      <c r="AT5413" s="88"/>
      <c r="AU5413" s="88"/>
      <c r="AV5413" s="88"/>
      <c r="AW5413" s="88"/>
      <c r="AX5413" s="88"/>
      <c r="AY5413" s="88"/>
      <c r="AZ5413" s="88"/>
      <c r="BA5413" s="88"/>
      <c r="BB5413" s="89">
        <f t="shared" si="335"/>
        <v>0</v>
      </c>
      <c r="BC5413" s="90" t="str">
        <f t="shared" si="334"/>
        <v xml:space="preserve"> </v>
      </c>
      <c r="BD5413" s="91" t="str">
        <f t="shared" si="336"/>
        <v xml:space="preserve"> </v>
      </c>
      <c r="BE5413" s="92">
        <f t="shared" si="337"/>
        <v>0</v>
      </c>
    </row>
    <row r="5414" spans="1:57" s="74" customFormat="1" ht="50.1" customHeight="1" x14ac:dyDescent="0.2">
      <c r="A5414" s="78"/>
      <c r="B5414" s="78"/>
      <c r="C5414" s="78"/>
      <c r="D5414" s="78"/>
      <c r="E5414" s="79" t="str">
        <f>+IF(C5414&lt;&gt;"",VLOOKUP(MID(C5414,18,5),NIVELES!$A$133:$B$213,2,0),"")</f>
        <v/>
      </c>
      <c r="F5414" s="80"/>
      <c r="G5414" s="81" t="str">
        <f>+IF(F5414&lt;&gt;"",VLOOKUP(F5414,NIVELES!$A$246:$C$464,3,0),"")</f>
        <v/>
      </c>
      <c r="H5414" s="82"/>
      <c r="I5414" s="78"/>
      <c r="J5414" s="78"/>
      <c r="K5414" s="78"/>
      <c r="L5414" s="78"/>
      <c r="M5414" s="78"/>
      <c r="N5414" s="78"/>
      <c r="O5414" s="78"/>
      <c r="P5414" s="82"/>
      <c r="Q5414" s="78"/>
      <c r="R5414" s="82"/>
      <c r="S5414" s="82"/>
      <c r="T5414" s="82"/>
      <c r="U5414" s="82"/>
      <c r="V5414" s="82"/>
      <c r="W5414" s="82"/>
      <c r="X5414" s="82"/>
      <c r="Y5414" s="82"/>
      <c r="Z5414" s="82"/>
      <c r="AA5414" s="82"/>
      <c r="AB5414" s="82"/>
      <c r="AC5414" s="82"/>
      <c r="AD5414" s="85" t="str">
        <f>IF(A5414&lt;&gt;"",IF(D5414="DIRECCIÓN_DE_TRANSFERENCIAS","280 0031",VLOOKUP(C5414,NIVELES!$A$14:$B$105,2,0)),"")</f>
        <v/>
      </c>
      <c r="AE5414" s="86"/>
      <c r="AF5414" s="86"/>
      <c r="AG5414" s="79" t="str">
        <f>+IF(AF5414&lt;&gt;"",VLOOKUP(AF5414,NIVELES!$A$666:$B$673,2,0),"")</f>
        <v/>
      </c>
      <c r="AH5414" s="78"/>
      <c r="AI5414" s="79" t="str">
        <f>IF(AH5414&lt;&gt;"",VLOOKUP(CONCATENATE(AG5414,AH5414),NIVELES!$B$676:$C$745,2,0),"")</f>
        <v/>
      </c>
      <c r="AJ5414" s="78"/>
      <c r="AK5414" s="79" t="str">
        <f>+IF(AJ5414&lt;&gt;"",VLOOKUP(AJ5414,NIVELES!$A$816:$B$892,2,0),"")</f>
        <v/>
      </c>
      <c r="AL5414" s="78"/>
      <c r="AM5414" s="78"/>
      <c r="AN5414" s="79" t="str">
        <f>IF(AM5414&lt;&gt;"",+VLOOKUP(AM5414,NIVELES!$A$1652:$B$2466,2,0),"")</f>
        <v/>
      </c>
      <c r="AO5414" s="87"/>
      <c r="AP5414" s="88"/>
      <c r="AQ5414" s="88"/>
      <c r="AR5414" s="88"/>
      <c r="AS5414" s="88"/>
      <c r="AT5414" s="88"/>
      <c r="AU5414" s="88"/>
      <c r="AV5414" s="88"/>
      <c r="AW5414" s="88"/>
      <c r="AX5414" s="88"/>
      <c r="AY5414" s="88"/>
      <c r="AZ5414" s="88"/>
      <c r="BA5414" s="88"/>
      <c r="BB5414" s="89">
        <f t="shared" si="335"/>
        <v>0</v>
      </c>
      <c r="BC5414" s="90" t="str">
        <f t="shared" si="334"/>
        <v xml:space="preserve"> </v>
      </c>
      <c r="BD5414" s="91" t="str">
        <f t="shared" si="336"/>
        <v xml:space="preserve"> </v>
      </c>
      <c r="BE5414" s="92">
        <f t="shared" si="337"/>
        <v>0</v>
      </c>
    </row>
    <row r="5415" spans="1:57" s="74" customFormat="1" ht="50.1" customHeight="1" x14ac:dyDescent="0.2">
      <c r="A5415" s="78"/>
      <c r="B5415" s="78"/>
      <c r="C5415" s="78"/>
      <c r="D5415" s="78"/>
      <c r="E5415" s="79" t="str">
        <f>+IF(C5415&lt;&gt;"",VLOOKUP(MID(C5415,18,5),NIVELES!$A$133:$B$213,2,0),"")</f>
        <v/>
      </c>
      <c r="F5415" s="80"/>
      <c r="G5415" s="81" t="str">
        <f>+IF(F5415&lt;&gt;"",VLOOKUP(F5415,NIVELES!$A$246:$C$464,3,0),"")</f>
        <v/>
      </c>
      <c r="H5415" s="82"/>
      <c r="I5415" s="78"/>
      <c r="J5415" s="78"/>
      <c r="K5415" s="78"/>
      <c r="L5415" s="78"/>
      <c r="M5415" s="78"/>
      <c r="N5415" s="78"/>
      <c r="O5415" s="78"/>
      <c r="P5415" s="82"/>
      <c r="Q5415" s="78"/>
      <c r="R5415" s="82"/>
      <c r="S5415" s="82"/>
      <c r="T5415" s="82"/>
      <c r="U5415" s="82"/>
      <c r="V5415" s="82"/>
      <c r="W5415" s="82"/>
      <c r="X5415" s="82"/>
      <c r="Y5415" s="82"/>
      <c r="Z5415" s="82"/>
      <c r="AA5415" s="82"/>
      <c r="AB5415" s="82"/>
      <c r="AC5415" s="82"/>
      <c r="AD5415" s="85" t="str">
        <f>IF(A5415&lt;&gt;"",IF(D5415="DIRECCIÓN_DE_TRANSFERENCIAS","280 0031",VLOOKUP(C5415,NIVELES!$A$14:$B$105,2,0)),"")</f>
        <v/>
      </c>
      <c r="AE5415" s="86"/>
      <c r="AF5415" s="86"/>
      <c r="AG5415" s="79" t="str">
        <f>+IF(AF5415&lt;&gt;"",VLOOKUP(AF5415,NIVELES!$A$666:$B$673,2,0),"")</f>
        <v/>
      </c>
      <c r="AH5415" s="78"/>
      <c r="AI5415" s="79" t="str">
        <f>IF(AH5415&lt;&gt;"",VLOOKUP(CONCATENATE(AG5415,AH5415),NIVELES!$B$676:$C$745,2,0),"")</f>
        <v/>
      </c>
      <c r="AJ5415" s="78"/>
      <c r="AK5415" s="79" t="str">
        <f>+IF(AJ5415&lt;&gt;"",VLOOKUP(AJ5415,NIVELES!$A$816:$B$892,2,0),"")</f>
        <v/>
      </c>
      <c r="AL5415" s="78"/>
      <c r="AM5415" s="78"/>
      <c r="AN5415" s="79" t="str">
        <f>IF(AM5415&lt;&gt;"",+VLOOKUP(AM5415,NIVELES!$A$1652:$B$2466,2,0),"")</f>
        <v/>
      </c>
      <c r="AO5415" s="87"/>
      <c r="AP5415" s="88"/>
      <c r="AQ5415" s="88"/>
      <c r="AR5415" s="88"/>
      <c r="AS5415" s="88"/>
      <c r="AT5415" s="88"/>
      <c r="AU5415" s="88"/>
      <c r="AV5415" s="88"/>
      <c r="AW5415" s="88"/>
      <c r="AX5415" s="88"/>
      <c r="AY5415" s="88"/>
      <c r="AZ5415" s="88"/>
      <c r="BA5415" s="88"/>
      <c r="BB5415" s="89">
        <f t="shared" si="335"/>
        <v>0</v>
      </c>
      <c r="BC5415" s="90" t="str">
        <f t="shared" si="334"/>
        <v xml:space="preserve"> </v>
      </c>
      <c r="BD5415" s="91" t="str">
        <f t="shared" si="336"/>
        <v xml:space="preserve"> </v>
      </c>
      <c r="BE5415" s="92">
        <f t="shared" si="337"/>
        <v>0</v>
      </c>
    </row>
    <row r="5416" spans="1:57" s="74" customFormat="1" ht="50.1" customHeight="1" x14ac:dyDescent="0.2">
      <c r="A5416" s="78"/>
      <c r="B5416" s="78"/>
      <c r="C5416" s="78"/>
      <c r="D5416" s="78"/>
      <c r="E5416" s="79" t="str">
        <f>+IF(C5416&lt;&gt;"",VLOOKUP(MID(C5416,18,5),NIVELES!$A$133:$B$213,2,0),"")</f>
        <v/>
      </c>
      <c r="F5416" s="80"/>
      <c r="G5416" s="81" t="str">
        <f>+IF(F5416&lt;&gt;"",VLOOKUP(F5416,NIVELES!$A$246:$C$464,3,0),"")</f>
        <v/>
      </c>
      <c r="H5416" s="82"/>
      <c r="I5416" s="78"/>
      <c r="J5416" s="78"/>
      <c r="K5416" s="78"/>
      <c r="L5416" s="78"/>
      <c r="M5416" s="78"/>
      <c r="N5416" s="78"/>
      <c r="O5416" s="78"/>
      <c r="P5416" s="82"/>
      <c r="Q5416" s="78"/>
      <c r="R5416" s="82"/>
      <c r="S5416" s="82"/>
      <c r="T5416" s="82"/>
      <c r="U5416" s="82"/>
      <c r="V5416" s="82"/>
      <c r="W5416" s="82"/>
      <c r="X5416" s="82"/>
      <c r="Y5416" s="82"/>
      <c r="Z5416" s="82"/>
      <c r="AA5416" s="82"/>
      <c r="AB5416" s="82"/>
      <c r="AC5416" s="82"/>
      <c r="AD5416" s="85" t="str">
        <f>IF(A5416&lt;&gt;"",IF(D5416="DIRECCIÓN_DE_TRANSFERENCIAS","280 0031",VLOOKUP(C5416,NIVELES!$A$14:$B$105,2,0)),"")</f>
        <v/>
      </c>
      <c r="AE5416" s="86"/>
      <c r="AF5416" s="86"/>
      <c r="AG5416" s="79" t="str">
        <f>+IF(AF5416&lt;&gt;"",VLOOKUP(AF5416,NIVELES!$A$666:$B$673,2,0),"")</f>
        <v/>
      </c>
      <c r="AH5416" s="78"/>
      <c r="AI5416" s="79" t="str">
        <f>IF(AH5416&lt;&gt;"",VLOOKUP(CONCATENATE(AG5416,AH5416),NIVELES!$B$676:$C$745,2,0),"")</f>
        <v/>
      </c>
      <c r="AJ5416" s="78"/>
      <c r="AK5416" s="79" t="str">
        <f>+IF(AJ5416&lt;&gt;"",VLOOKUP(AJ5416,NIVELES!$A$816:$B$892,2,0),"")</f>
        <v/>
      </c>
      <c r="AL5416" s="78"/>
      <c r="AM5416" s="78"/>
      <c r="AN5416" s="79" t="str">
        <f>IF(AM5416&lt;&gt;"",+VLOOKUP(AM5416,NIVELES!$A$1652:$B$2466,2,0),"")</f>
        <v/>
      </c>
      <c r="AO5416" s="87"/>
      <c r="AP5416" s="88"/>
      <c r="AQ5416" s="88"/>
      <c r="AR5416" s="88"/>
      <c r="AS5416" s="88"/>
      <c r="AT5416" s="88"/>
      <c r="AU5416" s="88"/>
      <c r="AV5416" s="88"/>
      <c r="AW5416" s="88"/>
      <c r="AX5416" s="88"/>
      <c r="AY5416" s="88"/>
      <c r="AZ5416" s="88"/>
      <c r="BA5416" s="88"/>
      <c r="BB5416" s="89">
        <f t="shared" si="335"/>
        <v>0</v>
      </c>
      <c r="BC5416" s="90" t="str">
        <f t="shared" si="334"/>
        <v xml:space="preserve"> </v>
      </c>
      <c r="BD5416" s="91" t="str">
        <f t="shared" si="336"/>
        <v xml:space="preserve"> </v>
      </c>
      <c r="BE5416" s="92">
        <f t="shared" si="337"/>
        <v>0</v>
      </c>
    </row>
    <row r="5417" spans="1:57" s="74" customFormat="1" ht="50.1" customHeight="1" x14ac:dyDescent="0.2">
      <c r="A5417" s="78"/>
      <c r="B5417" s="78"/>
      <c r="C5417" s="78"/>
      <c r="D5417" s="78"/>
      <c r="E5417" s="79" t="str">
        <f>+IF(C5417&lt;&gt;"",VLOOKUP(MID(C5417,18,5),NIVELES!$A$133:$B$213,2,0),"")</f>
        <v/>
      </c>
      <c r="F5417" s="80"/>
      <c r="G5417" s="81" t="str">
        <f>+IF(F5417&lt;&gt;"",VLOOKUP(F5417,NIVELES!$A$246:$C$464,3,0),"")</f>
        <v/>
      </c>
      <c r="H5417" s="82"/>
      <c r="I5417" s="78"/>
      <c r="J5417" s="78"/>
      <c r="K5417" s="78"/>
      <c r="L5417" s="78"/>
      <c r="M5417" s="78"/>
      <c r="N5417" s="78"/>
      <c r="O5417" s="78"/>
      <c r="P5417" s="82"/>
      <c r="Q5417" s="78"/>
      <c r="R5417" s="82"/>
      <c r="S5417" s="82"/>
      <c r="T5417" s="82"/>
      <c r="U5417" s="82"/>
      <c r="V5417" s="82"/>
      <c r="W5417" s="82"/>
      <c r="X5417" s="82"/>
      <c r="Y5417" s="82"/>
      <c r="Z5417" s="82"/>
      <c r="AA5417" s="82"/>
      <c r="AB5417" s="82"/>
      <c r="AC5417" s="82"/>
      <c r="AD5417" s="85" t="str">
        <f>IF(A5417&lt;&gt;"",IF(D5417="DIRECCIÓN_DE_TRANSFERENCIAS","280 0031",VLOOKUP(C5417,NIVELES!$A$14:$B$105,2,0)),"")</f>
        <v/>
      </c>
      <c r="AE5417" s="86"/>
      <c r="AF5417" s="86"/>
      <c r="AG5417" s="79" t="str">
        <f>+IF(AF5417&lt;&gt;"",VLOOKUP(AF5417,NIVELES!$A$666:$B$673,2,0),"")</f>
        <v/>
      </c>
      <c r="AH5417" s="78"/>
      <c r="AI5417" s="79" t="str">
        <f>IF(AH5417&lt;&gt;"",VLOOKUP(CONCATENATE(AG5417,AH5417),NIVELES!$B$676:$C$745,2,0),"")</f>
        <v/>
      </c>
      <c r="AJ5417" s="78"/>
      <c r="AK5417" s="79" t="str">
        <f>+IF(AJ5417&lt;&gt;"",VLOOKUP(AJ5417,NIVELES!$A$816:$B$892,2,0),"")</f>
        <v/>
      </c>
      <c r="AL5417" s="78"/>
      <c r="AM5417" s="78"/>
      <c r="AN5417" s="79" t="str">
        <f>IF(AM5417&lt;&gt;"",+VLOOKUP(AM5417,NIVELES!$A$1652:$B$2466,2,0),"")</f>
        <v/>
      </c>
      <c r="AO5417" s="87"/>
      <c r="AP5417" s="88"/>
      <c r="AQ5417" s="88"/>
      <c r="AR5417" s="88"/>
      <c r="AS5417" s="88"/>
      <c r="AT5417" s="88"/>
      <c r="AU5417" s="88"/>
      <c r="AV5417" s="88"/>
      <c r="AW5417" s="88"/>
      <c r="AX5417" s="88"/>
      <c r="AY5417" s="88"/>
      <c r="AZ5417" s="88"/>
      <c r="BA5417" s="88"/>
      <c r="BB5417" s="89">
        <f t="shared" si="335"/>
        <v>0</v>
      </c>
      <c r="BC5417" s="90" t="str">
        <f t="shared" si="334"/>
        <v xml:space="preserve"> </v>
      </c>
      <c r="BD5417" s="91" t="str">
        <f t="shared" si="336"/>
        <v xml:space="preserve"> </v>
      </c>
      <c r="BE5417" s="92">
        <f t="shared" si="337"/>
        <v>0</v>
      </c>
    </row>
    <row r="5418" spans="1:57" s="74" customFormat="1" ht="50.1" customHeight="1" x14ac:dyDescent="0.2">
      <c r="A5418" s="78"/>
      <c r="B5418" s="78"/>
      <c r="C5418" s="78"/>
      <c r="D5418" s="78"/>
      <c r="E5418" s="79" t="str">
        <f>+IF(C5418&lt;&gt;"",VLOOKUP(MID(C5418,18,5),NIVELES!$A$133:$B$213,2,0),"")</f>
        <v/>
      </c>
      <c r="F5418" s="80"/>
      <c r="G5418" s="81" t="str">
        <f>+IF(F5418&lt;&gt;"",VLOOKUP(F5418,NIVELES!$A$246:$C$464,3,0),"")</f>
        <v/>
      </c>
      <c r="H5418" s="82"/>
      <c r="I5418" s="78"/>
      <c r="J5418" s="78"/>
      <c r="K5418" s="78"/>
      <c r="L5418" s="78"/>
      <c r="M5418" s="78"/>
      <c r="N5418" s="78"/>
      <c r="O5418" s="78"/>
      <c r="P5418" s="82"/>
      <c r="Q5418" s="78"/>
      <c r="R5418" s="82"/>
      <c r="S5418" s="82"/>
      <c r="T5418" s="82"/>
      <c r="U5418" s="82"/>
      <c r="V5418" s="82"/>
      <c r="W5418" s="82"/>
      <c r="X5418" s="82"/>
      <c r="Y5418" s="82"/>
      <c r="Z5418" s="82"/>
      <c r="AA5418" s="82"/>
      <c r="AB5418" s="82"/>
      <c r="AC5418" s="82"/>
      <c r="AD5418" s="85" t="str">
        <f>IF(A5418&lt;&gt;"",IF(D5418="DIRECCIÓN_DE_TRANSFERENCIAS","280 0031",VLOOKUP(C5418,NIVELES!$A$14:$B$105,2,0)),"")</f>
        <v/>
      </c>
      <c r="AE5418" s="86"/>
      <c r="AF5418" s="86"/>
      <c r="AG5418" s="79" t="str">
        <f>+IF(AF5418&lt;&gt;"",VLOOKUP(AF5418,NIVELES!$A$666:$B$673,2,0),"")</f>
        <v/>
      </c>
      <c r="AH5418" s="78"/>
      <c r="AI5418" s="79" t="str">
        <f>IF(AH5418&lt;&gt;"",VLOOKUP(CONCATENATE(AG5418,AH5418),NIVELES!$B$676:$C$745,2,0),"")</f>
        <v/>
      </c>
      <c r="AJ5418" s="78"/>
      <c r="AK5418" s="79" t="str">
        <f>+IF(AJ5418&lt;&gt;"",VLOOKUP(AJ5418,NIVELES!$A$816:$B$892,2,0),"")</f>
        <v/>
      </c>
      <c r="AL5418" s="78"/>
      <c r="AM5418" s="78"/>
      <c r="AN5418" s="79" t="str">
        <f>IF(AM5418&lt;&gt;"",+VLOOKUP(AM5418,NIVELES!$A$1652:$B$2466,2,0),"")</f>
        <v/>
      </c>
      <c r="AO5418" s="87"/>
      <c r="AP5418" s="88"/>
      <c r="AQ5418" s="88"/>
      <c r="AR5418" s="88"/>
      <c r="AS5418" s="88"/>
      <c r="AT5418" s="88"/>
      <c r="AU5418" s="88"/>
      <c r="AV5418" s="88"/>
      <c r="AW5418" s="88"/>
      <c r="AX5418" s="88"/>
      <c r="AY5418" s="88"/>
      <c r="AZ5418" s="88"/>
      <c r="BA5418" s="88"/>
      <c r="BB5418" s="89">
        <f t="shared" si="335"/>
        <v>0</v>
      </c>
      <c r="BC5418" s="90" t="str">
        <f t="shared" si="334"/>
        <v xml:space="preserve"> </v>
      </c>
      <c r="BD5418" s="91" t="str">
        <f t="shared" si="336"/>
        <v xml:space="preserve"> </v>
      </c>
      <c r="BE5418" s="92">
        <f t="shared" si="337"/>
        <v>0</v>
      </c>
    </row>
    <row r="5419" spans="1:57" s="74" customFormat="1" ht="50.1" customHeight="1" x14ac:dyDescent="0.2">
      <c r="A5419" s="78"/>
      <c r="B5419" s="78"/>
      <c r="C5419" s="78"/>
      <c r="D5419" s="78"/>
      <c r="E5419" s="79" t="str">
        <f>+IF(C5419&lt;&gt;"",VLOOKUP(MID(C5419,18,5),NIVELES!$A$133:$B$213,2,0),"")</f>
        <v/>
      </c>
      <c r="F5419" s="80"/>
      <c r="G5419" s="81" t="str">
        <f>+IF(F5419&lt;&gt;"",VLOOKUP(F5419,NIVELES!$A$246:$C$464,3,0),"")</f>
        <v/>
      </c>
      <c r="H5419" s="82"/>
      <c r="I5419" s="78"/>
      <c r="J5419" s="78"/>
      <c r="K5419" s="78"/>
      <c r="L5419" s="78"/>
      <c r="M5419" s="78"/>
      <c r="N5419" s="78"/>
      <c r="O5419" s="78"/>
      <c r="P5419" s="82"/>
      <c r="Q5419" s="78"/>
      <c r="R5419" s="82"/>
      <c r="S5419" s="82"/>
      <c r="T5419" s="82"/>
      <c r="U5419" s="82"/>
      <c r="V5419" s="82"/>
      <c r="W5419" s="82"/>
      <c r="X5419" s="82"/>
      <c r="Y5419" s="82"/>
      <c r="Z5419" s="82"/>
      <c r="AA5419" s="82"/>
      <c r="AB5419" s="82"/>
      <c r="AC5419" s="82"/>
      <c r="AD5419" s="85" t="str">
        <f>IF(A5419&lt;&gt;"",IF(D5419="DIRECCIÓN_DE_TRANSFERENCIAS","280 0031",VLOOKUP(C5419,NIVELES!$A$14:$B$105,2,0)),"")</f>
        <v/>
      </c>
      <c r="AE5419" s="86"/>
      <c r="AF5419" s="86"/>
      <c r="AG5419" s="79" t="str">
        <f>+IF(AF5419&lt;&gt;"",VLOOKUP(AF5419,NIVELES!$A$666:$B$673,2,0),"")</f>
        <v/>
      </c>
      <c r="AH5419" s="78"/>
      <c r="AI5419" s="79" t="str">
        <f>IF(AH5419&lt;&gt;"",VLOOKUP(CONCATENATE(AG5419,AH5419),NIVELES!$B$676:$C$745,2,0),"")</f>
        <v/>
      </c>
      <c r="AJ5419" s="78"/>
      <c r="AK5419" s="79" t="str">
        <f>+IF(AJ5419&lt;&gt;"",VLOOKUP(AJ5419,NIVELES!$A$816:$B$892,2,0),"")</f>
        <v/>
      </c>
      <c r="AL5419" s="78"/>
      <c r="AM5419" s="78"/>
      <c r="AN5419" s="79" t="str">
        <f>IF(AM5419&lt;&gt;"",+VLOOKUP(AM5419,NIVELES!$A$1652:$B$2466,2,0),"")</f>
        <v/>
      </c>
      <c r="AO5419" s="87"/>
      <c r="AP5419" s="88"/>
      <c r="AQ5419" s="88"/>
      <c r="AR5419" s="88"/>
      <c r="AS5419" s="88"/>
      <c r="AT5419" s="88"/>
      <c r="AU5419" s="88"/>
      <c r="AV5419" s="88"/>
      <c r="AW5419" s="88"/>
      <c r="AX5419" s="88"/>
      <c r="AY5419" s="88"/>
      <c r="AZ5419" s="88"/>
      <c r="BA5419" s="88"/>
      <c r="BB5419" s="89">
        <f t="shared" si="335"/>
        <v>0</v>
      </c>
      <c r="BC5419" s="90" t="str">
        <f t="shared" si="334"/>
        <v xml:space="preserve"> </v>
      </c>
      <c r="BD5419" s="91" t="str">
        <f t="shared" si="336"/>
        <v xml:space="preserve"> </v>
      </c>
      <c r="BE5419" s="92">
        <f t="shared" si="337"/>
        <v>0</v>
      </c>
    </row>
    <row r="5420" spans="1:57" s="74" customFormat="1" ht="50.1" customHeight="1" x14ac:dyDescent="0.2">
      <c r="A5420" s="78"/>
      <c r="B5420" s="78"/>
      <c r="C5420" s="78"/>
      <c r="D5420" s="78"/>
      <c r="E5420" s="79" t="str">
        <f>+IF(C5420&lt;&gt;"",VLOOKUP(MID(C5420,18,5),NIVELES!$A$133:$B$213,2,0),"")</f>
        <v/>
      </c>
      <c r="F5420" s="80"/>
      <c r="G5420" s="81" t="str">
        <f>+IF(F5420&lt;&gt;"",VLOOKUP(F5420,NIVELES!$A$246:$C$464,3,0),"")</f>
        <v/>
      </c>
      <c r="H5420" s="82"/>
      <c r="I5420" s="78"/>
      <c r="J5420" s="78"/>
      <c r="K5420" s="78"/>
      <c r="L5420" s="78"/>
      <c r="M5420" s="78"/>
      <c r="N5420" s="78"/>
      <c r="O5420" s="78"/>
      <c r="P5420" s="82"/>
      <c r="Q5420" s="78"/>
      <c r="R5420" s="82"/>
      <c r="S5420" s="82"/>
      <c r="T5420" s="82"/>
      <c r="U5420" s="82"/>
      <c r="V5420" s="82"/>
      <c r="W5420" s="82"/>
      <c r="X5420" s="82"/>
      <c r="Y5420" s="82"/>
      <c r="Z5420" s="82"/>
      <c r="AA5420" s="82"/>
      <c r="AB5420" s="82"/>
      <c r="AC5420" s="82"/>
      <c r="AD5420" s="85" t="str">
        <f>IF(A5420&lt;&gt;"",IF(D5420="DIRECCIÓN_DE_TRANSFERENCIAS","280 0031",VLOOKUP(C5420,NIVELES!$A$14:$B$105,2,0)),"")</f>
        <v/>
      </c>
      <c r="AE5420" s="86"/>
      <c r="AF5420" s="86"/>
      <c r="AG5420" s="79" t="str">
        <f>+IF(AF5420&lt;&gt;"",VLOOKUP(AF5420,NIVELES!$A$666:$B$673,2,0),"")</f>
        <v/>
      </c>
      <c r="AH5420" s="78"/>
      <c r="AI5420" s="79" t="str">
        <f>IF(AH5420&lt;&gt;"",VLOOKUP(CONCATENATE(AG5420,AH5420),NIVELES!$B$676:$C$745,2,0),"")</f>
        <v/>
      </c>
      <c r="AJ5420" s="78"/>
      <c r="AK5420" s="79" t="str">
        <f>+IF(AJ5420&lt;&gt;"",VLOOKUP(AJ5420,NIVELES!$A$816:$B$892,2,0),"")</f>
        <v/>
      </c>
      <c r="AL5420" s="78"/>
      <c r="AM5420" s="78"/>
      <c r="AN5420" s="79" t="str">
        <f>IF(AM5420&lt;&gt;"",+VLOOKUP(AM5420,NIVELES!$A$1652:$B$2466,2,0),"")</f>
        <v/>
      </c>
      <c r="AO5420" s="87"/>
      <c r="AP5420" s="88"/>
      <c r="AQ5420" s="88"/>
      <c r="AR5420" s="88"/>
      <c r="AS5420" s="88"/>
      <c r="AT5420" s="88"/>
      <c r="AU5420" s="88"/>
      <c r="AV5420" s="88"/>
      <c r="AW5420" s="88"/>
      <c r="AX5420" s="88"/>
      <c r="AY5420" s="88"/>
      <c r="AZ5420" s="88"/>
      <c r="BA5420" s="88"/>
      <c r="BB5420" s="89">
        <f t="shared" si="335"/>
        <v>0</v>
      </c>
      <c r="BC5420" s="90" t="str">
        <f t="shared" si="334"/>
        <v xml:space="preserve"> </v>
      </c>
      <c r="BD5420" s="91" t="str">
        <f t="shared" si="336"/>
        <v xml:space="preserve"> </v>
      </c>
      <c r="BE5420" s="92">
        <f t="shared" si="337"/>
        <v>0</v>
      </c>
    </row>
    <row r="5421" spans="1:57" s="74" customFormat="1" ht="50.1" customHeight="1" x14ac:dyDescent="0.2">
      <c r="A5421" s="78"/>
      <c r="B5421" s="78"/>
      <c r="C5421" s="78"/>
      <c r="D5421" s="78"/>
      <c r="E5421" s="79" t="str">
        <f>+IF(C5421&lt;&gt;"",VLOOKUP(MID(C5421,18,5),NIVELES!$A$133:$B$213,2,0),"")</f>
        <v/>
      </c>
      <c r="F5421" s="80"/>
      <c r="G5421" s="81" t="str">
        <f>+IF(F5421&lt;&gt;"",VLOOKUP(F5421,NIVELES!$A$246:$C$464,3,0),"")</f>
        <v/>
      </c>
      <c r="H5421" s="82"/>
      <c r="I5421" s="78"/>
      <c r="J5421" s="78"/>
      <c r="K5421" s="78"/>
      <c r="L5421" s="78"/>
      <c r="M5421" s="78"/>
      <c r="N5421" s="78"/>
      <c r="O5421" s="78"/>
      <c r="P5421" s="82"/>
      <c r="Q5421" s="78"/>
      <c r="R5421" s="82"/>
      <c r="S5421" s="82"/>
      <c r="T5421" s="82"/>
      <c r="U5421" s="82"/>
      <c r="V5421" s="82"/>
      <c r="W5421" s="82"/>
      <c r="X5421" s="82"/>
      <c r="Y5421" s="82"/>
      <c r="Z5421" s="82"/>
      <c r="AA5421" s="82"/>
      <c r="AB5421" s="82"/>
      <c r="AC5421" s="82"/>
      <c r="AD5421" s="85" t="str">
        <f>IF(A5421&lt;&gt;"",IF(D5421="DIRECCIÓN_DE_TRANSFERENCIAS","280 0031",VLOOKUP(C5421,NIVELES!$A$14:$B$105,2,0)),"")</f>
        <v/>
      </c>
      <c r="AE5421" s="86"/>
      <c r="AF5421" s="86"/>
      <c r="AG5421" s="79" t="str">
        <f>+IF(AF5421&lt;&gt;"",VLOOKUP(AF5421,NIVELES!$A$666:$B$673,2,0),"")</f>
        <v/>
      </c>
      <c r="AH5421" s="78"/>
      <c r="AI5421" s="79" t="str">
        <f>IF(AH5421&lt;&gt;"",VLOOKUP(CONCATENATE(AG5421,AH5421),NIVELES!$B$676:$C$745,2,0),"")</f>
        <v/>
      </c>
      <c r="AJ5421" s="78"/>
      <c r="AK5421" s="79" t="str">
        <f>+IF(AJ5421&lt;&gt;"",VLOOKUP(AJ5421,NIVELES!$A$816:$B$892,2,0),"")</f>
        <v/>
      </c>
      <c r="AL5421" s="78"/>
      <c r="AM5421" s="78"/>
      <c r="AN5421" s="79" t="str">
        <f>IF(AM5421&lt;&gt;"",+VLOOKUP(AM5421,NIVELES!$A$1652:$B$2466,2,0),"")</f>
        <v/>
      </c>
      <c r="AO5421" s="87"/>
      <c r="AP5421" s="88"/>
      <c r="AQ5421" s="88"/>
      <c r="AR5421" s="88"/>
      <c r="AS5421" s="88"/>
      <c r="AT5421" s="88"/>
      <c r="AU5421" s="88"/>
      <c r="AV5421" s="88"/>
      <c r="AW5421" s="88"/>
      <c r="AX5421" s="88"/>
      <c r="AY5421" s="88"/>
      <c r="AZ5421" s="88"/>
      <c r="BA5421" s="88"/>
      <c r="BB5421" s="89">
        <f t="shared" si="335"/>
        <v>0</v>
      </c>
      <c r="BC5421" s="90" t="str">
        <f t="shared" si="334"/>
        <v xml:space="preserve"> </v>
      </c>
      <c r="BD5421" s="91" t="str">
        <f t="shared" si="336"/>
        <v xml:space="preserve"> </v>
      </c>
      <c r="BE5421" s="92">
        <f t="shared" si="337"/>
        <v>0</v>
      </c>
    </row>
    <row r="5422" spans="1:57" s="74" customFormat="1" ht="50.1" customHeight="1" x14ac:dyDescent="0.2">
      <c r="A5422" s="78"/>
      <c r="B5422" s="78"/>
      <c r="C5422" s="78"/>
      <c r="D5422" s="78"/>
      <c r="E5422" s="79" t="str">
        <f>+IF(C5422&lt;&gt;"",VLOOKUP(MID(C5422,18,5),NIVELES!$A$133:$B$213,2,0),"")</f>
        <v/>
      </c>
      <c r="F5422" s="80"/>
      <c r="G5422" s="81" t="str">
        <f>+IF(F5422&lt;&gt;"",VLOOKUP(F5422,NIVELES!$A$246:$C$464,3,0),"")</f>
        <v/>
      </c>
      <c r="H5422" s="82"/>
      <c r="I5422" s="78"/>
      <c r="J5422" s="78"/>
      <c r="K5422" s="78"/>
      <c r="L5422" s="78"/>
      <c r="M5422" s="78"/>
      <c r="N5422" s="78"/>
      <c r="O5422" s="78"/>
      <c r="P5422" s="82"/>
      <c r="Q5422" s="78"/>
      <c r="R5422" s="82"/>
      <c r="S5422" s="82"/>
      <c r="T5422" s="82"/>
      <c r="U5422" s="82"/>
      <c r="V5422" s="82"/>
      <c r="W5422" s="82"/>
      <c r="X5422" s="82"/>
      <c r="Y5422" s="82"/>
      <c r="Z5422" s="82"/>
      <c r="AA5422" s="82"/>
      <c r="AB5422" s="82"/>
      <c r="AC5422" s="82"/>
      <c r="AD5422" s="85" t="str">
        <f>IF(A5422&lt;&gt;"",IF(D5422="DIRECCIÓN_DE_TRANSFERENCIAS","280 0031",VLOOKUP(C5422,NIVELES!$A$14:$B$105,2,0)),"")</f>
        <v/>
      </c>
      <c r="AE5422" s="86"/>
      <c r="AF5422" s="86"/>
      <c r="AG5422" s="79" t="str">
        <f>+IF(AF5422&lt;&gt;"",VLOOKUP(AF5422,NIVELES!$A$666:$B$673,2,0),"")</f>
        <v/>
      </c>
      <c r="AH5422" s="78"/>
      <c r="AI5422" s="79" t="str">
        <f>IF(AH5422&lt;&gt;"",VLOOKUP(CONCATENATE(AG5422,AH5422),NIVELES!$B$676:$C$745,2,0),"")</f>
        <v/>
      </c>
      <c r="AJ5422" s="78"/>
      <c r="AK5422" s="79" t="str">
        <f>+IF(AJ5422&lt;&gt;"",VLOOKUP(AJ5422,NIVELES!$A$816:$B$892,2,0),"")</f>
        <v/>
      </c>
      <c r="AL5422" s="78"/>
      <c r="AM5422" s="78"/>
      <c r="AN5422" s="79" t="str">
        <f>IF(AM5422&lt;&gt;"",+VLOOKUP(AM5422,NIVELES!$A$1652:$B$2466,2,0),"")</f>
        <v/>
      </c>
      <c r="AO5422" s="87"/>
      <c r="AP5422" s="88"/>
      <c r="AQ5422" s="88"/>
      <c r="AR5422" s="88"/>
      <c r="AS5422" s="88"/>
      <c r="AT5422" s="88"/>
      <c r="AU5422" s="88"/>
      <c r="AV5422" s="88"/>
      <c r="AW5422" s="88"/>
      <c r="AX5422" s="88"/>
      <c r="AY5422" s="88"/>
      <c r="AZ5422" s="88"/>
      <c r="BA5422" s="88"/>
      <c r="BB5422" s="89">
        <f t="shared" si="335"/>
        <v>0</v>
      </c>
      <c r="BC5422" s="90" t="str">
        <f t="shared" si="334"/>
        <v xml:space="preserve"> </v>
      </c>
      <c r="BD5422" s="91" t="str">
        <f t="shared" si="336"/>
        <v xml:space="preserve"> </v>
      </c>
      <c r="BE5422" s="92">
        <f t="shared" si="337"/>
        <v>0</v>
      </c>
    </row>
    <row r="5423" spans="1:57" s="74" customFormat="1" ht="50.1" customHeight="1" x14ac:dyDescent="0.2">
      <c r="A5423" s="78"/>
      <c r="B5423" s="78"/>
      <c r="C5423" s="78"/>
      <c r="D5423" s="78"/>
      <c r="E5423" s="79" t="str">
        <f>+IF(C5423&lt;&gt;"",VLOOKUP(MID(C5423,18,5),NIVELES!$A$133:$B$213,2,0),"")</f>
        <v/>
      </c>
      <c r="F5423" s="80"/>
      <c r="G5423" s="81" t="str">
        <f>+IF(F5423&lt;&gt;"",VLOOKUP(F5423,NIVELES!$A$246:$C$464,3,0),"")</f>
        <v/>
      </c>
      <c r="H5423" s="82"/>
      <c r="I5423" s="78"/>
      <c r="J5423" s="78"/>
      <c r="K5423" s="78"/>
      <c r="L5423" s="78"/>
      <c r="M5423" s="78"/>
      <c r="N5423" s="78"/>
      <c r="O5423" s="78"/>
      <c r="P5423" s="82"/>
      <c r="Q5423" s="78"/>
      <c r="R5423" s="82"/>
      <c r="S5423" s="82"/>
      <c r="T5423" s="82"/>
      <c r="U5423" s="82"/>
      <c r="V5423" s="82"/>
      <c r="W5423" s="82"/>
      <c r="X5423" s="82"/>
      <c r="Y5423" s="82"/>
      <c r="Z5423" s="82"/>
      <c r="AA5423" s="82"/>
      <c r="AB5423" s="82"/>
      <c r="AC5423" s="82"/>
      <c r="AD5423" s="85" t="str">
        <f>IF(A5423&lt;&gt;"",IF(D5423="DIRECCIÓN_DE_TRANSFERENCIAS","280 0031",VLOOKUP(C5423,NIVELES!$A$14:$B$105,2,0)),"")</f>
        <v/>
      </c>
      <c r="AE5423" s="86"/>
      <c r="AF5423" s="86"/>
      <c r="AG5423" s="79" t="str">
        <f>+IF(AF5423&lt;&gt;"",VLOOKUP(AF5423,NIVELES!$A$666:$B$673,2,0),"")</f>
        <v/>
      </c>
      <c r="AH5423" s="78"/>
      <c r="AI5423" s="79" t="str">
        <f>IF(AH5423&lt;&gt;"",VLOOKUP(CONCATENATE(AG5423,AH5423),NIVELES!$B$676:$C$745,2,0),"")</f>
        <v/>
      </c>
      <c r="AJ5423" s="78"/>
      <c r="AK5423" s="79" t="str">
        <f>+IF(AJ5423&lt;&gt;"",VLOOKUP(AJ5423,NIVELES!$A$816:$B$892,2,0),"")</f>
        <v/>
      </c>
      <c r="AL5423" s="78"/>
      <c r="AM5423" s="78"/>
      <c r="AN5423" s="79" t="str">
        <f>IF(AM5423&lt;&gt;"",+VLOOKUP(AM5423,NIVELES!$A$1652:$B$2466,2,0),"")</f>
        <v/>
      </c>
      <c r="AO5423" s="87"/>
      <c r="AP5423" s="88"/>
      <c r="AQ5423" s="88"/>
      <c r="AR5423" s="88"/>
      <c r="AS5423" s="88"/>
      <c r="AT5423" s="88"/>
      <c r="AU5423" s="88"/>
      <c r="AV5423" s="88"/>
      <c r="AW5423" s="88"/>
      <c r="AX5423" s="88"/>
      <c r="AY5423" s="88"/>
      <c r="AZ5423" s="88"/>
      <c r="BA5423" s="88"/>
      <c r="BB5423" s="89">
        <f t="shared" si="335"/>
        <v>0</v>
      </c>
      <c r="BC5423" s="90" t="str">
        <f t="shared" si="334"/>
        <v xml:space="preserve"> </v>
      </c>
      <c r="BD5423" s="91" t="str">
        <f t="shared" si="336"/>
        <v xml:space="preserve"> </v>
      </c>
      <c r="BE5423" s="92">
        <f t="shared" si="337"/>
        <v>0</v>
      </c>
    </row>
    <row r="5424" spans="1:57" s="74" customFormat="1" ht="50.1" customHeight="1" x14ac:dyDescent="0.2">
      <c r="A5424" s="78"/>
      <c r="B5424" s="78"/>
      <c r="C5424" s="78"/>
      <c r="D5424" s="78"/>
      <c r="E5424" s="79" t="str">
        <f>+IF(C5424&lt;&gt;"",VLOOKUP(MID(C5424,18,5),NIVELES!$A$133:$B$213,2,0),"")</f>
        <v/>
      </c>
      <c r="F5424" s="80"/>
      <c r="G5424" s="81" t="str">
        <f>+IF(F5424&lt;&gt;"",VLOOKUP(F5424,NIVELES!$A$246:$C$464,3,0),"")</f>
        <v/>
      </c>
      <c r="H5424" s="82"/>
      <c r="I5424" s="78"/>
      <c r="J5424" s="78"/>
      <c r="K5424" s="78"/>
      <c r="L5424" s="78"/>
      <c r="M5424" s="78"/>
      <c r="N5424" s="78"/>
      <c r="O5424" s="78"/>
      <c r="P5424" s="82"/>
      <c r="Q5424" s="78"/>
      <c r="R5424" s="82"/>
      <c r="S5424" s="82"/>
      <c r="T5424" s="82"/>
      <c r="U5424" s="82"/>
      <c r="V5424" s="82"/>
      <c r="W5424" s="82"/>
      <c r="X5424" s="82"/>
      <c r="Y5424" s="82"/>
      <c r="Z5424" s="82"/>
      <c r="AA5424" s="82"/>
      <c r="AB5424" s="82"/>
      <c r="AC5424" s="82"/>
      <c r="AD5424" s="85" t="str">
        <f>IF(A5424&lt;&gt;"",IF(D5424="DIRECCIÓN_DE_TRANSFERENCIAS","280 0031",VLOOKUP(C5424,NIVELES!$A$14:$B$105,2,0)),"")</f>
        <v/>
      </c>
      <c r="AE5424" s="86"/>
      <c r="AF5424" s="86"/>
      <c r="AG5424" s="79" t="str">
        <f>+IF(AF5424&lt;&gt;"",VLOOKUP(AF5424,NIVELES!$A$666:$B$673,2,0),"")</f>
        <v/>
      </c>
      <c r="AH5424" s="78"/>
      <c r="AI5424" s="79" t="str">
        <f>IF(AH5424&lt;&gt;"",VLOOKUP(CONCATENATE(AG5424,AH5424),NIVELES!$B$676:$C$745,2,0),"")</f>
        <v/>
      </c>
      <c r="AJ5424" s="78"/>
      <c r="AK5424" s="79" t="str">
        <f>+IF(AJ5424&lt;&gt;"",VLOOKUP(AJ5424,NIVELES!$A$816:$B$892,2,0),"")</f>
        <v/>
      </c>
      <c r="AL5424" s="78"/>
      <c r="AM5424" s="78"/>
      <c r="AN5424" s="79" t="str">
        <f>IF(AM5424&lt;&gt;"",+VLOOKUP(AM5424,NIVELES!$A$1652:$B$2466,2,0),"")</f>
        <v/>
      </c>
      <c r="AO5424" s="87"/>
      <c r="AP5424" s="88"/>
      <c r="AQ5424" s="88"/>
      <c r="AR5424" s="88"/>
      <c r="AS5424" s="88"/>
      <c r="AT5424" s="88"/>
      <c r="AU5424" s="88"/>
      <c r="AV5424" s="88"/>
      <c r="AW5424" s="88"/>
      <c r="AX5424" s="88"/>
      <c r="AY5424" s="88"/>
      <c r="AZ5424" s="88"/>
      <c r="BA5424" s="88"/>
      <c r="BB5424" s="89">
        <f t="shared" si="335"/>
        <v>0</v>
      </c>
      <c r="BC5424" s="90" t="str">
        <f t="shared" si="334"/>
        <v xml:space="preserve"> </v>
      </c>
      <c r="BD5424" s="91" t="str">
        <f t="shared" si="336"/>
        <v xml:space="preserve"> </v>
      </c>
      <c r="BE5424" s="92">
        <f t="shared" si="337"/>
        <v>0</v>
      </c>
    </row>
    <row r="5425" spans="1:57" s="74" customFormat="1" ht="50.1" customHeight="1" x14ac:dyDescent="0.2">
      <c r="A5425" s="78"/>
      <c r="B5425" s="78"/>
      <c r="C5425" s="78"/>
      <c r="D5425" s="78"/>
      <c r="E5425" s="79" t="str">
        <f>+IF(C5425&lt;&gt;"",VLOOKUP(MID(C5425,18,5),NIVELES!$A$133:$B$213,2,0),"")</f>
        <v/>
      </c>
      <c r="F5425" s="80"/>
      <c r="G5425" s="81" t="str">
        <f>+IF(F5425&lt;&gt;"",VLOOKUP(F5425,NIVELES!$A$246:$C$464,3,0),"")</f>
        <v/>
      </c>
      <c r="H5425" s="82"/>
      <c r="I5425" s="78"/>
      <c r="J5425" s="78"/>
      <c r="K5425" s="78"/>
      <c r="L5425" s="78"/>
      <c r="M5425" s="78"/>
      <c r="N5425" s="78"/>
      <c r="O5425" s="78"/>
      <c r="P5425" s="82"/>
      <c r="Q5425" s="78"/>
      <c r="R5425" s="82"/>
      <c r="S5425" s="82"/>
      <c r="T5425" s="82"/>
      <c r="U5425" s="82"/>
      <c r="V5425" s="82"/>
      <c r="W5425" s="82"/>
      <c r="X5425" s="82"/>
      <c r="Y5425" s="82"/>
      <c r="Z5425" s="82"/>
      <c r="AA5425" s="82"/>
      <c r="AB5425" s="82"/>
      <c r="AC5425" s="82"/>
      <c r="AD5425" s="85" t="str">
        <f>IF(A5425&lt;&gt;"",IF(D5425="DIRECCIÓN_DE_TRANSFERENCIAS","280 0031",VLOOKUP(C5425,NIVELES!$A$14:$B$105,2,0)),"")</f>
        <v/>
      </c>
      <c r="AE5425" s="86"/>
      <c r="AF5425" s="86"/>
      <c r="AG5425" s="79" t="str">
        <f>+IF(AF5425&lt;&gt;"",VLOOKUP(AF5425,NIVELES!$A$666:$B$673,2,0),"")</f>
        <v/>
      </c>
      <c r="AH5425" s="78"/>
      <c r="AI5425" s="79" t="str">
        <f>IF(AH5425&lt;&gt;"",VLOOKUP(CONCATENATE(AG5425,AH5425),NIVELES!$B$676:$C$745,2,0),"")</f>
        <v/>
      </c>
      <c r="AJ5425" s="78"/>
      <c r="AK5425" s="79" t="str">
        <f>+IF(AJ5425&lt;&gt;"",VLOOKUP(AJ5425,NIVELES!$A$816:$B$892,2,0),"")</f>
        <v/>
      </c>
      <c r="AL5425" s="78"/>
      <c r="AM5425" s="78"/>
      <c r="AN5425" s="79" t="str">
        <f>IF(AM5425&lt;&gt;"",+VLOOKUP(AM5425,NIVELES!$A$1652:$B$2466,2,0),"")</f>
        <v/>
      </c>
      <c r="AO5425" s="87"/>
      <c r="AP5425" s="88"/>
      <c r="AQ5425" s="88"/>
      <c r="AR5425" s="88"/>
      <c r="AS5425" s="88"/>
      <c r="AT5425" s="88"/>
      <c r="AU5425" s="88"/>
      <c r="AV5425" s="88"/>
      <c r="AW5425" s="88"/>
      <c r="AX5425" s="88"/>
      <c r="AY5425" s="88"/>
      <c r="AZ5425" s="88"/>
      <c r="BA5425" s="88"/>
      <c r="BB5425" s="89">
        <f t="shared" si="335"/>
        <v>0</v>
      </c>
      <c r="BC5425" s="90" t="str">
        <f t="shared" si="334"/>
        <v xml:space="preserve"> </v>
      </c>
      <c r="BD5425" s="91" t="str">
        <f t="shared" si="336"/>
        <v xml:space="preserve"> </v>
      </c>
      <c r="BE5425" s="92">
        <f t="shared" si="337"/>
        <v>0</v>
      </c>
    </row>
    <row r="5426" spans="1:57" s="74" customFormat="1" ht="50.1" customHeight="1" x14ac:dyDescent="0.2">
      <c r="A5426" s="78"/>
      <c r="B5426" s="78"/>
      <c r="C5426" s="78"/>
      <c r="D5426" s="78"/>
      <c r="E5426" s="79" t="str">
        <f>+IF(C5426&lt;&gt;"",VLOOKUP(MID(C5426,18,5),NIVELES!$A$133:$B$213,2,0),"")</f>
        <v/>
      </c>
      <c r="F5426" s="80"/>
      <c r="G5426" s="81" t="str">
        <f>+IF(F5426&lt;&gt;"",VLOOKUP(F5426,NIVELES!$A$246:$C$464,3,0),"")</f>
        <v/>
      </c>
      <c r="H5426" s="82"/>
      <c r="I5426" s="78"/>
      <c r="J5426" s="78"/>
      <c r="K5426" s="78"/>
      <c r="L5426" s="78"/>
      <c r="M5426" s="78"/>
      <c r="N5426" s="78"/>
      <c r="O5426" s="78"/>
      <c r="P5426" s="82"/>
      <c r="Q5426" s="78"/>
      <c r="R5426" s="82"/>
      <c r="S5426" s="82"/>
      <c r="T5426" s="82"/>
      <c r="U5426" s="82"/>
      <c r="V5426" s="82"/>
      <c r="W5426" s="82"/>
      <c r="X5426" s="82"/>
      <c r="Y5426" s="82"/>
      <c r="Z5426" s="82"/>
      <c r="AA5426" s="82"/>
      <c r="AB5426" s="82"/>
      <c r="AC5426" s="82"/>
      <c r="AD5426" s="85" t="str">
        <f>IF(A5426&lt;&gt;"",IF(D5426="DIRECCIÓN_DE_TRANSFERENCIAS","280 0031",VLOOKUP(C5426,NIVELES!$A$14:$B$105,2,0)),"")</f>
        <v/>
      </c>
      <c r="AE5426" s="86"/>
      <c r="AF5426" s="86"/>
      <c r="AG5426" s="79" t="str">
        <f>+IF(AF5426&lt;&gt;"",VLOOKUP(AF5426,NIVELES!$A$666:$B$673,2,0),"")</f>
        <v/>
      </c>
      <c r="AH5426" s="78"/>
      <c r="AI5426" s="79" t="str">
        <f>IF(AH5426&lt;&gt;"",VLOOKUP(CONCATENATE(AG5426,AH5426),NIVELES!$B$676:$C$745,2,0),"")</f>
        <v/>
      </c>
      <c r="AJ5426" s="78"/>
      <c r="AK5426" s="79" t="str">
        <f>+IF(AJ5426&lt;&gt;"",VLOOKUP(AJ5426,NIVELES!$A$816:$B$892,2,0),"")</f>
        <v/>
      </c>
      <c r="AL5426" s="78"/>
      <c r="AM5426" s="78"/>
      <c r="AN5426" s="79" t="str">
        <f>IF(AM5426&lt;&gt;"",+VLOOKUP(AM5426,NIVELES!$A$1652:$B$2466,2,0),"")</f>
        <v/>
      </c>
      <c r="AO5426" s="87"/>
      <c r="AP5426" s="88"/>
      <c r="AQ5426" s="88"/>
      <c r="AR5426" s="88"/>
      <c r="AS5426" s="88"/>
      <c r="AT5426" s="88"/>
      <c r="AU5426" s="88"/>
      <c r="AV5426" s="88"/>
      <c r="AW5426" s="88"/>
      <c r="AX5426" s="88"/>
      <c r="AY5426" s="88"/>
      <c r="AZ5426" s="88"/>
      <c r="BA5426" s="88"/>
      <c r="BB5426" s="89">
        <f t="shared" si="335"/>
        <v>0</v>
      </c>
      <c r="BC5426" s="90" t="str">
        <f t="shared" si="334"/>
        <v xml:space="preserve"> </v>
      </c>
      <c r="BD5426" s="91" t="str">
        <f t="shared" si="336"/>
        <v xml:space="preserve"> </v>
      </c>
      <c r="BE5426" s="92">
        <f t="shared" si="337"/>
        <v>0</v>
      </c>
    </row>
    <row r="5427" spans="1:57" s="74" customFormat="1" ht="50.1" customHeight="1" x14ac:dyDescent="0.2">
      <c r="A5427" s="78"/>
      <c r="B5427" s="78"/>
      <c r="C5427" s="78"/>
      <c r="D5427" s="78"/>
      <c r="E5427" s="79" t="str">
        <f>+IF(C5427&lt;&gt;"",VLOOKUP(MID(C5427,18,5),NIVELES!$A$133:$B$213,2,0),"")</f>
        <v/>
      </c>
      <c r="F5427" s="80"/>
      <c r="G5427" s="81" t="str">
        <f>+IF(F5427&lt;&gt;"",VLOOKUP(F5427,NIVELES!$A$246:$C$464,3,0),"")</f>
        <v/>
      </c>
      <c r="H5427" s="82"/>
      <c r="I5427" s="78"/>
      <c r="J5427" s="78"/>
      <c r="K5427" s="78"/>
      <c r="L5427" s="78"/>
      <c r="M5427" s="78"/>
      <c r="N5427" s="78"/>
      <c r="O5427" s="78"/>
      <c r="P5427" s="82"/>
      <c r="Q5427" s="78"/>
      <c r="R5427" s="82"/>
      <c r="S5427" s="82"/>
      <c r="T5427" s="82"/>
      <c r="U5427" s="82"/>
      <c r="V5427" s="82"/>
      <c r="W5427" s="82"/>
      <c r="X5427" s="82"/>
      <c r="Y5427" s="82"/>
      <c r="Z5427" s="82"/>
      <c r="AA5427" s="82"/>
      <c r="AB5427" s="82"/>
      <c r="AC5427" s="82"/>
      <c r="AD5427" s="85" t="str">
        <f>IF(A5427&lt;&gt;"",IF(D5427="DIRECCIÓN_DE_TRANSFERENCIAS","280 0031",VLOOKUP(C5427,NIVELES!$A$14:$B$105,2,0)),"")</f>
        <v/>
      </c>
      <c r="AE5427" s="86"/>
      <c r="AF5427" s="86"/>
      <c r="AG5427" s="79" t="str">
        <f>+IF(AF5427&lt;&gt;"",VLOOKUP(AF5427,NIVELES!$A$666:$B$673,2,0),"")</f>
        <v/>
      </c>
      <c r="AH5427" s="78"/>
      <c r="AI5427" s="79" t="str">
        <f>IF(AH5427&lt;&gt;"",VLOOKUP(CONCATENATE(AG5427,AH5427),NIVELES!$B$676:$C$745,2,0),"")</f>
        <v/>
      </c>
      <c r="AJ5427" s="78"/>
      <c r="AK5427" s="79" t="str">
        <f>+IF(AJ5427&lt;&gt;"",VLOOKUP(AJ5427,NIVELES!$A$816:$B$892,2,0),"")</f>
        <v/>
      </c>
      <c r="AL5427" s="78"/>
      <c r="AM5427" s="78"/>
      <c r="AN5427" s="79" t="str">
        <f>IF(AM5427&lt;&gt;"",+VLOOKUP(AM5427,NIVELES!$A$1652:$B$2466,2,0),"")</f>
        <v/>
      </c>
      <c r="AO5427" s="87"/>
      <c r="AP5427" s="88"/>
      <c r="AQ5427" s="88"/>
      <c r="AR5427" s="88"/>
      <c r="AS5427" s="88"/>
      <c r="AT5427" s="88"/>
      <c r="AU5427" s="88"/>
      <c r="AV5427" s="88"/>
      <c r="AW5427" s="88"/>
      <c r="AX5427" s="88"/>
      <c r="AY5427" s="88"/>
      <c r="AZ5427" s="88"/>
      <c r="BA5427" s="88"/>
      <c r="BB5427" s="89">
        <f t="shared" si="335"/>
        <v>0</v>
      </c>
      <c r="BC5427" s="90" t="str">
        <f t="shared" si="334"/>
        <v xml:space="preserve"> </v>
      </c>
      <c r="BD5427" s="91" t="str">
        <f t="shared" si="336"/>
        <v xml:space="preserve"> </v>
      </c>
      <c r="BE5427" s="92">
        <f t="shared" si="337"/>
        <v>0</v>
      </c>
    </row>
    <row r="5428" spans="1:57" s="74" customFormat="1" ht="50.1" customHeight="1" x14ac:dyDescent="0.2">
      <c r="A5428" s="78"/>
      <c r="B5428" s="78"/>
      <c r="C5428" s="78"/>
      <c r="D5428" s="78"/>
      <c r="E5428" s="79" t="str">
        <f>+IF(C5428&lt;&gt;"",VLOOKUP(MID(C5428,18,5),NIVELES!$A$133:$B$213,2,0),"")</f>
        <v/>
      </c>
      <c r="F5428" s="80"/>
      <c r="G5428" s="81" t="str">
        <f>+IF(F5428&lt;&gt;"",VLOOKUP(F5428,NIVELES!$A$246:$C$464,3,0),"")</f>
        <v/>
      </c>
      <c r="H5428" s="82"/>
      <c r="I5428" s="78"/>
      <c r="J5428" s="78"/>
      <c r="K5428" s="78"/>
      <c r="L5428" s="78"/>
      <c r="M5428" s="78"/>
      <c r="N5428" s="78"/>
      <c r="O5428" s="78"/>
      <c r="P5428" s="82"/>
      <c r="Q5428" s="78"/>
      <c r="R5428" s="82"/>
      <c r="S5428" s="82"/>
      <c r="T5428" s="82"/>
      <c r="U5428" s="82"/>
      <c r="V5428" s="82"/>
      <c r="W5428" s="82"/>
      <c r="X5428" s="82"/>
      <c r="Y5428" s="82"/>
      <c r="Z5428" s="82"/>
      <c r="AA5428" s="82"/>
      <c r="AB5428" s="82"/>
      <c r="AC5428" s="82"/>
      <c r="AD5428" s="85" t="str">
        <f>IF(A5428&lt;&gt;"",IF(D5428="DIRECCIÓN_DE_TRANSFERENCIAS","280 0031",VLOOKUP(C5428,NIVELES!$A$14:$B$105,2,0)),"")</f>
        <v/>
      </c>
      <c r="AE5428" s="86"/>
      <c r="AF5428" s="86"/>
      <c r="AG5428" s="79" t="str">
        <f>+IF(AF5428&lt;&gt;"",VLOOKUP(AF5428,NIVELES!$A$666:$B$673,2,0),"")</f>
        <v/>
      </c>
      <c r="AH5428" s="78"/>
      <c r="AI5428" s="79" t="str">
        <f>IF(AH5428&lt;&gt;"",VLOOKUP(CONCATENATE(AG5428,AH5428),NIVELES!$B$676:$C$745,2,0),"")</f>
        <v/>
      </c>
      <c r="AJ5428" s="78"/>
      <c r="AK5428" s="79" t="str">
        <f>+IF(AJ5428&lt;&gt;"",VLOOKUP(AJ5428,NIVELES!$A$816:$B$892,2,0),"")</f>
        <v/>
      </c>
      <c r="AL5428" s="78"/>
      <c r="AM5428" s="78"/>
      <c r="AN5428" s="79" t="str">
        <f>IF(AM5428&lt;&gt;"",+VLOOKUP(AM5428,NIVELES!$A$1652:$B$2466,2,0),"")</f>
        <v/>
      </c>
      <c r="AO5428" s="87"/>
      <c r="AP5428" s="88"/>
      <c r="AQ5428" s="88"/>
      <c r="AR5428" s="88"/>
      <c r="AS5428" s="88"/>
      <c r="AT5428" s="88"/>
      <c r="AU5428" s="88"/>
      <c r="AV5428" s="88"/>
      <c r="AW5428" s="88"/>
      <c r="AX5428" s="88"/>
      <c r="AY5428" s="88"/>
      <c r="AZ5428" s="88"/>
      <c r="BA5428" s="88"/>
      <c r="BB5428" s="89">
        <f t="shared" si="335"/>
        <v>0</v>
      </c>
      <c r="BC5428" s="90" t="str">
        <f t="shared" si="334"/>
        <v xml:space="preserve"> </v>
      </c>
      <c r="BD5428" s="91" t="str">
        <f t="shared" si="336"/>
        <v xml:space="preserve"> </v>
      </c>
      <c r="BE5428" s="92">
        <f t="shared" si="337"/>
        <v>0</v>
      </c>
    </row>
    <row r="5429" spans="1:57" s="74" customFormat="1" ht="50.1" customHeight="1" x14ac:dyDescent="0.2">
      <c r="A5429" s="78"/>
      <c r="B5429" s="78"/>
      <c r="C5429" s="78"/>
      <c r="D5429" s="78"/>
      <c r="E5429" s="79" t="str">
        <f>+IF(C5429&lt;&gt;"",VLOOKUP(MID(C5429,18,5),NIVELES!$A$133:$B$213,2,0),"")</f>
        <v/>
      </c>
      <c r="F5429" s="80"/>
      <c r="G5429" s="81" t="str">
        <f>+IF(F5429&lt;&gt;"",VLOOKUP(F5429,NIVELES!$A$246:$C$464,3,0),"")</f>
        <v/>
      </c>
      <c r="H5429" s="82"/>
      <c r="I5429" s="78"/>
      <c r="J5429" s="78"/>
      <c r="K5429" s="78"/>
      <c r="L5429" s="78"/>
      <c r="M5429" s="78"/>
      <c r="N5429" s="78"/>
      <c r="O5429" s="78"/>
      <c r="P5429" s="82"/>
      <c r="Q5429" s="78"/>
      <c r="R5429" s="82"/>
      <c r="S5429" s="82"/>
      <c r="T5429" s="82"/>
      <c r="U5429" s="82"/>
      <c r="V5429" s="82"/>
      <c r="W5429" s="82"/>
      <c r="X5429" s="82"/>
      <c r="Y5429" s="82"/>
      <c r="Z5429" s="82"/>
      <c r="AA5429" s="82"/>
      <c r="AB5429" s="82"/>
      <c r="AC5429" s="82"/>
      <c r="AD5429" s="85" t="str">
        <f>IF(A5429&lt;&gt;"",IF(D5429="DIRECCIÓN_DE_TRANSFERENCIAS","280 0031",VLOOKUP(C5429,NIVELES!$A$14:$B$105,2,0)),"")</f>
        <v/>
      </c>
      <c r="AE5429" s="86"/>
      <c r="AF5429" s="86"/>
      <c r="AG5429" s="79" t="str">
        <f>+IF(AF5429&lt;&gt;"",VLOOKUP(AF5429,NIVELES!$A$666:$B$673,2,0),"")</f>
        <v/>
      </c>
      <c r="AH5429" s="78"/>
      <c r="AI5429" s="79" t="str">
        <f>IF(AH5429&lt;&gt;"",VLOOKUP(CONCATENATE(AG5429,AH5429),NIVELES!$B$676:$C$745,2,0),"")</f>
        <v/>
      </c>
      <c r="AJ5429" s="78"/>
      <c r="AK5429" s="79" t="str">
        <f>+IF(AJ5429&lt;&gt;"",VLOOKUP(AJ5429,NIVELES!$A$816:$B$892,2,0),"")</f>
        <v/>
      </c>
      <c r="AL5429" s="78"/>
      <c r="AM5429" s="78"/>
      <c r="AN5429" s="79" t="str">
        <f>IF(AM5429&lt;&gt;"",+VLOOKUP(AM5429,NIVELES!$A$1652:$B$2466,2,0),"")</f>
        <v/>
      </c>
      <c r="AO5429" s="87"/>
      <c r="AP5429" s="88"/>
      <c r="AQ5429" s="88"/>
      <c r="AR5429" s="88"/>
      <c r="AS5429" s="88"/>
      <c r="AT5429" s="88"/>
      <c r="AU5429" s="88"/>
      <c r="AV5429" s="88"/>
      <c r="AW5429" s="88"/>
      <c r="AX5429" s="88"/>
      <c r="AY5429" s="88"/>
      <c r="AZ5429" s="88"/>
      <c r="BA5429" s="88"/>
      <c r="BB5429" s="89">
        <f t="shared" si="335"/>
        <v>0</v>
      </c>
      <c r="BC5429" s="90" t="str">
        <f t="shared" si="334"/>
        <v xml:space="preserve"> </v>
      </c>
      <c r="BD5429" s="91" t="str">
        <f t="shared" si="336"/>
        <v xml:space="preserve"> </v>
      </c>
      <c r="BE5429" s="92">
        <f t="shared" si="337"/>
        <v>0</v>
      </c>
    </row>
    <row r="5430" spans="1:57" s="74" customFormat="1" ht="50.1" customHeight="1" x14ac:dyDescent="0.2">
      <c r="A5430" s="78"/>
      <c r="B5430" s="78"/>
      <c r="C5430" s="78"/>
      <c r="D5430" s="78"/>
      <c r="E5430" s="79" t="str">
        <f>+IF(C5430&lt;&gt;"",VLOOKUP(MID(C5430,18,5),NIVELES!$A$133:$B$213,2,0),"")</f>
        <v/>
      </c>
      <c r="F5430" s="80"/>
      <c r="G5430" s="81" t="str">
        <f>+IF(F5430&lt;&gt;"",VLOOKUP(F5430,NIVELES!$A$246:$C$464,3,0),"")</f>
        <v/>
      </c>
      <c r="H5430" s="82"/>
      <c r="I5430" s="78"/>
      <c r="J5430" s="78"/>
      <c r="K5430" s="78"/>
      <c r="L5430" s="78"/>
      <c r="M5430" s="78"/>
      <c r="N5430" s="78"/>
      <c r="O5430" s="78"/>
      <c r="P5430" s="82"/>
      <c r="Q5430" s="78"/>
      <c r="R5430" s="82"/>
      <c r="S5430" s="82"/>
      <c r="T5430" s="82"/>
      <c r="U5430" s="82"/>
      <c r="V5430" s="82"/>
      <c r="W5430" s="82"/>
      <c r="X5430" s="82"/>
      <c r="Y5430" s="82"/>
      <c r="Z5430" s="82"/>
      <c r="AA5430" s="82"/>
      <c r="AB5430" s="82"/>
      <c r="AC5430" s="82"/>
      <c r="AD5430" s="85" t="str">
        <f>IF(A5430&lt;&gt;"",IF(D5430="DIRECCIÓN_DE_TRANSFERENCIAS","280 0031",VLOOKUP(C5430,NIVELES!$A$14:$B$105,2,0)),"")</f>
        <v/>
      </c>
      <c r="AE5430" s="86"/>
      <c r="AF5430" s="86"/>
      <c r="AG5430" s="79" t="str">
        <f>+IF(AF5430&lt;&gt;"",VLOOKUP(AF5430,NIVELES!$A$666:$B$673,2,0),"")</f>
        <v/>
      </c>
      <c r="AH5430" s="78"/>
      <c r="AI5430" s="79" t="str">
        <f>IF(AH5430&lt;&gt;"",VLOOKUP(CONCATENATE(AG5430,AH5430),NIVELES!$B$676:$C$745,2,0),"")</f>
        <v/>
      </c>
      <c r="AJ5430" s="78"/>
      <c r="AK5430" s="79" t="str">
        <f>+IF(AJ5430&lt;&gt;"",VLOOKUP(AJ5430,NIVELES!$A$816:$B$892,2,0),"")</f>
        <v/>
      </c>
      <c r="AL5430" s="78"/>
      <c r="AM5430" s="78"/>
      <c r="AN5430" s="79" t="str">
        <f>IF(AM5430&lt;&gt;"",+VLOOKUP(AM5430,NIVELES!$A$1652:$B$2466,2,0),"")</f>
        <v/>
      </c>
      <c r="AO5430" s="87"/>
      <c r="AP5430" s="88"/>
      <c r="AQ5430" s="88"/>
      <c r="AR5430" s="88"/>
      <c r="AS5430" s="88"/>
      <c r="AT5430" s="88"/>
      <c r="AU5430" s="88"/>
      <c r="AV5430" s="88"/>
      <c r="AW5430" s="88"/>
      <c r="AX5430" s="88"/>
      <c r="AY5430" s="88"/>
      <c r="AZ5430" s="88"/>
      <c r="BA5430" s="88"/>
      <c r="BB5430" s="89">
        <f t="shared" si="335"/>
        <v>0</v>
      </c>
      <c r="BC5430" s="90" t="str">
        <f t="shared" si="334"/>
        <v xml:space="preserve"> </v>
      </c>
      <c r="BD5430" s="91" t="str">
        <f t="shared" si="336"/>
        <v xml:space="preserve"> </v>
      </c>
      <c r="BE5430" s="92">
        <f t="shared" si="337"/>
        <v>0</v>
      </c>
    </row>
    <row r="5431" spans="1:57" s="74" customFormat="1" ht="50.1" customHeight="1" x14ac:dyDescent="0.2">
      <c r="A5431" s="78"/>
      <c r="B5431" s="78"/>
      <c r="C5431" s="78"/>
      <c r="D5431" s="78"/>
      <c r="E5431" s="79" t="str">
        <f>+IF(C5431&lt;&gt;"",VLOOKUP(MID(C5431,18,5),NIVELES!$A$133:$B$213,2,0),"")</f>
        <v/>
      </c>
      <c r="F5431" s="80"/>
      <c r="G5431" s="81" t="str">
        <f>+IF(F5431&lt;&gt;"",VLOOKUP(F5431,NIVELES!$A$246:$C$464,3,0),"")</f>
        <v/>
      </c>
      <c r="H5431" s="82"/>
      <c r="I5431" s="78"/>
      <c r="J5431" s="78"/>
      <c r="K5431" s="78"/>
      <c r="L5431" s="78"/>
      <c r="M5431" s="78"/>
      <c r="N5431" s="78"/>
      <c r="O5431" s="78"/>
      <c r="P5431" s="82"/>
      <c r="Q5431" s="78"/>
      <c r="R5431" s="82"/>
      <c r="S5431" s="82"/>
      <c r="T5431" s="82"/>
      <c r="U5431" s="82"/>
      <c r="V5431" s="82"/>
      <c r="W5431" s="82"/>
      <c r="X5431" s="82"/>
      <c r="Y5431" s="82"/>
      <c r="Z5431" s="82"/>
      <c r="AA5431" s="82"/>
      <c r="AB5431" s="82"/>
      <c r="AC5431" s="82"/>
      <c r="AD5431" s="85" t="str">
        <f>IF(A5431&lt;&gt;"",IF(D5431="DIRECCIÓN_DE_TRANSFERENCIAS","280 0031",VLOOKUP(C5431,NIVELES!$A$14:$B$105,2,0)),"")</f>
        <v/>
      </c>
      <c r="AE5431" s="86"/>
      <c r="AF5431" s="86"/>
      <c r="AG5431" s="79" t="str">
        <f>+IF(AF5431&lt;&gt;"",VLOOKUP(AF5431,NIVELES!$A$666:$B$673,2,0),"")</f>
        <v/>
      </c>
      <c r="AH5431" s="78"/>
      <c r="AI5431" s="79" t="str">
        <f>IF(AH5431&lt;&gt;"",VLOOKUP(CONCATENATE(AG5431,AH5431),NIVELES!$B$676:$C$745,2,0),"")</f>
        <v/>
      </c>
      <c r="AJ5431" s="78"/>
      <c r="AK5431" s="79" t="str">
        <f>+IF(AJ5431&lt;&gt;"",VLOOKUP(AJ5431,NIVELES!$A$816:$B$892,2,0),"")</f>
        <v/>
      </c>
      <c r="AL5431" s="78"/>
      <c r="AM5431" s="78"/>
      <c r="AN5431" s="79" t="str">
        <f>IF(AM5431&lt;&gt;"",+VLOOKUP(AM5431,NIVELES!$A$1652:$B$2466,2,0),"")</f>
        <v/>
      </c>
      <c r="AO5431" s="87"/>
      <c r="AP5431" s="88"/>
      <c r="AQ5431" s="88"/>
      <c r="AR5431" s="88"/>
      <c r="AS5431" s="88"/>
      <c r="AT5431" s="88"/>
      <c r="AU5431" s="88"/>
      <c r="AV5431" s="88"/>
      <c r="AW5431" s="88"/>
      <c r="AX5431" s="88"/>
      <c r="AY5431" s="88"/>
      <c r="AZ5431" s="88"/>
      <c r="BA5431" s="88"/>
      <c r="BB5431" s="89">
        <f t="shared" si="335"/>
        <v>0</v>
      </c>
      <c r="BC5431" s="90" t="str">
        <f t="shared" si="334"/>
        <v xml:space="preserve"> </v>
      </c>
      <c r="BD5431" s="91" t="str">
        <f t="shared" si="336"/>
        <v xml:space="preserve"> </v>
      </c>
      <c r="BE5431" s="92">
        <f t="shared" si="337"/>
        <v>0</v>
      </c>
    </row>
    <row r="5432" spans="1:57" s="74" customFormat="1" ht="50.1" customHeight="1" x14ac:dyDescent="0.2">
      <c r="A5432" s="78"/>
      <c r="B5432" s="78"/>
      <c r="C5432" s="78"/>
      <c r="D5432" s="78"/>
      <c r="E5432" s="79" t="str">
        <f>+IF(C5432&lt;&gt;"",VLOOKUP(MID(C5432,18,5),NIVELES!$A$133:$B$213,2,0),"")</f>
        <v/>
      </c>
      <c r="F5432" s="80"/>
      <c r="G5432" s="81" t="str">
        <f>+IF(F5432&lt;&gt;"",VLOOKUP(F5432,NIVELES!$A$246:$C$464,3,0),"")</f>
        <v/>
      </c>
      <c r="H5432" s="82"/>
      <c r="I5432" s="78"/>
      <c r="J5432" s="78"/>
      <c r="K5432" s="78"/>
      <c r="L5432" s="78"/>
      <c r="M5432" s="78"/>
      <c r="N5432" s="78"/>
      <c r="O5432" s="78"/>
      <c r="P5432" s="82"/>
      <c r="Q5432" s="78"/>
      <c r="R5432" s="82"/>
      <c r="S5432" s="82"/>
      <c r="T5432" s="82"/>
      <c r="U5432" s="82"/>
      <c r="V5432" s="82"/>
      <c r="W5432" s="82"/>
      <c r="X5432" s="82"/>
      <c r="Y5432" s="82"/>
      <c r="Z5432" s="82"/>
      <c r="AA5432" s="82"/>
      <c r="AB5432" s="82"/>
      <c r="AC5432" s="82"/>
      <c r="AD5432" s="85" t="str">
        <f>IF(A5432&lt;&gt;"",IF(D5432="DIRECCIÓN_DE_TRANSFERENCIAS","280 0031",VLOOKUP(C5432,NIVELES!$A$14:$B$105,2,0)),"")</f>
        <v/>
      </c>
      <c r="AE5432" s="86"/>
      <c r="AF5432" s="86"/>
      <c r="AG5432" s="79" t="str">
        <f>+IF(AF5432&lt;&gt;"",VLOOKUP(AF5432,NIVELES!$A$666:$B$673,2,0),"")</f>
        <v/>
      </c>
      <c r="AH5432" s="78"/>
      <c r="AI5432" s="79" t="str">
        <f>IF(AH5432&lt;&gt;"",VLOOKUP(CONCATENATE(AG5432,AH5432),NIVELES!$B$676:$C$745,2,0),"")</f>
        <v/>
      </c>
      <c r="AJ5432" s="78"/>
      <c r="AK5432" s="79" t="str">
        <f>+IF(AJ5432&lt;&gt;"",VLOOKUP(AJ5432,NIVELES!$A$816:$B$892,2,0),"")</f>
        <v/>
      </c>
      <c r="AL5432" s="78"/>
      <c r="AM5432" s="78"/>
      <c r="AN5432" s="79" t="str">
        <f>IF(AM5432&lt;&gt;"",+VLOOKUP(AM5432,NIVELES!$A$1652:$B$2466,2,0),"")</f>
        <v/>
      </c>
      <c r="AO5432" s="87"/>
      <c r="AP5432" s="88"/>
      <c r="AQ5432" s="88"/>
      <c r="AR5432" s="88"/>
      <c r="AS5432" s="88"/>
      <c r="AT5432" s="88"/>
      <c r="AU5432" s="88"/>
      <c r="AV5432" s="88"/>
      <c r="AW5432" s="88"/>
      <c r="AX5432" s="88"/>
      <c r="AY5432" s="88"/>
      <c r="AZ5432" s="88"/>
      <c r="BA5432" s="88"/>
      <c r="BB5432" s="89">
        <f t="shared" si="335"/>
        <v>0</v>
      </c>
      <c r="BC5432" s="90" t="str">
        <f t="shared" si="334"/>
        <v xml:space="preserve"> </v>
      </c>
      <c r="BD5432" s="91" t="str">
        <f t="shared" si="336"/>
        <v xml:space="preserve"> </v>
      </c>
      <c r="BE5432" s="92">
        <f t="shared" si="337"/>
        <v>0</v>
      </c>
    </row>
    <row r="5433" spans="1:57" s="74" customFormat="1" ht="50.1" customHeight="1" x14ac:dyDescent="0.2">
      <c r="A5433" s="78"/>
      <c r="B5433" s="78"/>
      <c r="C5433" s="78"/>
      <c r="D5433" s="78"/>
      <c r="E5433" s="79" t="str">
        <f>+IF(C5433&lt;&gt;"",VLOOKUP(MID(C5433,18,5),NIVELES!$A$133:$B$213,2,0),"")</f>
        <v/>
      </c>
      <c r="F5433" s="80"/>
      <c r="G5433" s="81" t="str">
        <f>+IF(F5433&lt;&gt;"",VLOOKUP(F5433,NIVELES!$A$246:$C$464,3,0),"")</f>
        <v/>
      </c>
      <c r="H5433" s="82"/>
      <c r="I5433" s="78"/>
      <c r="J5433" s="78"/>
      <c r="K5433" s="78"/>
      <c r="L5433" s="78"/>
      <c r="M5433" s="78"/>
      <c r="N5433" s="78"/>
      <c r="O5433" s="78"/>
      <c r="P5433" s="82"/>
      <c r="Q5433" s="78"/>
      <c r="R5433" s="82"/>
      <c r="S5433" s="82"/>
      <c r="T5433" s="82"/>
      <c r="U5433" s="82"/>
      <c r="V5433" s="82"/>
      <c r="W5433" s="82"/>
      <c r="X5433" s="82"/>
      <c r="Y5433" s="82"/>
      <c r="Z5433" s="82"/>
      <c r="AA5433" s="82"/>
      <c r="AB5433" s="82"/>
      <c r="AC5433" s="82"/>
      <c r="AD5433" s="85" t="str">
        <f>IF(A5433&lt;&gt;"",IF(D5433="DIRECCIÓN_DE_TRANSFERENCIAS","280 0031",VLOOKUP(C5433,NIVELES!$A$14:$B$105,2,0)),"")</f>
        <v/>
      </c>
      <c r="AE5433" s="86"/>
      <c r="AF5433" s="86"/>
      <c r="AG5433" s="79" t="str">
        <f>+IF(AF5433&lt;&gt;"",VLOOKUP(AF5433,NIVELES!$A$666:$B$673,2,0),"")</f>
        <v/>
      </c>
      <c r="AH5433" s="78"/>
      <c r="AI5433" s="79" t="str">
        <f>IF(AH5433&lt;&gt;"",VLOOKUP(CONCATENATE(AG5433,AH5433),NIVELES!$B$676:$C$745,2,0),"")</f>
        <v/>
      </c>
      <c r="AJ5433" s="78"/>
      <c r="AK5433" s="79" t="str">
        <f>+IF(AJ5433&lt;&gt;"",VLOOKUP(AJ5433,NIVELES!$A$816:$B$892,2,0),"")</f>
        <v/>
      </c>
      <c r="AL5433" s="78"/>
      <c r="AM5433" s="78"/>
      <c r="AN5433" s="79" t="str">
        <f>IF(AM5433&lt;&gt;"",+VLOOKUP(AM5433,NIVELES!$A$1652:$B$2466,2,0),"")</f>
        <v/>
      </c>
      <c r="AO5433" s="87"/>
      <c r="AP5433" s="88"/>
      <c r="AQ5433" s="88"/>
      <c r="AR5433" s="88"/>
      <c r="AS5433" s="88"/>
      <c r="AT5433" s="88"/>
      <c r="AU5433" s="88"/>
      <c r="AV5433" s="88"/>
      <c r="AW5433" s="88"/>
      <c r="AX5433" s="88"/>
      <c r="AY5433" s="88"/>
      <c r="AZ5433" s="88"/>
      <c r="BA5433" s="88"/>
      <c r="BB5433" s="89">
        <f t="shared" si="335"/>
        <v>0</v>
      </c>
      <c r="BC5433" s="90" t="str">
        <f t="shared" si="334"/>
        <v xml:space="preserve"> </v>
      </c>
      <c r="BD5433" s="91" t="str">
        <f t="shared" si="336"/>
        <v xml:space="preserve"> </v>
      </c>
      <c r="BE5433" s="92">
        <f t="shared" si="337"/>
        <v>0</v>
      </c>
    </row>
    <row r="5434" spans="1:57" s="74" customFormat="1" ht="50.1" customHeight="1" x14ac:dyDescent="0.2">
      <c r="A5434" s="78"/>
      <c r="B5434" s="78"/>
      <c r="C5434" s="78"/>
      <c r="D5434" s="78"/>
      <c r="E5434" s="79" t="str">
        <f>+IF(C5434&lt;&gt;"",VLOOKUP(MID(C5434,18,5),NIVELES!$A$133:$B$213,2,0),"")</f>
        <v/>
      </c>
      <c r="F5434" s="80"/>
      <c r="G5434" s="81" t="str">
        <f>+IF(F5434&lt;&gt;"",VLOOKUP(F5434,NIVELES!$A$246:$C$464,3,0),"")</f>
        <v/>
      </c>
      <c r="H5434" s="82"/>
      <c r="I5434" s="78"/>
      <c r="J5434" s="78"/>
      <c r="K5434" s="78"/>
      <c r="L5434" s="78"/>
      <c r="M5434" s="78"/>
      <c r="N5434" s="78"/>
      <c r="O5434" s="78"/>
      <c r="P5434" s="82"/>
      <c r="Q5434" s="78"/>
      <c r="R5434" s="82"/>
      <c r="S5434" s="82"/>
      <c r="T5434" s="82"/>
      <c r="U5434" s="82"/>
      <c r="V5434" s="82"/>
      <c r="W5434" s="82"/>
      <c r="X5434" s="82"/>
      <c r="Y5434" s="82"/>
      <c r="Z5434" s="82"/>
      <c r="AA5434" s="82"/>
      <c r="AB5434" s="82"/>
      <c r="AC5434" s="82"/>
      <c r="AD5434" s="85" t="str">
        <f>IF(A5434&lt;&gt;"",IF(D5434="DIRECCIÓN_DE_TRANSFERENCIAS","280 0031",VLOOKUP(C5434,NIVELES!$A$14:$B$105,2,0)),"")</f>
        <v/>
      </c>
      <c r="AE5434" s="86"/>
      <c r="AF5434" s="86"/>
      <c r="AG5434" s="79" t="str">
        <f>+IF(AF5434&lt;&gt;"",VLOOKUP(AF5434,NIVELES!$A$666:$B$673,2,0),"")</f>
        <v/>
      </c>
      <c r="AH5434" s="78"/>
      <c r="AI5434" s="79" t="str">
        <f>IF(AH5434&lt;&gt;"",VLOOKUP(CONCATENATE(AG5434,AH5434),NIVELES!$B$676:$C$745,2,0),"")</f>
        <v/>
      </c>
      <c r="AJ5434" s="78"/>
      <c r="AK5434" s="79" t="str">
        <f>+IF(AJ5434&lt;&gt;"",VLOOKUP(AJ5434,NIVELES!$A$816:$B$892,2,0),"")</f>
        <v/>
      </c>
      <c r="AL5434" s="78"/>
      <c r="AM5434" s="78"/>
      <c r="AN5434" s="79" t="str">
        <f>IF(AM5434&lt;&gt;"",+VLOOKUP(AM5434,NIVELES!$A$1652:$B$2466,2,0),"")</f>
        <v/>
      </c>
      <c r="AO5434" s="87"/>
      <c r="AP5434" s="88"/>
      <c r="AQ5434" s="88"/>
      <c r="AR5434" s="88"/>
      <c r="AS5434" s="88"/>
      <c r="AT5434" s="88"/>
      <c r="AU5434" s="88"/>
      <c r="AV5434" s="88"/>
      <c r="AW5434" s="88"/>
      <c r="AX5434" s="88"/>
      <c r="AY5434" s="88"/>
      <c r="AZ5434" s="88"/>
      <c r="BA5434" s="88"/>
      <c r="BB5434" s="89">
        <f t="shared" si="335"/>
        <v>0</v>
      </c>
      <c r="BC5434" s="90" t="str">
        <f t="shared" si="334"/>
        <v xml:space="preserve"> </v>
      </c>
      <c r="BD5434" s="91" t="str">
        <f t="shared" si="336"/>
        <v xml:space="preserve"> </v>
      </c>
      <c r="BE5434" s="92">
        <f t="shared" si="337"/>
        <v>0</v>
      </c>
    </row>
    <row r="5435" spans="1:57" s="74" customFormat="1" ht="50.1" customHeight="1" x14ac:dyDescent="0.2">
      <c r="A5435" s="78"/>
      <c r="B5435" s="78"/>
      <c r="C5435" s="78"/>
      <c r="D5435" s="78"/>
      <c r="E5435" s="79" t="str">
        <f>+IF(C5435&lt;&gt;"",VLOOKUP(MID(C5435,18,5),NIVELES!$A$133:$B$213,2,0),"")</f>
        <v/>
      </c>
      <c r="F5435" s="80"/>
      <c r="G5435" s="81" t="str">
        <f>+IF(F5435&lt;&gt;"",VLOOKUP(F5435,NIVELES!$A$246:$C$464,3,0),"")</f>
        <v/>
      </c>
      <c r="H5435" s="82"/>
      <c r="I5435" s="78"/>
      <c r="J5435" s="78"/>
      <c r="K5435" s="78"/>
      <c r="L5435" s="78"/>
      <c r="M5435" s="78"/>
      <c r="N5435" s="78"/>
      <c r="O5435" s="78"/>
      <c r="P5435" s="82"/>
      <c r="Q5435" s="78"/>
      <c r="R5435" s="82"/>
      <c r="S5435" s="82"/>
      <c r="T5435" s="82"/>
      <c r="U5435" s="82"/>
      <c r="V5435" s="82"/>
      <c r="W5435" s="82"/>
      <c r="X5435" s="82"/>
      <c r="Y5435" s="82"/>
      <c r="Z5435" s="82"/>
      <c r="AA5435" s="82"/>
      <c r="AB5435" s="82"/>
      <c r="AC5435" s="82"/>
      <c r="AD5435" s="85" t="str">
        <f>IF(A5435&lt;&gt;"",IF(D5435="DIRECCIÓN_DE_TRANSFERENCIAS","280 0031",VLOOKUP(C5435,NIVELES!$A$14:$B$105,2,0)),"")</f>
        <v/>
      </c>
      <c r="AE5435" s="86"/>
      <c r="AF5435" s="86"/>
      <c r="AG5435" s="79" t="str">
        <f>+IF(AF5435&lt;&gt;"",VLOOKUP(AF5435,NIVELES!$A$666:$B$673,2,0),"")</f>
        <v/>
      </c>
      <c r="AH5435" s="78"/>
      <c r="AI5435" s="79" t="str">
        <f>IF(AH5435&lt;&gt;"",VLOOKUP(CONCATENATE(AG5435,AH5435),NIVELES!$B$676:$C$745,2,0),"")</f>
        <v/>
      </c>
      <c r="AJ5435" s="78"/>
      <c r="AK5435" s="79" t="str">
        <f>+IF(AJ5435&lt;&gt;"",VLOOKUP(AJ5435,NIVELES!$A$816:$B$892,2,0),"")</f>
        <v/>
      </c>
      <c r="AL5435" s="78"/>
      <c r="AM5435" s="78"/>
      <c r="AN5435" s="79" t="str">
        <f>IF(AM5435&lt;&gt;"",+VLOOKUP(AM5435,NIVELES!$A$1652:$B$2466,2,0),"")</f>
        <v/>
      </c>
      <c r="AO5435" s="87"/>
      <c r="AP5435" s="88"/>
      <c r="AQ5435" s="88"/>
      <c r="AR5435" s="88"/>
      <c r="AS5435" s="88"/>
      <c r="AT5435" s="88"/>
      <c r="AU5435" s="88"/>
      <c r="AV5435" s="88"/>
      <c r="AW5435" s="88"/>
      <c r="AX5435" s="88"/>
      <c r="AY5435" s="88"/>
      <c r="AZ5435" s="88"/>
      <c r="BA5435" s="88"/>
      <c r="BB5435" s="89">
        <f t="shared" si="335"/>
        <v>0</v>
      </c>
      <c r="BC5435" s="90" t="str">
        <f t="shared" si="334"/>
        <v xml:space="preserve"> </v>
      </c>
      <c r="BD5435" s="91" t="str">
        <f t="shared" si="336"/>
        <v xml:space="preserve"> </v>
      </c>
      <c r="BE5435" s="92">
        <f t="shared" si="337"/>
        <v>0</v>
      </c>
    </row>
    <row r="5436" spans="1:57" s="74" customFormat="1" ht="50.1" customHeight="1" x14ac:dyDescent="0.2">
      <c r="A5436" s="78"/>
      <c r="B5436" s="78"/>
      <c r="C5436" s="78"/>
      <c r="D5436" s="78"/>
      <c r="E5436" s="79" t="str">
        <f>+IF(C5436&lt;&gt;"",VLOOKUP(MID(C5436,18,5),NIVELES!$A$133:$B$213,2,0),"")</f>
        <v/>
      </c>
      <c r="F5436" s="80"/>
      <c r="G5436" s="81" t="str">
        <f>+IF(F5436&lt;&gt;"",VLOOKUP(F5436,NIVELES!$A$246:$C$464,3,0),"")</f>
        <v/>
      </c>
      <c r="H5436" s="82"/>
      <c r="I5436" s="78"/>
      <c r="J5436" s="78"/>
      <c r="K5436" s="78"/>
      <c r="L5436" s="78"/>
      <c r="M5436" s="78"/>
      <c r="N5436" s="78"/>
      <c r="O5436" s="78"/>
      <c r="P5436" s="82"/>
      <c r="Q5436" s="78"/>
      <c r="R5436" s="82"/>
      <c r="S5436" s="82"/>
      <c r="T5436" s="82"/>
      <c r="U5436" s="82"/>
      <c r="V5436" s="82"/>
      <c r="W5436" s="82"/>
      <c r="X5436" s="82"/>
      <c r="Y5436" s="82"/>
      <c r="Z5436" s="82"/>
      <c r="AA5436" s="82"/>
      <c r="AB5436" s="82"/>
      <c r="AC5436" s="82"/>
      <c r="AD5436" s="85" t="str">
        <f>IF(A5436&lt;&gt;"",IF(D5436="DIRECCIÓN_DE_TRANSFERENCIAS","280 0031",VLOOKUP(C5436,NIVELES!$A$14:$B$105,2,0)),"")</f>
        <v/>
      </c>
      <c r="AE5436" s="86"/>
      <c r="AF5436" s="86"/>
      <c r="AG5436" s="79" t="str">
        <f>+IF(AF5436&lt;&gt;"",VLOOKUP(AF5436,NIVELES!$A$666:$B$673,2,0),"")</f>
        <v/>
      </c>
      <c r="AH5436" s="78"/>
      <c r="AI5436" s="79" t="str">
        <f>IF(AH5436&lt;&gt;"",VLOOKUP(CONCATENATE(AG5436,AH5436),NIVELES!$B$676:$C$745,2,0),"")</f>
        <v/>
      </c>
      <c r="AJ5436" s="78"/>
      <c r="AK5436" s="79" t="str">
        <f>+IF(AJ5436&lt;&gt;"",VLOOKUP(AJ5436,NIVELES!$A$816:$B$892,2,0),"")</f>
        <v/>
      </c>
      <c r="AL5436" s="78"/>
      <c r="AM5436" s="78"/>
      <c r="AN5436" s="79" t="str">
        <f>IF(AM5436&lt;&gt;"",+VLOOKUP(AM5436,NIVELES!$A$1652:$B$2466,2,0),"")</f>
        <v/>
      </c>
      <c r="AO5436" s="87"/>
      <c r="AP5436" s="88"/>
      <c r="AQ5436" s="88"/>
      <c r="AR5436" s="88"/>
      <c r="AS5436" s="88"/>
      <c r="AT5436" s="88"/>
      <c r="AU5436" s="88"/>
      <c r="AV5436" s="88"/>
      <c r="AW5436" s="88"/>
      <c r="AX5436" s="88"/>
      <c r="AY5436" s="88"/>
      <c r="AZ5436" s="88"/>
      <c r="BA5436" s="88"/>
      <c r="BB5436" s="89">
        <f t="shared" si="335"/>
        <v>0</v>
      </c>
      <c r="BC5436" s="90" t="str">
        <f t="shared" si="334"/>
        <v xml:space="preserve"> </v>
      </c>
      <c r="BD5436" s="91" t="str">
        <f t="shared" si="336"/>
        <v xml:space="preserve"> </v>
      </c>
      <c r="BE5436" s="92">
        <f t="shared" si="337"/>
        <v>0</v>
      </c>
    </row>
    <row r="5437" spans="1:57" s="74" customFormat="1" ht="50.1" customHeight="1" x14ac:dyDescent="0.2">
      <c r="A5437" s="78"/>
      <c r="B5437" s="78"/>
      <c r="C5437" s="78"/>
      <c r="D5437" s="78"/>
      <c r="E5437" s="79" t="str">
        <f>+IF(C5437&lt;&gt;"",VLOOKUP(MID(C5437,18,5),NIVELES!$A$133:$B$213,2,0),"")</f>
        <v/>
      </c>
      <c r="F5437" s="80"/>
      <c r="G5437" s="81" t="str">
        <f>+IF(F5437&lt;&gt;"",VLOOKUP(F5437,NIVELES!$A$246:$C$464,3,0),"")</f>
        <v/>
      </c>
      <c r="H5437" s="82"/>
      <c r="I5437" s="78"/>
      <c r="J5437" s="78"/>
      <c r="K5437" s="78"/>
      <c r="L5437" s="78"/>
      <c r="M5437" s="78"/>
      <c r="N5437" s="78"/>
      <c r="O5437" s="78"/>
      <c r="P5437" s="82"/>
      <c r="Q5437" s="78"/>
      <c r="R5437" s="82"/>
      <c r="S5437" s="82"/>
      <c r="T5437" s="82"/>
      <c r="U5437" s="82"/>
      <c r="V5437" s="82"/>
      <c r="W5437" s="82"/>
      <c r="X5437" s="82"/>
      <c r="Y5437" s="82"/>
      <c r="Z5437" s="82"/>
      <c r="AA5437" s="82"/>
      <c r="AB5437" s="82"/>
      <c r="AC5437" s="82"/>
      <c r="AD5437" s="85" t="str">
        <f>IF(A5437&lt;&gt;"",IF(D5437="DIRECCIÓN_DE_TRANSFERENCIAS","280 0031",VLOOKUP(C5437,NIVELES!$A$14:$B$105,2,0)),"")</f>
        <v/>
      </c>
      <c r="AE5437" s="86"/>
      <c r="AF5437" s="86"/>
      <c r="AG5437" s="79" t="str">
        <f>+IF(AF5437&lt;&gt;"",VLOOKUP(AF5437,NIVELES!$A$666:$B$673,2,0),"")</f>
        <v/>
      </c>
      <c r="AH5437" s="78"/>
      <c r="AI5437" s="79" t="str">
        <f>IF(AH5437&lt;&gt;"",VLOOKUP(CONCATENATE(AG5437,AH5437),NIVELES!$B$676:$C$745,2,0),"")</f>
        <v/>
      </c>
      <c r="AJ5437" s="78"/>
      <c r="AK5437" s="79" t="str">
        <f>+IF(AJ5437&lt;&gt;"",VLOOKUP(AJ5437,NIVELES!$A$816:$B$892,2,0),"")</f>
        <v/>
      </c>
      <c r="AL5437" s="78"/>
      <c r="AM5437" s="78"/>
      <c r="AN5437" s="79" t="str">
        <f>IF(AM5437&lt;&gt;"",+VLOOKUP(AM5437,NIVELES!$A$1652:$B$2466,2,0),"")</f>
        <v/>
      </c>
      <c r="AO5437" s="87"/>
      <c r="AP5437" s="88"/>
      <c r="AQ5437" s="88"/>
      <c r="AR5437" s="88"/>
      <c r="AS5437" s="88"/>
      <c r="AT5437" s="88"/>
      <c r="AU5437" s="88"/>
      <c r="AV5437" s="88"/>
      <c r="AW5437" s="88"/>
      <c r="AX5437" s="88"/>
      <c r="AY5437" s="88"/>
      <c r="AZ5437" s="88"/>
      <c r="BA5437" s="88"/>
      <c r="BB5437" s="89">
        <f t="shared" si="335"/>
        <v>0</v>
      </c>
      <c r="BC5437" s="90" t="str">
        <f t="shared" si="334"/>
        <v xml:space="preserve"> </v>
      </c>
      <c r="BD5437" s="91" t="str">
        <f t="shared" si="336"/>
        <v xml:space="preserve"> </v>
      </c>
      <c r="BE5437" s="92">
        <f t="shared" si="337"/>
        <v>0</v>
      </c>
    </row>
    <row r="5438" spans="1:57" s="74" customFormat="1" ht="50.1" customHeight="1" x14ac:dyDescent="0.2">
      <c r="A5438" s="78"/>
      <c r="B5438" s="78"/>
      <c r="C5438" s="78"/>
      <c r="D5438" s="78"/>
      <c r="E5438" s="79" t="str">
        <f>+IF(C5438&lt;&gt;"",VLOOKUP(MID(C5438,18,5),NIVELES!$A$133:$B$213,2,0),"")</f>
        <v/>
      </c>
      <c r="F5438" s="80"/>
      <c r="G5438" s="81" t="str">
        <f>+IF(F5438&lt;&gt;"",VLOOKUP(F5438,NIVELES!$A$246:$C$464,3,0),"")</f>
        <v/>
      </c>
      <c r="H5438" s="82"/>
      <c r="I5438" s="78"/>
      <c r="J5438" s="78"/>
      <c r="K5438" s="78"/>
      <c r="L5438" s="78"/>
      <c r="M5438" s="78"/>
      <c r="N5438" s="78"/>
      <c r="O5438" s="78"/>
      <c r="P5438" s="82"/>
      <c r="Q5438" s="78"/>
      <c r="R5438" s="82"/>
      <c r="S5438" s="82"/>
      <c r="T5438" s="82"/>
      <c r="U5438" s="82"/>
      <c r="V5438" s="82"/>
      <c r="W5438" s="82"/>
      <c r="X5438" s="82"/>
      <c r="Y5438" s="82"/>
      <c r="Z5438" s="82"/>
      <c r="AA5438" s="82"/>
      <c r="AB5438" s="82"/>
      <c r="AC5438" s="82"/>
      <c r="AD5438" s="85" t="str">
        <f>IF(A5438&lt;&gt;"",IF(D5438="DIRECCIÓN_DE_TRANSFERENCIAS","280 0031",VLOOKUP(C5438,NIVELES!$A$14:$B$105,2,0)),"")</f>
        <v/>
      </c>
      <c r="AE5438" s="86"/>
      <c r="AF5438" s="86"/>
      <c r="AG5438" s="79" t="str">
        <f>+IF(AF5438&lt;&gt;"",VLOOKUP(AF5438,NIVELES!$A$666:$B$673,2,0),"")</f>
        <v/>
      </c>
      <c r="AH5438" s="78"/>
      <c r="AI5438" s="79" t="str">
        <f>IF(AH5438&lt;&gt;"",VLOOKUP(CONCATENATE(AG5438,AH5438),NIVELES!$B$676:$C$745,2,0),"")</f>
        <v/>
      </c>
      <c r="AJ5438" s="78"/>
      <c r="AK5438" s="79" t="str">
        <f>+IF(AJ5438&lt;&gt;"",VLOOKUP(AJ5438,NIVELES!$A$816:$B$892,2,0),"")</f>
        <v/>
      </c>
      <c r="AL5438" s="78"/>
      <c r="AM5438" s="78"/>
      <c r="AN5438" s="79" t="str">
        <f>IF(AM5438&lt;&gt;"",+VLOOKUP(AM5438,NIVELES!$A$1652:$B$2466,2,0),"")</f>
        <v/>
      </c>
      <c r="AO5438" s="87"/>
      <c r="AP5438" s="88"/>
      <c r="AQ5438" s="88"/>
      <c r="AR5438" s="88"/>
      <c r="AS5438" s="88"/>
      <c r="AT5438" s="88"/>
      <c r="AU5438" s="88"/>
      <c r="AV5438" s="88"/>
      <c r="AW5438" s="88"/>
      <c r="AX5438" s="88"/>
      <c r="AY5438" s="88"/>
      <c r="AZ5438" s="88"/>
      <c r="BA5438" s="88"/>
      <c r="BB5438" s="89">
        <f t="shared" si="335"/>
        <v>0</v>
      </c>
      <c r="BC5438" s="90" t="str">
        <f t="shared" si="334"/>
        <v xml:space="preserve"> </v>
      </c>
      <c r="BD5438" s="91" t="str">
        <f t="shared" si="336"/>
        <v xml:space="preserve"> </v>
      </c>
      <c r="BE5438" s="92">
        <f t="shared" si="337"/>
        <v>0</v>
      </c>
    </row>
    <row r="5439" spans="1:57" s="74" customFormat="1" ht="50.1" customHeight="1" x14ac:dyDescent="0.2">
      <c r="A5439" s="78"/>
      <c r="B5439" s="78"/>
      <c r="C5439" s="78"/>
      <c r="D5439" s="78"/>
      <c r="E5439" s="79" t="str">
        <f>+IF(C5439&lt;&gt;"",VLOOKUP(MID(C5439,18,5),NIVELES!$A$133:$B$213,2,0),"")</f>
        <v/>
      </c>
      <c r="F5439" s="80"/>
      <c r="G5439" s="81" t="str">
        <f>+IF(F5439&lt;&gt;"",VLOOKUP(F5439,NIVELES!$A$246:$C$464,3,0),"")</f>
        <v/>
      </c>
      <c r="H5439" s="82"/>
      <c r="I5439" s="78"/>
      <c r="J5439" s="78"/>
      <c r="K5439" s="78"/>
      <c r="L5439" s="78"/>
      <c r="M5439" s="78"/>
      <c r="N5439" s="78"/>
      <c r="O5439" s="78"/>
      <c r="P5439" s="82"/>
      <c r="Q5439" s="78"/>
      <c r="R5439" s="82"/>
      <c r="S5439" s="82"/>
      <c r="T5439" s="82"/>
      <c r="U5439" s="82"/>
      <c r="V5439" s="82"/>
      <c r="W5439" s="82"/>
      <c r="X5439" s="82"/>
      <c r="Y5439" s="82"/>
      <c r="Z5439" s="82"/>
      <c r="AA5439" s="82"/>
      <c r="AB5439" s="82"/>
      <c r="AC5439" s="82"/>
      <c r="AD5439" s="85" t="str">
        <f>IF(A5439&lt;&gt;"",IF(D5439="DIRECCIÓN_DE_TRANSFERENCIAS","280 0031",VLOOKUP(C5439,NIVELES!$A$14:$B$105,2,0)),"")</f>
        <v/>
      </c>
      <c r="AE5439" s="86"/>
      <c r="AF5439" s="86"/>
      <c r="AG5439" s="79" t="str">
        <f>+IF(AF5439&lt;&gt;"",VLOOKUP(AF5439,NIVELES!$A$666:$B$673,2,0),"")</f>
        <v/>
      </c>
      <c r="AH5439" s="78"/>
      <c r="AI5439" s="79" t="str">
        <f>IF(AH5439&lt;&gt;"",VLOOKUP(CONCATENATE(AG5439,AH5439),NIVELES!$B$676:$C$745,2,0),"")</f>
        <v/>
      </c>
      <c r="AJ5439" s="78"/>
      <c r="AK5439" s="79" t="str">
        <f>+IF(AJ5439&lt;&gt;"",VLOOKUP(AJ5439,NIVELES!$A$816:$B$892,2,0),"")</f>
        <v/>
      </c>
      <c r="AL5439" s="78"/>
      <c r="AM5439" s="78"/>
      <c r="AN5439" s="79" t="str">
        <f>IF(AM5439&lt;&gt;"",+VLOOKUP(AM5439,NIVELES!$A$1652:$B$2466,2,0),"")</f>
        <v/>
      </c>
      <c r="AO5439" s="87"/>
      <c r="AP5439" s="88"/>
      <c r="AQ5439" s="88"/>
      <c r="AR5439" s="88"/>
      <c r="AS5439" s="88"/>
      <c r="AT5439" s="88"/>
      <c r="AU5439" s="88"/>
      <c r="AV5439" s="88"/>
      <c r="AW5439" s="88"/>
      <c r="AX5439" s="88"/>
      <c r="AY5439" s="88"/>
      <c r="AZ5439" s="88"/>
      <c r="BA5439" s="88"/>
      <c r="BB5439" s="89">
        <f t="shared" si="335"/>
        <v>0</v>
      </c>
      <c r="BC5439" s="90" t="str">
        <f t="shared" si="334"/>
        <v xml:space="preserve"> </v>
      </c>
      <c r="BD5439" s="91" t="str">
        <f t="shared" si="336"/>
        <v xml:space="preserve"> </v>
      </c>
      <c r="BE5439" s="92">
        <f t="shared" si="337"/>
        <v>0</v>
      </c>
    </row>
    <row r="5440" spans="1:57" s="74" customFormat="1" ht="50.1" customHeight="1" x14ac:dyDescent="0.2">
      <c r="A5440" s="78"/>
      <c r="B5440" s="78"/>
      <c r="C5440" s="78"/>
      <c r="D5440" s="78"/>
      <c r="E5440" s="79" t="str">
        <f>+IF(C5440&lt;&gt;"",VLOOKUP(MID(C5440,18,5),NIVELES!$A$133:$B$213,2,0),"")</f>
        <v/>
      </c>
      <c r="F5440" s="80"/>
      <c r="G5440" s="81" t="str">
        <f>+IF(F5440&lt;&gt;"",VLOOKUP(F5440,NIVELES!$A$246:$C$464,3,0),"")</f>
        <v/>
      </c>
      <c r="H5440" s="82"/>
      <c r="I5440" s="78"/>
      <c r="J5440" s="78"/>
      <c r="K5440" s="78"/>
      <c r="L5440" s="78"/>
      <c r="M5440" s="78"/>
      <c r="N5440" s="78"/>
      <c r="O5440" s="78"/>
      <c r="P5440" s="82"/>
      <c r="Q5440" s="78"/>
      <c r="R5440" s="82"/>
      <c r="S5440" s="82"/>
      <c r="T5440" s="82"/>
      <c r="U5440" s="82"/>
      <c r="V5440" s="82"/>
      <c r="W5440" s="82"/>
      <c r="X5440" s="82"/>
      <c r="Y5440" s="82"/>
      <c r="Z5440" s="82"/>
      <c r="AA5440" s="82"/>
      <c r="AB5440" s="82"/>
      <c r="AC5440" s="82"/>
      <c r="AD5440" s="85" t="str">
        <f>IF(A5440&lt;&gt;"",IF(D5440="DIRECCIÓN_DE_TRANSFERENCIAS","280 0031",VLOOKUP(C5440,NIVELES!$A$14:$B$105,2,0)),"")</f>
        <v/>
      </c>
      <c r="AE5440" s="86"/>
      <c r="AF5440" s="86"/>
      <c r="AG5440" s="79" t="str">
        <f>+IF(AF5440&lt;&gt;"",VLOOKUP(AF5440,NIVELES!$A$666:$B$673,2,0),"")</f>
        <v/>
      </c>
      <c r="AH5440" s="78"/>
      <c r="AI5440" s="79" t="str">
        <f>IF(AH5440&lt;&gt;"",VLOOKUP(CONCATENATE(AG5440,AH5440),NIVELES!$B$676:$C$745,2,0),"")</f>
        <v/>
      </c>
      <c r="AJ5440" s="78"/>
      <c r="AK5440" s="79" t="str">
        <f>+IF(AJ5440&lt;&gt;"",VLOOKUP(AJ5440,NIVELES!$A$816:$B$892,2,0),"")</f>
        <v/>
      </c>
      <c r="AL5440" s="78"/>
      <c r="AM5440" s="78"/>
      <c r="AN5440" s="79" t="str">
        <f>IF(AM5440&lt;&gt;"",+VLOOKUP(AM5440,NIVELES!$A$1652:$B$2466,2,0),"")</f>
        <v/>
      </c>
      <c r="AO5440" s="87"/>
      <c r="AP5440" s="88"/>
      <c r="AQ5440" s="88"/>
      <c r="AR5440" s="88"/>
      <c r="AS5440" s="88"/>
      <c r="AT5440" s="88"/>
      <c r="AU5440" s="88"/>
      <c r="AV5440" s="88"/>
      <c r="AW5440" s="88"/>
      <c r="AX5440" s="88"/>
      <c r="AY5440" s="88"/>
      <c r="AZ5440" s="88"/>
      <c r="BA5440" s="88"/>
      <c r="BB5440" s="89">
        <f t="shared" si="335"/>
        <v>0</v>
      </c>
      <c r="BC5440" s="90" t="str">
        <f t="shared" si="334"/>
        <v xml:space="preserve"> </v>
      </c>
      <c r="BD5440" s="91" t="str">
        <f t="shared" si="336"/>
        <v xml:space="preserve"> </v>
      </c>
      <c r="BE5440" s="92">
        <f t="shared" si="337"/>
        <v>0</v>
      </c>
    </row>
    <row r="5441" spans="1:57" s="74" customFormat="1" ht="50.1" customHeight="1" x14ac:dyDescent="0.2">
      <c r="A5441" s="78"/>
      <c r="B5441" s="78"/>
      <c r="C5441" s="78"/>
      <c r="D5441" s="78"/>
      <c r="E5441" s="79" t="str">
        <f>+IF(C5441&lt;&gt;"",VLOOKUP(MID(C5441,18,5),NIVELES!$A$133:$B$213,2,0),"")</f>
        <v/>
      </c>
      <c r="F5441" s="80"/>
      <c r="G5441" s="81" t="str">
        <f>+IF(F5441&lt;&gt;"",VLOOKUP(F5441,NIVELES!$A$246:$C$464,3,0),"")</f>
        <v/>
      </c>
      <c r="H5441" s="82"/>
      <c r="I5441" s="78"/>
      <c r="J5441" s="78"/>
      <c r="K5441" s="78"/>
      <c r="L5441" s="78"/>
      <c r="M5441" s="78"/>
      <c r="N5441" s="78"/>
      <c r="O5441" s="78"/>
      <c r="P5441" s="82"/>
      <c r="Q5441" s="78"/>
      <c r="R5441" s="82"/>
      <c r="S5441" s="82"/>
      <c r="T5441" s="82"/>
      <c r="U5441" s="82"/>
      <c r="V5441" s="82"/>
      <c r="W5441" s="82"/>
      <c r="X5441" s="82"/>
      <c r="Y5441" s="82"/>
      <c r="Z5441" s="82"/>
      <c r="AA5441" s="82"/>
      <c r="AB5441" s="82"/>
      <c r="AC5441" s="82"/>
      <c r="AD5441" s="85" t="str">
        <f>IF(A5441&lt;&gt;"",IF(D5441="DIRECCIÓN_DE_TRANSFERENCIAS","280 0031",VLOOKUP(C5441,NIVELES!$A$14:$B$105,2,0)),"")</f>
        <v/>
      </c>
      <c r="AE5441" s="86"/>
      <c r="AF5441" s="86"/>
      <c r="AG5441" s="79" t="str">
        <f>+IF(AF5441&lt;&gt;"",VLOOKUP(AF5441,NIVELES!$A$666:$B$673,2,0),"")</f>
        <v/>
      </c>
      <c r="AH5441" s="78"/>
      <c r="AI5441" s="79" t="str">
        <f>IF(AH5441&lt;&gt;"",VLOOKUP(CONCATENATE(AG5441,AH5441),NIVELES!$B$676:$C$745,2,0),"")</f>
        <v/>
      </c>
      <c r="AJ5441" s="78"/>
      <c r="AK5441" s="79" t="str">
        <f>+IF(AJ5441&lt;&gt;"",VLOOKUP(AJ5441,NIVELES!$A$816:$B$892,2,0),"")</f>
        <v/>
      </c>
      <c r="AL5441" s="78"/>
      <c r="AM5441" s="78"/>
      <c r="AN5441" s="79" t="str">
        <f>IF(AM5441&lt;&gt;"",+VLOOKUP(AM5441,NIVELES!$A$1652:$B$2466,2,0),"")</f>
        <v/>
      </c>
      <c r="AO5441" s="87"/>
      <c r="AP5441" s="88"/>
      <c r="AQ5441" s="88"/>
      <c r="AR5441" s="88"/>
      <c r="AS5441" s="88"/>
      <c r="AT5441" s="88"/>
      <c r="AU5441" s="88"/>
      <c r="AV5441" s="88"/>
      <c r="AW5441" s="88"/>
      <c r="AX5441" s="88"/>
      <c r="AY5441" s="88"/>
      <c r="AZ5441" s="88"/>
      <c r="BA5441" s="88"/>
      <c r="BB5441" s="89">
        <f t="shared" si="335"/>
        <v>0</v>
      </c>
      <c r="BC5441" s="90" t="str">
        <f t="shared" si="334"/>
        <v xml:space="preserve"> </v>
      </c>
      <c r="BD5441" s="91" t="str">
        <f t="shared" si="336"/>
        <v xml:space="preserve"> </v>
      </c>
      <c r="BE5441" s="92">
        <f t="shared" si="337"/>
        <v>0</v>
      </c>
    </row>
    <row r="5442" spans="1:57" s="74" customFormat="1" ht="50.1" customHeight="1" x14ac:dyDescent="0.2">
      <c r="A5442" s="78"/>
      <c r="B5442" s="78"/>
      <c r="C5442" s="78"/>
      <c r="D5442" s="78"/>
      <c r="E5442" s="79" t="str">
        <f>+IF(C5442&lt;&gt;"",VLOOKUP(MID(C5442,18,5),NIVELES!$A$133:$B$213,2,0),"")</f>
        <v/>
      </c>
      <c r="F5442" s="80"/>
      <c r="G5442" s="81" t="str">
        <f>+IF(F5442&lt;&gt;"",VLOOKUP(F5442,NIVELES!$A$246:$C$464,3,0),"")</f>
        <v/>
      </c>
      <c r="H5442" s="82"/>
      <c r="I5442" s="78"/>
      <c r="J5442" s="78"/>
      <c r="K5442" s="78"/>
      <c r="L5442" s="78"/>
      <c r="M5442" s="78"/>
      <c r="N5442" s="78"/>
      <c r="O5442" s="78"/>
      <c r="P5442" s="82"/>
      <c r="Q5442" s="78"/>
      <c r="R5442" s="82"/>
      <c r="S5442" s="82"/>
      <c r="T5442" s="82"/>
      <c r="U5442" s="82"/>
      <c r="V5442" s="82"/>
      <c r="W5442" s="82"/>
      <c r="X5442" s="82"/>
      <c r="Y5442" s="82"/>
      <c r="Z5442" s="82"/>
      <c r="AA5442" s="82"/>
      <c r="AB5442" s="82"/>
      <c r="AC5442" s="82"/>
      <c r="AD5442" s="85" t="str">
        <f>IF(A5442&lt;&gt;"",IF(D5442="DIRECCIÓN_DE_TRANSFERENCIAS","280 0031",VLOOKUP(C5442,NIVELES!$A$14:$B$105,2,0)),"")</f>
        <v/>
      </c>
      <c r="AE5442" s="86"/>
      <c r="AF5442" s="86"/>
      <c r="AG5442" s="79" t="str">
        <f>+IF(AF5442&lt;&gt;"",VLOOKUP(AF5442,NIVELES!$A$666:$B$673,2,0),"")</f>
        <v/>
      </c>
      <c r="AH5442" s="78"/>
      <c r="AI5442" s="79" t="str">
        <f>IF(AH5442&lt;&gt;"",VLOOKUP(CONCATENATE(AG5442,AH5442),NIVELES!$B$676:$C$745,2,0),"")</f>
        <v/>
      </c>
      <c r="AJ5442" s="78"/>
      <c r="AK5442" s="79" t="str">
        <f>+IF(AJ5442&lt;&gt;"",VLOOKUP(AJ5442,NIVELES!$A$816:$B$892,2,0),"")</f>
        <v/>
      </c>
      <c r="AL5442" s="78"/>
      <c r="AM5442" s="78"/>
      <c r="AN5442" s="79" t="str">
        <f>IF(AM5442&lt;&gt;"",+VLOOKUP(AM5442,NIVELES!$A$1652:$B$2466,2,0),"")</f>
        <v/>
      </c>
      <c r="AO5442" s="87"/>
      <c r="AP5442" s="88"/>
      <c r="AQ5442" s="88"/>
      <c r="AR5442" s="88"/>
      <c r="AS5442" s="88"/>
      <c r="AT5442" s="88"/>
      <c r="AU5442" s="88"/>
      <c r="AV5442" s="88"/>
      <c r="AW5442" s="88"/>
      <c r="AX5442" s="88"/>
      <c r="AY5442" s="88"/>
      <c r="AZ5442" s="88"/>
      <c r="BA5442" s="88"/>
      <c r="BB5442" s="89">
        <f t="shared" si="335"/>
        <v>0</v>
      </c>
      <c r="BC5442" s="90" t="str">
        <f t="shared" si="334"/>
        <v xml:space="preserve"> </v>
      </c>
      <c r="BD5442" s="91" t="str">
        <f t="shared" si="336"/>
        <v xml:space="preserve"> </v>
      </c>
      <c r="BE5442" s="92">
        <f t="shared" si="337"/>
        <v>0</v>
      </c>
    </row>
    <row r="5443" spans="1:57" s="74" customFormat="1" ht="50.1" customHeight="1" x14ac:dyDescent="0.2">
      <c r="A5443" s="78"/>
      <c r="B5443" s="78"/>
      <c r="C5443" s="78"/>
      <c r="D5443" s="78"/>
      <c r="E5443" s="79" t="str">
        <f>+IF(C5443&lt;&gt;"",VLOOKUP(MID(C5443,18,5),NIVELES!$A$133:$B$213,2,0),"")</f>
        <v/>
      </c>
      <c r="F5443" s="80"/>
      <c r="G5443" s="81" t="str">
        <f>+IF(F5443&lt;&gt;"",VLOOKUP(F5443,NIVELES!$A$246:$C$464,3,0),"")</f>
        <v/>
      </c>
      <c r="H5443" s="82"/>
      <c r="I5443" s="78"/>
      <c r="J5443" s="78"/>
      <c r="K5443" s="78"/>
      <c r="L5443" s="78"/>
      <c r="M5443" s="78"/>
      <c r="N5443" s="78"/>
      <c r="O5443" s="78"/>
      <c r="P5443" s="82"/>
      <c r="Q5443" s="78"/>
      <c r="R5443" s="82"/>
      <c r="S5443" s="82"/>
      <c r="T5443" s="82"/>
      <c r="U5443" s="82"/>
      <c r="V5443" s="82"/>
      <c r="W5443" s="82"/>
      <c r="X5443" s="82"/>
      <c r="Y5443" s="82"/>
      <c r="Z5443" s="82"/>
      <c r="AA5443" s="82"/>
      <c r="AB5443" s="82"/>
      <c r="AC5443" s="82"/>
      <c r="AD5443" s="85" t="str">
        <f>IF(A5443&lt;&gt;"",IF(D5443="DIRECCIÓN_DE_TRANSFERENCIAS","280 0031",VLOOKUP(C5443,NIVELES!$A$14:$B$105,2,0)),"")</f>
        <v/>
      </c>
      <c r="AE5443" s="86"/>
      <c r="AF5443" s="86"/>
      <c r="AG5443" s="79" t="str">
        <f>+IF(AF5443&lt;&gt;"",VLOOKUP(AF5443,NIVELES!$A$666:$B$673,2,0),"")</f>
        <v/>
      </c>
      <c r="AH5443" s="78"/>
      <c r="AI5443" s="79" t="str">
        <f>IF(AH5443&lt;&gt;"",VLOOKUP(CONCATENATE(AG5443,AH5443),NIVELES!$B$676:$C$745,2,0),"")</f>
        <v/>
      </c>
      <c r="AJ5443" s="78"/>
      <c r="AK5443" s="79" t="str">
        <f>+IF(AJ5443&lt;&gt;"",VLOOKUP(AJ5443,NIVELES!$A$816:$B$892,2,0),"")</f>
        <v/>
      </c>
      <c r="AL5443" s="78"/>
      <c r="AM5443" s="78"/>
      <c r="AN5443" s="79" t="str">
        <f>IF(AM5443&lt;&gt;"",+VLOOKUP(AM5443,NIVELES!$A$1652:$B$2466,2,0),"")</f>
        <v/>
      </c>
      <c r="AO5443" s="87"/>
      <c r="AP5443" s="88"/>
      <c r="AQ5443" s="88"/>
      <c r="AR5443" s="88"/>
      <c r="AS5443" s="88"/>
      <c r="AT5443" s="88"/>
      <c r="AU5443" s="88"/>
      <c r="AV5443" s="88"/>
      <c r="AW5443" s="88"/>
      <c r="AX5443" s="88"/>
      <c r="AY5443" s="88"/>
      <c r="AZ5443" s="88"/>
      <c r="BA5443" s="88"/>
      <c r="BB5443" s="89">
        <f t="shared" si="335"/>
        <v>0</v>
      </c>
      <c r="BC5443" s="90" t="str">
        <f t="shared" si="334"/>
        <v xml:space="preserve"> </v>
      </c>
      <c r="BD5443" s="91" t="str">
        <f t="shared" si="336"/>
        <v xml:space="preserve"> </v>
      </c>
      <c r="BE5443" s="92">
        <f t="shared" si="337"/>
        <v>0</v>
      </c>
    </row>
    <row r="5444" spans="1:57" s="74" customFormat="1" ht="50.1" customHeight="1" x14ac:dyDescent="0.2">
      <c r="A5444" s="78"/>
      <c r="B5444" s="78"/>
      <c r="C5444" s="78"/>
      <c r="D5444" s="78"/>
      <c r="E5444" s="79" t="str">
        <f>+IF(C5444&lt;&gt;"",VLOOKUP(MID(C5444,18,5),NIVELES!$A$133:$B$213,2,0),"")</f>
        <v/>
      </c>
      <c r="F5444" s="80"/>
      <c r="G5444" s="81" t="str">
        <f>+IF(F5444&lt;&gt;"",VLOOKUP(F5444,NIVELES!$A$246:$C$464,3,0),"")</f>
        <v/>
      </c>
      <c r="H5444" s="82"/>
      <c r="I5444" s="78"/>
      <c r="J5444" s="78"/>
      <c r="K5444" s="78"/>
      <c r="L5444" s="78"/>
      <c r="M5444" s="78"/>
      <c r="N5444" s="78"/>
      <c r="O5444" s="78"/>
      <c r="P5444" s="82"/>
      <c r="Q5444" s="78"/>
      <c r="R5444" s="82"/>
      <c r="S5444" s="82"/>
      <c r="T5444" s="82"/>
      <c r="U5444" s="82"/>
      <c r="V5444" s="82"/>
      <c r="W5444" s="82"/>
      <c r="X5444" s="82"/>
      <c r="Y5444" s="82"/>
      <c r="Z5444" s="82"/>
      <c r="AA5444" s="82"/>
      <c r="AB5444" s="82"/>
      <c r="AC5444" s="82"/>
      <c r="AD5444" s="85" t="str">
        <f>IF(A5444&lt;&gt;"",IF(D5444="DIRECCIÓN_DE_TRANSFERENCIAS","280 0031",VLOOKUP(C5444,NIVELES!$A$14:$B$105,2,0)),"")</f>
        <v/>
      </c>
      <c r="AE5444" s="86"/>
      <c r="AF5444" s="86"/>
      <c r="AG5444" s="79" t="str">
        <f>+IF(AF5444&lt;&gt;"",VLOOKUP(AF5444,NIVELES!$A$666:$B$673,2,0),"")</f>
        <v/>
      </c>
      <c r="AH5444" s="78"/>
      <c r="AI5444" s="79" t="str">
        <f>IF(AH5444&lt;&gt;"",VLOOKUP(CONCATENATE(AG5444,AH5444),NIVELES!$B$676:$C$745,2,0),"")</f>
        <v/>
      </c>
      <c r="AJ5444" s="78"/>
      <c r="AK5444" s="79" t="str">
        <f>+IF(AJ5444&lt;&gt;"",VLOOKUP(AJ5444,NIVELES!$A$816:$B$892,2,0),"")</f>
        <v/>
      </c>
      <c r="AL5444" s="78"/>
      <c r="AM5444" s="78"/>
      <c r="AN5444" s="79" t="str">
        <f>IF(AM5444&lt;&gt;"",+VLOOKUP(AM5444,NIVELES!$A$1652:$B$2466,2,0),"")</f>
        <v/>
      </c>
      <c r="AO5444" s="87"/>
      <c r="AP5444" s="88"/>
      <c r="AQ5444" s="88"/>
      <c r="AR5444" s="88"/>
      <c r="AS5444" s="88"/>
      <c r="AT5444" s="88"/>
      <c r="AU5444" s="88"/>
      <c r="AV5444" s="88"/>
      <c r="AW5444" s="88"/>
      <c r="AX5444" s="88"/>
      <c r="AY5444" s="88"/>
      <c r="AZ5444" s="88"/>
      <c r="BA5444" s="88"/>
      <c r="BB5444" s="89">
        <f t="shared" si="335"/>
        <v>0</v>
      </c>
      <c r="BC5444" s="90" t="str">
        <f t="shared" si="334"/>
        <v xml:space="preserve"> </v>
      </c>
      <c r="BD5444" s="91" t="str">
        <f t="shared" si="336"/>
        <v xml:space="preserve"> </v>
      </c>
      <c r="BE5444" s="92">
        <f t="shared" si="337"/>
        <v>0</v>
      </c>
    </row>
    <row r="5445" spans="1:57" s="74" customFormat="1" ht="50.1" customHeight="1" x14ac:dyDescent="0.2">
      <c r="A5445" s="78"/>
      <c r="B5445" s="78"/>
      <c r="C5445" s="78"/>
      <c r="D5445" s="78"/>
      <c r="E5445" s="79" t="str">
        <f>+IF(C5445&lt;&gt;"",VLOOKUP(MID(C5445,18,5),NIVELES!$A$133:$B$213,2,0),"")</f>
        <v/>
      </c>
      <c r="F5445" s="80"/>
      <c r="G5445" s="81" t="str">
        <f>+IF(F5445&lt;&gt;"",VLOOKUP(F5445,NIVELES!$A$246:$C$464,3,0),"")</f>
        <v/>
      </c>
      <c r="H5445" s="82"/>
      <c r="I5445" s="78"/>
      <c r="J5445" s="78"/>
      <c r="K5445" s="78"/>
      <c r="L5445" s="78"/>
      <c r="M5445" s="78"/>
      <c r="N5445" s="78"/>
      <c r="O5445" s="78"/>
      <c r="P5445" s="82"/>
      <c r="Q5445" s="78"/>
      <c r="R5445" s="82"/>
      <c r="S5445" s="82"/>
      <c r="T5445" s="82"/>
      <c r="U5445" s="82"/>
      <c r="V5445" s="82"/>
      <c r="W5445" s="82"/>
      <c r="X5445" s="82"/>
      <c r="Y5445" s="82"/>
      <c r="Z5445" s="82"/>
      <c r="AA5445" s="82"/>
      <c r="AB5445" s="82"/>
      <c r="AC5445" s="82"/>
      <c r="AD5445" s="85" t="str">
        <f>IF(A5445&lt;&gt;"",IF(D5445="DIRECCIÓN_DE_TRANSFERENCIAS","280 0031",VLOOKUP(C5445,NIVELES!$A$14:$B$105,2,0)),"")</f>
        <v/>
      </c>
      <c r="AE5445" s="86"/>
      <c r="AF5445" s="86"/>
      <c r="AG5445" s="79" t="str">
        <f>+IF(AF5445&lt;&gt;"",VLOOKUP(AF5445,NIVELES!$A$666:$B$673,2,0),"")</f>
        <v/>
      </c>
      <c r="AH5445" s="78"/>
      <c r="AI5445" s="79" t="str">
        <f>IF(AH5445&lt;&gt;"",VLOOKUP(CONCATENATE(AG5445,AH5445),NIVELES!$B$676:$C$745,2,0),"")</f>
        <v/>
      </c>
      <c r="AJ5445" s="78"/>
      <c r="AK5445" s="79" t="str">
        <f>+IF(AJ5445&lt;&gt;"",VLOOKUP(AJ5445,NIVELES!$A$816:$B$892,2,0),"")</f>
        <v/>
      </c>
      <c r="AL5445" s="78"/>
      <c r="AM5445" s="78"/>
      <c r="AN5445" s="79" t="str">
        <f>IF(AM5445&lt;&gt;"",+VLOOKUP(AM5445,NIVELES!$A$1652:$B$2466,2,0),"")</f>
        <v/>
      </c>
      <c r="AO5445" s="87"/>
      <c r="AP5445" s="88"/>
      <c r="AQ5445" s="88"/>
      <c r="AR5445" s="88"/>
      <c r="AS5445" s="88"/>
      <c r="AT5445" s="88"/>
      <c r="AU5445" s="88"/>
      <c r="AV5445" s="88"/>
      <c r="AW5445" s="88"/>
      <c r="AX5445" s="88"/>
      <c r="AY5445" s="88"/>
      <c r="AZ5445" s="88"/>
      <c r="BA5445" s="88"/>
      <c r="BB5445" s="89">
        <f t="shared" si="335"/>
        <v>0</v>
      </c>
      <c r="BC5445" s="90" t="str">
        <f t="shared" si="334"/>
        <v xml:space="preserve"> </v>
      </c>
      <c r="BD5445" s="91" t="str">
        <f t="shared" si="336"/>
        <v xml:space="preserve"> </v>
      </c>
      <c r="BE5445" s="92">
        <f t="shared" si="337"/>
        <v>0</v>
      </c>
    </row>
    <row r="5446" spans="1:57" s="74" customFormat="1" ht="50.1" customHeight="1" x14ac:dyDescent="0.2">
      <c r="A5446" s="78"/>
      <c r="B5446" s="78"/>
      <c r="C5446" s="78"/>
      <c r="D5446" s="78"/>
      <c r="E5446" s="79" t="str">
        <f>+IF(C5446&lt;&gt;"",VLOOKUP(MID(C5446,18,5),NIVELES!$A$133:$B$213,2,0),"")</f>
        <v/>
      </c>
      <c r="F5446" s="80"/>
      <c r="G5446" s="81" t="str">
        <f>+IF(F5446&lt;&gt;"",VLOOKUP(F5446,NIVELES!$A$246:$C$464,3,0),"")</f>
        <v/>
      </c>
      <c r="H5446" s="82"/>
      <c r="I5446" s="78"/>
      <c r="J5446" s="78"/>
      <c r="K5446" s="78"/>
      <c r="L5446" s="78"/>
      <c r="M5446" s="78"/>
      <c r="N5446" s="78"/>
      <c r="O5446" s="78"/>
      <c r="P5446" s="82"/>
      <c r="Q5446" s="78"/>
      <c r="R5446" s="82"/>
      <c r="S5446" s="82"/>
      <c r="T5446" s="82"/>
      <c r="U5446" s="82"/>
      <c r="V5446" s="82"/>
      <c r="W5446" s="82"/>
      <c r="X5446" s="82"/>
      <c r="Y5446" s="82"/>
      <c r="Z5446" s="82"/>
      <c r="AA5446" s="82"/>
      <c r="AB5446" s="82"/>
      <c r="AC5446" s="82"/>
      <c r="AD5446" s="85" t="str">
        <f>IF(A5446&lt;&gt;"",IF(D5446="DIRECCIÓN_DE_TRANSFERENCIAS","280 0031",VLOOKUP(C5446,NIVELES!$A$14:$B$105,2,0)),"")</f>
        <v/>
      </c>
      <c r="AE5446" s="86"/>
      <c r="AF5446" s="86"/>
      <c r="AG5446" s="79" t="str">
        <f>+IF(AF5446&lt;&gt;"",VLOOKUP(AF5446,NIVELES!$A$666:$B$673,2,0),"")</f>
        <v/>
      </c>
      <c r="AH5446" s="78"/>
      <c r="AI5446" s="79" t="str">
        <f>IF(AH5446&lt;&gt;"",VLOOKUP(CONCATENATE(AG5446,AH5446),NIVELES!$B$676:$C$745,2,0),"")</f>
        <v/>
      </c>
      <c r="AJ5446" s="78"/>
      <c r="AK5446" s="79" t="str">
        <f>+IF(AJ5446&lt;&gt;"",VLOOKUP(AJ5446,NIVELES!$A$816:$B$892,2,0),"")</f>
        <v/>
      </c>
      <c r="AL5446" s="78"/>
      <c r="AM5446" s="78"/>
      <c r="AN5446" s="79" t="str">
        <f>IF(AM5446&lt;&gt;"",+VLOOKUP(AM5446,NIVELES!$A$1652:$B$2466,2,0),"")</f>
        <v/>
      </c>
      <c r="AO5446" s="87"/>
      <c r="AP5446" s="88"/>
      <c r="AQ5446" s="88"/>
      <c r="AR5446" s="88"/>
      <c r="AS5446" s="88"/>
      <c r="AT5446" s="88"/>
      <c r="AU5446" s="88"/>
      <c r="AV5446" s="88"/>
      <c r="AW5446" s="88"/>
      <c r="AX5446" s="88"/>
      <c r="AY5446" s="88"/>
      <c r="AZ5446" s="88"/>
      <c r="BA5446" s="88"/>
      <c r="BB5446" s="89">
        <f t="shared" si="335"/>
        <v>0</v>
      </c>
      <c r="BC5446" s="90" t="str">
        <f t="shared" si="334"/>
        <v xml:space="preserve"> </v>
      </c>
      <c r="BD5446" s="91" t="str">
        <f t="shared" si="336"/>
        <v xml:space="preserve"> </v>
      </c>
      <c r="BE5446" s="92">
        <f t="shared" si="337"/>
        <v>0</v>
      </c>
    </row>
    <row r="5447" spans="1:57" s="74" customFormat="1" ht="50.1" customHeight="1" x14ac:dyDescent="0.2">
      <c r="A5447" s="78"/>
      <c r="B5447" s="78"/>
      <c r="C5447" s="78"/>
      <c r="D5447" s="78"/>
      <c r="E5447" s="79" t="str">
        <f>+IF(C5447&lt;&gt;"",VLOOKUP(MID(C5447,18,5),NIVELES!$A$133:$B$213,2,0),"")</f>
        <v/>
      </c>
      <c r="F5447" s="80"/>
      <c r="G5447" s="81" t="str">
        <f>+IF(F5447&lt;&gt;"",VLOOKUP(F5447,NIVELES!$A$246:$C$464,3,0),"")</f>
        <v/>
      </c>
      <c r="H5447" s="82"/>
      <c r="I5447" s="78"/>
      <c r="J5447" s="78"/>
      <c r="K5447" s="78"/>
      <c r="L5447" s="78"/>
      <c r="M5447" s="78"/>
      <c r="N5447" s="78"/>
      <c r="O5447" s="78"/>
      <c r="P5447" s="82"/>
      <c r="Q5447" s="78"/>
      <c r="R5447" s="82"/>
      <c r="S5447" s="82"/>
      <c r="T5447" s="82"/>
      <c r="U5447" s="82"/>
      <c r="V5447" s="82"/>
      <c r="W5447" s="82"/>
      <c r="X5447" s="82"/>
      <c r="Y5447" s="82"/>
      <c r="Z5447" s="82"/>
      <c r="AA5447" s="82"/>
      <c r="AB5447" s="82"/>
      <c r="AC5447" s="82"/>
      <c r="AD5447" s="85" t="str">
        <f>IF(A5447&lt;&gt;"",IF(D5447="DIRECCIÓN_DE_TRANSFERENCIAS","280 0031",VLOOKUP(C5447,NIVELES!$A$14:$B$105,2,0)),"")</f>
        <v/>
      </c>
      <c r="AE5447" s="86"/>
      <c r="AF5447" s="86"/>
      <c r="AG5447" s="79" t="str">
        <f>+IF(AF5447&lt;&gt;"",VLOOKUP(AF5447,NIVELES!$A$666:$B$673,2,0),"")</f>
        <v/>
      </c>
      <c r="AH5447" s="78"/>
      <c r="AI5447" s="79" t="str">
        <f>IF(AH5447&lt;&gt;"",VLOOKUP(CONCATENATE(AG5447,AH5447),NIVELES!$B$676:$C$745,2,0),"")</f>
        <v/>
      </c>
      <c r="AJ5447" s="78"/>
      <c r="AK5447" s="79" t="str">
        <f>+IF(AJ5447&lt;&gt;"",VLOOKUP(AJ5447,NIVELES!$A$816:$B$892,2,0),"")</f>
        <v/>
      </c>
      <c r="AL5447" s="78"/>
      <c r="AM5447" s="78"/>
      <c r="AN5447" s="79" t="str">
        <f>IF(AM5447&lt;&gt;"",+VLOOKUP(AM5447,NIVELES!$A$1652:$B$2466,2,0),"")</f>
        <v/>
      </c>
      <c r="AO5447" s="87"/>
      <c r="AP5447" s="88"/>
      <c r="AQ5447" s="88"/>
      <c r="AR5447" s="88"/>
      <c r="AS5447" s="88"/>
      <c r="AT5447" s="88"/>
      <c r="AU5447" s="88"/>
      <c r="AV5447" s="88"/>
      <c r="AW5447" s="88"/>
      <c r="AX5447" s="88"/>
      <c r="AY5447" s="88"/>
      <c r="AZ5447" s="88"/>
      <c r="BA5447" s="88"/>
      <c r="BB5447" s="89">
        <f t="shared" si="335"/>
        <v>0</v>
      </c>
      <c r="BC5447" s="90" t="str">
        <f t="shared" ref="BC5447:BC5510" si="338">IF(A5447&lt;&gt;"",IF(AO5447&lt;&gt;"",IF(AO5447=BB5447,"OK",AO5447-BB5447),IF(AND(AO5447="",BB5447=""),"",AO5447-BB5447))," ")</f>
        <v xml:space="preserve"> </v>
      </c>
      <c r="BD5447" s="91" t="str">
        <f t="shared" si="336"/>
        <v xml:space="preserve"> </v>
      </c>
      <c r="BE5447" s="92">
        <f t="shared" si="337"/>
        <v>0</v>
      </c>
    </row>
    <row r="5448" spans="1:57" s="74" customFormat="1" ht="50.1" customHeight="1" x14ac:dyDescent="0.2">
      <c r="A5448" s="78"/>
      <c r="B5448" s="78"/>
      <c r="C5448" s="78"/>
      <c r="D5448" s="78"/>
      <c r="E5448" s="79" t="str">
        <f>+IF(C5448&lt;&gt;"",VLOOKUP(MID(C5448,18,5),NIVELES!$A$133:$B$213,2,0),"")</f>
        <v/>
      </c>
      <c r="F5448" s="80"/>
      <c r="G5448" s="81" t="str">
        <f>+IF(F5448&lt;&gt;"",VLOOKUP(F5448,NIVELES!$A$246:$C$464,3,0),"")</f>
        <v/>
      </c>
      <c r="H5448" s="82"/>
      <c r="I5448" s="78"/>
      <c r="J5448" s="78"/>
      <c r="K5448" s="78"/>
      <c r="L5448" s="78"/>
      <c r="M5448" s="78"/>
      <c r="N5448" s="78"/>
      <c r="O5448" s="78"/>
      <c r="P5448" s="82"/>
      <c r="Q5448" s="78"/>
      <c r="R5448" s="82"/>
      <c r="S5448" s="82"/>
      <c r="T5448" s="82"/>
      <c r="U5448" s="82"/>
      <c r="V5448" s="82"/>
      <c r="W5448" s="82"/>
      <c r="X5448" s="82"/>
      <c r="Y5448" s="82"/>
      <c r="Z5448" s="82"/>
      <c r="AA5448" s="82"/>
      <c r="AB5448" s="82"/>
      <c r="AC5448" s="82"/>
      <c r="AD5448" s="85" t="str">
        <f>IF(A5448&lt;&gt;"",IF(D5448="DIRECCIÓN_DE_TRANSFERENCIAS","280 0031",VLOOKUP(C5448,NIVELES!$A$14:$B$105,2,0)),"")</f>
        <v/>
      </c>
      <c r="AE5448" s="86"/>
      <c r="AF5448" s="86"/>
      <c r="AG5448" s="79" t="str">
        <f>+IF(AF5448&lt;&gt;"",VLOOKUP(AF5448,NIVELES!$A$666:$B$673,2,0),"")</f>
        <v/>
      </c>
      <c r="AH5448" s="78"/>
      <c r="AI5448" s="79" t="str">
        <f>IF(AH5448&lt;&gt;"",VLOOKUP(CONCATENATE(AG5448,AH5448),NIVELES!$B$676:$C$745,2,0),"")</f>
        <v/>
      </c>
      <c r="AJ5448" s="78"/>
      <c r="AK5448" s="79" t="str">
        <f>+IF(AJ5448&lt;&gt;"",VLOOKUP(AJ5448,NIVELES!$A$816:$B$892,2,0),"")</f>
        <v/>
      </c>
      <c r="AL5448" s="78"/>
      <c r="AM5448" s="78"/>
      <c r="AN5448" s="79" t="str">
        <f>IF(AM5448&lt;&gt;"",+VLOOKUP(AM5448,NIVELES!$A$1652:$B$2466,2,0),"")</f>
        <v/>
      </c>
      <c r="AO5448" s="87"/>
      <c r="AP5448" s="88"/>
      <c r="AQ5448" s="88"/>
      <c r="AR5448" s="88"/>
      <c r="AS5448" s="88"/>
      <c r="AT5448" s="88"/>
      <c r="AU5448" s="88"/>
      <c r="AV5448" s="88"/>
      <c r="AW5448" s="88"/>
      <c r="AX5448" s="88"/>
      <c r="AY5448" s="88"/>
      <c r="AZ5448" s="88"/>
      <c r="BA5448" s="88"/>
      <c r="BB5448" s="89">
        <f t="shared" ref="BB5448:BB5511" si="339">SUBTOTAL(9,AP5448:BA5448)</f>
        <v>0</v>
      </c>
      <c r="BC5448" s="90" t="str">
        <f t="shared" si="338"/>
        <v xml:space="preserve"> </v>
      </c>
      <c r="BD5448" s="91" t="str">
        <f t="shared" ref="BD5448:BD5511" si="340">IF(A5448&lt;&gt;"",IF(A5448="","Escoger Nivel 0",)&amp;" "&amp;(IF(B5448="","Escoger Nivel  1",)&amp;" "&amp;(IF(C5448="","Escoger Nivel 2",)&amp;" "&amp;(IF(D5448="","Escoger Nivel 3",)&amp;" "&amp;(IF(F5448="","Escoger Cantón",)&amp;" "&amp;(IF(I5448="","Escoger Obj. Estratégico Institucional N1",)&amp;" "&amp;(IF(J5448="","Escoger Obj. Especifico N2",)&amp;" "&amp;(IF(K5448="","Escoger Obj. Operativo N4",)&amp;" "&amp;(IF(L5448=""," Llenar Modalidad de Servicio ",)&amp;""&amp;(IF(M5448=""," Llenar Meta de Cobertura ",)&amp;" "&amp;(IF(N5448="","Llenar Indicador",)&amp;" "&amp;(IF(O5448="","Llenar Actividad PAPP",)&amp;" "&amp;(IF(P5448="","Llenar Metas",)&amp;" "&amp;(IF(Q5448="","Llenar Indicador",)&amp;" "&amp;(IF(AF5448="","Escoger Nro. programa",)&amp;" "&amp;(IF(AH5448="","Escoger Nro. Actividad e-Sigef",)&amp;" "&amp;(IF(AK5448="","Escoger direccionamiento de gasto",)&amp;" "&amp;(IF(AL5448="","Escoger Grupo de Gasto",)&amp;" "&amp;(IF(AM5448="","Escoger Item Presupuestario",)&amp;" "&amp;(IF(AO5448="","Llenar valor de actividad",))))))))))))))))))))," ")</f>
        <v xml:space="preserve"> </v>
      </c>
      <c r="BE5448" s="92">
        <f t="shared" si="337"/>
        <v>0</v>
      </c>
    </row>
    <row r="5449" spans="1:57" s="74" customFormat="1" ht="50.1" customHeight="1" x14ac:dyDescent="0.2">
      <c r="A5449" s="78"/>
      <c r="B5449" s="78"/>
      <c r="C5449" s="78"/>
      <c r="D5449" s="78"/>
      <c r="E5449" s="79" t="str">
        <f>+IF(C5449&lt;&gt;"",VLOOKUP(MID(C5449,18,5),NIVELES!$A$133:$B$213,2,0),"")</f>
        <v/>
      </c>
      <c r="F5449" s="80"/>
      <c r="G5449" s="81" t="str">
        <f>+IF(F5449&lt;&gt;"",VLOOKUP(F5449,NIVELES!$A$246:$C$464,3,0),"")</f>
        <v/>
      </c>
      <c r="H5449" s="82"/>
      <c r="I5449" s="78"/>
      <c r="J5449" s="78"/>
      <c r="K5449" s="78"/>
      <c r="L5449" s="78"/>
      <c r="M5449" s="78"/>
      <c r="N5449" s="78"/>
      <c r="O5449" s="78"/>
      <c r="P5449" s="82"/>
      <c r="Q5449" s="78"/>
      <c r="R5449" s="82"/>
      <c r="S5449" s="82"/>
      <c r="T5449" s="82"/>
      <c r="U5449" s="82"/>
      <c r="V5449" s="82"/>
      <c r="W5449" s="82"/>
      <c r="X5449" s="82"/>
      <c r="Y5449" s="82"/>
      <c r="Z5449" s="82"/>
      <c r="AA5449" s="82"/>
      <c r="AB5449" s="82"/>
      <c r="AC5449" s="82"/>
      <c r="AD5449" s="85" t="str">
        <f>IF(A5449&lt;&gt;"",IF(D5449="DIRECCIÓN_DE_TRANSFERENCIAS","280 0031",VLOOKUP(C5449,NIVELES!$A$14:$B$105,2,0)),"")</f>
        <v/>
      </c>
      <c r="AE5449" s="86"/>
      <c r="AF5449" s="86"/>
      <c r="AG5449" s="79" t="str">
        <f>+IF(AF5449&lt;&gt;"",VLOOKUP(AF5449,NIVELES!$A$666:$B$673,2,0),"")</f>
        <v/>
      </c>
      <c r="AH5449" s="78"/>
      <c r="AI5449" s="79" t="str">
        <f>IF(AH5449&lt;&gt;"",VLOOKUP(CONCATENATE(AG5449,AH5449),NIVELES!$B$676:$C$745,2,0),"")</f>
        <v/>
      </c>
      <c r="AJ5449" s="78"/>
      <c r="AK5449" s="79" t="str">
        <f>+IF(AJ5449&lt;&gt;"",VLOOKUP(AJ5449,NIVELES!$A$816:$B$892,2,0),"")</f>
        <v/>
      </c>
      <c r="AL5449" s="78"/>
      <c r="AM5449" s="78"/>
      <c r="AN5449" s="79" t="str">
        <f>IF(AM5449&lt;&gt;"",+VLOOKUP(AM5449,NIVELES!$A$1652:$B$2466,2,0),"")</f>
        <v/>
      </c>
      <c r="AO5449" s="87"/>
      <c r="AP5449" s="88"/>
      <c r="AQ5449" s="88"/>
      <c r="AR5449" s="88"/>
      <c r="AS5449" s="88"/>
      <c r="AT5449" s="88"/>
      <c r="AU5449" s="88"/>
      <c r="AV5449" s="88"/>
      <c r="AW5449" s="88"/>
      <c r="AX5449" s="88"/>
      <c r="AY5449" s="88"/>
      <c r="AZ5449" s="88"/>
      <c r="BA5449" s="88"/>
      <c r="BB5449" s="89">
        <f t="shared" si="339"/>
        <v>0</v>
      </c>
      <c r="BC5449" s="90" t="str">
        <f t="shared" si="338"/>
        <v xml:space="preserve"> </v>
      </c>
      <c r="BD5449" s="91" t="str">
        <f t="shared" si="340"/>
        <v xml:space="preserve"> </v>
      </c>
      <c r="BE5449" s="92">
        <f t="shared" ref="BE5449:BE5512" si="341">SUBTOTAL(9,R5449:AC5449)</f>
        <v>0</v>
      </c>
    </row>
    <row r="5450" spans="1:57" s="74" customFormat="1" ht="50.1" customHeight="1" x14ac:dyDescent="0.2">
      <c r="A5450" s="78"/>
      <c r="B5450" s="78"/>
      <c r="C5450" s="78"/>
      <c r="D5450" s="78"/>
      <c r="E5450" s="79" t="str">
        <f>+IF(C5450&lt;&gt;"",VLOOKUP(MID(C5450,18,5),NIVELES!$A$133:$B$213,2,0),"")</f>
        <v/>
      </c>
      <c r="F5450" s="80"/>
      <c r="G5450" s="81" t="str">
        <f>+IF(F5450&lt;&gt;"",VLOOKUP(F5450,NIVELES!$A$246:$C$464,3,0),"")</f>
        <v/>
      </c>
      <c r="H5450" s="82"/>
      <c r="I5450" s="78"/>
      <c r="J5450" s="78"/>
      <c r="K5450" s="78"/>
      <c r="L5450" s="78"/>
      <c r="M5450" s="78"/>
      <c r="N5450" s="78"/>
      <c r="O5450" s="78"/>
      <c r="P5450" s="82"/>
      <c r="Q5450" s="78"/>
      <c r="R5450" s="82"/>
      <c r="S5450" s="82"/>
      <c r="T5450" s="82"/>
      <c r="U5450" s="82"/>
      <c r="V5450" s="82"/>
      <c r="W5450" s="82"/>
      <c r="X5450" s="82"/>
      <c r="Y5450" s="82"/>
      <c r="Z5450" s="82"/>
      <c r="AA5450" s="82"/>
      <c r="AB5450" s="82"/>
      <c r="AC5450" s="82"/>
      <c r="AD5450" s="85" t="str">
        <f>IF(A5450&lt;&gt;"",IF(D5450="DIRECCIÓN_DE_TRANSFERENCIAS","280 0031",VLOOKUP(C5450,NIVELES!$A$14:$B$105,2,0)),"")</f>
        <v/>
      </c>
      <c r="AE5450" s="86"/>
      <c r="AF5450" s="86"/>
      <c r="AG5450" s="79" t="str">
        <f>+IF(AF5450&lt;&gt;"",VLOOKUP(AF5450,NIVELES!$A$666:$B$673,2,0),"")</f>
        <v/>
      </c>
      <c r="AH5450" s="78"/>
      <c r="AI5450" s="79" t="str">
        <f>IF(AH5450&lt;&gt;"",VLOOKUP(CONCATENATE(AG5450,AH5450),NIVELES!$B$676:$C$745,2,0),"")</f>
        <v/>
      </c>
      <c r="AJ5450" s="78"/>
      <c r="AK5450" s="79" t="str">
        <f>+IF(AJ5450&lt;&gt;"",VLOOKUP(AJ5450,NIVELES!$A$816:$B$892,2,0),"")</f>
        <v/>
      </c>
      <c r="AL5450" s="78"/>
      <c r="AM5450" s="78"/>
      <c r="AN5450" s="79" t="str">
        <f>IF(AM5450&lt;&gt;"",+VLOOKUP(AM5450,NIVELES!$A$1652:$B$2466,2,0),"")</f>
        <v/>
      </c>
      <c r="AO5450" s="87"/>
      <c r="AP5450" s="88"/>
      <c r="AQ5450" s="88"/>
      <c r="AR5450" s="88"/>
      <c r="AS5450" s="88"/>
      <c r="AT5450" s="88"/>
      <c r="AU5450" s="88"/>
      <c r="AV5450" s="88"/>
      <c r="AW5450" s="88"/>
      <c r="AX5450" s="88"/>
      <c r="AY5450" s="88"/>
      <c r="AZ5450" s="88"/>
      <c r="BA5450" s="88"/>
      <c r="BB5450" s="89">
        <f t="shared" si="339"/>
        <v>0</v>
      </c>
      <c r="BC5450" s="90" t="str">
        <f t="shared" si="338"/>
        <v xml:space="preserve"> </v>
      </c>
      <c r="BD5450" s="91" t="str">
        <f t="shared" si="340"/>
        <v xml:space="preserve"> </v>
      </c>
      <c r="BE5450" s="92">
        <f t="shared" si="341"/>
        <v>0</v>
      </c>
    </row>
    <row r="5451" spans="1:57" s="74" customFormat="1" ht="50.1" customHeight="1" x14ac:dyDescent="0.2">
      <c r="A5451" s="78"/>
      <c r="B5451" s="78"/>
      <c r="C5451" s="78"/>
      <c r="D5451" s="78"/>
      <c r="E5451" s="79" t="str">
        <f>+IF(C5451&lt;&gt;"",VLOOKUP(MID(C5451,18,5),NIVELES!$A$133:$B$213,2,0),"")</f>
        <v/>
      </c>
      <c r="F5451" s="80"/>
      <c r="G5451" s="81" t="str">
        <f>+IF(F5451&lt;&gt;"",VLOOKUP(F5451,NIVELES!$A$246:$C$464,3,0),"")</f>
        <v/>
      </c>
      <c r="H5451" s="82"/>
      <c r="I5451" s="78"/>
      <c r="J5451" s="78"/>
      <c r="K5451" s="78"/>
      <c r="L5451" s="78"/>
      <c r="M5451" s="78"/>
      <c r="N5451" s="78"/>
      <c r="O5451" s="78"/>
      <c r="P5451" s="82"/>
      <c r="Q5451" s="78"/>
      <c r="R5451" s="82"/>
      <c r="S5451" s="82"/>
      <c r="T5451" s="82"/>
      <c r="U5451" s="82"/>
      <c r="V5451" s="82"/>
      <c r="W5451" s="82"/>
      <c r="X5451" s="82"/>
      <c r="Y5451" s="82"/>
      <c r="Z5451" s="82"/>
      <c r="AA5451" s="82"/>
      <c r="AB5451" s="82"/>
      <c r="AC5451" s="82"/>
      <c r="AD5451" s="85" t="str">
        <f>IF(A5451&lt;&gt;"",IF(D5451="DIRECCIÓN_DE_TRANSFERENCIAS","280 0031",VLOOKUP(C5451,NIVELES!$A$14:$B$105,2,0)),"")</f>
        <v/>
      </c>
      <c r="AE5451" s="86"/>
      <c r="AF5451" s="86"/>
      <c r="AG5451" s="79" t="str">
        <f>+IF(AF5451&lt;&gt;"",VLOOKUP(AF5451,NIVELES!$A$666:$B$673,2,0),"")</f>
        <v/>
      </c>
      <c r="AH5451" s="78"/>
      <c r="AI5451" s="79" t="str">
        <f>IF(AH5451&lt;&gt;"",VLOOKUP(CONCATENATE(AG5451,AH5451),NIVELES!$B$676:$C$745,2,0),"")</f>
        <v/>
      </c>
      <c r="AJ5451" s="78"/>
      <c r="AK5451" s="79" t="str">
        <f>+IF(AJ5451&lt;&gt;"",VLOOKUP(AJ5451,NIVELES!$A$816:$B$892,2,0),"")</f>
        <v/>
      </c>
      <c r="AL5451" s="78"/>
      <c r="AM5451" s="78"/>
      <c r="AN5451" s="79" t="str">
        <f>IF(AM5451&lt;&gt;"",+VLOOKUP(AM5451,NIVELES!$A$1652:$B$2466,2,0),"")</f>
        <v/>
      </c>
      <c r="AO5451" s="87"/>
      <c r="AP5451" s="88"/>
      <c r="AQ5451" s="88"/>
      <c r="AR5451" s="88"/>
      <c r="AS5451" s="88"/>
      <c r="AT5451" s="88"/>
      <c r="AU5451" s="88"/>
      <c r="AV5451" s="88"/>
      <c r="AW5451" s="88"/>
      <c r="AX5451" s="88"/>
      <c r="AY5451" s="88"/>
      <c r="AZ5451" s="88"/>
      <c r="BA5451" s="88"/>
      <c r="BB5451" s="89">
        <f t="shared" si="339"/>
        <v>0</v>
      </c>
      <c r="BC5451" s="90" t="str">
        <f t="shared" si="338"/>
        <v xml:space="preserve"> </v>
      </c>
      <c r="BD5451" s="91" t="str">
        <f t="shared" si="340"/>
        <v xml:space="preserve"> </v>
      </c>
      <c r="BE5451" s="92">
        <f t="shared" si="341"/>
        <v>0</v>
      </c>
    </row>
    <row r="5452" spans="1:57" s="74" customFormat="1" ht="50.1" customHeight="1" x14ac:dyDescent="0.2">
      <c r="A5452" s="78"/>
      <c r="B5452" s="78"/>
      <c r="C5452" s="78"/>
      <c r="D5452" s="78"/>
      <c r="E5452" s="79" t="str">
        <f>+IF(C5452&lt;&gt;"",VLOOKUP(MID(C5452,18,5),NIVELES!$A$133:$B$213,2,0),"")</f>
        <v/>
      </c>
      <c r="F5452" s="80"/>
      <c r="G5452" s="81" t="str">
        <f>+IF(F5452&lt;&gt;"",VLOOKUP(F5452,NIVELES!$A$246:$C$464,3,0),"")</f>
        <v/>
      </c>
      <c r="H5452" s="82"/>
      <c r="I5452" s="78"/>
      <c r="J5452" s="78"/>
      <c r="K5452" s="78"/>
      <c r="L5452" s="78"/>
      <c r="M5452" s="78"/>
      <c r="N5452" s="78"/>
      <c r="O5452" s="78"/>
      <c r="P5452" s="82"/>
      <c r="Q5452" s="78"/>
      <c r="R5452" s="82"/>
      <c r="S5452" s="82"/>
      <c r="T5452" s="82"/>
      <c r="U5452" s="82"/>
      <c r="V5452" s="82"/>
      <c r="W5452" s="82"/>
      <c r="X5452" s="82"/>
      <c r="Y5452" s="82"/>
      <c r="Z5452" s="82"/>
      <c r="AA5452" s="82"/>
      <c r="AB5452" s="82"/>
      <c r="AC5452" s="82"/>
      <c r="AD5452" s="85" t="str">
        <f>IF(A5452&lt;&gt;"",IF(D5452="DIRECCIÓN_DE_TRANSFERENCIAS","280 0031",VLOOKUP(C5452,NIVELES!$A$14:$B$105,2,0)),"")</f>
        <v/>
      </c>
      <c r="AE5452" s="86"/>
      <c r="AF5452" s="86"/>
      <c r="AG5452" s="79" t="str">
        <f>+IF(AF5452&lt;&gt;"",VLOOKUP(AF5452,NIVELES!$A$666:$B$673,2,0),"")</f>
        <v/>
      </c>
      <c r="AH5452" s="78"/>
      <c r="AI5452" s="79" t="str">
        <f>IF(AH5452&lt;&gt;"",VLOOKUP(CONCATENATE(AG5452,AH5452),NIVELES!$B$676:$C$745,2,0),"")</f>
        <v/>
      </c>
      <c r="AJ5452" s="78"/>
      <c r="AK5452" s="79" t="str">
        <f>+IF(AJ5452&lt;&gt;"",VLOOKUP(AJ5452,NIVELES!$A$816:$B$892,2,0),"")</f>
        <v/>
      </c>
      <c r="AL5452" s="78"/>
      <c r="AM5452" s="78"/>
      <c r="AN5452" s="79" t="str">
        <f>IF(AM5452&lt;&gt;"",+VLOOKUP(AM5452,NIVELES!$A$1652:$B$2466,2,0),"")</f>
        <v/>
      </c>
      <c r="AO5452" s="87"/>
      <c r="AP5452" s="88"/>
      <c r="AQ5452" s="88"/>
      <c r="AR5452" s="88"/>
      <c r="AS5452" s="88"/>
      <c r="AT5452" s="88"/>
      <c r="AU5452" s="88"/>
      <c r="AV5452" s="88"/>
      <c r="AW5452" s="88"/>
      <c r="AX5452" s="88"/>
      <c r="AY5452" s="88"/>
      <c r="AZ5452" s="88"/>
      <c r="BA5452" s="88"/>
      <c r="BB5452" s="89">
        <f t="shared" si="339"/>
        <v>0</v>
      </c>
      <c r="BC5452" s="90" t="str">
        <f t="shared" si="338"/>
        <v xml:space="preserve"> </v>
      </c>
      <c r="BD5452" s="91" t="str">
        <f t="shared" si="340"/>
        <v xml:space="preserve"> </v>
      </c>
      <c r="BE5452" s="92">
        <f t="shared" si="341"/>
        <v>0</v>
      </c>
    </row>
    <row r="5453" spans="1:57" s="74" customFormat="1" ht="50.1" customHeight="1" x14ac:dyDescent="0.2">
      <c r="A5453" s="78"/>
      <c r="B5453" s="78"/>
      <c r="C5453" s="78"/>
      <c r="D5453" s="78"/>
      <c r="E5453" s="79" t="str">
        <f>+IF(C5453&lt;&gt;"",VLOOKUP(MID(C5453,18,5),NIVELES!$A$133:$B$213,2,0),"")</f>
        <v/>
      </c>
      <c r="F5453" s="80"/>
      <c r="G5453" s="81" t="str">
        <f>+IF(F5453&lt;&gt;"",VLOOKUP(F5453,NIVELES!$A$246:$C$464,3,0),"")</f>
        <v/>
      </c>
      <c r="H5453" s="82"/>
      <c r="I5453" s="78"/>
      <c r="J5453" s="78"/>
      <c r="K5453" s="78"/>
      <c r="L5453" s="78"/>
      <c r="M5453" s="78"/>
      <c r="N5453" s="78"/>
      <c r="O5453" s="78"/>
      <c r="P5453" s="82"/>
      <c r="Q5453" s="78"/>
      <c r="R5453" s="82"/>
      <c r="S5453" s="82"/>
      <c r="T5453" s="82"/>
      <c r="U5453" s="82"/>
      <c r="V5453" s="82"/>
      <c r="W5453" s="82"/>
      <c r="X5453" s="82"/>
      <c r="Y5453" s="82"/>
      <c r="Z5453" s="82"/>
      <c r="AA5453" s="82"/>
      <c r="AB5453" s="82"/>
      <c r="AC5453" s="82"/>
      <c r="AD5453" s="85" t="str">
        <f>IF(A5453&lt;&gt;"",IF(D5453="DIRECCIÓN_DE_TRANSFERENCIAS","280 0031",VLOOKUP(C5453,NIVELES!$A$14:$B$105,2,0)),"")</f>
        <v/>
      </c>
      <c r="AE5453" s="86"/>
      <c r="AF5453" s="86"/>
      <c r="AG5453" s="79" t="str">
        <f>+IF(AF5453&lt;&gt;"",VLOOKUP(AF5453,NIVELES!$A$666:$B$673,2,0),"")</f>
        <v/>
      </c>
      <c r="AH5453" s="78"/>
      <c r="AI5453" s="79" t="str">
        <f>IF(AH5453&lt;&gt;"",VLOOKUP(CONCATENATE(AG5453,AH5453),NIVELES!$B$676:$C$745,2,0),"")</f>
        <v/>
      </c>
      <c r="AJ5453" s="78"/>
      <c r="AK5453" s="79" t="str">
        <f>+IF(AJ5453&lt;&gt;"",VLOOKUP(AJ5453,NIVELES!$A$816:$B$892,2,0),"")</f>
        <v/>
      </c>
      <c r="AL5453" s="78"/>
      <c r="AM5453" s="78"/>
      <c r="AN5453" s="79" t="str">
        <f>IF(AM5453&lt;&gt;"",+VLOOKUP(AM5453,NIVELES!$A$1652:$B$2466,2,0),"")</f>
        <v/>
      </c>
      <c r="AO5453" s="87"/>
      <c r="AP5453" s="88"/>
      <c r="AQ5453" s="88"/>
      <c r="AR5453" s="88"/>
      <c r="AS5453" s="88"/>
      <c r="AT5453" s="88"/>
      <c r="AU5453" s="88"/>
      <c r="AV5453" s="88"/>
      <c r="AW5453" s="88"/>
      <c r="AX5453" s="88"/>
      <c r="AY5453" s="88"/>
      <c r="AZ5453" s="88"/>
      <c r="BA5453" s="88"/>
      <c r="BB5453" s="89">
        <f t="shared" si="339"/>
        <v>0</v>
      </c>
      <c r="BC5453" s="90" t="str">
        <f t="shared" si="338"/>
        <v xml:space="preserve"> </v>
      </c>
      <c r="BD5453" s="91" t="str">
        <f t="shared" si="340"/>
        <v xml:space="preserve"> </v>
      </c>
      <c r="BE5453" s="92">
        <f t="shared" si="341"/>
        <v>0</v>
      </c>
    </row>
    <row r="5454" spans="1:57" s="74" customFormat="1" ht="50.1" customHeight="1" x14ac:dyDescent="0.2">
      <c r="A5454" s="78"/>
      <c r="B5454" s="78"/>
      <c r="C5454" s="78"/>
      <c r="D5454" s="78"/>
      <c r="E5454" s="79" t="str">
        <f>+IF(C5454&lt;&gt;"",VLOOKUP(MID(C5454,18,5),NIVELES!$A$133:$B$213,2,0),"")</f>
        <v/>
      </c>
      <c r="F5454" s="80"/>
      <c r="G5454" s="81" t="str">
        <f>+IF(F5454&lt;&gt;"",VLOOKUP(F5454,NIVELES!$A$246:$C$464,3,0),"")</f>
        <v/>
      </c>
      <c r="H5454" s="82"/>
      <c r="I5454" s="78"/>
      <c r="J5454" s="78"/>
      <c r="K5454" s="78"/>
      <c r="L5454" s="78"/>
      <c r="M5454" s="78"/>
      <c r="N5454" s="78"/>
      <c r="O5454" s="78"/>
      <c r="P5454" s="82"/>
      <c r="Q5454" s="78"/>
      <c r="R5454" s="82"/>
      <c r="S5454" s="82"/>
      <c r="T5454" s="82"/>
      <c r="U5454" s="82"/>
      <c r="V5454" s="82"/>
      <c r="W5454" s="82"/>
      <c r="X5454" s="82"/>
      <c r="Y5454" s="82"/>
      <c r="Z5454" s="82"/>
      <c r="AA5454" s="82"/>
      <c r="AB5454" s="82"/>
      <c r="AC5454" s="82"/>
      <c r="AD5454" s="85" t="str">
        <f>IF(A5454&lt;&gt;"",IF(D5454="DIRECCIÓN_DE_TRANSFERENCIAS","280 0031",VLOOKUP(C5454,NIVELES!$A$14:$B$105,2,0)),"")</f>
        <v/>
      </c>
      <c r="AE5454" s="86"/>
      <c r="AF5454" s="86"/>
      <c r="AG5454" s="79" t="str">
        <f>+IF(AF5454&lt;&gt;"",VLOOKUP(AF5454,NIVELES!$A$666:$B$673,2,0),"")</f>
        <v/>
      </c>
      <c r="AH5454" s="78"/>
      <c r="AI5454" s="79" t="str">
        <f>IF(AH5454&lt;&gt;"",VLOOKUP(CONCATENATE(AG5454,AH5454),NIVELES!$B$676:$C$745,2,0),"")</f>
        <v/>
      </c>
      <c r="AJ5454" s="78"/>
      <c r="AK5454" s="79" t="str">
        <f>+IF(AJ5454&lt;&gt;"",VLOOKUP(AJ5454,NIVELES!$A$816:$B$892,2,0),"")</f>
        <v/>
      </c>
      <c r="AL5454" s="78"/>
      <c r="AM5454" s="78"/>
      <c r="AN5454" s="79" t="str">
        <f>IF(AM5454&lt;&gt;"",+VLOOKUP(AM5454,NIVELES!$A$1652:$B$2466,2,0),"")</f>
        <v/>
      </c>
      <c r="AO5454" s="87"/>
      <c r="AP5454" s="88"/>
      <c r="AQ5454" s="88"/>
      <c r="AR5454" s="88"/>
      <c r="AS5454" s="88"/>
      <c r="AT5454" s="88"/>
      <c r="AU5454" s="88"/>
      <c r="AV5454" s="88"/>
      <c r="AW5454" s="88"/>
      <c r="AX5454" s="88"/>
      <c r="AY5454" s="88"/>
      <c r="AZ5454" s="88"/>
      <c r="BA5454" s="88"/>
      <c r="BB5454" s="89">
        <f t="shared" si="339"/>
        <v>0</v>
      </c>
      <c r="BC5454" s="90" t="str">
        <f t="shared" si="338"/>
        <v xml:space="preserve"> </v>
      </c>
      <c r="BD5454" s="91" t="str">
        <f t="shared" si="340"/>
        <v xml:space="preserve"> </v>
      </c>
      <c r="BE5454" s="92">
        <f t="shared" si="341"/>
        <v>0</v>
      </c>
    </row>
    <row r="5455" spans="1:57" s="74" customFormat="1" ht="50.1" customHeight="1" x14ac:dyDescent="0.2">
      <c r="A5455" s="78"/>
      <c r="B5455" s="78"/>
      <c r="C5455" s="78"/>
      <c r="D5455" s="78"/>
      <c r="E5455" s="79" t="str">
        <f>+IF(C5455&lt;&gt;"",VLOOKUP(MID(C5455,18,5),NIVELES!$A$133:$B$213,2,0),"")</f>
        <v/>
      </c>
      <c r="F5455" s="80"/>
      <c r="G5455" s="81" t="str">
        <f>+IF(F5455&lt;&gt;"",VLOOKUP(F5455,NIVELES!$A$246:$C$464,3,0),"")</f>
        <v/>
      </c>
      <c r="H5455" s="82"/>
      <c r="I5455" s="78"/>
      <c r="J5455" s="78"/>
      <c r="K5455" s="78"/>
      <c r="L5455" s="78"/>
      <c r="M5455" s="78"/>
      <c r="N5455" s="78"/>
      <c r="O5455" s="78"/>
      <c r="P5455" s="82"/>
      <c r="Q5455" s="78"/>
      <c r="R5455" s="82"/>
      <c r="S5455" s="82"/>
      <c r="T5455" s="82"/>
      <c r="U5455" s="82"/>
      <c r="V5455" s="82"/>
      <c r="W5455" s="82"/>
      <c r="X5455" s="82"/>
      <c r="Y5455" s="82"/>
      <c r="Z5455" s="82"/>
      <c r="AA5455" s="82"/>
      <c r="AB5455" s="82"/>
      <c r="AC5455" s="82"/>
      <c r="AD5455" s="85" t="str">
        <f>IF(A5455&lt;&gt;"",IF(D5455="DIRECCIÓN_DE_TRANSFERENCIAS","280 0031",VLOOKUP(C5455,NIVELES!$A$14:$B$105,2,0)),"")</f>
        <v/>
      </c>
      <c r="AE5455" s="86"/>
      <c r="AF5455" s="86"/>
      <c r="AG5455" s="79" t="str">
        <f>+IF(AF5455&lt;&gt;"",VLOOKUP(AF5455,NIVELES!$A$666:$B$673,2,0),"")</f>
        <v/>
      </c>
      <c r="AH5455" s="78"/>
      <c r="AI5455" s="79" t="str">
        <f>IF(AH5455&lt;&gt;"",VLOOKUP(CONCATENATE(AG5455,AH5455),NIVELES!$B$676:$C$745,2,0),"")</f>
        <v/>
      </c>
      <c r="AJ5455" s="78"/>
      <c r="AK5455" s="79" t="str">
        <f>+IF(AJ5455&lt;&gt;"",VLOOKUP(AJ5455,NIVELES!$A$816:$B$892,2,0),"")</f>
        <v/>
      </c>
      <c r="AL5455" s="78"/>
      <c r="AM5455" s="78"/>
      <c r="AN5455" s="79" t="str">
        <f>IF(AM5455&lt;&gt;"",+VLOOKUP(AM5455,NIVELES!$A$1652:$B$2466,2,0),"")</f>
        <v/>
      </c>
      <c r="AO5455" s="87"/>
      <c r="AP5455" s="88"/>
      <c r="AQ5455" s="88"/>
      <c r="AR5455" s="88"/>
      <c r="AS5455" s="88"/>
      <c r="AT5455" s="88"/>
      <c r="AU5455" s="88"/>
      <c r="AV5455" s="88"/>
      <c r="AW5455" s="88"/>
      <c r="AX5455" s="88"/>
      <c r="AY5455" s="88"/>
      <c r="AZ5455" s="88"/>
      <c r="BA5455" s="88"/>
      <c r="BB5455" s="89">
        <f t="shared" si="339"/>
        <v>0</v>
      </c>
      <c r="BC5455" s="90" t="str">
        <f t="shared" si="338"/>
        <v xml:space="preserve"> </v>
      </c>
      <c r="BD5455" s="91" t="str">
        <f t="shared" si="340"/>
        <v xml:space="preserve"> </v>
      </c>
      <c r="BE5455" s="92">
        <f t="shared" si="341"/>
        <v>0</v>
      </c>
    </row>
    <row r="5456" spans="1:57" s="74" customFormat="1" ht="50.1" customHeight="1" x14ac:dyDescent="0.2">
      <c r="A5456" s="78"/>
      <c r="B5456" s="78"/>
      <c r="C5456" s="78"/>
      <c r="D5456" s="78"/>
      <c r="E5456" s="79" t="str">
        <f>+IF(C5456&lt;&gt;"",VLOOKUP(MID(C5456,18,5),NIVELES!$A$133:$B$213,2,0),"")</f>
        <v/>
      </c>
      <c r="F5456" s="80"/>
      <c r="G5456" s="81" t="str">
        <f>+IF(F5456&lt;&gt;"",VLOOKUP(F5456,NIVELES!$A$246:$C$464,3,0),"")</f>
        <v/>
      </c>
      <c r="H5456" s="82"/>
      <c r="I5456" s="78"/>
      <c r="J5456" s="78"/>
      <c r="K5456" s="78"/>
      <c r="L5456" s="78"/>
      <c r="M5456" s="78"/>
      <c r="N5456" s="78"/>
      <c r="O5456" s="78"/>
      <c r="P5456" s="82"/>
      <c r="Q5456" s="78"/>
      <c r="R5456" s="82"/>
      <c r="S5456" s="82"/>
      <c r="T5456" s="82"/>
      <c r="U5456" s="82"/>
      <c r="V5456" s="82"/>
      <c r="W5456" s="82"/>
      <c r="X5456" s="82"/>
      <c r="Y5456" s="82"/>
      <c r="Z5456" s="82"/>
      <c r="AA5456" s="82"/>
      <c r="AB5456" s="82"/>
      <c r="AC5456" s="82"/>
      <c r="AD5456" s="85" t="str">
        <f>IF(A5456&lt;&gt;"",IF(D5456="DIRECCIÓN_DE_TRANSFERENCIAS","280 0031",VLOOKUP(C5456,NIVELES!$A$14:$B$105,2,0)),"")</f>
        <v/>
      </c>
      <c r="AE5456" s="86"/>
      <c r="AF5456" s="86"/>
      <c r="AG5456" s="79" t="str">
        <f>+IF(AF5456&lt;&gt;"",VLOOKUP(AF5456,NIVELES!$A$666:$B$673,2,0),"")</f>
        <v/>
      </c>
      <c r="AH5456" s="78"/>
      <c r="AI5456" s="79" t="str">
        <f>IF(AH5456&lt;&gt;"",VLOOKUP(CONCATENATE(AG5456,AH5456),NIVELES!$B$676:$C$745,2,0),"")</f>
        <v/>
      </c>
      <c r="AJ5456" s="78"/>
      <c r="AK5456" s="79" t="str">
        <f>+IF(AJ5456&lt;&gt;"",VLOOKUP(AJ5456,NIVELES!$A$816:$B$892,2,0),"")</f>
        <v/>
      </c>
      <c r="AL5456" s="78"/>
      <c r="AM5456" s="78"/>
      <c r="AN5456" s="79" t="str">
        <f>IF(AM5456&lt;&gt;"",+VLOOKUP(AM5456,NIVELES!$A$1652:$B$2466,2,0),"")</f>
        <v/>
      </c>
      <c r="AO5456" s="87"/>
      <c r="AP5456" s="88"/>
      <c r="AQ5456" s="88"/>
      <c r="AR5456" s="88"/>
      <c r="AS5456" s="88"/>
      <c r="AT5456" s="88"/>
      <c r="AU5456" s="88"/>
      <c r="AV5456" s="88"/>
      <c r="AW5456" s="88"/>
      <c r="AX5456" s="88"/>
      <c r="AY5456" s="88"/>
      <c r="AZ5456" s="88"/>
      <c r="BA5456" s="88"/>
      <c r="BB5456" s="89">
        <f t="shared" si="339"/>
        <v>0</v>
      </c>
      <c r="BC5456" s="90" t="str">
        <f t="shared" si="338"/>
        <v xml:space="preserve"> </v>
      </c>
      <c r="BD5456" s="91" t="str">
        <f t="shared" si="340"/>
        <v xml:space="preserve"> </v>
      </c>
      <c r="BE5456" s="92">
        <f t="shared" si="341"/>
        <v>0</v>
      </c>
    </row>
    <row r="5457" spans="1:57" s="74" customFormat="1" ht="50.1" customHeight="1" x14ac:dyDescent="0.2">
      <c r="A5457" s="78"/>
      <c r="B5457" s="78"/>
      <c r="C5457" s="78"/>
      <c r="D5457" s="78"/>
      <c r="E5457" s="79" t="str">
        <f>+IF(C5457&lt;&gt;"",VLOOKUP(MID(C5457,18,5),NIVELES!$A$133:$B$213,2,0),"")</f>
        <v/>
      </c>
      <c r="F5457" s="80"/>
      <c r="G5457" s="81" t="str">
        <f>+IF(F5457&lt;&gt;"",VLOOKUP(F5457,NIVELES!$A$246:$C$464,3,0),"")</f>
        <v/>
      </c>
      <c r="H5457" s="82"/>
      <c r="I5457" s="78"/>
      <c r="J5457" s="78"/>
      <c r="K5457" s="78"/>
      <c r="L5457" s="78"/>
      <c r="M5457" s="78"/>
      <c r="N5457" s="78"/>
      <c r="O5457" s="78"/>
      <c r="P5457" s="82"/>
      <c r="Q5457" s="78"/>
      <c r="R5457" s="82"/>
      <c r="S5457" s="82"/>
      <c r="T5457" s="82"/>
      <c r="U5457" s="82"/>
      <c r="V5457" s="82"/>
      <c r="W5457" s="82"/>
      <c r="X5457" s="82"/>
      <c r="Y5457" s="82"/>
      <c r="Z5457" s="82"/>
      <c r="AA5457" s="82"/>
      <c r="AB5457" s="82"/>
      <c r="AC5457" s="82"/>
      <c r="AD5457" s="85" t="str">
        <f>IF(A5457&lt;&gt;"",IF(D5457="DIRECCIÓN_DE_TRANSFERENCIAS","280 0031",VLOOKUP(C5457,NIVELES!$A$14:$B$105,2,0)),"")</f>
        <v/>
      </c>
      <c r="AE5457" s="86"/>
      <c r="AF5457" s="86"/>
      <c r="AG5457" s="79" t="str">
        <f>+IF(AF5457&lt;&gt;"",VLOOKUP(AF5457,NIVELES!$A$666:$B$673,2,0),"")</f>
        <v/>
      </c>
      <c r="AH5457" s="78"/>
      <c r="AI5457" s="79" t="str">
        <f>IF(AH5457&lt;&gt;"",VLOOKUP(CONCATENATE(AG5457,AH5457),NIVELES!$B$676:$C$745,2,0),"")</f>
        <v/>
      </c>
      <c r="AJ5457" s="78"/>
      <c r="AK5457" s="79" t="str">
        <f>+IF(AJ5457&lt;&gt;"",VLOOKUP(AJ5457,NIVELES!$A$816:$B$892,2,0),"")</f>
        <v/>
      </c>
      <c r="AL5457" s="78"/>
      <c r="AM5457" s="78"/>
      <c r="AN5457" s="79" t="str">
        <f>IF(AM5457&lt;&gt;"",+VLOOKUP(AM5457,NIVELES!$A$1652:$B$2466,2,0),"")</f>
        <v/>
      </c>
      <c r="AO5457" s="87"/>
      <c r="AP5457" s="88"/>
      <c r="AQ5457" s="88"/>
      <c r="AR5457" s="88"/>
      <c r="AS5457" s="88"/>
      <c r="AT5457" s="88"/>
      <c r="AU5457" s="88"/>
      <c r="AV5457" s="88"/>
      <c r="AW5457" s="88"/>
      <c r="AX5457" s="88"/>
      <c r="AY5457" s="88"/>
      <c r="AZ5457" s="88"/>
      <c r="BA5457" s="88"/>
      <c r="BB5457" s="89">
        <f t="shared" si="339"/>
        <v>0</v>
      </c>
      <c r="BC5457" s="90" t="str">
        <f t="shared" si="338"/>
        <v xml:space="preserve"> </v>
      </c>
      <c r="BD5457" s="91" t="str">
        <f t="shared" si="340"/>
        <v xml:space="preserve"> </v>
      </c>
      <c r="BE5457" s="92">
        <f t="shared" si="341"/>
        <v>0</v>
      </c>
    </row>
    <row r="5458" spans="1:57" s="74" customFormat="1" ht="50.1" customHeight="1" x14ac:dyDescent="0.2">
      <c r="A5458" s="78"/>
      <c r="B5458" s="78"/>
      <c r="C5458" s="78"/>
      <c r="D5458" s="78"/>
      <c r="E5458" s="79" t="str">
        <f>+IF(C5458&lt;&gt;"",VLOOKUP(MID(C5458,18,5),NIVELES!$A$133:$B$213,2,0),"")</f>
        <v/>
      </c>
      <c r="F5458" s="80"/>
      <c r="G5458" s="81" t="str">
        <f>+IF(F5458&lt;&gt;"",VLOOKUP(F5458,NIVELES!$A$246:$C$464,3,0),"")</f>
        <v/>
      </c>
      <c r="H5458" s="82"/>
      <c r="I5458" s="78"/>
      <c r="J5458" s="78"/>
      <c r="K5458" s="78"/>
      <c r="L5458" s="78"/>
      <c r="M5458" s="78"/>
      <c r="N5458" s="78"/>
      <c r="O5458" s="78"/>
      <c r="P5458" s="82"/>
      <c r="Q5458" s="78"/>
      <c r="R5458" s="82"/>
      <c r="S5458" s="82"/>
      <c r="T5458" s="82"/>
      <c r="U5458" s="82"/>
      <c r="V5458" s="82"/>
      <c r="W5458" s="82"/>
      <c r="X5458" s="82"/>
      <c r="Y5458" s="82"/>
      <c r="Z5458" s="82"/>
      <c r="AA5458" s="82"/>
      <c r="AB5458" s="82"/>
      <c r="AC5458" s="82"/>
      <c r="AD5458" s="85" t="str">
        <f>IF(A5458&lt;&gt;"",IF(D5458="DIRECCIÓN_DE_TRANSFERENCIAS","280 0031",VLOOKUP(C5458,NIVELES!$A$14:$B$105,2,0)),"")</f>
        <v/>
      </c>
      <c r="AE5458" s="86"/>
      <c r="AF5458" s="86"/>
      <c r="AG5458" s="79" t="str">
        <f>+IF(AF5458&lt;&gt;"",VLOOKUP(AF5458,NIVELES!$A$666:$B$673,2,0),"")</f>
        <v/>
      </c>
      <c r="AH5458" s="78"/>
      <c r="AI5458" s="79" t="str">
        <f>IF(AH5458&lt;&gt;"",VLOOKUP(CONCATENATE(AG5458,AH5458),NIVELES!$B$676:$C$745,2,0),"")</f>
        <v/>
      </c>
      <c r="AJ5458" s="78"/>
      <c r="AK5458" s="79" t="str">
        <f>+IF(AJ5458&lt;&gt;"",VLOOKUP(AJ5458,NIVELES!$A$816:$B$892,2,0),"")</f>
        <v/>
      </c>
      <c r="AL5458" s="78"/>
      <c r="AM5458" s="78"/>
      <c r="AN5458" s="79" t="str">
        <f>IF(AM5458&lt;&gt;"",+VLOOKUP(AM5458,NIVELES!$A$1652:$B$2466,2,0),"")</f>
        <v/>
      </c>
      <c r="AO5458" s="87"/>
      <c r="AP5458" s="88"/>
      <c r="AQ5458" s="88"/>
      <c r="AR5458" s="88"/>
      <c r="AS5458" s="88"/>
      <c r="AT5458" s="88"/>
      <c r="AU5458" s="88"/>
      <c r="AV5458" s="88"/>
      <c r="AW5458" s="88"/>
      <c r="AX5458" s="88"/>
      <c r="AY5458" s="88"/>
      <c r="AZ5458" s="88"/>
      <c r="BA5458" s="88"/>
      <c r="BB5458" s="89">
        <f t="shared" si="339"/>
        <v>0</v>
      </c>
      <c r="BC5458" s="90" t="str">
        <f t="shared" si="338"/>
        <v xml:space="preserve"> </v>
      </c>
      <c r="BD5458" s="91" t="str">
        <f t="shared" si="340"/>
        <v xml:space="preserve"> </v>
      </c>
      <c r="BE5458" s="92">
        <f t="shared" si="341"/>
        <v>0</v>
      </c>
    </row>
    <row r="5459" spans="1:57" s="74" customFormat="1" ht="50.1" customHeight="1" x14ac:dyDescent="0.2">
      <c r="A5459" s="78"/>
      <c r="B5459" s="78"/>
      <c r="C5459" s="78"/>
      <c r="D5459" s="78"/>
      <c r="E5459" s="79" t="str">
        <f>+IF(C5459&lt;&gt;"",VLOOKUP(MID(C5459,18,5),NIVELES!$A$133:$B$213,2,0),"")</f>
        <v/>
      </c>
      <c r="F5459" s="80"/>
      <c r="G5459" s="81" t="str">
        <f>+IF(F5459&lt;&gt;"",VLOOKUP(F5459,NIVELES!$A$246:$C$464,3,0),"")</f>
        <v/>
      </c>
      <c r="H5459" s="82"/>
      <c r="I5459" s="78"/>
      <c r="J5459" s="78"/>
      <c r="K5459" s="78"/>
      <c r="L5459" s="78"/>
      <c r="M5459" s="78"/>
      <c r="N5459" s="78"/>
      <c r="O5459" s="78"/>
      <c r="P5459" s="82"/>
      <c r="Q5459" s="78"/>
      <c r="R5459" s="82"/>
      <c r="S5459" s="82"/>
      <c r="T5459" s="82"/>
      <c r="U5459" s="82"/>
      <c r="V5459" s="82"/>
      <c r="W5459" s="82"/>
      <c r="X5459" s="82"/>
      <c r="Y5459" s="82"/>
      <c r="Z5459" s="82"/>
      <c r="AA5459" s="82"/>
      <c r="AB5459" s="82"/>
      <c r="AC5459" s="82"/>
      <c r="AD5459" s="85" t="str">
        <f>IF(A5459&lt;&gt;"",IF(D5459="DIRECCIÓN_DE_TRANSFERENCIAS","280 0031",VLOOKUP(C5459,NIVELES!$A$14:$B$105,2,0)),"")</f>
        <v/>
      </c>
      <c r="AE5459" s="86"/>
      <c r="AF5459" s="86"/>
      <c r="AG5459" s="79" t="str">
        <f>+IF(AF5459&lt;&gt;"",VLOOKUP(AF5459,NIVELES!$A$666:$B$673,2,0),"")</f>
        <v/>
      </c>
      <c r="AH5459" s="78"/>
      <c r="AI5459" s="79" t="str">
        <f>IF(AH5459&lt;&gt;"",VLOOKUP(CONCATENATE(AG5459,AH5459),NIVELES!$B$676:$C$745,2,0),"")</f>
        <v/>
      </c>
      <c r="AJ5459" s="78"/>
      <c r="AK5459" s="79" t="str">
        <f>+IF(AJ5459&lt;&gt;"",VLOOKUP(AJ5459,NIVELES!$A$816:$B$892,2,0),"")</f>
        <v/>
      </c>
      <c r="AL5459" s="78"/>
      <c r="AM5459" s="78"/>
      <c r="AN5459" s="79" t="str">
        <f>IF(AM5459&lt;&gt;"",+VLOOKUP(AM5459,NIVELES!$A$1652:$B$2466,2,0),"")</f>
        <v/>
      </c>
      <c r="AO5459" s="87"/>
      <c r="AP5459" s="88"/>
      <c r="AQ5459" s="88"/>
      <c r="AR5459" s="88"/>
      <c r="AS5459" s="88"/>
      <c r="AT5459" s="88"/>
      <c r="AU5459" s="88"/>
      <c r="AV5459" s="88"/>
      <c r="AW5459" s="88"/>
      <c r="AX5459" s="88"/>
      <c r="AY5459" s="88"/>
      <c r="AZ5459" s="88"/>
      <c r="BA5459" s="88"/>
      <c r="BB5459" s="89">
        <f t="shared" si="339"/>
        <v>0</v>
      </c>
      <c r="BC5459" s="90" t="str">
        <f t="shared" si="338"/>
        <v xml:space="preserve"> </v>
      </c>
      <c r="BD5459" s="91" t="str">
        <f t="shared" si="340"/>
        <v xml:space="preserve"> </v>
      </c>
      <c r="BE5459" s="92">
        <f t="shared" si="341"/>
        <v>0</v>
      </c>
    </row>
    <row r="5460" spans="1:57" s="74" customFormat="1" ht="50.1" customHeight="1" x14ac:dyDescent="0.2">
      <c r="A5460" s="78"/>
      <c r="B5460" s="78"/>
      <c r="C5460" s="78"/>
      <c r="D5460" s="78"/>
      <c r="E5460" s="79" t="str">
        <f>+IF(C5460&lt;&gt;"",VLOOKUP(MID(C5460,18,5),NIVELES!$A$133:$B$213,2,0),"")</f>
        <v/>
      </c>
      <c r="F5460" s="80"/>
      <c r="G5460" s="81" t="str">
        <f>+IF(F5460&lt;&gt;"",VLOOKUP(F5460,NIVELES!$A$246:$C$464,3,0),"")</f>
        <v/>
      </c>
      <c r="H5460" s="82"/>
      <c r="I5460" s="78"/>
      <c r="J5460" s="78"/>
      <c r="K5460" s="78"/>
      <c r="L5460" s="78"/>
      <c r="M5460" s="78"/>
      <c r="N5460" s="78"/>
      <c r="O5460" s="78"/>
      <c r="P5460" s="82"/>
      <c r="Q5460" s="78"/>
      <c r="R5460" s="82"/>
      <c r="S5460" s="82"/>
      <c r="T5460" s="82"/>
      <c r="U5460" s="82"/>
      <c r="V5460" s="82"/>
      <c r="W5460" s="82"/>
      <c r="X5460" s="82"/>
      <c r="Y5460" s="82"/>
      <c r="Z5460" s="82"/>
      <c r="AA5460" s="82"/>
      <c r="AB5460" s="82"/>
      <c r="AC5460" s="82"/>
      <c r="AD5460" s="85" t="str">
        <f>IF(A5460&lt;&gt;"",IF(D5460="DIRECCIÓN_DE_TRANSFERENCIAS","280 0031",VLOOKUP(C5460,NIVELES!$A$14:$B$105,2,0)),"")</f>
        <v/>
      </c>
      <c r="AE5460" s="86"/>
      <c r="AF5460" s="86"/>
      <c r="AG5460" s="79" t="str">
        <f>+IF(AF5460&lt;&gt;"",VLOOKUP(AF5460,NIVELES!$A$666:$B$673,2,0),"")</f>
        <v/>
      </c>
      <c r="AH5460" s="78"/>
      <c r="AI5460" s="79" t="str">
        <f>IF(AH5460&lt;&gt;"",VLOOKUP(CONCATENATE(AG5460,AH5460),NIVELES!$B$676:$C$745,2,0),"")</f>
        <v/>
      </c>
      <c r="AJ5460" s="78"/>
      <c r="AK5460" s="79" t="str">
        <f>+IF(AJ5460&lt;&gt;"",VLOOKUP(AJ5460,NIVELES!$A$816:$B$892,2,0),"")</f>
        <v/>
      </c>
      <c r="AL5460" s="78"/>
      <c r="AM5460" s="78"/>
      <c r="AN5460" s="79" t="str">
        <f>IF(AM5460&lt;&gt;"",+VLOOKUP(AM5460,NIVELES!$A$1652:$B$2466,2,0),"")</f>
        <v/>
      </c>
      <c r="AO5460" s="87"/>
      <c r="AP5460" s="88"/>
      <c r="AQ5460" s="88"/>
      <c r="AR5460" s="88"/>
      <c r="AS5460" s="88"/>
      <c r="AT5460" s="88"/>
      <c r="AU5460" s="88"/>
      <c r="AV5460" s="88"/>
      <c r="AW5460" s="88"/>
      <c r="AX5460" s="88"/>
      <c r="AY5460" s="88"/>
      <c r="AZ5460" s="88"/>
      <c r="BA5460" s="88"/>
      <c r="BB5460" s="89">
        <f t="shared" si="339"/>
        <v>0</v>
      </c>
      <c r="BC5460" s="90" t="str">
        <f t="shared" si="338"/>
        <v xml:space="preserve"> </v>
      </c>
      <c r="BD5460" s="91" t="str">
        <f t="shared" si="340"/>
        <v xml:space="preserve"> </v>
      </c>
      <c r="BE5460" s="92">
        <f t="shared" si="341"/>
        <v>0</v>
      </c>
    </row>
    <row r="5461" spans="1:57" s="74" customFormat="1" ht="50.1" customHeight="1" x14ac:dyDescent="0.2">
      <c r="A5461" s="78"/>
      <c r="B5461" s="78"/>
      <c r="C5461" s="78"/>
      <c r="D5461" s="78"/>
      <c r="E5461" s="79" t="str">
        <f>+IF(C5461&lt;&gt;"",VLOOKUP(MID(C5461,18,5),NIVELES!$A$133:$B$213,2,0),"")</f>
        <v/>
      </c>
      <c r="F5461" s="80"/>
      <c r="G5461" s="81" t="str">
        <f>+IF(F5461&lt;&gt;"",VLOOKUP(F5461,NIVELES!$A$246:$C$464,3,0),"")</f>
        <v/>
      </c>
      <c r="H5461" s="82"/>
      <c r="I5461" s="78"/>
      <c r="J5461" s="78"/>
      <c r="K5461" s="78"/>
      <c r="L5461" s="78"/>
      <c r="M5461" s="78"/>
      <c r="N5461" s="78"/>
      <c r="O5461" s="78"/>
      <c r="P5461" s="82"/>
      <c r="Q5461" s="78"/>
      <c r="R5461" s="82"/>
      <c r="S5461" s="82"/>
      <c r="T5461" s="82"/>
      <c r="U5461" s="82"/>
      <c r="V5461" s="82"/>
      <c r="W5461" s="82"/>
      <c r="X5461" s="82"/>
      <c r="Y5461" s="82"/>
      <c r="Z5461" s="82"/>
      <c r="AA5461" s="82"/>
      <c r="AB5461" s="82"/>
      <c r="AC5461" s="82"/>
      <c r="AD5461" s="85" t="str">
        <f>IF(A5461&lt;&gt;"",IF(D5461="DIRECCIÓN_DE_TRANSFERENCIAS","280 0031",VLOOKUP(C5461,NIVELES!$A$14:$B$105,2,0)),"")</f>
        <v/>
      </c>
      <c r="AE5461" s="86"/>
      <c r="AF5461" s="86"/>
      <c r="AG5461" s="79" t="str">
        <f>+IF(AF5461&lt;&gt;"",VLOOKUP(AF5461,NIVELES!$A$666:$B$673,2,0),"")</f>
        <v/>
      </c>
      <c r="AH5461" s="78"/>
      <c r="AI5461" s="79" t="str">
        <f>IF(AH5461&lt;&gt;"",VLOOKUP(CONCATENATE(AG5461,AH5461),NIVELES!$B$676:$C$745,2,0),"")</f>
        <v/>
      </c>
      <c r="AJ5461" s="78"/>
      <c r="AK5461" s="79" t="str">
        <f>+IF(AJ5461&lt;&gt;"",VLOOKUP(AJ5461,NIVELES!$A$816:$B$892,2,0),"")</f>
        <v/>
      </c>
      <c r="AL5461" s="78"/>
      <c r="AM5461" s="78"/>
      <c r="AN5461" s="79" t="str">
        <f>IF(AM5461&lt;&gt;"",+VLOOKUP(AM5461,NIVELES!$A$1652:$B$2466,2,0),"")</f>
        <v/>
      </c>
      <c r="AO5461" s="87"/>
      <c r="AP5461" s="88"/>
      <c r="AQ5461" s="88"/>
      <c r="AR5461" s="88"/>
      <c r="AS5461" s="88"/>
      <c r="AT5461" s="88"/>
      <c r="AU5461" s="88"/>
      <c r="AV5461" s="88"/>
      <c r="AW5461" s="88"/>
      <c r="AX5461" s="88"/>
      <c r="AY5461" s="88"/>
      <c r="AZ5461" s="88"/>
      <c r="BA5461" s="88"/>
      <c r="BB5461" s="89">
        <f t="shared" si="339"/>
        <v>0</v>
      </c>
      <c r="BC5461" s="90" t="str">
        <f t="shared" si="338"/>
        <v xml:space="preserve"> </v>
      </c>
      <c r="BD5461" s="91" t="str">
        <f t="shared" si="340"/>
        <v xml:space="preserve"> </v>
      </c>
      <c r="BE5461" s="92">
        <f t="shared" si="341"/>
        <v>0</v>
      </c>
    </row>
    <row r="5462" spans="1:57" s="74" customFormat="1" ht="50.1" customHeight="1" x14ac:dyDescent="0.2">
      <c r="A5462" s="78"/>
      <c r="B5462" s="78"/>
      <c r="C5462" s="78"/>
      <c r="D5462" s="78"/>
      <c r="E5462" s="79" t="str">
        <f>+IF(C5462&lt;&gt;"",VLOOKUP(MID(C5462,18,5),NIVELES!$A$133:$B$213,2,0),"")</f>
        <v/>
      </c>
      <c r="F5462" s="80"/>
      <c r="G5462" s="81" t="str">
        <f>+IF(F5462&lt;&gt;"",VLOOKUP(F5462,NIVELES!$A$246:$C$464,3,0),"")</f>
        <v/>
      </c>
      <c r="H5462" s="82"/>
      <c r="I5462" s="78"/>
      <c r="J5462" s="78"/>
      <c r="K5462" s="78"/>
      <c r="L5462" s="78"/>
      <c r="M5462" s="78"/>
      <c r="N5462" s="78"/>
      <c r="O5462" s="78"/>
      <c r="P5462" s="82"/>
      <c r="Q5462" s="78"/>
      <c r="R5462" s="82"/>
      <c r="S5462" s="82"/>
      <c r="T5462" s="82"/>
      <c r="U5462" s="82"/>
      <c r="V5462" s="82"/>
      <c r="W5462" s="82"/>
      <c r="X5462" s="82"/>
      <c r="Y5462" s="82"/>
      <c r="Z5462" s="82"/>
      <c r="AA5462" s="82"/>
      <c r="AB5462" s="82"/>
      <c r="AC5462" s="82"/>
      <c r="AD5462" s="85" t="str">
        <f>IF(A5462&lt;&gt;"",IF(D5462="DIRECCIÓN_DE_TRANSFERENCIAS","280 0031",VLOOKUP(C5462,NIVELES!$A$14:$B$105,2,0)),"")</f>
        <v/>
      </c>
      <c r="AE5462" s="86"/>
      <c r="AF5462" s="86"/>
      <c r="AG5462" s="79" t="str">
        <f>+IF(AF5462&lt;&gt;"",VLOOKUP(AF5462,NIVELES!$A$666:$B$673,2,0),"")</f>
        <v/>
      </c>
      <c r="AH5462" s="78"/>
      <c r="AI5462" s="79" t="str">
        <f>IF(AH5462&lt;&gt;"",VLOOKUP(CONCATENATE(AG5462,AH5462),NIVELES!$B$676:$C$745,2,0),"")</f>
        <v/>
      </c>
      <c r="AJ5462" s="78"/>
      <c r="AK5462" s="79" t="str">
        <f>+IF(AJ5462&lt;&gt;"",VLOOKUP(AJ5462,NIVELES!$A$816:$B$892,2,0),"")</f>
        <v/>
      </c>
      <c r="AL5462" s="78"/>
      <c r="AM5462" s="78"/>
      <c r="AN5462" s="79" t="str">
        <f>IF(AM5462&lt;&gt;"",+VLOOKUP(AM5462,NIVELES!$A$1652:$B$2466,2,0),"")</f>
        <v/>
      </c>
      <c r="AO5462" s="87"/>
      <c r="AP5462" s="88"/>
      <c r="AQ5462" s="88"/>
      <c r="AR5462" s="88"/>
      <c r="AS5462" s="88"/>
      <c r="AT5462" s="88"/>
      <c r="AU5462" s="88"/>
      <c r="AV5462" s="88"/>
      <c r="AW5462" s="88"/>
      <c r="AX5462" s="88"/>
      <c r="AY5462" s="88"/>
      <c r="AZ5462" s="88"/>
      <c r="BA5462" s="88"/>
      <c r="BB5462" s="89">
        <f t="shared" si="339"/>
        <v>0</v>
      </c>
      <c r="BC5462" s="90" t="str">
        <f t="shared" si="338"/>
        <v xml:space="preserve"> </v>
      </c>
      <c r="BD5462" s="91" t="str">
        <f t="shared" si="340"/>
        <v xml:space="preserve"> </v>
      </c>
      <c r="BE5462" s="92">
        <f t="shared" si="341"/>
        <v>0</v>
      </c>
    </row>
    <row r="5463" spans="1:57" s="74" customFormat="1" ht="50.1" customHeight="1" x14ac:dyDescent="0.2">
      <c r="A5463" s="78"/>
      <c r="B5463" s="78"/>
      <c r="C5463" s="78"/>
      <c r="D5463" s="78"/>
      <c r="E5463" s="79" t="str">
        <f>+IF(C5463&lt;&gt;"",VLOOKUP(MID(C5463,18,5),NIVELES!$A$133:$B$213,2,0),"")</f>
        <v/>
      </c>
      <c r="F5463" s="80"/>
      <c r="G5463" s="81" t="str">
        <f>+IF(F5463&lt;&gt;"",VLOOKUP(F5463,NIVELES!$A$246:$C$464,3,0),"")</f>
        <v/>
      </c>
      <c r="H5463" s="82"/>
      <c r="I5463" s="78"/>
      <c r="J5463" s="78"/>
      <c r="K5463" s="78"/>
      <c r="L5463" s="78"/>
      <c r="M5463" s="78"/>
      <c r="N5463" s="78"/>
      <c r="O5463" s="78"/>
      <c r="P5463" s="82"/>
      <c r="Q5463" s="78"/>
      <c r="R5463" s="82"/>
      <c r="S5463" s="82"/>
      <c r="T5463" s="82"/>
      <c r="U5463" s="82"/>
      <c r="V5463" s="82"/>
      <c r="W5463" s="82"/>
      <c r="X5463" s="82"/>
      <c r="Y5463" s="82"/>
      <c r="Z5463" s="82"/>
      <c r="AA5463" s="82"/>
      <c r="AB5463" s="82"/>
      <c r="AC5463" s="82"/>
      <c r="AD5463" s="85" t="str">
        <f>IF(A5463&lt;&gt;"",IF(D5463="DIRECCIÓN_DE_TRANSFERENCIAS","280 0031",VLOOKUP(C5463,NIVELES!$A$14:$B$105,2,0)),"")</f>
        <v/>
      </c>
      <c r="AE5463" s="86"/>
      <c r="AF5463" s="86"/>
      <c r="AG5463" s="79" t="str">
        <f>+IF(AF5463&lt;&gt;"",VLOOKUP(AF5463,NIVELES!$A$666:$B$673,2,0),"")</f>
        <v/>
      </c>
      <c r="AH5463" s="78"/>
      <c r="AI5463" s="79" t="str">
        <f>IF(AH5463&lt;&gt;"",VLOOKUP(CONCATENATE(AG5463,AH5463),NIVELES!$B$676:$C$745,2,0),"")</f>
        <v/>
      </c>
      <c r="AJ5463" s="78"/>
      <c r="AK5463" s="79" t="str">
        <f>+IF(AJ5463&lt;&gt;"",VLOOKUP(AJ5463,NIVELES!$A$816:$B$892,2,0),"")</f>
        <v/>
      </c>
      <c r="AL5463" s="78"/>
      <c r="AM5463" s="78"/>
      <c r="AN5463" s="79" t="str">
        <f>IF(AM5463&lt;&gt;"",+VLOOKUP(AM5463,NIVELES!$A$1652:$B$2466,2,0),"")</f>
        <v/>
      </c>
      <c r="AO5463" s="87"/>
      <c r="AP5463" s="88"/>
      <c r="AQ5463" s="88"/>
      <c r="AR5463" s="88"/>
      <c r="AS5463" s="88"/>
      <c r="AT5463" s="88"/>
      <c r="AU5463" s="88"/>
      <c r="AV5463" s="88"/>
      <c r="AW5463" s="88"/>
      <c r="AX5463" s="88"/>
      <c r="AY5463" s="88"/>
      <c r="AZ5463" s="88"/>
      <c r="BA5463" s="88"/>
      <c r="BB5463" s="89">
        <f t="shared" si="339"/>
        <v>0</v>
      </c>
      <c r="BC5463" s="90" t="str">
        <f t="shared" si="338"/>
        <v xml:space="preserve"> </v>
      </c>
      <c r="BD5463" s="91" t="str">
        <f t="shared" si="340"/>
        <v xml:space="preserve"> </v>
      </c>
      <c r="BE5463" s="92">
        <f t="shared" si="341"/>
        <v>0</v>
      </c>
    </row>
    <row r="5464" spans="1:57" s="74" customFormat="1" ht="50.1" customHeight="1" x14ac:dyDescent="0.2">
      <c r="A5464" s="78"/>
      <c r="B5464" s="78"/>
      <c r="C5464" s="78"/>
      <c r="D5464" s="78"/>
      <c r="E5464" s="79" t="str">
        <f>+IF(C5464&lt;&gt;"",VLOOKUP(MID(C5464,18,5),NIVELES!$A$133:$B$213,2,0),"")</f>
        <v/>
      </c>
      <c r="F5464" s="80"/>
      <c r="G5464" s="81" t="str">
        <f>+IF(F5464&lt;&gt;"",VLOOKUP(F5464,NIVELES!$A$246:$C$464,3,0),"")</f>
        <v/>
      </c>
      <c r="H5464" s="82"/>
      <c r="I5464" s="78"/>
      <c r="J5464" s="78"/>
      <c r="K5464" s="78"/>
      <c r="L5464" s="78"/>
      <c r="M5464" s="78"/>
      <c r="N5464" s="78"/>
      <c r="O5464" s="78"/>
      <c r="P5464" s="82"/>
      <c r="Q5464" s="78"/>
      <c r="R5464" s="82"/>
      <c r="S5464" s="82"/>
      <c r="T5464" s="82"/>
      <c r="U5464" s="82"/>
      <c r="V5464" s="82"/>
      <c r="W5464" s="82"/>
      <c r="X5464" s="82"/>
      <c r="Y5464" s="82"/>
      <c r="Z5464" s="82"/>
      <c r="AA5464" s="82"/>
      <c r="AB5464" s="82"/>
      <c r="AC5464" s="82"/>
      <c r="AD5464" s="85" t="str">
        <f>IF(A5464&lt;&gt;"",IF(D5464="DIRECCIÓN_DE_TRANSFERENCIAS","280 0031",VLOOKUP(C5464,NIVELES!$A$14:$B$105,2,0)),"")</f>
        <v/>
      </c>
      <c r="AE5464" s="86"/>
      <c r="AF5464" s="86"/>
      <c r="AG5464" s="79" t="str">
        <f>+IF(AF5464&lt;&gt;"",VLOOKUP(AF5464,NIVELES!$A$666:$B$673,2,0),"")</f>
        <v/>
      </c>
      <c r="AH5464" s="78"/>
      <c r="AI5464" s="79" t="str">
        <f>IF(AH5464&lt;&gt;"",VLOOKUP(CONCATENATE(AG5464,AH5464),NIVELES!$B$676:$C$745,2,0),"")</f>
        <v/>
      </c>
      <c r="AJ5464" s="78"/>
      <c r="AK5464" s="79" t="str">
        <f>+IF(AJ5464&lt;&gt;"",VLOOKUP(AJ5464,NIVELES!$A$816:$B$892,2,0),"")</f>
        <v/>
      </c>
      <c r="AL5464" s="78"/>
      <c r="AM5464" s="78"/>
      <c r="AN5464" s="79" t="str">
        <f>IF(AM5464&lt;&gt;"",+VLOOKUP(AM5464,NIVELES!$A$1652:$B$2466,2,0),"")</f>
        <v/>
      </c>
      <c r="AO5464" s="87"/>
      <c r="AP5464" s="88"/>
      <c r="AQ5464" s="88"/>
      <c r="AR5464" s="88"/>
      <c r="AS5464" s="88"/>
      <c r="AT5464" s="88"/>
      <c r="AU5464" s="88"/>
      <c r="AV5464" s="88"/>
      <c r="AW5464" s="88"/>
      <c r="AX5464" s="88"/>
      <c r="AY5464" s="88"/>
      <c r="AZ5464" s="88"/>
      <c r="BA5464" s="88"/>
      <c r="BB5464" s="89">
        <f t="shared" si="339"/>
        <v>0</v>
      </c>
      <c r="BC5464" s="90" t="str">
        <f t="shared" si="338"/>
        <v xml:space="preserve"> </v>
      </c>
      <c r="BD5464" s="91" t="str">
        <f t="shared" si="340"/>
        <v xml:space="preserve"> </v>
      </c>
      <c r="BE5464" s="92">
        <f t="shared" si="341"/>
        <v>0</v>
      </c>
    </row>
    <row r="5465" spans="1:57" s="74" customFormat="1" ht="50.1" customHeight="1" x14ac:dyDescent="0.2">
      <c r="A5465" s="78"/>
      <c r="B5465" s="78"/>
      <c r="C5465" s="78"/>
      <c r="D5465" s="78"/>
      <c r="E5465" s="79" t="str">
        <f>+IF(C5465&lt;&gt;"",VLOOKUP(MID(C5465,18,5),NIVELES!$A$133:$B$213,2,0),"")</f>
        <v/>
      </c>
      <c r="F5465" s="80"/>
      <c r="G5465" s="81" t="str">
        <f>+IF(F5465&lt;&gt;"",VLOOKUP(F5465,NIVELES!$A$246:$C$464,3,0),"")</f>
        <v/>
      </c>
      <c r="H5465" s="82"/>
      <c r="I5465" s="78"/>
      <c r="J5465" s="78"/>
      <c r="K5465" s="78"/>
      <c r="L5465" s="78"/>
      <c r="M5465" s="78"/>
      <c r="N5465" s="78"/>
      <c r="O5465" s="78"/>
      <c r="P5465" s="82"/>
      <c r="Q5465" s="78"/>
      <c r="R5465" s="82"/>
      <c r="S5465" s="82"/>
      <c r="T5465" s="82"/>
      <c r="U5465" s="82"/>
      <c r="V5465" s="82"/>
      <c r="W5465" s="82"/>
      <c r="X5465" s="82"/>
      <c r="Y5465" s="82"/>
      <c r="Z5465" s="82"/>
      <c r="AA5465" s="82"/>
      <c r="AB5465" s="82"/>
      <c r="AC5465" s="82"/>
      <c r="AD5465" s="85" t="str">
        <f>IF(A5465&lt;&gt;"",IF(D5465="DIRECCIÓN_DE_TRANSFERENCIAS","280 0031",VLOOKUP(C5465,NIVELES!$A$14:$B$105,2,0)),"")</f>
        <v/>
      </c>
      <c r="AE5465" s="86"/>
      <c r="AF5465" s="86"/>
      <c r="AG5465" s="79" t="str">
        <f>+IF(AF5465&lt;&gt;"",VLOOKUP(AF5465,NIVELES!$A$666:$B$673,2,0),"")</f>
        <v/>
      </c>
      <c r="AH5465" s="78"/>
      <c r="AI5465" s="79" t="str">
        <f>IF(AH5465&lt;&gt;"",VLOOKUP(CONCATENATE(AG5465,AH5465),NIVELES!$B$676:$C$745,2,0),"")</f>
        <v/>
      </c>
      <c r="AJ5465" s="78"/>
      <c r="AK5465" s="79" t="str">
        <f>+IF(AJ5465&lt;&gt;"",VLOOKUP(AJ5465,NIVELES!$A$816:$B$892,2,0),"")</f>
        <v/>
      </c>
      <c r="AL5465" s="78"/>
      <c r="AM5465" s="78"/>
      <c r="AN5465" s="79" t="str">
        <f>IF(AM5465&lt;&gt;"",+VLOOKUP(AM5465,NIVELES!$A$1652:$B$2466,2,0),"")</f>
        <v/>
      </c>
      <c r="AO5465" s="87"/>
      <c r="AP5465" s="88"/>
      <c r="AQ5465" s="88"/>
      <c r="AR5465" s="88"/>
      <c r="AS5465" s="88"/>
      <c r="AT5465" s="88"/>
      <c r="AU5465" s="88"/>
      <c r="AV5465" s="88"/>
      <c r="AW5465" s="88"/>
      <c r="AX5465" s="88"/>
      <c r="AY5465" s="88"/>
      <c r="AZ5465" s="88"/>
      <c r="BA5465" s="88"/>
      <c r="BB5465" s="89">
        <f t="shared" si="339"/>
        <v>0</v>
      </c>
      <c r="BC5465" s="90" t="str">
        <f t="shared" si="338"/>
        <v xml:space="preserve"> </v>
      </c>
      <c r="BD5465" s="91" t="str">
        <f t="shared" si="340"/>
        <v xml:space="preserve"> </v>
      </c>
      <c r="BE5465" s="92">
        <f t="shared" si="341"/>
        <v>0</v>
      </c>
    </row>
    <row r="5466" spans="1:57" s="74" customFormat="1" ht="50.1" customHeight="1" x14ac:dyDescent="0.2">
      <c r="A5466" s="78"/>
      <c r="B5466" s="78"/>
      <c r="C5466" s="78"/>
      <c r="D5466" s="78"/>
      <c r="E5466" s="79" t="str">
        <f>+IF(C5466&lt;&gt;"",VLOOKUP(MID(C5466,18,5),NIVELES!$A$133:$B$213,2,0),"")</f>
        <v/>
      </c>
      <c r="F5466" s="80"/>
      <c r="G5466" s="81" t="str">
        <f>+IF(F5466&lt;&gt;"",VLOOKUP(F5466,NIVELES!$A$246:$C$464,3,0),"")</f>
        <v/>
      </c>
      <c r="H5466" s="82"/>
      <c r="I5466" s="78"/>
      <c r="J5466" s="78"/>
      <c r="K5466" s="78"/>
      <c r="L5466" s="78"/>
      <c r="M5466" s="78"/>
      <c r="N5466" s="78"/>
      <c r="O5466" s="78"/>
      <c r="P5466" s="82"/>
      <c r="Q5466" s="78"/>
      <c r="R5466" s="82"/>
      <c r="S5466" s="82"/>
      <c r="T5466" s="82"/>
      <c r="U5466" s="82"/>
      <c r="V5466" s="82"/>
      <c r="W5466" s="82"/>
      <c r="X5466" s="82"/>
      <c r="Y5466" s="82"/>
      <c r="Z5466" s="82"/>
      <c r="AA5466" s="82"/>
      <c r="AB5466" s="82"/>
      <c r="AC5466" s="82"/>
      <c r="AD5466" s="85" t="str">
        <f>IF(A5466&lt;&gt;"",IF(D5466="DIRECCIÓN_DE_TRANSFERENCIAS","280 0031",VLOOKUP(C5466,NIVELES!$A$14:$B$105,2,0)),"")</f>
        <v/>
      </c>
      <c r="AE5466" s="86"/>
      <c r="AF5466" s="86"/>
      <c r="AG5466" s="79" t="str">
        <f>+IF(AF5466&lt;&gt;"",VLOOKUP(AF5466,NIVELES!$A$666:$B$673,2,0),"")</f>
        <v/>
      </c>
      <c r="AH5466" s="78"/>
      <c r="AI5466" s="79" t="str">
        <f>IF(AH5466&lt;&gt;"",VLOOKUP(CONCATENATE(AG5466,AH5466),NIVELES!$B$676:$C$745,2,0),"")</f>
        <v/>
      </c>
      <c r="AJ5466" s="78"/>
      <c r="AK5466" s="79" t="str">
        <f>+IF(AJ5466&lt;&gt;"",VLOOKUP(AJ5466,NIVELES!$A$816:$B$892,2,0),"")</f>
        <v/>
      </c>
      <c r="AL5466" s="78"/>
      <c r="AM5466" s="78"/>
      <c r="AN5466" s="79" t="str">
        <f>IF(AM5466&lt;&gt;"",+VLOOKUP(AM5466,NIVELES!$A$1652:$B$2466,2,0),"")</f>
        <v/>
      </c>
      <c r="AO5466" s="87"/>
      <c r="AP5466" s="88"/>
      <c r="AQ5466" s="88"/>
      <c r="AR5466" s="88"/>
      <c r="AS5466" s="88"/>
      <c r="AT5466" s="88"/>
      <c r="AU5466" s="88"/>
      <c r="AV5466" s="88"/>
      <c r="AW5466" s="88"/>
      <c r="AX5466" s="88"/>
      <c r="AY5466" s="88"/>
      <c r="AZ5466" s="88"/>
      <c r="BA5466" s="88"/>
      <c r="BB5466" s="89">
        <f t="shared" si="339"/>
        <v>0</v>
      </c>
      <c r="BC5466" s="90" t="str">
        <f t="shared" si="338"/>
        <v xml:space="preserve"> </v>
      </c>
      <c r="BD5466" s="91" t="str">
        <f t="shared" si="340"/>
        <v xml:space="preserve"> </v>
      </c>
      <c r="BE5466" s="92">
        <f t="shared" si="341"/>
        <v>0</v>
      </c>
    </row>
    <row r="5467" spans="1:57" s="74" customFormat="1" ht="50.1" customHeight="1" x14ac:dyDescent="0.2">
      <c r="A5467" s="78"/>
      <c r="B5467" s="78"/>
      <c r="C5467" s="78"/>
      <c r="D5467" s="78"/>
      <c r="E5467" s="79" t="str">
        <f>+IF(C5467&lt;&gt;"",VLOOKUP(MID(C5467,18,5),NIVELES!$A$133:$B$213,2,0),"")</f>
        <v/>
      </c>
      <c r="F5467" s="80"/>
      <c r="G5467" s="81" t="str">
        <f>+IF(F5467&lt;&gt;"",VLOOKUP(F5467,NIVELES!$A$246:$C$464,3,0),"")</f>
        <v/>
      </c>
      <c r="H5467" s="82"/>
      <c r="I5467" s="78"/>
      <c r="J5467" s="78"/>
      <c r="K5467" s="78"/>
      <c r="L5467" s="78"/>
      <c r="M5467" s="78"/>
      <c r="N5467" s="78"/>
      <c r="O5467" s="78"/>
      <c r="P5467" s="82"/>
      <c r="Q5467" s="78"/>
      <c r="R5467" s="82"/>
      <c r="S5467" s="82"/>
      <c r="T5467" s="82"/>
      <c r="U5467" s="82"/>
      <c r="V5467" s="82"/>
      <c r="W5467" s="82"/>
      <c r="X5467" s="82"/>
      <c r="Y5467" s="82"/>
      <c r="Z5467" s="82"/>
      <c r="AA5467" s="82"/>
      <c r="AB5467" s="82"/>
      <c r="AC5467" s="82"/>
      <c r="AD5467" s="85" t="str">
        <f>IF(A5467&lt;&gt;"",IF(D5467="DIRECCIÓN_DE_TRANSFERENCIAS","280 0031",VLOOKUP(C5467,NIVELES!$A$14:$B$105,2,0)),"")</f>
        <v/>
      </c>
      <c r="AE5467" s="86"/>
      <c r="AF5467" s="86"/>
      <c r="AG5467" s="79" t="str">
        <f>+IF(AF5467&lt;&gt;"",VLOOKUP(AF5467,NIVELES!$A$666:$B$673,2,0),"")</f>
        <v/>
      </c>
      <c r="AH5467" s="78"/>
      <c r="AI5467" s="79" t="str">
        <f>IF(AH5467&lt;&gt;"",VLOOKUP(CONCATENATE(AG5467,AH5467),NIVELES!$B$676:$C$745,2,0),"")</f>
        <v/>
      </c>
      <c r="AJ5467" s="78"/>
      <c r="AK5467" s="79" t="str">
        <f>+IF(AJ5467&lt;&gt;"",VLOOKUP(AJ5467,NIVELES!$A$816:$B$892,2,0),"")</f>
        <v/>
      </c>
      <c r="AL5467" s="78"/>
      <c r="AM5467" s="78"/>
      <c r="AN5467" s="79" t="str">
        <f>IF(AM5467&lt;&gt;"",+VLOOKUP(AM5467,NIVELES!$A$1652:$B$2466,2,0),"")</f>
        <v/>
      </c>
      <c r="AO5467" s="87"/>
      <c r="AP5467" s="88"/>
      <c r="AQ5467" s="88"/>
      <c r="AR5467" s="88"/>
      <c r="AS5467" s="88"/>
      <c r="AT5467" s="88"/>
      <c r="AU5467" s="88"/>
      <c r="AV5467" s="88"/>
      <c r="AW5467" s="88"/>
      <c r="AX5467" s="88"/>
      <c r="AY5467" s="88"/>
      <c r="AZ5467" s="88"/>
      <c r="BA5467" s="88"/>
      <c r="BB5467" s="89">
        <f t="shared" si="339"/>
        <v>0</v>
      </c>
      <c r="BC5467" s="90" t="str">
        <f t="shared" si="338"/>
        <v xml:space="preserve"> </v>
      </c>
      <c r="BD5467" s="91" t="str">
        <f t="shared" si="340"/>
        <v xml:space="preserve"> </v>
      </c>
      <c r="BE5467" s="92">
        <f t="shared" si="341"/>
        <v>0</v>
      </c>
    </row>
    <row r="5468" spans="1:57" s="74" customFormat="1" ht="50.1" customHeight="1" x14ac:dyDescent="0.2">
      <c r="A5468" s="78"/>
      <c r="B5468" s="78"/>
      <c r="C5468" s="78"/>
      <c r="D5468" s="78"/>
      <c r="E5468" s="79" t="str">
        <f>+IF(C5468&lt;&gt;"",VLOOKUP(MID(C5468,18,5),NIVELES!$A$133:$B$213,2,0),"")</f>
        <v/>
      </c>
      <c r="F5468" s="80"/>
      <c r="G5468" s="81" t="str">
        <f>+IF(F5468&lt;&gt;"",VLOOKUP(F5468,NIVELES!$A$246:$C$464,3,0),"")</f>
        <v/>
      </c>
      <c r="H5468" s="82"/>
      <c r="I5468" s="78"/>
      <c r="J5468" s="78"/>
      <c r="K5468" s="78"/>
      <c r="L5468" s="78"/>
      <c r="M5468" s="78"/>
      <c r="N5468" s="78"/>
      <c r="O5468" s="78"/>
      <c r="P5468" s="82"/>
      <c r="Q5468" s="78"/>
      <c r="R5468" s="82"/>
      <c r="S5468" s="82"/>
      <c r="T5468" s="82"/>
      <c r="U5468" s="82"/>
      <c r="V5468" s="82"/>
      <c r="W5468" s="82"/>
      <c r="X5468" s="82"/>
      <c r="Y5468" s="82"/>
      <c r="Z5468" s="82"/>
      <c r="AA5468" s="82"/>
      <c r="AB5468" s="82"/>
      <c r="AC5468" s="82"/>
      <c r="AD5468" s="85" t="str">
        <f>IF(A5468&lt;&gt;"",IF(D5468="DIRECCIÓN_DE_TRANSFERENCIAS","280 0031",VLOOKUP(C5468,NIVELES!$A$14:$B$105,2,0)),"")</f>
        <v/>
      </c>
      <c r="AE5468" s="86"/>
      <c r="AF5468" s="86"/>
      <c r="AG5468" s="79" t="str">
        <f>+IF(AF5468&lt;&gt;"",VLOOKUP(AF5468,NIVELES!$A$666:$B$673,2,0),"")</f>
        <v/>
      </c>
      <c r="AH5468" s="78"/>
      <c r="AI5468" s="79" t="str">
        <f>IF(AH5468&lt;&gt;"",VLOOKUP(CONCATENATE(AG5468,AH5468),NIVELES!$B$676:$C$745,2,0),"")</f>
        <v/>
      </c>
      <c r="AJ5468" s="78"/>
      <c r="AK5468" s="79" t="str">
        <f>+IF(AJ5468&lt;&gt;"",VLOOKUP(AJ5468,NIVELES!$A$816:$B$892,2,0),"")</f>
        <v/>
      </c>
      <c r="AL5468" s="78"/>
      <c r="AM5468" s="78"/>
      <c r="AN5468" s="79" t="str">
        <f>IF(AM5468&lt;&gt;"",+VLOOKUP(AM5468,NIVELES!$A$1652:$B$2466,2,0),"")</f>
        <v/>
      </c>
      <c r="AO5468" s="87"/>
      <c r="AP5468" s="88"/>
      <c r="AQ5468" s="88"/>
      <c r="AR5468" s="88"/>
      <c r="AS5468" s="88"/>
      <c r="AT5468" s="88"/>
      <c r="AU5468" s="88"/>
      <c r="AV5468" s="88"/>
      <c r="AW5468" s="88"/>
      <c r="AX5468" s="88"/>
      <c r="AY5468" s="88"/>
      <c r="AZ5468" s="88"/>
      <c r="BA5468" s="88"/>
      <c r="BB5468" s="89">
        <f t="shared" si="339"/>
        <v>0</v>
      </c>
      <c r="BC5468" s="90" t="str">
        <f t="shared" si="338"/>
        <v xml:space="preserve"> </v>
      </c>
      <c r="BD5468" s="91" t="str">
        <f t="shared" si="340"/>
        <v xml:space="preserve"> </v>
      </c>
      <c r="BE5468" s="92">
        <f t="shared" si="341"/>
        <v>0</v>
      </c>
    </row>
    <row r="5469" spans="1:57" s="74" customFormat="1" ht="50.1" customHeight="1" x14ac:dyDescent="0.2">
      <c r="A5469" s="78"/>
      <c r="B5469" s="78"/>
      <c r="C5469" s="78"/>
      <c r="D5469" s="78"/>
      <c r="E5469" s="79" t="str">
        <f>+IF(C5469&lt;&gt;"",VLOOKUP(MID(C5469,18,5),NIVELES!$A$133:$B$213,2,0),"")</f>
        <v/>
      </c>
      <c r="F5469" s="80"/>
      <c r="G5469" s="81" t="str">
        <f>+IF(F5469&lt;&gt;"",VLOOKUP(F5469,NIVELES!$A$246:$C$464,3,0),"")</f>
        <v/>
      </c>
      <c r="H5469" s="82"/>
      <c r="I5469" s="78"/>
      <c r="J5469" s="78"/>
      <c r="K5469" s="78"/>
      <c r="L5469" s="78"/>
      <c r="M5469" s="78"/>
      <c r="N5469" s="78"/>
      <c r="O5469" s="78"/>
      <c r="P5469" s="82"/>
      <c r="Q5469" s="78"/>
      <c r="R5469" s="82"/>
      <c r="S5469" s="82"/>
      <c r="T5469" s="82"/>
      <c r="U5469" s="82"/>
      <c r="V5469" s="82"/>
      <c r="W5469" s="82"/>
      <c r="X5469" s="82"/>
      <c r="Y5469" s="82"/>
      <c r="Z5469" s="82"/>
      <c r="AA5469" s="82"/>
      <c r="AB5469" s="82"/>
      <c r="AC5469" s="82"/>
      <c r="AD5469" s="85" t="str">
        <f>IF(A5469&lt;&gt;"",IF(D5469="DIRECCIÓN_DE_TRANSFERENCIAS","280 0031",VLOOKUP(C5469,NIVELES!$A$14:$B$105,2,0)),"")</f>
        <v/>
      </c>
      <c r="AE5469" s="86"/>
      <c r="AF5469" s="86"/>
      <c r="AG5469" s="79" t="str">
        <f>+IF(AF5469&lt;&gt;"",VLOOKUP(AF5469,NIVELES!$A$666:$B$673,2,0),"")</f>
        <v/>
      </c>
      <c r="AH5469" s="78"/>
      <c r="AI5469" s="79" t="str">
        <f>IF(AH5469&lt;&gt;"",VLOOKUP(CONCATENATE(AG5469,AH5469),NIVELES!$B$676:$C$745,2,0),"")</f>
        <v/>
      </c>
      <c r="AJ5469" s="78"/>
      <c r="AK5469" s="79" t="str">
        <f>+IF(AJ5469&lt;&gt;"",VLOOKUP(AJ5469,NIVELES!$A$816:$B$892,2,0),"")</f>
        <v/>
      </c>
      <c r="AL5469" s="78"/>
      <c r="AM5469" s="78"/>
      <c r="AN5469" s="79" t="str">
        <f>IF(AM5469&lt;&gt;"",+VLOOKUP(AM5469,NIVELES!$A$1652:$B$2466,2,0),"")</f>
        <v/>
      </c>
      <c r="AO5469" s="87"/>
      <c r="AP5469" s="88"/>
      <c r="AQ5469" s="88"/>
      <c r="AR5469" s="88"/>
      <c r="AS5469" s="88"/>
      <c r="AT5469" s="88"/>
      <c r="AU5469" s="88"/>
      <c r="AV5469" s="88"/>
      <c r="AW5469" s="88"/>
      <c r="AX5469" s="88"/>
      <c r="AY5469" s="88"/>
      <c r="AZ5469" s="88"/>
      <c r="BA5469" s="88"/>
      <c r="BB5469" s="89">
        <f t="shared" si="339"/>
        <v>0</v>
      </c>
      <c r="BC5469" s="90" t="str">
        <f t="shared" si="338"/>
        <v xml:space="preserve"> </v>
      </c>
      <c r="BD5469" s="91" t="str">
        <f t="shared" si="340"/>
        <v xml:space="preserve"> </v>
      </c>
      <c r="BE5469" s="92">
        <f t="shared" si="341"/>
        <v>0</v>
      </c>
    </row>
    <row r="5470" spans="1:57" s="74" customFormat="1" ht="50.1" customHeight="1" x14ac:dyDescent="0.2">
      <c r="A5470" s="78"/>
      <c r="B5470" s="78"/>
      <c r="C5470" s="78"/>
      <c r="D5470" s="78"/>
      <c r="E5470" s="79" t="str">
        <f>+IF(C5470&lt;&gt;"",VLOOKUP(MID(C5470,18,5),NIVELES!$A$133:$B$213,2,0),"")</f>
        <v/>
      </c>
      <c r="F5470" s="80"/>
      <c r="G5470" s="81" t="str">
        <f>+IF(F5470&lt;&gt;"",VLOOKUP(F5470,NIVELES!$A$246:$C$464,3,0),"")</f>
        <v/>
      </c>
      <c r="H5470" s="82"/>
      <c r="I5470" s="78"/>
      <c r="J5470" s="78"/>
      <c r="K5470" s="78"/>
      <c r="L5470" s="78"/>
      <c r="M5470" s="78"/>
      <c r="N5470" s="78"/>
      <c r="O5470" s="78"/>
      <c r="P5470" s="82"/>
      <c r="Q5470" s="78"/>
      <c r="R5470" s="82"/>
      <c r="S5470" s="82"/>
      <c r="T5470" s="82"/>
      <c r="U5470" s="82"/>
      <c r="V5470" s="82"/>
      <c r="W5470" s="82"/>
      <c r="X5470" s="82"/>
      <c r="Y5470" s="82"/>
      <c r="Z5470" s="82"/>
      <c r="AA5470" s="82"/>
      <c r="AB5470" s="82"/>
      <c r="AC5470" s="82"/>
      <c r="AD5470" s="85" t="str">
        <f>IF(A5470&lt;&gt;"",IF(D5470="DIRECCIÓN_DE_TRANSFERENCIAS","280 0031",VLOOKUP(C5470,NIVELES!$A$14:$B$105,2,0)),"")</f>
        <v/>
      </c>
      <c r="AE5470" s="86"/>
      <c r="AF5470" s="86"/>
      <c r="AG5470" s="79" t="str">
        <f>+IF(AF5470&lt;&gt;"",VLOOKUP(AF5470,NIVELES!$A$666:$B$673,2,0),"")</f>
        <v/>
      </c>
      <c r="AH5470" s="78"/>
      <c r="AI5470" s="79" t="str">
        <f>IF(AH5470&lt;&gt;"",VLOOKUP(CONCATENATE(AG5470,AH5470),NIVELES!$B$676:$C$745,2,0),"")</f>
        <v/>
      </c>
      <c r="AJ5470" s="78"/>
      <c r="AK5470" s="79" t="str">
        <f>+IF(AJ5470&lt;&gt;"",VLOOKUP(AJ5470,NIVELES!$A$816:$B$892,2,0),"")</f>
        <v/>
      </c>
      <c r="AL5470" s="78"/>
      <c r="AM5470" s="78"/>
      <c r="AN5470" s="79" t="str">
        <f>IF(AM5470&lt;&gt;"",+VLOOKUP(AM5470,NIVELES!$A$1652:$B$2466,2,0),"")</f>
        <v/>
      </c>
      <c r="AO5470" s="87"/>
      <c r="AP5470" s="88"/>
      <c r="AQ5470" s="88"/>
      <c r="AR5470" s="88"/>
      <c r="AS5470" s="88"/>
      <c r="AT5470" s="88"/>
      <c r="AU5470" s="88"/>
      <c r="AV5470" s="88"/>
      <c r="AW5470" s="88"/>
      <c r="AX5470" s="88"/>
      <c r="AY5470" s="88"/>
      <c r="AZ5470" s="88"/>
      <c r="BA5470" s="88"/>
      <c r="BB5470" s="89">
        <f t="shared" si="339"/>
        <v>0</v>
      </c>
      <c r="BC5470" s="90" t="str">
        <f t="shared" si="338"/>
        <v xml:space="preserve"> </v>
      </c>
      <c r="BD5470" s="91" t="str">
        <f t="shared" si="340"/>
        <v xml:space="preserve"> </v>
      </c>
      <c r="BE5470" s="92">
        <f t="shared" si="341"/>
        <v>0</v>
      </c>
    </row>
    <row r="5471" spans="1:57" s="74" customFormat="1" ht="50.1" customHeight="1" x14ac:dyDescent="0.2">
      <c r="A5471" s="78"/>
      <c r="B5471" s="78"/>
      <c r="C5471" s="78"/>
      <c r="D5471" s="78"/>
      <c r="E5471" s="79" t="str">
        <f>+IF(C5471&lt;&gt;"",VLOOKUP(MID(C5471,18,5),NIVELES!$A$133:$B$213,2,0),"")</f>
        <v/>
      </c>
      <c r="F5471" s="80"/>
      <c r="G5471" s="81" t="str">
        <f>+IF(F5471&lt;&gt;"",VLOOKUP(F5471,NIVELES!$A$246:$C$464,3,0),"")</f>
        <v/>
      </c>
      <c r="H5471" s="82"/>
      <c r="I5471" s="78"/>
      <c r="J5471" s="78"/>
      <c r="K5471" s="78"/>
      <c r="L5471" s="78"/>
      <c r="M5471" s="78"/>
      <c r="N5471" s="78"/>
      <c r="O5471" s="78"/>
      <c r="P5471" s="82"/>
      <c r="Q5471" s="78"/>
      <c r="R5471" s="82"/>
      <c r="S5471" s="82"/>
      <c r="T5471" s="82"/>
      <c r="U5471" s="82"/>
      <c r="V5471" s="82"/>
      <c r="W5471" s="82"/>
      <c r="X5471" s="82"/>
      <c r="Y5471" s="82"/>
      <c r="Z5471" s="82"/>
      <c r="AA5471" s="82"/>
      <c r="AB5471" s="82"/>
      <c r="AC5471" s="82"/>
      <c r="AD5471" s="85" t="str">
        <f>IF(A5471&lt;&gt;"",IF(D5471="DIRECCIÓN_DE_TRANSFERENCIAS","280 0031",VLOOKUP(C5471,NIVELES!$A$14:$B$105,2,0)),"")</f>
        <v/>
      </c>
      <c r="AE5471" s="86"/>
      <c r="AF5471" s="86"/>
      <c r="AG5471" s="79" t="str">
        <f>+IF(AF5471&lt;&gt;"",VLOOKUP(AF5471,NIVELES!$A$666:$B$673,2,0),"")</f>
        <v/>
      </c>
      <c r="AH5471" s="78"/>
      <c r="AI5471" s="79" t="str">
        <f>IF(AH5471&lt;&gt;"",VLOOKUP(CONCATENATE(AG5471,AH5471),NIVELES!$B$676:$C$745,2,0),"")</f>
        <v/>
      </c>
      <c r="AJ5471" s="78"/>
      <c r="AK5471" s="79" t="str">
        <f>+IF(AJ5471&lt;&gt;"",VLOOKUP(AJ5471,NIVELES!$A$816:$B$892,2,0),"")</f>
        <v/>
      </c>
      <c r="AL5471" s="78"/>
      <c r="AM5471" s="78"/>
      <c r="AN5471" s="79" t="str">
        <f>IF(AM5471&lt;&gt;"",+VLOOKUP(AM5471,NIVELES!$A$1652:$B$2466,2,0),"")</f>
        <v/>
      </c>
      <c r="AO5471" s="87"/>
      <c r="AP5471" s="88"/>
      <c r="AQ5471" s="88"/>
      <c r="AR5471" s="88"/>
      <c r="AS5471" s="88"/>
      <c r="AT5471" s="88"/>
      <c r="AU5471" s="88"/>
      <c r="AV5471" s="88"/>
      <c r="AW5471" s="88"/>
      <c r="AX5471" s="88"/>
      <c r="AY5471" s="88"/>
      <c r="AZ5471" s="88"/>
      <c r="BA5471" s="88"/>
      <c r="BB5471" s="89">
        <f t="shared" si="339"/>
        <v>0</v>
      </c>
      <c r="BC5471" s="90" t="str">
        <f t="shared" si="338"/>
        <v xml:space="preserve"> </v>
      </c>
      <c r="BD5471" s="91" t="str">
        <f t="shared" si="340"/>
        <v xml:space="preserve"> </v>
      </c>
      <c r="BE5471" s="92">
        <f t="shared" si="341"/>
        <v>0</v>
      </c>
    </row>
    <row r="5472" spans="1:57" s="74" customFormat="1" ht="50.1" customHeight="1" x14ac:dyDescent="0.2">
      <c r="A5472" s="78"/>
      <c r="B5472" s="78"/>
      <c r="C5472" s="78"/>
      <c r="D5472" s="78"/>
      <c r="E5472" s="79" t="str">
        <f>+IF(C5472&lt;&gt;"",VLOOKUP(MID(C5472,18,5),NIVELES!$A$133:$B$213,2,0),"")</f>
        <v/>
      </c>
      <c r="F5472" s="80"/>
      <c r="G5472" s="81" t="str">
        <f>+IF(F5472&lt;&gt;"",VLOOKUP(F5472,NIVELES!$A$246:$C$464,3,0),"")</f>
        <v/>
      </c>
      <c r="H5472" s="82"/>
      <c r="I5472" s="78"/>
      <c r="J5472" s="78"/>
      <c r="K5472" s="78"/>
      <c r="L5472" s="78"/>
      <c r="M5472" s="78"/>
      <c r="N5472" s="78"/>
      <c r="O5472" s="78"/>
      <c r="P5472" s="82"/>
      <c r="Q5472" s="78"/>
      <c r="R5472" s="82"/>
      <c r="S5472" s="82"/>
      <c r="T5472" s="82"/>
      <c r="U5472" s="82"/>
      <c r="V5472" s="82"/>
      <c r="W5472" s="82"/>
      <c r="X5472" s="82"/>
      <c r="Y5472" s="82"/>
      <c r="Z5472" s="82"/>
      <c r="AA5472" s="82"/>
      <c r="AB5472" s="82"/>
      <c r="AC5472" s="82"/>
      <c r="AD5472" s="85" t="str">
        <f>IF(A5472&lt;&gt;"",IF(D5472="DIRECCIÓN_DE_TRANSFERENCIAS","280 0031",VLOOKUP(C5472,NIVELES!$A$14:$B$105,2,0)),"")</f>
        <v/>
      </c>
      <c r="AE5472" s="86"/>
      <c r="AF5472" s="86"/>
      <c r="AG5472" s="79" t="str">
        <f>+IF(AF5472&lt;&gt;"",VLOOKUP(AF5472,NIVELES!$A$666:$B$673,2,0),"")</f>
        <v/>
      </c>
      <c r="AH5472" s="78"/>
      <c r="AI5472" s="79" t="str">
        <f>IF(AH5472&lt;&gt;"",VLOOKUP(CONCATENATE(AG5472,AH5472),NIVELES!$B$676:$C$745,2,0),"")</f>
        <v/>
      </c>
      <c r="AJ5472" s="78"/>
      <c r="AK5472" s="79" t="str">
        <f>+IF(AJ5472&lt;&gt;"",VLOOKUP(AJ5472,NIVELES!$A$816:$B$892,2,0),"")</f>
        <v/>
      </c>
      <c r="AL5472" s="78"/>
      <c r="AM5472" s="78"/>
      <c r="AN5472" s="79" t="str">
        <f>IF(AM5472&lt;&gt;"",+VLOOKUP(AM5472,NIVELES!$A$1652:$B$2466,2,0),"")</f>
        <v/>
      </c>
      <c r="AO5472" s="87"/>
      <c r="AP5472" s="88"/>
      <c r="AQ5472" s="88"/>
      <c r="AR5472" s="88"/>
      <c r="AS5472" s="88"/>
      <c r="AT5472" s="88"/>
      <c r="AU5472" s="88"/>
      <c r="AV5472" s="88"/>
      <c r="AW5472" s="88"/>
      <c r="AX5472" s="88"/>
      <c r="AY5472" s="88"/>
      <c r="AZ5472" s="88"/>
      <c r="BA5472" s="88"/>
      <c r="BB5472" s="89">
        <f t="shared" si="339"/>
        <v>0</v>
      </c>
      <c r="BC5472" s="90" t="str">
        <f t="shared" si="338"/>
        <v xml:space="preserve"> </v>
      </c>
      <c r="BD5472" s="91" t="str">
        <f t="shared" si="340"/>
        <v xml:space="preserve"> </v>
      </c>
      <c r="BE5472" s="92">
        <f t="shared" si="341"/>
        <v>0</v>
      </c>
    </row>
    <row r="5473" spans="1:57" s="74" customFormat="1" ht="50.1" customHeight="1" x14ac:dyDescent="0.2">
      <c r="A5473" s="78"/>
      <c r="B5473" s="78"/>
      <c r="C5473" s="78"/>
      <c r="D5473" s="78"/>
      <c r="E5473" s="79" t="str">
        <f>+IF(C5473&lt;&gt;"",VLOOKUP(MID(C5473,18,5),NIVELES!$A$133:$B$213,2,0),"")</f>
        <v/>
      </c>
      <c r="F5473" s="80"/>
      <c r="G5473" s="81" t="str">
        <f>+IF(F5473&lt;&gt;"",VLOOKUP(F5473,NIVELES!$A$246:$C$464,3,0),"")</f>
        <v/>
      </c>
      <c r="H5473" s="82"/>
      <c r="I5473" s="78"/>
      <c r="J5473" s="78"/>
      <c r="K5473" s="78"/>
      <c r="L5473" s="78"/>
      <c r="M5473" s="78"/>
      <c r="N5473" s="78"/>
      <c r="O5473" s="78"/>
      <c r="P5473" s="82"/>
      <c r="Q5473" s="78"/>
      <c r="R5473" s="82"/>
      <c r="S5473" s="82"/>
      <c r="T5473" s="82"/>
      <c r="U5473" s="82"/>
      <c r="V5473" s="82"/>
      <c r="W5473" s="82"/>
      <c r="X5473" s="82"/>
      <c r="Y5473" s="82"/>
      <c r="Z5473" s="82"/>
      <c r="AA5473" s="82"/>
      <c r="AB5473" s="82"/>
      <c r="AC5473" s="82"/>
      <c r="AD5473" s="85" t="str">
        <f>IF(A5473&lt;&gt;"",IF(D5473="DIRECCIÓN_DE_TRANSFERENCIAS","280 0031",VLOOKUP(C5473,NIVELES!$A$14:$B$105,2,0)),"")</f>
        <v/>
      </c>
      <c r="AE5473" s="86"/>
      <c r="AF5473" s="86"/>
      <c r="AG5473" s="79" t="str">
        <f>+IF(AF5473&lt;&gt;"",VLOOKUP(AF5473,NIVELES!$A$666:$B$673,2,0),"")</f>
        <v/>
      </c>
      <c r="AH5473" s="78"/>
      <c r="AI5473" s="79" t="str">
        <f>IF(AH5473&lt;&gt;"",VLOOKUP(CONCATENATE(AG5473,AH5473),NIVELES!$B$676:$C$745,2,0),"")</f>
        <v/>
      </c>
      <c r="AJ5473" s="78"/>
      <c r="AK5473" s="79" t="str">
        <f>+IF(AJ5473&lt;&gt;"",VLOOKUP(AJ5473,NIVELES!$A$816:$B$892,2,0),"")</f>
        <v/>
      </c>
      <c r="AL5473" s="78"/>
      <c r="AM5473" s="78"/>
      <c r="AN5473" s="79" t="str">
        <f>IF(AM5473&lt;&gt;"",+VLOOKUP(AM5473,NIVELES!$A$1652:$B$2466,2,0),"")</f>
        <v/>
      </c>
      <c r="AO5473" s="87"/>
      <c r="AP5473" s="88"/>
      <c r="AQ5473" s="88"/>
      <c r="AR5473" s="88"/>
      <c r="AS5473" s="88"/>
      <c r="AT5473" s="88"/>
      <c r="AU5473" s="88"/>
      <c r="AV5473" s="88"/>
      <c r="AW5473" s="88"/>
      <c r="AX5473" s="88"/>
      <c r="AY5473" s="88"/>
      <c r="AZ5473" s="88"/>
      <c r="BA5473" s="88"/>
      <c r="BB5473" s="89">
        <f t="shared" si="339"/>
        <v>0</v>
      </c>
      <c r="BC5473" s="90" t="str">
        <f t="shared" si="338"/>
        <v xml:space="preserve"> </v>
      </c>
      <c r="BD5473" s="91" t="str">
        <f t="shared" si="340"/>
        <v xml:space="preserve"> </v>
      </c>
      <c r="BE5473" s="92">
        <f t="shared" si="341"/>
        <v>0</v>
      </c>
    </row>
    <row r="5474" spans="1:57" s="74" customFormat="1" ht="50.1" customHeight="1" x14ac:dyDescent="0.2">
      <c r="A5474" s="78"/>
      <c r="B5474" s="78"/>
      <c r="C5474" s="78"/>
      <c r="D5474" s="78"/>
      <c r="E5474" s="79" t="str">
        <f>+IF(C5474&lt;&gt;"",VLOOKUP(MID(C5474,18,5),NIVELES!$A$133:$B$213,2,0),"")</f>
        <v/>
      </c>
      <c r="F5474" s="80"/>
      <c r="G5474" s="81" t="str">
        <f>+IF(F5474&lt;&gt;"",VLOOKUP(F5474,NIVELES!$A$246:$C$464,3,0),"")</f>
        <v/>
      </c>
      <c r="H5474" s="82"/>
      <c r="I5474" s="78"/>
      <c r="J5474" s="78"/>
      <c r="K5474" s="78"/>
      <c r="L5474" s="78"/>
      <c r="M5474" s="78"/>
      <c r="N5474" s="78"/>
      <c r="O5474" s="78"/>
      <c r="P5474" s="82"/>
      <c r="Q5474" s="78"/>
      <c r="R5474" s="82"/>
      <c r="S5474" s="82"/>
      <c r="T5474" s="82"/>
      <c r="U5474" s="82"/>
      <c r="V5474" s="82"/>
      <c r="W5474" s="82"/>
      <c r="X5474" s="82"/>
      <c r="Y5474" s="82"/>
      <c r="Z5474" s="82"/>
      <c r="AA5474" s="82"/>
      <c r="AB5474" s="82"/>
      <c r="AC5474" s="82"/>
      <c r="AD5474" s="85" t="str">
        <f>IF(A5474&lt;&gt;"",IF(D5474="DIRECCIÓN_DE_TRANSFERENCIAS","280 0031",VLOOKUP(C5474,NIVELES!$A$14:$B$105,2,0)),"")</f>
        <v/>
      </c>
      <c r="AE5474" s="86"/>
      <c r="AF5474" s="86"/>
      <c r="AG5474" s="79" t="str">
        <f>+IF(AF5474&lt;&gt;"",VLOOKUP(AF5474,NIVELES!$A$666:$B$673,2,0),"")</f>
        <v/>
      </c>
      <c r="AH5474" s="78"/>
      <c r="AI5474" s="79" t="str">
        <f>IF(AH5474&lt;&gt;"",VLOOKUP(CONCATENATE(AG5474,AH5474),NIVELES!$B$676:$C$745,2,0),"")</f>
        <v/>
      </c>
      <c r="AJ5474" s="78"/>
      <c r="AK5474" s="79" t="str">
        <f>+IF(AJ5474&lt;&gt;"",VLOOKUP(AJ5474,NIVELES!$A$816:$B$892,2,0),"")</f>
        <v/>
      </c>
      <c r="AL5474" s="78"/>
      <c r="AM5474" s="78"/>
      <c r="AN5474" s="79" t="str">
        <f>IF(AM5474&lt;&gt;"",+VLOOKUP(AM5474,NIVELES!$A$1652:$B$2466,2,0),"")</f>
        <v/>
      </c>
      <c r="AO5474" s="87"/>
      <c r="AP5474" s="88"/>
      <c r="AQ5474" s="88"/>
      <c r="AR5474" s="88"/>
      <c r="AS5474" s="88"/>
      <c r="AT5474" s="88"/>
      <c r="AU5474" s="88"/>
      <c r="AV5474" s="88"/>
      <c r="AW5474" s="88"/>
      <c r="AX5474" s="88"/>
      <c r="AY5474" s="88"/>
      <c r="AZ5474" s="88"/>
      <c r="BA5474" s="88"/>
      <c r="BB5474" s="89">
        <f t="shared" si="339"/>
        <v>0</v>
      </c>
      <c r="BC5474" s="90" t="str">
        <f t="shared" si="338"/>
        <v xml:space="preserve"> </v>
      </c>
      <c r="BD5474" s="91" t="str">
        <f t="shared" si="340"/>
        <v xml:space="preserve"> </v>
      </c>
      <c r="BE5474" s="92">
        <f t="shared" si="341"/>
        <v>0</v>
      </c>
    </row>
    <row r="5475" spans="1:57" s="74" customFormat="1" ht="50.1" customHeight="1" x14ac:dyDescent="0.2">
      <c r="A5475" s="78"/>
      <c r="B5475" s="78"/>
      <c r="C5475" s="78"/>
      <c r="D5475" s="78"/>
      <c r="E5475" s="79" t="str">
        <f>+IF(C5475&lt;&gt;"",VLOOKUP(MID(C5475,18,5),NIVELES!$A$133:$B$213,2,0),"")</f>
        <v/>
      </c>
      <c r="F5475" s="80"/>
      <c r="G5475" s="81" t="str">
        <f>+IF(F5475&lt;&gt;"",VLOOKUP(F5475,NIVELES!$A$246:$C$464,3,0),"")</f>
        <v/>
      </c>
      <c r="H5475" s="82"/>
      <c r="I5475" s="78"/>
      <c r="J5475" s="78"/>
      <c r="K5475" s="78"/>
      <c r="L5475" s="78"/>
      <c r="M5475" s="78"/>
      <c r="N5475" s="78"/>
      <c r="O5475" s="78"/>
      <c r="P5475" s="82"/>
      <c r="Q5475" s="78"/>
      <c r="R5475" s="82"/>
      <c r="S5475" s="82"/>
      <c r="T5475" s="82"/>
      <c r="U5475" s="82"/>
      <c r="V5475" s="82"/>
      <c r="W5475" s="82"/>
      <c r="X5475" s="82"/>
      <c r="Y5475" s="82"/>
      <c r="Z5475" s="82"/>
      <c r="AA5475" s="82"/>
      <c r="AB5475" s="82"/>
      <c r="AC5475" s="82"/>
      <c r="AD5475" s="85" t="str">
        <f>IF(A5475&lt;&gt;"",IF(D5475="DIRECCIÓN_DE_TRANSFERENCIAS","280 0031",VLOOKUP(C5475,NIVELES!$A$14:$B$105,2,0)),"")</f>
        <v/>
      </c>
      <c r="AE5475" s="86"/>
      <c r="AF5475" s="86"/>
      <c r="AG5475" s="79" t="str">
        <f>+IF(AF5475&lt;&gt;"",VLOOKUP(AF5475,NIVELES!$A$666:$B$673,2,0),"")</f>
        <v/>
      </c>
      <c r="AH5475" s="78"/>
      <c r="AI5475" s="79" t="str">
        <f>IF(AH5475&lt;&gt;"",VLOOKUP(CONCATENATE(AG5475,AH5475),NIVELES!$B$676:$C$745,2,0),"")</f>
        <v/>
      </c>
      <c r="AJ5475" s="78"/>
      <c r="AK5475" s="79" t="str">
        <f>+IF(AJ5475&lt;&gt;"",VLOOKUP(AJ5475,NIVELES!$A$816:$B$892,2,0),"")</f>
        <v/>
      </c>
      <c r="AL5475" s="78"/>
      <c r="AM5475" s="78"/>
      <c r="AN5475" s="79" t="str">
        <f>IF(AM5475&lt;&gt;"",+VLOOKUP(AM5475,NIVELES!$A$1652:$B$2466,2,0),"")</f>
        <v/>
      </c>
      <c r="AO5475" s="87"/>
      <c r="AP5475" s="88"/>
      <c r="AQ5475" s="88"/>
      <c r="AR5475" s="88"/>
      <c r="AS5475" s="88"/>
      <c r="AT5475" s="88"/>
      <c r="AU5475" s="88"/>
      <c r="AV5475" s="88"/>
      <c r="AW5475" s="88"/>
      <c r="AX5475" s="88"/>
      <c r="AY5475" s="88"/>
      <c r="AZ5475" s="88"/>
      <c r="BA5475" s="88"/>
      <c r="BB5475" s="89">
        <f t="shared" si="339"/>
        <v>0</v>
      </c>
      <c r="BC5475" s="90" t="str">
        <f t="shared" si="338"/>
        <v xml:space="preserve"> </v>
      </c>
      <c r="BD5475" s="91" t="str">
        <f t="shared" si="340"/>
        <v xml:space="preserve"> </v>
      </c>
      <c r="BE5475" s="92">
        <f t="shared" si="341"/>
        <v>0</v>
      </c>
    </row>
    <row r="5476" spans="1:57" s="74" customFormat="1" ht="50.1" customHeight="1" x14ac:dyDescent="0.2">
      <c r="A5476" s="78"/>
      <c r="B5476" s="78"/>
      <c r="C5476" s="78"/>
      <c r="D5476" s="78"/>
      <c r="E5476" s="79" t="str">
        <f>+IF(C5476&lt;&gt;"",VLOOKUP(MID(C5476,18,5),NIVELES!$A$133:$B$213,2,0),"")</f>
        <v/>
      </c>
      <c r="F5476" s="80"/>
      <c r="G5476" s="81" t="str">
        <f>+IF(F5476&lt;&gt;"",VLOOKUP(F5476,NIVELES!$A$246:$C$464,3,0),"")</f>
        <v/>
      </c>
      <c r="H5476" s="82"/>
      <c r="I5476" s="78"/>
      <c r="J5476" s="78"/>
      <c r="K5476" s="78"/>
      <c r="L5476" s="78"/>
      <c r="M5476" s="78"/>
      <c r="N5476" s="78"/>
      <c r="O5476" s="78"/>
      <c r="P5476" s="82"/>
      <c r="Q5476" s="78"/>
      <c r="R5476" s="82"/>
      <c r="S5476" s="82"/>
      <c r="T5476" s="82"/>
      <c r="U5476" s="82"/>
      <c r="V5476" s="82"/>
      <c r="W5476" s="82"/>
      <c r="X5476" s="82"/>
      <c r="Y5476" s="82"/>
      <c r="Z5476" s="82"/>
      <c r="AA5476" s="82"/>
      <c r="AB5476" s="82"/>
      <c r="AC5476" s="82"/>
      <c r="AD5476" s="85" t="str">
        <f>IF(A5476&lt;&gt;"",IF(D5476="DIRECCIÓN_DE_TRANSFERENCIAS","280 0031",VLOOKUP(C5476,NIVELES!$A$14:$B$105,2,0)),"")</f>
        <v/>
      </c>
      <c r="AE5476" s="86"/>
      <c r="AF5476" s="86"/>
      <c r="AG5476" s="79" t="str">
        <f>+IF(AF5476&lt;&gt;"",VLOOKUP(AF5476,NIVELES!$A$666:$B$673,2,0),"")</f>
        <v/>
      </c>
      <c r="AH5476" s="78"/>
      <c r="AI5476" s="79" t="str">
        <f>IF(AH5476&lt;&gt;"",VLOOKUP(CONCATENATE(AG5476,AH5476),NIVELES!$B$676:$C$745,2,0),"")</f>
        <v/>
      </c>
      <c r="AJ5476" s="78"/>
      <c r="AK5476" s="79" t="str">
        <f>+IF(AJ5476&lt;&gt;"",VLOOKUP(AJ5476,NIVELES!$A$816:$B$892,2,0),"")</f>
        <v/>
      </c>
      <c r="AL5476" s="78"/>
      <c r="AM5476" s="78"/>
      <c r="AN5476" s="79" t="str">
        <f>IF(AM5476&lt;&gt;"",+VLOOKUP(AM5476,NIVELES!$A$1652:$B$2466,2,0),"")</f>
        <v/>
      </c>
      <c r="AO5476" s="87"/>
      <c r="AP5476" s="88"/>
      <c r="AQ5476" s="88"/>
      <c r="AR5476" s="88"/>
      <c r="AS5476" s="88"/>
      <c r="AT5476" s="88"/>
      <c r="AU5476" s="88"/>
      <c r="AV5476" s="88"/>
      <c r="AW5476" s="88"/>
      <c r="AX5476" s="88"/>
      <c r="AY5476" s="88"/>
      <c r="AZ5476" s="88"/>
      <c r="BA5476" s="88"/>
      <c r="BB5476" s="89">
        <f t="shared" si="339"/>
        <v>0</v>
      </c>
      <c r="BC5476" s="90" t="str">
        <f t="shared" si="338"/>
        <v xml:space="preserve"> </v>
      </c>
      <c r="BD5476" s="91" t="str">
        <f t="shared" si="340"/>
        <v xml:space="preserve"> </v>
      </c>
      <c r="BE5476" s="92">
        <f t="shared" si="341"/>
        <v>0</v>
      </c>
    </row>
    <row r="5477" spans="1:57" s="74" customFormat="1" ht="50.1" customHeight="1" x14ac:dyDescent="0.2">
      <c r="A5477" s="78"/>
      <c r="B5477" s="78"/>
      <c r="C5477" s="78"/>
      <c r="D5477" s="78"/>
      <c r="E5477" s="79" t="str">
        <f>+IF(C5477&lt;&gt;"",VLOOKUP(MID(C5477,18,5),NIVELES!$A$133:$B$213,2,0),"")</f>
        <v/>
      </c>
      <c r="F5477" s="80"/>
      <c r="G5477" s="81" t="str">
        <f>+IF(F5477&lt;&gt;"",VLOOKUP(F5477,NIVELES!$A$246:$C$464,3,0),"")</f>
        <v/>
      </c>
      <c r="H5477" s="82"/>
      <c r="I5477" s="78"/>
      <c r="J5477" s="78"/>
      <c r="K5477" s="78"/>
      <c r="L5477" s="78"/>
      <c r="M5477" s="78"/>
      <c r="N5477" s="78"/>
      <c r="O5477" s="78"/>
      <c r="P5477" s="82"/>
      <c r="Q5477" s="78"/>
      <c r="R5477" s="82"/>
      <c r="S5477" s="82"/>
      <c r="T5477" s="82"/>
      <c r="U5477" s="82"/>
      <c r="V5477" s="82"/>
      <c r="W5477" s="82"/>
      <c r="X5477" s="82"/>
      <c r="Y5477" s="82"/>
      <c r="Z5477" s="82"/>
      <c r="AA5477" s="82"/>
      <c r="AB5477" s="82"/>
      <c r="AC5477" s="82"/>
      <c r="AD5477" s="85" t="str">
        <f>IF(A5477&lt;&gt;"",IF(D5477="DIRECCIÓN_DE_TRANSFERENCIAS","280 0031",VLOOKUP(C5477,NIVELES!$A$14:$B$105,2,0)),"")</f>
        <v/>
      </c>
      <c r="AE5477" s="86"/>
      <c r="AF5477" s="86"/>
      <c r="AG5477" s="79" t="str">
        <f>+IF(AF5477&lt;&gt;"",VLOOKUP(AF5477,NIVELES!$A$666:$B$673,2,0),"")</f>
        <v/>
      </c>
      <c r="AH5477" s="78"/>
      <c r="AI5477" s="79" t="str">
        <f>IF(AH5477&lt;&gt;"",VLOOKUP(CONCATENATE(AG5477,AH5477),NIVELES!$B$676:$C$745,2,0),"")</f>
        <v/>
      </c>
      <c r="AJ5477" s="78"/>
      <c r="AK5477" s="79" t="str">
        <f>+IF(AJ5477&lt;&gt;"",VLOOKUP(AJ5477,NIVELES!$A$816:$B$892,2,0),"")</f>
        <v/>
      </c>
      <c r="AL5477" s="78"/>
      <c r="AM5477" s="78"/>
      <c r="AN5477" s="79" t="str">
        <f>IF(AM5477&lt;&gt;"",+VLOOKUP(AM5477,NIVELES!$A$1652:$B$2466,2,0),"")</f>
        <v/>
      </c>
      <c r="AO5477" s="87"/>
      <c r="AP5477" s="88"/>
      <c r="AQ5477" s="88"/>
      <c r="AR5477" s="88"/>
      <c r="AS5477" s="88"/>
      <c r="AT5477" s="88"/>
      <c r="AU5477" s="88"/>
      <c r="AV5477" s="88"/>
      <c r="AW5477" s="88"/>
      <c r="AX5477" s="88"/>
      <c r="AY5477" s="88"/>
      <c r="AZ5477" s="88"/>
      <c r="BA5477" s="88"/>
      <c r="BB5477" s="89">
        <f t="shared" si="339"/>
        <v>0</v>
      </c>
      <c r="BC5477" s="90" t="str">
        <f t="shared" si="338"/>
        <v xml:space="preserve"> </v>
      </c>
      <c r="BD5477" s="91" t="str">
        <f t="shared" si="340"/>
        <v xml:space="preserve"> </v>
      </c>
      <c r="BE5477" s="92">
        <f t="shared" si="341"/>
        <v>0</v>
      </c>
    </row>
    <row r="5478" spans="1:57" s="74" customFormat="1" ht="50.1" customHeight="1" x14ac:dyDescent="0.2">
      <c r="A5478" s="78"/>
      <c r="B5478" s="78"/>
      <c r="C5478" s="78"/>
      <c r="D5478" s="78"/>
      <c r="E5478" s="79" t="str">
        <f>+IF(C5478&lt;&gt;"",VLOOKUP(MID(C5478,18,5),NIVELES!$A$133:$B$213,2,0),"")</f>
        <v/>
      </c>
      <c r="F5478" s="80"/>
      <c r="G5478" s="81" t="str">
        <f>+IF(F5478&lt;&gt;"",VLOOKUP(F5478,NIVELES!$A$246:$C$464,3,0),"")</f>
        <v/>
      </c>
      <c r="H5478" s="82"/>
      <c r="I5478" s="78"/>
      <c r="J5478" s="78"/>
      <c r="K5478" s="78"/>
      <c r="L5478" s="78"/>
      <c r="M5478" s="78"/>
      <c r="N5478" s="78"/>
      <c r="O5478" s="78"/>
      <c r="P5478" s="82"/>
      <c r="Q5478" s="78"/>
      <c r="R5478" s="82"/>
      <c r="S5478" s="82"/>
      <c r="T5478" s="82"/>
      <c r="U5478" s="82"/>
      <c r="V5478" s="82"/>
      <c r="W5478" s="82"/>
      <c r="X5478" s="82"/>
      <c r="Y5478" s="82"/>
      <c r="Z5478" s="82"/>
      <c r="AA5478" s="82"/>
      <c r="AB5478" s="82"/>
      <c r="AC5478" s="82"/>
      <c r="AD5478" s="85" t="str">
        <f>IF(A5478&lt;&gt;"",IF(D5478="DIRECCIÓN_DE_TRANSFERENCIAS","280 0031",VLOOKUP(C5478,NIVELES!$A$14:$B$105,2,0)),"")</f>
        <v/>
      </c>
      <c r="AE5478" s="86"/>
      <c r="AF5478" s="86"/>
      <c r="AG5478" s="79" t="str">
        <f>+IF(AF5478&lt;&gt;"",VLOOKUP(AF5478,NIVELES!$A$666:$B$673,2,0),"")</f>
        <v/>
      </c>
      <c r="AH5478" s="78"/>
      <c r="AI5478" s="79" t="str">
        <f>IF(AH5478&lt;&gt;"",VLOOKUP(CONCATENATE(AG5478,AH5478),NIVELES!$B$676:$C$745,2,0),"")</f>
        <v/>
      </c>
      <c r="AJ5478" s="78"/>
      <c r="AK5478" s="79" t="str">
        <f>+IF(AJ5478&lt;&gt;"",VLOOKUP(AJ5478,NIVELES!$A$816:$B$892,2,0),"")</f>
        <v/>
      </c>
      <c r="AL5478" s="78"/>
      <c r="AM5478" s="78"/>
      <c r="AN5478" s="79" t="str">
        <f>IF(AM5478&lt;&gt;"",+VLOOKUP(AM5478,NIVELES!$A$1652:$B$2466,2,0),"")</f>
        <v/>
      </c>
      <c r="AO5478" s="87"/>
      <c r="AP5478" s="88"/>
      <c r="AQ5478" s="88"/>
      <c r="AR5478" s="88"/>
      <c r="AS5478" s="88"/>
      <c r="AT5478" s="88"/>
      <c r="AU5478" s="88"/>
      <c r="AV5478" s="88"/>
      <c r="AW5478" s="88"/>
      <c r="AX5478" s="88"/>
      <c r="AY5478" s="88"/>
      <c r="AZ5478" s="88"/>
      <c r="BA5478" s="88"/>
      <c r="BB5478" s="89">
        <f t="shared" si="339"/>
        <v>0</v>
      </c>
      <c r="BC5478" s="90" t="str">
        <f t="shared" si="338"/>
        <v xml:space="preserve"> </v>
      </c>
      <c r="BD5478" s="91" t="str">
        <f t="shared" si="340"/>
        <v xml:space="preserve"> </v>
      </c>
      <c r="BE5478" s="92">
        <f t="shared" si="341"/>
        <v>0</v>
      </c>
    </row>
    <row r="5479" spans="1:57" s="74" customFormat="1" ht="50.1" customHeight="1" x14ac:dyDescent="0.2">
      <c r="A5479" s="78"/>
      <c r="B5479" s="78"/>
      <c r="C5479" s="78"/>
      <c r="D5479" s="78"/>
      <c r="E5479" s="79" t="str">
        <f>+IF(C5479&lt;&gt;"",VLOOKUP(MID(C5479,18,5),NIVELES!$A$133:$B$213,2,0),"")</f>
        <v/>
      </c>
      <c r="F5479" s="80"/>
      <c r="G5479" s="81" t="str">
        <f>+IF(F5479&lt;&gt;"",VLOOKUP(F5479,NIVELES!$A$246:$C$464,3,0),"")</f>
        <v/>
      </c>
      <c r="H5479" s="82"/>
      <c r="I5479" s="78"/>
      <c r="J5479" s="78"/>
      <c r="K5479" s="78"/>
      <c r="L5479" s="78"/>
      <c r="M5479" s="78"/>
      <c r="N5479" s="78"/>
      <c r="O5479" s="78"/>
      <c r="P5479" s="82"/>
      <c r="Q5479" s="78"/>
      <c r="R5479" s="82"/>
      <c r="S5479" s="82"/>
      <c r="T5479" s="82"/>
      <c r="U5479" s="82"/>
      <c r="V5479" s="82"/>
      <c r="W5479" s="82"/>
      <c r="X5479" s="82"/>
      <c r="Y5479" s="82"/>
      <c r="Z5479" s="82"/>
      <c r="AA5479" s="82"/>
      <c r="AB5479" s="82"/>
      <c r="AC5479" s="82"/>
      <c r="AD5479" s="85" t="str">
        <f>IF(A5479&lt;&gt;"",IF(D5479="DIRECCIÓN_DE_TRANSFERENCIAS","280 0031",VLOOKUP(C5479,NIVELES!$A$14:$B$105,2,0)),"")</f>
        <v/>
      </c>
      <c r="AE5479" s="86"/>
      <c r="AF5479" s="86"/>
      <c r="AG5479" s="79" t="str">
        <f>+IF(AF5479&lt;&gt;"",VLOOKUP(AF5479,NIVELES!$A$666:$B$673,2,0),"")</f>
        <v/>
      </c>
      <c r="AH5479" s="78"/>
      <c r="AI5479" s="79" t="str">
        <f>IF(AH5479&lt;&gt;"",VLOOKUP(CONCATENATE(AG5479,AH5479),NIVELES!$B$676:$C$745,2,0),"")</f>
        <v/>
      </c>
      <c r="AJ5479" s="78"/>
      <c r="AK5479" s="79" t="str">
        <f>+IF(AJ5479&lt;&gt;"",VLOOKUP(AJ5479,NIVELES!$A$816:$B$892,2,0),"")</f>
        <v/>
      </c>
      <c r="AL5479" s="78"/>
      <c r="AM5479" s="78"/>
      <c r="AN5479" s="79" t="str">
        <f>IF(AM5479&lt;&gt;"",+VLOOKUP(AM5479,NIVELES!$A$1652:$B$2466,2,0),"")</f>
        <v/>
      </c>
      <c r="AO5479" s="87"/>
      <c r="AP5479" s="88"/>
      <c r="AQ5479" s="88"/>
      <c r="AR5479" s="88"/>
      <c r="AS5479" s="88"/>
      <c r="AT5479" s="88"/>
      <c r="AU5479" s="88"/>
      <c r="AV5479" s="88"/>
      <c r="AW5479" s="88"/>
      <c r="AX5479" s="88"/>
      <c r="AY5479" s="88"/>
      <c r="AZ5479" s="88"/>
      <c r="BA5479" s="88"/>
      <c r="BB5479" s="89">
        <f t="shared" si="339"/>
        <v>0</v>
      </c>
      <c r="BC5479" s="90" t="str">
        <f t="shared" si="338"/>
        <v xml:space="preserve"> </v>
      </c>
      <c r="BD5479" s="91" t="str">
        <f t="shared" si="340"/>
        <v xml:space="preserve"> </v>
      </c>
      <c r="BE5479" s="92">
        <f t="shared" si="341"/>
        <v>0</v>
      </c>
    </row>
    <row r="5480" spans="1:57" s="74" customFormat="1" ht="50.1" customHeight="1" x14ac:dyDescent="0.2">
      <c r="A5480" s="78"/>
      <c r="B5480" s="78"/>
      <c r="C5480" s="78"/>
      <c r="D5480" s="78"/>
      <c r="E5480" s="79" t="str">
        <f>+IF(C5480&lt;&gt;"",VLOOKUP(MID(C5480,18,5),NIVELES!$A$133:$B$213,2,0),"")</f>
        <v/>
      </c>
      <c r="F5480" s="80"/>
      <c r="G5480" s="81" t="str">
        <f>+IF(F5480&lt;&gt;"",VLOOKUP(F5480,NIVELES!$A$246:$C$464,3,0),"")</f>
        <v/>
      </c>
      <c r="H5480" s="82"/>
      <c r="I5480" s="78"/>
      <c r="J5480" s="78"/>
      <c r="K5480" s="78"/>
      <c r="L5480" s="78"/>
      <c r="M5480" s="78"/>
      <c r="N5480" s="78"/>
      <c r="O5480" s="78"/>
      <c r="P5480" s="82"/>
      <c r="Q5480" s="78"/>
      <c r="R5480" s="82"/>
      <c r="S5480" s="82"/>
      <c r="T5480" s="82"/>
      <c r="U5480" s="82"/>
      <c r="V5480" s="82"/>
      <c r="W5480" s="82"/>
      <c r="X5480" s="82"/>
      <c r="Y5480" s="82"/>
      <c r="Z5480" s="82"/>
      <c r="AA5480" s="82"/>
      <c r="AB5480" s="82"/>
      <c r="AC5480" s="82"/>
      <c r="AD5480" s="85" t="str">
        <f>IF(A5480&lt;&gt;"",IF(D5480="DIRECCIÓN_DE_TRANSFERENCIAS","280 0031",VLOOKUP(C5480,NIVELES!$A$14:$B$105,2,0)),"")</f>
        <v/>
      </c>
      <c r="AE5480" s="86"/>
      <c r="AF5480" s="86"/>
      <c r="AG5480" s="79" t="str">
        <f>+IF(AF5480&lt;&gt;"",VLOOKUP(AF5480,NIVELES!$A$666:$B$673,2,0),"")</f>
        <v/>
      </c>
      <c r="AH5480" s="78"/>
      <c r="AI5480" s="79" t="str">
        <f>IF(AH5480&lt;&gt;"",VLOOKUP(CONCATENATE(AG5480,AH5480),NIVELES!$B$676:$C$745,2,0),"")</f>
        <v/>
      </c>
      <c r="AJ5480" s="78"/>
      <c r="AK5480" s="79" t="str">
        <f>+IF(AJ5480&lt;&gt;"",VLOOKUP(AJ5480,NIVELES!$A$816:$B$892,2,0),"")</f>
        <v/>
      </c>
      <c r="AL5480" s="78"/>
      <c r="AM5480" s="78"/>
      <c r="AN5480" s="79" t="str">
        <f>IF(AM5480&lt;&gt;"",+VLOOKUP(AM5480,NIVELES!$A$1652:$B$2466,2,0),"")</f>
        <v/>
      </c>
      <c r="AO5480" s="87"/>
      <c r="AP5480" s="88"/>
      <c r="AQ5480" s="88"/>
      <c r="AR5480" s="88"/>
      <c r="AS5480" s="88"/>
      <c r="AT5480" s="88"/>
      <c r="AU5480" s="88"/>
      <c r="AV5480" s="88"/>
      <c r="AW5480" s="88"/>
      <c r="AX5480" s="88"/>
      <c r="AY5480" s="88"/>
      <c r="AZ5480" s="88"/>
      <c r="BA5480" s="88"/>
      <c r="BB5480" s="89">
        <f t="shared" si="339"/>
        <v>0</v>
      </c>
      <c r="BC5480" s="90" t="str">
        <f t="shared" si="338"/>
        <v xml:space="preserve"> </v>
      </c>
      <c r="BD5480" s="91" t="str">
        <f t="shared" si="340"/>
        <v xml:space="preserve"> </v>
      </c>
      <c r="BE5480" s="92">
        <f t="shared" si="341"/>
        <v>0</v>
      </c>
    </row>
    <row r="5481" spans="1:57" s="74" customFormat="1" ht="50.1" customHeight="1" x14ac:dyDescent="0.2">
      <c r="A5481" s="78"/>
      <c r="B5481" s="78"/>
      <c r="C5481" s="78"/>
      <c r="D5481" s="78"/>
      <c r="E5481" s="79" t="str">
        <f>+IF(C5481&lt;&gt;"",VLOOKUP(MID(C5481,18,5),NIVELES!$A$133:$B$213,2,0),"")</f>
        <v/>
      </c>
      <c r="F5481" s="80"/>
      <c r="G5481" s="81" t="str">
        <f>+IF(F5481&lt;&gt;"",VLOOKUP(F5481,NIVELES!$A$246:$C$464,3,0),"")</f>
        <v/>
      </c>
      <c r="H5481" s="82"/>
      <c r="I5481" s="78"/>
      <c r="J5481" s="78"/>
      <c r="K5481" s="78"/>
      <c r="L5481" s="78"/>
      <c r="M5481" s="78"/>
      <c r="N5481" s="78"/>
      <c r="O5481" s="78"/>
      <c r="P5481" s="82"/>
      <c r="Q5481" s="78"/>
      <c r="R5481" s="82"/>
      <c r="S5481" s="82"/>
      <c r="T5481" s="82"/>
      <c r="U5481" s="82"/>
      <c r="V5481" s="82"/>
      <c r="W5481" s="82"/>
      <c r="X5481" s="82"/>
      <c r="Y5481" s="82"/>
      <c r="Z5481" s="82"/>
      <c r="AA5481" s="82"/>
      <c r="AB5481" s="82"/>
      <c r="AC5481" s="82"/>
      <c r="AD5481" s="85" t="str">
        <f>IF(A5481&lt;&gt;"",IF(D5481="DIRECCIÓN_DE_TRANSFERENCIAS","280 0031",VLOOKUP(C5481,NIVELES!$A$14:$B$105,2,0)),"")</f>
        <v/>
      </c>
      <c r="AE5481" s="86"/>
      <c r="AF5481" s="86"/>
      <c r="AG5481" s="79" t="str">
        <f>+IF(AF5481&lt;&gt;"",VLOOKUP(AF5481,NIVELES!$A$666:$B$673,2,0),"")</f>
        <v/>
      </c>
      <c r="AH5481" s="78"/>
      <c r="AI5481" s="79" t="str">
        <f>IF(AH5481&lt;&gt;"",VLOOKUP(CONCATENATE(AG5481,AH5481),NIVELES!$B$676:$C$745,2,0),"")</f>
        <v/>
      </c>
      <c r="AJ5481" s="78"/>
      <c r="AK5481" s="79" t="str">
        <f>+IF(AJ5481&lt;&gt;"",VLOOKUP(AJ5481,NIVELES!$A$816:$B$892,2,0),"")</f>
        <v/>
      </c>
      <c r="AL5481" s="78"/>
      <c r="AM5481" s="78"/>
      <c r="AN5481" s="79" t="str">
        <f>IF(AM5481&lt;&gt;"",+VLOOKUP(AM5481,NIVELES!$A$1652:$B$2466,2,0),"")</f>
        <v/>
      </c>
      <c r="AO5481" s="87"/>
      <c r="AP5481" s="88"/>
      <c r="AQ5481" s="88"/>
      <c r="AR5481" s="88"/>
      <c r="AS5481" s="88"/>
      <c r="AT5481" s="88"/>
      <c r="AU5481" s="88"/>
      <c r="AV5481" s="88"/>
      <c r="AW5481" s="88"/>
      <c r="AX5481" s="88"/>
      <c r="AY5481" s="88"/>
      <c r="AZ5481" s="88"/>
      <c r="BA5481" s="88"/>
      <c r="BB5481" s="89">
        <f t="shared" si="339"/>
        <v>0</v>
      </c>
      <c r="BC5481" s="90" t="str">
        <f t="shared" si="338"/>
        <v xml:space="preserve"> </v>
      </c>
      <c r="BD5481" s="91" t="str">
        <f t="shared" si="340"/>
        <v xml:space="preserve"> </v>
      </c>
      <c r="BE5481" s="92">
        <f t="shared" si="341"/>
        <v>0</v>
      </c>
    </row>
    <row r="5482" spans="1:57" s="74" customFormat="1" ht="50.1" customHeight="1" x14ac:dyDescent="0.2">
      <c r="A5482" s="78"/>
      <c r="B5482" s="78"/>
      <c r="C5482" s="78"/>
      <c r="D5482" s="78"/>
      <c r="E5482" s="79" t="str">
        <f>+IF(C5482&lt;&gt;"",VLOOKUP(MID(C5482,18,5),NIVELES!$A$133:$B$213,2,0),"")</f>
        <v/>
      </c>
      <c r="F5482" s="80"/>
      <c r="G5482" s="81" t="str">
        <f>+IF(F5482&lt;&gt;"",VLOOKUP(F5482,NIVELES!$A$246:$C$464,3,0),"")</f>
        <v/>
      </c>
      <c r="H5482" s="82"/>
      <c r="I5482" s="78"/>
      <c r="J5482" s="78"/>
      <c r="K5482" s="78"/>
      <c r="L5482" s="78"/>
      <c r="M5482" s="78"/>
      <c r="N5482" s="78"/>
      <c r="O5482" s="78"/>
      <c r="P5482" s="82"/>
      <c r="Q5482" s="78"/>
      <c r="R5482" s="82"/>
      <c r="S5482" s="82"/>
      <c r="T5482" s="82"/>
      <c r="U5482" s="82"/>
      <c r="V5482" s="82"/>
      <c r="W5482" s="82"/>
      <c r="X5482" s="82"/>
      <c r="Y5482" s="82"/>
      <c r="Z5482" s="82"/>
      <c r="AA5482" s="82"/>
      <c r="AB5482" s="82"/>
      <c r="AC5482" s="82"/>
      <c r="AD5482" s="85" t="str">
        <f>IF(A5482&lt;&gt;"",IF(D5482="DIRECCIÓN_DE_TRANSFERENCIAS","280 0031",VLOOKUP(C5482,NIVELES!$A$14:$B$105,2,0)),"")</f>
        <v/>
      </c>
      <c r="AE5482" s="86"/>
      <c r="AF5482" s="86"/>
      <c r="AG5482" s="79" t="str">
        <f>+IF(AF5482&lt;&gt;"",VLOOKUP(AF5482,NIVELES!$A$666:$B$673,2,0),"")</f>
        <v/>
      </c>
      <c r="AH5482" s="78"/>
      <c r="AI5482" s="79" t="str">
        <f>IF(AH5482&lt;&gt;"",VLOOKUP(CONCATENATE(AG5482,AH5482),NIVELES!$B$676:$C$745,2,0),"")</f>
        <v/>
      </c>
      <c r="AJ5482" s="78"/>
      <c r="AK5482" s="79" t="str">
        <f>+IF(AJ5482&lt;&gt;"",VLOOKUP(AJ5482,NIVELES!$A$816:$B$892,2,0),"")</f>
        <v/>
      </c>
      <c r="AL5482" s="78"/>
      <c r="AM5482" s="78"/>
      <c r="AN5482" s="79" t="str">
        <f>IF(AM5482&lt;&gt;"",+VLOOKUP(AM5482,NIVELES!$A$1652:$B$2466,2,0),"")</f>
        <v/>
      </c>
      <c r="AO5482" s="87"/>
      <c r="AP5482" s="88"/>
      <c r="AQ5482" s="88"/>
      <c r="AR5482" s="88"/>
      <c r="AS5482" s="88"/>
      <c r="AT5482" s="88"/>
      <c r="AU5482" s="88"/>
      <c r="AV5482" s="88"/>
      <c r="AW5482" s="88"/>
      <c r="AX5482" s="88"/>
      <c r="AY5482" s="88"/>
      <c r="AZ5482" s="88"/>
      <c r="BA5482" s="88"/>
      <c r="BB5482" s="89">
        <f t="shared" si="339"/>
        <v>0</v>
      </c>
      <c r="BC5482" s="90" t="str">
        <f t="shared" si="338"/>
        <v xml:space="preserve"> </v>
      </c>
      <c r="BD5482" s="91" t="str">
        <f t="shared" si="340"/>
        <v xml:space="preserve"> </v>
      </c>
      <c r="BE5482" s="92">
        <f t="shared" si="341"/>
        <v>0</v>
      </c>
    </row>
    <row r="5483" spans="1:57" s="74" customFormat="1" ht="50.1" customHeight="1" x14ac:dyDescent="0.2">
      <c r="A5483" s="78"/>
      <c r="B5483" s="78"/>
      <c r="C5483" s="78"/>
      <c r="D5483" s="78"/>
      <c r="E5483" s="79" t="str">
        <f>+IF(C5483&lt;&gt;"",VLOOKUP(MID(C5483,18,5),NIVELES!$A$133:$B$213,2,0),"")</f>
        <v/>
      </c>
      <c r="F5483" s="80"/>
      <c r="G5483" s="81" t="str">
        <f>+IF(F5483&lt;&gt;"",VLOOKUP(F5483,NIVELES!$A$246:$C$464,3,0),"")</f>
        <v/>
      </c>
      <c r="H5483" s="82"/>
      <c r="I5483" s="78"/>
      <c r="J5483" s="78"/>
      <c r="K5483" s="78"/>
      <c r="L5483" s="78"/>
      <c r="M5483" s="78"/>
      <c r="N5483" s="78"/>
      <c r="O5483" s="78"/>
      <c r="P5483" s="82"/>
      <c r="Q5483" s="78"/>
      <c r="R5483" s="82"/>
      <c r="S5483" s="82"/>
      <c r="T5483" s="82"/>
      <c r="U5483" s="82"/>
      <c r="V5483" s="82"/>
      <c r="W5483" s="82"/>
      <c r="X5483" s="82"/>
      <c r="Y5483" s="82"/>
      <c r="Z5483" s="82"/>
      <c r="AA5483" s="82"/>
      <c r="AB5483" s="82"/>
      <c r="AC5483" s="82"/>
      <c r="AD5483" s="85" t="str">
        <f>IF(A5483&lt;&gt;"",IF(D5483="DIRECCIÓN_DE_TRANSFERENCIAS","280 0031",VLOOKUP(C5483,NIVELES!$A$14:$B$105,2,0)),"")</f>
        <v/>
      </c>
      <c r="AE5483" s="86"/>
      <c r="AF5483" s="86"/>
      <c r="AG5483" s="79" t="str">
        <f>+IF(AF5483&lt;&gt;"",VLOOKUP(AF5483,NIVELES!$A$666:$B$673,2,0),"")</f>
        <v/>
      </c>
      <c r="AH5483" s="78"/>
      <c r="AI5483" s="79" t="str">
        <f>IF(AH5483&lt;&gt;"",VLOOKUP(CONCATENATE(AG5483,AH5483),NIVELES!$B$676:$C$745,2,0),"")</f>
        <v/>
      </c>
      <c r="AJ5483" s="78"/>
      <c r="AK5483" s="79" t="str">
        <f>+IF(AJ5483&lt;&gt;"",VLOOKUP(AJ5483,NIVELES!$A$816:$B$892,2,0),"")</f>
        <v/>
      </c>
      <c r="AL5483" s="78"/>
      <c r="AM5483" s="78"/>
      <c r="AN5483" s="79" t="str">
        <f>IF(AM5483&lt;&gt;"",+VLOOKUP(AM5483,NIVELES!$A$1652:$B$2466,2,0),"")</f>
        <v/>
      </c>
      <c r="AO5483" s="87"/>
      <c r="AP5483" s="88"/>
      <c r="AQ5483" s="88"/>
      <c r="AR5483" s="88"/>
      <c r="AS5483" s="88"/>
      <c r="AT5483" s="88"/>
      <c r="AU5483" s="88"/>
      <c r="AV5483" s="88"/>
      <c r="AW5483" s="88"/>
      <c r="AX5483" s="88"/>
      <c r="AY5483" s="88"/>
      <c r="AZ5483" s="88"/>
      <c r="BA5483" s="88"/>
      <c r="BB5483" s="89">
        <f t="shared" si="339"/>
        <v>0</v>
      </c>
      <c r="BC5483" s="90" t="str">
        <f t="shared" si="338"/>
        <v xml:space="preserve"> </v>
      </c>
      <c r="BD5483" s="91" t="str">
        <f t="shared" si="340"/>
        <v xml:space="preserve"> </v>
      </c>
      <c r="BE5483" s="92">
        <f t="shared" si="341"/>
        <v>0</v>
      </c>
    </row>
    <row r="5484" spans="1:57" s="74" customFormat="1" ht="50.1" customHeight="1" x14ac:dyDescent="0.2">
      <c r="A5484" s="78"/>
      <c r="B5484" s="78"/>
      <c r="C5484" s="78"/>
      <c r="D5484" s="78"/>
      <c r="E5484" s="79" t="str">
        <f>+IF(C5484&lt;&gt;"",VLOOKUP(MID(C5484,18,5),NIVELES!$A$133:$B$213,2,0),"")</f>
        <v/>
      </c>
      <c r="F5484" s="80"/>
      <c r="G5484" s="81" t="str">
        <f>+IF(F5484&lt;&gt;"",VLOOKUP(F5484,NIVELES!$A$246:$C$464,3,0),"")</f>
        <v/>
      </c>
      <c r="H5484" s="82"/>
      <c r="I5484" s="78"/>
      <c r="J5484" s="78"/>
      <c r="K5484" s="78"/>
      <c r="L5484" s="78"/>
      <c r="M5484" s="78"/>
      <c r="N5484" s="78"/>
      <c r="O5484" s="78"/>
      <c r="P5484" s="82"/>
      <c r="Q5484" s="78"/>
      <c r="R5484" s="82"/>
      <c r="S5484" s="82"/>
      <c r="T5484" s="82"/>
      <c r="U5484" s="82"/>
      <c r="V5484" s="82"/>
      <c r="W5484" s="82"/>
      <c r="X5484" s="82"/>
      <c r="Y5484" s="82"/>
      <c r="Z5484" s="82"/>
      <c r="AA5484" s="82"/>
      <c r="AB5484" s="82"/>
      <c r="AC5484" s="82"/>
      <c r="AD5484" s="85" t="str">
        <f>IF(A5484&lt;&gt;"",IF(D5484="DIRECCIÓN_DE_TRANSFERENCIAS","280 0031",VLOOKUP(C5484,NIVELES!$A$14:$B$105,2,0)),"")</f>
        <v/>
      </c>
      <c r="AE5484" s="86"/>
      <c r="AF5484" s="86"/>
      <c r="AG5484" s="79" t="str">
        <f>+IF(AF5484&lt;&gt;"",VLOOKUP(AF5484,NIVELES!$A$666:$B$673,2,0),"")</f>
        <v/>
      </c>
      <c r="AH5484" s="78"/>
      <c r="AI5484" s="79" t="str">
        <f>IF(AH5484&lt;&gt;"",VLOOKUP(CONCATENATE(AG5484,AH5484),NIVELES!$B$676:$C$745,2,0),"")</f>
        <v/>
      </c>
      <c r="AJ5484" s="78"/>
      <c r="AK5484" s="79" t="str">
        <f>+IF(AJ5484&lt;&gt;"",VLOOKUP(AJ5484,NIVELES!$A$816:$B$892,2,0),"")</f>
        <v/>
      </c>
      <c r="AL5484" s="78"/>
      <c r="AM5484" s="78"/>
      <c r="AN5484" s="79" t="str">
        <f>IF(AM5484&lt;&gt;"",+VLOOKUP(AM5484,NIVELES!$A$1652:$B$2466,2,0),"")</f>
        <v/>
      </c>
      <c r="AO5484" s="87"/>
      <c r="AP5484" s="88"/>
      <c r="AQ5484" s="88"/>
      <c r="AR5484" s="88"/>
      <c r="AS5484" s="88"/>
      <c r="AT5484" s="88"/>
      <c r="AU5484" s="88"/>
      <c r="AV5484" s="88"/>
      <c r="AW5484" s="88"/>
      <c r="AX5484" s="88"/>
      <c r="AY5484" s="88"/>
      <c r="AZ5484" s="88"/>
      <c r="BA5484" s="88"/>
      <c r="BB5484" s="89">
        <f t="shared" si="339"/>
        <v>0</v>
      </c>
      <c r="BC5484" s="90" t="str">
        <f t="shared" si="338"/>
        <v xml:space="preserve"> </v>
      </c>
      <c r="BD5484" s="91" t="str">
        <f t="shared" si="340"/>
        <v xml:space="preserve"> </v>
      </c>
      <c r="BE5484" s="92">
        <f t="shared" si="341"/>
        <v>0</v>
      </c>
    </row>
    <row r="5485" spans="1:57" s="74" customFormat="1" ht="50.1" customHeight="1" x14ac:dyDescent="0.2">
      <c r="A5485" s="78"/>
      <c r="B5485" s="78"/>
      <c r="C5485" s="78"/>
      <c r="D5485" s="78"/>
      <c r="E5485" s="79" t="str">
        <f>+IF(C5485&lt;&gt;"",VLOOKUP(MID(C5485,18,5),NIVELES!$A$133:$B$213,2,0),"")</f>
        <v/>
      </c>
      <c r="F5485" s="80"/>
      <c r="G5485" s="81" t="str">
        <f>+IF(F5485&lt;&gt;"",VLOOKUP(F5485,NIVELES!$A$246:$C$464,3,0),"")</f>
        <v/>
      </c>
      <c r="H5485" s="82"/>
      <c r="I5485" s="78"/>
      <c r="J5485" s="78"/>
      <c r="K5485" s="78"/>
      <c r="L5485" s="78"/>
      <c r="M5485" s="78"/>
      <c r="N5485" s="78"/>
      <c r="O5485" s="78"/>
      <c r="P5485" s="82"/>
      <c r="Q5485" s="78"/>
      <c r="R5485" s="82"/>
      <c r="S5485" s="82"/>
      <c r="T5485" s="82"/>
      <c r="U5485" s="82"/>
      <c r="V5485" s="82"/>
      <c r="W5485" s="82"/>
      <c r="X5485" s="82"/>
      <c r="Y5485" s="82"/>
      <c r="Z5485" s="82"/>
      <c r="AA5485" s="82"/>
      <c r="AB5485" s="82"/>
      <c r="AC5485" s="82"/>
      <c r="AD5485" s="85" t="str">
        <f>IF(A5485&lt;&gt;"",IF(D5485="DIRECCIÓN_DE_TRANSFERENCIAS","280 0031",VLOOKUP(C5485,NIVELES!$A$14:$B$105,2,0)),"")</f>
        <v/>
      </c>
      <c r="AE5485" s="86"/>
      <c r="AF5485" s="86"/>
      <c r="AG5485" s="79" t="str">
        <f>+IF(AF5485&lt;&gt;"",VLOOKUP(AF5485,NIVELES!$A$666:$B$673,2,0),"")</f>
        <v/>
      </c>
      <c r="AH5485" s="78"/>
      <c r="AI5485" s="79" t="str">
        <f>IF(AH5485&lt;&gt;"",VLOOKUP(CONCATENATE(AG5485,AH5485),NIVELES!$B$676:$C$745,2,0),"")</f>
        <v/>
      </c>
      <c r="AJ5485" s="78"/>
      <c r="AK5485" s="79" t="str">
        <f>+IF(AJ5485&lt;&gt;"",VLOOKUP(AJ5485,NIVELES!$A$816:$B$892,2,0),"")</f>
        <v/>
      </c>
      <c r="AL5485" s="78"/>
      <c r="AM5485" s="78"/>
      <c r="AN5485" s="79" t="str">
        <f>IF(AM5485&lt;&gt;"",+VLOOKUP(AM5485,NIVELES!$A$1652:$B$2466,2,0),"")</f>
        <v/>
      </c>
      <c r="AO5485" s="87"/>
      <c r="AP5485" s="88"/>
      <c r="AQ5485" s="88"/>
      <c r="AR5485" s="88"/>
      <c r="AS5485" s="88"/>
      <c r="AT5485" s="88"/>
      <c r="AU5485" s="88"/>
      <c r="AV5485" s="88"/>
      <c r="AW5485" s="88"/>
      <c r="AX5485" s="88"/>
      <c r="AY5485" s="88"/>
      <c r="AZ5485" s="88"/>
      <c r="BA5485" s="88"/>
      <c r="BB5485" s="89">
        <f t="shared" si="339"/>
        <v>0</v>
      </c>
      <c r="BC5485" s="90" t="str">
        <f t="shared" si="338"/>
        <v xml:space="preserve"> </v>
      </c>
      <c r="BD5485" s="91" t="str">
        <f t="shared" si="340"/>
        <v xml:space="preserve"> </v>
      </c>
      <c r="BE5485" s="92">
        <f t="shared" si="341"/>
        <v>0</v>
      </c>
    </row>
    <row r="5486" spans="1:57" s="74" customFormat="1" ht="50.1" customHeight="1" x14ac:dyDescent="0.2">
      <c r="A5486" s="78"/>
      <c r="B5486" s="78"/>
      <c r="C5486" s="78"/>
      <c r="D5486" s="78"/>
      <c r="E5486" s="79" t="str">
        <f>+IF(C5486&lt;&gt;"",VLOOKUP(MID(C5486,18,5),NIVELES!$A$133:$B$213,2,0),"")</f>
        <v/>
      </c>
      <c r="F5486" s="80"/>
      <c r="G5486" s="81" t="str">
        <f>+IF(F5486&lt;&gt;"",VLOOKUP(F5486,NIVELES!$A$246:$C$464,3,0),"")</f>
        <v/>
      </c>
      <c r="H5486" s="82"/>
      <c r="I5486" s="78"/>
      <c r="J5486" s="78"/>
      <c r="K5486" s="78"/>
      <c r="L5486" s="78"/>
      <c r="M5486" s="78"/>
      <c r="N5486" s="78"/>
      <c r="O5486" s="78"/>
      <c r="P5486" s="82"/>
      <c r="Q5486" s="78"/>
      <c r="R5486" s="82"/>
      <c r="S5486" s="82"/>
      <c r="T5486" s="82"/>
      <c r="U5486" s="82"/>
      <c r="V5486" s="82"/>
      <c r="W5486" s="82"/>
      <c r="X5486" s="82"/>
      <c r="Y5486" s="82"/>
      <c r="Z5486" s="82"/>
      <c r="AA5486" s="82"/>
      <c r="AB5486" s="82"/>
      <c r="AC5486" s="82"/>
      <c r="AD5486" s="85" t="str">
        <f>IF(A5486&lt;&gt;"",IF(D5486="DIRECCIÓN_DE_TRANSFERENCIAS","280 0031",VLOOKUP(C5486,NIVELES!$A$14:$B$105,2,0)),"")</f>
        <v/>
      </c>
      <c r="AE5486" s="86"/>
      <c r="AF5486" s="86"/>
      <c r="AG5486" s="79" t="str">
        <f>+IF(AF5486&lt;&gt;"",VLOOKUP(AF5486,NIVELES!$A$666:$B$673,2,0),"")</f>
        <v/>
      </c>
      <c r="AH5486" s="78"/>
      <c r="AI5486" s="79" t="str">
        <f>IF(AH5486&lt;&gt;"",VLOOKUP(CONCATENATE(AG5486,AH5486),NIVELES!$B$676:$C$745,2,0),"")</f>
        <v/>
      </c>
      <c r="AJ5486" s="78"/>
      <c r="AK5486" s="79" t="str">
        <f>+IF(AJ5486&lt;&gt;"",VLOOKUP(AJ5486,NIVELES!$A$816:$B$892,2,0),"")</f>
        <v/>
      </c>
      <c r="AL5486" s="78"/>
      <c r="AM5486" s="78"/>
      <c r="AN5486" s="79" t="str">
        <f>IF(AM5486&lt;&gt;"",+VLOOKUP(AM5486,NIVELES!$A$1652:$B$2466,2,0),"")</f>
        <v/>
      </c>
      <c r="AO5486" s="87"/>
      <c r="AP5486" s="88"/>
      <c r="AQ5486" s="88"/>
      <c r="AR5486" s="88"/>
      <c r="AS5486" s="88"/>
      <c r="AT5486" s="88"/>
      <c r="AU5486" s="88"/>
      <c r="AV5486" s="88"/>
      <c r="AW5486" s="88"/>
      <c r="AX5486" s="88"/>
      <c r="AY5486" s="88"/>
      <c r="AZ5486" s="88"/>
      <c r="BA5486" s="88"/>
      <c r="BB5486" s="89">
        <f t="shared" si="339"/>
        <v>0</v>
      </c>
      <c r="BC5486" s="90" t="str">
        <f t="shared" si="338"/>
        <v xml:space="preserve"> </v>
      </c>
      <c r="BD5486" s="91" t="str">
        <f t="shared" si="340"/>
        <v xml:space="preserve"> </v>
      </c>
      <c r="BE5486" s="92">
        <f t="shared" si="341"/>
        <v>0</v>
      </c>
    </row>
    <row r="5487" spans="1:57" s="74" customFormat="1" ht="50.1" customHeight="1" x14ac:dyDescent="0.2">
      <c r="A5487" s="78"/>
      <c r="B5487" s="78"/>
      <c r="C5487" s="78"/>
      <c r="D5487" s="78"/>
      <c r="E5487" s="79" t="str">
        <f>+IF(C5487&lt;&gt;"",VLOOKUP(MID(C5487,18,5),NIVELES!$A$133:$B$213,2,0),"")</f>
        <v/>
      </c>
      <c r="F5487" s="80"/>
      <c r="G5487" s="81" t="str">
        <f>+IF(F5487&lt;&gt;"",VLOOKUP(F5487,NIVELES!$A$246:$C$464,3,0),"")</f>
        <v/>
      </c>
      <c r="H5487" s="82"/>
      <c r="I5487" s="78"/>
      <c r="J5487" s="78"/>
      <c r="K5487" s="78"/>
      <c r="L5487" s="78"/>
      <c r="M5487" s="78"/>
      <c r="N5487" s="78"/>
      <c r="O5487" s="78"/>
      <c r="P5487" s="82"/>
      <c r="Q5487" s="78"/>
      <c r="R5487" s="82"/>
      <c r="S5487" s="82"/>
      <c r="T5487" s="82"/>
      <c r="U5487" s="82"/>
      <c r="V5487" s="82"/>
      <c r="W5487" s="82"/>
      <c r="X5487" s="82"/>
      <c r="Y5487" s="82"/>
      <c r="Z5487" s="82"/>
      <c r="AA5487" s="82"/>
      <c r="AB5487" s="82"/>
      <c r="AC5487" s="82"/>
      <c r="AD5487" s="85" t="str">
        <f>IF(A5487&lt;&gt;"",IF(D5487="DIRECCIÓN_DE_TRANSFERENCIAS","280 0031",VLOOKUP(C5487,NIVELES!$A$14:$B$105,2,0)),"")</f>
        <v/>
      </c>
      <c r="AE5487" s="86"/>
      <c r="AF5487" s="86"/>
      <c r="AG5487" s="79" t="str">
        <f>+IF(AF5487&lt;&gt;"",VLOOKUP(AF5487,NIVELES!$A$666:$B$673,2,0),"")</f>
        <v/>
      </c>
      <c r="AH5487" s="78"/>
      <c r="AI5487" s="79" t="str">
        <f>IF(AH5487&lt;&gt;"",VLOOKUP(CONCATENATE(AG5487,AH5487),NIVELES!$B$676:$C$745,2,0),"")</f>
        <v/>
      </c>
      <c r="AJ5487" s="78"/>
      <c r="AK5487" s="79" t="str">
        <f>+IF(AJ5487&lt;&gt;"",VLOOKUP(AJ5487,NIVELES!$A$816:$B$892,2,0),"")</f>
        <v/>
      </c>
      <c r="AL5487" s="78"/>
      <c r="AM5487" s="78"/>
      <c r="AN5487" s="79" t="str">
        <f>IF(AM5487&lt;&gt;"",+VLOOKUP(AM5487,NIVELES!$A$1652:$B$2466,2,0),"")</f>
        <v/>
      </c>
      <c r="AO5487" s="87"/>
      <c r="AP5487" s="88"/>
      <c r="AQ5487" s="88"/>
      <c r="AR5487" s="88"/>
      <c r="AS5487" s="88"/>
      <c r="AT5487" s="88"/>
      <c r="AU5487" s="88"/>
      <c r="AV5487" s="88"/>
      <c r="AW5487" s="88"/>
      <c r="AX5487" s="88"/>
      <c r="AY5487" s="88"/>
      <c r="AZ5487" s="88"/>
      <c r="BA5487" s="88"/>
      <c r="BB5487" s="89">
        <f t="shared" si="339"/>
        <v>0</v>
      </c>
      <c r="BC5487" s="90" t="str">
        <f t="shared" si="338"/>
        <v xml:space="preserve"> </v>
      </c>
      <c r="BD5487" s="91" t="str">
        <f t="shared" si="340"/>
        <v xml:space="preserve"> </v>
      </c>
      <c r="BE5487" s="92">
        <f t="shared" si="341"/>
        <v>0</v>
      </c>
    </row>
    <row r="5488" spans="1:57" s="74" customFormat="1" ht="50.1" customHeight="1" x14ac:dyDescent="0.2">
      <c r="A5488" s="78"/>
      <c r="B5488" s="78"/>
      <c r="C5488" s="78"/>
      <c r="D5488" s="78"/>
      <c r="E5488" s="79" t="str">
        <f>+IF(C5488&lt;&gt;"",VLOOKUP(MID(C5488,18,5),NIVELES!$A$133:$B$213,2,0),"")</f>
        <v/>
      </c>
      <c r="F5488" s="80"/>
      <c r="G5488" s="81" t="str">
        <f>+IF(F5488&lt;&gt;"",VLOOKUP(F5488,NIVELES!$A$246:$C$464,3,0),"")</f>
        <v/>
      </c>
      <c r="H5488" s="82"/>
      <c r="I5488" s="78"/>
      <c r="J5488" s="78"/>
      <c r="K5488" s="78"/>
      <c r="L5488" s="78"/>
      <c r="M5488" s="78"/>
      <c r="N5488" s="78"/>
      <c r="O5488" s="78"/>
      <c r="P5488" s="82"/>
      <c r="Q5488" s="78"/>
      <c r="R5488" s="82"/>
      <c r="S5488" s="82"/>
      <c r="T5488" s="82"/>
      <c r="U5488" s="82"/>
      <c r="V5488" s="82"/>
      <c r="W5488" s="82"/>
      <c r="X5488" s="82"/>
      <c r="Y5488" s="82"/>
      <c r="Z5488" s="82"/>
      <c r="AA5488" s="82"/>
      <c r="AB5488" s="82"/>
      <c r="AC5488" s="82"/>
      <c r="AD5488" s="85" t="str">
        <f>IF(A5488&lt;&gt;"",IF(D5488="DIRECCIÓN_DE_TRANSFERENCIAS","280 0031",VLOOKUP(C5488,NIVELES!$A$14:$B$105,2,0)),"")</f>
        <v/>
      </c>
      <c r="AE5488" s="86"/>
      <c r="AF5488" s="86"/>
      <c r="AG5488" s="79" t="str">
        <f>+IF(AF5488&lt;&gt;"",VLOOKUP(AF5488,NIVELES!$A$666:$B$673,2,0),"")</f>
        <v/>
      </c>
      <c r="AH5488" s="78"/>
      <c r="AI5488" s="79" t="str">
        <f>IF(AH5488&lt;&gt;"",VLOOKUP(CONCATENATE(AG5488,AH5488),NIVELES!$B$676:$C$745,2,0),"")</f>
        <v/>
      </c>
      <c r="AJ5488" s="78"/>
      <c r="AK5488" s="79" t="str">
        <f>+IF(AJ5488&lt;&gt;"",VLOOKUP(AJ5488,NIVELES!$A$816:$B$892,2,0),"")</f>
        <v/>
      </c>
      <c r="AL5488" s="78"/>
      <c r="AM5488" s="78"/>
      <c r="AN5488" s="79" t="str">
        <f>IF(AM5488&lt;&gt;"",+VLOOKUP(AM5488,NIVELES!$A$1652:$B$2466,2,0),"")</f>
        <v/>
      </c>
      <c r="AO5488" s="87"/>
      <c r="AP5488" s="88"/>
      <c r="AQ5488" s="88"/>
      <c r="AR5488" s="88"/>
      <c r="AS5488" s="88"/>
      <c r="AT5488" s="88"/>
      <c r="AU5488" s="88"/>
      <c r="AV5488" s="88"/>
      <c r="AW5488" s="88"/>
      <c r="AX5488" s="88"/>
      <c r="AY5488" s="88"/>
      <c r="AZ5488" s="88"/>
      <c r="BA5488" s="88"/>
      <c r="BB5488" s="89">
        <f t="shared" si="339"/>
        <v>0</v>
      </c>
      <c r="BC5488" s="90" t="str">
        <f t="shared" si="338"/>
        <v xml:space="preserve"> </v>
      </c>
      <c r="BD5488" s="91" t="str">
        <f t="shared" si="340"/>
        <v xml:space="preserve"> </v>
      </c>
      <c r="BE5488" s="92">
        <f t="shared" si="341"/>
        <v>0</v>
      </c>
    </row>
    <row r="5489" spans="1:57" s="74" customFormat="1" ht="50.1" customHeight="1" x14ac:dyDescent="0.2">
      <c r="A5489" s="78"/>
      <c r="B5489" s="78"/>
      <c r="C5489" s="78"/>
      <c r="D5489" s="78"/>
      <c r="E5489" s="79" t="str">
        <f>+IF(C5489&lt;&gt;"",VLOOKUP(MID(C5489,18,5),NIVELES!$A$133:$B$213,2,0),"")</f>
        <v/>
      </c>
      <c r="F5489" s="80"/>
      <c r="G5489" s="81" t="str">
        <f>+IF(F5489&lt;&gt;"",VLOOKUP(F5489,NIVELES!$A$246:$C$464,3,0),"")</f>
        <v/>
      </c>
      <c r="H5489" s="82"/>
      <c r="I5489" s="78"/>
      <c r="J5489" s="78"/>
      <c r="K5489" s="78"/>
      <c r="L5489" s="78"/>
      <c r="M5489" s="78"/>
      <c r="N5489" s="78"/>
      <c r="O5489" s="78"/>
      <c r="P5489" s="82"/>
      <c r="Q5489" s="78"/>
      <c r="R5489" s="82"/>
      <c r="S5489" s="82"/>
      <c r="T5489" s="82"/>
      <c r="U5489" s="82"/>
      <c r="V5489" s="82"/>
      <c r="W5489" s="82"/>
      <c r="X5489" s="82"/>
      <c r="Y5489" s="82"/>
      <c r="Z5489" s="82"/>
      <c r="AA5489" s="82"/>
      <c r="AB5489" s="82"/>
      <c r="AC5489" s="82"/>
      <c r="AD5489" s="85" t="str">
        <f>IF(A5489&lt;&gt;"",IF(D5489="DIRECCIÓN_DE_TRANSFERENCIAS","280 0031",VLOOKUP(C5489,NIVELES!$A$14:$B$105,2,0)),"")</f>
        <v/>
      </c>
      <c r="AE5489" s="86"/>
      <c r="AF5489" s="86"/>
      <c r="AG5489" s="79" t="str">
        <f>+IF(AF5489&lt;&gt;"",VLOOKUP(AF5489,NIVELES!$A$666:$B$673,2,0),"")</f>
        <v/>
      </c>
      <c r="AH5489" s="78"/>
      <c r="AI5489" s="79" t="str">
        <f>IF(AH5489&lt;&gt;"",VLOOKUP(CONCATENATE(AG5489,AH5489),NIVELES!$B$676:$C$745,2,0),"")</f>
        <v/>
      </c>
      <c r="AJ5489" s="78"/>
      <c r="AK5489" s="79" t="str">
        <f>+IF(AJ5489&lt;&gt;"",VLOOKUP(AJ5489,NIVELES!$A$816:$B$892,2,0),"")</f>
        <v/>
      </c>
      <c r="AL5489" s="78"/>
      <c r="AM5489" s="78"/>
      <c r="AN5489" s="79" t="str">
        <f>IF(AM5489&lt;&gt;"",+VLOOKUP(AM5489,NIVELES!$A$1652:$B$2466,2,0),"")</f>
        <v/>
      </c>
      <c r="AO5489" s="87"/>
      <c r="AP5489" s="88"/>
      <c r="AQ5489" s="88"/>
      <c r="AR5489" s="88"/>
      <c r="AS5489" s="88"/>
      <c r="AT5489" s="88"/>
      <c r="AU5489" s="88"/>
      <c r="AV5489" s="88"/>
      <c r="AW5489" s="88"/>
      <c r="AX5489" s="88"/>
      <c r="AY5489" s="88"/>
      <c r="AZ5489" s="88"/>
      <c r="BA5489" s="88"/>
      <c r="BB5489" s="89">
        <f t="shared" si="339"/>
        <v>0</v>
      </c>
      <c r="BC5489" s="90" t="str">
        <f t="shared" si="338"/>
        <v xml:space="preserve"> </v>
      </c>
      <c r="BD5489" s="91" t="str">
        <f t="shared" si="340"/>
        <v xml:space="preserve"> </v>
      </c>
      <c r="BE5489" s="92">
        <f t="shared" si="341"/>
        <v>0</v>
      </c>
    </row>
    <row r="5490" spans="1:57" s="74" customFormat="1" ht="50.1" customHeight="1" x14ac:dyDescent="0.2">
      <c r="A5490" s="78"/>
      <c r="B5490" s="78"/>
      <c r="C5490" s="78"/>
      <c r="D5490" s="78"/>
      <c r="E5490" s="79" t="str">
        <f>+IF(C5490&lt;&gt;"",VLOOKUP(MID(C5490,18,5),NIVELES!$A$133:$B$213,2,0),"")</f>
        <v/>
      </c>
      <c r="F5490" s="80"/>
      <c r="G5490" s="81" t="str">
        <f>+IF(F5490&lt;&gt;"",VLOOKUP(F5490,NIVELES!$A$246:$C$464,3,0),"")</f>
        <v/>
      </c>
      <c r="H5490" s="82"/>
      <c r="I5490" s="78"/>
      <c r="J5490" s="78"/>
      <c r="K5490" s="78"/>
      <c r="L5490" s="78"/>
      <c r="M5490" s="78"/>
      <c r="N5490" s="78"/>
      <c r="O5490" s="78"/>
      <c r="P5490" s="82"/>
      <c r="Q5490" s="78"/>
      <c r="R5490" s="82"/>
      <c r="S5490" s="82"/>
      <c r="T5490" s="82"/>
      <c r="U5490" s="82"/>
      <c r="V5490" s="82"/>
      <c r="W5490" s="82"/>
      <c r="X5490" s="82"/>
      <c r="Y5490" s="82"/>
      <c r="Z5490" s="82"/>
      <c r="AA5490" s="82"/>
      <c r="AB5490" s="82"/>
      <c r="AC5490" s="82"/>
      <c r="AD5490" s="85" t="str">
        <f>IF(A5490&lt;&gt;"",IF(D5490="DIRECCIÓN_DE_TRANSFERENCIAS","280 0031",VLOOKUP(C5490,NIVELES!$A$14:$B$105,2,0)),"")</f>
        <v/>
      </c>
      <c r="AE5490" s="86"/>
      <c r="AF5490" s="86"/>
      <c r="AG5490" s="79" t="str">
        <f>+IF(AF5490&lt;&gt;"",VLOOKUP(AF5490,NIVELES!$A$666:$B$673,2,0),"")</f>
        <v/>
      </c>
      <c r="AH5490" s="78"/>
      <c r="AI5490" s="79" t="str">
        <f>IF(AH5490&lt;&gt;"",VLOOKUP(CONCATENATE(AG5490,AH5490),NIVELES!$B$676:$C$745,2,0),"")</f>
        <v/>
      </c>
      <c r="AJ5490" s="78"/>
      <c r="AK5490" s="79" t="str">
        <f>+IF(AJ5490&lt;&gt;"",VLOOKUP(AJ5490,NIVELES!$A$816:$B$892,2,0),"")</f>
        <v/>
      </c>
      <c r="AL5490" s="78"/>
      <c r="AM5490" s="78"/>
      <c r="AN5490" s="79" t="str">
        <f>IF(AM5490&lt;&gt;"",+VLOOKUP(AM5490,NIVELES!$A$1652:$B$2466,2,0),"")</f>
        <v/>
      </c>
      <c r="AO5490" s="87"/>
      <c r="AP5490" s="88"/>
      <c r="AQ5490" s="88"/>
      <c r="AR5490" s="88"/>
      <c r="AS5490" s="88"/>
      <c r="AT5490" s="88"/>
      <c r="AU5490" s="88"/>
      <c r="AV5490" s="88"/>
      <c r="AW5490" s="88"/>
      <c r="AX5490" s="88"/>
      <c r="AY5490" s="88"/>
      <c r="AZ5490" s="88"/>
      <c r="BA5490" s="88"/>
      <c r="BB5490" s="89">
        <f t="shared" si="339"/>
        <v>0</v>
      </c>
      <c r="BC5490" s="90" t="str">
        <f t="shared" si="338"/>
        <v xml:space="preserve"> </v>
      </c>
      <c r="BD5490" s="91" t="str">
        <f t="shared" si="340"/>
        <v xml:space="preserve"> </v>
      </c>
      <c r="BE5490" s="92">
        <f t="shared" si="341"/>
        <v>0</v>
      </c>
    </row>
    <row r="5491" spans="1:57" s="74" customFormat="1" ht="50.1" customHeight="1" x14ac:dyDescent="0.2">
      <c r="A5491" s="78"/>
      <c r="B5491" s="78"/>
      <c r="C5491" s="78"/>
      <c r="D5491" s="78"/>
      <c r="E5491" s="79" t="str">
        <f>+IF(C5491&lt;&gt;"",VLOOKUP(MID(C5491,18,5),NIVELES!$A$133:$B$213,2,0),"")</f>
        <v/>
      </c>
      <c r="F5491" s="80"/>
      <c r="G5491" s="81" t="str">
        <f>+IF(F5491&lt;&gt;"",VLOOKUP(F5491,NIVELES!$A$246:$C$464,3,0),"")</f>
        <v/>
      </c>
      <c r="H5491" s="82"/>
      <c r="I5491" s="78"/>
      <c r="J5491" s="78"/>
      <c r="K5491" s="78"/>
      <c r="L5491" s="78"/>
      <c r="M5491" s="78"/>
      <c r="N5491" s="78"/>
      <c r="O5491" s="78"/>
      <c r="P5491" s="82"/>
      <c r="Q5491" s="78"/>
      <c r="R5491" s="82"/>
      <c r="S5491" s="82"/>
      <c r="T5491" s="82"/>
      <c r="U5491" s="82"/>
      <c r="V5491" s="82"/>
      <c r="W5491" s="82"/>
      <c r="X5491" s="82"/>
      <c r="Y5491" s="82"/>
      <c r="Z5491" s="82"/>
      <c r="AA5491" s="82"/>
      <c r="AB5491" s="82"/>
      <c r="AC5491" s="82"/>
      <c r="AD5491" s="85" t="str">
        <f>IF(A5491&lt;&gt;"",IF(D5491="DIRECCIÓN_DE_TRANSFERENCIAS","280 0031",VLOOKUP(C5491,NIVELES!$A$14:$B$105,2,0)),"")</f>
        <v/>
      </c>
      <c r="AE5491" s="86"/>
      <c r="AF5491" s="86"/>
      <c r="AG5491" s="79" t="str">
        <f>+IF(AF5491&lt;&gt;"",VLOOKUP(AF5491,NIVELES!$A$666:$B$673,2,0),"")</f>
        <v/>
      </c>
      <c r="AH5491" s="78"/>
      <c r="AI5491" s="79" t="str">
        <f>IF(AH5491&lt;&gt;"",VLOOKUP(CONCATENATE(AG5491,AH5491),NIVELES!$B$676:$C$745,2,0),"")</f>
        <v/>
      </c>
      <c r="AJ5491" s="78"/>
      <c r="AK5491" s="79" t="str">
        <f>+IF(AJ5491&lt;&gt;"",VLOOKUP(AJ5491,NIVELES!$A$816:$B$892,2,0),"")</f>
        <v/>
      </c>
      <c r="AL5491" s="78"/>
      <c r="AM5491" s="78"/>
      <c r="AN5491" s="79" t="str">
        <f>IF(AM5491&lt;&gt;"",+VLOOKUP(AM5491,NIVELES!$A$1652:$B$2466,2,0),"")</f>
        <v/>
      </c>
      <c r="AO5491" s="87"/>
      <c r="AP5491" s="88"/>
      <c r="AQ5491" s="88"/>
      <c r="AR5491" s="88"/>
      <c r="AS5491" s="88"/>
      <c r="AT5491" s="88"/>
      <c r="AU5491" s="88"/>
      <c r="AV5491" s="88"/>
      <c r="AW5491" s="88"/>
      <c r="AX5491" s="88"/>
      <c r="AY5491" s="88"/>
      <c r="AZ5491" s="88"/>
      <c r="BA5491" s="88"/>
      <c r="BB5491" s="89">
        <f t="shared" si="339"/>
        <v>0</v>
      </c>
      <c r="BC5491" s="90" t="str">
        <f t="shared" si="338"/>
        <v xml:space="preserve"> </v>
      </c>
      <c r="BD5491" s="91" t="str">
        <f t="shared" si="340"/>
        <v xml:space="preserve"> </v>
      </c>
      <c r="BE5491" s="92">
        <f t="shared" si="341"/>
        <v>0</v>
      </c>
    </row>
    <row r="5492" spans="1:57" s="74" customFormat="1" ht="50.1" customHeight="1" x14ac:dyDescent="0.2">
      <c r="A5492" s="78"/>
      <c r="B5492" s="78"/>
      <c r="C5492" s="78"/>
      <c r="D5492" s="78"/>
      <c r="E5492" s="79" t="str">
        <f>+IF(C5492&lt;&gt;"",VLOOKUP(MID(C5492,18,5),NIVELES!$A$133:$B$213,2,0),"")</f>
        <v/>
      </c>
      <c r="F5492" s="80"/>
      <c r="G5492" s="81" t="str">
        <f>+IF(F5492&lt;&gt;"",VLOOKUP(F5492,NIVELES!$A$246:$C$464,3,0),"")</f>
        <v/>
      </c>
      <c r="H5492" s="82"/>
      <c r="I5492" s="78"/>
      <c r="J5492" s="78"/>
      <c r="K5492" s="78"/>
      <c r="L5492" s="78"/>
      <c r="M5492" s="78"/>
      <c r="N5492" s="78"/>
      <c r="O5492" s="78"/>
      <c r="P5492" s="82"/>
      <c r="Q5492" s="78"/>
      <c r="R5492" s="82"/>
      <c r="S5492" s="82"/>
      <c r="T5492" s="82"/>
      <c r="U5492" s="82"/>
      <c r="V5492" s="82"/>
      <c r="W5492" s="82"/>
      <c r="X5492" s="82"/>
      <c r="Y5492" s="82"/>
      <c r="Z5492" s="82"/>
      <c r="AA5492" s="82"/>
      <c r="AB5492" s="82"/>
      <c r="AC5492" s="82"/>
      <c r="AD5492" s="85" t="str">
        <f>IF(A5492&lt;&gt;"",IF(D5492="DIRECCIÓN_DE_TRANSFERENCIAS","280 0031",VLOOKUP(C5492,NIVELES!$A$14:$B$105,2,0)),"")</f>
        <v/>
      </c>
      <c r="AE5492" s="86"/>
      <c r="AF5492" s="86"/>
      <c r="AG5492" s="79" t="str">
        <f>+IF(AF5492&lt;&gt;"",VLOOKUP(AF5492,NIVELES!$A$666:$B$673,2,0),"")</f>
        <v/>
      </c>
      <c r="AH5492" s="78"/>
      <c r="AI5492" s="79" t="str">
        <f>IF(AH5492&lt;&gt;"",VLOOKUP(CONCATENATE(AG5492,AH5492),NIVELES!$B$676:$C$745,2,0),"")</f>
        <v/>
      </c>
      <c r="AJ5492" s="78"/>
      <c r="AK5492" s="79" t="str">
        <f>+IF(AJ5492&lt;&gt;"",VLOOKUP(AJ5492,NIVELES!$A$816:$B$892,2,0),"")</f>
        <v/>
      </c>
      <c r="AL5492" s="78"/>
      <c r="AM5492" s="78"/>
      <c r="AN5492" s="79" t="str">
        <f>IF(AM5492&lt;&gt;"",+VLOOKUP(AM5492,NIVELES!$A$1652:$B$2466,2,0),"")</f>
        <v/>
      </c>
      <c r="AO5492" s="87"/>
      <c r="AP5492" s="88"/>
      <c r="AQ5492" s="88"/>
      <c r="AR5492" s="88"/>
      <c r="AS5492" s="88"/>
      <c r="AT5492" s="88"/>
      <c r="AU5492" s="88"/>
      <c r="AV5492" s="88"/>
      <c r="AW5492" s="88"/>
      <c r="AX5492" s="88"/>
      <c r="AY5492" s="88"/>
      <c r="AZ5492" s="88"/>
      <c r="BA5492" s="88"/>
      <c r="BB5492" s="89">
        <f t="shared" si="339"/>
        <v>0</v>
      </c>
      <c r="BC5492" s="90" t="str">
        <f t="shared" si="338"/>
        <v xml:space="preserve"> </v>
      </c>
      <c r="BD5492" s="91" t="str">
        <f t="shared" si="340"/>
        <v xml:space="preserve"> </v>
      </c>
      <c r="BE5492" s="92">
        <f t="shared" si="341"/>
        <v>0</v>
      </c>
    </row>
    <row r="5493" spans="1:57" s="74" customFormat="1" ht="50.1" customHeight="1" x14ac:dyDescent="0.2">
      <c r="A5493" s="78"/>
      <c r="B5493" s="78"/>
      <c r="C5493" s="78"/>
      <c r="D5493" s="78"/>
      <c r="E5493" s="79" t="str">
        <f>+IF(C5493&lt;&gt;"",VLOOKUP(MID(C5493,18,5),NIVELES!$A$133:$B$213,2,0),"")</f>
        <v/>
      </c>
      <c r="F5493" s="80"/>
      <c r="G5493" s="81" t="str">
        <f>+IF(F5493&lt;&gt;"",VLOOKUP(F5493,NIVELES!$A$246:$C$464,3,0),"")</f>
        <v/>
      </c>
      <c r="H5493" s="82"/>
      <c r="I5493" s="78"/>
      <c r="J5493" s="78"/>
      <c r="K5493" s="78"/>
      <c r="L5493" s="78"/>
      <c r="M5493" s="78"/>
      <c r="N5493" s="78"/>
      <c r="O5493" s="78"/>
      <c r="P5493" s="82"/>
      <c r="Q5493" s="78"/>
      <c r="R5493" s="82"/>
      <c r="S5493" s="82"/>
      <c r="T5493" s="82"/>
      <c r="U5493" s="82"/>
      <c r="V5493" s="82"/>
      <c r="W5493" s="82"/>
      <c r="X5493" s="82"/>
      <c r="Y5493" s="82"/>
      <c r="Z5493" s="82"/>
      <c r="AA5493" s="82"/>
      <c r="AB5493" s="82"/>
      <c r="AC5493" s="82"/>
      <c r="AD5493" s="85" t="str">
        <f>IF(A5493&lt;&gt;"",IF(D5493="DIRECCIÓN_DE_TRANSFERENCIAS","280 0031",VLOOKUP(C5493,NIVELES!$A$14:$B$105,2,0)),"")</f>
        <v/>
      </c>
      <c r="AE5493" s="86"/>
      <c r="AF5493" s="86"/>
      <c r="AG5493" s="79" t="str">
        <f>+IF(AF5493&lt;&gt;"",VLOOKUP(AF5493,NIVELES!$A$666:$B$673,2,0),"")</f>
        <v/>
      </c>
      <c r="AH5493" s="78"/>
      <c r="AI5493" s="79" t="str">
        <f>IF(AH5493&lt;&gt;"",VLOOKUP(CONCATENATE(AG5493,AH5493),NIVELES!$B$676:$C$745,2,0),"")</f>
        <v/>
      </c>
      <c r="AJ5493" s="78"/>
      <c r="AK5493" s="79" t="str">
        <f>+IF(AJ5493&lt;&gt;"",VLOOKUP(AJ5493,NIVELES!$A$816:$B$892,2,0),"")</f>
        <v/>
      </c>
      <c r="AL5493" s="78"/>
      <c r="AM5493" s="78"/>
      <c r="AN5493" s="79" t="str">
        <f>IF(AM5493&lt;&gt;"",+VLOOKUP(AM5493,NIVELES!$A$1652:$B$2466,2,0),"")</f>
        <v/>
      </c>
      <c r="AO5493" s="87"/>
      <c r="AP5493" s="88"/>
      <c r="AQ5493" s="88"/>
      <c r="AR5493" s="88"/>
      <c r="AS5493" s="88"/>
      <c r="AT5493" s="88"/>
      <c r="AU5493" s="88"/>
      <c r="AV5493" s="88"/>
      <c r="AW5493" s="88"/>
      <c r="AX5493" s="88"/>
      <c r="AY5493" s="88"/>
      <c r="AZ5493" s="88"/>
      <c r="BA5493" s="88"/>
      <c r="BB5493" s="89">
        <f t="shared" si="339"/>
        <v>0</v>
      </c>
      <c r="BC5493" s="90" t="str">
        <f t="shared" si="338"/>
        <v xml:space="preserve"> </v>
      </c>
      <c r="BD5493" s="91" t="str">
        <f t="shared" si="340"/>
        <v xml:space="preserve"> </v>
      </c>
      <c r="BE5493" s="92">
        <f t="shared" si="341"/>
        <v>0</v>
      </c>
    </row>
    <row r="5494" spans="1:57" s="74" customFormat="1" ht="50.1" customHeight="1" x14ac:dyDescent="0.2">
      <c r="A5494" s="78"/>
      <c r="B5494" s="78"/>
      <c r="C5494" s="78"/>
      <c r="D5494" s="78"/>
      <c r="E5494" s="79" t="str">
        <f>+IF(C5494&lt;&gt;"",VLOOKUP(MID(C5494,18,5),NIVELES!$A$133:$B$213,2,0),"")</f>
        <v/>
      </c>
      <c r="F5494" s="80"/>
      <c r="G5494" s="81" t="str">
        <f>+IF(F5494&lt;&gt;"",VLOOKUP(F5494,NIVELES!$A$246:$C$464,3,0),"")</f>
        <v/>
      </c>
      <c r="H5494" s="82"/>
      <c r="I5494" s="78"/>
      <c r="J5494" s="78"/>
      <c r="K5494" s="78"/>
      <c r="L5494" s="78"/>
      <c r="M5494" s="78"/>
      <c r="N5494" s="78"/>
      <c r="O5494" s="78"/>
      <c r="P5494" s="82"/>
      <c r="Q5494" s="78"/>
      <c r="R5494" s="82"/>
      <c r="S5494" s="82"/>
      <c r="T5494" s="82"/>
      <c r="U5494" s="82"/>
      <c r="V5494" s="82"/>
      <c r="W5494" s="82"/>
      <c r="X5494" s="82"/>
      <c r="Y5494" s="82"/>
      <c r="Z5494" s="82"/>
      <c r="AA5494" s="82"/>
      <c r="AB5494" s="82"/>
      <c r="AC5494" s="82"/>
      <c r="AD5494" s="85" t="str">
        <f>IF(A5494&lt;&gt;"",IF(D5494="DIRECCIÓN_DE_TRANSFERENCIAS","280 0031",VLOOKUP(C5494,NIVELES!$A$14:$B$105,2,0)),"")</f>
        <v/>
      </c>
      <c r="AE5494" s="86"/>
      <c r="AF5494" s="86"/>
      <c r="AG5494" s="79" t="str">
        <f>+IF(AF5494&lt;&gt;"",VLOOKUP(AF5494,NIVELES!$A$666:$B$673,2,0),"")</f>
        <v/>
      </c>
      <c r="AH5494" s="78"/>
      <c r="AI5494" s="79" t="str">
        <f>IF(AH5494&lt;&gt;"",VLOOKUP(CONCATENATE(AG5494,AH5494),NIVELES!$B$676:$C$745,2,0),"")</f>
        <v/>
      </c>
      <c r="AJ5494" s="78"/>
      <c r="AK5494" s="79" t="str">
        <f>+IF(AJ5494&lt;&gt;"",VLOOKUP(AJ5494,NIVELES!$A$816:$B$892,2,0),"")</f>
        <v/>
      </c>
      <c r="AL5494" s="78"/>
      <c r="AM5494" s="78"/>
      <c r="AN5494" s="79" t="str">
        <f>IF(AM5494&lt;&gt;"",+VLOOKUP(AM5494,NIVELES!$A$1652:$B$2466,2,0),"")</f>
        <v/>
      </c>
      <c r="AO5494" s="87"/>
      <c r="AP5494" s="88"/>
      <c r="AQ5494" s="88"/>
      <c r="AR5494" s="88"/>
      <c r="AS5494" s="88"/>
      <c r="AT5494" s="88"/>
      <c r="AU5494" s="88"/>
      <c r="AV5494" s="88"/>
      <c r="AW5494" s="88"/>
      <c r="AX5494" s="88"/>
      <c r="AY5494" s="88"/>
      <c r="AZ5494" s="88"/>
      <c r="BA5494" s="88"/>
      <c r="BB5494" s="89">
        <f t="shared" si="339"/>
        <v>0</v>
      </c>
      <c r="BC5494" s="90" t="str">
        <f t="shared" si="338"/>
        <v xml:space="preserve"> </v>
      </c>
      <c r="BD5494" s="91" t="str">
        <f t="shared" si="340"/>
        <v xml:space="preserve"> </v>
      </c>
      <c r="BE5494" s="92">
        <f t="shared" si="341"/>
        <v>0</v>
      </c>
    </row>
    <row r="5495" spans="1:57" s="74" customFormat="1" ht="50.1" customHeight="1" x14ac:dyDescent="0.2">
      <c r="A5495" s="78"/>
      <c r="B5495" s="78"/>
      <c r="C5495" s="78"/>
      <c r="D5495" s="78"/>
      <c r="E5495" s="79" t="str">
        <f>+IF(C5495&lt;&gt;"",VLOOKUP(MID(C5495,18,5),NIVELES!$A$133:$B$213,2,0),"")</f>
        <v/>
      </c>
      <c r="F5495" s="80"/>
      <c r="G5495" s="81" t="str">
        <f>+IF(F5495&lt;&gt;"",VLOOKUP(F5495,NIVELES!$A$246:$C$464,3,0),"")</f>
        <v/>
      </c>
      <c r="H5495" s="82"/>
      <c r="I5495" s="78"/>
      <c r="J5495" s="78"/>
      <c r="K5495" s="78"/>
      <c r="L5495" s="78"/>
      <c r="M5495" s="78"/>
      <c r="N5495" s="78"/>
      <c r="O5495" s="78"/>
      <c r="P5495" s="82"/>
      <c r="Q5495" s="78"/>
      <c r="R5495" s="82"/>
      <c r="S5495" s="82"/>
      <c r="T5495" s="82"/>
      <c r="U5495" s="82"/>
      <c r="V5495" s="82"/>
      <c r="W5495" s="82"/>
      <c r="X5495" s="82"/>
      <c r="Y5495" s="82"/>
      <c r="Z5495" s="82"/>
      <c r="AA5495" s="82"/>
      <c r="AB5495" s="82"/>
      <c r="AC5495" s="82"/>
      <c r="AD5495" s="85" t="str">
        <f>IF(A5495&lt;&gt;"",IF(D5495="DIRECCIÓN_DE_TRANSFERENCIAS","280 0031",VLOOKUP(C5495,NIVELES!$A$14:$B$105,2,0)),"")</f>
        <v/>
      </c>
      <c r="AE5495" s="86"/>
      <c r="AF5495" s="86"/>
      <c r="AG5495" s="79" t="str">
        <f>+IF(AF5495&lt;&gt;"",VLOOKUP(AF5495,NIVELES!$A$666:$B$673,2,0),"")</f>
        <v/>
      </c>
      <c r="AH5495" s="78"/>
      <c r="AI5495" s="79" t="str">
        <f>IF(AH5495&lt;&gt;"",VLOOKUP(CONCATENATE(AG5495,AH5495),NIVELES!$B$676:$C$745,2,0),"")</f>
        <v/>
      </c>
      <c r="AJ5495" s="78"/>
      <c r="AK5495" s="79" t="str">
        <f>+IF(AJ5495&lt;&gt;"",VLOOKUP(AJ5495,NIVELES!$A$816:$B$892,2,0),"")</f>
        <v/>
      </c>
      <c r="AL5495" s="78"/>
      <c r="AM5495" s="78"/>
      <c r="AN5495" s="79" t="str">
        <f>IF(AM5495&lt;&gt;"",+VLOOKUP(AM5495,NIVELES!$A$1652:$B$2466,2,0),"")</f>
        <v/>
      </c>
      <c r="AO5495" s="87"/>
      <c r="AP5495" s="88"/>
      <c r="AQ5495" s="88"/>
      <c r="AR5495" s="88"/>
      <c r="AS5495" s="88"/>
      <c r="AT5495" s="88"/>
      <c r="AU5495" s="88"/>
      <c r="AV5495" s="88"/>
      <c r="AW5495" s="88"/>
      <c r="AX5495" s="88"/>
      <c r="AY5495" s="88"/>
      <c r="AZ5495" s="88"/>
      <c r="BA5495" s="88"/>
      <c r="BB5495" s="89">
        <f t="shared" si="339"/>
        <v>0</v>
      </c>
      <c r="BC5495" s="90" t="str">
        <f t="shared" si="338"/>
        <v xml:space="preserve"> </v>
      </c>
      <c r="BD5495" s="91" t="str">
        <f t="shared" si="340"/>
        <v xml:space="preserve"> </v>
      </c>
      <c r="BE5495" s="92">
        <f t="shared" si="341"/>
        <v>0</v>
      </c>
    </row>
    <row r="5496" spans="1:57" s="74" customFormat="1" ht="50.1" customHeight="1" x14ac:dyDescent="0.2">
      <c r="A5496" s="78"/>
      <c r="B5496" s="78"/>
      <c r="C5496" s="78"/>
      <c r="D5496" s="78"/>
      <c r="E5496" s="79" t="str">
        <f>+IF(C5496&lt;&gt;"",VLOOKUP(MID(C5496,18,5),NIVELES!$A$133:$B$213,2,0),"")</f>
        <v/>
      </c>
      <c r="F5496" s="80"/>
      <c r="G5496" s="81" t="str">
        <f>+IF(F5496&lt;&gt;"",VLOOKUP(F5496,NIVELES!$A$246:$C$464,3,0),"")</f>
        <v/>
      </c>
      <c r="H5496" s="82"/>
      <c r="I5496" s="78"/>
      <c r="J5496" s="78"/>
      <c r="K5496" s="78"/>
      <c r="L5496" s="78"/>
      <c r="M5496" s="78"/>
      <c r="N5496" s="78"/>
      <c r="O5496" s="78"/>
      <c r="P5496" s="82"/>
      <c r="Q5496" s="78"/>
      <c r="R5496" s="82"/>
      <c r="S5496" s="82"/>
      <c r="T5496" s="82"/>
      <c r="U5496" s="82"/>
      <c r="V5496" s="82"/>
      <c r="W5496" s="82"/>
      <c r="X5496" s="82"/>
      <c r="Y5496" s="82"/>
      <c r="Z5496" s="82"/>
      <c r="AA5496" s="82"/>
      <c r="AB5496" s="82"/>
      <c r="AC5496" s="82"/>
      <c r="AD5496" s="85" t="str">
        <f>IF(A5496&lt;&gt;"",IF(D5496="DIRECCIÓN_DE_TRANSFERENCIAS","280 0031",VLOOKUP(C5496,NIVELES!$A$14:$B$105,2,0)),"")</f>
        <v/>
      </c>
      <c r="AE5496" s="86"/>
      <c r="AF5496" s="86"/>
      <c r="AG5496" s="79" t="str">
        <f>+IF(AF5496&lt;&gt;"",VLOOKUP(AF5496,NIVELES!$A$666:$B$673,2,0),"")</f>
        <v/>
      </c>
      <c r="AH5496" s="78"/>
      <c r="AI5496" s="79" t="str">
        <f>IF(AH5496&lt;&gt;"",VLOOKUP(CONCATENATE(AG5496,AH5496),NIVELES!$B$676:$C$745,2,0),"")</f>
        <v/>
      </c>
      <c r="AJ5496" s="78"/>
      <c r="AK5496" s="79" t="str">
        <f>+IF(AJ5496&lt;&gt;"",VLOOKUP(AJ5496,NIVELES!$A$816:$B$892,2,0),"")</f>
        <v/>
      </c>
      <c r="AL5496" s="78"/>
      <c r="AM5496" s="78"/>
      <c r="AN5496" s="79" t="str">
        <f>IF(AM5496&lt;&gt;"",+VLOOKUP(AM5496,NIVELES!$A$1652:$B$2466,2,0),"")</f>
        <v/>
      </c>
      <c r="AO5496" s="87"/>
      <c r="AP5496" s="88"/>
      <c r="AQ5496" s="88"/>
      <c r="AR5496" s="88"/>
      <c r="AS5496" s="88"/>
      <c r="AT5496" s="88"/>
      <c r="AU5496" s="88"/>
      <c r="AV5496" s="88"/>
      <c r="AW5496" s="88"/>
      <c r="AX5496" s="88"/>
      <c r="AY5496" s="88"/>
      <c r="AZ5496" s="88"/>
      <c r="BA5496" s="88"/>
      <c r="BB5496" s="89">
        <f t="shared" si="339"/>
        <v>0</v>
      </c>
      <c r="BC5496" s="90" t="str">
        <f t="shared" si="338"/>
        <v xml:space="preserve"> </v>
      </c>
      <c r="BD5496" s="91" t="str">
        <f t="shared" si="340"/>
        <v xml:space="preserve"> </v>
      </c>
      <c r="BE5496" s="92">
        <f t="shared" si="341"/>
        <v>0</v>
      </c>
    </row>
    <row r="5497" spans="1:57" s="74" customFormat="1" ht="50.1" customHeight="1" x14ac:dyDescent="0.2">
      <c r="A5497" s="78"/>
      <c r="B5497" s="78"/>
      <c r="C5497" s="78"/>
      <c r="D5497" s="78"/>
      <c r="E5497" s="79" t="str">
        <f>+IF(C5497&lt;&gt;"",VLOOKUP(MID(C5497,18,5),NIVELES!$A$133:$B$213,2,0),"")</f>
        <v/>
      </c>
      <c r="F5497" s="80"/>
      <c r="G5497" s="81" t="str">
        <f>+IF(F5497&lt;&gt;"",VLOOKUP(F5497,NIVELES!$A$246:$C$464,3,0),"")</f>
        <v/>
      </c>
      <c r="H5497" s="82"/>
      <c r="I5497" s="78"/>
      <c r="J5497" s="78"/>
      <c r="K5497" s="78"/>
      <c r="L5497" s="78"/>
      <c r="M5497" s="78"/>
      <c r="N5497" s="78"/>
      <c r="O5497" s="78"/>
      <c r="P5497" s="82"/>
      <c r="Q5497" s="78"/>
      <c r="R5497" s="82"/>
      <c r="S5497" s="82"/>
      <c r="T5497" s="82"/>
      <c r="U5497" s="82"/>
      <c r="V5497" s="82"/>
      <c r="W5497" s="82"/>
      <c r="X5497" s="82"/>
      <c r="Y5497" s="82"/>
      <c r="Z5497" s="82"/>
      <c r="AA5497" s="82"/>
      <c r="AB5497" s="82"/>
      <c r="AC5497" s="82"/>
      <c r="AD5497" s="85" t="str">
        <f>IF(A5497&lt;&gt;"",IF(D5497="DIRECCIÓN_DE_TRANSFERENCIAS","280 0031",VLOOKUP(C5497,NIVELES!$A$14:$B$105,2,0)),"")</f>
        <v/>
      </c>
      <c r="AE5497" s="86"/>
      <c r="AF5497" s="86"/>
      <c r="AG5497" s="79" t="str">
        <f>+IF(AF5497&lt;&gt;"",VLOOKUP(AF5497,NIVELES!$A$666:$B$673,2,0),"")</f>
        <v/>
      </c>
      <c r="AH5497" s="78"/>
      <c r="AI5497" s="79" t="str">
        <f>IF(AH5497&lt;&gt;"",VLOOKUP(CONCATENATE(AG5497,AH5497),NIVELES!$B$676:$C$745,2,0),"")</f>
        <v/>
      </c>
      <c r="AJ5497" s="78"/>
      <c r="AK5497" s="79" t="str">
        <f>+IF(AJ5497&lt;&gt;"",VLOOKUP(AJ5497,NIVELES!$A$816:$B$892,2,0),"")</f>
        <v/>
      </c>
      <c r="AL5497" s="78"/>
      <c r="AM5497" s="78"/>
      <c r="AN5497" s="79" t="str">
        <f>IF(AM5497&lt;&gt;"",+VLOOKUP(AM5497,NIVELES!$A$1652:$B$2466,2,0),"")</f>
        <v/>
      </c>
      <c r="AO5497" s="87"/>
      <c r="AP5497" s="88"/>
      <c r="AQ5497" s="88"/>
      <c r="AR5497" s="88"/>
      <c r="AS5497" s="88"/>
      <c r="AT5497" s="88"/>
      <c r="AU5497" s="88"/>
      <c r="AV5497" s="88"/>
      <c r="AW5497" s="88"/>
      <c r="AX5497" s="88"/>
      <c r="AY5497" s="88"/>
      <c r="AZ5497" s="88"/>
      <c r="BA5497" s="88"/>
      <c r="BB5497" s="89">
        <f t="shared" si="339"/>
        <v>0</v>
      </c>
      <c r="BC5497" s="90" t="str">
        <f t="shared" si="338"/>
        <v xml:space="preserve"> </v>
      </c>
      <c r="BD5497" s="91" t="str">
        <f t="shared" si="340"/>
        <v xml:space="preserve"> </v>
      </c>
      <c r="BE5497" s="92">
        <f t="shared" si="341"/>
        <v>0</v>
      </c>
    </row>
    <row r="5498" spans="1:57" s="74" customFormat="1" ht="50.1" customHeight="1" x14ac:dyDescent="0.2">
      <c r="A5498" s="78"/>
      <c r="B5498" s="78"/>
      <c r="C5498" s="78"/>
      <c r="D5498" s="78"/>
      <c r="E5498" s="79" t="str">
        <f>+IF(C5498&lt;&gt;"",VLOOKUP(MID(C5498,18,5),NIVELES!$A$133:$B$213,2,0),"")</f>
        <v/>
      </c>
      <c r="F5498" s="80"/>
      <c r="G5498" s="81" t="str">
        <f>+IF(F5498&lt;&gt;"",VLOOKUP(F5498,NIVELES!$A$246:$C$464,3,0),"")</f>
        <v/>
      </c>
      <c r="H5498" s="82"/>
      <c r="I5498" s="78"/>
      <c r="J5498" s="78"/>
      <c r="K5498" s="78"/>
      <c r="L5498" s="78"/>
      <c r="M5498" s="78"/>
      <c r="N5498" s="78"/>
      <c r="O5498" s="78"/>
      <c r="P5498" s="82"/>
      <c r="Q5498" s="78"/>
      <c r="R5498" s="82"/>
      <c r="S5498" s="82"/>
      <c r="T5498" s="82"/>
      <c r="U5498" s="82"/>
      <c r="V5498" s="82"/>
      <c r="W5498" s="82"/>
      <c r="X5498" s="82"/>
      <c r="Y5498" s="82"/>
      <c r="Z5498" s="82"/>
      <c r="AA5498" s="82"/>
      <c r="AB5498" s="82"/>
      <c r="AC5498" s="82"/>
      <c r="AD5498" s="85" t="str">
        <f>IF(A5498&lt;&gt;"",IF(D5498="DIRECCIÓN_DE_TRANSFERENCIAS","280 0031",VLOOKUP(C5498,NIVELES!$A$14:$B$105,2,0)),"")</f>
        <v/>
      </c>
      <c r="AE5498" s="86"/>
      <c r="AF5498" s="86"/>
      <c r="AG5498" s="79" t="str">
        <f>+IF(AF5498&lt;&gt;"",VLOOKUP(AF5498,NIVELES!$A$666:$B$673,2,0),"")</f>
        <v/>
      </c>
      <c r="AH5498" s="78"/>
      <c r="AI5498" s="79" t="str">
        <f>IF(AH5498&lt;&gt;"",VLOOKUP(CONCATENATE(AG5498,AH5498),NIVELES!$B$676:$C$745,2,0),"")</f>
        <v/>
      </c>
      <c r="AJ5498" s="78"/>
      <c r="AK5498" s="79" t="str">
        <f>+IF(AJ5498&lt;&gt;"",VLOOKUP(AJ5498,NIVELES!$A$816:$B$892,2,0),"")</f>
        <v/>
      </c>
      <c r="AL5498" s="78"/>
      <c r="AM5498" s="78"/>
      <c r="AN5498" s="79" t="str">
        <f>IF(AM5498&lt;&gt;"",+VLOOKUP(AM5498,NIVELES!$A$1652:$B$2466,2,0),"")</f>
        <v/>
      </c>
      <c r="AO5498" s="87"/>
      <c r="AP5498" s="88"/>
      <c r="AQ5498" s="88"/>
      <c r="AR5498" s="88"/>
      <c r="AS5498" s="88"/>
      <c r="AT5498" s="88"/>
      <c r="AU5498" s="88"/>
      <c r="AV5498" s="88"/>
      <c r="AW5498" s="88"/>
      <c r="AX5498" s="88"/>
      <c r="AY5498" s="88"/>
      <c r="AZ5498" s="88"/>
      <c r="BA5498" s="88"/>
      <c r="BB5498" s="89">
        <f t="shared" si="339"/>
        <v>0</v>
      </c>
      <c r="BC5498" s="90" t="str">
        <f t="shared" si="338"/>
        <v xml:space="preserve"> </v>
      </c>
      <c r="BD5498" s="91" t="str">
        <f t="shared" si="340"/>
        <v xml:space="preserve"> </v>
      </c>
      <c r="BE5498" s="92">
        <f t="shared" si="341"/>
        <v>0</v>
      </c>
    </row>
    <row r="5499" spans="1:57" s="74" customFormat="1" ht="50.1" customHeight="1" x14ac:dyDescent="0.2">
      <c r="A5499" s="78"/>
      <c r="B5499" s="78"/>
      <c r="C5499" s="78"/>
      <c r="D5499" s="78"/>
      <c r="E5499" s="79" t="str">
        <f>+IF(C5499&lt;&gt;"",VLOOKUP(MID(C5499,18,5),NIVELES!$A$133:$B$213,2,0),"")</f>
        <v/>
      </c>
      <c r="F5499" s="80"/>
      <c r="G5499" s="81" t="str">
        <f>+IF(F5499&lt;&gt;"",VLOOKUP(F5499,NIVELES!$A$246:$C$464,3,0),"")</f>
        <v/>
      </c>
      <c r="H5499" s="82"/>
      <c r="I5499" s="78"/>
      <c r="J5499" s="78"/>
      <c r="K5499" s="78"/>
      <c r="L5499" s="78"/>
      <c r="M5499" s="78"/>
      <c r="N5499" s="78"/>
      <c r="O5499" s="78"/>
      <c r="P5499" s="82"/>
      <c r="Q5499" s="78"/>
      <c r="R5499" s="82"/>
      <c r="S5499" s="82"/>
      <c r="T5499" s="82"/>
      <c r="U5499" s="82"/>
      <c r="V5499" s="82"/>
      <c r="W5499" s="82"/>
      <c r="X5499" s="82"/>
      <c r="Y5499" s="82"/>
      <c r="Z5499" s="82"/>
      <c r="AA5499" s="82"/>
      <c r="AB5499" s="82"/>
      <c r="AC5499" s="82"/>
      <c r="AD5499" s="85" t="str">
        <f>IF(A5499&lt;&gt;"",IF(D5499="DIRECCIÓN_DE_TRANSFERENCIAS","280 0031",VLOOKUP(C5499,NIVELES!$A$14:$B$105,2,0)),"")</f>
        <v/>
      </c>
      <c r="AE5499" s="86"/>
      <c r="AF5499" s="86"/>
      <c r="AG5499" s="79" t="str">
        <f>+IF(AF5499&lt;&gt;"",VLOOKUP(AF5499,NIVELES!$A$666:$B$673,2,0),"")</f>
        <v/>
      </c>
      <c r="AH5499" s="78"/>
      <c r="AI5499" s="79" t="str">
        <f>IF(AH5499&lt;&gt;"",VLOOKUP(CONCATENATE(AG5499,AH5499),NIVELES!$B$676:$C$745,2,0),"")</f>
        <v/>
      </c>
      <c r="AJ5499" s="78"/>
      <c r="AK5499" s="79" t="str">
        <f>+IF(AJ5499&lt;&gt;"",VLOOKUP(AJ5499,NIVELES!$A$816:$B$892,2,0),"")</f>
        <v/>
      </c>
      <c r="AL5499" s="78"/>
      <c r="AM5499" s="78"/>
      <c r="AN5499" s="79" t="str">
        <f>IF(AM5499&lt;&gt;"",+VLOOKUP(AM5499,NIVELES!$A$1652:$B$2466,2,0),"")</f>
        <v/>
      </c>
      <c r="AO5499" s="87"/>
      <c r="AP5499" s="88"/>
      <c r="AQ5499" s="88"/>
      <c r="AR5499" s="88"/>
      <c r="AS5499" s="88"/>
      <c r="AT5499" s="88"/>
      <c r="AU5499" s="88"/>
      <c r="AV5499" s="88"/>
      <c r="AW5499" s="88"/>
      <c r="AX5499" s="88"/>
      <c r="AY5499" s="88"/>
      <c r="AZ5499" s="88"/>
      <c r="BA5499" s="88"/>
      <c r="BB5499" s="89">
        <f t="shared" si="339"/>
        <v>0</v>
      </c>
      <c r="BC5499" s="90" t="str">
        <f t="shared" si="338"/>
        <v xml:space="preserve"> </v>
      </c>
      <c r="BD5499" s="91" t="str">
        <f t="shared" si="340"/>
        <v xml:space="preserve"> </v>
      </c>
      <c r="BE5499" s="92">
        <f t="shared" si="341"/>
        <v>0</v>
      </c>
    </row>
    <row r="5500" spans="1:57" s="74" customFormat="1" ht="50.1" customHeight="1" x14ac:dyDescent="0.2">
      <c r="A5500" s="78"/>
      <c r="B5500" s="78"/>
      <c r="C5500" s="78"/>
      <c r="D5500" s="78"/>
      <c r="E5500" s="79" t="str">
        <f>+IF(C5500&lt;&gt;"",VLOOKUP(MID(C5500,18,5),NIVELES!$A$133:$B$213,2,0),"")</f>
        <v/>
      </c>
      <c r="F5500" s="80"/>
      <c r="G5500" s="81" t="str">
        <f>+IF(F5500&lt;&gt;"",VLOOKUP(F5500,NIVELES!$A$246:$C$464,3,0),"")</f>
        <v/>
      </c>
      <c r="H5500" s="82"/>
      <c r="I5500" s="78"/>
      <c r="J5500" s="78"/>
      <c r="K5500" s="78"/>
      <c r="L5500" s="78"/>
      <c r="M5500" s="78"/>
      <c r="N5500" s="78"/>
      <c r="O5500" s="78"/>
      <c r="P5500" s="82"/>
      <c r="Q5500" s="78"/>
      <c r="R5500" s="82"/>
      <c r="S5500" s="82"/>
      <c r="T5500" s="82"/>
      <c r="U5500" s="82"/>
      <c r="V5500" s="82"/>
      <c r="W5500" s="82"/>
      <c r="X5500" s="82"/>
      <c r="Y5500" s="82"/>
      <c r="Z5500" s="82"/>
      <c r="AA5500" s="82"/>
      <c r="AB5500" s="82"/>
      <c r="AC5500" s="82"/>
      <c r="AD5500" s="85" t="str">
        <f>IF(A5500&lt;&gt;"",IF(D5500="DIRECCIÓN_DE_TRANSFERENCIAS","280 0031",VLOOKUP(C5500,NIVELES!$A$14:$B$105,2,0)),"")</f>
        <v/>
      </c>
      <c r="AE5500" s="86"/>
      <c r="AF5500" s="86"/>
      <c r="AG5500" s="79" t="str">
        <f>+IF(AF5500&lt;&gt;"",VLOOKUP(AF5500,NIVELES!$A$666:$B$673,2,0),"")</f>
        <v/>
      </c>
      <c r="AH5500" s="78"/>
      <c r="AI5500" s="79" t="str">
        <f>IF(AH5500&lt;&gt;"",VLOOKUP(CONCATENATE(AG5500,AH5500),NIVELES!$B$676:$C$745,2,0),"")</f>
        <v/>
      </c>
      <c r="AJ5500" s="78"/>
      <c r="AK5500" s="79" t="str">
        <f>+IF(AJ5500&lt;&gt;"",VLOOKUP(AJ5500,NIVELES!$A$816:$B$892,2,0),"")</f>
        <v/>
      </c>
      <c r="AL5500" s="78"/>
      <c r="AM5500" s="78"/>
      <c r="AN5500" s="79" t="str">
        <f>IF(AM5500&lt;&gt;"",+VLOOKUP(AM5500,NIVELES!$A$1652:$B$2466,2,0),"")</f>
        <v/>
      </c>
      <c r="AO5500" s="87"/>
      <c r="AP5500" s="88"/>
      <c r="AQ5500" s="88"/>
      <c r="AR5500" s="88"/>
      <c r="AS5500" s="88"/>
      <c r="AT5500" s="88"/>
      <c r="AU5500" s="88"/>
      <c r="AV5500" s="88"/>
      <c r="AW5500" s="88"/>
      <c r="AX5500" s="88"/>
      <c r="AY5500" s="88"/>
      <c r="AZ5500" s="88"/>
      <c r="BA5500" s="88"/>
      <c r="BB5500" s="89">
        <f t="shared" si="339"/>
        <v>0</v>
      </c>
      <c r="BC5500" s="90" t="str">
        <f t="shared" si="338"/>
        <v xml:space="preserve"> </v>
      </c>
      <c r="BD5500" s="91" t="str">
        <f t="shared" si="340"/>
        <v xml:space="preserve"> </v>
      </c>
      <c r="BE5500" s="92">
        <f t="shared" si="341"/>
        <v>0</v>
      </c>
    </row>
    <row r="5501" spans="1:57" s="74" customFormat="1" ht="50.1" customHeight="1" x14ac:dyDescent="0.2">
      <c r="A5501" s="78"/>
      <c r="B5501" s="78"/>
      <c r="C5501" s="78"/>
      <c r="D5501" s="78"/>
      <c r="E5501" s="79" t="str">
        <f>+IF(C5501&lt;&gt;"",VLOOKUP(MID(C5501,18,5),NIVELES!$A$133:$B$213,2,0),"")</f>
        <v/>
      </c>
      <c r="F5501" s="80"/>
      <c r="G5501" s="81" t="str">
        <f>+IF(F5501&lt;&gt;"",VLOOKUP(F5501,NIVELES!$A$246:$C$464,3,0),"")</f>
        <v/>
      </c>
      <c r="H5501" s="82"/>
      <c r="I5501" s="78"/>
      <c r="J5501" s="78"/>
      <c r="K5501" s="78"/>
      <c r="L5501" s="78"/>
      <c r="M5501" s="78"/>
      <c r="N5501" s="78"/>
      <c r="O5501" s="78"/>
      <c r="P5501" s="82"/>
      <c r="Q5501" s="78"/>
      <c r="R5501" s="82"/>
      <c r="S5501" s="82"/>
      <c r="T5501" s="82"/>
      <c r="U5501" s="82"/>
      <c r="V5501" s="82"/>
      <c r="W5501" s="82"/>
      <c r="X5501" s="82"/>
      <c r="Y5501" s="82"/>
      <c r="Z5501" s="82"/>
      <c r="AA5501" s="82"/>
      <c r="AB5501" s="82"/>
      <c r="AC5501" s="82"/>
      <c r="AD5501" s="85" t="str">
        <f>IF(A5501&lt;&gt;"",IF(D5501="DIRECCIÓN_DE_TRANSFERENCIAS","280 0031",VLOOKUP(C5501,NIVELES!$A$14:$B$105,2,0)),"")</f>
        <v/>
      </c>
      <c r="AE5501" s="86"/>
      <c r="AF5501" s="86"/>
      <c r="AG5501" s="79" t="str">
        <f>+IF(AF5501&lt;&gt;"",VLOOKUP(AF5501,NIVELES!$A$666:$B$673,2,0),"")</f>
        <v/>
      </c>
      <c r="AH5501" s="78"/>
      <c r="AI5501" s="79" t="str">
        <f>IF(AH5501&lt;&gt;"",VLOOKUP(CONCATENATE(AG5501,AH5501),NIVELES!$B$676:$C$745,2,0),"")</f>
        <v/>
      </c>
      <c r="AJ5501" s="78"/>
      <c r="AK5501" s="79" t="str">
        <f>+IF(AJ5501&lt;&gt;"",VLOOKUP(AJ5501,NIVELES!$A$816:$B$892,2,0),"")</f>
        <v/>
      </c>
      <c r="AL5501" s="78"/>
      <c r="AM5501" s="78"/>
      <c r="AN5501" s="79" t="str">
        <f>IF(AM5501&lt;&gt;"",+VLOOKUP(AM5501,NIVELES!$A$1652:$B$2466,2,0),"")</f>
        <v/>
      </c>
      <c r="AO5501" s="87"/>
      <c r="AP5501" s="88"/>
      <c r="AQ5501" s="88"/>
      <c r="AR5501" s="88"/>
      <c r="AS5501" s="88"/>
      <c r="AT5501" s="88"/>
      <c r="AU5501" s="88"/>
      <c r="AV5501" s="88"/>
      <c r="AW5501" s="88"/>
      <c r="AX5501" s="88"/>
      <c r="AY5501" s="88"/>
      <c r="AZ5501" s="88"/>
      <c r="BA5501" s="88"/>
      <c r="BB5501" s="89">
        <f t="shared" si="339"/>
        <v>0</v>
      </c>
      <c r="BC5501" s="90" t="str">
        <f t="shared" si="338"/>
        <v xml:space="preserve"> </v>
      </c>
      <c r="BD5501" s="91" t="str">
        <f t="shared" si="340"/>
        <v xml:space="preserve"> </v>
      </c>
      <c r="BE5501" s="92">
        <f t="shared" si="341"/>
        <v>0</v>
      </c>
    </row>
    <row r="5502" spans="1:57" s="74" customFormat="1" ht="50.1" customHeight="1" x14ac:dyDescent="0.2">
      <c r="A5502" s="78"/>
      <c r="B5502" s="78"/>
      <c r="C5502" s="78"/>
      <c r="D5502" s="78"/>
      <c r="E5502" s="79" t="str">
        <f>+IF(C5502&lt;&gt;"",VLOOKUP(MID(C5502,18,5),NIVELES!$A$133:$B$213,2,0),"")</f>
        <v/>
      </c>
      <c r="F5502" s="80"/>
      <c r="G5502" s="81" t="str">
        <f>+IF(F5502&lt;&gt;"",VLOOKUP(F5502,NIVELES!$A$246:$C$464,3,0),"")</f>
        <v/>
      </c>
      <c r="H5502" s="82"/>
      <c r="I5502" s="78"/>
      <c r="J5502" s="78"/>
      <c r="K5502" s="78"/>
      <c r="L5502" s="78"/>
      <c r="M5502" s="78"/>
      <c r="N5502" s="78"/>
      <c r="O5502" s="78"/>
      <c r="P5502" s="82"/>
      <c r="Q5502" s="78"/>
      <c r="R5502" s="82"/>
      <c r="S5502" s="82"/>
      <c r="T5502" s="82"/>
      <c r="U5502" s="82"/>
      <c r="V5502" s="82"/>
      <c r="W5502" s="82"/>
      <c r="X5502" s="82"/>
      <c r="Y5502" s="82"/>
      <c r="Z5502" s="82"/>
      <c r="AA5502" s="82"/>
      <c r="AB5502" s="82"/>
      <c r="AC5502" s="82"/>
      <c r="AD5502" s="85" t="str">
        <f>IF(A5502&lt;&gt;"",IF(D5502="DIRECCIÓN_DE_TRANSFERENCIAS","280 0031",VLOOKUP(C5502,NIVELES!$A$14:$B$105,2,0)),"")</f>
        <v/>
      </c>
      <c r="AE5502" s="86"/>
      <c r="AF5502" s="86"/>
      <c r="AG5502" s="79" t="str">
        <f>+IF(AF5502&lt;&gt;"",VLOOKUP(AF5502,NIVELES!$A$666:$B$673,2,0),"")</f>
        <v/>
      </c>
      <c r="AH5502" s="78"/>
      <c r="AI5502" s="79" t="str">
        <f>IF(AH5502&lt;&gt;"",VLOOKUP(CONCATENATE(AG5502,AH5502),NIVELES!$B$676:$C$745,2,0),"")</f>
        <v/>
      </c>
      <c r="AJ5502" s="78"/>
      <c r="AK5502" s="79" t="str">
        <f>+IF(AJ5502&lt;&gt;"",VLOOKUP(AJ5502,NIVELES!$A$816:$B$892,2,0),"")</f>
        <v/>
      </c>
      <c r="AL5502" s="78"/>
      <c r="AM5502" s="78"/>
      <c r="AN5502" s="79" t="str">
        <f>IF(AM5502&lt;&gt;"",+VLOOKUP(AM5502,NIVELES!$A$1652:$B$2466,2,0),"")</f>
        <v/>
      </c>
      <c r="AO5502" s="87"/>
      <c r="AP5502" s="88"/>
      <c r="AQ5502" s="88"/>
      <c r="AR5502" s="88"/>
      <c r="AS5502" s="88"/>
      <c r="AT5502" s="88"/>
      <c r="AU5502" s="88"/>
      <c r="AV5502" s="88"/>
      <c r="AW5502" s="88"/>
      <c r="AX5502" s="88"/>
      <c r="AY5502" s="88"/>
      <c r="AZ5502" s="88"/>
      <c r="BA5502" s="88"/>
      <c r="BB5502" s="89">
        <f t="shared" si="339"/>
        <v>0</v>
      </c>
      <c r="BC5502" s="90" t="str">
        <f t="shared" si="338"/>
        <v xml:space="preserve"> </v>
      </c>
      <c r="BD5502" s="91" t="str">
        <f t="shared" si="340"/>
        <v xml:space="preserve"> </v>
      </c>
      <c r="BE5502" s="92">
        <f t="shared" si="341"/>
        <v>0</v>
      </c>
    </row>
    <row r="5503" spans="1:57" s="74" customFormat="1" ht="50.1" customHeight="1" x14ac:dyDescent="0.2">
      <c r="A5503" s="78"/>
      <c r="B5503" s="78"/>
      <c r="C5503" s="78"/>
      <c r="D5503" s="78"/>
      <c r="E5503" s="79" t="str">
        <f>+IF(C5503&lt;&gt;"",VLOOKUP(MID(C5503,18,5),NIVELES!$A$133:$B$213,2,0),"")</f>
        <v/>
      </c>
      <c r="F5503" s="80"/>
      <c r="G5503" s="81" t="str">
        <f>+IF(F5503&lt;&gt;"",VLOOKUP(F5503,NIVELES!$A$246:$C$464,3,0),"")</f>
        <v/>
      </c>
      <c r="H5503" s="82"/>
      <c r="I5503" s="78"/>
      <c r="J5503" s="78"/>
      <c r="K5503" s="78"/>
      <c r="L5503" s="78"/>
      <c r="M5503" s="78"/>
      <c r="N5503" s="78"/>
      <c r="O5503" s="78"/>
      <c r="P5503" s="82"/>
      <c r="Q5503" s="78"/>
      <c r="R5503" s="82"/>
      <c r="S5503" s="82"/>
      <c r="T5503" s="82"/>
      <c r="U5503" s="82"/>
      <c r="V5503" s="82"/>
      <c r="W5503" s="82"/>
      <c r="X5503" s="82"/>
      <c r="Y5503" s="82"/>
      <c r="Z5503" s="82"/>
      <c r="AA5503" s="82"/>
      <c r="AB5503" s="82"/>
      <c r="AC5503" s="82"/>
      <c r="AD5503" s="85" t="str">
        <f>IF(A5503&lt;&gt;"",IF(D5503="DIRECCIÓN_DE_TRANSFERENCIAS","280 0031",VLOOKUP(C5503,NIVELES!$A$14:$B$105,2,0)),"")</f>
        <v/>
      </c>
      <c r="AE5503" s="86"/>
      <c r="AF5503" s="86"/>
      <c r="AG5503" s="79" t="str">
        <f>+IF(AF5503&lt;&gt;"",VLOOKUP(AF5503,NIVELES!$A$666:$B$673,2,0),"")</f>
        <v/>
      </c>
      <c r="AH5503" s="78"/>
      <c r="AI5503" s="79" t="str">
        <f>IF(AH5503&lt;&gt;"",VLOOKUP(CONCATENATE(AG5503,AH5503),NIVELES!$B$676:$C$745,2,0),"")</f>
        <v/>
      </c>
      <c r="AJ5503" s="78"/>
      <c r="AK5503" s="79" t="str">
        <f>+IF(AJ5503&lt;&gt;"",VLOOKUP(AJ5503,NIVELES!$A$816:$B$892,2,0),"")</f>
        <v/>
      </c>
      <c r="AL5503" s="78"/>
      <c r="AM5503" s="78"/>
      <c r="AN5503" s="79" t="str">
        <f>IF(AM5503&lt;&gt;"",+VLOOKUP(AM5503,NIVELES!$A$1652:$B$2466,2,0),"")</f>
        <v/>
      </c>
      <c r="AO5503" s="87"/>
      <c r="AP5503" s="88"/>
      <c r="AQ5503" s="88"/>
      <c r="AR5503" s="88"/>
      <c r="AS5503" s="88"/>
      <c r="AT5503" s="88"/>
      <c r="AU5503" s="88"/>
      <c r="AV5503" s="88"/>
      <c r="AW5503" s="88"/>
      <c r="AX5503" s="88"/>
      <c r="AY5503" s="88"/>
      <c r="AZ5503" s="88"/>
      <c r="BA5503" s="88"/>
      <c r="BB5503" s="89">
        <f t="shared" si="339"/>
        <v>0</v>
      </c>
      <c r="BC5503" s="90" t="str">
        <f t="shared" si="338"/>
        <v xml:space="preserve"> </v>
      </c>
      <c r="BD5503" s="91" t="str">
        <f t="shared" si="340"/>
        <v xml:space="preserve"> </v>
      </c>
      <c r="BE5503" s="92">
        <f t="shared" si="341"/>
        <v>0</v>
      </c>
    </row>
    <row r="5504" spans="1:57" s="74" customFormat="1" ht="50.1" customHeight="1" x14ac:dyDescent="0.2">
      <c r="A5504" s="78"/>
      <c r="B5504" s="78"/>
      <c r="C5504" s="78"/>
      <c r="D5504" s="78"/>
      <c r="E5504" s="79" t="str">
        <f>+IF(C5504&lt;&gt;"",VLOOKUP(MID(C5504,18,5),NIVELES!$A$133:$B$213,2,0),"")</f>
        <v/>
      </c>
      <c r="F5504" s="80"/>
      <c r="G5504" s="81" t="str">
        <f>+IF(F5504&lt;&gt;"",VLOOKUP(F5504,NIVELES!$A$246:$C$464,3,0),"")</f>
        <v/>
      </c>
      <c r="H5504" s="82"/>
      <c r="I5504" s="78"/>
      <c r="J5504" s="78"/>
      <c r="K5504" s="78"/>
      <c r="L5504" s="78"/>
      <c r="M5504" s="78"/>
      <c r="N5504" s="78"/>
      <c r="O5504" s="78"/>
      <c r="P5504" s="82"/>
      <c r="Q5504" s="78"/>
      <c r="R5504" s="82"/>
      <c r="S5504" s="82"/>
      <c r="T5504" s="82"/>
      <c r="U5504" s="82"/>
      <c r="V5504" s="82"/>
      <c r="W5504" s="82"/>
      <c r="X5504" s="82"/>
      <c r="Y5504" s="82"/>
      <c r="Z5504" s="82"/>
      <c r="AA5504" s="82"/>
      <c r="AB5504" s="82"/>
      <c r="AC5504" s="82"/>
      <c r="AD5504" s="85" t="str">
        <f>IF(A5504&lt;&gt;"",IF(D5504="DIRECCIÓN_DE_TRANSFERENCIAS","280 0031",VLOOKUP(C5504,NIVELES!$A$14:$B$105,2,0)),"")</f>
        <v/>
      </c>
      <c r="AE5504" s="86"/>
      <c r="AF5504" s="86"/>
      <c r="AG5504" s="79" t="str">
        <f>+IF(AF5504&lt;&gt;"",VLOOKUP(AF5504,NIVELES!$A$666:$B$673,2,0),"")</f>
        <v/>
      </c>
      <c r="AH5504" s="78"/>
      <c r="AI5504" s="79" t="str">
        <f>IF(AH5504&lt;&gt;"",VLOOKUP(CONCATENATE(AG5504,AH5504),NIVELES!$B$676:$C$745,2,0),"")</f>
        <v/>
      </c>
      <c r="AJ5504" s="78"/>
      <c r="AK5504" s="79" t="str">
        <f>+IF(AJ5504&lt;&gt;"",VLOOKUP(AJ5504,NIVELES!$A$816:$B$892,2,0),"")</f>
        <v/>
      </c>
      <c r="AL5504" s="78"/>
      <c r="AM5504" s="78"/>
      <c r="AN5504" s="79" t="str">
        <f>IF(AM5504&lt;&gt;"",+VLOOKUP(AM5504,NIVELES!$A$1652:$B$2466,2,0),"")</f>
        <v/>
      </c>
      <c r="AO5504" s="87"/>
      <c r="AP5504" s="88"/>
      <c r="AQ5504" s="88"/>
      <c r="AR5504" s="88"/>
      <c r="AS5504" s="88"/>
      <c r="AT5504" s="88"/>
      <c r="AU5504" s="88"/>
      <c r="AV5504" s="88"/>
      <c r="AW5504" s="88"/>
      <c r="AX5504" s="88"/>
      <c r="AY5504" s="88"/>
      <c r="AZ5504" s="88"/>
      <c r="BA5504" s="88"/>
      <c r="BB5504" s="89">
        <f t="shared" si="339"/>
        <v>0</v>
      </c>
      <c r="BC5504" s="90" t="str">
        <f t="shared" si="338"/>
        <v xml:space="preserve"> </v>
      </c>
      <c r="BD5504" s="91" t="str">
        <f t="shared" si="340"/>
        <v xml:space="preserve"> </v>
      </c>
      <c r="BE5504" s="92">
        <f t="shared" si="341"/>
        <v>0</v>
      </c>
    </row>
    <row r="5505" spans="1:57" s="74" customFormat="1" ht="50.1" customHeight="1" x14ac:dyDescent="0.2">
      <c r="A5505" s="78"/>
      <c r="B5505" s="78"/>
      <c r="C5505" s="78"/>
      <c r="D5505" s="78"/>
      <c r="E5505" s="79" t="str">
        <f>+IF(C5505&lt;&gt;"",VLOOKUP(MID(C5505,18,5),NIVELES!$A$133:$B$213,2,0),"")</f>
        <v/>
      </c>
      <c r="F5505" s="80"/>
      <c r="G5505" s="81" t="str">
        <f>+IF(F5505&lt;&gt;"",VLOOKUP(F5505,NIVELES!$A$246:$C$464,3,0),"")</f>
        <v/>
      </c>
      <c r="H5505" s="82"/>
      <c r="I5505" s="78"/>
      <c r="J5505" s="78"/>
      <c r="K5505" s="78"/>
      <c r="L5505" s="78"/>
      <c r="M5505" s="78"/>
      <c r="N5505" s="78"/>
      <c r="O5505" s="78"/>
      <c r="P5505" s="82"/>
      <c r="Q5505" s="78"/>
      <c r="R5505" s="82"/>
      <c r="S5505" s="82"/>
      <c r="T5505" s="82"/>
      <c r="U5505" s="82"/>
      <c r="V5505" s="82"/>
      <c r="W5505" s="82"/>
      <c r="X5505" s="82"/>
      <c r="Y5505" s="82"/>
      <c r="Z5505" s="82"/>
      <c r="AA5505" s="82"/>
      <c r="AB5505" s="82"/>
      <c r="AC5505" s="82"/>
      <c r="AD5505" s="85" t="str">
        <f>IF(A5505&lt;&gt;"",IF(D5505="DIRECCIÓN_DE_TRANSFERENCIAS","280 0031",VLOOKUP(C5505,NIVELES!$A$14:$B$105,2,0)),"")</f>
        <v/>
      </c>
      <c r="AE5505" s="86"/>
      <c r="AF5505" s="86"/>
      <c r="AG5505" s="79" t="str">
        <f>+IF(AF5505&lt;&gt;"",VLOOKUP(AF5505,NIVELES!$A$666:$B$673,2,0),"")</f>
        <v/>
      </c>
      <c r="AH5505" s="78"/>
      <c r="AI5505" s="79" t="str">
        <f>IF(AH5505&lt;&gt;"",VLOOKUP(CONCATENATE(AG5505,AH5505),NIVELES!$B$676:$C$745,2,0),"")</f>
        <v/>
      </c>
      <c r="AJ5505" s="78"/>
      <c r="AK5505" s="79" t="str">
        <f>+IF(AJ5505&lt;&gt;"",VLOOKUP(AJ5505,NIVELES!$A$816:$B$892,2,0),"")</f>
        <v/>
      </c>
      <c r="AL5505" s="78"/>
      <c r="AM5505" s="78"/>
      <c r="AN5505" s="79" t="str">
        <f>IF(AM5505&lt;&gt;"",+VLOOKUP(AM5505,NIVELES!$A$1652:$B$2466,2,0),"")</f>
        <v/>
      </c>
      <c r="AO5505" s="87"/>
      <c r="AP5505" s="88"/>
      <c r="AQ5505" s="88"/>
      <c r="AR5505" s="88"/>
      <c r="AS5505" s="88"/>
      <c r="AT5505" s="88"/>
      <c r="AU5505" s="88"/>
      <c r="AV5505" s="88"/>
      <c r="AW5505" s="88"/>
      <c r="AX5505" s="88"/>
      <c r="AY5505" s="88"/>
      <c r="AZ5505" s="88"/>
      <c r="BA5505" s="88"/>
      <c r="BB5505" s="89">
        <f t="shared" si="339"/>
        <v>0</v>
      </c>
      <c r="BC5505" s="90" t="str">
        <f t="shared" si="338"/>
        <v xml:space="preserve"> </v>
      </c>
      <c r="BD5505" s="91" t="str">
        <f t="shared" si="340"/>
        <v xml:space="preserve"> </v>
      </c>
      <c r="BE5505" s="92">
        <f t="shared" si="341"/>
        <v>0</v>
      </c>
    </row>
    <row r="5506" spans="1:57" s="74" customFormat="1" ht="50.1" customHeight="1" x14ac:dyDescent="0.2">
      <c r="A5506" s="78"/>
      <c r="B5506" s="78"/>
      <c r="C5506" s="78"/>
      <c r="D5506" s="78"/>
      <c r="E5506" s="79" t="str">
        <f>+IF(C5506&lt;&gt;"",VLOOKUP(MID(C5506,18,5),NIVELES!$A$133:$B$213,2,0),"")</f>
        <v/>
      </c>
      <c r="F5506" s="80"/>
      <c r="G5506" s="81" t="str">
        <f>+IF(F5506&lt;&gt;"",VLOOKUP(F5506,NIVELES!$A$246:$C$464,3,0),"")</f>
        <v/>
      </c>
      <c r="H5506" s="82"/>
      <c r="I5506" s="78"/>
      <c r="J5506" s="78"/>
      <c r="K5506" s="78"/>
      <c r="L5506" s="78"/>
      <c r="M5506" s="78"/>
      <c r="N5506" s="78"/>
      <c r="O5506" s="78"/>
      <c r="P5506" s="82"/>
      <c r="Q5506" s="78"/>
      <c r="R5506" s="82"/>
      <c r="S5506" s="82"/>
      <c r="T5506" s="82"/>
      <c r="U5506" s="82"/>
      <c r="V5506" s="82"/>
      <c r="W5506" s="82"/>
      <c r="X5506" s="82"/>
      <c r="Y5506" s="82"/>
      <c r="Z5506" s="82"/>
      <c r="AA5506" s="82"/>
      <c r="AB5506" s="82"/>
      <c r="AC5506" s="82"/>
      <c r="AD5506" s="85" t="str">
        <f>IF(A5506&lt;&gt;"",IF(D5506="DIRECCIÓN_DE_TRANSFERENCIAS","280 0031",VLOOKUP(C5506,NIVELES!$A$14:$B$105,2,0)),"")</f>
        <v/>
      </c>
      <c r="AE5506" s="86"/>
      <c r="AF5506" s="86"/>
      <c r="AG5506" s="79" t="str">
        <f>+IF(AF5506&lt;&gt;"",VLOOKUP(AF5506,NIVELES!$A$666:$B$673,2,0),"")</f>
        <v/>
      </c>
      <c r="AH5506" s="78"/>
      <c r="AI5506" s="79" t="str">
        <f>IF(AH5506&lt;&gt;"",VLOOKUP(CONCATENATE(AG5506,AH5506),NIVELES!$B$676:$C$745,2,0),"")</f>
        <v/>
      </c>
      <c r="AJ5506" s="78"/>
      <c r="AK5506" s="79" t="str">
        <f>+IF(AJ5506&lt;&gt;"",VLOOKUP(AJ5506,NIVELES!$A$816:$B$892,2,0),"")</f>
        <v/>
      </c>
      <c r="AL5506" s="78"/>
      <c r="AM5506" s="78"/>
      <c r="AN5506" s="79" t="str">
        <f>IF(AM5506&lt;&gt;"",+VLOOKUP(AM5506,NIVELES!$A$1652:$B$2466,2,0),"")</f>
        <v/>
      </c>
      <c r="AO5506" s="87"/>
      <c r="AP5506" s="88"/>
      <c r="AQ5506" s="88"/>
      <c r="AR5506" s="88"/>
      <c r="AS5506" s="88"/>
      <c r="AT5506" s="88"/>
      <c r="AU5506" s="88"/>
      <c r="AV5506" s="88"/>
      <c r="AW5506" s="88"/>
      <c r="AX5506" s="88"/>
      <c r="AY5506" s="88"/>
      <c r="AZ5506" s="88"/>
      <c r="BA5506" s="88"/>
      <c r="BB5506" s="89">
        <f t="shared" si="339"/>
        <v>0</v>
      </c>
      <c r="BC5506" s="90" t="str">
        <f t="shared" si="338"/>
        <v xml:space="preserve"> </v>
      </c>
      <c r="BD5506" s="91" t="str">
        <f t="shared" si="340"/>
        <v xml:space="preserve"> </v>
      </c>
      <c r="BE5506" s="92">
        <f t="shared" si="341"/>
        <v>0</v>
      </c>
    </row>
    <row r="5507" spans="1:57" s="74" customFormat="1" ht="50.1" customHeight="1" x14ac:dyDescent="0.2">
      <c r="A5507" s="78"/>
      <c r="B5507" s="78"/>
      <c r="C5507" s="78"/>
      <c r="D5507" s="78"/>
      <c r="E5507" s="79" t="str">
        <f>+IF(C5507&lt;&gt;"",VLOOKUP(MID(C5507,18,5),NIVELES!$A$133:$B$213,2,0),"")</f>
        <v/>
      </c>
      <c r="F5507" s="80"/>
      <c r="G5507" s="81" t="str">
        <f>+IF(F5507&lt;&gt;"",VLOOKUP(F5507,NIVELES!$A$246:$C$464,3,0),"")</f>
        <v/>
      </c>
      <c r="H5507" s="82"/>
      <c r="I5507" s="78"/>
      <c r="J5507" s="78"/>
      <c r="K5507" s="78"/>
      <c r="L5507" s="78"/>
      <c r="M5507" s="78"/>
      <c r="N5507" s="78"/>
      <c r="O5507" s="78"/>
      <c r="P5507" s="82"/>
      <c r="Q5507" s="78"/>
      <c r="R5507" s="82"/>
      <c r="S5507" s="82"/>
      <c r="T5507" s="82"/>
      <c r="U5507" s="82"/>
      <c r="V5507" s="82"/>
      <c r="W5507" s="82"/>
      <c r="X5507" s="82"/>
      <c r="Y5507" s="82"/>
      <c r="Z5507" s="82"/>
      <c r="AA5507" s="82"/>
      <c r="AB5507" s="82"/>
      <c r="AC5507" s="82"/>
      <c r="AD5507" s="85" t="str">
        <f>IF(A5507&lt;&gt;"",IF(D5507="DIRECCIÓN_DE_TRANSFERENCIAS","280 0031",VLOOKUP(C5507,NIVELES!$A$14:$B$105,2,0)),"")</f>
        <v/>
      </c>
      <c r="AE5507" s="86"/>
      <c r="AF5507" s="86"/>
      <c r="AG5507" s="79" t="str">
        <f>+IF(AF5507&lt;&gt;"",VLOOKUP(AF5507,NIVELES!$A$666:$B$673,2,0),"")</f>
        <v/>
      </c>
      <c r="AH5507" s="78"/>
      <c r="AI5507" s="79" t="str">
        <f>IF(AH5507&lt;&gt;"",VLOOKUP(CONCATENATE(AG5507,AH5507),NIVELES!$B$676:$C$745,2,0),"")</f>
        <v/>
      </c>
      <c r="AJ5507" s="78"/>
      <c r="AK5507" s="79" t="str">
        <f>+IF(AJ5507&lt;&gt;"",VLOOKUP(AJ5507,NIVELES!$A$816:$B$892,2,0),"")</f>
        <v/>
      </c>
      <c r="AL5507" s="78"/>
      <c r="AM5507" s="78"/>
      <c r="AN5507" s="79" t="str">
        <f>IF(AM5507&lt;&gt;"",+VLOOKUP(AM5507,NIVELES!$A$1652:$B$2466,2,0),"")</f>
        <v/>
      </c>
      <c r="AO5507" s="87"/>
      <c r="AP5507" s="88"/>
      <c r="AQ5507" s="88"/>
      <c r="AR5507" s="88"/>
      <c r="AS5507" s="88"/>
      <c r="AT5507" s="88"/>
      <c r="AU5507" s="88"/>
      <c r="AV5507" s="88"/>
      <c r="AW5507" s="88"/>
      <c r="AX5507" s="88"/>
      <c r="AY5507" s="88"/>
      <c r="AZ5507" s="88"/>
      <c r="BA5507" s="88"/>
      <c r="BB5507" s="89">
        <f t="shared" si="339"/>
        <v>0</v>
      </c>
      <c r="BC5507" s="90" t="str">
        <f t="shared" si="338"/>
        <v xml:space="preserve"> </v>
      </c>
      <c r="BD5507" s="91" t="str">
        <f t="shared" si="340"/>
        <v xml:space="preserve"> </v>
      </c>
      <c r="BE5507" s="92">
        <f t="shared" si="341"/>
        <v>0</v>
      </c>
    </row>
    <row r="5508" spans="1:57" s="74" customFormat="1" ht="50.1" customHeight="1" x14ac:dyDescent="0.2">
      <c r="A5508" s="78"/>
      <c r="B5508" s="78"/>
      <c r="C5508" s="78"/>
      <c r="D5508" s="78"/>
      <c r="E5508" s="79" t="str">
        <f>+IF(C5508&lt;&gt;"",VLOOKUP(MID(C5508,18,5),NIVELES!$A$133:$B$213,2,0),"")</f>
        <v/>
      </c>
      <c r="F5508" s="80"/>
      <c r="G5508" s="81" t="str">
        <f>+IF(F5508&lt;&gt;"",VLOOKUP(F5508,NIVELES!$A$246:$C$464,3,0),"")</f>
        <v/>
      </c>
      <c r="H5508" s="82"/>
      <c r="I5508" s="78"/>
      <c r="J5508" s="78"/>
      <c r="K5508" s="78"/>
      <c r="L5508" s="78"/>
      <c r="M5508" s="78"/>
      <c r="N5508" s="78"/>
      <c r="O5508" s="78"/>
      <c r="P5508" s="82"/>
      <c r="Q5508" s="78"/>
      <c r="R5508" s="82"/>
      <c r="S5508" s="82"/>
      <c r="T5508" s="82"/>
      <c r="U5508" s="82"/>
      <c r="V5508" s="82"/>
      <c r="W5508" s="82"/>
      <c r="X5508" s="82"/>
      <c r="Y5508" s="82"/>
      <c r="Z5508" s="82"/>
      <c r="AA5508" s="82"/>
      <c r="AB5508" s="82"/>
      <c r="AC5508" s="82"/>
      <c r="AD5508" s="85" t="str">
        <f>IF(A5508&lt;&gt;"",IF(D5508="DIRECCIÓN_DE_TRANSFERENCIAS","280 0031",VLOOKUP(C5508,NIVELES!$A$14:$B$105,2,0)),"")</f>
        <v/>
      </c>
      <c r="AE5508" s="86"/>
      <c r="AF5508" s="86"/>
      <c r="AG5508" s="79" t="str">
        <f>+IF(AF5508&lt;&gt;"",VLOOKUP(AF5508,NIVELES!$A$666:$B$673,2,0),"")</f>
        <v/>
      </c>
      <c r="AH5508" s="78"/>
      <c r="AI5508" s="79" t="str">
        <f>IF(AH5508&lt;&gt;"",VLOOKUP(CONCATENATE(AG5508,AH5508),NIVELES!$B$676:$C$745,2,0),"")</f>
        <v/>
      </c>
      <c r="AJ5508" s="78"/>
      <c r="AK5508" s="79" t="str">
        <f>+IF(AJ5508&lt;&gt;"",VLOOKUP(AJ5508,NIVELES!$A$816:$B$892,2,0),"")</f>
        <v/>
      </c>
      <c r="AL5508" s="78"/>
      <c r="AM5508" s="78"/>
      <c r="AN5508" s="79" t="str">
        <f>IF(AM5508&lt;&gt;"",+VLOOKUP(AM5508,NIVELES!$A$1652:$B$2466,2,0),"")</f>
        <v/>
      </c>
      <c r="AO5508" s="87"/>
      <c r="AP5508" s="88"/>
      <c r="AQ5508" s="88"/>
      <c r="AR5508" s="88"/>
      <c r="AS5508" s="88"/>
      <c r="AT5508" s="88"/>
      <c r="AU5508" s="88"/>
      <c r="AV5508" s="88"/>
      <c r="AW5508" s="88"/>
      <c r="AX5508" s="88"/>
      <c r="AY5508" s="88"/>
      <c r="AZ5508" s="88"/>
      <c r="BA5508" s="88"/>
      <c r="BB5508" s="89">
        <f t="shared" si="339"/>
        <v>0</v>
      </c>
      <c r="BC5508" s="90" t="str">
        <f t="shared" si="338"/>
        <v xml:space="preserve"> </v>
      </c>
      <c r="BD5508" s="91" t="str">
        <f t="shared" si="340"/>
        <v xml:space="preserve"> </v>
      </c>
      <c r="BE5508" s="92">
        <f t="shared" si="341"/>
        <v>0</v>
      </c>
    </row>
    <row r="5509" spans="1:57" s="74" customFormat="1" ht="50.1" customHeight="1" x14ac:dyDescent="0.2">
      <c r="A5509" s="78"/>
      <c r="B5509" s="78"/>
      <c r="C5509" s="78"/>
      <c r="D5509" s="78"/>
      <c r="E5509" s="79" t="str">
        <f>+IF(C5509&lt;&gt;"",VLOOKUP(MID(C5509,18,5),NIVELES!$A$133:$B$213,2,0),"")</f>
        <v/>
      </c>
      <c r="F5509" s="80"/>
      <c r="G5509" s="81" t="str">
        <f>+IF(F5509&lt;&gt;"",VLOOKUP(F5509,NIVELES!$A$246:$C$464,3,0),"")</f>
        <v/>
      </c>
      <c r="H5509" s="82"/>
      <c r="I5509" s="78"/>
      <c r="J5509" s="78"/>
      <c r="K5509" s="78"/>
      <c r="L5509" s="78"/>
      <c r="M5509" s="78"/>
      <c r="N5509" s="78"/>
      <c r="O5509" s="78"/>
      <c r="P5509" s="82"/>
      <c r="Q5509" s="78"/>
      <c r="R5509" s="82"/>
      <c r="S5509" s="82"/>
      <c r="T5509" s="82"/>
      <c r="U5509" s="82"/>
      <c r="V5509" s="82"/>
      <c r="W5509" s="82"/>
      <c r="X5509" s="82"/>
      <c r="Y5509" s="82"/>
      <c r="Z5509" s="82"/>
      <c r="AA5509" s="82"/>
      <c r="AB5509" s="82"/>
      <c r="AC5509" s="82"/>
      <c r="AD5509" s="85" t="str">
        <f>IF(A5509&lt;&gt;"",IF(D5509="DIRECCIÓN_DE_TRANSFERENCIAS","280 0031",VLOOKUP(C5509,NIVELES!$A$14:$B$105,2,0)),"")</f>
        <v/>
      </c>
      <c r="AE5509" s="86"/>
      <c r="AF5509" s="86"/>
      <c r="AG5509" s="79" t="str">
        <f>+IF(AF5509&lt;&gt;"",VLOOKUP(AF5509,NIVELES!$A$666:$B$673,2,0),"")</f>
        <v/>
      </c>
      <c r="AH5509" s="78"/>
      <c r="AI5509" s="79" t="str">
        <f>IF(AH5509&lt;&gt;"",VLOOKUP(CONCATENATE(AG5509,AH5509),NIVELES!$B$676:$C$745,2,0),"")</f>
        <v/>
      </c>
      <c r="AJ5509" s="78"/>
      <c r="AK5509" s="79" t="str">
        <f>+IF(AJ5509&lt;&gt;"",VLOOKUP(AJ5509,NIVELES!$A$816:$B$892,2,0),"")</f>
        <v/>
      </c>
      <c r="AL5509" s="78"/>
      <c r="AM5509" s="78"/>
      <c r="AN5509" s="79" t="str">
        <f>IF(AM5509&lt;&gt;"",+VLOOKUP(AM5509,NIVELES!$A$1652:$B$2466,2,0),"")</f>
        <v/>
      </c>
      <c r="AO5509" s="87"/>
      <c r="AP5509" s="88"/>
      <c r="AQ5509" s="88"/>
      <c r="AR5509" s="88"/>
      <c r="AS5509" s="88"/>
      <c r="AT5509" s="88"/>
      <c r="AU5509" s="88"/>
      <c r="AV5509" s="88"/>
      <c r="AW5509" s="88"/>
      <c r="AX5509" s="88"/>
      <c r="AY5509" s="88"/>
      <c r="AZ5509" s="88"/>
      <c r="BA5509" s="88"/>
      <c r="BB5509" s="89">
        <f t="shared" si="339"/>
        <v>0</v>
      </c>
      <c r="BC5509" s="90" t="str">
        <f t="shared" si="338"/>
        <v xml:space="preserve"> </v>
      </c>
      <c r="BD5509" s="91" t="str">
        <f t="shared" si="340"/>
        <v xml:space="preserve"> </v>
      </c>
      <c r="BE5509" s="92">
        <f t="shared" si="341"/>
        <v>0</v>
      </c>
    </row>
    <row r="5510" spans="1:57" s="74" customFormat="1" ht="50.1" customHeight="1" x14ac:dyDescent="0.2">
      <c r="A5510" s="78"/>
      <c r="B5510" s="78"/>
      <c r="C5510" s="78"/>
      <c r="D5510" s="78"/>
      <c r="E5510" s="79" t="str">
        <f>+IF(C5510&lt;&gt;"",VLOOKUP(MID(C5510,18,5),NIVELES!$A$133:$B$213,2,0),"")</f>
        <v/>
      </c>
      <c r="F5510" s="80"/>
      <c r="G5510" s="81" t="str">
        <f>+IF(F5510&lt;&gt;"",VLOOKUP(F5510,NIVELES!$A$246:$C$464,3,0),"")</f>
        <v/>
      </c>
      <c r="H5510" s="82"/>
      <c r="I5510" s="78"/>
      <c r="J5510" s="78"/>
      <c r="K5510" s="78"/>
      <c r="L5510" s="78"/>
      <c r="M5510" s="78"/>
      <c r="N5510" s="78"/>
      <c r="O5510" s="78"/>
      <c r="P5510" s="82"/>
      <c r="Q5510" s="78"/>
      <c r="R5510" s="82"/>
      <c r="S5510" s="82"/>
      <c r="T5510" s="82"/>
      <c r="U5510" s="82"/>
      <c r="V5510" s="82"/>
      <c r="W5510" s="82"/>
      <c r="X5510" s="82"/>
      <c r="Y5510" s="82"/>
      <c r="Z5510" s="82"/>
      <c r="AA5510" s="82"/>
      <c r="AB5510" s="82"/>
      <c r="AC5510" s="82"/>
      <c r="AD5510" s="85" t="str">
        <f>IF(A5510&lt;&gt;"",IF(D5510="DIRECCIÓN_DE_TRANSFERENCIAS","280 0031",VLOOKUP(C5510,NIVELES!$A$14:$B$105,2,0)),"")</f>
        <v/>
      </c>
      <c r="AE5510" s="86"/>
      <c r="AF5510" s="86"/>
      <c r="AG5510" s="79" t="str">
        <f>+IF(AF5510&lt;&gt;"",VLOOKUP(AF5510,NIVELES!$A$666:$B$673,2,0),"")</f>
        <v/>
      </c>
      <c r="AH5510" s="78"/>
      <c r="AI5510" s="79" t="str">
        <f>IF(AH5510&lt;&gt;"",VLOOKUP(CONCATENATE(AG5510,AH5510),NIVELES!$B$676:$C$745,2,0),"")</f>
        <v/>
      </c>
      <c r="AJ5510" s="78"/>
      <c r="AK5510" s="79" t="str">
        <f>+IF(AJ5510&lt;&gt;"",VLOOKUP(AJ5510,NIVELES!$A$816:$B$892,2,0),"")</f>
        <v/>
      </c>
      <c r="AL5510" s="78"/>
      <c r="AM5510" s="78"/>
      <c r="AN5510" s="79" t="str">
        <f>IF(AM5510&lt;&gt;"",+VLOOKUP(AM5510,NIVELES!$A$1652:$B$2466,2,0),"")</f>
        <v/>
      </c>
      <c r="AO5510" s="87"/>
      <c r="AP5510" s="88"/>
      <c r="AQ5510" s="88"/>
      <c r="AR5510" s="88"/>
      <c r="AS5510" s="88"/>
      <c r="AT5510" s="88"/>
      <c r="AU5510" s="88"/>
      <c r="AV5510" s="88"/>
      <c r="AW5510" s="88"/>
      <c r="AX5510" s="88"/>
      <c r="AY5510" s="88"/>
      <c r="AZ5510" s="88"/>
      <c r="BA5510" s="88"/>
      <c r="BB5510" s="89">
        <f t="shared" si="339"/>
        <v>0</v>
      </c>
      <c r="BC5510" s="90" t="str">
        <f t="shared" si="338"/>
        <v xml:space="preserve"> </v>
      </c>
      <c r="BD5510" s="91" t="str">
        <f t="shared" si="340"/>
        <v xml:space="preserve"> </v>
      </c>
      <c r="BE5510" s="92">
        <f t="shared" si="341"/>
        <v>0</v>
      </c>
    </row>
    <row r="5511" spans="1:57" s="74" customFormat="1" ht="50.1" customHeight="1" x14ac:dyDescent="0.2">
      <c r="A5511" s="78"/>
      <c r="B5511" s="78"/>
      <c r="C5511" s="78"/>
      <c r="D5511" s="78"/>
      <c r="E5511" s="79" t="str">
        <f>+IF(C5511&lt;&gt;"",VLOOKUP(MID(C5511,18,5),NIVELES!$A$133:$B$213,2,0),"")</f>
        <v/>
      </c>
      <c r="F5511" s="80"/>
      <c r="G5511" s="81" t="str">
        <f>+IF(F5511&lt;&gt;"",VLOOKUP(F5511,NIVELES!$A$246:$C$464,3,0),"")</f>
        <v/>
      </c>
      <c r="H5511" s="82"/>
      <c r="I5511" s="78"/>
      <c r="J5511" s="78"/>
      <c r="K5511" s="78"/>
      <c r="L5511" s="78"/>
      <c r="M5511" s="78"/>
      <c r="N5511" s="78"/>
      <c r="O5511" s="78"/>
      <c r="P5511" s="82"/>
      <c r="Q5511" s="78"/>
      <c r="R5511" s="82"/>
      <c r="S5511" s="82"/>
      <c r="T5511" s="82"/>
      <c r="U5511" s="82"/>
      <c r="V5511" s="82"/>
      <c r="W5511" s="82"/>
      <c r="X5511" s="82"/>
      <c r="Y5511" s="82"/>
      <c r="Z5511" s="82"/>
      <c r="AA5511" s="82"/>
      <c r="AB5511" s="82"/>
      <c r="AC5511" s="82"/>
      <c r="AD5511" s="85" t="str">
        <f>IF(A5511&lt;&gt;"",IF(D5511="DIRECCIÓN_DE_TRANSFERENCIAS","280 0031",VLOOKUP(C5511,NIVELES!$A$14:$B$105,2,0)),"")</f>
        <v/>
      </c>
      <c r="AE5511" s="86"/>
      <c r="AF5511" s="86"/>
      <c r="AG5511" s="79" t="str">
        <f>+IF(AF5511&lt;&gt;"",VLOOKUP(AF5511,NIVELES!$A$666:$B$673,2,0),"")</f>
        <v/>
      </c>
      <c r="AH5511" s="78"/>
      <c r="AI5511" s="79" t="str">
        <f>IF(AH5511&lt;&gt;"",VLOOKUP(CONCATENATE(AG5511,AH5511),NIVELES!$B$676:$C$745,2,0),"")</f>
        <v/>
      </c>
      <c r="AJ5511" s="78"/>
      <c r="AK5511" s="79" t="str">
        <f>+IF(AJ5511&lt;&gt;"",VLOOKUP(AJ5511,NIVELES!$A$816:$B$892,2,0),"")</f>
        <v/>
      </c>
      <c r="AL5511" s="78"/>
      <c r="AM5511" s="78"/>
      <c r="AN5511" s="79" t="str">
        <f>IF(AM5511&lt;&gt;"",+VLOOKUP(AM5511,NIVELES!$A$1652:$B$2466,2,0),"")</f>
        <v/>
      </c>
      <c r="AO5511" s="87"/>
      <c r="AP5511" s="88"/>
      <c r="AQ5511" s="88"/>
      <c r="AR5511" s="88"/>
      <c r="AS5511" s="88"/>
      <c r="AT5511" s="88"/>
      <c r="AU5511" s="88"/>
      <c r="AV5511" s="88"/>
      <c r="AW5511" s="88"/>
      <c r="AX5511" s="88"/>
      <c r="AY5511" s="88"/>
      <c r="AZ5511" s="88"/>
      <c r="BA5511" s="88"/>
      <c r="BB5511" s="89">
        <f t="shared" si="339"/>
        <v>0</v>
      </c>
      <c r="BC5511" s="90" t="str">
        <f t="shared" ref="BC5511:BC5574" si="342">IF(A5511&lt;&gt;"",IF(AO5511&lt;&gt;"",IF(AO5511=BB5511,"OK",AO5511-BB5511),IF(AND(AO5511="",BB5511=""),"",AO5511-BB5511))," ")</f>
        <v xml:space="preserve"> </v>
      </c>
      <c r="BD5511" s="91" t="str">
        <f t="shared" si="340"/>
        <v xml:space="preserve"> </v>
      </c>
      <c r="BE5511" s="92">
        <f t="shared" si="341"/>
        <v>0</v>
      </c>
    </row>
    <row r="5512" spans="1:57" s="74" customFormat="1" ht="50.1" customHeight="1" x14ac:dyDescent="0.2">
      <c r="A5512" s="78"/>
      <c r="B5512" s="78"/>
      <c r="C5512" s="78"/>
      <c r="D5512" s="78"/>
      <c r="E5512" s="79" t="str">
        <f>+IF(C5512&lt;&gt;"",VLOOKUP(MID(C5512,18,5),NIVELES!$A$133:$B$213,2,0),"")</f>
        <v/>
      </c>
      <c r="F5512" s="80"/>
      <c r="G5512" s="81" t="str">
        <f>+IF(F5512&lt;&gt;"",VLOOKUP(F5512,NIVELES!$A$246:$C$464,3,0),"")</f>
        <v/>
      </c>
      <c r="H5512" s="82"/>
      <c r="I5512" s="78"/>
      <c r="J5512" s="78"/>
      <c r="K5512" s="78"/>
      <c r="L5512" s="78"/>
      <c r="M5512" s="78"/>
      <c r="N5512" s="78"/>
      <c r="O5512" s="78"/>
      <c r="P5512" s="82"/>
      <c r="Q5512" s="78"/>
      <c r="R5512" s="82"/>
      <c r="S5512" s="82"/>
      <c r="T5512" s="82"/>
      <c r="U5512" s="82"/>
      <c r="V5512" s="82"/>
      <c r="W5512" s="82"/>
      <c r="X5512" s="82"/>
      <c r="Y5512" s="82"/>
      <c r="Z5512" s="82"/>
      <c r="AA5512" s="82"/>
      <c r="AB5512" s="82"/>
      <c r="AC5512" s="82"/>
      <c r="AD5512" s="85" t="str">
        <f>IF(A5512&lt;&gt;"",IF(D5512="DIRECCIÓN_DE_TRANSFERENCIAS","280 0031",VLOOKUP(C5512,NIVELES!$A$14:$B$105,2,0)),"")</f>
        <v/>
      </c>
      <c r="AE5512" s="86"/>
      <c r="AF5512" s="86"/>
      <c r="AG5512" s="79" t="str">
        <f>+IF(AF5512&lt;&gt;"",VLOOKUP(AF5512,NIVELES!$A$666:$B$673,2,0),"")</f>
        <v/>
      </c>
      <c r="AH5512" s="78"/>
      <c r="AI5512" s="79" t="str">
        <f>IF(AH5512&lt;&gt;"",VLOOKUP(CONCATENATE(AG5512,AH5512),NIVELES!$B$676:$C$745,2,0),"")</f>
        <v/>
      </c>
      <c r="AJ5512" s="78"/>
      <c r="AK5512" s="79" t="str">
        <f>+IF(AJ5512&lt;&gt;"",VLOOKUP(AJ5512,NIVELES!$A$816:$B$892,2,0),"")</f>
        <v/>
      </c>
      <c r="AL5512" s="78"/>
      <c r="AM5512" s="78"/>
      <c r="AN5512" s="79" t="str">
        <f>IF(AM5512&lt;&gt;"",+VLOOKUP(AM5512,NIVELES!$A$1652:$B$2466,2,0),"")</f>
        <v/>
      </c>
      <c r="AO5512" s="87"/>
      <c r="AP5512" s="88"/>
      <c r="AQ5512" s="88"/>
      <c r="AR5512" s="88"/>
      <c r="AS5512" s="88"/>
      <c r="AT5512" s="88"/>
      <c r="AU5512" s="88"/>
      <c r="AV5512" s="88"/>
      <c r="AW5512" s="88"/>
      <c r="AX5512" s="88"/>
      <c r="AY5512" s="88"/>
      <c r="AZ5512" s="88"/>
      <c r="BA5512" s="88"/>
      <c r="BB5512" s="89">
        <f t="shared" ref="BB5512:BB5575" si="343">SUBTOTAL(9,AP5512:BA5512)</f>
        <v>0</v>
      </c>
      <c r="BC5512" s="90" t="str">
        <f t="shared" si="342"/>
        <v xml:space="preserve"> </v>
      </c>
      <c r="BD5512" s="91" t="str">
        <f t="shared" ref="BD5512:BD5575" si="344">IF(A5512&lt;&gt;"",IF(A5512="","Escoger Nivel 0",)&amp;" "&amp;(IF(B5512="","Escoger Nivel  1",)&amp;" "&amp;(IF(C5512="","Escoger Nivel 2",)&amp;" "&amp;(IF(D5512="","Escoger Nivel 3",)&amp;" "&amp;(IF(F5512="","Escoger Cantón",)&amp;" "&amp;(IF(I5512="","Escoger Obj. Estratégico Institucional N1",)&amp;" "&amp;(IF(J5512="","Escoger Obj. Especifico N2",)&amp;" "&amp;(IF(K5512="","Escoger Obj. Operativo N4",)&amp;" "&amp;(IF(L5512=""," Llenar Modalidad de Servicio ",)&amp;""&amp;(IF(M5512=""," Llenar Meta de Cobertura ",)&amp;" "&amp;(IF(N5512="","Llenar Indicador",)&amp;" "&amp;(IF(O5512="","Llenar Actividad PAPP",)&amp;" "&amp;(IF(P5512="","Llenar Metas",)&amp;" "&amp;(IF(Q5512="","Llenar Indicador",)&amp;" "&amp;(IF(AF5512="","Escoger Nro. programa",)&amp;" "&amp;(IF(AH5512="","Escoger Nro. Actividad e-Sigef",)&amp;" "&amp;(IF(AK5512="","Escoger direccionamiento de gasto",)&amp;" "&amp;(IF(AL5512="","Escoger Grupo de Gasto",)&amp;" "&amp;(IF(AM5512="","Escoger Item Presupuestario",)&amp;" "&amp;(IF(AO5512="","Llenar valor de actividad",))))))))))))))))))))," ")</f>
        <v xml:space="preserve"> </v>
      </c>
      <c r="BE5512" s="92">
        <f t="shared" si="341"/>
        <v>0</v>
      </c>
    </row>
    <row r="5513" spans="1:57" s="74" customFormat="1" ht="50.1" customHeight="1" x14ac:dyDescent="0.2">
      <c r="A5513" s="78"/>
      <c r="B5513" s="78"/>
      <c r="C5513" s="78"/>
      <c r="D5513" s="78"/>
      <c r="E5513" s="79" t="str">
        <f>+IF(C5513&lt;&gt;"",VLOOKUP(MID(C5513,18,5),NIVELES!$A$133:$B$213,2,0),"")</f>
        <v/>
      </c>
      <c r="F5513" s="80"/>
      <c r="G5513" s="81" t="str">
        <f>+IF(F5513&lt;&gt;"",VLOOKUP(F5513,NIVELES!$A$246:$C$464,3,0),"")</f>
        <v/>
      </c>
      <c r="H5513" s="82"/>
      <c r="I5513" s="78"/>
      <c r="J5513" s="78"/>
      <c r="K5513" s="78"/>
      <c r="L5513" s="78"/>
      <c r="M5513" s="78"/>
      <c r="N5513" s="78"/>
      <c r="O5513" s="78"/>
      <c r="P5513" s="82"/>
      <c r="Q5513" s="78"/>
      <c r="R5513" s="82"/>
      <c r="S5513" s="82"/>
      <c r="T5513" s="82"/>
      <c r="U5513" s="82"/>
      <c r="V5513" s="82"/>
      <c r="W5513" s="82"/>
      <c r="X5513" s="82"/>
      <c r="Y5513" s="82"/>
      <c r="Z5513" s="82"/>
      <c r="AA5513" s="82"/>
      <c r="AB5513" s="82"/>
      <c r="AC5513" s="82"/>
      <c r="AD5513" s="85" t="str">
        <f>IF(A5513&lt;&gt;"",IF(D5513="DIRECCIÓN_DE_TRANSFERENCIAS","280 0031",VLOOKUP(C5513,NIVELES!$A$14:$B$105,2,0)),"")</f>
        <v/>
      </c>
      <c r="AE5513" s="86"/>
      <c r="AF5513" s="86"/>
      <c r="AG5513" s="79" t="str">
        <f>+IF(AF5513&lt;&gt;"",VLOOKUP(AF5513,NIVELES!$A$666:$B$673,2,0),"")</f>
        <v/>
      </c>
      <c r="AH5513" s="78"/>
      <c r="AI5513" s="79" t="str">
        <f>IF(AH5513&lt;&gt;"",VLOOKUP(CONCATENATE(AG5513,AH5513),NIVELES!$B$676:$C$745,2,0),"")</f>
        <v/>
      </c>
      <c r="AJ5513" s="78"/>
      <c r="AK5513" s="79" t="str">
        <f>+IF(AJ5513&lt;&gt;"",VLOOKUP(AJ5513,NIVELES!$A$816:$B$892,2,0),"")</f>
        <v/>
      </c>
      <c r="AL5513" s="78"/>
      <c r="AM5513" s="78"/>
      <c r="AN5513" s="79" t="str">
        <f>IF(AM5513&lt;&gt;"",+VLOOKUP(AM5513,NIVELES!$A$1652:$B$2466,2,0),"")</f>
        <v/>
      </c>
      <c r="AO5513" s="87"/>
      <c r="AP5513" s="88"/>
      <c r="AQ5513" s="88"/>
      <c r="AR5513" s="88"/>
      <c r="AS5513" s="88"/>
      <c r="AT5513" s="88"/>
      <c r="AU5513" s="88"/>
      <c r="AV5513" s="88"/>
      <c r="AW5513" s="88"/>
      <c r="AX5513" s="88"/>
      <c r="AY5513" s="88"/>
      <c r="AZ5513" s="88"/>
      <c r="BA5513" s="88"/>
      <c r="BB5513" s="89">
        <f t="shared" si="343"/>
        <v>0</v>
      </c>
      <c r="BC5513" s="90" t="str">
        <f t="shared" si="342"/>
        <v xml:space="preserve"> </v>
      </c>
      <c r="BD5513" s="91" t="str">
        <f t="shared" si="344"/>
        <v xml:space="preserve"> </v>
      </c>
      <c r="BE5513" s="92">
        <f t="shared" ref="BE5513:BE5576" si="345">SUBTOTAL(9,R5513:AC5513)</f>
        <v>0</v>
      </c>
    </row>
    <row r="5514" spans="1:57" s="74" customFormat="1" ht="50.1" customHeight="1" x14ac:dyDescent="0.2">
      <c r="A5514" s="78"/>
      <c r="B5514" s="78"/>
      <c r="C5514" s="78"/>
      <c r="D5514" s="78"/>
      <c r="E5514" s="79" t="str">
        <f>+IF(C5514&lt;&gt;"",VLOOKUP(MID(C5514,18,5),NIVELES!$A$133:$B$213,2,0),"")</f>
        <v/>
      </c>
      <c r="F5514" s="80"/>
      <c r="G5514" s="81" t="str">
        <f>+IF(F5514&lt;&gt;"",VLOOKUP(F5514,NIVELES!$A$246:$C$464,3,0),"")</f>
        <v/>
      </c>
      <c r="H5514" s="82"/>
      <c r="I5514" s="78"/>
      <c r="J5514" s="78"/>
      <c r="K5514" s="78"/>
      <c r="L5514" s="78"/>
      <c r="M5514" s="78"/>
      <c r="N5514" s="78"/>
      <c r="O5514" s="78"/>
      <c r="P5514" s="82"/>
      <c r="Q5514" s="78"/>
      <c r="R5514" s="82"/>
      <c r="S5514" s="82"/>
      <c r="T5514" s="82"/>
      <c r="U5514" s="82"/>
      <c r="V5514" s="82"/>
      <c r="W5514" s="82"/>
      <c r="X5514" s="82"/>
      <c r="Y5514" s="82"/>
      <c r="Z5514" s="82"/>
      <c r="AA5514" s="82"/>
      <c r="AB5514" s="82"/>
      <c r="AC5514" s="82"/>
      <c r="AD5514" s="85" t="str">
        <f>IF(A5514&lt;&gt;"",IF(D5514="DIRECCIÓN_DE_TRANSFERENCIAS","280 0031",VLOOKUP(C5514,NIVELES!$A$14:$B$105,2,0)),"")</f>
        <v/>
      </c>
      <c r="AE5514" s="86"/>
      <c r="AF5514" s="86"/>
      <c r="AG5514" s="79" t="str">
        <f>+IF(AF5514&lt;&gt;"",VLOOKUP(AF5514,NIVELES!$A$666:$B$673,2,0),"")</f>
        <v/>
      </c>
      <c r="AH5514" s="78"/>
      <c r="AI5514" s="79" t="str">
        <f>IF(AH5514&lt;&gt;"",VLOOKUP(CONCATENATE(AG5514,AH5514),NIVELES!$B$676:$C$745,2,0),"")</f>
        <v/>
      </c>
      <c r="AJ5514" s="78"/>
      <c r="AK5514" s="79" t="str">
        <f>+IF(AJ5514&lt;&gt;"",VLOOKUP(AJ5514,NIVELES!$A$816:$B$892,2,0),"")</f>
        <v/>
      </c>
      <c r="AL5514" s="78"/>
      <c r="AM5514" s="78"/>
      <c r="AN5514" s="79" t="str">
        <f>IF(AM5514&lt;&gt;"",+VLOOKUP(AM5514,NIVELES!$A$1652:$B$2466,2,0),"")</f>
        <v/>
      </c>
      <c r="AO5514" s="87"/>
      <c r="AP5514" s="88"/>
      <c r="AQ5514" s="88"/>
      <c r="AR5514" s="88"/>
      <c r="AS5514" s="88"/>
      <c r="AT5514" s="88"/>
      <c r="AU5514" s="88"/>
      <c r="AV5514" s="88"/>
      <c r="AW5514" s="88"/>
      <c r="AX5514" s="88"/>
      <c r="AY5514" s="88"/>
      <c r="AZ5514" s="88"/>
      <c r="BA5514" s="88"/>
      <c r="BB5514" s="89">
        <f t="shared" si="343"/>
        <v>0</v>
      </c>
      <c r="BC5514" s="90" t="str">
        <f t="shared" si="342"/>
        <v xml:space="preserve"> </v>
      </c>
      <c r="BD5514" s="91" t="str">
        <f t="shared" si="344"/>
        <v xml:space="preserve"> </v>
      </c>
      <c r="BE5514" s="92">
        <f t="shared" si="345"/>
        <v>0</v>
      </c>
    </row>
    <row r="5515" spans="1:57" s="74" customFormat="1" ht="50.1" customHeight="1" x14ac:dyDescent="0.2">
      <c r="A5515" s="78"/>
      <c r="B5515" s="78"/>
      <c r="C5515" s="78"/>
      <c r="D5515" s="78"/>
      <c r="E5515" s="79" t="str">
        <f>+IF(C5515&lt;&gt;"",VLOOKUP(MID(C5515,18,5),NIVELES!$A$133:$B$213,2,0),"")</f>
        <v/>
      </c>
      <c r="F5515" s="80"/>
      <c r="G5515" s="81" t="str">
        <f>+IF(F5515&lt;&gt;"",VLOOKUP(F5515,NIVELES!$A$246:$C$464,3,0),"")</f>
        <v/>
      </c>
      <c r="H5515" s="82"/>
      <c r="I5515" s="78"/>
      <c r="J5515" s="78"/>
      <c r="K5515" s="78"/>
      <c r="L5515" s="78"/>
      <c r="M5515" s="78"/>
      <c r="N5515" s="78"/>
      <c r="O5515" s="78"/>
      <c r="P5515" s="82"/>
      <c r="Q5515" s="78"/>
      <c r="R5515" s="82"/>
      <c r="S5515" s="82"/>
      <c r="T5515" s="82"/>
      <c r="U5515" s="82"/>
      <c r="V5515" s="82"/>
      <c r="W5515" s="82"/>
      <c r="X5515" s="82"/>
      <c r="Y5515" s="82"/>
      <c r="Z5515" s="82"/>
      <c r="AA5515" s="82"/>
      <c r="AB5515" s="82"/>
      <c r="AC5515" s="82"/>
      <c r="AD5515" s="85" t="str">
        <f>IF(A5515&lt;&gt;"",IF(D5515="DIRECCIÓN_DE_TRANSFERENCIAS","280 0031",VLOOKUP(C5515,NIVELES!$A$14:$B$105,2,0)),"")</f>
        <v/>
      </c>
      <c r="AE5515" s="86"/>
      <c r="AF5515" s="86"/>
      <c r="AG5515" s="79" t="str">
        <f>+IF(AF5515&lt;&gt;"",VLOOKUP(AF5515,NIVELES!$A$666:$B$673,2,0),"")</f>
        <v/>
      </c>
      <c r="AH5515" s="78"/>
      <c r="AI5515" s="79" t="str">
        <f>IF(AH5515&lt;&gt;"",VLOOKUP(CONCATENATE(AG5515,AH5515),NIVELES!$B$676:$C$745,2,0),"")</f>
        <v/>
      </c>
      <c r="AJ5515" s="78"/>
      <c r="AK5515" s="79" t="str">
        <f>+IF(AJ5515&lt;&gt;"",VLOOKUP(AJ5515,NIVELES!$A$816:$B$892,2,0),"")</f>
        <v/>
      </c>
      <c r="AL5515" s="78"/>
      <c r="AM5515" s="78"/>
      <c r="AN5515" s="79" t="str">
        <f>IF(AM5515&lt;&gt;"",+VLOOKUP(AM5515,NIVELES!$A$1652:$B$2466,2,0),"")</f>
        <v/>
      </c>
      <c r="AO5515" s="87"/>
      <c r="AP5515" s="88"/>
      <c r="AQ5515" s="88"/>
      <c r="AR5515" s="88"/>
      <c r="AS5515" s="88"/>
      <c r="AT5515" s="88"/>
      <c r="AU5515" s="88"/>
      <c r="AV5515" s="88"/>
      <c r="AW5515" s="88"/>
      <c r="AX5515" s="88"/>
      <c r="AY5515" s="88"/>
      <c r="AZ5515" s="88"/>
      <c r="BA5515" s="88"/>
      <c r="BB5515" s="89">
        <f t="shared" si="343"/>
        <v>0</v>
      </c>
      <c r="BC5515" s="90" t="str">
        <f t="shared" si="342"/>
        <v xml:space="preserve"> </v>
      </c>
      <c r="BD5515" s="91" t="str">
        <f t="shared" si="344"/>
        <v xml:space="preserve"> </v>
      </c>
      <c r="BE5515" s="92">
        <f t="shared" si="345"/>
        <v>0</v>
      </c>
    </row>
    <row r="5516" spans="1:57" s="74" customFormat="1" ht="50.1" customHeight="1" x14ac:dyDescent="0.2">
      <c r="A5516" s="78"/>
      <c r="B5516" s="78"/>
      <c r="C5516" s="78"/>
      <c r="D5516" s="78"/>
      <c r="E5516" s="79" t="str">
        <f>+IF(C5516&lt;&gt;"",VLOOKUP(MID(C5516,18,5),NIVELES!$A$133:$B$213,2,0),"")</f>
        <v/>
      </c>
      <c r="F5516" s="80"/>
      <c r="G5516" s="81" t="str">
        <f>+IF(F5516&lt;&gt;"",VLOOKUP(F5516,NIVELES!$A$246:$C$464,3,0),"")</f>
        <v/>
      </c>
      <c r="H5516" s="82"/>
      <c r="I5516" s="78"/>
      <c r="J5516" s="78"/>
      <c r="K5516" s="78"/>
      <c r="L5516" s="78"/>
      <c r="M5516" s="78"/>
      <c r="N5516" s="78"/>
      <c r="O5516" s="78"/>
      <c r="P5516" s="82"/>
      <c r="Q5516" s="78"/>
      <c r="R5516" s="82"/>
      <c r="S5516" s="82"/>
      <c r="T5516" s="82"/>
      <c r="U5516" s="82"/>
      <c r="V5516" s="82"/>
      <c r="W5516" s="82"/>
      <c r="X5516" s="82"/>
      <c r="Y5516" s="82"/>
      <c r="Z5516" s="82"/>
      <c r="AA5516" s="82"/>
      <c r="AB5516" s="82"/>
      <c r="AC5516" s="82"/>
      <c r="AD5516" s="85" t="str">
        <f>IF(A5516&lt;&gt;"",IF(D5516="DIRECCIÓN_DE_TRANSFERENCIAS","280 0031",VLOOKUP(C5516,NIVELES!$A$14:$B$105,2,0)),"")</f>
        <v/>
      </c>
      <c r="AE5516" s="86"/>
      <c r="AF5516" s="86"/>
      <c r="AG5516" s="79" t="str">
        <f>+IF(AF5516&lt;&gt;"",VLOOKUP(AF5516,NIVELES!$A$666:$B$673,2,0),"")</f>
        <v/>
      </c>
      <c r="AH5516" s="78"/>
      <c r="AI5516" s="79" t="str">
        <f>IF(AH5516&lt;&gt;"",VLOOKUP(CONCATENATE(AG5516,AH5516),NIVELES!$B$676:$C$745,2,0),"")</f>
        <v/>
      </c>
      <c r="AJ5516" s="78"/>
      <c r="AK5516" s="79" t="str">
        <f>+IF(AJ5516&lt;&gt;"",VLOOKUP(AJ5516,NIVELES!$A$816:$B$892,2,0),"")</f>
        <v/>
      </c>
      <c r="AL5516" s="78"/>
      <c r="AM5516" s="78"/>
      <c r="AN5516" s="79" t="str">
        <f>IF(AM5516&lt;&gt;"",+VLOOKUP(AM5516,NIVELES!$A$1652:$B$2466,2,0),"")</f>
        <v/>
      </c>
      <c r="AO5516" s="87"/>
      <c r="AP5516" s="88"/>
      <c r="AQ5516" s="88"/>
      <c r="AR5516" s="88"/>
      <c r="AS5516" s="88"/>
      <c r="AT5516" s="88"/>
      <c r="AU5516" s="88"/>
      <c r="AV5516" s="88"/>
      <c r="AW5516" s="88"/>
      <c r="AX5516" s="88"/>
      <c r="AY5516" s="88"/>
      <c r="AZ5516" s="88"/>
      <c r="BA5516" s="88"/>
      <c r="BB5516" s="89">
        <f t="shared" si="343"/>
        <v>0</v>
      </c>
      <c r="BC5516" s="90" t="str">
        <f t="shared" si="342"/>
        <v xml:space="preserve"> </v>
      </c>
      <c r="BD5516" s="91" t="str">
        <f t="shared" si="344"/>
        <v xml:space="preserve"> </v>
      </c>
      <c r="BE5516" s="92">
        <f t="shared" si="345"/>
        <v>0</v>
      </c>
    </row>
    <row r="5517" spans="1:57" s="74" customFormat="1" ht="50.1" customHeight="1" x14ac:dyDescent="0.2">
      <c r="A5517" s="78"/>
      <c r="B5517" s="78"/>
      <c r="C5517" s="78"/>
      <c r="D5517" s="78"/>
      <c r="E5517" s="79" t="str">
        <f>+IF(C5517&lt;&gt;"",VLOOKUP(MID(C5517,18,5),NIVELES!$A$133:$B$213,2,0),"")</f>
        <v/>
      </c>
      <c r="F5517" s="80"/>
      <c r="G5517" s="81" t="str">
        <f>+IF(F5517&lt;&gt;"",VLOOKUP(F5517,NIVELES!$A$246:$C$464,3,0),"")</f>
        <v/>
      </c>
      <c r="H5517" s="82"/>
      <c r="I5517" s="78"/>
      <c r="J5517" s="78"/>
      <c r="K5517" s="78"/>
      <c r="L5517" s="78"/>
      <c r="M5517" s="78"/>
      <c r="N5517" s="78"/>
      <c r="O5517" s="78"/>
      <c r="P5517" s="82"/>
      <c r="Q5517" s="78"/>
      <c r="R5517" s="82"/>
      <c r="S5517" s="82"/>
      <c r="T5517" s="82"/>
      <c r="U5517" s="82"/>
      <c r="V5517" s="82"/>
      <c r="W5517" s="82"/>
      <c r="X5517" s="82"/>
      <c r="Y5517" s="82"/>
      <c r="Z5517" s="82"/>
      <c r="AA5517" s="82"/>
      <c r="AB5517" s="82"/>
      <c r="AC5517" s="82"/>
      <c r="AD5517" s="85" t="str">
        <f>IF(A5517&lt;&gt;"",IF(D5517="DIRECCIÓN_DE_TRANSFERENCIAS","280 0031",VLOOKUP(C5517,NIVELES!$A$14:$B$105,2,0)),"")</f>
        <v/>
      </c>
      <c r="AE5517" s="86"/>
      <c r="AF5517" s="86"/>
      <c r="AG5517" s="79" t="str">
        <f>+IF(AF5517&lt;&gt;"",VLOOKUP(AF5517,NIVELES!$A$666:$B$673,2,0),"")</f>
        <v/>
      </c>
      <c r="AH5517" s="78"/>
      <c r="AI5517" s="79" t="str">
        <f>IF(AH5517&lt;&gt;"",VLOOKUP(CONCATENATE(AG5517,AH5517),NIVELES!$B$676:$C$745,2,0),"")</f>
        <v/>
      </c>
      <c r="AJ5517" s="78"/>
      <c r="AK5517" s="79" t="str">
        <f>+IF(AJ5517&lt;&gt;"",VLOOKUP(AJ5517,NIVELES!$A$816:$B$892,2,0),"")</f>
        <v/>
      </c>
      <c r="AL5517" s="78"/>
      <c r="AM5517" s="78"/>
      <c r="AN5517" s="79" t="str">
        <f>IF(AM5517&lt;&gt;"",+VLOOKUP(AM5517,NIVELES!$A$1652:$B$2466,2,0),"")</f>
        <v/>
      </c>
      <c r="AO5517" s="87"/>
      <c r="AP5517" s="88"/>
      <c r="AQ5517" s="88"/>
      <c r="AR5517" s="88"/>
      <c r="AS5517" s="88"/>
      <c r="AT5517" s="88"/>
      <c r="AU5517" s="88"/>
      <c r="AV5517" s="88"/>
      <c r="AW5517" s="88"/>
      <c r="AX5517" s="88"/>
      <c r="AY5517" s="88"/>
      <c r="AZ5517" s="88"/>
      <c r="BA5517" s="88"/>
      <c r="BB5517" s="89">
        <f t="shared" si="343"/>
        <v>0</v>
      </c>
      <c r="BC5517" s="90" t="str">
        <f t="shared" si="342"/>
        <v xml:space="preserve"> </v>
      </c>
      <c r="BD5517" s="91" t="str">
        <f t="shared" si="344"/>
        <v xml:space="preserve"> </v>
      </c>
      <c r="BE5517" s="92">
        <f t="shared" si="345"/>
        <v>0</v>
      </c>
    </row>
    <row r="5518" spans="1:57" s="74" customFormat="1" ht="50.1" customHeight="1" x14ac:dyDescent="0.2">
      <c r="A5518" s="78"/>
      <c r="B5518" s="78"/>
      <c r="C5518" s="78"/>
      <c r="D5518" s="78"/>
      <c r="E5518" s="79" t="str">
        <f>+IF(C5518&lt;&gt;"",VLOOKUP(MID(C5518,18,5),NIVELES!$A$133:$B$213,2,0),"")</f>
        <v/>
      </c>
      <c r="F5518" s="80"/>
      <c r="G5518" s="81" t="str">
        <f>+IF(F5518&lt;&gt;"",VLOOKUP(F5518,NIVELES!$A$246:$C$464,3,0),"")</f>
        <v/>
      </c>
      <c r="H5518" s="82"/>
      <c r="I5518" s="78"/>
      <c r="J5518" s="78"/>
      <c r="K5518" s="78"/>
      <c r="L5518" s="78"/>
      <c r="M5518" s="78"/>
      <c r="N5518" s="78"/>
      <c r="O5518" s="78"/>
      <c r="P5518" s="82"/>
      <c r="Q5518" s="78"/>
      <c r="R5518" s="82"/>
      <c r="S5518" s="82"/>
      <c r="T5518" s="82"/>
      <c r="U5518" s="82"/>
      <c r="V5518" s="82"/>
      <c r="W5518" s="82"/>
      <c r="X5518" s="82"/>
      <c r="Y5518" s="82"/>
      <c r="Z5518" s="82"/>
      <c r="AA5518" s="82"/>
      <c r="AB5518" s="82"/>
      <c r="AC5518" s="82"/>
      <c r="AD5518" s="85" t="str">
        <f>IF(A5518&lt;&gt;"",IF(D5518="DIRECCIÓN_DE_TRANSFERENCIAS","280 0031",VLOOKUP(C5518,NIVELES!$A$14:$B$105,2,0)),"")</f>
        <v/>
      </c>
      <c r="AE5518" s="86"/>
      <c r="AF5518" s="86"/>
      <c r="AG5518" s="79" t="str">
        <f>+IF(AF5518&lt;&gt;"",VLOOKUP(AF5518,NIVELES!$A$666:$B$673,2,0),"")</f>
        <v/>
      </c>
      <c r="AH5518" s="78"/>
      <c r="AI5518" s="79" t="str">
        <f>IF(AH5518&lt;&gt;"",VLOOKUP(CONCATENATE(AG5518,AH5518),NIVELES!$B$676:$C$745,2,0),"")</f>
        <v/>
      </c>
      <c r="AJ5518" s="78"/>
      <c r="AK5518" s="79" t="str">
        <f>+IF(AJ5518&lt;&gt;"",VLOOKUP(AJ5518,NIVELES!$A$816:$B$892,2,0),"")</f>
        <v/>
      </c>
      <c r="AL5518" s="78"/>
      <c r="AM5518" s="78"/>
      <c r="AN5518" s="79" t="str">
        <f>IF(AM5518&lt;&gt;"",+VLOOKUP(AM5518,NIVELES!$A$1652:$B$2466,2,0),"")</f>
        <v/>
      </c>
      <c r="AO5518" s="87"/>
      <c r="AP5518" s="88"/>
      <c r="AQ5518" s="88"/>
      <c r="AR5518" s="88"/>
      <c r="AS5518" s="88"/>
      <c r="AT5518" s="88"/>
      <c r="AU5518" s="88"/>
      <c r="AV5518" s="88"/>
      <c r="AW5518" s="88"/>
      <c r="AX5518" s="88"/>
      <c r="AY5518" s="88"/>
      <c r="AZ5518" s="88"/>
      <c r="BA5518" s="88"/>
      <c r="BB5518" s="89">
        <f t="shared" si="343"/>
        <v>0</v>
      </c>
      <c r="BC5518" s="90" t="str">
        <f t="shared" si="342"/>
        <v xml:space="preserve"> </v>
      </c>
      <c r="BD5518" s="91" t="str">
        <f t="shared" si="344"/>
        <v xml:space="preserve"> </v>
      </c>
      <c r="BE5518" s="92">
        <f t="shared" si="345"/>
        <v>0</v>
      </c>
    </row>
    <row r="5519" spans="1:57" s="74" customFormat="1" ht="50.1" customHeight="1" x14ac:dyDescent="0.2">
      <c r="A5519" s="78"/>
      <c r="B5519" s="78"/>
      <c r="C5519" s="78"/>
      <c r="D5519" s="78"/>
      <c r="E5519" s="79" t="str">
        <f>+IF(C5519&lt;&gt;"",VLOOKUP(MID(C5519,18,5),NIVELES!$A$133:$B$213,2,0),"")</f>
        <v/>
      </c>
      <c r="F5519" s="80"/>
      <c r="G5519" s="81" t="str">
        <f>+IF(F5519&lt;&gt;"",VLOOKUP(F5519,NIVELES!$A$246:$C$464,3,0),"")</f>
        <v/>
      </c>
      <c r="H5519" s="82"/>
      <c r="I5519" s="78"/>
      <c r="J5519" s="78"/>
      <c r="K5519" s="78"/>
      <c r="L5519" s="78"/>
      <c r="M5519" s="78"/>
      <c r="N5519" s="78"/>
      <c r="O5519" s="78"/>
      <c r="P5519" s="82"/>
      <c r="Q5519" s="78"/>
      <c r="R5519" s="82"/>
      <c r="S5519" s="82"/>
      <c r="T5519" s="82"/>
      <c r="U5519" s="82"/>
      <c r="V5519" s="82"/>
      <c r="W5519" s="82"/>
      <c r="X5519" s="82"/>
      <c r="Y5519" s="82"/>
      <c r="Z5519" s="82"/>
      <c r="AA5519" s="82"/>
      <c r="AB5519" s="82"/>
      <c r="AC5519" s="82"/>
      <c r="AD5519" s="85" t="str">
        <f>IF(A5519&lt;&gt;"",IF(D5519="DIRECCIÓN_DE_TRANSFERENCIAS","280 0031",VLOOKUP(C5519,NIVELES!$A$14:$B$105,2,0)),"")</f>
        <v/>
      </c>
      <c r="AE5519" s="86"/>
      <c r="AF5519" s="86"/>
      <c r="AG5519" s="79" t="str">
        <f>+IF(AF5519&lt;&gt;"",VLOOKUP(AF5519,NIVELES!$A$666:$B$673,2,0),"")</f>
        <v/>
      </c>
      <c r="AH5519" s="78"/>
      <c r="AI5519" s="79" t="str">
        <f>IF(AH5519&lt;&gt;"",VLOOKUP(CONCATENATE(AG5519,AH5519),NIVELES!$B$676:$C$745,2,0),"")</f>
        <v/>
      </c>
      <c r="AJ5519" s="78"/>
      <c r="AK5519" s="79" t="str">
        <f>+IF(AJ5519&lt;&gt;"",VLOOKUP(AJ5519,NIVELES!$A$816:$B$892,2,0),"")</f>
        <v/>
      </c>
      <c r="AL5519" s="78"/>
      <c r="AM5519" s="78"/>
      <c r="AN5519" s="79" t="str">
        <f>IF(AM5519&lt;&gt;"",+VLOOKUP(AM5519,NIVELES!$A$1652:$B$2466,2,0),"")</f>
        <v/>
      </c>
      <c r="AO5519" s="87"/>
      <c r="AP5519" s="88"/>
      <c r="AQ5519" s="88"/>
      <c r="AR5519" s="88"/>
      <c r="AS5519" s="88"/>
      <c r="AT5519" s="88"/>
      <c r="AU5519" s="88"/>
      <c r="AV5519" s="88"/>
      <c r="AW5519" s="88"/>
      <c r="AX5519" s="88"/>
      <c r="AY5519" s="88"/>
      <c r="AZ5519" s="88"/>
      <c r="BA5519" s="88"/>
      <c r="BB5519" s="89">
        <f t="shared" si="343"/>
        <v>0</v>
      </c>
      <c r="BC5519" s="90" t="str">
        <f t="shared" si="342"/>
        <v xml:space="preserve"> </v>
      </c>
      <c r="BD5519" s="91" t="str">
        <f t="shared" si="344"/>
        <v xml:space="preserve"> </v>
      </c>
      <c r="BE5519" s="92">
        <f t="shared" si="345"/>
        <v>0</v>
      </c>
    </row>
    <row r="5520" spans="1:57" s="74" customFormat="1" ht="50.1" customHeight="1" x14ac:dyDescent="0.2">
      <c r="A5520" s="78"/>
      <c r="B5520" s="78"/>
      <c r="C5520" s="78"/>
      <c r="D5520" s="78"/>
      <c r="E5520" s="79" t="str">
        <f>+IF(C5520&lt;&gt;"",VLOOKUP(MID(C5520,18,5),NIVELES!$A$133:$B$213,2,0),"")</f>
        <v/>
      </c>
      <c r="F5520" s="80"/>
      <c r="G5520" s="81" t="str">
        <f>+IF(F5520&lt;&gt;"",VLOOKUP(F5520,NIVELES!$A$246:$C$464,3,0),"")</f>
        <v/>
      </c>
      <c r="H5520" s="82"/>
      <c r="I5520" s="78"/>
      <c r="J5520" s="78"/>
      <c r="K5520" s="78"/>
      <c r="L5520" s="78"/>
      <c r="M5520" s="78"/>
      <c r="N5520" s="78"/>
      <c r="O5520" s="78"/>
      <c r="P5520" s="82"/>
      <c r="Q5520" s="78"/>
      <c r="R5520" s="82"/>
      <c r="S5520" s="82"/>
      <c r="T5520" s="82"/>
      <c r="U5520" s="82"/>
      <c r="V5520" s="82"/>
      <c r="W5520" s="82"/>
      <c r="X5520" s="82"/>
      <c r="Y5520" s="82"/>
      <c r="Z5520" s="82"/>
      <c r="AA5520" s="82"/>
      <c r="AB5520" s="82"/>
      <c r="AC5520" s="82"/>
      <c r="AD5520" s="85" t="str">
        <f>IF(A5520&lt;&gt;"",IF(D5520="DIRECCIÓN_DE_TRANSFERENCIAS","280 0031",VLOOKUP(C5520,NIVELES!$A$14:$B$105,2,0)),"")</f>
        <v/>
      </c>
      <c r="AE5520" s="86"/>
      <c r="AF5520" s="86"/>
      <c r="AG5520" s="79" t="str">
        <f>+IF(AF5520&lt;&gt;"",VLOOKUP(AF5520,NIVELES!$A$666:$B$673,2,0),"")</f>
        <v/>
      </c>
      <c r="AH5520" s="78"/>
      <c r="AI5520" s="79" t="str">
        <f>IF(AH5520&lt;&gt;"",VLOOKUP(CONCATENATE(AG5520,AH5520),NIVELES!$B$676:$C$745,2,0),"")</f>
        <v/>
      </c>
      <c r="AJ5520" s="78"/>
      <c r="AK5520" s="79" t="str">
        <f>+IF(AJ5520&lt;&gt;"",VLOOKUP(AJ5520,NIVELES!$A$816:$B$892,2,0),"")</f>
        <v/>
      </c>
      <c r="AL5520" s="78"/>
      <c r="AM5520" s="78"/>
      <c r="AN5520" s="79" t="str">
        <f>IF(AM5520&lt;&gt;"",+VLOOKUP(AM5520,NIVELES!$A$1652:$B$2466,2,0),"")</f>
        <v/>
      </c>
      <c r="AO5520" s="87"/>
      <c r="AP5520" s="88"/>
      <c r="AQ5520" s="88"/>
      <c r="AR5520" s="88"/>
      <c r="AS5520" s="88"/>
      <c r="AT5520" s="88"/>
      <c r="AU5520" s="88"/>
      <c r="AV5520" s="88"/>
      <c r="AW5520" s="88"/>
      <c r="AX5520" s="88"/>
      <c r="AY5520" s="88"/>
      <c r="AZ5520" s="88"/>
      <c r="BA5520" s="88"/>
      <c r="BB5520" s="89">
        <f t="shared" si="343"/>
        <v>0</v>
      </c>
      <c r="BC5520" s="90" t="str">
        <f t="shared" si="342"/>
        <v xml:space="preserve"> </v>
      </c>
      <c r="BD5520" s="91" t="str">
        <f t="shared" si="344"/>
        <v xml:space="preserve"> </v>
      </c>
      <c r="BE5520" s="92">
        <f t="shared" si="345"/>
        <v>0</v>
      </c>
    </row>
    <row r="5521" spans="1:57" s="74" customFormat="1" ht="50.1" customHeight="1" x14ac:dyDescent="0.2">
      <c r="A5521" s="78"/>
      <c r="B5521" s="78"/>
      <c r="C5521" s="78"/>
      <c r="D5521" s="78"/>
      <c r="E5521" s="79" t="str">
        <f>+IF(C5521&lt;&gt;"",VLOOKUP(MID(C5521,18,5),NIVELES!$A$133:$B$213,2,0),"")</f>
        <v/>
      </c>
      <c r="F5521" s="80"/>
      <c r="G5521" s="81" t="str">
        <f>+IF(F5521&lt;&gt;"",VLOOKUP(F5521,NIVELES!$A$246:$C$464,3,0),"")</f>
        <v/>
      </c>
      <c r="H5521" s="82"/>
      <c r="I5521" s="78"/>
      <c r="J5521" s="78"/>
      <c r="K5521" s="78"/>
      <c r="L5521" s="78"/>
      <c r="M5521" s="78"/>
      <c r="N5521" s="78"/>
      <c r="O5521" s="78"/>
      <c r="P5521" s="82"/>
      <c r="Q5521" s="78"/>
      <c r="R5521" s="82"/>
      <c r="S5521" s="82"/>
      <c r="T5521" s="82"/>
      <c r="U5521" s="82"/>
      <c r="V5521" s="82"/>
      <c r="W5521" s="82"/>
      <c r="X5521" s="82"/>
      <c r="Y5521" s="82"/>
      <c r="Z5521" s="82"/>
      <c r="AA5521" s="82"/>
      <c r="AB5521" s="82"/>
      <c r="AC5521" s="82"/>
      <c r="AD5521" s="85" t="str">
        <f>IF(A5521&lt;&gt;"",IF(D5521="DIRECCIÓN_DE_TRANSFERENCIAS","280 0031",VLOOKUP(C5521,NIVELES!$A$14:$B$105,2,0)),"")</f>
        <v/>
      </c>
      <c r="AE5521" s="86"/>
      <c r="AF5521" s="86"/>
      <c r="AG5521" s="79" t="str">
        <f>+IF(AF5521&lt;&gt;"",VLOOKUP(AF5521,NIVELES!$A$666:$B$673,2,0),"")</f>
        <v/>
      </c>
      <c r="AH5521" s="78"/>
      <c r="AI5521" s="79" t="str">
        <f>IF(AH5521&lt;&gt;"",VLOOKUP(CONCATENATE(AG5521,AH5521),NIVELES!$B$676:$C$745,2,0),"")</f>
        <v/>
      </c>
      <c r="AJ5521" s="78"/>
      <c r="AK5521" s="79" t="str">
        <f>+IF(AJ5521&lt;&gt;"",VLOOKUP(AJ5521,NIVELES!$A$816:$B$892,2,0),"")</f>
        <v/>
      </c>
      <c r="AL5521" s="78"/>
      <c r="AM5521" s="78"/>
      <c r="AN5521" s="79" t="str">
        <f>IF(AM5521&lt;&gt;"",+VLOOKUP(AM5521,NIVELES!$A$1652:$B$2466,2,0),"")</f>
        <v/>
      </c>
      <c r="AO5521" s="87"/>
      <c r="AP5521" s="88"/>
      <c r="AQ5521" s="88"/>
      <c r="AR5521" s="88"/>
      <c r="AS5521" s="88"/>
      <c r="AT5521" s="88"/>
      <c r="AU5521" s="88"/>
      <c r="AV5521" s="88"/>
      <c r="AW5521" s="88"/>
      <c r="AX5521" s="88"/>
      <c r="AY5521" s="88"/>
      <c r="AZ5521" s="88"/>
      <c r="BA5521" s="88"/>
      <c r="BB5521" s="89">
        <f t="shared" si="343"/>
        <v>0</v>
      </c>
      <c r="BC5521" s="90" t="str">
        <f t="shared" si="342"/>
        <v xml:space="preserve"> </v>
      </c>
      <c r="BD5521" s="91" t="str">
        <f t="shared" si="344"/>
        <v xml:space="preserve"> </v>
      </c>
      <c r="BE5521" s="92">
        <f t="shared" si="345"/>
        <v>0</v>
      </c>
    </row>
    <row r="5522" spans="1:57" s="74" customFormat="1" ht="50.1" customHeight="1" x14ac:dyDescent="0.2">
      <c r="A5522" s="78"/>
      <c r="B5522" s="78"/>
      <c r="C5522" s="78"/>
      <c r="D5522" s="78"/>
      <c r="E5522" s="79" t="str">
        <f>+IF(C5522&lt;&gt;"",VLOOKUP(MID(C5522,18,5),NIVELES!$A$133:$B$213,2,0),"")</f>
        <v/>
      </c>
      <c r="F5522" s="80"/>
      <c r="G5522" s="81" t="str">
        <f>+IF(F5522&lt;&gt;"",VLOOKUP(F5522,NIVELES!$A$246:$C$464,3,0),"")</f>
        <v/>
      </c>
      <c r="H5522" s="82"/>
      <c r="I5522" s="78"/>
      <c r="J5522" s="78"/>
      <c r="K5522" s="78"/>
      <c r="L5522" s="78"/>
      <c r="M5522" s="78"/>
      <c r="N5522" s="78"/>
      <c r="O5522" s="78"/>
      <c r="P5522" s="82"/>
      <c r="Q5522" s="78"/>
      <c r="R5522" s="82"/>
      <c r="S5522" s="82"/>
      <c r="T5522" s="82"/>
      <c r="U5522" s="82"/>
      <c r="V5522" s="82"/>
      <c r="W5522" s="82"/>
      <c r="X5522" s="82"/>
      <c r="Y5522" s="82"/>
      <c r="Z5522" s="82"/>
      <c r="AA5522" s="82"/>
      <c r="AB5522" s="82"/>
      <c r="AC5522" s="82"/>
      <c r="AD5522" s="85" t="str">
        <f>IF(A5522&lt;&gt;"",IF(D5522="DIRECCIÓN_DE_TRANSFERENCIAS","280 0031",VLOOKUP(C5522,NIVELES!$A$14:$B$105,2,0)),"")</f>
        <v/>
      </c>
      <c r="AE5522" s="86"/>
      <c r="AF5522" s="86"/>
      <c r="AG5522" s="79" t="str">
        <f>+IF(AF5522&lt;&gt;"",VLOOKUP(AF5522,NIVELES!$A$666:$B$673,2,0),"")</f>
        <v/>
      </c>
      <c r="AH5522" s="78"/>
      <c r="AI5522" s="79" t="str">
        <f>IF(AH5522&lt;&gt;"",VLOOKUP(CONCATENATE(AG5522,AH5522),NIVELES!$B$676:$C$745,2,0),"")</f>
        <v/>
      </c>
      <c r="AJ5522" s="78"/>
      <c r="AK5522" s="79" t="str">
        <f>+IF(AJ5522&lt;&gt;"",VLOOKUP(AJ5522,NIVELES!$A$816:$B$892,2,0),"")</f>
        <v/>
      </c>
      <c r="AL5522" s="78"/>
      <c r="AM5522" s="78"/>
      <c r="AN5522" s="79" t="str">
        <f>IF(AM5522&lt;&gt;"",+VLOOKUP(AM5522,NIVELES!$A$1652:$B$2466,2,0),"")</f>
        <v/>
      </c>
      <c r="AO5522" s="87"/>
      <c r="AP5522" s="88"/>
      <c r="AQ5522" s="88"/>
      <c r="AR5522" s="88"/>
      <c r="AS5522" s="88"/>
      <c r="AT5522" s="88"/>
      <c r="AU5522" s="88"/>
      <c r="AV5522" s="88"/>
      <c r="AW5522" s="88"/>
      <c r="AX5522" s="88"/>
      <c r="AY5522" s="88"/>
      <c r="AZ5522" s="88"/>
      <c r="BA5522" s="88"/>
      <c r="BB5522" s="89">
        <f t="shared" si="343"/>
        <v>0</v>
      </c>
      <c r="BC5522" s="90" t="str">
        <f t="shared" si="342"/>
        <v xml:space="preserve"> </v>
      </c>
      <c r="BD5522" s="91" t="str">
        <f t="shared" si="344"/>
        <v xml:space="preserve"> </v>
      </c>
      <c r="BE5522" s="92">
        <f t="shared" si="345"/>
        <v>0</v>
      </c>
    </row>
    <row r="5523" spans="1:57" s="74" customFormat="1" ht="50.1" customHeight="1" x14ac:dyDescent="0.2">
      <c r="A5523" s="78"/>
      <c r="B5523" s="78"/>
      <c r="C5523" s="78"/>
      <c r="D5523" s="78"/>
      <c r="E5523" s="79" t="str">
        <f>+IF(C5523&lt;&gt;"",VLOOKUP(MID(C5523,18,5),NIVELES!$A$133:$B$213,2,0),"")</f>
        <v/>
      </c>
      <c r="F5523" s="80"/>
      <c r="G5523" s="81" t="str">
        <f>+IF(F5523&lt;&gt;"",VLOOKUP(F5523,NIVELES!$A$246:$C$464,3,0),"")</f>
        <v/>
      </c>
      <c r="H5523" s="82"/>
      <c r="I5523" s="78"/>
      <c r="J5523" s="78"/>
      <c r="K5523" s="78"/>
      <c r="L5523" s="78"/>
      <c r="M5523" s="78"/>
      <c r="N5523" s="78"/>
      <c r="O5523" s="78"/>
      <c r="P5523" s="82"/>
      <c r="Q5523" s="78"/>
      <c r="R5523" s="82"/>
      <c r="S5523" s="82"/>
      <c r="T5523" s="82"/>
      <c r="U5523" s="82"/>
      <c r="V5523" s="82"/>
      <c r="W5523" s="82"/>
      <c r="X5523" s="82"/>
      <c r="Y5523" s="82"/>
      <c r="Z5523" s="82"/>
      <c r="AA5523" s="82"/>
      <c r="AB5523" s="82"/>
      <c r="AC5523" s="82"/>
      <c r="AD5523" s="85" t="str">
        <f>IF(A5523&lt;&gt;"",IF(D5523="DIRECCIÓN_DE_TRANSFERENCIAS","280 0031",VLOOKUP(C5523,NIVELES!$A$14:$B$105,2,0)),"")</f>
        <v/>
      </c>
      <c r="AE5523" s="86"/>
      <c r="AF5523" s="86"/>
      <c r="AG5523" s="79" t="str">
        <f>+IF(AF5523&lt;&gt;"",VLOOKUP(AF5523,NIVELES!$A$666:$B$673,2,0),"")</f>
        <v/>
      </c>
      <c r="AH5523" s="78"/>
      <c r="AI5523" s="79" t="str">
        <f>IF(AH5523&lt;&gt;"",VLOOKUP(CONCATENATE(AG5523,AH5523),NIVELES!$B$676:$C$745,2,0),"")</f>
        <v/>
      </c>
      <c r="AJ5523" s="78"/>
      <c r="AK5523" s="79" t="str">
        <f>+IF(AJ5523&lt;&gt;"",VLOOKUP(AJ5523,NIVELES!$A$816:$B$892,2,0),"")</f>
        <v/>
      </c>
      <c r="AL5523" s="78"/>
      <c r="AM5523" s="78"/>
      <c r="AN5523" s="79" t="str">
        <f>IF(AM5523&lt;&gt;"",+VLOOKUP(AM5523,NIVELES!$A$1652:$B$2466,2,0),"")</f>
        <v/>
      </c>
      <c r="AO5523" s="87"/>
      <c r="AP5523" s="88"/>
      <c r="AQ5523" s="88"/>
      <c r="AR5523" s="88"/>
      <c r="AS5523" s="88"/>
      <c r="AT5523" s="88"/>
      <c r="AU5523" s="88"/>
      <c r="AV5523" s="88"/>
      <c r="AW5523" s="88"/>
      <c r="AX5523" s="88"/>
      <c r="AY5523" s="88"/>
      <c r="AZ5523" s="88"/>
      <c r="BA5523" s="88"/>
      <c r="BB5523" s="89">
        <f t="shared" si="343"/>
        <v>0</v>
      </c>
      <c r="BC5523" s="90" t="str">
        <f t="shared" si="342"/>
        <v xml:space="preserve"> </v>
      </c>
      <c r="BD5523" s="91" t="str">
        <f t="shared" si="344"/>
        <v xml:space="preserve"> </v>
      </c>
      <c r="BE5523" s="92">
        <f t="shared" si="345"/>
        <v>0</v>
      </c>
    </row>
    <row r="5524" spans="1:57" s="74" customFormat="1" ht="50.1" customHeight="1" x14ac:dyDescent="0.2">
      <c r="A5524" s="78"/>
      <c r="B5524" s="78"/>
      <c r="C5524" s="78"/>
      <c r="D5524" s="78"/>
      <c r="E5524" s="79" t="str">
        <f>+IF(C5524&lt;&gt;"",VLOOKUP(MID(C5524,18,5),NIVELES!$A$133:$B$213,2,0),"")</f>
        <v/>
      </c>
      <c r="F5524" s="80"/>
      <c r="G5524" s="81" t="str">
        <f>+IF(F5524&lt;&gt;"",VLOOKUP(F5524,NIVELES!$A$246:$C$464,3,0),"")</f>
        <v/>
      </c>
      <c r="H5524" s="82"/>
      <c r="I5524" s="78"/>
      <c r="J5524" s="78"/>
      <c r="K5524" s="78"/>
      <c r="L5524" s="78"/>
      <c r="M5524" s="78"/>
      <c r="N5524" s="78"/>
      <c r="O5524" s="78"/>
      <c r="P5524" s="82"/>
      <c r="Q5524" s="78"/>
      <c r="R5524" s="82"/>
      <c r="S5524" s="82"/>
      <c r="T5524" s="82"/>
      <c r="U5524" s="82"/>
      <c r="V5524" s="82"/>
      <c r="W5524" s="82"/>
      <c r="X5524" s="82"/>
      <c r="Y5524" s="82"/>
      <c r="Z5524" s="82"/>
      <c r="AA5524" s="82"/>
      <c r="AB5524" s="82"/>
      <c r="AC5524" s="82"/>
      <c r="AD5524" s="85" t="str">
        <f>IF(A5524&lt;&gt;"",IF(D5524="DIRECCIÓN_DE_TRANSFERENCIAS","280 0031",VLOOKUP(C5524,NIVELES!$A$14:$B$105,2,0)),"")</f>
        <v/>
      </c>
      <c r="AE5524" s="86"/>
      <c r="AF5524" s="86"/>
      <c r="AG5524" s="79" t="str">
        <f>+IF(AF5524&lt;&gt;"",VLOOKUP(AF5524,NIVELES!$A$666:$B$673,2,0),"")</f>
        <v/>
      </c>
      <c r="AH5524" s="78"/>
      <c r="AI5524" s="79" t="str">
        <f>IF(AH5524&lt;&gt;"",VLOOKUP(CONCATENATE(AG5524,AH5524),NIVELES!$B$676:$C$745,2,0),"")</f>
        <v/>
      </c>
      <c r="AJ5524" s="78"/>
      <c r="AK5524" s="79" t="str">
        <f>+IF(AJ5524&lt;&gt;"",VLOOKUP(AJ5524,NIVELES!$A$816:$B$892,2,0),"")</f>
        <v/>
      </c>
      <c r="AL5524" s="78"/>
      <c r="AM5524" s="78"/>
      <c r="AN5524" s="79" t="str">
        <f>IF(AM5524&lt;&gt;"",+VLOOKUP(AM5524,NIVELES!$A$1652:$B$2466,2,0),"")</f>
        <v/>
      </c>
      <c r="AO5524" s="87"/>
      <c r="AP5524" s="88"/>
      <c r="AQ5524" s="88"/>
      <c r="AR5524" s="88"/>
      <c r="AS5524" s="88"/>
      <c r="AT5524" s="88"/>
      <c r="AU5524" s="88"/>
      <c r="AV5524" s="88"/>
      <c r="AW5524" s="88"/>
      <c r="AX5524" s="88"/>
      <c r="AY5524" s="88"/>
      <c r="AZ5524" s="88"/>
      <c r="BA5524" s="88"/>
      <c r="BB5524" s="89">
        <f t="shared" si="343"/>
        <v>0</v>
      </c>
      <c r="BC5524" s="90" t="str">
        <f t="shared" si="342"/>
        <v xml:space="preserve"> </v>
      </c>
      <c r="BD5524" s="91" t="str">
        <f t="shared" si="344"/>
        <v xml:space="preserve"> </v>
      </c>
      <c r="BE5524" s="92">
        <f t="shared" si="345"/>
        <v>0</v>
      </c>
    </row>
    <row r="5525" spans="1:57" s="74" customFormat="1" ht="50.1" customHeight="1" x14ac:dyDescent="0.2">
      <c r="A5525" s="78"/>
      <c r="B5525" s="78"/>
      <c r="C5525" s="78"/>
      <c r="D5525" s="78"/>
      <c r="E5525" s="79" t="str">
        <f>+IF(C5525&lt;&gt;"",VLOOKUP(MID(C5525,18,5),NIVELES!$A$133:$B$213,2,0),"")</f>
        <v/>
      </c>
      <c r="F5525" s="80"/>
      <c r="G5525" s="81" t="str">
        <f>+IF(F5525&lt;&gt;"",VLOOKUP(F5525,NIVELES!$A$246:$C$464,3,0),"")</f>
        <v/>
      </c>
      <c r="H5525" s="82"/>
      <c r="I5525" s="78"/>
      <c r="J5525" s="78"/>
      <c r="K5525" s="78"/>
      <c r="L5525" s="78"/>
      <c r="M5525" s="78"/>
      <c r="N5525" s="78"/>
      <c r="O5525" s="78"/>
      <c r="P5525" s="82"/>
      <c r="Q5525" s="78"/>
      <c r="R5525" s="82"/>
      <c r="S5525" s="82"/>
      <c r="T5525" s="82"/>
      <c r="U5525" s="82"/>
      <c r="V5525" s="82"/>
      <c r="W5525" s="82"/>
      <c r="X5525" s="82"/>
      <c r="Y5525" s="82"/>
      <c r="Z5525" s="82"/>
      <c r="AA5525" s="82"/>
      <c r="AB5525" s="82"/>
      <c r="AC5525" s="82"/>
      <c r="AD5525" s="85" t="str">
        <f>IF(A5525&lt;&gt;"",IF(D5525="DIRECCIÓN_DE_TRANSFERENCIAS","280 0031",VLOOKUP(C5525,NIVELES!$A$14:$B$105,2,0)),"")</f>
        <v/>
      </c>
      <c r="AE5525" s="86"/>
      <c r="AF5525" s="86"/>
      <c r="AG5525" s="79" t="str">
        <f>+IF(AF5525&lt;&gt;"",VLOOKUP(AF5525,NIVELES!$A$666:$B$673,2,0),"")</f>
        <v/>
      </c>
      <c r="AH5525" s="78"/>
      <c r="AI5525" s="79" t="str">
        <f>IF(AH5525&lt;&gt;"",VLOOKUP(CONCATENATE(AG5525,AH5525),NIVELES!$B$676:$C$745,2,0),"")</f>
        <v/>
      </c>
      <c r="AJ5525" s="78"/>
      <c r="AK5525" s="79" t="str">
        <f>+IF(AJ5525&lt;&gt;"",VLOOKUP(AJ5525,NIVELES!$A$816:$B$892,2,0),"")</f>
        <v/>
      </c>
      <c r="AL5525" s="78"/>
      <c r="AM5525" s="78"/>
      <c r="AN5525" s="79" t="str">
        <f>IF(AM5525&lt;&gt;"",+VLOOKUP(AM5525,NIVELES!$A$1652:$B$2466,2,0),"")</f>
        <v/>
      </c>
      <c r="AO5525" s="87"/>
      <c r="AP5525" s="88"/>
      <c r="AQ5525" s="88"/>
      <c r="AR5525" s="88"/>
      <c r="AS5525" s="88"/>
      <c r="AT5525" s="88"/>
      <c r="AU5525" s="88"/>
      <c r="AV5525" s="88"/>
      <c r="AW5525" s="88"/>
      <c r="AX5525" s="88"/>
      <c r="AY5525" s="88"/>
      <c r="AZ5525" s="88"/>
      <c r="BA5525" s="88"/>
      <c r="BB5525" s="89">
        <f t="shared" si="343"/>
        <v>0</v>
      </c>
      <c r="BC5525" s="90" t="str">
        <f t="shared" si="342"/>
        <v xml:space="preserve"> </v>
      </c>
      <c r="BD5525" s="91" t="str">
        <f t="shared" si="344"/>
        <v xml:space="preserve"> </v>
      </c>
      <c r="BE5525" s="92">
        <f t="shared" si="345"/>
        <v>0</v>
      </c>
    </row>
    <row r="5526" spans="1:57" s="74" customFormat="1" ht="50.1" customHeight="1" x14ac:dyDescent="0.2">
      <c r="A5526" s="78"/>
      <c r="B5526" s="78"/>
      <c r="C5526" s="78"/>
      <c r="D5526" s="78"/>
      <c r="E5526" s="79" t="str">
        <f>+IF(C5526&lt;&gt;"",VLOOKUP(MID(C5526,18,5),NIVELES!$A$133:$B$213,2,0),"")</f>
        <v/>
      </c>
      <c r="F5526" s="80"/>
      <c r="G5526" s="81" t="str">
        <f>+IF(F5526&lt;&gt;"",VLOOKUP(F5526,NIVELES!$A$246:$C$464,3,0),"")</f>
        <v/>
      </c>
      <c r="H5526" s="82"/>
      <c r="I5526" s="78"/>
      <c r="J5526" s="78"/>
      <c r="K5526" s="78"/>
      <c r="L5526" s="78"/>
      <c r="M5526" s="78"/>
      <c r="N5526" s="78"/>
      <c r="O5526" s="78"/>
      <c r="P5526" s="82"/>
      <c r="Q5526" s="78"/>
      <c r="R5526" s="82"/>
      <c r="S5526" s="82"/>
      <c r="T5526" s="82"/>
      <c r="U5526" s="82"/>
      <c r="V5526" s="82"/>
      <c r="W5526" s="82"/>
      <c r="X5526" s="82"/>
      <c r="Y5526" s="82"/>
      <c r="Z5526" s="82"/>
      <c r="AA5526" s="82"/>
      <c r="AB5526" s="82"/>
      <c r="AC5526" s="82"/>
      <c r="AD5526" s="85" t="str">
        <f>IF(A5526&lt;&gt;"",IF(D5526="DIRECCIÓN_DE_TRANSFERENCIAS","280 0031",VLOOKUP(C5526,NIVELES!$A$14:$B$105,2,0)),"")</f>
        <v/>
      </c>
      <c r="AE5526" s="86"/>
      <c r="AF5526" s="86"/>
      <c r="AG5526" s="79" t="str">
        <f>+IF(AF5526&lt;&gt;"",VLOOKUP(AF5526,NIVELES!$A$666:$B$673,2,0),"")</f>
        <v/>
      </c>
      <c r="AH5526" s="78"/>
      <c r="AI5526" s="79" t="str">
        <f>IF(AH5526&lt;&gt;"",VLOOKUP(CONCATENATE(AG5526,AH5526),NIVELES!$B$676:$C$745,2,0),"")</f>
        <v/>
      </c>
      <c r="AJ5526" s="78"/>
      <c r="AK5526" s="79" t="str">
        <f>+IF(AJ5526&lt;&gt;"",VLOOKUP(AJ5526,NIVELES!$A$816:$B$892,2,0),"")</f>
        <v/>
      </c>
      <c r="AL5526" s="78"/>
      <c r="AM5526" s="78"/>
      <c r="AN5526" s="79" t="str">
        <f>IF(AM5526&lt;&gt;"",+VLOOKUP(AM5526,NIVELES!$A$1652:$B$2466,2,0),"")</f>
        <v/>
      </c>
      <c r="AO5526" s="87"/>
      <c r="AP5526" s="88"/>
      <c r="AQ5526" s="88"/>
      <c r="AR5526" s="88"/>
      <c r="AS5526" s="88"/>
      <c r="AT5526" s="88"/>
      <c r="AU5526" s="88"/>
      <c r="AV5526" s="88"/>
      <c r="AW5526" s="88"/>
      <c r="AX5526" s="88"/>
      <c r="AY5526" s="88"/>
      <c r="AZ5526" s="88"/>
      <c r="BA5526" s="88"/>
      <c r="BB5526" s="89">
        <f t="shared" si="343"/>
        <v>0</v>
      </c>
      <c r="BC5526" s="90" t="str">
        <f t="shared" si="342"/>
        <v xml:space="preserve"> </v>
      </c>
      <c r="BD5526" s="91" t="str">
        <f t="shared" si="344"/>
        <v xml:space="preserve"> </v>
      </c>
      <c r="BE5526" s="92">
        <f t="shared" si="345"/>
        <v>0</v>
      </c>
    </row>
    <row r="5527" spans="1:57" s="74" customFormat="1" ht="50.1" customHeight="1" x14ac:dyDescent="0.2">
      <c r="A5527" s="78"/>
      <c r="B5527" s="78"/>
      <c r="C5527" s="78"/>
      <c r="D5527" s="78"/>
      <c r="E5527" s="79" t="str">
        <f>+IF(C5527&lt;&gt;"",VLOOKUP(MID(C5527,18,5),NIVELES!$A$133:$B$213,2,0),"")</f>
        <v/>
      </c>
      <c r="F5527" s="80"/>
      <c r="G5527" s="81" t="str">
        <f>+IF(F5527&lt;&gt;"",VLOOKUP(F5527,NIVELES!$A$246:$C$464,3,0),"")</f>
        <v/>
      </c>
      <c r="H5527" s="82"/>
      <c r="I5527" s="78"/>
      <c r="J5527" s="78"/>
      <c r="K5527" s="78"/>
      <c r="L5527" s="78"/>
      <c r="M5527" s="78"/>
      <c r="N5527" s="78"/>
      <c r="O5527" s="78"/>
      <c r="P5527" s="82"/>
      <c r="Q5527" s="78"/>
      <c r="R5527" s="82"/>
      <c r="S5527" s="82"/>
      <c r="T5527" s="82"/>
      <c r="U5527" s="82"/>
      <c r="V5527" s="82"/>
      <c r="W5527" s="82"/>
      <c r="X5527" s="82"/>
      <c r="Y5527" s="82"/>
      <c r="Z5527" s="82"/>
      <c r="AA5527" s="82"/>
      <c r="AB5527" s="82"/>
      <c r="AC5527" s="82"/>
      <c r="AD5527" s="85" t="str">
        <f>IF(A5527&lt;&gt;"",IF(D5527="DIRECCIÓN_DE_TRANSFERENCIAS","280 0031",VLOOKUP(C5527,NIVELES!$A$14:$B$105,2,0)),"")</f>
        <v/>
      </c>
      <c r="AE5527" s="86"/>
      <c r="AF5527" s="86"/>
      <c r="AG5527" s="79" t="str">
        <f>+IF(AF5527&lt;&gt;"",VLOOKUP(AF5527,NIVELES!$A$666:$B$673,2,0),"")</f>
        <v/>
      </c>
      <c r="AH5527" s="78"/>
      <c r="AI5527" s="79" t="str">
        <f>IF(AH5527&lt;&gt;"",VLOOKUP(CONCATENATE(AG5527,AH5527),NIVELES!$B$676:$C$745,2,0),"")</f>
        <v/>
      </c>
      <c r="AJ5527" s="78"/>
      <c r="AK5527" s="79" t="str">
        <f>+IF(AJ5527&lt;&gt;"",VLOOKUP(AJ5527,NIVELES!$A$816:$B$892,2,0),"")</f>
        <v/>
      </c>
      <c r="AL5527" s="78"/>
      <c r="AM5527" s="78"/>
      <c r="AN5527" s="79" t="str">
        <f>IF(AM5527&lt;&gt;"",+VLOOKUP(AM5527,NIVELES!$A$1652:$B$2466,2,0),"")</f>
        <v/>
      </c>
      <c r="AO5527" s="87"/>
      <c r="AP5527" s="88"/>
      <c r="AQ5527" s="88"/>
      <c r="AR5527" s="88"/>
      <c r="AS5527" s="88"/>
      <c r="AT5527" s="88"/>
      <c r="AU5527" s="88"/>
      <c r="AV5527" s="88"/>
      <c r="AW5527" s="88"/>
      <c r="AX5527" s="88"/>
      <c r="AY5527" s="88"/>
      <c r="AZ5527" s="88"/>
      <c r="BA5527" s="88"/>
      <c r="BB5527" s="89">
        <f t="shared" si="343"/>
        <v>0</v>
      </c>
      <c r="BC5527" s="90" t="str">
        <f t="shared" si="342"/>
        <v xml:space="preserve"> </v>
      </c>
      <c r="BD5527" s="91" t="str">
        <f t="shared" si="344"/>
        <v xml:space="preserve"> </v>
      </c>
      <c r="BE5527" s="92">
        <f t="shared" si="345"/>
        <v>0</v>
      </c>
    </row>
    <row r="5528" spans="1:57" s="74" customFormat="1" ht="50.1" customHeight="1" x14ac:dyDescent="0.2">
      <c r="A5528" s="78"/>
      <c r="B5528" s="78"/>
      <c r="C5528" s="78"/>
      <c r="D5528" s="78"/>
      <c r="E5528" s="79" t="str">
        <f>+IF(C5528&lt;&gt;"",VLOOKUP(MID(C5528,18,5),NIVELES!$A$133:$B$213,2,0),"")</f>
        <v/>
      </c>
      <c r="F5528" s="80"/>
      <c r="G5528" s="81" t="str">
        <f>+IF(F5528&lt;&gt;"",VLOOKUP(F5528,NIVELES!$A$246:$C$464,3,0),"")</f>
        <v/>
      </c>
      <c r="H5528" s="82"/>
      <c r="I5528" s="78"/>
      <c r="J5528" s="78"/>
      <c r="K5528" s="78"/>
      <c r="L5528" s="78"/>
      <c r="M5528" s="78"/>
      <c r="N5528" s="78"/>
      <c r="O5528" s="78"/>
      <c r="P5528" s="82"/>
      <c r="Q5528" s="78"/>
      <c r="R5528" s="82"/>
      <c r="S5528" s="82"/>
      <c r="T5528" s="82"/>
      <c r="U5528" s="82"/>
      <c r="V5528" s="82"/>
      <c r="W5528" s="82"/>
      <c r="X5528" s="82"/>
      <c r="Y5528" s="82"/>
      <c r="Z5528" s="82"/>
      <c r="AA5528" s="82"/>
      <c r="AB5528" s="82"/>
      <c r="AC5528" s="82"/>
      <c r="AD5528" s="85" t="str">
        <f>IF(A5528&lt;&gt;"",IF(D5528="DIRECCIÓN_DE_TRANSFERENCIAS","280 0031",VLOOKUP(C5528,NIVELES!$A$14:$B$105,2,0)),"")</f>
        <v/>
      </c>
      <c r="AE5528" s="86"/>
      <c r="AF5528" s="86"/>
      <c r="AG5528" s="79" t="str">
        <f>+IF(AF5528&lt;&gt;"",VLOOKUP(AF5528,NIVELES!$A$666:$B$673,2,0),"")</f>
        <v/>
      </c>
      <c r="AH5528" s="78"/>
      <c r="AI5528" s="79" t="str">
        <f>IF(AH5528&lt;&gt;"",VLOOKUP(CONCATENATE(AG5528,AH5528),NIVELES!$B$676:$C$745,2,0),"")</f>
        <v/>
      </c>
      <c r="AJ5528" s="78"/>
      <c r="AK5528" s="79" t="str">
        <f>+IF(AJ5528&lt;&gt;"",VLOOKUP(AJ5528,NIVELES!$A$816:$B$892,2,0),"")</f>
        <v/>
      </c>
      <c r="AL5528" s="78"/>
      <c r="AM5528" s="78"/>
      <c r="AN5528" s="79" t="str">
        <f>IF(AM5528&lt;&gt;"",+VLOOKUP(AM5528,NIVELES!$A$1652:$B$2466,2,0),"")</f>
        <v/>
      </c>
      <c r="AO5528" s="87"/>
      <c r="AP5528" s="88"/>
      <c r="AQ5528" s="88"/>
      <c r="AR5528" s="88"/>
      <c r="AS5528" s="88"/>
      <c r="AT5528" s="88"/>
      <c r="AU5528" s="88"/>
      <c r="AV5528" s="88"/>
      <c r="AW5528" s="88"/>
      <c r="AX5528" s="88"/>
      <c r="AY5528" s="88"/>
      <c r="AZ5528" s="88"/>
      <c r="BA5528" s="88"/>
      <c r="BB5528" s="89">
        <f t="shared" si="343"/>
        <v>0</v>
      </c>
      <c r="BC5528" s="90" t="str">
        <f t="shared" si="342"/>
        <v xml:space="preserve"> </v>
      </c>
      <c r="BD5528" s="91" t="str">
        <f t="shared" si="344"/>
        <v xml:space="preserve"> </v>
      </c>
      <c r="BE5528" s="92">
        <f t="shared" si="345"/>
        <v>0</v>
      </c>
    </row>
    <row r="5529" spans="1:57" s="74" customFormat="1" ht="50.1" customHeight="1" x14ac:dyDescent="0.2">
      <c r="A5529" s="78"/>
      <c r="B5529" s="78"/>
      <c r="C5529" s="78"/>
      <c r="D5529" s="78"/>
      <c r="E5529" s="79" t="str">
        <f>+IF(C5529&lt;&gt;"",VLOOKUP(MID(C5529,18,5),NIVELES!$A$133:$B$213,2,0),"")</f>
        <v/>
      </c>
      <c r="F5529" s="80"/>
      <c r="G5529" s="81" t="str">
        <f>+IF(F5529&lt;&gt;"",VLOOKUP(F5529,NIVELES!$A$246:$C$464,3,0),"")</f>
        <v/>
      </c>
      <c r="H5529" s="82"/>
      <c r="I5529" s="78"/>
      <c r="J5529" s="78"/>
      <c r="K5529" s="78"/>
      <c r="L5529" s="78"/>
      <c r="M5529" s="78"/>
      <c r="N5529" s="78"/>
      <c r="O5529" s="78"/>
      <c r="P5529" s="82"/>
      <c r="Q5529" s="78"/>
      <c r="R5529" s="82"/>
      <c r="S5529" s="82"/>
      <c r="T5529" s="82"/>
      <c r="U5529" s="82"/>
      <c r="V5529" s="82"/>
      <c r="W5529" s="82"/>
      <c r="X5529" s="82"/>
      <c r="Y5529" s="82"/>
      <c r="Z5529" s="82"/>
      <c r="AA5529" s="82"/>
      <c r="AB5529" s="82"/>
      <c r="AC5529" s="82"/>
      <c r="AD5529" s="85" t="str">
        <f>IF(A5529&lt;&gt;"",IF(D5529="DIRECCIÓN_DE_TRANSFERENCIAS","280 0031",VLOOKUP(C5529,NIVELES!$A$14:$B$105,2,0)),"")</f>
        <v/>
      </c>
      <c r="AE5529" s="86"/>
      <c r="AF5529" s="86"/>
      <c r="AG5529" s="79" t="str">
        <f>+IF(AF5529&lt;&gt;"",VLOOKUP(AF5529,NIVELES!$A$666:$B$673,2,0),"")</f>
        <v/>
      </c>
      <c r="AH5529" s="78"/>
      <c r="AI5529" s="79" t="str">
        <f>IF(AH5529&lt;&gt;"",VLOOKUP(CONCATENATE(AG5529,AH5529),NIVELES!$B$676:$C$745,2,0),"")</f>
        <v/>
      </c>
      <c r="AJ5529" s="78"/>
      <c r="AK5529" s="79" t="str">
        <f>+IF(AJ5529&lt;&gt;"",VLOOKUP(AJ5529,NIVELES!$A$816:$B$892,2,0),"")</f>
        <v/>
      </c>
      <c r="AL5529" s="78"/>
      <c r="AM5529" s="78"/>
      <c r="AN5529" s="79" t="str">
        <f>IF(AM5529&lt;&gt;"",+VLOOKUP(AM5529,NIVELES!$A$1652:$B$2466,2,0),"")</f>
        <v/>
      </c>
      <c r="AO5529" s="87"/>
      <c r="AP5529" s="88"/>
      <c r="AQ5529" s="88"/>
      <c r="AR5529" s="88"/>
      <c r="AS5529" s="88"/>
      <c r="AT5529" s="88"/>
      <c r="AU5529" s="88"/>
      <c r="AV5529" s="88"/>
      <c r="AW5529" s="88"/>
      <c r="AX5529" s="88"/>
      <c r="AY5529" s="88"/>
      <c r="AZ5529" s="88"/>
      <c r="BA5529" s="88"/>
      <c r="BB5529" s="89">
        <f t="shared" si="343"/>
        <v>0</v>
      </c>
      <c r="BC5529" s="90" t="str">
        <f t="shared" si="342"/>
        <v xml:space="preserve"> </v>
      </c>
      <c r="BD5529" s="91" t="str">
        <f t="shared" si="344"/>
        <v xml:space="preserve"> </v>
      </c>
      <c r="BE5529" s="92">
        <f t="shared" si="345"/>
        <v>0</v>
      </c>
    </row>
    <row r="5530" spans="1:57" s="74" customFormat="1" ht="50.1" customHeight="1" x14ac:dyDescent="0.2">
      <c r="A5530" s="78"/>
      <c r="B5530" s="78"/>
      <c r="C5530" s="78"/>
      <c r="D5530" s="78"/>
      <c r="E5530" s="79" t="str">
        <f>+IF(C5530&lt;&gt;"",VLOOKUP(MID(C5530,18,5),NIVELES!$A$133:$B$213,2,0),"")</f>
        <v/>
      </c>
      <c r="F5530" s="80"/>
      <c r="G5530" s="81" t="str">
        <f>+IF(F5530&lt;&gt;"",VLOOKUP(F5530,NIVELES!$A$246:$C$464,3,0),"")</f>
        <v/>
      </c>
      <c r="H5530" s="82"/>
      <c r="I5530" s="78"/>
      <c r="J5530" s="78"/>
      <c r="K5530" s="78"/>
      <c r="L5530" s="78"/>
      <c r="M5530" s="78"/>
      <c r="N5530" s="78"/>
      <c r="O5530" s="78"/>
      <c r="P5530" s="82"/>
      <c r="Q5530" s="78"/>
      <c r="R5530" s="82"/>
      <c r="S5530" s="82"/>
      <c r="T5530" s="82"/>
      <c r="U5530" s="82"/>
      <c r="V5530" s="82"/>
      <c r="W5530" s="82"/>
      <c r="X5530" s="82"/>
      <c r="Y5530" s="82"/>
      <c r="Z5530" s="82"/>
      <c r="AA5530" s="82"/>
      <c r="AB5530" s="82"/>
      <c r="AC5530" s="82"/>
      <c r="AD5530" s="85" t="str">
        <f>IF(A5530&lt;&gt;"",IF(D5530="DIRECCIÓN_DE_TRANSFERENCIAS","280 0031",VLOOKUP(C5530,NIVELES!$A$14:$B$105,2,0)),"")</f>
        <v/>
      </c>
      <c r="AE5530" s="86"/>
      <c r="AF5530" s="86"/>
      <c r="AG5530" s="79" t="str">
        <f>+IF(AF5530&lt;&gt;"",VLOOKUP(AF5530,NIVELES!$A$666:$B$673,2,0),"")</f>
        <v/>
      </c>
      <c r="AH5530" s="78"/>
      <c r="AI5530" s="79" t="str">
        <f>IF(AH5530&lt;&gt;"",VLOOKUP(CONCATENATE(AG5530,AH5530),NIVELES!$B$676:$C$745,2,0),"")</f>
        <v/>
      </c>
      <c r="AJ5530" s="78"/>
      <c r="AK5530" s="79" t="str">
        <f>+IF(AJ5530&lt;&gt;"",VLOOKUP(AJ5530,NIVELES!$A$816:$B$892,2,0),"")</f>
        <v/>
      </c>
      <c r="AL5530" s="78"/>
      <c r="AM5530" s="78"/>
      <c r="AN5530" s="79" t="str">
        <f>IF(AM5530&lt;&gt;"",+VLOOKUP(AM5530,NIVELES!$A$1652:$B$2466,2,0),"")</f>
        <v/>
      </c>
      <c r="AO5530" s="87"/>
      <c r="AP5530" s="88"/>
      <c r="AQ5530" s="88"/>
      <c r="AR5530" s="88"/>
      <c r="AS5530" s="88"/>
      <c r="AT5530" s="88"/>
      <c r="AU5530" s="88"/>
      <c r="AV5530" s="88"/>
      <c r="AW5530" s="88"/>
      <c r="AX5530" s="88"/>
      <c r="AY5530" s="88"/>
      <c r="AZ5530" s="88"/>
      <c r="BA5530" s="88"/>
      <c r="BB5530" s="89">
        <f t="shared" si="343"/>
        <v>0</v>
      </c>
      <c r="BC5530" s="90" t="str">
        <f t="shared" si="342"/>
        <v xml:space="preserve"> </v>
      </c>
      <c r="BD5530" s="91" t="str">
        <f t="shared" si="344"/>
        <v xml:space="preserve"> </v>
      </c>
      <c r="BE5530" s="92">
        <f t="shared" si="345"/>
        <v>0</v>
      </c>
    </row>
    <row r="5531" spans="1:57" s="74" customFormat="1" ht="50.1" customHeight="1" x14ac:dyDescent="0.2">
      <c r="A5531" s="78"/>
      <c r="B5531" s="78"/>
      <c r="C5531" s="78"/>
      <c r="D5531" s="78"/>
      <c r="E5531" s="79" t="str">
        <f>+IF(C5531&lt;&gt;"",VLOOKUP(MID(C5531,18,5),NIVELES!$A$133:$B$213,2,0),"")</f>
        <v/>
      </c>
      <c r="F5531" s="80"/>
      <c r="G5531" s="81" t="str">
        <f>+IF(F5531&lt;&gt;"",VLOOKUP(F5531,NIVELES!$A$246:$C$464,3,0),"")</f>
        <v/>
      </c>
      <c r="H5531" s="82"/>
      <c r="I5531" s="78"/>
      <c r="J5531" s="78"/>
      <c r="K5531" s="78"/>
      <c r="L5531" s="78"/>
      <c r="M5531" s="78"/>
      <c r="N5531" s="78"/>
      <c r="O5531" s="78"/>
      <c r="P5531" s="82"/>
      <c r="Q5531" s="78"/>
      <c r="R5531" s="82"/>
      <c r="S5531" s="82"/>
      <c r="T5531" s="82"/>
      <c r="U5531" s="82"/>
      <c r="V5531" s="82"/>
      <c r="W5531" s="82"/>
      <c r="X5531" s="82"/>
      <c r="Y5531" s="82"/>
      <c r="Z5531" s="82"/>
      <c r="AA5531" s="82"/>
      <c r="AB5531" s="82"/>
      <c r="AC5531" s="82"/>
      <c r="AD5531" s="85" t="str">
        <f>IF(A5531&lt;&gt;"",IF(D5531="DIRECCIÓN_DE_TRANSFERENCIAS","280 0031",VLOOKUP(C5531,NIVELES!$A$14:$B$105,2,0)),"")</f>
        <v/>
      </c>
      <c r="AE5531" s="86"/>
      <c r="AF5531" s="86"/>
      <c r="AG5531" s="79" t="str">
        <f>+IF(AF5531&lt;&gt;"",VLOOKUP(AF5531,NIVELES!$A$666:$B$673,2,0),"")</f>
        <v/>
      </c>
      <c r="AH5531" s="78"/>
      <c r="AI5531" s="79" t="str">
        <f>IF(AH5531&lt;&gt;"",VLOOKUP(CONCATENATE(AG5531,AH5531),NIVELES!$B$676:$C$745,2,0),"")</f>
        <v/>
      </c>
      <c r="AJ5531" s="78"/>
      <c r="AK5531" s="79" t="str">
        <f>+IF(AJ5531&lt;&gt;"",VLOOKUP(AJ5531,NIVELES!$A$816:$B$892,2,0),"")</f>
        <v/>
      </c>
      <c r="AL5531" s="78"/>
      <c r="AM5531" s="78"/>
      <c r="AN5531" s="79" t="str">
        <f>IF(AM5531&lt;&gt;"",+VLOOKUP(AM5531,NIVELES!$A$1652:$B$2466,2,0),"")</f>
        <v/>
      </c>
      <c r="AO5531" s="87"/>
      <c r="AP5531" s="88"/>
      <c r="AQ5531" s="88"/>
      <c r="AR5531" s="88"/>
      <c r="AS5531" s="88"/>
      <c r="AT5531" s="88"/>
      <c r="AU5531" s="88"/>
      <c r="AV5531" s="88"/>
      <c r="AW5531" s="88"/>
      <c r="AX5531" s="88"/>
      <c r="AY5531" s="88"/>
      <c r="AZ5531" s="88"/>
      <c r="BA5531" s="88"/>
      <c r="BB5531" s="89">
        <f t="shared" si="343"/>
        <v>0</v>
      </c>
      <c r="BC5531" s="90" t="str">
        <f t="shared" si="342"/>
        <v xml:space="preserve"> </v>
      </c>
      <c r="BD5531" s="91" t="str">
        <f t="shared" si="344"/>
        <v xml:space="preserve"> </v>
      </c>
      <c r="BE5531" s="92">
        <f t="shared" si="345"/>
        <v>0</v>
      </c>
    </row>
    <row r="5532" spans="1:57" s="74" customFormat="1" ht="50.1" customHeight="1" x14ac:dyDescent="0.2">
      <c r="A5532" s="78"/>
      <c r="B5532" s="78"/>
      <c r="C5532" s="78"/>
      <c r="D5532" s="78"/>
      <c r="E5532" s="79" t="str">
        <f>+IF(C5532&lt;&gt;"",VLOOKUP(MID(C5532,18,5),NIVELES!$A$133:$B$213,2,0),"")</f>
        <v/>
      </c>
      <c r="F5532" s="80"/>
      <c r="G5532" s="81" t="str">
        <f>+IF(F5532&lt;&gt;"",VLOOKUP(F5532,NIVELES!$A$246:$C$464,3,0),"")</f>
        <v/>
      </c>
      <c r="H5532" s="82"/>
      <c r="I5532" s="78"/>
      <c r="J5532" s="78"/>
      <c r="K5532" s="78"/>
      <c r="L5532" s="78"/>
      <c r="M5532" s="78"/>
      <c r="N5532" s="78"/>
      <c r="O5532" s="78"/>
      <c r="P5532" s="82"/>
      <c r="Q5532" s="78"/>
      <c r="R5532" s="82"/>
      <c r="S5532" s="82"/>
      <c r="T5532" s="82"/>
      <c r="U5532" s="82"/>
      <c r="V5532" s="82"/>
      <c r="W5532" s="82"/>
      <c r="X5532" s="82"/>
      <c r="Y5532" s="82"/>
      <c r="Z5532" s="82"/>
      <c r="AA5532" s="82"/>
      <c r="AB5532" s="82"/>
      <c r="AC5532" s="82"/>
      <c r="AD5532" s="85" t="str">
        <f>IF(A5532&lt;&gt;"",IF(D5532="DIRECCIÓN_DE_TRANSFERENCIAS","280 0031",VLOOKUP(C5532,NIVELES!$A$14:$B$105,2,0)),"")</f>
        <v/>
      </c>
      <c r="AE5532" s="86"/>
      <c r="AF5532" s="86"/>
      <c r="AG5532" s="79" t="str">
        <f>+IF(AF5532&lt;&gt;"",VLOOKUP(AF5532,NIVELES!$A$666:$B$673,2,0),"")</f>
        <v/>
      </c>
      <c r="AH5532" s="78"/>
      <c r="AI5532" s="79" t="str">
        <f>IF(AH5532&lt;&gt;"",VLOOKUP(CONCATENATE(AG5532,AH5532),NIVELES!$B$676:$C$745,2,0),"")</f>
        <v/>
      </c>
      <c r="AJ5532" s="78"/>
      <c r="AK5532" s="79" t="str">
        <f>+IF(AJ5532&lt;&gt;"",VLOOKUP(AJ5532,NIVELES!$A$816:$B$892,2,0),"")</f>
        <v/>
      </c>
      <c r="AL5532" s="78"/>
      <c r="AM5532" s="78"/>
      <c r="AN5532" s="79" t="str">
        <f>IF(AM5532&lt;&gt;"",+VLOOKUP(AM5532,NIVELES!$A$1652:$B$2466,2,0),"")</f>
        <v/>
      </c>
      <c r="AO5532" s="87"/>
      <c r="AP5532" s="88"/>
      <c r="AQ5532" s="88"/>
      <c r="AR5532" s="88"/>
      <c r="AS5532" s="88"/>
      <c r="AT5532" s="88"/>
      <c r="AU5532" s="88"/>
      <c r="AV5532" s="88"/>
      <c r="AW5532" s="88"/>
      <c r="AX5532" s="88"/>
      <c r="AY5532" s="88"/>
      <c r="AZ5532" s="88"/>
      <c r="BA5532" s="88"/>
      <c r="BB5532" s="89">
        <f t="shared" si="343"/>
        <v>0</v>
      </c>
      <c r="BC5532" s="90" t="str">
        <f t="shared" si="342"/>
        <v xml:space="preserve"> </v>
      </c>
      <c r="BD5532" s="91" t="str">
        <f t="shared" si="344"/>
        <v xml:space="preserve"> </v>
      </c>
      <c r="BE5532" s="92">
        <f t="shared" si="345"/>
        <v>0</v>
      </c>
    </row>
    <row r="5533" spans="1:57" s="74" customFormat="1" ht="50.1" customHeight="1" x14ac:dyDescent="0.2">
      <c r="A5533" s="78"/>
      <c r="B5533" s="78"/>
      <c r="C5533" s="78"/>
      <c r="D5533" s="78"/>
      <c r="E5533" s="79" t="str">
        <f>+IF(C5533&lt;&gt;"",VLOOKUP(MID(C5533,18,5),NIVELES!$A$133:$B$213,2,0),"")</f>
        <v/>
      </c>
      <c r="F5533" s="80"/>
      <c r="G5533" s="81" t="str">
        <f>+IF(F5533&lt;&gt;"",VLOOKUP(F5533,NIVELES!$A$246:$C$464,3,0),"")</f>
        <v/>
      </c>
      <c r="H5533" s="82"/>
      <c r="I5533" s="78"/>
      <c r="J5533" s="78"/>
      <c r="K5533" s="78"/>
      <c r="L5533" s="78"/>
      <c r="M5533" s="78"/>
      <c r="N5533" s="78"/>
      <c r="O5533" s="78"/>
      <c r="P5533" s="82"/>
      <c r="Q5533" s="78"/>
      <c r="R5533" s="82"/>
      <c r="S5533" s="82"/>
      <c r="T5533" s="82"/>
      <c r="U5533" s="82"/>
      <c r="V5533" s="82"/>
      <c r="W5533" s="82"/>
      <c r="X5533" s="82"/>
      <c r="Y5533" s="82"/>
      <c r="Z5533" s="82"/>
      <c r="AA5533" s="82"/>
      <c r="AB5533" s="82"/>
      <c r="AC5533" s="82"/>
      <c r="AD5533" s="85" t="str">
        <f>IF(A5533&lt;&gt;"",IF(D5533="DIRECCIÓN_DE_TRANSFERENCIAS","280 0031",VLOOKUP(C5533,NIVELES!$A$14:$B$105,2,0)),"")</f>
        <v/>
      </c>
      <c r="AE5533" s="86"/>
      <c r="AF5533" s="86"/>
      <c r="AG5533" s="79" t="str">
        <f>+IF(AF5533&lt;&gt;"",VLOOKUP(AF5533,NIVELES!$A$666:$B$673,2,0),"")</f>
        <v/>
      </c>
      <c r="AH5533" s="78"/>
      <c r="AI5533" s="79" t="str">
        <f>IF(AH5533&lt;&gt;"",VLOOKUP(CONCATENATE(AG5533,AH5533),NIVELES!$B$676:$C$745,2,0),"")</f>
        <v/>
      </c>
      <c r="AJ5533" s="78"/>
      <c r="AK5533" s="79" t="str">
        <f>+IF(AJ5533&lt;&gt;"",VLOOKUP(AJ5533,NIVELES!$A$816:$B$892,2,0),"")</f>
        <v/>
      </c>
      <c r="AL5533" s="78"/>
      <c r="AM5533" s="78"/>
      <c r="AN5533" s="79" t="str">
        <f>IF(AM5533&lt;&gt;"",+VLOOKUP(AM5533,NIVELES!$A$1652:$B$2466,2,0),"")</f>
        <v/>
      </c>
      <c r="AO5533" s="87"/>
      <c r="AP5533" s="88"/>
      <c r="AQ5533" s="88"/>
      <c r="AR5533" s="88"/>
      <c r="AS5533" s="88"/>
      <c r="AT5533" s="88"/>
      <c r="AU5533" s="88"/>
      <c r="AV5533" s="88"/>
      <c r="AW5533" s="88"/>
      <c r="AX5533" s="88"/>
      <c r="AY5533" s="88"/>
      <c r="AZ5533" s="88"/>
      <c r="BA5533" s="88"/>
      <c r="BB5533" s="89">
        <f t="shared" si="343"/>
        <v>0</v>
      </c>
      <c r="BC5533" s="90" t="str">
        <f t="shared" si="342"/>
        <v xml:space="preserve"> </v>
      </c>
      <c r="BD5533" s="91" t="str">
        <f t="shared" si="344"/>
        <v xml:space="preserve"> </v>
      </c>
      <c r="BE5533" s="92">
        <f t="shared" si="345"/>
        <v>0</v>
      </c>
    </row>
    <row r="5534" spans="1:57" s="74" customFormat="1" ht="50.1" customHeight="1" x14ac:dyDescent="0.2">
      <c r="A5534" s="78"/>
      <c r="B5534" s="78"/>
      <c r="C5534" s="78"/>
      <c r="D5534" s="78"/>
      <c r="E5534" s="79" t="str">
        <f>+IF(C5534&lt;&gt;"",VLOOKUP(MID(C5534,18,5),NIVELES!$A$133:$B$213,2,0),"")</f>
        <v/>
      </c>
      <c r="F5534" s="80"/>
      <c r="G5534" s="81" t="str">
        <f>+IF(F5534&lt;&gt;"",VLOOKUP(F5534,NIVELES!$A$246:$C$464,3,0),"")</f>
        <v/>
      </c>
      <c r="H5534" s="82"/>
      <c r="I5534" s="78"/>
      <c r="J5534" s="78"/>
      <c r="K5534" s="78"/>
      <c r="L5534" s="78"/>
      <c r="M5534" s="78"/>
      <c r="N5534" s="78"/>
      <c r="O5534" s="78"/>
      <c r="P5534" s="82"/>
      <c r="Q5534" s="78"/>
      <c r="R5534" s="82"/>
      <c r="S5534" s="82"/>
      <c r="T5534" s="82"/>
      <c r="U5534" s="82"/>
      <c r="V5534" s="82"/>
      <c r="W5534" s="82"/>
      <c r="X5534" s="82"/>
      <c r="Y5534" s="82"/>
      <c r="Z5534" s="82"/>
      <c r="AA5534" s="82"/>
      <c r="AB5534" s="82"/>
      <c r="AC5534" s="82"/>
      <c r="AD5534" s="85" t="str">
        <f>IF(A5534&lt;&gt;"",IF(D5534="DIRECCIÓN_DE_TRANSFERENCIAS","280 0031",VLOOKUP(C5534,NIVELES!$A$14:$B$105,2,0)),"")</f>
        <v/>
      </c>
      <c r="AE5534" s="86"/>
      <c r="AF5534" s="86"/>
      <c r="AG5534" s="79" t="str">
        <f>+IF(AF5534&lt;&gt;"",VLOOKUP(AF5534,NIVELES!$A$666:$B$673,2,0),"")</f>
        <v/>
      </c>
      <c r="AH5534" s="78"/>
      <c r="AI5534" s="79" t="str">
        <f>IF(AH5534&lt;&gt;"",VLOOKUP(CONCATENATE(AG5534,AH5534),NIVELES!$B$676:$C$745,2,0),"")</f>
        <v/>
      </c>
      <c r="AJ5534" s="78"/>
      <c r="AK5534" s="79" t="str">
        <f>+IF(AJ5534&lt;&gt;"",VLOOKUP(AJ5534,NIVELES!$A$816:$B$892,2,0),"")</f>
        <v/>
      </c>
      <c r="AL5534" s="78"/>
      <c r="AM5534" s="78"/>
      <c r="AN5534" s="79" t="str">
        <f>IF(AM5534&lt;&gt;"",+VLOOKUP(AM5534,NIVELES!$A$1652:$B$2466,2,0),"")</f>
        <v/>
      </c>
      <c r="AO5534" s="87"/>
      <c r="AP5534" s="88"/>
      <c r="AQ5534" s="88"/>
      <c r="AR5534" s="88"/>
      <c r="AS5534" s="88"/>
      <c r="AT5534" s="88"/>
      <c r="AU5534" s="88"/>
      <c r="AV5534" s="88"/>
      <c r="AW5534" s="88"/>
      <c r="AX5534" s="88"/>
      <c r="AY5534" s="88"/>
      <c r="AZ5534" s="88"/>
      <c r="BA5534" s="88"/>
      <c r="BB5534" s="89">
        <f t="shared" si="343"/>
        <v>0</v>
      </c>
      <c r="BC5534" s="90" t="str">
        <f t="shared" si="342"/>
        <v xml:space="preserve"> </v>
      </c>
      <c r="BD5534" s="91" t="str">
        <f t="shared" si="344"/>
        <v xml:space="preserve"> </v>
      </c>
      <c r="BE5534" s="92">
        <f t="shared" si="345"/>
        <v>0</v>
      </c>
    </row>
    <row r="5535" spans="1:57" s="74" customFormat="1" ht="50.1" customHeight="1" x14ac:dyDescent="0.2">
      <c r="A5535" s="78"/>
      <c r="B5535" s="78"/>
      <c r="C5535" s="78"/>
      <c r="D5535" s="78"/>
      <c r="E5535" s="79" t="str">
        <f>+IF(C5535&lt;&gt;"",VLOOKUP(MID(C5535,18,5),NIVELES!$A$133:$B$213,2,0),"")</f>
        <v/>
      </c>
      <c r="F5535" s="80"/>
      <c r="G5535" s="81" t="str">
        <f>+IF(F5535&lt;&gt;"",VLOOKUP(F5535,NIVELES!$A$246:$C$464,3,0),"")</f>
        <v/>
      </c>
      <c r="H5535" s="82"/>
      <c r="I5535" s="78"/>
      <c r="J5535" s="78"/>
      <c r="K5535" s="78"/>
      <c r="L5535" s="78"/>
      <c r="M5535" s="78"/>
      <c r="N5535" s="78"/>
      <c r="O5535" s="78"/>
      <c r="P5535" s="82"/>
      <c r="Q5535" s="78"/>
      <c r="R5535" s="82"/>
      <c r="S5535" s="82"/>
      <c r="T5535" s="82"/>
      <c r="U5535" s="82"/>
      <c r="V5535" s="82"/>
      <c r="W5535" s="82"/>
      <c r="X5535" s="82"/>
      <c r="Y5535" s="82"/>
      <c r="Z5535" s="82"/>
      <c r="AA5535" s="82"/>
      <c r="AB5535" s="82"/>
      <c r="AC5535" s="82"/>
      <c r="AD5535" s="85" t="str">
        <f>IF(A5535&lt;&gt;"",IF(D5535="DIRECCIÓN_DE_TRANSFERENCIAS","280 0031",VLOOKUP(C5535,NIVELES!$A$14:$B$105,2,0)),"")</f>
        <v/>
      </c>
      <c r="AE5535" s="86"/>
      <c r="AF5535" s="86"/>
      <c r="AG5535" s="79" t="str">
        <f>+IF(AF5535&lt;&gt;"",VLOOKUP(AF5535,NIVELES!$A$666:$B$673,2,0),"")</f>
        <v/>
      </c>
      <c r="AH5535" s="78"/>
      <c r="AI5535" s="79" t="str">
        <f>IF(AH5535&lt;&gt;"",VLOOKUP(CONCATENATE(AG5535,AH5535),NIVELES!$B$676:$C$745,2,0),"")</f>
        <v/>
      </c>
      <c r="AJ5535" s="78"/>
      <c r="AK5535" s="79" t="str">
        <f>+IF(AJ5535&lt;&gt;"",VLOOKUP(AJ5535,NIVELES!$A$816:$B$892,2,0),"")</f>
        <v/>
      </c>
      <c r="AL5535" s="78"/>
      <c r="AM5535" s="78"/>
      <c r="AN5535" s="79" t="str">
        <f>IF(AM5535&lt;&gt;"",+VLOOKUP(AM5535,NIVELES!$A$1652:$B$2466,2,0),"")</f>
        <v/>
      </c>
      <c r="AO5535" s="87"/>
      <c r="AP5535" s="88"/>
      <c r="AQ5535" s="88"/>
      <c r="AR5535" s="88"/>
      <c r="AS5535" s="88"/>
      <c r="AT5535" s="88"/>
      <c r="AU5535" s="88"/>
      <c r="AV5535" s="88"/>
      <c r="AW5535" s="88"/>
      <c r="AX5535" s="88"/>
      <c r="AY5535" s="88"/>
      <c r="AZ5535" s="88"/>
      <c r="BA5535" s="88"/>
      <c r="BB5535" s="89">
        <f t="shared" si="343"/>
        <v>0</v>
      </c>
      <c r="BC5535" s="90" t="str">
        <f t="shared" si="342"/>
        <v xml:space="preserve"> </v>
      </c>
      <c r="BD5535" s="91" t="str">
        <f t="shared" si="344"/>
        <v xml:space="preserve"> </v>
      </c>
      <c r="BE5535" s="92">
        <f t="shared" si="345"/>
        <v>0</v>
      </c>
    </row>
    <row r="5536" spans="1:57" s="74" customFormat="1" ht="50.1" customHeight="1" x14ac:dyDescent="0.2">
      <c r="A5536" s="78"/>
      <c r="B5536" s="78"/>
      <c r="C5536" s="78"/>
      <c r="D5536" s="78"/>
      <c r="E5536" s="79" t="str">
        <f>+IF(C5536&lt;&gt;"",VLOOKUP(MID(C5536,18,5),NIVELES!$A$133:$B$213,2,0),"")</f>
        <v/>
      </c>
      <c r="F5536" s="80"/>
      <c r="G5536" s="81" t="str">
        <f>+IF(F5536&lt;&gt;"",VLOOKUP(F5536,NIVELES!$A$246:$C$464,3,0),"")</f>
        <v/>
      </c>
      <c r="H5536" s="82"/>
      <c r="I5536" s="78"/>
      <c r="J5536" s="78"/>
      <c r="K5536" s="78"/>
      <c r="L5536" s="78"/>
      <c r="M5536" s="78"/>
      <c r="N5536" s="78"/>
      <c r="O5536" s="78"/>
      <c r="P5536" s="82"/>
      <c r="Q5536" s="78"/>
      <c r="R5536" s="82"/>
      <c r="S5536" s="82"/>
      <c r="T5536" s="82"/>
      <c r="U5536" s="82"/>
      <c r="V5536" s="82"/>
      <c r="W5536" s="82"/>
      <c r="X5536" s="82"/>
      <c r="Y5536" s="82"/>
      <c r="Z5536" s="82"/>
      <c r="AA5536" s="82"/>
      <c r="AB5536" s="82"/>
      <c r="AC5536" s="82"/>
      <c r="AD5536" s="85" t="str">
        <f>IF(A5536&lt;&gt;"",IF(D5536="DIRECCIÓN_DE_TRANSFERENCIAS","280 0031",VLOOKUP(C5536,NIVELES!$A$14:$B$105,2,0)),"")</f>
        <v/>
      </c>
      <c r="AE5536" s="86"/>
      <c r="AF5536" s="86"/>
      <c r="AG5536" s="79" t="str">
        <f>+IF(AF5536&lt;&gt;"",VLOOKUP(AF5536,NIVELES!$A$666:$B$673,2,0),"")</f>
        <v/>
      </c>
      <c r="AH5536" s="78"/>
      <c r="AI5536" s="79" t="str">
        <f>IF(AH5536&lt;&gt;"",VLOOKUP(CONCATENATE(AG5536,AH5536),NIVELES!$B$676:$C$745,2,0),"")</f>
        <v/>
      </c>
      <c r="AJ5536" s="78"/>
      <c r="AK5536" s="79" t="str">
        <f>+IF(AJ5536&lt;&gt;"",VLOOKUP(AJ5536,NIVELES!$A$816:$B$892,2,0),"")</f>
        <v/>
      </c>
      <c r="AL5536" s="78"/>
      <c r="AM5536" s="78"/>
      <c r="AN5536" s="79" t="str">
        <f>IF(AM5536&lt;&gt;"",+VLOOKUP(AM5536,NIVELES!$A$1652:$B$2466,2,0),"")</f>
        <v/>
      </c>
      <c r="AO5536" s="87"/>
      <c r="AP5536" s="88"/>
      <c r="AQ5536" s="88"/>
      <c r="AR5536" s="88"/>
      <c r="AS5536" s="88"/>
      <c r="AT5536" s="88"/>
      <c r="AU5536" s="88"/>
      <c r="AV5536" s="88"/>
      <c r="AW5536" s="88"/>
      <c r="AX5536" s="88"/>
      <c r="AY5536" s="88"/>
      <c r="AZ5536" s="88"/>
      <c r="BA5536" s="88"/>
      <c r="BB5536" s="89">
        <f t="shared" si="343"/>
        <v>0</v>
      </c>
      <c r="BC5536" s="90" t="str">
        <f t="shared" si="342"/>
        <v xml:space="preserve"> </v>
      </c>
      <c r="BD5536" s="91" t="str">
        <f t="shared" si="344"/>
        <v xml:space="preserve"> </v>
      </c>
      <c r="BE5536" s="92">
        <f t="shared" si="345"/>
        <v>0</v>
      </c>
    </row>
    <row r="5537" spans="1:57" s="74" customFormat="1" ht="50.1" customHeight="1" x14ac:dyDescent="0.2">
      <c r="A5537" s="78"/>
      <c r="B5537" s="78"/>
      <c r="C5537" s="78"/>
      <c r="D5537" s="78"/>
      <c r="E5537" s="79" t="str">
        <f>+IF(C5537&lt;&gt;"",VLOOKUP(MID(C5537,18,5),NIVELES!$A$133:$B$213,2,0),"")</f>
        <v/>
      </c>
      <c r="F5537" s="80"/>
      <c r="G5537" s="81" t="str">
        <f>+IF(F5537&lt;&gt;"",VLOOKUP(F5537,NIVELES!$A$246:$C$464,3,0),"")</f>
        <v/>
      </c>
      <c r="H5537" s="82"/>
      <c r="I5537" s="78"/>
      <c r="J5537" s="78"/>
      <c r="K5537" s="78"/>
      <c r="L5537" s="78"/>
      <c r="M5537" s="78"/>
      <c r="N5537" s="78"/>
      <c r="O5537" s="78"/>
      <c r="P5537" s="82"/>
      <c r="Q5537" s="78"/>
      <c r="R5537" s="82"/>
      <c r="S5537" s="82"/>
      <c r="T5537" s="82"/>
      <c r="U5537" s="82"/>
      <c r="V5537" s="82"/>
      <c r="W5537" s="82"/>
      <c r="X5537" s="82"/>
      <c r="Y5537" s="82"/>
      <c r="Z5537" s="82"/>
      <c r="AA5537" s="82"/>
      <c r="AB5537" s="82"/>
      <c r="AC5537" s="82"/>
      <c r="AD5537" s="85" t="str">
        <f>IF(A5537&lt;&gt;"",IF(D5537="DIRECCIÓN_DE_TRANSFERENCIAS","280 0031",VLOOKUP(C5537,NIVELES!$A$14:$B$105,2,0)),"")</f>
        <v/>
      </c>
      <c r="AE5537" s="86"/>
      <c r="AF5537" s="86"/>
      <c r="AG5537" s="79" t="str">
        <f>+IF(AF5537&lt;&gt;"",VLOOKUP(AF5537,NIVELES!$A$666:$B$673,2,0),"")</f>
        <v/>
      </c>
      <c r="AH5537" s="78"/>
      <c r="AI5537" s="79" t="str">
        <f>IF(AH5537&lt;&gt;"",VLOOKUP(CONCATENATE(AG5537,AH5537),NIVELES!$B$676:$C$745,2,0),"")</f>
        <v/>
      </c>
      <c r="AJ5537" s="78"/>
      <c r="AK5537" s="79" t="str">
        <f>+IF(AJ5537&lt;&gt;"",VLOOKUP(AJ5537,NIVELES!$A$816:$B$892,2,0),"")</f>
        <v/>
      </c>
      <c r="AL5537" s="78"/>
      <c r="AM5537" s="78"/>
      <c r="AN5537" s="79" t="str">
        <f>IF(AM5537&lt;&gt;"",+VLOOKUP(AM5537,NIVELES!$A$1652:$B$2466,2,0),"")</f>
        <v/>
      </c>
      <c r="AO5537" s="87"/>
      <c r="AP5537" s="88"/>
      <c r="AQ5537" s="88"/>
      <c r="AR5537" s="88"/>
      <c r="AS5537" s="88"/>
      <c r="AT5537" s="88"/>
      <c r="AU5537" s="88"/>
      <c r="AV5537" s="88"/>
      <c r="AW5537" s="88"/>
      <c r="AX5537" s="88"/>
      <c r="AY5537" s="88"/>
      <c r="AZ5537" s="88"/>
      <c r="BA5537" s="88"/>
      <c r="BB5537" s="89">
        <f t="shared" si="343"/>
        <v>0</v>
      </c>
      <c r="BC5537" s="90" t="str">
        <f t="shared" si="342"/>
        <v xml:space="preserve"> </v>
      </c>
      <c r="BD5537" s="91" t="str">
        <f t="shared" si="344"/>
        <v xml:space="preserve"> </v>
      </c>
      <c r="BE5537" s="92">
        <f t="shared" si="345"/>
        <v>0</v>
      </c>
    </row>
    <row r="5538" spans="1:57" s="74" customFormat="1" ht="50.1" customHeight="1" x14ac:dyDescent="0.2">
      <c r="A5538" s="78"/>
      <c r="B5538" s="78"/>
      <c r="C5538" s="78"/>
      <c r="D5538" s="78"/>
      <c r="E5538" s="79" t="str">
        <f>+IF(C5538&lt;&gt;"",VLOOKUP(MID(C5538,18,5),NIVELES!$A$133:$B$213,2,0),"")</f>
        <v/>
      </c>
      <c r="F5538" s="80"/>
      <c r="G5538" s="81" t="str">
        <f>+IF(F5538&lt;&gt;"",VLOOKUP(F5538,NIVELES!$A$246:$C$464,3,0),"")</f>
        <v/>
      </c>
      <c r="H5538" s="82"/>
      <c r="I5538" s="78"/>
      <c r="J5538" s="78"/>
      <c r="K5538" s="78"/>
      <c r="L5538" s="78"/>
      <c r="M5538" s="78"/>
      <c r="N5538" s="78"/>
      <c r="O5538" s="78"/>
      <c r="P5538" s="82"/>
      <c r="Q5538" s="78"/>
      <c r="R5538" s="82"/>
      <c r="S5538" s="82"/>
      <c r="T5538" s="82"/>
      <c r="U5538" s="82"/>
      <c r="V5538" s="82"/>
      <c r="W5538" s="82"/>
      <c r="X5538" s="82"/>
      <c r="Y5538" s="82"/>
      <c r="Z5538" s="82"/>
      <c r="AA5538" s="82"/>
      <c r="AB5538" s="82"/>
      <c r="AC5538" s="82"/>
      <c r="AD5538" s="85" t="str">
        <f>IF(A5538&lt;&gt;"",IF(D5538="DIRECCIÓN_DE_TRANSFERENCIAS","280 0031",VLOOKUP(C5538,NIVELES!$A$14:$B$105,2,0)),"")</f>
        <v/>
      </c>
      <c r="AE5538" s="86"/>
      <c r="AF5538" s="86"/>
      <c r="AG5538" s="79" t="str">
        <f>+IF(AF5538&lt;&gt;"",VLOOKUP(AF5538,NIVELES!$A$666:$B$673,2,0),"")</f>
        <v/>
      </c>
      <c r="AH5538" s="78"/>
      <c r="AI5538" s="79" t="str">
        <f>IF(AH5538&lt;&gt;"",VLOOKUP(CONCATENATE(AG5538,AH5538),NIVELES!$B$676:$C$745,2,0),"")</f>
        <v/>
      </c>
      <c r="AJ5538" s="78"/>
      <c r="AK5538" s="79" t="str">
        <f>+IF(AJ5538&lt;&gt;"",VLOOKUP(AJ5538,NIVELES!$A$816:$B$892,2,0),"")</f>
        <v/>
      </c>
      <c r="AL5538" s="78"/>
      <c r="AM5538" s="78"/>
      <c r="AN5538" s="79" t="str">
        <f>IF(AM5538&lt;&gt;"",+VLOOKUP(AM5538,NIVELES!$A$1652:$B$2466,2,0),"")</f>
        <v/>
      </c>
      <c r="AO5538" s="87"/>
      <c r="AP5538" s="88"/>
      <c r="AQ5538" s="88"/>
      <c r="AR5538" s="88"/>
      <c r="AS5538" s="88"/>
      <c r="AT5538" s="88"/>
      <c r="AU5538" s="88"/>
      <c r="AV5538" s="88"/>
      <c r="AW5538" s="88"/>
      <c r="AX5538" s="88"/>
      <c r="AY5538" s="88"/>
      <c r="AZ5538" s="88"/>
      <c r="BA5538" s="88"/>
      <c r="BB5538" s="89">
        <f t="shared" si="343"/>
        <v>0</v>
      </c>
      <c r="BC5538" s="90" t="str">
        <f t="shared" si="342"/>
        <v xml:space="preserve"> </v>
      </c>
      <c r="BD5538" s="91" t="str">
        <f t="shared" si="344"/>
        <v xml:space="preserve"> </v>
      </c>
      <c r="BE5538" s="92">
        <f t="shared" si="345"/>
        <v>0</v>
      </c>
    </row>
    <row r="5539" spans="1:57" s="74" customFormat="1" ht="50.1" customHeight="1" x14ac:dyDescent="0.2">
      <c r="A5539" s="78"/>
      <c r="B5539" s="78"/>
      <c r="C5539" s="78"/>
      <c r="D5539" s="78"/>
      <c r="E5539" s="79" t="str">
        <f>+IF(C5539&lt;&gt;"",VLOOKUP(MID(C5539,18,5),NIVELES!$A$133:$B$213,2,0),"")</f>
        <v/>
      </c>
      <c r="F5539" s="80"/>
      <c r="G5539" s="81" t="str">
        <f>+IF(F5539&lt;&gt;"",VLOOKUP(F5539,NIVELES!$A$246:$C$464,3,0),"")</f>
        <v/>
      </c>
      <c r="H5539" s="82"/>
      <c r="I5539" s="78"/>
      <c r="J5539" s="78"/>
      <c r="K5539" s="78"/>
      <c r="L5539" s="78"/>
      <c r="M5539" s="78"/>
      <c r="N5539" s="78"/>
      <c r="O5539" s="78"/>
      <c r="P5539" s="82"/>
      <c r="Q5539" s="78"/>
      <c r="R5539" s="82"/>
      <c r="S5539" s="82"/>
      <c r="T5539" s="82"/>
      <c r="U5539" s="82"/>
      <c r="V5539" s="82"/>
      <c r="W5539" s="82"/>
      <c r="X5539" s="82"/>
      <c r="Y5539" s="82"/>
      <c r="Z5539" s="82"/>
      <c r="AA5539" s="82"/>
      <c r="AB5539" s="82"/>
      <c r="AC5539" s="82"/>
      <c r="AD5539" s="85" t="str">
        <f>IF(A5539&lt;&gt;"",IF(D5539="DIRECCIÓN_DE_TRANSFERENCIAS","280 0031",VLOOKUP(C5539,NIVELES!$A$14:$B$105,2,0)),"")</f>
        <v/>
      </c>
      <c r="AE5539" s="86"/>
      <c r="AF5539" s="86"/>
      <c r="AG5539" s="79" t="str">
        <f>+IF(AF5539&lt;&gt;"",VLOOKUP(AF5539,NIVELES!$A$666:$B$673,2,0),"")</f>
        <v/>
      </c>
      <c r="AH5539" s="78"/>
      <c r="AI5539" s="79" t="str">
        <f>IF(AH5539&lt;&gt;"",VLOOKUP(CONCATENATE(AG5539,AH5539),NIVELES!$B$676:$C$745,2,0),"")</f>
        <v/>
      </c>
      <c r="AJ5539" s="78"/>
      <c r="AK5539" s="79" t="str">
        <f>+IF(AJ5539&lt;&gt;"",VLOOKUP(AJ5539,NIVELES!$A$816:$B$892,2,0),"")</f>
        <v/>
      </c>
      <c r="AL5539" s="78"/>
      <c r="AM5539" s="78"/>
      <c r="AN5539" s="79" t="str">
        <f>IF(AM5539&lt;&gt;"",+VLOOKUP(AM5539,NIVELES!$A$1652:$B$2466,2,0),"")</f>
        <v/>
      </c>
      <c r="AO5539" s="87"/>
      <c r="AP5539" s="88"/>
      <c r="AQ5539" s="88"/>
      <c r="AR5539" s="88"/>
      <c r="AS5539" s="88"/>
      <c r="AT5539" s="88"/>
      <c r="AU5539" s="88"/>
      <c r="AV5539" s="88"/>
      <c r="AW5539" s="88"/>
      <c r="AX5539" s="88"/>
      <c r="AY5539" s="88"/>
      <c r="AZ5539" s="88"/>
      <c r="BA5539" s="88"/>
      <c r="BB5539" s="89">
        <f t="shared" si="343"/>
        <v>0</v>
      </c>
      <c r="BC5539" s="90" t="str">
        <f t="shared" si="342"/>
        <v xml:space="preserve"> </v>
      </c>
      <c r="BD5539" s="91" t="str">
        <f t="shared" si="344"/>
        <v xml:space="preserve"> </v>
      </c>
      <c r="BE5539" s="92">
        <f t="shared" si="345"/>
        <v>0</v>
      </c>
    </row>
    <row r="5540" spans="1:57" s="74" customFormat="1" ht="50.1" customHeight="1" x14ac:dyDescent="0.2">
      <c r="A5540" s="78"/>
      <c r="B5540" s="78"/>
      <c r="C5540" s="78"/>
      <c r="D5540" s="78"/>
      <c r="E5540" s="79" t="str">
        <f>+IF(C5540&lt;&gt;"",VLOOKUP(MID(C5540,18,5),NIVELES!$A$133:$B$213,2,0),"")</f>
        <v/>
      </c>
      <c r="F5540" s="80"/>
      <c r="G5540" s="81" t="str">
        <f>+IF(F5540&lt;&gt;"",VLOOKUP(F5540,NIVELES!$A$246:$C$464,3,0),"")</f>
        <v/>
      </c>
      <c r="H5540" s="82"/>
      <c r="I5540" s="78"/>
      <c r="J5540" s="78"/>
      <c r="K5540" s="78"/>
      <c r="L5540" s="78"/>
      <c r="M5540" s="78"/>
      <c r="N5540" s="78"/>
      <c r="O5540" s="78"/>
      <c r="P5540" s="82"/>
      <c r="Q5540" s="78"/>
      <c r="R5540" s="82"/>
      <c r="S5540" s="82"/>
      <c r="T5540" s="82"/>
      <c r="U5540" s="82"/>
      <c r="V5540" s="82"/>
      <c r="W5540" s="82"/>
      <c r="X5540" s="82"/>
      <c r="Y5540" s="82"/>
      <c r="Z5540" s="82"/>
      <c r="AA5540" s="82"/>
      <c r="AB5540" s="82"/>
      <c r="AC5540" s="82"/>
      <c r="AD5540" s="85" t="str">
        <f>IF(A5540&lt;&gt;"",IF(D5540="DIRECCIÓN_DE_TRANSFERENCIAS","280 0031",VLOOKUP(C5540,NIVELES!$A$14:$B$105,2,0)),"")</f>
        <v/>
      </c>
      <c r="AE5540" s="86"/>
      <c r="AF5540" s="86"/>
      <c r="AG5540" s="79" t="str">
        <f>+IF(AF5540&lt;&gt;"",VLOOKUP(AF5540,NIVELES!$A$666:$B$673,2,0),"")</f>
        <v/>
      </c>
      <c r="AH5540" s="78"/>
      <c r="AI5540" s="79" t="str">
        <f>IF(AH5540&lt;&gt;"",VLOOKUP(CONCATENATE(AG5540,AH5540),NIVELES!$B$676:$C$745,2,0),"")</f>
        <v/>
      </c>
      <c r="AJ5540" s="78"/>
      <c r="AK5540" s="79" t="str">
        <f>+IF(AJ5540&lt;&gt;"",VLOOKUP(AJ5540,NIVELES!$A$816:$B$892,2,0),"")</f>
        <v/>
      </c>
      <c r="AL5540" s="78"/>
      <c r="AM5540" s="78"/>
      <c r="AN5540" s="79" t="str">
        <f>IF(AM5540&lt;&gt;"",+VLOOKUP(AM5540,NIVELES!$A$1652:$B$2466,2,0),"")</f>
        <v/>
      </c>
      <c r="AO5540" s="87"/>
      <c r="AP5540" s="88"/>
      <c r="AQ5540" s="88"/>
      <c r="AR5540" s="88"/>
      <c r="AS5540" s="88"/>
      <c r="AT5540" s="88"/>
      <c r="AU5540" s="88"/>
      <c r="AV5540" s="88"/>
      <c r="AW5540" s="88"/>
      <c r="AX5540" s="88"/>
      <c r="AY5540" s="88"/>
      <c r="AZ5540" s="88"/>
      <c r="BA5540" s="88"/>
      <c r="BB5540" s="89">
        <f t="shared" si="343"/>
        <v>0</v>
      </c>
      <c r="BC5540" s="90" t="str">
        <f t="shared" si="342"/>
        <v xml:space="preserve"> </v>
      </c>
      <c r="BD5540" s="91" t="str">
        <f t="shared" si="344"/>
        <v xml:space="preserve"> </v>
      </c>
      <c r="BE5540" s="92">
        <f t="shared" si="345"/>
        <v>0</v>
      </c>
    </row>
    <row r="5541" spans="1:57" s="74" customFormat="1" ht="50.1" customHeight="1" x14ac:dyDescent="0.2">
      <c r="A5541" s="78"/>
      <c r="B5541" s="78"/>
      <c r="C5541" s="78"/>
      <c r="D5541" s="78"/>
      <c r="E5541" s="79" t="str">
        <f>+IF(C5541&lt;&gt;"",VLOOKUP(MID(C5541,18,5),NIVELES!$A$133:$B$213,2,0),"")</f>
        <v/>
      </c>
      <c r="F5541" s="80"/>
      <c r="G5541" s="81" t="str">
        <f>+IF(F5541&lt;&gt;"",VLOOKUP(F5541,NIVELES!$A$246:$C$464,3,0),"")</f>
        <v/>
      </c>
      <c r="H5541" s="82"/>
      <c r="I5541" s="78"/>
      <c r="J5541" s="78"/>
      <c r="K5541" s="78"/>
      <c r="L5541" s="78"/>
      <c r="M5541" s="78"/>
      <c r="N5541" s="78"/>
      <c r="O5541" s="78"/>
      <c r="P5541" s="82"/>
      <c r="Q5541" s="78"/>
      <c r="R5541" s="82"/>
      <c r="S5541" s="82"/>
      <c r="T5541" s="82"/>
      <c r="U5541" s="82"/>
      <c r="V5541" s="82"/>
      <c r="W5541" s="82"/>
      <c r="X5541" s="82"/>
      <c r="Y5541" s="82"/>
      <c r="Z5541" s="82"/>
      <c r="AA5541" s="82"/>
      <c r="AB5541" s="82"/>
      <c r="AC5541" s="82"/>
      <c r="AD5541" s="85" t="str">
        <f>IF(A5541&lt;&gt;"",IF(D5541="DIRECCIÓN_DE_TRANSFERENCIAS","280 0031",VLOOKUP(C5541,NIVELES!$A$14:$B$105,2,0)),"")</f>
        <v/>
      </c>
      <c r="AE5541" s="86"/>
      <c r="AF5541" s="86"/>
      <c r="AG5541" s="79" t="str">
        <f>+IF(AF5541&lt;&gt;"",VLOOKUP(AF5541,NIVELES!$A$666:$B$673,2,0),"")</f>
        <v/>
      </c>
      <c r="AH5541" s="78"/>
      <c r="AI5541" s="79" t="str">
        <f>IF(AH5541&lt;&gt;"",VLOOKUP(CONCATENATE(AG5541,AH5541),NIVELES!$B$676:$C$745,2,0),"")</f>
        <v/>
      </c>
      <c r="AJ5541" s="78"/>
      <c r="AK5541" s="79" t="str">
        <f>+IF(AJ5541&lt;&gt;"",VLOOKUP(AJ5541,NIVELES!$A$816:$B$892,2,0),"")</f>
        <v/>
      </c>
      <c r="AL5541" s="78"/>
      <c r="AM5541" s="78"/>
      <c r="AN5541" s="79" t="str">
        <f>IF(AM5541&lt;&gt;"",+VLOOKUP(AM5541,NIVELES!$A$1652:$B$2466,2,0),"")</f>
        <v/>
      </c>
      <c r="AO5541" s="87"/>
      <c r="AP5541" s="88"/>
      <c r="AQ5541" s="88"/>
      <c r="AR5541" s="88"/>
      <c r="AS5541" s="88"/>
      <c r="AT5541" s="88"/>
      <c r="AU5541" s="88"/>
      <c r="AV5541" s="88"/>
      <c r="AW5541" s="88"/>
      <c r="AX5541" s="88"/>
      <c r="AY5541" s="88"/>
      <c r="AZ5541" s="88"/>
      <c r="BA5541" s="88"/>
      <c r="BB5541" s="89">
        <f t="shared" si="343"/>
        <v>0</v>
      </c>
      <c r="BC5541" s="90" t="str">
        <f t="shared" si="342"/>
        <v xml:space="preserve"> </v>
      </c>
      <c r="BD5541" s="91" t="str">
        <f t="shared" si="344"/>
        <v xml:space="preserve"> </v>
      </c>
      <c r="BE5541" s="92">
        <f t="shared" si="345"/>
        <v>0</v>
      </c>
    </row>
    <row r="5542" spans="1:57" s="74" customFormat="1" ht="50.1" customHeight="1" x14ac:dyDescent="0.2">
      <c r="A5542" s="78"/>
      <c r="B5542" s="78"/>
      <c r="C5542" s="78"/>
      <c r="D5542" s="78"/>
      <c r="E5542" s="79" t="str">
        <f>+IF(C5542&lt;&gt;"",VLOOKUP(MID(C5542,18,5),NIVELES!$A$133:$B$213,2,0),"")</f>
        <v/>
      </c>
      <c r="F5542" s="80"/>
      <c r="G5542" s="81" t="str">
        <f>+IF(F5542&lt;&gt;"",VLOOKUP(F5542,NIVELES!$A$246:$C$464,3,0),"")</f>
        <v/>
      </c>
      <c r="H5542" s="82"/>
      <c r="I5542" s="78"/>
      <c r="J5542" s="78"/>
      <c r="K5542" s="78"/>
      <c r="L5542" s="78"/>
      <c r="M5542" s="78"/>
      <c r="N5542" s="78"/>
      <c r="O5542" s="78"/>
      <c r="P5542" s="82"/>
      <c r="Q5542" s="78"/>
      <c r="R5542" s="82"/>
      <c r="S5542" s="82"/>
      <c r="T5542" s="82"/>
      <c r="U5542" s="82"/>
      <c r="V5542" s="82"/>
      <c r="W5542" s="82"/>
      <c r="X5542" s="82"/>
      <c r="Y5542" s="82"/>
      <c r="Z5542" s="82"/>
      <c r="AA5542" s="82"/>
      <c r="AB5542" s="82"/>
      <c r="AC5542" s="82"/>
      <c r="AD5542" s="85" t="str">
        <f>IF(A5542&lt;&gt;"",IF(D5542="DIRECCIÓN_DE_TRANSFERENCIAS","280 0031",VLOOKUP(C5542,NIVELES!$A$14:$B$105,2,0)),"")</f>
        <v/>
      </c>
      <c r="AE5542" s="86"/>
      <c r="AF5542" s="86"/>
      <c r="AG5542" s="79" t="str">
        <f>+IF(AF5542&lt;&gt;"",VLOOKUP(AF5542,NIVELES!$A$666:$B$673,2,0),"")</f>
        <v/>
      </c>
      <c r="AH5542" s="78"/>
      <c r="AI5542" s="79" t="str">
        <f>IF(AH5542&lt;&gt;"",VLOOKUP(CONCATENATE(AG5542,AH5542),NIVELES!$B$676:$C$745,2,0),"")</f>
        <v/>
      </c>
      <c r="AJ5542" s="78"/>
      <c r="AK5542" s="79" t="str">
        <f>+IF(AJ5542&lt;&gt;"",VLOOKUP(AJ5542,NIVELES!$A$816:$B$892,2,0),"")</f>
        <v/>
      </c>
      <c r="AL5542" s="78"/>
      <c r="AM5542" s="78"/>
      <c r="AN5542" s="79" t="str">
        <f>IF(AM5542&lt;&gt;"",+VLOOKUP(AM5542,NIVELES!$A$1652:$B$2466,2,0),"")</f>
        <v/>
      </c>
      <c r="AO5542" s="87"/>
      <c r="AP5542" s="88"/>
      <c r="AQ5542" s="88"/>
      <c r="AR5542" s="88"/>
      <c r="AS5542" s="88"/>
      <c r="AT5542" s="88"/>
      <c r="AU5542" s="88"/>
      <c r="AV5542" s="88"/>
      <c r="AW5542" s="88"/>
      <c r="AX5542" s="88"/>
      <c r="AY5542" s="88"/>
      <c r="AZ5542" s="88"/>
      <c r="BA5542" s="88"/>
      <c r="BB5542" s="89">
        <f t="shared" si="343"/>
        <v>0</v>
      </c>
      <c r="BC5542" s="90" t="str">
        <f t="shared" si="342"/>
        <v xml:space="preserve"> </v>
      </c>
      <c r="BD5542" s="91" t="str">
        <f t="shared" si="344"/>
        <v xml:space="preserve"> </v>
      </c>
      <c r="BE5542" s="92">
        <f t="shared" si="345"/>
        <v>0</v>
      </c>
    </row>
    <row r="5543" spans="1:57" s="74" customFormat="1" ht="50.1" customHeight="1" x14ac:dyDescent="0.2">
      <c r="A5543" s="78"/>
      <c r="B5543" s="78"/>
      <c r="C5543" s="78"/>
      <c r="D5543" s="78"/>
      <c r="E5543" s="79" t="str">
        <f>+IF(C5543&lt;&gt;"",VLOOKUP(MID(C5543,18,5),NIVELES!$A$133:$B$213,2,0),"")</f>
        <v/>
      </c>
      <c r="F5543" s="80"/>
      <c r="G5543" s="81" t="str">
        <f>+IF(F5543&lt;&gt;"",VLOOKUP(F5543,NIVELES!$A$246:$C$464,3,0),"")</f>
        <v/>
      </c>
      <c r="H5543" s="82"/>
      <c r="I5543" s="78"/>
      <c r="J5543" s="78"/>
      <c r="K5543" s="78"/>
      <c r="L5543" s="78"/>
      <c r="M5543" s="78"/>
      <c r="N5543" s="78"/>
      <c r="O5543" s="78"/>
      <c r="P5543" s="82"/>
      <c r="Q5543" s="78"/>
      <c r="R5543" s="82"/>
      <c r="S5543" s="82"/>
      <c r="T5543" s="82"/>
      <c r="U5543" s="82"/>
      <c r="V5543" s="82"/>
      <c r="W5543" s="82"/>
      <c r="X5543" s="82"/>
      <c r="Y5543" s="82"/>
      <c r="Z5543" s="82"/>
      <c r="AA5543" s="82"/>
      <c r="AB5543" s="82"/>
      <c r="AC5543" s="82"/>
      <c r="AD5543" s="85" t="str">
        <f>IF(A5543&lt;&gt;"",IF(D5543="DIRECCIÓN_DE_TRANSFERENCIAS","280 0031",VLOOKUP(C5543,NIVELES!$A$14:$B$105,2,0)),"")</f>
        <v/>
      </c>
      <c r="AE5543" s="86"/>
      <c r="AF5543" s="86"/>
      <c r="AG5543" s="79" t="str">
        <f>+IF(AF5543&lt;&gt;"",VLOOKUP(AF5543,NIVELES!$A$666:$B$673,2,0),"")</f>
        <v/>
      </c>
      <c r="AH5543" s="78"/>
      <c r="AI5543" s="79" t="str">
        <f>IF(AH5543&lt;&gt;"",VLOOKUP(CONCATENATE(AG5543,AH5543),NIVELES!$B$676:$C$745,2,0),"")</f>
        <v/>
      </c>
      <c r="AJ5543" s="78"/>
      <c r="AK5543" s="79" t="str">
        <f>+IF(AJ5543&lt;&gt;"",VLOOKUP(AJ5543,NIVELES!$A$816:$B$892,2,0),"")</f>
        <v/>
      </c>
      <c r="AL5543" s="78"/>
      <c r="AM5543" s="78"/>
      <c r="AN5543" s="79" t="str">
        <f>IF(AM5543&lt;&gt;"",+VLOOKUP(AM5543,NIVELES!$A$1652:$B$2466,2,0),"")</f>
        <v/>
      </c>
      <c r="AO5543" s="87"/>
      <c r="AP5543" s="88"/>
      <c r="AQ5543" s="88"/>
      <c r="AR5543" s="88"/>
      <c r="AS5543" s="88"/>
      <c r="AT5543" s="88"/>
      <c r="AU5543" s="88"/>
      <c r="AV5543" s="88"/>
      <c r="AW5543" s="88"/>
      <c r="AX5543" s="88"/>
      <c r="AY5543" s="88"/>
      <c r="AZ5543" s="88"/>
      <c r="BA5543" s="88"/>
      <c r="BB5543" s="89">
        <f t="shared" si="343"/>
        <v>0</v>
      </c>
      <c r="BC5543" s="90" t="str">
        <f t="shared" si="342"/>
        <v xml:space="preserve"> </v>
      </c>
      <c r="BD5543" s="91" t="str">
        <f t="shared" si="344"/>
        <v xml:space="preserve"> </v>
      </c>
      <c r="BE5543" s="92">
        <f t="shared" si="345"/>
        <v>0</v>
      </c>
    </row>
    <row r="5544" spans="1:57" s="74" customFormat="1" ht="50.1" customHeight="1" x14ac:dyDescent="0.2">
      <c r="A5544" s="78"/>
      <c r="B5544" s="78"/>
      <c r="C5544" s="78"/>
      <c r="D5544" s="78"/>
      <c r="E5544" s="79" t="str">
        <f>+IF(C5544&lt;&gt;"",VLOOKUP(MID(C5544,18,5),NIVELES!$A$133:$B$213,2,0),"")</f>
        <v/>
      </c>
      <c r="F5544" s="80"/>
      <c r="G5544" s="81" t="str">
        <f>+IF(F5544&lt;&gt;"",VLOOKUP(F5544,NIVELES!$A$246:$C$464,3,0),"")</f>
        <v/>
      </c>
      <c r="H5544" s="82"/>
      <c r="I5544" s="78"/>
      <c r="J5544" s="78"/>
      <c r="K5544" s="78"/>
      <c r="L5544" s="78"/>
      <c r="M5544" s="78"/>
      <c r="N5544" s="78"/>
      <c r="O5544" s="78"/>
      <c r="P5544" s="82"/>
      <c r="Q5544" s="78"/>
      <c r="R5544" s="82"/>
      <c r="S5544" s="82"/>
      <c r="T5544" s="82"/>
      <c r="U5544" s="82"/>
      <c r="V5544" s="82"/>
      <c r="W5544" s="82"/>
      <c r="X5544" s="82"/>
      <c r="Y5544" s="82"/>
      <c r="Z5544" s="82"/>
      <c r="AA5544" s="82"/>
      <c r="AB5544" s="82"/>
      <c r="AC5544" s="82"/>
      <c r="AD5544" s="85" t="str">
        <f>IF(A5544&lt;&gt;"",IF(D5544="DIRECCIÓN_DE_TRANSFERENCIAS","280 0031",VLOOKUP(C5544,NIVELES!$A$14:$B$105,2,0)),"")</f>
        <v/>
      </c>
      <c r="AE5544" s="86"/>
      <c r="AF5544" s="86"/>
      <c r="AG5544" s="79" t="str">
        <f>+IF(AF5544&lt;&gt;"",VLOOKUP(AF5544,NIVELES!$A$666:$B$673,2,0),"")</f>
        <v/>
      </c>
      <c r="AH5544" s="78"/>
      <c r="AI5544" s="79" t="str">
        <f>IF(AH5544&lt;&gt;"",VLOOKUP(CONCATENATE(AG5544,AH5544),NIVELES!$B$676:$C$745,2,0),"")</f>
        <v/>
      </c>
      <c r="AJ5544" s="78"/>
      <c r="AK5544" s="79" t="str">
        <f>+IF(AJ5544&lt;&gt;"",VLOOKUP(AJ5544,NIVELES!$A$816:$B$892,2,0),"")</f>
        <v/>
      </c>
      <c r="AL5544" s="78"/>
      <c r="AM5544" s="78"/>
      <c r="AN5544" s="79" t="str">
        <f>IF(AM5544&lt;&gt;"",+VLOOKUP(AM5544,NIVELES!$A$1652:$B$2466,2,0),"")</f>
        <v/>
      </c>
      <c r="AO5544" s="87"/>
      <c r="AP5544" s="88"/>
      <c r="AQ5544" s="88"/>
      <c r="AR5544" s="88"/>
      <c r="AS5544" s="88"/>
      <c r="AT5544" s="88"/>
      <c r="AU5544" s="88"/>
      <c r="AV5544" s="88"/>
      <c r="AW5544" s="88"/>
      <c r="AX5544" s="88"/>
      <c r="AY5544" s="88"/>
      <c r="AZ5544" s="88"/>
      <c r="BA5544" s="88"/>
      <c r="BB5544" s="89">
        <f t="shared" si="343"/>
        <v>0</v>
      </c>
      <c r="BC5544" s="90" t="str">
        <f t="shared" si="342"/>
        <v xml:space="preserve"> </v>
      </c>
      <c r="BD5544" s="91" t="str">
        <f t="shared" si="344"/>
        <v xml:space="preserve"> </v>
      </c>
      <c r="BE5544" s="92">
        <f t="shared" si="345"/>
        <v>0</v>
      </c>
    </row>
    <row r="5545" spans="1:57" s="74" customFormat="1" ht="50.1" customHeight="1" x14ac:dyDescent="0.2">
      <c r="A5545" s="78"/>
      <c r="B5545" s="78"/>
      <c r="C5545" s="78"/>
      <c r="D5545" s="78"/>
      <c r="E5545" s="79" t="str">
        <f>+IF(C5545&lt;&gt;"",VLOOKUP(MID(C5545,18,5),NIVELES!$A$133:$B$213,2,0),"")</f>
        <v/>
      </c>
      <c r="F5545" s="80"/>
      <c r="G5545" s="81" t="str">
        <f>+IF(F5545&lt;&gt;"",VLOOKUP(F5545,NIVELES!$A$246:$C$464,3,0),"")</f>
        <v/>
      </c>
      <c r="H5545" s="82"/>
      <c r="I5545" s="78"/>
      <c r="J5545" s="78"/>
      <c r="K5545" s="78"/>
      <c r="L5545" s="78"/>
      <c r="M5545" s="78"/>
      <c r="N5545" s="78"/>
      <c r="O5545" s="78"/>
      <c r="P5545" s="82"/>
      <c r="Q5545" s="78"/>
      <c r="R5545" s="82"/>
      <c r="S5545" s="82"/>
      <c r="T5545" s="82"/>
      <c r="U5545" s="82"/>
      <c r="V5545" s="82"/>
      <c r="W5545" s="82"/>
      <c r="X5545" s="82"/>
      <c r="Y5545" s="82"/>
      <c r="Z5545" s="82"/>
      <c r="AA5545" s="82"/>
      <c r="AB5545" s="82"/>
      <c r="AC5545" s="82"/>
      <c r="AD5545" s="85" t="str">
        <f>IF(A5545&lt;&gt;"",IF(D5545="DIRECCIÓN_DE_TRANSFERENCIAS","280 0031",VLOOKUP(C5545,NIVELES!$A$14:$B$105,2,0)),"")</f>
        <v/>
      </c>
      <c r="AE5545" s="86"/>
      <c r="AF5545" s="86"/>
      <c r="AG5545" s="79" t="str">
        <f>+IF(AF5545&lt;&gt;"",VLOOKUP(AF5545,NIVELES!$A$666:$B$673,2,0),"")</f>
        <v/>
      </c>
      <c r="AH5545" s="78"/>
      <c r="AI5545" s="79" t="str">
        <f>IF(AH5545&lt;&gt;"",VLOOKUP(CONCATENATE(AG5545,AH5545),NIVELES!$B$676:$C$745,2,0),"")</f>
        <v/>
      </c>
      <c r="AJ5545" s="78"/>
      <c r="AK5545" s="79" t="str">
        <f>+IF(AJ5545&lt;&gt;"",VLOOKUP(AJ5545,NIVELES!$A$816:$B$892,2,0),"")</f>
        <v/>
      </c>
      <c r="AL5545" s="78"/>
      <c r="AM5545" s="78"/>
      <c r="AN5545" s="79" t="str">
        <f>IF(AM5545&lt;&gt;"",+VLOOKUP(AM5545,NIVELES!$A$1652:$B$2466,2,0),"")</f>
        <v/>
      </c>
      <c r="AO5545" s="87"/>
      <c r="AP5545" s="88"/>
      <c r="AQ5545" s="88"/>
      <c r="AR5545" s="88"/>
      <c r="AS5545" s="88"/>
      <c r="AT5545" s="88"/>
      <c r="AU5545" s="88"/>
      <c r="AV5545" s="88"/>
      <c r="AW5545" s="88"/>
      <c r="AX5545" s="88"/>
      <c r="AY5545" s="88"/>
      <c r="AZ5545" s="88"/>
      <c r="BA5545" s="88"/>
      <c r="BB5545" s="89">
        <f t="shared" si="343"/>
        <v>0</v>
      </c>
      <c r="BC5545" s="90" t="str">
        <f t="shared" si="342"/>
        <v xml:space="preserve"> </v>
      </c>
      <c r="BD5545" s="91" t="str">
        <f t="shared" si="344"/>
        <v xml:space="preserve"> </v>
      </c>
      <c r="BE5545" s="92">
        <f t="shared" si="345"/>
        <v>0</v>
      </c>
    </row>
    <row r="5546" spans="1:57" s="74" customFormat="1" ht="50.1" customHeight="1" x14ac:dyDescent="0.2">
      <c r="A5546" s="78"/>
      <c r="B5546" s="78"/>
      <c r="C5546" s="78"/>
      <c r="D5546" s="78"/>
      <c r="E5546" s="79" t="str">
        <f>+IF(C5546&lt;&gt;"",VLOOKUP(MID(C5546,18,5),NIVELES!$A$133:$B$213,2,0),"")</f>
        <v/>
      </c>
      <c r="F5546" s="80"/>
      <c r="G5546" s="81" t="str">
        <f>+IF(F5546&lt;&gt;"",VLOOKUP(F5546,NIVELES!$A$246:$C$464,3,0),"")</f>
        <v/>
      </c>
      <c r="H5546" s="82"/>
      <c r="I5546" s="78"/>
      <c r="J5546" s="78"/>
      <c r="K5546" s="78"/>
      <c r="L5546" s="78"/>
      <c r="M5546" s="78"/>
      <c r="N5546" s="78"/>
      <c r="O5546" s="78"/>
      <c r="P5546" s="82"/>
      <c r="Q5546" s="78"/>
      <c r="R5546" s="82"/>
      <c r="S5546" s="82"/>
      <c r="T5546" s="82"/>
      <c r="U5546" s="82"/>
      <c r="V5546" s="82"/>
      <c r="W5546" s="82"/>
      <c r="X5546" s="82"/>
      <c r="Y5546" s="82"/>
      <c r="Z5546" s="82"/>
      <c r="AA5546" s="82"/>
      <c r="AB5546" s="82"/>
      <c r="AC5546" s="82"/>
      <c r="AD5546" s="85" t="str">
        <f>IF(A5546&lt;&gt;"",IF(D5546="DIRECCIÓN_DE_TRANSFERENCIAS","280 0031",VLOOKUP(C5546,NIVELES!$A$14:$B$105,2,0)),"")</f>
        <v/>
      </c>
      <c r="AE5546" s="86"/>
      <c r="AF5546" s="86"/>
      <c r="AG5546" s="79" t="str">
        <f>+IF(AF5546&lt;&gt;"",VLOOKUP(AF5546,NIVELES!$A$666:$B$673,2,0),"")</f>
        <v/>
      </c>
      <c r="AH5546" s="78"/>
      <c r="AI5546" s="79" t="str">
        <f>IF(AH5546&lt;&gt;"",VLOOKUP(CONCATENATE(AG5546,AH5546),NIVELES!$B$676:$C$745,2,0),"")</f>
        <v/>
      </c>
      <c r="AJ5546" s="78"/>
      <c r="AK5546" s="79" t="str">
        <f>+IF(AJ5546&lt;&gt;"",VLOOKUP(AJ5546,NIVELES!$A$816:$B$892,2,0),"")</f>
        <v/>
      </c>
      <c r="AL5546" s="78"/>
      <c r="AM5546" s="78"/>
      <c r="AN5546" s="79" t="str">
        <f>IF(AM5546&lt;&gt;"",+VLOOKUP(AM5546,NIVELES!$A$1652:$B$2466,2,0),"")</f>
        <v/>
      </c>
      <c r="AO5546" s="87"/>
      <c r="AP5546" s="88"/>
      <c r="AQ5546" s="88"/>
      <c r="AR5546" s="88"/>
      <c r="AS5546" s="88"/>
      <c r="AT5546" s="88"/>
      <c r="AU5546" s="88"/>
      <c r="AV5546" s="88"/>
      <c r="AW5546" s="88"/>
      <c r="AX5546" s="88"/>
      <c r="AY5546" s="88"/>
      <c r="AZ5546" s="88"/>
      <c r="BA5546" s="88"/>
      <c r="BB5546" s="89">
        <f t="shared" si="343"/>
        <v>0</v>
      </c>
      <c r="BC5546" s="90" t="str">
        <f t="shared" si="342"/>
        <v xml:space="preserve"> </v>
      </c>
      <c r="BD5546" s="91" t="str">
        <f t="shared" si="344"/>
        <v xml:space="preserve"> </v>
      </c>
      <c r="BE5546" s="92">
        <f t="shared" si="345"/>
        <v>0</v>
      </c>
    </row>
    <row r="5547" spans="1:57" s="74" customFormat="1" ht="50.1" customHeight="1" x14ac:dyDescent="0.2">
      <c r="A5547" s="78"/>
      <c r="B5547" s="78"/>
      <c r="C5547" s="78"/>
      <c r="D5547" s="78"/>
      <c r="E5547" s="79" t="str">
        <f>+IF(C5547&lt;&gt;"",VLOOKUP(MID(C5547,18,5),NIVELES!$A$133:$B$213,2,0),"")</f>
        <v/>
      </c>
      <c r="F5547" s="80"/>
      <c r="G5547" s="81" t="str">
        <f>+IF(F5547&lt;&gt;"",VLOOKUP(F5547,NIVELES!$A$246:$C$464,3,0),"")</f>
        <v/>
      </c>
      <c r="H5547" s="82"/>
      <c r="I5547" s="78"/>
      <c r="J5547" s="78"/>
      <c r="K5547" s="78"/>
      <c r="L5547" s="78"/>
      <c r="M5547" s="78"/>
      <c r="N5547" s="78"/>
      <c r="O5547" s="78"/>
      <c r="P5547" s="82"/>
      <c r="Q5547" s="78"/>
      <c r="R5547" s="82"/>
      <c r="S5547" s="82"/>
      <c r="T5547" s="82"/>
      <c r="U5547" s="82"/>
      <c r="V5547" s="82"/>
      <c r="W5547" s="82"/>
      <c r="X5547" s="82"/>
      <c r="Y5547" s="82"/>
      <c r="Z5547" s="82"/>
      <c r="AA5547" s="82"/>
      <c r="AB5547" s="82"/>
      <c r="AC5547" s="82"/>
      <c r="AD5547" s="85" t="str">
        <f>IF(A5547&lt;&gt;"",IF(D5547="DIRECCIÓN_DE_TRANSFERENCIAS","280 0031",VLOOKUP(C5547,NIVELES!$A$14:$B$105,2,0)),"")</f>
        <v/>
      </c>
      <c r="AE5547" s="86"/>
      <c r="AF5547" s="86"/>
      <c r="AG5547" s="79" t="str">
        <f>+IF(AF5547&lt;&gt;"",VLOOKUP(AF5547,NIVELES!$A$666:$B$673,2,0),"")</f>
        <v/>
      </c>
      <c r="AH5547" s="78"/>
      <c r="AI5547" s="79" t="str">
        <f>IF(AH5547&lt;&gt;"",VLOOKUP(CONCATENATE(AG5547,AH5547),NIVELES!$B$676:$C$745,2,0),"")</f>
        <v/>
      </c>
      <c r="AJ5547" s="78"/>
      <c r="AK5547" s="79" t="str">
        <f>+IF(AJ5547&lt;&gt;"",VLOOKUP(AJ5547,NIVELES!$A$816:$B$892,2,0),"")</f>
        <v/>
      </c>
      <c r="AL5547" s="78"/>
      <c r="AM5547" s="78"/>
      <c r="AN5547" s="79" t="str">
        <f>IF(AM5547&lt;&gt;"",+VLOOKUP(AM5547,NIVELES!$A$1652:$B$2466,2,0),"")</f>
        <v/>
      </c>
      <c r="AO5547" s="87"/>
      <c r="AP5547" s="88"/>
      <c r="AQ5547" s="88"/>
      <c r="AR5547" s="88"/>
      <c r="AS5547" s="88"/>
      <c r="AT5547" s="88"/>
      <c r="AU5547" s="88"/>
      <c r="AV5547" s="88"/>
      <c r="AW5547" s="88"/>
      <c r="AX5547" s="88"/>
      <c r="AY5547" s="88"/>
      <c r="AZ5547" s="88"/>
      <c r="BA5547" s="88"/>
      <c r="BB5547" s="89">
        <f t="shared" si="343"/>
        <v>0</v>
      </c>
      <c r="BC5547" s="90" t="str">
        <f t="shared" si="342"/>
        <v xml:space="preserve"> </v>
      </c>
      <c r="BD5547" s="91" t="str">
        <f t="shared" si="344"/>
        <v xml:space="preserve"> </v>
      </c>
      <c r="BE5547" s="92">
        <f t="shared" si="345"/>
        <v>0</v>
      </c>
    </row>
    <row r="5548" spans="1:57" s="74" customFormat="1" ht="50.1" customHeight="1" x14ac:dyDescent="0.2">
      <c r="A5548" s="78"/>
      <c r="B5548" s="78"/>
      <c r="C5548" s="78"/>
      <c r="D5548" s="78"/>
      <c r="E5548" s="79" t="str">
        <f>+IF(C5548&lt;&gt;"",VLOOKUP(MID(C5548,18,5),NIVELES!$A$133:$B$213,2,0),"")</f>
        <v/>
      </c>
      <c r="F5548" s="80"/>
      <c r="G5548" s="81" t="str">
        <f>+IF(F5548&lt;&gt;"",VLOOKUP(F5548,NIVELES!$A$246:$C$464,3,0),"")</f>
        <v/>
      </c>
      <c r="H5548" s="82"/>
      <c r="I5548" s="78"/>
      <c r="J5548" s="78"/>
      <c r="K5548" s="78"/>
      <c r="L5548" s="78"/>
      <c r="M5548" s="78"/>
      <c r="N5548" s="78"/>
      <c r="O5548" s="78"/>
      <c r="P5548" s="82"/>
      <c r="Q5548" s="78"/>
      <c r="R5548" s="82"/>
      <c r="S5548" s="82"/>
      <c r="T5548" s="82"/>
      <c r="U5548" s="82"/>
      <c r="V5548" s="82"/>
      <c r="W5548" s="82"/>
      <c r="X5548" s="82"/>
      <c r="Y5548" s="82"/>
      <c r="Z5548" s="82"/>
      <c r="AA5548" s="82"/>
      <c r="AB5548" s="82"/>
      <c r="AC5548" s="82"/>
      <c r="AD5548" s="85" t="str">
        <f>IF(A5548&lt;&gt;"",IF(D5548="DIRECCIÓN_DE_TRANSFERENCIAS","280 0031",VLOOKUP(C5548,NIVELES!$A$14:$B$105,2,0)),"")</f>
        <v/>
      </c>
      <c r="AE5548" s="86"/>
      <c r="AF5548" s="86"/>
      <c r="AG5548" s="79" t="str">
        <f>+IF(AF5548&lt;&gt;"",VLOOKUP(AF5548,NIVELES!$A$666:$B$673,2,0),"")</f>
        <v/>
      </c>
      <c r="AH5548" s="78"/>
      <c r="AI5548" s="79" t="str">
        <f>IF(AH5548&lt;&gt;"",VLOOKUP(CONCATENATE(AG5548,AH5548),NIVELES!$B$676:$C$745,2,0),"")</f>
        <v/>
      </c>
      <c r="AJ5548" s="78"/>
      <c r="AK5548" s="79" t="str">
        <f>+IF(AJ5548&lt;&gt;"",VLOOKUP(AJ5548,NIVELES!$A$816:$B$892,2,0),"")</f>
        <v/>
      </c>
      <c r="AL5548" s="78"/>
      <c r="AM5548" s="78"/>
      <c r="AN5548" s="79" t="str">
        <f>IF(AM5548&lt;&gt;"",+VLOOKUP(AM5548,NIVELES!$A$1652:$B$2466,2,0),"")</f>
        <v/>
      </c>
      <c r="AO5548" s="87"/>
      <c r="AP5548" s="88"/>
      <c r="AQ5548" s="88"/>
      <c r="AR5548" s="88"/>
      <c r="AS5548" s="88"/>
      <c r="AT5548" s="88"/>
      <c r="AU5548" s="88"/>
      <c r="AV5548" s="88"/>
      <c r="AW5548" s="88"/>
      <c r="AX5548" s="88"/>
      <c r="AY5548" s="88"/>
      <c r="AZ5548" s="88"/>
      <c r="BA5548" s="88"/>
      <c r="BB5548" s="89">
        <f t="shared" si="343"/>
        <v>0</v>
      </c>
      <c r="BC5548" s="90" t="str">
        <f t="shared" si="342"/>
        <v xml:space="preserve"> </v>
      </c>
      <c r="BD5548" s="91" t="str">
        <f t="shared" si="344"/>
        <v xml:space="preserve"> </v>
      </c>
      <c r="BE5548" s="92">
        <f t="shared" si="345"/>
        <v>0</v>
      </c>
    </row>
    <row r="5549" spans="1:57" s="74" customFormat="1" ht="50.1" customHeight="1" x14ac:dyDescent="0.2">
      <c r="A5549" s="78"/>
      <c r="B5549" s="78"/>
      <c r="C5549" s="78"/>
      <c r="D5549" s="78"/>
      <c r="E5549" s="79" t="str">
        <f>+IF(C5549&lt;&gt;"",VLOOKUP(MID(C5549,18,5),NIVELES!$A$133:$B$213,2,0),"")</f>
        <v/>
      </c>
      <c r="F5549" s="80"/>
      <c r="G5549" s="81" t="str">
        <f>+IF(F5549&lt;&gt;"",VLOOKUP(F5549,NIVELES!$A$246:$C$464,3,0),"")</f>
        <v/>
      </c>
      <c r="H5549" s="82"/>
      <c r="I5549" s="78"/>
      <c r="J5549" s="78"/>
      <c r="K5549" s="78"/>
      <c r="L5549" s="78"/>
      <c r="M5549" s="78"/>
      <c r="N5549" s="78"/>
      <c r="O5549" s="78"/>
      <c r="P5549" s="82"/>
      <c r="Q5549" s="78"/>
      <c r="R5549" s="82"/>
      <c r="S5549" s="82"/>
      <c r="T5549" s="82"/>
      <c r="U5549" s="82"/>
      <c r="V5549" s="82"/>
      <c r="W5549" s="82"/>
      <c r="X5549" s="82"/>
      <c r="Y5549" s="82"/>
      <c r="Z5549" s="82"/>
      <c r="AA5549" s="82"/>
      <c r="AB5549" s="82"/>
      <c r="AC5549" s="82"/>
      <c r="AD5549" s="85" t="str">
        <f>IF(A5549&lt;&gt;"",IF(D5549="DIRECCIÓN_DE_TRANSFERENCIAS","280 0031",VLOOKUP(C5549,NIVELES!$A$14:$B$105,2,0)),"")</f>
        <v/>
      </c>
      <c r="AE5549" s="86"/>
      <c r="AF5549" s="86"/>
      <c r="AG5549" s="79" t="str">
        <f>+IF(AF5549&lt;&gt;"",VLOOKUP(AF5549,NIVELES!$A$666:$B$673,2,0),"")</f>
        <v/>
      </c>
      <c r="AH5549" s="78"/>
      <c r="AI5549" s="79" t="str">
        <f>IF(AH5549&lt;&gt;"",VLOOKUP(CONCATENATE(AG5549,AH5549),NIVELES!$B$676:$C$745,2,0),"")</f>
        <v/>
      </c>
      <c r="AJ5549" s="78"/>
      <c r="AK5549" s="79" t="str">
        <f>+IF(AJ5549&lt;&gt;"",VLOOKUP(AJ5549,NIVELES!$A$816:$B$892,2,0),"")</f>
        <v/>
      </c>
      <c r="AL5549" s="78"/>
      <c r="AM5549" s="78"/>
      <c r="AN5549" s="79" t="str">
        <f>IF(AM5549&lt;&gt;"",+VLOOKUP(AM5549,NIVELES!$A$1652:$B$2466,2,0),"")</f>
        <v/>
      </c>
      <c r="AO5549" s="87"/>
      <c r="AP5549" s="88"/>
      <c r="AQ5549" s="88"/>
      <c r="AR5549" s="88"/>
      <c r="AS5549" s="88"/>
      <c r="AT5549" s="88"/>
      <c r="AU5549" s="88"/>
      <c r="AV5549" s="88"/>
      <c r="AW5549" s="88"/>
      <c r="AX5549" s="88"/>
      <c r="AY5549" s="88"/>
      <c r="AZ5549" s="88"/>
      <c r="BA5549" s="88"/>
      <c r="BB5549" s="89">
        <f t="shared" si="343"/>
        <v>0</v>
      </c>
      <c r="BC5549" s="90" t="str">
        <f t="shared" si="342"/>
        <v xml:space="preserve"> </v>
      </c>
      <c r="BD5549" s="91" t="str">
        <f t="shared" si="344"/>
        <v xml:space="preserve"> </v>
      </c>
      <c r="BE5549" s="92">
        <f t="shared" si="345"/>
        <v>0</v>
      </c>
    </row>
    <row r="5550" spans="1:57" s="74" customFormat="1" ht="50.1" customHeight="1" x14ac:dyDescent="0.2">
      <c r="A5550" s="78"/>
      <c r="B5550" s="78"/>
      <c r="C5550" s="78"/>
      <c r="D5550" s="78"/>
      <c r="E5550" s="79" t="str">
        <f>+IF(C5550&lt;&gt;"",VLOOKUP(MID(C5550,18,5),NIVELES!$A$133:$B$213,2,0),"")</f>
        <v/>
      </c>
      <c r="F5550" s="80"/>
      <c r="G5550" s="81" t="str">
        <f>+IF(F5550&lt;&gt;"",VLOOKUP(F5550,NIVELES!$A$246:$C$464,3,0),"")</f>
        <v/>
      </c>
      <c r="H5550" s="82"/>
      <c r="I5550" s="78"/>
      <c r="J5550" s="78"/>
      <c r="K5550" s="78"/>
      <c r="L5550" s="78"/>
      <c r="M5550" s="78"/>
      <c r="N5550" s="78"/>
      <c r="O5550" s="78"/>
      <c r="P5550" s="82"/>
      <c r="Q5550" s="78"/>
      <c r="R5550" s="82"/>
      <c r="S5550" s="82"/>
      <c r="T5550" s="82"/>
      <c r="U5550" s="82"/>
      <c r="V5550" s="82"/>
      <c r="W5550" s="82"/>
      <c r="X5550" s="82"/>
      <c r="Y5550" s="82"/>
      <c r="Z5550" s="82"/>
      <c r="AA5550" s="82"/>
      <c r="AB5550" s="82"/>
      <c r="AC5550" s="82"/>
      <c r="AD5550" s="85" t="str">
        <f>IF(A5550&lt;&gt;"",IF(D5550="DIRECCIÓN_DE_TRANSFERENCIAS","280 0031",VLOOKUP(C5550,NIVELES!$A$14:$B$105,2,0)),"")</f>
        <v/>
      </c>
      <c r="AE5550" s="86"/>
      <c r="AF5550" s="86"/>
      <c r="AG5550" s="79" t="str">
        <f>+IF(AF5550&lt;&gt;"",VLOOKUP(AF5550,NIVELES!$A$666:$B$673,2,0),"")</f>
        <v/>
      </c>
      <c r="AH5550" s="78"/>
      <c r="AI5550" s="79" t="str">
        <f>IF(AH5550&lt;&gt;"",VLOOKUP(CONCATENATE(AG5550,AH5550),NIVELES!$B$676:$C$745,2,0),"")</f>
        <v/>
      </c>
      <c r="AJ5550" s="78"/>
      <c r="AK5550" s="79" t="str">
        <f>+IF(AJ5550&lt;&gt;"",VLOOKUP(AJ5550,NIVELES!$A$816:$B$892,2,0),"")</f>
        <v/>
      </c>
      <c r="AL5550" s="78"/>
      <c r="AM5550" s="78"/>
      <c r="AN5550" s="79" t="str">
        <f>IF(AM5550&lt;&gt;"",+VLOOKUP(AM5550,NIVELES!$A$1652:$B$2466,2,0),"")</f>
        <v/>
      </c>
      <c r="AO5550" s="87"/>
      <c r="AP5550" s="88"/>
      <c r="AQ5550" s="88"/>
      <c r="AR5550" s="88"/>
      <c r="AS5550" s="88"/>
      <c r="AT5550" s="88"/>
      <c r="AU5550" s="88"/>
      <c r="AV5550" s="88"/>
      <c r="AW5550" s="88"/>
      <c r="AX5550" s="88"/>
      <c r="AY5550" s="88"/>
      <c r="AZ5550" s="88"/>
      <c r="BA5550" s="88"/>
      <c r="BB5550" s="89">
        <f t="shared" si="343"/>
        <v>0</v>
      </c>
      <c r="BC5550" s="90" t="str">
        <f t="shared" si="342"/>
        <v xml:space="preserve"> </v>
      </c>
      <c r="BD5550" s="91" t="str">
        <f t="shared" si="344"/>
        <v xml:space="preserve"> </v>
      </c>
      <c r="BE5550" s="92">
        <f t="shared" si="345"/>
        <v>0</v>
      </c>
    </row>
    <row r="5551" spans="1:57" s="74" customFormat="1" ht="50.1" customHeight="1" x14ac:dyDescent="0.2">
      <c r="A5551" s="78"/>
      <c r="B5551" s="78"/>
      <c r="C5551" s="78"/>
      <c r="D5551" s="78"/>
      <c r="E5551" s="79" t="str">
        <f>+IF(C5551&lt;&gt;"",VLOOKUP(MID(C5551,18,5),NIVELES!$A$133:$B$213,2,0),"")</f>
        <v/>
      </c>
      <c r="F5551" s="80"/>
      <c r="G5551" s="81" t="str">
        <f>+IF(F5551&lt;&gt;"",VLOOKUP(F5551,NIVELES!$A$246:$C$464,3,0),"")</f>
        <v/>
      </c>
      <c r="H5551" s="82"/>
      <c r="I5551" s="78"/>
      <c r="J5551" s="78"/>
      <c r="K5551" s="78"/>
      <c r="L5551" s="78"/>
      <c r="M5551" s="78"/>
      <c r="N5551" s="78"/>
      <c r="O5551" s="78"/>
      <c r="P5551" s="82"/>
      <c r="Q5551" s="78"/>
      <c r="R5551" s="82"/>
      <c r="S5551" s="82"/>
      <c r="T5551" s="82"/>
      <c r="U5551" s="82"/>
      <c r="V5551" s="82"/>
      <c r="W5551" s="82"/>
      <c r="X5551" s="82"/>
      <c r="Y5551" s="82"/>
      <c r="Z5551" s="82"/>
      <c r="AA5551" s="82"/>
      <c r="AB5551" s="82"/>
      <c r="AC5551" s="82"/>
      <c r="AD5551" s="85" t="str">
        <f>IF(A5551&lt;&gt;"",IF(D5551="DIRECCIÓN_DE_TRANSFERENCIAS","280 0031",VLOOKUP(C5551,NIVELES!$A$14:$B$105,2,0)),"")</f>
        <v/>
      </c>
      <c r="AE5551" s="86"/>
      <c r="AF5551" s="86"/>
      <c r="AG5551" s="79" t="str">
        <f>+IF(AF5551&lt;&gt;"",VLOOKUP(AF5551,NIVELES!$A$666:$B$673,2,0),"")</f>
        <v/>
      </c>
      <c r="AH5551" s="78"/>
      <c r="AI5551" s="79" t="str">
        <f>IF(AH5551&lt;&gt;"",VLOOKUP(CONCATENATE(AG5551,AH5551),NIVELES!$B$676:$C$745,2,0),"")</f>
        <v/>
      </c>
      <c r="AJ5551" s="78"/>
      <c r="AK5551" s="79" t="str">
        <f>+IF(AJ5551&lt;&gt;"",VLOOKUP(AJ5551,NIVELES!$A$816:$B$892,2,0),"")</f>
        <v/>
      </c>
      <c r="AL5551" s="78"/>
      <c r="AM5551" s="78"/>
      <c r="AN5551" s="79" t="str">
        <f>IF(AM5551&lt;&gt;"",+VLOOKUP(AM5551,NIVELES!$A$1652:$B$2466,2,0),"")</f>
        <v/>
      </c>
      <c r="AO5551" s="87"/>
      <c r="AP5551" s="88"/>
      <c r="AQ5551" s="88"/>
      <c r="AR5551" s="88"/>
      <c r="AS5551" s="88"/>
      <c r="AT5551" s="88"/>
      <c r="AU5551" s="88"/>
      <c r="AV5551" s="88"/>
      <c r="AW5551" s="88"/>
      <c r="AX5551" s="88"/>
      <c r="AY5551" s="88"/>
      <c r="AZ5551" s="88"/>
      <c r="BA5551" s="88"/>
      <c r="BB5551" s="89">
        <f t="shared" si="343"/>
        <v>0</v>
      </c>
      <c r="BC5551" s="90" t="str">
        <f t="shared" si="342"/>
        <v xml:space="preserve"> </v>
      </c>
      <c r="BD5551" s="91" t="str">
        <f t="shared" si="344"/>
        <v xml:space="preserve"> </v>
      </c>
      <c r="BE5551" s="92">
        <f t="shared" si="345"/>
        <v>0</v>
      </c>
    </row>
    <row r="5552" spans="1:57" s="74" customFormat="1" ht="50.1" customHeight="1" x14ac:dyDescent="0.2">
      <c r="A5552" s="78"/>
      <c r="B5552" s="78"/>
      <c r="C5552" s="78"/>
      <c r="D5552" s="78"/>
      <c r="E5552" s="79" t="str">
        <f>+IF(C5552&lt;&gt;"",VLOOKUP(MID(C5552,18,5),NIVELES!$A$133:$B$213,2,0),"")</f>
        <v/>
      </c>
      <c r="F5552" s="80"/>
      <c r="G5552" s="81" t="str">
        <f>+IF(F5552&lt;&gt;"",VLOOKUP(F5552,NIVELES!$A$246:$C$464,3,0),"")</f>
        <v/>
      </c>
      <c r="H5552" s="82"/>
      <c r="I5552" s="78"/>
      <c r="J5552" s="78"/>
      <c r="K5552" s="78"/>
      <c r="L5552" s="78"/>
      <c r="M5552" s="78"/>
      <c r="N5552" s="78"/>
      <c r="O5552" s="78"/>
      <c r="P5552" s="82"/>
      <c r="Q5552" s="78"/>
      <c r="R5552" s="82"/>
      <c r="S5552" s="82"/>
      <c r="T5552" s="82"/>
      <c r="U5552" s="82"/>
      <c r="V5552" s="82"/>
      <c r="W5552" s="82"/>
      <c r="X5552" s="82"/>
      <c r="Y5552" s="82"/>
      <c r="Z5552" s="82"/>
      <c r="AA5552" s="82"/>
      <c r="AB5552" s="82"/>
      <c r="AC5552" s="82"/>
      <c r="AD5552" s="85" t="str">
        <f>IF(A5552&lt;&gt;"",IF(D5552="DIRECCIÓN_DE_TRANSFERENCIAS","280 0031",VLOOKUP(C5552,NIVELES!$A$14:$B$105,2,0)),"")</f>
        <v/>
      </c>
      <c r="AE5552" s="86"/>
      <c r="AF5552" s="86"/>
      <c r="AG5552" s="79" t="str">
        <f>+IF(AF5552&lt;&gt;"",VLOOKUP(AF5552,NIVELES!$A$666:$B$673,2,0),"")</f>
        <v/>
      </c>
      <c r="AH5552" s="78"/>
      <c r="AI5552" s="79" t="str">
        <f>IF(AH5552&lt;&gt;"",VLOOKUP(CONCATENATE(AG5552,AH5552),NIVELES!$B$676:$C$745,2,0),"")</f>
        <v/>
      </c>
      <c r="AJ5552" s="78"/>
      <c r="AK5552" s="79" t="str">
        <f>+IF(AJ5552&lt;&gt;"",VLOOKUP(AJ5552,NIVELES!$A$816:$B$892,2,0),"")</f>
        <v/>
      </c>
      <c r="AL5552" s="78"/>
      <c r="AM5552" s="78"/>
      <c r="AN5552" s="79" t="str">
        <f>IF(AM5552&lt;&gt;"",+VLOOKUP(AM5552,NIVELES!$A$1652:$B$2466,2,0),"")</f>
        <v/>
      </c>
      <c r="AO5552" s="87"/>
      <c r="AP5552" s="88"/>
      <c r="AQ5552" s="88"/>
      <c r="AR5552" s="88"/>
      <c r="AS5552" s="88"/>
      <c r="AT5552" s="88"/>
      <c r="AU5552" s="88"/>
      <c r="AV5552" s="88"/>
      <c r="AW5552" s="88"/>
      <c r="AX5552" s="88"/>
      <c r="AY5552" s="88"/>
      <c r="AZ5552" s="88"/>
      <c r="BA5552" s="88"/>
      <c r="BB5552" s="89">
        <f t="shared" si="343"/>
        <v>0</v>
      </c>
      <c r="BC5552" s="90" t="str">
        <f t="shared" si="342"/>
        <v xml:space="preserve"> </v>
      </c>
      <c r="BD5552" s="91" t="str">
        <f t="shared" si="344"/>
        <v xml:space="preserve"> </v>
      </c>
      <c r="BE5552" s="92">
        <f t="shared" si="345"/>
        <v>0</v>
      </c>
    </row>
    <row r="5553" spans="1:57" s="74" customFormat="1" ht="50.1" customHeight="1" x14ac:dyDescent="0.2">
      <c r="A5553" s="78"/>
      <c r="B5553" s="78"/>
      <c r="C5553" s="78"/>
      <c r="D5553" s="78"/>
      <c r="E5553" s="79" t="str">
        <f>+IF(C5553&lt;&gt;"",VLOOKUP(MID(C5553,18,5),NIVELES!$A$133:$B$213,2,0),"")</f>
        <v/>
      </c>
      <c r="F5553" s="80"/>
      <c r="G5553" s="81" t="str">
        <f>+IF(F5553&lt;&gt;"",VLOOKUP(F5553,NIVELES!$A$246:$C$464,3,0),"")</f>
        <v/>
      </c>
      <c r="H5553" s="82"/>
      <c r="I5553" s="78"/>
      <c r="J5553" s="78"/>
      <c r="K5553" s="78"/>
      <c r="L5553" s="78"/>
      <c r="M5553" s="78"/>
      <c r="N5553" s="78"/>
      <c r="O5553" s="78"/>
      <c r="P5553" s="82"/>
      <c r="Q5553" s="78"/>
      <c r="R5553" s="82"/>
      <c r="S5553" s="82"/>
      <c r="T5553" s="82"/>
      <c r="U5553" s="82"/>
      <c r="V5553" s="82"/>
      <c r="W5553" s="82"/>
      <c r="X5553" s="82"/>
      <c r="Y5553" s="82"/>
      <c r="Z5553" s="82"/>
      <c r="AA5553" s="82"/>
      <c r="AB5553" s="82"/>
      <c r="AC5553" s="82"/>
      <c r="AD5553" s="85" t="str">
        <f>IF(A5553&lt;&gt;"",IF(D5553="DIRECCIÓN_DE_TRANSFERENCIAS","280 0031",VLOOKUP(C5553,NIVELES!$A$14:$B$105,2,0)),"")</f>
        <v/>
      </c>
      <c r="AE5553" s="86"/>
      <c r="AF5553" s="86"/>
      <c r="AG5553" s="79" t="str">
        <f>+IF(AF5553&lt;&gt;"",VLOOKUP(AF5553,NIVELES!$A$666:$B$673,2,0),"")</f>
        <v/>
      </c>
      <c r="AH5553" s="78"/>
      <c r="AI5553" s="79" t="str">
        <f>IF(AH5553&lt;&gt;"",VLOOKUP(CONCATENATE(AG5553,AH5553),NIVELES!$B$676:$C$745,2,0),"")</f>
        <v/>
      </c>
      <c r="AJ5553" s="78"/>
      <c r="AK5553" s="79" t="str">
        <f>+IF(AJ5553&lt;&gt;"",VLOOKUP(AJ5553,NIVELES!$A$816:$B$892,2,0),"")</f>
        <v/>
      </c>
      <c r="AL5553" s="78"/>
      <c r="AM5553" s="78"/>
      <c r="AN5553" s="79" t="str">
        <f>IF(AM5553&lt;&gt;"",+VLOOKUP(AM5553,NIVELES!$A$1652:$B$2466,2,0),"")</f>
        <v/>
      </c>
      <c r="AO5553" s="87"/>
      <c r="AP5553" s="88"/>
      <c r="AQ5553" s="88"/>
      <c r="AR5553" s="88"/>
      <c r="AS5553" s="88"/>
      <c r="AT5553" s="88"/>
      <c r="AU5553" s="88"/>
      <c r="AV5553" s="88"/>
      <c r="AW5553" s="88"/>
      <c r="AX5553" s="88"/>
      <c r="AY5553" s="88"/>
      <c r="AZ5553" s="88"/>
      <c r="BA5553" s="88"/>
      <c r="BB5553" s="89">
        <f t="shared" si="343"/>
        <v>0</v>
      </c>
      <c r="BC5553" s="90" t="str">
        <f t="shared" si="342"/>
        <v xml:space="preserve"> </v>
      </c>
      <c r="BD5553" s="91" t="str">
        <f t="shared" si="344"/>
        <v xml:space="preserve"> </v>
      </c>
      <c r="BE5553" s="92">
        <f t="shared" si="345"/>
        <v>0</v>
      </c>
    </row>
    <row r="5554" spans="1:57" s="74" customFormat="1" ht="50.1" customHeight="1" x14ac:dyDescent="0.2">
      <c r="A5554" s="78"/>
      <c r="B5554" s="78"/>
      <c r="C5554" s="78"/>
      <c r="D5554" s="78"/>
      <c r="E5554" s="79" t="str">
        <f>+IF(C5554&lt;&gt;"",VLOOKUP(MID(C5554,18,5),NIVELES!$A$133:$B$213,2,0),"")</f>
        <v/>
      </c>
      <c r="F5554" s="80"/>
      <c r="G5554" s="81" t="str">
        <f>+IF(F5554&lt;&gt;"",VLOOKUP(F5554,NIVELES!$A$246:$C$464,3,0),"")</f>
        <v/>
      </c>
      <c r="H5554" s="82"/>
      <c r="I5554" s="78"/>
      <c r="J5554" s="78"/>
      <c r="K5554" s="78"/>
      <c r="L5554" s="78"/>
      <c r="M5554" s="78"/>
      <c r="N5554" s="78"/>
      <c r="O5554" s="78"/>
      <c r="P5554" s="82"/>
      <c r="Q5554" s="78"/>
      <c r="R5554" s="82"/>
      <c r="S5554" s="82"/>
      <c r="T5554" s="82"/>
      <c r="U5554" s="82"/>
      <c r="V5554" s="82"/>
      <c r="W5554" s="82"/>
      <c r="X5554" s="82"/>
      <c r="Y5554" s="82"/>
      <c r="Z5554" s="82"/>
      <c r="AA5554" s="82"/>
      <c r="AB5554" s="82"/>
      <c r="AC5554" s="82"/>
      <c r="AD5554" s="85" t="str">
        <f>IF(A5554&lt;&gt;"",IF(D5554="DIRECCIÓN_DE_TRANSFERENCIAS","280 0031",VLOOKUP(C5554,NIVELES!$A$14:$B$105,2,0)),"")</f>
        <v/>
      </c>
      <c r="AE5554" s="86"/>
      <c r="AF5554" s="86"/>
      <c r="AG5554" s="79" t="str">
        <f>+IF(AF5554&lt;&gt;"",VLOOKUP(AF5554,NIVELES!$A$666:$B$673,2,0),"")</f>
        <v/>
      </c>
      <c r="AH5554" s="78"/>
      <c r="AI5554" s="79" t="str">
        <f>IF(AH5554&lt;&gt;"",VLOOKUP(CONCATENATE(AG5554,AH5554),NIVELES!$B$676:$C$745,2,0),"")</f>
        <v/>
      </c>
      <c r="AJ5554" s="78"/>
      <c r="AK5554" s="79" t="str">
        <f>+IF(AJ5554&lt;&gt;"",VLOOKUP(AJ5554,NIVELES!$A$816:$B$892,2,0),"")</f>
        <v/>
      </c>
      <c r="AL5554" s="78"/>
      <c r="AM5554" s="78"/>
      <c r="AN5554" s="79" t="str">
        <f>IF(AM5554&lt;&gt;"",+VLOOKUP(AM5554,NIVELES!$A$1652:$B$2466,2,0),"")</f>
        <v/>
      </c>
      <c r="AO5554" s="87"/>
      <c r="AP5554" s="88"/>
      <c r="AQ5554" s="88"/>
      <c r="AR5554" s="88"/>
      <c r="AS5554" s="88"/>
      <c r="AT5554" s="88"/>
      <c r="AU5554" s="88"/>
      <c r="AV5554" s="88"/>
      <c r="AW5554" s="88"/>
      <c r="AX5554" s="88"/>
      <c r="AY5554" s="88"/>
      <c r="AZ5554" s="88"/>
      <c r="BA5554" s="88"/>
      <c r="BB5554" s="89">
        <f t="shared" si="343"/>
        <v>0</v>
      </c>
      <c r="BC5554" s="90" t="str">
        <f t="shared" si="342"/>
        <v xml:space="preserve"> </v>
      </c>
      <c r="BD5554" s="91" t="str">
        <f t="shared" si="344"/>
        <v xml:space="preserve"> </v>
      </c>
      <c r="BE5554" s="92">
        <f t="shared" si="345"/>
        <v>0</v>
      </c>
    </row>
    <row r="5555" spans="1:57" s="74" customFormat="1" ht="50.1" customHeight="1" x14ac:dyDescent="0.2">
      <c r="A5555" s="78"/>
      <c r="B5555" s="78"/>
      <c r="C5555" s="78"/>
      <c r="D5555" s="78"/>
      <c r="E5555" s="79" t="str">
        <f>+IF(C5555&lt;&gt;"",VLOOKUP(MID(C5555,18,5),NIVELES!$A$133:$B$213,2,0),"")</f>
        <v/>
      </c>
      <c r="F5555" s="80"/>
      <c r="G5555" s="81" t="str">
        <f>+IF(F5555&lt;&gt;"",VLOOKUP(F5555,NIVELES!$A$246:$C$464,3,0),"")</f>
        <v/>
      </c>
      <c r="H5555" s="82"/>
      <c r="I5555" s="78"/>
      <c r="J5555" s="78"/>
      <c r="K5555" s="78"/>
      <c r="L5555" s="78"/>
      <c r="M5555" s="78"/>
      <c r="N5555" s="78"/>
      <c r="O5555" s="78"/>
      <c r="P5555" s="82"/>
      <c r="Q5555" s="78"/>
      <c r="R5555" s="82"/>
      <c r="S5555" s="82"/>
      <c r="T5555" s="82"/>
      <c r="U5555" s="82"/>
      <c r="V5555" s="82"/>
      <c r="W5555" s="82"/>
      <c r="X5555" s="82"/>
      <c r="Y5555" s="82"/>
      <c r="Z5555" s="82"/>
      <c r="AA5555" s="82"/>
      <c r="AB5555" s="82"/>
      <c r="AC5555" s="82"/>
      <c r="AD5555" s="85" t="str">
        <f>IF(A5555&lt;&gt;"",IF(D5555="DIRECCIÓN_DE_TRANSFERENCIAS","280 0031",VLOOKUP(C5555,NIVELES!$A$14:$B$105,2,0)),"")</f>
        <v/>
      </c>
      <c r="AE5555" s="86"/>
      <c r="AF5555" s="86"/>
      <c r="AG5555" s="79" t="str">
        <f>+IF(AF5555&lt;&gt;"",VLOOKUP(AF5555,NIVELES!$A$666:$B$673,2,0),"")</f>
        <v/>
      </c>
      <c r="AH5555" s="78"/>
      <c r="AI5555" s="79" t="str">
        <f>IF(AH5555&lt;&gt;"",VLOOKUP(CONCATENATE(AG5555,AH5555),NIVELES!$B$676:$C$745,2,0),"")</f>
        <v/>
      </c>
      <c r="AJ5555" s="78"/>
      <c r="AK5555" s="79" t="str">
        <f>+IF(AJ5555&lt;&gt;"",VLOOKUP(AJ5555,NIVELES!$A$816:$B$892,2,0),"")</f>
        <v/>
      </c>
      <c r="AL5555" s="78"/>
      <c r="AM5555" s="78"/>
      <c r="AN5555" s="79" t="str">
        <f>IF(AM5555&lt;&gt;"",+VLOOKUP(AM5555,NIVELES!$A$1652:$B$2466,2,0),"")</f>
        <v/>
      </c>
      <c r="AO5555" s="87"/>
      <c r="AP5555" s="88"/>
      <c r="AQ5555" s="88"/>
      <c r="AR5555" s="88"/>
      <c r="AS5555" s="88"/>
      <c r="AT5555" s="88"/>
      <c r="AU5555" s="88"/>
      <c r="AV5555" s="88"/>
      <c r="AW5555" s="88"/>
      <c r="AX5555" s="88"/>
      <c r="AY5555" s="88"/>
      <c r="AZ5555" s="88"/>
      <c r="BA5555" s="88"/>
      <c r="BB5555" s="89">
        <f t="shared" si="343"/>
        <v>0</v>
      </c>
      <c r="BC5555" s="90" t="str">
        <f t="shared" si="342"/>
        <v xml:space="preserve"> </v>
      </c>
      <c r="BD5555" s="91" t="str">
        <f t="shared" si="344"/>
        <v xml:space="preserve"> </v>
      </c>
      <c r="BE5555" s="92">
        <f t="shared" si="345"/>
        <v>0</v>
      </c>
    </row>
    <row r="5556" spans="1:57" s="74" customFormat="1" ht="50.1" customHeight="1" x14ac:dyDescent="0.2">
      <c r="A5556" s="78"/>
      <c r="B5556" s="78"/>
      <c r="C5556" s="78"/>
      <c r="D5556" s="78"/>
      <c r="E5556" s="79" t="str">
        <f>+IF(C5556&lt;&gt;"",VLOOKUP(MID(C5556,18,5),NIVELES!$A$133:$B$213,2,0),"")</f>
        <v/>
      </c>
      <c r="F5556" s="80"/>
      <c r="G5556" s="81" t="str">
        <f>+IF(F5556&lt;&gt;"",VLOOKUP(F5556,NIVELES!$A$246:$C$464,3,0),"")</f>
        <v/>
      </c>
      <c r="H5556" s="82"/>
      <c r="I5556" s="78"/>
      <c r="J5556" s="78"/>
      <c r="K5556" s="78"/>
      <c r="L5556" s="78"/>
      <c r="M5556" s="78"/>
      <c r="N5556" s="78"/>
      <c r="O5556" s="78"/>
      <c r="P5556" s="82"/>
      <c r="Q5556" s="78"/>
      <c r="R5556" s="82"/>
      <c r="S5556" s="82"/>
      <c r="T5556" s="82"/>
      <c r="U5556" s="82"/>
      <c r="V5556" s="82"/>
      <c r="W5556" s="82"/>
      <c r="X5556" s="82"/>
      <c r="Y5556" s="82"/>
      <c r="Z5556" s="82"/>
      <c r="AA5556" s="82"/>
      <c r="AB5556" s="82"/>
      <c r="AC5556" s="82"/>
      <c r="AD5556" s="85" t="str">
        <f>IF(A5556&lt;&gt;"",IF(D5556="DIRECCIÓN_DE_TRANSFERENCIAS","280 0031",VLOOKUP(C5556,NIVELES!$A$14:$B$105,2,0)),"")</f>
        <v/>
      </c>
      <c r="AE5556" s="86"/>
      <c r="AF5556" s="86"/>
      <c r="AG5556" s="79" t="str">
        <f>+IF(AF5556&lt;&gt;"",VLOOKUP(AF5556,NIVELES!$A$666:$B$673,2,0),"")</f>
        <v/>
      </c>
      <c r="AH5556" s="78"/>
      <c r="AI5556" s="79" t="str">
        <f>IF(AH5556&lt;&gt;"",VLOOKUP(CONCATENATE(AG5556,AH5556),NIVELES!$B$676:$C$745,2,0),"")</f>
        <v/>
      </c>
      <c r="AJ5556" s="78"/>
      <c r="AK5556" s="79" t="str">
        <f>+IF(AJ5556&lt;&gt;"",VLOOKUP(AJ5556,NIVELES!$A$816:$B$892,2,0),"")</f>
        <v/>
      </c>
      <c r="AL5556" s="78"/>
      <c r="AM5556" s="78"/>
      <c r="AN5556" s="79" t="str">
        <f>IF(AM5556&lt;&gt;"",+VLOOKUP(AM5556,NIVELES!$A$1652:$B$2466,2,0),"")</f>
        <v/>
      </c>
      <c r="AO5556" s="87"/>
      <c r="AP5556" s="88"/>
      <c r="AQ5556" s="88"/>
      <c r="AR5556" s="88"/>
      <c r="AS5556" s="88"/>
      <c r="AT5556" s="88"/>
      <c r="AU5556" s="88"/>
      <c r="AV5556" s="88"/>
      <c r="AW5556" s="88"/>
      <c r="AX5556" s="88"/>
      <c r="AY5556" s="88"/>
      <c r="AZ5556" s="88"/>
      <c r="BA5556" s="88"/>
      <c r="BB5556" s="89">
        <f t="shared" si="343"/>
        <v>0</v>
      </c>
      <c r="BC5556" s="90" t="str">
        <f t="shared" si="342"/>
        <v xml:space="preserve"> </v>
      </c>
      <c r="BD5556" s="91" t="str">
        <f t="shared" si="344"/>
        <v xml:space="preserve"> </v>
      </c>
      <c r="BE5556" s="92">
        <f t="shared" si="345"/>
        <v>0</v>
      </c>
    </row>
    <row r="5557" spans="1:57" s="74" customFormat="1" ht="50.1" customHeight="1" x14ac:dyDescent="0.2">
      <c r="A5557" s="78"/>
      <c r="B5557" s="78"/>
      <c r="C5557" s="78"/>
      <c r="D5557" s="78"/>
      <c r="E5557" s="79" t="str">
        <f>+IF(C5557&lt;&gt;"",VLOOKUP(MID(C5557,18,5),NIVELES!$A$133:$B$213,2,0),"")</f>
        <v/>
      </c>
      <c r="F5557" s="80"/>
      <c r="G5557" s="81" t="str">
        <f>+IF(F5557&lt;&gt;"",VLOOKUP(F5557,NIVELES!$A$246:$C$464,3,0),"")</f>
        <v/>
      </c>
      <c r="H5557" s="82"/>
      <c r="I5557" s="78"/>
      <c r="J5557" s="78"/>
      <c r="K5557" s="78"/>
      <c r="L5557" s="78"/>
      <c r="M5557" s="78"/>
      <c r="N5557" s="78"/>
      <c r="O5557" s="78"/>
      <c r="P5557" s="82"/>
      <c r="Q5557" s="78"/>
      <c r="R5557" s="82"/>
      <c r="S5557" s="82"/>
      <c r="T5557" s="82"/>
      <c r="U5557" s="82"/>
      <c r="V5557" s="82"/>
      <c r="W5557" s="82"/>
      <c r="X5557" s="82"/>
      <c r="Y5557" s="82"/>
      <c r="Z5557" s="82"/>
      <c r="AA5557" s="82"/>
      <c r="AB5557" s="82"/>
      <c r="AC5557" s="82"/>
      <c r="AD5557" s="85" t="str">
        <f>IF(A5557&lt;&gt;"",IF(D5557="DIRECCIÓN_DE_TRANSFERENCIAS","280 0031",VLOOKUP(C5557,NIVELES!$A$14:$B$105,2,0)),"")</f>
        <v/>
      </c>
      <c r="AE5557" s="86"/>
      <c r="AF5557" s="86"/>
      <c r="AG5557" s="79" t="str">
        <f>+IF(AF5557&lt;&gt;"",VLOOKUP(AF5557,NIVELES!$A$666:$B$673,2,0),"")</f>
        <v/>
      </c>
      <c r="AH5557" s="78"/>
      <c r="AI5557" s="79" t="str">
        <f>IF(AH5557&lt;&gt;"",VLOOKUP(CONCATENATE(AG5557,AH5557),NIVELES!$B$676:$C$745,2,0),"")</f>
        <v/>
      </c>
      <c r="AJ5557" s="78"/>
      <c r="AK5557" s="79" t="str">
        <f>+IF(AJ5557&lt;&gt;"",VLOOKUP(AJ5557,NIVELES!$A$816:$B$892,2,0),"")</f>
        <v/>
      </c>
      <c r="AL5557" s="78"/>
      <c r="AM5557" s="78"/>
      <c r="AN5557" s="79" t="str">
        <f>IF(AM5557&lt;&gt;"",+VLOOKUP(AM5557,NIVELES!$A$1652:$B$2466,2,0),"")</f>
        <v/>
      </c>
      <c r="AO5557" s="87"/>
      <c r="AP5557" s="88"/>
      <c r="AQ5557" s="88"/>
      <c r="AR5557" s="88"/>
      <c r="AS5557" s="88"/>
      <c r="AT5557" s="88"/>
      <c r="AU5557" s="88"/>
      <c r="AV5557" s="88"/>
      <c r="AW5557" s="88"/>
      <c r="AX5557" s="88"/>
      <c r="AY5557" s="88"/>
      <c r="AZ5557" s="88"/>
      <c r="BA5557" s="88"/>
      <c r="BB5557" s="89">
        <f t="shared" si="343"/>
        <v>0</v>
      </c>
      <c r="BC5557" s="90" t="str">
        <f t="shared" si="342"/>
        <v xml:space="preserve"> </v>
      </c>
      <c r="BD5557" s="91" t="str">
        <f t="shared" si="344"/>
        <v xml:space="preserve"> </v>
      </c>
      <c r="BE5557" s="92">
        <f t="shared" si="345"/>
        <v>0</v>
      </c>
    </row>
    <row r="5558" spans="1:57" s="74" customFormat="1" ht="50.1" customHeight="1" x14ac:dyDescent="0.2">
      <c r="A5558" s="78"/>
      <c r="B5558" s="78"/>
      <c r="C5558" s="78"/>
      <c r="D5558" s="78"/>
      <c r="E5558" s="79" t="str">
        <f>+IF(C5558&lt;&gt;"",VLOOKUP(MID(C5558,18,5),NIVELES!$A$133:$B$213,2,0),"")</f>
        <v/>
      </c>
      <c r="F5558" s="80"/>
      <c r="G5558" s="81" t="str">
        <f>+IF(F5558&lt;&gt;"",VLOOKUP(F5558,NIVELES!$A$246:$C$464,3,0),"")</f>
        <v/>
      </c>
      <c r="H5558" s="82"/>
      <c r="I5558" s="78"/>
      <c r="J5558" s="78"/>
      <c r="K5558" s="78"/>
      <c r="L5558" s="78"/>
      <c r="M5558" s="78"/>
      <c r="N5558" s="78"/>
      <c r="O5558" s="78"/>
      <c r="P5558" s="82"/>
      <c r="Q5558" s="78"/>
      <c r="R5558" s="82"/>
      <c r="S5558" s="82"/>
      <c r="T5558" s="82"/>
      <c r="U5558" s="82"/>
      <c r="V5558" s="82"/>
      <c r="W5558" s="82"/>
      <c r="X5558" s="82"/>
      <c r="Y5558" s="82"/>
      <c r="Z5558" s="82"/>
      <c r="AA5558" s="82"/>
      <c r="AB5558" s="82"/>
      <c r="AC5558" s="82"/>
      <c r="AD5558" s="85" t="str">
        <f>IF(A5558&lt;&gt;"",IF(D5558="DIRECCIÓN_DE_TRANSFERENCIAS","280 0031",VLOOKUP(C5558,NIVELES!$A$14:$B$105,2,0)),"")</f>
        <v/>
      </c>
      <c r="AE5558" s="86"/>
      <c r="AF5558" s="86"/>
      <c r="AG5558" s="79" t="str">
        <f>+IF(AF5558&lt;&gt;"",VLOOKUP(AF5558,NIVELES!$A$666:$B$673,2,0),"")</f>
        <v/>
      </c>
      <c r="AH5558" s="78"/>
      <c r="AI5558" s="79" t="str">
        <f>IF(AH5558&lt;&gt;"",VLOOKUP(CONCATENATE(AG5558,AH5558),NIVELES!$B$676:$C$745,2,0),"")</f>
        <v/>
      </c>
      <c r="AJ5558" s="78"/>
      <c r="AK5558" s="79" t="str">
        <f>+IF(AJ5558&lt;&gt;"",VLOOKUP(AJ5558,NIVELES!$A$816:$B$892,2,0),"")</f>
        <v/>
      </c>
      <c r="AL5558" s="78"/>
      <c r="AM5558" s="78"/>
      <c r="AN5558" s="79" t="str">
        <f>IF(AM5558&lt;&gt;"",+VLOOKUP(AM5558,NIVELES!$A$1652:$B$2466,2,0),"")</f>
        <v/>
      </c>
      <c r="AO5558" s="87"/>
      <c r="AP5558" s="88"/>
      <c r="AQ5558" s="88"/>
      <c r="AR5558" s="88"/>
      <c r="AS5558" s="88"/>
      <c r="AT5558" s="88"/>
      <c r="AU5558" s="88"/>
      <c r="AV5558" s="88"/>
      <c r="AW5558" s="88"/>
      <c r="AX5558" s="88"/>
      <c r="AY5558" s="88"/>
      <c r="AZ5558" s="88"/>
      <c r="BA5558" s="88"/>
      <c r="BB5558" s="89">
        <f t="shared" si="343"/>
        <v>0</v>
      </c>
      <c r="BC5558" s="90" t="str">
        <f t="shared" si="342"/>
        <v xml:space="preserve"> </v>
      </c>
      <c r="BD5558" s="91" t="str">
        <f t="shared" si="344"/>
        <v xml:space="preserve"> </v>
      </c>
      <c r="BE5558" s="92">
        <f t="shared" si="345"/>
        <v>0</v>
      </c>
    </row>
    <row r="5559" spans="1:57" s="74" customFormat="1" ht="50.1" customHeight="1" x14ac:dyDescent="0.2">
      <c r="A5559" s="78"/>
      <c r="B5559" s="78"/>
      <c r="C5559" s="78"/>
      <c r="D5559" s="78"/>
      <c r="E5559" s="79" t="str">
        <f>+IF(C5559&lt;&gt;"",VLOOKUP(MID(C5559,18,5),NIVELES!$A$133:$B$213,2,0),"")</f>
        <v/>
      </c>
      <c r="F5559" s="80"/>
      <c r="G5559" s="81" t="str">
        <f>+IF(F5559&lt;&gt;"",VLOOKUP(F5559,NIVELES!$A$246:$C$464,3,0),"")</f>
        <v/>
      </c>
      <c r="H5559" s="82"/>
      <c r="I5559" s="78"/>
      <c r="J5559" s="78"/>
      <c r="K5559" s="78"/>
      <c r="L5559" s="78"/>
      <c r="M5559" s="78"/>
      <c r="N5559" s="78"/>
      <c r="O5559" s="78"/>
      <c r="P5559" s="82"/>
      <c r="Q5559" s="78"/>
      <c r="R5559" s="82"/>
      <c r="S5559" s="82"/>
      <c r="T5559" s="82"/>
      <c r="U5559" s="82"/>
      <c r="V5559" s="82"/>
      <c r="W5559" s="82"/>
      <c r="X5559" s="82"/>
      <c r="Y5559" s="82"/>
      <c r="Z5559" s="82"/>
      <c r="AA5559" s="82"/>
      <c r="AB5559" s="82"/>
      <c r="AC5559" s="82"/>
      <c r="AD5559" s="85" t="str">
        <f>IF(A5559&lt;&gt;"",IF(D5559="DIRECCIÓN_DE_TRANSFERENCIAS","280 0031",VLOOKUP(C5559,NIVELES!$A$14:$B$105,2,0)),"")</f>
        <v/>
      </c>
      <c r="AE5559" s="86"/>
      <c r="AF5559" s="86"/>
      <c r="AG5559" s="79" t="str">
        <f>+IF(AF5559&lt;&gt;"",VLOOKUP(AF5559,NIVELES!$A$666:$B$673,2,0),"")</f>
        <v/>
      </c>
      <c r="AH5559" s="78"/>
      <c r="AI5559" s="79" t="str">
        <f>IF(AH5559&lt;&gt;"",VLOOKUP(CONCATENATE(AG5559,AH5559),NIVELES!$B$676:$C$745,2,0),"")</f>
        <v/>
      </c>
      <c r="AJ5559" s="78"/>
      <c r="AK5559" s="79" t="str">
        <f>+IF(AJ5559&lt;&gt;"",VLOOKUP(AJ5559,NIVELES!$A$816:$B$892,2,0),"")</f>
        <v/>
      </c>
      <c r="AL5559" s="78"/>
      <c r="AM5559" s="78"/>
      <c r="AN5559" s="79" t="str">
        <f>IF(AM5559&lt;&gt;"",+VLOOKUP(AM5559,NIVELES!$A$1652:$B$2466,2,0),"")</f>
        <v/>
      </c>
      <c r="AO5559" s="87"/>
      <c r="AP5559" s="88"/>
      <c r="AQ5559" s="88"/>
      <c r="AR5559" s="88"/>
      <c r="AS5559" s="88"/>
      <c r="AT5559" s="88"/>
      <c r="AU5559" s="88"/>
      <c r="AV5559" s="88"/>
      <c r="AW5559" s="88"/>
      <c r="AX5559" s="88"/>
      <c r="AY5559" s="88"/>
      <c r="AZ5559" s="88"/>
      <c r="BA5559" s="88"/>
      <c r="BB5559" s="89">
        <f t="shared" si="343"/>
        <v>0</v>
      </c>
      <c r="BC5559" s="90" t="str">
        <f t="shared" si="342"/>
        <v xml:space="preserve"> </v>
      </c>
      <c r="BD5559" s="91" t="str">
        <f t="shared" si="344"/>
        <v xml:space="preserve"> </v>
      </c>
      <c r="BE5559" s="92">
        <f t="shared" si="345"/>
        <v>0</v>
      </c>
    </row>
    <row r="5560" spans="1:57" s="74" customFormat="1" ht="50.1" customHeight="1" x14ac:dyDescent="0.2">
      <c r="A5560" s="78"/>
      <c r="B5560" s="78"/>
      <c r="C5560" s="78"/>
      <c r="D5560" s="78"/>
      <c r="E5560" s="79" t="str">
        <f>+IF(C5560&lt;&gt;"",VLOOKUP(MID(C5560,18,5),NIVELES!$A$133:$B$213,2,0),"")</f>
        <v/>
      </c>
      <c r="F5560" s="80"/>
      <c r="G5560" s="81" t="str">
        <f>+IF(F5560&lt;&gt;"",VLOOKUP(F5560,NIVELES!$A$246:$C$464,3,0),"")</f>
        <v/>
      </c>
      <c r="H5560" s="82"/>
      <c r="I5560" s="78"/>
      <c r="J5560" s="78"/>
      <c r="K5560" s="78"/>
      <c r="L5560" s="78"/>
      <c r="M5560" s="78"/>
      <c r="N5560" s="78"/>
      <c r="O5560" s="78"/>
      <c r="P5560" s="82"/>
      <c r="Q5560" s="78"/>
      <c r="R5560" s="82"/>
      <c r="S5560" s="82"/>
      <c r="T5560" s="82"/>
      <c r="U5560" s="82"/>
      <c r="V5560" s="82"/>
      <c r="W5560" s="82"/>
      <c r="X5560" s="82"/>
      <c r="Y5560" s="82"/>
      <c r="Z5560" s="82"/>
      <c r="AA5560" s="82"/>
      <c r="AB5560" s="82"/>
      <c r="AC5560" s="82"/>
      <c r="AD5560" s="85" t="str">
        <f>IF(A5560&lt;&gt;"",IF(D5560="DIRECCIÓN_DE_TRANSFERENCIAS","280 0031",VLOOKUP(C5560,NIVELES!$A$14:$B$105,2,0)),"")</f>
        <v/>
      </c>
      <c r="AE5560" s="86"/>
      <c r="AF5560" s="86"/>
      <c r="AG5560" s="79" t="str">
        <f>+IF(AF5560&lt;&gt;"",VLOOKUP(AF5560,NIVELES!$A$666:$B$673,2,0),"")</f>
        <v/>
      </c>
      <c r="AH5560" s="78"/>
      <c r="AI5560" s="79" t="str">
        <f>IF(AH5560&lt;&gt;"",VLOOKUP(CONCATENATE(AG5560,AH5560),NIVELES!$B$676:$C$745,2,0),"")</f>
        <v/>
      </c>
      <c r="AJ5560" s="78"/>
      <c r="AK5560" s="79" t="str">
        <f>+IF(AJ5560&lt;&gt;"",VLOOKUP(AJ5560,NIVELES!$A$816:$B$892,2,0),"")</f>
        <v/>
      </c>
      <c r="AL5560" s="78"/>
      <c r="AM5560" s="78"/>
      <c r="AN5560" s="79" t="str">
        <f>IF(AM5560&lt;&gt;"",+VLOOKUP(AM5560,NIVELES!$A$1652:$B$2466,2,0),"")</f>
        <v/>
      </c>
      <c r="AO5560" s="87"/>
      <c r="AP5560" s="88"/>
      <c r="AQ5560" s="88"/>
      <c r="AR5560" s="88"/>
      <c r="AS5560" s="88"/>
      <c r="AT5560" s="88"/>
      <c r="AU5560" s="88"/>
      <c r="AV5560" s="88"/>
      <c r="AW5560" s="88"/>
      <c r="AX5560" s="88"/>
      <c r="AY5560" s="88"/>
      <c r="AZ5560" s="88"/>
      <c r="BA5560" s="88"/>
      <c r="BB5560" s="89">
        <f t="shared" si="343"/>
        <v>0</v>
      </c>
      <c r="BC5560" s="90" t="str">
        <f t="shared" si="342"/>
        <v xml:space="preserve"> </v>
      </c>
      <c r="BD5560" s="91" t="str">
        <f t="shared" si="344"/>
        <v xml:space="preserve"> </v>
      </c>
      <c r="BE5560" s="92">
        <f t="shared" si="345"/>
        <v>0</v>
      </c>
    </row>
    <row r="5561" spans="1:57" s="74" customFormat="1" ht="50.1" customHeight="1" x14ac:dyDescent="0.2">
      <c r="A5561" s="78"/>
      <c r="B5561" s="78"/>
      <c r="C5561" s="78"/>
      <c r="D5561" s="78"/>
      <c r="E5561" s="79" t="str">
        <f>+IF(C5561&lt;&gt;"",VLOOKUP(MID(C5561,18,5),NIVELES!$A$133:$B$213,2,0),"")</f>
        <v/>
      </c>
      <c r="F5561" s="80"/>
      <c r="G5561" s="81" t="str">
        <f>+IF(F5561&lt;&gt;"",VLOOKUP(F5561,NIVELES!$A$246:$C$464,3,0),"")</f>
        <v/>
      </c>
      <c r="H5561" s="82"/>
      <c r="I5561" s="78"/>
      <c r="J5561" s="78"/>
      <c r="K5561" s="78"/>
      <c r="L5561" s="78"/>
      <c r="M5561" s="78"/>
      <c r="N5561" s="78"/>
      <c r="O5561" s="78"/>
      <c r="P5561" s="82"/>
      <c r="Q5561" s="78"/>
      <c r="R5561" s="82"/>
      <c r="S5561" s="82"/>
      <c r="T5561" s="82"/>
      <c r="U5561" s="82"/>
      <c r="V5561" s="82"/>
      <c r="W5561" s="82"/>
      <c r="X5561" s="82"/>
      <c r="Y5561" s="82"/>
      <c r="Z5561" s="82"/>
      <c r="AA5561" s="82"/>
      <c r="AB5561" s="82"/>
      <c r="AC5561" s="82"/>
      <c r="AD5561" s="85" t="str">
        <f>IF(A5561&lt;&gt;"",IF(D5561="DIRECCIÓN_DE_TRANSFERENCIAS","280 0031",VLOOKUP(C5561,NIVELES!$A$14:$B$105,2,0)),"")</f>
        <v/>
      </c>
      <c r="AE5561" s="86"/>
      <c r="AF5561" s="86"/>
      <c r="AG5561" s="79" t="str">
        <f>+IF(AF5561&lt;&gt;"",VLOOKUP(AF5561,NIVELES!$A$666:$B$673,2,0),"")</f>
        <v/>
      </c>
      <c r="AH5561" s="78"/>
      <c r="AI5561" s="79" t="str">
        <f>IF(AH5561&lt;&gt;"",VLOOKUP(CONCATENATE(AG5561,AH5561),NIVELES!$B$676:$C$745,2,0),"")</f>
        <v/>
      </c>
      <c r="AJ5561" s="78"/>
      <c r="AK5561" s="79" t="str">
        <f>+IF(AJ5561&lt;&gt;"",VLOOKUP(AJ5561,NIVELES!$A$816:$B$892,2,0),"")</f>
        <v/>
      </c>
      <c r="AL5561" s="78"/>
      <c r="AM5561" s="78"/>
      <c r="AN5561" s="79" t="str">
        <f>IF(AM5561&lt;&gt;"",+VLOOKUP(AM5561,NIVELES!$A$1652:$B$2466,2,0),"")</f>
        <v/>
      </c>
      <c r="AO5561" s="87"/>
      <c r="AP5561" s="88"/>
      <c r="AQ5561" s="88"/>
      <c r="AR5561" s="88"/>
      <c r="AS5561" s="88"/>
      <c r="AT5561" s="88"/>
      <c r="AU5561" s="88"/>
      <c r="AV5561" s="88"/>
      <c r="AW5561" s="88"/>
      <c r="AX5561" s="88"/>
      <c r="AY5561" s="88"/>
      <c r="AZ5561" s="88"/>
      <c r="BA5561" s="88"/>
      <c r="BB5561" s="89">
        <f t="shared" si="343"/>
        <v>0</v>
      </c>
      <c r="BC5561" s="90" t="str">
        <f t="shared" si="342"/>
        <v xml:space="preserve"> </v>
      </c>
      <c r="BD5561" s="91" t="str">
        <f t="shared" si="344"/>
        <v xml:space="preserve"> </v>
      </c>
      <c r="BE5561" s="92">
        <f t="shared" si="345"/>
        <v>0</v>
      </c>
    </row>
    <row r="5562" spans="1:57" s="74" customFormat="1" ht="50.1" customHeight="1" x14ac:dyDescent="0.2">
      <c r="A5562" s="78"/>
      <c r="B5562" s="78"/>
      <c r="C5562" s="78"/>
      <c r="D5562" s="78"/>
      <c r="E5562" s="79" t="str">
        <f>+IF(C5562&lt;&gt;"",VLOOKUP(MID(C5562,18,5),NIVELES!$A$133:$B$213,2,0),"")</f>
        <v/>
      </c>
      <c r="F5562" s="80"/>
      <c r="G5562" s="81" t="str">
        <f>+IF(F5562&lt;&gt;"",VLOOKUP(F5562,NIVELES!$A$246:$C$464,3,0),"")</f>
        <v/>
      </c>
      <c r="H5562" s="82"/>
      <c r="I5562" s="78"/>
      <c r="J5562" s="78"/>
      <c r="K5562" s="78"/>
      <c r="L5562" s="78"/>
      <c r="M5562" s="78"/>
      <c r="N5562" s="78"/>
      <c r="O5562" s="78"/>
      <c r="P5562" s="82"/>
      <c r="Q5562" s="78"/>
      <c r="R5562" s="82"/>
      <c r="S5562" s="82"/>
      <c r="T5562" s="82"/>
      <c r="U5562" s="82"/>
      <c r="V5562" s="82"/>
      <c r="W5562" s="82"/>
      <c r="X5562" s="82"/>
      <c r="Y5562" s="82"/>
      <c r="Z5562" s="82"/>
      <c r="AA5562" s="82"/>
      <c r="AB5562" s="82"/>
      <c r="AC5562" s="82"/>
      <c r="AD5562" s="85" t="str">
        <f>IF(A5562&lt;&gt;"",IF(D5562="DIRECCIÓN_DE_TRANSFERENCIAS","280 0031",VLOOKUP(C5562,NIVELES!$A$14:$B$105,2,0)),"")</f>
        <v/>
      </c>
      <c r="AE5562" s="86"/>
      <c r="AF5562" s="86"/>
      <c r="AG5562" s="79" t="str">
        <f>+IF(AF5562&lt;&gt;"",VLOOKUP(AF5562,NIVELES!$A$666:$B$673,2,0),"")</f>
        <v/>
      </c>
      <c r="AH5562" s="78"/>
      <c r="AI5562" s="79" t="str">
        <f>IF(AH5562&lt;&gt;"",VLOOKUP(CONCATENATE(AG5562,AH5562),NIVELES!$B$676:$C$745,2,0),"")</f>
        <v/>
      </c>
      <c r="AJ5562" s="78"/>
      <c r="AK5562" s="79" t="str">
        <f>+IF(AJ5562&lt;&gt;"",VLOOKUP(AJ5562,NIVELES!$A$816:$B$892,2,0),"")</f>
        <v/>
      </c>
      <c r="AL5562" s="78"/>
      <c r="AM5562" s="78"/>
      <c r="AN5562" s="79" t="str">
        <f>IF(AM5562&lt;&gt;"",+VLOOKUP(AM5562,NIVELES!$A$1652:$B$2466,2,0),"")</f>
        <v/>
      </c>
      <c r="AO5562" s="87"/>
      <c r="AP5562" s="88"/>
      <c r="AQ5562" s="88"/>
      <c r="AR5562" s="88"/>
      <c r="AS5562" s="88"/>
      <c r="AT5562" s="88"/>
      <c r="AU5562" s="88"/>
      <c r="AV5562" s="88"/>
      <c r="AW5562" s="88"/>
      <c r="AX5562" s="88"/>
      <c r="AY5562" s="88"/>
      <c r="AZ5562" s="88"/>
      <c r="BA5562" s="88"/>
      <c r="BB5562" s="89">
        <f t="shared" si="343"/>
        <v>0</v>
      </c>
      <c r="BC5562" s="90" t="str">
        <f t="shared" si="342"/>
        <v xml:space="preserve"> </v>
      </c>
      <c r="BD5562" s="91" t="str">
        <f t="shared" si="344"/>
        <v xml:space="preserve"> </v>
      </c>
      <c r="BE5562" s="92">
        <f t="shared" si="345"/>
        <v>0</v>
      </c>
    </row>
    <row r="5563" spans="1:57" s="74" customFormat="1" ht="50.1" customHeight="1" x14ac:dyDescent="0.2">
      <c r="A5563" s="78"/>
      <c r="B5563" s="78"/>
      <c r="C5563" s="78"/>
      <c r="D5563" s="78"/>
      <c r="E5563" s="79" t="str">
        <f>+IF(C5563&lt;&gt;"",VLOOKUP(MID(C5563,18,5),NIVELES!$A$133:$B$213,2,0),"")</f>
        <v/>
      </c>
      <c r="F5563" s="80"/>
      <c r="G5563" s="81" t="str">
        <f>+IF(F5563&lt;&gt;"",VLOOKUP(F5563,NIVELES!$A$246:$C$464,3,0),"")</f>
        <v/>
      </c>
      <c r="H5563" s="82"/>
      <c r="I5563" s="78"/>
      <c r="J5563" s="78"/>
      <c r="K5563" s="78"/>
      <c r="L5563" s="78"/>
      <c r="M5563" s="78"/>
      <c r="N5563" s="78"/>
      <c r="O5563" s="78"/>
      <c r="P5563" s="82"/>
      <c r="Q5563" s="78"/>
      <c r="R5563" s="82"/>
      <c r="S5563" s="82"/>
      <c r="T5563" s="82"/>
      <c r="U5563" s="82"/>
      <c r="V5563" s="82"/>
      <c r="W5563" s="82"/>
      <c r="X5563" s="82"/>
      <c r="Y5563" s="82"/>
      <c r="Z5563" s="82"/>
      <c r="AA5563" s="82"/>
      <c r="AB5563" s="82"/>
      <c r="AC5563" s="82"/>
      <c r="AD5563" s="85" t="str">
        <f>IF(A5563&lt;&gt;"",IF(D5563="DIRECCIÓN_DE_TRANSFERENCIAS","280 0031",VLOOKUP(C5563,NIVELES!$A$14:$B$105,2,0)),"")</f>
        <v/>
      </c>
      <c r="AE5563" s="86"/>
      <c r="AF5563" s="86"/>
      <c r="AG5563" s="79" t="str">
        <f>+IF(AF5563&lt;&gt;"",VLOOKUP(AF5563,NIVELES!$A$666:$B$673,2,0),"")</f>
        <v/>
      </c>
      <c r="AH5563" s="78"/>
      <c r="AI5563" s="79" t="str">
        <f>IF(AH5563&lt;&gt;"",VLOOKUP(CONCATENATE(AG5563,AH5563),NIVELES!$B$676:$C$745,2,0),"")</f>
        <v/>
      </c>
      <c r="AJ5563" s="78"/>
      <c r="AK5563" s="79" t="str">
        <f>+IF(AJ5563&lt;&gt;"",VLOOKUP(AJ5563,NIVELES!$A$816:$B$892,2,0),"")</f>
        <v/>
      </c>
      <c r="AL5563" s="78"/>
      <c r="AM5563" s="78"/>
      <c r="AN5563" s="79" t="str">
        <f>IF(AM5563&lt;&gt;"",+VLOOKUP(AM5563,NIVELES!$A$1652:$B$2466,2,0),"")</f>
        <v/>
      </c>
      <c r="AO5563" s="87"/>
      <c r="AP5563" s="88"/>
      <c r="AQ5563" s="88"/>
      <c r="AR5563" s="88"/>
      <c r="AS5563" s="88"/>
      <c r="AT5563" s="88"/>
      <c r="AU5563" s="88"/>
      <c r="AV5563" s="88"/>
      <c r="AW5563" s="88"/>
      <c r="AX5563" s="88"/>
      <c r="AY5563" s="88"/>
      <c r="AZ5563" s="88"/>
      <c r="BA5563" s="88"/>
      <c r="BB5563" s="89">
        <f t="shared" si="343"/>
        <v>0</v>
      </c>
      <c r="BC5563" s="90" t="str">
        <f t="shared" si="342"/>
        <v xml:space="preserve"> </v>
      </c>
      <c r="BD5563" s="91" t="str">
        <f t="shared" si="344"/>
        <v xml:space="preserve"> </v>
      </c>
      <c r="BE5563" s="92">
        <f t="shared" si="345"/>
        <v>0</v>
      </c>
    </row>
    <row r="5564" spans="1:57" s="74" customFormat="1" ht="50.1" customHeight="1" x14ac:dyDescent="0.2">
      <c r="A5564" s="78"/>
      <c r="B5564" s="78"/>
      <c r="C5564" s="78"/>
      <c r="D5564" s="78"/>
      <c r="E5564" s="79" t="str">
        <f>+IF(C5564&lt;&gt;"",VLOOKUP(MID(C5564,18,5),NIVELES!$A$133:$B$213,2,0),"")</f>
        <v/>
      </c>
      <c r="F5564" s="80"/>
      <c r="G5564" s="81" t="str">
        <f>+IF(F5564&lt;&gt;"",VLOOKUP(F5564,NIVELES!$A$246:$C$464,3,0),"")</f>
        <v/>
      </c>
      <c r="H5564" s="82"/>
      <c r="I5564" s="78"/>
      <c r="J5564" s="78"/>
      <c r="K5564" s="78"/>
      <c r="L5564" s="78"/>
      <c r="M5564" s="78"/>
      <c r="N5564" s="78"/>
      <c r="O5564" s="78"/>
      <c r="P5564" s="82"/>
      <c r="Q5564" s="78"/>
      <c r="R5564" s="82"/>
      <c r="S5564" s="82"/>
      <c r="T5564" s="82"/>
      <c r="U5564" s="82"/>
      <c r="V5564" s="82"/>
      <c r="W5564" s="82"/>
      <c r="X5564" s="82"/>
      <c r="Y5564" s="82"/>
      <c r="Z5564" s="82"/>
      <c r="AA5564" s="82"/>
      <c r="AB5564" s="82"/>
      <c r="AC5564" s="82"/>
      <c r="AD5564" s="85" t="str">
        <f>IF(A5564&lt;&gt;"",IF(D5564="DIRECCIÓN_DE_TRANSFERENCIAS","280 0031",VLOOKUP(C5564,NIVELES!$A$14:$B$105,2,0)),"")</f>
        <v/>
      </c>
      <c r="AE5564" s="86"/>
      <c r="AF5564" s="86"/>
      <c r="AG5564" s="79" t="str">
        <f>+IF(AF5564&lt;&gt;"",VLOOKUP(AF5564,NIVELES!$A$666:$B$673,2,0),"")</f>
        <v/>
      </c>
      <c r="AH5564" s="78"/>
      <c r="AI5564" s="79" t="str">
        <f>IF(AH5564&lt;&gt;"",VLOOKUP(CONCATENATE(AG5564,AH5564),NIVELES!$B$676:$C$745,2,0),"")</f>
        <v/>
      </c>
      <c r="AJ5564" s="78"/>
      <c r="AK5564" s="79" t="str">
        <f>+IF(AJ5564&lt;&gt;"",VLOOKUP(AJ5564,NIVELES!$A$816:$B$892,2,0),"")</f>
        <v/>
      </c>
      <c r="AL5564" s="78"/>
      <c r="AM5564" s="78"/>
      <c r="AN5564" s="79" t="str">
        <f>IF(AM5564&lt;&gt;"",+VLOOKUP(AM5564,NIVELES!$A$1652:$B$2466,2,0),"")</f>
        <v/>
      </c>
      <c r="AO5564" s="87"/>
      <c r="AP5564" s="88"/>
      <c r="AQ5564" s="88"/>
      <c r="AR5564" s="88"/>
      <c r="AS5564" s="88"/>
      <c r="AT5564" s="88"/>
      <c r="AU5564" s="88"/>
      <c r="AV5564" s="88"/>
      <c r="AW5564" s="88"/>
      <c r="AX5564" s="88"/>
      <c r="AY5564" s="88"/>
      <c r="AZ5564" s="88"/>
      <c r="BA5564" s="88"/>
      <c r="BB5564" s="89">
        <f t="shared" si="343"/>
        <v>0</v>
      </c>
      <c r="BC5564" s="90" t="str">
        <f t="shared" si="342"/>
        <v xml:space="preserve"> </v>
      </c>
      <c r="BD5564" s="91" t="str">
        <f t="shared" si="344"/>
        <v xml:space="preserve"> </v>
      </c>
      <c r="BE5564" s="92">
        <f t="shared" si="345"/>
        <v>0</v>
      </c>
    </row>
    <row r="5565" spans="1:57" s="74" customFormat="1" ht="50.1" customHeight="1" x14ac:dyDescent="0.2">
      <c r="A5565" s="78"/>
      <c r="B5565" s="78"/>
      <c r="C5565" s="78"/>
      <c r="D5565" s="78"/>
      <c r="E5565" s="79" t="str">
        <f>+IF(C5565&lt;&gt;"",VLOOKUP(MID(C5565,18,5),NIVELES!$A$133:$B$213,2,0),"")</f>
        <v/>
      </c>
      <c r="F5565" s="80"/>
      <c r="G5565" s="81" t="str">
        <f>+IF(F5565&lt;&gt;"",VLOOKUP(F5565,NIVELES!$A$246:$C$464,3,0),"")</f>
        <v/>
      </c>
      <c r="H5565" s="82"/>
      <c r="I5565" s="78"/>
      <c r="J5565" s="78"/>
      <c r="K5565" s="78"/>
      <c r="L5565" s="78"/>
      <c r="M5565" s="78"/>
      <c r="N5565" s="78"/>
      <c r="O5565" s="78"/>
      <c r="P5565" s="82"/>
      <c r="Q5565" s="78"/>
      <c r="R5565" s="82"/>
      <c r="S5565" s="82"/>
      <c r="T5565" s="82"/>
      <c r="U5565" s="82"/>
      <c r="V5565" s="82"/>
      <c r="W5565" s="82"/>
      <c r="X5565" s="82"/>
      <c r="Y5565" s="82"/>
      <c r="Z5565" s="82"/>
      <c r="AA5565" s="82"/>
      <c r="AB5565" s="82"/>
      <c r="AC5565" s="82"/>
      <c r="AD5565" s="85" t="str">
        <f>IF(A5565&lt;&gt;"",IF(D5565="DIRECCIÓN_DE_TRANSFERENCIAS","280 0031",VLOOKUP(C5565,NIVELES!$A$14:$B$105,2,0)),"")</f>
        <v/>
      </c>
      <c r="AE5565" s="86"/>
      <c r="AF5565" s="86"/>
      <c r="AG5565" s="79" t="str">
        <f>+IF(AF5565&lt;&gt;"",VLOOKUP(AF5565,NIVELES!$A$666:$B$673,2,0),"")</f>
        <v/>
      </c>
      <c r="AH5565" s="78"/>
      <c r="AI5565" s="79" t="str">
        <f>IF(AH5565&lt;&gt;"",VLOOKUP(CONCATENATE(AG5565,AH5565),NIVELES!$B$676:$C$745,2,0),"")</f>
        <v/>
      </c>
      <c r="AJ5565" s="78"/>
      <c r="AK5565" s="79" t="str">
        <f>+IF(AJ5565&lt;&gt;"",VLOOKUP(AJ5565,NIVELES!$A$816:$B$892,2,0),"")</f>
        <v/>
      </c>
      <c r="AL5565" s="78"/>
      <c r="AM5565" s="78"/>
      <c r="AN5565" s="79" t="str">
        <f>IF(AM5565&lt;&gt;"",+VLOOKUP(AM5565,NIVELES!$A$1652:$B$2466,2,0),"")</f>
        <v/>
      </c>
      <c r="AO5565" s="87"/>
      <c r="AP5565" s="88"/>
      <c r="AQ5565" s="88"/>
      <c r="AR5565" s="88"/>
      <c r="AS5565" s="88"/>
      <c r="AT5565" s="88"/>
      <c r="AU5565" s="88"/>
      <c r="AV5565" s="88"/>
      <c r="AW5565" s="88"/>
      <c r="AX5565" s="88"/>
      <c r="AY5565" s="88"/>
      <c r="AZ5565" s="88"/>
      <c r="BA5565" s="88"/>
      <c r="BB5565" s="89">
        <f t="shared" si="343"/>
        <v>0</v>
      </c>
      <c r="BC5565" s="90" t="str">
        <f t="shared" si="342"/>
        <v xml:space="preserve"> </v>
      </c>
      <c r="BD5565" s="91" t="str">
        <f t="shared" si="344"/>
        <v xml:space="preserve"> </v>
      </c>
      <c r="BE5565" s="92">
        <f t="shared" si="345"/>
        <v>0</v>
      </c>
    </row>
    <row r="5566" spans="1:57" s="74" customFormat="1" ht="50.1" customHeight="1" x14ac:dyDescent="0.2">
      <c r="A5566" s="78"/>
      <c r="B5566" s="78"/>
      <c r="C5566" s="78"/>
      <c r="D5566" s="78"/>
      <c r="E5566" s="79" t="str">
        <f>+IF(C5566&lt;&gt;"",VLOOKUP(MID(C5566,18,5),NIVELES!$A$133:$B$213,2,0),"")</f>
        <v/>
      </c>
      <c r="F5566" s="80"/>
      <c r="G5566" s="81" t="str">
        <f>+IF(F5566&lt;&gt;"",VLOOKUP(F5566,NIVELES!$A$246:$C$464,3,0),"")</f>
        <v/>
      </c>
      <c r="H5566" s="82"/>
      <c r="I5566" s="78"/>
      <c r="J5566" s="78"/>
      <c r="K5566" s="78"/>
      <c r="L5566" s="78"/>
      <c r="M5566" s="78"/>
      <c r="N5566" s="78"/>
      <c r="O5566" s="78"/>
      <c r="P5566" s="82"/>
      <c r="Q5566" s="78"/>
      <c r="R5566" s="82"/>
      <c r="S5566" s="82"/>
      <c r="T5566" s="82"/>
      <c r="U5566" s="82"/>
      <c r="V5566" s="82"/>
      <c r="W5566" s="82"/>
      <c r="X5566" s="82"/>
      <c r="Y5566" s="82"/>
      <c r="Z5566" s="82"/>
      <c r="AA5566" s="82"/>
      <c r="AB5566" s="82"/>
      <c r="AC5566" s="82"/>
      <c r="AD5566" s="85" t="str">
        <f>IF(A5566&lt;&gt;"",IF(D5566="DIRECCIÓN_DE_TRANSFERENCIAS","280 0031",VLOOKUP(C5566,NIVELES!$A$14:$B$105,2,0)),"")</f>
        <v/>
      </c>
      <c r="AE5566" s="86"/>
      <c r="AF5566" s="86"/>
      <c r="AG5566" s="79" t="str">
        <f>+IF(AF5566&lt;&gt;"",VLOOKUP(AF5566,NIVELES!$A$666:$B$673,2,0),"")</f>
        <v/>
      </c>
      <c r="AH5566" s="78"/>
      <c r="AI5566" s="79" t="str">
        <f>IF(AH5566&lt;&gt;"",VLOOKUP(CONCATENATE(AG5566,AH5566),NIVELES!$B$676:$C$745,2,0),"")</f>
        <v/>
      </c>
      <c r="AJ5566" s="78"/>
      <c r="AK5566" s="79" t="str">
        <f>+IF(AJ5566&lt;&gt;"",VLOOKUP(AJ5566,NIVELES!$A$816:$B$892,2,0),"")</f>
        <v/>
      </c>
      <c r="AL5566" s="78"/>
      <c r="AM5566" s="78"/>
      <c r="AN5566" s="79" t="str">
        <f>IF(AM5566&lt;&gt;"",+VLOOKUP(AM5566,NIVELES!$A$1652:$B$2466,2,0),"")</f>
        <v/>
      </c>
      <c r="AO5566" s="87"/>
      <c r="AP5566" s="88"/>
      <c r="AQ5566" s="88"/>
      <c r="AR5566" s="88"/>
      <c r="AS5566" s="88"/>
      <c r="AT5566" s="88"/>
      <c r="AU5566" s="88"/>
      <c r="AV5566" s="88"/>
      <c r="AW5566" s="88"/>
      <c r="AX5566" s="88"/>
      <c r="AY5566" s="88"/>
      <c r="AZ5566" s="88"/>
      <c r="BA5566" s="88"/>
      <c r="BB5566" s="89">
        <f t="shared" si="343"/>
        <v>0</v>
      </c>
      <c r="BC5566" s="90" t="str">
        <f t="shared" si="342"/>
        <v xml:space="preserve"> </v>
      </c>
      <c r="BD5566" s="91" t="str">
        <f t="shared" si="344"/>
        <v xml:space="preserve"> </v>
      </c>
      <c r="BE5566" s="92">
        <f t="shared" si="345"/>
        <v>0</v>
      </c>
    </row>
    <row r="5567" spans="1:57" s="74" customFormat="1" ht="50.1" customHeight="1" x14ac:dyDescent="0.2">
      <c r="A5567" s="78"/>
      <c r="B5567" s="78"/>
      <c r="C5567" s="78"/>
      <c r="D5567" s="78"/>
      <c r="E5567" s="79" t="str">
        <f>+IF(C5567&lt;&gt;"",VLOOKUP(MID(C5567,18,5),NIVELES!$A$133:$B$213,2,0),"")</f>
        <v/>
      </c>
      <c r="F5567" s="80"/>
      <c r="G5567" s="81" t="str">
        <f>+IF(F5567&lt;&gt;"",VLOOKUP(F5567,NIVELES!$A$246:$C$464,3,0),"")</f>
        <v/>
      </c>
      <c r="H5567" s="82"/>
      <c r="I5567" s="78"/>
      <c r="J5567" s="78"/>
      <c r="K5567" s="78"/>
      <c r="L5567" s="78"/>
      <c r="M5567" s="78"/>
      <c r="N5567" s="78"/>
      <c r="O5567" s="78"/>
      <c r="P5567" s="82"/>
      <c r="Q5567" s="78"/>
      <c r="R5567" s="82"/>
      <c r="S5567" s="82"/>
      <c r="T5567" s="82"/>
      <c r="U5567" s="82"/>
      <c r="V5567" s="82"/>
      <c r="W5567" s="82"/>
      <c r="X5567" s="82"/>
      <c r="Y5567" s="82"/>
      <c r="Z5567" s="82"/>
      <c r="AA5567" s="82"/>
      <c r="AB5567" s="82"/>
      <c r="AC5567" s="82"/>
      <c r="AD5567" s="85" t="str">
        <f>IF(A5567&lt;&gt;"",IF(D5567="DIRECCIÓN_DE_TRANSFERENCIAS","280 0031",VLOOKUP(C5567,NIVELES!$A$14:$B$105,2,0)),"")</f>
        <v/>
      </c>
      <c r="AE5567" s="86"/>
      <c r="AF5567" s="86"/>
      <c r="AG5567" s="79" t="str">
        <f>+IF(AF5567&lt;&gt;"",VLOOKUP(AF5567,NIVELES!$A$666:$B$673,2,0),"")</f>
        <v/>
      </c>
      <c r="AH5567" s="78"/>
      <c r="AI5567" s="79" t="str">
        <f>IF(AH5567&lt;&gt;"",VLOOKUP(CONCATENATE(AG5567,AH5567),NIVELES!$B$676:$C$745,2,0),"")</f>
        <v/>
      </c>
      <c r="AJ5567" s="78"/>
      <c r="AK5567" s="79" t="str">
        <f>+IF(AJ5567&lt;&gt;"",VLOOKUP(AJ5567,NIVELES!$A$816:$B$892,2,0),"")</f>
        <v/>
      </c>
      <c r="AL5567" s="78"/>
      <c r="AM5567" s="78"/>
      <c r="AN5567" s="79" t="str">
        <f>IF(AM5567&lt;&gt;"",+VLOOKUP(AM5567,NIVELES!$A$1652:$B$2466,2,0),"")</f>
        <v/>
      </c>
      <c r="AO5567" s="87"/>
      <c r="AP5567" s="88"/>
      <c r="AQ5567" s="88"/>
      <c r="AR5567" s="88"/>
      <c r="AS5567" s="88"/>
      <c r="AT5567" s="88"/>
      <c r="AU5567" s="88"/>
      <c r="AV5567" s="88"/>
      <c r="AW5567" s="88"/>
      <c r="AX5567" s="88"/>
      <c r="AY5567" s="88"/>
      <c r="AZ5567" s="88"/>
      <c r="BA5567" s="88"/>
      <c r="BB5567" s="89">
        <f t="shared" si="343"/>
        <v>0</v>
      </c>
      <c r="BC5567" s="90" t="str">
        <f t="shared" si="342"/>
        <v xml:space="preserve"> </v>
      </c>
      <c r="BD5567" s="91" t="str">
        <f t="shared" si="344"/>
        <v xml:space="preserve"> </v>
      </c>
      <c r="BE5567" s="92">
        <f t="shared" si="345"/>
        <v>0</v>
      </c>
    </row>
    <row r="5568" spans="1:57" s="74" customFormat="1" ht="50.1" customHeight="1" x14ac:dyDescent="0.2">
      <c r="A5568" s="78"/>
      <c r="B5568" s="78"/>
      <c r="C5568" s="78"/>
      <c r="D5568" s="78"/>
      <c r="E5568" s="79" t="str">
        <f>+IF(C5568&lt;&gt;"",VLOOKUP(MID(C5568,18,5),NIVELES!$A$133:$B$213,2,0),"")</f>
        <v/>
      </c>
      <c r="F5568" s="80"/>
      <c r="G5568" s="81" t="str">
        <f>+IF(F5568&lt;&gt;"",VLOOKUP(F5568,NIVELES!$A$246:$C$464,3,0),"")</f>
        <v/>
      </c>
      <c r="H5568" s="82"/>
      <c r="I5568" s="78"/>
      <c r="J5568" s="78"/>
      <c r="K5568" s="78"/>
      <c r="L5568" s="78"/>
      <c r="M5568" s="78"/>
      <c r="N5568" s="78"/>
      <c r="O5568" s="78"/>
      <c r="P5568" s="82"/>
      <c r="Q5568" s="78"/>
      <c r="R5568" s="82"/>
      <c r="S5568" s="82"/>
      <c r="T5568" s="82"/>
      <c r="U5568" s="82"/>
      <c r="V5568" s="82"/>
      <c r="W5568" s="82"/>
      <c r="X5568" s="82"/>
      <c r="Y5568" s="82"/>
      <c r="Z5568" s="82"/>
      <c r="AA5568" s="82"/>
      <c r="AB5568" s="82"/>
      <c r="AC5568" s="82"/>
      <c r="AD5568" s="85" t="str">
        <f>IF(A5568&lt;&gt;"",IF(D5568="DIRECCIÓN_DE_TRANSFERENCIAS","280 0031",VLOOKUP(C5568,NIVELES!$A$14:$B$105,2,0)),"")</f>
        <v/>
      </c>
      <c r="AE5568" s="86"/>
      <c r="AF5568" s="86"/>
      <c r="AG5568" s="79" t="str">
        <f>+IF(AF5568&lt;&gt;"",VLOOKUP(AF5568,NIVELES!$A$666:$B$673,2,0),"")</f>
        <v/>
      </c>
      <c r="AH5568" s="78"/>
      <c r="AI5568" s="79" t="str">
        <f>IF(AH5568&lt;&gt;"",VLOOKUP(CONCATENATE(AG5568,AH5568),NIVELES!$B$676:$C$745,2,0),"")</f>
        <v/>
      </c>
      <c r="AJ5568" s="78"/>
      <c r="AK5568" s="79" t="str">
        <f>+IF(AJ5568&lt;&gt;"",VLOOKUP(AJ5568,NIVELES!$A$816:$B$892,2,0),"")</f>
        <v/>
      </c>
      <c r="AL5568" s="78"/>
      <c r="AM5568" s="78"/>
      <c r="AN5568" s="79" t="str">
        <f>IF(AM5568&lt;&gt;"",+VLOOKUP(AM5568,NIVELES!$A$1652:$B$2466,2,0),"")</f>
        <v/>
      </c>
      <c r="AO5568" s="87"/>
      <c r="AP5568" s="88"/>
      <c r="AQ5568" s="88"/>
      <c r="AR5568" s="88"/>
      <c r="AS5568" s="88"/>
      <c r="AT5568" s="88"/>
      <c r="AU5568" s="88"/>
      <c r="AV5568" s="88"/>
      <c r="AW5568" s="88"/>
      <c r="AX5568" s="88"/>
      <c r="AY5568" s="88"/>
      <c r="AZ5568" s="88"/>
      <c r="BA5568" s="88"/>
      <c r="BB5568" s="89">
        <f t="shared" si="343"/>
        <v>0</v>
      </c>
      <c r="BC5568" s="90" t="str">
        <f t="shared" si="342"/>
        <v xml:space="preserve"> </v>
      </c>
      <c r="BD5568" s="91" t="str">
        <f t="shared" si="344"/>
        <v xml:space="preserve"> </v>
      </c>
      <c r="BE5568" s="92">
        <f t="shared" si="345"/>
        <v>0</v>
      </c>
    </row>
    <row r="5569" spans="1:57" s="74" customFormat="1" ht="50.1" customHeight="1" x14ac:dyDescent="0.2">
      <c r="A5569" s="78"/>
      <c r="B5569" s="78"/>
      <c r="C5569" s="78"/>
      <c r="D5569" s="78"/>
      <c r="E5569" s="79" t="str">
        <f>+IF(C5569&lt;&gt;"",VLOOKUP(MID(C5569,18,5),NIVELES!$A$133:$B$213,2,0),"")</f>
        <v/>
      </c>
      <c r="F5569" s="80"/>
      <c r="G5569" s="81" t="str">
        <f>+IF(F5569&lt;&gt;"",VLOOKUP(F5569,NIVELES!$A$246:$C$464,3,0),"")</f>
        <v/>
      </c>
      <c r="H5569" s="82"/>
      <c r="I5569" s="78"/>
      <c r="J5569" s="78"/>
      <c r="K5569" s="78"/>
      <c r="L5569" s="78"/>
      <c r="M5569" s="78"/>
      <c r="N5569" s="78"/>
      <c r="O5569" s="78"/>
      <c r="P5569" s="82"/>
      <c r="Q5569" s="78"/>
      <c r="R5569" s="82"/>
      <c r="S5569" s="82"/>
      <c r="T5569" s="82"/>
      <c r="U5569" s="82"/>
      <c r="V5569" s="82"/>
      <c r="W5569" s="82"/>
      <c r="X5569" s="82"/>
      <c r="Y5569" s="82"/>
      <c r="Z5569" s="82"/>
      <c r="AA5569" s="82"/>
      <c r="AB5569" s="82"/>
      <c r="AC5569" s="82"/>
      <c r="AD5569" s="85" t="str">
        <f>IF(A5569&lt;&gt;"",IF(D5569="DIRECCIÓN_DE_TRANSFERENCIAS","280 0031",VLOOKUP(C5569,NIVELES!$A$14:$B$105,2,0)),"")</f>
        <v/>
      </c>
      <c r="AE5569" s="86"/>
      <c r="AF5569" s="86"/>
      <c r="AG5569" s="79" t="str">
        <f>+IF(AF5569&lt;&gt;"",VLOOKUP(AF5569,NIVELES!$A$666:$B$673,2,0),"")</f>
        <v/>
      </c>
      <c r="AH5569" s="78"/>
      <c r="AI5569" s="79" t="str">
        <f>IF(AH5569&lt;&gt;"",VLOOKUP(CONCATENATE(AG5569,AH5569),NIVELES!$B$676:$C$745,2,0),"")</f>
        <v/>
      </c>
      <c r="AJ5569" s="78"/>
      <c r="AK5569" s="79" t="str">
        <f>+IF(AJ5569&lt;&gt;"",VLOOKUP(AJ5569,NIVELES!$A$816:$B$892,2,0),"")</f>
        <v/>
      </c>
      <c r="AL5569" s="78"/>
      <c r="AM5569" s="78"/>
      <c r="AN5569" s="79" t="str">
        <f>IF(AM5569&lt;&gt;"",+VLOOKUP(AM5569,NIVELES!$A$1652:$B$2466,2,0),"")</f>
        <v/>
      </c>
      <c r="AO5569" s="87"/>
      <c r="AP5569" s="88"/>
      <c r="AQ5569" s="88"/>
      <c r="AR5569" s="88"/>
      <c r="AS5569" s="88"/>
      <c r="AT5569" s="88"/>
      <c r="AU5569" s="88"/>
      <c r="AV5569" s="88"/>
      <c r="AW5569" s="88"/>
      <c r="AX5569" s="88"/>
      <c r="AY5569" s="88"/>
      <c r="AZ5569" s="88"/>
      <c r="BA5569" s="88"/>
      <c r="BB5569" s="89">
        <f t="shared" si="343"/>
        <v>0</v>
      </c>
      <c r="BC5569" s="90" t="str">
        <f t="shared" si="342"/>
        <v xml:space="preserve"> </v>
      </c>
      <c r="BD5569" s="91" t="str">
        <f t="shared" si="344"/>
        <v xml:space="preserve"> </v>
      </c>
      <c r="BE5569" s="92">
        <f t="shared" si="345"/>
        <v>0</v>
      </c>
    </row>
    <row r="5570" spans="1:57" s="74" customFormat="1" ht="50.1" customHeight="1" x14ac:dyDescent="0.2">
      <c r="A5570" s="78"/>
      <c r="B5570" s="78"/>
      <c r="C5570" s="78"/>
      <c r="D5570" s="78"/>
      <c r="E5570" s="79" t="str">
        <f>+IF(C5570&lt;&gt;"",VLOOKUP(MID(C5570,18,5),NIVELES!$A$133:$B$213,2,0),"")</f>
        <v/>
      </c>
      <c r="F5570" s="80"/>
      <c r="G5570" s="81" t="str">
        <f>+IF(F5570&lt;&gt;"",VLOOKUP(F5570,NIVELES!$A$246:$C$464,3,0),"")</f>
        <v/>
      </c>
      <c r="H5570" s="82"/>
      <c r="I5570" s="78"/>
      <c r="J5570" s="78"/>
      <c r="K5570" s="78"/>
      <c r="L5570" s="78"/>
      <c r="M5570" s="78"/>
      <c r="N5570" s="78"/>
      <c r="O5570" s="78"/>
      <c r="P5570" s="82"/>
      <c r="Q5570" s="78"/>
      <c r="R5570" s="82"/>
      <c r="S5570" s="82"/>
      <c r="T5570" s="82"/>
      <c r="U5570" s="82"/>
      <c r="V5570" s="82"/>
      <c r="W5570" s="82"/>
      <c r="X5570" s="82"/>
      <c r="Y5570" s="82"/>
      <c r="Z5570" s="82"/>
      <c r="AA5570" s="82"/>
      <c r="AB5570" s="82"/>
      <c r="AC5570" s="82"/>
      <c r="AD5570" s="85" t="str">
        <f>IF(A5570&lt;&gt;"",IF(D5570="DIRECCIÓN_DE_TRANSFERENCIAS","280 0031",VLOOKUP(C5570,NIVELES!$A$14:$B$105,2,0)),"")</f>
        <v/>
      </c>
      <c r="AE5570" s="86"/>
      <c r="AF5570" s="86"/>
      <c r="AG5570" s="79" t="str">
        <f>+IF(AF5570&lt;&gt;"",VLOOKUP(AF5570,NIVELES!$A$666:$B$673,2,0),"")</f>
        <v/>
      </c>
      <c r="AH5570" s="78"/>
      <c r="AI5570" s="79" t="str">
        <f>IF(AH5570&lt;&gt;"",VLOOKUP(CONCATENATE(AG5570,AH5570),NIVELES!$B$676:$C$745,2,0),"")</f>
        <v/>
      </c>
      <c r="AJ5570" s="78"/>
      <c r="AK5570" s="79" t="str">
        <f>+IF(AJ5570&lt;&gt;"",VLOOKUP(AJ5570,NIVELES!$A$816:$B$892,2,0),"")</f>
        <v/>
      </c>
      <c r="AL5570" s="78"/>
      <c r="AM5570" s="78"/>
      <c r="AN5570" s="79" t="str">
        <f>IF(AM5570&lt;&gt;"",+VLOOKUP(AM5570,NIVELES!$A$1652:$B$2466,2,0),"")</f>
        <v/>
      </c>
      <c r="AO5570" s="87"/>
      <c r="AP5570" s="88"/>
      <c r="AQ5570" s="88"/>
      <c r="AR5570" s="88"/>
      <c r="AS5570" s="88"/>
      <c r="AT5570" s="88"/>
      <c r="AU5570" s="88"/>
      <c r="AV5570" s="88"/>
      <c r="AW5570" s="88"/>
      <c r="AX5570" s="88"/>
      <c r="AY5570" s="88"/>
      <c r="AZ5570" s="88"/>
      <c r="BA5570" s="88"/>
      <c r="BB5570" s="89">
        <f t="shared" si="343"/>
        <v>0</v>
      </c>
      <c r="BC5570" s="90" t="str">
        <f t="shared" si="342"/>
        <v xml:space="preserve"> </v>
      </c>
      <c r="BD5570" s="91" t="str">
        <f t="shared" si="344"/>
        <v xml:space="preserve"> </v>
      </c>
      <c r="BE5570" s="92">
        <f t="shared" si="345"/>
        <v>0</v>
      </c>
    </row>
    <row r="5571" spans="1:57" s="74" customFormat="1" ht="50.1" customHeight="1" x14ac:dyDescent="0.2">
      <c r="A5571" s="78"/>
      <c r="B5571" s="78"/>
      <c r="C5571" s="78"/>
      <c r="D5571" s="78"/>
      <c r="E5571" s="79" t="str">
        <f>+IF(C5571&lt;&gt;"",VLOOKUP(MID(C5571,18,5),NIVELES!$A$133:$B$213,2,0),"")</f>
        <v/>
      </c>
      <c r="F5571" s="80"/>
      <c r="G5571" s="81" t="str">
        <f>+IF(F5571&lt;&gt;"",VLOOKUP(F5571,NIVELES!$A$246:$C$464,3,0),"")</f>
        <v/>
      </c>
      <c r="H5571" s="82"/>
      <c r="I5571" s="78"/>
      <c r="J5571" s="78"/>
      <c r="K5571" s="78"/>
      <c r="L5571" s="78"/>
      <c r="M5571" s="78"/>
      <c r="N5571" s="78"/>
      <c r="O5571" s="78"/>
      <c r="P5571" s="82"/>
      <c r="Q5571" s="78"/>
      <c r="R5571" s="82"/>
      <c r="S5571" s="82"/>
      <c r="T5571" s="82"/>
      <c r="U5571" s="82"/>
      <c r="V5571" s="82"/>
      <c r="W5571" s="82"/>
      <c r="X5571" s="82"/>
      <c r="Y5571" s="82"/>
      <c r="Z5571" s="82"/>
      <c r="AA5571" s="82"/>
      <c r="AB5571" s="82"/>
      <c r="AC5571" s="82"/>
      <c r="AD5571" s="85" t="str">
        <f>IF(A5571&lt;&gt;"",IF(D5571="DIRECCIÓN_DE_TRANSFERENCIAS","280 0031",VLOOKUP(C5571,NIVELES!$A$14:$B$105,2,0)),"")</f>
        <v/>
      </c>
      <c r="AE5571" s="86"/>
      <c r="AF5571" s="86"/>
      <c r="AG5571" s="79" t="str">
        <f>+IF(AF5571&lt;&gt;"",VLOOKUP(AF5571,NIVELES!$A$666:$B$673,2,0),"")</f>
        <v/>
      </c>
      <c r="AH5571" s="78"/>
      <c r="AI5571" s="79" t="str">
        <f>IF(AH5571&lt;&gt;"",VLOOKUP(CONCATENATE(AG5571,AH5571),NIVELES!$B$676:$C$745,2,0),"")</f>
        <v/>
      </c>
      <c r="AJ5571" s="78"/>
      <c r="AK5571" s="79" t="str">
        <f>+IF(AJ5571&lt;&gt;"",VLOOKUP(AJ5571,NIVELES!$A$816:$B$892,2,0),"")</f>
        <v/>
      </c>
      <c r="AL5571" s="78"/>
      <c r="AM5571" s="78"/>
      <c r="AN5571" s="79" t="str">
        <f>IF(AM5571&lt;&gt;"",+VLOOKUP(AM5571,NIVELES!$A$1652:$B$2466,2,0),"")</f>
        <v/>
      </c>
      <c r="AO5571" s="87"/>
      <c r="AP5571" s="88"/>
      <c r="AQ5571" s="88"/>
      <c r="AR5571" s="88"/>
      <c r="AS5571" s="88"/>
      <c r="AT5571" s="88"/>
      <c r="AU5571" s="88"/>
      <c r="AV5571" s="88"/>
      <c r="AW5571" s="88"/>
      <c r="AX5571" s="88"/>
      <c r="AY5571" s="88"/>
      <c r="AZ5571" s="88"/>
      <c r="BA5571" s="88"/>
      <c r="BB5571" s="89">
        <f t="shared" si="343"/>
        <v>0</v>
      </c>
      <c r="BC5571" s="90" t="str">
        <f t="shared" si="342"/>
        <v xml:space="preserve"> </v>
      </c>
      <c r="BD5571" s="91" t="str">
        <f t="shared" si="344"/>
        <v xml:space="preserve"> </v>
      </c>
      <c r="BE5571" s="92">
        <f t="shared" si="345"/>
        <v>0</v>
      </c>
    </row>
    <row r="5572" spans="1:57" s="74" customFormat="1" ht="50.1" customHeight="1" x14ac:dyDescent="0.2">
      <c r="A5572" s="78"/>
      <c r="B5572" s="78"/>
      <c r="C5572" s="78"/>
      <c r="D5572" s="78"/>
      <c r="E5572" s="79" t="str">
        <f>+IF(C5572&lt;&gt;"",VLOOKUP(MID(C5572,18,5),NIVELES!$A$133:$B$213,2,0),"")</f>
        <v/>
      </c>
      <c r="F5572" s="80"/>
      <c r="G5572" s="81" t="str">
        <f>+IF(F5572&lt;&gt;"",VLOOKUP(F5572,NIVELES!$A$246:$C$464,3,0),"")</f>
        <v/>
      </c>
      <c r="H5572" s="82"/>
      <c r="I5572" s="78"/>
      <c r="J5572" s="78"/>
      <c r="K5572" s="78"/>
      <c r="L5572" s="78"/>
      <c r="M5572" s="78"/>
      <c r="N5572" s="78"/>
      <c r="O5572" s="78"/>
      <c r="P5572" s="82"/>
      <c r="Q5572" s="78"/>
      <c r="R5572" s="82"/>
      <c r="S5572" s="82"/>
      <c r="T5572" s="82"/>
      <c r="U5572" s="82"/>
      <c r="V5572" s="82"/>
      <c r="W5572" s="82"/>
      <c r="X5572" s="82"/>
      <c r="Y5572" s="82"/>
      <c r="Z5572" s="82"/>
      <c r="AA5572" s="82"/>
      <c r="AB5572" s="82"/>
      <c r="AC5572" s="82"/>
      <c r="AD5572" s="85" t="str">
        <f>IF(A5572&lt;&gt;"",IF(D5572="DIRECCIÓN_DE_TRANSFERENCIAS","280 0031",VLOOKUP(C5572,NIVELES!$A$14:$B$105,2,0)),"")</f>
        <v/>
      </c>
      <c r="AE5572" s="86"/>
      <c r="AF5572" s="86"/>
      <c r="AG5572" s="79" t="str">
        <f>+IF(AF5572&lt;&gt;"",VLOOKUP(AF5572,NIVELES!$A$666:$B$673,2,0),"")</f>
        <v/>
      </c>
      <c r="AH5572" s="78"/>
      <c r="AI5572" s="79" t="str">
        <f>IF(AH5572&lt;&gt;"",VLOOKUP(CONCATENATE(AG5572,AH5572),NIVELES!$B$676:$C$745,2,0),"")</f>
        <v/>
      </c>
      <c r="AJ5572" s="78"/>
      <c r="AK5572" s="79" t="str">
        <f>+IF(AJ5572&lt;&gt;"",VLOOKUP(AJ5572,NIVELES!$A$816:$B$892,2,0),"")</f>
        <v/>
      </c>
      <c r="AL5572" s="78"/>
      <c r="AM5572" s="78"/>
      <c r="AN5572" s="79" t="str">
        <f>IF(AM5572&lt;&gt;"",+VLOOKUP(AM5572,NIVELES!$A$1652:$B$2466,2,0),"")</f>
        <v/>
      </c>
      <c r="AO5572" s="87"/>
      <c r="AP5572" s="88"/>
      <c r="AQ5572" s="88"/>
      <c r="AR5572" s="88"/>
      <c r="AS5572" s="88"/>
      <c r="AT5572" s="88"/>
      <c r="AU5572" s="88"/>
      <c r="AV5572" s="88"/>
      <c r="AW5572" s="88"/>
      <c r="AX5572" s="88"/>
      <c r="AY5572" s="88"/>
      <c r="AZ5572" s="88"/>
      <c r="BA5572" s="88"/>
      <c r="BB5572" s="89">
        <f t="shared" si="343"/>
        <v>0</v>
      </c>
      <c r="BC5572" s="90" t="str">
        <f t="shared" si="342"/>
        <v xml:space="preserve"> </v>
      </c>
      <c r="BD5572" s="91" t="str">
        <f t="shared" si="344"/>
        <v xml:space="preserve"> </v>
      </c>
      <c r="BE5572" s="92">
        <f t="shared" si="345"/>
        <v>0</v>
      </c>
    </row>
    <row r="5573" spans="1:57" s="74" customFormat="1" ht="50.1" customHeight="1" x14ac:dyDescent="0.2">
      <c r="A5573" s="78"/>
      <c r="B5573" s="78"/>
      <c r="C5573" s="78"/>
      <c r="D5573" s="78"/>
      <c r="E5573" s="79" t="str">
        <f>+IF(C5573&lt;&gt;"",VLOOKUP(MID(C5573,18,5),NIVELES!$A$133:$B$213,2,0),"")</f>
        <v/>
      </c>
      <c r="F5573" s="80"/>
      <c r="G5573" s="81" t="str">
        <f>+IF(F5573&lt;&gt;"",VLOOKUP(F5573,NIVELES!$A$246:$C$464,3,0),"")</f>
        <v/>
      </c>
      <c r="H5573" s="82"/>
      <c r="I5573" s="78"/>
      <c r="J5573" s="78"/>
      <c r="K5573" s="78"/>
      <c r="L5573" s="78"/>
      <c r="M5573" s="78"/>
      <c r="N5573" s="78"/>
      <c r="O5573" s="78"/>
      <c r="P5573" s="82"/>
      <c r="Q5573" s="78"/>
      <c r="R5573" s="82"/>
      <c r="S5573" s="82"/>
      <c r="T5573" s="82"/>
      <c r="U5573" s="82"/>
      <c r="V5573" s="82"/>
      <c r="W5573" s="82"/>
      <c r="X5573" s="82"/>
      <c r="Y5573" s="82"/>
      <c r="Z5573" s="82"/>
      <c r="AA5573" s="82"/>
      <c r="AB5573" s="82"/>
      <c r="AC5573" s="82"/>
      <c r="AD5573" s="85" t="str">
        <f>IF(A5573&lt;&gt;"",IF(D5573="DIRECCIÓN_DE_TRANSFERENCIAS","280 0031",VLOOKUP(C5573,NIVELES!$A$14:$B$105,2,0)),"")</f>
        <v/>
      </c>
      <c r="AE5573" s="86"/>
      <c r="AF5573" s="86"/>
      <c r="AG5573" s="79" t="str">
        <f>+IF(AF5573&lt;&gt;"",VLOOKUP(AF5573,NIVELES!$A$666:$B$673,2,0),"")</f>
        <v/>
      </c>
      <c r="AH5573" s="78"/>
      <c r="AI5573" s="79" t="str">
        <f>IF(AH5573&lt;&gt;"",VLOOKUP(CONCATENATE(AG5573,AH5573),NIVELES!$B$676:$C$745,2,0),"")</f>
        <v/>
      </c>
      <c r="AJ5573" s="78"/>
      <c r="AK5573" s="79" t="str">
        <f>+IF(AJ5573&lt;&gt;"",VLOOKUP(AJ5573,NIVELES!$A$816:$B$892,2,0),"")</f>
        <v/>
      </c>
      <c r="AL5573" s="78"/>
      <c r="AM5573" s="78"/>
      <c r="AN5573" s="79" t="str">
        <f>IF(AM5573&lt;&gt;"",+VLOOKUP(AM5573,NIVELES!$A$1652:$B$2466,2,0),"")</f>
        <v/>
      </c>
      <c r="AO5573" s="87"/>
      <c r="AP5573" s="88"/>
      <c r="AQ5573" s="88"/>
      <c r="AR5573" s="88"/>
      <c r="AS5573" s="88"/>
      <c r="AT5573" s="88"/>
      <c r="AU5573" s="88"/>
      <c r="AV5573" s="88"/>
      <c r="AW5573" s="88"/>
      <c r="AX5573" s="88"/>
      <c r="AY5573" s="88"/>
      <c r="AZ5573" s="88"/>
      <c r="BA5573" s="88"/>
      <c r="BB5573" s="89">
        <f t="shared" si="343"/>
        <v>0</v>
      </c>
      <c r="BC5573" s="90" t="str">
        <f t="shared" si="342"/>
        <v xml:space="preserve"> </v>
      </c>
      <c r="BD5573" s="91" t="str">
        <f t="shared" si="344"/>
        <v xml:space="preserve"> </v>
      </c>
      <c r="BE5573" s="92">
        <f t="shared" si="345"/>
        <v>0</v>
      </c>
    </row>
    <row r="5574" spans="1:57" s="74" customFormat="1" ht="50.1" customHeight="1" x14ac:dyDescent="0.2">
      <c r="A5574" s="78"/>
      <c r="B5574" s="78"/>
      <c r="C5574" s="78"/>
      <c r="D5574" s="78"/>
      <c r="E5574" s="79" t="str">
        <f>+IF(C5574&lt;&gt;"",VLOOKUP(MID(C5574,18,5),NIVELES!$A$133:$B$213,2,0),"")</f>
        <v/>
      </c>
      <c r="F5574" s="80"/>
      <c r="G5574" s="81" t="str">
        <f>+IF(F5574&lt;&gt;"",VLOOKUP(F5574,NIVELES!$A$246:$C$464,3,0),"")</f>
        <v/>
      </c>
      <c r="H5574" s="82"/>
      <c r="I5574" s="78"/>
      <c r="J5574" s="78"/>
      <c r="K5574" s="78"/>
      <c r="L5574" s="78"/>
      <c r="M5574" s="78"/>
      <c r="N5574" s="78"/>
      <c r="O5574" s="78"/>
      <c r="P5574" s="82"/>
      <c r="Q5574" s="78"/>
      <c r="R5574" s="82"/>
      <c r="S5574" s="82"/>
      <c r="T5574" s="82"/>
      <c r="U5574" s="82"/>
      <c r="V5574" s="82"/>
      <c r="W5574" s="82"/>
      <c r="X5574" s="82"/>
      <c r="Y5574" s="82"/>
      <c r="Z5574" s="82"/>
      <c r="AA5574" s="82"/>
      <c r="AB5574" s="82"/>
      <c r="AC5574" s="82"/>
      <c r="AD5574" s="85" t="str">
        <f>IF(A5574&lt;&gt;"",IF(D5574="DIRECCIÓN_DE_TRANSFERENCIAS","280 0031",VLOOKUP(C5574,NIVELES!$A$14:$B$105,2,0)),"")</f>
        <v/>
      </c>
      <c r="AE5574" s="86"/>
      <c r="AF5574" s="86"/>
      <c r="AG5574" s="79" t="str">
        <f>+IF(AF5574&lt;&gt;"",VLOOKUP(AF5574,NIVELES!$A$666:$B$673,2,0),"")</f>
        <v/>
      </c>
      <c r="AH5574" s="78"/>
      <c r="AI5574" s="79" t="str">
        <f>IF(AH5574&lt;&gt;"",VLOOKUP(CONCATENATE(AG5574,AH5574),NIVELES!$B$676:$C$745,2,0),"")</f>
        <v/>
      </c>
      <c r="AJ5574" s="78"/>
      <c r="AK5574" s="79" t="str">
        <f>+IF(AJ5574&lt;&gt;"",VLOOKUP(AJ5574,NIVELES!$A$816:$B$892,2,0),"")</f>
        <v/>
      </c>
      <c r="AL5574" s="78"/>
      <c r="AM5574" s="78"/>
      <c r="AN5574" s="79" t="str">
        <f>IF(AM5574&lt;&gt;"",+VLOOKUP(AM5574,NIVELES!$A$1652:$B$2466,2,0),"")</f>
        <v/>
      </c>
      <c r="AO5574" s="87"/>
      <c r="AP5574" s="88"/>
      <c r="AQ5574" s="88"/>
      <c r="AR5574" s="88"/>
      <c r="AS5574" s="88"/>
      <c r="AT5574" s="88"/>
      <c r="AU5574" s="88"/>
      <c r="AV5574" s="88"/>
      <c r="AW5574" s="88"/>
      <c r="AX5574" s="88"/>
      <c r="AY5574" s="88"/>
      <c r="AZ5574" s="88"/>
      <c r="BA5574" s="88"/>
      <c r="BB5574" s="89">
        <f t="shared" si="343"/>
        <v>0</v>
      </c>
      <c r="BC5574" s="90" t="str">
        <f t="shared" si="342"/>
        <v xml:space="preserve"> </v>
      </c>
      <c r="BD5574" s="91" t="str">
        <f t="shared" si="344"/>
        <v xml:space="preserve"> </v>
      </c>
      <c r="BE5574" s="92">
        <f t="shared" si="345"/>
        <v>0</v>
      </c>
    </row>
    <row r="5575" spans="1:57" s="74" customFormat="1" ht="50.1" customHeight="1" x14ac:dyDescent="0.2">
      <c r="A5575" s="78"/>
      <c r="B5575" s="78"/>
      <c r="C5575" s="78"/>
      <c r="D5575" s="78"/>
      <c r="E5575" s="79" t="str">
        <f>+IF(C5575&lt;&gt;"",VLOOKUP(MID(C5575,18,5),NIVELES!$A$133:$B$213,2,0),"")</f>
        <v/>
      </c>
      <c r="F5575" s="80"/>
      <c r="G5575" s="81" t="str">
        <f>+IF(F5575&lt;&gt;"",VLOOKUP(F5575,NIVELES!$A$246:$C$464,3,0),"")</f>
        <v/>
      </c>
      <c r="H5575" s="82"/>
      <c r="I5575" s="78"/>
      <c r="J5575" s="78"/>
      <c r="K5575" s="78"/>
      <c r="L5575" s="78"/>
      <c r="M5575" s="78"/>
      <c r="N5575" s="78"/>
      <c r="O5575" s="78"/>
      <c r="P5575" s="82"/>
      <c r="Q5575" s="78"/>
      <c r="R5575" s="82"/>
      <c r="S5575" s="82"/>
      <c r="T5575" s="82"/>
      <c r="U5575" s="82"/>
      <c r="V5575" s="82"/>
      <c r="W5575" s="82"/>
      <c r="X5575" s="82"/>
      <c r="Y5575" s="82"/>
      <c r="Z5575" s="82"/>
      <c r="AA5575" s="82"/>
      <c r="AB5575" s="82"/>
      <c r="AC5575" s="82"/>
      <c r="AD5575" s="85" t="str">
        <f>IF(A5575&lt;&gt;"",IF(D5575="DIRECCIÓN_DE_TRANSFERENCIAS","280 0031",VLOOKUP(C5575,NIVELES!$A$14:$B$105,2,0)),"")</f>
        <v/>
      </c>
      <c r="AE5575" s="86"/>
      <c r="AF5575" s="86"/>
      <c r="AG5575" s="79" t="str">
        <f>+IF(AF5575&lt;&gt;"",VLOOKUP(AF5575,NIVELES!$A$666:$B$673,2,0),"")</f>
        <v/>
      </c>
      <c r="AH5575" s="78"/>
      <c r="AI5575" s="79" t="str">
        <f>IF(AH5575&lt;&gt;"",VLOOKUP(CONCATENATE(AG5575,AH5575),NIVELES!$B$676:$C$745,2,0),"")</f>
        <v/>
      </c>
      <c r="AJ5575" s="78"/>
      <c r="AK5575" s="79" t="str">
        <f>+IF(AJ5575&lt;&gt;"",VLOOKUP(AJ5575,NIVELES!$A$816:$B$892,2,0),"")</f>
        <v/>
      </c>
      <c r="AL5575" s="78"/>
      <c r="AM5575" s="78"/>
      <c r="AN5575" s="79" t="str">
        <f>IF(AM5575&lt;&gt;"",+VLOOKUP(AM5575,NIVELES!$A$1652:$B$2466,2,0),"")</f>
        <v/>
      </c>
      <c r="AO5575" s="87"/>
      <c r="AP5575" s="88"/>
      <c r="AQ5575" s="88"/>
      <c r="AR5575" s="88"/>
      <c r="AS5575" s="88"/>
      <c r="AT5575" s="88"/>
      <c r="AU5575" s="88"/>
      <c r="AV5575" s="88"/>
      <c r="AW5575" s="88"/>
      <c r="AX5575" s="88"/>
      <c r="AY5575" s="88"/>
      <c r="AZ5575" s="88"/>
      <c r="BA5575" s="88"/>
      <c r="BB5575" s="89">
        <f t="shared" si="343"/>
        <v>0</v>
      </c>
      <c r="BC5575" s="90" t="str">
        <f t="shared" ref="BC5575:BC5638" si="346">IF(A5575&lt;&gt;"",IF(AO5575&lt;&gt;"",IF(AO5575=BB5575,"OK",AO5575-BB5575),IF(AND(AO5575="",BB5575=""),"",AO5575-BB5575))," ")</f>
        <v xml:space="preserve"> </v>
      </c>
      <c r="BD5575" s="91" t="str">
        <f t="shared" si="344"/>
        <v xml:space="preserve"> </v>
      </c>
      <c r="BE5575" s="92">
        <f t="shared" si="345"/>
        <v>0</v>
      </c>
    </row>
    <row r="5576" spans="1:57" s="74" customFormat="1" ht="50.1" customHeight="1" x14ac:dyDescent="0.2">
      <c r="A5576" s="78"/>
      <c r="B5576" s="78"/>
      <c r="C5576" s="78"/>
      <c r="D5576" s="78"/>
      <c r="E5576" s="79" t="str">
        <f>+IF(C5576&lt;&gt;"",VLOOKUP(MID(C5576,18,5),NIVELES!$A$133:$B$213,2,0),"")</f>
        <v/>
      </c>
      <c r="F5576" s="80"/>
      <c r="G5576" s="81" t="str">
        <f>+IF(F5576&lt;&gt;"",VLOOKUP(F5576,NIVELES!$A$246:$C$464,3,0),"")</f>
        <v/>
      </c>
      <c r="H5576" s="82"/>
      <c r="I5576" s="78"/>
      <c r="J5576" s="78"/>
      <c r="K5576" s="78"/>
      <c r="L5576" s="78"/>
      <c r="M5576" s="78"/>
      <c r="N5576" s="78"/>
      <c r="O5576" s="78"/>
      <c r="P5576" s="82"/>
      <c r="Q5576" s="78"/>
      <c r="R5576" s="82"/>
      <c r="S5576" s="82"/>
      <c r="T5576" s="82"/>
      <c r="U5576" s="82"/>
      <c r="V5576" s="82"/>
      <c r="W5576" s="82"/>
      <c r="X5576" s="82"/>
      <c r="Y5576" s="82"/>
      <c r="Z5576" s="82"/>
      <c r="AA5576" s="82"/>
      <c r="AB5576" s="82"/>
      <c r="AC5576" s="82"/>
      <c r="AD5576" s="85" t="str">
        <f>IF(A5576&lt;&gt;"",IF(D5576="DIRECCIÓN_DE_TRANSFERENCIAS","280 0031",VLOOKUP(C5576,NIVELES!$A$14:$B$105,2,0)),"")</f>
        <v/>
      </c>
      <c r="AE5576" s="86"/>
      <c r="AF5576" s="86"/>
      <c r="AG5576" s="79" t="str">
        <f>+IF(AF5576&lt;&gt;"",VLOOKUP(AF5576,NIVELES!$A$666:$B$673,2,0),"")</f>
        <v/>
      </c>
      <c r="AH5576" s="78"/>
      <c r="AI5576" s="79" t="str">
        <f>IF(AH5576&lt;&gt;"",VLOOKUP(CONCATENATE(AG5576,AH5576),NIVELES!$B$676:$C$745,2,0),"")</f>
        <v/>
      </c>
      <c r="AJ5576" s="78"/>
      <c r="AK5576" s="79" t="str">
        <f>+IF(AJ5576&lt;&gt;"",VLOOKUP(AJ5576,NIVELES!$A$816:$B$892,2,0),"")</f>
        <v/>
      </c>
      <c r="AL5576" s="78"/>
      <c r="AM5576" s="78"/>
      <c r="AN5576" s="79" t="str">
        <f>IF(AM5576&lt;&gt;"",+VLOOKUP(AM5576,NIVELES!$A$1652:$B$2466,2,0),"")</f>
        <v/>
      </c>
      <c r="AO5576" s="87"/>
      <c r="AP5576" s="88"/>
      <c r="AQ5576" s="88"/>
      <c r="AR5576" s="88"/>
      <c r="AS5576" s="88"/>
      <c r="AT5576" s="88"/>
      <c r="AU5576" s="88"/>
      <c r="AV5576" s="88"/>
      <c r="AW5576" s="88"/>
      <c r="AX5576" s="88"/>
      <c r="AY5576" s="88"/>
      <c r="AZ5576" s="88"/>
      <c r="BA5576" s="88"/>
      <c r="BB5576" s="89">
        <f t="shared" ref="BB5576:BB5639" si="347">SUBTOTAL(9,AP5576:BA5576)</f>
        <v>0</v>
      </c>
      <c r="BC5576" s="90" t="str">
        <f t="shared" si="346"/>
        <v xml:space="preserve"> </v>
      </c>
      <c r="BD5576" s="91" t="str">
        <f t="shared" ref="BD5576:BD5639" si="348">IF(A5576&lt;&gt;"",IF(A5576="","Escoger Nivel 0",)&amp;" "&amp;(IF(B5576="","Escoger Nivel  1",)&amp;" "&amp;(IF(C5576="","Escoger Nivel 2",)&amp;" "&amp;(IF(D5576="","Escoger Nivel 3",)&amp;" "&amp;(IF(F5576="","Escoger Cantón",)&amp;" "&amp;(IF(I5576="","Escoger Obj. Estratégico Institucional N1",)&amp;" "&amp;(IF(J5576="","Escoger Obj. Especifico N2",)&amp;" "&amp;(IF(K5576="","Escoger Obj. Operativo N4",)&amp;" "&amp;(IF(L5576=""," Llenar Modalidad de Servicio ",)&amp;""&amp;(IF(M5576=""," Llenar Meta de Cobertura ",)&amp;" "&amp;(IF(N5576="","Llenar Indicador",)&amp;" "&amp;(IF(O5576="","Llenar Actividad PAPP",)&amp;" "&amp;(IF(P5576="","Llenar Metas",)&amp;" "&amp;(IF(Q5576="","Llenar Indicador",)&amp;" "&amp;(IF(AF5576="","Escoger Nro. programa",)&amp;" "&amp;(IF(AH5576="","Escoger Nro. Actividad e-Sigef",)&amp;" "&amp;(IF(AK5576="","Escoger direccionamiento de gasto",)&amp;" "&amp;(IF(AL5576="","Escoger Grupo de Gasto",)&amp;" "&amp;(IF(AM5576="","Escoger Item Presupuestario",)&amp;" "&amp;(IF(AO5576="","Llenar valor de actividad",))))))))))))))))))))," ")</f>
        <v xml:space="preserve"> </v>
      </c>
      <c r="BE5576" s="92">
        <f t="shared" si="345"/>
        <v>0</v>
      </c>
    </row>
    <row r="5577" spans="1:57" s="74" customFormat="1" ht="50.1" customHeight="1" x14ac:dyDescent="0.2">
      <c r="A5577" s="78"/>
      <c r="B5577" s="78"/>
      <c r="C5577" s="78"/>
      <c r="D5577" s="78"/>
      <c r="E5577" s="79" t="str">
        <f>+IF(C5577&lt;&gt;"",VLOOKUP(MID(C5577,18,5),NIVELES!$A$133:$B$213,2,0),"")</f>
        <v/>
      </c>
      <c r="F5577" s="80"/>
      <c r="G5577" s="81" t="str">
        <f>+IF(F5577&lt;&gt;"",VLOOKUP(F5577,NIVELES!$A$246:$C$464,3,0),"")</f>
        <v/>
      </c>
      <c r="H5577" s="82"/>
      <c r="I5577" s="78"/>
      <c r="J5577" s="78"/>
      <c r="K5577" s="78"/>
      <c r="L5577" s="78"/>
      <c r="M5577" s="78"/>
      <c r="N5577" s="78"/>
      <c r="O5577" s="78"/>
      <c r="P5577" s="82"/>
      <c r="Q5577" s="78"/>
      <c r="R5577" s="82"/>
      <c r="S5577" s="82"/>
      <c r="T5577" s="82"/>
      <c r="U5577" s="82"/>
      <c r="V5577" s="82"/>
      <c r="W5577" s="82"/>
      <c r="X5577" s="82"/>
      <c r="Y5577" s="82"/>
      <c r="Z5577" s="82"/>
      <c r="AA5577" s="82"/>
      <c r="AB5577" s="82"/>
      <c r="AC5577" s="82"/>
      <c r="AD5577" s="85" t="str">
        <f>IF(A5577&lt;&gt;"",IF(D5577="DIRECCIÓN_DE_TRANSFERENCIAS","280 0031",VLOOKUP(C5577,NIVELES!$A$14:$B$105,2,0)),"")</f>
        <v/>
      </c>
      <c r="AE5577" s="86"/>
      <c r="AF5577" s="86"/>
      <c r="AG5577" s="79" t="str">
        <f>+IF(AF5577&lt;&gt;"",VLOOKUP(AF5577,NIVELES!$A$666:$B$673,2,0),"")</f>
        <v/>
      </c>
      <c r="AH5577" s="78"/>
      <c r="AI5577" s="79" t="str">
        <f>IF(AH5577&lt;&gt;"",VLOOKUP(CONCATENATE(AG5577,AH5577),NIVELES!$B$676:$C$745,2,0),"")</f>
        <v/>
      </c>
      <c r="AJ5577" s="78"/>
      <c r="AK5577" s="79" t="str">
        <f>+IF(AJ5577&lt;&gt;"",VLOOKUP(AJ5577,NIVELES!$A$816:$B$892,2,0),"")</f>
        <v/>
      </c>
      <c r="AL5577" s="78"/>
      <c r="AM5577" s="78"/>
      <c r="AN5577" s="79" t="str">
        <f>IF(AM5577&lt;&gt;"",+VLOOKUP(AM5577,NIVELES!$A$1652:$B$2466,2,0),"")</f>
        <v/>
      </c>
      <c r="AO5577" s="87"/>
      <c r="AP5577" s="88"/>
      <c r="AQ5577" s="88"/>
      <c r="AR5577" s="88"/>
      <c r="AS5577" s="88"/>
      <c r="AT5577" s="88"/>
      <c r="AU5577" s="88"/>
      <c r="AV5577" s="88"/>
      <c r="AW5577" s="88"/>
      <c r="AX5577" s="88"/>
      <c r="AY5577" s="88"/>
      <c r="AZ5577" s="88"/>
      <c r="BA5577" s="88"/>
      <c r="BB5577" s="89">
        <f t="shared" si="347"/>
        <v>0</v>
      </c>
      <c r="BC5577" s="90" t="str">
        <f t="shared" si="346"/>
        <v xml:space="preserve"> </v>
      </c>
      <c r="BD5577" s="91" t="str">
        <f t="shared" si="348"/>
        <v xml:space="preserve"> </v>
      </c>
      <c r="BE5577" s="92">
        <f t="shared" ref="BE5577:BE5640" si="349">SUBTOTAL(9,R5577:AC5577)</f>
        <v>0</v>
      </c>
    </row>
    <row r="5578" spans="1:57" s="74" customFormat="1" ht="50.1" customHeight="1" x14ac:dyDescent="0.2">
      <c r="A5578" s="78"/>
      <c r="B5578" s="78"/>
      <c r="C5578" s="78"/>
      <c r="D5578" s="78"/>
      <c r="E5578" s="79" t="str">
        <f>+IF(C5578&lt;&gt;"",VLOOKUP(MID(C5578,18,5),NIVELES!$A$133:$B$213,2,0),"")</f>
        <v/>
      </c>
      <c r="F5578" s="80"/>
      <c r="G5578" s="81" t="str">
        <f>+IF(F5578&lt;&gt;"",VLOOKUP(F5578,NIVELES!$A$246:$C$464,3,0),"")</f>
        <v/>
      </c>
      <c r="H5578" s="82"/>
      <c r="I5578" s="78"/>
      <c r="J5578" s="78"/>
      <c r="K5578" s="78"/>
      <c r="L5578" s="78"/>
      <c r="M5578" s="78"/>
      <c r="N5578" s="78"/>
      <c r="O5578" s="78"/>
      <c r="P5578" s="82"/>
      <c r="Q5578" s="78"/>
      <c r="R5578" s="82"/>
      <c r="S5578" s="82"/>
      <c r="T5578" s="82"/>
      <c r="U5578" s="82"/>
      <c r="V5578" s="82"/>
      <c r="W5578" s="82"/>
      <c r="X5578" s="82"/>
      <c r="Y5578" s="82"/>
      <c r="Z5578" s="82"/>
      <c r="AA5578" s="82"/>
      <c r="AB5578" s="82"/>
      <c r="AC5578" s="82"/>
      <c r="AD5578" s="85" t="str">
        <f>IF(A5578&lt;&gt;"",IF(D5578="DIRECCIÓN_DE_TRANSFERENCIAS","280 0031",VLOOKUP(C5578,NIVELES!$A$14:$B$105,2,0)),"")</f>
        <v/>
      </c>
      <c r="AE5578" s="86"/>
      <c r="AF5578" s="86"/>
      <c r="AG5578" s="79" t="str">
        <f>+IF(AF5578&lt;&gt;"",VLOOKUP(AF5578,NIVELES!$A$666:$B$673,2,0),"")</f>
        <v/>
      </c>
      <c r="AH5578" s="78"/>
      <c r="AI5578" s="79" t="str">
        <f>IF(AH5578&lt;&gt;"",VLOOKUP(CONCATENATE(AG5578,AH5578),NIVELES!$B$676:$C$745,2,0),"")</f>
        <v/>
      </c>
      <c r="AJ5578" s="78"/>
      <c r="AK5578" s="79" t="str">
        <f>+IF(AJ5578&lt;&gt;"",VLOOKUP(AJ5578,NIVELES!$A$816:$B$892,2,0),"")</f>
        <v/>
      </c>
      <c r="AL5578" s="78"/>
      <c r="AM5578" s="78"/>
      <c r="AN5578" s="79" t="str">
        <f>IF(AM5578&lt;&gt;"",+VLOOKUP(AM5578,NIVELES!$A$1652:$B$2466,2,0),"")</f>
        <v/>
      </c>
      <c r="AO5578" s="87"/>
      <c r="AP5578" s="88"/>
      <c r="AQ5578" s="88"/>
      <c r="AR5578" s="88"/>
      <c r="AS5578" s="88"/>
      <c r="AT5578" s="88"/>
      <c r="AU5578" s="88"/>
      <c r="AV5578" s="88"/>
      <c r="AW5578" s="88"/>
      <c r="AX5578" s="88"/>
      <c r="AY5578" s="88"/>
      <c r="AZ5578" s="88"/>
      <c r="BA5578" s="88"/>
      <c r="BB5578" s="89">
        <f t="shared" si="347"/>
        <v>0</v>
      </c>
      <c r="BC5578" s="90" t="str">
        <f t="shared" si="346"/>
        <v xml:space="preserve"> </v>
      </c>
      <c r="BD5578" s="91" t="str">
        <f t="shared" si="348"/>
        <v xml:space="preserve"> </v>
      </c>
      <c r="BE5578" s="92">
        <f t="shared" si="349"/>
        <v>0</v>
      </c>
    </row>
    <row r="5579" spans="1:57" s="74" customFormat="1" ht="50.1" customHeight="1" x14ac:dyDescent="0.2">
      <c r="A5579" s="78"/>
      <c r="B5579" s="78"/>
      <c r="C5579" s="78"/>
      <c r="D5579" s="78"/>
      <c r="E5579" s="79" t="str">
        <f>+IF(C5579&lt;&gt;"",VLOOKUP(MID(C5579,18,5),NIVELES!$A$133:$B$213,2,0),"")</f>
        <v/>
      </c>
      <c r="F5579" s="80"/>
      <c r="G5579" s="81" t="str">
        <f>+IF(F5579&lt;&gt;"",VLOOKUP(F5579,NIVELES!$A$246:$C$464,3,0),"")</f>
        <v/>
      </c>
      <c r="H5579" s="82"/>
      <c r="I5579" s="78"/>
      <c r="J5579" s="78"/>
      <c r="K5579" s="78"/>
      <c r="L5579" s="78"/>
      <c r="M5579" s="78"/>
      <c r="N5579" s="78"/>
      <c r="O5579" s="78"/>
      <c r="P5579" s="82"/>
      <c r="Q5579" s="78"/>
      <c r="R5579" s="82"/>
      <c r="S5579" s="82"/>
      <c r="T5579" s="82"/>
      <c r="U5579" s="82"/>
      <c r="V5579" s="82"/>
      <c r="W5579" s="82"/>
      <c r="X5579" s="82"/>
      <c r="Y5579" s="82"/>
      <c r="Z5579" s="82"/>
      <c r="AA5579" s="82"/>
      <c r="AB5579" s="82"/>
      <c r="AC5579" s="82"/>
      <c r="AD5579" s="85" t="str">
        <f>IF(A5579&lt;&gt;"",IF(D5579="DIRECCIÓN_DE_TRANSFERENCIAS","280 0031",VLOOKUP(C5579,NIVELES!$A$14:$B$105,2,0)),"")</f>
        <v/>
      </c>
      <c r="AE5579" s="86"/>
      <c r="AF5579" s="86"/>
      <c r="AG5579" s="79" t="str">
        <f>+IF(AF5579&lt;&gt;"",VLOOKUP(AF5579,NIVELES!$A$666:$B$673,2,0),"")</f>
        <v/>
      </c>
      <c r="AH5579" s="78"/>
      <c r="AI5579" s="79" t="str">
        <f>IF(AH5579&lt;&gt;"",VLOOKUP(CONCATENATE(AG5579,AH5579),NIVELES!$B$676:$C$745,2,0),"")</f>
        <v/>
      </c>
      <c r="AJ5579" s="78"/>
      <c r="AK5579" s="79" t="str">
        <f>+IF(AJ5579&lt;&gt;"",VLOOKUP(AJ5579,NIVELES!$A$816:$B$892,2,0),"")</f>
        <v/>
      </c>
      <c r="AL5579" s="78"/>
      <c r="AM5579" s="78"/>
      <c r="AN5579" s="79" t="str">
        <f>IF(AM5579&lt;&gt;"",+VLOOKUP(AM5579,NIVELES!$A$1652:$B$2466,2,0),"")</f>
        <v/>
      </c>
      <c r="AO5579" s="87"/>
      <c r="AP5579" s="88"/>
      <c r="AQ5579" s="88"/>
      <c r="AR5579" s="88"/>
      <c r="AS5579" s="88"/>
      <c r="AT5579" s="88"/>
      <c r="AU5579" s="88"/>
      <c r="AV5579" s="88"/>
      <c r="AW5579" s="88"/>
      <c r="AX5579" s="88"/>
      <c r="AY5579" s="88"/>
      <c r="AZ5579" s="88"/>
      <c r="BA5579" s="88"/>
      <c r="BB5579" s="89">
        <f t="shared" si="347"/>
        <v>0</v>
      </c>
      <c r="BC5579" s="90" t="str">
        <f t="shared" si="346"/>
        <v xml:space="preserve"> </v>
      </c>
      <c r="BD5579" s="91" t="str">
        <f t="shared" si="348"/>
        <v xml:space="preserve"> </v>
      </c>
      <c r="BE5579" s="92">
        <f t="shared" si="349"/>
        <v>0</v>
      </c>
    </row>
    <row r="5580" spans="1:57" s="74" customFormat="1" ht="50.1" customHeight="1" x14ac:dyDescent="0.2">
      <c r="A5580" s="78"/>
      <c r="B5580" s="78"/>
      <c r="C5580" s="78"/>
      <c r="D5580" s="78"/>
      <c r="E5580" s="79" t="str">
        <f>+IF(C5580&lt;&gt;"",VLOOKUP(MID(C5580,18,5),NIVELES!$A$133:$B$213,2,0),"")</f>
        <v/>
      </c>
      <c r="F5580" s="80"/>
      <c r="G5580" s="81" t="str">
        <f>+IF(F5580&lt;&gt;"",VLOOKUP(F5580,NIVELES!$A$246:$C$464,3,0),"")</f>
        <v/>
      </c>
      <c r="H5580" s="82"/>
      <c r="I5580" s="78"/>
      <c r="J5580" s="78"/>
      <c r="K5580" s="78"/>
      <c r="L5580" s="78"/>
      <c r="M5580" s="78"/>
      <c r="N5580" s="78"/>
      <c r="O5580" s="78"/>
      <c r="P5580" s="82"/>
      <c r="Q5580" s="78"/>
      <c r="R5580" s="82"/>
      <c r="S5580" s="82"/>
      <c r="T5580" s="82"/>
      <c r="U5580" s="82"/>
      <c r="V5580" s="82"/>
      <c r="W5580" s="82"/>
      <c r="X5580" s="82"/>
      <c r="Y5580" s="82"/>
      <c r="Z5580" s="82"/>
      <c r="AA5580" s="82"/>
      <c r="AB5580" s="82"/>
      <c r="AC5580" s="82"/>
      <c r="AD5580" s="85" t="str">
        <f>IF(A5580&lt;&gt;"",IF(D5580="DIRECCIÓN_DE_TRANSFERENCIAS","280 0031",VLOOKUP(C5580,NIVELES!$A$14:$B$105,2,0)),"")</f>
        <v/>
      </c>
      <c r="AE5580" s="86"/>
      <c r="AF5580" s="86"/>
      <c r="AG5580" s="79" t="str">
        <f>+IF(AF5580&lt;&gt;"",VLOOKUP(AF5580,NIVELES!$A$666:$B$673,2,0),"")</f>
        <v/>
      </c>
      <c r="AH5580" s="78"/>
      <c r="AI5580" s="79" t="str">
        <f>IF(AH5580&lt;&gt;"",VLOOKUP(CONCATENATE(AG5580,AH5580),NIVELES!$B$676:$C$745,2,0),"")</f>
        <v/>
      </c>
      <c r="AJ5580" s="78"/>
      <c r="AK5580" s="79" t="str">
        <f>+IF(AJ5580&lt;&gt;"",VLOOKUP(AJ5580,NIVELES!$A$816:$B$892,2,0),"")</f>
        <v/>
      </c>
      <c r="AL5580" s="78"/>
      <c r="AM5580" s="78"/>
      <c r="AN5580" s="79" t="str">
        <f>IF(AM5580&lt;&gt;"",+VLOOKUP(AM5580,NIVELES!$A$1652:$B$2466,2,0),"")</f>
        <v/>
      </c>
      <c r="AO5580" s="87"/>
      <c r="AP5580" s="88"/>
      <c r="AQ5580" s="88"/>
      <c r="AR5580" s="88"/>
      <c r="AS5580" s="88"/>
      <c r="AT5580" s="88"/>
      <c r="AU5580" s="88"/>
      <c r="AV5580" s="88"/>
      <c r="AW5580" s="88"/>
      <c r="AX5580" s="88"/>
      <c r="AY5580" s="88"/>
      <c r="AZ5580" s="88"/>
      <c r="BA5580" s="88"/>
      <c r="BB5580" s="89">
        <f t="shared" si="347"/>
        <v>0</v>
      </c>
      <c r="BC5580" s="90" t="str">
        <f t="shared" si="346"/>
        <v xml:space="preserve"> </v>
      </c>
      <c r="BD5580" s="91" t="str">
        <f t="shared" si="348"/>
        <v xml:space="preserve"> </v>
      </c>
      <c r="BE5580" s="92">
        <f t="shared" si="349"/>
        <v>0</v>
      </c>
    </row>
    <row r="5581" spans="1:57" s="74" customFormat="1" ht="50.1" customHeight="1" x14ac:dyDescent="0.2">
      <c r="A5581" s="78"/>
      <c r="B5581" s="78"/>
      <c r="C5581" s="78"/>
      <c r="D5581" s="78"/>
      <c r="E5581" s="79" t="str">
        <f>+IF(C5581&lt;&gt;"",VLOOKUP(MID(C5581,18,5),NIVELES!$A$133:$B$213,2,0),"")</f>
        <v/>
      </c>
      <c r="F5581" s="80"/>
      <c r="G5581" s="81" t="str">
        <f>+IF(F5581&lt;&gt;"",VLOOKUP(F5581,NIVELES!$A$246:$C$464,3,0),"")</f>
        <v/>
      </c>
      <c r="H5581" s="82"/>
      <c r="I5581" s="78"/>
      <c r="J5581" s="78"/>
      <c r="K5581" s="78"/>
      <c r="L5581" s="78"/>
      <c r="M5581" s="78"/>
      <c r="N5581" s="78"/>
      <c r="O5581" s="78"/>
      <c r="P5581" s="82"/>
      <c r="Q5581" s="78"/>
      <c r="R5581" s="82"/>
      <c r="S5581" s="82"/>
      <c r="T5581" s="82"/>
      <c r="U5581" s="82"/>
      <c r="V5581" s="82"/>
      <c r="W5581" s="82"/>
      <c r="X5581" s="82"/>
      <c r="Y5581" s="82"/>
      <c r="Z5581" s="82"/>
      <c r="AA5581" s="82"/>
      <c r="AB5581" s="82"/>
      <c r="AC5581" s="82"/>
      <c r="AD5581" s="85" t="str">
        <f>IF(A5581&lt;&gt;"",IF(D5581="DIRECCIÓN_DE_TRANSFERENCIAS","280 0031",VLOOKUP(C5581,NIVELES!$A$14:$B$105,2,0)),"")</f>
        <v/>
      </c>
      <c r="AE5581" s="86"/>
      <c r="AF5581" s="86"/>
      <c r="AG5581" s="79" t="str">
        <f>+IF(AF5581&lt;&gt;"",VLOOKUP(AF5581,NIVELES!$A$666:$B$673,2,0),"")</f>
        <v/>
      </c>
      <c r="AH5581" s="78"/>
      <c r="AI5581" s="79" t="str">
        <f>IF(AH5581&lt;&gt;"",VLOOKUP(CONCATENATE(AG5581,AH5581),NIVELES!$B$676:$C$745,2,0),"")</f>
        <v/>
      </c>
      <c r="AJ5581" s="78"/>
      <c r="AK5581" s="79" t="str">
        <f>+IF(AJ5581&lt;&gt;"",VLOOKUP(AJ5581,NIVELES!$A$816:$B$892,2,0),"")</f>
        <v/>
      </c>
      <c r="AL5581" s="78"/>
      <c r="AM5581" s="78"/>
      <c r="AN5581" s="79" t="str">
        <f>IF(AM5581&lt;&gt;"",+VLOOKUP(AM5581,NIVELES!$A$1652:$B$2466,2,0),"")</f>
        <v/>
      </c>
      <c r="AO5581" s="87"/>
      <c r="AP5581" s="88"/>
      <c r="AQ5581" s="88"/>
      <c r="AR5581" s="88"/>
      <c r="AS5581" s="88"/>
      <c r="AT5581" s="88"/>
      <c r="AU5581" s="88"/>
      <c r="AV5581" s="88"/>
      <c r="AW5581" s="88"/>
      <c r="AX5581" s="88"/>
      <c r="AY5581" s="88"/>
      <c r="AZ5581" s="88"/>
      <c r="BA5581" s="88"/>
      <c r="BB5581" s="89">
        <f t="shared" si="347"/>
        <v>0</v>
      </c>
      <c r="BC5581" s="90" t="str">
        <f t="shared" si="346"/>
        <v xml:space="preserve"> </v>
      </c>
      <c r="BD5581" s="91" t="str">
        <f t="shared" si="348"/>
        <v xml:space="preserve"> </v>
      </c>
      <c r="BE5581" s="92">
        <f t="shared" si="349"/>
        <v>0</v>
      </c>
    </row>
    <row r="5582" spans="1:57" s="74" customFormat="1" ht="50.1" customHeight="1" x14ac:dyDescent="0.2">
      <c r="A5582" s="78"/>
      <c r="B5582" s="78"/>
      <c r="C5582" s="78"/>
      <c r="D5582" s="78"/>
      <c r="E5582" s="79" t="str">
        <f>+IF(C5582&lt;&gt;"",VLOOKUP(MID(C5582,18,5),NIVELES!$A$133:$B$213,2,0),"")</f>
        <v/>
      </c>
      <c r="F5582" s="80"/>
      <c r="G5582" s="81" t="str">
        <f>+IF(F5582&lt;&gt;"",VLOOKUP(F5582,NIVELES!$A$246:$C$464,3,0),"")</f>
        <v/>
      </c>
      <c r="H5582" s="82"/>
      <c r="I5582" s="78"/>
      <c r="J5582" s="78"/>
      <c r="K5582" s="78"/>
      <c r="L5582" s="78"/>
      <c r="M5582" s="78"/>
      <c r="N5582" s="78"/>
      <c r="O5582" s="78"/>
      <c r="P5582" s="82"/>
      <c r="Q5582" s="78"/>
      <c r="R5582" s="82"/>
      <c r="S5582" s="82"/>
      <c r="T5582" s="82"/>
      <c r="U5582" s="82"/>
      <c r="V5582" s="82"/>
      <c r="W5582" s="82"/>
      <c r="X5582" s="82"/>
      <c r="Y5582" s="82"/>
      <c r="Z5582" s="82"/>
      <c r="AA5582" s="82"/>
      <c r="AB5582" s="82"/>
      <c r="AC5582" s="82"/>
      <c r="AD5582" s="85" t="str">
        <f>IF(A5582&lt;&gt;"",IF(D5582="DIRECCIÓN_DE_TRANSFERENCIAS","280 0031",VLOOKUP(C5582,NIVELES!$A$14:$B$105,2,0)),"")</f>
        <v/>
      </c>
      <c r="AE5582" s="86"/>
      <c r="AF5582" s="86"/>
      <c r="AG5582" s="79" t="str">
        <f>+IF(AF5582&lt;&gt;"",VLOOKUP(AF5582,NIVELES!$A$666:$B$673,2,0),"")</f>
        <v/>
      </c>
      <c r="AH5582" s="78"/>
      <c r="AI5582" s="79" t="str">
        <f>IF(AH5582&lt;&gt;"",VLOOKUP(CONCATENATE(AG5582,AH5582),NIVELES!$B$676:$C$745,2,0),"")</f>
        <v/>
      </c>
      <c r="AJ5582" s="78"/>
      <c r="AK5582" s="79" t="str">
        <f>+IF(AJ5582&lt;&gt;"",VLOOKUP(AJ5582,NIVELES!$A$816:$B$892,2,0),"")</f>
        <v/>
      </c>
      <c r="AL5582" s="78"/>
      <c r="AM5582" s="78"/>
      <c r="AN5582" s="79" t="str">
        <f>IF(AM5582&lt;&gt;"",+VLOOKUP(AM5582,NIVELES!$A$1652:$B$2466,2,0),"")</f>
        <v/>
      </c>
      <c r="AO5582" s="87"/>
      <c r="AP5582" s="88"/>
      <c r="AQ5582" s="88"/>
      <c r="AR5582" s="88"/>
      <c r="AS5582" s="88"/>
      <c r="AT5582" s="88"/>
      <c r="AU5582" s="88"/>
      <c r="AV5582" s="88"/>
      <c r="AW5582" s="88"/>
      <c r="AX5582" s="88"/>
      <c r="AY5582" s="88"/>
      <c r="AZ5582" s="88"/>
      <c r="BA5582" s="88"/>
      <c r="BB5582" s="89">
        <f t="shared" si="347"/>
        <v>0</v>
      </c>
      <c r="BC5582" s="90" t="str">
        <f t="shared" si="346"/>
        <v xml:space="preserve"> </v>
      </c>
      <c r="BD5582" s="91" t="str">
        <f t="shared" si="348"/>
        <v xml:space="preserve"> </v>
      </c>
      <c r="BE5582" s="92">
        <f t="shared" si="349"/>
        <v>0</v>
      </c>
    </row>
    <row r="5583" spans="1:57" s="74" customFormat="1" ht="50.1" customHeight="1" x14ac:dyDescent="0.2">
      <c r="A5583" s="78"/>
      <c r="B5583" s="78"/>
      <c r="C5583" s="78"/>
      <c r="D5583" s="78"/>
      <c r="E5583" s="79" t="str">
        <f>+IF(C5583&lt;&gt;"",VLOOKUP(MID(C5583,18,5),NIVELES!$A$133:$B$213,2,0),"")</f>
        <v/>
      </c>
      <c r="F5583" s="80"/>
      <c r="G5583" s="81" t="str">
        <f>+IF(F5583&lt;&gt;"",VLOOKUP(F5583,NIVELES!$A$246:$C$464,3,0),"")</f>
        <v/>
      </c>
      <c r="H5583" s="82"/>
      <c r="I5583" s="78"/>
      <c r="J5583" s="78"/>
      <c r="K5583" s="78"/>
      <c r="L5583" s="78"/>
      <c r="M5583" s="78"/>
      <c r="N5583" s="78"/>
      <c r="O5583" s="78"/>
      <c r="P5583" s="82"/>
      <c r="Q5583" s="78"/>
      <c r="R5583" s="82"/>
      <c r="S5583" s="82"/>
      <c r="T5583" s="82"/>
      <c r="U5583" s="82"/>
      <c r="V5583" s="82"/>
      <c r="W5583" s="82"/>
      <c r="X5583" s="82"/>
      <c r="Y5583" s="82"/>
      <c r="Z5583" s="82"/>
      <c r="AA5583" s="82"/>
      <c r="AB5583" s="82"/>
      <c r="AC5583" s="82"/>
      <c r="AD5583" s="85" t="str">
        <f>IF(A5583&lt;&gt;"",IF(D5583="DIRECCIÓN_DE_TRANSFERENCIAS","280 0031",VLOOKUP(C5583,NIVELES!$A$14:$B$105,2,0)),"")</f>
        <v/>
      </c>
      <c r="AE5583" s="86"/>
      <c r="AF5583" s="86"/>
      <c r="AG5583" s="79" t="str">
        <f>+IF(AF5583&lt;&gt;"",VLOOKUP(AF5583,NIVELES!$A$666:$B$673,2,0),"")</f>
        <v/>
      </c>
      <c r="AH5583" s="78"/>
      <c r="AI5583" s="79" t="str">
        <f>IF(AH5583&lt;&gt;"",VLOOKUP(CONCATENATE(AG5583,AH5583),NIVELES!$B$676:$C$745,2,0),"")</f>
        <v/>
      </c>
      <c r="AJ5583" s="78"/>
      <c r="AK5583" s="79" t="str">
        <f>+IF(AJ5583&lt;&gt;"",VLOOKUP(AJ5583,NIVELES!$A$816:$B$892,2,0),"")</f>
        <v/>
      </c>
      <c r="AL5583" s="78"/>
      <c r="AM5583" s="78"/>
      <c r="AN5583" s="79" t="str">
        <f>IF(AM5583&lt;&gt;"",+VLOOKUP(AM5583,NIVELES!$A$1652:$B$2466,2,0),"")</f>
        <v/>
      </c>
      <c r="AO5583" s="87"/>
      <c r="AP5583" s="88"/>
      <c r="AQ5583" s="88"/>
      <c r="AR5583" s="88"/>
      <c r="AS5583" s="88"/>
      <c r="AT5583" s="88"/>
      <c r="AU5583" s="88"/>
      <c r="AV5583" s="88"/>
      <c r="AW5583" s="88"/>
      <c r="AX5583" s="88"/>
      <c r="AY5583" s="88"/>
      <c r="AZ5583" s="88"/>
      <c r="BA5583" s="88"/>
      <c r="BB5583" s="89">
        <f t="shared" si="347"/>
        <v>0</v>
      </c>
      <c r="BC5583" s="90" t="str">
        <f t="shared" si="346"/>
        <v xml:space="preserve"> </v>
      </c>
      <c r="BD5583" s="91" t="str">
        <f t="shared" si="348"/>
        <v xml:space="preserve"> </v>
      </c>
      <c r="BE5583" s="92">
        <f t="shared" si="349"/>
        <v>0</v>
      </c>
    </row>
    <row r="5584" spans="1:57" s="74" customFormat="1" ht="50.1" customHeight="1" x14ac:dyDescent="0.2">
      <c r="A5584" s="78"/>
      <c r="B5584" s="78"/>
      <c r="C5584" s="78"/>
      <c r="D5584" s="78"/>
      <c r="E5584" s="79" t="str">
        <f>+IF(C5584&lt;&gt;"",VLOOKUP(MID(C5584,18,5),NIVELES!$A$133:$B$213,2,0),"")</f>
        <v/>
      </c>
      <c r="F5584" s="80"/>
      <c r="G5584" s="81" t="str">
        <f>+IF(F5584&lt;&gt;"",VLOOKUP(F5584,NIVELES!$A$246:$C$464,3,0),"")</f>
        <v/>
      </c>
      <c r="H5584" s="82"/>
      <c r="I5584" s="78"/>
      <c r="J5584" s="78"/>
      <c r="K5584" s="78"/>
      <c r="L5584" s="78"/>
      <c r="M5584" s="78"/>
      <c r="N5584" s="78"/>
      <c r="O5584" s="78"/>
      <c r="P5584" s="82"/>
      <c r="Q5584" s="78"/>
      <c r="R5584" s="82"/>
      <c r="S5584" s="82"/>
      <c r="T5584" s="82"/>
      <c r="U5584" s="82"/>
      <c r="V5584" s="82"/>
      <c r="W5584" s="82"/>
      <c r="X5584" s="82"/>
      <c r="Y5584" s="82"/>
      <c r="Z5584" s="82"/>
      <c r="AA5584" s="82"/>
      <c r="AB5584" s="82"/>
      <c r="AC5584" s="82"/>
      <c r="AD5584" s="85" t="str">
        <f>IF(A5584&lt;&gt;"",IF(D5584="DIRECCIÓN_DE_TRANSFERENCIAS","280 0031",VLOOKUP(C5584,NIVELES!$A$14:$B$105,2,0)),"")</f>
        <v/>
      </c>
      <c r="AE5584" s="86"/>
      <c r="AF5584" s="86"/>
      <c r="AG5584" s="79" t="str">
        <f>+IF(AF5584&lt;&gt;"",VLOOKUP(AF5584,NIVELES!$A$666:$B$673,2,0),"")</f>
        <v/>
      </c>
      <c r="AH5584" s="78"/>
      <c r="AI5584" s="79" t="str">
        <f>IF(AH5584&lt;&gt;"",VLOOKUP(CONCATENATE(AG5584,AH5584),NIVELES!$B$676:$C$745,2,0),"")</f>
        <v/>
      </c>
      <c r="AJ5584" s="78"/>
      <c r="AK5584" s="79" t="str">
        <f>+IF(AJ5584&lt;&gt;"",VLOOKUP(AJ5584,NIVELES!$A$816:$B$892,2,0),"")</f>
        <v/>
      </c>
      <c r="AL5584" s="78"/>
      <c r="AM5584" s="78"/>
      <c r="AN5584" s="79" t="str">
        <f>IF(AM5584&lt;&gt;"",+VLOOKUP(AM5584,NIVELES!$A$1652:$B$2466,2,0),"")</f>
        <v/>
      </c>
      <c r="AO5584" s="87"/>
      <c r="AP5584" s="88"/>
      <c r="AQ5584" s="88"/>
      <c r="AR5584" s="88"/>
      <c r="AS5584" s="88"/>
      <c r="AT5584" s="88"/>
      <c r="AU5584" s="88"/>
      <c r="AV5584" s="88"/>
      <c r="AW5584" s="88"/>
      <c r="AX5584" s="88"/>
      <c r="AY5584" s="88"/>
      <c r="AZ5584" s="88"/>
      <c r="BA5584" s="88"/>
      <c r="BB5584" s="89">
        <f t="shared" si="347"/>
        <v>0</v>
      </c>
      <c r="BC5584" s="90" t="str">
        <f t="shared" si="346"/>
        <v xml:space="preserve"> </v>
      </c>
      <c r="BD5584" s="91" t="str">
        <f t="shared" si="348"/>
        <v xml:space="preserve"> </v>
      </c>
      <c r="BE5584" s="92">
        <f t="shared" si="349"/>
        <v>0</v>
      </c>
    </row>
    <row r="5585" spans="1:57" s="74" customFormat="1" ht="50.1" customHeight="1" x14ac:dyDescent="0.2">
      <c r="A5585" s="78"/>
      <c r="B5585" s="78"/>
      <c r="C5585" s="78"/>
      <c r="D5585" s="78"/>
      <c r="E5585" s="79" t="str">
        <f>+IF(C5585&lt;&gt;"",VLOOKUP(MID(C5585,18,5),NIVELES!$A$133:$B$213,2,0),"")</f>
        <v/>
      </c>
      <c r="F5585" s="80"/>
      <c r="G5585" s="81" t="str">
        <f>+IF(F5585&lt;&gt;"",VLOOKUP(F5585,NIVELES!$A$246:$C$464,3,0),"")</f>
        <v/>
      </c>
      <c r="H5585" s="82"/>
      <c r="I5585" s="78"/>
      <c r="J5585" s="78"/>
      <c r="K5585" s="78"/>
      <c r="L5585" s="78"/>
      <c r="M5585" s="78"/>
      <c r="N5585" s="78"/>
      <c r="O5585" s="78"/>
      <c r="P5585" s="82"/>
      <c r="Q5585" s="78"/>
      <c r="R5585" s="82"/>
      <c r="S5585" s="82"/>
      <c r="T5585" s="82"/>
      <c r="U5585" s="82"/>
      <c r="V5585" s="82"/>
      <c r="W5585" s="82"/>
      <c r="X5585" s="82"/>
      <c r="Y5585" s="82"/>
      <c r="Z5585" s="82"/>
      <c r="AA5585" s="82"/>
      <c r="AB5585" s="82"/>
      <c r="AC5585" s="82"/>
      <c r="AD5585" s="85" t="str">
        <f>IF(A5585&lt;&gt;"",IF(D5585="DIRECCIÓN_DE_TRANSFERENCIAS","280 0031",VLOOKUP(C5585,NIVELES!$A$14:$B$105,2,0)),"")</f>
        <v/>
      </c>
      <c r="AE5585" s="86"/>
      <c r="AF5585" s="86"/>
      <c r="AG5585" s="79" t="str">
        <f>+IF(AF5585&lt;&gt;"",VLOOKUP(AF5585,NIVELES!$A$666:$B$673,2,0),"")</f>
        <v/>
      </c>
      <c r="AH5585" s="78"/>
      <c r="AI5585" s="79" t="str">
        <f>IF(AH5585&lt;&gt;"",VLOOKUP(CONCATENATE(AG5585,AH5585),NIVELES!$B$676:$C$745,2,0),"")</f>
        <v/>
      </c>
      <c r="AJ5585" s="78"/>
      <c r="AK5585" s="79" t="str">
        <f>+IF(AJ5585&lt;&gt;"",VLOOKUP(AJ5585,NIVELES!$A$816:$B$892,2,0),"")</f>
        <v/>
      </c>
      <c r="AL5585" s="78"/>
      <c r="AM5585" s="78"/>
      <c r="AN5585" s="79" t="str">
        <f>IF(AM5585&lt;&gt;"",+VLOOKUP(AM5585,NIVELES!$A$1652:$B$2466,2,0),"")</f>
        <v/>
      </c>
      <c r="AO5585" s="87"/>
      <c r="AP5585" s="88"/>
      <c r="AQ5585" s="88"/>
      <c r="AR5585" s="88"/>
      <c r="AS5585" s="88"/>
      <c r="AT5585" s="88"/>
      <c r="AU5585" s="88"/>
      <c r="AV5585" s="88"/>
      <c r="AW5585" s="88"/>
      <c r="AX5585" s="88"/>
      <c r="AY5585" s="88"/>
      <c r="AZ5585" s="88"/>
      <c r="BA5585" s="88"/>
      <c r="BB5585" s="89">
        <f t="shared" si="347"/>
        <v>0</v>
      </c>
      <c r="BC5585" s="90" t="str">
        <f t="shared" si="346"/>
        <v xml:space="preserve"> </v>
      </c>
      <c r="BD5585" s="91" t="str">
        <f t="shared" si="348"/>
        <v xml:space="preserve"> </v>
      </c>
      <c r="BE5585" s="92">
        <f t="shared" si="349"/>
        <v>0</v>
      </c>
    </row>
    <row r="5586" spans="1:57" s="74" customFormat="1" ht="50.1" customHeight="1" x14ac:dyDescent="0.2">
      <c r="A5586" s="78"/>
      <c r="B5586" s="78"/>
      <c r="C5586" s="78"/>
      <c r="D5586" s="78"/>
      <c r="E5586" s="79" t="str">
        <f>+IF(C5586&lt;&gt;"",VLOOKUP(MID(C5586,18,5),NIVELES!$A$133:$B$213,2,0),"")</f>
        <v/>
      </c>
      <c r="F5586" s="80"/>
      <c r="G5586" s="81" t="str">
        <f>+IF(F5586&lt;&gt;"",VLOOKUP(F5586,NIVELES!$A$246:$C$464,3,0),"")</f>
        <v/>
      </c>
      <c r="H5586" s="82"/>
      <c r="I5586" s="78"/>
      <c r="J5586" s="78"/>
      <c r="K5586" s="78"/>
      <c r="L5586" s="78"/>
      <c r="M5586" s="78"/>
      <c r="N5586" s="78"/>
      <c r="O5586" s="78"/>
      <c r="P5586" s="82"/>
      <c r="Q5586" s="78"/>
      <c r="R5586" s="82"/>
      <c r="S5586" s="82"/>
      <c r="T5586" s="82"/>
      <c r="U5586" s="82"/>
      <c r="V5586" s="82"/>
      <c r="W5586" s="82"/>
      <c r="X5586" s="82"/>
      <c r="Y5586" s="82"/>
      <c r="Z5586" s="82"/>
      <c r="AA5586" s="82"/>
      <c r="AB5586" s="82"/>
      <c r="AC5586" s="82"/>
      <c r="AD5586" s="85" t="str">
        <f>IF(A5586&lt;&gt;"",IF(D5586="DIRECCIÓN_DE_TRANSFERENCIAS","280 0031",VLOOKUP(C5586,NIVELES!$A$14:$B$105,2,0)),"")</f>
        <v/>
      </c>
      <c r="AE5586" s="86"/>
      <c r="AF5586" s="86"/>
      <c r="AG5586" s="79" t="str">
        <f>+IF(AF5586&lt;&gt;"",VLOOKUP(AF5586,NIVELES!$A$666:$B$673,2,0),"")</f>
        <v/>
      </c>
      <c r="AH5586" s="78"/>
      <c r="AI5586" s="79" t="str">
        <f>IF(AH5586&lt;&gt;"",VLOOKUP(CONCATENATE(AG5586,AH5586),NIVELES!$B$676:$C$745,2,0),"")</f>
        <v/>
      </c>
      <c r="AJ5586" s="78"/>
      <c r="AK5586" s="79" t="str">
        <f>+IF(AJ5586&lt;&gt;"",VLOOKUP(AJ5586,NIVELES!$A$816:$B$892,2,0),"")</f>
        <v/>
      </c>
      <c r="AL5586" s="78"/>
      <c r="AM5586" s="78"/>
      <c r="AN5586" s="79" t="str">
        <f>IF(AM5586&lt;&gt;"",+VLOOKUP(AM5586,NIVELES!$A$1652:$B$2466,2,0),"")</f>
        <v/>
      </c>
      <c r="AO5586" s="87"/>
      <c r="AP5586" s="88"/>
      <c r="AQ5586" s="88"/>
      <c r="AR5586" s="88"/>
      <c r="AS5586" s="88"/>
      <c r="AT5586" s="88"/>
      <c r="AU5586" s="88"/>
      <c r="AV5586" s="88"/>
      <c r="AW5586" s="88"/>
      <c r="AX5586" s="88"/>
      <c r="AY5586" s="88"/>
      <c r="AZ5586" s="88"/>
      <c r="BA5586" s="88"/>
      <c r="BB5586" s="89">
        <f t="shared" si="347"/>
        <v>0</v>
      </c>
      <c r="BC5586" s="90" t="str">
        <f t="shared" si="346"/>
        <v xml:space="preserve"> </v>
      </c>
      <c r="BD5586" s="91" t="str">
        <f t="shared" si="348"/>
        <v xml:space="preserve"> </v>
      </c>
      <c r="BE5586" s="92">
        <f t="shared" si="349"/>
        <v>0</v>
      </c>
    </row>
    <row r="5587" spans="1:57" s="74" customFormat="1" ht="50.1" customHeight="1" x14ac:dyDescent="0.2">
      <c r="A5587" s="78"/>
      <c r="B5587" s="78"/>
      <c r="C5587" s="78"/>
      <c r="D5587" s="78"/>
      <c r="E5587" s="79" t="str">
        <f>+IF(C5587&lt;&gt;"",VLOOKUP(MID(C5587,18,5),NIVELES!$A$133:$B$213,2,0),"")</f>
        <v/>
      </c>
      <c r="F5587" s="80"/>
      <c r="G5587" s="81" t="str">
        <f>+IF(F5587&lt;&gt;"",VLOOKUP(F5587,NIVELES!$A$246:$C$464,3,0),"")</f>
        <v/>
      </c>
      <c r="H5587" s="82"/>
      <c r="I5587" s="78"/>
      <c r="J5587" s="78"/>
      <c r="K5587" s="78"/>
      <c r="L5587" s="78"/>
      <c r="M5587" s="78"/>
      <c r="N5587" s="78"/>
      <c r="O5587" s="78"/>
      <c r="P5587" s="82"/>
      <c r="Q5587" s="78"/>
      <c r="R5587" s="82"/>
      <c r="S5587" s="82"/>
      <c r="T5587" s="82"/>
      <c r="U5587" s="82"/>
      <c r="V5587" s="82"/>
      <c r="W5587" s="82"/>
      <c r="X5587" s="82"/>
      <c r="Y5587" s="82"/>
      <c r="Z5587" s="82"/>
      <c r="AA5587" s="82"/>
      <c r="AB5587" s="82"/>
      <c r="AC5587" s="82"/>
      <c r="AD5587" s="85" t="str">
        <f>IF(A5587&lt;&gt;"",IF(D5587="DIRECCIÓN_DE_TRANSFERENCIAS","280 0031",VLOOKUP(C5587,NIVELES!$A$14:$B$105,2,0)),"")</f>
        <v/>
      </c>
      <c r="AE5587" s="86"/>
      <c r="AF5587" s="86"/>
      <c r="AG5587" s="79" t="str">
        <f>+IF(AF5587&lt;&gt;"",VLOOKUP(AF5587,NIVELES!$A$666:$B$673,2,0),"")</f>
        <v/>
      </c>
      <c r="AH5587" s="78"/>
      <c r="AI5587" s="79" t="str">
        <f>IF(AH5587&lt;&gt;"",VLOOKUP(CONCATENATE(AG5587,AH5587),NIVELES!$B$676:$C$745,2,0),"")</f>
        <v/>
      </c>
      <c r="AJ5587" s="78"/>
      <c r="AK5587" s="79" t="str">
        <f>+IF(AJ5587&lt;&gt;"",VLOOKUP(AJ5587,NIVELES!$A$816:$B$892,2,0),"")</f>
        <v/>
      </c>
      <c r="AL5587" s="78"/>
      <c r="AM5587" s="78"/>
      <c r="AN5587" s="79" t="str">
        <f>IF(AM5587&lt;&gt;"",+VLOOKUP(AM5587,NIVELES!$A$1652:$B$2466,2,0),"")</f>
        <v/>
      </c>
      <c r="AO5587" s="87"/>
      <c r="AP5587" s="88"/>
      <c r="AQ5587" s="88"/>
      <c r="AR5587" s="88"/>
      <c r="AS5587" s="88"/>
      <c r="AT5587" s="88"/>
      <c r="AU5587" s="88"/>
      <c r="AV5587" s="88"/>
      <c r="AW5587" s="88"/>
      <c r="AX5587" s="88"/>
      <c r="AY5587" s="88"/>
      <c r="AZ5587" s="88"/>
      <c r="BA5587" s="88"/>
      <c r="BB5587" s="89">
        <f t="shared" si="347"/>
        <v>0</v>
      </c>
      <c r="BC5587" s="90" t="str">
        <f t="shared" si="346"/>
        <v xml:space="preserve"> </v>
      </c>
      <c r="BD5587" s="91" t="str">
        <f t="shared" si="348"/>
        <v xml:space="preserve"> </v>
      </c>
      <c r="BE5587" s="92">
        <f t="shared" si="349"/>
        <v>0</v>
      </c>
    </row>
    <row r="5588" spans="1:57" s="74" customFormat="1" ht="50.1" customHeight="1" x14ac:dyDescent="0.2">
      <c r="A5588" s="78"/>
      <c r="B5588" s="78"/>
      <c r="C5588" s="78"/>
      <c r="D5588" s="78"/>
      <c r="E5588" s="79" t="str">
        <f>+IF(C5588&lt;&gt;"",VLOOKUP(MID(C5588,18,5),NIVELES!$A$133:$B$213,2,0),"")</f>
        <v/>
      </c>
      <c r="F5588" s="80"/>
      <c r="G5588" s="81" t="str">
        <f>+IF(F5588&lt;&gt;"",VLOOKUP(F5588,NIVELES!$A$246:$C$464,3,0),"")</f>
        <v/>
      </c>
      <c r="H5588" s="82"/>
      <c r="I5588" s="78"/>
      <c r="J5588" s="78"/>
      <c r="K5588" s="78"/>
      <c r="L5588" s="78"/>
      <c r="M5588" s="78"/>
      <c r="N5588" s="78"/>
      <c r="O5588" s="78"/>
      <c r="P5588" s="82"/>
      <c r="Q5588" s="78"/>
      <c r="R5588" s="82"/>
      <c r="S5588" s="82"/>
      <c r="T5588" s="82"/>
      <c r="U5588" s="82"/>
      <c r="V5588" s="82"/>
      <c r="W5588" s="82"/>
      <c r="X5588" s="82"/>
      <c r="Y5588" s="82"/>
      <c r="Z5588" s="82"/>
      <c r="AA5588" s="82"/>
      <c r="AB5588" s="82"/>
      <c r="AC5588" s="82"/>
      <c r="AD5588" s="85" t="str">
        <f>IF(A5588&lt;&gt;"",IF(D5588="DIRECCIÓN_DE_TRANSFERENCIAS","280 0031",VLOOKUP(C5588,NIVELES!$A$14:$B$105,2,0)),"")</f>
        <v/>
      </c>
      <c r="AE5588" s="86"/>
      <c r="AF5588" s="86"/>
      <c r="AG5588" s="79" t="str">
        <f>+IF(AF5588&lt;&gt;"",VLOOKUP(AF5588,NIVELES!$A$666:$B$673,2,0),"")</f>
        <v/>
      </c>
      <c r="AH5588" s="78"/>
      <c r="AI5588" s="79" t="str">
        <f>IF(AH5588&lt;&gt;"",VLOOKUP(CONCATENATE(AG5588,AH5588),NIVELES!$B$676:$C$745,2,0),"")</f>
        <v/>
      </c>
      <c r="AJ5588" s="78"/>
      <c r="AK5588" s="79" t="str">
        <f>+IF(AJ5588&lt;&gt;"",VLOOKUP(AJ5588,NIVELES!$A$816:$B$892,2,0),"")</f>
        <v/>
      </c>
      <c r="AL5588" s="78"/>
      <c r="AM5588" s="78"/>
      <c r="AN5588" s="79" t="str">
        <f>IF(AM5588&lt;&gt;"",+VLOOKUP(AM5588,NIVELES!$A$1652:$B$2466,2,0),"")</f>
        <v/>
      </c>
      <c r="AO5588" s="87"/>
      <c r="AP5588" s="88"/>
      <c r="AQ5588" s="88"/>
      <c r="AR5588" s="88"/>
      <c r="AS5588" s="88"/>
      <c r="AT5588" s="88"/>
      <c r="AU5588" s="88"/>
      <c r="AV5588" s="88"/>
      <c r="AW5588" s="88"/>
      <c r="AX5588" s="88"/>
      <c r="AY5588" s="88"/>
      <c r="AZ5588" s="88"/>
      <c r="BA5588" s="88"/>
      <c r="BB5588" s="89">
        <f t="shared" si="347"/>
        <v>0</v>
      </c>
      <c r="BC5588" s="90" t="str">
        <f t="shared" si="346"/>
        <v xml:space="preserve"> </v>
      </c>
      <c r="BD5588" s="91" t="str">
        <f t="shared" si="348"/>
        <v xml:space="preserve"> </v>
      </c>
      <c r="BE5588" s="92">
        <f t="shared" si="349"/>
        <v>0</v>
      </c>
    </row>
    <row r="5589" spans="1:57" s="74" customFormat="1" ht="50.1" customHeight="1" x14ac:dyDescent="0.2">
      <c r="A5589" s="78"/>
      <c r="B5589" s="78"/>
      <c r="C5589" s="78"/>
      <c r="D5589" s="78"/>
      <c r="E5589" s="79" t="str">
        <f>+IF(C5589&lt;&gt;"",VLOOKUP(MID(C5589,18,5),NIVELES!$A$133:$B$213,2,0),"")</f>
        <v/>
      </c>
      <c r="F5589" s="80"/>
      <c r="G5589" s="81" t="str">
        <f>+IF(F5589&lt;&gt;"",VLOOKUP(F5589,NIVELES!$A$246:$C$464,3,0),"")</f>
        <v/>
      </c>
      <c r="H5589" s="82"/>
      <c r="I5589" s="78"/>
      <c r="J5589" s="78"/>
      <c r="K5589" s="78"/>
      <c r="L5589" s="78"/>
      <c r="M5589" s="78"/>
      <c r="N5589" s="78"/>
      <c r="O5589" s="78"/>
      <c r="P5589" s="82"/>
      <c r="Q5589" s="78"/>
      <c r="R5589" s="82"/>
      <c r="S5589" s="82"/>
      <c r="T5589" s="82"/>
      <c r="U5589" s="82"/>
      <c r="V5589" s="82"/>
      <c r="W5589" s="82"/>
      <c r="X5589" s="82"/>
      <c r="Y5589" s="82"/>
      <c r="Z5589" s="82"/>
      <c r="AA5589" s="82"/>
      <c r="AB5589" s="82"/>
      <c r="AC5589" s="82"/>
      <c r="AD5589" s="85" t="str">
        <f>IF(A5589&lt;&gt;"",IF(D5589="DIRECCIÓN_DE_TRANSFERENCIAS","280 0031",VLOOKUP(C5589,NIVELES!$A$14:$B$105,2,0)),"")</f>
        <v/>
      </c>
      <c r="AE5589" s="86"/>
      <c r="AF5589" s="86"/>
      <c r="AG5589" s="79" t="str">
        <f>+IF(AF5589&lt;&gt;"",VLOOKUP(AF5589,NIVELES!$A$666:$B$673,2,0),"")</f>
        <v/>
      </c>
      <c r="AH5589" s="78"/>
      <c r="AI5589" s="79" t="str">
        <f>IF(AH5589&lt;&gt;"",VLOOKUP(CONCATENATE(AG5589,AH5589),NIVELES!$B$676:$C$745,2,0),"")</f>
        <v/>
      </c>
      <c r="AJ5589" s="78"/>
      <c r="AK5589" s="79" t="str">
        <f>+IF(AJ5589&lt;&gt;"",VLOOKUP(AJ5589,NIVELES!$A$816:$B$892,2,0),"")</f>
        <v/>
      </c>
      <c r="AL5589" s="78"/>
      <c r="AM5589" s="78"/>
      <c r="AN5589" s="79" t="str">
        <f>IF(AM5589&lt;&gt;"",+VLOOKUP(AM5589,NIVELES!$A$1652:$B$2466,2,0),"")</f>
        <v/>
      </c>
      <c r="AO5589" s="87"/>
      <c r="AP5589" s="88"/>
      <c r="AQ5589" s="88"/>
      <c r="AR5589" s="88"/>
      <c r="AS5589" s="88"/>
      <c r="AT5589" s="88"/>
      <c r="AU5589" s="88"/>
      <c r="AV5589" s="88"/>
      <c r="AW5589" s="88"/>
      <c r="AX5589" s="88"/>
      <c r="AY5589" s="88"/>
      <c r="AZ5589" s="88"/>
      <c r="BA5589" s="88"/>
      <c r="BB5589" s="89">
        <f t="shared" si="347"/>
        <v>0</v>
      </c>
      <c r="BC5589" s="90" t="str">
        <f t="shared" si="346"/>
        <v xml:space="preserve"> </v>
      </c>
      <c r="BD5589" s="91" t="str">
        <f t="shared" si="348"/>
        <v xml:space="preserve"> </v>
      </c>
      <c r="BE5589" s="92">
        <f t="shared" si="349"/>
        <v>0</v>
      </c>
    </row>
    <row r="5590" spans="1:57" s="74" customFormat="1" ht="50.1" customHeight="1" x14ac:dyDescent="0.2">
      <c r="A5590" s="78"/>
      <c r="B5590" s="78"/>
      <c r="C5590" s="78"/>
      <c r="D5590" s="78"/>
      <c r="E5590" s="79" t="str">
        <f>+IF(C5590&lt;&gt;"",VLOOKUP(MID(C5590,18,5),NIVELES!$A$133:$B$213,2,0),"")</f>
        <v/>
      </c>
      <c r="F5590" s="80"/>
      <c r="G5590" s="81" t="str">
        <f>+IF(F5590&lt;&gt;"",VLOOKUP(F5590,NIVELES!$A$246:$C$464,3,0),"")</f>
        <v/>
      </c>
      <c r="H5590" s="82"/>
      <c r="I5590" s="78"/>
      <c r="J5590" s="78"/>
      <c r="K5590" s="78"/>
      <c r="L5590" s="78"/>
      <c r="M5590" s="78"/>
      <c r="N5590" s="78"/>
      <c r="O5590" s="78"/>
      <c r="P5590" s="82"/>
      <c r="Q5590" s="78"/>
      <c r="R5590" s="82"/>
      <c r="S5590" s="82"/>
      <c r="T5590" s="82"/>
      <c r="U5590" s="82"/>
      <c r="V5590" s="82"/>
      <c r="W5590" s="82"/>
      <c r="X5590" s="82"/>
      <c r="Y5590" s="82"/>
      <c r="Z5590" s="82"/>
      <c r="AA5590" s="82"/>
      <c r="AB5590" s="82"/>
      <c r="AC5590" s="82"/>
      <c r="AD5590" s="85" t="str">
        <f>IF(A5590&lt;&gt;"",IF(D5590="DIRECCIÓN_DE_TRANSFERENCIAS","280 0031",VLOOKUP(C5590,NIVELES!$A$14:$B$105,2,0)),"")</f>
        <v/>
      </c>
      <c r="AE5590" s="86"/>
      <c r="AF5590" s="86"/>
      <c r="AG5590" s="79" t="str">
        <f>+IF(AF5590&lt;&gt;"",VLOOKUP(AF5590,NIVELES!$A$666:$B$673,2,0),"")</f>
        <v/>
      </c>
      <c r="AH5590" s="78"/>
      <c r="AI5590" s="79" t="str">
        <f>IF(AH5590&lt;&gt;"",VLOOKUP(CONCATENATE(AG5590,AH5590),NIVELES!$B$676:$C$745,2,0),"")</f>
        <v/>
      </c>
      <c r="AJ5590" s="78"/>
      <c r="AK5590" s="79" t="str">
        <f>+IF(AJ5590&lt;&gt;"",VLOOKUP(AJ5590,NIVELES!$A$816:$B$892,2,0),"")</f>
        <v/>
      </c>
      <c r="AL5590" s="78"/>
      <c r="AM5590" s="78"/>
      <c r="AN5590" s="79" t="str">
        <f>IF(AM5590&lt;&gt;"",+VLOOKUP(AM5590,NIVELES!$A$1652:$B$2466,2,0),"")</f>
        <v/>
      </c>
      <c r="AO5590" s="87"/>
      <c r="AP5590" s="88"/>
      <c r="AQ5590" s="88"/>
      <c r="AR5590" s="88"/>
      <c r="AS5590" s="88"/>
      <c r="AT5590" s="88"/>
      <c r="AU5590" s="88"/>
      <c r="AV5590" s="88"/>
      <c r="AW5590" s="88"/>
      <c r="AX5590" s="88"/>
      <c r="AY5590" s="88"/>
      <c r="AZ5590" s="88"/>
      <c r="BA5590" s="88"/>
      <c r="BB5590" s="89">
        <f t="shared" si="347"/>
        <v>0</v>
      </c>
      <c r="BC5590" s="90" t="str">
        <f t="shared" si="346"/>
        <v xml:space="preserve"> </v>
      </c>
      <c r="BD5590" s="91" t="str">
        <f t="shared" si="348"/>
        <v xml:space="preserve"> </v>
      </c>
      <c r="BE5590" s="92">
        <f t="shared" si="349"/>
        <v>0</v>
      </c>
    </row>
    <row r="5591" spans="1:57" s="74" customFormat="1" ht="50.1" customHeight="1" x14ac:dyDescent="0.2">
      <c r="A5591" s="78"/>
      <c r="B5591" s="78"/>
      <c r="C5591" s="78"/>
      <c r="D5591" s="78"/>
      <c r="E5591" s="79" t="str">
        <f>+IF(C5591&lt;&gt;"",VLOOKUP(MID(C5591,18,5),NIVELES!$A$133:$B$213,2,0),"")</f>
        <v/>
      </c>
      <c r="F5591" s="80"/>
      <c r="G5591" s="81" t="str">
        <f>+IF(F5591&lt;&gt;"",VLOOKUP(F5591,NIVELES!$A$246:$C$464,3,0),"")</f>
        <v/>
      </c>
      <c r="H5591" s="82"/>
      <c r="I5591" s="78"/>
      <c r="J5591" s="78"/>
      <c r="K5591" s="78"/>
      <c r="L5591" s="78"/>
      <c r="M5591" s="78"/>
      <c r="N5591" s="78"/>
      <c r="O5591" s="78"/>
      <c r="P5591" s="82"/>
      <c r="Q5591" s="78"/>
      <c r="R5591" s="82"/>
      <c r="S5591" s="82"/>
      <c r="T5591" s="82"/>
      <c r="U5591" s="82"/>
      <c r="V5591" s="82"/>
      <c r="W5591" s="82"/>
      <c r="X5591" s="82"/>
      <c r="Y5591" s="82"/>
      <c r="Z5591" s="82"/>
      <c r="AA5591" s="82"/>
      <c r="AB5591" s="82"/>
      <c r="AC5591" s="82"/>
      <c r="AD5591" s="85" t="str">
        <f>IF(A5591&lt;&gt;"",IF(D5591="DIRECCIÓN_DE_TRANSFERENCIAS","280 0031",VLOOKUP(C5591,NIVELES!$A$14:$B$105,2,0)),"")</f>
        <v/>
      </c>
      <c r="AE5591" s="86"/>
      <c r="AF5591" s="86"/>
      <c r="AG5591" s="79" t="str">
        <f>+IF(AF5591&lt;&gt;"",VLOOKUP(AF5591,NIVELES!$A$666:$B$673,2,0),"")</f>
        <v/>
      </c>
      <c r="AH5591" s="78"/>
      <c r="AI5591" s="79" t="str">
        <f>IF(AH5591&lt;&gt;"",VLOOKUP(CONCATENATE(AG5591,AH5591),NIVELES!$B$676:$C$745,2,0),"")</f>
        <v/>
      </c>
      <c r="AJ5591" s="78"/>
      <c r="AK5591" s="79" t="str">
        <f>+IF(AJ5591&lt;&gt;"",VLOOKUP(AJ5591,NIVELES!$A$816:$B$892,2,0),"")</f>
        <v/>
      </c>
      <c r="AL5591" s="78"/>
      <c r="AM5591" s="78"/>
      <c r="AN5591" s="79" t="str">
        <f>IF(AM5591&lt;&gt;"",+VLOOKUP(AM5591,NIVELES!$A$1652:$B$2466,2,0),"")</f>
        <v/>
      </c>
      <c r="AO5591" s="87"/>
      <c r="AP5591" s="88"/>
      <c r="AQ5591" s="88"/>
      <c r="AR5591" s="88"/>
      <c r="AS5591" s="88"/>
      <c r="AT5591" s="88"/>
      <c r="AU5591" s="88"/>
      <c r="AV5591" s="88"/>
      <c r="AW5591" s="88"/>
      <c r="AX5591" s="88"/>
      <c r="AY5591" s="88"/>
      <c r="AZ5591" s="88"/>
      <c r="BA5591" s="88"/>
      <c r="BB5591" s="89">
        <f t="shared" si="347"/>
        <v>0</v>
      </c>
      <c r="BC5591" s="90" t="str">
        <f t="shared" si="346"/>
        <v xml:space="preserve"> </v>
      </c>
      <c r="BD5591" s="91" t="str">
        <f t="shared" si="348"/>
        <v xml:space="preserve"> </v>
      </c>
      <c r="BE5591" s="92">
        <f t="shared" si="349"/>
        <v>0</v>
      </c>
    </row>
    <row r="5592" spans="1:57" s="74" customFormat="1" ht="50.1" customHeight="1" x14ac:dyDescent="0.2">
      <c r="A5592" s="78"/>
      <c r="B5592" s="78"/>
      <c r="C5592" s="78"/>
      <c r="D5592" s="78"/>
      <c r="E5592" s="79" t="str">
        <f>+IF(C5592&lt;&gt;"",VLOOKUP(MID(C5592,18,5),NIVELES!$A$133:$B$213,2,0),"")</f>
        <v/>
      </c>
      <c r="F5592" s="80"/>
      <c r="G5592" s="81" t="str">
        <f>+IF(F5592&lt;&gt;"",VLOOKUP(F5592,NIVELES!$A$246:$C$464,3,0),"")</f>
        <v/>
      </c>
      <c r="H5592" s="82"/>
      <c r="I5592" s="78"/>
      <c r="J5592" s="78"/>
      <c r="K5592" s="78"/>
      <c r="L5592" s="78"/>
      <c r="M5592" s="78"/>
      <c r="N5592" s="78"/>
      <c r="O5592" s="78"/>
      <c r="P5592" s="82"/>
      <c r="Q5592" s="78"/>
      <c r="R5592" s="82"/>
      <c r="S5592" s="82"/>
      <c r="T5592" s="82"/>
      <c r="U5592" s="82"/>
      <c r="V5592" s="82"/>
      <c r="W5592" s="82"/>
      <c r="X5592" s="82"/>
      <c r="Y5592" s="82"/>
      <c r="Z5592" s="82"/>
      <c r="AA5592" s="82"/>
      <c r="AB5592" s="82"/>
      <c r="AC5592" s="82"/>
      <c r="AD5592" s="85" t="str">
        <f>IF(A5592&lt;&gt;"",IF(D5592="DIRECCIÓN_DE_TRANSFERENCIAS","280 0031",VLOOKUP(C5592,NIVELES!$A$14:$B$105,2,0)),"")</f>
        <v/>
      </c>
      <c r="AE5592" s="86"/>
      <c r="AF5592" s="86"/>
      <c r="AG5592" s="79" t="str">
        <f>+IF(AF5592&lt;&gt;"",VLOOKUP(AF5592,NIVELES!$A$666:$B$673,2,0),"")</f>
        <v/>
      </c>
      <c r="AH5592" s="78"/>
      <c r="AI5592" s="79" t="str">
        <f>IF(AH5592&lt;&gt;"",VLOOKUP(CONCATENATE(AG5592,AH5592),NIVELES!$B$676:$C$745,2,0),"")</f>
        <v/>
      </c>
      <c r="AJ5592" s="78"/>
      <c r="AK5592" s="79" t="str">
        <f>+IF(AJ5592&lt;&gt;"",VLOOKUP(AJ5592,NIVELES!$A$816:$B$892,2,0),"")</f>
        <v/>
      </c>
      <c r="AL5592" s="78"/>
      <c r="AM5592" s="78"/>
      <c r="AN5592" s="79" t="str">
        <f>IF(AM5592&lt;&gt;"",+VLOOKUP(AM5592,NIVELES!$A$1652:$B$2466,2,0),"")</f>
        <v/>
      </c>
      <c r="AO5592" s="87"/>
      <c r="AP5592" s="88"/>
      <c r="AQ5592" s="88"/>
      <c r="AR5592" s="88"/>
      <c r="AS5592" s="88"/>
      <c r="AT5592" s="88"/>
      <c r="AU5592" s="88"/>
      <c r="AV5592" s="88"/>
      <c r="AW5592" s="88"/>
      <c r="AX5592" s="88"/>
      <c r="AY5592" s="88"/>
      <c r="AZ5592" s="88"/>
      <c r="BA5592" s="88"/>
      <c r="BB5592" s="89">
        <f t="shared" si="347"/>
        <v>0</v>
      </c>
      <c r="BC5592" s="90" t="str">
        <f t="shared" si="346"/>
        <v xml:space="preserve"> </v>
      </c>
      <c r="BD5592" s="91" t="str">
        <f t="shared" si="348"/>
        <v xml:space="preserve"> </v>
      </c>
      <c r="BE5592" s="92">
        <f t="shared" si="349"/>
        <v>0</v>
      </c>
    </row>
    <row r="5593" spans="1:57" s="74" customFormat="1" ht="50.1" customHeight="1" x14ac:dyDescent="0.2">
      <c r="A5593" s="78"/>
      <c r="B5593" s="78"/>
      <c r="C5593" s="78"/>
      <c r="D5593" s="78"/>
      <c r="E5593" s="79" t="str">
        <f>+IF(C5593&lt;&gt;"",VLOOKUP(MID(C5593,18,5),NIVELES!$A$133:$B$213,2,0),"")</f>
        <v/>
      </c>
      <c r="F5593" s="80"/>
      <c r="G5593" s="81" t="str">
        <f>+IF(F5593&lt;&gt;"",VLOOKUP(F5593,NIVELES!$A$246:$C$464,3,0),"")</f>
        <v/>
      </c>
      <c r="H5593" s="82"/>
      <c r="I5593" s="78"/>
      <c r="J5593" s="78"/>
      <c r="K5593" s="78"/>
      <c r="L5593" s="78"/>
      <c r="M5593" s="78"/>
      <c r="N5593" s="78"/>
      <c r="O5593" s="78"/>
      <c r="P5593" s="82"/>
      <c r="Q5593" s="78"/>
      <c r="R5593" s="82"/>
      <c r="S5593" s="82"/>
      <c r="T5593" s="82"/>
      <c r="U5593" s="82"/>
      <c r="V5593" s="82"/>
      <c r="W5593" s="82"/>
      <c r="X5593" s="82"/>
      <c r="Y5593" s="82"/>
      <c r="Z5593" s="82"/>
      <c r="AA5593" s="82"/>
      <c r="AB5593" s="82"/>
      <c r="AC5593" s="82"/>
      <c r="AD5593" s="85" t="str">
        <f>IF(A5593&lt;&gt;"",IF(D5593="DIRECCIÓN_DE_TRANSFERENCIAS","280 0031",VLOOKUP(C5593,NIVELES!$A$14:$B$105,2,0)),"")</f>
        <v/>
      </c>
      <c r="AE5593" s="86"/>
      <c r="AF5593" s="86"/>
      <c r="AG5593" s="79" t="str">
        <f>+IF(AF5593&lt;&gt;"",VLOOKUP(AF5593,NIVELES!$A$666:$B$673,2,0),"")</f>
        <v/>
      </c>
      <c r="AH5593" s="78"/>
      <c r="AI5593" s="79" t="str">
        <f>IF(AH5593&lt;&gt;"",VLOOKUP(CONCATENATE(AG5593,AH5593),NIVELES!$B$676:$C$745,2,0),"")</f>
        <v/>
      </c>
      <c r="AJ5593" s="78"/>
      <c r="AK5593" s="79" t="str">
        <f>+IF(AJ5593&lt;&gt;"",VLOOKUP(AJ5593,NIVELES!$A$816:$B$892,2,0),"")</f>
        <v/>
      </c>
      <c r="AL5593" s="78"/>
      <c r="AM5593" s="78"/>
      <c r="AN5593" s="79" t="str">
        <f>IF(AM5593&lt;&gt;"",+VLOOKUP(AM5593,NIVELES!$A$1652:$B$2466,2,0),"")</f>
        <v/>
      </c>
      <c r="AO5593" s="87"/>
      <c r="AP5593" s="88"/>
      <c r="AQ5593" s="88"/>
      <c r="AR5593" s="88"/>
      <c r="AS5593" s="88"/>
      <c r="AT5593" s="88"/>
      <c r="AU5593" s="88"/>
      <c r="AV5593" s="88"/>
      <c r="AW5593" s="88"/>
      <c r="AX5593" s="88"/>
      <c r="AY5593" s="88"/>
      <c r="AZ5593" s="88"/>
      <c r="BA5593" s="88"/>
      <c r="BB5593" s="89">
        <f t="shared" si="347"/>
        <v>0</v>
      </c>
      <c r="BC5593" s="90" t="str">
        <f t="shared" si="346"/>
        <v xml:space="preserve"> </v>
      </c>
      <c r="BD5593" s="91" t="str">
        <f t="shared" si="348"/>
        <v xml:space="preserve"> </v>
      </c>
      <c r="BE5593" s="92">
        <f t="shared" si="349"/>
        <v>0</v>
      </c>
    </row>
    <row r="5594" spans="1:57" s="74" customFormat="1" ht="50.1" customHeight="1" x14ac:dyDescent="0.2">
      <c r="A5594" s="78"/>
      <c r="B5594" s="78"/>
      <c r="C5594" s="78"/>
      <c r="D5594" s="78"/>
      <c r="E5594" s="79" t="str">
        <f>+IF(C5594&lt;&gt;"",VLOOKUP(MID(C5594,18,5),NIVELES!$A$133:$B$213,2,0),"")</f>
        <v/>
      </c>
      <c r="F5594" s="80"/>
      <c r="G5594" s="81" t="str">
        <f>+IF(F5594&lt;&gt;"",VLOOKUP(F5594,NIVELES!$A$246:$C$464,3,0),"")</f>
        <v/>
      </c>
      <c r="H5594" s="82"/>
      <c r="I5594" s="78"/>
      <c r="J5594" s="78"/>
      <c r="K5594" s="78"/>
      <c r="L5594" s="78"/>
      <c r="M5594" s="78"/>
      <c r="N5594" s="78"/>
      <c r="O5594" s="78"/>
      <c r="P5594" s="82"/>
      <c r="Q5594" s="78"/>
      <c r="R5594" s="82"/>
      <c r="S5594" s="82"/>
      <c r="T5594" s="82"/>
      <c r="U5594" s="82"/>
      <c r="V5594" s="82"/>
      <c r="W5594" s="82"/>
      <c r="X5594" s="82"/>
      <c r="Y5594" s="82"/>
      <c r="Z5594" s="82"/>
      <c r="AA5594" s="82"/>
      <c r="AB5594" s="82"/>
      <c r="AC5594" s="82"/>
      <c r="AD5594" s="85" t="str">
        <f>IF(A5594&lt;&gt;"",IF(D5594="DIRECCIÓN_DE_TRANSFERENCIAS","280 0031",VLOOKUP(C5594,NIVELES!$A$14:$B$105,2,0)),"")</f>
        <v/>
      </c>
      <c r="AE5594" s="86"/>
      <c r="AF5594" s="86"/>
      <c r="AG5594" s="79" t="str">
        <f>+IF(AF5594&lt;&gt;"",VLOOKUP(AF5594,NIVELES!$A$666:$B$673,2,0),"")</f>
        <v/>
      </c>
      <c r="AH5594" s="78"/>
      <c r="AI5594" s="79" t="str">
        <f>IF(AH5594&lt;&gt;"",VLOOKUP(CONCATENATE(AG5594,AH5594),NIVELES!$B$676:$C$745,2,0),"")</f>
        <v/>
      </c>
      <c r="AJ5594" s="78"/>
      <c r="AK5594" s="79" t="str">
        <f>+IF(AJ5594&lt;&gt;"",VLOOKUP(AJ5594,NIVELES!$A$816:$B$892,2,0),"")</f>
        <v/>
      </c>
      <c r="AL5594" s="78"/>
      <c r="AM5594" s="78"/>
      <c r="AN5594" s="79" t="str">
        <f>IF(AM5594&lt;&gt;"",+VLOOKUP(AM5594,NIVELES!$A$1652:$B$2466,2,0),"")</f>
        <v/>
      </c>
      <c r="AO5594" s="87"/>
      <c r="AP5594" s="88"/>
      <c r="AQ5594" s="88"/>
      <c r="AR5594" s="88"/>
      <c r="AS5594" s="88"/>
      <c r="AT5594" s="88"/>
      <c r="AU5594" s="88"/>
      <c r="AV5594" s="88"/>
      <c r="AW5594" s="88"/>
      <c r="AX5594" s="88"/>
      <c r="AY5594" s="88"/>
      <c r="AZ5594" s="88"/>
      <c r="BA5594" s="88"/>
      <c r="BB5594" s="89">
        <f t="shared" si="347"/>
        <v>0</v>
      </c>
      <c r="BC5594" s="90" t="str">
        <f t="shared" si="346"/>
        <v xml:space="preserve"> </v>
      </c>
      <c r="BD5594" s="91" t="str">
        <f t="shared" si="348"/>
        <v xml:space="preserve"> </v>
      </c>
      <c r="BE5594" s="92">
        <f t="shared" si="349"/>
        <v>0</v>
      </c>
    </row>
    <row r="5595" spans="1:57" s="74" customFormat="1" ht="50.1" customHeight="1" x14ac:dyDescent="0.2">
      <c r="A5595" s="78"/>
      <c r="B5595" s="78"/>
      <c r="C5595" s="78"/>
      <c r="D5595" s="78"/>
      <c r="E5595" s="79" t="str">
        <f>+IF(C5595&lt;&gt;"",VLOOKUP(MID(C5595,18,5),NIVELES!$A$133:$B$213,2,0),"")</f>
        <v/>
      </c>
      <c r="F5595" s="80"/>
      <c r="G5595" s="81" t="str">
        <f>+IF(F5595&lt;&gt;"",VLOOKUP(F5595,NIVELES!$A$246:$C$464,3,0),"")</f>
        <v/>
      </c>
      <c r="H5595" s="82"/>
      <c r="I5595" s="78"/>
      <c r="J5595" s="78"/>
      <c r="K5595" s="78"/>
      <c r="L5595" s="78"/>
      <c r="M5595" s="78"/>
      <c r="N5595" s="78"/>
      <c r="O5595" s="78"/>
      <c r="P5595" s="82"/>
      <c r="Q5595" s="78"/>
      <c r="R5595" s="82"/>
      <c r="S5595" s="82"/>
      <c r="T5595" s="82"/>
      <c r="U5595" s="82"/>
      <c r="V5595" s="82"/>
      <c r="W5595" s="82"/>
      <c r="X5595" s="82"/>
      <c r="Y5595" s="82"/>
      <c r="Z5595" s="82"/>
      <c r="AA5595" s="82"/>
      <c r="AB5595" s="82"/>
      <c r="AC5595" s="82"/>
      <c r="AD5595" s="85" t="str">
        <f>IF(A5595&lt;&gt;"",IF(D5595="DIRECCIÓN_DE_TRANSFERENCIAS","280 0031",VLOOKUP(C5595,NIVELES!$A$14:$B$105,2,0)),"")</f>
        <v/>
      </c>
      <c r="AE5595" s="86"/>
      <c r="AF5595" s="86"/>
      <c r="AG5595" s="79" t="str">
        <f>+IF(AF5595&lt;&gt;"",VLOOKUP(AF5595,NIVELES!$A$666:$B$673,2,0),"")</f>
        <v/>
      </c>
      <c r="AH5595" s="78"/>
      <c r="AI5595" s="79" t="str">
        <f>IF(AH5595&lt;&gt;"",VLOOKUP(CONCATENATE(AG5595,AH5595),NIVELES!$B$676:$C$745,2,0),"")</f>
        <v/>
      </c>
      <c r="AJ5595" s="78"/>
      <c r="AK5595" s="79" t="str">
        <f>+IF(AJ5595&lt;&gt;"",VLOOKUP(AJ5595,NIVELES!$A$816:$B$892,2,0),"")</f>
        <v/>
      </c>
      <c r="AL5595" s="78"/>
      <c r="AM5595" s="78"/>
      <c r="AN5595" s="79" t="str">
        <f>IF(AM5595&lt;&gt;"",+VLOOKUP(AM5595,NIVELES!$A$1652:$B$2466,2,0),"")</f>
        <v/>
      </c>
      <c r="AO5595" s="87"/>
      <c r="AP5595" s="88"/>
      <c r="AQ5595" s="88"/>
      <c r="AR5595" s="88"/>
      <c r="AS5595" s="88"/>
      <c r="AT5595" s="88"/>
      <c r="AU5595" s="88"/>
      <c r="AV5595" s="88"/>
      <c r="AW5595" s="88"/>
      <c r="AX5595" s="88"/>
      <c r="AY5595" s="88"/>
      <c r="AZ5595" s="88"/>
      <c r="BA5595" s="88"/>
      <c r="BB5595" s="89">
        <f t="shared" si="347"/>
        <v>0</v>
      </c>
      <c r="BC5595" s="90" t="str">
        <f t="shared" si="346"/>
        <v xml:space="preserve"> </v>
      </c>
      <c r="BD5595" s="91" t="str">
        <f t="shared" si="348"/>
        <v xml:space="preserve"> </v>
      </c>
      <c r="BE5595" s="92">
        <f t="shared" si="349"/>
        <v>0</v>
      </c>
    </row>
    <row r="5596" spans="1:57" s="74" customFormat="1" ht="50.1" customHeight="1" x14ac:dyDescent="0.2">
      <c r="A5596" s="78"/>
      <c r="B5596" s="78"/>
      <c r="C5596" s="78"/>
      <c r="D5596" s="78"/>
      <c r="E5596" s="79" t="str">
        <f>+IF(C5596&lt;&gt;"",VLOOKUP(MID(C5596,18,5),NIVELES!$A$133:$B$213,2,0),"")</f>
        <v/>
      </c>
      <c r="F5596" s="80"/>
      <c r="G5596" s="81" t="str">
        <f>+IF(F5596&lt;&gt;"",VLOOKUP(F5596,NIVELES!$A$246:$C$464,3,0),"")</f>
        <v/>
      </c>
      <c r="H5596" s="82"/>
      <c r="I5596" s="78"/>
      <c r="J5596" s="78"/>
      <c r="K5596" s="78"/>
      <c r="L5596" s="78"/>
      <c r="M5596" s="78"/>
      <c r="N5596" s="78"/>
      <c r="O5596" s="78"/>
      <c r="P5596" s="82"/>
      <c r="Q5596" s="78"/>
      <c r="R5596" s="82"/>
      <c r="S5596" s="82"/>
      <c r="T5596" s="82"/>
      <c r="U5596" s="82"/>
      <c r="V5596" s="82"/>
      <c r="W5596" s="82"/>
      <c r="X5596" s="82"/>
      <c r="Y5596" s="82"/>
      <c r="Z5596" s="82"/>
      <c r="AA5596" s="82"/>
      <c r="AB5596" s="82"/>
      <c r="AC5596" s="82"/>
      <c r="AD5596" s="85" t="str">
        <f>IF(A5596&lt;&gt;"",IF(D5596="DIRECCIÓN_DE_TRANSFERENCIAS","280 0031",VLOOKUP(C5596,NIVELES!$A$14:$B$105,2,0)),"")</f>
        <v/>
      </c>
      <c r="AE5596" s="86"/>
      <c r="AF5596" s="86"/>
      <c r="AG5596" s="79" t="str">
        <f>+IF(AF5596&lt;&gt;"",VLOOKUP(AF5596,NIVELES!$A$666:$B$673,2,0),"")</f>
        <v/>
      </c>
      <c r="AH5596" s="78"/>
      <c r="AI5596" s="79" t="str">
        <f>IF(AH5596&lt;&gt;"",VLOOKUP(CONCATENATE(AG5596,AH5596),NIVELES!$B$676:$C$745,2,0),"")</f>
        <v/>
      </c>
      <c r="AJ5596" s="78"/>
      <c r="AK5596" s="79" t="str">
        <f>+IF(AJ5596&lt;&gt;"",VLOOKUP(AJ5596,NIVELES!$A$816:$B$892,2,0),"")</f>
        <v/>
      </c>
      <c r="AL5596" s="78"/>
      <c r="AM5596" s="78"/>
      <c r="AN5596" s="79" t="str">
        <f>IF(AM5596&lt;&gt;"",+VLOOKUP(AM5596,NIVELES!$A$1652:$B$2466,2,0),"")</f>
        <v/>
      </c>
      <c r="AO5596" s="87"/>
      <c r="AP5596" s="88"/>
      <c r="AQ5596" s="88"/>
      <c r="AR5596" s="88"/>
      <c r="AS5596" s="88"/>
      <c r="AT5596" s="88"/>
      <c r="AU5596" s="88"/>
      <c r="AV5596" s="88"/>
      <c r="AW5596" s="88"/>
      <c r="AX5596" s="88"/>
      <c r="AY5596" s="88"/>
      <c r="AZ5596" s="88"/>
      <c r="BA5596" s="88"/>
      <c r="BB5596" s="89">
        <f t="shared" si="347"/>
        <v>0</v>
      </c>
      <c r="BC5596" s="90" t="str">
        <f t="shared" si="346"/>
        <v xml:space="preserve"> </v>
      </c>
      <c r="BD5596" s="91" t="str">
        <f t="shared" si="348"/>
        <v xml:space="preserve"> </v>
      </c>
      <c r="BE5596" s="92">
        <f t="shared" si="349"/>
        <v>0</v>
      </c>
    </row>
    <row r="5597" spans="1:57" s="74" customFormat="1" ht="50.1" customHeight="1" x14ac:dyDescent="0.2">
      <c r="A5597" s="78"/>
      <c r="B5597" s="78"/>
      <c r="C5597" s="78"/>
      <c r="D5597" s="78"/>
      <c r="E5597" s="79" t="str">
        <f>+IF(C5597&lt;&gt;"",VLOOKUP(MID(C5597,18,5),NIVELES!$A$133:$B$213,2,0),"")</f>
        <v/>
      </c>
      <c r="F5597" s="80"/>
      <c r="G5597" s="81" t="str">
        <f>+IF(F5597&lt;&gt;"",VLOOKUP(F5597,NIVELES!$A$246:$C$464,3,0),"")</f>
        <v/>
      </c>
      <c r="H5597" s="82"/>
      <c r="I5597" s="78"/>
      <c r="J5597" s="78"/>
      <c r="K5597" s="78"/>
      <c r="L5597" s="78"/>
      <c r="M5597" s="78"/>
      <c r="N5597" s="78"/>
      <c r="O5597" s="78"/>
      <c r="P5597" s="82"/>
      <c r="Q5597" s="78"/>
      <c r="R5597" s="82"/>
      <c r="S5597" s="82"/>
      <c r="T5597" s="82"/>
      <c r="U5597" s="82"/>
      <c r="V5597" s="82"/>
      <c r="W5597" s="82"/>
      <c r="X5597" s="82"/>
      <c r="Y5597" s="82"/>
      <c r="Z5597" s="82"/>
      <c r="AA5597" s="82"/>
      <c r="AB5597" s="82"/>
      <c r="AC5597" s="82"/>
      <c r="AD5597" s="85" t="str">
        <f>IF(A5597&lt;&gt;"",IF(D5597="DIRECCIÓN_DE_TRANSFERENCIAS","280 0031",VLOOKUP(C5597,NIVELES!$A$14:$B$105,2,0)),"")</f>
        <v/>
      </c>
      <c r="AE5597" s="86"/>
      <c r="AF5597" s="86"/>
      <c r="AG5597" s="79" t="str">
        <f>+IF(AF5597&lt;&gt;"",VLOOKUP(AF5597,NIVELES!$A$666:$B$673,2,0),"")</f>
        <v/>
      </c>
      <c r="AH5597" s="78"/>
      <c r="AI5597" s="79" t="str">
        <f>IF(AH5597&lt;&gt;"",VLOOKUP(CONCATENATE(AG5597,AH5597),NIVELES!$B$676:$C$745,2,0),"")</f>
        <v/>
      </c>
      <c r="AJ5597" s="78"/>
      <c r="AK5597" s="79" t="str">
        <f>+IF(AJ5597&lt;&gt;"",VLOOKUP(AJ5597,NIVELES!$A$816:$B$892,2,0),"")</f>
        <v/>
      </c>
      <c r="AL5597" s="78"/>
      <c r="AM5597" s="78"/>
      <c r="AN5597" s="79" t="str">
        <f>IF(AM5597&lt;&gt;"",+VLOOKUP(AM5597,NIVELES!$A$1652:$B$2466,2,0),"")</f>
        <v/>
      </c>
      <c r="AO5597" s="87"/>
      <c r="AP5597" s="88"/>
      <c r="AQ5597" s="88"/>
      <c r="AR5597" s="88"/>
      <c r="AS5597" s="88"/>
      <c r="AT5597" s="88"/>
      <c r="AU5597" s="88"/>
      <c r="AV5597" s="88"/>
      <c r="AW5597" s="88"/>
      <c r="AX5597" s="88"/>
      <c r="AY5597" s="88"/>
      <c r="AZ5597" s="88"/>
      <c r="BA5597" s="88"/>
      <c r="BB5597" s="89">
        <f t="shared" si="347"/>
        <v>0</v>
      </c>
      <c r="BC5597" s="90" t="str">
        <f t="shared" si="346"/>
        <v xml:space="preserve"> </v>
      </c>
      <c r="BD5597" s="91" t="str">
        <f t="shared" si="348"/>
        <v xml:space="preserve"> </v>
      </c>
      <c r="BE5597" s="92">
        <f t="shared" si="349"/>
        <v>0</v>
      </c>
    </row>
    <row r="5598" spans="1:57" s="74" customFormat="1" ht="50.1" customHeight="1" x14ac:dyDescent="0.2">
      <c r="A5598" s="78"/>
      <c r="B5598" s="78"/>
      <c r="C5598" s="78"/>
      <c r="D5598" s="78"/>
      <c r="E5598" s="79" t="str">
        <f>+IF(C5598&lt;&gt;"",VLOOKUP(MID(C5598,18,5),NIVELES!$A$133:$B$213,2,0),"")</f>
        <v/>
      </c>
      <c r="F5598" s="80"/>
      <c r="G5598" s="81" t="str">
        <f>+IF(F5598&lt;&gt;"",VLOOKUP(F5598,NIVELES!$A$246:$C$464,3,0),"")</f>
        <v/>
      </c>
      <c r="H5598" s="82"/>
      <c r="I5598" s="78"/>
      <c r="J5598" s="78"/>
      <c r="K5598" s="78"/>
      <c r="L5598" s="78"/>
      <c r="M5598" s="78"/>
      <c r="N5598" s="78"/>
      <c r="O5598" s="78"/>
      <c r="P5598" s="82"/>
      <c r="Q5598" s="78"/>
      <c r="R5598" s="82"/>
      <c r="S5598" s="82"/>
      <c r="T5598" s="82"/>
      <c r="U5598" s="82"/>
      <c r="V5598" s="82"/>
      <c r="W5598" s="82"/>
      <c r="X5598" s="82"/>
      <c r="Y5598" s="82"/>
      <c r="Z5598" s="82"/>
      <c r="AA5598" s="82"/>
      <c r="AB5598" s="82"/>
      <c r="AC5598" s="82"/>
      <c r="AD5598" s="85" t="str">
        <f>IF(A5598&lt;&gt;"",IF(D5598="DIRECCIÓN_DE_TRANSFERENCIAS","280 0031",VLOOKUP(C5598,NIVELES!$A$14:$B$105,2,0)),"")</f>
        <v/>
      </c>
      <c r="AE5598" s="86"/>
      <c r="AF5598" s="86"/>
      <c r="AG5598" s="79" t="str">
        <f>+IF(AF5598&lt;&gt;"",VLOOKUP(AF5598,NIVELES!$A$666:$B$673,2,0),"")</f>
        <v/>
      </c>
      <c r="AH5598" s="78"/>
      <c r="AI5598" s="79" t="str">
        <f>IF(AH5598&lt;&gt;"",VLOOKUP(CONCATENATE(AG5598,AH5598),NIVELES!$B$676:$C$745,2,0),"")</f>
        <v/>
      </c>
      <c r="AJ5598" s="78"/>
      <c r="AK5598" s="79" t="str">
        <f>+IF(AJ5598&lt;&gt;"",VLOOKUP(AJ5598,NIVELES!$A$816:$B$892,2,0),"")</f>
        <v/>
      </c>
      <c r="AL5598" s="78"/>
      <c r="AM5598" s="78"/>
      <c r="AN5598" s="79" t="str">
        <f>IF(AM5598&lt;&gt;"",+VLOOKUP(AM5598,NIVELES!$A$1652:$B$2466,2,0),"")</f>
        <v/>
      </c>
      <c r="AO5598" s="87"/>
      <c r="AP5598" s="88"/>
      <c r="AQ5598" s="88"/>
      <c r="AR5598" s="88"/>
      <c r="AS5598" s="88"/>
      <c r="AT5598" s="88"/>
      <c r="AU5598" s="88"/>
      <c r="AV5598" s="88"/>
      <c r="AW5598" s="88"/>
      <c r="AX5598" s="88"/>
      <c r="AY5598" s="88"/>
      <c r="AZ5598" s="88"/>
      <c r="BA5598" s="88"/>
      <c r="BB5598" s="89">
        <f t="shared" si="347"/>
        <v>0</v>
      </c>
      <c r="BC5598" s="90" t="str">
        <f t="shared" si="346"/>
        <v xml:space="preserve"> </v>
      </c>
      <c r="BD5598" s="91" t="str">
        <f t="shared" si="348"/>
        <v xml:space="preserve"> </v>
      </c>
      <c r="BE5598" s="92">
        <f t="shared" si="349"/>
        <v>0</v>
      </c>
    </row>
    <row r="5599" spans="1:57" s="74" customFormat="1" ht="50.1" customHeight="1" x14ac:dyDescent="0.2">
      <c r="A5599" s="78"/>
      <c r="B5599" s="78"/>
      <c r="C5599" s="78"/>
      <c r="D5599" s="78"/>
      <c r="E5599" s="79" t="str">
        <f>+IF(C5599&lt;&gt;"",VLOOKUP(MID(C5599,18,5),NIVELES!$A$133:$B$213,2,0),"")</f>
        <v/>
      </c>
      <c r="F5599" s="80"/>
      <c r="G5599" s="81" t="str">
        <f>+IF(F5599&lt;&gt;"",VLOOKUP(F5599,NIVELES!$A$246:$C$464,3,0),"")</f>
        <v/>
      </c>
      <c r="H5599" s="82"/>
      <c r="I5599" s="78"/>
      <c r="J5599" s="78"/>
      <c r="K5599" s="78"/>
      <c r="L5599" s="78"/>
      <c r="M5599" s="78"/>
      <c r="N5599" s="78"/>
      <c r="O5599" s="78"/>
      <c r="P5599" s="82"/>
      <c r="Q5599" s="78"/>
      <c r="R5599" s="82"/>
      <c r="S5599" s="82"/>
      <c r="T5599" s="82"/>
      <c r="U5599" s="82"/>
      <c r="V5599" s="82"/>
      <c r="W5599" s="82"/>
      <c r="X5599" s="82"/>
      <c r="Y5599" s="82"/>
      <c r="Z5599" s="82"/>
      <c r="AA5599" s="82"/>
      <c r="AB5599" s="82"/>
      <c r="AC5599" s="82"/>
      <c r="AD5599" s="85" t="str">
        <f>IF(A5599&lt;&gt;"",IF(D5599="DIRECCIÓN_DE_TRANSFERENCIAS","280 0031",VLOOKUP(C5599,NIVELES!$A$14:$B$105,2,0)),"")</f>
        <v/>
      </c>
      <c r="AE5599" s="86"/>
      <c r="AF5599" s="86"/>
      <c r="AG5599" s="79" t="str">
        <f>+IF(AF5599&lt;&gt;"",VLOOKUP(AF5599,NIVELES!$A$666:$B$673,2,0),"")</f>
        <v/>
      </c>
      <c r="AH5599" s="78"/>
      <c r="AI5599" s="79" t="str">
        <f>IF(AH5599&lt;&gt;"",VLOOKUP(CONCATENATE(AG5599,AH5599),NIVELES!$B$676:$C$745,2,0),"")</f>
        <v/>
      </c>
      <c r="AJ5599" s="78"/>
      <c r="AK5599" s="79" t="str">
        <f>+IF(AJ5599&lt;&gt;"",VLOOKUP(AJ5599,NIVELES!$A$816:$B$892,2,0),"")</f>
        <v/>
      </c>
      <c r="AL5599" s="78"/>
      <c r="AM5599" s="78"/>
      <c r="AN5599" s="79" t="str">
        <f>IF(AM5599&lt;&gt;"",+VLOOKUP(AM5599,NIVELES!$A$1652:$B$2466,2,0),"")</f>
        <v/>
      </c>
      <c r="AO5599" s="87"/>
      <c r="AP5599" s="88"/>
      <c r="AQ5599" s="88"/>
      <c r="AR5599" s="88"/>
      <c r="AS5599" s="88"/>
      <c r="AT5599" s="88"/>
      <c r="AU5599" s="88"/>
      <c r="AV5599" s="88"/>
      <c r="AW5599" s="88"/>
      <c r="AX5599" s="88"/>
      <c r="AY5599" s="88"/>
      <c r="AZ5599" s="88"/>
      <c r="BA5599" s="88"/>
      <c r="BB5599" s="89">
        <f t="shared" si="347"/>
        <v>0</v>
      </c>
      <c r="BC5599" s="90" t="str">
        <f t="shared" si="346"/>
        <v xml:space="preserve"> </v>
      </c>
      <c r="BD5599" s="91" t="str">
        <f t="shared" si="348"/>
        <v xml:space="preserve"> </v>
      </c>
      <c r="BE5599" s="92">
        <f t="shared" si="349"/>
        <v>0</v>
      </c>
    </row>
    <row r="5600" spans="1:57" s="74" customFormat="1" ht="50.1" customHeight="1" x14ac:dyDescent="0.2">
      <c r="A5600" s="78"/>
      <c r="B5600" s="78"/>
      <c r="C5600" s="78"/>
      <c r="D5600" s="78"/>
      <c r="E5600" s="79" t="str">
        <f>+IF(C5600&lt;&gt;"",VLOOKUP(MID(C5600,18,5),NIVELES!$A$133:$B$213,2,0),"")</f>
        <v/>
      </c>
      <c r="F5600" s="80"/>
      <c r="G5600" s="81" t="str">
        <f>+IF(F5600&lt;&gt;"",VLOOKUP(F5600,NIVELES!$A$246:$C$464,3,0),"")</f>
        <v/>
      </c>
      <c r="H5600" s="82"/>
      <c r="I5600" s="78"/>
      <c r="J5600" s="78"/>
      <c r="K5600" s="78"/>
      <c r="L5600" s="78"/>
      <c r="M5600" s="78"/>
      <c r="N5600" s="78"/>
      <c r="O5600" s="78"/>
      <c r="P5600" s="82"/>
      <c r="Q5600" s="78"/>
      <c r="R5600" s="82"/>
      <c r="S5600" s="82"/>
      <c r="T5600" s="82"/>
      <c r="U5600" s="82"/>
      <c r="V5600" s="82"/>
      <c r="W5600" s="82"/>
      <c r="X5600" s="82"/>
      <c r="Y5600" s="82"/>
      <c r="Z5600" s="82"/>
      <c r="AA5600" s="82"/>
      <c r="AB5600" s="82"/>
      <c r="AC5600" s="82"/>
      <c r="AD5600" s="85" t="str">
        <f>IF(A5600&lt;&gt;"",IF(D5600="DIRECCIÓN_DE_TRANSFERENCIAS","280 0031",VLOOKUP(C5600,NIVELES!$A$14:$B$105,2,0)),"")</f>
        <v/>
      </c>
      <c r="AE5600" s="86"/>
      <c r="AF5600" s="86"/>
      <c r="AG5600" s="79" t="str">
        <f>+IF(AF5600&lt;&gt;"",VLOOKUP(AF5600,NIVELES!$A$666:$B$673,2,0),"")</f>
        <v/>
      </c>
      <c r="AH5600" s="78"/>
      <c r="AI5600" s="79" t="str">
        <f>IF(AH5600&lt;&gt;"",VLOOKUP(CONCATENATE(AG5600,AH5600),NIVELES!$B$676:$C$745,2,0),"")</f>
        <v/>
      </c>
      <c r="AJ5600" s="78"/>
      <c r="AK5600" s="79" t="str">
        <f>+IF(AJ5600&lt;&gt;"",VLOOKUP(AJ5600,NIVELES!$A$816:$B$892,2,0),"")</f>
        <v/>
      </c>
      <c r="AL5600" s="78"/>
      <c r="AM5600" s="78"/>
      <c r="AN5600" s="79" t="str">
        <f>IF(AM5600&lt;&gt;"",+VLOOKUP(AM5600,NIVELES!$A$1652:$B$2466,2,0),"")</f>
        <v/>
      </c>
      <c r="AO5600" s="87"/>
      <c r="AP5600" s="88"/>
      <c r="AQ5600" s="88"/>
      <c r="AR5600" s="88"/>
      <c r="AS5600" s="88"/>
      <c r="AT5600" s="88"/>
      <c r="AU5600" s="88"/>
      <c r="AV5600" s="88"/>
      <c r="AW5600" s="88"/>
      <c r="AX5600" s="88"/>
      <c r="AY5600" s="88"/>
      <c r="AZ5600" s="88"/>
      <c r="BA5600" s="88"/>
      <c r="BB5600" s="89">
        <f t="shared" si="347"/>
        <v>0</v>
      </c>
      <c r="BC5600" s="90" t="str">
        <f t="shared" si="346"/>
        <v xml:space="preserve"> </v>
      </c>
      <c r="BD5600" s="91" t="str">
        <f t="shared" si="348"/>
        <v xml:space="preserve"> </v>
      </c>
      <c r="BE5600" s="92">
        <f t="shared" si="349"/>
        <v>0</v>
      </c>
    </row>
    <row r="5601" spans="1:57" s="74" customFormat="1" ht="50.1" customHeight="1" x14ac:dyDescent="0.2">
      <c r="A5601" s="78"/>
      <c r="B5601" s="78"/>
      <c r="C5601" s="78"/>
      <c r="D5601" s="78"/>
      <c r="E5601" s="79" t="str">
        <f>+IF(C5601&lt;&gt;"",VLOOKUP(MID(C5601,18,5),NIVELES!$A$133:$B$213,2,0),"")</f>
        <v/>
      </c>
      <c r="F5601" s="80"/>
      <c r="G5601" s="81" t="str">
        <f>+IF(F5601&lt;&gt;"",VLOOKUP(F5601,NIVELES!$A$246:$C$464,3,0),"")</f>
        <v/>
      </c>
      <c r="H5601" s="82"/>
      <c r="I5601" s="78"/>
      <c r="J5601" s="78"/>
      <c r="K5601" s="78"/>
      <c r="L5601" s="78"/>
      <c r="M5601" s="78"/>
      <c r="N5601" s="78"/>
      <c r="O5601" s="78"/>
      <c r="P5601" s="82"/>
      <c r="Q5601" s="78"/>
      <c r="R5601" s="82"/>
      <c r="S5601" s="82"/>
      <c r="T5601" s="82"/>
      <c r="U5601" s="82"/>
      <c r="V5601" s="82"/>
      <c r="W5601" s="82"/>
      <c r="X5601" s="82"/>
      <c r="Y5601" s="82"/>
      <c r="Z5601" s="82"/>
      <c r="AA5601" s="82"/>
      <c r="AB5601" s="82"/>
      <c r="AC5601" s="82"/>
      <c r="AD5601" s="85" t="str">
        <f>IF(A5601&lt;&gt;"",IF(D5601="DIRECCIÓN_DE_TRANSFERENCIAS","280 0031",VLOOKUP(C5601,NIVELES!$A$14:$B$105,2,0)),"")</f>
        <v/>
      </c>
      <c r="AE5601" s="86"/>
      <c r="AF5601" s="86"/>
      <c r="AG5601" s="79" t="str">
        <f>+IF(AF5601&lt;&gt;"",VLOOKUP(AF5601,NIVELES!$A$666:$B$673,2,0),"")</f>
        <v/>
      </c>
      <c r="AH5601" s="78"/>
      <c r="AI5601" s="79" t="str">
        <f>IF(AH5601&lt;&gt;"",VLOOKUP(CONCATENATE(AG5601,AH5601),NIVELES!$B$676:$C$745,2,0),"")</f>
        <v/>
      </c>
      <c r="AJ5601" s="78"/>
      <c r="AK5601" s="79" t="str">
        <f>+IF(AJ5601&lt;&gt;"",VLOOKUP(AJ5601,NIVELES!$A$816:$B$892,2,0),"")</f>
        <v/>
      </c>
      <c r="AL5601" s="78"/>
      <c r="AM5601" s="78"/>
      <c r="AN5601" s="79" t="str">
        <f>IF(AM5601&lt;&gt;"",+VLOOKUP(AM5601,NIVELES!$A$1652:$B$2466,2,0),"")</f>
        <v/>
      </c>
      <c r="AO5601" s="87"/>
      <c r="AP5601" s="88"/>
      <c r="AQ5601" s="88"/>
      <c r="AR5601" s="88"/>
      <c r="AS5601" s="88"/>
      <c r="AT5601" s="88"/>
      <c r="AU5601" s="88"/>
      <c r="AV5601" s="88"/>
      <c r="AW5601" s="88"/>
      <c r="AX5601" s="88"/>
      <c r="AY5601" s="88"/>
      <c r="AZ5601" s="88"/>
      <c r="BA5601" s="88"/>
      <c r="BB5601" s="89">
        <f t="shared" si="347"/>
        <v>0</v>
      </c>
      <c r="BC5601" s="90" t="str">
        <f t="shared" si="346"/>
        <v xml:space="preserve"> </v>
      </c>
      <c r="BD5601" s="91" t="str">
        <f t="shared" si="348"/>
        <v xml:space="preserve"> </v>
      </c>
      <c r="BE5601" s="92">
        <f t="shared" si="349"/>
        <v>0</v>
      </c>
    </row>
    <row r="5602" spans="1:57" s="74" customFormat="1" ht="50.1" customHeight="1" x14ac:dyDescent="0.2">
      <c r="A5602" s="78"/>
      <c r="B5602" s="78"/>
      <c r="C5602" s="78"/>
      <c r="D5602" s="78"/>
      <c r="E5602" s="79" t="str">
        <f>+IF(C5602&lt;&gt;"",VLOOKUP(MID(C5602,18,5),NIVELES!$A$133:$B$213,2,0),"")</f>
        <v/>
      </c>
      <c r="F5602" s="80"/>
      <c r="G5602" s="81" t="str">
        <f>+IF(F5602&lt;&gt;"",VLOOKUP(F5602,NIVELES!$A$246:$C$464,3,0),"")</f>
        <v/>
      </c>
      <c r="H5602" s="82"/>
      <c r="I5602" s="78"/>
      <c r="J5602" s="78"/>
      <c r="K5602" s="78"/>
      <c r="L5602" s="78"/>
      <c r="M5602" s="78"/>
      <c r="N5602" s="78"/>
      <c r="O5602" s="78"/>
      <c r="P5602" s="82"/>
      <c r="Q5602" s="78"/>
      <c r="R5602" s="82"/>
      <c r="S5602" s="82"/>
      <c r="T5602" s="82"/>
      <c r="U5602" s="82"/>
      <c r="V5602" s="82"/>
      <c r="W5602" s="82"/>
      <c r="X5602" s="82"/>
      <c r="Y5602" s="82"/>
      <c r="Z5602" s="82"/>
      <c r="AA5602" s="82"/>
      <c r="AB5602" s="82"/>
      <c r="AC5602" s="82"/>
      <c r="AD5602" s="85" t="str">
        <f>IF(A5602&lt;&gt;"",IF(D5602="DIRECCIÓN_DE_TRANSFERENCIAS","280 0031",VLOOKUP(C5602,NIVELES!$A$14:$B$105,2,0)),"")</f>
        <v/>
      </c>
      <c r="AE5602" s="86"/>
      <c r="AF5602" s="86"/>
      <c r="AG5602" s="79" t="str">
        <f>+IF(AF5602&lt;&gt;"",VLOOKUP(AF5602,NIVELES!$A$666:$B$673,2,0),"")</f>
        <v/>
      </c>
      <c r="AH5602" s="78"/>
      <c r="AI5602" s="79" t="str">
        <f>IF(AH5602&lt;&gt;"",VLOOKUP(CONCATENATE(AG5602,AH5602),NIVELES!$B$676:$C$745,2,0),"")</f>
        <v/>
      </c>
      <c r="AJ5602" s="78"/>
      <c r="AK5602" s="79" t="str">
        <f>+IF(AJ5602&lt;&gt;"",VLOOKUP(AJ5602,NIVELES!$A$816:$B$892,2,0),"")</f>
        <v/>
      </c>
      <c r="AL5602" s="78"/>
      <c r="AM5602" s="78"/>
      <c r="AN5602" s="79" t="str">
        <f>IF(AM5602&lt;&gt;"",+VLOOKUP(AM5602,NIVELES!$A$1652:$B$2466,2,0),"")</f>
        <v/>
      </c>
      <c r="AO5602" s="87"/>
      <c r="AP5602" s="88"/>
      <c r="AQ5602" s="88"/>
      <c r="AR5602" s="88"/>
      <c r="AS5602" s="88"/>
      <c r="AT5602" s="88"/>
      <c r="AU5602" s="88"/>
      <c r="AV5602" s="88"/>
      <c r="AW5602" s="88"/>
      <c r="AX5602" s="88"/>
      <c r="AY5602" s="88"/>
      <c r="AZ5602" s="88"/>
      <c r="BA5602" s="88"/>
      <c r="BB5602" s="89">
        <f t="shared" si="347"/>
        <v>0</v>
      </c>
      <c r="BC5602" s="90" t="str">
        <f t="shared" si="346"/>
        <v xml:space="preserve"> </v>
      </c>
      <c r="BD5602" s="91" t="str">
        <f t="shared" si="348"/>
        <v xml:space="preserve"> </v>
      </c>
      <c r="BE5602" s="92">
        <f t="shared" si="349"/>
        <v>0</v>
      </c>
    </row>
    <row r="5603" spans="1:57" s="74" customFormat="1" ht="50.1" customHeight="1" x14ac:dyDescent="0.2">
      <c r="A5603" s="78"/>
      <c r="B5603" s="78"/>
      <c r="C5603" s="78"/>
      <c r="D5603" s="78"/>
      <c r="E5603" s="79" t="str">
        <f>+IF(C5603&lt;&gt;"",VLOOKUP(MID(C5603,18,5),NIVELES!$A$133:$B$213,2,0),"")</f>
        <v/>
      </c>
      <c r="F5603" s="80"/>
      <c r="G5603" s="81" t="str">
        <f>+IF(F5603&lt;&gt;"",VLOOKUP(F5603,NIVELES!$A$246:$C$464,3,0),"")</f>
        <v/>
      </c>
      <c r="H5603" s="82"/>
      <c r="I5603" s="78"/>
      <c r="J5603" s="78"/>
      <c r="K5603" s="78"/>
      <c r="L5603" s="78"/>
      <c r="M5603" s="78"/>
      <c r="N5603" s="78"/>
      <c r="O5603" s="78"/>
      <c r="P5603" s="82"/>
      <c r="Q5603" s="78"/>
      <c r="R5603" s="82"/>
      <c r="S5603" s="82"/>
      <c r="T5603" s="82"/>
      <c r="U5603" s="82"/>
      <c r="V5603" s="82"/>
      <c r="W5603" s="82"/>
      <c r="X5603" s="82"/>
      <c r="Y5603" s="82"/>
      <c r="Z5603" s="82"/>
      <c r="AA5603" s="82"/>
      <c r="AB5603" s="82"/>
      <c r="AC5603" s="82"/>
      <c r="AD5603" s="85" t="str">
        <f>IF(A5603&lt;&gt;"",IF(D5603="DIRECCIÓN_DE_TRANSFERENCIAS","280 0031",VLOOKUP(C5603,NIVELES!$A$14:$B$105,2,0)),"")</f>
        <v/>
      </c>
      <c r="AE5603" s="86"/>
      <c r="AF5603" s="86"/>
      <c r="AG5603" s="79" t="str">
        <f>+IF(AF5603&lt;&gt;"",VLOOKUP(AF5603,NIVELES!$A$666:$B$673,2,0),"")</f>
        <v/>
      </c>
      <c r="AH5603" s="78"/>
      <c r="AI5603" s="79" t="str">
        <f>IF(AH5603&lt;&gt;"",VLOOKUP(CONCATENATE(AG5603,AH5603),NIVELES!$B$676:$C$745,2,0),"")</f>
        <v/>
      </c>
      <c r="AJ5603" s="78"/>
      <c r="AK5603" s="79" t="str">
        <f>+IF(AJ5603&lt;&gt;"",VLOOKUP(AJ5603,NIVELES!$A$816:$B$892,2,0),"")</f>
        <v/>
      </c>
      <c r="AL5603" s="78"/>
      <c r="AM5603" s="78"/>
      <c r="AN5603" s="79" t="str">
        <f>IF(AM5603&lt;&gt;"",+VLOOKUP(AM5603,NIVELES!$A$1652:$B$2466,2,0),"")</f>
        <v/>
      </c>
      <c r="AO5603" s="87"/>
      <c r="AP5603" s="88"/>
      <c r="AQ5603" s="88"/>
      <c r="AR5603" s="88"/>
      <c r="AS5603" s="88"/>
      <c r="AT5603" s="88"/>
      <c r="AU5603" s="88"/>
      <c r="AV5603" s="88"/>
      <c r="AW5603" s="88"/>
      <c r="AX5603" s="88"/>
      <c r="AY5603" s="88"/>
      <c r="AZ5603" s="88"/>
      <c r="BA5603" s="88"/>
      <c r="BB5603" s="89">
        <f t="shared" si="347"/>
        <v>0</v>
      </c>
      <c r="BC5603" s="90" t="str">
        <f t="shared" si="346"/>
        <v xml:space="preserve"> </v>
      </c>
      <c r="BD5603" s="91" t="str">
        <f t="shared" si="348"/>
        <v xml:space="preserve"> </v>
      </c>
      <c r="BE5603" s="92">
        <f t="shared" si="349"/>
        <v>0</v>
      </c>
    </row>
    <row r="5604" spans="1:57" s="74" customFormat="1" ht="50.1" customHeight="1" x14ac:dyDescent="0.2">
      <c r="A5604" s="78"/>
      <c r="B5604" s="78"/>
      <c r="C5604" s="78"/>
      <c r="D5604" s="78"/>
      <c r="E5604" s="79" t="str">
        <f>+IF(C5604&lt;&gt;"",VLOOKUP(MID(C5604,18,5),NIVELES!$A$133:$B$213,2,0),"")</f>
        <v/>
      </c>
      <c r="F5604" s="80"/>
      <c r="G5604" s="81" t="str">
        <f>+IF(F5604&lt;&gt;"",VLOOKUP(F5604,NIVELES!$A$246:$C$464,3,0),"")</f>
        <v/>
      </c>
      <c r="H5604" s="82"/>
      <c r="I5604" s="78"/>
      <c r="J5604" s="78"/>
      <c r="K5604" s="78"/>
      <c r="L5604" s="78"/>
      <c r="M5604" s="78"/>
      <c r="N5604" s="78"/>
      <c r="O5604" s="78"/>
      <c r="P5604" s="82"/>
      <c r="Q5604" s="78"/>
      <c r="R5604" s="82"/>
      <c r="S5604" s="82"/>
      <c r="T5604" s="82"/>
      <c r="U5604" s="82"/>
      <c r="V5604" s="82"/>
      <c r="W5604" s="82"/>
      <c r="X5604" s="82"/>
      <c r="Y5604" s="82"/>
      <c r="Z5604" s="82"/>
      <c r="AA5604" s="82"/>
      <c r="AB5604" s="82"/>
      <c r="AC5604" s="82"/>
      <c r="AD5604" s="85" t="str">
        <f>IF(A5604&lt;&gt;"",IF(D5604="DIRECCIÓN_DE_TRANSFERENCIAS","280 0031",VLOOKUP(C5604,NIVELES!$A$14:$B$105,2,0)),"")</f>
        <v/>
      </c>
      <c r="AE5604" s="86"/>
      <c r="AF5604" s="86"/>
      <c r="AG5604" s="79" t="str">
        <f>+IF(AF5604&lt;&gt;"",VLOOKUP(AF5604,NIVELES!$A$666:$B$673,2,0),"")</f>
        <v/>
      </c>
      <c r="AH5604" s="78"/>
      <c r="AI5604" s="79" t="str">
        <f>IF(AH5604&lt;&gt;"",VLOOKUP(CONCATENATE(AG5604,AH5604),NIVELES!$B$676:$C$745,2,0),"")</f>
        <v/>
      </c>
      <c r="AJ5604" s="78"/>
      <c r="AK5604" s="79" t="str">
        <f>+IF(AJ5604&lt;&gt;"",VLOOKUP(AJ5604,NIVELES!$A$816:$B$892,2,0),"")</f>
        <v/>
      </c>
      <c r="AL5604" s="78"/>
      <c r="AM5604" s="78"/>
      <c r="AN5604" s="79" t="str">
        <f>IF(AM5604&lt;&gt;"",+VLOOKUP(AM5604,NIVELES!$A$1652:$B$2466,2,0),"")</f>
        <v/>
      </c>
      <c r="AO5604" s="87"/>
      <c r="AP5604" s="88"/>
      <c r="AQ5604" s="88"/>
      <c r="AR5604" s="88"/>
      <c r="AS5604" s="88"/>
      <c r="AT5604" s="88"/>
      <c r="AU5604" s="88"/>
      <c r="AV5604" s="88"/>
      <c r="AW5604" s="88"/>
      <c r="AX5604" s="88"/>
      <c r="AY5604" s="88"/>
      <c r="AZ5604" s="88"/>
      <c r="BA5604" s="88"/>
      <c r="BB5604" s="89">
        <f t="shared" si="347"/>
        <v>0</v>
      </c>
      <c r="BC5604" s="90" t="str">
        <f t="shared" si="346"/>
        <v xml:space="preserve"> </v>
      </c>
      <c r="BD5604" s="91" t="str">
        <f t="shared" si="348"/>
        <v xml:space="preserve"> </v>
      </c>
      <c r="BE5604" s="92">
        <f t="shared" si="349"/>
        <v>0</v>
      </c>
    </row>
    <row r="5605" spans="1:57" s="74" customFormat="1" ht="50.1" customHeight="1" x14ac:dyDescent="0.2">
      <c r="A5605" s="78"/>
      <c r="B5605" s="78"/>
      <c r="C5605" s="78"/>
      <c r="D5605" s="78"/>
      <c r="E5605" s="79" t="str">
        <f>+IF(C5605&lt;&gt;"",VLOOKUP(MID(C5605,18,5),NIVELES!$A$133:$B$213,2,0),"")</f>
        <v/>
      </c>
      <c r="F5605" s="80"/>
      <c r="G5605" s="81" t="str">
        <f>+IF(F5605&lt;&gt;"",VLOOKUP(F5605,NIVELES!$A$246:$C$464,3,0),"")</f>
        <v/>
      </c>
      <c r="H5605" s="82"/>
      <c r="I5605" s="78"/>
      <c r="J5605" s="78"/>
      <c r="K5605" s="78"/>
      <c r="L5605" s="78"/>
      <c r="M5605" s="78"/>
      <c r="N5605" s="78"/>
      <c r="O5605" s="78"/>
      <c r="P5605" s="82"/>
      <c r="Q5605" s="78"/>
      <c r="R5605" s="82"/>
      <c r="S5605" s="82"/>
      <c r="T5605" s="82"/>
      <c r="U5605" s="82"/>
      <c r="V5605" s="82"/>
      <c r="W5605" s="82"/>
      <c r="X5605" s="82"/>
      <c r="Y5605" s="82"/>
      <c r="Z5605" s="82"/>
      <c r="AA5605" s="82"/>
      <c r="AB5605" s="82"/>
      <c r="AC5605" s="82"/>
      <c r="AD5605" s="85" t="str">
        <f>IF(A5605&lt;&gt;"",IF(D5605="DIRECCIÓN_DE_TRANSFERENCIAS","280 0031",VLOOKUP(C5605,NIVELES!$A$14:$B$105,2,0)),"")</f>
        <v/>
      </c>
      <c r="AE5605" s="86"/>
      <c r="AF5605" s="86"/>
      <c r="AG5605" s="79" t="str">
        <f>+IF(AF5605&lt;&gt;"",VLOOKUP(AF5605,NIVELES!$A$666:$B$673,2,0),"")</f>
        <v/>
      </c>
      <c r="AH5605" s="78"/>
      <c r="AI5605" s="79" t="str">
        <f>IF(AH5605&lt;&gt;"",VLOOKUP(CONCATENATE(AG5605,AH5605),NIVELES!$B$676:$C$745,2,0),"")</f>
        <v/>
      </c>
      <c r="AJ5605" s="78"/>
      <c r="AK5605" s="79" t="str">
        <f>+IF(AJ5605&lt;&gt;"",VLOOKUP(AJ5605,NIVELES!$A$816:$B$892,2,0),"")</f>
        <v/>
      </c>
      <c r="AL5605" s="78"/>
      <c r="AM5605" s="78"/>
      <c r="AN5605" s="79" t="str">
        <f>IF(AM5605&lt;&gt;"",+VLOOKUP(AM5605,NIVELES!$A$1652:$B$2466,2,0),"")</f>
        <v/>
      </c>
      <c r="AO5605" s="87"/>
      <c r="AP5605" s="88"/>
      <c r="AQ5605" s="88"/>
      <c r="AR5605" s="88"/>
      <c r="AS5605" s="88"/>
      <c r="AT5605" s="88"/>
      <c r="AU5605" s="88"/>
      <c r="AV5605" s="88"/>
      <c r="AW5605" s="88"/>
      <c r="AX5605" s="88"/>
      <c r="AY5605" s="88"/>
      <c r="AZ5605" s="88"/>
      <c r="BA5605" s="88"/>
      <c r="BB5605" s="89">
        <f t="shared" si="347"/>
        <v>0</v>
      </c>
      <c r="BC5605" s="90" t="str">
        <f t="shared" si="346"/>
        <v xml:space="preserve"> </v>
      </c>
      <c r="BD5605" s="91" t="str">
        <f t="shared" si="348"/>
        <v xml:space="preserve"> </v>
      </c>
      <c r="BE5605" s="92">
        <f t="shared" si="349"/>
        <v>0</v>
      </c>
    </row>
    <row r="5606" spans="1:57" s="74" customFormat="1" ht="50.1" customHeight="1" x14ac:dyDescent="0.2">
      <c r="A5606" s="78"/>
      <c r="B5606" s="78"/>
      <c r="C5606" s="78"/>
      <c r="D5606" s="78"/>
      <c r="E5606" s="79" t="str">
        <f>+IF(C5606&lt;&gt;"",VLOOKUP(MID(C5606,18,5),NIVELES!$A$133:$B$213,2,0),"")</f>
        <v/>
      </c>
      <c r="F5606" s="80"/>
      <c r="G5606" s="81" t="str">
        <f>+IF(F5606&lt;&gt;"",VLOOKUP(F5606,NIVELES!$A$246:$C$464,3,0),"")</f>
        <v/>
      </c>
      <c r="H5606" s="82"/>
      <c r="I5606" s="78"/>
      <c r="J5606" s="78"/>
      <c r="K5606" s="78"/>
      <c r="L5606" s="78"/>
      <c r="M5606" s="78"/>
      <c r="N5606" s="78"/>
      <c r="O5606" s="78"/>
      <c r="P5606" s="82"/>
      <c r="Q5606" s="78"/>
      <c r="R5606" s="82"/>
      <c r="S5606" s="82"/>
      <c r="T5606" s="82"/>
      <c r="U5606" s="82"/>
      <c r="V5606" s="82"/>
      <c r="W5606" s="82"/>
      <c r="X5606" s="82"/>
      <c r="Y5606" s="82"/>
      <c r="Z5606" s="82"/>
      <c r="AA5606" s="82"/>
      <c r="AB5606" s="82"/>
      <c r="AC5606" s="82"/>
      <c r="AD5606" s="85" t="str">
        <f>IF(A5606&lt;&gt;"",IF(D5606="DIRECCIÓN_DE_TRANSFERENCIAS","280 0031",VLOOKUP(C5606,NIVELES!$A$14:$B$105,2,0)),"")</f>
        <v/>
      </c>
      <c r="AE5606" s="86"/>
      <c r="AF5606" s="86"/>
      <c r="AG5606" s="79" t="str">
        <f>+IF(AF5606&lt;&gt;"",VLOOKUP(AF5606,NIVELES!$A$666:$B$673,2,0),"")</f>
        <v/>
      </c>
      <c r="AH5606" s="78"/>
      <c r="AI5606" s="79" t="str">
        <f>IF(AH5606&lt;&gt;"",VLOOKUP(CONCATENATE(AG5606,AH5606),NIVELES!$B$676:$C$745,2,0),"")</f>
        <v/>
      </c>
      <c r="AJ5606" s="78"/>
      <c r="AK5606" s="79" t="str">
        <f>+IF(AJ5606&lt;&gt;"",VLOOKUP(AJ5606,NIVELES!$A$816:$B$892,2,0),"")</f>
        <v/>
      </c>
      <c r="AL5606" s="78"/>
      <c r="AM5606" s="78"/>
      <c r="AN5606" s="79" t="str">
        <f>IF(AM5606&lt;&gt;"",+VLOOKUP(AM5606,NIVELES!$A$1652:$B$2466,2,0),"")</f>
        <v/>
      </c>
      <c r="AO5606" s="87"/>
      <c r="AP5606" s="88"/>
      <c r="AQ5606" s="88"/>
      <c r="AR5606" s="88"/>
      <c r="AS5606" s="88"/>
      <c r="AT5606" s="88"/>
      <c r="AU5606" s="88"/>
      <c r="AV5606" s="88"/>
      <c r="AW5606" s="88"/>
      <c r="AX5606" s="88"/>
      <c r="AY5606" s="88"/>
      <c r="AZ5606" s="88"/>
      <c r="BA5606" s="88"/>
      <c r="BB5606" s="89">
        <f t="shared" si="347"/>
        <v>0</v>
      </c>
      <c r="BC5606" s="90" t="str">
        <f t="shared" si="346"/>
        <v xml:space="preserve"> </v>
      </c>
      <c r="BD5606" s="91" t="str">
        <f t="shared" si="348"/>
        <v xml:space="preserve"> </v>
      </c>
      <c r="BE5606" s="92">
        <f t="shared" si="349"/>
        <v>0</v>
      </c>
    </row>
    <row r="5607" spans="1:57" s="74" customFormat="1" ht="50.1" customHeight="1" x14ac:dyDescent="0.2">
      <c r="A5607" s="78"/>
      <c r="B5607" s="78"/>
      <c r="C5607" s="78"/>
      <c r="D5607" s="78"/>
      <c r="E5607" s="79" t="str">
        <f>+IF(C5607&lt;&gt;"",VLOOKUP(MID(C5607,18,5),NIVELES!$A$133:$B$213,2,0),"")</f>
        <v/>
      </c>
      <c r="F5607" s="80"/>
      <c r="G5607" s="81" t="str">
        <f>+IF(F5607&lt;&gt;"",VLOOKUP(F5607,NIVELES!$A$246:$C$464,3,0),"")</f>
        <v/>
      </c>
      <c r="H5607" s="82"/>
      <c r="I5607" s="78"/>
      <c r="J5607" s="78"/>
      <c r="K5607" s="78"/>
      <c r="L5607" s="78"/>
      <c r="M5607" s="78"/>
      <c r="N5607" s="78"/>
      <c r="O5607" s="78"/>
      <c r="P5607" s="82"/>
      <c r="Q5607" s="78"/>
      <c r="R5607" s="82"/>
      <c r="S5607" s="82"/>
      <c r="T5607" s="82"/>
      <c r="U5607" s="82"/>
      <c r="V5607" s="82"/>
      <c r="W5607" s="82"/>
      <c r="X5607" s="82"/>
      <c r="Y5607" s="82"/>
      <c r="Z5607" s="82"/>
      <c r="AA5607" s="82"/>
      <c r="AB5607" s="82"/>
      <c r="AC5607" s="82"/>
      <c r="AD5607" s="85" t="str">
        <f>IF(A5607&lt;&gt;"",IF(D5607="DIRECCIÓN_DE_TRANSFERENCIAS","280 0031",VLOOKUP(C5607,NIVELES!$A$14:$B$105,2,0)),"")</f>
        <v/>
      </c>
      <c r="AE5607" s="86"/>
      <c r="AF5607" s="86"/>
      <c r="AG5607" s="79" t="str">
        <f>+IF(AF5607&lt;&gt;"",VLOOKUP(AF5607,NIVELES!$A$666:$B$673,2,0),"")</f>
        <v/>
      </c>
      <c r="AH5607" s="78"/>
      <c r="AI5607" s="79" t="str">
        <f>IF(AH5607&lt;&gt;"",VLOOKUP(CONCATENATE(AG5607,AH5607),NIVELES!$B$676:$C$745,2,0),"")</f>
        <v/>
      </c>
      <c r="AJ5607" s="78"/>
      <c r="AK5607" s="79" t="str">
        <f>+IF(AJ5607&lt;&gt;"",VLOOKUP(AJ5607,NIVELES!$A$816:$B$892,2,0),"")</f>
        <v/>
      </c>
      <c r="AL5607" s="78"/>
      <c r="AM5607" s="78"/>
      <c r="AN5607" s="79" t="str">
        <f>IF(AM5607&lt;&gt;"",+VLOOKUP(AM5607,NIVELES!$A$1652:$B$2466,2,0),"")</f>
        <v/>
      </c>
      <c r="AO5607" s="87"/>
      <c r="AP5607" s="88"/>
      <c r="AQ5607" s="88"/>
      <c r="AR5607" s="88"/>
      <c r="AS5607" s="88"/>
      <c r="AT5607" s="88"/>
      <c r="AU5607" s="88"/>
      <c r="AV5607" s="88"/>
      <c r="AW5607" s="88"/>
      <c r="AX5607" s="88"/>
      <c r="AY5607" s="88"/>
      <c r="AZ5607" s="88"/>
      <c r="BA5607" s="88"/>
      <c r="BB5607" s="89">
        <f t="shared" si="347"/>
        <v>0</v>
      </c>
      <c r="BC5607" s="90" t="str">
        <f t="shared" si="346"/>
        <v xml:space="preserve"> </v>
      </c>
      <c r="BD5607" s="91" t="str">
        <f t="shared" si="348"/>
        <v xml:space="preserve"> </v>
      </c>
      <c r="BE5607" s="92">
        <f t="shared" si="349"/>
        <v>0</v>
      </c>
    </row>
    <row r="5608" spans="1:57" s="74" customFormat="1" ht="50.1" customHeight="1" x14ac:dyDescent="0.2">
      <c r="A5608" s="78"/>
      <c r="B5608" s="78"/>
      <c r="C5608" s="78"/>
      <c r="D5608" s="78"/>
      <c r="E5608" s="79" t="str">
        <f>+IF(C5608&lt;&gt;"",VLOOKUP(MID(C5608,18,5),NIVELES!$A$133:$B$213,2,0),"")</f>
        <v/>
      </c>
      <c r="F5608" s="80"/>
      <c r="G5608" s="81" t="str">
        <f>+IF(F5608&lt;&gt;"",VLOOKUP(F5608,NIVELES!$A$246:$C$464,3,0),"")</f>
        <v/>
      </c>
      <c r="H5608" s="82"/>
      <c r="I5608" s="78"/>
      <c r="J5608" s="78"/>
      <c r="K5608" s="78"/>
      <c r="L5608" s="78"/>
      <c r="M5608" s="78"/>
      <c r="N5608" s="78"/>
      <c r="O5608" s="78"/>
      <c r="P5608" s="82"/>
      <c r="Q5608" s="78"/>
      <c r="R5608" s="82"/>
      <c r="S5608" s="82"/>
      <c r="T5608" s="82"/>
      <c r="U5608" s="82"/>
      <c r="V5608" s="82"/>
      <c r="W5608" s="82"/>
      <c r="X5608" s="82"/>
      <c r="Y5608" s="82"/>
      <c r="Z5608" s="82"/>
      <c r="AA5608" s="82"/>
      <c r="AB5608" s="82"/>
      <c r="AC5608" s="82"/>
      <c r="AD5608" s="85" t="str">
        <f>IF(A5608&lt;&gt;"",IF(D5608="DIRECCIÓN_DE_TRANSFERENCIAS","280 0031",VLOOKUP(C5608,NIVELES!$A$14:$B$105,2,0)),"")</f>
        <v/>
      </c>
      <c r="AE5608" s="86"/>
      <c r="AF5608" s="86"/>
      <c r="AG5608" s="79" t="str">
        <f>+IF(AF5608&lt;&gt;"",VLOOKUP(AF5608,NIVELES!$A$666:$B$673,2,0),"")</f>
        <v/>
      </c>
      <c r="AH5608" s="78"/>
      <c r="AI5608" s="79" t="str">
        <f>IF(AH5608&lt;&gt;"",VLOOKUP(CONCATENATE(AG5608,AH5608),NIVELES!$B$676:$C$745,2,0),"")</f>
        <v/>
      </c>
      <c r="AJ5608" s="78"/>
      <c r="AK5608" s="79" t="str">
        <f>+IF(AJ5608&lt;&gt;"",VLOOKUP(AJ5608,NIVELES!$A$816:$B$892,2,0),"")</f>
        <v/>
      </c>
      <c r="AL5608" s="78"/>
      <c r="AM5608" s="78"/>
      <c r="AN5608" s="79" t="str">
        <f>IF(AM5608&lt;&gt;"",+VLOOKUP(AM5608,NIVELES!$A$1652:$B$2466,2,0),"")</f>
        <v/>
      </c>
      <c r="AO5608" s="87"/>
      <c r="AP5608" s="88"/>
      <c r="AQ5608" s="88"/>
      <c r="AR5608" s="88"/>
      <c r="AS5608" s="88"/>
      <c r="AT5608" s="88"/>
      <c r="AU5608" s="88"/>
      <c r="AV5608" s="88"/>
      <c r="AW5608" s="88"/>
      <c r="AX5608" s="88"/>
      <c r="AY5608" s="88"/>
      <c r="AZ5608" s="88"/>
      <c r="BA5608" s="88"/>
      <c r="BB5608" s="89">
        <f t="shared" si="347"/>
        <v>0</v>
      </c>
      <c r="BC5608" s="90" t="str">
        <f t="shared" si="346"/>
        <v xml:space="preserve"> </v>
      </c>
      <c r="BD5608" s="91" t="str">
        <f t="shared" si="348"/>
        <v xml:space="preserve"> </v>
      </c>
      <c r="BE5608" s="92">
        <f t="shared" si="349"/>
        <v>0</v>
      </c>
    </row>
    <row r="5609" spans="1:57" s="74" customFormat="1" ht="50.1" customHeight="1" x14ac:dyDescent="0.2">
      <c r="A5609" s="78"/>
      <c r="B5609" s="78"/>
      <c r="C5609" s="78"/>
      <c r="D5609" s="78"/>
      <c r="E5609" s="79" t="str">
        <f>+IF(C5609&lt;&gt;"",VLOOKUP(MID(C5609,18,5),NIVELES!$A$133:$B$213,2,0),"")</f>
        <v/>
      </c>
      <c r="F5609" s="80"/>
      <c r="G5609" s="81" t="str">
        <f>+IF(F5609&lt;&gt;"",VLOOKUP(F5609,NIVELES!$A$246:$C$464,3,0),"")</f>
        <v/>
      </c>
      <c r="H5609" s="82"/>
      <c r="I5609" s="78"/>
      <c r="J5609" s="78"/>
      <c r="K5609" s="78"/>
      <c r="L5609" s="78"/>
      <c r="M5609" s="78"/>
      <c r="N5609" s="78"/>
      <c r="O5609" s="78"/>
      <c r="P5609" s="82"/>
      <c r="Q5609" s="78"/>
      <c r="R5609" s="82"/>
      <c r="S5609" s="82"/>
      <c r="T5609" s="82"/>
      <c r="U5609" s="82"/>
      <c r="V5609" s="82"/>
      <c r="W5609" s="82"/>
      <c r="X5609" s="82"/>
      <c r="Y5609" s="82"/>
      <c r="Z5609" s="82"/>
      <c r="AA5609" s="82"/>
      <c r="AB5609" s="82"/>
      <c r="AC5609" s="82"/>
      <c r="AD5609" s="85" t="str">
        <f>IF(A5609&lt;&gt;"",IF(D5609="DIRECCIÓN_DE_TRANSFERENCIAS","280 0031",VLOOKUP(C5609,NIVELES!$A$14:$B$105,2,0)),"")</f>
        <v/>
      </c>
      <c r="AE5609" s="86"/>
      <c r="AF5609" s="86"/>
      <c r="AG5609" s="79" t="str">
        <f>+IF(AF5609&lt;&gt;"",VLOOKUP(AF5609,NIVELES!$A$666:$B$673,2,0),"")</f>
        <v/>
      </c>
      <c r="AH5609" s="78"/>
      <c r="AI5609" s="79" t="str">
        <f>IF(AH5609&lt;&gt;"",VLOOKUP(CONCATENATE(AG5609,AH5609),NIVELES!$B$676:$C$745,2,0),"")</f>
        <v/>
      </c>
      <c r="AJ5609" s="78"/>
      <c r="AK5609" s="79" t="str">
        <f>+IF(AJ5609&lt;&gt;"",VLOOKUP(AJ5609,NIVELES!$A$816:$B$892,2,0),"")</f>
        <v/>
      </c>
      <c r="AL5609" s="78"/>
      <c r="AM5609" s="78"/>
      <c r="AN5609" s="79" t="str">
        <f>IF(AM5609&lt;&gt;"",+VLOOKUP(AM5609,NIVELES!$A$1652:$B$2466,2,0),"")</f>
        <v/>
      </c>
      <c r="AO5609" s="87"/>
      <c r="AP5609" s="88"/>
      <c r="AQ5609" s="88"/>
      <c r="AR5609" s="88"/>
      <c r="AS5609" s="88"/>
      <c r="AT5609" s="88"/>
      <c r="AU5609" s="88"/>
      <c r="AV5609" s="88"/>
      <c r="AW5609" s="88"/>
      <c r="AX5609" s="88"/>
      <c r="AY5609" s="88"/>
      <c r="AZ5609" s="88"/>
      <c r="BA5609" s="88"/>
      <c r="BB5609" s="89">
        <f t="shared" si="347"/>
        <v>0</v>
      </c>
      <c r="BC5609" s="90" t="str">
        <f t="shared" si="346"/>
        <v xml:space="preserve"> </v>
      </c>
      <c r="BD5609" s="91" t="str">
        <f t="shared" si="348"/>
        <v xml:space="preserve"> </v>
      </c>
      <c r="BE5609" s="92">
        <f t="shared" si="349"/>
        <v>0</v>
      </c>
    </row>
    <row r="5610" spans="1:57" s="74" customFormat="1" ht="50.1" customHeight="1" x14ac:dyDescent="0.2">
      <c r="A5610" s="78"/>
      <c r="B5610" s="78"/>
      <c r="C5610" s="78"/>
      <c r="D5610" s="78"/>
      <c r="E5610" s="79" t="str">
        <f>+IF(C5610&lt;&gt;"",VLOOKUP(MID(C5610,18,5),NIVELES!$A$133:$B$213,2,0),"")</f>
        <v/>
      </c>
      <c r="F5610" s="80"/>
      <c r="G5610" s="81" t="str">
        <f>+IF(F5610&lt;&gt;"",VLOOKUP(F5610,NIVELES!$A$246:$C$464,3,0),"")</f>
        <v/>
      </c>
      <c r="H5610" s="82"/>
      <c r="I5610" s="78"/>
      <c r="J5610" s="78"/>
      <c r="K5610" s="78"/>
      <c r="L5610" s="78"/>
      <c r="M5610" s="78"/>
      <c r="N5610" s="78"/>
      <c r="O5610" s="78"/>
      <c r="P5610" s="82"/>
      <c r="Q5610" s="78"/>
      <c r="R5610" s="82"/>
      <c r="S5610" s="82"/>
      <c r="T5610" s="82"/>
      <c r="U5610" s="82"/>
      <c r="V5610" s="82"/>
      <c r="W5610" s="82"/>
      <c r="X5610" s="82"/>
      <c r="Y5610" s="82"/>
      <c r="Z5610" s="82"/>
      <c r="AA5610" s="82"/>
      <c r="AB5610" s="82"/>
      <c r="AC5610" s="82"/>
      <c r="AD5610" s="85" t="str">
        <f>IF(A5610&lt;&gt;"",IF(D5610="DIRECCIÓN_DE_TRANSFERENCIAS","280 0031",VLOOKUP(C5610,NIVELES!$A$14:$B$105,2,0)),"")</f>
        <v/>
      </c>
      <c r="AE5610" s="86"/>
      <c r="AF5610" s="86"/>
      <c r="AG5610" s="79" t="str">
        <f>+IF(AF5610&lt;&gt;"",VLOOKUP(AF5610,NIVELES!$A$666:$B$673,2,0),"")</f>
        <v/>
      </c>
      <c r="AH5610" s="78"/>
      <c r="AI5610" s="79" t="str">
        <f>IF(AH5610&lt;&gt;"",VLOOKUP(CONCATENATE(AG5610,AH5610),NIVELES!$B$676:$C$745,2,0),"")</f>
        <v/>
      </c>
      <c r="AJ5610" s="78"/>
      <c r="AK5610" s="79" t="str">
        <f>+IF(AJ5610&lt;&gt;"",VLOOKUP(AJ5610,NIVELES!$A$816:$B$892,2,0),"")</f>
        <v/>
      </c>
      <c r="AL5610" s="78"/>
      <c r="AM5610" s="78"/>
      <c r="AN5610" s="79" t="str">
        <f>IF(AM5610&lt;&gt;"",+VLOOKUP(AM5610,NIVELES!$A$1652:$B$2466,2,0),"")</f>
        <v/>
      </c>
      <c r="AO5610" s="87"/>
      <c r="AP5610" s="88"/>
      <c r="AQ5610" s="88"/>
      <c r="AR5610" s="88"/>
      <c r="AS5610" s="88"/>
      <c r="AT5610" s="88"/>
      <c r="AU5610" s="88"/>
      <c r="AV5610" s="88"/>
      <c r="AW5610" s="88"/>
      <c r="AX5610" s="88"/>
      <c r="AY5610" s="88"/>
      <c r="AZ5610" s="88"/>
      <c r="BA5610" s="88"/>
      <c r="BB5610" s="89">
        <f t="shared" si="347"/>
        <v>0</v>
      </c>
      <c r="BC5610" s="90" t="str">
        <f t="shared" si="346"/>
        <v xml:space="preserve"> </v>
      </c>
      <c r="BD5610" s="91" t="str">
        <f t="shared" si="348"/>
        <v xml:space="preserve"> </v>
      </c>
      <c r="BE5610" s="92">
        <f t="shared" si="349"/>
        <v>0</v>
      </c>
    </row>
    <row r="5611" spans="1:57" s="74" customFormat="1" ht="50.1" customHeight="1" x14ac:dyDescent="0.2">
      <c r="A5611" s="78"/>
      <c r="B5611" s="78"/>
      <c r="C5611" s="78"/>
      <c r="D5611" s="78"/>
      <c r="E5611" s="79" t="str">
        <f>+IF(C5611&lt;&gt;"",VLOOKUP(MID(C5611,18,5),NIVELES!$A$133:$B$213,2,0),"")</f>
        <v/>
      </c>
      <c r="F5611" s="80"/>
      <c r="G5611" s="81" t="str">
        <f>+IF(F5611&lt;&gt;"",VLOOKUP(F5611,NIVELES!$A$246:$C$464,3,0),"")</f>
        <v/>
      </c>
      <c r="H5611" s="82"/>
      <c r="I5611" s="78"/>
      <c r="J5611" s="78"/>
      <c r="K5611" s="78"/>
      <c r="L5611" s="78"/>
      <c r="M5611" s="78"/>
      <c r="N5611" s="78"/>
      <c r="O5611" s="78"/>
      <c r="P5611" s="82"/>
      <c r="Q5611" s="78"/>
      <c r="R5611" s="82"/>
      <c r="S5611" s="82"/>
      <c r="T5611" s="82"/>
      <c r="U5611" s="82"/>
      <c r="V5611" s="82"/>
      <c r="W5611" s="82"/>
      <c r="X5611" s="82"/>
      <c r="Y5611" s="82"/>
      <c r="Z5611" s="82"/>
      <c r="AA5611" s="82"/>
      <c r="AB5611" s="82"/>
      <c r="AC5611" s="82"/>
      <c r="AD5611" s="85" t="str">
        <f>IF(A5611&lt;&gt;"",IF(D5611="DIRECCIÓN_DE_TRANSFERENCIAS","280 0031",VLOOKUP(C5611,NIVELES!$A$14:$B$105,2,0)),"")</f>
        <v/>
      </c>
      <c r="AE5611" s="86"/>
      <c r="AF5611" s="86"/>
      <c r="AG5611" s="79" t="str">
        <f>+IF(AF5611&lt;&gt;"",VLOOKUP(AF5611,NIVELES!$A$666:$B$673,2,0),"")</f>
        <v/>
      </c>
      <c r="AH5611" s="78"/>
      <c r="AI5611" s="79" t="str">
        <f>IF(AH5611&lt;&gt;"",VLOOKUP(CONCATENATE(AG5611,AH5611),NIVELES!$B$676:$C$745,2,0),"")</f>
        <v/>
      </c>
      <c r="AJ5611" s="78"/>
      <c r="AK5611" s="79" t="str">
        <f>+IF(AJ5611&lt;&gt;"",VLOOKUP(AJ5611,NIVELES!$A$816:$B$892,2,0),"")</f>
        <v/>
      </c>
      <c r="AL5611" s="78"/>
      <c r="AM5611" s="78"/>
      <c r="AN5611" s="79" t="str">
        <f>IF(AM5611&lt;&gt;"",+VLOOKUP(AM5611,NIVELES!$A$1652:$B$2466,2,0),"")</f>
        <v/>
      </c>
      <c r="AO5611" s="87"/>
      <c r="AP5611" s="88"/>
      <c r="AQ5611" s="88"/>
      <c r="AR5611" s="88"/>
      <c r="AS5611" s="88"/>
      <c r="AT5611" s="88"/>
      <c r="AU5611" s="88"/>
      <c r="AV5611" s="88"/>
      <c r="AW5611" s="88"/>
      <c r="AX5611" s="88"/>
      <c r="AY5611" s="88"/>
      <c r="AZ5611" s="88"/>
      <c r="BA5611" s="88"/>
      <c r="BB5611" s="89">
        <f t="shared" si="347"/>
        <v>0</v>
      </c>
      <c r="BC5611" s="90" t="str">
        <f t="shared" si="346"/>
        <v xml:space="preserve"> </v>
      </c>
      <c r="BD5611" s="91" t="str">
        <f t="shared" si="348"/>
        <v xml:space="preserve"> </v>
      </c>
      <c r="BE5611" s="92">
        <f t="shared" si="349"/>
        <v>0</v>
      </c>
    </row>
    <row r="5612" spans="1:57" s="74" customFormat="1" ht="50.1" customHeight="1" x14ac:dyDescent="0.2">
      <c r="A5612" s="78"/>
      <c r="B5612" s="78"/>
      <c r="C5612" s="78"/>
      <c r="D5612" s="78"/>
      <c r="E5612" s="79" t="str">
        <f>+IF(C5612&lt;&gt;"",VLOOKUP(MID(C5612,18,5),NIVELES!$A$133:$B$213,2,0),"")</f>
        <v/>
      </c>
      <c r="F5612" s="80"/>
      <c r="G5612" s="81" t="str">
        <f>+IF(F5612&lt;&gt;"",VLOOKUP(F5612,NIVELES!$A$246:$C$464,3,0),"")</f>
        <v/>
      </c>
      <c r="H5612" s="82"/>
      <c r="I5612" s="78"/>
      <c r="J5612" s="78"/>
      <c r="K5612" s="78"/>
      <c r="L5612" s="78"/>
      <c r="M5612" s="78"/>
      <c r="N5612" s="78"/>
      <c r="O5612" s="78"/>
      <c r="P5612" s="82"/>
      <c r="Q5612" s="78"/>
      <c r="R5612" s="82"/>
      <c r="S5612" s="82"/>
      <c r="T5612" s="82"/>
      <c r="U5612" s="82"/>
      <c r="V5612" s="82"/>
      <c r="W5612" s="82"/>
      <c r="X5612" s="82"/>
      <c r="Y5612" s="82"/>
      <c r="Z5612" s="82"/>
      <c r="AA5612" s="82"/>
      <c r="AB5612" s="82"/>
      <c r="AC5612" s="82"/>
      <c r="AD5612" s="85" t="str">
        <f>IF(A5612&lt;&gt;"",IF(D5612="DIRECCIÓN_DE_TRANSFERENCIAS","280 0031",VLOOKUP(C5612,NIVELES!$A$14:$B$105,2,0)),"")</f>
        <v/>
      </c>
      <c r="AE5612" s="86"/>
      <c r="AF5612" s="86"/>
      <c r="AG5612" s="79" t="str">
        <f>+IF(AF5612&lt;&gt;"",VLOOKUP(AF5612,NIVELES!$A$666:$B$673,2,0),"")</f>
        <v/>
      </c>
      <c r="AH5612" s="78"/>
      <c r="AI5612" s="79" t="str">
        <f>IF(AH5612&lt;&gt;"",VLOOKUP(CONCATENATE(AG5612,AH5612),NIVELES!$B$676:$C$745,2,0),"")</f>
        <v/>
      </c>
      <c r="AJ5612" s="78"/>
      <c r="AK5612" s="79" t="str">
        <f>+IF(AJ5612&lt;&gt;"",VLOOKUP(AJ5612,NIVELES!$A$816:$B$892,2,0),"")</f>
        <v/>
      </c>
      <c r="AL5612" s="78"/>
      <c r="AM5612" s="78"/>
      <c r="AN5612" s="79" t="str">
        <f>IF(AM5612&lt;&gt;"",+VLOOKUP(AM5612,NIVELES!$A$1652:$B$2466,2,0),"")</f>
        <v/>
      </c>
      <c r="AO5612" s="87"/>
      <c r="AP5612" s="88"/>
      <c r="AQ5612" s="88"/>
      <c r="AR5612" s="88"/>
      <c r="AS5612" s="88"/>
      <c r="AT5612" s="88"/>
      <c r="AU5612" s="88"/>
      <c r="AV5612" s="88"/>
      <c r="AW5612" s="88"/>
      <c r="AX5612" s="88"/>
      <c r="AY5612" s="88"/>
      <c r="AZ5612" s="88"/>
      <c r="BA5612" s="88"/>
      <c r="BB5612" s="89">
        <f t="shared" si="347"/>
        <v>0</v>
      </c>
      <c r="BC5612" s="90" t="str">
        <f t="shared" si="346"/>
        <v xml:space="preserve"> </v>
      </c>
      <c r="BD5612" s="91" t="str">
        <f t="shared" si="348"/>
        <v xml:space="preserve"> </v>
      </c>
      <c r="BE5612" s="92">
        <f t="shared" si="349"/>
        <v>0</v>
      </c>
    </row>
    <row r="5613" spans="1:57" s="74" customFormat="1" ht="50.1" customHeight="1" x14ac:dyDescent="0.2">
      <c r="A5613" s="78"/>
      <c r="B5613" s="78"/>
      <c r="C5613" s="78"/>
      <c r="D5613" s="78"/>
      <c r="E5613" s="79" t="str">
        <f>+IF(C5613&lt;&gt;"",VLOOKUP(MID(C5613,18,5),NIVELES!$A$133:$B$213,2,0),"")</f>
        <v/>
      </c>
      <c r="F5613" s="80"/>
      <c r="G5613" s="81" t="str">
        <f>+IF(F5613&lt;&gt;"",VLOOKUP(F5613,NIVELES!$A$246:$C$464,3,0),"")</f>
        <v/>
      </c>
      <c r="H5613" s="82"/>
      <c r="I5613" s="78"/>
      <c r="J5613" s="78"/>
      <c r="K5613" s="78"/>
      <c r="L5613" s="78"/>
      <c r="M5613" s="78"/>
      <c r="N5613" s="78"/>
      <c r="O5613" s="78"/>
      <c r="P5613" s="82"/>
      <c r="Q5613" s="78"/>
      <c r="R5613" s="82"/>
      <c r="S5613" s="82"/>
      <c r="T5613" s="82"/>
      <c r="U5613" s="82"/>
      <c r="V5613" s="82"/>
      <c r="W5613" s="82"/>
      <c r="X5613" s="82"/>
      <c r="Y5613" s="82"/>
      <c r="Z5613" s="82"/>
      <c r="AA5613" s="82"/>
      <c r="AB5613" s="82"/>
      <c r="AC5613" s="82"/>
      <c r="AD5613" s="85" t="str">
        <f>IF(A5613&lt;&gt;"",IF(D5613="DIRECCIÓN_DE_TRANSFERENCIAS","280 0031",VLOOKUP(C5613,NIVELES!$A$14:$B$105,2,0)),"")</f>
        <v/>
      </c>
      <c r="AE5613" s="86"/>
      <c r="AF5613" s="86"/>
      <c r="AG5613" s="79" t="str">
        <f>+IF(AF5613&lt;&gt;"",VLOOKUP(AF5613,NIVELES!$A$666:$B$673,2,0),"")</f>
        <v/>
      </c>
      <c r="AH5613" s="78"/>
      <c r="AI5613" s="79" t="str">
        <f>IF(AH5613&lt;&gt;"",VLOOKUP(CONCATENATE(AG5613,AH5613),NIVELES!$B$676:$C$745,2,0),"")</f>
        <v/>
      </c>
      <c r="AJ5613" s="78"/>
      <c r="AK5613" s="79" t="str">
        <f>+IF(AJ5613&lt;&gt;"",VLOOKUP(AJ5613,NIVELES!$A$816:$B$892,2,0),"")</f>
        <v/>
      </c>
      <c r="AL5613" s="78"/>
      <c r="AM5613" s="78"/>
      <c r="AN5613" s="79" t="str">
        <f>IF(AM5613&lt;&gt;"",+VLOOKUP(AM5613,NIVELES!$A$1652:$B$2466,2,0),"")</f>
        <v/>
      </c>
      <c r="AO5613" s="87"/>
      <c r="AP5613" s="88"/>
      <c r="AQ5613" s="88"/>
      <c r="AR5613" s="88"/>
      <c r="AS5613" s="88"/>
      <c r="AT5613" s="88"/>
      <c r="AU5613" s="88"/>
      <c r="AV5613" s="88"/>
      <c r="AW5613" s="88"/>
      <c r="AX5613" s="88"/>
      <c r="AY5613" s="88"/>
      <c r="AZ5613" s="88"/>
      <c r="BA5613" s="88"/>
      <c r="BB5613" s="89">
        <f t="shared" si="347"/>
        <v>0</v>
      </c>
      <c r="BC5613" s="90" t="str">
        <f t="shared" si="346"/>
        <v xml:space="preserve"> </v>
      </c>
      <c r="BD5613" s="91" t="str">
        <f t="shared" si="348"/>
        <v xml:space="preserve"> </v>
      </c>
      <c r="BE5613" s="92">
        <f t="shared" si="349"/>
        <v>0</v>
      </c>
    </row>
    <row r="5614" spans="1:57" s="74" customFormat="1" ht="50.1" customHeight="1" x14ac:dyDescent="0.2">
      <c r="A5614" s="78"/>
      <c r="B5614" s="78"/>
      <c r="C5614" s="78"/>
      <c r="D5614" s="78"/>
      <c r="E5614" s="79" t="str">
        <f>+IF(C5614&lt;&gt;"",VLOOKUP(MID(C5614,18,5),NIVELES!$A$133:$B$213,2,0),"")</f>
        <v/>
      </c>
      <c r="F5614" s="80"/>
      <c r="G5614" s="81" t="str">
        <f>+IF(F5614&lt;&gt;"",VLOOKUP(F5614,NIVELES!$A$246:$C$464,3,0),"")</f>
        <v/>
      </c>
      <c r="H5614" s="82"/>
      <c r="I5614" s="78"/>
      <c r="J5614" s="78"/>
      <c r="K5614" s="78"/>
      <c r="L5614" s="78"/>
      <c r="M5614" s="78"/>
      <c r="N5614" s="78"/>
      <c r="O5614" s="78"/>
      <c r="P5614" s="82"/>
      <c r="Q5614" s="78"/>
      <c r="R5614" s="82"/>
      <c r="S5614" s="82"/>
      <c r="T5614" s="82"/>
      <c r="U5614" s="82"/>
      <c r="V5614" s="82"/>
      <c r="W5614" s="82"/>
      <c r="X5614" s="82"/>
      <c r="Y5614" s="82"/>
      <c r="Z5614" s="82"/>
      <c r="AA5614" s="82"/>
      <c r="AB5614" s="82"/>
      <c r="AC5614" s="82"/>
      <c r="AD5614" s="85" t="str">
        <f>IF(A5614&lt;&gt;"",IF(D5614="DIRECCIÓN_DE_TRANSFERENCIAS","280 0031",VLOOKUP(C5614,NIVELES!$A$14:$B$105,2,0)),"")</f>
        <v/>
      </c>
      <c r="AE5614" s="86"/>
      <c r="AF5614" s="86"/>
      <c r="AG5614" s="79" t="str">
        <f>+IF(AF5614&lt;&gt;"",VLOOKUP(AF5614,NIVELES!$A$666:$B$673,2,0),"")</f>
        <v/>
      </c>
      <c r="AH5614" s="78"/>
      <c r="AI5614" s="79" t="str">
        <f>IF(AH5614&lt;&gt;"",VLOOKUP(CONCATENATE(AG5614,AH5614),NIVELES!$B$676:$C$745,2,0),"")</f>
        <v/>
      </c>
      <c r="AJ5614" s="78"/>
      <c r="AK5614" s="79" t="str">
        <f>+IF(AJ5614&lt;&gt;"",VLOOKUP(AJ5614,NIVELES!$A$816:$B$892,2,0),"")</f>
        <v/>
      </c>
      <c r="AL5614" s="78"/>
      <c r="AM5614" s="78"/>
      <c r="AN5614" s="79" t="str">
        <f>IF(AM5614&lt;&gt;"",+VLOOKUP(AM5614,NIVELES!$A$1652:$B$2466,2,0),"")</f>
        <v/>
      </c>
      <c r="AO5614" s="87"/>
      <c r="AP5614" s="88"/>
      <c r="AQ5614" s="88"/>
      <c r="AR5614" s="88"/>
      <c r="AS5614" s="88"/>
      <c r="AT5614" s="88"/>
      <c r="AU5614" s="88"/>
      <c r="AV5614" s="88"/>
      <c r="AW5614" s="88"/>
      <c r="AX5614" s="88"/>
      <c r="AY5614" s="88"/>
      <c r="AZ5614" s="88"/>
      <c r="BA5614" s="88"/>
      <c r="BB5614" s="89">
        <f t="shared" si="347"/>
        <v>0</v>
      </c>
      <c r="BC5614" s="90" t="str">
        <f t="shared" si="346"/>
        <v xml:space="preserve"> </v>
      </c>
      <c r="BD5614" s="91" t="str">
        <f t="shared" si="348"/>
        <v xml:space="preserve"> </v>
      </c>
      <c r="BE5614" s="92">
        <f t="shared" si="349"/>
        <v>0</v>
      </c>
    </row>
    <row r="5615" spans="1:57" s="74" customFormat="1" ht="50.1" customHeight="1" x14ac:dyDescent="0.2">
      <c r="A5615" s="78"/>
      <c r="B5615" s="78"/>
      <c r="C5615" s="78"/>
      <c r="D5615" s="78"/>
      <c r="E5615" s="79" t="str">
        <f>+IF(C5615&lt;&gt;"",VLOOKUP(MID(C5615,18,5),NIVELES!$A$133:$B$213,2,0),"")</f>
        <v/>
      </c>
      <c r="F5615" s="80"/>
      <c r="G5615" s="81" t="str">
        <f>+IF(F5615&lt;&gt;"",VLOOKUP(F5615,NIVELES!$A$246:$C$464,3,0),"")</f>
        <v/>
      </c>
      <c r="H5615" s="82"/>
      <c r="I5615" s="78"/>
      <c r="J5615" s="78"/>
      <c r="K5615" s="78"/>
      <c r="L5615" s="78"/>
      <c r="M5615" s="78"/>
      <c r="N5615" s="78"/>
      <c r="O5615" s="78"/>
      <c r="P5615" s="82"/>
      <c r="Q5615" s="78"/>
      <c r="R5615" s="82"/>
      <c r="S5615" s="82"/>
      <c r="T5615" s="82"/>
      <c r="U5615" s="82"/>
      <c r="V5615" s="82"/>
      <c r="W5615" s="82"/>
      <c r="X5615" s="82"/>
      <c r="Y5615" s="82"/>
      <c r="Z5615" s="82"/>
      <c r="AA5615" s="82"/>
      <c r="AB5615" s="82"/>
      <c r="AC5615" s="82"/>
      <c r="AD5615" s="85" t="str">
        <f>IF(A5615&lt;&gt;"",IF(D5615="DIRECCIÓN_DE_TRANSFERENCIAS","280 0031",VLOOKUP(C5615,NIVELES!$A$14:$B$105,2,0)),"")</f>
        <v/>
      </c>
      <c r="AE5615" s="86"/>
      <c r="AF5615" s="86"/>
      <c r="AG5615" s="79" t="str">
        <f>+IF(AF5615&lt;&gt;"",VLOOKUP(AF5615,NIVELES!$A$666:$B$673,2,0),"")</f>
        <v/>
      </c>
      <c r="AH5615" s="78"/>
      <c r="AI5615" s="79" t="str">
        <f>IF(AH5615&lt;&gt;"",VLOOKUP(CONCATENATE(AG5615,AH5615),NIVELES!$B$676:$C$745,2,0),"")</f>
        <v/>
      </c>
      <c r="AJ5615" s="78"/>
      <c r="AK5615" s="79" t="str">
        <f>+IF(AJ5615&lt;&gt;"",VLOOKUP(AJ5615,NIVELES!$A$816:$B$892,2,0),"")</f>
        <v/>
      </c>
      <c r="AL5615" s="78"/>
      <c r="AM5615" s="78"/>
      <c r="AN5615" s="79" t="str">
        <f>IF(AM5615&lt;&gt;"",+VLOOKUP(AM5615,NIVELES!$A$1652:$B$2466,2,0),"")</f>
        <v/>
      </c>
      <c r="AO5615" s="87"/>
      <c r="AP5615" s="88"/>
      <c r="AQ5615" s="88"/>
      <c r="AR5615" s="88"/>
      <c r="AS5615" s="88"/>
      <c r="AT5615" s="88"/>
      <c r="AU5615" s="88"/>
      <c r="AV5615" s="88"/>
      <c r="AW5615" s="88"/>
      <c r="AX5615" s="88"/>
      <c r="AY5615" s="88"/>
      <c r="AZ5615" s="88"/>
      <c r="BA5615" s="88"/>
      <c r="BB5615" s="89">
        <f t="shared" si="347"/>
        <v>0</v>
      </c>
      <c r="BC5615" s="90" t="str">
        <f t="shared" si="346"/>
        <v xml:space="preserve"> </v>
      </c>
      <c r="BD5615" s="91" t="str">
        <f t="shared" si="348"/>
        <v xml:space="preserve"> </v>
      </c>
      <c r="BE5615" s="92">
        <f t="shared" si="349"/>
        <v>0</v>
      </c>
    </row>
    <row r="5616" spans="1:57" s="74" customFormat="1" ht="50.1" customHeight="1" x14ac:dyDescent="0.2">
      <c r="A5616" s="78"/>
      <c r="B5616" s="78"/>
      <c r="C5616" s="78"/>
      <c r="D5616" s="78"/>
      <c r="E5616" s="79" t="str">
        <f>+IF(C5616&lt;&gt;"",VLOOKUP(MID(C5616,18,5),NIVELES!$A$133:$B$213,2,0),"")</f>
        <v/>
      </c>
      <c r="F5616" s="80"/>
      <c r="G5616" s="81" t="str">
        <f>+IF(F5616&lt;&gt;"",VLOOKUP(F5616,NIVELES!$A$246:$C$464,3,0),"")</f>
        <v/>
      </c>
      <c r="H5616" s="82"/>
      <c r="I5616" s="78"/>
      <c r="J5616" s="78"/>
      <c r="K5616" s="78"/>
      <c r="L5616" s="78"/>
      <c r="M5616" s="78"/>
      <c r="N5616" s="78"/>
      <c r="O5616" s="78"/>
      <c r="P5616" s="82"/>
      <c r="Q5616" s="78"/>
      <c r="R5616" s="82"/>
      <c r="S5616" s="82"/>
      <c r="T5616" s="82"/>
      <c r="U5616" s="82"/>
      <c r="V5616" s="82"/>
      <c r="W5616" s="82"/>
      <c r="X5616" s="82"/>
      <c r="Y5616" s="82"/>
      <c r="Z5616" s="82"/>
      <c r="AA5616" s="82"/>
      <c r="AB5616" s="82"/>
      <c r="AC5616" s="82"/>
      <c r="AD5616" s="85" t="str">
        <f>IF(A5616&lt;&gt;"",IF(D5616="DIRECCIÓN_DE_TRANSFERENCIAS","280 0031",VLOOKUP(C5616,NIVELES!$A$14:$B$105,2,0)),"")</f>
        <v/>
      </c>
      <c r="AE5616" s="86"/>
      <c r="AF5616" s="86"/>
      <c r="AG5616" s="79" t="str">
        <f>+IF(AF5616&lt;&gt;"",VLOOKUP(AF5616,NIVELES!$A$666:$B$673,2,0),"")</f>
        <v/>
      </c>
      <c r="AH5616" s="78"/>
      <c r="AI5616" s="79" t="str">
        <f>IF(AH5616&lt;&gt;"",VLOOKUP(CONCATENATE(AG5616,AH5616),NIVELES!$B$676:$C$745,2,0),"")</f>
        <v/>
      </c>
      <c r="AJ5616" s="78"/>
      <c r="AK5616" s="79" t="str">
        <f>+IF(AJ5616&lt;&gt;"",VLOOKUP(AJ5616,NIVELES!$A$816:$B$892,2,0),"")</f>
        <v/>
      </c>
      <c r="AL5616" s="78"/>
      <c r="AM5616" s="78"/>
      <c r="AN5616" s="79" t="str">
        <f>IF(AM5616&lt;&gt;"",+VLOOKUP(AM5616,NIVELES!$A$1652:$B$2466,2,0),"")</f>
        <v/>
      </c>
      <c r="AO5616" s="87"/>
      <c r="AP5616" s="88"/>
      <c r="AQ5616" s="88"/>
      <c r="AR5616" s="88"/>
      <c r="AS5616" s="88"/>
      <c r="AT5616" s="88"/>
      <c r="AU5616" s="88"/>
      <c r="AV5616" s="88"/>
      <c r="AW5616" s="88"/>
      <c r="AX5616" s="88"/>
      <c r="AY5616" s="88"/>
      <c r="AZ5616" s="88"/>
      <c r="BA5616" s="88"/>
      <c r="BB5616" s="89">
        <f t="shared" si="347"/>
        <v>0</v>
      </c>
      <c r="BC5616" s="90" t="str">
        <f t="shared" si="346"/>
        <v xml:space="preserve"> </v>
      </c>
      <c r="BD5616" s="91" t="str">
        <f t="shared" si="348"/>
        <v xml:space="preserve"> </v>
      </c>
      <c r="BE5616" s="92">
        <f t="shared" si="349"/>
        <v>0</v>
      </c>
    </row>
    <row r="5617" spans="1:57" s="74" customFormat="1" ht="50.1" customHeight="1" x14ac:dyDescent="0.2">
      <c r="A5617" s="78"/>
      <c r="B5617" s="78"/>
      <c r="C5617" s="78"/>
      <c r="D5617" s="78"/>
      <c r="E5617" s="79" t="str">
        <f>+IF(C5617&lt;&gt;"",VLOOKUP(MID(C5617,18,5),NIVELES!$A$133:$B$213,2,0),"")</f>
        <v/>
      </c>
      <c r="F5617" s="80"/>
      <c r="G5617" s="81" t="str">
        <f>+IF(F5617&lt;&gt;"",VLOOKUP(F5617,NIVELES!$A$246:$C$464,3,0),"")</f>
        <v/>
      </c>
      <c r="H5617" s="82"/>
      <c r="I5617" s="78"/>
      <c r="J5617" s="78"/>
      <c r="K5617" s="78"/>
      <c r="L5617" s="78"/>
      <c r="M5617" s="78"/>
      <c r="N5617" s="78"/>
      <c r="O5617" s="78"/>
      <c r="P5617" s="82"/>
      <c r="Q5617" s="78"/>
      <c r="R5617" s="82"/>
      <c r="S5617" s="82"/>
      <c r="T5617" s="82"/>
      <c r="U5617" s="82"/>
      <c r="V5617" s="82"/>
      <c r="W5617" s="82"/>
      <c r="X5617" s="82"/>
      <c r="Y5617" s="82"/>
      <c r="Z5617" s="82"/>
      <c r="AA5617" s="82"/>
      <c r="AB5617" s="82"/>
      <c r="AC5617" s="82"/>
      <c r="AD5617" s="85" t="str">
        <f>IF(A5617&lt;&gt;"",IF(D5617="DIRECCIÓN_DE_TRANSFERENCIAS","280 0031",VLOOKUP(C5617,NIVELES!$A$14:$B$105,2,0)),"")</f>
        <v/>
      </c>
      <c r="AE5617" s="86"/>
      <c r="AF5617" s="86"/>
      <c r="AG5617" s="79" t="str">
        <f>+IF(AF5617&lt;&gt;"",VLOOKUP(AF5617,NIVELES!$A$666:$B$673,2,0),"")</f>
        <v/>
      </c>
      <c r="AH5617" s="78"/>
      <c r="AI5617" s="79" t="str">
        <f>IF(AH5617&lt;&gt;"",VLOOKUP(CONCATENATE(AG5617,AH5617),NIVELES!$B$676:$C$745,2,0),"")</f>
        <v/>
      </c>
      <c r="AJ5617" s="78"/>
      <c r="AK5617" s="79" t="str">
        <f>+IF(AJ5617&lt;&gt;"",VLOOKUP(AJ5617,NIVELES!$A$816:$B$892,2,0),"")</f>
        <v/>
      </c>
      <c r="AL5617" s="78"/>
      <c r="AM5617" s="78"/>
      <c r="AN5617" s="79" t="str">
        <f>IF(AM5617&lt;&gt;"",+VLOOKUP(AM5617,NIVELES!$A$1652:$B$2466,2,0),"")</f>
        <v/>
      </c>
      <c r="AO5617" s="87"/>
      <c r="AP5617" s="88"/>
      <c r="AQ5617" s="88"/>
      <c r="AR5617" s="88"/>
      <c r="AS5617" s="88"/>
      <c r="AT5617" s="88"/>
      <c r="AU5617" s="88"/>
      <c r="AV5617" s="88"/>
      <c r="AW5617" s="88"/>
      <c r="AX5617" s="88"/>
      <c r="AY5617" s="88"/>
      <c r="AZ5617" s="88"/>
      <c r="BA5617" s="88"/>
      <c r="BB5617" s="89">
        <f t="shared" si="347"/>
        <v>0</v>
      </c>
      <c r="BC5617" s="90" t="str">
        <f t="shared" si="346"/>
        <v xml:space="preserve"> </v>
      </c>
      <c r="BD5617" s="91" t="str">
        <f t="shared" si="348"/>
        <v xml:space="preserve"> </v>
      </c>
      <c r="BE5617" s="92">
        <f t="shared" si="349"/>
        <v>0</v>
      </c>
    </row>
    <row r="5618" spans="1:57" s="74" customFormat="1" ht="50.1" customHeight="1" x14ac:dyDescent="0.2">
      <c r="A5618" s="78"/>
      <c r="B5618" s="78"/>
      <c r="C5618" s="78"/>
      <c r="D5618" s="78"/>
      <c r="E5618" s="79" t="str">
        <f>+IF(C5618&lt;&gt;"",VLOOKUP(MID(C5618,18,5),NIVELES!$A$133:$B$213,2,0),"")</f>
        <v/>
      </c>
      <c r="F5618" s="80"/>
      <c r="G5618" s="81" t="str">
        <f>+IF(F5618&lt;&gt;"",VLOOKUP(F5618,NIVELES!$A$246:$C$464,3,0),"")</f>
        <v/>
      </c>
      <c r="H5618" s="82"/>
      <c r="I5618" s="78"/>
      <c r="J5618" s="78"/>
      <c r="K5618" s="78"/>
      <c r="L5618" s="78"/>
      <c r="M5618" s="78"/>
      <c r="N5618" s="78"/>
      <c r="O5618" s="78"/>
      <c r="P5618" s="82"/>
      <c r="Q5618" s="78"/>
      <c r="R5618" s="82"/>
      <c r="S5618" s="82"/>
      <c r="T5618" s="82"/>
      <c r="U5618" s="82"/>
      <c r="V5618" s="82"/>
      <c r="W5618" s="82"/>
      <c r="X5618" s="82"/>
      <c r="Y5618" s="82"/>
      <c r="Z5618" s="82"/>
      <c r="AA5618" s="82"/>
      <c r="AB5618" s="82"/>
      <c r="AC5618" s="82"/>
      <c r="AD5618" s="85" t="str">
        <f>IF(A5618&lt;&gt;"",IF(D5618="DIRECCIÓN_DE_TRANSFERENCIAS","280 0031",VLOOKUP(C5618,NIVELES!$A$14:$B$105,2,0)),"")</f>
        <v/>
      </c>
      <c r="AE5618" s="86"/>
      <c r="AF5618" s="86"/>
      <c r="AG5618" s="79" t="str">
        <f>+IF(AF5618&lt;&gt;"",VLOOKUP(AF5618,NIVELES!$A$666:$B$673,2,0),"")</f>
        <v/>
      </c>
      <c r="AH5618" s="78"/>
      <c r="AI5618" s="79" t="str">
        <f>IF(AH5618&lt;&gt;"",VLOOKUP(CONCATENATE(AG5618,AH5618),NIVELES!$B$676:$C$745,2,0),"")</f>
        <v/>
      </c>
      <c r="AJ5618" s="78"/>
      <c r="AK5618" s="79" t="str">
        <f>+IF(AJ5618&lt;&gt;"",VLOOKUP(AJ5618,NIVELES!$A$816:$B$892,2,0),"")</f>
        <v/>
      </c>
      <c r="AL5618" s="78"/>
      <c r="AM5618" s="78"/>
      <c r="AN5618" s="79" t="str">
        <f>IF(AM5618&lt;&gt;"",+VLOOKUP(AM5618,NIVELES!$A$1652:$B$2466,2,0),"")</f>
        <v/>
      </c>
      <c r="AO5618" s="87"/>
      <c r="AP5618" s="88"/>
      <c r="AQ5618" s="88"/>
      <c r="AR5618" s="88"/>
      <c r="AS5618" s="88"/>
      <c r="AT5618" s="88"/>
      <c r="AU5618" s="88"/>
      <c r="AV5618" s="88"/>
      <c r="AW5618" s="88"/>
      <c r="AX5618" s="88"/>
      <c r="AY5618" s="88"/>
      <c r="AZ5618" s="88"/>
      <c r="BA5618" s="88"/>
      <c r="BB5618" s="89">
        <f t="shared" si="347"/>
        <v>0</v>
      </c>
      <c r="BC5618" s="90" t="str">
        <f t="shared" si="346"/>
        <v xml:space="preserve"> </v>
      </c>
      <c r="BD5618" s="91" t="str">
        <f t="shared" si="348"/>
        <v xml:space="preserve"> </v>
      </c>
      <c r="BE5618" s="92">
        <f t="shared" si="349"/>
        <v>0</v>
      </c>
    </row>
    <row r="5619" spans="1:57" s="74" customFormat="1" ht="50.1" customHeight="1" x14ac:dyDescent="0.2">
      <c r="A5619" s="78"/>
      <c r="B5619" s="78"/>
      <c r="C5619" s="78"/>
      <c r="D5619" s="78"/>
      <c r="E5619" s="79" t="str">
        <f>+IF(C5619&lt;&gt;"",VLOOKUP(MID(C5619,18,5),NIVELES!$A$133:$B$213,2,0),"")</f>
        <v/>
      </c>
      <c r="F5619" s="80"/>
      <c r="G5619" s="81" t="str">
        <f>+IF(F5619&lt;&gt;"",VLOOKUP(F5619,NIVELES!$A$246:$C$464,3,0),"")</f>
        <v/>
      </c>
      <c r="H5619" s="82"/>
      <c r="I5619" s="78"/>
      <c r="J5619" s="78"/>
      <c r="K5619" s="78"/>
      <c r="L5619" s="78"/>
      <c r="M5619" s="78"/>
      <c r="N5619" s="78"/>
      <c r="O5619" s="78"/>
      <c r="P5619" s="82"/>
      <c r="Q5619" s="78"/>
      <c r="R5619" s="82"/>
      <c r="S5619" s="82"/>
      <c r="T5619" s="82"/>
      <c r="U5619" s="82"/>
      <c r="V5619" s="82"/>
      <c r="W5619" s="82"/>
      <c r="X5619" s="82"/>
      <c r="Y5619" s="82"/>
      <c r="Z5619" s="82"/>
      <c r="AA5619" s="82"/>
      <c r="AB5619" s="82"/>
      <c r="AC5619" s="82"/>
      <c r="AD5619" s="85" t="str">
        <f>IF(A5619&lt;&gt;"",IF(D5619="DIRECCIÓN_DE_TRANSFERENCIAS","280 0031",VLOOKUP(C5619,NIVELES!$A$14:$B$105,2,0)),"")</f>
        <v/>
      </c>
      <c r="AE5619" s="86"/>
      <c r="AF5619" s="86"/>
      <c r="AG5619" s="79" t="str">
        <f>+IF(AF5619&lt;&gt;"",VLOOKUP(AF5619,NIVELES!$A$666:$B$673,2,0),"")</f>
        <v/>
      </c>
      <c r="AH5619" s="78"/>
      <c r="AI5619" s="79" t="str">
        <f>IF(AH5619&lt;&gt;"",VLOOKUP(CONCATENATE(AG5619,AH5619),NIVELES!$B$676:$C$745,2,0),"")</f>
        <v/>
      </c>
      <c r="AJ5619" s="78"/>
      <c r="AK5619" s="79" t="str">
        <f>+IF(AJ5619&lt;&gt;"",VLOOKUP(AJ5619,NIVELES!$A$816:$B$892,2,0),"")</f>
        <v/>
      </c>
      <c r="AL5619" s="78"/>
      <c r="AM5619" s="78"/>
      <c r="AN5619" s="79" t="str">
        <f>IF(AM5619&lt;&gt;"",+VLOOKUP(AM5619,NIVELES!$A$1652:$B$2466,2,0),"")</f>
        <v/>
      </c>
      <c r="AO5619" s="87"/>
      <c r="AP5619" s="88"/>
      <c r="AQ5619" s="88"/>
      <c r="AR5619" s="88"/>
      <c r="AS5619" s="88"/>
      <c r="AT5619" s="88"/>
      <c r="AU5619" s="88"/>
      <c r="AV5619" s="88"/>
      <c r="AW5619" s="88"/>
      <c r="AX5619" s="88"/>
      <c r="AY5619" s="88"/>
      <c r="AZ5619" s="88"/>
      <c r="BA5619" s="88"/>
      <c r="BB5619" s="89">
        <f t="shared" si="347"/>
        <v>0</v>
      </c>
      <c r="BC5619" s="90" t="str">
        <f t="shared" si="346"/>
        <v xml:space="preserve"> </v>
      </c>
      <c r="BD5619" s="91" t="str">
        <f t="shared" si="348"/>
        <v xml:space="preserve"> </v>
      </c>
      <c r="BE5619" s="92">
        <f t="shared" si="349"/>
        <v>0</v>
      </c>
    </row>
    <row r="5620" spans="1:57" s="74" customFormat="1" ht="50.1" customHeight="1" x14ac:dyDescent="0.2">
      <c r="A5620" s="78"/>
      <c r="B5620" s="78"/>
      <c r="C5620" s="78"/>
      <c r="D5620" s="78"/>
      <c r="E5620" s="79" t="str">
        <f>+IF(C5620&lt;&gt;"",VLOOKUP(MID(C5620,18,5),NIVELES!$A$133:$B$213,2,0),"")</f>
        <v/>
      </c>
      <c r="F5620" s="80"/>
      <c r="G5620" s="81" t="str">
        <f>+IF(F5620&lt;&gt;"",VLOOKUP(F5620,NIVELES!$A$246:$C$464,3,0),"")</f>
        <v/>
      </c>
      <c r="H5620" s="82"/>
      <c r="I5620" s="78"/>
      <c r="J5620" s="78"/>
      <c r="K5620" s="78"/>
      <c r="L5620" s="78"/>
      <c r="M5620" s="78"/>
      <c r="N5620" s="78"/>
      <c r="O5620" s="78"/>
      <c r="P5620" s="82"/>
      <c r="Q5620" s="78"/>
      <c r="R5620" s="82"/>
      <c r="S5620" s="82"/>
      <c r="T5620" s="82"/>
      <c r="U5620" s="82"/>
      <c r="V5620" s="82"/>
      <c r="W5620" s="82"/>
      <c r="X5620" s="82"/>
      <c r="Y5620" s="82"/>
      <c r="Z5620" s="82"/>
      <c r="AA5620" s="82"/>
      <c r="AB5620" s="82"/>
      <c r="AC5620" s="82"/>
      <c r="AD5620" s="85" t="str">
        <f>IF(A5620&lt;&gt;"",IF(D5620="DIRECCIÓN_DE_TRANSFERENCIAS","280 0031",VLOOKUP(C5620,NIVELES!$A$14:$B$105,2,0)),"")</f>
        <v/>
      </c>
      <c r="AE5620" s="86"/>
      <c r="AF5620" s="86"/>
      <c r="AG5620" s="79" t="str">
        <f>+IF(AF5620&lt;&gt;"",VLOOKUP(AF5620,NIVELES!$A$666:$B$673,2,0),"")</f>
        <v/>
      </c>
      <c r="AH5620" s="78"/>
      <c r="AI5620" s="79" t="str">
        <f>IF(AH5620&lt;&gt;"",VLOOKUP(CONCATENATE(AG5620,AH5620),NIVELES!$B$676:$C$745,2,0),"")</f>
        <v/>
      </c>
      <c r="AJ5620" s="78"/>
      <c r="AK5620" s="79" t="str">
        <f>+IF(AJ5620&lt;&gt;"",VLOOKUP(AJ5620,NIVELES!$A$816:$B$892,2,0),"")</f>
        <v/>
      </c>
      <c r="AL5620" s="78"/>
      <c r="AM5620" s="78"/>
      <c r="AN5620" s="79" t="str">
        <f>IF(AM5620&lt;&gt;"",+VLOOKUP(AM5620,NIVELES!$A$1652:$B$2466,2,0),"")</f>
        <v/>
      </c>
      <c r="AO5620" s="87"/>
      <c r="AP5620" s="88"/>
      <c r="AQ5620" s="88"/>
      <c r="AR5620" s="88"/>
      <c r="AS5620" s="88"/>
      <c r="AT5620" s="88"/>
      <c r="AU5620" s="88"/>
      <c r="AV5620" s="88"/>
      <c r="AW5620" s="88"/>
      <c r="AX5620" s="88"/>
      <c r="AY5620" s="88"/>
      <c r="AZ5620" s="88"/>
      <c r="BA5620" s="88"/>
      <c r="BB5620" s="89">
        <f t="shared" si="347"/>
        <v>0</v>
      </c>
      <c r="BC5620" s="90" t="str">
        <f t="shared" si="346"/>
        <v xml:space="preserve"> </v>
      </c>
      <c r="BD5620" s="91" t="str">
        <f t="shared" si="348"/>
        <v xml:space="preserve"> </v>
      </c>
      <c r="BE5620" s="92">
        <f t="shared" si="349"/>
        <v>0</v>
      </c>
    </row>
    <row r="5621" spans="1:57" s="74" customFormat="1" ht="50.1" customHeight="1" x14ac:dyDescent="0.2">
      <c r="A5621" s="78"/>
      <c r="B5621" s="78"/>
      <c r="C5621" s="78"/>
      <c r="D5621" s="78"/>
      <c r="E5621" s="79" t="str">
        <f>+IF(C5621&lt;&gt;"",VLOOKUP(MID(C5621,18,5),NIVELES!$A$133:$B$213,2,0),"")</f>
        <v/>
      </c>
      <c r="F5621" s="80"/>
      <c r="G5621" s="81" t="str">
        <f>+IF(F5621&lt;&gt;"",VLOOKUP(F5621,NIVELES!$A$246:$C$464,3,0),"")</f>
        <v/>
      </c>
      <c r="H5621" s="82"/>
      <c r="I5621" s="78"/>
      <c r="J5621" s="78"/>
      <c r="K5621" s="78"/>
      <c r="L5621" s="78"/>
      <c r="M5621" s="78"/>
      <c r="N5621" s="78"/>
      <c r="O5621" s="78"/>
      <c r="P5621" s="82"/>
      <c r="Q5621" s="78"/>
      <c r="R5621" s="82"/>
      <c r="S5621" s="82"/>
      <c r="T5621" s="82"/>
      <c r="U5621" s="82"/>
      <c r="V5621" s="82"/>
      <c r="W5621" s="82"/>
      <c r="X5621" s="82"/>
      <c r="Y5621" s="82"/>
      <c r="Z5621" s="82"/>
      <c r="AA5621" s="82"/>
      <c r="AB5621" s="82"/>
      <c r="AC5621" s="82"/>
      <c r="AD5621" s="85" t="str">
        <f>IF(A5621&lt;&gt;"",IF(D5621="DIRECCIÓN_DE_TRANSFERENCIAS","280 0031",VLOOKUP(C5621,NIVELES!$A$14:$B$105,2,0)),"")</f>
        <v/>
      </c>
      <c r="AE5621" s="86"/>
      <c r="AF5621" s="86"/>
      <c r="AG5621" s="79" t="str">
        <f>+IF(AF5621&lt;&gt;"",VLOOKUP(AF5621,NIVELES!$A$666:$B$673,2,0),"")</f>
        <v/>
      </c>
      <c r="AH5621" s="78"/>
      <c r="AI5621" s="79" t="str">
        <f>IF(AH5621&lt;&gt;"",VLOOKUP(CONCATENATE(AG5621,AH5621),NIVELES!$B$676:$C$745,2,0),"")</f>
        <v/>
      </c>
      <c r="AJ5621" s="78"/>
      <c r="AK5621" s="79" t="str">
        <f>+IF(AJ5621&lt;&gt;"",VLOOKUP(AJ5621,NIVELES!$A$816:$B$892,2,0),"")</f>
        <v/>
      </c>
      <c r="AL5621" s="78"/>
      <c r="AM5621" s="78"/>
      <c r="AN5621" s="79" t="str">
        <f>IF(AM5621&lt;&gt;"",+VLOOKUP(AM5621,NIVELES!$A$1652:$B$2466,2,0),"")</f>
        <v/>
      </c>
      <c r="AO5621" s="87"/>
      <c r="AP5621" s="88"/>
      <c r="AQ5621" s="88"/>
      <c r="AR5621" s="88"/>
      <c r="AS5621" s="88"/>
      <c r="AT5621" s="88"/>
      <c r="AU5621" s="88"/>
      <c r="AV5621" s="88"/>
      <c r="AW5621" s="88"/>
      <c r="AX5621" s="88"/>
      <c r="AY5621" s="88"/>
      <c r="AZ5621" s="88"/>
      <c r="BA5621" s="88"/>
      <c r="BB5621" s="89">
        <f t="shared" si="347"/>
        <v>0</v>
      </c>
      <c r="BC5621" s="90" t="str">
        <f t="shared" si="346"/>
        <v xml:space="preserve"> </v>
      </c>
      <c r="BD5621" s="91" t="str">
        <f t="shared" si="348"/>
        <v xml:space="preserve"> </v>
      </c>
      <c r="BE5621" s="92">
        <f t="shared" si="349"/>
        <v>0</v>
      </c>
    </row>
    <row r="5622" spans="1:57" s="74" customFormat="1" ht="50.1" customHeight="1" x14ac:dyDescent="0.2">
      <c r="A5622" s="78"/>
      <c r="B5622" s="78"/>
      <c r="C5622" s="78"/>
      <c r="D5622" s="78"/>
      <c r="E5622" s="79" t="str">
        <f>+IF(C5622&lt;&gt;"",VLOOKUP(MID(C5622,18,5),NIVELES!$A$133:$B$213,2,0),"")</f>
        <v/>
      </c>
      <c r="F5622" s="80"/>
      <c r="G5622" s="81" t="str">
        <f>+IF(F5622&lt;&gt;"",VLOOKUP(F5622,NIVELES!$A$246:$C$464,3,0),"")</f>
        <v/>
      </c>
      <c r="H5622" s="82"/>
      <c r="I5622" s="78"/>
      <c r="J5622" s="78"/>
      <c r="K5622" s="78"/>
      <c r="L5622" s="78"/>
      <c r="M5622" s="78"/>
      <c r="N5622" s="78"/>
      <c r="O5622" s="78"/>
      <c r="P5622" s="82"/>
      <c r="Q5622" s="78"/>
      <c r="R5622" s="82"/>
      <c r="S5622" s="82"/>
      <c r="T5622" s="82"/>
      <c r="U5622" s="82"/>
      <c r="V5622" s="82"/>
      <c r="W5622" s="82"/>
      <c r="X5622" s="82"/>
      <c r="Y5622" s="82"/>
      <c r="Z5622" s="82"/>
      <c r="AA5622" s="82"/>
      <c r="AB5622" s="82"/>
      <c r="AC5622" s="82"/>
      <c r="AD5622" s="85" t="str">
        <f>IF(A5622&lt;&gt;"",IF(D5622="DIRECCIÓN_DE_TRANSFERENCIAS","280 0031",VLOOKUP(C5622,NIVELES!$A$14:$B$105,2,0)),"")</f>
        <v/>
      </c>
      <c r="AE5622" s="86"/>
      <c r="AF5622" s="86"/>
      <c r="AG5622" s="79" t="str">
        <f>+IF(AF5622&lt;&gt;"",VLOOKUP(AF5622,NIVELES!$A$666:$B$673,2,0),"")</f>
        <v/>
      </c>
      <c r="AH5622" s="78"/>
      <c r="AI5622" s="79" t="str">
        <f>IF(AH5622&lt;&gt;"",VLOOKUP(CONCATENATE(AG5622,AH5622),NIVELES!$B$676:$C$745,2,0),"")</f>
        <v/>
      </c>
      <c r="AJ5622" s="78"/>
      <c r="AK5622" s="79" t="str">
        <f>+IF(AJ5622&lt;&gt;"",VLOOKUP(AJ5622,NIVELES!$A$816:$B$892,2,0),"")</f>
        <v/>
      </c>
      <c r="AL5622" s="78"/>
      <c r="AM5622" s="78"/>
      <c r="AN5622" s="79" t="str">
        <f>IF(AM5622&lt;&gt;"",+VLOOKUP(AM5622,NIVELES!$A$1652:$B$2466,2,0),"")</f>
        <v/>
      </c>
      <c r="AO5622" s="87"/>
      <c r="AP5622" s="88"/>
      <c r="AQ5622" s="88"/>
      <c r="AR5622" s="88"/>
      <c r="AS5622" s="88"/>
      <c r="AT5622" s="88"/>
      <c r="AU5622" s="88"/>
      <c r="AV5622" s="88"/>
      <c r="AW5622" s="88"/>
      <c r="AX5622" s="88"/>
      <c r="AY5622" s="88"/>
      <c r="AZ5622" s="88"/>
      <c r="BA5622" s="88"/>
      <c r="BB5622" s="89">
        <f t="shared" si="347"/>
        <v>0</v>
      </c>
      <c r="BC5622" s="90" t="str">
        <f t="shared" si="346"/>
        <v xml:space="preserve"> </v>
      </c>
      <c r="BD5622" s="91" t="str">
        <f t="shared" si="348"/>
        <v xml:space="preserve"> </v>
      </c>
      <c r="BE5622" s="92">
        <f t="shared" si="349"/>
        <v>0</v>
      </c>
    </row>
    <row r="5623" spans="1:57" s="74" customFormat="1" ht="50.1" customHeight="1" x14ac:dyDescent="0.2">
      <c r="A5623" s="78"/>
      <c r="B5623" s="78"/>
      <c r="C5623" s="78"/>
      <c r="D5623" s="78"/>
      <c r="E5623" s="79" t="str">
        <f>+IF(C5623&lt;&gt;"",VLOOKUP(MID(C5623,18,5),NIVELES!$A$133:$B$213,2,0),"")</f>
        <v/>
      </c>
      <c r="F5623" s="80"/>
      <c r="G5623" s="81" t="str">
        <f>+IF(F5623&lt;&gt;"",VLOOKUP(F5623,NIVELES!$A$246:$C$464,3,0),"")</f>
        <v/>
      </c>
      <c r="H5623" s="82"/>
      <c r="I5623" s="78"/>
      <c r="J5623" s="78"/>
      <c r="K5623" s="78"/>
      <c r="L5623" s="78"/>
      <c r="M5623" s="78"/>
      <c r="N5623" s="78"/>
      <c r="O5623" s="78"/>
      <c r="P5623" s="82"/>
      <c r="Q5623" s="78"/>
      <c r="R5623" s="82"/>
      <c r="S5623" s="82"/>
      <c r="T5623" s="82"/>
      <c r="U5623" s="82"/>
      <c r="V5623" s="82"/>
      <c r="W5623" s="82"/>
      <c r="X5623" s="82"/>
      <c r="Y5623" s="82"/>
      <c r="Z5623" s="82"/>
      <c r="AA5623" s="82"/>
      <c r="AB5623" s="82"/>
      <c r="AC5623" s="82"/>
      <c r="AD5623" s="85" t="str">
        <f>IF(A5623&lt;&gt;"",IF(D5623="DIRECCIÓN_DE_TRANSFERENCIAS","280 0031",VLOOKUP(C5623,NIVELES!$A$14:$B$105,2,0)),"")</f>
        <v/>
      </c>
      <c r="AE5623" s="86"/>
      <c r="AF5623" s="86"/>
      <c r="AG5623" s="79" t="str">
        <f>+IF(AF5623&lt;&gt;"",VLOOKUP(AF5623,NIVELES!$A$666:$B$673,2,0),"")</f>
        <v/>
      </c>
      <c r="AH5623" s="78"/>
      <c r="AI5623" s="79" t="str">
        <f>IF(AH5623&lt;&gt;"",VLOOKUP(CONCATENATE(AG5623,AH5623),NIVELES!$B$676:$C$745,2,0),"")</f>
        <v/>
      </c>
      <c r="AJ5623" s="78"/>
      <c r="AK5623" s="79" t="str">
        <f>+IF(AJ5623&lt;&gt;"",VLOOKUP(AJ5623,NIVELES!$A$816:$B$892,2,0),"")</f>
        <v/>
      </c>
      <c r="AL5623" s="78"/>
      <c r="AM5623" s="78"/>
      <c r="AN5623" s="79" t="str">
        <f>IF(AM5623&lt;&gt;"",+VLOOKUP(AM5623,NIVELES!$A$1652:$B$2466,2,0),"")</f>
        <v/>
      </c>
      <c r="AO5623" s="87"/>
      <c r="AP5623" s="88"/>
      <c r="AQ5623" s="88"/>
      <c r="AR5623" s="88"/>
      <c r="AS5623" s="88"/>
      <c r="AT5623" s="88"/>
      <c r="AU5623" s="88"/>
      <c r="AV5623" s="88"/>
      <c r="AW5623" s="88"/>
      <c r="AX5623" s="88"/>
      <c r="AY5623" s="88"/>
      <c r="AZ5623" s="88"/>
      <c r="BA5623" s="88"/>
      <c r="BB5623" s="89">
        <f t="shared" si="347"/>
        <v>0</v>
      </c>
      <c r="BC5623" s="90" t="str">
        <f t="shared" si="346"/>
        <v xml:space="preserve"> </v>
      </c>
      <c r="BD5623" s="91" t="str">
        <f t="shared" si="348"/>
        <v xml:space="preserve"> </v>
      </c>
      <c r="BE5623" s="92">
        <f t="shared" si="349"/>
        <v>0</v>
      </c>
    </row>
    <row r="5624" spans="1:57" s="74" customFormat="1" ht="50.1" customHeight="1" x14ac:dyDescent="0.2">
      <c r="A5624" s="78"/>
      <c r="B5624" s="78"/>
      <c r="C5624" s="78"/>
      <c r="D5624" s="78"/>
      <c r="E5624" s="79" t="str">
        <f>+IF(C5624&lt;&gt;"",VLOOKUP(MID(C5624,18,5),NIVELES!$A$133:$B$213,2,0),"")</f>
        <v/>
      </c>
      <c r="F5624" s="80"/>
      <c r="G5624" s="81" t="str">
        <f>+IF(F5624&lt;&gt;"",VLOOKUP(F5624,NIVELES!$A$246:$C$464,3,0),"")</f>
        <v/>
      </c>
      <c r="H5624" s="82"/>
      <c r="I5624" s="78"/>
      <c r="J5624" s="78"/>
      <c r="K5624" s="78"/>
      <c r="L5624" s="78"/>
      <c r="M5624" s="78"/>
      <c r="N5624" s="78"/>
      <c r="O5624" s="78"/>
      <c r="P5624" s="82"/>
      <c r="Q5624" s="78"/>
      <c r="R5624" s="82"/>
      <c r="S5624" s="82"/>
      <c r="T5624" s="82"/>
      <c r="U5624" s="82"/>
      <c r="V5624" s="82"/>
      <c r="W5624" s="82"/>
      <c r="X5624" s="82"/>
      <c r="Y5624" s="82"/>
      <c r="Z5624" s="82"/>
      <c r="AA5624" s="82"/>
      <c r="AB5624" s="82"/>
      <c r="AC5624" s="82"/>
      <c r="AD5624" s="85" t="str">
        <f>IF(A5624&lt;&gt;"",IF(D5624="DIRECCIÓN_DE_TRANSFERENCIAS","280 0031",VLOOKUP(C5624,NIVELES!$A$14:$B$105,2,0)),"")</f>
        <v/>
      </c>
      <c r="AE5624" s="86"/>
      <c r="AF5624" s="86"/>
      <c r="AG5624" s="79" t="str">
        <f>+IF(AF5624&lt;&gt;"",VLOOKUP(AF5624,NIVELES!$A$666:$B$673,2,0),"")</f>
        <v/>
      </c>
      <c r="AH5624" s="78"/>
      <c r="AI5624" s="79" t="str">
        <f>IF(AH5624&lt;&gt;"",VLOOKUP(CONCATENATE(AG5624,AH5624),NIVELES!$B$676:$C$745,2,0),"")</f>
        <v/>
      </c>
      <c r="AJ5624" s="78"/>
      <c r="AK5624" s="79" t="str">
        <f>+IF(AJ5624&lt;&gt;"",VLOOKUP(AJ5624,NIVELES!$A$816:$B$892,2,0),"")</f>
        <v/>
      </c>
      <c r="AL5624" s="78"/>
      <c r="AM5624" s="78"/>
      <c r="AN5624" s="79" t="str">
        <f>IF(AM5624&lt;&gt;"",+VLOOKUP(AM5624,NIVELES!$A$1652:$B$2466,2,0),"")</f>
        <v/>
      </c>
      <c r="AO5624" s="87"/>
      <c r="AP5624" s="88"/>
      <c r="AQ5624" s="88"/>
      <c r="AR5624" s="88"/>
      <c r="AS5624" s="88"/>
      <c r="AT5624" s="88"/>
      <c r="AU5624" s="88"/>
      <c r="AV5624" s="88"/>
      <c r="AW5624" s="88"/>
      <c r="AX5624" s="88"/>
      <c r="AY5624" s="88"/>
      <c r="AZ5624" s="88"/>
      <c r="BA5624" s="88"/>
      <c r="BB5624" s="89">
        <f t="shared" si="347"/>
        <v>0</v>
      </c>
      <c r="BC5624" s="90" t="str">
        <f t="shared" si="346"/>
        <v xml:space="preserve"> </v>
      </c>
      <c r="BD5624" s="91" t="str">
        <f t="shared" si="348"/>
        <v xml:space="preserve"> </v>
      </c>
      <c r="BE5624" s="92">
        <f t="shared" si="349"/>
        <v>0</v>
      </c>
    </row>
    <row r="5625" spans="1:57" s="74" customFormat="1" ht="50.1" customHeight="1" x14ac:dyDescent="0.2">
      <c r="A5625" s="78"/>
      <c r="B5625" s="78"/>
      <c r="C5625" s="78"/>
      <c r="D5625" s="78"/>
      <c r="E5625" s="79" t="str">
        <f>+IF(C5625&lt;&gt;"",VLOOKUP(MID(C5625,18,5),NIVELES!$A$133:$B$213,2,0),"")</f>
        <v/>
      </c>
      <c r="F5625" s="80"/>
      <c r="G5625" s="81" t="str">
        <f>+IF(F5625&lt;&gt;"",VLOOKUP(F5625,NIVELES!$A$246:$C$464,3,0),"")</f>
        <v/>
      </c>
      <c r="H5625" s="82"/>
      <c r="I5625" s="78"/>
      <c r="J5625" s="78"/>
      <c r="K5625" s="78"/>
      <c r="L5625" s="78"/>
      <c r="M5625" s="78"/>
      <c r="N5625" s="78"/>
      <c r="O5625" s="78"/>
      <c r="P5625" s="82"/>
      <c r="Q5625" s="78"/>
      <c r="R5625" s="82"/>
      <c r="S5625" s="82"/>
      <c r="T5625" s="82"/>
      <c r="U5625" s="82"/>
      <c r="V5625" s="82"/>
      <c r="W5625" s="82"/>
      <c r="X5625" s="82"/>
      <c r="Y5625" s="82"/>
      <c r="Z5625" s="82"/>
      <c r="AA5625" s="82"/>
      <c r="AB5625" s="82"/>
      <c r="AC5625" s="82"/>
      <c r="AD5625" s="85" t="str">
        <f>IF(A5625&lt;&gt;"",IF(D5625="DIRECCIÓN_DE_TRANSFERENCIAS","280 0031",VLOOKUP(C5625,NIVELES!$A$14:$B$105,2,0)),"")</f>
        <v/>
      </c>
      <c r="AE5625" s="86"/>
      <c r="AF5625" s="86"/>
      <c r="AG5625" s="79" t="str">
        <f>+IF(AF5625&lt;&gt;"",VLOOKUP(AF5625,NIVELES!$A$666:$B$673,2,0),"")</f>
        <v/>
      </c>
      <c r="AH5625" s="78"/>
      <c r="AI5625" s="79" t="str">
        <f>IF(AH5625&lt;&gt;"",VLOOKUP(CONCATENATE(AG5625,AH5625),NIVELES!$B$676:$C$745,2,0),"")</f>
        <v/>
      </c>
      <c r="AJ5625" s="78"/>
      <c r="AK5625" s="79" t="str">
        <f>+IF(AJ5625&lt;&gt;"",VLOOKUP(AJ5625,NIVELES!$A$816:$B$892,2,0),"")</f>
        <v/>
      </c>
      <c r="AL5625" s="78"/>
      <c r="AM5625" s="78"/>
      <c r="AN5625" s="79" t="str">
        <f>IF(AM5625&lt;&gt;"",+VLOOKUP(AM5625,NIVELES!$A$1652:$B$2466,2,0),"")</f>
        <v/>
      </c>
      <c r="AO5625" s="87"/>
      <c r="AP5625" s="88"/>
      <c r="AQ5625" s="88"/>
      <c r="AR5625" s="88"/>
      <c r="AS5625" s="88"/>
      <c r="AT5625" s="88"/>
      <c r="AU5625" s="88"/>
      <c r="AV5625" s="88"/>
      <c r="AW5625" s="88"/>
      <c r="AX5625" s="88"/>
      <c r="AY5625" s="88"/>
      <c r="AZ5625" s="88"/>
      <c r="BA5625" s="88"/>
      <c r="BB5625" s="89">
        <f t="shared" si="347"/>
        <v>0</v>
      </c>
      <c r="BC5625" s="90" t="str">
        <f t="shared" si="346"/>
        <v xml:space="preserve"> </v>
      </c>
      <c r="BD5625" s="91" t="str">
        <f t="shared" si="348"/>
        <v xml:space="preserve"> </v>
      </c>
      <c r="BE5625" s="92">
        <f t="shared" si="349"/>
        <v>0</v>
      </c>
    </row>
    <row r="5626" spans="1:57" s="74" customFormat="1" ht="50.1" customHeight="1" x14ac:dyDescent="0.2">
      <c r="A5626" s="78"/>
      <c r="B5626" s="78"/>
      <c r="C5626" s="78"/>
      <c r="D5626" s="78"/>
      <c r="E5626" s="79" t="str">
        <f>+IF(C5626&lt;&gt;"",VLOOKUP(MID(C5626,18,5),NIVELES!$A$133:$B$213,2,0),"")</f>
        <v/>
      </c>
      <c r="F5626" s="80"/>
      <c r="G5626" s="81" t="str">
        <f>+IF(F5626&lt;&gt;"",VLOOKUP(F5626,NIVELES!$A$246:$C$464,3,0),"")</f>
        <v/>
      </c>
      <c r="H5626" s="82"/>
      <c r="I5626" s="78"/>
      <c r="J5626" s="78"/>
      <c r="K5626" s="78"/>
      <c r="L5626" s="78"/>
      <c r="M5626" s="78"/>
      <c r="N5626" s="78"/>
      <c r="O5626" s="78"/>
      <c r="P5626" s="82"/>
      <c r="Q5626" s="78"/>
      <c r="R5626" s="82"/>
      <c r="S5626" s="82"/>
      <c r="T5626" s="82"/>
      <c r="U5626" s="82"/>
      <c r="V5626" s="82"/>
      <c r="W5626" s="82"/>
      <c r="X5626" s="82"/>
      <c r="Y5626" s="82"/>
      <c r="Z5626" s="82"/>
      <c r="AA5626" s="82"/>
      <c r="AB5626" s="82"/>
      <c r="AC5626" s="82"/>
      <c r="AD5626" s="85" t="str">
        <f>IF(A5626&lt;&gt;"",IF(D5626="DIRECCIÓN_DE_TRANSFERENCIAS","280 0031",VLOOKUP(C5626,NIVELES!$A$14:$B$105,2,0)),"")</f>
        <v/>
      </c>
      <c r="AE5626" s="86"/>
      <c r="AF5626" s="86"/>
      <c r="AG5626" s="79" t="str">
        <f>+IF(AF5626&lt;&gt;"",VLOOKUP(AF5626,NIVELES!$A$666:$B$673,2,0),"")</f>
        <v/>
      </c>
      <c r="AH5626" s="78"/>
      <c r="AI5626" s="79" t="str">
        <f>IF(AH5626&lt;&gt;"",VLOOKUP(CONCATENATE(AG5626,AH5626),NIVELES!$B$676:$C$745,2,0),"")</f>
        <v/>
      </c>
      <c r="AJ5626" s="78"/>
      <c r="AK5626" s="79" t="str">
        <f>+IF(AJ5626&lt;&gt;"",VLOOKUP(AJ5626,NIVELES!$A$816:$B$892,2,0),"")</f>
        <v/>
      </c>
      <c r="AL5626" s="78"/>
      <c r="AM5626" s="78"/>
      <c r="AN5626" s="79" t="str">
        <f>IF(AM5626&lt;&gt;"",+VLOOKUP(AM5626,NIVELES!$A$1652:$B$2466,2,0),"")</f>
        <v/>
      </c>
      <c r="AO5626" s="87"/>
      <c r="AP5626" s="88"/>
      <c r="AQ5626" s="88"/>
      <c r="AR5626" s="88"/>
      <c r="AS5626" s="88"/>
      <c r="AT5626" s="88"/>
      <c r="AU5626" s="88"/>
      <c r="AV5626" s="88"/>
      <c r="AW5626" s="88"/>
      <c r="AX5626" s="88"/>
      <c r="AY5626" s="88"/>
      <c r="AZ5626" s="88"/>
      <c r="BA5626" s="88"/>
      <c r="BB5626" s="89">
        <f t="shared" si="347"/>
        <v>0</v>
      </c>
      <c r="BC5626" s="90" t="str">
        <f t="shared" si="346"/>
        <v xml:space="preserve"> </v>
      </c>
      <c r="BD5626" s="91" t="str">
        <f t="shared" si="348"/>
        <v xml:space="preserve"> </v>
      </c>
      <c r="BE5626" s="92">
        <f t="shared" si="349"/>
        <v>0</v>
      </c>
    </row>
    <row r="5627" spans="1:57" s="74" customFormat="1" ht="50.1" customHeight="1" x14ac:dyDescent="0.2">
      <c r="A5627" s="78"/>
      <c r="B5627" s="78"/>
      <c r="C5627" s="78"/>
      <c r="D5627" s="78"/>
      <c r="E5627" s="79" t="str">
        <f>+IF(C5627&lt;&gt;"",VLOOKUP(MID(C5627,18,5),NIVELES!$A$133:$B$213,2,0),"")</f>
        <v/>
      </c>
      <c r="F5627" s="80"/>
      <c r="G5627" s="81" t="str">
        <f>+IF(F5627&lt;&gt;"",VLOOKUP(F5627,NIVELES!$A$246:$C$464,3,0),"")</f>
        <v/>
      </c>
      <c r="H5627" s="82"/>
      <c r="I5627" s="78"/>
      <c r="J5627" s="78"/>
      <c r="K5627" s="78"/>
      <c r="L5627" s="78"/>
      <c r="M5627" s="78"/>
      <c r="N5627" s="78"/>
      <c r="O5627" s="78"/>
      <c r="P5627" s="82"/>
      <c r="Q5627" s="78"/>
      <c r="R5627" s="82"/>
      <c r="S5627" s="82"/>
      <c r="T5627" s="82"/>
      <c r="U5627" s="82"/>
      <c r="V5627" s="82"/>
      <c r="W5627" s="82"/>
      <c r="X5627" s="82"/>
      <c r="Y5627" s="82"/>
      <c r="Z5627" s="82"/>
      <c r="AA5627" s="82"/>
      <c r="AB5627" s="82"/>
      <c r="AC5627" s="82"/>
      <c r="AD5627" s="85" t="str">
        <f>IF(A5627&lt;&gt;"",IF(D5627="DIRECCIÓN_DE_TRANSFERENCIAS","280 0031",VLOOKUP(C5627,NIVELES!$A$14:$B$105,2,0)),"")</f>
        <v/>
      </c>
      <c r="AE5627" s="86"/>
      <c r="AF5627" s="86"/>
      <c r="AG5627" s="79" t="str">
        <f>+IF(AF5627&lt;&gt;"",VLOOKUP(AF5627,NIVELES!$A$666:$B$673,2,0),"")</f>
        <v/>
      </c>
      <c r="AH5627" s="78"/>
      <c r="AI5627" s="79" t="str">
        <f>IF(AH5627&lt;&gt;"",VLOOKUP(CONCATENATE(AG5627,AH5627),NIVELES!$B$676:$C$745,2,0),"")</f>
        <v/>
      </c>
      <c r="AJ5627" s="78"/>
      <c r="AK5627" s="79" t="str">
        <f>+IF(AJ5627&lt;&gt;"",VLOOKUP(AJ5627,NIVELES!$A$816:$B$892,2,0),"")</f>
        <v/>
      </c>
      <c r="AL5627" s="78"/>
      <c r="AM5627" s="78"/>
      <c r="AN5627" s="79" t="str">
        <f>IF(AM5627&lt;&gt;"",+VLOOKUP(AM5627,NIVELES!$A$1652:$B$2466,2,0),"")</f>
        <v/>
      </c>
      <c r="AO5627" s="87"/>
      <c r="AP5627" s="88"/>
      <c r="AQ5627" s="88"/>
      <c r="AR5627" s="88"/>
      <c r="AS5627" s="88"/>
      <c r="AT5627" s="88"/>
      <c r="AU5627" s="88"/>
      <c r="AV5627" s="88"/>
      <c r="AW5627" s="88"/>
      <c r="AX5627" s="88"/>
      <c r="AY5627" s="88"/>
      <c r="AZ5627" s="88"/>
      <c r="BA5627" s="88"/>
      <c r="BB5627" s="89">
        <f t="shared" si="347"/>
        <v>0</v>
      </c>
      <c r="BC5627" s="90" t="str">
        <f t="shared" si="346"/>
        <v xml:space="preserve"> </v>
      </c>
      <c r="BD5627" s="91" t="str">
        <f t="shared" si="348"/>
        <v xml:space="preserve"> </v>
      </c>
      <c r="BE5627" s="92">
        <f t="shared" si="349"/>
        <v>0</v>
      </c>
    </row>
    <row r="5628" spans="1:57" s="74" customFormat="1" ht="50.1" customHeight="1" x14ac:dyDescent="0.2">
      <c r="A5628" s="78"/>
      <c r="B5628" s="78"/>
      <c r="C5628" s="78"/>
      <c r="D5628" s="78"/>
      <c r="E5628" s="79" t="str">
        <f>+IF(C5628&lt;&gt;"",VLOOKUP(MID(C5628,18,5),NIVELES!$A$133:$B$213,2,0),"")</f>
        <v/>
      </c>
      <c r="F5628" s="80"/>
      <c r="G5628" s="81" t="str">
        <f>+IF(F5628&lt;&gt;"",VLOOKUP(F5628,NIVELES!$A$246:$C$464,3,0),"")</f>
        <v/>
      </c>
      <c r="H5628" s="82"/>
      <c r="I5628" s="78"/>
      <c r="J5628" s="78"/>
      <c r="K5628" s="78"/>
      <c r="L5628" s="78"/>
      <c r="M5628" s="78"/>
      <c r="N5628" s="78"/>
      <c r="O5628" s="78"/>
      <c r="P5628" s="82"/>
      <c r="Q5628" s="78"/>
      <c r="R5628" s="82"/>
      <c r="S5628" s="82"/>
      <c r="T5628" s="82"/>
      <c r="U5628" s="82"/>
      <c r="V5628" s="82"/>
      <c r="W5628" s="82"/>
      <c r="X5628" s="82"/>
      <c r="Y5628" s="82"/>
      <c r="Z5628" s="82"/>
      <c r="AA5628" s="82"/>
      <c r="AB5628" s="82"/>
      <c r="AC5628" s="82"/>
      <c r="AD5628" s="85" t="str">
        <f>IF(A5628&lt;&gt;"",IF(D5628="DIRECCIÓN_DE_TRANSFERENCIAS","280 0031",VLOOKUP(C5628,NIVELES!$A$14:$B$105,2,0)),"")</f>
        <v/>
      </c>
      <c r="AE5628" s="86"/>
      <c r="AF5628" s="86"/>
      <c r="AG5628" s="79" t="str">
        <f>+IF(AF5628&lt;&gt;"",VLOOKUP(AF5628,NIVELES!$A$666:$B$673,2,0),"")</f>
        <v/>
      </c>
      <c r="AH5628" s="78"/>
      <c r="AI5628" s="79" t="str">
        <f>IF(AH5628&lt;&gt;"",VLOOKUP(CONCATENATE(AG5628,AH5628),NIVELES!$B$676:$C$745,2,0),"")</f>
        <v/>
      </c>
      <c r="AJ5628" s="78"/>
      <c r="AK5628" s="79" t="str">
        <f>+IF(AJ5628&lt;&gt;"",VLOOKUP(AJ5628,NIVELES!$A$816:$B$892,2,0),"")</f>
        <v/>
      </c>
      <c r="AL5628" s="78"/>
      <c r="AM5628" s="78"/>
      <c r="AN5628" s="79" t="str">
        <f>IF(AM5628&lt;&gt;"",+VLOOKUP(AM5628,NIVELES!$A$1652:$B$2466,2,0),"")</f>
        <v/>
      </c>
      <c r="AO5628" s="87"/>
      <c r="AP5628" s="88"/>
      <c r="AQ5628" s="88"/>
      <c r="AR5628" s="88"/>
      <c r="AS5628" s="88"/>
      <c r="AT5628" s="88"/>
      <c r="AU5628" s="88"/>
      <c r="AV5628" s="88"/>
      <c r="AW5628" s="88"/>
      <c r="AX5628" s="88"/>
      <c r="AY5628" s="88"/>
      <c r="AZ5628" s="88"/>
      <c r="BA5628" s="88"/>
      <c r="BB5628" s="89">
        <f t="shared" si="347"/>
        <v>0</v>
      </c>
      <c r="BC5628" s="90" t="str">
        <f t="shared" si="346"/>
        <v xml:space="preserve"> </v>
      </c>
      <c r="BD5628" s="91" t="str">
        <f t="shared" si="348"/>
        <v xml:space="preserve"> </v>
      </c>
      <c r="BE5628" s="92">
        <f t="shared" si="349"/>
        <v>0</v>
      </c>
    </row>
    <row r="5629" spans="1:57" s="74" customFormat="1" ht="50.1" customHeight="1" x14ac:dyDescent="0.2">
      <c r="A5629" s="78"/>
      <c r="B5629" s="78"/>
      <c r="C5629" s="78"/>
      <c r="D5629" s="78"/>
      <c r="E5629" s="79" t="str">
        <f>+IF(C5629&lt;&gt;"",VLOOKUP(MID(C5629,18,5),NIVELES!$A$133:$B$213,2,0),"")</f>
        <v/>
      </c>
      <c r="F5629" s="80"/>
      <c r="G5629" s="81" t="str">
        <f>+IF(F5629&lt;&gt;"",VLOOKUP(F5629,NIVELES!$A$246:$C$464,3,0),"")</f>
        <v/>
      </c>
      <c r="H5629" s="82"/>
      <c r="I5629" s="78"/>
      <c r="J5629" s="78"/>
      <c r="K5629" s="78"/>
      <c r="L5629" s="78"/>
      <c r="M5629" s="78"/>
      <c r="N5629" s="78"/>
      <c r="O5629" s="78"/>
      <c r="P5629" s="82"/>
      <c r="Q5629" s="78"/>
      <c r="R5629" s="82"/>
      <c r="S5629" s="82"/>
      <c r="T5629" s="82"/>
      <c r="U5629" s="82"/>
      <c r="V5629" s="82"/>
      <c r="W5629" s="82"/>
      <c r="X5629" s="82"/>
      <c r="Y5629" s="82"/>
      <c r="Z5629" s="82"/>
      <c r="AA5629" s="82"/>
      <c r="AB5629" s="82"/>
      <c r="AC5629" s="82"/>
      <c r="AD5629" s="85" t="str">
        <f>IF(A5629&lt;&gt;"",IF(D5629="DIRECCIÓN_DE_TRANSFERENCIAS","280 0031",VLOOKUP(C5629,NIVELES!$A$14:$B$105,2,0)),"")</f>
        <v/>
      </c>
      <c r="AE5629" s="86"/>
      <c r="AF5629" s="86"/>
      <c r="AG5629" s="79" t="str">
        <f>+IF(AF5629&lt;&gt;"",VLOOKUP(AF5629,NIVELES!$A$666:$B$673,2,0),"")</f>
        <v/>
      </c>
      <c r="AH5629" s="78"/>
      <c r="AI5629" s="79" t="str">
        <f>IF(AH5629&lt;&gt;"",VLOOKUP(CONCATENATE(AG5629,AH5629),NIVELES!$B$676:$C$745,2,0),"")</f>
        <v/>
      </c>
      <c r="AJ5629" s="78"/>
      <c r="AK5629" s="79" t="str">
        <f>+IF(AJ5629&lt;&gt;"",VLOOKUP(AJ5629,NIVELES!$A$816:$B$892,2,0),"")</f>
        <v/>
      </c>
      <c r="AL5629" s="78"/>
      <c r="AM5629" s="78"/>
      <c r="AN5629" s="79" t="str">
        <f>IF(AM5629&lt;&gt;"",+VLOOKUP(AM5629,NIVELES!$A$1652:$B$2466,2,0),"")</f>
        <v/>
      </c>
      <c r="AO5629" s="87"/>
      <c r="AP5629" s="88"/>
      <c r="AQ5629" s="88"/>
      <c r="AR5629" s="88"/>
      <c r="AS5629" s="88"/>
      <c r="AT5629" s="88"/>
      <c r="AU5629" s="88"/>
      <c r="AV5629" s="88"/>
      <c r="AW5629" s="88"/>
      <c r="AX5629" s="88"/>
      <c r="AY5629" s="88"/>
      <c r="AZ5629" s="88"/>
      <c r="BA5629" s="88"/>
      <c r="BB5629" s="89">
        <f t="shared" si="347"/>
        <v>0</v>
      </c>
      <c r="BC5629" s="90" t="str">
        <f t="shared" si="346"/>
        <v xml:space="preserve"> </v>
      </c>
      <c r="BD5629" s="91" t="str">
        <f t="shared" si="348"/>
        <v xml:space="preserve"> </v>
      </c>
      <c r="BE5629" s="92">
        <f t="shared" si="349"/>
        <v>0</v>
      </c>
    </row>
    <row r="5630" spans="1:57" s="74" customFormat="1" ht="50.1" customHeight="1" x14ac:dyDescent="0.2">
      <c r="A5630" s="78"/>
      <c r="B5630" s="78"/>
      <c r="C5630" s="78"/>
      <c r="D5630" s="78"/>
      <c r="E5630" s="79" t="str">
        <f>+IF(C5630&lt;&gt;"",VLOOKUP(MID(C5630,18,5),NIVELES!$A$133:$B$213,2,0),"")</f>
        <v/>
      </c>
      <c r="F5630" s="80"/>
      <c r="G5630" s="81" t="str">
        <f>+IF(F5630&lt;&gt;"",VLOOKUP(F5630,NIVELES!$A$246:$C$464,3,0),"")</f>
        <v/>
      </c>
      <c r="H5630" s="82"/>
      <c r="I5630" s="78"/>
      <c r="J5630" s="78"/>
      <c r="K5630" s="78"/>
      <c r="L5630" s="78"/>
      <c r="M5630" s="78"/>
      <c r="N5630" s="78"/>
      <c r="O5630" s="78"/>
      <c r="P5630" s="82"/>
      <c r="Q5630" s="78"/>
      <c r="R5630" s="82"/>
      <c r="S5630" s="82"/>
      <c r="T5630" s="82"/>
      <c r="U5630" s="82"/>
      <c r="V5630" s="82"/>
      <c r="W5630" s="82"/>
      <c r="X5630" s="82"/>
      <c r="Y5630" s="82"/>
      <c r="Z5630" s="82"/>
      <c r="AA5630" s="82"/>
      <c r="AB5630" s="82"/>
      <c r="AC5630" s="82"/>
      <c r="AD5630" s="85" t="str">
        <f>IF(A5630&lt;&gt;"",IF(D5630="DIRECCIÓN_DE_TRANSFERENCIAS","280 0031",VLOOKUP(C5630,NIVELES!$A$14:$B$105,2,0)),"")</f>
        <v/>
      </c>
      <c r="AE5630" s="86"/>
      <c r="AF5630" s="86"/>
      <c r="AG5630" s="79" t="str">
        <f>+IF(AF5630&lt;&gt;"",VLOOKUP(AF5630,NIVELES!$A$666:$B$673,2,0),"")</f>
        <v/>
      </c>
      <c r="AH5630" s="78"/>
      <c r="AI5630" s="79" t="str">
        <f>IF(AH5630&lt;&gt;"",VLOOKUP(CONCATENATE(AG5630,AH5630),NIVELES!$B$676:$C$745,2,0),"")</f>
        <v/>
      </c>
      <c r="AJ5630" s="78"/>
      <c r="AK5630" s="79" t="str">
        <f>+IF(AJ5630&lt;&gt;"",VLOOKUP(AJ5630,NIVELES!$A$816:$B$892,2,0),"")</f>
        <v/>
      </c>
      <c r="AL5630" s="78"/>
      <c r="AM5630" s="78"/>
      <c r="AN5630" s="79" t="str">
        <f>IF(AM5630&lt;&gt;"",+VLOOKUP(AM5630,NIVELES!$A$1652:$B$2466,2,0),"")</f>
        <v/>
      </c>
      <c r="AO5630" s="87"/>
      <c r="AP5630" s="88"/>
      <c r="AQ5630" s="88"/>
      <c r="AR5630" s="88"/>
      <c r="AS5630" s="88"/>
      <c r="AT5630" s="88"/>
      <c r="AU5630" s="88"/>
      <c r="AV5630" s="88"/>
      <c r="AW5630" s="88"/>
      <c r="AX5630" s="88"/>
      <c r="AY5630" s="88"/>
      <c r="AZ5630" s="88"/>
      <c r="BA5630" s="88"/>
      <c r="BB5630" s="89">
        <f t="shared" si="347"/>
        <v>0</v>
      </c>
      <c r="BC5630" s="90" t="str">
        <f t="shared" si="346"/>
        <v xml:space="preserve"> </v>
      </c>
      <c r="BD5630" s="91" t="str">
        <f t="shared" si="348"/>
        <v xml:space="preserve"> </v>
      </c>
      <c r="BE5630" s="92">
        <f t="shared" si="349"/>
        <v>0</v>
      </c>
    </row>
    <row r="5631" spans="1:57" s="74" customFormat="1" ht="50.1" customHeight="1" x14ac:dyDescent="0.2">
      <c r="A5631" s="78"/>
      <c r="B5631" s="78"/>
      <c r="C5631" s="78"/>
      <c r="D5631" s="78"/>
      <c r="E5631" s="79" t="str">
        <f>+IF(C5631&lt;&gt;"",VLOOKUP(MID(C5631,18,5),NIVELES!$A$133:$B$213,2,0),"")</f>
        <v/>
      </c>
      <c r="F5631" s="80"/>
      <c r="G5631" s="81" t="str">
        <f>+IF(F5631&lt;&gt;"",VLOOKUP(F5631,NIVELES!$A$246:$C$464,3,0),"")</f>
        <v/>
      </c>
      <c r="H5631" s="82"/>
      <c r="I5631" s="78"/>
      <c r="J5631" s="78"/>
      <c r="K5631" s="78"/>
      <c r="L5631" s="78"/>
      <c r="M5631" s="78"/>
      <c r="N5631" s="78"/>
      <c r="O5631" s="78"/>
      <c r="P5631" s="82"/>
      <c r="Q5631" s="78"/>
      <c r="R5631" s="82"/>
      <c r="S5631" s="82"/>
      <c r="T5631" s="82"/>
      <c r="U5631" s="82"/>
      <c r="V5631" s="82"/>
      <c r="W5631" s="82"/>
      <c r="X5631" s="82"/>
      <c r="Y5631" s="82"/>
      <c r="Z5631" s="82"/>
      <c r="AA5631" s="82"/>
      <c r="AB5631" s="82"/>
      <c r="AC5631" s="82"/>
      <c r="AD5631" s="85" t="str">
        <f>IF(A5631&lt;&gt;"",IF(D5631="DIRECCIÓN_DE_TRANSFERENCIAS","280 0031",VLOOKUP(C5631,NIVELES!$A$14:$B$105,2,0)),"")</f>
        <v/>
      </c>
      <c r="AE5631" s="86"/>
      <c r="AF5631" s="86"/>
      <c r="AG5631" s="79" t="str">
        <f>+IF(AF5631&lt;&gt;"",VLOOKUP(AF5631,NIVELES!$A$666:$B$673,2,0),"")</f>
        <v/>
      </c>
      <c r="AH5631" s="78"/>
      <c r="AI5631" s="79" t="str">
        <f>IF(AH5631&lt;&gt;"",VLOOKUP(CONCATENATE(AG5631,AH5631),NIVELES!$B$676:$C$745,2,0),"")</f>
        <v/>
      </c>
      <c r="AJ5631" s="78"/>
      <c r="AK5631" s="79" t="str">
        <f>+IF(AJ5631&lt;&gt;"",VLOOKUP(AJ5631,NIVELES!$A$816:$B$892,2,0),"")</f>
        <v/>
      </c>
      <c r="AL5631" s="78"/>
      <c r="AM5631" s="78"/>
      <c r="AN5631" s="79" t="str">
        <f>IF(AM5631&lt;&gt;"",+VLOOKUP(AM5631,NIVELES!$A$1652:$B$2466,2,0),"")</f>
        <v/>
      </c>
      <c r="AO5631" s="87"/>
      <c r="AP5631" s="88"/>
      <c r="AQ5631" s="88"/>
      <c r="AR5631" s="88"/>
      <c r="AS5631" s="88"/>
      <c r="AT5631" s="88"/>
      <c r="AU5631" s="88"/>
      <c r="AV5631" s="88"/>
      <c r="AW5631" s="88"/>
      <c r="AX5631" s="88"/>
      <c r="AY5631" s="88"/>
      <c r="AZ5631" s="88"/>
      <c r="BA5631" s="88"/>
      <c r="BB5631" s="89">
        <f t="shared" si="347"/>
        <v>0</v>
      </c>
      <c r="BC5631" s="90" t="str">
        <f t="shared" si="346"/>
        <v xml:space="preserve"> </v>
      </c>
      <c r="BD5631" s="91" t="str">
        <f t="shared" si="348"/>
        <v xml:space="preserve"> </v>
      </c>
      <c r="BE5631" s="92">
        <f t="shared" si="349"/>
        <v>0</v>
      </c>
    </row>
    <row r="5632" spans="1:57" s="74" customFormat="1" ht="50.1" customHeight="1" x14ac:dyDescent="0.2">
      <c r="A5632" s="78"/>
      <c r="B5632" s="78"/>
      <c r="C5632" s="78"/>
      <c r="D5632" s="78"/>
      <c r="E5632" s="79" t="str">
        <f>+IF(C5632&lt;&gt;"",VLOOKUP(MID(C5632,18,5),NIVELES!$A$133:$B$213,2,0),"")</f>
        <v/>
      </c>
      <c r="F5632" s="80"/>
      <c r="G5632" s="81" t="str">
        <f>+IF(F5632&lt;&gt;"",VLOOKUP(F5632,NIVELES!$A$246:$C$464,3,0),"")</f>
        <v/>
      </c>
      <c r="H5632" s="82"/>
      <c r="I5632" s="78"/>
      <c r="J5632" s="78"/>
      <c r="K5632" s="78"/>
      <c r="L5632" s="78"/>
      <c r="M5632" s="78"/>
      <c r="N5632" s="78"/>
      <c r="O5632" s="78"/>
      <c r="P5632" s="82"/>
      <c r="Q5632" s="78"/>
      <c r="R5632" s="82"/>
      <c r="S5632" s="82"/>
      <c r="T5632" s="82"/>
      <c r="U5632" s="82"/>
      <c r="V5632" s="82"/>
      <c r="W5632" s="82"/>
      <c r="X5632" s="82"/>
      <c r="Y5632" s="82"/>
      <c r="Z5632" s="82"/>
      <c r="AA5632" s="82"/>
      <c r="AB5632" s="82"/>
      <c r="AC5632" s="82"/>
      <c r="AD5632" s="85" t="str">
        <f>IF(A5632&lt;&gt;"",IF(D5632="DIRECCIÓN_DE_TRANSFERENCIAS","280 0031",VLOOKUP(C5632,NIVELES!$A$14:$B$105,2,0)),"")</f>
        <v/>
      </c>
      <c r="AE5632" s="86"/>
      <c r="AF5632" s="86"/>
      <c r="AG5632" s="79" t="str">
        <f>+IF(AF5632&lt;&gt;"",VLOOKUP(AF5632,NIVELES!$A$666:$B$673,2,0),"")</f>
        <v/>
      </c>
      <c r="AH5632" s="78"/>
      <c r="AI5632" s="79" t="str">
        <f>IF(AH5632&lt;&gt;"",VLOOKUP(CONCATENATE(AG5632,AH5632),NIVELES!$B$676:$C$745,2,0),"")</f>
        <v/>
      </c>
      <c r="AJ5632" s="78"/>
      <c r="AK5632" s="79" t="str">
        <f>+IF(AJ5632&lt;&gt;"",VLOOKUP(AJ5632,NIVELES!$A$816:$B$892,2,0),"")</f>
        <v/>
      </c>
      <c r="AL5632" s="78"/>
      <c r="AM5632" s="78"/>
      <c r="AN5632" s="79" t="str">
        <f>IF(AM5632&lt;&gt;"",+VLOOKUP(AM5632,NIVELES!$A$1652:$B$2466,2,0),"")</f>
        <v/>
      </c>
      <c r="AO5632" s="87"/>
      <c r="AP5632" s="88"/>
      <c r="AQ5632" s="88"/>
      <c r="AR5632" s="88"/>
      <c r="AS5632" s="88"/>
      <c r="AT5632" s="88"/>
      <c r="AU5632" s="88"/>
      <c r="AV5632" s="88"/>
      <c r="AW5632" s="88"/>
      <c r="AX5632" s="88"/>
      <c r="AY5632" s="88"/>
      <c r="AZ5632" s="88"/>
      <c r="BA5632" s="88"/>
      <c r="BB5632" s="89">
        <f t="shared" si="347"/>
        <v>0</v>
      </c>
      <c r="BC5632" s="90" t="str">
        <f t="shared" si="346"/>
        <v xml:space="preserve"> </v>
      </c>
      <c r="BD5632" s="91" t="str">
        <f t="shared" si="348"/>
        <v xml:space="preserve"> </v>
      </c>
      <c r="BE5632" s="92">
        <f t="shared" si="349"/>
        <v>0</v>
      </c>
    </row>
    <row r="5633" spans="1:57" s="74" customFormat="1" ht="50.1" customHeight="1" x14ac:dyDescent="0.2">
      <c r="A5633" s="78"/>
      <c r="B5633" s="78"/>
      <c r="C5633" s="78"/>
      <c r="D5633" s="78"/>
      <c r="E5633" s="79" t="str">
        <f>+IF(C5633&lt;&gt;"",VLOOKUP(MID(C5633,18,5),NIVELES!$A$133:$B$213,2,0),"")</f>
        <v/>
      </c>
      <c r="F5633" s="80"/>
      <c r="G5633" s="81" t="str">
        <f>+IF(F5633&lt;&gt;"",VLOOKUP(F5633,NIVELES!$A$246:$C$464,3,0),"")</f>
        <v/>
      </c>
      <c r="H5633" s="82"/>
      <c r="I5633" s="78"/>
      <c r="J5633" s="78"/>
      <c r="K5633" s="78"/>
      <c r="L5633" s="78"/>
      <c r="M5633" s="78"/>
      <c r="N5633" s="78"/>
      <c r="O5633" s="78"/>
      <c r="P5633" s="82"/>
      <c r="Q5633" s="78"/>
      <c r="R5633" s="82"/>
      <c r="S5633" s="82"/>
      <c r="T5633" s="82"/>
      <c r="U5633" s="82"/>
      <c r="V5633" s="82"/>
      <c r="W5633" s="82"/>
      <c r="X5633" s="82"/>
      <c r="Y5633" s="82"/>
      <c r="Z5633" s="82"/>
      <c r="AA5633" s="82"/>
      <c r="AB5633" s="82"/>
      <c r="AC5633" s="82"/>
      <c r="AD5633" s="85" t="str">
        <f>IF(A5633&lt;&gt;"",IF(D5633="DIRECCIÓN_DE_TRANSFERENCIAS","280 0031",VLOOKUP(C5633,NIVELES!$A$14:$B$105,2,0)),"")</f>
        <v/>
      </c>
      <c r="AE5633" s="86"/>
      <c r="AF5633" s="86"/>
      <c r="AG5633" s="79" t="str">
        <f>+IF(AF5633&lt;&gt;"",VLOOKUP(AF5633,NIVELES!$A$666:$B$673,2,0),"")</f>
        <v/>
      </c>
      <c r="AH5633" s="78"/>
      <c r="AI5633" s="79" t="str">
        <f>IF(AH5633&lt;&gt;"",VLOOKUP(CONCATENATE(AG5633,AH5633),NIVELES!$B$676:$C$745,2,0),"")</f>
        <v/>
      </c>
      <c r="AJ5633" s="78"/>
      <c r="AK5633" s="79" t="str">
        <f>+IF(AJ5633&lt;&gt;"",VLOOKUP(AJ5633,NIVELES!$A$816:$B$892,2,0),"")</f>
        <v/>
      </c>
      <c r="AL5633" s="78"/>
      <c r="AM5633" s="78"/>
      <c r="AN5633" s="79" t="str">
        <f>IF(AM5633&lt;&gt;"",+VLOOKUP(AM5633,NIVELES!$A$1652:$B$2466,2,0),"")</f>
        <v/>
      </c>
      <c r="AO5633" s="87"/>
      <c r="AP5633" s="88"/>
      <c r="AQ5633" s="88"/>
      <c r="AR5633" s="88"/>
      <c r="AS5633" s="88"/>
      <c r="AT5633" s="88"/>
      <c r="AU5633" s="88"/>
      <c r="AV5633" s="88"/>
      <c r="AW5633" s="88"/>
      <c r="AX5633" s="88"/>
      <c r="AY5633" s="88"/>
      <c r="AZ5633" s="88"/>
      <c r="BA5633" s="88"/>
      <c r="BB5633" s="89">
        <f t="shared" si="347"/>
        <v>0</v>
      </c>
      <c r="BC5633" s="90" t="str">
        <f t="shared" si="346"/>
        <v xml:space="preserve"> </v>
      </c>
      <c r="BD5633" s="91" t="str">
        <f t="shared" si="348"/>
        <v xml:space="preserve"> </v>
      </c>
      <c r="BE5633" s="92">
        <f t="shared" si="349"/>
        <v>0</v>
      </c>
    </row>
    <row r="5634" spans="1:57" s="74" customFormat="1" ht="50.1" customHeight="1" x14ac:dyDescent="0.2">
      <c r="A5634" s="78"/>
      <c r="B5634" s="78"/>
      <c r="C5634" s="78"/>
      <c r="D5634" s="78"/>
      <c r="E5634" s="79" t="str">
        <f>+IF(C5634&lt;&gt;"",VLOOKUP(MID(C5634,18,5),NIVELES!$A$133:$B$213,2,0),"")</f>
        <v/>
      </c>
      <c r="F5634" s="80"/>
      <c r="G5634" s="81" t="str">
        <f>+IF(F5634&lt;&gt;"",VLOOKUP(F5634,NIVELES!$A$246:$C$464,3,0),"")</f>
        <v/>
      </c>
      <c r="H5634" s="82"/>
      <c r="I5634" s="78"/>
      <c r="J5634" s="78"/>
      <c r="K5634" s="78"/>
      <c r="L5634" s="78"/>
      <c r="M5634" s="78"/>
      <c r="N5634" s="78"/>
      <c r="O5634" s="78"/>
      <c r="P5634" s="82"/>
      <c r="Q5634" s="78"/>
      <c r="R5634" s="82"/>
      <c r="S5634" s="82"/>
      <c r="T5634" s="82"/>
      <c r="U5634" s="82"/>
      <c r="V5634" s="82"/>
      <c r="W5634" s="82"/>
      <c r="X5634" s="82"/>
      <c r="Y5634" s="82"/>
      <c r="Z5634" s="82"/>
      <c r="AA5634" s="82"/>
      <c r="AB5634" s="82"/>
      <c r="AC5634" s="82"/>
      <c r="AD5634" s="85" t="str">
        <f>IF(A5634&lt;&gt;"",IF(D5634="DIRECCIÓN_DE_TRANSFERENCIAS","280 0031",VLOOKUP(C5634,NIVELES!$A$14:$B$105,2,0)),"")</f>
        <v/>
      </c>
      <c r="AE5634" s="86"/>
      <c r="AF5634" s="86"/>
      <c r="AG5634" s="79" t="str">
        <f>+IF(AF5634&lt;&gt;"",VLOOKUP(AF5634,NIVELES!$A$666:$B$673,2,0),"")</f>
        <v/>
      </c>
      <c r="AH5634" s="78"/>
      <c r="AI5634" s="79" t="str">
        <f>IF(AH5634&lt;&gt;"",VLOOKUP(CONCATENATE(AG5634,AH5634),NIVELES!$B$676:$C$745,2,0),"")</f>
        <v/>
      </c>
      <c r="AJ5634" s="78"/>
      <c r="AK5634" s="79" t="str">
        <f>+IF(AJ5634&lt;&gt;"",VLOOKUP(AJ5634,NIVELES!$A$816:$B$892,2,0),"")</f>
        <v/>
      </c>
      <c r="AL5634" s="78"/>
      <c r="AM5634" s="78"/>
      <c r="AN5634" s="79" t="str">
        <f>IF(AM5634&lt;&gt;"",+VLOOKUP(AM5634,NIVELES!$A$1652:$B$2466,2,0),"")</f>
        <v/>
      </c>
      <c r="AO5634" s="87"/>
      <c r="AP5634" s="88"/>
      <c r="AQ5634" s="88"/>
      <c r="AR5634" s="88"/>
      <c r="AS5634" s="88"/>
      <c r="AT5634" s="88"/>
      <c r="AU5634" s="88"/>
      <c r="AV5634" s="88"/>
      <c r="AW5634" s="88"/>
      <c r="AX5634" s="88"/>
      <c r="AY5634" s="88"/>
      <c r="AZ5634" s="88"/>
      <c r="BA5634" s="88"/>
      <c r="BB5634" s="89">
        <f t="shared" si="347"/>
        <v>0</v>
      </c>
      <c r="BC5634" s="90" t="str">
        <f t="shared" si="346"/>
        <v xml:space="preserve"> </v>
      </c>
      <c r="BD5634" s="91" t="str">
        <f t="shared" si="348"/>
        <v xml:space="preserve"> </v>
      </c>
      <c r="BE5634" s="92">
        <f t="shared" si="349"/>
        <v>0</v>
      </c>
    </row>
    <row r="5635" spans="1:57" s="74" customFormat="1" ht="50.1" customHeight="1" x14ac:dyDescent="0.2">
      <c r="A5635" s="78"/>
      <c r="B5635" s="78"/>
      <c r="C5635" s="78"/>
      <c r="D5635" s="78"/>
      <c r="E5635" s="79" t="str">
        <f>+IF(C5635&lt;&gt;"",VLOOKUP(MID(C5635,18,5),NIVELES!$A$133:$B$213,2,0),"")</f>
        <v/>
      </c>
      <c r="F5635" s="80"/>
      <c r="G5635" s="81" t="str">
        <f>+IF(F5635&lt;&gt;"",VLOOKUP(F5635,NIVELES!$A$246:$C$464,3,0),"")</f>
        <v/>
      </c>
      <c r="H5635" s="82"/>
      <c r="I5635" s="78"/>
      <c r="J5635" s="78"/>
      <c r="K5635" s="78"/>
      <c r="L5635" s="78"/>
      <c r="M5635" s="78"/>
      <c r="N5635" s="78"/>
      <c r="O5635" s="78"/>
      <c r="P5635" s="82"/>
      <c r="Q5635" s="78"/>
      <c r="R5635" s="82"/>
      <c r="S5635" s="82"/>
      <c r="T5635" s="82"/>
      <c r="U5635" s="82"/>
      <c r="V5635" s="82"/>
      <c r="W5635" s="82"/>
      <c r="X5635" s="82"/>
      <c r="Y5635" s="82"/>
      <c r="Z5635" s="82"/>
      <c r="AA5635" s="82"/>
      <c r="AB5635" s="82"/>
      <c r="AC5635" s="82"/>
      <c r="AD5635" s="85" t="str">
        <f>IF(A5635&lt;&gt;"",IF(D5635="DIRECCIÓN_DE_TRANSFERENCIAS","280 0031",VLOOKUP(C5635,NIVELES!$A$14:$B$105,2,0)),"")</f>
        <v/>
      </c>
      <c r="AE5635" s="86"/>
      <c r="AF5635" s="86"/>
      <c r="AG5635" s="79" t="str">
        <f>+IF(AF5635&lt;&gt;"",VLOOKUP(AF5635,NIVELES!$A$666:$B$673,2,0),"")</f>
        <v/>
      </c>
      <c r="AH5635" s="78"/>
      <c r="AI5635" s="79" t="str">
        <f>IF(AH5635&lt;&gt;"",VLOOKUP(CONCATENATE(AG5635,AH5635),NIVELES!$B$676:$C$745,2,0),"")</f>
        <v/>
      </c>
      <c r="AJ5635" s="78"/>
      <c r="AK5635" s="79" t="str">
        <f>+IF(AJ5635&lt;&gt;"",VLOOKUP(AJ5635,NIVELES!$A$816:$B$892,2,0),"")</f>
        <v/>
      </c>
      <c r="AL5635" s="78"/>
      <c r="AM5635" s="78"/>
      <c r="AN5635" s="79" t="str">
        <f>IF(AM5635&lt;&gt;"",+VLOOKUP(AM5635,NIVELES!$A$1652:$B$2466,2,0),"")</f>
        <v/>
      </c>
      <c r="AO5635" s="87"/>
      <c r="AP5635" s="88"/>
      <c r="AQ5635" s="88"/>
      <c r="AR5635" s="88"/>
      <c r="AS5635" s="88"/>
      <c r="AT5635" s="88"/>
      <c r="AU5635" s="88"/>
      <c r="AV5635" s="88"/>
      <c r="AW5635" s="88"/>
      <c r="AX5635" s="88"/>
      <c r="AY5635" s="88"/>
      <c r="AZ5635" s="88"/>
      <c r="BA5635" s="88"/>
      <c r="BB5635" s="89">
        <f t="shared" si="347"/>
        <v>0</v>
      </c>
      <c r="BC5635" s="90" t="str">
        <f t="shared" si="346"/>
        <v xml:space="preserve"> </v>
      </c>
      <c r="BD5635" s="91" t="str">
        <f t="shared" si="348"/>
        <v xml:space="preserve"> </v>
      </c>
      <c r="BE5635" s="92">
        <f t="shared" si="349"/>
        <v>0</v>
      </c>
    </row>
    <row r="5636" spans="1:57" s="74" customFormat="1" ht="50.1" customHeight="1" x14ac:dyDescent="0.2">
      <c r="A5636" s="78"/>
      <c r="B5636" s="78"/>
      <c r="C5636" s="78"/>
      <c r="D5636" s="78"/>
      <c r="E5636" s="79" t="str">
        <f>+IF(C5636&lt;&gt;"",VLOOKUP(MID(C5636,18,5),NIVELES!$A$133:$B$213,2,0),"")</f>
        <v/>
      </c>
      <c r="F5636" s="80"/>
      <c r="G5636" s="81" t="str">
        <f>+IF(F5636&lt;&gt;"",VLOOKUP(F5636,NIVELES!$A$246:$C$464,3,0),"")</f>
        <v/>
      </c>
      <c r="H5636" s="82"/>
      <c r="I5636" s="78"/>
      <c r="J5636" s="78"/>
      <c r="K5636" s="78"/>
      <c r="L5636" s="78"/>
      <c r="M5636" s="78"/>
      <c r="N5636" s="78"/>
      <c r="O5636" s="78"/>
      <c r="P5636" s="82"/>
      <c r="Q5636" s="78"/>
      <c r="R5636" s="82"/>
      <c r="S5636" s="82"/>
      <c r="T5636" s="82"/>
      <c r="U5636" s="82"/>
      <c r="V5636" s="82"/>
      <c r="W5636" s="82"/>
      <c r="X5636" s="82"/>
      <c r="Y5636" s="82"/>
      <c r="Z5636" s="82"/>
      <c r="AA5636" s="82"/>
      <c r="AB5636" s="82"/>
      <c r="AC5636" s="82"/>
      <c r="AD5636" s="85" t="str">
        <f>IF(A5636&lt;&gt;"",IF(D5636="DIRECCIÓN_DE_TRANSFERENCIAS","280 0031",VLOOKUP(C5636,NIVELES!$A$14:$B$105,2,0)),"")</f>
        <v/>
      </c>
      <c r="AE5636" s="86"/>
      <c r="AF5636" s="86"/>
      <c r="AG5636" s="79" t="str">
        <f>+IF(AF5636&lt;&gt;"",VLOOKUP(AF5636,NIVELES!$A$666:$B$673,2,0),"")</f>
        <v/>
      </c>
      <c r="AH5636" s="78"/>
      <c r="AI5636" s="79" t="str">
        <f>IF(AH5636&lt;&gt;"",VLOOKUP(CONCATENATE(AG5636,AH5636),NIVELES!$B$676:$C$745,2,0),"")</f>
        <v/>
      </c>
      <c r="AJ5636" s="78"/>
      <c r="AK5636" s="79" t="str">
        <f>+IF(AJ5636&lt;&gt;"",VLOOKUP(AJ5636,NIVELES!$A$816:$B$892,2,0),"")</f>
        <v/>
      </c>
      <c r="AL5636" s="78"/>
      <c r="AM5636" s="78"/>
      <c r="AN5636" s="79" t="str">
        <f>IF(AM5636&lt;&gt;"",+VLOOKUP(AM5636,NIVELES!$A$1652:$B$2466,2,0),"")</f>
        <v/>
      </c>
      <c r="AO5636" s="87"/>
      <c r="AP5636" s="88"/>
      <c r="AQ5636" s="88"/>
      <c r="AR5636" s="88"/>
      <c r="AS5636" s="88"/>
      <c r="AT5636" s="88"/>
      <c r="AU5636" s="88"/>
      <c r="AV5636" s="88"/>
      <c r="AW5636" s="88"/>
      <c r="AX5636" s="88"/>
      <c r="AY5636" s="88"/>
      <c r="AZ5636" s="88"/>
      <c r="BA5636" s="88"/>
      <c r="BB5636" s="89">
        <f t="shared" si="347"/>
        <v>0</v>
      </c>
      <c r="BC5636" s="90" t="str">
        <f t="shared" si="346"/>
        <v xml:space="preserve"> </v>
      </c>
      <c r="BD5636" s="91" t="str">
        <f t="shared" si="348"/>
        <v xml:space="preserve"> </v>
      </c>
      <c r="BE5636" s="92">
        <f t="shared" si="349"/>
        <v>0</v>
      </c>
    </row>
    <row r="5637" spans="1:57" s="74" customFormat="1" ht="50.1" customHeight="1" x14ac:dyDescent="0.2">
      <c r="A5637" s="78"/>
      <c r="B5637" s="78"/>
      <c r="C5637" s="78"/>
      <c r="D5637" s="78"/>
      <c r="E5637" s="79" t="str">
        <f>+IF(C5637&lt;&gt;"",VLOOKUP(MID(C5637,18,5),NIVELES!$A$133:$B$213,2,0),"")</f>
        <v/>
      </c>
      <c r="F5637" s="80"/>
      <c r="G5637" s="81" t="str">
        <f>+IF(F5637&lt;&gt;"",VLOOKUP(F5637,NIVELES!$A$246:$C$464,3,0),"")</f>
        <v/>
      </c>
      <c r="H5637" s="82"/>
      <c r="I5637" s="78"/>
      <c r="J5637" s="78"/>
      <c r="K5637" s="78"/>
      <c r="L5637" s="78"/>
      <c r="M5637" s="78"/>
      <c r="N5637" s="78"/>
      <c r="O5637" s="78"/>
      <c r="P5637" s="82"/>
      <c r="Q5637" s="78"/>
      <c r="R5637" s="82"/>
      <c r="S5637" s="82"/>
      <c r="T5637" s="82"/>
      <c r="U5637" s="82"/>
      <c r="V5637" s="82"/>
      <c r="W5637" s="82"/>
      <c r="X5637" s="82"/>
      <c r="Y5637" s="82"/>
      <c r="Z5637" s="82"/>
      <c r="AA5637" s="82"/>
      <c r="AB5637" s="82"/>
      <c r="AC5637" s="82"/>
      <c r="AD5637" s="85" t="str">
        <f>IF(A5637&lt;&gt;"",IF(D5637="DIRECCIÓN_DE_TRANSFERENCIAS","280 0031",VLOOKUP(C5637,NIVELES!$A$14:$B$105,2,0)),"")</f>
        <v/>
      </c>
      <c r="AE5637" s="86"/>
      <c r="AF5637" s="86"/>
      <c r="AG5637" s="79" t="str">
        <f>+IF(AF5637&lt;&gt;"",VLOOKUP(AF5637,NIVELES!$A$666:$B$673,2,0),"")</f>
        <v/>
      </c>
      <c r="AH5637" s="78"/>
      <c r="AI5637" s="79" t="str">
        <f>IF(AH5637&lt;&gt;"",VLOOKUP(CONCATENATE(AG5637,AH5637),NIVELES!$B$676:$C$745,2,0),"")</f>
        <v/>
      </c>
      <c r="AJ5637" s="78"/>
      <c r="AK5637" s="79" t="str">
        <f>+IF(AJ5637&lt;&gt;"",VLOOKUP(AJ5637,NIVELES!$A$816:$B$892,2,0),"")</f>
        <v/>
      </c>
      <c r="AL5637" s="78"/>
      <c r="AM5637" s="78"/>
      <c r="AN5637" s="79" t="str">
        <f>IF(AM5637&lt;&gt;"",+VLOOKUP(AM5637,NIVELES!$A$1652:$B$2466,2,0),"")</f>
        <v/>
      </c>
      <c r="AO5637" s="87"/>
      <c r="AP5637" s="88"/>
      <c r="AQ5637" s="88"/>
      <c r="AR5637" s="88"/>
      <c r="AS5637" s="88"/>
      <c r="AT5637" s="88"/>
      <c r="AU5637" s="88"/>
      <c r="AV5637" s="88"/>
      <c r="AW5637" s="88"/>
      <c r="AX5637" s="88"/>
      <c r="AY5637" s="88"/>
      <c r="AZ5637" s="88"/>
      <c r="BA5637" s="88"/>
      <c r="BB5637" s="89">
        <f t="shared" si="347"/>
        <v>0</v>
      </c>
      <c r="BC5637" s="90" t="str">
        <f t="shared" si="346"/>
        <v xml:space="preserve"> </v>
      </c>
      <c r="BD5637" s="91" t="str">
        <f t="shared" si="348"/>
        <v xml:space="preserve"> </v>
      </c>
      <c r="BE5637" s="92">
        <f t="shared" si="349"/>
        <v>0</v>
      </c>
    </row>
    <row r="5638" spans="1:57" s="74" customFormat="1" ht="50.1" customHeight="1" x14ac:dyDescent="0.2">
      <c r="A5638" s="78"/>
      <c r="B5638" s="78"/>
      <c r="C5638" s="78"/>
      <c r="D5638" s="78"/>
      <c r="E5638" s="79" t="str">
        <f>+IF(C5638&lt;&gt;"",VLOOKUP(MID(C5638,18,5),NIVELES!$A$133:$B$213,2,0),"")</f>
        <v/>
      </c>
      <c r="F5638" s="80"/>
      <c r="G5638" s="81" t="str">
        <f>+IF(F5638&lt;&gt;"",VLOOKUP(F5638,NIVELES!$A$246:$C$464,3,0),"")</f>
        <v/>
      </c>
      <c r="H5638" s="82"/>
      <c r="I5638" s="78"/>
      <c r="J5638" s="78"/>
      <c r="K5638" s="78"/>
      <c r="L5638" s="78"/>
      <c r="M5638" s="78"/>
      <c r="N5638" s="78"/>
      <c r="O5638" s="78"/>
      <c r="P5638" s="82"/>
      <c r="Q5638" s="78"/>
      <c r="R5638" s="82"/>
      <c r="S5638" s="82"/>
      <c r="T5638" s="82"/>
      <c r="U5638" s="82"/>
      <c r="V5638" s="82"/>
      <c r="W5638" s="82"/>
      <c r="X5638" s="82"/>
      <c r="Y5638" s="82"/>
      <c r="Z5638" s="82"/>
      <c r="AA5638" s="82"/>
      <c r="AB5638" s="82"/>
      <c r="AC5638" s="82"/>
      <c r="AD5638" s="85" t="str">
        <f>IF(A5638&lt;&gt;"",IF(D5638="DIRECCIÓN_DE_TRANSFERENCIAS","280 0031",VLOOKUP(C5638,NIVELES!$A$14:$B$105,2,0)),"")</f>
        <v/>
      </c>
      <c r="AE5638" s="86"/>
      <c r="AF5638" s="86"/>
      <c r="AG5638" s="79" t="str">
        <f>+IF(AF5638&lt;&gt;"",VLOOKUP(AF5638,NIVELES!$A$666:$B$673,2,0),"")</f>
        <v/>
      </c>
      <c r="AH5638" s="78"/>
      <c r="AI5638" s="79" t="str">
        <f>IF(AH5638&lt;&gt;"",VLOOKUP(CONCATENATE(AG5638,AH5638),NIVELES!$B$676:$C$745,2,0),"")</f>
        <v/>
      </c>
      <c r="AJ5638" s="78"/>
      <c r="AK5638" s="79" t="str">
        <f>+IF(AJ5638&lt;&gt;"",VLOOKUP(AJ5638,NIVELES!$A$816:$B$892,2,0),"")</f>
        <v/>
      </c>
      <c r="AL5638" s="78"/>
      <c r="AM5638" s="78"/>
      <c r="AN5638" s="79" t="str">
        <f>IF(AM5638&lt;&gt;"",+VLOOKUP(AM5638,NIVELES!$A$1652:$B$2466,2,0),"")</f>
        <v/>
      </c>
      <c r="AO5638" s="87"/>
      <c r="AP5638" s="88"/>
      <c r="AQ5638" s="88"/>
      <c r="AR5638" s="88"/>
      <c r="AS5638" s="88"/>
      <c r="AT5638" s="88"/>
      <c r="AU5638" s="88"/>
      <c r="AV5638" s="88"/>
      <c r="AW5638" s="88"/>
      <c r="AX5638" s="88"/>
      <c r="AY5638" s="88"/>
      <c r="AZ5638" s="88"/>
      <c r="BA5638" s="88"/>
      <c r="BB5638" s="89">
        <f t="shared" si="347"/>
        <v>0</v>
      </c>
      <c r="BC5638" s="90" t="str">
        <f t="shared" si="346"/>
        <v xml:space="preserve"> </v>
      </c>
      <c r="BD5638" s="91" t="str">
        <f t="shared" si="348"/>
        <v xml:space="preserve"> </v>
      </c>
      <c r="BE5638" s="92">
        <f t="shared" si="349"/>
        <v>0</v>
      </c>
    </row>
    <row r="5639" spans="1:57" s="74" customFormat="1" ht="50.1" customHeight="1" x14ac:dyDescent="0.2">
      <c r="A5639" s="78"/>
      <c r="B5639" s="78"/>
      <c r="C5639" s="78"/>
      <c r="D5639" s="78"/>
      <c r="E5639" s="79" t="str">
        <f>+IF(C5639&lt;&gt;"",VLOOKUP(MID(C5639,18,5),NIVELES!$A$133:$B$213,2,0),"")</f>
        <v/>
      </c>
      <c r="F5639" s="80"/>
      <c r="G5639" s="81" t="str">
        <f>+IF(F5639&lt;&gt;"",VLOOKUP(F5639,NIVELES!$A$246:$C$464,3,0),"")</f>
        <v/>
      </c>
      <c r="H5639" s="82"/>
      <c r="I5639" s="78"/>
      <c r="J5639" s="78"/>
      <c r="K5639" s="78"/>
      <c r="L5639" s="78"/>
      <c r="M5639" s="78"/>
      <c r="N5639" s="78"/>
      <c r="O5639" s="78"/>
      <c r="P5639" s="82"/>
      <c r="Q5639" s="78"/>
      <c r="R5639" s="82"/>
      <c r="S5639" s="82"/>
      <c r="T5639" s="82"/>
      <c r="U5639" s="82"/>
      <c r="V5639" s="82"/>
      <c r="W5639" s="82"/>
      <c r="X5639" s="82"/>
      <c r="Y5639" s="82"/>
      <c r="Z5639" s="82"/>
      <c r="AA5639" s="82"/>
      <c r="AB5639" s="82"/>
      <c r="AC5639" s="82"/>
      <c r="AD5639" s="85" t="str">
        <f>IF(A5639&lt;&gt;"",IF(D5639="DIRECCIÓN_DE_TRANSFERENCIAS","280 0031",VLOOKUP(C5639,NIVELES!$A$14:$B$105,2,0)),"")</f>
        <v/>
      </c>
      <c r="AE5639" s="86"/>
      <c r="AF5639" s="86"/>
      <c r="AG5639" s="79" t="str">
        <f>+IF(AF5639&lt;&gt;"",VLOOKUP(AF5639,NIVELES!$A$666:$B$673,2,0),"")</f>
        <v/>
      </c>
      <c r="AH5639" s="78"/>
      <c r="AI5639" s="79" t="str">
        <f>IF(AH5639&lt;&gt;"",VLOOKUP(CONCATENATE(AG5639,AH5639),NIVELES!$B$676:$C$745,2,0),"")</f>
        <v/>
      </c>
      <c r="AJ5639" s="78"/>
      <c r="AK5639" s="79" t="str">
        <f>+IF(AJ5639&lt;&gt;"",VLOOKUP(AJ5639,NIVELES!$A$816:$B$892,2,0),"")</f>
        <v/>
      </c>
      <c r="AL5639" s="78"/>
      <c r="AM5639" s="78"/>
      <c r="AN5639" s="79" t="str">
        <f>IF(AM5639&lt;&gt;"",+VLOOKUP(AM5639,NIVELES!$A$1652:$B$2466,2,0),"")</f>
        <v/>
      </c>
      <c r="AO5639" s="87"/>
      <c r="AP5639" s="88"/>
      <c r="AQ5639" s="88"/>
      <c r="AR5639" s="88"/>
      <c r="AS5639" s="88"/>
      <c r="AT5639" s="88"/>
      <c r="AU5639" s="88"/>
      <c r="AV5639" s="88"/>
      <c r="AW5639" s="88"/>
      <c r="AX5639" s="88"/>
      <c r="AY5639" s="88"/>
      <c r="AZ5639" s="88"/>
      <c r="BA5639" s="88"/>
      <c r="BB5639" s="89">
        <f t="shared" si="347"/>
        <v>0</v>
      </c>
      <c r="BC5639" s="90" t="str">
        <f t="shared" ref="BC5639:BC5702" si="350">IF(A5639&lt;&gt;"",IF(AO5639&lt;&gt;"",IF(AO5639=BB5639,"OK",AO5639-BB5639),IF(AND(AO5639="",BB5639=""),"",AO5639-BB5639))," ")</f>
        <v xml:space="preserve"> </v>
      </c>
      <c r="BD5639" s="91" t="str">
        <f t="shared" si="348"/>
        <v xml:space="preserve"> </v>
      </c>
      <c r="BE5639" s="92">
        <f t="shared" si="349"/>
        <v>0</v>
      </c>
    </row>
    <row r="5640" spans="1:57" s="74" customFormat="1" ht="50.1" customHeight="1" x14ac:dyDescent="0.2">
      <c r="A5640" s="78"/>
      <c r="B5640" s="78"/>
      <c r="C5640" s="78"/>
      <c r="D5640" s="78"/>
      <c r="E5640" s="79" t="str">
        <f>+IF(C5640&lt;&gt;"",VLOOKUP(MID(C5640,18,5),NIVELES!$A$133:$B$213,2,0),"")</f>
        <v/>
      </c>
      <c r="F5640" s="80"/>
      <c r="G5640" s="81" t="str">
        <f>+IF(F5640&lt;&gt;"",VLOOKUP(F5640,NIVELES!$A$246:$C$464,3,0),"")</f>
        <v/>
      </c>
      <c r="H5640" s="82"/>
      <c r="I5640" s="78"/>
      <c r="J5640" s="78"/>
      <c r="K5640" s="78"/>
      <c r="L5640" s="78"/>
      <c r="M5640" s="78"/>
      <c r="N5640" s="78"/>
      <c r="O5640" s="78"/>
      <c r="P5640" s="82"/>
      <c r="Q5640" s="78"/>
      <c r="R5640" s="82"/>
      <c r="S5640" s="82"/>
      <c r="T5640" s="82"/>
      <c r="U5640" s="82"/>
      <c r="V5640" s="82"/>
      <c r="W5640" s="82"/>
      <c r="X5640" s="82"/>
      <c r="Y5640" s="82"/>
      <c r="Z5640" s="82"/>
      <c r="AA5640" s="82"/>
      <c r="AB5640" s="82"/>
      <c r="AC5640" s="82"/>
      <c r="AD5640" s="85" t="str">
        <f>IF(A5640&lt;&gt;"",IF(D5640="DIRECCIÓN_DE_TRANSFERENCIAS","280 0031",VLOOKUP(C5640,NIVELES!$A$14:$B$105,2,0)),"")</f>
        <v/>
      </c>
      <c r="AE5640" s="86"/>
      <c r="AF5640" s="86"/>
      <c r="AG5640" s="79" t="str">
        <f>+IF(AF5640&lt;&gt;"",VLOOKUP(AF5640,NIVELES!$A$666:$B$673,2,0),"")</f>
        <v/>
      </c>
      <c r="AH5640" s="78"/>
      <c r="AI5640" s="79" t="str">
        <f>IF(AH5640&lt;&gt;"",VLOOKUP(CONCATENATE(AG5640,AH5640),NIVELES!$B$676:$C$745,2,0),"")</f>
        <v/>
      </c>
      <c r="AJ5640" s="78"/>
      <c r="AK5640" s="79" t="str">
        <f>+IF(AJ5640&lt;&gt;"",VLOOKUP(AJ5640,NIVELES!$A$816:$B$892,2,0),"")</f>
        <v/>
      </c>
      <c r="AL5640" s="78"/>
      <c r="AM5640" s="78"/>
      <c r="AN5640" s="79" t="str">
        <f>IF(AM5640&lt;&gt;"",+VLOOKUP(AM5640,NIVELES!$A$1652:$B$2466,2,0),"")</f>
        <v/>
      </c>
      <c r="AO5640" s="87"/>
      <c r="AP5640" s="88"/>
      <c r="AQ5640" s="88"/>
      <c r="AR5640" s="88"/>
      <c r="AS5640" s="88"/>
      <c r="AT5640" s="88"/>
      <c r="AU5640" s="88"/>
      <c r="AV5640" s="88"/>
      <c r="AW5640" s="88"/>
      <c r="AX5640" s="88"/>
      <c r="AY5640" s="88"/>
      <c r="AZ5640" s="88"/>
      <c r="BA5640" s="88"/>
      <c r="BB5640" s="89">
        <f t="shared" ref="BB5640:BB5703" si="351">SUBTOTAL(9,AP5640:BA5640)</f>
        <v>0</v>
      </c>
      <c r="BC5640" s="90" t="str">
        <f t="shared" si="350"/>
        <v xml:space="preserve"> </v>
      </c>
      <c r="BD5640" s="91" t="str">
        <f t="shared" ref="BD5640:BD5703" si="352">IF(A5640&lt;&gt;"",IF(A5640="","Escoger Nivel 0",)&amp;" "&amp;(IF(B5640="","Escoger Nivel  1",)&amp;" "&amp;(IF(C5640="","Escoger Nivel 2",)&amp;" "&amp;(IF(D5640="","Escoger Nivel 3",)&amp;" "&amp;(IF(F5640="","Escoger Cantón",)&amp;" "&amp;(IF(I5640="","Escoger Obj. Estratégico Institucional N1",)&amp;" "&amp;(IF(J5640="","Escoger Obj. Especifico N2",)&amp;" "&amp;(IF(K5640="","Escoger Obj. Operativo N4",)&amp;" "&amp;(IF(L5640=""," Llenar Modalidad de Servicio ",)&amp;""&amp;(IF(M5640=""," Llenar Meta de Cobertura ",)&amp;" "&amp;(IF(N5640="","Llenar Indicador",)&amp;" "&amp;(IF(O5640="","Llenar Actividad PAPP",)&amp;" "&amp;(IF(P5640="","Llenar Metas",)&amp;" "&amp;(IF(Q5640="","Llenar Indicador",)&amp;" "&amp;(IF(AF5640="","Escoger Nro. programa",)&amp;" "&amp;(IF(AH5640="","Escoger Nro. Actividad e-Sigef",)&amp;" "&amp;(IF(AK5640="","Escoger direccionamiento de gasto",)&amp;" "&amp;(IF(AL5640="","Escoger Grupo de Gasto",)&amp;" "&amp;(IF(AM5640="","Escoger Item Presupuestario",)&amp;" "&amp;(IF(AO5640="","Llenar valor de actividad",))))))))))))))))))))," ")</f>
        <v xml:space="preserve"> </v>
      </c>
      <c r="BE5640" s="92">
        <f t="shared" si="349"/>
        <v>0</v>
      </c>
    </row>
    <row r="5641" spans="1:57" s="74" customFormat="1" ht="50.1" customHeight="1" x14ac:dyDescent="0.2">
      <c r="A5641" s="78"/>
      <c r="B5641" s="78"/>
      <c r="C5641" s="78"/>
      <c r="D5641" s="78"/>
      <c r="E5641" s="79" t="str">
        <f>+IF(C5641&lt;&gt;"",VLOOKUP(MID(C5641,18,5),NIVELES!$A$133:$B$213,2,0),"")</f>
        <v/>
      </c>
      <c r="F5641" s="80"/>
      <c r="G5641" s="81" t="str">
        <f>+IF(F5641&lt;&gt;"",VLOOKUP(F5641,NIVELES!$A$246:$C$464,3,0),"")</f>
        <v/>
      </c>
      <c r="H5641" s="82"/>
      <c r="I5641" s="78"/>
      <c r="J5641" s="78"/>
      <c r="K5641" s="78"/>
      <c r="L5641" s="78"/>
      <c r="M5641" s="78"/>
      <c r="N5641" s="78"/>
      <c r="O5641" s="78"/>
      <c r="P5641" s="82"/>
      <c r="Q5641" s="78"/>
      <c r="R5641" s="82"/>
      <c r="S5641" s="82"/>
      <c r="T5641" s="82"/>
      <c r="U5641" s="82"/>
      <c r="V5641" s="82"/>
      <c r="W5641" s="82"/>
      <c r="X5641" s="82"/>
      <c r="Y5641" s="82"/>
      <c r="Z5641" s="82"/>
      <c r="AA5641" s="82"/>
      <c r="AB5641" s="82"/>
      <c r="AC5641" s="82"/>
      <c r="AD5641" s="85" t="str">
        <f>IF(A5641&lt;&gt;"",IF(D5641="DIRECCIÓN_DE_TRANSFERENCIAS","280 0031",VLOOKUP(C5641,NIVELES!$A$14:$B$105,2,0)),"")</f>
        <v/>
      </c>
      <c r="AE5641" s="86"/>
      <c r="AF5641" s="86"/>
      <c r="AG5641" s="79" t="str">
        <f>+IF(AF5641&lt;&gt;"",VLOOKUP(AF5641,NIVELES!$A$666:$B$673,2,0),"")</f>
        <v/>
      </c>
      <c r="AH5641" s="78"/>
      <c r="AI5641" s="79" t="str">
        <f>IF(AH5641&lt;&gt;"",VLOOKUP(CONCATENATE(AG5641,AH5641),NIVELES!$B$676:$C$745,2,0),"")</f>
        <v/>
      </c>
      <c r="AJ5641" s="78"/>
      <c r="AK5641" s="79" t="str">
        <f>+IF(AJ5641&lt;&gt;"",VLOOKUP(AJ5641,NIVELES!$A$816:$B$892,2,0),"")</f>
        <v/>
      </c>
      <c r="AL5641" s="78"/>
      <c r="AM5641" s="78"/>
      <c r="AN5641" s="79" t="str">
        <f>IF(AM5641&lt;&gt;"",+VLOOKUP(AM5641,NIVELES!$A$1652:$B$2466,2,0),"")</f>
        <v/>
      </c>
      <c r="AO5641" s="87"/>
      <c r="AP5641" s="88"/>
      <c r="AQ5641" s="88"/>
      <c r="AR5641" s="88"/>
      <c r="AS5641" s="88"/>
      <c r="AT5641" s="88"/>
      <c r="AU5641" s="88"/>
      <c r="AV5641" s="88"/>
      <c r="AW5641" s="88"/>
      <c r="AX5641" s="88"/>
      <c r="AY5641" s="88"/>
      <c r="AZ5641" s="88"/>
      <c r="BA5641" s="88"/>
      <c r="BB5641" s="89">
        <f t="shared" si="351"/>
        <v>0</v>
      </c>
      <c r="BC5641" s="90" t="str">
        <f t="shared" si="350"/>
        <v xml:space="preserve"> </v>
      </c>
      <c r="BD5641" s="91" t="str">
        <f t="shared" si="352"/>
        <v xml:space="preserve"> </v>
      </c>
      <c r="BE5641" s="92">
        <f t="shared" ref="BE5641:BE5704" si="353">SUBTOTAL(9,R5641:AC5641)</f>
        <v>0</v>
      </c>
    </row>
    <row r="5642" spans="1:57" s="74" customFormat="1" ht="50.1" customHeight="1" x14ac:dyDescent="0.2">
      <c r="A5642" s="78"/>
      <c r="B5642" s="78"/>
      <c r="C5642" s="78"/>
      <c r="D5642" s="78"/>
      <c r="E5642" s="79" t="str">
        <f>+IF(C5642&lt;&gt;"",VLOOKUP(MID(C5642,18,5),NIVELES!$A$133:$B$213,2,0),"")</f>
        <v/>
      </c>
      <c r="F5642" s="80"/>
      <c r="G5642" s="81" t="str">
        <f>+IF(F5642&lt;&gt;"",VLOOKUP(F5642,NIVELES!$A$246:$C$464,3,0),"")</f>
        <v/>
      </c>
      <c r="H5642" s="82"/>
      <c r="I5642" s="78"/>
      <c r="J5642" s="78"/>
      <c r="K5642" s="78"/>
      <c r="L5642" s="78"/>
      <c r="M5642" s="78"/>
      <c r="N5642" s="78"/>
      <c r="O5642" s="78"/>
      <c r="P5642" s="82"/>
      <c r="Q5642" s="78"/>
      <c r="R5642" s="82"/>
      <c r="S5642" s="82"/>
      <c r="T5642" s="82"/>
      <c r="U5642" s="82"/>
      <c r="V5642" s="82"/>
      <c r="W5642" s="82"/>
      <c r="X5642" s="82"/>
      <c r="Y5642" s="82"/>
      <c r="Z5642" s="82"/>
      <c r="AA5642" s="82"/>
      <c r="AB5642" s="82"/>
      <c r="AC5642" s="82"/>
      <c r="AD5642" s="85" t="str">
        <f>IF(A5642&lt;&gt;"",IF(D5642="DIRECCIÓN_DE_TRANSFERENCIAS","280 0031",VLOOKUP(C5642,NIVELES!$A$14:$B$105,2,0)),"")</f>
        <v/>
      </c>
      <c r="AE5642" s="86"/>
      <c r="AF5642" s="86"/>
      <c r="AG5642" s="79" t="str">
        <f>+IF(AF5642&lt;&gt;"",VLOOKUP(AF5642,NIVELES!$A$666:$B$673,2,0),"")</f>
        <v/>
      </c>
      <c r="AH5642" s="78"/>
      <c r="AI5642" s="79" t="str">
        <f>IF(AH5642&lt;&gt;"",VLOOKUP(CONCATENATE(AG5642,AH5642),NIVELES!$B$676:$C$745,2,0),"")</f>
        <v/>
      </c>
      <c r="AJ5642" s="78"/>
      <c r="AK5642" s="79" t="str">
        <f>+IF(AJ5642&lt;&gt;"",VLOOKUP(AJ5642,NIVELES!$A$816:$B$892,2,0),"")</f>
        <v/>
      </c>
      <c r="AL5642" s="78"/>
      <c r="AM5642" s="78"/>
      <c r="AN5642" s="79" t="str">
        <f>IF(AM5642&lt;&gt;"",+VLOOKUP(AM5642,NIVELES!$A$1652:$B$2466,2,0),"")</f>
        <v/>
      </c>
      <c r="AO5642" s="87"/>
      <c r="AP5642" s="88"/>
      <c r="AQ5642" s="88"/>
      <c r="AR5642" s="88"/>
      <c r="AS5642" s="88"/>
      <c r="AT5642" s="88"/>
      <c r="AU5642" s="88"/>
      <c r="AV5642" s="88"/>
      <c r="AW5642" s="88"/>
      <c r="AX5642" s="88"/>
      <c r="AY5642" s="88"/>
      <c r="AZ5642" s="88"/>
      <c r="BA5642" s="88"/>
      <c r="BB5642" s="89">
        <f t="shared" si="351"/>
        <v>0</v>
      </c>
      <c r="BC5642" s="90" t="str">
        <f t="shared" si="350"/>
        <v xml:space="preserve"> </v>
      </c>
      <c r="BD5642" s="91" t="str">
        <f t="shared" si="352"/>
        <v xml:space="preserve"> </v>
      </c>
      <c r="BE5642" s="92">
        <f t="shared" si="353"/>
        <v>0</v>
      </c>
    </row>
    <row r="5643" spans="1:57" s="74" customFormat="1" ht="50.1" customHeight="1" x14ac:dyDescent="0.2">
      <c r="A5643" s="78"/>
      <c r="B5643" s="78"/>
      <c r="C5643" s="78"/>
      <c r="D5643" s="78"/>
      <c r="E5643" s="79" t="str">
        <f>+IF(C5643&lt;&gt;"",VLOOKUP(MID(C5643,18,5),NIVELES!$A$133:$B$213,2,0),"")</f>
        <v/>
      </c>
      <c r="F5643" s="80"/>
      <c r="G5643" s="81" t="str">
        <f>+IF(F5643&lt;&gt;"",VLOOKUP(F5643,NIVELES!$A$246:$C$464,3,0),"")</f>
        <v/>
      </c>
      <c r="H5643" s="82"/>
      <c r="I5643" s="78"/>
      <c r="J5643" s="78"/>
      <c r="K5643" s="78"/>
      <c r="L5643" s="78"/>
      <c r="M5643" s="78"/>
      <c r="N5643" s="78"/>
      <c r="O5643" s="78"/>
      <c r="P5643" s="82"/>
      <c r="Q5643" s="78"/>
      <c r="R5643" s="82"/>
      <c r="S5643" s="82"/>
      <c r="T5643" s="82"/>
      <c r="U5643" s="82"/>
      <c r="V5643" s="82"/>
      <c r="W5643" s="82"/>
      <c r="X5643" s="82"/>
      <c r="Y5643" s="82"/>
      <c r="Z5643" s="82"/>
      <c r="AA5643" s="82"/>
      <c r="AB5643" s="82"/>
      <c r="AC5643" s="82"/>
      <c r="AD5643" s="85" t="str">
        <f>IF(A5643&lt;&gt;"",IF(D5643="DIRECCIÓN_DE_TRANSFERENCIAS","280 0031",VLOOKUP(C5643,NIVELES!$A$14:$B$105,2,0)),"")</f>
        <v/>
      </c>
      <c r="AE5643" s="86"/>
      <c r="AF5643" s="86"/>
      <c r="AG5643" s="79" t="str">
        <f>+IF(AF5643&lt;&gt;"",VLOOKUP(AF5643,NIVELES!$A$666:$B$673,2,0),"")</f>
        <v/>
      </c>
      <c r="AH5643" s="78"/>
      <c r="AI5643" s="79" t="str">
        <f>IF(AH5643&lt;&gt;"",VLOOKUP(CONCATENATE(AG5643,AH5643),NIVELES!$B$676:$C$745,2,0),"")</f>
        <v/>
      </c>
      <c r="AJ5643" s="78"/>
      <c r="AK5643" s="79" t="str">
        <f>+IF(AJ5643&lt;&gt;"",VLOOKUP(AJ5643,NIVELES!$A$816:$B$892,2,0),"")</f>
        <v/>
      </c>
      <c r="AL5643" s="78"/>
      <c r="AM5643" s="78"/>
      <c r="AN5643" s="79" t="str">
        <f>IF(AM5643&lt;&gt;"",+VLOOKUP(AM5643,NIVELES!$A$1652:$B$2466,2,0),"")</f>
        <v/>
      </c>
      <c r="AO5643" s="87"/>
      <c r="AP5643" s="88"/>
      <c r="AQ5643" s="88"/>
      <c r="AR5643" s="88"/>
      <c r="AS5643" s="88"/>
      <c r="AT5643" s="88"/>
      <c r="AU5643" s="88"/>
      <c r="AV5643" s="88"/>
      <c r="AW5643" s="88"/>
      <c r="AX5643" s="88"/>
      <c r="AY5643" s="88"/>
      <c r="AZ5643" s="88"/>
      <c r="BA5643" s="88"/>
      <c r="BB5643" s="89">
        <f t="shared" si="351"/>
        <v>0</v>
      </c>
      <c r="BC5643" s="90" t="str">
        <f t="shared" si="350"/>
        <v xml:space="preserve"> </v>
      </c>
      <c r="BD5643" s="91" t="str">
        <f t="shared" si="352"/>
        <v xml:space="preserve"> </v>
      </c>
      <c r="BE5643" s="92">
        <f t="shared" si="353"/>
        <v>0</v>
      </c>
    </row>
    <row r="5644" spans="1:57" s="74" customFormat="1" ht="50.1" customHeight="1" x14ac:dyDescent="0.2">
      <c r="A5644" s="78"/>
      <c r="B5644" s="78"/>
      <c r="C5644" s="78"/>
      <c r="D5644" s="78"/>
      <c r="E5644" s="79" t="str">
        <f>+IF(C5644&lt;&gt;"",VLOOKUP(MID(C5644,18,5),NIVELES!$A$133:$B$213,2,0),"")</f>
        <v/>
      </c>
      <c r="F5644" s="80"/>
      <c r="G5644" s="81" t="str">
        <f>+IF(F5644&lt;&gt;"",VLOOKUP(F5644,NIVELES!$A$246:$C$464,3,0),"")</f>
        <v/>
      </c>
      <c r="H5644" s="82"/>
      <c r="I5644" s="78"/>
      <c r="J5644" s="78"/>
      <c r="K5644" s="78"/>
      <c r="L5644" s="78"/>
      <c r="M5644" s="78"/>
      <c r="N5644" s="78"/>
      <c r="O5644" s="78"/>
      <c r="P5644" s="82"/>
      <c r="Q5644" s="78"/>
      <c r="R5644" s="82"/>
      <c r="S5644" s="82"/>
      <c r="T5644" s="82"/>
      <c r="U5644" s="82"/>
      <c r="V5644" s="82"/>
      <c r="W5644" s="82"/>
      <c r="X5644" s="82"/>
      <c r="Y5644" s="82"/>
      <c r="Z5644" s="82"/>
      <c r="AA5644" s="82"/>
      <c r="AB5644" s="82"/>
      <c r="AC5644" s="82"/>
      <c r="AD5644" s="85" t="str">
        <f>IF(A5644&lt;&gt;"",IF(D5644="DIRECCIÓN_DE_TRANSFERENCIAS","280 0031",VLOOKUP(C5644,NIVELES!$A$14:$B$105,2,0)),"")</f>
        <v/>
      </c>
      <c r="AE5644" s="86"/>
      <c r="AF5644" s="86"/>
      <c r="AG5644" s="79" t="str">
        <f>+IF(AF5644&lt;&gt;"",VLOOKUP(AF5644,NIVELES!$A$666:$B$673,2,0),"")</f>
        <v/>
      </c>
      <c r="AH5644" s="78"/>
      <c r="AI5644" s="79" t="str">
        <f>IF(AH5644&lt;&gt;"",VLOOKUP(CONCATENATE(AG5644,AH5644),NIVELES!$B$676:$C$745,2,0),"")</f>
        <v/>
      </c>
      <c r="AJ5644" s="78"/>
      <c r="AK5644" s="79" t="str">
        <f>+IF(AJ5644&lt;&gt;"",VLOOKUP(AJ5644,NIVELES!$A$816:$B$892,2,0),"")</f>
        <v/>
      </c>
      <c r="AL5644" s="78"/>
      <c r="AM5644" s="78"/>
      <c r="AN5644" s="79" t="str">
        <f>IF(AM5644&lt;&gt;"",+VLOOKUP(AM5644,NIVELES!$A$1652:$B$2466,2,0),"")</f>
        <v/>
      </c>
      <c r="AO5644" s="87"/>
      <c r="AP5644" s="88"/>
      <c r="AQ5644" s="88"/>
      <c r="AR5644" s="88"/>
      <c r="AS5644" s="88"/>
      <c r="AT5644" s="88"/>
      <c r="AU5644" s="88"/>
      <c r="AV5644" s="88"/>
      <c r="AW5644" s="88"/>
      <c r="AX5644" s="88"/>
      <c r="AY5644" s="88"/>
      <c r="AZ5644" s="88"/>
      <c r="BA5644" s="88"/>
      <c r="BB5644" s="89">
        <f t="shared" si="351"/>
        <v>0</v>
      </c>
      <c r="BC5644" s="90" t="str">
        <f t="shared" si="350"/>
        <v xml:space="preserve"> </v>
      </c>
      <c r="BD5644" s="91" t="str">
        <f t="shared" si="352"/>
        <v xml:space="preserve"> </v>
      </c>
      <c r="BE5644" s="92">
        <f t="shared" si="353"/>
        <v>0</v>
      </c>
    </row>
    <row r="5645" spans="1:57" s="74" customFormat="1" ht="50.1" customHeight="1" x14ac:dyDescent="0.2">
      <c r="A5645" s="78"/>
      <c r="B5645" s="78"/>
      <c r="C5645" s="78"/>
      <c r="D5645" s="78"/>
      <c r="E5645" s="79" t="str">
        <f>+IF(C5645&lt;&gt;"",VLOOKUP(MID(C5645,18,5),NIVELES!$A$133:$B$213,2,0),"")</f>
        <v/>
      </c>
      <c r="F5645" s="80"/>
      <c r="G5645" s="81" t="str">
        <f>+IF(F5645&lt;&gt;"",VLOOKUP(F5645,NIVELES!$A$246:$C$464,3,0),"")</f>
        <v/>
      </c>
      <c r="H5645" s="82"/>
      <c r="I5645" s="78"/>
      <c r="J5645" s="78"/>
      <c r="K5645" s="78"/>
      <c r="L5645" s="78"/>
      <c r="M5645" s="78"/>
      <c r="N5645" s="78"/>
      <c r="O5645" s="78"/>
      <c r="P5645" s="82"/>
      <c r="Q5645" s="78"/>
      <c r="R5645" s="82"/>
      <c r="S5645" s="82"/>
      <c r="T5645" s="82"/>
      <c r="U5645" s="82"/>
      <c r="V5645" s="82"/>
      <c r="W5645" s="82"/>
      <c r="X5645" s="82"/>
      <c r="Y5645" s="82"/>
      <c r="Z5645" s="82"/>
      <c r="AA5645" s="82"/>
      <c r="AB5645" s="82"/>
      <c r="AC5645" s="82"/>
      <c r="AD5645" s="85" t="str">
        <f>IF(A5645&lt;&gt;"",IF(D5645="DIRECCIÓN_DE_TRANSFERENCIAS","280 0031",VLOOKUP(C5645,NIVELES!$A$14:$B$105,2,0)),"")</f>
        <v/>
      </c>
      <c r="AE5645" s="86"/>
      <c r="AF5645" s="86"/>
      <c r="AG5645" s="79" t="str">
        <f>+IF(AF5645&lt;&gt;"",VLOOKUP(AF5645,NIVELES!$A$666:$B$673,2,0),"")</f>
        <v/>
      </c>
      <c r="AH5645" s="78"/>
      <c r="AI5645" s="79" t="str">
        <f>IF(AH5645&lt;&gt;"",VLOOKUP(CONCATENATE(AG5645,AH5645),NIVELES!$B$676:$C$745,2,0),"")</f>
        <v/>
      </c>
      <c r="AJ5645" s="78"/>
      <c r="AK5645" s="79" t="str">
        <f>+IF(AJ5645&lt;&gt;"",VLOOKUP(AJ5645,NIVELES!$A$816:$B$892,2,0),"")</f>
        <v/>
      </c>
      <c r="AL5645" s="78"/>
      <c r="AM5645" s="78"/>
      <c r="AN5645" s="79" t="str">
        <f>IF(AM5645&lt;&gt;"",+VLOOKUP(AM5645,NIVELES!$A$1652:$B$2466,2,0),"")</f>
        <v/>
      </c>
      <c r="AO5645" s="87"/>
      <c r="AP5645" s="88"/>
      <c r="AQ5645" s="88"/>
      <c r="AR5645" s="88"/>
      <c r="AS5645" s="88"/>
      <c r="AT5645" s="88"/>
      <c r="AU5645" s="88"/>
      <c r="AV5645" s="88"/>
      <c r="AW5645" s="88"/>
      <c r="AX5645" s="88"/>
      <c r="AY5645" s="88"/>
      <c r="AZ5645" s="88"/>
      <c r="BA5645" s="88"/>
      <c r="BB5645" s="89">
        <f t="shared" si="351"/>
        <v>0</v>
      </c>
      <c r="BC5645" s="90" t="str">
        <f t="shared" si="350"/>
        <v xml:space="preserve"> </v>
      </c>
      <c r="BD5645" s="91" t="str">
        <f t="shared" si="352"/>
        <v xml:space="preserve"> </v>
      </c>
      <c r="BE5645" s="92">
        <f t="shared" si="353"/>
        <v>0</v>
      </c>
    </row>
    <row r="5646" spans="1:57" s="74" customFormat="1" ht="50.1" customHeight="1" x14ac:dyDescent="0.2">
      <c r="A5646" s="78"/>
      <c r="B5646" s="78"/>
      <c r="C5646" s="78"/>
      <c r="D5646" s="78"/>
      <c r="E5646" s="79" t="str">
        <f>+IF(C5646&lt;&gt;"",VLOOKUP(MID(C5646,18,5),NIVELES!$A$133:$B$213,2,0),"")</f>
        <v/>
      </c>
      <c r="F5646" s="80"/>
      <c r="G5646" s="81" t="str">
        <f>+IF(F5646&lt;&gt;"",VLOOKUP(F5646,NIVELES!$A$246:$C$464,3,0),"")</f>
        <v/>
      </c>
      <c r="H5646" s="82"/>
      <c r="I5646" s="78"/>
      <c r="J5646" s="78"/>
      <c r="K5646" s="78"/>
      <c r="L5646" s="78"/>
      <c r="M5646" s="78"/>
      <c r="N5646" s="78"/>
      <c r="O5646" s="78"/>
      <c r="P5646" s="82"/>
      <c r="Q5646" s="78"/>
      <c r="R5646" s="82"/>
      <c r="S5646" s="82"/>
      <c r="T5646" s="82"/>
      <c r="U5646" s="82"/>
      <c r="V5646" s="82"/>
      <c r="W5646" s="82"/>
      <c r="X5646" s="82"/>
      <c r="Y5646" s="82"/>
      <c r="Z5646" s="82"/>
      <c r="AA5646" s="82"/>
      <c r="AB5646" s="82"/>
      <c r="AC5646" s="82"/>
      <c r="AD5646" s="85" t="str">
        <f>IF(A5646&lt;&gt;"",IF(D5646="DIRECCIÓN_DE_TRANSFERENCIAS","280 0031",VLOOKUP(C5646,NIVELES!$A$14:$B$105,2,0)),"")</f>
        <v/>
      </c>
      <c r="AE5646" s="86"/>
      <c r="AF5646" s="86"/>
      <c r="AG5646" s="79" t="str">
        <f>+IF(AF5646&lt;&gt;"",VLOOKUP(AF5646,NIVELES!$A$666:$B$673,2,0),"")</f>
        <v/>
      </c>
      <c r="AH5646" s="78"/>
      <c r="AI5646" s="79" t="str">
        <f>IF(AH5646&lt;&gt;"",VLOOKUP(CONCATENATE(AG5646,AH5646),NIVELES!$B$676:$C$745,2,0),"")</f>
        <v/>
      </c>
      <c r="AJ5646" s="78"/>
      <c r="AK5646" s="79" t="str">
        <f>+IF(AJ5646&lt;&gt;"",VLOOKUP(AJ5646,NIVELES!$A$816:$B$892,2,0),"")</f>
        <v/>
      </c>
      <c r="AL5646" s="78"/>
      <c r="AM5646" s="78"/>
      <c r="AN5646" s="79" t="str">
        <f>IF(AM5646&lt;&gt;"",+VLOOKUP(AM5646,NIVELES!$A$1652:$B$2466,2,0),"")</f>
        <v/>
      </c>
      <c r="AO5646" s="87"/>
      <c r="AP5646" s="88"/>
      <c r="AQ5646" s="88"/>
      <c r="AR5646" s="88"/>
      <c r="AS5646" s="88"/>
      <c r="AT5646" s="88"/>
      <c r="AU5646" s="88"/>
      <c r="AV5646" s="88"/>
      <c r="AW5646" s="88"/>
      <c r="AX5646" s="88"/>
      <c r="AY5646" s="88"/>
      <c r="AZ5646" s="88"/>
      <c r="BA5646" s="88"/>
      <c r="BB5646" s="89">
        <f t="shared" si="351"/>
        <v>0</v>
      </c>
      <c r="BC5646" s="90" t="str">
        <f t="shared" si="350"/>
        <v xml:space="preserve"> </v>
      </c>
      <c r="BD5646" s="91" t="str">
        <f t="shared" si="352"/>
        <v xml:space="preserve"> </v>
      </c>
      <c r="BE5646" s="92">
        <f t="shared" si="353"/>
        <v>0</v>
      </c>
    </row>
    <row r="5647" spans="1:57" s="74" customFormat="1" ht="50.1" customHeight="1" x14ac:dyDescent="0.2">
      <c r="A5647" s="78"/>
      <c r="B5647" s="78"/>
      <c r="C5647" s="78"/>
      <c r="D5647" s="78"/>
      <c r="E5647" s="79" t="str">
        <f>+IF(C5647&lt;&gt;"",VLOOKUP(MID(C5647,18,5),NIVELES!$A$133:$B$213,2,0),"")</f>
        <v/>
      </c>
      <c r="F5647" s="80"/>
      <c r="G5647" s="81" t="str">
        <f>+IF(F5647&lt;&gt;"",VLOOKUP(F5647,NIVELES!$A$246:$C$464,3,0),"")</f>
        <v/>
      </c>
      <c r="H5647" s="82"/>
      <c r="I5647" s="78"/>
      <c r="J5647" s="78"/>
      <c r="K5647" s="78"/>
      <c r="L5647" s="78"/>
      <c r="M5647" s="78"/>
      <c r="N5647" s="78"/>
      <c r="O5647" s="78"/>
      <c r="P5647" s="82"/>
      <c r="Q5647" s="78"/>
      <c r="R5647" s="82"/>
      <c r="S5647" s="82"/>
      <c r="T5647" s="82"/>
      <c r="U5647" s="82"/>
      <c r="V5647" s="82"/>
      <c r="W5647" s="82"/>
      <c r="X5647" s="82"/>
      <c r="Y5647" s="82"/>
      <c r="Z5647" s="82"/>
      <c r="AA5647" s="82"/>
      <c r="AB5647" s="82"/>
      <c r="AC5647" s="82"/>
      <c r="AD5647" s="85" t="str">
        <f>IF(A5647&lt;&gt;"",IF(D5647="DIRECCIÓN_DE_TRANSFERENCIAS","280 0031",VLOOKUP(C5647,NIVELES!$A$14:$B$105,2,0)),"")</f>
        <v/>
      </c>
      <c r="AE5647" s="86"/>
      <c r="AF5647" s="86"/>
      <c r="AG5647" s="79" t="str">
        <f>+IF(AF5647&lt;&gt;"",VLOOKUP(AF5647,NIVELES!$A$666:$B$673,2,0),"")</f>
        <v/>
      </c>
      <c r="AH5647" s="78"/>
      <c r="AI5647" s="79" t="str">
        <f>IF(AH5647&lt;&gt;"",VLOOKUP(CONCATENATE(AG5647,AH5647),NIVELES!$B$676:$C$745,2,0),"")</f>
        <v/>
      </c>
      <c r="AJ5647" s="78"/>
      <c r="AK5647" s="79" t="str">
        <f>+IF(AJ5647&lt;&gt;"",VLOOKUP(AJ5647,NIVELES!$A$816:$B$892,2,0),"")</f>
        <v/>
      </c>
      <c r="AL5647" s="78"/>
      <c r="AM5647" s="78"/>
      <c r="AN5647" s="79" t="str">
        <f>IF(AM5647&lt;&gt;"",+VLOOKUP(AM5647,NIVELES!$A$1652:$B$2466,2,0),"")</f>
        <v/>
      </c>
      <c r="AO5647" s="87"/>
      <c r="AP5647" s="88"/>
      <c r="AQ5647" s="88"/>
      <c r="AR5647" s="88"/>
      <c r="AS5647" s="88"/>
      <c r="AT5647" s="88"/>
      <c r="AU5647" s="88"/>
      <c r="AV5647" s="88"/>
      <c r="AW5647" s="88"/>
      <c r="AX5647" s="88"/>
      <c r="AY5647" s="88"/>
      <c r="AZ5647" s="88"/>
      <c r="BA5647" s="88"/>
      <c r="BB5647" s="89">
        <f t="shared" si="351"/>
        <v>0</v>
      </c>
      <c r="BC5647" s="90" t="str">
        <f t="shared" si="350"/>
        <v xml:space="preserve"> </v>
      </c>
      <c r="BD5647" s="91" t="str">
        <f t="shared" si="352"/>
        <v xml:space="preserve"> </v>
      </c>
      <c r="BE5647" s="92">
        <f t="shared" si="353"/>
        <v>0</v>
      </c>
    </row>
    <row r="5648" spans="1:57" s="74" customFormat="1" ht="50.1" customHeight="1" x14ac:dyDescent="0.2">
      <c r="A5648" s="78"/>
      <c r="B5648" s="78"/>
      <c r="C5648" s="78"/>
      <c r="D5648" s="78"/>
      <c r="E5648" s="79" t="str">
        <f>+IF(C5648&lt;&gt;"",VLOOKUP(MID(C5648,18,5),NIVELES!$A$133:$B$213,2,0),"")</f>
        <v/>
      </c>
      <c r="F5648" s="80"/>
      <c r="G5648" s="81" t="str">
        <f>+IF(F5648&lt;&gt;"",VLOOKUP(F5648,NIVELES!$A$246:$C$464,3,0),"")</f>
        <v/>
      </c>
      <c r="H5648" s="82"/>
      <c r="I5648" s="78"/>
      <c r="J5648" s="78"/>
      <c r="K5648" s="78"/>
      <c r="L5648" s="78"/>
      <c r="M5648" s="78"/>
      <c r="N5648" s="78"/>
      <c r="O5648" s="78"/>
      <c r="P5648" s="82"/>
      <c r="Q5648" s="78"/>
      <c r="R5648" s="82"/>
      <c r="S5648" s="82"/>
      <c r="T5648" s="82"/>
      <c r="U5648" s="82"/>
      <c r="V5648" s="82"/>
      <c r="W5648" s="82"/>
      <c r="X5648" s="82"/>
      <c r="Y5648" s="82"/>
      <c r="Z5648" s="82"/>
      <c r="AA5648" s="82"/>
      <c r="AB5648" s="82"/>
      <c r="AC5648" s="82"/>
      <c r="AD5648" s="85" t="str">
        <f>IF(A5648&lt;&gt;"",IF(D5648="DIRECCIÓN_DE_TRANSFERENCIAS","280 0031",VLOOKUP(C5648,NIVELES!$A$14:$B$105,2,0)),"")</f>
        <v/>
      </c>
      <c r="AE5648" s="86"/>
      <c r="AF5648" s="86"/>
      <c r="AG5648" s="79" t="str">
        <f>+IF(AF5648&lt;&gt;"",VLOOKUP(AF5648,NIVELES!$A$666:$B$673,2,0),"")</f>
        <v/>
      </c>
      <c r="AH5648" s="78"/>
      <c r="AI5648" s="79" t="str">
        <f>IF(AH5648&lt;&gt;"",VLOOKUP(CONCATENATE(AG5648,AH5648),NIVELES!$B$676:$C$745,2,0),"")</f>
        <v/>
      </c>
      <c r="AJ5648" s="78"/>
      <c r="AK5648" s="79" t="str">
        <f>+IF(AJ5648&lt;&gt;"",VLOOKUP(AJ5648,NIVELES!$A$816:$B$892,2,0),"")</f>
        <v/>
      </c>
      <c r="AL5648" s="78"/>
      <c r="AM5648" s="78"/>
      <c r="AN5648" s="79" t="str">
        <f>IF(AM5648&lt;&gt;"",+VLOOKUP(AM5648,NIVELES!$A$1652:$B$2466,2,0),"")</f>
        <v/>
      </c>
      <c r="AO5648" s="87"/>
      <c r="AP5648" s="88"/>
      <c r="AQ5648" s="88"/>
      <c r="AR5648" s="88"/>
      <c r="AS5648" s="88"/>
      <c r="AT5648" s="88"/>
      <c r="AU5648" s="88"/>
      <c r="AV5648" s="88"/>
      <c r="AW5648" s="88"/>
      <c r="AX5648" s="88"/>
      <c r="AY5648" s="88"/>
      <c r="AZ5648" s="88"/>
      <c r="BA5648" s="88"/>
      <c r="BB5648" s="89">
        <f t="shared" si="351"/>
        <v>0</v>
      </c>
      <c r="BC5648" s="90" t="str">
        <f t="shared" si="350"/>
        <v xml:space="preserve"> </v>
      </c>
      <c r="BD5648" s="91" t="str">
        <f t="shared" si="352"/>
        <v xml:space="preserve"> </v>
      </c>
      <c r="BE5648" s="92">
        <f t="shared" si="353"/>
        <v>0</v>
      </c>
    </row>
    <row r="5649" spans="1:57" s="74" customFormat="1" ht="50.1" customHeight="1" x14ac:dyDescent="0.2">
      <c r="A5649" s="78"/>
      <c r="B5649" s="78"/>
      <c r="C5649" s="78"/>
      <c r="D5649" s="78"/>
      <c r="E5649" s="79" t="str">
        <f>+IF(C5649&lt;&gt;"",VLOOKUP(MID(C5649,18,5),NIVELES!$A$133:$B$213,2,0),"")</f>
        <v/>
      </c>
      <c r="F5649" s="80"/>
      <c r="G5649" s="81" t="str">
        <f>+IF(F5649&lt;&gt;"",VLOOKUP(F5649,NIVELES!$A$246:$C$464,3,0),"")</f>
        <v/>
      </c>
      <c r="H5649" s="82"/>
      <c r="I5649" s="78"/>
      <c r="J5649" s="78"/>
      <c r="K5649" s="78"/>
      <c r="L5649" s="78"/>
      <c r="M5649" s="78"/>
      <c r="N5649" s="78"/>
      <c r="O5649" s="78"/>
      <c r="P5649" s="82"/>
      <c r="Q5649" s="78"/>
      <c r="R5649" s="82"/>
      <c r="S5649" s="82"/>
      <c r="T5649" s="82"/>
      <c r="U5649" s="82"/>
      <c r="V5649" s="82"/>
      <c r="W5649" s="82"/>
      <c r="X5649" s="82"/>
      <c r="Y5649" s="82"/>
      <c r="Z5649" s="82"/>
      <c r="AA5649" s="82"/>
      <c r="AB5649" s="82"/>
      <c r="AC5649" s="82"/>
      <c r="AD5649" s="85" t="str">
        <f>IF(A5649&lt;&gt;"",IF(D5649="DIRECCIÓN_DE_TRANSFERENCIAS","280 0031",VLOOKUP(C5649,NIVELES!$A$14:$B$105,2,0)),"")</f>
        <v/>
      </c>
      <c r="AE5649" s="86"/>
      <c r="AF5649" s="86"/>
      <c r="AG5649" s="79" t="str">
        <f>+IF(AF5649&lt;&gt;"",VLOOKUP(AF5649,NIVELES!$A$666:$B$673,2,0),"")</f>
        <v/>
      </c>
      <c r="AH5649" s="78"/>
      <c r="AI5649" s="79" t="str">
        <f>IF(AH5649&lt;&gt;"",VLOOKUP(CONCATENATE(AG5649,AH5649),NIVELES!$B$676:$C$745,2,0),"")</f>
        <v/>
      </c>
      <c r="AJ5649" s="78"/>
      <c r="AK5649" s="79" t="str">
        <f>+IF(AJ5649&lt;&gt;"",VLOOKUP(AJ5649,NIVELES!$A$816:$B$892,2,0),"")</f>
        <v/>
      </c>
      <c r="AL5649" s="78"/>
      <c r="AM5649" s="78"/>
      <c r="AN5649" s="79" t="str">
        <f>IF(AM5649&lt;&gt;"",+VLOOKUP(AM5649,NIVELES!$A$1652:$B$2466,2,0),"")</f>
        <v/>
      </c>
      <c r="AO5649" s="87"/>
      <c r="AP5649" s="88"/>
      <c r="AQ5649" s="88"/>
      <c r="AR5649" s="88"/>
      <c r="AS5649" s="88"/>
      <c r="AT5649" s="88"/>
      <c r="AU5649" s="88"/>
      <c r="AV5649" s="88"/>
      <c r="AW5649" s="88"/>
      <c r="AX5649" s="88"/>
      <c r="AY5649" s="88"/>
      <c r="AZ5649" s="88"/>
      <c r="BA5649" s="88"/>
      <c r="BB5649" s="89">
        <f t="shared" si="351"/>
        <v>0</v>
      </c>
      <c r="BC5649" s="90" t="str">
        <f t="shared" si="350"/>
        <v xml:space="preserve"> </v>
      </c>
      <c r="BD5649" s="91" t="str">
        <f t="shared" si="352"/>
        <v xml:space="preserve"> </v>
      </c>
      <c r="BE5649" s="92">
        <f t="shared" si="353"/>
        <v>0</v>
      </c>
    </row>
    <row r="5650" spans="1:57" s="74" customFormat="1" ht="50.1" customHeight="1" x14ac:dyDescent="0.2">
      <c r="A5650" s="78"/>
      <c r="B5650" s="78"/>
      <c r="C5650" s="78"/>
      <c r="D5650" s="78"/>
      <c r="E5650" s="79" t="str">
        <f>+IF(C5650&lt;&gt;"",VLOOKUP(MID(C5650,18,5),NIVELES!$A$133:$B$213,2,0),"")</f>
        <v/>
      </c>
      <c r="F5650" s="80"/>
      <c r="G5650" s="81" t="str">
        <f>+IF(F5650&lt;&gt;"",VLOOKUP(F5650,NIVELES!$A$246:$C$464,3,0),"")</f>
        <v/>
      </c>
      <c r="H5650" s="82"/>
      <c r="I5650" s="78"/>
      <c r="J5650" s="78"/>
      <c r="K5650" s="78"/>
      <c r="L5650" s="78"/>
      <c r="M5650" s="78"/>
      <c r="N5650" s="78"/>
      <c r="O5650" s="78"/>
      <c r="P5650" s="82"/>
      <c r="Q5650" s="78"/>
      <c r="R5650" s="82"/>
      <c r="S5650" s="82"/>
      <c r="T5650" s="82"/>
      <c r="U5650" s="82"/>
      <c r="V5650" s="82"/>
      <c r="W5650" s="82"/>
      <c r="X5650" s="82"/>
      <c r="Y5650" s="82"/>
      <c r="Z5650" s="82"/>
      <c r="AA5650" s="82"/>
      <c r="AB5650" s="82"/>
      <c r="AC5650" s="82"/>
      <c r="AD5650" s="85" t="str">
        <f>IF(A5650&lt;&gt;"",IF(D5650="DIRECCIÓN_DE_TRANSFERENCIAS","280 0031",VLOOKUP(C5650,NIVELES!$A$14:$B$105,2,0)),"")</f>
        <v/>
      </c>
      <c r="AE5650" s="86"/>
      <c r="AF5650" s="86"/>
      <c r="AG5650" s="79" t="str">
        <f>+IF(AF5650&lt;&gt;"",VLOOKUP(AF5650,NIVELES!$A$666:$B$673,2,0),"")</f>
        <v/>
      </c>
      <c r="AH5650" s="78"/>
      <c r="AI5650" s="79" t="str">
        <f>IF(AH5650&lt;&gt;"",VLOOKUP(CONCATENATE(AG5650,AH5650),NIVELES!$B$676:$C$745,2,0),"")</f>
        <v/>
      </c>
      <c r="AJ5650" s="78"/>
      <c r="AK5650" s="79" t="str">
        <f>+IF(AJ5650&lt;&gt;"",VLOOKUP(AJ5650,NIVELES!$A$816:$B$892,2,0),"")</f>
        <v/>
      </c>
      <c r="AL5650" s="78"/>
      <c r="AM5650" s="78"/>
      <c r="AN5650" s="79" t="str">
        <f>IF(AM5650&lt;&gt;"",+VLOOKUP(AM5650,NIVELES!$A$1652:$B$2466,2,0),"")</f>
        <v/>
      </c>
      <c r="AO5650" s="87"/>
      <c r="AP5650" s="88"/>
      <c r="AQ5650" s="88"/>
      <c r="AR5650" s="88"/>
      <c r="AS5650" s="88"/>
      <c r="AT5650" s="88"/>
      <c r="AU5650" s="88"/>
      <c r="AV5650" s="88"/>
      <c r="AW5650" s="88"/>
      <c r="AX5650" s="88"/>
      <c r="AY5650" s="88"/>
      <c r="AZ5650" s="88"/>
      <c r="BA5650" s="88"/>
      <c r="BB5650" s="89">
        <f t="shared" si="351"/>
        <v>0</v>
      </c>
      <c r="BC5650" s="90" t="str">
        <f t="shared" si="350"/>
        <v xml:space="preserve"> </v>
      </c>
      <c r="BD5650" s="91" t="str">
        <f t="shared" si="352"/>
        <v xml:space="preserve"> </v>
      </c>
      <c r="BE5650" s="92">
        <f t="shared" si="353"/>
        <v>0</v>
      </c>
    </row>
    <row r="5651" spans="1:57" s="74" customFormat="1" ht="50.1" customHeight="1" x14ac:dyDescent="0.2">
      <c r="A5651" s="78"/>
      <c r="B5651" s="78"/>
      <c r="C5651" s="78"/>
      <c r="D5651" s="78"/>
      <c r="E5651" s="79" t="str">
        <f>+IF(C5651&lt;&gt;"",VLOOKUP(MID(C5651,18,5),NIVELES!$A$133:$B$213,2,0),"")</f>
        <v/>
      </c>
      <c r="F5651" s="80"/>
      <c r="G5651" s="81" t="str">
        <f>+IF(F5651&lt;&gt;"",VLOOKUP(F5651,NIVELES!$A$246:$C$464,3,0),"")</f>
        <v/>
      </c>
      <c r="H5651" s="82"/>
      <c r="I5651" s="78"/>
      <c r="J5651" s="78"/>
      <c r="K5651" s="78"/>
      <c r="L5651" s="78"/>
      <c r="M5651" s="78"/>
      <c r="N5651" s="78"/>
      <c r="O5651" s="78"/>
      <c r="P5651" s="82"/>
      <c r="Q5651" s="78"/>
      <c r="R5651" s="82"/>
      <c r="S5651" s="82"/>
      <c r="T5651" s="82"/>
      <c r="U5651" s="82"/>
      <c r="V5651" s="82"/>
      <c r="W5651" s="82"/>
      <c r="X5651" s="82"/>
      <c r="Y5651" s="82"/>
      <c r="Z5651" s="82"/>
      <c r="AA5651" s="82"/>
      <c r="AB5651" s="82"/>
      <c r="AC5651" s="82"/>
      <c r="AD5651" s="85" t="str">
        <f>IF(A5651&lt;&gt;"",IF(D5651="DIRECCIÓN_DE_TRANSFERENCIAS","280 0031",VLOOKUP(C5651,NIVELES!$A$14:$B$105,2,0)),"")</f>
        <v/>
      </c>
      <c r="AE5651" s="86"/>
      <c r="AF5651" s="86"/>
      <c r="AG5651" s="79" t="str">
        <f>+IF(AF5651&lt;&gt;"",VLOOKUP(AF5651,NIVELES!$A$666:$B$673,2,0),"")</f>
        <v/>
      </c>
      <c r="AH5651" s="78"/>
      <c r="AI5651" s="79" t="str">
        <f>IF(AH5651&lt;&gt;"",VLOOKUP(CONCATENATE(AG5651,AH5651),NIVELES!$B$676:$C$745,2,0),"")</f>
        <v/>
      </c>
      <c r="AJ5651" s="78"/>
      <c r="AK5651" s="79" t="str">
        <f>+IF(AJ5651&lt;&gt;"",VLOOKUP(AJ5651,NIVELES!$A$816:$B$892,2,0),"")</f>
        <v/>
      </c>
      <c r="AL5651" s="78"/>
      <c r="AM5651" s="78"/>
      <c r="AN5651" s="79" t="str">
        <f>IF(AM5651&lt;&gt;"",+VLOOKUP(AM5651,NIVELES!$A$1652:$B$2466,2,0),"")</f>
        <v/>
      </c>
      <c r="AO5651" s="87"/>
      <c r="AP5651" s="88"/>
      <c r="AQ5651" s="88"/>
      <c r="AR5651" s="88"/>
      <c r="AS5651" s="88"/>
      <c r="AT5651" s="88"/>
      <c r="AU5651" s="88"/>
      <c r="AV5651" s="88"/>
      <c r="AW5651" s="88"/>
      <c r="AX5651" s="88"/>
      <c r="AY5651" s="88"/>
      <c r="AZ5651" s="88"/>
      <c r="BA5651" s="88"/>
      <c r="BB5651" s="89">
        <f t="shared" si="351"/>
        <v>0</v>
      </c>
      <c r="BC5651" s="90" t="str">
        <f t="shared" si="350"/>
        <v xml:space="preserve"> </v>
      </c>
      <c r="BD5651" s="91" t="str">
        <f t="shared" si="352"/>
        <v xml:space="preserve"> </v>
      </c>
      <c r="BE5651" s="92">
        <f t="shared" si="353"/>
        <v>0</v>
      </c>
    </row>
    <row r="5652" spans="1:57" s="74" customFormat="1" ht="50.1" customHeight="1" x14ac:dyDescent="0.2">
      <c r="A5652" s="78"/>
      <c r="B5652" s="78"/>
      <c r="C5652" s="78"/>
      <c r="D5652" s="78"/>
      <c r="E5652" s="79" t="str">
        <f>+IF(C5652&lt;&gt;"",VLOOKUP(MID(C5652,18,5),NIVELES!$A$133:$B$213,2,0),"")</f>
        <v/>
      </c>
      <c r="F5652" s="80"/>
      <c r="G5652" s="81" t="str">
        <f>+IF(F5652&lt;&gt;"",VLOOKUP(F5652,NIVELES!$A$246:$C$464,3,0),"")</f>
        <v/>
      </c>
      <c r="H5652" s="82"/>
      <c r="I5652" s="78"/>
      <c r="J5652" s="78"/>
      <c r="K5652" s="78"/>
      <c r="L5652" s="78"/>
      <c r="M5652" s="78"/>
      <c r="N5652" s="78"/>
      <c r="O5652" s="78"/>
      <c r="P5652" s="82"/>
      <c r="Q5652" s="78"/>
      <c r="R5652" s="82"/>
      <c r="S5652" s="82"/>
      <c r="T5652" s="82"/>
      <c r="U5652" s="82"/>
      <c r="V5652" s="82"/>
      <c r="W5652" s="82"/>
      <c r="X5652" s="82"/>
      <c r="Y5652" s="82"/>
      <c r="Z5652" s="82"/>
      <c r="AA5652" s="82"/>
      <c r="AB5652" s="82"/>
      <c r="AC5652" s="82"/>
      <c r="AD5652" s="85" t="str">
        <f>IF(A5652&lt;&gt;"",IF(D5652="DIRECCIÓN_DE_TRANSFERENCIAS","280 0031",VLOOKUP(C5652,NIVELES!$A$14:$B$105,2,0)),"")</f>
        <v/>
      </c>
      <c r="AE5652" s="86"/>
      <c r="AF5652" s="86"/>
      <c r="AG5652" s="79" t="str">
        <f>+IF(AF5652&lt;&gt;"",VLOOKUP(AF5652,NIVELES!$A$666:$B$673,2,0),"")</f>
        <v/>
      </c>
      <c r="AH5652" s="78"/>
      <c r="AI5652" s="79" t="str">
        <f>IF(AH5652&lt;&gt;"",VLOOKUP(CONCATENATE(AG5652,AH5652),NIVELES!$B$676:$C$745,2,0),"")</f>
        <v/>
      </c>
      <c r="AJ5652" s="78"/>
      <c r="AK5652" s="79" t="str">
        <f>+IF(AJ5652&lt;&gt;"",VLOOKUP(AJ5652,NIVELES!$A$816:$B$892,2,0),"")</f>
        <v/>
      </c>
      <c r="AL5652" s="78"/>
      <c r="AM5652" s="78"/>
      <c r="AN5652" s="79" t="str">
        <f>IF(AM5652&lt;&gt;"",+VLOOKUP(AM5652,NIVELES!$A$1652:$B$2466,2,0),"")</f>
        <v/>
      </c>
      <c r="AO5652" s="87"/>
      <c r="AP5652" s="88"/>
      <c r="AQ5652" s="88"/>
      <c r="AR5652" s="88"/>
      <c r="AS5652" s="88"/>
      <c r="AT5652" s="88"/>
      <c r="AU5652" s="88"/>
      <c r="AV5652" s="88"/>
      <c r="AW5652" s="88"/>
      <c r="AX5652" s="88"/>
      <c r="AY5652" s="88"/>
      <c r="AZ5652" s="88"/>
      <c r="BA5652" s="88"/>
      <c r="BB5652" s="89">
        <f t="shared" si="351"/>
        <v>0</v>
      </c>
      <c r="BC5652" s="90" t="str">
        <f t="shared" si="350"/>
        <v xml:space="preserve"> </v>
      </c>
      <c r="BD5652" s="91" t="str">
        <f t="shared" si="352"/>
        <v xml:space="preserve"> </v>
      </c>
      <c r="BE5652" s="92">
        <f t="shared" si="353"/>
        <v>0</v>
      </c>
    </row>
    <row r="5653" spans="1:57" s="74" customFormat="1" ht="50.1" customHeight="1" x14ac:dyDescent="0.2">
      <c r="A5653" s="78"/>
      <c r="B5653" s="78"/>
      <c r="C5653" s="78"/>
      <c r="D5653" s="78"/>
      <c r="E5653" s="79" t="str">
        <f>+IF(C5653&lt;&gt;"",VLOOKUP(MID(C5653,18,5),NIVELES!$A$133:$B$213,2,0),"")</f>
        <v/>
      </c>
      <c r="F5653" s="80"/>
      <c r="G5653" s="81" t="str">
        <f>+IF(F5653&lt;&gt;"",VLOOKUP(F5653,NIVELES!$A$246:$C$464,3,0),"")</f>
        <v/>
      </c>
      <c r="H5653" s="82"/>
      <c r="I5653" s="78"/>
      <c r="J5653" s="78"/>
      <c r="K5653" s="78"/>
      <c r="L5653" s="78"/>
      <c r="M5653" s="78"/>
      <c r="N5653" s="78"/>
      <c r="O5653" s="78"/>
      <c r="P5653" s="82"/>
      <c r="Q5653" s="78"/>
      <c r="R5653" s="82"/>
      <c r="S5653" s="82"/>
      <c r="T5653" s="82"/>
      <c r="U5653" s="82"/>
      <c r="V5653" s="82"/>
      <c r="W5653" s="82"/>
      <c r="X5653" s="82"/>
      <c r="Y5653" s="82"/>
      <c r="Z5653" s="82"/>
      <c r="AA5653" s="82"/>
      <c r="AB5653" s="82"/>
      <c r="AC5653" s="82"/>
      <c r="AD5653" s="85" t="str">
        <f>IF(A5653&lt;&gt;"",IF(D5653="DIRECCIÓN_DE_TRANSFERENCIAS","280 0031",VLOOKUP(C5653,NIVELES!$A$14:$B$105,2,0)),"")</f>
        <v/>
      </c>
      <c r="AE5653" s="86"/>
      <c r="AF5653" s="86"/>
      <c r="AG5653" s="79" t="str">
        <f>+IF(AF5653&lt;&gt;"",VLOOKUP(AF5653,NIVELES!$A$666:$B$673,2,0),"")</f>
        <v/>
      </c>
      <c r="AH5653" s="78"/>
      <c r="AI5653" s="79" t="str">
        <f>IF(AH5653&lt;&gt;"",VLOOKUP(CONCATENATE(AG5653,AH5653),NIVELES!$B$676:$C$745,2,0),"")</f>
        <v/>
      </c>
      <c r="AJ5653" s="78"/>
      <c r="AK5653" s="79" t="str">
        <f>+IF(AJ5653&lt;&gt;"",VLOOKUP(AJ5653,NIVELES!$A$816:$B$892,2,0),"")</f>
        <v/>
      </c>
      <c r="AL5653" s="78"/>
      <c r="AM5653" s="78"/>
      <c r="AN5653" s="79" t="str">
        <f>IF(AM5653&lt;&gt;"",+VLOOKUP(AM5653,NIVELES!$A$1652:$B$2466,2,0),"")</f>
        <v/>
      </c>
      <c r="AO5653" s="87"/>
      <c r="AP5653" s="88"/>
      <c r="AQ5653" s="88"/>
      <c r="AR5653" s="88"/>
      <c r="AS5653" s="88"/>
      <c r="AT5653" s="88"/>
      <c r="AU5653" s="88"/>
      <c r="AV5653" s="88"/>
      <c r="AW5653" s="88"/>
      <c r="AX5653" s="88"/>
      <c r="AY5653" s="88"/>
      <c r="AZ5653" s="88"/>
      <c r="BA5653" s="88"/>
      <c r="BB5653" s="89">
        <f t="shared" si="351"/>
        <v>0</v>
      </c>
      <c r="BC5653" s="90" t="str">
        <f t="shared" si="350"/>
        <v xml:space="preserve"> </v>
      </c>
      <c r="BD5653" s="91" t="str">
        <f t="shared" si="352"/>
        <v xml:space="preserve"> </v>
      </c>
      <c r="BE5653" s="92">
        <f t="shared" si="353"/>
        <v>0</v>
      </c>
    </row>
    <row r="5654" spans="1:57" s="74" customFormat="1" ht="50.1" customHeight="1" x14ac:dyDescent="0.2">
      <c r="A5654" s="78"/>
      <c r="B5654" s="78"/>
      <c r="C5654" s="78"/>
      <c r="D5654" s="78"/>
      <c r="E5654" s="79" t="str">
        <f>+IF(C5654&lt;&gt;"",VLOOKUP(MID(C5654,18,5),NIVELES!$A$133:$B$213,2,0),"")</f>
        <v/>
      </c>
      <c r="F5654" s="80"/>
      <c r="G5654" s="81" t="str">
        <f>+IF(F5654&lt;&gt;"",VLOOKUP(F5654,NIVELES!$A$246:$C$464,3,0),"")</f>
        <v/>
      </c>
      <c r="H5654" s="82"/>
      <c r="I5654" s="78"/>
      <c r="J5654" s="78"/>
      <c r="K5654" s="78"/>
      <c r="L5654" s="78"/>
      <c r="M5654" s="78"/>
      <c r="N5654" s="78"/>
      <c r="O5654" s="78"/>
      <c r="P5654" s="82"/>
      <c r="Q5654" s="78"/>
      <c r="R5654" s="82"/>
      <c r="S5654" s="82"/>
      <c r="T5654" s="82"/>
      <c r="U5654" s="82"/>
      <c r="V5654" s="82"/>
      <c r="W5654" s="82"/>
      <c r="X5654" s="82"/>
      <c r="Y5654" s="82"/>
      <c r="Z5654" s="82"/>
      <c r="AA5654" s="82"/>
      <c r="AB5654" s="82"/>
      <c r="AC5654" s="82"/>
      <c r="AD5654" s="85" t="str">
        <f>IF(A5654&lt;&gt;"",IF(D5654="DIRECCIÓN_DE_TRANSFERENCIAS","280 0031",VLOOKUP(C5654,NIVELES!$A$14:$B$105,2,0)),"")</f>
        <v/>
      </c>
      <c r="AE5654" s="86"/>
      <c r="AF5654" s="86"/>
      <c r="AG5654" s="79" t="str">
        <f>+IF(AF5654&lt;&gt;"",VLOOKUP(AF5654,NIVELES!$A$666:$B$673,2,0),"")</f>
        <v/>
      </c>
      <c r="AH5654" s="78"/>
      <c r="AI5654" s="79" t="str">
        <f>IF(AH5654&lt;&gt;"",VLOOKUP(CONCATENATE(AG5654,AH5654),NIVELES!$B$676:$C$745,2,0),"")</f>
        <v/>
      </c>
      <c r="AJ5654" s="78"/>
      <c r="AK5654" s="79" t="str">
        <f>+IF(AJ5654&lt;&gt;"",VLOOKUP(AJ5654,NIVELES!$A$816:$B$892,2,0),"")</f>
        <v/>
      </c>
      <c r="AL5654" s="78"/>
      <c r="AM5654" s="78"/>
      <c r="AN5654" s="79" t="str">
        <f>IF(AM5654&lt;&gt;"",+VLOOKUP(AM5654,NIVELES!$A$1652:$B$2466,2,0),"")</f>
        <v/>
      </c>
      <c r="AO5654" s="87"/>
      <c r="AP5654" s="88"/>
      <c r="AQ5654" s="88"/>
      <c r="AR5654" s="88"/>
      <c r="AS5654" s="88"/>
      <c r="AT5654" s="88"/>
      <c r="AU5654" s="88"/>
      <c r="AV5654" s="88"/>
      <c r="AW5654" s="88"/>
      <c r="AX5654" s="88"/>
      <c r="AY5654" s="88"/>
      <c r="AZ5654" s="88"/>
      <c r="BA5654" s="88"/>
      <c r="BB5654" s="89">
        <f t="shared" si="351"/>
        <v>0</v>
      </c>
      <c r="BC5654" s="90" t="str">
        <f t="shared" si="350"/>
        <v xml:space="preserve"> </v>
      </c>
      <c r="BD5654" s="91" t="str">
        <f t="shared" si="352"/>
        <v xml:space="preserve"> </v>
      </c>
      <c r="BE5654" s="92">
        <f t="shared" si="353"/>
        <v>0</v>
      </c>
    </row>
    <row r="5655" spans="1:57" s="74" customFormat="1" ht="50.1" customHeight="1" x14ac:dyDescent="0.2">
      <c r="A5655" s="78"/>
      <c r="B5655" s="78"/>
      <c r="C5655" s="78"/>
      <c r="D5655" s="78"/>
      <c r="E5655" s="79" t="str">
        <f>+IF(C5655&lt;&gt;"",VLOOKUP(MID(C5655,18,5),NIVELES!$A$133:$B$213,2,0),"")</f>
        <v/>
      </c>
      <c r="F5655" s="80"/>
      <c r="G5655" s="81" t="str">
        <f>+IF(F5655&lt;&gt;"",VLOOKUP(F5655,NIVELES!$A$246:$C$464,3,0),"")</f>
        <v/>
      </c>
      <c r="H5655" s="82"/>
      <c r="I5655" s="78"/>
      <c r="J5655" s="78"/>
      <c r="K5655" s="78"/>
      <c r="L5655" s="78"/>
      <c r="M5655" s="78"/>
      <c r="N5655" s="78"/>
      <c r="O5655" s="78"/>
      <c r="P5655" s="82"/>
      <c r="Q5655" s="78"/>
      <c r="R5655" s="82"/>
      <c r="S5655" s="82"/>
      <c r="T5655" s="82"/>
      <c r="U5655" s="82"/>
      <c r="V5655" s="82"/>
      <c r="W5655" s="82"/>
      <c r="X5655" s="82"/>
      <c r="Y5655" s="82"/>
      <c r="Z5655" s="82"/>
      <c r="AA5655" s="82"/>
      <c r="AB5655" s="82"/>
      <c r="AC5655" s="82"/>
      <c r="AD5655" s="85" t="str">
        <f>IF(A5655&lt;&gt;"",IF(D5655="DIRECCIÓN_DE_TRANSFERENCIAS","280 0031",VLOOKUP(C5655,NIVELES!$A$14:$B$105,2,0)),"")</f>
        <v/>
      </c>
      <c r="AE5655" s="86"/>
      <c r="AF5655" s="86"/>
      <c r="AG5655" s="79" t="str">
        <f>+IF(AF5655&lt;&gt;"",VLOOKUP(AF5655,NIVELES!$A$666:$B$673,2,0),"")</f>
        <v/>
      </c>
      <c r="AH5655" s="78"/>
      <c r="AI5655" s="79" t="str">
        <f>IF(AH5655&lt;&gt;"",VLOOKUP(CONCATENATE(AG5655,AH5655),NIVELES!$B$676:$C$745,2,0),"")</f>
        <v/>
      </c>
      <c r="AJ5655" s="78"/>
      <c r="AK5655" s="79" t="str">
        <f>+IF(AJ5655&lt;&gt;"",VLOOKUP(AJ5655,NIVELES!$A$816:$B$892,2,0),"")</f>
        <v/>
      </c>
      <c r="AL5655" s="78"/>
      <c r="AM5655" s="78"/>
      <c r="AN5655" s="79" t="str">
        <f>IF(AM5655&lt;&gt;"",+VLOOKUP(AM5655,NIVELES!$A$1652:$B$2466,2,0),"")</f>
        <v/>
      </c>
      <c r="AO5655" s="87"/>
      <c r="AP5655" s="88"/>
      <c r="AQ5655" s="88"/>
      <c r="AR5655" s="88"/>
      <c r="AS5655" s="88"/>
      <c r="AT5655" s="88"/>
      <c r="AU5655" s="88"/>
      <c r="AV5655" s="88"/>
      <c r="AW5655" s="88"/>
      <c r="AX5655" s="88"/>
      <c r="AY5655" s="88"/>
      <c r="AZ5655" s="88"/>
      <c r="BA5655" s="88"/>
      <c r="BB5655" s="89">
        <f t="shared" si="351"/>
        <v>0</v>
      </c>
      <c r="BC5655" s="90" t="str">
        <f t="shared" si="350"/>
        <v xml:space="preserve"> </v>
      </c>
      <c r="BD5655" s="91" t="str">
        <f t="shared" si="352"/>
        <v xml:space="preserve"> </v>
      </c>
      <c r="BE5655" s="92">
        <f t="shared" si="353"/>
        <v>0</v>
      </c>
    </row>
    <row r="5656" spans="1:57" s="74" customFormat="1" ht="50.1" customHeight="1" x14ac:dyDescent="0.2">
      <c r="A5656" s="78"/>
      <c r="B5656" s="78"/>
      <c r="C5656" s="78"/>
      <c r="D5656" s="78"/>
      <c r="E5656" s="79" t="str">
        <f>+IF(C5656&lt;&gt;"",VLOOKUP(MID(C5656,18,5),NIVELES!$A$133:$B$213,2,0),"")</f>
        <v/>
      </c>
      <c r="F5656" s="80"/>
      <c r="G5656" s="81" t="str">
        <f>+IF(F5656&lt;&gt;"",VLOOKUP(F5656,NIVELES!$A$246:$C$464,3,0),"")</f>
        <v/>
      </c>
      <c r="H5656" s="82"/>
      <c r="I5656" s="78"/>
      <c r="J5656" s="78"/>
      <c r="K5656" s="78"/>
      <c r="L5656" s="78"/>
      <c r="M5656" s="78"/>
      <c r="N5656" s="78"/>
      <c r="O5656" s="78"/>
      <c r="P5656" s="82"/>
      <c r="Q5656" s="78"/>
      <c r="R5656" s="82"/>
      <c r="S5656" s="82"/>
      <c r="T5656" s="82"/>
      <c r="U5656" s="82"/>
      <c r="V5656" s="82"/>
      <c r="W5656" s="82"/>
      <c r="X5656" s="82"/>
      <c r="Y5656" s="82"/>
      <c r="Z5656" s="82"/>
      <c r="AA5656" s="82"/>
      <c r="AB5656" s="82"/>
      <c r="AC5656" s="82"/>
      <c r="AD5656" s="85" t="str">
        <f>IF(A5656&lt;&gt;"",IF(D5656="DIRECCIÓN_DE_TRANSFERENCIAS","280 0031",VLOOKUP(C5656,NIVELES!$A$14:$B$105,2,0)),"")</f>
        <v/>
      </c>
      <c r="AE5656" s="86"/>
      <c r="AF5656" s="86"/>
      <c r="AG5656" s="79" t="str">
        <f>+IF(AF5656&lt;&gt;"",VLOOKUP(AF5656,NIVELES!$A$666:$B$673,2,0),"")</f>
        <v/>
      </c>
      <c r="AH5656" s="78"/>
      <c r="AI5656" s="79" t="str">
        <f>IF(AH5656&lt;&gt;"",VLOOKUP(CONCATENATE(AG5656,AH5656),NIVELES!$B$676:$C$745,2,0),"")</f>
        <v/>
      </c>
      <c r="AJ5656" s="78"/>
      <c r="AK5656" s="79" t="str">
        <f>+IF(AJ5656&lt;&gt;"",VLOOKUP(AJ5656,NIVELES!$A$816:$B$892,2,0),"")</f>
        <v/>
      </c>
      <c r="AL5656" s="78"/>
      <c r="AM5656" s="78"/>
      <c r="AN5656" s="79" t="str">
        <f>IF(AM5656&lt;&gt;"",+VLOOKUP(AM5656,NIVELES!$A$1652:$B$2466,2,0),"")</f>
        <v/>
      </c>
      <c r="AO5656" s="87"/>
      <c r="AP5656" s="88"/>
      <c r="AQ5656" s="88"/>
      <c r="AR5656" s="88"/>
      <c r="AS5656" s="88"/>
      <c r="AT5656" s="88"/>
      <c r="AU5656" s="88"/>
      <c r="AV5656" s="88"/>
      <c r="AW5656" s="88"/>
      <c r="AX5656" s="88"/>
      <c r="AY5656" s="88"/>
      <c r="AZ5656" s="88"/>
      <c r="BA5656" s="88"/>
      <c r="BB5656" s="89">
        <f t="shared" si="351"/>
        <v>0</v>
      </c>
      <c r="BC5656" s="90" t="str">
        <f t="shared" si="350"/>
        <v xml:space="preserve"> </v>
      </c>
      <c r="BD5656" s="91" t="str">
        <f t="shared" si="352"/>
        <v xml:space="preserve"> </v>
      </c>
      <c r="BE5656" s="92">
        <f t="shared" si="353"/>
        <v>0</v>
      </c>
    </row>
    <row r="5657" spans="1:57" s="74" customFormat="1" ht="50.1" customHeight="1" x14ac:dyDescent="0.2">
      <c r="A5657" s="78"/>
      <c r="B5657" s="78"/>
      <c r="C5657" s="78"/>
      <c r="D5657" s="78"/>
      <c r="E5657" s="79" t="str">
        <f>+IF(C5657&lt;&gt;"",VLOOKUP(MID(C5657,18,5),NIVELES!$A$133:$B$213,2,0),"")</f>
        <v/>
      </c>
      <c r="F5657" s="80"/>
      <c r="G5657" s="81" t="str">
        <f>+IF(F5657&lt;&gt;"",VLOOKUP(F5657,NIVELES!$A$246:$C$464,3,0),"")</f>
        <v/>
      </c>
      <c r="H5657" s="82"/>
      <c r="I5657" s="78"/>
      <c r="J5657" s="78"/>
      <c r="K5657" s="78"/>
      <c r="L5657" s="78"/>
      <c r="M5657" s="78"/>
      <c r="N5657" s="78"/>
      <c r="O5657" s="78"/>
      <c r="P5657" s="82"/>
      <c r="Q5657" s="78"/>
      <c r="R5657" s="82"/>
      <c r="S5657" s="82"/>
      <c r="T5657" s="82"/>
      <c r="U5657" s="82"/>
      <c r="V5657" s="82"/>
      <c r="W5657" s="82"/>
      <c r="X5657" s="82"/>
      <c r="Y5657" s="82"/>
      <c r="Z5657" s="82"/>
      <c r="AA5657" s="82"/>
      <c r="AB5657" s="82"/>
      <c r="AC5657" s="82"/>
      <c r="AD5657" s="85" t="str">
        <f>IF(A5657&lt;&gt;"",IF(D5657="DIRECCIÓN_DE_TRANSFERENCIAS","280 0031",VLOOKUP(C5657,NIVELES!$A$14:$B$105,2,0)),"")</f>
        <v/>
      </c>
      <c r="AE5657" s="86"/>
      <c r="AF5657" s="86"/>
      <c r="AG5657" s="79" t="str">
        <f>+IF(AF5657&lt;&gt;"",VLOOKUP(AF5657,NIVELES!$A$666:$B$673,2,0),"")</f>
        <v/>
      </c>
      <c r="AH5657" s="78"/>
      <c r="AI5657" s="79" t="str">
        <f>IF(AH5657&lt;&gt;"",VLOOKUP(CONCATENATE(AG5657,AH5657),NIVELES!$B$676:$C$745,2,0),"")</f>
        <v/>
      </c>
      <c r="AJ5657" s="78"/>
      <c r="AK5657" s="79" t="str">
        <f>+IF(AJ5657&lt;&gt;"",VLOOKUP(AJ5657,NIVELES!$A$816:$B$892,2,0),"")</f>
        <v/>
      </c>
      <c r="AL5657" s="78"/>
      <c r="AM5657" s="78"/>
      <c r="AN5657" s="79" t="str">
        <f>IF(AM5657&lt;&gt;"",+VLOOKUP(AM5657,NIVELES!$A$1652:$B$2466,2,0),"")</f>
        <v/>
      </c>
      <c r="AO5657" s="87"/>
      <c r="AP5657" s="88"/>
      <c r="AQ5657" s="88"/>
      <c r="AR5657" s="88"/>
      <c r="AS5657" s="88"/>
      <c r="AT5657" s="88"/>
      <c r="AU5657" s="88"/>
      <c r="AV5657" s="88"/>
      <c r="AW5657" s="88"/>
      <c r="AX5657" s="88"/>
      <c r="AY5657" s="88"/>
      <c r="AZ5657" s="88"/>
      <c r="BA5657" s="88"/>
      <c r="BB5657" s="89">
        <f t="shared" si="351"/>
        <v>0</v>
      </c>
      <c r="BC5657" s="90" t="str">
        <f t="shared" si="350"/>
        <v xml:space="preserve"> </v>
      </c>
      <c r="BD5657" s="91" t="str">
        <f t="shared" si="352"/>
        <v xml:space="preserve"> </v>
      </c>
      <c r="BE5657" s="92">
        <f t="shared" si="353"/>
        <v>0</v>
      </c>
    </row>
    <row r="5658" spans="1:57" s="74" customFormat="1" ht="50.1" customHeight="1" x14ac:dyDescent="0.2">
      <c r="A5658" s="78"/>
      <c r="B5658" s="78"/>
      <c r="C5658" s="78"/>
      <c r="D5658" s="78"/>
      <c r="E5658" s="79" t="str">
        <f>+IF(C5658&lt;&gt;"",VLOOKUP(MID(C5658,18,5),NIVELES!$A$133:$B$213,2,0),"")</f>
        <v/>
      </c>
      <c r="F5658" s="80"/>
      <c r="G5658" s="81" t="str">
        <f>+IF(F5658&lt;&gt;"",VLOOKUP(F5658,NIVELES!$A$246:$C$464,3,0),"")</f>
        <v/>
      </c>
      <c r="H5658" s="82"/>
      <c r="I5658" s="78"/>
      <c r="J5658" s="78"/>
      <c r="K5658" s="78"/>
      <c r="L5658" s="78"/>
      <c r="M5658" s="78"/>
      <c r="N5658" s="78"/>
      <c r="O5658" s="78"/>
      <c r="P5658" s="82"/>
      <c r="Q5658" s="78"/>
      <c r="R5658" s="82"/>
      <c r="S5658" s="82"/>
      <c r="T5658" s="82"/>
      <c r="U5658" s="82"/>
      <c r="V5658" s="82"/>
      <c r="W5658" s="82"/>
      <c r="X5658" s="82"/>
      <c r="Y5658" s="82"/>
      <c r="Z5658" s="82"/>
      <c r="AA5658" s="82"/>
      <c r="AB5658" s="82"/>
      <c r="AC5658" s="82"/>
      <c r="AD5658" s="85" t="str">
        <f>IF(A5658&lt;&gt;"",IF(D5658="DIRECCIÓN_DE_TRANSFERENCIAS","280 0031",VLOOKUP(C5658,NIVELES!$A$14:$B$105,2,0)),"")</f>
        <v/>
      </c>
      <c r="AE5658" s="86"/>
      <c r="AF5658" s="86"/>
      <c r="AG5658" s="79" t="str">
        <f>+IF(AF5658&lt;&gt;"",VLOOKUP(AF5658,NIVELES!$A$666:$B$673,2,0),"")</f>
        <v/>
      </c>
      <c r="AH5658" s="78"/>
      <c r="AI5658" s="79" t="str">
        <f>IF(AH5658&lt;&gt;"",VLOOKUP(CONCATENATE(AG5658,AH5658),NIVELES!$B$676:$C$745,2,0),"")</f>
        <v/>
      </c>
      <c r="AJ5658" s="78"/>
      <c r="AK5658" s="79" t="str">
        <f>+IF(AJ5658&lt;&gt;"",VLOOKUP(AJ5658,NIVELES!$A$816:$B$892,2,0),"")</f>
        <v/>
      </c>
      <c r="AL5658" s="78"/>
      <c r="AM5658" s="78"/>
      <c r="AN5658" s="79" t="str">
        <f>IF(AM5658&lt;&gt;"",+VLOOKUP(AM5658,NIVELES!$A$1652:$B$2466,2,0),"")</f>
        <v/>
      </c>
      <c r="AO5658" s="87"/>
      <c r="AP5658" s="88"/>
      <c r="AQ5658" s="88"/>
      <c r="AR5658" s="88"/>
      <c r="AS5658" s="88"/>
      <c r="AT5658" s="88"/>
      <c r="AU5658" s="88"/>
      <c r="AV5658" s="88"/>
      <c r="AW5658" s="88"/>
      <c r="AX5658" s="88"/>
      <c r="AY5658" s="88"/>
      <c r="AZ5658" s="88"/>
      <c r="BA5658" s="88"/>
      <c r="BB5658" s="89">
        <f t="shared" si="351"/>
        <v>0</v>
      </c>
      <c r="BC5658" s="90" t="str">
        <f t="shared" si="350"/>
        <v xml:space="preserve"> </v>
      </c>
      <c r="BD5658" s="91" t="str">
        <f t="shared" si="352"/>
        <v xml:space="preserve"> </v>
      </c>
      <c r="BE5658" s="92">
        <f t="shared" si="353"/>
        <v>0</v>
      </c>
    </row>
    <row r="5659" spans="1:57" s="74" customFormat="1" ht="50.1" customHeight="1" x14ac:dyDescent="0.2">
      <c r="A5659" s="78"/>
      <c r="B5659" s="78"/>
      <c r="C5659" s="78"/>
      <c r="D5659" s="78"/>
      <c r="E5659" s="79" t="str">
        <f>+IF(C5659&lt;&gt;"",VLOOKUP(MID(C5659,18,5),NIVELES!$A$133:$B$213,2,0),"")</f>
        <v/>
      </c>
      <c r="F5659" s="80"/>
      <c r="G5659" s="81" t="str">
        <f>+IF(F5659&lt;&gt;"",VLOOKUP(F5659,NIVELES!$A$246:$C$464,3,0),"")</f>
        <v/>
      </c>
      <c r="H5659" s="82"/>
      <c r="I5659" s="78"/>
      <c r="J5659" s="78"/>
      <c r="K5659" s="78"/>
      <c r="L5659" s="78"/>
      <c r="M5659" s="78"/>
      <c r="N5659" s="78"/>
      <c r="O5659" s="78"/>
      <c r="P5659" s="82"/>
      <c r="Q5659" s="78"/>
      <c r="R5659" s="82"/>
      <c r="S5659" s="82"/>
      <c r="T5659" s="82"/>
      <c r="U5659" s="82"/>
      <c r="V5659" s="82"/>
      <c r="W5659" s="82"/>
      <c r="X5659" s="82"/>
      <c r="Y5659" s="82"/>
      <c r="Z5659" s="82"/>
      <c r="AA5659" s="82"/>
      <c r="AB5659" s="82"/>
      <c r="AC5659" s="82"/>
      <c r="AD5659" s="85" t="str">
        <f>IF(A5659&lt;&gt;"",IF(D5659="DIRECCIÓN_DE_TRANSFERENCIAS","280 0031",VLOOKUP(C5659,NIVELES!$A$14:$B$105,2,0)),"")</f>
        <v/>
      </c>
      <c r="AE5659" s="86"/>
      <c r="AF5659" s="86"/>
      <c r="AG5659" s="79" t="str">
        <f>+IF(AF5659&lt;&gt;"",VLOOKUP(AF5659,NIVELES!$A$666:$B$673,2,0),"")</f>
        <v/>
      </c>
      <c r="AH5659" s="78"/>
      <c r="AI5659" s="79" t="str">
        <f>IF(AH5659&lt;&gt;"",VLOOKUP(CONCATENATE(AG5659,AH5659),NIVELES!$B$676:$C$745,2,0),"")</f>
        <v/>
      </c>
      <c r="AJ5659" s="78"/>
      <c r="AK5659" s="79" t="str">
        <f>+IF(AJ5659&lt;&gt;"",VLOOKUP(AJ5659,NIVELES!$A$816:$B$892,2,0),"")</f>
        <v/>
      </c>
      <c r="AL5659" s="78"/>
      <c r="AM5659" s="78"/>
      <c r="AN5659" s="79" t="str">
        <f>IF(AM5659&lt;&gt;"",+VLOOKUP(AM5659,NIVELES!$A$1652:$B$2466,2,0),"")</f>
        <v/>
      </c>
      <c r="AO5659" s="87"/>
      <c r="AP5659" s="88"/>
      <c r="AQ5659" s="88"/>
      <c r="AR5659" s="88"/>
      <c r="AS5659" s="88"/>
      <c r="AT5659" s="88"/>
      <c r="AU5659" s="88"/>
      <c r="AV5659" s="88"/>
      <c r="AW5659" s="88"/>
      <c r="AX5659" s="88"/>
      <c r="AY5659" s="88"/>
      <c r="AZ5659" s="88"/>
      <c r="BA5659" s="88"/>
      <c r="BB5659" s="89">
        <f t="shared" si="351"/>
        <v>0</v>
      </c>
      <c r="BC5659" s="90" t="str">
        <f t="shared" si="350"/>
        <v xml:space="preserve"> </v>
      </c>
      <c r="BD5659" s="91" t="str">
        <f t="shared" si="352"/>
        <v xml:space="preserve"> </v>
      </c>
      <c r="BE5659" s="92">
        <f t="shared" si="353"/>
        <v>0</v>
      </c>
    </row>
    <row r="5660" spans="1:57" s="74" customFormat="1" ht="50.1" customHeight="1" x14ac:dyDescent="0.2">
      <c r="A5660" s="78"/>
      <c r="B5660" s="78"/>
      <c r="C5660" s="78"/>
      <c r="D5660" s="78"/>
      <c r="E5660" s="79" t="str">
        <f>+IF(C5660&lt;&gt;"",VLOOKUP(MID(C5660,18,5),NIVELES!$A$133:$B$213,2,0),"")</f>
        <v/>
      </c>
      <c r="F5660" s="80"/>
      <c r="G5660" s="81" t="str">
        <f>+IF(F5660&lt;&gt;"",VLOOKUP(F5660,NIVELES!$A$246:$C$464,3,0),"")</f>
        <v/>
      </c>
      <c r="H5660" s="82"/>
      <c r="I5660" s="78"/>
      <c r="J5660" s="78"/>
      <c r="K5660" s="78"/>
      <c r="L5660" s="78"/>
      <c r="M5660" s="78"/>
      <c r="N5660" s="78"/>
      <c r="O5660" s="78"/>
      <c r="P5660" s="82"/>
      <c r="Q5660" s="78"/>
      <c r="R5660" s="82"/>
      <c r="S5660" s="82"/>
      <c r="T5660" s="82"/>
      <c r="U5660" s="82"/>
      <c r="V5660" s="82"/>
      <c r="W5660" s="82"/>
      <c r="X5660" s="82"/>
      <c r="Y5660" s="82"/>
      <c r="Z5660" s="82"/>
      <c r="AA5660" s="82"/>
      <c r="AB5660" s="82"/>
      <c r="AC5660" s="82"/>
      <c r="AD5660" s="85" t="str">
        <f>IF(A5660&lt;&gt;"",IF(D5660="DIRECCIÓN_DE_TRANSFERENCIAS","280 0031",VLOOKUP(C5660,NIVELES!$A$14:$B$105,2,0)),"")</f>
        <v/>
      </c>
      <c r="AE5660" s="86"/>
      <c r="AF5660" s="86"/>
      <c r="AG5660" s="79" t="str">
        <f>+IF(AF5660&lt;&gt;"",VLOOKUP(AF5660,NIVELES!$A$666:$B$673,2,0),"")</f>
        <v/>
      </c>
      <c r="AH5660" s="78"/>
      <c r="AI5660" s="79" t="str">
        <f>IF(AH5660&lt;&gt;"",VLOOKUP(CONCATENATE(AG5660,AH5660),NIVELES!$B$676:$C$745,2,0),"")</f>
        <v/>
      </c>
      <c r="AJ5660" s="78"/>
      <c r="AK5660" s="79" t="str">
        <f>+IF(AJ5660&lt;&gt;"",VLOOKUP(AJ5660,NIVELES!$A$816:$B$892,2,0),"")</f>
        <v/>
      </c>
      <c r="AL5660" s="78"/>
      <c r="AM5660" s="78"/>
      <c r="AN5660" s="79" t="str">
        <f>IF(AM5660&lt;&gt;"",+VLOOKUP(AM5660,NIVELES!$A$1652:$B$2466,2,0),"")</f>
        <v/>
      </c>
      <c r="AO5660" s="87"/>
      <c r="AP5660" s="88"/>
      <c r="AQ5660" s="88"/>
      <c r="AR5660" s="88"/>
      <c r="AS5660" s="88"/>
      <c r="AT5660" s="88"/>
      <c r="AU5660" s="88"/>
      <c r="AV5660" s="88"/>
      <c r="AW5660" s="88"/>
      <c r="AX5660" s="88"/>
      <c r="AY5660" s="88"/>
      <c r="AZ5660" s="88"/>
      <c r="BA5660" s="88"/>
      <c r="BB5660" s="89">
        <f t="shared" si="351"/>
        <v>0</v>
      </c>
      <c r="BC5660" s="90" t="str">
        <f t="shared" si="350"/>
        <v xml:space="preserve"> </v>
      </c>
      <c r="BD5660" s="91" t="str">
        <f t="shared" si="352"/>
        <v xml:space="preserve"> </v>
      </c>
      <c r="BE5660" s="92">
        <f t="shared" si="353"/>
        <v>0</v>
      </c>
    </row>
    <row r="5661" spans="1:57" s="74" customFormat="1" ht="50.1" customHeight="1" x14ac:dyDescent="0.2">
      <c r="A5661" s="78"/>
      <c r="B5661" s="78"/>
      <c r="C5661" s="78"/>
      <c r="D5661" s="78"/>
      <c r="E5661" s="79" t="str">
        <f>+IF(C5661&lt;&gt;"",VLOOKUP(MID(C5661,18,5),NIVELES!$A$133:$B$213,2,0),"")</f>
        <v/>
      </c>
      <c r="F5661" s="80"/>
      <c r="G5661" s="81" t="str">
        <f>+IF(F5661&lt;&gt;"",VLOOKUP(F5661,NIVELES!$A$246:$C$464,3,0),"")</f>
        <v/>
      </c>
      <c r="H5661" s="82"/>
      <c r="I5661" s="78"/>
      <c r="J5661" s="78"/>
      <c r="K5661" s="78"/>
      <c r="L5661" s="78"/>
      <c r="M5661" s="78"/>
      <c r="N5661" s="78"/>
      <c r="O5661" s="78"/>
      <c r="P5661" s="82"/>
      <c r="Q5661" s="78"/>
      <c r="R5661" s="82"/>
      <c r="S5661" s="82"/>
      <c r="T5661" s="82"/>
      <c r="U5661" s="82"/>
      <c r="V5661" s="82"/>
      <c r="W5661" s="82"/>
      <c r="X5661" s="82"/>
      <c r="Y5661" s="82"/>
      <c r="Z5661" s="82"/>
      <c r="AA5661" s="82"/>
      <c r="AB5661" s="82"/>
      <c r="AC5661" s="82"/>
      <c r="AD5661" s="85" t="str">
        <f>IF(A5661&lt;&gt;"",IF(D5661="DIRECCIÓN_DE_TRANSFERENCIAS","280 0031",VLOOKUP(C5661,NIVELES!$A$14:$B$105,2,0)),"")</f>
        <v/>
      </c>
      <c r="AE5661" s="86"/>
      <c r="AF5661" s="86"/>
      <c r="AG5661" s="79" t="str">
        <f>+IF(AF5661&lt;&gt;"",VLOOKUP(AF5661,NIVELES!$A$666:$B$673,2,0),"")</f>
        <v/>
      </c>
      <c r="AH5661" s="78"/>
      <c r="AI5661" s="79" t="str">
        <f>IF(AH5661&lt;&gt;"",VLOOKUP(CONCATENATE(AG5661,AH5661),NIVELES!$B$676:$C$745,2,0),"")</f>
        <v/>
      </c>
      <c r="AJ5661" s="78"/>
      <c r="AK5661" s="79" t="str">
        <f>+IF(AJ5661&lt;&gt;"",VLOOKUP(AJ5661,NIVELES!$A$816:$B$892,2,0),"")</f>
        <v/>
      </c>
      <c r="AL5661" s="78"/>
      <c r="AM5661" s="78"/>
      <c r="AN5661" s="79" t="str">
        <f>IF(AM5661&lt;&gt;"",+VLOOKUP(AM5661,NIVELES!$A$1652:$B$2466,2,0),"")</f>
        <v/>
      </c>
      <c r="AO5661" s="87"/>
      <c r="AP5661" s="88"/>
      <c r="AQ5661" s="88"/>
      <c r="AR5661" s="88"/>
      <c r="AS5661" s="88"/>
      <c r="AT5661" s="88"/>
      <c r="AU5661" s="88"/>
      <c r="AV5661" s="88"/>
      <c r="AW5661" s="88"/>
      <c r="AX5661" s="88"/>
      <c r="AY5661" s="88"/>
      <c r="AZ5661" s="88"/>
      <c r="BA5661" s="88"/>
      <c r="BB5661" s="89">
        <f t="shared" si="351"/>
        <v>0</v>
      </c>
      <c r="BC5661" s="90" t="str">
        <f t="shared" si="350"/>
        <v xml:space="preserve"> </v>
      </c>
      <c r="BD5661" s="91" t="str">
        <f t="shared" si="352"/>
        <v xml:space="preserve"> </v>
      </c>
      <c r="BE5661" s="92">
        <f t="shared" si="353"/>
        <v>0</v>
      </c>
    </row>
    <row r="5662" spans="1:57" s="74" customFormat="1" ht="50.1" customHeight="1" x14ac:dyDescent="0.2">
      <c r="A5662" s="78"/>
      <c r="B5662" s="78"/>
      <c r="C5662" s="78"/>
      <c r="D5662" s="78"/>
      <c r="E5662" s="79" t="str">
        <f>+IF(C5662&lt;&gt;"",VLOOKUP(MID(C5662,18,5),NIVELES!$A$133:$B$213,2,0),"")</f>
        <v/>
      </c>
      <c r="F5662" s="80"/>
      <c r="G5662" s="81" t="str">
        <f>+IF(F5662&lt;&gt;"",VLOOKUP(F5662,NIVELES!$A$246:$C$464,3,0),"")</f>
        <v/>
      </c>
      <c r="H5662" s="82"/>
      <c r="I5662" s="78"/>
      <c r="J5662" s="78"/>
      <c r="K5662" s="78"/>
      <c r="L5662" s="78"/>
      <c r="M5662" s="78"/>
      <c r="N5662" s="78"/>
      <c r="O5662" s="78"/>
      <c r="P5662" s="82"/>
      <c r="Q5662" s="78"/>
      <c r="R5662" s="82"/>
      <c r="S5662" s="82"/>
      <c r="T5662" s="82"/>
      <c r="U5662" s="82"/>
      <c r="V5662" s="82"/>
      <c r="W5662" s="82"/>
      <c r="X5662" s="82"/>
      <c r="Y5662" s="82"/>
      <c r="Z5662" s="82"/>
      <c r="AA5662" s="82"/>
      <c r="AB5662" s="82"/>
      <c r="AC5662" s="82"/>
      <c r="AD5662" s="85" t="str">
        <f>IF(A5662&lt;&gt;"",IF(D5662="DIRECCIÓN_DE_TRANSFERENCIAS","280 0031",VLOOKUP(C5662,NIVELES!$A$14:$B$105,2,0)),"")</f>
        <v/>
      </c>
      <c r="AE5662" s="86"/>
      <c r="AF5662" s="86"/>
      <c r="AG5662" s="79" t="str">
        <f>+IF(AF5662&lt;&gt;"",VLOOKUP(AF5662,NIVELES!$A$666:$B$673,2,0),"")</f>
        <v/>
      </c>
      <c r="AH5662" s="78"/>
      <c r="AI5662" s="79" t="str">
        <f>IF(AH5662&lt;&gt;"",VLOOKUP(CONCATENATE(AG5662,AH5662),NIVELES!$B$676:$C$745,2,0),"")</f>
        <v/>
      </c>
      <c r="AJ5662" s="78"/>
      <c r="AK5662" s="79" t="str">
        <f>+IF(AJ5662&lt;&gt;"",VLOOKUP(AJ5662,NIVELES!$A$816:$B$892,2,0),"")</f>
        <v/>
      </c>
      <c r="AL5662" s="78"/>
      <c r="AM5662" s="78"/>
      <c r="AN5662" s="79" t="str">
        <f>IF(AM5662&lt;&gt;"",+VLOOKUP(AM5662,NIVELES!$A$1652:$B$2466,2,0),"")</f>
        <v/>
      </c>
      <c r="AO5662" s="87"/>
      <c r="AP5662" s="88"/>
      <c r="AQ5662" s="88"/>
      <c r="AR5662" s="88"/>
      <c r="AS5662" s="88"/>
      <c r="AT5662" s="88"/>
      <c r="AU5662" s="88"/>
      <c r="AV5662" s="88"/>
      <c r="AW5662" s="88"/>
      <c r="AX5662" s="88"/>
      <c r="AY5662" s="88"/>
      <c r="AZ5662" s="88"/>
      <c r="BA5662" s="88"/>
      <c r="BB5662" s="89">
        <f t="shared" si="351"/>
        <v>0</v>
      </c>
      <c r="BC5662" s="90" t="str">
        <f t="shared" si="350"/>
        <v xml:space="preserve"> </v>
      </c>
      <c r="BD5662" s="91" t="str">
        <f t="shared" si="352"/>
        <v xml:space="preserve"> </v>
      </c>
      <c r="BE5662" s="92">
        <f t="shared" si="353"/>
        <v>0</v>
      </c>
    </row>
    <row r="5663" spans="1:57" s="74" customFormat="1" ht="50.1" customHeight="1" x14ac:dyDescent="0.2">
      <c r="A5663" s="78"/>
      <c r="B5663" s="78"/>
      <c r="C5663" s="78"/>
      <c r="D5663" s="78"/>
      <c r="E5663" s="79" t="str">
        <f>+IF(C5663&lt;&gt;"",VLOOKUP(MID(C5663,18,5),NIVELES!$A$133:$B$213,2,0),"")</f>
        <v/>
      </c>
      <c r="F5663" s="80"/>
      <c r="G5663" s="81" t="str">
        <f>+IF(F5663&lt;&gt;"",VLOOKUP(F5663,NIVELES!$A$246:$C$464,3,0),"")</f>
        <v/>
      </c>
      <c r="H5663" s="82"/>
      <c r="I5663" s="78"/>
      <c r="J5663" s="78"/>
      <c r="K5663" s="78"/>
      <c r="L5663" s="78"/>
      <c r="M5663" s="78"/>
      <c r="N5663" s="78"/>
      <c r="O5663" s="78"/>
      <c r="P5663" s="82"/>
      <c r="Q5663" s="78"/>
      <c r="R5663" s="82"/>
      <c r="S5663" s="82"/>
      <c r="T5663" s="82"/>
      <c r="U5663" s="82"/>
      <c r="V5663" s="82"/>
      <c r="W5663" s="82"/>
      <c r="X5663" s="82"/>
      <c r="Y5663" s="82"/>
      <c r="Z5663" s="82"/>
      <c r="AA5663" s="82"/>
      <c r="AB5663" s="82"/>
      <c r="AC5663" s="82"/>
      <c r="AD5663" s="85" t="str">
        <f>IF(A5663&lt;&gt;"",IF(D5663="DIRECCIÓN_DE_TRANSFERENCIAS","280 0031",VLOOKUP(C5663,NIVELES!$A$14:$B$105,2,0)),"")</f>
        <v/>
      </c>
      <c r="AE5663" s="86"/>
      <c r="AF5663" s="86"/>
      <c r="AG5663" s="79" t="str">
        <f>+IF(AF5663&lt;&gt;"",VLOOKUP(AF5663,NIVELES!$A$666:$B$673,2,0),"")</f>
        <v/>
      </c>
      <c r="AH5663" s="78"/>
      <c r="AI5663" s="79" t="str">
        <f>IF(AH5663&lt;&gt;"",VLOOKUP(CONCATENATE(AG5663,AH5663),NIVELES!$B$676:$C$745,2,0),"")</f>
        <v/>
      </c>
      <c r="AJ5663" s="78"/>
      <c r="AK5663" s="79" t="str">
        <f>+IF(AJ5663&lt;&gt;"",VLOOKUP(AJ5663,NIVELES!$A$816:$B$892,2,0),"")</f>
        <v/>
      </c>
      <c r="AL5663" s="78"/>
      <c r="AM5663" s="78"/>
      <c r="AN5663" s="79" t="str">
        <f>IF(AM5663&lt;&gt;"",+VLOOKUP(AM5663,NIVELES!$A$1652:$B$2466,2,0),"")</f>
        <v/>
      </c>
      <c r="AO5663" s="87"/>
      <c r="AP5663" s="88"/>
      <c r="AQ5663" s="88"/>
      <c r="AR5663" s="88"/>
      <c r="AS5663" s="88"/>
      <c r="AT5663" s="88"/>
      <c r="AU5663" s="88"/>
      <c r="AV5663" s="88"/>
      <c r="AW5663" s="88"/>
      <c r="AX5663" s="88"/>
      <c r="AY5663" s="88"/>
      <c r="AZ5663" s="88"/>
      <c r="BA5663" s="88"/>
      <c r="BB5663" s="89">
        <f t="shared" si="351"/>
        <v>0</v>
      </c>
      <c r="BC5663" s="90" t="str">
        <f t="shared" si="350"/>
        <v xml:space="preserve"> </v>
      </c>
      <c r="BD5663" s="91" t="str">
        <f t="shared" si="352"/>
        <v xml:space="preserve"> </v>
      </c>
      <c r="BE5663" s="92">
        <f t="shared" si="353"/>
        <v>0</v>
      </c>
    </row>
    <row r="5664" spans="1:57" s="74" customFormat="1" ht="50.1" customHeight="1" x14ac:dyDescent="0.2">
      <c r="A5664" s="78"/>
      <c r="B5664" s="78"/>
      <c r="C5664" s="78"/>
      <c r="D5664" s="78"/>
      <c r="E5664" s="79" t="str">
        <f>+IF(C5664&lt;&gt;"",VLOOKUP(MID(C5664,18,5),NIVELES!$A$133:$B$213,2,0),"")</f>
        <v/>
      </c>
      <c r="F5664" s="80"/>
      <c r="G5664" s="81" t="str">
        <f>+IF(F5664&lt;&gt;"",VLOOKUP(F5664,NIVELES!$A$246:$C$464,3,0),"")</f>
        <v/>
      </c>
      <c r="H5664" s="82"/>
      <c r="I5664" s="78"/>
      <c r="J5664" s="78"/>
      <c r="K5664" s="78"/>
      <c r="L5664" s="78"/>
      <c r="M5664" s="78"/>
      <c r="N5664" s="78"/>
      <c r="O5664" s="78"/>
      <c r="P5664" s="82"/>
      <c r="Q5664" s="78"/>
      <c r="R5664" s="82"/>
      <c r="S5664" s="82"/>
      <c r="T5664" s="82"/>
      <c r="U5664" s="82"/>
      <c r="V5664" s="82"/>
      <c r="W5664" s="82"/>
      <c r="X5664" s="82"/>
      <c r="Y5664" s="82"/>
      <c r="Z5664" s="82"/>
      <c r="AA5664" s="82"/>
      <c r="AB5664" s="82"/>
      <c r="AC5664" s="82"/>
      <c r="AD5664" s="85" t="str">
        <f>IF(A5664&lt;&gt;"",IF(D5664="DIRECCIÓN_DE_TRANSFERENCIAS","280 0031",VLOOKUP(C5664,NIVELES!$A$14:$B$105,2,0)),"")</f>
        <v/>
      </c>
      <c r="AE5664" s="86"/>
      <c r="AF5664" s="86"/>
      <c r="AG5664" s="79" t="str">
        <f>+IF(AF5664&lt;&gt;"",VLOOKUP(AF5664,NIVELES!$A$666:$B$673,2,0),"")</f>
        <v/>
      </c>
      <c r="AH5664" s="78"/>
      <c r="AI5664" s="79" t="str">
        <f>IF(AH5664&lt;&gt;"",VLOOKUP(CONCATENATE(AG5664,AH5664),NIVELES!$B$676:$C$745,2,0),"")</f>
        <v/>
      </c>
      <c r="AJ5664" s="78"/>
      <c r="AK5664" s="79" t="str">
        <f>+IF(AJ5664&lt;&gt;"",VLOOKUP(AJ5664,NIVELES!$A$816:$B$892,2,0),"")</f>
        <v/>
      </c>
      <c r="AL5664" s="78"/>
      <c r="AM5664" s="78"/>
      <c r="AN5664" s="79" t="str">
        <f>IF(AM5664&lt;&gt;"",+VLOOKUP(AM5664,NIVELES!$A$1652:$B$2466,2,0),"")</f>
        <v/>
      </c>
      <c r="AO5664" s="87"/>
      <c r="AP5664" s="88"/>
      <c r="AQ5664" s="88"/>
      <c r="AR5664" s="88"/>
      <c r="AS5664" s="88"/>
      <c r="AT5664" s="88"/>
      <c r="AU5664" s="88"/>
      <c r="AV5664" s="88"/>
      <c r="AW5664" s="88"/>
      <c r="AX5664" s="88"/>
      <c r="AY5664" s="88"/>
      <c r="AZ5664" s="88"/>
      <c r="BA5664" s="88"/>
      <c r="BB5664" s="89">
        <f t="shared" si="351"/>
        <v>0</v>
      </c>
      <c r="BC5664" s="90" t="str">
        <f t="shared" si="350"/>
        <v xml:space="preserve"> </v>
      </c>
      <c r="BD5664" s="91" t="str">
        <f t="shared" si="352"/>
        <v xml:space="preserve"> </v>
      </c>
      <c r="BE5664" s="92">
        <f t="shared" si="353"/>
        <v>0</v>
      </c>
    </row>
    <row r="5665" spans="1:57" s="74" customFormat="1" ht="50.1" customHeight="1" x14ac:dyDescent="0.2">
      <c r="A5665" s="78"/>
      <c r="B5665" s="78"/>
      <c r="C5665" s="78"/>
      <c r="D5665" s="78"/>
      <c r="E5665" s="79" t="str">
        <f>+IF(C5665&lt;&gt;"",VLOOKUP(MID(C5665,18,5),NIVELES!$A$133:$B$213,2,0),"")</f>
        <v/>
      </c>
      <c r="F5665" s="80"/>
      <c r="G5665" s="81" t="str">
        <f>+IF(F5665&lt;&gt;"",VLOOKUP(F5665,NIVELES!$A$246:$C$464,3,0),"")</f>
        <v/>
      </c>
      <c r="H5665" s="82"/>
      <c r="I5665" s="78"/>
      <c r="J5665" s="78"/>
      <c r="K5665" s="78"/>
      <c r="L5665" s="78"/>
      <c r="M5665" s="78"/>
      <c r="N5665" s="78"/>
      <c r="O5665" s="78"/>
      <c r="P5665" s="82"/>
      <c r="Q5665" s="78"/>
      <c r="R5665" s="82"/>
      <c r="S5665" s="82"/>
      <c r="T5665" s="82"/>
      <c r="U5665" s="82"/>
      <c r="V5665" s="82"/>
      <c r="W5665" s="82"/>
      <c r="X5665" s="82"/>
      <c r="Y5665" s="82"/>
      <c r="Z5665" s="82"/>
      <c r="AA5665" s="82"/>
      <c r="AB5665" s="82"/>
      <c r="AC5665" s="82"/>
      <c r="AD5665" s="85" t="str">
        <f>IF(A5665&lt;&gt;"",IF(D5665="DIRECCIÓN_DE_TRANSFERENCIAS","280 0031",VLOOKUP(C5665,NIVELES!$A$14:$B$105,2,0)),"")</f>
        <v/>
      </c>
      <c r="AE5665" s="86"/>
      <c r="AF5665" s="86"/>
      <c r="AG5665" s="79" t="str">
        <f>+IF(AF5665&lt;&gt;"",VLOOKUP(AF5665,NIVELES!$A$666:$B$673,2,0),"")</f>
        <v/>
      </c>
      <c r="AH5665" s="78"/>
      <c r="AI5665" s="79" t="str">
        <f>IF(AH5665&lt;&gt;"",VLOOKUP(CONCATENATE(AG5665,AH5665),NIVELES!$B$676:$C$745,2,0),"")</f>
        <v/>
      </c>
      <c r="AJ5665" s="78"/>
      <c r="AK5665" s="79" t="str">
        <f>+IF(AJ5665&lt;&gt;"",VLOOKUP(AJ5665,NIVELES!$A$816:$B$892,2,0),"")</f>
        <v/>
      </c>
      <c r="AL5665" s="78"/>
      <c r="AM5665" s="78"/>
      <c r="AN5665" s="79" t="str">
        <f>IF(AM5665&lt;&gt;"",+VLOOKUP(AM5665,NIVELES!$A$1652:$B$2466,2,0),"")</f>
        <v/>
      </c>
      <c r="AO5665" s="87"/>
      <c r="AP5665" s="88"/>
      <c r="AQ5665" s="88"/>
      <c r="AR5665" s="88"/>
      <c r="AS5665" s="88"/>
      <c r="AT5665" s="88"/>
      <c r="AU5665" s="88"/>
      <c r="AV5665" s="88"/>
      <c r="AW5665" s="88"/>
      <c r="AX5665" s="88"/>
      <c r="AY5665" s="88"/>
      <c r="AZ5665" s="88"/>
      <c r="BA5665" s="88"/>
      <c r="BB5665" s="89">
        <f t="shared" si="351"/>
        <v>0</v>
      </c>
      <c r="BC5665" s="90" t="str">
        <f t="shared" si="350"/>
        <v xml:space="preserve"> </v>
      </c>
      <c r="BD5665" s="91" t="str">
        <f t="shared" si="352"/>
        <v xml:space="preserve"> </v>
      </c>
      <c r="BE5665" s="92">
        <f t="shared" si="353"/>
        <v>0</v>
      </c>
    </row>
    <row r="5666" spans="1:57" s="74" customFormat="1" ht="50.1" customHeight="1" x14ac:dyDescent="0.2">
      <c r="A5666" s="78"/>
      <c r="B5666" s="78"/>
      <c r="C5666" s="78"/>
      <c r="D5666" s="78"/>
      <c r="E5666" s="79" t="str">
        <f>+IF(C5666&lt;&gt;"",VLOOKUP(MID(C5666,18,5),NIVELES!$A$133:$B$213,2,0),"")</f>
        <v/>
      </c>
      <c r="F5666" s="80"/>
      <c r="G5666" s="81" t="str">
        <f>+IF(F5666&lt;&gt;"",VLOOKUP(F5666,NIVELES!$A$246:$C$464,3,0),"")</f>
        <v/>
      </c>
      <c r="H5666" s="82"/>
      <c r="I5666" s="78"/>
      <c r="J5666" s="78"/>
      <c r="K5666" s="78"/>
      <c r="L5666" s="78"/>
      <c r="M5666" s="78"/>
      <c r="N5666" s="78"/>
      <c r="O5666" s="78"/>
      <c r="P5666" s="82"/>
      <c r="Q5666" s="78"/>
      <c r="R5666" s="82"/>
      <c r="S5666" s="82"/>
      <c r="T5666" s="82"/>
      <c r="U5666" s="82"/>
      <c r="V5666" s="82"/>
      <c r="W5666" s="82"/>
      <c r="X5666" s="82"/>
      <c r="Y5666" s="82"/>
      <c r="Z5666" s="82"/>
      <c r="AA5666" s="82"/>
      <c r="AB5666" s="82"/>
      <c r="AC5666" s="82"/>
      <c r="AD5666" s="85" t="str">
        <f>IF(A5666&lt;&gt;"",IF(D5666="DIRECCIÓN_DE_TRANSFERENCIAS","280 0031",VLOOKUP(C5666,NIVELES!$A$14:$B$105,2,0)),"")</f>
        <v/>
      </c>
      <c r="AE5666" s="86"/>
      <c r="AF5666" s="86"/>
      <c r="AG5666" s="79" t="str">
        <f>+IF(AF5666&lt;&gt;"",VLOOKUP(AF5666,NIVELES!$A$666:$B$673,2,0),"")</f>
        <v/>
      </c>
      <c r="AH5666" s="78"/>
      <c r="AI5666" s="79" t="str">
        <f>IF(AH5666&lt;&gt;"",VLOOKUP(CONCATENATE(AG5666,AH5666),NIVELES!$B$676:$C$745,2,0),"")</f>
        <v/>
      </c>
      <c r="AJ5666" s="78"/>
      <c r="AK5666" s="79" t="str">
        <f>+IF(AJ5666&lt;&gt;"",VLOOKUP(AJ5666,NIVELES!$A$816:$B$892,2,0),"")</f>
        <v/>
      </c>
      <c r="AL5666" s="78"/>
      <c r="AM5666" s="78"/>
      <c r="AN5666" s="79" t="str">
        <f>IF(AM5666&lt;&gt;"",+VLOOKUP(AM5666,NIVELES!$A$1652:$B$2466,2,0),"")</f>
        <v/>
      </c>
      <c r="AO5666" s="87"/>
      <c r="AP5666" s="88"/>
      <c r="AQ5666" s="88"/>
      <c r="AR5666" s="88"/>
      <c r="AS5666" s="88"/>
      <c r="AT5666" s="88"/>
      <c r="AU5666" s="88"/>
      <c r="AV5666" s="88"/>
      <c r="AW5666" s="88"/>
      <c r="AX5666" s="88"/>
      <c r="AY5666" s="88"/>
      <c r="AZ5666" s="88"/>
      <c r="BA5666" s="88"/>
      <c r="BB5666" s="89">
        <f t="shared" si="351"/>
        <v>0</v>
      </c>
      <c r="BC5666" s="90" t="str">
        <f t="shared" si="350"/>
        <v xml:space="preserve"> </v>
      </c>
      <c r="BD5666" s="91" t="str">
        <f t="shared" si="352"/>
        <v xml:space="preserve"> </v>
      </c>
      <c r="BE5666" s="92">
        <f t="shared" si="353"/>
        <v>0</v>
      </c>
    </row>
    <row r="5667" spans="1:57" s="74" customFormat="1" ht="50.1" customHeight="1" x14ac:dyDescent="0.2">
      <c r="A5667" s="78"/>
      <c r="B5667" s="78"/>
      <c r="C5667" s="78"/>
      <c r="D5667" s="78"/>
      <c r="E5667" s="79" t="str">
        <f>+IF(C5667&lt;&gt;"",VLOOKUP(MID(C5667,18,5),NIVELES!$A$133:$B$213,2,0),"")</f>
        <v/>
      </c>
      <c r="F5667" s="80"/>
      <c r="G5667" s="81" t="str">
        <f>+IF(F5667&lt;&gt;"",VLOOKUP(F5667,NIVELES!$A$246:$C$464,3,0),"")</f>
        <v/>
      </c>
      <c r="H5667" s="82"/>
      <c r="I5667" s="78"/>
      <c r="J5667" s="78"/>
      <c r="K5667" s="78"/>
      <c r="L5667" s="78"/>
      <c r="M5667" s="78"/>
      <c r="N5667" s="78"/>
      <c r="O5667" s="78"/>
      <c r="P5667" s="82"/>
      <c r="Q5667" s="78"/>
      <c r="R5667" s="82"/>
      <c r="S5667" s="82"/>
      <c r="T5667" s="82"/>
      <c r="U5667" s="82"/>
      <c r="V5667" s="82"/>
      <c r="W5667" s="82"/>
      <c r="X5667" s="82"/>
      <c r="Y5667" s="82"/>
      <c r="Z5667" s="82"/>
      <c r="AA5667" s="82"/>
      <c r="AB5667" s="82"/>
      <c r="AC5667" s="82"/>
      <c r="AD5667" s="85" t="str">
        <f>IF(A5667&lt;&gt;"",IF(D5667="DIRECCIÓN_DE_TRANSFERENCIAS","280 0031",VLOOKUP(C5667,NIVELES!$A$14:$B$105,2,0)),"")</f>
        <v/>
      </c>
      <c r="AE5667" s="86"/>
      <c r="AF5667" s="86"/>
      <c r="AG5667" s="79" t="str">
        <f>+IF(AF5667&lt;&gt;"",VLOOKUP(AF5667,NIVELES!$A$666:$B$673,2,0),"")</f>
        <v/>
      </c>
      <c r="AH5667" s="78"/>
      <c r="AI5667" s="79" t="str">
        <f>IF(AH5667&lt;&gt;"",VLOOKUP(CONCATENATE(AG5667,AH5667),NIVELES!$B$676:$C$745,2,0),"")</f>
        <v/>
      </c>
      <c r="AJ5667" s="78"/>
      <c r="AK5667" s="79" t="str">
        <f>+IF(AJ5667&lt;&gt;"",VLOOKUP(AJ5667,NIVELES!$A$816:$B$892,2,0),"")</f>
        <v/>
      </c>
      <c r="AL5667" s="78"/>
      <c r="AM5667" s="78"/>
      <c r="AN5667" s="79" t="str">
        <f>IF(AM5667&lt;&gt;"",+VLOOKUP(AM5667,NIVELES!$A$1652:$B$2466,2,0),"")</f>
        <v/>
      </c>
      <c r="AO5667" s="87"/>
      <c r="AP5667" s="88"/>
      <c r="AQ5667" s="88"/>
      <c r="AR5667" s="88"/>
      <c r="AS5667" s="88"/>
      <c r="AT5667" s="88"/>
      <c r="AU5667" s="88"/>
      <c r="AV5667" s="88"/>
      <c r="AW5667" s="88"/>
      <c r="AX5667" s="88"/>
      <c r="AY5667" s="88"/>
      <c r="AZ5667" s="88"/>
      <c r="BA5667" s="88"/>
      <c r="BB5667" s="89">
        <f t="shared" si="351"/>
        <v>0</v>
      </c>
      <c r="BC5667" s="90" t="str">
        <f t="shared" si="350"/>
        <v xml:space="preserve"> </v>
      </c>
      <c r="BD5667" s="91" t="str">
        <f t="shared" si="352"/>
        <v xml:space="preserve"> </v>
      </c>
      <c r="BE5667" s="92">
        <f t="shared" si="353"/>
        <v>0</v>
      </c>
    </row>
    <row r="5668" spans="1:57" s="74" customFormat="1" ht="50.1" customHeight="1" x14ac:dyDescent="0.2">
      <c r="A5668" s="78"/>
      <c r="B5668" s="78"/>
      <c r="C5668" s="78"/>
      <c r="D5668" s="78"/>
      <c r="E5668" s="79" t="str">
        <f>+IF(C5668&lt;&gt;"",VLOOKUP(MID(C5668,18,5),NIVELES!$A$133:$B$213,2,0),"")</f>
        <v/>
      </c>
      <c r="F5668" s="80"/>
      <c r="G5668" s="81" t="str">
        <f>+IF(F5668&lt;&gt;"",VLOOKUP(F5668,NIVELES!$A$246:$C$464,3,0),"")</f>
        <v/>
      </c>
      <c r="H5668" s="82"/>
      <c r="I5668" s="78"/>
      <c r="J5668" s="78"/>
      <c r="K5668" s="78"/>
      <c r="L5668" s="78"/>
      <c r="M5668" s="78"/>
      <c r="N5668" s="78"/>
      <c r="O5668" s="78"/>
      <c r="P5668" s="82"/>
      <c r="Q5668" s="78"/>
      <c r="R5668" s="82"/>
      <c r="S5668" s="82"/>
      <c r="T5668" s="82"/>
      <c r="U5668" s="82"/>
      <c r="V5668" s="82"/>
      <c r="W5668" s="82"/>
      <c r="X5668" s="82"/>
      <c r="Y5668" s="82"/>
      <c r="Z5668" s="82"/>
      <c r="AA5668" s="82"/>
      <c r="AB5668" s="82"/>
      <c r="AC5668" s="82"/>
      <c r="AD5668" s="85" t="str">
        <f>IF(A5668&lt;&gt;"",IF(D5668="DIRECCIÓN_DE_TRANSFERENCIAS","280 0031",VLOOKUP(C5668,NIVELES!$A$14:$B$105,2,0)),"")</f>
        <v/>
      </c>
      <c r="AE5668" s="86"/>
      <c r="AF5668" s="86"/>
      <c r="AG5668" s="79" t="str">
        <f>+IF(AF5668&lt;&gt;"",VLOOKUP(AF5668,NIVELES!$A$666:$B$673,2,0),"")</f>
        <v/>
      </c>
      <c r="AH5668" s="78"/>
      <c r="AI5668" s="79" t="str">
        <f>IF(AH5668&lt;&gt;"",VLOOKUP(CONCATENATE(AG5668,AH5668),NIVELES!$B$676:$C$745,2,0),"")</f>
        <v/>
      </c>
      <c r="AJ5668" s="78"/>
      <c r="AK5668" s="79" t="str">
        <f>+IF(AJ5668&lt;&gt;"",VLOOKUP(AJ5668,NIVELES!$A$816:$B$892,2,0),"")</f>
        <v/>
      </c>
      <c r="AL5668" s="78"/>
      <c r="AM5668" s="78"/>
      <c r="AN5668" s="79" t="str">
        <f>IF(AM5668&lt;&gt;"",+VLOOKUP(AM5668,NIVELES!$A$1652:$B$2466,2,0),"")</f>
        <v/>
      </c>
      <c r="AO5668" s="87"/>
      <c r="AP5668" s="88"/>
      <c r="AQ5668" s="88"/>
      <c r="AR5668" s="88"/>
      <c r="AS5668" s="88"/>
      <c r="AT5668" s="88"/>
      <c r="AU5668" s="88"/>
      <c r="AV5668" s="88"/>
      <c r="AW5668" s="88"/>
      <c r="AX5668" s="88"/>
      <c r="AY5668" s="88"/>
      <c r="AZ5668" s="88"/>
      <c r="BA5668" s="88"/>
      <c r="BB5668" s="89">
        <f t="shared" si="351"/>
        <v>0</v>
      </c>
      <c r="BC5668" s="90" t="str">
        <f t="shared" si="350"/>
        <v xml:space="preserve"> </v>
      </c>
      <c r="BD5668" s="91" t="str">
        <f t="shared" si="352"/>
        <v xml:space="preserve"> </v>
      </c>
      <c r="BE5668" s="92">
        <f t="shared" si="353"/>
        <v>0</v>
      </c>
    </row>
    <row r="5669" spans="1:57" s="74" customFormat="1" ht="50.1" customHeight="1" x14ac:dyDescent="0.2">
      <c r="A5669" s="78"/>
      <c r="B5669" s="78"/>
      <c r="C5669" s="78"/>
      <c r="D5669" s="78"/>
      <c r="E5669" s="79" t="str">
        <f>+IF(C5669&lt;&gt;"",VLOOKUP(MID(C5669,18,5),NIVELES!$A$133:$B$213,2,0),"")</f>
        <v/>
      </c>
      <c r="F5669" s="80"/>
      <c r="G5669" s="81" t="str">
        <f>+IF(F5669&lt;&gt;"",VLOOKUP(F5669,NIVELES!$A$246:$C$464,3,0),"")</f>
        <v/>
      </c>
      <c r="H5669" s="82"/>
      <c r="I5669" s="78"/>
      <c r="J5669" s="78"/>
      <c r="K5669" s="78"/>
      <c r="L5669" s="78"/>
      <c r="M5669" s="78"/>
      <c r="N5669" s="78"/>
      <c r="O5669" s="78"/>
      <c r="P5669" s="82"/>
      <c r="Q5669" s="78"/>
      <c r="R5669" s="82"/>
      <c r="S5669" s="82"/>
      <c r="T5669" s="82"/>
      <c r="U5669" s="82"/>
      <c r="V5669" s="82"/>
      <c r="W5669" s="82"/>
      <c r="X5669" s="82"/>
      <c r="Y5669" s="82"/>
      <c r="Z5669" s="82"/>
      <c r="AA5669" s="82"/>
      <c r="AB5669" s="82"/>
      <c r="AC5669" s="82"/>
      <c r="AD5669" s="85" t="str">
        <f>IF(A5669&lt;&gt;"",IF(D5669="DIRECCIÓN_DE_TRANSFERENCIAS","280 0031",VLOOKUP(C5669,NIVELES!$A$14:$B$105,2,0)),"")</f>
        <v/>
      </c>
      <c r="AE5669" s="86"/>
      <c r="AF5669" s="86"/>
      <c r="AG5669" s="79" t="str">
        <f>+IF(AF5669&lt;&gt;"",VLOOKUP(AF5669,NIVELES!$A$666:$B$673,2,0),"")</f>
        <v/>
      </c>
      <c r="AH5669" s="78"/>
      <c r="AI5669" s="79" t="str">
        <f>IF(AH5669&lt;&gt;"",VLOOKUP(CONCATENATE(AG5669,AH5669),NIVELES!$B$676:$C$745,2,0),"")</f>
        <v/>
      </c>
      <c r="AJ5669" s="78"/>
      <c r="AK5669" s="79" t="str">
        <f>+IF(AJ5669&lt;&gt;"",VLOOKUP(AJ5669,NIVELES!$A$816:$B$892,2,0),"")</f>
        <v/>
      </c>
      <c r="AL5669" s="78"/>
      <c r="AM5669" s="78"/>
      <c r="AN5669" s="79" t="str">
        <f>IF(AM5669&lt;&gt;"",+VLOOKUP(AM5669,NIVELES!$A$1652:$B$2466,2,0),"")</f>
        <v/>
      </c>
      <c r="AO5669" s="87"/>
      <c r="AP5669" s="88"/>
      <c r="AQ5669" s="88"/>
      <c r="AR5669" s="88"/>
      <c r="AS5669" s="88"/>
      <c r="AT5669" s="88"/>
      <c r="AU5669" s="88"/>
      <c r="AV5669" s="88"/>
      <c r="AW5669" s="88"/>
      <c r="AX5669" s="88"/>
      <c r="AY5669" s="88"/>
      <c r="AZ5669" s="88"/>
      <c r="BA5669" s="88"/>
      <c r="BB5669" s="89">
        <f t="shared" si="351"/>
        <v>0</v>
      </c>
      <c r="BC5669" s="90" t="str">
        <f t="shared" si="350"/>
        <v xml:space="preserve"> </v>
      </c>
      <c r="BD5669" s="91" t="str">
        <f t="shared" si="352"/>
        <v xml:space="preserve"> </v>
      </c>
      <c r="BE5669" s="92">
        <f t="shared" si="353"/>
        <v>0</v>
      </c>
    </row>
    <row r="5670" spans="1:57" s="74" customFormat="1" ht="50.1" customHeight="1" x14ac:dyDescent="0.2">
      <c r="A5670" s="78"/>
      <c r="B5670" s="78"/>
      <c r="C5670" s="78"/>
      <c r="D5670" s="78"/>
      <c r="E5670" s="79" t="str">
        <f>+IF(C5670&lt;&gt;"",VLOOKUP(MID(C5670,18,5),NIVELES!$A$133:$B$213,2,0),"")</f>
        <v/>
      </c>
      <c r="F5670" s="80"/>
      <c r="G5670" s="81" t="str">
        <f>+IF(F5670&lt;&gt;"",VLOOKUP(F5670,NIVELES!$A$246:$C$464,3,0),"")</f>
        <v/>
      </c>
      <c r="H5670" s="82"/>
      <c r="I5670" s="78"/>
      <c r="J5670" s="78"/>
      <c r="K5670" s="78"/>
      <c r="L5670" s="78"/>
      <c r="M5670" s="78"/>
      <c r="N5670" s="78"/>
      <c r="O5670" s="78"/>
      <c r="P5670" s="82"/>
      <c r="Q5670" s="78"/>
      <c r="R5670" s="82"/>
      <c r="S5670" s="82"/>
      <c r="T5670" s="82"/>
      <c r="U5670" s="82"/>
      <c r="V5670" s="82"/>
      <c r="W5670" s="82"/>
      <c r="X5670" s="82"/>
      <c r="Y5670" s="82"/>
      <c r="Z5670" s="82"/>
      <c r="AA5670" s="82"/>
      <c r="AB5670" s="82"/>
      <c r="AC5670" s="82"/>
      <c r="AD5670" s="85" t="str">
        <f>IF(A5670&lt;&gt;"",IF(D5670="DIRECCIÓN_DE_TRANSFERENCIAS","280 0031",VLOOKUP(C5670,NIVELES!$A$14:$B$105,2,0)),"")</f>
        <v/>
      </c>
      <c r="AE5670" s="86"/>
      <c r="AF5670" s="86"/>
      <c r="AG5670" s="79" t="str">
        <f>+IF(AF5670&lt;&gt;"",VLOOKUP(AF5670,NIVELES!$A$666:$B$673,2,0),"")</f>
        <v/>
      </c>
      <c r="AH5670" s="78"/>
      <c r="AI5670" s="79" t="str">
        <f>IF(AH5670&lt;&gt;"",VLOOKUP(CONCATENATE(AG5670,AH5670),NIVELES!$B$676:$C$745,2,0),"")</f>
        <v/>
      </c>
      <c r="AJ5670" s="78"/>
      <c r="AK5670" s="79" t="str">
        <f>+IF(AJ5670&lt;&gt;"",VLOOKUP(AJ5670,NIVELES!$A$816:$B$892,2,0),"")</f>
        <v/>
      </c>
      <c r="AL5670" s="78"/>
      <c r="AM5670" s="78"/>
      <c r="AN5670" s="79" t="str">
        <f>IF(AM5670&lt;&gt;"",+VLOOKUP(AM5670,NIVELES!$A$1652:$B$2466,2,0),"")</f>
        <v/>
      </c>
      <c r="AO5670" s="87"/>
      <c r="AP5670" s="88"/>
      <c r="AQ5670" s="88"/>
      <c r="AR5670" s="88"/>
      <c r="AS5670" s="88"/>
      <c r="AT5670" s="88"/>
      <c r="AU5670" s="88"/>
      <c r="AV5670" s="88"/>
      <c r="AW5670" s="88"/>
      <c r="AX5670" s="88"/>
      <c r="AY5670" s="88"/>
      <c r="AZ5670" s="88"/>
      <c r="BA5670" s="88"/>
      <c r="BB5670" s="89">
        <f t="shared" si="351"/>
        <v>0</v>
      </c>
      <c r="BC5670" s="90" t="str">
        <f t="shared" si="350"/>
        <v xml:space="preserve"> </v>
      </c>
      <c r="BD5670" s="91" t="str">
        <f t="shared" si="352"/>
        <v xml:space="preserve"> </v>
      </c>
      <c r="BE5670" s="92">
        <f t="shared" si="353"/>
        <v>0</v>
      </c>
    </row>
    <row r="5671" spans="1:57" s="74" customFormat="1" ht="50.1" customHeight="1" x14ac:dyDescent="0.2">
      <c r="A5671" s="78"/>
      <c r="B5671" s="78"/>
      <c r="C5671" s="78"/>
      <c r="D5671" s="78"/>
      <c r="E5671" s="79" t="str">
        <f>+IF(C5671&lt;&gt;"",VLOOKUP(MID(C5671,18,5),NIVELES!$A$133:$B$213,2,0),"")</f>
        <v/>
      </c>
      <c r="F5671" s="80"/>
      <c r="G5671" s="81" t="str">
        <f>+IF(F5671&lt;&gt;"",VLOOKUP(F5671,NIVELES!$A$246:$C$464,3,0),"")</f>
        <v/>
      </c>
      <c r="H5671" s="82"/>
      <c r="I5671" s="78"/>
      <c r="J5671" s="78"/>
      <c r="K5671" s="78"/>
      <c r="L5671" s="78"/>
      <c r="M5671" s="78"/>
      <c r="N5671" s="78"/>
      <c r="O5671" s="78"/>
      <c r="P5671" s="82"/>
      <c r="Q5671" s="78"/>
      <c r="R5671" s="82"/>
      <c r="S5671" s="82"/>
      <c r="T5671" s="82"/>
      <c r="U5671" s="82"/>
      <c r="V5671" s="82"/>
      <c r="W5671" s="82"/>
      <c r="X5671" s="82"/>
      <c r="Y5671" s="82"/>
      <c r="Z5671" s="82"/>
      <c r="AA5671" s="82"/>
      <c r="AB5671" s="82"/>
      <c r="AC5671" s="82"/>
      <c r="AD5671" s="85" t="str">
        <f>IF(A5671&lt;&gt;"",IF(D5671="DIRECCIÓN_DE_TRANSFERENCIAS","280 0031",VLOOKUP(C5671,NIVELES!$A$14:$B$105,2,0)),"")</f>
        <v/>
      </c>
      <c r="AE5671" s="86"/>
      <c r="AF5671" s="86"/>
      <c r="AG5671" s="79" t="str">
        <f>+IF(AF5671&lt;&gt;"",VLOOKUP(AF5671,NIVELES!$A$666:$B$673,2,0),"")</f>
        <v/>
      </c>
      <c r="AH5671" s="78"/>
      <c r="AI5671" s="79" t="str">
        <f>IF(AH5671&lt;&gt;"",VLOOKUP(CONCATENATE(AG5671,AH5671),NIVELES!$B$676:$C$745,2,0),"")</f>
        <v/>
      </c>
      <c r="AJ5671" s="78"/>
      <c r="AK5671" s="79" t="str">
        <f>+IF(AJ5671&lt;&gt;"",VLOOKUP(AJ5671,NIVELES!$A$816:$B$892,2,0),"")</f>
        <v/>
      </c>
      <c r="AL5671" s="78"/>
      <c r="AM5671" s="78"/>
      <c r="AN5671" s="79" t="str">
        <f>IF(AM5671&lt;&gt;"",+VLOOKUP(AM5671,NIVELES!$A$1652:$B$2466,2,0),"")</f>
        <v/>
      </c>
      <c r="AO5671" s="87"/>
      <c r="AP5671" s="88"/>
      <c r="AQ5671" s="88"/>
      <c r="AR5671" s="88"/>
      <c r="AS5671" s="88"/>
      <c r="AT5671" s="88"/>
      <c r="AU5671" s="88"/>
      <c r="AV5671" s="88"/>
      <c r="AW5671" s="88"/>
      <c r="AX5671" s="88"/>
      <c r="AY5671" s="88"/>
      <c r="AZ5671" s="88"/>
      <c r="BA5671" s="88"/>
      <c r="BB5671" s="89">
        <f t="shared" si="351"/>
        <v>0</v>
      </c>
      <c r="BC5671" s="90" t="str">
        <f t="shared" si="350"/>
        <v xml:space="preserve"> </v>
      </c>
      <c r="BD5671" s="91" t="str">
        <f t="shared" si="352"/>
        <v xml:space="preserve"> </v>
      </c>
      <c r="BE5671" s="92">
        <f t="shared" si="353"/>
        <v>0</v>
      </c>
    </row>
    <row r="5672" spans="1:57" s="74" customFormat="1" ht="50.1" customHeight="1" x14ac:dyDescent="0.2">
      <c r="A5672" s="78"/>
      <c r="B5672" s="78"/>
      <c r="C5672" s="78"/>
      <c r="D5672" s="78"/>
      <c r="E5672" s="79" t="str">
        <f>+IF(C5672&lt;&gt;"",VLOOKUP(MID(C5672,18,5),NIVELES!$A$133:$B$213,2,0),"")</f>
        <v/>
      </c>
      <c r="F5672" s="80"/>
      <c r="G5672" s="81" t="str">
        <f>+IF(F5672&lt;&gt;"",VLOOKUP(F5672,NIVELES!$A$246:$C$464,3,0),"")</f>
        <v/>
      </c>
      <c r="H5672" s="82"/>
      <c r="I5672" s="78"/>
      <c r="J5672" s="78"/>
      <c r="K5672" s="78"/>
      <c r="L5672" s="78"/>
      <c r="M5672" s="78"/>
      <c r="N5672" s="78"/>
      <c r="O5672" s="78"/>
      <c r="P5672" s="82"/>
      <c r="Q5672" s="78"/>
      <c r="R5672" s="82"/>
      <c r="S5672" s="82"/>
      <c r="T5672" s="82"/>
      <c r="U5672" s="82"/>
      <c r="V5672" s="82"/>
      <c r="W5672" s="82"/>
      <c r="X5672" s="82"/>
      <c r="Y5672" s="82"/>
      <c r="Z5672" s="82"/>
      <c r="AA5672" s="82"/>
      <c r="AB5672" s="82"/>
      <c r="AC5672" s="82"/>
      <c r="AD5672" s="85" t="str">
        <f>IF(A5672&lt;&gt;"",IF(D5672="DIRECCIÓN_DE_TRANSFERENCIAS","280 0031",VLOOKUP(C5672,NIVELES!$A$14:$B$105,2,0)),"")</f>
        <v/>
      </c>
      <c r="AE5672" s="86"/>
      <c r="AF5672" s="86"/>
      <c r="AG5672" s="79" t="str">
        <f>+IF(AF5672&lt;&gt;"",VLOOKUP(AF5672,NIVELES!$A$666:$B$673,2,0),"")</f>
        <v/>
      </c>
      <c r="AH5672" s="78"/>
      <c r="AI5672" s="79" t="str">
        <f>IF(AH5672&lt;&gt;"",VLOOKUP(CONCATENATE(AG5672,AH5672),NIVELES!$B$676:$C$745,2,0),"")</f>
        <v/>
      </c>
      <c r="AJ5672" s="78"/>
      <c r="AK5672" s="79" t="str">
        <f>+IF(AJ5672&lt;&gt;"",VLOOKUP(AJ5672,NIVELES!$A$816:$B$892,2,0),"")</f>
        <v/>
      </c>
      <c r="AL5672" s="78"/>
      <c r="AM5672" s="78"/>
      <c r="AN5672" s="79" t="str">
        <f>IF(AM5672&lt;&gt;"",+VLOOKUP(AM5672,NIVELES!$A$1652:$B$2466,2,0),"")</f>
        <v/>
      </c>
      <c r="AO5672" s="87"/>
      <c r="AP5672" s="88"/>
      <c r="AQ5672" s="88"/>
      <c r="AR5672" s="88"/>
      <c r="AS5672" s="88"/>
      <c r="AT5672" s="88"/>
      <c r="AU5672" s="88"/>
      <c r="AV5672" s="88"/>
      <c r="AW5672" s="88"/>
      <c r="AX5672" s="88"/>
      <c r="AY5672" s="88"/>
      <c r="AZ5672" s="88"/>
      <c r="BA5672" s="88"/>
      <c r="BB5672" s="89">
        <f t="shared" si="351"/>
        <v>0</v>
      </c>
      <c r="BC5672" s="90" t="str">
        <f t="shared" si="350"/>
        <v xml:space="preserve"> </v>
      </c>
      <c r="BD5672" s="91" t="str">
        <f t="shared" si="352"/>
        <v xml:space="preserve"> </v>
      </c>
      <c r="BE5672" s="92">
        <f t="shared" si="353"/>
        <v>0</v>
      </c>
    </row>
    <row r="5673" spans="1:57" s="74" customFormat="1" ht="50.1" customHeight="1" x14ac:dyDescent="0.2">
      <c r="A5673" s="78"/>
      <c r="B5673" s="78"/>
      <c r="C5673" s="78"/>
      <c r="D5673" s="78"/>
      <c r="E5673" s="79" t="str">
        <f>+IF(C5673&lt;&gt;"",VLOOKUP(MID(C5673,18,5),NIVELES!$A$133:$B$213,2,0),"")</f>
        <v/>
      </c>
      <c r="F5673" s="80"/>
      <c r="G5673" s="81" t="str">
        <f>+IF(F5673&lt;&gt;"",VLOOKUP(F5673,NIVELES!$A$246:$C$464,3,0),"")</f>
        <v/>
      </c>
      <c r="H5673" s="82"/>
      <c r="I5673" s="78"/>
      <c r="J5673" s="78"/>
      <c r="K5673" s="78"/>
      <c r="L5673" s="78"/>
      <c r="M5673" s="78"/>
      <c r="N5673" s="78"/>
      <c r="O5673" s="78"/>
      <c r="P5673" s="82"/>
      <c r="Q5673" s="78"/>
      <c r="R5673" s="82"/>
      <c r="S5673" s="82"/>
      <c r="T5673" s="82"/>
      <c r="U5673" s="82"/>
      <c r="V5673" s="82"/>
      <c r="W5673" s="82"/>
      <c r="X5673" s="82"/>
      <c r="Y5673" s="82"/>
      <c r="Z5673" s="82"/>
      <c r="AA5673" s="82"/>
      <c r="AB5673" s="82"/>
      <c r="AC5673" s="82"/>
      <c r="AD5673" s="85" t="str">
        <f>IF(A5673&lt;&gt;"",IF(D5673="DIRECCIÓN_DE_TRANSFERENCIAS","280 0031",VLOOKUP(C5673,NIVELES!$A$14:$B$105,2,0)),"")</f>
        <v/>
      </c>
      <c r="AE5673" s="86"/>
      <c r="AF5673" s="86"/>
      <c r="AG5673" s="79" t="str">
        <f>+IF(AF5673&lt;&gt;"",VLOOKUP(AF5673,NIVELES!$A$666:$B$673,2,0),"")</f>
        <v/>
      </c>
      <c r="AH5673" s="78"/>
      <c r="AI5673" s="79" t="str">
        <f>IF(AH5673&lt;&gt;"",VLOOKUP(CONCATENATE(AG5673,AH5673),NIVELES!$B$676:$C$745,2,0),"")</f>
        <v/>
      </c>
      <c r="AJ5673" s="78"/>
      <c r="AK5673" s="79" t="str">
        <f>+IF(AJ5673&lt;&gt;"",VLOOKUP(AJ5673,NIVELES!$A$816:$B$892,2,0),"")</f>
        <v/>
      </c>
      <c r="AL5673" s="78"/>
      <c r="AM5673" s="78"/>
      <c r="AN5673" s="79" t="str">
        <f>IF(AM5673&lt;&gt;"",+VLOOKUP(AM5673,NIVELES!$A$1652:$B$2466,2,0),"")</f>
        <v/>
      </c>
      <c r="AO5673" s="87"/>
      <c r="AP5673" s="88"/>
      <c r="AQ5673" s="88"/>
      <c r="AR5673" s="88"/>
      <c r="AS5673" s="88"/>
      <c r="AT5673" s="88"/>
      <c r="AU5673" s="88"/>
      <c r="AV5673" s="88"/>
      <c r="AW5673" s="88"/>
      <c r="AX5673" s="88"/>
      <c r="AY5673" s="88"/>
      <c r="AZ5673" s="88"/>
      <c r="BA5673" s="88"/>
      <c r="BB5673" s="89">
        <f t="shared" si="351"/>
        <v>0</v>
      </c>
      <c r="BC5673" s="90" t="str">
        <f t="shared" si="350"/>
        <v xml:space="preserve"> </v>
      </c>
      <c r="BD5673" s="91" t="str">
        <f t="shared" si="352"/>
        <v xml:space="preserve"> </v>
      </c>
      <c r="BE5673" s="92">
        <f t="shared" si="353"/>
        <v>0</v>
      </c>
    </row>
    <row r="5674" spans="1:57" s="74" customFormat="1" ht="50.1" customHeight="1" x14ac:dyDescent="0.2">
      <c r="A5674" s="78"/>
      <c r="B5674" s="78"/>
      <c r="C5674" s="78"/>
      <c r="D5674" s="78"/>
      <c r="E5674" s="79" t="str">
        <f>+IF(C5674&lt;&gt;"",VLOOKUP(MID(C5674,18,5),NIVELES!$A$133:$B$213,2,0),"")</f>
        <v/>
      </c>
      <c r="F5674" s="80"/>
      <c r="G5674" s="81" t="str">
        <f>+IF(F5674&lt;&gt;"",VLOOKUP(F5674,NIVELES!$A$246:$C$464,3,0),"")</f>
        <v/>
      </c>
      <c r="H5674" s="82"/>
      <c r="I5674" s="78"/>
      <c r="J5674" s="78"/>
      <c r="K5674" s="78"/>
      <c r="L5674" s="78"/>
      <c r="M5674" s="78"/>
      <c r="N5674" s="78"/>
      <c r="O5674" s="78"/>
      <c r="P5674" s="82"/>
      <c r="Q5674" s="78"/>
      <c r="R5674" s="82"/>
      <c r="S5674" s="82"/>
      <c r="T5674" s="82"/>
      <c r="U5674" s="82"/>
      <c r="V5674" s="82"/>
      <c r="W5674" s="82"/>
      <c r="X5674" s="82"/>
      <c r="Y5674" s="82"/>
      <c r="Z5674" s="82"/>
      <c r="AA5674" s="82"/>
      <c r="AB5674" s="82"/>
      <c r="AC5674" s="82"/>
      <c r="AD5674" s="85" t="str">
        <f>IF(A5674&lt;&gt;"",IF(D5674="DIRECCIÓN_DE_TRANSFERENCIAS","280 0031",VLOOKUP(C5674,NIVELES!$A$14:$B$105,2,0)),"")</f>
        <v/>
      </c>
      <c r="AE5674" s="86"/>
      <c r="AF5674" s="86"/>
      <c r="AG5674" s="79" t="str">
        <f>+IF(AF5674&lt;&gt;"",VLOOKUP(AF5674,NIVELES!$A$666:$B$673,2,0),"")</f>
        <v/>
      </c>
      <c r="AH5674" s="78"/>
      <c r="AI5674" s="79" t="str">
        <f>IF(AH5674&lt;&gt;"",VLOOKUP(CONCATENATE(AG5674,AH5674),NIVELES!$B$676:$C$745,2,0),"")</f>
        <v/>
      </c>
      <c r="AJ5674" s="78"/>
      <c r="AK5674" s="79" t="str">
        <f>+IF(AJ5674&lt;&gt;"",VLOOKUP(AJ5674,NIVELES!$A$816:$B$892,2,0),"")</f>
        <v/>
      </c>
      <c r="AL5674" s="78"/>
      <c r="AM5674" s="78"/>
      <c r="AN5674" s="79" t="str">
        <f>IF(AM5674&lt;&gt;"",+VLOOKUP(AM5674,NIVELES!$A$1652:$B$2466,2,0),"")</f>
        <v/>
      </c>
      <c r="AO5674" s="87"/>
      <c r="AP5674" s="88"/>
      <c r="AQ5674" s="88"/>
      <c r="AR5674" s="88"/>
      <c r="AS5674" s="88"/>
      <c r="AT5674" s="88"/>
      <c r="AU5674" s="88"/>
      <c r="AV5674" s="88"/>
      <c r="AW5674" s="88"/>
      <c r="AX5674" s="88"/>
      <c r="AY5674" s="88"/>
      <c r="AZ5674" s="88"/>
      <c r="BA5674" s="88"/>
      <c r="BB5674" s="89">
        <f t="shared" si="351"/>
        <v>0</v>
      </c>
      <c r="BC5674" s="90" t="str">
        <f t="shared" si="350"/>
        <v xml:space="preserve"> </v>
      </c>
      <c r="BD5674" s="91" t="str">
        <f t="shared" si="352"/>
        <v xml:space="preserve"> </v>
      </c>
      <c r="BE5674" s="92">
        <f t="shared" si="353"/>
        <v>0</v>
      </c>
    </row>
    <row r="5675" spans="1:57" s="74" customFormat="1" ht="50.1" customHeight="1" x14ac:dyDescent="0.2">
      <c r="A5675" s="78"/>
      <c r="B5675" s="78"/>
      <c r="C5675" s="78"/>
      <c r="D5675" s="78"/>
      <c r="E5675" s="79" t="str">
        <f>+IF(C5675&lt;&gt;"",VLOOKUP(MID(C5675,18,5),NIVELES!$A$133:$B$213,2,0),"")</f>
        <v/>
      </c>
      <c r="F5675" s="80"/>
      <c r="G5675" s="81" t="str">
        <f>+IF(F5675&lt;&gt;"",VLOOKUP(F5675,NIVELES!$A$246:$C$464,3,0),"")</f>
        <v/>
      </c>
      <c r="H5675" s="82"/>
      <c r="I5675" s="78"/>
      <c r="J5675" s="78"/>
      <c r="K5675" s="78"/>
      <c r="L5675" s="78"/>
      <c r="M5675" s="78"/>
      <c r="N5675" s="78"/>
      <c r="O5675" s="78"/>
      <c r="P5675" s="82"/>
      <c r="Q5675" s="78"/>
      <c r="R5675" s="82"/>
      <c r="S5675" s="82"/>
      <c r="T5675" s="82"/>
      <c r="U5675" s="82"/>
      <c r="V5675" s="82"/>
      <c r="W5675" s="82"/>
      <c r="X5675" s="82"/>
      <c r="Y5675" s="82"/>
      <c r="Z5675" s="82"/>
      <c r="AA5675" s="82"/>
      <c r="AB5675" s="82"/>
      <c r="AC5675" s="82"/>
      <c r="AD5675" s="85" t="str">
        <f>IF(A5675&lt;&gt;"",IF(D5675="DIRECCIÓN_DE_TRANSFERENCIAS","280 0031",VLOOKUP(C5675,NIVELES!$A$14:$B$105,2,0)),"")</f>
        <v/>
      </c>
      <c r="AE5675" s="86"/>
      <c r="AF5675" s="86"/>
      <c r="AG5675" s="79" t="str">
        <f>+IF(AF5675&lt;&gt;"",VLOOKUP(AF5675,NIVELES!$A$666:$B$673,2,0),"")</f>
        <v/>
      </c>
      <c r="AH5675" s="78"/>
      <c r="AI5675" s="79" t="str">
        <f>IF(AH5675&lt;&gt;"",VLOOKUP(CONCATENATE(AG5675,AH5675),NIVELES!$B$676:$C$745,2,0),"")</f>
        <v/>
      </c>
      <c r="AJ5675" s="78"/>
      <c r="AK5675" s="79" t="str">
        <f>+IF(AJ5675&lt;&gt;"",VLOOKUP(AJ5675,NIVELES!$A$816:$B$892,2,0),"")</f>
        <v/>
      </c>
      <c r="AL5675" s="78"/>
      <c r="AM5675" s="78"/>
      <c r="AN5675" s="79" t="str">
        <f>IF(AM5675&lt;&gt;"",+VLOOKUP(AM5675,NIVELES!$A$1652:$B$2466,2,0),"")</f>
        <v/>
      </c>
      <c r="AO5675" s="87"/>
      <c r="AP5675" s="88"/>
      <c r="AQ5675" s="88"/>
      <c r="AR5675" s="88"/>
      <c r="AS5675" s="88"/>
      <c r="AT5675" s="88"/>
      <c r="AU5675" s="88"/>
      <c r="AV5675" s="88"/>
      <c r="AW5675" s="88"/>
      <c r="AX5675" s="88"/>
      <c r="AY5675" s="88"/>
      <c r="AZ5675" s="88"/>
      <c r="BA5675" s="88"/>
      <c r="BB5675" s="89">
        <f t="shared" si="351"/>
        <v>0</v>
      </c>
      <c r="BC5675" s="90" t="str">
        <f t="shared" si="350"/>
        <v xml:space="preserve"> </v>
      </c>
      <c r="BD5675" s="91" t="str">
        <f t="shared" si="352"/>
        <v xml:space="preserve"> </v>
      </c>
      <c r="BE5675" s="92">
        <f t="shared" si="353"/>
        <v>0</v>
      </c>
    </row>
    <row r="5676" spans="1:57" s="74" customFormat="1" ht="50.1" customHeight="1" x14ac:dyDescent="0.2">
      <c r="A5676" s="78"/>
      <c r="B5676" s="78"/>
      <c r="C5676" s="78"/>
      <c r="D5676" s="78"/>
      <c r="E5676" s="79" t="str">
        <f>+IF(C5676&lt;&gt;"",VLOOKUP(MID(C5676,18,5),NIVELES!$A$133:$B$213,2,0),"")</f>
        <v/>
      </c>
      <c r="F5676" s="80"/>
      <c r="G5676" s="81" t="str">
        <f>+IF(F5676&lt;&gt;"",VLOOKUP(F5676,NIVELES!$A$246:$C$464,3,0),"")</f>
        <v/>
      </c>
      <c r="H5676" s="82"/>
      <c r="I5676" s="78"/>
      <c r="J5676" s="78"/>
      <c r="K5676" s="78"/>
      <c r="L5676" s="78"/>
      <c r="M5676" s="78"/>
      <c r="N5676" s="78"/>
      <c r="O5676" s="78"/>
      <c r="P5676" s="82"/>
      <c r="Q5676" s="78"/>
      <c r="R5676" s="82"/>
      <c r="S5676" s="82"/>
      <c r="T5676" s="82"/>
      <c r="U5676" s="82"/>
      <c r="V5676" s="82"/>
      <c r="W5676" s="82"/>
      <c r="X5676" s="82"/>
      <c r="Y5676" s="82"/>
      <c r="Z5676" s="82"/>
      <c r="AA5676" s="82"/>
      <c r="AB5676" s="82"/>
      <c r="AC5676" s="82"/>
      <c r="AD5676" s="85" t="str">
        <f>IF(A5676&lt;&gt;"",IF(D5676="DIRECCIÓN_DE_TRANSFERENCIAS","280 0031",VLOOKUP(C5676,NIVELES!$A$14:$B$105,2,0)),"")</f>
        <v/>
      </c>
      <c r="AE5676" s="86"/>
      <c r="AF5676" s="86"/>
      <c r="AG5676" s="79" t="str">
        <f>+IF(AF5676&lt;&gt;"",VLOOKUP(AF5676,NIVELES!$A$666:$B$673,2,0),"")</f>
        <v/>
      </c>
      <c r="AH5676" s="78"/>
      <c r="AI5676" s="79" t="str">
        <f>IF(AH5676&lt;&gt;"",VLOOKUP(CONCATENATE(AG5676,AH5676),NIVELES!$B$676:$C$745,2,0),"")</f>
        <v/>
      </c>
      <c r="AJ5676" s="78"/>
      <c r="AK5676" s="79" t="str">
        <f>+IF(AJ5676&lt;&gt;"",VLOOKUP(AJ5676,NIVELES!$A$816:$B$892,2,0),"")</f>
        <v/>
      </c>
      <c r="AL5676" s="78"/>
      <c r="AM5676" s="78"/>
      <c r="AN5676" s="79" t="str">
        <f>IF(AM5676&lt;&gt;"",+VLOOKUP(AM5676,NIVELES!$A$1652:$B$2466,2,0),"")</f>
        <v/>
      </c>
      <c r="AO5676" s="87"/>
      <c r="AP5676" s="88"/>
      <c r="AQ5676" s="88"/>
      <c r="AR5676" s="88"/>
      <c r="AS5676" s="88"/>
      <c r="AT5676" s="88"/>
      <c r="AU5676" s="88"/>
      <c r="AV5676" s="88"/>
      <c r="AW5676" s="88"/>
      <c r="AX5676" s="88"/>
      <c r="AY5676" s="88"/>
      <c r="AZ5676" s="88"/>
      <c r="BA5676" s="88"/>
      <c r="BB5676" s="89">
        <f t="shared" si="351"/>
        <v>0</v>
      </c>
      <c r="BC5676" s="90" t="str">
        <f t="shared" si="350"/>
        <v xml:space="preserve"> </v>
      </c>
      <c r="BD5676" s="91" t="str">
        <f t="shared" si="352"/>
        <v xml:space="preserve"> </v>
      </c>
      <c r="BE5676" s="92">
        <f t="shared" si="353"/>
        <v>0</v>
      </c>
    </row>
    <row r="5677" spans="1:57" s="74" customFormat="1" ht="50.1" customHeight="1" x14ac:dyDescent="0.2">
      <c r="A5677" s="78"/>
      <c r="B5677" s="78"/>
      <c r="C5677" s="78"/>
      <c r="D5677" s="78"/>
      <c r="E5677" s="79" t="str">
        <f>+IF(C5677&lt;&gt;"",VLOOKUP(MID(C5677,18,5),NIVELES!$A$133:$B$213,2,0),"")</f>
        <v/>
      </c>
      <c r="F5677" s="80"/>
      <c r="G5677" s="81" t="str">
        <f>+IF(F5677&lt;&gt;"",VLOOKUP(F5677,NIVELES!$A$246:$C$464,3,0),"")</f>
        <v/>
      </c>
      <c r="H5677" s="82"/>
      <c r="I5677" s="78"/>
      <c r="J5677" s="78"/>
      <c r="K5677" s="78"/>
      <c r="L5677" s="78"/>
      <c r="M5677" s="78"/>
      <c r="N5677" s="78"/>
      <c r="O5677" s="78"/>
      <c r="P5677" s="82"/>
      <c r="Q5677" s="78"/>
      <c r="R5677" s="82"/>
      <c r="S5677" s="82"/>
      <c r="T5677" s="82"/>
      <c r="U5677" s="82"/>
      <c r="V5677" s="82"/>
      <c r="W5677" s="82"/>
      <c r="X5677" s="82"/>
      <c r="Y5677" s="82"/>
      <c r="Z5677" s="82"/>
      <c r="AA5677" s="82"/>
      <c r="AB5677" s="82"/>
      <c r="AC5677" s="82"/>
      <c r="AD5677" s="85" t="str">
        <f>IF(A5677&lt;&gt;"",IF(D5677="DIRECCIÓN_DE_TRANSFERENCIAS","280 0031",VLOOKUP(C5677,NIVELES!$A$14:$B$105,2,0)),"")</f>
        <v/>
      </c>
      <c r="AE5677" s="86"/>
      <c r="AF5677" s="86"/>
      <c r="AG5677" s="79" t="str">
        <f>+IF(AF5677&lt;&gt;"",VLOOKUP(AF5677,NIVELES!$A$666:$B$673,2,0),"")</f>
        <v/>
      </c>
      <c r="AH5677" s="78"/>
      <c r="AI5677" s="79" t="str">
        <f>IF(AH5677&lt;&gt;"",VLOOKUP(CONCATENATE(AG5677,AH5677),NIVELES!$B$676:$C$745,2,0),"")</f>
        <v/>
      </c>
      <c r="AJ5677" s="78"/>
      <c r="AK5677" s="79" t="str">
        <f>+IF(AJ5677&lt;&gt;"",VLOOKUP(AJ5677,NIVELES!$A$816:$B$892,2,0),"")</f>
        <v/>
      </c>
      <c r="AL5677" s="78"/>
      <c r="AM5677" s="78"/>
      <c r="AN5677" s="79" t="str">
        <f>IF(AM5677&lt;&gt;"",+VLOOKUP(AM5677,NIVELES!$A$1652:$B$2466,2,0),"")</f>
        <v/>
      </c>
      <c r="AO5677" s="87"/>
      <c r="AP5677" s="88"/>
      <c r="AQ5677" s="88"/>
      <c r="AR5677" s="88"/>
      <c r="AS5677" s="88"/>
      <c r="AT5677" s="88"/>
      <c r="AU5677" s="88"/>
      <c r="AV5677" s="88"/>
      <c r="AW5677" s="88"/>
      <c r="AX5677" s="88"/>
      <c r="AY5677" s="88"/>
      <c r="AZ5677" s="88"/>
      <c r="BA5677" s="88"/>
      <c r="BB5677" s="89">
        <f t="shared" si="351"/>
        <v>0</v>
      </c>
      <c r="BC5677" s="90" t="str">
        <f t="shared" si="350"/>
        <v xml:space="preserve"> </v>
      </c>
      <c r="BD5677" s="91" t="str">
        <f t="shared" si="352"/>
        <v xml:space="preserve"> </v>
      </c>
      <c r="BE5677" s="92">
        <f t="shared" si="353"/>
        <v>0</v>
      </c>
    </row>
    <row r="5678" spans="1:57" s="74" customFormat="1" ht="50.1" customHeight="1" x14ac:dyDescent="0.2">
      <c r="A5678" s="78"/>
      <c r="B5678" s="78"/>
      <c r="C5678" s="78"/>
      <c r="D5678" s="78"/>
      <c r="E5678" s="79" t="str">
        <f>+IF(C5678&lt;&gt;"",VLOOKUP(MID(C5678,18,5),NIVELES!$A$133:$B$213,2,0),"")</f>
        <v/>
      </c>
      <c r="F5678" s="80"/>
      <c r="G5678" s="81" t="str">
        <f>+IF(F5678&lt;&gt;"",VLOOKUP(F5678,NIVELES!$A$246:$C$464,3,0),"")</f>
        <v/>
      </c>
      <c r="H5678" s="82"/>
      <c r="I5678" s="78"/>
      <c r="J5678" s="78"/>
      <c r="K5678" s="78"/>
      <c r="L5678" s="78"/>
      <c r="M5678" s="78"/>
      <c r="N5678" s="78"/>
      <c r="O5678" s="78"/>
      <c r="P5678" s="82"/>
      <c r="Q5678" s="78"/>
      <c r="R5678" s="82"/>
      <c r="S5678" s="82"/>
      <c r="T5678" s="82"/>
      <c r="U5678" s="82"/>
      <c r="V5678" s="82"/>
      <c r="W5678" s="82"/>
      <c r="X5678" s="82"/>
      <c r="Y5678" s="82"/>
      <c r="Z5678" s="82"/>
      <c r="AA5678" s="82"/>
      <c r="AB5678" s="82"/>
      <c r="AC5678" s="82"/>
      <c r="AD5678" s="85" t="str">
        <f>IF(A5678&lt;&gt;"",IF(D5678="DIRECCIÓN_DE_TRANSFERENCIAS","280 0031",VLOOKUP(C5678,NIVELES!$A$14:$B$105,2,0)),"")</f>
        <v/>
      </c>
      <c r="AE5678" s="86"/>
      <c r="AF5678" s="86"/>
      <c r="AG5678" s="79" t="str">
        <f>+IF(AF5678&lt;&gt;"",VLOOKUP(AF5678,NIVELES!$A$666:$B$673,2,0),"")</f>
        <v/>
      </c>
      <c r="AH5678" s="78"/>
      <c r="AI5678" s="79" t="str">
        <f>IF(AH5678&lt;&gt;"",VLOOKUP(CONCATENATE(AG5678,AH5678),NIVELES!$B$676:$C$745,2,0),"")</f>
        <v/>
      </c>
      <c r="AJ5678" s="78"/>
      <c r="AK5678" s="79" t="str">
        <f>+IF(AJ5678&lt;&gt;"",VLOOKUP(AJ5678,NIVELES!$A$816:$B$892,2,0),"")</f>
        <v/>
      </c>
      <c r="AL5678" s="78"/>
      <c r="AM5678" s="78"/>
      <c r="AN5678" s="79" t="str">
        <f>IF(AM5678&lt;&gt;"",+VLOOKUP(AM5678,NIVELES!$A$1652:$B$2466,2,0),"")</f>
        <v/>
      </c>
      <c r="AO5678" s="87"/>
      <c r="AP5678" s="88"/>
      <c r="AQ5678" s="88"/>
      <c r="AR5678" s="88"/>
      <c r="AS5678" s="88"/>
      <c r="AT5678" s="88"/>
      <c r="AU5678" s="88"/>
      <c r="AV5678" s="88"/>
      <c r="AW5678" s="88"/>
      <c r="AX5678" s="88"/>
      <c r="AY5678" s="88"/>
      <c r="AZ5678" s="88"/>
      <c r="BA5678" s="88"/>
      <c r="BB5678" s="89">
        <f t="shared" si="351"/>
        <v>0</v>
      </c>
      <c r="BC5678" s="90" t="str">
        <f t="shared" si="350"/>
        <v xml:space="preserve"> </v>
      </c>
      <c r="BD5678" s="91" t="str">
        <f t="shared" si="352"/>
        <v xml:space="preserve"> </v>
      </c>
      <c r="BE5678" s="92">
        <f t="shared" si="353"/>
        <v>0</v>
      </c>
    </row>
    <row r="5679" spans="1:57" s="74" customFormat="1" ht="50.1" customHeight="1" x14ac:dyDescent="0.2">
      <c r="A5679" s="78"/>
      <c r="B5679" s="78"/>
      <c r="C5679" s="78"/>
      <c r="D5679" s="78"/>
      <c r="E5679" s="79" t="str">
        <f>+IF(C5679&lt;&gt;"",VLOOKUP(MID(C5679,18,5),NIVELES!$A$133:$B$213,2,0),"")</f>
        <v/>
      </c>
      <c r="F5679" s="80"/>
      <c r="G5679" s="81" t="str">
        <f>+IF(F5679&lt;&gt;"",VLOOKUP(F5679,NIVELES!$A$246:$C$464,3,0),"")</f>
        <v/>
      </c>
      <c r="H5679" s="82"/>
      <c r="I5679" s="78"/>
      <c r="J5679" s="78"/>
      <c r="K5679" s="78"/>
      <c r="L5679" s="78"/>
      <c r="M5679" s="78"/>
      <c r="N5679" s="78"/>
      <c r="O5679" s="78"/>
      <c r="P5679" s="82"/>
      <c r="Q5679" s="78"/>
      <c r="R5679" s="82"/>
      <c r="S5679" s="82"/>
      <c r="T5679" s="82"/>
      <c r="U5679" s="82"/>
      <c r="V5679" s="82"/>
      <c r="W5679" s="82"/>
      <c r="X5679" s="82"/>
      <c r="Y5679" s="82"/>
      <c r="Z5679" s="82"/>
      <c r="AA5679" s="82"/>
      <c r="AB5679" s="82"/>
      <c r="AC5679" s="82"/>
      <c r="AD5679" s="85" t="str">
        <f>IF(A5679&lt;&gt;"",IF(D5679="DIRECCIÓN_DE_TRANSFERENCIAS","280 0031",VLOOKUP(C5679,NIVELES!$A$14:$B$105,2,0)),"")</f>
        <v/>
      </c>
      <c r="AE5679" s="86"/>
      <c r="AF5679" s="86"/>
      <c r="AG5679" s="79" t="str">
        <f>+IF(AF5679&lt;&gt;"",VLOOKUP(AF5679,NIVELES!$A$666:$B$673,2,0),"")</f>
        <v/>
      </c>
      <c r="AH5679" s="78"/>
      <c r="AI5679" s="79" t="str">
        <f>IF(AH5679&lt;&gt;"",VLOOKUP(CONCATENATE(AG5679,AH5679),NIVELES!$B$676:$C$745,2,0),"")</f>
        <v/>
      </c>
      <c r="AJ5679" s="78"/>
      <c r="AK5679" s="79" t="str">
        <f>+IF(AJ5679&lt;&gt;"",VLOOKUP(AJ5679,NIVELES!$A$816:$B$892,2,0),"")</f>
        <v/>
      </c>
      <c r="AL5679" s="78"/>
      <c r="AM5679" s="78"/>
      <c r="AN5679" s="79" t="str">
        <f>IF(AM5679&lt;&gt;"",+VLOOKUP(AM5679,NIVELES!$A$1652:$B$2466,2,0),"")</f>
        <v/>
      </c>
      <c r="AO5679" s="87"/>
      <c r="AP5679" s="88"/>
      <c r="AQ5679" s="88"/>
      <c r="AR5679" s="88"/>
      <c r="AS5679" s="88"/>
      <c r="AT5679" s="88"/>
      <c r="AU5679" s="88"/>
      <c r="AV5679" s="88"/>
      <c r="AW5679" s="88"/>
      <c r="AX5679" s="88"/>
      <c r="AY5679" s="88"/>
      <c r="AZ5679" s="88"/>
      <c r="BA5679" s="88"/>
      <c r="BB5679" s="89">
        <f t="shared" si="351"/>
        <v>0</v>
      </c>
      <c r="BC5679" s="90" t="str">
        <f t="shared" si="350"/>
        <v xml:space="preserve"> </v>
      </c>
      <c r="BD5679" s="91" t="str">
        <f t="shared" si="352"/>
        <v xml:space="preserve"> </v>
      </c>
      <c r="BE5679" s="92">
        <f t="shared" si="353"/>
        <v>0</v>
      </c>
    </row>
    <row r="5680" spans="1:57" s="74" customFormat="1" ht="50.1" customHeight="1" x14ac:dyDescent="0.2">
      <c r="A5680" s="78"/>
      <c r="B5680" s="78"/>
      <c r="C5680" s="78"/>
      <c r="D5680" s="78"/>
      <c r="E5680" s="79" t="str">
        <f>+IF(C5680&lt;&gt;"",VLOOKUP(MID(C5680,18,5),NIVELES!$A$133:$B$213,2,0),"")</f>
        <v/>
      </c>
      <c r="F5680" s="80"/>
      <c r="G5680" s="81" t="str">
        <f>+IF(F5680&lt;&gt;"",VLOOKUP(F5680,NIVELES!$A$246:$C$464,3,0),"")</f>
        <v/>
      </c>
      <c r="H5680" s="82"/>
      <c r="I5680" s="78"/>
      <c r="J5680" s="78"/>
      <c r="K5680" s="78"/>
      <c r="L5680" s="78"/>
      <c r="M5680" s="78"/>
      <c r="N5680" s="78"/>
      <c r="O5680" s="78"/>
      <c r="P5680" s="82"/>
      <c r="Q5680" s="78"/>
      <c r="R5680" s="82"/>
      <c r="S5680" s="82"/>
      <c r="T5680" s="82"/>
      <c r="U5680" s="82"/>
      <c r="V5680" s="82"/>
      <c r="W5680" s="82"/>
      <c r="X5680" s="82"/>
      <c r="Y5680" s="82"/>
      <c r="Z5680" s="82"/>
      <c r="AA5680" s="82"/>
      <c r="AB5680" s="82"/>
      <c r="AC5680" s="82"/>
      <c r="AD5680" s="85" t="str">
        <f>IF(A5680&lt;&gt;"",IF(D5680="DIRECCIÓN_DE_TRANSFERENCIAS","280 0031",VLOOKUP(C5680,NIVELES!$A$14:$B$105,2,0)),"")</f>
        <v/>
      </c>
      <c r="AE5680" s="86"/>
      <c r="AF5680" s="86"/>
      <c r="AG5680" s="79" t="str">
        <f>+IF(AF5680&lt;&gt;"",VLOOKUP(AF5680,NIVELES!$A$666:$B$673,2,0),"")</f>
        <v/>
      </c>
      <c r="AH5680" s="78"/>
      <c r="AI5680" s="79" t="str">
        <f>IF(AH5680&lt;&gt;"",VLOOKUP(CONCATENATE(AG5680,AH5680),NIVELES!$B$676:$C$745,2,0),"")</f>
        <v/>
      </c>
      <c r="AJ5680" s="78"/>
      <c r="AK5680" s="79" t="str">
        <f>+IF(AJ5680&lt;&gt;"",VLOOKUP(AJ5680,NIVELES!$A$816:$B$892,2,0),"")</f>
        <v/>
      </c>
      <c r="AL5680" s="78"/>
      <c r="AM5680" s="78"/>
      <c r="AN5680" s="79" t="str">
        <f>IF(AM5680&lt;&gt;"",+VLOOKUP(AM5680,NIVELES!$A$1652:$B$2466,2,0),"")</f>
        <v/>
      </c>
      <c r="AO5680" s="87"/>
      <c r="AP5680" s="88"/>
      <c r="AQ5680" s="88"/>
      <c r="AR5680" s="88"/>
      <c r="AS5680" s="88"/>
      <c r="AT5680" s="88"/>
      <c r="AU5680" s="88"/>
      <c r="AV5680" s="88"/>
      <c r="AW5680" s="88"/>
      <c r="AX5680" s="88"/>
      <c r="AY5680" s="88"/>
      <c r="AZ5680" s="88"/>
      <c r="BA5680" s="88"/>
      <c r="BB5680" s="89">
        <f t="shared" si="351"/>
        <v>0</v>
      </c>
      <c r="BC5680" s="90" t="str">
        <f t="shared" si="350"/>
        <v xml:space="preserve"> </v>
      </c>
      <c r="BD5680" s="91" t="str">
        <f t="shared" si="352"/>
        <v xml:space="preserve"> </v>
      </c>
      <c r="BE5680" s="92">
        <f t="shared" si="353"/>
        <v>0</v>
      </c>
    </row>
    <row r="5681" spans="1:57" s="74" customFormat="1" ht="50.1" customHeight="1" x14ac:dyDescent="0.2">
      <c r="A5681" s="78"/>
      <c r="B5681" s="78"/>
      <c r="C5681" s="78"/>
      <c r="D5681" s="78"/>
      <c r="E5681" s="79" t="str">
        <f>+IF(C5681&lt;&gt;"",VLOOKUP(MID(C5681,18,5),NIVELES!$A$133:$B$213,2,0),"")</f>
        <v/>
      </c>
      <c r="F5681" s="80"/>
      <c r="G5681" s="81" t="str">
        <f>+IF(F5681&lt;&gt;"",VLOOKUP(F5681,NIVELES!$A$246:$C$464,3,0),"")</f>
        <v/>
      </c>
      <c r="H5681" s="82"/>
      <c r="I5681" s="78"/>
      <c r="J5681" s="78"/>
      <c r="K5681" s="78"/>
      <c r="L5681" s="78"/>
      <c r="M5681" s="78"/>
      <c r="N5681" s="78"/>
      <c r="O5681" s="78"/>
      <c r="P5681" s="82"/>
      <c r="Q5681" s="78"/>
      <c r="R5681" s="82"/>
      <c r="S5681" s="82"/>
      <c r="T5681" s="82"/>
      <c r="U5681" s="82"/>
      <c r="V5681" s="82"/>
      <c r="W5681" s="82"/>
      <c r="X5681" s="82"/>
      <c r="Y5681" s="82"/>
      <c r="Z5681" s="82"/>
      <c r="AA5681" s="82"/>
      <c r="AB5681" s="82"/>
      <c r="AC5681" s="82"/>
      <c r="AD5681" s="85" t="str">
        <f>IF(A5681&lt;&gt;"",IF(D5681="DIRECCIÓN_DE_TRANSFERENCIAS","280 0031",VLOOKUP(C5681,NIVELES!$A$14:$B$105,2,0)),"")</f>
        <v/>
      </c>
      <c r="AE5681" s="86"/>
      <c r="AF5681" s="86"/>
      <c r="AG5681" s="79" t="str">
        <f>+IF(AF5681&lt;&gt;"",VLOOKUP(AF5681,NIVELES!$A$666:$B$673,2,0),"")</f>
        <v/>
      </c>
      <c r="AH5681" s="78"/>
      <c r="AI5681" s="79" t="str">
        <f>IF(AH5681&lt;&gt;"",VLOOKUP(CONCATENATE(AG5681,AH5681),NIVELES!$B$676:$C$745,2,0),"")</f>
        <v/>
      </c>
      <c r="AJ5681" s="78"/>
      <c r="AK5681" s="79" t="str">
        <f>+IF(AJ5681&lt;&gt;"",VLOOKUP(AJ5681,NIVELES!$A$816:$B$892,2,0),"")</f>
        <v/>
      </c>
      <c r="AL5681" s="78"/>
      <c r="AM5681" s="78"/>
      <c r="AN5681" s="79" t="str">
        <f>IF(AM5681&lt;&gt;"",+VLOOKUP(AM5681,NIVELES!$A$1652:$B$2466,2,0),"")</f>
        <v/>
      </c>
      <c r="AO5681" s="87"/>
      <c r="AP5681" s="88"/>
      <c r="AQ5681" s="88"/>
      <c r="AR5681" s="88"/>
      <c r="AS5681" s="88"/>
      <c r="AT5681" s="88"/>
      <c r="AU5681" s="88"/>
      <c r="AV5681" s="88"/>
      <c r="AW5681" s="88"/>
      <c r="AX5681" s="88"/>
      <c r="AY5681" s="88"/>
      <c r="AZ5681" s="88"/>
      <c r="BA5681" s="88"/>
      <c r="BB5681" s="89">
        <f t="shared" si="351"/>
        <v>0</v>
      </c>
      <c r="BC5681" s="90" t="str">
        <f t="shared" si="350"/>
        <v xml:space="preserve"> </v>
      </c>
      <c r="BD5681" s="91" t="str">
        <f t="shared" si="352"/>
        <v xml:space="preserve"> </v>
      </c>
      <c r="BE5681" s="92">
        <f t="shared" si="353"/>
        <v>0</v>
      </c>
    </row>
    <row r="5682" spans="1:57" s="74" customFormat="1" ht="50.1" customHeight="1" x14ac:dyDescent="0.2">
      <c r="A5682" s="78"/>
      <c r="B5682" s="78"/>
      <c r="C5682" s="78"/>
      <c r="D5682" s="78"/>
      <c r="E5682" s="79" t="str">
        <f>+IF(C5682&lt;&gt;"",VLOOKUP(MID(C5682,18,5),NIVELES!$A$133:$B$213,2,0),"")</f>
        <v/>
      </c>
      <c r="F5682" s="80"/>
      <c r="G5682" s="81" t="str">
        <f>+IF(F5682&lt;&gt;"",VLOOKUP(F5682,NIVELES!$A$246:$C$464,3,0),"")</f>
        <v/>
      </c>
      <c r="H5682" s="82"/>
      <c r="I5682" s="78"/>
      <c r="J5682" s="78"/>
      <c r="K5682" s="78"/>
      <c r="L5682" s="78"/>
      <c r="M5682" s="78"/>
      <c r="N5682" s="78"/>
      <c r="O5682" s="78"/>
      <c r="P5682" s="82"/>
      <c r="Q5682" s="78"/>
      <c r="R5682" s="82"/>
      <c r="S5682" s="82"/>
      <c r="T5682" s="82"/>
      <c r="U5682" s="82"/>
      <c r="V5682" s="82"/>
      <c r="W5682" s="82"/>
      <c r="X5682" s="82"/>
      <c r="Y5682" s="82"/>
      <c r="Z5682" s="82"/>
      <c r="AA5682" s="82"/>
      <c r="AB5682" s="82"/>
      <c r="AC5682" s="82"/>
      <c r="AD5682" s="85" t="str">
        <f>IF(A5682&lt;&gt;"",IF(D5682="DIRECCIÓN_DE_TRANSFERENCIAS","280 0031",VLOOKUP(C5682,NIVELES!$A$14:$B$105,2,0)),"")</f>
        <v/>
      </c>
      <c r="AE5682" s="86"/>
      <c r="AF5682" s="86"/>
      <c r="AG5682" s="79" t="str">
        <f>+IF(AF5682&lt;&gt;"",VLOOKUP(AF5682,NIVELES!$A$666:$B$673,2,0),"")</f>
        <v/>
      </c>
      <c r="AH5682" s="78"/>
      <c r="AI5682" s="79" t="str">
        <f>IF(AH5682&lt;&gt;"",VLOOKUP(CONCATENATE(AG5682,AH5682),NIVELES!$B$676:$C$745,2,0),"")</f>
        <v/>
      </c>
      <c r="AJ5682" s="78"/>
      <c r="AK5682" s="79" t="str">
        <f>+IF(AJ5682&lt;&gt;"",VLOOKUP(AJ5682,NIVELES!$A$816:$B$892,2,0),"")</f>
        <v/>
      </c>
      <c r="AL5682" s="78"/>
      <c r="AM5682" s="78"/>
      <c r="AN5682" s="79" t="str">
        <f>IF(AM5682&lt;&gt;"",+VLOOKUP(AM5682,NIVELES!$A$1652:$B$2466,2,0),"")</f>
        <v/>
      </c>
      <c r="AO5682" s="87"/>
      <c r="AP5682" s="88"/>
      <c r="AQ5682" s="88"/>
      <c r="AR5682" s="88"/>
      <c r="AS5682" s="88"/>
      <c r="AT5682" s="88"/>
      <c r="AU5682" s="88"/>
      <c r="AV5682" s="88"/>
      <c r="AW5682" s="88"/>
      <c r="AX5682" s="88"/>
      <c r="AY5682" s="88"/>
      <c r="AZ5682" s="88"/>
      <c r="BA5682" s="88"/>
      <c r="BB5682" s="89">
        <f t="shared" si="351"/>
        <v>0</v>
      </c>
      <c r="BC5682" s="90" t="str">
        <f t="shared" si="350"/>
        <v xml:space="preserve"> </v>
      </c>
      <c r="BD5682" s="91" t="str">
        <f t="shared" si="352"/>
        <v xml:space="preserve"> </v>
      </c>
      <c r="BE5682" s="92">
        <f t="shared" si="353"/>
        <v>0</v>
      </c>
    </row>
    <row r="5683" spans="1:57" s="74" customFormat="1" ht="50.1" customHeight="1" x14ac:dyDescent="0.2">
      <c r="A5683" s="78"/>
      <c r="B5683" s="78"/>
      <c r="C5683" s="78"/>
      <c r="D5683" s="78"/>
      <c r="E5683" s="79" t="str">
        <f>+IF(C5683&lt;&gt;"",VLOOKUP(MID(C5683,18,5),NIVELES!$A$133:$B$213,2,0),"")</f>
        <v/>
      </c>
      <c r="F5683" s="80"/>
      <c r="G5683" s="81" t="str">
        <f>+IF(F5683&lt;&gt;"",VLOOKUP(F5683,NIVELES!$A$246:$C$464,3,0),"")</f>
        <v/>
      </c>
      <c r="H5683" s="82"/>
      <c r="I5683" s="78"/>
      <c r="J5683" s="78"/>
      <c r="K5683" s="78"/>
      <c r="L5683" s="78"/>
      <c r="M5683" s="78"/>
      <c r="N5683" s="78"/>
      <c r="O5683" s="78"/>
      <c r="P5683" s="82"/>
      <c r="Q5683" s="78"/>
      <c r="R5683" s="82"/>
      <c r="S5683" s="82"/>
      <c r="T5683" s="82"/>
      <c r="U5683" s="82"/>
      <c r="V5683" s="82"/>
      <c r="W5683" s="82"/>
      <c r="X5683" s="82"/>
      <c r="Y5683" s="82"/>
      <c r="Z5683" s="82"/>
      <c r="AA5683" s="82"/>
      <c r="AB5683" s="82"/>
      <c r="AC5683" s="82"/>
      <c r="AD5683" s="85" t="str">
        <f>IF(A5683&lt;&gt;"",IF(D5683="DIRECCIÓN_DE_TRANSFERENCIAS","280 0031",VLOOKUP(C5683,NIVELES!$A$14:$B$105,2,0)),"")</f>
        <v/>
      </c>
      <c r="AE5683" s="86"/>
      <c r="AF5683" s="86"/>
      <c r="AG5683" s="79" t="str">
        <f>+IF(AF5683&lt;&gt;"",VLOOKUP(AF5683,NIVELES!$A$666:$B$673,2,0),"")</f>
        <v/>
      </c>
      <c r="AH5683" s="78"/>
      <c r="AI5683" s="79" t="str">
        <f>IF(AH5683&lt;&gt;"",VLOOKUP(CONCATENATE(AG5683,AH5683),NIVELES!$B$676:$C$745,2,0),"")</f>
        <v/>
      </c>
      <c r="AJ5683" s="78"/>
      <c r="AK5683" s="79" t="str">
        <f>+IF(AJ5683&lt;&gt;"",VLOOKUP(AJ5683,NIVELES!$A$816:$B$892,2,0),"")</f>
        <v/>
      </c>
      <c r="AL5683" s="78"/>
      <c r="AM5683" s="78"/>
      <c r="AN5683" s="79" t="str">
        <f>IF(AM5683&lt;&gt;"",+VLOOKUP(AM5683,NIVELES!$A$1652:$B$2466,2,0),"")</f>
        <v/>
      </c>
      <c r="AO5683" s="87"/>
      <c r="AP5683" s="88"/>
      <c r="AQ5683" s="88"/>
      <c r="AR5683" s="88"/>
      <c r="AS5683" s="88"/>
      <c r="AT5683" s="88"/>
      <c r="AU5683" s="88"/>
      <c r="AV5683" s="88"/>
      <c r="AW5683" s="88"/>
      <c r="AX5683" s="88"/>
      <c r="AY5683" s="88"/>
      <c r="AZ5683" s="88"/>
      <c r="BA5683" s="88"/>
      <c r="BB5683" s="89">
        <f t="shared" si="351"/>
        <v>0</v>
      </c>
      <c r="BC5683" s="90" t="str">
        <f t="shared" si="350"/>
        <v xml:space="preserve"> </v>
      </c>
      <c r="BD5683" s="91" t="str">
        <f t="shared" si="352"/>
        <v xml:space="preserve"> </v>
      </c>
      <c r="BE5683" s="92">
        <f t="shared" si="353"/>
        <v>0</v>
      </c>
    </row>
    <row r="5684" spans="1:57" s="74" customFormat="1" ht="50.1" customHeight="1" x14ac:dyDescent="0.2">
      <c r="A5684" s="78"/>
      <c r="B5684" s="78"/>
      <c r="C5684" s="78"/>
      <c r="D5684" s="78"/>
      <c r="E5684" s="79" t="str">
        <f>+IF(C5684&lt;&gt;"",VLOOKUP(MID(C5684,18,5),NIVELES!$A$133:$B$213,2,0),"")</f>
        <v/>
      </c>
      <c r="F5684" s="80"/>
      <c r="G5684" s="81" t="str">
        <f>+IF(F5684&lt;&gt;"",VLOOKUP(F5684,NIVELES!$A$246:$C$464,3,0),"")</f>
        <v/>
      </c>
      <c r="H5684" s="82"/>
      <c r="I5684" s="78"/>
      <c r="J5684" s="78"/>
      <c r="K5684" s="78"/>
      <c r="L5684" s="78"/>
      <c r="M5684" s="78"/>
      <c r="N5684" s="78"/>
      <c r="O5684" s="78"/>
      <c r="P5684" s="82"/>
      <c r="Q5684" s="78"/>
      <c r="R5684" s="82"/>
      <c r="S5684" s="82"/>
      <c r="T5684" s="82"/>
      <c r="U5684" s="82"/>
      <c r="V5684" s="82"/>
      <c r="W5684" s="82"/>
      <c r="X5684" s="82"/>
      <c r="Y5684" s="82"/>
      <c r="Z5684" s="82"/>
      <c r="AA5684" s="82"/>
      <c r="AB5684" s="82"/>
      <c r="AC5684" s="82"/>
      <c r="AD5684" s="85" t="str">
        <f>IF(A5684&lt;&gt;"",IF(D5684="DIRECCIÓN_DE_TRANSFERENCIAS","280 0031",VLOOKUP(C5684,NIVELES!$A$14:$B$105,2,0)),"")</f>
        <v/>
      </c>
      <c r="AE5684" s="86"/>
      <c r="AF5684" s="86"/>
      <c r="AG5684" s="79" t="str">
        <f>+IF(AF5684&lt;&gt;"",VLOOKUP(AF5684,NIVELES!$A$666:$B$673,2,0),"")</f>
        <v/>
      </c>
      <c r="AH5684" s="78"/>
      <c r="AI5684" s="79" t="str">
        <f>IF(AH5684&lt;&gt;"",VLOOKUP(CONCATENATE(AG5684,AH5684),NIVELES!$B$676:$C$745,2,0),"")</f>
        <v/>
      </c>
      <c r="AJ5684" s="78"/>
      <c r="AK5684" s="79" t="str">
        <f>+IF(AJ5684&lt;&gt;"",VLOOKUP(AJ5684,NIVELES!$A$816:$B$892,2,0),"")</f>
        <v/>
      </c>
      <c r="AL5684" s="78"/>
      <c r="AM5684" s="78"/>
      <c r="AN5684" s="79" t="str">
        <f>IF(AM5684&lt;&gt;"",+VLOOKUP(AM5684,NIVELES!$A$1652:$B$2466,2,0),"")</f>
        <v/>
      </c>
      <c r="AO5684" s="87"/>
      <c r="AP5684" s="88"/>
      <c r="AQ5684" s="88"/>
      <c r="AR5684" s="88"/>
      <c r="AS5684" s="88"/>
      <c r="AT5684" s="88"/>
      <c r="AU5684" s="88"/>
      <c r="AV5684" s="88"/>
      <c r="AW5684" s="88"/>
      <c r="AX5684" s="88"/>
      <c r="AY5684" s="88"/>
      <c r="AZ5684" s="88"/>
      <c r="BA5684" s="88"/>
      <c r="BB5684" s="89">
        <f t="shared" si="351"/>
        <v>0</v>
      </c>
      <c r="BC5684" s="90" t="str">
        <f t="shared" si="350"/>
        <v xml:space="preserve"> </v>
      </c>
      <c r="BD5684" s="91" t="str">
        <f t="shared" si="352"/>
        <v xml:space="preserve"> </v>
      </c>
      <c r="BE5684" s="92">
        <f t="shared" si="353"/>
        <v>0</v>
      </c>
    </row>
    <row r="5685" spans="1:57" s="74" customFormat="1" ht="50.1" customHeight="1" x14ac:dyDescent="0.2">
      <c r="A5685" s="78"/>
      <c r="B5685" s="78"/>
      <c r="C5685" s="78"/>
      <c r="D5685" s="78"/>
      <c r="E5685" s="79" t="str">
        <f>+IF(C5685&lt;&gt;"",VLOOKUP(MID(C5685,18,5),NIVELES!$A$133:$B$213,2,0),"")</f>
        <v/>
      </c>
      <c r="F5685" s="80"/>
      <c r="G5685" s="81" t="str">
        <f>+IF(F5685&lt;&gt;"",VLOOKUP(F5685,NIVELES!$A$246:$C$464,3,0),"")</f>
        <v/>
      </c>
      <c r="H5685" s="82"/>
      <c r="I5685" s="78"/>
      <c r="J5685" s="78"/>
      <c r="K5685" s="78"/>
      <c r="L5685" s="78"/>
      <c r="M5685" s="78"/>
      <c r="N5685" s="78"/>
      <c r="O5685" s="78"/>
      <c r="P5685" s="82"/>
      <c r="Q5685" s="78"/>
      <c r="R5685" s="82"/>
      <c r="S5685" s="82"/>
      <c r="T5685" s="82"/>
      <c r="U5685" s="82"/>
      <c r="V5685" s="82"/>
      <c r="W5685" s="82"/>
      <c r="X5685" s="82"/>
      <c r="Y5685" s="82"/>
      <c r="Z5685" s="82"/>
      <c r="AA5685" s="82"/>
      <c r="AB5685" s="82"/>
      <c r="AC5685" s="82"/>
      <c r="AD5685" s="85" t="str">
        <f>IF(A5685&lt;&gt;"",IF(D5685="DIRECCIÓN_DE_TRANSFERENCIAS","280 0031",VLOOKUP(C5685,NIVELES!$A$14:$B$105,2,0)),"")</f>
        <v/>
      </c>
      <c r="AE5685" s="86"/>
      <c r="AF5685" s="86"/>
      <c r="AG5685" s="79" t="str">
        <f>+IF(AF5685&lt;&gt;"",VLOOKUP(AF5685,NIVELES!$A$666:$B$673,2,0),"")</f>
        <v/>
      </c>
      <c r="AH5685" s="78"/>
      <c r="AI5685" s="79" t="str">
        <f>IF(AH5685&lt;&gt;"",VLOOKUP(CONCATENATE(AG5685,AH5685),NIVELES!$B$676:$C$745,2,0),"")</f>
        <v/>
      </c>
      <c r="AJ5685" s="78"/>
      <c r="AK5685" s="79" t="str">
        <f>+IF(AJ5685&lt;&gt;"",VLOOKUP(AJ5685,NIVELES!$A$816:$B$892,2,0),"")</f>
        <v/>
      </c>
      <c r="AL5685" s="78"/>
      <c r="AM5685" s="78"/>
      <c r="AN5685" s="79" t="str">
        <f>IF(AM5685&lt;&gt;"",+VLOOKUP(AM5685,NIVELES!$A$1652:$B$2466,2,0),"")</f>
        <v/>
      </c>
      <c r="AO5685" s="87"/>
      <c r="AP5685" s="88"/>
      <c r="AQ5685" s="88"/>
      <c r="AR5685" s="88"/>
      <c r="AS5685" s="88"/>
      <c r="AT5685" s="88"/>
      <c r="AU5685" s="88"/>
      <c r="AV5685" s="88"/>
      <c r="AW5685" s="88"/>
      <c r="AX5685" s="88"/>
      <c r="AY5685" s="88"/>
      <c r="AZ5685" s="88"/>
      <c r="BA5685" s="88"/>
      <c r="BB5685" s="89">
        <f t="shared" si="351"/>
        <v>0</v>
      </c>
      <c r="BC5685" s="90" t="str">
        <f t="shared" si="350"/>
        <v xml:space="preserve"> </v>
      </c>
      <c r="BD5685" s="91" t="str">
        <f t="shared" si="352"/>
        <v xml:space="preserve"> </v>
      </c>
      <c r="BE5685" s="92">
        <f t="shared" si="353"/>
        <v>0</v>
      </c>
    </row>
    <row r="5686" spans="1:57" s="74" customFormat="1" ht="50.1" customHeight="1" x14ac:dyDescent="0.2">
      <c r="A5686" s="78"/>
      <c r="B5686" s="78"/>
      <c r="C5686" s="78"/>
      <c r="D5686" s="78"/>
      <c r="E5686" s="79" t="str">
        <f>+IF(C5686&lt;&gt;"",VLOOKUP(MID(C5686,18,5),NIVELES!$A$133:$B$213,2,0),"")</f>
        <v/>
      </c>
      <c r="F5686" s="80"/>
      <c r="G5686" s="81" t="str">
        <f>+IF(F5686&lt;&gt;"",VLOOKUP(F5686,NIVELES!$A$246:$C$464,3,0),"")</f>
        <v/>
      </c>
      <c r="H5686" s="82"/>
      <c r="I5686" s="78"/>
      <c r="J5686" s="78"/>
      <c r="K5686" s="78"/>
      <c r="L5686" s="78"/>
      <c r="M5686" s="78"/>
      <c r="N5686" s="78"/>
      <c r="O5686" s="78"/>
      <c r="P5686" s="82"/>
      <c r="Q5686" s="78"/>
      <c r="R5686" s="82"/>
      <c r="S5686" s="82"/>
      <c r="T5686" s="82"/>
      <c r="U5686" s="82"/>
      <c r="V5686" s="82"/>
      <c r="W5686" s="82"/>
      <c r="X5686" s="82"/>
      <c r="Y5686" s="82"/>
      <c r="Z5686" s="82"/>
      <c r="AA5686" s="82"/>
      <c r="AB5686" s="82"/>
      <c r="AC5686" s="82"/>
      <c r="AD5686" s="85" t="str">
        <f>IF(A5686&lt;&gt;"",IF(D5686="DIRECCIÓN_DE_TRANSFERENCIAS","280 0031",VLOOKUP(C5686,NIVELES!$A$14:$B$105,2,0)),"")</f>
        <v/>
      </c>
      <c r="AE5686" s="86"/>
      <c r="AF5686" s="86"/>
      <c r="AG5686" s="79" t="str">
        <f>+IF(AF5686&lt;&gt;"",VLOOKUP(AF5686,NIVELES!$A$666:$B$673,2,0),"")</f>
        <v/>
      </c>
      <c r="AH5686" s="78"/>
      <c r="AI5686" s="79" t="str">
        <f>IF(AH5686&lt;&gt;"",VLOOKUP(CONCATENATE(AG5686,AH5686),NIVELES!$B$676:$C$745,2,0),"")</f>
        <v/>
      </c>
      <c r="AJ5686" s="78"/>
      <c r="AK5686" s="79" t="str">
        <f>+IF(AJ5686&lt;&gt;"",VLOOKUP(AJ5686,NIVELES!$A$816:$B$892,2,0),"")</f>
        <v/>
      </c>
      <c r="AL5686" s="78"/>
      <c r="AM5686" s="78"/>
      <c r="AN5686" s="79" t="str">
        <f>IF(AM5686&lt;&gt;"",+VLOOKUP(AM5686,NIVELES!$A$1652:$B$2466,2,0),"")</f>
        <v/>
      </c>
      <c r="AO5686" s="87"/>
      <c r="AP5686" s="88"/>
      <c r="AQ5686" s="88"/>
      <c r="AR5686" s="88"/>
      <c r="AS5686" s="88"/>
      <c r="AT5686" s="88"/>
      <c r="AU5686" s="88"/>
      <c r="AV5686" s="88"/>
      <c r="AW5686" s="88"/>
      <c r="AX5686" s="88"/>
      <c r="AY5686" s="88"/>
      <c r="AZ5686" s="88"/>
      <c r="BA5686" s="88"/>
      <c r="BB5686" s="89">
        <f t="shared" si="351"/>
        <v>0</v>
      </c>
      <c r="BC5686" s="90" t="str">
        <f t="shared" si="350"/>
        <v xml:space="preserve"> </v>
      </c>
      <c r="BD5686" s="91" t="str">
        <f t="shared" si="352"/>
        <v xml:space="preserve"> </v>
      </c>
      <c r="BE5686" s="92">
        <f t="shared" si="353"/>
        <v>0</v>
      </c>
    </row>
    <row r="5687" spans="1:57" s="74" customFormat="1" ht="50.1" customHeight="1" x14ac:dyDescent="0.2">
      <c r="A5687" s="78"/>
      <c r="B5687" s="78"/>
      <c r="C5687" s="78"/>
      <c r="D5687" s="78"/>
      <c r="E5687" s="79" t="str">
        <f>+IF(C5687&lt;&gt;"",VLOOKUP(MID(C5687,18,5),NIVELES!$A$133:$B$213,2,0),"")</f>
        <v/>
      </c>
      <c r="F5687" s="80"/>
      <c r="G5687" s="81" t="str">
        <f>+IF(F5687&lt;&gt;"",VLOOKUP(F5687,NIVELES!$A$246:$C$464,3,0),"")</f>
        <v/>
      </c>
      <c r="H5687" s="82"/>
      <c r="I5687" s="78"/>
      <c r="J5687" s="78"/>
      <c r="K5687" s="78"/>
      <c r="L5687" s="78"/>
      <c r="M5687" s="78"/>
      <c r="N5687" s="78"/>
      <c r="O5687" s="78"/>
      <c r="P5687" s="82"/>
      <c r="Q5687" s="78"/>
      <c r="R5687" s="82"/>
      <c r="S5687" s="82"/>
      <c r="T5687" s="82"/>
      <c r="U5687" s="82"/>
      <c r="V5687" s="82"/>
      <c r="W5687" s="82"/>
      <c r="X5687" s="82"/>
      <c r="Y5687" s="82"/>
      <c r="Z5687" s="82"/>
      <c r="AA5687" s="82"/>
      <c r="AB5687" s="82"/>
      <c r="AC5687" s="82"/>
      <c r="AD5687" s="85" t="str">
        <f>IF(A5687&lt;&gt;"",IF(D5687="DIRECCIÓN_DE_TRANSFERENCIAS","280 0031",VLOOKUP(C5687,NIVELES!$A$14:$B$105,2,0)),"")</f>
        <v/>
      </c>
      <c r="AE5687" s="86"/>
      <c r="AF5687" s="86"/>
      <c r="AG5687" s="79" t="str">
        <f>+IF(AF5687&lt;&gt;"",VLOOKUP(AF5687,NIVELES!$A$666:$B$673,2,0),"")</f>
        <v/>
      </c>
      <c r="AH5687" s="78"/>
      <c r="AI5687" s="79" t="str">
        <f>IF(AH5687&lt;&gt;"",VLOOKUP(CONCATENATE(AG5687,AH5687),NIVELES!$B$676:$C$745,2,0),"")</f>
        <v/>
      </c>
      <c r="AJ5687" s="78"/>
      <c r="AK5687" s="79" t="str">
        <f>+IF(AJ5687&lt;&gt;"",VLOOKUP(AJ5687,NIVELES!$A$816:$B$892,2,0),"")</f>
        <v/>
      </c>
      <c r="AL5687" s="78"/>
      <c r="AM5687" s="78"/>
      <c r="AN5687" s="79" t="str">
        <f>IF(AM5687&lt;&gt;"",+VLOOKUP(AM5687,NIVELES!$A$1652:$B$2466,2,0),"")</f>
        <v/>
      </c>
      <c r="AO5687" s="87"/>
      <c r="AP5687" s="88"/>
      <c r="AQ5687" s="88"/>
      <c r="AR5687" s="88"/>
      <c r="AS5687" s="88"/>
      <c r="AT5687" s="88"/>
      <c r="AU5687" s="88"/>
      <c r="AV5687" s="88"/>
      <c r="AW5687" s="88"/>
      <c r="AX5687" s="88"/>
      <c r="AY5687" s="88"/>
      <c r="AZ5687" s="88"/>
      <c r="BA5687" s="88"/>
      <c r="BB5687" s="89">
        <f t="shared" si="351"/>
        <v>0</v>
      </c>
      <c r="BC5687" s="90" t="str">
        <f t="shared" si="350"/>
        <v xml:space="preserve"> </v>
      </c>
      <c r="BD5687" s="91" t="str">
        <f t="shared" si="352"/>
        <v xml:space="preserve"> </v>
      </c>
      <c r="BE5687" s="92">
        <f t="shared" si="353"/>
        <v>0</v>
      </c>
    </row>
    <row r="5688" spans="1:57" s="74" customFormat="1" ht="50.1" customHeight="1" x14ac:dyDescent="0.2">
      <c r="A5688" s="78"/>
      <c r="B5688" s="78"/>
      <c r="C5688" s="78"/>
      <c r="D5688" s="78"/>
      <c r="E5688" s="79" t="str">
        <f>+IF(C5688&lt;&gt;"",VLOOKUP(MID(C5688,18,5),NIVELES!$A$133:$B$213,2,0),"")</f>
        <v/>
      </c>
      <c r="F5688" s="80"/>
      <c r="G5688" s="81" t="str">
        <f>+IF(F5688&lt;&gt;"",VLOOKUP(F5688,NIVELES!$A$246:$C$464,3,0),"")</f>
        <v/>
      </c>
      <c r="H5688" s="82"/>
      <c r="I5688" s="78"/>
      <c r="J5688" s="78"/>
      <c r="K5688" s="78"/>
      <c r="L5688" s="78"/>
      <c r="M5688" s="78"/>
      <c r="N5688" s="78"/>
      <c r="O5688" s="78"/>
      <c r="P5688" s="82"/>
      <c r="Q5688" s="78"/>
      <c r="R5688" s="82"/>
      <c r="S5688" s="82"/>
      <c r="T5688" s="82"/>
      <c r="U5688" s="82"/>
      <c r="V5688" s="82"/>
      <c r="W5688" s="82"/>
      <c r="X5688" s="82"/>
      <c r="Y5688" s="82"/>
      <c r="Z5688" s="82"/>
      <c r="AA5688" s="82"/>
      <c r="AB5688" s="82"/>
      <c r="AC5688" s="82"/>
      <c r="AD5688" s="85" t="str">
        <f>IF(A5688&lt;&gt;"",IF(D5688="DIRECCIÓN_DE_TRANSFERENCIAS","280 0031",VLOOKUP(C5688,NIVELES!$A$14:$B$105,2,0)),"")</f>
        <v/>
      </c>
      <c r="AE5688" s="86"/>
      <c r="AF5688" s="86"/>
      <c r="AG5688" s="79" t="str">
        <f>+IF(AF5688&lt;&gt;"",VLOOKUP(AF5688,NIVELES!$A$666:$B$673,2,0),"")</f>
        <v/>
      </c>
      <c r="AH5688" s="78"/>
      <c r="AI5688" s="79" t="str">
        <f>IF(AH5688&lt;&gt;"",VLOOKUP(CONCATENATE(AG5688,AH5688),NIVELES!$B$676:$C$745,2,0),"")</f>
        <v/>
      </c>
      <c r="AJ5688" s="78"/>
      <c r="AK5688" s="79" t="str">
        <f>+IF(AJ5688&lt;&gt;"",VLOOKUP(AJ5688,NIVELES!$A$816:$B$892,2,0),"")</f>
        <v/>
      </c>
      <c r="AL5688" s="78"/>
      <c r="AM5688" s="78"/>
      <c r="AN5688" s="79" t="str">
        <f>IF(AM5688&lt;&gt;"",+VLOOKUP(AM5688,NIVELES!$A$1652:$B$2466,2,0),"")</f>
        <v/>
      </c>
      <c r="AO5688" s="87"/>
      <c r="AP5688" s="88"/>
      <c r="AQ5688" s="88"/>
      <c r="AR5688" s="88"/>
      <c r="AS5688" s="88"/>
      <c r="AT5688" s="88"/>
      <c r="AU5688" s="88"/>
      <c r="AV5688" s="88"/>
      <c r="AW5688" s="88"/>
      <c r="AX5688" s="88"/>
      <c r="AY5688" s="88"/>
      <c r="AZ5688" s="88"/>
      <c r="BA5688" s="88"/>
      <c r="BB5688" s="89">
        <f t="shared" si="351"/>
        <v>0</v>
      </c>
      <c r="BC5688" s="90" t="str">
        <f t="shared" si="350"/>
        <v xml:space="preserve"> </v>
      </c>
      <c r="BD5688" s="91" t="str">
        <f t="shared" si="352"/>
        <v xml:space="preserve"> </v>
      </c>
      <c r="BE5688" s="92">
        <f t="shared" si="353"/>
        <v>0</v>
      </c>
    </row>
    <row r="5689" spans="1:57" s="74" customFormat="1" ht="50.1" customHeight="1" x14ac:dyDescent="0.2">
      <c r="A5689" s="78"/>
      <c r="B5689" s="78"/>
      <c r="C5689" s="78"/>
      <c r="D5689" s="78"/>
      <c r="E5689" s="79" t="str">
        <f>+IF(C5689&lt;&gt;"",VLOOKUP(MID(C5689,18,5),NIVELES!$A$133:$B$213,2,0),"")</f>
        <v/>
      </c>
      <c r="F5689" s="80"/>
      <c r="G5689" s="81" t="str">
        <f>+IF(F5689&lt;&gt;"",VLOOKUP(F5689,NIVELES!$A$246:$C$464,3,0),"")</f>
        <v/>
      </c>
      <c r="H5689" s="82"/>
      <c r="I5689" s="78"/>
      <c r="J5689" s="78"/>
      <c r="K5689" s="78"/>
      <c r="L5689" s="78"/>
      <c r="M5689" s="78"/>
      <c r="N5689" s="78"/>
      <c r="O5689" s="78"/>
      <c r="P5689" s="82"/>
      <c r="Q5689" s="78"/>
      <c r="R5689" s="82"/>
      <c r="S5689" s="82"/>
      <c r="T5689" s="82"/>
      <c r="U5689" s="82"/>
      <c r="V5689" s="82"/>
      <c r="W5689" s="82"/>
      <c r="X5689" s="82"/>
      <c r="Y5689" s="82"/>
      <c r="Z5689" s="82"/>
      <c r="AA5689" s="82"/>
      <c r="AB5689" s="82"/>
      <c r="AC5689" s="82"/>
      <c r="AD5689" s="85" t="str">
        <f>IF(A5689&lt;&gt;"",IF(D5689="DIRECCIÓN_DE_TRANSFERENCIAS","280 0031",VLOOKUP(C5689,NIVELES!$A$14:$B$105,2,0)),"")</f>
        <v/>
      </c>
      <c r="AE5689" s="86"/>
      <c r="AF5689" s="86"/>
      <c r="AG5689" s="79" t="str">
        <f>+IF(AF5689&lt;&gt;"",VLOOKUP(AF5689,NIVELES!$A$666:$B$673,2,0),"")</f>
        <v/>
      </c>
      <c r="AH5689" s="78"/>
      <c r="AI5689" s="79" t="str">
        <f>IF(AH5689&lt;&gt;"",VLOOKUP(CONCATENATE(AG5689,AH5689),NIVELES!$B$676:$C$745,2,0),"")</f>
        <v/>
      </c>
      <c r="AJ5689" s="78"/>
      <c r="AK5689" s="79" t="str">
        <f>+IF(AJ5689&lt;&gt;"",VLOOKUP(AJ5689,NIVELES!$A$816:$B$892,2,0),"")</f>
        <v/>
      </c>
      <c r="AL5689" s="78"/>
      <c r="AM5689" s="78"/>
      <c r="AN5689" s="79" t="str">
        <f>IF(AM5689&lt;&gt;"",+VLOOKUP(AM5689,NIVELES!$A$1652:$B$2466,2,0),"")</f>
        <v/>
      </c>
      <c r="AO5689" s="87"/>
      <c r="AP5689" s="88"/>
      <c r="AQ5689" s="88"/>
      <c r="AR5689" s="88"/>
      <c r="AS5689" s="88"/>
      <c r="AT5689" s="88"/>
      <c r="AU5689" s="88"/>
      <c r="AV5689" s="88"/>
      <c r="AW5689" s="88"/>
      <c r="AX5689" s="88"/>
      <c r="AY5689" s="88"/>
      <c r="AZ5689" s="88"/>
      <c r="BA5689" s="88"/>
      <c r="BB5689" s="89">
        <f t="shared" si="351"/>
        <v>0</v>
      </c>
      <c r="BC5689" s="90" t="str">
        <f t="shared" si="350"/>
        <v xml:space="preserve"> </v>
      </c>
      <c r="BD5689" s="91" t="str">
        <f t="shared" si="352"/>
        <v xml:space="preserve"> </v>
      </c>
      <c r="BE5689" s="92">
        <f t="shared" si="353"/>
        <v>0</v>
      </c>
    </row>
    <row r="5690" spans="1:57" s="74" customFormat="1" ht="50.1" customHeight="1" x14ac:dyDescent="0.2">
      <c r="A5690" s="78"/>
      <c r="B5690" s="78"/>
      <c r="C5690" s="78"/>
      <c r="D5690" s="78"/>
      <c r="E5690" s="79" t="str">
        <f>+IF(C5690&lt;&gt;"",VLOOKUP(MID(C5690,18,5),NIVELES!$A$133:$B$213,2,0),"")</f>
        <v/>
      </c>
      <c r="F5690" s="80"/>
      <c r="G5690" s="81" t="str">
        <f>+IF(F5690&lt;&gt;"",VLOOKUP(F5690,NIVELES!$A$246:$C$464,3,0),"")</f>
        <v/>
      </c>
      <c r="H5690" s="82"/>
      <c r="I5690" s="78"/>
      <c r="J5690" s="78"/>
      <c r="K5690" s="78"/>
      <c r="L5690" s="78"/>
      <c r="M5690" s="78"/>
      <c r="N5690" s="78"/>
      <c r="O5690" s="78"/>
      <c r="P5690" s="82"/>
      <c r="Q5690" s="78"/>
      <c r="R5690" s="82"/>
      <c r="S5690" s="82"/>
      <c r="T5690" s="82"/>
      <c r="U5690" s="82"/>
      <c r="V5690" s="82"/>
      <c r="W5690" s="82"/>
      <c r="X5690" s="82"/>
      <c r="Y5690" s="82"/>
      <c r="Z5690" s="82"/>
      <c r="AA5690" s="82"/>
      <c r="AB5690" s="82"/>
      <c r="AC5690" s="82"/>
      <c r="AD5690" s="85" t="str">
        <f>IF(A5690&lt;&gt;"",IF(D5690="DIRECCIÓN_DE_TRANSFERENCIAS","280 0031",VLOOKUP(C5690,NIVELES!$A$14:$B$105,2,0)),"")</f>
        <v/>
      </c>
      <c r="AE5690" s="86"/>
      <c r="AF5690" s="86"/>
      <c r="AG5690" s="79" t="str">
        <f>+IF(AF5690&lt;&gt;"",VLOOKUP(AF5690,NIVELES!$A$666:$B$673,2,0),"")</f>
        <v/>
      </c>
      <c r="AH5690" s="78"/>
      <c r="AI5690" s="79" t="str">
        <f>IF(AH5690&lt;&gt;"",VLOOKUP(CONCATENATE(AG5690,AH5690),NIVELES!$B$676:$C$745,2,0),"")</f>
        <v/>
      </c>
      <c r="AJ5690" s="78"/>
      <c r="AK5690" s="79" t="str">
        <f>+IF(AJ5690&lt;&gt;"",VLOOKUP(AJ5690,NIVELES!$A$816:$B$892,2,0),"")</f>
        <v/>
      </c>
      <c r="AL5690" s="78"/>
      <c r="AM5690" s="78"/>
      <c r="AN5690" s="79" t="str">
        <f>IF(AM5690&lt;&gt;"",+VLOOKUP(AM5690,NIVELES!$A$1652:$B$2466,2,0),"")</f>
        <v/>
      </c>
      <c r="AO5690" s="87"/>
      <c r="AP5690" s="88"/>
      <c r="AQ5690" s="88"/>
      <c r="AR5690" s="88"/>
      <c r="AS5690" s="88"/>
      <c r="AT5690" s="88"/>
      <c r="AU5690" s="88"/>
      <c r="AV5690" s="88"/>
      <c r="AW5690" s="88"/>
      <c r="AX5690" s="88"/>
      <c r="AY5690" s="88"/>
      <c r="AZ5690" s="88"/>
      <c r="BA5690" s="88"/>
      <c r="BB5690" s="89">
        <f t="shared" si="351"/>
        <v>0</v>
      </c>
      <c r="BC5690" s="90" t="str">
        <f t="shared" si="350"/>
        <v xml:space="preserve"> </v>
      </c>
      <c r="BD5690" s="91" t="str">
        <f t="shared" si="352"/>
        <v xml:space="preserve"> </v>
      </c>
      <c r="BE5690" s="92">
        <f t="shared" si="353"/>
        <v>0</v>
      </c>
    </row>
    <row r="5691" spans="1:57" s="74" customFormat="1" ht="50.1" customHeight="1" x14ac:dyDescent="0.2">
      <c r="A5691" s="78"/>
      <c r="B5691" s="78"/>
      <c r="C5691" s="78"/>
      <c r="D5691" s="78"/>
      <c r="E5691" s="79" t="str">
        <f>+IF(C5691&lt;&gt;"",VLOOKUP(MID(C5691,18,5),NIVELES!$A$133:$B$213,2,0),"")</f>
        <v/>
      </c>
      <c r="F5691" s="80"/>
      <c r="G5691" s="81" t="str">
        <f>+IF(F5691&lt;&gt;"",VLOOKUP(F5691,NIVELES!$A$246:$C$464,3,0),"")</f>
        <v/>
      </c>
      <c r="H5691" s="82"/>
      <c r="I5691" s="78"/>
      <c r="J5691" s="78"/>
      <c r="K5691" s="78"/>
      <c r="L5691" s="78"/>
      <c r="M5691" s="78"/>
      <c r="N5691" s="78"/>
      <c r="O5691" s="78"/>
      <c r="P5691" s="82"/>
      <c r="Q5691" s="78"/>
      <c r="R5691" s="82"/>
      <c r="S5691" s="82"/>
      <c r="T5691" s="82"/>
      <c r="U5691" s="82"/>
      <c r="V5691" s="82"/>
      <c r="W5691" s="82"/>
      <c r="X5691" s="82"/>
      <c r="Y5691" s="82"/>
      <c r="Z5691" s="82"/>
      <c r="AA5691" s="82"/>
      <c r="AB5691" s="82"/>
      <c r="AC5691" s="82"/>
      <c r="AD5691" s="85" t="str">
        <f>IF(A5691&lt;&gt;"",IF(D5691="DIRECCIÓN_DE_TRANSFERENCIAS","280 0031",VLOOKUP(C5691,NIVELES!$A$14:$B$105,2,0)),"")</f>
        <v/>
      </c>
      <c r="AE5691" s="86"/>
      <c r="AF5691" s="86"/>
      <c r="AG5691" s="79" t="str">
        <f>+IF(AF5691&lt;&gt;"",VLOOKUP(AF5691,NIVELES!$A$666:$B$673,2,0),"")</f>
        <v/>
      </c>
      <c r="AH5691" s="78"/>
      <c r="AI5691" s="79" t="str">
        <f>IF(AH5691&lt;&gt;"",VLOOKUP(CONCATENATE(AG5691,AH5691),NIVELES!$B$676:$C$745,2,0),"")</f>
        <v/>
      </c>
      <c r="AJ5691" s="78"/>
      <c r="AK5691" s="79" t="str">
        <f>+IF(AJ5691&lt;&gt;"",VLOOKUP(AJ5691,NIVELES!$A$816:$B$892,2,0),"")</f>
        <v/>
      </c>
      <c r="AL5691" s="78"/>
      <c r="AM5691" s="78"/>
      <c r="AN5691" s="79" t="str">
        <f>IF(AM5691&lt;&gt;"",+VLOOKUP(AM5691,NIVELES!$A$1652:$B$2466,2,0),"")</f>
        <v/>
      </c>
      <c r="AO5691" s="87"/>
      <c r="AP5691" s="88"/>
      <c r="AQ5691" s="88"/>
      <c r="AR5691" s="88"/>
      <c r="AS5691" s="88"/>
      <c r="AT5691" s="88"/>
      <c r="AU5691" s="88"/>
      <c r="AV5691" s="88"/>
      <c r="AW5691" s="88"/>
      <c r="AX5691" s="88"/>
      <c r="AY5691" s="88"/>
      <c r="AZ5691" s="88"/>
      <c r="BA5691" s="88"/>
      <c r="BB5691" s="89">
        <f t="shared" si="351"/>
        <v>0</v>
      </c>
      <c r="BC5691" s="90" t="str">
        <f t="shared" si="350"/>
        <v xml:space="preserve"> </v>
      </c>
      <c r="BD5691" s="91" t="str">
        <f t="shared" si="352"/>
        <v xml:space="preserve"> </v>
      </c>
      <c r="BE5691" s="92">
        <f t="shared" si="353"/>
        <v>0</v>
      </c>
    </row>
    <row r="5692" spans="1:57" s="74" customFormat="1" ht="50.1" customHeight="1" x14ac:dyDescent="0.2">
      <c r="A5692" s="78"/>
      <c r="B5692" s="78"/>
      <c r="C5692" s="78"/>
      <c r="D5692" s="78"/>
      <c r="E5692" s="79" t="str">
        <f>+IF(C5692&lt;&gt;"",VLOOKUP(MID(C5692,18,5),NIVELES!$A$133:$B$213,2,0),"")</f>
        <v/>
      </c>
      <c r="F5692" s="80"/>
      <c r="G5692" s="81" t="str">
        <f>+IF(F5692&lt;&gt;"",VLOOKUP(F5692,NIVELES!$A$246:$C$464,3,0),"")</f>
        <v/>
      </c>
      <c r="H5692" s="82"/>
      <c r="I5692" s="78"/>
      <c r="J5692" s="78"/>
      <c r="K5692" s="78"/>
      <c r="L5692" s="78"/>
      <c r="M5692" s="78"/>
      <c r="N5692" s="78"/>
      <c r="O5692" s="78"/>
      <c r="P5692" s="82"/>
      <c r="Q5692" s="78"/>
      <c r="R5692" s="82"/>
      <c r="S5692" s="82"/>
      <c r="T5692" s="82"/>
      <c r="U5692" s="82"/>
      <c r="V5692" s="82"/>
      <c r="W5692" s="82"/>
      <c r="X5692" s="82"/>
      <c r="Y5692" s="82"/>
      <c r="Z5692" s="82"/>
      <c r="AA5692" s="82"/>
      <c r="AB5692" s="82"/>
      <c r="AC5692" s="82"/>
      <c r="AD5692" s="85" t="str">
        <f>IF(A5692&lt;&gt;"",IF(D5692="DIRECCIÓN_DE_TRANSFERENCIAS","280 0031",VLOOKUP(C5692,NIVELES!$A$14:$B$105,2,0)),"")</f>
        <v/>
      </c>
      <c r="AE5692" s="86"/>
      <c r="AF5692" s="86"/>
      <c r="AG5692" s="79" t="str">
        <f>+IF(AF5692&lt;&gt;"",VLOOKUP(AF5692,NIVELES!$A$666:$B$673,2,0),"")</f>
        <v/>
      </c>
      <c r="AH5692" s="78"/>
      <c r="AI5692" s="79" t="str">
        <f>IF(AH5692&lt;&gt;"",VLOOKUP(CONCATENATE(AG5692,AH5692),NIVELES!$B$676:$C$745,2,0),"")</f>
        <v/>
      </c>
      <c r="AJ5692" s="78"/>
      <c r="AK5692" s="79" t="str">
        <f>+IF(AJ5692&lt;&gt;"",VLOOKUP(AJ5692,NIVELES!$A$816:$B$892,2,0),"")</f>
        <v/>
      </c>
      <c r="AL5692" s="78"/>
      <c r="AM5692" s="78"/>
      <c r="AN5692" s="79" t="str">
        <f>IF(AM5692&lt;&gt;"",+VLOOKUP(AM5692,NIVELES!$A$1652:$B$2466,2,0),"")</f>
        <v/>
      </c>
      <c r="AO5692" s="87"/>
      <c r="AP5692" s="88"/>
      <c r="AQ5692" s="88"/>
      <c r="AR5692" s="88"/>
      <c r="AS5692" s="88"/>
      <c r="AT5692" s="88"/>
      <c r="AU5692" s="88"/>
      <c r="AV5692" s="88"/>
      <c r="AW5692" s="88"/>
      <c r="AX5692" s="88"/>
      <c r="AY5692" s="88"/>
      <c r="AZ5692" s="88"/>
      <c r="BA5692" s="88"/>
      <c r="BB5692" s="89">
        <f t="shared" si="351"/>
        <v>0</v>
      </c>
      <c r="BC5692" s="90" t="str">
        <f t="shared" si="350"/>
        <v xml:space="preserve"> </v>
      </c>
      <c r="BD5692" s="91" t="str">
        <f t="shared" si="352"/>
        <v xml:space="preserve"> </v>
      </c>
      <c r="BE5692" s="92">
        <f t="shared" si="353"/>
        <v>0</v>
      </c>
    </row>
    <row r="5693" spans="1:57" s="74" customFormat="1" ht="50.1" customHeight="1" x14ac:dyDescent="0.2">
      <c r="A5693" s="78"/>
      <c r="B5693" s="78"/>
      <c r="C5693" s="78"/>
      <c r="D5693" s="78"/>
      <c r="E5693" s="79" t="str">
        <f>+IF(C5693&lt;&gt;"",VLOOKUP(MID(C5693,18,5),NIVELES!$A$133:$B$213,2,0),"")</f>
        <v/>
      </c>
      <c r="F5693" s="80"/>
      <c r="G5693" s="81" t="str">
        <f>+IF(F5693&lt;&gt;"",VLOOKUP(F5693,NIVELES!$A$246:$C$464,3,0),"")</f>
        <v/>
      </c>
      <c r="H5693" s="82"/>
      <c r="I5693" s="78"/>
      <c r="J5693" s="78"/>
      <c r="K5693" s="78"/>
      <c r="L5693" s="78"/>
      <c r="M5693" s="78"/>
      <c r="N5693" s="78"/>
      <c r="O5693" s="78"/>
      <c r="P5693" s="82"/>
      <c r="Q5693" s="78"/>
      <c r="R5693" s="82"/>
      <c r="S5693" s="82"/>
      <c r="T5693" s="82"/>
      <c r="U5693" s="82"/>
      <c r="V5693" s="82"/>
      <c r="W5693" s="82"/>
      <c r="X5693" s="82"/>
      <c r="Y5693" s="82"/>
      <c r="Z5693" s="82"/>
      <c r="AA5693" s="82"/>
      <c r="AB5693" s="82"/>
      <c r="AC5693" s="82"/>
      <c r="AD5693" s="85" t="str">
        <f>IF(A5693&lt;&gt;"",IF(D5693="DIRECCIÓN_DE_TRANSFERENCIAS","280 0031",VLOOKUP(C5693,NIVELES!$A$14:$B$105,2,0)),"")</f>
        <v/>
      </c>
      <c r="AE5693" s="86"/>
      <c r="AF5693" s="86"/>
      <c r="AG5693" s="79" t="str">
        <f>+IF(AF5693&lt;&gt;"",VLOOKUP(AF5693,NIVELES!$A$666:$B$673,2,0),"")</f>
        <v/>
      </c>
      <c r="AH5693" s="78"/>
      <c r="AI5693" s="79" t="str">
        <f>IF(AH5693&lt;&gt;"",VLOOKUP(CONCATENATE(AG5693,AH5693),NIVELES!$B$676:$C$745,2,0),"")</f>
        <v/>
      </c>
      <c r="AJ5693" s="78"/>
      <c r="AK5693" s="79" t="str">
        <f>+IF(AJ5693&lt;&gt;"",VLOOKUP(AJ5693,NIVELES!$A$816:$B$892,2,0),"")</f>
        <v/>
      </c>
      <c r="AL5693" s="78"/>
      <c r="AM5693" s="78"/>
      <c r="AN5693" s="79" t="str">
        <f>IF(AM5693&lt;&gt;"",+VLOOKUP(AM5693,NIVELES!$A$1652:$B$2466,2,0),"")</f>
        <v/>
      </c>
      <c r="AO5693" s="87"/>
      <c r="AP5693" s="88"/>
      <c r="AQ5693" s="88"/>
      <c r="AR5693" s="88"/>
      <c r="AS5693" s="88"/>
      <c r="AT5693" s="88"/>
      <c r="AU5693" s="88"/>
      <c r="AV5693" s="88"/>
      <c r="AW5693" s="88"/>
      <c r="AX5693" s="88"/>
      <c r="AY5693" s="88"/>
      <c r="AZ5693" s="88"/>
      <c r="BA5693" s="88"/>
      <c r="BB5693" s="89">
        <f t="shared" si="351"/>
        <v>0</v>
      </c>
      <c r="BC5693" s="90" t="str">
        <f t="shared" si="350"/>
        <v xml:space="preserve"> </v>
      </c>
      <c r="BD5693" s="91" t="str">
        <f t="shared" si="352"/>
        <v xml:space="preserve"> </v>
      </c>
      <c r="BE5693" s="92">
        <f t="shared" si="353"/>
        <v>0</v>
      </c>
    </row>
    <row r="5694" spans="1:57" s="74" customFormat="1" ht="50.1" customHeight="1" x14ac:dyDescent="0.2">
      <c r="A5694" s="78"/>
      <c r="B5694" s="78"/>
      <c r="C5694" s="78"/>
      <c r="D5694" s="78"/>
      <c r="E5694" s="79" t="str">
        <f>+IF(C5694&lt;&gt;"",VLOOKUP(MID(C5694,18,5),NIVELES!$A$133:$B$213,2,0),"")</f>
        <v/>
      </c>
      <c r="F5694" s="80"/>
      <c r="G5694" s="81" t="str">
        <f>+IF(F5694&lt;&gt;"",VLOOKUP(F5694,NIVELES!$A$246:$C$464,3,0),"")</f>
        <v/>
      </c>
      <c r="H5694" s="82"/>
      <c r="I5694" s="78"/>
      <c r="J5694" s="78"/>
      <c r="K5694" s="78"/>
      <c r="L5694" s="78"/>
      <c r="M5694" s="78"/>
      <c r="N5694" s="78"/>
      <c r="O5694" s="78"/>
      <c r="P5694" s="82"/>
      <c r="Q5694" s="78"/>
      <c r="R5694" s="82"/>
      <c r="S5694" s="82"/>
      <c r="T5694" s="82"/>
      <c r="U5694" s="82"/>
      <c r="V5694" s="82"/>
      <c r="W5694" s="82"/>
      <c r="X5694" s="82"/>
      <c r="Y5694" s="82"/>
      <c r="Z5694" s="82"/>
      <c r="AA5694" s="82"/>
      <c r="AB5694" s="82"/>
      <c r="AC5694" s="82"/>
      <c r="AD5694" s="85" t="str">
        <f>IF(A5694&lt;&gt;"",IF(D5694="DIRECCIÓN_DE_TRANSFERENCIAS","280 0031",VLOOKUP(C5694,NIVELES!$A$14:$B$105,2,0)),"")</f>
        <v/>
      </c>
      <c r="AE5694" s="86"/>
      <c r="AF5694" s="86"/>
      <c r="AG5694" s="79" t="str">
        <f>+IF(AF5694&lt;&gt;"",VLOOKUP(AF5694,NIVELES!$A$666:$B$673,2,0),"")</f>
        <v/>
      </c>
      <c r="AH5694" s="78"/>
      <c r="AI5694" s="79" t="str">
        <f>IF(AH5694&lt;&gt;"",VLOOKUP(CONCATENATE(AG5694,AH5694),NIVELES!$B$676:$C$745,2,0),"")</f>
        <v/>
      </c>
      <c r="AJ5694" s="78"/>
      <c r="AK5694" s="79" t="str">
        <f>+IF(AJ5694&lt;&gt;"",VLOOKUP(AJ5694,NIVELES!$A$816:$B$892,2,0),"")</f>
        <v/>
      </c>
      <c r="AL5694" s="78"/>
      <c r="AM5694" s="78"/>
      <c r="AN5694" s="79" t="str">
        <f>IF(AM5694&lt;&gt;"",+VLOOKUP(AM5694,NIVELES!$A$1652:$B$2466,2,0),"")</f>
        <v/>
      </c>
      <c r="AO5694" s="87"/>
      <c r="AP5694" s="88"/>
      <c r="AQ5694" s="88"/>
      <c r="AR5694" s="88"/>
      <c r="AS5694" s="88"/>
      <c r="AT5694" s="88"/>
      <c r="AU5694" s="88"/>
      <c r="AV5694" s="88"/>
      <c r="AW5694" s="88"/>
      <c r="AX5694" s="88"/>
      <c r="AY5694" s="88"/>
      <c r="AZ5694" s="88"/>
      <c r="BA5694" s="88"/>
      <c r="BB5694" s="89">
        <f t="shared" si="351"/>
        <v>0</v>
      </c>
      <c r="BC5694" s="90" t="str">
        <f t="shared" si="350"/>
        <v xml:space="preserve"> </v>
      </c>
      <c r="BD5694" s="91" t="str">
        <f t="shared" si="352"/>
        <v xml:space="preserve"> </v>
      </c>
      <c r="BE5694" s="92">
        <f t="shared" si="353"/>
        <v>0</v>
      </c>
    </row>
    <row r="5695" spans="1:57" s="74" customFormat="1" ht="50.1" customHeight="1" x14ac:dyDescent="0.2">
      <c r="A5695" s="78"/>
      <c r="B5695" s="78"/>
      <c r="C5695" s="78"/>
      <c r="D5695" s="78"/>
      <c r="E5695" s="79" t="str">
        <f>+IF(C5695&lt;&gt;"",VLOOKUP(MID(C5695,18,5),NIVELES!$A$133:$B$213,2,0),"")</f>
        <v/>
      </c>
      <c r="F5695" s="80"/>
      <c r="G5695" s="81" t="str">
        <f>+IF(F5695&lt;&gt;"",VLOOKUP(F5695,NIVELES!$A$246:$C$464,3,0),"")</f>
        <v/>
      </c>
      <c r="H5695" s="82"/>
      <c r="I5695" s="78"/>
      <c r="J5695" s="78"/>
      <c r="K5695" s="78"/>
      <c r="L5695" s="78"/>
      <c r="M5695" s="78"/>
      <c r="N5695" s="78"/>
      <c r="O5695" s="78"/>
      <c r="P5695" s="82"/>
      <c r="Q5695" s="78"/>
      <c r="R5695" s="82"/>
      <c r="S5695" s="82"/>
      <c r="T5695" s="82"/>
      <c r="U5695" s="82"/>
      <c r="V5695" s="82"/>
      <c r="W5695" s="82"/>
      <c r="X5695" s="82"/>
      <c r="Y5695" s="82"/>
      <c r="Z5695" s="82"/>
      <c r="AA5695" s="82"/>
      <c r="AB5695" s="82"/>
      <c r="AC5695" s="82"/>
      <c r="AD5695" s="85" t="str">
        <f>IF(A5695&lt;&gt;"",IF(D5695="DIRECCIÓN_DE_TRANSFERENCIAS","280 0031",VLOOKUP(C5695,NIVELES!$A$14:$B$105,2,0)),"")</f>
        <v/>
      </c>
      <c r="AE5695" s="86"/>
      <c r="AF5695" s="86"/>
      <c r="AG5695" s="79" t="str">
        <f>+IF(AF5695&lt;&gt;"",VLOOKUP(AF5695,NIVELES!$A$666:$B$673,2,0),"")</f>
        <v/>
      </c>
      <c r="AH5695" s="78"/>
      <c r="AI5695" s="79" t="str">
        <f>IF(AH5695&lt;&gt;"",VLOOKUP(CONCATENATE(AG5695,AH5695),NIVELES!$B$676:$C$745,2,0),"")</f>
        <v/>
      </c>
      <c r="AJ5695" s="78"/>
      <c r="AK5695" s="79" t="str">
        <f>+IF(AJ5695&lt;&gt;"",VLOOKUP(AJ5695,NIVELES!$A$816:$B$892,2,0),"")</f>
        <v/>
      </c>
      <c r="AL5695" s="78"/>
      <c r="AM5695" s="78"/>
      <c r="AN5695" s="79" t="str">
        <f>IF(AM5695&lt;&gt;"",+VLOOKUP(AM5695,NIVELES!$A$1652:$B$2466,2,0),"")</f>
        <v/>
      </c>
      <c r="AO5695" s="87"/>
      <c r="AP5695" s="88"/>
      <c r="AQ5695" s="88"/>
      <c r="AR5695" s="88"/>
      <c r="AS5695" s="88"/>
      <c r="AT5695" s="88"/>
      <c r="AU5695" s="88"/>
      <c r="AV5695" s="88"/>
      <c r="AW5695" s="88"/>
      <c r="AX5695" s="88"/>
      <c r="AY5695" s="88"/>
      <c r="AZ5695" s="88"/>
      <c r="BA5695" s="88"/>
      <c r="BB5695" s="89">
        <f t="shared" si="351"/>
        <v>0</v>
      </c>
      <c r="BC5695" s="90" t="str">
        <f t="shared" si="350"/>
        <v xml:space="preserve"> </v>
      </c>
      <c r="BD5695" s="91" t="str">
        <f t="shared" si="352"/>
        <v xml:space="preserve"> </v>
      </c>
      <c r="BE5695" s="92">
        <f t="shared" si="353"/>
        <v>0</v>
      </c>
    </row>
    <row r="5696" spans="1:57" s="74" customFormat="1" ht="50.1" customHeight="1" x14ac:dyDescent="0.2">
      <c r="A5696" s="78"/>
      <c r="B5696" s="78"/>
      <c r="C5696" s="78"/>
      <c r="D5696" s="78"/>
      <c r="E5696" s="79" t="str">
        <f>+IF(C5696&lt;&gt;"",VLOOKUP(MID(C5696,18,5),NIVELES!$A$133:$B$213,2,0),"")</f>
        <v/>
      </c>
      <c r="F5696" s="80"/>
      <c r="G5696" s="81" t="str">
        <f>+IF(F5696&lt;&gt;"",VLOOKUP(F5696,NIVELES!$A$246:$C$464,3,0),"")</f>
        <v/>
      </c>
      <c r="H5696" s="82"/>
      <c r="I5696" s="78"/>
      <c r="J5696" s="78"/>
      <c r="K5696" s="78"/>
      <c r="L5696" s="78"/>
      <c r="M5696" s="78"/>
      <c r="N5696" s="78"/>
      <c r="O5696" s="78"/>
      <c r="P5696" s="82"/>
      <c r="Q5696" s="78"/>
      <c r="R5696" s="82"/>
      <c r="S5696" s="82"/>
      <c r="T5696" s="82"/>
      <c r="U5696" s="82"/>
      <c r="V5696" s="82"/>
      <c r="W5696" s="82"/>
      <c r="X5696" s="82"/>
      <c r="Y5696" s="82"/>
      <c r="Z5696" s="82"/>
      <c r="AA5696" s="82"/>
      <c r="AB5696" s="82"/>
      <c r="AC5696" s="82"/>
      <c r="AD5696" s="85" t="str">
        <f>IF(A5696&lt;&gt;"",IF(D5696="DIRECCIÓN_DE_TRANSFERENCIAS","280 0031",VLOOKUP(C5696,NIVELES!$A$14:$B$105,2,0)),"")</f>
        <v/>
      </c>
      <c r="AE5696" s="86"/>
      <c r="AF5696" s="86"/>
      <c r="AG5696" s="79" t="str">
        <f>+IF(AF5696&lt;&gt;"",VLOOKUP(AF5696,NIVELES!$A$666:$B$673,2,0),"")</f>
        <v/>
      </c>
      <c r="AH5696" s="78"/>
      <c r="AI5696" s="79" t="str">
        <f>IF(AH5696&lt;&gt;"",VLOOKUP(CONCATENATE(AG5696,AH5696),NIVELES!$B$676:$C$745,2,0),"")</f>
        <v/>
      </c>
      <c r="AJ5696" s="78"/>
      <c r="AK5696" s="79" t="str">
        <f>+IF(AJ5696&lt;&gt;"",VLOOKUP(AJ5696,NIVELES!$A$816:$B$892,2,0),"")</f>
        <v/>
      </c>
      <c r="AL5696" s="78"/>
      <c r="AM5696" s="78"/>
      <c r="AN5696" s="79" t="str">
        <f>IF(AM5696&lt;&gt;"",+VLOOKUP(AM5696,NIVELES!$A$1652:$B$2466,2,0),"")</f>
        <v/>
      </c>
      <c r="AO5696" s="87"/>
      <c r="AP5696" s="88"/>
      <c r="AQ5696" s="88"/>
      <c r="AR5696" s="88"/>
      <c r="AS5696" s="88"/>
      <c r="AT5696" s="88"/>
      <c r="AU5696" s="88"/>
      <c r="AV5696" s="88"/>
      <c r="AW5696" s="88"/>
      <c r="AX5696" s="88"/>
      <c r="AY5696" s="88"/>
      <c r="AZ5696" s="88"/>
      <c r="BA5696" s="88"/>
      <c r="BB5696" s="89">
        <f t="shared" si="351"/>
        <v>0</v>
      </c>
      <c r="BC5696" s="90" t="str">
        <f t="shared" si="350"/>
        <v xml:space="preserve"> </v>
      </c>
      <c r="BD5696" s="91" t="str">
        <f t="shared" si="352"/>
        <v xml:space="preserve"> </v>
      </c>
      <c r="BE5696" s="92">
        <f t="shared" si="353"/>
        <v>0</v>
      </c>
    </row>
    <row r="5697" spans="1:57" s="74" customFormat="1" ht="50.1" customHeight="1" x14ac:dyDescent="0.2">
      <c r="A5697" s="78"/>
      <c r="B5697" s="78"/>
      <c r="C5697" s="78"/>
      <c r="D5697" s="78"/>
      <c r="E5697" s="79" t="str">
        <f>+IF(C5697&lt;&gt;"",VLOOKUP(MID(C5697,18,5),NIVELES!$A$133:$B$213,2,0),"")</f>
        <v/>
      </c>
      <c r="F5697" s="80"/>
      <c r="G5697" s="81" t="str">
        <f>+IF(F5697&lt;&gt;"",VLOOKUP(F5697,NIVELES!$A$246:$C$464,3,0),"")</f>
        <v/>
      </c>
      <c r="H5697" s="82"/>
      <c r="I5697" s="78"/>
      <c r="J5697" s="78"/>
      <c r="K5697" s="78"/>
      <c r="L5697" s="78"/>
      <c r="M5697" s="78"/>
      <c r="N5697" s="78"/>
      <c r="O5697" s="78"/>
      <c r="P5697" s="82"/>
      <c r="Q5697" s="78"/>
      <c r="R5697" s="82"/>
      <c r="S5697" s="82"/>
      <c r="T5697" s="82"/>
      <c r="U5697" s="82"/>
      <c r="V5697" s="82"/>
      <c r="W5697" s="82"/>
      <c r="X5697" s="82"/>
      <c r="Y5697" s="82"/>
      <c r="Z5697" s="82"/>
      <c r="AA5697" s="82"/>
      <c r="AB5697" s="82"/>
      <c r="AC5697" s="82"/>
      <c r="AD5697" s="85" t="str">
        <f>IF(A5697&lt;&gt;"",IF(D5697="DIRECCIÓN_DE_TRANSFERENCIAS","280 0031",VLOOKUP(C5697,NIVELES!$A$14:$B$105,2,0)),"")</f>
        <v/>
      </c>
      <c r="AE5697" s="86"/>
      <c r="AF5697" s="86"/>
      <c r="AG5697" s="79" t="str">
        <f>+IF(AF5697&lt;&gt;"",VLOOKUP(AF5697,NIVELES!$A$666:$B$673,2,0),"")</f>
        <v/>
      </c>
      <c r="AH5697" s="78"/>
      <c r="AI5697" s="79" t="str">
        <f>IF(AH5697&lt;&gt;"",VLOOKUP(CONCATENATE(AG5697,AH5697),NIVELES!$B$676:$C$745,2,0),"")</f>
        <v/>
      </c>
      <c r="AJ5697" s="78"/>
      <c r="AK5697" s="79" t="str">
        <f>+IF(AJ5697&lt;&gt;"",VLOOKUP(AJ5697,NIVELES!$A$816:$B$892,2,0),"")</f>
        <v/>
      </c>
      <c r="AL5697" s="78"/>
      <c r="AM5697" s="78"/>
      <c r="AN5697" s="79" t="str">
        <f>IF(AM5697&lt;&gt;"",+VLOOKUP(AM5697,NIVELES!$A$1652:$B$2466,2,0),"")</f>
        <v/>
      </c>
      <c r="AO5697" s="87"/>
      <c r="AP5697" s="88"/>
      <c r="AQ5697" s="88"/>
      <c r="AR5697" s="88"/>
      <c r="AS5697" s="88"/>
      <c r="AT5697" s="88"/>
      <c r="AU5697" s="88"/>
      <c r="AV5697" s="88"/>
      <c r="AW5697" s="88"/>
      <c r="AX5697" s="88"/>
      <c r="AY5697" s="88"/>
      <c r="AZ5697" s="88"/>
      <c r="BA5697" s="88"/>
      <c r="BB5697" s="89">
        <f t="shared" si="351"/>
        <v>0</v>
      </c>
      <c r="BC5697" s="90" t="str">
        <f t="shared" si="350"/>
        <v xml:space="preserve"> </v>
      </c>
      <c r="BD5697" s="91" t="str">
        <f t="shared" si="352"/>
        <v xml:space="preserve"> </v>
      </c>
      <c r="BE5697" s="92">
        <f t="shared" si="353"/>
        <v>0</v>
      </c>
    </row>
    <row r="5698" spans="1:57" s="74" customFormat="1" ht="50.1" customHeight="1" x14ac:dyDescent="0.2">
      <c r="A5698" s="78"/>
      <c r="B5698" s="78"/>
      <c r="C5698" s="78"/>
      <c r="D5698" s="78"/>
      <c r="E5698" s="79" t="str">
        <f>+IF(C5698&lt;&gt;"",VLOOKUP(MID(C5698,18,5),NIVELES!$A$133:$B$213,2,0),"")</f>
        <v/>
      </c>
      <c r="F5698" s="80"/>
      <c r="G5698" s="81" t="str">
        <f>+IF(F5698&lt;&gt;"",VLOOKUP(F5698,NIVELES!$A$246:$C$464,3,0),"")</f>
        <v/>
      </c>
      <c r="H5698" s="82"/>
      <c r="I5698" s="78"/>
      <c r="J5698" s="78"/>
      <c r="K5698" s="78"/>
      <c r="L5698" s="78"/>
      <c r="M5698" s="78"/>
      <c r="N5698" s="78"/>
      <c r="O5698" s="78"/>
      <c r="P5698" s="82"/>
      <c r="Q5698" s="78"/>
      <c r="R5698" s="82"/>
      <c r="S5698" s="82"/>
      <c r="T5698" s="82"/>
      <c r="U5698" s="82"/>
      <c r="V5698" s="82"/>
      <c r="W5698" s="82"/>
      <c r="X5698" s="82"/>
      <c r="Y5698" s="82"/>
      <c r="Z5698" s="82"/>
      <c r="AA5698" s="82"/>
      <c r="AB5698" s="82"/>
      <c r="AC5698" s="82"/>
      <c r="AD5698" s="85" t="str">
        <f>IF(A5698&lt;&gt;"",IF(D5698="DIRECCIÓN_DE_TRANSFERENCIAS","280 0031",VLOOKUP(C5698,NIVELES!$A$14:$B$105,2,0)),"")</f>
        <v/>
      </c>
      <c r="AE5698" s="86"/>
      <c r="AF5698" s="86"/>
      <c r="AG5698" s="79" t="str">
        <f>+IF(AF5698&lt;&gt;"",VLOOKUP(AF5698,NIVELES!$A$666:$B$673,2,0),"")</f>
        <v/>
      </c>
      <c r="AH5698" s="78"/>
      <c r="AI5698" s="79" t="str">
        <f>IF(AH5698&lt;&gt;"",VLOOKUP(CONCATENATE(AG5698,AH5698),NIVELES!$B$676:$C$745,2,0),"")</f>
        <v/>
      </c>
      <c r="AJ5698" s="78"/>
      <c r="AK5698" s="79" t="str">
        <f>+IF(AJ5698&lt;&gt;"",VLOOKUP(AJ5698,NIVELES!$A$816:$B$892,2,0),"")</f>
        <v/>
      </c>
      <c r="AL5698" s="78"/>
      <c r="AM5698" s="78"/>
      <c r="AN5698" s="79" t="str">
        <f>IF(AM5698&lt;&gt;"",+VLOOKUP(AM5698,NIVELES!$A$1652:$B$2466,2,0),"")</f>
        <v/>
      </c>
      <c r="AO5698" s="87"/>
      <c r="AP5698" s="88"/>
      <c r="AQ5698" s="88"/>
      <c r="AR5698" s="88"/>
      <c r="AS5698" s="88"/>
      <c r="AT5698" s="88"/>
      <c r="AU5698" s="88"/>
      <c r="AV5698" s="88"/>
      <c r="AW5698" s="88"/>
      <c r="AX5698" s="88"/>
      <c r="AY5698" s="88"/>
      <c r="AZ5698" s="88"/>
      <c r="BA5698" s="88"/>
      <c r="BB5698" s="89">
        <f t="shared" si="351"/>
        <v>0</v>
      </c>
      <c r="BC5698" s="90" t="str">
        <f t="shared" si="350"/>
        <v xml:space="preserve"> </v>
      </c>
      <c r="BD5698" s="91" t="str">
        <f t="shared" si="352"/>
        <v xml:space="preserve"> </v>
      </c>
      <c r="BE5698" s="92">
        <f t="shared" si="353"/>
        <v>0</v>
      </c>
    </row>
    <row r="5699" spans="1:57" s="74" customFormat="1" ht="50.1" customHeight="1" x14ac:dyDescent="0.2">
      <c r="A5699" s="78"/>
      <c r="B5699" s="78"/>
      <c r="C5699" s="78"/>
      <c r="D5699" s="78"/>
      <c r="E5699" s="79" t="str">
        <f>+IF(C5699&lt;&gt;"",VLOOKUP(MID(C5699,18,5),NIVELES!$A$133:$B$213,2,0),"")</f>
        <v/>
      </c>
      <c r="F5699" s="80"/>
      <c r="G5699" s="81" t="str">
        <f>+IF(F5699&lt;&gt;"",VLOOKUP(F5699,NIVELES!$A$246:$C$464,3,0),"")</f>
        <v/>
      </c>
      <c r="H5699" s="82"/>
      <c r="I5699" s="78"/>
      <c r="J5699" s="78"/>
      <c r="K5699" s="78"/>
      <c r="L5699" s="78"/>
      <c r="M5699" s="78"/>
      <c r="N5699" s="78"/>
      <c r="O5699" s="78"/>
      <c r="P5699" s="82"/>
      <c r="Q5699" s="78"/>
      <c r="R5699" s="82"/>
      <c r="S5699" s="82"/>
      <c r="T5699" s="82"/>
      <c r="U5699" s="82"/>
      <c r="V5699" s="82"/>
      <c r="W5699" s="82"/>
      <c r="X5699" s="82"/>
      <c r="Y5699" s="82"/>
      <c r="Z5699" s="82"/>
      <c r="AA5699" s="82"/>
      <c r="AB5699" s="82"/>
      <c r="AC5699" s="82"/>
      <c r="AD5699" s="85" t="str">
        <f>IF(A5699&lt;&gt;"",IF(D5699="DIRECCIÓN_DE_TRANSFERENCIAS","280 0031",VLOOKUP(C5699,NIVELES!$A$14:$B$105,2,0)),"")</f>
        <v/>
      </c>
      <c r="AE5699" s="86"/>
      <c r="AF5699" s="86"/>
      <c r="AG5699" s="79" t="str">
        <f>+IF(AF5699&lt;&gt;"",VLOOKUP(AF5699,NIVELES!$A$666:$B$673,2,0),"")</f>
        <v/>
      </c>
      <c r="AH5699" s="78"/>
      <c r="AI5699" s="79" t="str">
        <f>IF(AH5699&lt;&gt;"",VLOOKUP(CONCATENATE(AG5699,AH5699),NIVELES!$B$676:$C$745,2,0),"")</f>
        <v/>
      </c>
      <c r="AJ5699" s="78"/>
      <c r="AK5699" s="79" t="str">
        <f>+IF(AJ5699&lt;&gt;"",VLOOKUP(AJ5699,NIVELES!$A$816:$B$892,2,0),"")</f>
        <v/>
      </c>
      <c r="AL5699" s="78"/>
      <c r="AM5699" s="78"/>
      <c r="AN5699" s="79" t="str">
        <f>IF(AM5699&lt;&gt;"",+VLOOKUP(AM5699,NIVELES!$A$1652:$B$2466,2,0),"")</f>
        <v/>
      </c>
      <c r="AO5699" s="87"/>
      <c r="AP5699" s="88"/>
      <c r="AQ5699" s="88"/>
      <c r="AR5699" s="88"/>
      <c r="AS5699" s="88"/>
      <c r="AT5699" s="88"/>
      <c r="AU5699" s="88"/>
      <c r="AV5699" s="88"/>
      <c r="AW5699" s="88"/>
      <c r="AX5699" s="88"/>
      <c r="AY5699" s="88"/>
      <c r="AZ5699" s="88"/>
      <c r="BA5699" s="88"/>
      <c r="BB5699" s="89">
        <f t="shared" si="351"/>
        <v>0</v>
      </c>
      <c r="BC5699" s="90" t="str">
        <f t="shared" si="350"/>
        <v xml:space="preserve"> </v>
      </c>
      <c r="BD5699" s="91" t="str">
        <f t="shared" si="352"/>
        <v xml:space="preserve"> </v>
      </c>
      <c r="BE5699" s="92">
        <f t="shared" si="353"/>
        <v>0</v>
      </c>
    </row>
    <row r="5700" spans="1:57" s="74" customFormat="1" ht="50.1" customHeight="1" x14ac:dyDescent="0.2">
      <c r="A5700" s="78"/>
      <c r="B5700" s="78"/>
      <c r="C5700" s="78"/>
      <c r="D5700" s="78"/>
      <c r="E5700" s="79" t="str">
        <f>+IF(C5700&lt;&gt;"",VLOOKUP(MID(C5700,18,5),NIVELES!$A$133:$B$213,2,0),"")</f>
        <v/>
      </c>
      <c r="F5700" s="80"/>
      <c r="G5700" s="81" t="str">
        <f>+IF(F5700&lt;&gt;"",VLOOKUP(F5700,NIVELES!$A$246:$C$464,3,0),"")</f>
        <v/>
      </c>
      <c r="H5700" s="82"/>
      <c r="I5700" s="78"/>
      <c r="J5700" s="78"/>
      <c r="K5700" s="78"/>
      <c r="L5700" s="78"/>
      <c r="M5700" s="78"/>
      <c r="N5700" s="78"/>
      <c r="O5700" s="78"/>
      <c r="P5700" s="82"/>
      <c r="Q5700" s="78"/>
      <c r="R5700" s="82"/>
      <c r="S5700" s="82"/>
      <c r="T5700" s="82"/>
      <c r="U5700" s="82"/>
      <c r="V5700" s="82"/>
      <c r="W5700" s="82"/>
      <c r="X5700" s="82"/>
      <c r="Y5700" s="82"/>
      <c r="Z5700" s="82"/>
      <c r="AA5700" s="82"/>
      <c r="AB5700" s="82"/>
      <c r="AC5700" s="82"/>
      <c r="AD5700" s="85" t="str">
        <f>IF(A5700&lt;&gt;"",IF(D5700="DIRECCIÓN_DE_TRANSFERENCIAS","280 0031",VLOOKUP(C5700,NIVELES!$A$14:$B$105,2,0)),"")</f>
        <v/>
      </c>
      <c r="AE5700" s="86"/>
      <c r="AF5700" s="86"/>
      <c r="AG5700" s="79" t="str">
        <f>+IF(AF5700&lt;&gt;"",VLOOKUP(AF5700,NIVELES!$A$666:$B$673,2,0),"")</f>
        <v/>
      </c>
      <c r="AH5700" s="78"/>
      <c r="AI5700" s="79" t="str">
        <f>IF(AH5700&lt;&gt;"",VLOOKUP(CONCATENATE(AG5700,AH5700),NIVELES!$B$676:$C$745,2,0),"")</f>
        <v/>
      </c>
      <c r="AJ5700" s="78"/>
      <c r="AK5700" s="79" t="str">
        <f>+IF(AJ5700&lt;&gt;"",VLOOKUP(AJ5700,NIVELES!$A$816:$B$892,2,0),"")</f>
        <v/>
      </c>
      <c r="AL5700" s="78"/>
      <c r="AM5700" s="78"/>
      <c r="AN5700" s="79" t="str">
        <f>IF(AM5700&lt;&gt;"",+VLOOKUP(AM5700,NIVELES!$A$1652:$B$2466,2,0),"")</f>
        <v/>
      </c>
      <c r="AO5700" s="87"/>
      <c r="AP5700" s="88"/>
      <c r="AQ5700" s="88"/>
      <c r="AR5700" s="88"/>
      <c r="AS5700" s="88"/>
      <c r="AT5700" s="88"/>
      <c r="AU5700" s="88"/>
      <c r="AV5700" s="88"/>
      <c r="AW5700" s="88"/>
      <c r="AX5700" s="88"/>
      <c r="AY5700" s="88"/>
      <c r="AZ5700" s="88"/>
      <c r="BA5700" s="88"/>
      <c r="BB5700" s="89">
        <f t="shared" si="351"/>
        <v>0</v>
      </c>
      <c r="BC5700" s="90" t="str">
        <f t="shared" si="350"/>
        <v xml:space="preserve"> </v>
      </c>
      <c r="BD5700" s="91" t="str">
        <f t="shared" si="352"/>
        <v xml:space="preserve"> </v>
      </c>
      <c r="BE5700" s="92">
        <f t="shared" si="353"/>
        <v>0</v>
      </c>
    </row>
    <row r="5701" spans="1:57" s="74" customFormat="1" ht="50.1" customHeight="1" x14ac:dyDescent="0.2">
      <c r="A5701" s="78"/>
      <c r="B5701" s="78"/>
      <c r="C5701" s="78"/>
      <c r="D5701" s="78"/>
      <c r="E5701" s="79" t="str">
        <f>+IF(C5701&lt;&gt;"",VLOOKUP(MID(C5701,18,5),NIVELES!$A$133:$B$213,2,0),"")</f>
        <v/>
      </c>
      <c r="F5701" s="80"/>
      <c r="G5701" s="81" t="str">
        <f>+IF(F5701&lt;&gt;"",VLOOKUP(F5701,NIVELES!$A$246:$C$464,3,0),"")</f>
        <v/>
      </c>
      <c r="H5701" s="82"/>
      <c r="I5701" s="78"/>
      <c r="J5701" s="78"/>
      <c r="K5701" s="78"/>
      <c r="L5701" s="78"/>
      <c r="M5701" s="78"/>
      <c r="N5701" s="78"/>
      <c r="O5701" s="78"/>
      <c r="P5701" s="82"/>
      <c r="Q5701" s="78"/>
      <c r="R5701" s="82"/>
      <c r="S5701" s="82"/>
      <c r="T5701" s="82"/>
      <c r="U5701" s="82"/>
      <c r="V5701" s="82"/>
      <c r="W5701" s="82"/>
      <c r="X5701" s="82"/>
      <c r="Y5701" s="82"/>
      <c r="Z5701" s="82"/>
      <c r="AA5701" s="82"/>
      <c r="AB5701" s="82"/>
      <c r="AC5701" s="82"/>
      <c r="AD5701" s="85" t="str">
        <f>IF(A5701&lt;&gt;"",IF(D5701="DIRECCIÓN_DE_TRANSFERENCIAS","280 0031",VLOOKUP(C5701,NIVELES!$A$14:$B$105,2,0)),"")</f>
        <v/>
      </c>
      <c r="AE5701" s="86"/>
      <c r="AF5701" s="86"/>
      <c r="AG5701" s="79" t="str">
        <f>+IF(AF5701&lt;&gt;"",VLOOKUP(AF5701,NIVELES!$A$666:$B$673,2,0),"")</f>
        <v/>
      </c>
      <c r="AH5701" s="78"/>
      <c r="AI5701" s="79" t="str">
        <f>IF(AH5701&lt;&gt;"",VLOOKUP(CONCATENATE(AG5701,AH5701),NIVELES!$B$676:$C$745,2,0),"")</f>
        <v/>
      </c>
      <c r="AJ5701" s="78"/>
      <c r="AK5701" s="79" t="str">
        <f>+IF(AJ5701&lt;&gt;"",VLOOKUP(AJ5701,NIVELES!$A$816:$B$892,2,0),"")</f>
        <v/>
      </c>
      <c r="AL5701" s="78"/>
      <c r="AM5701" s="78"/>
      <c r="AN5701" s="79" t="str">
        <f>IF(AM5701&lt;&gt;"",+VLOOKUP(AM5701,NIVELES!$A$1652:$B$2466,2,0),"")</f>
        <v/>
      </c>
      <c r="AO5701" s="87"/>
      <c r="AP5701" s="88"/>
      <c r="AQ5701" s="88"/>
      <c r="AR5701" s="88"/>
      <c r="AS5701" s="88"/>
      <c r="AT5701" s="88"/>
      <c r="AU5701" s="88"/>
      <c r="AV5701" s="88"/>
      <c r="AW5701" s="88"/>
      <c r="AX5701" s="88"/>
      <c r="AY5701" s="88"/>
      <c r="AZ5701" s="88"/>
      <c r="BA5701" s="88"/>
      <c r="BB5701" s="89">
        <f t="shared" si="351"/>
        <v>0</v>
      </c>
      <c r="BC5701" s="90" t="str">
        <f t="shared" si="350"/>
        <v xml:space="preserve"> </v>
      </c>
      <c r="BD5701" s="91" t="str">
        <f t="shared" si="352"/>
        <v xml:space="preserve"> </v>
      </c>
      <c r="BE5701" s="92">
        <f t="shared" si="353"/>
        <v>0</v>
      </c>
    </row>
    <row r="5702" spans="1:57" s="74" customFormat="1" ht="50.1" customHeight="1" x14ac:dyDescent="0.2">
      <c r="A5702" s="78"/>
      <c r="B5702" s="78"/>
      <c r="C5702" s="78"/>
      <c r="D5702" s="78"/>
      <c r="E5702" s="79" t="str">
        <f>+IF(C5702&lt;&gt;"",VLOOKUP(MID(C5702,18,5),NIVELES!$A$133:$B$213,2,0),"")</f>
        <v/>
      </c>
      <c r="F5702" s="80"/>
      <c r="G5702" s="81" t="str">
        <f>+IF(F5702&lt;&gt;"",VLOOKUP(F5702,NIVELES!$A$246:$C$464,3,0),"")</f>
        <v/>
      </c>
      <c r="H5702" s="82"/>
      <c r="I5702" s="78"/>
      <c r="J5702" s="78"/>
      <c r="K5702" s="78"/>
      <c r="L5702" s="78"/>
      <c r="M5702" s="78"/>
      <c r="N5702" s="78"/>
      <c r="O5702" s="78"/>
      <c r="P5702" s="82"/>
      <c r="Q5702" s="78"/>
      <c r="R5702" s="82"/>
      <c r="S5702" s="82"/>
      <c r="T5702" s="82"/>
      <c r="U5702" s="82"/>
      <c r="V5702" s="82"/>
      <c r="W5702" s="82"/>
      <c r="X5702" s="82"/>
      <c r="Y5702" s="82"/>
      <c r="Z5702" s="82"/>
      <c r="AA5702" s="82"/>
      <c r="AB5702" s="82"/>
      <c r="AC5702" s="82"/>
      <c r="AD5702" s="85" t="str">
        <f>IF(A5702&lt;&gt;"",IF(D5702="DIRECCIÓN_DE_TRANSFERENCIAS","280 0031",VLOOKUP(C5702,NIVELES!$A$14:$B$105,2,0)),"")</f>
        <v/>
      </c>
      <c r="AE5702" s="86"/>
      <c r="AF5702" s="86"/>
      <c r="AG5702" s="79" t="str">
        <f>+IF(AF5702&lt;&gt;"",VLOOKUP(AF5702,NIVELES!$A$666:$B$673,2,0),"")</f>
        <v/>
      </c>
      <c r="AH5702" s="78"/>
      <c r="AI5702" s="79" t="str">
        <f>IF(AH5702&lt;&gt;"",VLOOKUP(CONCATENATE(AG5702,AH5702),NIVELES!$B$676:$C$745,2,0),"")</f>
        <v/>
      </c>
      <c r="AJ5702" s="78"/>
      <c r="AK5702" s="79" t="str">
        <f>+IF(AJ5702&lt;&gt;"",VLOOKUP(AJ5702,NIVELES!$A$816:$B$892,2,0),"")</f>
        <v/>
      </c>
      <c r="AL5702" s="78"/>
      <c r="AM5702" s="78"/>
      <c r="AN5702" s="79" t="str">
        <f>IF(AM5702&lt;&gt;"",+VLOOKUP(AM5702,NIVELES!$A$1652:$B$2466,2,0),"")</f>
        <v/>
      </c>
      <c r="AO5702" s="87"/>
      <c r="AP5702" s="88"/>
      <c r="AQ5702" s="88"/>
      <c r="AR5702" s="88"/>
      <c r="AS5702" s="88"/>
      <c r="AT5702" s="88"/>
      <c r="AU5702" s="88"/>
      <c r="AV5702" s="88"/>
      <c r="AW5702" s="88"/>
      <c r="AX5702" s="88"/>
      <c r="AY5702" s="88"/>
      <c r="AZ5702" s="88"/>
      <c r="BA5702" s="88"/>
      <c r="BB5702" s="89">
        <f t="shared" si="351"/>
        <v>0</v>
      </c>
      <c r="BC5702" s="90" t="str">
        <f t="shared" si="350"/>
        <v xml:space="preserve"> </v>
      </c>
      <c r="BD5702" s="91" t="str">
        <f t="shared" si="352"/>
        <v xml:space="preserve"> </v>
      </c>
      <c r="BE5702" s="92">
        <f t="shared" si="353"/>
        <v>0</v>
      </c>
    </row>
    <row r="5703" spans="1:57" s="74" customFormat="1" ht="50.1" customHeight="1" x14ac:dyDescent="0.2">
      <c r="A5703" s="78"/>
      <c r="B5703" s="78"/>
      <c r="C5703" s="78"/>
      <c r="D5703" s="78"/>
      <c r="E5703" s="79" t="str">
        <f>+IF(C5703&lt;&gt;"",VLOOKUP(MID(C5703,18,5),NIVELES!$A$133:$B$213,2,0),"")</f>
        <v/>
      </c>
      <c r="F5703" s="80"/>
      <c r="G5703" s="81" t="str">
        <f>+IF(F5703&lt;&gt;"",VLOOKUP(F5703,NIVELES!$A$246:$C$464,3,0),"")</f>
        <v/>
      </c>
      <c r="H5703" s="82"/>
      <c r="I5703" s="78"/>
      <c r="J5703" s="78"/>
      <c r="K5703" s="78"/>
      <c r="L5703" s="78"/>
      <c r="M5703" s="78"/>
      <c r="N5703" s="78"/>
      <c r="O5703" s="78"/>
      <c r="P5703" s="82"/>
      <c r="Q5703" s="78"/>
      <c r="R5703" s="82"/>
      <c r="S5703" s="82"/>
      <c r="T5703" s="82"/>
      <c r="U5703" s="82"/>
      <c r="V5703" s="82"/>
      <c r="W5703" s="82"/>
      <c r="X5703" s="82"/>
      <c r="Y5703" s="82"/>
      <c r="Z5703" s="82"/>
      <c r="AA5703" s="82"/>
      <c r="AB5703" s="82"/>
      <c r="AC5703" s="82"/>
      <c r="AD5703" s="85" t="str">
        <f>IF(A5703&lt;&gt;"",IF(D5703="DIRECCIÓN_DE_TRANSFERENCIAS","280 0031",VLOOKUP(C5703,NIVELES!$A$14:$B$105,2,0)),"")</f>
        <v/>
      </c>
      <c r="AE5703" s="86"/>
      <c r="AF5703" s="86"/>
      <c r="AG5703" s="79" t="str">
        <f>+IF(AF5703&lt;&gt;"",VLOOKUP(AF5703,NIVELES!$A$666:$B$673,2,0),"")</f>
        <v/>
      </c>
      <c r="AH5703" s="78"/>
      <c r="AI5703" s="79" t="str">
        <f>IF(AH5703&lt;&gt;"",VLOOKUP(CONCATENATE(AG5703,AH5703),NIVELES!$B$676:$C$745,2,0),"")</f>
        <v/>
      </c>
      <c r="AJ5703" s="78"/>
      <c r="AK5703" s="79" t="str">
        <f>+IF(AJ5703&lt;&gt;"",VLOOKUP(AJ5703,NIVELES!$A$816:$B$892,2,0),"")</f>
        <v/>
      </c>
      <c r="AL5703" s="78"/>
      <c r="AM5703" s="78"/>
      <c r="AN5703" s="79" t="str">
        <f>IF(AM5703&lt;&gt;"",+VLOOKUP(AM5703,NIVELES!$A$1652:$B$2466,2,0),"")</f>
        <v/>
      </c>
      <c r="AO5703" s="87"/>
      <c r="AP5703" s="88"/>
      <c r="AQ5703" s="88"/>
      <c r="AR5703" s="88"/>
      <c r="AS5703" s="88"/>
      <c r="AT5703" s="88"/>
      <c r="AU5703" s="88"/>
      <c r="AV5703" s="88"/>
      <c r="AW5703" s="88"/>
      <c r="AX5703" s="88"/>
      <c r="AY5703" s="88"/>
      <c r="AZ5703" s="88"/>
      <c r="BA5703" s="88"/>
      <c r="BB5703" s="89">
        <f t="shared" si="351"/>
        <v>0</v>
      </c>
      <c r="BC5703" s="90" t="str">
        <f t="shared" ref="BC5703:BC5766" si="354">IF(A5703&lt;&gt;"",IF(AO5703&lt;&gt;"",IF(AO5703=BB5703,"OK",AO5703-BB5703),IF(AND(AO5703="",BB5703=""),"",AO5703-BB5703))," ")</f>
        <v xml:space="preserve"> </v>
      </c>
      <c r="BD5703" s="91" t="str">
        <f t="shared" si="352"/>
        <v xml:space="preserve"> </v>
      </c>
      <c r="BE5703" s="92">
        <f t="shared" si="353"/>
        <v>0</v>
      </c>
    </row>
    <row r="5704" spans="1:57" s="74" customFormat="1" ht="50.1" customHeight="1" x14ac:dyDescent="0.2">
      <c r="A5704" s="78"/>
      <c r="B5704" s="78"/>
      <c r="C5704" s="78"/>
      <c r="D5704" s="78"/>
      <c r="E5704" s="79" t="str">
        <f>+IF(C5704&lt;&gt;"",VLOOKUP(MID(C5704,18,5),NIVELES!$A$133:$B$213,2,0),"")</f>
        <v/>
      </c>
      <c r="F5704" s="80"/>
      <c r="G5704" s="81" t="str">
        <f>+IF(F5704&lt;&gt;"",VLOOKUP(F5704,NIVELES!$A$246:$C$464,3,0),"")</f>
        <v/>
      </c>
      <c r="H5704" s="82"/>
      <c r="I5704" s="78"/>
      <c r="J5704" s="78"/>
      <c r="K5704" s="78"/>
      <c r="L5704" s="78"/>
      <c r="M5704" s="78"/>
      <c r="N5704" s="78"/>
      <c r="O5704" s="78"/>
      <c r="P5704" s="82"/>
      <c r="Q5704" s="78"/>
      <c r="R5704" s="82"/>
      <c r="S5704" s="82"/>
      <c r="T5704" s="82"/>
      <c r="U5704" s="82"/>
      <c r="V5704" s="82"/>
      <c r="W5704" s="82"/>
      <c r="X5704" s="82"/>
      <c r="Y5704" s="82"/>
      <c r="Z5704" s="82"/>
      <c r="AA5704" s="82"/>
      <c r="AB5704" s="82"/>
      <c r="AC5704" s="82"/>
      <c r="AD5704" s="85" t="str">
        <f>IF(A5704&lt;&gt;"",IF(D5704="DIRECCIÓN_DE_TRANSFERENCIAS","280 0031",VLOOKUP(C5704,NIVELES!$A$14:$B$105,2,0)),"")</f>
        <v/>
      </c>
      <c r="AE5704" s="86"/>
      <c r="AF5704" s="86"/>
      <c r="AG5704" s="79" t="str">
        <f>+IF(AF5704&lt;&gt;"",VLOOKUP(AF5704,NIVELES!$A$666:$B$673,2,0),"")</f>
        <v/>
      </c>
      <c r="AH5704" s="78"/>
      <c r="AI5704" s="79" t="str">
        <f>IF(AH5704&lt;&gt;"",VLOOKUP(CONCATENATE(AG5704,AH5704),NIVELES!$B$676:$C$745,2,0),"")</f>
        <v/>
      </c>
      <c r="AJ5704" s="78"/>
      <c r="AK5704" s="79" t="str">
        <f>+IF(AJ5704&lt;&gt;"",VLOOKUP(AJ5704,NIVELES!$A$816:$B$892,2,0),"")</f>
        <v/>
      </c>
      <c r="AL5704" s="78"/>
      <c r="AM5704" s="78"/>
      <c r="AN5704" s="79" t="str">
        <f>IF(AM5704&lt;&gt;"",+VLOOKUP(AM5704,NIVELES!$A$1652:$B$2466,2,0),"")</f>
        <v/>
      </c>
      <c r="AO5704" s="87"/>
      <c r="AP5704" s="88"/>
      <c r="AQ5704" s="88"/>
      <c r="AR5704" s="88"/>
      <c r="AS5704" s="88"/>
      <c r="AT5704" s="88"/>
      <c r="AU5704" s="88"/>
      <c r="AV5704" s="88"/>
      <c r="AW5704" s="88"/>
      <c r="AX5704" s="88"/>
      <c r="AY5704" s="88"/>
      <c r="AZ5704" s="88"/>
      <c r="BA5704" s="88"/>
      <c r="BB5704" s="89">
        <f t="shared" ref="BB5704:BB5767" si="355">SUBTOTAL(9,AP5704:BA5704)</f>
        <v>0</v>
      </c>
      <c r="BC5704" s="90" t="str">
        <f t="shared" si="354"/>
        <v xml:space="preserve"> </v>
      </c>
      <c r="BD5704" s="91" t="str">
        <f t="shared" ref="BD5704:BD5767" si="356">IF(A5704&lt;&gt;"",IF(A5704="","Escoger Nivel 0",)&amp;" "&amp;(IF(B5704="","Escoger Nivel  1",)&amp;" "&amp;(IF(C5704="","Escoger Nivel 2",)&amp;" "&amp;(IF(D5704="","Escoger Nivel 3",)&amp;" "&amp;(IF(F5704="","Escoger Cantón",)&amp;" "&amp;(IF(I5704="","Escoger Obj. Estratégico Institucional N1",)&amp;" "&amp;(IF(J5704="","Escoger Obj. Especifico N2",)&amp;" "&amp;(IF(K5704="","Escoger Obj. Operativo N4",)&amp;" "&amp;(IF(L5704=""," Llenar Modalidad de Servicio ",)&amp;""&amp;(IF(M5704=""," Llenar Meta de Cobertura ",)&amp;" "&amp;(IF(N5704="","Llenar Indicador",)&amp;" "&amp;(IF(O5704="","Llenar Actividad PAPP",)&amp;" "&amp;(IF(P5704="","Llenar Metas",)&amp;" "&amp;(IF(Q5704="","Llenar Indicador",)&amp;" "&amp;(IF(AF5704="","Escoger Nro. programa",)&amp;" "&amp;(IF(AH5704="","Escoger Nro. Actividad e-Sigef",)&amp;" "&amp;(IF(AK5704="","Escoger direccionamiento de gasto",)&amp;" "&amp;(IF(AL5704="","Escoger Grupo de Gasto",)&amp;" "&amp;(IF(AM5704="","Escoger Item Presupuestario",)&amp;" "&amp;(IF(AO5704="","Llenar valor de actividad",))))))))))))))))))))," ")</f>
        <v xml:space="preserve"> </v>
      </c>
      <c r="BE5704" s="92">
        <f t="shared" si="353"/>
        <v>0</v>
      </c>
    </row>
    <row r="5705" spans="1:57" s="74" customFormat="1" ht="50.1" customHeight="1" x14ac:dyDescent="0.2">
      <c r="A5705" s="78"/>
      <c r="B5705" s="78"/>
      <c r="C5705" s="78"/>
      <c r="D5705" s="78"/>
      <c r="E5705" s="79" t="str">
        <f>+IF(C5705&lt;&gt;"",VLOOKUP(MID(C5705,18,5),NIVELES!$A$133:$B$213,2,0),"")</f>
        <v/>
      </c>
      <c r="F5705" s="80"/>
      <c r="G5705" s="81" t="str">
        <f>+IF(F5705&lt;&gt;"",VLOOKUP(F5705,NIVELES!$A$246:$C$464,3,0),"")</f>
        <v/>
      </c>
      <c r="H5705" s="82"/>
      <c r="I5705" s="78"/>
      <c r="J5705" s="78"/>
      <c r="K5705" s="78"/>
      <c r="L5705" s="78"/>
      <c r="M5705" s="78"/>
      <c r="N5705" s="78"/>
      <c r="O5705" s="78"/>
      <c r="P5705" s="82"/>
      <c r="Q5705" s="78"/>
      <c r="R5705" s="82"/>
      <c r="S5705" s="82"/>
      <c r="T5705" s="82"/>
      <c r="U5705" s="82"/>
      <c r="V5705" s="82"/>
      <c r="W5705" s="82"/>
      <c r="X5705" s="82"/>
      <c r="Y5705" s="82"/>
      <c r="Z5705" s="82"/>
      <c r="AA5705" s="82"/>
      <c r="AB5705" s="82"/>
      <c r="AC5705" s="82"/>
      <c r="AD5705" s="85" t="str">
        <f>IF(A5705&lt;&gt;"",IF(D5705="DIRECCIÓN_DE_TRANSFERENCIAS","280 0031",VLOOKUP(C5705,NIVELES!$A$14:$B$105,2,0)),"")</f>
        <v/>
      </c>
      <c r="AE5705" s="86"/>
      <c r="AF5705" s="86"/>
      <c r="AG5705" s="79" t="str">
        <f>+IF(AF5705&lt;&gt;"",VLOOKUP(AF5705,NIVELES!$A$666:$B$673,2,0),"")</f>
        <v/>
      </c>
      <c r="AH5705" s="78"/>
      <c r="AI5705" s="79" t="str">
        <f>IF(AH5705&lt;&gt;"",VLOOKUP(CONCATENATE(AG5705,AH5705),NIVELES!$B$676:$C$745,2,0),"")</f>
        <v/>
      </c>
      <c r="AJ5705" s="78"/>
      <c r="AK5705" s="79" t="str">
        <f>+IF(AJ5705&lt;&gt;"",VLOOKUP(AJ5705,NIVELES!$A$816:$B$892,2,0),"")</f>
        <v/>
      </c>
      <c r="AL5705" s="78"/>
      <c r="AM5705" s="78"/>
      <c r="AN5705" s="79" t="str">
        <f>IF(AM5705&lt;&gt;"",+VLOOKUP(AM5705,NIVELES!$A$1652:$B$2466,2,0),"")</f>
        <v/>
      </c>
      <c r="AO5705" s="87"/>
      <c r="AP5705" s="88"/>
      <c r="AQ5705" s="88"/>
      <c r="AR5705" s="88"/>
      <c r="AS5705" s="88"/>
      <c r="AT5705" s="88"/>
      <c r="AU5705" s="88"/>
      <c r="AV5705" s="88"/>
      <c r="AW5705" s="88"/>
      <c r="AX5705" s="88"/>
      <c r="AY5705" s="88"/>
      <c r="AZ5705" s="88"/>
      <c r="BA5705" s="88"/>
      <c r="BB5705" s="89">
        <f t="shared" si="355"/>
        <v>0</v>
      </c>
      <c r="BC5705" s="90" t="str">
        <f t="shared" si="354"/>
        <v xml:space="preserve"> </v>
      </c>
      <c r="BD5705" s="91" t="str">
        <f t="shared" si="356"/>
        <v xml:space="preserve"> </v>
      </c>
      <c r="BE5705" s="92">
        <f t="shared" ref="BE5705:BE5768" si="357">SUBTOTAL(9,R5705:AC5705)</f>
        <v>0</v>
      </c>
    </row>
    <row r="5706" spans="1:57" s="74" customFormat="1" ht="50.1" customHeight="1" x14ac:dyDescent="0.2">
      <c r="A5706" s="78"/>
      <c r="B5706" s="78"/>
      <c r="C5706" s="78"/>
      <c r="D5706" s="78"/>
      <c r="E5706" s="79" t="str">
        <f>+IF(C5706&lt;&gt;"",VLOOKUP(MID(C5706,18,5),NIVELES!$A$133:$B$213,2,0),"")</f>
        <v/>
      </c>
      <c r="F5706" s="80"/>
      <c r="G5706" s="81" t="str">
        <f>+IF(F5706&lt;&gt;"",VLOOKUP(F5706,NIVELES!$A$246:$C$464,3,0),"")</f>
        <v/>
      </c>
      <c r="H5706" s="82"/>
      <c r="I5706" s="78"/>
      <c r="J5706" s="78"/>
      <c r="K5706" s="78"/>
      <c r="L5706" s="78"/>
      <c r="M5706" s="78"/>
      <c r="N5706" s="78"/>
      <c r="O5706" s="78"/>
      <c r="P5706" s="82"/>
      <c r="Q5706" s="78"/>
      <c r="R5706" s="82"/>
      <c r="S5706" s="82"/>
      <c r="T5706" s="82"/>
      <c r="U5706" s="82"/>
      <c r="V5706" s="82"/>
      <c r="W5706" s="82"/>
      <c r="X5706" s="82"/>
      <c r="Y5706" s="82"/>
      <c r="Z5706" s="82"/>
      <c r="AA5706" s="82"/>
      <c r="AB5706" s="82"/>
      <c r="AC5706" s="82"/>
      <c r="AD5706" s="85" t="str">
        <f>IF(A5706&lt;&gt;"",IF(D5706="DIRECCIÓN_DE_TRANSFERENCIAS","280 0031",VLOOKUP(C5706,NIVELES!$A$14:$B$105,2,0)),"")</f>
        <v/>
      </c>
      <c r="AE5706" s="86"/>
      <c r="AF5706" s="86"/>
      <c r="AG5706" s="79" t="str">
        <f>+IF(AF5706&lt;&gt;"",VLOOKUP(AF5706,NIVELES!$A$666:$B$673,2,0),"")</f>
        <v/>
      </c>
      <c r="AH5706" s="78"/>
      <c r="AI5706" s="79" t="str">
        <f>IF(AH5706&lt;&gt;"",VLOOKUP(CONCATENATE(AG5706,AH5706),NIVELES!$B$676:$C$745,2,0),"")</f>
        <v/>
      </c>
      <c r="AJ5706" s="78"/>
      <c r="AK5706" s="79" t="str">
        <f>+IF(AJ5706&lt;&gt;"",VLOOKUP(AJ5706,NIVELES!$A$816:$B$892,2,0),"")</f>
        <v/>
      </c>
      <c r="AL5706" s="78"/>
      <c r="AM5706" s="78"/>
      <c r="AN5706" s="79" t="str">
        <f>IF(AM5706&lt;&gt;"",+VLOOKUP(AM5706,NIVELES!$A$1652:$B$2466,2,0),"")</f>
        <v/>
      </c>
      <c r="AO5706" s="87"/>
      <c r="AP5706" s="88"/>
      <c r="AQ5706" s="88"/>
      <c r="AR5706" s="88"/>
      <c r="AS5706" s="88"/>
      <c r="AT5706" s="88"/>
      <c r="AU5706" s="88"/>
      <c r="AV5706" s="88"/>
      <c r="AW5706" s="88"/>
      <c r="AX5706" s="88"/>
      <c r="AY5706" s="88"/>
      <c r="AZ5706" s="88"/>
      <c r="BA5706" s="88"/>
      <c r="BB5706" s="89">
        <f t="shared" si="355"/>
        <v>0</v>
      </c>
      <c r="BC5706" s="90" t="str">
        <f t="shared" si="354"/>
        <v xml:space="preserve"> </v>
      </c>
      <c r="BD5706" s="91" t="str">
        <f t="shared" si="356"/>
        <v xml:space="preserve"> </v>
      </c>
      <c r="BE5706" s="92">
        <f t="shared" si="357"/>
        <v>0</v>
      </c>
    </row>
    <row r="5707" spans="1:57" s="74" customFormat="1" ht="50.1" customHeight="1" x14ac:dyDescent="0.2">
      <c r="A5707" s="78"/>
      <c r="B5707" s="78"/>
      <c r="C5707" s="78"/>
      <c r="D5707" s="78"/>
      <c r="E5707" s="79" t="str">
        <f>+IF(C5707&lt;&gt;"",VLOOKUP(MID(C5707,18,5),NIVELES!$A$133:$B$213,2,0),"")</f>
        <v/>
      </c>
      <c r="F5707" s="80"/>
      <c r="G5707" s="81" t="str">
        <f>+IF(F5707&lt;&gt;"",VLOOKUP(F5707,NIVELES!$A$246:$C$464,3,0),"")</f>
        <v/>
      </c>
      <c r="H5707" s="82"/>
      <c r="I5707" s="78"/>
      <c r="J5707" s="78"/>
      <c r="K5707" s="78"/>
      <c r="L5707" s="78"/>
      <c r="M5707" s="78"/>
      <c r="N5707" s="78"/>
      <c r="O5707" s="78"/>
      <c r="P5707" s="82"/>
      <c r="Q5707" s="78"/>
      <c r="R5707" s="82"/>
      <c r="S5707" s="82"/>
      <c r="T5707" s="82"/>
      <c r="U5707" s="82"/>
      <c r="V5707" s="82"/>
      <c r="W5707" s="82"/>
      <c r="X5707" s="82"/>
      <c r="Y5707" s="82"/>
      <c r="Z5707" s="82"/>
      <c r="AA5707" s="82"/>
      <c r="AB5707" s="82"/>
      <c r="AC5707" s="82"/>
      <c r="AD5707" s="85" t="str">
        <f>IF(A5707&lt;&gt;"",IF(D5707="DIRECCIÓN_DE_TRANSFERENCIAS","280 0031",VLOOKUP(C5707,NIVELES!$A$14:$B$105,2,0)),"")</f>
        <v/>
      </c>
      <c r="AE5707" s="86"/>
      <c r="AF5707" s="86"/>
      <c r="AG5707" s="79" t="str">
        <f>+IF(AF5707&lt;&gt;"",VLOOKUP(AF5707,NIVELES!$A$666:$B$673,2,0),"")</f>
        <v/>
      </c>
      <c r="AH5707" s="78"/>
      <c r="AI5707" s="79" t="str">
        <f>IF(AH5707&lt;&gt;"",VLOOKUP(CONCATENATE(AG5707,AH5707),NIVELES!$B$676:$C$745,2,0),"")</f>
        <v/>
      </c>
      <c r="AJ5707" s="78"/>
      <c r="AK5707" s="79" t="str">
        <f>+IF(AJ5707&lt;&gt;"",VLOOKUP(AJ5707,NIVELES!$A$816:$B$892,2,0),"")</f>
        <v/>
      </c>
      <c r="AL5707" s="78"/>
      <c r="AM5707" s="78"/>
      <c r="AN5707" s="79" t="str">
        <f>IF(AM5707&lt;&gt;"",+VLOOKUP(AM5707,NIVELES!$A$1652:$B$2466,2,0),"")</f>
        <v/>
      </c>
      <c r="AO5707" s="87"/>
      <c r="AP5707" s="88"/>
      <c r="AQ5707" s="88"/>
      <c r="AR5707" s="88"/>
      <c r="AS5707" s="88"/>
      <c r="AT5707" s="88"/>
      <c r="AU5707" s="88"/>
      <c r="AV5707" s="88"/>
      <c r="AW5707" s="88"/>
      <c r="AX5707" s="88"/>
      <c r="AY5707" s="88"/>
      <c r="AZ5707" s="88"/>
      <c r="BA5707" s="88"/>
      <c r="BB5707" s="89">
        <f t="shared" si="355"/>
        <v>0</v>
      </c>
      <c r="BC5707" s="90" t="str">
        <f t="shared" si="354"/>
        <v xml:space="preserve"> </v>
      </c>
      <c r="BD5707" s="91" t="str">
        <f t="shared" si="356"/>
        <v xml:space="preserve"> </v>
      </c>
      <c r="BE5707" s="92">
        <f t="shared" si="357"/>
        <v>0</v>
      </c>
    </row>
    <row r="5708" spans="1:57" s="74" customFormat="1" ht="50.1" customHeight="1" x14ac:dyDescent="0.2">
      <c r="A5708" s="78"/>
      <c r="B5708" s="78"/>
      <c r="C5708" s="78"/>
      <c r="D5708" s="78"/>
      <c r="E5708" s="79" t="str">
        <f>+IF(C5708&lt;&gt;"",VLOOKUP(MID(C5708,18,5),NIVELES!$A$133:$B$213,2,0),"")</f>
        <v/>
      </c>
      <c r="F5708" s="80"/>
      <c r="G5708" s="81" t="str">
        <f>+IF(F5708&lt;&gt;"",VLOOKUP(F5708,NIVELES!$A$246:$C$464,3,0),"")</f>
        <v/>
      </c>
      <c r="H5708" s="82"/>
      <c r="I5708" s="78"/>
      <c r="J5708" s="78"/>
      <c r="K5708" s="78"/>
      <c r="L5708" s="78"/>
      <c r="M5708" s="78"/>
      <c r="N5708" s="78"/>
      <c r="O5708" s="78"/>
      <c r="P5708" s="82"/>
      <c r="Q5708" s="78"/>
      <c r="R5708" s="82"/>
      <c r="S5708" s="82"/>
      <c r="T5708" s="82"/>
      <c r="U5708" s="82"/>
      <c r="V5708" s="82"/>
      <c r="W5708" s="82"/>
      <c r="X5708" s="82"/>
      <c r="Y5708" s="82"/>
      <c r="Z5708" s="82"/>
      <c r="AA5708" s="82"/>
      <c r="AB5708" s="82"/>
      <c r="AC5708" s="82"/>
      <c r="AD5708" s="85" t="str">
        <f>IF(A5708&lt;&gt;"",IF(D5708="DIRECCIÓN_DE_TRANSFERENCIAS","280 0031",VLOOKUP(C5708,NIVELES!$A$14:$B$105,2,0)),"")</f>
        <v/>
      </c>
      <c r="AE5708" s="86"/>
      <c r="AF5708" s="86"/>
      <c r="AG5708" s="79" t="str">
        <f>+IF(AF5708&lt;&gt;"",VLOOKUP(AF5708,NIVELES!$A$666:$B$673,2,0),"")</f>
        <v/>
      </c>
      <c r="AH5708" s="78"/>
      <c r="AI5708" s="79" t="str">
        <f>IF(AH5708&lt;&gt;"",VLOOKUP(CONCATENATE(AG5708,AH5708),NIVELES!$B$676:$C$745,2,0),"")</f>
        <v/>
      </c>
      <c r="AJ5708" s="78"/>
      <c r="AK5708" s="79" t="str">
        <f>+IF(AJ5708&lt;&gt;"",VLOOKUP(AJ5708,NIVELES!$A$816:$B$892,2,0),"")</f>
        <v/>
      </c>
      <c r="AL5708" s="78"/>
      <c r="AM5708" s="78"/>
      <c r="AN5708" s="79" t="str">
        <f>IF(AM5708&lt;&gt;"",+VLOOKUP(AM5708,NIVELES!$A$1652:$B$2466,2,0),"")</f>
        <v/>
      </c>
      <c r="AO5708" s="87"/>
      <c r="AP5708" s="88"/>
      <c r="AQ5708" s="88"/>
      <c r="AR5708" s="88"/>
      <c r="AS5708" s="88"/>
      <c r="AT5708" s="88"/>
      <c r="AU5708" s="88"/>
      <c r="AV5708" s="88"/>
      <c r="AW5708" s="88"/>
      <c r="AX5708" s="88"/>
      <c r="AY5708" s="88"/>
      <c r="AZ5708" s="88"/>
      <c r="BA5708" s="88"/>
      <c r="BB5708" s="89">
        <f t="shared" si="355"/>
        <v>0</v>
      </c>
      <c r="BC5708" s="90" t="str">
        <f t="shared" si="354"/>
        <v xml:space="preserve"> </v>
      </c>
      <c r="BD5708" s="91" t="str">
        <f t="shared" si="356"/>
        <v xml:space="preserve"> </v>
      </c>
      <c r="BE5708" s="92">
        <f t="shared" si="357"/>
        <v>0</v>
      </c>
    </row>
    <row r="5709" spans="1:57" s="74" customFormat="1" ht="50.1" customHeight="1" x14ac:dyDescent="0.2">
      <c r="A5709" s="78"/>
      <c r="B5709" s="78"/>
      <c r="C5709" s="78"/>
      <c r="D5709" s="78"/>
      <c r="E5709" s="79" t="str">
        <f>+IF(C5709&lt;&gt;"",VLOOKUP(MID(C5709,18,5),NIVELES!$A$133:$B$213,2,0),"")</f>
        <v/>
      </c>
      <c r="F5709" s="80"/>
      <c r="G5709" s="81" t="str">
        <f>+IF(F5709&lt;&gt;"",VLOOKUP(F5709,NIVELES!$A$246:$C$464,3,0),"")</f>
        <v/>
      </c>
      <c r="H5709" s="82"/>
      <c r="I5709" s="78"/>
      <c r="J5709" s="78"/>
      <c r="K5709" s="78"/>
      <c r="L5709" s="78"/>
      <c r="M5709" s="78"/>
      <c r="N5709" s="78"/>
      <c r="O5709" s="78"/>
      <c r="P5709" s="82"/>
      <c r="Q5709" s="78"/>
      <c r="R5709" s="82"/>
      <c r="S5709" s="82"/>
      <c r="T5709" s="82"/>
      <c r="U5709" s="82"/>
      <c r="V5709" s="82"/>
      <c r="W5709" s="82"/>
      <c r="X5709" s="82"/>
      <c r="Y5709" s="82"/>
      <c r="Z5709" s="82"/>
      <c r="AA5709" s="82"/>
      <c r="AB5709" s="82"/>
      <c r="AC5709" s="82"/>
      <c r="AD5709" s="85" t="str">
        <f>IF(A5709&lt;&gt;"",IF(D5709="DIRECCIÓN_DE_TRANSFERENCIAS","280 0031",VLOOKUP(C5709,NIVELES!$A$14:$B$105,2,0)),"")</f>
        <v/>
      </c>
      <c r="AE5709" s="86"/>
      <c r="AF5709" s="86"/>
      <c r="AG5709" s="79" t="str">
        <f>+IF(AF5709&lt;&gt;"",VLOOKUP(AF5709,NIVELES!$A$666:$B$673,2,0),"")</f>
        <v/>
      </c>
      <c r="AH5709" s="78"/>
      <c r="AI5709" s="79" t="str">
        <f>IF(AH5709&lt;&gt;"",VLOOKUP(CONCATENATE(AG5709,AH5709),NIVELES!$B$676:$C$745,2,0),"")</f>
        <v/>
      </c>
      <c r="AJ5709" s="78"/>
      <c r="AK5709" s="79" t="str">
        <f>+IF(AJ5709&lt;&gt;"",VLOOKUP(AJ5709,NIVELES!$A$816:$B$892,2,0),"")</f>
        <v/>
      </c>
      <c r="AL5709" s="78"/>
      <c r="AM5709" s="78"/>
      <c r="AN5709" s="79" t="str">
        <f>IF(AM5709&lt;&gt;"",+VLOOKUP(AM5709,NIVELES!$A$1652:$B$2466,2,0),"")</f>
        <v/>
      </c>
      <c r="AO5709" s="87"/>
      <c r="AP5709" s="88"/>
      <c r="AQ5709" s="88"/>
      <c r="AR5709" s="88"/>
      <c r="AS5709" s="88"/>
      <c r="AT5709" s="88"/>
      <c r="AU5709" s="88"/>
      <c r="AV5709" s="88"/>
      <c r="AW5709" s="88"/>
      <c r="AX5709" s="88"/>
      <c r="AY5709" s="88"/>
      <c r="AZ5709" s="88"/>
      <c r="BA5709" s="88"/>
      <c r="BB5709" s="89">
        <f t="shared" si="355"/>
        <v>0</v>
      </c>
      <c r="BC5709" s="90" t="str">
        <f t="shared" si="354"/>
        <v xml:space="preserve"> </v>
      </c>
      <c r="BD5709" s="91" t="str">
        <f t="shared" si="356"/>
        <v xml:space="preserve"> </v>
      </c>
      <c r="BE5709" s="92">
        <f t="shared" si="357"/>
        <v>0</v>
      </c>
    </row>
    <row r="5710" spans="1:57" s="74" customFormat="1" ht="50.1" customHeight="1" x14ac:dyDescent="0.2">
      <c r="A5710" s="78"/>
      <c r="B5710" s="78"/>
      <c r="C5710" s="78"/>
      <c r="D5710" s="78"/>
      <c r="E5710" s="79" t="str">
        <f>+IF(C5710&lt;&gt;"",VLOOKUP(MID(C5710,18,5),NIVELES!$A$133:$B$213,2,0),"")</f>
        <v/>
      </c>
      <c r="F5710" s="80"/>
      <c r="G5710" s="81" t="str">
        <f>+IF(F5710&lt;&gt;"",VLOOKUP(F5710,NIVELES!$A$246:$C$464,3,0),"")</f>
        <v/>
      </c>
      <c r="H5710" s="82"/>
      <c r="I5710" s="78"/>
      <c r="J5710" s="78"/>
      <c r="K5710" s="78"/>
      <c r="L5710" s="78"/>
      <c r="M5710" s="78"/>
      <c r="N5710" s="78"/>
      <c r="O5710" s="78"/>
      <c r="P5710" s="82"/>
      <c r="Q5710" s="78"/>
      <c r="R5710" s="82"/>
      <c r="S5710" s="82"/>
      <c r="T5710" s="82"/>
      <c r="U5710" s="82"/>
      <c r="V5710" s="82"/>
      <c r="W5710" s="82"/>
      <c r="X5710" s="82"/>
      <c r="Y5710" s="82"/>
      <c r="Z5710" s="82"/>
      <c r="AA5710" s="82"/>
      <c r="AB5710" s="82"/>
      <c r="AC5710" s="82"/>
      <c r="AD5710" s="85" t="str">
        <f>IF(A5710&lt;&gt;"",IF(D5710="DIRECCIÓN_DE_TRANSFERENCIAS","280 0031",VLOOKUP(C5710,NIVELES!$A$14:$B$105,2,0)),"")</f>
        <v/>
      </c>
      <c r="AE5710" s="86"/>
      <c r="AF5710" s="86"/>
      <c r="AG5710" s="79" t="str">
        <f>+IF(AF5710&lt;&gt;"",VLOOKUP(AF5710,NIVELES!$A$666:$B$673,2,0),"")</f>
        <v/>
      </c>
      <c r="AH5710" s="78"/>
      <c r="AI5710" s="79" t="str">
        <f>IF(AH5710&lt;&gt;"",VLOOKUP(CONCATENATE(AG5710,AH5710),NIVELES!$B$676:$C$745,2,0),"")</f>
        <v/>
      </c>
      <c r="AJ5710" s="78"/>
      <c r="AK5710" s="79" t="str">
        <f>+IF(AJ5710&lt;&gt;"",VLOOKUP(AJ5710,NIVELES!$A$816:$B$892,2,0),"")</f>
        <v/>
      </c>
      <c r="AL5710" s="78"/>
      <c r="AM5710" s="78"/>
      <c r="AN5710" s="79" t="str">
        <f>IF(AM5710&lt;&gt;"",+VLOOKUP(AM5710,NIVELES!$A$1652:$B$2466,2,0),"")</f>
        <v/>
      </c>
      <c r="AO5710" s="87"/>
      <c r="AP5710" s="88"/>
      <c r="AQ5710" s="88"/>
      <c r="AR5710" s="88"/>
      <c r="AS5710" s="88"/>
      <c r="AT5710" s="88"/>
      <c r="AU5710" s="88"/>
      <c r="AV5710" s="88"/>
      <c r="AW5710" s="88"/>
      <c r="AX5710" s="88"/>
      <c r="AY5710" s="88"/>
      <c r="AZ5710" s="88"/>
      <c r="BA5710" s="88"/>
      <c r="BB5710" s="89">
        <f t="shared" si="355"/>
        <v>0</v>
      </c>
      <c r="BC5710" s="90" t="str">
        <f t="shared" si="354"/>
        <v xml:space="preserve"> </v>
      </c>
      <c r="BD5710" s="91" t="str">
        <f t="shared" si="356"/>
        <v xml:space="preserve"> </v>
      </c>
      <c r="BE5710" s="92">
        <f t="shared" si="357"/>
        <v>0</v>
      </c>
    </row>
    <row r="5711" spans="1:57" s="74" customFormat="1" ht="50.1" customHeight="1" x14ac:dyDescent="0.2">
      <c r="A5711" s="78"/>
      <c r="B5711" s="78"/>
      <c r="C5711" s="78"/>
      <c r="D5711" s="78"/>
      <c r="E5711" s="79" t="str">
        <f>+IF(C5711&lt;&gt;"",VLOOKUP(MID(C5711,18,5),NIVELES!$A$133:$B$213,2,0),"")</f>
        <v/>
      </c>
      <c r="F5711" s="80"/>
      <c r="G5711" s="81" t="str">
        <f>+IF(F5711&lt;&gt;"",VLOOKUP(F5711,NIVELES!$A$246:$C$464,3,0),"")</f>
        <v/>
      </c>
      <c r="H5711" s="82"/>
      <c r="I5711" s="78"/>
      <c r="J5711" s="78"/>
      <c r="K5711" s="78"/>
      <c r="L5711" s="78"/>
      <c r="M5711" s="78"/>
      <c r="N5711" s="78"/>
      <c r="O5711" s="78"/>
      <c r="P5711" s="82"/>
      <c r="Q5711" s="78"/>
      <c r="R5711" s="82"/>
      <c r="S5711" s="82"/>
      <c r="T5711" s="82"/>
      <c r="U5711" s="82"/>
      <c r="V5711" s="82"/>
      <c r="W5711" s="82"/>
      <c r="X5711" s="82"/>
      <c r="Y5711" s="82"/>
      <c r="Z5711" s="82"/>
      <c r="AA5711" s="82"/>
      <c r="AB5711" s="82"/>
      <c r="AC5711" s="82"/>
      <c r="AD5711" s="85" t="str">
        <f>IF(A5711&lt;&gt;"",IF(D5711="DIRECCIÓN_DE_TRANSFERENCIAS","280 0031",VLOOKUP(C5711,NIVELES!$A$14:$B$105,2,0)),"")</f>
        <v/>
      </c>
      <c r="AE5711" s="86"/>
      <c r="AF5711" s="86"/>
      <c r="AG5711" s="79" t="str">
        <f>+IF(AF5711&lt;&gt;"",VLOOKUP(AF5711,NIVELES!$A$666:$B$673,2,0),"")</f>
        <v/>
      </c>
      <c r="AH5711" s="78"/>
      <c r="AI5711" s="79" t="str">
        <f>IF(AH5711&lt;&gt;"",VLOOKUP(CONCATENATE(AG5711,AH5711),NIVELES!$B$676:$C$745,2,0),"")</f>
        <v/>
      </c>
      <c r="AJ5711" s="78"/>
      <c r="AK5711" s="79" t="str">
        <f>+IF(AJ5711&lt;&gt;"",VLOOKUP(AJ5711,NIVELES!$A$816:$B$892,2,0),"")</f>
        <v/>
      </c>
      <c r="AL5711" s="78"/>
      <c r="AM5711" s="78"/>
      <c r="AN5711" s="79" t="str">
        <f>IF(AM5711&lt;&gt;"",+VLOOKUP(AM5711,NIVELES!$A$1652:$B$2466,2,0),"")</f>
        <v/>
      </c>
      <c r="AO5711" s="87"/>
      <c r="AP5711" s="88"/>
      <c r="AQ5711" s="88"/>
      <c r="AR5711" s="88"/>
      <c r="AS5711" s="88"/>
      <c r="AT5711" s="88"/>
      <c r="AU5711" s="88"/>
      <c r="AV5711" s="88"/>
      <c r="AW5711" s="88"/>
      <c r="AX5711" s="88"/>
      <c r="AY5711" s="88"/>
      <c r="AZ5711" s="88"/>
      <c r="BA5711" s="88"/>
      <c r="BB5711" s="89">
        <f t="shared" si="355"/>
        <v>0</v>
      </c>
      <c r="BC5711" s="90" t="str">
        <f t="shared" si="354"/>
        <v xml:space="preserve"> </v>
      </c>
      <c r="BD5711" s="91" t="str">
        <f t="shared" si="356"/>
        <v xml:space="preserve"> </v>
      </c>
      <c r="BE5711" s="92">
        <f t="shared" si="357"/>
        <v>0</v>
      </c>
    </row>
    <row r="5712" spans="1:57" s="74" customFormat="1" ht="50.1" customHeight="1" x14ac:dyDescent="0.2">
      <c r="A5712" s="78"/>
      <c r="B5712" s="78"/>
      <c r="C5712" s="78"/>
      <c r="D5712" s="78"/>
      <c r="E5712" s="79" t="str">
        <f>+IF(C5712&lt;&gt;"",VLOOKUP(MID(C5712,18,5),NIVELES!$A$133:$B$213,2,0),"")</f>
        <v/>
      </c>
      <c r="F5712" s="80"/>
      <c r="G5712" s="81" t="str">
        <f>+IF(F5712&lt;&gt;"",VLOOKUP(F5712,NIVELES!$A$246:$C$464,3,0),"")</f>
        <v/>
      </c>
      <c r="H5712" s="82"/>
      <c r="I5712" s="78"/>
      <c r="J5712" s="78"/>
      <c r="K5712" s="78"/>
      <c r="L5712" s="78"/>
      <c r="M5712" s="78"/>
      <c r="N5712" s="78"/>
      <c r="O5712" s="78"/>
      <c r="P5712" s="82"/>
      <c r="Q5712" s="78"/>
      <c r="R5712" s="82"/>
      <c r="S5712" s="82"/>
      <c r="T5712" s="82"/>
      <c r="U5712" s="82"/>
      <c r="V5712" s="82"/>
      <c r="W5712" s="82"/>
      <c r="X5712" s="82"/>
      <c r="Y5712" s="82"/>
      <c r="Z5712" s="82"/>
      <c r="AA5712" s="82"/>
      <c r="AB5712" s="82"/>
      <c r="AC5712" s="82"/>
      <c r="AD5712" s="85" t="str">
        <f>IF(A5712&lt;&gt;"",IF(D5712="DIRECCIÓN_DE_TRANSFERENCIAS","280 0031",VLOOKUP(C5712,NIVELES!$A$14:$B$105,2,0)),"")</f>
        <v/>
      </c>
      <c r="AE5712" s="86"/>
      <c r="AF5712" s="86"/>
      <c r="AG5712" s="79" t="str">
        <f>+IF(AF5712&lt;&gt;"",VLOOKUP(AF5712,NIVELES!$A$666:$B$673,2,0),"")</f>
        <v/>
      </c>
      <c r="AH5712" s="78"/>
      <c r="AI5712" s="79" t="str">
        <f>IF(AH5712&lt;&gt;"",VLOOKUP(CONCATENATE(AG5712,AH5712),NIVELES!$B$676:$C$745,2,0),"")</f>
        <v/>
      </c>
      <c r="AJ5712" s="78"/>
      <c r="AK5712" s="79" t="str">
        <f>+IF(AJ5712&lt;&gt;"",VLOOKUP(AJ5712,NIVELES!$A$816:$B$892,2,0),"")</f>
        <v/>
      </c>
      <c r="AL5712" s="78"/>
      <c r="AM5712" s="78"/>
      <c r="AN5712" s="79" t="str">
        <f>IF(AM5712&lt;&gt;"",+VLOOKUP(AM5712,NIVELES!$A$1652:$B$2466,2,0),"")</f>
        <v/>
      </c>
      <c r="AO5712" s="87"/>
      <c r="AP5712" s="88"/>
      <c r="AQ5712" s="88"/>
      <c r="AR5712" s="88"/>
      <c r="AS5712" s="88"/>
      <c r="AT5712" s="88"/>
      <c r="AU5712" s="88"/>
      <c r="AV5712" s="88"/>
      <c r="AW5712" s="88"/>
      <c r="AX5712" s="88"/>
      <c r="AY5712" s="88"/>
      <c r="AZ5712" s="88"/>
      <c r="BA5712" s="88"/>
      <c r="BB5712" s="89">
        <f t="shared" si="355"/>
        <v>0</v>
      </c>
      <c r="BC5712" s="90" t="str">
        <f t="shared" si="354"/>
        <v xml:space="preserve"> </v>
      </c>
      <c r="BD5712" s="91" t="str">
        <f t="shared" si="356"/>
        <v xml:space="preserve"> </v>
      </c>
      <c r="BE5712" s="92">
        <f t="shared" si="357"/>
        <v>0</v>
      </c>
    </row>
    <row r="5713" spans="1:57" s="74" customFormat="1" ht="50.1" customHeight="1" x14ac:dyDescent="0.2">
      <c r="A5713" s="78"/>
      <c r="B5713" s="78"/>
      <c r="C5713" s="78"/>
      <c r="D5713" s="78"/>
      <c r="E5713" s="79" t="str">
        <f>+IF(C5713&lt;&gt;"",VLOOKUP(MID(C5713,18,5),NIVELES!$A$133:$B$213,2,0),"")</f>
        <v/>
      </c>
      <c r="F5713" s="80"/>
      <c r="G5713" s="81" t="str">
        <f>+IF(F5713&lt;&gt;"",VLOOKUP(F5713,NIVELES!$A$246:$C$464,3,0),"")</f>
        <v/>
      </c>
      <c r="H5713" s="82"/>
      <c r="I5713" s="78"/>
      <c r="J5713" s="78"/>
      <c r="K5713" s="78"/>
      <c r="L5713" s="78"/>
      <c r="M5713" s="78"/>
      <c r="N5713" s="78"/>
      <c r="O5713" s="78"/>
      <c r="P5713" s="82"/>
      <c r="Q5713" s="78"/>
      <c r="R5713" s="82"/>
      <c r="S5713" s="82"/>
      <c r="T5713" s="82"/>
      <c r="U5713" s="82"/>
      <c r="V5713" s="82"/>
      <c r="W5713" s="82"/>
      <c r="X5713" s="82"/>
      <c r="Y5713" s="82"/>
      <c r="Z5713" s="82"/>
      <c r="AA5713" s="82"/>
      <c r="AB5713" s="82"/>
      <c r="AC5713" s="82"/>
      <c r="AD5713" s="85" t="str">
        <f>IF(A5713&lt;&gt;"",IF(D5713="DIRECCIÓN_DE_TRANSFERENCIAS","280 0031",VLOOKUP(C5713,NIVELES!$A$14:$B$105,2,0)),"")</f>
        <v/>
      </c>
      <c r="AE5713" s="86"/>
      <c r="AF5713" s="86"/>
      <c r="AG5713" s="79" t="str">
        <f>+IF(AF5713&lt;&gt;"",VLOOKUP(AF5713,NIVELES!$A$666:$B$673,2,0),"")</f>
        <v/>
      </c>
      <c r="AH5713" s="78"/>
      <c r="AI5713" s="79" t="str">
        <f>IF(AH5713&lt;&gt;"",VLOOKUP(CONCATENATE(AG5713,AH5713),NIVELES!$B$676:$C$745,2,0),"")</f>
        <v/>
      </c>
      <c r="AJ5713" s="78"/>
      <c r="AK5713" s="79" t="str">
        <f>+IF(AJ5713&lt;&gt;"",VLOOKUP(AJ5713,NIVELES!$A$816:$B$892,2,0),"")</f>
        <v/>
      </c>
      <c r="AL5713" s="78"/>
      <c r="AM5713" s="78"/>
      <c r="AN5713" s="79" t="str">
        <f>IF(AM5713&lt;&gt;"",+VLOOKUP(AM5713,NIVELES!$A$1652:$B$2466,2,0),"")</f>
        <v/>
      </c>
      <c r="AO5713" s="87"/>
      <c r="AP5713" s="88"/>
      <c r="AQ5713" s="88"/>
      <c r="AR5713" s="88"/>
      <c r="AS5713" s="88"/>
      <c r="AT5713" s="88"/>
      <c r="AU5713" s="88"/>
      <c r="AV5713" s="88"/>
      <c r="AW5713" s="88"/>
      <c r="AX5713" s="88"/>
      <c r="AY5713" s="88"/>
      <c r="AZ5713" s="88"/>
      <c r="BA5713" s="88"/>
      <c r="BB5713" s="89">
        <f t="shared" si="355"/>
        <v>0</v>
      </c>
      <c r="BC5713" s="90" t="str">
        <f t="shared" si="354"/>
        <v xml:space="preserve"> </v>
      </c>
      <c r="BD5713" s="91" t="str">
        <f t="shared" si="356"/>
        <v xml:space="preserve"> </v>
      </c>
      <c r="BE5713" s="92">
        <f t="shared" si="357"/>
        <v>0</v>
      </c>
    </row>
    <row r="5714" spans="1:57" s="74" customFormat="1" ht="50.1" customHeight="1" x14ac:dyDescent="0.2">
      <c r="A5714" s="78"/>
      <c r="B5714" s="78"/>
      <c r="C5714" s="78"/>
      <c r="D5714" s="78"/>
      <c r="E5714" s="79" t="str">
        <f>+IF(C5714&lt;&gt;"",VLOOKUP(MID(C5714,18,5),NIVELES!$A$133:$B$213,2,0),"")</f>
        <v/>
      </c>
      <c r="F5714" s="80"/>
      <c r="G5714" s="81" t="str">
        <f>+IF(F5714&lt;&gt;"",VLOOKUP(F5714,NIVELES!$A$246:$C$464,3,0),"")</f>
        <v/>
      </c>
      <c r="H5714" s="82"/>
      <c r="I5714" s="78"/>
      <c r="J5714" s="78"/>
      <c r="K5714" s="78"/>
      <c r="L5714" s="78"/>
      <c r="M5714" s="78"/>
      <c r="N5714" s="78"/>
      <c r="O5714" s="78"/>
      <c r="P5714" s="82"/>
      <c r="Q5714" s="78"/>
      <c r="R5714" s="82"/>
      <c r="S5714" s="82"/>
      <c r="T5714" s="82"/>
      <c r="U5714" s="82"/>
      <c r="V5714" s="82"/>
      <c r="W5714" s="82"/>
      <c r="X5714" s="82"/>
      <c r="Y5714" s="82"/>
      <c r="Z5714" s="82"/>
      <c r="AA5714" s="82"/>
      <c r="AB5714" s="82"/>
      <c r="AC5714" s="82"/>
      <c r="AD5714" s="85" t="str">
        <f>IF(A5714&lt;&gt;"",IF(D5714="DIRECCIÓN_DE_TRANSFERENCIAS","280 0031",VLOOKUP(C5714,NIVELES!$A$14:$B$105,2,0)),"")</f>
        <v/>
      </c>
      <c r="AE5714" s="86"/>
      <c r="AF5714" s="86"/>
      <c r="AG5714" s="79" t="str">
        <f>+IF(AF5714&lt;&gt;"",VLOOKUP(AF5714,NIVELES!$A$666:$B$673,2,0),"")</f>
        <v/>
      </c>
      <c r="AH5714" s="78"/>
      <c r="AI5714" s="79" t="str">
        <f>IF(AH5714&lt;&gt;"",VLOOKUP(CONCATENATE(AG5714,AH5714),NIVELES!$B$676:$C$745,2,0),"")</f>
        <v/>
      </c>
      <c r="AJ5714" s="78"/>
      <c r="AK5714" s="79" t="str">
        <f>+IF(AJ5714&lt;&gt;"",VLOOKUP(AJ5714,NIVELES!$A$816:$B$892,2,0),"")</f>
        <v/>
      </c>
      <c r="AL5714" s="78"/>
      <c r="AM5714" s="78"/>
      <c r="AN5714" s="79" t="str">
        <f>IF(AM5714&lt;&gt;"",+VLOOKUP(AM5714,NIVELES!$A$1652:$B$2466,2,0),"")</f>
        <v/>
      </c>
      <c r="AO5714" s="87"/>
      <c r="AP5714" s="88"/>
      <c r="AQ5714" s="88"/>
      <c r="AR5714" s="88"/>
      <c r="AS5714" s="88"/>
      <c r="AT5714" s="88"/>
      <c r="AU5714" s="88"/>
      <c r="AV5714" s="88"/>
      <c r="AW5714" s="88"/>
      <c r="AX5714" s="88"/>
      <c r="AY5714" s="88"/>
      <c r="AZ5714" s="88"/>
      <c r="BA5714" s="88"/>
      <c r="BB5714" s="89">
        <f t="shared" si="355"/>
        <v>0</v>
      </c>
      <c r="BC5714" s="90" t="str">
        <f t="shared" si="354"/>
        <v xml:space="preserve"> </v>
      </c>
      <c r="BD5714" s="91" t="str">
        <f t="shared" si="356"/>
        <v xml:space="preserve"> </v>
      </c>
      <c r="BE5714" s="92">
        <f t="shared" si="357"/>
        <v>0</v>
      </c>
    </row>
    <row r="5715" spans="1:57" s="74" customFormat="1" ht="50.1" customHeight="1" x14ac:dyDescent="0.2">
      <c r="A5715" s="78"/>
      <c r="B5715" s="78"/>
      <c r="C5715" s="78"/>
      <c r="D5715" s="78"/>
      <c r="E5715" s="79" t="str">
        <f>+IF(C5715&lt;&gt;"",VLOOKUP(MID(C5715,18,5),NIVELES!$A$133:$B$213,2,0),"")</f>
        <v/>
      </c>
      <c r="F5715" s="80"/>
      <c r="G5715" s="81" t="str">
        <f>+IF(F5715&lt;&gt;"",VLOOKUP(F5715,NIVELES!$A$246:$C$464,3,0),"")</f>
        <v/>
      </c>
      <c r="H5715" s="82"/>
      <c r="I5715" s="78"/>
      <c r="J5715" s="78"/>
      <c r="K5715" s="78"/>
      <c r="L5715" s="78"/>
      <c r="M5715" s="78"/>
      <c r="N5715" s="78"/>
      <c r="O5715" s="78"/>
      <c r="P5715" s="82"/>
      <c r="Q5715" s="78"/>
      <c r="R5715" s="82"/>
      <c r="S5715" s="82"/>
      <c r="T5715" s="82"/>
      <c r="U5715" s="82"/>
      <c r="V5715" s="82"/>
      <c r="W5715" s="82"/>
      <c r="X5715" s="82"/>
      <c r="Y5715" s="82"/>
      <c r="Z5715" s="82"/>
      <c r="AA5715" s="82"/>
      <c r="AB5715" s="82"/>
      <c r="AC5715" s="82"/>
      <c r="AD5715" s="85" t="str">
        <f>IF(A5715&lt;&gt;"",IF(D5715="DIRECCIÓN_DE_TRANSFERENCIAS","280 0031",VLOOKUP(C5715,NIVELES!$A$14:$B$105,2,0)),"")</f>
        <v/>
      </c>
      <c r="AE5715" s="86"/>
      <c r="AF5715" s="86"/>
      <c r="AG5715" s="79" t="str">
        <f>+IF(AF5715&lt;&gt;"",VLOOKUP(AF5715,NIVELES!$A$666:$B$673,2,0),"")</f>
        <v/>
      </c>
      <c r="AH5715" s="78"/>
      <c r="AI5715" s="79" t="str">
        <f>IF(AH5715&lt;&gt;"",VLOOKUP(CONCATENATE(AG5715,AH5715),NIVELES!$B$676:$C$745,2,0),"")</f>
        <v/>
      </c>
      <c r="AJ5715" s="78"/>
      <c r="AK5715" s="79" t="str">
        <f>+IF(AJ5715&lt;&gt;"",VLOOKUP(AJ5715,NIVELES!$A$816:$B$892,2,0),"")</f>
        <v/>
      </c>
      <c r="AL5715" s="78"/>
      <c r="AM5715" s="78"/>
      <c r="AN5715" s="79" t="str">
        <f>IF(AM5715&lt;&gt;"",+VLOOKUP(AM5715,NIVELES!$A$1652:$B$2466,2,0),"")</f>
        <v/>
      </c>
      <c r="AO5715" s="87"/>
      <c r="AP5715" s="88"/>
      <c r="AQ5715" s="88"/>
      <c r="AR5715" s="88"/>
      <c r="AS5715" s="88"/>
      <c r="AT5715" s="88"/>
      <c r="AU5715" s="88"/>
      <c r="AV5715" s="88"/>
      <c r="AW5715" s="88"/>
      <c r="AX5715" s="88"/>
      <c r="AY5715" s="88"/>
      <c r="AZ5715" s="88"/>
      <c r="BA5715" s="88"/>
      <c r="BB5715" s="89">
        <f t="shared" si="355"/>
        <v>0</v>
      </c>
      <c r="BC5715" s="90" t="str">
        <f t="shared" si="354"/>
        <v xml:space="preserve"> </v>
      </c>
      <c r="BD5715" s="91" t="str">
        <f t="shared" si="356"/>
        <v xml:space="preserve"> </v>
      </c>
      <c r="BE5715" s="92">
        <f t="shared" si="357"/>
        <v>0</v>
      </c>
    </row>
    <row r="5716" spans="1:57" s="74" customFormat="1" ht="50.1" customHeight="1" x14ac:dyDescent="0.2">
      <c r="A5716" s="78"/>
      <c r="B5716" s="78"/>
      <c r="C5716" s="78"/>
      <c r="D5716" s="78"/>
      <c r="E5716" s="79" t="str">
        <f>+IF(C5716&lt;&gt;"",VLOOKUP(MID(C5716,18,5),NIVELES!$A$133:$B$213,2,0),"")</f>
        <v/>
      </c>
      <c r="F5716" s="80"/>
      <c r="G5716" s="81" t="str">
        <f>+IF(F5716&lt;&gt;"",VLOOKUP(F5716,NIVELES!$A$246:$C$464,3,0),"")</f>
        <v/>
      </c>
      <c r="H5716" s="82"/>
      <c r="I5716" s="78"/>
      <c r="J5716" s="78"/>
      <c r="K5716" s="78"/>
      <c r="L5716" s="78"/>
      <c r="M5716" s="78"/>
      <c r="N5716" s="78"/>
      <c r="O5716" s="78"/>
      <c r="P5716" s="82"/>
      <c r="Q5716" s="78"/>
      <c r="R5716" s="82"/>
      <c r="S5716" s="82"/>
      <c r="T5716" s="82"/>
      <c r="U5716" s="82"/>
      <c r="V5716" s="82"/>
      <c r="W5716" s="82"/>
      <c r="X5716" s="82"/>
      <c r="Y5716" s="82"/>
      <c r="Z5716" s="82"/>
      <c r="AA5716" s="82"/>
      <c r="AB5716" s="82"/>
      <c r="AC5716" s="82"/>
      <c r="AD5716" s="85" t="str">
        <f>IF(A5716&lt;&gt;"",IF(D5716="DIRECCIÓN_DE_TRANSFERENCIAS","280 0031",VLOOKUP(C5716,NIVELES!$A$14:$B$105,2,0)),"")</f>
        <v/>
      </c>
      <c r="AE5716" s="86"/>
      <c r="AF5716" s="86"/>
      <c r="AG5716" s="79" t="str">
        <f>+IF(AF5716&lt;&gt;"",VLOOKUP(AF5716,NIVELES!$A$666:$B$673,2,0),"")</f>
        <v/>
      </c>
      <c r="AH5716" s="78"/>
      <c r="AI5716" s="79" t="str">
        <f>IF(AH5716&lt;&gt;"",VLOOKUP(CONCATENATE(AG5716,AH5716),NIVELES!$B$676:$C$745,2,0),"")</f>
        <v/>
      </c>
      <c r="AJ5716" s="78"/>
      <c r="AK5716" s="79" t="str">
        <f>+IF(AJ5716&lt;&gt;"",VLOOKUP(AJ5716,NIVELES!$A$816:$B$892,2,0),"")</f>
        <v/>
      </c>
      <c r="AL5716" s="78"/>
      <c r="AM5716" s="78"/>
      <c r="AN5716" s="79" t="str">
        <f>IF(AM5716&lt;&gt;"",+VLOOKUP(AM5716,NIVELES!$A$1652:$B$2466,2,0),"")</f>
        <v/>
      </c>
      <c r="AO5716" s="87"/>
      <c r="AP5716" s="88"/>
      <c r="AQ5716" s="88"/>
      <c r="AR5716" s="88"/>
      <c r="AS5716" s="88"/>
      <c r="AT5716" s="88"/>
      <c r="AU5716" s="88"/>
      <c r="AV5716" s="88"/>
      <c r="AW5716" s="88"/>
      <c r="AX5716" s="88"/>
      <c r="AY5716" s="88"/>
      <c r="AZ5716" s="88"/>
      <c r="BA5716" s="88"/>
      <c r="BB5716" s="89">
        <f t="shared" si="355"/>
        <v>0</v>
      </c>
      <c r="BC5716" s="90" t="str">
        <f t="shared" si="354"/>
        <v xml:space="preserve"> </v>
      </c>
      <c r="BD5716" s="91" t="str">
        <f t="shared" si="356"/>
        <v xml:space="preserve"> </v>
      </c>
      <c r="BE5716" s="92">
        <f t="shared" si="357"/>
        <v>0</v>
      </c>
    </row>
    <row r="5717" spans="1:57" s="74" customFormat="1" ht="50.1" customHeight="1" x14ac:dyDescent="0.2">
      <c r="A5717" s="78"/>
      <c r="B5717" s="78"/>
      <c r="C5717" s="78"/>
      <c r="D5717" s="78"/>
      <c r="E5717" s="79" t="str">
        <f>+IF(C5717&lt;&gt;"",VLOOKUP(MID(C5717,18,5),NIVELES!$A$133:$B$213,2,0),"")</f>
        <v/>
      </c>
      <c r="F5717" s="80"/>
      <c r="G5717" s="81" t="str">
        <f>+IF(F5717&lt;&gt;"",VLOOKUP(F5717,NIVELES!$A$246:$C$464,3,0),"")</f>
        <v/>
      </c>
      <c r="H5717" s="82"/>
      <c r="I5717" s="78"/>
      <c r="J5717" s="78"/>
      <c r="K5717" s="78"/>
      <c r="L5717" s="78"/>
      <c r="M5717" s="78"/>
      <c r="N5717" s="78"/>
      <c r="O5717" s="78"/>
      <c r="P5717" s="82"/>
      <c r="Q5717" s="78"/>
      <c r="R5717" s="82"/>
      <c r="S5717" s="82"/>
      <c r="T5717" s="82"/>
      <c r="U5717" s="82"/>
      <c r="V5717" s="82"/>
      <c r="W5717" s="82"/>
      <c r="X5717" s="82"/>
      <c r="Y5717" s="82"/>
      <c r="Z5717" s="82"/>
      <c r="AA5717" s="82"/>
      <c r="AB5717" s="82"/>
      <c r="AC5717" s="82"/>
      <c r="AD5717" s="85" t="str">
        <f>IF(A5717&lt;&gt;"",IF(D5717="DIRECCIÓN_DE_TRANSFERENCIAS","280 0031",VLOOKUP(C5717,NIVELES!$A$14:$B$105,2,0)),"")</f>
        <v/>
      </c>
      <c r="AE5717" s="86"/>
      <c r="AF5717" s="86"/>
      <c r="AG5717" s="79" t="str">
        <f>+IF(AF5717&lt;&gt;"",VLOOKUP(AF5717,NIVELES!$A$666:$B$673,2,0),"")</f>
        <v/>
      </c>
      <c r="AH5717" s="78"/>
      <c r="AI5717" s="79" t="str">
        <f>IF(AH5717&lt;&gt;"",VLOOKUP(CONCATENATE(AG5717,AH5717),NIVELES!$B$676:$C$745,2,0),"")</f>
        <v/>
      </c>
      <c r="AJ5717" s="78"/>
      <c r="AK5717" s="79" t="str">
        <f>+IF(AJ5717&lt;&gt;"",VLOOKUP(AJ5717,NIVELES!$A$816:$B$892,2,0),"")</f>
        <v/>
      </c>
      <c r="AL5717" s="78"/>
      <c r="AM5717" s="78"/>
      <c r="AN5717" s="79" t="str">
        <f>IF(AM5717&lt;&gt;"",+VLOOKUP(AM5717,NIVELES!$A$1652:$B$2466,2,0),"")</f>
        <v/>
      </c>
      <c r="AO5717" s="87"/>
      <c r="AP5717" s="88"/>
      <c r="AQ5717" s="88"/>
      <c r="AR5717" s="88"/>
      <c r="AS5717" s="88"/>
      <c r="AT5717" s="88"/>
      <c r="AU5717" s="88"/>
      <c r="AV5717" s="88"/>
      <c r="AW5717" s="88"/>
      <c r="AX5717" s="88"/>
      <c r="AY5717" s="88"/>
      <c r="AZ5717" s="88"/>
      <c r="BA5717" s="88"/>
      <c r="BB5717" s="89">
        <f t="shared" si="355"/>
        <v>0</v>
      </c>
      <c r="BC5717" s="90" t="str">
        <f t="shared" si="354"/>
        <v xml:space="preserve"> </v>
      </c>
      <c r="BD5717" s="91" t="str">
        <f t="shared" si="356"/>
        <v xml:space="preserve"> </v>
      </c>
      <c r="BE5717" s="92">
        <f t="shared" si="357"/>
        <v>0</v>
      </c>
    </row>
    <row r="5718" spans="1:57" s="74" customFormat="1" ht="50.1" customHeight="1" x14ac:dyDescent="0.2">
      <c r="A5718" s="78"/>
      <c r="B5718" s="78"/>
      <c r="C5718" s="78"/>
      <c r="D5718" s="78"/>
      <c r="E5718" s="79" t="str">
        <f>+IF(C5718&lt;&gt;"",VLOOKUP(MID(C5718,18,5),NIVELES!$A$133:$B$213,2,0),"")</f>
        <v/>
      </c>
      <c r="F5718" s="80"/>
      <c r="G5718" s="81" t="str">
        <f>+IF(F5718&lt;&gt;"",VLOOKUP(F5718,NIVELES!$A$246:$C$464,3,0),"")</f>
        <v/>
      </c>
      <c r="H5718" s="82"/>
      <c r="I5718" s="78"/>
      <c r="J5718" s="78"/>
      <c r="K5718" s="78"/>
      <c r="L5718" s="78"/>
      <c r="M5718" s="78"/>
      <c r="N5718" s="78"/>
      <c r="O5718" s="78"/>
      <c r="P5718" s="82"/>
      <c r="Q5718" s="78"/>
      <c r="R5718" s="82"/>
      <c r="S5718" s="82"/>
      <c r="T5718" s="82"/>
      <c r="U5718" s="82"/>
      <c r="V5718" s="82"/>
      <c r="W5718" s="82"/>
      <c r="X5718" s="82"/>
      <c r="Y5718" s="82"/>
      <c r="Z5718" s="82"/>
      <c r="AA5718" s="82"/>
      <c r="AB5718" s="82"/>
      <c r="AC5718" s="82"/>
      <c r="AD5718" s="85" t="str">
        <f>IF(A5718&lt;&gt;"",IF(D5718="DIRECCIÓN_DE_TRANSFERENCIAS","280 0031",VLOOKUP(C5718,NIVELES!$A$14:$B$105,2,0)),"")</f>
        <v/>
      </c>
      <c r="AE5718" s="86"/>
      <c r="AF5718" s="86"/>
      <c r="AG5718" s="79" t="str">
        <f>+IF(AF5718&lt;&gt;"",VLOOKUP(AF5718,NIVELES!$A$666:$B$673,2,0),"")</f>
        <v/>
      </c>
      <c r="AH5718" s="78"/>
      <c r="AI5718" s="79" t="str">
        <f>IF(AH5718&lt;&gt;"",VLOOKUP(CONCATENATE(AG5718,AH5718),NIVELES!$B$676:$C$745,2,0),"")</f>
        <v/>
      </c>
      <c r="AJ5718" s="78"/>
      <c r="AK5718" s="79" t="str">
        <f>+IF(AJ5718&lt;&gt;"",VLOOKUP(AJ5718,NIVELES!$A$816:$B$892,2,0),"")</f>
        <v/>
      </c>
      <c r="AL5718" s="78"/>
      <c r="AM5718" s="78"/>
      <c r="AN5718" s="79" t="str">
        <f>IF(AM5718&lt;&gt;"",+VLOOKUP(AM5718,NIVELES!$A$1652:$B$2466,2,0),"")</f>
        <v/>
      </c>
      <c r="AO5718" s="87"/>
      <c r="AP5718" s="88"/>
      <c r="AQ5718" s="88"/>
      <c r="AR5718" s="88"/>
      <c r="AS5718" s="88"/>
      <c r="AT5718" s="88"/>
      <c r="AU5718" s="88"/>
      <c r="AV5718" s="88"/>
      <c r="AW5718" s="88"/>
      <c r="AX5718" s="88"/>
      <c r="AY5718" s="88"/>
      <c r="AZ5718" s="88"/>
      <c r="BA5718" s="88"/>
      <c r="BB5718" s="89">
        <f t="shared" si="355"/>
        <v>0</v>
      </c>
      <c r="BC5718" s="90" t="str">
        <f t="shared" si="354"/>
        <v xml:space="preserve"> </v>
      </c>
      <c r="BD5718" s="91" t="str">
        <f t="shared" si="356"/>
        <v xml:space="preserve"> </v>
      </c>
      <c r="BE5718" s="92">
        <f t="shared" si="357"/>
        <v>0</v>
      </c>
    </row>
    <row r="5719" spans="1:57" s="74" customFormat="1" ht="50.1" customHeight="1" x14ac:dyDescent="0.2">
      <c r="A5719" s="78"/>
      <c r="B5719" s="78"/>
      <c r="C5719" s="78"/>
      <c r="D5719" s="78"/>
      <c r="E5719" s="79" t="str">
        <f>+IF(C5719&lt;&gt;"",VLOOKUP(MID(C5719,18,5),NIVELES!$A$133:$B$213,2,0),"")</f>
        <v/>
      </c>
      <c r="F5719" s="80"/>
      <c r="G5719" s="81" t="str">
        <f>+IF(F5719&lt;&gt;"",VLOOKUP(F5719,NIVELES!$A$246:$C$464,3,0),"")</f>
        <v/>
      </c>
      <c r="H5719" s="82"/>
      <c r="I5719" s="78"/>
      <c r="J5719" s="78"/>
      <c r="K5719" s="78"/>
      <c r="L5719" s="78"/>
      <c r="M5719" s="78"/>
      <c r="N5719" s="78"/>
      <c r="O5719" s="78"/>
      <c r="P5719" s="82"/>
      <c r="Q5719" s="78"/>
      <c r="R5719" s="82"/>
      <c r="S5719" s="82"/>
      <c r="T5719" s="82"/>
      <c r="U5719" s="82"/>
      <c r="V5719" s="82"/>
      <c r="W5719" s="82"/>
      <c r="X5719" s="82"/>
      <c r="Y5719" s="82"/>
      <c r="Z5719" s="82"/>
      <c r="AA5719" s="82"/>
      <c r="AB5719" s="82"/>
      <c r="AC5719" s="82"/>
      <c r="AD5719" s="85" t="str">
        <f>IF(A5719&lt;&gt;"",IF(D5719="DIRECCIÓN_DE_TRANSFERENCIAS","280 0031",VLOOKUP(C5719,NIVELES!$A$14:$B$105,2,0)),"")</f>
        <v/>
      </c>
      <c r="AE5719" s="86"/>
      <c r="AF5719" s="86"/>
      <c r="AG5719" s="79" t="str">
        <f>+IF(AF5719&lt;&gt;"",VLOOKUP(AF5719,NIVELES!$A$666:$B$673,2,0),"")</f>
        <v/>
      </c>
      <c r="AH5719" s="78"/>
      <c r="AI5719" s="79" t="str">
        <f>IF(AH5719&lt;&gt;"",VLOOKUP(CONCATENATE(AG5719,AH5719),NIVELES!$B$676:$C$745,2,0),"")</f>
        <v/>
      </c>
      <c r="AJ5719" s="78"/>
      <c r="AK5719" s="79" t="str">
        <f>+IF(AJ5719&lt;&gt;"",VLOOKUP(AJ5719,NIVELES!$A$816:$B$892,2,0),"")</f>
        <v/>
      </c>
      <c r="AL5719" s="78"/>
      <c r="AM5719" s="78"/>
      <c r="AN5719" s="79" t="str">
        <f>IF(AM5719&lt;&gt;"",+VLOOKUP(AM5719,NIVELES!$A$1652:$B$2466,2,0),"")</f>
        <v/>
      </c>
      <c r="AO5719" s="87"/>
      <c r="AP5719" s="88"/>
      <c r="AQ5719" s="88"/>
      <c r="AR5719" s="88"/>
      <c r="AS5719" s="88"/>
      <c r="AT5719" s="88"/>
      <c r="AU5719" s="88"/>
      <c r="AV5719" s="88"/>
      <c r="AW5719" s="88"/>
      <c r="AX5719" s="88"/>
      <c r="AY5719" s="88"/>
      <c r="AZ5719" s="88"/>
      <c r="BA5719" s="88"/>
      <c r="BB5719" s="89">
        <f t="shared" si="355"/>
        <v>0</v>
      </c>
      <c r="BC5719" s="90" t="str">
        <f t="shared" si="354"/>
        <v xml:space="preserve"> </v>
      </c>
      <c r="BD5719" s="91" t="str">
        <f t="shared" si="356"/>
        <v xml:space="preserve"> </v>
      </c>
      <c r="BE5719" s="92">
        <f t="shared" si="357"/>
        <v>0</v>
      </c>
    </row>
    <row r="5720" spans="1:57" s="74" customFormat="1" ht="50.1" customHeight="1" x14ac:dyDescent="0.2">
      <c r="A5720" s="78"/>
      <c r="B5720" s="78"/>
      <c r="C5720" s="78"/>
      <c r="D5720" s="78"/>
      <c r="E5720" s="79" t="str">
        <f>+IF(C5720&lt;&gt;"",VLOOKUP(MID(C5720,18,5),NIVELES!$A$133:$B$213,2,0),"")</f>
        <v/>
      </c>
      <c r="F5720" s="80"/>
      <c r="G5720" s="81" t="str">
        <f>+IF(F5720&lt;&gt;"",VLOOKUP(F5720,NIVELES!$A$246:$C$464,3,0),"")</f>
        <v/>
      </c>
      <c r="H5720" s="82"/>
      <c r="I5720" s="78"/>
      <c r="J5720" s="78"/>
      <c r="K5720" s="78"/>
      <c r="L5720" s="78"/>
      <c r="M5720" s="78"/>
      <c r="N5720" s="78"/>
      <c r="O5720" s="78"/>
      <c r="P5720" s="82"/>
      <c r="Q5720" s="78"/>
      <c r="R5720" s="82"/>
      <c r="S5720" s="82"/>
      <c r="T5720" s="82"/>
      <c r="U5720" s="82"/>
      <c r="V5720" s="82"/>
      <c r="W5720" s="82"/>
      <c r="X5720" s="82"/>
      <c r="Y5720" s="82"/>
      <c r="Z5720" s="82"/>
      <c r="AA5720" s="82"/>
      <c r="AB5720" s="82"/>
      <c r="AC5720" s="82"/>
      <c r="AD5720" s="85" t="str">
        <f>IF(A5720&lt;&gt;"",IF(D5720="DIRECCIÓN_DE_TRANSFERENCIAS","280 0031",VLOOKUP(C5720,NIVELES!$A$14:$B$105,2,0)),"")</f>
        <v/>
      </c>
      <c r="AE5720" s="86"/>
      <c r="AF5720" s="86"/>
      <c r="AG5720" s="79" t="str">
        <f>+IF(AF5720&lt;&gt;"",VLOOKUP(AF5720,NIVELES!$A$666:$B$673,2,0),"")</f>
        <v/>
      </c>
      <c r="AH5720" s="78"/>
      <c r="AI5720" s="79" t="str">
        <f>IF(AH5720&lt;&gt;"",VLOOKUP(CONCATENATE(AG5720,AH5720),NIVELES!$B$676:$C$745,2,0),"")</f>
        <v/>
      </c>
      <c r="AJ5720" s="78"/>
      <c r="AK5720" s="79" t="str">
        <f>+IF(AJ5720&lt;&gt;"",VLOOKUP(AJ5720,NIVELES!$A$816:$B$892,2,0),"")</f>
        <v/>
      </c>
      <c r="AL5720" s="78"/>
      <c r="AM5720" s="78"/>
      <c r="AN5720" s="79" t="str">
        <f>IF(AM5720&lt;&gt;"",+VLOOKUP(AM5720,NIVELES!$A$1652:$B$2466,2,0),"")</f>
        <v/>
      </c>
      <c r="AO5720" s="87"/>
      <c r="AP5720" s="88"/>
      <c r="AQ5720" s="88"/>
      <c r="AR5720" s="88"/>
      <c r="AS5720" s="88"/>
      <c r="AT5720" s="88"/>
      <c r="AU5720" s="88"/>
      <c r="AV5720" s="88"/>
      <c r="AW5720" s="88"/>
      <c r="AX5720" s="88"/>
      <c r="AY5720" s="88"/>
      <c r="AZ5720" s="88"/>
      <c r="BA5720" s="88"/>
      <c r="BB5720" s="89">
        <f t="shared" si="355"/>
        <v>0</v>
      </c>
      <c r="BC5720" s="90" t="str">
        <f t="shared" si="354"/>
        <v xml:space="preserve"> </v>
      </c>
      <c r="BD5720" s="91" t="str">
        <f t="shared" si="356"/>
        <v xml:space="preserve"> </v>
      </c>
      <c r="BE5720" s="92">
        <f t="shared" si="357"/>
        <v>0</v>
      </c>
    </row>
    <row r="5721" spans="1:57" s="74" customFormat="1" ht="50.1" customHeight="1" x14ac:dyDescent="0.2">
      <c r="A5721" s="78"/>
      <c r="B5721" s="78"/>
      <c r="C5721" s="78"/>
      <c r="D5721" s="78"/>
      <c r="E5721" s="79" t="str">
        <f>+IF(C5721&lt;&gt;"",VLOOKUP(MID(C5721,18,5),NIVELES!$A$133:$B$213,2,0),"")</f>
        <v/>
      </c>
      <c r="F5721" s="80"/>
      <c r="G5721" s="81" t="str">
        <f>+IF(F5721&lt;&gt;"",VLOOKUP(F5721,NIVELES!$A$246:$C$464,3,0),"")</f>
        <v/>
      </c>
      <c r="H5721" s="82"/>
      <c r="I5721" s="78"/>
      <c r="J5721" s="78"/>
      <c r="K5721" s="78"/>
      <c r="L5721" s="78"/>
      <c r="M5721" s="78"/>
      <c r="N5721" s="78"/>
      <c r="O5721" s="78"/>
      <c r="P5721" s="82"/>
      <c r="Q5721" s="78"/>
      <c r="R5721" s="82"/>
      <c r="S5721" s="82"/>
      <c r="T5721" s="82"/>
      <c r="U5721" s="82"/>
      <c r="V5721" s="82"/>
      <c r="W5721" s="82"/>
      <c r="X5721" s="82"/>
      <c r="Y5721" s="82"/>
      <c r="Z5721" s="82"/>
      <c r="AA5721" s="82"/>
      <c r="AB5721" s="82"/>
      <c r="AC5721" s="82"/>
      <c r="AD5721" s="85" t="str">
        <f>IF(A5721&lt;&gt;"",IF(D5721="DIRECCIÓN_DE_TRANSFERENCIAS","280 0031",VLOOKUP(C5721,NIVELES!$A$14:$B$105,2,0)),"")</f>
        <v/>
      </c>
      <c r="AE5721" s="86"/>
      <c r="AF5721" s="86"/>
      <c r="AG5721" s="79" t="str">
        <f>+IF(AF5721&lt;&gt;"",VLOOKUP(AF5721,NIVELES!$A$666:$B$673,2,0),"")</f>
        <v/>
      </c>
      <c r="AH5721" s="78"/>
      <c r="AI5721" s="79" t="str">
        <f>IF(AH5721&lt;&gt;"",VLOOKUP(CONCATENATE(AG5721,AH5721),NIVELES!$B$676:$C$745,2,0),"")</f>
        <v/>
      </c>
      <c r="AJ5721" s="78"/>
      <c r="AK5721" s="79" t="str">
        <f>+IF(AJ5721&lt;&gt;"",VLOOKUP(AJ5721,NIVELES!$A$816:$B$892,2,0),"")</f>
        <v/>
      </c>
      <c r="AL5721" s="78"/>
      <c r="AM5721" s="78"/>
      <c r="AN5721" s="79" t="str">
        <f>IF(AM5721&lt;&gt;"",+VLOOKUP(AM5721,NIVELES!$A$1652:$B$2466,2,0),"")</f>
        <v/>
      </c>
      <c r="AO5721" s="87"/>
      <c r="AP5721" s="88"/>
      <c r="AQ5721" s="88"/>
      <c r="AR5721" s="88"/>
      <c r="AS5721" s="88"/>
      <c r="AT5721" s="88"/>
      <c r="AU5721" s="88"/>
      <c r="AV5721" s="88"/>
      <c r="AW5721" s="88"/>
      <c r="AX5721" s="88"/>
      <c r="AY5721" s="88"/>
      <c r="AZ5721" s="88"/>
      <c r="BA5721" s="88"/>
      <c r="BB5721" s="89">
        <f t="shared" si="355"/>
        <v>0</v>
      </c>
      <c r="BC5721" s="90" t="str">
        <f t="shared" si="354"/>
        <v xml:space="preserve"> </v>
      </c>
      <c r="BD5721" s="91" t="str">
        <f t="shared" si="356"/>
        <v xml:space="preserve"> </v>
      </c>
      <c r="BE5721" s="92">
        <f t="shared" si="357"/>
        <v>0</v>
      </c>
    </row>
    <row r="5722" spans="1:57" s="74" customFormat="1" ht="50.1" customHeight="1" x14ac:dyDescent="0.2">
      <c r="A5722" s="78"/>
      <c r="B5722" s="78"/>
      <c r="C5722" s="78"/>
      <c r="D5722" s="78"/>
      <c r="E5722" s="79" t="str">
        <f>+IF(C5722&lt;&gt;"",VLOOKUP(MID(C5722,18,5),NIVELES!$A$133:$B$213,2,0),"")</f>
        <v/>
      </c>
      <c r="F5722" s="80"/>
      <c r="G5722" s="81" t="str">
        <f>+IF(F5722&lt;&gt;"",VLOOKUP(F5722,NIVELES!$A$246:$C$464,3,0),"")</f>
        <v/>
      </c>
      <c r="H5722" s="82"/>
      <c r="I5722" s="78"/>
      <c r="J5722" s="78"/>
      <c r="K5722" s="78"/>
      <c r="L5722" s="78"/>
      <c r="M5722" s="78"/>
      <c r="N5722" s="78"/>
      <c r="O5722" s="78"/>
      <c r="P5722" s="82"/>
      <c r="Q5722" s="78"/>
      <c r="R5722" s="82"/>
      <c r="S5722" s="82"/>
      <c r="T5722" s="82"/>
      <c r="U5722" s="82"/>
      <c r="V5722" s="82"/>
      <c r="W5722" s="82"/>
      <c r="X5722" s="82"/>
      <c r="Y5722" s="82"/>
      <c r="Z5722" s="82"/>
      <c r="AA5722" s="82"/>
      <c r="AB5722" s="82"/>
      <c r="AC5722" s="82"/>
      <c r="AD5722" s="85" t="str">
        <f>IF(A5722&lt;&gt;"",IF(D5722="DIRECCIÓN_DE_TRANSFERENCIAS","280 0031",VLOOKUP(C5722,NIVELES!$A$14:$B$105,2,0)),"")</f>
        <v/>
      </c>
      <c r="AE5722" s="86"/>
      <c r="AF5722" s="86"/>
      <c r="AG5722" s="79" t="str">
        <f>+IF(AF5722&lt;&gt;"",VLOOKUP(AF5722,NIVELES!$A$666:$B$673,2,0),"")</f>
        <v/>
      </c>
      <c r="AH5722" s="78"/>
      <c r="AI5722" s="79" t="str">
        <f>IF(AH5722&lt;&gt;"",VLOOKUP(CONCATENATE(AG5722,AH5722),NIVELES!$B$676:$C$745,2,0),"")</f>
        <v/>
      </c>
      <c r="AJ5722" s="78"/>
      <c r="AK5722" s="79" t="str">
        <f>+IF(AJ5722&lt;&gt;"",VLOOKUP(AJ5722,NIVELES!$A$816:$B$892,2,0),"")</f>
        <v/>
      </c>
      <c r="AL5722" s="78"/>
      <c r="AM5722" s="78"/>
      <c r="AN5722" s="79" t="str">
        <f>IF(AM5722&lt;&gt;"",+VLOOKUP(AM5722,NIVELES!$A$1652:$B$2466,2,0),"")</f>
        <v/>
      </c>
      <c r="AO5722" s="87"/>
      <c r="AP5722" s="88"/>
      <c r="AQ5722" s="88"/>
      <c r="AR5722" s="88"/>
      <c r="AS5722" s="88"/>
      <c r="AT5722" s="88"/>
      <c r="AU5722" s="88"/>
      <c r="AV5722" s="88"/>
      <c r="AW5722" s="88"/>
      <c r="AX5722" s="88"/>
      <c r="AY5722" s="88"/>
      <c r="AZ5722" s="88"/>
      <c r="BA5722" s="88"/>
      <c r="BB5722" s="89">
        <f t="shared" si="355"/>
        <v>0</v>
      </c>
      <c r="BC5722" s="90" t="str">
        <f t="shared" si="354"/>
        <v xml:space="preserve"> </v>
      </c>
      <c r="BD5722" s="91" t="str">
        <f t="shared" si="356"/>
        <v xml:space="preserve"> </v>
      </c>
      <c r="BE5722" s="92">
        <f t="shared" si="357"/>
        <v>0</v>
      </c>
    </row>
    <row r="5723" spans="1:57" s="74" customFormat="1" ht="50.1" customHeight="1" x14ac:dyDescent="0.2">
      <c r="A5723" s="78"/>
      <c r="B5723" s="78"/>
      <c r="C5723" s="78"/>
      <c r="D5723" s="78"/>
      <c r="E5723" s="79" t="str">
        <f>+IF(C5723&lt;&gt;"",VLOOKUP(MID(C5723,18,5),NIVELES!$A$133:$B$213,2,0),"")</f>
        <v/>
      </c>
      <c r="F5723" s="80"/>
      <c r="G5723" s="81" t="str">
        <f>+IF(F5723&lt;&gt;"",VLOOKUP(F5723,NIVELES!$A$246:$C$464,3,0),"")</f>
        <v/>
      </c>
      <c r="H5723" s="82"/>
      <c r="I5723" s="78"/>
      <c r="J5723" s="78"/>
      <c r="K5723" s="78"/>
      <c r="L5723" s="78"/>
      <c r="M5723" s="78"/>
      <c r="N5723" s="78"/>
      <c r="O5723" s="78"/>
      <c r="P5723" s="82"/>
      <c r="Q5723" s="78"/>
      <c r="R5723" s="82"/>
      <c r="S5723" s="82"/>
      <c r="T5723" s="82"/>
      <c r="U5723" s="82"/>
      <c r="V5723" s="82"/>
      <c r="W5723" s="82"/>
      <c r="X5723" s="82"/>
      <c r="Y5723" s="82"/>
      <c r="Z5723" s="82"/>
      <c r="AA5723" s="82"/>
      <c r="AB5723" s="82"/>
      <c r="AC5723" s="82"/>
      <c r="AD5723" s="85" t="str">
        <f>IF(A5723&lt;&gt;"",IF(D5723="DIRECCIÓN_DE_TRANSFERENCIAS","280 0031",VLOOKUP(C5723,NIVELES!$A$14:$B$105,2,0)),"")</f>
        <v/>
      </c>
      <c r="AE5723" s="86"/>
      <c r="AF5723" s="86"/>
      <c r="AG5723" s="79" t="str">
        <f>+IF(AF5723&lt;&gt;"",VLOOKUP(AF5723,NIVELES!$A$666:$B$673,2,0),"")</f>
        <v/>
      </c>
      <c r="AH5723" s="78"/>
      <c r="AI5723" s="79" t="str">
        <f>IF(AH5723&lt;&gt;"",VLOOKUP(CONCATENATE(AG5723,AH5723),NIVELES!$B$676:$C$745,2,0),"")</f>
        <v/>
      </c>
      <c r="AJ5723" s="78"/>
      <c r="AK5723" s="79" t="str">
        <f>+IF(AJ5723&lt;&gt;"",VLOOKUP(AJ5723,NIVELES!$A$816:$B$892,2,0),"")</f>
        <v/>
      </c>
      <c r="AL5723" s="78"/>
      <c r="AM5723" s="78"/>
      <c r="AN5723" s="79" t="str">
        <f>IF(AM5723&lt;&gt;"",+VLOOKUP(AM5723,NIVELES!$A$1652:$B$2466,2,0),"")</f>
        <v/>
      </c>
      <c r="AO5723" s="87"/>
      <c r="AP5723" s="88"/>
      <c r="AQ5723" s="88"/>
      <c r="AR5723" s="88"/>
      <c r="AS5723" s="88"/>
      <c r="AT5723" s="88"/>
      <c r="AU5723" s="88"/>
      <c r="AV5723" s="88"/>
      <c r="AW5723" s="88"/>
      <c r="AX5723" s="88"/>
      <c r="AY5723" s="88"/>
      <c r="AZ5723" s="88"/>
      <c r="BA5723" s="88"/>
      <c r="BB5723" s="89">
        <f t="shared" si="355"/>
        <v>0</v>
      </c>
      <c r="BC5723" s="90" t="str">
        <f t="shared" si="354"/>
        <v xml:space="preserve"> </v>
      </c>
      <c r="BD5723" s="91" t="str">
        <f t="shared" si="356"/>
        <v xml:space="preserve"> </v>
      </c>
      <c r="BE5723" s="92">
        <f t="shared" si="357"/>
        <v>0</v>
      </c>
    </row>
    <row r="5724" spans="1:57" s="74" customFormat="1" ht="50.1" customHeight="1" x14ac:dyDescent="0.2">
      <c r="A5724" s="78"/>
      <c r="B5724" s="78"/>
      <c r="C5724" s="78"/>
      <c r="D5724" s="78"/>
      <c r="E5724" s="79" t="str">
        <f>+IF(C5724&lt;&gt;"",VLOOKUP(MID(C5724,18,5),NIVELES!$A$133:$B$213,2,0),"")</f>
        <v/>
      </c>
      <c r="F5724" s="80"/>
      <c r="G5724" s="81" t="str">
        <f>+IF(F5724&lt;&gt;"",VLOOKUP(F5724,NIVELES!$A$246:$C$464,3,0),"")</f>
        <v/>
      </c>
      <c r="H5724" s="82"/>
      <c r="I5724" s="78"/>
      <c r="J5724" s="78"/>
      <c r="K5724" s="78"/>
      <c r="L5724" s="78"/>
      <c r="M5724" s="78"/>
      <c r="N5724" s="78"/>
      <c r="O5724" s="78"/>
      <c r="P5724" s="82"/>
      <c r="Q5724" s="78"/>
      <c r="R5724" s="82"/>
      <c r="S5724" s="82"/>
      <c r="T5724" s="82"/>
      <c r="U5724" s="82"/>
      <c r="V5724" s="82"/>
      <c r="W5724" s="82"/>
      <c r="X5724" s="82"/>
      <c r="Y5724" s="82"/>
      <c r="Z5724" s="82"/>
      <c r="AA5724" s="82"/>
      <c r="AB5724" s="82"/>
      <c r="AC5724" s="82"/>
      <c r="AD5724" s="85" t="str">
        <f>IF(A5724&lt;&gt;"",IF(D5724="DIRECCIÓN_DE_TRANSFERENCIAS","280 0031",VLOOKUP(C5724,NIVELES!$A$14:$B$105,2,0)),"")</f>
        <v/>
      </c>
      <c r="AE5724" s="86"/>
      <c r="AF5724" s="86"/>
      <c r="AG5724" s="79" t="str">
        <f>+IF(AF5724&lt;&gt;"",VLOOKUP(AF5724,NIVELES!$A$666:$B$673,2,0),"")</f>
        <v/>
      </c>
      <c r="AH5724" s="78"/>
      <c r="AI5724" s="79" t="str">
        <f>IF(AH5724&lt;&gt;"",VLOOKUP(CONCATENATE(AG5724,AH5724),NIVELES!$B$676:$C$745,2,0),"")</f>
        <v/>
      </c>
      <c r="AJ5724" s="78"/>
      <c r="AK5724" s="79" t="str">
        <f>+IF(AJ5724&lt;&gt;"",VLOOKUP(AJ5724,NIVELES!$A$816:$B$892,2,0),"")</f>
        <v/>
      </c>
      <c r="AL5724" s="78"/>
      <c r="AM5724" s="78"/>
      <c r="AN5724" s="79" t="str">
        <f>IF(AM5724&lt;&gt;"",+VLOOKUP(AM5724,NIVELES!$A$1652:$B$2466,2,0),"")</f>
        <v/>
      </c>
      <c r="AO5724" s="87"/>
      <c r="AP5724" s="88"/>
      <c r="AQ5724" s="88"/>
      <c r="AR5724" s="88"/>
      <c r="AS5724" s="88"/>
      <c r="AT5724" s="88"/>
      <c r="AU5724" s="88"/>
      <c r="AV5724" s="88"/>
      <c r="AW5724" s="88"/>
      <c r="AX5724" s="88"/>
      <c r="AY5724" s="88"/>
      <c r="AZ5724" s="88"/>
      <c r="BA5724" s="88"/>
      <c r="BB5724" s="89">
        <f t="shared" si="355"/>
        <v>0</v>
      </c>
      <c r="BC5724" s="90" t="str">
        <f t="shared" si="354"/>
        <v xml:space="preserve"> </v>
      </c>
      <c r="BD5724" s="91" t="str">
        <f t="shared" si="356"/>
        <v xml:space="preserve"> </v>
      </c>
      <c r="BE5724" s="92">
        <f t="shared" si="357"/>
        <v>0</v>
      </c>
    </row>
    <row r="5725" spans="1:57" s="74" customFormat="1" ht="50.1" customHeight="1" x14ac:dyDescent="0.2">
      <c r="A5725" s="78"/>
      <c r="B5725" s="78"/>
      <c r="C5725" s="78"/>
      <c r="D5725" s="78"/>
      <c r="E5725" s="79" t="str">
        <f>+IF(C5725&lt;&gt;"",VLOOKUP(MID(C5725,18,5),NIVELES!$A$133:$B$213,2,0),"")</f>
        <v/>
      </c>
      <c r="F5725" s="80"/>
      <c r="G5725" s="81" t="str">
        <f>+IF(F5725&lt;&gt;"",VLOOKUP(F5725,NIVELES!$A$246:$C$464,3,0),"")</f>
        <v/>
      </c>
      <c r="H5725" s="82"/>
      <c r="I5725" s="78"/>
      <c r="J5725" s="78"/>
      <c r="K5725" s="78"/>
      <c r="L5725" s="78"/>
      <c r="M5725" s="78"/>
      <c r="N5725" s="78"/>
      <c r="O5725" s="78"/>
      <c r="P5725" s="82"/>
      <c r="Q5725" s="78"/>
      <c r="R5725" s="82"/>
      <c r="S5725" s="82"/>
      <c r="T5725" s="82"/>
      <c r="U5725" s="82"/>
      <c r="V5725" s="82"/>
      <c r="W5725" s="82"/>
      <c r="X5725" s="82"/>
      <c r="Y5725" s="82"/>
      <c r="Z5725" s="82"/>
      <c r="AA5725" s="82"/>
      <c r="AB5725" s="82"/>
      <c r="AC5725" s="82"/>
      <c r="AD5725" s="85" t="str">
        <f>IF(A5725&lt;&gt;"",IF(D5725="DIRECCIÓN_DE_TRANSFERENCIAS","280 0031",VLOOKUP(C5725,NIVELES!$A$14:$B$105,2,0)),"")</f>
        <v/>
      </c>
      <c r="AE5725" s="86"/>
      <c r="AF5725" s="86"/>
      <c r="AG5725" s="79" t="str">
        <f>+IF(AF5725&lt;&gt;"",VLOOKUP(AF5725,NIVELES!$A$666:$B$673,2,0),"")</f>
        <v/>
      </c>
      <c r="AH5725" s="78"/>
      <c r="AI5725" s="79" t="str">
        <f>IF(AH5725&lt;&gt;"",VLOOKUP(CONCATENATE(AG5725,AH5725),NIVELES!$B$676:$C$745,2,0),"")</f>
        <v/>
      </c>
      <c r="AJ5725" s="78"/>
      <c r="AK5725" s="79" t="str">
        <f>+IF(AJ5725&lt;&gt;"",VLOOKUP(AJ5725,NIVELES!$A$816:$B$892,2,0),"")</f>
        <v/>
      </c>
      <c r="AL5725" s="78"/>
      <c r="AM5725" s="78"/>
      <c r="AN5725" s="79" t="str">
        <f>IF(AM5725&lt;&gt;"",+VLOOKUP(AM5725,NIVELES!$A$1652:$B$2466,2,0),"")</f>
        <v/>
      </c>
      <c r="AO5725" s="87"/>
      <c r="AP5725" s="88"/>
      <c r="AQ5725" s="88"/>
      <c r="AR5725" s="88"/>
      <c r="AS5725" s="88"/>
      <c r="AT5725" s="88"/>
      <c r="AU5725" s="88"/>
      <c r="AV5725" s="88"/>
      <c r="AW5725" s="88"/>
      <c r="AX5725" s="88"/>
      <c r="AY5725" s="88"/>
      <c r="AZ5725" s="88"/>
      <c r="BA5725" s="88"/>
      <c r="BB5725" s="89">
        <f t="shared" si="355"/>
        <v>0</v>
      </c>
      <c r="BC5725" s="90" t="str">
        <f t="shared" si="354"/>
        <v xml:space="preserve"> </v>
      </c>
      <c r="BD5725" s="91" t="str">
        <f t="shared" si="356"/>
        <v xml:space="preserve"> </v>
      </c>
      <c r="BE5725" s="92">
        <f t="shared" si="357"/>
        <v>0</v>
      </c>
    </row>
    <row r="5726" spans="1:57" s="74" customFormat="1" ht="50.1" customHeight="1" x14ac:dyDescent="0.2">
      <c r="A5726" s="78"/>
      <c r="B5726" s="78"/>
      <c r="C5726" s="78"/>
      <c r="D5726" s="78"/>
      <c r="E5726" s="79" t="str">
        <f>+IF(C5726&lt;&gt;"",VLOOKUP(MID(C5726,18,5),NIVELES!$A$133:$B$213,2,0),"")</f>
        <v/>
      </c>
      <c r="F5726" s="80"/>
      <c r="G5726" s="81" t="str">
        <f>+IF(F5726&lt;&gt;"",VLOOKUP(F5726,NIVELES!$A$246:$C$464,3,0),"")</f>
        <v/>
      </c>
      <c r="H5726" s="82"/>
      <c r="I5726" s="78"/>
      <c r="J5726" s="78"/>
      <c r="K5726" s="78"/>
      <c r="L5726" s="78"/>
      <c r="M5726" s="78"/>
      <c r="N5726" s="78"/>
      <c r="O5726" s="78"/>
      <c r="P5726" s="82"/>
      <c r="Q5726" s="78"/>
      <c r="R5726" s="82"/>
      <c r="S5726" s="82"/>
      <c r="T5726" s="82"/>
      <c r="U5726" s="82"/>
      <c r="V5726" s="82"/>
      <c r="W5726" s="82"/>
      <c r="X5726" s="82"/>
      <c r="Y5726" s="82"/>
      <c r="Z5726" s="82"/>
      <c r="AA5726" s="82"/>
      <c r="AB5726" s="82"/>
      <c r="AC5726" s="82"/>
      <c r="AD5726" s="85" t="str">
        <f>IF(A5726&lt;&gt;"",IF(D5726="DIRECCIÓN_DE_TRANSFERENCIAS","280 0031",VLOOKUP(C5726,NIVELES!$A$14:$B$105,2,0)),"")</f>
        <v/>
      </c>
      <c r="AE5726" s="86"/>
      <c r="AF5726" s="86"/>
      <c r="AG5726" s="79" t="str">
        <f>+IF(AF5726&lt;&gt;"",VLOOKUP(AF5726,NIVELES!$A$666:$B$673,2,0),"")</f>
        <v/>
      </c>
      <c r="AH5726" s="78"/>
      <c r="AI5726" s="79" t="str">
        <f>IF(AH5726&lt;&gt;"",VLOOKUP(CONCATENATE(AG5726,AH5726),NIVELES!$B$676:$C$745,2,0),"")</f>
        <v/>
      </c>
      <c r="AJ5726" s="78"/>
      <c r="AK5726" s="79" t="str">
        <f>+IF(AJ5726&lt;&gt;"",VLOOKUP(AJ5726,NIVELES!$A$816:$B$892,2,0),"")</f>
        <v/>
      </c>
      <c r="AL5726" s="78"/>
      <c r="AM5726" s="78"/>
      <c r="AN5726" s="79" t="str">
        <f>IF(AM5726&lt;&gt;"",+VLOOKUP(AM5726,NIVELES!$A$1652:$B$2466,2,0),"")</f>
        <v/>
      </c>
      <c r="AO5726" s="87"/>
      <c r="AP5726" s="88"/>
      <c r="AQ5726" s="88"/>
      <c r="AR5726" s="88"/>
      <c r="AS5726" s="88"/>
      <c r="AT5726" s="88"/>
      <c r="AU5726" s="88"/>
      <c r="AV5726" s="88"/>
      <c r="AW5726" s="88"/>
      <c r="AX5726" s="88"/>
      <c r="AY5726" s="88"/>
      <c r="AZ5726" s="88"/>
      <c r="BA5726" s="88"/>
      <c r="BB5726" s="89">
        <f t="shared" si="355"/>
        <v>0</v>
      </c>
      <c r="BC5726" s="90" t="str">
        <f t="shared" si="354"/>
        <v xml:space="preserve"> </v>
      </c>
      <c r="BD5726" s="91" t="str">
        <f t="shared" si="356"/>
        <v xml:space="preserve"> </v>
      </c>
      <c r="BE5726" s="92">
        <f t="shared" si="357"/>
        <v>0</v>
      </c>
    </row>
    <row r="5727" spans="1:57" s="74" customFormat="1" ht="50.1" customHeight="1" x14ac:dyDescent="0.2">
      <c r="A5727" s="78"/>
      <c r="B5727" s="78"/>
      <c r="C5727" s="78"/>
      <c r="D5727" s="78"/>
      <c r="E5727" s="79" t="str">
        <f>+IF(C5727&lt;&gt;"",VLOOKUP(MID(C5727,18,5),NIVELES!$A$133:$B$213,2,0),"")</f>
        <v/>
      </c>
      <c r="F5727" s="80"/>
      <c r="G5727" s="81" t="str">
        <f>+IF(F5727&lt;&gt;"",VLOOKUP(F5727,NIVELES!$A$246:$C$464,3,0),"")</f>
        <v/>
      </c>
      <c r="H5727" s="82"/>
      <c r="I5727" s="78"/>
      <c r="J5727" s="78"/>
      <c r="K5727" s="78"/>
      <c r="L5727" s="78"/>
      <c r="M5727" s="78"/>
      <c r="N5727" s="78"/>
      <c r="O5727" s="78"/>
      <c r="P5727" s="82"/>
      <c r="Q5727" s="78"/>
      <c r="R5727" s="82"/>
      <c r="S5727" s="82"/>
      <c r="T5727" s="82"/>
      <c r="U5727" s="82"/>
      <c r="V5727" s="82"/>
      <c r="W5727" s="82"/>
      <c r="X5727" s="82"/>
      <c r="Y5727" s="82"/>
      <c r="Z5727" s="82"/>
      <c r="AA5727" s="82"/>
      <c r="AB5727" s="82"/>
      <c r="AC5727" s="82"/>
      <c r="AD5727" s="85" t="str">
        <f>IF(A5727&lt;&gt;"",IF(D5727="DIRECCIÓN_DE_TRANSFERENCIAS","280 0031",VLOOKUP(C5727,NIVELES!$A$14:$B$105,2,0)),"")</f>
        <v/>
      </c>
      <c r="AE5727" s="86"/>
      <c r="AF5727" s="86"/>
      <c r="AG5727" s="79" t="str">
        <f>+IF(AF5727&lt;&gt;"",VLOOKUP(AF5727,NIVELES!$A$666:$B$673,2,0),"")</f>
        <v/>
      </c>
      <c r="AH5727" s="78"/>
      <c r="AI5727" s="79" t="str">
        <f>IF(AH5727&lt;&gt;"",VLOOKUP(CONCATENATE(AG5727,AH5727),NIVELES!$B$676:$C$745,2,0),"")</f>
        <v/>
      </c>
      <c r="AJ5727" s="78"/>
      <c r="AK5727" s="79" t="str">
        <f>+IF(AJ5727&lt;&gt;"",VLOOKUP(AJ5727,NIVELES!$A$816:$B$892,2,0),"")</f>
        <v/>
      </c>
      <c r="AL5727" s="78"/>
      <c r="AM5727" s="78"/>
      <c r="AN5727" s="79" t="str">
        <f>IF(AM5727&lt;&gt;"",+VLOOKUP(AM5727,NIVELES!$A$1652:$B$2466,2,0),"")</f>
        <v/>
      </c>
      <c r="AO5727" s="87"/>
      <c r="AP5727" s="88"/>
      <c r="AQ5727" s="88"/>
      <c r="AR5727" s="88"/>
      <c r="AS5727" s="88"/>
      <c r="AT5727" s="88"/>
      <c r="AU5727" s="88"/>
      <c r="AV5727" s="88"/>
      <c r="AW5727" s="88"/>
      <c r="AX5727" s="88"/>
      <c r="AY5727" s="88"/>
      <c r="AZ5727" s="88"/>
      <c r="BA5727" s="88"/>
      <c r="BB5727" s="89">
        <f t="shared" si="355"/>
        <v>0</v>
      </c>
      <c r="BC5727" s="90" t="str">
        <f t="shared" si="354"/>
        <v xml:space="preserve"> </v>
      </c>
      <c r="BD5727" s="91" t="str">
        <f t="shared" si="356"/>
        <v xml:space="preserve"> </v>
      </c>
      <c r="BE5727" s="92">
        <f t="shared" si="357"/>
        <v>0</v>
      </c>
    </row>
    <row r="5728" spans="1:57" s="74" customFormat="1" ht="50.1" customHeight="1" x14ac:dyDescent="0.2">
      <c r="A5728" s="78"/>
      <c r="B5728" s="78"/>
      <c r="C5728" s="78"/>
      <c r="D5728" s="78"/>
      <c r="E5728" s="79" t="str">
        <f>+IF(C5728&lt;&gt;"",VLOOKUP(MID(C5728,18,5),NIVELES!$A$133:$B$213,2,0),"")</f>
        <v/>
      </c>
      <c r="F5728" s="80"/>
      <c r="G5728" s="81" t="str">
        <f>+IF(F5728&lt;&gt;"",VLOOKUP(F5728,NIVELES!$A$246:$C$464,3,0),"")</f>
        <v/>
      </c>
      <c r="H5728" s="82"/>
      <c r="I5728" s="78"/>
      <c r="J5728" s="78"/>
      <c r="K5728" s="78"/>
      <c r="L5728" s="78"/>
      <c r="M5728" s="78"/>
      <c r="N5728" s="78"/>
      <c r="O5728" s="78"/>
      <c r="P5728" s="82"/>
      <c r="Q5728" s="78"/>
      <c r="R5728" s="82"/>
      <c r="S5728" s="82"/>
      <c r="T5728" s="82"/>
      <c r="U5728" s="82"/>
      <c r="V5728" s="82"/>
      <c r="W5728" s="82"/>
      <c r="X5728" s="82"/>
      <c r="Y5728" s="82"/>
      <c r="Z5728" s="82"/>
      <c r="AA5728" s="82"/>
      <c r="AB5728" s="82"/>
      <c r="AC5728" s="82"/>
      <c r="AD5728" s="85" t="str">
        <f>IF(A5728&lt;&gt;"",IF(D5728="DIRECCIÓN_DE_TRANSFERENCIAS","280 0031",VLOOKUP(C5728,NIVELES!$A$14:$B$105,2,0)),"")</f>
        <v/>
      </c>
      <c r="AE5728" s="86"/>
      <c r="AF5728" s="86"/>
      <c r="AG5728" s="79" t="str">
        <f>+IF(AF5728&lt;&gt;"",VLOOKUP(AF5728,NIVELES!$A$666:$B$673,2,0),"")</f>
        <v/>
      </c>
      <c r="AH5728" s="78"/>
      <c r="AI5728" s="79" t="str">
        <f>IF(AH5728&lt;&gt;"",VLOOKUP(CONCATENATE(AG5728,AH5728),NIVELES!$B$676:$C$745,2,0),"")</f>
        <v/>
      </c>
      <c r="AJ5728" s="78"/>
      <c r="AK5728" s="79" t="str">
        <f>+IF(AJ5728&lt;&gt;"",VLOOKUP(AJ5728,NIVELES!$A$816:$B$892,2,0),"")</f>
        <v/>
      </c>
      <c r="AL5728" s="78"/>
      <c r="AM5728" s="78"/>
      <c r="AN5728" s="79" t="str">
        <f>IF(AM5728&lt;&gt;"",+VLOOKUP(AM5728,NIVELES!$A$1652:$B$2466,2,0),"")</f>
        <v/>
      </c>
      <c r="AO5728" s="87"/>
      <c r="AP5728" s="88"/>
      <c r="AQ5728" s="88"/>
      <c r="AR5728" s="88"/>
      <c r="AS5728" s="88"/>
      <c r="AT5728" s="88"/>
      <c r="AU5728" s="88"/>
      <c r="AV5728" s="88"/>
      <c r="AW5728" s="88"/>
      <c r="AX5728" s="88"/>
      <c r="AY5728" s="88"/>
      <c r="AZ5728" s="88"/>
      <c r="BA5728" s="88"/>
      <c r="BB5728" s="89">
        <f t="shared" si="355"/>
        <v>0</v>
      </c>
      <c r="BC5728" s="90" t="str">
        <f t="shared" si="354"/>
        <v xml:space="preserve"> </v>
      </c>
      <c r="BD5728" s="91" t="str">
        <f t="shared" si="356"/>
        <v xml:space="preserve"> </v>
      </c>
      <c r="BE5728" s="92">
        <f t="shared" si="357"/>
        <v>0</v>
      </c>
    </row>
    <row r="5729" spans="1:57" s="74" customFormat="1" ht="50.1" customHeight="1" x14ac:dyDescent="0.2">
      <c r="A5729" s="78"/>
      <c r="B5729" s="78"/>
      <c r="C5729" s="78"/>
      <c r="D5729" s="78"/>
      <c r="E5729" s="79" t="str">
        <f>+IF(C5729&lt;&gt;"",VLOOKUP(MID(C5729,18,5),NIVELES!$A$133:$B$213,2,0),"")</f>
        <v/>
      </c>
      <c r="F5729" s="80"/>
      <c r="G5729" s="81" t="str">
        <f>+IF(F5729&lt;&gt;"",VLOOKUP(F5729,NIVELES!$A$246:$C$464,3,0),"")</f>
        <v/>
      </c>
      <c r="H5729" s="82"/>
      <c r="I5729" s="78"/>
      <c r="J5729" s="78"/>
      <c r="K5729" s="78"/>
      <c r="L5729" s="78"/>
      <c r="M5729" s="78"/>
      <c r="N5729" s="78"/>
      <c r="O5729" s="78"/>
      <c r="P5729" s="82"/>
      <c r="Q5729" s="78"/>
      <c r="R5729" s="82"/>
      <c r="S5729" s="82"/>
      <c r="T5729" s="82"/>
      <c r="U5729" s="82"/>
      <c r="V5729" s="82"/>
      <c r="W5729" s="82"/>
      <c r="X5729" s="82"/>
      <c r="Y5729" s="82"/>
      <c r="Z5729" s="82"/>
      <c r="AA5729" s="82"/>
      <c r="AB5729" s="82"/>
      <c r="AC5729" s="82"/>
      <c r="AD5729" s="85" t="str">
        <f>IF(A5729&lt;&gt;"",IF(D5729="DIRECCIÓN_DE_TRANSFERENCIAS","280 0031",VLOOKUP(C5729,NIVELES!$A$14:$B$105,2,0)),"")</f>
        <v/>
      </c>
      <c r="AE5729" s="86"/>
      <c r="AF5729" s="86"/>
      <c r="AG5729" s="79" t="str">
        <f>+IF(AF5729&lt;&gt;"",VLOOKUP(AF5729,NIVELES!$A$666:$B$673,2,0),"")</f>
        <v/>
      </c>
      <c r="AH5729" s="78"/>
      <c r="AI5729" s="79" t="str">
        <f>IF(AH5729&lt;&gt;"",VLOOKUP(CONCATENATE(AG5729,AH5729),NIVELES!$B$676:$C$745,2,0),"")</f>
        <v/>
      </c>
      <c r="AJ5729" s="78"/>
      <c r="AK5729" s="79" t="str">
        <f>+IF(AJ5729&lt;&gt;"",VLOOKUP(AJ5729,NIVELES!$A$816:$B$892,2,0),"")</f>
        <v/>
      </c>
      <c r="AL5729" s="78"/>
      <c r="AM5729" s="78"/>
      <c r="AN5729" s="79" t="str">
        <f>IF(AM5729&lt;&gt;"",+VLOOKUP(AM5729,NIVELES!$A$1652:$B$2466,2,0),"")</f>
        <v/>
      </c>
      <c r="AO5729" s="87"/>
      <c r="AP5729" s="88"/>
      <c r="AQ5729" s="88"/>
      <c r="AR5729" s="88"/>
      <c r="AS5729" s="88"/>
      <c r="AT5729" s="88"/>
      <c r="AU5729" s="88"/>
      <c r="AV5729" s="88"/>
      <c r="AW5729" s="88"/>
      <c r="AX5729" s="88"/>
      <c r="AY5729" s="88"/>
      <c r="AZ5729" s="88"/>
      <c r="BA5729" s="88"/>
      <c r="BB5729" s="89">
        <f t="shared" si="355"/>
        <v>0</v>
      </c>
      <c r="BC5729" s="90" t="str">
        <f t="shared" si="354"/>
        <v xml:space="preserve"> </v>
      </c>
      <c r="BD5729" s="91" t="str">
        <f t="shared" si="356"/>
        <v xml:space="preserve"> </v>
      </c>
      <c r="BE5729" s="92">
        <f t="shared" si="357"/>
        <v>0</v>
      </c>
    </row>
    <row r="5730" spans="1:57" s="74" customFormat="1" ht="50.1" customHeight="1" x14ac:dyDescent="0.2">
      <c r="A5730" s="78"/>
      <c r="B5730" s="78"/>
      <c r="C5730" s="78"/>
      <c r="D5730" s="78"/>
      <c r="E5730" s="79" t="str">
        <f>+IF(C5730&lt;&gt;"",VLOOKUP(MID(C5730,18,5),NIVELES!$A$133:$B$213,2,0),"")</f>
        <v/>
      </c>
      <c r="F5730" s="80"/>
      <c r="G5730" s="81" t="str">
        <f>+IF(F5730&lt;&gt;"",VLOOKUP(F5730,NIVELES!$A$246:$C$464,3,0),"")</f>
        <v/>
      </c>
      <c r="H5730" s="82"/>
      <c r="I5730" s="78"/>
      <c r="J5730" s="78"/>
      <c r="K5730" s="78"/>
      <c r="L5730" s="78"/>
      <c r="M5730" s="78"/>
      <c r="N5730" s="78"/>
      <c r="O5730" s="78"/>
      <c r="P5730" s="82"/>
      <c r="Q5730" s="78"/>
      <c r="R5730" s="82"/>
      <c r="S5730" s="82"/>
      <c r="T5730" s="82"/>
      <c r="U5730" s="82"/>
      <c r="V5730" s="82"/>
      <c r="W5730" s="82"/>
      <c r="X5730" s="82"/>
      <c r="Y5730" s="82"/>
      <c r="Z5730" s="82"/>
      <c r="AA5730" s="82"/>
      <c r="AB5730" s="82"/>
      <c r="AC5730" s="82"/>
      <c r="AD5730" s="85" t="str">
        <f>IF(A5730&lt;&gt;"",IF(D5730="DIRECCIÓN_DE_TRANSFERENCIAS","280 0031",VLOOKUP(C5730,NIVELES!$A$14:$B$105,2,0)),"")</f>
        <v/>
      </c>
      <c r="AE5730" s="86"/>
      <c r="AF5730" s="86"/>
      <c r="AG5730" s="79" t="str">
        <f>+IF(AF5730&lt;&gt;"",VLOOKUP(AF5730,NIVELES!$A$666:$B$673,2,0),"")</f>
        <v/>
      </c>
      <c r="AH5730" s="78"/>
      <c r="AI5730" s="79" t="str">
        <f>IF(AH5730&lt;&gt;"",VLOOKUP(CONCATENATE(AG5730,AH5730),NIVELES!$B$676:$C$745,2,0),"")</f>
        <v/>
      </c>
      <c r="AJ5730" s="78"/>
      <c r="AK5730" s="79" t="str">
        <f>+IF(AJ5730&lt;&gt;"",VLOOKUP(AJ5730,NIVELES!$A$816:$B$892,2,0),"")</f>
        <v/>
      </c>
      <c r="AL5730" s="78"/>
      <c r="AM5730" s="78"/>
      <c r="AN5730" s="79" t="str">
        <f>IF(AM5730&lt;&gt;"",+VLOOKUP(AM5730,NIVELES!$A$1652:$B$2466,2,0),"")</f>
        <v/>
      </c>
      <c r="AO5730" s="87"/>
      <c r="AP5730" s="88"/>
      <c r="AQ5730" s="88"/>
      <c r="AR5730" s="88"/>
      <c r="AS5730" s="88"/>
      <c r="AT5730" s="88"/>
      <c r="AU5730" s="88"/>
      <c r="AV5730" s="88"/>
      <c r="AW5730" s="88"/>
      <c r="AX5730" s="88"/>
      <c r="AY5730" s="88"/>
      <c r="AZ5730" s="88"/>
      <c r="BA5730" s="88"/>
      <c r="BB5730" s="89">
        <f t="shared" si="355"/>
        <v>0</v>
      </c>
      <c r="BC5730" s="90" t="str">
        <f t="shared" si="354"/>
        <v xml:space="preserve"> </v>
      </c>
      <c r="BD5730" s="91" t="str">
        <f t="shared" si="356"/>
        <v xml:space="preserve"> </v>
      </c>
      <c r="BE5730" s="92">
        <f t="shared" si="357"/>
        <v>0</v>
      </c>
    </row>
    <row r="5731" spans="1:57" s="74" customFormat="1" ht="50.1" customHeight="1" x14ac:dyDescent="0.2">
      <c r="A5731" s="78"/>
      <c r="B5731" s="78"/>
      <c r="C5731" s="78"/>
      <c r="D5731" s="78"/>
      <c r="E5731" s="79" t="str">
        <f>+IF(C5731&lt;&gt;"",VLOOKUP(MID(C5731,18,5),NIVELES!$A$133:$B$213,2,0),"")</f>
        <v/>
      </c>
      <c r="F5731" s="80"/>
      <c r="G5731" s="81" t="str">
        <f>+IF(F5731&lt;&gt;"",VLOOKUP(F5731,NIVELES!$A$246:$C$464,3,0),"")</f>
        <v/>
      </c>
      <c r="H5731" s="82"/>
      <c r="I5731" s="78"/>
      <c r="J5731" s="78"/>
      <c r="K5731" s="78"/>
      <c r="L5731" s="78"/>
      <c r="M5731" s="78"/>
      <c r="N5731" s="78"/>
      <c r="O5731" s="78"/>
      <c r="P5731" s="82"/>
      <c r="Q5731" s="78"/>
      <c r="R5731" s="82"/>
      <c r="S5731" s="82"/>
      <c r="T5731" s="82"/>
      <c r="U5731" s="82"/>
      <c r="V5731" s="82"/>
      <c r="W5731" s="82"/>
      <c r="X5731" s="82"/>
      <c r="Y5731" s="82"/>
      <c r="Z5731" s="82"/>
      <c r="AA5731" s="82"/>
      <c r="AB5731" s="82"/>
      <c r="AC5731" s="82"/>
      <c r="AD5731" s="85" t="str">
        <f>IF(A5731&lt;&gt;"",IF(D5731="DIRECCIÓN_DE_TRANSFERENCIAS","280 0031",VLOOKUP(C5731,NIVELES!$A$14:$B$105,2,0)),"")</f>
        <v/>
      </c>
      <c r="AE5731" s="86"/>
      <c r="AF5731" s="86"/>
      <c r="AG5731" s="79" t="str">
        <f>+IF(AF5731&lt;&gt;"",VLOOKUP(AF5731,NIVELES!$A$666:$B$673,2,0),"")</f>
        <v/>
      </c>
      <c r="AH5731" s="78"/>
      <c r="AI5731" s="79" t="str">
        <f>IF(AH5731&lt;&gt;"",VLOOKUP(CONCATENATE(AG5731,AH5731),NIVELES!$B$676:$C$745,2,0),"")</f>
        <v/>
      </c>
      <c r="AJ5731" s="78"/>
      <c r="AK5731" s="79" t="str">
        <f>+IF(AJ5731&lt;&gt;"",VLOOKUP(AJ5731,NIVELES!$A$816:$B$892,2,0),"")</f>
        <v/>
      </c>
      <c r="AL5731" s="78"/>
      <c r="AM5731" s="78"/>
      <c r="AN5731" s="79" t="str">
        <f>IF(AM5731&lt;&gt;"",+VLOOKUP(AM5731,NIVELES!$A$1652:$B$2466,2,0),"")</f>
        <v/>
      </c>
      <c r="AO5731" s="87"/>
      <c r="AP5731" s="88"/>
      <c r="AQ5731" s="88"/>
      <c r="AR5731" s="88"/>
      <c r="AS5731" s="88"/>
      <c r="AT5731" s="88"/>
      <c r="AU5731" s="88"/>
      <c r="AV5731" s="88"/>
      <c r="AW5731" s="88"/>
      <c r="AX5731" s="88"/>
      <c r="AY5731" s="88"/>
      <c r="AZ5731" s="88"/>
      <c r="BA5731" s="88"/>
      <c r="BB5731" s="89">
        <f t="shared" si="355"/>
        <v>0</v>
      </c>
      <c r="BC5731" s="90" t="str">
        <f t="shared" si="354"/>
        <v xml:space="preserve"> </v>
      </c>
      <c r="BD5731" s="91" t="str">
        <f t="shared" si="356"/>
        <v xml:space="preserve"> </v>
      </c>
      <c r="BE5731" s="92">
        <f t="shared" si="357"/>
        <v>0</v>
      </c>
    </row>
    <row r="5732" spans="1:57" s="74" customFormat="1" ht="50.1" customHeight="1" x14ac:dyDescent="0.2">
      <c r="A5732" s="78"/>
      <c r="B5732" s="78"/>
      <c r="C5732" s="78"/>
      <c r="D5732" s="78"/>
      <c r="E5732" s="79" t="str">
        <f>+IF(C5732&lt;&gt;"",VLOOKUP(MID(C5732,18,5),NIVELES!$A$133:$B$213,2,0),"")</f>
        <v/>
      </c>
      <c r="F5732" s="80"/>
      <c r="G5732" s="81" t="str">
        <f>+IF(F5732&lt;&gt;"",VLOOKUP(F5732,NIVELES!$A$246:$C$464,3,0),"")</f>
        <v/>
      </c>
      <c r="H5732" s="82"/>
      <c r="I5732" s="78"/>
      <c r="J5732" s="78"/>
      <c r="K5732" s="78"/>
      <c r="L5732" s="78"/>
      <c r="M5732" s="78"/>
      <c r="N5732" s="78"/>
      <c r="O5732" s="78"/>
      <c r="P5732" s="82"/>
      <c r="Q5732" s="78"/>
      <c r="R5732" s="82"/>
      <c r="S5732" s="82"/>
      <c r="T5732" s="82"/>
      <c r="U5732" s="82"/>
      <c r="V5732" s="82"/>
      <c r="W5732" s="82"/>
      <c r="X5732" s="82"/>
      <c r="Y5732" s="82"/>
      <c r="Z5732" s="82"/>
      <c r="AA5732" s="82"/>
      <c r="AB5732" s="82"/>
      <c r="AC5732" s="82"/>
      <c r="AD5732" s="85" t="str">
        <f>IF(A5732&lt;&gt;"",IF(D5732="DIRECCIÓN_DE_TRANSFERENCIAS","280 0031",VLOOKUP(C5732,NIVELES!$A$14:$B$105,2,0)),"")</f>
        <v/>
      </c>
      <c r="AE5732" s="86"/>
      <c r="AF5732" s="86"/>
      <c r="AG5732" s="79" t="str">
        <f>+IF(AF5732&lt;&gt;"",VLOOKUP(AF5732,NIVELES!$A$666:$B$673,2,0),"")</f>
        <v/>
      </c>
      <c r="AH5732" s="78"/>
      <c r="AI5732" s="79" t="str">
        <f>IF(AH5732&lt;&gt;"",VLOOKUP(CONCATENATE(AG5732,AH5732),NIVELES!$B$676:$C$745,2,0),"")</f>
        <v/>
      </c>
      <c r="AJ5732" s="78"/>
      <c r="AK5732" s="79" t="str">
        <f>+IF(AJ5732&lt;&gt;"",VLOOKUP(AJ5732,NIVELES!$A$816:$B$892,2,0),"")</f>
        <v/>
      </c>
      <c r="AL5732" s="78"/>
      <c r="AM5732" s="78"/>
      <c r="AN5732" s="79" t="str">
        <f>IF(AM5732&lt;&gt;"",+VLOOKUP(AM5732,NIVELES!$A$1652:$B$2466,2,0),"")</f>
        <v/>
      </c>
      <c r="AO5732" s="87"/>
      <c r="AP5732" s="88"/>
      <c r="AQ5732" s="88"/>
      <c r="AR5732" s="88"/>
      <c r="AS5732" s="88"/>
      <c r="AT5732" s="88"/>
      <c r="AU5732" s="88"/>
      <c r="AV5732" s="88"/>
      <c r="AW5732" s="88"/>
      <c r="AX5732" s="88"/>
      <c r="AY5732" s="88"/>
      <c r="AZ5732" s="88"/>
      <c r="BA5732" s="88"/>
      <c r="BB5732" s="89">
        <f t="shared" si="355"/>
        <v>0</v>
      </c>
      <c r="BC5732" s="90" t="str">
        <f t="shared" si="354"/>
        <v xml:space="preserve"> </v>
      </c>
      <c r="BD5732" s="91" t="str">
        <f t="shared" si="356"/>
        <v xml:space="preserve"> </v>
      </c>
      <c r="BE5732" s="92">
        <f t="shared" si="357"/>
        <v>0</v>
      </c>
    </row>
    <row r="5733" spans="1:57" s="74" customFormat="1" ht="50.1" customHeight="1" x14ac:dyDescent="0.2">
      <c r="A5733" s="78"/>
      <c r="B5733" s="78"/>
      <c r="C5733" s="78"/>
      <c r="D5733" s="78"/>
      <c r="E5733" s="79" t="str">
        <f>+IF(C5733&lt;&gt;"",VLOOKUP(MID(C5733,18,5),NIVELES!$A$133:$B$213,2,0),"")</f>
        <v/>
      </c>
      <c r="F5733" s="80"/>
      <c r="G5733" s="81" t="str">
        <f>+IF(F5733&lt;&gt;"",VLOOKUP(F5733,NIVELES!$A$246:$C$464,3,0),"")</f>
        <v/>
      </c>
      <c r="H5733" s="82"/>
      <c r="I5733" s="78"/>
      <c r="J5733" s="78"/>
      <c r="K5733" s="78"/>
      <c r="L5733" s="78"/>
      <c r="M5733" s="78"/>
      <c r="N5733" s="78"/>
      <c r="O5733" s="78"/>
      <c r="P5733" s="82"/>
      <c r="Q5733" s="78"/>
      <c r="R5733" s="82"/>
      <c r="S5733" s="82"/>
      <c r="T5733" s="82"/>
      <c r="U5733" s="82"/>
      <c r="V5733" s="82"/>
      <c r="W5733" s="82"/>
      <c r="X5733" s="82"/>
      <c r="Y5733" s="82"/>
      <c r="Z5733" s="82"/>
      <c r="AA5733" s="82"/>
      <c r="AB5733" s="82"/>
      <c r="AC5733" s="82"/>
      <c r="AD5733" s="85" t="str">
        <f>IF(A5733&lt;&gt;"",IF(D5733="DIRECCIÓN_DE_TRANSFERENCIAS","280 0031",VLOOKUP(C5733,NIVELES!$A$14:$B$105,2,0)),"")</f>
        <v/>
      </c>
      <c r="AE5733" s="86"/>
      <c r="AF5733" s="86"/>
      <c r="AG5733" s="79" t="str">
        <f>+IF(AF5733&lt;&gt;"",VLOOKUP(AF5733,NIVELES!$A$666:$B$673,2,0),"")</f>
        <v/>
      </c>
      <c r="AH5733" s="78"/>
      <c r="AI5733" s="79" t="str">
        <f>IF(AH5733&lt;&gt;"",VLOOKUP(CONCATENATE(AG5733,AH5733),NIVELES!$B$676:$C$745,2,0),"")</f>
        <v/>
      </c>
      <c r="AJ5733" s="78"/>
      <c r="AK5733" s="79" t="str">
        <f>+IF(AJ5733&lt;&gt;"",VLOOKUP(AJ5733,NIVELES!$A$816:$B$892,2,0),"")</f>
        <v/>
      </c>
      <c r="AL5733" s="78"/>
      <c r="AM5733" s="78"/>
      <c r="AN5733" s="79" t="str">
        <f>IF(AM5733&lt;&gt;"",+VLOOKUP(AM5733,NIVELES!$A$1652:$B$2466,2,0),"")</f>
        <v/>
      </c>
      <c r="AO5733" s="87"/>
      <c r="AP5733" s="88"/>
      <c r="AQ5733" s="88"/>
      <c r="AR5733" s="88"/>
      <c r="AS5733" s="88"/>
      <c r="AT5733" s="88"/>
      <c r="AU5733" s="88"/>
      <c r="AV5733" s="88"/>
      <c r="AW5733" s="88"/>
      <c r="AX5733" s="88"/>
      <c r="AY5733" s="88"/>
      <c r="AZ5733" s="88"/>
      <c r="BA5733" s="88"/>
      <c r="BB5733" s="89">
        <f t="shared" si="355"/>
        <v>0</v>
      </c>
      <c r="BC5733" s="90" t="str">
        <f t="shared" si="354"/>
        <v xml:space="preserve"> </v>
      </c>
      <c r="BD5733" s="91" t="str">
        <f t="shared" si="356"/>
        <v xml:space="preserve"> </v>
      </c>
      <c r="BE5733" s="92">
        <f t="shared" si="357"/>
        <v>0</v>
      </c>
    </row>
    <row r="5734" spans="1:57" s="74" customFormat="1" ht="50.1" customHeight="1" x14ac:dyDescent="0.2">
      <c r="A5734" s="78"/>
      <c r="B5734" s="78"/>
      <c r="C5734" s="78"/>
      <c r="D5734" s="78"/>
      <c r="E5734" s="79" t="str">
        <f>+IF(C5734&lt;&gt;"",VLOOKUP(MID(C5734,18,5),NIVELES!$A$133:$B$213,2,0),"")</f>
        <v/>
      </c>
      <c r="F5734" s="80"/>
      <c r="G5734" s="81" t="str">
        <f>+IF(F5734&lt;&gt;"",VLOOKUP(F5734,NIVELES!$A$246:$C$464,3,0),"")</f>
        <v/>
      </c>
      <c r="H5734" s="82"/>
      <c r="I5734" s="78"/>
      <c r="J5734" s="78"/>
      <c r="K5734" s="78"/>
      <c r="L5734" s="78"/>
      <c r="M5734" s="78"/>
      <c r="N5734" s="78"/>
      <c r="O5734" s="78"/>
      <c r="P5734" s="82"/>
      <c r="Q5734" s="78"/>
      <c r="R5734" s="82"/>
      <c r="S5734" s="82"/>
      <c r="T5734" s="82"/>
      <c r="U5734" s="82"/>
      <c r="V5734" s="82"/>
      <c r="W5734" s="82"/>
      <c r="X5734" s="82"/>
      <c r="Y5734" s="82"/>
      <c r="Z5734" s="82"/>
      <c r="AA5734" s="82"/>
      <c r="AB5734" s="82"/>
      <c r="AC5734" s="82"/>
      <c r="AD5734" s="85" t="str">
        <f>IF(A5734&lt;&gt;"",IF(D5734="DIRECCIÓN_DE_TRANSFERENCIAS","280 0031",VLOOKUP(C5734,NIVELES!$A$14:$B$105,2,0)),"")</f>
        <v/>
      </c>
      <c r="AE5734" s="86"/>
      <c r="AF5734" s="86"/>
      <c r="AG5734" s="79" t="str">
        <f>+IF(AF5734&lt;&gt;"",VLOOKUP(AF5734,NIVELES!$A$666:$B$673,2,0),"")</f>
        <v/>
      </c>
      <c r="AH5734" s="78"/>
      <c r="AI5734" s="79" t="str">
        <f>IF(AH5734&lt;&gt;"",VLOOKUP(CONCATENATE(AG5734,AH5734),NIVELES!$B$676:$C$745,2,0),"")</f>
        <v/>
      </c>
      <c r="AJ5734" s="78"/>
      <c r="AK5734" s="79" t="str">
        <f>+IF(AJ5734&lt;&gt;"",VLOOKUP(AJ5734,NIVELES!$A$816:$B$892,2,0),"")</f>
        <v/>
      </c>
      <c r="AL5734" s="78"/>
      <c r="AM5734" s="78"/>
      <c r="AN5734" s="79" t="str">
        <f>IF(AM5734&lt;&gt;"",+VLOOKUP(AM5734,NIVELES!$A$1652:$B$2466,2,0),"")</f>
        <v/>
      </c>
      <c r="AO5734" s="87"/>
      <c r="AP5734" s="88"/>
      <c r="AQ5734" s="88"/>
      <c r="AR5734" s="88"/>
      <c r="AS5734" s="88"/>
      <c r="AT5734" s="88"/>
      <c r="AU5734" s="88"/>
      <c r="AV5734" s="88"/>
      <c r="AW5734" s="88"/>
      <c r="AX5734" s="88"/>
      <c r="AY5734" s="88"/>
      <c r="AZ5734" s="88"/>
      <c r="BA5734" s="88"/>
      <c r="BB5734" s="89">
        <f t="shared" si="355"/>
        <v>0</v>
      </c>
      <c r="BC5734" s="90" t="str">
        <f t="shared" si="354"/>
        <v xml:space="preserve"> </v>
      </c>
      <c r="BD5734" s="91" t="str">
        <f t="shared" si="356"/>
        <v xml:space="preserve"> </v>
      </c>
      <c r="BE5734" s="92">
        <f t="shared" si="357"/>
        <v>0</v>
      </c>
    </row>
    <row r="5735" spans="1:57" s="74" customFormat="1" ht="50.1" customHeight="1" x14ac:dyDescent="0.2">
      <c r="A5735" s="78"/>
      <c r="B5735" s="78"/>
      <c r="C5735" s="78"/>
      <c r="D5735" s="78"/>
      <c r="E5735" s="79" t="str">
        <f>+IF(C5735&lt;&gt;"",VLOOKUP(MID(C5735,18,5),NIVELES!$A$133:$B$213,2,0),"")</f>
        <v/>
      </c>
      <c r="F5735" s="80"/>
      <c r="G5735" s="81" t="str">
        <f>+IF(F5735&lt;&gt;"",VLOOKUP(F5735,NIVELES!$A$246:$C$464,3,0),"")</f>
        <v/>
      </c>
      <c r="H5735" s="82"/>
      <c r="I5735" s="78"/>
      <c r="J5735" s="78"/>
      <c r="K5735" s="78"/>
      <c r="L5735" s="78"/>
      <c r="M5735" s="78"/>
      <c r="N5735" s="78"/>
      <c r="O5735" s="78"/>
      <c r="P5735" s="82"/>
      <c r="Q5735" s="78"/>
      <c r="R5735" s="82"/>
      <c r="S5735" s="82"/>
      <c r="T5735" s="82"/>
      <c r="U5735" s="82"/>
      <c r="V5735" s="82"/>
      <c r="W5735" s="82"/>
      <c r="X5735" s="82"/>
      <c r="Y5735" s="82"/>
      <c r="Z5735" s="82"/>
      <c r="AA5735" s="82"/>
      <c r="AB5735" s="82"/>
      <c r="AC5735" s="82"/>
      <c r="AD5735" s="85" t="str">
        <f>IF(A5735&lt;&gt;"",IF(D5735="DIRECCIÓN_DE_TRANSFERENCIAS","280 0031",VLOOKUP(C5735,NIVELES!$A$14:$B$105,2,0)),"")</f>
        <v/>
      </c>
      <c r="AE5735" s="86"/>
      <c r="AF5735" s="86"/>
      <c r="AG5735" s="79" t="str">
        <f>+IF(AF5735&lt;&gt;"",VLOOKUP(AF5735,NIVELES!$A$666:$B$673,2,0),"")</f>
        <v/>
      </c>
      <c r="AH5735" s="78"/>
      <c r="AI5735" s="79" t="str">
        <f>IF(AH5735&lt;&gt;"",VLOOKUP(CONCATENATE(AG5735,AH5735),NIVELES!$B$676:$C$745,2,0),"")</f>
        <v/>
      </c>
      <c r="AJ5735" s="78"/>
      <c r="AK5735" s="79" t="str">
        <f>+IF(AJ5735&lt;&gt;"",VLOOKUP(AJ5735,NIVELES!$A$816:$B$892,2,0),"")</f>
        <v/>
      </c>
      <c r="AL5735" s="78"/>
      <c r="AM5735" s="78"/>
      <c r="AN5735" s="79" t="str">
        <f>IF(AM5735&lt;&gt;"",+VLOOKUP(AM5735,NIVELES!$A$1652:$B$2466,2,0),"")</f>
        <v/>
      </c>
      <c r="AO5735" s="87"/>
      <c r="AP5735" s="88"/>
      <c r="AQ5735" s="88"/>
      <c r="AR5735" s="88"/>
      <c r="AS5735" s="88"/>
      <c r="AT5735" s="88"/>
      <c r="AU5735" s="88"/>
      <c r="AV5735" s="88"/>
      <c r="AW5735" s="88"/>
      <c r="AX5735" s="88"/>
      <c r="AY5735" s="88"/>
      <c r="AZ5735" s="88"/>
      <c r="BA5735" s="88"/>
      <c r="BB5735" s="89">
        <f t="shared" si="355"/>
        <v>0</v>
      </c>
      <c r="BC5735" s="90" t="str">
        <f t="shared" si="354"/>
        <v xml:space="preserve"> </v>
      </c>
      <c r="BD5735" s="91" t="str">
        <f t="shared" si="356"/>
        <v xml:space="preserve"> </v>
      </c>
      <c r="BE5735" s="92">
        <f t="shared" si="357"/>
        <v>0</v>
      </c>
    </row>
    <row r="5736" spans="1:57" s="74" customFormat="1" ht="50.1" customHeight="1" x14ac:dyDescent="0.2">
      <c r="A5736" s="78"/>
      <c r="B5736" s="78"/>
      <c r="C5736" s="78"/>
      <c r="D5736" s="78"/>
      <c r="E5736" s="79" t="str">
        <f>+IF(C5736&lt;&gt;"",VLOOKUP(MID(C5736,18,5),NIVELES!$A$133:$B$213,2,0),"")</f>
        <v/>
      </c>
      <c r="F5736" s="80"/>
      <c r="G5736" s="81" t="str">
        <f>+IF(F5736&lt;&gt;"",VLOOKUP(F5736,NIVELES!$A$246:$C$464,3,0),"")</f>
        <v/>
      </c>
      <c r="H5736" s="82"/>
      <c r="I5736" s="78"/>
      <c r="J5736" s="78"/>
      <c r="K5736" s="78"/>
      <c r="L5736" s="78"/>
      <c r="M5736" s="78"/>
      <c r="N5736" s="78"/>
      <c r="O5736" s="78"/>
      <c r="P5736" s="82"/>
      <c r="Q5736" s="78"/>
      <c r="R5736" s="82"/>
      <c r="S5736" s="82"/>
      <c r="T5736" s="82"/>
      <c r="U5736" s="82"/>
      <c r="V5736" s="82"/>
      <c r="W5736" s="82"/>
      <c r="X5736" s="82"/>
      <c r="Y5736" s="82"/>
      <c r="Z5736" s="82"/>
      <c r="AA5736" s="82"/>
      <c r="AB5736" s="82"/>
      <c r="AC5736" s="82"/>
      <c r="AD5736" s="85" t="str">
        <f>IF(A5736&lt;&gt;"",IF(D5736="DIRECCIÓN_DE_TRANSFERENCIAS","280 0031",VLOOKUP(C5736,NIVELES!$A$14:$B$105,2,0)),"")</f>
        <v/>
      </c>
      <c r="AE5736" s="86"/>
      <c r="AF5736" s="86"/>
      <c r="AG5736" s="79" t="str">
        <f>+IF(AF5736&lt;&gt;"",VLOOKUP(AF5736,NIVELES!$A$666:$B$673,2,0),"")</f>
        <v/>
      </c>
      <c r="AH5736" s="78"/>
      <c r="AI5736" s="79" t="str">
        <f>IF(AH5736&lt;&gt;"",VLOOKUP(CONCATENATE(AG5736,AH5736),NIVELES!$B$676:$C$745,2,0),"")</f>
        <v/>
      </c>
      <c r="AJ5736" s="78"/>
      <c r="AK5736" s="79" t="str">
        <f>+IF(AJ5736&lt;&gt;"",VLOOKUP(AJ5736,NIVELES!$A$816:$B$892,2,0),"")</f>
        <v/>
      </c>
      <c r="AL5736" s="78"/>
      <c r="AM5736" s="78"/>
      <c r="AN5736" s="79" t="str">
        <f>IF(AM5736&lt;&gt;"",+VLOOKUP(AM5736,NIVELES!$A$1652:$B$2466,2,0),"")</f>
        <v/>
      </c>
      <c r="AO5736" s="87"/>
      <c r="AP5736" s="88"/>
      <c r="AQ5736" s="88"/>
      <c r="AR5736" s="88"/>
      <c r="AS5736" s="88"/>
      <c r="AT5736" s="88"/>
      <c r="AU5736" s="88"/>
      <c r="AV5736" s="88"/>
      <c r="AW5736" s="88"/>
      <c r="AX5736" s="88"/>
      <c r="AY5736" s="88"/>
      <c r="AZ5736" s="88"/>
      <c r="BA5736" s="88"/>
      <c r="BB5736" s="89">
        <f t="shared" si="355"/>
        <v>0</v>
      </c>
      <c r="BC5736" s="90" t="str">
        <f t="shared" si="354"/>
        <v xml:space="preserve"> </v>
      </c>
      <c r="BD5736" s="91" t="str">
        <f t="shared" si="356"/>
        <v xml:space="preserve"> </v>
      </c>
      <c r="BE5736" s="92">
        <f t="shared" si="357"/>
        <v>0</v>
      </c>
    </row>
    <row r="5737" spans="1:57" s="74" customFormat="1" ht="50.1" customHeight="1" x14ac:dyDescent="0.2">
      <c r="A5737" s="78"/>
      <c r="B5737" s="78"/>
      <c r="C5737" s="78"/>
      <c r="D5737" s="78"/>
      <c r="E5737" s="79" t="str">
        <f>+IF(C5737&lt;&gt;"",VLOOKUP(MID(C5737,18,5),NIVELES!$A$133:$B$213,2,0),"")</f>
        <v/>
      </c>
      <c r="F5737" s="80"/>
      <c r="G5737" s="81" t="str">
        <f>+IF(F5737&lt;&gt;"",VLOOKUP(F5737,NIVELES!$A$246:$C$464,3,0),"")</f>
        <v/>
      </c>
      <c r="H5737" s="82"/>
      <c r="I5737" s="78"/>
      <c r="J5737" s="78"/>
      <c r="K5737" s="78"/>
      <c r="L5737" s="78"/>
      <c r="M5737" s="78"/>
      <c r="N5737" s="78"/>
      <c r="O5737" s="78"/>
      <c r="P5737" s="82"/>
      <c r="Q5737" s="78"/>
      <c r="R5737" s="82"/>
      <c r="S5737" s="82"/>
      <c r="T5737" s="82"/>
      <c r="U5737" s="82"/>
      <c r="V5737" s="82"/>
      <c r="W5737" s="82"/>
      <c r="X5737" s="82"/>
      <c r="Y5737" s="82"/>
      <c r="Z5737" s="82"/>
      <c r="AA5737" s="82"/>
      <c r="AB5737" s="82"/>
      <c r="AC5737" s="82"/>
      <c r="AD5737" s="85" t="str">
        <f>IF(A5737&lt;&gt;"",IF(D5737="DIRECCIÓN_DE_TRANSFERENCIAS","280 0031",VLOOKUP(C5737,NIVELES!$A$14:$B$105,2,0)),"")</f>
        <v/>
      </c>
      <c r="AE5737" s="86"/>
      <c r="AF5737" s="86"/>
      <c r="AG5737" s="79" t="str">
        <f>+IF(AF5737&lt;&gt;"",VLOOKUP(AF5737,NIVELES!$A$666:$B$673,2,0),"")</f>
        <v/>
      </c>
      <c r="AH5737" s="78"/>
      <c r="AI5737" s="79" t="str">
        <f>IF(AH5737&lt;&gt;"",VLOOKUP(CONCATENATE(AG5737,AH5737),NIVELES!$B$676:$C$745,2,0),"")</f>
        <v/>
      </c>
      <c r="AJ5737" s="78"/>
      <c r="AK5737" s="79" t="str">
        <f>+IF(AJ5737&lt;&gt;"",VLOOKUP(AJ5737,NIVELES!$A$816:$B$892,2,0),"")</f>
        <v/>
      </c>
      <c r="AL5737" s="78"/>
      <c r="AM5737" s="78"/>
      <c r="AN5737" s="79" t="str">
        <f>IF(AM5737&lt;&gt;"",+VLOOKUP(AM5737,NIVELES!$A$1652:$B$2466,2,0),"")</f>
        <v/>
      </c>
      <c r="AO5737" s="87"/>
      <c r="AP5737" s="88"/>
      <c r="AQ5737" s="88"/>
      <c r="AR5737" s="88"/>
      <c r="AS5737" s="88"/>
      <c r="AT5737" s="88"/>
      <c r="AU5737" s="88"/>
      <c r="AV5737" s="88"/>
      <c r="AW5737" s="88"/>
      <c r="AX5737" s="88"/>
      <c r="AY5737" s="88"/>
      <c r="AZ5737" s="88"/>
      <c r="BA5737" s="88"/>
      <c r="BB5737" s="89">
        <f t="shared" si="355"/>
        <v>0</v>
      </c>
      <c r="BC5737" s="90" t="str">
        <f t="shared" si="354"/>
        <v xml:space="preserve"> </v>
      </c>
      <c r="BD5737" s="91" t="str">
        <f t="shared" si="356"/>
        <v xml:space="preserve"> </v>
      </c>
      <c r="BE5737" s="92">
        <f t="shared" si="357"/>
        <v>0</v>
      </c>
    </row>
    <row r="5738" spans="1:57" s="74" customFormat="1" ht="50.1" customHeight="1" x14ac:dyDescent="0.2">
      <c r="A5738" s="78"/>
      <c r="B5738" s="78"/>
      <c r="C5738" s="78"/>
      <c r="D5738" s="78"/>
      <c r="E5738" s="79" t="str">
        <f>+IF(C5738&lt;&gt;"",VLOOKUP(MID(C5738,18,5),NIVELES!$A$133:$B$213,2,0),"")</f>
        <v/>
      </c>
      <c r="F5738" s="80"/>
      <c r="G5738" s="81" t="str">
        <f>+IF(F5738&lt;&gt;"",VLOOKUP(F5738,NIVELES!$A$246:$C$464,3,0),"")</f>
        <v/>
      </c>
      <c r="H5738" s="82"/>
      <c r="I5738" s="78"/>
      <c r="J5738" s="78"/>
      <c r="K5738" s="78"/>
      <c r="L5738" s="78"/>
      <c r="M5738" s="78"/>
      <c r="N5738" s="78"/>
      <c r="O5738" s="78"/>
      <c r="P5738" s="82"/>
      <c r="Q5738" s="78"/>
      <c r="R5738" s="82"/>
      <c r="S5738" s="82"/>
      <c r="T5738" s="82"/>
      <c r="U5738" s="82"/>
      <c r="V5738" s="82"/>
      <c r="W5738" s="82"/>
      <c r="X5738" s="82"/>
      <c r="Y5738" s="82"/>
      <c r="Z5738" s="82"/>
      <c r="AA5738" s="82"/>
      <c r="AB5738" s="82"/>
      <c r="AC5738" s="82"/>
      <c r="AD5738" s="85" t="str">
        <f>IF(A5738&lt;&gt;"",IF(D5738="DIRECCIÓN_DE_TRANSFERENCIAS","280 0031",VLOOKUP(C5738,NIVELES!$A$14:$B$105,2,0)),"")</f>
        <v/>
      </c>
      <c r="AE5738" s="86"/>
      <c r="AF5738" s="86"/>
      <c r="AG5738" s="79" t="str">
        <f>+IF(AF5738&lt;&gt;"",VLOOKUP(AF5738,NIVELES!$A$666:$B$673,2,0),"")</f>
        <v/>
      </c>
      <c r="AH5738" s="78"/>
      <c r="AI5738" s="79" t="str">
        <f>IF(AH5738&lt;&gt;"",VLOOKUP(CONCATENATE(AG5738,AH5738),NIVELES!$B$676:$C$745,2,0),"")</f>
        <v/>
      </c>
      <c r="AJ5738" s="78"/>
      <c r="AK5738" s="79" t="str">
        <f>+IF(AJ5738&lt;&gt;"",VLOOKUP(AJ5738,NIVELES!$A$816:$B$892,2,0),"")</f>
        <v/>
      </c>
      <c r="AL5738" s="78"/>
      <c r="AM5738" s="78"/>
      <c r="AN5738" s="79" t="str">
        <f>IF(AM5738&lt;&gt;"",+VLOOKUP(AM5738,NIVELES!$A$1652:$B$2466,2,0),"")</f>
        <v/>
      </c>
      <c r="AO5738" s="87"/>
      <c r="AP5738" s="88"/>
      <c r="AQ5738" s="88"/>
      <c r="AR5738" s="88"/>
      <c r="AS5738" s="88"/>
      <c r="AT5738" s="88"/>
      <c r="AU5738" s="88"/>
      <c r="AV5738" s="88"/>
      <c r="AW5738" s="88"/>
      <c r="AX5738" s="88"/>
      <c r="AY5738" s="88"/>
      <c r="AZ5738" s="88"/>
      <c r="BA5738" s="88"/>
      <c r="BB5738" s="89">
        <f t="shared" si="355"/>
        <v>0</v>
      </c>
      <c r="BC5738" s="90" t="str">
        <f t="shared" si="354"/>
        <v xml:space="preserve"> </v>
      </c>
      <c r="BD5738" s="91" t="str">
        <f t="shared" si="356"/>
        <v xml:space="preserve"> </v>
      </c>
      <c r="BE5738" s="92">
        <f t="shared" si="357"/>
        <v>0</v>
      </c>
    </row>
    <row r="5739" spans="1:57" s="74" customFormat="1" ht="50.1" customHeight="1" x14ac:dyDescent="0.2">
      <c r="A5739" s="78"/>
      <c r="B5739" s="78"/>
      <c r="C5739" s="78"/>
      <c r="D5739" s="78"/>
      <c r="E5739" s="79" t="str">
        <f>+IF(C5739&lt;&gt;"",VLOOKUP(MID(C5739,18,5),NIVELES!$A$133:$B$213,2,0),"")</f>
        <v/>
      </c>
      <c r="F5739" s="80"/>
      <c r="G5739" s="81" t="str">
        <f>+IF(F5739&lt;&gt;"",VLOOKUP(F5739,NIVELES!$A$246:$C$464,3,0),"")</f>
        <v/>
      </c>
      <c r="H5739" s="82"/>
      <c r="I5739" s="78"/>
      <c r="J5739" s="78"/>
      <c r="K5739" s="78"/>
      <c r="L5739" s="78"/>
      <c r="M5739" s="78"/>
      <c r="N5739" s="78"/>
      <c r="O5739" s="78"/>
      <c r="P5739" s="82"/>
      <c r="Q5739" s="78"/>
      <c r="R5739" s="82"/>
      <c r="S5739" s="82"/>
      <c r="T5739" s="82"/>
      <c r="U5739" s="82"/>
      <c r="V5739" s="82"/>
      <c r="W5739" s="82"/>
      <c r="X5739" s="82"/>
      <c r="Y5739" s="82"/>
      <c r="Z5739" s="82"/>
      <c r="AA5739" s="82"/>
      <c r="AB5739" s="82"/>
      <c r="AC5739" s="82"/>
      <c r="AD5739" s="85" t="str">
        <f>IF(A5739&lt;&gt;"",IF(D5739="DIRECCIÓN_DE_TRANSFERENCIAS","280 0031",VLOOKUP(C5739,NIVELES!$A$14:$B$105,2,0)),"")</f>
        <v/>
      </c>
      <c r="AE5739" s="86"/>
      <c r="AF5739" s="86"/>
      <c r="AG5739" s="79" t="str">
        <f>+IF(AF5739&lt;&gt;"",VLOOKUP(AF5739,NIVELES!$A$666:$B$673,2,0),"")</f>
        <v/>
      </c>
      <c r="AH5739" s="78"/>
      <c r="AI5739" s="79" t="str">
        <f>IF(AH5739&lt;&gt;"",VLOOKUP(CONCATENATE(AG5739,AH5739),NIVELES!$B$676:$C$745,2,0),"")</f>
        <v/>
      </c>
      <c r="AJ5739" s="78"/>
      <c r="AK5739" s="79" t="str">
        <f>+IF(AJ5739&lt;&gt;"",VLOOKUP(AJ5739,NIVELES!$A$816:$B$892,2,0),"")</f>
        <v/>
      </c>
      <c r="AL5739" s="78"/>
      <c r="AM5739" s="78"/>
      <c r="AN5739" s="79" t="str">
        <f>IF(AM5739&lt;&gt;"",+VLOOKUP(AM5739,NIVELES!$A$1652:$B$2466,2,0),"")</f>
        <v/>
      </c>
      <c r="AO5739" s="87"/>
      <c r="AP5739" s="88"/>
      <c r="AQ5739" s="88"/>
      <c r="AR5739" s="88"/>
      <c r="AS5739" s="88"/>
      <c r="AT5739" s="88"/>
      <c r="AU5739" s="88"/>
      <c r="AV5739" s="88"/>
      <c r="AW5739" s="88"/>
      <c r="AX5739" s="88"/>
      <c r="AY5739" s="88"/>
      <c r="AZ5739" s="88"/>
      <c r="BA5739" s="88"/>
      <c r="BB5739" s="89">
        <f t="shared" si="355"/>
        <v>0</v>
      </c>
      <c r="BC5739" s="90" t="str">
        <f t="shared" si="354"/>
        <v xml:space="preserve"> </v>
      </c>
      <c r="BD5739" s="91" t="str">
        <f t="shared" si="356"/>
        <v xml:space="preserve"> </v>
      </c>
      <c r="BE5739" s="92">
        <f t="shared" si="357"/>
        <v>0</v>
      </c>
    </row>
    <row r="5740" spans="1:57" s="74" customFormat="1" ht="50.1" customHeight="1" x14ac:dyDescent="0.2">
      <c r="A5740" s="78"/>
      <c r="B5740" s="78"/>
      <c r="C5740" s="78"/>
      <c r="D5740" s="78"/>
      <c r="E5740" s="79" t="str">
        <f>+IF(C5740&lt;&gt;"",VLOOKUP(MID(C5740,18,5),NIVELES!$A$133:$B$213,2,0),"")</f>
        <v/>
      </c>
      <c r="F5740" s="80"/>
      <c r="G5740" s="81" t="str">
        <f>+IF(F5740&lt;&gt;"",VLOOKUP(F5740,NIVELES!$A$246:$C$464,3,0),"")</f>
        <v/>
      </c>
      <c r="H5740" s="82"/>
      <c r="I5740" s="78"/>
      <c r="J5740" s="78"/>
      <c r="K5740" s="78"/>
      <c r="L5740" s="78"/>
      <c r="M5740" s="78"/>
      <c r="N5740" s="78"/>
      <c r="O5740" s="78"/>
      <c r="P5740" s="82"/>
      <c r="Q5740" s="78"/>
      <c r="R5740" s="82"/>
      <c r="S5740" s="82"/>
      <c r="T5740" s="82"/>
      <c r="U5740" s="82"/>
      <c r="V5740" s="82"/>
      <c r="W5740" s="82"/>
      <c r="X5740" s="82"/>
      <c r="Y5740" s="82"/>
      <c r="Z5740" s="82"/>
      <c r="AA5740" s="82"/>
      <c r="AB5740" s="82"/>
      <c r="AC5740" s="82"/>
      <c r="AD5740" s="85" t="str">
        <f>IF(A5740&lt;&gt;"",IF(D5740="DIRECCIÓN_DE_TRANSFERENCIAS","280 0031",VLOOKUP(C5740,NIVELES!$A$14:$B$105,2,0)),"")</f>
        <v/>
      </c>
      <c r="AE5740" s="86"/>
      <c r="AF5740" s="86"/>
      <c r="AG5740" s="79" t="str">
        <f>+IF(AF5740&lt;&gt;"",VLOOKUP(AF5740,NIVELES!$A$666:$B$673,2,0),"")</f>
        <v/>
      </c>
      <c r="AH5740" s="78"/>
      <c r="AI5740" s="79" t="str">
        <f>IF(AH5740&lt;&gt;"",VLOOKUP(CONCATENATE(AG5740,AH5740),NIVELES!$B$676:$C$745,2,0),"")</f>
        <v/>
      </c>
      <c r="AJ5740" s="78"/>
      <c r="AK5740" s="79" t="str">
        <f>+IF(AJ5740&lt;&gt;"",VLOOKUP(AJ5740,NIVELES!$A$816:$B$892,2,0),"")</f>
        <v/>
      </c>
      <c r="AL5740" s="78"/>
      <c r="AM5740" s="78"/>
      <c r="AN5740" s="79" t="str">
        <f>IF(AM5740&lt;&gt;"",+VLOOKUP(AM5740,NIVELES!$A$1652:$B$2466,2,0),"")</f>
        <v/>
      </c>
      <c r="AO5740" s="87"/>
      <c r="AP5740" s="88"/>
      <c r="AQ5740" s="88"/>
      <c r="AR5740" s="88"/>
      <c r="AS5740" s="88"/>
      <c r="AT5740" s="88"/>
      <c r="AU5740" s="88"/>
      <c r="AV5740" s="88"/>
      <c r="AW5740" s="88"/>
      <c r="AX5740" s="88"/>
      <c r="AY5740" s="88"/>
      <c r="AZ5740" s="88"/>
      <c r="BA5740" s="88"/>
      <c r="BB5740" s="89">
        <f t="shared" si="355"/>
        <v>0</v>
      </c>
      <c r="BC5740" s="90" t="str">
        <f t="shared" si="354"/>
        <v xml:space="preserve"> </v>
      </c>
      <c r="BD5740" s="91" t="str">
        <f t="shared" si="356"/>
        <v xml:space="preserve"> </v>
      </c>
      <c r="BE5740" s="92">
        <f t="shared" si="357"/>
        <v>0</v>
      </c>
    </row>
    <row r="5741" spans="1:57" s="74" customFormat="1" ht="50.1" customHeight="1" x14ac:dyDescent="0.2">
      <c r="A5741" s="78"/>
      <c r="B5741" s="78"/>
      <c r="C5741" s="78"/>
      <c r="D5741" s="78"/>
      <c r="E5741" s="79" t="str">
        <f>+IF(C5741&lt;&gt;"",VLOOKUP(MID(C5741,18,5),NIVELES!$A$133:$B$213,2,0),"")</f>
        <v/>
      </c>
      <c r="F5741" s="80"/>
      <c r="G5741" s="81" t="str">
        <f>+IF(F5741&lt;&gt;"",VLOOKUP(F5741,NIVELES!$A$246:$C$464,3,0),"")</f>
        <v/>
      </c>
      <c r="H5741" s="82"/>
      <c r="I5741" s="78"/>
      <c r="J5741" s="78"/>
      <c r="K5741" s="78"/>
      <c r="L5741" s="78"/>
      <c r="M5741" s="78"/>
      <c r="N5741" s="78"/>
      <c r="O5741" s="78"/>
      <c r="P5741" s="82"/>
      <c r="Q5741" s="78"/>
      <c r="R5741" s="82"/>
      <c r="S5741" s="82"/>
      <c r="T5741" s="82"/>
      <c r="U5741" s="82"/>
      <c r="V5741" s="82"/>
      <c r="W5741" s="82"/>
      <c r="X5741" s="82"/>
      <c r="Y5741" s="82"/>
      <c r="Z5741" s="82"/>
      <c r="AA5741" s="82"/>
      <c r="AB5741" s="82"/>
      <c r="AC5741" s="82"/>
      <c r="AD5741" s="85" t="str">
        <f>IF(A5741&lt;&gt;"",IF(D5741="DIRECCIÓN_DE_TRANSFERENCIAS","280 0031",VLOOKUP(C5741,NIVELES!$A$14:$B$105,2,0)),"")</f>
        <v/>
      </c>
      <c r="AE5741" s="86"/>
      <c r="AF5741" s="86"/>
      <c r="AG5741" s="79" t="str">
        <f>+IF(AF5741&lt;&gt;"",VLOOKUP(AF5741,NIVELES!$A$666:$B$673,2,0),"")</f>
        <v/>
      </c>
      <c r="AH5741" s="78"/>
      <c r="AI5741" s="79" t="str">
        <f>IF(AH5741&lt;&gt;"",VLOOKUP(CONCATENATE(AG5741,AH5741),NIVELES!$B$676:$C$745,2,0),"")</f>
        <v/>
      </c>
      <c r="AJ5741" s="78"/>
      <c r="AK5741" s="79" t="str">
        <f>+IF(AJ5741&lt;&gt;"",VLOOKUP(AJ5741,NIVELES!$A$816:$B$892,2,0),"")</f>
        <v/>
      </c>
      <c r="AL5741" s="78"/>
      <c r="AM5741" s="78"/>
      <c r="AN5741" s="79" t="str">
        <f>IF(AM5741&lt;&gt;"",+VLOOKUP(AM5741,NIVELES!$A$1652:$B$2466,2,0),"")</f>
        <v/>
      </c>
      <c r="AO5741" s="87"/>
      <c r="AP5741" s="88"/>
      <c r="AQ5741" s="88"/>
      <c r="AR5741" s="88"/>
      <c r="AS5741" s="88"/>
      <c r="AT5741" s="88"/>
      <c r="AU5741" s="88"/>
      <c r="AV5741" s="88"/>
      <c r="AW5741" s="88"/>
      <c r="AX5741" s="88"/>
      <c r="AY5741" s="88"/>
      <c r="AZ5741" s="88"/>
      <c r="BA5741" s="88"/>
      <c r="BB5741" s="89">
        <f t="shared" si="355"/>
        <v>0</v>
      </c>
      <c r="BC5741" s="90" t="str">
        <f t="shared" si="354"/>
        <v xml:space="preserve"> </v>
      </c>
      <c r="BD5741" s="91" t="str">
        <f t="shared" si="356"/>
        <v xml:space="preserve"> </v>
      </c>
      <c r="BE5741" s="92">
        <f t="shared" si="357"/>
        <v>0</v>
      </c>
    </row>
    <row r="5742" spans="1:57" s="74" customFormat="1" ht="50.1" customHeight="1" x14ac:dyDescent="0.2">
      <c r="A5742" s="78"/>
      <c r="B5742" s="78"/>
      <c r="C5742" s="78"/>
      <c r="D5742" s="78"/>
      <c r="E5742" s="79" t="str">
        <f>+IF(C5742&lt;&gt;"",VLOOKUP(MID(C5742,18,5),NIVELES!$A$133:$B$213,2,0),"")</f>
        <v/>
      </c>
      <c r="F5742" s="80"/>
      <c r="G5742" s="81" t="str">
        <f>+IF(F5742&lt;&gt;"",VLOOKUP(F5742,NIVELES!$A$246:$C$464,3,0),"")</f>
        <v/>
      </c>
      <c r="H5742" s="82"/>
      <c r="I5742" s="78"/>
      <c r="J5742" s="78"/>
      <c r="K5742" s="78"/>
      <c r="L5742" s="78"/>
      <c r="M5742" s="78"/>
      <c r="N5742" s="78"/>
      <c r="O5742" s="78"/>
      <c r="P5742" s="82"/>
      <c r="Q5742" s="78"/>
      <c r="R5742" s="82"/>
      <c r="S5742" s="82"/>
      <c r="T5742" s="82"/>
      <c r="U5742" s="82"/>
      <c r="V5742" s="82"/>
      <c r="W5742" s="82"/>
      <c r="X5742" s="82"/>
      <c r="Y5742" s="82"/>
      <c r="Z5742" s="82"/>
      <c r="AA5742" s="82"/>
      <c r="AB5742" s="82"/>
      <c r="AC5742" s="82"/>
      <c r="AD5742" s="85" t="str">
        <f>IF(A5742&lt;&gt;"",IF(D5742="DIRECCIÓN_DE_TRANSFERENCIAS","280 0031",VLOOKUP(C5742,NIVELES!$A$14:$B$105,2,0)),"")</f>
        <v/>
      </c>
      <c r="AE5742" s="86"/>
      <c r="AF5742" s="86"/>
      <c r="AG5742" s="79" t="str">
        <f>+IF(AF5742&lt;&gt;"",VLOOKUP(AF5742,NIVELES!$A$666:$B$673,2,0),"")</f>
        <v/>
      </c>
      <c r="AH5742" s="78"/>
      <c r="AI5742" s="79" t="str">
        <f>IF(AH5742&lt;&gt;"",VLOOKUP(CONCATENATE(AG5742,AH5742),NIVELES!$B$676:$C$745,2,0),"")</f>
        <v/>
      </c>
      <c r="AJ5742" s="78"/>
      <c r="AK5742" s="79" t="str">
        <f>+IF(AJ5742&lt;&gt;"",VLOOKUP(AJ5742,NIVELES!$A$816:$B$892,2,0),"")</f>
        <v/>
      </c>
      <c r="AL5742" s="78"/>
      <c r="AM5742" s="78"/>
      <c r="AN5742" s="79" t="str">
        <f>IF(AM5742&lt;&gt;"",+VLOOKUP(AM5742,NIVELES!$A$1652:$B$2466,2,0),"")</f>
        <v/>
      </c>
      <c r="AO5742" s="87"/>
      <c r="AP5742" s="88"/>
      <c r="AQ5742" s="88"/>
      <c r="AR5742" s="88"/>
      <c r="AS5742" s="88"/>
      <c r="AT5742" s="88"/>
      <c r="AU5742" s="88"/>
      <c r="AV5742" s="88"/>
      <c r="AW5742" s="88"/>
      <c r="AX5742" s="88"/>
      <c r="AY5742" s="88"/>
      <c r="AZ5742" s="88"/>
      <c r="BA5742" s="88"/>
      <c r="BB5742" s="89">
        <f t="shared" si="355"/>
        <v>0</v>
      </c>
      <c r="BC5742" s="90" t="str">
        <f t="shared" si="354"/>
        <v xml:space="preserve"> </v>
      </c>
      <c r="BD5742" s="91" t="str">
        <f t="shared" si="356"/>
        <v xml:space="preserve"> </v>
      </c>
      <c r="BE5742" s="92">
        <f t="shared" si="357"/>
        <v>0</v>
      </c>
    </row>
    <row r="5743" spans="1:57" s="74" customFormat="1" ht="50.1" customHeight="1" x14ac:dyDescent="0.2">
      <c r="A5743" s="78"/>
      <c r="B5743" s="78"/>
      <c r="C5743" s="78"/>
      <c r="D5743" s="78"/>
      <c r="E5743" s="79" t="str">
        <f>+IF(C5743&lt;&gt;"",VLOOKUP(MID(C5743,18,5),NIVELES!$A$133:$B$213,2,0),"")</f>
        <v/>
      </c>
      <c r="F5743" s="80"/>
      <c r="G5743" s="81" t="str">
        <f>+IF(F5743&lt;&gt;"",VLOOKUP(F5743,NIVELES!$A$246:$C$464,3,0),"")</f>
        <v/>
      </c>
      <c r="H5743" s="82"/>
      <c r="I5743" s="78"/>
      <c r="J5743" s="78"/>
      <c r="K5743" s="78"/>
      <c r="L5743" s="78"/>
      <c r="M5743" s="78"/>
      <c r="N5743" s="78"/>
      <c r="O5743" s="78"/>
      <c r="P5743" s="82"/>
      <c r="Q5743" s="78"/>
      <c r="R5743" s="82"/>
      <c r="S5743" s="82"/>
      <c r="T5743" s="82"/>
      <c r="U5743" s="82"/>
      <c r="V5743" s="82"/>
      <c r="W5743" s="82"/>
      <c r="X5743" s="82"/>
      <c r="Y5743" s="82"/>
      <c r="Z5743" s="82"/>
      <c r="AA5743" s="82"/>
      <c r="AB5743" s="82"/>
      <c r="AC5743" s="82"/>
      <c r="AD5743" s="85" t="str">
        <f>IF(A5743&lt;&gt;"",IF(D5743="DIRECCIÓN_DE_TRANSFERENCIAS","280 0031",VLOOKUP(C5743,NIVELES!$A$14:$B$105,2,0)),"")</f>
        <v/>
      </c>
      <c r="AE5743" s="86"/>
      <c r="AF5743" s="86"/>
      <c r="AG5743" s="79" t="str">
        <f>+IF(AF5743&lt;&gt;"",VLOOKUP(AF5743,NIVELES!$A$666:$B$673,2,0),"")</f>
        <v/>
      </c>
      <c r="AH5743" s="78"/>
      <c r="AI5743" s="79" t="str">
        <f>IF(AH5743&lt;&gt;"",VLOOKUP(CONCATENATE(AG5743,AH5743),NIVELES!$B$676:$C$745,2,0),"")</f>
        <v/>
      </c>
      <c r="AJ5743" s="78"/>
      <c r="AK5743" s="79" t="str">
        <f>+IF(AJ5743&lt;&gt;"",VLOOKUP(AJ5743,NIVELES!$A$816:$B$892,2,0),"")</f>
        <v/>
      </c>
      <c r="AL5743" s="78"/>
      <c r="AM5743" s="78"/>
      <c r="AN5743" s="79" t="str">
        <f>IF(AM5743&lt;&gt;"",+VLOOKUP(AM5743,NIVELES!$A$1652:$B$2466,2,0),"")</f>
        <v/>
      </c>
      <c r="AO5743" s="87"/>
      <c r="AP5743" s="88"/>
      <c r="AQ5743" s="88"/>
      <c r="AR5743" s="88"/>
      <c r="AS5743" s="88"/>
      <c r="AT5743" s="88"/>
      <c r="AU5743" s="88"/>
      <c r="AV5743" s="88"/>
      <c r="AW5743" s="88"/>
      <c r="AX5743" s="88"/>
      <c r="AY5743" s="88"/>
      <c r="AZ5743" s="88"/>
      <c r="BA5743" s="88"/>
      <c r="BB5743" s="89">
        <f t="shared" si="355"/>
        <v>0</v>
      </c>
      <c r="BC5743" s="90" t="str">
        <f t="shared" si="354"/>
        <v xml:space="preserve"> </v>
      </c>
      <c r="BD5743" s="91" t="str">
        <f t="shared" si="356"/>
        <v xml:space="preserve"> </v>
      </c>
      <c r="BE5743" s="92">
        <f t="shared" si="357"/>
        <v>0</v>
      </c>
    </row>
    <row r="5744" spans="1:57" s="74" customFormat="1" ht="50.1" customHeight="1" x14ac:dyDescent="0.2">
      <c r="A5744" s="78"/>
      <c r="B5744" s="78"/>
      <c r="C5744" s="78"/>
      <c r="D5744" s="78"/>
      <c r="E5744" s="79" t="str">
        <f>+IF(C5744&lt;&gt;"",VLOOKUP(MID(C5744,18,5),NIVELES!$A$133:$B$213,2,0),"")</f>
        <v/>
      </c>
      <c r="F5744" s="80"/>
      <c r="G5744" s="81" t="str">
        <f>+IF(F5744&lt;&gt;"",VLOOKUP(F5744,NIVELES!$A$246:$C$464,3,0),"")</f>
        <v/>
      </c>
      <c r="H5744" s="82"/>
      <c r="I5744" s="78"/>
      <c r="J5744" s="78"/>
      <c r="K5744" s="78"/>
      <c r="L5744" s="78"/>
      <c r="M5744" s="78"/>
      <c r="N5744" s="78"/>
      <c r="O5744" s="78"/>
      <c r="P5744" s="82"/>
      <c r="Q5744" s="78"/>
      <c r="R5744" s="82"/>
      <c r="S5744" s="82"/>
      <c r="T5744" s="82"/>
      <c r="U5744" s="82"/>
      <c r="V5744" s="82"/>
      <c r="W5744" s="82"/>
      <c r="X5744" s="82"/>
      <c r="Y5744" s="82"/>
      <c r="Z5744" s="82"/>
      <c r="AA5744" s="82"/>
      <c r="AB5744" s="82"/>
      <c r="AC5744" s="82"/>
      <c r="AD5744" s="85" t="str">
        <f>IF(A5744&lt;&gt;"",IF(D5744="DIRECCIÓN_DE_TRANSFERENCIAS","280 0031",VLOOKUP(C5744,NIVELES!$A$14:$B$105,2,0)),"")</f>
        <v/>
      </c>
      <c r="AE5744" s="86"/>
      <c r="AF5744" s="86"/>
      <c r="AG5744" s="79" t="str">
        <f>+IF(AF5744&lt;&gt;"",VLOOKUP(AF5744,NIVELES!$A$666:$B$673,2,0),"")</f>
        <v/>
      </c>
      <c r="AH5744" s="78"/>
      <c r="AI5744" s="79" t="str">
        <f>IF(AH5744&lt;&gt;"",VLOOKUP(CONCATENATE(AG5744,AH5744),NIVELES!$B$676:$C$745,2,0),"")</f>
        <v/>
      </c>
      <c r="AJ5744" s="78"/>
      <c r="AK5744" s="79" t="str">
        <f>+IF(AJ5744&lt;&gt;"",VLOOKUP(AJ5744,NIVELES!$A$816:$B$892,2,0),"")</f>
        <v/>
      </c>
      <c r="AL5744" s="78"/>
      <c r="AM5744" s="78"/>
      <c r="AN5744" s="79" t="str">
        <f>IF(AM5744&lt;&gt;"",+VLOOKUP(AM5744,NIVELES!$A$1652:$B$2466,2,0),"")</f>
        <v/>
      </c>
      <c r="AO5744" s="87"/>
      <c r="AP5744" s="88"/>
      <c r="AQ5744" s="88"/>
      <c r="AR5744" s="88"/>
      <c r="AS5744" s="88"/>
      <c r="AT5744" s="88"/>
      <c r="AU5744" s="88"/>
      <c r="AV5744" s="88"/>
      <c r="AW5744" s="88"/>
      <c r="AX5744" s="88"/>
      <c r="AY5744" s="88"/>
      <c r="AZ5744" s="88"/>
      <c r="BA5744" s="88"/>
      <c r="BB5744" s="89">
        <f t="shared" si="355"/>
        <v>0</v>
      </c>
      <c r="BC5744" s="90" t="str">
        <f t="shared" si="354"/>
        <v xml:space="preserve"> </v>
      </c>
      <c r="BD5744" s="91" t="str">
        <f t="shared" si="356"/>
        <v xml:space="preserve"> </v>
      </c>
      <c r="BE5744" s="92">
        <f t="shared" si="357"/>
        <v>0</v>
      </c>
    </row>
    <row r="5745" spans="1:57" s="74" customFormat="1" ht="50.1" customHeight="1" x14ac:dyDescent="0.2">
      <c r="A5745" s="78"/>
      <c r="B5745" s="78"/>
      <c r="C5745" s="78"/>
      <c r="D5745" s="78"/>
      <c r="E5745" s="79" t="str">
        <f>+IF(C5745&lt;&gt;"",VLOOKUP(MID(C5745,18,5),NIVELES!$A$133:$B$213,2,0),"")</f>
        <v/>
      </c>
      <c r="F5745" s="80"/>
      <c r="G5745" s="81" t="str">
        <f>+IF(F5745&lt;&gt;"",VLOOKUP(F5745,NIVELES!$A$246:$C$464,3,0),"")</f>
        <v/>
      </c>
      <c r="H5745" s="82"/>
      <c r="I5745" s="78"/>
      <c r="J5745" s="78"/>
      <c r="K5745" s="78"/>
      <c r="L5745" s="78"/>
      <c r="M5745" s="78"/>
      <c r="N5745" s="78"/>
      <c r="O5745" s="78"/>
      <c r="P5745" s="82"/>
      <c r="Q5745" s="78"/>
      <c r="R5745" s="82"/>
      <c r="S5745" s="82"/>
      <c r="T5745" s="82"/>
      <c r="U5745" s="82"/>
      <c r="V5745" s="82"/>
      <c r="W5745" s="82"/>
      <c r="X5745" s="82"/>
      <c r="Y5745" s="82"/>
      <c r="Z5745" s="82"/>
      <c r="AA5745" s="82"/>
      <c r="AB5745" s="82"/>
      <c r="AC5745" s="82"/>
      <c r="AD5745" s="85" t="str">
        <f>IF(A5745&lt;&gt;"",IF(D5745="DIRECCIÓN_DE_TRANSFERENCIAS","280 0031",VLOOKUP(C5745,NIVELES!$A$14:$B$105,2,0)),"")</f>
        <v/>
      </c>
      <c r="AE5745" s="86"/>
      <c r="AF5745" s="86"/>
      <c r="AG5745" s="79" t="str">
        <f>+IF(AF5745&lt;&gt;"",VLOOKUP(AF5745,NIVELES!$A$666:$B$673,2,0),"")</f>
        <v/>
      </c>
      <c r="AH5745" s="78"/>
      <c r="AI5745" s="79" t="str">
        <f>IF(AH5745&lt;&gt;"",VLOOKUP(CONCATENATE(AG5745,AH5745),NIVELES!$B$676:$C$745,2,0),"")</f>
        <v/>
      </c>
      <c r="AJ5745" s="78"/>
      <c r="AK5745" s="79" t="str">
        <f>+IF(AJ5745&lt;&gt;"",VLOOKUP(AJ5745,NIVELES!$A$816:$B$892,2,0),"")</f>
        <v/>
      </c>
      <c r="AL5745" s="78"/>
      <c r="AM5745" s="78"/>
      <c r="AN5745" s="79" t="str">
        <f>IF(AM5745&lt;&gt;"",+VLOOKUP(AM5745,NIVELES!$A$1652:$B$2466,2,0),"")</f>
        <v/>
      </c>
      <c r="AO5745" s="87"/>
      <c r="AP5745" s="88"/>
      <c r="AQ5745" s="88"/>
      <c r="AR5745" s="88"/>
      <c r="AS5745" s="88"/>
      <c r="AT5745" s="88"/>
      <c r="AU5745" s="88"/>
      <c r="AV5745" s="88"/>
      <c r="AW5745" s="88"/>
      <c r="AX5745" s="88"/>
      <c r="AY5745" s="88"/>
      <c r="AZ5745" s="88"/>
      <c r="BA5745" s="88"/>
      <c r="BB5745" s="89">
        <f t="shared" si="355"/>
        <v>0</v>
      </c>
      <c r="BC5745" s="90" t="str">
        <f t="shared" si="354"/>
        <v xml:space="preserve"> </v>
      </c>
      <c r="BD5745" s="91" t="str">
        <f t="shared" si="356"/>
        <v xml:space="preserve"> </v>
      </c>
      <c r="BE5745" s="92">
        <f t="shared" si="357"/>
        <v>0</v>
      </c>
    </row>
    <row r="5746" spans="1:57" s="74" customFormat="1" ht="50.1" customHeight="1" x14ac:dyDescent="0.2">
      <c r="A5746" s="78"/>
      <c r="B5746" s="78"/>
      <c r="C5746" s="78"/>
      <c r="D5746" s="78"/>
      <c r="E5746" s="79" t="str">
        <f>+IF(C5746&lt;&gt;"",VLOOKUP(MID(C5746,18,5),NIVELES!$A$133:$B$213,2,0),"")</f>
        <v/>
      </c>
      <c r="F5746" s="80"/>
      <c r="G5746" s="81" t="str">
        <f>+IF(F5746&lt;&gt;"",VLOOKUP(F5746,NIVELES!$A$246:$C$464,3,0),"")</f>
        <v/>
      </c>
      <c r="H5746" s="82"/>
      <c r="I5746" s="78"/>
      <c r="J5746" s="78"/>
      <c r="K5746" s="78"/>
      <c r="L5746" s="78"/>
      <c r="M5746" s="78"/>
      <c r="N5746" s="78"/>
      <c r="O5746" s="78"/>
      <c r="P5746" s="82"/>
      <c r="Q5746" s="78"/>
      <c r="R5746" s="82"/>
      <c r="S5746" s="82"/>
      <c r="T5746" s="82"/>
      <c r="U5746" s="82"/>
      <c r="V5746" s="82"/>
      <c r="W5746" s="82"/>
      <c r="X5746" s="82"/>
      <c r="Y5746" s="82"/>
      <c r="Z5746" s="82"/>
      <c r="AA5746" s="82"/>
      <c r="AB5746" s="82"/>
      <c r="AC5746" s="82"/>
      <c r="AD5746" s="85" t="str">
        <f>IF(A5746&lt;&gt;"",IF(D5746="DIRECCIÓN_DE_TRANSFERENCIAS","280 0031",VLOOKUP(C5746,NIVELES!$A$14:$B$105,2,0)),"")</f>
        <v/>
      </c>
      <c r="AE5746" s="86"/>
      <c r="AF5746" s="86"/>
      <c r="AG5746" s="79" t="str">
        <f>+IF(AF5746&lt;&gt;"",VLOOKUP(AF5746,NIVELES!$A$666:$B$673,2,0),"")</f>
        <v/>
      </c>
      <c r="AH5746" s="78"/>
      <c r="AI5746" s="79" t="str">
        <f>IF(AH5746&lt;&gt;"",VLOOKUP(CONCATENATE(AG5746,AH5746),NIVELES!$B$676:$C$745,2,0),"")</f>
        <v/>
      </c>
      <c r="AJ5746" s="78"/>
      <c r="AK5746" s="79" t="str">
        <f>+IF(AJ5746&lt;&gt;"",VLOOKUP(AJ5746,NIVELES!$A$816:$B$892,2,0),"")</f>
        <v/>
      </c>
      <c r="AL5746" s="78"/>
      <c r="AM5746" s="78"/>
      <c r="AN5746" s="79" t="str">
        <f>IF(AM5746&lt;&gt;"",+VLOOKUP(AM5746,NIVELES!$A$1652:$B$2466,2,0),"")</f>
        <v/>
      </c>
      <c r="AO5746" s="87"/>
      <c r="AP5746" s="88"/>
      <c r="AQ5746" s="88"/>
      <c r="AR5746" s="88"/>
      <c r="AS5746" s="88"/>
      <c r="AT5746" s="88"/>
      <c r="AU5746" s="88"/>
      <c r="AV5746" s="88"/>
      <c r="AW5746" s="88"/>
      <c r="AX5746" s="88"/>
      <c r="AY5746" s="88"/>
      <c r="AZ5746" s="88"/>
      <c r="BA5746" s="88"/>
      <c r="BB5746" s="89">
        <f t="shared" si="355"/>
        <v>0</v>
      </c>
      <c r="BC5746" s="90" t="str">
        <f t="shared" si="354"/>
        <v xml:space="preserve"> </v>
      </c>
      <c r="BD5746" s="91" t="str">
        <f t="shared" si="356"/>
        <v xml:space="preserve"> </v>
      </c>
      <c r="BE5746" s="92">
        <f t="shared" si="357"/>
        <v>0</v>
      </c>
    </row>
    <row r="5747" spans="1:57" s="74" customFormat="1" ht="50.1" customHeight="1" x14ac:dyDescent="0.2">
      <c r="A5747" s="78"/>
      <c r="B5747" s="78"/>
      <c r="C5747" s="78"/>
      <c r="D5747" s="78"/>
      <c r="E5747" s="79" t="str">
        <f>+IF(C5747&lt;&gt;"",VLOOKUP(MID(C5747,18,5),NIVELES!$A$133:$B$213,2,0),"")</f>
        <v/>
      </c>
      <c r="F5747" s="80"/>
      <c r="G5747" s="81" t="str">
        <f>+IF(F5747&lt;&gt;"",VLOOKUP(F5747,NIVELES!$A$246:$C$464,3,0),"")</f>
        <v/>
      </c>
      <c r="H5747" s="82"/>
      <c r="I5747" s="78"/>
      <c r="J5747" s="78"/>
      <c r="K5747" s="78"/>
      <c r="L5747" s="78"/>
      <c r="M5747" s="78"/>
      <c r="N5747" s="78"/>
      <c r="O5747" s="78"/>
      <c r="P5747" s="82"/>
      <c r="Q5747" s="78"/>
      <c r="R5747" s="82"/>
      <c r="S5747" s="82"/>
      <c r="T5747" s="82"/>
      <c r="U5747" s="82"/>
      <c r="V5747" s="82"/>
      <c r="W5747" s="82"/>
      <c r="X5747" s="82"/>
      <c r="Y5747" s="82"/>
      <c r="Z5747" s="82"/>
      <c r="AA5747" s="82"/>
      <c r="AB5747" s="82"/>
      <c r="AC5747" s="82"/>
      <c r="AD5747" s="85" t="str">
        <f>IF(A5747&lt;&gt;"",IF(D5747="DIRECCIÓN_DE_TRANSFERENCIAS","280 0031",VLOOKUP(C5747,NIVELES!$A$14:$B$105,2,0)),"")</f>
        <v/>
      </c>
      <c r="AE5747" s="86"/>
      <c r="AF5747" s="86"/>
      <c r="AG5747" s="79" t="str">
        <f>+IF(AF5747&lt;&gt;"",VLOOKUP(AF5747,NIVELES!$A$666:$B$673,2,0),"")</f>
        <v/>
      </c>
      <c r="AH5747" s="78"/>
      <c r="AI5747" s="79" t="str">
        <f>IF(AH5747&lt;&gt;"",VLOOKUP(CONCATENATE(AG5747,AH5747),NIVELES!$B$676:$C$745,2,0),"")</f>
        <v/>
      </c>
      <c r="AJ5747" s="78"/>
      <c r="AK5747" s="79" t="str">
        <f>+IF(AJ5747&lt;&gt;"",VLOOKUP(AJ5747,NIVELES!$A$816:$B$892,2,0),"")</f>
        <v/>
      </c>
      <c r="AL5747" s="78"/>
      <c r="AM5747" s="78"/>
      <c r="AN5747" s="79" t="str">
        <f>IF(AM5747&lt;&gt;"",+VLOOKUP(AM5747,NIVELES!$A$1652:$B$2466,2,0),"")</f>
        <v/>
      </c>
      <c r="AO5747" s="87"/>
      <c r="AP5747" s="88"/>
      <c r="AQ5747" s="88"/>
      <c r="AR5747" s="88"/>
      <c r="AS5747" s="88"/>
      <c r="AT5747" s="88"/>
      <c r="AU5747" s="88"/>
      <c r="AV5747" s="88"/>
      <c r="AW5747" s="88"/>
      <c r="AX5747" s="88"/>
      <c r="AY5747" s="88"/>
      <c r="AZ5747" s="88"/>
      <c r="BA5747" s="88"/>
      <c r="BB5747" s="89">
        <f t="shared" si="355"/>
        <v>0</v>
      </c>
      <c r="BC5747" s="90" t="str">
        <f t="shared" si="354"/>
        <v xml:space="preserve"> </v>
      </c>
      <c r="BD5747" s="91" t="str">
        <f t="shared" si="356"/>
        <v xml:space="preserve"> </v>
      </c>
      <c r="BE5747" s="92">
        <f t="shared" si="357"/>
        <v>0</v>
      </c>
    </row>
    <row r="5748" spans="1:57" s="74" customFormat="1" ht="50.1" customHeight="1" x14ac:dyDescent="0.2">
      <c r="A5748" s="78"/>
      <c r="B5748" s="78"/>
      <c r="C5748" s="78"/>
      <c r="D5748" s="78"/>
      <c r="E5748" s="79" t="str">
        <f>+IF(C5748&lt;&gt;"",VLOOKUP(MID(C5748,18,5),NIVELES!$A$133:$B$213,2,0),"")</f>
        <v/>
      </c>
      <c r="F5748" s="80"/>
      <c r="G5748" s="81" t="str">
        <f>+IF(F5748&lt;&gt;"",VLOOKUP(F5748,NIVELES!$A$246:$C$464,3,0),"")</f>
        <v/>
      </c>
      <c r="H5748" s="82"/>
      <c r="I5748" s="78"/>
      <c r="J5748" s="78"/>
      <c r="K5748" s="78"/>
      <c r="L5748" s="78"/>
      <c r="M5748" s="78"/>
      <c r="N5748" s="78"/>
      <c r="O5748" s="78"/>
      <c r="P5748" s="82"/>
      <c r="Q5748" s="78"/>
      <c r="R5748" s="82"/>
      <c r="S5748" s="82"/>
      <c r="T5748" s="82"/>
      <c r="U5748" s="82"/>
      <c r="V5748" s="82"/>
      <c r="W5748" s="82"/>
      <c r="X5748" s="82"/>
      <c r="Y5748" s="82"/>
      <c r="Z5748" s="82"/>
      <c r="AA5748" s="82"/>
      <c r="AB5748" s="82"/>
      <c r="AC5748" s="82"/>
      <c r="AD5748" s="85" t="str">
        <f>IF(A5748&lt;&gt;"",IF(D5748="DIRECCIÓN_DE_TRANSFERENCIAS","280 0031",VLOOKUP(C5748,NIVELES!$A$14:$B$105,2,0)),"")</f>
        <v/>
      </c>
      <c r="AE5748" s="86"/>
      <c r="AF5748" s="86"/>
      <c r="AG5748" s="79" t="str">
        <f>+IF(AF5748&lt;&gt;"",VLOOKUP(AF5748,NIVELES!$A$666:$B$673,2,0),"")</f>
        <v/>
      </c>
      <c r="AH5748" s="78"/>
      <c r="AI5748" s="79" t="str">
        <f>IF(AH5748&lt;&gt;"",VLOOKUP(CONCATENATE(AG5748,AH5748),NIVELES!$B$676:$C$745,2,0),"")</f>
        <v/>
      </c>
      <c r="AJ5748" s="78"/>
      <c r="AK5748" s="79" t="str">
        <f>+IF(AJ5748&lt;&gt;"",VLOOKUP(AJ5748,NIVELES!$A$816:$B$892,2,0),"")</f>
        <v/>
      </c>
      <c r="AL5748" s="78"/>
      <c r="AM5748" s="78"/>
      <c r="AN5748" s="79" t="str">
        <f>IF(AM5748&lt;&gt;"",+VLOOKUP(AM5748,NIVELES!$A$1652:$B$2466,2,0),"")</f>
        <v/>
      </c>
      <c r="AO5748" s="87"/>
      <c r="AP5748" s="88"/>
      <c r="AQ5748" s="88"/>
      <c r="AR5748" s="88"/>
      <c r="AS5748" s="88"/>
      <c r="AT5748" s="88"/>
      <c r="AU5748" s="88"/>
      <c r="AV5748" s="88"/>
      <c r="AW5748" s="88"/>
      <c r="AX5748" s="88"/>
      <c r="AY5748" s="88"/>
      <c r="AZ5748" s="88"/>
      <c r="BA5748" s="88"/>
      <c r="BB5748" s="89">
        <f t="shared" si="355"/>
        <v>0</v>
      </c>
      <c r="BC5748" s="90" t="str">
        <f t="shared" si="354"/>
        <v xml:space="preserve"> </v>
      </c>
      <c r="BD5748" s="91" t="str">
        <f t="shared" si="356"/>
        <v xml:space="preserve"> </v>
      </c>
      <c r="BE5748" s="92">
        <f t="shared" si="357"/>
        <v>0</v>
      </c>
    </row>
    <row r="5749" spans="1:57" s="74" customFormat="1" ht="50.1" customHeight="1" x14ac:dyDescent="0.2">
      <c r="A5749" s="78"/>
      <c r="B5749" s="78"/>
      <c r="C5749" s="78"/>
      <c r="D5749" s="78"/>
      <c r="E5749" s="79" t="str">
        <f>+IF(C5749&lt;&gt;"",VLOOKUP(MID(C5749,18,5),NIVELES!$A$133:$B$213,2,0),"")</f>
        <v/>
      </c>
      <c r="F5749" s="80"/>
      <c r="G5749" s="81" t="str">
        <f>+IF(F5749&lt;&gt;"",VLOOKUP(F5749,NIVELES!$A$246:$C$464,3,0),"")</f>
        <v/>
      </c>
      <c r="H5749" s="82"/>
      <c r="I5749" s="78"/>
      <c r="J5749" s="78"/>
      <c r="K5749" s="78"/>
      <c r="L5749" s="78"/>
      <c r="M5749" s="78"/>
      <c r="N5749" s="78"/>
      <c r="O5749" s="78"/>
      <c r="P5749" s="82"/>
      <c r="Q5749" s="78"/>
      <c r="R5749" s="82"/>
      <c r="S5749" s="82"/>
      <c r="T5749" s="82"/>
      <c r="U5749" s="82"/>
      <c r="V5749" s="82"/>
      <c r="W5749" s="82"/>
      <c r="X5749" s="82"/>
      <c r="Y5749" s="82"/>
      <c r="Z5749" s="82"/>
      <c r="AA5749" s="82"/>
      <c r="AB5749" s="82"/>
      <c r="AC5749" s="82"/>
      <c r="AD5749" s="85" t="str">
        <f>IF(A5749&lt;&gt;"",IF(D5749="DIRECCIÓN_DE_TRANSFERENCIAS","280 0031",VLOOKUP(C5749,NIVELES!$A$14:$B$105,2,0)),"")</f>
        <v/>
      </c>
      <c r="AE5749" s="86"/>
      <c r="AF5749" s="86"/>
      <c r="AG5749" s="79" t="str">
        <f>+IF(AF5749&lt;&gt;"",VLOOKUP(AF5749,NIVELES!$A$666:$B$673,2,0),"")</f>
        <v/>
      </c>
      <c r="AH5749" s="78"/>
      <c r="AI5749" s="79" t="str">
        <f>IF(AH5749&lt;&gt;"",VLOOKUP(CONCATENATE(AG5749,AH5749),NIVELES!$B$676:$C$745,2,0),"")</f>
        <v/>
      </c>
      <c r="AJ5749" s="78"/>
      <c r="AK5749" s="79" t="str">
        <f>+IF(AJ5749&lt;&gt;"",VLOOKUP(AJ5749,NIVELES!$A$816:$B$892,2,0),"")</f>
        <v/>
      </c>
      <c r="AL5749" s="78"/>
      <c r="AM5749" s="78"/>
      <c r="AN5749" s="79" t="str">
        <f>IF(AM5749&lt;&gt;"",+VLOOKUP(AM5749,NIVELES!$A$1652:$B$2466,2,0),"")</f>
        <v/>
      </c>
      <c r="AO5749" s="87"/>
      <c r="AP5749" s="88"/>
      <c r="AQ5749" s="88"/>
      <c r="AR5749" s="88"/>
      <c r="AS5749" s="88"/>
      <c r="AT5749" s="88"/>
      <c r="AU5749" s="88"/>
      <c r="AV5749" s="88"/>
      <c r="AW5749" s="88"/>
      <c r="AX5749" s="88"/>
      <c r="AY5749" s="88"/>
      <c r="AZ5749" s="88"/>
      <c r="BA5749" s="88"/>
      <c r="BB5749" s="89">
        <f t="shared" si="355"/>
        <v>0</v>
      </c>
      <c r="BC5749" s="90" t="str">
        <f t="shared" si="354"/>
        <v xml:space="preserve"> </v>
      </c>
      <c r="BD5749" s="91" t="str">
        <f t="shared" si="356"/>
        <v xml:space="preserve"> </v>
      </c>
      <c r="BE5749" s="92">
        <f t="shared" si="357"/>
        <v>0</v>
      </c>
    </row>
    <row r="5750" spans="1:57" s="74" customFormat="1" ht="50.1" customHeight="1" x14ac:dyDescent="0.2">
      <c r="A5750" s="78"/>
      <c r="B5750" s="78"/>
      <c r="C5750" s="78"/>
      <c r="D5750" s="78"/>
      <c r="E5750" s="79" t="str">
        <f>+IF(C5750&lt;&gt;"",VLOOKUP(MID(C5750,18,5),NIVELES!$A$133:$B$213,2,0),"")</f>
        <v/>
      </c>
      <c r="F5750" s="80"/>
      <c r="G5750" s="81" t="str">
        <f>+IF(F5750&lt;&gt;"",VLOOKUP(F5750,NIVELES!$A$246:$C$464,3,0),"")</f>
        <v/>
      </c>
      <c r="H5750" s="82"/>
      <c r="I5750" s="78"/>
      <c r="J5750" s="78"/>
      <c r="K5750" s="78"/>
      <c r="L5750" s="78"/>
      <c r="M5750" s="78"/>
      <c r="N5750" s="78"/>
      <c r="O5750" s="78"/>
      <c r="P5750" s="82"/>
      <c r="Q5750" s="78"/>
      <c r="R5750" s="82"/>
      <c r="S5750" s="82"/>
      <c r="T5750" s="82"/>
      <c r="U5750" s="82"/>
      <c r="V5750" s="82"/>
      <c r="W5750" s="82"/>
      <c r="X5750" s="82"/>
      <c r="Y5750" s="82"/>
      <c r="Z5750" s="82"/>
      <c r="AA5750" s="82"/>
      <c r="AB5750" s="82"/>
      <c r="AC5750" s="82"/>
      <c r="AD5750" s="85" t="str">
        <f>IF(A5750&lt;&gt;"",IF(D5750="DIRECCIÓN_DE_TRANSFERENCIAS","280 0031",VLOOKUP(C5750,NIVELES!$A$14:$B$105,2,0)),"")</f>
        <v/>
      </c>
      <c r="AE5750" s="86"/>
      <c r="AF5750" s="86"/>
      <c r="AG5750" s="79" t="str">
        <f>+IF(AF5750&lt;&gt;"",VLOOKUP(AF5750,NIVELES!$A$666:$B$673,2,0),"")</f>
        <v/>
      </c>
      <c r="AH5750" s="78"/>
      <c r="AI5750" s="79" t="str">
        <f>IF(AH5750&lt;&gt;"",VLOOKUP(CONCATENATE(AG5750,AH5750),NIVELES!$B$676:$C$745,2,0),"")</f>
        <v/>
      </c>
      <c r="AJ5750" s="78"/>
      <c r="AK5750" s="79" t="str">
        <f>+IF(AJ5750&lt;&gt;"",VLOOKUP(AJ5750,NIVELES!$A$816:$B$892,2,0),"")</f>
        <v/>
      </c>
      <c r="AL5750" s="78"/>
      <c r="AM5750" s="78"/>
      <c r="AN5750" s="79" t="str">
        <f>IF(AM5750&lt;&gt;"",+VLOOKUP(AM5750,NIVELES!$A$1652:$B$2466,2,0),"")</f>
        <v/>
      </c>
      <c r="AO5750" s="87"/>
      <c r="AP5750" s="88"/>
      <c r="AQ5750" s="88"/>
      <c r="AR5750" s="88"/>
      <c r="AS5750" s="88"/>
      <c r="AT5750" s="88"/>
      <c r="AU5750" s="88"/>
      <c r="AV5750" s="88"/>
      <c r="AW5750" s="88"/>
      <c r="AX5750" s="88"/>
      <c r="AY5750" s="88"/>
      <c r="AZ5750" s="88"/>
      <c r="BA5750" s="88"/>
      <c r="BB5750" s="89">
        <f t="shared" si="355"/>
        <v>0</v>
      </c>
      <c r="BC5750" s="90" t="str">
        <f t="shared" si="354"/>
        <v xml:space="preserve"> </v>
      </c>
      <c r="BD5750" s="91" t="str">
        <f t="shared" si="356"/>
        <v xml:space="preserve"> </v>
      </c>
      <c r="BE5750" s="92">
        <f t="shared" si="357"/>
        <v>0</v>
      </c>
    </row>
    <row r="5751" spans="1:57" s="74" customFormat="1" ht="50.1" customHeight="1" x14ac:dyDescent="0.2">
      <c r="A5751" s="78"/>
      <c r="B5751" s="78"/>
      <c r="C5751" s="78"/>
      <c r="D5751" s="78"/>
      <c r="E5751" s="79" t="str">
        <f>+IF(C5751&lt;&gt;"",VLOOKUP(MID(C5751,18,5),NIVELES!$A$133:$B$213,2,0),"")</f>
        <v/>
      </c>
      <c r="F5751" s="80"/>
      <c r="G5751" s="81" t="str">
        <f>+IF(F5751&lt;&gt;"",VLOOKUP(F5751,NIVELES!$A$246:$C$464,3,0),"")</f>
        <v/>
      </c>
      <c r="H5751" s="82"/>
      <c r="I5751" s="78"/>
      <c r="J5751" s="78"/>
      <c r="K5751" s="78"/>
      <c r="L5751" s="78"/>
      <c r="M5751" s="78"/>
      <c r="N5751" s="78"/>
      <c r="O5751" s="78"/>
      <c r="P5751" s="82"/>
      <c r="Q5751" s="78"/>
      <c r="R5751" s="82"/>
      <c r="S5751" s="82"/>
      <c r="T5751" s="82"/>
      <c r="U5751" s="82"/>
      <c r="V5751" s="82"/>
      <c r="W5751" s="82"/>
      <c r="X5751" s="82"/>
      <c r="Y5751" s="82"/>
      <c r="Z5751" s="82"/>
      <c r="AA5751" s="82"/>
      <c r="AB5751" s="82"/>
      <c r="AC5751" s="82"/>
      <c r="AD5751" s="85" t="str">
        <f>IF(A5751&lt;&gt;"",IF(D5751="DIRECCIÓN_DE_TRANSFERENCIAS","280 0031",VLOOKUP(C5751,NIVELES!$A$14:$B$105,2,0)),"")</f>
        <v/>
      </c>
      <c r="AE5751" s="86"/>
      <c r="AF5751" s="86"/>
      <c r="AG5751" s="79" t="str">
        <f>+IF(AF5751&lt;&gt;"",VLOOKUP(AF5751,NIVELES!$A$666:$B$673,2,0),"")</f>
        <v/>
      </c>
      <c r="AH5751" s="78"/>
      <c r="AI5751" s="79" t="str">
        <f>IF(AH5751&lt;&gt;"",VLOOKUP(CONCATENATE(AG5751,AH5751),NIVELES!$B$676:$C$745,2,0),"")</f>
        <v/>
      </c>
      <c r="AJ5751" s="78"/>
      <c r="AK5751" s="79" t="str">
        <f>+IF(AJ5751&lt;&gt;"",VLOOKUP(AJ5751,NIVELES!$A$816:$B$892,2,0),"")</f>
        <v/>
      </c>
      <c r="AL5751" s="78"/>
      <c r="AM5751" s="78"/>
      <c r="AN5751" s="79" t="str">
        <f>IF(AM5751&lt;&gt;"",+VLOOKUP(AM5751,NIVELES!$A$1652:$B$2466,2,0),"")</f>
        <v/>
      </c>
      <c r="AO5751" s="87"/>
      <c r="AP5751" s="88"/>
      <c r="AQ5751" s="88"/>
      <c r="AR5751" s="88"/>
      <c r="AS5751" s="88"/>
      <c r="AT5751" s="88"/>
      <c r="AU5751" s="88"/>
      <c r="AV5751" s="88"/>
      <c r="AW5751" s="88"/>
      <c r="AX5751" s="88"/>
      <c r="AY5751" s="88"/>
      <c r="AZ5751" s="88"/>
      <c r="BA5751" s="88"/>
      <c r="BB5751" s="89">
        <f t="shared" si="355"/>
        <v>0</v>
      </c>
      <c r="BC5751" s="90" t="str">
        <f t="shared" si="354"/>
        <v xml:space="preserve"> </v>
      </c>
      <c r="BD5751" s="91" t="str">
        <f t="shared" si="356"/>
        <v xml:space="preserve"> </v>
      </c>
      <c r="BE5751" s="92">
        <f t="shared" si="357"/>
        <v>0</v>
      </c>
    </row>
    <row r="5752" spans="1:57" s="74" customFormat="1" ht="50.1" customHeight="1" x14ac:dyDescent="0.2">
      <c r="A5752" s="78"/>
      <c r="B5752" s="78"/>
      <c r="C5752" s="78"/>
      <c r="D5752" s="78"/>
      <c r="E5752" s="79" t="str">
        <f>+IF(C5752&lt;&gt;"",VLOOKUP(MID(C5752,18,5),NIVELES!$A$133:$B$213,2,0),"")</f>
        <v/>
      </c>
      <c r="F5752" s="80"/>
      <c r="G5752" s="81" t="str">
        <f>+IF(F5752&lt;&gt;"",VLOOKUP(F5752,NIVELES!$A$246:$C$464,3,0),"")</f>
        <v/>
      </c>
      <c r="H5752" s="82"/>
      <c r="I5752" s="78"/>
      <c r="J5752" s="78"/>
      <c r="K5752" s="78"/>
      <c r="L5752" s="78"/>
      <c r="M5752" s="78"/>
      <c r="N5752" s="78"/>
      <c r="O5752" s="78"/>
      <c r="P5752" s="82"/>
      <c r="Q5752" s="78"/>
      <c r="R5752" s="82"/>
      <c r="S5752" s="82"/>
      <c r="T5752" s="82"/>
      <c r="U5752" s="82"/>
      <c r="V5752" s="82"/>
      <c r="W5752" s="82"/>
      <c r="X5752" s="82"/>
      <c r="Y5752" s="82"/>
      <c r="Z5752" s="82"/>
      <c r="AA5752" s="82"/>
      <c r="AB5752" s="82"/>
      <c r="AC5752" s="82"/>
      <c r="AD5752" s="85" t="str">
        <f>IF(A5752&lt;&gt;"",IF(D5752="DIRECCIÓN_DE_TRANSFERENCIAS","280 0031",VLOOKUP(C5752,NIVELES!$A$14:$B$105,2,0)),"")</f>
        <v/>
      </c>
      <c r="AE5752" s="86"/>
      <c r="AF5752" s="86"/>
      <c r="AG5752" s="79" t="str">
        <f>+IF(AF5752&lt;&gt;"",VLOOKUP(AF5752,NIVELES!$A$666:$B$673,2,0),"")</f>
        <v/>
      </c>
      <c r="AH5752" s="78"/>
      <c r="AI5752" s="79" t="str">
        <f>IF(AH5752&lt;&gt;"",VLOOKUP(CONCATENATE(AG5752,AH5752),NIVELES!$B$676:$C$745,2,0),"")</f>
        <v/>
      </c>
      <c r="AJ5752" s="78"/>
      <c r="AK5752" s="79" t="str">
        <f>+IF(AJ5752&lt;&gt;"",VLOOKUP(AJ5752,NIVELES!$A$816:$B$892,2,0),"")</f>
        <v/>
      </c>
      <c r="AL5752" s="78"/>
      <c r="AM5752" s="78"/>
      <c r="AN5752" s="79" t="str">
        <f>IF(AM5752&lt;&gt;"",+VLOOKUP(AM5752,NIVELES!$A$1652:$B$2466,2,0),"")</f>
        <v/>
      </c>
      <c r="AO5752" s="87"/>
      <c r="AP5752" s="88"/>
      <c r="AQ5752" s="88"/>
      <c r="AR5752" s="88"/>
      <c r="AS5752" s="88"/>
      <c r="AT5752" s="88"/>
      <c r="AU5752" s="88"/>
      <c r="AV5752" s="88"/>
      <c r="AW5752" s="88"/>
      <c r="AX5752" s="88"/>
      <c r="AY5752" s="88"/>
      <c r="AZ5752" s="88"/>
      <c r="BA5752" s="88"/>
      <c r="BB5752" s="89">
        <f t="shared" si="355"/>
        <v>0</v>
      </c>
      <c r="BC5752" s="90" t="str">
        <f t="shared" si="354"/>
        <v xml:space="preserve"> </v>
      </c>
      <c r="BD5752" s="91" t="str">
        <f t="shared" si="356"/>
        <v xml:space="preserve"> </v>
      </c>
      <c r="BE5752" s="92">
        <f t="shared" si="357"/>
        <v>0</v>
      </c>
    </row>
    <row r="5753" spans="1:57" s="74" customFormat="1" ht="50.1" customHeight="1" x14ac:dyDescent="0.2">
      <c r="A5753" s="78"/>
      <c r="B5753" s="78"/>
      <c r="C5753" s="78"/>
      <c r="D5753" s="78"/>
      <c r="E5753" s="79" t="str">
        <f>+IF(C5753&lt;&gt;"",VLOOKUP(MID(C5753,18,5),NIVELES!$A$133:$B$213,2,0),"")</f>
        <v/>
      </c>
      <c r="F5753" s="80"/>
      <c r="G5753" s="81" t="str">
        <f>+IF(F5753&lt;&gt;"",VLOOKUP(F5753,NIVELES!$A$246:$C$464,3,0),"")</f>
        <v/>
      </c>
      <c r="H5753" s="82"/>
      <c r="I5753" s="78"/>
      <c r="J5753" s="78"/>
      <c r="K5753" s="78"/>
      <c r="L5753" s="78"/>
      <c r="M5753" s="78"/>
      <c r="N5753" s="78"/>
      <c r="O5753" s="78"/>
      <c r="P5753" s="82"/>
      <c r="Q5753" s="78"/>
      <c r="R5753" s="82"/>
      <c r="S5753" s="82"/>
      <c r="T5753" s="82"/>
      <c r="U5753" s="82"/>
      <c r="V5753" s="82"/>
      <c r="W5753" s="82"/>
      <c r="X5753" s="82"/>
      <c r="Y5753" s="82"/>
      <c r="Z5753" s="82"/>
      <c r="AA5753" s="82"/>
      <c r="AB5753" s="82"/>
      <c r="AC5753" s="82"/>
      <c r="AD5753" s="85" t="str">
        <f>IF(A5753&lt;&gt;"",IF(D5753="DIRECCIÓN_DE_TRANSFERENCIAS","280 0031",VLOOKUP(C5753,NIVELES!$A$14:$B$105,2,0)),"")</f>
        <v/>
      </c>
      <c r="AE5753" s="86"/>
      <c r="AF5753" s="86"/>
      <c r="AG5753" s="79" t="str">
        <f>+IF(AF5753&lt;&gt;"",VLOOKUP(AF5753,NIVELES!$A$666:$B$673,2,0),"")</f>
        <v/>
      </c>
      <c r="AH5753" s="78"/>
      <c r="AI5753" s="79" t="str">
        <f>IF(AH5753&lt;&gt;"",VLOOKUP(CONCATENATE(AG5753,AH5753),NIVELES!$B$676:$C$745,2,0),"")</f>
        <v/>
      </c>
      <c r="AJ5753" s="78"/>
      <c r="AK5753" s="79" t="str">
        <f>+IF(AJ5753&lt;&gt;"",VLOOKUP(AJ5753,NIVELES!$A$816:$B$892,2,0),"")</f>
        <v/>
      </c>
      <c r="AL5753" s="78"/>
      <c r="AM5753" s="78"/>
      <c r="AN5753" s="79" t="str">
        <f>IF(AM5753&lt;&gt;"",+VLOOKUP(AM5753,NIVELES!$A$1652:$B$2466,2,0),"")</f>
        <v/>
      </c>
      <c r="AO5753" s="87"/>
      <c r="AP5753" s="88"/>
      <c r="AQ5753" s="88"/>
      <c r="AR5753" s="88"/>
      <c r="AS5753" s="88"/>
      <c r="AT5753" s="88"/>
      <c r="AU5753" s="88"/>
      <c r="AV5753" s="88"/>
      <c r="AW5753" s="88"/>
      <c r="AX5753" s="88"/>
      <c r="AY5753" s="88"/>
      <c r="AZ5753" s="88"/>
      <c r="BA5753" s="88"/>
      <c r="BB5753" s="89">
        <f t="shared" si="355"/>
        <v>0</v>
      </c>
      <c r="BC5753" s="90" t="str">
        <f t="shared" si="354"/>
        <v xml:space="preserve"> </v>
      </c>
      <c r="BD5753" s="91" t="str">
        <f t="shared" si="356"/>
        <v xml:space="preserve"> </v>
      </c>
      <c r="BE5753" s="92">
        <f t="shared" si="357"/>
        <v>0</v>
      </c>
    </row>
    <row r="5754" spans="1:57" s="74" customFormat="1" ht="50.1" customHeight="1" x14ac:dyDescent="0.2">
      <c r="A5754" s="78"/>
      <c r="B5754" s="78"/>
      <c r="C5754" s="78"/>
      <c r="D5754" s="78"/>
      <c r="E5754" s="79" t="str">
        <f>+IF(C5754&lt;&gt;"",VLOOKUP(MID(C5754,18,5),NIVELES!$A$133:$B$213,2,0),"")</f>
        <v/>
      </c>
      <c r="F5754" s="80"/>
      <c r="G5754" s="81" t="str">
        <f>+IF(F5754&lt;&gt;"",VLOOKUP(F5754,NIVELES!$A$246:$C$464,3,0),"")</f>
        <v/>
      </c>
      <c r="H5754" s="82"/>
      <c r="I5754" s="78"/>
      <c r="J5754" s="78"/>
      <c r="K5754" s="78"/>
      <c r="L5754" s="78"/>
      <c r="M5754" s="78"/>
      <c r="N5754" s="78"/>
      <c r="O5754" s="78"/>
      <c r="P5754" s="82"/>
      <c r="Q5754" s="78"/>
      <c r="R5754" s="82"/>
      <c r="S5754" s="82"/>
      <c r="T5754" s="82"/>
      <c r="U5754" s="82"/>
      <c r="V5754" s="82"/>
      <c r="W5754" s="82"/>
      <c r="X5754" s="82"/>
      <c r="Y5754" s="82"/>
      <c r="Z5754" s="82"/>
      <c r="AA5754" s="82"/>
      <c r="AB5754" s="82"/>
      <c r="AC5754" s="82"/>
      <c r="AD5754" s="85" t="str">
        <f>IF(A5754&lt;&gt;"",IF(D5754="DIRECCIÓN_DE_TRANSFERENCIAS","280 0031",VLOOKUP(C5754,NIVELES!$A$14:$B$105,2,0)),"")</f>
        <v/>
      </c>
      <c r="AE5754" s="86"/>
      <c r="AF5754" s="86"/>
      <c r="AG5754" s="79" t="str">
        <f>+IF(AF5754&lt;&gt;"",VLOOKUP(AF5754,NIVELES!$A$666:$B$673,2,0),"")</f>
        <v/>
      </c>
      <c r="AH5754" s="78"/>
      <c r="AI5754" s="79" t="str">
        <f>IF(AH5754&lt;&gt;"",VLOOKUP(CONCATENATE(AG5754,AH5754),NIVELES!$B$676:$C$745,2,0),"")</f>
        <v/>
      </c>
      <c r="AJ5754" s="78"/>
      <c r="AK5754" s="79" t="str">
        <f>+IF(AJ5754&lt;&gt;"",VLOOKUP(AJ5754,NIVELES!$A$816:$B$892,2,0),"")</f>
        <v/>
      </c>
      <c r="AL5754" s="78"/>
      <c r="AM5754" s="78"/>
      <c r="AN5754" s="79" t="str">
        <f>IF(AM5754&lt;&gt;"",+VLOOKUP(AM5754,NIVELES!$A$1652:$B$2466,2,0),"")</f>
        <v/>
      </c>
      <c r="AO5754" s="87"/>
      <c r="AP5754" s="88"/>
      <c r="AQ5754" s="88"/>
      <c r="AR5754" s="88"/>
      <c r="AS5754" s="88"/>
      <c r="AT5754" s="88"/>
      <c r="AU5754" s="88"/>
      <c r="AV5754" s="88"/>
      <c r="AW5754" s="88"/>
      <c r="AX5754" s="88"/>
      <c r="AY5754" s="88"/>
      <c r="AZ5754" s="88"/>
      <c r="BA5754" s="88"/>
      <c r="BB5754" s="89">
        <f t="shared" si="355"/>
        <v>0</v>
      </c>
      <c r="BC5754" s="90" t="str">
        <f t="shared" si="354"/>
        <v xml:space="preserve"> </v>
      </c>
      <c r="BD5754" s="91" t="str">
        <f t="shared" si="356"/>
        <v xml:space="preserve"> </v>
      </c>
      <c r="BE5754" s="92">
        <f t="shared" si="357"/>
        <v>0</v>
      </c>
    </row>
    <row r="5755" spans="1:57" s="74" customFormat="1" ht="50.1" customHeight="1" x14ac:dyDescent="0.2">
      <c r="A5755" s="78"/>
      <c r="B5755" s="78"/>
      <c r="C5755" s="78"/>
      <c r="D5755" s="78"/>
      <c r="E5755" s="79" t="str">
        <f>+IF(C5755&lt;&gt;"",VLOOKUP(MID(C5755,18,5),NIVELES!$A$133:$B$213,2,0),"")</f>
        <v/>
      </c>
      <c r="F5755" s="80"/>
      <c r="G5755" s="81" t="str">
        <f>+IF(F5755&lt;&gt;"",VLOOKUP(F5755,NIVELES!$A$246:$C$464,3,0),"")</f>
        <v/>
      </c>
      <c r="H5755" s="82"/>
      <c r="I5755" s="78"/>
      <c r="J5755" s="78"/>
      <c r="K5755" s="78"/>
      <c r="L5755" s="78"/>
      <c r="M5755" s="78"/>
      <c r="N5755" s="78"/>
      <c r="O5755" s="78"/>
      <c r="P5755" s="82"/>
      <c r="Q5755" s="78"/>
      <c r="R5755" s="82"/>
      <c r="S5755" s="82"/>
      <c r="T5755" s="82"/>
      <c r="U5755" s="82"/>
      <c r="V5755" s="82"/>
      <c r="W5755" s="82"/>
      <c r="X5755" s="82"/>
      <c r="Y5755" s="82"/>
      <c r="Z5755" s="82"/>
      <c r="AA5755" s="82"/>
      <c r="AB5755" s="82"/>
      <c r="AC5755" s="82"/>
      <c r="AD5755" s="85" t="str">
        <f>IF(A5755&lt;&gt;"",IF(D5755="DIRECCIÓN_DE_TRANSFERENCIAS","280 0031",VLOOKUP(C5755,NIVELES!$A$14:$B$105,2,0)),"")</f>
        <v/>
      </c>
      <c r="AE5755" s="86"/>
      <c r="AF5755" s="86"/>
      <c r="AG5755" s="79" t="str">
        <f>+IF(AF5755&lt;&gt;"",VLOOKUP(AF5755,NIVELES!$A$666:$B$673,2,0),"")</f>
        <v/>
      </c>
      <c r="AH5755" s="78"/>
      <c r="AI5755" s="79" t="str">
        <f>IF(AH5755&lt;&gt;"",VLOOKUP(CONCATENATE(AG5755,AH5755),NIVELES!$B$676:$C$745,2,0),"")</f>
        <v/>
      </c>
      <c r="AJ5755" s="78"/>
      <c r="AK5755" s="79" t="str">
        <f>+IF(AJ5755&lt;&gt;"",VLOOKUP(AJ5755,NIVELES!$A$816:$B$892,2,0),"")</f>
        <v/>
      </c>
      <c r="AL5755" s="78"/>
      <c r="AM5755" s="78"/>
      <c r="AN5755" s="79" t="str">
        <f>IF(AM5755&lt;&gt;"",+VLOOKUP(AM5755,NIVELES!$A$1652:$B$2466,2,0),"")</f>
        <v/>
      </c>
      <c r="AO5755" s="87"/>
      <c r="AP5755" s="88"/>
      <c r="AQ5755" s="88"/>
      <c r="AR5755" s="88"/>
      <c r="AS5755" s="88"/>
      <c r="AT5755" s="88"/>
      <c r="AU5755" s="88"/>
      <c r="AV5755" s="88"/>
      <c r="AW5755" s="88"/>
      <c r="AX5755" s="88"/>
      <c r="AY5755" s="88"/>
      <c r="AZ5755" s="88"/>
      <c r="BA5755" s="88"/>
      <c r="BB5755" s="89">
        <f t="shared" si="355"/>
        <v>0</v>
      </c>
      <c r="BC5755" s="90" t="str">
        <f t="shared" si="354"/>
        <v xml:space="preserve"> </v>
      </c>
      <c r="BD5755" s="91" t="str">
        <f t="shared" si="356"/>
        <v xml:space="preserve"> </v>
      </c>
      <c r="BE5755" s="92">
        <f t="shared" si="357"/>
        <v>0</v>
      </c>
    </row>
    <row r="5756" spans="1:57" s="74" customFormat="1" ht="50.1" customHeight="1" x14ac:dyDescent="0.2">
      <c r="A5756" s="78"/>
      <c r="B5756" s="78"/>
      <c r="C5756" s="78"/>
      <c r="D5756" s="78"/>
      <c r="E5756" s="79" t="str">
        <f>+IF(C5756&lt;&gt;"",VLOOKUP(MID(C5756,18,5),NIVELES!$A$133:$B$213,2,0),"")</f>
        <v/>
      </c>
      <c r="F5756" s="80"/>
      <c r="G5756" s="81" t="str">
        <f>+IF(F5756&lt;&gt;"",VLOOKUP(F5756,NIVELES!$A$246:$C$464,3,0),"")</f>
        <v/>
      </c>
      <c r="H5756" s="82"/>
      <c r="I5756" s="78"/>
      <c r="J5756" s="78"/>
      <c r="K5756" s="78"/>
      <c r="L5756" s="78"/>
      <c r="M5756" s="78"/>
      <c r="N5756" s="78"/>
      <c r="O5756" s="78"/>
      <c r="P5756" s="82"/>
      <c r="Q5756" s="78"/>
      <c r="R5756" s="82"/>
      <c r="S5756" s="82"/>
      <c r="T5756" s="82"/>
      <c r="U5756" s="82"/>
      <c r="V5756" s="82"/>
      <c r="W5756" s="82"/>
      <c r="X5756" s="82"/>
      <c r="Y5756" s="82"/>
      <c r="Z5756" s="82"/>
      <c r="AA5756" s="82"/>
      <c r="AB5756" s="82"/>
      <c r="AC5756" s="82"/>
      <c r="AD5756" s="85" t="str">
        <f>IF(A5756&lt;&gt;"",IF(D5756="DIRECCIÓN_DE_TRANSFERENCIAS","280 0031",VLOOKUP(C5756,NIVELES!$A$14:$B$105,2,0)),"")</f>
        <v/>
      </c>
      <c r="AE5756" s="86"/>
      <c r="AF5756" s="86"/>
      <c r="AG5756" s="79" t="str">
        <f>+IF(AF5756&lt;&gt;"",VLOOKUP(AF5756,NIVELES!$A$666:$B$673,2,0),"")</f>
        <v/>
      </c>
      <c r="AH5756" s="78"/>
      <c r="AI5756" s="79" t="str">
        <f>IF(AH5756&lt;&gt;"",VLOOKUP(CONCATENATE(AG5756,AH5756),NIVELES!$B$676:$C$745,2,0),"")</f>
        <v/>
      </c>
      <c r="AJ5756" s="78"/>
      <c r="AK5756" s="79" t="str">
        <f>+IF(AJ5756&lt;&gt;"",VLOOKUP(AJ5756,NIVELES!$A$816:$B$892,2,0),"")</f>
        <v/>
      </c>
      <c r="AL5756" s="78"/>
      <c r="AM5756" s="78"/>
      <c r="AN5756" s="79" t="str">
        <f>IF(AM5756&lt;&gt;"",+VLOOKUP(AM5756,NIVELES!$A$1652:$B$2466,2,0),"")</f>
        <v/>
      </c>
      <c r="AO5756" s="87"/>
      <c r="AP5756" s="88"/>
      <c r="AQ5756" s="88"/>
      <c r="AR5756" s="88"/>
      <c r="AS5756" s="88"/>
      <c r="AT5756" s="88"/>
      <c r="AU5756" s="88"/>
      <c r="AV5756" s="88"/>
      <c r="AW5756" s="88"/>
      <c r="AX5756" s="88"/>
      <c r="AY5756" s="88"/>
      <c r="AZ5756" s="88"/>
      <c r="BA5756" s="88"/>
      <c r="BB5756" s="89">
        <f t="shared" si="355"/>
        <v>0</v>
      </c>
      <c r="BC5756" s="90" t="str">
        <f t="shared" si="354"/>
        <v xml:space="preserve"> </v>
      </c>
      <c r="BD5756" s="91" t="str">
        <f t="shared" si="356"/>
        <v xml:space="preserve"> </v>
      </c>
      <c r="BE5756" s="92">
        <f t="shared" si="357"/>
        <v>0</v>
      </c>
    </row>
    <row r="5757" spans="1:57" s="74" customFormat="1" ht="50.1" customHeight="1" x14ac:dyDescent="0.2">
      <c r="A5757" s="78"/>
      <c r="B5757" s="78"/>
      <c r="C5757" s="78"/>
      <c r="D5757" s="78"/>
      <c r="E5757" s="79" t="str">
        <f>+IF(C5757&lt;&gt;"",VLOOKUP(MID(C5757,18,5),NIVELES!$A$133:$B$213,2,0),"")</f>
        <v/>
      </c>
      <c r="F5757" s="80"/>
      <c r="G5757" s="81" t="str">
        <f>+IF(F5757&lt;&gt;"",VLOOKUP(F5757,NIVELES!$A$246:$C$464,3,0),"")</f>
        <v/>
      </c>
      <c r="H5757" s="82"/>
      <c r="I5757" s="78"/>
      <c r="J5757" s="78"/>
      <c r="K5757" s="78"/>
      <c r="L5757" s="78"/>
      <c r="M5757" s="78"/>
      <c r="N5757" s="78"/>
      <c r="O5757" s="78"/>
      <c r="P5757" s="82"/>
      <c r="Q5757" s="78"/>
      <c r="R5757" s="82"/>
      <c r="S5757" s="82"/>
      <c r="T5757" s="82"/>
      <c r="U5757" s="82"/>
      <c r="V5757" s="82"/>
      <c r="W5757" s="82"/>
      <c r="X5757" s="82"/>
      <c r="Y5757" s="82"/>
      <c r="Z5757" s="82"/>
      <c r="AA5757" s="82"/>
      <c r="AB5757" s="82"/>
      <c r="AC5757" s="82"/>
      <c r="AD5757" s="85" t="str">
        <f>IF(A5757&lt;&gt;"",IF(D5757="DIRECCIÓN_DE_TRANSFERENCIAS","280 0031",VLOOKUP(C5757,NIVELES!$A$14:$B$105,2,0)),"")</f>
        <v/>
      </c>
      <c r="AE5757" s="86"/>
      <c r="AF5757" s="86"/>
      <c r="AG5757" s="79" t="str">
        <f>+IF(AF5757&lt;&gt;"",VLOOKUP(AF5757,NIVELES!$A$666:$B$673,2,0),"")</f>
        <v/>
      </c>
      <c r="AH5757" s="78"/>
      <c r="AI5757" s="79" t="str">
        <f>IF(AH5757&lt;&gt;"",VLOOKUP(CONCATENATE(AG5757,AH5757),NIVELES!$B$676:$C$745,2,0),"")</f>
        <v/>
      </c>
      <c r="AJ5757" s="78"/>
      <c r="AK5757" s="79" t="str">
        <f>+IF(AJ5757&lt;&gt;"",VLOOKUP(AJ5757,NIVELES!$A$816:$B$892,2,0),"")</f>
        <v/>
      </c>
      <c r="AL5757" s="78"/>
      <c r="AM5757" s="78"/>
      <c r="AN5757" s="79" t="str">
        <f>IF(AM5757&lt;&gt;"",+VLOOKUP(AM5757,NIVELES!$A$1652:$B$2466,2,0),"")</f>
        <v/>
      </c>
      <c r="AO5757" s="87"/>
      <c r="AP5757" s="88"/>
      <c r="AQ5757" s="88"/>
      <c r="AR5757" s="88"/>
      <c r="AS5757" s="88"/>
      <c r="AT5757" s="88"/>
      <c r="AU5757" s="88"/>
      <c r="AV5757" s="88"/>
      <c r="AW5757" s="88"/>
      <c r="AX5757" s="88"/>
      <c r="AY5757" s="88"/>
      <c r="AZ5757" s="88"/>
      <c r="BA5757" s="88"/>
      <c r="BB5757" s="89">
        <f t="shared" si="355"/>
        <v>0</v>
      </c>
      <c r="BC5757" s="90" t="str">
        <f t="shared" si="354"/>
        <v xml:space="preserve"> </v>
      </c>
      <c r="BD5757" s="91" t="str">
        <f t="shared" si="356"/>
        <v xml:space="preserve"> </v>
      </c>
      <c r="BE5757" s="92">
        <f t="shared" si="357"/>
        <v>0</v>
      </c>
    </row>
    <row r="5758" spans="1:57" s="74" customFormat="1" ht="50.1" customHeight="1" x14ac:dyDescent="0.2">
      <c r="A5758" s="78"/>
      <c r="B5758" s="78"/>
      <c r="C5758" s="78"/>
      <c r="D5758" s="78"/>
      <c r="E5758" s="79" t="str">
        <f>+IF(C5758&lt;&gt;"",VLOOKUP(MID(C5758,18,5),NIVELES!$A$133:$B$213,2,0),"")</f>
        <v/>
      </c>
      <c r="F5758" s="80"/>
      <c r="G5758" s="81" t="str">
        <f>+IF(F5758&lt;&gt;"",VLOOKUP(F5758,NIVELES!$A$246:$C$464,3,0),"")</f>
        <v/>
      </c>
      <c r="H5758" s="82"/>
      <c r="I5758" s="78"/>
      <c r="J5758" s="78"/>
      <c r="K5758" s="78"/>
      <c r="L5758" s="78"/>
      <c r="M5758" s="78"/>
      <c r="N5758" s="78"/>
      <c r="O5758" s="78"/>
      <c r="P5758" s="82"/>
      <c r="Q5758" s="78"/>
      <c r="R5758" s="82"/>
      <c r="S5758" s="82"/>
      <c r="T5758" s="82"/>
      <c r="U5758" s="82"/>
      <c r="V5758" s="82"/>
      <c r="W5758" s="82"/>
      <c r="X5758" s="82"/>
      <c r="Y5758" s="82"/>
      <c r="Z5758" s="82"/>
      <c r="AA5758" s="82"/>
      <c r="AB5758" s="82"/>
      <c r="AC5758" s="82"/>
      <c r="AD5758" s="85" t="str">
        <f>IF(A5758&lt;&gt;"",IF(D5758="DIRECCIÓN_DE_TRANSFERENCIAS","280 0031",VLOOKUP(C5758,NIVELES!$A$14:$B$105,2,0)),"")</f>
        <v/>
      </c>
      <c r="AE5758" s="86"/>
      <c r="AF5758" s="86"/>
      <c r="AG5758" s="79" t="str">
        <f>+IF(AF5758&lt;&gt;"",VLOOKUP(AF5758,NIVELES!$A$666:$B$673,2,0),"")</f>
        <v/>
      </c>
      <c r="AH5758" s="78"/>
      <c r="AI5758" s="79" t="str">
        <f>IF(AH5758&lt;&gt;"",VLOOKUP(CONCATENATE(AG5758,AH5758),NIVELES!$B$676:$C$745,2,0),"")</f>
        <v/>
      </c>
      <c r="AJ5758" s="78"/>
      <c r="AK5758" s="79" t="str">
        <f>+IF(AJ5758&lt;&gt;"",VLOOKUP(AJ5758,NIVELES!$A$816:$B$892,2,0),"")</f>
        <v/>
      </c>
      <c r="AL5758" s="78"/>
      <c r="AM5758" s="78"/>
      <c r="AN5758" s="79" t="str">
        <f>IF(AM5758&lt;&gt;"",+VLOOKUP(AM5758,NIVELES!$A$1652:$B$2466,2,0),"")</f>
        <v/>
      </c>
      <c r="AO5758" s="87"/>
      <c r="AP5758" s="88"/>
      <c r="AQ5758" s="88"/>
      <c r="AR5758" s="88"/>
      <c r="AS5758" s="88"/>
      <c r="AT5758" s="88"/>
      <c r="AU5758" s="88"/>
      <c r="AV5758" s="88"/>
      <c r="AW5758" s="88"/>
      <c r="AX5758" s="88"/>
      <c r="AY5758" s="88"/>
      <c r="AZ5758" s="88"/>
      <c r="BA5758" s="88"/>
      <c r="BB5758" s="89">
        <f t="shared" si="355"/>
        <v>0</v>
      </c>
      <c r="BC5758" s="90" t="str">
        <f t="shared" si="354"/>
        <v xml:space="preserve"> </v>
      </c>
      <c r="BD5758" s="91" t="str">
        <f t="shared" si="356"/>
        <v xml:space="preserve"> </v>
      </c>
      <c r="BE5758" s="92">
        <f t="shared" si="357"/>
        <v>0</v>
      </c>
    </row>
    <row r="5759" spans="1:57" s="74" customFormat="1" ht="50.1" customHeight="1" x14ac:dyDescent="0.2">
      <c r="A5759" s="78"/>
      <c r="B5759" s="78"/>
      <c r="C5759" s="78"/>
      <c r="D5759" s="78"/>
      <c r="E5759" s="79" t="str">
        <f>+IF(C5759&lt;&gt;"",VLOOKUP(MID(C5759,18,5),NIVELES!$A$133:$B$213,2,0),"")</f>
        <v/>
      </c>
      <c r="F5759" s="80"/>
      <c r="G5759" s="81" t="str">
        <f>+IF(F5759&lt;&gt;"",VLOOKUP(F5759,NIVELES!$A$246:$C$464,3,0),"")</f>
        <v/>
      </c>
      <c r="H5759" s="82"/>
      <c r="I5759" s="78"/>
      <c r="J5759" s="78"/>
      <c r="K5759" s="78"/>
      <c r="L5759" s="78"/>
      <c r="M5759" s="78"/>
      <c r="N5759" s="78"/>
      <c r="O5759" s="78"/>
      <c r="P5759" s="82"/>
      <c r="Q5759" s="78"/>
      <c r="R5759" s="82"/>
      <c r="S5759" s="82"/>
      <c r="T5759" s="82"/>
      <c r="U5759" s="82"/>
      <c r="V5759" s="82"/>
      <c r="W5759" s="82"/>
      <c r="X5759" s="82"/>
      <c r="Y5759" s="82"/>
      <c r="Z5759" s="82"/>
      <c r="AA5759" s="82"/>
      <c r="AB5759" s="82"/>
      <c r="AC5759" s="82"/>
      <c r="AD5759" s="85" t="str">
        <f>IF(A5759&lt;&gt;"",IF(D5759="DIRECCIÓN_DE_TRANSFERENCIAS","280 0031",VLOOKUP(C5759,NIVELES!$A$14:$B$105,2,0)),"")</f>
        <v/>
      </c>
      <c r="AE5759" s="86"/>
      <c r="AF5759" s="86"/>
      <c r="AG5759" s="79" t="str">
        <f>+IF(AF5759&lt;&gt;"",VLOOKUP(AF5759,NIVELES!$A$666:$B$673,2,0),"")</f>
        <v/>
      </c>
      <c r="AH5759" s="78"/>
      <c r="AI5759" s="79" t="str">
        <f>IF(AH5759&lt;&gt;"",VLOOKUP(CONCATENATE(AG5759,AH5759),NIVELES!$B$676:$C$745,2,0),"")</f>
        <v/>
      </c>
      <c r="AJ5759" s="78"/>
      <c r="AK5759" s="79" t="str">
        <f>+IF(AJ5759&lt;&gt;"",VLOOKUP(AJ5759,NIVELES!$A$816:$B$892,2,0),"")</f>
        <v/>
      </c>
      <c r="AL5759" s="78"/>
      <c r="AM5759" s="78"/>
      <c r="AN5759" s="79" t="str">
        <f>IF(AM5759&lt;&gt;"",+VLOOKUP(AM5759,NIVELES!$A$1652:$B$2466,2,0),"")</f>
        <v/>
      </c>
      <c r="AO5759" s="87"/>
      <c r="AP5759" s="88"/>
      <c r="AQ5759" s="88"/>
      <c r="AR5759" s="88"/>
      <c r="AS5759" s="88"/>
      <c r="AT5759" s="88"/>
      <c r="AU5759" s="88"/>
      <c r="AV5759" s="88"/>
      <c r="AW5759" s="88"/>
      <c r="AX5759" s="88"/>
      <c r="AY5759" s="88"/>
      <c r="AZ5759" s="88"/>
      <c r="BA5759" s="88"/>
      <c r="BB5759" s="89">
        <f t="shared" si="355"/>
        <v>0</v>
      </c>
      <c r="BC5759" s="90" t="str">
        <f t="shared" si="354"/>
        <v xml:space="preserve"> </v>
      </c>
      <c r="BD5759" s="91" t="str">
        <f t="shared" si="356"/>
        <v xml:space="preserve"> </v>
      </c>
      <c r="BE5759" s="92">
        <f t="shared" si="357"/>
        <v>0</v>
      </c>
    </row>
    <row r="5760" spans="1:57" s="74" customFormat="1" ht="50.1" customHeight="1" x14ac:dyDescent="0.2">
      <c r="A5760" s="78"/>
      <c r="B5760" s="78"/>
      <c r="C5760" s="78"/>
      <c r="D5760" s="78"/>
      <c r="E5760" s="79" t="str">
        <f>+IF(C5760&lt;&gt;"",VLOOKUP(MID(C5760,18,5),NIVELES!$A$133:$B$213,2,0),"")</f>
        <v/>
      </c>
      <c r="F5760" s="80"/>
      <c r="G5760" s="81" t="str">
        <f>+IF(F5760&lt;&gt;"",VLOOKUP(F5760,NIVELES!$A$246:$C$464,3,0),"")</f>
        <v/>
      </c>
      <c r="H5760" s="82"/>
      <c r="I5760" s="78"/>
      <c r="J5760" s="78"/>
      <c r="K5760" s="78"/>
      <c r="L5760" s="78"/>
      <c r="M5760" s="78"/>
      <c r="N5760" s="78"/>
      <c r="O5760" s="78"/>
      <c r="P5760" s="82"/>
      <c r="Q5760" s="78"/>
      <c r="R5760" s="82"/>
      <c r="S5760" s="82"/>
      <c r="T5760" s="82"/>
      <c r="U5760" s="82"/>
      <c r="V5760" s="82"/>
      <c r="W5760" s="82"/>
      <c r="X5760" s="82"/>
      <c r="Y5760" s="82"/>
      <c r="Z5760" s="82"/>
      <c r="AA5760" s="82"/>
      <c r="AB5760" s="82"/>
      <c r="AC5760" s="82"/>
      <c r="AD5760" s="85" t="str">
        <f>IF(A5760&lt;&gt;"",IF(D5760="DIRECCIÓN_DE_TRANSFERENCIAS","280 0031",VLOOKUP(C5760,NIVELES!$A$14:$B$105,2,0)),"")</f>
        <v/>
      </c>
      <c r="AE5760" s="86"/>
      <c r="AF5760" s="86"/>
      <c r="AG5760" s="79" t="str">
        <f>+IF(AF5760&lt;&gt;"",VLOOKUP(AF5760,NIVELES!$A$666:$B$673,2,0),"")</f>
        <v/>
      </c>
      <c r="AH5760" s="78"/>
      <c r="AI5760" s="79" t="str">
        <f>IF(AH5760&lt;&gt;"",VLOOKUP(CONCATENATE(AG5760,AH5760),NIVELES!$B$676:$C$745,2,0),"")</f>
        <v/>
      </c>
      <c r="AJ5760" s="78"/>
      <c r="AK5760" s="79" t="str">
        <f>+IF(AJ5760&lt;&gt;"",VLOOKUP(AJ5760,NIVELES!$A$816:$B$892,2,0),"")</f>
        <v/>
      </c>
      <c r="AL5760" s="78"/>
      <c r="AM5760" s="78"/>
      <c r="AN5760" s="79" t="str">
        <f>IF(AM5760&lt;&gt;"",+VLOOKUP(AM5760,NIVELES!$A$1652:$B$2466,2,0),"")</f>
        <v/>
      </c>
      <c r="AO5760" s="87"/>
      <c r="AP5760" s="88"/>
      <c r="AQ5760" s="88"/>
      <c r="AR5760" s="88"/>
      <c r="AS5760" s="88"/>
      <c r="AT5760" s="88"/>
      <c r="AU5760" s="88"/>
      <c r="AV5760" s="88"/>
      <c r="AW5760" s="88"/>
      <c r="AX5760" s="88"/>
      <c r="AY5760" s="88"/>
      <c r="AZ5760" s="88"/>
      <c r="BA5760" s="88"/>
      <c r="BB5760" s="89">
        <f t="shared" si="355"/>
        <v>0</v>
      </c>
      <c r="BC5760" s="90" t="str">
        <f t="shared" si="354"/>
        <v xml:space="preserve"> </v>
      </c>
      <c r="BD5760" s="91" t="str">
        <f t="shared" si="356"/>
        <v xml:space="preserve"> </v>
      </c>
      <c r="BE5760" s="92">
        <f t="shared" si="357"/>
        <v>0</v>
      </c>
    </row>
    <row r="5761" spans="1:57" s="74" customFormat="1" ht="50.1" customHeight="1" x14ac:dyDescent="0.2">
      <c r="A5761" s="78"/>
      <c r="B5761" s="78"/>
      <c r="C5761" s="78"/>
      <c r="D5761" s="78"/>
      <c r="E5761" s="79" t="str">
        <f>+IF(C5761&lt;&gt;"",VLOOKUP(MID(C5761,18,5),NIVELES!$A$133:$B$213,2,0),"")</f>
        <v/>
      </c>
      <c r="F5761" s="80"/>
      <c r="G5761" s="81" t="str">
        <f>+IF(F5761&lt;&gt;"",VLOOKUP(F5761,NIVELES!$A$246:$C$464,3,0),"")</f>
        <v/>
      </c>
      <c r="H5761" s="82"/>
      <c r="I5761" s="78"/>
      <c r="J5761" s="78"/>
      <c r="K5761" s="78"/>
      <c r="L5761" s="78"/>
      <c r="M5761" s="78"/>
      <c r="N5761" s="78"/>
      <c r="O5761" s="78"/>
      <c r="P5761" s="82"/>
      <c r="Q5761" s="78"/>
      <c r="R5761" s="82"/>
      <c r="S5761" s="82"/>
      <c r="T5761" s="82"/>
      <c r="U5761" s="82"/>
      <c r="V5761" s="82"/>
      <c r="W5761" s="82"/>
      <c r="X5761" s="82"/>
      <c r="Y5761" s="82"/>
      <c r="Z5761" s="82"/>
      <c r="AA5761" s="82"/>
      <c r="AB5761" s="82"/>
      <c r="AC5761" s="82"/>
      <c r="AD5761" s="85" t="str">
        <f>IF(A5761&lt;&gt;"",IF(D5761="DIRECCIÓN_DE_TRANSFERENCIAS","280 0031",VLOOKUP(C5761,NIVELES!$A$14:$B$105,2,0)),"")</f>
        <v/>
      </c>
      <c r="AE5761" s="86"/>
      <c r="AF5761" s="86"/>
      <c r="AG5761" s="79" t="str">
        <f>+IF(AF5761&lt;&gt;"",VLOOKUP(AF5761,NIVELES!$A$666:$B$673,2,0),"")</f>
        <v/>
      </c>
      <c r="AH5761" s="78"/>
      <c r="AI5761" s="79" t="str">
        <f>IF(AH5761&lt;&gt;"",VLOOKUP(CONCATENATE(AG5761,AH5761),NIVELES!$B$676:$C$745,2,0),"")</f>
        <v/>
      </c>
      <c r="AJ5761" s="78"/>
      <c r="AK5761" s="79" t="str">
        <f>+IF(AJ5761&lt;&gt;"",VLOOKUP(AJ5761,NIVELES!$A$816:$B$892,2,0),"")</f>
        <v/>
      </c>
      <c r="AL5761" s="78"/>
      <c r="AM5761" s="78"/>
      <c r="AN5761" s="79" t="str">
        <f>IF(AM5761&lt;&gt;"",+VLOOKUP(AM5761,NIVELES!$A$1652:$B$2466,2,0),"")</f>
        <v/>
      </c>
      <c r="AO5761" s="87"/>
      <c r="AP5761" s="88"/>
      <c r="AQ5761" s="88"/>
      <c r="AR5761" s="88"/>
      <c r="AS5761" s="88"/>
      <c r="AT5761" s="88"/>
      <c r="AU5761" s="88"/>
      <c r="AV5761" s="88"/>
      <c r="AW5761" s="88"/>
      <c r="AX5761" s="88"/>
      <c r="AY5761" s="88"/>
      <c r="AZ5761" s="88"/>
      <c r="BA5761" s="88"/>
      <c r="BB5761" s="89">
        <f t="shared" si="355"/>
        <v>0</v>
      </c>
      <c r="BC5761" s="90" t="str">
        <f t="shared" si="354"/>
        <v xml:space="preserve"> </v>
      </c>
      <c r="BD5761" s="91" t="str">
        <f t="shared" si="356"/>
        <v xml:space="preserve"> </v>
      </c>
      <c r="BE5761" s="92">
        <f t="shared" si="357"/>
        <v>0</v>
      </c>
    </row>
    <row r="5762" spans="1:57" s="74" customFormat="1" ht="50.1" customHeight="1" x14ac:dyDescent="0.2">
      <c r="A5762" s="78"/>
      <c r="B5762" s="78"/>
      <c r="C5762" s="78"/>
      <c r="D5762" s="78"/>
      <c r="E5762" s="79" t="str">
        <f>+IF(C5762&lt;&gt;"",VLOOKUP(MID(C5762,18,5),NIVELES!$A$133:$B$213,2,0),"")</f>
        <v/>
      </c>
      <c r="F5762" s="80"/>
      <c r="G5762" s="81" t="str">
        <f>+IF(F5762&lt;&gt;"",VLOOKUP(F5762,NIVELES!$A$246:$C$464,3,0),"")</f>
        <v/>
      </c>
      <c r="H5762" s="82"/>
      <c r="I5762" s="78"/>
      <c r="J5762" s="78"/>
      <c r="K5762" s="78"/>
      <c r="L5762" s="78"/>
      <c r="M5762" s="78"/>
      <c r="N5762" s="78"/>
      <c r="O5762" s="78"/>
      <c r="P5762" s="82"/>
      <c r="Q5762" s="78"/>
      <c r="R5762" s="82"/>
      <c r="S5762" s="82"/>
      <c r="T5762" s="82"/>
      <c r="U5762" s="82"/>
      <c r="V5762" s="82"/>
      <c r="W5762" s="82"/>
      <c r="X5762" s="82"/>
      <c r="Y5762" s="82"/>
      <c r="Z5762" s="82"/>
      <c r="AA5762" s="82"/>
      <c r="AB5762" s="82"/>
      <c r="AC5762" s="82"/>
      <c r="AD5762" s="85" t="str">
        <f>IF(A5762&lt;&gt;"",IF(D5762="DIRECCIÓN_DE_TRANSFERENCIAS","280 0031",VLOOKUP(C5762,NIVELES!$A$14:$B$105,2,0)),"")</f>
        <v/>
      </c>
      <c r="AE5762" s="86"/>
      <c r="AF5762" s="86"/>
      <c r="AG5762" s="79" t="str">
        <f>+IF(AF5762&lt;&gt;"",VLOOKUP(AF5762,NIVELES!$A$666:$B$673,2,0),"")</f>
        <v/>
      </c>
      <c r="AH5762" s="78"/>
      <c r="AI5762" s="79" t="str">
        <f>IF(AH5762&lt;&gt;"",VLOOKUP(CONCATENATE(AG5762,AH5762),NIVELES!$B$676:$C$745,2,0),"")</f>
        <v/>
      </c>
      <c r="AJ5762" s="78"/>
      <c r="AK5762" s="79" t="str">
        <f>+IF(AJ5762&lt;&gt;"",VLOOKUP(AJ5762,NIVELES!$A$816:$B$892,2,0),"")</f>
        <v/>
      </c>
      <c r="AL5762" s="78"/>
      <c r="AM5762" s="78"/>
      <c r="AN5762" s="79" t="str">
        <f>IF(AM5762&lt;&gt;"",+VLOOKUP(AM5762,NIVELES!$A$1652:$B$2466,2,0),"")</f>
        <v/>
      </c>
      <c r="AO5762" s="87"/>
      <c r="AP5762" s="88"/>
      <c r="AQ5762" s="88"/>
      <c r="AR5762" s="88"/>
      <c r="AS5762" s="88"/>
      <c r="AT5762" s="88"/>
      <c r="AU5762" s="88"/>
      <c r="AV5762" s="88"/>
      <c r="AW5762" s="88"/>
      <c r="AX5762" s="88"/>
      <c r="AY5762" s="88"/>
      <c r="AZ5762" s="88"/>
      <c r="BA5762" s="88"/>
      <c r="BB5762" s="89">
        <f t="shared" si="355"/>
        <v>0</v>
      </c>
      <c r="BC5762" s="90" t="str">
        <f t="shared" si="354"/>
        <v xml:space="preserve"> </v>
      </c>
      <c r="BD5762" s="91" t="str">
        <f t="shared" si="356"/>
        <v xml:space="preserve"> </v>
      </c>
      <c r="BE5762" s="92">
        <f t="shared" si="357"/>
        <v>0</v>
      </c>
    </row>
    <row r="5763" spans="1:57" s="74" customFormat="1" ht="50.1" customHeight="1" x14ac:dyDescent="0.2">
      <c r="A5763" s="78"/>
      <c r="B5763" s="78"/>
      <c r="C5763" s="78"/>
      <c r="D5763" s="78"/>
      <c r="E5763" s="79" t="str">
        <f>+IF(C5763&lt;&gt;"",VLOOKUP(MID(C5763,18,5),NIVELES!$A$133:$B$213,2,0),"")</f>
        <v/>
      </c>
      <c r="F5763" s="80"/>
      <c r="G5763" s="81" t="str">
        <f>+IF(F5763&lt;&gt;"",VLOOKUP(F5763,NIVELES!$A$246:$C$464,3,0),"")</f>
        <v/>
      </c>
      <c r="H5763" s="82"/>
      <c r="I5763" s="78"/>
      <c r="J5763" s="78"/>
      <c r="K5763" s="78"/>
      <c r="L5763" s="78"/>
      <c r="M5763" s="78"/>
      <c r="N5763" s="78"/>
      <c r="O5763" s="78"/>
      <c r="P5763" s="82"/>
      <c r="Q5763" s="78"/>
      <c r="R5763" s="82"/>
      <c r="S5763" s="82"/>
      <c r="T5763" s="82"/>
      <c r="U5763" s="82"/>
      <c r="V5763" s="82"/>
      <c r="W5763" s="82"/>
      <c r="X5763" s="82"/>
      <c r="Y5763" s="82"/>
      <c r="Z5763" s="82"/>
      <c r="AA5763" s="82"/>
      <c r="AB5763" s="82"/>
      <c r="AC5763" s="82"/>
      <c r="AD5763" s="85" t="str">
        <f>IF(A5763&lt;&gt;"",IF(D5763="DIRECCIÓN_DE_TRANSFERENCIAS","280 0031",VLOOKUP(C5763,NIVELES!$A$14:$B$105,2,0)),"")</f>
        <v/>
      </c>
      <c r="AE5763" s="86"/>
      <c r="AF5763" s="86"/>
      <c r="AG5763" s="79" t="str">
        <f>+IF(AF5763&lt;&gt;"",VLOOKUP(AF5763,NIVELES!$A$666:$B$673,2,0),"")</f>
        <v/>
      </c>
      <c r="AH5763" s="78"/>
      <c r="AI5763" s="79" t="str">
        <f>IF(AH5763&lt;&gt;"",VLOOKUP(CONCATENATE(AG5763,AH5763),NIVELES!$B$676:$C$745,2,0),"")</f>
        <v/>
      </c>
      <c r="AJ5763" s="78"/>
      <c r="AK5763" s="79" t="str">
        <f>+IF(AJ5763&lt;&gt;"",VLOOKUP(AJ5763,NIVELES!$A$816:$B$892,2,0),"")</f>
        <v/>
      </c>
      <c r="AL5763" s="78"/>
      <c r="AM5763" s="78"/>
      <c r="AN5763" s="79" t="str">
        <f>IF(AM5763&lt;&gt;"",+VLOOKUP(AM5763,NIVELES!$A$1652:$B$2466,2,0),"")</f>
        <v/>
      </c>
      <c r="AO5763" s="87"/>
      <c r="AP5763" s="88"/>
      <c r="AQ5763" s="88"/>
      <c r="AR5763" s="88"/>
      <c r="AS5763" s="88"/>
      <c r="AT5763" s="88"/>
      <c r="AU5763" s="88"/>
      <c r="AV5763" s="88"/>
      <c r="AW5763" s="88"/>
      <c r="AX5763" s="88"/>
      <c r="AY5763" s="88"/>
      <c r="AZ5763" s="88"/>
      <c r="BA5763" s="88"/>
      <c r="BB5763" s="89">
        <f t="shared" si="355"/>
        <v>0</v>
      </c>
      <c r="BC5763" s="90" t="str">
        <f t="shared" si="354"/>
        <v xml:space="preserve"> </v>
      </c>
      <c r="BD5763" s="91" t="str">
        <f t="shared" si="356"/>
        <v xml:space="preserve"> </v>
      </c>
      <c r="BE5763" s="92">
        <f t="shared" si="357"/>
        <v>0</v>
      </c>
    </row>
    <row r="5764" spans="1:57" s="74" customFormat="1" ht="50.1" customHeight="1" x14ac:dyDescent="0.2">
      <c r="A5764" s="78"/>
      <c r="B5764" s="78"/>
      <c r="C5764" s="78"/>
      <c r="D5764" s="78"/>
      <c r="E5764" s="79" t="str">
        <f>+IF(C5764&lt;&gt;"",VLOOKUP(MID(C5764,18,5),NIVELES!$A$133:$B$213,2,0),"")</f>
        <v/>
      </c>
      <c r="F5764" s="80"/>
      <c r="G5764" s="81" t="str">
        <f>+IF(F5764&lt;&gt;"",VLOOKUP(F5764,NIVELES!$A$246:$C$464,3,0),"")</f>
        <v/>
      </c>
      <c r="H5764" s="82"/>
      <c r="I5764" s="78"/>
      <c r="J5764" s="78"/>
      <c r="K5764" s="78"/>
      <c r="L5764" s="78"/>
      <c r="M5764" s="78"/>
      <c r="N5764" s="78"/>
      <c r="O5764" s="78"/>
      <c r="P5764" s="82"/>
      <c r="Q5764" s="78"/>
      <c r="R5764" s="82"/>
      <c r="S5764" s="82"/>
      <c r="T5764" s="82"/>
      <c r="U5764" s="82"/>
      <c r="V5764" s="82"/>
      <c r="W5764" s="82"/>
      <c r="X5764" s="82"/>
      <c r="Y5764" s="82"/>
      <c r="Z5764" s="82"/>
      <c r="AA5764" s="82"/>
      <c r="AB5764" s="82"/>
      <c r="AC5764" s="82"/>
      <c r="AD5764" s="85" t="str">
        <f>IF(A5764&lt;&gt;"",IF(D5764="DIRECCIÓN_DE_TRANSFERENCIAS","280 0031",VLOOKUP(C5764,NIVELES!$A$14:$B$105,2,0)),"")</f>
        <v/>
      </c>
      <c r="AE5764" s="86"/>
      <c r="AF5764" s="86"/>
      <c r="AG5764" s="79" t="str">
        <f>+IF(AF5764&lt;&gt;"",VLOOKUP(AF5764,NIVELES!$A$666:$B$673,2,0),"")</f>
        <v/>
      </c>
      <c r="AH5764" s="78"/>
      <c r="AI5764" s="79" t="str">
        <f>IF(AH5764&lt;&gt;"",VLOOKUP(CONCATENATE(AG5764,AH5764),NIVELES!$B$676:$C$745,2,0),"")</f>
        <v/>
      </c>
      <c r="AJ5764" s="78"/>
      <c r="AK5764" s="79" t="str">
        <f>+IF(AJ5764&lt;&gt;"",VLOOKUP(AJ5764,NIVELES!$A$816:$B$892,2,0),"")</f>
        <v/>
      </c>
      <c r="AL5764" s="78"/>
      <c r="AM5764" s="78"/>
      <c r="AN5764" s="79" t="str">
        <f>IF(AM5764&lt;&gt;"",+VLOOKUP(AM5764,NIVELES!$A$1652:$B$2466,2,0),"")</f>
        <v/>
      </c>
      <c r="AO5764" s="87"/>
      <c r="AP5764" s="88"/>
      <c r="AQ5764" s="88"/>
      <c r="AR5764" s="88"/>
      <c r="AS5764" s="88"/>
      <c r="AT5764" s="88"/>
      <c r="AU5764" s="88"/>
      <c r="AV5764" s="88"/>
      <c r="AW5764" s="88"/>
      <c r="AX5764" s="88"/>
      <c r="AY5764" s="88"/>
      <c r="AZ5764" s="88"/>
      <c r="BA5764" s="88"/>
      <c r="BB5764" s="89">
        <f t="shared" si="355"/>
        <v>0</v>
      </c>
      <c r="BC5764" s="90" t="str">
        <f t="shared" si="354"/>
        <v xml:space="preserve"> </v>
      </c>
      <c r="BD5764" s="91" t="str">
        <f t="shared" si="356"/>
        <v xml:space="preserve"> </v>
      </c>
      <c r="BE5764" s="92">
        <f t="shared" si="357"/>
        <v>0</v>
      </c>
    </row>
    <row r="5765" spans="1:57" s="74" customFormat="1" ht="50.1" customHeight="1" x14ac:dyDescent="0.2">
      <c r="A5765" s="78"/>
      <c r="B5765" s="78"/>
      <c r="C5765" s="78"/>
      <c r="D5765" s="78"/>
      <c r="E5765" s="79" t="str">
        <f>+IF(C5765&lt;&gt;"",VLOOKUP(MID(C5765,18,5),NIVELES!$A$133:$B$213,2,0),"")</f>
        <v/>
      </c>
      <c r="F5765" s="80"/>
      <c r="G5765" s="81" t="str">
        <f>+IF(F5765&lt;&gt;"",VLOOKUP(F5765,NIVELES!$A$246:$C$464,3,0),"")</f>
        <v/>
      </c>
      <c r="H5765" s="82"/>
      <c r="I5765" s="78"/>
      <c r="J5765" s="78"/>
      <c r="K5765" s="78"/>
      <c r="L5765" s="78"/>
      <c r="M5765" s="78"/>
      <c r="N5765" s="78"/>
      <c r="O5765" s="78"/>
      <c r="P5765" s="82"/>
      <c r="Q5765" s="78"/>
      <c r="R5765" s="82"/>
      <c r="S5765" s="82"/>
      <c r="T5765" s="82"/>
      <c r="U5765" s="82"/>
      <c r="V5765" s="82"/>
      <c r="W5765" s="82"/>
      <c r="X5765" s="82"/>
      <c r="Y5765" s="82"/>
      <c r="Z5765" s="82"/>
      <c r="AA5765" s="82"/>
      <c r="AB5765" s="82"/>
      <c r="AC5765" s="82"/>
      <c r="AD5765" s="85" t="str">
        <f>IF(A5765&lt;&gt;"",IF(D5765="DIRECCIÓN_DE_TRANSFERENCIAS","280 0031",VLOOKUP(C5765,NIVELES!$A$14:$B$105,2,0)),"")</f>
        <v/>
      </c>
      <c r="AE5765" s="86"/>
      <c r="AF5765" s="86"/>
      <c r="AG5765" s="79" t="str">
        <f>+IF(AF5765&lt;&gt;"",VLOOKUP(AF5765,NIVELES!$A$666:$B$673,2,0),"")</f>
        <v/>
      </c>
      <c r="AH5765" s="78"/>
      <c r="AI5765" s="79" t="str">
        <f>IF(AH5765&lt;&gt;"",VLOOKUP(CONCATENATE(AG5765,AH5765),NIVELES!$B$676:$C$745,2,0),"")</f>
        <v/>
      </c>
      <c r="AJ5765" s="78"/>
      <c r="AK5765" s="79" t="str">
        <f>+IF(AJ5765&lt;&gt;"",VLOOKUP(AJ5765,NIVELES!$A$816:$B$892,2,0),"")</f>
        <v/>
      </c>
      <c r="AL5765" s="78"/>
      <c r="AM5765" s="78"/>
      <c r="AN5765" s="79" t="str">
        <f>IF(AM5765&lt;&gt;"",+VLOOKUP(AM5765,NIVELES!$A$1652:$B$2466,2,0),"")</f>
        <v/>
      </c>
      <c r="AO5765" s="87"/>
      <c r="AP5765" s="88"/>
      <c r="AQ5765" s="88"/>
      <c r="AR5765" s="88"/>
      <c r="AS5765" s="88"/>
      <c r="AT5765" s="88"/>
      <c r="AU5765" s="88"/>
      <c r="AV5765" s="88"/>
      <c r="AW5765" s="88"/>
      <c r="AX5765" s="88"/>
      <c r="AY5765" s="88"/>
      <c r="AZ5765" s="88"/>
      <c r="BA5765" s="88"/>
      <c r="BB5765" s="89">
        <f t="shared" si="355"/>
        <v>0</v>
      </c>
      <c r="BC5765" s="90" t="str">
        <f t="shared" si="354"/>
        <v xml:space="preserve"> </v>
      </c>
      <c r="BD5765" s="91" t="str">
        <f t="shared" si="356"/>
        <v xml:space="preserve"> </v>
      </c>
      <c r="BE5765" s="92">
        <f t="shared" si="357"/>
        <v>0</v>
      </c>
    </row>
    <row r="5766" spans="1:57" s="74" customFormat="1" ht="50.1" customHeight="1" x14ac:dyDescent="0.2">
      <c r="A5766" s="78"/>
      <c r="B5766" s="78"/>
      <c r="C5766" s="78"/>
      <c r="D5766" s="78"/>
      <c r="E5766" s="79" t="str">
        <f>+IF(C5766&lt;&gt;"",VLOOKUP(MID(C5766,18,5),NIVELES!$A$133:$B$213,2,0),"")</f>
        <v/>
      </c>
      <c r="F5766" s="80"/>
      <c r="G5766" s="81" t="str">
        <f>+IF(F5766&lt;&gt;"",VLOOKUP(F5766,NIVELES!$A$246:$C$464,3,0),"")</f>
        <v/>
      </c>
      <c r="H5766" s="82"/>
      <c r="I5766" s="78"/>
      <c r="J5766" s="78"/>
      <c r="K5766" s="78"/>
      <c r="L5766" s="78"/>
      <c r="M5766" s="78"/>
      <c r="N5766" s="78"/>
      <c r="O5766" s="78"/>
      <c r="P5766" s="82"/>
      <c r="Q5766" s="78"/>
      <c r="R5766" s="82"/>
      <c r="S5766" s="82"/>
      <c r="T5766" s="82"/>
      <c r="U5766" s="82"/>
      <c r="V5766" s="82"/>
      <c r="W5766" s="82"/>
      <c r="X5766" s="82"/>
      <c r="Y5766" s="82"/>
      <c r="Z5766" s="82"/>
      <c r="AA5766" s="82"/>
      <c r="AB5766" s="82"/>
      <c r="AC5766" s="82"/>
      <c r="AD5766" s="85" t="str">
        <f>IF(A5766&lt;&gt;"",IF(D5766="DIRECCIÓN_DE_TRANSFERENCIAS","280 0031",VLOOKUP(C5766,NIVELES!$A$14:$B$105,2,0)),"")</f>
        <v/>
      </c>
      <c r="AE5766" s="86"/>
      <c r="AF5766" s="86"/>
      <c r="AG5766" s="79" t="str">
        <f>+IF(AF5766&lt;&gt;"",VLOOKUP(AF5766,NIVELES!$A$666:$B$673,2,0),"")</f>
        <v/>
      </c>
      <c r="AH5766" s="78"/>
      <c r="AI5766" s="79" t="str">
        <f>IF(AH5766&lt;&gt;"",VLOOKUP(CONCATENATE(AG5766,AH5766),NIVELES!$B$676:$C$745,2,0),"")</f>
        <v/>
      </c>
      <c r="AJ5766" s="78"/>
      <c r="AK5766" s="79" t="str">
        <f>+IF(AJ5766&lt;&gt;"",VLOOKUP(AJ5766,NIVELES!$A$816:$B$892,2,0),"")</f>
        <v/>
      </c>
      <c r="AL5766" s="78"/>
      <c r="AM5766" s="78"/>
      <c r="AN5766" s="79" t="str">
        <f>IF(AM5766&lt;&gt;"",+VLOOKUP(AM5766,NIVELES!$A$1652:$B$2466,2,0),"")</f>
        <v/>
      </c>
      <c r="AO5766" s="87"/>
      <c r="AP5766" s="88"/>
      <c r="AQ5766" s="88"/>
      <c r="AR5766" s="88"/>
      <c r="AS5766" s="88"/>
      <c r="AT5766" s="88"/>
      <c r="AU5766" s="88"/>
      <c r="AV5766" s="88"/>
      <c r="AW5766" s="88"/>
      <c r="AX5766" s="88"/>
      <c r="AY5766" s="88"/>
      <c r="AZ5766" s="88"/>
      <c r="BA5766" s="88"/>
      <c r="BB5766" s="89">
        <f t="shared" si="355"/>
        <v>0</v>
      </c>
      <c r="BC5766" s="90" t="str">
        <f t="shared" si="354"/>
        <v xml:space="preserve"> </v>
      </c>
      <c r="BD5766" s="91" t="str">
        <f t="shared" si="356"/>
        <v xml:space="preserve"> </v>
      </c>
      <c r="BE5766" s="92">
        <f t="shared" si="357"/>
        <v>0</v>
      </c>
    </row>
    <row r="5767" spans="1:57" s="74" customFormat="1" ht="50.1" customHeight="1" x14ac:dyDescent="0.2">
      <c r="A5767" s="78"/>
      <c r="B5767" s="78"/>
      <c r="C5767" s="78"/>
      <c r="D5767" s="78"/>
      <c r="E5767" s="79" t="str">
        <f>+IF(C5767&lt;&gt;"",VLOOKUP(MID(C5767,18,5),NIVELES!$A$133:$B$213,2,0),"")</f>
        <v/>
      </c>
      <c r="F5767" s="80"/>
      <c r="G5767" s="81" t="str">
        <f>+IF(F5767&lt;&gt;"",VLOOKUP(F5767,NIVELES!$A$246:$C$464,3,0),"")</f>
        <v/>
      </c>
      <c r="H5767" s="82"/>
      <c r="I5767" s="78"/>
      <c r="J5767" s="78"/>
      <c r="K5767" s="78"/>
      <c r="L5767" s="78"/>
      <c r="M5767" s="78"/>
      <c r="N5767" s="78"/>
      <c r="O5767" s="78"/>
      <c r="P5767" s="82"/>
      <c r="Q5767" s="78"/>
      <c r="R5767" s="82"/>
      <c r="S5767" s="82"/>
      <c r="T5767" s="82"/>
      <c r="U5767" s="82"/>
      <c r="V5767" s="82"/>
      <c r="W5767" s="82"/>
      <c r="X5767" s="82"/>
      <c r="Y5767" s="82"/>
      <c r="Z5767" s="82"/>
      <c r="AA5767" s="82"/>
      <c r="AB5767" s="82"/>
      <c r="AC5767" s="82"/>
      <c r="AD5767" s="85" t="str">
        <f>IF(A5767&lt;&gt;"",IF(D5767="DIRECCIÓN_DE_TRANSFERENCIAS","280 0031",VLOOKUP(C5767,NIVELES!$A$14:$B$105,2,0)),"")</f>
        <v/>
      </c>
      <c r="AE5767" s="86"/>
      <c r="AF5767" s="86"/>
      <c r="AG5767" s="79" t="str">
        <f>+IF(AF5767&lt;&gt;"",VLOOKUP(AF5767,NIVELES!$A$666:$B$673,2,0),"")</f>
        <v/>
      </c>
      <c r="AH5767" s="78"/>
      <c r="AI5767" s="79" t="str">
        <f>IF(AH5767&lt;&gt;"",VLOOKUP(CONCATENATE(AG5767,AH5767),NIVELES!$B$676:$C$745,2,0),"")</f>
        <v/>
      </c>
      <c r="AJ5767" s="78"/>
      <c r="AK5767" s="79" t="str">
        <f>+IF(AJ5767&lt;&gt;"",VLOOKUP(AJ5767,NIVELES!$A$816:$B$892,2,0),"")</f>
        <v/>
      </c>
      <c r="AL5767" s="78"/>
      <c r="AM5767" s="78"/>
      <c r="AN5767" s="79" t="str">
        <f>IF(AM5767&lt;&gt;"",+VLOOKUP(AM5767,NIVELES!$A$1652:$B$2466,2,0),"")</f>
        <v/>
      </c>
      <c r="AO5767" s="87"/>
      <c r="AP5767" s="88"/>
      <c r="AQ5767" s="88"/>
      <c r="AR5767" s="88"/>
      <c r="AS5767" s="88"/>
      <c r="AT5767" s="88"/>
      <c r="AU5767" s="88"/>
      <c r="AV5767" s="88"/>
      <c r="AW5767" s="88"/>
      <c r="AX5767" s="88"/>
      <c r="AY5767" s="88"/>
      <c r="AZ5767" s="88"/>
      <c r="BA5767" s="88"/>
      <c r="BB5767" s="89">
        <f t="shared" si="355"/>
        <v>0</v>
      </c>
      <c r="BC5767" s="90" t="str">
        <f t="shared" ref="BC5767:BC5830" si="358">IF(A5767&lt;&gt;"",IF(AO5767&lt;&gt;"",IF(AO5767=BB5767,"OK",AO5767-BB5767),IF(AND(AO5767="",BB5767=""),"",AO5767-BB5767))," ")</f>
        <v xml:space="preserve"> </v>
      </c>
      <c r="BD5767" s="91" t="str">
        <f t="shared" si="356"/>
        <v xml:space="preserve"> </v>
      </c>
      <c r="BE5767" s="92">
        <f t="shared" si="357"/>
        <v>0</v>
      </c>
    </row>
    <row r="5768" spans="1:57" s="74" customFormat="1" ht="50.1" customHeight="1" x14ac:dyDescent="0.2">
      <c r="A5768" s="78"/>
      <c r="B5768" s="78"/>
      <c r="C5768" s="78"/>
      <c r="D5768" s="78"/>
      <c r="E5768" s="79" t="str">
        <f>+IF(C5768&lt;&gt;"",VLOOKUP(MID(C5768,18,5),NIVELES!$A$133:$B$213,2,0),"")</f>
        <v/>
      </c>
      <c r="F5768" s="80"/>
      <c r="G5768" s="81" t="str">
        <f>+IF(F5768&lt;&gt;"",VLOOKUP(F5768,NIVELES!$A$246:$C$464,3,0),"")</f>
        <v/>
      </c>
      <c r="H5768" s="82"/>
      <c r="I5768" s="78"/>
      <c r="J5768" s="78"/>
      <c r="K5768" s="78"/>
      <c r="L5768" s="78"/>
      <c r="M5768" s="78"/>
      <c r="N5768" s="78"/>
      <c r="O5768" s="78"/>
      <c r="P5768" s="82"/>
      <c r="Q5768" s="78"/>
      <c r="R5768" s="82"/>
      <c r="S5768" s="82"/>
      <c r="T5768" s="82"/>
      <c r="U5768" s="82"/>
      <c r="V5768" s="82"/>
      <c r="W5768" s="82"/>
      <c r="X5768" s="82"/>
      <c r="Y5768" s="82"/>
      <c r="Z5768" s="82"/>
      <c r="AA5768" s="82"/>
      <c r="AB5768" s="82"/>
      <c r="AC5768" s="82"/>
      <c r="AD5768" s="85" t="str">
        <f>IF(A5768&lt;&gt;"",IF(D5768="DIRECCIÓN_DE_TRANSFERENCIAS","280 0031",VLOOKUP(C5768,NIVELES!$A$14:$B$105,2,0)),"")</f>
        <v/>
      </c>
      <c r="AE5768" s="86"/>
      <c r="AF5768" s="86"/>
      <c r="AG5768" s="79" t="str">
        <f>+IF(AF5768&lt;&gt;"",VLOOKUP(AF5768,NIVELES!$A$666:$B$673,2,0),"")</f>
        <v/>
      </c>
      <c r="AH5768" s="78"/>
      <c r="AI5768" s="79" t="str">
        <f>IF(AH5768&lt;&gt;"",VLOOKUP(CONCATENATE(AG5768,AH5768),NIVELES!$B$676:$C$745,2,0),"")</f>
        <v/>
      </c>
      <c r="AJ5768" s="78"/>
      <c r="AK5768" s="79" t="str">
        <f>+IF(AJ5768&lt;&gt;"",VLOOKUP(AJ5768,NIVELES!$A$816:$B$892,2,0),"")</f>
        <v/>
      </c>
      <c r="AL5768" s="78"/>
      <c r="AM5768" s="78"/>
      <c r="AN5768" s="79" t="str">
        <f>IF(AM5768&lt;&gt;"",+VLOOKUP(AM5768,NIVELES!$A$1652:$B$2466,2,0),"")</f>
        <v/>
      </c>
      <c r="AO5768" s="87"/>
      <c r="AP5768" s="88"/>
      <c r="AQ5768" s="88"/>
      <c r="AR5768" s="88"/>
      <c r="AS5768" s="88"/>
      <c r="AT5768" s="88"/>
      <c r="AU5768" s="88"/>
      <c r="AV5768" s="88"/>
      <c r="AW5768" s="88"/>
      <c r="AX5768" s="88"/>
      <c r="AY5768" s="88"/>
      <c r="AZ5768" s="88"/>
      <c r="BA5768" s="88"/>
      <c r="BB5768" s="89">
        <f t="shared" ref="BB5768:BB5831" si="359">SUBTOTAL(9,AP5768:BA5768)</f>
        <v>0</v>
      </c>
      <c r="BC5768" s="90" t="str">
        <f t="shared" si="358"/>
        <v xml:space="preserve"> </v>
      </c>
      <c r="BD5768" s="91" t="str">
        <f t="shared" ref="BD5768:BD5831" si="360">IF(A5768&lt;&gt;"",IF(A5768="","Escoger Nivel 0",)&amp;" "&amp;(IF(B5768="","Escoger Nivel  1",)&amp;" "&amp;(IF(C5768="","Escoger Nivel 2",)&amp;" "&amp;(IF(D5768="","Escoger Nivel 3",)&amp;" "&amp;(IF(F5768="","Escoger Cantón",)&amp;" "&amp;(IF(I5768="","Escoger Obj. Estratégico Institucional N1",)&amp;" "&amp;(IF(J5768="","Escoger Obj. Especifico N2",)&amp;" "&amp;(IF(K5768="","Escoger Obj. Operativo N4",)&amp;" "&amp;(IF(L5768=""," Llenar Modalidad de Servicio ",)&amp;""&amp;(IF(M5768=""," Llenar Meta de Cobertura ",)&amp;" "&amp;(IF(N5768="","Llenar Indicador",)&amp;" "&amp;(IF(O5768="","Llenar Actividad PAPP",)&amp;" "&amp;(IF(P5768="","Llenar Metas",)&amp;" "&amp;(IF(Q5768="","Llenar Indicador",)&amp;" "&amp;(IF(AF5768="","Escoger Nro. programa",)&amp;" "&amp;(IF(AH5768="","Escoger Nro. Actividad e-Sigef",)&amp;" "&amp;(IF(AK5768="","Escoger direccionamiento de gasto",)&amp;" "&amp;(IF(AL5768="","Escoger Grupo de Gasto",)&amp;" "&amp;(IF(AM5768="","Escoger Item Presupuestario",)&amp;" "&amp;(IF(AO5768="","Llenar valor de actividad",))))))))))))))))))))," ")</f>
        <v xml:space="preserve"> </v>
      </c>
      <c r="BE5768" s="92">
        <f t="shared" si="357"/>
        <v>0</v>
      </c>
    </row>
    <row r="5769" spans="1:57" s="74" customFormat="1" ht="50.1" customHeight="1" x14ac:dyDescent="0.2">
      <c r="A5769" s="78"/>
      <c r="B5769" s="78"/>
      <c r="C5769" s="78"/>
      <c r="D5769" s="78"/>
      <c r="E5769" s="79" t="str">
        <f>+IF(C5769&lt;&gt;"",VLOOKUP(MID(C5769,18,5),NIVELES!$A$133:$B$213,2,0),"")</f>
        <v/>
      </c>
      <c r="F5769" s="80"/>
      <c r="G5769" s="81" t="str">
        <f>+IF(F5769&lt;&gt;"",VLOOKUP(F5769,NIVELES!$A$246:$C$464,3,0),"")</f>
        <v/>
      </c>
      <c r="H5769" s="82"/>
      <c r="I5769" s="78"/>
      <c r="J5769" s="78"/>
      <c r="K5769" s="78"/>
      <c r="L5769" s="78"/>
      <c r="M5769" s="78"/>
      <c r="N5769" s="78"/>
      <c r="O5769" s="78"/>
      <c r="P5769" s="82"/>
      <c r="Q5769" s="78"/>
      <c r="R5769" s="82"/>
      <c r="S5769" s="82"/>
      <c r="T5769" s="82"/>
      <c r="U5769" s="82"/>
      <c r="V5769" s="82"/>
      <c r="W5769" s="82"/>
      <c r="X5769" s="82"/>
      <c r="Y5769" s="82"/>
      <c r="Z5769" s="82"/>
      <c r="AA5769" s="82"/>
      <c r="AB5769" s="82"/>
      <c r="AC5769" s="82"/>
      <c r="AD5769" s="85" t="str">
        <f>IF(A5769&lt;&gt;"",IF(D5769="DIRECCIÓN_DE_TRANSFERENCIAS","280 0031",VLOOKUP(C5769,NIVELES!$A$14:$B$105,2,0)),"")</f>
        <v/>
      </c>
      <c r="AE5769" s="86"/>
      <c r="AF5769" s="86"/>
      <c r="AG5769" s="79" t="str">
        <f>+IF(AF5769&lt;&gt;"",VLOOKUP(AF5769,NIVELES!$A$666:$B$673,2,0),"")</f>
        <v/>
      </c>
      <c r="AH5769" s="78"/>
      <c r="AI5769" s="79" t="str">
        <f>IF(AH5769&lt;&gt;"",VLOOKUP(CONCATENATE(AG5769,AH5769),NIVELES!$B$676:$C$745,2,0),"")</f>
        <v/>
      </c>
      <c r="AJ5769" s="78"/>
      <c r="AK5769" s="79" t="str">
        <f>+IF(AJ5769&lt;&gt;"",VLOOKUP(AJ5769,NIVELES!$A$816:$B$892,2,0),"")</f>
        <v/>
      </c>
      <c r="AL5769" s="78"/>
      <c r="AM5769" s="78"/>
      <c r="AN5769" s="79" t="str">
        <f>IF(AM5769&lt;&gt;"",+VLOOKUP(AM5769,NIVELES!$A$1652:$B$2466,2,0),"")</f>
        <v/>
      </c>
      <c r="AO5769" s="87"/>
      <c r="AP5769" s="88"/>
      <c r="AQ5769" s="88"/>
      <c r="AR5769" s="88"/>
      <c r="AS5769" s="88"/>
      <c r="AT5769" s="88"/>
      <c r="AU5769" s="88"/>
      <c r="AV5769" s="88"/>
      <c r="AW5769" s="88"/>
      <c r="AX5769" s="88"/>
      <c r="AY5769" s="88"/>
      <c r="AZ5769" s="88"/>
      <c r="BA5769" s="88"/>
      <c r="BB5769" s="89">
        <f t="shared" si="359"/>
        <v>0</v>
      </c>
      <c r="BC5769" s="90" t="str">
        <f t="shared" si="358"/>
        <v xml:space="preserve"> </v>
      </c>
      <c r="BD5769" s="91" t="str">
        <f t="shared" si="360"/>
        <v xml:space="preserve"> </v>
      </c>
      <c r="BE5769" s="92">
        <f t="shared" ref="BE5769:BE5832" si="361">SUBTOTAL(9,R5769:AC5769)</f>
        <v>0</v>
      </c>
    </row>
    <row r="5770" spans="1:57" s="74" customFormat="1" ht="50.1" customHeight="1" x14ac:dyDescent="0.2">
      <c r="A5770" s="78"/>
      <c r="B5770" s="78"/>
      <c r="C5770" s="78"/>
      <c r="D5770" s="78"/>
      <c r="E5770" s="79" t="str">
        <f>+IF(C5770&lt;&gt;"",VLOOKUP(MID(C5770,18,5),NIVELES!$A$133:$B$213,2,0),"")</f>
        <v/>
      </c>
      <c r="F5770" s="80"/>
      <c r="G5770" s="81" t="str">
        <f>+IF(F5770&lt;&gt;"",VLOOKUP(F5770,NIVELES!$A$246:$C$464,3,0),"")</f>
        <v/>
      </c>
      <c r="H5770" s="82"/>
      <c r="I5770" s="78"/>
      <c r="J5770" s="78"/>
      <c r="K5770" s="78"/>
      <c r="L5770" s="78"/>
      <c r="M5770" s="78"/>
      <c r="N5770" s="78"/>
      <c r="O5770" s="78"/>
      <c r="P5770" s="82"/>
      <c r="Q5770" s="78"/>
      <c r="R5770" s="82"/>
      <c r="S5770" s="82"/>
      <c r="T5770" s="82"/>
      <c r="U5770" s="82"/>
      <c r="V5770" s="82"/>
      <c r="W5770" s="82"/>
      <c r="X5770" s="82"/>
      <c r="Y5770" s="82"/>
      <c r="Z5770" s="82"/>
      <c r="AA5770" s="82"/>
      <c r="AB5770" s="82"/>
      <c r="AC5770" s="82"/>
      <c r="AD5770" s="85" t="str">
        <f>IF(A5770&lt;&gt;"",IF(D5770="DIRECCIÓN_DE_TRANSFERENCIAS","280 0031",VLOOKUP(C5770,NIVELES!$A$14:$B$105,2,0)),"")</f>
        <v/>
      </c>
      <c r="AE5770" s="86"/>
      <c r="AF5770" s="86"/>
      <c r="AG5770" s="79" t="str">
        <f>+IF(AF5770&lt;&gt;"",VLOOKUP(AF5770,NIVELES!$A$666:$B$673,2,0),"")</f>
        <v/>
      </c>
      <c r="AH5770" s="78"/>
      <c r="AI5770" s="79" t="str">
        <f>IF(AH5770&lt;&gt;"",VLOOKUP(CONCATENATE(AG5770,AH5770),NIVELES!$B$676:$C$745,2,0),"")</f>
        <v/>
      </c>
      <c r="AJ5770" s="78"/>
      <c r="AK5770" s="79" t="str">
        <f>+IF(AJ5770&lt;&gt;"",VLOOKUP(AJ5770,NIVELES!$A$816:$B$892,2,0),"")</f>
        <v/>
      </c>
      <c r="AL5770" s="78"/>
      <c r="AM5770" s="78"/>
      <c r="AN5770" s="79" t="str">
        <f>IF(AM5770&lt;&gt;"",+VLOOKUP(AM5770,NIVELES!$A$1652:$B$2466,2,0),"")</f>
        <v/>
      </c>
      <c r="AO5770" s="87"/>
      <c r="AP5770" s="88"/>
      <c r="AQ5770" s="88"/>
      <c r="AR5770" s="88"/>
      <c r="AS5770" s="88"/>
      <c r="AT5770" s="88"/>
      <c r="AU5770" s="88"/>
      <c r="AV5770" s="88"/>
      <c r="AW5770" s="88"/>
      <c r="AX5770" s="88"/>
      <c r="AY5770" s="88"/>
      <c r="AZ5770" s="88"/>
      <c r="BA5770" s="88"/>
      <c r="BB5770" s="89">
        <f t="shared" si="359"/>
        <v>0</v>
      </c>
      <c r="BC5770" s="90" t="str">
        <f t="shared" si="358"/>
        <v xml:space="preserve"> </v>
      </c>
      <c r="BD5770" s="91" t="str">
        <f t="shared" si="360"/>
        <v xml:space="preserve"> </v>
      </c>
      <c r="BE5770" s="92">
        <f t="shared" si="361"/>
        <v>0</v>
      </c>
    </row>
    <row r="5771" spans="1:57" s="74" customFormat="1" ht="50.1" customHeight="1" x14ac:dyDescent="0.2">
      <c r="A5771" s="78"/>
      <c r="B5771" s="78"/>
      <c r="C5771" s="78"/>
      <c r="D5771" s="78"/>
      <c r="E5771" s="79" t="str">
        <f>+IF(C5771&lt;&gt;"",VLOOKUP(MID(C5771,18,5),NIVELES!$A$133:$B$213,2,0),"")</f>
        <v/>
      </c>
      <c r="F5771" s="80"/>
      <c r="G5771" s="81" t="str">
        <f>+IF(F5771&lt;&gt;"",VLOOKUP(F5771,NIVELES!$A$246:$C$464,3,0),"")</f>
        <v/>
      </c>
      <c r="H5771" s="82"/>
      <c r="I5771" s="78"/>
      <c r="J5771" s="78"/>
      <c r="K5771" s="78"/>
      <c r="L5771" s="78"/>
      <c r="M5771" s="78"/>
      <c r="N5771" s="78"/>
      <c r="O5771" s="78"/>
      <c r="P5771" s="82"/>
      <c r="Q5771" s="78"/>
      <c r="R5771" s="82"/>
      <c r="S5771" s="82"/>
      <c r="T5771" s="82"/>
      <c r="U5771" s="82"/>
      <c r="V5771" s="82"/>
      <c r="W5771" s="82"/>
      <c r="X5771" s="82"/>
      <c r="Y5771" s="82"/>
      <c r="Z5771" s="82"/>
      <c r="AA5771" s="82"/>
      <c r="AB5771" s="82"/>
      <c r="AC5771" s="82"/>
      <c r="AD5771" s="85" t="str">
        <f>IF(A5771&lt;&gt;"",IF(D5771="DIRECCIÓN_DE_TRANSFERENCIAS","280 0031",VLOOKUP(C5771,NIVELES!$A$14:$B$105,2,0)),"")</f>
        <v/>
      </c>
      <c r="AE5771" s="86"/>
      <c r="AF5771" s="86"/>
      <c r="AG5771" s="79" t="str">
        <f>+IF(AF5771&lt;&gt;"",VLOOKUP(AF5771,NIVELES!$A$666:$B$673,2,0),"")</f>
        <v/>
      </c>
      <c r="AH5771" s="78"/>
      <c r="AI5771" s="79" t="str">
        <f>IF(AH5771&lt;&gt;"",VLOOKUP(CONCATENATE(AG5771,AH5771),NIVELES!$B$676:$C$745,2,0),"")</f>
        <v/>
      </c>
      <c r="AJ5771" s="78"/>
      <c r="AK5771" s="79" t="str">
        <f>+IF(AJ5771&lt;&gt;"",VLOOKUP(AJ5771,NIVELES!$A$816:$B$892,2,0),"")</f>
        <v/>
      </c>
      <c r="AL5771" s="78"/>
      <c r="AM5771" s="78"/>
      <c r="AN5771" s="79" t="str">
        <f>IF(AM5771&lt;&gt;"",+VLOOKUP(AM5771,NIVELES!$A$1652:$B$2466,2,0),"")</f>
        <v/>
      </c>
      <c r="AO5771" s="87"/>
      <c r="AP5771" s="88"/>
      <c r="AQ5771" s="88"/>
      <c r="AR5771" s="88"/>
      <c r="AS5771" s="88"/>
      <c r="AT5771" s="88"/>
      <c r="AU5771" s="88"/>
      <c r="AV5771" s="88"/>
      <c r="AW5771" s="88"/>
      <c r="AX5771" s="88"/>
      <c r="AY5771" s="88"/>
      <c r="AZ5771" s="88"/>
      <c r="BA5771" s="88"/>
      <c r="BB5771" s="89">
        <f t="shared" si="359"/>
        <v>0</v>
      </c>
      <c r="BC5771" s="90" t="str">
        <f t="shared" si="358"/>
        <v xml:space="preserve"> </v>
      </c>
      <c r="BD5771" s="91" t="str">
        <f t="shared" si="360"/>
        <v xml:space="preserve"> </v>
      </c>
      <c r="BE5771" s="92">
        <f t="shared" si="361"/>
        <v>0</v>
      </c>
    </row>
    <row r="5772" spans="1:57" s="74" customFormat="1" ht="50.1" customHeight="1" x14ac:dyDescent="0.2">
      <c r="A5772" s="78"/>
      <c r="B5772" s="78"/>
      <c r="C5772" s="78"/>
      <c r="D5772" s="78"/>
      <c r="E5772" s="79" t="str">
        <f>+IF(C5772&lt;&gt;"",VLOOKUP(MID(C5772,18,5),NIVELES!$A$133:$B$213,2,0),"")</f>
        <v/>
      </c>
      <c r="F5772" s="80"/>
      <c r="G5772" s="81" t="str">
        <f>+IF(F5772&lt;&gt;"",VLOOKUP(F5772,NIVELES!$A$246:$C$464,3,0),"")</f>
        <v/>
      </c>
      <c r="H5772" s="82"/>
      <c r="I5772" s="78"/>
      <c r="J5772" s="78"/>
      <c r="K5772" s="78"/>
      <c r="L5772" s="78"/>
      <c r="M5772" s="78"/>
      <c r="N5772" s="78"/>
      <c r="O5772" s="78"/>
      <c r="P5772" s="82"/>
      <c r="Q5772" s="78"/>
      <c r="R5772" s="82"/>
      <c r="S5772" s="82"/>
      <c r="T5772" s="82"/>
      <c r="U5772" s="82"/>
      <c r="V5772" s="82"/>
      <c r="W5772" s="82"/>
      <c r="X5772" s="82"/>
      <c r="Y5772" s="82"/>
      <c r="Z5772" s="82"/>
      <c r="AA5772" s="82"/>
      <c r="AB5772" s="82"/>
      <c r="AC5772" s="82"/>
      <c r="AD5772" s="85" t="str">
        <f>IF(A5772&lt;&gt;"",IF(D5772="DIRECCIÓN_DE_TRANSFERENCIAS","280 0031",VLOOKUP(C5772,NIVELES!$A$14:$B$105,2,0)),"")</f>
        <v/>
      </c>
      <c r="AE5772" s="86"/>
      <c r="AF5772" s="86"/>
      <c r="AG5772" s="79" t="str">
        <f>+IF(AF5772&lt;&gt;"",VLOOKUP(AF5772,NIVELES!$A$666:$B$673,2,0),"")</f>
        <v/>
      </c>
      <c r="AH5772" s="78"/>
      <c r="AI5772" s="79" t="str">
        <f>IF(AH5772&lt;&gt;"",VLOOKUP(CONCATENATE(AG5772,AH5772),NIVELES!$B$676:$C$745,2,0),"")</f>
        <v/>
      </c>
      <c r="AJ5772" s="78"/>
      <c r="AK5772" s="79" t="str">
        <f>+IF(AJ5772&lt;&gt;"",VLOOKUP(AJ5772,NIVELES!$A$816:$B$892,2,0),"")</f>
        <v/>
      </c>
      <c r="AL5772" s="78"/>
      <c r="AM5772" s="78"/>
      <c r="AN5772" s="79" t="str">
        <f>IF(AM5772&lt;&gt;"",+VLOOKUP(AM5772,NIVELES!$A$1652:$B$2466,2,0),"")</f>
        <v/>
      </c>
      <c r="AO5772" s="87"/>
      <c r="AP5772" s="88"/>
      <c r="AQ5772" s="88"/>
      <c r="AR5772" s="88"/>
      <c r="AS5772" s="88"/>
      <c r="AT5772" s="88"/>
      <c r="AU5772" s="88"/>
      <c r="AV5772" s="88"/>
      <c r="AW5772" s="88"/>
      <c r="AX5772" s="88"/>
      <c r="AY5772" s="88"/>
      <c r="AZ5772" s="88"/>
      <c r="BA5772" s="88"/>
      <c r="BB5772" s="89">
        <f t="shared" si="359"/>
        <v>0</v>
      </c>
      <c r="BC5772" s="90" t="str">
        <f t="shared" si="358"/>
        <v xml:space="preserve"> </v>
      </c>
      <c r="BD5772" s="91" t="str">
        <f t="shared" si="360"/>
        <v xml:space="preserve"> </v>
      </c>
      <c r="BE5772" s="92">
        <f t="shared" si="361"/>
        <v>0</v>
      </c>
    </row>
    <row r="5773" spans="1:57" s="74" customFormat="1" ht="50.1" customHeight="1" x14ac:dyDescent="0.2">
      <c r="A5773" s="78"/>
      <c r="B5773" s="78"/>
      <c r="C5773" s="78"/>
      <c r="D5773" s="78"/>
      <c r="E5773" s="79" t="str">
        <f>+IF(C5773&lt;&gt;"",VLOOKUP(MID(C5773,18,5),NIVELES!$A$133:$B$213,2,0),"")</f>
        <v/>
      </c>
      <c r="F5773" s="80"/>
      <c r="G5773" s="81" t="str">
        <f>+IF(F5773&lt;&gt;"",VLOOKUP(F5773,NIVELES!$A$246:$C$464,3,0),"")</f>
        <v/>
      </c>
      <c r="H5773" s="82"/>
      <c r="I5773" s="78"/>
      <c r="J5773" s="78"/>
      <c r="K5773" s="78"/>
      <c r="L5773" s="78"/>
      <c r="M5773" s="78"/>
      <c r="N5773" s="78"/>
      <c r="O5773" s="78"/>
      <c r="P5773" s="82"/>
      <c r="Q5773" s="78"/>
      <c r="R5773" s="82"/>
      <c r="S5773" s="82"/>
      <c r="T5773" s="82"/>
      <c r="U5773" s="82"/>
      <c r="V5773" s="82"/>
      <c r="W5773" s="82"/>
      <c r="X5773" s="82"/>
      <c r="Y5773" s="82"/>
      <c r="Z5773" s="82"/>
      <c r="AA5773" s="82"/>
      <c r="AB5773" s="82"/>
      <c r="AC5773" s="82"/>
      <c r="AD5773" s="85" t="str">
        <f>IF(A5773&lt;&gt;"",IF(D5773="DIRECCIÓN_DE_TRANSFERENCIAS","280 0031",VLOOKUP(C5773,NIVELES!$A$14:$B$105,2,0)),"")</f>
        <v/>
      </c>
      <c r="AE5773" s="86"/>
      <c r="AF5773" s="86"/>
      <c r="AG5773" s="79" t="str">
        <f>+IF(AF5773&lt;&gt;"",VLOOKUP(AF5773,NIVELES!$A$666:$B$673,2,0),"")</f>
        <v/>
      </c>
      <c r="AH5773" s="78"/>
      <c r="AI5773" s="79" t="str">
        <f>IF(AH5773&lt;&gt;"",VLOOKUP(CONCATENATE(AG5773,AH5773),NIVELES!$B$676:$C$745,2,0),"")</f>
        <v/>
      </c>
      <c r="AJ5773" s="78"/>
      <c r="AK5773" s="79" t="str">
        <f>+IF(AJ5773&lt;&gt;"",VLOOKUP(AJ5773,NIVELES!$A$816:$B$892,2,0),"")</f>
        <v/>
      </c>
      <c r="AL5773" s="78"/>
      <c r="AM5773" s="78"/>
      <c r="AN5773" s="79" t="str">
        <f>IF(AM5773&lt;&gt;"",+VLOOKUP(AM5773,NIVELES!$A$1652:$B$2466,2,0),"")</f>
        <v/>
      </c>
      <c r="AO5773" s="87"/>
      <c r="AP5773" s="88"/>
      <c r="AQ5773" s="88"/>
      <c r="AR5773" s="88"/>
      <c r="AS5773" s="88"/>
      <c r="AT5773" s="88"/>
      <c r="AU5773" s="88"/>
      <c r="AV5773" s="88"/>
      <c r="AW5773" s="88"/>
      <c r="AX5773" s="88"/>
      <c r="AY5773" s="88"/>
      <c r="AZ5773" s="88"/>
      <c r="BA5773" s="88"/>
      <c r="BB5773" s="89">
        <f t="shared" si="359"/>
        <v>0</v>
      </c>
      <c r="BC5773" s="90" t="str">
        <f t="shared" si="358"/>
        <v xml:space="preserve"> </v>
      </c>
      <c r="BD5773" s="91" t="str">
        <f t="shared" si="360"/>
        <v xml:space="preserve"> </v>
      </c>
      <c r="BE5773" s="92">
        <f t="shared" si="361"/>
        <v>0</v>
      </c>
    </row>
    <row r="5774" spans="1:57" s="74" customFormat="1" ht="50.1" customHeight="1" x14ac:dyDescent="0.2">
      <c r="A5774" s="78"/>
      <c r="B5774" s="78"/>
      <c r="C5774" s="78"/>
      <c r="D5774" s="78"/>
      <c r="E5774" s="79" t="str">
        <f>+IF(C5774&lt;&gt;"",VLOOKUP(MID(C5774,18,5),NIVELES!$A$133:$B$213,2,0),"")</f>
        <v/>
      </c>
      <c r="F5774" s="80"/>
      <c r="G5774" s="81" t="str">
        <f>+IF(F5774&lt;&gt;"",VLOOKUP(F5774,NIVELES!$A$246:$C$464,3,0),"")</f>
        <v/>
      </c>
      <c r="H5774" s="82"/>
      <c r="I5774" s="78"/>
      <c r="J5774" s="78"/>
      <c r="K5774" s="78"/>
      <c r="L5774" s="78"/>
      <c r="M5774" s="78"/>
      <c r="N5774" s="78"/>
      <c r="O5774" s="78"/>
      <c r="P5774" s="82"/>
      <c r="Q5774" s="78"/>
      <c r="R5774" s="82"/>
      <c r="S5774" s="82"/>
      <c r="T5774" s="82"/>
      <c r="U5774" s="82"/>
      <c r="V5774" s="82"/>
      <c r="W5774" s="82"/>
      <c r="X5774" s="82"/>
      <c r="Y5774" s="82"/>
      <c r="Z5774" s="82"/>
      <c r="AA5774" s="82"/>
      <c r="AB5774" s="82"/>
      <c r="AC5774" s="82"/>
      <c r="AD5774" s="85" t="str">
        <f>IF(A5774&lt;&gt;"",IF(D5774="DIRECCIÓN_DE_TRANSFERENCIAS","280 0031",VLOOKUP(C5774,NIVELES!$A$14:$B$105,2,0)),"")</f>
        <v/>
      </c>
      <c r="AE5774" s="86"/>
      <c r="AF5774" s="86"/>
      <c r="AG5774" s="79" t="str">
        <f>+IF(AF5774&lt;&gt;"",VLOOKUP(AF5774,NIVELES!$A$666:$B$673,2,0),"")</f>
        <v/>
      </c>
      <c r="AH5774" s="78"/>
      <c r="AI5774" s="79" t="str">
        <f>IF(AH5774&lt;&gt;"",VLOOKUP(CONCATENATE(AG5774,AH5774),NIVELES!$B$676:$C$745,2,0),"")</f>
        <v/>
      </c>
      <c r="AJ5774" s="78"/>
      <c r="AK5774" s="79" t="str">
        <f>+IF(AJ5774&lt;&gt;"",VLOOKUP(AJ5774,NIVELES!$A$816:$B$892,2,0),"")</f>
        <v/>
      </c>
      <c r="AL5774" s="78"/>
      <c r="AM5774" s="78"/>
      <c r="AN5774" s="79" t="str">
        <f>IF(AM5774&lt;&gt;"",+VLOOKUP(AM5774,NIVELES!$A$1652:$B$2466,2,0),"")</f>
        <v/>
      </c>
      <c r="AO5774" s="87"/>
      <c r="AP5774" s="88"/>
      <c r="AQ5774" s="88"/>
      <c r="AR5774" s="88"/>
      <c r="AS5774" s="88"/>
      <c r="AT5774" s="88"/>
      <c r="AU5774" s="88"/>
      <c r="AV5774" s="88"/>
      <c r="AW5774" s="88"/>
      <c r="AX5774" s="88"/>
      <c r="AY5774" s="88"/>
      <c r="AZ5774" s="88"/>
      <c r="BA5774" s="88"/>
      <c r="BB5774" s="89">
        <f t="shared" si="359"/>
        <v>0</v>
      </c>
      <c r="BC5774" s="90" t="str">
        <f t="shared" si="358"/>
        <v xml:space="preserve"> </v>
      </c>
      <c r="BD5774" s="91" t="str">
        <f t="shared" si="360"/>
        <v xml:space="preserve"> </v>
      </c>
      <c r="BE5774" s="92">
        <f t="shared" si="361"/>
        <v>0</v>
      </c>
    </row>
    <row r="5775" spans="1:57" s="74" customFormat="1" ht="50.1" customHeight="1" x14ac:dyDescent="0.2">
      <c r="A5775" s="78"/>
      <c r="B5775" s="78"/>
      <c r="C5775" s="78"/>
      <c r="D5775" s="78"/>
      <c r="E5775" s="79" t="str">
        <f>+IF(C5775&lt;&gt;"",VLOOKUP(MID(C5775,18,5),NIVELES!$A$133:$B$213,2,0),"")</f>
        <v/>
      </c>
      <c r="F5775" s="80"/>
      <c r="G5775" s="81" t="str">
        <f>+IF(F5775&lt;&gt;"",VLOOKUP(F5775,NIVELES!$A$246:$C$464,3,0),"")</f>
        <v/>
      </c>
      <c r="H5775" s="82"/>
      <c r="I5775" s="78"/>
      <c r="J5775" s="78"/>
      <c r="K5775" s="78"/>
      <c r="L5775" s="78"/>
      <c r="M5775" s="78"/>
      <c r="N5775" s="78"/>
      <c r="O5775" s="78"/>
      <c r="P5775" s="82"/>
      <c r="Q5775" s="78"/>
      <c r="R5775" s="82"/>
      <c r="S5775" s="82"/>
      <c r="T5775" s="82"/>
      <c r="U5775" s="82"/>
      <c r="V5775" s="82"/>
      <c r="W5775" s="82"/>
      <c r="X5775" s="82"/>
      <c r="Y5775" s="82"/>
      <c r="Z5775" s="82"/>
      <c r="AA5775" s="82"/>
      <c r="AB5775" s="82"/>
      <c r="AC5775" s="82"/>
      <c r="AD5775" s="85" t="str">
        <f>IF(A5775&lt;&gt;"",IF(D5775="DIRECCIÓN_DE_TRANSFERENCIAS","280 0031",VLOOKUP(C5775,NIVELES!$A$14:$B$105,2,0)),"")</f>
        <v/>
      </c>
      <c r="AE5775" s="86"/>
      <c r="AF5775" s="86"/>
      <c r="AG5775" s="79" t="str">
        <f>+IF(AF5775&lt;&gt;"",VLOOKUP(AF5775,NIVELES!$A$666:$B$673,2,0),"")</f>
        <v/>
      </c>
      <c r="AH5775" s="78"/>
      <c r="AI5775" s="79" t="str">
        <f>IF(AH5775&lt;&gt;"",VLOOKUP(CONCATENATE(AG5775,AH5775),NIVELES!$B$676:$C$745,2,0),"")</f>
        <v/>
      </c>
      <c r="AJ5775" s="78"/>
      <c r="AK5775" s="79" t="str">
        <f>+IF(AJ5775&lt;&gt;"",VLOOKUP(AJ5775,NIVELES!$A$816:$B$892,2,0),"")</f>
        <v/>
      </c>
      <c r="AL5775" s="78"/>
      <c r="AM5775" s="78"/>
      <c r="AN5775" s="79" t="str">
        <f>IF(AM5775&lt;&gt;"",+VLOOKUP(AM5775,NIVELES!$A$1652:$B$2466,2,0),"")</f>
        <v/>
      </c>
      <c r="AO5775" s="87"/>
      <c r="AP5775" s="88"/>
      <c r="AQ5775" s="88"/>
      <c r="AR5775" s="88"/>
      <c r="AS5775" s="88"/>
      <c r="AT5775" s="88"/>
      <c r="AU5775" s="88"/>
      <c r="AV5775" s="88"/>
      <c r="AW5775" s="88"/>
      <c r="AX5775" s="88"/>
      <c r="AY5775" s="88"/>
      <c r="AZ5775" s="88"/>
      <c r="BA5775" s="88"/>
      <c r="BB5775" s="89">
        <f t="shared" si="359"/>
        <v>0</v>
      </c>
      <c r="BC5775" s="90" t="str">
        <f t="shared" si="358"/>
        <v xml:space="preserve"> </v>
      </c>
      <c r="BD5775" s="91" t="str">
        <f t="shared" si="360"/>
        <v xml:space="preserve"> </v>
      </c>
      <c r="BE5775" s="92">
        <f t="shared" si="361"/>
        <v>0</v>
      </c>
    </row>
    <row r="5776" spans="1:57" s="74" customFormat="1" ht="50.1" customHeight="1" x14ac:dyDescent="0.2">
      <c r="A5776" s="78"/>
      <c r="B5776" s="78"/>
      <c r="C5776" s="78"/>
      <c r="D5776" s="78"/>
      <c r="E5776" s="79" t="str">
        <f>+IF(C5776&lt;&gt;"",VLOOKUP(MID(C5776,18,5),NIVELES!$A$133:$B$213,2,0),"")</f>
        <v/>
      </c>
      <c r="F5776" s="80"/>
      <c r="G5776" s="81" t="str">
        <f>+IF(F5776&lt;&gt;"",VLOOKUP(F5776,NIVELES!$A$246:$C$464,3,0),"")</f>
        <v/>
      </c>
      <c r="H5776" s="82"/>
      <c r="I5776" s="78"/>
      <c r="J5776" s="78"/>
      <c r="K5776" s="78"/>
      <c r="L5776" s="78"/>
      <c r="M5776" s="78"/>
      <c r="N5776" s="78"/>
      <c r="O5776" s="78"/>
      <c r="P5776" s="82"/>
      <c r="Q5776" s="78"/>
      <c r="R5776" s="82"/>
      <c r="S5776" s="82"/>
      <c r="T5776" s="82"/>
      <c r="U5776" s="82"/>
      <c r="V5776" s="82"/>
      <c r="W5776" s="82"/>
      <c r="X5776" s="82"/>
      <c r="Y5776" s="82"/>
      <c r="Z5776" s="82"/>
      <c r="AA5776" s="82"/>
      <c r="AB5776" s="82"/>
      <c r="AC5776" s="82"/>
      <c r="AD5776" s="85" t="str">
        <f>IF(A5776&lt;&gt;"",IF(D5776="DIRECCIÓN_DE_TRANSFERENCIAS","280 0031",VLOOKUP(C5776,NIVELES!$A$14:$B$105,2,0)),"")</f>
        <v/>
      </c>
      <c r="AE5776" s="86"/>
      <c r="AF5776" s="86"/>
      <c r="AG5776" s="79" t="str">
        <f>+IF(AF5776&lt;&gt;"",VLOOKUP(AF5776,NIVELES!$A$666:$B$673,2,0),"")</f>
        <v/>
      </c>
      <c r="AH5776" s="78"/>
      <c r="AI5776" s="79" t="str">
        <f>IF(AH5776&lt;&gt;"",VLOOKUP(CONCATENATE(AG5776,AH5776),NIVELES!$B$676:$C$745,2,0),"")</f>
        <v/>
      </c>
      <c r="AJ5776" s="78"/>
      <c r="AK5776" s="79" t="str">
        <f>+IF(AJ5776&lt;&gt;"",VLOOKUP(AJ5776,NIVELES!$A$816:$B$892,2,0),"")</f>
        <v/>
      </c>
      <c r="AL5776" s="78"/>
      <c r="AM5776" s="78"/>
      <c r="AN5776" s="79" t="str">
        <f>IF(AM5776&lt;&gt;"",+VLOOKUP(AM5776,NIVELES!$A$1652:$B$2466,2,0),"")</f>
        <v/>
      </c>
      <c r="AO5776" s="87"/>
      <c r="AP5776" s="88"/>
      <c r="AQ5776" s="88"/>
      <c r="AR5776" s="88"/>
      <c r="AS5776" s="88"/>
      <c r="AT5776" s="88"/>
      <c r="AU5776" s="88"/>
      <c r="AV5776" s="88"/>
      <c r="AW5776" s="88"/>
      <c r="AX5776" s="88"/>
      <c r="AY5776" s="88"/>
      <c r="AZ5776" s="88"/>
      <c r="BA5776" s="88"/>
      <c r="BB5776" s="89">
        <f t="shared" si="359"/>
        <v>0</v>
      </c>
      <c r="BC5776" s="90" t="str">
        <f t="shared" si="358"/>
        <v xml:space="preserve"> </v>
      </c>
      <c r="BD5776" s="91" t="str">
        <f t="shared" si="360"/>
        <v xml:space="preserve"> </v>
      </c>
      <c r="BE5776" s="92">
        <f t="shared" si="361"/>
        <v>0</v>
      </c>
    </row>
    <row r="5777" spans="1:57" s="74" customFormat="1" ht="50.1" customHeight="1" x14ac:dyDescent="0.2">
      <c r="A5777" s="78"/>
      <c r="B5777" s="78"/>
      <c r="C5777" s="78"/>
      <c r="D5777" s="78"/>
      <c r="E5777" s="79" t="str">
        <f>+IF(C5777&lt;&gt;"",VLOOKUP(MID(C5777,18,5),NIVELES!$A$133:$B$213,2,0),"")</f>
        <v/>
      </c>
      <c r="F5777" s="80"/>
      <c r="G5777" s="81" t="str">
        <f>+IF(F5777&lt;&gt;"",VLOOKUP(F5777,NIVELES!$A$246:$C$464,3,0),"")</f>
        <v/>
      </c>
      <c r="H5777" s="82"/>
      <c r="I5777" s="78"/>
      <c r="J5777" s="78"/>
      <c r="K5777" s="78"/>
      <c r="L5777" s="78"/>
      <c r="M5777" s="78"/>
      <c r="N5777" s="78"/>
      <c r="O5777" s="78"/>
      <c r="P5777" s="82"/>
      <c r="Q5777" s="78"/>
      <c r="R5777" s="82"/>
      <c r="S5777" s="82"/>
      <c r="T5777" s="82"/>
      <c r="U5777" s="82"/>
      <c r="V5777" s="82"/>
      <c r="W5777" s="82"/>
      <c r="X5777" s="82"/>
      <c r="Y5777" s="82"/>
      <c r="Z5777" s="82"/>
      <c r="AA5777" s="82"/>
      <c r="AB5777" s="82"/>
      <c r="AC5777" s="82"/>
      <c r="AD5777" s="85" t="str">
        <f>IF(A5777&lt;&gt;"",IF(D5777="DIRECCIÓN_DE_TRANSFERENCIAS","280 0031",VLOOKUP(C5777,NIVELES!$A$14:$B$105,2,0)),"")</f>
        <v/>
      </c>
      <c r="AE5777" s="86"/>
      <c r="AF5777" s="86"/>
      <c r="AG5777" s="79" t="str">
        <f>+IF(AF5777&lt;&gt;"",VLOOKUP(AF5777,NIVELES!$A$666:$B$673,2,0),"")</f>
        <v/>
      </c>
      <c r="AH5777" s="78"/>
      <c r="AI5777" s="79" t="str">
        <f>IF(AH5777&lt;&gt;"",VLOOKUP(CONCATENATE(AG5777,AH5777),NIVELES!$B$676:$C$745,2,0),"")</f>
        <v/>
      </c>
      <c r="AJ5777" s="78"/>
      <c r="AK5777" s="79" t="str">
        <f>+IF(AJ5777&lt;&gt;"",VLOOKUP(AJ5777,NIVELES!$A$816:$B$892,2,0),"")</f>
        <v/>
      </c>
      <c r="AL5777" s="78"/>
      <c r="AM5777" s="78"/>
      <c r="AN5777" s="79" t="str">
        <f>IF(AM5777&lt;&gt;"",+VLOOKUP(AM5777,NIVELES!$A$1652:$B$2466,2,0),"")</f>
        <v/>
      </c>
      <c r="AO5777" s="87"/>
      <c r="AP5777" s="88"/>
      <c r="AQ5777" s="88"/>
      <c r="AR5777" s="88"/>
      <c r="AS5777" s="88"/>
      <c r="AT5777" s="88"/>
      <c r="AU5777" s="88"/>
      <c r="AV5777" s="88"/>
      <c r="AW5777" s="88"/>
      <c r="AX5777" s="88"/>
      <c r="AY5777" s="88"/>
      <c r="AZ5777" s="88"/>
      <c r="BA5777" s="88"/>
      <c r="BB5777" s="89">
        <f t="shared" si="359"/>
        <v>0</v>
      </c>
      <c r="BC5777" s="90" t="str">
        <f t="shared" si="358"/>
        <v xml:space="preserve"> </v>
      </c>
      <c r="BD5777" s="91" t="str">
        <f t="shared" si="360"/>
        <v xml:space="preserve"> </v>
      </c>
      <c r="BE5777" s="92">
        <f t="shared" si="361"/>
        <v>0</v>
      </c>
    </row>
    <row r="5778" spans="1:57" s="74" customFormat="1" ht="50.1" customHeight="1" x14ac:dyDescent="0.2">
      <c r="A5778" s="78"/>
      <c r="B5778" s="78"/>
      <c r="C5778" s="78"/>
      <c r="D5778" s="78"/>
      <c r="E5778" s="79" t="str">
        <f>+IF(C5778&lt;&gt;"",VLOOKUP(MID(C5778,18,5),NIVELES!$A$133:$B$213,2,0),"")</f>
        <v/>
      </c>
      <c r="F5778" s="80"/>
      <c r="G5778" s="81" t="str">
        <f>+IF(F5778&lt;&gt;"",VLOOKUP(F5778,NIVELES!$A$246:$C$464,3,0),"")</f>
        <v/>
      </c>
      <c r="H5778" s="82"/>
      <c r="I5778" s="78"/>
      <c r="J5778" s="78"/>
      <c r="K5778" s="78"/>
      <c r="L5778" s="78"/>
      <c r="M5778" s="78"/>
      <c r="N5778" s="78"/>
      <c r="O5778" s="78"/>
      <c r="P5778" s="82"/>
      <c r="Q5778" s="78"/>
      <c r="R5778" s="82"/>
      <c r="S5778" s="82"/>
      <c r="T5778" s="82"/>
      <c r="U5778" s="82"/>
      <c r="V5778" s="82"/>
      <c r="W5778" s="82"/>
      <c r="X5778" s="82"/>
      <c r="Y5778" s="82"/>
      <c r="Z5778" s="82"/>
      <c r="AA5778" s="82"/>
      <c r="AB5778" s="82"/>
      <c r="AC5778" s="82"/>
      <c r="AD5778" s="85" t="str">
        <f>IF(A5778&lt;&gt;"",IF(D5778="DIRECCIÓN_DE_TRANSFERENCIAS","280 0031",VLOOKUP(C5778,NIVELES!$A$14:$B$105,2,0)),"")</f>
        <v/>
      </c>
      <c r="AE5778" s="86"/>
      <c r="AF5778" s="86"/>
      <c r="AG5778" s="79" t="str">
        <f>+IF(AF5778&lt;&gt;"",VLOOKUP(AF5778,NIVELES!$A$666:$B$673,2,0),"")</f>
        <v/>
      </c>
      <c r="AH5778" s="78"/>
      <c r="AI5778" s="79" t="str">
        <f>IF(AH5778&lt;&gt;"",VLOOKUP(CONCATENATE(AG5778,AH5778),NIVELES!$B$676:$C$745,2,0),"")</f>
        <v/>
      </c>
      <c r="AJ5778" s="78"/>
      <c r="AK5778" s="79" t="str">
        <f>+IF(AJ5778&lt;&gt;"",VLOOKUP(AJ5778,NIVELES!$A$816:$B$892,2,0),"")</f>
        <v/>
      </c>
      <c r="AL5778" s="78"/>
      <c r="AM5778" s="78"/>
      <c r="AN5778" s="79" t="str">
        <f>IF(AM5778&lt;&gt;"",+VLOOKUP(AM5778,NIVELES!$A$1652:$B$2466,2,0),"")</f>
        <v/>
      </c>
      <c r="AO5778" s="87"/>
      <c r="AP5778" s="88"/>
      <c r="AQ5778" s="88"/>
      <c r="AR5778" s="88"/>
      <c r="AS5778" s="88"/>
      <c r="AT5778" s="88"/>
      <c r="AU5778" s="88"/>
      <c r="AV5778" s="88"/>
      <c r="AW5778" s="88"/>
      <c r="AX5778" s="88"/>
      <c r="AY5778" s="88"/>
      <c r="AZ5778" s="88"/>
      <c r="BA5778" s="88"/>
      <c r="BB5778" s="89">
        <f t="shared" si="359"/>
        <v>0</v>
      </c>
      <c r="BC5778" s="90" t="str">
        <f t="shared" si="358"/>
        <v xml:space="preserve"> </v>
      </c>
      <c r="BD5778" s="91" t="str">
        <f t="shared" si="360"/>
        <v xml:space="preserve"> </v>
      </c>
      <c r="BE5778" s="92">
        <f t="shared" si="361"/>
        <v>0</v>
      </c>
    </row>
    <row r="5779" spans="1:57" s="74" customFormat="1" ht="50.1" customHeight="1" x14ac:dyDescent="0.2">
      <c r="A5779" s="78"/>
      <c r="B5779" s="78"/>
      <c r="C5779" s="78"/>
      <c r="D5779" s="78"/>
      <c r="E5779" s="79" t="str">
        <f>+IF(C5779&lt;&gt;"",VLOOKUP(MID(C5779,18,5),NIVELES!$A$133:$B$213,2,0),"")</f>
        <v/>
      </c>
      <c r="F5779" s="80"/>
      <c r="G5779" s="81" t="str">
        <f>+IF(F5779&lt;&gt;"",VLOOKUP(F5779,NIVELES!$A$246:$C$464,3,0),"")</f>
        <v/>
      </c>
      <c r="H5779" s="82"/>
      <c r="I5779" s="78"/>
      <c r="J5779" s="78"/>
      <c r="K5779" s="78"/>
      <c r="L5779" s="78"/>
      <c r="M5779" s="78"/>
      <c r="N5779" s="78"/>
      <c r="O5779" s="78"/>
      <c r="P5779" s="82"/>
      <c r="Q5779" s="78"/>
      <c r="R5779" s="82"/>
      <c r="S5779" s="82"/>
      <c r="T5779" s="82"/>
      <c r="U5779" s="82"/>
      <c r="V5779" s="82"/>
      <c r="W5779" s="82"/>
      <c r="X5779" s="82"/>
      <c r="Y5779" s="82"/>
      <c r="Z5779" s="82"/>
      <c r="AA5779" s="82"/>
      <c r="AB5779" s="82"/>
      <c r="AC5779" s="82"/>
      <c r="AD5779" s="85" t="str">
        <f>IF(A5779&lt;&gt;"",IF(D5779="DIRECCIÓN_DE_TRANSFERENCIAS","280 0031",VLOOKUP(C5779,NIVELES!$A$14:$B$105,2,0)),"")</f>
        <v/>
      </c>
      <c r="AE5779" s="86"/>
      <c r="AF5779" s="86"/>
      <c r="AG5779" s="79" t="str">
        <f>+IF(AF5779&lt;&gt;"",VLOOKUP(AF5779,NIVELES!$A$666:$B$673,2,0),"")</f>
        <v/>
      </c>
      <c r="AH5779" s="78"/>
      <c r="AI5779" s="79" t="str">
        <f>IF(AH5779&lt;&gt;"",VLOOKUP(CONCATENATE(AG5779,AH5779),NIVELES!$B$676:$C$745,2,0),"")</f>
        <v/>
      </c>
      <c r="AJ5779" s="78"/>
      <c r="AK5779" s="79" t="str">
        <f>+IF(AJ5779&lt;&gt;"",VLOOKUP(AJ5779,NIVELES!$A$816:$B$892,2,0),"")</f>
        <v/>
      </c>
      <c r="AL5779" s="78"/>
      <c r="AM5779" s="78"/>
      <c r="AN5779" s="79" t="str">
        <f>IF(AM5779&lt;&gt;"",+VLOOKUP(AM5779,NIVELES!$A$1652:$B$2466,2,0),"")</f>
        <v/>
      </c>
      <c r="AO5779" s="87"/>
      <c r="AP5779" s="88"/>
      <c r="AQ5779" s="88"/>
      <c r="AR5779" s="88"/>
      <c r="AS5779" s="88"/>
      <c r="AT5779" s="88"/>
      <c r="AU5779" s="88"/>
      <c r="AV5779" s="88"/>
      <c r="AW5779" s="88"/>
      <c r="AX5779" s="88"/>
      <c r="AY5779" s="88"/>
      <c r="AZ5779" s="88"/>
      <c r="BA5779" s="88"/>
      <c r="BB5779" s="89">
        <f t="shared" si="359"/>
        <v>0</v>
      </c>
      <c r="BC5779" s="90" t="str">
        <f t="shared" si="358"/>
        <v xml:space="preserve"> </v>
      </c>
      <c r="BD5779" s="91" t="str">
        <f t="shared" si="360"/>
        <v xml:space="preserve"> </v>
      </c>
      <c r="BE5779" s="92">
        <f t="shared" si="361"/>
        <v>0</v>
      </c>
    </row>
    <row r="5780" spans="1:57" s="74" customFormat="1" ht="50.1" customHeight="1" x14ac:dyDescent="0.2">
      <c r="A5780" s="78"/>
      <c r="B5780" s="78"/>
      <c r="C5780" s="78"/>
      <c r="D5780" s="78"/>
      <c r="E5780" s="79" t="str">
        <f>+IF(C5780&lt;&gt;"",VLOOKUP(MID(C5780,18,5),NIVELES!$A$133:$B$213,2,0),"")</f>
        <v/>
      </c>
      <c r="F5780" s="80"/>
      <c r="G5780" s="81" t="str">
        <f>+IF(F5780&lt;&gt;"",VLOOKUP(F5780,NIVELES!$A$246:$C$464,3,0),"")</f>
        <v/>
      </c>
      <c r="H5780" s="82"/>
      <c r="I5780" s="78"/>
      <c r="J5780" s="78"/>
      <c r="K5780" s="78"/>
      <c r="L5780" s="78"/>
      <c r="M5780" s="78"/>
      <c r="N5780" s="78"/>
      <c r="O5780" s="78"/>
      <c r="P5780" s="82"/>
      <c r="Q5780" s="78"/>
      <c r="R5780" s="82"/>
      <c r="S5780" s="82"/>
      <c r="T5780" s="82"/>
      <c r="U5780" s="82"/>
      <c r="V5780" s="82"/>
      <c r="W5780" s="82"/>
      <c r="X5780" s="82"/>
      <c r="Y5780" s="82"/>
      <c r="Z5780" s="82"/>
      <c r="AA5780" s="82"/>
      <c r="AB5780" s="82"/>
      <c r="AC5780" s="82"/>
      <c r="AD5780" s="85" t="str">
        <f>IF(A5780&lt;&gt;"",IF(D5780="DIRECCIÓN_DE_TRANSFERENCIAS","280 0031",VLOOKUP(C5780,NIVELES!$A$14:$B$105,2,0)),"")</f>
        <v/>
      </c>
      <c r="AE5780" s="86"/>
      <c r="AF5780" s="86"/>
      <c r="AG5780" s="79" t="str">
        <f>+IF(AF5780&lt;&gt;"",VLOOKUP(AF5780,NIVELES!$A$666:$B$673,2,0),"")</f>
        <v/>
      </c>
      <c r="AH5780" s="78"/>
      <c r="AI5780" s="79" t="str">
        <f>IF(AH5780&lt;&gt;"",VLOOKUP(CONCATENATE(AG5780,AH5780),NIVELES!$B$676:$C$745,2,0),"")</f>
        <v/>
      </c>
      <c r="AJ5780" s="78"/>
      <c r="AK5780" s="79" t="str">
        <f>+IF(AJ5780&lt;&gt;"",VLOOKUP(AJ5780,NIVELES!$A$816:$B$892,2,0),"")</f>
        <v/>
      </c>
      <c r="AL5780" s="78"/>
      <c r="AM5780" s="78"/>
      <c r="AN5780" s="79" t="str">
        <f>IF(AM5780&lt;&gt;"",+VLOOKUP(AM5780,NIVELES!$A$1652:$B$2466,2,0),"")</f>
        <v/>
      </c>
      <c r="AO5780" s="87"/>
      <c r="AP5780" s="88"/>
      <c r="AQ5780" s="88"/>
      <c r="AR5780" s="88"/>
      <c r="AS5780" s="88"/>
      <c r="AT5780" s="88"/>
      <c r="AU5780" s="88"/>
      <c r="AV5780" s="88"/>
      <c r="AW5780" s="88"/>
      <c r="AX5780" s="88"/>
      <c r="AY5780" s="88"/>
      <c r="AZ5780" s="88"/>
      <c r="BA5780" s="88"/>
      <c r="BB5780" s="89">
        <f t="shared" si="359"/>
        <v>0</v>
      </c>
      <c r="BC5780" s="90" t="str">
        <f t="shared" si="358"/>
        <v xml:space="preserve"> </v>
      </c>
      <c r="BD5780" s="91" t="str">
        <f t="shared" si="360"/>
        <v xml:space="preserve"> </v>
      </c>
      <c r="BE5780" s="92">
        <f t="shared" si="361"/>
        <v>0</v>
      </c>
    </row>
    <row r="5781" spans="1:57" s="74" customFormat="1" ht="50.1" customHeight="1" x14ac:dyDescent="0.2">
      <c r="A5781" s="78"/>
      <c r="B5781" s="78"/>
      <c r="C5781" s="78"/>
      <c r="D5781" s="78"/>
      <c r="E5781" s="79" t="str">
        <f>+IF(C5781&lt;&gt;"",VLOOKUP(MID(C5781,18,5),NIVELES!$A$133:$B$213,2,0),"")</f>
        <v/>
      </c>
      <c r="F5781" s="80"/>
      <c r="G5781" s="81" t="str">
        <f>+IF(F5781&lt;&gt;"",VLOOKUP(F5781,NIVELES!$A$246:$C$464,3,0),"")</f>
        <v/>
      </c>
      <c r="H5781" s="82"/>
      <c r="I5781" s="78"/>
      <c r="J5781" s="78"/>
      <c r="K5781" s="78"/>
      <c r="L5781" s="78"/>
      <c r="M5781" s="78"/>
      <c r="N5781" s="78"/>
      <c r="O5781" s="78"/>
      <c r="P5781" s="82"/>
      <c r="Q5781" s="78"/>
      <c r="R5781" s="82"/>
      <c r="S5781" s="82"/>
      <c r="T5781" s="82"/>
      <c r="U5781" s="82"/>
      <c r="V5781" s="82"/>
      <c r="W5781" s="82"/>
      <c r="X5781" s="82"/>
      <c r="Y5781" s="82"/>
      <c r="Z5781" s="82"/>
      <c r="AA5781" s="82"/>
      <c r="AB5781" s="82"/>
      <c r="AC5781" s="82"/>
      <c r="AD5781" s="85" t="str">
        <f>IF(A5781&lt;&gt;"",IF(D5781="DIRECCIÓN_DE_TRANSFERENCIAS","280 0031",VLOOKUP(C5781,NIVELES!$A$14:$B$105,2,0)),"")</f>
        <v/>
      </c>
      <c r="AE5781" s="86"/>
      <c r="AF5781" s="86"/>
      <c r="AG5781" s="79" t="str">
        <f>+IF(AF5781&lt;&gt;"",VLOOKUP(AF5781,NIVELES!$A$666:$B$673,2,0),"")</f>
        <v/>
      </c>
      <c r="AH5781" s="78"/>
      <c r="AI5781" s="79" t="str">
        <f>IF(AH5781&lt;&gt;"",VLOOKUP(CONCATENATE(AG5781,AH5781),NIVELES!$B$676:$C$745,2,0),"")</f>
        <v/>
      </c>
      <c r="AJ5781" s="78"/>
      <c r="AK5781" s="79" t="str">
        <f>+IF(AJ5781&lt;&gt;"",VLOOKUP(AJ5781,NIVELES!$A$816:$B$892,2,0),"")</f>
        <v/>
      </c>
      <c r="AL5781" s="78"/>
      <c r="AM5781" s="78"/>
      <c r="AN5781" s="79" t="str">
        <f>IF(AM5781&lt;&gt;"",+VLOOKUP(AM5781,NIVELES!$A$1652:$B$2466,2,0),"")</f>
        <v/>
      </c>
      <c r="AO5781" s="87"/>
      <c r="AP5781" s="88"/>
      <c r="AQ5781" s="88"/>
      <c r="AR5781" s="88"/>
      <c r="AS5781" s="88"/>
      <c r="AT5781" s="88"/>
      <c r="AU5781" s="88"/>
      <c r="AV5781" s="88"/>
      <c r="AW5781" s="88"/>
      <c r="AX5781" s="88"/>
      <c r="AY5781" s="88"/>
      <c r="AZ5781" s="88"/>
      <c r="BA5781" s="88"/>
      <c r="BB5781" s="89">
        <f t="shared" si="359"/>
        <v>0</v>
      </c>
      <c r="BC5781" s="90" t="str">
        <f t="shared" si="358"/>
        <v xml:space="preserve"> </v>
      </c>
      <c r="BD5781" s="91" t="str">
        <f t="shared" si="360"/>
        <v xml:space="preserve"> </v>
      </c>
      <c r="BE5781" s="92">
        <f t="shared" si="361"/>
        <v>0</v>
      </c>
    </row>
    <row r="5782" spans="1:57" s="74" customFormat="1" ht="50.1" customHeight="1" x14ac:dyDescent="0.2">
      <c r="A5782" s="78"/>
      <c r="B5782" s="78"/>
      <c r="C5782" s="78"/>
      <c r="D5782" s="78"/>
      <c r="E5782" s="79" t="str">
        <f>+IF(C5782&lt;&gt;"",VLOOKUP(MID(C5782,18,5),NIVELES!$A$133:$B$213,2,0),"")</f>
        <v/>
      </c>
      <c r="F5782" s="80"/>
      <c r="G5782" s="81" t="str">
        <f>+IF(F5782&lt;&gt;"",VLOOKUP(F5782,NIVELES!$A$246:$C$464,3,0),"")</f>
        <v/>
      </c>
      <c r="H5782" s="82"/>
      <c r="I5782" s="78"/>
      <c r="J5782" s="78"/>
      <c r="K5782" s="78"/>
      <c r="L5782" s="78"/>
      <c r="M5782" s="78"/>
      <c r="N5782" s="78"/>
      <c r="O5782" s="78"/>
      <c r="P5782" s="82"/>
      <c r="Q5782" s="78"/>
      <c r="R5782" s="82"/>
      <c r="S5782" s="82"/>
      <c r="T5782" s="82"/>
      <c r="U5782" s="82"/>
      <c r="V5782" s="82"/>
      <c r="W5782" s="82"/>
      <c r="X5782" s="82"/>
      <c r="Y5782" s="82"/>
      <c r="Z5782" s="82"/>
      <c r="AA5782" s="82"/>
      <c r="AB5782" s="82"/>
      <c r="AC5782" s="82"/>
      <c r="AD5782" s="85" t="str">
        <f>IF(A5782&lt;&gt;"",IF(D5782="DIRECCIÓN_DE_TRANSFERENCIAS","280 0031",VLOOKUP(C5782,NIVELES!$A$14:$B$105,2,0)),"")</f>
        <v/>
      </c>
      <c r="AE5782" s="86"/>
      <c r="AF5782" s="86"/>
      <c r="AG5782" s="79" t="str">
        <f>+IF(AF5782&lt;&gt;"",VLOOKUP(AF5782,NIVELES!$A$666:$B$673,2,0),"")</f>
        <v/>
      </c>
      <c r="AH5782" s="78"/>
      <c r="AI5782" s="79" t="str">
        <f>IF(AH5782&lt;&gt;"",VLOOKUP(CONCATENATE(AG5782,AH5782),NIVELES!$B$676:$C$745,2,0),"")</f>
        <v/>
      </c>
      <c r="AJ5782" s="78"/>
      <c r="AK5782" s="79" t="str">
        <f>+IF(AJ5782&lt;&gt;"",VLOOKUP(AJ5782,NIVELES!$A$816:$B$892,2,0),"")</f>
        <v/>
      </c>
      <c r="AL5782" s="78"/>
      <c r="AM5782" s="78"/>
      <c r="AN5782" s="79" t="str">
        <f>IF(AM5782&lt;&gt;"",+VLOOKUP(AM5782,NIVELES!$A$1652:$B$2466,2,0),"")</f>
        <v/>
      </c>
      <c r="AO5782" s="87"/>
      <c r="AP5782" s="88"/>
      <c r="AQ5782" s="88"/>
      <c r="AR5782" s="88"/>
      <c r="AS5782" s="88"/>
      <c r="AT5782" s="88"/>
      <c r="AU5782" s="88"/>
      <c r="AV5782" s="88"/>
      <c r="AW5782" s="88"/>
      <c r="AX5782" s="88"/>
      <c r="AY5782" s="88"/>
      <c r="AZ5782" s="88"/>
      <c r="BA5782" s="88"/>
      <c r="BB5782" s="89">
        <f t="shared" si="359"/>
        <v>0</v>
      </c>
      <c r="BC5782" s="90" t="str">
        <f t="shared" si="358"/>
        <v xml:space="preserve"> </v>
      </c>
      <c r="BD5782" s="91" t="str">
        <f t="shared" si="360"/>
        <v xml:space="preserve"> </v>
      </c>
      <c r="BE5782" s="92">
        <f t="shared" si="361"/>
        <v>0</v>
      </c>
    </row>
    <row r="5783" spans="1:57" s="74" customFormat="1" ht="50.1" customHeight="1" x14ac:dyDescent="0.2">
      <c r="A5783" s="78"/>
      <c r="B5783" s="78"/>
      <c r="C5783" s="78"/>
      <c r="D5783" s="78"/>
      <c r="E5783" s="79" t="str">
        <f>+IF(C5783&lt;&gt;"",VLOOKUP(MID(C5783,18,5),NIVELES!$A$133:$B$213,2,0),"")</f>
        <v/>
      </c>
      <c r="F5783" s="80"/>
      <c r="G5783" s="81" t="str">
        <f>+IF(F5783&lt;&gt;"",VLOOKUP(F5783,NIVELES!$A$246:$C$464,3,0),"")</f>
        <v/>
      </c>
      <c r="H5783" s="82"/>
      <c r="I5783" s="78"/>
      <c r="J5783" s="78"/>
      <c r="K5783" s="78"/>
      <c r="L5783" s="78"/>
      <c r="M5783" s="78"/>
      <c r="N5783" s="78"/>
      <c r="O5783" s="78"/>
      <c r="P5783" s="82"/>
      <c r="Q5783" s="78"/>
      <c r="R5783" s="82"/>
      <c r="S5783" s="82"/>
      <c r="T5783" s="82"/>
      <c r="U5783" s="82"/>
      <c r="V5783" s="82"/>
      <c r="W5783" s="82"/>
      <c r="X5783" s="82"/>
      <c r="Y5783" s="82"/>
      <c r="Z5783" s="82"/>
      <c r="AA5783" s="82"/>
      <c r="AB5783" s="82"/>
      <c r="AC5783" s="82"/>
      <c r="AD5783" s="85" t="str">
        <f>IF(A5783&lt;&gt;"",IF(D5783="DIRECCIÓN_DE_TRANSFERENCIAS","280 0031",VLOOKUP(C5783,NIVELES!$A$14:$B$105,2,0)),"")</f>
        <v/>
      </c>
      <c r="AE5783" s="86"/>
      <c r="AF5783" s="86"/>
      <c r="AG5783" s="79" t="str">
        <f>+IF(AF5783&lt;&gt;"",VLOOKUP(AF5783,NIVELES!$A$666:$B$673,2,0),"")</f>
        <v/>
      </c>
      <c r="AH5783" s="78"/>
      <c r="AI5783" s="79" t="str">
        <f>IF(AH5783&lt;&gt;"",VLOOKUP(CONCATENATE(AG5783,AH5783),NIVELES!$B$676:$C$745,2,0),"")</f>
        <v/>
      </c>
      <c r="AJ5783" s="78"/>
      <c r="AK5783" s="79" t="str">
        <f>+IF(AJ5783&lt;&gt;"",VLOOKUP(AJ5783,NIVELES!$A$816:$B$892,2,0),"")</f>
        <v/>
      </c>
      <c r="AL5783" s="78"/>
      <c r="AM5783" s="78"/>
      <c r="AN5783" s="79" t="str">
        <f>IF(AM5783&lt;&gt;"",+VLOOKUP(AM5783,NIVELES!$A$1652:$B$2466,2,0),"")</f>
        <v/>
      </c>
      <c r="AO5783" s="87"/>
      <c r="AP5783" s="88"/>
      <c r="AQ5783" s="88"/>
      <c r="AR5783" s="88"/>
      <c r="AS5783" s="88"/>
      <c r="AT5783" s="88"/>
      <c r="AU5783" s="88"/>
      <c r="AV5783" s="88"/>
      <c r="AW5783" s="88"/>
      <c r="AX5783" s="88"/>
      <c r="AY5783" s="88"/>
      <c r="AZ5783" s="88"/>
      <c r="BA5783" s="88"/>
      <c r="BB5783" s="89">
        <f t="shared" si="359"/>
        <v>0</v>
      </c>
      <c r="BC5783" s="90" t="str">
        <f t="shared" si="358"/>
        <v xml:space="preserve"> </v>
      </c>
      <c r="BD5783" s="91" t="str">
        <f t="shared" si="360"/>
        <v xml:space="preserve"> </v>
      </c>
      <c r="BE5783" s="92">
        <f t="shared" si="361"/>
        <v>0</v>
      </c>
    </row>
    <row r="5784" spans="1:57" s="74" customFormat="1" ht="50.1" customHeight="1" x14ac:dyDescent="0.2">
      <c r="A5784" s="78"/>
      <c r="B5784" s="78"/>
      <c r="C5784" s="78"/>
      <c r="D5784" s="78"/>
      <c r="E5784" s="79" t="str">
        <f>+IF(C5784&lt;&gt;"",VLOOKUP(MID(C5784,18,5),NIVELES!$A$133:$B$213,2,0),"")</f>
        <v/>
      </c>
      <c r="F5784" s="80"/>
      <c r="G5784" s="81" t="str">
        <f>+IF(F5784&lt;&gt;"",VLOOKUP(F5784,NIVELES!$A$246:$C$464,3,0),"")</f>
        <v/>
      </c>
      <c r="H5784" s="82"/>
      <c r="I5784" s="78"/>
      <c r="J5784" s="78"/>
      <c r="K5784" s="78"/>
      <c r="L5784" s="78"/>
      <c r="M5784" s="78"/>
      <c r="N5784" s="78"/>
      <c r="O5784" s="78"/>
      <c r="P5784" s="82"/>
      <c r="Q5784" s="78"/>
      <c r="R5784" s="82"/>
      <c r="S5784" s="82"/>
      <c r="T5784" s="82"/>
      <c r="U5784" s="82"/>
      <c r="V5784" s="82"/>
      <c r="W5784" s="82"/>
      <c r="X5784" s="82"/>
      <c r="Y5784" s="82"/>
      <c r="Z5784" s="82"/>
      <c r="AA5784" s="82"/>
      <c r="AB5784" s="82"/>
      <c r="AC5784" s="82"/>
      <c r="AD5784" s="85" t="str">
        <f>IF(A5784&lt;&gt;"",IF(D5784="DIRECCIÓN_DE_TRANSFERENCIAS","280 0031",VLOOKUP(C5784,NIVELES!$A$14:$B$105,2,0)),"")</f>
        <v/>
      </c>
      <c r="AE5784" s="86"/>
      <c r="AF5784" s="86"/>
      <c r="AG5784" s="79" t="str">
        <f>+IF(AF5784&lt;&gt;"",VLOOKUP(AF5784,NIVELES!$A$666:$B$673,2,0),"")</f>
        <v/>
      </c>
      <c r="AH5784" s="78"/>
      <c r="AI5784" s="79" t="str">
        <f>IF(AH5784&lt;&gt;"",VLOOKUP(CONCATENATE(AG5784,AH5784),NIVELES!$B$676:$C$745,2,0),"")</f>
        <v/>
      </c>
      <c r="AJ5784" s="78"/>
      <c r="AK5784" s="79" t="str">
        <f>+IF(AJ5784&lt;&gt;"",VLOOKUP(AJ5784,NIVELES!$A$816:$B$892,2,0),"")</f>
        <v/>
      </c>
      <c r="AL5784" s="78"/>
      <c r="AM5784" s="78"/>
      <c r="AN5784" s="79" t="str">
        <f>IF(AM5784&lt;&gt;"",+VLOOKUP(AM5784,NIVELES!$A$1652:$B$2466,2,0),"")</f>
        <v/>
      </c>
      <c r="AO5784" s="87"/>
      <c r="AP5784" s="88"/>
      <c r="AQ5784" s="88"/>
      <c r="AR5784" s="88"/>
      <c r="AS5784" s="88"/>
      <c r="AT5784" s="88"/>
      <c r="AU5784" s="88"/>
      <c r="AV5784" s="88"/>
      <c r="AW5784" s="88"/>
      <c r="AX5784" s="88"/>
      <c r="AY5784" s="88"/>
      <c r="AZ5784" s="88"/>
      <c r="BA5784" s="88"/>
      <c r="BB5784" s="89">
        <f t="shared" si="359"/>
        <v>0</v>
      </c>
      <c r="BC5784" s="90" t="str">
        <f t="shared" si="358"/>
        <v xml:space="preserve"> </v>
      </c>
      <c r="BD5784" s="91" t="str">
        <f t="shared" si="360"/>
        <v xml:space="preserve"> </v>
      </c>
      <c r="BE5784" s="92">
        <f t="shared" si="361"/>
        <v>0</v>
      </c>
    </row>
    <row r="5785" spans="1:57" s="74" customFormat="1" ht="50.1" customHeight="1" x14ac:dyDescent="0.2">
      <c r="A5785" s="78"/>
      <c r="B5785" s="78"/>
      <c r="C5785" s="78"/>
      <c r="D5785" s="78"/>
      <c r="E5785" s="79" t="str">
        <f>+IF(C5785&lt;&gt;"",VLOOKUP(MID(C5785,18,5),NIVELES!$A$133:$B$213,2,0),"")</f>
        <v/>
      </c>
      <c r="F5785" s="80"/>
      <c r="G5785" s="81" t="str">
        <f>+IF(F5785&lt;&gt;"",VLOOKUP(F5785,NIVELES!$A$246:$C$464,3,0),"")</f>
        <v/>
      </c>
      <c r="H5785" s="82"/>
      <c r="I5785" s="78"/>
      <c r="J5785" s="78"/>
      <c r="K5785" s="78"/>
      <c r="L5785" s="78"/>
      <c r="M5785" s="78"/>
      <c r="N5785" s="78"/>
      <c r="O5785" s="78"/>
      <c r="P5785" s="82"/>
      <c r="Q5785" s="78"/>
      <c r="R5785" s="82"/>
      <c r="S5785" s="82"/>
      <c r="T5785" s="82"/>
      <c r="U5785" s="82"/>
      <c r="V5785" s="82"/>
      <c r="W5785" s="82"/>
      <c r="X5785" s="82"/>
      <c r="Y5785" s="82"/>
      <c r="Z5785" s="82"/>
      <c r="AA5785" s="82"/>
      <c r="AB5785" s="82"/>
      <c r="AC5785" s="82"/>
      <c r="AD5785" s="85" t="str">
        <f>IF(A5785&lt;&gt;"",IF(D5785="DIRECCIÓN_DE_TRANSFERENCIAS","280 0031",VLOOKUP(C5785,NIVELES!$A$14:$B$105,2,0)),"")</f>
        <v/>
      </c>
      <c r="AE5785" s="86"/>
      <c r="AF5785" s="86"/>
      <c r="AG5785" s="79" t="str">
        <f>+IF(AF5785&lt;&gt;"",VLOOKUP(AF5785,NIVELES!$A$666:$B$673,2,0),"")</f>
        <v/>
      </c>
      <c r="AH5785" s="78"/>
      <c r="AI5785" s="79" t="str">
        <f>IF(AH5785&lt;&gt;"",VLOOKUP(CONCATENATE(AG5785,AH5785),NIVELES!$B$676:$C$745,2,0),"")</f>
        <v/>
      </c>
      <c r="AJ5785" s="78"/>
      <c r="AK5785" s="79" t="str">
        <f>+IF(AJ5785&lt;&gt;"",VLOOKUP(AJ5785,NIVELES!$A$816:$B$892,2,0),"")</f>
        <v/>
      </c>
      <c r="AL5785" s="78"/>
      <c r="AM5785" s="78"/>
      <c r="AN5785" s="79" t="str">
        <f>IF(AM5785&lt;&gt;"",+VLOOKUP(AM5785,NIVELES!$A$1652:$B$2466,2,0),"")</f>
        <v/>
      </c>
      <c r="AO5785" s="87"/>
      <c r="AP5785" s="88"/>
      <c r="AQ5785" s="88"/>
      <c r="AR5785" s="88"/>
      <c r="AS5785" s="88"/>
      <c r="AT5785" s="88"/>
      <c r="AU5785" s="88"/>
      <c r="AV5785" s="88"/>
      <c r="AW5785" s="88"/>
      <c r="AX5785" s="88"/>
      <c r="AY5785" s="88"/>
      <c r="AZ5785" s="88"/>
      <c r="BA5785" s="88"/>
      <c r="BB5785" s="89">
        <f t="shared" si="359"/>
        <v>0</v>
      </c>
      <c r="BC5785" s="90" t="str">
        <f t="shared" si="358"/>
        <v xml:space="preserve"> </v>
      </c>
      <c r="BD5785" s="91" t="str">
        <f t="shared" si="360"/>
        <v xml:space="preserve"> </v>
      </c>
      <c r="BE5785" s="92">
        <f t="shared" si="361"/>
        <v>0</v>
      </c>
    </row>
    <row r="5786" spans="1:57" s="74" customFormat="1" ht="50.1" customHeight="1" x14ac:dyDescent="0.2">
      <c r="A5786" s="78"/>
      <c r="B5786" s="78"/>
      <c r="C5786" s="78"/>
      <c r="D5786" s="78"/>
      <c r="E5786" s="79" t="str">
        <f>+IF(C5786&lt;&gt;"",VLOOKUP(MID(C5786,18,5),NIVELES!$A$133:$B$213,2,0),"")</f>
        <v/>
      </c>
      <c r="F5786" s="80"/>
      <c r="G5786" s="81" t="str">
        <f>+IF(F5786&lt;&gt;"",VLOOKUP(F5786,NIVELES!$A$246:$C$464,3,0),"")</f>
        <v/>
      </c>
      <c r="H5786" s="82"/>
      <c r="I5786" s="78"/>
      <c r="J5786" s="78"/>
      <c r="K5786" s="78"/>
      <c r="L5786" s="78"/>
      <c r="M5786" s="78"/>
      <c r="N5786" s="78"/>
      <c r="O5786" s="78"/>
      <c r="P5786" s="82"/>
      <c r="Q5786" s="78"/>
      <c r="R5786" s="82"/>
      <c r="S5786" s="82"/>
      <c r="T5786" s="82"/>
      <c r="U5786" s="82"/>
      <c r="V5786" s="82"/>
      <c r="W5786" s="82"/>
      <c r="X5786" s="82"/>
      <c r="Y5786" s="82"/>
      <c r="Z5786" s="82"/>
      <c r="AA5786" s="82"/>
      <c r="AB5786" s="82"/>
      <c r="AC5786" s="82"/>
      <c r="AD5786" s="85" t="str">
        <f>IF(A5786&lt;&gt;"",IF(D5786="DIRECCIÓN_DE_TRANSFERENCIAS","280 0031",VLOOKUP(C5786,NIVELES!$A$14:$B$105,2,0)),"")</f>
        <v/>
      </c>
      <c r="AE5786" s="86"/>
      <c r="AF5786" s="86"/>
      <c r="AG5786" s="79" t="str">
        <f>+IF(AF5786&lt;&gt;"",VLOOKUP(AF5786,NIVELES!$A$666:$B$673,2,0),"")</f>
        <v/>
      </c>
      <c r="AH5786" s="78"/>
      <c r="AI5786" s="79" t="str">
        <f>IF(AH5786&lt;&gt;"",VLOOKUP(CONCATENATE(AG5786,AH5786),NIVELES!$B$676:$C$745,2,0),"")</f>
        <v/>
      </c>
      <c r="AJ5786" s="78"/>
      <c r="AK5786" s="79" t="str">
        <f>+IF(AJ5786&lt;&gt;"",VLOOKUP(AJ5786,NIVELES!$A$816:$B$892,2,0),"")</f>
        <v/>
      </c>
      <c r="AL5786" s="78"/>
      <c r="AM5786" s="78"/>
      <c r="AN5786" s="79" t="str">
        <f>IF(AM5786&lt;&gt;"",+VLOOKUP(AM5786,NIVELES!$A$1652:$B$2466,2,0),"")</f>
        <v/>
      </c>
      <c r="AO5786" s="87"/>
      <c r="AP5786" s="88"/>
      <c r="AQ5786" s="88"/>
      <c r="AR5786" s="88"/>
      <c r="AS5786" s="88"/>
      <c r="AT5786" s="88"/>
      <c r="AU5786" s="88"/>
      <c r="AV5786" s="88"/>
      <c r="AW5786" s="88"/>
      <c r="AX5786" s="88"/>
      <c r="AY5786" s="88"/>
      <c r="AZ5786" s="88"/>
      <c r="BA5786" s="88"/>
      <c r="BB5786" s="89">
        <f t="shared" si="359"/>
        <v>0</v>
      </c>
      <c r="BC5786" s="90" t="str">
        <f t="shared" si="358"/>
        <v xml:space="preserve"> </v>
      </c>
      <c r="BD5786" s="91" t="str">
        <f t="shared" si="360"/>
        <v xml:space="preserve"> </v>
      </c>
      <c r="BE5786" s="92">
        <f t="shared" si="361"/>
        <v>0</v>
      </c>
    </row>
    <row r="5787" spans="1:57" s="74" customFormat="1" ht="50.1" customHeight="1" x14ac:dyDescent="0.2">
      <c r="A5787" s="78"/>
      <c r="B5787" s="78"/>
      <c r="C5787" s="78"/>
      <c r="D5787" s="78"/>
      <c r="E5787" s="79" t="str">
        <f>+IF(C5787&lt;&gt;"",VLOOKUP(MID(C5787,18,5),NIVELES!$A$133:$B$213,2,0),"")</f>
        <v/>
      </c>
      <c r="F5787" s="80"/>
      <c r="G5787" s="81" t="str">
        <f>+IF(F5787&lt;&gt;"",VLOOKUP(F5787,NIVELES!$A$246:$C$464,3,0),"")</f>
        <v/>
      </c>
      <c r="H5787" s="82"/>
      <c r="I5787" s="78"/>
      <c r="J5787" s="78"/>
      <c r="K5787" s="78"/>
      <c r="L5787" s="78"/>
      <c r="M5787" s="78"/>
      <c r="N5787" s="78"/>
      <c r="O5787" s="78"/>
      <c r="P5787" s="82"/>
      <c r="Q5787" s="78"/>
      <c r="R5787" s="82"/>
      <c r="S5787" s="82"/>
      <c r="T5787" s="82"/>
      <c r="U5787" s="82"/>
      <c r="V5787" s="82"/>
      <c r="W5787" s="82"/>
      <c r="X5787" s="82"/>
      <c r="Y5787" s="82"/>
      <c r="Z5787" s="82"/>
      <c r="AA5787" s="82"/>
      <c r="AB5787" s="82"/>
      <c r="AC5787" s="82"/>
      <c r="AD5787" s="85" t="str">
        <f>IF(A5787&lt;&gt;"",IF(D5787="DIRECCIÓN_DE_TRANSFERENCIAS","280 0031",VLOOKUP(C5787,NIVELES!$A$14:$B$105,2,0)),"")</f>
        <v/>
      </c>
      <c r="AE5787" s="86"/>
      <c r="AF5787" s="86"/>
      <c r="AG5787" s="79" t="str">
        <f>+IF(AF5787&lt;&gt;"",VLOOKUP(AF5787,NIVELES!$A$666:$B$673,2,0),"")</f>
        <v/>
      </c>
      <c r="AH5787" s="78"/>
      <c r="AI5787" s="79" t="str">
        <f>IF(AH5787&lt;&gt;"",VLOOKUP(CONCATENATE(AG5787,AH5787),NIVELES!$B$676:$C$745,2,0),"")</f>
        <v/>
      </c>
      <c r="AJ5787" s="78"/>
      <c r="AK5787" s="79" t="str">
        <f>+IF(AJ5787&lt;&gt;"",VLOOKUP(AJ5787,NIVELES!$A$816:$B$892,2,0),"")</f>
        <v/>
      </c>
      <c r="AL5787" s="78"/>
      <c r="AM5787" s="78"/>
      <c r="AN5787" s="79" t="str">
        <f>IF(AM5787&lt;&gt;"",+VLOOKUP(AM5787,NIVELES!$A$1652:$B$2466,2,0),"")</f>
        <v/>
      </c>
      <c r="AO5787" s="87"/>
      <c r="AP5787" s="88"/>
      <c r="AQ5787" s="88"/>
      <c r="AR5787" s="88"/>
      <c r="AS5787" s="88"/>
      <c r="AT5787" s="88"/>
      <c r="AU5787" s="88"/>
      <c r="AV5787" s="88"/>
      <c r="AW5787" s="88"/>
      <c r="AX5787" s="88"/>
      <c r="AY5787" s="88"/>
      <c r="AZ5787" s="88"/>
      <c r="BA5787" s="88"/>
      <c r="BB5787" s="89">
        <f t="shared" si="359"/>
        <v>0</v>
      </c>
      <c r="BC5787" s="90" t="str">
        <f t="shared" si="358"/>
        <v xml:space="preserve"> </v>
      </c>
      <c r="BD5787" s="91" t="str">
        <f t="shared" si="360"/>
        <v xml:space="preserve"> </v>
      </c>
      <c r="BE5787" s="92">
        <f t="shared" si="361"/>
        <v>0</v>
      </c>
    </row>
    <row r="5788" spans="1:57" s="74" customFormat="1" ht="50.1" customHeight="1" x14ac:dyDescent="0.2">
      <c r="A5788" s="78"/>
      <c r="B5788" s="78"/>
      <c r="C5788" s="78"/>
      <c r="D5788" s="78"/>
      <c r="E5788" s="79" t="str">
        <f>+IF(C5788&lt;&gt;"",VLOOKUP(MID(C5788,18,5),NIVELES!$A$133:$B$213,2,0),"")</f>
        <v/>
      </c>
      <c r="F5788" s="80"/>
      <c r="G5788" s="81" t="str">
        <f>+IF(F5788&lt;&gt;"",VLOOKUP(F5788,NIVELES!$A$246:$C$464,3,0),"")</f>
        <v/>
      </c>
      <c r="H5788" s="82"/>
      <c r="I5788" s="78"/>
      <c r="J5788" s="78"/>
      <c r="K5788" s="78"/>
      <c r="L5788" s="78"/>
      <c r="M5788" s="78"/>
      <c r="N5788" s="78"/>
      <c r="O5788" s="78"/>
      <c r="P5788" s="82"/>
      <c r="Q5788" s="78"/>
      <c r="R5788" s="82"/>
      <c r="S5788" s="82"/>
      <c r="T5788" s="82"/>
      <c r="U5788" s="82"/>
      <c r="V5788" s="82"/>
      <c r="W5788" s="82"/>
      <c r="X5788" s="82"/>
      <c r="Y5788" s="82"/>
      <c r="Z5788" s="82"/>
      <c r="AA5788" s="82"/>
      <c r="AB5788" s="82"/>
      <c r="AC5788" s="82"/>
      <c r="AD5788" s="85" t="str">
        <f>IF(A5788&lt;&gt;"",IF(D5788="DIRECCIÓN_DE_TRANSFERENCIAS","280 0031",VLOOKUP(C5788,NIVELES!$A$14:$B$105,2,0)),"")</f>
        <v/>
      </c>
      <c r="AE5788" s="86"/>
      <c r="AF5788" s="86"/>
      <c r="AG5788" s="79" t="str">
        <f>+IF(AF5788&lt;&gt;"",VLOOKUP(AF5788,NIVELES!$A$666:$B$673,2,0),"")</f>
        <v/>
      </c>
      <c r="AH5788" s="78"/>
      <c r="AI5788" s="79" t="str">
        <f>IF(AH5788&lt;&gt;"",VLOOKUP(CONCATENATE(AG5788,AH5788),NIVELES!$B$676:$C$745,2,0),"")</f>
        <v/>
      </c>
      <c r="AJ5788" s="78"/>
      <c r="AK5788" s="79" t="str">
        <f>+IF(AJ5788&lt;&gt;"",VLOOKUP(AJ5788,NIVELES!$A$816:$B$892,2,0),"")</f>
        <v/>
      </c>
      <c r="AL5788" s="78"/>
      <c r="AM5788" s="78"/>
      <c r="AN5788" s="79" t="str">
        <f>IF(AM5788&lt;&gt;"",+VLOOKUP(AM5788,NIVELES!$A$1652:$B$2466,2,0),"")</f>
        <v/>
      </c>
      <c r="AO5788" s="87"/>
      <c r="AP5788" s="88"/>
      <c r="AQ5788" s="88"/>
      <c r="AR5788" s="88"/>
      <c r="AS5788" s="88"/>
      <c r="AT5788" s="88"/>
      <c r="AU5788" s="88"/>
      <c r="AV5788" s="88"/>
      <c r="AW5788" s="88"/>
      <c r="AX5788" s="88"/>
      <c r="AY5788" s="88"/>
      <c r="AZ5788" s="88"/>
      <c r="BA5788" s="88"/>
      <c r="BB5788" s="89">
        <f t="shared" si="359"/>
        <v>0</v>
      </c>
      <c r="BC5788" s="90" t="str">
        <f t="shared" si="358"/>
        <v xml:space="preserve"> </v>
      </c>
      <c r="BD5788" s="91" t="str">
        <f t="shared" si="360"/>
        <v xml:space="preserve"> </v>
      </c>
      <c r="BE5788" s="92">
        <f t="shared" si="361"/>
        <v>0</v>
      </c>
    </row>
    <row r="5789" spans="1:57" s="74" customFormat="1" ht="50.1" customHeight="1" x14ac:dyDescent="0.2">
      <c r="A5789" s="78"/>
      <c r="B5789" s="78"/>
      <c r="C5789" s="78"/>
      <c r="D5789" s="78"/>
      <c r="E5789" s="79" t="str">
        <f>+IF(C5789&lt;&gt;"",VLOOKUP(MID(C5789,18,5),NIVELES!$A$133:$B$213,2,0),"")</f>
        <v/>
      </c>
      <c r="F5789" s="80"/>
      <c r="G5789" s="81" t="str">
        <f>+IF(F5789&lt;&gt;"",VLOOKUP(F5789,NIVELES!$A$246:$C$464,3,0),"")</f>
        <v/>
      </c>
      <c r="H5789" s="82"/>
      <c r="I5789" s="78"/>
      <c r="J5789" s="78"/>
      <c r="K5789" s="78"/>
      <c r="L5789" s="78"/>
      <c r="M5789" s="78"/>
      <c r="N5789" s="78"/>
      <c r="O5789" s="78"/>
      <c r="P5789" s="82"/>
      <c r="Q5789" s="78"/>
      <c r="R5789" s="82"/>
      <c r="S5789" s="82"/>
      <c r="T5789" s="82"/>
      <c r="U5789" s="82"/>
      <c r="V5789" s="82"/>
      <c r="W5789" s="82"/>
      <c r="X5789" s="82"/>
      <c r="Y5789" s="82"/>
      <c r="Z5789" s="82"/>
      <c r="AA5789" s="82"/>
      <c r="AB5789" s="82"/>
      <c r="AC5789" s="82"/>
      <c r="AD5789" s="85" t="str">
        <f>IF(A5789&lt;&gt;"",IF(D5789="DIRECCIÓN_DE_TRANSFERENCIAS","280 0031",VLOOKUP(C5789,NIVELES!$A$14:$B$105,2,0)),"")</f>
        <v/>
      </c>
      <c r="AE5789" s="86"/>
      <c r="AF5789" s="86"/>
      <c r="AG5789" s="79" t="str">
        <f>+IF(AF5789&lt;&gt;"",VLOOKUP(AF5789,NIVELES!$A$666:$B$673,2,0),"")</f>
        <v/>
      </c>
      <c r="AH5789" s="78"/>
      <c r="AI5789" s="79" t="str">
        <f>IF(AH5789&lt;&gt;"",VLOOKUP(CONCATENATE(AG5789,AH5789),NIVELES!$B$676:$C$745,2,0),"")</f>
        <v/>
      </c>
      <c r="AJ5789" s="78"/>
      <c r="AK5789" s="79" t="str">
        <f>+IF(AJ5789&lt;&gt;"",VLOOKUP(AJ5789,NIVELES!$A$816:$B$892,2,0),"")</f>
        <v/>
      </c>
      <c r="AL5789" s="78"/>
      <c r="AM5789" s="78"/>
      <c r="AN5789" s="79" t="str">
        <f>IF(AM5789&lt;&gt;"",+VLOOKUP(AM5789,NIVELES!$A$1652:$B$2466,2,0),"")</f>
        <v/>
      </c>
      <c r="AO5789" s="87"/>
      <c r="AP5789" s="88"/>
      <c r="AQ5789" s="88"/>
      <c r="AR5789" s="88"/>
      <c r="AS5789" s="88"/>
      <c r="AT5789" s="88"/>
      <c r="AU5789" s="88"/>
      <c r="AV5789" s="88"/>
      <c r="AW5789" s="88"/>
      <c r="AX5789" s="88"/>
      <c r="AY5789" s="88"/>
      <c r="AZ5789" s="88"/>
      <c r="BA5789" s="88"/>
      <c r="BB5789" s="89">
        <f t="shared" si="359"/>
        <v>0</v>
      </c>
      <c r="BC5789" s="90" t="str">
        <f t="shared" si="358"/>
        <v xml:space="preserve"> </v>
      </c>
      <c r="BD5789" s="91" t="str">
        <f t="shared" si="360"/>
        <v xml:space="preserve"> </v>
      </c>
      <c r="BE5789" s="92">
        <f t="shared" si="361"/>
        <v>0</v>
      </c>
    </row>
    <row r="5790" spans="1:57" s="74" customFormat="1" ht="50.1" customHeight="1" x14ac:dyDescent="0.2">
      <c r="A5790" s="78"/>
      <c r="B5790" s="78"/>
      <c r="C5790" s="78"/>
      <c r="D5790" s="78"/>
      <c r="E5790" s="79" t="str">
        <f>+IF(C5790&lt;&gt;"",VLOOKUP(MID(C5790,18,5),NIVELES!$A$133:$B$213,2,0),"")</f>
        <v/>
      </c>
      <c r="F5790" s="80"/>
      <c r="G5790" s="81" t="str">
        <f>+IF(F5790&lt;&gt;"",VLOOKUP(F5790,NIVELES!$A$246:$C$464,3,0),"")</f>
        <v/>
      </c>
      <c r="H5790" s="82"/>
      <c r="I5790" s="78"/>
      <c r="J5790" s="78"/>
      <c r="K5790" s="78"/>
      <c r="L5790" s="78"/>
      <c r="M5790" s="78"/>
      <c r="N5790" s="78"/>
      <c r="O5790" s="78"/>
      <c r="P5790" s="82"/>
      <c r="Q5790" s="78"/>
      <c r="R5790" s="82"/>
      <c r="S5790" s="82"/>
      <c r="T5790" s="82"/>
      <c r="U5790" s="82"/>
      <c r="V5790" s="82"/>
      <c r="W5790" s="82"/>
      <c r="X5790" s="82"/>
      <c r="Y5790" s="82"/>
      <c r="Z5790" s="82"/>
      <c r="AA5790" s="82"/>
      <c r="AB5790" s="82"/>
      <c r="AC5790" s="82"/>
      <c r="AD5790" s="85" t="str">
        <f>IF(A5790&lt;&gt;"",IF(D5790="DIRECCIÓN_DE_TRANSFERENCIAS","280 0031",VLOOKUP(C5790,NIVELES!$A$14:$B$105,2,0)),"")</f>
        <v/>
      </c>
      <c r="AE5790" s="86"/>
      <c r="AF5790" s="86"/>
      <c r="AG5790" s="79" t="str">
        <f>+IF(AF5790&lt;&gt;"",VLOOKUP(AF5790,NIVELES!$A$666:$B$673,2,0),"")</f>
        <v/>
      </c>
      <c r="AH5790" s="78"/>
      <c r="AI5790" s="79" t="str">
        <f>IF(AH5790&lt;&gt;"",VLOOKUP(CONCATENATE(AG5790,AH5790),NIVELES!$B$676:$C$745,2,0),"")</f>
        <v/>
      </c>
      <c r="AJ5790" s="78"/>
      <c r="AK5790" s="79" t="str">
        <f>+IF(AJ5790&lt;&gt;"",VLOOKUP(AJ5790,NIVELES!$A$816:$B$892,2,0),"")</f>
        <v/>
      </c>
      <c r="AL5790" s="78"/>
      <c r="AM5790" s="78"/>
      <c r="AN5790" s="79" t="str">
        <f>IF(AM5790&lt;&gt;"",+VLOOKUP(AM5790,NIVELES!$A$1652:$B$2466,2,0),"")</f>
        <v/>
      </c>
      <c r="AO5790" s="87"/>
      <c r="AP5790" s="88"/>
      <c r="AQ5790" s="88"/>
      <c r="AR5790" s="88"/>
      <c r="AS5790" s="88"/>
      <c r="AT5790" s="88"/>
      <c r="AU5790" s="88"/>
      <c r="AV5790" s="88"/>
      <c r="AW5790" s="88"/>
      <c r="AX5790" s="88"/>
      <c r="AY5790" s="88"/>
      <c r="AZ5790" s="88"/>
      <c r="BA5790" s="88"/>
      <c r="BB5790" s="89">
        <f t="shared" si="359"/>
        <v>0</v>
      </c>
      <c r="BC5790" s="90" t="str">
        <f t="shared" si="358"/>
        <v xml:space="preserve"> </v>
      </c>
      <c r="BD5790" s="91" t="str">
        <f t="shared" si="360"/>
        <v xml:space="preserve"> </v>
      </c>
      <c r="BE5790" s="92">
        <f t="shared" si="361"/>
        <v>0</v>
      </c>
    </row>
    <row r="5791" spans="1:57" s="74" customFormat="1" ht="50.1" customHeight="1" x14ac:dyDescent="0.2">
      <c r="A5791" s="78"/>
      <c r="B5791" s="78"/>
      <c r="C5791" s="78"/>
      <c r="D5791" s="78"/>
      <c r="E5791" s="79" t="str">
        <f>+IF(C5791&lt;&gt;"",VLOOKUP(MID(C5791,18,5),NIVELES!$A$133:$B$213,2,0),"")</f>
        <v/>
      </c>
      <c r="F5791" s="80"/>
      <c r="G5791" s="81" t="str">
        <f>+IF(F5791&lt;&gt;"",VLOOKUP(F5791,NIVELES!$A$246:$C$464,3,0),"")</f>
        <v/>
      </c>
      <c r="H5791" s="82"/>
      <c r="I5791" s="78"/>
      <c r="J5791" s="78"/>
      <c r="K5791" s="78"/>
      <c r="L5791" s="78"/>
      <c r="M5791" s="78"/>
      <c r="N5791" s="78"/>
      <c r="O5791" s="78"/>
      <c r="P5791" s="82"/>
      <c r="Q5791" s="78"/>
      <c r="R5791" s="82"/>
      <c r="S5791" s="82"/>
      <c r="T5791" s="82"/>
      <c r="U5791" s="82"/>
      <c r="V5791" s="82"/>
      <c r="W5791" s="82"/>
      <c r="X5791" s="82"/>
      <c r="Y5791" s="82"/>
      <c r="Z5791" s="82"/>
      <c r="AA5791" s="82"/>
      <c r="AB5791" s="82"/>
      <c r="AC5791" s="82"/>
      <c r="AD5791" s="85" t="str">
        <f>IF(A5791&lt;&gt;"",IF(D5791="DIRECCIÓN_DE_TRANSFERENCIAS","280 0031",VLOOKUP(C5791,NIVELES!$A$14:$B$105,2,0)),"")</f>
        <v/>
      </c>
      <c r="AE5791" s="86"/>
      <c r="AF5791" s="86"/>
      <c r="AG5791" s="79" t="str">
        <f>+IF(AF5791&lt;&gt;"",VLOOKUP(AF5791,NIVELES!$A$666:$B$673,2,0),"")</f>
        <v/>
      </c>
      <c r="AH5791" s="78"/>
      <c r="AI5791" s="79" t="str">
        <f>IF(AH5791&lt;&gt;"",VLOOKUP(CONCATENATE(AG5791,AH5791),NIVELES!$B$676:$C$745,2,0),"")</f>
        <v/>
      </c>
      <c r="AJ5791" s="78"/>
      <c r="AK5791" s="79" t="str">
        <f>+IF(AJ5791&lt;&gt;"",VLOOKUP(AJ5791,NIVELES!$A$816:$B$892,2,0),"")</f>
        <v/>
      </c>
      <c r="AL5791" s="78"/>
      <c r="AM5791" s="78"/>
      <c r="AN5791" s="79" t="str">
        <f>IF(AM5791&lt;&gt;"",+VLOOKUP(AM5791,NIVELES!$A$1652:$B$2466,2,0),"")</f>
        <v/>
      </c>
      <c r="AO5791" s="87"/>
      <c r="AP5791" s="88"/>
      <c r="AQ5791" s="88"/>
      <c r="AR5791" s="88"/>
      <c r="AS5791" s="88"/>
      <c r="AT5791" s="88"/>
      <c r="AU5791" s="88"/>
      <c r="AV5791" s="88"/>
      <c r="AW5791" s="88"/>
      <c r="AX5791" s="88"/>
      <c r="AY5791" s="88"/>
      <c r="AZ5791" s="88"/>
      <c r="BA5791" s="88"/>
      <c r="BB5791" s="89">
        <f t="shared" si="359"/>
        <v>0</v>
      </c>
      <c r="BC5791" s="90" t="str">
        <f t="shared" si="358"/>
        <v xml:space="preserve"> </v>
      </c>
      <c r="BD5791" s="91" t="str">
        <f t="shared" si="360"/>
        <v xml:space="preserve"> </v>
      </c>
      <c r="BE5791" s="92">
        <f t="shared" si="361"/>
        <v>0</v>
      </c>
    </row>
    <row r="5792" spans="1:57" s="74" customFormat="1" ht="50.1" customHeight="1" x14ac:dyDescent="0.2">
      <c r="A5792" s="78"/>
      <c r="B5792" s="78"/>
      <c r="C5792" s="78"/>
      <c r="D5792" s="78"/>
      <c r="E5792" s="79" t="str">
        <f>+IF(C5792&lt;&gt;"",VLOOKUP(MID(C5792,18,5),NIVELES!$A$133:$B$213,2,0),"")</f>
        <v/>
      </c>
      <c r="F5792" s="80"/>
      <c r="G5792" s="81" t="str">
        <f>+IF(F5792&lt;&gt;"",VLOOKUP(F5792,NIVELES!$A$246:$C$464,3,0),"")</f>
        <v/>
      </c>
      <c r="H5792" s="82"/>
      <c r="I5792" s="78"/>
      <c r="J5792" s="78"/>
      <c r="K5792" s="78"/>
      <c r="L5792" s="78"/>
      <c r="M5792" s="78"/>
      <c r="N5792" s="78"/>
      <c r="O5792" s="78"/>
      <c r="P5792" s="82"/>
      <c r="Q5792" s="78"/>
      <c r="R5792" s="82"/>
      <c r="S5792" s="82"/>
      <c r="T5792" s="82"/>
      <c r="U5792" s="82"/>
      <c r="V5792" s="82"/>
      <c r="W5792" s="82"/>
      <c r="X5792" s="82"/>
      <c r="Y5792" s="82"/>
      <c r="Z5792" s="82"/>
      <c r="AA5792" s="82"/>
      <c r="AB5792" s="82"/>
      <c r="AC5792" s="82"/>
      <c r="AD5792" s="85" t="str">
        <f>IF(A5792&lt;&gt;"",IF(D5792="DIRECCIÓN_DE_TRANSFERENCIAS","280 0031",VLOOKUP(C5792,NIVELES!$A$14:$B$105,2,0)),"")</f>
        <v/>
      </c>
      <c r="AE5792" s="86"/>
      <c r="AF5792" s="86"/>
      <c r="AG5792" s="79" t="str">
        <f>+IF(AF5792&lt;&gt;"",VLOOKUP(AF5792,NIVELES!$A$666:$B$673,2,0),"")</f>
        <v/>
      </c>
      <c r="AH5792" s="78"/>
      <c r="AI5792" s="79" t="str">
        <f>IF(AH5792&lt;&gt;"",VLOOKUP(CONCATENATE(AG5792,AH5792),NIVELES!$B$676:$C$745,2,0),"")</f>
        <v/>
      </c>
      <c r="AJ5792" s="78"/>
      <c r="AK5792" s="79" t="str">
        <f>+IF(AJ5792&lt;&gt;"",VLOOKUP(AJ5792,NIVELES!$A$816:$B$892,2,0),"")</f>
        <v/>
      </c>
      <c r="AL5792" s="78"/>
      <c r="AM5792" s="78"/>
      <c r="AN5792" s="79" t="str">
        <f>IF(AM5792&lt;&gt;"",+VLOOKUP(AM5792,NIVELES!$A$1652:$B$2466,2,0),"")</f>
        <v/>
      </c>
      <c r="AO5792" s="87"/>
      <c r="AP5792" s="88"/>
      <c r="AQ5792" s="88"/>
      <c r="AR5792" s="88"/>
      <c r="AS5792" s="88"/>
      <c r="AT5792" s="88"/>
      <c r="AU5792" s="88"/>
      <c r="AV5792" s="88"/>
      <c r="AW5792" s="88"/>
      <c r="AX5792" s="88"/>
      <c r="AY5792" s="88"/>
      <c r="AZ5792" s="88"/>
      <c r="BA5792" s="88"/>
      <c r="BB5792" s="89">
        <f t="shared" si="359"/>
        <v>0</v>
      </c>
      <c r="BC5792" s="90" t="str">
        <f t="shared" si="358"/>
        <v xml:space="preserve"> </v>
      </c>
      <c r="BD5792" s="91" t="str">
        <f t="shared" si="360"/>
        <v xml:space="preserve"> </v>
      </c>
      <c r="BE5792" s="92">
        <f t="shared" si="361"/>
        <v>0</v>
      </c>
    </row>
    <row r="5793" spans="1:57" s="74" customFormat="1" ht="50.1" customHeight="1" x14ac:dyDescent="0.2">
      <c r="A5793" s="78"/>
      <c r="B5793" s="78"/>
      <c r="C5793" s="78"/>
      <c r="D5793" s="78"/>
      <c r="E5793" s="79" t="str">
        <f>+IF(C5793&lt;&gt;"",VLOOKUP(MID(C5793,18,5),NIVELES!$A$133:$B$213,2,0),"")</f>
        <v/>
      </c>
      <c r="F5793" s="80"/>
      <c r="G5793" s="81" t="str">
        <f>+IF(F5793&lt;&gt;"",VLOOKUP(F5793,NIVELES!$A$246:$C$464,3,0),"")</f>
        <v/>
      </c>
      <c r="H5793" s="82"/>
      <c r="I5793" s="78"/>
      <c r="J5793" s="78"/>
      <c r="K5793" s="78"/>
      <c r="L5793" s="78"/>
      <c r="M5793" s="78"/>
      <c r="N5793" s="78"/>
      <c r="O5793" s="78"/>
      <c r="P5793" s="82"/>
      <c r="Q5793" s="78"/>
      <c r="R5793" s="82"/>
      <c r="S5793" s="82"/>
      <c r="T5793" s="82"/>
      <c r="U5793" s="82"/>
      <c r="V5793" s="82"/>
      <c r="W5793" s="82"/>
      <c r="X5793" s="82"/>
      <c r="Y5793" s="82"/>
      <c r="Z5793" s="82"/>
      <c r="AA5793" s="82"/>
      <c r="AB5793" s="82"/>
      <c r="AC5793" s="82"/>
      <c r="AD5793" s="85" t="str">
        <f>IF(A5793&lt;&gt;"",IF(D5793="DIRECCIÓN_DE_TRANSFERENCIAS","280 0031",VLOOKUP(C5793,NIVELES!$A$14:$B$105,2,0)),"")</f>
        <v/>
      </c>
      <c r="AE5793" s="86"/>
      <c r="AF5793" s="86"/>
      <c r="AG5793" s="79" t="str">
        <f>+IF(AF5793&lt;&gt;"",VLOOKUP(AF5793,NIVELES!$A$666:$B$673,2,0),"")</f>
        <v/>
      </c>
      <c r="AH5793" s="78"/>
      <c r="AI5793" s="79" t="str">
        <f>IF(AH5793&lt;&gt;"",VLOOKUP(CONCATENATE(AG5793,AH5793),NIVELES!$B$676:$C$745,2,0),"")</f>
        <v/>
      </c>
      <c r="AJ5793" s="78"/>
      <c r="AK5793" s="79" t="str">
        <f>+IF(AJ5793&lt;&gt;"",VLOOKUP(AJ5793,NIVELES!$A$816:$B$892,2,0),"")</f>
        <v/>
      </c>
      <c r="AL5793" s="78"/>
      <c r="AM5793" s="78"/>
      <c r="AN5793" s="79" t="str">
        <f>IF(AM5793&lt;&gt;"",+VLOOKUP(AM5793,NIVELES!$A$1652:$B$2466,2,0),"")</f>
        <v/>
      </c>
      <c r="AO5793" s="87"/>
      <c r="AP5793" s="88"/>
      <c r="AQ5793" s="88"/>
      <c r="AR5793" s="88"/>
      <c r="AS5793" s="88"/>
      <c r="AT5793" s="88"/>
      <c r="AU5793" s="88"/>
      <c r="AV5793" s="88"/>
      <c r="AW5793" s="88"/>
      <c r="AX5793" s="88"/>
      <c r="AY5793" s="88"/>
      <c r="AZ5793" s="88"/>
      <c r="BA5793" s="88"/>
      <c r="BB5793" s="89">
        <f t="shared" si="359"/>
        <v>0</v>
      </c>
      <c r="BC5793" s="90" t="str">
        <f t="shared" si="358"/>
        <v xml:space="preserve"> </v>
      </c>
      <c r="BD5793" s="91" t="str">
        <f t="shared" si="360"/>
        <v xml:space="preserve"> </v>
      </c>
      <c r="BE5793" s="92">
        <f t="shared" si="361"/>
        <v>0</v>
      </c>
    </row>
    <row r="5794" spans="1:57" s="74" customFormat="1" ht="50.1" customHeight="1" x14ac:dyDescent="0.2">
      <c r="A5794" s="78"/>
      <c r="B5794" s="78"/>
      <c r="C5794" s="78"/>
      <c r="D5794" s="78"/>
      <c r="E5794" s="79" t="str">
        <f>+IF(C5794&lt;&gt;"",VLOOKUP(MID(C5794,18,5),NIVELES!$A$133:$B$213,2,0),"")</f>
        <v/>
      </c>
      <c r="F5794" s="80"/>
      <c r="G5794" s="81" t="str">
        <f>+IF(F5794&lt;&gt;"",VLOOKUP(F5794,NIVELES!$A$246:$C$464,3,0),"")</f>
        <v/>
      </c>
      <c r="H5794" s="82"/>
      <c r="I5794" s="78"/>
      <c r="J5794" s="78"/>
      <c r="K5794" s="78"/>
      <c r="L5794" s="78"/>
      <c r="M5794" s="78"/>
      <c r="N5794" s="78"/>
      <c r="O5794" s="78"/>
      <c r="P5794" s="82"/>
      <c r="Q5794" s="78"/>
      <c r="R5794" s="82"/>
      <c r="S5794" s="82"/>
      <c r="T5794" s="82"/>
      <c r="U5794" s="82"/>
      <c r="V5794" s="82"/>
      <c r="W5794" s="82"/>
      <c r="X5794" s="82"/>
      <c r="Y5794" s="82"/>
      <c r="Z5794" s="82"/>
      <c r="AA5794" s="82"/>
      <c r="AB5794" s="82"/>
      <c r="AC5794" s="82"/>
      <c r="AD5794" s="85" t="str">
        <f>IF(A5794&lt;&gt;"",IF(D5794="DIRECCIÓN_DE_TRANSFERENCIAS","280 0031",VLOOKUP(C5794,NIVELES!$A$14:$B$105,2,0)),"")</f>
        <v/>
      </c>
      <c r="AE5794" s="86"/>
      <c r="AF5794" s="86"/>
      <c r="AG5794" s="79" t="str">
        <f>+IF(AF5794&lt;&gt;"",VLOOKUP(AF5794,NIVELES!$A$666:$B$673,2,0),"")</f>
        <v/>
      </c>
      <c r="AH5794" s="78"/>
      <c r="AI5794" s="79" t="str">
        <f>IF(AH5794&lt;&gt;"",VLOOKUP(CONCATENATE(AG5794,AH5794),NIVELES!$B$676:$C$745,2,0),"")</f>
        <v/>
      </c>
      <c r="AJ5794" s="78"/>
      <c r="AK5794" s="79" t="str">
        <f>+IF(AJ5794&lt;&gt;"",VLOOKUP(AJ5794,NIVELES!$A$816:$B$892,2,0),"")</f>
        <v/>
      </c>
      <c r="AL5794" s="78"/>
      <c r="AM5794" s="78"/>
      <c r="AN5794" s="79" t="str">
        <f>IF(AM5794&lt;&gt;"",+VLOOKUP(AM5794,NIVELES!$A$1652:$B$2466,2,0),"")</f>
        <v/>
      </c>
      <c r="AO5794" s="87"/>
      <c r="AP5794" s="88"/>
      <c r="AQ5794" s="88"/>
      <c r="AR5794" s="88"/>
      <c r="AS5794" s="88"/>
      <c r="AT5794" s="88"/>
      <c r="AU5794" s="88"/>
      <c r="AV5794" s="88"/>
      <c r="AW5794" s="88"/>
      <c r="AX5794" s="88"/>
      <c r="AY5794" s="88"/>
      <c r="AZ5794" s="88"/>
      <c r="BA5794" s="88"/>
      <c r="BB5794" s="89">
        <f t="shared" si="359"/>
        <v>0</v>
      </c>
      <c r="BC5794" s="90" t="str">
        <f t="shared" si="358"/>
        <v xml:space="preserve"> </v>
      </c>
      <c r="BD5794" s="91" t="str">
        <f t="shared" si="360"/>
        <v xml:space="preserve"> </v>
      </c>
      <c r="BE5794" s="92">
        <f t="shared" si="361"/>
        <v>0</v>
      </c>
    </row>
    <row r="5795" spans="1:57" s="74" customFormat="1" ht="50.1" customHeight="1" x14ac:dyDescent="0.2">
      <c r="A5795" s="78"/>
      <c r="B5795" s="78"/>
      <c r="C5795" s="78"/>
      <c r="D5795" s="78"/>
      <c r="E5795" s="79" t="str">
        <f>+IF(C5795&lt;&gt;"",VLOOKUP(MID(C5795,18,5),NIVELES!$A$133:$B$213,2,0),"")</f>
        <v/>
      </c>
      <c r="F5795" s="80"/>
      <c r="G5795" s="81" t="str">
        <f>+IF(F5795&lt;&gt;"",VLOOKUP(F5795,NIVELES!$A$246:$C$464,3,0),"")</f>
        <v/>
      </c>
      <c r="H5795" s="82"/>
      <c r="I5795" s="78"/>
      <c r="J5795" s="78"/>
      <c r="K5795" s="78"/>
      <c r="L5795" s="78"/>
      <c r="M5795" s="78"/>
      <c r="N5795" s="78"/>
      <c r="O5795" s="78"/>
      <c r="P5795" s="82"/>
      <c r="Q5795" s="78"/>
      <c r="R5795" s="82"/>
      <c r="S5795" s="82"/>
      <c r="T5795" s="82"/>
      <c r="U5795" s="82"/>
      <c r="V5795" s="82"/>
      <c r="W5795" s="82"/>
      <c r="X5795" s="82"/>
      <c r="Y5795" s="82"/>
      <c r="Z5795" s="82"/>
      <c r="AA5795" s="82"/>
      <c r="AB5795" s="82"/>
      <c r="AC5795" s="82"/>
      <c r="AD5795" s="85" t="str">
        <f>IF(A5795&lt;&gt;"",IF(D5795="DIRECCIÓN_DE_TRANSFERENCIAS","280 0031",VLOOKUP(C5795,NIVELES!$A$14:$B$105,2,0)),"")</f>
        <v/>
      </c>
      <c r="AE5795" s="86"/>
      <c r="AF5795" s="86"/>
      <c r="AG5795" s="79" t="str">
        <f>+IF(AF5795&lt;&gt;"",VLOOKUP(AF5795,NIVELES!$A$666:$B$673,2,0),"")</f>
        <v/>
      </c>
      <c r="AH5795" s="78"/>
      <c r="AI5795" s="79" t="str">
        <f>IF(AH5795&lt;&gt;"",VLOOKUP(CONCATENATE(AG5795,AH5795),NIVELES!$B$676:$C$745,2,0),"")</f>
        <v/>
      </c>
      <c r="AJ5795" s="78"/>
      <c r="AK5795" s="79" t="str">
        <f>+IF(AJ5795&lt;&gt;"",VLOOKUP(AJ5795,NIVELES!$A$816:$B$892,2,0),"")</f>
        <v/>
      </c>
      <c r="AL5795" s="78"/>
      <c r="AM5795" s="78"/>
      <c r="AN5795" s="79" t="str">
        <f>IF(AM5795&lt;&gt;"",+VLOOKUP(AM5795,NIVELES!$A$1652:$B$2466,2,0),"")</f>
        <v/>
      </c>
      <c r="AO5795" s="87"/>
      <c r="AP5795" s="88"/>
      <c r="AQ5795" s="88"/>
      <c r="AR5795" s="88"/>
      <c r="AS5795" s="88"/>
      <c r="AT5795" s="88"/>
      <c r="AU5795" s="88"/>
      <c r="AV5795" s="88"/>
      <c r="AW5795" s="88"/>
      <c r="AX5795" s="88"/>
      <c r="AY5795" s="88"/>
      <c r="AZ5795" s="88"/>
      <c r="BA5795" s="88"/>
      <c r="BB5795" s="89">
        <f t="shared" si="359"/>
        <v>0</v>
      </c>
      <c r="BC5795" s="90" t="str">
        <f t="shared" si="358"/>
        <v xml:space="preserve"> </v>
      </c>
      <c r="BD5795" s="91" t="str">
        <f t="shared" si="360"/>
        <v xml:space="preserve"> </v>
      </c>
      <c r="BE5795" s="92">
        <f t="shared" si="361"/>
        <v>0</v>
      </c>
    </row>
    <row r="5796" spans="1:57" s="74" customFormat="1" ht="50.1" customHeight="1" x14ac:dyDescent="0.2">
      <c r="A5796" s="78"/>
      <c r="B5796" s="78"/>
      <c r="C5796" s="78"/>
      <c r="D5796" s="78"/>
      <c r="E5796" s="79" t="str">
        <f>+IF(C5796&lt;&gt;"",VLOOKUP(MID(C5796,18,5),NIVELES!$A$133:$B$213,2,0),"")</f>
        <v/>
      </c>
      <c r="F5796" s="80"/>
      <c r="G5796" s="81" t="str">
        <f>+IF(F5796&lt;&gt;"",VLOOKUP(F5796,NIVELES!$A$246:$C$464,3,0),"")</f>
        <v/>
      </c>
      <c r="H5796" s="82"/>
      <c r="I5796" s="78"/>
      <c r="J5796" s="78"/>
      <c r="K5796" s="78"/>
      <c r="L5796" s="78"/>
      <c r="M5796" s="78"/>
      <c r="N5796" s="78"/>
      <c r="O5796" s="78"/>
      <c r="P5796" s="82"/>
      <c r="Q5796" s="78"/>
      <c r="R5796" s="82"/>
      <c r="S5796" s="82"/>
      <c r="T5796" s="82"/>
      <c r="U5796" s="82"/>
      <c r="V5796" s="82"/>
      <c r="W5796" s="82"/>
      <c r="X5796" s="82"/>
      <c r="Y5796" s="82"/>
      <c r="Z5796" s="82"/>
      <c r="AA5796" s="82"/>
      <c r="AB5796" s="82"/>
      <c r="AC5796" s="82"/>
      <c r="AD5796" s="85" t="str">
        <f>IF(A5796&lt;&gt;"",IF(D5796="DIRECCIÓN_DE_TRANSFERENCIAS","280 0031",VLOOKUP(C5796,NIVELES!$A$14:$B$105,2,0)),"")</f>
        <v/>
      </c>
      <c r="AE5796" s="86"/>
      <c r="AF5796" s="86"/>
      <c r="AG5796" s="79" t="str">
        <f>+IF(AF5796&lt;&gt;"",VLOOKUP(AF5796,NIVELES!$A$666:$B$673,2,0),"")</f>
        <v/>
      </c>
      <c r="AH5796" s="78"/>
      <c r="AI5796" s="79" t="str">
        <f>IF(AH5796&lt;&gt;"",VLOOKUP(CONCATENATE(AG5796,AH5796),NIVELES!$B$676:$C$745,2,0),"")</f>
        <v/>
      </c>
      <c r="AJ5796" s="78"/>
      <c r="AK5796" s="79" t="str">
        <f>+IF(AJ5796&lt;&gt;"",VLOOKUP(AJ5796,NIVELES!$A$816:$B$892,2,0),"")</f>
        <v/>
      </c>
      <c r="AL5796" s="78"/>
      <c r="AM5796" s="78"/>
      <c r="AN5796" s="79" t="str">
        <f>IF(AM5796&lt;&gt;"",+VLOOKUP(AM5796,NIVELES!$A$1652:$B$2466,2,0),"")</f>
        <v/>
      </c>
      <c r="AO5796" s="87"/>
      <c r="AP5796" s="88"/>
      <c r="AQ5796" s="88"/>
      <c r="AR5796" s="88"/>
      <c r="AS5796" s="88"/>
      <c r="AT5796" s="88"/>
      <c r="AU5796" s="88"/>
      <c r="AV5796" s="88"/>
      <c r="AW5796" s="88"/>
      <c r="AX5796" s="88"/>
      <c r="AY5796" s="88"/>
      <c r="AZ5796" s="88"/>
      <c r="BA5796" s="88"/>
      <c r="BB5796" s="89">
        <f t="shared" si="359"/>
        <v>0</v>
      </c>
      <c r="BC5796" s="90" t="str">
        <f t="shared" si="358"/>
        <v xml:space="preserve"> </v>
      </c>
      <c r="BD5796" s="91" t="str">
        <f t="shared" si="360"/>
        <v xml:space="preserve"> </v>
      </c>
      <c r="BE5796" s="92">
        <f t="shared" si="361"/>
        <v>0</v>
      </c>
    </row>
    <row r="5797" spans="1:57" s="74" customFormat="1" ht="50.1" customHeight="1" x14ac:dyDescent="0.2">
      <c r="A5797" s="78"/>
      <c r="B5797" s="78"/>
      <c r="C5797" s="78"/>
      <c r="D5797" s="78"/>
      <c r="E5797" s="79" t="str">
        <f>+IF(C5797&lt;&gt;"",VLOOKUP(MID(C5797,18,5),NIVELES!$A$133:$B$213,2,0),"")</f>
        <v/>
      </c>
      <c r="F5797" s="80"/>
      <c r="G5797" s="81" t="str">
        <f>+IF(F5797&lt;&gt;"",VLOOKUP(F5797,NIVELES!$A$246:$C$464,3,0),"")</f>
        <v/>
      </c>
      <c r="H5797" s="82"/>
      <c r="I5797" s="78"/>
      <c r="J5797" s="78"/>
      <c r="K5797" s="78"/>
      <c r="L5797" s="78"/>
      <c r="M5797" s="78"/>
      <c r="N5797" s="78"/>
      <c r="O5797" s="78"/>
      <c r="P5797" s="82"/>
      <c r="Q5797" s="78"/>
      <c r="R5797" s="82"/>
      <c r="S5797" s="82"/>
      <c r="T5797" s="82"/>
      <c r="U5797" s="82"/>
      <c r="V5797" s="82"/>
      <c r="W5797" s="82"/>
      <c r="X5797" s="82"/>
      <c r="Y5797" s="82"/>
      <c r="Z5797" s="82"/>
      <c r="AA5797" s="82"/>
      <c r="AB5797" s="82"/>
      <c r="AC5797" s="82"/>
      <c r="AD5797" s="85" t="str">
        <f>IF(A5797&lt;&gt;"",IF(D5797="DIRECCIÓN_DE_TRANSFERENCIAS","280 0031",VLOOKUP(C5797,NIVELES!$A$14:$B$105,2,0)),"")</f>
        <v/>
      </c>
      <c r="AE5797" s="86"/>
      <c r="AF5797" s="86"/>
      <c r="AG5797" s="79" t="str">
        <f>+IF(AF5797&lt;&gt;"",VLOOKUP(AF5797,NIVELES!$A$666:$B$673,2,0),"")</f>
        <v/>
      </c>
      <c r="AH5797" s="78"/>
      <c r="AI5797" s="79" t="str">
        <f>IF(AH5797&lt;&gt;"",VLOOKUP(CONCATENATE(AG5797,AH5797),NIVELES!$B$676:$C$745,2,0),"")</f>
        <v/>
      </c>
      <c r="AJ5797" s="78"/>
      <c r="AK5797" s="79" t="str">
        <f>+IF(AJ5797&lt;&gt;"",VLOOKUP(AJ5797,NIVELES!$A$816:$B$892,2,0),"")</f>
        <v/>
      </c>
      <c r="AL5797" s="78"/>
      <c r="AM5797" s="78"/>
      <c r="AN5797" s="79" t="str">
        <f>IF(AM5797&lt;&gt;"",+VLOOKUP(AM5797,NIVELES!$A$1652:$B$2466,2,0),"")</f>
        <v/>
      </c>
      <c r="AO5797" s="87"/>
      <c r="AP5797" s="88"/>
      <c r="AQ5797" s="88"/>
      <c r="AR5797" s="88"/>
      <c r="AS5797" s="88"/>
      <c r="AT5797" s="88"/>
      <c r="AU5797" s="88"/>
      <c r="AV5797" s="88"/>
      <c r="AW5797" s="88"/>
      <c r="AX5797" s="88"/>
      <c r="AY5797" s="88"/>
      <c r="AZ5797" s="88"/>
      <c r="BA5797" s="88"/>
      <c r="BB5797" s="89">
        <f t="shared" si="359"/>
        <v>0</v>
      </c>
      <c r="BC5797" s="90" t="str">
        <f t="shared" si="358"/>
        <v xml:space="preserve"> </v>
      </c>
      <c r="BD5797" s="91" t="str">
        <f t="shared" si="360"/>
        <v xml:space="preserve"> </v>
      </c>
      <c r="BE5797" s="92">
        <f t="shared" si="361"/>
        <v>0</v>
      </c>
    </row>
    <row r="5798" spans="1:57" s="74" customFormat="1" ht="50.1" customHeight="1" x14ac:dyDescent="0.2">
      <c r="A5798" s="78"/>
      <c r="B5798" s="78"/>
      <c r="C5798" s="78"/>
      <c r="D5798" s="78"/>
      <c r="E5798" s="79" t="str">
        <f>+IF(C5798&lt;&gt;"",VLOOKUP(MID(C5798,18,5),NIVELES!$A$133:$B$213,2,0),"")</f>
        <v/>
      </c>
      <c r="F5798" s="80"/>
      <c r="G5798" s="81" t="str">
        <f>+IF(F5798&lt;&gt;"",VLOOKUP(F5798,NIVELES!$A$246:$C$464,3,0),"")</f>
        <v/>
      </c>
      <c r="H5798" s="82"/>
      <c r="I5798" s="78"/>
      <c r="J5798" s="78"/>
      <c r="K5798" s="78"/>
      <c r="L5798" s="78"/>
      <c r="M5798" s="78"/>
      <c r="N5798" s="78"/>
      <c r="O5798" s="78"/>
      <c r="P5798" s="82"/>
      <c r="Q5798" s="78"/>
      <c r="R5798" s="82"/>
      <c r="S5798" s="82"/>
      <c r="T5798" s="82"/>
      <c r="U5798" s="82"/>
      <c r="V5798" s="82"/>
      <c r="W5798" s="82"/>
      <c r="X5798" s="82"/>
      <c r="Y5798" s="82"/>
      <c r="Z5798" s="82"/>
      <c r="AA5798" s="82"/>
      <c r="AB5798" s="82"/>
      <c r="AC5798" s="82"/>
      <c r="AD5798" s="85" t="str">
        <f>IF(A5798&lt;&gt;"",IF(D5798="DIRECCIÓN_DE_TRANSFERENCIAS","280 0031",VLOOKUP(C5798,NIVELES!$A$14:$B$105,2,0)),"")</f>
        <v/>
      </c>
      <c r="AE5798" s="86"/>
      <c r="AF5798" s="86"/>
      <c r="AG5798" s="79" t="str">
        <f>+IF(AF5798&lt;&gt;"",VLOOKUP(AF5798,NIVELES!$A$666:$B$673,2,0),"")</f>
        <v/>
      </c>
      <c r="AH5798" s="78"/>
      <c r="AI5798" s="79" t="str">
        <f>IF(AH5798&lt;&gt;"",VLOOKUP(CONCATENATE(AG5798,AH5798),NIVELES!$B$676:$C$745,2,0),"")</f>
        <v/>
      </c>
      <c r="AJ5798" s="78"/>
      <c r="AK5798" s="79" t="str">
        <f>+IF(AJ5798&lt;&gt;"",VLOOKUP(AJ5798,NIVELES!$A$816:$B$892,2,0),"")</f>
        <v/>
      </c>
      <c r="AL5798" s="78"/>
      <c r="AM5798" s="78"/>
      <c r="AN5798" s="79" t="str">
        <f>IF(AM5798&lt;&gt;"",+VLOOKUP(AM5798,NIVELES!$A$1652:$B$2466,2,0),"")</f>
        <v/>
      </c>
      <c r="AO5798" s="87"/>
      <c r="AP5798" s="88"/>
      <c r="AQ5798" s="88"/>
      <c r="AR5798" s="88"/>
      <c r="AS5798" s="88"/>
      <c r="AT5798" s="88"/>
      <c r="AU5798" s="88"/>
      <c r="AV5798" s="88"/>
      <c r="AW5798" s="88"/>
      <c r="AX5798" s="88"/>
      <c r="AY5798" s="88"/>
      <c r="AZ5798" s="88"/>
      <c r="BA5798" s="88"/>
      <c r="BB5798" s="89">
        <f t="shared" si="359"/>
        <v>0</v>
      </c>
      <c r="BC5798" s="90" t="str">
        <f t="shared" si="358"/>
        <v xml:space="preserve"> </v>
      </c>
      <c r="BD5798" s="91" t="str">
        <f t="shared" si="360"/>
        <v xml:space="preserve"> </v>
      </c>
      <c r="BE5798" s="92">
        <f t="shared" si="361"/>
        <v>0</v>
      </c>
    </row>
    <row r="5799" spans="1:57" s="74" customFormat="1" ht="50.1" customHeight="1" x14ac:dyDescent="0.2">
      <c r="A5799" s="78"/>
      <c r="B5799" s="78"/>
      <c r="C5799" s="78"/>
      <c r="D5799" s="78"/>
      <c r="E5799" s="79" t="str">
        <f>+IF(C5799&lt;&gt;"",VLOOKUP(MID(C5799,18,5),NIVELES!$A$133:$B$213,2,0),"")</f>
        <v/>
      </c>
      <c r="F5799" s="80"/>
      <c r="G5799" s="81" t="str">
        <f>+IF(F5799&lt;&gt;"",VLOOKUP(F5799,NIVELES!$A$246:$C$464,3,0),"")</f>
        <v/>
      </c>
      <c r="H5799" s="82"/>
      <c r="I5799" s="78"/>
      <c r="J5799" s="78"/>
      <c r="K5799" s="78"/>
      <c r="L5799" s="78"/>
      <c r="M5799" s="78"/>
      <c r="N5799" s="78"/>
      <c r="O5799" s="78"/>
      <c r="P5799" s="82"/>
      <c r="Q5799" s="78"/>
      <c r="R5799" s="82"/>
      <c r="S5799" s="82"/>
      <c r="T5799" s="82"/>
      <c r="U5799" s="82"/>
      <c r="V5799" s="82"/>
      <c r="W5799" s="82"/>
      <c r="X5799" s="82"/>
      <c r="Y5799" s="82"/>
      <c r="Z5799" s="82"/>
      <c r="AA5799" s="82"/>
      <c r="AB5799" s="82"/>
      <c r="AC5799" s="82"/>
      <c r="AD5799" s="85" t="str">
        <f>IF(A5799&lt;&gt;"",IF(D5799="DIRECCIÓN_DE_TRANSFERENCIAS","280 0031",VLOOKUP(C5799,NIVELES!$A$14:$B$105,2,0)),"")</f>
        <v/>
      </c>
      <c r="AE5799" s="86"/>
      <c r="AF5799" s="86"/>
      <c r="AG5799" s="79" t="str">
        <f>+IF(AF5799&lt;&gt;"",VLOOKUP(AF5799,NIVELES!$A$666:$B$673,2,0),"")</f>
        <v/>
      </c>
      <c r="AH5799" s="78"/>
      <c r="AI5799" s="79" t="str">
        <f>IF(AH5799&lt;&gt;"",VLOOKUP(CONCATENATE(AG5799,AH5799),NIVELES!$B$676:$C$745,2,0),"")</f>
        <v/>
      </c>
      <c r="AJ5799" s="78"/>
      <c r="AK5799" s="79" t="str">
        <f>+IF(AJ5799&lt;&gt;"",VLOOKUP(AJ5799,NIVELES!$A$816:$B$892,2,0),"")</f>
        <v/>
      </c>
      <c r="AL5799" s="78"/>
      <c r="AM5799" s="78"/>
      <c r="AN5799" s="79" t="str">
        <f>IF(AM5799&lt;&gt;"",+VLOOKUP(AM5799,NIVELES!$A$1652:$B$2466,2,0),"")</f>
        <v/>
      </c>
      <c r="AO5799" s="87"/>
      <c r="AP5799" s="88"/>
      <c r="AQ5799" s="88"/>
      <c r="AR5799" s="88"/>
      <c r="AS5799" s="88"/>
      <c r="AT5799" s="88"/>
      <c r="AU5799" s="88"/>
      <c r="AV5799" s="88"/>
      <c r="AW5799" s="88"/>
      <c r="AX5799" s="88"/>
      <c r="AY5799" s="88"/>
      <c r="AZ5799" s="88"/>
      <c r="BA5799" s="88"/>
      <c r="BB5799" s="89">
        <f t="shared" si="359"/>
        <v>0</v>
      </c>
      <c r="BC5799" s="90" t="str">
        <f t="shared" si="358"/>
        <v xml:space="preserve"> </v>
      </c>
      <c r="BD5799" s="91" t="str">
        <f t="shared" si="360"/>
        <v xml:space="preserve"> </v>
      </c>
      <c r="BE5799" s="92">
        <f t="shared" si="361"/>
        <v>0</v>
      </c>
    </row>
    <row r="5800" spans="1:57" s="74" customFormat="1" ht="50.1" customHeight="1" x14ac:dyDescent="0.2">
      <c r="A5800" s="78"/>
      <c r="B5800" s="78"/>
      <c r="C5800" s="78"/>
      <c r="D5800" s="78"/>
      <c r="E5800" s="79" t="str">
        <f>+IF(C5800&lt;&gt;"",VLOOKUP(MID(C5800,18,5),NIVELES!$A$133:$B$213,2,0),"")</f>
        <v/>
      </c>
      <c r="F5800" s="80"/>
      <c r="G5800" s="81" t="str">
        <f>+IF(F5800&lt;&gt;"",VLOOKUP(F5800,NIVELES!$A$246:$C$464,3,0),"")</f>
        <v/>
      </c>
      <c r="H5800" s="82"/>
      <c r="I5800" s="78"/>
      <c r="J5800" s="78"/>
      <c r="K5800" s="78"/>
      <c r="L5800" s="78"/>
      <c r="M5800" s="78"/>
      <c r="N5800" s="78"/>
      <c r="O5800" s="78"/>
      <c r="P5800" s="82"/>
      <c r="Q5800" s="78"/>
      <c r="R5800" s="82"/>
      <c r="S5800" s="82"/>
      <c r="T5800" s="82"/>
      <c r="U5800" s="82"/>
      <c r="V5800" s="82"/>
      <c r="W5800" s="82"/>
      <c r="X5800" s="82"/>
      <c r="Y5800" s="82"/>
      <c r="Z5800" s="82"/>
      <c r="AA5800" s="82"/>
      <c r="AB5800" s="82"/>
      <c r="AC5800" s="82"/>
      <c r="AD5800" s="85" t="str">
        <f>IF(A5800&lt;&gt;"",IF(D5800="DIRECCIÓN_DE_TRANSFERENCIAS","280 0031",VLOOKUP(C5800,NIVELES!$A$14:$B$105,2,0)),"")</f>
        <v/>
      </c>
      <c r="AE5800" s="86"/>
      <c r="AF5800" s="86"/>
      <c r="AG5800" s="79" t="str">
        <f>+IF(AF5800&lt;&gt;"",VLOOKUP(AF5800,NIVELES!$A$666:$B$673,2,0),"")</f>
        <v/>
      </c>
      <c r="AH5800" s="78"/>
      <c r="AI5800" s="79" t="str">
        <f>IF(AH5800&lt;&gt;"",VLOOKUP(CONCATENATE(AG5800,AH5800),NIVELES!$B$676:$C$745,2,0),"")</f>
        <v/>
      </c>
      <c r="AJ5800" s="78"/>
      <c r="AK5800" s="79" t="str">
        <f>+IF(AJ5800&lt;&gt;"",VLOOKUP(AJ5800,NIVELES!$A$816:$B$892,2,0),"")</f>
        <v/>
      </c>
      <c r="AL5800" s="78"/>
      <c r="AM5800" s="78"/>
      <c r="AN5800" s="79" t="str">
        <f>IF(AM5800&lt;&gt;"",+VLOOKUP(AM5800,NIVELES!$A$1652:$B$2466,2,0),"")</f>
        <v/>
      </c>
      <c r="AO5800" s="87"/>
      <c r="AP5800" s="88"/>
      <c r="AQ5800" s="88"/>
      <c r="AR5800" s="88"/>
      <c r="AS5800" s="88"/>
      <c r="AT5800" s="88"/>
      <c r="AU5800" s="88"/>
      <c r="AV5800" s="88"/>
      <c r="AW5800" s="88"/>
      <c r="AX5800" s="88"/>
      <c r="AY5800" s="88"/>
      <c r="AZ5800" s="88"/>
      <c r="BA5800" s="88"/>
      <c r="BB5800" s="89">
        <f t="shared" si="359"/>
        <v>0</v>
      </c>
      <c r="BC5800" s="90" t="str">
        <f t="shared" si="358"/>
        <v xml:space="preserve"> </v>
      </c>
      <c r="BD5800" s="91" t="str">
        <f t="shared" si="360"/>
        <v xml:space="preserve"> </v>
      </c>
      <c r="BE5800" s="92">
        <f t="shared" si="361"/>
        <v>0</v>
      </c>
    </row>
    <row r="5801" spans="1:57" s="74" customFormat="1" ht="50.1" customHeight="1" x14ac:dyDescent="0.2">
      <c r="A5801" s="78"/>
      <c r="B5801" s="78"/>
      <c r="C5801" s="78"/>
      <c r="D5801" s="78"/>
      <c r="E5801" s="79" t="str">
        <f>+IF(C5801&lt;&gt;"",VLOOKUP(MID(C5801,18,5),NIVELES!$A$133:$B$213,2,0),"")</f>
        <v/>
      </c>
      <c r="F5801" s="80"/>
      <c r="G5801" s="81" t="str">
        <f>+IF(F5801&lt;&gt;"",VLOOKUP(F5801,NIVELES!$A$246:$C$464,3,0),"")</f>
        <v/>
      </c>
      <c r="H5801" s="82"/>
      <c r="I5801" s="78"/>
      <c r="J5801" s="78"/>
      <c r="K5801" s="78"/>
      <c r="L5801" s="78"/>
      <c r="M5801" s="78"/>
      <c r="N5801" s="78"/>
      <c r="O5801" s="78"/>
      <c r="P5801" s="82"/>
      <c r="Q5801" s="78"/>
      <c r="R5801" s="82"/>
      <c r="S5801" s="82"/>
      <c r="T5801" s="82"/>
      <c r="U5801" s="82"/>
      <c r="V5801" s="82"/>
      <c r="W5801" s="82"/>
      <c r="X5801" s="82"/>
      <c r="Y5801" s="82"/>
      <c r="Z5801" s="82"/>
      <c r="AA5801" s="82"/>
      <c r="AB5801" s="82"/>
      <c r="AC5801" s="82"/>
      <c r="AD5801" s="85" t="str">
        <f>IF(A5801&lt;&gt;"",IF(D5801="DIRECCIÓN_DE_TRANSFERENCIAS","280 0031",VLOOKUP(C5801,NIVELES!$A$14:$B$105,2,0)),"")</f>
        <v/>
      </c>
      <c r="AE5801" s="86"/>
      <c r="AF5801" s="86"/>
      <c r="AG5801" s="79" t="str">
        <f>+IF(AF5801&lt;&gt;"",VLOOKUP(AF5801,NIVELES!$A$666:$B$673,2,0),"")</f>
        <v/>
      </c>
      <c r="AH5801" s="78"/>
      <c r="AI5801" s="79" t="str">
        <f>IF(AH5801&lt;&gt;"",VLOOKUP(CONCATENATE(AG5801,AH5801),NIVELES!$B$676:$C$745,2,0),"")</f>
        <v/>
      </c>
      <c r="AJ5801" s="78"/>
      <c r="AK5801" s="79" t="str">
        <f>+IF(AJ5801&lt;&gt;"",VLOOKUP(AJ5801,NIVELES!$A$816:$B$892,2,0),"")</f>
        <v/>
      </c>
      <c r="AL5801" s="78"/>
      <c r="AM5801" s="78"/>
      <c r="AN5801" s="79" t="str">
        <f>IF(AM5801&lt;&gt;"",+VLOOKUP(AM5801,NIVELES!$A$1652:$B$2466,2,0),"")</f>
        <v/>
      </c>
      <c r="AO5801" s="87"/>
      <c r="AP5801" s="88"/>
      <c r="AQ5801" s="88"/>
      <c r="AR5801" s="88"/>
      <c r="AS5801" s="88"/>
      <c r="AT5801" s="88"/>
      <c r="AU5801" s="88"/>
      <c r="AV5801" s="88"/>
      <c r="AW5801" s="88"/>
      <c r="AX5801" s="88"/>
      <c r="AY5801" s="88"/>
      <c r="AZ5801" s="88"/>
      <c r="BA5801" s="88"/>
      <c r="BB5801" s="89">
        <f t="shared" si="359"/>
        <v>0</v>
      </c>
      <c r="BC5801" s="90" t="str">
        <f t="shared" si="358"/>
        <v xml:space="preserve"> </v>
      </c>
      <c r="BD5801" s="91" t="str">
        <f t="shared" si="360"/>
        <v xml:space="preserve"> </v>
      </c>
      <c r="BE5801" s="92">
        <f t="shared" si="361"/>
        <v>0</v>
      </c>
    </row>
    <row r="5802" spans="1:57" s="74" customFormat="1" ht="50.1" customHeight="1" x14ac:dyDescent="0.2">
      <c r="A5802" s="78"/>
      <c r="B5802" s="78"/>
      <c r="C5802" s="78"/>
      <c r="D5802" s="78"/>
      <c r="E5802" s="79" t="str">
        <f>+IF(C5802&lt;&gt;"",VLOOKUP(MID(C5802,18,5),NIVELES!$A$133:$B$213,2,0),"")</f>
        <v/>
      </c>
      <c r="F5802" s="80"/>
      <c r="G5802" s="81" t="str">
        <f>+IF(F5802&lt;&gt;"",VLOOKUP(F5802,NIVELES!$A$246:$C$464,3,0),"")</f>
        <v/>
      </c>
      <c r="H5802" s="82"/>
      <c r="I5802" s="78"/>
      <c r="J5802" s="78"/>
      <c r="K5802" s="78"/>
      <c r="L5802" s="78"/>
      <c r="M5802" s="78"/>
      <c r="N5802" s="78"/>
      <c r="O5802" s="78"/>
      <c r="P5802" s="82"/>
      <c r="Q5802" s="78"/>
      <c r="R5802" s="82"/>
      <c r="S5802" s="82"/>
      <c r="T5802" s="82"/>
      <c r="U5802" s="82"/>
      <c r="V5802" s="82"/>
      <c r="W5802" s="82"/>
      <c r="X5802" s="82"/>
      <c r="Y5802" s="82"/>
      <c r="Z5802" s="82"/>
      <c r="AA5802" s="82"/>
      <c r="AB5802" s="82"/>
      <c r="AC5802" s="82"/>
      <c r="AD5802" s="85" t="str">
        <f>IF(A5802&lt;&gt;"",IF(D5802="DIRECCIÓN_DE_TRANSFERENCIAS","280 0031",VLOOKUP(C5802,NIVELES!$A$14:$B$105,2,0)),"")</f>
        <v/>
      </c>
      <c r="AE5802" s="86"/>
      <c r="AF5802" s="86"/>
      <c r="AG5802" s="79" t="str">
        <f>+IF(AF5802&lt;&gt;"",VLOOKUP(AF5802,NIVELES!$A$666:$B$673,2,0),"")</f>
        <v/>
      </c>
      <c r="AH5802" s="78"/>
      <c r="AI5802" s="79" t="str">
        <f>IF(AH5802&lt;&gt;"",VLOOKUP(CONCATENATE(AG5802,AH5802),NIVELES!$B$676:$C$745,2,0),"")</f>
        <v/>
      </c>
      <c r="AJ5802" s="78"/>
      <c r="AK5802" s="79" t="str">
        <f>+IF(AJ5802&lt;&gt;"",VLOOKUP(AJ5802,NIVELES!$A$816:$B$892,2,0),"")</f>
        <v/>
      </c>
      <c r="AL5802" s="78"/>
      <c r="AM5802" s="78"/>
      <c r="AN5802" s="79" t="str">
        <f>IF(AM5802&lt;&gt;"",+VLOOKUP(AM5802,NIVELES!$A$1652:$B$2466,2,0),"")</f>
        <v/>
      </c>
      <c r="AO5802" s="87"/>
      <c r="AP5802" s="88"/>
      <c r="AQ5802" s="88"/>
      <c r="AR5802" s="88"/>
      <c r="AS5802" s="88"/>
      <c r="AT5802" s="88"/>
      <c r="AU5802" s="88"/>
      <c r="AV5802" s="88"/>
      <c r="AW5802" s="88"/>
      <c r="AX5802" s="88"/>
      <c r="AY5802" s="88"/>
      <c r="AZ5802" s="88"/>
      <c r="BA5802" s="88"/>
      <c r="BB5802" s="89">
        <f t="shared" si="359"/>
        <v>0</v>
      </c>
      <c r="BC5802" s="90" t="str">
        <f t="shared" si="358"/>
        <v xml:space="preserve"> </v>
      </c>
      <c r="BD5802" s="91" t="str">
        <f t="shared" si="360"/>
        <v xml:space="preserve"> </v>
      </c>
      <c r="BE5802" s="92">
        <f t="shared" si="361"/>
        <v>0</v>
      </c>
    </row>
    <row r="5803" spans="1:57" s="74" customFormat="1" ht="50.1" customHeight="1" x14ac:dyDescent="0.2">
      <c r="A5803" s="78"/>
      <c r="B5803" s="78"/>
      <c r="C5803" s="78"/>
      <c r="D5803" s="78"/>
      <c r="E5803" s="79" t="str">
        <f>+IF(C5803&lt;&gt;"",VLOOKUP(MID(C5803,18,5),NIVELES!$A$133:$B$213,2,0),"")</f>
        <v/>
      </c>
      <c r="F5803" s="80"/>
      <c r="G5803" s="81" t="str">
        <f>+IF(F5803&lt;&gt;"",VLOOKUP(F5803,NIVELES!$A$246:$C$464,3,0),"")</f>
        <v/>
      </c>
      <c r="H5803" s="82"/>
      <c r="I5803" s="78"/>
      <c r="J5803" s="78"/>
      <c r="K5803" s="78"/>
      <c r="L5803" s="78"/>
      <c r="M5803" s="78"/>
      <c r="N5803" s="78"/>
      <c r="O5803" s="78"/>
      <c r="P5803" s="82"/>
      <c r="Q5803" s="78"/>
      <c r="R5803" s="82"/>
      <c r="S5803" s="82"/>
      <c r="T5803" s="82"/>
      <c r="U5803" s="82"/>
      <c r="V5803" s="82"/>
      <c r="W5803" s="82"/>
      <c r="X5803" s="82"/>
      <c r="Y5803" s="82"/>
      <c r="Z5803" s="82"/>
      <c r="AA5803" s="82"/>
      <c r="AB5803" s="82"/>
      <c r="AC5803" s="82"/>
      <c r="AD5803" s="85" t="str">
        <f>IF(A5803&lt;&gt;"",IF(D5803="DIRECCIÓN_DE_TRANSFERENCIAS","280 0031",VLOOKUP(C5803,NIVELES!$A$14:$B$105,2,0)),"")</f>
        <v/>
      </c>
      <c r="AE5803" s="86"/>
      <c r="AF5803" s="86"/>
      <c r="AG5803" s="79" t="str">
        <f>+IF(AF5803&lt;&gt;"",VLOOKUP(AF5803,NIVELES!$A$666:$B$673,2,0),"")</f>
        <v/>
      </c>
      <c r="AH5803" s="78"/>
      <c r="AI5803" s="79" t="str">
        <f>IF(AH5803&lt;&gt;"",VLOOKUP(CONCATENATE(AG5803,AH5803),NIVELES!$B$676:$C$745,2,0),"")</f>
        <v/>
      </c>
      <c r="AJ5803" s="78"/>
      <c r="AK5803" s="79" t="str">
        <f>+IF(AJ5803&lt;&gt;"",VLOOKUP(AJ5803,NIVELES!$A$816:$B$892,2,0),"")</f>
        <v/>
      </c>
      <c r="AL5803" s="78"/>
      <c r="AM5803" s="78"/>
      <c r="AN5803" s="79" t="str">
        <f>IF(AM5803&lt;&gt;"",+VLOOKUP(AM5803,NIVELES!$A$1652:$B$2466,2,0),"")</f>
        <v/>
      </c>
      <c r="AO5803" s="87"/>
      <c r="AP5803" s="88"/>
      <c r="AQ5803" s="88"/>
      <c r="AR5803" s="88"/>
      <c r="AS5803" s="88"/>
      <c r="AT5803" s="88"/>
      <c r="AU5803" s="88"/>
      <c r="AV5803" s="88"/>
      <c r="AW5803" s="88"/>
      <c r="AX5803" s="88"/>
      <c r="AY5803" s="88"/>
      <c r="AZ5803" s="88"/>
      <c r="BA5803" s="88"/>
      <c r="BB5803" s="89">
        <f t="shared" si="359"/>
        <v>0</v>
      </c>
      <c r="BC5803" s="90" t="str">
        <f t="shared" si="358"/>
        <v xml:space="preserve"> </v>
      </c>
      <c r="BD5803" s="91" t="str">
        <f t="shared" si="360"/>
        <v xml:space="preserve"> </v>
      </c>
      <c r="BE5803" s="92">
        <f t="shared" si="361"/>
        <v>0</v>
      </c>
    </row>
    <row r="5804" spans="1:57" s="74" customFormat="1" ht="50.1" customHeight="1" x14ac:dyDescent="0.2">
      <c r="A5804" s="78"/>
      <c r="B5804" s="78"/>
      <c r="C5804" s="78"/>
      <c r="D5804" s="78"/>
      <c r="E5804" s="79" t="str">
        <f>+IF(C5804&lt;&gt;"",VLOOKUP(MID(C5804,18,5),NIVELES!$A$133:$B$213,2,0),"")</f>
        <v/>
      </c>
      <c r="F5804" s="80"/>
      <c r="G5804" s="81" t="str">
        <f>+IF(F5804&lt;&gt;"",VLOOKUP(F5804,NIVELES!$A$246:$C$464,3,0),"")</f>
        <v/>
      </c>
      <c r="H5804" s="82"/>
      <c r="I5804" s="78"/>
      <c r="J5804" s="78"/>
      <c r="K5804" s="78"/>
      <c r="L5804" s="78"/>
      <c r="M5804" s="78"/>
      <c r="N5804" s="78"/>
      <c r="O5804" s="78"/>
      <c r="P5804" s="82"/>
      <c r="Q5804" s="78"/>
      <c r="R5804" s="82"/>
      <c r="S5804" s="82"/>
      <c r="T5804" s="82"/>
      <c r="U5804" s="82"/>
      <c r="V5804" s="82"/>
      <c r="W5804" s="82"/>
      <c r="X5804" s="82"/>
      <c r="Y5804" s="82"/>
      <c r="Z5804" s="82"/>
      <c r="AA5804" s="82"/>
      <c r="AB5804" s="82"/>
      <c r="AC5804" s="82"/>
      <c r="AD5804" s="85" t="str">
        <f>IF(A5804&lt;&gt;"",IF(D5804="DIRECCIÓN_DE_TRANSFERENCIAS","280 0031",VLOOKUP(C5804,NIVELES!$A$14:$B$105,2,0)),"")</f>
        <v/>
      </c>
      <c r="AE5804" s="86"/>
      <c r="AF5804" s="86"/>
      <c r="AG5804" s="79" t="str">
        <f>+IF(AF5804&lt;&gt;"",VLOOKUP(AF5804,NIVELES!$A$666:$B$673,2,0),"")</f>
        <v/>
      </c>
      <c r="AH5804" s="78"/>
      <c r="AI5804" s="79" t="str">
        <f>IF(AH5804&lt;&gt;"",VLOOKUP(CONCATENATE(AG5804,AH5804),NIVELES!$B$676:$C$745,2,0),"")</f>
        <v/>
      </c>
      <c r="AJ5804" s="78"/>
      <c r="AK5804" s="79" t="str">
        <f>+IF(AJ5804&lt;&gt;"",VLOOKUP(AJ5804,NIVELES!$A$816:$B$892,2,0),"")</f>
        <v/>
      </c>
      <c r="AL5804" s="78"/>
      <c r="AM5804" s="78"/>
      <c r="AN5804" s="79" t="str">
        <f>IF(AM5804&lt;&gt;"",+VLOOKUP(AM5804,NIVELES!$A$1652:$B$2466,2,0),"")</f>
        <v/>
      </c>
      <c r="AO5804" s="87"/>
      <c r="AP5804" s="88"/>
      <c r="AQ5804" s="88"/>
      <c r="AR5804" s="88"/>
      <c r="AS5804" s="88"/>
      <c r="AT5804" s="88"/>
      <c r="AU5804" s="88"/>
      <c r="AV5804" s="88"/>
      <c r="AW5804" s="88"/>
      <c r="AX5804" s="88"/>
      <c r="AY5804" s="88"/>
      <c r="AZ5804" s="88"/>
      <c r="BA5804" s="88"/>
      <c r="BB5804" s="89">
        <f t="shared" si="359"/>
        <v>0</v>
      </c>
      <c r="BC5804" s="90" t="str">
        <f t="shared" si="358"/>
        <v xml:space="preserve"> </v>
      </c>
      <c r="BD5804" s="91" t="str">
        <f t="shared" si="360"/>
        <v xml:space="preserve"> </v>
      </c>
      <c r="BE5804" s="92">
        <f t="shared" si="361"/>
        <v>0</v>
      </c>
    </row>
    <row r="5805" spans="1:57" s="74" customFormat="1" ht="50.1" customHeight="1" x14ac:dyDescent="0.2">
      <c r="A5805" s="78"/>
      <c r="B5805" s="78"/>
      <c r="C5805" s="78"/>
      <c r="D5805" s="78"/>
      <c r="E5805" s="79" t="str">
        <f>+IF(C5805&lt;&gt;"",VLOOKUP(MID(C5805,18,5),NIVELES!$A$133:$B$213,2,0),"")</f>
        <v/>
      </c>
      <c r="F5805" s="80"/>
      <c r="G5805" s="81" t="str">
        <f>+IF(F5805&lt;&gt;"",VLOOKUP(F5805,NIVELES!$A$246:$C$464,3,0),"")</f>
        <v/>
      </c>
      <c r="H5805" s="82"/>
      <c r="I5805" s="78"/>
      <c r="J5805" s="78"/>
      <c r="K5805" s="78"/>
      <c r="L5805" s="78"/>
      <c r="M5805" s="78"/>
      <c r="N5805" s="78"/>
      <c r="O5805" s="78"/>
      <c r="P5805" s="82"/>
      <c r="Q5805" s="78"/>
      <c r="R5805" s="82"/>
      <c r="S5805" s="82"/>
      <c r="T5805" s="82"/>
      <c r="U5805" s="82"/>
      <c r="V5805" s="82"/>
      <c r="W5805" s="82"/>
      <c r="X5805" s="82"/>
      <c r="Y5805" s="82"/>
      <c r="Z5805" s="82"/>
      <c r="AA5805" s="82"/>
      <c r="AB5805" s="82"/>
      <c r="AC5805" s="82"/>
      <c r="AD5805" s="85" t="str">
        <f>IF(A5805&lt;&gt;"",IF(D5805="DIRECCIÓN_DE_TRANSFERENCIAS","280 0031",VLOOKUP(C5805,NIVELES!$A$14:$B$105,2,0)),"")</f>
        <v/>
      </c>
      <c r="AE5805" s="86"/>
      <c r="AF5805" s="86"/>
      <c r="AG5805" s="79" t="str">
        <f>+IF(AF5805&lt;&gt;"",VLOOKUP(AF5805,NIVELES!$A$666:$B$673,2,0),"")</f>
        <v/>
      </c>
      <c r="AH5805" s="78"/>
      <c r="AI5805" s="79" t="str">
        <f>IF(AH5805&lt;&gt;"",VLOOKUP(CONCATENATE(AG5805,AH5805),NIVELES!$B$676:$C$745,2,0),"")</f>
        <v/>
      </c>
      <c r="AJ5805" s="78"/>
      <c r="AK5805" s="79" t="str">
        <f>+IF(AJ5805&lt;&gt;"",VLOOKUP(AJ5805,NIVELES!$A$816:$B$892,2,0),"")</f>
        <v/>
      </c>
      <c r="AL5805" s="78"/>
      <c r="AM5805" s="78"/>
      <c r="AN5805" s="79" t="str">
        <f>IF(AM5805&lt;&gt;"",+VLOOKUP(AM5805,NIVELES!$A$1652:$B$2466,2,0),"")</f>
        <v/>
      </c>
      <c r="AO5805" s="87"/>
      <c r="AP5805" s="88"/>
      <c r="AQ5805" s="88"/>
      <c r="AR5805" s="88"/>
      <c r="AS5805" s="88"/>
      <c r="AT5805" s="88"/>
      <c r="AU5805" s="88"/>
      <c r="AV5805" s="88"/>
      <c r="AW5805" s="88"/>
      <c r="AX5805" s="88"/>
      <c r="AY5805" s="88"/>
      <c r="AZ5805" s="88"/>
      <c r="BA5805" s="88"/>
      <c r="BB5805" s="89">
        <f t="shared" si="359"/>
        <v>0</v>
      </c>
      <c r="BC5805" s="90" t="str">
        <f t="shared" si="358"/>
        <v xml:space="preserve"> </v>
      </c>
      <c r="BD5805" s="91" t="str">
        <f t="shared" si="360"/>
        <v xml:space="preserve"> </v>
      </c>
      <c r="BE5805" s="92">
        <f t="shared" si="361"/>
        <v>0</v>
      </c>
    </row>
    <row r="5806" spans="1:57" s="74" customFormat="1" ht="50.1" customHeight="1" x14ac:dyDescent="0.2">
      <c r="A5806" s="78"/>
      <c r="B5806" s="78"/>
      <c r="C5806" s="78"/>
      <c r="D5806" s="78"/>
      <c r="E5806" s="79" t="str">
        <f>+IF(C5806&lt;&gt;"",VLOOKUP(MID(C5806,18,5),NIVELES!$A$133:$B$213,2,0),"")</f>
        <v/>
      </c>
      <c r="F5806" s="80"/>
      <c r="G5806" s="81" t="str">
        <f>+IF(F5806&lt;&gt;"",VLOOKUP(F5806,NIVELES!$A$246:$C$464,3,0),"")</f>
        <v/>
      </c>
      <c r="H5806" s="82"/>
      <c r="I5806" s="78"/>
      <c r="J5806" s="78"/>
      <c r="K5806" s="78"/>
      <c r="L5806" s="78"/>
      <c r="M5806" s="78"/>
      <c r="N5806" s="78"/>
      <c r="O5806" s="78"/>
      <c r="P5806" s="82"/>
      <c r="Q5806" s="78"/>
      <c r="R5806" s="82"/>
      <c r="S5806" s="82"/>
      <c r="T5806" s="82"/>
      <c r="U5806" s="82"/>
      <c r="V5806" s="82"/>
      <c r="W5806" s="82"/>
      <c r="X5806" s="82"/>
      <c r="Y5806" s="82"/>
      <c r="Z5806" s="82"/>
      <c r="AA5806" s="82"/>
      <c r="AB5806" s="82"/>
      <c r="AC5806" s="82"/>
      <c r="AD5806" s="85" t="str">
        <f>IF(A5806&lt;&gt;"",IF(D5806="DIRECCIÓN_DE_TRANSFERENCIAS","280 0031",VLOOKUP(C5806,NIVELES!$A$14:$B$105,2,0)),"")</f>
        <v/>
      </c>
      <c r="AE5806" s="86"/>
      <c r="AF5806" s="86"/>
      <c r="AG5806" s="79" t="str">
        <f>+IF(AF5806&lt;&gt;"",VLOOKUP(AF5806,NIVELES!$A$666:$B$673,2,0),"")</f>
        <v/>
      </c>
      <c r="AH5806" s="78"/>
      <c r="AI5806" s="79" t="str">
        <f>IF(AH5806&lt;&gt;"",VLOOKUP(CONCATENATE(AG5806,AH5806),NIVELES!$B$676:$C$745,2,0),"")</f>
        <v/>
      </c>
      <c r="AJ5806" s="78"/>
      <c r="AK5806" s="79" t="str">
        <f>+IF(AJ5806&lt;&gt;"",VLOOKUP(AJ5806,NIVELES!$A$816:$B$892,2,0),"")</f>
        <v/>
      </c>
      <c r="AL5806" s="78"/>
      <c r="AM5806" s="78"/>
      <c r="AN5806" s="79" t="str">
        <f>IF(AM5806&lt;&gt;"",+VLOOKUP(AM5806,NIVELES!$A$1652:$B$2466,2,0),"")</f>
        <v/>
      </c>
      <c r="AO5806" s="87"/>
      <c r="AP5806" s="88"/>
      <c r="AQ5806" s="88"/>
      <c r="AR5806" s="88"/>
      <c r="AS5806" s="88"/>
      <c r="AT5806" s="88"/>
      <c r="AU5806" s="88"/>
      <c r="AV5806" s="88"/>
      <c r="AW5806" s="88"/>
      <c r="AX5806" s="88"/>
      <c r="AY5806" s="88"/>
      <c r="AZ5806" s="88"/>
      <c r="BA5806" s="88"/>
      <c r="BB5806" s="89">
        <f t="shared" si="359"/>
        <v>0</v>
      </c>
      <c r="BC5806" s="90" t="str">
        <f t="shared" si="358"/>
        <v xml:space="preserve"> </v>
      </c>
      <c r="BD5806" s="91" t="str">
        <f t="shared" si="360"/>
        <v xml:space="preserve"> </v>
      </c>
      <c r="BE5806" s="92">
        <f t="shared" si="361"/>
        <v>0</v>
      </c>
    </row>
    <row r="5807" spans="1:57" s="74" customFormat="1" ht="50.1" customHeight="1" x14ac:dyDescent="0.2">
      <c r="A5807" s="78"/>
      <c r="B5807" s="78"/>
      <c r="C5807" s="78"/>
      <c r="D5807" s="78"/>
      <c r="E5807" s="79" t="str">
        <f>+IF(C5807&lt;&gt;"",VLOOKUP(MID(C5807,18,5),NIVELES!$A$133:$B$213,2,0),"")</f>
        <v/>
      </c>
      <c r="F5807" s="80"/>
      <c r="G5807" s="81" t="str">
        <f>+IF(F5807&lt;&gt;"",VLOOKUP(F5807,NIVELES!$A$246:$C$464,3,0),"")</f>
        <v/>
      </c>
      <c r="H5807" s="82"/>
      <c r="I5807" s="78"/>
      <c r="J5807" s="78"/>
      <c r="K5807" s="78"/>
      <c r="L5807" s="78"/>
      <c r="M5807" s="78"/>
      <c r="N5807" s="78"/>
      <c r="O5807" s="78"/>
      <c r="P5807" s="82"/>
      <c r="Q5807" s="78"/>
      <c r="R5807" s="82"/>
      <c r="S5807" s="82"/>
      <c r="T5807" s="82"/>
      <c r="U5807" s="82"/>
      <c r="V5807" s="82"/>
      <c r="W5807" s="82"/>
      <c r="X5807" s="82"/>
      <c r="Y5807" s="82"/>
      <c r="Z5807" s="82"/>
      <c r="AA5807" s="82"/>
      <c r="AB5807" s="82"/>
      <c r="AC5807" s="82"/>
      <c r="AD5807" s="85" t="str">
        <f>IF(A5807&lt;&gt;"",IF(D5807="DIRECCIÓN_DE_TRANSFERENCIAS","280 0031",VLOOKUP(C5807,NIVELES!$A$14:$B$105,2,0)),"")</f>
        <v/>
      </c>
      <c r="AE5807" s="86"/>
      <c r="AF5807" s="86"/>
      <c r="AG5807" s="79" t="str">
        <f>+IF(AF5807&lt;&gt;"",VLOOKUP(AF5807,NIVELES!$A$666:$B$673,2,0),"")</f>
        <v/>
      </c>
      <c r="AH5807" s="78"/>
      <c r="AI5807" s="79" t="str">
        <f>IF(AH5807&lt;&gt;"",VLOOKUP(CONCATENATE(AG5807,AH5807),NIVELES!$B$676:$C$745,2,0),"")</f>
        <v/>
      </c>
      <c r="AJ5807" s="78"/>
      <c r="AK5807" s="79" t="str">
        <f>+IF(AJ5807&lt;&gt;"",VLOOKUP(AJ5807,NIVELES!$A$816:$B$892,2,0),"")</f>
        <v/>
      </c>
      <c r="AL5807" s="78"/>
      <c r="AM5807" s="78"/>
      <c r="AN5807" s="79" t="str">
        <f>IF(AM5807&lt;&gt;"",+VLOOKUP(AM5807,NIVELES!$A$1652:$B$2466,2,0),"")</f>
        <v/>
      </c>
      <c r="AO5807" s="87"/>
      <c r="AP5807" s="88"/>
      <c r="AQ5807" s="88"/>
      <c r="AR5807" s="88"/>
      <c r="AS5807" s="88"/>
      <c r="AT5807" s="88"/>
      <c r="AU5807" s="88"/>
      <c r="AV5807" s="88"/>
      <c r="AW5807" s="88"/>
      <c r="AX5807" s="88"/>
      <c r="AY5807" s="88"/>
      <c r="AZ5807" s="88"/>
      <c r="BA5807" s="88"/>
      <c r="BB5807" s="89">
        <f t="shared" si="359"/>
        <v>0</v>
      </c>
      <c r="BC5807" s="90" t="str">
        <f t="shared" si="358"/>
        <v xml:space="preserve"> </v>
      </c>
      <c r="BD5807" s="91" t="str">
        <f t="shared" si="360"/>
        <v xml:space="preserve"> </v>
      </c>
      <c r="BE5807" s="92">
        <f t="shared" si="361"/>
        <v>0</v>
      </c>
    </row>
    <row r="5808" spans="1:57" s="74" customFormat="1" ht="50.1" customHeight="1" x14ac:dyDescent="0.2">
      <c r="A5808" s="78"/>
      <c r="B5808" s="78"/>
      <c r="C5808" s="78"/>
      <c r="D5808" s="78"/>
      <c r="E5808" s="79" t="str">
        <f>+IF(C5808&lt;&gt;"",VLOOKUP(MID(C5808,18,5),NIVELES!$A$133:$B$213,2,0),"")</f>
        <v/>
      </c>
      <c r="F5808" s="80"/>
      <c r="G5808" s="81" t="str">
        <f>+IF(F5808&lt;&gt;"",VLOOKUP(F5808,NIVELES!$A$246:$C$464,3,0),"")</f>
        <v/>
      </c>
      <c r="H5808" s="82"/>
      <c r="I5808" s="78"/>
      <c r="J5808" s="78"/>
      <c r="K5808" s="78"/>
      <c r="L5808" s="78"/>
      <c r="M5808" s="78"/>
      <c r="N5808" s="78"/>
      <c r="O5808" s="78"/>
      <c r="P5808" s="82"/>
      <c r="Q5808" s="78"/>
      <c r="R5808" s="82"/>
      <c r="S5808" s="82"/>
      <c r="T5808" s="82"/>
      <c r="U5808" s="82"/>
      <c r="V5808" s="82"/>
      <c r="W5808" s="82"/>
      <c r="X5808" s="82"/>
      <c r="Y5808" s="82"/>
      <c r="Z5808" s="82"/>
      <c r="AA5808" s="82"/>
      <c r="AB5808" s="82"/>
      <c r="AC5808" s="82"/>
      <c r="AD5808" s="85" t="str">
        <f>IF(A5808&lt;&gt;"",IF(D5808="DIRECCIÓN_DE_TRANSFERENCIAS","280 0031",VLOOKUP(C5808,NIVELES!$A$14:$B$105,2,0)),"")</f>
        <v/>
      </c>
      <c r="AE5808" s="86"/>
      <c r="AF5808" s="86"/>
      <c r="AG5808" s="79" t="str">
        <f>+IF(AF5808&lt;&gt;"",VLOOKUP(AF5808,NIVELES!$A$666:$B$673,2,0),"")</f>
        <v/>
      </c>
      <c r="AH5808" s="78"/>
      <c r="AI5808" s="79" t="str">
        <f>IF(AH5808&lt;&gt;"",VLOOKUP(CONCATENATE(AG5808,AH5808),NIVELES!$B$676:$C$745,2,0),"")</f>
        <v/>
      </c>
      <c r="AJ5808" s="78"/>
      <c r="AK5808" s="79" t="str">
        <f>+IF(AJ5808&lt;&gt;"",VLOOKUP(AJ5808,NIVELES!$A$816:$B$892,2,0),"")</f>
        <v/>
      </c>
      <c r="AL5808" s="78"/>
      <c r="AM5808" s="78"/>
      <c r="AN5808" s="79" t="str">
        <f>IF(AM5808&lt;&gt;"",+VLOOKUP(AM5808,NIVELES!$A$1652:$B$2466,2,0),"")</f>
        <v/>
      </c>
      <c r="AO5808" s="87"/>
      <c r="AP5808" s="88"/>
      <c r="AQ5808" s="88"/>
      <c r="AR5808" s="88"/>
      <c r="AS5808" s="88"/>
      <c r="AT5808" s="88"/>
      <c r="AU5808" s="88"/>
      <c r="AV5808" s="88"/>
      <c r="AW5808" s="88"/>
      <c r="AX5808" s="88"/>
      <c r="AY5808" s="88"/>
      <c r="AZ5808" s="88"/>
      <c r="BA5808" s="88"/>
      <c r="BB5808" s="89">
        <f t="shared" si="359"/>
        <v>0</v>
      </c>
      <c r="BC5808" s="90" t="str">
        <f t="shared" si="358"/>
        <v xml:space="preserve"> </v>
      </c>
      <c r="BD5808" s="91" t="str">
        <f t="shared" si="360"/>
        <v xml:space="preserve"> </v>
      </c>
      <c r="BE5808" s="92">
        <f t="shared" si="361"/>
        <v>0</v>
      </c>
    </row>
    <row r="5809" spans="1:57" s="74" customFormat="1" ht="50.1" customHeight="1" x14ac:dyDescent="0.2">
      <c r="A5809" s="78"/>
      <c r="B5809" s="78"/>
      <c r="C5809" s="78"/>
      <c r="D5809" s="78"/>
      <c r="E5809" s="79" t="str">
        <f>+IF(C5809&lt;&gt;"",VLOOKUP(MID(C5809,18,5),NIVELES!$A$133:$B$213,2,0),"")</f>
        <v/>
      </c>
      <c r="F5809" s="80"/>
      <c r="G5809" s="81" t="str">
        <f>+IF(F5809&lt;&gt;"",VLOOKUP(F5809,NIVELES!$A$246:$C$464,3,0),"")</f>
        <v/>
      </c>
      <c r="H5809" s="82"/>
      <c r="I5809" s="78"/>
      <c r="J5809" s="78"/>
      <c r="K5809" s="78"/>
      <c r="L5809" s="78"/>
      <c r="M5809" s="78"/>
      <c r="N5809" s="78"/>
      <c r="O5809" s="78"/>
      <c r="P5809" s="82"/>
      <c r="Q5809" s="78"/>
      <c r="R5809" s="82"/>
      <c r="S5809" s="82"/>
      <c r="T5809" s="82"/>
      <c r="U5809" s="82"/>
      <c r="V5809" s="82"/>
      <c r="W5809" s="82"/>
      <c r="X5809" s="82"/>
      <c r="Y5809" s="82"/>
      <c r="Z5809" s="82"/>
      <c r="AA5809" s="82"/>
      <c r="AB5809" s="82"/>
      <c r="AC5809" s="82"/>
      <c r="AD5809" s="85" t="str">
        <f>IF(A5809&lt;&gt;"",IF(D5809="DIRECCIÓN_DE_TRANSFERENCIAS","280 0031",VLOOKUP(C5809,NIVELES!$A$14:$B$105,2,0)),"")</f>
        <v/>
      </c>
      <c r="AE5809" s="86"/>
      <c r="AF5809" s="86"/>
      <c r="AG5809" s="79" t="str">
        <f>+IF(AF5809&lt;&gt;"",VLOOKUP(AF5809,NIVELES!$A$666:$B$673,2,0),"")</f>
        <v/>
      </c>
      <c r="AH5809" s="78"/>
      <c r="AI5809" s="79" t="str">
        <f>IF(AH5809&lt;&gt;"",VLOOKUP(CONCATENATE(AG5809,AH5809),NIVELES!$B$676:$C$745,2,0),"")</f>
        <v/>
      </c>
      <c r="AJ5809" s="78"/>
      <c r="AK5809" s="79" t="str">
        <f>+IF(AJ5809&lt;&gt;"",VLOOKUP(AJ5809,NIVELES!$A$816:$B$892,2,0),"")</f>
        <v/>
      </c>
      <c r="AL5809" s="78"/>
      <c r="AM5809" s="78"/>
      <c r="AN5809" s="79" t="str">
        <f>IF(AM5809&lt;&gt;"",+VLOOKUP(AM5809,NIVELES!$A$1652:$B$2466,2,0),"")</f>
        <v/>
      </c>
      <c r="AO5809" s="87"/>
      <c r="AP5809" s="88"/>
      <c r="AQ5809" s="88"/>
      <c r="AR5809" s="88"/>
      <c r="AS5809" s="88"/>
      <c r="AT5809" s="88"/>
      <c r="AU5809" s="88"/>
      <c r="AV5809" s="88"/>
      <c r="AW5809" s="88"/>
      <c r="AX5809" s="88"/>
      <c r="AY5809" s="88"/>
      <c r="AZ5809" s="88"/>
      <c r="BA5809" s="88"/>
      <c r="BB5809" s="89">
        <f t="shared" si="359"/>
        <v>0</v>
      </c>
      <c r="BC5809" s="90" t="str">
        <f t="shared" si="358"/>
        <v xml:space="preserve"> </v>
      </c>
      <c r="BD5809" s="91" t="str">
        <f t="shared" si="360"/>
        <v xml:space="preserve"> </v>
      </c>
      <c r="BE5809" s="92">
        <f t="shared" si="361"/>
        <v>0</v>
      </c>
    </row>
    <row r="5810" spans="1:57" s="74" customFormat="1" ht="50.1" customHeight="1" x14ac:dyDescent="0.2">
      <c r="A5810" s="78"/>
      <c r="B5810" s="78"/>
      <c r="C5810" s="78"/>
      <c r="D5810" s="78"/>
      <c r="E5810" s="79" t="str">
        <f>+IF(C5810&lt;&gt;"",VLOOKUP(MID(C5810,18,5),NIVELES!$A$133:$B$213,2,0),"")</f>
        <v/>
      </c>
      <c r="F5810" s="80"/>
      <c r="G5810" s="81" t="str">
        <f>+IF(F5810&lt;&gt;"",VLOOKUP(F5810,NIVELES!$A$246:$C$464,3,0),"")</f>
        <v/>
      </c>
      <c r="H5810" s="82"/>
      <c r="I5810" s="78"/>
      <c r="J5810" s="78"/>
      <c r="K5810" s="78"/>
      <c r="L5810" s="78"/>
      <c r="M5810" s="78"/>
      <c r="N5810" s="78"/>
      <c r="O5810" s="78"/>
      <c r="P5810" s="82"/>
      <c r="Q5810" s="78"/>
      <c r="R5810" s="82"/>
      <c r="S5810" s="82"/>
      <c r="T5810" s="82"/>
      <c r="U5810" s="82"/>
      <c r="V5810" s="82"/>
      <c r="W5810" s="82"/>
      <c r="X5810" s="82"/>
      <c r="Y5810" s="82"/>
      <c r="Z5810" s="82"/>
      <c r="AA5810" s="82"/>
      <c r="AB5810" s="82"/>
      <c r="AC5810" s="82"/>
      <c r="AD5810" s="85" t="str">
        <f>IF(A5810&lt;&gt;"",IF(D5810="DIRECCIÓN_DE_TRANSFERENCIAS","280 0031",VLOOKUP(C5810,NIVELES!$A$14:$B$105,2,0)),"")</f>
        <v/>
      </c>
      <c r="AE5810" s="86"/>
      <c r="AF5810" s="86"/>
      <c r="AG5810" s="79" t="str">
        <f>+IF(AF5810&lt;&gt;"",VLOOKUP(AF5810,NIVELES!$A$666:$B$673,2,0),"")</f>
        <v/>
      </c>
      <c r="AH5810" s="78"/>
      <c r="AI5810" s="79" t="str">
        <f>IF(AH5810&lt;&gt;"",VLOOKUP(CONCATENATE(AG5810,AH5810),NIVELES!$B$676:$C$745,2,0),"")</f>
        <v/>
      </c>
      <c r="AJ5810" s="78"/>
      <c r="AK5810" s="79" t="str">
        <f>+IF(AJ5810&lt;&gt;"",VLOOKUP(AJ5810,NIVELES!$A$816:$B$892,2,0),"")</f>
        <v/>
      </c>
      <c r="AL5810" s="78"/>
      <c r="AM5810" s="78"/>
      <c r="AN5810" s="79" t="str">
        <f>IF(AM5810&lt;&gt;"",+VLOOKUP(AM5810,NIVELES!$A$1652:$B$2466,2,0),"")</f>
        <v/>
      </c>
      <c r="AO5810" s="87"/>
      <c r="AP5810" s="88"/>
      <c r="AQ5810" s="88"/>
      <c r="AR5810" s="88"/>
      <c r="AS5810" s="88"/>
      <c r="AT5810" s="88"/>
      <c r="AU5810" s="88"/>
      <c r="AV5810" s="88"/>
      <c r="AW5810" s="88"/>
      <c r="AX5810" s="88"/>
      <c r="AY5810" s="88"/>
      <c r="AZ5810" s="88"/>
      <c r="BA5810" s="88"/>
      <c r="BB5810" s="89">
        <f t="shared" si="359"/>
        <v>0</v>
      </c>
      <c r="BC5810" s="90" t="str">
        <f t="shared" si="358"/>
        <v xml:space="preserve"> </v>
      </c>
      <c r="BD5810" s="91" t="str">
        <f t="shared" si="360"/>
        <v xml:space="preserve"> </v>
      </c>
      <c r="BE5810" s="92">
        <f t="shared" si="361"/>
        <v>0</v>
      </c>
    </row>
    <row r="5811" spans="1:57" s="74" customFormat="1" ht="50.1" customHeight="1" x14ac:dyDescent="0.2">
      <c r="A5811" s="78"/>
      <c r="B5811" s="78"/>
      <c r="C5811" s="78"/>
      <c r="D5811" s="78"/>
      <c r="E5811" s="79" t="str">
        <f>+IF(C5811&lt;&gt;"",VLOOKUP(MID(C5811,18,5),NIVELES!$A$133:$B$213,2,0),"")</f>
        <v/>
      </c>
      <c r="F5811" s="80"/>
      <c r="G5811" s="81" t="str">
        <f>+IF(F5811&lt;&gt;"",VLOOKUP(F5811,NIVELES!$A$246:$C$464,3,0),"")</f>
        <v/>
      </c>
      <c r="H5811" s="82"/>
      <c r="I5811" s="78"/>
      <c r="J5811" s="78"/>
      <c r="K5811" s="78"/>
      <c r="L5811" s="78"/>
      <c r="M5811" s="78"/>
      <c r="N5811" s="78"/>
      <c r="O5811" s="78"/>
      <c r="P5811" s="82"/>
      <c r="Q5811" s="78"/>
      <c r="R5811" s="82"/>
      <c r="S5811" s="82"/>
      <c r="T5811" s="82"/>
      <c r="U5811" s="82"/>
      <c r="V5811" s="82"/>
      <c r="W5811" s="82"/>
      <c r="X5811" s="82"/>
      <c r="Y5811" s="82"/>
      <c r="Z5811" s="82"/>
      <c r="AA5811" s="82"/>
      <c r="AB5811" s="82"/>
      <c r="AC5811" s="82"/>
      <c r="AD5811" s="85" t="str">
        <f>IF(A5811&lt;&gt;"",IF(D5811="DIRECCIÓN_DE_TRANSFERENCIAS","280 0031",VLOOKUP(C5811,NIVELES!$A$14:$B$105,2,0)),"")</f>
        <v/>
      </c>
      <c r="AE5811" s="86"/>
      <c r="AF5811" s="86"/>
      <c r="AG5811" s="79" t="str">
        <f>+IF(AF5811&lt;&gt;"",VLOOKUP(AF5811,NIVELES!$A$666:$B$673,2,0),"")</f>
        <v/>
      </c>
      <c r="AH5811" s="78"/>
      <c r="AI5811" s="79" t="str">
        <f>IF(AH5811&lt;&gt;"",VLOOKUP(CONCATENATE(AG5811,AH5811),NIVELES!$B$676:$C$745,2,0),"")</f>
        <v/>
      </c>
      <c r="AJ5811" s="78"/>
      <c r="AK5811" s="79" t="str">
        <f>+IF(AJ5811&lt;&gt;"",VLOOKUP(AJ5811,NIVELES!$A$816:$B$892,2,0),"")</f>
        <v/>
      </c>
      <c r="AL5811" s="78"/>
      <c r="AM5811" s="78"/>
      <c r="AN5811" s="79" t="str">
        <f>IF(AM5811&lt;&gt;"",+VLOOKUP(AM5811,NIVELES!$A$1652:$B$2466,2,0),"")</f>
        <v/>
      </c>
      <c r="AO5811" s="87"/>
      <c r="AP5811" s="88"/>
      <c r="AQ5811" s="88"/>
      <c r="AR5811" s="88"/>
      <c r="AS5811" s="88"/>
      <c r="AT5811" s="88"/>
      <c r="AU5811" s="88"/>
      <c r="AV5811" s="88"/>
      <c r="AW5811" s="88"/>
      <c r="AX5811" s="88"/>
      <c r="AY5811" s="88"/>
      <c r="AZ5811" s="88"/>
      <c r="BA5811" s="88"/>
      <c r="BB5811" s="89">
        <f t="shared" si="359"/>
        <v>0</v>
      </c>
      <c r="BC5811" s="90" t="str">
        <f t="shared" si="358"/>
        <v xml:space="preserve"> </v>
      </c>
      <c r="BD5811" s="91" t="str">
        <f t="shared" si="360"/>
        <v xml:space="preserve"> </v>
      </c>
      <c r="BE5811" s="92">
        <f t="shared" si="361"/>
        <v>0</v>
      </c>
    </row>
    <row r="5812" spans="1:57" s="74" customFormat="1" ht="50.1" customHeight="1" x14ac:dyDescent="0.2">
      <c r="A5812" s="78"/>
      <c r="B5812" s="78"/>
      <c r="C5812" s="78"/>
      <c r="D5812" s="78"/>
      <c r="E5812" s="79" t="str">
        <f>+IF(C5812&lt;&gt;"",VLOOKUP(MID(C5812,18,5),NIVELES!$A$133:$B$213,2,0),"")</f>
        <v/>
      </c>
      <c r="F5812" s="80"/>
      <c r="G5812" s="81" t="str">
        <f>+IF(F5812&lt;&gt;"",VLOOKUP(F5812,NIVELES!$A$246:$C$464,3,0),"")</f>
        <v/>
      </c>
      <c r="H5812" s="82"/>
      <c r="I5812" s="78"/>
      <c r="J5812" s="78"/>
      <c r="K5812" s="78"/>
      <c r="L5812" s="78"/>
      <c r="M5812" s="78"/>
      <c r="N5812" s="78"/>
      <c r="O5812" s="78"/>
      <c r="P5812" s="82"/>
      <c r="Q5812" s="78"/>
      <c r="R5812" s="82"/>
      <c r="S5812" s="82"/>
      <c r="T5812" s="82"/>
      <c r="U5812" s="82"/>
      <c r="V5812" s="82"/>
      <c r="W5812" s="82"/>
      <c r="X5812" s="82"/>
      <c r="Y5812" s="82"/>
      <c r="Z5812" s="82"/>
      <c r="AA5812" s="82"/>
      <c r="AB5812" s="82"/>
      <c r="AC5812" s="82"/>
      <c r="AD5812" s="85" t="str">
        <f>IF(A5812&lt;&gt;"",IF(D5812="DIRECCIÓN_DE_TRANSFERENCIAS","280 0031",VLOOKUP(C5812,NIVELES!$A$14:$B$105,2,0)),"")</f>
        <v/>
      </c>
      <c r="AE5812" s="86"/>
      <c r="AF5812" s="86"/>
      <c r="AG5812" s="79" t="str">
        <f>+IF(AF5812&lt;&gt;"",VLOOKUP(AF5812,NIVELES!$A$666:$B$673,2,0),"")</f>
        <v/>
      </c>
      <c r="AH5812" s="78"/>
      <c r="AI5812" s="79" t="str">
        <f>IF(AH5812&lt;&gt;"",VLOOKUP(CONCATENATE(AG5812,AH5812),NIVELES!$B$676:$C$745,2,0),"")</f>
        <v/>
      </c>
      <c r="AJ5812" s="78"/>
      <c r="AK5812" s="79" t="str">
        <f>+IF(AJ5812&lt;&gt;"",VLOOKUP(AJ5812,NIVELES!$A$816:$B$892,2,0),"")</f>
        <v/>
      </c>
      <c r="AL5812" s="78"/>
      <c r="AM5812" s="78"/>
      <c r="AN5812" s="79" t="str">
        <f>IF(AM5812&lt;&gt;"",+VLOOKUP(AM5812,NIVELES!$A$1652:$B$2466,2,0),"")</f>
        <v/>
      </c>
      <c r="AO5812" s="87"/>
      <c r="AP5812" s="88"/>
      <c r="AQ5812" s="88"/>
      <c r="AR5812" s="88"/>
      <c r="AS5812" s="88"/>
      <c r="AT5812" s="88"/>
      <c r="AU5812" s="88"/>
      <c r="AV5812" s="88"/>
      <c r="AW5812" s="88"/>
      <c r="AX5812" s="88"/>
      <c r="AY5812" s="88"/>
      <c r="AZ5812" s="88"/>
      <c r="BA5812" s="88"/>
      <c r="BB5812" s="89">
        <f t="shared" si="359"/>
        <v>0</v>
      </c>
      <c r="BC5812" s="90" t="str">
        <f t="shared" si="358"/>
        <v xml:space="preserve"> </v>
      </c>
      <c r="BD5812" s="91" t="str">
        <f t="shared" si="360"/>
        <v xml:space="preserve"> </v>
      </c>
      <c r="BE5812" s="92">
        <f t="shared" si="361"/>
        <v>0</v>
      </c>
    </row>
    <row r="5813" spans="1:57" s="74" customFormat="1" ht="50.1" customHeight="1" x14ac:dyDescent="0.2">
      <c r="A5813" s="78"/>
      <c r="B5813" s="78"/>
      <c r="C5813" s="78"/>
      <c r="D5813" s="78"/>
      <c r="E5813" s="79" t="str">
        <f>+IF(C5813&lt;&gt;"",VLOOKUP(MID(C5813,18,5),NIVELES!$A$133:$B$213,2,0),"")</f>
        <v/>
      </c>
      <c r="F5813" s="80"/>
      <c r="G5813" s="81" t="str">
        <f>+IF(F5813&lt;&gt;"",VLOOKUP(F5813,NIVELES!$A$246:$C$464,3,0),"")</f>
        <v/>
      </c>
      <c r="H5813" s="82"/>
      <c r="I5813" s="78"/>
      <c r="J5813" s="78"/>
      <c r="K5813" s="78"/>
      <c r="L5813" s="78"/>
      <c r="M5813" s="78"/>
      <c r="N5813" s="78"/>
      <c r="O5813" s="78"/>
      <c r="P5813" s="82"/>
      <c r="Q5813" s="78"/>
      <c r="R5813" s="82"/>
      <c r="S5813" s="82"/>
      <c r="T5813" s="82"/>
      <c r="U5813" s="82"/>
      <c r="V5813" s="82"/>
      <c r="W5813" s="82"/>
      <c r="X5813" s="82"/>
      <c r="Y5813" s="82"/>
      <c r="Z5813" s="82"/>
      <c r="AA5813" s="82"/>
      <c r="AB5813" s="82"/>
      <c r="AC5813" s="82"/>
      <c r="AD5813" s="85" t="str">
        <f>IF(A5813&lt;&gt;"",IF(D5813="DIRECCIÓN_DE_TRANSFERENCIAS","280 0031",VLOOKUP(C5813,NIVELES!$A$14:$B$105,2,0)),"")</f>
        <v/>
      </c>
      <c r="AE5813" s="86"/>
      <c r="AF5813" s="86"/>
      <c r="AG5813" s="79" t="str">
        <f>+IF(AF5813&lt;&gt;"",VLOOKUP(AF5813,NIVELES!$A$666:$B$673,2,0),"")</f>
        <v/>
      </c>
      <c r="AH5813" s="78"/>
      <c r="AI5813" s="79" t="str">
        <f>IF(AH5813&lt;&gt;"",VLOOKUP(CONCATENATE(AG5813,AH5813),NIVELES!$B$676:$C$745,2,0),"")</f>
        <v/>
      </c>
      <c r="AJ5813" s="78"/>
      <c r="AK5813" s="79" t="str">
        <f>+IF(AJ5813&lt;&gt;"",VLOOKUP(AJ5813,NIVELES!$A$816:$B$892,2,0),"")</f>
        <v/>
      </c>
      <c r="AL5813" s="78"/>
      <c r="AM5813" s="78"/>
      <c r="AN5813" s="79" t="str">
        <f>IF(AM5813&lt;&gt;"",+VLOOKUP(AM5813,NIVELES!$A$1652:$B$2466,2,0),"")</f>
        <v/>
      </c>
      <c r="AO5813" s="87"/>
      <c r="AP5813" s="88"/>
      <c r="AQ5813" s="88"/>
      <c r="AR5813" s="88"/>
      <c r="AS5813" s="88"/>
      <c r="AT5813" s="88"/>
      <c r="AU5813" s="88"/>
      <c r="AV5813" s="88"/>
      <c r="AW5813" s="88"/>
      <c r="AX5813" s="88"/>
      <c r="AY5813" s="88"/>
      <c r="AZ5813" s="88"/>
      <c r="BA5813" s="88"/>
      <c r="BB5813" s="89">
        <f t="shared" si="359"/>
        <v>0</v>
      </c>
      <c r="BC5813" s="90" t="str">
        <f t="shared" si="358"/>
        <v xml:space="preserve"> </v>
      </c>
      <c r="BD5813" s="91" t="str">
        <f t="shared" si="360"/>
        <v xml:space="preserve"> </v>
      </c>
      <c r="BE5813" s="92">
        <f t="shared" si="361"/>
        <v>0</v>
      </c>
    </row>
    <row r="5814" spans="1:57" s="74" customFormat="1" ht="50.1" customHeight="1" x14ac:dyDescent="0.2">
      <c r="A5814" s="78"/>
      <c r="B5814" s="78"/>
      <c r="C5814" s="78"/>
      <c r="D5814" s="78"/>
      <c r="E5814" s="79" t="str">
        <f>+IF(C5814&lt;&gt;"",VLOOKUP(MID(C5814,18,5),NIVELES!$A$133:$B$213,2,0),"")</f>
        <v/>
      </c>
      <c r="F5814" s="80"/>
      <c r="G5814" s="81" t="str">
        <f>+IF(F5814&lt;&gt;"",VLOOKUP(F5814,NIVELES!$A$246:$C$464,3,0),"")</f>
        <v/>
      </c>
      <c r="H5814" s="82"/>
      <c r="I5814" s="78"/>
      <c r="J5814" s="78"/>
      <c r="K5814" s="78"/>
      <c r="L5814" s="78"/>
      <c r="M5814" s="78"/>
      <c r="N5814" s="78"/>
      <c r="O5814" s="78"/>
      <c r="P5814" s="82"/>
      <c r="Q5814" s="78"/>
      <c r="R5814" s="82"/>
      <c r="S5814" s="82"/>
      <c r="T5814" s="82"/>
      <c r="U5814" s="82"/>
      <c r="V5814" s="82"/>
      <c r="W5814" s="82"/>
      <c r="X5814" s="82"/>
      <c r="Y5814" s="82"/>
      <c r="Z5814" s="82"/>
      <c r="AA5814" s="82"/>
      <c r="AB5814" s="82"/>
      <c r="AC5814" s="82"/>
      <c r="AD5814" s="85" t="str">
        <f>IF(A5814&lt;&gt;"",IF(D5814="DIRECCIÓN_DE_TRANSFERENCIAS","280 0031",VLOOKUP(C5814,NIVELES!$A$14:$B$105,2,0)),"")</f>
        <v/>
      </c>
      <c r="AE5814" s="86"/>
      <c r="AF5814" s="86"/>
      <c r="AG5814" s="79" t="str">
        <f>+IF(AF5814&lt;&gt;"",VLOOKUP(AF5814,NIVELES!$A$666:$B$673,2,0),"")</f>
        <v/>
      </c>
      <c r="AH5814" s="78"/>
      <c r="AI5814" s="79" t="str">
        <f>IF(AH5814&lt;&gt;"",VLOOKUP(CONCATENATE(AG5814,AH5814),NIVELES!$B$676:$C$745,2,0),"")</f>
        <v/>
      </c>
      <c r="AJ5814" s="78"/>
      <c r="AK5814" s="79" t="str">
        <f>+IF(AJ5814&lt;&gt;"",VLOOKUP(AJ5814,NIVELES!$A$816:$B$892,2,0),"")</f>
        <v/>
      </c>
      <c r="AL5814" s="78"/>
      <c r="AM5814" s="78"/>
      <c r="AN5814" s="79" t="str">
        <f>IF(AM5814&lt;&gt;"",+VLOOKUP(AM5814,NIVELES!$A$1652:$B$2466,2,0),"")</f>
        <v/>
      </c>
      <c r="AO5814" s="87"/>
      <c r="AP5814" s="88"/>
      <c r="AQ5814" s="88"/>
      <c r="AR5814" s="88"/>
      <c r="AS5814" s="88"/>
      <c r="AT5814" s="88"/>
      <c r="AU5814" s="88"/>
      <c r="AV5814" s="88"/>
      <c r="AW5814" s="88"/>
      <c r="AX5814" s="88"/>
      <c r="AY5814" s="88"/>
      <c r="AZ5814" s="88"/>
      <c r="BA5814" s="88"/>
      <c r="BB5814" s="89">
        <f t="shared" si="359"/>
        <v>0</v>
      </c>
      <c r="BC5814" s="90" t="str">
        <f t="shared" si="358"/>
        <v xml:space="preserve"> </v>
      </c>
      <c r="BD5814" s="91" t="str">
        <f t="shared" si="360"/>
        <v xml:space="preserve"> </v>
      </c>
      <c r="BE5814" s="92">
        <f t="shared" si="361"/>
        <v>0</v>
      </c>
    </row>
    <row r="5815" spans="1:57" s="74" customFormat="1" ht="50.1" customHeight="1" x14ac:dyDescent="0.2">
      <c r="A5815" s="78"/>
      <c r="B5815" s="78"/>
      <c r="C5815" s="78"/>
      <c r="D5815" s="78"/>
      <c r="E5815" s="79" t="str">
        <f>+IF(C5815&lt;&gt;"",VLOOKUP(MID(C5815,18,5),NIVELES!$A$133:$B$213,2,0),"")</f>
        <v/>
      </c>
      <c r="F5815" s="80"/>
      <c r="G5815" s="81" t="str">
        <f>+IF(F5815&lt;&gt;"",VLOOKUP(F5815,NIVELES!$A$246:$C$464,3,0),"")</f>
        <v/>
      </c>
      <c r="H5815" s="82"/>
      <c r="I5815" s="78"/>
      <c r="J5815" s="78"/>
      <c r="K5815" s="78"/>
      <c r="L5815" s="78"/>
      <c r="M5815" s="78"/>
      <c r="N5815" s="78"/>
      <c r="O5815" s="78"/>
      <c r="P5815" s="82"/>
      <c r="Q5815" s="78"/>
      <c r="R5815" s="82"/>
      <c r="S5815" s="82"/>
      <c r="T5815" s="82"/>
      <c r="U5815" s="82"/>
      <c r="V5815" s="82"/>
      <c r="W5815" s="82"/>
      <c r="X5815" s="82"/>
      <c r="Y5815" s="82"/>
      <c r="Z5815" s="82"/>
      <c r="AA5815" s="82"/>
      <c r="AB5815" s="82"/>
      <c r="AC5815" s="82"/>
      <c r="AD5815" s="85" t="str">
        <f>IF(A5815&lt;&gt;"",IF(D5815="DIRECCIÓN_DE_TRANSFERENCIAS","280 0031",VLOOKUP(C5815,NIVELES!$A$14:$B$105,2,0)),"")</f>
        <v/>
      </c>
      <c r="AE5815" s="86"/>
      <c r="AF5815" s="86"/>
      <c r="AG5815" s="79" t="str">
        <f>+IF(AF5815&lt;&gt;"",VLOOKUP(AF5815,NIVELES!$A$666:$B$673,2,0),"")</f>
        <v/>
      </c>
      <c r="AH5815" s="78"/>
      <c r="AI5815" s="79" t="str">
        <f>IF(AH5815&lt;&gt;"",VLOOKUP(CONCATENATE(AG5815,AH5815),NIVELES!$B$676:$C$745,2,0),"")</f>
        <v/>
      </c>
      <c r="AJ5815" s="78"/>
      <c r="AK5815" s="79" t="str">
        <f>+IF(AJ5815&lt;&gt;"",VLOOKUP(AJ5815,NIVELES!$A$816:$B$892,2,0),"")</f>
        <v/>
      </c>
      <c r="AL5815" s="78"/>
      <c r="AM5815" s="78"/>
      <c r="AN5815" s="79" t="str">
        <f>IF(AM5815&lt;&gt;"",+VLOOKUP(AM5815,NIVELES!$A$1652:$B$2466,2,0),"")</f>
        <v/>
      </c>
      <c r="AO5815" s="87"/>
      <c r="AP5815" s="88"/>
      <c r="AQ5815" s="88"/>
      <c r="AR5815" s="88"/>
      <c r="AS5815" s="88"/>
      <c r="AT5815" s="88"/>
      <c r="AU5815" s="88"/>
      <c r="AV5815" s="88"/>
      <c r="AW5815" s="88"/>
      <c r="AX5815" s="88"/>
      <c r="AY5815" s="88"/>
      <c r="AZ5815" s="88"/>
      <c r="BA5815" s="88"/>
      <c r="BB5815" s="89">
        <f t="shared" si="359"/>
        <v>0</v>
      </c>
      <c r="BC5815" s="90" t="str">
        <f t="shared" si="358"/>
        <v xml:space="preserve"> </v>
      </c>
      <c r="BD5815" s="91" t="str">
        <f t="shared" si="360"/>
        <v xml:space="preserve"> </v>
      </c>
      <c r="BE5815" s="92">
        <f t="shared" si="361"/>
        <v>0</v>
      </c>
    </row>
    <row r="5816" spans="1:57" s="74" customFormat="1" ht="50.1" customHeight="1" x14ac:dyDescent="0.2">
      <c r="A5816" s="78"/>
      <c r="B5816" s="78"/>
      <c r="C5816" s="78"/>
      <c r="D5816" s="78"/>
      <c r="E5816" s="79" t="str">
        <f>+IF(C5816&lt;&gt;"",VLOOKUP(MID(C5816,18,5),NIVELES!$A$133:$B$213,2,0),"")</f>
        <v/>
      </c>
      <c r="F5816" s="80"/>
      <c r="G5816" s="81" t="str">
        <f>+IF(F5816&lt;&gt;"",VLOOKUP(F5816,NIVELES!$A$246:$C$464,3,0),"")</f>
        <v/>
      </c>
      <c r="H5816" s="82"/>
      <c r="I5816" s="78"/>
      <c r="J5816" s="78"/>
      <c r="K5816" s="78"/>
      <c r="L5816" s="78"/>
      <c r="M5816" s="78"/>
      <c r="N5816" s="78"/>
      <c r="O5816" s="78"/>
      <c r="P5816" s="82"/>
      <c r="Q5816" s="78"/>
      <c r="R5816" s="82"/>
      <c r="S5816" s="82"/>
      <c r="T5816" s="82"/>
      <c r="U5816" s="82"/>
      <c r="V5816" s="82"/>
      <c r="W5816" s="82"/>
      <c r="X5816" s="82"/>
      <c r="Y5816" s="82"/>
      <c r="Z5816" s="82"/>
      <c r="AA5816" s="82"/>
      <c r="AB5816" s="82"/>
      <c r="AC5816" s="82"/>
      <c r="AD5816" s="85" t="str">
        <f>IF(A5816&lt;&gt;"",IF(D5816="DIRECCIÓN_DE_TRANSFERENCIAS","280 0031",VLOOKUP(C5816,NIVELES!$A$14:$B$105,2,0)),"")</f>
        <v/>
      </c>
      <c r="AE5816" s="86"/>
      <c r="AF5816" s="86"/>
      <c r="AG5816" s="79" t="str">
        <f>+IF(AF5816&lt;&gt;"",VLOOKUP(AF5816,NIVELES!$A$666:$B$673,2,0),"")</f>
        <v/>
      </c>
      <c r="AH5816" s="78"/>
      <c r="AI5816" s="79" t="str">
        <f>IF(AH5816&lt;&gt;"",VLOOKUP(CONCATENATE(AG5816,AH5816),NIVELES!$B$676:$C$745,2,0),"")</f>
        <v/>
      </c>
      <c r="AJ5816" s="78"/>
      <c r="AK5816" s="79" t="str">
        <f>+IF(AJ5816&lt;&gt;"",VLOOKUP(AJ5816,NIVELES!$A$816:$B$892,2,0),"")</f>
        <v/>
      </c>
      <c r="AL5816" s="78"/>
      <c r="AM5816" s="78"/>
      <c r="AN5816" s="79" t="str">
        <f>IF(AM5816&lt;&gt;"",+VLOOKUP(AM5816,NIVELES!$A$1652:$B$2466,2,0),"")</f>
        <v/>
      </c>
      <c r="AO5816" s="87"/>
      <c r="AP5816" s="88"/>
      <c r="AQ5816" s="88"/>
      <c r="AR5816" s="88"/>
      <c r="AS5816" s="88"/>
      <c r="AT5816" s="88"/>
      <c r="AU5816" s="88"/>
      <c r="AV5816" s="88"/>
      <c r="AW5816" s="88"/>
      <c r="AX5816" s="88"/>
      <c r="AY5816" s="88"/>
      <c r="AZ5816" s="88"/>
      <c r="BA5816" s="88"/>
      <c r="BB5816" s="89">
        <f t="shared" si="359"/>
        <v>0</v>
      </c>
      <c r="BC5816" s="90" t="str">
        <f t="shared" si="358"/>
        <v xml:space="preserve"> </v>
      </c>
      <c r="BD5816" s="91" t="str">
        <f t="shared" si="360"/>
        <v xml:space="preserve"> </v>
      </c>
      <c r="BE5816" s="92">
        <f t="shared" si="361"/>
        <v>0</v>
      </c>
    </row>
    <row r="5817" spans="1:57" s="74" customFormat="1" ht="50.1" customHeight="1" x14ac:dyDescent="0.2">
      <c r="A5817" s="78"/>
      <c r="B5817" s="78"/>
      <c r="C5817" s="78"/>
      <c r="D5817" s="78"/>
      <c r="E5817" s="79" t="str">
        <f>+IF(C5817&lt;&gt;"",VLOOKUP(MID(C5817,18,5),NIVELES!$A$133:$B$213,2,0),"")</f>
        <v/>
      </c>
      <c r="F5817" s="80"/>
      <c r="G5817" s="81" t="str">
        <f>+IF(F5817&lt;&gt;"",VLOOKUP(F5817,NIVELES!$A$246:$C$464,3,0),"")</f>
        <v/>
      </c>
      <c r="H5817" s="82"/>
      <c r="I5817" s="78"/>
      <c r="J5817" s="78"/>
      <c r="K5817" s="78"/>
      <c r="L5817" s="78"/>
      <c r="M5817" s="78"/>
      <c r="N5817" s="78"/>
      <c r="O5817" s="78"/>
      <c r="P5817" s="82"/>
      <c r="Q5817" s="78"/>
      <c r="R5817" s="82"/>
      <c r="S5817" s="82"/>
      <c r="T5817" s="82"/>
      <c r="U5817" s="82"/>
      <c r="V5817" s="82"/>
      <c r="W5817" s="82"/>
      <c r="X5817" s="82"/>
      <c r="Y5817" s="82"/>
      <c r="Z5817" s="82"/>
      <c r="AA5817" s="82"/>
      <c r="AB5817" s="82"/>
      <c r="AC5817" s="82"/>
      <c r="AD5817" s="85" t="str">
        <f>IF(A5817&lt;&gt;"",IF(D5817="DIRECCIÓN_DE_TRANSFERENCIAS","280 0031",VLOOKUP(C5817,NIVELES!$A$14:$B$105,2,0)),"")</f>
        <v/>
      </c>
      <c r="AE5817" s="86"/>
      <c r="AF5817" s="86"/>
      <c r="AG5817" s="79" t="str">
        <f>+IF(AF5817&lt;&gt;"",VLOOKUP(AF5817,NIVELES!$A$666:$B$673,2,0),"")</f>
        <v/>
      </c>
      <c r="AH5817" s="78"/>
      <c r="AI5817" s="79" t="str">
        <f>IF(AH5817&lt;&gt;"",VLOOKUP(CONCATENATE(AG5817,AH5817),NIVELES!$B$676:$C$745,2,0),"")</f>
        <v/>
      </c>
      <c r="AJ5817" s="78"/>
      <c r="AK5817" s="79" t="str">
        <f>+IF(AJ5817&lt;&gt;"",VLOOKUP(AJ5817,NIVELES!$A$816:$B$892,2,0),"")</f>
        <v/>
      </c>
      <c r="AL5817" s="78"/>
      <c r="AM5817" s="78"/>
      <c r="AN5817" s="79" t="str">
        <f>IF(AM5817&lt;&gt;"",+VLOOKUP(AM5817,NIVELES!$A$1652:$B$2466,2,0),"")</f>
        <v/>
      </c>
      <c r="AO5817" s="87"/>
      <c r="AP5817" s="88"/>
      <c r="AQ5817" s="88"/>
      <c r="AR5817" s="88"/>
      <c r="AS5817" s="88"/>
      <c r="AT5817" s="88"/>
      <c r="AU5817" s="88"/>
      <c r="AV5817" s="88"/>
      <c r="AW5817" s="88"/>
      <c r="AX5817" s="88"/>
      <c r="AY5817" s="88"/>
      <c r="AZ5817" s="88"/>
      <c r="BA5817" s="88"/>
      <c r="BB5817" s="89">
        <f t="shared" si="359"/>
        <v>0</v>
      </c>
      <c r="BC5817" s="90" t="str">
        <f t="shared" si="358"/>
        <v xml:space="preserve"> </v>
      </c>
      <c r="BD5817" s="91" t="str">
        <f t="shared" si="360"/>
        <v xml:space="preserve"> </v>
      </c>
      <c r="BE5817" s="92">
        <f t="shared" si="361"/>
        <v>0</v>
      </c>
    </row>
    <row r="5818" spans="1:57" s="74" customFormat="1" ht="50.1" customHeight="1" x14ac:dyDescent="0.2">
      <c r="A5818" s="78"/>
      <c r="B5818" s="78"/>
      <c r="C5818" s="78"/>
      <c r="D5818" s="78"/>
      <c r="E5818" s="79" t="str">
        <f>+IF(C5818&lt;&gt;"",VLOOKUP(MID(C5818,18,5),NIVELES!$A$133:$B$213,2,0),"")</f>
        <v/>
      </c>
      <c r="F5818" s="80"/>
      <c r="G5818" s="81" t="str">
        <f>+IF(F5818&lt;&gt;"",VLOOKUP(F5818,NIVELES!$A$246:$C$464,3,0),"")</f>
        <v/>
      </c>
      <c r="H5818" s="82"/>
      <c r="I5818" s="78"/>
      <c r="J5818" s="78"/>
      <c r="K5818" s="78"/>
      <c r="L5818" s="78"/>
      <c r="M5818" s="78"/>
      <c r="N5818" s="78"/>
      <c r="O5818" s="78"/>
      <c r="P5818" s="82"/>
      <c r="Q5818" s="78"/>
      <c r="R5818" s="82"/>
      <c r="S5818" s="82"/>
      <c r="T5818" s="82"/>
      <c r="U5818" s="82"/>
      <c r="V5818" s="82"/>
      <c r="W5818" s="82"/>
      <c r="X5818" s="82"/>
      <c r="Y5818" s="82"/>
      <c r="Z5818" s="82"/>
      <c r="AA5818" s="82"/>
      <c r="AB5818" s="82"/>
      <c r="AC5818" s="82"/>
      <c r="AD5818" s="85" t="str">
        <f>IF(A5818&lt;&gt;"",IF(D5818="DIRECCIÓN_DE_TRANSFERENCIAS","280 0031",VLOOKUP(C5818,NIVELES!$A$14:$B$105,2,0)),"")</f>
        <v/>
      </c>
      <c r="AE5818" s="86"/>
      <c r="AF5818" s="86"/>
      <c r="AG5818" s="79" t="str">
        <f>+IF(AF5818&lt;&gt;"",VLOOKUP(AF5818,NIVELES!$A$666:$B$673,2,0),"")</f>
        <v/>
      </c>
      <c r="AH5818" s="78"/>
      <c r="AI5818" s="79" t="str">
        <f>IF(AH5818&lt;&gt;"",VLOOKUP(CONCATENATE(AG5818,AH5818),NIVELES!$B$676:$C$745,2,0),"")</f>
        <v/>
      </c>
      <c r="AJ5818" s="78"/>
      <c r="AK5818" s="79" t="str">
        <f>+IF(AJ5818&lt;&gt;"",VLOOKUP(AJ5818,NIVELES!$A$816:$B$892,2,0),"")</f>
        <v/>
      </c>
      <c r="AL5818" s="78"/>
      <c r="AM5818" s="78"/>
      <c r="AN5818" s="79" t="str">
        <f>IF(AM5818&lt;&gt;"",+VLOOKUP(AM5818,NIVELES!$A$1652:$B$2466,2,0),"")</f>
        <v/>
      </c>
      <c r="AO5818" s="87"/>
      <c r="AP5818" s="88"/>
      <c r="AQ5818" s="88"/>
      <c r="AR5818" s="88"/>
      <c r="AS5818" s="88"/>
      <c r="AT5818" s="88"/>
      <c r="AU5818" s="88"/>
      <c r="AV5818" s="88"/>
      <c r="AW5818" s="88"/>
      <c r="AX5818" s="88"/>
      <c r="AY5818" s="88"/>
      <c r="AZ5818" s="88"/>
      <c r="BA5818" s="88"/>
      <c r="BB5818" s="89">
        <f t="shared" si="359"/>
        <v>0</v>
      </c>
      <c r="BC5818" s="90" t="str">
        <f t="shared" si="358"/>
        <v xml:space="preserve"> </v>
      </c>
      <c r="BD5818" s="91" t="str">
        <f t="shared" si="360"/>
        <v xml:space="preserve"> </v>
      </c>
      <c r="BE5818" s="92">
        <f t="shared" si="361"/>
        <v>0</v>
      </c>
    </row>
    <row r="5819" spans="1:57" s="74" customFormat="1" ht="50.1" customHeight="1" x14ac:dyDescent="0.2">
      <c r="A5819" s="78"/>
      <c r="B5819" s="78"/>
      <c r="C5819" s="78"/>
      <c r="D5819" s="78"/>
      <c r="E5819" s="79" t="str">
        <f>+IF(C5819&lt;&gt;"",VLOOKUP(MID(C5819,18,5),NIVELES!$A$133:$B$213,2,0),"")</f>
        <v/>
      </c>
      <c r="F5819" s="80"/>
      <c r="G5819" s="81" t="str">
        <f>+IF(F5819&lt;&gt;"",VLOOKUP(F5819,NIVELES!$A$246:$C$464,3,0),"")</f>
        <v/>
      </c>
      <c r="H5819" s="82"/>
      <c r="I5819" s="78"/>
      <c r="J5819" s="78"/>
      <c r="K5819" s="78"/>
      <c r="L5819" s="78"/>
      <c r="M5819" s="78"/>
      <c r="N5819" s="78"/>
      <c r="O5819" s="78"/>
      <c r="P5819" s="82"/>
      <c r="Q5819" s="78"/>
      <c r="R5819" s="82"/>
      <c r="S5819" s="82"/>
      <c r="T5819" s="82"/>
      <c r="U5819" s="82"/>
      <c r="V5819" s="82"/>
      <c r="W5819" s="82"/>
      <c r="X5819" s="82"/>
      <c r="Y5819" s="82"/>
      <c r="Z5819" s="82"/>
      <c r="AA5819" s="82"/>
      <c r="AB5819" s="82"/>
      <c r="AC5819" s="82"/>
      <c r="AD5819" s="85" t="str">
        <f>IF(A5819&lt;&gt;"",IF(D5819="DIRECCIÓN_DE_TRANSFERENCIAS","280 0031",VLOOKUP(C5819,NIVELES!$A$14:$B$105,2,0)),"")</f>
        <v/>
      </c>
      <c r="AE5819" s="86"/>
      <c r="AF5819" s="86"/>
      <c r="AG5819" s="79" t="str">
        <f>+IF(AF5819&lt;&gt;"",VLOOKUP(AF5819,NIVELES!$A$666:$B$673,2,0),"")</f>
        <v/>
      </c>
      <c r="AH5819" s="78"/>
      <c r="AI5819" s="79" t="str">
        <f>IF(AH5819&lt;&gt;"",VLOOKUP(CONCATENATE(AG5819,AH5819),NIVELES!$B$676:$C$745,2,0),"")</f>
        <v/>
      </c>
      <c r="AJ5819" s="78"/>
      <c r="AK5819" s="79" t="str">
        <f>+IF(AJ5819&lt;&gt;"",VLOOKUP(AJ5819,NIVELES!$A$816:$B$892,2,0),"")</f>
        <v/>
      </c>
      <c r="AL5819" s="78"/>
      <c r="AM5819" s="78"/>
      <c r="AN5819" s="79" t="str">
        <f>IF(AM5819&lt;&gt;"",+VLOOKUP(AM5819,NIVELES!$A$1652:$B$2466,2,0),"")</f>
        <v/>
      </c>
      <c r="AO5819" s="87"/>
      <c r="AP5819" s="88"/>
      <c r="AQ5819" s="88"/>
      <c r="AR5819" s="88"/>
      <c r="AS5819" s="88"/>
      <c r="AT5819" s="88"/>
      <c r="AU5819" s="88"/>
      <c r="AV5819" s="88"/>
      <c r="AW5819" s="88"/>
      <c r="AX5819" s="88"/>
      <c r="AY5819" s="88"/>
      <c r="AZ5819" s="88"/>
      <c r="BA5819" s="88"/>
      <c r="BB5819" s="89">
        <f t="shared" si="359"/>
        <v>0</v>
      </c>
      <c r="BC5819" s="90" t="str">
        <f t="shared" si="358"/>
        <v xml:space="preserve"> </v>
      </c>
      <c r="BD5819" s="91" t="str">
        <f t="shared" si="360"/>
        <v xml:space="preserve"> </v>
      </c>
      <c r="BE5819" s="92">
        <f t="shared" si="361"/>
        <v>0</v>
      </c>
    </row>
    <row r="5820" spans="1:57" s="74" customFormat="1" ht="50.1" customHeight="1" x14ac:dyDescent="0.2">
      <c r="A5820" s="78"/>
      <c r="B5820" s="78"/>
      <c r="C5820" s="78"/>
      <c r="D5820" s="78"/>
      <c r="E5820" s="79" t="str">
        <f>+IF(C5820&lt;&gt;"",VLOOKUP(MID(C5820,18,5),NIVELES!$A$133:$B$213,2,0),"")</f>
        <v/>
      </c>
      <c r="F5820" s="80"/>
      <c r="G5820" s="81" t="str">
        <f>+IF(F5820&lt;&gt;"",VLOOKUP(F5820,NIVELES!$A$246:$C$464,3,0),"")</f>
        <v/>
      </c>
      <c r="H5820" s="82"/>
      <c r="I5820" s="78"/>
      <c r="J5820" s="78"/>
      <c r="K5820" s="78"/>
      <c r="L5820" s="78"/>
      <c r="M5820" s="78"/>
      <c r="N5820" s="78"/>
      <c r="O5820" s="78"/>
      <c r="P5820" s="82"/>
      <c r="Q5820" s="78"/>
      <c r="R5820" s="82"/>
      <c r="S5820" s="82"/>
      <c r="T5820" s="82"/>
      <c r="U5820" s="82"/>
      <c r="V5820" s="82"/>
      <c r="W5820" s="82"/>
      <c r="X5820" s="82"/>
      <c r="Y5820" s="82"/>
      <c r="Z5820" s="82"/>
      <c r="AA5820" s="82"/>
      <c r="AB5820" s="82"/>
      <c r="AC5820" s="82"/>
      <c r="AD5820" s="85" t="str">
        <f>IF(A5820&lt;&gt;"",IF(D5820="DIRECCIÓN_DE_TRANSFERENCIAS","280 0031",VLOOKUP(C5820,NIVELES!$A$14:$B$105,2,0)),"")</f>
        <v/>
      </c>
      <c r="AE5820" s="86"/>
      <c r="AF5820" s="86"/>
      <c r="AG5820" s="79" t="str">
        <f>+IF(AF5820&lt;&gt;"",VLOOKUP(AF5820,NIVELES!$A$666:$B$673,2,0),"")</f>
        <v/>
      </c>
      <c r="AH5820" s="78"/>
      <c r="AI5820" s="79" t="str">
        <f>IF(AH5820&lt;&gt;"",VLOOKUP(CONCATENATE(AG5820,AH5820),NIVELES!$B$676:$C$745,2,0),"")</f>
        <v/>
      </c>
      <c r="AJ5820" s="78"/>
      <c r="AK5820" s="79" t="str">
        <f>+IF(AJ5820&lt;&gt;"",VLOOKUP(AJ5820,NIVELES!$A$816:$B$892,2,0),"")</f>
        <v/>
      </c>
      <c r="AL5820" s="78"/>
      <c r="AM5820" s="78"/>
      <c r="AN5820" s="79" t="str">
        <f>IF(AM5820&lt;&gt;"",+VLOOKUP(AM5820,NIVELES!$A$1652:$B$2466,2,0),"")</f>
        <v/>
      </c>
      <c r="AO5820" s="87"/>
      <c r="AP5820" s="88"/>
      <c r="AQ5820" s="88"/>
      <c r="AR5820" s="88"/>
      <c r="AS5820" s="88"/>
      <c r="AT5820" s="88"/>
      <c r="AU5820" s="88"/>
      <c r="AV5820" s="88"/>
      <c r="AW5820" s="88"/>
      <c r="AX5820" s="88"/>
      <c r="AY5820" s="88"/>
      <c r="AZ5820" s="88"/>
      <c r="BA5820" s="88"/>
      <c r="BB5820" s="89">
        <f t="shared" si="359"/>
        <v>0</v>
      </c>
      <c r="BC5820" s="90" t="str">
        <f t="shared" si="358"/>
        <v xml:space="preserve"> </v>
      </c>
      <c r="BD5820" s="91" t="str">
        <f t="shared" si="360"/>
        <v xml:space="preserve"> </v>
      </c>
      <c r="BE5820" s="92">
        <f t="shared" si="361"/>
        <v>0</v>
      </c>
    </row>
    <row r="5821" spans="1:57" s="74" customFormat="1" ht="50.1" customHeight="1" x14ac:dyDescent="0.2">
      <c r="A5821" s="78"/>
      <c r="B5821" s="78"/>
      <c r="C5821" s="78"/>
      <c r="D5821" s="78"/>
      <c r="E5821" s="79" t="str">
        <f>+IF(C5821&lt;&gt;"",VLOOKUP(MID(C5821,18,5),NIVELES!$A$133:$B$213,2,0),"")</f>
        <v/>
      </c>
      <c r="F5821" s="80"/>
      <c r="G5821" s="81" t="str">
        <f>+IF(F5821&lt;&gt;"",VLOOKUP(F5821,NIVELES!$A$246:$C$464,3,0),"")</f>
        <v/>
      </c>
      <c r="H5821" s="82"/>
      <c r="I5821" s="78"/>
      <c r="J5821" s="78"/>
      <c r="K5821" s="78"/>
      <c r="L5821" s="78"/>
      <c r="M5821" s="78"/>
      <c r="N5821" s="78"/>
      <c r="O5821" s="78"/>
      <c r="P5821" s="82"/>
      <c r="Q5821" s="78"/>
      <c r="R5821" s="82"/>
      <c r="S5821" s="82"/>
      <c r="T5821" s="82"/>
      <c r="U5821" s="82"/>
      <c r="V5821" s="82"/>
      <c r="W5821" s="82"/>
      <c r="X5821" s="82"/>
      <c r="Y5821" s="82"/>
      <c r="Z5821" s="82"/>
      <c r="AA5821" s="82"/>
      <c r="AB5821" s="82"/>
      <c r="AC5821" s="82"/>
      <c r="AD5821" s="85" t="str">
        <f>IF(A5821&lt;&gt;"",IF(D5821="DIRECCIÓN_DE_TRANSFERENCIAS","280 0031",VLOOKUP(C5821,NIVELES!$A$14:$B$105,2,0)),"")</f>
        <v/>
      </c>
      <c r="AE5821" s="86"/>
      <c r="AF5821" s="86"/>
      <c r="AG5821" s="79" t="str">
        <f>+IF(AF5821&lt;&gt;"",VLOOKUP(AF5821,NIVELES!$A$666:$B$673,2,0),"")</f>
        <v/>
      </c>
      <c r="AH5821" s="78"/>
      <c r="AI5821" s="79" t="str">
        <f>IF(AH5821&lt;&gt;"",VLOOKUP(CONCATENATE(AG5821,AH5821),NIVELES!$B$676:$C$745,2,0),"")</f>
        <v/>
      </c>
      <c r="AJ5821" s="78"/>
      <c r="AK5821" s="79" t="str">
        <f>+IF(AJ5821&lt;&gt;"",VLOOKUP(AJ5821,NIVELES!$A$816:$B$892,2,0),"")</f>
        <v/>
      </c>
      <c r="AL5821" s="78"/>
      <c r="AM5821" s="78"/>
      <c r="AN5821" s="79" t="str">
        <f>IF(AM5821&lt;&gt;"",+VLOOKUP(AM5821,NIVELES!$A$1652:$B$2466,2,0),"")</f>
        <v/>
      </c>
      <c r="AO5821" s="87"/>
      <c r="AP5821" s="88"/>
      <c r="AQ5821" s="88"/>
      <c r="AR5821" s="88"/>
      <c r="AS5821" s="88"/>
      <c r="AT5821" s="88"/>
      <c r="AU5821" s="88"/>
      <c r="AV5821" s="88"/>
      <c r="AW5821" s="88"/>
      <c r="AX5821" s="88"/>
      <c r="AY5821" s="88"/>
      <c r="AZ5821" s="88"/>
      <c r="BA5821" s="88"/>
      <c r="BB5821" s="89">
        <f t="shared" si="359"/>
        <v>0</v>
      </c>
      <c r="BC5821" s="90" t="str">
        <f t="shared" si="358"/>
        <v xml:space="preserve"> </v>
      </c>
      <c r="BD5821" s="91" t="str">
        <f t="shared" si="360"/>
        <v xml:space="preserve"> </v>
      </c>
      <c r="BE5821" s="92">
        <f t="shared" si="361"/>
        <v>0</v>
      </c>
    </row>
    <row r="5822" spans="1:57" s="74" customFormat="1" ht="50.1" customHeight="1" x14ac:dyDescent="0.2">
      <c r="A5822" s="78"/>
      <c r="B5822" s="78"/>
      <c r="C5822" s="78"/>
      <c r="D5822" s="78"/>
      <c r="E5822" s="79" t="str">
        <f>+IF(C5822&lt;&gt;"",VLOOKUP(MID(C5822,18,5),NIVELES!$A$133:$B$213,2,0),"")</f>
        <v/>
      </c>
      <c r="F5822" s="80"/>
      <c r="G5822" s="81" t="str">
        <f>+IF(F5822&lt;&gt;"",VLOOKUP(F5822,NIVELES!$A$246:$C$464,3,0),"")</f>
        <v/>
      </c>
      <c r="H5822" s="82"/>
      <c r="I5822" s="78"/>
      <c r="J5822" s="78"/>
      <c r="K5822" s="78"/>
      <c r="L5822" s="78"/>
      <c r="M5822" s="78"/>
      <c r="N5822" s="78"/>
      <c r="O5822" s="78"/>
      <c r="P5822" s="82"/>
      <c r="Q5822" s="78"/>
      <c r="R5822" s="82"/>
      <c r="S5822" s="82"/>
      <c r="T5822" s="82"/>
      <c r="U5822" s="82"/>
      <c r="V5822" s="82"/>
      <c r="W5822" s="82"/>
      <c r="X5822" s="82"/>
      <c r="Y5822" s="82"/>
      <c r="Z5822" s="82"/>
      <c r="AA5822" s="82"/>
      <c r="AB5822" s="82"/>
      <c r="AC5822" s="82"/>
      <c r="AD5822" s="85" t="str">
        <f>IF(A5822&lt;&gt;"",IF(D5822="DIRECCIÓN_DE_TRANSFERENCIAS","280 0031",VLOOKUP(C5822,NIVELES!$A$14:$B$105,2,0)),"")</f>
        <v/>
      </c>
      <c r="AE5822" s="86"/>
      <c r="AF5822" s="86"/>
      <c r="AG5822" s="79" t="str">
        <f>+IF(AF5822&lt;&gt;"",VLOOKUP(AF5822,NIVELES!$A$666:$B$673,2,0),"")</f>
        <v/>
      </c>
      <c r="AH5822" s="78"/>
      <c r="AI5822" s="79" t="str">
        <f>IF(AH5822&lt;&gt;"",VLOOKUP(CONCATENATE(AG5822,AH5822),NIVELES!$B$676:$C$745,2,0),"")</f>
        <v/>
      </c>
      <c r="AJ5822" s="78"/>
      <c r="AK5822" s="79" t="str">
        <f>+IF(AJ5822&lt;&gt;"",VLOOKUP(AJ5822,NIVELES!$A$816:$B$892,2,0),"")</f>
        <v/>
      </c>
      <c r="AL5822" s="78"/>
      <c r="AM5822" s="78"/>
      <c r="AN5822" s="79" t="str">
        <f>IF(AM5822&lt;&gt;"",+VLOOKUP(AM5822,NIVELES!$A$1652:$B$2466,2,0),"")</f>
        <v/>
      </c>
      <c r="AO5822" s="87"/>
      <c r="AP5822" s="88"/>
      <c r="AQ5822" s="88"/>
      <c r="AR5822" s="88"/>
      <c r="AS5822" s="88"/>
      <c r="AT5822" s="88"/>
      <c r="AU5822" s="88"/>
      <c r="AV5822" s="88"/>
      <c r="AW5822" s="88"/>
      <c r="AX5822" s="88"/>
      <c r="AY5822" s="88"/>
      <c r="AZ5822" s="88"/>
      <c r="BA5822" s="88"/>
      <c r="BB5822" s="89">
        <f t="shared" si="359"/>
        <v>0</v>
      </c>
      <c r="BC5822" s="90" t="str">
        <f t="shared" si="358"/>
        <v xml:space="preserve"> </v>
      </c>
      <c r="BD5822" s="91" t="str">
        <f t="shared" si="360"/>
        <v xml:space="preserve"> </v>
      </c>
      <c r="BE5822" s="92">
        <f t="shared" si="361"/>
        <v>0</v>
      </c>
    </row>
    <row r="5823" spans="1:57" s="74" customFormat="1" ht="50.1" customHeight="1" x14ac:dyDescent="0.2">
      <c r="A5823" s="78"/>
      <c r="B5823" s="78"/>
      <c r="C5823" s="78"/>
      <c r="D5823" s="78"/>
      <c r="E5823" s="79" t="str">
        <f>+IF(C5823&lt;&gt;"",VLOOKUP(MID(C5823,18,5),NIVELES!$A$133:$B$213,2,0),"")</f>
        <v/>
      </c>
      <c r="F5823" s="80"/>
      <c r="G5823" s="81" t="str">
        <f>+IF(F5823&lt;&gt;"",VLOOKUP(F5823,NIVELES!$A$246:$C$464,3,0),"")</f>
        <v/>
      </c>
      <c r="H5823" s="82"/>
      <c r="I5823" s="78"/>
      <c r="J5823" s="78"/>
      <c r="K5823" s="78"/>
      <c r="L5823" s="78"/>
      <c r="M5823" s="78"/>
      <c r="N5823" s="78"/>
      <c r="O5823" s="78"/>
      <c r="P5823" s="82"/>
      <c r="Q5823" s="78"/>
      <c r="R5823" s="82"/>
      <c r="S5823" s="82"/>
      <c r="T5823" s="82"/>
      <c r="U5823" s="82"/>
      <c r="V5823" s="82"/>
      <c r="W5823" s="82"/>
      <c r="X5823" s="82"/>
      <c r="Y5823" s="82"/>
      <c r="Z5823" s="82"/>
      <c r="AA5823" s="82"/>
      <c r="AB5823" s="82"/>
      <c r="AC5823" s="82"/>
      <c r="AD5823" s="85" t="str">
        <f>IF(A5823&lt;&gt;"",IF(D5823="DIRECCIÓN_DE_TRANSFERENCIAS","280 0031",VLOOKUP(C5823,NIVELES!$A$14:$B$105,2,0)),"")</f>
        <v/>
      </c>
      <c r="AE5823" s="86"/>
      <c r="AF5823" s="86"/>
      <c r="AG5823" s="79" t="str">
        <f>+IF(AF5823&lt;&gt;"",VLOOKUP(AF5823,NIVELES!$A$666:$B$673,2,0),"")</f>
        <v/>
      </c>
      <c r="AH5823" s="78"/>
      <c r="AI5823" s="79" t="str">
        <f>IF(AH5823&lt;&gt;"",VLOOKUP(CONCATENATE(AG5823,AH5823),NIVELES!$B$676:$C$745,2,0),"")</f>
        <v/>
      </c>
      <c r="AJ5823" s="78"/>
      <c r="AK5823" s="79" t="str">
        <f>+IF(AJ5823&lt;&gt;"",VLOOKUP(AJ5823,NIVELES!$A$816:$B$892,2,0),"")</f>
        <v/>
      </c>
      <c r="AL5823" s="78"/>
      <c r="AM5823" s="78"/>
      <c r="AN5823" s="79" t="str">
        <f>IF(AM5823&lt;&gt;"",+VLOOKUP(AM5823,NIVELES!$A$1652:$B$2466,2,0),"")</f>
        <v/>
      </c>
      <c r="AO5823" s="87"/>
      <c r="AP5823" s="88"/>
      <c r="AQ5823" s="88"/>
      <c r="AR5823" s="88"/>
      <c r="AS5823" s="88"/>
      <c r="AT5823" s="88"/>
      <c r="AU5823" s="88"/>
      <c r="AV5823" s="88"/>
      <c r="AW5823" s="88"/>
      <c r="AX5823" s="88"/>
      <c r="AY5823" s="88"/>
      <c r="AZ5823" s="88"/>
      <c r="BA5823" s="88"/>
      <c r="BB5823" s="89">
        <f t="shared" si="359"/>
        <v>0</v>
      </c>
      <c r="BC5823" s="90" t="str">
        <f t="shared" si="358"/>
        <v xml:space="preserve"> </v>
      </c>
      <c r="BD5823" s="91" t="str">
        <f t="shared" si="360"/>
        <v xml:space="preserve"> </v>
      </c>
      <c r="BE5823" s="92">
        <f t="shared" si="361"/>
        <v>0</v>
      </c>
    </row>
    <row r="5824" spans="1:57" s="74" customFormat="1" ht="50.1" customHeight="1" x14ac:dyDescent="0.2">
      <c r="A5824" s="78"/>
      <c r="B5824" s="78"/>
      <c r="C5824" s="78"/>
      <c r="D5824" s="78"/>
      <c r="E5824" s="79" t="str">
        <f>+IF(C5824&lt;&gt;"",VLOOKUP(MID(C5824,18,5),NIVELES!$A$133:$B$213,2,0),"")</f>
        <v/>
      </c>
      <c r="F5824" s="80"/>
      <c r="G5824" s="81" t="str">
        <f>+IF(F5824&lt;&gt;"",VLOOKUP(F5824,NIVELES!$A$246:$C$464,3,0),"")</f>
        <v/>
      </c>
      <c r="H5824" s="82"/>
      <c r="I5824" s="78"/>
      <c r="J5824" s="78"/>
      <c r="K5824" s="78"/>
      <c r="L5824" s="78"/>
      <c r="M5824" s="78"/>
      <c r="N5824" s="78"/>
      <c r="O5824" s="78"/>
      <c r="P5824" s="82"/>
      <c r="Q5824" s="78"/>
      <c r="R5824" s="82"/>
      <c r="S5824" s="82"/>
      <c r="T5824" s="82"/>
      <c r="U5824" s="82"/>
      <c r="V5824" s="82"/>
      <c r="W5824" s="82"/>
      <c r="X5824" s="82"/>
      <c r="Y5824" s="82"/>
      <c r="Z5824" s="82"/>
      <c r="AA5824" s="82"/>
      <c r="AB5824" s="82"/>
      <c r="AC5824" s="82"/>
      <c r="AD5824" s="85" t="str">
        <f>IF(A5824&lt;&gt;"",IF(D5824="DIRECCIÓN_DE_TRANSFERENCIAS","280 0031",VLOOKUP(C5824,NIVELES!$A$14:$B$105,2,0)),"")</f>
        <v/>
      </c>
      <c r="AE5824" s="86"/>
      <c r="AF5824" s="86"/>
      <c r="AG5824" s="79" t="str">
        <f>+IF(AF5824&lt;&gt;"",VLOOKUP(AF5824,NIVELES!$A$666:$B$673,2,0),"")</f>
        <v/>
      </c>
      <c r="AH5824" s="78"/>
      <c r="AI5824" s="79" t="str">
        <f>IF(AH5824&lt;&gt;"",VLOOKUP(CONCATENATE(AG5824,AH5824),NIVELES!$B$676:$C$745,2,0),"")</f>
        <v/>
      </c>
      <c r="AJ5824" s="78"/>
      <c r="AK5824" s="79" t="str">
        <f>+IF(AJ5824&lt;&gt;"",VLOOKUP(AJ5824,NIVELES!$A$816:$B$892,2,0),"")</f>
        <v/>
      </c>
      <c r="AL5824" s="78"/>
      <c r="AM5824" s="78"/>
      <c r="AN5824" s="79" t="str">
        <f>IF(AM5824&lt;&gt;"",+VLOOKUP(AM5824,NIVELES!$A$1652:$B$2466,2,0),"")</f>
        <v/>
      </c>
      <c r="AO5824" s="87"/>
      <c r="AP5824" s="88"/>
      <c r="AQ5824" s="88"/>
      <c r="AR5824" s="88"/>
      <c r="AS5824" s="88"/>
      <c r="AT5824" s="88"/>
      <c r="AU5824" s="88"/>
      <c r="AV5824" s="88"/>
      <c r="AW5824" s="88"/>
      <c r="AX5824" s="88"/>
      <c r="AY5824" s="88"/>
      <c r="AZ5824" s="88"/>
      <c r="BA5824" s="88"/>
      <c r="BB5824" s="89">
        <f t="shared" si="359"/>
        <v>0</v>
      </c>
      <c r="BC5824" s="90" t="str">
        <f t="shared" si="358"/>
        <v xml:space="preserve"> </v>
      </c>
      <c r="BD5824" s="91" t="str">
        <f t="shared" si="360"/>
        <v xml:space="preserve"> </v>
      </c>
      <c r="BE5824" s="92">
        <f t="shared" si="361"/>
        <v>0</v>
      </c>
    </row>
    <row r="5825" spans="1:57" s="74" customFormat="1" ht="50.1" customHeight="1" x14ac:dyDescent="0.2">
      <c r="A5825" s="78"/>
      <c r="B5825" s="78"/>
      <c r="C5825" s="78"/>
      <c r="D5825" s="78"/>
      <c r="E5825" s="79" t="str">
        <f>+IF(C5825&lt;&gt;"",VLOOKUP(MID(C5825,18,5),NIVELES!$A$133:$B$213,2,0),"")</f>
        <v/>
      </c>
      <c r="F5825" s="80"/>
      <c r="G5825" s="81" t="str">
        <f>+IF(F5825&lt;&gt;"",VLOOKUP(F5825,NIVELES!$A$246:$C$464,3,0),"")</f>
        <v/>
      </c>
      <c r="H5825" s="82"/>
      <c r="I5825" s="78"/>
      <c r="J5825" s="78"/>
      <c r="K5825" s="78"/>
      <c r="L5825" s="78"/>
      <c r="M5825" s="78"/>
      <c r="N5825" s="78"/>
      <c r="O5825" s="78"/>
      <c r="P5825" s="82"/>
      <c r="Q5825" s="78"/>
      <c r="R5825" s="82"/>
      <c r="S5825" s="82"/>
      <c r="T5825" s="82"/>
      <c r="U5825" s="82"/>
      <c r="V5825" s="82"/>
      <c r="W5825" s="82"/>
      <c r="X5825" s="82"/>
      <c r="Y5825" s="82"/>
      <c r="Z5825" s="82"/>
      <c r="AA5825" s="82"/>
      <c r="AB5825" s="82"/>
      <c r="AC5825" s="82"/>
      <c r="AD5825" s="85" t="str">
        <f>IF(A5825&lt;&gt;"",IF(D5825="DIRECCIÓN_DE_TRANSFERENCIAS","280 0031",VLOOKUP(C5825,NIVELES!$A$14:$B$105,2,0)),"")</f>
        <v/>
      </c>
      <c r="AE5825" s="86"/>
      <c r="AF5825" s="86"/>
      <c r="AG5825" s="79" t="str">
        <f>+IF(AF5825&lt;&gt;"",VLOOKUP(AF5825,NIVELES!$A$666:$B$673,2,0),"")</f>
        <v/>
      </c>
      <c r="AH5825" s="78"/>
      <c r="AI5825" s="79" t="str">
        <f>IF(AH5825&lt;&gt;"",VLOOKUP(CONCATENATE(AG5825,AH5825),NIVELES!$B$676:$C$745,2,0),"")</f>
        <v/>
      </c>
      <c r="AJ5825" s="78"/>
      <c r="AK5825" s="79" t="str">
        <f>+IF(AJ5825&lt;&gt;"",VLOOKUP(AJ5825,NIVELES!$A$816:$B$892,2,0),"")</f>
        <v/>
      </c>
      <c r="AL5825" s="78"/>
      <c r="AM5825" s="78"/>
      <c r="AN5825" s="79" t="str">
        <f>IF(AM5825&lt;&gt;"",+VLOOKUP(AM5825,NIVELES!$A$1652:$B$2466,2,0),"")</f>
        <v/>
      </c>
      <c r="AO5825" s="87"/>
      <c r="AP5825" s="88"/>
      <c r="AQ5825" s="88"/>
      <c r="AR5825" s="88"/>
      <c r="AS5825" s="88"/>
      <c r="AT5825" s="88"/>
      <c r="AU5825" s="88"/>
      <c r="AV5825" s="88"/>
      <c r="AW5825" s="88"/>
      <c r="AX5825" s="88"/>
      <c r="AY5825" s="88"/>
      <c r="AZ5825" s="88"/>
      <c r="BA5825" s="88"/>
      <c r="BB5825" s="89">
        <f t="shared" si="359"/>
        <v>0</v>
      </c>
      <c r="BC5825" s="90" t="str">
        <f t="shared" si="358"/>
        <v xml:space="preserve"> </v>
      </c>
      <c r="BD5825" s="91" t="str">
        <f t="shared" si="360"/>
        <v xml:space="preserve"> </v>
      </c>
      <c r="BE5825" s="92">
        <f t="shared" si="361"/>
        <v>0</v>
      </c>
    </row>
    <row r="5826" spans="1:57" s="74" customFormat="1" ht="50.1" customHeight="1" x14ac:dyDescent="0.2">
      <c r="A5826" s="78"/>
      <c r="B5826" s="78"/>
      <c r="C5826" s="78"/>
      <c r="D5826" s="78"/>
      <c r="E5826" s="79" t="str">
        <f>+IF(C5826&lt;&gt;"",VLOOKUP(MID(C5826,18,5),NIVELES!$A$133:$B$213,2,0),"")</f>
        <v/>
      </c>
      <c r="F5826" s="80"/>
      <c r="G5826" s="81" t="str">
        <f>+IF(F5826&lt;&gt;"",VLOOKUP(F5826,NIVELES!$A$246:$C$464,3,0),"")</f>
        <v/>
      </c>
      <c r="H5826" s="82"/>
      <c r="I5826" s="78"/>
      <c r="J5826" s="78"/>
      <c r="K5826" s="78"/>
      <c r="L5826" s="78"/>
      <c r="M5826" s="78"/>
      <c r="N5826" s="78"/>
      <c r="O5826" s="78"/>
      <c r="P5826" s="82"/>
      <c r="Q5826" s="78"/>
      <c r="R5826" s="82"/>
      <c r="S5826" s="82"/>
      <c r="T5826" s="82"/>
      <c r="U5826" s="82"/>
      <c r="V5826" s="82"/>
      <c r="W5826" s="82"/>
      <c r="X5826" s="82"/>
      <c r="Y5826" s="82"/>
      <c r="Z5826" s="82"/>
      <c r="AA5826" s="82"/>
      <c r="AB5826" s="82"/>
      <c r="AC5826" s="82"/>
      <c r="AD5826" s="85" t="str">
        <f>IF(A5826&lt;&gt;"",IF(D5826="DIRECCIÓN_DE_TRANSFERENCIAS","280 0031",VLOOKUP(C5826,NIVELES!$A$14:$B$105,2,0)),"")</f>
        <v/>
      </c>
      <c r="AE5826" s="86"/>
      <c r="AF5826" s="86"/>
      <c r="AG5826" s="79" t="str">
        <f>+IF(AF5826&lt;&gt;"",VLOOKUP(AF5826,NIVELES!$A$666:$B$673,2,0),"")</f>
        <v/>
      </c>
      <c r="AH5826" s="78"/>
      <c r="AI5826" s="79" t="str">
        <f>IF(AH5826&lt;&gt;"",VLOOKUP(CONCATENATE(AG5826,AH5826),NIVELES!$B$676:$C$745,2,0),"")</f>
        <v/>
      </c>
      <c r="AJ5826" s="78"/>
      <c r="AK5826" s="79" t="str">
        <f>+IF(AJ5826&lt;&gt;"",VLOOKUP(AJ5826,NIVELES!$A$816:$B$892,2,0),"")</f>
        <v/>
      </c>
      <c r="AL5826" s="78"/>
      <c r="AM5826" s="78"/>
      <c r="AN5826" s="79" t="str">
        <f>IF(AM5826&lt;&gt;"",+VLOOKUP(AM5826,NIVELES!$A$1652:$B$2466,2,0),"")</f>
        <v/>
      </c>
      <c r="AO5826" s="87"/>
      <c r="AP5826" s="88"/>
      <c r="AQ5826" s="88"/>
      <c r="AR5826" s="88"/>
      <c r="AS5826" s="88"/>
      <c r="AT5826" s="88"/>
      <c r="AU5826" s="88"/>
      <c r="AV5826" s="88"/>
      <c r="AW5826" s="88"/>
      <c r="AX5826" s="88"/>
      <c r="AY5826" s="88"/>
      <c r="AZ5826" s="88"/>
      <c r="BA5826" s="88"/>
      <c r="BB5826" s="89">
        <f t="shared" si="359"/>
        <v>0</v>
      </c>
      <c r="BC5826" s="90" t="str">
        <f t="shared" si="358"/>
        <v xml:space="preserve"> </v>
      </c>
      <c r="BD5826" s="91" t="str">
        <f t="shared" si="360"/>
        <v xml:space="preserve"> </v>
      </c>
      <c r="BE5826" s="92">
        <f t="shared" si="361"/>
        <v>0</v>
      </c>
    </row>
    <row r="5827" spans="1:57" s="74" customFormat="1" ht="50.1" customHeight="1" x14ac:dyDescent="0.2">
      <c r="A5827" s="78"/>
      <c r="B5827" s="78"/>
      <c r="C5827" s="78"/>
      <c r="D5827" s="78"/>
      <c r="E5827" s="79" t="str">
        <f>+IF(C5827&lt;&gt;"",VLOOKUP(MID(C5827,18,5),NIVELES!$A$133:$B$213,2,0),"")</f>
        <v/>
      </c>
      <c r="F5827" s="80"/>
      <c r="G5827" s="81" t="str">
        <f>+IF(F5827&lt;&gt;"",VLOOKUP(F5827,NIVELES!$A$246:$C$464,3,0),"")</f>
        <v/>
      </c>
      <c r="H5827" s="82"/>
      <c r="I5827" s="78"/>
      <c r="J5827" s="78"/>
      <c r="K5827" s="78"/>
      <c r="L5827" s="78"/>
      <c r="M5827" s="78"/>
      <c r="N5827" s="78"/>
      <c r="O5827" s="78"/>
      <c r="P5827" s="82"/>
      <c r="Q5827" s="78"/>
      <c r="R5827" s="82"/>
      <c r="S5827" s="82"/>
      <c r="T5827" s="82"/>
      <c r="U5827" s="82"/>
      <c r="V5827" s="82"/>
      <c r="W5827" s="82"/>
      <c r="X5827" s="82"/>
      <c r="Y5827" s="82"/>
      <c r="Z5827" s="82"/>
      <c r="AA5827" s="82"/>
      <c r="AB5827" s="82"/>
      <c r="AC5827" s="82"/>
      <c r="AD5827" s="85" t="str">
        <f>IF(A5827&lt;&gt;"",IF(D5827="DIRECCIÓN_DE_TRANSFERENCIAS","280 0031",VLOOKUP(C5827,NIVELES!$A$14:$B$105,2,0)),"")</f>
        <v/>
      </c>
      <c r="AE5827" s="86"/>
      <c r="AF5827" s="86"/>
      <c r="AG5827" s="79" t="str">
        <f>+IF(AF5827&lt;&gt;"",VLOOKUP(AF5827,NIVELES!$A$666:$B$673,2,0),"")</f>
        <v/>
      </c>
      <c r="AH5827" s="78"/>
      <c r="AI5827" s="79" t="str">
        <f>IF(AH5827&lt;&gt;"",VLOOKUP(CONCATENATE(AG5827,AH5827),NIVELES!$B$676:$C$745,2,0),"")</f>
        <v/>
      </c>
      <c r="AJ5827" s="78"/>
      <c r="AK5827" s="79" t="str">
        <f>+IF(AJ5827&lt;&gt;"",VLOOKUP(AJ5827,NIVELES!$A$816:$B$892,2,0),"")</f>
        <v/>
      </c>
      <c r="AL5827" s="78"/>
      <c r="AM5827" s="78"/>
      <c r="AN5827" s="79" t="str">
        <f>IF(AM5827&lt;&gt;"",+VLOOKUP(AM5827,NIVELES!$A$1652:$B$2466,2,0),"")</f>
        <v/>
      </c>
      <c r="AO5827" s="87"/>
      <c r="AP5827" s="88"/>
      <c r="AQ5827" s="88"/>
      <c r="AR5827" s="88"/>
      <c r="AS5827" s="88"/>
      <c r="AT5827" s="88"/>
      <c r="AU5827" s="88"/>
      <c r="AV5827" s="88"/>
      <c r="AW5827" s="88"/>
      <c r="AX5827" s="88"/>
      <c r="AY5827" s="88"/>
      <c r="AZ5827" s="88"/>
      <c r="BA5827" s="88"/>
      <c r="BB5827" s="89">
        <f t="shared" si="359"/>
        <v>0</v>
      </c>
      <c r="BC5827" s="90" t="str">
        <f t="shared" si="358"/>
        <v xml:space="preserve"> </v>
      </c>
      <c r="BD5827" s="91" t="str">
        <f t="shared" si="360"/>
        <v xml:space="preserve"> </v>
      </c>
      <c r="BE5827" s="92">
        <f t="shared" si="361"/>
        <v>0</v>
      </c>
    </row>
    <row r="5828" spans="1:57" s="74" customFormat="1" ht="50.1" customHeight="1" x14ac:dyDescent="0.2">
      <c r="A5828" s="78"/>
      <c r="B5828" s="78"/>
      <c r="C5828" s="78"/>
      <c r="D5828" s="78"/>
      <c r="E5828" s="79" t="str">
        <f>+IF(C5828&lt;&gt;"",VLOOKUP(MID(C5828,18,5),NIVELES!$A$133:$B$213,2,0),"")</f>
        <v/>
      </c>
      <c r="F5828" s="80"/>
      <c r="G5828" s="81" t="str">
        <f>+IF(F5828&lt;&gt;"",VLOOKUP(F5828,NIVELES!$A$246:$C$464,3,0),"")</f>
        <v/>
      </c>
      <c r="H5828" s="82"/>
      <c r="I5828" s="78"/>
      <c r="J5828" s="78"/>
      <c r="K5828" s="78"/>
      <c r="L5828" s="78"/>
      <c r="M5828" s="78"/>
      <c r="N5828" s="78"/>
      <c r="O5828" s="78"/>
      <c r="P5828" s="82"/>
      <c r="Q5828" s="78"/>
      <c r="R5828" s="82"/>
      <c r="S5828" s="82"/>
      <c r="T5828" s="82"/>
      <c r="U5828" s="82"/>
      <c r="V5828" s="82"/>
      <c r="W5828" s="82"/>
      <c r="X5828" s="82"/>
      <c r="Y5828" s="82"/>
      <c r="Z5828" s="82"/>
      <c r="AA5828" s="82"/>
      <c r="AB5828" s="82"/>
      <c r="AC5828" s="82"/>
      <c r="AD5828" s="85" t="str">
        <f>IF(A5828&lt;&gt;"",IF(D5828="DIRECCIÓN_DE_TRANSFERENCIAS","280 0031",VLOOKUP(C5828,NIVELES!$A$14:$B$105,2,0)),"")</f>
        <v/>
      </c>
      <c r="AE5828" s="86"/>
      <c r="AF5828" s="86"/>
      <c r="AG5828" s="79" t="str">
        <f>+IF(AF5828&lt;&gt;"",VLOOKUP(AF5828,NIVELES!$A$666:$B$673,2,0),"")</f>
        <v/>
      </c>
      <c r="AH5828" s="78"/>
      <c r="AI5828" s="79" t="str">
        <f>IF(AH5828&lt;&gt;"",VLOOKUP(CONCATENATE(AG5828,AH5828),NIVELES!$B$676:$C$745,2,0),"")</f>
        <v/>
      </c>
      <c r="AJ5828" s="78"/>
      <c r="AK5828" s="79" t="str">
        <f>+IF(AJ5828&lt;&gt;"",VLOOKUP(AJ5828,NIVELES!$A$816:$B$892,2,0),"")</f>
        <v/>
      </c>
      <c r="AL5828" s="78"/>
      <c r="AM5828" s="78"/>
      <c r="AN5828" s="79" t="str">
        <f>IF(AM5828&lt;&gt;"",+VLOOKUP(AM5828,NIVELES!$A$1652:$B$2466,2,0),"")</f>
        <v/>
      </c>
      <c r="AO5828" s="87"/>
      <c r="AP5828" s="88"/>
      <c r="AQ5828" s="88"/>
      <c r="AR5828" s="88"/>
      <c r="AS5828" s="88"/>
      <c r="AT5828" s="88"/>
      <c r="AU5828" s="88"/>
      <c r="AV5828" s="88"/>
      <c r="AW5828" s="88"/>
      <c r="AX5828" s="88"/>
      <c r="AY5828" s="88"/>
      <c r="AZ5828" s="88"/>
      <c r="BA5828" s="88"/>
      <c r="BB5828" s="89">
        <f t="shared" si="359"/>
        <v>0</v>
      </c>
      <c r="BC5828" s="90" t="str">
        <f t="shared" si="358"/>
        <v xml:space="preserve"> </v>
      </c>
      <c r="BD5828" s="91" t="str">
        <f t="shared" si="360"/>
        <v xml:space="preserve"> </v>
      </c>
      <c r="BE5828" s="92">
        <f t="shared" si="361"/>
        <v>0</v>
      </c>
    </row>
    <row r="5829" spans="1:57" s="74" customFormat="1" ht="50.1" customHeight="1" x14ac:dyDescent="0.2">
      <c r="A5829" s="78"/>
      <c r="B5829" s="78"/>
      <c r="C5829" s="78"/>
      <c r="D5829" s="78"/>
      <c r="E5829" s="79" t="str">
        <f>+IF(C5829&lt;&gt;"",VLOOKUP(MID(C5829,18,5),NIVELES!$A$133:$B$213,2,0),"")</f>
        <v/>
      </c>
      <c r="F5829" s="80"/>
      <c r="G5829" s="81" t="str">
        <f>+IF(F5829&lt;&gt;"",VLOOKUP(F5829,NIVELES!$A$246:$C$464,3,0),"")</f>
        <v/>
      </c>
      <c r="H5829" s="82"/>
      <c r="I5829" s="78"/>
      <c r="J5829" s="78"/>
      <c r="K5829" s="78"/>
      <c r="L5829" s="78"/>
      <c r="M5829" s="78"/>
      <c r="N5829" s="78"/>
      <c r="O5829" s="78"/>
      <c r="P5829" s="82"/>
      <c r="Q5829" s="78"/>
      <c r="R5829" s="82"/>
      <c r="S5829" s="82"/>
      <c r="T5829" s="82"/>
      <c r="U5829" s="82"/>
      <c r="V5829" s="82"/>
      <c r="W5829" s="82"/>
      <c r="X5829" s="82"/>
      <c r="Y5829" s="82"/>
      <c r="Z5829" s="82"/>
      <c r="AA5829" s="82"/>
      <c r="AB5829" s="82"/>
      <c r="AC5829" s="82"/>
      <c r="AD5829" s="85" t="str">
        <f>IF(A5829&lt;&gt;"",IF(D5829="DIRECCIÓN_DE_TRANSFERENCIAS","280 0031",VLOOKUP(C5829,NIVELES!$A$14:$B$105,2,0)),"")</f>
        <v/>
      </c>
      <c r="AE5829" s="86"/>
      <c r="AF5829" s="86"/>
      <c r="AG5829" s="79" t="str">
        <f>+IF(AF5829&lt;&gt;"",VLOOKUP(AF5829,NIVELES!$A$666:$B$673,2,0),"")</f>
        <v/>
      </c>
      <c r="AH5829" s="78"/>
      <c r="AI5829" s="79" t="str">
        <f>IF(AH5829&lt;&gt;"",VLOOKUP(CONCATENATE(AG5829,AH5829),NIVELES!$B$676:$C$745,2,0),"")</f>
        <v/>
      </c>
      <c r="AJ5829" s="78"/>
      <c r="AK5829" s="79" t="str">
        <f>+IF(AJ5829&lt;&gt;"",VLOOKUP(AJ5829,NIVELES!$A$816:$B$892,2,0),"")</f>
        <v/>
      </c>
      <c r="AL5829" s="78"/>
      <c r="AM5829" s="78"/>
      <c r="AN5829" s="79" t="str">
        <f>IF(AM5829&lt;&gt;"",+VLOOKUP(AM5829,NIVELES!$A$1652:$B$2466,2,0),"")</f>
        <v/>
      </c>
      <c r="AO5829" s="87"/>
      <c r="AP5829" s="88"/>
      <c r="AQ5829" s="88"/>
      <c r="AR5829" s="88"/>
      <c r="AS5829" s="88"/>
      <c r="AT5829" s="88"/>
      <c r="AU5829" s="88"/>
      <c r="AV5829" s="88"/>
      <c r="AW5829" s="88"/>
      <c r="AX5829" s="88"/>
      <c r="AY5829" s="88"/>
      <c r="AZ5829" s="88"/>
      <c r="BA5829" s="88"/>
      <c r="BB5829" s="89">
        <f t="shared" si="359"/>
        <v>0</v>
      </c>
      <c r="BC5829" s="90" t="str">
        <f t="shared" si="358"/>
        <v xml:space="preserve"> </v>
      </c>
      <c r="BD5829" s="91" t="str">
        <f t="shared" si="360"/>
        <v xml:space="preserve"> </v>
      </c>
      <c r="BE5829" s="92">
        <f t="shared" si="361"/>
        <v>0</v>
      </c>
    </row>
    <row r="5830" spans="1:57" s="74" customFormat="1" ht="50.1" customHeight="1" x14ac:dyDescent="0.2">
      <c r="A5830" s="78"/>
      <c r="B5830" s="78"/>
      <c r="C5830" s="78"/>
      <c r="D5830" s="78"/>
      <c r="E5830" s="79" t="str">
        <f>+IF(C5830&lt;&gt;"",VLOOKUP(MID(C5830,18,5),NIVELES!$A$133:$B$213,2,0),"")</f>
        <v/>
      </c>
      <c r="F5830" s="80"/>
      <c r="G5830" s="81" t="str">
        <f>+IF(F5830&lt;&gt;"",VLOOKUP(F5830,NIVELES!$A$246:$C$464,3,0),"")</f>
        <v/>
      </c>
      <c r="H5830" s="82"/>
      <c r="I5830" s="78"/>
      <c r="J5830" s="78"/>
      <c r="K5830" s="78"/>
      <c r="L5830" s="78"/>
      <c r="M5830" s="78"/>
      <c r="N5830" s="78"/>
      <c r="O5830" s="78"/>
      <c r="P5830" s="82"/>
      <c r="Q5830" s="78"/>
      <c r="R5830" s="82"/>
      <c r="S5830" s="82"/>
      <c r="T5830" s="82"/>
      <c r="U5830" s="82"/>
      <c r="V5830" s="82"/>
      <c r="W5830" s="82"/>
      <c r="X5830" s="82"/>
      <c r="Y5830" s="82"/>
      <c r="Z5830" s="82"/>
      <c r="AA5830" s="82"/>
      <c r="AB5830" s="82"/>
      <c r="AC5830" s="82"/>
      <c r="AD5830" s="85" t="str">
        <f>IF(A5830&lt;&gt;"",IF(D5830="DIRECCIÓN_DE_TRANSFERENCIAS","280 0031",VLOOKUP(C5830,NIVELES!$A$14:$B$105,2,0)),"")</f>
        <v/>
      </c>
      <c r="AE5830" s="86"/>
      <c r="AF5830" s="86"/>
      <c r="AG5830" s="79" t="str">
        <f>+IF(AF5830&lt;&gt;"",VLOOKUP(AF5830,NIVELES!$A$666:$B$673,2,0),"")</f>
        <v/>
      </c>
      <c r="AH5830" s="78"/>
      <c r="AI5830" s="79" t="str">
        <f>IF(AH5830&lt;&gt;"",VLOOKUP(CONCATENATE(AG5830,AH5830),NIVELES!$B$676:$C$745,2,0),"")</f>
        <v/>
      </c>
      <c r="AJ5830" s="78"/>
      <c r="AK5830" s="79" t="str">
        <f>+IF(AJ5830&lt;&gt;"",VLOOKUP(AJ5830,NIVELES!$A$816:$B$892,2,0),"")</f>
        <v/>
      </c>
      <c r="AL5830" s="78"/>
      <c r="AM5830" s="78"/>
      <c r="AN5830" s="79" t="str">
        <f>IF(AM5830&lt;&gt;"",+VLOOKUP(AM5830,NIVELES!$A$1652:$B$2466,2,0),"")</f>
        <v/>
      </c>
      <c r="AO5830" s="87"/>
      <c r="AP5830" s="88"/>
      <c r="AQ5830" s="88"/>
      <c r="AR5830" s="88"/>
      <c r="AS5830" s="88"/>
      <c r="AT5830" s="88"/>
      <c r="AU5830" s="88"/>
      <c r="AV5830" s="88"/>
      <c r="AW5830" s="88"/>
      <c r="AX5830" s="88"/>
      <c r="AY5830" s="88"/>
      <c r="AZ5830" s="88"/>
      <c r="BA5830" s="88"/>
      <c r="BB5830" s="89">
        <f t="shared" si="359"/>
        <v>0</v>
      </c>
      <c r="BC5830" s="90" t="str">
        <f t="shared" si="358"/>
        <v xml:space="preserve"> </v>
      </c>
      <c r="BD5830" s="91" t="str">
        <f t="shared" si="360"/>
        <v xml:space="preserve"> </v>
      </c>
      <c r="BE5830" s="92">
        <f t="shared" si="361"/>
        <v>0</v>
      </c>
    </row>
    <row r="5831" spans="1:57" s="74" customFormat="1" ht="50.1" customHeight="1" x14ac:dyDescent="0.2">
      <c r="A5831" s="78"/>
      <c r="B5831" s="78"/>
      <c r="C5831" s="78"/>
      <c r="D5831" s="78"/>
      <c r="E5831" s="79" t="str">
        <f>+IF(C5831&lt;&gt;"",VLOOKUP(MID(C5831,18,5),NIVELES!$A$133:$B$213,2,0),"")</f>
        <v/>
      </c>
      <c r="F5831" s="80"/>
      <c r="G5831" s="81" t="str">
        <f>+IF(F5831&lt;&gt;"",VLOOKUP(F5831,NIVELES!$A$246:$C$464,3,0),"")</f>
        <v/>
      </c>
      <c r="H5831" s="82"/>
      <c r="I5831" s="78"/>
      <c r="J5831" s="78"/>
      <c r="K5831" s="78"/>
      <c r="L5831" s="78"/>
      <c r="M5831" s="78"/>
      <c r="N5831" s="78"/>
      <c r="O5831" s="78"/>
      <c r="P5831" s="82"/>
      <c r="Q5831" s="78"/>
      <c r="R5831" s="82"/>
      <c r="S5831" s="82"/>
      <c r="T5831" s="82"/>
      <c r="U5831" s="82"/>
      <c r="V5831" s="82"/>
      <c r="W5831" s="82"/>
      <c r="X5831" s="82"/>
      <c r="Y5831" s="82"/>
      <c r="Z5831" s="82"/>
      <c r="AA5831" s="82"/>
      <c r="AB5831" s="82"/>
      <c r="AC5831" s="82"/>
      <c r="AD5831" s="85" t="str">
        <f>IF(A5831&lt;&gt;"",IF(D5831="DIRECCIÓN_DE_TRANSFERENCIAS","280 0031",VLOOKUP(C5831,NIVELES!$A$14:$B$105,2,0)),"")</f>
        <v/>
      </c>
      <c r="AE5831" s="86"/>
      <c r="AF5831" s="86"/>
      <c r="AG5831" s="79" t="str">
        <f>+IF(AF5831&lt;&gt;"",VLOOKUP(AF5831,NIVELES!$A$666:$B$673,2,0),"")</f>
        <v/>
      </c>
      <c r="AH5831" s="78"/>
      <c r="AI5831" s="79" t="str">
        <f>IF(AH5831&lt;&gt;"",VLOOKUP(CONCATENATE(AG5831,AH5831),NIVELES!$B$676:$C$745,2,0),"")</f>
        <v/>
      </c>
      <c r="AJ5831" s="78"/>
      <c r="AK5831" s="79" t="str">
        <f>+IF(AJ5831&lt;&gt;"",VLOOKUP(AJ5831,NIVELES!$A$816:$B$892,2,0),"")</f>
        <v/>
      </c>
      <c r="AL5831" s="78"/>
      <c r="AM5831" s="78"/>
      <c r="AN5831" s="79" t="str">
        <f>IF(AM5831&lt;&gt;"",+VLOOKUP(AM5831,NIVELES!$A$1652:$B$2466,2,0),"")</f>
        <v/>
      </c>
      <c r="AO5831" s="87"/>
      <c r="AP5831" s="88"/>
      <c r="AQ5831" s="88"/>
      <c r="AR5831" s="88"/>
      <c r="AS5831" s="88"/>
      <c r="AT5831" s="88"/>
      <c r="AU5831" s="88"/>
      <c r="AV5831" s="88"/>
      <c r="AW5831" s="88"/>
      <c r="AX5831" s="88"/>
      <c r="AY5831" s="88"/>
      <c r="AZ5831" s="88"/>
      <c r="BA5831" s="88"/>
      <c r="BB5831" s="89">
        <f t="shared" si="359"/>
        <v>0</v>
      </c>
      <c r="BC5831" s="90" t="str">
        <f t="shared" ref="BC5831:BC5894" si="362">IF(A5831&lt;&gt;"",IF(AO5831&lt;&gt;"",IF(AO5831=BB5831,"OK",AO5831-BB5831),IF(AND(AO5831="",BB5831=""),"",AO5831-BB5831))," ")</f>
        <v xml:space="preserve"> </v>
      </c>
      <c r="BD5831" s="91" t="str">
        <f t="shared" si="360"/>
        <v xml:space="preserve"> </v>
      </c>
      <c r="BE5831" s="92">
        <f t="shared" si="361"/>
        <v>0</v>
      </c>
    </row>
    <row r="5832" spans="1:57" s="74" customFormat="1" ht="50.1" customHeight="1" x14ac:dyDescent="0.2">
      <c r="A5832" s="78"/>
      <c r="B5832" s="78"/>
      <c r="C5832" s="78"/>
      <c r="D5832" s="78"/>
      <c r="E5832" s="79" t="str">
        <f>+IF(C5832&lt;&gt;"",VLOOKUP(MID(C5832,18,5),NIVELES!$A$133:$B$213,2,0),"")</f>
        <v/>
      </c>
      <c r="F5832" s="80"/>
      <c r="G5832" s="81" t="str">
        <f>+IF(F5832&lt;&gt;"",VLOOKUP(F5832,NIVELES!$A$246:$C$464,3,0),"")</f>
        <v/>
      </c>
      <c r="H5832" s="82"/>
      <c r="I5832" s="78"/>
      <c r="J5832" s="78"/>
      <c r="K5832" s="78"/>
      <c r="L5832" s="78"/>
      <c r="M5832" s="78"/>
      <c r="N5832" s="78"/>
      <c r="O5832" s="78"/>
      <c r="P5832" s="82"/>
      <c r="Q5832" s="78"/>
      <c r="R5832" s="82"/>
      <c r="S5832" s="82"/>
      <c r="T5832" s="82"/>
      <c r="U5832" s="82"/>
      <c r="V5832" s="82"/>
      <c r="W5832" s="82"/>
      <c r="X5832" s="82"/>
      <c r="Y5832" s="82"/>
      <c r="Z5832" s="82"/>
      <c r="AA5832" s="82"/>
      <c r="AB5832" s="82"/>
      <c r="AC5832" s="82"/>
      <c r="AD5832" s="85" t="str">
        <f>IF(A5832&lt;&gt;"",IF(D5832="DIRECCIÓN_DE_TRANSFERENCIAS","280 0031",VLOOKUP(C5832,NIVELES!$A$14:$B$105,2,0)),"")</f>
        <v/>
      </c>
      <c r="AE5832" s="86"/>
      <c r="AF5832" s="86"/>
      <c r="AG5832" s="79" t="str">
        <f>+IF(AF5832&lt;&gt;"",VLOOKUP(AF5832,NIVELES!$A$666:$B$673,2,0),"")</f>
        <v/>
      </c>
      <c r="AH5832" s="78"/>
      <c r="AI5832" s="79" t="str">
        <f>IF(AH5832&lt;&gt;"",VLOOKUP(CONCATENATE(AG5832,AH5832),NIVELES!$B$676:$C$745,2,0),"")</f>
        <v/>
      </c>
      <c r="AJ5832" s="78"/>
      <c r="AK5832" s="79" t="str">
        <f>+IF(AJ5832&lt;&gt;"",VLOOKUP(AJ5832,NIVELES!$A$816:$B$892,2,0),"")</f>
        <v/>
      </c>
      <c r="AL5832" s="78"/>
      <c r="AM5832" s="78"/>
      <c r="AN5832" s="79" t="str">
        <f>IF(AM5832&lt;&gt;"",+VLOOKUP(AM5832,NIVELES!$A$1652:$B$2466,2,0),"")</f>
        <v/>
      </c>
      <c r="AO5832" s="87"/>
      <c r="AP5832" s="88"/>
      <c r="AQ5832" s="88"/>
      <c r="AR5832" s="88"/>
      <c r="AS5832" s="88"/>
      <c r="AT5832" s="88"/>
      <c r="AU5832" s="88"/>
      <c r="AV5832" s="88"/>
      <c r="AW5832" s="88"/>
      <c r="AX5832" s="88"/>
      <c r="AY5832" s="88"/>
      <c r="AZ5832" s="88"/>
      <c r="BA5832" s="88"/>
      <c r="BB5832" s="89">
        <f t="shared" ref="BB5832:BB5895" si="363">SUBTOTAL(9,AP5832:BA5832)</f>
        <v>0</v>
      </c>
      <c r="BC5832" s="90" t="str">
        <f t="shared" si="362"/>
        <v xml:space="preserve"> </v>
      </c>
      <c r="BD5832" s="91" t="str">
        <f t="shared" ref="BD5832:BD5895" si="364">IF(A5832&lt;&gt;"",IF(A5832="","Escoger Nivel 0",)&amp;" "&amp;(IF(B5832="","Escoger Nivel  1",)&amp;" "&amp;(IF(C5832="","Escoger Nivel 2",)&amp;" "&amp;(IF(D5832="","Escoger Nivel 3",)&amp;" "&amp;(IF(F5832="","Escoger Cantón",)&amp;" "&amp;(IF(I5832="","Escoger Obj. Estratégico Institucional N1",)&amp;" "&amp;(IF(J5832="","Escoger Obj. Especifico N2",)&amp;" "&amp;(IF(K5832="","Escoger Obj. Operativo N4",)&amp;" "&amp;(IF(L5832=""," Llenar Modalidad de Servicio ",)&amp;""&amp;(IF(M5832=""," Llenar Meta de Cobertura ",)&amp;" "&amp;(IF(N5832="","Llenar Indicador",)&amp;" "&amp;(IF(O5832="","Llenar Actividad PAPP",)&amp;" "&amp;(IF(P5832="","Llenar Metas",)&amp;" "&amp;(IF(Q5832="","Llenar Indicador",)&amp;" "&amp;(IF(AF5832="","Escoger Nro. programa",)&amp;" "&amp;(IF(AH5832="","Escoger Nro. Actividad e-Sigef",)&amp;" "&amp;(IF(AK5832="","Escoger direccionamiento de gasto",)&amp;" "&amp;(IF(AL5832="","Escoger Grupo de Gasto",)&amp;" "&amp;(IF(AM5832="","Escoger Item Presupuestario",)&amp;" "&amp;(IF(AO5832="","Llenar valor de actividad",))))))))))))))))))))," ")</f>
        <v xml:space="preserve"> </v>
      </c>
      <c r="BE5832" s="92">
        <f t="shared" si="361"/>
        <v>0</v>
      </c>
    </row>
    <row r="5833" spans="1:57" s="74" customFormat="1" ht="50.1" customHeight="1" x14ac:dyDescent="0.2">
      <c r="A5833" s="78"/>
      <c r="B5833" s="78"/>
      <c r="C5833" s="78"/>
      <c r="D5833" s="78"/>
      <c r="E5833" s="79" t="str">
        <f>+IF(C5833&lt;&gt;"",VLOOKUP(MID(C5833,18,5),NIVELES!$A$133:$B$213,2,0),"")</f>
        <v/>
      </c>
      <c r="F5833" s="80"/>
      <c r="G5833" s="81" t="str">
        <f>+IF(F5833&lt;&gt;"",VLOOKUP(F5833,NIVELES!$A$246:$C$464,3,0),"")</f>
        <v/>
      </c>
      <c r="H5833" s="82"/>
      <c r="I5833" s="78"/>
      <c r="J5833" s="78"/>
      <c r="K5833" s="78"/>
      <c r="L5833" s="78"/>
      <c r="M5833" s="78"/>
      <c r="N5833" s="78"/>
      <c r="O5833" s="78"/>
      <c r="P5833" s="82"/>
      <c r="Q5833" s="78"/>
      <c r="R5833" s="82"/>
      <c r="S5833" s="82"/>
      <c r="T5833" s="82"/>
      <c r="U5833" s="82"/>
      <c r="V5833" s="82"/>
      <c r="W5833" s="82"/>
      <c r="X5833" s="82"/>
      <c r="Y5833" s="82"/>
      <c r="Z5833" s="82"/>
      <c r="AA5833" s="82"/>
      <c r="AB5833" s="82"/>
      <c r="AC5833" s="82"/>
      <c r="AD5833" s="85" t="str">
        <f>IF(A5833&lt;&gt;"",IF(D5833="DIRECCIÓN_DE_TRANSFERENCIAS","280 0031",VLOOKUP(C5833,NIVELES!$A$14:$B$105,2,0)),"")</f>
        <v/>
      </c>
      <c r="AE5833" s="86"/>
      <c r="AF5833" s="86"/>
      <c r="AG5833" s="79" t="str">
        <f>+IF(AF5833&lt;&gt;"",VLOOKUP(AF5833,NIVELES!$A$666:$B$673,2,0),"")</f>
        <v/>
      </c>
      <c r="AH5833" s="78"/>
      <c r="AI5833" s="79" t="str">
        <f>IF(AH5833&lt;&gt;"",VLOOKUP(CONCATENATE(AG5833,AH5833),NIVELES!$B$676:$C$745,2,0),"")</f>
        <v/>
      </c>
      <c r="AJ5833" s="78"/>
      <c r="AK5833" s="79" t="str">
        <f>+IF(AJ5833&lt;&gt;"",VLOOKUP(AJ5833,NIVELES!$A$816:$B$892,2,0),"")</f>
        <v/>
      </c>
      <c r="AL5833" s="78"/>
      <c r="AM5833" s="78"/>
      <c r="AN5833" s="79" t="str">
        <f>IF(AM5833&lt;&gt;"",+VLOOKUP(AM5833,NIVELES!$A$1652:$B$2466,2,0),"")</f>
        <v/>
      </c>
      <c r="AO5833" s="87"/>
      <c r="AP5833" s="88"/>
      <c r="AQ5833" s="88"/>
      <c r="AR5833" s="88"/>
      <c r="AS5833" s="88"/>
      <c r="AT5833" s="88"/>
      <c r="AU5833" s="88"/>
      <c r="AV5833" s="88"/>
      <c r="AW5833" s="88"/>
      <c r="AX5833" s="88"/>
      <c r="AY5833" s="88"/>
      <c r="AZ5833" s="88"/>
      <c r="BA5833" s="88"/>
      <c r="BB5833" s="89">
        <f t="shared" si="363"/>
        <v>0</v>
      </c>
      <c r="BC5833" s="90" t="str">
        <f t="shared" si="362"/>
        <v xml:space="preserve"> </v>
      </c>
      <c r="BD5833" s="91" t="str">
        <f t="shared" si="364"/>
        <v xml:space="preserve"> </v>
      </c>
      <c r="BE5833" s="92">
        <f t="shared" ref="BE5833:BE5896" si="365">SUBTOTAL(9,R5833:AC5833)</f>
        <v>0</v>
      </c>
    </row>
    <row r="5834" spans="1:57" s="74" customFormat="1" ht="50.1" customHeight="1" x14ac:dyDescent="0.2">
      <c r="A5834" s="78"/>
      <c r="B5834" s="78"/>
      <c r="C5834" s="78"/>
      <c r="D5834" s="78"/>
      <c r="E5834" s="79" t="str">
        <f>+IF(C5834&lt;&gt;"",VLOOKUP(MID(C5834,18,5),NIVELES!$A$133:$B$213,2,0),"")</f>
        <v/>
      </c>
      <c r="F5834" s="80"/>
      <c r="G5834" s="81" t="str">
        <f>+IF(F5834&lt;&gt;"",VLOOKUP(F5834,NIVELES!$A$246:$C$464,3,0),"")</f>
        <v/>
      </c>
      <c r="H5834" s="82"/>
      <c r="I5834" s="78"/>
      <c r="J5834" s="78"/>
      <c r="K5834" s="78"/>
      <c r="L5834" s="78"/>
      <c r="M5834" s="78"/>
      <c r="N5834" s="78"/>
      <c r="O5834" s="78"/>
      <c r="P5834" s="82"/>
      <c r="Q5834" s="78"/>
      <c r="R5834" s="82"/>
      <c r="S5834" s="82"/>
      <c r="T5834" s="82"/>
      <c r="U5834" s="82"/>
      <c r="V5834" s="82"/>
      <c r="W5834" s="82"/>
      <c r="X5834" s="82"/>
      <c r="Y5834" s="82"/>
      <c r="Z5834" s="82"/>
      <c r="AA5834" s="82"/>
      <c r="AB5834" s="82"/>
      <c r="AC5834" s="82"/>
      <c r="AD5834" s="85" t="str">
        <f>IF(A5834&lt;&gt;"",IF(D5834="DIRECCIÓN_DE_TRANSFERENCIAS","280 0031",VLOOKUP(C5834,NIVELES!$A$14:$B$105,2,0)),"")</f>
        <v/>
      </c>
      <c r="AE5834" s="86"/>
      <c r="AF5834" s="86"/>
      <c r="AG5834" s="79" t="str">
        <f>+IF(AF5834&lt;&gt;"",VLOOKUP(AF5834,NIVELES!$A$666:$B$673,2,0),"")</f>
        <v/>
      </c>
      <c r="AH5834" s="78"/>
      <c r="AI5834" s="79" t="str">
        <f>IF(AH5834&lt;&gt;"",VLOOKUP(CONCATENATE(AG5834,AH5834),NIVELES!$B$676:$C$745,2,0),"")</f>
        <v/>
      </c>
      <c r="AJ5834" s="78"/>
      <c r="AK5834" s="79" t="str">
        <f>+IF(AJ5834&lt;&gt;"",VLOOKUP(AJ5834,NIVELES!$A$816:$B$892,2,0),"")</f>
        <v/>
      </c>
      <c r="AL5834" s="78"/>
      <c r="AM5834" s="78"/>
      <c r="AN5834" s="79" t="str">
        <f>IF(AM5834&lt;&gt;"",+VLOOKUP(AM5834,NIVELES!$A$1652:$B$2466,2,0),"")</f>
        <v/>
      </c>
      <c r="AO5834" s="87"/>
      <c r="AP5834" s="88"/>
      <c r="AQ5834" s="88"/>
      <c r="AR5834" s="88"/>
      <c r="AS5834" s="88"/>
      <c r="AT5834" s="88"/>
      <c r="AU5834" s="88"/>
      <c r="AV5834" s="88"/>
      <c r="AW5834" s="88"/>
      <c r="AX5834" s="88"/>
      <c r="AY5834" s="88"/>
      <c r="AZ5834" s="88"/>
      <c r="BA5834" s="88"/>
      <c r="BB5834" s="89">
        <f t="shared" si="363"/>
        <v>0</v>
      </c>
      <c r="BC5834" s="90" t="str">
        <f t="shared" si="362"/>
        <v xml:space="preserve"> </v>
      </c>
      <c r="BD5834" s="91" t="str">
        <f t="shared" si="364"/>
        <v xml:space="preserve"> </v>
      </c>
      <c r="BE5834" s="92">
        <f t="shared" si="365"/>
        <v>0</v>
      </c>
    </row>
    <row r="5835" spans="1:57" s="74" customFormat="1" ht="50.1" customHeight="1" x14ac:dyDescent="0.2">
      <c r="A5835" s="78"/>
      <c r="B5835" s="78"/>
      <c r="C5835" s="78"/>
      <c r="D5835" s="78"/>
      <c r="E5835" s="79" t="str">
        <f>+IF(C5835&lt;&gt;"",VLOOKUP(MID(C5835,18,5),NIVELES!$A$133:$B$213,2,0),"")</f>
        <v/>
      </c>
      <c r="F5835" s="80"/>
      <c r="G5835" s="81" t="str">
        <f>+IF(F5835&lt;&gt;"",VLOOKUP(F5835,NIVELES!$A$246:$C$464,3,0),"")</f>
        <v/>
      </c>
      <c r="H5835" s="82"/>
      <c r="I5835" s="78"/>
      <c r="J5835" s="78"/>
      <c r="K5835" s="78"/>
      <c r="L5835" s="78"/>
      <c r="M5835" s="78"/>
      <c r="N5835" s="78"/>
      <c r="O5835" s="78"/>
      <c r="P5835" s="82"/>
      <c r="Q5835" s="78"/>
      <c r="R5835" s="82"/>
      <c r="S5835" s="82"/>
      <c r="T5835" s="82"/>
      <c r="U5835" s="82"/>
      <c r="V5835" s="82"/>
      <c r="W5835" s="82"/>
      <c r="X5835" s="82"/>
      <c r="Y5835" s="82"/>
      <c r="Z5835" s="82"/>
      <c r="AA5835" s="82"/>
      <c r="AB5835" s="82"/>
      <c r="AC5835" s="82"/>
      <c r="AD5835" s="85" t="str">
        <f>IF(A5835&lt;&gt;"",IF(D5835="DIRECCIÓN_DE_TRANSFERENCIAS","280 0031",VLOOKUP(C5835,NIVELES!$A$14:$B$105,2,0)),"")</f>
        <v/>
      </c>
      <c r="AE5835" s="86"/>
      <c r="AF5835" s="86"/>
      <c r="AG5835" s="79" t="str">
        <f>+IF(AF5835&lt;&gt;"",VLOOKUP(AF5835,NIVELES!$A$666:$B$673,2,0),"")</f>
        <v/>
      </c>
      <c r="AH5835" s="78"/>
      <c r="AI5835" s="79" t="str">
        <f>IF(AH5835&lt;&gt;"",VLOOKUP(CONCATENATE(AG5835,AH5835),NIVELES!$B$676:$C$745,2,0),"")</f>
        <v/>
      </c>
      <c r="AJ5835" s="78"/>
      <c r="AK5835" s="79" t="str">
        <f>+IF(AJ5835&lt;&gt;"",VLOOKUP(AJ5835,NIVELES!$A$816:$B$892,2,0),"")</f>
        <v/>
      </c>
      <c r="AL5835" s="78"/>
      <c r="AM5835" s="78"/>
      <c r="AN5835" s="79" t="str">
        <f>IF(AM5835&lt;&gt;"",+VLOOKUP(AM5835,NIVELES!$A$1652:$B$2466,2,0),"")</f>
        <v/>
      </c>
      <c r="AO5835" s="87"/>
      <c r="AP5835" s="88"/>
      <c r="AQ5835" s="88"/>
      <c r="AR5835" s="88"/>
      <c r="AS5835" s="88"/>
      <c r="AT5835" s="88"/>
      <c r="AU5835" s="88"/>
      <c r="AV5835" s="88"/>
      <c r="AW5835" s="88"/>
      <c r="AX5835" s="88"/>
      <c r="AY5835" s="88"/>
      <c r="AZ5835" s="88"/>
      <c r="BA5835" s="88"/>
      <c r="BB5835" s="89">
        <f t="shared" si="363"/>
        <v>0</v>
      </c>
      <c r="BC5835" s="90" t="str">
        <f t="shared" si="362"/>
        <v xml:space="preserve"> </v>
      </c>
      <c r="BD5835" s="91" t="str">
        <f t="shared" si="364"/>
        <v xml:space="preserve"> </v>
      </c>
      <c r="BE5835" s="92">
        <f t="shared" si="365"/>
        <v>0</v>
      </c>
    </row>
    <row r="5836" spans="1:57" s="74" customFormat="1" ht="50.1" customHeight="1" x14ac:dyDescent="0.2">
      <c r="A5836" s="78"/>
      <c r="B5836" s="78"/>
      <c r="C5836" s="78"/>
      <c r="D5836" s="78"/>
      <c r="E5836" s="79" t="str">
        <f>+IF(C5836&lt;&gt;"",VLOOKUP(MID(C5836,18,5),NIVELES!$A$133:$B$213,2,0),"")</f>
        <v/>
      </c>
      <c r="F5836" s="80"/>
      <c r="G5836" s="81" t="str">
        <f>+IF(F5836&lt;&gt;"",VLOOKUP(F5836,NIVELES!$A$246:$C$464,3,0),"")</f>
        <v/>
      </c>
      <c r="H5836" s="82"/>
      <c r="I5836" s="78"/>
      <c r="J5836" s="78"/>
      <c r="K5836" s="78"/>
      <c r="L5836" s="78"/>
      <c r="M5836" s="78"/>
      <c r="N5836" s="78"/>
      <c r="O5836" s="78"/>
      <c r="P5836" s="82"/>
      <c r="Q5836" s="78"/>
      <c r="R5836" s="82"/>
      <c r="S5836" s="82"/>
      <c r="T5836" s="82"/>
      <c r="U5836" s="82"/>
      <c r="V5836" s="82"/>
      <c r="W5836" s="82"/>
      <c r="X5836" s="82"/>
      <c r="Y5836" s="82"/>
      <c r="Z5836" s="82"/>
      <c r="AA5836" s="82"/>
      <c r="AB5836" s="82"/>
      <c r="AC5836" s="82"/>
      <c r="AD5836" s="85" t="str">
        <f>IF(A5836&lt;&gt;"",IF(D5836="DIRECCIÓN_DE_TRANSFERENCIAS","280 0031",VLOOKUP(C5836,NIVELES!$A$14:$B$105,2,0)),"")</f>
        <v/>
      </c>
      <c r="AE5836" s="86"/>
      <c r="AF5836" s="86"/>
      <c r="AG5836" s="79" t="str">
        <f>+IF(AF5836&lt;&gt;"",VLOOKUP(AF5836,NIVELES!$A$666:$B$673,2,0),"")</f>
        <v/>
      </c>
      <c r="AH5836" s="78"/>
      <c r="AI5836" s="79" t="str">
        <f>IF(AH5836&lt;&gt;"",VLOOKUP(CONCATENATE(AG5836,AH5836),NIVELES!$B$676:$C$745,2,0),"")</f>
        <v/>
      </c>
      <c r="AJ5836" s="78"/>
      <c r="AK5836" s="79" t="str">
        <f>+IF(AJ5836&lt;&gt;"",VLOOKUP(AJ5836,NIVELES!$A$816:$B$892,2,0),"")</f>
        <v/>
      </c>
      <c r="AL5836" s="78"/>
      <c r="AM5836" s="78"/>
      <c r="AN5836" s="79" t="str">
        <f>IF(AM5836&lt;&gt;"",+VLOOKUP(AM5836,NIVELES!$A$1652:$B$2466,2,0),"")</f>
        <v/>
      </c>
      <c r="AO5836" s="87"/>
      <c r="AP5836" s="88"/>
      <c r="AQ5836" s="88"/>
      <c r="AR5836" s="88"/>
      <c r="AS5836" s="88"/>
      <c r="AT5836" s="88"/>
      <c r="AU5836" s="88"/>
      <c r="AV5836" s="88"/>
      <c r="AW5836" s="88"/>
      <c r="AX5836" s="88"/>
      <c r="AY5836" s="88"/>
      <c r="AZ5836" s="88"/>
      <c r="BA5836" s="88"/>
      <c r="BB5836" s="89">
        <f t="shared" si="363"/>
        <v>0</v>
      </c>
      <c r="BC5836" s="90" t="str">
        <f t="shared" si="362"/>
        <v xml:space="preserve"> </v>
      </c>
      <c r="BD5836" s="91" t="str">
        <f t="shared" si="364"/>
        <v xml:space="preserve"> </v>
      </c>
      <c r="BE5836" s="92">
        <f t="shared" si="365"/>
        <v>0</v>
      </c>
    </row>
    <row r="5837" spans="1:57" s="74" customFormat="1" ht="50.1" customHeight="1" x14ac:dyDescent="0.2">
      <c r="A5837" s="78"/>
      <c r="B5837" s="78"/>
      <c r="C5837" s="78"/>
      <c r="D5837" s="78"/>
      <c r="E5837" s="79" t="str">
        <f>+IF(C5837&lt;&gt;"",VLOOKUP(MID(C5837,18,5),NIVELES!$A$133:$B$213,2,0),"")</f>
        <v/>
      </c>
      <c r="F5837" s="80"/>
      <c r="G5837" s="81" t="str">
        <f>+IF(F5837&lt;&gt;"",VLOOKUP(F5837,NIVELES!$A$246:$C$464,3,0),"")</f>
        <v/>
      </c>
      <c r="H5837" s="82"/>
      <c r="I5837" s="78"/>
      <c r="J5837" s="78"/>
      <c r="K5837" s="78"/>
      <c r="L5837" s="78"/>
      <c r="M5837" s="78"/>
      <c r="N5837" s="78"/>
      <c r="O5837" s="78"/>
      <c r="P5837" s="82"/>
      <c r="Q5837" s="78"/>
      <c r="R5837" s="82"/>
      <c r="S5837" s="82"/>
      <c r="T5837" s="82"/>
      <c r="U5837" s="82"/>
      <c r="V5837" s="82"/>
      <c r="W5837" s="82"/>
      <c r="X5837" s="82"/>
      <c r="Y5837" s="82"/>
      <c r="Z5837" s="82"/>
      <c r="AA5837" s="82"/>
      <c r="AB5837" s="82"/>
      <c r="AC5837" s="82"/>
      <c r="AD5837" s="85" t="str">
        <f>IF(A5837&lt;&gt;"",IF(D5837="DIRECCIÓN_DE_TRANSFERENCIAS","280 0031",VLOOKUP(C5837,NIVELES!$A$14:$B$105,2,0)),"")</f>
        <v/>
      </c>
      <c r="AE5837" s="86"/>
      <c r="AF5837" s="86"/>
      <c r="AG5837" s="79" t="str">
        <f>+IF(AF5837&lt;&gt;"",VLOOKUP(AF5837,NIVELES!$A$666:$B$673,2,0),"")</f>
        <v/>
      </c>
      <c r="AH5837" s="78"/>
      <c r="AI5837" s="79" t="str">
        <f>IF(AH5837&lt;&gt;"",VLOOKUP(CONCATENATE(AG5837,AH5837),NIVELES!$B$676:$C$745,2,0),"")</f>
        <v/>
      </c>
      <c r="AJ5837" s="78"/>
      <c r="AK5837" s="79" t="str">
        <f>+IF(AJ5837&lt;&gt;"",VLOOKUP(AJ5837,NIVELES!$A$816:$B$892,2,0),"")</f>
        <v/>
      </c>
      <c r="AL5837" s="78"/>
      <c r="AM5837" s="78"/>
      <c r="AN5837" s="79" t="str">
        <f>IF(AM5837&lt;&gt;"",+VLOOKUP(AM5837,NIVELES!$A$1652:$B$2466,2,0),"")</f>
        <v/>
      </c>
      <c r="AO5837" s="87"/>
      <c r="AP5837" s="88"/>
      <c r="AQ5837" s="88"/>
      <c r="AR5837" s="88"/>
      <c r="AS5837" s="88"/>
      <c r="AT5837" s="88"/>
      <c r="AU5837" s="88"/>
      <c r="AV5837" s="88"/>
      <c r="AW5837" s="88"/>
      <c r="AX5837" s="88"/>
      <c r="AY5837" s="88"/>
      <c r="AZ5837" s="88"/>
      <c r="BA5837" s="88"/>
      <c r="BB5837" s="89">
        <f t="shared" si="363"/>
        <v>0</v>
      </c>
      <c r="BC5837" s="90" t="str">
        <f t="shared" si="362"/>
        <v xml:space="preserve"> </v>
      </c>
      <c r="BD5837" s="91" t="str">
        <f t="shared" si="364"/>
        <v xml:space="preserve"> </v>
      </c>
      <c r="BE5837" s="92">
        <f t="shared" si="365"/>
        <v>0</v>
      </c>
    </row>
    <row r="5838" spans="1:57" s="74" customFormat="1" ht="50.1" customHeight="1" x14ac:dyDescent="0.2">
      <c r="A5838" s="78"/>
      <c r="B5838" s="78"/>
      <c r="C5838" s="78"/>
      <c r="D5838" s="78"/>
      <c r="E5838" s="79" t="str">
        <f>+IF(C5838&lt;&gt;"",VLOOKUP(MID(C5838,18,5),NIVELES!$A$133:$B$213,2,0),"")</f>
        <v/>
      </c>
      <c r="F5838" s="80"/>
      <c r="G5838" s="81" t="str">
        <f>+IF(F5838&lt;&gt;"",VLOOKUP(F5838,NIVELES!$A$246:$C$464,3,0),"")</f>
        <v/>
      </c>
      <c r="H5838" s="82"/>
      <c r="I5838" s="78"/>
      <c r="J5838" s="78"/>
      <c r="K5838" s="78"/>
      <c r="L5838" s="78"/>
      <c r="M5838" s="78"/>
      <c r="N5838" s="78"/>
      <c r="O5838" s="78"/>
      <c r="P5838" s="82"/>
      <c r="Q5838" s="78"/>
      <c r="R5838" s="82"/>
      <c r="S5838" s="82"/>
      <c r="T5838" s="82"/>
      <c r="U5838" s="82"/>
      <c r="V5838" s="82"/>
      <c r="W5838" s="82"/>
      <c r="X5838" s="82"/>
      <c r="Y5838" s="82"/>
      <c r="Z5838" s="82"/>
      <c r="AA5838" s="82"/>
      <c r="AB5838" s="82"/>
      <c r="AC5838" s="82"/>
      <c r="AD5838" s="85" t="str">
        <f>IF(A5838&lt;&gt;"",IF(D5838="DIRECCIÓN_DE_TRANSFERENCIAS","280 0031",VLOOKUP(C5838,NIVELES!$A$14:$B$105,2,0)),"")</f>
        <v/>
      </c>
      <c r="AE5838" s="86"/>
      <c r="AF5838" s="86"/>
      <c r="AG5838" s="79" t="str">
        <f>+IF(AF5838&lt;&gt;"",VLOOKUP(AF5838,NIVELES!$A$666:$B$673,2,0),"")</f>
        <v/>
      </c>
      <c r="AH5838" s="78"/>
      <c r="AI5838" s="79" t="str">
        <f>IF(AH5838&lt;&gt;"",VLOOKUP(CONCATENATE(AG5838,AH5838),NIVELES!$B$676:$C$745,2,0),"")</f>
        <v/>
      </c>
      <c r="AJ5838" s="78"/>
      <c r="AK5838" s="79" t="str">
        <f>+IF(AJ5838&lt;&gt;"",VLOOKUP(AJ5838,NIVELES!$A$816:$B$892,2,0),"")</f>
        <v/>
      </c>
      <c r="AL5838" s="78"/>
      <c r="AM5838" s="78"/>
      <c r="AN5838" s="79" t="str">
        <f>IF(AM5838&lt;&gt;"",+VLOOKUP(AM5838,NIVELES!$A$1652:$B$2466,2,0),"")</f>
        <v/>
      </c>
      <c r="AO5838" s="87"/>
      <c r="AP5838" s="88"/>
      <c r="AQ5838" s="88"/>
      <c r="AR5838" s="88"/>
      <c r="AS5838" s="88"/>
      <c r="AT5838" s="88"/>
      <c r="AU5838" s="88"/>
      <c r="AV5838" s="88"/>
      <c r="AW5838" s="88"/>
      <c r="AX5838" s="88"/>
      <c r="AY5838" s="88"/>
      <c r="AZ5838" s="88"/>
      <c r="BA5838" s="88"/>
      <c r="BB5838" s="89">
        <f t="shared" si="363"/>
        <v>0</v>
      </c>
      <c r="BC5838" s="90" t="str">
        <f t="shared" si="362"/>
        <v xml:space="preserve"> </v>
      </c>
      <c r="BD5838" s="91" t="str">
        <f t="shared" si="364"/>
        <v xml:space="preserve"> </v>
      </c>
      <c r="BE5838" s="92">
        <f t="shared" si="365"/>
        <v>0</v>
      </c>
    </row>
    <row r="5839" spans="1:57" s="74" customFormat="1" ht="50.1" customHeight="1" x14ac:dyDescent="0.2">
      <c r="A5839" s="78"/>
      <c r="B5839" s="78"/>
      <c r="C5839" s="78"/>
      <c r="D5839" s="78"/>
      <c r="E5839" s="79" t="str">
        <f>+IF(C5839&lt;&gt;"",VLOOKUP(MID(C5839,18,5),NIVELES!$A$133:$B$213,2,0),"")</f>
        <v/>
      </c>
      <c r="F5839" s="80"/>
      <c r="G5839" s="81" t="str">
        <f>+IF(F5839&lt;&gt;"",VLOOKUP(F5839,NIVELES!$A$246:$C$464,3,0),"")</f>
        <v/>
      </c>
      <c r="H5839" s="82"/>
      <c r="I5839" s="78"/>
      <c r="J5839" s="78"/>
      <c r="K5839" s="78"/>
      <c r="L5839" s="78"/>
      <c r="M5839" s="78"/>
      <c r="N5839" s="78"/>
      <c r="O5839" s="78"/>
      <c r="P5839" s="82"/>
      <c r="Q5839" s="78"/>
      <c r="R5839" s="82"/>
      <c r="S5839" s="82"/>
      <c r="T5839" s="82"/>
      <c r="U5839" s="82"/>
      <c r="V5839" s="82"/>
      <c r="W5839" s="82"/>
      <c r="X5839" s="82"/>
      <c r="Y5839" s="82"/>
      <c r="Z5839" s="82"/>
      <c r="AA5839" s="82"/>
      <c r="AB5839" s="82"/>
      <c r="AC5839" s="82"/>
      <c r="AD5839" s="85" t="str">
        <f>IF(A5839&lt;&gt;"",IF(D5839="DIRECCIÓN_DE_TRANSFERENCIAS","280 0031",VLOOKUP(C5839,NIVELES!$A$14:$B$105,2,0)),"")</f>
        <v/>
      </c>
      <c r="AE5839" s="86"/>
      <c r="AF5839" s="86"/>
      <c r="AG5839" s="79" t="str">
        <f>+IF(AF5839&lt;&gt;"",VLOOKUP(AF5839,NIVELES!$A$666:$B$673,2,0),"")</f>
        <v/>
      </c>
      <c r="AH5839" s="78"/>
      <c r="AI5839" s="79" t="str">
        <f>IF(AH5839&lt;&gt;"",VLOOKUP(CONCATENATE(AG5839,AH5839),NIVELES!$B$676:$C$745,2,0),"")</f>
        <v/>
      </c>
      <c r="AJ5839" s="78"/>
      <c r="AK5839" s="79" t="str">
        <f>+IF(AJ5839&lt;&gt;"",VLOOKUP(AJ5839,NIVELES!$A$816:$B$892,2,0),"")</f>
        <v/>
      </c>
      <c r="AL5839" s="78"/>
      <c r="AM5839" s="78"/>
      <c r="AN5839" s="79" t="str">
        <f>IF(AM5839&lt;&gt;"",+VLOOKUP(AM5839,NIVELES!$A$1652:$B$2466,2,0),"")</f>
        <v/>
      </c>
      <c r="AO5839" s="87"/>
      <c r="AP5839" s="88"/>
      <c r="AQ5839" s="88"/>
      <c r="AR5839" s="88"/>
      <c r="AS5839" s="88"/>
      <c r="AT5839" s="88"/>
      <c r="AU5839" s="88"/>
      <c r="AV5839" s="88"/>
      <c r="AW5839" s="88"/>
      <c r="AX5839" s="88"/>
      <c r="AY5839" s="88"/>
      <c r="AZ5839" s="88"/>
      <c r="BA5839" s="88"/>
      <c r="BB5839" s="89">
        <f t="shared" si="363"/>
        <v>0</v>
      </c>
      <c r="BC5839" s="90" t="str">
        <f t="shared" si="362"/>
        <v xml:space="preserve"> </v>
      </c>
      <c r="BD5839" s="91" t="str">
        <f t="shared" si="364"/>
        <v xml:space="preserve"> </v>
      </c>
      <c r="BE5839" s="92">
        <f t="shared" si="365"/>
        <v>0</v>
      </c>
    </row>
    <row r="5840" spans="1:57" s="74" customFormat="1" ht="50.1" customHeight="1" x14ac:dyDescent="0.2">
      <c r="A5840" s="78"/>
      <c r="B5840" s="78"/>
      <c r="C5840" s="78"/>
      <c r="D5840" s="78"/>
      <c r="E5840" s="79" t="str">
        <f>+IF(C5840&lt;&gt;"",VLOOKUP(MID(C5840,18,5),NIVELES!$A$133:$B$213,2,0),"")</f>
        <v/>
      </c>
      <c r="F5840" s="80"/>
      <c r="G5840" s="81" t="str">
        <f>+IF(F5840&lt;&gt;"",VLOOKUP(F5840,NIVELES!$A$246:$C$464,3,0),"")</f>
        <v/>
      </c>
      <c r="H5840" s="82"/>
      <c r="I5840" s="78"/>
      <c r="J5840" s="78"/>
      <c r="K5840" s="78"/>
      <c r="L5840" s="78"/>
      <c r="M5840" s="78"/>
      <c r="N5840" s="78"/>
      <c r="O5840" s="78"/>
      <c r="P5840" s="82"/>
      <c r="Q5840" s="78"/>
      <c r="R5840" s="82"/>
      <c r="S5840" s="82"/>
      <c r="T5840" s="82"/>
      <c r="U5840" s="82"/>
      <c r="V5840" s="82"/>
      <c r="W5840" s="82"/>
      <c r="X5840" s="82"/>
      <c r="Y5840" s="82"/>
      <c r="Z5840" s="82"/>
      <c r="AA5840" s="82"/>
      <c r="AB5840" s="82"/>
      <c r="AC5840" s="82"/>
      <c r="AD5840" s="85" t="str">
        <f>IF(A5840&lt;&gt;"",IF(D5840="DIRECCIÓN_DE_TRANSFERENCIAS","280 0031",VLOOKUP(C5840,NIVELES!$A$14:$B$105,2,0)),"")</f>
        <v/>
      </c>
      <c r="AE5840" s="86"/>
      <c r="AF5840" s="86"/>
      <c r="AG5840" s="79" t="str">
        <f>+IF(AF5840&lt;&gt;"",VLOOKUP(AF5840,NIVELES!$A$666:$B$673,2,0),"")</f>
        <v/>
      </c>
      <c r="AH5840" s="78"/>
      <c r="AI5840" s="79" t="str">
        <f>IF(AH5840&lt;&gt;"",VLOOKUP(CONCATENATE(AG5840,AH5840),NIVELES!$B$676:$C$745,2,0),"")</f>
        <v/>
      </c>
      <c r="AJ5840" s="78"/>
      <c r="AK5840" s="79" t="str">
        <f>+IF(AJ5840&lt;&gt;"",VLOOKUP(AJ5840,NIVELES!$A$816:$B$892,2,0),"")</f>
        <v/>
      </c>
      <c r="AL5840" s="78"/>
      <c r="AM5840" s="78"/>
      <c r="AN5840" s="79" t="str">
        <f>IF(AM5840&lt;&gt;"",+VLOOKUP(AM5840,NIVELES!$A$1652:$B$2466,2,0),"")</f>
        <v/>
      </c>
      <c r="AO5840" s="87"/>
      <c r="AP5840" s="88"/>
      <c r="AQ5840" s="88"/>
      <c r="AR5840" s="88"/>
      <c r="AS5840" s="88"/>
      <c r="AT5840" s="88"/>
      <c r="AU5840" s="88"/>
      <c r="AV5840" s="88"/>
      <c r="AW5840" s="88"/>
      <c r="AX5840" s="88"/>
      <c r="AY5840" s="88"/>
      <c r="AZ5840" s="88"/>
      <c r="BA5840" s="88"/>
      <c r="BB5840" s="89">
        <f t="shared" si="363"/>
        <v>0</v>
      </c>
      <c r="BC5840" s="90" t="str">
        <f t="shared" si="362"/>
        <v xml:space="preserve"> </v>
      </c>
      <c r="BD5840" s="91" t="str">
        <f t="shared" si="364"/>
        <v xml:space="preserve"> </v>
      </c>
      <c r="BE5840" s="92">
        <f t="shared" si="365"/>
        <v>0</v>
      </c>
    </row>
    <row r="5841" spans="1:57" s="74" customFormat="1" ht="50.1" customHeight="1" x14ac:dyDescent="0.2">
      <c r="A5841" s="78"/>
      <c r="B5841" s="78"/>
      <c r="C5841" s="78"/>
      <c r="D5841" s="78"/>
      <c r="E5841" s="79" t="str">
        <f>+IF(C5841&lt;&gt;"",VLOOKUP(MID(C5841,18,5),NIVELES!$A$133:$B$213,2,0),"")</f>
        <v/>
      </c>
      <c r="F5841" s="80"/>
      <c r="G5841" s="81" t="str">
        <f>+IF(F5841&lt;&gt;"",VLOOKUP(F5841,NIVELES!$A$246:$C$464,3,0),"")</f>
        <v/>
      </c>
      <c r="H5841" s="82"/>
      <c r="I5841" s="78"/>
      <c r="J5841" s="78"/>
      <c r="K5841" s="78"/>
      <c r="L5841" s="78"/>
      <c r="M5841" s="78"/>
      <c r="N5841" s="78"/>
      <c r="O5841" s="78"/>
      <c r="P5841" s="82"/>
      <c r="Q5841" s="78"/>
      <c r="R5841" s="82"/>
      <c r="S5841" s="82"/>
      <c r="T5841" s="82"/>
      <c r="U5841" s="82"/>
      <c r="V5841" s="82"/>
      <c r="W5841" s="82"/>
      <c r="X5841" s="82"/>
      <c r="Y5841" s="82"/>
      <c r="Z5841" s="82"/>
      <c r="AA5841" s="82"/>
      <c r="AB5841" s="82"/>
      <c r="AC5841" s="82"/>
      <c r="AD5841" s="85" t="str">
        <f>IF(A5841&lt;&gt;"",IF(D5841="DIRECCIÓN_DE_TRANSFERENCIAS","280 0031",VLOOKUP(C5841,NIVELES!$A$14:$B$105,2,0)),"")</f>
        <v/>
      </c>
      <c r="AE5841" s="86"/>
      <c r="AF5841" s="86"/>
      <c r="AG5841" s="79" t="str">
        <f>+IF(AF5841&lt;&gt;"",VLOOKUP(AF5841,NIVELES!$A$666:$B$673,2,0),"")</f>
        <v/>
      </c>
      <c r="AH5841" s="78"/>
      <c r="AI5841" s="79" t="str">
        <f>IF(AH5841&lt;&gt;"",VLOOKUP(CONCATENATE(AG5841,AH5841),NIVELES!$B$676:$C$745,2,0),"")</f>
        <v/>
      </c>
      <c r="AJ5841" s="78"/>
      <c r="AK5841" s="79" t="str">
        <f>+IF(AJ5841&lt;&gt;"",VLOOKUP(AJ5841,NIVELES!$A$816:$B$892,2,0),"")</f>
        <v/>
      </c>
      <c r="AL5841" s="78"/>
      <c r="AM5841" s="78"/>
      <c r="AN5841" s="79" t="str">
        <f>IF(AM5841&lt;&gt;"",+VLOOKUP(AM5841,NIVELES!$A$1652:$B$2466,2,0),"")</f>
        <v/>
      </c>
      <c r="AO5841" s="87"/>
      <c r="AP5841" s="88"/>
      <c r="AQ5841" s="88"/>
      <c r="AR5841" s="88"/>
      <c r="AS5841" s="88"/>
      <c r="AT5841" s="88"/>
      <c r="AU5841" s="88"/>
      <c r="AV5841" s="88"/>
      <c r="AW5841" s="88"/>
      <c r="AX5841" s="88"/>
      <c r="AY5841" s="88"/>
      <c r="AZ5841" s="88"/>
      <c r="BA5841" s="88"/>
      <c r="BB5841" s="89">
        <f t="shared" si="363"/>
        <v>0</v>
      </c>
      <c r="BC5841" s="90" t="str">
        <f t="shared" si="362"/>
        <v xml:space="preserve"> </v>
      </c>
      <c r="BD5841" s="91" t="str">
        <f t="shared" si="364"/>
        <v xml:space="preserve"> </v>
      </c>
      <c r="BE5841" s="92">
        <f t="shared" si="365"/>
        <v>0</v>
      </c>
    </row>
    <row r="5842" spans="1:57" s="74" customFormat="1" ht="50.1" customHeight="1" x14ac:dyDescent="0.2">
      <c r="A5842" s="78"/>
      <c r="B5842" s="78"/>
      <c r="C5842" s="78"/>
      <c r="D5842" s="78"/>
      <c r="E5842" s="79" t="str">
        <f>+IF(C5842&lt;&gt;"",VLOOKUP(MID(C5842,18,5),NIVELES!$A$133:$B$213,2,0),"")</f>
        <v/>
      </c>
      <c r="F5842" s="80"/>
      <c r="G5842" s="81" t="str">
        <f>+IF(F5842&lt;&gt;"",VLOOKUP(F5842,NIVELES!$A$246:$C$464,3,0),"")</f>
        <v/>
      </c>
      <c r="H5842" s="82"/>
      <c r="I5842" s="78"/>
      <c r="J5842" s="78"/>
      <c r="K5842" s="78"/>
      <c r="L5842" s="78"/>
      <c r="M5842" s="78"/>
      <c r="N5842" s="78"/>
      <c r="O5842" s="78"/>
      <c r="P5842" s="82"/>
      <c r="Q5842" s="78"/>
      <c r="R5842" s="82"/>
      <c r="S5842" s="82"/>
      <c r="T5842" s="82"/>
      <c r="U5842" s="82"/>
      <c r="V5842" s="82"/>
      <c r="W5842" s="82"/>
      <c r="X5842" s="82"/>
      <c r="Y5842" s="82"/>
      <c r="Z5842" s="82"/>
      <c r="AA5842" s="82"/>
      <c r="AB5842" s="82"/>
      <c r="AC5842" s="82"/>
      <c r="AD5842" s="85" t="str">
        <f>IF(A5842&lt;&gt;"",IF(D5842="DIRECCIÓN_DE_TRANSFERENCIAS","280 0031",VLOOKUP(C5842,NIVELES!$A$14:$B$105,2,0)),"")</f>
        <v/>
      </c>
      <c r="AE5842" s="86"/>
      <c r="AF5842" s="86"/>
      <c r="AG5842" s="79" t="str">
        <f>+IF(AF5842&lt;&gt;"",VLOOKUP(AF5842,NIVELES!$A$666:$B$673,2,0),"")</f>
        <v/>
      </c>
      <c r="AH5842" s="78"/>
      <c r="AI5842" s="79" t="str">
        <f>IF(AH5842&lt;&gt;"",VLOOKUP(CONCATENATE(AG5842,AH5842),NIVELES!$B$676:$C$745,2,0),"")</f>
        <v/>
      </c>
      <c r="AJ5842" s="78"/>
      <c r="AK5842" s="79" t="str">
        <f>+IF(AJ5842&lt;&gt;"",VLOOKUP(AJ5842,NIVELES!$A$816:$B$892,2,0),"")</f>
        <v/>
      </c>
      <c r="AL5842" s="78"/>
      <c r="AM5842" s="78"/>
      <c r="AN5842" s="79" t="str">
        <f>IF(AM5842&lt;&gt;"",+VLOOKUP(AM5842,NIVELES!$A$1652:$B$2466,2,0),"")</f>
        <v/>
      </c>
      <c r="AO5842" s="87"/>
      <c r="AP5842" s="88"/>
      <c r="AQ5842" s="88"/>
      <c r="AR5842" s="88"/>
      <c r="AS5842" s="88"/>
      <c r="AT5842" s="88"/>
      <c r="AU5842" s="88"/>
      <c r="AV5842" s="88"/>
      <c r="AW5842" s="88"/>
      <c r="AX5842" s="88"/>
      <c r="AY5842" s="88"/>
      <c r="AZ5842" s="88"/>
      <c r="BA5842" s="88"/>
      <c r="BB5842" s="89">
        <f t="shared" si="363"/>
        <v>0</v>
      </c>
      <c r="BC5842" s="90" t="str">
        <f t="shared" si="362"/>
        <v xml:space="preserve"> </v>
      </c>
      <c r="BD5842" s="91" t="str">
        <f t="shared" si="364"/>
        <v xml:space="preserve"> </v>
      </c>
      <c r="BE5842" s="92">
        <f t="shared" si="365"/>
        <v>0</v>
      </c>
    </row>
    <row r="5843" spans="1:57" s="74" customFormat="1" ht="50.1" customHeight="1" x14ac:dyDescent="0.2">
      <c r="A5843" s="78"/>
      <c r="B5843" s="78"/>
      <c r="C5843" s="78"/>
      <c r="D5843" s="78"/>
      <c r="E5843" s="79" t="str">
        <f>+IF(C5843&lt;&gt;"",VLOOKUP(MID(C5843,18,5),NIVELES!$A$133:$B$213,2,0),"")</f>
        <v/>
      </c>
      <c r="F5843" s="80"/>
      <c r="G5843" s="81" t="str">
        <f>+IF(F5843&lt;&gt;"",VLOOKUP(F5843,NIVELES!$A$246:$C$464,3,0),"")</f>
        <v/>
      </c>
      <c r="H5843" s="82"/>
      <c r="I5843" s="78"/>
      <c r="J5843" s="78"/>
      <c r="K5843" s="78"/>
      <c r="L5843" s="78"/>
      <c r="M5843" s="78"/>
      <c r="N5843" s="78"/>
      <c r="O5843" s="78"/>
      <c r="P5843" s="82"/>
      <c r="Q5843" s="78"/>
      <c r="R5843" s="82"/>
      <c r="S5843" s="82"/>
      <c r="T5843" s="82"/>
      <c r="U5843" s="82"/>
      <c r="V5843" s="82"/>
      <c r="W5843" s="82"/>
      <c r="X5843" s="82"/>
      <c r="Y5843" s="82"/>
      <c r="Z5843" s="82"/>
      <c r="AA5843" s="82"/>
      <c r="AB5843" s="82"/>
      <c r="AC5843" s="82"/>
      <c r="AD5843" s="85" t="str">
        <f>IF(A5843&lt;&gt;"",IF(D5843="DIRECCIÓN_DE_TRANSFERENCIAS","280 0031",VLOOKUP(C5843,NIVELES!$A$14:$B$105,2,0)),"")</f>
        <v/>
      </c>
      <c r="AE5843" s="86"/>
      <c r="AF5843" s="86"/>
      <c r="AG5843" s="79" t="str">
        <f>+IF(AF5843&lt;&gt;"",VLOOKUP(AF5843,NIVELES!$A$666:$B$673,2,0),"")</f>
        <v/>
      </c>
      <c r="AH5843" s="78"/>
      <c r="AI5843" s="79" t="str">
        <f>IF(AH5843&lt;&gt;"",VLOOKUP(CONCATENATE(AG5843,AH5843),NIVELES!$B$676:$C$745,2,0),"")</f>
        <v/>
      </c>
      <c r="AJ5843" s="78"/>
      <c r="AK5843" s="79" t="str">
        <f>+IF(AJ5843&lt;&gt;"",VLOOKUP(AJ5843,NIVELES!$A$816:$B$892,2,0),"")</f>
        <v/>
      </c>
      <c r="AL5843" s="78"/>
      <c r="AM5843" s="78"/>
      <c r="AN5843" s="79" t="str">
        <f>IF(AM5843&lt;&gt;"",+VLOOKUP(AM5843,NIVELES!$A$1652:$B$2466,2,0),"")</f>
        <v/>
      </c>
      <c r="AO5843" s="87"/>
      <c r="AP5843" s="88"/>
      <c r="AQ5843" s="88"/>
      <c r="AR5843" s="88"/>
      <c r="AS5843" s="88"/>
      <c r="AT5843" s="88"/>
      <c r="AU5843" s="88"/>
      <c r="AV5843" s="88"/>
      <c r="AW5843" s="88"/>
      <c r="AX5843" s="88"/>
      <c r="AY5843" s="88"/>
      <c r="AZ5843" s="88"/>
      <c r="BA5843" s="88"/>
      <c r="BB5843" s="89">
        <f t="shared" si="363"/>
        <v>0</v>
      </c>
      <c r="BC5843" s="90" t="str">
        <f t="shared" si="362"/>
        <v xml:space="preserve"> </v>
      </c>
      <c r="BD5843" s="91" t="str">
        <f t="shared" si="364"/>
        <v xml:space="preserve"> </v>
      </c>
      <c r="BE5843" s="92">
        <f t="shared" si="365"/>
        <v>0</v>
      </c>
    </row>
    <row r="5844" spans="1:57" s="74" customFormat="1" ht="50.1" customHeight="1" x14ac:dyDescent="0.2">
      <c r="A5844" s="78"/>
      <c r="B5844" s="78"/>
      <c r="C5844" s="78"/>
      <c r="D5844" s="78"/>
      <c r="E5844" s="79" t="str">
        <f>+IF(C5844&lt;&gt;"",VLOOKUP(MID(C5844,18,5),NIVELES!$A$133:$B$213,2,0),"")</f>
        <v/>
      </c>
      <c r="F5844" s="80"/>
      <c r="G5844" s="81" t="str">
        <f>+IF(F5844&lt;&gt;"",VLOOKUP(F5844,NIVELES!$A$246:$C$464,3,0),"")</f>
        <v/>
      </c>
      <c r="H5844" s="82"/>
      <c r="I5844" s="78"/>
      <c r="J5844" s="78"/>
      <c r="K5844" s="78"/>
      <c r="L5844" s="78"/>
      <c r="M5844" s="78"/>
      <c r="N5844" s="78"/>
      <c r="O5844" s="78"/>
      <c r="P5844" s="82"/>
      <c r="Q5844" s="78"/>
      <c r="R5844" s="82"/>
      <c r="S5844" s="82"/>
      <c r="T5844" s="82"/>
      <c r="U5844" s="82"/>
      <c r="V5844" s="82"/>
      <c r="W5844" s="82"/>
      <c r="X5844" s="82"/>
      <c r="Y5844" s="82"/>
      <c r="Z5844" s="82"/>
      <c r="AA5844" s="82"/>
      <c r="AB5844" s="82"/>
      <c r="AC5844" s="82"/>
      <c r="AD5844" s="85" t="str">
        <f>IF(A5844&lt;&gt;"",IF(D5844="DIRECCIÓN_DE_TRANSFERENCIAS","280 0031",VLOOKUP(C5844,NIVELES!$A$14:$B$105,2,0)),"")</f>
        <v/>
      </c>
      <c r="AE5844" s="86"/>
      <c r="AF5844" s="86"/>
      <c r="AG5844" s="79" t="str">
        <f>+IF(AF5844&lt;&gt;"",VLOOKUP(AF5844,NIVELES!$A$666:$B$673,2,0),"")</f>
        <v/>
      </c>
      <c r="AH5844" s="78"/>
      <c r="AI5844" s="79" t="str">
        <f>IF(AH5844&lt;&gt;"",VLOOKUP(CONCATENATE(AG5844,AH5844),NIVELES!$B$676:$C$745,2,0),"")</f>
        <v/>
      </c>
      <c r="AJ5844" s="78"/>
      <c r="AK5844" s="79" t="str">
        <f>+IF(AJ5844&lt;&gt;"",VLOOKUP(AJ5844,NIVELES!$A$816:$B$892,2,0),"")</f>
        <v/>
      </c>
      <c r="AL5844" s="78"/>
      <c r="AM5844" s="78"/>
      <c r="AN5844" s="79" t="str">
        <f>IF(AM5844&lt;&gt;"",+VLOOKUP(AM5844,NIVELES!$A$1652:$B$2466,2,0),"")</f>
        <v/>
      </c>
      <c r="AO5844" s="87"/>
      <c r="AP5844" s="88"/>
      <c r="AQ5844" s="88"/>
      <c r="AR5844" s="88"/>
      <c r="AS5844" s="88"/>
      <c r="AT5844" s="88"/>
      <c r="AU5844" s="88"/>
      <c r="AV5844" s="88"/>
      <c r="AW5844" s="88"/>
      <c r="AX5844" s="88"/>
      <c r="AY5844" s="88"/>
      <c r="AZ5844" s="88"/>
      <c r="BA5844" s="88"/>
      <c r="BB5844" s="89">
        <f t="shared" si="363"/>
        <v>0</v>
      </c>
      <c r="BC5844" s="90" t="str">
        <f t="shared" si="362"/>
        <v xml:space="preserve"> </v>
      </c>
      <c r="BD5844" s="91" t="str">
        <f t="shared" si="364"/>
        <v xml:space="preserve"> </v>
      </c>
      <c r="BE5844" s="92">
        <f t="shared" si="365"/>
        <v>0</v>
      </c>
    </row>
    <row r="5845" spans="1:57" s="74" customFormat="1" ht="50.1" customHeight="1" x14ac:dyDescent="0.2">
      <c r="A5845" s="78"/>
      <c r="B5845" s="78"/>
      <c r="C5845" s="78"/>
      <c r="D5845" s="78"/>
      <c r="E5845" s="79" t="str">
        <f>+IF(C5845&lt;&gt;"",VLOOKUP(MID(C5845,18,5),NIVELES!$A$133:$B$213,2,0),"")</f>
        <v/>
      </c>
      <c r="F5845" s="80"/>
      <c r="G5845" s="81" t="str">
        <f>+IF(F5845&lt;&gt;"",VLOOKUP(F5845,NIVELES!$A$246:$C$464,3,0),"")</f>
        <v/>
      </c>
      <c r="H5845" s="82"/>
      <c r="I5845" s="78"/>
      <c r="J5845" s="78"/>
      <c r="K5845" s="78"/>
      <c r="L5845" s="78"/>
      <c r="M5845" s="78"/>
      <c r="N5845" s="78"/>
      <c r="O5845" s="78"/>
      <c r="P5845" s="82"/>
      <c r="Q5845" s="78"/>
      <c r="R5845" s="82"/>
      <c r="S5845" s="82"/>
      <c r="T5845" s="82"/>
      <c r="U5845" s="82"/>
      <c r="V5845" s="82"/>
      <c r="W5845" s="82"/>
      <c r="X5845" s="82"/>
      <c r="Y5845" s="82"/>
      <c r="Z5845" s="82"/>
      <c r="AA5845" s="82"/>
      <c r="AB5845" s="82"/>
      <c r="AC5845" s="82"/>
      <c r="AD5845" s="85" t="str">
        <f>IF(A5845&lt;&gt;"",IF(D5845="DIRECCIÓN_DE_TRANSFERENCIAS","280 0031",VLOOKUP(C5845,NIVELES!$A$14:$B$105,2,0)),"")</f>
        <v/>
      </c>
      <c r="AE5845" s="86"/>
      <c r="AF5845" s="86"/>
      <c r="AG5845" s="79" t="str">
        <f>+IF(AF5845&lt;&gt;"",VLOOKUP(AF5845,NIVELES!$A$666:$B$673,2,0),"")</f>
        <v/>
      </c>
      <c r="AH5845" s="78"/>
      <c r="AI5845" s="79" t="str">
        <f>IF(AH5845&lt;&gt;"",VLOOKUP(CONCATENATE(AG5845,AH5845),NIVELES!$B$676:$C$745,2,0),"")</f>
        <v/>
      </c>
      <c r="AJ5845" s="78"/>
      <c r="AK5845" s="79" t="str">
        <f>+IF(AJ5845&lt;&gt;"",VLOOKUP(AJ5845,NIVELES!$A$816:$B$892,2,0),"")</f>
        <v/>
      </c>
      <c r="AL5845" s="78"/>
      <c r="AM5845" s="78"/>
      <c r="AN5845" s="79" t="str">
        <f>IF(AM5845&lt;&gt;"",+VLOOKUP(AM5845,NIVELES!$A$1652:$B$2466,2,0),"")</f>
        <v/>
      </c>
      <c r="AO5845" s="87"/>
      <c r="AP5845" s="88"/>
      <c r="AQ5845" s="88"/>
      <c r="AR5845" s="88"/>
      <c r="AS5845" s="88"/>
      <c r="AT5845" s="88"/>
      <c r="AU5845" s="88"/>
      <c r="AV5845" s="88"/>
      <c r="AW5845" s="88"/>
      <c r="AX5845" s="88"/>
      <c r="AY5845" s="88"/>
      <c r="AZ5845" s="88"/>
      <c r="BA5845" s="88"/>
      <c r="BB5845" s="89">
        <f t="shared" si="363"/>
        <v>0</v>
      </c>
      <c r="BC5845" s="90" t="str">
        <f t="shared" si="362"/>
        <v xml:space="preserve"> </v>
      </c>
      <c r="BD5845" s="91" t="str">
        <f t="shared" si="364"/>
        <v xml:space="preserve"> </v>
      </c>
      <c r="BE5845" s="92">
        <f t="shared" si="365"/>
        <v>0</v>
      </c>
    </row>
    <row r="5846" spans="1:57" s="74" customFormat="1" ht="50.1" customHeight="1" x14ac:dyDescent="0.2">
      <c r="A5846" s="78"/>
      <c r="B5846" s="78"/>
      <c r="C5846" s="78"/>
      <c r="D5846" s="78"/>
      <c r="E5846" s="79" t="str">
        <f>+IF(C5846&lt;&gt;"",VLOOKUP(MID(C5846,18,5),NIVELES!$A$133:$B$213,2,0),"")</f>
        <v/>
      </c>
      <c r="F5846" s="80"/>
      <c r="G5846" s="81" t="str">
        <f>+IF(F5846&lt;&gt;"",VLOOKUP(F5846,NIVELES!$A$246:$C$464,3,0),"")</f>
        <v/>
      </c>
      <c r="H5846" s="82"/>
      <c r="I5846" s="78"/>
      <c r="J5846" s="78"/>
      <c r="K5846" s="78"/>
      <c r="L5846" s="78"/>
      <c r="M5846" s="78"/>
      <c r="N5846" s="78"/>
      <c r="O5846" s="78"/>
      <c r="P5846" s="82"/>
      <c r="Q5846" s="78"/>
      <c r="R5846" s="82"/>
      <c r="S5846" s="82"/>
      <c r="T5846" s="82"/>
      <c r="U5846" s="82"/>
      <c r="V5846" s="82"/>
      <c r="W5846" s="82"/>
      <c r="X5846" s="82"/>
      <c r="Y5846" s="82"/>
      <c r="Z5846" s="82"/>
      <c r="AA5846" s="82"/>
      <c r="AB5846" s="82"/>
      <c r="AC5846" s="82"/>
      <c r="AD5846" s="85" t="str">
        <f>IF(A5846&lt;&gt;"",IF(D5846="DIRECCIÓN_DE_TRANSFERENCIAS","280 0031",VLOOKUP(C5846,NIVELES!$A$14:$B$105,2,0)),"")</f>
        <v/>
      </c>
      <c r="AE5846" s="86"/>
      <c r="AF5846" s="86"/>
      <c r="AG5846" s="79" t="str">
        <f>+IF(AF5846&lt;&gt;"",VLOOKUP(AF5846,NIVELES!$A$666:$B$673,2,0),"")</f>
        <v/>
      </c>
      <c r="AH5846" s="78"/>
      <c r="AI5846" s="79" t="str">
        <f>IF(AH5846&lt;&gt;"",VLOOKUP(CONCATENATE(AG5846,AH5846),NIVELES!$B$676:$C$745,2,0),"")</f>
        <v/>
      </c>
      <c r="AJ5846" s="78"/>
      <c r="AK5846" s="79" t="str">
        <f>+IF(AJ5846&lt;&gt;"",VLOOKUP(AJ5846,NIVELES!$A$816:$B$892,2,0),"")</f>
        <v/>
      </c>
      <c r="AL5846" s="78"/>
      <c r="AM5846" s="78"/>
      <c r="AN5846" s="79" t="str">
        <f>IF(AM5846&lt;&gt;"",+VLOOKUP(AM5846,NIVELES!$A$1652:$B$2466,2,0),"")</f>
        <v/>
      </c>
      <c r="AO5846" s="87"/>
      <c r="AP5846" s="88"/>
      <c r="AQ5846" s="88"/>
      <c r="AR5846" s="88"/>
      <c r="AS5846" s="88"/>
      <c r="AT5846" s="88"/>
      <c r="AU5846" s="88"/>
      <c r="AV5846" s="88"/>
      <c r="AW5846" s="88"/>
      <c r="AX5846" s="88"/>
      <c r="AY5846" s="88"/>
      <c r="AZ5846" s="88"/>
      <c r="BA5846" s="88"/>
      <c r="BB5846" s="89">
        <f t="shared" si="363"/>
        <v>0</v>
      </c>
      <c r="BC5846" s="90" t="str">
        <f t="shared" si="362"/>
        <v xml:space="preserve"> </v>
      </c>
      <c r="BD5846" s="91" t="str">
        <f t="shared" si="364"/>
        <v xml:space="preserve"> </v>
      </c>
      <c r="BE5846" s="92">
        <f t="shared" si="365"/>
        <v>0</v>
      </c>
    </row>
    <row r="5847" spans="1:57" s="74" customFormat="1" ht="50.1" customHeight="1" x14ac:dyDescent="0.2">
      <c r="A5847" s="78"/>
      <c r="B5847" s="78"/>
      <c r="C5847" s="78"/>
      <c r="D5847" s="78"/>
      <c r="E5847" s="79" t="str">
        <f>+IF(C5847&lt;&gt;"",VLOOKUP(MID(C5847,18,5),NIVELES!$A$133:$B$213,2,0),"")</f>
        <v/>
      </c>
      <c r="F5847" s="80"/>
      <c r="G5847" s="81" t="str">
        <f>+IF(F5847&lt;&gt;"",VLOOKUP(F5847,NIVELES!$A$246:$C$464,3,0),"")</f>
        <v/>
      </c>
      <c r="H5847" s="82"/>
      <c r="I5847" s="78"/>
      <c r="J5847" s="78"/>
      <c r="K5847" s="78"/>
      <c r="L5847" s="78"/>
      <c r="M5847" s="78"/>
      <c r="N5847" s="78"/>
      <c r="O5847" s="78"/>
      <c r="P5847" s="82"/>
      <c r="Q5847" s="78"/>
      <c r="R5847" s="82"/>
      <c r="S5847" s="82"/>
      <c r="T5847" s="82"/>
      <c r="U5847" s="82"/>
      <c r="V5847" s="82"/>
      <c r="W5847" s="82"/>
      <c r="X5847" s="82"/>
      <c r="Y5847" s="82"/>
      <c r="Z5847" s="82"/>
      <c r="AA5847" s="82"/>
      <c r="AB5847" s="82"/>
      <c r="AC5847" s="82"/>
      <c r="AD5847" s="85" t="str">
        <f>IF(A5847&lt;&gt;"",IF(D5847="DIRECCIÓN_DE_TRANSFERENCIAS","280 0031",VLOOKUP(C5847,NIVELES!$A$14:$B$105,2,0)),"")</f>
        <v/>
      </c>
      <c r="AE5847" s="86"/>
      <c r="AF5847" s="86"/>
      <c r="AG5847" s="79" t="str">
        <f>+IF(AF5847&lt;&gt;"",VLOOKUP(AF5847,NIVELES!$A$666:$B$673,2,0),"")</f>
        <v/>
      </c>
      <c r="AH5847" s="78"/>
      <c r="AI5847" s="79" t="str">
        <f>IF(AH5847&lt;&gt;"",VLOOKUP(CONCATENATE(AG5847,AH5847),NIVELES!$B$676:$C$745,2,0),"")</f>
        <v/>
      </c>
      <c r="AJ5847" s="78"/>
      <c r="AK5847" s="79" t="str">
        <f>+IF(AJ5847&lt;&gt;"",VLOOKUP(AJ5847,NIVELES!$A$816:$B$892,2,0),"")</f>
        <v/>
      </c>
      <c r="AL5847" s="78"/>
      <c r="AM5847" s="78"/>
      <c r="AN5847" s="79" t="str">
        <f>IF(AM5847&lt;&gt;"",+VLOOKUP(AM5847,NIVELES!$A$1652:$B$2466,2,0),"")</f>
        <v/>
      </c>
      <c r="AO5847" s="87"/>
      <c r="AP5847" s="88"/>
      <c r="AQ5847" s="88"/>
      <c r="AR5847" s="88"/>
      <c r="AS5847" s="88"/>
      <c r="AT5847" s="88"/>
      <c r="AU5847" s="88"/>
      <c r="AV5847" s="88"/>
      <c r="AW5847" s="88"/>
      <c r="AX5847" s="88"/>
      <c r="AY5847" s="88"/>
      <c r="AZ5847" s="88"/>
      <c r="BA5847" s="88"/>
      <c r="BB5847" s="89">
        <f t="shared" si="363"/>
        <v>0</v>
      </c>
      <c r="BC5847" s="90" t="str">
        <f t="shared" si="362"/>
        <v xml:space="preserve"> </v>
      </c>
      <c r="BD5847" s="91" t="str">
        <f t="shared" si="364"/>
        <v xml:space="preserve"> </v>
      </c>
      <c r="BE5847" s="92">
        <f t="shared" si="365"/>
        <v>0</v>
      </c>
    </row>
    <row r="5848" spans="1:57" s="74" customFormat="1" ht="50.1" customHeight="1" x14ac:dyDescent="0.2">
      <c r="A5848" s="78"/>
      <c r="B5848" s="78"/>
      <c r="C5848" s="78"/>
      <c r="D5848" s="78"/>
      <c r="E5848" s="79" t="str">
        <f>+IF(C5848&lt;&gt;"",VLOOKUP(MID(C5848,18,5),NIVELES!$A$133:$B$213,2,0),"")</f>
        <v/>
      </c>
      <c r="F5848" s="80"/>
      <c r="G5848" s="81" t="str">
        <f>+IF(F5848&lt;&gt;"",VLOOKUP(F5848,NIVELES!$A$246:$C$464,3,0),"")</f>
        <v/>
      </c>
      <c r="H5848" s="82"/>
      <c r="I5848" s="78"/>
      <c r="J5848" s="78"/>
      <c r="K5848" s="78"/>
      <c r="L5848" s="78"/>
      <c r="M5848" s="78"/>
      <c r="N5848" s="78"/>
      <c r="O5848" s="78"/>
      <c r="P5848" s="82"/>
      <c r="Q5848" s="78"/>
      <c r="R5848" s="82"/>
      <c r="S5848" s="82"/>
      <c r="T5848" s="82"/>
      <c r="U5848" s="82"/>
      <c r="V5848" s="82"/>
      <c r="W5848" s="82"/>
      <c r="X5848" s="82"/>
      <c r="Y5848" s="82"/>
      <c r="Z5848" s="82"/>
      <c r="AA5848" s="82"/>
      <c r="AB5848" s="82"/>
      <c r="AC5848" s="82"/>
      <c r="AD5848" s="85" t="str">
        <f>IF(A5848&lt;&gt;"",IF(D5848="DIRECCIÓN_DE_TRANSFERENCIAS","280 0031",VLOOKUP(C5848,NIVELES!$A$14:$B$105,2,0)),"")</f>
        <v/>
      </c>
      <c r="AE5848" s="86"/>
      <c r="AF5848" s="86"/>
      <c r="AG5848" s="79" t="str">
        <f>+IF(AF5848&lt;&gt;"",VLOOKUP(AF5848,NIVELES!$A$666:$B$673,2,0),"")</f>
        <v/>
      </c>
      <c r="AH5848" s="78"/>
      <c r="AI5848" s="79" t="str">
        <f>IF(AH5848&lt;&gt;"",VLOOKUP(CONCATENATE(AG5848,AH5848),NIVELES!$B$676:$C$745,2,0),"")</f>
        <v/>
      </c>
      <c r="AJ5848" s="78"/>
      <c r="AK5848" s="79" t="str">
        <f>+IF(AJ5848&lt;&gt;"",VLOOKUP(AJ5848,NIVELES!$A$816:$B$892,2,0),"")</f>
        <v/>
      </c>
      <c r="AL5848" s="78"/>
      <c r="AM5848" s="78"/>
      <c r="AN5848" s="79" t="str">
        <f>IF(AM5848&lt;&gt;"",+VLOOKUP(AM5848,NIVELES!$A$1652:$B$2466,2,0),"")</f>
        <v/>
      </c>
      <c r="AO5848" s="87"/>
      <c r="AP5848" s="88"/>
      <c r="AQ5848" s="88"/>
      <c r="AR5848" s="88"/>
      <c r="AS5848" s="88"/>
      <c r="AT5848" s="88"/>
      <c r="AU5848" s="88"/>
      <c r="AV5848" s="88"/>
      <c r="AW5848" s="88"/>
      <c r="AX5848" s="88"/>
      <c r="AY5848" s="88"/>
      <c r="AZ5848" s="88"/>
      <c r="BA5848" s="88"/>
      <c r="BB5848" s="89">
        <f t="shared" si="363"/>
        <v>0</v>
      </c>
      <c r="BC5848" s="90" t="str">
        <f t="shared" si="362"/>
        <v xml:space="preserve"> </v>
      </c>
      <c r="BD5848" s="91" t="str">
        <f t="shared" si="364"/>
        <v xml:space="preserve"> </v>
      </c>
      <c r="BE5848" s="92">
        <f t="shared" si="365"/>
        <v>0</v>
      </c>
    </row>
    <row r="5849" spans="1:57" s="74" customFormat="1" ht="50.1" customHeight="1" x14ac:dyDescent="0.2">
      <c r="A5849" s="78"/>
      <c r="B5849" s="78"/>
      <c r="C5849" s="78"/>
      <c r="D5849" s="78"/>
      <c r="E5849" s="79" t="str">
        <f>+IF(C5849&lt;&gt;"",VLOOKUP(MID(C5849,18,5),NIVELES!$A$133:$B$213,2,0),"")</f>
        <v/>
      </c>
      <c r="F5849" s="80"/>
      <c r="G5849" s="81" t="str">
        <f>+IF(F5849&lt;&gt;"",VLOOKUP(F5849,NIVELES!$A$246:$C$464,3,0),"")</f>
        <v/>
      </c>
      <c r="H5849" s="82"/>
      <c r="I5849" s="78"/>
      <c r="J5849" s="78"/>
      <c r="K5849" s="78"/>
      <c r="L5849" s="78"/>
      <c r="M5849" s="78"/>
      <c r="N5849" s="78"/>
      <c r="O5849" s="78"/>
      <c r="P5849" s="82"/>
      <c r="Q5849" s="78"/>
      <c r="R5849" s="82"/>
      <c r="S5849" s="82"/>
      <c r="T5849" s="82"/>
      <c r="U5849" s="82"/>
      <c r="V5849" s="82"/>
      <c r="W5849" s="82"/>
      <c r="X5849" s="82"/>
      <c r="Y5849" s="82"/>
      <c r="Z5849" s="82"/>
      <c r="AA5849" s="82"/>
      <c r="AB5849" s="82"/>
      <c r="AC5849" s="82"/>
      <c r="AD5849" s="85" t="str">
        <f>IF(A5849&lt;&gt;"",IF(D5849="DIRECCIÓN_DE_TRANSFERENCIAS","280 0031",VLOOKUP(C5849,NIVELES!$A$14:$B$105,2,0)),"")</f>
        <v/>
      </c>
      <c r="AE5849" s="86"/>
      <c r="AF5849" s="86"/>
      <c r="AG5849" s="79" t="str">
        <f>+IF(AF5849&lt;&gt;"",VLOOKUP(AF5849,NIVELES!$A$666:$B$673,2,0),"")</f>
        <v/>
      </c>
      <c r="AH5849" s="78"/>
      <c r="AI5849" s="79" t="str">
        <f>IF(AH5849&lt;&gt;"",VLOOKUP(CONCATENATE(AG5849,AH5849),NIVELES!$B$676:$C$745,2,0),"")</f>
        <v/>
      </c>
      <c r="AJ5849" s="78"/>
      <c r="AK5849" s="79" t="str">
        <f>+IF(AJ5849&lt;&gt;"",VLOOKUP(AJ5849,NIVELES!$A$816:$B$892,2,0),"")</f>
        <v/>
      </c>
      <c r="AL5849" s="78"/>
      <c r="AM5849" s="78"/>
      <c r="AN5849" s="79" t="str">
        <f>IF(AM5849&lt;&gt;"",+VLOOKUP(AM5849,NIVELES!$A$1652:$B$2466,2,0),"")</f>
        <v/>
      </c>
      <c r="AO5849" s="87"/>
      <c r="AP5849" s="88"/>
      <c r="AQ5849" s="88"/>
      <c r="AR5849" s="88"/>
      <c r="AS5849" s="88"/>
      <c r="AT5849" s="88"/>
      <c r="AU5849" s="88"/>
      <c r="AV5849" s="88"/>
      <c r="AW5849" s="88"/>
      <c r="AX5849" s="88"/>
      <c r="AY5849" s="88"/>
      <c r="AZ5849" s="88"/>
      <c r="BA5849" s="88"/>
      <c r="BB5849" s="89">
        <f t="shared" si="363"/>
        <v>0</v>
      </c>
      <c r="BC5849" s="90" t="str">
        <f t="shared" si="362"/>
        <v xml:space="preserve"> </v>
      </c>
      <c r="BD5849" s="91" t="str">
        <f t="shared" si="364"/>
        <v xml:space="preserve"> </v>
      </c>
      <c r="BE5849" s="92">
        <f t="shared" si="365"/>
        <v>0</v>
      </c>
    </row>
    <row r="5850" spans="1:57" s="74" customFormat="1" ht="50.1" customHeight="1" x14ac:dyDescent="0.2">
      <c r="A5850" s="78"/>
      <c r="B5850" s="78"/>
      <c r="C5850" s="78"/>
      <c r="D5850" s="78"/>
      <c r="E5850" s="79" t="str">
        <f>+IF(C5850&lt;&gt;"",VLOOKUP(MID(C5850,18,5),NIVELES!$A$133:$B$213,2,0),"")</f>
        <v/>
      </c>
      <c r="F5850" s="80"/>
      <c r="G5850" s="81" t="str">
        <f>+IF(F5850&lt;&gt;"",VLOOKUP(F5850,NIVELES!$A$246:$C$464,3,0),"")</f>
        <v/>
      </c>
      <c r="H5850" s="82"/>
      <c r="I5850" s="78"/>
      <c r="J5850" s="78"/>
      <c r="K5850" s="78"/>
      <c r="L5850" s="78"/>
      <c r="M5850" s="78"/>
      <c r="N5850" s="78"/>
      <c r="O5850" s="78"/>
      <c r="P5850" s="82"/>
      <c r="Q5850" s="78"/>
      <c r="R5850" s="82"/>
      <c r="S5850" s="82"/>
      <c r="T5850" s="82"/>
      <c r="U5850" s="82"/>
      <c r="V5850" s="82"/>
      <c r="W5850" s="82"/>
      <c r="X5850" s="82"/>
      <c r="Y5850" s="82"/>
      <c r="Z5850" s="82"/>
      <c r="AA5850" s="82"/>
      <c r="AB5850" s="82"/>
      <c r="AC5850" s="82"/>
      <c r="AD5850" s="85" t="str">
        <f>IF(A5850&lt;&gt;"",IF(D5850="DIRECCIÓN_DE_TRANSFERENCIAS","280 0031",VLOOKUP(C5850,NIVELES!$A$14:$B$105,2,0)),"")</f>
        <v/>
      </c>
      <c r="AE5850" s="86"/>
      <c r="AF5850" s="86"/>
      <c r="AG5850" s="79" t="str">
        <f>+IF(AF5850&lt;&gt;"",VLOOKUP(AF5850,NIVELES!$A$666:$B$673,2,0),"")</f>
        <v/>
      </c>
      <c r="AH5850" s="78"/>
      <c r="AI5850" s="79" t="str">
        <f>IF(AH5850&lt;&gt;"",VLOOKUP(CONCATENATE(AG5850,AH5850),NIVELES!$B$676:$C$745,2,0),"")</f>
        <v/>
      </c>
      <c r="AJ5850" s="78"/>
      <c r="AK5850" s="79" t="str">
        <f>+IF(AJ5850&lt;&gt;"",VLOOKUP(AJ5850,NIVELES!$A$816:$B$892,2,0),"")</f>
        <v/>
      </c>
      <c r="AL5850" s="78"/>
      <c r="AM5850" s="78"/>
      <c r="AN5850" s="79" t="str">
        <f>IF(AM5850&lt;&gt;"",+VLOOKUP(AM5850,NIVELES!$A$1652:$B$2466,2,0),"")</f>
        <v/>
      </c>
      <c r="AO5850" s="87"/>
      <c r="AP5850" s="88"/>
      <c r="AQ5850" s="88"/>
      <c r="AR5850" s="88"/>
      <c r="AS5850" s="88"/>
      <c r="AT5850" s="88"/>
      <c r="AU5850" s="88"/>
      <c r="AV5850" s="88"/>
      <c r="AW5850" s="88"/>
      <c r="AX5850" s="88"/>
      <c r="AY5850" s="88"/>
      <c r="AZ5850" s="88"/>
      <c r="BA5850" s="88"/>
      <c r="BB5850" s="89">
        <f t="shared" si="363"/>
        <v>0</v>
      </c>
      <c r="BC5850" s="90" t="str">
        <f t="shared" si="362"/>
        <v xml:space="preserve"> </v>
      </c>
      <c r="BD5850" s="91" t="str">
        <f t="shared" si="364"/>
        <v xml:space="preserve"> </v>
      </c>
      <c r="BE5850" s="92">
        <f t="shared" si="365"/>
        <v>0</v>
      </c>
    </row>
    <row r="5851" spans="1:57" s="74" customFormat="1" ht="50.1" customHeight="1" x14ac:dyDescent="0.2">
      <c r="A5851" s="78"/>
      <c r="B5851" s="78"/>
      <c r="C5851" s="78"/>
      <c r="D5851" s="78"/>
      <c r="E5851" s="79" t="str">
        <f>+IF(C5851&lt;&gt;"",VLOOKUP(MID(C5851,18,5),NIVELES!$A$133:$B$213,2,0),"")</f>
        <v/>
      </c>
      <c r="F5851" s="80"/>
      <c r="G5851" s="81" t="str">
        <f>+IF(F5851&lt;&gt;"",VLOOKUP(F5851,NIVELES!$A$246:$C$464,3,0),"")</f>
        <v/>
      </c>
      <c r="H5851" s="82"/>
      <c r="I5851" s="78"/>
      <c r="J5851" s="78"/>
      <c r="K5851" s="78"/>
      <c r="L5851" s="78"/>
      <c r="M5851" s="78"/>
      <c r="N5851" s="78"/>
      <c r="O5851" s="78"/>
      <c r="P5851" s="82"/>
      <c r="Q5851" s="78"/>
      <c r="R5851" s="82"/>
      <c r="S5851" s="82"/>
      <c r="T5851" s="82"/>
      <c r="U5851" s="82"/>
      <c r="V5851" s="82"/>
      <c r="W5851" s="82"/>
      <c r="X5851" s="82"/>
      <c r="Y5851" s="82"/>
      <c r="Z5851" s="82"/>
      <c r="AA5851" s="82"/>
      <c r="AB5851" s="82"/>
      <c r="AC5851" s="82"/>
      <c r="AD5851" s="85" t="str">
        <f>IF(A5851&lt;&gt;"",IF(D5851="DIRECCIÓN_DE_TRANSFERENCIAS","280 0031",VLOOKUP(C5851,NIVELES!$A$14:$B$105,2,0)),"")</f>
        <v/>
      </c>
      <c r="AE5851" s="86"/>
      <c r="AF5851" s="86"/>
      <c r="AG5851" s="79" t="str">
        <f>+IF(AF5851&lt;&gt;"",VLOOKUP(AF5851,NIVELES!$A$666:$B$673,2,0),"")</f>
        <v/>
      </c>
      <c r="AH5851" s="78"/>
      <c r="AI5851" s="79" t="str">
        <f>IF(AH5851&lt;&gt;"",VLOOKUP(CONCATENATE(AG5851,AH5851),NIVELES!$B$676:$C$745,2,0),"")</f>
        <v/>
      </c>
      <c r="AJ5851" s="78"/>
      <c r="AK5851" s="79" t="str">
        <f>+IF(AJ5851&lt;&gt;"",VLOOKUP(AJ5851,NIVELES!$A$816:$B$892,2,0),"")</f>
        <v/>
      </c>
      <c r="AL5851" s="78"/>
      <c r="AM5851" s="78"/>
      <c r="AN5851" s="79" t="str">
        <f>IF(AM5851&lt;&gt;"",+VLOOKUP(AM5851,NIVELES!$A$1652:$B$2466,2,0),"")</f>
        <v/>
      </c>
      <c r="AO5851" s="87"/>
      <c r="AP5851" s="88"/>
      <c r="AQ5851" s="88"/>
      <c r="AR5851" s="88"/>
      <c r="AS5851" s="88"/>
      <c r="AT5851" s="88"/>
      <c r="AU5851" s="88"/>
      <c r="AV5851" s="88"/>
      <c r="AW5851" s="88"/>
      <c r="AX5851" s="88"/>
      <c r="AY5851" s="88"/>
      <c r="AZ5851" s="88"/>
      <c r="BA5851" s="88"/>
      <c r="BB5851" s="89">
        <f t="shared" si="363"/>
        <v>0</v>
      </c>
      <c r="BC5851" s="90" t="str">
        <f t="shared" si="362"/>
        <v xml:space="preserve"> </v>
      </c>
      <c r="BD5851" s="91" t="str">
        <f t="shared" si="364"/>
        <v xml:space="preserve"> </v>
      </c>
      <c r="BE5851" s="92">
        <f t="shared" si="365"/>
        <v>0</v>
      </c>
    </row>
    <row r="5852" spans="1:57" s="74" customFormat="1" ht="50.1" customHeight="1" x14ac:dyDescent="0.2">
      <c r="A5852" s="78"/>
      <c r="B5852" s="78"/>
      <c r="C5852" s="78"/>
      <c r="D5852" s="78"/>
      <c r="E5852" s="79" t="str">
        <f>+IF(C5852&lt;&gt;"",VLOOKUP(MID(C5852,18,5),NIVELES!$A$133:$B$213,2,0),"")</f>
        <v/>
      </c>
      <c r="F5852" s="80"/>
      <c r="G5852" s="81" t="str">
        <f>+IF(F5852&lt;&gt;"",VLOOKUP(F5852,NIVELES!$A$246:$C$464,3,0),"")</f>
        <v/>
      </c>
      <c r="H5852" s="82"/>
      <c r="I5852" s="78"/>
      <c r="J5852" s="78"/>
      <c r="K5852" s="78"/>
      <c r="L5852" s="78"/>
      <c r="M5852" s="78"/>
      <c r="N5852" s="78"/>
      <c r="O5852" s="78"/>
      <c r="P5852" s="82"/>
      <c r="Q5852" s="78"/>
      <c r="R5852" s="82"/>
      <c r="S5852" s="82"/>
      <c r="T5852" s="82"/>
      <c r="U5852" s="82"/>
      <c r="V5852" s="82"/>
      <c r="W5852" s="82"/>
      <c r="X5852" s="82"/>
      <c r="Y5852" s="82"/>
      <c r="Z5852" s="82"/>
      <c r="AA5852" s="82"/>
      <c r="AB5852" s="82"/>
      <c r="AC5852" s="82"/>
      <c r="AD5852" s="85" t="str">
        <f>IF(A5852&lt;&gt;"",IF(D5852="DIRECCIÓN_DE_TRANSFERENCIAS","280 0031",VLOOKUP(C5852,NIVELES!$A$14:$B$105,2,0)),"")</f>
        <v/>
      </c>
      <c r="AE5852" s="86"/>
      <c r="AF5852" s="86"/>
      <c r="AG5852" s="79" t="str">
        <f>+IF(AF5852&lt;&gt;"",VLOOKUP(AF5852,NIVELES!$A$666:$B$673,2,0),"")</f>
        <v/>
      </c>
      <c r="AH5852" s="78"/>
      <c r="AI5852" s="79" t="str">
        <f>IF(AH5852&lt;&gt;"",VLOOKUP(CONCATENATE(AG5852,AH5852),NIVELES!$B$676:$C$745,2,0),"")</f>
        <v/>
      </c>
      <c r="AJ5852" s="78"/>
      <c r="AK5852" s="79" t="str">
        <f>+IF(AJ5852&lt;&gt;"",VLOOKUP(AJ5852,NIVELES!$A$816:$B$892,2,0),"")</f>
        <v/>
      </c>
      <c r="AL5852" s="78"/>
      <c r="AM5852" s="78"/>
      <c r="AN5852" s="79" t="str">
        <f>IF(AM5852&lt;&gt;"",+VLOOKUP(AM5852,NIVELES!$A$1652:$B$2466,2,0),"")</f>
        <v/>
      </c>
      <c r="AO5852" s="87"/>
      <c r="AP5852" s="88"/>
      <c r="AQ5852" s="88"/>
      <c r="AR5852" s="88"/>
      <c r="AS5852" s="88"/>
      <c r="AT5852" s="88"/>
      <c r="AU5852" s="88"/>
      <c r="AV5852" s="88"/>
      <c r="AW5852" s="88"/>
      <c r="AX5852" s="88"/>
      <c r="AY5852" s="88"/>
      <c r="AZ5852" s="88"/>
      <c r="BA5852" s="88"/>
      <c r="BB5852" s="89">
        <f t="shared" si="363"/>
        <v>0</v>
      </c>
      <c r="BC5852" s="90" t="str">
        <f t="shared" si="362"/>
        <v xml:space="preserve"> </v>
      </c>
      <c r="BD5852" s="91" t="str">
        <f t="shared" si="364"/>
        <v xml:space="preserve"> </v>
      </c>
      <c r="BE5852" s="92">
        <f t="shared" si="365"/>
        <v>0</v>
      </c>
    </row>
    <row r="5853" spans="1:57" s="74" customFormat="1" ht="50.1" customHeight="1" x14ac:dyDescent="0.2">
      <c r="A5853" s="78"/>
      <c r="B5853" s="78"/>
      <c r="C5853" s="78"/>
      <c r="D5853" s="78"/>
      <c r="E5853" s="79" t="str">
        <f>+IF(C5853&lt;&gt;"",VLOOKUP(MID(C5853,18,5),NIVELES!$A$133:$B$213,2,0),"")</f>
        <v/>
      </c>
      <c r="F5853" s="80"/>
      <c r="G5853" s="81" t="str">
        <f>+IF(F5853&lt;&gt;"",VLOOKUP(F5853,NIVELES!$A$246:$C$464,3,0),"")</f>
        <v/>
      </c>
      <c r="H5853" s="82"/>
      <c r="I5853" s="78"/>
      <c r="J5853" s="78"/>
      <c r="K5853" s="78"/>
      <c r="L5853" s="78"/>
      <c r="M5853" s="78"/>
      <c r="N5853" s="78"/>
      <c r="O5853" s="78"/>
      <c r="P5853" s="82"/>
      <c r="Q5853" s="78"/>
      <c r="R5853" s="82"/>
      <c r="S5853" s="82"/>
      <c r="T5853" s="82"/>
      <c r="U5853" s="82"/>
      <c r="V5853" s="82"/>
      <c r="W5853" s="82"/>
      <c r="X5853" s="82"/>
      <c r="Y5853" s="82"/>
      <c r="Z5853" s="82"/>
      <c r="AA5853" s="82"/>
      <c r="AB5853" s="82"/>
      <c r="AC5853" s="82"/>
      <c r="AD5853" s="85" t="str">
        <f>IF(A5853&lt;&gt;"",IF(D5853="DIRECCIÓN_DE_TRANSFERENCIAS","280 0031",VLOOKUP(C5853,NIVELES!$A$14:$B$105,2,0)),"")</f>
        <v/>
      </c>
      <c r="AE5853" s="86"/>
      <c r="AF5853" s="86"/>
      <c r="AG5853" s="79" t="str">
        <f>+IF(AF5853&lt;&gt;"",VLOOKUP(AF5853,NIVELES!$A$666:$B$673,2,0),"")</f>
        <v/>
      </c>
      <c r="AH5853" s="78"/>
      <c r="AI5853" s="79" t="str">
        <f>IF(AH5853&lt;&gt;"",VLOOKUP(CONCATENATE(AG5853,AH5853),NIVELES!$B$676:$C$745,2,0),"")</f>
        <v/>
      </c>
      <c r="AJ5853" s="78"/>
      <c r="AK5853" s="79" t="str">
        <f>+IF(AJ5853&lt;&gt;"",VLOOKUP(AJ5853,NIVELES!$A$816:$B$892,2,0),"")</f>
        <v/>
      </c>
      <c r="AL5853" s="78"/>
      <c r="AM5853" s="78"/>
      <c r="AN5853" s="79" t="str">
        <f>IF(AM5853&lt;&gt;"",+VLOOKUP(AM5853,NIVELES!$A$1652:$B$2466,2,0),"")</f>
        <v/>
      </c>
      <c r="AO5853" s="87"/>
      <c r="AP5853" s="88"/>
      <c r="AQ5853" s="88"/>
      <c r="AR5853" s="88"/>
      <c r="AS5853" s="88"/>
      <c r="AT5853" s="88"/>
      <c r="AU5853" s="88"/>
      <c r="AV5853" s="88"/>
      <c r="AW5853" s="88"/>
      <c r="AX5853" s="88"/>
      <c r="AY5853" s="88"/>
      <c r="AZ5853" s="88"/>
      <c r="BA5853" s="88"/>
      <c r="BB5853" s="89">
        <f t="shared" si="363"/>
        <v>0</v>
      </c>
      <c r="BC5853" s="90" t="str">
        <f t="shared" si="362"/>
        <v xml:space="preserve"> </v>
      </c>
      <c r="BD5853" s="91" t="str">
        <f t="shared" si="364"/>
        <v xml:space="preserve"> </v>
      </c>
      <c r="BE5853" s="92">
        <f t="shared" si="365"/>
        <v>0</v>
      </c>
    </row>
    <row r="5854" spans="1:57" s="74" customFormat="1" ht="50.1" customHeight="1" x14ac:dyDescent="0.2">
      <c r="A5854" s="78"/>
      <c r="B5854" s="78"/>
      <c r="C5854" s="78"/>
      <c r="D5854" s="78"/>
      <c r="E5854" s="79" t="str">
        <f>+IF(C5854&lt;&gt;"",VLOOKUP(MID(C5854,18,5),NIVELES!$A$133:$B$213,2,0),"")</f>
        <v/>
      </c>
      <c r="F5854" s="80"/>
      <c r="G5854" s="81" t="str">
        <f>+IF(F5854&lt;&gt;"",VLOOKUP(F5854,NIVELES!$A$246:$C$464,3,0),"")</f>
        <v/>
      </c>
      <c r="H5854" s="82"/>
      <c r="I5854" s="78"/>
      <c r="J5854" s="78"/>
      <c r="K5854" s="78"/>
      <c r="L5854" s="78"/>
      <c r="M5854" s="78"/>
      <c r="N5854" s="78"/>
      <c r="O5854" s="78"/>
      <c r="P5854" s="82"/>
      <c r="Q5854" s="78"/>
      <c r="R5854" s="82"/>
      <c r="S5854" s="82"/>
      <c r="T5854" s="82"/>
      <c r="U5854" s="82"/>
      <c r="V5854" s="82"/>
      <c r="W5854" s="82"/>
      <c r="X5854" s="82"/>
      <c r="Y5854" s="82"/>
      <c r="Z5854" s="82"/>
      <c r="AA5854" s="82"/>
      <c r="AB5854" s="82"/>
      <c r="AC5854" s="82"/>
      <c r="AD5854" s="85" t="str">
        <f>IF(A5854&lt;&gt;"",IF(D5854="DIRECCIÓN_DE_TRANSFERENCIAS","280 0031",VLOOKUP(C5854,NIVELES!$A$14:$B$105,2,0)),"")</f>
        <v/>
      </c>
      <c r="AE5854" s="86"/>
      <c r="AF5854" s="86"/>
      <c r="AG5854" s="79" t="str">
        <f>+IF(AF5854&lt;&gt;"",VLOOKUP(AF5854,NIVELES!$A$666:$B$673,2,0),"")</f>
        <v/>
      </c>
      <c r="AH5854" s="78"/>
      <c r="AI5854" s="79" t="str">
        <f>IF(AH5854&lt;&gt;"",VLOOKUP(CONCATENATE(AG5854,AH5854),NIVELES!$B$676:$C$745,2,0),"")</f>
        <v/>
      </c>
      <c r="AJ5854" s="78"/>
      <c r="AK5854" s="79" t="str">
        <f>+IF(AJ5854&lt;&gt;"",VLOOKUP(AJ5854,NIVELES!$A$816:$B$892,2,0),"")</f>
        <v/>
      </c>
      <c r="AL5854" s="78"/>
      <c r="AM5854" s="78"/>
      <c r="AN5854" s="79" t="str">
        <f>IF(AM5854&lt;&gt;"",+VLOOKUP(AM5854,NIVELES!$A$1652:$B$2466,2,0),"")</f>
        <v/>
      </c>
      <c r="AO5854" s="87"/>
      <c r="AP5854" s="88"/>
      <c r="AQ5854" s="88"/>
      <c r="AR5854" s="88"/>
      <c r="AS5854" s="88"/>
      <c r="AT5854" s="88"/>
      <c r="AU5854" s="88"/>
      <c r="AV5854" s="88"/>
      <c r="AW5854" s="88"/>
      <c r="AX5854" s="88"/>
      <c r="AY5854" s="88"/>
      <c r="AZ5854" s="88"/>
      <c r="BA5854" s="88"/>
      <c r="BB5854" s="89">
        <f t="shared" si="363"/>
        <v>0</v>
      </c>
      <c r="BC5854" s="90" t="str">
        <f t="shared" si="362"/>
        <v xml:space="preserve"> </v>
      </c>
      <c r="BD5854" s="91" t="str">
        <f t="shared" si="364"/>
        <v xml:space="preserve"> </v>
      </c>
      <c r="BE5854" s="92">
        <f t="shared" si="365"/>
        <v>0</v>
      </c>
    </row>
    <row r="5855" spans="1:57" s="74" customFormat="1" ht="50.1" customHeight="1" x14ac:dyDescent="0.2">
      <c r="A5855" s="78"/>
      <c r="B5855" s="78"/>
      <c r="C5855" s="78"/>
      <c r="D5855" s="78"/>
      <c r="E5855" s="79" t="str">
        <f>+IF(C5855&lt;&gt;"",VLOOKUP(MID(C5855,18,5),NIVELES!$A$133:$B$213,2,0),"")</f>
        <v/>
      </c>
      <c r="F5855" s="80"/>
      <c r="G5855" s="81" t="str">
        <f>+IF(F5855&lt;&gt;"",VLOOKUP(F5855,NIVELES!$A$246:$C$464,3,0),"")</f>
        <v/>
      </c>
      <c r="H5855" s="82"/>
      <c r="I5855" s="78"/>
      <c r="J5855" s="78"/>
      <c r="K5855" s="78"/>
      <c r="L5855" s="78"/>
      <c r="M5855" s="78"/>
      <c r="N5855" s="78"/>
      <c r="O5855" s="78"/>
      <c r="P5855" s="82"/>
      <c r="Q5855" s="78"/>
      <c r="R5855" s="82"/>
      <c r="S5855" s="82"/>
      <c r="T5855" s="82"/>
      <c r="U5855" s="82"/>
      <c r="V5855" s="82"/>
      <c r="W5855" s="82"/>
      <c r="X5855" s="82"/>
      <c r="Y5855" s="82"/>
      <c r="Z5855" s="82"/>
      <c r="AA5855" s="82"/>
      <c r="AB5855" s="82"/>
      <c r="AC5855" s="82"/>
      <c r="AD5855" s="85" t="str">
        <f>IF(A5855&lt;&gt;"",IF(D5855="DIRECCIÓN_DE_TRANSFERENCIAS","280 0031",VLOOKUP(C5855,NIVELES!$A$14:$B$105,2,0)),"")</f>
        <v/>
      </c>
      <c r="AE5855" s="86"/>
      <c r="AF5855" s="86"/>
      <c r="AG5855" s="79" t="str">
        <f>+IF(AF5855&lt;&gt;"",VLOOKUP(AF5855,NIVELES!$A$666:$B$673,2,0),"")</f>
        <v/>
      </c>
      <c r="AH5855" s="78"/>
      <c r="AI5855" s="79" t="str">
        <f>IF(AH5855&lt;&gt;"",VLOOKUP(CONCATENATE(AG5855,AH5855),NIVELES!$B$676:$C$745,2,0),"")</f>
        <v/>
      </c>
      <c r="AJ5855" s="78"/>
      <c r="AK5855" s="79" t="str">
        <f>+IF(AJ5855&lt;&gt;"",VLOOKUP(AJ5855,NIVELES!$A$816:$B$892,2,0),"")</f>
        <v/>
      </c>
      <c r="AL5855" s="78"/>
      <c r="AM5855" s="78"/>
      <c r="AN5855" s="79" t="str">
        <f>IF(AM5855&lt;&gt;"",+VLOOKUP(AM5855,NIVELES!$A$1652:$B$2466,2,0),"")</f>
        <v/>
      </c>
      <c r="AO5855" s="87"/>
      <c r="AP5855" s="88"/>
      <c r="AQ5855" s="88"/>
      <c r="AR5855" s="88"/>
      <c r="AS5855" s="88"/>
      <c r="AT5855" s="88"/>
      <c r="AU5855" s="88"/>
      <c r="AV5855" s="88"/>
      <c r="AW5855" s="88"/>
      <c r="AX5855" s="88"/>
      <c r="AY5855" s="88"/>
      <c r="AZ5855" s="88"/>
      <c r="BA5855" s="88"/>
      <c r="BB5855" s="89">
        <f t="shared" si="363"/>
        <v>0</v>
      </c>
      <c r="BC5855" s="90" t="str">
        <f t="shared" si="362"/>
        <v xml:space="preserve"> </v>
      </c>
      <c r="BD5855" s="91" t="str">
        <f t="shared" si="364"/>
        <v xml:space="preserve"> </v>
      </c>
      <c r="BE5855" s="92">
        <f t="shared" si="365"/>
        <v>0</v>
      </c>
    </row>
    <row r="5856" spans="1:57" s="74" customFormat="1" ht="50.1" customHeight="1" x14ac:dyDescent="0.2">
      <c r="A5856" s="78"/>
      <c r="B5856" s="78"/>
      <c r="C5856" s="78"/>
      <c r="D5856" s="78"/>
      <c r="E5856" s="79" t="str">
        <f>+IF(C5856&lt;&gt;"",VLOOKUP(MID(C5856,18,5),NIVELES!$A$133:$B$213,2,0),"")</f>
        <v/>
      </c>
      <c r="F5856" s="80"/>
      <c r="G5856" s="81" t="str">
        <f>+IF(F5856&lt;&gt;"",VLOOKUP(F5856,NIVELES!$A$246:$C$464,3,0),"")</f>
        <v/>
      </c>
      <c r="H5856" s="82"/>
      <c r="I5856" s="78"/>
      <c r="J5856" s="78"/>
      <c r="K5856" s="78"/>
      <c r="L5856" s="78"/>
      <c r="M5856" s="78"/>
      <c r="N5856" s="78"/>
      <c r="O5856" s="78"/>
      <c r="P5856" s="82"/>
      <c r="Q5856" s="78"/>
      <c r="R5856" s="82"/>
      <c r="S5856" s="82"/>
      <c r="T5856" s="82"/>
      <c r="U5856" s="82"/>
      <c r="V5856" s="82"/>
      <c r="W5856" s="82"/>
      <c r="X5856" s="82"/>
      <c r="Y5856" s="82"/>
      <c r="Z5856" s="82"/>
      <c r="AA5856" s="82"/>
      <c r="AB5856" s="82"/>
      <c r="AC5856" s="82"/>
      <c r="AD5856" s="85" t="str">
        <f>IF(A5856&lt;&gt;"",IF(D5856="DIRECCIÓN_DE_TRANSFERENCIAS","280 0031",VLOOKUP(C5856,NIVELES!$A$14:$B$105,2,0)),"")</f>
        <v/>
      </c>
      <c r="AE5856" s="86"/>
      <c r="AF5856" s="86"/>
      <c r="AG5856" s="79" t="str">
        <f>+IF(AF5856&lt;&gt;"",VLOOKUP(AF5856,NIVELES!$A$666:$B$673,2,0),"")</f>
        <v/>
      </c>
      <c r="AH5856" s="78"/>
      <c r="AI5856" s="79" t="str">
        <f>IF(AH5856&lt;&gt;"",VLOOKUP(CONCATENATE(AG5856,AH5856),NIVELES!$B$676:$C$745,2,0),"")</f>
        <v/>
      </c>
      <c r="AJ5856" s="78"/>
      <c r="AK5856" s="79" t="str">
        <f>+IF(AJ5856&lt;&gt;"",VLOOKUP(AJ5856,NIVELES!$A$816:$B$892,2,0),"")</f>
        <v/>
      </c>
      <c r="AL5856" s="78"/>
      <c r="AM5856" s="78"/>
      <c r="AN5856" s="79" t="str">
        <f>IF(AM5856&lt;&gt;"",+VLOOKUP(AM5856,NIVELES!$A$1652:$B$2466,2,0),"")</f>
        <v/>
      </c>
      <c r="AO5856" s="87"/>
      <c r="AP5856" s="88"/>
      <c r="AQ5856" s="88"/>
      <c r="AR5856" s="88"/>
      <c r="AS5856" s="88"/>
      <c r="AT5856" s="88"/>
      <c r="AU5856" s="88"/>
      <c r="AV5856" s="88"/>
      <c r="AW5856" s="88"/>
      <c r="AX5856" s="88"/>
      <c r="AY5856" s="88"/>
      <c r="AZ5856" s="88"/>
      <c r="BA5856" s="88"/>
      <c r="BB5856" s="89">
        <f t="shared" si="363"/>
        <v>0</v>
      </c>
      <c r="BC5856" s="90" t="str">
        <f t="shared" si="362"/>
        <v xml:space="preserve"> </v>
      </c>
      <c r="BD5856" s="91" t="str">
        <f t="shared" si="364"/>
        <v xml:space="preserve"> </v>
      </c>
      <c r="BE5856" s="92">
        <f t="shared" si="365"/>
        <v>0</v>
      </c>
    </row>
    <row r="5857" spans="1:57" s="74" customFormat="1" ht="50.1" customHeight="1" x14ac:dyDescent="0.2">
      <c r="A5857" s="78"/>
      <c r="B5857" s="78"/>
      <c r="C5857" s="78"/>
      <c r="D5857" s="78"/>
      <c r="E5857" s="79" t="str">
        <f>+IF(C5857&lt;&gt;"",VLOOKUP(MID(C5857,18,5),NIVELES!$A$133:$B$213,2,0),"")</f>
        <v/>
      </c>
      <c r="F5857" s="80"/>
      <c r="G5857" s="81" t="str">
        <f>+IF(F5857&lt;&gt;"",VLOOKUP(F5857,NIVELES!$A$246:$C$464,3,0),"")</f>
        <v/>
      </c>
      <c r="H5857" s="82"/>
      <c r="I5857" s="78"/>
      <c r="J5857" s="78"/>
      <c r="K5857" s="78"/>
      <c r="L5857" s="78"/>
      <c r="M5857" s="78"/>
      <c r="N5857" s="78"/>
      <c r="O5857" s="78"/>
      <c r="P5857" s="82"/>
      <c r="Q5857" s="78"/>
      <c r="R5857" s="82"/>
      <c r="S5857" s="82"/>
      <c r="T5857" s="82"/>
      <c r="U5857" s="82"/>
      <c r="V5857" s="82"/>
      <c r="W5857" s="82"/>
      <c r="X5857" s="82"/>
      <c r="Y5857" s="82"/>
      <c r="Z5857" s="82"/>
      <c r="AA5857" s="82"/>
      <c r="AB5857" s="82"/>
      <c r="AC5857" s="82"/>
      <c r="AD5857" s="85" t="str">
        <f>IF(A5857&lt;&gt;"",IF(D5857="DIRECCIÓN_DE_TRANSFERENCIAS","280 0031",VLOOKUP(C5857,NIVELES!$A$14:$B$105,2,0)),"")</f>
        <v/>
      </c>
      <c r="AE5857" s="86"/>
      <c r="AF5857" s="86"/>
      <c r="AG5857" s="79" t="str">
        <f>+IF(AF5857&lt;&gt;"",VLOOKUP(AF5857,NIVELES!$A$666:$B$673,2,0),"")</f>
        <v/>
      </c>
      <c r="AH5857" s="78"/>
      <c r="AI5857" s="79" t="str">
        <f>IF(AH5857&lt;&gt;"",VLOOKUP(CONCATENATE(AG5857,AH5857),NIVELES!$B$676:$C$745,2,0),"")</f>
        <v/>
      </c>
      <c r="AJ5857" s="78"/>
      <c r="AK5857" s="79" t="str">
        <f>+IF(AJ5857&lt;&gt;"",VLOOKUP(AJ5857,NIVELES!$A$816:$B$892,2,0),"")</f>
        <v/>
      </c>
      <c r="AL5857" s="78"/>
      <c r="AM5857" s="78"/>
      <c r="AN5857" s="79" t="str">
        <f>IF(AM5857&lt;&gt;"",+VLOOKUP(AM5857,NIVELES!$A$1652:$B$2466,2,0),"")</f>
        <v/>
      </c>
      <c r="AO5857" s="87"/>
      <c r="AP5857" s="88"/>
      <c r="AQ5857" s="88"/>
      <c r="AR5857" s="88"/>
      <c r="AS5857" s="88"/>
      <c r="AT5857" s="88"/>
      <c r="AU5857" s="88"/>
      <c r="AV5857" s="88"/>
      <c r="AW5857" s="88"/>
      <c r="AX5857" s="88"/>
      <c r="AY5857" s="88"/>
      <c r="AZ5857" s="88"/>
      <c r="BA5857" s="88"/>
      <c r="BB5857" s="89">
        <f t="shared" si="363"/>
        <v>0</v>
      </c>
      <c r="BC5857" s="90" t="str">
        <f t="shared" si="362"/>
        <v xml:space="preserve"> </v>
      </c>
      <c r="BD5857" s="91" t="str">
        <f t="shared" si="364"/>
        <v xml:space="preserve"> </v>
      </c>
      <c r="BE5857" s="92">
        <f t="shared" si="365"/>
        <v>0</v>
      </c>
    </row>
    <row r="5858" spans="1:57" s="74" customFormat="1" ht="50.1" customHeight="1" x14ac:dyDescent="0.2">
      <c r="A5858" s="78"/>
      <c r="B5858" s="78"/>
      <c r="C5858" s="78"/>
      <c r="D5858" s="78"/>
      <c r="E5858" s="79" t="str">
        <f>+IF(C5858&lt;&gt;"",VLOOKUP(MID(C5858,18,5),NIVELES!$A$133:$B$213,2,0),"")</f>
        <v/>
      </c>
      <c r="F5858" s="80"/>
      <c r="G5858" s="81" t="str">
        <f>+IF(F5858&lt;&gt;"",VLOOKUP(F5858,NIVELES!$A$246:$C$464,3,0),"")</f>
        <v/>
      </c>
      <c r="H5858" s="82"/>
      <c r="I5858" s="78"/>
      <c r="J5858" s="78"/>
      <c r="K5858" s="78"/>
      <c r="L5858" s="78"/>
      <c r="M5858" s="78"/>
      <c r="N5858" s="78"/>
      <c r="O5858" s="78"/>
      <c r="P5858" s="82"/>
      <c r="Q5858" s="78"/>
      <c r="R5858" s="82"/>
      <c r="S5858" s="82"/>
      <c r="T5858" s="82"/>
      <c r="U5858" s="82"/>
      <c r="V5858" s="82"/>
      <c r="W5858" s="82"/>
      <c r="X5858" s="82"/>
      <c r="Y5858" s="82"/>
      <c r="Z5858" s="82"/>
      <c r="AA5858" s="82"/>
      <c r="AB5858" s="82"/>
      <c r="AC5858" s="82"/>
      <c r="AD5858" s="85" t="str">
        <f>IF(A5858&lt;&gt;"",IF(D5858="DIRECCIÓN_DE_TRANSFERENCIAS","280 0031",VLOOKUP(C5858,NIVELES!$A$14:$B$105,2,0)),"")</f>
        <v/>
      </c>
      <c r="AE5858" s="86"/>
      <c r="AF5858" s="86"/>
      <c r="AG5858" s="79" t="str">
        <f>+IF(AF5858&lt;&gt;"",VLOOKUP(AF5858,NIVELES!$A$666:$B$673,2,0),"")</f>
        <v/>
      </c>
      <c r="AH5858" s="78"/>
      <c r="AI5858" s="79" t="str">
        <f>IF(AH5858&lt;&gt;"",VLOOKUP(CONCATENATE(AG5858,AH5858),NIVELES!$B$676:$C$745,2,0),"")</f>
        <v/>
      </c>
      <c r="AJ5858" s="78"/>
      <c r="AK5858" s="79" t="str">
        <f>+IF(AJ5858&lt;&gt;"",VLOOKUP(AJ5858,NIVELES!$A$816:$B$892,2,0),"")</f>
        <v/>
      </c>
      <c r="AL5858" s="78"/>
      <c r="AM5858" s="78"/>
      <c r="AN5858" s="79" t="str">
        <f>IF(AM5858&lt;&gt;"",+VLOOKUP(AM5858,NIVELES!$A$1652:$B$2466,2,0),"")</f>
        <v/>
      </c>
      <c r="AO5858" s="87"/>
      <c r="AP5858" s="88"/>
      <c r="AQ5858" s="88"/>
      <c r="AR5858" s="88"/>
      <c r="AS5858" s="88"/>
      <c r="AT5858" s="88"/>
      <c r="AU5858" s="88"/>
      <c r="AV5858" s="88"/>
      <c r="AW5858" s="88"/>
      <c r="AX5858" s="88"/>
      <c r="AY5858" s="88"/>
      <c r="AZ5858" s="88"/>
      <c r="BA5858" s="88"/>
      <c r="BB5858" s="89">
        <f t="shared" si="363"/>
        <v>0</v>
      </c>
      <c r="BC5858" s="90" t="str">
        <f t="shared" si="362"/>
        <v xml:space="preserve"> </v>
      </c>
      <c r="BD5858" s="91" t="str">
        <f t="shared" si="364"/>
        <v xml:space="preserve"> </v>
      </c>
      <c r="BE5858" s="92">
        <f t="shared" si="365"/>
        <v>0</v>
      </c>
    </row>
    <row r="5859" spans="1:57" s="74" customFormat="1" ht="50.1" customHeight="1" x14ac:dyDescent="0.2">
      <c r="A5859" s="78"/>
      <c r="B5859" s="78"/>
      <c r="C5859" s="78"/>
      <c r="D5859" s="78"/>
      <c r="E5859" s="79" t="str">
        <f>+IF(C5859&lt;&gt;"",VLOOKUP(MID(C5859,18,5),NIVELES!$A$133:$B$213,2,0),"")</f>
        <v/>
      </c>
      <c r="F5859" s="80"/>
      <c r="G5859" s="81" t="str">
        <f>+IF(F5859&lt;&gt;"",VLOOKUP(F5859,NIVELES!$A$246:$C$464,3,0),"")</f>
        <v/>
      </c>
      <c r="H5859" s="82"/>
      <c r="I5859" s="78"/>
      <c r="J5859" s="78"/>
      <c r="K5859" s="78"/>
      <c r="L5859" s="78"/>
      <c r="M5859" s="78"/>
      <c r="N5859" s="78"/>
      <c r="O5859" s="78"/>
      <c r="P5859" s="82"/>
      <c r="Q5859" s="78"/>
      <c r="R5859" s="82"/>
      <c r="S5859" s="82"/>
      <c r="T5859" s="82"/>
      <c r="U5859" s="82"/>
      <c r="V5859" s="82"/>
      <c r="W5859" s="82"/>
      <c r="X5859" s="82"/>
      <c r="Y5859" s="82"/>
      <c r="Z5859" s="82"/>
      <c r="AA5859" s="82"/>
      <c r="AB5859" s="82"/>
      <c r="AC5859" s="82"/>
      <c r="AD5859" s="85" t="str">
        <f>IF(A5859&lt;&gt;"",IF(D5859="DIRECCIÓN_DE_TRANSFERENCIAS","280 0031",VLOOKUP(C5859,NIVELES!$A$14:$B$105,2,0)),"")</f>
        <v/>
      </c>
      <c r="AE5859" s="86"/>
      <c r="AF5859" s="86"/>
      <c r="AG5859" s="79" t="str">
        <f>+IF(AF5859&lt;&gt;"",VLOOKUP(AF5859,NIVELES!$A$666:$B$673,2,0),"")</f>
        <v/>
      </c>
      <c r="AH5859" s="78"/>
      <c r="AI5859" s="79" t="str">
        <f>IF(AH5859&lt;&gt;"",VLOOKUP(CONCATENATE(AG5859,AH5859),NIVELES!$B$676:$C$745,2,0),"")</f>
        <v/>
      </c>
      <c r="AJ5859" s="78"/>
      <c r="AK5859" s="79" t="str">
        <f>+IF(AJ5859&lt;&gt;"",VLOOKUP(AJ5859,NIVELES!$A$816:$B$892,2,0),"")</f>
        <v/>
      </c>
      <c r="AL5859" s="78"/>
      <c r="AM5859" s="78"/>
      <c r="AN5859" s="79" t="str">
        <f>IF(AM5859&lt;&gt;"",+VLOOKUP(AM5859,NIVELES!$A$1652:$B$2466,2,0),"")</f>
        <v/>
      </c>
      <c r="AO5859" s="87"/>
      <c r="AP5859" s="88"/>
      <c r="AQ5859" s="88"/>
      <c r="AR5859" s="88"/>
      <c r="AS5859" s="88"/>
      <c r="AT5859" s="88"/>
      <c r="AU5859" s="88"/>
      <c r="AV5859" s="88"/>
      <c r="AW5859" s="88"/>
      <c r="AX5859" s="88"/>
      <c r="AY5859" s="88"/>
      <c r="AZ5859" s="88"/>
      <c r="BA5859" s="88"/>
      <c r="BB5859" s="89">
        <f t="shared" si="363"/>
        <v>0</v>
      </c>
      <c r="BC5859" s="90" t="str">
        <f t="shared" si="362"/>
        <v xml:space="preserve"> </v>
      </c>
      <c r="BD5859" s="91" t="str">
        <f t="shared" si="364"/>
        <v xml:space="preserve"> </v>
      </c>
      <c r="BE5859" s="92">
        <f t="shared" si="365"/>
        <v>0</v>
      </c>
    </row>
    <row r="5860" spans="1:57" s="74" customFormat="1" ht="50.1" customHeight="1" x14ac:dyDescent="0.2">
      <c r="A5860" s="78"/>
      <c r="B5860" s="78"/>
      <c r="C5860" s="78"/>
      <c r="D5860" s="78"/>
      <c r="E5860" s="79" t="str">
        <f>+IF(C5860&lt;&gt;"",VLOOKUP(MID(C5860,18,5),NIVELES!$A$133:$B$213,2,0),"")</f>
        <v/>
      </c>
      <c r="F5860" s="80"/>
      <c r="G5860" s="81" t="str">
        <f>+IF(F5860&lt;&gt;"",VLOOKUP(F5860,NIVELES!$A$246:$C$464,3,0),"")</f>
        <v/>
      </c>
      <c r="H5860" s="82"/>
      <c r="I5860" s="78"/>
      <c r="J5860" s="78"/>
      <c r="K5860" s="78"/>
      <c r="L5860" s="78"/>
      <c r="M5860" s="78"/>
      <c r="N5860" s="78"/>
      <c r="O5860" s="78"/>
      <c r="P5860" s="82"/>
      <c r="Q5860" s="78"/>
      <c r="R5860" s="82"/>
      <c r="S5860" s="82"/>
      <c r="T5860" s="82"/>
      <c r="U5860" s="82"/>
      <c r="V5860" s="82"/>
      <c r="W5860" s="82"/>
      <c r="X5860" s="82"/>
      <c r="Y5860" s="82"/>
      <c r="Z5860" s="82"/>
      <c r="AA5860" s="82"/>
      <c r="AB5860" s="82"/>
      <c r="AC5860" s="82"/>
      <c r="AD5860" s="85" t="str">
        <f>IF(A5860&lt;&gt;"",IF(D5860="DIRECCIÓN_DE_TRANSFERENCIAS","280 0031",VLOOKUP(C5860,NIVELES!$A$14:$B$105,2,0)),"")</f>
        <v/>
      </c>
      <c r="AE5860" s="86"/>
      <c r="AF5860" s="86"/>
      <c r="AG5860" s="79" t="str">
        <f>+IF(AF5860&lt;&gt;"",VLOOKUP(AF5860,NIVELES!$A$666:$B$673,2,0),"")</f>
        <v/>
      </c>
      <c r="AH5860" s="78"/>
      <c r="AI5860" s="79" t="str">
        <f>IF(AH5860&lt;&gt;"",VLOOKUP(CONCATENATE(AG5860,AH5860),NIVELES!$B$676:$C$745,2,0),"")</f>
        <v/>
      </c>
      <c r="AJ5860" s="78"/>
      <c r="AK5860" s="79" t="str">
        <f>+IF(AJ5860&lt;&gt;"",VLOOKUP(AJ5860,NIVELES!$A$816:$B$892,2,0),"")</f>
        <v/>
      </c>
      <c r="AL5860" s="78"/>
      <c r="AM5860" s="78"/>
      <c r="AN5860" s="79" t="str">
        <f>IF(AM5860&lt;&gt;"",+VLOOKUP(AM5860,NIVELES!$A$1652:$B$2466,2,0),"")</f>
        <v/>
      </c>
      <c r="AO5860" s="87"/>
      <c r="AP5860" s="88"/>
      <c r="AQ5860" s="88"/>
      <c r="AR5860" s="88"/>
      <c r="AS5860" s="88"/>
      <c r="AT5860" s="88"/>
      <c r="AU5860" s="88"/>
      <c r="AV5860" s="88"/>
      <c r="AW5860" s="88"/>
      <c r="AX5860" s="88"/>
      <c r="AY5860" s="88"/>
      <c r="AZ5860" s="88"/>
      <c r="BA5860" s="88"/>
      <c r="BB5860" s="89">
        <f t="shared" si="363"/>
        <v>0</v>
      </c>
      <c r="BC5860" s="90" t="str">
        <f t="shared" si="362"/>
        <v xml:space="preserve"> </v>
      </c>
      <c r="BD5860" s="91" t="str">
        <f t="shared" si="364"/>
        <v xml:space="preserve"> </v>
      </c>
      <c r="BE5860" s="92">
        <f t="shared" si="365"/>
        <v>0</v>
      </c>
    </row>
    <row r="5861" spans="1:57" s="74" customFormat="1" ht="50.1" customHeight="1" x14ac:dyDescent="0.2">
      <c r="A5861" s="78"/>
      <c r="B5861" s="78"/>
      <c r="C5861" s="78"/>
      <c r="D5861" s="78"/>
      <c r="E5861" s="79" t="str">
        <f>+IF(C5861&lt;&gt;"",VLOOKUP(MID(C5861,18,5),NIVELES!$A$133:$B$213,2,0),"")</f>
        <v/>
      </c>
      <c r="F5861" s="80"/>
      <c r="G5861" s="81" t="str">
        <f>+IF(F5861&lt;&gt;"",VLOOKUP(F5861,NIVELES!$A$246:$C$464,3,0),"")</f>
        <v/>
      </c>
      <c r="H5861" s="82"/>
      <c r="I5861" s="78"/>
      <c r="J5861" s="78"/>
      <c r="K5861" s="78"/>
      <c r="L5861" s="78"/>
      <c r="M5861" s="78"/>
      <c r="N5861" s="78"/>
      <c r="O5861" s="78"/>
      <c r="P5861" s="82"/>
      <c r="Q5861" s="78"/>
      <c r="R5861" s="82"/>
      <c r="S5861" s="82"/>
      <c r="T5861" s="82"/>
      <c r="U5861" s="82"/>
      <c r="V5861" s="82"/>
      <c r="W5861" s="82"/>
      <c r="X5861" s="82"/>
      <c r="Y5861" s="82"/>
      <c r="Z5861" s="82"/>
      <c r="AA5861" s="82"/>
      <c r="AB5861" s="82"/>
      <c r="AC5861" s="82"/>
      <c r="AD5861" s="85" t="str">
        <f>IF(A5861&lt;&gt;"",IF(D5861="DIRECCIÓN_DE_TRANSFERENCIAS","280 0031",VLOOKUP(C5861,NIVELES!$A$14:$B$105,2,0)),"")</f>
        <v/>
      </c>
      <c r="AE5861" s="86"/>
      <c r="AF5861" s="86"/>
      <c r="AG5861" s="79" t="str">
        <f>+IF(AF5861&lt;&gt;"",VLOOKUP(AF5861,NIVELES!$A$666:$B$673,2,0),"")</f>
        <v/>
      </c>
      <c r="AH5861" s="78"/>
      <c r="AI5861" s="79" t="str">
        <f>IF(AH5861&lt;&gt;"",VLOOKUP(CONCATENATE(AG5861,AH5861),NIVELES!$B$676:$C$745,2,0),"")</f>
        <v/>
      </c>
      <c r="AJ5861" s="78"/>
      <c r="AK5861" s="79" t="str">
        <f>+IF(AJ5861&lt;&gt;"",VLOOKUP(AJ5861,NIVELES!$A$816:$B$892,2,0),"")</f>
        <v/>
      </c>
      <c r="AL5861" s="78"/>
      <c r="AM5861" s="78"/>
      <c r="AN5861" s="79" t="str">
        <f>IF(AM5861&lt;&gt;"",+VLOOKUP(AM5861,NIVELES!$A$1652:$B$2466,2,0),"")</f>
        <v/>
      </c>
      <c r="AO5861" s="87"/>
      <c r="AP5861" s="88"/>
      <c r="AQ5861" s="88"/>
      <c r="AR5861" s="88"/>
      <c r="AS5861" s="88"/>
      <c r="AT5861" s="88"/>
      <c r="AU5861" s="88"/>
      <c r="AV5861" s="88"/>
      <c r="AW5861" s="88"/>
      <c r="AX5861" s="88"/>
      <c r="AY5861" s="88"/>
      <c r="AZ5861" s="88"/>
      <c r="BA5861" s="88"/>
      <c r="BB5861" s="89">
        <f t="shared" si="363"/>
        <v>0</v>
      </c>
      <c r="BC5861" s="90" t="str">
        <f t="shared" si="362"/>
        <v xml:space="preserve"> </v>
      </c>
      <c r="BD5861" s="91" t="str">
        <f t="shared" si="364"/>
        <v xml:space="preserve"> </v>
      </c>
      <c r="BE5861" s="92">
        <f t="shared" si="365"/>
        <v>0</v>
      </c>
    </row>
    <row r="5862" spans="1:57" s="74" customFormat="1" ht="50.1" customHeight="1" x14ac:dyDescent="0.2">
      <c r="A5862" s="78"/>
      <c r="B5862" s="78"/>
      <c r="C5862" s="78"/>
      <c r="D5862" s="78"/>
      <c r="E5862" s="79" t="str">
        <f>+IF(C5862&lt;&gt;"",VLOOKUP(MID(C5862,18,5),NIVELES!$A$133:$B$213,2,0),"")</f>
        <v/>
      </c>
      <c r="F5862" s="80"/>
      <c r="G5862" s="81" t="str">
        <f>+IF(F5862&lt;&gt;"",VLOOKUP(F5862,NIVELES!$A$246:$C$464,3,0),"")</f>
        <v/>
      </c>
      <c r="H5862" s="82"/>
      <c r="I5862" s="78"/>
      <c r="J5862" s="78"/>
      <c r="K5862" s="78"/>
      <c r="L5862" s="78"/>
      <c r="M5862" s="78"/>
      <c r="N5862" s="78"/>
      <c r="O5862" s="78"/>
      <c r="P5862" s="82"/>
      <c r="Q5862" s="78"/>
      <c r="R5862" s="82"/>
      <c r="S5862" s="82"/>
      <c r="T5862" s="82"/>
      <c r="U5862" s="82"/>
      <c r="V5862" s="82"/>
      <c r="W5862" s="82"/>
      <c r="X5862" s="82"/>
      <c r="Y5862" s="82"/>
      <c r="Z5862" s="82"/>
      <c r="AA5862" s="82"/>
      <c r="AB5862" s="82"/>
      <c r="AC5862" s="82"/>
      <c r="AD5862" s="85" t="str">
        <f>IF(A5862&lt;&gt;"",IF(D5862="DIRECCIÓN_DE_TRANSFERENCIAS","280 0031",VLOOKUP(C5862,NIVELES!$A$14:$B$105,2,0)),"")</f>
        <v/>
      </c>
      <c r="AE5862" s="86"/>
      <c r="AF5862" s="86"/>
      <c r="AG5862" s="79" t="str">
        <f>+IF(AF5862&lt;&gt;"",VLOOKUP(AF5862,NIVELES!$A$666:$B$673,2,0),"")</f>
        <v/>
      </c>
      <c r="AH5862" s="78"/>
      <c r="AI5862" s="79" t="str">
        <f>IF(AH5862&lt;&gt;"",VLOOKUP(CONCATENATE(AG5862,AH5862),NIVELES!$B$676:$C$745,2,0),"")</f>
        <v/>
      </c>
      <c r="AJ5862" s="78"/>
      <c r="AK5862" s="79" t="str">
        <f>+IF(AJ5862&lt;&gt;"",VLOOKUP(AJ5862,NIVELES!$A$816:$B$892,2,0),"")</f>
        <v/>
      </c>
      <c r="AL5862" s="78"/>
      <c r="AM5862" s="78"/>
      <c r="AN5862" s="79" t="str">
        <f>IF(AM5862&lt;&gt;"",+VLOOKUP(AM5862,NIVELES!$A$1652:$B$2466,2,0),"")</f>
        <v/>
      </c>
      <c r="AO5862" s="87"/>
      <c r="AP5862" s="88"/>
      <c r="AQ5862" s="88"/>
      <c r="AR5862" s="88"/>
      <c r="AS5862" s="88"/>
      <c r="AT5862" s="88"/>
      <c r="AU5862" s="88"/>
      <c r="AV5862" s="88"/>
      <c r="AW5862" s="88"/>
      <c r="AX5862" s="88"/>
      <c r="AY5862" s="88"/>
      <c r="AZ5862" s="88"/>
      <c r="BA5862" s="88"/>
      <c r="BB5862" s="89">
        <f t="shared" si="363"/>
        <v>0</v>
      </c>
      <c r="BC5862" s="90" t="str">
        <f t="shared" si="362"/>
        <v xml:space="preserve"> </v>
      </c>
      <c r="BD5862" s="91" t="str">
        <f t="shared" si="364"/>
        <v xml:space="preserve"> </v>
      </c>
      <c r="BE5862" s="92">
        <f t="shared" si="365"/>
        <v>0</v>
      </c>
    </row>
    <row r="5863" spans="1:57" s="74" customFormat="1" ht="50.1" customHeight="1" x14ac:dyDescent="0.2">
      <c r="A5863" s="78"/>
      <c r="B5863" s="78"/>
      <c r="C5863" s="78"/>
      <c r="D5863" s="78"/>
      <c r="E5863" s="79" t="str">
        <f>+IF(C5863&lt;&gt;"",VLOOKUP(MID(C5863,18,5),NIVELES!$A$133:$B$213,2,0),"")</f>
        <v/>
      </c>
      <c r="F5863" s="80"/>
      <c r="G5863" s="81" t="str">
        <f>+IF(F5863&lt;&gt;"",VLOOKUP(F5863,NIVELES!$A$246:$C$464,3,0),"")</f>
        <v/>
      </c>
      <c r="H5863" s="82"/>
      <c r="I5863" s="78"/>
      <c r="J5863" s="78"/>
      <c r="K5863" s="78"/>
      <c r="L5863" s="78"/>
      <c r="M5863" s="78"/>
      <c r="N5863" s="78"/>
      <c r="O5863" s="78"/>
      <c r="P5863" s="82"/>
      <c r="Q5863" s="78"/>
      <c r="R5863" s="82"/>
      <c r="S5863" s="82"/>
      <c r="T5863" s="82"/>
      <c r="U5863" s="82"/>
      <c r="V5863" s="82"/>
      <c r="W5863" s="82"/>
      <c r="X5863" s="82"/>
      <c r="Y5863" s="82"/>
      <c r="Z5863" s="82"/>
      <c r="AA5863" s="82"/>
      <c r="AB5863" s="82"/>
      <c r="AC5863" s="82"/>
      <c r="AD5863" s="85" t="str">
        <f>IF(A5863&lt;&gt;"",IF(D5863="DIRECCIÓN_DE_TRANSFERENCIAS","280 0031",VLOOKUP(C5863,NIVELES!$A$14:$B$105,2,0)),"")</f>
        <v/>
      </c>
      <c r="AE5863" s="86"/>
      <c r="AF5863" s="86"/>
      <c r="AG5863" s="79" t="str">
        <f>+IF(AF5863&lt;&gt;"",VLOOKUP(AF5863,NIVELES!$A$666:$B$673,2,0),"")</f>
        <v/>
      </c>
      <c r="AH5863" s="78"/>
      <c r="AI5863" s="79" t="str">
        <f>IF(AH5863&lt;&gt;"",VLOOKUP(CONCATENATE(AG5863,AH5863),NIVELES!$B$676:$C$745,2,0),"")</f>
        <v/>
      </c>
      <c r="AJ5863" s="78"/>
      <c r="AK5863" s="79" t="str">
        <f>+IF(AJ5863&lt;&gt;"",VLOOKUP(AJ5863,NIVELES!$A$816:$B$892,2,0),"")</f>
        <v/>
      </c>
      <c r="AL5863" s="78"/>
      <c r="AM5863" s="78"/>
      <c r="AN5863" s="79" t="str">
        <f>IF(AM5863&lt;&gt;"",+VLOOKUP(AM5863,NIVELES!$A$1652:$B$2466,2,0),"")</f>
        <v/>
      </c>
      <c r="AO5863" s="87"/>
      <c r="AP5863" s="88"/>
      <c r="AQ5863" s="88"/>
      <c r="AR5863" s="88"/>
      <c r="AS5863" s="88"/>
      <c r="AT5863" s="88"/>
      <c r="AU5863" s="88"/>
      <c r="AV5863" s="88"/>
      <c r="AW5863" s="88"/>
      <c r="AX5863" s="88"/>
      <c r="AY5863" s="88"/>
      <c r="AZ5863" s="88"/>
      <c r="BA5863" s="88"/>
      <c r="BB5863" s="89">
        <f t="shared" si="363"/>
        <v>0</v>
      </c>
      <c r="BC5863" s="90" t="str">
        <f t="shared" si="362"/>
        <v xml:space="preserve"> </v>
      </c>
      <c r="BD5863" s="91" t="str">
        <f t="shared" si="364"/>
        <v xml:space="preserve"> </v>
      </c>
      <c r="BE5863" s="92">
        <f t="shared" si="365"/>
        <v>0</v>
      </c>
    </row>
    <row r="5864" spans="1:57" s="74" customFormat="1" ht="50.1" customHeight="1" x14ac:dyDescent="0.2">
      <c r="A5864" s="78"/>
      <c r="B5864" s="78"/>
      <c r="C5864" s="78"/>
      <c r="D5864" s="78"/>
      <c r="E5864" s="79" t="str">
        <f>+IF(C5864&lt;&gt;"",VLOOKUP(MID(C5864,18,5),NIVELES!$A$133:$B$213,2,0),"")</f>
        <v/>
      </c>
      <c r="F5864" s="80"/>
      <c r="G5864" s="81" t="str">
        <f>+IF(F5864&lt;&gt;"",VLOOKUP(F5864,NIVELES!$A$246:$C$464,3,0),"")</f>
        <v/>
      </c>
      <c r="H5864" s="82"/>
      <c r="I5864" s="78"/>
      <c r="J5864" s="78"/>
      <c r="K5864" s="78"/>
      <c r="L5864" s="78"/>
      <c r="M5864" s="78"/>
      <c r="N5864" s="78"/>
      <c r="O5864" s="78"/>
      <c r="P5864" s="82"/>
      <c r="Q5864" s="78"/>
      <c r="R5864" s="82"/>
      <c r="S5864" s="82"/>
      <c r="T5864" s="82"/>
      <c r="U5864" s="82"/>
      <c r="V5864" s="82"/>
      <c r="W5864" s="82"/>
      <c r="X5864" s="82"/>
      <c r="Y5864" s="82"/>
      <c r="Z5864" s="82"/>
      <c r="AA5864" s="82"/>
      <c r="AB5864" s="82"/>
      <c r="AC5864" s="82"/>
      <c r="AD5864" s="85" t="str">
        <f>IF(A5864&lt;&gt;"",IF(D5864="DIRECCIÓN_DE_TRANSFERENCIAS","280 0031",VLOOKUP(C5864,NIVELES!$A$14:$B$105,2,0)),"")</f>
        <v/>
      </c>
      <c r="AE5864" s="86"/>
      <c r="AF5864" s="86"/>
      <c r="AG5864" s="79" t="str">
        <f>+IF(AF5864&lt;&gt;"",VLOOKUP(AF5864,NIVELES!$A$666:$B$673,2,0),"")</f>
        <v/>
      </c>
      <c r="AH5864" s="78"/>
      <c r="AI5864" s="79" t="str">
        <f>IF(AH5864&lt;&gt;"",VLOOKUP(CONCATENATE(AG5864,AH5864),NIVELES!$B$676:$C$745,2,0),"")</f>
        <v/>
      </c>
      <c r="AJ5864" s="78"/>
      <c r="AK5864" s="79" t="str">
        <f>+IF(AJ5864&lt;&gt;"",VLOOKUP(AJ5864,NIVELES!$A$816:$B$892,2,0),"")</f>
        <v/>
      </c>
      <c r="AL5864" s="78"/>
      <c r="AM5864" s="78"/>
      <c r="AN5864" s="79" t="str">
        <f>IF(AM5864&lt;&gt;"",+VLOOKUP(AM5864,NIVELES!$A$1652:$B$2466,2,0),"")</f>
        <v/>
      </c>
      <c r="AO5864" s="87"/>
      <c r="AP5864" s="88"/>
      <c r="AQ5864" s="88"/>
      <c r="AR5864" s="88"/>
      <c r="AS5864" s="88"/>
      <c r="AT5864" s="88"/>
      <c r="AU5864" s="88"/>
      <c r="AV5864" s="88"/>
      <c r="AW5864" s="88"/>
      <c r="AX5864" s="88"/>
      <c r="AY5864" s="88"/>
      <c r="AZ5864" s="88"/>
      <c r="BA5864" s="88"/>
      <c r="BB5864" s="89">
        <f t="shared" si="363"/>
        <v>0</v>
      </c>
      <c r="BC5864" s="90" t="str">
        <f t="shared" si="362"/>
        <v xml:space="preserve"> </v>
      </c>
      <c r="BD5864" s="91" t="str">
        <f t="shared" si="364"/>
        <v xml:space="preserve"> </v>
      </c>
      <c r="BE5864" s="92">
        <f t="shared" si="365"/>
        <v>0</v>
      </c>
    </row>
    <row r="5865" spans="1:57" s="74" customFormat="1" ht="50.1" customHeight="1" x14ac:dyDescent="0.2">
      <c r="A5865" s="78"/>
      <c r="B5865" s="78"/>
      <c r="C5865" s="78"/>
      <c r="D5865" s="78"/>
      <c r="E5865" s="79" t="str">
        <f>+IF(C5865&lt;&gt;"",VLOOKUP(MID(C5865,18,5),NIVELES!$A$133:$B$213,2,0),"")</f>
        <v/>
      </c>
      <c r="F5865" s="80"/>
      <c r="G5865" s="81" t="str">
        <f>+IF(F5865&lt;&gt;"",VLOOKUP(F5865,NIVELES!$A$246:$C$464,3,0),"")</f>
        <v/>
      </c>
      <c r="H5865" s="82"/>
      <c r="I5865" s="78"/>
      <c r="J5865" s="78"/>
      <c r="K5865" s="78"/>
      <c r="L5865" s="78"/>
      <c r="M5865" s="78"/>
      <c r="N5865" s="78"/>
      <c r="O5865" s="78"/>
      <c r="P5865" s="82"/>
      <c r="Q5865" s="78"/>
      <c r="R5865" s="82"/>
      <c r="S5865" s="82"/>
      <c r="T5865" s="82"/>
      <c r="U5865" s="82"/>
      <c r="V5865" s="82"/>
      <c r="W5865" s="82"/>
      <c r="X5865" s="82"/>
      <c r="Y5865" s="82"/>
      <c r="Z5865" s="82"/>
      <c r="AA5865" s="82"/>
      <c r="AB5865" s="82"/>
      <c r="AC5865" s="82"/>
      <c r="AD5865" s="85" t="str">
        <f>IF(A5865&lt;&gt;"",IF(D5865="DIRECCIÓN_DE_TRANSFERENCIAS","280 0031",VLOOKUP(C5865,NIVELES!$A$14:$B$105,2,0)),"")</f>
        <v/>
      </c>
      <c r="AE5865" s="86"/>
      <c r="AF5865" s="86"/>
      <c r="AG5865" s="79" t="str">
        <f>+IF(AF5865&lt;&gt;"",VLOOKUP(AF5865,NIVELES!$A$666:$B$673,2,0),"")</f>
        <v/>
      </c>
      <c r="AH5865" s="78"/>
      <c r="AI5865" s="79" t="str">
        <f>IF(AH5865&lt;&gt;"",VLOOKUP(CONCATENATE(AG5865,AH5865),NIVELES!$B$676:$C$745,2,0),"")</f>
        <v/>
      </c>
      <c r="AJ5865" s="78"/>
      <c r="AK5865" s="79" t="str">
        <f>+IF(AJ5865&lt;&gt;"",VLOOKUP(AJ5865,NIVELES!$A$816:$B$892,2,0),"")</f>
        <v/>
      </c>
      <c r="AL5865" s="78"/>
      <c r="AM5865" s="78"/>
      <c r="AN5865" s="79" t="str">
        <f>IF(AM5865&lt;&gt;"",+VLOOKUP(AM5865,NIVELES!$A$1652:$B$2466,2,0),"")</f>
        <v/>
      </c>
      <c r="AO5865" s="87"/>
      <c r="AP5865" s="88"/>
      <c r="AQ5865" s="88"/>
      <c r="AR5865" s="88"/>
      <c r="AS5865" s="88"/>
      <c r="AT5865" s="88"/>
      <c r="AU5865" s="88"/>
      <c r="AV5865" s="88"/>
      <c r="AW5865" s="88"/>
      <c r="AX5865" s="88"/>
      <c r="AY5865" s="88"/>
      <c r="AZ5865" s="88"/>
      <c r="BA5865" s="88"/>
      <c r="BB5865" s="89">
        <f t="shared" si="363"/>
        <v>0</v>
      </c>
      <c r="BC5865" s="90" t="str">
        <f t="shared" si="362"/>
        <v xml:space="preserve"> </v>
      </c>
      <c r="BD5865" s="91" t="str">
        <f t="shared" si="364"/>
        <v xml:space="preserve"> </v>
      </c>
      <c r="BE5865" s="92">
        <f t="shared" si="365"/>
        <v>0</v>
      </c>
    </row>
    <row r="5866" spans="1:57" s="74" customFormat="1" ht="50.1" customHeight="1" x14ac:dyDescent="0.2">
      <c r="A5866" s="78"/>
      <c r="B5866" s="78"/>
      <c r="C5866" s="78"/>
      <c r="D5866" s="78"/>
      <c r="E5866" s="79" t="str">
        <f>+IF(C5866&lt;&gt;"",VLOOKUP(MID(C5866,18,5),NIVELES!$A$133:$B$213,2,0),"")</f>
        <v/>
      </c>
      <c r="F5866" s="80"/>
      <c r="G5866" s="81" t="str">
        <f>+IF(F5866&lt;&gt;"",VLOOKUP(F5866,NIVELES!$A$246:$C$464,3,0),"")</f>
        <v/>
      </c>
      <c r="H5866" s="82"/>
      <c r="I5866" s="78"/>
      <c r="J5866" s="78"/>
      <c r="K5866" s="78"/>
      <c r="L5866" s="78"/>
      <c r="M5866" s="78"/>
      <c r="N5866" s="78"/>
      <c r="O5866" s="78"/>
      <c r="P5866" s="82"/>
      <c r="Q5866" s="78"/>
      <c r="R5866" s="82"/>
      <c r="S5866" s="82"/>
      <c r="T5866" s="82"/>
      <c r="U5866" s="82"/>
      <c r="V5866" s="82"/>
      <c r="W5866" s="82"/>
      <c r="X5866" s="82"/>
      <c r="Y5866" s="82"/>
      <c r="Z5866" s="82"/>
      <c r="AA5866" s="82"/>
      <c r="AB5866" s="82"/>
      <c r="AC5866" s="82"/>
      <c r="AD5866" s="85" t="str">
        <f>IF(A5866&lt;&gt;"",IF(D5866="DIRECCIÓN_DE_TRANSFERENCIAS","280 0031",VLOOKUP(C5866,NIVELES!$A$14:$B$105,2,0)),"")</f>
        <v/>
      </c>
      <c r="AE5866" s="86"/>
      <c r="AF5866" s="86"/>
      <c r="AG5866" s="79" t="str">
        <f>+IF(AF5866&lt;&gt;"",VLOOKUP(AF5866,NIVELES!$A$666:$B$673,2,0),"")</f>
        <v/>
      </c>
      <c r="AH5866" s="78"/>
      <c r="AI5866" s="79" t="str">
        <f>IF(AH5866&lt;&gt;"",VLOOKUP(CONCATENATE(AG5866,AH5866),NIVELES!$B$676:$C$745,2,0),"")</f>
        <v/>
      </c>
      <c r="AJ5866" s="78"/>
      <c r="AK5866" s="79" t="str">
        <f>+IF(AJ5866&lt;&gt;"",VLOOKUP(AJ5866,NIVELES!$A$816:$B$892,2,0),"")</f>
        <v/>
      </c>
      <c r="AL5866" s="78"/>
      <c r="AM5866" s="78"/>
      <c r="AN5866" s="79" t="str">
        <f>IF(AM5866&lt;&gt;"",+VLOOKUP(AM5866,NIVELES!$A$1652:$B$2466,2,0),"")</f>
        <v/>
      </c>
      <c r="AO5866" s="87"/>
      <c r="AP5866" s="88"/>
      <c r="AQ5866" s="88"/>
      <c r="AR5866" s="88"/>
      <c r="AS5866" s="88"/>
      <c r="AT5866" s="88"/>
      <c r="AU5866" s="88"/>
      <c r="AV5866" s="88"/>
      <c r="AW5866" s="88"/>
      <c r="AX5866" s="88"/>
      <c r="AY5866" s="88"/>
      <c r="AZ5866" s="88"/>
      <c r="BA5866" s="88"/>
      <c r="BB5866" s="89">
        <f t="shared" si="363"/>
        <v>0</v>
      </c>
      <c r="BC5866" s="90" t="str">
        <f t="shared" si="362"/>
        <v xml:space="preserve"> </v>
      </c>
      <c r="BD5866" s="91" t="str">
        <f t="shared" si="364"/>
        <v xml:space="preserve"> </v>
      </c>
      <c r="BE5866" s="92">
        <f t="shared" si="365"/>
        <v>0</v>
      </c>
    </row>
    <row r="5867" spans="1:57" s="74" customFormat="1" ht="50.1" customHeight="1" x14ac:dyDescent="0.2">
      <c r="A5867" s="78"/>
      <c r="B5867" s="78"/>
      <c r="C5867" s="78"/>
      <c r="D5867" s="78"/>
      <c r="E5867" s="79" t="str">
        <f>+IF(C5867&lt;&gt;"",VLOOKUP(MID(C5867,18,5),NIVELES!$A$133:$B$213,2,0),"")</f>
        <v/>
      </c>
      <c r="F5867" s="80"/>
      <c r="G5867" s="81" t="str">
        <f>+IF(F5867&lt;&gt;"",VLOOKUP(F5867,NIVELES!$A$246:$C$464,3,0),"")</f>
        <v/>
      </c>
      <c r="H5867" s="82"/>
      <c r="I5867" s="78"/>
      <c r="J5867" s="78"/>
      <c r="K5867" s="78"/>
      <c r="L5867" s="78"/>
      <c r="M5867" s="78"/>
      <c r="N5867" s="78"/>
      <c r="O5867" s="78"/>
      <c r="P5867" s="82"/>
      <c r="Q5867" s="78"/>
      <c r="R5867" s="82"/>
      <c r="S5867" s="82"/>
      <c r="T5867" s="82"/>
      <c r="U5867" s="82"/>
      <c r="V5867" s="82"/>
      <c r="W5867" s="82"/>
      <c r="X5867" s="82"/>
      <c r="Y5867" s="82"/>
      <c r="Z5867" s="82"/>
      <c r="AA5867" s="82"/>
      <c r="AB5867" s="82"/>
      <c r="AC5867" s="82"/>
      <c r="AD5867" s="85" t="str">
        <f>IF(A5867&lt;&gt;"",IF(D5867="DIRECCIÓN_DE_TRANSFERENCIAS","280 0031",VLOOKUP(C5867,NIVELES!$A$14:$B$105,2,0)),"")</f>
        <v/>
      </c>
      <c r="AE5867" s="86"/>
      <c r="AF5867" s="86"/>
      <c r="AG5867" s="79" t="str">
        <f>+IF(AF5867&lt;&gt;"",VLOOKUP(AF5867,NIVELES!$A$666:$B$673,2,0),"")</f>
        <v/>
      </c>
      <c r="AH5867" s="78"/>
      <c r="AI5867" s="79" t="str">
        <f>IF(AH5867&lt;&gt;"",VLOOKUP(CONCATENATE(AG5867,AH5867),NIVELES!$B$676:$C$745,2,0),"")</f>
        <v/>
      </c>
      <c r="AJ5867" s="78"/>
      <c r="AK5867" s="79" t="str">
        <f>+IF(AJ5867&lt;&gt;"",VLOOKUP(AJ5867,NIVELES!$A$816:$B$892,2,0),"")</f>
        <v/>
      </c>
      <c r="AL5867" s="78"/>
      <c r="AM5867" s="78"/>
      <c r="AN5867" s="79" t="str">
        <f>IF(AM5867&lt;&gt;"",+VLOOKUP(AM5867,NIVELES!$A$1652:$B$2466,2,0),"")</f>
        <v/>
      </c>
      <c r="AO5867" s="87"/>
      <c r="AP5867" s="88"/>
      <c r="AQ5867" s="88"/>
      <c r="AR5867" s="88"/>
      <c r="AS5867" s="88"/>
      <c r="AT5867" s="88"/>
      <c r="AU5867" s="88"/>
      <c r="AV5867" s="88"/>
      <c r="AW5867" s="88"/>
      <c r="AX5867" s="88"/>
      <c r="AY5867" s="88"/>
      <c r="AZ5867" s="88"/>
      <c r="BA5867" s="88"/>
      <c r="BB5867" s="89">
        <f t="shared" si="363"/>
        <v>0</v>
      </c>
      <c r="BC5867" s="90" t="str">
        <f t="shared" si="362"/>
        <v xml:space="preserve"> </v>
      </c>
      <c r="BD5867" s="91" t="str">
        <f t="shared" si="364"/>
        <v xml:space="preserve"> </v>
      </c>
      <c r="BE5867" s="92">
        <f t="shared" si="365"/>
        <v>0</v>
      </c>
    </row>
    <row r="5868" spans="1:57" s="74" customFormat="1" ht="50.1" customHeight="1" x14ac:dyDescent="0.2">
      <c r="A5868" s="78"/>
      <c r="B5868" s="78"/>
      <c r="C5868" s="78"/>
      <c r="D5868" s="78"/>
      <c r="E5868" s="79" t="str">
        <f>+IF(C5868&lt;&gt;"",VLOOKUP(MID(C5868,18,5),NIVELES!$A$133:$B$213,2,0),"")</f>
        <v/>
      </c>
      <c r="F5868" s="80"/>
      <c r="G5868" s="81" t="str">
        <f>+IF(F5868&lt;&gt;"",VLOOKUP(F5868,NIVELES!$A$246:$C$464,3,0),"")</f>
        <v/>
      </c>
      <c r="H5868" s="82"/>
      <c r="I5868" s="78"/>
      <c r="J5868" s="78"/>
      <c r="K5868" s="78"/>
      <c r="L5868" s="78"/>
      <c r="M5868" s="78"/>
      <c r="N5868" s="78"/>
      <c r="O5868" s="78"/>
      <c r="P5868" s="82"/>
      <c r="Q5868" s="78"/>
      <c r="R5868" s="82"/>
      <c r="S5868" s="82"/>
      <c r="T5868" s="82"/>
      <c r="U5868" s="82"/>
      <c r="V5868" s="82"/>
      <c r="W5868" s="82"/>
      <c r="X5868" s="82"/>
      <c r="Y5868" s="82"/>
      <c r="Z5868" s="82"/>
      <c r="AA5868" s="82"/>
      <c r="AB5868" s="82"/>
      <c r="AC5868" s="82"/>
      <c r="AD5868" s="85" t="str">
        <f>IF(A5868&lt;&gt;"",IF(D5868="DIRECCIÓN_DE_TRANSFERENCIAS","280 0031",VLOOKUP(C5868,NIVELES!$A$14:$B$105,2,0)),"")</f>
        <v/>
      </c>
      <c r="AE5868" s="86"/>
      <c r="AF5868" s="86"/>
      <c r="AG5868" s="79" t="str">
        <f>+IF(AF5868&lt;&gt;"",VLOOKUP(AF5868,NIVELES!$A$666:$B$673,2,0),"")</f>
        <v/>
      </c>
      <c r="AH5868" s="78"/>
      <c r="AI5868" s="79" t="str">
        <f>IF(AH5868&lt;&gt;"",VLOOKUP(CONCATENATE(AG5868,AH5868),NIVELES!$B$676:$C$745,2,0),"")</f>
        <v/>
      </c>
      <c r="AJ5868" s="78"/>
      <c r="AK5868" s="79" t="str">
        <f>+IF(AJ5868&lt;&gt;"",VLOOKUP(AJ5868,NIVELES!$A$816:$B$892,2,0),"")</f>
        <v/>
      </c>
      <c r="AL5868" s="78"/>
      <c r="AM5868" s="78"/>
      <c r="AN5868" s="79" t="str">
        <f>IF(AM5868&lt;&gt;"",+VLOOKUP(AM5868,NIVELES!$A$1652:$B$2466,2,0),"")</f>
        <v/>
      </c>
      <c r="AO5868" s="87"/>
      <c r="AP5868" s="88"/>
      <c r="AQ5868" s="88"/>
      <c r="AR5868" s="88"/>
      <c r="AS5868" s="88"/>
      <c r="AT5868" s="88"/>
      <c r="AU5868" s="88"/>
      <c r="AV5868" s="88"/>
      <c r="AW5868" s="88"/>
      <c r="AX5868" s="88"/>
      <c r="AY5868" s="88"/>
      <c r="AZ5868" s="88"/>
      <c r="BA5868" s="88"/>
      <c r="BB5868" s="89">
        <f t="shared" si="363"/>
        <v>0</v>
      </c>
      <c r="BC5868" s="90" t="str">
        <f t="shared" si="362"/>
        <v xml:space="preserve"> </v>
      </c>
      <c r="BD5868" s="91" t="str">
        <f t="shared" si="364"/>
        <v xml:space="preserve"> </v>
      </c>
      <c r="BE5868" s="92">
        <f t="shared" si="365"/>
        <v>0</v>
      </c>
    </row>
    <row r="5869" spans="1:57" s="74" customFormat="1" ht="50.1" customHeight="1" x14ac:dyDescent="0.2">
      <c r="A5869" s="78"/>
      <c r="B5869" s="78"/>
      <c r="C5869" s="78"/>
      <c r="D5869" s="78"/>
      <c r="E5869" s="79" t="str">
        <f>+IF(C5869&lt;&gt;"",VLOOKUP(MID(C5869,18,5),NIVELES!$A$133:$B$213,2,0),"")</f>
        <v/>
      </c>
      <c r="F5869" s="80"/>
      <c r="G5869" s="81" t="str">
        <f>+IF(F5869&lt;&gt;"",VLOOKUP(F5869,NIVELES!$A$246:$C$464,3,0),"")</f>
        <v/>
      </c>
      <c r="H5869" s="82"/>
      <c r="I5869" s="78"/>
      <c r="J5869" s="78"/>
      <c r="K5869" s="78"/>
      <c r="L5869" s="78"/>
      <c r="M5869" s="78"/>
      <c r="N5869" s="78"/>
      <c r="O5869" s="78"/>
      <c r="P5869" s="82"/>
      <c r="Q5869" s="78"/>
      <c r="R5869" s="82"/>
      <c r="S5869" s="82"/>
      <c r="T5869" s="82"/>
      <c r="U5869" s="82"/>
      <c r="V5869" s="82"/>
      <c r="W5869" s="82"/>
      <c r="X5869" s="82"/>
      <c r="Y5869" s="82"/>
      <c r="Z5869" s="82"/>
      <c r="AA5869" s="82"/>
      <c r="AB5869" s="82"/>
      <c r="AC5869" s="82"/>
      <c r="AD5869" s="85" t="str">
        <f>IF(A5869&lt;&gt;"",IF(D5869="DIRECCIÓN_DE_TRANSFERENCIAS","280 0031",VLOOKUP(C5869,NIVELES!$A$14:$B$105,2,0)),"")</f>
        <v/>
      </c>
      <c r="AE5869" s="86"/>
      <c r="AF5869" s="86"/>
      <c r="AG5869" s="79" t="str">
        <f>+IF(AF5869&lt;&gt;"",VLOOKUP(AF5869,NIVELES!$A$666:$B$673,2,0),"")</f>
        <v/>
      </c>
      <c r="AH5869" s="78"/>
      <c r="AI5869" s="79" t="str">
        <f>IF(AH5869&lt;&gt;"",VLOOKUP(CONCATENATE(AG5869,AH5869),NIVELES!$B$676:$C$745,2,0),"")</f>
        <v/>
      </c>
      <c r="AJ5869" s="78"/>
      <c r="AK5869" s="79" t="str">
        <f>+IF(AJ5869&lt;&gt;"",VLOOKUP(AJ5869,NIVELES!$A$816:$B$892,2,0),"")</f>
        <v/>
      </c>
      <c r="AL5869" s="78"/>
      <c r="AM5869" s="78"/>
      <c r="AN5869" s="79" t="str">
        <f>IF(AM5869&lt;&gt;"",+VLOOKUP(AM5869,NIVELES!$A$1652:$B$2466,2,0),"")</f>
        <v/>
      </c>
      <c r="AO5869" s="87"/>
      <c r="AP5869" s="88"/>
      <c r="AQ5869" s="88"/>
      <c r="AR5869" s="88"/>
      <c r="AS5869" s="88"/>
      <c r="AT5869" s="88"/>
      <c r="AU5869" s="88"/>
      <c r="AV5869" s="88"/>
      <c r="AW5869" s="88"/>
      <c r="AX5869" s="88"/>
      <c r="AY5869" s="88"/>
      <c r="AZ5869" s="88"/>
      <c r="BA5869" s="88"/>
      <c r="BB5869" s="89">
        <f t="shared" si="363"/>
        <v>0</v>
      </c>
      <c r="BC5869" s="90" t="str">
        <f t="shared" si="362"/>
        <v xml:space="preserve"> </v>
      </c>
      <c r="BD5869" s="91" t="str">
        <f t="shared" si="364"/>
        <v xml:space="preserve"> </v>
      </c>
      <c r="BE5869" s="92">
        <f t="shared" si="365"/>
        <v>0</v>
      </c>
    </row>
    <row r="5870" spans="1:57" s="74" customFormat="1" ht="50.1" customHeight="1" x14ac:dyDescent="0.2">
      <c r="A5870" s="78"/>
      <c r="B5870" s="78"/>
      <c r="C5870" s="78"/>
      <c r="D5870" s="78"/>
      <c r="E5870" s="79" t="str">
        <f>+IF(C5870&lt;&gt;"",VLOOKUP(MID(C5870,18,5),NIVELES!$A$133:$B$213,2,0),"")</f>
        <v/>
      </c>
      <c r="F5870" s="80"/>
      <c r="G5870" s="81" t="str">
        <f>+IF(F5870&lt;&gt;"",VLOOKUP(F5870,NIVELES!$A$246:$C$464,3,0),"")</f>
        <v/>
      </c>
      <c r="H5870" s="82"/>
      <c r="I5870" s="78"/>
      <c r="J5870" s="78"/>
      <c r="K5870" s="78"/>
      <c r="L5870" s="78"/>
      <c r="M5870" s="78"/>
      <c r="N5870" s="78"/>
      <c r="O5870" s="78"/>
      <c r="P5870" s="82"/>
      <c r="Q5870" s="78"/>
      <c r="R5870" s="82"/>
      <c r="S5870" s="82"/>
      <c r="T5870" s="82"/>
      <c r="U5870" s="82"/>
      <c r="V5870" s="82"/>
      <c r="W5870" s="82"/>
      <c r="X5870" s="82"/>
      <c r="Y5870" s="82"/>
      <c r="Z5870" s="82"/>
      <c r="AA5870" s="82"/>
      <c r="AB5870" s="82"/>
      <c r="AC5870" s="82"/>
      <c r="AD5870" s="85" t="str">
        <f>IF(A5870&lt;&gt;"",IF(D5870="DIRECCIÓN_DE_TRANSFERENCIAS","280 0031",VLOOKUP(C5870,NIVELES!$A$14:$B$105,2,0)),"")</f>
        <v/>
      </c>
      <c r="AE5870" s="86"/>
      <c r="AF5870" s="86"/>
      <c r="AG5870" s="79" t="str">
        <f>+IF(AF5870&lt;&gt;"",VLOOKUP(AF5870,NIVELES!$A$666:$B$673,2,0),"")</f>
        <v/>
      </c>
      <c r="AH5870" s="78"/>
      <c r="AI5870" s="79" t="str">
        <f>IF(AH5870&lt;&gt;"",VLOOKUP(CONCATENATE(AG5870,AH5870),NIVELES!$B$676:$C$745,2,0),"")</f>
        <v/>
      </c>
      <c r="AJ5870" s="78"/>
      <c r="AK5870" s="79" t="str">
        <f>+IF(AJ5870&lt;&gt;"",VLOOKUP(AJ5870,NIVELES!$A$816:$B$892,2,0),"")</f>
        <v/>
      </c>
      <c r="AL5870" s="78"/>
      <c r="AM5870" s="78"/>
      <c r="AN5870" s="79" t="str">
        <f>IF(AM5870&lt;&gt;"",+VLOOKUP(AM5870,NIVELES!$A$1652:$B$2466,2,0),"")</f>
        <v/>
      </c>
      <c r="AO5870" s="87"/>
      <c r="AP5870" s="88"/>
      <c r="AQ5870" s="88"/>
      <c r="AR5870" s="88"/>
      <c r="AS5870" s="88"/>
      <c r="AT5870" s="88"/>
      <c r="AU5870" s="88"/>
      <c r="AV5870" s="88"/>
      <c r="AW5870" s="88"/>
      <c r="AX5870" s="88"/>
      <c r="AY5870" s="88"/>
      <c r="AZ5870" s="88"/>
      <c r="BA5870" s="88"/>
      <c r="BB5870" s="89">
        <f t="shared" si="363"/>
        <v>0</v>
      </c>
      <c r="BC5870" s="90" t="str">
        <f t="shared" si="362"/>
        <v xml:space="preserve"> </v>
      </c>
      <c r="BD5870" s="91" t="str">
        <f t="shared" si="364"/>
        <v xml:space="preserve"> </v>
      </c>
      <c r="BE5870" s="92">
        <f t="shared" si="365"/>
        <v>0</v>
      </c>
    </row>
    <row r="5871" spans="1:57" s="74" customFormat="1" ht="50.1" customHeight="1" x14ac:dyDescent="0.2">
      <c r="A5871" s="78"/>
      <c r="B5871" s="78"/>
      <c r="C5871" s="78"/>
      <c r="D5871" s="78"/>
      <c r="E5871" s="79" t="str">
        <f>+IF(C5871&lt;&gt;"",VLOOKUP(MID(C5871,18,5),NIVELES!$A$133:$B$213,2,0),"")</f>
        <v/>
      </c>
      <c r="F5871" s="80"/>
      <c r="G5871" s="81" t="str">
        <f>+IF(F5871&lt;&gt;"",VLOOKUP(F5871,NIVELES!$A$246:$C$464,3,0),"")</f>
        <v/>
      </c>
      <c r="H5871" s="82"/>
      <c r="I5871" s="78"/>
      <c r="J5871" s="78"/>
      <c r="K5871" s="78"/>
      <c r="L5871" s="78"/>
      <c r="M5871" s="78"/>
      <c r="N5871" s="78"/>
      <c r="O5871" s="78"/>
      <c r="P5871" s="82"/>
      <c r="Q5871" s="78"/>
      <c r="R5871" s="82"/>
      <c r="S5871" s="82"/>
      <c r="T5871" s="82"/>
      <c r="U5871" s="82"/>
      <c r="V5871" s="82"/>
      <c r="W5871" s="82"/>
      <c r="X5871" s="82"/>
      <c r="Y5871" s="82"/>
      <c r="Z5871" s="82"/>
      <c r="AA5871" s="82"/>
      <c r="AB5871" s="82"/>
      <c r="AC5871" s="82"/>
      <c r="AD5871" s="85" t="str">
        <f>IF(A5871&lt;&gt;"",IF(D5871="DIRECCIÓN_DE_TRANSFERENCIAS","280 0031",VLOOKUP(C5871,NIVELES!$A$14:$B$105,2,0)),"")</f>
        <v/>
      </c>
      <c r="AE5871" s="86"/>
      <c r="AF5871" s="86"/>
      <c r="AG5871" s="79" t="str">
        <f>+IF(AF5871&lt;&gt;"",VLOOKUP(AF5871,NIVELES!$A$666:$B$673,2,0),"")</f>
        <v/>
      </c>
      <c r="AH5871" s="78"/>
      <c r="AI5871" s="79" t="str">
        <f>IF(AH5871&lt;&gt;"",VLOOKUP(CONCATENATE(AG5871,AH5871),NIVELES!$B$676:$C$745,2,0),"")</f>
        <v/>
      </c>
      <c r="AJ5871" s="78"/>
      <c r="AK5871" s="79" t="str">
        <f>+IF(AJ5871&lt;&gt;"",VLOOKUP(AJ5871,NIVELES!$A$816:$B$892,2,0),"")</f>
        <v/>
      </c>
      <c r="AL5871" s="78"/>
      <c r="AM5871" s="78"/>
      <c r="AN5871" s="79" t="str">
        <f>IF(AM5871&lt;&gt;"",+VLOOKUP(AM5871,NIVELES!$A$1652:$B$2466,2,0),"")</f>
        <v/>
      </c>
      <c r="AO5871" s="87"/>
      <c r="AP5871" s="88"/>
      <c r="AQ5871" s="88"/>
      <c r="AR5871" s="88"/>
      <c r="AS5871" s="88"/>
      <c r="AT5871" s="88"/>
      <c r="AU5871" s="88"/>
      <c r="AV5871" s="88"/>
      <c r="AW5871" s="88"/>
      <c r="AX5871" s="88"/>
      <c r="AY5871" s="88"/>
      <c r="AZ5871" s="88"/>
      <c r="BA5871" s="88"/>
      <c r="BB5871" s="89">
        <f t="shared" si="363"/>
        <v>0</v>
      </c>
      <c r="BC5871" s="90" t="str">
        <f t="shared" si="362"/>
        <v xml:space="preserve"> </v>
      </c>
      <c r="BD5871" s="91" t="str">
        <f t="shared" si="364"/>
        <v xml:space="preserve"> </v>
      </c>
      <c r="BE5871" s="92">
        <f t="shared" si="365"/>
        <v>0</v>
      </c>
    </row>
    <row r="5872" spans="1:57" s="74" customFormat="1" ht="50.1" customHeight="1" x14ac:dyDescent="0.2">
      <c r="A5872" s="78"/>
      <c r="B5872" s="78"/>
      <c r="C5872" s="78"/>
      <c r="D5872" s="78"/>
      <c r="E5872" s="79" t="str">
        <f>+IF(C5872&lt;&gt;"",VLOOKUP(MID(C5872,18,5),NIVELES!$A$133:$B$213,2,0),"")</f>
        <v/>
      </c>
      <c r="F5872" s="80"/>
      <c r="G5872" s="81" t="str">
        <f>+IF(F5872&lt;&gt;"",VLOOKUP(F5872,NIVELES!$A$246:$C$464,3,0),"")</f>
        <v/>
      </c>
      <c r="H5872" s="82"/>
      <c r="I5872" s="78"/>
      <c r="J5872" s="78"/>
      <c r="K5872" s="78"/>
      <c r="L5872" s="78"/>
      <c r="M5872" s="78"/>
      <c r="N5872" s="78"/>
      <c r="O5872" s="78"/>
      <c r="P5872" s="82"/>
      <c r="Q5872" s="78"/>
      <c r="R5872" s="82"/>
      <c r="S5872" s="82"/>
      <c r="T5872" s="82"/>
      <c r="U5872" s="82"/>
      <c r="V5872" s="82"/>
      <c r="W5872" s="82"/>
      <c r="X5872" s="82"/>
      <c r="Y5872" s="82"/>
      <c r="Z5872" s="82"/>
      <c r="AA5872" s="82"/>
      <c r="AB5872" s="82"/>
      <c r="AC5872" s="82"/>
      <c r="AD5872" s="85" t="str">
        <f>IF(A5872&lt;&gt;"",IF(D5872="DIRECCIÓN_DE_TRANSFERENCIAS","280 0031",VLOOKUP(C5872,NIVELES!$A$14:$B$105,2,0)),"")</f>
        <v/>
      </c>
      <c r="AE5872" s="86"/>
      <c r="AF5872" s="86"/>
      <c r="AG5872" s="79" t="str">
        <f>+IF(AF5872&lt;&gt;"",VLOOKUP(AF5872,NIVELES!$A$666:$B$673,2,0),"")</f>
        <v/>
      </c>
      <c r="AH5872" s="78"/>
      <c r="AI5872" s="79" t="str">
        <f>IF(AH5872&lt;&gt;"",VLOOKUP(CONCATENATE(AG5872,AH5872),NIVELES!$B$676:$C$745,2,0),"")</f>
        <v/>
      </c>
      <c r="AJ5872" s="78"/>
      <c r="AK5872" s="79" t="str">
        <f>+IF(AJ5872&lt;&gt;"",VLOOKUP(AJ5872,NIVELES!$A$816:$B$892,2,0),"")</f>
        <v/>
      </c>
      <c r="AL5872" s="78"/>
      <c r="AM5872" s="78"/>
      <c r="AN5872" s="79" t="str">
        <f>IF(AM5872&lt;&gt;"",+VLOOKUP(AM5872,NIVELES!$A$1652:$B$2466,2,0),"")</f>
        <v/>
      </c>
      <c r="AO5872" s="87"/>
      <c r="AP5872" s="88"/>
      <c r="AQ5872" s="88"/>
      <c r="AR5872" s="88"/>
      <c r="AS5872" s="88"/>
      <c r="AT5872" s="88"/>
      <c r="AU5872" s="88"/>
      <c r="AV5872" s="88"/>
      <c r="AW5872" s="88"/>
      <c r="AX5872" s="88"/>
      <c r="AY5872" s="88"/>
      <c r="AZ5872" s="88"/>
      <c r="BA5872" s="88"/>
      <c r="BB5872" s="89">
        <f t="shared" si="363"/>
        <v>0</v>
      </c>
      <c r="BC5872" s="90" t="str">
        <f t="shared" si="362"/>
        <v xml:space="preserve"> </v>
      </c>
      <c r="BD5872" s="91" t="str">
        <f t="shared" si="364"/>
        <v xml:space="preserve"> </v>
      </c>
      <c r="BE5872" s="92">
        <f t="shared" si="365"/>
        <v>0</v>
      </c>
    </row>
    <row r="5873" spans="1:57" s="74" customFormat="1" ht="50.1" customHeight="1" x14ac:dyDescent="0.2">
      <c r="A5873" s="78"/>
      <c r="B5873" s="78"/>
      <c r="C5873" s="78"/>
      <c r="D5873" s="78"/>
      <c r="E5873" s="79" t="str">
        <f>+IF(C5873&lt;&gt;"",VLOOKUP(MID(C5873,18,5),NIVELES!$A$133:$B$213,2,0),"")</f>
        <v/>
      </c>
      <c r="F5873" s="80"/>
      <c r="G5873" s="81" t="str">
        <f>+IF(F5873&lt;&gt;"",VLOOKUP(F5873,NIVELES!$A$246:$C$464,3,0),"")</f>
        <v/>
      </c>
      <c r="H5873" s="82"/>
      <c r="I5873" s="78"/>
      <c r="J5873" s="78"/>
      <c r="K5873" s="78"/>
      <c r="L5873" s="78"/>
      <c r="M5873" s="78"/>
      <c r="N5873" s="78"/>
      <c r="O5873" s="78"/>
      <c r="P5873" s="82"/>
      <c r="Q5873" s="78"/>
      <c r="R5873" s="82"/>
      <c r="S5873" s="82"/>
      <c r="T5873" s="82"/>
      <c r="U5873" s="82"/>
      <c r="V5873" s="82"/>
      <c r="W5873" s="82"/>
      <c r="X5873" s="82"/>
      <c r="Y5873" s="82"/>
      <c r="Z5873" s="82"/>
      <c r="AA5873" s="82"/>
      <c r="AB5873" s="82"/>
      <c r="AC5873" s="82"/>
      <c r="AD5873" s="85" t="str">
        <f>IF(A5873&lt;&gt;"",IF(D5873="DIRECCIÓN_DE_TRANSFERENCIAS","280 0031",VLOOKUP(C5873,NIVELES!$A$14:$B$105,2,0)),"")</f>
        <v/>
      </c>
      <c r="AE5873" s="86"/>
      <c r="AF5873" s="86"/>
      <c r="AG5873" s="79" t="str">
        <f>+IF(AF5873&lt;&gt;"",VLOOKUP(AF5873,NIVELES!$A$666:$B$673,2,0),"")</f>
        <v/>
      </c>
      <c r="AH5873" s="78"/>
      <c r="AI5873" s="79" t="str">
        <f>IF(AH5873&lt;&gt;"",VLOOKUP(CONCATENATE(AG5873,AH5873),NIVELES!$B$676:$C$745,2,0),"")</f>
        <v/>
      </c>
      <c r="AJ5873" s="78"/>
      <c r="AK5873" s="79" t="str">
        <f>+IF(AJ5873&lt;&gt;"",VLOOKUP(AJ5873,NIVELES!$A$816:$B$892,2,0),"")</f>
        <v/>
      </c>
      <c r="AL5873" s="78"/>
      <c r="AM5873" s="78"/>
      <c r="AN5873" s="79" t="str">
        <f>IF(AM5873&lt;&gt;"",+VLOOKUP(AM5873,NIVELES!$A$1652:$B$2466,2,0),"")</f>
        <v/>
      </c>
      <c r="AO5873" s="87"/>
      <c r="AP5873" s="88"/>
      <c r="AQ5873" s="88"/>
      <c r="AR5873" s="88"/>
      <c r="AS5873" s="88"/>
      <c r="AT5873" s="88"/>
      <c r="AU5873" s="88"/>
      <c r="AV5873" s="88"/>
      <c r="AW5873" s="88"/>
      <c r="AX5873" s="88"/>
      <c r="AY5873" s="88"/>
      <c r="AZ5873" s="88"/>
      <c r="BA5873" s="88"/>
      <c r="BB5873" s="89">
        <f t="shared" si="363"/>
        <v>0</v>
      </c>
      <c r="BC5873" s="90" t="str">
        <f t="shared" si="362"/>
        <v xml:space="preserve"> </v>
      </c>
      <c r="BD5873" s="91" t="str">
        <f t="shared" si="364"/>
        <v xml:space="preserve"> </v>
      </c>
      <c r="BE5873" s="92">
        <f t="shared" si="365"/>
        <v>0</v>
      </c>
    </row>
    <row r="5874" spans="1:57" s="74" customFormat="1" ht="50.1" customHeight="1" x14ac:dyDescent="0.2">
      <c r="A5874" s="78"/>
      <c r="B5874" s="78"/>
      <c r="C5874" s="78"/>
      <c r="D5874" s="78"/>
      <c r="E5874" s="79" t="str">
        <f>+IF(C5874&lt;&gt;"",VLOOKUP(MID(C5874,18,5),NIVELES!$A$133:$B$213,2,0),"")</f>
        <v/>
      </c>
      <c r="F5874" s="80"/>
      <c r="G5874" s="81" t="str">
        <f>+IF(F5874&lt;&gt;"",VLOOKUP(F5874,NIVELES!$A$246:$C$464,3,0),"")</f>
        <v/>
      </c>
      <c r="H5874" s="82"/>
      <c r="I5874" s="78"/>
      <c r="J5874" s="78"/>
      <c r="K5874" s="78"/>
      <c r="L5874" s="78"/>
      <c r="M5874" s="78"/>
      <c r="N5874" s="78"/>
      <c r="O5874" s="78"/>
      <c r="P5874" s="82"/>
      <c r="Q5874" s="78"/>
      <c r="R5874" s="82"/>
      <c r="S5874" s="82"/>
      <c r="T5874" s="82"/>
      <c r="U5874" s="82"/>
      <c r="V5874" s="82"/>
      <c r="W5874" s="82"/>
      <c r="X5874" s="82"/>
      <c r="Y5874" s="82"/>
      <c r="Z5874" s="82"/>
      <c r="AA5874" s="82"/>
      <c r="AB5874" s="82"/>
      <c r="AC5874" s="82"/>
      <c r="AD5874" s="85" t="str">
        <f>IF(A5874&lt;&gt;"",IF(D5874="DIRECCIÓN_DE_TRANSFERENCIAS","280 0031",VLOOKUP(C5874,NIVELES!$A$14:$B$105,2,0)),"")</f>
        <v/>
      </c>
      <c r="AE5874" s="86"/>
      <c r="AF5874" s="86"/>
      <c r="AG5874" s="79" t="str">
        <f>+IF(AF5874&lt;&gt;"",VLOOKUP(AF5874,NIVELES!$A$666:$B$673,2,0),"")</f>
        <v/>
      </c>
      <c r="AH5874" s="78"/>
      <c r="AI5874" s="79" t="str">
        <f>IF(AH5874&lt;&gt;"",VLOOKUP(CONCATENATE(AG5874,AH5874),NIVELES!$B$676:$C$745,2,0),"")</f>
        <v/>
      </c>
      <c r="AJ5874" s="78"/>
      <c r="AK5874" s="79" t="str">
        <f>+IF(AJ5874&lt;&gt;"",VLOOKUP(AJ5874,NIVELES!$A$816:$B$892,2,0),"")</f>
        <v/>
      </c>
      <c r="AL5874" s="78"/>
      <c r="AM5874" s="78"/>
      <c r="AN5874" s="79" t="str">
        <f>IF(AM5874&lt;&gt;"",+VLOOKUP(AM5874,NIVELES!$A$1652:$B$2466,2,0),"")</f>
        <v/>
      </c>
      <c r="AO5874" s="87"/>
      <c r="AP5874" s="88"/>
      <c r="AQ5874" s="88"/>
      <c r="AR5874" s="88"/>
      <c r="AS5874" s="88"/>
      <c r="AT5874" s="88"/>
      <c r="AU5874" s="88"/>
      <c r="AV5874" s="88"/>
      <c r="AW5874" s="88"/>
      <c r="AX5874" s="88"/>
      <c r="AY5874" s="88"/>
      <c r="AZ5874" s="88"/>
      <c r="BA5874" s="88"/>
      <c r="BB5874" s="89">
        <f t="shared" si="363"/>
        <v>0</v>
      </c>
      <c r="BC5874" s="90" t="str">
        <f t="shared" si="362"/>
        <v xml:space="preserve"> </v>
      </c>
      <c r="BD5874" s="91" t="str">
        <f t="shared" si="364"/>
        <v xml:space="preserve"> </v>
      </c>
      <c r="BE5874" s="92">
        <f t="shared" si="365"/>
        <v>0</v>
      </c>
    </row>
    <row r="5875" spans="1:57" s="74" customFormat="1" ht="50.1" customHeight="1" x14ac:dyDescent="0.2">
      <c r="A5875" s="78"/>
      <c r="B5875" s="78"/>
      <c r="C5875" s="78"/>
      <c r="D5875" s="78"/>
      <c r="E5875" s="79" t="str">
        <f>+IF(C5875&lt;&gt;"",VLOOKUP(MID(C5875,18,5),NIVELES!$A$133:$B$213,2,0),"")</f>
        <v/>
      </c>
      <c r="F5875" s="80"/>
      <c r="G5875" s="81" t="str">
        <f>+IF(F5875&lt;&gt;"",VLOOKUP(F5875,NIVELES!$A$246:$C$464,3,0),"")</f>
        <v/>
      </c>
      <c r="H5875" s="82"/>
      <c r="I5875" s="78"/>
      <c r="J5875" s="78"/>
      <c r="K5875" s="78"/>
      <c r="L5875" s="78"/>
      <c r="M5875" s="78"/>
      <c r="N5875" s="78"/>
      <c r="O5875" s="78"/>
      <c r="P5875" s="82"/>
      <c r="Q5875" s="78"/>
      <c r="R5875" s="82"/>
      <c r="S5875" s="82"/>
      <c r="T5875" s="82"/>
      <c r="U5875" s="82"/>
      <c r="V5875" s="82"/>
      <c r="W5875" s="82"/>
      <c r="X5875" s="82"/>
      <c r="Y5875" s="82"/>
      <c r="Z5875" s="82"/>
      <c r="AA5875" s="82"/>
      <c r="AB5875" s="82"/>
      <c r="AC5875" s="82"/>
      <c r="AD5875" s="85" t="str">
        <f>IF(A5875&lt;&gt;"",IF(D5875="DIRECCIÓN_DE_TRANSFERENCIAS","280 0031",VLOOKUP(C5875,NIVELES!$A$14:$B$105,2,0)),"")</f>
        <v/>
      </c>
      <c r="AE5875" s="86"/>
      <c r="AF5875" s="86"/>
      <c r="AG5875" s="79" t="str">
        <f>+IF(AF5875&lt;&gt;"",VLOOKUP(AF5875,NIVELES!$A$666:$B$673,2,0),"")</f>
        <v/>
      </c>
      <c r="AH5875" s="78"/>
      <c r="AI5875" s="79" t="str">
        <f>IF(AH5875&lt;&gt;"",VLOOKUP(CONCATENATE(AG5875,AH5875),NIVELES!$B$676:$C$745,2,0),"")</f>
        <v/>
      </c>
      <c r="AJ5875" s="78"/>
      <c r="AK5875" s="79" t="str">
        <f>+IF(AJ5875&lt;&gt;"",VLOOKUP(AJ5875,NIVELES!$A$816:$B$892,2,0),"")</f>
        <v/>
      </c>
      <c r="AL5875" s="78"/>
      <c r="AM5875" s="78"/>
      <c r="AN5875" s="79" t="str">
        <f>IF(AM5875&lt;&gt;"",+VLOOKUP(AM5875,NIVELES!$A$1652:$B$2466,2,0),"")</f>
        <v/>
      </c>
      <c r="AO5875" s="87"/>
      <c r="AP5875" s="88"/>
      <c r="AQ5875" s="88"/>
      <c r="AR5875" s="88"/>
      <c r="AS5875" s="88"/>
      <c r="AT5875" s="88"/>
      <c r="AU5875" s="88"/>
      <c r="AV5875" s="88"/>
      <c r="AW5875" s="88"/>
      <c r="AX5875" s="88"/>
      <c r="AY5875" s="88"/>
      <c r="AZ5875" s="88"/>
      <c r="BA5875" s="88"/>
      <c r="BB5875" s="89">
        <f t="shared" si="363"/>
        <v>0</v>
      </c>
      <c r="BC5875" s="90" t="str">
        <f t="shared" si="362"/>
        <v xml:space="preserve"> </v>
      </c>
      <c r="BD5875" s="91" t="str">
        <f t="shared" si="364"/>
        <v xml:space="preserve"> </v>
      </c>
      <c r="BE5875" s="92">
        <f t="shared" si="365"/>
        <v>0</v>
      </c>
    </row>
    <row r="5876" spans="1:57" s="74" customFormat="1" ht="50.1" customHeight="1" x14ac:dyDescent="0.2">
      <c r="A5876" s="78"/>
      <c r="B5876" s="78"/>
      <c r="C5876" s="78"/>
      <c r="D5876" s="78"/>
      <c r="E5876" s="79" t="str">
        <f>+IF(C5876&lt;&gt;"",VLOOKUP(MID(C5876,18,5),NIVELES!$A$133:$B$213,2,0),"")</f>
        <v/>
      </c>
      <c r="F5876" s="80"/>
      <c r="G5876" s="81" t="str">
        <f>+IF(F5876&lt;&gt;"",VLOOKUP(F5876,NIVELES!$A$246:$C$464,3,0),"")</f>
        <v/>
      </c>
      <c r="H5876" s="82"/>
      <c r="I5876" s="78"/>
      <c r="J5876" s="78"/>
      <c r="K5876" s="78"/>
      <c r="L5876" s="78"/>
      <c r="M5876" s="78"/>
      <c r="N5876" s="78"/>
      <c r="O5876" s="78"/>
      <c r="P5876" s="82"/>
      <c r="Q5876" s="78"/>
      <c r="R5876" s="82"/>
      <c r="S5876" s="82"/>
      <c r="T5876" s="82"/>
      <c r="U5876" s="82"/>
      <c r="V5876" s="82"/>
      <c r="W5876" s="82"/>
      <c r="X5876" s="82"/>
      <c r="Y5876" s="82"/>
      <c r="Z5876" s="82"/>
      <c r="AA5876" s="82"/>
      <c r="AB5876" s="82"/>
      <c r="AC5876" s="82"/>
      <c r="AD5876" s="85" t="str">
        <f>IF(A5876&lt;&gt;"",IF(D5876="DIRECCIÓN_DE_TRANSFERENCIAS","280 0031",VLOOKUP(C5876,NIVELES!$A$14:$B$105,2,0)),"")</f>
        <v/>
      </c>
      <c r="AE5876" s="86"/>
      <c r="AF5876" s="86"/>
      <c r="AG5876" s="79" t="str">
        <f>+IF(AF5876&lt;&gt;"",VLOOKUP(AF5876,NIVELES!$A$666:$B$673,2,0),"")</f>
        <v/>
      </c>
      <c r="AH5876" s="78"/>
      <c r="AI5876" s="79" t="str">
        <f>IF(AH5876&lt;&gt;"",VLOOKUP(CONCATENATE(AG5876,AH5876),NIVELES!$B$676:$C$745,2,0),"")</f>
        <v/>
      </c>
      <c r="AJ5876" s="78"/>
      <c r="AK5876" s="79" t="str">
        <f>+IF(AJ5876&lt;&gt;"",VLOOKUP(AJ5876,NIVELES!$A$816:$B$892,2,0),"")</f>
        <v/>
      </c>
      <c r="AL5876" s="78"/>
      <c r="AM5876" s="78"/>
      <c r="AN5876" s="79" t="str">
        <f>IF(AM5876&lt;&gt;"",+VLOOKUP(AM5876,NIVELES!$A$1652:$B$2466,2,0),"")</f>
        <v/>
      </c>
      <c r="AO5876" s="87"/>
      <c r="AP5876" s="88"/>
      <c r="AQ5876" s="88"/>
      <c r="AR5876" s="88"/>
      <c r="AS5876" s="88"/>
      <c r="AT5876" s="88"/>
      <c r="AU5876" s="88"/>
      <c r="AV5876" s="88"/>
      <c r="AW5876" s="88"/>
      <c r="AX5876" s="88"/>
      <c r="AY5876" s="88"/>
      <c r="AZ5876" s="88"/>
      <c r="BA5876" s="88"/>
      <c r="BB5876" s="89">
        <f t="shared" si="363"/>
        <v>0</v>
      </c>
      <c r="BC5876" s="90" t="str">
        <f t="shared" si="362"/>
        <v xml:space="preserve"> </v>
      </c>
      <c r="BD5876" s="91" t="str">
        <f t="shared" si="364"/>
        <v xml:space="preserve"> </v>
      </c>
      <c r="BE5876" s="92">
        <f t="shared" si="365"/>
        <v>0</v>
      </c>
    </row>
    <row r="5877" spans="1:57" s="74" customFormat="1" ht="50.1" customHeight="1" x14ac:dyDescent="0.2">
      <c r="A5877" s="78"/>
      <c r="B5877" s="78"/>
      <c r="C5877" s="78"/>
      <c r="D5877" s="78"/>
      <c r="E5877" s="79" t="str">
        <f>+IF(C5877&lt;&gt;"",VLOOKUP(MID(C5877,18,5),NIVELES!$A$133:$B$213,2,0),"")</f>
        <v/>
      </c>
      <c r="F5877" s="80"/>
      <c r="G5877" s="81" t="str">
        <f>+IF(F5877&lt;&gt;"",VLOOKUP(F5877,NIVELES!$A$246:$C$464,3,0),"")</f>
        <v/>
      </c>
      <c r="H5877" s="82"/>
      <c r="I5877" s="78"/>
      <c r="J5877" s="78"/>
      <c r="K5877" s="78"/>
      <c r="L5877" s="78"/>
      <c r="M5877" s="78"/>
      <c r="N5877" s="78"/>
      <c r="O5877" s="78"/>
      <c r="P5877" s="82"/>
      <c r="Q5877" s="78"/>
      <c r="R5877" s="82"/>
      <c r="S5877" s="82"/>
      <c r="T5877" s="82"/>
      <c r="U5877" s="82"/>
      <c r="V5877" s="82"/>
      <c r="W5877" s="82"/>
      <c r="X5877" s="82"/>
      <c r="Y5877" s="82"/>
      <c r="Z5877" s="82"/>
      <c r="AA5877" s="82"/>
      <c r="AB5877" s="82"/>
      <c r="AC5877" s="82"/>
      <c r="AD5877" s="85" t="str">
        <f>IF(A5877&lt;&gt;"",IF(D5877="DIRECCIÓN_DE_TRANSFERENCIAS","280 0031",VLOOKUP(C5877,NIVELES!$A$14:$B$105,2,0)),"")</f>
        <v/>
      </c>
      <c r="AE5877" s="86"/>
      <c r="AF5877" s="86"/>
      <c r="AG5877" s="79" t="str">
        <f>+IF(AF5877&lt;&gt;"",VLOOKUP(AF5877,NIVELES!$A$666:$B$673,2,0),"")</f>
        <v/>
      </c>
      <c r="AH5877" s="78"/>
      <c r="AI5877" s="79" t="str">
        <f>IF(AH5877&lt;&gt;"",VLOOKUP(CONCATENATE(AG5877,AH5877),NIVELES!$B$676:$C$745,2,0),"")</f>
        <v/>
      </c>
      <c r="AJ5877" s="78"/>
      <c r="AK5877" s="79" t="str">
        <f>+IF(AJ5877&lt;&gt;"",VLOOKUP(AJ5877,NIVELES!$A$816:$B$892,2,0),"")</f>
        <v/>
      </c>
      <c r="AL5877" s="78"/>
      <c r="AM5877" s="78"/>
      <c r="AN5877" s="79" t="str">
        <f>IF(AM5877&lt;&gt;"",+VLOOKUP(AM5877,NIVELES!$A$1652:$B$2466,2,0),"")</f>
        <v/>
      </c>
      <c r="AO5877" s="87"/>
      <c r="AP5877" s="88"/>
      <c r="AQ5877" s="88"/>
      <c r="AR5877" s="88"/>
      <c r="AS5877" s="88"/>
      <c r="AT5877" s="88"/>
      <c r="AU5877" s="88"/>
      <c r="AV5877" s="88"/>
      <c r="AW5877" s="88"/>
      <c r="AX5877" s="88"/>
      <c r="AY5877" s="88"/>
      <c r="AZ5877" s="88"/>
      <c r="BA5877" s="88"/>
      <c r="BB5877" s="89">
        <f t="shared" si="363"/>
        <v>0</v>
      </c>
      <c r="BC5877" s="90" t="str">
        <f t="shared" si="362"/>
        <v xml:space="preserve"> </v>
      </c>
      <c r="BD5877" s="91" t="str">
        <f t="shared" si="364"/>
        <v xml:space="preserve"> </v>
      </c>
      <c r="BE5877" s="92">
        <f t="shared" si="365"/>
        <v>0</v>
      </c>
    </row>
    <row r="5878" spans="1:57" s="74" customFormat="1" ht="50.1" customHeight="1" x14ac:dyDescent="0.2">
      <c r="A5878" s="78"/>
      <c r="B5878" s="78"/>
      <c r="C5878" s="78"/>
      <c r="D5878" s="78"/>
      <c r="E5878" s="79" t="str">
        <f>+IF(C5878&lt;&gt;"",VLOOKUP(MID(C5878,18,5),NIVELES!$A$133:$B$213,2,0),"")</f>
        <v/>
      </c>
      <c r="F5878" s="80"/>
      <c r="G5878" s="81" t="str">
        <f>+IF(F5878&lt;&gt;"",VLOOKUP(F5878,NIVELES!$A$246:$C$464,3,0),"")</f>
        <v/>
      </c>
      <c r="H5878" s="82"/>
      <c r="I5878" s="78"/>
      <c r="J5878" s="78"/>
      <c r="K5878" s="78"/>
      <c r="L5878" s="78"/>
      <c r="M5878" s="78"/>
      <c r="N5878" s="78"/>
      <c r="O5878" s="78"/>
      <c r="P5878" s="82"/>
      <c r="Q5878" s="78"/>
      <c r="R5878" s="82"/>
      <c r="S5878" s="82"/>
      <c r="T5878" s="82"/>
      <c r="U5878" s="82"/>
      <c r="V5878" s="82"/>
      <c r="W5878" s="82"/>
      <c r="X5878" s="82"/>
      <c r="Y5878" s="82"/>
      <c r="Z5878" s="82"/>
      <c r="AA5878" s="82"/>
      <c r="AB5878" s="82"/>
      <c r="AC5878" s="82"/>
      <c r="AD5878" s="85" t="str">
        <f>IF(A5878&lt;&gt;"",IF(D5878="DIRECCIÓN_DE_TRANSFERENCIAS","280 0031",VLOOKUP(C5878,NIVELES!$A$14:$B$105,2,0)),"")</f>
        <v/>
      </c>
      <c r="AE5878" s="86"/>
      <c r="AF5878" s="86"/>
      <c r="AG5878" s="79" t="str">
        <f>+IF(AF5878&lt;&gt;"",VLOOKUP(AF5878,NIVELES!$A$666:$B$673,2,0),"")</f>
        <v/>
      </c>
      <c r="AH5878" s="78"/>
      <c r="AI5878" s="79" t="str">
        <f>IF(AH5878&lt;&gt;"",VLOOKUP(CONCATENATE(AG5878,AH5878),NIVELES!$B$676:$C$745,2,0),"")</f>
        <v/>
      </c>
      <c r="AJ5878" s="78"/>
      <c r="AK5878" s="79" t="str">
        <f>+IF(AJ5878&lt;&gt;"",VLOOKUP(AJ5878,NIVELES!$A$816:$B$892,2,0),"")</f>
        <v/>
      </c>
      <c r="AL5878" s="78"/>
      <c r="AM5878" s="78"/>
      <c r="AN5878" s="79" t="str">
        <f>IF(AM5878&lt;&gt;"",+VLOOKUP(AM5878,NIVELES!$A$1652:$B$2466,2,0),"")</f>
        <v/>
      </c>
      <c r="AO5878" s="87"/>
      <c r="AP5878" s="88"/>
      <c r="AQ5878" s="88"/>
      <c r="AR5878" s="88"/>
      <c r="AS5878" s="88"/>
      <c r="AT5878" s="88"/>
      <c r="AU5878" s="88"/>
      <c r="AV5878" s="88"/>
      <c r="AW5878" s="88"/>
      <c r="AX5878" s="88"/>
      <c r="AY5878" s="88"/>
      <c r="AZ5878" s="88"/>
      <c r="BA5878" s="88"/>
      <c r="BB5878" s="89">
        <f t="shared" si="363"/>
        <v>0</v>
      </c>
      <c r="BC5878" s="90" t="str">
        <f t="shared" si="362"/>
        <v xml:space="preserve"> </v>
      </c>
      <c r="BD5878" s="91" t="str">
        <f t="shared" si="364"/>
        <v xml:space="preserve"> </v>
      </c>
      <c r="BE5878" s="92">
        <f t="shared" si="365"/>
        <v>0</v>
      </c>
    </row>
    <row r="5879" spans="1:57" s="74" customFormat="1" ht="50.1" customHeight="1" x14ac:dyDescent="0.2">
      <c r="A5879" s="78"/>
      <c r="B5879" s="78"/>
      <c r="C5879" s="78"/>
      <c r="D5879" s="78"/>
      <c r="E5879" s="79" t="str">
        <f>+IF(C5879&lt;&gt;"",VLOOKUP(MID(C5879,18,5),NIVELES!$A$133:$B$213,2,0),"")</f>
        <v/>
      </c>
      <c r="F5879" s="80"/>
      <c r="G5879" s="81" t="str">
        <f>+IF(F5879&lt;&gt;"",VLOOKUP(F5879,NIVELES!$A$246:$C$464,3,0),"")</f>
        <v/>
      </c>
      <c r="H5879" s="82"/>
      <c r="I5879" s="78"/>
      <c r="J5879" s="78"/>
      <c r="K5879" s="78"/>
      <c r="L5879" s="78"/>
      <c r="M5879" s="78"/>
      <c r="N5879" s="78"/>
      <c r="O5879" s="78"/>
      <c r="P5879" s="82"/>
      <c r="Q5879" s="78"/>
      <c r="R5879" s="82"/>
      <c r="S5879" s="82"/>
      <c r="T5879" s="82"/>
      <c r="U5879" s="82"/>
      <c r="V5879" s="82"/>
      <c r="W5879" s="82"/>
      <c r="X5879" s="82"/>
      <c r="Y5879" s="82"/>
      <c r="Z5879" s="82"/>
      <c r="AA5879" s="82"/>
      <c r="AB5879" s="82"/>
      <c r="AC5879" s="82"/>
      <c r="AD5879" s="85" t="str">
        <f>IF(A5879&lt;&gt;"",IF(D5879="DIRECCIÓN_DE_TRANSFERENCIAS","280 0031",VLOOKUP(C5879,NIVELES!$A$14:$B$105,2,0)),"")</f>
        <v/>
      </c>
      <c r="AE5879" s="86"/>
      <c r="AF5879" s="86"/>
      <c r="AG5879" s="79" t="str">
        <f>+IF(AF5879&lt;&gt;"",VLOOKUP(AF5879,NIVELES!$A$666:$B$673,2,0),"")</f>
        <v/>
      </c>
      <c r="AH5879" s="78"/>
      <c r="AI5879" s="79" t="str">
        <f>IF(AH5879&lt;&gt;"",VLOOKUP(CONCATENATE(AG5879,AH5879),NIVELES!$B$676:$C$745,2,0),"")</f>
        <v/>
      </c>
      <c r="AJ5879" s="78"/>
      <c r="AK5879" s="79" t="str">
        <f>+IF(AJ5879&lt;&gt;"",VLOOKUP(AJ5879,NIVELES!$A$816:$B$892,2,0),"")</f>
        <v/>
      </c>
      <c r="AL5879" s="78"/>
      <c r="AM5879" s="78"/>
      <c r="AN5879" s="79" t="str">
        <f>IF(AM5879&lt;&gt;"",+VLOOKUP(AM5879,NIVELES!$A$1652:$B$2466,2,0),"")</f>
        <v/>
      </c>
      <c r="AO5879" s="87"/>
      <c r="AP5879" s="88"/>
      <c r="AQ5879" s="88"/>
      <c r="AR5879" s="88"/>
      <c r="AS5879" s="88"/>
      <c r="AT5879" s="88"/>
      <c r="AU5879" s="88"/>
      <c r="AV5879" s="88"/>
      <c r="AW5879" s="88"/>
      <c r="AX5879" s="88"/>
      <c r="AY5879" s="88"/>
      <c r="AZ5879" s="88"/>
      <c r="BA5879" s="88"/>
      <c r="BB5879" s="89">
        <f t="shared" si="363"/>
        <v>0</v>
      </c>
      <c r="BC5879" s="90" t="str">
        <f t="shared" si="362"/>
        <v xml:space="preserve"> </v>
      </c>
      <c r="BD5879" s="91" t="str">
        <f t="shared" si="364"/>
        <v xml:space="preserve"> </v>
      </c>
      <c r="BE5879" s="92">
        <f t="shared" si="365"/>
        <v>0</v>
      </c>
    </row>
    <row r="5880" spans="1:57" s="74" customFormat="1" ht="50.1" customHeight="1" x14ac:dyDescent="0.2">
      <c r="A5880" s="78"/>
      <c r="B5880" s="78"/>
      <c r="C5880" s="78"/>
      <c r="D5880" s="78"/>
      <c r="E5880" s="79" t="str">
        <f>+IF(C5880&lt;&gt;"",VLOOKUP(MID(C5880,18,5),NIVELES!$A$133:$B$213,2,0),"")</f>
        <v/>
      </c>
      <c r="F5880" s="80"/>
      <c r="G5880" s="81" t="str">
        <f>+IF(F5880&lt;&gt;"",VLOOKUP(F5880,NIVELES!$A$246:$C$464,3,0),"")</f>
        <v/>
      </c>
      <c r="H5880" s="82"/>
      <c r="I5880" s="78"/>
      <c r="J5880" s="78"/>
      <c r="K5880" s="78"/>
      <c r="L5880" s="78"/>
      <c r="M5880" s="78"/>
      <c r="N5880" s="78"/>
      <c r="O5880" s="78"/>
      <c r="P5880" s="82"/>
      <c r="Q5880" s="78"/>
      <c r="R5880" s="82"/>
      <c r="S5880" s="82"/>
      <c r="T5880" s="82"/>
      <c r="U5880" s="82"/>
      <c r="V5880" s="82"/>
      <c r="W5880" s="82"/>
      <c r="X5880" s="82"/>
      <c r="Y5880" s="82"/>
      <c r="Z5880" s="82"/>
      <c r="AA5880" s="82"/>
      <c r="AB5880" s="82"/>
      <c r="AC5880" s="82"/>
      <c r="AD5880" s="85" t="str">
        <f>IF(A5880&lt;&gt;"",IF(D5880="DIRECCIÓN_DE_TRANSFERENCIAS","280 0031",VLOOKUP(C5880,NIVELES!$A$14:$B$105,2,0)),"")</f>
        <v/>
      </c>
      <c r="AE5880" s="86"/>
      <c r="AF5880" s="86"/>
      <c r="AG5880" s="79" t="str">
        <f>+IF(AF5880&lt;&gt;"",VLOOKUP(AF5880,NIVELES!$A$666:$B$673,2,0),"")</f>
        <v/>
      </c>
      <c r="AH5880" s="78"/>
      <c r="AI5880" s="79" t="str">
        <f>IF(AH5880&lt;&gt;"",VLOOKUP(CONCATENATE(AG5880,AH5880),NIVELES!$B$676:$C$745,2,0),"")</f>
        <v/>
      </c>
      <c r="AJ5880" s="78"/>
      <c r="AK5880" s="79" t="str">
        <f>+IF(AJ5880&lt;&gt;"",VLOOKUP(AJ5880,NIVELES!$A$816:$B$892,2,0),"")</f>
        <v/>
      </c>
      <c r="AL5880" s="78"/>
      <c r="AM5880" s="78"/>
      <c r="AN5880" s="79" t="str">
        <f>IF(AM5880&lt;&gt;"",+VLOOKUP(AM5880,NIVELES!$A$1652:$B$2466,2,0),"")</f>
        <v/>
      </c>
      <c r="AO5880" s="87"/>
      <c r="AP5880" s="88"/>
      <c r="AQ5880" s="88"/>
      <c r="AR5880" s="88"/>
      <c r="AS5880" s="88"/>
      <c r="AT5880" s="88"/>
      <c r="AU5880" s="88"/>
      <c r="AV5880" s="88"/>
      <c r="AW5880" s="88"/>
      <c r="AX5880" s="88"/>
      <c r="AY5880" s="88"/>
      <c r="AZ5880" s="88"/>
      <c r="BA5880" s="88"/>
      <c r="BB5880" s="89">
        <f t="shared" si="363"/>
        <v>0</v>
      </c>
      <c r="BC5880" s="90" t="str">
        <f t="shared" si="362"/>
        <v xml:space="preserve"> </v>
      </c>
      <c r="BD5880" s="91" t="str">
        <f t="shared" si="364"/>
        <v xml:space="preserve"> </v>
      </c>
      <c r="BE5880" s="92">
        <f t="shared" si="365"/>
        <v>0</v>
      </c>
    </row>
    <row r="5881" spans="1:57" s="74" customFormat="1" ht="50.1" customHeight="1" x14ac:dyDescent="0.2">
      <c r="A5881" s="78"/>
      <c r="B5881" s="78"/>
      <c r="C5881" s="78"/>
      <c r="D5881" s="78"/>
      <c r="E5881" s="79" t="str">
        <f>+IF(C5881&lt;&gt;"",VLOOKUP(MID(C5881,18,5),NIVELES!$A$133:$B$213,2,0),"")</f>
        <v/>
      </c>
      <c r="F5881" s="80"/>
      <c r="G5881" s="81" t="str">
        <f>+IF(F5881&lt;&gt;"",VLOOKUP(F5881,NIVELES!$A$246:$C$464,3,0),"")</f>
        <v/>
      </c>
      <c r="H5881" s="82"/>
      <c r="I5881" s="78"/>
      <c r="J5881" s="78"/>
      <c r="K5881" s="78"/>
      <c r="L5881" s="78"/>
      <c r="M5881" s="78"/>
      <c r="N5881" s="78"/>
      <c r="O5881" s="78"/>
      <c r="P5881" s="82"/>
      <c r="Q5881" s="78"/>
      <c r="R5881" s="82"/>
      <c r="S5881" s="82"/>
      <c r="T5881" s="82"/>
      <c r="U5881" s="82"/>
      <c r="V5881" s="82"/>
      <c r="W5881" s="82"/>
      <c r="X5881" s="82"/>
      <c r="Y5881" s="82"/>
      <c r="Z5881" s="82"/>
      <c r="AA5881" s="82"/>
      <c r="AB5881" s="82"/>
      <c r="AC5881" s="82"/>
      <c r="AD5881" s="85" t="str">
        <f>IF(A5881&lt;&gt;"",IF(D5881="DIRECCIÓN_DE_TRANSFERENCIAS","280 0031",VLOOKUP(C5881,NIVELES!$A$14:$B$105,2,0)),"")</f>
        <v/>
      </c>
      <c r="AE5881" s="86"/>
      <c r="AF5881" s="86"/>
      <c r="AG5881" s="79" t="str">
        <f>+IF(AF5881&lt;&gt;"",VLOOKUP(AF5881,NIVELES!$A$666:$B$673,2,0),"")</f>
        <v/>
      </c>
      <c r="AH5881" s="78"/>
      <c r="AI5881" s="79" t="str">
        <f>IF(AH5881&lt;&gt;"",VLOOKUP(CONCATENATE(AG5881,AH5881),NIVELES!$B$676:$C$745,2,0),"")</f>
        <v/>
      </c>
      <c r="AJ5881" s="78"/>
      <c r="AK5881" s="79" t="str">
        <f>+IF(AJ5881&lt;&gt;"",VLOOKUP(AJ5881,NIVELES!$A$816:$B$892,2,0),"")</f>
        <v/>
      </c>
      <c r="AL5881" s="78"/>
      <c r="AM5881" s="78"/>
      <c r="AN5881" s="79" t="str">
        <f>IF(AM5881&lt;&gt;"",+VLOOKUP(AM5881,NIVELES!$A$1652:$B$2466,2,0),"")</f>
        <v/>
      </c>
      <c r="AO5881" s="87"/>
      <c r="AP5881" s="88"/>
      <c r="AQ5881" s="88"/>
      <c r="AR5881" s="88"/>
      <c r="AS5881" s="88"/>
      <c r="AT5881" s="88"/>
      <c r="AU5881" s="88"/>
      <c r="AV5881" s="88"/>
      <c r="AW5881" s="88"/>
      <c r="AX5881" s="88"/>
      <c r="AY5881" s="88"/>
      <c r="AZ5881" s="88"/>
      <c r="BA5881" s="88"/>
      <c r="BB5881" s="89">
        <f t="shared" si="363"/>
        <v>0</v>
      </c>
      <c r="BC5881" s="90" t="str">
        <f t="shared" si="362"/>
        <v xml:space="preserve"> </v>
      </c>
      <c r="BD5881" s="91" t="str">
        <f t="shared" si="364"/>
        <v xml:space="preserve"> </v>
      </c>
      <c r="BE5881" s="92">
        <f t="shared" si="365"/>
        <v>0</v>
      </c>
    </row>
    <row r="5882" spans="1:57" s="74" customFormat="1" ht="50.1" customHeight="1" x14ac:dyDescent="0.2">
      <c r="A5882" s="78"/>
      <c r="B5882" s="78"/>
      <c r="C5882" s="78"/>
      <c r="D5882" s="78"/>
      <c r="E5882" s="79" t="str">
        <f>+IF(C5882&lt;&gt;"",VLOOKUP(MID(C5882,18,5),NIVELES!$A$133:$B$213,2,0),"")</f>
        <v/>
      </c>
      <c r="F5882" s="80"/>
      <c r="G5882" s="81" t="str">
        <f>+IF(F5882&lt;&gt;"",VLOOKUP(F5882,NIVELES!$A$246:$C$464,3,0),"")</f>
        <v/>
      </c>
      <c r="H5882" s="82"/>
      <c r="I5882" s="78"/>
      <c r="J5882" s="78"/>
      <c r="K5882" s="78"/>
      <c r="L5882" s="78"/>
      <c r="M5882" s="78"/>
      <c r="N5882" s="78"/>
      <c r="O5882" s="78"/>
      <c r="P5882" s="82"/>
      <c r="Q5882" s="78"/>
      <c r="R5882" s="82"/>
      <c r="S5882" s="82"/>
      <c r="T5882" s="82"/>
      <c r="U5882" s="82"/>
      <c r="V5882" s="82"/>
      <c r="W5882" s="82"/>
      <c r="X5882" s="82"/>
      <c r="Y5882" s="82"/>
      <c r="Z5882" s="82"/>
      <c r="AA5882" s="82"/>
      <c r="AB5882" s="82"/>
      <c r="AC5882" s="82"/>
      <c r="AD5882" s="85" t="str">
        <f>IF(A5882&lt;&gt;"",IF(D5882="DIRECCIÓN_DE_TRANSFERENCIAS","280 0031",VLOOKUP(C5882,NIVELES!$A$14:$B$105,2,0)),"")</f>
        <v/>
      </c>
      <c r="AE5882" s="86"/>
      <c r="AF5882" s="86"/>
      <c r="AG5882" s="79" t="str">
        <f>+IF(AF5882&lt;&gt;"",VLOOKUP(AF5882,NIVELES!$A$666:$B$673,2,0),"")</f>
        <v/>
      </c>
      <c r="AH5882" s="78"/>
      <c r="AI5882" s="79" t="str">
        <f>IF(AH5882&lt;&gt;"",VLOOKUP(CONCATENATE(AG5882,AH5882),NIVELES!$B$676:$C$745,2,0),"")</f>
        <v/>
      </c>
      <c r="AJ5882" s="78"/>
      <c r="AK5882" s="79" t="str">
        <f>+IF(AJ5882&lt;&gt;"",VLOOKUP(AJ5882,NIVELES!$A$816:$B$892,2,0),"")</f>
        <v/>
      </c>
      <c r="AL5882" s="78"/>
      <c r="AM5882" s="78"/>
      <c r="AN5882" s="79" t="str">
        <f>IF(AM5882&lt;&gt;"",+VLOOKUP(AM5882,NIVELES!$A$1652:$B$2466,2,0),"")</f>
        <v/>
      </c>
      <c r="AO5882" s="87"/>
      <c r="AP5882" s="88"/>
      <c r="AQ5882" s="88"/>
      <c r="AR5882" s="88"/>
      <c r="AS5882" s="88"/>
      <c r="AT5882" s="88"/>
      <c r="AU5882" s="88"/>
      <c r="AV5882" s="88"/>
      <c r="AW5882" s="88"/>
      <c r="AX5882" s="88"/>
      <c r="AY5882" s="88"/>
      <c r="AZ5882" s="88"/>
      <c r="BA5882" s="88"/>
      <c r="BB5882" s="89">
        <f t="shared" si="363"/>
        <v>0</v>
      </c>
      <c r="BC5882" s="90" t="str">
        <f t="shared" si="362"/>
        <v xml:space="preserve"> </v>
      </c>
      <c r="BD5882" s="91" t="str">
        <f t="shared" si="364"/>
        <v xml:space="preserve"> </v>
      </c>
      <c r="BE5882" s="92">
        <f t="shared" si="365"/>
        <v>0</v>
      </c>
    </row>
    <row r="5883" spans="1:57" s="74" customFormat="1" ht="50.1" customHeight="1" x14ac:dyDescent="0.2">
      <c r="A5883" s="78"/>
      <c r="B5883" s="78"/>
      <c r="C5883" s="78"/>
      <c r="D5883" s="78"/>
      <c r="E5883" s="79" t="str">
        <f>+IF(C5883&lt;&gt;"",VLOOKUP(MID(C5883,18,5),NIVELES!$A$133:$B$213,2,0),"")</f>
        <v/>
      </c>
      <c r="F5883" s="80"/>
      <c r="G5883" s="81" t="str">
        <f>+IF(F5883&lt;&gt;"",VLOOKUP(F5883,NIVELES!$A$246:$C$464,3,0),"")</f>
        <v/>
      </c>
      <c r="H5883" s="82"/>
      <c r="I5883" s="78"/>
      <c r="J5883" s="78"/>
      <c r="K5883" s="78"/>
      <c r="L5883" s="78"/>
      <c r="M5883" s="78"/>
      <c r="N5883" s="78"/>
      <c r="O5883" s="78"/>
      <c r="P5883" s="82"/>
      <c r="Q5883" s="78"/>
      <c r="R5883" s="82"/>
      <c r="S5883" s="82"/>
      <c r="T5883" s="82"/>
      <c r="U5883" s="82"/>
      <c r="V5883" s="82"/>
      <c r="W5883" s="82"/>
      <c r="X5883" s="82"/>
      <c r="Y5883" s="82"/>
      <c r="Z5883" s="82"/>
      <c r="AA5883" s="82"/>
      <c r="AB5883" s="82"/>
      <c r="AC5883" s="82"/>
      <c r="AD5883" s="85" t="str">
        <f>IF(A5883&lt;&gt;"",IF(D5883="DIRECCIÓN_DE_TRANSFERENCIAS","280 0031",VLOOKUP(C5883,NIVELES!$A$14:$B$105,2,0)),"")</f>
        <v/>
      </c>
      <c r="AE5883" s="86"/>
      <c r="AF5883" s="86"/>
      <c r="AG5883" s="79" t="str">
        <f>+IF(AF5883&lt;&gt;"",VLOOKUP(AF5883,NIVELES!$A$666:$B$673,2,0),"")</f>
        <v/>
      </c>
      <c r="AH5883" s="78"/>
      <c r="AI5883" s="79" t="str">
        <f>IF(AH5883&lt;&gt;"",VLOOKUP(CONCATENATE(AG5883,AH5883),NIVELES!$B$676:$C$745,2,0),"")</f>
        <v/>
      </c>
      <c r="AJ5883" s="78"/>
      <c r="AK5883" s="79" t="str">
        <f>+IF(AJ5883&lt;&gt;"",VLOOKUP(AJ5883,NIVELES!$A$816:$B$892,2,0),"")</f>
        <v/>
      </c>
      <c r="AL5883" s="78"/>
      <c r="AM5883" s="78"/>
      <c r="AN5883" s="79" t="str">
        <f>IF(AM5883&lt;&gt;"",+VLOOKUP(AM5883,NIVELES!$A$1652:$B$2466,2,0),"")</f>
        <v/>
      </c>
      <c r="AO5883" s="87"/>
      <c r="AP5883" s="88"/>
      <c r="AQ5883" s="88"/>
      <c r="AR5883" s="88"/>
      <c r="AS5883" s="88"/>
      <c r="AT5883" s="88"/>
      <c r="AU5883" s="88"/>
      <c r="AV5883" s="88"/>
      <c r="AW5883" s="88"/>
      <c r="AX5883" s="88"/>
      <c r="AY5883" s="88"/>
      <c r="AZ5883" s="88"/>
      <c r="BA5883" s="88"/>
      <c r="BB5883" s="89">
        <f t="shared" si="363"/>
        <v>0</v>
      </c>
      <c r="BC5883" s="90" t="str">
        <f t="shared" si="362"/>
        <v xml:space="preserve"> </v>
      </c>
      <c r="BD5883" s="91" t="str">
        <f t="shared" si="364"/>
        <v xml:space="preserve"> </v>
      </c>
      <c r="BE5883" s="92">
        <f t="shared" si="365"/>
        <v>0</v>
      </c>
    </row>
    <row r="5884" spans="1:57" s="74" customFormat="1" ht="50.1" customHeight="1" x14ac:dyDescent="0.2">
      <c r="A5884" s="78"/>
      <c r="B5884" s="78"/>
      <c r="C5884" s="78"/>
      <c r="D5884" s="78"/>
      <c r="E5884" s="79" t="str">
        <f>+IF(C5884&lt;&gt;"",VLOOKUP(MID(C5884,18,5),NIVELES!$A$133:$B$213,2,0),"")</f>
        <v/>
      </c>
      <c r="F5884" s="80"/>
      <c r="G5884" s="81" t="str">
        <f>+IF(F5884&lt;&gt;"",VLOOKUP(F5884,NIVELES!$A$246:$C$464,3,0),"")</f>
        <v/>
      </c>
      <c r="H5884" s="82"/>
      <c r="I5884" s="78"/>
      <c r="J5884" s="78"/>
      <c r="K5884" s="78"/>
      <c r="L5884" s="78"/>
      <c r="M5884" s="78"/>
      <c r="N5884" s="78"/>
      <c r="O5884" s="78"/>
      <c r="P5884" s="82"/>
      <c r="Q5884" s="78"/>
      <c r="R5884" s="82"/>
      <c r="S5884" s="82"/>
      <c r="T5884" s="82"/>
      <c r="U5884" s="82"/>
      <c r="V5884" s="82"/>
      <c r="W5884" s="82"/>
      <c r="X5884" s="82"/>
      <c r="Y5884" s="82"/>
      <c r="Z5884" s="82"/>
      <c r="AA5884" s="82"/>
      <c r="AB5884" s="82"/>
      <c r="AC5884" s="82"/>
      <c r="AD5884" s="85" t="str">
        <f>IF(A5884&lt;&gt;"",IF(D5884="DIRECCIÓN_DE_TRANSFERENCIAS","280 0031",VLOOKUP(C5884,NIVELES!$A$14:$B$105,2,0)),"")</f>
        <v/>
      </c>
      <c r="AE5884" s="86"/>
      <c r="AF5884" s="86"/>
      <c r="AG5884" s="79" t="str">
        <f>+IF(AF5884&lt;&gt;"",VLOOKUP(AF5884,NIVELES!$A$666:$B$673,2,0),"")</f>
        <v/>
      </c>
      <c r="AH5884" s="78"/>
      <c r="AI5884" s="79" t="str">
        <f>IF(AH5884&lt;&gt;"",VLOOKUP(CONCATENATE(AG5884,AH5884),NIVELES!$B$676:$C$745,2,0),"")</f>
        <v/>
      </c>
      <c r="AJ5884" s="78"/>
      <c r="AK5884" s="79" t="str">
        <f>+IF(AJ5884&lt;&gt;"",VLOOKUP(AJ5884,NIVELES!$A$816:$B$892,2,0),"")</f>
        <v/>
      </c>
      <c r="AL5884" s="78"/>
      <c r="AM5884" s="78"/>
      <c r="AN5884" s="79" t="str">
        <f>IF(AM5884&lt;&gt;"",+VLOOKUP(AM5884,NIVELES!$A$1652:$B$2466,2,0),"")</f>
        <v/>
      </c>
      <c r="AO5884" s="87"/>
      <c r="AP5884" s="88"/>
      <c r="AQ5884" s="88"/>
      <c r="AR5884" s="88"/>
      <c r="AS5884" s="88"/>
      <c r="AT5884" s="88"/>
      <c r="AU5884" s="88"/>
      <c r="AV5884" s="88"/>
      <c r="AW5884" s="88"/>
      <c r="AX5884" s="88"/>
      <c r="AY5884" s="88"/>
      <c r="AZ5884" s="88"/>
      <c r="BA5884" s="88"/>
      <c r="BB5884" s="89">
        <f t="shared" si="363"/>
        <v>0</v>
      </c>
      <c r="BC5884" s="90" t="str">
        <f t="shared" si="362"/>
        <v xml:space="preserve"> </v>
      </c>
      <c r="BD5884" s="91" t="str">
        <f t="shared" si="364"/>
        <v xml:space="preserve"> </v>
      </c>
      <c r="BE5884" s="92">
        <f t="shared" si="365"/>
        <v>0</v>
      </c>
    </row>
    <row r="5885" spans="1:57" s="74" customFormat="1" ht="50.1" customHeight="1" x14ac:dyDescent="0.2">
      <c r="A5885" s="78"/>
      <c r="B5885" s="78"/>
      <c r="C5885" s="78"/>
      <c r="D5885" s="78"/>
      <c r="E5885" s="79" t="str">
        <f>+IF(C5885&lt;&gt;"",VLOOKUP(MID(C5885,18,5),NIVELES!$A$133:$B$213,2,0),"")</f>
        <v/>
      </c>
      <c r="F5885" s="80"/>
      <c r="G5885" s="81" t="str">
        <f>+IF(F5885&lt;&gt;"",VLOOKUP(F5885,NIVELES!$A$246:$C$464,3,0),"")</f>
        <v/>
      </c>
      <c r="H5885" s="82"/>
      <c r="I5885" s="78"/>
      <c r="J5885" s="78"/>
      <c r="K5885" s="78"/>
      <c r="L5885" s="78"/>
      <c r="M5885" s="78"/>
      <c r="N5885" s="78"/>
      <c r="O5885" s="78"/>
      <c r="P5885" s="82"/>
      <c r="Q5885" s="78"/>
      <c r="R5885" s="82"/>
      <c r="S5885" s="82"/>
      <c r="T5885" s="82"/>
      <c r="U5885" s="82"/>
      <c r="V5885" s="82"/>
      <c r="W5885" s="82"/>
      <c r="X5885" s="82"/>
      <c r="Y5885" s="82"/>
      <c r="Z5885" s="82"/>
      <c r="AA5885" s="82"/>
      <c r="AB5885" s="82"/>
      <c r="AC5885" s="82"/>
      <c r="AD5885" s="85" t="str">
        <f>IF(A5885&lt;&gt;"",IF(D5885="DIRECCIÓN_DE_TRANSFERENCIAS","280 0031",VLOOKUP(C5885,NIVELES!$A$14:$B$105,2,0)),"")</f>
        <v/>
      </c>
      <c r="AE5885" s="86"/>
      <c r="AF5885" s="86"/>
      <c r="AG5885" s="79" t="str">
        <f>+IF(AF5885&lt;&gt;"",VLOOKUP(AF5885,NIVELES!$A$666:$B$673,2,0),"")</f>
        <v/>
      </c>
      <c r="AH5885" s="78"/>
      <c r="AI5885" s="79" t="str">
        <f>IF(AH5885&lt;&gt;"",VLOOKUP(CONCATENATE(AG5885,AH5885),NIVELES!$B$676:$C$745,2,0),"")</f>
        <v/>
      </c>
      <c r="AJ5885" s="78"/>
      <c r="AK5885" s="79" t="str">
        <f>+IF(AJ5885&lt;&gt;"",VLOOKUP(AJ5885,NIVELES!$A$816:$B$892,2,0),"")</f>
        <v/>
      </c>
      <c r="AL5885" s="78"/>
      <c r="AM5885" s="78"/>
      <c r="AN5885" s="79" t="str">
        <f>IF(AM5885&lt;&gt;"",+VLOOKUP(AM5885,NIVELES!$A$1652:$B$2466,2,0),"")</f>
        <v/>
      </c>
      <c r="AO5885" s="87"/>
      <c r="AP5885" s="88"/>
      <c r="AQ5885" s="88"/>
      <c r="AR5885" s="88"/>
      <c r="AS5885" s="88"/>
      <c r="AT5885" s="88"/>
      <c r="AU5885" s="88"/>
      <c r="AV5885" s="88"/>
      <c r="AW5885" s="88"/>
      <c r="AX5885" s="88"/>
      <c r="AY5885" s="88"/>
      <c r="AZ5885" s="88"/>
      <c r="BA5885" s="88"/>
      <c r="BB5885" s="89">
        <f t="shared" si="363"/>
        <v>0</v>
      </c>
      <c r="BC5885" s="90" t="str">
        <f t="shared" si="362"/>
        <v xml:space="preserve"> </v>
      </c>
      <c r="BD5885" s="91" t="str">
        <f t="shared" si="364"/>
        <v xml:space="preserve"> </v>
      </c>
      <c r="BE5885" s="92">
        <f t="shared" si="365"/>
        <v>0</v>
      </c>
    </row>
    <row r="5886" spans="1:57" s="74" customFormat="1" ht="50.1" customHeight="1" x14ac:dyDescent="0.2">
      <c r="A5886" s="78"/>
      <c r="B5886" s="78"/>
      <c r="C5886" s="78"/>
      <c r="D5886" s="78"/>
      <c r="E5886" s="79" t="str">
        <f>+IF(C5886&lt;&gt;"",VLOOKUP(MID(C5886,18,5),NIVELES!$A$133:$B$213,2,0),"")</f>
        <v/>
      </c>
      <c r="F5886" s="80"/>
      <c r="G5886" s="81" t="str">
        <f>+IF(F5886&lt;&gt;"",VLOOKUP(F5886,NIVELES!$A$246:$C$464,3,0),"")</f>
        <v/>
      </c>
      <c r="H5886" s="82"/>
      <c r="I5886" s="78"/>
      <c r="J5886" s="78"/>
      <c r="K5886" s="78"/>
      <c r="L5886" s="78"/>
      <c r="M5886" s="78"/>
      <c r="N5886" s="78"/>
      <c r="O5886" s="78"/>
      <c r="P5886" s="82"/>
      <c r="Q5886" s="78"/>
      <c r="R5886" s="82"/>
      <c r="S5886" s="82"/>
      <c r="T5886" s="82"/>
      <c r="U5886" s="82"/>
      <c r="V5886" s="82"/>
      <c r="W5886" s="82"/>
      <c r="X5886" s="82"/>
      <c r="Y5886" s="82"/>
      <c r="Z5886" s="82"/>
      <c r="AA5886" s="82"/>
      <c r="AB5886" s="82"/>
      <c r="AC5886" s="82"/>
      <c r="AD5886" s="85" t="str">
        <f>IF(A5886&lt;&gt;"",IF(D5886="DIRECCIÓN_DE_TRANSFERENCIAS","280 0031",VLOOKUP(C5886,NIVELES!$A$14:$B$105,2,0)),"")</f>
        <v/>
      </c>
      <c r="AE5886" s="86"/>
      <c r="AF5886" s="86"/>
      <c r="AG5886" s="79" t="str">
        <f>+IF(AF5886&lt;&gt;"",VLOOKUP(AF5886,NIVELES!$A$666:$B$673,2,0),"")</f>
        <v/>
      </c>
      <c r="AH5886" s="78"/>
      <c r="AI5886" s="79" t="str">
        <f>IF(AH5886&lt;&gt;"",VLOOKUP(CONCATENATE(AG5886,AH5886),NIVELES!$B$676:$C$745,2,0),"")</f>
        <v/>
      </c>
      <c r="AJ5886" s="78"/>
      <c r="AK5886" s="79" t="str">
        <f>+IF(AJ5886&lt;&gt;"",VLOOKUP(AJ5886,NIVELES!$A$816:$B$892,2,0),"")</f>
        <v/>
      </c>
      <c r="AL5886" s="78"/>
      <c r="AM5886" s="78"/>
      <c r="AN5886" s="79" t="str">
        <f>IF(AM5886&lt;&gt;"",+VLOOKUP(AM5886,NIVELES!$A$1652:$B$2466,2,0),"")</f>
        <v/>
      </c>
      <c r="AO5886" s="87"/>
      <c r="AP5886" s="88"/>
      <c r="AQ5886" s="88"/>
      <c r="AR5886" s="88"/>
      <c r="AS5886" s="88"/>
      <c r="AT5886" s="88"/>
      <c r="AU5886" s="88"/>
      <c r="AV5886" s="88"/>
      <c r="AW5886" s="88"/>
      <c r="AX5886" s="88"/>
      <c r="AY5886" s="88"/>
      <c r="AZ5886" s="88"/>
      <c r="BA5886" s="88"/>
      <c r="BB5886" s="89">
        <f t="shared" si="363"/>
        <v>0</v>
      </c>
      <c r="BC5886" s="90" t="str">
        <f t="shared" si="362"/>
        <v xml:space="preserve"> </v>
      </c>
      <c r="BD5886" s="91" t="str">
        <f t="shared" si="364"/>
        <v xml:space="preserve"> </v>
      </c>
      <c r="BE5886" s="92">
        <f t="shared" si="365"/>
        <v>0</v>
      </c>
    </row>
    <row r="5887" spans="1:57" s="74" customFormat="1" ht="50.1" customHeight="1" x14ac:dyDescent="0.2">
      <c r="A5887" s="78"/>
      <c r="B5887" s="78"/>
      <c r="C5887" s="78"/>
      <c r="D5887" s="78"/>
      <c r="E5887" s="79" t="str">
        <f>+IF(C5887&lt;&gt;"",VLOOKUP(MID(C5887,18,5),NIVELES!$A$133:$B$213,2,0),"")</f>
        <v/>
      </c>
      <c r="F5887" s="80"/>
      <c r="G5887" s="81" t="str">
        <f>+IF(F5887&lt;&gt;"",VLOOKUP(F5887,NIVELES!$A$246:$C$464,3,0),"")</f>
        <v/>
      </c>
      <c r="H5887" s="82"/>
      <c r="I5887" s="78"/>
      <c r="J5887" s="78"/>
      <c r="K5887" s="78"/>
      <c r="L5887" s="78"/>
      <c r="M5887" s="78"/>
      <c r="N5887" s="78"/>
      <c r="O5887" s="78"/>
      <c r="P5887" s="82"/>
      <c r="Q5887" s="78"/>
      <c r="R5887" s="82"/>
      <c r="S5887" s="82"/>
      <c r="T5887" s="82"/>
      <c r="U5887" s="82"/>
      <c r="V5887" s="82"/>
      <c r="W5887" s="82"/>
      <c r="X5887" s="82"/>
      <c r="Y5887" s="82"/>
      <c r="Z5887" s="82"/>
      <c r="AA5887" s="82"/>
      <c r="AB5887" s="82"/>
      <c r="AC5887" s="82"/>
      <c r="AD5887" s="85" t="str">
        <f>IF(A5887&lt;&gt;"",IF(D5887="DIRECCIÓN_DE_TRANSFERENCIAS","280 0031",VLOOKUP(C5887,NIVELES!$A$14:$B$105,2,0)),"")</f>
        <v/>
      </c>
      <c r="AE5887" s="86"/>
      <c r="AF5887" s="86"/>
      <c r="AG5887" s="79" t="str">
        <f>+IF(AF5887&lt;&gt;"",VLOOKUP(AF5887,NIVELES!$A$666:$B$673,2,0),"")</f>
        <v/>
      </c>
      <c r="AH5887" s="78"/>
      <c r="AI5887" s="79" t="str">
        <f>IF(AH5887&lt;&gt;"",VLOOKUP(CONCATENATE(AG5887,AH5887),NIVELES!$B$676:$C$745,2,0),"")</f>
        <v/>
      </c>
      <c r="AJ5887" s="78"/>
      <c r="AK5887" s="79" t="str">
        <f>+IF(AJ5887&lt;&gt;"",VLOOKUP(AJ5887,NIVELES!$A$816:$B$892,2,0),"")</f>
        <v/>
      </c>
      <c r="AL5887" s="78"/>
      <c r="AM5887" s="78"/>
      <c r="AN5887" s="79" t="str">
        <f>IF(AM5887&lt;&gt;"",+VLOOKUP(AM5887,NIVELES!$A$1652:$B$2466,2,0),"")</f>
        <v/>
      </c>
      <c r="AO5887" s="87"/>
      <c r="AP5887" s="88"/>
      <c r="AQ5887" s="88"/>
      <c r="AR5887" s="88"/>
      <c r="AS5887" s="88"/>
      <c r="AT5887" s="88"/>
      <c r="AU5887" s="88"/>
      <c r="AV5887" s="88"/>
      <c r="AW5887" s="88"/>
      <c r="AX5887" s="88"/>
      <c r="AY5887" s="88"/>
      <c r="AZ5887" s="88"/>
      <c r="BA5887" s="88"/>
      <c r="BB5887" s="89">
        <f t="shared" si="363"/>
        <v>0</v>
      </c>
      <c r="BC5887" s="90" t="str">
        <f t="shared" si="362"/>
        <v xml:space="preserve"> </v>
      </c>
      <c r="BD5887" s="91" t="str">
        <f t="shared" si="364"/>
        <v xml:space="preserve"> </v>
      </c>
      <c r="BE5887" s="92">
        <f t="shared" si="365"/>
        <v>0</v>
      </c>
    </row>
    <row r="5888" spans="1:57" s="74" customFormat="1" ht="50.1" customHeight="1" x14ac:dyDescent="0.2">
      <c r="A5888" s="78"/>
      <c r="B5888" s="78"/>
      <c r="C5888" s="78"/>
      <c r="D5888" s="78"/>
      <c r="E5888" s="79" t="str">
        <f>+IF(C5888&lt;&gt;"",VLOOKUP(MID(C5888,18,5),NIVELES!$A$133:$B$213,2,0),"")</f>
        <v/>
      </c>
      <c r="F5888" s="80"/>
      <c r="G5888" s="81" t="str">
        <f>+IF(F5888&lt;&gt;"",VLOOKUP(F5888,NIVELES!$A$246:$C$464,3,0),"")</f>
        <v/>
      </c>
      <c r="H5888" s="82"/>
      <c r="I5888" s="78"/>
      <c r="J5888" s="78"/>
      <c r="K5888" s="78"/>
      <c r="L5888" s="78"/>
      <c r="M5888" s="78"/>
      <c r="N5888" s="78"/>
      <c r="O5888" s="78"/>
      <c r="P5888" s="82"/>
      <c r="Q5888" s="78"/>
      <c r="R5888" s="82"/>
      <c r="S5888" s="82"/>
      <c r="T5888" s="82"/>
      <c r="U5888" s="82"/>
      <c r="V5888" s="82"/>
      <c r="W5888" s="82"/>
      <c r="X5888" s="82"/>
      <c r="Y5888" s="82"/>
      <c r="Z5888" s="82"/>
      <c r="AA5888" s="82"/>
      <c r="AB5888" s="82"/>
      <c r="AC5888" s="82"/>
      <c r="AD5888" s="85" t="str">
        <f>IF(A5888&lt;&gt;"",IF(D5888="DIRECCIÓN_DE_TRANSFERENCIAS","280 0031",VLOOKUP(C5888,NIVELES!$A$14:$B$105,2,0)),"")</f>
        <v/>
      </c>
      <c r="AE5888" s="86"/>
      <c r="AF5888" s="86"/>
      <c r="AG5888" s="79" t="str">
        <f>+IF(AF5888&lt;&gt;"",VLOOKUP(AF5888,NIVELES!$A$666:$B$673,2,0),"")</f>
        <v/>
      </c>
      <c r="AH5888" s="78"/>
      <c r="AI5888" s="79" t="str">
        <f>IF(AH5888&lt;&gt;"",VLOOKUP(CONCATENATE(AG5888,AH5888),NIVELES!$B$676:$C$745,2,0),"")</f>
        <v/>
      </c>
      <c r="AJ5888" s="78"/>
      <c r="AK5888" s="79" t="str">
        <f>+IF(AJ5888&lt;&gt;"",VLOOKUP(AJ5888,NIVELES!$A$816:$B$892,2,0),"")</f>
        <v/>
      </c>
      <c r="AL5888" s="78"/>
      <c r="AM5888" s="78"/>
      <c r="AN5888" s="79" t="str">
        <f>IF(AM5888&lt;&gt;"",+VLOOKUP(AM5888,NIVELES!$A$1652:$B$2466,2,0),"")</f>
        <v/>
      </c>
      <c r="AO5888" s="87"/>
      <c r="AP5888" s="88"/>
      <c r="AQ5888" s="88"/>
      <c r="AR5888" s="88"/>
      <c r="AS5888" s="88"/>
      <c r="AT5888" s="88"/>
      <c r="AU5888" s="88"/>
      <c r="AV5888" s="88"/>
      <c r="AW5888" s="88"/>
      <c r="AX5888" s="88"/>
      <c r="AY5888" s="88"/>
      <c r="AZ5888" s="88"/>
      <c r="BA5888" s="88"/>
      <c r="BB5888" s="89">
        <f t="shared" si="363"/>
        <v>0</v>
      </c>
      <c r="BC5888" s="90" t="str">
        <f t="shared" si="362"/>
        <v xml:space="preserve"> </v>
      </c>
      <c r="BD5888" s="91" t="str">
        <f t="shared" si="364"/>
        <v xml:space="preserve"> </v>
      </c>
      <c r="BE5888" s="92">
        <f t="shared" si="365"/>
        <v>0</v>
      </c>
    </row>
    <row r="5889" spans="1:57" s="74" customFormat="1" ht="50.1" customHeight="1" x14ac:dyDescent="0.2">
      <c r="A5889" s="78"/>
      <c r="B5889" s="78"/>
      <c r="C5889" s="78"/>
      <c r="D5889" s="78"/>
      <c r="E5889" s="79" t="str">
        <f>+IF(C5889&lt;&gt;"",VLOOKUP(MID(C5889,18,5),NIVELES!$A$133:$B$213,2,0),"")</f>
        <v/>
      </c>
      <c r="F5889" s="80"/>
      <c r="G5889" s="81" t="str">
        <f>+IF(F5889&lt;&gt;"",VLOOKUP(F5889,NIVELES!$A$246:$C$464,3,0),"")</f>
        <v/>
      </c>
      <c r="H5889" s="82"/>
      <c r="I5889" s="78"/>
      <c r="J5889" s="78"/>
      <c r="K5889" s="78"/>
      <c r="L5889" s="78"/>
      <c r="M5889" s="78"/>
      <c r="N5889" s="78"/>
      <c r="O5889" s="78"/>
      <c r="P5889" s="82"/>
      <c r="Q5889" s="78"/>
      <c r="R5889" s="82"/>
      <c r="S5889" s="82"/>
      <c r="T5889" s="82"/>
      <c r="U5889" s="82"/>
      <c r="V5889" s="82"/>
      <c r="W5889" s="82"/>
      <c r="X5889" s="82"/>
      <c r="Y5889" s="82"/>
      <c r="Z5889" s="82"/>
      <c r="AA5889" s="82"/>
      <c r="AB5889" s="82"/>
      <c r="AC5889" s="82"/>
      <c r="AD5889" s="85" t="str">
        <f>IF(A5889&lt;&gt;"",IF(D5889="DIRECCIÓN_DE_TRANSFERENCIAS","280 0031",VLOOKUP(C5889,NIVELES!$A$14:$B$105,2,0)),"")</f>
        <v/>
      </c>
      <c r="AE5889" s="86"/>
      <c r="AF5889" s="86"/>
      <c r="AG5889" s="79" t="str">
        <f>+IF(AF5889&lt;&gt;"",VLOOKUP(AF5889,NIVELES!$A$666:$B$673,2,0),"")</f>
        <v/>
      </c>
      <c r="AH5889" s="78"/>
      <c r="AI5889" s="79" t="str">
        <f>IF(AH5889&lt;&gt;"",VLOOKUP(CONCATENATE(AG5889,AH5889),NIVELES!$B$676:$C$745,2,0),"")</f>
        <v/>
      </c>
      <c r="AJ5889" s="78"/>
      <c r="AK5889" s="79" t="str">
        <f>+IF(AJ5889&lt;&gt;"",VLOOKUP(AJ5889,NIVELES!$A$816:$B$892,2,0),"")</f>
        <v/>
      </c>
      <c r="AL5889" s="78"/>
      <c r="AM5889" s="78"/>
      <c r="AN5889" s="79" t="str">
        <f>IF(AM5889&lt;&gt;"",+VLOOKUP(AM5889,NIVELES!$A$1652:$B$2466,2,0),"")</f>
        <v/>
      </c>
      <c r="AO5889" s="87"/>
      <c r="AP5889" s="88"/>
      <c r="AQ5889" s="88"/>
      <c r="AR5889" s="88"/>
      <c r="AS5889" s="88"/>
      <c r="AT5889" s="88"/>
      <c r="AU5889" s="88"/>
      <c r="AV5889" s="88"/>
      <c r="AW5889" s="88"/>
      <c r="AX5889" s="88"/>
      <c r="AY5889" s="88"/>
      <c r="AZ5889" s="88"/>
      <c r="BA5889" s="88"/>
      <c r="BB5889" s="89">
        <f t="shared" si="363"/>
        <v>0</v>
      </c>
      <c r="BC5889" s="90" t="str">
        <f t="shared" si="362"/>
        <v xml:space="preserve"> </v>
      </c>
      <c r="BD5889" s="91" t="str">
        <f t="shared" si="364"/>
        <v xml:space="preserve"> </v>
      </c>
      <c r="BE5889" s="92">
        <f t="shared" si="365"/>
        <v>0</v>
      </c>
    </row>
    <row r="5890" spans="1:57" s="74" customFormat="1" ht="50.1" customHeight="1" x14ac:dyDescent="0.2">
      <c r="A5890" s="78"/>
      <c r="B5890" s="78"/>
      <c r="C5890" s="78"/>
      <c r="D5890" s="78"/>
      <c r="E5890" s="79" t="str">
        <f>+IF(C5890&lt;&gt;"",VLOOKUP(MID(C5890,18,5),NIVELES!$A$133:$B$213,2,0),"")</f>
        <v/>
      </c>
      <c r="F5890" s="80"/>
      <c r="G5890" s="81" t="str">
        <f>+IF(F5890&lt;&gt;"",VLOOKUP(F5890,NIVELES!$A$246:$C$464,3,0),"")</f>
        <v/>
      </c>
      <c r="H5890" s="82"/>
      <c r="I5890" s="78"/>
      <c r="J5890" s="78"/>
      <c r="K5890" s="78"/>
      <c r="L5890" s="78"/>
      <c r="M5890" s="78"/>
      <c r="N5890" s="78"/>
      <c r="O5890" s="78"/>
      <c r="P5890" s="82"/>
      <c r="Q5890" s="78"/>
      <c r="R5890" s="82"/>
      <c r="S5890" s="82"/>
      <c r="T5890" s="82"/>
      <c r="U5890" s="82"/>
      <c r="V5890" s="82"/>
      <c r="W5890" s="82"/>
      <c r="X5890" s="82"/>
      <c r="Y5890" s="82"/>
      <c r="Z5890" s="82"/>
      <c r="AA5890" s="82"/>
      <c r="AB5890" s="82"/>
      <c r="AC5890" s="82"/>
      <c r="AD5890" s="85" t="str">
        <f>IF(A5890&lt;&gt;"",IF(D5890="DIRECCIÓN_DE_TRANSFERENCIAS","280 0031",VLOOKUP(C5890,NIVELES!$A$14:$B$105,2,0)),"")</f>
        <v/>
      </c>
      <c r="AE5890" s="86"/>
      <c r="AF5890" s="86"/>
      <c r="AG5890" s="79" t="str">
        <f>+IF(AF5890&lt;&gt;"",VLOOKUP(AF5890,NIVELES!$A$666:$B$673,2,0),"")</f>
        <v/>
      </c>
      <c r="AH5890" s="78"/>
      <c r="AI5890" s="79" t="str">
        <f>IF(AH5890&lt;&gt;"",VLOOKUP(CONCATENATE(AG5890,AH5890),NIVELES!$B$676:$C$745,2,0),"")</f>
        <v/>
      </c>
      <c r="AJ5890" s="78"/>
      <c r="AK5890" s="79" t="str">
        <f>+IF(AJ5890&lt;&gt;"",VLOOKUP(AJ5890,NIVELES!$A$816:$B$892,2,0),"")</f>
        <v/>
      </c>
      <c r="AL5890" s="78"/>
      <c r="AM5890" s="78"/>
      <c r="AN5890" s="79" t="str">
        <f>IF(AM5890&lt;&gt;"",+VLOOKUP(AM5890,NIVELES!$A$1652:$B$2466,2,0),"")</f>
        <v/>
      </c>
      <c r="AO5890" s="87"/>
      <c r="AP5890" s="88"/>
      <c r="AQ5890" s="88"/>
      <c r="AR5890" s="88"/>
      <c r="AS5890" s="88"/>
      <c r="AT5890" s="88"/>
      <c r="AU5890" s="88"/>
      <c r="AV5890" s="88"/>
      <c r="AW5890" s="88"/>
      <c r="AX5890" s="88"/>
      <c r="AY5890" s="88"/>
      <c r="AZ5890" s="88"/>
      <c r="BA5890" s="88"/>
      <c r="BB5890" s="89">
        <f t="shared" si="363"/>
        <v>0</v>
      </c>
      <c r="BC5890" s="90" t="str">
        <f t="shared" si="362"/>
        <v xml:space="preserve"> </v>
      </c>
      <c r="BD5890" s="91" t="str">
        <f t="shared" si="364"/>
        <v xml:space="preserve"> </v>
      </c>
      <c r="BE5890" s="92">
        <f t="shared" si="365"/>
        <v>0</v>
      </c>
    </row>
    <row r="5891" spans="1:57" s="74" customFormat="1" ht="50.1" customHeight="1" x14ac:dyDescent="0.2">
      <c r="A5891" s="78"/>
      <c r="B5891" s="78"/>
      <c r="C5891" s="78"/>
      <c r="D5891" s="78"/>
      <c r="E5891" s="79" t="str">
        <f>+IF(C5891&lt;&gt;"",VLOOKUP(MID(C5891,18,5),NIVELES!$A$133:$B$213,2,0),"")</f>
        <v/>
      </c>
      <c r="F5891" s="80"/>
      <c r="G5891" s="81" t="str">
        <f>+IF(F5891&lt;&gt;"",VLOOKUP(F5891,NIVELES!$A$246:$C$464,3,0),"")</f>
        <v/>
      </c>
      <c r="H5891" s="82"/>
      <c r="I5891" s="78"/>
      <c r="J5891" s="78"/>
      <c r="K5891" s="78"/>
      <c r="L5891" s="78"/>
      <c r="M5891" s="78"/>
      <c r="N5891" s="78"/>
      <c r="O5891" s="78"/>
      <c r="P5891" s="82"/>
      <c r="Q5891" s="78"/>
      <c r="R5891" s="82"/>
      <c r="S5891" s="82"/>
      <c r="T5891" s="82"/>
      <c r="U5891" s="82"/>
      <c r="V5891" s="82"/>
      <c r="W5891" s="82"/>
      <c r="X5891" s="82"/>
      <c r="Y5891" s="82"/>
      <c r="Z5891" s="82"/>
      <c r="AA5891" s="82"/>
      <c r="AB5891" s="82"/>
      <c r="AC5891" s="82"/>
      <c r="AD5891" s="85" t="str">
        <f>IF(A5891&lt;&gt;"",IF(D5891="DIRECCIÓN_DE_TRANSFERENCIAS","280 0031",VLOOKUP(C5891,NIVELES!$A$14:$B$105,2,0)),"")</f>
        <v/>
      </c>
      <c r="AE5891" s="86"/>
      <c r="AF5891" s="86"/>
      <c r="AG5891" s="79" t="str">
        <f>+IF(AF5891&lt;&gt;"",VLOOKUP(AF5891,NIVELES!$A$666:$B$673,2,0),"")</f>
        <v/>
      </c>
      <c r="AH5891" s="78"/>
      <c r="AI5891" s="79" t="str">
        <f>IF(AH5891&lt;&gt;"",VLOOKUP(CONCATENATE(AG5891,AH5891),NIVELES!$B$676:$C$745,2,0),"")</f>
        <v/>
      </c>
      <c r="AJ5891" s="78"/>
      <c r="AK5891" s="79" t="str">
        <f>+IF(AJ5891&lt;&gt;"",VLOOKUP(AJ5891,NIVELES!$A$816:$B$892,2,0),"")</f>
        <v/>
      </c>
      <c r="AL5891" s="78"/>
      <c r="AM5891" s="78"/>
      <c r="AN5891" s="79" t="str">
        <f>IF(AM5891&lt;&gt;"",+VLOOKUP(AM5891,NIVELES!$A$1652:$B$2466,2,0),"")</f>
        <v/>
      </c>
      <c r="AO5891" s="87"/>
      <c r="AP5891" s="88"/>
      <c r="AQ5891" s="88"/>
      <c r="AR5891" s="88"/>
      <c r="AS5891" s="88"/>
      <c r="AT5891" s="88"/>
      <c r="AU5891" s="88"/>
      <c r="AV5891" s="88"/>
      <c r="AW5891" s="88"/>
      <c r="AX5891" s="88"/>
      <c r="AY5891" s="88"/>
      <c r="AZ5891" s="88"/>
      <c r="BA5891" s="88"/>
      <c r="BB5891" s="89">
        <f t="shared" si="363"/>
        <v>0</v>
      </c>
      <c r="BC5891" s="90" t="str">
        <f t="shared" si="362"/>
        <v xml:space="preserve"> </v>
      </c>
      <c r="BD5891" s="91" t="str">
        <f t="shared" si="364"/>
        <v xml:space="preserve"> </v>
      </c>
      <c r="BE5891" s="92">
        <f t="shared" si="365"/>
        <v>0</v>
      </c>
    </row>
    <row r="5892" spans="1:57" s="74" customFormat="1" ht="50.1" customHeight="1" x14ac:dyDescent="0.2">
      <c r="A5892" s="78"/>
      <c r="B5892" s="78"/>
      <c r="C5892" s="78"/>
      <c r="D5892" s="78"/>
      <c r="E5892" s="79" t="str">
        <f>+IF(C5892&lt;&gt;"",VLOOKUP(MID(C5892,18,5),NIVELES!$A$133:$B$213,2,0),"")</f>
        <v/>
      </c>
      <c r="F5892" s="80"/>
      <c r="G5892" s="81" t="str">
        <f>+IF(F5892&lt;&gt;"",VLOOKUP(F5892,NIVELES!$A$246:$C$464,3,0),"")</f>
        <v/>
      </c>
      <c r="H5892" s="82"/>
      <c r="I5892" s="78"/>
      <c r="J5892" s="78"/>
      <c r="K5892" s="78"/>
      <c r="L5892" s="78"/>
      <c r="M5892" s="78"/>
      <c r="N5892" s="78"/>
      <c r="O5892" s="78"/>
      <c r="P5892" s="82"/>
      <c r="Q5892" s="78"/>
      <c r="R5892" s="82"/>
      <c r="S5892" s="82"/>
      <c r="T5892" s="82"/>
      <c r="U5892" s="82"/>
      <c r="V5892" s="82"/>
      <c r="W5892" s="82"/>
      <c r="X5892" s="82"/>
      <c r="Y5892" s="82"/>
      <c r="Z5892" s="82"/>
      <c r="AA5892" s="82"/>
      <c r="AB5892" s="82"/>
      <c r="AC5892" s="82"/>
      <c r="AD5892" s="85" t="str">
        <f>IF(A5892&lt;&gt;"",IF(D5892="DIRECCIÓN_DE_TRANSFERENCIAS","280 0031",VLOOKUP(C5892,NIVELES!$A$14:$B$105,2,0)),"")</f>
        <v/>
      </c>
      <c r="AE5892" s="86"/>
      <c r="AF5892" s="86"/>
      <c r="AG5892" s="79" t="str">
        <f>+IF(AF5892&lt;&gt;"",VLOOKUP(AF5892,NIVELES!$A$666:$B$673,2,0),"")</f>
        <v/>
      </c>
      <c r="AH5892" s="78"/>
      <c r="AI5892" s="79" t="str">
        <f>IF(AH5892&lt;&gt;"",VLOOKUP(CONCATENATE(AG5892,AH5892),NIVELES!$B$676:$C$745,2,0),"")</f>
        <v/>
      </c>
      <c r="AJ5892" s="78"/>
      <c r="AK5892" s="79" t="str">
        <f>+IF(AJ5892&lt;&gt;"",VLOOKUP(AJ5892,NIVELES!$A$816:$B$892,2,0),"")</f>
        <v/>
      </c>
      <c r="AL5892" s="78"/>
      <c r="AM5892" s="78"/>
      <c r="AN5892" s="79" t="str">
        <f>IF(AM5892&lt;&gt;"",+VLOOKUP(AM5892,NIVELES!$A$1652:$B$2466,2,0),"")</f>
        <v/>
      </c>
      <c r="AO5892" s="87"/>
      <c r="AP5892" s="88"/>
      <c r="AQ5892" s="88"/>
      <c r="AR5892" s="88"/>
      <c r="AS5892" s="88"/>
      <c r="AT5892" s="88"/>
      <c r="AU5892" s="88"/>
      <c r="AV5892" s="88"/>
      <c r="AW5892" s="88"/>
      <c r="AX5892" s="88"/>
      <c r="AY5892" s="88"/>
      <c r="AZ5892" s="88"/>
      <c r="BA5892" s="88"/>
      <c r="BB5892" s="89">
        <f t="shared" si="363"/>
        <v>0</v>
      </c>
      <c r="BC5892" s="90" t="str">
        <f t="shared" si="362"/>
        <v xml:space="preserve"> </v>
      </c>
      <c r="BD5892" s="91" t="str">
        <f t="shared" si="364"/>
        <v xml:space="preserve"> </v>
      </c>
      <c r="BE5892" s="92">
        <f t="shared" si="365"/>
        <v>0</v>
      </c>
    </row>
    <row r="5893" spans="1:57" s="74" customFormat="1" ht="50.1" customHeight="1" x14ac:dyDescent="0.2">
      <c r="A5893" s="78"/>
      <c r="B5893" s="78"/>
      <c r="C5893" s="78"/>
      <c r="D5893" s="78"/>
      <c r="E5893" s="79" t="str">
        <f>+IF(C5893&lt;&gt;"",VLOOKUP(MID(C5893,18,5),NIVELES!$A$133:$B$213,2,0),"")</f>
        <v/>
      </c>
      <c r="F5893" s="80"/>
      <c r="G5893" s="81" t="str">
        <f>+IF(F5893&lt;&gt;"",VLOOKUP(F5893,NIVELES!$A$246:$C$464,3,0),"")</f>
        <v/>
      </c>
      <c r="H5893" s="82"/>
      <c r="I5893" s="78"/>
      <c r="J5893" s="78"/>
      <c r="K5893" s="78"/>
      <c r="L5893" s="78"/>
      <c r="M5893" s="78"/>
      <c r="N5893" s="78"/>
      <c r="O5893" s="78"/>
      <c r="P5893" s="82"/>
      <c r="Q5893" s="78"/>
      <c r="R5893" s="82"/>
      <c r="S5893" s="82"/>
      <c r="T5893" s="82"/>
      <c r="U5893" s="82"/>
      <c r="V5893" s="82"/>
      <c r="W5893" s="82"/>
      <c r="X5893" s="82"/>
      <c r="Y5893" s="82"/>
      <c r="Z5893" s="82"/>
      <c r="AA5893" s="82"/>
      <c r="AB5893" s="82"/>
      <c r="AC5893" s="82"/>
      <c r="AD5893" s="85" t="str">
        <f>IF(A5893&lt;&gt;"",IF(D5893="DIRECCIÓN_DE_TRANSFERENCIAS","280 0031",VLOOKUP(C5893,NIVELES!$A$14:$B$105,2,0)),"")</f>
        <v/>
      </c>
      <c r="AE5893" s="86"/>
      <c r="AF5893" s="86"/>
      <c r="AG5893" s="79" t="str">
        <f>+IF(AF5893&lt;&gt;"",VLOOKUP(AF5893,NIVELES!$A$666:$B$673,2,0),"")</f>
        <v/>
      </c>
      <c r="AH5893" s="78"/>
      <c r="AI5893" s="79" t="str">
        <f>IF(AH5893&lt;&gt;"",VLOOKUP(CONCATENATE(AG5893,AH5893),NIVELES!$B$676:$C$745,2,0),"")</f>
        <v/>
      </c>
      <c r="AJ5893" s="78"/>
      <c r="AK5893" s="79" t="str">
        <f>+IF(AJ5893&lt;&gt;"",VLOOKUP(AJ5893,NIVELES!$A$816:$B$892,2,0),"")</f>
        <v/>
      </c>
      <c r="AL5893" s="78"/>
      <c r="AM5893" s="78"/>
      <c r="AN5893" s="79" t="str">
        <f>IF(AM5893&lt;&gt;"",+VLOOKUP(AM5893,NIVELES!$A$1652:$B$2466,2,0),"")</f>
        <v/>
      </c>
      <c r="AO5893" s="87"/>
      <c r="AP5893" s="88"/>
      <c r="AQ5893" s="88"/>
      <c r="AR5893" s="88"/>
      <c r="AS5893" s="88"/>
      <c r="AT5893" s="88"/>
      <c r="AU5893" s="88"/>
      <c r="AV5893" s="88"/>
      <c r="AW5893" s="88"/>
      <c r="AX5893" s="88"/>
      <c r="AY5893" s="88"/>
      <c r="AZ5893" s="88"/>
      <c r="BA5893" s="88"/>
      <c r="BB5893" s="89">
        <f t="shared" si="363"/>
        <v>0</v>
      </c>
      <c r="BC5893" s="90" t="str">
        <f t="shared" si="362"/>
        <v xml:space="preserve"> </v>
      </c>
      <c r="BD5893" s="91" t="str">
        <f t="shared" si="364"/>
        <v xml:space="preserve"> </v>
      </c>
      <c r="BE5893" s="92">
        <f t="shared" si="365"/>
        <v>0</v>
      </c>
    </row>
    <row r="5894" spans="1:57" s="74" customFormat="1" ht="50.1" customHeight="1" x14ac:dyDescent="0.2">
      <c r="A5894" s="78"/>
      <c r="B5894" s="78"/>
      <c r="C5894" s="78"/>
      <c r="D5894" s="78"/>
      <c r="E5894" s="79" t="str">
        <f>+IF(C5894&lt;&gt;"",VLOOKUP(MID(C5894,18,5),NIVELES!$A$133:$B$213,2,0),"")</f>
        <v/>
      </c>
      <c r="F5894" s="80"/>
      <c r="G5894" s="81" t="str">
        <f>+IF(F5894&lt;&gt;"",VLOOKUP(F5894,NIVELES!$A$246:$C$464,3,0),"")</f>
        <v/>
      </c>
      <c r="H5894" s="82"/>
      <c r="I5894" s="78"/>
      <c r="J5894" s="78"/>
      <c r="K5894" s="78"/>
      <c r="L5894" s="78"/>
      <c r="M5894" s="78"/>
      <c r="N5894" s="78"/>
      <c r="O5894" s="78"/>
      <c r="P5894" s="82"/>
      <c r="Q5894" s="78"/>
      <c r="R5894" s="82"/>
      <c r="S5894" s="82"/>
      <c r="T5894" s="82"/>
      <c r="U5894" s="82"/>
      <c r="V5894" s="82"/>
      <c r="W5894" s="82"/>
      <c r="X5894" s="82"/>
      <c r="Y5894" s="82"/>
      <c r="Z5894" s="82"/>
      <c r="AA5894" s="82"/>
      <c r="AB5894" s="82"/>
      <c r="AC5894" s="82"/>
      <c r="AD5894" s="85" t="str">
        <f>IF(A5894&lt;&gt;"",IF(D5894="DIRECCIÓN_DE_TRANSFERENCIAS","280 0031",VLOOKUP(C5894,NIVELES!$A$14:$B$105,2,0)),"")</f>
        <v/>
      </c>
      <c r="AE5894" s="86"/>
      <c r="AF5894" s="86"/>
      <c r="AG5894" s="79" t="str">
        <f>+IF(AF5894&lt;&gt;"",VLOOKUP(AF5894,NIVELES!$A$666:$B$673,2,0),"")</f>
        <v/>
      </c>
      <c r="AH5894" s="78"/>
      <c r="AI5894" s="79" t="str">
        <f>IF(AH5894&lt;&gt;"",VLOOKUP(CONCATENATE(AG5894,AH5894),NIVELES!$B$676:$C$745,2,0),"")</f>
        <v/>
      </c>
      <c r="AJ5894" s="78"/>
      <c r="AK5894" s="79" t="str">
        <f>+IF(AJ5894&lt;&gt;"",VLOOKUP(AJ5894,NIVELES!$A$816:$B$892,2,0),"")</f>
        <v/>
      </c>
      <c r="AL5894" s="78"/>
      <c r="AM5894" s="78"/>
      <c r="AN5894" s="79" t="str">
        <f>IF(AM5894&lt;&gt;"",+VLOOKUP(AM5894,NIVELES!$A$1652:$B$2466,2,0),"")</f>
        <v/>
      </c>
      <c r="AO5894" s="87"/>
      <c r="AP5894" s="88"/>
      <c r="AQ5894" s="88"/>
      <c r="AR5894" s="88"/>
      <c r="AS5894" s="88"/>
      <c r="AT5894" s="88"/>
      <c r="AU5894" s="88"/>
      <c r="AV5894" s="88"/>
      <c r="AW5894" s="88"/>
      <c r="AX5894" s="88"/>
      <c r="AY5894" s="88"/>
      <c r="AZ5894" s="88"/>
      <c r="BA5894" s="88"/>
      <c r="BB5894" s="89">
        <f t="shared" si="363"/>
        <v>0</v>
      </c>
      <c r="BC5894" s="90" t="str">
        <f t="shared" si="362"/>
        <v xml:space="preserve"> </v>
      </c>
      <c r="BD5894" s="91" t="str">
        <f t="shared" si="364"/>
        <v xml:space="preserve"> </v>
      </c>
      <c r="BE5894" s="92">
        <f t="shared" si="365"/>
        <v>0</v>
      </c>
    </row>
    <row r="5895" spans="1:57" s="74" customFormat="1" ht="50.1" customHeight="1" x14ac:dyDescent="0.2">
      <c r="A5895" s="78"/>
      <c r="B5895" s="78"/>
      <c r="C5895" s="78"/>
      <c r="D5895" s="78"/>
      <c r="E5895" s="79" t="str">
        <f>+IF(C5895&lt;&gt;"",VLOOKUP(MID(C5895,18,5),NIVELES!$A$133:$B$213,2,0),"")</f>
        <v/>
      </c>
      <c r="F5895" s="80"/>
      <c r="G5895" s="81" t="str">
        <f>+IF(F5895&lt;&gt;"",VLOOKUP(F5895,NIVELES!$A$246:$C$464,3,0),"")</f>
        <v/>
      </c>
      <c r="H5895" s="82"/>
      <c r="I5895" s="78"/>
      <c r="J5895" s="78"/>
      <c r="K5895" s="78"/>
      <c r="L5895" s="78"/>
      <c r="M5895" s="78"/>
      <c r="N5895" s="78"/>
      <c r="O5895" s="78"/>
      <c r="P5895" s="82"/>
      <c r="Q5895" s="78"/>
      <c r="R5895" s="82"/>
      <c r="S5895" s="82"/>
      <c r="T5895" s="82"/>
      <c r="U5895" s="82"/>
      <c r="V5895" s="82"/>
      <c r="W5895" s="82"/>
      <c r="X5895" s="82"/>
      <c r="Y5895" s="82"/>
      <c r="Z5895" s="82"/>
      <c r="AA5895" s="82"/>
      <c r="AB5895" s="82"/>
      <c r="AC5895" s="82"/>
      <c r="AD5895" s="85" t="str">
        <f>IF(A5895&lt;&gt;"",IF(D5895="DIRECCIÓN_DE_TRANSFERENCIAS","280 0031",VLOOKUP(C5895,NIVELES!$A$14:$B$105,2,0)),"")</f>
        <v/>
      </c>
      <c r="AE5895" s="86"/>
      <c r="AF5895" s="86"/>
      <c r="AG5895" s="79" t="str">
        <f>+IF(AF5895&lt;&gt;"",VLOOKUP(AF5895,NIVELES!$A$666:$B$673,2,0),"")</f>
        <v/>
      </c>
      <c r="AH5895" s="78"/>
      <c r="AI5895" s="79" t="str">
        <f>IF(AH5895&lt;&gt;"",VLOOKUP(CONCATENATE(AG5895,AH5895),NIVELES!$B$676:$C$745,2,0),"")</f>
        <v/>
      </c>
      <c r="AJ5895" s="78"/>
      <c r="AK5895" s="79" t="str">
        <f>+IF(AJ5895&lt;&gt;"",VLOOKUP(AJ5895,NIVELES!$A$816:$B$892,2,0),"")</f>
        <v/>
      </c>
      <c r="AL5895" s="78"/>
      <c r="AM5895" s="78"/>
      <c r="AN5895" s="79" t="str">
        <f>IF(AM5895&lt;&gt;"",+VLOOKUP(AM5895,NIVELES!$A$1652:$B$2466,2,0),"")</f>
        <v/>
      </c>
      <c r="AO5895" s="87"/>
      <c r="AP5895" s="88"/>
      <c r="AQ5895" s="88"/>
      <c r="AR5895" s="88"/>
      <c r="AS5895" s="88"/>
      <c r="AT5895" s="88"/>
      <c r="AU5895" s="88"/>
      <c r="AV5895" s="88"/>
      <c r="AW5895" s="88"/>
      <c r="AX5895" s="88"/>
      <c r="AY5895" s="88"/>
      <c r="AZ5895" s="88"/>
      <c r="BA5895" s="88"/>
      <c r="BB5895" s="89">
        <f t="shared" si="363"/>
        <v>0</v>
      </c>
      <c r="BC5895" s="90" t="str">
        <f t="shared" ref="BC5895:BC5958" si="366">IF(A5895&lt;&gt;"",IF(AO5895&lt;&gt;"",IF(AO5895=BB5895,"OK",AO5895-BB5895),IF(AND(AO5895="",BB5895=""),"",AO5895-BB5895))," ")</f>
        <v xml:space="preserve"> </v>
      </c>
      <c r="BD5895" s="91" t="str">
        <f t="shared" si="364"/>
        <v xml:space="preserve"> </v>
      </c>
      <c r="BE5895" s="92">
        <f t="shared" si="365"/>
        <v>0</v>
      </c>
    </row>
    <row r="5896" spans="1:57" s="74" customFormat="1" ht="50.1" customHeight="1" x14ac:dyDescent="0.2">
      <c r="A5896" s="78"/>
      <c r="B5896" s="78"/>
      <c r="C5896" s="78"/>
      <c r="D5896" s="78"/>
      <c r="E5896" s="79" t="str">
        <f>+IF(C5896&lt;&gt;"",VLOOKUP(MID(C5896,18,5),NIVELES!$A$133:$B$213,2,0),"")</f>
        <v/>
      </c>
      <c r="F5896" s="80"/>
      <c r="G5896" s="81" t="str">
        <f>+IF(F5896&lt;&gt;"",VLOOKUP(F5896,NIVELES!$A$246:$C$464,3,0),"")</f>
        <v/>
      </c>
      <c r="H5896" s="82"/>
      <c r="I5896" s="78"/>
      <c r="J5896" s="78"/>
      <c r="K5896" s="78"/>
      <c r="L5896" s="78"/>
      <c r="M5896" s="78"/>
      <c r="N5896" s="78"/>
      <c r="O5896" s="78"/>
      <c r="P5896" s="82"/>
      <c r="Q5896" s="78"/>
      <c r="R5896" s="82"/>
      <c r="S5896" s="82"/>
      <c r="T5896" s="82"/>
      <c r="U5896" s="82"/>
      <c r="V5896" s="82"/>
      <c r="W5896" s="82"/>
      <c r="X5896" s="82"/>
      <c r="Y5896" s="82"/>
      <c r="Z5896" s="82"/>
      <c r="AA5896" s="82"/>
      <c r="AB5896" s="82"/>
      <c r="AC5896" s="82"/>
      <c r="AD5896" s="85" t="str">
        <f>IF(A5896&lt;&gt;"",IF(D5896="DIRECCIÓN_DE_TRANSFERENCIAS","280 0031",VLOOKUP(C5896,NIVELES!$A$14:$B$105,2,0)),"")</f>
        <v/>
      </c>
      <c r="AE5896" s="86"/>
      <c r="AF5896" s="86"/>
      <c r="AG5896" s="79" t="str">
        <f>+IF(AF5896&lt;&gt;"",VLOOKUP(AF5896,NIVELES!$A$666:$B$673,2,0),"")</f>
        <v/>
      </c>
      <c r="AH5896" s="78"/>
      <c r="AI5896" s="79" t="str">
        <f>IF(AH5896&lt;&gt;"",VLOOKUP(CONCATENATE(AG5896,AH5896),NIVELES!$B$676:$C$745,2,0),"")</f>
        <v/>
      </c>
      <c r="AJ5896" s="78"/>
      <c r="AK5896" s="79" t="str">
        <f>+IF(AJ5896&lt;&gt;"",VLOOKUP(AJ5896,NIVELES!$A$816:$B$892,2,0),"")</f>
        <v/>
      </c>
      <c r="AL5896" s="78"/>
      <c r="AM5896" s="78"/>
      <c r="AN5896" s="79" t="str">
        <f>IF(AM5896&lt;&gt;"",+VLOOKUP(AM5896,NIVELES!$A$1652:$B$2466,2,0),"")</f>
        <v/>
      </c>
      <c r="AO5896" s="87"/>
      <c r="AP5896" s="88"/>
      <c r="AQ5896" s="88"/>
      <c r="AR5896" s="88"/>
      <c r="AS5896" s="88"/>
      <c r="AT5896" s="88"/>
      <c r="AU5896" s="88"/>
      <c r="AV5896" s="88"/>
      <c r="AW5896" s="88"/>
      <c r="AX5896" s="88"/>
      <c r="AY5896" s="88"/>
      <c r="AZ5896" s="88"/>
      <c r="BA5896" s="88"/>
      <c r="BB5896" s="89">
        <f t="shared" ref="BB5896:BB5959" si="367">SUBTOTAL(9,AP5896:BA5896)</f>
        <v>0</v>
      </c>
      <c r="BC5896" s="90" t="str">
        <f t="shared" si="366"/>
        <v xml:space="preserve"> </v>
      </c>
      <c r="BD5896" s="91" t="str">
        <f t="shared" ref="BD5896:BD5959" si="368">IF(A5896&lt;&gt;"",IF(A5896="","Escoger Nivel 0",)&amp;" "&amp;(IF(B5896="","Escoger Nivel  1",)&amp;" "&amp;(IF(C5896="","Escoger Nivel 2",)&amp;" "&amp;(IF(D5896="","Escoger Nivel 3",)&amp;" "&amp;(IF(F5896="","Escoger Cantón",)&amp;" "&amp;(IF(I5896="","Escoger Obj. Estratégico Institucional N1",)&amp;" "&amp;(IF(J5896="","Escoger Obj. Especifico N2",)&amp;" "&amp;(IF(K5896="","Escoger Obj. Operativo N4",)&amp;" "&amp;(IF(L5896=""," Llenar Modalidad de Servicio ",)&amp;""&amp;(IF(M5896=""," Llenar Meta de Cobertura ",)&amp;" "&amp;(IF(N5896="","Llenar Indicador",)&amp;" "&amp;(IF(O5896="","Llenar Actividad PAPP",)&amp;" "&amp;(IF(P5896="","Llenar Metas",)&amp;" "&amp;(IF(Q5896="","Llenar Indicador",)&amp;" "&amp;(IF(AF5896="","Escoger Nro. programa",)&amp;" "&amp;(IF(AH5896="","Escoger Nro. Actividad e-Sigef",)&amp;" "&amp;(IF(AK5896="","Escoger direccionamiento de gasto",)&amp;" "&amp;(IF(AL5896="","Escoger Grupo de Gasto",)&amp;" "&amp;(IF(AM5896="","Escoger Item Presupuestario",)&amp;" "&amp;(IF(AO5896="","Llenar valor de actividad",))))))))))))))))))))," ")</f>
        <v xml:space="preserve"> </v>
      </c>
      <c r="BE5896" s="92">
        <f t="shared" si="365"/>
        <v>0</v>
      </c>
    </row>
    <row r="5897" spans="1:57" s="74" customFormat="1" ht="50.1" customHeight="1" x14ac:dyDescent="0.2">
      <c r="A5897" s="78"/>
      <c r="B5897" s="78"/>
      <c r="C5897" s="78"/>
      <c r="D5897" s="78"/>
      <c r="E5897" s="79" t="str">
        <f>+IF(C5897&lt;&gt;"",VLOOKUP(MID(C5897,18,5),NIVELES!$A$133:$B$213,2,0),"")</f>
        <v/>
      </c>
      <c r="F5897" s="80"/>
      <c r="G5897" s="81" t="str">
        <f>+IF(F5897&lt;&gt;"",VLOOKUP(F5897,NIVELES!$A$246:$C$464,3,0),"")</f>
        <v/>
      </c>
      <c r="H5897" s="82"/>
      <c r="I5897" s="78"/>
      <c r="J5897" s="78"/>
      <c r="K5897" s="78"/>
      <c r="L5897" s="78"/>
      <c r="M5897" s="78"/>
      <c r="N5897" s="78"/>
      <c r="O5897" s="78"/>
      <c r="P5897" s="82"/>
      <c r="Q5897" s="78"/>
      <c r="R5897" s="82"/>
      <c r="S5897" s="82"/>
      <c r="T5897" s="82"/>
      <c r="U5897" s="82"/>
      <c r="V5897" s="82"/>
      <c r="W5897" s="82"/>
      <c r="X5897" s="82"/>
      <c r="Y5897" s="82"/>
      <c r="Z5897" s="82"/>
      <c r="AA5897" s="82"/>
      <c r="AB5897" s="82"/>
      <c r="AC5897" s="82"/>
      <c r="AD5897" s="85" t="str">
        <f>IF(A5897&lt;&gt;"",IF(D5897="DIRECCIÓN_DE_TRANSFERENCIAS","280 0031",VLOOKUP(C5897,NIVELES!$A$14:$B$105,2,0)),"")</f>
        <v/>
      </c>
      <c r="AE5897" s="86"/>
      <c r="AF5897" s="86"/>
      <c r="AG5897" s="79" t="str">
        <f>+IF(AF5897&lt;&gt;"",VLOOKUP(AF5897,NIVELES!$A$666:$B$673,2,0),"")</f>
        <v/>
      </c>
      <c r="AH5897" s="78"/>
      <c r="AI5897" s="79" t="str">
        <f>IF(AH5897&lt;&gt;"",VLOOKUP(CONCATENATE(AG5897,AH5897),NIVELES!$B$676:$C$745,2,0),"")</f>
        <v/>
      </c>
      <c r="AJ5897" s="78"/>
      <c r="AK5897" s="79" t="str">
        <f>+IF(AJ5897&lt;&gt;"",VLOOKUP(AJ5897,NIVELES!$A$816:$B$892,2,0),"")</f>
        <v/>
      </c>
      <c r="AL5897" s="78"/>
      <c r="AM5897" s="78"/>
      <c r="AN5897" s="79" t="str">
        <f>IF(AM5897&lt;&gt;"",+VLOOKUP(AM5897,NIVELES!$A$1652:$B$2466,2,0),"")</f>
        <v/>
      </c>
      <c r="AO5897" s="87"/>
      <c r="AP5897" s="88"/>
      <c r="AQ5897" s="88"/>
      <c r="AR5897" s="88"/>
      <c r="AS5897" s="88"/>
      <c r="AT5897" s="88"/>
      <c r="AU5897" s="88"/>
      <c r="AV5897" s="88"/>
      <c r="AW5897" s="88"/>
      <c r="AX5897" s="88"/>
      <c r="AY5897" s="88"/>
      <c r="AZ5897" s="88"/>
      <c r="BA5897" s="88"/>
      <c r="BB5897" s="89">
        <f t="shared" si="367"/>
        <v>0</v>
      </c>
      <c r="BC5897" s="90" t="str">
        <f t="shared" si="366"/>
        <v xml:space="preserve"> </v>
      </c>
      <c r="BD5897" s="91" t="str">
        <f t="shared" si="368"/>
        <v xml:space="preserve"> </v>
      </c>
      <c r="BE5897" s="92">
        <f t="shared" ref="BE5897:BE5960" si="369">SUBTOTAL(9,R5897:AC5897)</f>
        <v>0</v>
      </c>
    </row>
    <row r="5898" spans="1:57" s="74" customFormat="1" ht="50.1" customHeight="1" x14ac:dyDescent="0.2">
      <c r="A5898" s="78"/>
      <c r="B5898" s="78"/>
      <c r="C5898" s="78"/>
      <c r="D5898" s="78"/>
      <c r="E5898" s="79" t="str">
        <f>+IF(C5898&lt;&gt;"",VLOOKUP(MID(C5898,18,5),NIVELES!$A$133:$B$213,2,0),"")</f>
        <v/>
      </c>
      <c r="F5898" s="80"/>
      <c r="G5898" s="81" t="str">
        <f>+IF(F5898&lt;&gt;"",VLOOKUP(F5898,NIVELES!$A$246:$C$464,3,0),"")</f>
        <v/>
      </c>
      <c r="H5898" s="82"/>
      <c r="I5898" s="78"/>
      <c r="J5898" s="78"/>
      <c r="K5898" s="78"/>
      <c r="L5898" s="78"/>
      <c r="M5898" s="78"/>
      <c r="N5898" s="78"/>
      <c r="O5898" s="78"/>
      <c r="P5898" s="82"/>
      <c r="Q5898" s="78"/>
      <c r="R5898" s="82"/>
      <c r="S5898" s="82"/>
      <c r="T5898" s="82"/>
      <c r="U5898" s="82"/>
      <c r="V5898" s="82"/>
      <c r="W5898" s="82"/>
      <c r="X5898" s="82"/>
      <c r="Y5898" s="82"/>
      <c r="Z5898" s="82"/>
      <c r="AA5898" s="82"/>
      <c r="AB5898" s="82"/>
      <c r="AC5898" s="82"/>
      <c r="AD5898" s="85" t="str">
        <f>IF(A5898&lt;&gt;"",IF(D5898="DIRECCIÓN_DE_TRANSFERENCIAS","280 0031",VLOOKUP(C5898,NIVELES!$A$14:$B$105,2,0)),"")</f>
        <v/>
      </c>
      <c r="AE5898" s="86"/>
      <c r="AF5898" s="86"/>
      <c r="AG5898" s="79" t="str">
        <f>+IF(AF5898&lt;&gt;"",VLOOKUP(AF5898,NIVELES!$A$666:$B$673,2,0),"")</f>
        <v/>
      </c>
      <c r="AH5898" s="78"/>
      <c r="AI5898" s="79" t="str">
        <f>IF(AH5898&lt;&gt;"",VLOOKUP(CONCATENATE(AG5898,AH5898),NIVELES!$B$676:$C$745,2,0),"")</f>
        <v/>
      </c>
      <c r="AJ5898" s="78"/>
      <c r="AK5898" s="79" t="str">
        <f>+IF(AJ5898&lt;&gt;"",VLOOKUP(AJ5898,NIVELES!$A$816:$B$892,2,0),"")</f>
        <v/>
      </c>
      <c r="AL5898" s="78"/>
      <c r="AM5898" s="78"/>
      <c r="AN5898" s="79" t="str">
        <f>IF(AM5898&lt;&gt;"",+VLOOKUP(AM5898,NIVELES!$A$1652:$B$2466,2,0),"")</f>
        <v/>
      </c>
      <c r="AO5898" s="87"/>
      <c r="AP5898" s="88"/>
      <c r="AQ5898" s="88"/>
      <c r="AR5898" s="88"/>
      <c r="AS5898" s="88"/>
      <c r="AT5898" s="88"/>
      <c r="AU5898" s="88"/>
      <c r="AV5898" s="88"/>
      <c r="AW5898" s="88"/>
      <c r="AX5898" s="88"/>
      <c r="AY5898" s="88"/>
      <c r="AZ5898" s="88"/>
      <c r="BA5898" s="88"/>
      <c r="BB5898" s="89">
        <f t="shared" si="367"/>
        <v>0</v>
      </c>
      <c r="BC5898" s="90" t="str">
        <f t="shared" si="366"/>
        <v xml:space="preserve"> </v>
      </c>
      <c r="BD5898" s="91" t="str">
        <f t="shared" si="368"/>
        <v xml:space="preserve"> </v>
      </c>
      <c r="BE5898" s="92">
        <f t="shared" si="369"/>
        <v>0</v>
      </c>
    </row>
    <row r="5899" spans="1:57" s="74" customFormat="1" ht="50.1" customHeight="1" x14ac:dyDescent="0.2">
      <c r="A5899" s="78"/>
      <c r="B5899" s="78"/>
      <c r="C5899" s="78"/>
      <c r="D5899" s="78"/>
      <c r="E5899" s="79" t="str">
        <f>+IF(C5899&lt;&gt;"",VLOOKUP(MID(C5899,18,5),NIVELES!$A$133:$B$213,2,0),"")</f>
        <v/>
      </c>
      <c r="F5899" s="80"/>
      <c r="G5899" s="81" t="str">
        <f>+IF(F5899&lt;&gt;"",VLOOKUP(F5899,NIVELES!$A$246:$C$464,3,0),"")</f>
        <v/>
      </c>
      <c r="H5899" s="82"/>
      <c r="I5899" s="78"/>
      <c r="J5899" s="78"/>
      <c r="K5899" s="78"/>
      <c r="L5899" s="78"/>
      <c r="M5899" s="78"/>
      <c r="N5899" s="78"/>
      <c r="O5899" s="78"/>
      <c r="P5899" s="82"/>
      <c r="Q5899" s="78"/>
      <c r="R5899" s="82"/>
      <c r="S5899" s="82"/>
      <c r="T5899" s="82"/>
      <c r="U5899" s="82"/>
      <c r="V5899" s="82"/>
      <c r="W5899" s="82"/>
      <c r="X5899" s="82"/>
      <c r="Y5899" s="82"/>
      <c r="Z5899" s="82"/>
      <c r="AA5899" s="82"/>
      <c r="AB5899" s="82"/>
      <c r="AC5899" s="82"/>
      <c r="AD5899" s="85" t="str">
        <f>IF(A5899&lt;&gt;"",IF(D5899="DIRECCIÓN_DE_TRANSFERENCIAS","280 0031",VLOOKUP(C5899,NIVELES!$A$14:$B$105,2,0)),"")</f>
        <v/>
      </c>
      <c r="AE5899" s="86"/>
      <c r="AF5899" s="86"/>
      <c r="AG5899" s="79" t="str">
        <f>+IF(AF5899&lt;&gt;"",VLOOKUP(AF5899,NIVELES!$A$666:$B$673,2,0),"")</f>
        <v/>
      </c>
      <c r="AH5899" s="78"/>
      <c r="AI5899" s="79" t="str">
        <f>IF(AH5899&lt;&gt;"",VLOOKUP(CONCATENATE(AG5899,AH5899),NIVELES!$B$676:$C$745,2,0),"")</f>
        <v/>
      </c>
      <c r="AJ5899" s="78"/>
      <c r="AK5899" s="79" t="str">
        <f>+IF(AJ5899&lt;&gt;"",VLOOKUP(AJ5899,NIVELES!$A$816:$B$892,2,0),"")</f>
        <v/>
      </c>
      <c r="AL5899" s="78"/>
      <c r="AM5899" s="78"/>
      <c r="AN5899" s="79" t="str">
        <f>IF(AM5899&lt;&gt;"",+VLOOKUP(AM5899,NIVELES!$A$1652:$B$2466,2,0),"")</f>
        <v/>
      </c>
      <c r="AO5899" s="87"/>
      <c r="AP5899" s="88"/>
      <c r="AQ5899" s="88"/>
      <c r="AR5899" s="88"/>
      <c r="AS5899" s="88"/>
      <c r="AT5899" s="88"/>
      <c r="AU5899" s="88"/>
      <c r="AV5899" s="88"/>
      <c r="AW5899" s="88"/>
      <c r="AX5899" s="88"/>
      <c r="AY5899" s="88"/>
      <c r="AZ5899" s="88"/>
      <c r="BA5899" s="88"/>
      <c r="BB5899" s="89">
        <f t="shared" si="367"/>
        <v>0</v>
      </c>
      <c r="BC5899" s="90" t="str">
        <f t="shared" si="366"/>
        <v xml:space="preserve"> </v>
      </c>
      <c r="BD5899" s="91" t="str">
        <f t="shared" si="368"/>
        <v xml:space="preserve"> </v>
      </c>
      <c r="BE5899" s="92">
        <f t="shared" si="369"/>
        <v>0</v>
      </c>
    </row>
    <row r="5900" spans="1:57" s="74" customFormat="1" ht="50.1" customHeight="1" x14ac:dyDescent="0.2">
      <c r="A5900" s="78"/>
      <c r="B5900" s="78"/>
      <c r="C5900" s="78"/>
      <c r="D5900" s="78"/>
      <c r="E5900" s="79" t="str">
        <f>+IF(C5900&lt;&gt;"",VLOOKUP(MID(C5900,18,5),NIVELES!$A$133:$B$213,2,0),"")</f>
        <v/>
      </c>
      <c r="F5900" s="80"/>
      <c r="G5900" s="81" t="str">
        <f>+IF(F5900&lt;&gt;"",VLOOKUP(F5900,NIVELES!$A$246:$C$464,3,0),"")</f>
        <v/>
      </c>
      <c r="H5900" s="82"/>
      <c r="I5900" s="78"/>
      <c r="J5900" s="78"/>
      <c r="K5900" s="78"/>
      <c r="L5900" s="78"/>
      <c r="M5900" s="78"/>
      <c r="N5900" s="78"/>
      <c r="O5900" s="78"/>
      <c r="P5900" s="82"/>
      <c r="Q5900" s="78"/>
      <c r="R5900" s="82"/>
      <c r="S5900" s="82"/>
      <c r="T5900" s="82"/>
      <c r="U5900" s="82"/>
      <c r="V5900" s="82"/>
      <c r="W5900" s="82"/>
      <c r="X5900" s="82"/>
      <c r="Y5900" s="82"/>
      <c r="Z5900" s="82"/>
      <c r="AA5900" s="82"/>
      <c r="AB5900" s="82"/>
      <c r="AC5900" s="82"/>
      <c r="AD5900" s="85" t="str">
        <f>IF(A5900&lt;&gt;"",IF(D5900="DIRECCIÓN_DE_TRANSFERENCIAS","280 0031",VLOOKUP(C5900,NIVELES!$A$14:$B$105,2,0)),"")</f>
        <v/>
      </c>
      <c r="AE5900" s="86"/>
      <c r="AF5900" s="86"/>
      <c r="AG5900" s="79" t="str">
        <f>+IF(AF5900&lt;&gt;"",VLOOKUP(AF5900,NIVELES!$A$666:$B$673,2,0),"")</f>
        <v/>
      </c>
      <c r="AH5900" s="78"/>
      <c r="AI5900" s="79" t="str">
        <f>IF(AH5900&lt;&gt;"",VLOOKUP(CONCATENATE(AG5900,AH5900),NIVELES!$B$676:$C$745,2,0),"")</f>
        <v/>
      </c>
      <c r="AJ5900" s="78"/>
      <c r="AK5900" s="79" t="str">
        <f>+IF(AJ5900&lt;&gt;"",VLOOKUP(AJ5900,NIVELES!$A$816:$B$892,2,0),"")</f>
        <v/>
      </c>
      <c r="AL5900" s="78"/>
      <c r="AM5900" s="78"/>
      <c r="AN5900" s="79" t="str">
        <f>IF(AM5900&lt;&gt;"",+VLOOKUP(AM5900,NIVELES!$A$1652:$B$2466,2,0),"")</f>
        <v/>
      </c>
      <c r="AO5900" s="87"/>
      <c r="AP5900" s="88"/>
      <c r="AQ5900" s="88"/>
      <c r="AR5900" s="88"/>
      <c r="AS5900" s="88"/>
      <c r="AT5900" s="88"/>
      <c r="AU5900" s="88"/>
      <c r="AV5900" s="88"/>
      <c r="AW5900" s="88"/>
      <c r="AX5900" s="88"/>
      <c r="AY5900" s="88"/>
      <c r="AZ5900" s="88"/>
      <c r="BA5900" s="88"/>
      <c r="BB5900" s="89">
        <f t="shared" si="367"/>
        <v>0</v>
      </c>
      <c r="BC5900" s="90" t="str">
        <f t="shared" si="366"/>
        <v xml:space="preserve"> </v>
      </c>
      <c r="BD5900" s="91" t="str">
        <f t="shared" si="368"/>
        <v xml:space="preserve"> </v>
      </c>
      <c r="BE5900" s="92">
        <f t="shared" si="369"/>
        <v>0</v>
      </c>
    </row>
    <row r="5901" spans="1:57" s="74" customFormat="1" ht="50.1" customHeight="1" x14ac:dyDescent="0.2">
      <c r="A5901" s="78"/>
      <c r="B5901" s="78"/>
      <c r="C5901" s="78"/>
      <c r="D5901" s="78"/>
      <c r="E5901" s="79" t="str">
        <f>+IF(C5901&lt;&gt;"",VLOOKUP(MID(C5901,18,5),NIVELES!$A$133:$B$213,2,0),"")</f>
        <v/>
      </c>
      <c r="F5901" s="80"/>
      <c r="G5901" s="81" t="str">
        <f>+IF(F5901&lt;&gt;"",VLOOKUP(F5901,NIVELES!$A$246:$C$464,3,0),"")</f>
        <v/>
      </c>
      <c r="H5901" s="82"/>
      <c r="I5901" s="78"/>
      <c r="J5901" s="78"/>
      <c r="K5901" s="78"/>
      <c r="L5901" s="78"/>
      <c r="M5901" s="78"/>
      <c r="N5901" s="78"/>
      <c r="O5901" s="78"/>
      <c r="P5901" s="82"/>
      <c r="Q5901" s="78"/>
      <c r="R5901" s="82"/>
      <c r="S5901" s="82"/>
      <c r="T5901" s="82"/>
      <c r="U5901" s="82"/>
      <c r="V5901" s="82"/>
      <c r="W5901" s="82"/>
      <c r="X5901" s="82"/>
      <c r="Y5901" s="82"/>
      <c r="Z5901" s="82"/>
      <c r="AA5901" s="82"/>
      <c r="AB5901" s="82"/>
      <c r="AC5901" s="82"/>
      <c r="AD5901" s="85" t="str">
        <f>IF(A5901&lt;&gt;"",IF(D5901="DIRECCIÓN_DE_TRANSFERENCIAS","280 0031",VLOOKUP(C5901,NIVELES!$A$14:$B$105,2,0)),"")</f>
        <v/>
      </c>
      <c r="AE5901" s="86"/>
      <c r="AF5901" s="86"/>
      <c r="AG5901" s="79" t="str">
        <f>+IF(AF5901&lt;&gt;"",VLOOKUP(AF5901,NIVELES!$A$666:$B$673,2,0),"")</f>
        <v/>
      </c>
      <c r="AH5901" s="78"/>
      <c r="AI5901" s="79" t="str">
        <f>IF(AH5901&lt;&gt;"",VLOOKUP(CONCATENATE(AG5901,AH5901),NIVELES!$B$676:$C$745,2,0),"")</f>
        <v/>
      </c>
      <c r="AJ5901" s="78"/>
      <c r="AK5901" s="79" t="str">
        <f>+IF(AJ5901&lt;&gt;"",VLOOKUP(AJ5901,NIVELES!$A$816:$B$892,2,0),"")</f>
        <v/>
      </c>
      <c r="AL5901" s="78"/>
      <c r="AM5901" s="78"/>
      <c r="AN5901" s="79" t="str">
        <f>IF(AM5901&lt;&gt;"",+VLOOKUP(AM5901,NIVELES!$A$1652:$B$2466,2,0),"")</f>
        <v/>
      </c>
      <c r="AO5901" s="87"/>
      <c r="AP5901" s="88"/>
      <c r="AQ5901" s="88"/>
      <c r="AR5901" s="88"/>
      <c r="AS5901" s="88"/>
      <c r="AT5901" s="88"/>
      <c r="AU5901" s="88"/>
      <c r="AV5901" s="88"/>
      <c r="AW5901" s="88"/>
      <c r="AX5901" s="88"/>
      <c r="AY5901" s="88"/>
      <c r="AZ5901" s="88"/>
      <c r="BA5901" s="88"/>
      <c r="BB5901" s="89">
        <f t="shared" si="367"/>
        <v>0</v>
      </c>
      <c r="BC5901" s="90" t="str">
        <f t="shared" si="366"/>
        <v xml:space="preserve"> </v>
      </c>
      <c r="BD5901" s="91" t="str">
        <f t="shared" si="368"/>
        <v xml:space="preserve"> </v>
      </c>
      <c r="BE5901" s="92">
        <f t="shared" si="369"/>
        <v>0</v>
      </c>
    </row>
    <row r="5902" spans="1:57" s="74" customFormat="1" ht="50.1" customHeight="1" x14ac:dyDescent="0.2">
      <c r="A5902" s="78"/>
      <c r="B5902" s="78"/>
      <c r="C5902" s="78"/>
      <c r="D5902" s="78"/>
      <c r="E5902" s="79" t="str">
        <f>+IF(C5902&lt;&gt;"",VLOOKUP(MID(C5902,18,5),NIVELES!$A$133:$B$213,2,0),"")</f>
        <v/>
      </c>
      <c r="F5902" s="80"/>
      <c r="G5902" s="81" t="str">
        <f>+IF(F5902&lt;&gt;"",VLOOKUP(F5902,NIVELES!$A$246:$C$464,3,0),"")</f>
        <v/>
      </c>
      <c r="H5902" s="82"/>
      <c r="I5902" s="78"/>
      <c r="J5902" s="78"/>
      <c r="K5902" s="78"/>
      <c r="L5902" s="78"/>
      <c r="M5902" s="78"/>
      <c r="N5902" s="78"/>
      <c r="O5902" s="78"/>
      <c r="P5902" s="82"/>
      <c r="Q5902" s="78"/>
      <c r="R5902" s="82"/>
      <c r="S5902" s="82"/>
      <c r="T5902" s="82"/>
      <c r="U5902" s="82"/>
      <c r="V5902" s="82"/>
      <c r="W5902" s="82"/>
      <c r="X5902" s="82"/>
      <c r="Y5902" s="82"/>
      <c r="Z5902" s="82"/>
      <c r="AA5902" s="82"/>
      <c r="AB5902" s="82"/>
      <c r="AC5902" s="82"/>
      <c r="AD5902" s="85" t="str">
        <f>IF(A5902&lt;&gt;"",IF(D5902="DIRECCIÓN_DE_TRANSFERENCIAS","280 0031",VLOOKUP(C5902,NIVELES!$A$14:$B$105,2,0)),"")</f>
        <v/>
      </c>
      <c r="AE5902" s="86"/>
      <c r="AF5902" s="86"/>
      <c r="AG5902" s="79" t="str">
        <f>+IF(AF5902&lt;&gt;"",VLOOKUP(AF5902,NIVELES!$A$666:$B$673,2,0),"")</f>
        <v/>
      </c>
      <c r="AH5902" s="78"/>
      <c r="AI5902" s="79" t="str">
        <f>IF(AH5902&lt;&gt;"",VLOOKUP(CONCATENATE(AG5902,AH5902),NIVELES!$B$676:$C$745,2,0),"")</f>
        <v/>
      </c>
      <c r="AJ5902" s="78"/>
      <c r="AK5902" s="79" t="str">
        <f>+IF(AJ5902&lt;&gt;"",VLOOKUP(AJ5902,NIVELES!$A$816:$B$892,2,0),"")</f>
        <v/>
      </c>
      <c r="AL5902" s="78"/>
      <c r="AM5902" s="78"/>
      <c r="AN5902" s="79" t="str">
        <f>IF(AM5902&lt;&gt;"",+VLOOKUP(AM5902,NIVELES!$A$1652:$B$2466,2,0),"")</f>
        <v/>
      </c>
      <c r="AO5902" s="87"/>
      <c r="AP5902" s="88"/>
      <c r="AQ5902" s="88"/>
      <c r="AR5902" s="88"/>
      <c r="AS5902" s="88"/>
      <c r="AT5902" s="88"/>
      <c r="AU5902" s="88"/>
      <c r="AV5902" s="88"/>
      <c r="AW5902" s="88"/>
      <c r="AX5902" s="88"/>
      <c r="AY5902" s="88"/>
      <c r="AZ5902" s="88"/>
      <c r="BA5902" s="88"/>
      <c r="BB5902" s="89">
        <f t="shared" si="367"/>
        <v>0</v>
      </c>
      <c r="BC5902" s="90" t="str">
        <f t="shared" si="366"/>
        <v xml:space="preserve"> </v>
      </c>
      <c r="BD5902" s="91" t="str">
        <f t="shared" si="368"/>
        <v xml:space="preserve"> </v>
      </c>
      <c r="BE5902" s="92">
        <f t="shared" si="369"/>
        <v>0</v>
      </c>
    </row>
    <row r="5903" spans="1:57" s="74" customFormat="1" ht="50.1" customHeight="1" x14ac:dyDescent="0.2">
      <c r="A5903" s="78"/>
      <c r="B5903" s="78"/>
      <c r="C5903" s="78"/>
      <c r="D5903" s="78"/>
      <c r="E5903" s="79" t="str">
        <f>+IF(C5903&lt;&gt;"",VLOOKUP(MID(C5903,18,5),NIVELES!$A$133:$B$213,2,0),"")</f>
        <v/>
      </c>
      <c r="F5903" s="80"/>
      <c r="G5903" s="81" t="str">
        <f>+IF(F5903&lt;&gt;"",VLOOKUP(F5903,NIVELES!$A$246:$C$464,3,0),"")</f>
        <v/>
      </c>
      <c r="H5903" s="82"/>
      <c r="I5903" s="78"/>
      <c r="J5903" s="78"/>
      <c r="K5903" s="78"/>
      <c r="L5903" s="78"/>
      <c r="M5903" s="78"/>
      <c r="N5903" s="78"/>
      <c r="O5903" s="78"/>
      <c r="P5903" s="82"/>
      <c r="Q5903" s="78"/>
      <c r="R5903" s="82"/>
      <c r="S5903" s="82"/>
      <c r="T5903" s="82"/>
      <c r="U5903" s="82"/>
      <c r="V5903" s="82"/>
      <c r="W5903" s="82"/>
      <c r="X5903" s="82"/>
      <c r="Y5903" s="82"/>
      <c r="Z5903" s="82"/>
      <c r="AA5903" s="82"/>
      <c r="AB5903" s="82"/>
      <c r="AC5903" s="82"/>
      <c r="AD5903" s="85" t="str">
        <f>IF(A5903&lt;&gt;"",IF(D5903="DIRECCIÓN_DE_TRANSFERENCIAS","280 0031",VLOOKUP(C5903,NIVELES!$A$14:$B$105,2,0)),"")</f>
        <v/>
      </c>
      <c r="AE5903" s="86"/>
      <c r="AF5903" s="86"/>
      <c r="AG5903" s="79" t="str">
        <f>+IF(AF5903&lt;&gt;"",VLOOKUP(AF5903,NIVELES!$A$666:$B$673,2,0),"")</f>
        <v/>
      </c>
      <c r="AH5903" s="78"/>
      <c r="AI5903" s="79" t="str">
        <f>IF(AH5903&lt;&gt;"",VLOOKUP(CONCATENATE(AG5903,AH5903),NIVELES!$B$676:$C$745,2,0),"")</f>
        <v/>
      </c>
      <c r="AJ5903" s="78"/>
      <c r="AK5903" s="79" t="str">
        <f>+IF(AJ5903&lt;&gt;"",VLOOKUP(AJ5903,NIVELES!$A$816:$B$892,2,0),"")</f>
        <v/>
      </c>
      <c r="AL5903" s="78"/>
      <c r="AM5903" s="78"/>
      <c r="AN5903" s="79" t="str">
        <f>IF(AM5903&lt;&gt;"",+VLOOKUP(AM5903,NIVELES!$A$1652:$B$2466,2,0),"")</f>
        <v/>
      </c>
      <c r="AO5903" s="87"/>
      <c r="AP5903" s="88"/>
      <c r="AQ5903" s="88"/>
      <c r="AR5903" s="88"/>
      <c r="AS5903" s="88"/>
      <c r="AT5903" s="88"/>
      <c r="AU5903" s="88"/>
      <c r="AV5903" s="88"/>
      <c r="AW5903" s="88"/>
      <c r="AX5903" s="88"/>
      <c r="AY5903" s="88"/>
      <c r="AZ5903" s="88"/>
      <c r="BA5903" s="88"/>
      <c r="BB5903" s="89">
        <f t="shared" si="367"/>
        <v>0</v>
      </c>
      <c r="BC5903" s="90" t="str">
        <f t="shared" si="366"/>
        <v xml:space="preserve"> </v>
      </c>
      <c r="BD5903" s="91" t="str">
        <f t="shared" si="368"/>
        <v xml:space="preserve"> </v>
      </c>
      <c r="BE5903" s="92">
        <f t="shared" si="369"/>
        <v>0</v>
      </c>
    </row>
    <row r="5904" spans="1:57" s="74" customFormat="1" ht="50.1" customHeight="1" x14ac:dyDescent="0.2">
      <c r="A5904" s="78"/>
      <c r="B5904" s="78"/>
      <c r="C5904" s="78"/>
      <c r="D5904" s="78"/>
      <c r="E5904" s="79" t="str">
        <f>+IF(C5904&lt;&gt;"",VLOOKUP(MID(C5904,18,5),NIVELES!$A$133:$B$213,2,0),"")</f>
        <v/>
      </c>
      <c r="F5904" s="80"/>
      <c r="G5904" s="81" t="str">
        <f>+IF(F5904&lt;&gt;"",VLOOKUP(F5904,NIVELES!$A$246:$C$464,3,0),"")</f>
        <v/>
      </c>
      <c r="H5904" s="82"/>
      <c r="I5904" s="78"/>
      <c r="J5904" s="78"/>
      <c r="K5904" s="78"/>
      <c r="L5904" s="78"/>
      <c r="M5904" s="78"/>
      <c r="N5904" s="78"/>
      <c r="O5904" s="78"/>
      <c r="P5904" s="82"/>
      <c r="Q5904" s="78"/>
      <c r="R5904" s="82"/>
      <c r="S5904" s="82"/>
      <c r="T5904" s="82"/>
      <c r="U5904" s="82"/>
      <c r="V5904" s="82"/>
      <c r="W5904" s="82"/>
      <c r="X5904" s="82"/>
      <c r="Y5904" s="82"/>
      <c r="Z5904" s="82"/>
      <c r="AA5904" s="82"/>
      <c r="AB5904" s="82"/>
      <c r="AC5904" s="82"/>
      <c r="AD5904" s="85" t="str">
        <f>IF(A5904&lt;&gt;"",IF(D5904="DIRECCIÓN_DE_TRANSFERENCIAS","280 0031",VLOOKUP(C5904,NIVELES!$A$14:$B$105,2,0)),"")</f>
        <v/>
      </c>
      <c r="AE5904" s="86"/>
      <c r="AF5904" s="86"/>
      <c r="AG5904" s="79" t="str">
        <f>+IF(AF5904&lt;&gt;"",VLOOKUP(AF5904,NIVELES!$A$666:$B$673,2,0),"")</f>
        <v/>
      </c>
      <c r="AH5904" s="78"/>
      <c r="AI5904" s="79" t="str">
        <f>IF(AH5904&lt;&gt;"",VLOOKUP(CONCATENATE(AG5904,AH5904),NIVELES!$B$676:$C$745,2,0),"")</f>
        <v/>
      </c>
      <c r="AJ5904" s="78"/>
      <c r="AK5904" s="79" t="str">
        <f>+IF(AJ5904&lt;&gt;"",VLOOKUP(AJ5904,NIVELES!$A$816:$B$892,2,0),"")</f>
        <v/>
      </c>
      <c r="AL5904" s="78"/>
      <c r="AM5904" s="78"/>
      <c r="AN5904" s="79" t="str">
        <f>IF(AM5904&lt;&gt;"",+VLOOKUP(AM5904,NIVELES!$A$1652:$B$2466,2,0),"")</f>
        <v/>
      </c>
      <c r="AO5904" s="87"/>
      <c r="AP5904" s="88"/>
      <c r="AQ5904" s="88"/>
      <c r="AR5904" s="88"/>
      <c r="AS5904" s="88"/>
      <c r="AT5904" s="88"/>
      <c r="AU5904" s="88"/>
      <c r="AV5904" s="88"/>
      <c r="AW5904" s="88"/>
      <c r="AX5904" s="88"/>
      <c r="AY5904" s="88"/>
      <c r="AZ5904" s="88"/>
      <c r="BA5904" s="88"/>
      <c r="BB5904" s="89">
        <f t="shared" si="367"/>
        <v>0</v>
      </c>
      <c r="BC5904" s="90" t="str">
        <f t="shared" si="366"/>
        <v xml:space="preserve"> </v>
      </c>
      <c r="BD5904" s="91" t="str">
        <f t="shared" si="368"/>
        <v xml:space="preserve"> </v>
      </c>
      <c r="BE5904" s="92">
        <f t="shared" si="369"/>
        <v>0</v>
      </c>
    </row>
    <row r="5905" spans="1:57" s="74" customFormat="1" ht="50.1" customHeight="1" x14ac:dyDescent="0.2">
      <c r="A5905" s="78"/>
      <c r="B5905" s="78"/>
      <c r="C5905" s="78"/>
      <c r="D5905" s="78"/>
      <c r="E5905" s="79" t="str">
        <f>+IF(C5905&lt;&gt;"",VLOOKUP(MID(C5905,18,5),NIVELES!$A$133:$B$213,2,0),"")</f>
        <v/>
      </c>
      <c r="F5905" s="80"/>
      <c r="G5905" s="81" t="str">
        <f>+IF(F5905&lt;&gt;"",VLOOKUP(F5905,NIVELES!$A$246:$C$464,3,0),"")</f>
        <v/>
      </c>
      <c r="H5905" s="82"/>
      <c r="I5905" s="78"/>
      <c r="J5905" s="78"/>
      <c r="K5905" s="78"/>
      <c r="L5905" s="78"/>
      <c r="M5905" s="78"/>
      <c r="N5905" s="78"/>
      <c r="O5905" s="78"/>
      <c r="P5905" s="82"/>
      <c r="Q5905" s="78"/>
      <c r="R5905" s="82"/>
      <c r="S5905" s="82"/>
      <c r="T5905" s="82"/>
      <c r="U5905" s="82"/>
      <c r="V5905" s="82"/>
      <c r="W5905" s="82"/>
      <c r="X5905" s="82"/>
      <c r="Y5905" s="82"/>
      <c r="Z5905" s="82"/>
      <c r="AA5905" s="82"/>
      <c r="AB5905" s="82"/>
      <c r="AC5905" s="82"/>
      <c r="AD5905" s="85" t="str">
        <f>IF(A5905&lt;&gt;"",IF(D5905="DIRECCIÓN_DE_TRANSFERENCIAS","280 0031",VLOOKUP(C5905,NIVELES!$A$14:$B$105,2,0)),"")</f>
        <v/>
      </c>
      <c r="AE5905" s="86"/>
      <c r="AF5905" s="86"/>
      <c r="AG5905" s="79" t="str">
        <f>+IF(AF5905&lt;&gt;"",VLOOKUP(AF5905,NIVELES!$A$666:$B$673,2,0),"")</f>
        <v/>
      </c>
      <c r="AH5905" s="78"/>
      <c r="AI5905" s="79" t="str">
        <f>IF(AH5905&lt;&gt;"",VLOOKUP(CONCATENATE(AG5905,AH5905),NIVELES!$B$676:$C$745,2,0),"")</f>
        <v/>
      </c>
      <c r="AJ5905" s="78"/>
      <c r="AK5905" s="79" t="str">
        <f>+IF(AJ5905&lt;&gt;"",VLOOKUP(AJ5905,NIVELES!$A$816:$B$892,2,0),"")</f>
        <v/>
      </c>
      <c r="AL5905" s="78"/>
      <c r="AM5905" s="78"/>
      <c r="AN5905" s="79" t="str">
        <f>IF(AM5905&lt;&gt;"",+VLOOKUP(AM5905,NIVELES!$A$1652:$B$2466,2,0),"")</f>
        <v/>
      </c>
      <c r="AO5905" s="87"/>
      <c r="AP5905" s="88"/>
      <c r="AQ5905" s="88"/>
      <c r="AR5905" s="88"/>
      <c r="AS5905" s="88"/>
      <c r="AT5905" s="88"/>
      <c r="AU5905" s="88"/>
      <c r="AV5905" s="88"/>
      <c r="AW5905" s="88"/>
      <c r="AX5905" s="88"/>
      <c r="AY5905" s="88"/>
      <c r="AZ5905" s="88"/>
      <c r="BA5905" s="88"/>
      <c r="BB5905" s="89">
        <f t="shared" si="367"/>
        <v>0</v>
      </c>
      <c r="BC5905" s="90" t="str">
        <f t="shared" si="366"/>
        <v xml:space="preserve"> </v>
      </c>
      <c r="BD5905" s="91" t="str">
        <f t="shared" si="368"/>
        <v xml:space="preserve"> </v>
      </c>
      <c r="BE5905" s="92">
        <f t="shared" si="369"/>
        <v>0</v>
      </c>
    </row>
    <row r="5906" spans="1:57" s="74" customFormat="1" ht="50.1" customHeight="1" x14ac:dyDescent="0.2">
      <c r="A5906" s="78"/>
      <c r="B5906" s="78"/>
      <c r="C5906" s="78"/>
      <c r="D5906" s="78"/>
      <c r="E5906" s="79" t="str">
        <f>+IF(C5906&lt;&gt;"",VLOOKUP(MID(C5906,18,5),NIVELES!$A$133:$B$213,2,0),"")</f>
        <v/>
      </c>
      <c r="F5906" s="80"/>
      <c r="G5906" s="81" t="str">
        <f>+IF(F5906&lt;&gt;"",VLOOKUP(F5906,NIVELES!$A$246:$C$464,3,0),"")</f>
        <v/>
      </c>
      <c r="H5906" s="82"/>
      <c r="I5906" s="78"/>
      <c r="J5906" s="78"/>
      <c r="K5906" s="78"/>
      <c r="L5906" s="78"/>
      <c r="M5906" s="78"/>
      <c r="N5906" s="78"/>
      <c r="O5906" s="78"/>
      <c r="P5906" s="82"/>
      <c r="Q5906" s="78"/>
      <c r="R5906" s="82"/>
      <c r="S5906" s="82"/>
      <c r="T5906" s="82"/>
      <c r="U5906" s="82"/>
      <c r="V5906" s="82"/>
      <c r="W5906" s="82"/>
      <c r="X5906" s="82"/>
      <c r="Y5906" s="82"/>
      <c r="Z5906" s="82"/>
      <c r="AA5906" s="82"/>
      <c r="AB5906" s="82"/>
      <c r="AC5906" s="82"/>
      <c r="AD5906" s="85" t="str">
        <f>IF(A5906&lt;&gt;"",IF(D5906="DIRECCIÓN_DE_TRANSFERENCIAS","280 0031",VLOOKUP(C5906,NIVELES!$A$14:$B$105,2,0)),"")</f>
        <v/>
      </c>
      <c r="AE5906" s="86"/>
      <c r="AF5906" s="86"/>
      <c r="AG5906" s="79" t="str">
        <f>+IF(AF5906&lt;&gt;"",VLOOKUP(AF5906,NIVELES!$A$666:$B$673,2,0),"")</f>
        <v/>
      </c>
      <c r="AH5906" s="78"/>
      <c r="AI5906" s="79" t="str">
        <f>IF(AH5906&lt;&gt;"",VLOOKUP(CONCATENATE(AG5906,AH5906),NIVELES!$B$676:$C$745,2,0),"")</f>
        <v/>
      </c>
      <c r="AJ5906" s="78"/>
      <c r="AK5906" s="79" t="str">
        <f>+IF(AJ5906&lt;&gt;"",VLOOKUP(AJ5906,NIVELES!$A$816:$B$892,2,0),"")</f>
        <v/>
      </c>
      <c r="AL5906" s="78"/>
      <c r="AM5906" s="78"/>
      <c r="AN5906" s="79" t="str">
        <f>IF(AM5906&lt;&gt;"",+VLOOKUP(AM5906,NIVELES!$A$1652:$B$2466,2,0),"")</f>
        <v/>
      </c>
      <c r="AO5906" s="87"/>
      <c r="AP5906" s="88"/>
      <c r="AQ5906" s="88"/>
      <c r="AR5906" s="88"/>
      <c r="AS5906" s="88"/>
      <c r="AT5906" s="88"/>
      <c r="AU5906" s="88"/>
      <c r="AV5906" s="88"/>
      <c r="AW5906" s="88"/>
      <c r="AX5906" s="88"/>
      <c r="AY5906" s="88"/>
      <c r="AZ5906" s="88"/>
      <c r="BA5906" s="88"/>
      <c r="BB5906" s="89">
        <f t="shared" si="367"/>
        <v>0</v>
      </c>
      <c r="BC5906" s="90" t="str">
        <f t="shared" si="366"/>
        <v xml:space="preserve"> </v>
      </c>
      <c r="BD5906" s="91" t="str">
        <f t="shared" si="368"/>
        <v xml:space="preserve"> </v>
      </c>
      <c r="BE5906" s="92">
        <f t="shared" si="369"/>
        <v>0</v>
      </c>
    </row>
    <row r="5907" spans="1:57" s="74" customFormat="1" ht="50.1" customHeight="1" x14ac:dyDescent="0.2">
      <c r="A5907" s="78"/>
      <c r="B5907" s="78"/>
      <c r="C5907" s="78"/>
      <c r="D5907" s="78"/>
      <c r="E5907" s="79" t="str">
        <f>+IF(C5907&lt;&gt;"",VLOOKUP(MID(C5907,18,5),NIVELES!$A$133:$B$213,2,0),"")</f>
        <v/>
      </c>
      <c r="F5907" s="80"/>
      <c r="G5907" s="81" t="str">
        <f>+IF(F5907&lt;&gt;"",VLOOKUP(F5907,NIVELES!$A$246:$C$464,3,0),"")</f>
        <v/>
      </c>
      <c r="H5907" s="82"/>
      <c r="I5907" s="78"/>
      <c r="J5907" s="78"/>
      <c r="K5907" s="78"/>
      <c r="L5907" s="78"/>
      <c r="M5907" s="78"/>
      <c r="N5907" s="78"/>
      <c r="O5907" s="78"/>
      <c r="P5907" s="82"/>
      <c r="Q5907" s="78"/>
      <c r="R5907" s="82"/>
      <c r="S5907" s="82"/>
      <c r="T5907" s="82"/>
      <c r="U5907" s="82"/>
      <c r="V5907" s="82"/>
      <c r="W5907" s="82"/>
      <c r="X5907" s="82"/>
      <c r="Y5907" s="82"/>
      <c r="Z5907" s="82"/>
      <c r="AA5907" s="82"/>
      <c r="AB5907" s="82"/>
      <c r="AC5907" s="82"/>
      <c r="AD5907" s="85" t="str">
        <f>IF(A5907&lt;&gt;"",IF(D5907="DIRECCIÓN_DE_TRANSFERENCIAS","280 0031",VLOOKUP(C5907,NIVELES!$A$14:$B$105,2,0)),"")</f>
        <v/>
      </c>
      <c r="AE5907" s="86"/>
      <c r="AF5907" s="86"/>
      <c r="AG5907" s="79" t="str">
        <f>+IF(AF5907&lt;&gt;"",VLOOKUP(AF5907,NIVELES!$A$666:$B$673,2,0),"")</f>
        <v/>
      </c>
      <c r="AH5907" s="78"/>
      <c r="AI5907" s="79" t="str">
        <f>IF(AH5907&lt;&gt;"",VLOOKUP(CONCATENATE(AG5907,AH5907),NIVELES!$B$676:$C$745,2,0),"")</f>
        <v/>
      </c>
      <c r="AJ5907" s="78"/>
      <c r="AK5907" s="79" t="str">
        <f>+IF(AJ5907&lt;&gt;"",VLOOKUP(AJ5907,NIVELES!$A$816:$B$892,2,0),"")</f>
        <v/>
      </c>
      <c r="AL5907" s="78"/>
      <c r="AM5907" s="78"/>
      <c r="AN5907" s="79" t="str">
        <f>IF(AM5907&lt;&gt;"",+VLOOKUP(AM5907,NIVELES!$A$1652:$B$2466,2,0),"")</f>
        <v/>
      </c>
      <c r="AO5907" s="87"/>
      <c r="AP5907" s="88"/>
      <c r="AQ5907" s="88"/>
      <c r="AR5907" s="88"/>
      <c r="AS5907" s="88"/>
      <c r="AT5907" s="88"/>
      <c r="AU5907" s="88"/>
      <c r="AV5907" s="88"/>
      <c r="AW5907" s="88"/>
      <c r="AX5907" s="88"/>
      <c r="AY5907" s="88"/>
      <c r="AZ5907" s="88"/>
      <c r="BA5907" s="88"/>
      <c r="BB5907" s="89">
        <f t="shared" si="367"/>
        <v>0</v>
      </c>
      <c r="BC5907" s="90" t="str">
        <f t="shared" si="366"/>
        <v xml:space="preserve"> </v>
      </c>
      <c r="BD5907" s="91" t="str">
        <f t="shared" si="368"/>
        <v xml:space="preserve"> </v>
      </c>
      <c r="BE5907" s="92">
        <f t="shared" si="369"/>
        <v>0</v>
      </c>
    </row>
    <row r="5908" spans="1:57" s="74" customFormat="1" ht="50.1" customHeight="1" x14ac:dyDescent="0.2">
      <c r="A5908" s="78"/>
      <c r="B5908" s="78"/>
      <c r="C5908" s="78"/>
      <c r="D5908" s="78"/>
      <c r="E5908" s="79" t="str">
        <f>+IF(C5908&lt;&gt;"",VLOOKUP(MID(C5908,18,5),NIVELES!$A$133:$B$213,2,0),"")</f>
        <v/>
      </c>
      <c r="F5908" s="80"/>
      <c r="G5908" s="81" t="str">
        <f>+IF(F5908&lt;&gt;"",VLOOKUP(F5908,NIVELES!$A$246:$C$464,3,0),"")</f>
        <v/>
      </c>
      <c r="H5908" s="82"/>
      <c r="I5908" s="78"/>
      <c r="J5908" s="78"/>
      <c r="K5908" s="78"/>
      <c r="L5908" s="78"/>
      <c r="M5908" s="78"/>
      <c r="N5908" s="78"/>
      <c r="O5908" s="78"/>
      <c r="P5908" s="82"/>
      <c r="Q5908" s="78"/>
      <c r="R5908" s="82"/>
      <c r="S5908" s="82"/>
      <c r="T5908" s="82"/>
      <c r="U5908" s="82"/>
      <c r="V5908" s="82"/>
      <c r="W5908" s="82"/>
      <c r="X5908" s="82"/>
      <c r="Y5908" s="82"/>
      <c r="Z5908" s="82"/>
      <c r="AA5908" s="82"/>
      <c r="AB5908" s="82"/>
      <c r="AC5908" s="82"/>
      <c r="AD5908" s="85" t="str">
        <f>IF(A5908&lt;&gt;"",IF(D5908="DIRECCIÓN_DE_TRANSFERENCIAS","280 0031",VLOOKUP(C5908,NIVELES!$A$14:$B$105,2,0)),"")</f>
        <v/>
      </c>
      <c r="AE5908" s="86"/>
      <c r="AF5908" s="86"/>
      <c r="AG5908" s="79" t="str">
        <f>+IF(AF5908&lt;&gt;"",VLOOKUP(AF5908,NIVELES!$A$666:$B$673,2,0),"")</f>
        <v/>
      </c>
      <c r="AH5908" s="78"/>
      <c r="AI5908" s="79" t="str">
        <f>IF(AH5908&lt;&gt;"",VLOOKUP(CONCATENATE(AG5908,AH5908),NIVELES!$B$676:$C$745,2,0),"")</f>
        <v/>
      </c>
      <c r="AJ5908" s="78"/>
      <c r="AK5908" s="79" t="str">
        <f>+IF(AJ5908&lt;&gt;"",VLOOKUP(AJ5908,NIVELES!$A$816:$B$892,2,0),"")</f>
        <v/>
      </c>
      <c r="AL5908" s="78"/>
      <c r="AM5908" s="78"/>
      <c r="AN5908" s="79" t="str">
        <f>IF(AM5908&lt;&gt;"",+VLOOKUP(AM5908,NIVELES!$A$1652:$B$2466,2,0),"")</f>
        <v/>
      </c>
      <c r="AO5908" s="87"/>
      <c r="AP5908" s="88"/>
      <c r="AQ5908" s="88"/>
      <c r="AR5908" s="88"/>
      <c r="AS5908" s="88"/>
      <c r="AT5908" s="88"/>
      <c r="AU5908" s="88"/>
      <c r="AV5908" s="88"/>
      <c r="AW5908" s="88"/>
      <c r="AX5908" s="88"/>
      <c r="AY5908" s="88"/>
      <c r="AZ5908" s="88"/>
      <c r="BA5908" s="88"/>
      <c r="BB5908" s="89">
        <f t="shared" si="367"/>
        <v>0</v>
      </c>
      <c r="BC5908" s="90" t="str">
        <f t="shared" si="366"/>
        <v xml:space="preserve"> </v>
      </c>
      <c r="BD5908" s="91" t="str">
        <f t="shared" si="368"/>
        <v xml:space="preserve"> </v>
      </c>
      <c r="BE5908" s="92">
        <f t="shared" si="369"/>
        <v>0</v>
      </c>
    </row>
    <row r="5909" spans="1:57" s="74" customFormat="1" ht="50.1" customHeight="1" x14ac:dyDescent="0.2">
      <c r="A5909" s="78"/>
      <c r="B5909" s="78"/>
      <c r="C5909" s="78"/>
      <c r="D5909" s="78"/>
      <c r="E5909" s="79" t="str">
        <f>+IF(C5909&lt;&gt;"",VLOOKUP(MID(C5909,18,5),NIVELES!$A$133:$B$213,2,0),"")</f>
        <v/>
      </c>
      <c r="F5909" s="80"/>
      <c r="G5909" s="81" t="str">
        <f>+IF(F5909&lt;&gt;"",VLOOKUP(F5909,NIVELES!$A$246:$C$464,3,0),"")</f>
        <v/>
      </c>
      <c r="H5909" s="82"/>
      <c r="I5909" s="78"/>
      <c r="J5909" s="78"/>
      <c r="K5909" s="78"/>
      <c r="L5909" s="78"/>
      <c r="M5909" s="78"/>
      <c r="N5909" s="78"/>
      <c r="O5909" s="78"/>
      <c r="P5909" s="82"/>
      <c r="Q5909" s="78"/>
      <c r="R5909" s="82"/>
      <c r="S5909" s="82"/>
      <c r="T5909" s="82"/>
      <c r="U5909" s="82"/>
      <c r="V5909" s="82"/>
      <c r="W5909" s="82"/>
      <c r="X5909" s="82"/>
      <c r="Y5909" s="82"/>
      <c r="Z5909" s="82"/>
      <c r="AA5909" s="82"/>
      <c r="AB5909" s="82"/>
      <c r="AC5909" s="82"/>
      <c r="AD5909" s="85" t="str">
        <f>IF(A5909&lt;&gt;"",IF(D5909="DIRECCIÓN_DE_TRANSFERENCIAS","280 0031",VLOOKUP(C5909,NIVELES!$A$14:$B$105,2,0)),"")</f>
        <v/>
      </c>
      <c r="AE5909" s="86"/>
      <c r="AF5909" s="86"/>
      <c r="AG5909" s="79" t="str">
        <f>+IF(AF5909&lt;&gt;"",VLOOKUP(AF5909,NIVELES!$A$666:$B$673,2,0),"")</f>
        <v/>
      </c>
      <c r="AH5909" s="78"/>
      <c r="AI5909" s="79" t="str">
        <f>IF(AH5909&lt;&gt;"",VLOOKUP(CONCATENATE(AG5909,AH5909),NIVELES!$B$676:$C$745,2,0),"")</f>
        <v/>
      </c>
      <c r="AJ5909" s="78"/>
      <c r="AK5909" s="79" t="str">
        <f>+IF(AJ5909&lt;&gt;"",VLOOKUP(AJ5909,NIVELES!$A$816:$B$892,2,0),"")</f>
        <v/>
      </c>
      <c r="AL5909" s="78"/>
      <c r="AM5909" s="78"/>
      <c r="AN5909" s="79" t="str">
        <f>IF(AM5909&lt;&gt;"",+VLOOKUP(AM5909,NIVELES!$A$1652:$B$2466,2,0),"")</f>
        <v/>
      </c>
      <c r="AO5909" s="87"/>
      <c r="AP5909" s="88"/>
      <c r="AQ5909" s="88"/>
      <c r="AR5909" s="88"/>
      <c r="AS5909" s="88"/>
      <c r="AT5909" s="88"/>
      <c r="AU5909" s="88"/>
      <c r="AV5909" s="88"/>
      <c r="AW5909" s="88"/>
      <c r="AX5909" s="88"/>
      <c r="AY5909" s="88"/>
      <c r="AZ5909" s="88"/>
      <c r="BA5909" s="88"/>
      <c r="BB5909" s="89">
        <f t="shared" si="367"/>
        <v>0</v>
      </c>
      <c r="BC5909" s="90" t="str">
        <f t="shared" si="366"/>
        <v xml:space="preserve"> </v>
      </c>
      <c r="BD5909" s="91" t="str">
        <f t="shared" si="368"/>
        <v xml:space="preserve"> </v>
      </c>
      <c r="BE5909" s="92">
        <f t="shared" si="369"/>
        <v>0</v>
      </c>
    </row>
    <row r="5910" spans="1:57" s="74" customFormat="1" ht="50.1" customHeight="1" x14ac:dyDescent="0.2">
      <c r="A5910" s="78"/>
      <c r="B5910" s="78"/>
      <c r="C5910" s="78"/>
      <c r="D5910" s="78"/>
      <c r="E5910" s="79" t="str">
        <f>+IF(C5910&lt;&gt;"",VLOOKUP(MID(C5910,18,5),NIVELES!$A$133:$B$213,2,0),"")</f>
        <v/>
      </c>
      <c r="F5910" s="80"/>
      <c r="G5910" s="81" t="str">
        <f>+IF(F5910&lt;&gt;"",VLOOKUP(F5910,NIVELES!$A$246:$C$464,3,0),"")</f>
        <v/>
      </c>
      <c r="H5910" s="82"/>
      <c r="I5910" s="78"/>
      <c r="J5910" s="78"/>
      <c r="K5910" s="78"/>
      <c r="L5910" s="78"/>
      <c r="M5910" s="78"/>
      <c r="N5910" s="78"/>
      <c r="O5910" s="78"/>
      <c r="P5910" s="82"/>
      <c r="Q5910" s="78"/>
      <c r="R5910" s="82"/>
      <c r="S5910" s="82"/>
      <c r="T5910" s="82"/>
      <c r="U5910" s="82"/>
      <c r="V5910" s="82"/>
      <c r="W5910" s="82"/>
      <c r="X5910" s="82"/>
      <c r="Y5910" s="82"/>
      <c r="Z5910" s="82"/>
      <c r="AA5910" s="82"/>
      <c r="AB5910" s="82"/>
      <c r="AC5910" s="82"/>
      <c r="AD5910" s="85" t="str">
        <f>IF(A5910&lt;&gt;"",IF(D5910="DIRECCIÓN_DE_TRANSFERENCIAS","280 0031",VLOOKUP(C5910,NIVELES!$A$14:$B$105,2,0)),"")</f>
        <v/>
      </c>
      <c r="AE5910" s="86"/>
      <c r="AF5910" s="86"/>
      <c r="AG5910" s="79" t="str">
        <f>+IF(AF5910&lt;&gt;"",VLOOKUP(AF5910,NIVELES!$A$666:$B$673,2,0),"")</f>
        <v/>
      </c>
      <c r="AH5910" s="78"/>
      <c r="AI5910" s="79" t="str">
        <f>IF(AH5910&lt;&gt;"",VLOOKUP(CONCATENATE(AG5910,AH5910),NIVELES!$B$676:$C$745,2,0),"")</f>
        <v/>
      </c>
      <c r="AJ5910" s="78"/>
      <c r="AK5910" s="79" t="str">
        <f>+IF(AJ5910&lt;&gt;"",VLOOKUP(AJ5910,NIVELES!$A$816:$B$892,2,0),"")</f>
        <v/>
      </c>
      <c r="AL5910" s="78"/>
      <c r="AM5910" s="78"/>
      <c r="AN5910" s="79" t="str">
        <f>IF(AM5910&lt;&gt;"",+VLOOKUP(AM5910,NIVELES!$A$1652:$B$2466,2,0),"")</f>
        <v/>
      </c>
      <c r="AO5910" s="87"/>
      <c r="AP5910" s="88"/>
      <c r="AQ5910" s="88"/>
      <c r="AR5910" s="88"/>
      <c r="AS5910" s="88"/>
      <c r="AT5910" s="88"/>
      <c r="AU5910" s="88"/>
      <c r="AV5910" s="88"/>
      <c r="AW5910" s="88"/>
      <c r="AX5910" s="88"/>
      <c r="AY5910" s="88"/>
      <c r="AZ5910" s="88"/>
      <c r="BA5910" s="88"/>
      <c r="BB5910" s="89">
        <f t="shared" si="367"/>
        <v>0</v>
      </c>
      <c r="BC5910" s="90" t="str">
        <f t="shared" si="366"/>
        <v xml:space="preserve"> </v>
      </c>
      <c r="BD5910" s="91" t="str">
        <f t="shared" si="368"/>
        <v xml:space="preserve"> </v>
      </c>
      <c r="BE5910" s="92">
        <f t="shared" si="369"/>
        <v>0</v>
      </c>
    </row>
    <row r="5911" spans="1:57" s="74" customFormat="1" ht="50.1" customHeight="1" x14ac:dyDescent="0.2">
      <c r="A5911" s="78"/>
      <c r="B5911" s="78"/>
      <c r="C5911" s="78"/>
      <c r="D5911" s="78"/>
      <c r="E5911" s="79" t="str">
        <f>+IF(C5911&lt;&gt;"",VLOOKUP(MID(C5911,18,5),NIVELES!$A$133:$B$213,2,0),"")</f>
        <v/>
      </c>
      <c r="F5911" s="80"/>
      <c r="G5911" s="81" t="str">
        <f>+IF(F5911&lt;&gt;"",VLOOKUP(F5911,NIVELES!$A$246:$C$464,3,0),"")</f>
        <v/>
      </c>
      <c r="H5911" s="82"/>
      <c r="I5911" s="78"/>
      <c r="J5911" s="78"/>
      <c r="K5911" s="78"/>
      <c r="L5911" s="78"/>
      <c r="M5911" s="78"/>
      <c r="N5911" s="78"/>
      <c r="O5911" s="78"/>
      <c r="P5911" s="82"/>
      <c r="Q5911" s="78"/>
      <c r="R5911" s="82"/>
      <c r="S5911" s="82"/>
      <c r="T5911" s="82"/>
      <c r="U5911" s="82"/>
      <c r="V5911" s="82"/>
      <c r="W5911" s="82"/>
      <c r="X5911" s="82"/>
      <c r="Y5911" s="82"/>
      <c r="Z5911" s="82"/>
      <c r="AA5911" s="82"/>
      <c r="AB5911" s="82"/>
      <c r="AC5911" s="82"/>
      <c r="AD5911" s="85" t="str">
        <f>IF(A5911&lt;&gt;"",IF(D5911="DIRECCIÓN_DE_TRANSFERENCIAS","280 0031",VLOOKUP(C5911,NIVELES!$A$14:$B$105,2,0)),"")</f>
        <v/>
      </c>
      <c r="AE5911" s="86"/>
      <c r="AF5911" s="86"/>
      <c r="AG5911" s="79" t="str">
        <f>+IF(AF5911&lt;&gt;"",VLOOKUP(AF5911,NIVELES!$A$666:$B$673,2,0),"")</f>
        <v/>
      </c>
      <c r="AH5911" s="78"/>
      <c r="AI5911" s="79" t="str">
        <f>IF(AH5911&lt;&gt;"",VLOOKUP(CONCATENATE(AG5911,AH5911),NIVELES!$B$676:$C$745,2,0),"")</f>
        <v/>
      </c>
      <c r="AJ5911" s="78"/>
      <c r="AK5911" s="79" t="str">
        <f>+IF(AJ5911&lt;&gt;"",VLOOKUP(AJ5911,NIVELES!$A$816:$B$892,2,0),"")</f>
        <v/>
      </c>
      <c r="AL5911" s="78"/>
      <c r="AM5911" s="78"/>
      <c r="AN5911" s="79" t="str">
        <f>IF(AM5911&lt;&gt;"",+VLOOKUP(AM5911,NIVELES!$A$1652:$B$2466,2,0),"")</f>
        <v/>
      </c>
      <c r="AO5911" s="87"/>
      <c r="AP5911" s="88"/>
      <c r="AQ5911" s="88"/>
      <c r="AR5911" s="88"/>
      <c r="AS5911" s="88"/>
      <c r="AT5911" s="88"/>
      <c r="AU5911" s="88"/>
      <c r="AV5911" s="88"/>
      <c r="AW5911" s="88"/>
      <c r="AX5911" s="88"/>
      <c r="AY5911" s="88"/>
      <c r="AZ5911" s="88"/>
      <c r="BA5911" s="88"/>
      <c r="BB5911" s="89">
        <f t="shared" si="367"/>
        <v>0</v>
      </c>
      <c r="BC5911" s="90" t="str">
        <f t="shared" si="366"/>
        <v xml:space="preserve"> </v>
      </c>
      <c r="BD5911" s="91" t="str">
        <f t="shared" si="368"/>
        <v xml:space="preserve"> </v>
      </c>
      <c r="BE5911" s="92">
        <f t="shared" si="369"/>
        <v>0</v>
      </c>
    </row>
    <row r="5912" spans="1:57" s="74" customFormat="1" ht="50.1" customHeight="1" x14ac:dyDescent="0.2">
      <c r="A5912" s="78"/>
      <c r="B5912" s="78"/>
      <c r="C5912" s="78"/>
      <c r="D5912" s="78"/>
      <c r="E5912" s="79" t="str">
        <f>+IF(C5912&lt;&gt;"",VLOOKUP(MID(C5912,18,5),NIVELES!$A$133:$B$213,2,0),"")</f>
        <v/>
      </c>
      <c r="F5912" s="80"/>
      <c r="G5912" s="81" t="str">
        <f>+IF(F5912&lt;&gt;"",VLOOKUP(F5912,NIVELES!$A$246:$C$464,3,0),"")</f>
        <v/>
      </c>
      <c r="H5912" s="82"/>
      <c r="I5912" s="78"/>
      <c r="J5912" s="78"/>
      <c r="K5912" s="78"/>
      <c r="L5912" s="78"/>
      <c r="M5912" s="78"/>
      <c r="N5912" s="78"/>
      <c r="O5912" s="78"/>
      <c r="P5912" s="82"/>
      <c r="Q5912" s="78"/>
      <c r="R5912" s="82"/>
      <c r="S5912" s="82"/>
      <c r="T5912" s="82"/>
      <c r="U5912" s="82"/>
      <c r="V5912" s="82"/>
      <c r="W5912" s="82"/>
      <c r="X5912" s="82"/>
      <c r="Y5912" s="82"/>
      <c r="Z5912" s="82"/>
      <c r="AA5912" s="82"/>
      <c r="AB5912" s="82"/>
      <c r="AC5912" s="82"/>
      <c r="AD5912" s="85" t="str">
        <f>IF(A5912&lt;&gt;"",IF(D5912="DIRECCIÓN_DE_TRANSFERENCIAS","280 0031",VLOOKUP(C5912,NIVELES!$A$14:$B$105,2,0)),"")</f>
        <v/>
      </c>
      <c r="AE5912" s="86"/>
      <c r="AF5912" s="86"/>
      <c r="AG5912" s="79" t="str">
        <f>+IF(AF5912&lt;&gt;"",VLOOKUP(AF5912,NIVELES!$A$666:$B$673,2,0),"")</f>
        <v/>
      </c>
      <c r="AH5912" s="78"/>
      <c r="AI5912" s="79" t="str">
        <f>IF(AH5912&lt;&gt;"",VLOOKUP(CONCATENATE(AG5912,AH5912),NIVELES!$B$676:$C$745,2,0),"")</f>
        <v/>
      </c>
      <c r="AJ5912" s="78"/>
      <c r="AK5912" s="79" t="str">
        <f>+IF(AJ5912&lt;&gt;"",VLOOKUP(AJ5912,NIVELES!$A$816:$B$892,2,0),"")</f>
        <v/>
      </c>
      <c r="AL5912" s="78"/>
      <c r="AM5912" s="78"/>
      <c r="AN5912" s="79" t="str">
        <f>IF(AM5912&lt;&gt;"",+VLOOKUP(AM5912,NIVELES!$A$1652:$B$2466,2,0),"")</f>
        <v/>
      </c>
      <c r="AO5912" s="87"/>
      <c r="AP5912" s="88"/>
      <c r="AQ5912" s="88"/>
      <c r="AR5912" s="88"/>
      <c r="AS5912" s="88"/>
      <c r="AT5912" s="88"/>
      <c r="AU5912" s="88"/>
      <c r="AV5912" s="88"/>
      <c r="AW5912" s="88"/>
      <c r="AX5912" s="88"/>
      <c r="AY5912" s="88"/>
      <c r="AZ5912" s="88"/>
      <c r="BA5912" s="88"/>
      <c r="BB5912" s="89">
        <f t="shared" si="367"/>
        <v>0</v>
      </c>
      <c r="BC5912" s="90" t="str">
        <f t="shared" si="366"/>
        <v xml:space="preserve"> </v>
      </c>
      <c r="BD5912" s="91" t="str">
        <f t="shared" si="368"/>
        <v xml:space="preserve"> </v>
      </c>
      <c r="BE5912" s="92">
        <f t="shared" si="369"/>
        <v>0</v>
      </c>
    </row>
    <row r="5913" spans="1:57" s="74" customFormat="1" ht="50.1" customHeight="1" x14ac:dyDescent="0.2">
      <c r="A5913" s="78"/>
      <c r="B5913" s="78"/>
      <c r="C5913" s="78"/>
      <c r="D5913" s="78"/>
      <c r="E5913" s="79" t="str">
        <f>+IF(C5913&lt;&gt;"",VLOOKUP(MID(C5913,18,5),NIVELES!$A$133:$B$213,2,0),"")</f>
        <v/>
      </c>
      <c r="F5913" s="80"/>
      <c r="G5913" s="81" t="str">
        <f>+IF(F5913&lt;&gt;"",VLOOKUP(F5913,NIVELES!$A$246:$C$464,3,0),"")</f>
        <v/>
      </c>
      <c r="H5913" s="82"/>
      <c r="I5913" s="78"/>
      <c r="J5913" s="78"/>
      <c r="K5913" s="78"/>
      <c r="L5913" s="78"/>
      <c r="M5913" s="78"/>
      <c r="N5913" s="78"/>
      <c r="O5913" s="78"/>
      <c r="P5913" s="82"/>
      <c r="Q5913" s="78"/>
      <c r="R5913" s="82"/>
      <c r="S5913" s="82"/>
      <c r="T5913" s="82"/>
      <c r="U5913" s="82"/>
      <c r="V5913" s="82"/>
      <c r="W5913" s="82"/>
      <c r="X5913" s="82"/>
      <c r="Y5913" s="82"/>
      <c r="Z5913" s="82"/>
      <c r="AA5913" s="82"/>
      <c r="AB5913" s="82"/>
      <c r="AC5913" s="82"/>
      <c r="AD5913" s="85" t="str">
        <f>IF(A5913&lt;&gt;"",IF(D5913="DIRECCIÓN_DE_TRANSFERENCIAS","280 0031",VLOOKUP(C5913,NIVELES!$A$14:$B$105,2,0)),"")</f>
        <v/>
      </c>
      <c r="AE5913" s="86"/>
      <c r="AF5913" s="86"/>
      <c r="AG5913" s="79" t="str">
        <f>+IF(AF5913&lt;&gt;"",VLOOKUP(AF5913,NIVELES!$A$666:$B$673,2,0),"")</f>
        <v/>
      </c>
      <c r="AH5913" s="78"/>
      <c r="AI5913" s="79" t="str">
        <f>IF(AH5913&lt;&gt;"",VLOOKUP(CONCATENATE(AG5913,AH5913),NIVELES!$B$676:$C$745,2,0),"")</f>
        <v/>
      </c>
      <c r="AJ5913" s="78"/>
      <c r="AK5913" s="79" t="str">
        <f>+IF(AJ5913&lt;&gt;"",VLOOKUP(AJ5913,NIVELES!$A$816:$B$892,2,0),"")</f>
        <v/>
      </c>
      <c r="AL5913" s="78"/>
      <c r="AM5913" s="78"/>
      <c r="AN5913" s="79" t="str">
        <f>IF(AM5913&lt;&gt;"",+VLOOKUP(AM5913,NIVELES!$A$1652:$B$2466,2,0),"")</f>
        <v/>
      </c>
      <c r="AO5913" s="87"/>
      <c r="AP5913" s="88"/>
      <c r="AQ5913" s="88"/>
      <c r="AR5913" s="88"/>
      <c r="AS5913" s="88"/>
      <c r="AT5913" s="88"/>
      <c r="AU5913" s="88"/>
      <c r="AV5913" s="88"/>
      <c r="AW5913" s="88"/>
      <c r="AX5913" s="88"/>
      <c r="AY5913" s="88"/>
      <c r="AZ5913" s="88"/>
      <c r="BA5913" s="88"/>
      <c r="BB5913" s="89">
        <f t="shared" si="367"/>
        <v>0</v>
      </c>
      <c r="BC5913" s="90" t="str">
        <f t="shared" si="366"/>
        <v xml:space="preserve"> </v>
      </c>
      <c r="BD5913" s="91" t="str">
        <f t="shared" si="368"/>
        <v xml:space="preserve"> </v>
      </c>
      <c r="BE5913" s="92">
        <f t="shared" si="369"/>
        <v>0</v>
      </c>
    </row>
    <row r="5914" spans="1:57" s="74" customFormat="1" ht="50.1" customHeight="1" x14ac:dyDescent="0.2">
      <c r="A5914" s="78"/>
      <c r="B5914" s="78"/>
      <c r="C5914" s="78"/>
      <c r="D5914" s="78"/>
      <c r="E5914" s="79" t="str">
        <f>+IF(C5914&lt;&gt;"",VLOOKUP(MID(C5914,18,5),NIVELES!$A$133:$B$213,2,0),"")</f>
        <v/>
      </c>
      <c r="F5914" s="80"/>
      <c r="G5914" s="81" t="str">
        <f>+IF(F5914&lt;&gt;"",VLOOKUP(F5914,NIVELES!$A$246:$C$464,3,0),"")</f>
        <v/>
      </c>
      <c r="H5914" s="82"/>
      <c r="I5914" s="78"/>
      <c r="J5914" s="78"/>
      <c r="K5914" s="78"/>
      <c r="L5914" s="78"/>
      <c r="M5914" s="78"/>
      <c r="N5914" s="78"/>
      <c r="O5914" s="78"/>
      <c r="P5914" s="82"/>
      <c r="Q5914" s="78"/>
      <c r="R5914" s="82"/>
      <c r="S5914" s="82"/>
      <c r="T5914" s="82"/>
      <c r="U5914" s="82"/>
      <c r="V5914" s="82"/>
      <c r="W5914" s="82"/>
      <c r="X5914" s="82"/>
      <c r="Y5914" s="82"/>
      <c r="Z5914" s="82"/>
      <c r="AA5914" s="82"/>
      <c r="AB5914" s="82"/>
      <c r="AC5914" s="82"/>
      <c r="AD5914" s="85" t="str">
        <f>IF(A5914&lt;&gt;"",IF(D5914="DIRECCIÓN_DE_TRANSFERENCIAS","280 0031",VLOOKUP(C5914,NIVELES!$A$14:$B$105,2,0)),"")</f>
        <v/>
      </c>
      <c r="AE5914" s="86"/>
      <c r="AF5914" s="86"/>
      <c r="AG5914" s="79" t="str">
        <f>+IF(AF5914&lt;&gt;"",VLOOKUP(AF5914,NIVELES!$A$666:$B$673,2,0),"")</f>
        <v/>
      </c>
      <c r="AH5914" s="78"/>
      <c r="AI5914" s="79" t="str">
        <f>IF(AH5914&lt;&gt;"",VLOOKUP(CONCATENATE(AG5914,AH5914),NIVELES!$B$676:$C$745,2,0),"")</f>
        <v/>
      </c>
      <c r="AJ5914" s="78"/>
      <c r="AK5914" s="79" t="str">
        <f>+IF(AJ5914&lt;&gt;"",VLOOKUP(AJ5914,NIVELES!$A$816:$B$892,2,0),"")</f>
        <v/>
      </c>
      <c r="AL5914" s="78"/>
      <c r="AM5914" s="78"/>
      <c r="AN5914" s="79" t="str">
        <f>IF(AM5914&lt;&gt;"",+VLOOKUP(AM5914,NIVELES!$A$1652:$B$2466,2,0),"")</f>
        <v/>
      </c>
      <c r="AO5914" s="87"/>
      <c r="AP5914" s="88"/>
      <c r="AQ5914" s="88"/>
      <c r="AR5914" s="88"/>
      <c r="AS5914" s="88"/>
      <c r="AT5914" s="88"/>
      <c r="AU5914" s="88"/>
      <c r="AV5914" s="88"/>
      <c r="AW5914" s="88"/>
      <c r="AX5914" s="88"/>
      <c r="AY5914" s="88"/>
      <c r="AZ5914" s="88"/>
      <c r="BA5914" s="88"/>
      <c r="BB5914" s="89">
        <f t="shared" si="367"/>
        <v>0</v>
      </c>
      <c r="BC5914" s="90" t="str">
        <f t="shared" si="366"/>
        <v xml:space="preserve"> </v>
      </c>
      <c r="BD5914" s="91" t="str">
        <f t="shared" si="368"/>
        <v xml:space="preserve"> </v>
      </c>
      <c r="BE5914" s="92">
        <f t="shared" si="369"/>
        <v>0</v>
      </c>
    </row>
    <row r="5915" spans="1:57" s="74" customFormat="1" ht="50.1" customHeight="1" x14ac:dyDescent="0.2">
      <c r="A5915" s="78"/>
      <c r="B5915" s="78"/>
      <c r="C5915" s="78"/>
      <c r="D5915" s="78"/>
      <c r="E5915" s="79" t="str">
        <f>+IF(C5915&lt;&gt;"",VLOOKUP(MID(C5915,18,5),NIVELES!$A$133:$B$213,2,0),"")</f>
        <v/>
      </c>
      <c r="F5915" s="80"/>
      <c r="G5915" s="81" t="str">
        <f>+IF(F5915&lt;&gt;"",VLOOKUP(F5915,NIVELES!$A$246:$C$464,3,0),"")</f>
        <v/>
      </c>
      <c r="H5915" s="82"/>
      <c r="I5915" s="78"/>
      <c r="J5915" s="78"/>
      <c r="K5915" s="78"/>
      <c r="L5915" s="78"/>
      <c r="M5915" s="78"/>
      <c r="N5915" s="78"/>
      <c r="O5915" s="78"/>
      <c r="P5915" s="82"/>
      <c r="Q5915" s="78"/>
      <c r="R5915" s="82"/>
      <c r="S5915" s="82"/>
      <c r="T5915" s="82"/>
      <c r="U5915" s="82"/>
      <c r="V5915" s="82"/>
      <c r="W5915" s="82"/>
      <c r="X5915" s="82"/>
      <c r="Y5915" s="82"/>
      <c r="Z5915" s="82"/>
      <c r="AA5915" s="82"/>
      <c r="AB5915" s="82"/>
      <c r="AC5915" s="82"/>
      <c r="AD5915" s="85" t="str">
        <f>IF(A5915&lt;&gt;"",IF(D5915="DIRECCIÓN_DE_TRANSFERENCIAS","280 0031",VLOOKUP(C5915,NIVELES!$A$14:$B$105,2,0)),"")</f>
        <v/>
      </c>
      <c r="AE5915" s="86"/>
      <c r="AF5915" s="86"/>
      <c r="AG5915" s="79" t="str">
        <f>+IF(AF5915&lt;&gt;"",VLOOKUP(AF5915,NIVELES!$A$666:$B$673,2,0),"")</f>
        <v/>
      </c>
      <c r="AH5915" s="78"/>
      <c r="AI5915" s="79" t="str">
        <f>IF(AH5915&lt;&gt;"",VLOOKUP(CONCATENATE(AG5915,AH5915),NIVELES!$B$676:$C$745,2,0),"")</f>
        <v/>
      </c>
      <c r="AJ5915" s="78"/>
      <c r="AK5915" s="79" t="str">
        <f>+IF(AJ5915&lt;&gt;"",VLOOKUP(AJ5915,NIVELES!$A$816:$B$892,2,0),"")</f>
        <v/>
      </c>
      <c r="AL5915" s="78"/>
      <c r="AM5915" s="78"/>
      <c r="AN5915" s="79" t="str">
        <f>IF(AM5915&lt;&gt;"",+VLOOKUP(AM5915,NIVELES!$A$1652:$B$2466,2,0),"")</f>
        <v/>
      </c>
      <c r="AO5915" s="87"/>
      <c r="AP5915" s="88"/>
      <c r="AQ5915" s="88"/>
      <c r="AR5915" s="88"/>
      <c r="AS5915" s="88"/>
      <c r="AT5915" s="88"/>
      <c r="AU5915" s="88"/>
      <c r="AV5915" s="88"/>
      <c r="AW5915" s="88"/>
      <c r="AX5915" s="88"/>
      <c r="AY5915" s="88"/>
      <c r="AZ5915" s="88"/>
      <c r="BA5915" s="88"/>
      <c r="BB5915" s="89">
        <f t="shared" si="367"/>
        <v>0</v>
      </c>
      <c r="BC5915" s="90" t="str">
        <f t="shared" si="366"/>
        <v xml:space="preserve"> </v>
      </c>
      <c r="BD5915" s="91" t="str">
        <f t="shared" si="368"/>
        <v xml:space="preserve"> </v>
      </c>
      <c r="BE5915" s="92">
        <f t="shared" si="369"/>
        <v>0</v>
      </c>
    </row>
    <row r="5916" spans="1:57" s="74" customFormat="1" ht="50.1" customHeight="1" x14ac:dyDescent="0.2">
      <c r="A5916" s="78"/>
      <c r="B5916" s="78"/>
      <c r="C5916" s="78"/>
      <c r="D5916" s="78"/>
      <c r="E5916" s="79" t="str">
        <f>+IF(C5916&lt;&gt;"",VLOOKUP(MID(C5916,18,5),NIVELES!$A$133:$B$213,2,0),"")</f>
        <v/>
      </c>
      <c r="F5916" s="80"/>
      <c r="G5916" s="81" t="str">
        <f>+IF(F5916&lt;&gt;"",VLOOKUP(F5916,NIVELES!$A$246:$C$464,3,0),"")</f>
        <v/>
      </c>
      <c r="H5916" s="82"/>
      <c r="I5916" s="78"/>
      <c r="J5916" s="78"/>
      <c r="K5916" s="78"/>
      <c r="L5916" s="78"/>
      <c r="M5916" s="78"/>
      <c r="N5916" s="78"/>
      <c r="O5916" s="78"/>
      <c r="P5916" s="82"/>
      <c r="Q5916" s="78"/>
      <c r="R5916" s="82"/>
      <c r="S5916" s="82"/>
      <c r="T5916" s="82"/>
      <c r="U5916" s="82"/>
      <c r="V5916" s="82"/>
      <c r="W5916" s="82"/>
      <c r="X5916" s="82"/>
      <c r="Y5916" s="82"/>
      <c r="Z5916" s="82"/>
      <c r="AA5916" s="82"/>
      <c r="AB5916" s="82"/>
      <c r="AC5916" s="82"/>
      <c r="AD5916" s="85" t="str">
        <f>IF(A5916&lt;&gt;"",IF(D5916="DIRECCIÓN_DE_TRANSFERENCIAS","280 0031",VLOOKUP(C5916,NIVELES!$A$14:$B$105,2,0)),"")</f>
        <v/>
      </c>
      <c r="AE5916" s="86"/>
      <c r="AF5916" s="86"/>
      <c r="AG5916" s="79" t="str">
        <f>+IF(AF5916&lt;&gt;"",VLOOKUP(AF5916,NIVELES!$A$666:$B$673,2,0),"")</f>
        <v/>
      </c>
      <c r="AH5916" s="78"/>
      <c r="AI5916" s="79" t="str">
        <f>IF(AH5916&lt;&gt;"",VLOOKUP(CONCATENATE(AG5916,AH5916),NIVELES!$B$676:$C$745,2,0),"")</f>
        <v/>
      </c>
      <c r="AJ5916" s="78"/>
      <c r="AK5916" s="79" t="str">
        <f>+IF(AJ5916&lt;&gt;"",VLOOKUP(AJ5916,NIVELES!$A$816:$B$892,2,0),"")</f>
        <v/>
      </c>
      <c r="AL5916" s="78"/>
      <c r="AM5916" s="78"/>
      <c r="AN5916" s="79" t="str">
        <f>IF(AM5916&lt;&gt;"",+VLOOKUP(AM5916,NIVELES!$A$1652:$B$2466,2,0),"")</f>
        <v/>
      </c>
      <c r="AO5916" s="87"/>
      <c r="AP5916" s="88"/>
      <c r="AQ5916" s="88"/>
      <c r="AR5916" s="88"/>
      <c r="AS5916" s="88"/>
      <c r="AT5916" s="88"/>
      <c r="AU5916" s="88"/>
      <c r="AV5916" s="88"/>
      <c r="AW5916" s="88"/>
      <c r="AX5916" s="88"/>
      <c r="AY5916" s="88"/>
      <c r="AZ5916" s="88"/>
      <c r="BA5916" s="88"/>
      <c r="BB5916" s="89">
        <f t="shared" si="367"/>
        <v>0</v>
      </c>
      <c r="BC5916" s="90" t="str">
        <f t="shared" si="366"/>
        <v xml:space="preserve"> </v>
      </c>
      <c r="BD5916" s="91" t="str">
        <f t="shared" si="368"/>
        <v xml:space="preserve"> </v>
      </c>
      <c r="BE5916" s="92">
        <f t="shared" si="369"/>
        <v>0</v>
      </c>
    </row>
    <row r="5917" spans="1:57" s="74" customFormat="1" ht="50.1" customHeight="1" x14ac:dyDescent="0.2">
      <c r="A5917" s="78"/>
      <c r="B5917" s="78"/>
      <c r="C5917" s="78"/>
      <c r="D5917" s="78"/>
      <c r="E5917" s="79" t="str">
        <f>+IF(C5917&lt;&gt;"",VLOOKUP(MID(C5917,18,5),NIVELES!$A$133:$B$213,2,0),"")</f>
        <v/>
      </c>
      <c r="F5917" s="80"/>
      <c r="G5917" s="81" t="str">
        <f>+IF(F5917&lt;&gt;"",VLOOKUP(F5917,NIVELES!$A$246:$C$464,3,0),"")</f>
        <v/>
      </c>
      <c r="H5917" s="82"/>
      <c r="I5917" s="78"/>
      <c r="J5917" s="78"/>
      <c r="K5917" s="78"/>
      <c r="L5917" s="78"/>
      <c r="M5917" s="78"/>
      <c r="N5917" s="78"/>
      <c r="O5917" s="78"/>
      <c r="P5917" s="82"/>
      <c r="Q5917" s="78"/>
      <c r="R5917" s="82"/>
      <c r="S5917" s="82"/>
      <c r="T5917" s="82"/>
      <c r="U5917" s="82"/>
      <c r="V5917" s="82"/>
      <c r="W5917" s="82"/>
      <c r="X5917" s="82"/>
      <c r="Y5917" s="82"/>
      <c r="Z5917" s="82"/>
      <c r="AA5917" s="82"/>
      <c r="AB5917" s="82"/>
      <c r="AC5917" s="82"/>
      <c r="AD5917" s="85" t="str">
        <f>IF(A5917&lt;&gt;"",IF(D5917="DIRECCIÓN_DE_TRANSFERENCIAS","280 0031",VLOOKUP(C5917,NIVELES!$A$14:$B$105,2,0)),"")</f>
        <v/>
      </c>
      <c r="AE5917" s="86"/>
      <c r="AF5917" s="86"/>
      <c r="AG5917" s="79" t="str">
        <f>+IF(AF5917&lt;&gt;"",VLOOKUP(AF5917,NIVELES!$A$666:$B$673,2,0),"")</f>
        <v/>
      </c>
      <c r="AH5917" s="78"/>
      <c r="AI5917" s="79" t="str">
        <f>IF(AH5917&lt;&gt;"",VLOOKUP(CONCATENATE(AG5917,AH5917),NIVELES!$B$676:$C$745,2,0),"")</f>
        <v/>
      </c>
      <c r="AJ5917" s="78"/>
      <c r="AK5917" s="79" t="str">
        <f>+IF(AJ5917&lt;&gt;"",VLOOKUP(AJ5917,NIVELES!$A$816:$B$892,2,0),"")</f>
        <v/>
      </c>
      <c r="AL5917" s="78"/>
      <c r="AM5917" s="78"/>
      <c r="AN5917" s="79" t="str">
        <f>IF(AM5917&lt;&gt;"",+VLOOKUP(AM5917,NIVELES!$A$1652:$B$2466,2,0),"")</f>
        <v/>
      </c>
      <c r="AO5917" s="87"/>
      <c r="AP5917" s="88"/>
      <c r="AQ5917" s="88"/>
      <c r="AR5917" s="88"/>
      <c r="AS5917" s="88"/>
      <c r="AT5917" s="88"/>
      <c r="AU5917" s="88"/>
      <c r="AV5917" s="88"/>
      <c r="AW5917" s="88"/>
      <c r="AX5917" s="88"/>
      <c r="AY5917" s="88"/>
      <c r="AZ5917" s="88"/>
      <c r="BA5917" s="88"/>
      <c r="BB5917" s="89">
        <f t="shared" si="367"/>
        <v>0</v>
      </c>
      <c r="BC5917" s="90" t="str">
        <f t="shared" si="366"/>
        <v xml:space="preserve"> </v>
      </c>
      <c r="BD5917" s="91" t="str">
        <f t="shared" si="368"/>
        <v xml:space="preserve"> </v>
      </c>
      <c r="BE5917" s="92">
        <f t="shared" si="369"/>
        <v>0</v>
      </c>
    </row>
    <row r="5918" spans="1:57" s="74" customFormat="1" ht="50.1" customHeight="1" x14ac:dyDescent="0.2">
      <c r="A5918" s="78"/>
      <c r="B5918" s="78"/>
      <c r="C5918" s="78"/>
      <c r="D5918" s="78"/>
      <c r="E5918" s="79" t="str">
        <f>+IF(C5918&lt;&gt;"",VLOOKUP(MID(C5918,18,5),NIVELES!$A$133:$B$213,2,0),"")</f>
        <v/>
      </c>
      <c r="F5918" s="80"/>
      <c r="G5918" s="81" t="str">
        <f>+IF(F5918&lt;&gt;"",VLOOKUP(F5918,NIVELES!$A$246:$C$464,3,0),"")</f>
        <v/>
      </c>
      <c r="H5918" s="82"/>
      <c r="I5918" s="78"/>
      <c r="J5918" s="78"/>
      <c r="K5918" s="78"/>
      <c r="L5918" s="78"/>
      <c r="M5918" s="78"/>
      <c r="N5918" s="78"/>
      <c r="O5918" s="78"/>
      <c r="P5918" s="82"/>
      <c r="Q5918" s="78"/>
      <c r="R5918" s="82"/>
      <c r="S5918" s="82"/>
      <c r="T5918" s="82"/>
      <c r="U5918" s="82"/>
      <c r="V5918" s="82"/>
      <c r="W5918" s="82"/>
      <c r="X5918" s="82"/>
      <c r="Y5918" s="82"/>
      <c r="Z5918" s="82"/>
      <c r="AA5918" s="82"/>
      <c r="AB5918" s="82"/>
      <c r="AC5918" s="82"/>
      <c r="AD5918" s="85" t="str">
        <f>IF(A5918&lt;&gt;"",IF(D5918="DIRECCIÓN_DE_TRANSFERENCIAS","280 0031",VLOOKUP(C5918,NIVELES!$A$14:$B$105,2,0)),"")</f>
        <v/>
      </c>
      <c r="AE5918" s="86"/>
      <c r="AF5918" s="86"/>
      <c r="AG5918" s="79" t="str">
        <f>+IF(AF5918&lt;&gt;"",VLOOKUP(AF5918,NIVELES!$A$666:$B$673,2,0),"")</f>
        <v/>
      </c>
      <c r="AH5918" s="78"/>
      <c r="AI5918" s="79" t="str">
        <f>IF(AH5918&lt;&gt;"",VLOOKUP(CONCATENATE(AG5918,AH5918),NIVELES!$B$676:$C$745,2,0),"")</f>
        <v/>
      </c>
      <c r="AJ5918" s="78"/>
      <c r="AK5918" s="79" t="str">
        <f>+IF(AJ5918&lt;&gt;"",VLOOKUP(AJ5918,NIVELES!$A$816:$B$892,2,0),"")</f>
        <v/>
      </c>
      <c r="AL5918" s="78"/>
      <c r="AM5918" s="78"/>
      <c r="AN5918" s="79" t="str">
        <f>IF(AM5918&lt;&gt;"",+VLOOKUP(AM5918,NIVELES!$A$1652:$B$2466,2,0),"")</f>
        <v/>
      </c>
      <c r="AO5918" s="87"/>
      <c r="AP5918" s="88"/>
      <c r="AQ5918" s="88"/>
      <c r="AR5918" s="88"/>
      <c r="AS5918" s="88"/>
      <c r="AT5918" s="88"/>
      <c r="AU5918" s="88"/>
      <c r="AV5918" s="88"/>
      <c r="AW5918" s="88"/>
      <c r="AX5918" s="88"/>
      <c r="AY5918" s="88"/>
      <c r="AZ5918" s="88"/>
      <c r="BA5918" s="88"/>
      <c r="BB5918" s="89">
        <f t="shared" si="367"/>
        <v>0</v>
      </c>
      <c r="BC5918" s="90" t="str">
        <f t="shared" si="366"/>
        <v xml:space="preserve"> </v>
      </c>
      <c r="BD5918" s="91" t="str">
        <f t="shared" si="368"/>
        <v xml:space="preserve"> </v>
      </c>
      <c r="BE5918" s="92">
        <f t="shared" si="369"/>
        <v>0</v>
      </c>
    </row>
    <row r="5919" spans="1:57" s="74" customFormat="1" ht="50.1" customHeight="1" x14ac:dyDescent="0.2">
      <c r="A5919" s="78"/>
      <c r="B5919" s="78"/>
      <c r="C5919" s="78"/>
      <c r="D5919" s="78"/>
      <c r="E5919" s="79" t="str">
        <f>+IF(C5919&lt;&gt;"",VLOOKUP(MID(C5919,18,5),NIVELES!$A$133:$B$213,2,0),"")</f>
        <v/>
      </c>
      <c r="F5919" s="80"/>
      <c r="G5919" s="81" t="str">
        <f>+IF(F5919&lt;&gt;"",VLOOKUP(F5919,NIVELES!$A$246:$C$464,3,0),"")</f>
        <v/>
      </c>
      <c r="H5919" s="82"/>
      <c r="I5919" s="78"/>
      <c r="J5919" s="78"/>
      <c r="K5919" s="78"/>
      <c r="L5919" s="78"/>
      <c r="M5919" s="78"/>
      <c r="N5919" s="78"/>
      <c r="O5919" s="78"/>
      <c r="P5919" s="82"/>
      <c r="Q5919" s="78"/>
      <c r="R5919" s="82"/>
      <c r="S5919" s="82"/>
      <c r="T5919" s="82"/>
      <c r="U5919" s="82"/>
      <c r="V5919" s="82"/>
      <c r="W5919" s="82"/>
      <c r="X5919" s="82"/>
      <c r="Y5919" s="82"/>
      <c r="Z5919" s="82"/>
      <c r="AA5919" s="82"/>
      <c r="AB5919" s="82"/>
      <c r="AC5919" s="82"/>
      <c r="AD5919" s="85" t="str">
        <f>IF(A5919&lt;&gt;"",IF(D5919="DIRECCIÓN_DE_TRANSFERENCIAS","280 0031",VLOOKUP(C5919,NIVELES!$A$14:$B$105,2,0)),"")</f>
        <v/>
      </c>
      <c r="AE5919" s="86"/>
      <c r="AF5919" s="86"/>
      <c r="AG5919" s="79" t="str">
        <f>+IF(AF5919&lt;&gt;"",VLOOKUP(AF5919,NIVELES!$A$666:$B$673,2,0),"")</f>
        <v/>
      </c>
      <c r="AH5919" s="78"/>
      <c r="AI5919" s="79" t="str">
        <f>IF(AH5919&lt;&gt;"",VLOOKUP(CONCATENATE(AG5919,AH5919),NIVELES!$B$676:$C$745,2,0),"")</f>
        <v/>
      </c>
      <c r="AJ5919" s="78"/>
      <c r="AK5919" s="79" t="str">
        <f>+IF(AJ5919&lt;&gt;"",VLOOKUP(AJ5919,NIVELES!$A$816:$B$892,2,0),"")</f>
        <v/>
      </c>
      <c r="AL5919" s="78"/>
      <c r="AM5919" s="78"/>
      <c r="AN5919" s="79" t="str">
        <f>IF(AM5919&lt;&gt;"",+VLOOKUP(AM5919,NIVELES!$A$1652:$B$2466,2,0),"")</f>
        <v/>
      </c>
      <c r="AO5919" s="87"/>
      <c r="AP5919" s="88"/>
      <c r="AQ5919" s="88"/>
      <c r="AR5919" s="88"/>
      <c r="AS5919" s="88"/>
      <c r="AT5919" s="88"/>
      <c r="AU5919" s="88"/>
      <c r="AV5919" s="88"/>
      <c r="AW5919" s="88"/>
      <c r="AX5919" s="88"/>
      <c r="AY5919" s="88"/>
      <c r="AZ5919" s="88"/>
      <c r="BA5919" s="88"/>
      <c r="BB5919" s="89">
        <f t="shared" si="367"/>
        <v>0</v>
      </c>
      <c r="BC5919" s="90" t="str">
        <f t="shared" si="366"/>
        <v xml:space="preserve"> </v>
      </c>
      <c r="BD5919" s="91" t="str">
        <f t="shared" si="368"/>
        <v xml:space="preserve"> </v>
      </c>
      <c r="BE5919" s="92">
        <f t="shared" si="369"/>
        <v>0</v>
      </c>
    </row>
    <row r="5920" spans="1:57" s="74" customFormat="1" ht="50.1" customHeight="1" x14ac:dyDescent="0.2">
      <c r="A5920" s="78"/>
      <c r="B5920" s="78"/>
      <c r="C5920" s="78"/>
      <c r="D5920" s="78"/>
      <c r="E5920" s="79" t="str">
        <f>+IF(C5920&lt;&gt;"",VLOOKUP(MID(C5920,18,5),NIVELES!$A$133:$B$213,2,0),"")</f>
        <v/>
      </c>
      <c r="F5920" s="80"/>
      <c r="G5920" s="81" t="str">
        <f>+IF(F5920&lt;&gt;"",VLOOKUP(F5920,NIVELES!$A$246:$C$464,3,0),"")</f>
        <v/>
      </c>
      <c r="H5920" s="82"/>
      <c r="I5920" s="78"/>
      <c r="J5920" s="78"/>
      <c r="K5920" s="78"/>
      <c r="L5920" s="78"/>
      <c r="M5920" s="78"/>
      <c r="N5920" s="78"/>
      <c r="O5920" s="78"/>
      <c r="P5920" s="82"/>
      <c r="Q5920" s="78"/>
      <c r="R5920" s="82"/>
      <c r="S5920" s="82"/>
      <c r="T5920" s="82"/>
      <c r="U5920" s="82"/>
      <c r="V5920" s="82"/>
      <c r="W5920" s="82"/>
      <c r="X5920" s="82"/>
      <c r="Y5920" s="82"/>
      <c r="Z5920" s="82"/>
      <c r="AA5920" s="82"/>
      <c r="AB5920" s="82"/>
      <c r="AC5920" s="82"/>
      <c r="AD5920" s="85" t="str">
        <f>IF(A5920&lt;&gt;"",IF(D5920="DIRECCIÓN_DE_TRANSFERENCIAS","280 0031",VLOOKUP(C5920,NIVELES!$A$14:$B$105,2,0)),"")</f>
        <v/>
      </c>
      <c r="AE5920" s="86"/>
      <c r="AF5920" s="86"/>
      <c r="AG5920" s="79" t="str">
        <f>+IF(AF5920&lt;&gt;"",VLOOKUP(AF5920,NIVELES!$A$666:$B$673,2,0),"")</f>
        <v/>
      </c>
      <c r="AH5920" s="78"/>
      <c r="AI5920" s="79" t="str">
        <f>IF(AH5920&lt;&gt;"",VLOOKUP(CONCATENATE(AG5920,AH5920),NIVELES!$B$676:$C$745,2,0),"")</f>
        <v/>
      </c>
      <c r="AJ5920" s="78"/>
      <c r="AK5920" s="79" t="str">
        <f>+IF(AJ5920&lt;&gt;"",VLOOKUP(AJ5920,NIVELES!$A$816:$B$892,2,0),"")</f>
        <v/>
      </c>
      <c r="AL5920" s="78"/>
      <c r="AM5920" s="78"/>
      <c r="AN5920" s="79" t="str">
        <f>IF(AM5920&lt;&gt;"",+VLOOKUP(AM5920,NIVELES!$A$1652:$B$2466,2,0),"")</f>
        <v/>
      </c>
      <c r="AO5920" s="87"/>
      <c r="AP5920" s="88"/>
      <c r="AQ5920" s="88"/>
      <c r="AR5920" s="88"/>
      <c r="AS5920" s="88"/>
      <c r="AT5920" s="88"/>
      <c r="AU5920" s="88"/>
      <c r="AV5920" s="88"/>
      <c r="AW5920" s="88"/>
      <c r="AX5920" s="88"/>
      <c r="AY5920" s="88"/>
      <c r="AZ5920" s="88"/>
      <c r="BA5920" s="88"/>
      <c r="BB5920" s="89">
        <f t="shared" si="367"/>
        <v>0</v>
      </c>
      <c r="BC5920" s="90" t="str">
        <f t="shared" si="366"/>
        <v xml:space="preserve"> </v>
      </c>
      <c r="BD5920" s="91" t="str">
        <f t="shared" si="368"/>
        <v xml:space="preserve"> </v>
      </c>
      <c r="BE5920" s="92">
        <f t="shared" si="369"/>
        <v>0</v>
      </c>
    </row>
    <row r="5921" spans="1:57" s="74" customFormat="1" ht="50.1" customHeight="1" x14ac:dyDescent="0.2">
      <c r="A5921" s="78"/>
      <c r="B5921" s="78"/>
      <c r="C5921" s="78"/>
      <c r="D5921" s="78"/>
      <c r="E5921" s="79" t="str">
        <f>+IF(C5921&lt;&gt;"",VLOOKUP(MID(C5921,18,5),NIVELES!$A$133:$B$213,2,0),"")</f>
        <v/>
      </c>
      <c r="F5921" s="80"/>
      <c r="G5921" s="81" t="str">
        <f>+IF(F5921&lt;&gt;"",VLOOKUP(F5921,NIVELES!$A$246:$C$464,3,0),"")</f>
        <v/>
      </c>
      <c r="H5921" s="82"/>
      <c r="I5921" s="78"/>
      <c r="J5921" s="78"/>
      <c r="K5921" s="78"/>
      <c r="L5921" s="78"/>
      <c r="M5921" s="78"/>
      <c r="N5921" s="78"/>
      <c r="O5921" s="78"/>
      <c r="P5921" s="82"/>
      <c r="Q5921" s="78"/>
      <c r="R5921" s="82"/>
      <c r="S5921" s="82"/>
      <c r="T5921" s="82"/>
      <c r="U5921" s="82"/>
      <c r="V5921" s="82"/>
      <c r="W5921" s="82"/>
      <c r="X5921" s="82"/>
      <c r="Y5921" s="82"/>
      <c r="Z5921" s="82"/>
      <c r="AA5921" s="82"/>
      <c r="AB5921" s="82"/>
      <c r="AC5921" s="82"/>
      <c r="AD5921" s="85" t="str">
        <f>IF(A5921&lt;&gt;"",IF(D5921="DIRECCIÓN_DE_TRANSFERENCIAS","280 0031",VLOOKUP(C5921,NIVELES!$A$14:$B$105,2,0)),"")</f>
        <v/>
      </c>
      <c r="AE5921" s="86"/>
      <c r="AF5921" s="86"/>
      <c r="AG5921" s="79" t="str">
        <f>+IF(AF5921&lt;&gt;"",VLOOKUP(AF5921,NIVELES!$A$666:$B$673,2,0),"")</f>
        <v/>
      </c>
      <c r="AH5921" s="78"/>
      <c r="AI5921" s="79" t="str">
        <f>IF(AH5921&lt;&gt;"",VLOOKUP(CONCATENATE(AG5921,AH5921),NIVELES!$B$676:$C$745,2,0),"")</f>
        <v/>
      </c>
      <c r="AJ5921" s="78"/>
      <c r="AK5921" s="79" t="str">
        <f>+IF(AJ5921&lt;&gt;"",VLOOKUP(AJ5921,NIVELES!$A$816:$B$892,2,0),"")</f>
        <v/>
      </c>
      <c r="AL5921" s="78"/>
      <c r="AM5921" s="78"/>
      <c r="AN5921" s="79" t="str">
        <f>IF(AM5921&lt;&gt;"",+VLOOKUP(AM5921,NIVELES!$A$1652:$B$2466,2,0),"")</f>
        <v/>
      </c>
      <c r="AO5921" s="87"/>
      <c r="AP5921" s="88"/>
      <c r="AQ5921" s="88"/>
      <c r="AR5921" s="88"/>
      <c r="AS5921" s="88"/>
      <c r="AT5921" s="88"/>
      <c r="AU5921" s="88"/>
      <c r="AV5921" s="88"/>
      <c r="AW5921" s="88"/>
      <c r="AX5921" s="88"/>
      <c r="AY5921" s="88"/>
      <c r="AZ5921" s="88"/>
      <c r="BA5921" s="88"/>
      <c r="BB5921" s="89">
        <f t="shared" si="367"/>
        <v>0</v>
      </c>
      <c r="BC5921" s="90" t="str">
        <f t="shared" si="366"/>
        <v xml:space="preserve"> </v>
      </c>
      <c r="BD5921" s="91" t="str">
        <f t="shared" si="368"/>
        <v xml:space="preserve"> </v>
      </c>
      <c r="BE5921" s="92">
        <f t="shared" si="369"/>
        <v>0</v>
      </c>
    </row>
    <row r="5922" spans="1:57" s="74" customFormat="1" ht="50.1" customHeight="1" x14ac:dyDescent="0.2">
      <c r="A5922" s="78"/>
      <c r="B5922" s="78"/>
      <c r="C5922" s="78"/>
      <c r="D5922" s="78"/>
      <c r="E5922" s="79" t="str">
        <f>+IF(C5922&lt;&gt;"",VLOOKUP(MID(C5922,18,5),NIVELES!$A$133:$B$213,2,0),"")</f>
        <v/>
      </c>
      <c r="F5922" s="80"/>
      <c r="G5922" s="81" t="str">
        <f>+IF(F5922&lt;&gt;"",VLOOKUP(F5922,NIVELES!$A$246:$C$464,3,0),"")</f>
        <v/>
      </c>
      <c r="H5922" s="82"/>
      <c r="I5922" s="78"/>
      <c r="J5922" s="78"/>
      <c r="K5922" s="78"/>
      <c r="L5922" s="78"/>
      <c r="M5922" s="78"/>
      <c r="N5922" s="78"/>
      <c r="O5922" s="78"/>
      <c r="P5922" s="82"/>
      <c r="Q5922" s="78"/>
      <c r="R5922" s="82"/>
      <c r="S5922" s="82"/>
      <c r="T5922" s="82"/>
      <c r="U5922" s="82"/>
      <c r="V5922" s="82"/>
      <c r="W5922" s="82"/>
      <c r="X5922" s="82"/>
      <c r="Y5922" s="82"/>
      <c r="Z5922" s="82"/>
      <c r="AA5922" s="82"/>
      <c r="AB5922" s="82"/>
      <c r="AC5922" s="82"/>
      <c r="AD5922" s="85" t="str">
        <f>IF(A5922&lt;&gt;"",IF(D5922="DIRECCIÓN_DE_TRANSFERENCIAS","280 0031",VLOOKUP(C5922,NIVELES!$A$14:$B$105,2,0)),"")</f>
        <v/>
      </c>
      <c r="AE5922" s="86"/>
      <c r="AF5922" s="86"/>
      <c r="AG5922" s="79" t="str">
        <f>+IF(AF5922&lt;&gt;"",VLOOKUP(AF5922,NIVELES!$A$666:$B$673,2,0),"")</f>
        <v/>
      </c>
      <c r="AH5922" s="78"/>
      <c r="AI5922" s="79" t="str">
        <f>IF(AH5922&lt;&gt;"",VLOOKUP(CONCATENATE(AG5922,AH5922),NIVELES!$B$676:$C$745,2,0),"")</f>
        <v/>
      </c>
      <c r="AJ5922" s="78"/>
      <c r="AK5922" s="79" t="str">
        <f>+IF(AJ5922&lt;&gt;"",VLOOKUP(AJ5922,NIVELES!$A$816:$B$892,2,0),"")</f>
        <v/>
      </c>
      <c r="AL5922" s="78"/>
      <c r="AM5922" s="78"/>
      <c r="AN5922" s="79" t="str">
        <f>IF(AM5922&lt;&gt;"",+VLOOKUP(AM5922,NIVELES!$A$1652:$B$2466,2,0),"")</f>
        <v/>
      </c>
      <c r="AO5922" s="87"/>
      <c r="AP5922" s="88"/>
      <c r="AQ5922" s="88"/>
      <c r="AR5922" s="88"/>
      <c r="AS5922" s="88"/>
      <c r="AT5922" s="88"/>
      <c r="AU5922" s="88"/>
      <c r="AV5922" s="88"/>
      <c r="AW5922" s="88"/>
      <c r="AX5922" s="88"/>
      <c r="AY5922" s="88"/>
      <c r="AZ5922" s="88"/>
      <c r="BA5922" s="88"/>
      <c r="BB5922" s="89">
        <f t="shared" si="367"/>
        <v>0</v>
      </c>
      <c r="BC5922" s="90" t="str">
        <f t="shared" si="366"/>
        <v xml:space="preserve"> </v>
      </c>
      <c r="BD5922" s="91" t="str">
        <f t="shared" si="368"/>
        <v xml:space="preserve"> </v>
      </c>
      <c r="BE5922" s="92">
        <f t="shared" si="369"/>
        <v>0</v>
      </c>
    </row>
    <row r="5923" spans="1:57" s="74" customFormat="1" ht="50.1" customHeight="1" x14ac:dyDescent="0.2">
      <c r="A5923" s="78"/>
      <c r="B5923" s="78"/>
      <c r="C5923" s="78"/>
      <c r="D5923" s="78"/>
      <c r="E5923" s="79" t="str">
        <f>+IF(C5923&lt;&gt;"",VLOOKUP(MID(C5923,18,5),NIVELES!$A$133:$B$213,2,0),"")</f>
        <v/>
      </c>
      <c r="F5923" s="80"/>
      <c r="G5923" s="81" t="str">
        <f>+IF(F5923&lt;&gt;"",VLOOKUP(F5923,NIVELES!$A$246:$C$464,3,0),"")</f>
        <v/>
      </c>
      <c r="H5923" s="82"/>
      <c r="I5923" s="78"/>
      <c r="J5923" s="78"/>
      <c r="K5923" s="78"/>
      <c r="L5923" s="78"/>
      <c r="M5923" s="78"/>
      <c r="N5923" s="78"/>
      <c r="O5923" s="78"/>
      <c r="P5923" s="82"/>
      <c r="Q5923" s="78"/>
      <c r="R5923" s="82"/>
      <c r="S5923" s="82"/>
      <c r="T5923" s="82"/>
      <c r="U5923" s="82"/>
      <c r="V5923" s="82"/>
      <c r="W5923" s="82"/>
      <c r="X5923" s="82"/>
      <c r="Y5923" s="82"/>
      <c r="Z5923" s="82"/>
      <c r="AA5923" s="82"/>
      <c r="AB5923" s="82"/>
      <c r="AC5923" s="82"/>
      <c r="AD5923" s="85" t="str">
        <f>IF(A5923&lt;&gt;"",IF(D5923="DIRECCIÓN_DE_TRANSFERENCIAS","280 0031",VLOOKUP(C5923,NIVELES!$A$14:$B$105,2,0)),"")</f>
        <v/>
      </c>
      <c r="AE5923" s="86"/>
      <c r="AF5923" s="86"/>
      <c r="AG5923" s="79" t="str">
        <f>+IF(AF5923&lt;&gt;"",VLOOKUP(AF5923,NIVELES!$A$666:$B$673,2,0),"")</f>
        <v/>
      </c>
      <c r="AH5923" s="78"/>
      <c r="AI5923" s="79" t="str">
        <f>IF(AH5923&lt;&gt;"",VLOOKUP(CONCATENATE(AG5923,AH5923),NIVELES!$B$676:$C$745,2,0),"")</f>
        <v/>
      </c>
      <c r="AJ5923" s="78"/>
      <c r="AK5923" s="79" t="str">
        <f>+IF(AJ5923&lt;&gt;"",VLOOKUP(AJ5923,NIVELES!$A$816:$B$892,2,0),"")</f>
        <v/>
      </c>
      <c r="AL5923" s="78"/>
      <c r="AM5923" s="78"/>
      <c r="AN5923" s="79" t="str">
        <f>IF(AM5923&lt;&gt;"",+VLOOKUP(AM5923,NIVELES!$A$1652:$B$2466,2,0),"")</f>
        <v/>
      </c>
      <c r="AO5923" s="87"/>
      <c r="AP5923" s="88"/>
      <c r="AQ5923" s="88"/>
      <c r="AR5923" s="88"/>
      <c r="AS5923" s="88"/>
      <c r="AT5923" s="88"/>
      <c r="AU5923" s="88"/>
      <c r="AV5923" s="88"/>
      <c r="AW5923" s="88"/>
      <c r="AX5923" s="88"/>
      <c r="AY5923" s="88"/>
      <c r="AZ5923" s="88"/>
      <c r="BA5923" s="88"/>
      <c r="BB5923" s="89">
        <f t="shared" si="367"/>
        <v>0</v>
      </c>
      <c r="BC5923" s="90" t="str">
        <f t="shared" si="366"/>
        <v xml:space="preserve"> </v>
      </c>
      <c r="BD5923" s="91" t="str">
        <f t="shared" si="368"/>
        <v xml:space="preserve"> </v>
      </c>
      <c r="BE5923" s="92">
        <f t="shared" si="369"/>
        <v>0</v>
      </c>
    </row>
    <row r="5924" spans="1:57" s="74" customFormat="1" ht="50.1" customHeight="1" x14ac:dyDescent="0.2">
      <c r="A5924" s="78"/>
      <c r="B5924" s="78"/>
      <c r="C5924" s="78"/>
      <c r="D5924" s="78"/>
      <c r="E5924" s="79" t="str">
        <f>+IF(C5924&lt;&gt;"",VLOOKUP(MID(C5924,18,5),NIVELES!$A$133:$B$213,2,0),"")</f>
        <v/>
      </c>
      <c r="F5924" s="80"/>
      <c r="G5924" s="81" t="str">
        <f>+IF(F5924&lt;&gt;"",VLOOKUP(F5924,NIVELES!$A$246:$C$464,3,0),"")</f>
        <v/>
      </c>
      <c r="H5924" s="82"/>
      <c r="I5924" s="78"/>
      <c r="J5924" s="78"/>
      <c r="K5924" s="78"/>
      <c r="L5924" s="78"/>
      <c r="M5924" s="78"/>
      <c r="N5924" s="78"/>
      <c r="O5924" s="78"/>
      <c r="P5924" s="82"/>
      <c r="Q5924" s="78"/>
      <c r="R5924" s="82"/>
      <c r="S5924" s="82"/>
      <c r="T5924" s="82"/>
      <c r="U5924" s="82"/>
      <c r="V5924" s="82"/>
      <c r="W5924" s="82"/>
      <c r="X5924" s="82"/>
      <c r="Y5924" s="82"/>
      <c r="Z5924" s="82"/>
      <c r="AA5924" s="82"/>
      <c r="AB5924" s="82"/>
      <c r="AC5924" s="82"/>
      <c r="AD5924" s="85" t="str">
        <f>IF(A5924&lt;&gt;"",IF(D5924="DIRECCIÓN_DE_TRANSFERENCIAS","280 0031",VLOOKUP(C5924,NIVELES!$A$14:$B$105,2,0)),"")</f>
        <v/>
      </c>
      <c r="AE5924" s="86"/>
      <c r="AF5924" s="86"/>
      <c r="AG5924" s="79" t="str">
        <f>+IF(AF5924&lt;&gt;"",VLOOKUP(AF5924,NIVELES!$A$666:$B$673,2,0),"")</f>
        <v/>
      </c>
      <c r="AH5924" s="78"/>
      <c r="AI5924" s="79" t="str">
        <f>IF(AH5924&lt;&gt;"",VLOOKUP(CONCATENATE(AG5924,AH5924),NIVELES!$B$676:$C$745,2,0),"")</f>
        <v/>
      </c>
      <c r="AJ5924" s="78"/>
      <c r="AK5924" s="79" t="str">
        <f>+IF(AJ5924&lt;&gt;"",VLOOKUP(AJ5924,NIVELES!$A$816:$B$892,2,0),"")</f>
        <v/>
      </c>
      <c r="AL5924" s="78"/>
      <c r="AM5924" s="78"/>
      <c r="AN5924" s="79" t="str">
        <f>IF(AM5924&lt;&gt;"",+VLOOKUP(AM5924,NIVELES!$A$1652:$B$2466,2,0),"")</f>
        <v/>
      </c>
      <c r="AO5924" s="87"/>
      <c r="AP5924" s="88"/>
      <c r="AQ5924" s="88"/>
      <c r="AR5924" s="88"/>
      <c r="AS5924" s="88"/>
      <c r="AT5924" s="88"/>
      <c r="AU5924" s="88"/>
      <c r="AV5924" s="88"/>
      <c r="AW5924" s="88"/>
      <c r="AX5924" s="88"/>
      <c r="AY5924" s="88"/>
      <c r="AZ5924" s="88"/>
      <c r="BA5924" s="88"/>
      <c r="BB5924" s="89">
        <f t="shared" si="367"/>
        <v>0</v>
      </c>
      <c r="BC5924" s="90" t="str">
        <f t="shared" si="366"/>
        <v xml:space="preserve"> </v>
      </c>
      <c r="BD5924" s="91" t="str">
        <f t="shared" si="368"/>
        <v xml:space="preserve"> </v>
      </c>
      <c r="BE5924" s="92">
        <f t="shared" si="369"/>
        <v>0</v>
      </c>
    </row>
    <row r="5925" spans="1:57" s="74" customFormat="1" ht="50.1" customHeight="1" x14ac:dyDescent="0.2">
      <c r="A5925" s="78"/>
      <c r="B5925" s="78"/>
      <c r="C5925" s="78"/>
      <c r="D5925" s="78"/>
      <c r="E5925" s="79" t="str">
        <f>+IF(C5925&lt;&gt;"",VLOOKUP(MID(C5925,18,5),NIVELES!$A$133:$B$213,2,0),"")</f>
        <v/>
      </c>
      <c r="F5925" s="80"/>
      <c r="G5925" s="81" t="str">
        <f>+IF(F5925&lt;&gt;"",VLOOKUP(F5925,NIVELES!$A$246:$C$464,3,0),"")</f>
        <v/>
      </c>
      <c r="H5925" s="82"/>
      <c r="I5925" s="78"/>
      <c r="J5925" s="78"/>
      <c r="K5925" s="78"/>
      <c r="L5925" s="78"/>
      <c r="M5925" s="78"/>
      <c r="N5925" s="78"/>
      <c r="O5925" s="78"/>
      <c r="P5925" s="82"/>
      <c r="Q5925" s="78"/>
      <c r="R5925" s="82"/>
      <c r="S5925" s="82"/>
      <c r="T5925" s="82"/>
      <c r="U5925" s="82"/>
      <c r="V5925" s="82"/>
      <c r="W5925" s="82"/>
      <c r="X5925" s="82"/>
      <c r="Y5925" s="82"/>
      <c r="Z5925" s="82"/>
      <c r="AA5925" s="82"/>
      <c r="AB5925" s="82"/>
      <c r="AC5925" s="82"/>
      <c r="AD5925" s="85" t="str">
        <f>IF(A5925&lt;&gt;"",IF(D5925="DIRECCIÓN_DE_TRANSFERENCIAS","280 0031",VLOOKUP(C5925,NIVELES!$A$14:$B$105,2,0)),"")</f>
        <v/>
      </c>
      <c r="AE5925" s="86"/>
      <c r="AF5925" s="86"/>
      <c r="AG5925" s="79" t="str">
        <f>+IF(AF5925&lt;&gt;"",VLOOKUP(AF5925,NIVELES!$A$666:$B$673,2,0),"")</f>
        <v/>
      </c>
      <c r="AH5925" s="78"/>
      <c r="AI5925" s="79" t="str">
        <f>IF(AH5925&lt;&gt;"",VLOOKUP(CONCATENATE(AG5925,AH5925),NIVELES!$B$676:$C$745,2,0),"")</f>
        <v/>
      </c>
      <c r="AJ5925" s="78"/>
      <c r="AK5925" s="79" t="str">
        <f>+IF(AJ5925&lt;&gt;"",VLOOKUP(AJ5925,NIVELES!$A$816:$B$892,2,0),"")</f>
        <v/>
      </c>
      <c r="AL5925" s="78"/>
      <c r="AM5925" s="78"/>
      <c r="AN5925" s="79" t="str">
        <f>IF(AM5925&lt;&gt;"",+VLOOKUP(AM5925,NIVELES!$A$1652:$B$2466,2,0),"")</f>
        <v/>
      </c>
      <c r="AO5925" s="87"/>
      <c r="AP5925" s="88"/>
      <c r="AQ5925" s="88"/>
      <c r="AR5925" s="88"/>
      <c r="AS5925" s="88"/>
      <c r="AT5925" s="88"/>
      <c r="AU5925" s="88"/>
      <c r="AV5925" s="88"/>
      <c r="AW5925" s="88"/>
      <c r="AX5925" s="88"/>
      <c r="AY5925" s="88"/>
      <c r="AZ5925" s="88"/>
      <c r="BA5925" s="88"/>
      <c r="BB5925" s="89">
        <f t="shared" si="367"/>
        <v>0</v>
      </c>
      <c r="BC5925" s="90" t="str">
        <f t="shared" si="366"/>
        <v xml:space="preserve"> </v>
      </c>
      <c r="BD5925" s="91" t="str">
        <f t="shared" si="368"/>
        <v xml:space="preserve"> </v>
      </c>
      <c r="BE5925" s="92">
        <f t="shared" si="369"/>
        <v>0</v>
      </c>
    </row>
    <row r="5926" spans="1:57" s="74" customFormat="1" ht="50.1" customHeight="1" x14ac:dyDescent="0.2">
      <c r="A5926" s="78"/>
      <c r="B5926" s="78"/>
      <c r="C5926" s="78"/>
      <c r="D5926" s="78"/>
      <c r="E5926" s="79" t="str">
        <f>+IF(C5926&lt;&gt;"",VLOOKUP(MID(C5926,18,5),NIVELES!$A$133:$B$213,2,0),"")</f>
        <v/>
      </c>
      <c r="F5926" s="80"/>
      <c r="G5926" s="81" t="str">
        <f>+IF(F5926&lt;&gt;"",VLOOKUP(F5926,NIVELES!$A$246:$C$464,3,0),"")</f>
        <v/>
      </c>
      <c r="H5926" s="82"/>
      <c r="I5926" s="78"/>
      <c r="J5926" s="78"/>
      <c r="K5926" s="78"/>
      <c r="L5926" s="78"/>
      <c r="M5926" s="78"/>
      <c r="N5926" s="78"/>
      <c r="O5926" s="78"/>
      <c r="P5926" s="82"/>
      <c r="Q5926" s="78"/>
      <c r="R5926" s="82"/>
      <c r="S5926" s="82"/>
      <c r="T5926" s="82"/>
      <c r="U5926" s="82"/>
      <c r="V5926" s="82"/>
      <c r="W5926" s="82"/>
      <c r="X5926" s="82"/>
      <c r="Y5926" s="82"/>
      <c r="Z5926" s="82"/>
      <c r="AA5926" s="82"/>
      <c r="AB5926" s="82"/>
      <c r="AC5926" s="82"/>
      <c r="AD5926" s="85" t="str">
        <f>IF(A5926&lt;&gt;"",IF(D5926="DIRECCIÓN_DE_TRANSFERENCIAS","280 0031",VLOOKUP(C5926,NIVELES!$A$14:$B$105,2,0)),"")</f>
        <v/>
      </c>
      <c r="AE5926" s="86"/>
      <c r="AF5926" s="86"/>
      <c r="AG5926" s="79" t="str">
        <f>+IF(AF5926&lt;&gt;"",VLOOKUP(AF5926,NIVELES!$A$666:$B$673,2,0),"")</f>
        <v/>
      </c>
      <c r="AH5926" s="78"/>
      <c r="AI5926" s="79" t="str">
        <f>IF(AH5926&lt;&gt;"",VLOOKUP(CONCATENATE(AG5926,AH5926),NIVELES!$B$676:$C$745,2,0),"")</f>
        <v/>
      </c>
      <c r="AJ5926" s="78"/>
      <c r="AK5926" s="79" t="str">
        <f>+IF(AJ5926&lt;&gt;"",VLOOKUP(AJ5926,NIVELES!$A$816:$B$892,2,0),"")</f>
        <v/>
      </c>
      <c r="AL5926" s="78"/>
      <c r="AM5926" s="78"/>
      <c r="AN5926" s="79" t="str">
        <f>IF(AM5926&lt;&gt;"",+VLOOKUP(AM5926,NIVELES!$A$1652:$B$2466,2,0),"")</f>
        <v/>
      </c>
      <c r="AO5926" s="87"/>
      <c r="AP5926" s="88"/>
      <c r="AQ5926" s="88"/>
      <c r="AR5926" s="88"/>
      <c r="AS5926" s="88"/>
      <c r="AT5926" s="88"/>
      <c r="AU5926" s="88"/>
      <c r="AV5926" s="88"/>
      <c r="AW5926" s="88"/>
      <c r="AX5926" s="88"/>
      <c r="AY5926" s="88"/>
      <c r="AZ5926" s="88"/>
      <c r="BA5926" s="88"/>
      <c r="BB5926" s="89">
        <f t="shared" si="367"/>
        <v>0</v>
      </c>
      <c r="BC5926" s="90" t="str">
        <f t="shared" si="366"/>
        <v xml:space="preserve"> </v>
      </c>
      <c r="BD5926" s="91" t="str">
        <f t="shared" si="368"/>
        <v xml:space="preserve"> </v>
      </c>
      <c r="BE5926" s="92">
        <f t="shared" si="369"/>
        <v>0</v>
      </c>
    </row>
    <row r="5927" spans="1:57" s="74" customFormat="1" ht="50.1" customHeight="1" x14ac:dyDescent="0.2">
      <c r="A5927" s="78"/>
      <c r="B5927" s="78"/>
      <c r="C5927" s="78"/>
      <c r="D5927" s="78"/>
      <c r="E5927" s="79" t="str">
        <f>+IF(C5927&lt;&gt;"",VLOOKUP(MID(C5927,18,5),NIVELES!$A$133:$B$213,2,0),"")</f>
        <v/>
      </c>
      <c r="F5927" s="80"/>
      <c r="G5927" s="81" t="str">
        <f>+IF(F5927&lt;&gt;"",VLOOKUP(F5927,NIVELES!$A$246:$C$464,3,0),"")</f>
        <v/>
      </c>
      <c r="H5927" s="82"/>
      <c r="I5927" s="78"/>
      <c r="J5927" s="78"/>
      <c r="K5927" s="78"/>
      <c r="L5927" s="78"/>
      <c r="M5927" s="78"/>
      <c r="N5927" s="78"/>
      <c r="O5927" s="78"/>
      <c r="P5927" s="82"/>
      <c r="Q5927" s="78"/>
      <c r="R5927" s="82"/>
      <c r="S5927" s="82"/>
      <c r="T5927" s="82"/>
      <c r="U5927" s="82"/>
      <c r="V5927" s="82"/>
      <c r="W5927" s="82"/>
      <c r="X5927" s="82"/>
      <c r="Y5927" s="82"/>
      <c r="Z5927" s="82"/>
      <c r="AA5927" s="82"/>
      <c r="AB5927" s="82"/>
      <c r="AC5927" s="82"/>
      <c r="AD5927" s="85" t="str">
        <f>IF(A5927&lt;&gt;"",IF(D5927="DIRECCIÓN_DE_TRANSFERENCIAS","280 0031",VLOOKUP(C5927,NIVELES!$A$14:$B$105,2,0)),"")</f>
        <v/>
      </c>
      <c r="AE5927" s="86"/>
      <c r="AF5927" s="86"/>
      <c r="AG5927" s="79" t="str">
        <f>+IF(AF5927&lt;&gt;"",VLOOKUP(AF5927,NIVELES!$A$666:$B$673,2,0),"")</f>
        <v/>
      </c>
      <c r="AH5927" s="78"/>
      <c r="AI5927" s="79" t="str">
        <f>IF(AH5927&lt;&gt;"",VLOOKUP(CONCATENATE(AG5927,AH5927),NIVELES!$B$676:$C$745,2,0),"")</f>
        <v/>
      </c>
      <c r="AJ5927" s="78"/>
      <c r="AK5927" s="79" t="str">
        <f>+IF(AJ5927&lt;&gt;"",VLOOKUP(AJ5927,NIVELES!$A$816:$B$892,2,0),"")</f>
        <v/>
      </c>
      <c r="AL5927" s="78"/>
      <c r="AM5927" s="78"/>
      <c r="AN5927" s="79" t="str">
        <f>IF(AM5927&lt;&gt;"",+VLOOKUP(AM5927,NIVELES!$A$1652:$B$2466,2,0),"")</f>
        <v/>
      </c>
      <c r="AO5927" s="87"/>
      <c r="AP5927" s="88"/>
      <c r="AQ5927" s="88"/>
      <c r="AR5927" s="88"/>
      <c r="AS5927" s="88"/>
      <c r="AT5927" s="88"/>
      <c r="AU5927" s="88"/>
      <c r="AV5927" s="88"/>
      <c r="AW5927" s="88"/>
      <c r="AX5927" s="88"/>
      <c r="AY5927" s="88"/>
      <c r="AZ5927" s="88"/>
      <c r="BA5927" s="88"/>
      <c r="BB5927" s="89">
        <f t="shared" si="367"/>
        <v>0</v>
      </c>
      <c r="BC5927" s="90" t="str">
        <f t="shared" si="366"/>
        <v xml:space="preserve"> </v>
      </c>
      <c r="BD5927" s="91" t="str">
        <f t="shared" si="368"/>
        <v xml:space="preserve"> </v>
      </c>
      <c r="BE5927" s="92">
        <f t="shared" si="369"/>
        <v>0</v>
      </c>
    </row>
    <row r="5928" spans="1:57" s="74" customFormat="1" ht="50.1" customHeight="1" x14ac:dyDescent="0.2">
      <c r="A5928" s="78"/>
      <c r="B5928" s="78"/>
      <c r="C5928" s="78"/>
      <c r="D5928" s="78"/>
      <c r="E5928" s="79" t="str">
        <f>+IF(C5928&lt;&gt;"",VLOOKUP(MID(C5928,18,5),NIVELES!$A$133:$B$213,2,0),"")</f>
        <v/>
      </c>
      <c r="F5928" s="80"/>
      <c r="G5928" s="81" t="str">
        <f>+IF(F5928&lt;&gt;"",VLOOKUP(F5928,NIVELES!$A$246:$C$464,3,0),"")</f>
        <v/>
      </c>
      <c r="H5928" s="82"/>
      <c r="I5928" s="78"/>
      <c r="J5928" s="78"/>
      <c r="K5928" s="78"/>
      <c r="L5928" s="78"/>
      <c r="M5928" s="78"/>
      <c r="N5928" s="78"/>
      <c r="O5928" s="78"/>
      <c r="P5928" s="82"/>
      <c r="Q5928" s="78"/>
      <c r="R5928" s="82"/>
      <c r="S5928" s="82"/>
      <c r="T5928" s="82"/>
      <c r="U5928" s="82"/>
      <c r="V5928" s="82"/>
      <c r="W5928" s="82"/>
      <c r="X5928" s="82"/>
      <c r="Y5928" s="82"/>
      <c r="Z5928" s="82"/>
      <c r="AA5928" s="82"/>
      <c r="AB5928" s="82"/>
      <c r="AC5928" s="82"/>
      <c r="AD5928" s="85" t="str">
        <f>IF(A5928&lt;&gt;"",IF(D5928="DIRECCIÓN_DE_TRANSFERENCIAS","280 0031",VLOOKUP(C5928,NIVELES!$A$14:$B$105,2,0)),"")</f>
        <v/>
      </c>
      <c r="AE5928" s="86"/>
      <c r="AF5928" s="86"/>
      <c r="AG5928" s="79" t="str">
        <f>+IF(AF5928&lt;&gt;"",VLOOKUP(AF5928,NIVELES!$A$666:$B$673,2,0),"")</f>
        <v/>
      </c>
      <c r="AH5928" s="78"/>
      <c r="AI5928" s="79" t="str">
        <f>IF(AH5928&lt;&gt;"",VLOOKUP(CONCATENATE(AG5928,AH5928),NIVELES!$B$676:$C$745,2,0),"")</f>
        <v/>
      </c>
      <c r="AJ5928" s="78"/>
      <c r="AK5928" s="79" t="str">
        <f>+IF(AJ5928&lt;&gt;"",VLOOKUP(AJ5928,NIVELES!$A$816:$B$892,2,0),"")</f>
        <v/>
      </c>
      <c r="AL5928" s="78"/>
      <c r="AM5928" s="78"/>
      <c r="AN5928" s="79" t="str">
        <f>IF(AM5928&lt;&gt;"",+VLOOKUP(AM5928,NIVELES!$A$1652:$B$2466,2,0),"")</f>
        <v/>
      </c>
      <c r="AO5928" s="87"/>
      <c r="AP5928" s="88"/>
      <c r="AQ5928" s="88"/>
      <c r="AR5928" s="88"/>
      <c r="AS5928" s="88"/>
      <c r="AT5928" s="88"/>
      <c r="AU5928" s="88"/>
      <c r="AV5928" s="88"/>
      <c r="AW5928" s="88"/>
      <c r="AX5928" s="88"/>
      <c r="AY5928" s="88"/>
      <c r="AZ5928" s="88"/>
      <c r="BA5928" s="88"/>
      <c r="BB5928" s="89">
        <f t="shared" si="367"/>
        <v>0</v>
      </c>
      <c r="BC5928" s="90" t="str">
        <f t="shared" si="366"/>
        <v xml:space="preserve"> </v>
      </c>
      <c r="BD5928" s="91" t="str">
        <f t="shared" si="368"/>
        <v xml:space="preserve"> </v>
      </c>
      <c r="BE5928" s="92">
        <f t="shared" si="369"/>
        <v>0</v>
      </c>
    </row>
    <row r="5929" spans="1:57" s="74" customFormat="1" ht="50.1" customHeight="1" x14ac:dyDescent="0.2">
      <c r="A5929" s="78"/>
      <c r="B5929" s="78"/>
      <c r="C5929" s="78"/>
      <c r="D5929" s="78"/>
      <c r="E5929" s="79" t="str">
        <f>+IF(C5929&lt;&gt;"",VLOOKUP(MID(C5929,18,5),NIVELES!$A$133:$B$213,2,0),"")</f>
        <v/>
      </c>
      <c r="F5929" s="80"/>
      <c r="G5929" s="81" t="str">
        <f>+IF(F5929&lt;&gt;"",VLOOKUP(F5929,NIVELES!$A$246:$C$464,3,0),"")</f>
        <v/>
      </c>
      <c r="H5929" s="82"/>
      <c r="I5929" s="78"/>
      <c r="J5929" s="78"/>
      <c r="K5929" s="78"/>
      <c r="L5929" s="78"/>
      <c r="M5929" s="78"/>
      <c r="N5929" s="78"/>
      <c r="O5929" s="78"/>
      <c r="P5929" s="82"/>
      <c r="Q5929" s="78"/>
      <c r="R5929" s="82"/>
      <c r="S5929" s="82"/>
      <c r="T5929" s="82"/>
      <c r="U5929" s="82"/>
      <c r="V5929" s="82"/>
      <c r="W5929" s="82"/>
      <c r="X5929" s="82"/>
      <c r="Y5929" s="82"/>
      <c r="Z5929" s="82"/>
      <c r="AA5929" s="82"/>
      <c r="AB5929" s="82"/>
      <c r="AC5929" s="82"/>
      <c r="AD5929" s="85" t="str">
        <f>IF(A5929&lt;&gt;"",IF(D5929="DIRECCIÓN_DE_TRANSFERENCIAS","280 0031",VLOOKUP(C5929,NIVELES!$A$14:$B$105,2,0)),"")</f>
        <v/>
      </c>
      <c r="AE5929" s="86"/>
      <c r="AF5929" s="86"/>
      <c r="AG5929" s="79" t="str">
        <f>+IF(AF5929&lt;&gt;"",VLOOKUP(AF5929,NIVELES!$A$666:$B$673,2,0),"")</f>
        <v/>
      </c>
      <c r="AH5929" s="78"/>
      <c r="AI5929" s="79" t="str">
        <f>IF(AH5929&lt;&gt;"",VLOOKUP(CONCATENATE(AG5929,AH5929),NIVELES!$B$676:$C$745,2,0),"")</f>
        <v/>
      </c>
      <c r="AJ5929" s="78"/>
      <c r="AK5929" s="79" t="str">
        <f>+IF(AJ5929&lt;&gt;"",VLOOKUP(AJ5929,NIVELES!$A$816:$B$892,2,0),"")</f>
        <v/>
      </c>
      <c r="AL5929" s="78"/>
      <c r="AM5929" s="78"/>
      <c r="AN5929" s="79" t="str">
        <f>IF(AM5929&lt;&gt;"",+VLOOKUP(AM5929,NIVELES!$A$1652:$B$2466,2,0),"")</f>
        <v/>
      </c>
      <c r="AO5929" s="87"/>
      <c r="AP5929" s="88"/>
      <c r="AQ5929" s="88"/>
      <c r="AR5929" s="88"/>
      <c r="AS5929" s="88"/>
      <c r="AT5929" s="88"/>
      <c r="AU5929" s="88"/>
      <c r="AV5929" s="88"/>
      <c r="AW5929" s="88"/>
      <c r="AX5929" s="88"/>
      <c r="AY5929" s="88"/>
      <c r="AZ5929" s="88"/>
      <c r="BA5929" s="88"/>
      <c r="BB5929" s="89">
        <f t="shared" si="367"/>
        <v>0</v>
      </c>
      <c r="BC5929" s="90" t="str">
        <f t="shared" si="366"/>
        <v xml:space="preserve"> </v>
      </c>
      <c r="BD5929" s="91" t="str">
        <f t="shared" si="368"/>
        <v xml:space="preserve"> </v>
      </c>
      <c r="BE5929" s="92">
        <f t="shared" si="369"/>
        <v>0</v>
      </c>
    </row>
    <row r="5930" spans="1:57" s="74" customFormat="1" ht="50.1" customHeight="1" x14ac:dyDescent="0.2">
      <c r="A5930" s="78"/>
      <c r="B5930" s="78"/>
      <c r="C5930" s="78"/>
      <c r="D5930" s="78"/>
      <c r="E5930" s="79" t="str">
        <f>+IF(C5930&lt;&gt;"",VLOOKUP(MID(C5930,18,5),NIVELES!$A$133:$B$213,2,0),"")</f>
        <v/>
      </c>
      <c r="F5930" s="80"/>
      <c r="G5930" s="81" t="str">
        <f>+IF(F5930&lt;&gt;"",VLOOKUP(F5930,NIVELES!$A$246:$C$464,3,0),"")</f>
        <v/>
      </c>
      <c r="H5930" s="82"/>
      <c r="I5930" s="78"/>
      <c r="J5930" s="78"/>
      <c r="K5930" s="78"/>
      <c r="L5930" s="78"/>
      <c r="M5930" s="78"/>
      <c r="N5930" s="78"/>
      <c r="O5930" s="78"/>
      <c r="P5930" s="82"/>
      <c r="Q5930" s="78"/>
      <c r="R5930" s="82"/>
      <c r="S5930" s="82"/>
      <c r="T5930" s="82"/>
      <c r="U5930" s="82"/>
      <c r="V5930" s="82"/>
      <c r="W5930" s="82"/>
      <c r="X5930" s="82"/>
      <c r="Y5930" s="82"/>
      <c r="Z5930" s="82"/>
      <c r="AA5930" s="82"/>
      <c r="AB5930" s="82"/>
      <c r="AC5930" s="82"/>
      <c r="AD5930" s="85" t="str">
        <f>IF(A5930&lt;&gt;"",IF(D5930="DIRECCIÓN_DE_TRANSFERENCIAS","280 0031",VLOOKUP(C5930,NIVELES!$A$14:$B$105,2,0)),"")</f>
        <v/>
      </c>
      <c r="AE5930" s="86"/>
      <c r="AF5930" s="86"/>
      <c r="AG5930" s="79" t="str">
        <f>+IF(AF5930&lt;&gt;"",VLOOKUP(AF5930,NIVELES!$A$666:$B$673,2,0),"")</f>
        <v/>
      </c>
      <c r="AH5930" s="78"/>
      <c r="AI5930" s="79" t="str">
        <f>IF(AH5930&lt;&gt;"",VLOOKUP(CONCATENATE(AG5930,AH5930),NIVELES!$B$676:$C$745,2,0),"")</f>
        <v/>
      </c>
      <c r="AJ5930" s="78"/>
      <c r="AK5930" s="79" t="str">
        <f>+IF(AJ5930&lt;&gt;"",VLOOKUP(AJ5930,NIVELES!$A$816:$B$892,2,0),"")</f>
        <v/>
      </c>
      <c r="AL5930" s="78"/>
      <c r="AM5930" s="78"/>
      <c r="AN5930" s="79" t="str">
        <f>IF(AM5930&lt;&gt;"",+VLOOKUP(AM5930,NIVELES!$A$1652:$B$2466,2,0),"")</f>
        <v/>
      </c>
      <c r="AO5930" s="87"/>
      <c r="AP5930" s="88"/>
      <c r="AQ5930" s="88"/>
      <c r="AR5930" s="88"/>
      <c r="AS5930" s="88"/>
      <c r="AT5930" s="88"/>
      <c r="AU5930" s="88"/>
      <c r="AV5930" s="88"/>
      <c r="AW5930" s="88"/>
      <c r="AX5930" s="88"/>
      <c r="AY5930" s="88"/>
      <c r="AZ5930" s="88"/>
      <c r="BA5930" s="88"/>
      <c r="BB5930" s="89">
        <f t="shared" si="367"/>
        <v>0</v>
      </c>
      <c r="BC5930" s="90" t="str">
        <f t="shared" si="366"/>
        <v xml:space="preserve"> </v>
      </c>
      <c r="BD5930" s="91" t="str">
        <f t="shared" si="368"/>
        <v xml:space="preserve"> </v>
      </c>
      <c r="BE5930" s="92">
        <f t="shared" si="369"/>
        <v>0</v>
      </c>
    </row>
    <row r="5931" spans="1:57" s="74" customFormat="1" ht="50.1" customHeight="1" x14ac:dyDescent="0.2">
      <c r="A5931" s="78"/>
      <c r="B5931" s="78"/>
      <c r="C5931" s="78"/>
      <c r="D5931" s="78"/>
      <c r="E5931" s="79" t="str">
        <f>+IF(C5931&lt;&gt;"",VLOOKUP(MID(C5931,18,5),NIVELES!$A$133:$B$213,2,0),"")</f>
        <v/>
      </c>
      <c r="F5931" s="80"/>
      <c r="G5931" s="81" t="str">
        <f>+IF(F5931&lt;&gt;"",VLOOKUP(F5931,NIVELES!$A$246:$C$464,3,0),"")</f>
        <v/>
      </c>
      <c r="H5931" s="82"/>
      <c r="I5931" s="78"/>
      <c r="J5931" s="78"/>
      <c r="K5931" s="78"/>
      <c r="L5931" s="78"/>
      <c r="M5931" s="78"/>
      <c r="N5931" s="78"/>
      <c r="O5931" s="78"/>
      <c r="P5931" s="82"/>
      <c r="Q5931" s="78"/>
      <c r="R5931" s="82"/>
      <c r="S5931" s="82"/>
      <c r="T5931" s="82"/>
      <c r="U5931" s="82"/>
      <c r="V5931" s="82"/>
      <c r="W5931" s="82"/>
      <c r="X5931" s="82"/>
      <c r="Y5931" s="82"/>
      <c r="Z5931" s="82"/>
      <c r="AA5931" s="82"/>
      <c r="AB5931" s="82"/>
      <c r="AC5931" s="82"/>
      <c r="AD5931" s="85" t="str">
        <f>IF(A5931&lt;&gt;"",IF(D5931="DIRECCIÓN_DE_TRANSFERENCIAS","280 0031",VLOOKUP(C5931,NIVELES!$A$14:$B$105,2,0)),"")</f>
        <v/>
      </c>
      <c r="AE5931" s="86"/>
      <c r="AF5931" s="86"/>
      <c r="AG5931" s="79" t="str">
        <f>+IF(AF5931&lt;&gt;"",VLOOKUP(AF5931,NIVELES!$A$666:$B$673,2,0),"")</f>
        <v/>
      </c>
      <c r="AH5931" s="78"/>
      <c r="AI5931" s="79" t="str">
        <f>IF(AH5931&lt;&gt;"",VLOOKUP(CONCATENATE(AG5931,AH5931),NIVELES!$B$676:$C$745,2,0),"")</f>
        <v/>
      </c>
      <c r="AJ5931" s="78"/>
      <c r="AK5931" s="79" t="str">
        <f>+IF(AJ5931&lt;&gt;"",VLOOKUP(AJ5931,NIVELES!$A$816:$B$892,2,0),"")</f>
        <v/>
      </c>
      <c r="AL5931" s="78"/>
      <c r="AM5931" s="78"/>
      <c r="AN5931" s="79" t="str">
        <f>IF(AM5931&lt;&gt;"",+VLOOKUP(AM5931,NIVELES!$A$1652:$B$2466,2,0),"")</f>
        <v/>
      </c>
      <c r="AO5931" s="87"/>
      <c r="AP5931" s="88"/>
      <c r="AQ5931" s="88"/>
      <c r="AR5931" s="88"/>
      <c r="AS5931" s="88"/>
      <c r="AT5931" s="88"/>
      <c r="AU5931" s="88"/>
      <c r="AV5931" s="88"/>
      <c r="AW5931" s="88"/>
      <c r="AX5931" s="88"/>
      <c r="AY5931" s="88"/>
      <c r="AZ5931" s="88"/>
      <c r="BA5931" s="88"/>
      <c r="BB5931" s="89">
        <f t="shared" si="367"/>
        <v>0</v>
      </c>
      <c r="BC5931" s="90" t="str">
        <f t="shared" si="366"/>
        <v xml:space="preserve"> </v>
      </c>
      <c r="BD5931" s="91" t="str">
        <f t="shared" si="368"/>
        <v xml:space="preserve"> </v>
      </c>
      <c r="BE5931" s="92">
        <f t="shared" si="369"/>
        <v>0</v>
      </c>
    </row>
    <row r="5932" spans="1:57" s="74" customFormat="1" ht="50.1" customHeight="1" x14ac:dyDescent="0.2">
      <c r="A5932" s="78"/>
      <c r="B5932" s="78"/>
      <c r="C5932" s="78"/>
      <c r="D5932" s="78"/>
      <c r="E5932" s="79" t="str">
        <f>+IF(C5932&lt;&gt;"",VLOOKUP(MID(C5932,18,5),NIVELES!$A$133:$B$213,2,0),"")</f>
        <v/>
      </c>
      <c r="F5932" s="80"/>
      <c r="G5932" s="81" t="str">
        <f>+IF(F5932&lt;&gt;"",VLOOKUP(F5932,NIVELES!$A$246:$C$464,3,0),"")</f>
        <v/>
      </c>
      <c r="H5932" s="82"/>
      <c r="I5932" s="78"/>
      <c r="J5932" s="78"/>
      <c r="K5932" s="78"/>
      <c r="L5932" s="78"/>
      <c r="M5932" s="78"/>
      <c r="N5932" s="78"/>
      <c r="O5932" s="78"/>
      <c r="P5932" s="82"/>
      <c r="Q5932" s="78"/>
      <c r="R5932" s="82"/>
      <c r="S5932" s="82"/>
      <c r="T5932" s="82"/>
      <c r="U5932" s="82"/>
      <c r="V5932" s="82"/>
      <c r="W5932" s="82"/>
      <c r="X5932" s="82"/>
      <c r="Y5932" s="82"/>
      <c r="Z5932" s="82"/>
      <c r="AA5932" s="82"/>
      <c r="AB5932" s="82"/>
      <c r="AC5932" s="82"/>
      <c r="AD5932" s="85" t="str">
        <f>IF(A5932&lt;&gt;"",IF(D5932="DIRECCIÓN_DE_TRANSFERENCIAS","280 0031",VLOOKUP(C5932,NIVELES!$A$14:$B$105,2,0)),"")</f>
        <v/>
      </c>
      <c r="AE5932" s="86"/>
      <c r="AF5932" s="86"/>
      <c r="AG5932" s="79" t="str">
        <f>+IF(AF5932&lt;&gt;"",VLOOKUP(AF5932,NIVELES!$A$666:$B$673,2,0),"")</f>
        <v/>
      </c>
      <c r="AH5932" s="78"/>
      <c r="AI5932" s="79" t="str">
        <f>IF(AH5932&lt;&gt;"",VLOOKUP(CONCATENATE(AG5932,AH5932),NIVELES!$B$676:$C$745,2,0),"")</f>
        <v/>
      </c>
      <c r="AJ5932" s="78"/>
      <c r="AK5932" s="79" t="str">
        <f>+IF(AJ5932&lt;&gt;"",VLOOKUP(AJ5932,NIVELES!$A$816:$B$892,2,0),"")</f>
        <v/>
      </c>
      <c r="AL5932" s="78"/>
      <c r="AM5932" s="78"/>
      <c r="AN5932" s="79" t="str">
        <f>IF(AM5932&lt;&gt;"",+VLOOKUP(AM5932,NIVELES!$A$1652:$B$2466,2,0),"")</f>
        <v/>
      </c>
      <c r="AO5932" s="87"/>
      <c r="AP5932" s="88"/>
      <c r="AQ5932" s="88"/>
      <c r="AR5932" s="88"/>
      <c r="AS5932" s="88"/>
      <c r="AT5932" s="88"/>
      <c r="AU5932" s="88"/>
      <c r="AV5932" s="88"/>
      <c r="AW5932" s="88"/>
      <c r="AX5932" s="88"/>
      <c r="AY5932" s="88"/>
      <c r="AZ5932" s="88"/>
      <c r="BA5932" s="88"/>
      <c r="BB5932" s="89">
        <f t="shared" si="367"/>
        <v>0</v>
      </c>
      <c r="BC5932" s="90" t="str">
        <f t="shared" si="366"/>
        <v xml:space="preserve"> </v>
      </c>
      <c r="BD5932" s="91" t="str">
        <f t="shared" si="368"/>
        <v xml:space="preserve"> </v>
      </c>
      <c r="BE5932" s="92">
        <f t="shared" si="369"/>
        <v>0</v>
      </c>
    </row>
    <row r="5933" spans="1:57" s="74" customFormat="1" ht="50.1" customHeight="1" x14ac:dyDescent="0.2">
      <c r="A5933" s="78"/>
      <c r="B5933" s="78"/>
      <c r="C5933" s="78"/>
      <c r="D5933" s="78"/>
      <c r="E5933" s="79" t="str">
        <f>+IF(C5933&lt;&gt;"",VLOOKUP(MID(C5933,18,5),NIVELES!$A$133:$B$213,2,0),"")</f>
        <v/>
      </c>
      <c r="F5933" s="80"/>
      <c r="G5933" s="81" t="str">
        <f>+IF(F5933&lt;&gt;"",VLOOKUP(F5933,NIVELES!$A$246:$C$464,3,0),"")</f>
        <v/>
      </c>
      <c r="H5933" s="82"/>
      <c r="I5933" s="78"/>
      <c r="J5933" s="78"/>
      <c r="K5933" s="78"/>
      <c r="L5933" s="78"/>
      <c r="M5933" s="78"/>
      <c r="N5933" s="78"/>
      <c r="O5933" s="78"/>
      <c r="P5933" s="82"/>
      <c r="Q5933" s="78"/>
      <c r="R5933" s="82"/>
      <c r="S5933" s="82"/>
      <c r="T5933" s="82"/>
      <c r="U5933" s="82"/>
      <c r="V5933" s="82"/>
      <c r="W5933" s="82"/>
      <c r="X5933" s="82"/>
      <c r="Y5933" s="82"/>
      <c r="Z5933" s="82"/>
      <c r="AA5933" s="82"/>
      <c r="AB5933" s="82"/>
      <c r="AC5933" s="82"/>
      <c r="AD5933" s="85" t="str">
        <f>IF(A5933&lt;&gt;"",IF(D5933="DIRECCIÓN_DE_TRANSFERENCIAS","280 0031",VLOOKUP(C5933,NIVELES!$A$14:$B$105,2,0)),"")</f>
        <v/>
      </c>
      <c r="AE5933" s="86"/>
      <c r="AF5933" s="86"/>
      <c r="AG5933" s="79" t="str">
        <f>+IF(AF5933&lt;&gt;"",VLOOKUP(AF5933,NIVELES!$A$666:$B$673,2,0),"")</f>
        <v/>
      </c>
      <c r="AH5933" s="78"/>
      <c r="AI5933" s="79" t="str">
        <f>IF(AH5933&lt;&gt;"",VLOOKUP(CONCATENATE(AG5933,AH5933),NIVELES!$B$676:$C$745,2,0),"")</f>
        <v/>
      </c>
      <c r="AJ5933" s="78"/>
      <c r="AK5933" s="79" t="str">
        <f>+IF(AJ5933&lt;&gt;"",VLOOKUP(AJ5933,NIVELES!$A$816:$B$892,2,0),"")</f>
        <v/>
      </c>
      <c r="AL5933" s="78"/>
      <c r="AM5933" s="78"/>
      <c r="AN5933" s="79" t="str">
        <f>IF(AM5933&lt;&gt;"",+VLOOKUP(AM5933,NIVELES!$A$1652:$B$2466,2,0),"")</f>
        <v/>
      </c>
      <c r="AO5933" s="87"/>
      <c r="AP5933" s="88"/>
      <c r="AQ5933" s="88"/>
      <c r="AR5933" s="88"/>
      <c r="AS5933" s="88"/>
      <c r="AT5933" s="88"/>
      <c r="AU5933" s="88"/>
      <c r="AV5933" s="88"/>
      <c r="AW5933" s="88"/>
      <c r="AX5933" s="88"/>
      <c r="AY5933" s="88"/>
      <c r="AZ5933" s="88"/>
      <c r="BA5933" s="88"/>
      <c r="BB5933" s="89">
        <f t="shared" si="367"/>
        <v>0</v>
      </c>
      <c r="BC5933" s="90" t="str">
        <f t="shared" si="366"/>
        <v xml:space="preserve"> </v>
      </c>
      <c r="BD5933" s="91" t="str">
        <f t="shared" si="368"/>
        <v xml:space="preserve"> </v>
      </c>
      <c r="BE5933" s="92">
        <f t="shared" si="369"/>
        <v>0</v>
      </c>
    </row>
    <row r="5934" spans="1:57" s="74" customFormat="1" ht="50.1" customHeight="1" x14ac:dyDescent="0.2">
      <c r="A5934" s="78"/>
      <c r="B5934" s="78"/>
      <c r="C5934" s="78"/>
      <c r="D5934" s="78"/>
      <c r="E5934" s="79" t="str">
        <f>+IF(C5934&lt;&gt;"",VLOOKUP(MID(C5934,18,5),NIVELES!$A$133:$B$213,2,0),"")</f>
        <v/>
      </c>
      <c r="F5934" s="80"/>
      <c r="G5934" s="81" t="str">
        <f>+IF(F5934&lt;&gt;"",VLOOKUP(F5934,NIVELES!$A$246:$C$464,3,0),"")</f>
        <v/>
      </c>
      <c r="H5934" s="82"/>
      <c r="I5934" s="78"/>
      <c r="J5934" s="78"/>
      <c r="K5934" s="78"/>
      <c r="L5934" s="78"/>
      <c r="M5934" s="78"/>
      <c r="N5934" s="78"/>
      <c r="O5934" s="78"/>
      <c r="P5934" s="82"/>
      <c r="Q5934" s="78"/>
      <c r="R5934" s="82"/>
      <c r="S5934" s="82"/>
      <c r="T5934" s="82"/>
      <c r="U5934" s="82"/>
      <c r="V5934" s="82"/>
      <c r="W5934" s="82"/>
      <c r="X5934" s="82"/>
      <c r="Y5934" s="82"/>
      <c r="Z5934" s="82"/>
      <c r="AA5934" s="82"/>
      <c r="AB5934" s="82"/>
      <c r="AC5934" s="82"/>
      <c r="AD5934" s="85" t="str">
        <f>IF(A5934&lt;&gt;"",IF(D5934="DIRECCIÓN_DE_TRANSFERENCIAS","280 0031",VLOOKUP(C5934,NIVELES!$A$14:$B$105,2,0)),"")</f>
        <v/>
      </c>
      <c r="AE5934" s="86"/>
      <c r="AF5934" s="86"/>
      <c r="AG5934" s="79" t="str">
        <f>+IF(AF5934&lt;&gt;"",VLOOKUP(AF5934,NIVELES!$A$666:$B$673,2,0),"")</f>
        <v/>
      </c>
      <c r="AH5934" s="78"/>
      <c r="AI5934" s="79" t="str">
        <f>IF(AH5934&lt;&gt;"",VLOOKUP(CONCATENATE(AG5934,AH5934),NIVELES!$B$676:$C$745,2,0),"")</f>
        <v/>
      </c>
      <c r="AJ5934" s="78"/>
      <c r="AK5934" s="79" t="str">
        <f>+IF(AJ5934&lt;&gt;"",VLOOKUP(AJ5934,NIVELES!$A$816:$B$892,2,0),"")</f>
        <v/>
      </c>
      <c r="AL5934" s="78"/>
      <c r="AM5934" s="78"/>
      <c r="AN5934" s="79" t="str">
        <f>IF(AM5934&lt;&gt;"",+VLOOKUP(AM5934,NIVELES!$A$1652:$B$2466,2,0),"")</f>
        <v/>
      </c>
      <c r="AO5934" s="87"/>
      <c r="AP5934" s="88"/>
      <c r="AQ5934" s="88"/>
      <c r="AR5934" s="88"/>
      <c r="AS5934" s="88"/>
      <c r="AT5934" s="88"/>
      <c r="AU5934" s="88"/>
      <c r="AV5934" s="88"/>
      <c r="AW5934" s="88"/>
      <c r="AX5934" s="88"/>
      <c r="AY5934" s="88"/>
      <c r="AZ5934" s="88"/>
      <c r="BA5934" s="88"/>
      <c r="BB5934" s="89">
        <f t="shared" si="367"/>
        <v>0</v>
      </c>
      <c r="BC5934" s="90" t="str">
        <f t="shared" si="366"/>
        <v xml:space="preserve"> </v>
      </c>
      <c r="BD5934" s="91" t="str">
        <f t="shared" si="368"/>
        <v xml:space="preserve"> </v>
      </c>
      <c r="BE5934" s="92">
        <f t="shared" si="369"/>
        <v>0</v>
      </c>
    </row>
    <row r="5935" spans="1:57" s="74" customFormat="1" ht="50.1" customHeight="1" x14ac:dyDescent="0.2">
      <c r="A5935" s="78"/>
      <c r="B5935" s="78"/>
      <c r="C5935" s="78"/>
      <c r="D5935" s="78"/>
      <c r="E5935" s="79" t="str">
        <f>+IF(C5935&lt;&gt;"",VLOOKUP(MID(C5935,18,5),NIVELES!$A$133:$B$213,2,0),"")</f>
        <v/>
      </c>
      <c r="F5935" s="80"/>
      <c r="G5935" s="81" t="str">
        <f>+IF(F5935&lt;&gt;"",VLOOKUP(F5935,NIVELES!$A$246:$C$464,3,0),"")</f>
        <v/>
      </c>
      <c r="H5935" s="82"/>
      <c r="I5935" s="78"/>
      <c r="J5935" s="78"/>
      <c r="K5935" s="78"/>
      <c r="L5935" s="78"/>
      <c r="M5935" s="78"/>
      <c r="N5935" s="78"/>
      <c r="O5935" s="78"/>
      <c r="P5935" s="82"/>
      <c r="Q5935" s="78"/>
      <c r="R5935" s="82"/>
      <c r="S5935" s="82"/>
      <c r="T5935" s="82"/>
      <c r="U5935" s="82"/>
      <c r="V5935" s="82"/>
      <c r="W5935" s="82"/>
      <c r="X5935" s="82"/>
      <c r="Y5935" s="82"/>
      <c r="Z5935" s="82"/>
      <c r="AA5935" s="82"/>
      <c r="AB5935" s="82"/>
      <c r="AC5935" s="82"/>
      <c r="AD5935" s="85" t="str">
        <f>IF(A5935&lt;&gt;"",IF(D5935="DIRECCIÓN_DE_TRANSFERENCIAS","280 0031",VLOOKUP(C5935,NIVELES!$A$14:$B$105,2,0)),"")</f>
        <v/>
      </c>
      <c r="AE5935" s="86"/>
      <c r="AF5935" s="86"/>
      <c r="AG5935" s="79" t="str">
        <f>+IF(AF5935&lt;&gt;"",VLOOKUP(AF5935,NIVELES!$A$666:$B$673,2,0),"")</f>
        <v/>
      </c>
      <c r="AH5935" s="78"/>
      <c r="AI5935" s="79" t="str">
        <f>IF(AH5935&lt;&gt;"",VLOOKUP(CONCATENATE(AG5935,AH5935),NIVELES!$B$676:$C$745,2,0),"")</f>
        <v/>
      </c>
      <c r="AJ5935" s="78"/>
      <c r="AK5935" s="79" t="str">
        <f>+IF(AJ5935&lt;&gt;"",VLOOKUP(AJ5935,NIVELES!$A$816:$B$892,2,0),"")</f>
        <v/>
      </c>
      <c r="AL5935" s="78"/>
      <c r="AM5935" s="78"/>
      <c r="AN5935" s="79" t="str">
        <f>IF(AM5935&lt;&gt;"",+VLOOKUP(AM5935,NIVELES!$A$1652:$B$2466,2,0),"")</f>
        <v/>
      </c>
      <c r="AO5935" s="87"/>
      <c r="AP5935" s="88"/>
      <c r="AQ5935" s="88"/>
      <c r="AR5935" s="88"/>
      <c r="AS5935" s="88"/>
      <c r="AT5935" s="88"/>
      <c r="AU5935" s="88"/>
      <c r="AV5935" s="88"/>
      <c r="AW5935" s="88"/>
      <c r="AX5935" s="88"/>
      <c r="AY5935" s="88"/>
      <c r="AZ5935" s="88"/>
      <c r="BA5935" s="88"/>
      <c r="BB5935" s="89">
        <f t="shared" si="367"/>
        <v>0</v>
      </c>
      <c r="BC5935" s="90" t="str">
        <f t="shared" si="366"/>
        <v xml:space="preserve"> </v>
      </c>
      <c r="BD5935" s="91" t="str">
        <f t="shared" si="368"/>
        <v xml:space="preserve"> </v>
      </c>
      <c r="BE5935" s="92">
        <f t="shared" si="369"/>
        <v>0</v>
      </c>
    </row>
    <row r="5936" spans="1:57" s="74" customFormat="1" ht="50.1" customHeight="1" x14ac:dyDescent="0.2">
      <c r="A5936" s="78"/>
      <c r="B5936" s="78"/>
      <c r="C5936" s="78"/>
      <c r="D5936" s="78"/>
      <c r="E5936" s="79" t="str">
        <f>+IF(C5936&lt;&gt;"",VLOOKUP(MID(C5936,18,5),NIVELES!$A$133:$B$213,2,0),"")</f>
        <v/>
      </c>
      <c r="F5936" s="80"/>
      <c r="G5936" s="81" t="str">
        <f>+IF(F5936&lt;&gt;"",VLOOKUP(F5936,NIVELES!$A$246:$C$464,3,0),"")</f>
        <v/>
      </c>
      <c r="H5936" s="82"/>
      <c r="I5936" s="78"/>
      <c r="J5936" s="78"/>
      <c r="K5936" s="78"/>
      <c r="L5936" s="78"/>
      <c r="M5936" s="78"/>
      <c r="N5936" s="78"/>
      <c r="O5936" s="78"/>
      <c r="P5936" s="82"/>
      <c r="Q5936" s="78"/>
      <c r="R5936" s="82"/>
      <c r="S5936" s="82"/>
      <c r="T5936" s="82"/>
      <c r="U5936" s="82"/>
      <c r="V5936" s="82"/>
      <c r="W5936" s="82"/>
      <c r="X5936" s="82"/>
      <c r="Y5936" s="82"/>
      <c r="Z5936" s="82"/>
      <c r="AA5936" s="82"/>
      <c r="AB5936" s="82"/>
      <c r="AC5936" s="82"/>
      <c r="AD5936" s="85" t="str">
        <f>IF(A5936&lt;&gt;"",IF(D5936="DIRECCIÓN_DE_TRANSFERENCIAS","280 0031",VLOOKUP(C5936,NIVELES!$A$14:$B$105,2,0)),"")</f>
        <v/>
      </c>
      <c r="AE5936" s="86"/>
      <c r="AF5936" s="86"/>
      <c r="AG5936" s="79" t="str">
        <f>+IF(AF5936&lt;&gt;"",VLOOKUP(AF5936,NIVELES!$A$666:$B$673,2,0),"")</f>
        <v/>
      </c>
      <c r="AH5936" s="78"/>
      <c r="AI5936" s="79" t="str">
        <f>IF(AH5936&lt;&gt;"",VLOOKUP(CONCATENATE(AG5936,AH5936),NIVELES!$B$676:$C$745,2,0),"")</f>
        <v/>
      </c>
      <c r="AJ5936" s="78"/>
      <c r="AK5936" s="79" t="str">
        <f>+IF(AJ5936&lt;&gt;"",VLOOKUP(AJ5936,NIVELES!$A$816:$B$892,2,0),"")</f>
        <v/>
      </c>
      <c r="AL5936" s="78"/>
      <c r="AM5936" s="78"/>
      <c r="AN5936" s="79" t="str">
        <f>IF(AM5936&lt;&gt;"",+VLOOKUP(AM5936,NIVELES!$A$1652:$B$2466,2,0),"")</f>
        <v/>
      </c>
      <c r="AO5936" s="87"/>
      <c r="AP5936" s="88"/>
      <c r="AQ5936" s="88"/>
      <c r="AR5936" s="88"/>
      <c r="AS5936" s="88"/>
      <c r="AT5936" s="88"/>
      <c r="AU5936" s="88"/>
      <c r="AV5936" s="88"/>
      <c r="AW5936" s="88"/>
      <c r="AX5936" s="88"/>
      <c r="AY5936" s="88"/>
      <c r="AZ5936" s="88"/>
      <c r="BA5936" s="88"/>
      <c r="BB5936" s="89">
        <f t="shared" si="367"/>
        <v>0</v>
      </c>
      <c r="BC5936" s="90" t="str">
        <f t="shared" si="366"/>
        <v xml:space="preserve"> </v>
      </c>
      <c r="BD5936" s="91" t="str">
        <f t="shared" si="368"/>
        <v xml:space="preserve"> </v>
      </c>
      <c r="BE5936" s="92">
        <f t="shared" si="369"/>
        <v>0</v>
      </c>
    </row>
    <row r="5937" spans="1:57" s="74" customFormat="1" ht="50.1" customHeight="1" x14ac:dyDescent="0.2">
      <c r="A5937" s="78"/>
      <c r="B5937" s="78"/>
      <c r="C5937" s="78"/>
      <c r="D5937" s="78"/>
      <c r="E5937" s="79" t="str">
        <f>+IF(C5937&lt;&gt;"",VLOOKUP(MID(C5937,18,5),NIVELES!$A$133:$B$213,2,0),"")</f>
        <v/>
      </c>
      <c r="F5937" s="80"/>
      <c r="G5937" s="81" t="str">
        <f>+IF(F5937&lt;&gt;"",VLOOKUP(F5937,NIVELES!$A$246:$C$464,3,0),"")</f>
        <v/>
      </c>
      <c r="H5937" s="82"/>
      <c r="I5937" s="78"/>
      <c r="J5937" s="78"/>
      <c r="K5937" s="78"/>
      <c r="L5937" s="78"/>
      <c r="M5937" s="78"/>
      <c r="N5937" s="78"/>
      <c r="O5937" s="78"/>
      <c r="P5937" s="82"/>
      <c r="Q5937" s="78"/>
      <c r="R5937" s="82"/>
      <c r="S5937" s="82"/>
      <c r="T5937" s="82"/>
      <c r="U5937" s="82"/>
      <c r="V5937" s="82"/>
      <c r="W5937" s="82"/>
      <c r="X5937" s="82"/>
      <c r="Y5937" s="82"/>
      <c r="Z5937" s="82"/>
      <c r="AA5937" s="82"/>
      <c r="AB5937" s="82"/>
      <c r="AC5937" s="82"/>
      <c r="AD5937" s="85" t="str">
        <f>IF(A5937&lt;&gt;"",IF(D5937="DIRECCIÓN_DE_TRANSFERENCIAS","280 0031",VLOOKUP(C5937,NIVELES!$A$14:$B$105,2,0)),"")</f>
        <v/>
      </c>
      <c r="AE5937" s="86"/>
      <c r="AF5937" s="86"/>
      <c r="AG5937" s="79" t="str">
        <f>+IF(AF5937&lt;&gt;"",VLOOKUP(AF5937,NIVELES!$A$666:$B$673,2,0),"")</f>
        <v/>
      </c>
      <c r="AH5937" s="78"/>
      <c r="AI5937" s="79" t="str">
        <f>IF(AH5937&lt;&gt;"",VLOOKUP(CONCATENATE(AG5937,AH5937),NIVELES!$B$676:$C$745,2,0),"")</f>
        <v/>
      </c>
      <c r="AJ5937" s="78"/>
      <c r="AK5937" s="79" t="str">
        <f>+IF(AJ5937&lt;&gt;"",VLOOKUP(AJ5937,NIVELES!$A$816:$B$892,2,0),"")</f>
        <v/>
      </c>
      <c r="AL5937" s="78"/>
      <c r="AM5937" s="78"/>
      <c r="AN5937" s="79" t="str">
        <f>IF(AM5937&lt;&gt;"",+VLOOKUP(AM5937,NIVELES!$A$1652:$B$2466,2,0),"")</f>
        <v/>
      </c>
      <c r="AO5937" s="87"/>
      <c r="AP5937" s="88"/>
      <c r="AQ5937" s="88"/>
      <c r="AR5937" s="88"/>
      <c r="AS5937" s="88"/>
      <c r="AT5937" s="88"/>
      <c r="AU5937" s="88"/>
      <c r="AV5937" s="88"/>
      <c r="AW5937" s="88"/>
      <c r="AX5937" s="88"/>
      <c r="AY5937" s="88"/>
      <c r="AZ5937" s="88"/>
      <c r="BA5937" s="88"/>
      <c r="BB5937" s="89">
        <f t="shared" si="367"/>
        <v>0</v>
      </c>
      <c r="BC5937" s="90" t="str">
        <f t="shared" si="366"/>
        <v xml:space="preserve"> </v>
      </c>
      <c r="BD5937" s="91" t="str">
        <f t="shared" si="368"/>
        <v xml:space="preserve"> </v>
      </c>
      <c r="BE5937" s="92">
        <f t="shared" si="369"/>
        <v>0</v>
      </c>
    </row>
    <row r="5938" spans="1:57" s="74" customFormat="1" ht="50.1" customHeight="1" x14ac:dyDescent="0.2">
      <c r="A5938" s="78"/>
      <c r="B5938" s="78"/>
      <c r="C5938" s="78"/>
      <c r="D5938" s="78"/>
      <c r="E5938" s="79" t="str">
        <f>+IF(C5938&lt;&gt;"",VLOOKUP(MID(C5938,18,5),NIVELES!$A$133:$B$213,2,0),"")</f>
        <v/>
      </c>
      <c r="F5938" s="80"/>
      <c r="G5938" s="81" t="str">
        <f>+IF(F5938&lt;&gt;"",VLOOKUP(F5938,NIVELES!$A$246:$C$464,3,0),"")</f>
        <v/>
      </c>
      <c r="H5938" s="82"/>
      <c r="I5938" s="78"/>
      <c r="J5938" s="78"/>
      <c r="K5938" s="78"/>
      <c r="L5938" s="78"/>
      <c r="M5938" s="78"/>
      <c r="N5938" s="78"/>
      <c r="O5938" s="78"/>
      <c r="P5938" s="82"/>
      <c r="Q5938" s="78"/>
      <c r="R5938" s="82"/>
      <c r="S5938" s="82"/>
      <c r="T5938" s="82"/>
      <c r="U5938" s="82"/>
      <c r="V5938" s="82"/>
      <c r="W5938" s="82"/>
      <c r="X5938" s="82"/>
      <c r="Y5938" s="82"/>
      <c r="Z5938" s="82"/>
      <c r="AA5938" s="82"/>
      <c r="AB5938" s="82"/>
      <c r="AC5938" s="82"/>
      <c r="AD5938" s="85" t="str">
        <f>IF(A5938&lt;&gt;"",IF(D5938="DIRECCIÓN_DE_TRANSFERENCIAS","280 0031",VLOOKUP(C5938,NIVELES!$A$14:$B$105,2,0)),"")</f>
        <v/>
      </c>
      <c r="AE5938" s="86"/>
      <c r="AF5938" s="86"/>
      <c r="AG5938" s="79" t="str">
        <f>+IF(AF5938&lt;&gt;"",VLOOKUP(AF5938,NIVELES!$A$666:$B$673,2,0),"")</f>
        <v/>
      </c>
      <c r="AH5938" s="78"/>
      <c r="AI5938" s="79" t="str">
        <f>IF(AH5938&lt;&gt;"",VLOOKUP(CONCATENATE(AG5938,AH5938),NIVELES!$B$676:$C$745,2,0),"")</f>
        <v/>
      </c>
      <c r="AJ5938" s="78"/>
      <c r="AK5938" s="79" t="str">
        <f>+IF(AJ5938&lt;&gt;"",VLOOKUP(AJ5938,NIVELES!$A$816:$B$892,2,0),"")</f>
        <v/>
      </c>
      <c r="AL5938" s="78"/>
      <c r="AM5938" s="78"/>
      <c r="AN5938" s="79" t="str">
        <f>IF(AM5938&lt;&gt;"",+VLOOKUP(AM5938,NIVELES!$A$1652:$B$2466,2,0),"")</f>
        <v/>
      </c>
      <c r="AO5938" s="87"/>
      <c r="AP5938" s="88"/>
      <c r="AQ5938" s="88"/>
      <c r="AR5938" s="88"/>
      <c r="AS5938" s="88"/>
      <c r="AT5938" s="88"/>
      <c r="AU5938" s="88"/>
      <c r="AV5938" s="88"/>
      <c r="AW5938" s="88"/>
      <c r="AX5938" s="88"/>
      <c r="AY5938" s="88"/>
      <c r="AZ5938" s="88"/>
      <c r="BA5938" s="88"/>
      <c r="BB5938" s="89">
        <f t="shared" si="367"/>
        <v>0</v>
      </c>
      <c r="BC5938" s="90" t="str">
        <f t="shared" si="366"/>
        <v xml:space="preserve"> </v>
      </c>
      <c r="BD5938" s="91" t="str">
        <f t="shared" si="368"/>
        <v xml:space="preserve"> </v>
      </c>
      <c r="BE5938" s="92">
        <f t="shared" si="369"/>
        <v>0</v>
      </c>
    </row>
    <row r="5939" spans="1:57" s="74" customFormat="1" ht="50.1" customHeight="1" x14ac:dyDescent="0.2">
      <c r="A5939" s="78"/>
      <c r="B5939" s="78"/>
      <c r="C5939" s="78"/>
      <c r="D5939" s="78"/>
      <c r="E5939" s="79" t="str">
        <f>+IF(C5939&lt;&gt;"",VLOOKUP(MID(C5939,18,5),NIVELES!$A$133:$B$213,2,0),"")</f>
        <v/>
      </c>
      <c r="F5939" s="80"/>
      <c r="G5939" s="81" t="str">
        <f>+IF(F5939&lt;&gt;"",VLOOKUP(F5939,NIVELES!$A$246:$C$464,3,0),"")</f>
        <v/>
      </c>
      <c r="H5939" s="82"/>
      <c r="I5939" s="78"/>
      <c r="J5939" s="78"/>
      <c r="K5939" s="78"/>
      <c r="L5939" s="78"/>
      <c r="M5939" s="78"/>
      <c r="N5939" s="78"/>
      <c r="O5939" s="78"/>
      <c r="P5939" s="82"/>
      <c r="Q5939" s="78"/>
      <c r="R5939" s="82"/>
      <c r="S5939" s="82"/>
      <c r="T5939" s="82"/>
      <c r="U5939" s="82"/>
      <c r="V5939" s="82"/>
      <c r="W5939" s="82"/>
      <c r="X5939" s="82"/>
      <c r="Y5939" s="82"/>
      <c r="Z5939" s="82"/>
      <c r="AA5939" s="82"/>
      <c r="AB5939" s="82"/>
      <c r="AC5939" s="82"/>
      <c r="AD5939" s="85" t="str">
        <f>IF(A5939&lt;&gt;"",IF(D5939="DIRECCIÓN_DE_TRANSFERENCIAS","280 0031",VLOOKUP(C5939,NIVELES!$A$14:$B$105,2,0)),"")</f>
        <v/>
      </c>
      <c r="AE5939" s="86"/>
      <c r="AF5939" s="86"/>
      <c r="AG5939" s="79" t="str">
        <f>+IF(AF5939&lt;&gt;"",VLOOKUP(AF5939,NIVELES!$A$666:$B$673,2,0),"")</f>
        <v/>
      </c>
      <c r="AH5939" s="78"/>
      <c r="AI5939" s="79" t="str">
        <f>IF(AH5939&lt;&gt;"",VLOOKUP(CONCATENATE(AG5939,AH5939),NIVELES!$B$676:$C$745,2,0),"")</f>
        <v/>
      </c>
      <c r="AJ5939" s="78"/>
      <c r="AK5939" s="79" t="str">
        <f>+IF(AJ5939&lt;&gt;"",VLOOKUP(AJ5939,NIVELES!$A$816:$B$892,2,0),"")</f>
        <v/>
      </c>
      <c r="AL5939" s="78"/>
      <c r="AM5939" s="78"/>
      <c r="AN5939" s="79" t="str">
        <f>IF(AM5939&lt;&gt;"",+VLOOKUP(AM5939,NIVELES!$A$1652:$B$2466,2,0),"")</f>
        <v/>
      </c>
      <c r="AO5939" s="87"/>
      <c r="AP5939" s="88"/>
      <c r="AQ5939" s="88"/>
      <c r="AR5939" s="88"/>
      <c r="AS5939" s="88"/>
      <c r="AT5939" s="88"/>
      <c r="AU5939" s="88"/>
      <c r="AV5939" s="88"/>
      <c r="AW5939" s="88"/>
      <c r="AX5939" s="88"/>
      <c r="AY5939" s="88"/>
      <c r="AZ5939" s="88"/>
      <c r="BA5939" s="88"/>
      <c r="BB5939" s="89">
        <f t="shared" si="367"/>
        <v>0</v>
      </c>
      <c r="BC5939" s="90" t="str">
        <f t="shared" si="366"/>
        <v xml:space="preserve"> </v>
      </c>
      <c r="BD5939" s="91" t="str">
        <f t="shared" si="368"/>
        <v xml:space="preserve"> </v>
      </c>
      <c r="BE5939" s="92">
        <f t="shared" si="369"/>
        <v>0</v>
      </c>
    </row>
    <row r="5940" spans="1:57" s="74" customFormat="1" ht="50.1" customHeight="1" x14ac:dyDescent="0.2">
      <c r="A5940" s="78"/>
      <c r="B5940" s="78"/>
      <c r="C5940" s="78"/>
      <c r="D5940" s="78"/>
      <c r="E5940" s="79" t="str">
        <f>+IF(C5940&lt;&gt;"",VLOOKUP(MID(C5940,18,5),NIVELES!$A$133:$B$213,2,0),"")</f>
        <v/>
      </c>
      <c r="F5940" s="80"/>
      <c r="G5940" s="81" t="str">
        <f>+IF(F5940&lt;&gt;"",VLOOKUP(F5940,NIVELES!$A$246:$C$464,3,0),"")</f>
        <v/>
      </c>
      <c r="H5940" s="82"/>
      <c r="I5940" s="78"/>
      <c r="J5940" s="78"/>
      <c r="K5940" s="78"/>
      <c r="L5940" s="78"/>
      <c r="M5940" s="78"/>
      <c r="N5940" s="78"/>
      <c r="O5940" s="78"/>
      <c r="P5940" s="82"/>
      <c r="Q5940" s="78"/>
      <c r="R5940" s="82"/>
      <c r="S5940" s="82"/>
      <c r="T5940" s="82"/>
      <c r="U5940" s="82"/>
      <c r="V5940" s="82"/>
      <c r="W5940" s="82"/>
      <c r="X5940" s="82"/>
      <c r="Y5940" s="82"/>
      <c r="Z5940" s="82"/>
      <c r="AA5940" s="82"/>
      <c r="AB5940" s="82"/>
      <c r="AC5940" s="82"/>
      <c r="AD5940" s="85" t="str">
        <f>IF(A5940&lt;&gt;"",IF(D5940="DIRECCIÓN_DE_TRANSFERENCIAS","280 0031",VLOOKUP(C5940,NIVELES!$A$14:$B$105,2,0)),"")</f>
        <v/>
      </c>
      <c r="AE5940" s="86"/>
      <c r="AF5940" s="86"/>
      <c r="AG5940" s="79" t="str">
        <f>+IF(AF5940&lt;&gt;"",VLOOKUP(AF5940,NIVELES!$A$666:$B$673,2,0),"")</f>
        <v/>
      </c>
      <c r="AH5940" s="78"/>
      <c r="AI5940" s="79" t="str">
        <f>IF(AH5940&lt;&gt;"",VLOOKUP(CONCATENATE(AG5940,AH5940),NIVELES!$B$676:$C$745,2,0),"")</f>
        <v/>
      </c>
      <c r="AJ5940" s="78"/>
      <c r="AK5940" s="79" t="str">
        <f>+IF(AJ5940&lt;&gt;"",VLOOKUP(AJ5940,NIVELES!$A$816:$B$892,2,0),"")</f>
        <v/>
      </c>
      <c r="AL5940" s="78"/>
      <c r="AM5940" s="78"/>
      <c r="AN5940" s="79" t="str">
        <f>IF(AM5940&lt;&gt;"",+VLOOKUP(AM5940,NIVELES!$A$1652:$B$2466,2,0),"")</f>
        <v/>
      </c>
      <c r="AO5940" s="87"/>
      <c r="AP5940" s="88"/>
      <c r="AQ5940" s="88"/>
      <c r="AR5940" s="88"/>
      <c r="AS5940" s="88"/>
      <c r="AT5940" s="88"/>
      <c r="AU5940" s="88"/>
      <c r="AV5940" s="88"/>
      <c r="AW5940" s="88"/>
      <c r="AX5940" s="88"/>
      <c r="AY5940" s="88"/>
      <c r="AZ5940" s="88"/>
      <c r="BA5940" s="88"/>
      <c r="BB5940" s="89">
        <f t="shared" si="367"/>
        <v>0</v>
      </c>
      <c r="BC5940" s="90" t="str">
        <f t="shared" si="366"/>
        <v xml:space="preserve"> </v>
      </c>
      <c r="BD5940" s="91" t="str">
        <f t="shared" si="368"/>
        <v xml:space="preserve"> </v>
      </c>
      <c r="BE5940" s="92">
        <f t="shared" si="369"/>
        <v>0</v>
      </c>
    </row>
    <row r="5941" spans="1:57" s="74" customFormat="1" ht="50.1" customHeight="1" x14ac:dyDescent="0.2">
      <c r="A5941" s="78"/>
      <c r="B5941" s="78"/>
      <c r="C5941" s="78"/>
      <c r="D5941" s="78"/>
      <c r="E5941" s="79" t="str">
        <f>+IF(C5941&lt;&gt;"",VLOOKUP(MID(C5941,18,5),NIVELES!$A$133:$B$213,2,0),"")</f>
        <v/>
      </c>
      <c r="F5941" s="80"/>
      <c r="G5941" s="81" t="str">
        <f>+IF(F5941&lt;&gt;"",VLOOKUP(F5941,NIVELES!$A$246:$C$464,3,0),"")</f>
        <v/>
      </c>
      <c r="H5941" s="82"/>
      <c r="I5941" s="78"/>
      <c r="J5941" s="78"/>
      <c r="K5941" s="78"/>
      <c r="L5941" s="78"/>
      <c r="M5941" s="78"/>
      <c r="N5941" s="78"/>
      <c r="O5941" s="78"/>
      <c r="P5941" s="82"/>
      <c r="Q5941" s="78"/>
      <c r="R5941" s="82"/>
      <c r="S5941" s="82"/>
      <c r="T5941" s="82"/>
      <c r="U5941" s="82"/>
      <c r="V5941" s="82"/>
      <c r="W5941" s="82"/>
      <c r="X5941" s="82"/>
      <c r="Y5941" s="82"/>
      <c r="Z5941" s="82"/>
      <c r="AA5941" s="82"/>
      <c r="AB5941" s="82"/>
      <c r="AC5941" s="82"/>
      <c r="AD5941" s="85" t="str">
        <f>IF(A5941&lt;&gt;"",IF(D5941="DIRECCIÓN_DE_TRANSFERENCIAS","280 0031",VLOOKUP(C5941,NIVELES!$A$14:$B$105,2,0)),"")</f>
        <v/>
      </c>
      <c r="AE5941" s="86"/>
      <c r="AF5941" s="86"/>
      <c r="AG5941" s="79" t="str">
        <f>+IF(AF5941&lt;&gt;"",VLOOKUP(AF5941,NIVELES!$A$666:$B$673,2,0),"")</f>
        <v/>
      </c>
      <c r="AH5941" s="78"/>
      <c r="AI5941" s="79" t="str">
        <f>IF(AH5941&lt;&gt;"",VLOOKUP(CONCATENATE(AG5941,AH5941),NIVELES!$B$676:$C$745,2,0),"")</f>
        <v/>
      </c>
      <c r="AJ5941" s="78"/>
      <c r="AK5941" s="79" t="str">
        <f>+IF(AJ5941&lt;&gt;"",VLOOKUP(AJ5941,NIVELES!$A$816:$B$892,2,0),"")</f>
        <v/>
      </c>
      <c r="AL5941" s="78"/>
      <c r="AM5941" s="78"/>
      <c r="AN5941" s="79" t="str">
        <f>IF(AM5941&lt;&gt;"",+VLOOKUP(AM5941,NIVELES!$A$1652:$B$2466,2,0),"")</f>
        <v/>
      </c>
      <c r="AO5941" s="87"/>
      <c r="AP5941" s="88"/>
      <c r="AQ5941" s="88"/>
      <c r="AR5941" s="88"/>
      <c r="AS5941" s="88"/>
      <c r="AT5941" s="88"/>
      <c r="AU5941" s="88"/>
      <c r="AV5941" s="88"/>
      <c r="AW5941" s="88"/>
      <c r="AX5941" s="88"/>
      <c r="AY5941" s="88"/>
      <c r="AZ5941" s="88"/>
      <c r="BA5941" s="88"/>
      <c r="BB5941" s="89">
        <f t="shared" si="367"/>
        <v>0</v>
      </c>
      <c r="BC5941" s="90" t="str">
        <f t="shared" si="366"/>
        <v xml:space="preserve"> </v>
      </c>
      <c r="BD5941" s="91" t="str">
        <f t="shared" si="368"/>
        <v xml:space="preserve"> </v>
      </c>
      <c r="BE5941" s="92">
        <f t="shared" si="369"/>
        <v>0</v>
      </c>
    </row>
    <row r="5942" spans="1:57" s="74" customFormat="1" ht="50.1" customHeight="1" x14ac:dyDescent="0.2">
      <c r="A5942" s="78"/>
      <c r="B5942" s="78"/>
      <c r="C5942" s="78"/>
      <c r="D5942" s="78"/>
      <c r="E5942" s="79" t="str">
        <f>+IF(C5942&lt;&gt;"",VLOOKUP(MID(C5942,18,5),NIVELES!$A$133:$B$213,2,0),"")</f>
        <v/>
      </c>
      <c r="F5942" s="80"/>
      <c r="G5942" s="81" t="str">
        <f>+IF(F5942&lt;&gt;"",VLOOKUP(F5942,NIVELES!$A$246:$C$464,3,0),"")</f>
        <v/>
      </c>
      <c r="H5942" s="82"/>
      <c r="I5942" s="78"/>
      <c r="J5942" s="78"/>
      <c r="K5942" s="78"/>
      <c r="L5942" s="78"/>
      <c r="M5942" s="78"/>
      <c r="N5942" s="78"/>
      <c r="O5942" s="78"/>
      <c r="P5942" s="82"/>
      <c r="Q5942" s="78"/>
      <c r="R5942" s="82"/>
      <c r="S5942" s="82"/>
      <c r="T5942" s="82"/>
      <c r="U5942" s="82"/>
      <c r="V5942" s="82"/>
      <c r="W5942" s="82"/>
      <c r="X5942" s="82"/>
      <c r="Y5942" s="82"/>
      <c r="Z5942" s="82"/>
      <c r="AA5942" s="82"/>
      <c r="AB5942" s="82"/>
      <c r="AC5942" s="82"/>
      <c r="AD5942" s="85" t="str">
        <f>IF(A5942&lt;&gt;"",IF(D5942="DIRECCIÓN_DE_TRANSFERENCIAS","280 0031",VLOOKUP(C5942,NIVELES!$A$14:$B$105,2,0)),"")</f>
        <v/>
      </c>
      <c r="AE5942" s="86"/>
      <c r="AF5942" s="86"/>
      <c r="AG5942" s="79" t="str">
        <f>+IF(AF5942&lt;&gt;"",VLOOKUP(AF5942,NIVELES!$A$666:$B$673,2,0),"")</f>
        <v/>
      </c>
      <c r="AH5942" s="78"/>
      <c r="AI5942" s="79" t="str">
        <f>IF(AH5942&lt;&gt;"",VLOOKUP(CONCATENATE(AG5942,AH5942),NIVELES!$B$676:$C$745,2,0),"")</f>
        <v/>
      </c>
      <c r="AJ5942" s="78"/>
      <c r="AK5942" s="79" t="str">
        <f>+IF(AJ5942&lt;&gt;"",VLOOKUP(AJ5942,NIVELES!$A$816:$B$892,2,0),"")</f>
        <v/>
      </c>
      <c r="AL5942" s="78"/>
      <c r="AM5942" s="78"/>
      <c r="AN5942" s="79" t="str">
        <f>IF(AM5942&lt;&gt;"",+VLOOKUP(AM5942,NIVELES!$A$1652:$B$2466,2,0),"")</f>
        <v/>
      </c>
      <c r="AO5942" s="87"/>
      <c r="AP5942" s="88"/>
      <c r="AQ5942" s="88"/>
      <c r="AR5942" s="88"/>
      <c r="AS5942" s="88"/>
      <c r="AT5942" s="88"/>
      <c r="AU5942" s="88"/>
      <c r="AV5942" s="88"/>
      <c r="AW5942" s="88"/>
      <c r="AX5942" s="88"/>
      <c r="AY5942" s="88"/>
      <c r="AZ5942" s="88"/>
      <c r="BA5942" s="88"/>
      <c r="BB5942" s="89">
        <f t="shared" si="367"/>
        <v>0</v>
      </c>
      <c r="BC5942" s="90" t="str">
        <f t="shared" si="366"/>
        <v xml:space="preserve"> </v>
      </c>
      <c r="BD5942" s="91" t="str">
        <f t="shared" si="368"/>
        <v xml:space="preserve"> </v>
      </c>
      <c r="BE5942" s="92">
        <f t="shared" si="369"/>
        <v>0</v>
      </c>
    </row>
    <row r="5943" spans="1:57" s="74" customFormat="1" ht="50.1" customHeight="1" x14ac:dyDescent="0.2">
      <c r="A5943" s="78"/>
      <c r="B5943" s="78"/>
      <c r="C5943" s="78"/>
      <c r="D5943" s="78"/>
      <c r="E5943" s="79" t="str">
        <f>+IF(C5943&lt;&gt;"",VLOOKUP(MID(C5943,18,5),NIVELES!$A$133:$B$213,2,0),"")</f>
        <v/>
      </c>
      <c r="F5943" s="80"/>
      <c r="G5943" s="81" t="str">
        <f>+IF(F5943&lt;&gt;"",VLOOKUP(F5943,NIVELES!$A$246:$C$464,3,0),"")</f>
        <v/>
      </c>
      <c r="H5943" s="82"/>
      <c r="I5943" s="78"/>
      <c r="J5943" s="78"/>
      <c r="K5943" s="78"/>
      <c r="L5943" s="78"/>
      <c r="M5943" s="78"/>
      <c r="N5943" s="78"/>
      <c r="O5943" s="78"/>
      <c r="P5943" s="82"/>
      <c r="Q5943" s="78"/>
      <c r="R5943" s="82"/>
      <c r="S5943" s="82"/>
      <c r="T5943" s="82"/>
      <c r="U5943" s="82"/>
      <c r="V5943" s="82"/>
      <c r="W5943" s="82"/>
      <c r="X5943" s="82"/>
      <c r="Y5943" s="82"/>
      <c r="Z5943" s="82"/>
      <c r="AA5943" s="82"/>
      <c r="AB5943" s="82"/>
      <c r="AC5943" s="82"/>
      <c r="AD5943" s="85" t="str">
        <f>IF(A5943&lt;&gt;"",IF(D5943="DIRECCIÓN_DE_TRANSFERENCIAS","280 0031",VLOOKUP(C5943,NIVELES!$A$14:$B$105,2,0)),"")</f>
        <v/>
      </c>
      <c r="AE5943" s="86"/>
      <c r="AF5943" s="86"/>
      <c r="AG5943" s="79" t="str">
        <f>+IF(AF5943&lt;&gt;"",VLOOKUP(AF5943,NIVELES!$A$666:$B$673,2,0),"")</f>
        <v/>
      </c>
      <c r="AH5943" s="78"/>
      <c r="AI5943" s="79" t="str">
        <f>IF(AH5943&lt;&gt;"",VLOOKUP(CONCATENATE(AG5943,AH5943),NIVELES!$B$676:$C$745,2,0),"")</f>
        <v/>
      </c>
      <c r="AJ5943" s="78"/>
      <c r="AK5943" s="79" t="str">
        <f>+IF(AJ5943&lt;&gt;"",VLOOKUP(AJ5943,NIVELES!$A$816:$B$892,2,0),"")</f>
        <v/>
      </c>
      <c r="AL5943" s="78"/>
      <c r="AM5943" s="78"/>
      <c r="AN5943" s="79" t="str">
        <f>IF(AM5943&lt;&gt;"",+VLOOKUP(AM5943,NIVELES!$A$1652:$B$2466,2,0),"")</f>
        <v/>
      </c>
      <c r="AO5943" s="87"/>
      <c r="AP5943" s="88"/>
      <c r="AQ5943" s="88"/>
      <c r="AR5943" s="88"/>
      <c r="AS5943" s="88"/>
      <c r="AT5943" s="88"/>
      <c r="AU5943" s="88"/>
      <c r="AV5943" s="88"/>
      <c r="AW5943" s="88"/>
      <c r="AX5943" s="88"/>
      <c r="AY5943" s="88"/>
      <c r="AZ5943" s="88"/>
      <c r="BA5943" s="88"/>
      <c r="BB5943" s="89">
        <f t="shared" si="367"/>
        <v>0</v>
      </c>
      <c r="BC5943" s="90" t="str">
        <f t="shared" si="366"/>
        <v xml:space="preserve"> </v>
      </c>
      <c r="BD5943" s="91" t="str">
        <f t="shared" si="368"/>
        <v xml:space="preserve"> </v>
      </c>
      <c r="BE5943" s="92">
        <f t="shared" si="369"/>
        <v>0</v>
      </c>
    </row>
    <row r="5944" spans="1:57" s="74" customFormat="1" ht="50.1" customHeight="1" x14ac:dyDescent="0.2">
      <c r="A5944" s="78"/>
      <c r="B5944" s="78"/>
      <c r="C5944" s="78"/>
      <c r="D5944" s="78"/>
      <c r="E5944" s="79" t="str">
        <f>+IF(C5944&lt;&gt;"",VLOOKUP(MID(C5944,18,5),NIVELES!$A$133:$B$213,2,0),"")</f>
        <v/>
      </c>
      <c r="F5944" s="80"/>
      <c r="G5944" s="81" t="str">
        <f>+IF(F5944&lt;&gt;"",VLOOKUP(F5944,NIVELES!$A$246:$C$464,3,0),"")</f>
        <v/>
      </c>
      <c r="H5944" s="82"/>
      <c r="I5944" s="78"/>
      <c r="J5944" s="78"/>
      <c r="K5944" s="78"/>
      <c r="L5944" s="78"/>
      <c r="M5944" s="78"/>
      <c r="N5944" s="78"/>
      <c r="O5944" s="78"/>
      <c r="P5944" s="82"/>
      <c r="Q5944" s="78"/>
      <c r="R5944" s="82"/>
      <c r="S5944" s="82"/>
      <c r="T5944" s="82"/>
      <c r="U5944" s="82"/>
      <c r="V5944" s="82"/>
      <c r="W5944" s="82"/>
      <c r="X5944" s="82"/>
      <c r="Y5944" s="82"/>
      <c r="Z5944" s="82"/>
      <c r="AA5944" s="82"/>
      <c r="AB5944" s="82"/>
      <c r="AC5944" s="82"/>
      <c r="AD5944" s="85" t="str">
        <f>IF(A5944&lt;&gt;"",IF(D5944="DIRECCIÓN_DE_TRANSFERENCIAS","280 0031",VLOOKUP(C5944,NIVELES!$A$14:$B$105,2,0)),"")</f>
        <v/>
      </c>
      <c r="AE5944" s="86"/>
      <c r="AF5944" s="86"/>
      <c r="AG5944" s="79" t="str">
        <f>+IF(AF5944&lt;&gt;"",VLOOKUP(AF5944,NIVELES!$A$666:$B$673,2,0),"")</f>
        <v/>
      </c>
      <c r="AH5944" s="78"/>
      <c r="AI5944" s="79" t="str">
        <f>IF(AH5944&lt;&gt;"",VLOOKUP(CONCATENATE(AG5944,AH5944),NIVELES!$B$676:$C$745,2,0),"")</f>
        <v/>
      </c>
      <c r="AJ5944" s="78"/>
      <c r="AK5944" s="79" t="str">
        <f>+IF(AJ5944&lt;&gt;"",VLOOKUP(AJ5944,NIVELES!$A$816:$B$892,2,0),"")</f>
        <v/>
      </c>
      <c r="AL5944" s="78"/>
      <c r="AM5944" s="78"/>
      <c r="AN5944" s="79" t="str">
        <f>IF(AM5944&lt;&gt;"",+VLOOKUP(AM5944,NIVELES!$A$1652:$B$2466,2,0),"")</f>
        <v/>
      </c>
      <c r="AO5944" s="87"/>
      <c r="AP5944" s="88"/>
      <c r="AQ5944" s="88"/>
      <c r="AR5944" s="88"/>
      <c r="AS5944" s="88"/>
      <c r="AT5944" s="88"/>
      <c r="AU5944" s="88"/>
      <c r="AV5944" s="88"/>
      <c r="AW5944" s="88"/>
      <c r="AX5944" s="88"/>
      <c r="AY5944" s="88"/>
      <c r="AZ5944" s="88"/>
      <c r="BA5944" s="88"/>
      <c r="BB5944" s="89">
        <f t="shared" si="367"/>
        <v>0</v>
      </c>
      <c r="BC5944" s="90" t="str">
        <f t="shared" si="366"/>
        <v xml:space="preserve"> </v>
      </c>
      <c r="BD5944" s="91" t="str">
        <f t="shared" si="368"/>
        <v xml:space="preserve"> </v>
      </c>
      <c r="BE5944" s="92">
        <f t="shared" si="369"/>
        <v>0</v>
      </c>
    </row>
    <row r="5945" spans="1:57" s="74" customFormat="1" ht="50.1" customHeight="1" x14ac:dyDescent="0.2">
      <c r="A5945" s="78"/>
      <c r="B5945" s="78"/>
      <c r="C5945" s="78"/>
      <c r="D5945" s="78"/>
      <c r="E5945" s="79" t="str">
        <f>+IF(C5945&lt;&gt;"",VLOOKUP(MID(C5945,18,5),NIVELES!$A$133:$B$213,2,0),"")</f>
        <v/>
      </c>
      <c r="F5945" s="80"/>
      <c r="G5945" s="81" t="str">
        <f>+IF(F5945&lt;&gt;"",VLOOKUP(F5945,NIVELES!$A$246:$C$464,3,0),"")</f>
        <v/>
      </c>
      <c r="H5945" s="82"/>
      <c r="I5945" s="78"/>
      <c r="J5945" s="78"/>
      <c r="K5945" s="78"/>
      <c r="L5945" s="78"/>
      <c r="M5945" s="78"/>
      <c r="N5945" s="78"/>
      <c r="O5945" s="78"/>
      <c r="P5945" s="82"/>
      <c r="Q5945" s="78"/>
      <c r="R5945" s="82"/>
      <c r="S5945" s="82"/>
      <c r="T5945" s="82"/>
      <c r="U5945" s="82"/>
      <c r="V5945" s="82"/>
      <c r="W5945" s="82"/>
      <c r="X5945" s="82"/>
      <c r="Y5945" s="82"/>
      <c r="Z5945" s="82"/>
      <c r="AA5945" s="82"/>
      <c r="AB5945" s="82"/>
      <c r="AC5945" s="82"/>
      <c r="AD5945" s="85" t="str">
        <f>IF(A5945&lt;&gt;"",IF(D5945="DIRECCIÓN_DE_TRANSFERENCIAS","280 0031",VLOOKUP(C5945,NIVELES!$A$14:$B$105,2,0)),"")</f>
        <v/>
      </c>
      <c r="AE5945" s="86"/>
      <c r="AF5945" s="86"/>
      <c r="AG5945" s="79" t="str">
        <f>+IF(AF5945&lt;&gt;"",VLOOKUP(AF5945,NIVELES!$A$666:$B$673,2,0),"")</f>
        <v/>
      </c>
      <c r="AH5945" s="78"/>
      <c r="AI5945" s="79" t="str">
        <f>IF(AH5945&lt;&gt;"",VLOOKUP(CONCATENATE(AG5945,AH5945),NIVELES!$B$676:$C$745,2,0),"")</f>
        <v/>
      </c>
      <c r="AJ5945" s="78"/>
      <c r="AK5945" s="79" t="str">
        <f>+IF(AJ5945&lt;&gt;"",VLOOKUP(AJ5945,NIVELES!$A$816:$B$892,2,0),"")</f>
        <v/>
      </c>
      <c r="AL5945" s="78"/>
      <c r="AM5945" s="78"/>
      <c r="AN5945" s="79" t="str">
        <f>IF(AM5945&lt;&gt;"",+VLOOKUP(AM5945,NIVELES!$A$1652:$B$2466,2,0),"")</f>
        <v/>
      </c>
      <c r="AO5945" s="87"/>
      <c r="AP5945" s="88"/>
      <c r="AQ5945" s="88"/>
      <c r="AR5945" s="88"/>
      <c r="AS5945" s="88"/>
      <c r="AT5945" s="88"/>
      <c r="AU5945" s="88"/>
      <c r="AV5945" s="88"/>
      <c r="AW5945" s="88"/>
      <c r="AX5945" s="88"/>
      <c r="AY5945" s="88"/>
      <c r="AZ5945" s="88"/>
      <c r="BA5945" s="88"/>
      <c r="BB5945" s="89">
        <f t="shared" si="367"/>
        <v>0</v>
      </c>
      <c r="BC5945" s="90" t="str">
        <f t="shared" si="366"/>
        <v xml:space="preserve"> </v>
      </c>
      <c r="BD5945" s="91" t="str">
        <f t="shared" si="368"/>
        <v xml:space="preserve"> </v>
      </c>
      <c r="BE5945" s="92">
        <f t="shared" si="369"/>
        <v>0</v>
      </c>
    </row>
    <row r="5946" spans="1:57" s="74" customFormat="1" ht="50.1" customHeight="1" x14ac:dyDescent="0.2">
      <c r="A5946" s="78"/>
      <c r="B5946" s="78"/>
      <c r="C5946" s="78"/>
      <c r="D5946" s="78"/>
      <c r="E5946" s="79" t="str">
        <f>+IF(C5946&lt;&gt;"",VLOOKUP(MID(C5946,18,5),NIVELES!$A$133:$B$213,2,0),"")</f>
        <v/>
      </c>
      <c r="F5946" s="80"/>
      <c r="G5946" s="81" t="str">
        <f>+IF(F5946&lt;&gt;"",VLOOKUP(F5946,NIVELES!$A$246:$C$464,3,0),"")</f>
        <v/>
      </c>
      <c r="H5946" s="82"/>
      <c r="I5946" s="78"/>
      <c r="J5946" s="78"/>
      <c r="K5946" s="78"/>
      <c r="L5946" s="78"/>
      <c r="M5946" s="78"/>
      <c r="N5946" s="78"/>
      <c r="O5946" s="78"/>
      <c r="P5946" s="82"/>
      <c r="Q5946" s="78"/>
      <c r="R5946" s="82"/>
      <c r="S5946" s="82"/>
      <c r="T5946" s="82"/>
      <c r="U5946" s="82"/>
      <c r="V5946" s="82"/>
      <c r="W5946" s="82"/>
      <c r="X5946" s="82"/>
      <c r="Y5946" s="82"/>
      <c r="Z5946" s="82"/>
      <c r="AA5946" s="82"/>
      <c r="AB5946" s="82"/>
      <c r="AC5946" s="82"/>
      <c r="AD5946" s="85" t="str">
        <f>IF(A5946&lt;&gt;"",IF(D5946="DIRECCIÓN_DE_TRANSFERENCIAS","280 0031",VLOOKUP(C5946,NIVELES!$A$14:$B$105,2,0)),"")</f>
        <v/>
      </c>
      <c r="AE5946" s="86"/>
      <c r="AF5946" s="86"/>
      <c r="AG5946" s="79" t="str">
        <f>+IF(AF5946&lt;&gt;"",VLOOKUP(AF5946,NIVELES!$A$666:$B$673,2,0),"")</f>
        <v/>
      </c>
      <c r="AH5946" s="78"/>
      <c r="AI5946" s="79" t="str">
        <f>IF(AH5946&lt;&gt;"",VLOOKUP(CONCATENATE(AG5946,AH5946),NIVELES!$B$676:$C$745,2,0),"")</f>
        <v/>
      </c>
      <c r="AJ5946" s="78"/>
      <c r="AK5946" s="79" t="str">
        <f>+IF(AJ5946&lt;&gt;"",VLOOKUP(AJ5946,NIVELES!$A$816:$B$892,2,0),"")</f>
        <v/>
      </c>
      <c r="AL5946" s="78"/>
      <c r="AM5946" s="78"/>
      <c r="AN5946" s="79" t="str">
        <f>IF(AM5946&lt;&gt;"",+VLOOKUP(AM5946,NIVELES!$A$1652:$B$2466,2,0),"")</f>
        <v/>
      </c>
      <c r="AO5946" s="87"/>
      <c r="AP5946" s="88"/>
      <c r="AQ5946" s="88"/>
      <c r="AR5946" s="88"/>
      <c r="AS5946" s="88"/>
      <c r="AT5946" s="88"/>
      <c r="AU5946" s="88"/>
      <c r="AV5946" s="88"/>
      <c r="AW5946" s="88"/>
      <c r="AX5946" s="88"/>
      <c r="AY5946" s="88"/>
      <c r="AZ5946" s="88"/>
      <c r="BA5946" s="88"/>
      <c r="BB5946" s="89">
        <f t="shared" si="367"/>
        <v>0</v>
      </c>
      <c r="BC5946" s="90" t="str">
        <f t="shared" si="366"/>
        <v xml:space="preserve"> </v>
      </c>
      <c r="BD5946" s="91" t="str">
        <f t="shared" si="368"/>
        <v xml:space="preserve"> </v>
      </c>
      <c r="BE5946" s="92">
        <f t="shared" si="369"/>
        <v>0</v>
      </c>
    </row>
    <row r="5947" spans="1:57" s="74" customFormat="1" ht="50.1" customHeight="1" x14ac:dyDescent="0.2">
      <c r="A5947" s="78"/>
      <c r="B5947" s="78"/>
      <c r="C5947" s="78"/>
      <c r="D5947" s="78"/>
      <c r="E5947" s="79" t="str">
        <f>+IF(C5947&lt;&gt;"",VLOOKUP(MID(C5947,18,5),NIVELES!$A$133:$B$213,2,0),"")</f>
        <v/>
      </c>
      <c r="F5947" s="80"/>
      <c r="G5947" s="81" t="str">
        <f>+IF(F5947&lt;&gt;"",VLOOKUP(F5947,NIVELES!$A$246:$C$464,3,0),"")</f>
        <v/>
      </c>
      <c r="H5947" s="82"/>
      <c r="I5947" s="78"/>
      <c r="J5947" s="78"/>
      <c r="K5947" s="78"/>
      <c r="L5947" s="78"/>
      <c r="M5947" s="78"/>
      <c r="N5947" s="78"/>
      <c r="O5947" s="78"/>
      <c r="P5947" s="82"/>
      <c r="Q5947" s="78"/>
      <c r="R5947" s="82"/>
      <c r="S5947" s="82"/>
      <c r="T5947" s="82"/>
      <c r="U5947" s="82"/>
      <c r="V5947" s="82"/>
      <c r="W5947" s="82"/>
      <c r="X5947" s="82"/>
      <c r="Y5947" s="82"/>
      <c r="Z5947" s="82"/>
      <c r="AA5947" s="82"/>
      <c r="AB5947" s="82"/>
      <c r="AC5947" s="82"/>
      <c r="AD5947" s="85" t="str">
        <f>IF(A5947&lt;&gt;"",IF(D5947="DIRECCIÓN_DE_TRANSFERENCIAS","280 0031",VLOOKUP(C5947,NIVELES!$A$14:$B$105,2,0)),"")</f>
        <v/>
      </c>
      <c r="AE5947" s="86"/>
      <c r="AF5947" s="86"/>
      <c r="AG5947" s="79" t="str">
        <f>+IF(AF5947&lt;&gt;"",VLOOKUP(AF5947,NIVELES!$A$666:$B$673,2,0),"")</f>
        <v/>
      </c>
      <c r="AH5947" s="78"/>
      <c r="AI5947" s="79" t="str">
        <f>IF(AH5947&lt;&gt;"",VLOOKUP(CONCATENATE(AG5947,AH5947),NIVELES!$B$676:$C$745,2,0),"")</f>
        <v/>
      </c>
      <c r="AJ5947" s="78"/>
      <c r="AK5947" s="79" t="str">
        <f>+IF(AJ5947&lt;&gt;"",VLOOKUP(AJ5947,NIVELES!$A$816:$B$892,2,0),"")</f>
        <v/>
      </c>
      <c r="AL5947" s="78"/>
      <c r="AM5947" s="78"/>
      <c r="AN5947" s="79" t="str">
        <f>IF(AM5947&lt;&gt;"",+VLOOKUP(AM5947,NIVELES!$A$1652:$B$2466,2,0),"")</f>
        <v/>
      </c>
      <c r="AO5947" s="87"/>
      <c r="AP5947" s="88"/>
      <c r="AQ5947" s="88"/>
      <c r="AR5947" s="88"/>
      <c r="AS5947" s="88"/>
      <c r="AT5947" s="88"/>
      <c r="AU5947" s="88"/>
      <c r="AV5947" s="88"/>
      <c r="AW5947" s="88"/>
      <c r="AX5947" s="88"/>
      <c r="AY5947" s="88"/>
      <c r="AZ5947" s="88"/>
      <c r="BA5947" s="88"/>
      <c r="BB5947" s="89">
        <f t="shared" si="367"/>
        <v>0</v>
      </c>
      <c r="BC5947" s="90" t="str">
        <f t="shared" si="366"/>
        <v xml:space="preserve"> </v>
      </c>
      <c r="BD5947" s="91" t="str">
        <f t="shared" si="368"/>
        <v xml:space="preserve"> </v>
      </c>
      <c r="BE5947" s="92">
        <f t="shared" si="369"/>
        <v>0</v>
      </c>
    </row>
    <row r="5948" spans="1:57" s="74" customFormat="1" ht="50.1" customHeight="1" x14ac:dyDescent="0.2">
      <c r="A5948" s="78"/>
      <c r="B5948" s="78"/>
      <c r="C5948" s="78"/>
      <c r="D5948" s="78"/>
      <c r="E5948" s="79" t="str">
        <f>+IF(C5948&lt;&gt;"",VLOOKUP(MID(C5948,18,5),NIVELES!$A$133:$B$213,2,0),"")</f>
        <v/>
      </c>
      <c r="F5948" s="80"/>
      <c r="G5948" s="81" t="str">
        <f>+IF(F5948&lt;&gt;"",VLOOKUP(F5948,NIVELES!$A$246:$C$464,3,0),"")</f>
        <v/>
      </c>
      <c r="H5948" s="82"/>
      <c r="I5948" s="78"/>
      <c r="J5948" s="78"/>
      <c r="K5948" s="78"/>
      <c r="L5948" s="78"/>
      <c r="M5948" s="78"/>
      <c r="N5948" s="78"/>
      <c r="O5948" s="78"/>
      <c r="P5948" s="82"/>
      <c r="Q5948" s="78"/>
      <c r="R5948" s="82"/>
      <c r="S5948" s="82"/>
      <c r="T5948" s="82"/>
      <c r="U5948" s="82"/>
      <c r="V5948" s="82"/>
      <c r="W5948" s="82"/>
      <c r="X5948" s="82"/>
      <c r="Y5948" s="82"/>
      <c r="Z5948" s="82"/>
      <c r="AA5948" s="82"/>
      <c r="AB5948" s="82"/>
      <c r="AC5948" s="82"/>
      <c r="AD5948" s="85" t="str">
        <f>IF(A5948&lt;&gt;"",IF(D5948="DIRECCIÓN_DE_TRANSFERENCIAS","280 0031",VLOOKUP(C5948,NIVELES!$A$14:$B$105,2,0)),"")</f>
        <v/>
      </c>
      <c r="AE5948" s="86"/>
      <c r="AF5948" s="86"/>
      <c r="AG5948" s="79" t="str">
        <f>+IF(AF5948&lt;&gt;"",VLOOKUP(AF5948,NIVELES!$A$666:$B$673,2,0),"")</f>
        <v/>
      </c>
      <c r="AH5948" s="78"/>
      <c r="AI5948" s="79" t="str">
        <f>IF(AH5948&lt;&gt;"",VLOOKUP(CONCATENATE(AG5948,AH5948),NIVELES!$B$676:$C$745,2,0),"")</f>
        <v/>
      </c>
      <c r="AJ5948" s="78"/>
      <c r="AK5948" s="79" t="str">
        <f>+IF(AJ5948&lt;&gt;"",VLOOKUP(AJ5948,NIVELES!$A$816:$B$892,2,0),"")</f>
        <v/>
      </c>
      <c r="AL5948" s="78"/>
      <c r="AM5948" s="78"/>
      <c r="AN5948" s="79" t="str">
        <f>IF(AM5948&lt;&gt;"",+VLOOKUP(AM5948,NIVELES!$A$1652:$B$2466,2,0),"")</f>
        <v/>
      </c>
      <c r="AO5948" s="87"/>
      <c r="AP5948" s="88"/>
      <c r="AQ5948" s="88"/>
      <c r="AR5948" s="88"/>
      <c r="AS5948" s="88"/>
      <c r="AT5948" s="88"/>
      <c r="AU5948" s="88"/>
      <c r="AV5948" s="88"/>
      <c r="AW5948" s="88"/>
      <c r="AX5948" s="88"/>
      <c r="AY5948" s="88"/>
      <c r="AZ5948" s="88"/>
      <c r="BA5948" s="88"/>
      <c r="BB5948" s="89">
        <f t="shared" si="367"/>
        <v>0</v>
      </c>
      <c r="BC5948" s="90" t="str">
        <f t="shared" si="366"/>
        <v xml:space="preserve"> </v>
      </c>
      <c r="BD5948" s="91" t="str">
        <f t="shared" si="368"/>
        <v xml:space="preserve"> </v>
      </c>
      <c r="BE5948" s="92">
        <f t="shared" si="369"/>
        <v>0</v>
      </c>
    </row>
    <row r="5949" spans="1:57" s="74" customFormat="1" ht="50.1" customHeight="1" x14ac:dyDescent="0.2">
      <c r="A5949" s="78"/>
      <c r="B5949" s="78"/>
      <c r="C5949" s="78"/>
      <c r="D5949" s="78"/>
      <c r="E5949" s="79" t="str">
        <f>+IF(C5949&lt;&gt;"",VLOOKUP(MID(C5949,18,5),NIVELES!$A$133:$B$213,2,0),"")</f>
        <v/>
      </c>
      <c r="F5949" s="80"/>
      <c r="G5949" s="81" t="str">
        <f>+IF(F5949&lt;&gt;"",VLOOKUP(F5949,NIVELES!$A$246:$C$464,3,0),"")</f>
        <v/>
      </c>
      <c r="H5949" s="82"/>
      <c r="I5949" s="78"/>
      <c r="J5949" s="78"/>
      <c r="K5949" s="78"/>
      <c r="L5949" s="78"/>
      <c r="M5949" s="78"/>
      <c r="N5949" s="78"/>
      <c r="O5949" s="78"/>
      <c r="P5949" s="82"/>
      <c r="Q5949" s="78"/>
      <c r="R5949" s="82"/>
      <c r="S5949" s="82"/>
      <c r="T5949" s="82"/>
      <c r="U5949" s="82"/>
      <c r="V5949" s="82"/>
      <c r="W5949" s="82"/>
      <c r="X5949" s="82"/>
      <c r="Y5949" s="82"/>
      <c r="Z5949" s="82"/>
      <c r="AA5949" s="82"/>
      <c r="AB5949" s="82"/>
      <c r="AC5949" s="82"/>
      <c r="AD5949" s="85" t="str">
        <f>IF(A5949&lt;&gt;"",IF(D5949="DIRECCIÓN_DE_TRANSFERENCIAS","280 0031",VLOOKUP(C5949,NIVELES!$A$14:$B$105,2,0)),"")</f>
        <v/>
      </c>
      <c r="AE5949" s="86"/>
      <c r="AF5949" s="86"/>
      <c r="AG5949" s="79" t="str">
        <f>+IF(AF5949&lt;&gt;"",VLOOKUP(AF5949,NIVELES!$A$666:$B$673,2,0),"")</f>
        <v/>
      </c>
      <c r="AH5949" s="78"/>
      <c r="AI5949" s="79" t="str">
        <f>IF(AH5949&lt;&gt;"",VLOOKUP(CONCATENATE(AG5949,AH5949),NIVELES!$B$676:$C$745,2,0),"")</f>
        <v/>
      </c>
      <c r="AJ5949" s="78"/>
      <c r="AK5949" s="79" t="str">
        <f>+IF(AJ5949&lt;&gt;"",VLOOKUP(AJ5949,NIVELES!$A$816:$B$892,2,0),"")</f>
        <v/>
      </c>
      <c r="AL5949" s="78"/>
      <c r="AM5949" s="78"/>
      <c r="AN5949" s="79" t="str">
        <f>IF(AM5949&lt;&gt;"",+VLOOKUP(AM5949,NIVELES!$A$1652:$B$2466,2,0),"")</f>
        <v/>
      </c>
      <c r="AO5949" s="87"/>
      <c r="AP5949" s="88"/>
      <c r="AQ5949" s="88"/>
      <c r="AR5949" s="88"/>
      <c r="AS5949" s="88"/>
      <c r="AT5949" s="88"/>
      <c r="AU5949" s="88"/>
      <c r="AV5949" s="88"/>
      <c r="AW5949" s="88"/>
      <c r="AX5949" s="88"/>
      <c r="AY5949" s="88"/>
      <c r="AZ5949" s="88"/>
      <c r="BA5949" s="88"/>
      <c r="BB5949" s="89">
        <f t="shared" si="367"/>
        <v>0</v>
      </c>
      <c r="BC5949" s="90" t="str">
        <f t="shared" si="366"/>
        <v xml:space="preserve"> </v>
      </c>
      <c r="BD5949" s="91" t="str">
        <f t="shared" si="368"/>
        <v xml:space="preserve"> </v>
      </c>
      <c r="BE5949" s="92">
        <f t="shared" si="369"/>
        <v>0</v>
      </c>
    </row>
    <row r="5950" spans="1:57" s="74" customFormat="1" ht="50.1" customHeight="1" x14ac:dyDescent="0.2">
      <c r="A5950" s="78"/>
      <c r="B5950" s="78"/>
      <c r="C5950" s="78"/>
      <c r="D5950" s="78"/>
      <c r="E5950" s="79" t="str">
        <f>+IF(C5950&lt;&gt;"",VLOOKUP(MID(C5950,18,5),NIVELES!$A$133:$B$213,2,0),"")</f>
        <v/>
      </c>
      <c r="F5950" s="80"/>
      <c r="G5950" s="81" t="str">
        <f>+IF(F5950&lt;&gt;"",VLOOKUP(F5950,NIVELES!$A$246:$C$464,3,0),"")</f>
        <v/>
      </c>
      <c r="H5950" s="82"/>
      <c r="I5950" s="78"/>
      <c r="J5950" s="78"/>
      <c r="K5950" s="78"/>
      <c r="L5950" s="78"/>
      <c r="M5950" s="78"/>
      <c r="N5950" s="78"/>
      <c r="O5950" s="78"/>
      <c r="P5950" s="82"/>
      <c r="Q5950" s="78"/>
      <c r="R5950" s="82"/>
      <c r="S5950" s="82"/>
      <c r="T5950" s="82"/>
      <c r="U5950" s="82"/>
      <c r="V5950" s="82"/>
      <c r="W5950" s="82"/>
      <c r="X5950" s="82"/>
      <c r="Y5950" s="82"/>
      <c r="Z5950" s="82"/>
      <c r="AA5950" s="82"/>
      <c r="AB5950" s="82"/>
      <c r="AC5950" s="82"/>
      <c r="AD5950" s="85" t="str">
        <f>IF(A5950&lt;&gt;"",IF(D5950="DIRECCIÓN_DE_TRANSFERENCIAS","280 0031",VLOOKUP(C5950,NIVELES!$A$14:$B$105,2,0)),"")</f>
        <v/>
      </c>
      <c r="AE5950" s="86"/>
      <c r="AF5950" s="86"/>
      <c r="AG5950" s="79" t="str">
        <f>+IF(AF5950&lt;&gt;"",VLOOKUP(AF5950,NIVELES!$A$666:$B$673,2,0),"")</f>
        <v/>
      </c>
      <c r="AH5950" s="78"/>
      <c r="AI5950" s="79" t="str">
        <f>IF(AH5950&lt;&gt;"",VLOOKUP(CONCATENATE(AG5950,AH5950),NIVELES!$B$676:$C$745,2,0),"")</f>
        <v/>
      </c>
      <c r="AJ5950" s="78"/>
      <c r="AK5950" s="79" t="str">
        <f>+IF(AJ5950&lt;&gt;"",VLOOKUP(AJ5950,NIVELES!$A$816:$B$892,2,0),"")</f>
        <v/>
      </c>
      <c r="AL5950" s="78"/>
      <c r="AM5950" s="78"/>
      <c r="AN5950" s="79" t="str">
        <f>IF(AM5950&lt;&gt;"",+VLOOKUP(AM5950,NIVELES!$A$1652:$B$2466,2,0),"")</f>
        <v/>
      </c>
      <c r="AO5950" s="87"/>
      <c r="AP5950" s="88"/>
      <c r="AQ5950" s="88"/>
      <c r="AR5950" s="88"/>
      <c r="AS5950" s="88"/>
      <c r="AT5950" s="88"/>
      <c r="AU5950" s="88"/>
      <c r="AV5950" s="88"/>
      <c r="AW5950" s="88"/>
      <c r="AX5950" s="88"/>
      <c r="AY5950" s="88"/>
      <c r="AZ5950" s="88"/>
      <c r="BA5950" s="88"/>
      <c r="BB5950" s="89">
        <f t="shared" si="367"/>
        <v>0</v>
      </c>
      <c r="BC5950" s="90" t="str">
        <f t="shared" si="366"/>
        <v xml:space="preserve"> </v>
      </c>
      <c r="BD5950" s="91" t="str">
        <f t="shared" si="368"/>
        <v xml:space="preserve"> </v>
      </c>
      <c r="BE5950" s="92">
        <f t="shared" si="369"/>
        <v>0</v>
      </c>
    </row>
    <row r="5951" spans="1:57" s="74" customFormat="1" ht="50.1" customHeight="1" x14ac:dyDescent="0.2">
      <c r="A5951" s="78"/>
      <c r="B5951" s="78"/>
      <c r="C5951" s="78"/>
      <c r="D5951" s="78"/>
      <c r="E5951" s="79" t="str">
        <f>+IF(C5951&lt;&gt;"",VLOOKUP(MID(C5951,18,5),NIVELES!$A$133:$B$213,2,0),"")</f>
        <v/>
      </c>
      <c r="F5951" s="80"/>
      <c r="G5951" s="81" t="str">
        <f>+IF(F5951&lt;&gt;"",VLOOKUP(F5951,NIVELES!$A$246:$C$464,3,0),"")</f>
        <v/>
      </c>
      <c r="H5951" s="82"/>
      <c r="I5951" s="78"/>
      <c r="J5951" s="78"/>
      <c r="K5951" s="78"/>
      <c r="L5951" s="78"/>
      <c r="M5951" s="78"/>
      <c r="N5951" s="78"/>
      <c r="O5951" s="78"/>
      <c r="P5951" s="82"/>
      <c r="Q5951" s="78"/>
      <c r="R5951" s="82"/>
      <c r="S5951" s="82"/>
      <c r="T5951" s="82"/>
      <c r="U5951" s="82"/>
      <c r="V5951" s="82"/>
      <c r="W5951" s="82"/>
      <c r="X5951" s="82"/>
      <c r="Y5951" s="82"/>
      <c r="Z5951" s="82"/>
      <c r="AA5951" s="82"/>
      <c r="AB5951" s="82"/>
      <c r="AC5951" s="82"/>
      <c r="AD5951" s="85" t="str">
        <f>IF(A5951&lt;&gt;"",IF(D5951="DIRECCIÓN_DE_TRANSFERENCIAS","280 0031",VLOOKUP(C5951,NIVELES!$A$14:$B$105,2,0)),"")</f>
        <v/>
      </c>
      <c r="AE5951" s="86"/>
      <c r="AF5951" s="86"/>
      <c r="AG5951" s="79" t="str">
        <f>+IF(AF5951&lt;&gt;"",VLOOKUP(AF5951,NIVELES!$A$666:$B$673,2,0),"")</f>
        <v/>
      </c>
      <c r="AH5951" s="78"/>
      <c r="AI5951" s="79" t="str">
        <f>IF(AH5951&lt;&gt;"",VLOOKUP(CONCATENATE(AG5951,AH5951),NIVELES!$B$676:$C$745,2,0),"")</f>
        <v/>
      </c>
      <c r="AJ5951" s="78"/>
      <c r="AK5951" s="79" t="str">
        <f>+IF(AJ5951&lt;&gt;"",VLOOKUP(AJ5951,NIVELES!$A$816:$B$892,2,0),"")</f>
        <v/>
      </c>
      <c r="AL5951" s="78"/>
      <c r="AM5951" s="78"/>
      <c r="AN5951" s="79" t="str">
        <f>IF(AM5951&lt;&gt;"",+VLOOKUP(AM5951,NIVELES!$A$1652:$B$2466,2,0),"")</f>
        <v/>
      </c>
      <c r="AO5951" s="87"/>
      <c r="AP5951" s="88"/>
      <c r="AQ5951" s="88"/>
      <c r="AR5951" s="88"/>
      <c r="AS5951" s="88"/>
      <c r="AT5951" s="88"/>
      <c r="AU5951" s="88"/>
      <c r="AV5951" s="88"/>
      <c r="AW5951" s="88"/>
      <c r="AX5951" s="88"/>
      <c r="AY5951" s="88"/>
      <c r="AZ5951" s="88"/>
      <c r="BA5951" s="88"/>
      <c r="BB5951" s="89">
        <f t="shared" si="367"/>
        <v>0</v>
      </c>
      <c r="BC5951" s="90" t="str">
        <f t="shared" si="366"/>
        <v xml:space="preserve"> </v>
      </c>
      <c r="BD5951" s="91" t="str">
        <f t="shared" si="368"/>
        <v xml:space="preserve"> </v>
      </c>
      <c r="BE5951" s="92">
        <f t="shared" si="369"/>
        <v>0</v>
      </c>
    </row>
    <row r="5952" spans="1:57" s="74" customFormat="1" ht="50.1" customHeight="1" x14ac:dyDescent="0.2">
      <c r="A5952" s="78"/>
      <c r="B5952" s="78"/>
      <c r="C5952" s="78"/>
      <c r="D5952" s="78"/>
      <c r="E5952" s="79" t="str">
        <f>+IF(C5952&lt;&gt;"",VLOOKUP(MID(C5952,18,5),NIVELES!$A$133:$B$213,2,0),"")</f>
        <v/>
      </c>
      <c r="F5952" s="80"/>
      <c r="G5952" s="81" t="str">
        <f>+IF(F5952&lt;&gt;"",VLOOKUP(F5952,NIVELES!$A$246:$C$464,3,0),"")</f>
        <v/>
      </c>
      <c r="H5952" s="82"/>
      <c r="I5952" s="78"/>
      <c r="J5952" s="78"/>
      <c r="K5952" s="78"/>
      <c r="L5952" s="78"/>
      <c r="M5952" s="78"/>
      <c r="N5952" s="78"/>
      <c r="O5952" s="78"/>
      <c r="P5952" s="82"/>
      <c r="Q5952" s="78"/>
      <c r="R5952" s="82"/>
      <c r="S5952" s="82"/>
      <c r="T5952" s="82"/>
      <c r="U5952" s="82"/>
      <c r="V5952" s="82"/>
      <c r="W5952" s="82"/>
      <c r="X5952" s="82"/>
      <c r="Y5952" s="82"/>
      <c r="Z5952" s="82"/>
      <c r="AA5952" s="82"/>
      <c r="AB5952" s="82"/>
      <c r="AC5952" s="82"/>
      <c r="AD5952" s="85" t="str">
        <f>IF(A5952&lt;&gt;"",IF(D5952="DIRECCIÓN_DE_TRANSFERENCIAS","280 0031",VLOOKUP(C5952,NIVELES!$A$14:$B$105,2,0)),"")</f>
        <v/>
      </c>
      <c r="AE5952" s="86"/>
      <c r="AF5952" s="86"/>
      <c r="AG5952" s="79" t="str">
        <f>+IF(AF5952&lt;&gt;"",VLOOKUP(AF5952,NIVELES!$A$666:$B$673,2,0),"")</f>
        <v/>
      </c>
      <c r="AH5952" s="78"/>
      <c r="AI5952" s="79" t="str">
        <f>IF(AH5952&lt;&gt;"",VLOOKUP(CONCATENATE(AG5952,AH5952),NIVELES!$B$676:$C$745,2,0),"")</f>
        <v/>
      </c>
      <c r="AJ5952" s="78"/>
      <c r="AK5952" s="79" t="str">
        <f>+IF(AJ5952&lt;&gt;"",VLOOKUP(AJ5952,NIVELES!$A$816:$B$892,2,0),"")</f>
        <v/>
      </c>
      <c r="AL5952" s="78"/>
      <c r="AM5952" s="78"/>
      <c r="AN5952" s="79" t="str">
        <f>IF(AM5952&lt;&gt;"",+VLOOKUP(AM5952,NIVELES!$A$1652:$B$2466,2,0),"")</f>
        <v/>
      </c>
      <c r="AO5952" s="87"/>
      <c r="AP5952" s="88"/>
      <c r="AQ5952" s="88"/>
      <c r="AR5952" s="88"/>
      <c r="AS5952" s="88"/>
      <c r="AT5952" s="88"/>
      <c r="AU5952" s="88"/>
      <c r="AV5952" s="88"/>
      <c r="AW5952" s="88"/>
      <c r="AX5952" s="88"/>
      <c r="AY5952" s="88"/>
      <c r="AZ5952" s="88"/>
      <c r="BA5952" s="88"/>
      <c r="BB5952" s="89">
        <f t="shared" si="367"/>
        <v>0</v>
      </c>
      <c r="BC5952" s="90" t="str">
        <f t="shared" si="366"/>
        <v xml:space="preserve"> </v>
      </c>
      <c r="BD5952" s="91" t="str">
        <f t="shared" si="368"/>
        <v xml:space="preserve"> </v>
      </c>
      <c r="BE5952" s="92">
        <f t="shared" si="369"/>
        <v>0</v>
      </c>
    </row>
    <row r="5953" spans="1:57" s="74" customFormat="1" ht="50.1" customHeight="1" x14ac:dyDescent="0.2">
      <c r="A5953" s="78"/>
      <c r="B5953" s="78"/>
      <c r="C5953" s="78"/>
      <c r="D5953" s="78"/>
      <c r="E5953" s="79" t="str">
        <f>+IF(C5953&lt;&gt;"",VLOOKUP(MID(C5953,18,5),NIVELES!$A$133:$B$213,2,0),"")</f>
        <v/>
      </c>
      <c r="F5953" s="80"/>
      <c r="G5953" s="81" t="str">
        <f>+IF(F5953&lt;&gt;"",VLOOKUP(F5953,NIVELES!$A$246:$C$464,3,0),"")</f>
        <v/>
      </c>
      <c r="H5953" s="82"/>
      <c r="I5953" s="78"/>
      <c r="J5953" s="78"/>
      <c r="K5953" s="78"/>
      <c r="L5953" s="78"/>
      <c r="M5953" s="78"/>
      <c r="N5953" s="78"/>
      <c r="O5953" s="78"/>
      <c r="P5953" s="82"/>
      <c r="Q5953" s="78"/>
      <c r="R5953" s="82"/>
      <c r="S5953" s="82"/>
      <c r="T5953" s="82"/>
      <c r="U5953" s="82"/>
      <c r="V5953" s="82"/>
      <c r="W5953" s="82"/>
      <c r="X5953" s="82"/>
      <c r="Y5953" s="82"/>
      <c r="Z5953" s="82"/>
      <c r="AA5953" s="82"/>
      <c r="AB5953" s="82"/>
      <c r="AC5953" s="82"/>
      <c r="AD5953" s="85" t="str">
        <f>IF(A5953&lt;&gt;"",IF(D5953="DIRECCIÓN_DE_TRANSFERENCIAS","280 0031",VLOOKUP(C5953,NIVELES!$A$14:$B$105,2,0)),"")</f>
        <v/>
      </c>
      <c r="AE5953" s="86"/>
      <c r="AF5953" s="86"/>
      <c r="AG5953" s="79" t="str">
        <f>+IF(AF5953&lt;&gt;"",VLOOKUP(AF5953,NIVELES!$A$666:$B$673,2,0),"")</f>
        <v/>
      </c>
      <c r="AH5953" s="78"/>
      <c r="AI5953" s="79" t="str">
        <f>IF(AH5953&lt;&gt;"",VLOOKUP(CONCATENATE(AG5953,AH5953),NIVELES!$B$676:$C$745,2,0),"")</f>
        <v/>
      </c>
      <c r="AJ5953" s="78"/>
      <c r="AK5953" s="79" t="str">
        <f>+IF(AJ5953&lt;&gt;"",VLOOKUP(AJ5953,NIVELES!$A$816:$B$892,2,0),"")</f>
        <v/>
      </c>
      <c r="AL5953" s="78"/>
      <c r="AM5953" s="78"/>
      <c r="AN5953" s="79" t="str">
        <f>IF(AM5953&lt;&gt;"",+VLOOKUP(AM5953,NIVELES!$A$1652:$B$2466,2,0),"")</f>
        <v/>
      </c>
      <c r="AO5953" s="87"/>
      <c r="AP5953" s="88"/>
      <c r="AQ5953" s="88"/>
      <c r="AR5953" s="88"/>
      <c r="AS5953" s="88"/>
      <c r="AT5953" s="88"/>
      <c r="AU5953" s="88"/>
      <c r="AV5953" s="88"/>
      <c r="AW5953" s="88"/>
      <c r="AX5953" s="88"/>
      <c r="AY5953" s="88"/>
      <c r="AZ5953" s="88"/>
      <c r="BA5953" s="88"/>
      <c r="BB5953" s="89">
        <f t="shared" si="367"/>
        <v>0</v>
      </c>
      <c r="BC5953" s="90" t="str">
        <f t="shared" si="366"/>
        <v xml:space="preserve"> </v>
      </c>
      <c r="BD5953" s="91" t="str">
        <f t="shared" si="368"/>
        <v xml:space="preserve"> </v>
      </c>
      <c r="BE5953" s="92">
        <f t="shared" si="369"/>
        <v>0</v>
      </c>
    </row>
    <row r="5954" spans="1:57" s="74" customFormat="1" ht="50.1" customHeight="1" x14ac:dyDescent="0.2">
      <c r="A5954" s="78"/>
      <c r="B5954" s="78"/>
      <c r="C5954" s="78"/>
      <c r="D5954" s="78"/>
      <c r="E5954" s="79" t="str">
        <f>+IF(C5954&lt;&gt;"",VLOOKUP(MID(C5954,18,5),NIVELES!$A$133:$B$213,2,0),"")</f>
        <v/>
      </c>
      <c r="F5954" s="80"/>
      <c r="G5954" s="81" t="str">
        <f>+IF(F5954&lt;&gt;"",VLOOKUP(F5954,NIVELES!$A$246:$C$464,3,0),"")</f>
        <v/>
      </c>
      <c r="H5954" s="82"/>
      <c r="I5954" s="78"/>
      <c r="J5954" s="78"/>
      <c r="K5954" s="78"/>
      <c r="L5954" s="78"/>
      <c r="M5954" s="78"/>
      <c r="N5954" s="78"/>
      <c r="O5954" s="78"/>
      <c r="P5954" s="82"/>
      <c r="Q5954" s="78"/>
      <c r="R5954" s="82"/>
      <c r="S5954" s="82"/>
      <c r="T5954" s="82"/>
      <c r="U5954" s="82"/>
      <c r="V5954" s="82"/>
      <c r="W5954" s="82"/>
      <c r="X5954" s="82"/>
      <c r="Y5954" s="82"/>
      <c r="Z5954" s="82"/>
      <c r="AA5954" s="82"/>
      <c r="AB5954" s="82"/>
      <c r="AC5954" s="82"/>
      <c r="AD5954" s="85" t="str">
        <f>IF(A5954&lt;&gt;"",IF(D5954="DIRECCIÓN_DE_TRANSFERENCIAS","280 0031",VLOOKUP(C5954,NIVELES!$A$14:$B$105,2,0)),"")</f>
        <v/>
      </c>
      <c r="AE5954" s="86"/>
      <c r="AF5954" s="86"/>
      <c r="AG5954" s="79" t="str">
        <f>+IF(AF5954&lt;&gt;"",VLOOKUP(AF5954,NIVELES!$A$666:$B$673,2,0),"")</f>
        <v/>
      </c>
      <c r="AH5954" s="78"/>
      <c r="AI5954" s="79" t="str">
        <f>IF(AH5954&lt;&gt;"",VLOOKUP(CONCATENATE(AG5954,AH5954),NIVELES!$B$676:$C$745,2,0),"")</f>
        <v/>
      </c>
      <c r="AJ5954" s="78"/>
      <c r="AK5954" s="79" t="str">
        <f>+IF(AJ5954&lt;&gt;"",VLOOKUP(AJ5954,NIVELES!$A$816:$B$892,2,0),"")</f>
        <v/>
      </c>
      <c r="AL5954" s="78"/>
      <c r="AM5954" s="78"/>
      <c r="AN5954" s="79" t="str">
        <f>IF(AM5954&lt;&gt;"",+VLOOKUP(AM5954,NIVELES!$A$1652:$B$2466,2,0),"")</f>
        <v/>
      </c>
      <c r="AO5954" s="87"/>
      <c r="AP5954" s="88"/>
      <c r="AQ5954" s="88"/>
      <c r="AR5954" s="88"/>
      <c r="AS5954" s="88"/>
      <c r="AT5954" s="88"/>
      <c r="AU5954" s="88"/>
      <c r="AV5954" s="88"/>
      <c r="AW5954" s="88"/>
      <c r="AX5954" s="88"/>
      <c r="AY5954" s="88"/>
      <c r="AZ5954" s="88"/>
      <c r="BA5954" s="88"/>
      <c r="BB5954" s="89">
        <f t="shared" si="367"/>
        <v>0</v>
      </c>
      <c r="BC5954" s="90" t="str">
        <f t="shared" si="366"/>
        <v xml:space="preserve"> </v>
      </c>
      <c r="BD5954" s="91" t="str">
        <f t="shared" si="368"/>
        <v xml:space="preserve"> </v>
      </c>
      <c r="BE5954" s="92">
        <f t="shared" si="369"/>
        <v>0</v>
      </c>
    </row>
    <row r="5955" spans="1:57" s="74" customFormat="1" ht="50.1" customHeight="1" x14ac:dyDescent="0.2">
      <c r="A5955" s="78"/>
      <c r="B5955" s="78"/>
      <c r="C5955" s="78"/>
      <c r="D5955" s="78"/>
      <c r="E5955" s="79" t="str">
        <f>+IF(C5955&lt;&gt;"",VLOOKUP(MID(C5955,18,5),NIVELES!$A$133:$B$213,2,0),"")</f>
        <v/>
      </c>
      <c r="F5955" s="80"/>
      <c r="G5955" s="81" t="str">
        <f>+IF(F5955&lt;&gt;"",VLOOKUP(F5955,NIVELES!$A$246:$C$464,3,0),"")</f>
        <v/>
      </c>
      <c r="H5955" s="82"/>
      <c r="I5955" s="78"/>
      <c r="J5955" s="78"/>
      <c r="K5955" s="78"/>
      <c r="L5955" s="78"/>
      <c r="M5955" s="78"/>
      <c r="N5955" s="78"/>
      <c r="O5955" s="78"/>
      <c r="P5955" s="82"/>
      <c r="Q5955" s="78"/>
      <c r="R5955" s="82"/>
      <c r="S5955" s="82"/>
      <c r="T5955" s="82"/>
      <c r="U5955" s="82"/>
      <c r="V5955" s="82"/>
      <c r="W5955" s="82"/>
      <c r="X5955" s="82"/>
      <c r="Y5955" s="82"/>
      <c r="Z5955" s="82"/>
      <c r="AA5955" s="82"/>
      <c r="AB5955" s="82"/>
      <c r="AC5955" s="82"/>
      <c r="AD5955" s="85" t="str">
        <f>IF(A5955&lt;&gt;"",IF(D5955="DIRECCIÓN_DE_TRANSFERENCIAS","280 0031",VLOOKUP(C5955,NIVELES!$A$14:$B$105,2,0)),"")</f>
        <v/>
      </c>
      <c r="AE5955" s="86"/>
      <c r="AF5955" s="86"/>
      <c r="AG5955" s="79" t="str">
        <f>+IF(AF5955&lt;&gt;"",VLOOKUP(AF5955,NIVELES!$A$666:$B$673,2,0),"")</f>
        <v/>
      </c>
      <c r="AH5955" s="78"/>
      <c r="AI5955" s="79" t="str">
        <f>IF(AH5955&lt;&gt;"",VLOOKUP(CONCATENATE(AG5955,AH5955),NIVELES!$B$676:$C$745,2,0),"")</f>
        <v/>
      </c>
      <c r="AJ5955" s="78"/>
      <c r="AK5955" s="79" t="str">
        <f>+IF(AJ5955&lt;&gt;"",VLOOKUP(AJ5955,NIVELES!$A$816:$B$892,2,0),"")</f>
        <v/>
      </c>
      <c r="AL5955" s="78"/>
      <c r="AM5955" s="78"/>
      <c r="AN5955" s="79" t="str">
        <f>IF(AM5955&lt;&gt;"",+VLOOKUP(AM5955,NIVELES!$A$1652:$B$2466,2,0),"")</f>
        <v/>
      </c>
      <c r="AO5955" s="87"/>
      <c r="AP5955" s="88"/>
      <c r="AQ5955" s="88"/>
      <c r="AR5955" s="88"/>
      <c r="AS5955" s="88"/>
      <c r="AT5955" s="88"/>
      <c r="AU5955" s="88"/>
      <c r="AV5955" s="88"/>
      <c r="AW5955" s="88"/>
      <c r="AX5955" s="88"/>
      <c r="AY5955" s="88"/>
      <c r="AZ5955" s="88"/>
      <c r="BA5955" s="88"/>
      <c r="BB5955" s="89">
        <f t="shared" si="367"/>
        <v>0</v>
      </c>
      <c r="BC5955" s="90" t="str">
        <f t="shared" si="366"/>
        <v xml:space="preserve"> </v>
      </c>
      <c r="BD5955" s="91" t="str">
        <f t="shared" si="368"/>
        <v xml:space="preserve"> </v>
      </c>
      <c r="BE5955" s="92">
        <f t="shared" si="369"/>
        <v>0</v>
      </c>
    </row>
    <row r="5956" spans="1:57" s="74" customFormat="1" ht="50.1" customHeight="1" x14ac:dyDescent="0.2">
      <c r="A5956" s="78"/>
      <c r="B5956" s="78"/>
      <c r="C5956" s="78"/>
      <c r="D5956" s="78"/>
      <c r="E5956" s="79" t="str">
        <f>+IF(C5956&lt;&gt;"",VLOOKUP(MID(C5956,18,5),NIVELES!$A$133:$B$213,2,0),"")</f>
        <v/>
      </c>
      <c r="F5956" s="80"/>
      <c r="G5956" s="81" t="str">
        <f>+IF(F5956&lt;&gt;"",VLOOKUP(F5956,NIVELES!$A$246:$C$464,3,0),"")</f>
        <v/>
      </c>
      <c r="H5956" s="82"/>
      <c r="I5956" s="78"/>
      <c r="J5956" s="78"/>
      <c r="K5956" s="78"/>
      <c r="L5956" s="78"/>
      <c r="M5956" s="78"/>
      <c r="N5956" s="78"/>
      <c r="O5956" s="78"/>
      <c r="P5956" s="82"/>
      <c r="Q5956" s="78"/>
      <c r="R5956" s="82"/>
      <c r="S5956" s="82"/>
      <c r="T5956" s="82"/>
      <c r="U5956" s="82"/>
      <c r="V5956" s="82"/>
      <c r="W5956" s="82"/>
      <c r="X5956" s="82"/>
      <c r="Y5956" s="82"/>
      <c r="Z5956" s="82"/>
      <c r="AA5956" s="82"/>
      <c r="AB5956" s="82"/>
      <c r="AC5956" s="82"/>
      <c r="AD5956" s="85" t="str">
        <f>IF(A5956&lt;&gt;"",IF(D5956="DIRECCIÓN_DE_TRANSFERENCIAS","280 0031",VLOOKUP(C5956,NIVELES!$A$14:$B$105,2,0)),"")</f>
        <v/>
      </c>
      <c r="AE5956" s="86"/>
      <c r="AF5956" s="86"/>
      <c r="AG5956" s="79" t="str">
        <f>+IF(AF5956&lt;&gt;"",VLOOKUP(AF5956,NIVELES!$A$666:$B$673,2,0),"")</f>
        <v/>
      </c>
      <c r="AH5956" s="78"/>
      <c r="AI5956" s="79" t="str">
        <f>IF(AH5956&lt;&gt;"",VLOOKUP(CONCATENATE(AG5956,AH5956),NIVELES!$B$676:$C$745,2,0),"")</f>
        <v/>
      </c>
      <c r="AJ5956" s="78"/>
      <c r="AK5956" s="79" t="str">
        <f>+IF(AJ5956&lt;&gt;"",VLOOKUP(AJ5956,NIVELES!$A$816:$B$892,2,0),"")</f>
        <v/>
      </c>
      <c r="AL5956" s="78"/>
      <c r="AM5956" s="78"/>
      <c r="AN5956" s="79" t="str">
        <f>IF(AM5956&lt;&gt;"",+VLOOKUP(AM5956,NIVELES!$A$1652:$B$2466,2,0),"")</f>
        <v/>
      </c>
      <c r="AO5956" s="87"/>
      <c r="AP5956" s="88"/>
      <c r="AQ5956" s="88"/>
      <c r="AR5956" s="88"/>
      <c r="AS5956" s="88"/>
      <c r="AT5956" s="88"/>
      <c r="AU5956" s="88"/>
      <c r="AV5956" s="88"/>
      <c r="AW5956" s="88"/>
      <c r="AX5956" s="88"/>
      <c r="AY5956" s="88"/>
      <c r="AZ5956" s="88"/>
      <c r="BA5956" s="88"/>
      <c r="BB5956" s="89">
        <f t="shared" si="367"/>
        <v>0</v>
      </c>
      <c r="BC5956" s="90" t="str">
        <f t="shared" si="366"/>
        <v xml:space="preserve"> </v>
      </c>
      <c r="BD5956" s="91" t="str">
        <f t="shared" si="368"/>
        <v xml:space="preserve"> </v>
      </c>
      <c r="BE5956" s="92">
        <f t="shared" si="369"/>
        <v>0</v>
      </c>
    </row>
    <row r="5957" spans="1:57" s="74" customFormat="1" ht="50.1" customHeight="1" x14ac:dyDescent="0.2">
      <c r="A5957" s="78"/>
      <c r="B5957" s="78"/>
      <c r="C5957" s="78"/>
      <c r="D5957" s="78"/>
      <c r="E5957" s="79" t="str">
        <f>+IF(C5957&lt;&gt;"",VLOOKUP(MID(C5957,18,5),NIVELES!$A$133:$B$213,2,0),"")</f>
        <v/>
      </c>
      <c r="F5957" s="80"/>
      <c r="G5957" s="81" t="str">
        <f>+IF(F5957&lt;&gt;"",VLOOKUP(F5957,NIVELES!$A$246:$C$464,3,0),"")</f>
        <v/>
      </c>
      <c r="H5957" s="82"/>
      <c r="I5957" s="78"/>
      <c r="J5957" s="78"/>
      <c r="K5957" s="78"/>
      <c r="L5957" s="78"/>
      <c r="M5957" s="78"/>
      <c r="N5957" s="78"/>
      <c r="O5957" s="78"/>
      <c r="P5957" s="82"/>
      <c r="Q5957" s="78"/>
      <c r="R5957" s="82"/>
      <c r="S5957" s="82"/>
      <c r="T5957" s="82"/>
      <c r="U5957" s="82"/>
      <c r="V5957" s="82"/>
      <c r="W5957" s="82"/>
      <c r="X5957" s="82"/>
      <c r="Y5957" s="82"/>
      <c r="Z5957" s="82"/>
      <c r="AA5957" s="82"/>
      <c r="AB5957" s="82"/>
      <c r="AC5957" s="82"/>
      <c r="AD5957" s="85" t="str">
        <f>IF(A5957&lt;&gt;"",IF(D5957="DIRECCIÓN_DE_TRANSFERENCIAS","280 0031",VLOOKUP(C5957,NIVELES!$A$14:$B$105,2,0)),"")</f>
        <v/>
      </c>
      <c r="AE5957" s="86"/>
      <c r="AF5957" s="86"/>
      <c r="AG5957" s="79" t="str">
        <f>+IF(AF5957&lt;&gt;"",VLOOKUP(AF5957,NIVELES!$A$666:$B$673,2,0),"")</f>
        <v/>
      </c>
      <c r="AH5957" s="78"/>
      <c r="AI5957" s="79" t="str">
        <f>IF(AH5957&lt;&gt;"",VLOOKUP(CONCATENATE(AG5957,AH5957),NIVELES!$B$676:$C$745,2,0),"")</f>
        <v/>
      </c>
      <c r="AJ5957" s="78"/>
      <c r="AK5957" s="79" t="str">
        <f>+IF(AJ5957&lt;&gt;"",VLOOKUP(AJ5957,NIVELES!$A$816:$B$892,2,0),"")</f>
        <v/>
      </c>
      <c r="AL5957" s="78"/>
      <c r="AM5957" s="78"/>
      <c r="AN5957" s="79" t="str">
        <f>IF(AM5957&lt;&gt;"",+VLOOKUP(AM5957,NIVELES!$A$1652:$B$2466,2,0),"")</f>
        <v/>
      </c>
      <c r="AO5957" s="87"/>
      <c r="AP5957" s="88"/>
      <c r="AQ5957" s="88"/>
      <c r="AR5957" s="88"/>
      <c r="AS5957" s="88"/>
      <c r="AT5957" s="88"/>
      <c r="AU5957" s="88"/>
      <c r="AV5957" s="88"/>
      <c r="AW5957" s="88"/>
      <c r="AX5957" s="88"/>
      <c r="AY5957" s="88"/>
      <c r="AZ5957" s="88"/>
      <c r="BA5957" s="88"/>
      <c r="BB5957" s="89">
        <f t="shared" si="367"/>
        <v>0</v>
      </c>
      <c r="BC5957" s="90" t="str">
        <f t="shared" si="366"/>
        <v xml:space="preserve"> </v>
      </c>
      <c r="BD5957" s="91" t="str">
        <f t="shared" si="368"/>
        <v xml:space="preserve"> </v>
      </c>
      <c r="BE5957" s="92">
        <f t="shared" si="369"/>
        <v>0</v>
      </c>
    </row>
    <row r="5958" spans="1:57" s="74" customFormat="1" ht="50.1" customHeight="1" x14ac:dyDescent="0.2">
      <c r="A5958" s="78"/>
      <c r="B5958" s="78"/>
      <c r="C5958" s="78"/>
      <c r="D5958" s="78"/>
      <c r="E5958" s="79" t="str">
        <f>+IF(C5958&lt;&gt;"",VLOOKUP(MID(C5958,18,5),NIVELES!$A$133:$B$213,2,0),"")</f>
        <v/>
      </c>
      <c r="F5958" s="80"/>
      <c r="G5958" s="81" t="str">
        <f>+IF(F5958&lt;&gt;"",VLOOKUP(F5958,NIVELES!$A$246:$C$464,3,0),"")</f>
        <v/>
      </c>
      <c r="H5958" s="82"/>
      <c r="I5958" s="78"/>
      <c r="J5958" s="78"/>
      <c r="K5958" s="78"/>
      <c r="L5958" s="78"/>
      <c r="M5958" s="78"/>
      <c r="N5958" s="78"/>
      <c r="O5958" s="78"/>
      <c r="P5958" s="82"/>
      <c r="Q5958" s="78"/>
      <c r="R5958" s="82"/>
      <c r="S5958" s="82"/>
      <c r="T5958" s="82"/>
      <c r="U5958" s="82"/>
      <c r="V5958" s="82"/>
      <c r="W5958" s="82"/>
      <c r="X5958" s="82"/>
      <c r="Y5958" s="82"/>
      <c r="Z5958" s="82"/>
      <c r="AA5958" s="82"/>
      <c r="AB5958" s="82"/>
      <c r="AC5958" s="82"/>
      <c r="AD5958" s="85" t="str">
        <f>IF(A5958&lt;&gt;"",IF(D5958="DIRECCIÓN_DE_TRANSFERENCIAS","280 0031",VLOOKUP(C5958,NIVELES!$A$14:$B$105,2,0)),"")</f>
        <v/>
      </c>
      <c r="AE5958" s="86"/>
      <c r="AF5958" s="86"/>
      <c r="AG5958" s="79" t="str">
        <f>+IF(AF5958&lt;&gt;"",VLOOKUP(AF5958,NIVELES!$A$666:$B$673,2,0),"")</f>
        <v/>
      </c>
      <c r="AH5958" s="78"/>
      <c r="AI5958" s="79" t="str">
        <f>IF(AH5958&lt;&gt;"",VLOOKUP(CONCATENATE(AG5958,AH5958),NIVELES!$B$676:$C$745,2,0),"")</f>
        <v/>
      </c>
      <c r="AJ5958" s="78"/>
      <c r="AK5958" s="79" t="str">
        <f>+IF(AJ5958&lt;&gt;"",VLOOKUP(AJ5958,NIVELES!$A$816:$B$892,2,0),"")</f>
        <v/>
      </c>
      <c r="AL5958" s="78"/>
      <c r="AM5958" s="78"/>
      <c r="AN5958" s="79" t="str">
        <f>IF(AM5958&lt;&gt;"",+VLOOKUP(AM5958,NIVELES!$A$1652:$B$2466,2,0),"")</f>
        <v/>
      </c>
      <c r="AO5958" s="87"/>
      <c r="AP5958" s="88"/>
      <c r="AQ5958" s="88"/>
      <c r="AR5958" s="88"/>
      <c r="AS5958" s="88"/>
      <c r="AT5958" s="88"/>
      <c r="AU5958" s="88"/>
      <c r="AV5958" s="88"/>
      <c r="AW5958" s="88"/>
      <c r="AX5958" s="88"/>
      <c r="AY5958" s="88"/>
      <c r="AZ5958" s="88"/>
      <c r="BA5958" s="88"/>
      <c r="BB5958" s="89">
        <f t="shared" si="367"/>
        <v>0</v>
      </c>
      <c r="BC5958" s="90" t="str">
        <f t="shared" si="366"/>
        <v xml:space="preserve"> </v>
      </c>
      <c r="BD5958" s="91" t="str">
        <f t="shared" si="368"/>
        <v xml:space="preserve"> </v>
      </c>
      <c r="BE5958" s="92">
        <f t="shared" si="369"/>
        <v>0</v>
      </c>
    </row>
    <row r="5959" spans="1:57" s="74" customFormat="1" ht="50.1" customHeight="1" x14ac:dyDescent="0.2">
      <c r="A5959" s="78"/>
      <c r="B5959" s="78"/>
      <c r="C5959" s="78"/>
      <c r="D5959" s="78"/>
      <c r="E5959" s="79" t="str">
        <f>+IF(C5959&lt;&gt;"",VLOOKUP(MID(C5959,18,5),NIVELES!$A$133:$B$213,2,0),"")</f>
        <v/>
      </c>
      <c r="F5959" s="80"/>
      <c r="G5959" s="81" t="str">
        <f>+IF(F5959&lt;&gt;"",VLOOKUP(F5959,NIVELES!$A$246:$C$464,3,0),"")</f>
        <v/>
      </c>
      <c r="H5959" s="82"/>
      <c r="I5959" s="78"/>
      <c r="J5959" s="78"/>
      <c r="K5959" s="78"/>
      <c r="L5959" s="78"/>
      <c r="M5959" s="78"/>
      <c r="N5959" s="78"/>
      <c r="O5959" s="78"/>
      <c r="P5959" s="82"/>
      <c r="Q5959" s="78"/>
      <c r="R5959" s="82"/>
      <c r="S5959" s="82"/>
      <c r="T5959" s="82"/>
      <c r="U5959" s="82"/>
      <c r="V5959" s="82"/>
      <c r="W5959" s="82"/>
      <c r="X5959" s="82"/>
      <c r="Y5959" s="82"/>
      <c r="Z5959" s="82"/>
      <c r="AA5959" s="82"/>
      <c r="AB5959" s="82"/>
      <c r="AC5959" s="82"/>
      <c r="AD5959" s="85" t="str">
        <f>IF(A5959&lt;&gt;"",IF(D5959="DIRECCIÓN_DE_TRANSFERENCIAS","280 0031",VLOOKUP(C5959,NIVELES!$A$14:$B$105,2,0)),"")</f>
        <v/>
      </c>
      <c r="AE5959" s="86"/>
      <c r="AF5959" s="86"/>
      <c r="AG5959" s="79" t="str">
        <f>+IF(AF5959&lt;&gt;"",VLOOKUP(AF5959,NIVELES!$A$666:$B$673,2,0),"")</f>
        <v/>
      </c>
      <c r="AH5959" s="78"/>
      <c r="AI5959" s="79" t="str">
        <f>IF(AH5959&lt;&gt;"",VLOOKUP(CONCATENATE(AG5959,AH5959),NIVELES!$B$676:$C$745,2,0),"")</f>
        <v/>
      </c>
      <c r="AJ5959" s="78"/>
      <c r="AK5959" s="79" t="str">
        <f>+IF(AJ5959&lt;&gt;"",VLOOKUP(AJ5959,NIVELES!$A$816:$B$892,2,0),"")</f>
        <v/>
      </c>
      <c r="AL5959" s="78"/>
      <c r="AM5959" s="78"/>
      <c r="AN5959" s="79" t="str">
        <f>IF(AM5959&lt;&gt;"",+VLOOKUP(AM5959,NIVELES!$A$1652:$B$2466,2,0),"")</f>
        <v/>
      </c>
      <c r="AO5959" s="87"/>
      <c r="AP5959" s="88"/>
      <c r="AQ5959" s="88"/>
      <c r="AR5959" s="88"/>
      <c r="AS5959" s="88"/>
      <c r="AT5959" s="88"/>
      <c r="AU5959" s="88"/>
      <c r="AV5959" s="88"/>
      <c r="AW5959" s="88"/>
      <c r="AX5959" s="88"/>
      <c r="AY5959" s="88"/>
      <c r="AZ5959" s="88"/>
      <c r="BA5959" s="88"/>
      <c r="BB5959" s="89">
        <f t="shared" si="367"/>
        <v>0</v>
      </c>
      <c r="BC5959" s="90" t="str">
        <f t="shared" ref="BC5959:BC6022" si="370">IF(A5959&lt;&gt;"",IF(AO5959&lt;&gt;"",IF(AO5959=BB5959,"OK",AO5959-BB5959),IF(AND(AO5959="",BB5959=""),"",AO5959-BB5959))," ")</f>
        <v xml:space="preserve"> </v>
      </c>
      <c r="BD5959" s="91" t="str">
        <f t="shared" si="368"/>
        <v xml:space="preserve"> </v>
      </c>
      <c r="BE5959" s="92">
        <f t="shared" si="369"/>
        <v>0</v>
      </c>
    </row>
    <row r="5960" spans="1:57" s="74" customFormat="1" ht="50.1" customHeight="1" x14ac:dyDescent="0.2">
      <c r="A5960" s="78"/>
      <c r="B5960" s="78"/>
      <c r="C5960" s="78"/>
      <c r="D5960" s="78"/>
      <c r="E5960" s="79" t="str">
        <f>+IF(C5960&lt;&gt;"",VLOOKUP(MID(C5960,18,5),NIVELES!$A$133:$B$213,2,0),"")</f>
        <v/>
      </c>
      <c r="F5960" s="80"/>
      <c r="G5960" s="81" t="str">
        <f>+IF(F5960&lt;&gt;"",VLOOKUP(F5960,NIVELES!$A$246:$C$464,3,0),"")</f>
        <v/>
      </c>
      <c r="H5960" s="82"/>
      <c r="I5960" s="78"/>
      <c r="J5960" s="78"/>
      <c r="K5960" s="78"/>
      <c r="L5960" s="78"/>
      <c r="M5960" s="78"/>
      <c r="N5960" s="78"/>
      <c r="O5960" s="78"/>
      <c r="P5960" s="82"/>
      <c r="Q5960" s="78"/>
      <c r="R5960" s="82"/>
      <c r="S5960" s="82"/>
      <c r="T5960" s="82"/>
      <c r="U5960" s="82"/>
      <c r="V5960" s="82"/>
      <c r="W5960" s="82"/>
      <c r="X5960" s="82"/>
      <c r="Y5960" s="82"/>
      <c r="Z5960" s="82"/>
      <c r="AA5960" s="82"/>
      <c r="AB5960" s="82"/>
      <c r="AC5960" s="82"/>
      <c r="AD5960" s="85" t="str">
        <f>IF(A5960&lt;&gt;"",IF(D5960="DIRECCIÓN_DE_TRANSFERENCIAS","280 0031",VLOOKUP(C5960,NIVELES!$A$14:$B$105,2,0)),"")</f>
        <v/>
      </c>
      <c r="AE5960" s="86"/>
      <c r="AF5960" s="86"/>
      <c r="AG5960" s="79" t="str">
        <f>+IF(AF5960&lt;&gt;"",VLOOKUP(AF5960,NIVELES!$A$666:$B$673,2,0),"")</f>
        <v/>
      </c>
      <c r="AH5960" s="78"/>
      <c r="AI5960" s="79" t="str">
        <f>IF(AH5960&lt;&gt;"",VLOOKUP(CONCATENATE(AG5960,AH5960),NIVELES!$B$676:$C$745,2,0),"")</f>
        <v/>
      </c>
      <c r="AJ5960" s="78"/>
      <c r="AK5960" s="79" t="str">
        <f>+IF(AJ5960&lt;&gt;"",VLOOKUP(AJ5960,NIVELES!$A$816:$B$892,2,0),"")</f>
        <v/>
      </c>
      <c r="AL5960" s="78"/>
      <c r="AM5960" s="78"/>
      <c r="AN5960" s="79" t="str">
        <f>IF(AM5960&lt;&gt;"",+VLOOKUP(AM5960,NIVELES!$A$1652:$B$2466,2,0),"")</f>
        <v/>
      </c>
      <c r="AO5960" s="87"/>
      <c r="AP5960" s="88"/>
      <c r="AQ5960" s="88"/>
      <c r="AR5960" s="88"/>
      <c r="AS5960" s="88"/>
      <c r="AT5960" s="88"/>
      <c r="AU5960" s="88"/>
      <c r="AV5960" s="88"/>
      <c r="AW5960" s="88"/>
      <c r="AX5960" s="88"/>
      <c r="AY5960" s="88"/>
      <c r="AZ5960" s="88"/>
      <c r="BA5960" s="88"/>
      <c r="BB5960" s="89">
        <f t="shared" ref="BB5960:BB6023" si="371">SUBTOTAL(9,AP5960:BA5960)</f>
        <v>0</v>
      </c>
      <c r="BC5960" s="90" t="str">
        <f t="shared" si="370"/>
        <v xml:space="preserve"> </v>
      </c>
      <c r="BD5960" s="91" t="str">
        <f t="shared" ref="BD5960:BD6023" si="372">IF(A5960&lt;&gt;"",IF(A5960="","Escoger Nivel 0",)&amp;" "&amp;(IF(B5960="","Escoger Nivel  1",)&amp;" "&amp;(IF(C5960="","Escoger Nivel 2",)&amp;" "&amp;(IF(D5960="","Escoger Nivel 3",)&amp;" "&amp;(IF(F5960="","Escoger Cantón",)&amp;" "&amp;(IF(I5960="","Escoger Obj. Estratégico Institucional N1",)&amp;" "&amp;(IF(J5960="","Escoger Obj. Especifico N2",)&amp;" "&amp;(IF(K5960="","Escoger Obj. Operativo N4",)&amp;" "&amp;(IF(L5960=""," Llenar Modalidad de Servicio ",)&amp;""&amp;(IF(M5960=""," Llenar Meta de Cobertura ",)&amp;" "&amp;(IF(N5960="","Llenar Indicador",)&amp;" "&amp;(IF(O5960="","Llenar Actividad PAPP",)&amp;" "&amp;(IF(P5960="","Llenar Metas",)&amp;" "&amp;(IF(Q5960="","Llenar Indicador",)&amp;" "&amp;(IF(AF5960="","Escoger Nro. programa",)&amp;" "&amp;(IF(AH5960="","Escoger Nro. Actividad e-Sigef",)&amp;" "&amp;(IF(AK5960="","Escoger direccionamiento de gasto",)&amp;" "&amp;(IF(AL5960="","Escoger Grupo de Gasto",)&amp;" "&amp;(IF(AM5960="","Escoger Item Presupuestario",)&amp;" "&amp;(IF(AO5960="","Llenar valor de actividad",))))))))))))))))))))," ")</f>
        <v xml:space="preserve"> </v>
      </c>
      <c r="BE5960" s="92">
        <f t="shared" si="369"/>
        <v>0</v>
      </c>
    </row>
    <row r="5961" spans="1:57" s="74" customFormat="1" ht="50.1" customHeight="1" x14ac:dyDescent="0.2">
      <c r="A5961" s="78"/>
      <c r="B5961" s="78"/>
      <c r="C5961" s="78"/>
      <c r="D5961" s="78"/>
      <c r="E5961" s="79" t="str">
        <f>+IF(C5961&lt;&gt;"",VLOOKUP(MID(C5961,18,5),NIVELES!$A$133:$B$213,2,0),"")</f>
        <v/>
      </c>
      <c r="F5961" s="80"/>
      <c r="G5961" s="81" t="str">
        <f>+IF(F5961&lt;&gt;"",VLOOKUP(F5961,NIVELES!$A$246:$C$464,3,0),"")</f>
        <v/>
      </c>
      <c r="H5961" s="82"/>
      <c r="I5961" s="78"/>
      <c r="J5961" s="78"/>
      <c r="K5961" s="78"/>
      <c r="L5961" s="78"/>
      <c r="M5961" s="78"/>
      <c r="N5961" s="78"/>
      <c r="O5961" s="78"/>
      <c r="P5961" s="82"/>
      <c r="Q5961" s="78"/>
      <c r="R5961" s="82"/>
      <c r="S5961" s="82"/>
      <c r="T5961" s="82"/>
      <c r="U5961" s="82"/>
      <c r="V5961" s="82"/>
      <c r="W5961" s="82"/>
      <c r="X5961" s="82"/>
      <c r="Y5961" s="82"/>
      <c r="Z5961" s="82"/>
      <c r="AA5961" s="82"/>
      <c r="AB5961" s="82"/>
      <c r="AC5961" s="82"/>
      <c r="AD5961" s="85" t="str">
        <f>IF(A5961&lt;&gt;"",IF(D5961="DIRECCIÓN_DE_TRANSFERENCIAS","280 0031",VLOOKUP(C5961,NIVELES!$A$14:$B$105,2,0)),"")</f>
        <v/>
      </c>
      <c r="AE5961" s="86"/>
      <c r="AF5961" s="86"/>
      <c r="AG5961" s="79" t="str">
        <f>+IF(AF5961&lt;&gt;"",VLOOKUP(AF5961,NIVELES!$A$666:$B$673,2,0),"")</f>
        <v/>
      </c>
      <c r="AH5961" s="78"/>
      <c r="AI5961" s="79" t="str">
        <f>IF(AH5961&lt;&gt;"",VLOOKUP(CONCATENATE(AG5961,AH5961),NIVELES!$B$676:$C$745,2,0),"")</f>
        <v/>
      </c>
      <c r="AJ5961" s="78"/>
      <c r="AK5961" s="79" t="str">
        <f>+IF(AJ5961&lt;&gt;"",VLOOKUP(AJ5961,NIVELES!$A$816:$B$892,2,0),"")</f>
        <v/>
      </c>
      <c r="AL5961" s="78"/>
      <c r="AM5961" s="78"/>
      <c r="AN5961" s="79" t="str">
        <f>IF(AM5961&lt;&gt;"",+VLOOKUP(AM5961,NIVELES!$A$1652:$B$2466,2,0),"")</f>
        <v/>
      </c>
      <c r="AO5961" s="87"/>
      <c r="AP5961" s="88"/>
      <c r="AQ5961" s="88"/>
      <c r="AR5961" s="88"/>
      <c r="AS5961" s="88"/>
      <c r="AT5961" s="88"/>
      <c r="AU5961" s="88"/>
      <c r="AV5961" s="88"/>
      <c r="AW5961" s="88"/>
      <c r="AX5961" s="88"/>
      <c r="AY5961" s="88"/>
      <c r="AZ5961" s="88"/>
      <c r="BA5961" s="88"/>
      <c r="BB5961" s="89">
        <f t="shared" si="371"/>
        <v>0</v>
      </c>
      <c r="BC5961" s="90" t="str">
        <f t="shared" si="370"/>
        <v xml:space="preserve"> </v>
      </c>
      <c r="BD5961" s="91" t="str">
        <f t="shared" si="372"/>
        <v xml:space="preserve"> </v>
      </c>
      <c r="BE5961" s="92">
        <f t="shared" ref="BE5961:BE6024" si="373">SUBTOTAL(9,R5961:AC5961)</f>
        <v>0</v>
      </c>
    </row>
    <row r="5962" spans="1:57" s="74" customFormat="1" ht="50.1" customHeight="1" x14ac:dyDescent="0.2">
      <c r="A5962" s="78"/>
      <c r="B5962" s="78"/>
      <c r="C5962" s="78"/>
      <c r="D5962" s="78"/>
      <c r="E5962" s="79" t="str">
        <f>+IF(C5962&lt;&gt;"",VLOOKUP(MID(C5962,18,5),NIVELES!$A$133:$B$213,2,0),"")</f>
        <v/>
      </c>
      <c r="F5962" s="80"/>
      <c r="G5962" s="81" t="str">
        <f>+IF(F5962&lt;&gt;"",VLOOKUP(F5962,NIVELES!$A$246:$C$464,3,0),"")</f>
        <v/>
      </c>
      <c r="H5962" s="82"/>
      <c r="I5962" s="78"/>
      <c r="J5962" s="78"/>
      <c r="K5962" s="78"/>
      <c r="L5962" s="78"/>
      <c r="M5962" s="78"/>
      <c r="N5962" s="78"/>
      <c r="O5962" s="78"/>
      <c r="P5962" s="82"/>
      <c r="Q5962" s="78"/>
      <c r="R5962" s="82"/>
      <c r="S5962" s="82"/>
      <c r="T5962" s="82"/>
      <c r="U5962" s="82"/>
      <c r="V5962" s="82"/>
      <c r="W5962" s="82"/>
      <c r="X5962" s="82"/>
      <c r="Y5962" s="82"/>
      <c r="Z5962" s="82"/>
      <c r="AA5962" s="82"/>
      <c r="AB5962" s="82"/>
      <c r="AC5962" s="82"/>
      <c r="AD5962" s="85" t="str">
        <f>IF(A5962&lt;&gt;"",IF(D5962="DIRECCIÓN_DE_TRANSFERENCIAS","280 0031",VLOOKUP(C5962,NIVELES!$A$14:$B$105,2,0)),"")</f>
        <v/>
      </c>
      <c r="AE5962" s="86"/>
      <c r="AF5962" s="86"/>
      <c r="AG5962" s="79" t="str">
        <f>+IF(AF5962&lt;&gt;"",VLOOKUP(AF5962,NIVELES!$A$666:$B$673,2,0),"")</f>
        <v/>
      </c>
      <c r="AH5962" s="78"/>
      <c r="AI5962" s="79" t="str">
        <f>IF(AH5962&lt;&gt;"",VLOOKUP(CONCATENATE(AG5962,AH5962),NIVELES!$B$676:$C$745,2,0),"")</f>
        <v/>
      </c>
      <c r="AJ5962" s="78"/>
      <c r="AK5962" s="79" t="str">
        <f>+IF(AJ5962&lt;&gt;"",VLOOKUP(AJ5962,NIVELES!$A$816:$B$892,2,0),"")</f>
        <v/>
      </c>
      <c r="AL5962" s="78"/>
      <c r="AM5962" s="78"/>
      <c r="AN5962" s="79" t="str">
        <f>IF(AM5962&lt;&gt;"",+VLOOKUP(AM5962,NIVELES!$A$1652:$B$2466,2,0),"")</f>
        <v/>
      </c>
      <c r="AO5962" s="87"/>
      <c r="AP5962" s="88"/>
      <c r="AQ5962" s="88"/>
      <c r="AR5962" s="88"/>
      <c r="AS5962" s="88"/>
      <c r="AT5962" s="88"/>
      <c r="AU5962" s="88"/>
      <c r="AV5962" s="88"/>
      <c r="AW5962" s="88"/>
      <c r="AX5962" s="88"/>
      <c r="AY5962" s="88"/>
      <c r="AZ5962" s="88"/>
      <c r="BA5962" s="88"/>
      <c r="BB5962" s="89">
        <f t="shared" si="371"/>
        <v>0</v>
      </c>
      <c r="BC5962" s="90" t="str">
        <f t="shared" si="370"/>
        <v xml:space="preserve"> </v>
      </c>
      <c r="BD5962" s="91" t="str">
        <f t="shared" si="372"/>
        <v xml:space="preserve"> </v>
      </c>
      <c r="BE5962" s="92">
        <f t="shared" si="373"/>
        <v>0</v>
      </c>
    </row>
    <row r="5963" spans="1:57" s="74" customFormat="1" ht="50.1" customHeight="1" x14ac:dyDescent="0.2">
      <c r="A5963" s="78"/>
      <c r="B5963" s="78"/>
      <c r="C5963" s="78"/>
      <c r="D5963" s="78"/>
      <c r="E5963" s="79" t="str">
        <f>+IF(C5963&lt;&gt;"",VLOOKUP(MID(C5963,18,5),NIVELES!$A$133:$B$213,2,0),"")</f>
        <v/>
      </c>
      <c r="F5963" s="80"/>
      <c r="G5963" s="81" t="str">
        <f>+IF(F5963&lt;&gt;"",VLOOKUP(F5963,NIVELES!$A$246:$C$464,3,0),"")</f>
        <v/>
      </c>
      <c r="H5963" s="82"/>
      <c r="I5963" s="78"/>
      <c r="J5963" s="78"/>
      <c r="K5963" s="78"/>
      <c r="L5963" s="78"/>
      <c r="M5963" s="78"/>
      <c r="N5963" s="78"/>
      <c r="O5963" s="78"/>
      <c r="P5963" s="82"/>
      <c r="Q5963" s="78"/>
      <c r="R5963" s="82"/>
      <c r="S5963" s="82"/>
      <c r="T5963" s="82"/>
      <c r="U5963" s="82"/>
      <c r="V5963" s="82"/>
      <c r="W5963" s="82"/>
      <c r="X5963" s="82"/>
      <c r="Y5963" s="82"/>
      <c r="Z5963" s="82"/>
      <c r="AA5963" s="82"/>
      <c r="AB5963" s="82"/>
      <c r="AC5963" s="82"/>
      <c r="AD5963" s="85" t="str">
        <f>IF(A5963&lt;&gt;"",IF(D5963="DIRECCIÓN_DE_TRANSFERENCIAS","280 0031",VLOOKUP(C5963,NIVELES!$A$14:$B$105,2,0)),"")</f>
        <v/>
      </c>
      <c r="AE5963" s="86"/>
      <c r="AF5963" s="86"/>
      <c r="AG5963" s="79" t="str">
        <f>+IF(AF5963&lt;&gt;"",VLOOKUP(AF5963,NIVELES!$A$666:$B$673,2,0),"")</f>
        <v/>
      </c>
      <c r="AH5963" s="78"/>
      <c r="AI5963" s="79" t="str">
        <f>IF(AH5963&lt;&gt;"",VLOOKUP(CONCATENATE(AG5963,AH5963),NIVELES!$B$676:$C$745,2,0),"")</f>
        <v/>
      </c>
      <c r="AJ5963" s="78"/>
      <c r="AK5963" s="79" t="str">
        <f>+IF(AJ5963&lt;&gt;"",VLOOKUP(AJ5963,NIVELES!$A$816:$B$892,2,0),"")</f>
        <v/>
      </c>
      <c r="AL5963" s="78"/>
      <c r="AM5963" s="78"/>
      <c r="AN5963" s="79" t="str">
        <f>IF(AM5963&lt;&gt;"",+VLOOKUP(AM5963,NIVELES!$A$1652:$B$2466,2,0),"")</f>
        <v/>
      </c>
      <c r="AO5963" s="87"/>
      <c r="AP5963" s="88"/>
      <c r="AQ5963" s="88"/>
      <c r="AR5963" s="88"/>
      <c r="AS5963" s="88"/>
      <c r="AT5963" s="88"/>
      <c r="AU5963" s="88"/>
      <c r="AV5963" s="88"/>
      <c r="AW5963" s="88"/>
      <c r="AX5963" s="88"/>
      <c r="AY5963" s="88"/>
      <c r="AZ5963" s="88"/>
      <c r="BA5963" s="88"/>
      <c r="BB5963" s="89">
        <f t="shared" si="371"/>
        <v>0</v>
      </c>
      <c r="BC5963" s="90" t="str">
        <f t="shared" si="370"/>
        <v xml:space="preserve"> </v>
      </c>
      <c r="BD5963" s="91" t="str">
        <f t="shared" si="372"/>
        <v xml:space="preserve"> </v>
      </c>
      <c r="BE5963" s="92">
        <f t="shared" si="373"/>
        <v>0</v>
      </c>
    </row>
    <row r="5964" spans="1:57" s="74" customFormat="1" ht="50.1" customHeight="1" x14ac:dyDescent="0.2">
      <c r="A5964" s="78"/>
      <c r="B5964" s="78"/>
      <c r="C5964" s="78"/>
      <c r="D5964" s="78"/>
      <c r="E5964" s="79" t="str">
        <f>+IF(C5964&lt;&gt;"",VLOOKUP(MID(C5964,18,5),NIVELES!$A$133:$B$213,2,0),"")</f>
        <v/>
      </c>
      <c r="F5964" s="80"/>
      <c r="G5964" s="81" t="str">
        <f>+IF(F5964&lt;&gt;"",VLOOKUP(F5964,NIVELES!$A$246:$C$464,3,0),"")</f>
        <v/>
      </c>
      <c r="H5964" s="82"/>
      <c r="I5964" s="78"/>
      <c r="J5964" s="78"/>
      <c r="K5964" s="78"/>
      <c r="L5964" s="78"/>
      <c r="M5964" s="78"/>
      <c r="N5964" s="78"/>
      <c r="O5964" s="78"/>
      <c r="P5964" s="82"/>
      <c r="Q5964" s="78"/>
      <c r="R5964" s="82"/>
      <c r="S5964" s="82"/>
      <c r="T5964" s="82"/>
      <c r="U5964" s="82"/>
      <c r="V5964" s="82"/>
      <c r="W5964" s="82"/>
      <c r="X5964" s="82"/>
      <c r="Y5964" s="82"/>
      <c r="Z5964" s="82"/>
      <c r="AA5964" s="82"/>
      <c r="AB5964" s="82"/>
      <c r="AC5964" s="82"/>
      <c r="AD5964" s="85" t="str">
        <f>IF(A5964&lt;&gt;"",IF(D5964="DIRECCIÓN_DE_TRANSFERENCIAS","280 0031",VLOOKUP(C5964,NIVELES!$A$14:$B$105,2,0)),"")</f>
        <v/>
      </c>
      <c r="AE5964" s="86"/>
      <c r="AF5964" s="86"/>
      <c r="AG5964" s="79" t="str">
        <f>+IF(AF5964&lt;&gt;"",VLOOKUP(AF5964,NIVELES!$A$666:$B$673,2,0),"")</f>
        <v/>
      </c>
      <c r="AH5964" s="78"/>
      <c r="AI5964" s="79" t="str">
        <f>IF(AH5964&lt;&gt;"",VLOOKUP(CONCATENATE(AG5964,AH5964),NIVELES!$B$676:$C$745,2,0),"")</f>
        <v/>
      </c>
      <c r="AJ5964" s="78"/>
      <c r="AK5964" s="79" t="str">
        <f>+IF(AJ5964&lt;&gt;"",VLOOKUP(AJ5964,NIVELES!$A$816:$B$892,2,0),"")</f>
        <v/>
      </c>
      <c r="AL5964" s="78"/>
      <c r="AM5964" s="78"/>
      <c r="AN5964" s="79" t="str">
        <f>IF(AM5964&lt;&gt;"",+VLOOKUP(AM5964,NIVELES!$A$1652:$B$2466,2,0),"")</f>
        <v/>
      </c>
      <c r="AO5964" s="87"/>
      <c r="AP5964" s="88"/>
      <c r="AQ5964" s="88"/>
      <c r="AR5964" s="88"/>
      <c r="AS5964" s="88"/>
      <c r="AT5964" s="88"/>
      <c r="AU5964" s="88"/>
      <c r="AV5964" s="88"/>
      <c r="AW5964" s="88"/>
      <c r="AX5964" s="88"/>
      <c r="AY5964" s="88"/>
      <c r="AZ5964" s="88"/>
      <c r="BA5964" s="88"/>
      <c r="BB5964" s="89">
        <f t="shared" si="371"/>
        <v>0</v>
      </c>
      <c r="BC5964" s="90" t="str">
        <f t="shared" si="370"/>
        <v xml:space="preserve"> </v>
      </c>
      <c r="BD5964" s="91" t="str">
        <f t="shared" si="372"/>
        <v xml:space="preserve"> </v>
      </c>
      <c r="BE5964" s="92">
        <f t="shared" si="373"/>
        <v>0</v>
      </c>
    </row>
    <row r="5965" spans="1:57" s="74" customFormat="1" ht="50.1" customHeight="1" x14ac:dyDescent="0.2">
      <c r="A5965" s="78"/>
      <c r="B5965" s="78"/>
      <c r="C5965" s="78"/>
      <c r="D5965" s="78"/>
      <c r="E5965" s="79" t="str">
        <f>+IF(C5965&lt;&gt;"",VLOOKUP(MID(C5965,18,5),NIVELES!$A$133:$B$213,2,0),"")</f>
        <v/>
      </c>
      <c r="F5965" s="80"/>
      <c r="G5965" s="81" t="str">
        <f>+IF(F5965&lt;&gt;"",VLOOKUP(F5965,NIVELES!$A$246:$C$464,3,0),"")</f>
        <v/>
      </c>
      <c r="H5965" s="82"/>
      <c r="I5965" s="78"/>
      <c r="J5965" s="78"/>
      <c r="K5965" s="78"/>
      <c r="L5965" s="78"/>
      <c r="M5965" s="78"/>
      <c r="N5965" s="78"/>
      <c r="O5965" s="78"/>
      <c r="P5965" s="82"/>
      <c r="Q5965" s="78"/>
      <c r="R5965" s="82"/>
      <c r="S5965" s="82"/>
      <c r="T5965" s="82"/>
      <c r="U5965" s="82"/>
      <c r="V5965" s="82"/>
      <c r="W5965" s="82"/>
      <c r="X5965" s="82"/>
      <c r="Y5965" s="82"/>
      <c r="Z5965" s="82"/>
      <c r="AA5965" s="82"/>
      <c r="AB5965" s="82"/>
      <c r="AC5965" s="82"/>
      <c r="AD5965" s="85" t="str">
        <f>IF(A5965&lt;&gt;"",IF(D5965="DIRECCIÓN_DE_TRANSFERENCIAS","280 0031",VLOOKUP(C5965,NIVELES!$A$14:$B$105,2,0)),"")</f>
        <v/>
      </c>
      <c r="AE5965" s="86"/>
      <c r="AF5965" s="86"/>
      <c r="AG5965" s="79" t="str">
        <f>+IF(AF5965&lt;&gt;"",VLOOKUP(AF5965,NIVELES!$A$666:$B$673,2,0),"")</f>
        <v/>
      </c>
      <c r="AH5965" s="78"/>
      <c r="AI5965" s="79" t="str">
        <f>IF(AH5965&lt;&gt;"",VLOOKUP(CONCATENATE(AG5965,AH5965),NIVELES!$B$676:$C$745,2,0),"")</f>
        <v/>
      </c>
      <c r="AJ5965" s="78"/>
      <c r="AK5965" s="79" t="str">
        <f>+IF(AJ5965&lt;&gt;"",VLOOKUP(AJ5965,NIVELES!$A$816:$B$892,2,0),"")</f>
        <v/>
      </c>
      <c r="AL5965" s="78"/>
      <c r="AM5965" s="78"/>
      <c r="AN5965" s="79" t="str">
        <f>IF(AM5965&lt;&gt;"",+VLOOKUP(AM5965,NIVELES!$A$1652:$B$2466,2,0),"")</f>
        <v/>
      </c>
      <c r="AO5965" s="87"/>
      <c r="AP5965" s="88"/>
      <c r="AQ5965" s="88"/>
      <c r="AR5965" s="88"/>
      <c r="AS5965" s="88"/>
      <c r="AT5965" s="88"/>
      <c r="AU5965" s="88"/>
      <c r="AV5965" s="88"/>
      <c r="AW5965" s="88"/>
      <c r="AX5965" s="88"/>
      <c r="AY5965" s="88"/>
      <c r="AZ5965" s="88"/>
      <c r="BA5965" s="88"/>
      <c r="BB5965" s="89">
        <f t="shared" si="371"/>
        <v>0</v>
      </c>
      <c r="BC5965" s="90" t="str">
        <f t="shared" si="370"/>
        <v xml:space="preserve"> </v>
      </c>
      <c r="BD5965" s="91" t="str">
        <f t="shared" si="372"/>
        <v xml:space="preserve"> </v>
      </c>
      <c r="BE5965" s="92">
        <f t="shared" si="373"/>
        <v>0</v>
      </c>
    </row>
    <row r="5966" spans="1:57" s="74" customFormat="1" ht="50.1" customHeight="1" x14ac:dyDescent="0.2">
      <c r="A5966" s="78"/>
      <c r="B5966" s="78"/>
      <c r="C5966" s="78"/>
      <c r="D5966" s="78"/>
      <c r="E5966" s="79" t="str">
        <f>+IF(C5966&lt;&gt;"",VLOOKUP(MID(C5966,18,5),NIVELES!$A$133:$B$213,2,0),"")</f>
        <v/>
      </c>
      <c r="F5966" s="80"/>
      <c r="G5966" s="81" t="str">
        <f>+IF(F5966&lt;&gt;"",VLOOKUP(F5966,NIVELES!$A$246:$C$464,3,0),"")</f>
        <v/>
      </c>
      <c r="H5966" s="82"/>
      <c r="I5966" s="78"/>
      <c r="J5966" s="78"/>
      <c r="K5966" s="78"/>
      <c r="L5966" s="78"/>
      <c r="M5966" s="78"/>
      <c r="N5966" s="78"/>
      <c r="O5966" s="78"/>
      <c r="P5966" s="82"/>
      <c r="Q5966" s="78"/>
      <c r="R5966" s="82"/>
      <c r="S5966" s="82"/>
      <c r="T5966" s="82"/>
      <c r="U5966" s="82"/>
      <c r="V5966" s="82"/>
      <c r="W5966" s="82"/>
      <c r="X5966" s="82"/>
      <c r="Y5966" s="82"/>
      <c r="Z5966" s="82"/>
      <c r="AA5966" s="82"/>
      <c r="AB5966" s="82"/>
      <c r="AC5966" s="82"/>
      <c r="AD5966" s="85" t="str">
        <f>IF(A5966&lt;&gt;"",IF(D5966="DIRECCIÓN_DE_TRANSFERENCIAS","280 0031",VLOOKUP(C5966,NIVELES!$A$14:$B$105,2,0)),"")</f>
        <v/>
      </c>
      <c r="AE5966" s="86"/>
      <c r="AF5966" s="86"/>
      <c r="AG5966" s="79" t="str">
        <f>+IF(AF5966&lt;&gt;"",VLOOKUP(AF5966,NIVELES!$A$666:$B$673,2,0),"")</f>
        <v/>
      </c>
      <c r="AH5966" s="78"/>
      <c r="AI5966" s="79" t="str">
        <f>IF(AH5966&lt;&gt;"",VLOOKUP(CONCATENATE(AG5966,AH5966),NIVELES!$B$676:$C$745,2,0),"")</f>
        <v/>
      </c>
      <c r="AJ5966" s="78"/>
      <c r="AK5966" s="79" t="str">
        <f>+IF(AJ5966&lt;&gt;"",VLOOKUP(AJ5966,NIVELES!$A$816:$B$892,2,0),"")</f>
        <v/>
      </c>
      <c r="AL5966" s="78"/>
      <c r="AM5966" s="78"/>
      <c r="AN5966" s="79" t="str">
        <f>IF(AM5966&lt;&gt;"",+VLOOKUP(AM5966,NIVELES!$A$1652:$B$2466,2,0),"")</f>
        <v/>
      </c>
      <c r="AO5966" s="87"/>
      <c r="AP5966" s="88"/>
      <c r="AQ5966" s="88"/>
      <c r="AR5966" s="88"/>
      <c r="AS5966" s="88"/>
      <c r="AT5966" s="88"/>
      <c r="AU5966" s="88"/>
      <c r="AV5966" s="88"/>
      <c r="AW5966" s="88"/>
      <c r="AX5966" s="88"/>
      <c r="AY5966" s="88"/>
      <c r="AZ5966" s="88"/>
      <c r="BA5966" s="88"/>
      <c r="BB5966" s="89">
        <f t="shared" si="371"/>
        <v>0</v>
      </c>
      <c r="BC5966" s="90" t="str">
        <f t="shared" si="370"/>
        <v xml:space="preserve"> </v>
      </c>
      <c r="BD5966" s="91" t="str">
        <f t="shared" si="372"/>
        <v xml:space="preserve"> </v>
      </c>
      <c r="BE5966" s="92">
        <f t="shared" si="373"/>
        <v>0</v>
      </c>
    </row>
    <row r="5967" spans="1:57" s="74" customFormat="1" ht="50.1" customHeight="1" x14ac:dyDescent="0.2">
      <c r="A5967" s="78"/>
      <c r="B5967" s="78"/>
      <c r="C5967" s="78"/>
      <c r="D5967" s="78"/>
      <c r="E5967" s="79" t="str">
        <f>+IF(C5967&lt;&gt;"",VLOOKUP(MID(C5967,18,5),NIVELES!$A$133:$B$213,2,0),"")</f>
        <v/>
      </c>
      <c r="F5967" s="80"/>
      <c r="G5967" s="81" t="str">
        <f>+IF(F5967&lt;&gt;"",VLOOKUP(F5967,NIVELES!$A$246:$C$464,3,0),"")</f>
        <v/>
      </c>
      <c r="H5967" s="82"/>
      <c r="I5967" s="78"/>
      <c r="J5967" s="78"/>
      <c r="K5967" s="78"/>
      <c r="L5967" s="78"/>
      <c r="M5967" s="78"/>
      <c r="N5967" s="78"/>
      <c r="O5967" s="78"/>
      <c r="P5967" s="82"/>
      <c r="Q5967" s="78"/>
      <c r="R5967" s="82"/>
      <c r="S5967" s="82"/>
      <c r="T5967" s="82"/>
      <c r="U5967" s="82"/>
      <c r="V5967" s="82"/>
      <c r="W5967" s="82"/>
      <c r="X5967" s="82"/>
      <c r="Y5967" s="82"/>
      <c r="Z5967" s="82"/>
      <c r="AA5967" s="82"/>
      <c r="AB5967" s="82"/>
      <c r="AC5967" s="82"/>
      <c r="AD5967" s="85" t="str">
        <f>IF(A5967&lt;&gt;"",IF(D5967="DIRECCIÓN_DE_TRANSFERENCIAS","280 0031",VLOOKUP(C5967,NIVELES!$A$14:$B$105,2,0)),"")</f>
        <v/>
      </c>
      <c r="AE5967" s="86"/>
      <c r="AF5967" s="86"/>
      <c r="AG5967" s="79" t="str">
        <f>+IF(AF5967&lt;&gt;"",VLOOKUP(AF5967,NIVELES!$A$666:$B$673,2,0),"")</f>
        <v/>
      </c>
      <c r="AH5967" s="78"/>
      <c r="AI5967" s="79" t="str">
        <f>IF(AH5967&lt;&gt;"",VLOOKUP(CONCATENATE(AG5967,AH5967),NIVELES!$B$676:$C$745,2,0),"")</f>
        <v/>
      </c>
      <c r="AJ5967" s="78"/>
      <c r="AK5967" s="79" t="str">
        <f>+IF(AJ5967&lt;&gt;"",VLOOKUP(AJ5967,NIVELES!$A$816:$B$892,2,0),"")</f>
        <v/>
      </c>
      <c r="AL5967" s="78"/>
      <c r="AM5967" s="78"/>
      <c r="AN5967" s="79" t="str">
        <f>IF(AM5967&lt;&gt;"",+VLOOKUP(AM5967,NIVELES!$A$1652:$B$2466,2,0),"")</f>
        <v/>
      </c>
      <c r="AO5967" s="87"/>
      <c r="AP5967" s="88"/>
      <c r="AQ5967" s="88"/>
      <c r="AR5967" s="88"/>
      <c r="AS5967" s="88"/>
      <c r="AT5967" s="88"/>
      <c r="AU5967" s="88"/>
      <c r="AV5967" s="88"/>
      <c r="AW5967" s="88"/>
      <c r="AX5967" s="88"/>
      <c r="AY5967" s="88"/>
      <c r="AZ5967" s="88"/>
      <c r="BA5967" s="88"/>
      <c r="BB5967" s="89">
        <f t="shared" si="371"/>
        <v>0</v>
      </c>
      <c r="BC5967" s="90" t="str">
        <f t="shared" si="370"/>
        <v xml:space="preserve"> </v>
      </c>
      <c r="BD5967" s="91" t="str">
        <f t="shared" si="372"/>
        <v xml:space="preserve"> </v>
      </c>
      <c r="BE5967" s="92">
        <f t="shared" si="373"/>
        <v>0</v>
      </c>
    </row>
    <row r="5968" spans="1:57" s="74" customFormat="1" ht="50.1" customHeight="1" x14ac:dyDescent="0.2">
      <c r="A5968" s="78"/>
      <c r="B5968" s="78"/>
      <c r="C5968" s="78"/>
      <c r="D5968" s="78"/>
      <c r="E5968" s="79" t="str">
        <f>+IF(C5968&lt;&gt;"",VLOOKUP(MID(C5968,18,5),NIVELES!$A$133:$B$213,2,0),"")</f>
        <v/>
      </c>
      <c r="F5968" s="80"/>
      <c r="G5968" s="81" t="str">
        <f>+IF(F5968&lt;&gt;"",VLOOKUP(F5968,NIVELES!$A$246:$C$464,3,0),"")</f>
        <v/>
      </c>
      <c r="H5968" s="82"/>
      <c r="I5968" s="78"/>
      <c r="J5968" s="78"/>
      <c r="K5968" s="78"/>
      <c r="L5968" s="78"/>
      <c r="M5968" s="78"/>
      <c r="N5968" s="78"/>
      <c r="O5968" s="78"/>
      <c r="P5968" s="82"/>
      <c r="Q5968" s="78"/>
      <c r="R5968" s="82"/>
      <c r="S5968" s="82"/>
      <c r="T5968" s="82"/>
      <c r="U5968" s="82"/>
      <c r="V5968" s="82"/>
      <c r="W5968" s="82"/>
      <c r="X5968" s="82"/>
      <c r="Y5968" s="82"/>
      <c r="Z5968" s="82"/>
      <c r="AA5968" s="82"/>
      <c r="AB5968" s="82"/>
      <c r="AC5968" s="82"/>
      <c r="AD5968" s="85" t="str">
        <f>IF(A5968&lt;&gt;"",IF(D5968="DIRECCIÓN_DE_TRANSFERENCIAS","280 0031",VLOOKUP(C5968,NIVELES!$A$14:$B$105,2,0)),"")</f>
        <v/>
      </c>
      <c r="AE5968" s="86"/>
      <c r="AF5968" s="86"/>
      <c r="AG5968" s="79" t="str">
        <f>+IF(AF5968&lt;&gt;"",VLOOKUP(AF5968,NIVELES!$A$666:$B$673,2,0),"")</f>
        <v/>
      </c>
      <c r="AH5968" s="78"/>
      <c r="AI5968" s="79" t="str">
        <f>IF(AH5968&lt;&gt;"",VLOOKUP(CONCATENATE(AG5968,AH5968),NIVELES!$B$676:$C$745,2,0),"")</f>
        <v/>
      </c>
      <c r="AJ5968" s="78"/>
      <c r="AK5968" s="79" t="str">
        <f>+IF(AJ5968&lt;&gt;"",VLOOKUP(AJ5968,NIVELES!$A$816:$B$892,2,0),"")</f>
        <v/>
      </c>
      <c r="AL5968" s="78"/>
      <c r="AM5968" s="78"/>
      <c r="AN5968" s="79" t="str">
        <f>IF(AM5968&lt;&gt;"",+VLOOKUP(AM5968,NIVELES!$A$1652:$B$2466,2,0),"")</f>
        <v/>
      </c>
      <c r="AO5968" s="87"/>
      <c r="AP5968" s="88"/>
      <c r="AQ5968" s="88"/>
      <c r="AR5968" s="88"/>
      <c r="AS5968" s="88"/>
      <c r="AT5968" s="88"/>
      <c r="AU5968" s="88"/>
      <c r="AV5968" s="88"/>
      <c r="AW5968" s="88"/>
      <c r="AX5968" s="88"/>
      <c r="AY5968" s="88"/>
      <c r="AZ5968" s="88"/>
      <c r="BA5968" s="88"/>
      <c r="BB5968" s="89">
        <f t="shared" si="371"/>
        <v>0</v>
      </c>
      <c r="BC5968" s="90" t="str">
        <f t="shared" si="370"/>
        <v xml:space="preserve"> </v>
      </c>
      <c r="BD5968" s="91" t="str">
        <f t="shared" si="372"/>
        <v xml:space="preserve"> </v>
      </c>
      <c r="BE5968" s="92">
        <f t="shared" si="373"/>
        <v>0</v>
      </c>
    </row>
    <row r="5969" spans="1:57" s="74" customFormat="1" ht="50.1" customHeight="1" x14ac:dyDescent="0.2">
      <c r="A5969" s="78"/>
      <c r="B5969" s="78"/>
      <c r="C5969" s="78"/>
      <c r="D5969" s="78"/>
      <c r="E5969" s="79" t="str">
        <f>+IF(C5969&lt;&gt;"",VLOOKUP(MID(C5969,18,5),NIVELES!$A$133:$B$213,2,0),"")</f>
        <v/>
      </c>
      <c r="F5969" s="80"/>
      <c r="G5969" s="81" t="str">
        <f>+IF(F5969&lt;&gt;"",VLOOKUP(F5969,NIVELES!$A$246:$C$464,3,0),"")</f>
        <v/>
      </c>
      <c r="H5969" s="82"/>
      <c r="I5969" s="78"/>
      <c r="J5969" s="78"/>
      <c r="K5969" s="78"/>
      <c r="L5969" s="78"/>
      <c r="M5969" s="78"/>
      <c r="N5969" s="78"/>
      <c r="O5969" s="78"/>
      <c r="P5969" s="82"/>
      <c r="Q5969" s="78"/>
      <c r="R5969" s="82"/>
      <c r="S5969" s="82"/>
      <c r="T5969" s="82"/>
      <c r="U5969" s="82"/>
      <c r="V5969" s="82"/>
      <c r="W5969" s="82"/>
      <c r="X5969" s="82"/>
      <c r="Y5969" s="82"/>
      <c r="Z5969" s="82"/>
      <c r="AA5969" s="82"/>
      <c r="AB5969" s="82"/>
      <c r="AC5969" s="82"/>
      <c r="AD5969" s="85" t="str">
        <f>IF(A5969&lt;&gt;"",IF(D5969="DIRECCIÓN_DE_TRANSFERENCIAS","280 0031",VLOOKUP(C5969,NIVELES!$A$14:$B$105,2,0)),"")</f>
        <v/>
      </c>
      <c r="AE5969" s="86"/>
      <c r="AF5969" s="86"/>
      <c r="AG5969" s="79" t="str">
        <f>+IF(AF5969&lt;&gt;"",VLOOKUP(AF5969,NIVELES!$A$666:$B$673,2,0),"")</f>
        <v/>
      </c>
      <c r="AH5969" s="78"/>
      <c r="AI5969" s="79" t="str">
        <f>IF(AH5969&lt;&gt;"",VLOOKUP(CONCATENATE(AG5969,AH5969),NIVELES!$B$676:$C$745,2,0),"")</f>
        <v/>
      </c>
      <c r="AJ5969" s="78"/>
      <c r="AK5969" s="79" t="str">
        <f>+IF(AJ5969&lt;&gt;"",VLOOKUP(AJ5969,NIVELES!$A$816:$B$892,2,0),"")</f>
        <v/>
      </c>
      <c r="AL5969" s="78"/>
      <c r="AM5969" s="78"/>
      <c r="AN5969" s="79" t="str">
        <f>IF(AM5969&lt;&gt;"",+VLOOKUP(AM5969,NIVELES!$A$1652:$B$2466,2,0),"")</f>
        <v/>
      </c>
      <c r="AO5969" s="87"/>
      <c r="AP5969" s="88"/>
      <c r="AQ5969" s="88"/>
      <c r="AR5969" s="88"/>
      <c r="AS5969" s="88"/>
      <c r="AT5969" s="88"/>
      <c r="AU5969" s="88"/>
      <c r="AV5969" s="88"/>
      <c r="AW5969" s="88"/>
      <c r="AX5969" s="88"/>
      <c r="AY5969" s="88"/>
      <c r="AZ5969" s="88"/>
      <c r="BA5969" s="88"/>
      <c r="BB5969" s="89">
        <f t="shared" si="371"/>
        <v>0</v>
      </c>
      <c r="BC5969" s="90" t="str">
        <f t="shared" si="370"/>
        <v xml:space="preserve"> </v>
      </c>
      <c r="BD5969" s="91" t="str">
        <f t="shared" si="372"/>
        <v xml:space="preserve"> </v>
      </c>
      <c r="BE5969" s="92">
        <f t="shared" si="373"/>
        <v>0</v>
      </c>
    </row>
    <row r="5970" spans="1:57" s="74" customFormat="1" ht="50.1" customHeight="1" x14ac:dyDescent="0.2">
      <c r="A5970" s="78"/>
      <c r="B5970" s="78"/>
      <c r="C5970" s="78"/>
      <c r="D5970" s="78"/>
      <c r="E5970" s="79" t="str">
        <f>+IF(C5970&lt;&gt;"",VLOOKUP(MID(C5970,18,5),NIVELES!$A$133:$B$213,2,0),"")</f>
        <v/>
      </c>
      <c r="F5970" s="80"/>
      <c r="G5970" s="81" t="str">
        <f>+IF(F5970&lt;&gt;"",VLOOKUP(F5970,NIVELES!$A$246:$C$464,3,0),"")</f>
        <v/>
      </c>
      <c r="H5970" s="82"/>
      <c r="I5970" s="78"/>
      <c r="J5970" s="78"/>
      <c r="K5970" s="78"/>
      <c r="L5970" s="78"/>
      <c r="M5970" s="78"/>
      <c r="N5970" s="78"/>
      <c r="O5970" s="78"/>
      <c r="P5970" s="82"/>
      <c r="Q5970" s="78"/>
      <c r="R5970" s="82"/>
      <c r="S5970" s="82"/>
      <c r="T5970" s="82"/>
      <c r="U5970" s="82"/>
      <c r="V5970" s="82"/>
      <c r="W5970" s="82"/>
      <c r="X5970" s="82"/>
      <c r="Y5970" s="82"/>
      <c r="Z5970" s="82"/>
      <c r="AA5970" s="82"/>
      <c r="AB5970" s="82"/>
      <c r="AC5970" s="82"/>
      <c r="AD5970" s="85" t="str">
        <f>IF(A5970&lt;&gt;"",IF(D5970="DIRECCIÓN_DE_TRANSFERENCIAS","280 0031",VLOOKUP(C5970,NIVELES!$A$14:$B$105,2,0)),"")</f>
        <v/>
      </c>
      <c r="AE5970" s="86"/>
      <c r="AF5970" s="86"/>
      <c r="AG5970" s="79" t="str">
        <f>+IF(AF5970&lt;&gt;"",VLOOKUP(AF5970,NIVELES!$A$666:$B$673,2,0),"")</f>
        <v/>
      </c>
      <c r="AH5970" s="78"/>
      <c r="AI5970" s="79" t="str">
        <f>IF(AH5970&lt;&gt;"",VLOOKUP(CONCATENATE(AG5970,AH5970),NIVELES!$B$676:$C$745,2,0),"")</f>
        <v/>
      </c>
      <c r="AJ5970" s="78"/>
      <c r="AK5970" s="79" t="str">
        <f>+IF(AJ5970&lt;&gt;"",VLOOKUP(AJ5970,NIVELES!$A$816:$B$892,2,0),"")</f>
        <v/>
      </c>
      <c r="AL5970" s="78"/>
      <c r="AM5970" s="78"/>
      <c r="AN5970" s="79" t="str">
        <f>IF(AM5970&lt;&gt;"",+VLOOKUP(AM5970,NIVELES!$A$1652:$B$2466,2,0),"")</f>
        <v/>
      </c>
      <c r="AO5970" s="87"/>
      <c r="AP5970" s="88"/>
      <c r="AQ5970" s="88"/>
      <c r="AR5970" s="88"/>
      <c r="AS5970" s="88"/>
      <c r="AT5970" s="88"/>
      <c r="AU5970" s="88"/>
      <c r="AV5970" s="88"/>
      <c r="AW5970" s="88"/>
      <c r="AX5970" s="88"/>
      <c r="AY5970" s="88"/>
      <c r="AZ5970" s="88"/>
      <c r="BA5970" s="88"/>
      <c r="BB5970" s="89">
        <f t="shared" si="371"/>
        <v>0</v>
      </c>
      <c r="BC5970" s="90" t="str">
        <f t="shared" si="370"/>
        <v xml:space="preserve"> </v>
      </c>
      <c r="BD5970" s="91" t="str">
        <f t="shared" si="372"/>
        <v xml:space="preserve"> </v>
      </c>
      <c r="BE5970" s="92">
        <f t="shared" si="373"/>
        <v>0</v>
      </c>
    </row>
    <row r="5971" spans="1:57" s="74" customFormat="1" ht="50.1" customHeight="1" x14ac:dyDescent="0.2">
      <c r="A5971" s="78"/>
      <c r="B5971" s="78"/>
      <c r="C5971" s="78"/>
      <c r="D5971" s="78"/>
      <c r="E5971" s="79" t="str">
        <f>+IF(C5971&lt;&gt;"",VLOOKUP(MID(C5971,18,5),NIVELES!$A$133:$B$213,2,0),"")</f>
        <v/>
      </c>
      <c r="F5971" s="80"/>
      <c r="G5971" s="81" t="str">
        <f>+IF(F5971&lt;&gt;"",VLOOKUP(F5971,NIVELES!$A$246:$C$464,3,0),"")</f>
        <v/>
      </c>
      <c r="H5971" s="82"/>
      <c r="I5971" s="78"/>
      <c r="J5971" s="78"/>
      <c r="K5971" s="78"/>
      <c r="L5971" s="78"/>
      <c r="M5971" s="78"/>
      <c r="N5971" s="78"/>
      <c r="O5971" s="78"/>
      <c r="P5971" s="82"/>
      <c r="Q5971" s="78"/>
      <c r="R5971" s="82"/>
      <c r="S5971" s="82"/>
      <c r="T5971" s="82"/>
      <c r="U5971" s="82"/>
      <c r="V5971" s="82"/>
      <c r="W5971" s="82"/>
      <c r="X5971" s="82"/>
      <c r="Y5971" s="82"/>
      <c r="Z5971" s="82"/>
      <c r="AA5971" s="82"/>
      <c r="AB5971" s="82"/>
      <c r="AC5971" s="82"/>
      <c r="AD5971" s="85" t="str">
        <f>IF(A5971&lt;&gt;"",IF(D5971="DIRECCIÓN_DE_TRANSFERENCIAS","280 0031",VLOOKUP(C5971,NIVELES!$A$14:$B$105,2,0)),"")</f>
        <v/>
      </c>
      <c r="AE5971" s="86"/>
      <c r="AF5971" s="86"/>
      <c r="AG5971" s="79" t="str">
        <f>+IF(AF5971&lt;&gt;"",VLOOKUP(AF5971,NIVELES!$A$666:$B$673,2,0),"")</f>
        <v/>
      </c>
      <c r="AH5971" s="78"/>
      <c r="AI5971" s="79" t="str">
        <f>IF(AH5971&lt;&gt;"",VLOOKUP(CONCATENATE(AG5971,AH5971),NIVELES!$B$676:$C$745,2,0),"")</f>
        <v/>
      </c>
      <c r="AJ5971" s="78"/>
      <c r="AK5971" s="79" t="str">
        <f>+IF(AJ5971&lt;&gt;"",VLOOKUP(AJ5971,NIVELES!$A$816:$B$892,2,0),"")</f>
        <v/>
      </c>
      <c r="AL5971" s="78"/>
      <c r="AM5971" s="78"/>
      <c r="AN5971" s="79" t="str">
        <f>IF(AM5971&lt;&gt;"",+VLOOKUP(AM5971,NIVELES!$A$1652:$B$2466,2,0),"")</f>
        <v/>
      </c>
      <c r="AO5971" s="87"/>
      <c r="AP5971" s="88"/>
      <c r="AQ5971" s="88"/>
      <c r="AR5971" s="88"/>
      <c r="AS5971" s="88"/>
      <c r="AT5971" s="88"/>
      <c r="AU5971" s="88"/>
      <c r="AV5971" s="88"/>
      <c r="AW5971" s="88"/>
      <c r="AX5971" s="88"/>
      <c r="AY5971" s="88"/>
      <c r="AZ5971" s="88"/>
      <c r="BA5971" s="88"/>
      <c r="BB5971" s="89">
        <f t="shared" si="371"/>
        <v>0</v>
      </c>
      <c r="BC5971" s="90" t="str">
        <f t="shared" si="370"/>
        <v xml:space="preserve"> </v>
      </c>
      <c r="BD5971" s="91" t="str">
        <f t="shared" si="372"/>
        <v xml:space="preserve"> </v>
      </c>
      <c r="BE5971" s="92">
        <f t="shared" si="373"/>
        <v>0</v>
      </c>
    </row>
    <row r="5972" spans="1:57" s="74" customFormat="1" ht="50.1" customHeight="1" x14ac:dyDescent="0.2">
      <c r="A5972" s="78"/>
      <c r="B5972" s="78"/>
      <c r="C5972" s="78"/>
      <c r="D5972" s="78"/>
      <c r="E5972" s="79" t="str">
        <f>+IF(C5972&lt;&gt;"",VLOOKUP(MID(C5972,18,5),NIVELES!$A$133:$B$213,2,0),"")</f>
        <v/>
      </c>
      <c r="F5972" s="80"/>
      <c r="G5972" s="81" t="str">
        <f>+IF(F5972&lt;&gt;"",VLOOKUP(F5972,NIVELES!$A$246:$C$464,3,0),"")</f>
        <v/>
      </c>
      <c r="H5972" s="82"/>
      <c r="I5972" s="78"/>
      <c r="J5972" s="78"/>
      <c r="K5972" s="78"/>
      <c r="L5972" s="78"/>
      <c r="M5972" s="78"/>
      <c r="N5972" s="78"/>
      <c r="O5972" s="78"/>
      <c r="P5972" s="82"/>
      <c r="Q5972" s="78"/>
      <c r="R5972" s="82"/>
      <c r="S5972" s="82"/>
      <c r="T5972" s="82"/>
      <c r="U5972" s="82"/>
      <c r="V5972" s="82"/>
      <c r="W5972" s="82"/>
      <c r="X5972" s="82"/>
      <c r="Y5972" s="82"/>
      <c r="Z5972" s="82"/>
      <c r="AA5972" s="82"/>
      <c r="AB5972" s="82"/>
      <c r="AC5972" s="82"/>
      <c r="AD5972" s="85" t="str">
        <f>IF(A5972&lt;&gt;"",IF(D5972="DIRECCIÓN_DE_TRANSFERENCIAS","280 0031",VLOOKUP(C5972,NIVELES!$A$14:$B$105,2,0)),"")</f>
        <v/>
      </c>
      <c r="AE5972" s="86"/>
      <c r="AF5972" s="86"/>
      <c r="AG5972" s="79" t="str">
        <f>+IF(AF5972&lt;&gt;"",VLOOKUP(AF5972,NIVELES!$A$666:$B$673,2,0),"")</f>
        <v/>
      </c>
      <c r="AH5972" s="78"/>
      <c r="AI5972" s="79" t="str">
        <f>IF(AH5972&lt;&gt;"",VLOOKUP(CONCATENATE(AG5972,AH5972),NIVELES!$B$676:$C$745,2,0),"")</f>
        <v/>
      </c>
      <c r="AJ5972" s="78"/>
      <c r="AK5972" s="79" t="str">
        <f>+IF(AJ5972&lt;&gt;"",VLOOKUP(AJ5972,NIVELES!$A$816:$B$892,2,0),"")</f>
        <v/>
      </c>
      <c r="AL5972" s="78"/>
      <c r="AM5972" s="78"/>
      <c r="AN5972" s="79" t="str">
        <f>IF(AM5972&lt;&gt;"",+VLOOKUP(AM5972,NIVELES!$A$1652:$B$2466,2,0),"")</f>
        <v/>
      </c>
      <c r="AO5972" s="87"/>
      <c r="AP5972" s="88"/>
      <c r="AQ5972" s="88"/>
      <c r="AR5972" s="88"/>
      <c r="AS5972" s="88"/>
      <c r="AT5972" s="88"/>
      <c r="AU5972" s="88"/>
      <c r="AV5972" s="88"/>
      <c r="AW5972" s="88"/>
      <c r="AX5972" s="88"/>
      <c r="AY5972" s="88"/>
      <c r="AZ5972" s="88"/>
      <c r="BA5972" s="88"/>
      <c r="BB5972" s="89">
        <f t="shared" si="371"/>
        <v>0</v>
      </c>
      <c r="BC5972" s="90" t="str">
        <f t="shared" si="370"/>
        <v xml:space="preserve"> </v>
      </c>
      <c r="BD5972" s="91" t="str">
        <f t="shared" si="372"/>
        <v xml:space="preserve"> </v>
      </c>
      <c r="BE5972" s="92">
        <f t="shared" si="373"/>
        <v>0</v>
      </c>
    </row>
    <row r="5973" spans="1:57" s="74" customFormat="1" ht="50.1" customHeight="1" x14ac:dyDescent="0.2">
      <c r="A5973" s="78"/>
      <c r="B5973" s="78"/>
      <c r="C5973" s="78"/>
      <c r="D5973" s="78"/>
      <c r="E5973" s="79" t="str">
        <f>+IF(C5973&lt;&gt;"",VLOOKUP(MID(C5973,18,5),NIVELES!$A$133:$B$213,2,0),"")</f>
        <v/>
      </c>
      <c r="F5973" s="80"/>
      <c r="G5973" s="81" t="str">
        <f>+IF(F5973&lt;&gt;"",VLOOKUP(F5973,NIVELES!$A$246:$C$464,3,0),"")</f>
        <v/>
      </c>
      <c r="H5973" s="82"/>
      <c r="I5973" s="78"/>
      <c r="J5973" s="78"/>
      <c r="K5973" s="78"/>
      <c r="L5973" s="78"/>
      <c r="M5973" s="78"/>
      <c r="N5973" s="78"/>
      <c r="O5973" s="78"/>
      <c r="P5973" s="82"/>
      <c r="Q5973" s="78"/>
      <c r="R5973" s="82"/>
      <c r="S5973" s="82"/>
      <c r="T5973" s="82"/>
      <c r="U5973" s="82"/>
      <c r="V5973" s="82"/>
      <c r="W5973" s="82"/>
      <c r="X5973" s="82"/>
      <c r="Y5973" s="82"/>
      <c r="Z5973" s="82"/>
      <c r="AA5973" s="82"/>
      <c r="AB5973" s="82"/>
      <c r="AC5973" s="82"/>
      <c r="AD5973" s="85" t="str">
        <f>IF(A5973&lt;&gt;"",IF(D5973="DIRECCIÓN_DE_TRANSFERENCIAS","280 0031",VLOOKUP(C5973,NIVELES!$A$14:$B$105,2,0)),"")</f>
        <v/>
      </c>
      <c r="AE5973" s="86"/>
      <c r="AF5973" s="86"/>
      <c r="AG5973" s="79" t="str">
        <f>+IF(AF5973&lt;&gt;"",VLOOKUP(AF5973,NIVELES!$A$666:$B$673,2,0),"")</f>
        <v/>
      </c>
      <c r="AH5973" s="78"/>
      <c r="AI5973" s="79" t="str">
        <f>IF(AH5973&lt;&gt;"",VLOOKUP(CONCATENATE(AG5973,AH5973),NIVELES!$B$676:$C$745,2,0),"")</f>
        <v/>
      </c>
      <c r="AJ5973" s="78"/>
      <c r="AK5973" s="79" t="str">
        <f>+IF(AJ5973&lt;&gt;"",VLOOKUP(AJ5973,NIVELES!$A$816:$B$892,2,0),"")</f>
        <v/>
      </c>
      <c r="AL5973" s="78"/>
      <c r="AM5973" s="78"/>
      <c r="AN5973" s="79" t="str">
        <f>IF(AM5973&lt;&gt;"",+VLOOKUP(AM5973,NIVELES!$A$1652:$B$2466,2,0),"")</f>
        <v/>
      </c>
      <c r="AO5973" s="87"/>
      <c r="AP5973" s="88"/>
      <c r="AQ5973" s="88"/>
      <c r="AR5973" s="88"/>
      <c r="AS5973" s="88"/>
      <c r="AT5973" s="88"/>
      <c r="AU5973" s="88"/>
      <c r="AV5973" s="88"/>
      <c r="AW5973" s="88"/>
      <c r="AX5973" s="88"/>
      <c r="AY5973" s="88"/>
      <c r="AZ5973" s="88"/>
      <c r="BA5973" s="88"/>
      <c r="BB5973" s="89">
        <f t="shared" si="371"/>
        <v>0</v>
      </c>
      <c r="BC5973" s="90" t="str">
        <f t="shared" si="370"/>
        <v xml:space="preserve"> </v>
      </c>
      <c r="BD5973" s="91" t="str">
        <f t="shared" si="372"/>
        <v xml:space="preserve"> </v>
      </c>
      <c r="BE5973" s="92">
        <f t="shared" si="373"/>
        <v>0</v>
      </c>
    </row>
    <row r="5974" spans="1:57" s="74" customFormat="1" ht="50.1" customHeight="1" x14ac:dyDescent="0.2">
      <c r="A5974" s="78"/>
      <c r="B5974" s="78"/>
      <c r="C5974" s="78"/>
      <c r="D5974" s="78"/>
      <c r="E5974" s="79" t="str">
        <f>+IF(C5974&lt;&gt;"",VLOOKUP(MID(C5974,18,5),NIVELES!$A$133:$B$213,2,0),"")</f>
        <v/>
      </c>
      <c r="F5974" s="80"/>
      <c r="G5974" s="81" t="str">
        <f>+IF(F5974&lt;&gt;"",VLOOKUP(F5974,NIVELES!$A$246:$C$464,3,0),"")</f>
        <v/>
      </c>
      <c r="H5974" s="82"/>
      <c r="I5974" s="78"/>
      <c r="J5974" s="78"/>
      <c r="K5974" s="78"/>
      <c r="L5974" s="78"/>
      <c r="M5974" s="78"/>
      <c r="N5974" s="78"/>
      <c r="O5974" s="78"/>
      <c r="P5974" s="82"/>
      <c r="Q5974" s="78"/>
      <c r="R5974" s="82"/>
      <c r="S5974" s="82"/>
      <c r="T5974" s="82"/>
      <c r="U5974" s="82"/>
      <c r="V5974" s="82"/>
      <c r="W5974" s="82"/>
      <c r="X5974" s="82"/>
      <c r="Y5974" s="82"/>
      <c r="Z5974" s="82"/>
      <c r="AA5974" s="82"/>
      <c r="AB5974" s="82"/>
      <c r="AC5974" s="82"/>
      <c r="AD5974" s="85" t="str">
        <f>IF(A5974&lt;&gt;"",IF(D5974="DIRECCIÓN_DE_TRANSFERENCIAS","280 0031",VLOOKUP(C5974,NIVELES!$A$14:$B$105,2,0)),"")</f>
        <v/>
      </c>
      <c r="AE5974" s="86"/>
      <c r="AF5974" s="86"/>
      <c r="AG5974" s="79" t="str">
        <f>+IF(AF5974&lt;&gt;"",VLOOKUP(AF5974,NIVELES!$A$666:$B$673,2,0),"")</f>
        <v/>
      </c>
      <c r="AH5974" s="78"/>
      <c r="AI5974" s="79" t="str">
        <f>IF(AH5974&lt;&gt;"",VLOOKUP(CONCATENATE(AG5974,AH5974),NIVELES!$B$676:$C$745,2,0),"")</f>
        <v/>
      </c>
      <c r="AJ5974" s="78"/>
      <c r="AK5974" s="79" t="str">
        <f>+IF(AJ5974&lt;&gt;"",VLOOKUP(AJ5974,NIVELES!$A$816:$B$892,2,0),"")</f>
        <v/>
      </c>
      <c r="AL5974" s="78"/>
      <c r="AM5974" s="78"/>
      <c r="AN5974" s="79" t="str">
        <f>IF(AM5974&lt;&gt;"",+VLOOKUP(AM5974,NIVELES!$A$1652:$B$2466,2,0),"")</f>
        <v/>
      </c>
      <c r="AO5974" s="87"/>
      <c r="AP5974" s="88"/>
      <c r="AQ5974" s="88"/>
      <c r="AR5974" s="88"/>
      <c r="AS5974" s="88"/>
      <c r="AT5974" s="88"/>
      <c r="AU5974" s="88"/>
      <c r="AV5974" s="88"/>
      <c r="AW5974" s="88"/>
      <c r="AX5974" s="88"/>
      <c r="AY5974" s="88"/>
      <c r="AZ5974" s="88"/>
      <c r="BA5974" s="88"/>
      <c r="BB5974" s="89">
        <f t="shared" si="371"/>
        <v>0</v>
      </c>
      <c r="BC5974" s="90" t="str">
        <f t="shared" si="370"/>
        <v xml:space="preserve"> </v>
      </c>
      <c r="BD5974" s="91" t="str">
        <f t="shared" si="372"/>
        <v xml:space="preserve"> </v>
      </c>
      <c r="BE5974" s="92">
        <f t="shared" si="373"/>
        <v>0</v>
      </c>
    </row>
    <row r="5975" spans="1:57" s="74" customFormat="1" ht="50.1" customHeight="1" x14ac:dyDescent="0.2">
      <c r="A5975" s="78"/>
      <c r="B5975" s="78"/>
      <c r="C5975" s="78"/>
      <c r="D5975" s="78"/>
      <c r="E5975" s="79" t="str">
        <f>+IF(C5975&lt;&gt;"",VLOOKUP(MID(C5975,18,5),NIVELES!$A$133:$B$213,2,0),"")</f>
        <v/>
      </c>
      <c r="F5975" s="80"/>
      <c r="G5975" s="81" t="str">
        <f>+IF(F5975&lt;&gt;"",VLOOKUP(F5975,NIVELES!$A$246:$C$464,3,0),"")</f>
        <v/>
      </c>
      <c r="H5975" s="82"/>
      <c r="I5975" s="78"/>
      <c r="J5975" s="78"/>
      <c r="K5975" s="78"/>
      <c r="L5975" s="78"/>
      <c r="M5975" s="78"/>
      <c r="N5975" s="78"/>
      <c r="O5975" s="78"/>
      <c r="P5975" s="82"/>
      <c r="Q5975" s="78"/>
      <c r="R5975" s="82"/>
      <c r="S5975" s="82"/>
      <c r="T5975" s="82"/>
      <c r="U5975" s="82"/>
      <c r="V5975" s="82"/>
      <c r="W5975" s="82"/>
      <c r="X5975" s="82"/>
      <c r="Y5975" s="82"/>
      <c r="Z5975" s="82"/>
      <c r="AA5975" s="82"/>
      <c r="AB5975" s="82"/>
      <c r="AC5975" s="82"/>
      <c r="AD5975" s="85" t="str">
        <f>IF(A5975&lt;&gt;"",IF(D5975="DIRECCIÓN_DE_TRANSFERENCIAS","280 0031",VLOOKUP(C5975,NIVELES!$A$14:$B$105,2,0)),"")</f>
        <v/>
      </c>
      <c r="AE5975" s="86"/>
      <c r="AF5975" s="86"/>
      <c r="AG5975" s="79" t="str">
        <f>+IF(AF5975&lt;&gt;"",VLOOKUP(AF5975,NIVELES!$A$666:$B$673,2,0),"")</f>
        <v/>
      </c>
      <c r="AH5975" s="78"/>
      <c r="AI5975" s="79" t="str">
        <f>IF(AH5975&lt;&gt;"",VLOOKUP(CONCATENATE(AG5975,AH5975),NIVELES!$B$676:$C$745,2,0),"")</f>
        <v/>
      </c>
      <c r="AJ5975" s="78"/>
      <c r="AK5975" s="79" t="str">
        <f>+IF(AJ5975&lt;&gt;"",VLOOKUP(AJ5975,NIVELES!$A$816:$B$892,2,0),"")</f>
        <v/>
      </c>
      <c r="AL5975" s="78"/>
      <c r="AM5975" s="78"/>
      <c r="AN5975" s="79" t="str">
        <f>IF(AM5975&lt;&gt;"",+VLOOKUP(AM5975,NIVELES!$A$1652:$B$2466,2,0),"")</f>
        <v/>
      </c>
      <c r="AO5975" s="87"/>
      <c r="AP5975" s="88"/>
      <c r="AQ5975" s="88"/>
      <c r="AR5975" s="88"/>
      <c r="AS5975" s="88"/>
      <c r="AT5975" s="88"/>
      <c r="AU5975" s="88"/>
      <c r="AV5975" s="88"/>
      <c r="AW5975" s="88"/>
      <c r="AX5975" s="88"/>
      <c r="AY5975" s="88"/>
      <c r="AZ5975" s="88"/>
      <c r="BA5975" s="88"/>
      <c r="BB5975" s="89">
        <f t="shared" si="371"/>
        <v>0</v>
      </c>
      <c r="BC5975" s="90" t="str">
        <f t="shared" si="370"/>
        <v xml:space="preserve"> </v>
      </c>
      <c r="BD5975" s="91" t="str">
        <f t="shared" si="372"/>
        <v xml:space="preserve"> </v>
      </c>
      <c r="BE5975" s="92">
        <f t="shared" si="373"/>
        <v>0</v>
      </c>
    </row>
    <row r="5976" spans="1:57" s="74" customFormat="1" ht="50.1" customHeight="1" x14ac:dyDescent="0.2">
      <c r="A5976" s="78"/>
      <c r="B5976" s="78"/>
      <c r="C5976" s="78"/>
      <c r="D5976" s="78"/>
      <c r="E5976" s="79" t="str">
        <f>+IF(C5976&lt;&gt;"",VLOOKUP(MID(C5976,18,5),NIVELES!$A$133:$B$213,2,0),"")</f>
        <v/>
      </c>
      <c r="F5976" s="80"/>
      <c r="G5976" s="81" t="str">
        <f>+IF(F5976&lt;&gt;"",VLOOKUP(F5976,NIVELES!$A$246:$C$464,3,0),"")</f>
        <v/>
      </c>
      <c r="H5976" s="82"/>
      <c r="I5976" s="78"/>
      <c r="J5976" s="78"/>
      <c r="K5976" s="78"/>
      <c r="L5976" s="78"/>
      <c r="M5976" s="78"/>
      <c r="N5976" s="78"/>
      <c r="O5976" s="78"/>
      <c r="P5976" s="82"/>
      <c r="Q5976" s="78"/>
      <c r="R5976" s="82"/>
      <c r="S5976" s="82"/>
      <c r="T5976" s="82"/>
      <c r="U5976" s="82"/>
      <c r="V5976" s="82"/>
      <c r="W5976" s="82"/>
      <c r="X5976" s="82"/>
      <c r="Y5976" s="82"/>
      <c r="Z5976" s="82"/>
      <c r="AA5976" s="82"/>
      <c r="AB5976" s="82"/>
      <c r="AC5976" s="82"/>
      <c r="AD5976" s="85" t="str">
        <f>IF(A5976&lt;&gt;"",IF(D5976="DIRECCIÓN_DE_TRANSFERENCIAS","280 0031",VLOOKUP(C5976,NIVELES!$A$14:$B$105,2,0)),"")</f>
        <v/>
      </c>
      <c r="AE5976" s="86"/>
      <c r="AF5976" s="86"/>
      <c r="AG5976" s="79" t="str">
        <f>+IF(AF5976&lt;&gt;"",VLOOKUP(AF5976,NIVELES!$A$666:$B$673,2,0),"")</f>
        <v/>
      </c>
      <c r="AH5976" s="78"/>
      <c r="AI5976" s="79" t="str">
        <f>IF(AH5976&lt;&gt;"",VLOOKUP(CONCATENATE(AG5976,AH5976),NIVELES!$B$676:$C$745,2,0),"")</f>
        <v/>
      </c>
      <c r="AJ5976" s="78"/>
      <c r="AK5976" s="79" t="str">
        <f>+IF(AJ5976&lt;&gt;"",VLOOKUP(AJ5976,NIVELES!$A$816:$B$892,2,0),"")</f>
        <v/>
      </c>
      <c r="AL5976" s="78"/>
      <c r="AM5976" s="78"/>
      <c r="AN5976" s="79" t="str">
        <f>IF(AM5976&lt;&gt;"",+VLOOKUP(AM5976,NIVELES!$A$1652:$B$2466,2,0),"")</f>
        <v/>
      </c>
      <c r="AO5976" s="87"/>
      <c r="AP5976" s="88"/>
      <c r="AQ5976" s="88"/>
      <c r="AR5976" s="88"/>
      <c r="AS5976" s="88"/>
      <c r="AT5976" s="88"/>
      <c r="AU5976" s="88"/>
      <c r="AV5976" s="88"/>
      <c r="AW5976" s="88"/>
      <c r="AX5976" s="88"/>
      <c r="AY5976" s="88"/>
      <c r="AZ5976" s="88"/>
      <c r="BA5976" s="88"/>
      <c r="BB5976" s="89">
        <f t="shared" si="371"/>
        <v>0</v>
      </c>
      <c r="BC5976" s="90" t="str">
        <f t="shared" si="370"/>
        <v xml:space="preserve"> </v>
      </c>
      <c r="BD5976" s="91" t="str">
        <f t="shared" si="372"/>
        <v xml:space="preserve"> </v>
      </c>
      <c r="BE5976" s="92">
        <f t="shared" si="373"/>
        <v>0</v>
      </c>
    </row>
    <row r="5977" spans="1:57" s="74" customFormat="1" ht="50.1" customHeight="1" x14ac:dyDescent="0.2">
      <c r="A5977" s="78"/>
      <c r="B5977" s="78"/>
      <c r="C5977" s="78"/>
      <c r="D5977" s="78"/>
      <c r="E5977" s="79" t="str">
        <f>+IF(C5977&lt;&gt;"",VLOOKUP(MID(C5977,18,5),NIVELES!$A$133:$B$213,2,0),"")</f>
        <v/>
      </c>
      <c r="F5977" s="80"/>
      <c r="G5977" s="81" t="str">
        <f>+IF(F5977&lt;&gt;"",VLOOKUP(F5977,NIVELES!$A$246:$C$464,3,0),"")</f>
        <v/>
      </c>
      <c r="H5977" s="82"/>
      <c r="I5977" s="78"/>
      <c r="J5977" s="78"/>
      <c r="K5977" s="78"/>
      <c r="L5977" s="78"/>
      <c r="M5977" s="78"/>
      <c r="N5977" s="78"/>
      <c r="O5977" s="78"/>
      <c r="P5977" s="82"/>
      <c r="Q5977" s="78"/>
      <c r="R5977" s="82"/>
      <c r="S5977" s="82"/>
      <c r="T5977" s="82"/>
      <c r="U5977" s="82"/>
      <c r="V5977" s="82"/>
      <c r="W5977" s="82"/>
      <c r="X5977" s="82"/>
      <c r="Y5977" s="82"/>
      <c r="Z5977" s="82"/>
      <c r="AA5977" s="82"/>
      <c r="AB5977" s="82"/>
      <c r="AC5977" s="82"/>
      <c r="AD5977" s="85" t="str">
        <f>IF(A5977&lt;&gt;"",IF(D5977="DIRECCIÓN_DE_TRANSFERENCIAS","280 0031",VLOOKUP(C5977,NIVELES!$A$14:$B$105,2,0)),"")</f>
        <v/>
      </c>
      <c r="AE5977" s="86"/>
      <c r="AF5977" s="86"/>
      <c r="AG5977" s="79" t="str">
        <f>+IF(AF5977&lt;&gt;"",VLOOKUP(AF5977,NIVELES!$A$666:$B$673,2,0),"")</f>
        <v/>
      </c>
      <c r="AH5977" s="78"/>
      <c r="AI5977" s="79" t="str">
        <f>IF(AH5977&lt;&gt;"",VLOOKUP(CONCATENATE(AG5977,AH5977),NIVELES!$B$676:$C$745,2,0),"")</f>
        <v/>
      </c>
      <c r="AJ5977" s="78"/>
      <c r="AK5977" s="79" t="str">
        <f>+IF(AJ5977&lt;&gt;"",VLOOKUP(AJ5977,NIVELES!$A$816:$B$892,2,0),"")</f>
        <v/>
      </c>
      <c r="AL5977" s="78"/>
      <c r="AM5977" s="78"/>
      <c r="AN5977" s="79" t="str">
        <f>IF(AM5977&lt;&gt;"",+VLOOKUP(AM5977,NIVELES!$A$1652:$B$2466,2,0),"")</f>
        <v/>
      </c>
      <c r="AO5977" s="87"/>
      <c r="AP5977" s="88"/>
      <c r="AQ5977" s="88"/>
      <c r="AR5977" s="88"/>
      <c r="AS5977" s="88"/>
      <c r="AT5977" s="88"/>
      <c r="AU5977" s="88"/>
      <c r="AV5977" s="88"/>
      <c r="AW5977" s="88"/>
      <c r="AX5977" s="88"/>
      <c r="AY5977" s="88"/>
      <c r="AZ5977" s="88"/>
      <c r="BA5977" s="88"/>
      <c r="BB5977" s="89">
        <f t="shared" si="371"/>
        <v>0</v>
      </c>
      <c r="BC5977" s="90" t="str">
        <f t="shared" si="370"/>
        <v xml:space="preserve"> </v>
      </c>
      <c r="BD5977" s="91" t="str">
        <f t="shared" si="372"/>
        <v xml:space="preserve"> </v>
      </c>
      <c r="BE5977" s="92">
        <f t="shared" si="373"/>
        <v>0</v>
      </c>
    </row>
    <row r="5978" spans="1:57" s="74" customFormat="1" ht="50.1" customHeight="1" x14ac:dyDescent="0.2">
      <c r="A5978" s="78"/>
      <c r="B5978" s="78"/>
      <c r="C5978" s="78"/>
      <c r="D5978" s="78"/>
      <c r="E5978" s="79" t="str">
        <f>+IF(C5978&lt;&gt;"",VLOOKUP(MID(C5978,18,5),NIVELES!$A$133:$B$213,2,0),"")</f>
        <v/>
      </c>
      <c r="F5978" s="80"/>
      <c r="G5978" s="81" t="str">
        <f>+IF(F5978&lt;&gt;"",VLOOKUP(F5978,NIVELES!$A$246:$C$464,3,0),"")</f>
        <v/>
      </c>
      <c r="H5978" s="82"/>
      <c r="I5978" s="78"/>
      <c r="J5978" s="78"/>
      <c r="K5978" s="78"/>
      <c r="L5978" s="78"/>
      <c r="M5978" s="78"/>
      <c r="N5978" s="78"/>
      <c r="O5978" s="78"/>
      <c r="P5978" s="82"/>
      <c r="Q5978" s="78"/>
      <c r="R5978" s="82"/>
      <c r="S5978" s="82"/>
      <c r="T5978" s="82"/>
      <c r="U5978" s="82"/>
      <c r="V5978" s="82"/>
      <c r="W5978" s="82"/>
      <c r="X5978" s="82"/>
      <c r="Y5978" s="82"/>
      <c r="Z5978" s="82"/>
      <c r="AA5978" s="82"/>
      <c r="AB5978" s="82"/>
      <c r="AC5978" s="82"/>
      <c r="AD5978" s="85" t="str">
        <f>IF(A5978&lt;&gt;"",IF(D5978="DIRECCIÓN_DE_TRANSFERENCIAS","280 0031",VLOOKUP(C5978,NIVELES!$A$14:$B$105,2,0)),"")</f>
        <v/>
      </c>
      <c r="AE5978" s="86"/>
      <c r="AF5978" s="86"/>
      <c r="AG5978" s="79" t="str">
        <f>+IF(AF5978&lt;&gt;"",VLOOKUP(AF5978,NIVELES!$A$666:$B$673,2,0),"")</f>
        <v/>
      </c>
      <c r="AH5978" s="78"/>
      <c r="AI5978" s="79" t="str">
        <f>IF(AH5978&lt;&gt;"",VLOOKUP(CONCATENATE(AG5978,AH5978),NIVELES!$B$676:$C$745,2,0),"")</f>
        <v/>
      </c>
      <c r="AJ5978" s="78"/>
      <c r="AK5978" s="79" t="str">
        <f>+IF(AJ5978&lt;&gt;"",VLOOKUP(AJ5978,NIVELES!$A$816:$B$892,2,0),"")</f>
        <v/>
      </c>
      <c r="AL5978" s="78"/>
      <c r="AM5978" s="78"/>
      <c r="AN5978" s="79" t="str">
        <f>IF(AM5978&lt;&gt;"",+VLOOKUP(AM5978,NIVELES!$A$1652:$B$2466,2,0),"")</f>
        <v/>
      </c>
      <c r="AO5978" s="87"/>
      <c r="AP5978" s="88"/>
      <c r="AQ5978" s="88"/>
      <c r="AR5978" s="88"/>
      <c r="AS5978" s="88"/>
      <c r="AT5978" s="88"/>
      <c r="AU5978" s="88"/>
      <c r="AV5978" s="88"/>
      <c r="AW5978" s="88"/>
      <c r="AX5978" s="88"/>
      <c r="AY5978" s="88"/>
      <c r="AZ5978" s="88"/>
      <c r="BA5978" s="88"/>
      <c r="BB5978" s="89">
        <f t="shared" si="371"/>
        <v>0</v>
      </c>
      <c r="BC5978" s="90" t="str">
        <f t="shared" si="370"/>
        <v xml:space="preserve"> </v>
      </c>
      <c r="BD5978" s="91" t="str">
        <f t="shared" si="372"/>
        <v xml:space="preserve"> </v>
      </c>
      <c r="BE5978" s="92">
        <f t="shared" si="373"/>
        <v>0</v>
      </c>
    </row>
    <row r="5979" spans="1:57" s="74" customFormat="1" ht="50.1" customHeight="1" x14ac:dyDescent="0.2">
      <c r="A5979" s="78"/>
      <c r="B5979" s="78"/>
      <c r="C5979" s="78"/>
      <c r="D5979" s="78"/>
      <c r="E5979" s="79" t="str">
        <f>+IF(C5979&lt;&gt;"",VLOOKUP(MID(C5979,18,5),NIVELES!$A$133:$B$213,2,0),"")</f>
        <v/>
      </c>
      <c r="F5979" s="80"/>
      <c r="G5979" s="81" t="str">
        <f>+IF(F5979&lt;&gt;"",VLOOKUP(F5979,NIVELES!$A$246:$C$464,3,0),"")</f>
        <v/>
      </c>
      <c r="H5979" s="82"/>
      <c r="I5979" s="78"/>
      <c r="J5979" s="78"/>
      <c r="K5979" s="78"/>
      <c r="L5979" s="78"/>
      <c r="M5979" s="78"/>
      <c r="N5979" s="78"/>
      <c r="O5979" s="78"/>
      <c r="P5979" s="82"/>
      <c r="Q5979" s="78"/>
      <c r="R5979" s="82"/>
      <c r="S5979" s="82"/>
      <c r="T5979" s="82"/>
      <c r="U5979" s="82"/>
      <c r="V5979" s="82"/>
      <c r="W5979" s="82"/>
      <c r="X5979" s="82"/>
      <c r="Y5979" s="82"/>
      <c r="Z5979" s="82"/>
      <c r="AA5979" s="82"/>
      <c r="AB5979" s="82"/>
      <c r="AC5979" s="82"/>
      <c r="AD5979" s="85" t="str">
        <f>IF(A5979&lt;&gt;"",IF(D5979="DIRECCIÓN_DE_TRANSFERENCIAS","280 0031",VLOOKUP(C5979,NIVELES!$A$14:$B$105,2,0)),"")</f>
        <v/>
      </c>
      <c r="AE5979" s="86"/>
      <c r="AF5979" s="86"/>
      <c r="AG5979" s="79" t="str">
        <f>+IF(AF5979&lt;&gt;"",VLOOKUP(AF5979,NIVELES!$A$666:$B$673,2,0),"")</f>
        <v/>
      </c>
      <c r="AH5979" s="78"/>
      <c r="AI5979" s="79" t="str">
        <f>IF(AH5979&lt;&gt;"",VLOOKUP(CONCATENATE(AG5979,AH5979),NIVELES!$B$676:$C$745,2,0),"")</f>
        <v/>
      </c>
      <c r="AJ5979" s="78"/>
      <c r="AK5979" s="79" t="str">
        <f>+IF(AJ5979&lt;&gt;"",VLOOKUP(AJ5979,NIVELES!$A$816:$B$892,2,0),"")</f>
        <v/>
      </c>
      <c r="AL5979" s="78"/>
      <c r="AM5979" s="78"/>
      <c r="AN5979" s="79" t="str">
        <f>IF(AM5979&lt;&gt;"",+VLOOKUP(AM5979,NIVELES!$A$1652:$B$2466,2,0),"")</f>
        <v/>
      </c>
      <c r="AO5979" s="87"/>
      <c r="AP5979" s="88"/>
      <c r="AQ5979" s="88"/>
      <c r="AR5979" s="88"/>
      <c r="AS5979" s="88"/>
      <c r="AT5979" s="88"/>
      <c r="AU5979" s="88"/>
      <c r="AV5979" s="88"/>
      <c r="AW5979" s="88"/>
      <c r="AX5979" s="88"/>
      <c r="AY5979" s="88"/>
      <c r="AZ5979" s="88"/>
      <c r="BA5979" s="88"/>
      <c r="BB5979" s="89">
        <f t="shared" si="371"/>
        <v>0</v>
      </c>
      <c r="BC5979" s="90" t="str">
        <f t="shared" si="370"/>
        <v xml:space="preserve"> </v>
      </c>
      <c r="BD5979" s="91" t="str">
        <f t="shared" si="372"/>
        <v xml:space="preserve"> </v>
      </c>
      <c r="BE5979" s="92">
        <f t="shared" si="373"/>
        <v>0</v>
      </c>
    </row>
    <row r="5980" spans="1:57" s="74" customFormat="1" ht="50.1" customHeight="1" x14ac:dyDescent="0.2">
      <c r="A5980" s="78"/>
      <c r="B5980" s="78"/>
      <c r="C5980" s="78"/>
      <c r="D5980" s="78"/>
      <c r="E5980" s="79" t="str">
        <f>+IF(C5980&lt;&gt;"",VLOOKUP(MID(C5980,18,5),NIVELES!$A$133:$B$213,2,0),"")</f>
        <v/>
      </c>
      <c r="F5980" s="80"/>
      <c r="G5980" s="81" t="str">
        <f>+IF(F5980&lt;&gt;"",VLOOKUP(F5980,NIVELES!$A$246:$C$464,3,0),"")</f>
        <v/>
      </c>
      <c r="H5980" s="82"/>
      <c r="I5980" s="78"/>
      <c r="J5980" s="78"/>
      <c r="K5980" s="78"/>
      <c r="L5980" s="78"/>
      <c r="M5980" s="78"/>
      <c r="N5980" s="78"/>
      <c r="O5980" s="78"/>
      <c r="P5980" s="82"/>
      <c r="Q5980" s="78"/>
      <c r="R5980" s="82"/>
      <c r="S5980" s="82"/>
      <c r="T5980" s="82"/>
      <c r="U5980" s="82"/>
      <c r="V5980" s="82"/>
      <c r="W5980" s="82"/>
      <c r="X5980" s="82"/>
      <c r="Y5980" s="82"/>
      <c r="Z5980" s="82"/>
      <c r="AA5980" s="82"/>
      <c r="AB5980" s="82"/>
      <c r="AC5980" s="82"/>
      <c r="AD5980" s="85" t="str">
        <f>IF(A5980&lt;&gt;"",IF(D5980="DIRECCIÓN_DE_TRANSFERENCIAS","280 0031",VLOOKUP(C5980,NIVELES!$A$14:$B$105,2,0)),"")</f>
        <v/>
      </c>
      <c r="AE5980" s="86"/>
      <c r="AF5980" s="86"/>
      <c r="AG5980" s="79" t="str">
        <f>+IF(AF5980&lt;&gt;"",VLOOKUP(AF5980,NIVELES!$A$666:$B$673,2,0),"")</f>
        <v/>
      </c>
      <c r="AH5980" s="78"/>
      <c r="AI5980" s="79" t="str">
        <f>IF(AH5980&lt;&gt;"",VLOOKUP(CONCATENATE(AG5980,AH5980),NIVELES!$B$676:$C$745,2,0),"")</f>
        <v/>
      </c>
      <c r="AJ5980" s="78"/>
      <c r="AK5980" s="79" t="str">
        <f>+IF(AJ5980&lt;&gt;"",VLOOKUP(AJ5980,NIVELES!$A$816:$B$892,2,0),"")</f>
        <v/>
      </c>
      <c r="AL5980" s="78"/>
      <c r="AM5980" s="78"/>
      <c r="AN5980" s="79" t="str">
        <f>IF(AM5980&lt;&gt;"",+VLOOKUP(AM5980,NIVELES!$A$1652:$B$2466,2,0),"")</f>
        <v/>
      </c>
      <c r="AO5980" s="87"/>
      <c r="AP5980" s="88"/>
      <c r="AQ5980" s="88"/>
      <c r="AR5980" s="88"/>
      <c r="AS5980" s="88"/>
      <c r="AT5980" s="88"/>
      <c r="AU5980" s="88"/>
      <c r="AV5980" s="88"/>
      <c r="AW5980" s="88"/>
      <c r="AX5980" s="88"/>
      <c r="AY5980" s="88"/>
      <c r="AZ5980" s="88"/>
      <c r="BA5980" s="88"/>
      <c r="BB5980" s="89">
        <f t="shared" si="371"/>
        <v>0</v>
      </c>
      <c r="BC5980" s="90" t="str">
        <f t="shared" si="370"/>
        <v xml:space="preserve"> </v>
      </c>
      <c r="BD5980" s="91" t="str">
        <f t="shared" si="372"/>
        <v xml:space="preserve"> </v>
      </c>
      <c r="BE5980" s="92">
        <f t="shared" si="373"/>
        <v>0</v>
      </c>
    </row>
    <row r="5981" spans="1:57" s="74" customFormat="1" ht="50.1" customHeight="1" x14ac:dyDescent="0.2">
      <c r="A5981" s="78"/>
      <c r="B5981" s="78"/>
      <c r="C5981" s="78"/>
      <c r="D5981" s="78"/>
      <c r="E5981" s="79" t="str">
        <f>+IF(C5981&lt;&gt;"",VLOOKUP(MID(C5981,18,5),NIVELES!$A$133:$B$213,2,0),"")</f>
        <v/>
      </c>
      <c r="F5981" s="80"/>
      <c r="G5981" s="81" t="str">
        <f>+IF(F5981&lt;&gt;"",VLOOKUP(F5981,NIVELES!$A$246:$C$464,3,0),"")</f>
        <v/>
      </c>
      <c r="H5981" s="82"/>
      <c r="I5981" s="78"/>
      <c r="J5981" s="78"/>
      <c r="K5981" s="78"/>
      <c r="L5981" s="78"/>
      <c r="M5981" s="78"/>
      <c r="N5981" s="78"/>
      <c r="O5981" s="78"/>
      <c r="P5981" s="82"/>
      <c r="Q5981" s="78"/>
      <c r="R5981" s="82"/>
      <c r="S5981" s="82"/>
      <c r="T5981" s="82"/>
      <c r="U5981" s="82"/>
      <c r="V5981" s="82"/>
      <c r="W5981" s="82"/>
      <c r="X5981" s="82"/>
      <c r="Y5981" s="82"/>
      <c r="Z5981" s="82"/>
      <c r="AA5981" s="82"/>
      <c r="AB5981" s="82"/>
      <c r="AC5981" s="82"/>
      <c r="AD5981" s="85" t="str">
        <f>IF(A5981&lt;&gt;"",IF(D5981="DIRECCIÓN_DE_TRANSFERENCIAS","280 0031",VLOOKUP(C5981,NIVELES!$A$14:$B$105,2,0)),"")</f>
        <v/>
      </c>
      <c r="AE5981" s="86"/>
      <c r="AF5981" s="86"/>
      <c r="AG5981" s="79" t="str">
        <f>+IF(AF5981&lt;&gt;"",VLOOKUP(AF5981,NIVELES!$A$666:$B$673,2,0),"")</f>
        <v/>
      </c>
      <c r="AH5981" s="78"/>
      <c r="AI5981" s="79" t="str">
        <f>IF(AH5981&lt;&gt;"",VLOOKUP(CONCATENATE(AG5981,AH5981),NIVELES!$B$676:$C$745,2,0),"")</f>
        <v/>
      </c>
      <c r="AJ5981" s="78"/>
      <c r="AK5981" s="79" t="str">
        <f>+IF(AJ5981&lt;&gt;"",VLOOKUP(AJ5981,NIVELES!$A$816:$B$892,2,0),"")</f>
        <v/>
      </c>
      <c r="AL5981" s="78"/>
      <c r="AM5981" s="78"/>
      <c r="AN5981" s="79" t="str">
        <f>IF(AM5981&lt;&gt;"",+VLOOKUP(AM5981,NIVELES!$A$1652:$B$2466,2,0),"")</f>
        <v/>
      </c>
      <c r="AO5981" s="87"/>
      <c r="AP5981" s="88"/>
      <c r="AQ5981" s="88"/>
      <c r="AR5981" s="88"/>
      <c r="AS5981" s="88"/>
      <c r="AT5981" s="88"/>
      <c r="AU5981" s="88"/>
      <c r="AV5981" s="88"/>
      <c r="AW5981" s="88"/>
      <c r="AX5981" s="88"/>
      <c r="AY5981" s="88"/>
      <c r="AZ5981" s="88"/>
      <c r="BA5981" s="88"/>
      <c r="BB5981" s="89">
        <f t="shared" si="371"/>
        <v>0</v>
      </c>
      <c r="BC5981" s="90" t="str">
        <f t="shared" si="370"/>
        <v xml:space="preserve"> </v>
      </c>
      <c r="BD5981" s="91" t="str">
        <f t="shared" si="372"/>
        <v xml:space="preserve"> </v>
      </c>
      <c r="BE5981" s="92">
        <f t="shared" si="373"/>
        <v>0</v>
      </c>
    </row>
    <row r="5982" spans="1:57" s="74" customFormat="1" ht="50.1" customHeight="1" x14ac:dyDescent="0.2">
      <c r="A5982" s="78"/>
      <c r="B5982" s="78"/>
      <c r="C5982" s="78"/>
      <c r="D5982" s="78"/>
      <c r="E5982" s="79" t="str">
        <f>+IF(C5982&lt;&gt;"",VLOOKUP(MID(C5982,18,5),NIVELES!$A$133:$B$213,2,0),"")</f>
        <v/>
      </c>
      <c r="F5982" s="80"/>
      <c r="G5982" s="81" t="str">
        <f>+IF(F5982&lt;&gt;"",VLOOKUP(F5982,NIVELES!$A$246:$C$464,3,0),"")</f>
        <v/>
      </c>
      <c r="H5982" s="82"/>
      <c r="I5982" s="78"/>
      <c r="J5982" s="78"/>
      <c r="K5982" s="78"/>
      <c r="L5982" s="78"/>
      <c r="M5982" s="78"/>
      <c r="N5982" s="78"/>
      <c r="O5982" s="78"/>
      <c r="P5982" s="82"/>
      <c r="Q5982" s="78"/>
      <c r="R5982" s="82"/>
      <c r="S5982" s="82"/>
      <c r="T5982" s="82"/>
      <c r="U5982" s="82"/>
      <c r="V5982" s="82"/>
      <c r="W5982" s="82"/>
      <c r="X5982" s="82"/>
      <c r="Y5982" s="82"/>
      <c r="Z5982" s="82"/>
      <c r="AA5982" s="82"/>
      <c r="AB5982" s="82"/>
      <c r="AC5982" s="82"/>
      <c r="AD5982" s="85" t="str">
        <f>IF(A5982&lt;&gt;"",IF(D5982="DIRECCIÓN_DE_TRANSFERENCIAS","280 0031",VLOOKUP(C5982,NIVELES!$A$14:$B$105,2,0)),"")</f>
        <v/>
      </c>
      <c r="AE5982" s="86"/>
      <c r="AF5982" s="86"/>
      <c r="AG5982" s="79" t="str">
        <f>+IF(AF5982&lt;&gt;"",VLOOKUP(AF5982,NIVELES!$A$666:$B$673,2,0),"")</f>
        <v/>
      </c>
      <c r="AH5982" s="78"/>
      <c r="AI5982" s="79" t="str">
        <f>IF(AH5982&lt;&gt;"",VLOOKUP(CONCATENATE(AG5982,AH5982),NIVELES!$B$676:$C$745,2,0),"")</f>
        <v/>
      </c>
      <c r="AJ5982" s="78"/>
      <c r="AK5982" s="79" t="str">
        <f>+IF(AJ5982&lt;&gt;"",VLOOKUP(AJ5982,NIVELES!$A$816:$B$892,2,0),"")</f>
        <v/>
      </c>
      <c r="AL5982" s="78"/>
      <c r="AM5982" s="78"/>
      <c r="AN5982" s="79" t="str">
        <f>IF(AM5982&lt;&gt;"",+VLOOKUP(AM5982,NIVELES!$A$1652:$B$2466,2,0),"")</f>
        <v/>
      </c>
      <c r="AO5982" s="87"/>
      <c r="AP5982" s="88"/>
      <c r="AQ5982" s="88"/>
      <c r="AR5982" s="88"/>
      <c r="AS5982" s="88"/>
      <c r="AT5982" s="88"/>
      <c r="AU5982" s="88"/>
      <c r="AV5982" s="88"/>
      <c r="AW5982" s="88"/>
      <c r="AX5982" s="88"/>
      <c r="AY5982" s="88"/>
      <c r="AZ5982" s="88"/>
      <c r="BA5982" s="88"/>
      <c r="BB5982" s="89">
        <f t="shared" si="371"/>
        <v>0</v>
      </c>
      <c r="BC5982" s="90" t="str">
        <f t="shared" si="370"/>
        <v xml:space="preserve"> </v>
      </c>
      <c r="BD5982" s="91" t="str">
        <f t="shared" si="372"/>
        <v xml:space="preserve"> </v>
      </c>
      <c r="BE5982" s="92">
        <f t="shared" si="373"/>
        <v>0</v>
      </c>
    </row>
    <row r="5983" spans="1:57" s="74" customFormat="1" ht="50.1" customHeight="1" x14ac:dyDescent="0.2">
      <c r="A5983" s="78"/>
      <c r="B5983" s="78"/>
      <c r="C5983" s="78"/>
      <c r="D5983" s="78"/>
      <c r="E5983" s="79" t="str">
        <f>+IF(C5983&lt;&gt;"",VLOOKUP(MID(C5983,18,5),NIVELES!$A$133:$B$213,2,0),"")</f>
        <v/>
      </c>
      <c r="F5983" s="80"/>
      <c r="G5983" s="81" t="str">
        <f>+IF(F5983&lt;&gt;"",VLOOKUP(F5983,NIVELES!$A$246:$C$464,3,0),"")</f>
        <v/>
      </c>
      <c r="H5983" s="82"/>
      <c r="I5983" s="78"/>
      <c r="J5983" s="78"/>
      <c r="K5983" s="78"/>
      <c r="L5983" s="78"/>
      <c r="M5983" s="78"/>
      <c r="N5983" s="78"/>
      <c r="O5983" s="78"/>
      <c r="P5983" s="82"/>
      <c r="Q5983" s="78"/>
      <c r="R5983" s="82"/>
      <c r="S5983" s="82"/>
      <c r="T5983" s="82"/>
      <c r="U5983" s="82"/>
      <c r="V5983" s="82"/>
      <c r="W5983" s="82"/>
      <c r="X5983" s="82"/>
      <c r="Y5983" s="82"/>
      <c r="Z5983" s="82"/>
      <c r="AA5983" s="82"/>
      <c r="AB5983" s="82"/>
      <c r="AC5983" s="82"/>
      <c r="AD5983" s="85" t="str">
        <f>IF(A5983&lt;&gt;"",IF(D5983="DIRECCIÓN_DE_TRANSFERENCIAS","280 0031",VLOOKUP(C5983,NIVELES!$A$14:$B$105,2,0)),"")</f>
        <v/>
      </c>
      <c r="AE5983" s="86"/>
      <c r="AF5983" s="86"/>
      <c r="AG5983" s="79" t="str">
        <f>+IF(AF5983&lt;&gt;"",VLOOKUP(AF5983,NIVELES!$A$666:$B$673,2,0),"")</f>
        <v/>
      </c>
      <c r="AH5983" s="78"/>
      <c r="AI5983" s="79" t="str">
        <f>IF(AH5983&lt;&gt;"",VLOOKUP(CONCATENATE(AG5983,AH5983),NIVELES!$B$676:$C$745,2,0),"")</f>
        <v/>
      </c>
      <c r="AJ5983" s="78"/>
      <c r="AK5983" s="79" t="str">
        <f>+IF(AJ5983&lt;&gt;"",VLOOKUP(AJ5983,NIVELES!$A$816:$B$892,2,0),"")</f>
        <v/>
      </c>
      <c r="AL5983" s="78"/>
      <c r="AM5983" s="78"/>
      <c r="AN5983" s="79" t="str">
        <f>IF(AM5983&lt;&gt;"",+VLOOKUP(AM5983,NIVELES!$A$1652:$B$2466,2,0),"")</f>
        <v/>
      </c>
      <c r="AO5983" s="87"/>
      <c r="AP5983" s="88"/>
      <c r="AQ5983" s="88"/>
      <c r="AR5983" s="88"/>
      <c r="AS5983" s="88"/>
      <c r="AT5983" s="88"/>
      <c r="AU5983" s="88"/>
      <c r="AV5983" s="88"/>
      <c r="AW5983" s="88"/>
      <c r="AX5983" s="88"/>
      <c r="AY5983" s="88"/>
      <c r="AZ5983" s="88"/>
      <c r="BA5983" s="88"/>
      <c r="BB5983" s="89">
        <f t="shared" si="371"/>
        <v>0</v>
      </c>
      <c r="BC5983" s="90" t="str">
        <f t="shared" si="370"/>
        <v xml:space="preserve"> </v>
      </c>
      <c r="BD5983" s="91" t="str">
        <f t="shared" si="372"/>
        <v xml:space="preserve"> </v>
      </c>
      <c r="BE5983" s="92">
        <f t="shared" si="373"/>
        <v>0</v>
      </c>
    </row>
    <row r="5984" spans="1:57" s="74" customFormat="1" ht="50.1" customHeight="1" x14ac:dyDescent="0.2">
      <c r="A5984" s="78"/>
      <c r="B5984" s="78"/>
      <c r="C5984" s="78"/>
      <c r="D5984" s="78"/>
      <c r="E5984" s="79" t="str">
        <f>+IF(C5984&lt;&gt;"",VLOOKUP(MID(C5984,18,5),NIVELES!$A$133:$B$213,2,0),"")</f>
        <v/>
      </c>
      <c r="F5984" s="80"/>
      <c r="G5984" s="81" t="str">
        <f>+IF(F5984&lt;&gt;"",VLOOKUP(F5984,NIVELES!$A$246:$C$464,3,0),"")</f>
        <v/>
      </c>
      <c r="H5984" s="82"/>
      <c r="I5984" s="78"/>
      <c r="J5984" s="78"/>
      <c r="K5984" s="78"/>
      <c r="L5984" s="78"/>
      <c r="M5984" s="78"/>
      <c r="N5984" s="78"/>
      <c r="O5984" s="78"/>
      <c r="P5984" s="82"/>
      <c r="Q5984" s="78"/>
      <c r="R5984" s="82"/>
      <c r="S5984" s="82"/>
      <c r="T5984" s="82"/>
      <c r="U5984" s="82"/>
      <c r="V5984" s="82"/>
      <c r="W5984" s="82"/>
      <c r="X5984" s="82"/>
      <c r="Y5984" s="82"/>
      <c r="Z5984" s="82"/>
      <c r="AA5984" s="82"/>
      <c r="AB5984" s="82"/>
      <c r="AC5984" s="82"/>
      <c r="AD5984" s="85" t="str">
        <f>IF(A5984&lt;&gt;"",IF(D5984="DIRECCIÓN_DE_TRANSFERENCIAS","280 0031",VLOOKUP(C5984,NIVELES!$A$14:$B$105,2,0)),"")</f>
        <v/>
      </c>
      <c r="AE5984" s="86"/>
      <c r="AF5984" s="86"/>
      <c r="AG5984" s="79" t="str">
        <f>+IF(AF5984&lt;&gt;"",VLOOKUP(AF5984,NIVELES!$A$666:$B$673,2,0),"")</f>
        <v/>
      </c>
      <c r="AH5984" s="78"/>
      <c r="AI5984" s="79" t="str">
        <f>IF(AH5984&lt;&gt;"",VLOOKUP(CONCATENATE(AG5984,AH5984),NIVELES!$B$676:$C$745,2,0),"")</f>
        <v/>
      </c>
      <c r="AJ5984" s="78"/>
      <c r="AK5984" s="79" t="str">
        <f>+IF(AJ5984&lt;&gt;"",VLOOKUP(AJ5984,NIVELES!$A$816:$B$892,2,0),"")</f>
        <v/>
      </c>
      <c r="AL5984" s="78"/>
      <c r="AM5984" s="78"/>
      <c r="AN5984" s="79" t="str">
        <f>IF(AM5984&lt;&gt;"",+VLOOKUP(AM5984,NIVELES!$A$1652:$B$2466,2,0),"")</f>
        <v/>
      </c>
      <c r="AO5984" s="87"/>
      <c r="AP5984" s="88"/>
      <c r="AQ5984" s="88"/>
      <c r="AR5984" s="88"/>
      <c r="AS5984" s="88"/>
      <c r="AT5984" s="88"/>
      <c r="AU5984" s="88"/>
      <c r="AV5984" s="88"/>
      <c r="AW5984" s="88"/>
      <c r="AX5984" s="88"/>
      <c r="AY5984" s="88"/>
      <c r="AZ5984" s="88"/>
      <c r="BA5984" s="88"/>
      <c r="BB5984" s="89">
        <f t="shared" si="371"/>
        <v>0</v>
      </c>
      <c r="BC5984" s="90" t="str">
        <f t="shared" si="370"/>
        <v xml:space="preserve"> </v>
      </c>
      <c r="BD5984" s="91" t="str">
        <f t="shared" si="372"/>
        <v xml:space="preserve"> </v>
      </c>
      <c r="BE5984" s="92">
        <f t="shared" si="373"/>
        <v>0</v>
      </c>
    </row>
    <row r="5985" spans="1:57" s="74" customFormat="1" ht="50.1" customHeight="1" x14ac:dyDescent="0.2">
      <c r="A5985" s="78"/>
      <c r="B5985" s="78"/>
      <c r="C5985" s="78"/>
      <c r="D5985" s="78"/>
      <c r="E5985" s="79" t="str">
        <f>+IF(C5985&lt;&gt;"",VLOOKUP(MID(C5985,18,5),NIVELES!$A$133:$B$213,2,0),"")</f>
        <v/>
      </c>
      <c r="F5985" s="80"/>
      <c r="G5985" s="81" t="str">
        <f>+IF(F5985&lt;&gt;"",VLOOKUP(F5985,NIVELES!$A$246:$C$464,3,0),"")</f>
        <v/>
      </c>
      <c r="H5985" s="82"/>
      <c r="I5985" s="78"/>
      <c r="J5985" s="78"/>
      <c r="K5985" s="78"/>
      <c r="L5985" s="78"/>
      <c r="M5985" s="78"/>
      <c r="N5985" s="78"/>
      <c r="O5985" s="78"/>
      <c r="P5985" s="82"/>
      <c r="Q5985" s="78"/>
      <c r="R5985" s="82"/>
      <c r="S5985" s="82"/>
      <c r="T5985" s="82"/>
      <c r="U5985" s="82"/>
      <c r="V5985" s="82"/>
      <c r="W5985" s="82"/>
      <c r="X5985" s="82"/>
      <c r="Y5985" s="82"/>
      <c r="Z5985" s="82"/>
      <c r="AA5985" s="82"/>
      <c r="AB5985" s="82"/>
      <c r="AC5985" s="82"/>
      <c r="AD5985" s="85" t="str">
        <f>IF(A5985&lt;&gt;"",IF(D5985="DIRECCIÓN_DE_TRANSFERENCIAS","280 0031",VLOOKUP(C5985,NIVELES!$A$14:$B$105,2,0)),"")</f>
        <v/>
      </c>
      <c r="AE5985" s="86"/>
      <c r="AF5985" s="86"/>
      <c r="AG5985" s="79" t="str">
        <f>+IF(AF5985&lt;&gt;"",VLOOKUP(AF5985,NIVELES!$A$666:$B$673,2,0),"")</f>
        <v/>
      </c>
      <c r="AH5985" s="78"/>
      <c r="AI5985" s="79" t="str">
        <f>IF(AH5985&lt;&gt;"",VLOOKUP(CONCATENATE(AG5985,AH5985),NIVELES!$B$676:$C$745,2,0),"")</f>
        <v/>
      </c>
      <c r="AJ5985" s="78"/>
      <c r="AK5985" s="79" t="str">
        <f>+IF(AJ5985&lt;&gt;"",VLOOKUP(AJ5985,NIVELES!$A$816:$B$892,2,0),"")</f>
        <v/>
      </c>
      <c r="AL5985" s="78"/>
      <c r="AM5985" s="78"/>
      <c r="AN5985" s="79" t="str">
        <f>IF(AM5985&lt;&gt;"",+VLOOKUP(AM5985,NIVELES!$A$1652:$B$2466,2,0),"")</f>
        <v/>
      </c>
      <c r="AO5985" s="87"/>
      <c r="AP5985" s="88"/>
      <c r="AQ5985" s="88"/>
      <c r="AR5985" s="88"/>
      <c r="AS5985" s="88"/>
      <c r="AT5985" s="88"/>
      <c r="AU5985" s="88"/>
      <c r="AV5985" s="88"/>
      <c r="AW5985" s="88"/>
      <c r="AX5985" s="88"/>
      <c r="AY5985" s="88"/>
      <c r="AZ5985" s="88"/>
      <c r="BA5985" s="88"/>
      <c r="BB5985" s="89">
        <f t="shared" si="371"/>
        <v>0</v>
      </c>
      <c r="BC5985" s="90" t="str">
        <f t="shared" si="370"/>
        <v xml:space="preserve"> </v>
      </c>
      <c r="BD5985" s="91" t="str">
        <f t="shared" si="372"/>
        <v xml:space="preserve"> </v>
      </c>
      <c r="BE5985" s="92">
        <f t="shared" si="373"/>
        <v>0</v>
      </c>
    </row>
    <row r="5986" spans="1:57" s="74" customFormat="1" ht="50.1" customHeight="1" x14ac:dyDescent="0.2">
      <c r="A5986" s="78"/>
      <c r="B5986" s="78"/>
      <c r="C5986" s="78"/>
      <c r="D5986" s="78"/>
      <c r="E5986" s="79" t="str">
        <f>+IF(C5986&lt;&gt;"",VLOOKUP(MID(C5986,18,5),NIVELES!$A$133:$B$213,2,0),"")</f>
        <v/>
      </c>
      <c r="F5986" s="80"/>
      <c r="G5986" s="81" t="str">
        <f>+IF(F5986&lt;&gt;"",VLOOKUP(F5986,NIVELES!$A$246:$C$464,3,0),"")</f>
        <v/>
      </c>
      <c r="H5986" s="82"/>
      <c r="I5986" s="78"/>
      <c r="J5986" s="78"/>
      <c r="K5986" s="78"/>
      <c r="L5986" s="78"/>
      <c r="M5986" s="78"/>
      <c r="N5986" s="78"/>
      <c r="O5986" s="78"/>
      <c r="P5986" s="82"/>
      <c r="Q5986" s="78"/>
      <c r="R5986" s="82"/>
      <c r="S5986" s="82"/>
      <c r="T5986" s="82"/>
      <c r="U5986" s="82"/>
      <c r="V5986" s="82"/>
      <c r="W5986" s="82"/>
      <c r="X5986" s="82"/>
      <c r="Y5986" s="82"/>
      <c r="Z5986" s="82"/>
      <c r="AA5986" s="82"/>
      <c r="AB5986" s="82"/>
      <c r="AC5986" s="82"/>
      <c r="AD5986" s="85" t="str">
        <f>IF(A5986&lt;&gt;"",IF(D5986="DIRECCIÓN_DE_TRANSFERENCIAS","280 0031",VLOOKUP(C5986,NIVELES!$A$14:$B$105,2,0)),"")</f>
        <v/>
      </c>
      <c r="AE5986" s="86"/>
      <c r="AF5986" s="86"/>
      <c r="AG5986" s="79" t="str">
        <f>+IF(AF5986&lt;&gt;"",VLOOKUP(AF5986,NIVELES!$A$666:$B$673,2,0),"")</f>
        <v/>
      </c>
      <c r="AH5986" s="78"/>
      <c r="AI5986" s="79" t="str">
        <f>IF(AH5986&lt;&gt;"",VLOOKUP(CONCATENATE(AG5986,AH5986),NIVELES!$B$676:$C$745,2,0),"")</f>
        <v/>
      </c>
      <c r="AJ5986" s="78"/>
      <c r="AK5986" s="79" t="str">
        <f>+IF(AJ5986&lt;&gt;"",VLOOKUP(AJ5986,NIVELES!$A$816:$B$892,2,0),"")</f>
        <v/>
      </c>
      <c r="AL5986" s="78"/>
      <c r="AM5986" s="78"/>
      <c r="AN5986" s="79" t="str">
        <f>IF(AM5986&lt;&gt;"",+VLOOKUP(AM5986,NIVELES!$A$1652:$B$2466,2,0),"")</f>
        <v/>
      </c>
      <c r="AO5986" s="87"/>
      <c r="AP5986" s="88"/>
      <c r="AQ5986" s="88"/>
      <c r="AR5986" s="88"/>
      <c r="AS5986" s="88"/>
      <c r="AT5986" s="88"/>
      <c r="AU5986" s="88"/>
      <c r="AV5986" s="88"/>
      <c r="AW5986" s="88"/>
      <c r="AX5986" s="88"/>
      <c r="AY5986" s="88"/>
      <c r="AZ5986" s="88"/>
      <c r="BA5986" s="88"/>
      <c r="BB5986" s="89">
        <f t="shared" si="371"/>
        <v>0</v>
      </c>
      <c r="BC5986" s="90" t="str">
        <f t="shared" si="370"/>
        <v xml:space="preserve"> </v>
      </c>
      <c r="BD5986" s="91" t="str">
        <f t="shared" si="372"/>
        <v xml:space="preserve"> </v>
      </c>
      <c r="BE5986" s="92">
        <f t="shared" si="373"/>
        <v>0</v>
      </c>
    </row>
    <row r="5987" spans="1:57" s="74" customFormat="1" ht="50.1" customHeight="1" x14ac:dyDescent="0.2">
      <c r="A5987" s="78"/>
      <c r="B5987" s="78"/>
      <c r="C5987" s="78"/>
      <c r="D5987" s="78"/>
      <c r="E5987" s="79" t="str">
        <f>+IF(C5987&lt;&gt;"",VLOOKUP(MID(C5987,18,5),NIVELES!$A$133:$B$213,2,0),"")</f>
        <v/>
      </c>
      <c r="F5987" s="80"/>
      <c r="G5987" s="81" t="str">
        <f>+IF(F5987&lt;&gt;"",VLOOKUP(F5987,NIVELES!$A$246:$C$464,3,0),"")</f>
        <v/>
      </c>
      <c r="H5987" s="82"/>
      <c r="I5987" s="78"/>
      <c r="J5987" s="78"/>
      <c r="K5987" s="78"/>
      <c r="L5987" s="78"/>
      <c r="M5987" s="78"/>
      <c r="N5987" s="78"/>
      <c r="O5987" s="78"/>
      <c r="P5987" s="82"/>
      <c r="Q5987" s="78"/>
      <c r="R5987" s="82"/>
      <c r="S5987" s="82"/>
      <c r="T5987" s="82"/>
      <c r="U5987" s="82"/>
      <c r="V5987" s="82"/>
      <c r="W5987" s="82"/>
      <c r="X5987" s="82"/>
      <c r="Y5987" s="82"/>
      <c r="Z5987" s="82"/>
      <c r="AA5987" s="82"/>
      <c r="AB5987" s="82"/>
      <c r="AC5987" s="82"/>
      <c r="AD5987" s="85" t="str">
        <f>IF(A5987&lt;&gt;"",IF(D5987="DIRECCIÓN_DE_TRANSFERENCIAS","280 0031",VLOOKUP(C5987,NIVELES!$A$14:$B$105,2,0)),"")</f>
        <v/>
      </c>
      <c r="AE5987" s="86"/>
      <c r="AF5987" s="86"/>
      <c r="AG5987" s="79" t="str">
        <f>+IF(AF5987&lt;&gt;"",VLOOKUP(AF5987,NIVELES!$A$666:$B$673,2,0),"")</f>
        <v/>
      </c>
      <c r="AH5987" s="78"/>
      <c r="AI5987" s="79" t="str">
        <f>IF(AH5987&lt;&gt;"",VLOOKUP(CONCATENATE(AG5987,AH5987),NIVELES!$B$676:$C$745,2,0),"")</f>
        <v/>
      </c>
      <c r="AJ5987" s="78"/>
      <c r="AK5987" s="79" t="str">
        <f>+IF(AJ5987&lt;&gt;"",VLOOKUP(AJ5987,NIVELES!$A$816:$B$892,2,0),"")</f>
        <v/>
      </c>
      <c r="AL5987" s="78"/>
      <c r="AM5987" s="78"/>
      <c r="AN5987" s="79" t="str">
        <f>IF(AM5987&lt;&gt;"",+VLOOKUP(AM5987,NIVELES!$A$1652:$B$2466,2,0),"")</f>
        <v/>
      </c>
      <c r="AO5987" s="87"/>
      <c r="AP5987" s="88"/>
      <c r="AQ5987" s="88"/>
      <c r="AR5987" s="88"/>
      <c r="AS5987" s="88"/>
      <c r="AT5987" s="88"/>
      <c r="AU5987" s="88"/>
      <c r="AV5987" s="88"/>
      <c r="AW5987" s="88"/>
      <c r="AX5987" s="88"/>
      <c r="AY5987" s="88"/>
      <c r="AZ5987" s="88"/>
      <c r="BA5987" s="88"/>
      <c r="BB5987" s="89">
        <f t="shared" si="371"/>
        <v>0</v>
      </c>
      <c r="BC5987" s="90" t="str">
        <f t="shared" si="370"/>
        <v xml:space="preserve"> </v>
      </c>
      <c r="BD5987" s="91" t="str">
        <f t="shared" si="372"/>
        <v xml:space="preserve"> </v>
      </c>
      <c r="BE5987" s="92">
        <f t="shared" si="373"/>
        <v>0</v>
      </c>
    </row>
    <row r="5988" spans="1:57" s="74" customFormat="1" ht="50.1" customHeight="1" x14ac:dyDescent="0.2">
      <c r="A5988" s="78"/>
      <c r="B5988" s="78"/>
      <c r="C5988" s="78"/>
      <c r="D5988" s="78"/>
      <c r="E5988" s="79" t="str">
        <f>+IF(C5988&lt;&gt;"",VLOOKUP(MID(C5988,18,5),NIVELES!$A$133:$B$213,2,0),"")</f>
        <v/>
      </c>
      <c r="F5988" s="80"/>
      <c r="G5988" s="81" t="str">
        <f>+IF(F5988&lt;&gt;"",VLOOKUP(F5988,NIVELES!$A$246:$C$464,3,0),"")</f>
        <v/>
      </c>
      <c r="H5988" s="82"/>
      <c r="I5988" s="78"/>
      <c r="J5988" s="78"/>
      <c r="K5988" s="78"/>
      <c r="L5988" s="78"/>
      <c r="M5988" s="78"/>
      <c r="N5988" s="78"/>
      <c r="O5988" s="78"/>
      <c r="P5988" s="82"/>
      <c r="Q5988" s="78"/>
      <c r="R5988" s="82"/>
      <c r="S5988" s="82"/>
      <c r="T5988" s="82"/>
      <c r="U5988" s="82"/>
      <c r="V5988" s="82"/>
      <c r="W5988" s="82"/>
      <c r="X5988" s="82"/>
      <c r="Y5988" s="82"/>
      <c r="Z5988" s="82"/>
      <c r="AA5988" s="82"/>
      <c r="AB5988" s="82"/>
      <c r="AC5988" s="82"/>
      <c r="AD5988" s="85" t="str">
        <f>IF(A5988&lt;&gt;"",IF(D5988="DIRECCIÓN_DE_TRANSFERENCIAS","280 0031",VLOOKUP(C5988,NIVELES!$A$14:$B$105,2,0)),"")</f>
        <v/>
      </c>
      <c r="AE5988" s="86"/>
      <c r="AF5988" s="86"/>
      <c r="AG5988" s="79" t="str">
        <f>+IF(AF5988&lt;&gt;"",VLOOKUP(AF5988,NIVELES!$A$666:$B$673,2,0),"")</f>
        <v/>
      </c>
      <c r="AH5988" s="78"/>
      <c r="AI5988" s="79" t="str">
        <f>IF(AH5988&lt;&gt;"",VLOOKUP(CONCATENATE(AG5988,AH5988),NIVELES!$B$676:$C$745,2,0),"")</f>
        <v/>
      </c>
      <c r="AJ5988" s="78"/>
      <c r="AK5988" s="79" t="str">
        <f>+IF(AJ5988&lt;&gt;"",VLOOKUP(AJ5988,NIVELES!$A$816:$B$892,2,0),"")</f>
        <v/>
      </c>
      <c r="AL5988" s="78"/>
      <c r="AM5988" s="78"/>
      <c r="AN5988" s="79" t="str">
        <f>IF(AM5988&lt;&gt;"",+VLOOKUP(AM5988,NIVELES!$A$1652:$B$2466,2,0),"")</f>
        <v/>
      </c>
      <c r="AO5988" s="87"/>
      <c r="AP5988" s="88"/>
      <c r="AQ5988" s="88"/>
      <c r="AR5988" s="88"/>
      <c r="AS5988" s="88"/>
      <c r="AT5988" s="88"/>
      <c r="AU5988" s="88"/>
      <c r="AV5988" s="88"/>
      <c r="AW5988" s="88"/>
      <c r="AX5988" s="88"/>
      <c r="AY5988" s="88"/>
      <c r="AZ5988" s="88"/>
      <c r="BA5988" s="88"/>
      <c r="BB5988" s="89">
        <f t="shared" si="371"/>
        <v>0</v>
      </c>
      <c r="BC5988" s="90" t="str">
        <f t="shared" si="370"/>
        <v xml:space="preserve"> </v>
      </c>
      <c r="BD5988" s="91" t="str">
        <f t="shared" si="372"/>
        <v xml:space="preserve"> </v>
      </c>
      <c r="BE5988" s="92">
        <f t="shared" si="373"/>
        <v>0</v>
      </c>
    </row>
    <row r="5989" spans="1:57" s="74" customFormat="1" ht="50.1" customHeight="1" x14ac:dyDescent="0.2">
      <c r="A5989" s="78"/>
      <c r="B5989" s="78"/>
      <c r="C5989" s="78"/>
      <c r="D5989" s="78"/>
      <c r="E5989" s="79" t="str">
        <f>+IF(C5989&lt;&gt;"",VLOOKUP(MID(C5989,18,5),NIVELES!$A$133:$B$213,2,0),"")</f>
        <v/>
      </c>
      <c r="F5989" s="80"/>
      <c r="G5989" s="81" t="str">
        <f>+IF(F5989&lt;&gt;"",VLOOKUP(F5989,NIVELES!$A$246:$C$464,3,0),"")</f>
        <v/>
      </c>
      <c r="H5989" s="82"/>
      <c r="I5989" s="78"/>
      <c r="J5989" s="78"/>
      <c r="K5989" s="78"/>
      <c r="L5989" s="78"/>
      <c r="M5989" s="78"/>
      <c r="N5989" s="78"/>
      <c r="O5989" s="78"/>
      <c r="P5989" s="82"/>
      <c r="Q5989" s="78"/>
      <c r="R5989" s="82"/>
      <c r="S5989" s="82"/>
      <c r="T5989" s="82"/>
      <c r="U5989" s="82"/>
      <c r="V5989" s="82"/>
      <c r="W5989" s="82"/>
      <c r="X5989" s="82"/>
      <c r="Y5989" s="82"/>
      <c r="Z5989" s="82"/>
      <c r="AA5989" s="82"/>
      <c r="AB5989" s="82"/>
      <c r="AC5989" s="82"/>
      <c r="AD5989" s="85" t="str">
        <f>IF(A5989&lt;&gt;"",IF(D5989="DIRECCIÓN_DE_TRANSFERENCIAS","280 0031",VLOOKUP(C5989,NIVELES!$A$14:$B$105,2,0)),"")</f>
        <v/>
      </c>
      <c r="AE5989" s="86"/>
      <c r="AF5989" s="86"/>
      <c r="AG5989" s="79" t="str">
        <f>+IF(AF5989&lt;&gt;"",VLOOKUP(AF5989,NIVELES!$A$666:$B$673,2,0),"")</f>
        <v/>
      </c>
      <c r="AH5989" s="78"/>
      <c r="AI5989" s="79" t="str">
        <f>IF(AH5989&lt;&gt;"",VLOOKUP(CONCATENATE(AG5989,AH5989),NIVELES!$B$676:$C$745,2,0),"")</f>
        <v/>
      </c>
      <c r="AJ5989" s="78"/>
      <c r="AK5989" s="79" t="str">
        <f>+IF(AJ5989&lt;&gt;"",VLOOKUP(AJ5989,NIVELES!$A$816:$B$892,2,0),"")</f>
        <v/>
      </c>
      <c r="AL5989" s="78"/>
      <c r="AM5989" s="78"/>
      <c r="AN5989" s="79" t="str">
        <f>IF(AM5989&lt;&gt;"",+VLOOKUP(AM5989,NIVELES!$A$1652:$B$2466,2,0),"")</f>
        <v/>
      </c>
      <c r="AO5989" s="87"/>
      <c r="AP5989" s="88"/>
      <c r="AQ5989" s="88"/>
      <c r="AR5989" s="88"/>
      <c r="AS5989" s="88"/>
      <c r="AT5989" s="88"/>
      <c r="AU5989" s="88"/>
      <c r="AV5989" s="88"/>
      <c r="AW5989" s="88"/>
      <c r="AX5989" s="88"/>
      <c r="AY5989" s="88"/>
      <c r="AZ5989" s="88"/>
      <c r="BA5989" s="88"/>
      <c r="BB5989" s="89">
        <f t="shared" si="371"/>
        <v>0</v>
      </c>
      <c r="BC5989" s="90" t="str">
        <f t="shared" si="370"/>
        <v xml:space="preserve"> </v>
      </c>
      <c r="BD5989" s="91" t="str">
        <f t="shared" si="372"/>
        <v xml:space="preserve"> </v>
      </c>
      <c r="BE5989" s="92">
        <f t="shared" si="373"/>
        <v>0</v>
      </c>
    </row>
    <row r="5990" spans="1:57" s="74" customFormat="1" ht="50.1" customHeight="1" x14ac:dyDescent="0.2">
      <c r="A5990" s="78"/>
      <c r="B5990" s="78"/>
      <c r="C5990" s="78"/>
      <c r="D5990" s="78"/>
      <c r="E5990" s="79" t="str">
        <f>+IF(C5990&lt;&gt;"",VLOOKUP(MID(C5990,18,5),NIVELES!$A$133:$B$213,2,0),"")</f>
        <v/>
      </c>
      <c r="F5990" s="80"/>
      <c r="G5990" s="81" t="str">
        <f>+IF(F5990&lt;&gt;"",VLOOKUP(F5990,NIVELES!$A$246:$C$464,3,0),"")</f>
        <v/>
      </c>
      <c r="H5990" s="82"/>
      <c r="I5990" s="78"/>
      <c r="J5990" s="78"/>
      <c r="K5990" s="78"/>
      <c r="L5990" s="78"/>
      <c r="M5990" s="78"/>
      <c r="N5990" s="78"/>
      <c r="O5990" s="78"/>
      <c r="P5990" s="82"/>
      <c r="Q5990" s="78"/>
      <c r="R5990" s="82"/>
      <c r="S5990" s="82"/>
      <c r="T5990" s="82"/>
      <c r="U5990" s="82"/>
      <c r="V5990" s="82"/>
      <c r="W5990" s="82"/>
      <c r="X5990" s="82"/>
      <c r="Y5990" s="82"/>
      <c r="Z5990" s="82"/>
      <c r="AA5990" s="82"/>
      <c r="AB5990" s="82"/>
      <c r="AC5990" s="82"/>
      <c r="AD5990" s="85" t="str">
        <f>IF(A5990&lt;&gt;"",IF(D5990="DIRECCIÓN_DE_TRANSFERENCIAS","280 0031",VLOOKUP(C5990,NIVELES!$A$14:$B$105,2,0)),"")</f>
        <v/>
      </c>
      <c r="AE5990" s="86"/>
      <c r="AF5990" s="86"/>
      <c r="AG5990" s="79" t="str">
        <f>+IF(AF5990&lt;&gt;"",VLOOKUP(AF5990,NIVELES!$A$666:$B$673,2,0),"")</f>
        <v/>
      </c>
      <c r="AH5990" s="78"/>
      <c r="AI5990" s="79" t="str">
        <f>IF(AH5990&lt;&gt;"",VLOOKUP(CONCATENATE(AG5990,AH5990),NIVELES!$B$676:$C$745,2,0),"")</f>
        <v/>
      </c>
      <c r="AJ5990" s="78"/>
      <c r="AK5990" s="79" t="str">
        <f>+IF(AJ5990&lt;&gt;"",VLOOKUP(AJ5990,NIVELES!$A$816:$B$892,2,0),"")</f>
        <v/>
      </c>
      <c r="AL5990" s="78"/>
      <c r="AM5990" s="78"/>
      <c r="AN5990" s="79" t="str">
        <f>IF(AM5990&lt;&gt;"",+VLOOKUP(AM5990,NIVELES!$A$1652:$B$2466,2,0),"")</f>
        <v/>
      </c>
      <c r="AO5990" s="87"/>
      <c r="AP5990" s="88"/>
      <c r="AQ5990" s="88"/>
      <c r="AR5990" s="88"/>
      <c r="AS5990" s="88"/>
      <c r="AT5990" s="88"/>
      <c r="AU5990" s="88"/>
      <c r="AV5990" s="88"/>
      <c r="AW5990" s="88"/>
      <c r="AX5990" s="88"/>
      <c r="AY5990" s="88"/>
      <c r="AZ5990" s="88"/>
      <c r="BA5990" s="88"/>
      <c r="BB5990" s="89">
        <f t="shared" si="371"/>
        <v>0</v>
      </c>
      <c r="BC5990" s="90" t="str">
        <f t="shared" si="370"/>
        <v xml:space="preserve"> </v>
      </c>
      <c r="BD5990" s="91" t="str">
        <f t="shared" si="372"/>
        <v xml:space="preserve"> </v>
      </c>
      <c r="BE5990" s="92">
        <f t="shared" si="373"/>
        <v>0</v>
      </c>
    </row>
    <row r="5991" spans="1:57" s="74" customFormat="1" ht="50.1" customHeight="1" x14ac:dyDescent="0.2">
      <c r="A5991" s="78"/>
      <c r="B5991" s="78"/>
      <c r="C5991" s="78"/>
      <c r="D5991" s="78"/>
      <c r="E5991" s="79" t="str">
        <f>+IF(C5991&lt;&gt;"",VLOOKUP(MID(C5991,18,5),NIVELES!$A$133:$B$213,2,0),"")</f>
        <v/>
      </c>
      <c r="F5991" s="80"/>
      <c r="G5991" s="81" t="str">
        <f>+IF(F5991&lt;&gt;"",VLOOKUP(F5991,NIVELES!$A$246:$C$464,3,0),"")</f>
        <v/>
      </c>
      <c r="H5991" s="82"/>
      <c r="I5991" s="78"/>
      <c r="J5991" s="78"/>
      <c r="K5991" s="78"/>
      <c r="L5991" s="78"/>
      <c r="M5991" s="78"/>
      <c r="N5991" s="78"/>
      <c r="O5991" s="78"/>
      <c r="P5991" s="82"/>
      <c r="Q5991" s="78"/>
      <c r="R5991" s="82"/>
      <c r="S5991" s="82"/>
      <c r="T5991" s="82"/>
      <c r="U5991" s="82"/>
      <c r="V5991" s="82"/>
      <c r="W5991" s="82"/>
      <c r="X5991" s="82"/>
      <c r="Y5991" s="82"/>
      <c r="Z5991" s="82"/>
      <c r="AA5991" s="82"/>
      <c r="AB5991" s="82"/>
      <c r="AC5991" s="82"/>
      <c r="AD5991" s="85" t="str">
        <f>IF(A5991&lt;&gt;"",IF(D5991="DIRECCIÓN_DE_TRANSFERENCIAS","280 0031",VLOOKUP(C5991,NIVELES!$A$14:$B$105,2,0)),"")</f>
        <v/>
      </c>
      <c r="AE5991" s="86"/>
      <c r="AF5991" s="86"/>
      <c r="AG5991" s="79" t="str">
        <f>+IF(AF5991&lt;&gt;"",VLOOKUP(AF5991,NIVELES!$A$666:$B$673,2,0),"")</f>
        <v/>
      </c>
      <c r="AH5991" s="78"/>
      <c r="AI5991" s="79" t="str">
        <f>IF(AH5991&lt;&gt;"",VLOOKUP(CONCATENATE(AG5991,AH5991),NIVELES!$B$676:$C$745,2,0),"")</f>
        <v/>
      </c>
      <c r="AJ5991" s="78"/>
      <c r="AK5991" s="79" t="str">
        <f>+IF(AJ5991&lt;&gt;"",VLOOKUP(AJ5991,NIVELES!$A$816:$B$892,2,0),"")</f>
        <v/>
      </c>
      <c r="AL5991" s="78"/>
      <c r="AM5991" s="78"/>
      <c r="AN5991" s="79" t="str">
        <f>IF(AM5991&lt;&gt;"",+VLOOKUP(AM5991,NIVELES!$A$1652:$B$2466,2,0),"")</f>
        <v/>
      </c>
      <c r="AO5991" s="87"/>
      <c r="AP5991" s="88"/>
      <c r="AQ5991" s="88"/>
      <c r="AR5991" s="88"/>
      <c r="AS5991" s="88"/>
      <c r="AT5991" s="88"/>
      <c r="AU5991" s="88"/>
      <c r="AV5991" s="88"/>
      <c r="AW5991" s="88"/>
      <c r="AX5991" s="88"/>
      <c r="AY5991" s="88"/>
      <c r="AZ5991" s="88"/>
      <c r="BA5991" s="88"/>
      <c r="BB5991" s="89">
        <f t="shared" si="371"/>
        <v>0</v>
      </c>
      <c r="BC5991" s="90" t="str">
        <f t="shared" si="370"/>
        <v xml:space="preserve"> </v>
      </c>
      <c r="BD5991" s="91" t="str">
        <f t="shared" si="372"/>
        <v xml:space="preserve"> </v>
      </c>
      <c r="BE5991" s="92">
        <f t="shared" si="373"/>
        <v>0</v>
      </c>
    </row>
    <row r="5992" spans="1:57" s="74" customFormat="1" ht="50.1" customHeight="1" x14ac:dyDescent="0.2">
      <c r="A5992" s="78"/>
      <c r="B5992" s="78"/>
      <c r="C5992" s="78"/>
      <c r="D5992" s="78"/>
      <c r="E5992" s="79" t="str">
        <f>+IF(C5992&lt;&gt;"",VLOOKUP(MID(C5992,18,5),NIVELES!$A$133:$B$213,2,0),"")</f>
        <v/>
      </c>
      <c r="F5992" s="80"/>
      <c r="G5992" s="81" t="str">
        <f>+IF(F5992&lt;&gt;"",VLOOKUP(F5992,NIVELES!$A$246:$C$464,3,0),"")</f>
        <v/>
      </c>
      <c r="H5992" s="82"/>
      <c r="I5992" s="78"/>
      <c r="J5992" s="78"/>
      <c r="K5992" s="78"/>
      <c r="L5992" s="78"/>
      <c r="M5992" s="78"/>
      <c r="N5992" s="78"/>
      <c r="O5992" s="78"/>
      <c r="P5992" s="82"/>
      <c r="Q5992" s="78"/>
      <c r="R5992" s="82"/>
      <c r="S5992" s="82"/>
      <c r="T5992" s="82"/>
      <c r="U5992" s="82"/>
      <c r="V5992" s="82"/>
      <c r="W5992" s="82"/>
      <c r="X5992" s="82"/>
      <c r="Y5992" s="82"/>
      <c r="Z5992" s="82"/>
      <c r="AA5992" s="82"/>
      <c r="AB5992" s="82"/>
      <c r="AC5992" s="82"/>
      <c r="AD5992" s="85" t="str">
        <f>IF(A5992&lt;&gt;"",IF(D5992="DIRECCIÓN_DE_TRANSFERENCIAS","280 0031",VLOOKUP(C5992,NIVELES!$A$14:$B$105,2,0)),"")</f>
        <v/>
      </c>
      <c r="AE5992" s="86"/>
      <c r="AF5992" s="86"/>
      <c r="AG5992" s="79" t="str">
        <f>+IF(AF5992&lt;&gt;"",VLOOKUP(AF5992,NIVELES!$A$666:$B$673,2,0),"")</f>
        <v/>
      </c>
      <c r="AH5992" s="78"/>
      <c r="AI5992" s="79" t="str">
        <f>IF(AH5992&lt;&gt;"",VLOOKUP(CONCATENATE(AG5992,AH5992),NIVELES!$B$676:$C$745,2,0),"")</f>
        <v/>
      </c>
      <c r="AJ5992" s="78"/>
      <c r="AK5992" s="79" t="str">
        <f>+IF(AJ5992&lt;&gt;"",VLOOKUP(AJ5992,NIVELES!$A$816:$B$892,2,0),"")</f>
        <v/>
      </c>
      <c r="AL5992" s="78"/>
      <c r="AM5992" s="78"/>
      <c r="AN5992" s="79" t="str">
        <f>IF(AM5992&lt;&gt;"",+VLOOKUP(AM5992,NIVELES!$A$1652:$B$2466,2,0),"")</f>
        <v/>
      </c>
      <c r="AO5992" s="87"/>
      <c r="AP5992" s="88"/>
      <c r="AQ5992" s="88"/>
      <c r="AR5992" s="88"/>
      <c r="AS5992" s="88"/>
      <c r="AT5992" s="88"/>
      <c r="AU5992" s="88"/>
      <c r="AV5992" s="88"/>
      <c r="AW5992" s="88"/>
      <c r="AX5992" s="88"/>
      <c r="AY5992" s="88"/>
      <c r="AZ5992" s="88"/>
      <c r="BA5992" s="88"/>
      <c r="BB5992" s="89">
        <f t="shared" si="371"/>
        <v>0</v>
      </c>
      <c r="BC5992" s="90" t="str">
        <f t="shared" si="370"/>
        <v xml:space="preserve"> </v>
      </c>
      <c r="BD5992" s="91" t="str">
        <f t="shared" si="372"/>
        <v xml:space="preserve"> </v>
      </c>
      <c r="BE5992" s="92">
        <f t="shared" si="373"/>
        <v>0</v>
      </c>
    </row>
    <row r="5993" spans="1:57" s="74" customFormat="1" ht="50.1" customHeight="1" x14ac:dyDescent="0.2">
      <c r="A5993" s="78"/>
      <c r="B5993" s="78"/>
      <c r="C5993" s="78"/>
      <c r="D5993" s="78"/>
      <c r="E5993" s="79" t="str">
        <f>+IF(C5993&lt;&gt;"",VLOOKUP(MID(C5993,18,5),NIVELES!$A$133:$B$213,2,0),"")</f>
        <v/>
      </c>
      <c r="F5993" s="80"/>
      <c r="G5993" s="81" t="str">
        <f>+IF(F5993&lt;&gt;"",VLOOKUP(F5993,NIVELES!$A$246:$C$464,3,0),"")</f>
        <v/>
      </c>
      <c r="H5993" s="82"/>
      <c r="I5993" s="78"/>
      <c r="J5993" s="78"/>
      <c r="K5993" s="78"/>
      <c r="L5993" s="78"/>
      <c r="M5993" s="78"/>
      <c r="N5993" s="78"/>
      <c r="O5993" s="78"/>
      <c r="P5993" s="82"/>
      <c r="Q5993" s="78"/>
      <c r="R5993" s="82"/>
      <c r="S5993" s="82"/>
      <c r="T5993" s="82"/>
      <c r="U5993" s="82"/>
      <c r="V5993" s="82"/>
      <c r="W5993" s="82"/>
      <c r="X5993" s="82"/>
      <c r="Y5993" s="82"/>
      <c r="Z5993" s="82"/>
      <c r="AA5993" s="82"/>
      <c r="AB5993" s="82"/>
      <c r="AC5993" s="82"/>
      <c r="AD5993" s="85" t="str">
        <f>IF(A5993&lt;&gt;"",IF(D5993="DIRECCIÓN_DE_TRANSFERENCIAS","280 0031",VLOOKUP(C5993,NIVELES!$A$14:$B$105,2,0)),"")</f>
        <v/>
      </c>
      <c r="AE5993" s="86"/>
      <c r="AF5993" s="86"/>
      <c r="AG5993" s="79" t="str">
        <f>+IF(AF5993&lt;&gt;"",VLOOKUP(AF5993,NIVELES!$A$666:$B$673,2,0),"")</f>
        <v/>
      </c>
      <c r="AH5993" s="78"/>
      <c r="AI5993" s="79" t="str">
        <f>IF(AH5993&lt;&gt;"",VLOOKUP(CONCATENATE(AG5993,AH5993),NIVELES!$B$676:$C$745,2,0),"")</f>
        <v/>
      </c>
      <c r="AJ5993" s="78"/>
      <c r="AK5993" s="79" t="str">
        <f>+IF(AJ5993&lt;&gt;"",VLOOKUP(AJ5993,NIVELES!$A$816:$B$892,2,0),"")</f>
        <v/>
      </c>
      <c r="AL5993" s="78"/>
      <c r="AM5993" s="78"/>
      <c r="AN5993" s="79" t="str">
        <f>IF(AM5993&lt;&gt;"",+VLOOKUP(AM5993,NIVELES!$A$1652:$B$2466,2,0),"")</f>
        <v/>
      </c>
      <c r="AO5993" s="87"/>
      <c r="AP5993" s="88"/>
      <c r="AQ5993" s="88"/>
      <c r="AR5993" s="88"/>
      <c r="AS5993" s="88"/>
      <c r="AT5993" s="88"/>
      <c r="AU5993" s="88"/>
      <c r="AV5993" s="88"/>
      <c r="AW5993" s="88"/>
      <c r="AX5993" s="88"/>
      <c r="AY5993" s="88"/>
      <c r="AZ5993" s="88"/>
      <c r="BA5993" s="88"/>
      <c r="BB5993" s="89">
        <f t="shared" si="371"/>
        <v>0</v>
      </c>
      <c r="BC5993" s="90" t="str">
        <f t="shared" si="370"/>
        <v xml:space="preserve"> </v>
      </c>
      <c r="BD5993" s="91" t="str">
        <f t="shared" si="372"/>
        <v xml:space="preserve"> </v>
      </c>
      <c r="BE5993" s="92">
        <f t="shared" si="373"/>
        <v>0</v>
      </c>
    </row>
    <row r="5994" spans="1:57" s="74" customFormat="1" ht="50.1" customHeight="1" x14ac:dyDescent="0.2">
      <c r="A5994" s="78"/>
      <c r="B5994" s="78"/>
      <c r="C5994" s="78"/>
      <c r="D5994" s="78"/>
      <c r="E5994" s="79" t="str">
        <f>+IF(C5994&lt;&gt;"",VLOOKUP(MID(C5994,18,5),NIVELES!$A$133:$B$213,2,0),"")</f>
        <v/>
      </c>
      <c r="F5994" s="80"/>
      <c r="G5994" s="81" t="str">
        <f>+IF(F5994&lt;&gt;"",VLOOKUP(F5994,NIVELES!$A$246:$C$464,3,0),"")</f>
        <v/>
      </c>
      <c r="H5994" s="82"/>
      <c r="I5994" s="78"/>
      <c r="J5994" s="78"/>
      <c r="K5994" s="78"/>
      <c r="L5994" s="78"/>
      <c r="M5994" s="78"/>
      <c r="N5994" s="78"/>
      <c r="O5994" s="78"/>
      <c r="P5994" s="82"/>
      <c r="Q5994" s="78"/>
      <c r="R5994" s="82"/>
      <c r="S5994" s="82"/>
      <c r="T5994" s="82"/>
      <c r="U5994" s="82"/>
      <c r="V5994" s="82"/>
      <c r="W5994" s="82"/>
      <c r="X5994" s="82"/>
      <c r="Y5994" s="82"/>
      <c r="Z5994" s="82"/>
      <c r="AA5994" s="82"/>
      <c r="AB5994" s="82"/>
      <c r="AC5994" s="82"/>
      <c r="AD5994" s="85" t="str">
        <f>IF(A5994&lt;&gt;"",IF(D5994="DIRECCIÓN_DE_TRANSFERENCIAS","280 0031",VLOOKUP(C5994,NIVELES!$A$14:$B$105,2,0)),"")</f>
        <v/>
      </c>
      <c r="AE5994" s="86"/>
      <c r="AF5994" s="86"/>
      <c r="AG5994" s="79" t="str">
        <f>+IF(AF5994&lt;&gt;"",VLOOKUP(AF5994,NIVELES!$A$666:$B$673,2,0),"")</f>
        <v/>
      </c>
      <c r="AH5994" s="78"/>
      <c r="AI5994" s="79" t="str">
        <f>IF(AH5994&lt;&gt;"",VLOOKUP(CONCATENATE(AG5994,AH5994),NIVELES!$B$676:$C$745,2,0),"")</f>
        <v/>
      </c>
      <c r="AJ5994" s="78"/>
      <c r="AK5994" s="79" t="str">
        <f>+IF(AJ5994&lt;&gt;"",VLOOKUP(AJ5994,NIVELES!$A$816:$B$892,2,0),"")</f>
        <v/>
      </c>
      <c r="AL5994" s="78"/>
      <c r="AM5994" s="78"/>
      <c r="AN5994" s="79" t="str">
        <f>IF(AM5994&lt;&gt;"",+VLOOKUP(AM5994,NIVELES!$A$1652:$B$2466,2,0),"")</f>
        <v/>
      </c>
      <c r="AO5994" s="87"/>
      <c r="AP5994" s="88"/>
      <c r="AQ5994" s="88"/>
      <c r="AR5994" s="88"/>
      <c r="AS5994" s="88"/>
      <c r="AT5994" s="88"/>
      <c r="AU5994" s="88"/>
      <c r="AV5994" s="88"/>
      <c r="AW5994" s="88"/>
      <c r="AX5994" s="88"/>
      <c r="AY5994" s="88"/>
      <c r="AZ5994" s="88"/>
      <c r="BA5994" s="88"/>
      <c r="BB5994" s="89">
        <f t="shared" si="371"/>
        <v>0</v>
      </c>
      <c r="BC5994" s="90" t="str">
        <f t="shared" si="370"/>
        <v xml:space="preserve"> </v>
      </c>
      <c r="BD5994" s="91" t="str">
        <f t="shared" si="372"/>
        <v xml:space="preserve"> </v>
      </c>
      <c r="BE5994" s="92">
        <f t="shared" si="373"/>
        <v>0</v>
      </c>
    </row>
    <row r="5995" spans="1:57" s="74" customFormat="1" ht="50.1" customHeight="1" x14ac:dyDescent="0.2">
      <c r="A5995" s="78"/>
      <c r="B5995" s="78"/>
      <c r="C5995" s="78"/>
      <c r="D5995" s="78"/>
      <c r="E5995" s="79" t="str">
        <f>+IF(C5995&lt;&gt;"",VLOOKUP(MID(C5995,18,5),NIVELES!$A$133:$B$213,2,0),"")</f>
        <v/>
      </c>
      <c r="F5995" s="80"/>
      <c r="G5995" s="81" t="str">
        <f>+IF(F5995&lt;&gt;"",VLOOKUP(F5995,NIVELES!$A$246:$C$464,3,0),"")</f>
        <v/>
      </c>
      <c r="H5995" s="82"/>
      <c r="I5995" s="78"/>
      <c r="J5995" s="78"/>
      <c r="K5995" s="78"/>
      <c r="L5995" s="78"/>
      <c r="M5995" s="78"/>
      <c r="N5995" s="78"/>
      <c r="O5995" s="78"/>
      <c r="P5995" s="82"/>
      <c r="Q5995" s="78"/>
      <c r="R5995" s="82"/>
      <c r="S5995" s="82"/>
      <c r="T5995" s="82"/>
      <c r="U5995" s="82"/>
      <c r="V5995" s="82"/>
      <c r="W5995" s="82"/>
      <c r="X5995" s="82"/>
      <c r="Y5995" s="82"/>
      <c r="Z5995" s="82"/>
      <c r="AA5995" s="82"/>
      <c r="AB5995" s="82"/>
      <c r="AC5995" s="82"/>
      <c r="AD5995" s="85" t="str">
        <f>IF(A5995&lt;&gt;"",IF(D5995="DIRECCIÓN_DE_TRANSFERENCIAS","280 0031",VLOOKUP(C5995,NIVELES!$A$14:$B$105,2,0)),"")</f>
        <v/>
      </c>
      <c r="AE5995" s="86"/>
      <c r="AF5995" s="86"/>
      <c r="AG5995" s="79" t="str">
        <f>+IF(AF5995&lt;&gt;"",VLOOKUP(AF5995,NIVELES!$A$666:$B$673,2,0),"")</f>
        <v/>
      </c>
      <c r="AH5995" s="78"/>
      <c r="AI5995" s="79" t="str">
        <f>IF(AH5995&lt;&gt;"",VLOOKUP(CONCATENATE(AG5995,AH5995),NIVELES!$B$676:$C$745,2,0),"")</f>
        <v/>
      </c>
      <c r="AJ5995" s="78"/>
      <c r="AK5995" s="79" t="str">
        <f>+IF(AJ5995&lt;&gt;"",VLOOKUP(AJ5995,NIVELES!$A$816:$B$892,2,0),"")</f>
        <v/>
      </c>
      <c r="AL5995" s="78"/>
      <c r="AM5995" s="78"/>
      <c r="AN5995" s="79" t="str">
        <f>IF(AM5995&lt;&gt;"",+VLOOKUP(AM5995,NIVELES!$A$1652:$B$2466,2,0),"")</f>
        <v/>
      </c>
      <c r="AO5995" s="87"/>
      <c r="AP5995" s="88"/>
      <c r="AQ5995" s="88"/>
      <c r="AR5995" s="88"/>
      <c r="AS5995" s="88"/>
      <c r="AT5995" s="88"/>
      <c r="AU5995" s="88"/>
      <c r="AV5995" s="88"/>
      <c r="AW5995" s="88"/>
      <c r="AX5995" s="88"/>
      <c r="AY5995" s="88"/>
      <c r="AZ5995" s="88"/>
      <c r="BA5995" s="88"/>
      <c r="BB5995" s="89">
        <f t="shared" si="371"/>
        <v>0</v>
      </c>
      <c r="BC5995" s="90" t="str">
        <f t="shared" si="370"/>
        <v xml:space="preserve"> </v>
      </c>
      <c r="BD5995" s="91" t="str">
        <f t="shared" si="372"/>
        <v xml:space="preserve"> </v>
      </c>
      <c r="BE5995" s="92">
        <f t="shared" si="373"/>
        <v>0</v>
      </c>
    </row>
    <row r="5996" spans="1:57" s="74" customFormat="1" ht="50.1" customHeight="1" x14ac:dyDescent="0.2">
      <c r="A5996" s="78"/>
      <c r="B5996" s="78"/>
      <c r="C5996" s="78"/>
      <c r="D5996" s="78"/>
      <c r="E5996" s="79" t="str">
        <f>+IF(C5996&lt;&gt;"",VLOOKUP(MID(C5996,18,5),NIVELES!$A$133:$B$213,2,0),"")</f>
        <v/>
      </c>
      <c r="F5996" s="80"/>
      <c r="G5996" s="81" t="str">
        <f>+IF(F5996&lt;&gt;"",VLOOKUP(F5996,NIVELES!$A$246:$C$464,3,0),"")</f>
        <v/>
      </c>
      <c r="H5996" s="82"/>
      <c r="I5996" s="78"/>
      <c r="J5996" s="78"/>
      <c r="K5996" s="78"/>
      <c r="L5996" s="78"/>
      <c r="M5996" s="78"/>
      <c r="N5996" s="78"/>
      <c r="O5996" s="78"/>
      <c r="P5996" s="82"/>
      <c r="Q5996" s="78"/>
      <c r="R5996" s="82"/>
      <c r="S5996" s="82"/>
      <c r="T5996" s="82"/>
      <c r="U5996" s="82"/>
      <c r="V5996" s="82"/>
      <c r="W5996" s="82"/>
      <c r="X5996" s="82"/>
      <c r="Y5996" s="82"/>
      <c r="Z5996" s="82"/>
      <c r="AA5996" s="82"/>
      <c r="AB5996" s="82"/>
      <c r="AC5996" s="82"/>
      <c r="AD5996" s="85" t="str">
        <f>IF(A5996&lt;&gt;"",IF(D5996="DIRECCIÓN_DE_TRANSFERENCIAS","280 0031",VLOOKUP(C5996,NIVELES!$A$14:$B$105,2,0)),"")</f>
        <v/>
      </c>
      <c r="AE5996" s="86"/>
      <c r="AF5996" s="86"/>
      <c r="AG5996" s="79" t="str">
        <f>+IF(AF5996&lt;&gt;"",VLOOKUP(AF5996,NIVELES!$A$666:$B$673,2,0),"")</f>
        <v/>
      </c>
      <c r="AH5996" s="78"/>
      <c r="AI5996" s="79" t="str">
        <f>IF(AH5996&lt;&gt;"",VLOOKUP(CONCATENATE(AG5996,AH5996),NIVELES!$B$676:$C$745,2,0),"")</f>
        <v/>
      </c>
      <c r="AJ5996" s="78"/>
      <c r="AK5996" s="79" t="str">
        <f>+IF(AJ5996&lt;&gt;"",VLOOKUP(AJ5996,NIVELES!$A$816:$B$892,2,0),"")</f>
        <v/>
      </c>
      <c r="AL5996" s="78"/>
      <c r="AM5996" s="78"/>
      <c r="AN5996" s="79" t="str">
        <f>IF(AM5996&lt;&gt;"",+VLOOKUP(AM5996,NIVELES!$A$1652:$B$2466,2,0),"")</f>
        <v/>
      </c>
      <c r="AO5996" s="87"/>
      <c r="AP5996" s="88"/>
      <c r="AQ5996" s="88"/>
      <c r="AR5996" s="88"/>
      <c r="AS5996" s="88"/>
      <c r="AT5996" s="88"/>
      <c r="AU5996" s="88"/>
      <c r="AV5996" s="88"/>
      <c r="AW5996" s="88"/>
      <c r="AX5996" s="88"/>
      <c r="AY5996" s="88"/>
      <c r="AZ5996" s="88"/>
      <c r="BA5996" s="88"/>
      <c r="BB5996" s="89">
        <f t="shared" si="371"/>
        <v>0</v>
      </c>
      <c r="BC5996" s="90" t="str">
        <f t="shared" si="370"/>
        <v xml:space="preserve"> </v>
      </c>
      <c r="BD5996" s="91" t="str">
        <f t="shared" si="372"/>
        <v xml:space="preserve"> </v>
      </c>
      <c r="BE5996" s="92">
        <f t="shared" si="373"/>
        <v>0</v>
      </c>
    </row>
    <row r="5997" spans="1:57" s="74" customFormat="1" ht="50.1" customHeight="1" x14ac:dyDescent="0.2">
      <c r="A5997" s="78"/>
      <c r="B5997" s="78"/>
      <c r="C5997" s="78"/>
      <c r="D5997" s="78"/>
      <c r="E5997" s="79" t="str">
        <f>+IF(C5997&lt;&gt;"",VLOOKUP(MID(C5997,18,5),NIVELES!$A$133:$B$213,2,0),"")</f>
        <v/>
      </c>
      <c r="F5997" s="80"/>
      <c r="G5997" s="81" t="str">
        <f>+IF(F5997&lt;&gt;"",VLOOKUP(F5997,NIVELES!$A$246:$C$464,3,0),"")</f>
        <v/>
      </c>
      <c r="H5997" s="82"/>
      <c r="I5997" s="78"/>
      <c r="J5997" s="78"/>
      <c r="K5997" s="78"/>
      <c r="L5997" s="78"/>
      <c r="M5997" s="78"/>
      <c r="N5997" s="78"/>
      <c r="O5997" s="78"/>
      <c r="P5997" s="82"/>
      <c r="Q5997" s="78"/>
      <c r="R5997" s="82"/>
      <c r="S5997" s="82"/>
      <c r="T5997" s="82"/>
      <c r="U5997" s="82"/>
      <c r="V5997" s="82"/>
      <c r="W5997" s="82"/>
      <c r="X5997" s="82"/>
      <c r="Y5997" s="82"/>
      <c r="Z5997" s="82"/>
      <c r="AA5997" s="82"/>
      <c r="AB5997" s="82"/>
      <c r="AC5997" s="82"/>
      <c r="AD5997" s="85" t="str">
        <f>IF(A5997&lt;&gt;"",IF(D5997="DIRECCIÓN_DE_TRANSFERENCIAS","280 0031",VLOOKUP(C5997,NIVELES!$A$14:$B$105,2,0)),"")</f>
        <v/>
      </c>
      <c r="AE5997" s="86"/>
      <c r="AF5997" s="86"/>
      <c r="AG5997" s="79" t="str">
        <f>+IF(AF5997&lt;&gt;"",VLOOKUP(AF5997,NIVELES!$A$666:$B$673,2,0),"")</f>
        <v/>
      </c>
      <c r="AH5997" s="78"/>
      <c r="AI5997" s="79" t="str">
        <f>IF(AH5997&lt;&gt;"",VLOOKUP(CONCATENATE(AG5997,AH5997),NIVELES!$B$676:$C$745,2,0),"")</f>
        <v/>
      </c>
      <c r="AJ5997" s="78"/>
      <c r="AK5997" s="79" t="str">
        <f>+IF(AJ5997&lt;&gt;"",VLOOKUP(AJ5997,NIVELES!$A$816:$B$892,2,0),"")</f>
        <v/>
      </c>
      <c r="AL5997" s="78"/>
      <c r="AM5997" s="78"/>
      <c r="AN5997" s="79" t="str">
        <f>IF(AM5997&lt;&gt;"",+VLOOKUP(AM5997,NIVELES!$A$1652:$B$2466,2,0),"")</f>
        <v/>
      </c>
      <c r="AO5997" s="87"/>
      <c r="AP5997" s="88"/>
      <c r="AQ5997" s="88"/>
      <c r="AR5997" s="88"/>
      <c r="AS5997" s="88"/>
      <c r="AT5997" s="88"/>
      <c r="AU5997" s="88"/>
      <c r="AV5997" s="88"/>
      <c r="AW5997" s="88"/>
      <c r="AX5997" s="88"/>
      <c r="AY5997" s="88"/>
      <c r="AZ5997" s="88"/>
      <c r="BA5997" s="88"/>
      <c r="BB5997" s="89">
        <f t="shared" si="371"/>
        <v>0</v>
      </c>
      <c r="BC5997" s="90" t="str">
        <f t="shared" si="370"/>
        <v xml:space="preserve"> </v>
      </c>
      <c r="BD5997" s="91" t="str">
        <f t="shared" si="372"/>
        <v xml:space="preserve"> </v>
      </c>
      <c r="BE5997" s="92">
        <f t="shared" si="373"/>
        <v>0</v>
      </c>
    </row>
    <row r="5998" spans="1:57" s="74" customFormat="1" ht="50.1" customHeight="1" x14ac:dyDescent="0.2">
      <c r="A5998" s="78"/>
      <c r="B5998" s="78"/>
      <c r="C5998" s="78"/>
      <c r="D5998" s="78"/>
      <c r="E5998" s="79" t="str">
        <f>+IF(C5998&lt;&gt;"",VLOOKUP(MID(C5998,18,5),NIVELES!$A$133:$B$213,2,0),"")</f>
        <v/>
      </c>
      <c r="F5998" s="80"/>
      <c r="G5998" s="81" t="str">
        <f>+IF(F5998&lt;&gt;"",VLOOKUP(F5998,NIVELES!$A$246:$C$464,3,0),"")</f>
        <v/>
      </c>
      <c r="H5998" s="82"/>
      <c r="I5998" s="78"/>
      <c r="J5998" s="78"/>
      <c r="K5998" s="78"/>
      <c r="L5998" s="78"/>
      <c r="M5998" s="78"/>
      <c r="N5998" s="78"/>
      <c r="O5998" s="78"/>
      <c r="P5998" s="82"/>
      <c r="Q5998" s="78"/>
      <c r="R5998" s="82"/>
      <c r="S5998" s="82"/>
      <c r="T5998" s="82"/>
      <c r="U5998" s="82"/>
      <c r="V5998" s="82"/>
      <c r="W5998" s="82"/>
      <c r="X5998" s="82"/>
      <c r="Y5998" s="82"/>
      <c r="Z5998" s="82"/>
      <c r="AA5998" s="82"/>
      <c r="AB5998" s="82"/>
      <c r="AC5998" s="82"/>
      <c r="AD5998" s="85" t="str">
        <f>IF(A5998&lt;&gt;"",IF(D5998="DIRECCIÓN_DE_TRANSFERENCIAS","280 0031",VLOOKUP(C5998,NIVELES!$A$14:$B$105,2,0)),"")</f>
        <v/>
      </c>
      <c r="AE5998" s="86"/>
      <c r="AF5998" s="86"/>
      <c r="AG5998" s="79" t="str">
        <f>+IF(AF5998&lt;&gt;"",VLOOKUP(AF5998,NIVELES!$A$666:$B$673,2,0),"")</f>
        <v/>
      </c>
      <c r="AH5998" s="78"/>
      <c r="AI5998" s="79" t="str">
        <f>IF(AH5998&lt;&gt;"",VLOOKUP(CONCATENATE(AG5998,AH5998),NIVELES!$B$676:$C$745,2,0),"")</f>
        <v/>
      </c>
      <c r="AJ5998" s="78"/>
      <c r="AK5998" s="79" t="str">
        <f>+IF(AJ5998&lt;&gt;"",VLOOKUP(AJ5998,NIVELES!$A$816:$B$892,2,0),"")</f>
        <v/>
      </c>
      <c r="AL5998" s="78"/>
      <c r="AM5998" s="78"/>
      <c r="AN5998" s="79" t="str">
        <f>IF(AM5998&lt;&gt;"",+VLOOKUP(AM5998,NIVELES!$A$1652:$B$2466,2,0),"")</f>
        <v/>
      </c>
      <c r="AO5998" s="87"/>
      <c r="AP5998" s="88"/>
      <c r="AQ5998" s="88"/>
      <c r="AR5998" s="88"/>
      <c r="AS5998" s="88"/>
      <c r="AT5998" s="88"/>
      <c r="AU5998" s="88"/>
      <c r="AV5998" s="88"/>
      <c r="AW5998" s="88"/>
      <c r="AX5998" s="88"/>
      <c r="AY5998" s="88"/>
      <c r="AZ5998" s="88"/>
      <c r="BA5998" s="88"/>
      <c r="BB5998" s="89">
        <f t="shared" si="371"/>
        <v>0</v>
      </c>
      <c r="BC5998" s="90" t="str">
        <f t="shared" si="370"/>
        <v xml:space="preserve"> </v>
      </c>
      <c r="BD5998" s="91" t="str">
        <f t="shared" si="372"/>
        <v xml:space="preserve"> </v>
      </c>
      <c r="BE5998" s="92">
        <f t="shared" si="373"/>
        <v>0</v>
      </c>
    </row>
    <row r="5999" spans="1:57" s="74" customFormat="1" ht="50.1" customHeight="1" x14ac:dyDescent="0.2">
      <c r="A5999" s="78"/>
      <c r="B5999" s="78"/>
      <c r="C5999" s="78"/>
      <c r="D5999" s="78"/>
      <c r="E5999" s="79" t="str">
        <f>+IF(C5999&lt;&gt;"",VLOOKUP(MID(C5999,18,5),NIVELES!$A$133:$B$213,2,0),"")</f>
        <v/>
      </c>
      <c r="F5999" s="80"/>
      <c r="G5999" s="81" t="str">
        <f>+IF(F5999&lt;&gt;"",VLOOKUP(F5999,NIVELES!$A$246:$C$464,3,0),"")</f>
        <v/>
      </c>
      <c r="H5999" s="82"/>
      <c r="I5999" s="78"/>
      <c r="J5999" s="78"/>
      <c r="K5999" s="78"/>
      <c r="L5999" s="78"/>
      <c r="M5999" s="78"/>
      <c r="N5999" s="78"/>
      <c r="O5999" s="78"/>
      <c r="P5999" s="82"/>
      <c r="Q5999" s="78"/>
      <c r="R5999" s="82"/>
      <c r="S5999" s="82"/>
      <c r="T5999" s="82"/>
      <c r="U5999" s="82"/>
      <c r="V5999" s="82"/>
      <c r="W5999" s="82"/>
      <c r="X5999" s="82"/>
      <c r="Y5999" s="82"/>
      <c r="Z5999" s="82"/>
      <c r="AA5999" s="82"/>
      <c r="AB5999" s="82"/>
      <c r="AC5999" s="82"/>
      <c r="AD5999" s="85" t="str">
        <f>IF(A5999&lt;&gt;"",IF(D5999="DIRECCIÓN_DE_TRANSFERENCIAS","280 0031",VLOOKUP(C5999,NIVELES!$A$14:$B$105,2,0)),"")</f>
        <v/>
      </c>
      <c r="AE5999" s="86"/>
      <c r="AF5999" s="86"/>
      <c r="AG5999" s="79" t="str">
        <f>+IF(AF5999&lt;&gt;"",VLOOKUP(AF5999,NIVELES!$A$666:$B$673,2,0),"")</f>
        <v/>
      </c>
      <c r="AH5999" s="78"/>
      <c r="AI5999" s="79" t="str">
        <f>IF(AH5999&lt;&gt;"",VLOOKUP(CONCATENATE(AG5999,AH5999),NIVELES!$B$676:$C$745,2,0),"")</f>
        <v/>
      </c>
      <c r="AJ5999" s="78"/>
      <c r="AK5999" s="79" t="str">
        <f>+IF(AJ5999&lt;&gt;"",VLOOKUP(AJ5999,NIVELES!$A$816:$B$892,2,0),"")</f>
        <v/>
      </c>
      <c r="AL5999" s="78"/>
      <c r="AM5999" s="78"/>
      <c r="AN5999" s="79" t="str">
        <f>IF(AM5999&lt;&gt;"",+VLOOKUP(AM5999,NIVELES!$A$1652:$B$2466,2,0),"")</f>
        <v/>
      </c>
      <c r="AO5999" s="87"/>
      <c r="AP5999" s="88"/>
      <c r="AQ5999" s="88"/>
      <c r="AR5999" s="88"/>
      <c r="AS5999" s="88"/>
      <c r="AT5999" s="88"/>
      <c r="AU5999" s="88"/>
      <c r="AV5999" s="88"/>
      <c r="AW5999" s="88"/>
      <c r="AX5999" s="88"/>
      <c r="AY5999" s="88"/>
      <c r="AZ5999" s="88"/>
      <c r="BA5999" s="88"/>
      <c r="BB5999" s="89">
        <f t="shared" si="371"/>
        <v>0</v>
      </c>
      <c r="BC5999" s="90" t="str">
        <f t="shared" si="370"/>
        <v xml:space="preserve"> </v>
      </c>
      <c r="BD5999" s="91" t="str">
        <f t="shared" si="372"/>
        <v xml:space="preserve"> </v>
      </c>
      <c r="BE5999" s="92">
        <f t="shared" si="373"/>
        <v>0</v>
      </c>
    </row>
    <row r="6000" spans="1:57" s="74" customFormat="1" ht="50.1" customHeight="1" x14ac:dyDescent="0.2">
      <c r="A6000" s="78"/>
      <c r="B6000" s="78"/>
      <c r="C6000" s="78"/>
      <c r="D6000" s="78"/>
      <c r="E6000" s="79" t="str">
        <f>+IF(C6000&lt;&gt;"",VLOOKUP(MID(C6000,18,5),NIVELES!$A$133:$B$213,2,0),"")</f>
        <v/>
      </c>
      <c r="F6000" s="80"/>
      <c r="G6000" s="81" t="str">
        <f>+IF(F6000&lt;&gt;"",VLOOKUP(F6000,NIVELES!$A$246:$C$464,3,0),"")</f>
        <v/>
      </c>
      <c r="H6000" s="82"/>
      <c r="I6000" s="78"/>
      <c r="J6000" s="78"/>
      <c r="K6000" s="78"/>
      <c r="L6000" s="78"/>
      <c r="M6000" s="78"/>
      <c r="N6000" s="78"/>
      <c r="O6000" s="78"/>
      <c r="P6000" s="82"/>
      <c r="Q6000" s="78"/>
      <c r="R6000" s="82"/>
      <c r="S6000" s="82"/>
      <c r="T6000" s="82"/>
      <c r="U6000" s="82"/>
      <c r="V6000" s="82"/>
      <c r="W6000" s="82"/>
      <c r="X6000" s="82"/>
      <c r="Y6000" s="82"/>
      <c r="Z6000" s="82"/>
      <c r="AA6000" s="82"/>
      <c r="AB6000" s="82"/>
      <c r="AC6000" s="82"/>
      <c r="AD6000" s="85" t="str">
        <f>IF(A6000&lt;&gt;"",IF(D6000="DIRECCIÓN_DE_TRANSFERENCIAS","280 0031",VLOOKUP(C6000,NIVELES!$A$14:$B$105,2,0)),"")</f>
        <v/>
      </c>
      <c r="AE6000" s="86"/>
      <c r="AF6000" s="86"/>
      <c r="AG6000" s="79" t="str">
        <f>+IF(AF6000&lt;&gt;"",VLOOKUP(AF6000,NIVELES!$A$666:$B$673,2,0),"")</f>
        <v/>
      </c>
      <c r="AH6000" s="78"/>
      <c r="AI6000" s="79" t="str">
        <f>IF(AH6000&lt;&gt;"",VLOOKUP(CONCATENATE(AG6000,AH6000),NIVELES!$B$676:$C$745,2,0),"")</f>
        <v/>
      </c>
      <c r="AJ6000" s="78"/>
      <c r="AK6000" s="79" t="str">
        <f>+IF(AJ6000&lt;&gt;"",VLOOKUP(AJ6000,NIVELES!$A$816:$B$892,2,0),"")</f>
        <v/>
      </c>
      <c r="AL6000" s="78"/>
      <c r="AM6000" s="78"/>
      <c r="AN6000" s="79" t="str">
        <f>IF(AM6000&lt;&gt;"",+VLOOKUP(AM6000,NIVELES!$A$1652:$B$2466,2,0),"")</f>
        <v/>
      </c>
      <c r="AO6000" s="87"/>
      <c r="AP6000" s="88"/>
      <c r="AQ6000" s="88"/>
      <c r="AR6000" s="88"/>
      <c r="AS6000" s="88"/>
      <c r="AT6000" s="88"/>
      <c r="AU6000" s="88"/>
      <c r="AV6000" s="88"/>
      <c r="AW6000" s="88"/>
      <c r="AX6000" s="88"/>
      <c r="AY6000" s="88"/>
      <c r="AZ6000" s="88"/>
      <c r="BA6000" s="88"/>
      <c r="BB6000" s="89">
        <f t="shared" si="371"/>
        <v>0</v>
      </c>
      <c r="BC6000" s="90" t="str">
        <f t="shared" si="370"/>
        <v xml:space="preserve"> </v>
      </c>
      <c r="BD6000" s="91" t="str">
        <f t="shared" si="372"/>
        <v xml:space="preserve"> </v>
      </c>
      <c r="BE6000" s="92">
        <f t="shared" si="373"/>
        <v>0</v>
      </c>
    </row>
    <row r="6001" spans="1:57" s="74" customFormat="1" ht="50.1" customHeight="1" x14ac:dyDescent="0.2">
      <c r="A6001" s="78"/>
      <c r="B6001" s="78"/>
      <c r="C6001" s="78"/>
      <c r="D6001" s="78"/>
      <c r="E6001" s="79" t="str">
        <f>+IF(C6001&lt;&gt;"",VLOOKUP(MID(C6001,18,5),NIVELES!$A$133:$B$213,2,0),"")</f>
        <v/>
      </c>
      <c r="F6001" s="80"/>
      <c r="G6001" s="81" t="str">
        <f>+IF(F6001&lt;&gt;"",VLOOKUP(F6001,NIVELES!$A$246:$C$464,3,0),"")</f>
        <v/>
      </c>
      <c r="H6001" s="82"/>
      <c r="I6001" s="78"/>
      <c r="J6001" s="78"/>
      <c r="K6001" s="78"/>
      <c r="L6001" s="78"/>
      <c r="M6001" s="78"/>
      <c r="N6001" s="78"/>
      <c r="O6001" s="78"/>
      <c r="P6001" s="82"/>
      <c r="Q6001" s="78"/>
      <c r="R6001" s="82"/>
      <c r="S6001" s="82"/>
      <c r="T6001" s="82"/>
      <c r="U6001" s="82"/>
      <c r="V6001" s="82"/>
      <c r="W6001" s="82"/>
      <c r="X6001" s="82"/>
      <c r="Y6001" s="82"/>
      <c r="Z6001" s="82"/>
      <c r="AA6001" s="82"/>
      <c r="AB6001" s="82"/>
      <c r="AC6001" s="82"/>
      <c r="AD6001" s="85" t="str">
        <f>IF(A6001&lt;&gt;"",IF(D6001="DIRECCIÓN_DE_TRANSFERENCIAS","280 0031",VLOOKUP(C6001,NIVELES!$A$14:$B$105,2,0)),"")</f>
        <v/>
      </c>
      <c r="AE6001" s="86"/>
      <c r="AF6001" s="86"/>
      <c r="AG6001" s="79" t="str">
        <f>+IF(AF6001&lt;&gt;"",VLOOKUP(AF6001,NIVELES!$A$666:$B$673,2,0),"")</f>
        <v/>
      </c>
      <c r="AH6001" s="78"/>
      <c r="AI6001" s="79" t="str">
        <f>IF(AH6001&lt;&gt;"",VLOOKUP(CONCATENATE(AG6001,AH6001),NIVELES!$B$676:$C$745,2,0),"")</f>
        <v/>
      </c>
      <c r="AJ6001" s="78"/>
      <c r="AK6001" s="79" t="str">
        <f>+IF(AJ6001&lt;&gt;"",VLOOKUP(AJ6001,NIVELES!$A$816:$B$892,2,0),"")</f>
        <v/>
      </c>
      <c r="AL6001" s="78"/>
      <c r="AM6001" s="78"/>
      <c r="AN6001" s="79" t="str">
        <f>IF(AM6001&lt;&gt;"",+VLOOKUP(AM6001,NIVELES!$A$1652:$B$2466,2,0),"")</f>
        <v/>
      </c>
      <c r="AO6001" s="87"/>
      <c r="AP6001" s="88"/>
      <c r="AQ6001" s="88"/>
      <c r="AR6001" s="88"/>
      <c r="AS6001" s="88"/>
      <c r="AT6001" s="88"/>
      <c r="AU6001" s="88"/>
      <c r="AV6001" s="88"/>
      <c r="AW6001" s="88"/>
      <c r="AX6001" s="88"/>
      <c r="AY6001" s="88"/>
      <c r="AZ6001" s="88"/>
      <c r="BA6001" s="88"/>
      <c r="BB6001" s="89">
        <f t="shared" si="371"/>
        <v>0</v>
      </c>
      <c r="BC6001" s="90" t="str">
        <f t="shared" si="370"/>
        <v xml:space="preserve"> </v>
      </c>
      <c r="BD6001" s="91" t="str">
        <f t="shared" si="372"/>
        <v xml:space="preserve"> </v>
      </c>
      <c r="BE6001" s="92">
        <f t="shared" si="373"/>
        <v>0</v>
      </c>
    </row>
    <row r="6002" spans="1:57" s="74" customFormat="1" ht="50.1" customHeight="1" x14ac:dyDescent="0.2">
      <c r="A6002" s="78"/>
      <c r="B6002" s="78"/>
      <c r="C6002" s="78"/>
      <c r="D6002" s="78"/>
      <c r="E6002" s="79" t="str">
        <f>+IF(C6002&lt;&gt;"",VLOOKUP(MID(C6002,18,5),NIVELES!$A$133:$B$213,2,0),"")</f>
        <v/>
      </c>
      <c r="F6002" s="80"/>
      <c r="G6002" s="81" t="str">
        <f>+IF(F6002&lt;&gt;"",VLOOKUP(F6002,NIVELES!$A$246:$C$464,3,0),"")</f>
        <v/>
      </c>
      <c r="H6002" s="82"/>
      <c r="I6002" s="78"/>
      <c r="J6002" s="78"/>
      <c r="K6002" s="78"/>
      <c r="L6002" s="78"/>
      <c r="M6002" s="78"/>
      <c r="N6002" s="78"/>
      <c r="O6002" s="78"/>
      <c r="P6002" s="82"/>
      <c r="Q6002" s="78"/>
      <c r="R6002" s="82"/>
      <c r="S6002" s="82"/>
      <c r="T6002" s="82"/>
      <c r="U6002" s="82"/>
      <c r="V6002" s="82"/>
      <c r="W6002" s="82"/>
      <c r="X6002" s="82"/>
      <c r="Y6002" s="82"/>
      <c r="Z6002" s="82"/>
      <c r="AA6002" s="82"/>
      <c r="AB6002" s="82"/>
      <c r="AC6002" s="82"/>
      <c r="AD6002" s="85" t="str">
        <f>IF(A6002&lt;&gt;"",IF(D6002="DIRECCIÓN_DE_TRANSFERENCIAS","280 0031",VLOOKUP(C6002,NIVELES!$A$14:$B$105,2,0)),"")</f>
        <v/>
      </c>
      <c r="AE6002" s="86"/>
      <c r="AF6002" s="86"/>
      <c r="AG6002" s="79" t="str">
        <f>+IF(AF6002&lt;&gt;"",VLOOKUP(AF6002,NIVELES!$A$666:$B$673,2,0),"")</f>
        <v/>
      </c>
      <c r="AH6002" s="78"/>
      <c r="AI6002" s="79" t="str">
        <f>IF(AH6002&lt;&gt;"",VLOOKUP(CONCATENATE(AG6002,AH6002),NIVELES!$B$676:$C$745,2,0),"")</f>
        <v/>
      </c>
      <c r="AJ6002" s="78"/>
      <c r="AK6002" s="79" t="str">
        <f>+IF(AJ6002&lt;&gt;"",VLOOKUP(AJ6002,NIVELES!$A$816:$B$892,2,0),"")</f>
        <v/>
      </c>
      <c r="AL6002" s="78"/>
      <c r="AM6002" s="78"/>
      <c r="AN6002" s="79" t="str">
        <f>IF(AM6002&lt;&gt;"",+VLOOKUP(AM6002,NIVELES!$A$1652:$B$2466,2,0),"")</f>
        <v/>
      </c>
      <c r="AO6002" s="87"/>
      <c r="AP6002" s="88"/>
      <c r="AQ6002" s="88"/>
      <c r="AR6002" s="88"/>
      <c r="AS6002" s="88"/>
      <c r="AT6002" s="88"/>
      <c r="AU6002" s="88"/>
      <c r="AV6002" s="88"/>
      <c r="AW6002" s="88"/>
      <c r="AX6002" s="88"/>
      <c r="AY6002" s="88"/>
      <c r="AZ6002" s="88"/>
      <c r="BA6002" s="88"/>
      <c r="BB6002" s="89">
        <f t="shared" si="371"/>
        <v>0</v>
      </c>
      <c r="BC6002" s="90" t="str">
        <f t="shared" si="370"/>
        <v xml:space="preserve"> </v>
      </c>
      <c r="BD6002" s="91" t="str">
        <f t="shared" si="372"/>
        <v xml:space="preserve"> </v>
      </c>
      <c r="BE6002" s="92">
        <f t="shared" si="373"/>
        <v>0</v>
      </c>
    </row>
    <row r="6003" spans="1:57" s="74" customFormat="1" ht="50.1" customHeight="1" x14ac:dyDescent="0.2">
      <c r="A6003" s="78"/>
      <c r="B6003" s="78"/>
      <c r="C6003" s="78"/>
      <c r="D6003" s="78"/>
      <c r="E6003" s="79" t="str">
        <f>+IF(C6003&lt;&gt;"",VLOOKUP(MID(C6003,18,5),NIVELES!$A$133:$B$213,2,0),"")</f>
        <v/>
      </c>
      <c r="F6003" s="80"/>
      <c r="G6003" s="81" t="str">
        <f>+IF(F6003&lt;&gt;"",VLOOKUP(F6003,NIVELES!$A$246:$C$464,3,0),"")</f>
        <v/>
      </c>
      <c r="H6003" s="82"/>
      <c r="I6003" s="78"/>
      <c r="J6003" s="78"/>
      <c r="K6003" s="78"/>
      <c r="L6003" s="78"/>
      <c r="M6003" s="78"/>
      <c r="N6003" s="78"/>
      <c r="O6003" s="78"/>
      <c r="P6003" s="82"/>
      <c r="Q6003" s="78"/>
      <c r="R6003" s="82"/>
      <c r="S6003" s="82"/>
      <c r="T6003" s="82"/>
      <c r="U6003" s="82"/>
      <c r="V6003" s="82"/>
      <c r="W6003" s="82"/>
      <c r="X6003" s="82"/>
      <c r="Y6003" s="82"/>
      <c r="Z6003" s="82"/>
      <c r="AA6003" s="82"/>
      <c r="AB6003" s="82"/>
      <c r="AC6003" s="82"/>
      <c r="AD6003" s="85" t="str">
        <f>IF(A6003&lt;&gt;"",IF(D6003="DIRECCIÓN_DE_TRANSFERENCIAS","280 0031",VLOOKUP(C6003,NIVELES!$A$14:$B$105,2,0)),"")</f>
        <v/>
      </c>
      <c r="AE6003" s="86"/>
      <c r="AF6003" s="86"/>
      <c r="AG6003" s="79" t="str">
        <f>+IF(AF6003&lt;&gt;"",VLOOKUP(AF6003,NIVELES!$A$666:$B$673,2,0),"")</f>
        <v/>
      </c>
      <c r="AH6003" s="78"/>
      <c r="AI6003" s="79" t="str">
        <f>IF(AH6003&lt;&gt;"",VLOOKUP(CONCATENATE(AG6003,AH6003),NIVELES!$B$676:$C$745,2,0),"")</f>
        <v/>
      </c>
      <c r="AJ6003" s="78"/>
      <c r="AK6003" s="79" t="str">
        <f>+IF(AJ6003&lt;&gt;"",VLOOKUP(AJ6003,NIVELES!$A$816:$B$892,2,0),"")</f>
        <v/>
      </c>
      <c r="AL6003" s="78"/>
      <c r="AM6003" s="78"/>
      <c r="AN6003" s="79" t="str">
        <f>IF(AM6003&lt;&gt;"",+VLOOKUP(AM6003,NIVELES!$A$1652:$B$2466,2,0),"")</f>
        <v/>
      </c>
      <c r="AO6003" s="87"/>
      <c r="AP6003" s="88"/>
      <c r="AQ6003" s="88"/>
      <c r="AR6003" s="88"/>
      <c r="AS6003" s="88"/>
      <c r="AT6003" s="88"/>
      <c r="AU6003" s="88"/>
      <c r="AV6003" s="88"/>
      <c r="AW6003" s="88"/>
      <c r="AX6003" s="88"/>
      <c r="AY6003" s="88"/>
      <c r="AZ6003" s="88"/>
      <c r="BA6003" s="88"/>
      <c r="BB6003" s="89">
        <f t="shared" si="371"/>
        <v>0</v>
      </c>
      <c r="BC6003" s="90" t="str">
        <f t="shared" si="370"/>
        <v xml:space="preserve"> </v>
      </c>
      <c r="BD6003" s="91" t="str">
        <f t="shared" si="372"/>
        <v xml:space="preserve"> </v>
      </c>
      <c r="BE6003" s="92">
        <f t="shared" si="373"/>
        <v>0</v>
      </c>
    </row>
    <row r="6004" spans="1:57" s="74" customFormat="1" ht="50.1" customHeight="1" x14ac:dyDescent="0.2">
      <c r="A6004" s="78"/>
      <c r="B6004" s="78"/>
      <c r="C6004" s="78"/>
      <c r="D6004" s="78"/>
      <c r="E6004" s="79" t="str">
        <f>+IF(C6004&lt;&gt;"",VLOOKUP(MID(C6004,18,5),NIVELES!$A$133:$B$213,2,0),"")</f>
        <v/>
      </c>
      <c r="F6004" s="80"/>
      <c r="G6004" s="81" t="str">
        <f>+IF(F6004&lt;&gt;"",VLOOKUP(F6004,NIVELES!$A$246:$C$464,3,0),"")</f>
        <v/>
      </c>
      <c r="H6004" s="82"/>
      <c r="I6004" s="78"/>
      <c r="J6004" s="78"/>
      <c r="K6004" s="78"/>
      <c r="L6004" s="78"/>
      <c r="M6004" s="78"/>
      <c r="N6004" s="78"/>
      <c r="O6004" s="78"/>
      <c r="P6004" s="82"/>
      <c r="Q6004" s="78"/>
      <c r="R6004" s="82"/>
      <c r="S6004" s="82"/>
      <c r="T6004" s="82"/>
      <c r="U6004" s="82"/>
      <c r="V6004" s="82"/>
      <c r="W6004" s="82"/>
      <c r="X6004" s="82"/>
      <c r="Y6004" s="82"/>
      <c r="Z6004" s="82"/>
      <c r="AA6004" s="82"/>
      <c r="AB6004" s="82"/>
      <c r="AC6004" s="82"/>
      <c r="AD6004" s="85" t="str">
        <f>IF(A6004&lt;&gt;"",IF(D6004="DIRECCIÓN_DE_TRANSFERENCIAS","280 0031",VLOOKUP(C6004,NIVELES!$A$14:$B$105,2,0)),"")</f>
        <v/>
      </c>
      <c r="AE6004" s="86"/>
      <c r="AF6004" s="86"/>
      <c r="AG6004" s="79" t="str">
        <f>+IF(AF6004&lt;&gt;"",VLOOKUP(AF6004,NIVELES!$A$666:$B$673,2,0),"")</f>
        <v/>
      </c>
      <c r="AH6004" s="78"/>
      <c r="AI6004" s="79" t="str">
        <f>IF(AH6004&lt;&gt;"",VLOOKUP(CONCATENATE(AG6004,AH6004),NIVELES!$B$676:$C$745,2,0),"")</f>
        <v/>
      </c>
      <c r="AJ6004" s="78"/>
      <c r="AK6004" s="79" t="str">
        <f>+IF(AJ6004&lt;&gt;"",VLOOKUP(AJ6004,NIVELES!$A$816:$B$892,2,0),"")</f>
        <v/>
      </c>
      <c r="AL6004" s="78"/>
      <c r="AM6004" s="78"/>
      <c r="AN6004" s="79" t="str">
        <f>IF(AM6004&lt;&gt;"",+VLOOKUP(AM6004,NIVELES!$A$1652:$B$2466,2,0),"")</f>
        <v/>
      </c>
      <c r="AO6004" s="87"/>
      <c r="AP6004" s="88"/>
      <c r="AQ6004" s="88"/>
      <c r="AR6004" s="88"/>
      <c r="AS6004" s="88"/>
      <c r="AT6004" s="88"/>
      <c r="AU6004" s="88"/>
      <c r="AV6004" s="88"/>
      <c r="AW6004" s="88"/>
      <c r="AX6004" s="88"/>
      <c r="AY6004" s="88"/>
      <c r="AZ6004" s="88"/>
      <c r="BA6004" s="88"/>
      <c r="BB6004" s="89">
        <f t="shared" si="371"/>
        <v>0</v>
      </c>
      <c r="BC6004" s="90" t="str">
        <f t="shared" si="370"/>
        <v xml:space="preserve"> </v>
      </c>
      <c r="BD6004" s="91" t="str">
        <f t="shared" si="372"/>
        <v xml:space="preserve"> </v>
      </c>
      <c r="BE6004" s="92">
        <f t="shared" si="373"/>
        <v>0</v>
      </c>
    </row>
    <row r="6005" spans="1:57" s="74" customFormat="1" ht="50.1" customHeight="1" x14ac:dyDescent="0.2">
      <c r="A6005" s="78"/>
      <c r="B6005" s="78"/>
      <c r="C6005" s="78"/>
      <c r="D6005" s="78"/>
      <c r="E6005" s="79" t="str">
        <f>+IF(C6005&lt;&gt;"",VLOOKUP(MID(C6005,18,5),NIVELES!$A$133:$B$213,2,0),"")</f>
        <v/>
      </c>
      <c r="F6005" s="80"/>
      <c r="G6005" s="81" t="str">
        <f>+IF(F6005&lt;&gt;"",VLOOKUP(F6005,NIVELES!$A$246:$C$464,3,0),"")</f>
        <v/>
      </c>
      <c r="H6005" s="82"/>
      <c r="I6005" s="78"/>
      <c r="J6005" s="78"/>
      <c r="K6005" s="78"/>
      <c r="L6005" s="78"/>
      <c r="M6005" s="78"/>
      <c r="N6005" s="78"/>
      <c r="O6005" s="78"/>
      <c r="P6005" s="82"/>
      <c r="Q6005" s="78"/>
      <c r="R6005" s="82"/>
      <c r="S6005" s="82"/>
      <c r="T6005" s="82"/>
      <c r="U6005" s="82"/>
      <c r="V6005" s="82"/>
      <c r="W6005" s="82"/>
      <c r="X6005" s="82"/>
      <c r="Y6005" s="82"/>
      <c r="Z6005" s="82"/>
      <c r="AA6005" s="82"/>
      <c r="AB6005" s="82"/>
      <c r="AC6005" s="82"/>
      <c r="AD6005" s="85" t="str">
        <f>IF(A6005&lt;&gt;"",IF(D6005="DIRECCIÓN_DE_TRANSFERENCIAS","280 0031",VLOOKUP(C6005,NIVELES!$A$14:$B$105,2,0)),"")</f>
        <v/>
      </c>
      <c r="AE6005" s="86"/>
      <c r="AF6005" s="86"/>
      <c r="AG6005" s="79" t="str">
        <f>+IF(AF6005&lt;&gt;"",VLOOKUP(AF6005,NIVELES!$A$666:$B$673,2,0),"")</f>
        <v/>
      </c>
      <c r="AH6005" s="78"/>
      <c r="AI6005" s="79" t="str">
        <f>IF(AH6005&lt;&gt;"",VLOOKUP(CONCATENATE(AG6005,AH6005),NIVELES!$B$676:$C$745,2,0),"")</f>
        <v/>
      </c>
      <c r="AJ6005" s="78"/>
      <c r="AK6005" s="79" t="str">
        <f>+IF(AJ6005&lt;&gt;"",VLOOKUP(AJ6005,NIVELES!$A$816:$B$892,2,0),"")</f>
        <v/>
      </c>
      <c r="AL6005" s="78"/>
      <c r="AM6005" s="78"/>
      <c r="AN6005" s="79" t="str">
        <f>IF(AM6005&lt;&gt;"",+VLOOKUP(AM6005,NIVELES!$A$1652:$B$2466,2,0),"")</f>
        <v/>
      </c>
      <c r="AO6005" s="87"/>
      <c r="AP6005" s="88"/>
      <c r="AQ6005" s="88"/>
      <c r="AR6005" s="88"/>
      <c r="AS6005" s="88"/>
      <c r="AT6005" s="88"/>
      <c r="AU6005" s="88"/>
      <c r="AV6005" s="88"/>
      <c r="AW6005" s="88"/>
      <c r="AX6005" s="88"/>
      <c r="AY6005" s="88"/>
      <c r="AZ6005" s="88"/>
      <c r="BA6005" s="88"/>
      <c r="BB6005" s="89">
        <f t="shared" si="371"/>
        <v>0</v>
      </c>
      <c r="BC6005" s="90" t="str">
        <f t="shared" si="370"/>
        <v xml:space="preserve"> </v>
      </c>
      <c r="BD6005" s="91" t="str">
        <f t="shared" si="372"/>
        <v xml:space="preserve"> </v>
      </c>
      <c r="BE6005" s="92">
        <f t="shared" si="373"/>
        <v>0</v>
      </c>
    </row>
    <row r="6006" spans="1:57" s="74" customFormat="1" ht="50.1" customHeight="1" x14ac:dyDescent="0.2">
      <c r="A6006" s="78"/>
      <c r="B6006" s="78"/>
      <c r="C6006" s="78"/>
      <c r="D6006" s="78"/>
      <c r="E6006" s="79" t="str">
        <f>+IF(C6006&lt;&gt;"",VLOOKUP(MID(C6006,18,5),NIVELES!$A$133:$B$213,2,0),"")</f>
        <v/>
      </c>
      <c r="F6006" s="80"/>
      <c r="G6006" s="81" t="str">
        <f>+IF(F6006&lt;&gt;"",VLOOKUP(F6006,NIVELES!$A$246:$C$464,3,0),"")</f>
        <v/>
      </c>
      <c r="H6006" s="82"/>
      <c r="I6006" s="78"/>
      <c r="J6006" s="78"/>
      <c r="K6006" s="78"/>
      <c r="L6006" s="78"/>
      <c r="M6006" s="78"/>
      <c r="N6006" s="78"/>
      <c r="O6006" s="78"/>
      <c r="P6006" s="82"/>
      <c r="Q6006" s="78"/>
      <c r="R6006" s="82"/>
      <c r="S6006" s="82"/>
      <c r="T6006" s="82"/>
      <c r="U6006" s="82"/>
      <c r="V6006" s="82"/>
      <c r="W6006" s="82"/>
      <c r="X6006" s="82"/>
      <c r="Y6006" s="82"/>
      <c r="Z6006" s="82"/>
      <c r="AA6006" s="82"/>
      <c r="AB6006" s="82"/>
      <c r="AC6006" s="82"/>
      <c r="AD6006" s="85" t="str">
        <f>IF(A6006&lt;&gt;"",IF(D6006="DIRECCIÓN_DE_TRANSFERENCIAS","280 0031",VLOOKUP(C6006,NIVELES!$A$14:$B$105,2,0)),"")</f>
        <v/>
      </c>
      <c r="AE6006" s="86"/>
      <c r="AF6006" s="86"/>
      <c r="AG6006" s="79" t="str">
        <f>+IF(AF6006&lt;&gt;"",VLOOKUP(AF6006,NIVELES!$A$666:$B$673,2,0),"")</f>
        <v/>
      </c>
      <c r="AH6006" s="78"/>
      <c r="AI6006" s="79" t="str">
        <f>IF(AH6006&lt;&gt;"",VLOOKUP(CONCATENATE(AG6006,AH6006),NIVELES!$B$676:$C$745,2,0),"")</f>
        <v/>
      </c>
      <c r="AJ6006" s="78"/>
      <c r="AK6006" s="79" t="str">
        <f>+IF(AJ6006&lt;&gt;"",VLOOKUP(AJ6006,NIVELES!$A$816:$B$892,2,0),"")</f>
        <v/>
      </c>
      <c r="AL6006" s="78"/>
      <c r="AM6006" s="78"/>
      <c r="AN6006" s="79" t="str">
        <f>IF(AM6006&lt;&gt;"",+VLOOKUP(AM6006,NIVELES!$A$1652:$B$2466,2,0),"")</f>
        <v/>
      </c>
      <c r="AO6006" s="87"/>
      <c r="AP6006" s="88"/>
      <c r="AQ6006" s="88"/>
      <c r="AR6006" s="88"/>
      <c r="AS6006" s="88"/>
      <c r="AT6006" s="88"/>
      <c r="AU6006" s="88"/>
      <c r="AV6006" s="88"/>
      <c r="AW6006" s="88"/>
      <c r="AX6006" s="88"/>
      <c r="AY6006" s="88"/>
      <c r="AZ6006" s="88"/>
      <c r="BA6006" s="88"/>
      <c r="BB6006" s="89">
        <f t="shared" si="371"/>
        <v>0</v>
      </c>
      <c r="BC6006" s="90" t="str">
        <f t="shared" si="370"/>
        <v xml:space="preserve"> </v>
      </c>
      <c r="BD6006" s="91" t="str">
        <f t="shared" si="372"/>
        <v xml:space="preserve"> </v>
      </c>
      <c r="BE6006" s="92">
        <f t="shared" si="373"/>
        <v>0</v>
      </c>
    </row>
    <row r="6007" spans="1:57" s="74" customFormat="1" ht="50.1" customHeight="1" x14ac:dyDescent="0.2">
      <c r="A6007" s="78"/>
      <c r="B6007" s="78"/>
      <c r="C6007" s="78"/>
      <c r="D6007" s="78"/>
      <c r="E6007" s="79" t="str">
        <f>+IF(C6007&lt;&gt;"",VLOOKUP(MID(C6007,18,5),NIVELES!$A$133:$B$213,2,0),"")</f>
        <v/>
      </c>
      <c r="F6007" s="80"/>
      <c r="G6007" s="81" t="str">
        <f>+IF(F6007&lt;&gt;"",VLOOKUP(F6007,NIVELES!$A$246:$C$464,3,0),"")</f>
        <v/>
      </c>
      <c r="H6007" s="82"/>
      <c r="I6007" s="78"/>
      <c r="J6007" s="78"/>
      <c r="K6007" s="78"/>
      <c r="L6007" s="78"/>
      <c r="M6007" s="78"/>
      <c r="N6007" s="78"/>
      <c r="O6007" s="78"/>
      <c r="P6007" s="82"/>
      <c r="Q6007" s="78"/>
      <c r="R6007" s="82"/>
      <c r="S6007" s="82"/>
      <c r="T6007" s="82"/>
      <c r="U6007" s="82"/>
      <c r="V6007" s="82"/>
      <c r="W6007" s="82"/>
      <c r="X6007" s="82"/>
      <c r="Y6007" s="82"/>
      <c r="Z6007" s="82"/>
      <c r="AA6007" s="82"/>
      <c r="AB6007" s="82"/>
      <c r="AC6007" s="82"/>
      <c r="AD6007" s="85" t="str">
        <f>IF(A6007&lt;&gt;"",IF(D6007="DIRECCIÓN_DE_TRANSFERENCIAS","280 0031",VLOOKUP(C6007,NIVELES!$A$14:$B$105,2,0)),"")</f>
        <v/>
      </c>
      <c r="AE6007" s="86"/>
      <c r="AF6007" s="86"/>
      <c r="AG6007" s="79" t="str">
        <f>+IF(AF6007&lt;&gt;"",VLOOKUP(AF6007,NIVELES!$A$666:$B$673,2,0),"")</f>
        <v/>
      </c>
      <c r="AH6007" s="78"/>
      <c r="AI6007" s="79" t="str">
        <f>IF(AH6007&lt;&gt;"",VLOOKUP(CONCATENATE(AG6007,AH6007),NIVELES!$B$676:$C$745,2,0),"")</f>
        <v/>
      </c>
      <c r="AJ6007" s="78"/>
      <c r="AK6007" s="79" t="str">
        <f>+IF(AJ6007&lt;&gt;"",VLOOKUP(AJ6007,NIVELES!$A$816:$B$892,2,0),"")</f>
        <v/>
      </c>
      <c r="AL6007" s="78"/>
      <c r="AM6007" s="78"/>
      <c r="AN6007" s="79" t="str">
        <f>IF(AM6007&lt;&gt;"",+VLOOKUP(AM6007,NIVELES!$A$1652:$B$2466,2,0),"")</f>
        <v/>
      </c>
      <c r="AO6007" s="87"/>
      <c r="AP6007" s="88"/>
      <c r="AQ6007" s="88"/>
      <c r="AR6007" s="88"/>
      <c r="AS6007" s="88"/>
      <c r="AT6007" s="88"/>
      <c r="AU6007" s="88"/>
      <c r="AV6007" s="88"/>
      <c r="AW6007" s="88"/>
      <c r="AX6007" s="88"/>
      <c r="AY6007" s="88"/>
      <c r="AZ6007" s="88"/>
      <c r="BA6007" s="88"/>
      <c r="BB6007" s="89">
        <f t="shared" si="371"/>
        <v>0</v>
      </c>
      <c r="BC6007" s="90" t="str">
        <f t="shared" si="370"/>
        <v xml:space="preserve"> </v>
      </c>
      <c r="BD6007" s="91" t="str">
        <f t="shared" si="372"/>
        <v xml:space="preserve"> </v>
      </c>
      <c r="BE6007" s="92">
        <f t="shared" si="373"/>
        <v>0</v>
      </c>
    </row>
    <row r="6008" spans="1:57" s="74" customFormat="1" ht="50.1" customHeight="1" x14ac:dyDescent="0.2">
      <c r="A6008" s="78"/>
      <c r="B6008" s="78"/>
      <c r="C6008" s="78"/>
      <c r="D6008" s="78"/>
      <c r="E6008" s="79" t="str">
        <f>+IF(C6008&lt;&gt;"",VLOOKUP(MID(C6008,18,5),NIVELES!$A$133:$B$213,2,0),"")</f>
        <v/>
      </c>
      <c r="F6008" s="80"/>
      <c r="G6008" s="81" t="str">
        <f>+IF(F6008&lt;&gt;"",VLOOKUP(F6008,NIVELES!$A$246:$C$464,3,0),"")</f>
        <v/>
      </c>
      <c r="H6008" s="82"/>
      <c r="I6008" s="78"/>
      <c r="J6008" s="78"/>
      <c r="K6008" s="78"/>
      <c r="L6008" s="78"/>
      <c r="M6008" s="78"/>
      <c r="N6008" s="78"/>
      <c r="O6008" s="78"/>
      <c r="P6008" s="82"/>
      <c r="Q6008" s="78"/>
      <c r="R6008" s="82"/>
      <c r="S6008" s="82"/>
      <c r="T6008" s="82"/>
      <c r="U6008" s="82"/>
      <c r="V6008" s="82"/>
      <c r="W6008" s="82"/>
      <c r="X6008" s="82"/>
      <c r="Y6008" s="82"/>
      <c r="Z6008" s="82"/>
      <c r="AA6008" s="82"/>
      <c r="AB6008" s="82"/>
      <c r="AC6008" s="82"/>
      <c r="AD6008" s="85" t="str">
        <f>IF(A6008&lt;&gt;"",IF(D6008="DIRECCIÓN_DE_TRANSFERENCIAS","280 0031",VLOOKUP(C6008,NIVELES!$A$14:$B$105,2,0)),"")</f>
        <v/>
      </c>
      <c r="AE6008" s="86"/>
      <c r="AF6008" s="86"/>
      <c r="AG6008" s="79" t="str">
        <f>+IF(AF6008&lt;&gt;"",VLOOKUP(AF6008,NIVELES!$A$666:$B$673,2,0),"")</f>
        <v/>
      </c>
      <c r="AH6008" s="78"/>
      <c r="AI6008" s="79" t="str">
        <f>IF(AH6008&lt;&gt;"",VLOOKUP(CONCATENATE(AG6008,AH6008),NIVELES!$B$676:$C$745,2,0),"")</f>
        <v/>
      </c>
      <c r="AJ6008" s="78"/>
      <c r="AK6008" s="79" t="str">
        <f>+IF(AJ6008&lt;&gt;"",VLOOKUP(AJ6008,NIVELES!$A$816:$B$892,2,0),"")</f>
        <v/>
      </c>
      <c r="AL6008" s="78"/>
      <c r="AM6008" s="78"/>
      <c r="AN6008" s="79" t="str">
        <f>IF(AM6008&lt;&gt;"",+VLOOKUP(AM6008,NIVELES!$A$1652:$B$2466,2,0),"")</f>
        <v/>
      </c>
      <c r="AO6008" s="87"/>
      <c r="AP6008" s="88"/>
      <c r="AQ6008" s="88"/>
      <c r="AR6008" s="88"/>
      <c r="AS6008" s="88"/>
      <c r="AT6008" s="88"/>
      <c r="AU6008" s="88"/>
      <c r="AV6008" s="88"/>
      <c r="AW6008" s="88"/>
      <c r="AX6008" s="88"/>
      <c r="AY6008" s="88"/>
      <c r="AZ6008" s="88"/>
      <c r="BA6008" s="88"/>
      <c r="BB6008" s="89">
        <f t="shared" si="371"/>
        <v>0</v>
      </c>
      <c r="BC6008" s="90" t="str">
        <f t="shared" si="370"/>
        <v xml:space="preserve"> </v>
      </c>
      <c r="BD6008" s="91" t="str">
        <f t="shared" si="372"/>
        <v xml:space="preserve"> </v>
      </c>
      <c r="BE6008" s="92">
        <f t="shared" si="373"/>
        <v>0</v>
      </c>
    </row>
    <row r="6009" spans="1:57" s="74" customFormat="1" ht="50.1" customHeight="1" x14ac:dyDescent="0.2">
      <c r="A6009" s="78"/>
      <c r="B6009" s="78"/>
      <c r="C6009" s="78"/>
      <c r="D6009" s="78"/>
      <c r="E6009" s="79" t="str">
        <f>+IF(C6009&lt;&gt;"",VLOOKUP(MID(C6009,18,5),NIVELES!$A$133:$B$213,2,0),"")</f>
        <v/>
      </c>
      <c r="F6009" s="80"/>
      <c r="G6009" s="81" t="str">
        <f>+IF(F6009&lt;&gt;"",VLOOKUP(F6009,NIVELES!$A$246:$C$464,3,0),"")</f>
        <v/>
      </c>
      <c r="H6009" s="82"/>
      <c r="I6009" s="78"/>
      <c r="J6009" s="78"/>
      <c r="K6009" s="78"/>
      <c r="L6009" s="78"/>
      <c r="M6009" s="78"/>
      <c r="N6009" s="78"/>
      <c r="O6009" s="78"/>
      <c r="P6009" s="82"/>
      <c r="Q6009" s="78"/>
      <c r="R6009" s="82"/>
      <c r="S6009" s="82"/>
      <c r="T6009" s="82"/>
      <c r="U6009" s="82"/>
      <c r="V6009" s="82"/>
      <c r="W6009" s="82"/>
      <c r="X6009" s="82"/>
      <c r="Y6009" s="82"/>
      <c r="Z6009" s="82"/>
      <c r="AA6009" s="82"/>
      <c r="AB6009" s="82"/>
      <c r="AC6009" s="82"/>
      <c r="AD6009" s="85" t="str">
        <f>IF(A6009&lt;&gt;"",IF(D6009="DIRECCIÓN_DE_TRANSFERENCIAS","280 0031",VLOOKUP(C6009,NIVELES!$A$14:$B$105,2,0)),"")</f>
        <v/>
      </c>
      <c r="AE6009" s="86"/>
      <c r="AF6009" s="86"/>
      <c r="AG6009" s="79" t="str">
        <f>+IF(AF6009&lt;&gt;"",VLOOKUP(AF6009,NIVELES!$A$666:$B$673,2,0),"")</f>
        <v/>
      </c>
      <c r="AH6009" s="78"/>
      <c r="AI6009" s="79" t="str">
        <f>IF(AH6009&lt;&gt;"",VLOOKUP(CONCATENATE(AG6009,AH6009),NIVELES!$B$676:$C$745,2,0),"")</f>
        <v/>
      </c>
      <c r="AJ6009" s="78"/>
      <c r="AK6009" s="79" t="str">
        <f>+IF(AJ6009&lt;&gt;"",VLOOKUP(AJ6009,NIVELES!$A$816:$B$892,2,0),"")</f>
        <v/>
      </c>
      <c r="AL6009" s="78"/>
      <c r="AM6009" s="78"/>
      <c r="AN6009" s="79" t="str">
        <f>IF(AM6009&lt;&gt;"",+VLOOKUP(AM6009,NIVELES!$A$1652:$B$2466,2,0),"")</f>
        <v/>
      </c>
      <c r="AO6009" s="87"/>
      <c r="AP6009" s="88"/>
      <c r="AQ6009" s="88"/>
      <c r="AR6009" s="88"/>
      <c r="AS6009" s="88"/>
      <c r="AT6009" s="88"/>
      <c r="AU6009" s="88"/>
      <c r="AV6009" s="88"/>
      <c r="AW6009" s="88"/>
      <c r="AX6009" s="88"/>
      <c r="AY6009" s="88"/>
      <c r="AZ6009" s="88"/>
      <c r="BA6009" s="88"/>
      <c r="BB6009" s="89">
        <f t="shared" si="371"/>
        <v>0</v>
      </c>
      <c r="BC6009" s="90" t="str">
        <f t="shared" si="370"/>
        <v xml:space="preserve"> </v>
      </c>
      <c r="BD6009" s="91" t="str">
        <f t="shared" si="372"/>
        <v xml:space="preserve"> </v>
      </c>
      <c r="BE6009" s="92">
        <f t="shared" si="373"/>
        <v>0</v>
      </c>
    </row>
    <row r="6010" spans="1:57" s="74" customFormat="1" ht="50.1" customHeight="1" x14ac:dyDescent="0.2">
      <c r="A6010" s="78"/>
      <c r="B6010" s="78"/>
      <c r="C6010" s="78"/>
      <c r="D6010" s="78"/>
      <c r="E6010" s="79" t="str">
        <f>+IF(C6010&lt;&gt;"",VLOOKUP(MID(C6010,18,5),NIVELES!$A$133:$B$213,2,0),"")</f>
        <v/>
      </c>
      <c r="F6010" s="80"/>
      <c r="G6010" s="81" t="str">
        <f>+IF(F6010&lt;&gt;"",VLOOKUP(F6010,NIVELES!$A$246:$C$464,3,0),"")</f>
        <v/>
      </c>
      <c r="H6010" s="82"/>
      <c r="I6010" s="78"/>
      <c r="J6010" s="78"/>
      <c r="K6010" s="78"/>
      <c r="L6010" s="78"/>
      <c r="M6010" s="78"/>
      <c r="N6010" s="78"/>
      <c r="O6010" s="78"/>
      <c r="P6010" s="82"/>
      <c r="Q6010" s="78"/>
      <c r="R6010" s="82"/>
      <c r="S6010" s="82"/>
      <c r="T6010" s="82"/>
      <c r="U6010" s="82"/>
      <c r="V6010" s="82"/>
      <c r="W6010" s="82"/>
      <c r="X6010" s="82"/>
      <c r="Y6010" s="82"/>
      <c r="Z6010" s="82"/>
      <c r="AA6010" s="82"/>
      <c r="AB6010" s="82"/>
      <c r="AC6010" s="82"/>
      <c r="AD6010" s="85" t="str">
        <f>IF(A6010&lt;&gt;"",IF(D6010="DIRECCIÓN_DE_TRANSFERENCIAS","280 0031",VLOOKUP(C6010,NIVELES!$A$14:$B$105,2,0)),"")</f>
        <v/>
      </c>
      <c r="AE6010" s="86"/>
      <c r="AF6010" s="86"/>
      <c r="AG6010" s="79" t="str">
        <f>+IF(AF6010&lt;&gt;"",VLOOKUP(AF6010,NIVELES!$A$666:$B$673,2,0),"")</f>
        <v/>
      </c>
      <c r="AH6010" s="78"/>
      <c r="AI6010" s="79" t="str">
        <f>IF(AH6010&lt;&gt;"",VLOOKUP(CONCATENATE(AG6010,AH6010),NIVELES!$B$676:$C$745,2,0),"")</f>
        <v/>
      </c>
      <c r="AJ6010" s="78"/>
      <c r="AK6010" s="79" t="str">
        <f>+IF(AJ6010&lt;&gt;"",VLOOKUP(AJ6010,NIVELES!$A$816:$B$892,2,0),"")</f>
        <v/>
      </c>
      <c r="AL6010" s="78"/>
      <c r="AM6010" s="78"/>
      <c r="AN6010" s="79" t="str">
        <f>IF(AM6010&lt;&gt;"",+VLOOKUP(AM6010,NIVELES!$A$1652:$B$2466,2,0),"")</f>
        <v/>
      </c>
      <c r="AO6010" s="87"/>
      <c r="AP6010" s="88"/>
      <c r="AQ6010" s="88"/>
      <c r="AR6010" s="88"/>
      <c r="AS6010" s="88"/>
      <c r="AT6010" s="88"/>
      <c r="AU6010" s="88"/>
      <c r="AV6010" s="88"/>
      <c r="AW6010" s="88"/>
      <c r="AX6010" s="88"/>
      <c r="AY6010" s="88"/>
      <c r="AZ6010" s="88"/>
      <c r="BA6010" s="88"/>
      <c r="BB6010" s="89">
        <f t="shared" si="371"/>
        <v>0</v>
      </c>
      <c r="BC6010" s="90" t="str">
        <f t="shared" si="370"/>
        <v xml:space="preserve"> </v>
      </c>
      <c r="BD6010" s="91" t="str">
        <f t="shared" si="372"/>
        <v xml:space="preserve"> </v>
      </c>
      <c r="BE6010" s="92">
        <f t="shared" si="373"/>
        <v>0</v>
      </c>
    </row>
    <row r="6011" spans="1:57" s="74" customFormat="1" ht="50.1" customHeight="1" x14ac:dyDescent="0.2">
      <c r="A6011" s="78"/>
      <c r="B6011" s="78"/>
      <c r="C6011" s="78"/>
      <c r="D6011" s="78"/>
      <c r="E6011" s="79" t="str">
        <f>+IF(C6011&lt;&gt;"",VLOOKUP(MID(C6011,18,5),NIVELES!$A$133:$B$213,2,0),"")</f>
        <v/>
      </c>
      <c r="F6011" s="80"/>
      <c r="G6011" s="81" t="str">
        <f>+IF(F6011&lt;&gt;"",VLOOKUP(F6011,NIVELES!$A$246:$C$464,3,0),"")</f>
        <v/>
      </c>
      <c r="H6011" s="82"/>
      <c r="I6011" s="78"/>
      <c r="J6011" s="78"/>
      <c r="K6011" s="78"/>
      <c r="L6011" s="78"/>
      <c r="M6011" s="78"/>
      <c r="N6011" s="78"/>
      <c r="O6011" s="78"/>
      <c r="P6011" s="82"/>
      <c r="Q6011" s="78"/>
      <c r="R6011" s="82"/>
      <c r="S6011" s="82"/>
      <c r="T6011" s="82"/>
      <c r="U6011" s="82"/>
      <c r="V6011" s="82"/>
      <c r="W6011" s="82"/>
      <c r="X6011" s="82"/>
      <c r="Y6011" s="82"/>
      <c r="Z6011" s="82"/>
      <c r="AA6011" s="82"/>
      <c r="AB6011" s="82"/>
      <c r="AC6011" s="82"/>
      <c r="AD6011" s="85" t="str">
        <f>IF(A6011&lt;&gt;"",IF(D6011="DIRECCIÓN_DE_TRANSFERENCIAS","280 0031",VLOOKUP(C6011,NIVELES!$A$14:$B$105,2,0)),"")</f>
        <v/>
      </c>
      <c r="AE6011" s="86"/>
      <c r="AF6011" s="86"/>
      <c r="AG6011" s="79" t="str">
        <f>+IF(AF6011&lt;&gt;"",VLOOKUP(AF6011,NIVELES!$A$666:$B$673,2,0),"")</f>
        <v/>
      </c>
      <c r="AH6011" s="78"/>
      <c r="AI6011" s="79" t="str">
        <f>IF(AH6011&lt;&gt;"",VLOOKUP(CONCATENATE(AG6011,AH6011),NIVELES!$B$676:$C$745,2,0),"")</f>
        <v/>
      </c>
      <c r="AJ6011" s="78"/>
      <c r="AK6011" s="79" t="str">
        <f>+IF(AJ6011&lt;&gt;"",VLOOKUP(AJ6011,NIVELES!$A$816:$B$892,2,0),"")</f>
        <v/>
      </c>
      <c r="AL6011" s="78"/>
      <c r="AM6011" s="78"/>
      <c r="AN6011" s="79" t="str">
        <f>IF(AM6011&lt;&gt;"",+VLOOKUP(AM6011,NIVELES!$A$1652:$B$2466,2,0),"")</f>
        <v/>
      </c>
      <c r="AO6011" s="87"/>
      <c r="AP6011" s="88"/>
      <c r="AQ6011" s="88"/>
      <c r="AR6011" s="88"/>
      <c r="AS6011" s="88"/>
      <c r="AT6011" s="88"/>
      <c r="AU6011" s="88"/>
      <c r="AV6011" s="88"/>
      <c r="AW6011" s="88"/>
      <c r="AX6011" s="88"/>
      <c r="AY6011" s="88"/>
      <c r="AZ6011" s="88"/>
      <c r="BA6011" s="88"/>
      <c r="BB6011" s="89">
        <f t="shared" si="371"/>
        <v>0</v>
      </c>
      <c r="BC6011" s="90" t="str">
        <f t="shared" si="370"/>
        <v xml:space="preserve"> </v>
      </c>
      <c r="BD6011" s="91" t="str">
        <f t="shared" si="372"/>
        <v xml:space="preserve"> </v>
      </c>
      <c r="BE6011" s="92">
        <f t="shared" si="373"/>
        <v>0</v>
      </c>
    </row>
    <row r="6012" spans="1:57" s="74" customFormat="1" ht="50.1" customHeight="1" x14ac:dyDescent="0.2">
      <c r="A6012" s="78"/>
      <c r="B6012" s="78"/>
      <c r="C6012" s="78"/>
      <c r="D6012" s="78"/>
      <c r="E6012" s="79" t="str">
        <f>+IF(C6012&lt;&gt;"",VLOOKUP(MID(C6012,18,5),NIVELES!$A$133:$B$213,2,0),"")</f>
        <v/>
      </c>
      <c r="F6012" s="80"/>
      <c r="G6012" s="81" t="str">
        <f>+IF(F6012&lt;&gt;"",VLOOKUP(F6012,NIVELES!$A$246:$C$464,3,0),"")</f>
        <v/>
      </c>
      <c r="H6012" s="82"/>
      <c r="I6012" s="78"/>
      <c r="J6012" s="78"/>
      <c r="K6012" s="78"/>
      <c r="L6012" s="78"/>
      <c r="M6012" s="78"/>
      <c r="N6012" s="78"/>
      <c r="O6012" s="78"/>
      <c r="P6012" s="82"/>
      <c r="Q6012" s="78"/>
      <c r="R6012" s="82"/>
      <c r="S6012" s="82"/>
      <c r="T6012" s="82"/>
      <c r="U6012" s="82"/>
      <c r="V6012" s="82"/>
      <c r="W6012" s="82"/>
      <c r="X6012" s="82"/>
      <c r="Y6012" s="82"/>
      <c r="Z6012" s="82"/>
      <c r="AA6012" s="82"/>
      <c r="AB6012" s="82"/>
      <c r="AC6012" s="82"/>
      <c r="AD6012" s="85" t="str">
        <f>IF(A6012&lt;&gt;"",IF(D6012="DIRECCIÓN_DE_TRANSFERENCIAS","280 0031",VLOOKUP(C6012,NIVELES!$A$14:$B$105,2,0)),"")</f>
        <v/>
      </c>
      <c r="AE6012" s="86"/>
      <c r="AF6012" s="86"/>
      <c r="AG6012" s="79" t="str">
        <f>+IF(AF6012&lt;&gt;"",VLOOKUP(AF6012,NIVELES!$A$666:$B$673,2,0),"")</f>
        <v/>
      </c>
      <c r="AH6012" s="78"/>
      <c r="AI6012" s="79" t="str">
        <f>IF(AH6012&lt;&gt;"",VLOOKUP(CONCATENATE(AG6012,AH6012),NIVELES!$B$676:$C$745,2,0),"")</f>
        <v/>
      </c>
      <c r="AJ6012" s="78"/>
      <c r="AK6012" s="79" t="str">
        <f>+IF(AJ6012&lt;&gt;"",VLOOKUP(AJ6012,NIVELES!$A$816:$B$892,2,0),"")</f>
        <v/>
      </c>
      <c r="AL6012" s="78"/>
      <c r="AM6012" s="78"/>
      <c r="AN6012" s="79" t="str">
        <f>IF(AM6012&lt;&gt;"",+VLOOKUP(AM6012,NIVELES!$A$1652:$B$2466,2,0),"")</f>
        <v/>
      </c>
      <c r="AO6012" s="87"/>
      <c r="AP6012" s="88"/>
      <c r="AQ6012" s="88"/>
      <c r="AR6012" s="88"/>
      <c r="AS6012" s="88"/>
      <c r="AT6012" s="88"/>
      <c r="AU6012" s="88"/>
      <c r="AV6012" s="88"/>
      <c r="AW6012" s="88"/>
      <c r="AX6012" s="88"/>
      <c r="AY6012" s="88"/>
      <c r="AZ6012" s="88"/>
      <c r="BA6012" s="88"/>
      <c r="BB6012" s="89">
        <f t="shared" si="371"/>
        <v>0</v>
      </c>
      <c r="BC6012" s="90" t="str">
        <f t="shared" si="370"/>
        <v xml:space="preserve"> </v>
      </c>
      <c r="BD6012" s="91" t="str">
        <f t="shared" si="372"/>
        <v xml:space="preserve"> </v>
      </c>
      <c r="BE6012" s="92">
        <f t="shared" si="373"/>
        <v>0</v>
      </c>
    </row>
    <row r="6013" spans="1:57" s="74" customFormat="1" ht="50.1" customHeight="1" x14ac:dyDescent="0.2">
      <c r="A6013" s="78"/>
      <c r="B6013" s="78"/>
      <c r="C6013" s="78"/>
      <c r="D6013" s="78"/>
      <c r="E6013" s="79" t="str">
        <f>+IF(C6013&lt;&gt;"",VLOOKUP(MID(C6013,18,5),NIVELES!$A$133:$B$213,2,0),"")</f>
        <v/>
      </c>
      <c r="F6013" s="80"/>
      <c r="G6013" s="81" t="str">
        <f>+IF(F6013&lt;&gt;"",VLOOKUP(F6013,NIVELES!$A$246:$C$464,3,0),"")</f>
        <v/>
      </c>
      <c r="H6013" s="82"/>
      <c r="I6013" s="78"/>
      <c r="J6013" s="78"/>
      <c r="K6013" s="78"/>
      <c r="L6013" s="78"/>
      <c r="M6013" s="78"/>
      <c r="N6013" s="78"/>
      <c r="O6013" s="78"/>
      <c r="P6013" s="82"/>
      <c r="Q6013" s="78"/>
      <c r="R6013" s="82"/>
      <c r="S6013" s="82"/>
      <c r="T6013" s="82"/>
      <c r="U6013" s="82"/>
      <c r="V6013" s="82"/>
      <c r="W6013" s="82"/>
      <c r="X6013" s="82"/>
      <c r="Y6013" s="82"/>
      <c r="Z6013" s="82"/>
      <c r="AA6013" s="82"/>
      <c r="AB6013" s="82"/>
      <c r="AC6013" s="82"/>
      <c r="AD6013" s="85" t="str">
        <f>IF(A6013&lt;&gt;"",IF(D6013="DIRECCIÓN_DE_TRANSFERENCIAS","280 0031",VLOOKUP(C6013,NIVELES!$A$14:$B$105,2,0)),"")</f>
        <v/>
      </c>
      <c r="AE6013" s="86"/>
      <c r="AF6013" s="86"/>
      <c r="AG6013" s="79" t="str">
        <f>+IF(AF6013&lt;&gt;"",VLOOKUP(AF6013,NIVELES!$A$666:$B$673,2,0),"")</f>
        <v/>
      </c>
      <c r="AH6013" s="78"/>
      <c r="AI6013" s="79" t="str">
        <f>IF(AH6013&lt;&gt;"",VLOOKUP(CONCATENATE(AG6013,AH6013),NIVELES!$B$676:$C$745,2,0),"")</f>
        <v/>
      </c>
      <c r="AJ6013" s="78"/>
      <c r="AK6013" s="79" t="str">
        <f>+IF(AJ6013&lt;&gt;"",VLOOKUP(AJ6013,NIVELES!$A$816:$B$892,2,0),"")</f>
        <v/>
      </c>
      <c r="AL6013" s="78"/>
      <c r="AM6013" s="78"/>
      <c r="AN6013" s="79" t="str">
        <f>IF(AM6013&lt;&gt;"",+VLOOKUP(AM6013,NIVELES!$A$1652:$B$2466,2,0),"")</f>
        <v/>
      </c>
      <c r="AO6013" s="87"/>
      <c r="AP6013" s="88"/>
      <c r="AQ6013" s="88"/>
      <c r="AR6013" s="88"/>
      <c r="AS6013" s="88"/>
      <c r="AT6013" s="88"/>
      <c r="AU6013" s="88"/>
      <c r="AV6013" s="88"/>
      <c r="AW6013" s="88"/>
      <c r="AX6013" s="88"/>
      <c r="AY6013" s="88"/>
      <c r="AZ6013" s="88"/>
      <c r="BA6013" s="88"/>
      <c r="BB6013" s="89">
        <f t="shared" si="371"/>
        <v>0</v>
      </c>
      <c r="BC6013" s="90" t="str">
        <f t="shared" si="370"/>
        <v xml:space="preserve"> </v>
      </c>
      <c r="BD6013" s="91" t="str">
        <f t="shared" si="372"/>
        <v xml:space="preserve"> </v>
      </c>
      <c r="BE6013" s="92">
        <f t="shared" si="373"/>
        <v>0</v>
      </c>
    </row>
    <row r="6014" spans="1:57" s="74" customFormat="1" ht="50.1" customHeight="1" x14ac:dyDescent="0.2">
      <c r="A6014" s="78"/>
      <c r="B6014" s="78"/>
      <c r="C6014" s="78"/>
      <c r="D6014" s="78"/>
      <c r="E6014" s="79" t="str">
        <f>+IF(C6014&lt;&gt;"",VLOOKUP(MID(C6014,18,5),NIVELES!$A$133:$B$213,2,0),"")</f>
        <v/>
      </c>
      <c r="F6014" s="80"/>
      <c r="G6014" s="81" t="str">
        <f>+IF(F6014&lt;&gt;"",VLOOKUP(F6014,NIVELES!$A$246:$C$464,3,0),"")</f>
        <v/>
      </c>
      <c r="H6014" s="82"/>
      <c r="I6014" s="78"/>
      <c r="J6014" s="78"/>
      <c r="K6014" s="78"/>
      <c r="L6014" s="78"/>
      <c r="M6014" s="78"/>
      <c r="N6014" s="78"/>
      <c r="O6014" s="78"/>
      <c r="P6014" s="82"/>
      <c r="Q6014" s="78"/>
      <c r="R6014" s="82"/>
      <c r="S6014" s="82"/>
      <c r="T6014" s="82"/>
      <c r="U6014" s="82"/>
      <c r="V6014" s="82"/>
      <c r="W6014" s="82"/>
      <c r="X6014" s="82"/>
      <c r="Y6014" s="82"/>
      <c r="Z6014" s="82"/>
      <c r="AA6014" s="82"/>
      <c r="AB6014" s="82"/>
      <c r="AC6014" s="82"/>
      <c r="AD6014" s="85" t="str">
        <f>IF(A6014&lt;&gt;"",IF(D6014="DIRECCIÓN_DE_TRANSFERENCIAS","280 0031",VLOOKUP(C6014,NIVELES!$A$14:$B$105,2,0)),"")</f>
        <v/>
      </c>
      <c r="AE6014" s="86"/>
      <c r="AF6014" s="86"/>
      <c r="AG6014" s="79" t="str">
        <f>+IF(AF6014&lt;&gt;"",VLOOKUP(AF6014,NIVELES!$A$666:$B$673,2,0),"")</f>
        <v/>
      </c>
      <c r="AH6014" s="78"/>
      <c r="AI6014" s="79" t="str">
        <f>IF(AH6014&lt;&gt;"",VLOOKUP(CONCATENATE(AG6014,AH6014),NIVELES!$B$676:$C$745,2,0),"")</f>
        <v/>
      </c>
      <c r="AJ6014" s="78"/>
      <c r="AK6014" s="79" t="str">
        <f>+IF(AJ6014&lt;&gt;"",VLOOKUP(AJ6014,NIVELES!$A$816:$B$892,2,0),"")</f>
        <v/>
      </c>
      <c r="AL6014" s="78"/>
      <c r="AM6014" s="78"/>
      <c r="AN6014" s="79" t="str">
        <f>IF(AM6014&lt;&gt;"",+VLOOKUP(AM6014,NIVELES!$A$1652:$B$2466,2,0),"")</f>
        <v/>
      </c>
      <c r="AO6014" s="87"/>
      <c r="AP6014" s="88"/>
      <c r="AQ6014" s="88"/>
      <c r="AR6014" s="88"/>
      <c r="AS6014" s="88"/>
      <c r="AT6014" s="88"/>
      <c r="AU6014" s="88"/>
      <c r="AV6014" s="88"/>
      <c r="AW6014" s="88"/>
      <c r="AX6014" s="88"/>
      <c r="AY6014" s="88"/>
      <c r="AZ6014" s="88"/>
      <c r="BA6014" s="88"/>
      <c r="BB6014" s="89">
        <f t="shared" si="371"/>
        <v>0</v>
      </c>
      <c r="BC6014" s="90" t="str">
        <f t="shared" si="370"/>
        <v xml:space="preserve"> </v>
      </c>
      <c r="BD6014" s="91" t="str">
        <f t="shared" si="372"/>
        <v xml:space="preserve"> </v>
      </c>
      <c r="BE6014" s="92">
        <f t="shared" si="373"/>
        <v>0</v>
      </c>
    </row>
    <row r="6015" spans="1:57" s="74" customFormat="1" ht="50.1" customHeight="1" x14ac:dyDescent="0.2">
      <c r="A6015" s="78"/>
      <c r="B6015" s="78"/>
      <c r="C6015" s="78"/>
      <c r="D6015" s="78"/>
      <c r="E6015" s="79" t="str">
        <f>+IF(C6015&lt;&gt;"",VLOOKUP(MID(C6015,18,5),NIVELES!$A$133:$B$213,2,0),"")</f>
        <v/>
      </c>
      <c r="F6015" s="80"/>
      <c r="G6015" s="81" t="str">
        <f>+IF(F6015&lt;&gt;"",VLOOKUP(F6015,NIVELES!$A$246:$C$464,3,0),"")</f>
        <v/>
      </c>
      <c r="H6015" s="82"/>
      <c r="I6015" s="78"/>
      <c r="J6015" s="78"/>
      <c r="K6015" s="78"/>
      <c r="L6015" s="78"/>
      <c r="M6015" s="78"/>
      <c r="N6015" s="78"/>
      <c r="O6015" s="78"/>
      <c r="P6015" s="82"/>
      <c r="Q6015" s="78"/>
      <c r="R6015" s="82"/>
      <c r="S6015" s="82"/>
      <c r="T6015" s="82"/>
      <c r="U6015" s="82"/>
      <c r="V6015" s="82"/>
      <c r="W6015" s="82"/>
      <c r="X6015" s="82"/>
      <c r="Y6015" s="82"/>
      <c r="Z6015" s="82"/>
      <c r="AA6015" s="82"/>
      <c r="AB6015" s="82"/>
      <c r="AC6015" s="82"/>
      <c r="AD6015" s="85" t="str">
        <f>IF(A6015&lt;&gt;"",IF(D6015="DIRECCIÓN_DE_TRANSFERENCIAS","280 0031",VLOOKUP(C6015,NIVELES!$A$14:$B$105,2,0)),"")</f>
        <v/>
      </c>
      <c r="AE6015" s="86"/>
      <c r="AF6015" s="86"/>
      <c r="AG6015" s="79" t="str">
        <f>+IF(AF6015&lt;&gt;"",VLOOKUP(AF6015,NIVELES!$A$666:$B$673,2,0),"")</f>
        <v/>
      </c>
      <c r="AH6015" s="78"/>
      <c r="AI6015" s="79" t="str">
        <f>IF(AH6015&lt;&gt;"",VLOOKUP(CONCATENATE(AG6015,AH6015),NIVELES!$B$676:$C$745,2,0),"")</f>
        <v/>
      </c>
      <c r="AJ6015" s="78"/>
      <c r="AK6015" s="79" t="str">
        <f>+IF(AJ6015&lt;&gt;"",VLOOKUP(AJ6015,NIVELES!$A$816:$B$892,2,0),"")</f>
        <v/>
      </c>
      <c r="AL6015" s="78"/>
      <c r="AM6015" s="78"/>
      <c r="AN6015" s="79" t="str">
        <f>IF(AM6015&lt;&gt;"",+VLOOKUP(AM6015,NIVELES!$A$1652:$B$2466,2,0),"")</f>
        <v/>
      </c>
      <c r="AO6015" s="87"/>
      <c r="AP6015" s="88"/>
      <c r="AQ6015" s="88"/>
      <c r="AR6015" s="88"/>
      <c r="AS6015" s="88"/>
      <c r="AT6015" s="88"/>
      <c r="AU6015" s="88"/>
      <c r="AV6015" s="88"/>
      <c r="AW6015" s="88"/>
      <c r="AX6015" s="88"/>
      <c r="AY6015" s="88"/>
      <c r="AZ6015" s="88"/>
      <c r="BA6015" s="88"/>
      <c r="BB6015" s="89">
        <f t="shared" si="371"/>
        <v>0</v>
      </c>
      <c r="BC6015" s="90" t="str">
        <f t="shared" si="370"/>
        <v xml:space="preserve"> </v>
      </c>
      <c r="BD6015" s="91" t="str">
        <f t="shared" si="372"/>
        <v xml:space="preserve"> </v>
      </c>
      <c r="BE6015" s="92">
        <f t="shared" si="373"/>
        <v>0</v>
      </c>
    </row>
    <row r="6016" spans="1:57" s="74" customFormat="1" ht="50.1" customHeight="1" x14ac:dyDescent="0.2">
      <c r="A6016" s="78"/>
      <c r="B6016" s="78"/>
      <c r="C6016" s="78"/>
      <c r="D6016" s="78"/>
      <c r="E6016" s="79" t="str">
        <f>+IF(C6016&lt;&gt;"",VLOOKUP(MID(C6016,18,5),NIVELES!$A$133:$B$213,2,0),"")</f>
        <v/>
      </c>
      <c r="F6016" s="80"/>
      <c r="G6016" s="81" t="str">
        <f>+IF(F6016&lt;&gt;"",VLOOKUP(F6016,NIVELES!$A$246:$C$464,3,0),"")</f>
        <v/>
      </c>
      <c r="H6016" s="82"/>
      <c r="I6016" s="78"/>
      <c r="J6016" s="78"/>
      <c r="K6016" s="78"/>
      <c r="L6016" s="78"/>
      <c r="M6016" s="78"/>
      <c r="N6016" s="78"/>
      <c r="O6016" s="78"/>
      <c r="P6016" s="82"/>
      <c r="Q6016" s="78"/>
      <c r="R6016" s="82"/>
      <c r="S6016" s="82"/>
      <c r="T6016" s="82"/>
      <c r="U6016" s="82"/>
      <c r="V6016" s="82"/>
      <c r="W6016" s="82"/>
      <c r="X6016" s="82"/>
      <c r="Y6016" s="82"/>
      <c r="Z6016" s="82"/>
      <c r="AA6016" s="82"/>
      <c r="AB6016" s="82"/>
      <c r="AC6016" s="82"/>
      <c r="AD6016" s="85" t="str">
        <f>IF(A6016&lt;&gt;"",IF(D6016="DIRECCIÓN_DE_TRANSFERENCIAS","280 0031",VLOOKUP(C6016,NIVELES!$A$14:$B$105,2,0)),"")</f>
        <v/>
      </c>
      <c r="AE6016" s="86"/>
      <c r="AF6016" s="86"/>
      <c r="AG6016" s="79" t="str">
        <f>+IF(AF6016&lt;&gt;"",VLOOKUP(AF6016,NIVELES!$A$666:$B$673,2,0),"")</f>
        <v/>
      </c>
      <c r="AH6016" s="78"/>
      <c r="AI6016" s="79" t="str">
        <f>IF(AH6016&lt;&gt;"",VLOOKUP(CONCATENATE(AG6016,AH6016),NIVELES!$B$676:$C$745,2,0),"")</f>
        <v/>
      </c>
      <c r="AJ6016" s="78"/>
      <c r="AK6016" s="79" t="str">
        <f>+IF(AJ6016&lt;&gt;"",VLOOKUP(AJ6016,NIVELES!$A$816:$B$892,2,0),"")</f>
        <v/>
      </c>
      <c r="AL6016" s="78"/>
      <c r="AM6016" s="78"/>
      <c r="AN6016" s="79" t="str">
        <f>IF(AM6016&lt;&gt;"",+VLOOKUP(AM6016,NIVELES!$A$1652:$B$2466,2,0),"")</f>
        <v/>
      </c>
      <c r="AO6016" s="87"/>
      <c r="AP6016" s="88"/>
      <c r="AQ6016" s="88"/>
      <c r="AR6016" s="88"/>
      <c r="AS6016" s="88"/>
      <c r="AT6016" s="88"/>
      <c r="AU6016" s="88"/>
      <c r="AV6016" s="88"/>
      <c r="AW6016" s="88"/>
      <c r="AX6016" s="88"/>
      <c r="AY6016" s="88"/>
      <c r="AZ6016" s="88"/>
      <c r="BA6016" s="88"/>
      <c r="BB6016" s="89">
        <f t="shared" si="371"/>
        <v>0</v>
      </c>
      <c r="BC6016" s="90" t="str">
        <f t="shared" si="370"/>
        <v xml:space="preserve"> </v>
      </c>
      <c r="BD6016" s="91" t="str">
        <f t="shared" si="372"/>
        <v xml:space="preserve"> </v>
      </c>
      <c r="BE6016" s="92">
        <f t="shared" si="373"/>
        <v>0</v>
      </c>
    </row>
    <row r="6017" spans="1:57" s="74" customFormat="1" ht="50.1" customHeight="1" x14ac:dyDescent="0.2">
      <c r="A6017" s="78"/>
      <c r="B6017" s="78"/>
      <c r="C6017" s="78"/>
      <c r="D6017" s="78"/>
      <c r="E6017" s="79" t="str">
        <f>+IF(C6017&lt;&gt;"",VLOOKUP(MID(C6017,18,5),NIVELES!$A$133:$B$213,2,0),"")</f>
        <v/>
      </c>
      <c r="F6017" s="80"/>
      <c r="G6017" s="81" t="str">
        <f>+IF(F6017&lt;&gt;"",VLOOKUP(F6017,NIVELES!$A$246:$C$464,3,0),"")</f>
        <v/>
      </c>
      <c r="H6017" s="82"/>
      <c r="I6017" s="78"/>
      <c r="J6017" s="78"/>
      <c r="K6017" s="78"/>
      <c r="L6017" s="78"/>
      <c r="M6017" s="78"/>
      <c r="N6017" s="78"/>
      <c r="O6017" s="78"/>
      <c r="P6017" s="82"/>
      <c r="Q6017" s="78"/>
      <c r="R6017" s="82"/>
      <c r="S6017" s="82"/>
      <c r="T6017" s="82"/>
      <c r="U6017" s="82"/>
      <c r="V6017" s="82"/>
      <c r="W6017" s="82"/>
      <c r="X6017" s="82"/>
      <c r="Y6017" s="82"/>
      <c r="Z6017" s="82"/>
      <c r="AA6017" s="82"/>
      <c r="AB6017" s="82"/>
      <c r="AC6017" s="82"/>
      <c r="AD6017" s="85" t="str">
        <f>IF(A6017&lt;&gt;"",IF(D6017="DIRECCIÓN_DE_TRANSFERENCIAS","280 0031",VLOOKUP(C6017,NIVELES!$A$14:$B$105,2,0)),"")</f>
        <v/>
      </c>
      <c r="AE6017" s="86"/>
      <c r="AF6017" s="86"/>
      <c r="AG6017" s="79" t="str">
        <f>+IF(AF6017&lt;&gt;"",VLOOKUP(AF6017,NIVELES!$A$666:$B$673,2,0),"")</f>
        <v/>
      </c>
      <c r="AH6017" s="78"/>
      <c r="AI6017" s="79" t="str">
        <f>IF(AH6017&lt;&gt;"",VLOOKUP(CONCATENATE(AG6017,AH6017),NIVELES!$B$676:$C$745,2,0),"")</f>
        <v/>
      </c>
      <c r="AJ6017" s="78"/>
      <c r="AK6017" s="79" t="str">
        <f>+IF(AJ6017&lt;&gt;"",VLOOKUP(AJ6017,NIVELES!$A$816:$B$892,2,0),"")</f>
        <v/>
      </c>
      <c r="AL6017" s="78"/>
      <c r="AM6017" s="78"/>
      <c r="AN6017" s="79" t="str">
        <f>IF(AM6017&lt;&gt;"",+VLOOKUP(AM6017,NIVELES!$A$1652:$B$2466,2,0),"")</f>
        <v/>
      </c>
      <c r="AO6017" s="87"/>
      <c r="AP6017" s="88"/>
      <c r="AQ6017" s="88"/>
      <c r="AR6017" s="88"/>
      <c r="AS6017" s="88"/>
      <c r="AT6017" s="88"/>
      <c r="AU6017" s="88"/>
      <c r="AV6017" s="88"/>
      <c r="AW6017" s="88"/>
      <c r="AX6017" s="88"/>
      <c r="AY6017" s="88"/>
      <c r="AZ6017" s="88"/>
      <c r="BA6017" s="88"/>
      <c r="BB6017" s="89">
        <f t="shared" si="371"/>
        <v>0</v>
      </c>
      <c r="BC6017" s="90" t="str">
        <f t="shared" si="370"/>
        <v xml:space="preserve"> </v>
      </c>
      <c r="BD6017" s="91" t="str">
        <f t="shared" si="372"/>
        <v xml:space="preserve"> </v>
      </c>
      <c r="BE6017" s="92">
        <f t="shared" si="373"/>
        <v>0</v>
      </c>
    </row>
    <row r="6018" spans="1:57" s="74" customFormat="1" ht="50.1" customHeight="1" x14ac:dyDescent="0.2">
      <c r="A6018" s="78"/>
      <c r="B6018" s="78"/>
      <c r="C6018" s="78"/>
      <c r="D6018" s="78"/>
      <c r="E6018" s="79" t="str">
        <f>+IF(C6018&lt;&gt;"",VLOOKUP(MID(C6018,18,5),NIVELES!$A$133:$B$213,2,0),"")</f>
        <v/>
      </c>
      <c r="F6018" s="80"/>
      <c r="G6018" s="81" t="str">
        <f>+IF(F6018&lt;&gt;"",VLOOKUP(F6018,NIVELES!$A$246:$C$464,3,0),"")</f>
        <v/>
      </c>
      <c r="H6018" s="82"/>
      <c r="I6018" s="78"/>
      <c r="J6018" s="78"/>
      <c r="K6018" s="78"/>
      <c r="L6018" s="78"/>
      <c r="M6018" s="78"/>
      <c r="N6018" s="78"/>
      <c r="O6018" s="78"/>
      <c r="P6018" s="82"/>
      <c r="Q6018" s="78"/>
      <c r="R6018" s="82"/>
      <c r="S6018" s="82"/>
      <c r="T6018" s="82"/>
      <c r="U6018" s="82"/>
      <c r="V6018" s="82"/>
      <c r="W6018" s="82"/>
      <c r="X6018" s="82"/>
      <c r="Y6018" s="82"/>
      <c r="Z6018" s="82"/>
      <c r="AA6018" s="82"/>
      <c r="AB6018" s="82"/>
      <c r="AC6018" s="82"/>
      <c r="AD6018" s="85" t="str">
        <f>IF(A6018&lt;&gt;"",IF(D6018="DIRECCIÓN_DE_TRANSFERENCIAS","280 0031",VLOOKUP(C6018,NIVELES!$A$14:$B$105,2,0)),"")</f>
        <v/>
      </c>
      <c r="AE6018" s="86"/>
      <c r="AF6018" s="86"/>
      <c r="AG6018" s="79" t="str">
        <f>+IF(AF6018&lt;&gt;"",VLOOKUP(AF6018,NIVELES!$A$666:$B$673,2,0),"")</f>
        <v/>
      </c>
      <c r="AH6018" s="78"/>
      <c r="AI6018" s="79" t="str">
        <f>IF(AH6018&lt;&gt;"",VLOOKUP(CONCATENATE(AG6018,AH6018),NIVELES!$B$676:$C$745,2,0),"")</f>
        <v/>
      </c>
      <c r="AJ6018" s="78"/>
      <c r="AK6018" s="79" t="str">
        <f>+IF(AJ6018&lt;&gt;"",VLOOKUP(AJ6018,NIVELES!$A$816:$B$892,2,0),"")</f>
        <v/>
      </c>
      <c r="AL6018" s="78"/>
      <c r="AM6018" s="78"/>
      <c r="AN6018" s="79" t="str">
        <f>IF(AM6018&lt;&gt;"",+VLOOKUP(AM6018,NIVELES!$A$1652:$B$2466,2,0),"")</f>
        <v/>
      </c>
      <c r="AO6018" s="87"/>
      <c r="AP6018" s="88"/>
      <c r="AQ6018" s="88"/>
      <c r="AR6018" s="88"/>
      <c r="AS6018" s="88"/>
      <c r="AT6018" s="88"/>
      <c r="AU6018" s="88"/>
      <c r="AV6018" s="88"/>
      <c r="AW6018" s="88"/>
      <c r="AX6018" s="88"/>
      <c r="AY6018" s="88"/>
      <c r="AZ6018" s="88"/>
      <c r="BA6018" s="88"/>
      <c r="BB6018" s="89">
        <f t="shared" si="371"/>
        <v>0</v>
      </c>
      <c r="BC6018" s="90" t="str">
        <f t="shared" si="370"/>
        <v xml:space="preserve"> </v>
      </c>
      <c r="BD6018" s="91" t="str">
        <f t="shared" si="372"/>
        <v xml:space="preserve"> </v>
      </c>
      <c r="BE6018" s="92">
        <f t="shared" si="373"/>
        <v>0</v>
      </c>
    </row>
    <row r="6019" spans="1:57" s="74" customFormat="1" ht="50.1" customHeight="1" x14ac:dyDescent="0.2">
      <c r="A6019" s="78"/>
      <c r="B6019" s="78"/>
      <c r="C6019" s="78"/>
      <c r="D6019" s="78"/>
      <c r="E6019" s="79" t="str">
        <f>+IF(C6019&lt;&gt;"",VLOOKUP(MID(C6019,18,5),NIVELES!$A$133:$B$213,2,0),"")</f>
        <v/>
      </c>
      <c r="F6019" s="80"/>
      <c r="G6019" s="81" t="str">
        <f>+IF(F6019&lt;&gt;"",VLOOKUP(F6019,NIVELES!$A$246:$C$464,3,0),"")</f>
        <v/>
      </c>
      <c r="H6019" s="82"/>
      <c r="I6019" s="78"/>
      <c r="J6019" s="78"/>
      <c r="K6019" s="78"/>
      <c r="L6019" s="78"/>
      <c r="M6019" s="78"/>
      <c r="N6019" s="78"/>
      <c r="O6019" s="78"/>
      <c r="P6019" s="82"/>
      <c r="Q6019" s="78"/>
      <c r="R6019" s="82"/>
      <c r="S6019" s="82"/>
      <c r="T6019" s="82"/>
      <c r="U6019" s="82"/>
      <c r="V6019" s="82"/>
      <c r="W6019" s="82"/>
      <c r="X6019" s="82"/>
      <c r="Y6019" s="82"/>
      <c r="Z6019" s="82"/>
      <c r="AA6019" s="82"/>
      <c r="AB6019" s="82"/>
      <c r="AC6019" s="82"/>
      <c r="AD6019" s="85" t="str">
        <f>IF(A6019&lt;&gt;"",IF(D6019="DIRECCIÓN_DE_TRANSFERENCIAS","280 0031",VLOOKUP(C6019,NIVELES!$A$14:$B$105,2,0)),"")</f>
        <v/>
      </c>
      <c r="AE6019" s="86"/>
      <c r="AF6019" s="86"/>
      <c r="AG6019" s="79" t="str">
        <f>+IF(AF6019&lt;&gt;"",VLOOKUP(AF6019,NIVELES!$A$666:$B$673,2,0),"")</f>
        <v/>
      </c>
      <c r="AH6019" s="78"/>
      <c r="AI6019" s="79" t="str">
        <f>IF(AH6019&lt;&gt;"",VLOOKUP(CONCATENATE(AG6019,AH6019),NIVELES!$B$676:$C$745,2,0),"")</f>
        <v/>
      </c>
      <c r="AJ6019" s="78"/>
      <c r="AK6019" s="79" t="str">
        <f>+IF(AJ6019&lt;&gt;"",VLOOKUP(AJ6019,NIVELES!$A$816:$B$892,2,0),"")</f>
        <v/>
      </c>
      <c r="AL6019" s="78"/>
      <c r="AM6019" s="78"/>
      <c r="AN6019" s="79" t="str">
        <f>IF(AM6019&lt;&gt;"",+VLOOKUP(AM6019,NIVELES!$A$1652:$B$2466,2,0),"")</f>
        <v/>
      </c>
      <c r="AO6019" s="87"/>
      <c r="AP6019" s="88"/>
      <c r="AQ6019" s="88"/>
      <c r="AR6019" s="88"/>
      <c r="AS6019" s="88"/>
      <c r="AT6019" s="88"/>
      <c r="AU6019" s="88"/>
      <c r="AV6019" s="88"/>
      <c r="AW6019" s="88"/>
      <c r="AX6019" s="88"/>
      <c r="AY6019" s="88"/>
      <c r="AZ6019" s="88"/>
      <c r="BA6019" s="88"/>
      <c r="BB6019" s="89">
        <f t="shared" si="371"/>
        <v>0</v>
      </c>
      <c r="BC6019" s="90" t="str">
        <f t="shared" si="370"/>
        <v xml:space="preserve"> </v>
      </c>
      <c r="BD6019" s="91" t="str">
        <f t="shared" si="372"/>
        <v xml:space="preserve"> </v>
      </c>
      <c r="BE6019" s="92">
        <f t="shared" si="373"/>
        <v>0</v>
      </c>
    </row>
    <row r="6020" spans="1:57" s="74" customFormat="1" ht="50.1" customHeight="1" x14ac:dyDescent="0.2">
      <c r="A6020" s="78"/>
      <c r="B6020" s="78"/>
      <c r="C6020" s="78"/>
      <c r="D6020" s="78"/>
      <c r="E6020" s="79" t="str">
        <f>+IF(C6020&lt;&gt;"",VLOOKUP(MID(C6020,18,5),NIVELES!$A$133:$B$213,2,0),"")</f>
        <v/>
      </c>
      <c r="F6020" s="80"/>
      <c r="G6020" s="81" t="str">
        <f>+IF(F6020&lt;&gt;"",VLOOKUP(F6020,NIVELES!$A$246:$C$464,3,0),"")</f>
        <v/>
      </c>
      <c r="H6020" s="82"/>
      <c r="I6020" s="78"/>
      <c r="J6020" s="78"/>
      <c r="K6020" s="78"/>
      <c r="L6020" s="78"/>
      <c r="M6020" s="78"/>
      <c r="N6020" s="78"/>
      <c r="O6020" s="78"/>
      <c r="P6020" s="82"/>
      <c r="Q6020" s="78"/>
      <c r="R6020" s="82"/>
      <c r="S6020" s="82"/>
      <c r="T6020" s="82"/>
      <c r="U6020" s="82"/>
      <c r="V6020" s="82"/>
      <c r="W6020" s="82"/>
      <c r="X6020" s="82"/>
      <c r="Y6020" s="82"/>
      <c r="Z6020" s="82"/>
      <c r="AA6020" s="82"/>
      <c r="AB6020" s="82"/>
      <c r="AC6020" s="82"/>
      <c r="AD6020" s="85" t="str">
        <f>IF(A6020&lt;&gt;"",IF(D6020="DIRECCIÓN_DE_TRANSFERENCIAS","280 0031",VLOOKUP(C6020,NIVELES!$A$14:$B$105,2,0)),"")</f>
        <v/>
      </c>
      <c r="AE6020" s="86"/>
      <c r="AF6020" s="86"/>
      <c r="AG6020" s="79" t="str">
        <f>+IF(AF6020&lt;&gt;"",VLOOKUP(AF6020,NIVELES!$A$666:$B$673,2,0),"")</f>
        <v/>
      </c>
      <c r="AH6020" s="78"/>
      <c r="AI6020" s="79" t="str">
        <f>IF(AH6020&lt;&gt;"",VLOOKUP(CONCATENATE(AG6020,AH6020),NIVELES!$B$676:$C$745,2,0),"")</f>
        <v/>
      </c>
      <c r="AJ6020" s="78"/>
      <c r="AK6020" s="79" t="str">
        <f>+IF(AJ6020&lt;&gt;"",VLOOKUP(AJ6020,NIVELES!$A$816:$B$892,2,0),"")</f>
        <v/>
      </c>
      <c r="AL6020" s="78"/>
      <c r="AM6020" s="78"/>
      <c r="AN6020" s="79" t="str">
        <f>IF(AM6020&lt;&gt;"",+VLOOKUP(AM6020,NIVELES!$A$1652:$B$2466,2,0),"")</f>
        <v/>
      </c>
      <c r="AO6020" s="87"/>
      <c r="AP6020" s="88"/>
      <c r="AQ6020" s="88"/>
      <c r="AR6020" s="88"/>
      <c r="AS6020" s="88"/>
      <c r="AT6020" s="88"/>
      <c r="AU6020" s="88"/>
      <c r="AV6020" s="88"/>
      <c r="AW6020" s="88"/>
      <c r="AX6020" s="88"/>
      <c r="AY6020" s="88"/>
      <c r="AZ6020" s="88"/>
      <c r="BA6020" s="88"/>
      <c r="BB6020" s="89">
        <f t="shared" si="371"/>
        <v>0</v>
      </c>
      <c r="BC6020" s="90" t="str">
        <f t="shared" si="370"/>
        <v xml:space="preserve"> </v>
      </c>
      <c r="BD6020" s="91" t="str">
        <f t="shared" si="372"/>
        <v xml:space="preserve"> </v>
      </c>
      <c r="BE6020" s="92">
        <f t="shared" si="373"/>
        <v>0</v>
      </c>
    </row>
    <row r="6021" spans="1:57" s="74" customFormat="1" ht="50.1" customHeight="1" x14ac:dyDescent="0.2">
      <c r="A6021" s="78"/>
      <c r="B6021" s="78"/>
      <c r="C6021" s="78"/>
      <c r="D6021" s="78"/>
      <c r="E6021" s="79" t="str">
        <f>+IF(C6021&lt;&gt;"",VLOOKUP(MID(C6021,18,5),NIVELES!$A$133:$B$213,2,0),"")</f>
        <v/>
      </c>
      <c r="F6021" s="80"/>
      <c r="G6021" s="81" t="str">
        <f>+IF(F6021&lt;&gt;"",VLOOKUP(F6021,NIVELES!$A$246:$C$464,3,0),"")</f>
        <v/>
      </c>
      <c r="H6021" s="82"/>
      <c r="I6021" s="78"/>
      <c r="J6021" s="78"/>
      <c r="K6021" s="78"/>
      <c r="L6021" s="78"/>
      <c r="M6021" s="78"/>
      <c r="N6021" s="78"/>
      <c r="O6021" s="78"/>
      <c r="P6021" s="82"/>
      <c r="Q6021" s="78"/>
      <c r="R6021" s="82"/>
      <c r="S6021" s="82"/>
      <c r="T6021" s="82"/>
      <c r="U6021" s="82"/>
      <c r="V6021" s="82"/>
      <c r="W6021" s="82"/>
      <c r="X6021" s="82"/>
      <c r="Y6021" s="82"/>
      <c r="Z6021" s="82"/>
      <c r="AA6021" s="82"/>
      <c r="AB6021" s="82"/>
      <c r="AC6021" s="82"/>
      <c r="AD6021" s="85" t="str">
        <f>IF(A6021&lt;&gt;"",IF(D6021="DIRECCIÓN_DE_TRANSFERENCIAS","280 0031",VLOOKUP(C6021,NIVELES!$A$14:$B$105,2,0)),"")</f>
        <v/>
      </c>
      <c r="AE6021" s="86"/>
      <c r="AF6021" s="86"/>
      <c r="AG6021" s="79" t="str">
        <f>+IF(AF6021&lt;&gt;"",VLOOKUP(AF6021,NIVELES!$A$666:$B$673,2,0),"")</f>
        <v/>
      </c>
      <c r="AH6021" s="78"/>
      <c r="AI6021" s="79" t="str">
        <f>IF(AH6021&lt;&gt;"",VLOOKUP(CONCATENATE(AG6021,AH6021),NIVELES!$B$676:$C$745,2,0),"")</f>
        <v/>
      </c>
      <c r="AJ6021" s="78"/>
      <c r="AK6021" s="79" t="str">
        <f>+IF(AJ6021&lt;&gt;"",VLOOKUP(AJ6021,NIVELES!$A$816:$B$892,2,0),"")</f>
        <v/>
      </c>
      <c r="AL6021" s="78"/>
      <c r="AM6021" s="78"/>
      <c r="AN6021" s="79" t="str">
        <f>IF(AM6021&lt;&gt;"",+VLOOKUP(AM6021,NIVELES!$A$1652:$B$2466,2,0),"")</f>
        <v/>
      </c>
      <c r="AO6021" s="87"/>
      <c r="AP6021" s="88"/>
      <c r="AQ6021" s="88"/>
      <c r="AR6021" s="88"/>
      <c r="AS6021" s="88"/>
      <c r="AT6021" s="88"/>
      <c r="AU6021" s="88"/>
      <c r="AV6021" s="88"/>
      <c r="AW6021" s="88"/>
      <c r="AX6021" s="88"/>
      <c r="AY6021" s="88"/>
      <c r="AZ6021" s="88"/>
      <c r="BA6021" s="88"/>
      <c r="BB6021" s="89">
        <f t="shared" si="371"/>
        <v>0</v>
      </c>
      <c r="BC6021" s="90" t="str">
        <f t="shared" si="370"/>
        <v xml:space="preserve"> </v>
      </c>
      <c r="BD6021" s="91" t="str">
        <f t="shared" si="372"/>
        <v xml:space="preserve"> </v>
      </c>
      <c r="BE6021" s="92">
        <f t="shared" si="373"/>
        <v>0</v>
      </c>
    </row>
    <row r="6022" spans="1:57" s="74" customFormat="1" ht="50.1" customHeight="1" x14ac:dyDescent="0.2">
      <c r="A6022" s="78"/>
      <c r="B6022" s="78"/>
      <c r="C6022" s="78"/>
      <c r="D6022" s="78"/>
      <c r="E6022" s="79" t="str">
        <f>+IF(C6022&lt;&gt;"",VLOOKUP(MID(C6022,18,5),NIVELES!$A$133:$B$213,2,0),"")</f>
        <v/>
      </c>
      <c r="F6022" s="80"/>
      <c r="G6022" s="81" t="str">
        <f>+IF(F6022&lt;&gt;"",VLOOKUP(F6022,NIVELES!$A$246:$C$464,3,0),"")</f>
        <v/>
      </c>
      <c r="H6022" s="82"/>
      <c r="I6022" s="78"/>
      <c r="J6022" s="78"/>
      <c r="K6022" s="78"/>
      <c r="L6022" s="78"/>
      <c r="M6022" s="78"/>
      <c r="N6022" s="78"/>
      <c r="O6022" s="78"/>
      <c r="P6022" s="82"/>
      <c r="Q6022" s="78"/>
      <c r="R6022" s="82"/>
      <c r="S6022" s="82"/>
      <c r="T6022" s="82"/>
      <c r="U6022" s="82"/>
      <c r="V6022" s="82"/>
      <c r="W6022" s="82"/>
      <c r="X6022" s="82"/>
      <c r="Y6022" s="82"/>
      <c r="Z6022" s="82"/>
      <c r="AA6022" s="82"/>
      <c r="AB6022" s="82"/>
      <c r="AC6022" s="82"/>
      <c r="AD6022" s="85" t="str">
        <f>IF(A6022&lt;&gt;"",IF(D6022="DIRECCIÓN_DE_TRANSFERENCIAS","280 0031",VLOOKUP(C6022,NIVELES!$A$14:$B$105,2,0)),"")</f>
        <v/>
      </c>
      <c r="AE6022" s="86"/>
      <c r="AF6022" s="86"/>
      <c r="AG6022" s="79" t="str">
        <f>+IF(AF6022&lt;&gt;"",VLOOKUP(AF6022,NIVELES!$A$666:$B$673,2,0),"")</f>
        <v/>
      </c>
      <c r="AH6022" s="78"/>
      <c r="AI6022" s="79" t="str">
        <f>IF(AH6022&lt;&gt;"",VLOOKUP(CONCATENATE(AG6022,AH6022),NIVELES!$B$676:$C$745,2,0),"")</f>
        <v/>
      </c>
      <c r="AJ6022" s="78"/>
      <c r="AK6022" s="79" t="str">
        <f>+IF(AJ6022&lt;&gt;"",VLOOKUP(AJ6022,NIVELES!$A$816:$B$892,2,0),"")</f>
        <v/>
      </c>
      <c r="AL6022" s="78"/>
      <c r="AM6022" s="78"/>
      <c r="AN6022" s="79" t="str">
        <f>IF(AM6022&lt;&gt;"",+VLOOKUP(AM6022,NIVELES!$A$1652:$B$2466,2,0),"")</f>
        <v/>
      </c>
      <c r="AO6022" s="87"/>
      <c r="AP6022" s="88"/>
      <c r="AQ6022" s="88"/>
      <c r="AR6022" s="88"/>
      <c r="AS6022" s="88"/>
      <c r="AT6022" s="88"/>
      <c r="AU6022" s="88"/>
      <c r="AV6022" s="88"/>
      <c r="AW6022" s="88"/>
      <c r="AX6022" s="88"/>
      <c r="AY6022" s="88"/>
      <c r="AZ6022" s="88"/>
      <c r="BA6022" s="88"/>
      <c r="BB6022" s="89">
        <f t="shared" si="371"/>
        <v>0</v>
      </c>
      <c r="BC6022" s="90" t="str">
        <f t="shared" si="370"/>
        <v xml:space="preserve"> </v>
      </c>
      <c r="BD6022" s="91" t="str">
        <f t="shared" si="372"/>
        <v xml:space="preserve"> </v>
      </c>
      <c r="BE6022" s="92">
        <f t="shared" si="373"/>
        <v>0</v>
      </c>
    </row>
    <row r="6023" spans="1:57" s="74" customFormat="1" ht="50.1" customHeight="1" x14ac:dyDescent="0.2">
      <c r="A6023" s="78"/>
      <c r="B6023" s="78"/>
      <c r="C6023" s="78"/>
      <c r="D6023" s="78"/>
      <c r="E6023" s="79" t="str">
        <f>+IF(C6023&lt;&gt;"",VLOOKUP(MID(C6023,18,5),NIVELES!$A$133:$B$213,2,0),"")</f>
        <v/>
      </c>
      <c r="F6023" s="80"/>
      <c r="G6023" s="81" t="str">
        <f>+IF(F6023&lt;&gt;"",VLOOKUP(F6023,NIVELES!$A$246:$C$464,3,0),"")</f>
        <v/>
      </c>
      <c r="H6023" s="82"/>
      <c r="I6023" s="78"/>
      <c r="J6023" s="78"/>
      <c r="K6023" s="78"/>
      <c r="L6023" s="78"/>
      <c r="M6023" s="78"/>
      <c r="N6023" s="78"/>
      <c r="O6023" s="78"/>
      <c r="P6023" s="82"/>
      <c r="Q6023" s="78"/>
      <c r="R6023" s="82"/>
      <c r="S6023" s="82"/>
      <c r="T6023" s="82"/>
      <c r="U6023" s="82"/>
      <c r="V6023" s="82"/>
      <c r="W6023" s="82"/>
      <c r="X6023" s="82"/>
      <c r="Y6023" s="82"/>
      <c r="Z6023" s="82"/>
      <c r="AA6023" s="82"/>
      <c r="AB6023" s="82"/>
      <c r="AC6023" s="82"/>
      <c r="AD6023" s="85" t="str">
        <f>IF(A6023&lt;&gt;"",IF(D6023="DIRECCIÓN_DE_TRANSFERENCIAS","280 0031",VLOOKUP(C6023,NIVELES!$A$14:$B$105,2,0)),"")</f>
        <v/>
      </c>
      <c r="AE6023" s="86"/>
      <c r="AF6023" s="86"/>
      <c r="AG6023" s="79" t="str">
        <f>+IF(AF6023&lt;&gt;"",VLOOKUP(AF6023,NIVELES!$A$666:$B$673,2,0),"")</f>
        <v/>
      </c>
      <c r="AH6023" s="78"/>
      <c r="AI6023" s="79" t="str">
        <f>IF(AH6023&lt;&gt;"",VLOOKUP(CONCATENATE(AG6023,AH6023),NIVELES!$B$676:$C$745,2,0),"")</f>
        <v/>
      </c>
      <c r="AJ6023" s="78"/>
      <c r="AK6023" s="79" t="str">
        <f>+IF(AJ6023&lt;&gt;"",VLOOKUP(AJ6023,NIVELES!$A$816:$B$892,2,0),"")</f>
        <v/>
      </c>
      <c r="AL6023" s="78"/>
      <c r="AM6023" s="78"/>
      <c r="AN6023" s="79" t="str">
        <f>IF(AM6023&lt;&gt;"",+VLOOKUP(AM6023,NIVELES!$A$1652:$B$2466,2,0),"")</f>
        <v/>
      </c>
      <c r="AO6023" s="87"/>
      <c r="AP6023" s="88"/>
      <c r="AQ6023" s="88"/>
      <c r="AR6023" s="88"/>
      <c r="AS6023" s="88"/>
      <c r="AT6023" s="88"/>
      <c r="AU6023" s="88"/>
      <c r="AV6023" s="88"/>
      <c r="AW6023" s="88"/>
      <c r="AX6023" s="88"/>
      <c r="AY6023" s="88"/>
      <c r="AZ6023" s="88"/>
      <c r="BA6023" s="88"/>
      <c r="BB6023" s="89">
        <f t="shared" si="371"/>
        <v>0</v>
      </c>
      <c r="BC6023" s="90" t="str">
        <f t="shared" ref="BC6023:BC6086" si="374">IF(A6023&lt;&gt;"",IF(AO6023&lt;&gt;"",IF(AO6023=BB6023,"OK",AO6023-BB6023),IF(AND(AO6023="",BB6023=""),"",AO6023-BB6023))," ")</f>
        <v xml:space="preserve"> </v>
      </c>
      <c r="BD6023" s="91" t="str">
        <f t="shared" si="372"/>
        <v xml:space="preserve"> </v>
      </c>
      <c r="BE6023" s="92">
        <f t="shared" si="373"/>
        <v>0</v>
      </c>
    </row>
    <row r="6024" spans="1:57" s="74" customFormat="1" ht="50.1" customHeight="1" x14ac:dyDescent="0.2">
      <c r="A6024" s="78"/>
      <c r="B6024" s="78"/>
      <c r="C6024" s="78"/>
      <c r="D6024" s="78"/>
      <c r="E6024" s="79" t="str">
        <f>+IF(C6024&lt;&gt;"",VLOOKUP(MID(C6024,18,5),NIVELES!$A$133:$B$213,2,0),"")</f>
        <v/>
      </c>
      <c r="F6024" s="80"/>
      <c r="G6024" s="81" t="str">
        <f>+IF(F6024&lt;&gt;"",VLOOKUP(F6024,NIVELES!$A$246:$C$464,3,0),"")</f>
        <v/>
      </c>
      <c r="H6024" s="82"/>
      <c r="I6024" s="78"/>
      <c r="J6024" s="78"/>
      <c r="K6024" s="78"/>
      <c r="L6024" s="78"/>
      <c r="M6024" s="78"/>
      <c r="N6024" s="78"/>
      <c r="O6024" s="78"/>
      <c r="P6024" s="82"/>
      <c r="Q6024" s="78"/>
      <c r="R6024" s="82"/>
      <c r="S6024" s="82"/>
      <c r="T6024" s="82"/>
      <c r="U6024" s="82"/>
      <c r="V6024" s="82"/>
      <c r="W6024" s="82"/>
      <c r="X6024" s="82"/>
      <c r="Y6024" s="82"/>
      <c r="Z6024" s="82"/>
      <c r="AA6024" s="82"/>
      <c r="AB6024" s="82"/>
      <c r="AC6024" s="82"/>
      <c r="AD6024" s="85" t="str">
        <f>IF(A6024&lt;&gt;"",IF(D6024="DIRECCIÓN_DE_TRANSFERENCIAS","280 0031",VLOOKUP(C6024,NIVELES!$A$14:$B$105,2,0)),"")</f>
        <v/>
      </c>
      <c r="AE6024" s="86"/>
      <c r="AF6024" s="86"/>
      <c r="AG6024" s="79" t="str">
        <f>+IF(AF6024&lt;&gt;"",VLOOKUP(AF6024,NIVELES!$A$666:$B$673,2,0),"")</f>
        <v/>
      </c>
      <c r="AH6024" s="78"/>
      <c r="AI6024" s="79" t="str">
        <f>IF(AH6024&lt;&gt;"",VLOOKUP(CONCATENATE(AG6024,AH6024),NIVELES!$B$676:$C$745,2,0),"")</f>
        <v/>
      </c>
      <c r="AJ6024" s="78"/>
      <c r="AK6024" s="79" t="str">
        <f>+IF(AJ6024&lt;&gt;"",VLOOKUP(AJ6024,NIVELES!$A$816:$B$892,2,0),"")</f>
        <v/>
      </c>
      <c r="AL6024" s="78"/>
      <c r="AM6024" s="78"/>
      <c r="AN6024" s="79" t="str">
        <f>IF(AM6024&lt;&gt;"",+VLOOKUP(AM6024,NIVELES!$A$1652:$B$2466,2,0),"")</f>
        <v/>
      </c>
      <c r="AO6024" s="87"/>
      <c r="AP6024" s="88"/>
      <c r="AQ6024" s="88"/>
      <c r="AR6024" s="88"/>
      <c r="AS6024" s="88"/>
      <c r="AT6024" s="88"/>
      <c r="AU6024" s="88"/>
      <c r="AV6024" s="88"/>
      <c r="AW6024" s="88"/>
      <c r="AX6024" s="88"/>
      <c r="AY6024" s="88"/>
      <c r="AZ6024" s="88"/>
      <c r="BA6024" s="88"/>
      <c r="BB6024" s="89">
        <f t="shared" ref="BB6024:BB6087" si="375">SUBTOTAL(9,AP6024:BA6024)</f>
        <v>0</v>
      </c>
      <c r="BC6024" s="90" t="str">
        <f t="shared" si="374"/>
        <v xml:space="preserve"> </v>
      </c>
      <c r="BD6024" s="91" t="str">
        <f t="shared" ref="BD6024:BD6087" si="376">IF(A6024&lt;&gt;"",IF(A6024="","Escoger Nivel 0",)&amp;" "&amp;(IF(B6024="","Escoger Nivel  1",)&amp;" "&amp;(IF(C6024="","Escoger Nivel 2",)&amp;" "&amp;(IF(D6024="","Escoger Nivel 3",)&amp;" "&amp;(IF(F6024="","Escoger Cantón",)&amp;" "&amp;(IF(I6024="","Escoger Obj. Estratégico Institucional N1",)&amp;" "&amp;(IF(J6024="","Escoger Obj. Especifico N2",)&amp;" "&amp;(IF(K6024="","Escoger Obj. Operativo N4",)&amp;" "&amp;(IF(L6024=""," Llenar Modalidad de Servicio ",)&amp;""&amp;(IF(M6024=""," Llenar Meta de Cobertura ",)&amp;" "&amp;(IF(N6024="","Llenar Indicador",)&amp;" "&amp;(IF(O6024="","Llenar Actividad PAPP",)&amp;" "&amp;(IF(P6024="","Llenar Metas",)&amp;" "&amp;(IF(Q6024="","Llenar Indicador",)&amp;" "&amp;(IF(AF6024="","Escoger Nro. programa",)&amp;" "&amp;(IF(AH6024="","Escoger Nro. Actividad e-Sigef",)&amp;" "&amp;(IF(AK6024="","Escoger direccionamiento de gasto",)&amp;" "&amp;(IF(AL6024="","Escoger Grupo de Gasto",)&amp;" "&amp;(IF(AM6024="","Escoger Item Presupuestario",)&amp;" "&amp;(IF(AO6024="","Llenar valor de actividad",))))))))))))))))))))," ")</f>
        <v xml:space="preserve"> </v>
      </c>
      <c r="BE6024" s="92">
        <f t="shared" si="373"/>
        <v>0</v>
      </c>
    </row>
    <row r="6025" spans="1:57" s="74" customFormat="1" ht="50.1" customHeight="1" x14ac:dyDescent="0.2">
      <c r="A6025" s="78"/>
      <c r="B6025" s="78"/>
      <c r="C6025" s="78"/>
      <c r="D6025" s="78"/>
      <c r="E6025" s="79" t="str">
        <f>+IF(C6025&lt;&gt;"",VLOOKUP(MID(C6025,18,5),NIVELES!$A$133:$B$213,2,0),"")</f>
        <v/>
      </c>
      <c r="F6025" s="80"/>
      <c r="G6025" s="81" t="str">
        <f>+IF(F6025&lt;&gt;"",VLOOKUP(F6025,NIVELES!$A$246:$C$464,3,0),"")</f>
        <v/>
      </c>
      <c r="H6025" s="82"/>
      <c r="I6025" s="78"/>
      <c r="J6025" s="78"/>
      <c r="K6025" s="78"/>
      <c r="L6025" s="78"/>
      <c r="M6025" s="78"/>
      <c r="N6025" s="78"/>
      <c r="O6025" s="78"/>
      <c r="P6025" s="82"/>
      <c r="Q6025" s="78"/>
      <c r="R6025" s="82"/>
      <c r="S6025" s="82"/>
      <c r="T6025" s="82"/>
      <c r="U6025" s="82"/>
      <c r="V6025" s="82"/>
      <c r="W6025" s="82"/>
      <c r="X6025" s="82"/>
      <c r="Y6025" s="82"/>
      <c r="Z6025" s="82"/>
      <c r="AA6025" s="82"/>
      <c r="AB6025" s="82"/>
      <c r="AC6025" s="82"/>
      <c r="AD6025" s="85" t="str">
        <f>IF(A6025&lt;&gt;"",IF(D6025="DIRECCIÓN_DE_TRANSFERENCIAS","280 0031",VLOOKUP(C6025,NIVELES!$A$14:$B$105,2,0)),"")</f>
        <v/>
      </c>
      <c r="AE6025" s="86"/>
      <c r="AF6025" s="86"/>
      <c r="AG6025" s="79" t="str">
        <f>+IF(AF6025&lt;&gt;"",VLOOKUP(AF6025,NIVELES!$A$666:$B$673,2,0),"")</f>
        <v/>
      </c>
      <c r="AH6025" s="78"/>
      <c r="AI6025" s="79" t="str">
        <f>IF(AH6025&lt;&gt;"",VLOOKUP(CONCATENATE(AG6025,AH6025),NIVELES!$B$676:$C$745,2,0),"")</f>
        <v/>
      </c>
      <c r="AJ6025" s="78"/>
      <c r="AK6025" s="79" t="str">
        <f>+IF(AJ6025&lt;&gt;"",VLOOKUP(AJ6025,NIVELES!$A$816:$B$892,2,0),"")</f>
        <v/>
      </c>
      <c r="AL6025" s="78"/>
      <c r="AM6025" s="78"/>
      <c r="AN6025" s="79" t="str">
        <f>IF(AM6025&lt;&gt;"",+VLOOKUP(AM6025,NIVELES!$A$1652:$B$2466,2,0),"")</f>
        <v/>
      </c>
      <c r="AO6025" s="87"/>
      <c r="AP6025" s="88"/>
      <c r="AQ6025" s="88"/>
      <c r="AR6025" s="88"/>
      <c r="AS6025" s="88"/>
      <c r="AT6025" s="88"/>
      <c r="AU6025" s="88"/>
      <c r="AV6025" s="88"/>
      <c r="AW6025" s="88"/>
      <c r="AX6025" s="88"/>
      <c r="AY6025" s="88"/>
      <c r="AZ6025" s="88"/>
      <c r="BA6025" s="88"/>
      <c r="BB6025" s="89">
        <f t="shared" si="375"/>
        <v>0</v>
      </c>
      <c r="BC6025" s="90" t="str">
        <f t="shared" si="374"/>
        <v xml:space="preserve"> </v>
      </c>
      <c r="BD6025" s="91" t="str">
        <f t="shared" si="376"/>
        <v xml:space="preserve"> </v>
      </c>
      <c r="BE6025" s="92">
        <f t="shared" ref="BE6025:BE6088" si="377">SUBTOTAL(9,R6025:AC6025)</f>
        <v>0</v>
      </c>
    </row>
    <row r="6026" spans="1:57" s="74" customFormat="1" ht="50.1" customHeight="1" x14ac:dyDescent="0.2">
      <c r="A6026" s="78"/>
      <c r="B6026" s="78"/>
      <c r="C6026" s="78"/>
      <c r="D6026" s="78"/>
      <c r="E6026" s="79" t="str">
        <f>+IF(C6026&lt;&gt;"",VLOOKUP(MID(C6026,18,5),NIVELES!$A$133:$B$213,2,0),"")</f>
        <v/>
      </c>
      <c r="F6026" s="80"/>
      <c r="G6026" s="81" t="str">
        <f>+IF(F6026&lt;&gt;"",VLOOKUP(F6026,NIVELES!$A$246:$C$464,3,0),"")</f>
        <v/>
      </c>
      <c r="H6026" s="82"/>
      <c r="I6026" s="78"/>
      <c r="J6026" s="78"/>
      <c r="K6026" s="78"/>
      <c r="L6026" s="78"/>
      <c r="M6026" s="78"/>
      <c r="N6026" s="78"/>
      <c r="O6026" s="78"/>
      <c r="P6026" s="82"/>
      <c r="Q6026" s="78"/>
      <c r="R6026" s="82"/>
      <c r="S6026" s="82"/>
      <c r="T6026" s="82"/>
      <c r="U6026" s="82"/>
      <c r="V6026" s="82"/>
      <c r="W6026" s="82"/>
      <c r="X6026" s="82"/>
      <c r="Y6026" s="82"/>
      <c r="Z6026" s="82"/>
      <c r="AA6026" s="82"/>
      <c r="AB6026" s="82"/>
      <c r="AC6026" s="82"/>
      <c r="AD6026" s="85" t="str">
        <f>IF(A6026&lt;&gt;"",IF(D6026="DIRECCIÓN_DE_TRANSFERENCIAS","280 0031",VLOOKUP(C6026,NIVELES!$A$14:$B$105,2,0)),"")</f>
        <v/>
      </c>
      <c r="AE6026" s="86"/>
      <c r="AF6026" s="86"/>
      <c r="AG6026" s="79" t="str">
        <f>+IF(AF6026&lt;&gt;"",VLOOKUP(AF6026,NIVELES!$A$666:$B$673,2,0),"")</f>
        <v/>
      </c>
      <c r="AH6026" s="78"/>
      <c r="AI6026" s="79" t="str">
        <f>IF(AH6026&lt;&gt;"",VLOOKUP(CONCATENATE(AG6026,AH6026),NIVELES!$B$676:$C$745,2,0),"")</f>
        <v/>
      </c>
      <c r="AJ6026" s="78"/>
      <c r="AK6026" s="79" t="str">
        <f>+IF(AJ6026&lt;&gt;"",VLOOKUP(AJ6026,NIVELES!$A$816:$B$892,2,0),"")</f>
        <v/>
      </c>
      <c r="AL6026" s="78"/>
      <c r="AM6026" s="78"/>
      <c r="AN6026" s="79" t="str">
        <f>IF(AM6026&lt;&gt;"",+VLOOKUP(AM6026,NIVELES!$A$1652:$B$2466,2,0),"")</f>
        <v/>
      </c>
      <c r="AO6026" s="87"/>
      <c r="AP6026" s="88"/>
      <c r="AQ6026" s="88"/>
      <c r="AR6026" s="88"/>
      <c r="AS6026" s="88"/>
      <c r="AT6026" s="88"/>
      <c r="AU6026" s="88"/>
      <c r="AV6026" s="88"/>
      <c r="AW6026" s="88"/>
      <c r="AX6026" s="88"/>
      <c r="AY6026" s="88"/>
      <c r="AZ6026" s="88"/>
      <c r="BA6026" s="88"/>
      <c r="BB6026" s="89">
        <f t="shared" si="375"/>
        <v>0</v>
      </c>
      <c r="BC6026" s="90" t="str">
        <f t="shared" si="374"/>
        <v xml:space="preserve"> </v>
      </c>
      <c r="BD6026" s="91" t="str">
        <f t="shared" si="376"/>
        <v xml:space="preserve"> </v>
      </c>
      <c r="BE6026" s="92">
        <f t="shared" si="377"/>
        <v>0</v>
      </c>
    </row>
    <row r="6027" spans="1:57" s="74" customFormat="1" ht="50.1" customHeight="1" x14ac:dyDescent="0.2">
      <c r="A6027" s="78"/>
      <c r="B6027" s="78"/>
      <c r="C6027" s="78"/>
      <c r="D6027" s="78"/>
      <c r="E6027" s="79" t="str">
        <f>+IF(C6027&lt;&gt;"",VLOOKUP(MID(C6027,18,5),NIVELES!$A$133:$B$213,2,0),"")</f>
        <v/>
      </c>
      <c r="F6027" s="80"/>
      <c r="G6027" s="81" t="str">
        <f>+IF(F6027&lt;&gt;"",VLOOKUP(F6027,NIVELES!$A$246:$C$464,3,0),"")</f>
        <v/>
      </c>
      <c r="H6027" s="82"/>
      <c r="I6027" s="78"/>
      <c r="J6027" s="78"/>
      <c r="K6027" s="78"/>
      <c r="L6027" s="78"/>
      <c r="M6027" s="78"/>
      <c r="N6027" s="78"/>
      <c r="O6027" s="78"/>
      <c r="P6027" s="82"/>
      <c r="Q6027" s="78"/>
      <c r="R6027" s="82"/>
      <c r="S6027" s="82"/>
      <c r="T6027" s="82"/>
      <c r="U6027" s="82"/>
      <c r="V6027" s="82"/>
      <c r="W6027" s="82"/>
      <c r="X6027" s="82"/>
      <c r="Y6027" s="82"/>
      <c r="Z6027" s="82"/>
      <c r="AA6027" s="82"/>
      <c r="AB6027" s="82"/>
      <c r="AC6027" s="82"/>
      <c r="AD6027" s="85" t="str">
        <f>IF(A6027&lt;&gt;"",IF(D6027="DIRECCIÓN_DE_TRANSFERENCIAS","280 0031",VLOOKUP(C6027,NIVELES!$A$14:$B$105,2,0)),"")</f>
        <v/>
      </c>
      <c r="AE6027" s="86"/>
      <c r="AF6027" s="86"/>
      <c r="AG6027" s="79" t="str">
        <f>+IF(AF6027&lt;&gt;"",VLOOKUP(AF6027,NIVELES!$A$666:$B$673,2,0),"")</f>
        <v/>
      </c>
      <c r="AH6027" s="78"/>
      <c r="AI6027" s="79" t="str">
        <f>IF(AH6027&lt;&gt;"",VLOOKUP(CONCATENATE(AG6027,AH6027),NIVELES!$B$676:$C$745,2,0),"")</f>
        <v/>
      </c>
      <c r="AJ6027" s="78"/>
      <c r="AK6027" s="79" t="str">
        <f>+IF(AJ6027&lt;&gt;"",VLOOKUP(AJ6027,NIVELES!$A$816:$B$892,2,0),"")</f>
        <v/>
      </c>
      <c r="AL6027" s="78"/>
      <c r="AM6027" s="78"/>
      <c r="AN6027" s="79" t="str">
        <f>IF(AM6027&lt;&gt;"",+VLOOKUP(AM6027,NIVELES!$A$1652:$B$2466,2,0),"")</f>
        <v/>
      </c>
      <c r="AO6027" s="87"/>
      <c r="AP6027" s="88"/>
      <c r="AQ6027" s="88"/>
      <c r="AR6027" s="88"/>
      <c r="AS6027" s="88"/>
      <c r="AT6027" s="88"/>
      <c r="AU6027" s="88"/>
      <c r="AV6027" s="88"/>
      <c r="AW6027" s="88"/>
      <c r="AX6027" s="88"/>
      <c r="AY6027" s="88"/>
      <c r="AZ6027" s="88"/>
      <c r="BA6027" s="88"/>
      <c r="BB6027" s="89">
        <f t="shared" si="375"/>
        <v>0</v>
      </c>
      <c r="BC6027" s="90" t="str">
        <f t="shared" si="374"/>
        <v xml:space="preserve"> </v>
      </c>
      <c r="BD6027" s="91" t="str">
        <f t="shared" si="376"/>
        <v xml:space="preserve"> </v>
      </c>
      <c r="BE6027" s="92">
        <f t="shared" si="377"/>
        <v>0</v>
      </c>
    </row>
    <row r="6028" spans="1:57" s="74" customFormat="1" ht="50.1" customHeight="1" x14ac:dyDescent="0.2">
      <c r="A6028" s="78"/>
      <c r="B6028" s="78"/>
      <c r="C6028" s="78"/>
      <c r="D6028" s="78"/>
      <c r="E6028" s="79" t="str">
        <f>+IF(C6028&lt;&gt;"",VLOOKUP(MID(C6028,18,5),NIVELES!$A$133:$B$213,2,0),"")</f>
        <v/>
      </c>
      <c r="F6028" s="80"/>
      <c r="G6028" s="81" t="str">
        <f>+IF(F6028&lt;&gt;"",VLOOKUP(F6028,NIVELES!$A$246:$C$464,3,0),"")</f>
        <v/>
      </c>
      <c r="H6028" s="82"/>
      <c r="I6028" s="78"/>
      <c r="J6028" s="78"/>
      <c r="K6028" s="78"/>
      <c r="L6028" s="78"/>
      <c r="M6028" s="78"/>
      <c r="N6028" s="78"/>
      <c r="O6028" s="78"/>
      <c r="P6028" s="82"/>
      <c r="Q6028" s="78"/>
      <c r="R6028" s="82"/>
      <c r="S6028" s="82"/>
      <c r="T6028" s="82"/>
      <c r="U6028" s="82"/>
      <c r="V6028" s="82"/>
      <c r="W6028" s="82"/>
      <c r="X6028" s="82"/>
      <c r="Y6028" s="82"/>
      <c r="Z6028" s="82"/>
      <c r="AA6028" s="82"/>
      <c r="AB6028" s="82"/>
      <c r="AC6028" s="82"/>
      <c r="AD6028" s="85" t="str">
        <f>IF(A6028&lt;&gt;"",IF(D6028="DIRECCIÓN_DE_TRANSFERENCIAS","280 0031",VLOOKUP(C6028,NIVELES!$A$14:$B$105,2,0)),"")</f>
        <v/>
      </c>
      <c r="AE6028" s="86"/>
      <c r="AF6028" s="86"/>
      <c r="AG6028" s="79" t="str">
        <f>+IF(AF6028&lt;&gt;"",VLOOKUP(AF6028,NIVELES!$A$666:$B$673,2,0),"")</f>
        <v/>
      </c>
      <c r="AH6028" s="78"/>
      <c r="AI6028" s="79" t="str">
        <f>IF(AH6028&lt;&gt;"",VLOOKUP(CONCATENATE(AG6028,AH6028),NIVELES!$B$676:$C$745,2,0),"")</f>
        <v/>
      </c>
      <c r="AJ6028" s="78"/>
      <c r="AK6028" s="79" t="str">
        <f>+IF(AJ6028&lt;&gt;"",VLOOKUP(AJ6028,NIVELES!$A$816:$B$892,2,0),"")</f>
        <v/>
      </c>
      <c r="AL6028" s="78"/>
      <c r="AM6028" s="78"/>
      <c r="AN6028" s="79" t="str">
        <f>IF(AM6028&lt;&gt;"",+VLOOKUP(AM6028,NIVELES!$A$1652:$B$2466,2,0),"")</f>
        <v/>
      </c>
      <c r="AO6028" s="87"/>
      <c r="AP6028" s="88"/>
      <c r="AQ6028" s="88"/>
      <c r="AR6028" s="88"/>
      <c r="AS6028" s="88"/>
      <c r="AT6028" s="88"/>
      <c r="AU6028" s="88"/>
      <c r="AV6028" s="88"/>
      <c r="AW6028" s="88"/>
      <c r="AX6028" s="88"/>
      <c r="AY6028" s="88"/>
      <c r="AZ6028" s="88"/>
      <c r="BA6028" s="88"/>
      <c r="BB6028" s="89">
        <f t="shared" si="375"/>
        <v>0</v>
      </c>
      <c r="BC6028" s="90" t="str">
        <f t="shared" si="374"/>
        <v xml:space="preserve"> </v>
      </c>
      <c r="BD6028" s="91" t="str">
        <f t="shared" si="376"/>
        <v xml:space="preserve"> </v>
      </c>
      <c r="BE6028" s="92">
        <f t="shared" si="377"/>
        <v>0</v>
      </c>
    </row>
    <row r="6029" spans="1:57" s="74" customFormat="1" ht="50.1" customHeight="1" x14ac:dyDescent="0.2">
      <c r="A6029" s="78"/>
      <c r="B6029" s="78"/>
      <c r="C6029" s="78"/>
      <c r="D6029" s="78"/>
      <c r="E6029" s="79" t="str">
        <f>+IF(C6029&lt;&gt;"",VLOOKUP(MID(C6029,18,5),NIVELES!$A$133:$B$213,2,0),"")</f>
        <v/>
      </c>
      <c r="F6029" s="80"/>
      <c r="G6029" s="81" t="str">
        <f>+IF(F6029&lt;&gt;"",VLOOKUP(F6029,NIVELES!$A$246:$C$464,3,0),"")</f>
        <v/>
      </c>
      <c r="H6029" s="82"/>
      <c r="I6029" s="78"/>
      <c r="J6029" s="78"/>
      <c r="K6029" s="78"/>
      <c r="L6029" s="78"/>
      <c r="M6029" s="78"/>
      <c r="N6029" s="78"/>
      <c r="O6029" s="78"/>
      <c r="P6029" s="82"/>
      <c r="Q6029" s="78"/>
      <c r="R6029" s="82"/>
      <c r="S6029" s="82"/>
      <c r="T6029" s="82"/>
      <c r="U6029" s="82"/>
      <c r="V6029" s="82"/>
      <c r="W6029" s="82"/>
      <c r="X6029" s="82"/>
      <c r="Y6029" s="82"/>
      <c r="Z6029" s="82"/>
      <c r="AA6029" s="82"/>
      <c r="AB6029" s="82"/>
      <c r="AC6029" s="82"/>
      <c r="AD6029" s="85" t="str">
        <f>IF(A6029&lt;&gt;"",IF(D6029="DIRECCIÓN_DE_TRANSFERENCIAS","280 0031",VLOOKUP(C6029,NIVELES!$A$14:$B$105,2,0)),"")</f>
        <v/>
      </c>
      <c r="AE6029" s="86"/>
      <c r="AF6029" s="86"/>
      <c r="AG6029" s="79" t="str">
        <f>+IF(AF6029&lt;&gt;"",VLOOKUP(AF6029,NIVELES!$A$666:$B$673,2,0),"")</f>
        <v/>
      </c>
      <c r="AH6029" s="78"/>
      <c r="AI6029" s="79" t="str">
        <f>IF(AH6029&lt;&gt;"",VLOOKUP(CONCATENATE(AG6029,AH6029),NIVELES!$B$676:$C$745,2,0),"")</f>
        <v/>
      </c>
      <c r="AJ6029" s="78"/>
      <c r="AK6029" s="79" t="str">
        <f>+IF(AJ6029&lt;&gt;"",VLOOKUP(AJ6029,NIVELES!$A$816:$B$892,2,0),"")</f>
        <v/>
      </c>
      <c r="AL6029" s="78"/>
      <c r="AM6029" s="78"/>
      <c r="AN6029" s="79" t="str">
        <f>IF(AM6029&lt;&gt;"",+VLOOKUP(AM6029,NIVELES!$A$1652:$B$2466,2,0),"")</f>
        <v/>
      </c>
      <c r="AO6029" s="87"/>
      <c r="AP6029" s="88"/>
      <c r="AQ6029" s="88"/>
      <c r="AR6029" s="88"/>
      <c r="AS6029" s="88"/>
      <c r="AT6029" s="88"/>
      <c r="AU6029" s="88"/>
      <c r="AV6029" s="88"/>
      <c r="AW6029" s="88"/>
      <c r="AX6029" s="88"/>
      <c r="AY6029" s="88"/>
      <c r="AZ6029" s="88"/>
      <c r="BA6029" s="88"/>
      <c r="BB6029" s="89">
        <f t="shared" si="375"/>
        <v>0</v>
      </c>
      <c r="BC6029" s="90" t="str">
        <f t="shared" si="374"/>
        <v xml:space="preserve"> </v>
      </c>
      <c r="BD6029" s="91" t="str">
        <f t="shared" si="376"/>
        <v xml:space="preserve"> </v>
      </c>
      <c r="BE6029" s="92">
        <f t="shared" si="377"/>
        <v>0</v>
      </c>
    </row>
    <row r="6030" spans="1:57" s="74" customFormat="1" ht="50.1" customHeight="1" x14ac:dyDescent="0.2">
      <c r="A6030" s="78"/>
      <c r="B6030" s="78"/>
      <c r="C6030" s="78"/>
      <c r="D6030" s="78"/>
      <c r="E6030" s="79" t="str">
        <f>+IF(C6030&lt;&gt;"",VLOOKUP(MID(C6030,18,5),NIVELES!$A$133:$B$213,2,0),"")</f>
        <v/>
      </c>
      <c r="F6030" s="80"/>
      <c r="G6030" s="81" t="str">
        <f>+IF(F6030&lt;&gt;"",VLOOKUP(F6030,NIVELES!$A$246:$C$464,3,0),"")</f>
        <v/>
      </c>
      <c r="H6030" s="82"/>
      <c r="I6030" s="78"/>
      <c r="J6030" s="78"/>
      <c r="K6030" s="78"/>
      <c r="L6030" s="78"/>
      <c r="M6030" s="78"/>
      <c r="N6030" s="78"/>
      <c r="O6030" s="78"/>
      <c r="P6030" s="82"/>
      <c r="Q6030" s="78"/>
      <c r="R6030" s="82"/>
      <c r="S6030" s="82"/>
      <c r="T6030" s="82"/>
      <c r="U6030" s="82"/>
      <c r="V6030" s="82"/>
      <c r="W6030" s="82"/>
      <c r="X6030" s="82"/>
      <c r="Y6030" s="82"/>
      <c r="Z6030" s="82"/>
      <c r="AA6030" s="82"/>
      <c r="AB6030" s="82"/>
      <c r="AC6030" s="82"/>
      <c r="AD6030" s="85" t="str">
        <f>IF(A6030&lt;&gt;"",IF(D6030="DIRECCIÓN_DE_TRANSFERENCIAS","280 0031",VLOOKUP(C6030,NIVELES!$A$14:$B$105,2,0)),"")</f>
        <v/>
      </c>
      <c r="AE6030" s="86"/>
      <c r="AF6030" s="86"/>
      <c r="AG6030" s="79" t="str">
        <f>+IF(AF6030&lt;&gt;"",VLOOKUP(AF6030,NIVELES!$A$666:$B$673,2,0),"")</f>
        <v/>
      </c>
      <c r="AH6030" s="78"/>
      <c r="AI6030" s="79" t="str">
        <f>IF(AH6030&lt;&gt;"",VLOOKUP(CONCATENATE(AG6030,AH6030),NIVELES!$B$676:$C$745,2,0),"")</f>
        <v/>
      </c>
      <c r="AJ6030" s="78"/>
      <c r="AK6030" s="79" t="str">
        <f>+IF(AJ6030&lt;&gt;"",VLOOKUP(AJ6030,NIVELES!$A$816:$B$892,2,0),"")</f>
        <v/>
      </c>
      <c r="AL6030" s="78"/>
      <c r="AM6030" s="78"/>
      <c r="AN6030" s="79" t="str">
        <f>IF(AM6030&lt;&gt;"",+VLOOKUP(AM6030,NIVELES!$A$1652:$B$2466,2,0),"")</f>
        <v/>
      </c>
      <c r="AO6030" s="87"/>
      <c r="AP6030" s="88"/>
      <c r="AQ6030" s="88"/>
      <c r="AR6030" s="88"/>
      <c r="AS6030" s="88"/>
      <c r="AT6030" s="88"/>
      <c r="AU6030" s="88"/>
      <c r="AV6030" s="88"/>
      <c r="AW6030" s="88"/>
      <c r="AX6030" s="88"/>
      <c r="AY6030" s="88"/>
      <c r="AZ6030" s="88"/>
      <c r="BA6030" s="88"/>
      <c r="BB6030" s="89">
        <f t="shared" si="375"/>
        <v>0</v>
      </c>
      <c r="BC6030" s="90" t="str">
        <f t="shared" si="374"/>
        <v xml:space="preserve"> </v>
      </c>
      <c r="BD6030" s="91" t="str">
        <f t="shared" si="376"/>
        <v xml:space="preserve"> </v>
      </c>
      <c r="BE6030" s="92">
        <f t="shared" si="377"/>
        <v>0</v>
      </c>
    </row>
    <row r="6031" spans="1:57" s="74" customFormat="1" ht="50.1" customHeight="1" x14ac:dyDescent="0.2">
      <c r="A6031" s="78"/>
      <c r="B6031" s="78"/>
      <c r="C6031" s="78"/>
      <c r="D6031" s="78"/>
      <c r="E6031" s="79" t="str">
        <f>+IF(C6031&lt;&gt;"",VLOOKUP(MID(C6031,18,5),NIVELES!$A$133:$B$213,2,0),"")</f>
        <v/>
      </c>
      <c r="F6031" s="80"/>
      <c r="G6031" s="81" t="str">
        <f>+IF(F6031&lt;&gt;"",VLOOKUP(F6031,NIVELES!$A$246:$C$464,3,0),"")</f>
        <v/>
      </c>
      <c r="H6031" s="82"/>
      <c r="I6031" s="78"/>
      <c r="J6031" s="78"/>
      <c r="K6031" s="78"/>
      <c r="L6031" s="78"/>
      <c r="M6031" s="78"/>
      <c r="N6031" s="78"/>
      <c r="O6031" s="78"/>
      <c r="P6031" s="82"/>
      <c r="Q6031" s="78"/>
      <c r="R6031" s="82"/>
      <c r="S6031" s="82"/>
      <c r="T6031" s="82"/>
      <c r="U6031" s="82"/>
      <c r="V6031" s="82"/>
      <c r="W6031" s="82"/>
      <c r="X6031" s="82"/>
      <c r="Y6031" s="82"/>
      <c r="Z6031" s="82"/>
      <c r="AA6031" s="82"/>
      <c r="AB6031" s="82"/>
      <c r="AC6031" s="82"/>
      <c r="AD6031" s="85" t="str">
        <f>IF(A6031&lt;&gt;"",IF(D6031="DIRECCIÓN_DE_TRANSFERENCIAS","280 0031",VLOOKUP(C6031,NIVELES!$A$14:$B$105,2,0)),"")</f>
        <v/>
      </c>
      <c r="AE6031" s="86"/>
      <c r="AF6031" s="86"/>
      <c r="AG6031" s="79" t="str">
        <f>+IF(AF6031&lt;&gt;"",VLOOKUP(AF6031,NIVELES!$A$666:$B$673,2,0),"")</f>
        <v/>
      </c>
      <c r="AH6031" s="78"/>
      <c r="AI6031" s="79" t="str">
        <f>IF(AH6031&lt;&gt;"",VLOOKUP(CONCATENATE(AG6031,AH6031),NIVELES!$B$676:$C$745,2,0),"")</f>
        <v/>
      </c>
      <c r="AJ6031" s="78"/>
      <c r="AK6031" s="79" t="str">
        <f>+IF(AJ6031&lt;&gt;"",VLOOKUP(AJ6031,NIVELES!$A$816:$B$892,2,0),"")</f>
        <v/>
      </c>
      <c r="AL6031" s="78"/>
      <c r="AM6031" s="78"/>
      <c r="AN6031" s="79" t="str">
        <f>IF(AM6031&lt;&gt;"",+VLOOKUP(AM6031,NIVELES!$A$1652:$B$2466,2,0),"")</f>
        <v/>
      </c>
      <c r="AO6031" s="87"/>
      <c r="AP6031" s="88"/>
      <c r="AQ6031" s="88"/>
      <c r="AR6031" s="88"/>
      <c r="AS6031" s="88"/>
      <c r="AT6031" s="88"/>
      <c r="AU6031" s="88"/>
      <c r="AV6031" s="88"/>
      <c r="AW6031" s="88"/>
      <c r="AX6031" s="88"/>
      <c r="AY6031" s="88"/>
      <c r="AZ6031" s="88"/>
      <c r="BA6031" s="88"/>
      <c r="BB6031" s="89">
        <f t="shared" si="375"/>
        <v>0</v>
      </c>
      <c r="BC6031" s="90" t="str">
        <f t="shared" si="374"/>
        <v xml:space="preserve"> </v>
      </c>
      <c r="BD6031" s="91" t="str">
        <f t="shared" si="376"/>
        <v xml:space="preserve"> </v>
      </c>
      <c r="BE6031" s="92">
        <f t="shared" si="377"/>
        <v>0</v>
      </c>
    </row>
    <row r="6032" spans="1:57" s="74" customFormat="1" ht="50.1" customHeight="1" x14ac:dyDescent="0.2">
      <c r="A6032" s="78"/>
      <c r="B6032" s="78"/>
      <c r="C6032" s="78"/>
      <c r="D6032" s="78"/>
      <c r="E6032" s="79" t="str">
        <f>+IF(C6032&lt;&gt;"",VLOOKUP(MID(C6032,18,5),NIVELES!$A$133:$B$213,2,0),"")</f>
        <v/>
      </c>
      <c r="F6032" s="80"/>
      <c r="G6032" s="81" t="str">
        <f>+IF(F6032&lt;&gt;"",VLOOKUP(F6032,NIVELES!$A$246:$C$464,3,0),"")</f>
        <v/>
      </c>
      <c r="H6032" s="82"/>
      <c r="I6032" s="78"/>
      <c r="J6032" s="78"/>
      <c r="K6032" s="78"/>
      <c r="L6032" s="78"/>
      <c r="M6032" s="78"/>
      <c r="N6032" s="78"/>
      <c r="O6032" s="78"/>
      <c r="P6032" s="82"/>
      <c r="Q6032" s="78"/>
      <c r="R6032" s="82"/>
      <c r="S6032" s="82"/>
      <c r="T6032" s="82"/>
      <c r="U6032" s="82"/>
      <c r="V6032" s="82"/>
      <c r="W6032" s="82"/>
      <c r="X6032" s="82"/>
      <c r="Y6032" s="82"/>
      <c r="Z6032" s="82"/>
      <c r="AA6032" s="82"/>
      <c r="AB6032" s="82"/>
      <c r="AC6032" s="82"/>
      <c r="AD6032" s="85" t="str">
        <f>IF(A6032&lt;&gt;"",IF(D6032="DIRECCIÓN_DE_TRANSFERENCIAS","280 0031",VLOOKUP(C6032,NIVELES!$A$14:$B$105,2,0)),"")</f>
        <v/>
      </c>
      <c r="AE6032" s="86"/>
      <c r="AF6032" s="86"/>
      <c r="AG6032" s="79" t="str">
        <f>+IF(AF6032&lt;&gt;"",VLOOKUP(AF6032,NIVELES!$A$666:$B$673,2,0),"")</f>
        <v/>
      </c>
      <c r="AH6032" s="78"/>
      <c r="AI6032" s="79" t="str">
        <f>IF(AH6032&lt;&gt;"",VLOOKUP(CONCATENATE(AG6032,AH6032),NIVELES!$B$676:$C$745,2,0),"")</f>
        <v/>
      </c>
      <c r="AJ6032" s="78"/>
      <c r="AK6032" s="79" t="str">
        <f>+IF(AJ6032&lt;&gt;"",VLOOKUP(AJ6032,NIVELES!$A$816:$B$892,2,0),"")</f>
        <v/>
      </c>
      <c r="AL6032" s="78"/>
      <c r="AM6032" s="78"/>
      <c r="AN6032" s="79" t="str">
        <f>IF(AM6032&lt;&gt;"",+VLOOKUP(AM6032,NIVELES!$A$1652:$B$2466,2,0),"")</f>
        <v/>
      </c>
      <c r="AO6032" s="87"/>
      <c r="AP6032" s="88"/>
      <c r="AQ6032" s="88"/>
      <c r="AR6032" s="88"/>
      <c r="AS6032" s="88"/>
      <c r="AT6032" s="88"/>
      <c r="AU6032" s="88"/>
      <c r="AV6032" s="88"/>
      <c r="AW6032" s="88"/>
      <c r="AX6032" s="88"/>
      <c r="AY6032" s="88"/>
      <c r="AZ6032" s="88"/>
      <c r="BA6032" s="88"/>
      <c r="BB6032" s="89">
        <f t="shared" si="375"/>
        <v>0</v>
      </c>
      <c r="BC6032" s="90" t="str">
        <f t="shared" si="374"/>
        <v xml:space="preserve"> </v>
      </c>
      <c r="BD6032" s="91" t="str">
        <f t="shared" si="376"/>
        <v xml:space="preserve"> </v>
      </c>
      <c r="BE6032" s="92">
        <f t="shared" si="377"/>
        <v>0</v>
      </c>
    </row>
    <row r="6033" spans="1:57" s="74" customFormat="1" ht="50.1" customHeight="1" x14ac:dyDescent="0.2">
      <c r="A6033" s="78"/>
      <c r="B6033" s="78"/>
      <c r="C6033" s="78"/>
      <c r="D6033" s="78"/>
      <c r="E6033" s="79" t="str">
        <f>+IF(C6033&lt;&gt;"",VLOOKUP(MID(C6033,18,5),NIVELES!$A$133:$B$213,2,0),"")</f>
        <v/>
      </c>
      <c r="F6033" s="80"/>
      <c r="G6033" s="81" t="str">
        <f>+IF(F6033&lt;&gt;"",VLOOKUP(F6033,NIVELES!$A$246:$C$464,3,0),"")</f>
        <v/>
      </c>
      <c r="H6033" s="82"/>
      <c r="I6033" s="78"/>
      <c r="J6033" s="78"/>
      <c r="K6033" s="78"/>
      <c r="L6033" s="78"/>
      <c r="M6033" s="78"/>
      <c r="N6033" s="78"/>
      <c r="O6033" s="78"/>
      <c r="P6033" s="82"/>
      <c r="Q6033" s="78"/>
      <c r="R6033" s="82"/>
      <c r="S6033" s="82"/>
      <c r="T6033" s="82"/>
      <c r="U6033" s="82"/>
      <c r="V6033" s="82"/>
      <c r="W6033" s="82"/>
      <c r="X6033" s="82"/>
      <c r="Y6033" s="82"/>
      <c r="Z6033" s="82"/>
      <c r="AA6033" s="82"/>
      <c r="AB6033" s="82"/>
      <c r="AC6033" s="82"/>
      <c r="AD6033" s="85" t="str">
        <f>IF(A6033&lt;&gt;"",IF(D6033="DIRECCIÓN_DE_TRANSFERENCIAS","280 0031",VLOOKUP(C6033,NIVELES!$A$14:$B$105,2,0)),"")</f>
        <v/>
      </c>
      <c r="AE6033" s="86"/>
      <c r="AF6033" s="86"/>
      <c r="AG6033" s="79" t="str">
        <f>+IF(AF6033&lt;&gt;"",VLOOKUP(AF6033,NIVELES!$A$666:$B$673,2,0),"")</f>
        <v/>
      </c>
      <c r="AH6033" s="78"/>
      <c r="AI6033" s="79" t="str">
        <f>IF(AH6033&lt;&gt;"",VLOOKUP(CONCATENATE(AG6033,AH6033),NIVELES!$B$676:$C$745,2,0),"")</f>
        <v/>
      </c>
      <c r="AJ6033" s="78"/>
      <c r="AK6033" s="79" t="str">
        <f>+IF(AJ6033&lt;&gt;"",VLOOKUP(AJ6033,NIVELES!$A$816:$B$892,2,0),"")</f>
        <v/>
      </c>
      <c r="AL6033" s="78"/>
      <c r="AM6033" s="78"/>
      <c r="AN6033" s="79" t="str">
        <f>IF(AM6033&lt;&gt;"",+VLOOKUP(AM6033,NIVELES!$A$1652:$B$2466,2,0),"")</f>
        <v/>
      </c>
      <c r="AO6033" s="87"/>
      <c r="AP6033" s="88"/>
      <c r="AQ6033" s="88"/>
      <c r="AR6033" s="88"/>
      <c r="AS6033" s="88"/>
      <c r="AT6033" s="88"/>
      <c r="AU6033" s="88"/>
      <c r="AV6033" s="88"/>
      <c r="AW6033" s="88"/>
      <c r="AX6033" s="88"/>
      <c r="AY6033" s="88"/>
      <c r="AZ6033" s="88"/>
      <c r="BA6033" s="88"/>
      <c r="BB6033" s="89">
        <f t="shared" si="375"/>
        <v>0</v>
      </c>
      <c r="BC6033" s="90" t="str">
        <f t="shared" si="374"/>
        <v xml:space="preserve"> </v>
      </c>
      <c r="BD6033" s="91" t="str">
        <f t="shared" si="376"/>
        <v xml:space="preserve"> </v>
      </c>
      <c r="BE6033" s="92">
        <f t="shared" si="377"/>
        <v>0</v>
      </c>
    </row>
    <row r="6034" spans="1:57" s="74" customFormat="1" ht="50.1" customHeight="1" x14ac:dyDescent="0.2">
      <c r="A6034" s="78"/>
      <c r="B6034" s="78"/>
      <c r="C6034" s="78"/>
      <c r="D6034" s="78"/>
      <c r="E6034" s="79" t="str">
        <f>+IF(C6034&lt;&gt;"",VLOOKUP(MID(C6034,18,5),NIVELES!$A$133:$B$213,2,0),"")</f>
        <v/>
      </c>
      <c r="F6034" s="80"/>
      <c r="G6034" s="81" t="str">
        <f>+IF(F6034&lt;&gt;"",VLOOKUP(F6034,NIVELES!$A$246:$C$464,3,0),"")</f>
        <v/>
      </c>
      <c r="H6034" s="82"/>
      <c r="I6034" s="78"/>
      <c r="J6034" s="78"/>
      <c r="K6034" s="78"/>
      <c r="L6034" s="78"/>
      <c r="M6034" s="78"/>
      <c r="N6034" s="78"/>
      <c r="O6034" s="78"/>
      <c r="P6034" s="82"/>
      <c r="Q6034" s="78"/>
      <c r="R6034" s="82"/>
      <c r="S6034" s="82"/>
      <c r="T6034" s="82"/>
      <c r="U6034" s="82"/>
      <c r="V6034" s="82"/>
      <c r="W6034" s="82"/>
      <c r="X6034" s="82"/>
      <c r="Y6034" s="82"/>
      <c r="Z6034" s="82"/>
      <c r="AA6034" s="82"/>
      <c r="AB6034" s="82"/>
      <c r="AC6034" s="82"/>
      <c r="AD6034" s="85" t="str">
        <f>IF(A6034&lt;&gt;"",IF(D6034="DIRECCIÓN_DE_TRANSFERENCIAS","280 0031",VLOOKUP(C6034,NIVELES!$A$14:$B$105,2,0)),"")</f>
        <v/>
      </c>
      <c r="AE6034" s="86"/>
      <c r="AF6034" s="86"/>
      <c r="AG6034" s="79" t="str">
        <f>+IF(AF6034&lt;&gt;"",VLOOKUP(AF6034,NIVELES!$A$666:$B$673,2,0),"")</f>
        <v/>
      </c>
      <c r="AH6034" s="78"/>
      <c r="AI6034" s="79" t="str">
        <f>IF(AH6034&lt;&gt;"",VLOOKUP(CONCATENATE(AG6034,AH6034),NIVELES!$B$676:$C$745,2,0),"")</f>
        <v/>
      </c>
      <c r="AJ6034" s="78"/>
      <c r="AK6034" s="79" t="str">
        <f>+IF(AJ6034&lt;&gt;"",VLOOKUP(AJ6034,NIVELES!$A$816:$B$892,2,0),"")</f>
        <v/>
      </c>
      <c r="AL6034" s="78"/>
      <c r="AM6034" s="78"/>
      <c r="AN6034" s="79" t="str">
        <f>IF(AM6034&lt;&gt;"",+VLOOKUP(AM6034,NIVELES!$A$1652:$B$2466,2,0),"")</f>
        <v/>
      </c>
      <c r="AO6034" s="87"/>
      <c r="AP6034" s="88"/>
      <c r="AQ6034" s="88"/>
      <c r="AR6034" s="88"/>
      <c r="AS6034" s="88"/>
      <c r="AT6034" s="88"/>
      <c r="AU6034" s="88"/>
      <c r="AV6034" s="88"/>
      <c r="AW6034" s="88"/>
      <c r="AX6034" s="88"/>
      <c r="AY6034" s="88"/>
      <c r="AZ6034" s="88"/>
      <c r="BA6034" s="88"/>
      <c r="BB6034" s="89">
        <f t="shared" si="375"/>
        <v>0</v>
      </c>
      <c r="BC6034" s="90" t="str">
        <f t="shared" si="374"/>
        <v xml:space="preserve"> </v>
      </c>
      <c r="BD6034" s="91" t="str">
        <f t="shared" si="376"/>
        <v xml:space="preserve"> </v>
      </c>
      <c r="BE6034" s="92">
        <f t="shared" si="377"/>
        <v>0</v>
      </c>
    </row>
    <row r="6035" spans="1:57" s="74" customFormat="1" ht="50.1" customHeight="1" x14ac:dyDescent="0.2">
      <c r="A6035" s="78"/>
      <c r="B6035" s="78"/>
      <c r="C6035" s="78"/>
      <c r="D6035" s="78"/>
      <c r="E6035" s="79" t="str">
        <f>+IF(C6035&lt;&gt;"",VLOOKUP(MID(C6035,18,5),NIVELES!$A$133:$B$213,2,0),"")</f>
        <v/>
      </c>
      <c r="F6035" s="80"/>
      <c r="G6035" s="81" t="str">
        <f>+IF(F6035&lt;&gt;"",VLOOKUP(F6035,NIVELES!$A$246:$C$464,3,0),"")</f>
        <v/>
      </c>
      <c r="H6035" s="82"/>
      <c r="I6035" s="78"/>
      <c r="J6035" s="78"/>
      <c r="K6035" s="78"/>
      <c r="L6035" s="78"/>
      <c r="M6035" s="78"/>
      <c r="N6035" s="78"/>
      <c r="O6035" s="78"/>
      <c r="P6035" s="82"/>
      <c r="Q6035" s="78"/>
      <c r="R6035" s="82"/>
      <c r="S6035" s="82"/>
      <c r="T6035" s="82"/>
      <c r="U6035" s="82"/>
      <c r="V6035" s="82"/>
      <c r="W6035" s="82"/>
      <c r="X6035" s="82"/>
      <c r="Y6035" s="82"/>
      <c r="Z6035" s="82"/>
      <c r="AA6035" s="82"/>
      <c r="AB6035" s="82"/>
      <c r="AC6035" s="82"/>
      <c r="AD6035" s="85" t="str">
        <f>IF(A6035&lt;&gt;"",IF(D6035="DIRECCIÓN_DE_TRANSFERENCIAS","280 0031",VLOOKUP(C6035,NIVELES!$A$14:$B$105,2,0)),"")</f>
        <v/>
      </c>
      <c r="AE6035" s="86"/>
      <c r="AF6035" s="86"/>
      <c r="AG6035" s="79" t="str">
        <f>+IF(AF6035&lt;&gt;"",VLOOKUP(AF6035,NIVELES!$A$666:$B$673,2,0),"")</f>
        <v/>
      </c>
      <c r="AH6035" s="78"/>
      <c r="AI6035" s="79" t="str">
        <f>IF(AH6035&lt;&gt;"",VLOOKUP(CONCATENATE(AG6035,AH6035),NIVELES!$B$676:$C$745,2,0),"")</f>
        <v/>
      </c>
      <c r="AJ6035" s="78"/>
      <c r="AK6035" s="79" t="str">
        <f>+IF(AJ6035&lt;&gt;"",VLOOKUP(AJ6035,NIVELES!$A$816:$B$892,2,0),"")</f>
        <v/>
      </c>
      <c r="AL6035" s="78"/>
      <c r="AM6035" s="78"/>
      <c r="AN6035" s="79" t="str">
        <f>IF(AM6035&lt;&gt;"",+VLOOKUP(AM6035,NIVELES!$A$1652:$B$2466,2,0),"")</f>
        <v/>
      </c>
      <c r="AO6035" s="87"/>
      <c r="AP6035" s="88"/>
      <c r="AQ6035" s="88"/>
      <c r="AR6035" s="88"/>
      <c r="AS6035" s="88"/>
      <c r="AT6035" s="88"/>
      <c r="AU6035" s="88"/>
      <c r="AV6035" s="88"/>
      <c r="AW6035" s="88"/>
      <c r="AX6035" s="88"/>
      <c r="AY6035" s="88"/>
      <c r="AZ6035" s="88"/>
      <c r="BA6035" s="88"/>
      <c r="BB6035" s="89">
        <f t="shared" si="375"/>
        <v>0</v>
      </c>
      <c r="BC6035" s="90" t="str">
        <f t="shared" si="374"/>
        <v xml:space="preserve"> </v>
      </c>
      <c r="BD6035" s="91" t="str">
        <f t="shared" si="376"/>
        <v xml:space="preserve"> </v>
      </c>
      <c r="BE6035" s="92">
        <f t="shared" si="377"/>
        <v>0</v>
      </c>
    </row>
    <row r="6036" spans="1:57" s="74" customFormat="1" ht="50.1" customHeight="1" x14ac:dyDescent="0.2">
      <c r="A6036" s="78"/>
      <c r="B6036" s="78"/>
      <c r="C6036" s="78"/>
      <c r="D6036" s="78"/>
      <c r="E6036" s="79" t="str">
        <f>+IF(C6036&lt;&gt;"",VLOOKUP(MID(C6036,18,5),NIVELES!$A$133:$B$213,2,0),"")</f>
        <v/>
      </c>
      <c r="F6036" s="80"/>
      <c r="G6036" s="81" t="str">
        <f>+IF(F6036&lt;&gt;"",VLOOKUP(F6036,NIVELES!$A$246:$C$464,3,0),"")</f>
        <v/>
      </c>
      <c r="H6036" s="82"/>
      <c r="I6036" s="78"/>
      <c r="J6036" s="78"/>
      <c r="K6036" s="78"/>
      <c r="L6036" s="78"/>
      <c r="M6036" s="78"/>
      <c r="N6036" s="78"/>
      <c r="O6036" s="78"/>
      <c r="P6036" s="82"/>
      <c r="Q6036" s="78"/>
      <c r="R6036" s="82"/>
      <c r="S6036" s="82"/>
      <c r="T6036" s="82"/>
      <c r="U6036" s="82"/>
      <c r="V6036" s="82"/>
      <c r="W6036" s="82"/>
      <c r="X6036" s="82"/>
      <c r="Y6036" s="82"/>
      <c r="Z6036" s="82"/>
      <c r="AA6036" s="82"/>
      <c r="AB6036" s="82"/>
      <c r="AC6036" s="82"/>
      <c r="AD6036" s="85" t="str">
        <f>IF(A6036&lt;&gt;"",IF(D6036="DIRECCIÓN_DE_TRANSFERENCIAS","280 0031",VLOOKUP(C6036,NIVELES!$A$14:$B$105,2,0)),"")</f>
        <v/>
      </c>
      <c r="AE6036" s="86"/>
      <c r="AF6036" s="86"/>
      <c r="AG6036" s="79" t="str">
        <f>+IF(AF6036&lt;&gt;"",VLOOKUP(AF6036,NIVELES!$A$666:$B$673,2,0),"")</f>
        <v/>
      </c>
      <c r="AH6036" s="78"/>
      <c r="AI6036" s="79" t="str">
        <f>IF(AH6036&lt;&gt;"",VLOOKUP(CONCATENATE(AG6036,AH6036),NIVELES!$B$676:$C$745,2,0),"")</f>
        <v/>
      </c>
      <c r="AJ6036" s="78"/>
      <c r="AK6036" s="79" t="str">
        <f>+IF(AJ6036&lt;&gt;"",VLOOKUP(AJ6036,NIVELES!$A$816:$B$892,2,0),"")</f>
        <v/>
      </c>
      <c r="AL6036" s="78"/>
      <c r="AM6036" s="78"/>
      <c r="AN6036" s="79" t="str">
        <f>IF(AM6036&lt;&gt;"",+VLOOKUP(AM6036,NIVELES!$A$1652:$B$2466,2,0),"")</f>
        <v/>
      </c>
      <c r="AO6036" s="87"/>
      <c r="AP6036" s="88"/>
      <c r="AQ6036" s="88"/>
      <c r="AR6036" s="88"/>
      <c r="AS6036" s="88"/>
      <c r="AT6036" s="88"/>
      <c r="AU6036" s="88"/>
      <c r="AV6036" s="88"/>
      <c r="AW6036" s="88"/>
      <c r="AX6036" s="88"/>
      <c r="AY6036" s="88"/>
      <c r="AZ6036" s="88"/>
      <c r="BA6036" s="88"/>
      <c r="BB6036" s="89">
        <f t="shared" si="375"/>
        <v>0</v>
      </c>
      <c r="BC6036" s="90" t="str">
        <f t="shared" si="374"/>
        <v xml:space="preserve"> </v>
      </c>
      <c r="BD6036" s="91" t="str">
        <f t="shared" si="376"/>
        <v xml:space="preserve"> </v>
      </c>
      <c r="BE6036" s="92">
        <f t="shared" si="377"/>
        <v>0</v>
      </c>
    </row>
    <row r="6037" spans="1:57" s="74" customFormat="1" ht="50.1" customHeight="1" x14ac:dyDescent="0.2">
      <c r="A6037" s="78"/>
      <c r="B6037" s="78"/>
      <c r="C6037" s="78"/>
      <c r="D6037" s="78"/>
      <c r="E6037" s="79" t="str">
        <f>+IF(C6037&lt;&gt;"",VLOOKUP(MID(C6037,18,5),NIVELES!$A$133:$B$213,2,0),"")</f>
        <v/>
      </c>
      <c r="F6037" s="80"/>
      <c r="G6037" s="81" t="str">
        <f>+IF(F6037&lt;&gt;"",VLOOKUP(F6037,NIVELES!$A$246:$C$464,3,0),"")</f>
        <v/>
      </c>
      <c r="H6037" s="82"/>
      <c r="I6037" s="78"/>
      <c r="J6037" s="78"/>
      <c r="K6037" s="78"/>
      <c r="L6037" s="78"/>
      <c r="M6037" s="78"/>
      <c r="N6037" s="78"/>
      <c r="O6037" s="78"/>
      <c r="P6037" s="82"/>
      <c r="Q6037" s="78"/>
      <c r="R6037" s="82"/>
      <c r="S6037" s="82"/>
      <c r="T6037" s="82"/>
      <c r="U6037" s="82"/>
      <c r="V6037" s="82"/>
      <c r="W6037" s="82"/>
      <c r="X6037" s="82"/>
      <c r="Y6037" s="82"/>
      <c r="Z6037" s="82"/>
      <c r="AA6037" s="82"/>
      <c r="AB6037" s="82"/>
      <c r="AC6037" s="82"/>
      <c r="AD6037" s="85" t="str">
        <f>IF(A6037&lt;&gt;"",IF(D6037="DIRECCIÓN_DE_TRANSFERENCIAS","280 0031",VLOOKUP(C6037,NIVELES!$A$14:$B$105,2,0)),"")</f>
        <v/>
      </c>
      <c r="AE6037" s="86"/>
      <c r="AF6037" s="86"/>
      <c r="AG6037" s="79" t="str">
        <f>+IF(AF6037&lt;&gt;"",VLOOKUP(AF6037,NIVELES!$A$666:$B$673,2,0),"")</f>
        <v/>
      </c>
      <c r="AH6037" s="78"/>
      <c r="AI6037" s="79" t="str">
        <f>IF(AH6037&lt;&gt;"",VLOOKUP(CONCATENATE(AG6037,AH6037),NIVELES!$B$676:$C$745,2,0),"")</f>
        <v/>
      </c>
      <c r="AJ6037" s="78"/>
      <c r="AK6037" s="79" t="str">
        <f>+IF(AJ6037&lt;&gt;"",VLOOKUP(AJ6037,NIVELES!$A$816:$B$892,2,0),"")</f>
        <v/>
      </c>
      <c r="AL6037" s="78"/>
      <c r="AM6037" s="78"/>
      <c r="AN6037" s="79" t="str">
        <f>IF(AM6037&lt;&gt;"",+VLOOKUP(AM6037,NIVELES!$A$1652:$B$2466,2,0),"")</f>
        <v/>
      </c>
      <c r="AO6037" s="87"/>
      <c r="AP6037" s="88"/>
      <c r="AQ6037" s="88"/>
      <c r="AR6037" s="88"/>
      <c r="AS6037" s="88"/>
      <c r="AT6037" s="88"/>
      <c r="AU6037" s="88"/>
      <c r="AV6037" s="88"/>
      <c r="AW6037" s="88"/>
      <c r="AX6037" s="88"/>
      <c r="AY6037" s="88"/>
      <c r="AZ6037" s="88"/>
      <c r="BA6037" s="88"/>
      <c r="BB6037" s="89">
        <f t="shared" si="375"/>
        <v>0</v>
      </c>
      <c r="BC6037" s="90" t="str">
        <f t="shared" si="374"/>
        <v xml:space="preserve"> </v>
      </c>
      <c r="BD6037" s="91" t="str">
        <f t="shared" si="376"/>
        <v xml:space="preserve"> </v>
      </c>
      <c r="BE6037" s="92">
        <f t="shared" si="377"/>
        <v>0</v>
      </c>
    </row>
    <row r="6038" spans="1:57" s="74" customFormat="1" ht="50.1" customHeight="1" x14ac:dyDescent="0.2">
      <c r="A6038" s="78"/>
      <c r="B6038" s="78"/>
      <c r="C6038" s="78"/>
      <c r="D6038" s="78"/>
      <c r="E6038" s="79" t="str">
        <f>+IF(C6038&lt;&gt;"",VLOOKUP(MID(C6038,18,5),NIVELES!$A$133:$B$213,2,0),"")</f>
        <v/>
      </c>
      <c r="F6038" s="80"/>
      <c r="G6038" s="81" t="str">
        <f>+IF(F6038&lt;&gt;"",VLOOKUP(F6038,NIVELES!$A$246:$C$464,3,0),"")</f>
        <v/>
      </c>
      <c r="H6038" s="82"/>
      <c r="I6038" s="78"/>
      <c r="J6038" s="78"/>
      <c r="K6038" s="78"/>
      <c r="L6038" s="78"/>
      <c r="M6038" s="78"/>
      <c r="N6038" s="78"/>
      <c r="O6038" s="78"/>
      <c r="P6038" s="82"/>
      <c r="Q6038" s="78"/>
      <c r="R6038" s="82"/>
      <c r="S6038" s="82"/>
      <c r="T6038" s="82"/>
      <c r="U6038" s="82"/>
      <c r="V6038" s="82"/>
      <c r="W6038" s="82"/>
      <c r="X6038" s="82"/>
      <c r="Y6038" s="82"/>
      <c r="Z6038" s="82"/>
      <c r="AA6038" s="82"/>
      <c r="AB6038" s="82"/>
      <c r="AC6038" s="82"/>
      <c r="AD6038" s="85" t="str">
        <f>IF(A6038&lt;&gt;"",IF(D6038="DIRECCIÓN_DE_TRANSFERENCIAS","280 0031",VLOOKUP(C6038,NIVELES!$A$14:$B$105,2,0)),"")</f>
        <v/>
      </c>
      <c r="AE6038" s="86"/>
      <c r="AF6038" s="86"/>
      <c r="AG6038" s="79" t="str">
        <f>+IF(AF6038&lt;&gt;"",VLOOKUP(AF6038,NIVELES!$A$666:$B$673,2,0),"")</f>
        <v/>
      </c>
      <c r="AH6038" s="78"/>
      <c r="AI6038" s="79" t="str">
        <f>IF(AH6038&lt;&gt;"",VLOOKUP(CONCATENATE(AG6038,AH6038),NIVELES!$B$676:$C$745,2,0),"")</f>
        <v/>
      </c>
      <c r="AJ6038" s="78"/>
      <c r="AK6038" s="79" t="str">
        <f>+IF(AJ6038&lt;&gt;"",VLOOKUP(AJ6038,NIVELES!$A$816:$B$892,2,0),"")</f>
        <v/>
      </c>
      <c r="AL6038" s="78"/>
      <c r="AM6038" s="78"/>
      <c r="AN6038" s="79" t="str">
        <f>IF(AM6038&lt;&gt;"",+VLOOKUP(AM6038,NIVELES!$A$1652:$B$2466,2,0),"")</f>
        <v/>
      </c>
      <c r="AO6038" s="87"/>
      <c r="AP6038" s="88"/>
      <c r="AQ6038" s="88"/>
      <c r="AR6038" s="88"/>
      <c r="AS6038" s="88"/>
      <c r="AT6038" s="88"/>
      <c r="AU6038" s="88"/>
      <c r="AV6038" s="88"/>
      <c r="AW6038" s="88"/>
      <c r="AX6038" s="88"/>
      <c r="AY6038" s="88"/>
      <c r="AZ6038" s="88"/>
      <c r="BA6038" s="88"/>
      <c r="BB6038" s="89">
        <f t="shared" si="375"/>
        <v>0</v>
      </c>
      <c r="BC6038" s="90" t="str">
        <f t="shared" si="374"/>
        <v xml:space="preserve"> </v>
      </c>
      <c r="BD6038" s="91" t="str">
        <f t="shared" si="376"/>
        <v xml:space="preserve"> </v>
      </c>
      <c r="BE6038" s="92">
        <f t="shared" si="377"/>
        <v>0</v>
      </c>
    </row>
    <row r="6039" spans="1:57" s="74" customFormat="1" ht="50.1" customHeight="1" x14ac:dyDescent="0.2">
      <c r="A6039" s="78"/>
      <c r="B6039" s="78"/>
      <c r="C6039" s="78"/>
      <c r="D6039" s="78"/>
      <c r="E6039" s="79" t="str">
        <f>+IF(C6039&lt;&gt;"",VLOOKUP(MID(C6039,18,5),NIVELES!$A$133:$B$213,2,0),"")</f>
        <v/>
      </c>
      <c r="F6039" s="80"/>
      <c r="G6039" s="81" t="str">
        <f>+IF(F6039&lt;&gt;"",VLOOKUP(F6039,NIVELES!$A$246:$C$464,3,0),"")</f>
        <v/>
      </c>
      <c r="H6039" s="82"/>
      <c r="I6039" s="78"/>
      <c r="J6039" s="78"/>
      <c r="K6039" s="78"/>
      <c r="L6039" s="78"/>
      <c r="M6039" s="78"/>
      <c r="N6039" s="78"/>
      <c r="O6039" s="78"/>
      <c r="P6039" s="82"/>
      <c r="Q6039" s="78"/>
      <c r="R6039" s="82"/>
      <c r="S6039" s="82"/>
      <c r="T6039" s="82"/>
      <c r="U6039" s="82"/>
      <c r="V6039" s="82"/>
      <c r="W6039" s="82"/>
      <c r="X6039" s="82"/>
      <c r="Y6039" s="82"/>
      <c r="Z6039" s="82"/>
      <c r="AA6039" s="82"/>
      <c r="AB6039" s="82"/>
      <c r="AC6039" s="82"/>
      <c r="AD6039" s="85" t="str">
        <f>IF(A6039&lt;&gt;"",IF(D6039="DIRECCIÓN_DE_TRANSFERENCIAS","280 0031",VLOOKUP(C6039,NIVELES!$A$14:$B$105,2,0)),"")</f>
        <v/>
      </c>
      <c r="AE6039" s="86"/>
      <c r="AF6039" s="86"/>
      <c r="AG6039" s="79" t="str">
        <f>+IF(AF6039&lt;&gt;"",VLOOKUP(AF6039,NIVELES!$A$666:$B$673,2,0),"")</f>
        <v/>
      </c>
      <c r="AH6039" s="78"/>
      <c r="AI6039" s="79" t="str">
        <f>IF(AH6039&lt;&gt;"",VLOOKUP(CONCATENATE(AG6039,AH6039),NIVELES!$B$676:$C$745,2,0),"")</f>
        <v/>
      </c>
      <c r="AJ6039" s="78"/>
      <c r="AK6039" s="79" t="str">
        <f>+IF(AJ6039&lt;&gt;"",VLOOKUP(AJ6039,NIVELES!$A$816:$B$892,2,0),"")</f>
        <v/>
      </c>
      <c r="AL6039" s="78"/>
      <c r="AM6039" s="78"/>
      <c r="AN6039" s="79" t="str">
        <f>IF(AM6039&lt;&gt;"",+VLOOKUP(AM6039,NIVELES!$A$1652:$B$2466,2,0),"")</f>
        <v/>
      </c>
      <c r="AO6039" s="87"/>
      <c r="AP6039" s="88"/>
      <c r="AQ6039" s="88"/>
      <c r="AR6039" s="88"/>
      <c r="AS6039" s="88"/>
      <c r="AT6039" s="88"/>
      <c r="AU6039" s="88"/>
      <c r="AV6039" s="88"/>
      <c r="AW6039" s="88"/>
      <c r="AX6039" s="88"/>
      <c r="AY6039" s="88"/>
      <c r="AZ6039" s="88"/>
      <c r="BA6039" s="88"/>
      <c r="BB6039" s="89">
        <f t="shared" si="375"/>
        <v>0</v>
      </c>
      <c r="BC6039" s="90" t="str">
        <f t="shared" si="374"/>
        <v xml:space="preserve"> </v>
      </c>
      <c r="BD6039" s="91" t="str">
        <f t="shared" si="376"/>
        <v xml:space="preserve"> </v>
      </c>
      <c r="BE6039" s="92">
        <f t="shared" si="377"/>
        <v>0</v>
      </c>
    </row>
    <row r="6040" spans="1:57" s="74" customFormat="1" ht="50.1" customHeight="1" x14ac:dyDescent="0.2">
      <c r="A6040" s="78"/>
      <c r="B6040" s="78"/>
      <c r="C6040" s="78"/>
      <c r="D6040" s="78"/>
      <c r="E6040" s="79" t="str">
        <f>+IF(C6040&lt;&gt;"",VLOOKUP(MID(C6040,18,5),NIVELES!$A$133:$B$213,2,0),"")</f>
        <v/>
      </c>
      <c r="F6040" s="80"/>
      <c r="G6040" s="81" t="str">
        <f>+IF(F6040&lt;&gt;"",VLOOKUP(F6040,NIVELES!$A$246:$C$464,3,0),"")</f>
        <v/>
      </c>
      <c r="H6040" s="82"/>
      <c r="I6040" s="78"/>
      <c r="J6040" s="78"/>
      <c r="K6040" s="78"/>
      <c r="L6040" s="78"/>
      <c r="M6040" s="78"/>
      <c r="N6040" s="78"/>
      <c r="O6040" s="78"/>
      <c r="P6040" s="82"/>
      <c r="Q6040" s="78"/>
      <c r="R6040" s="82"/>
      <c r="S6040" s="82"/>
      <c r="T6040" s="82"/>
      <c r="U6040" s="82"/>
      <c r="V6040" s="82"/>
      <c r="W6040" s="82"/>
      <c r="X6040" s="82"/>
      <c r="Y6040" s="82"/>
      <c r="Z6040" s="82"/>
      <c r="AA6040" s="82"/>
      <c r="AB6040" s="82"/>
      <c r="AC6040" s="82"/>
      <c r="AD6040" s="85" t="str">
        <f>IF(A6040&lt;&gt;"",IF(D6040="DIRECCIÓN_DE_TRANSFERENCIAS","280 0031",VLOOKUP(C6040,NIVELES!$A$14:$B$105,2,0)),"")</f>
        <v/>
      </c>
      <c r="AE6040" s="86"/>
      <c r="AF6040" s="86"/>
      <c r="AG6040" s="79" t="str">
        <f>+IF(AF6040&lt;&gt;"",VLOOKUP(AF6040,NIVELES!$A$666:$B$673,2,0),"")</f>
        <v/>
      </c>
      <c r="AH6040" s="78"/>
      <c r="AI6040" s="79" t="str">
        <f>IF(AH6040&lt;&gt;"",VLOOKUP(CONCATENATE(AG6040,AH6040),NIVELES!$B$676:$C$745,2,0),"")</f>
        <v/>
      </c>
      <c r="AJ6040" s="78"/>
      <c r="AK6040" s="79" t="str">
        <f>+IF(AJ6040&lt;&gt;"",VLOOKUP(AJ6040,NIVELES!$A$816:$B$892,2,0),"")</f>
        <v/>
      </c>
      <c r="AL6040" s="78"/>
      <c r="AM6040" s="78"/>
      <c r="AN6040" s="79" t="str">
        <f>IF(AM6040&lt;&gt;"",+VLOOKUP(AM6040,NIVELES!$A$1652:$B$2466,2,0),"")</f>
        <v/>
      </c>
      <c r="AO6040" s="87"/>
      <c r="AP6040" s="88"/>
      <c r="AQ6040" s="88"/>
      <c r="AR6040" s="88"/>
      <c r="AS6040" s="88"/>
      <c r="AT6040" s="88"/>
      <c r="AU6040" s="88"/>
      <c r="AV6040" s="88"/>
      <c r="AW6040" s="88"/>
      <c r="AX6040" s="88"/>
      <c r="AY6040" s="88"/>
      <c r="AZ6040" s="88"/>
      <c r="BA6040" s="88"/>
      <c r="BB6040" s="89">
        <f t="shared" si="375"/>
        <v>0</v>
      </c>
      <c r="BC6040" s="90" t="str">
        <f t="shared" si="374"/>
        <v xml:space="preserve"> </v>
      </c>
      <c r="BD6040" s="91" t="str">
        <f t="shared" si="376"/>
        <v xml:space="preserve"> </v>
      </c>
      <c r="BE6040" s="92">
        <f t="shared" si="377"/>
        <v>0</v>
      </c>
    </row>
    <row r="6041" spans="1:57" s="74" customFormat="1" ht="50.1" customHeight="1" x14ac:dyDescent="0.2">
      <c r="A6041" s="78"/>
      <c r="B6041" s="78"/>
      <c r="C6041" s="78"/>
      <c r="D6041" s="78"/>
      <c r="E6041" s="79" t="str">
        <f>+IF(C6041&lt;&gt;"",VLOOKUP(MID(C6041,18,5),NIVELES!$A$133:$B$213,2,0),"")</f>
        <v/>
      </c>
      <c r="F6041" s="80"/>
      <c r="G6041" s="81" t="str">
        <f>+IF(F6041&lt;&gt;"",VLOOKUP(F6041,NIVELES!$A$246:$C$464,3,0),"")</f>
        <v/>
      </c>
      <c r="H6041" s="82"/>
      <c r="I6041" s="78"/>
      <c r="J6041" s="78"/>
      <c r="K6041" s="78"/>
      <c r="L6041" s="78"/>
      <c r="M6041" s="78"/>
      <c r="N6041" s="78"/>
      <c r="O6041" s="78"/>
      <c r="P6041" s="82"/>
      <c r="Q6041" s="78"/>
      <c r="R6041" s="82"/>
      <c r="S6041" s="82"/>
      <c r="T6041" s="82"/>
      <c r="U6041" s="82"/>
      <c r="V6041" s="82"/>
      <c r="W6041" s="82"/>
      <c r="X6041" s="82"/>
      <c r="Y6041" s="82"/>
      <c r="Z6041" s="82"/>
      <c r="AA6041" s="82"/>
      <c r="AB6041" s="82"/>
      <c r="AC6041" s="82"/>
      <c r="AD6041" s="85" t="str">
        <f>IF(A6041&lt;&gt;"",IF(D6041="DIRECCIÓN_DE_TRANSFERENCIAS","280 0031",VLOOKUP(C6041,NIVELES!$A$14:$B$105,2,0)),"")</f>
        <v/>
      </c>
      <c r="AE6041" s="86"/>
      <c r="AF6041" s="86"/>
      <c r="AG6041" s="79" t="str">
        <f>+IF(AF6041&lt;&gt;"",VLOOKUP(AF6041,NIVELES!$A$666:$B$673,2,0),"")</f>
        <v/>
      </c>
      <c r="AH6041" s="78"/>
      <c r="AI6041" s="79" t="str">
        <f>IF(AH6041&lt;&gt;"",VLOOKUP(CONCATENATE(AG6041,AH6041),NIVELES!$B$676:$C$745,2,0),"")</f>
        <v/>
      </c>
      <c r="AJ6041" s="78"/>
      <c r="AK6041" s="79" t="str">
        <f>+IF(AJ6041&lt;&gt;"",VLOOKUP(AJ6041,NIVELES!$A$816:$B$892,2,0),"")</f>
        <v/>
      </c>
      <c r="AL6041" s="78"/>
      <c r="AM6041" s="78"/>
      <c r="AN6041" s="79" t="str">
        <f>IF(AM6041&lt;&gt;"",+VLOOKUP(AM6041,NIVELES!$A$1652:$B$2466,2,0),"")</f>
        <v/>
      </c>
      <c r="AO6041" s="87"/>
      <c r="AP6041" s="88"/>
      <c r="AQ6041" s="88"/>
      <c r="AR6041" s="88"/>
      <c r="AS6041" s="88"/>
      <c r="AT6041" s="88"/>
      <c r="AU6041" s="88"/>
      <c r="AV6041" s="88"/>
      <c r="AW6041" s="88"/>
      <c r="AX6041" s="88"/>
      <c r="AY6041" s="88"/>
      <c r="AZ6041" s="88"/>
      <c r="BA6041" s="88"/>
      <c r="BB6041" s="89">
        <f t="shared" si="375"/>
        <v>0</v>
      </c>
      <c r="BC6041" s="90" t="str">
        <f t="shared" si="374"/>
        <v xml:space="preserve"> </v>
      </c>
      <c r="BD6041" s="91" t="str">
        <f t="shared" si="376"/>
        <v xml:space="preserve"> </v>
      </c>
      <c r="BE6041" s="92">
        <f t="shared" si="377"/>
        <v>0</v>
      </c>
    </row>
    <row r="6042" spans="1:57" s="74" customFormat="1" ht="50.1" customHeight="1" x14ac:dyDescent="0.2">
      <c r="A6042" s="78"/>
      <c r="B6042" s="78"/>
      <c r="C6042" s="78"/>
      <c r="D6042" s="78"/>
      <c r="E6042" s="79" t="str">
        <f>+IF(C6042&lt;&gt;"",VLOOKUP(MID(C6042,18,5),NIVELES!$A$133:$B$213,2,0),"")</f>
        <v/>
      </c>
      <c r="F6042" s="80"/>
      <c r="G6042" s="81" t="str">
        <f>+IF(F6042&lt;&gt;"",VLOOKUP(F6042,NIVELES!$A$246:$C$464,3,0),"")</f>
        <v/>
      </c>
      <c r="H6042" s="82"/>
      <c r="I6042" s="78"/>
      <c r="J6042" s="78"/>
      <c r="K6042" s="78"/>
      <c r="L6042" s="78"/>
      <c r="M6042" s="78"/>
      <c r="N6042" s="78"/>
      <c r="O6042" s="78"/>
      <c r="P6042" s="82"/>
      <c r="Q6042" s="78"/>
      <c r="R6042" s="82"/>
      <c r="S6042" s="82"/>
      <c r="T6042" s="82"/>
      <c r="U6042" s="82"/>
      <c r="V6042" s="82"/>
      <c r="W6042" s="82"/>
      <c r="X6042" s="82"/>
      <c r="Y6042" s="82"/>
      <c r="Z6042" s="82"/>
      <c r="AA6042" s="82"/>
      <c r="AB6042" s="82"/>
      <c r="AC6042" s="82"/>
      <c r="AD6042" s="85" t="str">
        <f>IF(A6042&lt;&gt;"",IF(D6042="DIRECCIÓN_DE_TRANSFERENCIAS","280 0031",VLOOKUP(C6042,NIVELES!$A$14:$B$105,2,0)),"")</f>
        <v/>
      </c>
      <c r="AE6042" s="86"/>
      <c r="AF6042" s="86"/>
      <c r="AG6042" s="79" t="str">
        <f>+IF(AF6042&lt;&gt;"",VLOOKUP(AF6042,NIVELES!$A$666:$B$673,2,0),"")</f>
        <v/>
      </c>
      <c r="AH6042" s="78"/>
      <c r="AI6042" s="79" t="str">
        <f>IF(AH6042&lt;&gt;"",VLOOKUP(CONCATENATE(AG6042,AH6042),NIVELES!$B$676:$C$745,2,0),"")</f>
        <v/>
      </c>
      <c r="AJ6042" s="78"/>
      <c r="AK6042" s="79" t="str">
        <f>+IF(AJ6042&lt;&gt;"",VLOOKUP(AJ6042,NIVELES!$A$816:$B$892,2,0),"")</f>
        <v/>
      </c>
      <c r="AL6042" s="78"/>
      <c r="AM6042" s="78"/>
      <c r="AN6042" s="79" t="str">
        <f>IF(AM6042&lt;&gt;"",+VLOOKUP(AM6042,NIVELES!$A$1652:$B$2466,2,0),"")</f>
        <v/>
      </c>
      <c r="AO6042" s="87"/>
      <c r="AP6042" s="88"/>
      <c r="AQ6042" s="88"/>
      <c r="AR6042" s="88"/>
      <c r="AS6042" s="88"/>
      <c r="AT6042" s="88"/>
      <c r="AU6042" s="88"/>
      <c r="AV6042" s="88"/>
      <c r="AW6042" s="88"/>
      <c r="AX6042" s="88"/>
      <c r="AY6042" s="88"/>
      <c r="AZ6042" s="88"/>
      <c r="BA6042" s="88"/>
      <c r="BB6042" s="89">
        <f t="shared" si="375"/>
        <v>0</v>
      </c>
      <c r="BC6042" s="90" t="str">
        <f t="shared" si="374"/>
        <v xml:space="preserve"> </v>
      </c>
      <c r="BD6042" s="91" t="str">
        <f t="shared" si="376"/>
        <v xml:space="preserve"> </v>
      </c>
      <c r="BE6042" s="92">
        <f t="shared" si="377"/>
        <v>0</v>
      </c>
    </row>
    <row r="6043" spans="1:57" s="74" customFormat="1" ht="50.1" customHeight="1" x14ac:dyDescent="0.2">
      <c r="A6043" s="78"/>
      <c r="B6043" s="78"/>
      <c r="C6043" s="78"/>
      <c r="D6043" s="78"/>
      <c r="E6043" s="79" t="str">
        <f>+IF(C6043&lt;&gt;"",VLOOKUP(MID(C6043,18,5),NIVELES!$A$133:$B$213,2,0),"")</f>
        <v/>
      </c>
      <c r="F6043" s="80"/>
      <c r="G6043" s="81" t="str">
        <f>+IF(F6043&lt;&gt;"",VLOOKUP(F6043,NIVELES!$A$246:$C$464,3,0),"")</f>
        <v/>
      </c>
      <c r="H6043" s="82"/>
      <c r="I6043" s="78"/>
      <c r="J6043" s="78"/>
      <c r="K6043" s="78"/>
      <c r="L6043" s="78"/>
      <c r="M6043" s="78"/>
      <c r="N6043" s="78"/>
      <c r="O6043" s="78"/>
      <c r="P6043" s="82"/>
      <c r="Q6043" s="78"/>
      <c r="R6043" s="82"/>
      <c r="S6043" s="82"/>
      <c r="T6043" s="82"/>
      <c r="U6043" s="82"/>
      <c r="V6043" s="82"/>
      <c r="W6043" s="82"/>
      <c r="X6043" s="82"/>
      <c r="Y6043" s="82"/>
      <c r="Z6043" s="82"/>
      <c r="AA6043" s="82"/>
      <c r="AB6043" s="82"/>
      <c r="AC6043" s="82"/>
      <c r="AD6043" s="85" t="str">
        <f>IF(A6043&lt;&gt;"",IF(D6043="DIRECCIÓN_DE_TRANSFERENCIAS","280 0031",VLOOKUP(C6043,NIVELES!$A$14:$B$105,2,0)),"")</f>
        <v/>
      </c>
      <c r="AE6043" s="86"/>
      <c r="AF6043" s="86"/>
      <c r="AG6043" s="79" t="str">
        <f>+IF(AF6043&lt;&gt;"",VLOOKUP(AF6043,NIVELES!$A$666:$B$673,2,0),"")</f>
        <v/>
      </c>
      <c r="AH6043" s="78"/>
      <c r="AI6043" s="79" t="str">
        <f>IF(AH6043&lt;&gt;"",VLOOKUP(CONCATENATE(AG6043,AH6043),NIVELES!$B$676:$C$745,2,0),"")</f>
        <v/>
      </c>
      <c r="AJ6043" s="78"/>
      <c r="AK6043" s="79" t="str">
        <f>+IF(AJ6043&lt;&gt;"",VLOOKUP(AJ6043,NIVELES!$A$816:$B$892,2,0),"")</f>
        <v/>
      </c>
      <c r="AL6043" s="78"/>
      <c r="AM6043" s="78"/>
      <c r="AN6043" s="79" t="str">
        <f>IF(AM6043&lt;&gt;"",+VLOOKUP(AM6043,NIVELES!$A$1652:$B$2466,2,0),"")</f>
        <v/>
      </c>
      <c r="AO6043" s="87"/>
      <c r="AP6043" s="88"/>
      <c r="AQ6043" s="88"/>
      <c r="AR6043" s="88"/>
      <c r="AS6043" s="88"/>
      <c r="AT6043" s="88"/>
      <c r="AU6043" s="88"/>
      <c r="AV6043" s="88"/>
      <c r="AW6043" s="88"/>
      <c r="AX6043" s="88"/>
      <c r="AY6043" s="88"/>
      <c r="AZ6043" s="88"/>
      <c r="BA6043" s="88"/>
      <c r="BB6043" s="89">
        <f t="shared" si="375"/>
        <v>0</v>
      </c>
      <c r="BC6043" s="90" t="str">
        <f t="shared" si="374"/>
        <v xml:space="preserve"> </v>
      </c>
      <c r="BD6043" s="91" t="str">
        <f t="shared" si="376"/>
        <v xml:space="preserve"> </v>
      </c>
      <c r="BE6043" s="92">
        <f t="shared" si="377"/>
        <v>0</v>
      </c>
    </row>
    <row r="6044" spans="1:57" s="74" customFormat="1" ht="50.1" customHeight="1" x14ac:dyDescent="0.2">
      <c r="A6044" s="78"/>
      <c r="B6044" s="78"/>
      <c r="C6044" s="78"/>
      <c r="D6044" s="78"/>
      <c r="E6044" s="79" t="str">
        <f>+IF(C6044&lt;&gt;"",VLOOKUP(MID(C6044,18,5),NIVELES!$A$133:$B$213,2,0),"")</f>
        <v/>
      </c>
      <c r="F6044" s="80"/>
      <c r="G6044" s="81" t="str">
        <f>+IF(F6044&lt;&gt;"",VLOOKUP(F6044,NIVELES!$A$246:$C$464,3,0),"")</f>
        <v/>
      </c>
      <c r="H6044" s="82"/>
      <c r="I6044" s="78"/>
      <c r="J6044" s="78"/>
      <c r="K6044" s="78"/>
      <c r="L6044" s="78"/>
      <c r="M6044" s="78"/>
      <c r="N6044" s="78"/>
      <c r="O6044" s="78"/>
      <c r="P6044" s="82"/>
      <c r="Q6044" s="78"/>
      <c r="R6044" s="82"/>
      <c r="S6044" s="82"/>
      <c r="T6044" s="82"/>
      <c r="U6044" s="82"/>
      <c r="V6044" s="82"/>
      <c r="W6044" s="82"/>
      <c r="X6044" s="82"/>
      <c r="Y6044" s="82"/>
      <c r="Z6044" s="82"/>
      <c r="AA6044" s="82"/>
      <c r="AB6044" s="82"/>
      <c r="AC6044" s="82"/>
      <c r="AD6044" s="85" t="str">
        <f>IF(A6044&lt;&gt;"",IF(D6044="DIRECCIÓN_DE_TRANSFERENCIAS","280 0031",VLOOKUP(C6044,NIVELES!$A$14:$B$105,2,0)),"")</f>
        <v/>
      </c>
      <c r="AE6044" s="86"/>
      <c r="AF6044" s="86"/>
      <c r="AG6044" s="79" t="str">
        <f>+IF(AF6044&lt;&gt;"",VLOOKUP(AF6044,NIVELES!$A$666:$B$673,2,0),"")</f>
        <v/>
      </c>
      <c r="AH6044" s="78"/>
      <c r="AI6044" s="79" t="str">
        <f>IF(AH6044&lt;&gt;"",VLOOKUP(CONCATENATE(AG6044,AH6044),NIVELES!$B$676:$C$745,2,0),"")</f>
        <v/>
      </c>
      <c r="AJ6044" s="78"/>
      <c r="AK6044" s="79" t="str">
        <f>+IF(AJ6044&lt;&gt;"",VLOOKUP(AJ6044,NIVELES!$A$816:$B$892,2,0),"")</f>
        <v/>
      </c>
      <c r="AL6044" s="78"/>
      <c r="AM6044" s="78"/>
      <c r="AN6044" s="79" t="str">
        <f>IF(AM6044&lt;&gt;"",+VLOOKUP(AM6044,NIVELES!$A$1652:$B$2466,2,0),"")</f>
        <v/>
      </c>
      <c r="AO6044" s="87"/>
      <c r="AP6044" s="88"/>
      <c r="AQ6044" s="88"/>
      <c r="AR6044" s="88"/>
      <c r="AS6044" s="88"/>
      <c r="AT6044" s="88"/>
      <c r="AU6044" s="88"/>
      <c r="AV6044" s="88"/>
      <c r="AW6044" s="88"/>
      <c r="AX6044" s="88"/>
      <c r="AY6044" s="88"/>
      <c r="AZ6044" s="88"/>
      <c r="BA6044" s="88"/>
      <c r="BB6044" s="89">
        <f t="shared" si="375"/>
        <v>0</v>
      </c>
      <c r="BC6044" s="90" t="str">
        <f t="shared" si="374"/>
        <v xml:space="preserve"> </v>
      </c>
      <c r="BD6044" s="91" t="str">
        <f t="shared" si="376"/>
        <v xml:space="preserve"> </v>
      </c>
      <c r="BE6044" s="92">
        <f t="shared" si="377"/>
        <v>0</v>
      </c>
    </row>
    <row r="6045" spans="1:57" s="74" customFormat="1" ht="50.1" customHeight="1" x14ac:dyDescent="0.2">
      <c r="A6045" s="78"/>
      <c r="B6045" s="78"/>
      <c r="C6045" s="78"/>
      <c r="D6045" s="78"/>
      <c r="E6045" s="79" t="str">
        <f>+IF(C6045&lt;&gt;"",VLOOKUP(MID(C6045,18,5),NIVELES!$A$133:$B$213,2,0),"")</f>
        <v/>
      </c>
      <c r="F6045" s="80"/>
      <c r="G6045" s="81" t="str">
        <f>+IF(F6045&lt;&gt;"",VLOOKUP(F6045,NIVELES!$A$246:$C$464,3,0),"")</f>
        <v/>
      </c>
      <c r="H6045" s="82"/>
      <c r="I6045" s="78"/>
      <c r="J6045" s="78"/>
      <c r="K6045" s="78"/>
      <c r="L6045" s="78"/>
      <c r="M6045" s="78"/>
      <c r="N6045" s="78"/>
      <c r="O6045" s="78"/>
      <c r="P6045" s="82"/>
      <c r="Q6045" s="78"/>
      <c r="R6045" s="82"/>
      <c r="S6045" s="82"/>
      <c r="T6045" s="82"/>
      <c r="U6045" s="82"/>
      <c r="V6045" s="82"/>
      <c r="W6045" s="82"/>
      <c r="X6045" s="82"/>
      <c r="Y6045" s="82"/>
      <c r="Z6045" s="82"/>
      <c r="AA6045" s="82"/>
      <c r="AB6045" s="82"/>
      <c r="AC6045" s="82"/>
      <c r="AD6045" s="85" t="str">
        <f>IF(A6045&lt;&gt;"",IF(D6045="DIRECCIÓN_DE_TRANSFERENCIAS","280 0031",VLOOKUP(C6045,NIVELES!$A$14:$B$105,2,0)),"")</f>
        <v/>
      </c>
      <c r="AE6045" s="86"/>
      <c r="AF6045" s="86"/>
      <c r="AG6045" s="79" t="str">
        <f>+IF(AF6045&lt;&gt;"",VLOOKUP(AF6045,NIVELES!$A$666:$B$673,2,0),"")</f>
        <v/>
      </c>
      <c r="AH6045" s="78"/>
      <c r="AI6045" s="79" t="str">
        <f>IF(AH6045&lt;&gt;"",VLOOKUP(CONCATENATE(AG6045,AH6045),NIVELES!$B$676:$C$745,2,0),"")</f>
        <v/>
      </c>
      <c r="AJ6045" s="78"/>
      <c r="AK6045" s="79" t="str">
        <f>+IF(AJ6045&lt;&gt;"",VLOOKUP(AJ6045,NIVELES!$A$816:$B$892,2,0),"")</f>
        <v/>
      </c>
      <c r="AL6045" s="78"/>
      <c r="AM6045" s="78"/>
      <c r="AN6045" s="79" t="str">
        <f>IF(AM6045&lt;&gt;"",+VLOOKUP(AM6045,NIVELES!$A$1652:$B$2466,2,0),"")</f>
        <v/>
      </c>
      <c r="AO6045" s="87"/>
      <c r="AP6045" s="88"/>
      <c r="AQ6045" s="88"/>
      <c r="AR6045" s="88"/>
      <c r="AS6045" s="88"/>
      <c r="AT6045" s="88"/>
      <c r="AU6045" s="88"/>
      <c r="AV6045" s="88"/>
      <c r="AW6045" s="88"/>
      <c r="AX6045" s="88"/>
      <c r="AY6045" s="88"/>
      <c r="AZ6045" s="88"/>
      <c r="BA6045" s="88"/>
      <c r="BB6045" s="89">
        <f t="shared" si="375"/>
        <v>0</v>
      </c>
      <c r="BC6045" s="90" t="str">
        <f t="shared" si="374"/>
        <v xml:space="preserve"> </v>
      </c>
      <c r="BD6045" s="91" t="str">
        <f t="shared" si="376"/>
        <v xml:space="preserve"> </v>
      </c>
      <c r="BE6045" s="92">
        <f t="shared" si="377"/>
        <v>0</v>
      </c>
    </row>
    <row r="6046" spans="1:57" s="74" customFormat="1" ht="50.1" customHeight="1" x14ac:dyDescent="0.2">
      <c r="A6046" s="78"/>
      <c r="B6046" s="78"/>
      <c r="C6046" s="78"/>
      <c r="D6046" s="78"/>
      <c r="E6046" s="79" t="str">
        <f>+IF(C6046&lt;&gt;"",VLOOKUP(MID(C6046,18,5),NIVELES!$A$133:$B$213,2,0),"")</f>
        <v/>
      </c>
      <c r="F6046" s="80"/>
      <c r="G6046" s="81" t="str">
        <f>+IF(F6046&lt;&gt;"",VLOOKUP(F6046,NIVELES!$A$246:$C$464,3,0),"")</f>
        <v/>
      </c>
      <c r="H6046" s="82"/>
      <c r="I6046" s="78"/>
      <c r="J6046" s="78"/>
      <c r="K6046" s="78"/>
      <c r="L6046" s="78"/>
      <c r="M6046" s="78"/>
      <c r="N6046" s="78"/>
      <c r="O6046" s="78"/>
      <c r="P6046" s="82"/>
      <c r="Q6046" s="78"/>
      <c r="R6046" s="82"/>
      <c r="S6046" s="82"/>
      <c r="T6046" s="82"/>
      <c r="U6046" s="82"/>
      <c r="V6046" s="82"/>
      <c r="W6046" s="82"/>
      <c r="X6046" s="82"/>
      <c r="Y6046" s="82"/>
      <c r="Z6046" s="82"/>
      <c r="AA6046" s="82"/>
      <c r="AB6046" s="82"/>
      <c r="AC6046" s="82"/>
      <c r="AD6046" s="85" t="str">
        <f>IF(A6046&lt;&gt;"",IF(D6046="DIRECCIÓN_DE_TRANSFERENCIAS","280 0031",VLOOKUP(C6046,NIVELES!$A$14:$B$105,2,0)),"")</f>
        <v/>
      </c>
      <c r="AE6046" s="86"/>
      <c r="AF6046" s="86"/>
      <c r="AG6046" s="79" t="str">
        <f>+IF(AF6046&lt;&gt;"",VLOOKUP(AF6046,NIVELES!$A$666:$B$673,2,0),"")</f>
        <v/>
      </c>
      <c r="AH6046" s="78"/>
      <c r="AI6046" s="79" t="str">
        <f>IF(AH6046&lt;&gt;"",VLOOKUP(CONCATENATE(AG6046,AH6046),NIVELES!$B$676:$C$745,2,0),"")</f>
        <v/>
      </c>
      <c r="AJ6046" s="78"/>
      <c r="AK6046" s="79" t="str">
        <f>+IF(AJ6046&lt;&gt;"",VLOOKUP(AJ6046,NIVELES!$A$816:$B$892,2,0),"")</f>
        <v/>
      </c>
      <c r="AL6046" s="78"/>
      <c r="AM6046" s="78"/>
      <c r="AN6046" s="79" t="str">
        <f>IF(AM6046&lt;&gt;"",+VLOOKUP(AM6046,NIVELES!$A$1652:$B$2466,2,0),"")</f>
        <v/>
      </c>
      <c r="AO6046" s="87"/>
      <c r="AP6046" s="88"/>
      <c r="AQ6046" s="88"/>
      <c r="AR6046" s="88"/>
      <c r="AS6046" s="88"/>
      <c r="AT6046" s="88"/>
      <c r="AU6046" s="88"/>
      <c r="AV6046" s="88"/>
      <c r="AW6046" s="88"/>
      <c r="AX6046" s="88"/>
      <c r="AY6046" s="88"/>
      <c r="AZ6046" s="88"/>
      <c r="BA6046" s="88"/>
      <c r="BB6046" s="89">
        <f t="shared" si="375"/>
        <v>0</v>
      </c>
      <c r="BC6046" s="90" t="str">
        <f t="shared" si="374"/>
        <v xml:space="preserve"> </v>
      </c>
      <c r="BD6046" s="91" t="str">
        <f t="shared" si="376"/>
        <v xml:space="preserve"> </v>
      </c>
      <c r="BE6046" s="92">
        <f t="shared" si="377"/>
        <v>0</v>
      </c>
    </row>
    <row r="6047" spans="1:57" s="74" customFormat="1" ht="50.1" customHeight="1" x14ac:dyDescent="0.2">
      <c r="A6047" s="78"/>
      <c r="B6047" s="78"/>
      <c r="C6047" s="78"/>
      <c r="D6047" s="78"/>
      <c r="E6047" s="79" t="str">
        <f>+IF(C6047&lt;&gt;"",VLOOKUP(MID(C6047,18,5),NIVELES!$A$133:$B$213,2,0),"")</f>
        <v/>
      </c>
      <c r="F6047" s="80"/>
      <c r="G6047" s="81" t="str">
        <f>+IF(F6047&lt;&gt;"",VLOOKUP(F6047,NIVELES!$A$246:$C$464,3,0),"")</f>
        <v/>
      </c>
      <c r="H6047" s="82"/>
      <c r="I6047" s="78"/>
      <c r="J6047" s="78"/>
      <c r="K6047" s="78"/>
      <c r="L6047" s="78"/>
      <c r="M6047" s="78"/>
      <c r="N6047" s="78"/>
      <c r="O6047" s="78"/>
      <c r="P6047" s="82"/>
      <c r="Q6047" s="78"/>
      <c r="R6047" s="82"/>
      <c r="S6047" s="82"/>
      <c r="T6047" s="82"/>
      <c r="U6047" s="82"/>
      <c r="V6047" s="82"/>
      <c r="W6047" s="82"/>
      <c r="X6047" s="82"/>
      <c r="Y6047" s="82"/>
      <c r="Z6047" s="82"/>
      <c r="AA6047" s="82"/>
      <c r="AB6047" s="82"/>
      <c r="AC6047" s="82"/>
      <c r="AD6047" s="85" t="str">
        <f>IF(A6047&lt;&gt;"",IF(D6047="DIRECCIÓN_DE_TRANSFERENCIAS","280 0031",VLOOKUP(C6047,NIVELES!$A$14:$B$105,2,0)),"")</f>
        <v/>
      </c>
      <c r="AE6047" s="86"/>
      <c r="AF6047" s="86"/>
      <c r="AG6047" s="79" t="str">
        <f>+IF(AF6047&lt;&gt;"",VLOOKUP(AF6047,NIVELES!$A$666:$B$673,2,0),"")</f>
        <v/>
      </c>
      <c r="AH6047" s="78"/>
      <c r="AI6047" s="79" t="str">
        <f>IF(AH6047&lt;&gt;"",VLOOKUP(CONCATENATE(AG6047,AH6047),NIVELES!$B$676:$C$745,2,0),"")</f>
        <v/>
      </c>
      <c r="AJ6047" s="78"/>
      <c r="AK6047" s="79" t="str">
        <f>+IF(AJ6047&lt;&gt;"",VLOOKUP(AJ6047,NIVELES!$A$816:$B$892,2,0),"")</f>
        <v/>
      </c>
      <c r="AL6047" s="78"/>
      <c r="AM6047" s="78"/>
      <c r="AN6047" s="79" t="str">
        <f>IF(AM6047&lt;&gt;"",+VLOOKUP(AM6047,NIVELES!$A$1652:$B$2466,2,0),"")</f>
        <v/>
      </c>
      <c r="AO6047" s="87"/>
      <c r="AP6047" s="88"/>
      <c r="AQ6047" s="88"/>
      <c r="AR6047" s="88"/>
      <c r="AS6047" s="88"/>
      <c r="AT6047" s="88"/>
      <c r="AU6047" s="88"/>
      <c r="AV6047" s="88"/>
      <c r="AW6047" s="88"/>
      <c r="AX6047" s="88"/>
      <c r="AY6047" s="88"/>
      <c r="AZ6047" s="88"/>
      <c r="BA6047" s="88"/>
      <c r="BB6047" s="89">
        <f t="shared" si="375"/>
        <v>0</v>
      </c>
      <c r="BC6047" s="90" t="str">
        <f t="shared" si="374"/>
        <v xml:space="preserve"> </v>
      </c>
      <c r="BD6047" s="91" t="str">
        <f t="shared" si="376"/>
        <v xml:space="preserve"> </v>
      </c>
      <c r="BE6047" s="92">
        <f t="shared" si="377"/>
        <v>0</v>
      </c>
    </row>
    <row r="6048" spans="1:57" s="74" customFormat="1" ht="50.1" customHeight="1" x14ac:dyDescent="0.2">
      <c r="A6048" s="78"/>
      <c r="B6048" s="78"/>
      <c r="C6048" s="78"/>
      <c r="D6048" s="78"/>
      <c r="E6048" s="79" t="str">
        <f>+IF(C6048&lt;&gt;"",VLOOKUP(MID(C6048,18,5),NIVELES!$A$133:$B$213,2,0),"")</f>
        <v/>
      </c>
      <c r="F6048" s="80"/>
      <c r="G6048" s="81" t="str">
        <f>+IF(F6048&lt;&gt;"",VLOOKUP(F6048,NIVELES!$A$246:$C$464,3,0),"")</f>
        <v/>
      </c>
      <c r="H6048" s="82"/>
      <c r="I6048" s="78"/>
      <c r="J6048" s="78"/>
      <c r="K6048" s="78"/>
      <c r="L6048" s="78"/>
      <c r="M6048" s="78"/>
      <c r="N6048" s="78"/>
      <c r="O6048" s="78"/>
      <c r="P6048" s="82"/>
      <c r="Q6048" s="78"/>
      <c r="R6048" s="82"/>
      <c r="S6048" s="82"/>
      <c r="T6048" s="82"/>
      <c r="U6048" s="82"/>
      <c r="V6048" s="82"/>
      <c r="W6048" s="82"/>
      <c r="X6048" s="82"/>
      <c r="Y6048" s="82"/>
      <c r="Z6048" s="82"/>
      <c r="AA6048" s="82"/>
      <c r="AB6048" s="82"/>
      <c r="AC6048" s="82"/>
      <c r="AD6048" s="85" t="str">
        <f>IF(A6048&lt;&gt;"",IF(D6048="DIRECCIÓN_DE_TRANSFERENCIAS","280 0031",VLOOKUP(C6048,NIVELES!$A$14:$B$105,2,0)),"")</f>
        <v/>
      </c>
      <c r="AE6048" s="86"/>
      <c r="AF6048" s="86"/>
      <c r="AG6048" s="79" t="str">
        <f>+IF(AF6048&lt;&gt;"",VLOOKUP(AF6048,NIVELES!$A$666:$B$673,2,0),"")</f>
        <v/>
      </c>
      <c r="AH6048" s="78"/>
      <c r="AI6048" s="79" t="str">
        <f>IF(AH6048&lt;&gt;"",VLOOKUP(CONCATENATE(AG6048,AH6048),NIVELES!$B$676:$C$745,2,0),"")</f>
        <v/>
      </c>
      <c r="AJ6048" s="78"/>
      <c r="AK6048" s="79" t="str">
        <f>+IF(AJ6048&lt;&gt;"",VLOOKUP(AJ6048,NIVELES!$A$816:$B$892,2,0),"")</f>
        <v/>
      </c>
      <c r="AL6048" s="78"/>
      <c r="AM6048" s="78"/>
      <c r="AN6048" s="79" t="str">
        <f>IF(AM6048&lt;&gt;"",+VLOOKUP(AM6048,NIVELES!$A$1652:$B$2466,2,0),"")</f>
        <v/>
      </c>
      <c r="AO6048" s="87"/>
      <c r="AP6048" s="88"/>
      <c r="AQ6048" s="88"/>
      <c r="AR6048" s="88"/>
      <c r="AS6048" s="88"/>
      <c r="AT6048" s="88"/>
      <c r="AU6048" s="88"/>
      <c r="AV6048" s="88"/>
      <c r="AW6048" s="88"/>
      <c r="AX6048" s="88"/>
      <c r="AY6048" s="88"/>
      <c r="AZ6048" s="88"/>
      <c r="BA6048" s="88"/>
      <c r="BB6048" s="89">
        <f t="shared" si="375"/>
        <v>0</v>
      </c>
      <c r="BC6048" s="90" t="str">
        <f t="shared" si="374"/>
        <v xml:space="preserve"> </v>
      </c>
      <c r="BD6048" s="91" t="str">
        <f t="shared" si="376"/>
        <v xml:space="preserve"> </v>
      </c>
      <c r="BE6048" s="92">
        <f t="shared" si="377"/>
        <v>0</v>
      </c>
    </row>
    <row r="6049" spans="1:57" s="74" customFormat="1" ht="50.1" customHeight="1" x14ac:dyDescent="0.2">
      <c r="A6049" s="78"/>
      <c r="B6049" s="78"/>
      <c r="C6049" s="78"/>
      <c r="D6049" s="78"/>
      <c r="E6049" s="79" t="str">
        <f>+IF(C6049&lt;&gt;"",VLOOKUP(MID(C6049,18,5),NIVELES!$A$133:$B$213,2,0),"")</f>
        <v/>
      </c>
      <c r="F6049" s="80"/>
      <c r="G6049" s="81" t="str">
        <f>+IF(F6049&lt;&gt;"",VLOOKUP(F6049,NIVELES!$A$246:$C$464,3,0),"")</f>
        <v/>
      </c>
      <c r="H6049" s="82"/>
      <c r="I6049" s="78"/>
      <c r="J6049" s="78"/>
      <c r="K6049" s="78"/>
      <c r="L6049" s="78"/>
      <c r="M6049" s="78"/>
      <c r="N6049" s="78"/>
      <c r="O6049" s="78"/>
      <c r="P6049" s="82"/>
      <c r="Q6049" s="78"/>
      <c r="R6049" s="82"/>
      <c r="S6049" s="82"/>
      <c r="T6049" s="82"/>
      <c r="U6049" s="82"/>
      <c r="V6049" s="82"/>
      <c r="W6049" s="82"/>
      <c r="X6049" s="82"/>
      <c r="Y6049" s="82"/>
      <c r="Z6049" s="82"/>
      <c r="AA6049" s="82"/>
      <c r="AB6049" s="82"/>
      <c r="AC6049" s="82"/>
      <c r="AD6049" s="85" t="str">
        <f>IF(A6049&lt;&gt;"",IF(D6049="DIRECCIÓN_DE_TRANSFERENCIAS","280 0031",VLOOKUP(C6049,NIVELES!$A$14:$B$105,2,0)),"")</f>
        <v/>
      </c>
      <c r="AE6049" s="86"/>
      <c r="AF6049" s="86"/>
      <c r="AG6049" s="79" t="str">
        <f>+IF(AF6049&lt;&gt;"",VLOOKUP(AF6049,NIVELES!$A$666:$B$673,2,0),"")</f>
        <v/>
      </c>
      <c r="AH6049" s="78"/>
      <c r="AI6049" s="79" t="str">
        <f>IF(AH6049&lt;&gt;"",VLOOKUP(CONCATENATE(AG6049,AH6049),NIVELES!$B$676:$C$745,2,0),"")</f>
        <v/>
      </c>
      <c r="AJ6049" s="78"/>
      <c r="AK6049" s="79" t="str">
        <f>+IF(AJ6049&lt;&gt;"",VLOOKUP(AJ6049,NIVELES!$A$816:$B$892,2,0),"")</f>
        <v/>
      </c>
      <c r="AL6049" s="78"/>
      <c r="AM6049" s="78"/>
      <c r="AN6049" s="79" t="str">
        <f>IF(AM6049&lt;&gt;"",+VLOOKUP(AM6049,NIVELES!$A$1652:$B$2466,2,0),"")</f>
        <v/>
      </c>
      <c r="AO6049" s="87"/>
      <c r="AP6049" s="88"/>
      <c r="AQ6049" s="88"/>
      <c r="AR6049" s="88"/>
      <c r="AS6049" s="88"/>
      <c r="AT6049" s="88"/>
      <c r="AU6049" s="88"/>
      <c r="AV6049" s="88"/>
      <c r="AW6049" s="88"/>
      <c r="AX6049" s="88"/>
      <c r="AY6049" s="88"/>
      <c r="AZ6049" s="88"/>
      <c r="BA6049" s="88"/>
      <c r="BB6049" s="89">
        <f t="shared" si="375"/>
        <v>0</v>
      </c>
      <c r="BC6049" s="90" t="str">
        <f t="shared" si="374"/>
        <v xml:space="preserve"> </v>
      </c>
      <c r="BD6049" s="91" t="str">
        <f t="shared" si="376"/>
        <v xml:space="preserve"> </v>
      </c>
      <c r="BE6049" s="92">
        <f t="shared" si="377"/>
        <v>0</v>
      </c>
    </row>
    <row r="6050" spans="1:57" s="74" customFormat="1" ht="50.1" customHeight="1" x14ac:dyDescent="0.2">
      <c r="A6050" s="78"/>
      <c r="B6050" s="78"/>
      <c r="C6050" s="78"/>
      <c r="D6050" s="78"/>
      <c r="E6050" s="79" t="str">
        <f>+IF(C6050&lt;&gt;"",VLOOKUP(MID(C6050,18,5),NIVELES!$A$133:$B$213,2,0),"")</f>
        <v/>
      </c>
      <c r="F6050" s="80"/>
      <c r="G6050" s="81" t="str">
        <f>+IF(F6050&lt;&gt;"",VLOOKUP(F6050,NIVELES!$A$246:$C$464,3,0),"")</f>
        <v/>
      </c>
      <c r="H6050" s="82"/>
      <c r="I6050" s="78"/>
      <c r="J6050" s="78"/>
      <c r="K6050" s="78"/>
      <c r="L6050" s="78"/>
      <c r="M6050" s="78"/>
      <c r="N6050" s="78"/>
      <c r="O6050" s="78"/>
      <c r="P6050" s="82"/>
      <c r="Q6050" s="78"/>
      <c r="R6050" s="82"/>
      <c r="S6050" s="82"/>
      <c r="T6050" s="82"/>
      <c r="U6050" s="82"/>
      <c r="V6050" s="82"/>
      <c r="W6050" s="82"/>
      <c r="X6050" s="82"/>
      <c r="Y6050" s="82"/>
      <c r="Z6050" s="82"/>
      <c r="AA6050" s="82"/>
      <c r="AB6050" s="82"/>
      <c r="AC6050" s="82"/>
      <c r="AD6050" s="85" t="str">
        <f>IF(A6050&lt;&gt;"",IF(D6050="DIRECCIÓN_DE_TRANSFERENCIAS","280 0031",VLOOKUP(C6050,NIVELES!$A$14:$B$105,2,0)),"")</f>
        <v/>
      </c>
      <c r="AE6050" s="86"/>
      <c r="AF6050" s="86"/>
      <c r="AG6050" s="79" t="str">
        <f>+IF(AF6050&lt;&gt;"",VLOOKUP(AF6050,NIVELES!$A$666:$B$673,2,0),"")</f>
        <v/>
      </c>
      <c r="AH6050" s="78"/>
      <c r="AI6050" s="79" t="str">
        <f>IF(AH6050&lt;&gt;"",VLOOKUP(CONCATENATE(AG6050,AH6050),NIVELES!$B$676:$C$745,2,0),"")</f>
        <v/>
      </c>
      <c r="AJ6050" s="78"/>
      <c r="AK6050" s="79" t="str">
        <f>+IF(AJ6050&lt;&gt;"",VLOOKUP(AJ6050,NIVELES!$A$816:$B$892,2,0),"")</f>
        <v/>
      </c>
      <c r="AL6050" s="78"/>
      <c r="AM6050" s="78"/>
      <c r="AN6050" s="79" t="str">
        <f>IF(AM6050&lt;&gt;"",+VLOOKUP(AM6050,NIVELES!$A$1652:$B$2466,2,0),"")</f>
        <v/>
      </c>
      <c r="AO6050" s="87"/>
      <c r="AP6050" s="88"/>
      <c r="AQ6050" s="88"/>
      <c r="AR6050" s="88"/>
      <c r="AS6050" s="88"/>
      <c r="AT6050" s="88"/>
      <c r="AU6050" s="88"/>
      <c r="AV6050" s="88"/>
      <c r="AW6050" s="88"/>
      <c r="AX6050" s="88"/>
      <c r="AY6050" s="88"/>
      <c r="AZ6050" s="88"/>
      <c r="BA6050" s="88"/>
      <c r="BB6050" s="89">
        <f t="shared" si="375"/>
        <v>0</v>
      </c>
      <c r="BC6050" s="90" t="str">
        <f t="shared" si="374"/>
        <v xml:space="preserve"> </v>
      </c>
      <c r="BD6050" s="91" t="str">
        <f t="shared" si="376"/>
        <v xml:space="preserve"> </v>
      </c>
      <c r="BE6050" s="92">
        <f t="shared" si="377"/>
        <v>0</v>
      </c>
    </row>
    <row r="6051" spans="1:57" s="74" customFormat="1" ht="50.1" customHeight="1" x14ac:dyDescent="0.2">
      <c r="A6051" s="78"/>
      <c r="B6051" s="78"/>
      <c r="C6051" s="78"/>
      <c r="D6051" s="78"/>
      <c r="E6051" s="79" t="str">
        <f>+IF(C6051&lt;&gt;"",VLOOKUP(MID(C6051,18,5),NIVELES!$A$133:$B$213,2,0),"")</f>
        <v/>
      </c>
      <c r="F6051" s="80"/>
      <c r="G6051" s="81" t="str">
        <f>+IF(F6051&lt;&gt;"",VLOOKUP(F6051,NIVELES!$A$246:$C$464,3,0),"")</f>
        <v/>
      </c>
      <c r="H6051" s="82"/>
      <c r="I6051" s="78"/>
      <c r="J6051" s="78"/>
      <c r="K6051" s="78"/>
      <c r="L6051" s="78"/>
      <c r="M6051" s="78"/>
      <c r="N6051" s="78"/>
      <c r="O6051" s="78"/>
      <c r="P6051" s="82"/>
      <c r="Q6051" s="78"/>
      <c r="R6051" s="82"/>
      <c r="S6051" s="82"/>
      <c r="T6051" s="82"/>
      <c r="U6051" s="82"/>
      <c r="V6051" s="82"/>
      <c r="W6051" s="82"/>
      <c r="X6051" s="82"/>
      <c r="Y6051" s="82"/>
      <c r="Z6051" s="82"/>
      <c r="AA6051" s="82"/>
      <c r="AB6051" s="82"/>
      <c r="AC6051" s="82"/>
      <c r="AD6051" s="85" t="str">
        <f>IF(A6051&lt;&gt;"",IF(D6051="DIRECCIÓN_DE_TRANSFERENCIAS","280 0031",VLOOKUP(C6051,NIVELES!$A$14:$B$105,2,0)),"")</f>
        <v/>
      </c>
      <c r="AE6051" s="86"/>
      <c r="AF6051" s="86"/>
      <c r="AG6051" s="79" t="str">
        <f>+IF(AF6051&lt;&gt;"",VLOOKUP(AF6051,NIVELES!$A$666:$B$673,2,0),"")</f>
        <v/>
      </c>
      <c r="AH6051" s="78"/>
      <c r="AI6051" s="79" t="str">
        <f>IF(AH6051&lt;&gt;"",VLOOKUP(CONCATENATE(AG6051,AH6051),NIVELES!$B$676:$C$745,2,0),"")</f>
        <v/>
      </c>
      <c r="AJ6051" s="78"/>
      <c r="AK6051" s="79" t="str">
        <f>+IF(AJ6051&lt;&gt;"",VLOOKUP(AJ6051,NIVELES!$A$816:$B$892,2,0),"")</f>
        <v/>
      </c>
      <c r="AL6051" s="78"/>
      <c r="AM6051" s="78"/>
      <c r="AN6051" s="79" t="str">
        <f>IF(AM6051&lt;&gt;"",+VLOOKUP(AM6051,NIVELES!$A$1652:$B$2466,2,0),"")</f>
        <v/>
      </c>
      <c r="AO6051" s="87"/>
      <c r="AP6051" s="88"/>
      <c r="AQ6051" s="88"/>
      <c r="AR6051" s="88"/>
      <c r="AS6051" s="88"/>
      <c r="AT6051" s="88"/>
      <c r="AU6051" s="88"/>
      <c r="AV6051" s="88"/>
      <c r="AW6051" s="88"/>
      <c r="AX6051" s="88"/>
      <c r="AY6051" s="88"/>
      <c r="AZ6051" s="88"/>
      <c r="BA6051" s="88"/>
      <c r="BB6051" s="89">
        <f t="shared" si="375"/>
        <v>0</v>
      </c>
      <c r="BC6051" s="90" t="str">
        <f t="shared" si="374"/>
        <v xml:space="preserve"> </v>
      </c>
      <c r="BD6051" s="91" t="str">
        <f t="shared" si="376"/>
        <v xml:space="preserve"> </v>
      </c>
      <c r="BE6051" s="92">
        <f t="shared" si="377"/>
        <v>0</v>
      </c>
    </row>
    <row r="6052" spans="1:57" s="74" customFormat="1" ht="50.1" customHeight="1" x14ac:dyDescent="0.2">
      <c r="A6052" s="78"/>
      <c r="B6052" s="78"/>
      <c r="C6052" s="78"/>
      <c r="D6052" s="78"/>
      <c r="E6052" s="79" t="str">
        <f>+IF(C6052&lt;&gt;"",VLOOKUP(MID(C6052,18,5),NIVELES!$A$133:$B$213,2,0),"")</f>
        <v/>
      </c>
      <c r="F6052" s="80"/>
      <c r="G6052" s="81" t="str">
        <f>+IF(F6052&lt;&gt;"",VLOOKUP(F6052,NIVELES!$A$246:$C$464,3,0),"")</f>
        <v/>
      </c>
      <c r="H6052" s="82"/>
      <c r="I6052" s="78"/>
      <c r="J6052" s="78"/>
      <c r="K6052" s="78"/>
      <c r="L6052" s="78"/>
      <c r="M6052" s="78"/>
      <c r="N6052" s="78"/>
      <c r="O6052" s="78"/>
      <c r="P6052" s="82"/>
      <c r="Q6052" s="78"/>
      <c r="R6052" s="82"/>
      <c r="S6052" s="82"/>
      <c r="T6052" s="82"/>
      <c r="U6052" s="82"/>
      <c r="V6052" s="82"/>
      <c r="W6052" s="82"/>
      <c r="X6052" s="82"/>
      <c r="Y6052" s="82"/>
      <c r="Z6052" s="82"/>
      <c r="AA6052" s="82"/>
      <c r="AB6052" s="82"/>
      <c r="AC6052" s="82"/>
      <c r="AD6052" s="85" t="str">
        <f>IF(A6052&lt;&gt;"",IF(D6052="DIRECCIÓN_DE_TRANSFERENCIAS","280 0031",VLOOKUP(C6052,NIVELES!$A$14:$B$105,2,0)),"")</f>
        <v/>
      </c>
      <c r="AE6052" s="86"/>
      <c r="AF6052" s="86"/>
      <c r="AG6052" s="79" t="str">
        <f>+IF(AF6052&lt;&gt;"",VLOOKUP(AF6052,NIVELES!$A$666:$B$673,2,0),"")</f>
        <v/>
      </c>
      <c r="AH6052" s="78"/>
      <c r="AI6052" s="79" t="str">
        <f>IF(AH6052&lt;&gt;"",VLOOKUP(CONCATENATE(AG6052,AH6052),NIVELES!$B$676:$C$745,2,0),"")</f>
        <v/>
      </c>
      <c r="AJ6052" s="78"/>
      <c r="AK6052" s="79" t="str">
        <f>+IF(AJ6052&lt;&gt;"",VLOOKUP(AJ6052,NIVELES!$A$816:$B$892,2,0),"")</f>
        <v/>
      </c>
      <c r="AL6052" s="78"/>
      <c r="AM6052" s="78"/>
      <c r="AN6052" s="79" t="str">
        <f>IF(AM6052&lt;&gt;"",+VLOOKUP(AM6052,NIVELES!$A$1652:$B$2466,2,0),"")</f>
        <v/>
      </c>
      <c r="AO6052" s="87"/>
      <c r="AP6052" s="88"/>
      <c r="AQ6052" s="88"/>
      <c r="AR6052" s="88"/>
      <c r="AS6052" s="88"/>
      <c r="AT6052" s="88"/>
      <c r="AU6052" s="88"/>
      <c r="AV6052" s="88"/>
      <c r="AW6052" s="88"/>
      <c r="AX6052" s="88"/>
      <c r="AY6052" s="88"/>
      <c r="AZ6052" s="88"/>
      <c r="BA6052" s="88"/>
      <c r="BB6052" s="89">
        <f t="shared" si="375"/>
        <v>0</v>
      </c>
      <c r="BC6052" s="90" t="str">
        <f t="shared" si="374"/>
        <v xml:space="preserve"> </v>
      </c>
      <c r="BD6052" s="91" t="str">
        <f t="shared" si="376"/>
        <v xml:space="preserve"> </v>
      </c>
      <c r="BE6052" s="92">
        <f t="shared" si="377"/>
        <v>0</v>
      </c>
    </row>
    <row r="6053" spans="1:57" s="74" customFormat="1" ht="50.1" customHeight="1" x14ac:dyDescent="0.2">
      <c r="A6053" s="78"/>
      <c r="B6053" s="78"/>
      <c r="C6053" s="78"/>
      <c r="D6053" s="78"/>
      <c r="E6053" s="79" t="str">
        <f>+IF(C6053&lt;&gt;"",VLOOKUP(MID(C6053,18,5),NIVELES!$A$133:$B$213,2,0),"")</f>
        <v/>
      </c>
      <c r="F6053" s="80"/>
      <c r="G6053" s="81" t="str">
        <f>+IF(F6053&lt;&gt;"",VLOOKUP(F6053,NIVELES!$A$246:$C$464,3,0),"")</f>
        <v/>
      </c>
      <c r="H6053" s="82"/>
      <c r="I6053" s="78"/>
      <c r="J6053" s="78"/>
      <c r="K6053" s="78"/>
      <c r="L6053" s="78"/>
      <c r="M6053" s="78"/>
      <c r="N6053" s="78"/>
      <c r="O6053" s="78"/>
      <c r="P6053" s="82"/>
      <c r="Q6053" s="78"/>
      <c r="R6053" s="82"/>
      <c r="S6053" s="82"/>
      <c r="T6053" s="82"/>
      <c r="U6053" s="82"/>
      <c r="V6053" s="82"/>
      <c r="W6053" s="82"/>
      <c r="X6053" s="82"/>
      <c r="Y6053" s="82"/>
      <c r="Z6053" s="82"/>
      <c r="AA6053" s="82"/>
      <c r="AB6053" s="82"/>
      <c r="AC6053" s="82"/>
      <c r="AD6053" s="85" t="str">
        <f>IF(A6053&lt;&gt;"",IF(D6053="DIRECCIÓN_DE_TRANSFERENCIAS","280 0031",VLOOKUP(C6053,NIVELES!$A$14:$B$105,2,0)),"")</f>
        <v/>
      </c>
      <c r="AE6053" s="86"/>
      <c r="AF6053" s="86"/>
      <c r="AG6053" s="79" t="str">
        <f>+IF(AF6053&lt;&gt;"",VLOOKUP(AF6053,NIVELES!$A$666:$B$673,2,0),"")</f>
        <v/>
      </c>
      <c r="AH6053" s="78"/>
      <c r="AI6053" s="79" t="str">
        <f>IF(AH6053&lt;&gt;"",VLOOKUP(CONCATENATE(AG6053,AH6053),NIVELES!$B$676:$C$745,2,0),"")</f>
        <v/>
      </c>
      <c r="AJ6053" s="78"/>
      <c r="AK6053" s="79" t="str">
        <f>+IF(AJ6053&lt;&gt;"",VLOOKUP(AJ6053,NIVELES!$A$816:$B$892,2,0),"")</f>
        <v/>
      </c>
      <c r="AL6053" s="78"/>
      <c r="AM6053" s="78"/>
      <c r="AN6053" s="79" t="str">
        <f>IF(AM6053&lt;&gt;"",+VLOOKUP(AM6053,NIVELES!$A$1652:$B$2466,2,0),"")</f>
        <v/>
      </c>
      <c r="AO6053" s="87"/>
      <c r="AP6053" s="88"/>
      <c r="AQ6053" s="88"/>
      <c r="AR6053" s="88"/>
      <c r="AS6053" s="88"/>
      <c r="AT6053" s="88"/>
      <c r="AU6053" s="88"/>
      <c r="AV6053" s="88"/>
      <c r="AW6053" s="88"/>
      <c r="AX6053" s="88"/>
      <c r="AY6053" s="88"/>
      <c r="AZ6053" s="88"/>
      <c r="BA6053" s="88"/>
      <c r="BB6053" s="89">
        <f t="shared" si="375"/>
        <v>0</v>
      </c>
      <c r="BC6053" s="90" t="str">
        <f t="shared" si="374"/>
        <v xml:space="preserve"> </v>
      </c>
      <c r="BD6053" s="91" t="str">
        <f t="shared" si="376"/>
        <v xml:space="preserve"> </v>
      </c>
      <c r="BE6053" s="92">
        <f t="shared" si="377"/>
        <v>0</v>
      </c>
    </row>
    <row r="6054" spans="1:57" s="74" customFormat="1" ht="50.1" customHeight="1" x14ac:dyDescent="0.2">
      <c r="A6054" s="78"/>
      <c r="B6054" s="78"/>
      <c r="C6054" s="78"/>
      <c r="D6054" s="78"/>
      <c r="E6054" s="79" t="str">
        <f>+IF(C6054&lt;&gt;"",VLOOKUP(MID(C6054,18,5),NIVELES!$A$133:$B$213,2,0),"")</f>
        <v/>
      </c>
      <c r="F6054" s="80"/>
      <c r="G6054" s="81" t="str">
        <f>+IF(F6054&lt;&gt;"",VLOOKUP(F6054,NIVELES!$A$246:$C$464,3,0),"")</f>
        <v/>
      </c>
      <c r="H6054" s="82"/>
      <c r="I6054" s="78"/>
      <c r="J6054" s="78"/>
      <c r="K6054" s="78"/>
      <c r="L6054" s="78"/>
      <c r="M6054" s="78"/>
      <c r="N6054" s="78"/>
      <c r="O6054" s="78"/>
      <c r="P6054" s="82"/>
      <c r="Q6054" s="78"/>
      <c r="R6054" s="82"/>
      <c r="S6054" s="82"/>
      <c r="T6054" s="82"/>
      <c r="U6054" s="82"/>
      <c r="V6054" s="82"/>
      <c r="W6054" s="82"/>
      <c r="X6054" s="82"/>
      <c r="Y6054" s="82"/>
      <c r="Z6054" s="82"/>
      <c r="AA6054" s="82"/>
      <c r="AB6054" s="82"/>
      <c r="AC6054" s="82"/>
      <c r="AD6054" s="85" t="str">
        <f>IF(A6054&lt;&gt;"",IF(D6054="DIRECCIÓN_DE_TRANSFERENCIAS","280 0031",VLOOKUP(C6054,NIVELES!$A$14:$B$105,2,0)),"")</f>
        <v/>
      </c>
      <c r="AE6054" s="86"/>
      <c r="AF6054" s="86"/>
      <c r="AG6054" s="79" t="str">
        <f>+IF(AF6054&lt;&gt;"",VLOOKUP(AF6054,NIVELES!$A$666:$B$673,2,0),"")</f>
        <v/>
      </c>
      <c r="AH6054" s="78"/>
      <c r="AI6054" s="79" t="str">
        <f>IF(AH6054&lt;&gt;"",VLOOKUP(CONCATENATE(AG6054,AH6054),NIVELES!$B$676:$C$745,2,0),"")</f>
        <v/>
      </c>
      <c r="AJ6054" s="78"/>
      <c r="AK6054" s="79" t="str">
        <f>+IF(AJ6054&lt;&gt;"",VLOOKUP(AJ6054,NIVELES!$A$816:$B$892,2,0),"")</f>
        <v/>
      </c>
      <c r="AL6054" s="78"/>
      <c r="AM6054" s="78"/>
      <c r="AN6054" s="79" t="str">
        <f>IF(AM6054&lt;&gt;"",+VLOOKUP(AM6054,NIVELES!$A$1652:$B$2466,2,0),"")</f>
        <v/>
      </c>
      <c r="AO6054" s="87"/>
      <c r="AP6054" s="88"/>
      <c r="AQ6054" s="88"/>
      <c r="AR6054" s="88"/>
      <c r="AS6054" s="88"/>
      <c r="AT6054" s="88"/>
      <c r="AU6054" s="88"/>
      <c r="AV6054" s="88"/>
      <c r="AW6054" s="88"/>
      <c r="AX6054" s="88"/>
      <c r="AY6054" s="88"/>
      <c r="AZ6054" s="88"/>
      <c r="BA6054" s="88"/>
      <c r="BB6054" s="89">
        <f t="shared" si="375"/>
        <v>0</v>
      </c>
      <c r="BC6054" s="90" t="str">
        <f t="shared" si="374"/>
        <v xml:space="preserve"> </v>
      </c>
      <c r="BD6054" s="91" t="str">
        <f t="shared" si="376"/>
        <v xml:space="preserve"> </v>
      </c>
      <c r="BE6054" s="92">
        <f t="shared" si="377"/>
        <v>0</v>
      </c>
    </row>
    <row r="6055" spans="1:57" s="74" customFormat="1" ht="50.1" customHeight="1" x14ac:dyDescent="0.2">
      <c r="A6055" s="78"/>
      <c r="B6055" s="78"/>
      <c r="C6055" s="78"/>
      <c r="D6055" s="78"/>
      <c r="E6055" s="79" t="str">
        <f>+IF(C6055&lt;&gt;"",VLOOKUP(MID(C6055,18,5),NIVELES!$A$133:$B$213,2,0),"")</f>
        <v/>
      </c>
      <c r="F6055" s="80"/>
      <c r="G6055" s="81" t="str">
        <f>+IF(F6055&lt;&gt;"",VLOOKUP(F6055,NIVELES!$A$246:$C$464,3,0),"")</f>
        <v/>
      </c>
      <c r="H6055" s="82"/>
      <c r="I6055" s="78"/>
      <c r="J6055" s="78"/>
      <c r="K6055" s="78"/>
      <c r="L6055" s="78"/>
      <c r="M6055" s="78"/>
      <c r="N6055" s="78"/>
      <c r="O6055" s="78"/>
      <c r="P6055" s="82"/>
      <c r="Q6055" s="78"/>
      <c r="R6055" s="82"/>
      <c r="S6055" s="82"/>
      <c r="T6055" s="82"/>
      <c r="U6055" s="82"/>
      <c r="V6055" s="82"/>
      <c r="W6055" s="82"/>
      <c r="X6055" s="82"/>
      <c r="Y6055" s="82"/>
      <c r="Z6055" s="82"/>
      <c r="AA6055" s="82"/>
      <c r="AB6055" s="82"/>
      <c r="AC6055" s="82"/>
      <c r="AD6055" s="85" t="str">
        <f>IF(A6055&lt;&gt;"",IF(D6055="DIRECCIÓN_DE_TRANSFERENCIAS","280 0031",VLOOKUP(C6055,NIVELES!$A$14:$B$105,2,0)),"")</f>
        <v/>
      </c>
      <c r="AE6055" s="86"/>
      <c r="AF6055" s="86"/>
      <c r="AG6055" s="79" t="str">
        <f>+IF(AF6055&lt;&gt;"",VLOOKUP(AF6055,NIVELES!$A$666:$B$673,2,0),"")</f>
        <v/>
      </c>
      <c r="AH6055" s="78"/>
      <c r="AI6055" s="79" t="str">
        <f>IF(AH6055&lt;&gt;"",VLOOKUP(CONCATENATE(AG6055,AH6055),NIVELES!$B$676:$C$745,2,0),"")</f>
        <v/>
      </c>
      <c r="AJ6055" s="78"/>
      <c r="AK6055" s="79" t="str">
        <f>+IF(AJ6055&lt;&gt;"",VLOOKUP(AJ6055,NIVELES!$A$816:$B$892,2,0),"")</f>
        <v/>
      </c>
      <c r="AL6055" s="78"/>
      <c r="AM6055" s="78"/>
      <c r="AN6055" s="79" t="str">
        <f>IF(AM6055&lt;&gt;"",+VLOOKUP(AM6055,NIVELES!$A$1652:$B$2466,2,0),"")</f>
        <v/>
      </c>
      <c r="AO6055" s="87"/>
      <c r="AP6055" s="88"/>
      <c r="AQ6055" s="88"/>
      <c r="AR6055" s="88"/>
      <c r="AS6055" s="88"/>
      <c r="AT6055" s="88"/>
      <c r="AU6055" s="88"/>
      <c r="AV6055" s="88"/>
      <c r="AW6055" s="88"/>
      <c r="AX6055" s="88"/>
      <c r="AY6055" s="88"/>
      <c r="AZ6055" s="88"/>
      <c r="BA6055" s="88"/>
      <c r="BB6055" s="89">
        <f t="shared" si="375"/>
        <v>0</v>
      </c>
      <c r="BC6055" s="90" t="str">
        <f t="shared" si="374"/>
        <v xml:space="preserve"> </v>
      </c>
      <c r="BD6055" s="91" t="str">
        <f t="shared" si="376"/>
        <v xml:space="preserve"> </v>
      </c>
      <c r="BE6055" s="92">
        <f t="shared" si="377"/>
        <v>0</v>
      </c>
    </row>
    <row r="6056" spans="1:57" s="74" customFormat="1" ht="50.1" customHeight="1" x14ac:dyDescent="0.2">
      <c r="A6056" s="78"/>
      <c r="B6056" s="78"/>
      <c r="C6056" s="78"/>
      <c r="D6056" s="78"/>
      <c r="E6056" s="79" t="str">
        <f>+IF(C6056&lt;&gt;"",VLOOKUP(MID(C6056,18,5),NIVELES!$A$133:$B$213,2,0),"")</f>
        <v/>
      </c>
      <c r="F6056" s="80"/>
      <c r="G6056" s="81" t="str">
        <f>+IF(F6056&lt;&gt;"",VLOOKUP(F6056,NIVELES!$A$246:$C$464,3,0),"")</f>
        <v/>
      </c>
      <c r="H6056" s="82"/>
      <c r="I6056" s="78"/>
      <c r="J6056" s="78"/>
      <c r="K6056" s="78"/>
      <c r="L6056" s="78"/>
      <c r="M6056" s="78"/>
      <c r="N6056" s="78"/>
      <c r="O6056" s="78"/>
      <c r="P6056" s="82"/>
      <c r="Q6056" s="78"/>
      <c r="R6056" s="82"/>
      <c r="S6056" s="82"/>
      <c r="T6056" s="82"/>
      <c r="U6056" s="82"/>
      <c r="V6056" s="82"/>
      <c r="W6056" s="82"/>
      <c r="X6056" s="82"/>
      <c r="Y6056" s="82"/>
      <c r="Z6056" s="82"/>
      <c r="AA6056" s="82"/>
      <c r="AB6056" s="82"/>
      <c r="AC6056" s="82"/>
      <c r="AD6056" s="85" t="str">
        <f>IF(A6056&lt;&gt;"",IF(D6056="DIRECCIÓN_DE_TRANSFERENCIAS","280 0031",VLOOKUP(C6056,NIVELES!$A$14:$B$105,2,0)),"")</f>
        <v/>
      </c>
      <c r="AE6056" s="86"/>
      <c r="AF6056" s="86"/>
      <c r="AG6056" s="79" t="str">
        <f>+IF(AF6056&lt;&gt;"",VLOOKUP(AF6056,NIVELES!$A$666:$B$673,2,0),"")</f>
        <v/>
      </c>
      <c r="AH6056" s="78"/>
      <c r="AI6056" s="79" t="str">
        <f>IF(AH6056&lt;&gt;"",VLOOKUP(CONCATENATE(AG6056,AH6056),NIVELES!$B$676:$C$745,2,0),"")</f>
        <v/>
      </c>
      <c r="AJ6056" s="78"/>
      <c r="AK6056" s="79" t="str">
        <f>+IF(AJ6056&lt;&gt;"",VLOOKUP(AJ6056,NIVELES!$A$816:$B$892,2,0),"")</f>
        <v/>
      </c>
      <c r="AL6056" s="78"/>
      <c r="AM6056" s="78"/>
      <c r="AN6056" s="79" t="str">
        <f>IF(AM6056&lt;&gt;"",+VLOOKUP(AM6056,NIVELES!$A$1652:$B$2466,2,0),"")</f>
        <v/>
      </c>
      <c r="AO6056" s="87"/>
      <c r="AP6056" s="88"/>
      <c r="AQ6056" s="88"/>
      <c r="AR6056" s="88"/>
      <c r="AS6056" s="88"/>
      <c r="AT6056" s="88"/>
      <c r="AU6056" s="88"/>
      <c r="AV6056" s="88"/>
      <c r="AW6056" s="88"/>
      <c r="AX6056" s="88"/>
      <c r="AY6056" s="88"/>
      <c r="AZ6056" s="88"/>
      <c r="BA6056" s="88"/>
      <c r="BB6056" s="89">
        <f t="shared" si="375"/>
        <v>0</v>
      </c>
      <c r="BC6056" s="90" t="str">
        <f t="shared" si="374"/>
        <v xml:space="preserve"> </v>
      </c>
      <c r="BD6056" s="91" t="str">
        <f t="shared" si="376"/>
        <v xml:space="preserve"> </v>
      </c>
      <c r="BE6056" s="92">
        <f t="shared" si="377"/>
        <v>0</v>
      </c>
    </row>
    <row r="6057" spans="1:57" s="74" customFormat="1" ht="50.1" customHeight="1" x14ac:dyDescent="0.2">
      <c r="A6057" s="78"/>
      <c r="B6057" s="78"/>
      <c r="C6057" s="78"/>
      <c r="D6057" s="78"/>
      <c r="E6057" s="79" t="str">
        <f>+IF(C6057&lt;&gt;"",VLOOKUP(MID(C6057,18,5),NIVELES!$A$133:$B$213,2,0),"")</f>
        <v/>
      </c>
      <c r="F6057" s="80"/>
      <c r="G6057" s="81" t="str">
        <f>+IF(F6057&lt;&gt;"",VLOOKUP(F6057,NIVELES!$A$246:$C$464,3,0),"")</f>
        <v/>
      </c>
      <c r="H6057" s="82"/>
      <c r="I6057" s="78"/>
      <c r="J6057" s="78"/>
      <c r="K6057" s="78"/>
      <c r="L6057" s="78"/>
      <c r="M6057" s="78"/>
      <c r="N6057" s="78"/>
      <c r="O6057" s="78"/>
      <c r="P6057" s="82"/>
      <c r="Q6057" s="78"/>
      <c r="R6057" s="82"/>
      <c r="S6057" s="82"/>
      <c r="T6057" s="82"/>
      <c r="U6057" s="82"/>
      <c r="V6057" s="82"/>
      <c r="W6057" s="82"/>
      <c r="X6057" s="82"/>
      <c r="Y6057" s="82"/>
      <c r="Z6057" s="82"/>
      <c r="AA6057" s="82"/>
      <c r="AB6057" s="82"/>
      <c r="AC6057" s="82"/>
      <c r="AD6057" s="85" t="str">
        <f>IF(A6057&lt;&gt;"",IF(D6057="DIRECCIÓN_DE_TRANSFERENCIAS","280 0031",VLOOKUP(C6057,NIVELES!$A$14:$B$105,2,0)),"")</f>
        <v/>
      </c>
      <c r="AE6057" s="86"/>
      <c r="AF6057" s="86"/>
      <c r="AG6057" s="79" t="str">
        <f>+IF(AF6057&lt;&gt;"",VLOOKUP(AF6057,NIVELES!$A$666:$B$673,2,0),"")</f>
        <v/>
      </c>
      <c r="AH6057" s="78"/>
      <c r="AI6057" s="79" t="str">
        <f>IF(AH6057&lt;&gt;"",VLOOKUP(CONCATENATE(AG6057,AH6057),NIVELES!$B$676:$C$745,2,0),"")</f>
        <v/>
      </c>
      <c r="AJ6057" s="78"/>
      <c r="AK6057" s="79" t="str">
        <f>+IF(AJ6057&lt;&gt;"",VLOOKUP(AJ6057,NIVELES!$A$816:$B$892,2,0),"")</f>
        <v/>
      </c>
      <c r="AL6057" s="78"/>
      <c r="AM6057" s="78"/>
      <c r="AN6057" s="79" t="str">
        <f>IF(AM6057&lt;&gt;"",+VLOOKUP(AM6057,NIVELES!$A$1652:$B$2466,2,0),"")</f>
        <v/>
      </c>
      <c r="AO6057" s="87"/>
      <c r="AP6057" s="88"/>
      <c r="AQ6057" s="88"/>
      <c r="AR6057" s="88"/>
      <c r="AS6057" s="88"/>
      <c r="AT6057" s="88"/>
      <c r="AU6057" s="88"/>
      <c r="AV6057" s="88"/>
      <c r="AW6057" s="88"/>
      <c r="AX6057" s="88"/>
      <c r="AY6057" s="88"/>
      <c r="AZ6057" s="88"/>
      <c r="BA6057" s="88"/>
      <c r="BB6057" s="89">
        <f t="shared" si="375"/>
        <v>0</v>
      </c>
      <c r="BC6057" s="90" t="str">
        <f t="shared" si="374"/>
        <v xml:space="preserve"> </v>
      </c>
      <c r="BD6057" s="91" t="str">
        <f t="shared" si="376"/>
        <v xml:space="preserve"> </v>
      </c>
      <c r="BE6057" s="92">
        <f t="shared" si="377"/>
        <v>0</v>
      </c>
    </row>
    <row r="6058" spans="1:57" s="74" customFormat="1" ht="50.1" customHeight="1" x14ac:dyDescent="0.2">
      <c r="A6058" s="78"/>
      <c r="B6058" s="78"/>
      <c r="C6058" s="78"/>
      <c r="D6058" s="78"/>
      <c r="E6058" s="79" t="str">
        <f>+IF(C6058&lt;&gt;"",VLOOKUP(MID(C6058,18,5),NIVELES!$A$133:$B$213,2,0),"")</f>
        <v/>
      </c>
      <c r="F6058" s="80"/>
      <c r="G6058" s="81" t="str">
        <f>+IF(F6058&lt;&gt;"",VLOOKUP(F6058,NIVELES!$A$246:$C$464,3,0),"")</f>
        <v/>
      </c>
      <c r="H6058" s="82"/>
      <c r="I6058" s="78"/>
      <c r="J6058" s="78"/>
      <c r="K6058" s="78"/>
      <c r="L6058" s="78"/>
      <c r="M6058" s="78"/>
      <c r="N6058" s="78"/>
      <c r="O6058" s="78"/>
      <c r="P6058" s="82"/>
      <c r="Q6058" s="78"/>
      <c r="R6058" s="82"/>
      <c r="S6058" s="82"/>
      <c r="T6058" s="82"/>
      <c r="U6058" s="82"/>
      <c r="V6058" s="82"/>
      <c r="W6058" s="82"/>
      <c r="X6058" s="82"/>
      <c r="Y6058" s="82"/>
      <c r="Z6058" s="82"/>
      <c r="AA6058" s="82"/>
      <c r="AB6058" s="82"/>
      <c r="AC6058" s="82"/>
      <c r="AD6058" s="85" t="str">
        <f>IF(A6058&lt;&gt;"",IF(D6058="DIRECCIÓN_DE_TRANSFERENCIAS","280 0031",VLOOKUP(C6058,NIVELES!$A$14:$B$105,2,0)),"")</f>
        <v/>
      </c>
      <c r="AE6058" s="86"/>
      <c r="AF6058" s="86"/>
      <c r="AG6058" s="79" t="str">
        <f>+IF(AF6058&lt;&gt;"",VLOOKUP(AF6058,NIVELES!$A$666:$B$673,2,0),"")</f>
        <v/>
      </c>
      <c r="AH6058" s="78"/>
      <c r="AI6058" s="79" t="str">
        <f>IF(AH6058&lt;&gt;"",VLOOKUP(CONCATENATE(AG6058,AH6058),NIVELES!$B$676:$C$745,2,0),"")</f>
        <v/>
      </c>
      <c r="AJ6058" s="78"/>
      <c r="AK6058" s="79" t="str">
        <f>+IF(AJ6058&lt;&gt;"",VLOOKUP(AJ6058,NIVELES!$A$816:$B$892,2,0),"")</f>
        <v/>
      </c>
      <c r="AL6058" s="78"/>
      <c r="AM6058" s="78"/>
      <c r="AN6058" s="79" t="str">
        <f>IF(AM6058&lt;&gt;"",+VLOOKUP(AM6058,NIVELES!$A$1652:$B$2466,2,0),"")</f>
        <v/>
      </c>
      <c r="AO6058" s="87"/>
      <c r="AP6058" s="88"/>
      <c r="AQ6058" s="88"/>
      <c r="AR6058" s="88"/>
      <c r="AS6058" s="88"/>
      <c r="AT6058" s="88"/>
      <c r="AU6058" s="88"/>
      <c r="AV6058" s="88"/>
      <c r="AW6058" s="88"/>
      <c r="AX6058" s="88"/>
      <c r="AY6058" s="88"/>
      <c r="AZ6058" s="88"/>
      <c r="BA6058" s="88"/>
      <c r="BB6058" s="89">
        <f t="shared" si="375"/>
        <v>0</v>
      </c>
      <c r="BC6058" s="90" t="str">
        <f t="shared" si="374"/>
        <v xml:space="preserve"> </v>
      </c>
      <c r="BD6058" s="91" t="str">
        <f t="shared" si="376"/>
        <v xml:space="preserve"> </v>
      </c>
      <c r="BE6058" s="92">
        <f t="shared" si="377"/>
        <v>0</v>
      </c>
    </row>
    <row r="6059" spans="1:57" s="74" customFormat="1" ht="50.1" customHeight="1" x14ac:dyDescent="0.2">
      <c r="A6059" s="78"/>
      <c r="B6059" s="78"/>
      <c r="C6059" s="78"/>
      <c r="D6059" s="78"/>
      <c r="E6059" s="79" t="str">
        <f>+IF(C6059&lt;&gt;"",VLOOKUP(MID(C6059,18,5),NIVELES!$A$133:$B$213,2,0),"")</f>
        <v/>
      </c>
      <c r="F6059" s="80"/>
      <c r="G6059" s="81" t="str">
        <f>+IF(F6059&lt;&gt;"",VLOOKUP(F6059,NIVELES!$A$246:$C$464,3,0),"")</f>
        <v/>
      </c>
      <c r="H6059" s="82"/>
      <c r="I6059" s="78"/>
      <c r="J6059" s="78"/>
      <c r="K6059" s="78"/>
      <c r="L6059" s="78"/>
      <c r="M6059" s="78"/>
      <c r="N6059" s="78"/>
      <c r="O6059" s="78"/>
      <c r="P6059" s="82"/>
      <c r="Q6059" s="78"/>
      <c r="R6059" s="82"/>
      <c r="S6059" s="82"/>
      <c r="T6059" s="82"/>
      <c r="U6059" s="82"/>
      <c r="V6059" s="82"/>
      <c r="W6059" s="82"/>
      <c r="X6059" s="82"/>
      <c r="Y6059" s="82"/>
      <c r="Z6059" s="82"/>
      <c r="AA6059" s="82"/>
      <c r="AB6059" s="82"/>
      <c r="AC6059" s="82"/>
      <c r="AD6059" s="85" t="str">
        <f>IF(A6059&lt;&gt;"",IF(D6059="DIRECCIÓN_DE_TRANSFERENCIAS","280 0031",VLOOKUP(C6059,NIVELES!$A$14:$B$105,2,0)),"")</f>
        <v/>
      </c>
      <c r="AE6059" s="86"/>
      <c r="AF6059" s="86"/>
      <c r="AG6059" s="79" t="str">
        <f>+IF(AF6059&lt;&gt;"",VLOOKUP(AF6059,NIVELES!$A$666:$B$673,2,0),"")</f>
        <v/>
      </c>
      <c r="AH6059" s="78"/>
      <c r="AI6059" s="79" t="str">
        <f>IF(AH6059&lt;&gt;"",VLOOKUP(CONCATENATE(AG6059,AH6059),NIVELES!$B$676:$C$745,2,0),"")</f>
        <v/>
      </c>
      <c r="AJ6059" s="78"/>
      <c r="AK6059" s="79" t="str">
        <f>+IF(AJ6059&lt;&gt;"",VLOOKUP(AJ6059,NIVELES!$A$816:$B$892,2,0),"")</f>
        <v/>
      </c>
      <c r="AL6059" s="78"/>
      <c r="AM6059" s="78"/>
      <c r="AN6059" s="79" t="str">
        <f>IF(AM6059&lt;&gt;"",+VLOOKUP(AM6059,NIVELES!$A$1652:$B$2466,2,0),"")</f>
        <v/>
      </c>
      <c r="AO6059" s="87"/>
      <c r="AP6059" s="88"/>
      <c r="AQ6059" s="88"/>
      <c r="AR6059" s="88"/>
      <c r="AS6059" s="88"/>
      <c r="AT6059" s="88"/>
      <c r="AU6059" s="88"/>
      <c r="AV6059" s="88"/>
      <c r="AW6059" s="88"/>
      <c r="AX6059" s="88"/>
      <c r="AY6059" s="88"/>
      <c r="AZ6059" s="88"/>
      <c r="BA6059" s="88"/>
      <c r="BB6059" s="89">
        <f t="shared" si="375"/>
        <v>0</v>
      </c>
      <c r="BC6059" s="90" t="str">
        <f t="shared" si="374"/>
        <v xml:space="preserve"> </v>
      </c>
      <c r="BD6059" s="91" t="str">
        <f t="shared" si="376"/>
        <v xml:space="preserve"> </v>
      </c>
      <c r="BE6059" s="92">
        <f t="shared" si="377"/>
        <v>0</v>
      </c>
    </row>
    <row r="6060" spans="1:57" s="74" customFormat="1" ht="50.1" customHeight="1" x14ac:dyDescent="0.2">
      <c r="A6060" s="78"/>
      <c r="B6060" s="78"/>
      <c r="C6060" s="78"/>
      <c r="D6060" s="78"/>
      <c r="E6060" s="79" t="str">
        <f>+IF(C6060&lt;&gt;"",VLOOKUP(MID(C6060,18,5),NIVELES!$A$133:$B$213,2,0),"")</f>
        <v/>
      </c>
      <c r="F6060" s="80"/>
      <c r="G6060" s="81" t="str">
        <f>+IF(F6060&lt;&gt;"",VLOOKUP(F6060,NIVELES!$A$246:$C$464,3,0),"")</f>
        <v/>
      </c>
      <c r="H6060" s="82"/>
      <c r="I6060" s="78"/>
      <c r="J6060" s="78"/>
      <c r="K6060" s="78"/>
      <c r="L6060" s="78"/>
      <c r="M6060" s="78"/>
      <c r="N6060" s="78"/>
      <c r="O6060" s="78"/>
      <c r="P6060" s="82"/>
      <c r="Q6060" s="78"/>
      <c r="R6060" s="82"/>
      <c r="S6060" s="82"/>
      <c r="T6060" s="82"/>
      <c r="U6060" s="82"/>
      <c r="V6060" s="82"/>
      <c r="W6060" s="82"/>
      <c r="X6060" s="82"/>
      <c r="Y6060" s="82"/>
      <c r="Z6060" s="82"/>
      <c r="AA6060" s="82"/>
      <c r="AB6060" s="82"/>
      <c r="AC6060" s="82"/>
      <c r="AD6060" s="85" t="str">
        <f>IF(A6060&lt;&gt;"",IF(D6060="DIRECCIÓN_DE_TRANSFERENCIAS","280 0031",VLOOKUP(C6060,NIVELES!$A$14:$B$105,2,0)),"")</f>
        <v/>
      </c>
      <c r="AE6060" s="86"/>
      <c r="AF6060" s="86"/>
      <c r="AG6060" s="79" t="str">
        <f>+IF(AF6060&lt;&gt;"",VLOOKUP(AF6060,NIVELES!$A$666:$B$673,2,0),"")</f>
        <v/>
      </c>
      <c r="AH6060" s="78"/>
      <c r="AI6060" s="79" t="str">
        <f>IF(AH6060&lt;&gt;"",VLOOKUP(CONCATENATE(AG6060,AH6060),NIVELES!$B$676:$C$745,2,0),"")</f>
        <v/>
      </c>
      <c r="AJ6060" s="78"/>
      <c r="AK6060" s="79" t="str">
        <f>+IF(AJ6060&lt;&gt;"",VLOOKUP(AJ6060,NIVELES!$A$816:$B$892,2,0),"")</f>
        <v/>
      </c>
      <c r="AL6060" s="78"/>
      <c r="AM6060" s="78"/>
      <c r="AN6060" s="79" t="str">
        <f>IF(AM6060&lt;&gt;"",+VLOOKUP(AM6060,NIVELES!$A$1652:$B$2466,2,0),"")</f>
        <v/>
      </c>
      <c r="AO6060" s="87"/>
      <c r="AP6060" s="88"/>
      <c r="AQ6060" s="88"/>
      <c r="AR6060" s="88"/>
      <c r="AS6060" s="88"/>
      <c r="AT6060" s="88"/>
      <c r="AU6060" s="88"/>
      <c r="AV6060" s="88"/>
      <c r="AW6060" s="88"/>
      <c r="AX6060" s="88"/>
      <c r="AY6060" s="88"/>
      <c r="AZ6060" s="88"/>
      <c r="BA6060" s="88"/>
      <c r="BB6060" s="89">
        <f t="shared" si="375"/>
        <v>0</v>
      </c>
      <c r="BC6060" s="90" t="str">
        <f t="shared" si="374"/>
        <v xml:space="preserve"> </v>
      </c>
      <c r="BD6060" s="91" t="str">
        <f t="shared" si="376"/>
        <v xml:space="preserve"> </v>
      </c>
      <c r="BE6060" s="92">
        <f t="shared" si="377"/>
        <v>0</v>
      </c>
    </row>
    <row r="6061" spans="1:57" s="74" customFormat="1" ht="50.1" customHeight="1" x14ac:dyDescent="0.2">
      <c r="A6061" s="78"/>
      <c r="B6061" s="78"/>
      <c r="C6061" s="78"/>
      <c r="D6061" s="78"/>
      <c r="E6061" s="79" t="str">
        <f>+IF(C6061&lt;&gt;"",VLOOKUP(MID(C6061,18,5),NIVELES!$A$133:$B$213,2,0),"")</f>
        <v/>
      </c>
      <c r="F6061" s="80"/>
      <c r="G6061" s="81" t="str">
        <f>+IF(F6061&lt;&gt;"",VLOOKUP(F6061,NIVELES!$A$246:$C$464,3,0),"")</f>
        <v/>
      </c>
      <c r="H6061" s="82"/>
      <c r="I6061" s="78"/>
      <c r="J6061" s="78"/>
      <c r="K6061" s="78"/>
      <c r="L6061" s="78"/>
      <c r="M6061" s="78"/>
      <c r="N6061" s="78"/>
      <c r="O6061" s="78"/>
      <c r="P6061" s="82"/>
      <c r="Q6061" s="78"/>
      <c r="R6061" s="82"/>
      <c r="S6061" s="82"/>
      <c r="T6061" s="82"/>
      <c r="U6061" s="82"/>
      <c r="V6061" s="82"/>
      <c r="W6061" s="82"/>
      <c r="X6061" s="82"/>
      <c r="Y6061" s="82"/>
      <c r="Z6061" s="82"/>
      <c r="AA6061" s="82"/>
      <c r="AB6061" s="82"/>
      <c r="AC6061" s="82"/>
      <c r="AD6061" s="85" t="str">
        <f>IF(A6061&lt;&gt;"",IF(D6061="DIRECCIÓN_DE_TRANSFERENCIAS","280 0031",VLOOKUP(C6061,NIVELES!$A$14:$B$105,2,0)),"")</f>
        <v/>
      </c>
      <c r="AE6061" s="86"/>
      <c r="AF6061" s="86"/>
      <c r="AG6061" s="79" t="str">
        <f>+IF(AF6061&lt;&gt;"",VLOOKUP(AF6061,NIVELES!$A$666:$B$673,2,0),"")</f>
        <v/>
      </c>
      <c r="AH6061" s="78"/>
      <c r="AI6061" s="79" t="str">
        <f>IF(AH6061&lt;&gt;"",VLOOKUP(CONCATENATE(AG6061,AH6061),NIVELES!$B$676:$C$745,2,0),"")</f>
        <v/>
      </c>
      <c r="AJ6061" s="78"/>
      <c r="AK6061" s="79" t="str">
        <f>+IF(AJ6061&lt;&gt;"",VLOOKUP(AJ6061,NIVELES!$A$816:$B$892,2,0),"")</f>
        <v/>
      </c>
      <c r="AL6061" s="78"/>
      <c r="AM6061" s="78"/>
      <c r="AN6061" s="79" t="str">
        <f>IF(AM6061&lt;&gt;"",+VLOOKUP(AM6061,NIVELES!$A$1652:$B$2466,2,0),"")</f>
        <v/>
      </c>
      <c r="AO6061" s="87"/>
      <c r="AP6061" s="88"/>
      <c r="AQ6061" s="88"/>
      <c r="AR6061" s="88"/>
      <c r="AS6061" s="88"/>
      <c r="AT6061" s="88"/>
      <c r="AU6061" s="88"/>
      <c r="AV6061" s="88"/>
      <c r="AW6061" s="88"/>
      <c r="AX6061" s="88"/>
      <c r="AY6061" s="88"/>
      <c r="AZ6061" s="88"/>
      <c r="BA6061" s="88"/>
      <c r="BB6061" s="89">
        <f t="shared" si="375"/>
        <v>0</v>
      </c>
      <c r="BC6061" s="90" t="str">
        <f t="shared" si="374"/>
        <v xml:space="preserve"> </v>
      </c>
      <c r="BD6061" s="91" t="str">
        <f t="shared" si="376"/>
        <v xml:space="preserve"> </v>
      </c>
      <c r="BE6061" s="92">
        <f t="shared" si="377"/>
        <v>0</v>
      </c>
    </row>
    <row r="6062" spans="1:57" s="74" customFormat="1" ht="50.1" customHeight="1" x14ac:dyDescent="0.2">
      <c r="A6062" s="78"/>
      <c r="B6062" s="78"/>
      <c r="C6062" s="78"/>
      <c r="D6062" s="78"/>
      <c r="E6062" s="79" t="str">
        <f>+IF(C6062&lt;&gt;"",VLOOKUP(MID(C6062,18,5),NIVELES!$A$133:$B$213,2,0),"")</f>
        <v/>
      </c>
      <c r="F6062" s="80"/>
      <c r="G6062" s="81" t="str">
        <f>+IF(F6062&lt;&gt;"",VLOOKUP(F6062,NIVELES!$A$246:$C$464,3,0),"")</f>
        <v/>
      </c>
      <c r="H6062" s="82"/>
      <c r="I6062" s="78"/>
      <c r="J6062" s="78"/>
      <c r="K6062" s="78"/>
      <c r="L6062" s="78"/>
      <c r="M6062" s="78"/>
      <c r="N6062" s="78"/>
      <c r="O6062" s="78"/>
      <c r="P6062" s="82"/>
      <c r="Q6062" s="78"/>
      <c r="R6062" s="82"/>
      <c r="S6062" s="82"/>
      <c r="T6062" s="82"/>
      <c r="U6062" s="82"/>
      <c r="V6062" s="82"/>
      <c r="W6062" s="82"/>
      <c r="X6062" s="82"/>
      <c r="Y6062" s="82"/>
      <c r="Z6062" s="82"/>
      <c r="AA6062" s="82"/>
      <c r="AB6062" s="82"/>
      <c r="AC6062" s="82"/>
      <c r="AD6062" s="85" t="str">
        <f>IF(A6062&lt;&gt;"",IF(D6062="DIRECCIÓN_DE_TRANSFERENCIAS","280 0031",VLOOKUP(C6062,NIVELES!$A$14:$B$105,2,0)),"")</f>
        <v/>
      </c>
      <c r="AE6062" s="86"/>
      <c r="AF6062" s="86"/>
      <c r="AG6062" s="79" t="str">
        <f>+IF(AF6062&lt;&gt;"",VLOOKUP(AF6062,NIVELES!$A$666:$B$673,2,0),"")</f>
        <v/>
      </c>
      <c r="AH6062" s="78"/>
      <c r="AI6062" s="79" t="str">
        <f>IF(AH6062&lt;&gt;"",VLOOKUP(CONCATENATE(AG6062,AH6062),NIVELES!$B$676:$C$745,2,0),"")</f>
        <v/>
      </c>
      <c r="AJ6062" s="78"/>
      <c r="AK6062" s="79" t="str">
        <f>+IF(AJ6062&lt;&gt;"",VLOOKUP(AJ6062,NIVELES!$A$816:$B$892,2,0),"")</f>
        <v/>
      </c>
      <c r="AL6062" s="78"/>
      <c r="AM6062" s="78"/>
      <c r="AN6062" s="79" t="str">
        <f>IF(AM6062&lt;&gt;"",+VLOOKUP(AM6062,NIVELES!$A$1652:$B$2466,2,0),"")</f>
        <v/>
      </c>
      <c r="AO6062" s="87"/>
      <c r="AP6062" s="88"/>
      <c r="AQ6062" s="88"/>
      <c r="AR6062" s="88"/>
      <c r="AS6062" s="88"/>
      <c r="AT6062" s="88"/>
      <c r="AU6062" s="88"/>
      <c r="AV6062" s="88"/>
      <c r="AW6062" s="88"/>
      <c r="AX6062" s="88"/>
      <c r="AY6062" s="88"/>
      <c r="AZ6062" s="88"/>
      <c r="BA6062" s="88"/>
      <c r="BB6062" s="89">
        <f t="shared" si="375"/>
        <v>0</v>
      </c>
      <c r="BC6062" s="90" t="str">
        <f t="shared" si="374"/>
        <v xml:space="preserve"> </v>
      </c>
      <c r="BD6062" s="91" t="str">
        <f t="shared" si="376"/>
        <v xml:space="preserve"> </v>
      </c>
      <c r="BE6062" s="92">
        <f t="shared" si="377"/>
        <v>0</v>
      </c>
    </row>
    <row r="6063" spans="1:57" s="74" customFormat="1" ht="50.1" customHeight="1" x14ac:dyDescent="0.2">
      <c r="A6063" s="78"/>
      <c r="B6063" s="78"/>
      <c r="C6063" s="78"/>
      <c r="D6063" s="78"/>
      <c r="E6063" s="79" t="str">
        <f>+IF(C6063&lt;&gt;"",VLOOKUP(MID(C6063,18,5),NIVELES!$A$133:$B$213,2,0),"")</f>
        <v/>
      </c>
      <c r="F6063" s="80"/>
      <c r="G6063" s="81" t="str">
        <f>+IF(F6063&lt;&gt;"",VLOOKUP(F6063,NIVELES!$A$246:$C$464,3,0),"")</f>
        <v/>
      </c>
      <c r="H6063" s="82"/>
      <c r="I6063" s="78"/>
      <c r="J6063" s="78"/>
      <c r="K6063" s="78"/>
      <c r="L6063" s="78"/>
      <c r="M6063" s="78"/>
      <c r="N6063" s="78"/>
      <c r="O6063" s="78"/>
      <c r="P6063" s="82"/>
      <c r="Q6063" s="78"/>
      <c r="R6063" s="82"/>
      <c r="S6063" s="82"/>
      <c r="T6063" s="82"/>
      <c r="U6063" s="82"/>
      <c r="V6063" s="82"/>
      <c r="W6063" s="82"/>
      <c r="X6063" s="82"/>
      <c r="Y6063" s="82"/>
      <c r="Z6063" s="82"/>
      <c r="AA6063" s="82"/>
      <c r="AB6063" s="82"/>
      <c r="AC6063" s="82"/>
      <c r="AD6063" s="85" t="str">
        <f>IF(A6063&lt;&gt;"",IF(D6063="DIRECCIÓN_DE_TRANSFERENCIAS","280 0031",VLOOKUP(C6063,NIVELES!$A$14:$B$105,2,0)),"")</f>
        <v/>
      </c>
      <c r="AE6063" s="86"/>
      <c r="AF6063" s="86"/>
      <c r="AG6063" s="79" t="str">
        <f>+IF(AF6063&lt;&gt;"",VLOOKUP(AF6063,NIVELES!$A$666:$B$673,2,0),"")</f>
        <v/>
      </c>
      <c r="AH6063" s="78"/>
      <c r="AI6063" s="79" t="str">
        <f>IF(AH6063&lt;&gt;"",VLOOKUP(CONCATENATE(AG6063,AH6063),NIVELES!$B$676:$C$745,2,0),"")</f>
        <v/>
      </c>
      <c r="AJ6063" s="78"/>
      <c r="AK6063" s="79" t="str">
        <f>+IF(AJ6063&lt;&gt;"",VLOOKUP(AJ6063,NIVELES!$A$816:$B$892,2,0),"")</f>
        <v/>
      </c>
      <c r="AL6063" s="78"/>
      <c r="AM6063" s="78"/>
      <c r="AN6063" s="79" t="str">
        <f>IF(AM6063&lt;&gt;"",+VLOOKUP(AM6063,NIVELES!$A$1652:$B$2466,2,0),"")</f>
        <v/>
      </c>
      <c r="AO6063" s="87"/>
      <c r="AP6063" s="88"/>
      <c r="AQ6063" s="88"/>
      <c r="AR6063" s="88"/>
      <c r="AS6063" s="88"/>
      <c r="AT6063" s="88"/>
      <c r="AU6063" s="88"/>
      <c r="AV6063" s="88"/>
      <c r="AW6063" s="88"/>
      <c r="AX6063" s="88"/>
      <c r="AY6063" s="88"/>
      <c r="AZ6063" s="88"/>
      <c r="BA6063" s="88"/>
      <c r="BB6063" s="89">
        <f t="shared" si="375"/>
        <v>0</v>
      </c>
      <c r="BC6063" s="90" t="str">
        <f t="shared" si="374"/>
        <v xml:space="preserve"> </v>
      </c>
      <c r="BD6063" s="91" t="str">
        <f t="shared" si="376"/>
        <v xml:space="preserve"> </v>
      </c>
      <c r="BE6063" s="92">
        <f t="shared" si="377"/>
        <v>0</v>
      </c>
    </row>
    <row r="6064" spans="1:57" s="74" customFormat="1" ht="50.1" customHeight="1" x14ac:dyDescent="0.2">
      <c r="A6064" s="78"/>
      <c r="B6064" s="78"/>
      <c r="C6064" s="78"/>
      <c r="D6064" s="78"/>
      <c r="E6064" s="79" t="str">
        <f>+IF(C6064&lt;&gt;"",VLOOKUP(MID(C6064,18,5),NIVELES!$A$133:$B$213,2,0),"")</f>
        <v/>
      </c>
      <c r="F6064" s="80"/>
      <c r="G6064" s="81" t="str">
        <f>+IF(F6064&lt;&gt;"",VLOOKUP(F6064,NIVELES!$A$246:$C$464,3,0),"")</f>
        <v/>
      </c>
      <c r="H6064" s="82"/>
      <c r="I6064" s="78"/>
      <c r="J6064" s="78"/>
      <c r="K6064" s="78"/>
      <c r="L6064" s="78"/>
      <c r="M6064" s="78"/>
      <c r="N6064" s="78"/>
      <c r="O6064" s="78"/>
      <c r="P6064" s="82"/>
      <c r="Q6064" s="78"/>
      <c r="R6064" s="82"/>
      <c r="S6064" s="82"/>
      <c r="T6064" s="82"/>
      <c r="U6064" s="82"/>
      <c r="V6064" s="82"/>
      <c r="W6064" s="82"/>
      <c r="X6064" s="82"/>
      <c r="Y6064" s="82"/>
      <c r="Z6064" s="82"/>
      <c r="AA6064" s="82"/>
      <c r="AB6064" s="82"/>
      <c r="AC6064" s="82"/>
      <c r="AD6064" s="85" t="str">
        <f>IF(A6064&lt;&gt;"",IF(D6064="DIRECCIÓN_DE_TRANSFERENCIAS","280 0031",VLOOKUP(C6064,NIVELES!$A$14:$B$105,2,0)),"")</f>
        <v/>
      </c>
      <c r="AE6064" s="86"/>
      <c r="AF6064" s="86"/>
      <c r="AG6064" s="79" t="str">
        <f>+IF(AF6064&lt;&gt;"",VLOOKUP(AF6064,NIVELES!$A$666:$B$673,2,0),"")</f>
        <v/>
      </c>
      <c r="AH6064" s="78"/>
      <c r="AI6064" s="79" t="str">
        <f>IF(AH6064&lt;&gt;"",VLOOKUP(CONCATENATE(AG6064,AH6064),NIVELES!$B$676:$C$745,2,0),"")</f>
        <v/>
      </c>
      <c r="AJ6064" s="78"/>
      <c r="AK6064" s="79" t="str">
        <f>+IF(AJ6064&lt;&gt;"",VLOOKUP(AJ6064,NIVELES!$A$816:$B$892,2,0),"")</f>
        <v/>
      </c>
      <c r="AL6064" s="78"/>
      <c r="AM6064" s="78"/>
      <c r="AN6064" s="79" t="str">
        <f>IF(AM6064&lt;&gt;"",+VLOOKUP(AM6064,NIVELES!$A$1652:$B$2466,2,0),"")</f>
        <v/>
      </c>
      <c r="AO6064" s="87"/>
      <c r="AP6064" s="88"/>
      <c r="AQ6064" s="88"/>
      <c r="AR6064" s="88"/>
      <c r="AS6064" s="88"/>
      <c r="AT6064" s="88"/>
      <c r="AU6064" s="88"/>
      <c r="AV6064" s="88"/>
      <c r="AW6064" s="88"/>
      <c r="AX6064" s="88"/>
      <c r="AY6064" s="88"/>
      <c r="AZ6064" s="88"/>
      <c r="BA6064" s="88"/>
      <c r="BB6064" s="89">
        <f t="shared" si="375"/>
        <v>0</v>
      </c>
      <c r="BC6064" s="90" t="str">
        <f t="shared" si="374"/>
        <v xml:space="preserve"> </v>
      </c>
      <c r="BD6064" s="91" t="str">
        <f t="shared" si="376"/>
        <v xml:space="preserve"> </v>
      </c>
      <c r="BE6064" s="92">
        <f t="shared" si="377"/>
        <v>0</v>
      </c>
    </row>
    <row r="6065" spans="1:57" s="74" customFormat="1" ht="50.1" customHeight="1" x14ac:dyDescent="0.2">
      <c r="A6065" s="78"/>
      <c r="B6065" s="78"/>
      <c r="C6065" s="78"/>
      <c r="D6065" s="78"/>
      <c r="E6065" s="79" t="str">
        <f>+IF(C6065&lt;&gt;"",VLOOKUP(MID(C6065,18,5),NIVELES!$A$133:$B$213,2,0),"")</f>
        <v/>
      </c>
      <c r="F6065" s="80"/>
      <c r="G6065" s="81" t="str">
        <f>+IF(F6065&lt;&gt;"",VLOOKUP(F6065,NIVELES!$A$246:$C$464,3,0),"")</f>
        <v/>
      </c>
      <c r="H6065" s="82"/>
      <c r="I6065" s="78"/>
      <c r="J6065" s="78"/>
      <c r="K6065" s="78"/>
      <c r="L6065" s="78"/>
      <c r="M6065" s="78"/>
      <c r="N6065" s="78"/>
      <c r="O6065" s="78"/>
      <c r="P6065" s="82"/>
      <c r="Q6065" s="78"/>
      <c r="R6065" s="82"/>
      <c r="S6065" s="82"/>
      <c r="T6065" s="82"/>
      <c r="U6065" s="82"/>
      <c r="V6065" s="82"/>
      <c r="W6065" s="82"/>
      <c r="X6065" s="82"/>
      <c r="Y6065" s="82"/>
      <c r="Z6065" s="82"/>
      <c r="AA6065" s="82"/>
      <c r="AB6065" s="82"/>
      <c r="AC6065" s="82"/>
      <c r="AD6065" s="85" t="str">
        <f>IF(A6065&lt;&gt;"",IF(D6065="DIRECCIÓN_DE_TRANSFERENCIAS","280 0031",VLOOKUP(C6065,NIVELES!$A$14:$B$105,2,0)),"")</f>
        <v/>
      </c>
      <c r="AE6065" s="86"/>
      <c r="AF6065" s="86"/>
      <c r="AG6065" s="79" t="str">
        <f>+IF(AF6065&lt;&gt;"",VLOOKUP(AF6065,NIVELES!$A$666:$B$673,2,0),"")</f>
        <v/>
      </c>
      <c r="AH6065" s="78"/>
      <c r="AI6065" s="79" t="str">
        <f>IF(AH6065&lt;&gt;"",VLOOKUP(CONCATENATE(AG6065,AH6065),NIVELES!$B$676:$C$745,2,0),"")</f>
        <v/>
      </c>
      <c r="AJ6065" s="78"/>
      <c r="AK6065" s="79" t="str">
        <f>+IF(AJ6065&lt;&gt;"",VLOOKUP(AJ6065,NIVELES!$A$816:$B$892,2,0),"")</f>
        <v/>
      </c>
      <c r="AL6065" s="78"/>
      <c r="AM6065" s="78"/>
      <c r="AN6065" s="79" t="str">
        <f>IF(AM6065&lt;&gt;"",+VLOOKUP(AM6065,NIVELES!$A$1652:$B$2466,2,0),"")</f>
        <v/>
      </c>
      <c r="AO6065" s="87"/>
      <c r="AP6065" s="88"/>
      <c r="AQ6065" s="88"/>
      <c r="AR6065" s="88"/>
      <c r="AS6065" s="88"/>
      <c r="AT6065" s="88"/>
      <c r="AU6065" s="88"/>
      <c r="AV6065" s="88"/>
      <c r="AW6065" s="88"/>
      <c r="AX6065" s="88"/>
      <c r="AY6065" s="88"/>
      <c r="AZ6065" s="88"/>
      <c r="BA6065" s="88"/>
      <c r="BB6065" s="89">
        <f t="shared" si="375"/>
        <v>0</v>
      </c>
      <c r="BC6065" s="90" t="str">
        <f t="shared" si="374"/>
        <v xml:space="preserve"> </v>
      </c>
      <c r="BD6065" s="91" t="str">
        <f t="shared" si="376"/>
        <v xml:space="preserve"> </v>
      </c>
      <c r="BE6065" s="92">
        <f t="shared" si="377"/>
        <v>0</v>
      </c>
    </row>
    <row r="6066" spans="1:57" s="74" customFormat="1" ht="50.1" customHeight="1" x14ac:dyDescent="0.2">
      <c r="A6066" s="78"/>
      <c r="B6066" s="78"/>
      <c r="C6066" s="78"/>
      <c r="D6066" s="78"/>
      <c r="E6066" s="79" t="str">
        <f>+IF(C6066&lt;&gt;"",VLOOKUP(MID(C6066,18,5),NIVELES!$A$133:$B$213,2,0),"")</f>
        <v/>
      </c>
      <c r="F6066" s="80"/>
      <c r="G6066" s="81" t="str">
        <f>+IF(F6066&lt;&gt;"",VLOOKUP(F6066,NIVELES!$A$246:$C$464,3,0),"")</f>
        <v/>
      </c>
      <c r="H6066" s="82"/>
      <c r="I6066" s="78"/>
      <c r="J6066" s="78"/>
      <c r="K6066" s="78"/>
      <c r="L6066" s="78"/>
      <c r="M6066" s="78"/>
      <c r="N6066" s="78"/>
      <c r="O6066" s="78"/>
      <c r="P6066" s="82"/>
      <c r="Q6066" s="78"/>
      <c r="R6066" s="82"/>
      <c r="S6066" s="82"/>
      <c r="T6066" s="82"/>
      <c r="U6066" s="82"/>
      <c r="V6066" s="82"/>
      <c r="W6066" s="82"/>
      <c r="X6066" s="82"/>
      <c r="Y6066" s="82"/>
      <c r="Z6066" s="82"/>
      <c r="AA6066" s="82"/>
      <c r="AB6066" s="82"/>
      <c r="AC6066" s="82"/>
      <c r="AD6066" s="85" t="str">
        <f>IF(A6066&lt;&gt;"",IF(D6066="DIRECCIÓN_DE_TRANSFERENCIAS","280 0031",VLOOKUP(C6066,NIVELES!$A$14:$B$105,2,0)),"")</f>
        <v/>
      </c>
      <c r="AE6066" s="86"/>
      <c r="AF6066" s="86"/>
      <c r="AG6066" s="79" t="str">
        <f>+IF(AF6066&lt;&gt;"",VLOOKUP(AF6066,NIVELES!$A$666:$B$673,2,0),"")</f>
        <v/>
      </c>
      <c r="AH6066" s="78"/>
      <c r="AI6066" s="79" t="str">
        <f>IF(AH6066&lt;&gt;"",VLOOKUP(CONCATENATE(AG6066,AH6066),NIVELES!$B$676:$C$745,2,0),"")</f>
        <v/>
      </c>
      <c r="AJ6066" s="78"/>
      <c r="AK6066" s="79" t="str">
        <f>+IF(AJ6066&lt;&gt;"",VLOOKUP(AJ6066,NIVELES!$A$816:$B$892,2,0),"")</f>
        <v/>
      </c>
      <c r="AL6066" s="78"/>
      <c r="AM6066" s="78"/>
      <c r="AN6066" s="79" t="str">
        <f>IF(AM6066&lt;&gt;"",+VLOOKUP(AM6066,NIVELES!$A$1652:$B$2466,2,0),"")</f>
        <v/>
      </c>
      <c r="AO6066" s="87"/>
      <c r="AP6066" s="88"/>
      <c r="AQ6066" s="88"/>
      <c r="AR6066" s="88"/>
      <c r="AS6066" s="88"/>
      <c r="AT6066" s="88"/>
      <c r="AU6066" s="88"/>
      <c r="AV6066" s="88"/>
      <c r="AW6066" s="88"/>
      <c r="AX6066" s="88"/>
      <c r="AY6066" s="88"/>
      <c r="AZ6066" s="88"/>
      <c r="BA6066" s="88"/>
      <c r="BB6066" s="89">
        <f t="shared" si="375"/>
        <v>0</v>
      </c>
      <c r="BC6066" s="90" t="str">
        <f t="shared" si="374"/>
        <v xml:space="preserve"> </v>
      </c>
      <c r="BD6066" s="91" t="str">
        <f t="shared" si="376"/>
        <v xml:space="preserve"> </v>
      </c>
      <c r="BE6066" s="92">
        <f t="shared" si="377"/>
        <v>0</v>
      </c>
    </row>
    <row r="6067" spans="1:57" s="74" customFormat="1" ht="50.1" customHeight="1" x14ac:dyDescent="0.2">
      <c r="A6067" s="78"/>
      <c r="B6067" s="78"/>
      <c r="C6067" s="78"/>
      <c r="D6067" s="78"/>
      <c r="E6067" s="79" t="str">
        <f>+IF(C6067&lt;&gt;"",VLOOKUP(MID(C6067,18,5),NIVELES!$A$133:$B$213,2,0),"")</f>
        <v/>
      </c>
      <c r="F6067" s="80"/>
      <c r="G6067" s="81" t="str">
        <f>+IF(F6067&lt;&gt;"",VLOOKUP(F6067,NIVELES!$A$246:$C$464,3,0),"")</f>
        <v/>
      </c>
      <c r="H6067" s="82"/>
      <c r="I6067" s="78"/>
      <c r="J6067" s="78"/>
      <c r="K6067" s="78"/>
      <c r="L6067" s="78"/>
      <c r="M6067" s="78"/>
      <c r="N6067" s="78"/>
      <c r="O6067" s="78"/>
      <c r="P6067" s="82"/>
      <c r="Q6067" s="78"/>
      <c r="R6067" s="82"/>
      <c r="S6067" s="82"/>
      <c r="T6067" s="82"/>
      <c r="U6067" s="82"/>
      <c r="V6067" s="82"/>
      <c r="W6067" s="82"/>
      <c r="X6067" s="82"/>
      <c r="Y6067" s="82"/>
      <c r="Z6067" s="82"/>
      <c r="AA6067" s="82"/>
      <c r="AB6067" s="82"/>
      <c r="AC6067" s="82"/>
      <c r="AD6067" s="85" t="str">
        <f>IF(A6067&lt;&gt;"",IF(D6067="DIRECCIÓN_DE_TRANSFERENCIAS","280 0031",VLOOKUP(C6067,NIVELES!$A$14:$B$105,2,0)),"")</f>
        <v/>
      </c>
      <c r="AE6067" s="86"/>
      <c r="AF6067" s="86"/>
      <c r="AG6067" s="79" t="str">
        <f>+IF(AF6067&lt;&gt;"",VLOOKUP(AF6067,NIVELES!$A$666:$B$673,2,0),"")</f>
        <v/>
      </c>
      <c r="AH6067" s="78"/>
      <c r="AI6067" s="79" t="str">
        <f>IF(AH6067&lt;&gt;"",VLOOKUP(CONCATENATE(AG6067,AH6067),NIVELES!$B$676:$C$745,2,0),"")</f>
        <v/>
      </c>
      <c r="AJ6067" s="78"/>
      <c r="AK6067" s="79" t="str">
        <f>+IF(AJ6067&lt;&gt;"",VLOOKUP(AJ6067,NIVELES!$A$816:$B$892,2,0),"")</f>
        <v/>
      </c>
      <c r="AL6067" s="78"/>
      <c r="AM6067" s="78"/>
      <c r="AN6067" s="79" t="str">
        <f>IF(AM6067&lt;&gt;"",+VLOOKUP(AM6067,NIVELES!$A$1652:$B$2466,2,0),"")</f>
        <v/>
      </c>
      <c r="AO6067" s="87"/>
      <c r="AP6067" s="88"/>
      <c r="AQ6067" s="88"/>
      <c r="AR6067" s="88"/>
      <c r="AS6067" s="88"/>
      <c r="AT6067" s="88"/>
      <c r="AU6067" s="88"/>
      <c r="AV6067" s="88"/>
      <c r="AW6067" s="88"/>
      <c r="AX6067" s="88"/>
      <c r="AY6067" s="88"/>
      <c r="AZ6067" s="88"/>
      <c r="BA6067" s="88"/>
      <c r="BB6067" s="89">
        <f t="shared" si="375"/>
        <v>0</v>
      </c>
      <c r="BC6067" s="90" t="str">
        <f t="shared" si="374"/>
        <v xml:space="preserve"> </v>
      </c>
      <c r="BD6067" s="91" t="str">
        <f t="shared" si="376"/>
        <v xml:space="preserve"> </v>
      </c>
      <c r="BE6067" s="92">
        <f t="shared" si="377"/>
        <v>0</v>
      </c>
    </row>
    <row r="6068" spans="1:57" s="74" customFormat="1" ht="50.1" customHeight="1" x14ac:dyDescent="0.2">
      <c r="A6068" s="78"/>
      <c r="B6068" s="78"/>
      <c r="C6068" s="78"/>
      <c r="D6068" s="78"/>
      <c r="E6068" s="79" t="str">
        <f>+IF(C6068&lt;&gt;"",VLOOKUP(MID(C6068,18,5),NIVELES!$A$133:$B$213,2,0),"")</f>
        <v/>
      </c>
      <c r="F6068" s="80"/>
      <c r="G6068" s="81" t="str">
        <f>+IF(F6068&lt;&gt;"",VLOOKUP(F6068,NIVELES!$A$246:$C$464,3,0),"")</f>
        <v/>
      </c>
      <c r="H6068" s="82"/>
      <c r="I6068" s="78"/>
      <c r="J6068" s="78"/>
      <c r="K6068" s="78"/>
      <c r="L6068" s="78"/>
      <c r="M6068" s="78"/>
      <c r="N6068" s="78"/>
      <c r="O6068" s="78"/>
      <c r="P6068" s="82"/>
      <c r="Q6068" s="78"/>
      <c r="R6068" s="82"/>
      <c r="S6068" s="82"/>
      <c r="T6068" s="82"/>
      <c r="U6068" s="82"/>
      <c r="V6068" s="82"/>
      <c r="W6068" s="82"/>
      <c r="X6068" s="82"/>
      <c r="Y6068" s="82"/>
      <c r="Z6068" s="82"/>
      <c r="AA6068" s="82"/>
      <c r="AB6068" s="82"/>
      <c r="AC6068" s="82"/>
      <c r="AD6068" s="85" t="str">
        <f>IF(A6068&lt;&gt;"",IF(D6068="DIRECCIÓN_DE_TRANSFERENCIAS","280 0031",VLOOKUP(C6068,NIVELES!$A$14:$B$105,2,0)),"")</f>
        <v/>
      </c>
      <c r="AE6068" s="86"/>
      <c r="AF6068" s="86"/>
      <c r="AG6068" s="79" t="str">
        <f>+IF(AF6068&lt;&gt;"",VLOOKUP(AF6068,NIVELES!$A$666:$B$673,2,0),"")</f>
        <v/>
      </c>
      <c r="AH6068" s="78"/>
      <c r="AI6068" s="79" t="str">
        <f>IF(AH6068&lt;&gt;"",VLOOKUP(CONCATENATE(AG6068,AH6068),NIVELES!$B$676:$C$745,2,0),"")</f>
        <v/>
      </c>
      <c r="AJ6068" s="78"/>
      <c r="AK6068" s="79" t="str">
        <f>+IF(AJ6068&lt;&gt;"",VLOOKUP(AJ6068,NIVELES!$A$816:$B$892,2,0),"")</f>
        <v/>
      </c>
      <c r="AL6068" s="78"/>
      <c r="AM6068" s="78"/>
      <c r="AN6068" s="79" t="str">
        <f>IF(AM6068&lt;&gt;"",+VLOOKUP(AM6068,NIVELES!$A$1652:$B$2466,2,0),"")</f>
        <v/>
      </c>
      <c r="AO6068" s="87"/>
      <c r="AP6068" s="88"/>
      <c r="AQ6068" s="88"/>
      <c r="AR6068" s="88"/>
      <c r="AS6068" s="88"/>
      <c r="AT6068" s="88"/>
      <c r="AU6068" s="88"/>
      <c r="AV6068" s="88"/>
      <c r="AW6068" s="88"/>
      <c r="AX6068" s="88"/>
      <c r="AY6068" s="88"/>
      <c r="AZ6068" s="88"/>
      <c r="BA6068" s="88"/>
      <c r="BB6068" s="89">
        <f t="shared" si="375"/>
        <v>0</v>
      </c>
      <c r="BC6068" s="90" t="str">
        <f t="shared" si="374"/>
        <v xml:space="preserve"> </v>
      </c>
      <c r="BD6068" s="91" t="str">
        <f t="shared" si="376"/>
        <v xml:space="preserve"> </v>
      </c>
      <c r="BE6068" s="92">
        <f t="shared" si="377"/>
        <v>0</v>
      </c>
    </row>
    <row r="6069" spans="1:57" s="74" customFormat="1" ht="50.1" customHeight="1" x14ac:dyDescent="0.2">
      <c r="A6069" s="78"/>
      <c r="B6069" s="78"/>
      <c r="C6069" s="78"/>
      <c r="D6069" s="78"/>
      <c r="E6069" s="79" t="str">
        <f>+IF(C6069&lt;&gt;"",VLOOKUP(MID(C6069,18,5),NIVELES!$A$133:$B$213,2,0),"")</f>
        <v/>
      </c>
      <c r="F6069" s="80"/>
      <c r="G6069" s="81" t="str">
        <f>+IF(F6069&lt;&gt;"",VLOOKUP(F6069,NIVELES!$A$246:$C$464,3,0),"")</f>
        <v/>
      </c>
      <c r="H6069" s="82"/>
      <c r="I6069" s="78"/>
      <c r="J6069" s="78"/>
      <c r="K6069" s="78"/>
      <c r="L6069" s="78"/>
      <c r="M6069" s="78"/>
      <c r="N6069" s="78"/>
      <c r="O6069" s="78"/>
      <c r="P6069" s="82"/>
      <c r="Q6069" s="78"/>
      <c r="R6069" s="82"/>
      <c r="S6069" s="82"/>
      <c r="T6069" s="82"/>
      <c r="U6069" s="82"/>
      <c r="V6069" s="82"/>
      <c r="W6069" s="82"/>
      <c r="X6069" s="82"/>
      <c r="Y6069" s="82"/>
      <c r="Z6069" s="82"/>
      <c r="AA6069" s="82"/>
      <c r="AB6069" s="82"/>
      <c r="AC6069" s="82"/>
      <c r="AD6069" s="85" t="str">
        <f>IF(A6069&lt;&gt;"",IF(D6069="DIRECCIÓN_DE_TRANSFERENCIAS","280 0031",VLOOKUP(C6069,NIVELES!$A$14:$B$105,2,0)),"")</f>
        <v/>
      </c>
      <c r="AE6069" s="86"/>
      <c r="AF6069" s="86"/>
      <c r="AG6069" s="79" t="str">
        <f>+IF(AF6069&lt;&gt;"",VLOOKUP(AF6069,NIVELES!$A$666:$B$673,2,0),"")</f>
        <v/>
      </c>
      <c r="AH6069" s="78"/>
      <c r="AI6069" s="79" t="str">
        <f>IF(AH6069&lt;&gt;"",VLOOKUP(CONCATENATE(AG6069,AH6069),NIVELES!$B$676:$C$745,2,0),"")</f>
        <v/>
      </c>
      <c r="AJ6069" s="78"/>
      <c r="AK6069" s="79" t="str">
        <f>+IF(AJ6069&lt;&gt;"",VLOOKUP(AJ6069,NIVELES!$A$816:$B$892,2,0),"")</f>
        <v/>
      </c>
      <c r="AL6069" s="78"/>
      <c r="AM6069" s="78"/>
      <c r="AN6069" s="79" t="str">
        <f>IF(AM6069&lt;&gt;"",+VLOOKUP(AM6069,NIVELES!$A$1652:$B$2466,2,0),"")</f>
        <v/>
      </c>
      <c r="AO6069" s="87"/>
      <c r="AP6069" s="88"/>
      <c r="AQ6069" s="88"/>
      <c r="AR6069" s="88"/>
      <c r="AS6069" s="88"/>
      <c r="AT6069" s="88"/>
      <c r="AU6069" s="88"/>
      <c r="AV6069" s="88"/>
      <c r="AW6069" s="88"/>
      <c r="AX6069" s="88"/>
      <c r="AY6069" s="88"/>
      <c r="AZ6069" s="88"/>
      <c r="BA6069" s="88"/>
      <c r="BB6069" s="89">
        <f t="shared" si="375"/>
        <v>0</v>
      </c>
      <c r="BC6069" s="90" t="str">
        <f t="shared" si="374"/>
        <v xml:space="preserve"> </v>
      </c>
      <c r="BD6069" s="91" t="str">
        <f t="shared" si="376"/>
        <v xml:space="preserve"> </v>
      </c>
      <c r="BE6069" s="92">
        <f t="shared" si="377"/>
        <v>0</v>
      </c>
    </row>
    <row r="6070" spans="1:57" s="74" customFormat="1" ht="50.1" customHeight="1" x14ac:dyDescent="0.2">
      <c r="A6070" s="78"/>
      <c r="B6070" s="78"/>
      <c r="C6070" s="78"/>
      <c r="D6070" s="78"/>
      <c r="E6070" s="79" t="str">
        <f>+IF(C6070&lt;&gt;"",VLOOKUP(MID(C6070,18,5),NIVELES!$A$133:$B$213,2,0),"")</f>
        <v/>
      </c>
      <c r="F6070" s="80"/>
      <c r="G6070" s="81" t="str">
        <f>+IF(F6070&lt;&gt;"",VLOOKUP(F6070,NIVELES!$A$246:$C$464,3,0),"")</f>
        <v/>
      </c>
      <c r="H6070" s="82"/>
      <c r="I6070" s="78"/>
      <c r="J6070" s="78"/>
      <c r="K6070" s="78"/>
      <c r="L6070" s="78"/>
      <c r="M6070" s="78"/>
      <c r="N6070" s="78"/>
      <c r="O6070" s="78"/>
      <c r="P6070" s="82"/>
      <c r="Q6070" s="78"/>
      <c r="R6070" s="82"/>
      <c r="S6070" s="82"/>
      <c r="T6070" s="82"/>
      <c r="U6070" s="82"/>
      <c r="V6070" s="82"/>
      <c r="W6070" s="82"/>
      <c r="X6070" s="82"/>
      <c r="Y6070" s="82"/>
      <c r="Z6070" s="82"/>
      <c r="AA6070" s="82"/>
      <c r="AB6070" s="82"/>
      <c r="AC6070" s="82"/>
      <c r="AD6070" s="85" t="str">
        <f>IF(A6070&lt;&gt;"",IF(D6070="DIRECCIÓN_DE_TRANSFERENCIAS","280 0031",VLOOKUP(C6070,NIVELES!$A$14:$B$105,2,0)),"")</f>
        <v/>
      </c>
      <c r="AE6070" s="86"/>
      <c r="AF6070" s="86"/>
      <c r="AG6070" s="79" t="str">
        <f>+IF(AF6070&lt;&gt;"",VLOOKUP(AF6070,NIVELES!$A$666:$B$673,2,0),"")</f>
        <v/>
      </c>
      <c r="AH6070" s="78"/>
      <c r="AI6070" s="79" t="str">
        <f>IF(AH6070&lt;&gt;"",VLOOKUP(CONCATENATE(AG6070,AH6070),NIVELES!$B$676:$C$745,2,0),"")</f>
        <v/>
      </c>
      <c r="AJ6070" s="78"/>
      <c r="AK6070" s="79" t="str">
        <f>+IF(AJ6070&lt;&gt;"",VLOOKUP(AJ6070,NIVELES!$A$816:$B$892,2,0),"")</f>
        <v/>
      </c>
      <c r="AL6070" s="78"/>
      <c r="AM6070" s="78"/>
      <c r="AN6070" s="79" t="str">
        <f>IF(AM6070&lt;&gt;"",+VLOOKUP(AM6070,NIVELES!$A$1652:$B$2466,2,0),"")</f>
        <v/>
      </c>
      <c r="AO6070" s="87"/>
      <c r="AP6070" s="88"/>
      <c r="AQ6070" s="88"/>
      <c r="AR6070" s="88"/>
      <c r="AS6070" s="88"/>
      <c r="AT6070" s="88"/>
      <c r="AU6070" s="88"/>
      <c r="AV6070" s="88"/>
      <c r="AW6070" s="88"/>
      <c r="AX6070" s="88"/>
      <c r="AY6070" s="88"/>
      <c r="AZ6070" s="88"/>
      <c r="BA6070" s="88"/>
      <c r="BB6070" s="89">
        <f t="shared" si="375"/>
        <v>0</v>
      </c>
      <c r="BC6070" s="90" t="str">
        <f t="shared" si="374"/>
        <v xml:space="preserve"> </v>
      </c>
      <c r="BD6070" s="91" t="str">
        <f t="shared" si="376"/>
        <v xml:space="preserve"> </v>
      </c>
      <c r="BE6070" s="92">
        <f t="shared" si="377"/>
        <v>0</v>
      </c>
    </row>
    <row r="6071" spans="1:57" s="74" customFormat="1" ht="50.1" customHeight="1" x14ac:dyDescent="0.2">
      <c r="A6071" s="78"/>
      <c r="B6071" s="78"/>
      <c r="C6071" s="78"/>
      <c r="D6071" s="78"/>
      <c r="E6071" s="79" t="str">
        <f>+IF(C6071&lt;&gt;"",VLOOKUP(MID(C6071,18,5),NIVELES!$A$133:$B$213,2,0),"")</f>
        <v/>
      </c>
      <c r="F6071" s="80"/>
      <c r="G6071" s="81" t="str">
        <f>+IF(F6071&lt;&gt;"",VLOOKUP(F6071,NIVELES!$A$246:$C$464,3,0),"")</f>
        <v/>
      </c>
      <c r="H6071" s="82"/>
      <c r="I6071" s="78"/>
      <c r="J6071" s="78"/>
      <c r="K6071" s="78"/>
      <c r="L6071" s="78"/>
      <c r="M6071" s="78"/>
      <c r="N6071" s="78"/>
      <c r="O6071" s="78"/>
      <c r="P6071" s="82"/>
      <c r="Q6071" s="78"/>
      <c r="R6071" s="82"/>
      <c r="S6071" s="82"/>
      <c r="T6071" s="82"/>
      <c r="U6071" s="82"/>
      <c r="V6071" s="82"/>
      <c r="W6071" s="82"/>
      <c r="X6071" s="82"/>
      <c r="Y6071" s="82"/>
      <c r="Z6071" s="82"/>
      <c r="AA6071" s="82"/>
      <c r="AB6071" s="82"/>
      <c r="AC6071" s="82"/>
      <c r="AD6071" s="85" t="str">
        <f>IF(A6071&lt;&gt;"",IF(D6071="DIRECCIÓN_DE_TRANSFERENCIAS","280 0031",VLOOKUP(C6071,NIVELES!$A$14:$B$105,2,0)),"")</f>
        <v/>
      </c>
      <c r="AE6071" s="86"/>
      <c r="AF6071" s="86"/>
      <c r="AG6071" s="79" t="str">
        <f>+IF(AF6071&lt;&gt;"",VLOOKUP(AF6071,NIVELES!$A$666:$B$673,2,0),"")</f>
        <v/>
      </c>
      <c r="AH6071" s="78"/>
      <c r="AI6071" s="79" t="str">
        <f>IF(AH6071&lt;&gt;"",VLOOKUP(CONCATENATE(AG6071,AH6071),NIVELES!$B$676:$C$745,2,0),"")</f>
        <v/>
      </c>
      <c r="AJ6071" s="78"/>
      <c r="AK6071" s="79" t="str">
        <f>+IF(AJ6071&lt;&gt;"",VLOOKUP(AJ6071,NIVELES!$A$816:$B$892,2,0),"")</f>
        <v/>
      </c>
      <c r="AL6071" s="78"/>
      <c r="AM6071" s="78"/>
      <c r="AN6071" s="79" t="str">
        <f>IF(AM6071&lt;&gt;"",+VLOOKUP(AM6071,NIVELES!$A$1652:$B$2466,2,0),"")</f>
        <v/>
      </c>
      <c r="AO6071" s="87"/>
      <c r="AP6071" s="88"/>
      <c r="AQ6071" s="88"/>
      <c r="AR6071" s="88"/>
      <c r="AS6071" s="88"/>
      <c r="AT6071" s="88"/>
      <c r="AU6071" s="88"/>
      <c r="AV6071" s="88"/>
      <c r="AW6071" s="88"/>
      <c r="AX6071" s="88"/>
      <c r="AY6071" s="88"/>
      <c r="AZ6071" s="88"/>
      <c r="BA6071" s="88"/>
      <c r="BB6071" s="89">
        <f t="shared" si="375"/>
        <v>0</v>
      </c>
      <c r="BC6071" s="90" t="str">
        <f t="shared" si="374"/>
        <v xml:space="preserve"> </v>
      </c>
      <c r="BD6071" s="91" t="str">
        <f t="shared" si="376"/>
        <v xml:space="preserve"> </v>
      </c>
      <c r="BE6071" s="92">
        <f t="shared" si="377"/>
        <v>0</v>
      </c>
    </row>
    <row r="6072" spans="1:57" s="74" customFormat="1" ht="50.1" customHeight="1" x14ac:dyDescent="0.2">
      <c r="A6072" s="78"/>
      <c r="B6072" s="78"/>
      <c r="C6072" s="78"/>
      <c r="D6072" s="78"/>
      <c r="E6072" s="79" t="str">
        <f>+IF(C6072&lt;&gt;"",VLOOKUP(MID(C6072,18,5),NIVELES!$A$133:$B$213,2,0),"")</f>
        <v/>
      </c>
      <c r="F6072" s="80"/>
      <c r="G6072" s="81" t="str">
        <f>+IF(F6072&lt;&gt;"",VLOOKUP(F6072,NIVELES!$A$246:$C$464,3,0),"")</f>
        <v/>
      </c>
      <c r="H6072" s="82"/>
      <c r="I6072" s="78"/>
      <c r="J6072" s="78"/>
      <c r="K6072" s="78"/>
      <c r="L6072" s="78"/>
      <c r="M6072" s="78"/>
      <c r="N6072" s="78"/>
      <c r="O6072" s="78"/>
      <c r="P6072" s="82"/>
      <c r="Q6072" s="78"/>
      <c r="R6072" s="82"/>
      <c r="S6072" s="82"/>
      <c r="T6072" s="82"/>
      <c r="U6072" s="82"/>
      <c r="V6072" s="82"/>
      <c r="W6072" s="82"/>
      <c r="X6072" s="82"/>
      <c r="Y6072" s="82"/>
      <c r="Z6072" s="82"/>
      <c r="AA6072" s="82"/>
      <c r="AB6072" s="82"/>
      <c r="AC6072" s="82"/>
      <c r="AD6072" s="85" t="str">
        <f>IF(A6072&lt;&gt;"",IF(D6072="DIRECCIÓN_DE_TRANSFERENCIAS","280 0031",VLOOKUP(C6072,NIVELES!$A$14:$B$105,2,0)),"")</f>
        <v/>
      </c>
      <c r="AE6072" s="86"/>
      <c r="AF6072" s="86"/>
      <c r="AG6072" s="79" t="str">
        <f>+IF(AF6072&lt;&gt;"",VLOOKUP(AF6072,NIVELES!$A$666:$B$673,2,0),"")</f>
        <v/>
      </c>
      <c r="AH6072" s="78"/>
      <c r="AI6072" s="79" t="str">
        <f>IF(AH6072&lt;&gt;"",VLOOKUP(CONCATENATE(AG6072,AH6072),NIVELES!$B$676:$C$745,2,0),"")</f>
        <v/>
      </c>
      <c r="AJ6072" s="78"/>
      <c r="AK6072" s="79" t="str">
        <f>+IF(AJ6072&lt;&gt;"",VLOOKUP(AJ6072,NIVELES!$A$816:$B$892,2,0),"")</f>
        <v/>
      </c>
      <c r="AL6072" s="78"/>
      <c r="AM6072" s="78"/>
      <c r="AN6072" s="79" t="str">
        <f>IF(AM6072&lt;&gt;"",+VLOOKUP(AM6072,NIVELES!$A$1652:$B$2466,2,0),"")</f>
        <v/>
      </c>
      <c r="AO6072" s="87"/>
      <c r="AP6072" s="88"/>
      <c r="AQ6072" s="88"/>
      <c r="AR6072" s="88"/>
      <c r="AS6072" s="88"/>
      <c r="AT6072" s="88"/>
      <c r="AU6072" s="88"/>
      <c r="AV6072" s="88"/>
      <c r="AW6072" s="88"/>
      <c r="AX6072" s="88"/>
      <c r="AY6072" s="88"/>
      <c r="AZ6072" s="88"/>
      <c r="BA6072" s="88"/>
      <c r="BB6072" s="89">
        <f t="shared" si="375"/>
        <v>0</v>
      </c>
      <c r="BC6072" s="90" t="str">
        <f t="shared" si="374"/>
        <v xml:space="preserve"> </v>
      </c>
      <c r="BD6072" s="91" t="str">
        <f t="shared" si="376"/>
        <v xml:space="preserve"> </v>
      </c>
      <c r="BE6072" s="92">
        <f t="shared" si="377"/>
        <v>0</v>
      </c>
    </row>
    <row r="6073" spans="1:57" s="74" customFormat="1" ht="50.1" customHeight="1" x14ac:dyDescent="0.2">
      <c r="A6073" s="78"/>
      <c r="B6073" s="78"/>
      <c r="C6073" s="78"/>
      <c r="D6073" s="78"/>
      <c r="E6073" s="79" t="str">
        <f>+IF(C6073&lt;&gt;"",VLOOKUP(MID(C6073,18,5),NIVELES!$A$133:$B$213,2,0),"")</f>
        <v/>
      </c>
      <c r="F6073" s="80"/>
      <c r="G6073" s="81" t="str">
        <f>+IF(F6073&lt;&gt;"",VLOOKUP(F6073,NIVELES!$A$246:$C$464,3,0),"")</f>
        <v/>
      </c>
      <c r="H6073" s="82"/>
      <c r="I6073" s="78"/>
      <c r="J6073" s="78"/>
      <c r="K6073" s="78"/>
      <c r="L6073" s="78"/>
      <c r="M6073" s="78"/>
      <c r="N6073" s="78"/>
      <c r="O6073" s="78"/>
      <c r="P6073" s="82"/>
      <c r="Q6073" s="78"/>
      <c r="R6073" s="82"/>
      <c r="S6073" s="82"/>
      <c r="T6073" s="82"/>
      <c r="U6073" s="82"/>
      <c r="V6073" s="82"/>
      <c r="W6073" s="82"/>
      <c r="X6073" s="82"/>
      <c r="Y6073" s="82"/>
      <c r="Z6073" s="82"/>
      <c r="AA6073" s="82"/>
      <c r="AB6073" s="82"/>
      <c r="AC6073" s="82"/>
      <c r="AD6073" s="85" t="str">
        <f>IF(A6073&lt;&gt;"",IF(D6073="DIRECCIÓN_DE_TRANSFERENCIAS","280 0031",VLOOKUP(C6073,NIVELES!$A$14:$B$105,2,0)),"")</f>
        <v/>
      </c>
      <c r="AE6073" s="86"/>
      <c r="AF6073" s="86"/>
      <c r="AG6073" s="79" t="str">
        <f>+IF(AF6073&lt;&gt;"",VLOOKUP(AF6073,NIVELES!$A$666:$B$673,2,0),"")</f>
        <v/>
      </c>
      <c r="AH6073" s="78"/>
      <c r="AI6073" s="79" t="str">
        <f>IF(AH6073&lt;&gt;"",VLOOKUP(CONCATENATE(AG6073,AH6073),NIVELES!$B$676:$C$745,2,0),"")</f>
        <v/>
      </c>
      <c r="AJ6073" s="78"/>
      <c r="AK6073" s="79" t="str">
        <f>+IF(AJ6073&lt;&gt;"",VLOOKUP(AJ6073,NIVELES!$A$816:$B$892,2,0),"")</f>
        <v/>
      </c>
      <c r="AL6073" s="78"/>
      <c r="AM6073" s="78"/>
      <c r="AN6073" s="79" t="str">
        <f>IF(AM6073&lt;&gt;"",+VLOOKUP(AM6073,NIVELES!$A$1652:$B$2466,2,0),"")</f>
        <v/>
      </c>
      <c r="AO6073" s="87"/>
      <c r="AP6073" s="88"/>
      <c r="AQ6073" s="88"/>
      <c r="AR6073" s="88"/>
      <c r="AS6073" s="88"/>
      <c r="AT6073" s="88"/>
      <c r="AU6073" s="88"/>
      <c r="AV6073" s="88"/>
      <c r="AW6073" s="88"/>
      <c r="AX6073" s="88"/>
      <c r="AY6073" s="88"/>
      <c r="AZ6073" s="88"/>
      <c r="BA6073" s="88"/>
      <c r="BB6073" s="89">
        <f t="shared" si="375"/>
        <v>0</v>
      </c>
      <c r="BC6073" s="90" t="str">
        <f t="shared" si="374"/>
        <v xml:space="preserve"> </v>
      </c>
      <c r="BD6073" s="91" t="str">
        <f t="shared" si="376"/>
        <v xml:space="preserve"> </v>
      </c>
      <c r="BE6073" s="92">
        <f t="shared" si="377"/>
        <v>0</v>
      </c>
    </row>
    <row r="6074" spans="1:57" s="74" customFormat="1" ht="50.1" customHeight="1" x14ac:dyDescent="0.2">
      <c r="A6074" s="78"/>
      <c r="B6074" s="78"/>
      <c r="C6074" s="78"/>
      <c r="D6074" s="78"/>
      <c r="E6074" s="79" t="str">
        <f>+IF(C6074&lt;&gt;"",VLOOKUP(MID(C6074,18,5),NIVELES!$A$133:$B$213,2,0),"")</f>
        <v/>
      </c>
      <c r="F6074" s="80"/>
      <c r="G6074" s="81" t="str">
        <f>+IF(F6074&lt;&gt;"",VLOOKUP(F6074,NIVELES!$A$246:$C$464,3,0),"")</f>
        <v/>
      </c>
      <c r="H6074" s="82"/>
      <c r="I6074" s="78"/>
      <c r="J6074" s="78"/>
      <c r="K6074" s="78"/>
      <c r="L6074" s="78"/>
      <c r="M6074" s="78"/>
      <c r="N6074" s="78"/>
      <c r="O6074" s="78"/>
      <c r="P6074" s="82"/>
      <c r="Q6074" s="78"/>
      <c r="R6074" s="82"/>
      <c r="S6074" s="82"/>
      <c r="T6074" s="82"/>
      <c r="U6074" s="82"/>
      <c r="V6074" s="82"/>
      <c r="W6074" s="82"/>
      <c r="X6074" s="82"/>
      <c r="Y6074" s="82"/>
      <c r="Z6074" s="82"/>
      <c r="AA6074" s="82"/>
      <c r="AB6074" s="82"/>
      <c r="AC6074" s="82"/>
      <c r="AD6074" s="85" t="str">
        <f>IF(A6074&lt;&gt;"",IF(D6074="DIRECCIÓN_DE_TRANSFERENCIAS","280 0031",VLOOKUP(C6074,NIVELES!$A$14:$B$105,2,0)),"")</f>
        <v/>
      </c>
      <c r="AE6074" s="86"/>
      <c r="AF6074" s="86"/>
      <c r="AG6074" s="79" t="str">
        <f>+IF(AF6074&lt;&gt;"",VLOOKUP(AF6074,NIVELES!$A$666:$B$673,2,0),"")</f>
        <v/>
      </c>
      <c r="AH6074" s="78"/>
      <c r="AI6074" s="79" t="str">
        <f>IF(AH6074&lt;&gt;"",VLOOKUP(CONCATENATE(AG6074,AH6074),NIVELES!$B$676:$C$745,2,0),"")</f>
        <v/>
      </c>
      <c r="AJ6074" s="78"/>
      <c r="AK6074" s="79" t="str">
        <f>+IF(AJ6074&lt;&gt;"",VLOOKUP(AJ6074,NIVELES!$A$816:$B$892,2,0),"")</f>
        <v/>
      </c>
      <c r="AL6074" s="78"/>
      <c r="AM6074" s="78"/>
      <c r="AN6074" s="79" t="str">
        <f>IF(AM6074&lt;&gt;"",+VLOOKUP(AM6074,NIVELES!$A$1652:$B$2466,2,0),"")</f>
        <v/>
      </c>
      <c r="AO6074" s="87"/>
      <c r="AP6074" s="88"/>
      <c r="AQ6074" s="88"/>
      <c r="AR6074" s="88"/>
      <c r="AS6074" s="88"/>
      <c r="AT6074" s="88"/>
      <c r="AU6074" s="88"/>
      <c r="AV6074" s="88"/>
      <c r="AW6074" s="88"/>
      <c r="AX6074" s="88"/>
      <c r="AY6074" s="88"/>
      <c r="AZ6074" s="88"/>
      <c r="BA6074" s="88"/>
      <c r="BB6074" s="89">
        <f t="shared" si="375"/>
        <v>0</v>
      </c>
      <c r="BC6074" s="90" t="str">
        <f t="shared" si="374"/>
        <v xml:space="preserve"> </v>
      </c>
      <c r="BD6074" s="91" t="str">
        <f t="shared" si="376"/>
        <v xml:space="preserve"> </v>
      </c>
      <c r="BE6074" s="92">
        <f t="shared" si="377"/>
        <v>0</v>
      </c>
    </row>
    <row r="6075" spans="1:57" s="74" customFormat="1" ht="50.1" customHeight="1" x14ac:dyDescent="0.2">
      <c r="A6075" s="78"/>
      <c r="B6075" s="78"/>
      <c r="C6075" s="78"/>
      <c r="D6075" s="78"/>
      <c r="E6075" s="79" t="str">
        <f>+IF(C6075&lt;&gt;"",VLOOKUP(MID(C6075,18,5),NIVELES!$A$133:$B$213,2,0),"")</f>
        <v/>
      </c>
      <c r="F6075" s="80"/>
      <c r="G6075" s="81" t="str">
        <f>+IF(F6075&lt;&gt;"",VLOOKUP(F6075,NIVELES!$A$246:$C$464,3,0),"")</f>
        <v/>
      </c>
      <c r="H6075" s="82"/>
      <c r="I6075" s="78"/>
      <c r="J6075" s="78"/>
      <c r="K6075" s="78"/>
      <c r="L6075" s="78"/>
      <c r="M6075" s="78"/>
      <c r="N6075" s="78"/>
      <c r="O6075" s="78"/>
      <c r="P6075" s="82"/>
      <c r="Q6075" s="78"/>
      <c r="R6075" s="82"/>
      <c r="S6075" s="82"/>
      <c r="T6075" s="82"/>
      <c r="U6075" s="82"/>
      <c r="V6075" s="82"/>
      <c r="W6075" s="82"/>
      <c r="X6075" s="82"/>
      <c r="Y6075" s="82"/>
      <c r="Z6075" s="82"/>
      <c r="AA6075" s="82"/>
      <c r="AB6075" s="82"/>
      <c r="AC6075" s="82"/>
      <c r="AD6075" s="85" t="str">
        <f>IF(A6075&lt;&gt;"",IF(D6075="DIRECCIÓN_DE_TRANSFERENCIAS","280 0031",VLOOKUP(C6075,NIVELES!$A$14:$B$105,2,0)),"")</f>
        <v/>
      </c>
      <c r="AE6075" s="86"/>
      <c r="AF6075" s="86"/>
      <c r="AG6075" s="79" t="str">
        <f>+IF(AF6075&lt;&gt;"",VLOOKUP(AF6075,NIVELES!$A$666:$B$673,2,0),"")</f>
        <v/>
      </c>
      <c r="AH6075" s="78"/>
      <c r="AI6075" s="79" t="str">
        <f>IF(AH6075&lt;&gt;"",VLOOKUP(CONCATENATE(AG6075,AH6075),NIVELES!$B$676:$C$745,2,0),"")</f>
        <v/>
      </c>
      <c r="AJ6075" s="78"/>
      <c r="AK6075" s="79" t="str">
        <f>+IF(AJ6075&lt;&gt;"",VLOOKUP(AJ6075,NIVELES!$A$816:$B$892,2,0),"")</f>
        <v/>
      </c>
      <c r="AL6075" s="78"/>
      <c r="AM6075" s="78"/>
      <c r="AN6075" s="79" t="str">
        <f>IF(AM6075&lt;&gt;"",+VLOOKUP(AM6075,NIVELES!$A$1652:$B$2466,2,0),"")</f>
        <v/>
      </c>
      <c r="AO6075" s="87"/>
      <c r="AP6075" s="88"/>
      <c r="AQ6075" s="88"/>
      <c r="AR6075" s="88"/>
      <c r="AS6075" s="88"/>
      <c r="AT6075" s="88"/>
      <c r="AU6075" s="88"/>
      <c r="AV6075" s="88"/>
      <c r="AW6075" s="88"/>
      <c r="AX6075" s="88"/>
      <c r="AY6075" s="88"/>
      <c r="AZ6075" s="88"/>
      <c r="BA6075" s="88"/>
      <c r="BB6075" s="89">
        <f t="shared" si="375"/>
        <v>0</v>
      </c>
      <c r="BC6075" s="90" t="str">
        <f t="shared" si="374"/>
        <v xml:space="preserve"> </v>
      </c>
      <c r="BD6075" s="91" t="str">
        <f t="shared" si="376"/>
        <v xml:space="preserve"> </v>
      </c>
      <c r="BE6075" s="92">
        <f t="shared" si="377"/>
        <v>0</v>
      </c>
    </row>
    <row r="6076" spans="1:57" s="74" customFormat="1" ht="50.1" customHeight="1" x14ac:dyDescent="0.2">
      <c r="A6076" s="78"/>
      <c r="B6076" s="78"/>
      <c r="C6076" s="78"/>
      <c r="D6076" s="78"/>
      <c r="E6076" s="79" t="str">
        <f>+IF(C6076&lt;&gt;"",VLOOKUP(MID(C6076,18,5),NIVELES!$A$133:$B$213,2,0),"")</f>
        <v/>
      </c>
      <c r="F6076" s="80"/>
      <c r="G6076" s="81" t="str">
        <f>+IF(F6076&lt;&gt;"",VLOOKUP(F6076,NIVELES!$A$246:$C$464,3,0),"")</f>
        <v/>
      </c>
      <c r="H6076" s="82"/>
      <c r="I6076" s="78"/>
      <c r="J6076" s="78"/>
      <c r="K6076" s="78"/>
      <c r="L6076" s="78"/>
      <c r="M6076" s="78"/>
      <c r="N6076" s="78"/>
      <c r="O6076" s="78"/>
      <c r="P6076" s="82"/>
      <c r="Q6076" s="78"/>
      <c r="R6076" s="82"/>
      <c r="S6076" s="82"/>
      <c r="T6076" s="82"/>
      <c r="U6076" s="82"/>
      <c r="V6076" s="82"/>
      <c r="W6076" s="82"/>
      <c r="X6076" s="82"/>
      <c r="Y6076" s="82"/>
      <c r="Z6076" s="82"/>
      <c r="AA6076" s="82"/>
      <c r="AB6076" s="82"/>
      <c r="AC6076" s="82"/>
      <c r="AD6076" s="85" t="str">
        <f>IF(A6076&lt;&gt;"",IF(D6076="DIRECCIÓN_DE_TRANSFERENCIAS","280 0031",VLOOKUP(C6076,NIVELES!$A$14:$B$105,2,0)),"")</f>
        <v/>
      </c>
      <c r="AE6076" s="86"/>
      <c r="AF6076" s="86"/>
      <c r="AG6076" s="79" t="str">
        <f>+IF(AF6076&lt;&gt;"",VLOOKUP(AF6076,NIVELES!$A$666:$B$673,2,0),"")</f>
        <v/>
      </c>
      <c r="AH6076" s="78"/>
      <c r="AI6076" s="79" t="str">
        <f>IF(AH6076&lt;&gt;"",VLOOKUP(CONCATENATE(AG6076,AH6076),NIVELES!$B$676:$C$745,2,0),"")</f>
        <v/>
      </c>
      <c r="AJ6076" s="78"/>
      <c r="AK6076" s="79" t="str">
        <f>+IF(AJ6076&lt;&gt;"",VLOOKUP(AJ6076,NIVELES!$A$816:$B$892,2,0),"")</f>
        <v/>
      </c>
      <c r="AL6076" s="78"/>
      <c r="AM6076" s="78"/>
      <c r="AN6076" s="79" t="str">
        <f>IF(AM6076&lt;&gt;"",+VLOOKUP(AM6076,NIVELES!$A$1652:$B$2466,2,0),"")</f>
        <v/>
      </c>
      <c r="AO6076" s="87"/>
      <c r="AP6076" s="88"/>
      <c r="AQ6076" s="88"/>
      <c r="AR6076" s="88"/>
      <c r="AS6076" s="88"/>
      <c r="AT6076" s="88"/>
      <c r="AU6076" s="88"/>
      <c r="AV6076" s="88"/>
      <c r="AW6076" s="88"/>
      <c r="AX6076" s="88"/>
      <c r="AY6076" s="88"/>
      <c r="AZ6076" s="88"/>
      <c r="BA6076" s="88"/>
      <c r="BB6076" s="89">
        <f t="shared" si="375"/>
        <v>0</v>
      </c>
      <c r="BC6076" s="90" t="str">
        <f t="shared" si="374"/>
        <v xml:space="preserve"> </v>
      </c>
      <c r="BD6076" s="91" t="str">
        <f t="shared" si="376"/>
        <v xml:space="preserve"> </v>
      </c>
      <c r="BE6076" s="92">
        <f t="shared" si="377"/>
        <v>0</v>
      </c>
    </row>
    <row r="6077" spans="1:57" s="74" customFormat="1" ht="50.1" customHeight="1" x14ac:dyDescent="0.2">
      <c r="A6077" s="78"/>
      <c r="B6077" s="78"/>
      <c r="C6077" s="78"/>
      <c r="D6077" s="78"/>
      <c r="E6077" s="79" t="str">
        <f>+IF(C6077&lt;&gt;"",VLOOKUP(MID(C6077,18,5),NIVELES!$A$133:$B$213,2,0),"")</f>
        <v/>
      </c>
      <c r="F6077" s="80"/>
      <c r="G6077" s="81" t="str">
        <f>+IF(F6077&lt;&gt;"",VLOOKUP(F6077,NIVELES!$A$246:$C$464,3,0),"")</f>
        <v/>
      </c>
      <c r="H6077" s="82"/>
      <c r="I6077" s="78"/>
      <c r="J6077" s="78"/>
      <c r="K6077" s="78"/>
      <c r="L6077" s="78"/>
      <c r="M6077" s="78"/>
      <c r="N6077" s="78"/>
      <c r="O6077" s="78"/>
      <c r="P6077" s="82"/>
      <c r="Q6077" s="78"/>
      <c r="R6077" s="82"/>
      <c r="S6077" s="82"/>
      <c r="T6077" s="82"/>
      <c r="U6077" s="82"/>
      <c r="V6077" s="82"/>
      <c r="W6077" s="82"/>
      <c r="X6077" s="82"/>
      <c r="Y6077" s="82"/>
      <c r="Z6077" s="82"/>
      <c r="AA6077" s="82"/>
      <c r="AB6077" s="82"/>
      <c r="AC6077" s="82"/>
      <c r="AD6077" s="85" t="str">
        <f>IF(A6077&lt;&gt;"",IF(D6077="DIRECCIÓN_DE_TRANSFERENCIAS","280 0031",VLOOKUP(C6077,NIVELES!$A$14:$B$105,2,0)),"")</f>
        <v/>
      </c>
      <c r="AE6077" s="86"/>
      <c r="AF6077" s="86"/>
      <c r="AG6077" s="79" t="str">
        <f>+IF(AF6077&lt;&gt;"",VLOOKUP(AF6077,NIVELES!$A$666:$B$673,2,0),"")</f>
        <v/>
      </c>
      <c r="AH6077" s="78"/>
      <c r="AI6077" s="79" t="str">
        <f>IF(AH6077&lt;&gt;"",VLOOKUP(CONCATENATE(AG6077,AH6077),NIVELES!$B$676:$C$745,2,0),"")</f>
        <v/>
      </c>
      <c r="AJ6077" s="78"/>
      <c r="AK6077" s="79" t="str">
        <f>+IF(AJ6077&lt;&gt;"",VLOOKUP(AJ6077,NIVELES!$A$816:$B$892,2,0),"")</f>
        <v/>
      </c>
      <c r="AL6077" s="78"/>
      <c r="AM6077" s="78"/>
      <c r="AN6077" s="79" t="str">
        <f>IF(AM6077&lt;&gt;"",+VLOOKUP(AM6077,NIVELES!$A$1652:$B$2466,2,0),"")</f>
        <v/>
      </c>
      <c r="AO6077" s="87"/>
      <c r="AP6077" s="88"/>
      <c r="AQ6077" s="88"/>
      <c r="AR6077" s="88"/>
      <c r="AS6077" s="88"/>
      <c r="AT6077" s="88"/>
      <c r="AU6077" s="88"/>
      <c r="AV6077" s="88"/>
      <c r="AW6077" s="88"/>
      <c r="AX6077" s="88"/>
      <c r="AY6077" s="88"/>
      <c r="AZ6077" s="88"/>
      <c r="BA6077" s="88"/>
      <c r="BB6077" s="89">
        <f t="shared" si="375"/>
        <v>0</v>
      </c>
      <c r="BC6077" s="90" t="str">
        <f t="shared" si="374"/>
        <v xml:space="preserve"> </v>
      </c>
      <c r="BD6077" s="91" t="str">
        <f t="shared" si="376"/>
        <v xml:space="preserve"> </v>
      </c>
      <c r="BE6077" s="92">
        <f t="shared" si="377"/>
        <v>0</v>
      </c>
    </row>
    <row r="6078" spans="1:57" s="74" customFormat="1" ht="50.1" customHeight="1" x14ac:dyDescent="0.2">
      <c r="A6078" s="78"/>
      <c r="B6078" s="78"/>
      <c r="C6078" s="78"/>
      <c r="D6078" s="78"/>
      <c r="E6078" s="79" t="str">
        <f>+IF(C6078&lt;&gt;"",VLOOKUP(MID(C6078,18,5),NIVELES!$A$133:$B$213,2,0),"")</f>
        <v/>
      </c>
      <c r="F6078" s="80"/>
      <c r="G6078" s="81" t="str">
        <f>+IF(F6078&lt;&gt;"",VLOOKUP(F6078,NIVELES!$A$246:$C$464,3,0),"")</f>
        <v/>
      </c>
      <c r="H6078" s="82"/>
      <c r="I6078" s="78"/>
      <c r="J6078" s="78"/>
      <c r="K6078" s="78"/>
      <c r="L6078" s="78"/>
      <c r="M6078" s="78"/>
      <c r="N6078" s="78"/>
      <c r="O6078" s="78"/>
      <c r="P6078" s="82"/>
      <c r="Q6078" s="78"/>
      <c r="R6078" s="82"/>
      <c r="S6078" s="82"/>
      <c r="T6078" s="82"/>
      <c r="U6078" s="82"/>
      <c r="V6078" s="82"/>
      <c r="W6078" s="82"/>
      <c r="X6078" s="82"/>
      <c r="Y6078" s="82"/>
      <c r="Z6078" s="82"/>
      <c r="AA6078" s="82"/>
      <c r="AB6078" s="82"/>
      <c r="AC6078" s="82"/>
      <c r="AD6078" s="85" t="str">
        <f>IF(A6078&lt;&gt;"",IF(D6078="DIRECCIÓN_DE_TRANSFERENCIAS","280 0031",VLOOKUP(C6078,NIVELES!$A$14:$B$105,2,0)),"")</f>
        <v/>
      </c>
      <c r="AE6078" s="86"/>
      <c r="AF6078" s="86"/>
      <c r="AG6078" s="79" t="str">
        <f>+IF(AF6078&lt;&gt;"",VLOOKUP(AF6078,NIVELES!$A$666:$B$673,2,0),"")</f>
        <v/>
      </c>
      <c r="AH6078" s="78"/>
      <c r="AI6078" s="79" t="str">
        <f>IF(AH6078&lt;&gt;"",VLOOKUP(CONCATENATE(AG6078,AH6078),NIVELES!$B$676:$C$745,2,0),"")</f>
        <v/>
      </c>
      <c r="AJ6078" s="78"/>
      <c r="AK6078" s="79" t="str">
        <f>+IF(AJ6078&lt;&gt;"",VLOOKUP(AJ6078,NIVELES!$A$816:$B$892,2,0),"")</f>
        <v/>
      </c>
      <c r="AL6078" s="78"/>
      <c r="AM6078" s="78"/>
      <c r="AN6078" s="79" t="str">
        <f>IF(AM6078&lt;&gt;"",+VLOOKUP(AM6078,NIVELES!$A$1652:$B$2466,2,0),"")</f>
        <v/>
      </c>
      <c r="AO6078" s="87"/>
      <c r="AP6078" s="88"/>
      <c r="AQ6078" s="88"/>
      <c r="AR6078" s="88"/>
      <c r="AS6078" s="88"/>
      <c r="AT6078" s="88"/>
      <c r="AU6078" s="88"/>
      <c r="AV6078" s="88"/>
      <c r="AW6078" s="88"/>
      <c r="AX6078" s="88"/>
      <c r="AY6078" s="88"/>
      <c r="AZ6078" s="88"/>
      <c r="BA6078" s="88"/>
      <c r="BB6078" s="89">
        <f t="shared" si="375"/>
        <v>0</v>
      </c>
      <c r="BC6078" s="90" t="str">
        <f t="shared" si="374"/>
        <v xml:space="preserve"> </v>
      </c>
      <c r="BD6078" s="91" t="str">
        <f t="shared" si="376"/>
        <v xml:space="preserve"> </v>
      </c>
      <c r="BE6078" s="92">
        <f t="shared" si="377"/>
        <v>0</v>
      </c>
    </row>
    <row r="6079" spans="1:57" s="74" customFormat="1" ht="50.1" customHeight="1" x14ac:dyDescent="0.2">
      <c r="A6079" s="78"/>
      <c r="B6079" s="78"/>
      <c r="C6079" s="78"/>
      <c r="D6079" s="78"/>
      <c r="E6079" s="79" t="str">
        <f>+IF(C6079&lt;&gt;"",VLOOKUP(MID(C6079,18,5),NIVELES!$A$133:$B$213,2,0),"")</f>
        <v/>
      </c>
      <c r="F6079" s="80"/>
      <c r="G6079" s="81" t="str">
        <f>+IF(F6079&lt;&gt;"",VLOOKUP(F6079,NIVELES!$A$246:$C$464,3,0),"")</f>
        <v/>
      </c>
      <c r="H6079" s="82"/>
      <c r="I6079" s="78"/>
      <c r="J6079" s="78"/>
      <c r="K6079" s="78"/>
      <c r="L6079" s="78"/>
      <c r="M6079" s="78"/>
      <c r="N6079" s="78"/>
      <c r="O6079" s="78"/>
      <c r="P6079" s="82"/>
      <c r="Q6079" s="78"/>
      <c r="R6079" s="82"/>
      <c r="S6079" s="82"/>
      <c r="T6079" s="82"/>
      <c r="U6079" s="82"/>
      <c r="V6079" s="82"/>
      <c r="W6079" s="82"/>
      <c r="X6079" s="82"/>
      <c r="Y6079" s="82"/>
      <c r="Z6079" s="82"/>
      <c r="AA6079" s="82"/>
      <c r="AB6079" s="82"/>
      <c r="AC6079" s="82"/>
      <c r="AD6079" s="85" t="str">
        <f>IF(A6079&lt;&gt;"",IF(D6079="DIRECCIÓN_DE_TRANSFERENCIAS","280 0031",VLOOKUP(C6079,NIVELES!$A$14:$B$105,2,0)),"")</f>
        <v/>
      </c>
      <c r="AE6079" s="86"/>
      <c r="AF6079" s="86"/>
      <c r="AG6079" s="79" t="str">
        <f>+IF(AF6079&lt;&gt;"",VLOOKUP(AF6079,NIVELES!$A$666:$B$673,2,0),"")</f>
        <v/>
      </c>
      <c r="AH6079" s="78"/>
      <c r="AI6079" s="79" t="str">
        <f>IF(AH6079&lt;&gt;"",VLOOKUP(CONCATENATE(AG6079,AH6079),NIVELES!$B$676:$C$745,2,0),"")</f>
        <v/>
      </c>
      <c r="AJ6079" s="78"/>
      <c r="AK6079" s="79" t="str">
        <f>+IF(AJ6079&lt;&gt;"",VLOOKUP(AJ6079,NIVELES!$A$816:$B$892,2,0),"")</f>
        <v/>
      </c>
      <c r="AL6079" s="78"/>
      <c r="AM6079" s="78"/>
      <c r="AN6079" s="79" t="str">
        <f>IF(AM6079&lt;&gt;"",+VLOOKUP(AM6079,NIVELES!$A$1652:$B$2466,2,0),"")</f>
        <v/>
      </c>
      <c r="AO6079" s="87"/>
      <c r="AP6079" s="88"/>
      <c r="AQ6079" s="88"/>
      <c r="AR6079" s="88"/>
      <c r="AS6079" s="88"/>
      <c r="AT6079" s="88"/>
      <c r="AU6079" s="88"/>
      <c r="AV6079" s="88"/>
      <c r="AW6079" s="88"/>
      <c r="AX6079" s="88"/>
      <c r="AY6079" s="88"/>
      <c r="AZ6079" s="88"/>
      <c r="BA6079" s="88"/>
      <c r="BB6079" s="89">
        <f t="shared" si="375"/>
        <v>0</v>
      </c>
      <c r="BC6079" s="90" t="str">
        <f t="shared" si="374"/>
        <v xml:space="preserve"> </v>
      </c>
      <c r="BD6079" s="91" t="str">
        <f t="shared" si="376"/>
        <v xml:space="preserve"> </v>
      </c>
      <c r="BE6079" s="92">
        <f t="shared" si="377"/>
        <v>0</v>
      </c>
    </row>
    <row r="6080" spans="1:57" s="74" customFormat="1" ht="50.1" customHeight="1" x14ac:dyDescent="0.2">
      <c r="A6080" s="78"/>
      <c r="B6080" s="78"/>
      <c r="C6080" s="78"/>
      <c r="D6080" s="78"/>
      <c r="E6080" s="79" t="str">
        <f>+IF(C6080&lt;&gt;"",VLOOKUP(MID(C6080,18,5),NIVELES!$A$133:$B$213,2,0),"")</f>
        <v/>
      </c>
      <c r="F6080" s="80"/>
      <c r="G6080" s="81" t="str">
        <f>+IF(F6080&lt;&gt;"",VLOOKUP(F6080,NIVELES!$A$246:$C$464,3,0),"")</f>
        <v/>
      </c>
      <c r="H6080" s="82"/>
      <c r="I6080" s="78"/>
      <c r="J6080" s="78"/>
      <c r="K6080" s="78"/>
      <c r="L6080" s="78"/>
      <c r="M6080" s="78"/>
      <c r="N6080" s="78"/>
      <c r="O6080" s="78"/>
      <c r="P6080" s="82"/>
      <c r="Q6080" s="78"/>
      <c r="R6080" s="82"/>
      <c r="S6080" s="82"/>
      <c r="T6080" s="82"/>
      <c r="U6080" s="82"/>
      <c r="V6080" s="82"/>
      <c r="W6080" s="82"/>
      <c r="X6080" s="82"/>
      <c r="Y6080" s="82"/>
      <c r="Z6080" s="82"/>
      <c r="AA6080" s="82"/>
      <c r="AB6080" s="82"/>
      <c r="AC6080" s="82"/>
      <c r="AD6080" s="85" t="str">
        <f>IF(A6080&lt;&gt;"",IF(D6080="DIRECCIÓN_DE_TRANSFERENCIAS","280 0031",VLOOKUP(C6080,NIVELES!$A$14:$B$105,2,0)),"")</f>
        <v/>
      </c>
      <c r="AE6080" s="86"/>
      <c r="AF6080" s="86"/>
      <c r="AG6080" s="79" t="str">
        <f>+IF(AF6080&lt;&gt;"",VLOOKUP(AF6080,NIVELES!$A$666:$B$673,2,0),"")</f>
        <v/>
      </c>
      <c r="AH6080" s="78"/>
      <c r="AI6080" s="79" t="str">
        <f>IF(AH6080&lt;&gt;"",VLOOKUP(CONCATENATE(AG6080,AH6080),NIVELES!$B$676:$C$745,2,0),"")</f>
        <v/>
      </c>
      <c r="AJ6080" s="78"/>
      <c r="AK6080" s="79" t="str">
        <f>+IF(AJ6080&lt;&gt;"",VLOOKUP(AJ6080,NIVELES!$A$816:$B$892,2,0),"")</f>
        <v/>
      </c>
      <c r="AL6080" s="78"/>
      <c r="AM6080" s="78"/>
      <c r="AN6080" s="79" t="str">
        <f>IF(AM6080&lt;&gt;"",+VLOOKUP(AM6080,NIVELES!$A$1652:$B$2466,2,0),"")</f>
        <v/>
      </c>
      <c r="AO6080" s="87"/>
      <c r="AP6080" s="88"/>
      <c r="AQ6080" s="88"/>
      <c r="AR6080" s="88"/>
      <c r="AS6080" s="88"/>
      <c r="AT6080" s="88"/>
      <c r="AU6080" s="88"/>
      <c r="AV6080" s="88"/>
      <c r="AW6080" s="88"/>
      <c r="AX6080" s="88"/>
      <c r="AY6080" s="88"/>
      <c r="AZ6080" s="88"/>
      <c r="BA6080" s="88"/>
      <c r="BB6080" s="89">
        <f t="shared" si="375"/>
        <v>0</v>
      </c>
      <c r="BC6080" s="90" t="str">
        <f t="shared" si="374"/>
        <v xml:space="preserve"> </v>
      </c>
      <c r="BD6080" s="91" t="str">
        <f t="shared" si="376"/>
        <v xml:space="preserve"> </v>
      </c>
      <c r="BE6080" s="92">
        <f t="shared" si="377"/>
        <v>0</v>
      </c>
    </row>
    <row r="6081" spans="1:57" s="74" customFormat="1" ht="50.1" customHeight="1" x14ac:dyDescent="0.2">
      <c r="A6081" s="78"/>
      <c r="B6081" s="78"/>
      <c r="C6081" s="78"/>
      <c r="D6081" s="78"/>
      <c r="E6081" s="79" t="str">
        <f>+IF(C6081&lt;&gt;"",VLOOKUP(MID(C6081,18,5),NIVELES!$A$133:$B$213,2,0),"")</f>
        <v/>
      </c>
      <c r="F6081" s="80"/>
      <c r="G6081" s="81" t="str">
        <f>+IF(F6081&lt;&gt;"",VLOOKUP(F6081,NIVELES!$A$246:$C$464,3,0),"")</f>
        <v/>
      </c>
      <c r="H6081" s="82"/>
      <c r="I6081" s="78"/>
      <c r="J6081" s="78"/>
      <c r="K6081" s="78"/>
      <c r="L6081" s="78"/>
      <c r="M6081" s="78"/>
      <c r="N6081" s="78"/>
      <c r="O6081" s="78"/>
      <c r="P6081" s="82"/>
      <c r="Q6081" s="78"/>
      <c r="R6081" s="82"/>
      <c r="S6081" s="82"/>
      <c r="T6081" s="82"/>
      <c r="U6081" s="82"/>
      <c r="V6081" s="82"/>
      <c r="W6081" s="82"/>
      <c r="X6081" s="82"/>
      <c r="Y6081" s="82"/>
      <c r="Z6081" s="82"/>
      <c r="AA6081" s="82"/>
      <c r="AB6081" s="82"/>
      <c r="AC6081" s="82"/>
      <c r="AD6081" s="85" t="str">
        <f>IF(A6081&lt;&gt;"",IF(D6081="DIRECCIÓN_DE_TRANSFERENCIAS","280 0031",VLOOKUP(C6081,NIVELES!$A$14:$B$105,2,0)),"")</f>
        <v/>
      </c>
      <c r="AE6081" s="86"/>
      <c r="AF6081" s="86"/>
      <c r="AG6081" s="79" t="str">
        <f>+IF(AF6081&lt;&gt;"",VLOOKUP(AF6081,NIVELES!$A$666:$B$673,2,0),"")</f>
        <v/>
      </c>
      <c r="AH6081" s="78"/>
      <c r="AI6081" s="79" t="str">
        <f>IF(AH6081&lt;&gt;"",VLOOKUP(CONCATENATE(AG6081,AH6081),NIVELES!$B$676:$C$745,2,0),"")</f>
        <v/>
      </c>
      <c r="AJ6081" s="78"/>
      <c r="AK6081" s="79" t="str">
        <f>+IF(AJ6081&lt;&gt;"",VLOOKUP(AJ6081,NIVELES!$A$816:$B$892,2,0),"")</f>
        <v/>
      </c>
      <c r="AL6081" s="78"/>
      <c r="AM6081" s="78"/>
      <c r="AN6081" s="79" t="str">
        <f>IF(AM6081&lt;&gt;"",+VLOOKUP(AM6081,NIVELES!$A$1652:$B$2466,2,0),"")</f>
        <v/>
      </c>
      <c r="AO6081" s="87"/>
      <c r="AP6081" s="88"/>
      <c r="AQ6081" s="88"/>
      <c r="AR6081" s="88"/>
      <c r="AS6081" s="88"/>
      <c r="AT6081" s="88"/>
      <c r="AU6081" s="88"/>
      <c r="AV6081" s="88"/>
      <c r="AW6081" s="88"/>
      <c r="AX6081" s="88"/>
      <c r="AY6081" s="88"/>
      <c r="AZ6081" s="88"/>
      <c r="BA6081" s="88"/>
      <c r="BB6081" s="89">
        <f t="shared" si="375"/>
        <v>0</v>
      </c>
      <c r="BC6081" s="90" t="str">
        <f t="shared" si="374"/>
        <v xml:space="preserve"> </v>
      </c>
      <c r="BD6081" s="91" t="str">
        <f t="shared" si="376"/>
        <v xml:space="preserve"> </v>
      </c>
      <c r="BE6081" s="92">
        <f t="shared" si="377"/>
        <v>0</v>
      </c>
    </row>
    <row r="6082" spans="1:57" s="74" customFormat="1" ht="50.1" customHeight="1" x14ac:dyDescent="0.2">
      <c r="A6082" s="78"/>
      <c r="B6082" s="78"/>
      <c r="C6082" s="78"/>
      <c r="D6082" s="78"/>
      <c r="E6082" s="79" t="str">
        <f>+IF(C6082&lt;&gt;"",VLOOKUP(MID(C6082,18,5),NIVELES!$A$133:$B$213,2,0),"")</f>
        <v/>
      </c>
      <c r="F6082" s="80"/>
      <c r="G6082" s="81" t="str">
        <f>+IF(F6082&lt;&gt;"",VLOOKUP(F6082,NIVELES!$A$246:$C$464,3,0),"")</f>
        <v/>
      </c>
      <c r="H6082" s="82"/>
      <c r="I6082" s="78"/>
      <c r="J6082" s="78"/>
      <c r="K6082" s="78"/>
      <c r="L6082" s="78"/>
      <c r="M6082" s="78"/>
      <c r="N6082" s="78"/>
      <c r="O6082" s="78"/>
      <c r="P6082" s="82"/>
      <c r="Q6082" s="78"/>
      <c r="R6082" s="82"/>
      <c r="S6082" s="82"/>
      <c r="T6082" s="82"/>
      <c r="U6082" s="82"/>
      <c r="V6082" s="82"/>
      <c r="W6082" s="82"/>
      <c r="X6082" s="82"/>
      <c r="Y6082" s="82"/>
      <c r="Z6082" s="82"/>
      <c r="AA6082" s="82"/>
      <c r="AB6082" s="82"/>
      <c r="AC6082" s="82"/>
      <c r="AD6082" s="85" t="str">
        <f>IF(A6082&lt;&gt;"",IF(D6082="DIRECCIÓN_DE_TRANSFERENCIAS","280 0031",VLOOKUP(C6082,NIVELES!$A$14:$B$105,2,0)),"")</f>
        <v/>
      </c>
      <c r="AE6082" s="86"/>
      <c r="AF6082" s="86"/>
      <c r="AG6082" s="79" t="str">
        <f>+IF(AF6082&lt;&gt;"",VLOOKUP(AF6082,NIVELES!$A$666:$B$673,2,0),"")</f>
        <v/>
      </c>
      <c r="AH6082" s="78"/>
      <c r="AI6082" s="79" t="str">
        <f>IF(AH6082&lt;&gt;"",VLOOKUP(CONCATENATE(AG6082,AH6082),NIVELES!$B$676:$C$745,2,0),"")</f>
        <v/>
      </c>
      <c r="AJ6082" s="78"/>
      <c r="AK6082" s="79" t="str">
        <f>+IF(AJ6082&lt;&gt;"",VLOOKUP(AJ6082,NIVELES!$A$816:$B$892,2,0),"")</f>
        <v/>
      </c>
      <c r="AL6082" s="78"/>
      <c r="AM6082" s="78"/>
      <c r="AN6082" s="79" t="str">
        <f>IF(AM6082&lt;&gt;"",+VLOOKUP(AM6082,NIVELES!$A$1652:$B$2466,2,0),"")</f>
        <v/>
      </c>
      <c r="AO6082" s="87"/>
      <c r="AP6082" s="88"/>
      <c r="AQ6082" s="88"/>
      <c r="AR6082" s="88"/>
      <c r="AS6082" s="88"/>
      <c r="AT6082" s="88"/>
      <c r="AU6082" s="88"/>
      <c r="AV6082" s="88"/>
      <c r="AW6082" s="88"/>
      <c r="AX6082" s="88"/>
      <c r="AY6082" s="88"/>
      <c r="AZ6082" s="88"/>
      <c r="BA6082" s="88"/>
      <c r="BB6082" s="89">
        <f t="shared" si="375"/>
        <v>0</v>
      </c>
      <c r="BC6082" s="90" t="str">
        <f t="shared" si="374"/>
        <v xml:space="preserve"> </v>
      </c>
      <c r="BD6082" s="91" t="str">
        <f t="shared" si="376"/>
        <v xml:space="preserve"> </v>
      </c>
      <c r="BE6082" s="92">
        <f t="shared" si="377"/>
        <v>0</v>
      </c>
    </row>
    <row r="6083" spans="1:57" s="74" customFormat="1" ht="50.1" customHeight="1" x14ac:dyDescent="0.2">
      <c r="A6083" s="78"/>
      <c r="B6083" s="78"/>
      <c r="C6083" s="78"/>
      <c r="D6083" s="78"/>
      <c r="E6083" s="79" t="str">
        <f>+IF(C6083&lt;&gt;"",VLOOKUP(MID(C6083,18,5),NIVELES!$A$133:$B$213,2,0),"")</f>
        <v/>
      </c>
      <c r="F6083" s="80"/>
      <c r="G6083" s="81" t="str">
        <f>+IF(F6083&lt;&gt;"",VLOOKUP(F6083,NIVELES!$A$246:$C$464,3,0),"")</f>
        <v/>
      </c>
      <c r="H6083" s="82"/>
      <c r="I6083" s="78"/>
      <c r="J6083" s="78"/>
      <c r="K6083" s="78"/>
      <c r="L6083" s="78"/>
      <c r="M6083" s="78"/>
      <c r="N6083" s="78"/>
      <c r="O6083" s="78"/>
      <c r="P6083" s="82"/>
      <c r="Q6083" s="78"/>
      <c r="R6083" s="82"/>
      <c r="S6083" s="82"/>
      <c r="T6083" s="82"/>
      <c r="U6083" s="82"/>
      <c r="V6083" s="82"/>
      <c r="W6083" s="82"/>
      <c r="X6083" s="82"/>
      <c r="Y6083" s="82"/>
      <c r="Z6083" s="82"/>
      <c r="AA6083" s="82"/>
      <c r="AB6083" s="82"/>
      <c r="AC6083" s="82"/>
      <c r="AD6083" s="85" t="str">
        <f>IF(A6083&lt;&gt;"",IF(D6083="DIRECCIÓN_DE_TRANSFERENCIAS","280 0031",VLOOKUP(C6083,NIVELES!$A$14:$B$105,2,0)),"")</f>
        <v/>
      </c>
      <c r="AE6083" s="86"/>
      <c r="AF6083" s="86"/>
      <c r="AG6083" s="79" t="str">
        <f>+IF(AF6083&lt;&gt;"",VLOOKUP(AF6083,NIVELES!$A$666:$B$673,2,0),"")</f>
        <v/>
      </c>
      <c r="AH6083" s="78"/>
      <c r="AI6083" s="79" t="str">
        <f>IF(AH6083&lt;&gt;"",VLOOKUP(CONCATENATE(AG6083,AH6083),NIVELES!$B$676:$C$745,2,0),"")</f>
        <v/>
      </c>
      <c r="AJ6083" s="78"/>
      <c r="AK6083" s="79" t="str">
        <f>+IF(AJ6083&lt;&gt;"",VLOOKUP(AJ6083,NIVELES!$A$816:$B$892,2,0),"")</f>
        <v/>
      </c>
      <c r="AL6083" s="78"/>
      <c r="AM6083" s="78"/>
      <c r="AN6083" s="79" t="str">
        <f>IF(AM6083&lt;&gt;"",+VLOOKUP(AM6083,NIVELES!$A$1652:$B$2466,2,0),"")</f>
        <v/>
      </c>
      <c r="AO6083" s="87"/>
      <c r="AP6083" s="88"/>
      <c r="AQ6083" s="88"/>
      <c r="AR6083" s="88"/>
      <c r="AS6083" s="88"/>
      <c r="AT6083" s="88"/>
      <c r="AU6083" s="88"/>
      <c r="AV6083" s="88"/>
      <c r="AW6083" s="88"/>
      <c r="AX6083" s="88"/>
      <c r="AY6083" s="88"/>
      <c r="AZ6083" s="88"/>
      <c r="BA6083" s="88"/>
      <c r="BB6083" s="89">
        <f t="shared" si="375"/>
        <v>0</v>
      </c>
      <c r="BC6083" s="90" t="str">
        <f t="shared" si="374"/>
        <v xml:space="preserve"> </v>
      </c>
      <c r="BD6083" s="91" t="str">
        <f t="shared" si="376"/>
        <v xml:space="preserve"> </v>
      </c>
      <c r="BE6083" s="92">
        <f t="shared" si="377"/>
        <v>0</v>
      </c>
    </row>
    <row r="6084" spans="1:57" s="74" customFormat="1" ht="50.1" customHeight="1" x14ac:dyDescent="0.2">
      <c r="A6084" s="78"/>
      <c r="B6084" s="78"/>
      <c r="C6084" s="78"/>
      <c r="D6084" s="78"/>
      <c r="E6084" s="79" t="str">
        <f>+IF(C6084&lt;&gt;"",VLOOKUP(MID(C6084,18,5),NIVELES!$A$133:$B$213,2,0),"")</f>
        <v/>
      </c>
      <c r="F6084" s="80"/>
      <c r="G6084" s="81" t="str">
        <f>+IF(F6084&lt;&gt;"",VLOOKUP(F6084,NIVELES!$A$246:$C$464,3,0),"")</f>
        <v/>
      </c>
      <c r="H6084" s="82"/>
      <c r="I6084" s="78"/>
      <c r="J6084" s="78"/>
      <c r="K6084" s="78"/>
      <c r="L6084" s="78"/>
      <c r="M6084" s="78"/>
      <c r="N6084" s="78"/>
      <c r="O6084" s="78"/>
      <c r="P6084" s="82"/>
      <c r="Q6084" s="78"/>
      <c r="R6084" s="82"/>
      <c r="S6084" s="82"/>
      <c r="T6084" s="82"/>
      <c r="U6084" s="82"/>
      <c r="V6084" s="82"/>
      <c r="W6084" s="82"/>
      <c r="X6084" s="82"/>
      <c r="Y6084" s="82"/>
      <c r="Z6084" s="82"/>
      <c r="AA6084" s="82"/>
      <c r="AB6084" s="82"/>
      <c r="AC6084" s="82"/>
      <c r="AD6084" s="85" t="str">
        <f>IF(A6084&lt;&gt;"",IF(D6084="DIRECCIÓN_DE_TRANSFERENCIAS","280 0031",VLOOKUP(C6084,NIVELES!$A$14:$B$105,2,0)),"")</f>
        <v/>
      </c>
      <c r="AE6084" s="86"/>
      <c r="AF6084" s="86"/>
      <c r="AG6084" s="79" t="str">
        <f>+IF(AF6084&lt;&gt;"",VLOOKUP(AF6084,NIVELES!$A$666:$B$673,2,0),"")</f>
        <v/>
      </c>
      <c r="AH6084" s="78"/>
      <c r="AI6084" s="79" t="str">
        <f>IF(AH6084&lt;&gt;"",VLOOKUP(CONCATENATE(AG6084,AH6084),NIVELES!$B$676:$C$745,2,0),"")</f>
        <v/>
      </c>
      <c r="AJ6084" s="78"/>
      <c r="AK6084" s="79" t="str">
        <f>+IF(AJ6084&lt;&gt;"",VLOOKUP(AJ6084,NIVELES!$A$816:$B$892,2,0),"")</f>
        <v/>
      </c>
      <c r="AL6084" s="78"/>
      <c r="AM6084" s="78"/>
      <c r="AN6084" s="79" t="str">
        <f>IF(AM6084&lt;&gt;"",+VLOOKUP(AM6084,NIVELES!$A$1652:$B$2466,2,0),"")</f>
        <v/>
      </c>
      <c r="AO6084" s="87"/>
      <c r="AP6084" s="88"/>
      <c r="AQ6084" s="88"/>
      <c r="AR6084" s="88"/>
      <c r="AS6084" s="88"/>
      <c r="AT6084" s="88"/>
      <c r="AU6084" s="88"/>
      <c r="AV6084" s="88"/>
      <c r="AW6084" s="88"/>
      <c r="AX6084" s="88"/>
      <c r="AY6084" s="88"/>
      <c r="AZ6084" s="88"/>
      <c r="BA6084" s="88"/>
      <c r="BB6084" s="89">
        <f t="shared" si="375"/>
        <v>0</v>
      </c>
      <c r="BC6084" s="90" t="str">
        <f t="shared" si="374"/>
        <v xml:space="preserve"> </v>
      </c>
      <c r="BD6084" s="91" t="str">
        <f t="shared" si="376"/>
        <v xml:space="preserve"> </v>
      </c>
      <c r="BE6084" s="92">
        <f t="shared" si="377"/>
        <v>0</v>
      </c>
    </row>
    <row r="6085" spans="1:57" s="74" customFormat="1" ht="50.1" customHeight="1" x14ac:dyDescent="0.2">
      <c r="A6085" s="78"/>
      <c r="B6085" s="78"/>
      <c r="C6085" s="78"/>
      <c r="D6085" s="78"/>
      <c r="E6085" s="79" t="str">
        <f>+IF(C6085&lt;&gt;"",VLOOKUP(MID(C6085,18,5),NIVELES!$A$133:$B$213,2,0),"")</f>
        <v/>
      </c>
      <c r="F6085" s="80"/>
      <c r="G6085" s="81" t="str">
        <f>+IF(F6085&lt;&gt;"",VLOOKUP(F6085,NIVELES!$A$246:$C$464,3,0),"")</f>
        <v/>
      </c>
      <c r="H6085" s="82"/>
      <c r="I6085" s="78"/>
      <c r="J6085" s="78"/>
      <c r="K6085" s="78"/>
      <c r="L6085" s="78"/>
      <c r="M6085" s="78"/>
      <c r="N6085" s="78"/>
      <c r="O6085" s="78"/>
      <c r="P6085" s="82"/>
      <c r="Q6085" s="78"/>
      <c r="R6085" s="82"/>
      <c r="S6085" s="82"/>
      <c r="T6085" s="82"/>
      <c r="U6085" s="82"/>
      <c r="V6085" s="82"/>
      <c r="W6085" s="82"/>
      <c r="X6085" s="82"/>
      <c r="Y6085" s="82"/>
      <c r="Z6085" s="82"/>
      <c r="AA6085" s="82"/>
      <c r="AB6085" s="82"/>
      <c r="AC6085" s="82"/>
      <c r="AD6085" s="85" t="str">
        <f>IF(A6085&lt;&gt;"",IF(D6085="DIRECCIÓN_DE_TRANSFERENCIAS","280 0031",VLOOKUP(C6085,NIVELES!$A$14:$B$105,2,0)),"")</f>
        <v/>
      </c>
      <c r="AE6085" s="86"/>
      <c r="AF6085" s="86"/>
      <c r="AG6085" s="79" t="str">
        <f>+IF(AF6085&lt;&gt;"",VLOOKUP(AF6085,NIVELES!$A$666:$B$673,2,0),"")</f>
        <v/>
      </c>
      <c r="AH6085" s="78"/>
      <c r="AI6085" s="79" t="str">
        <f>IF(AH6085&lt;&gt;"",VLOOKUP(CONCATENATE(AG6085,AH6085),NIVELES!$B$676:$C$745,2,0),"")</f>
        <v/>
      </c>
      <c r="AJ6085" s="78"/>
      <c r="AK6085" s="79" t="str">
        <f>+IF(AJ6085&lt;&gt;"",VLOOKUP(AJ6085,NIVELES!$A$816:$B$892,2,0),"")</f>
        <v/>
      </c>
      <c r="AL6085" s="78"/>
      <c r="AM6085" s="78"/>
      <c r="AN6085" s="79" t="str">
        <f>IF(AM6085&lt;&gt;"",+VLOOKUP(AM6085,NIVELES!$A$1652:$B$2466,2,0),"")</f>
        <v/>
      </c>
      <c r="AO6085" s="87"/>
      <c r="AP6085" s="88"/>
      <c r="AQ6085" s="88"/>
      <c r="AR6085" s="88"/>
      <c r="AS6085" s="88"/>
      <c r="AT6085" s="88"/>
      <c r="AU6085" s="88"/>
      <c r="AV6085" s="88"/>
      <c r="AW6085" s="88"/>
      <c r="AX6085" s="88"/>
      <c r="AY6085" s="88"/>
      <c r="AZ6085" s="88"/>
      <c r="BA6085" s="88"/>
      <c r="BB6085" s="89">
        <f t="shared" si="375"/>
        <v>0</v>
      </c>
      <c r="BC6085" s="90" t="str">
        <f t="shared" si="374"/>
        <v xml:space="preserve"> </v>
      </c>
      <c r="BD6085" s="91" t="str">
        <f t="shared" si="376"/>
        <v xml:space="preserve"> </v>
      </c>
      <c r="BE6085" s="92">
        <f t="shared" si="377"/>
        <v>0</v>
      </c>
    </row>
    <row r="6086" spans="1:57" s="74" customFormat="1" ht="50.1" customHeight="1" x14ac:dyDescent="0.2">
      <c r="A6086" s="78"/>
      <c r="B6086" s="78"/>
      <c r="C6086" s="78"/>
      <c r="D6086" s="78"/>
      <c r="E6086" s="79" t="str">
        <f>+IF(C6086&lt;&gt;"",VLOOKUP(MID(C6086,18,5),NIVELES!$A$133:$B$213,2,0),"")</f>
        <v/>
      </c>
      <c r="F6086" s="80"/>
      <c r="G6086" s="81" t="str">
        <f>+IF(F6086&lt;&gt;"",VLOOKUP(F6086,NIVELES!$A$246:$C$464,3,0),"")</f>
        <v/>
      </c>
      <c r="H6086" s="82"/>
      <c r="I6086" s="78"/>
      <c r="J6086" s="78"/>
      <c r="K6086" s="78"/>
      <c r="L6086" s="78"/>
      <c r="M6086" s="78"/>
      <c r="N6086" s="78"/>
      <c r="O6086" s="78"/>
      <c r="P6086" s="82"/>
      <c r="Q6086" s="78"/>
      <c r="R6086" s="82"/>
      <c r="S6086" s="82"/>
      <c r="T6086" s="82"/>
      <c r="U6086" s="82"/>
      <c r="V6086" s="82"/>
      <c r="W6086" s="82"/>
      <c r="X6086" s="82"/>
      <c r="Y6086" s="82"/>
      <c r="Z6086" s="82"/>
      <c r="AA6086" s="82"/>
      <c r="AB6086" s="82"/>
      <c r="AC6086" s="82"/>
      <c r="AD6086" s="85" t="str">
        <f>IF(A6086&lt;&gt;"",IF(D6086="DIRECCIÓN_DE_TRANSFERENCIAS","280 0031",VLOOKUP(C6086,NIVELES!$A$14:$B$105,2,0)),"")</f>
        <v/>
      </c>
      <c r="AE6086" s="86"/>
      <c r="AF6086" s="86"/>
      <c r="AG6086" s="79" t="str">
        <f>+IF(AF6086&lt;&gt;"",VLOOKUP(AF6086,NIVELES!$A$666:$B$673,2,0),"")</f>
        <v/>
      </c>
      <c r="AH6086" s="78"/>
      <c r="AI6086" s="79" t="str">
        <f>IF(AH6086&lt;&gt;"",VLOOKUP(CONCATENATE(AG6086,AH6086),NIVELES!$B$676:$C$745,2,0),"")</f>
        <v/>
      </c>
      <c r="AJ6086" s="78"/>
      <c r="AK6086" s="79" t="str">
        <f>+IF(AJ6086&lt;&gt;"",VLOOKUP(AJ6086,NIVELES!$A$816:$B$892,2,0),"")</f>
        <v/>
      </c>
      <c r="AL6086" s="78"/>
      <c r="AM6086" s="78"/>
      <c r="AN6086" s="79" t="str">
        <f>IF(AM6086&lt;&gt;"",+VLOOKUP(AM6086,NIVELES!$A$1652:$B$2466,2,0),"")</f>
        <v/>
      </c>
      <c r="AO6086" s="87"/>
      <c r="AP6086" s="88"/>
      <c r="AQ6086" s="88"/>
      <c r="AR6086" s="88"/>
      <c r="AS6086" s="88"/>
      <c r="AT6086" s="88"/>
      <c r="AU6086" s="88"/>
      <c r="AV6086" s="88"/>
      <c r="AW6086" s="88"/>
      <c r="AX6086" s="88"/>
      <c r="AY6086" s="88"/>
      <c r="AZ6086" s="88"/>
      <c r="BA6086" s="88"/>
      <c r="BB6086" s="89">
        <f t="shared" si="375"/>
        <v>0</v>
      </c>
      <c r="BC6086" s="90" t="str">
        <f t="shared" si="374"/>
        <v xml:space="preserve"> </v>
      </c>
      <c r="BD6086" s="91" t="str">
        <f t="shared" si="376"/>
        <v xml:space="preserve"> </v>
      </c>
      <c r="BE6086" s="92">
        <f t="shared" si="377"/>
        <v>0</v>
      </c>
    </row>
    <row r="6087" spans="1:57" s="74" customFormat="1" ht="50.1" customHeight="1" x14ac:dyDescent="0.2">
      <c r="A6087" s="78"/>
      <c r="B6087" s="78"/>
      <c r="C6087" s="78"/>
      <c r="D6087" s="78"/>
      <c r="E6087" s="79" t="str">
        <f>+IF(C6087&lt;&gt;"",VLOOKUP(MID(C6087,18,5),NIVELES!$A$133:$B$213,2,0),"")</f>
        <v/>
      </c>
      <c r="F6087" s="80"/>
      <c r="G6087" s="81" t="str">
        <f>+IF(F6087&lt;&gt;"",VLOOKUP(F6087,NIVELES!$A$246:$C$464,3,0),"")</f>
        <v/>
      </c>
      <c r="H6087" s="82"/>
      <c r="I6087" s="78"/>
      <c r="J6087" s="78"/>
      <c r="K6087" s="78"/>
      <c r="L6087" s="78"/>
      <c r="M6087" s="78"/>
      <c r="N6087" s="78"/>
      <c r="O6087" s="78"/>
      <c r="P6087" s="82"/>
      <c r="Q6087" s="78"/>
      <c r="R6087" s="82"/>
      <c r="S6087" s="82"/>
      <c r="T6087" s="82"/>
      <c r="U6087" s="82"/>
      <c r="V6087" s="82"/>
      <c r="W6087" s="82"/>
      <c r="X6087" s="82"/>
      <c r="Y6087" s="82"/>
      <c r="Z6087" s="82"/>
      <c r="AA6087" s="82"/>
      <c r="AB6087" s="82"/>
      <c r="AC6087" s="82"/>
      <c r="AD6087" s="85" t="str">
        <f>IF(A6087&lt;&gt;"",IF(D6087="DIRECCIÓN_DE_TRANSFERENCIAS","280 0031",VLOOKUP(C6087,NIVELES!$A$14:$B$105,2,0)),"")</f>
        <v/>
      </c>
      <c r="AE6087" s="86"/>
      <c r="AF6087" s="86"/>
      <c r="AG6087" s="79" t="str">
        <f>+IF(AF6087&lt;&gt;"",VLOOKUP(AF6087,NIVELES!$A$666:$B$673,2,0),"")</f>
        <v/>
      </c>
      <c r="AH6087" s="78"/>
      <c r="AI6087" s="79" t="str">
        <f>IF(AH6087&lt;&gt;"",VLOOKUP(CONCATENATE(AG6087,AH6087),NIVELES!$B$676:$C$745,2,0),"")</f>
        <v/>
      </c>
      <c r="AJ6087" s="78"/>
      <c r="AK6087" s="79" t="str">
        <f>+IF(AJ6087&lt;&gt;"",VLOOKUP(AJ6087,NIVELES!$A$816:$B$892,2,0),"")</f>
        <v/>
      </c>
      <c r="AL6087" s="78"/>
      <c r="AM6087" s="78"/>
      <c r="AN6087" s="79" t="str">
        <f>IF(AM6087&lt;&gt;"",+VLOOKUP(AM6087,NIVELES!$A$1652:$B$2466,2,0),"")</f>
        <v/>
      </c>
      <c r="AO6087" s="87"/>
      <c r="AP6087" s="88"/>
      <c r="AQ6087" s="88"/>
      <c r="AR6087" s="88"/>
      <c r="AS6087" s="88"/>
      <c r="AT6087" s="88"/>
      <c r="AU6087" s="88"/>
      <c r="AV6087" s="88"/>
      <c r="AW6087" s="88"/>
      <c r="AX6087" s="88"/>
      <c r="AY6087" s="88"/>
      <c r="AZ6087" s="88"/>
      <c r="BA6087" s="88"/>
      <c r="BB6087" s="89">
        <f t="shared" si="375"/>
        <v>0</v>
      </c>
      <c r="BC6087" s="90" t="str">
        <f t="shared" ref="BC6087:BC6098" si="378">IF(A6087&lt;&gt;"",IF(AO6087&lt;&gt;"",IF(AO6087=BB6087,"OK",AO6087-BB6087),IF(AND(AO6087="",BB6087=""),"",AO6087-BB6087))," ")</f>
        <v xml:space="preserve"> </v>
      </c>
      <c r="BD6087" s="91" t="str">
        <f t="shared" si="376"/>
        <v xml:space="preserve"> </v>
      </c>
      <c r="BE6087" s="92">
        <f t="shared" si="377"/>
        <v>0</v>
      </c>
    </row>
    <row r="6088" spans="1:57" s="74" customFormat="1" ht="50.1" customHeight="1" x14ac:dyDescent="0.2">
      <c r="A6088" s="78"/>
      <c r="B6088" s="78"/>
      <c r="C6088" s="78"/>
      <c r="D6088" s="78"/>
      <c r="E6088" s="79" t="str">
        <f>+IF(C6088&lt;&gt;"",VLOOKUP(MID(C6088,18,5),NIVELES!$A$133:$B$213,2,0),"")</f>
        <v/>
      </c>
      <c r="F6088" s="80"/>
      <c r="G6088" s="81" t="str">
        <f>+IF(F6088&lt;&gt;"",VLOOKUP(F6088,NIVELES!$A$246:$C$464,3,0),"")</f>
        <v/>
      </c>
      <c r="H6088" s="82"/>
      <c r="I6088" s="78"/>
      <c r="J6088" s="78"/>
      <c r="K6088" s="78"/>
      <c r="L6088" s="78"/>
      <c r="M6088" s="78"/>
      <c r="N6088" s="78"/>
      <c r="O6088" s="78"/>
      <c r="P6088" s="82"/>
      <c r="Q6088" s="78"/>
      <c r="R6088" s="82"/>
      <c r="S6088" s="82"/>
      <c r="T6088" s="82"/>
      <c r="U6088" s="82"/>
      <c r="V6088" s="82"/>
      <c r="W6088" s="82"/>
      <c r="X6088" s="82"/>
      <c r="Y6088" s="82"/>
      <c r="Z6088" s="82"/>
      <c r="AA6088" s="82"/>
      <c r="AB6088" s="82"/>
      <c r="AC6088" s="82"/>
      <c r="AD6088" s="85" t="str">
        <f>IF(A6088&lt;&gt;"",IF(D6088="DIRECCIÓN_DE_TRANSFERENCIAS","280 0031",VLOOKUP(C6088,NIVELES!$A$14:$B$105,2,0)),"")</f>
        <v/>
      </c>
      <c r="AE6088" s="86"/>
      <c r="AF6088" s="86"/>
      <c r="AG6088" s="79" t="str">
        <f>+IF(AF6088&lt;&gt;"",VLOOKUP(AF6088,NIVELES!$A$666:$B$673,2,0),"")</f>
        <v/>
      </c>
      <c r="AH6088" s="78"/>
      <c r="AI6088" s="79" t="str">
        <f>IF(AH6088&lt;&gt;"",VLOOKUP(CONCATENATE(AG6088,AH6088),NIVELES!$B$676:$C$745,2,0),"")</f>
        <v/>
      </c>
      <c r="AJ6088" s="78"/>
      <c r="AK6088" s="79" t="str">
        <f>+IF(AJ6088&lt;&gt;"",VLOOKUP(AJ6088,NIVELES!$A$816:$B$892,2,0),"")</f>
        <v/>
      </c>
      <c r="AL6088" s="78"/>
      <c r="AM6088" s="78"/>
      <c r="AN6088" s="79" t="str">
        <f>IF(AM6088&lt;&gt;"",+VLOOKUP(AM6088,NIVELES!$A$1652:$B$2466,2,0),"")</f>
        <v/>
      </c>
      <c r="AO6088" s="87"/>
      <c r="AP6088" s="88"/>
      <c r="AQ6088" s="88"/>
      <c r="AR6088" s="88"/>
      <c r="AS6088" s="88"/>
      <c r="AT6088" s="88"/>
      <c r="AU6088" s="88"/>
      <c r="AV6088" s="88"/>
      <c r="AW6088" s="88"/>
      <c r="AX6088" s="88"/>
      <c r="AY6088" s="88"/>
      <c r="AZ6088" s="88"/>
      <c r="BA6088" s="88"/>
      <c r="BB6088" s="89">
        <f t="shared" ref="BB6088:BB6098" si="379">SUBTOTAL(9,AP6088:BA6088)</f>
        <v>0</v>
      </c>
      <c r="BC6088" s="90" t="str">
        <f t="shared" si="378"/>
        <v xml:space="preserve"> </v>
      </c>
      <c r="BD6088" s="91" t="str">
        <f t="shared" ref="BD6088:BD6098" si="380">IF(A6088&lt;&gt;"",IF(A6088="","Escoger Nivel 0",)&amp;" "&amp;(IF(B6088="","Escoger Nivel  1",)&amp;" "&amp;(IF(C6088="","Escoger Nivel 2",)&amp;" "&amp;(IF(D6088="","Escoger Nivel 3",)&amp;" "&amp;(IF(F6088="","Escoger Cantón",)&amp;" "&amp;(IF(I6088="","Escoger Obj. Estratégico Institucional N1",)&amp;" "&amp;(IF(J6088="","Escoger Obj. Especifico N2",)&amp;" "&amp;(IF(K6088="","Escoger Obj. Operativo N4",)&amp;" "&amp;(IF(L6088=""," Llenar Modalidad de Servicio ",)&amp;""&amp;(IF(M6088=""," Llenar Meta de Cobertura ",)&amp;" "&amp;(IF(N6088="","Llenar Indicador",)&amp;" "&amp;(IF(O6088="","Llenar Actividad PAPP",)&amp;" "&amp;(IF(P6088="","Llenar Metas",)&amp;" "&amp;(IF(Q6088="","Llenar Indicador",)&amp;" "&amp;(IF(AF6088="","Escoger Nro. programa",)&amp;" "&amp;(IF(AH6088="","Escoger Nro. Actividad e-Sigef",)&amp;" "&amp;(IF(AK6088="","Escoger direccionamiento de gasto",)&amp;" "&amp;(IF(AL6088="","Escoger Grupo de Gasto",)&amp;" "&amp;(IF(AM6088="","Escoger Item Presupuestario",)&amp;" "&amp;(IF(AO6088="","Llenar valor de actividad",))))))))))))))))))))," ")</f>
        <v xml:space="preserve"> </v>
      </c>
      <c r="BE6088" s="92">
        <f t="shared" si="377"/>
        <v>0</v>
      </c>
    </row>
    <row r="6089" spans="1:57" s="74" customFormat="1" ht="50.1" customHeight="1" x14ac:dyDescent="0.2">
      <c r="A6089" s="78"/>
      <c r="B6089" s="78"/>
      <c r="C6089" s="78"/>
      <c r="D6089" s="78"/>
      <c r="E6089" s="79" t="str">
        <f>+IF(C6089&lt;&gt;"",VLOOKUP(MID(C6089,18,5),NIVELES!$A$133:$B$213,2,0),"")</f>
        <v/>
      </c>
      <c r="F6089" s="80"/>
      <c r="G6089" s="81" t="str">
        <f>+IF(F6089&lt;&gt;"",VLOOKUP(F6089,NIVELES!$A$246:$C$464,3,0),"")</f>
        <v/>
      </c>
      <c r="H6089" s="82"/>
      <c r="I6089" s="78"/>
      <c r="J6089" s="78"/>
      <c r="K6089" s="78"/>
      <c r="L6089" s="78"/>
      <c r="M6089" s="78"/>
      <c r="N6089" s="78"/>
      <c r="O6089" s="78"/>
      <c r="P6089" s="82"/>
      <c r="Q6089" s="78"/>
      <c r="R6089" s="82"/>
      <c r="S6089" s="82"/>
      <c r="T6089" s="82"/>
      <c r="U6089" s="82"/>
      <c r="V6089" s="82"/>
      <c r="W6089" s="82"/>
      <c r="X6089" s="82"/>
      <c r="Y6089" s="82"/>
      <c r="Z6089" s="82"/>
      <c r="AA6089" s="82"/>
      <c r="AB6089" s="82"/>
      <c r="AC6089" s="82"/>
      <c r="AD6089" s="85" t="str">
        <f>IF(A6089&lt;&gt;"",IF(D6089="DIRECCIÓN_DE_TRANSFERENCIAS","280 0031",VLOOKUP(C6089,NIVELES!$A$14:$B$105,2,0)),"")</f>
        <v/>
      </c>
      <c r="AE6089" s="86"/>
      <c r="AF6089" s="86"/>
      <c r="AG6089" s="79" t="str">
        <f>+IF(AF6089&lt;&gt;"",VLOOKUP(AF6089,NIVELES!$A$666:$B$673,2,0),"")</f>
        <v/>
      </c>
      <c r="AH6089" s="78"/>
      <c r="AI6089" s="79" t="str">
        <f>IF(AH6089&lt;&gt;"",VLOOKUP(CONCATENATE(AG6089,AH6089),NIVELES!$B$676:$C$745,2,0),"")</f>
        <v/>
      </c>
      <c r="AJ6089" s="78"/>
      <c r="AK6089" s="79" t="str">
        <f>+IF(AJ6089&lt;&gt;"",VLOOKUP(AJ6089,NIVELES!$A$816:$B$892,2,0),"")</f>
        <v/>
      </c>
      <c r="AL6089" s="78"/>
      <c r="AM6089" s="78"/>
      <c r="AN6089" s="79" t="str">
        <f>IF(AM6089&lt;&gt;"",+VLOOKUP(AM6089,NIVELES!$A$1652:$B$2466,2,0),"")</f>
        <v/>
      </c>
      <c r="AO6089" s="87"/>
      <c r="AP6089" s="88"/>
      <c r="AQ6089" s="88"/>
      <c r="AR6089" s="88"/>
      <c r="AS6089" s="88"/>
      <c r="AT6089" s="88"/>
      <c r="AU6089" s="88"/>
      <c r="AV6089" s="88"/>
      <c r="AW6089" s="88"/>
      <c r="AX6089" s="88"/>
      <c r="AY6089" s="88"/>
      <c r="AZ6089" s="88"/>
      <c r="BA6089" s="88"/>
      <c r="BB6089" s="89">
        <f t="shared" si="379"/>
        <v>0</v>
      </c>
      <c r="BC6089" s="90" t="str">
        <f t="shared" si="378"/>
        <v xml:space="preserve"> </v>
      </c>
      <c r="BD6089" s="91" t="str">
        <f t="shared" si="380"/>
        <v xml:space="preserve"> </v>
      </c>
      <c r="BE6089" s="92">
        <f t="shared" ref="BE6089:BE6099" si="381">SUBTOTAL(9,R6089:AC6089)</f>
        <v>0</v>
      </c>
    </row>
    <row r="6090" spans="1:57" s="74" customFormat="1" ht="50.1" customHeight="1" x14ac:dyDescent="0.2">
      <c r="A6090" s="78"/>
      <c r="B6090" s="78"/>
      <c r="C6090" s="78"/>
      <c r="D6090" s="78"/>
      <c r="E6090" s="79" t="str">
        <f>+IF(C6090&lt;&gt;"",VLOOKUP(MID(C6090,18,5),NIVELES!$A$133:$B$213,2,0),"")</f>
        <v/>
      </c>
      <c r="F6090" s="80"/>
      <c r="G6090" s="81" t="str">
        <f>+IF(F6090&lt;&gt;"",VLOOKUP(F6090,NIVELES!$A$246:$C$464,3,0),"")</f>
        <v/>
      </c>
      <c r="H6090" s="82"/>
      <c r="I6090" s="78"/>
      <c r="J6090" s="78"/>
      <c r="K6090" s="78"/>
      <c r="L6090" s="78"/>
      <c r="M6090" s="78"/>
      <c r="N6090" s="78"/>
      <c r="O6090" s="78"/>
      <c r="P6090" s="82"/>
      <c r="Q6090" s="78"/>
      <c r="R6090" s="82"/>
      <c r="S6090" s="82"/>
      <c r="T6090" s="82"/>
      <c r="U6090" s="82"/>
      <c r="V6090" s="82"/>
      <c r="W6090" s="82"/>
      <c r="X6090" s="82"/>
      <c r="Y6090" s="82"/>
      <c r="Z6090" s="82"/>
      <c r="AA6090" s="82"/>
      <c r="AB6090" s="82"/>
      <c r="AC6090" s="82"/>
      <c r="AD6090" s="85" t="str">
        <f>IF(A6090&lt;&gt;"",IF(D6090="DIRECCIÓN_DE_TRANSFERENCIAS","280 0031",VLOOKUP(C6090,NIVELES!$A$14:$B$105,2,0)),"")</f>
        <v/>
      </c>
      <c r="AE6090" s="86"/>
      <c r="AF6090" s="86"/>
      <c r="AG6090" s="79" t="str">
        <f>+IF(AF6090&lt;&gt;"",VLOOKUP(AF6090,NIVELES!$A$666:$B$673,2,0),"")</f>
        <v/>
      </c>
      <c r="AH6090" s="78"/>
      <c r="AI6090" s="79" t="str">
        <f>IF(AH6090&lt;&gt;"",VLOOKUP(CONCATENATE(AG6090,AH6090),NIVELES!$B$676:$C$745,2,0),"")</f>
        <v/>
      </c>
      <c r="AJ6090" s="78"/>
      <c r="AK6090" s="79" t="str">
        <f>+IF(AJ6090&lt;&gt;"",VLOOKUP(AJ6090,NIVELES!$A$816:$B$892,2,0),"")</f>
        <v/>
      </c>
      <c r="AL6090" s="78"/>
      <c r="AM6090" s="78"/>
      <c r="AN6090" s="79" t="str">
        <f>IF(AM6090&lt;&gt;"",+VLOOKUP(AM6090,NIVELES!$A$1652:$B$2466,2,0),"")</f>
        <v/>
      </c>
      <c r="AO6090" s="87"/>
      <c r="AP6090" s="88"/>
      <c r="AQ6090" s="88"/>
      <c r="AR6090" s="88"/>
      <c r="AS6090" s="88"/>
      <c r="AT6090" s="88"/>
      <c r="AU6090" s="88"/>
      <c r="AV6090" s="88"/>
      <c r="AW6090" s="88"/>
      <c r="AX6090" s="88"/>
      <c r="AY6090" s="88"/>
      <c r="AZ6090" s="88"/>
      <c r="BA6090" s="88"/>
      <c r="BB6090" s="89">
        <f t="shared" si="379"/>
        <v>0</v>
      </c>
      <c r="BC6090" s="90" t="str">
        <f t="shared" si="378"/>
        <v xml:space="preserve"> </v>
      </c>
      <c r="BD6090" s="91" t="str">
        <f t="shared" si="380"/>
        <v xml:space="preserve"> </v>
      </c>
      <c r="BE6090" s="92">
        <f t="shared" si="381"/>
        <v>0</v>
      </c>
    </row>
    <row r="6091" spans="1:57" s="74" customFormat="1" ht="50.1" customHeight="1" x14ac:dyDescent="0.2">
      <c r="A6091" s="78"/>
      <c r="B6091" s="78"/>
      <c r="C6091" s="78"/>
      <c r="D6091" s="78"/>
      <c r="E6091" s="79" t="str">
        <f>+IF(C6091&lt;&gt;"",VLOOKUP(MID(C6091,18,5),NIVELES!$A$133:$B$213,2,0),"")</f>
        <v/>
      </c>
      <c r="F6091" s="80"/>
      <c r="G6091" s="81" t="str">
        <f>+IF(F6091&lt;&gt;"",VLOOKUP(F6091,NIVELES!$A$246:$C$464,3,0),"")</f>
        <v/>
      </c>
      <c r="H6091" s="82"/>
      <c r="I6091" s="78"/>
      <c r="J6091" s="78"/>
      <c r="K6091" s="78"/>
      <c r="L6091" s="78"/>
      <c r="M6091" s="78"/>
      <c r="N6091" s="78"/>
      <c r="O6091" s="78"/>
      <c r="P6091" s="82"/>
      <c r="Q6091" s="78"/>
      <c r="R6091" s="82"/>
      <c r="S6091" s="82"/>
      <c r="T6091" s="82"/>
      <c r="U6091" s="82"/>
      <c r="V6091" s="82"/>
      <c r="W6091" s="82"/>
      <c r="X6091" s="82"/>
      <c r="Y6091" s="82"/>
      <c r="Z6091" s="82"/>
      <c r="AA6091" s="82"/>
      <c r="AB6091" s="82"/>
      <c r="AC6091" s="82"/>
      <c r="AD6091" s="85" t="str">
        <f>IF(A6091&lt;&gt;"",IF(D6091="DIRECCIÓN_DE_TRANSFERENCIAS","280 0031",VLOOKUP(C6091,NIVELES!$A$14:$B$105,2,0)),"")</f>
        <v/>
      </c>
      <c r="AE6091" s="86"/>
      <c r="AF6091" s="86"/>
      <c r="AG6091" s="79" t="str">
        <f>+IF(AF6091&lt;&gt;"",VLOOKUP(AF6091,NIVELES!$A$666:$B$673,2,0),"")</f>
        <v/>
      </c>
      <c r="AH6091" s="78"/>
      <c r="AI6091" s="79" t="str">
        <f>IF(AH6091&lt;&gt;"",VLOOKUP(CONCATENATE(AG6091,AH6091),NIVELES!$B$676:$C$745,2,0),"")</f>
        <v/>
      </c>
      <c r="AJ6091" s="78"/>
      <c r="AK6091" s="79" t="str">
        <f>+IF(AJ6091&lt;&gt;"",VLOOKUP(AJ6091,NIVELES!$A$816:$B$892,2,0),"")</f>
        <v/>
      </c>
      <c r="AL6091" s="78"/>
      <c r="AM6091" s="78"/>
      <c r="AN6091" s="79" t="str">
        <f>IF(AM6091&lt;&gt;"",+VLOOKUP(AM6091,NIVELES!$A$1652:$B$2466,2,0),"")</f>
        <v/>
      </c>
      <c r="AO6091" s="87"/>
      <c r="AP6091" s="88"/>
      <c r="AQ6091" s="88"/>
      <c r="AR6091" s="88"/>
      <c r="AS6091" s="88"/>
      <c r="AT6091" s="88"/>
      <c r="AU6091" s="88"/>
      <c r="AV6091" s="88"/>
      <c r="AW6091" s="88"/>
      <c r="AX6091" s="88"/>
      <c r="AY6091" s="88"/>
      <c r="AZ6091" s="88"/>
      <c r="BA6091" s="88"/>
      <c r="BB6091" s="89">
        <f t="shared" si="379"/>
        <v>0</v>
      </c>
      <c r="BC6091" s="90" t="str">
        <f t="shared" si="378"/>
        <v xml:space="preserve"> </v>
      </c>
      <c r="BD6091" s="91" t="str">
        <f t="shared" si="380"/>
        <v xml:space="preserve"> </v>
      </c>
      <c r="BE6091" s="92">
        <f t="shared" si="381"/>
        <v>0</v>
      </c>
    </row>
    <row r="6092" spans="1:57" s="74" customFormat="1" ht="50.1" customHeight="1" x14ac:dyDescent="0.2">
      <c r="A6092" s="78"/>
      <c r="B6092" s="78"/>
      <c r="C6092" s="78"/>
      <c r="D6092" s="78"/>
      <c r="E6092" s="79" t="str">
        <f>+IF(C6092&lt;&gt;"",VLOOKUP(MID(C6092,18,5),NIVELES!$A$133:$B$213,2,0),"")</f>
        <v/>
      </c>
      <c r="F6092" s="80"/>
      <c r="G6092" s="81" t="str">
        <f>+IF(F6092&lt;&gt;"",VLOOKUP(F6092,NIVELES!$A$246:$C$464,3,0),"")</f>
        <v/>
      </c>
      <c r="H6092" s="82"/>
      <c r="I6092" s="78"/>
      <c r="J6092" s="78"/>
      <c r="K6092" s="78"/>
      <c r="L6092" s="78"/>
      <c r="M6092" s="78"/>
      <c r="N6092" s="78"/>
      <c r="O6092" s="78"/>
      <c r="P6092" s="82"/>
      <c r="Q6092" s="78"/>
      <c r="R6092" s="82"/>
      <c r="S6092" s="82"/>
      <c r="T6092" s="82"/>
      <c r="U6092" s="82"/>
      <c r="V6092" s="82"/>
      <c r="W6092" s="82"/>
      <c r="X6092" s="82"/>
      <c r="Y6092" s="82"/>
      <c r="Z6092" s="82"/>
      <c r="AA6092" s="82"/>
      <c r="AB6092" s="82"/>
      <c r="AC6092" s="82"/>
      <c r="AD6092" s="85" t="str">
        <f>IF(A6092&lt;&gt;"",IF(D6092="DIRECCIÓN_DE_TRANSFERENCIAS","280 0031",VLOOKUP(C6092,NIVELES!$A$14:$B$105,2,0)),"")</f>
        <v/>
      </c>
      <c r="AE6092" s="86"/>
      <c r="AF6092" s="86"/>
      <c r="AG6092" s="79" t="str">
        <f>+IF(AF6092&lt;&gt;"",VLOOKUP(AF6092,NIVELES!$A$666:$B$673,2,0),"")</f>
        <v/>
      </c>
      <c r="AH6092" s="78"/>
      <c r="AI6092" s="79" t="str">
        <f>IF(AH6092&lt;&gt;"",VLOOKUP(CONCATENATE(AG6092,AH6092),NIVELES!$B$676:$C$745,2,0),"")</f>
        <v/>
      </c>
      <c r="AJ6092" s="78"/>
      <c r="AK6092" s="79" t="str">
        <f>+IF(AJ6092&lt;&gt;"",VLOOKUP(AJ6092,NIVELES!$A$816:$B$892,2,0),"")</f>
        <v/>
      </c>
      <c r="AL6092" s="78"/>
      <c r="AM6092" s="78"/>
      <c r="AN6092" s="79" t="str">
        <f>IF(AM6092&lt;&gt;"",+VLOOKUP(AM6092,NIVELES!$A$1652:$B$2466,2,0),"")</f>
        <v/>
      </c>
      <c r="AO6092" s="87"/>
      <c r="AP6092" s="88"/>
      <c r="AQ6092" s="88"/>
      <c r="AR6092" s="88"/>
      <c r="AS6092" s="88"/>
      <c r="AT6092" s="88"/>
      <c r="AU6092" s="88"/>
      <c r="AV6092" s="88"/>
      <c r="AW6092" s="88"/>
      <c r="AX6092" s="88"/>
      <c r="AY6092" s="88"/>
      <c r="AZ6092" s="88"/>
      <c r="BA6092" s="88"/>
      <c r="BB6092" s="89">
        <f t="shared" si="379"/>
        <v>0</v>
      </c>
      <c r="BC6092" s="90" t="str">
        <f t="shared" si="378"/>
        <v xml:space="preserve"> </v>
      </c>
      <c r="BD6092" s="91" t="str">
        <f t="shared" si="380"/>
        <v xml:space="preserve"> </v>
      </c>
      <c r="BE6092" s="92">
        <f t="shared" si="381"/>
        <v>0</v>
      </c>
    </row>
    <row r="6093" spans="1:57" s="74" customFormat="1" ht="50.1" customHeight="1" x14ac:dyDescent="0.2">
      <c r="A6093" s="78"/>
      <c r="B6093" s="78"/>
      <c r="C6093" s="78"/>
      <c r="D6093" s="78"/>
      <c r="E6093" s="79" t="str">
        <f>+IF(C6093&lt;&gt;"",VLOOKUP(MID(C6093,18,5),NIVELES!$A$133:$B$213,2,0),"")</f>
        <v/>
      </c>
      <c r="F6093" s="80"/>
      <c r="G6093" s="81" t="str">
        <f>+IF(F6093&lt;&gt;"",VLOOKUP(F6093,NIVELES!$A$246:$C$464,3,0),"")</f>
        <v/>
      </c>
      <c r="H6093" s="82"/>
      <c r="I6093" s="78"/>
      <c r="J6093" s="78"/>
      <c r="K6093" s="78"/>
      <c r="L6093" s="78"/>
      <c r="M6093" s="78"/>
      <c r="N6093" s="78"/>
      <c r="O6093" s="78"/>
      <c r="P6093" s="82"/>
      <c r="Q6093" s="78"/>
      <c r="R6093" s="82"/>
      <c r="S6093" s="82"/>
      <c r="T6093" s="82"/>
      <c r="U6093" s="82"/>
      <c r="V6093" s="82"/>
      <c r="W6093" s="82"/>
      <c r="X6093" s="82"/>
      <c r="Y6093" s="82"/>
      <c r="Z6093" s="82"/>
      <c r="AA6093" s="82"/>
      <c r="AB6093" s="82"/>
      <c r="AC6093" s="82"/>
      <c r="AD6093" s="85" t="str">
        <f>IF(A6093&lt;&gt;"",IF(D6093="DIRECCIÓN_DE_TRANSFERENCIAS","280 0031",VLOOKUP(C6093,NIVELES!$A$14:$B$105,2,0)),"")</f>
        <v/>
      </c>
      <c r="AE6093" s="86"/>
      <c r="AF6093" s="86"/>
      <c r="AG6093" s="79" t="str">
        <f>+IF(AF6093&lt;&gt;"",VLOOKUP(AF6093,NIVELES!$A$666:$B$673,2,0),"")</f>
        <v/>
      </c>
      <c r="AH6093" s="78"/>
      <c r="AI6093" s="79" t="str">
        <f>IF(AH6093&lt;&gt;"",VLOOKUP(CONCATENATE(AG6093,AH6093),NIVELES!$B$676:$C$745,2,0),"")</f>
        <v/>
      </c>
      <c r="AJ6093" s="78"/>
      <c r="AK6093" s="79" t="str">
        <f>+IF(AJ6093&lt;&gt;"",VLOOKUP(AJ6093,NIVELES!$A$816:$B$892,2,0),"")</f>
        <v/>
      </c>
      <c r="AL6093" s="78"/>
      <c r="AM6093" s="78"/>
      <c r="AN6093" s="79" t="str">
        <f>IF(AM6093&lt;&gt;"",+VLOOKUP(AM6093,NIVELES!$A$1652:$B$2466,2,0),"")</f>
        <v/>
      </c>
      <c r="AO6093" s="87"/>
      <c r="AP6093" s="88"/>
      <c r="AQ6093" s="88"/>
      <c r="AR6093" s="88"/>
      <c r="AS6093" s="88"/>
      <c r="AT6093" s="88"/>
      <c r="AU6093" s="88"/>
      <c r="AV6093" s="88"/>
      <c r="AW6093" s="88"/>
      <c r="AX6093" s="88"/>
      <c r="AY6093" s="88"/>
      <c r="AZ6093" s="88"/>
      <c r="BA6093" s="88"/>
      <c r="BB6093" s="89">
        <f t="shared" si="379"/>
        <v>0</v>
      </c>
      <c r="BC6093" s="90" t="str">
        <f t="shared" si="378"/>
        <v xml:space="preserve"> </v>
      </c>
      <c r="BD6093" s="91" t="str">
        <f t="shared" si="380"/>
        <v xml:space="preserve"> </v>
      </c>
      <c r="BE6093" s="92">
        <f t="shared" si="381"/>
        <v>0</v>
      </c>
    </row>
    <row r="6094" spans="1:57" s="74" customFormat="1" ht="50.1" customHeight="1" x14ac:dyDescent="0.2">
      <c r="A6094" s="78"/>
      <c r="B6094" s="78"/>
      <c r="C6094" s="78"/>
      <c r="D6094" s="78"/>
      <c r="E6094" s="79" t="str">
        <f>+IF(C6094&lt;&gt;"",VLOOKUP(MID(C6094,18,5),NIVELES!$A$133:$B$213,2,0),"")</f>
        <v/>
      </c>
      <c r="F6094" s="80"/>
      <c r="G6094" s="81" t="str">
        <f>+IF(F6094&lt;&gt;"",VLOOKUP(F6094,NIVELES!$A$246:$C$464,3,0),"")</f>
        <v/>
      </c>
      <c r="H6094" s="82"/>
      <c r="I6094" s="78"/>
      <c r="J6094" s="78"/>
      <c r="K6094" s="78"/>
      <c r="L6094" s="78"/>
      <c r="M6094" s="78"/>
      <c r="N6094" s="78"/>
      <c r="O6094" s="78"/>
      <c r="P6094" s="82"/>
      <c r="Q6094" s="78"/>
      <c r="R6094" s="82"/>
      <c r="S6094" s="82"/>
      <c r="T6094" s="82"/>
      <c r="U6094" s="82"/>
      <c r="V6094" s="82"/>
      <c r="W6094" s="82"/>
      <c r="X6094" s="82"/>
      <c r="Y6094" s="82"/>
      <c r="Z6094" s="82"/>
      <c r="AA6094" s="82"/>
      <c r="AB6094" s="82"/>
      <c r="AC6094" s="82"/>
      <c r="AD6094" s="85" t="str">
        <f>IF(A6094&lt;&gt;"",IF(D6094="DIRECCIÓN_DE_TRANSFERENCIAS","280 0031",VLOOKUP(C6094,NIVELES!$A$14:$B$105,2,0)),"")</f>
        <v/>
      </c>
      <c r="AE6094" s="86"/>
      <c r="AF6094" s="86"/>
      <c r="AG6094" s="79" t="str">
        <f>+IF(AF6094&lt;&gt;"",VLOOKUP(AF6094,NIVELES!$A$666:$B$673,2,0),"")</f>
        <v/>
      </c>
      <c r="AH6094" s="78"/>
      <c r="AI6094" s="79" t="str">
        <f>IF(AH6094&lt;&gt;"",VLOOKUP(CONCATENATE(AG6094,AH6094),NIVELES!$B$676:$C$745,2,0),"")</f>
        <v/>
      </c>
      <c r="AJ6094" s="78"/>
      <c r="AK6094" s="79" t="str">
        <f>+IF(AJ6094&lt;&gt;"",VLOOKUP(AJ6094,NIVELES!$A$816:$B$892,2,0),"")</f>
        <v/>
      </c>
      <c r="AL6094" s="78"/>
      <c r="AM6094" s="78"/>
      <c r="AN6094" s="79" t="str">
        <f>IF(AM6094&lt;&gt;"",+VLOOKUP(AM6094,NIVELES!$A$1652:$B$2466,2,0),"")</f>
        <v/>
      </c>
      <c r="AO6094" s="87"/>
      <c r="AP6094" s="88"/>
      <c r="AQ6094" s="88"/>
      <c r="AR6094" s="88"/>
      <c r="AS6094" s="88"/>
      <c r="AT6094" s="88"/>
      <c r="AU6094" s="88"/>
      <c r="AV6094" s="88"/>
      <c r="AW6094" s="88"/>
      <c r="AX6094" s="88"/>
      <c r="AY6094" s="88"/>
      <c r="AZ6094" s="88"/>
      <c r="BA6094" s="88"/>
      <c r="BB6094" s="89">
        <f t="shared" si="379"/>
        <v>0</v>
      </c>
      <c r="BC6094" s="90" t="str">
        <f t="shared" si="378"/>
        <v xml:space="preserve"> </v>
      </c>
      <c r="BD6094" s="91" t="str">
        <f t="shared" si="380"/>
        <v xml:space="preserve"> </v>
      </c>
      <c r="BE6094" s="92">
        <f t="shared" si="381"/>
        <v>0</v>
      </c>
    </row>
    <row r="6095" spans="1:57" s="74" customFormat="1" ht="50.1" customHeight="1" x14ac:dyDescent="0.2">
      <c r="A6095" s="78"/>
      <c r="B6095" s="78"/>
      <c r="C6095" s="78"/>
      <c r="D6095" s="78"/>
      <c r="E6095" s="79" t="str">
        <f>+IF(C6095&lt;&gt;"",VLOOKUP(MID(C6095,18,5),NIVELES!$A$133:$B$213,2,0),"")</f>
        <v/>
      </c>
      <c r="F6095" s="80"/>
      <c r="G6095" s="81" t="str">
        <f>+IF(F6095&lt;&gt;"",VLOOKUP(F6095,NIVELES!$A$246:$C$464,3,0),"")</f>
        <v/>
      </c>
      <c r="H6095" s="82"/>
      <c r="I6095" s="78"/>
      <c r="J6095" s="78"/>
      <c r="K6095" s="78"/>
      <c r="L6095" s="78"/>
      <c r="M6095" s="78"/>
      <c r="N6095" s="78"/>
      <c r="O6095" s="78"/>
      <c r="P6095" s="82"/>
      <c r="Q6095" s="78"/>
      <c r="R6095" s="82"/>
      <c r="S6095" s="82"/>
      <c r="T6095" s="82"/>
      <c r="U6095" s="82"/>
      <c r="V6095" s="82"/>
      <c r="W6095" s="82"/>
      <c r="X6095" s="82"/>
      <c r="Y6095" s="82"/>
      <c r="Z6095" s="82"/>
      <c r="AA6095" s="82"/>
      <c r="AB6095" s="82"/>
      <c r="AC6095" s="82"/>
      <c r="AD6095" s="85" t="str">
        <f>IF(A6095&lt;&gt;"",IF(D6095="DIRECCIÓN_DE_TRANSFERENCIAS","280 0031",VLOOKUP(C6095,NIVELES!$A$14:$B$105,2,0)),"")</f>
        <v/>
      </c>
      <c r="AE6095" s="86"/>
      <c r="AF6095" s="86"/>
      <c r="AG6095" s="79" t="str">
        <f>+IF(AF6095&lt;&gt;"",VLOOKUP(AF6095,NIVELES!$A$666:$B$673,2,0),"")</f>
        <v/>
      </c>
      <c r="AH6095" s="78"/>
      <c r="AI6095" s="79" t="str">
        <f>IF(AH6095&lt;&gt;"",VLOOKUP(CONCATENATE(AG6095,AH6095),NIVELES!$B$676:$C$745,2,0),"")</f>
        <v/>
      </c>
      <c r="AJ6095" s="78"/>
      <c r="AK6095" s="79" t="str">
        <f>+IF(AJ6095&lt;&gt;"",VLOOKUP(AJ6095,NIVELES!$A$816:$B$892,2,0),"")</f>
        <v/>
      </c>
      <c r="AL6095" s="78"/>
      <c r="AM6095" s="78"/>
      <c r="AN6095" s="79" t="str">
        <f>IF(AM6095&lt;&gt;"",+VLOOKUP(AM6095,NIVELES!$A$1652:$B$2466,2,0),"")</f>
        <v/>
      </c>
      <c r="AO6095" s="87"/>
      <c r="AP6095" s="88"/>
      <c r="AQ6095" s="88"/>
      <c r="AR6095" s="88"/>
      <c r="AS6095" s="88"/>
      <c r="AT6095" s="88"/>
      <c r="AU6095" s="88"/>
      <c r="AV6095" s="88"/>
      <c r="AW6095" s="88"/>
      <c r="AX6095" s="88"/>
      <c r="AY6095" s="88"/>
      <c r="AZ6095" s="88"/>
      <c r="BA6095" s="88"/>
      <c r="BB6095" s="89">
        <f t="shared" si="379"/>
        <v>0</v>
      </c>
      <c r="BC6095" s="90" t="str">
        <f t="shared" si="378"/>
        <v xml:space="preserve"> </v>
      </c>
      <c r="BD6095" s="91" t="str">
        <f t="shared" si="380"/>
        <v xml:space="preserve"> </v>
      </c>
      <c r="BE6095" s="92">
        <f t="shared" si="381"/>
        <v>0</v>
      </c>
    </row>
    <row r="6096" spans="1:57" s="74" customFormat="1" ht="50.1" customHeight="1" x14ac:dyDescent="0.2">
      <c r="A6096" s="78"/>
      <c r="B6096" s="78"/>
      <c r="C6096" s="78"/>
      <c r="D6096" s="78"/>
      <c r="E6096" s="79" t="str">
        <f>+IF(C6096&lt;&gt;"",VLOOKUP(MID(C6096,18,5),NIVELES!$A$133:$B$213,2,0),"")</f>
        <v/>
      </c>
      <c r="F6096" s="80"/>
      <c r="G6096" s="81" t="str">
        <f>+IF(F6096&lt;&gt;"",VLOOKUP(F6096,NIVELES!$A$246:$C$464,3,0),"")</f>
        <v/>
      </c>
      <c r="H6096" s="82"/>
      <c r="I6096" s="78"/>
      <c r="J6096" s="78"/>
      <c r="K6096" s="78"/>
      <c r="L6096" s="78"/>
      <c r="M6096" s="78"/>
      <c r="N6096" s="78"/>
      <c r="O6096" s="78"/>
      <c r="P6096" s="82"/>
      <c r="Q6096" s="78"/>
      <c r="R6096" s="82"/>
      <c r="S6096" s="82"/>
      <c r="T6096" s="82"/>
      <c r="U6096" s="82"/>
      <c r="V6096" s="82"/>
      <c r="W6096" s="82"/>
      <c r="X6096" s="82"/>
      <c r="Y6096" s="82"/>
      <c r="Z6096" s="82"/>
      <c r="AA6096" s="82"/>
      <c r="AB6096" s="82"/>
      <c r="AC6096" s="82"/>
      <c r="AD6096" s="85" t="str">
        <f>IF(A6096&lt;&gt;"",IF(D6096="DIRECCIÓN_DE_TRANSFERENCIAS","280 0031",VLOOKUP(C6096,NIVELES!$A$14:$B$105,2,0)),"")</f>
        <v/>
      </c>
      <c r="AE6096" s="86"/>
      <c r="AF6096" s="86"/>
      <c r="AG6096" s="79" t="str">
        <f>+IF(AF6096&lt;&gt;"",VLOOKUP(AF6096,NIVELES!$A$666:$B$673,2,0),"")</f>
        <v/>
      </c>
      <c r="AH6096" s="78"/>
      <c r="AI6096" s="79" t="str">
        <f>IF(AH6096&lt;&gt;"",VLOOKUP(CONCATENATE(AG6096,AH6096),NIVELES!$B$676:$C$745,2,0),"")</f>
        <v/>
      </c>
      <c r="AJ6096" s="78"/>
      <c r="AK6096" s="79" t="str">
        <f>+IF(AJ6096&lt;&gt;"",VLOOKUP(AJ6096,NIVELES!$A$816:$B$892,2,0),"")</f>
        <v/>
      </c>
      <c r="AL6096" s="78"/>
      <c r="AM6096" s="78"/>
      <c r="AN6096" s="79" t="str">
        <f>IF(AM6096&lt;&gt;"",+VLOOKUP(AM6096,NIVELES!$A$1652:$B$2466,2,0),"")</f>
        <v/>
      </c>
      <c r="AO6096" s="87"/>
      <c r="AP6096" s="88"/>
      <c r="AQ6096" s="88"/>
      <c r="AR6096" s="88"/>
      <c r="AS6096" s="88"/>
      <c r="AT6096" s="88"/>
      <c r="AU6096" s="88"/>
      <c r="AV6096" s="88"/>
      <c r="AW6096" s="88"/>
      <c r="AX6096" s="88"/>
      <c r="AY6096" s="88"/>
      <c r="AZ6096" s="88"/>
      <c r="BA6096" s="88"/>
      <c r="BB6096" s="89">
        <f t="shared" si="379"/>
        <v>0</v>
      </c>
      <c r="BC6096" s="90" t="str">
        <f t="shared" si="378"/>
        <v xml:space="preserve"> </v>
      </c>
      <c r="BD6096" s="91" t="str">
        <f t="shared" si="380"/>
        <v xml:space="preserve"> </v>
      </c>
      <c r="BE6096" s="92">
        <f t="shared" si="381"/>
        <v>0</v>
      </c>
    </row>
    <row r="6097" spans="1:57" s="74" customFormat="1" ht="50.1" customHeight="1" x14ac:dyDescent="0.2">
      <c r="A6097" s="78"/>
      <c r="B6097" s="78"/>
      <c r="C6097" s="78"/>
      <c r="D6097" s="78"/>
      <c r="E6097" s="79" t="str">
        <f>+IF(C6097&lt;&gt;"",VLOOKUP(MID(C6097,18,5),NIVELES!$A$133:$B$213,2,0),"")</f>
        <v/>
      </c>
      <c r="F6097" s="80"/>
      <c r="G6097" s="81" t="str">
        <f>+IF(F6097&lt;&gt;"",VLOOKUP(F6097,NIVELES!$A$246:$C$464,3,0),"")</f>
        <v/>
      </c>
      <c r="H6097" s="82"/>
      <c r="I6097" s="78"/>
      <c r="J6097" s="78"/>
      <c r="K6097" s="78"/>
      <c r="L6097" s="78"/>
      <c r="M6097" s="78"/>
      <c r="N6097" s="78"/>
      <c r="O6097" s="78"/>
      <c r="P6097" s="82"/>
      <c r="Q6097" s="78"/>
      <c r="R6097" s="82"/>
      <c r="S6097" s="82"/>
      <c r="T6097" s="82"/>
      <c r="U6097" s="82"/>
      <c r="V6097" s="82"/>
      <c r="W6097" s="82"/>
      <c r="X6097" s="82"/>
      <c r="Y6097" s="82"/>
      <c r="Z6097" s="82"/>
      <c r="AA6097" s="82"/>
      <c r="AB6097" s="82"/>
      <c r="AC6097" s="82"/>
      <c r="AD6097" s="85" t="str">
        <f>IF(A6097&lt;&gt;"",IF(D6097="DIRECCIÓN_DE_TRANSFERENCIAS","280 0031",VLOOKUP(C6097,NIVELES!$A$14:$B$105,2,0)),"")</f>
        <v/>
      </c>
      <c r="AE6097" s="86"/>
      <c r="AF6097" s="86"/>
      <c r="AG6097" s="79" t="str">
        <f>+IF(AF6097&lt;&gt;"",VLOOKUP(AF6097,NIVELES!$A$666:$B$673,2,0),"")</f>
        <v/>
      </c>
      <c r="AH6097" s="78"/>
      <c r="AI6097" s="79" t="str">
        <f>IF(AH6097&lt;&gt;"",VLOOKUP(CONCATENATE(AG6097,AH6097),NIVELES!$B$676:$C$745,2,0),"")</f>
        <v/>
      </c>
      <c r="AJ6097" s="78"/>
      <c r="AK6097" s="79" t="str">
        <f>+IF(AJ6097&lt;&gt;"",VLOOKUP(AJ6097,NIVELES!$A$816:$B$892,2,0),"")</f>
        <v/>
      </c>
      <c r="AL6097" s="78"/>
      <c r="AM6097" s="78"/>
      <c r="AN6097" s="79" t="str">
        <f>IF(AM6097&lt;&gt;"",+VLOOKUP(AM6097,NIVELES!$A$1652:$B$2466,2,0),"")</f>
        <v/>
      </c>
      <c r="AO6097" s="87"/>
      <c r="AP6097" s="88"/>
      <c r="AQ6097" s="88"/>
      <c r="AR6097" s="88"/>
      <c r="AS6097" s="88"/>
      <c r="AT6097" s="88"/>
      <c r="AU6097" s="88"/>
      <c r="AV6097" s="88"/>
      <c r="AW6097" s="88"/>
      <c r="AX6097" s="88"/>
      <c r="AY6097" s="88"/>
      <c r="AZ6097" s="88"/>
      <c r="BA6097" s="88"/>
      <c r="BB6097" s="89">
        <f t="shared" si="379"/>
        <v>0</v>
      </c>
      <c r="BC6097" s="90" t="str">
        <f t="shared" si="378"/>
        <v xml:space="preserve"> </v>
      </c>
      <c r="BD6097" s="91" t="str">
        <f t="shared" si="380"/>
        <v xml:space="preserve"> </v>
      </c>
      <c r="BE6097" s="92">
        <f t="shared" si="381"/>
        <v>0</v>
      </c>
    </row>
    <row r="6098" spans="1:57" s="74" customFormat="1" ht="50.1" customHeight="1" x14ac:dyDescent="0.2">
      <c r="A6098" s="78"/>
      <c r="B6098" s="78"/>
      <c r="C6098" s="78"/>
      <c r="D6098" s="78"/>
      <c r="E6098" s="79" t="str">
        <f>+IF(C6098&lt;&gt;"",VLOOKUP(MID(C6098,18,5),NIVELES!$A$133:$B$213,2,0),"")</f>
        <v/>
      </c>
      <c r="F6098" s="80"/>
      <c r="G6098" s="81" t="str">
        <f>+IF(F6098&lt;&gt;"",VLOOKUP(F6098,NIVELES!$A$246:$C$464,3,0),"")</f>
        <v/>
      </c>
      <c r="H6098" s="82"/>
      <c r="I6098" s="78"/>
      <c r="J6098" s="78"/>
      <c r="K6098" s="78"/>
      <c r="L6098" s="78"/>
      <c r="M6098" s="78"/>
      <c r="N6098" s="78"/>
      <c r="O6098" s="78"/>
      <c r="P6098" s="82"/>
      <c r="Q6098" s="78"/>
      <c r="R6098" s="82"/>
      <c r="S6098" s="82"/>
      <c r="T6098" s="82"/>
      <c r="U6098" s="82"/>
      <c r="V6098" s="82"/>
      <c r="W6098" s="82"/>
      <c r="X6098" s="82"/>
      <c r="Y6098" s="82"/>
      <c r="Z6098" s="82"/>
      <c r="AA6098" s="82"/>
      <c r="AB6098" s="82"/>
      <c r="AC6098" s="82"/>
      <c r="AD6098" s="85" t="str">
        <f>IF(A6098&lt;&gt;"",IF(D6098="DIRECCIÓN_DE_TRANSFERENCIAS","280 0031",VLOOKUP(C6098,NIVELES!$A$14:$B$105,2,0)),"")</f>
        <v/>
      </c>
      <c r="AE6098" s="86"/>
      <c r="AF6098" s="86"/>
      <c r="AG6098" s="79" t="str">
        <f>+IF(AF6098&lt;&gt;"",VLOOKUP(AF6098,NIVELES!$A$666:$B$673,2,0),"")</f>
        <v/>
      </c>
      <c r="AH6098" s="78"/>
      <c r="AI6098" s="79" t="str">
        <f>IF(AH6098&lt;&gt;"",VLOOKUP(CONCATENATE(AG6098,AH6098),NIVELES!$B$676:$C$745,2,0),"")</f>
        <v/>
      </c>
      <c r="AJ6098" s="78"/>
      <c r="AK6098" s="79" t="str">
        <f>+IF(AJ6098&lt;&gt;"",VLOOKUP(AJ6098,NIVELES!$A$816:$B$892,2,0),"")</f>
        <v/>
      </c>
      <c r="AL6098" s="78"/>
      <c r="AM6098" s="78"/>
      <c r="AN6098" s="79" t="str">
        <f>IF(AM6098&lt;&gt;"",+VLOOKUP(AM6098,NIVELES!$A$1652:$B$2466,2,0),"")</f>
        <v/>
      </c>
      <c r="AO6098" s="87"/>
      <c r="AP6098" s="88"/>
      <c r="AQ6098" s="88"/>
      <c r="AR6098" s="88"/>
      <c r="AS6098" s="88"/>
      <c r="AT6098" s="88"/>
      <c r="AU6098" s="88"/>
      <c r="AV6098" s="88"/>
      <c r="AW6098" s="88"/>
      <c r="AX6098" s="88"/>
      <c r="AY6098" s="88"/>
      <c r="AZ6098" s="88"/>
      <c r="BA6098" s="88"/>
      <c r="BB6098" s="89">
        <f t="shared" si="379"/>
        <v>0</v>
      </c>
      <c r="BC6098" s="90" t="str">
        <f t="shared" si="378"/>
        <v xml:space="preserve"> </v>
      </c>
      <c r="BD6098" s="91" t="str">
        <f t="shared" si="380"/>
        <v xml:space="preserve"> </v>
      </c>
      <c r="BE6098" s="92">
        <f t="shared" si="381"/>
        <v>0</v>
      </c>
    </row>
    <row r="6099" spans="1:57" s="74" customFormat="1" ht="12.75" x14ac:dyDescent="0.2">
      <c r="A6099" s="93"/>
      <c r="B6099" s="78"/>
      <c r="C6099" s="78"/>
      <c r="D6099" s="78"/>
      <c r="E6099" s="79" t="str">
        <f>+IF(C6099&lt;&gt;"",VLOOKUP(MID(C6099,18,5),NIVELES!$A$133:$B$213,2,0),"")</f>
        <v/>
      </c>
      <c r="F6099" s="80"/>
      <c r="G6099" s="81" t="str">
        <f>+IF(F6099&lt;&gt;"",VLOOKUP(F6099,NIVELES!$A$246:$C$464,3,0),"")</f>
        <v/>
      </c>
      <c r="H6099" s="82"/>
      <c r="I6099" s="93"/>
      <c r="J6099" s="93"/>
      <c r="K6099" s="93"/>
      <c r="L6099" s="93"/>
      <c r="M6099" s="93"/>
      <c r="N6099" s="93"/>
      <c r="O6099" s="93"/>
      <c r="P6099" s="93"/>
      <c r="Q6099" s="93"/>
      <c r="R6099" s="93"/>
      <c r="S6099" s="93"/>
      <c r="T6099" s="93"/>
      <c r="U6099" s="93"/>
      <c r="V6099" s="93"/>
      <c r="W6099" s="93"/>
      <c r="X6099" s="93"/>
      <c r="Y6099" s="93"/>
      <c r="Z6099" s="93"/>
      <c r="AA6099" s="93"/>
      <c r="AB6099" s="93"/>
      <c r="AC6099" s="93"/>
      <c r="AD6099" s="94"/>
      <c r="AE6099" s="94"/>
      <c r="AF6099" s="95"/>
      <c r="AG6099" s="93"/>
      <c r="AH6099" s="96"/>
      <c r="AI6099" s="93"/>
      <c r="AJ6099" s="93"/>
      <c r="AK6099" s="93"/>
      <c r="AL6099" s="93"/>
      <c r="AM6099" s="93"/>
      <c r="AN6099" s="93"/>
      <c r="AO6099" s="97">
        <f t="shared" ref="AO6099:BB6099" si="382">+SUBTOTAL(9,AO12:AO4778)</f>
        <v>237688328.73250306</v>
      </c>
      <c r="AP6099" s="97">
        <f t="shared" si="382"/>
        <v>11897834.829602065</v>
      </c>
      <c r="AQ6099" s="97">
        <f t="shared" si="382"/>
        <v>38268309.831732355</v>
      </c>
      <c r="AR6099" s="97">
        <f t="shared" si="382"/>
        <v>17896499.677329354</v>
      </c>
      <c r="AS6099" s="97">
        <f t="shared" si="382"/>
        <v>34817673.219018169</v>
      </c>
      <c r="AT6099" s="97">
        <f t="shared" si="382"/>
        <v>16026772.098884916</v>
      </c>
      <c r="AU6099" s="97">
        <f t="shared" si="382"/>
        <v>12095956.165718256</v>
      </c>
      <c r="AV6099" s="97">
        <f t="shared" si="382"/>
        <v>26425389.581518184</v>
      </c>
      <c r="AW6099" s="97">
        <f t="shared" si="382"/>
        <v>14690468.532949403</v>
      </c>
      <c r="AX6099" s="97">
        <f t="shared" si="382"/>
        <v>11772051.122979114</v>
      </c>
      <c r="AY6099" s="97">
        <f t="shared" si="382"/>
        <v>25068267.21642625</v>
      </c>
      <c r="AZ6099" s="97">
        <f t="shared" si="382"/>
        <v>12620431.805961136</v>
      </c>
      <c r="BA6099" s="97">
        <f t="shared" si="382"/>
        <v>16114537.280383615</v>
      </c>
      <c r="BB6099" s="97">
        <f t="shared" si="382"/>
        <v>28863758.080799986</v>
      </c>
      <c r="BC6099" s="98"/>
      <c r="BD6099" s="99"/>
      <c r="BE6099" s="92">
        <f t="shared" si="381"/>
        <v>0</v>
      </c>
    </row>
    <row r="6100" spans="1:57" x14ac:dyDescent="0.25">
      <c r="A6100" s="24" t="s">
        <v>363</v>
      </c>
      <c r="B6100" s="24" t="s">
        <v>363</v>
      </c>
      <c r="C6100" s="24" t="s">
        <v>363</v>
      </c>
      <c r="D6100" s="24" t="s">
        <v>363</v>
      </c>
      <c r="E6100" s="24" t="s">
        <v>363</v>
      </c>
      <c r="F6100" s="24" t="s">
        <v>363</v>
      </c>
      <c r="G6100" s="24" t="s">
        <v>363</v>
      </c>
      <c r="H6100" s="44" t="s">
        <v>363</v>
      </c>
      <c r="I6100" s="24" t="s">
        <v>363</v>
      </c>
      <c r="J6100" s="24" t="s">
        <v>363</v>
      </c>
      <c r="K6100" s="24" t="s">
        <v>363</v>
      </c>
      <c r="L6100" s="24" t="s">
        <v>363</v>
      </c>
      <c r="M6100" s="24" t="s">
        <v>363</v>
      </c>
      <c r="N6100" s="24" t="s">
        <v>363</v>
      </c>
      <c r="O6100" s="24" t="s">
        <v>363</v>
      </c>
      <c r="P6100" s="24" t="s">
        <v>363</v>
      </c>
      <c r="Q6100" s="24" t="s">
        <v>363</v>
      </c>
      <c r="R6100" s="24" t="s">
        <v>363</v>
      </c>
      <c r="S6100" s="24" t="s">
        <v>363</v>
      </c>
      <c r="T6100" s="24" t="s">
        <v>363</v>
      </c>
      <c r="U6100" s="24" t="s">
        <v>363</v>
      </c>
      <c r="V6100" s="24" t="s">
        <v>363</v>
      </c>
      <c r="W6100" s="24" t="s">
        <v>363</v>
      </c>
      <c r="X6100" s="24" t="s">
        <v>363</v>
      </c>
      <c r="Y6100" s="24" t="s">
        <v>363</v>
      </c>
      <c r="Z6100" s="24" t="s">
        <v>363</v>
      </c>
      <c r="AA6100" s="24" t="s">
        <v>363</v>
      </c>
      <c r="AB6100" s="24" t="s">
        <v>363</v>
      </c>
      <c r="AC6100" s="24" t="s">
        <v>363</v>
      </c>
      <c r="AD6100" s="24" t="s">
        <v>363</v>
      </c>
      <c r="AE6100" s="24" t="s">
        <v>363</v>
      </c>
      <c r="AF6100" s="24" t="s">
        <v>363</v>
      </c>
      <c r="AG6100" s="24" t="s">
        <v>363</v>
      </c>
      <c r="AH6100" s="24" t="s">
        <v>363</v>
      </c>
      <c r="AI6100" s="24" t="s">
        <v>363</v>
      </c>
      <c r="AJ6100" s="24" t="s">
        <v>363</v>
      </c>
      <c r="AK6100" s="24" t="s">
        <v>363</v>
      </c>
      <c r="AL6100" s="24" t="s">
        <v>363</v>
      </c>
      <c r="AM6100" s="24" t="s">
        <v>363</v>
      </c>
      <c r="AN6100" s="24" t="s">
        <v>363</v>
      </c>
      <c r="AO6100" s="24" t="s">
        <v>363</v>
      </c>
      <c r="AP6100" s="24" t="s">
        <v>363</v>
      </c>
      <c r="AQ6100" s="24" t="s">
        <v>363</v>
      </c>
      <c r="AR6100" s="24" t="s">
        <v>363</v>
      </c>
      <c r="AS6100" s="24" t="s">
        <v>363</v>
      </c>
      <c r="AT6100" s="24" t="s">
        <v>363</v>
      </c>
      <c r="AU6100" s="24" t="s">
        <v>363</v>
      </c>
      <c r="AV6100" s="24" t="s">
        <v>363</v>
      </c>
      <c r="AW6100" s="24" t="s">
        <v>363</v>
      </c>
      <c r="AX6100" s="24" t="s">
        <v>363</v>
      </c>
      <c r="AY6100" s="24" t="s">
        <v>363</v>
      </c>
      <c r="AZ6100" s="24" t="s">
        <v>363</v>
      </c>
      <c r="BA6100" s="24" t="s">
        <v>363</v>
      </c>
      <c r="BB6100" s="24" t="s">
        <v>363</v>
      </c>
      <c r="BC6100" s="24" t="s">
        <v>363</v>
      </c>
      <c r="BD6100" s="24" t="s">
        <v>363</v>
      </c>
      <c r="BE6100" s="48" t="s">
        <v>363</v>
      </c>
    </row>
  </sheetData>
  <sheetProtection formatCells="0" formatColumns="0" formatRows="0" sort="0" autoFilter="0" pivotTables="0"/>
  <autoFilter ref="A11:BD11"/>
  <sortState ref="A9:CP5156">
    <sortCondition ref="AD9:AD5156"/>
    <sortCondition ref="AF9:AF5156"/>
    <sortCondition ref="AH9:AH5156"/>
    <sortCondition ref="AM9:AM5156"/>
  </sortState>
  <dataConsolidate/>
  <mergeCells count="15">
    <mergeCell ref="C1:K1"/>
    <mergeCell ref="C2:K2"/>
    <mergeCell ref="C3:K3"/>
    <mergeCell ref="BC8:BD9"/>
    <mergeCell ref="A9:D9"/>
    <mergeCell ref="AD8:BB8"/>
    <mergeCell ref="AD9:AN9"/>
    <mergeCell ref="AO9:BB9"/>
    <mergeCell ref="E9:G9"/>
    <mergeCell ref="O9:Q9"/>
    <mergeCell ref="L9:N9"/>
    <mergeCell ref="H9:K9"/>
    <mergeCell ref="R9:AC9"/>
    <mergeCell ref="C4:Q4"/>
    <mergeCell ref="A8:AC8"/>
  </mergeCells>
  <conditionalFormatting sqref="H6099:AC6099 AF12:BD12 P12 A12:N12 H14:Q6098 A14:A6098 AF14:BD6098 B14:H6099">
    <cfRule type="containsErrors" dxfId="36" priority="403">
      <formula>ISERROR(A12)</formula>
    </cfRule>
  </conditionalFormatting>
  <conditionalFormatting sqref="BD12 BD14:BD6098">
    <cfRule type="cellIs" dxfId="35" priority="401" operator="equal">
      <formula>" "</formula>
    </cfRule>
  </conditionalFormatting>
  <conditionalFormatting sqref="AH6099 AN6099 AD6099:AF6099 AJ6099 AL6099 R12:AE12 R14:AE6098">
    <cfRule type="containsErrors" dxfId="34" priority="355">
      <formula>ISERROR(R12)</formula>
    </cfRule>
    <cfRule type="expression" dxfId="33" priority="356">
      <formula>$A12&lt;&gt;""</formula>
    </cfRule>
  </conditionalFormatting>
  <conditionalFormatting sqref="BC12 BC14:BC6099">
    <cfRule type="expression" dxfId="32" priority="271" stopIfTrue="1">
      <formula>$A12&lt;&gt;""</formula>
    </cfRule>
  </conditionalFormatting>
  <conditionalFormatting sqref="BC12 BC14:BC6098">
    <cfRule type="cellIs" dxfId="31" priority="233" operator="equal">
      <formula>" "</formula>
    </cfRule>
    <cfRule type="cellIs" dxfId="30" priority="234" operator="equal">
      <formula>"OK"</formula>
    </cfRule>
    <cfRule type="cellIs" dxfId="29" priority="235" operator="greaterThan">
      <formula>0</formula>
    </cfRule>
    <cfRule type="cellIs" dxfId="28" priority="236" operator="lessThan">
      <formula>0</formula>
    </cfRule>
  </conditionalFormatting>
  <conditionalFormatting sqref="AD12:BD12 P12 A12:N12 H14:Q6098 A14:A6098 AD14:BD6098 B14:H6099">
    <cfRule type="expression" dxfId="27" priority="404">
      <formula>$A12&lt;&gt;""</formula>
    </cfRule>
  </conditionalFormatting>
  <conditionalFormatting sqref="BC6099">
    <cfRule type="containsErrors" dxfId="26" priority="130">
      <formula>ISERROR(BC6099)</formula>
    </cfRule>
  </conditionalFormatting>
  <conditionalFormatting sqref="BC6099">
    <cfRule type="cellIs" dxfId="25" priority="126" operator="equal">
      <formula>" "</formula>
    </cfRule>
    <cfRule type="cellIs" dxfId="24" priority="127" operator="equal">
      <formula>"OK"</formula>
    </cfRule>
    <cfRule type="cellIs" dxfId="23" priority="128" operator="greaterThan">
      <formula>0</formula>
    </cfRule>
    <cfRule type="cellIs" dxfId="22" priority="129" operator="lessThan">
      <formula>0</formula>
    </cfRule>
  </conditionalFormatting>
  <conditionalFormatting sqref="O12">
    <cfRule type="containsErrors" dxfId="21" priority="37">
      <formula>ISERROR(O12)</formula>
    </cfRule>
    <cfRule type="expression" dxfId="20" priority="38">
      <formula>$A12&lt;&gt;""</formula>
    </cfRule>
  </conditionalFormatting>
  <conditionalFormatting sqref="Q12">
    <cfRule type="containsErrors" dxfId="19" priority="33">
      <formula>ISERROR(Q12)</formula>
    </cfRule>
    <cfRule type="expression" dxfId="18" priority="34">
      <formula>$A12&lt;&gt;""</formula>
    </cfRule>
  </conditionalFormatting>
  <conditionalFormatting sqref="P12 P14:P6098">
    <cfRule type="cellIs" dxfId="17" priority="29" operator="notEqual">
      <formula>$BE12</formula>
    </cfRule>
    <cfRule type="cellIs" dxfId="16" priority="30" operator="equal">
      <formula>$BE12</formula>
    </cfRule>
  </conditionalFormatting>
  <conditionalFormatting sqref="AF13:BD13 P13 A13:N13">
    <cfRule type="containsErrors" dxfId="15" priority="15">
      <formula>ISERROR(A13)</formula>
    </cfRule>
  </conditionalFormatting>
  <conditionalFormatting sqref="BD13">
    <cfRule type="cellIs" dxfId="14" priority="14" operator="equal">
      <formula>" "</formula>
    </cfRule>
  </conditionalFormatting>
  <conditionalFormatting sqref="R13:AE13">
    <cfRule type="containsErrors" dxfId="13" priority="12">
      <formula>ISERROR(R13)</formula>
    </cfRule>
    <cfRule type="expression" dxfId="12" priority="13">
      <formula>$A13&lt;&gt;""</formula>
    </cfRule>
  </conditionalFormatting>
  <conditionalFormatting sqref="BC13">
    <cfRule type="expression" dxfId="11" priority="11" stopIfTrue="1">
      <formula>$A13&lt;&gt;""</formula>
    </cfRule>
  </conditionalFormatting>
  <conditionalFormatting sqref="BC13">
    <cfRule type="cellIs" dxfId="10" priority="7" operator="equal">
      <formula>" "</formula>
    </cfRule>
    <cfRule type="cellIs" dxfId="9" priority="8" operator="equal">
      <formula>"OK"</formula>
    </cfRule>
    <cfRule type="cellIs" dxfId="8" priority="9" operator="greaterThan">
      <formula>0</formula>
    </cfRule>
    <cfRule type="cellIs" dxfId="7" priority="10" operator="lessThan">
      <formula>0</formula>
    </cfRule>
  </conditionalFormatting>
  <conditionalFormatting sqref="AD13:BD13 P13 A13:N13">
    <cfRule type="expression" dxfId="6" priority="16">
      <formula>$A13&lt;&gt;""</formula>
    </cfRule>
  </conditionalFormatting>
  <conditionalFormatting sqref="O13">
    <cfRule type="containsErrors" dxfId="5" priority="5">
      <formula>ISERROR(O13)</formula>
    </cfRule>
    <cfRule type="expression" dxfId="4" priority="6">
      <formula>$A13&lt;&gt;""</formula>
    </cfRule>
  </conditionalFormatting>
  <conditionalFormatting sqref="Q13">
    <cfRule type="containsErrors" dxfId="3" priority="3">
      <formula>ISERROR(Q13)</formula>
    </cfRule>
    <cfRule type="expression" dxfId="2" priority="4">
      <formula>$A13&lt;&gt;""</formula>
    </cfRule>
  </conditionalFormatting>
  <conditionalFormatting sqref="P13">
    <cfRule type="cellIs" dxfId="1" priority="1" operator="notEqual">
      <formula>$BE13</formula>
    </cfRule>
    <cfRule type="cellIs" dxfId="0" priority="2" operator="equal">
      <formula>$BE13</formula>
    </cfRule>
  </conditionalFormatting>
  <dataValidations count="8">
    <dataValidation type="list" allowBlank="1" showInputMessage="1" showErrorMessage="1" sqref="H6099">
      <formula1>OBJETIVOSPND</formula1>
    </dataValidation>
    <dataValidation type="list" allowBlank="1" showInputMessage="1" showErrorMessage="1" sqref="AE12:AE6098">
      <formula1>FUENTEFINANCIAMIENTO</formula1>
    </dataValidation>
    <dataValidation type="list" allowBlank="1" showInputMessage="1" showErrorMessage="1" sqref="A12:A6098">
      <formula1>NIVEL0</formula1>
    </dataValidation>
    <dataValidation type="list" allowBlank="1" showInputMessage="1" showErrorMessage="1" sqref="AJ12:AJ6098">
      <formula1>IGUALDAD</formula1>
    </dataValidation>
    <dataValidation type="list" allowBlank="1" showInputMessage="1" showErrorMessage="1" sqref="AL12:AL6098">
      <formula1>grupogastocorriente</formula1>
    </dataValidation>
    <dataValidation type="list" allowBlank="1" showInputMessage="1" showErrorMessage="1" sqref="B12:D6099 F12:F6099">
      <formula1>INDIRECT(A12)</formula1>
    </dataValidation>
    <dataValidation type="list" allowBlank="1" showInputMessage="1" showErrorMessage="1" sqref="AF12:AF6098">
      <formula1>INDIRECT(D12)</formula1>
    </dataValidation>
    <dataValidation type="list" allowBlank="1" showInputMessage="1" showErrorMessage="1" sqref="H12:H6098">
      <formula1>INDIRECT(LEFT(D12,18))</formula1>
    </dataValidation>
  </dataValidations>
  <pageMargins left="0.78740157480314965" right="0" top="0.74803149606299213" bottom="0.74803149606299213" header="0.31496062992125984" footer="0.31496062992125984"/>
  <pageSetup paperSize="9" scale="14" orientation="landscape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8" tint="-0.499984740745262"/>
    <pageSetUpPr fitToPage="1"/>
  </sheetPr>
  <dimension ref="A1:BS2466"/>
  <sheetViews>
    <sheetView topLeftCell="XFD1" zoomScaleNormal="100" workbookViewId="0"/>
  </sheetViews>
  <sheetFormatPr baseColWidth="10" defaultColWidth="0" defaultRowHeight="12" x14ac:dyDescent="0.2"/>
  <cols>
    <col min="1" max="1" width="11" style="75" hidden="1"/>
    <col min="2" max="2" width="24.28515625" style="75" hidden="1"/>
    <col min="3" max="3" width="55.5703125" style="4" hidden="1"/>
    <col min="4" max="6" width="61.5703125" style="4" hidden="1"/>
    <col min="7" max="7" width="34.28515625" style="4" hidden="1"/>
    <col min="8" max="10" width="11.42578125" style="4" hidden="1"/>
    <col min="11" max="11" width="51.85546875" style="4" hidden="1"/>
    <col min="12" max="12" width="33.5703125" style="4" hidden="1"/>
    <col min="13" max="56" width="11.42578125" style="4" hidden="1"/>
    <col min="57" max="57" width="64.42578125" style="4" hidden="1"/>
    <col min="58" max="59" width="11.42578125" style="4" hidden="1"/>
    <col min="60" max="60" width="18.5703125" style="4" hidden="1"/>
    <col min="61" max="64" width="11.42578125" style="4" hidden="1"/>
    <col min="65" max="65" width="19.7109375" style="4" hidden="1"/>
    <col min="66" max="16384" width="11.42578125" style="4" hidden="1"/>
  </cols>
  <sheetData>
    <row r="1" spans="1:11" x14ac:dyDescent="0.2">
      <c r="A1" s="115" t="s">
        <v>0</v>
      </c>
      <c r="B1" s="115" t="s">
        <v>1</v>
      </c>
      <c r="C1" s="14" t="s">
        <v>2</v>
      </c>
      <c r="D1" s="14" t="s">
        <v>3</v>
      </c>
      <c r="E1" s="14"/>
      <c r="F1" s="14"/>
      <c r="G1" s="14"/>
    </row>
    <row r="2" spans="1:11" x14ac:dyDescent="0.2">
      <c r="A2" s="116" t="s">
        <v>52</v>
      </c>
      <c r="B2" s="116" t="s">
        <v>53</v>
      </c>
      <c r="C2" s="27" t="s">
        <v>54</v>
      </c>
      <c r="D2" s="28" t="s">
        <v>583</v>
      </c>
      <c r="E2" s="28"/>
      <c r="F2" s="28"/>
      <c r="G2" s="28"/>
    </row>
    <row r="3" spans="1:11" x14ac:dyDescent="0.2">
      <c r="A3" s="116" t="s">
        <v>55</v>
      </c>
      <c r="B3" s="116" t="s">
        <v>581</v>
      </c>
      <c r="C3" s="27" t="s">
        <v>56</v>
      </c>
      <c r="D3" s="28" t="s">
        <v>57</v>
      </c>
      <c r="E3" s="28"/>
      <c r="F3" s="28"/>
      <c r="G3" s="28"/>
    </row>
    <row r="4" spans="1:11" x14ac:dyDescent="0.2">
      <c r="B4" s="116" t="s">
        <v>582</v>
      </c>
      <c r="C4" s="27" t="s">
        <v>58</v>
      </c>
      <c r="D4" s="28" t="s">
        <v>584</v>
      </c>
      <c r="E4" s="28"/>
      <c r="F4" s="28"/>
      <c r="G4" s="28"/>
    </row>
    <row r="5" spans="1:11" x14ac:dyDescent="0.2">
      <c r="C5" s="27" t="s">
        <v>59</v>
      </c>
      <c r="D5" s="28" t="s">
        <v>585</v>
      </c>
      <c r="E5" s="28"/>
      <c r="F5" s="28"/>
      <c r="G5" s="28"/>
    </row>
    <row r="6" spans="1:11" x14ac:dyDescent="0.2">
      <c r="C6" s="27" t="s">
        <v>61</v>
      </c>
      <c r="D6" s="28" t="s">
        <v>586</v>
      </c>
      <c r="E6" s="28"/>
      <c r="F6" s="28"/>
      <c r="G6" s="28"/>
    </row>
    <row r="7" spans="1:11" x14ac:dyDescent="0.2">
      <c r="C7" s="27" t="s">
        <v>63</v>
      </c>
      <c r="D7" s="28" t="s">
        <v>766</v>
      </c>
      <c r="E7" s="28"/>
      <c r="F7" s="28"/>
      <c r="G7" s="28"/>
    </row>
    <row r="8" spans="1:11" x14ac:dyDescent="0.2">
      <c r="C8" s="27" t="s">
        <v>65</v>
      </c>
      <c r="D8" s="28"/>
      <c r="E8" s="28"/>
      <c r="F8" s="28"/>
      <c r="G8" s="28"/>
    </row>
    <row r="9" spans="1:11" x14ac:dyDescent="0.2">
      <c r="C9" s="27" t="s">
        <v>67</v>
      </c>
      <c r="D9" s="28"/>
      <c r="E9" s="28"/>
      <c r="F9" s="28"/>
      <c r="G9" s="28"/>
    </row>
    <row r="10" spans="1:11" x14ac:dyDescent="0.2">
      <c r="C10" s="27" t="s">
        <v>68</v>
      </c>
      <c r="D10" s="28"/>
      <c r="E10" s="28"/>
      <c r="F10" s="28"/>
      <c r="G10" s="28"/>
    </row>
    <row r="11" spans="1:11" x14ac:dyDescent="0.2">
      <c r="D11" s="28"/>
      <c r="E11" s="28"/>
      <c r="F11" s="28"/>
      <c r="G11" s="28"/>
    </row>
    <row r="12" spans="1:11" x14ac:dyDescent="0.2">
      <c r="D12" s="14"/>
      <c r="E12" s="14"/>
      <c r="F12" s="14"/>
      <c r="G12" s="14"/>
    </row>
    <row r="13" spans="1:11" x14ac:dyDescent="0.2">
      <c r="A13" s="115" t="s">
        <v>69</v>
      </c>
      <c r="D13" s="2"/>
      <c r="E13" s="29" t="s">
        <v>592</v>
      </c>
      <c r="F13" s="2"/>
      <c r="G13" s="2"/>
    </row>
    <row r="14" spans="1:11" ht="15" x14ac:dyDescent="0.25">
      <c r="A14" s="117" t="s">
        <v>744</v>
      </c>
      <c r="B14" s="118" t="s">
        <v>694</v>
      </c>
      <c r="C14" s="14" t="s">
        <v>591</v>
      </c>
      <c r="D14"/>
      <c r="E14" s="28" t="s">
        <v>571</v>
      </c>
    </row>
    <row r="15" spans="1:11" ht="57" x14ac:dyDescent="0.25">
      <c r="A15" s="119" t="s">
        <v>1029</v>
      </c>
      <c r="B15" s="118" t="s">
        <v>695</v>
      </c>
      <c r="C15" s="27" t="s">
        <v>592</v>
      </c>
      <c r="D15"/>
      <c r="E15" s="28" t="s">
        <v>844</v>
      </c>
      <c r="G15" s="28" t="s">
        <v>563</v>
      </c>
      <c r="H15" s="2"/>
    </row>
    <row r="16" spans="1:11" ht="34.5" x14ac:dyDescent="0.25">
      <c r="A16" s="119" t="s">
        <v>612</v>
      </c>
      <c r="B16" s="118" t="s">
        <v>696</v>
      </c>
      <c r="C16" s="27" t="s">
        <v>71</v>
      </c>
      <c r="D16"/>
      <c r="E16" s="28" t="s">
        <v>573</v>
      </c>
      <c r="G16" s="28" t="s">
        <v>587</v>
      </c>
      <c r="H16" s="2"/>
      <c r="K16" s="20"/>
    </row>
    <row r="17" spans="1:11" ht="34.5" x14ac:dyDescent="0.25">
      <c r="A17" s="119" t="s">
        <v>614</v>
      </c>
      <c r="B17" s="118" t="s">
        <v>697</v>
      </c>
      <c r="C17" s="27" t="s">
        <v>768</v>
      </c>
      <c r="D17"/>
      <c r="E17" s="28" t="s">
        <v>1248</v>
      </c>
      <c r="G17" s="28" t="s">
        <v>588</v>
      </c>
      <c r="K17" s="20"/>
    </row>
    <row r="18" spans="1:11" ht="34.5" x14ac:dyDescent="0.25">
      <c r="A18" s="119" t="s">
        <v>613</v>
      </c>
      <c r="B18" s="118" t="s">
        <v>698</v>
      </c>
      <c r="D18"/>
      <c r="E18" s="27" t="s">
        <v>594</v>
      </c>
      <c r="G18" s="28" t="s">
        <v>589</v>
      </c>
      <c r="K18" s="20"/>
    </row>
    <row r="19" spans="1:11" ht="68.25" x14ac:dyDescent="0.25">
      <c r="A19" s="119" t="s">
        <v>7</v>
      </c>
      <c r="B19" s="118" t="s">
        <v>699</v>
      </c>
      <c r="D19"/>
      <c r="F19"/>
      <c r="G19" s="28" t="s">
        <v>590</v>
      </c>
      <c r="K19" s="20"/>
    </row>
    <row r="20" spans="1:11" x14ac:dyDescent="0.2">
      <c r="A20" s="120"/>
      <c r="B20" s="121"/>
      <c r="D20" s="2"/>
      <c r="E20" s="29" t="s">
        <v>71</v>
      </c>
      <c r="F20" s="2"/>
      <c r="G20" s="2"/>
      <c r="K20" s="20"/>
    </row>
    <row r="21" spans="1:11" x14ac:dyDescent="0.2">
      <c r="A21" s="120"/>
      <c r="B21" s="121"/>
      <c r="D21" s="2"/>
      <c r="E21" s="28" t="s">
        <v>595</v>
      </c>
      <c r="F21" s="2"/>
      <c r="G21" s="2"/>
      <c r="K21" s="20"/>
    </row>
    <row r="22" spans="1:11" ht="22.5" x14ac:dyDescent="0.2">
      <c r="A22" s="122" t="s">
        <v>75</v>
      </c>
      <c r="B22" s="121"/>
      <c r="D22" s="2"/>
      <c r="E22" s="28" t="s">
        <v>596</v>
      </c>
      <c r="F22" s="2"/>
      <c r="G22" s="2"/>
      <c r="K22" s="20"/>
    </row>
    <row r="23" spans="1:11" ht="15" x14ac:dyDescent="0.25">
      <c r="A23" s="117" t="s">
        <v>745</v>
      </c>
      <c r="B23" s="118" t="s">
        <v>700</v>
      </c>
      <c r="D23"/>
      <c r="E23" s="2"/>
      <c r="F23"/>
      <c r="G23"/>
      <c r="K23" s="20"/>
    </row>
    <row r="24" spans="1:11" ht="45.75" x14ac:dyDescent="0.25">
      <c r="A24" s="119" t="s">
        <v>1031</v>
      </c>
      <c r="B24" s="118" t="s">
        <v>701</v>
      </c>
      <c r="D24"/>
      <c r="E24" s="30" t="s">
        <v>593</v>
      </c>
      <c r="F24"/>
      <c r="G24"/>
      <c r="K24" s="20"/>
    </row>
    <row r="25" spans="1:11" ht="79.5" x14ac:dyDescent="0.25">
      <c r="A25" s="119" t="s">
        <v>9</v>
      </c>
      <c r="B25" s="118" t="s">
        <v>702</v>
      </c>
      <c r="D25"/>
      <c r="E25" s="27" t="s">
        <v>574</v>
      </c>
      <c r="F25"/>
      <c r="G25"/>
      <c r="H25" s="3"/>
      <c r="K25" s="20"/>
    </row>
    <row r="26" spans="1:11" ht="45.75" x14ac:dyDescent="0.25">
      <c r="A26" s="119" t="s">
        <v>1030</v>
      </c>
      <c r="B26" s="118" t="s">
        <v>703</v>
      </c>
      <c r="D26"/>
      <c r="E26" s="27" t="s">
        <v>572</v>
      </c>
      <c r="F26"/>
      <c r="G26"/>
      <c r="H26" s="3"/>
      <c r="K26" s="20"/>
    </row>
    <row r="27" spans="1:11" x14ac:dyDescent="0.2">
      <c r="A27" s="120"/>
      <c r="B27" s="121"/>
      <c r="D27" s="2"/>
      <c r="F27" s="2"/>
      <c r="G27" s="2"/>
      <c r="H27" s="3"/>
      <c r="K27" s="20"/>
    </row>
    <row r="28" spans="1:11" x14ac:dyDescent="0.2">
      <c r="A28" s="120"/>
      <c r="B28" s="121"/>
      <c r="D28" s="2"/>
      <c r="F28" s="2"/>
      <c r="G28" s="2"/>
      <c r="H28" s="3"/>
      <c r="K28" s="20"/>
    </row>
    <row r="29" spans="1:11" x14ac:dyDescent="0.2">
      <c r="A29" s="120"/>
      <c r="B29" s="121"/>
      <c r="D29" s="2"/>
      <c r="F29" s="2"/>
      <c r="G29" s="2"/>
      <c r="H29" s="3"/>
      <c r="K29" s="21"/>
    </row>
    <row r="30" spans="1:11" x14ac:dyDescent="0.2">
      <c r="A30" s="120"/>
      <c r="B30" s="121"/>
      <c r="D30" s="2"/>
      <c r="E30" s="2"/>
      <c r="F30" s="2"/>
      <c r="G30" s="2"/>
      <c r="H30" s="3"/>
    </row>
    <row r="31" spans="1:11" ht="22.5" x14ac:dyDescent="0.2">
      <c r="A31" s="122" t="s">
        <v>132</v>
      </c>
      <c r="B31" s="121"/>
      <c r="C31" s="14" t="s">
        <v>72</v>
      </c>
      <c r="D31" s="2"/>
      <c r="E31" s="2"/>
      <c r="F31" s="2"/>
      <c r="G31" s="2"/>
      <c r="H31" s="3"/>
    </row>
    <row r="32" spans="1:11" ht="15" x14ac:dyDescent="0.25">
      <c r="A32" s="117" t="s">
        <v>746</v>
      </c>
      <c r="B32" s="118" t="s">
        <v>704</v>
      </c>
      <c r="C32" s="27" t="s">
        <v>73</v>
      </c>
      <c r="D32"/>
      <c r="E32" s="29" t="s">
        <v>73</v>
      </c>
      <c r="F32"/>
      <c r="G32"/>
      <c r="H32" s="3"/>
      <c r="I32" s="15"/>
    </row>
    <row r="33" spans="1:8" ht="13.5" customHeight="1" x14ac:dyDescent="0.25">
      <c r="A33" s="123" t="s">
        <v>615</v>
      </c>
      <c r="B33" s="118" t="s">
        <v>705</v>
      </c>
      <c r="C33" s="27" t="s">
        <v>74</v>
      </c>
      <c r="D33"/>
      <c r="E33" s="28" t="s">
        <v>597</v>
      </c>
      <c r="F33"/>
      <c r="G33"/>
      <c r="H33" s="3"/>
    </row>
    <row r="34" spans="1:8" ht="45.75" x14ac:dyDescent="0.25">
      <c r="A34" s="123" t="s">
        <v>1032</v>
      </c>
      <c r="B34" s="118" t="s">
        <v>706</v>
      </c>
      <c r="C34" s="27" t="s">
        <v>76</v>
      </c>
      <c r="D34"/>
      <c r="E34" s="28" t="s">
        <v>598</v>
      </c>
      <c r="F34"/>
      <c r="G34"/>
      <c r="H34" s="3"/>
    </row>
    <row r="35" spans="1:8" ht="57" x14ac:dyDescent="0.25">
      <c r="A35" s="123" t="s">
        <v>13</v>
      </c>
      <c r="B35" s="118" t="s">
        <v>707</v>
      </c>
      <c r="C35" s="27" t="s">
        <v>77</v>
      </c>
      <c r="D35"/>
      <c r="F35"/>
      <c r="G35"/>
      <c r="H35" s="3"/>
    </row>
    <row r="36" spans="1:8" ht="124.5" x14ac:dyDescent="0.25">
      <c r="A36" s="123" t="s">
        <v>1033</v>
      </c>
      <c r="B36" s="118" t="s">
        <v>708</v>
      </c>
      <c r="D36"/>
      <c r="E36" s="29" t="s">
        <v>76</v>
      </c>
      <c r="G36"/>
      <c r="H36" s="3"/>
    </row>
    <row r="37" spans="1:8" x14ac:dyDescent="0.2">
      <c r="A37" s="120"/>
      <c r="B37" s="121"/>
      <c r="D37" s="2"/>
      <c r="E37" s="28" t="s">
        <v>780</v>
      </c>
      <c r="G37" s="2"/>
      <c r="H37" s="3"/>
    </row>
    <row r="38" spans="1:8" ht="22.5" x14ac:dyDescent="0.2">
      <c r="A38" s="122" t="s">
        <v>180</v>
      </c>
      <c r="B38" s="121"/>
      <c r="D38" s="2"/>
      <c r="E38" s="28" t="s">
        <v>599</v>
      </c>
      <c r="G38" s="2"/>
      <c r="H38" s="3"/>
    </row>
    <row r="39" spans="1:8" ht="15" x14ac:dyDescent="0.25">
      <c r="A39" s="117" t="s">
        <v>747</v>
      </c>
      <c r="B39" s="118" t="s">
        <v>709</v>
      </c>
      <c r="D39"/>
      <c r="G39"/>
      <c r="H39" s="3"/>
    </row>
    <row r="40" spans="1:8" ht="34.5" x14ac:dyDescent="0.25">
      <c r="A40" s="119" t="s">
        <v>616</v>
      </c>
      <c r="B40" s="118" t="s">
        <v>710</v>
      </c>
      <c r="D40"/>
      <c r="G40"/>
      <c r="H40" s="3"/>
    </row>
    <row r="41" spans="1:8" ht="57" x14ac:dyDescent="0.25">
      <c r="A41" s="119" t="s">
        <v>16</v>
      </c>
      <c r="B41" s="118" t="s">
        <v>711</v>
      </c>
      <c r="D41"/>
      <c r="E41" s="31" t="s">
        <v>77</v>
      </c>
      <c r="F41"/>
      <c r="G41"/>
      <c r="H41" s="3"/>
    </row>
    <row r="42" spans="1:8" ht="57" x14ac:dyDescent="0.25">
      <c r="A42" s="119" t="s">
        <v>17</v>
      </c>
      <c r="B42" s="118" t="s">
        <v>712</v>
      </c>
      <c r="D42"/>
      <c r="E42" s="28" t="s">
        <v>569</v>
      </c>
      <c r="F42"/>
      <c r="G42"/>
      <c r="H42" s="3"/>
    </row>
    <row r="43" spans="1:8" ht="45.75" x14ac:dyDescent="0.25">
      <c r="A43" s="119" t="s">
        <v>1034</v>
      </c>
      <c r="B43" s="118" t="s">
        <v>713</v>
      </c>
      <c r="D43"/>
      <c r="E43" s="28" t="s">
        <v>600</v>
      </c>
      <c r="F43"/>
      <c r="G43"/>
      <c r="H43" s="3"/>
    </row>
    <row r="44" spans="1:8" ht="113.25" x14ac:dyDescent="0.25">
      <c r="A44" s="119" t="s">
        <v>1035</v>
      </c>
      <c r="B44" s="118" t="s">
        <v>714</v>
      </c>
      <c r="D44"/>
      <c r="E44" s="28" t="s">
        <v>601</v>
      </c>
      <c r="F44"/>
      <c r="G44"/>
      <c r="H44" s="3"/>
    </row>
    <row r="45" spans="1:8" x14ac:dyDescent="0.2">
      <c r="A45" s="120"/>
      <c r="B45" s="121"/>
      <c r="D45" s="2"/>
      <c r="F45" s="2"/>
      <c r="G45" s="2"/>
      <c r="H45" s="3"/>
    </row>
    <row r="46" spans="1:8" x14ac:dyDescent="0.2">
      <c r="A46" s="120"/>
      <c r="B46" s="124"/>
      <c r="D46" s="25"/>
      <c r="E46" s="28" t="s">
        <v>602</v>
      </c>
      <c r="F46" s="25"/>
      <c r="G46" s="25"/>
      <c r="H46" s="3"/>
    </row>
    <row r="47" spans="1:8" ht="22.5" x14ac:dyDescent="0.2">
      <c r="A47" s="122" t="s">
        <v>240</v>
      </c>
      <c r="B47" s="124"/>
      <c r="D47" s="25"/>
      <c r="E47" s="28" t="s">
        <v>570</v>
      </c>
      <c r="F47" s="25"/>
      <c r="G47" s="25"/>
    </row>
    <row r="48" spans="1:8" ht="15" x14ac:dyDescent="0.25">
      <c r="A48" s="117" t="s">
        <v>748</v>
      </c>
      <c r="B48" s="118" t="s">
        <v>715</v>
      </c>
      <c r="D48"/>
      <c r="E48"/>
      <c r="F48"/>
      <c r="G48"/>
    </row>
    <row r="49" spans="1:7" ht="34.5" x14ac:dyDescent="0.25">
      <c r="A49" s="119" t="s">
        <v>617</v>
      </c>
      <c r="B49" s="118" t="s">
        <v>716</v>
      </c>
      <c r="D49"/>
      <c r="E49"/>
      <c r="F49"/>
      <c r="G49"/>
    </row>
    <row r="50" spans="1:7" ht="68.25" x14ac:dyDescent="0.25">
      <c r="A50" s="119" t="s">
        <v>21</v>
      </c>
      <c r="B50" s="118" t="s">
        <v>717</v>
      </c>
      <c r="D50"/>
      <c r="E50" s="31" t="s">
        <v>74</v>
      </c>
      <c r="F50"/>
      <c r="G50"/>
    </row>
    <row r="51" spans="1:7" ht="34.5" x14ac:dyDescent="0.25">
      <c r="A51" s="119" t="s">
        <v>618</v>
      </c>
      <c r="B51" s="118" t="s">
        <v>718</v>
      </c>
      <c r="D51"/>
      <c r="E51" t="s">
        <v>789</v>
      </c>
      <c r="F51"/>
      <c r="G51"/>
    </row>
    <row r="52" spans="1:7" ht="34.5" x14ac:dyDescent="0.25">
      <c r="A52" s="119" t="s">
        <v>619</v>
      </c>
      <c r="B52" s="118" t="s">
        <v>719</v>
      </c>
      <c r="D52"/>
      <c r="E52" t="s">
        <v>790</v>
      </c>
      <c r="F52"/>
      <c r="G52"/>
    </row>
    <row r="53" spans="1:7" ht="34.5" x14ac:dyDescent="0.25">
      <c r="A53" s="119" t="s">
        <v>620</v>
      </c>
      <c r="B53" s="118" t="s">
        <v>720</v>
      </c>
      <c r="D53"/>
      <c r="E53"/>
      <c r="F53"/>
      <c r="G53"/>
    </row>
    <row r="54" spans="1:7" ht="57" x14ac:dyDescent="0.25">
      <c r="A54" s="119" t="s">
        <v>25</v>
      </c>
      <c r="B54" s="118" t="s">
        <v>721</v>
      </c>
      <c r="D54"/>
      <c r="E54"/>
      <c r="F54"/>
      <c r="G54"/>
    </row>
    <row r="55" spans="1:7" ht="45.75" x14ac:dyDescent="0.25">
      <c r="A55" s="119" t="s">
        <v>1036</v>
      </c>
      <c r="B55" s="118" t="s">
        <v>722</v>
      </c>
      <c r="D55"/>
      <c r="E55"/>
      <c r="F55"/>
      <c r="G55"/>
    </row>
    <row r="56" spans="1:7" ht="45.75" x14ac:dyDescent="0.25">
      <c r="A56" s="119" t="s">
        <v>27</v>
      </c>
      <c r="B56" s="118" t="s">
        <v>723</v>
      </c>
      <c r="D56"/>
      <c r="E56"/>
      <c r="F56"/>
      <c r="G56"/>
    </row>
    <row r="57" spans="1:7" x14ac:dyDescent="0.2">
      <c r="A57" s="125"/>
      <c r="B57" s="126"/>
      <c r="D57" s="3"/>
      <c r="E57" s="3"/>
      <c r="F57" s="3"/>
      <c r="G57" s="3"/>
    </row>
    <row r="58" spans="1:7" ht="22.5" x14ac:dyDescent="0.2">
      <c r="A58" s="122" t="s">
        <v>285</v>
      </c>
      <c r="B58" s="126"/>
      <c r="D58" s="3"/>
      <c r="E58" s="3"/>
      <c r="F58" s="3"/>
      <c r="G58" s="3"/>
    </row>
    <row r="59" spans="1:7" ht="15" x14ac:dyDescent="0.25">
      <c r="A59" s="117" t="s">
        <v>749</v>
      </c>
      <c r="B59" s="118" t="s">
        <v>724</v>
      </c>
      <c r="D59"/>
      <c r="E59"/>
      <c r="F59"/>
      <c r="G59"/>
    </row>
    <row r="60" spans="1:7" ht="112.5" x14ac:dyDescent="0.25">
      <c r="A60" s="127" t="s">
        <v>1037</v>
      </c>
      <c r="B60" s="118" t="s">
        <v>725</v>
      </c>
      <c r="D60"/>
      <c r="E60"/>
      <c r="F60"/>
      <c r="G60"/>
    </row>
    <row r="61" spans="1:7" ht="45" x14ac:dyDescent="0.25">
      <c r="A61" s="127" t="s">
        <v>1038</v>
      </c>
      <c r="B61" s="118" t="s">
        <v>726</v>
      </c>
      <c r="D61"/>
      <c r="E61"/>
      <c r="F61"/>
      <c r="G61"/>
    </row>
    <row r="62" spans="1:7" ht="56.25" x14ac:dyDescent="0.25">
      <c r="A62" s="127" t="s">
        <v>30</v>
      </c>
      <c r="B62" s="118" t="s">
        <v>727</v>
      </c>
      <c r="D62"/>
      <c r="E62"/>
      <c r="F62"/>
      <c r="G62"/>
    </row>
    <row r="63" spans="1:7" ht="33.75" x14ac:dyDescent="0.25">
      <c r="A63" s="127" t="s">
        <v>621</v>
      </c>
      <c r="B63" s="118" t="s">
        <v>728</v>
      </c>
      <c r="D63"/>
      <c r="E63"/>
      <c r="F63"/>
      <c r="G63"/>
    </row>
    <row r="64" spans="1:7" x14ac:dyDescent="0.2">
      <c r="A64" s="120"/>
      <c r="B64" s="118"/>
      <c r="D64" s="26"/>
      <c r="E64" s="26"/>
      <c r="F64" s="26"/>
      <c r="G64" s="26"/>
    </row>
    <row r="65" spans="1:7" x14ac:dyDescent="0.2">
      <c r="A65" s="120"/>
      <c r="B65" s="118"/>
      <c r="D65" s="26"/>
      <c r="E65" s="26"/>
      <c r="F65" s="26"/>
      <c r="G65" s="26"/>
    </row>
    <row r="66" spans="1:7" ht="22.5" x14ac:dyDescent="0.2">
      <c r="A66" s="122" t="s">
        <v>301</v>
      </c>
      <c r="B66" s="118"/>
      <c r="D66" s="26"/>
      <c r="E66" s="26"/>
      <c r="F66" s="26"/>
      <c r="G66" s="26"/>
    </row>
    <row r="67" spans="1:7" ht="15" x14ac:dyDescent="0.25">
      <c r="A67" s="117" t="s">
        <v>750</v>
      </c>
      <c r="B67" s="118" t="s">
        <v>729</v>
      </c>
      <c r="D67"/>
      <c r="E67"/>
      <c r="F67"/>
      <c r="G67"/>
    </row>
    <row r="68" spans="1:7" ht="33.75" x14ac:dyDescent="0.25">
      <c r="A68" s="127" t="s">
        <v>622</v>
      </c>
      <c r="B68" s="118" t="s">
        <v>730</v>
      </c>
      <c r="D68"/>
      <c r="E68"/>
      <c r="F68"/>
      <c r="G68"/>
    </row>
    <row r="69" spans="1:7" ht="56.25" x14ac:dyDescent="0.25">
      <c r="A69" s="127" t="s">
        <v>33</v>
      </c>
      <c r="B69" s="118" t="s">
        <v>731</v>
      </c>
      <c r="D69"/>
      <c r="E69"/>
      <c r="F69"/>
      <c r="G69"/>
    </row>
    <row r="70" spans="1:7" ht="33.75" x14ac:dyDescent="0.25">
      <c r="A70" s="127" t="s">
        <v>623</v>
      </c>
      <c r="B70" s="118" t="s">
        <v>732</v>
      </c>
      <c r="D70"/>
      <c r="E70"/>
      <c r="F70"/>
      <c r="G70"/>
    </row>
    <row r="71" spans="1:7" ht="56.25" x14ac:dyDescent="0.25">
      <c r="A71" s="127" t="s">
        <v>35</v>
      </c>
      <c r="B71" s="118" t="s">
        <v>733</v>
      </c>
      <c r="D71"/>
      <c r="E71"/>
      <c r="F71"/>
      <c r="G71"/>
    </row>
    <row r="72" spans="1:7" ht="45" x14ac:dyDescent="0.25">
      <c r="A72" s="127" t="s">
        <v>1039</v>
      </c>
      <c r="B72" s="118" t="s">
        <v>734</v>
      </c>
      <c r="D72"/>
      <c r="E72"/>
      <c r="F72"/>
      <c r="G72"/>
    </row>
    <row r="73" spans="1:7" x14ac:dyDescent="0.2">
      <c r="A73" s="120"/>
      <c r="B73" s="118"/>
      <c r="D73" s="26"/>
      <c r="E73" s="26"/>
      <c r="F73" s="26"/>
      <c r="G73" s="26"/>
    </row>
    <row r="74" spans="1:7" ht="22.5" x14ac:dyDescent="0.2">
      <c r="A74" s="122" t="s">
        <v>306</v>
      </c>
      <c r="B74" s="118"/>
      <c r="D74" s="26"/>
      <c r="E74" s="26"/>
      <c r="F74" s="26"/>
      <c r="G74" s="26"/>
    </row>
    <row r="75" spans="1:7" ht="15" x14ac:dyDescent="0.25">
      <c r="A75" s="117" t="s">
        <v>751</v>
      </c>
      <c r="B75" s="118" t="s">
        <v>735</v>
      </c>
      <c r="D75"/>
      <c r="E75"/>
      <c r="F75"/>
      <c r="G75"/>
    </row>
    <row r="76" spans="1:7" ht="56.25" x14ac:dyDescent="0.25">
      <c r="A76" s="128" t="s">
        <v>37</v>
      </c>
      <c r="B76" s="118" t="s">
        <v>736</v>
      </c>
      <c r="D76"/>
      <c r="E76"/>
      <c r="F76"/>
      <c r="G76"/>
    </row>
    <row r="77" spans="1:7" ht="15" x14ac:dyDescent="0.25">
      <c r="A77" s="129" t="s">
        <v>38</v>
      </c>
      <c r="B77" s="118" t="s">
        <v>737</v>
      </c>
      <c r="D77"/>
      <c r="E77"/>
      <c r="F77"/>
      <c r="G77"/>
    </row>
    <row r="78" spans="1:7" ht="15" x14ac:dyDescent="0.25">
      <c r="A78" s="129" t="s">
        <v>1040</v>
      </c>
      <c r="B78" s="118" t="s">
        <v>738</v>
      </c>
      <c r="D78"/>
      <c r="E78"/>
      <c r="F78"/>
      <c r="G78"/>
    </row>
    <row r="79" spans="1:7" x14ac:dyDescent="0.2">
      <c r="A79" s="120"/>
      <c r="B79" s="118"/>
      <c r="D79" s="26"/>
      <c r="E79" s="26"/>
      <c r="F79" s="26"/>
      <c r="G79" s="26"/>
    </row>
    <row r="80" spans="1:7" x14ac:dyDescent="0.2">
      <c r="A80" s="120"/>
      <c r="B80" s="118"/>
      <c r="D80" s="26"/>
      <c r="E80" s="26"/>
      <c r="F80" s="26"/>
      <c r="G80" s="26"/>
    </row>
    <row r="81" spans="1:7" x14ac:dyDescent="0.2">
      <c r="A81" s="120"/>
      <c r="B81" s="118"/>
      <c r="D81" s="26"/>
      <c r="E81" s="26"/>
      <c r="F81" s="26"/>
      <c r="G81" s="26"/>
    </row>
    <row r="82" spans="1:7" x14ac:dyDescent="0.2">
      <c r="A82" s="120"/>
      <c r="B82" s="118"/>
      <c r="D82" s="26"/>
      <c r="E82" s="26"/>
      <c r="F82" s="26"/>
      <c r="G82" s="26"/>
    </row>
    <row r="83" spans="1:7" ht="22.5" x14ac:dyDescent="0.2">
      <c r="A83" s="122" t="s">
        <v>308</v>
      </c>
      <c r="B83" s="118"/>
      <c r="D83" s="26"/>
      <c r="E83" s="26"/>
      <c r="F83" s="26"/>
      <c r="G83" s="26"/>
    </row>
    <row r="84" spans="1:7" ht="15" x14ac:dyDescent="0.25">
      <c r="A84" s="117" t="s">
        <v>752</v>
      </c>
      <c r="B84" s="118" t="s">
        <v>739</v>
      </c>
      <c r="D84"/>
      <c r="E84"/>
      <c r="F84"/>
      <c r="G84"/>
    </row>
    <row r="85" spans="1:7" ht="79.5" x14ac:dyDescent="0.25">
      <c r="A85" s="119" t="s">
        <v>1041</v>
      </c>
      <c r="B85" s="118" t="s">
        <v>740</v>
      </c>
      <c r="D85"/>
      <c r="E85"/>
      <c r="F85"/>
      <c r="G85"/>
    </row>
    <row r="86" spans="1:7" ht="113.25" x14ac:dyDescent="0.25">
      <c r="A86" s="119" t="s">
        <v>1042</v>
      </c>
      <c r="B86" s="118" t="s">
        <v>741</v>
      </c>
      <c r="D86"/>
      <c r="E86"/>
      <c r="F86"/>
      <c r="G86"/>
    </row>
    <row r="87" spans="1:7" ht="68.25" x14ac:dyDescent="0.25">
      <c r="A87" s="119" t="s">
        <v>42</v>
      </c>
      <c r="B87" s="118" t="s">
        <v>742</v>
      </c>
      <c r="D87"/>
      <c r="E87"/>
      <c r="F87"/>
      <c r="G87"/>
    </row>
    <row r="88" spans="1:7" x14ac:dyDescent="0.2">
      <c r="A88" s="116" t="s">
        <v>592</v>
      </c>
      <c r="B88" s="118" t="s">
        <v>743</v>
      </c>
      <c r="C88" s="18"/>
    </row>
    <row r="89" spans="1:7" x14ac:dyDescent="0.2">
      <c r="A89" s="116" t="s">
        <v>71</v>
      </c>
      <c r="B89" s="118" t="s">
        <v>743</v>
      </c>
      <c r="C89" s="18"/>
    </row>
    <row r="90" spans="1:7" x14ac:dyDescent="0.2">
      <c r="A90" s="116" t="s">
        <v>768</v>
      </c>
      <c r="B90" s="118" t="s">
        <v>743</v>
      </c>
    </row>
    <row r="91" spans="1:7" x14ac:dyDescent="0.2">
      <c r="A91" s="116" t="s">
        <v>73</v>
      </c>
      <c r="B91" s="118" t="s">
        <v>743</v>
      </c>
      <c r="E91" s="2"/>
      <c r="F91" s="2"/>
      <c r="G91" s="2"/>
    </row>
    <row r="92" spans="1:7" x14ac:dyDescent="0.2">
      <c r="A92" s="116" t="s">
        <v>74</v>
      </c>
      <c r="B92" s="118" t="s">
        <v>743</v>
      </c>
      <c r="E92" s="2"/>
      <c r="F92" s="2"/>
      <c r="G92" s="2"/>
    </row>
    <row r="93" spans="1:7" x14ac:dyDescent="0.2">
      <c r="A93" s="116" t="s">
        <v>76</v>
      </c>
      <c r="B93" s="118" t="s">
        <v>743</v>
      </c>
    </row>
    <row r="94" spans="1:7" x14ac:dyDescent="0.2">
      <c r="A94" s="116" t="s">
        <v>77</v>
      </c>
      <c r="B94" s="118" t="s">
        <v>743</v>
      </c>
    </row>
    <row r="95" spans="1:7" x14ac:dyDescent="0.2">
      <c r="A95" s="75" t="s">
        <v>844</v>
      </c>
      <c r="B95" s="118" t="s">
        <v>743</v>
      </c>
    </row>
    <row r="96" spans="1:7" x14ac:dyDescent="0.2">
      <c r="A96" s="130" t="s">
        <v>583</v>
      </c>
      <c r="B96" s="118" t="s">
        <v>743</v>
      </c>
    </row>
    <row r="97" spans="1:49" ht="144" x14ac:dyDescent="0.2">
      <c r="A97" s="130" t="s">
        <v>57</v>
      </c>
      <c r="B97" s="118" t="s">
        <v>743</v>
      </c>
      <c r="E97" s="15" t="s">
        <v>610</v>
      </c>
      <c r="F97" s="15" t="s">
        <v>611</v>
      </c>
      <c r="G97" s="15" t="s">
        <v>4</v>
      </c>
      <c r="H97" s="15" t="s">
        <v>5</v>
      </c>
      <c r="I97" s="15" t="s">
        <v>6</v>
      </c>
      <c r="J97" s="15" t="s">
        <v>7</v>
      </c>
      <c r="K97" s="15" t="s">
        <v>8</v>
      </c>
      <c r="L97" s="15" t="s">
        <v>9</v>
      </c>
      <c r="M97" s="15" t="s">
        <v>10</v>
      </c>
      <c r="N97" s="16" t="s">
        <v>11</v>
      </c>
      <c r="O97" s="16" t="s">
        <v>12</v>
      </c>
      <c r="P97" s="16" t="s">
        <v>13</v>
      </c>
      <c r="Q97" s="16" t="s">
        <v>14</v>
      </c>
      <c r="R97" s="15" t="s">
        <v>15</v>
      </c>
      <c r="S97" s="15" t="s">
        <v>16</v>
      </c>
      <c r="T97" s="15" t="s">
        <v>17</v>
      </c>
      <c r="U97" s="15" t="s">
        <v>18</v>
      </c>
      <c r="V97" s="15" t="s">
        <v>19</v>
      </c>
    </row>
    <row r="98" spans="1:49" x14ac:dyDescent="0.2">
      <c r="A98" s="130" t="s">
        <v>584</v>
      </c>
      <c r="B98" s="118" t="s">
        <v>743</v>
      </c>
      <c r="F98" s="27" t="s">
        <v>575</v>
      </c>
      <c r="G98" s="27" t="s">
        <v>575</v>
      </c>
      <c r="H98" s="27" t="s">
        <v>575</v>
      </c>
      <c r="I98" s="27" t="s">
        <v>575</v>
      </c>
      <c r="J98" s="27" t="s">
        <v>575</v>
      </c>
      <c r="K98" s="27" t="s">
        <v>575</v>
      </c>
      <c r="L98" s="27" t="s">
        <v>575</v>
      </c>
      <c r="M98" s="27" t="s">
        <v>575</v>
      </c>
      <c r="N98" s="27" t="s">
        <v>575</v>
      </c>
      <c r="O98" s="27" t="s">
        <v>575</v>
      </c>
      <c r="P98" s="27" t="s">
        <v>575</v>
      </c>
      <c r="Q98" s="27" t="s">
        <v>575</v>
      </c>
      <c r="R98" s="27" t="s">
        <v>575</v>
      </c>
      <c r="S98" s="27" t="s">
        <v>575</v>
      </c>
      <c r="T98" s="27" t="s">
        <v>575</v>
      </c>
      <c r="U98" s="27" t="s">
        <v>575</v>
      </c>
      <c r="V98" s="27" t="s">
        <v>575</v>
      </c>
    </row>
    <row r="99" spans="1:49" x14ac:dyDescent="0.2">
      <c r="A99" s="130" t="s">
        <v>585</v>
      </c>
      <c r="B99" s="118" t="s">
        <v>743</v>
      </c>
      <c r="F99" s="27" t="s">
        <v>576</v>
      </c>
      <c r="G99" s="27" t="s">
        <v>576</v>
      </c>
      <c r="H99" s="27" t="s">
        <v>576</v>
      </c>
      <c r="I99" s="27" t="s">
        <v>576</v>
      </c>
      <c r="J99" s="27" t="s">
        <v>576</v>
      </c>
      <c r="K99" s="27" t="s">
        <v>576</v>
      </c>
      <c r="L99" s="27" t="s">
        <v>576</v>
      </c>
      <c r="M99" s="27" t="s">
        <v>576</v>
      </c>
      <c r="N99" s="27" t="s">
        <v>576</v>
      </c>
      <c r="O99" s="27" t="s">
        <v>576</v>
      </c>
      <c r="P99" s="27" t="s">
        <v>576</v>
      </c>
      <c r="Q99" s="27" t="s">
        <v>576</v>
      </c>
      <c r="R99" s="27" t="s">
        <v>576</v>
      </c>
      <c r="S99" s="27" t="s">
        <v>576</v>
      </c>
      <c r="T99" s="27" t="s">
        <v>576</v>
      </c>
      <c r="U99" s="27" t="s">
        <v>576</v>
      </c>
      <c r="V99" s="27" t="s">
        <v>576</v>
      </c>
    </row>
    <row r="100" spans="1:49" x14ac:dyDescent="0.2">
      <c r="A100" s="130" t="s">
        <v>586</v>
      </c>
      <c r="B100" s="118" t="s">
        <v>743</v>
      </c>
      <c r="F100" s="27" t="s">
        <v>603</v>
      </c>
      <c r="G100" s="27" t="s">
        <v>603</v>
      </c>
      <c r="H100" s="27" t="s">
        <v>603</v>
      </c>
      <c r="I100" s="27" t="s">
        <v>603</v>
      </c>
      <c r="J100" s="27" t="s">
        <v>603</v>
      </c>
      <c r="K100" s="27" t="s">
        <v>603</v>
      </c>
      <c r="L100" s="27" t="s">
        <v>603</v>
      </c>
      <c r="M100" s="27" t="s">
        <v>603</v>
      </c>
      <c r="N100" s="27" t="s">
        <v>603</v>
      </c>
      <c r="O100" s="27" t="s">
        <v>603</v>
      </c>
      <c r="P100" s="27" t="s">
        <v>603</v>
      </c>
      <c r="Q100" s="27" t="s">
        <v>603</v>
      </c>
      <c r="R100" s="27" t="s">
        <v>603</v>
      </c>
      <c r="S100" s="27" t="s">
        <v>603</v>
      </c>
      <c r="T100" s="27" t="s">
        <v>603</v>
      </c>
      <c r="U100" s="27" t="s">
        <v>603</v>
      </c>
      <c r="V100" s="27" t="s">
        <v>603</v>
      </c>
    </row>
    <row r="101" spans="1:49" x14ac:dyDescent="0.2">
      <c r="A101" s="130" t="s">
        <v>563</v>
      </c>
      <c r="B101" s="118" t="s">
        <v>743</v>
      </c>
      <c r="F101" s="27" t="s">
        <v>604</v>
      </c>
      <c r="G101" s="27" t="s">
        <v>604</v>
      </c>
      <c r="H101" s="27" t="s">
        <v>604</v>
      </c>
      <c r="I101" s="27" t="s">
        <v>604</v>
      </c>
      <c r="J101" s="27" t="s">
        <v>604</v>
      </c>
      <c r="K101" s="27" t="s">
        <v>604</v>
      </c>
      <c r="L101" s="27" t="s">
        <v>604</v>
      </c>
      <c r="M101" s="27" t="s">
        <v>604</v>
      </c>
      <c r="N101" s="27" t="s">
        <v>604</v>
      </c>
      <c r="O101" s="27" t="s">
        <v>604</v>
      </c>
      <c r="P101" s="27" t="s">
        <v>604</v>
      </c>
      <c r="Q101" s="27" t="s">
        <v>604</v>
      </c>
      <c r="R101" s="27" t="s">
        <v>604</v>
      </c>
      <c r="S101" s="27" t="s">
        <v>604</v>
      </c>
      <c r="T101" s="27" t="s">
        <v>604</v>
      </c>
      <c r="U101" s="27" t="s">
        <v>604</v>
      </c>
      <c r="V101" s="27" t="s">
        <v>604</v>
      </c>
      <c r="AV101" s="2"/>
      <c r="AW101" s="2"/>
    </row>
    <row r="102" spans="1:49" x14ac:dyDescent="0.2">
      <c r="A102" s="130" t="s">
        <v>766</v>
      </c>
      <c r="B102" s="118" t="s">
        <v>743</v>
      </c>
      <c r="F102" s="27" t="s">
        <v>792</v>
      </c>
      <c r="G102" s="27" t="s">
        <v>792</v>
      </c>
      <c r="H102" s="27" t="s">
        <v>792</v>
      </c>
      <c r="I102" s="27" t="s">
        <v>792</v>
      </c>
      <c r="J102" s="27" t="s">
        <v>792</v>
      </c>
      <c r="K102" s="27" t="s">
        <v>792</v>
      </c>
      <c r="L102" s="27" t="s">
        <v>792</v>
      </c>
      <c r="M102" s="27" t="s">
        <v>792</v>
      </c>
      <c r="N102" s="27" t="s">
        <v>792</v>
      </c>
      <c r="O102" s="27" t="s">
        <v>792</v>
      </c>
      <c r="P102" s="27" t="s">
        <v>792</v>
      </c>
      <c r="Q102" s="27" t="s">
        <v>792</v>
      </c>
      <c r="R102" s="27" t="s">
        <v>792</v>
      </c>
      <c r="S102" s="27" t="s">
        <v>792</v>
      </c>
      <c r="T102" s="27" t="s">
        <v>792</v>
      </c>
      <c r="U102" s="27" t="s">
        <v>792</v>
      </c>
      <c r="V102" s="27" t="s">
        <v>792</v>
      </c>
      <c r="AV102" s="2"/>
      <c r="AW102" s="2"/>
    </row>
    <row r="103" spans="1:49" x14ac:dyDescent="0.2">
      <c r="A103" s="130" t="s">
        <v>588</v>
      </c>
      <c r="B103" s="118" t="s">
        <v>743</v>
      </c>
      <c r="F103" s="27" t="s">
        <v>605</v>
      </c>
      <c r="G103" s="27" t="s">
        <v>605</v>
      </c>
      <c r="H103" s="27" t="s">
        <v>605</v>
      </c>
      <c r="I103" s="27" t="s">
        <v>605</v>
      </c>
      <c r="J103" s="27" t="s">
        <v>605</v>
      </c>
      <c r="K103" s="27" t="s">
        <v>605</v>
      </c>
      <c r="L103" s="27" t="s">
        <v>605</v>
      </c>
      <c r="M103" s="27" t="s">
        <v>605</v>
      </c>
      <c r="N103" s="27" t="s">
        <v>605</v>
      </c>
      <c r="O103" s="27" t="s">
        <v>605</v>
      </c>
      <c r="P103" s="27" t="s">
        <v>605</v>
      </c>
      <c r="Q103" s="27" t="s">
        <v>605</v>
      </c>
      <c r="R103" s="27" t="s">
        <v>605</v>
      </c>
      <c r="S103" s="27" t="s">
        <v>605</v>
      </c>
      <c r="T103" s="27" t="s">
        <v>605</v>
      </c>
      <c r="U103" s="27" t="s">
        <v>605</v>
      </c>
      <c r="V103" s="27" t="s">
        <v>605</v>
      </c>
    </row>
    <row r="104" spans="1:49" x14ac:dyDescent="0.2">
      <c r="A104" s="130" t="s">
        <v>589</v>
      </c>
      <c r="B104" s="118" t="s">
        <v>743</v>
      </c>
      <c r="F104" s="27" t="s">
        <v>606</v>
      </c>
      <c r="G104" s="27" t="s">
        <v>606</v>
      </c>
      <c r="H104" s="27" t="s">
        <v>606</v>
      </c>
      <c r="I104" s="27" t="s">
        <v>606</v>
      </c>
      <c r="J104" s="27" t="s">
        <v>606</v>
      </c>
      <c r="K104" s="27" t="s">
        <v>606</v>
      </c>
      <c r="L104" s="27" t="s">
        <v>606</v>
      </c>
      <c r="M104" s="27" t="s">
        <v>606</v>
      </c>
      <c r="N104" s="27" t="s">
        <v>606</v>
      </c>
      <c r="O104" s="27" t="s">
        <v>606</v>
      </c>
      <c r="P104" s="27" t="s">
        <v>606</v>
      </c>
      <c r="Q104" s="27" t="s">
        <v>606</v>
      </c>
      <c r="R104" s="27" t="s">
        <v>606</v>
      </c>
      <c r="S104" s="27" t="s">
        <v>606</v>
      </c>
      <c r="T104" s="27" t="s">
        <v>606</v>
      </c>
      <c r="U104" s="27" t="s">
        <v>606</v>
      </c>
      <c r="V104" s="27" t="s">
        <v>606</v>
      </c>
    </row>
    <row r="105" spans="1:49" x14ac:dyDescent="0.2">
      <c r="A105" s="130" t="s">
        <v>590</v>
      </c>
      <c r="B105" s="118" t="s">
        <v>743</v>
      </c>
      <c r="F105" s="27" t="s">
        <v>812</v>
      </c>
      <c r="G105" s="27" t="s">
        <v>812</v>
      </c>
      <c r="H105" s="27" t="s">
        <v>812</v>
      </c>
      <c r="I105" s="27" t="s">
        <v>812</v>
      </c>
      <c r="J105" s="27" t="s">
        <v>812</v>
      </c>
      <c r="K105" s="27" t="s">
        <v>812</v>
      </c>
      <c r="L105" s="27" t="s">
        <v>812</v>
      </c>
      <c r="M105" s="27" t="s">
        <v>812</v>
      </c>
      <c r="N105" s="27" t="s">
        <v>812</v>
      </c>
      <c r="O105" s="27" t="s">
        <v>812</v>
      </c>
      <c r="P105" s="27" t="s">
        <v>812</v>
      </c>
      <c r="Q105" s="27" t="s">
        <v>812</v>
      </c>
      <c r="R105" s="27" t="s">
        <v>812</v>
      </c>
      <c r="S105" s="27" t="s">
        <v>812</v>
      </c>
      <c r="T105" s="27" t="s">
        <v>812</v>
      </c>
      <c r="U105" s="27" t="s">
        <v>812</v>
      </c>
      <c r="V105" s="27" t="s">
        <v>812</v>
      </c>
    </row>
    <row r="108" spans="1:49" ht="132" x14ac:dyDescent="0.2">
      <c r="A108" s="125" t="s">
        <v>20</v>
      </c>
      <c r="B108" s="125" t="s">
        <v>21</v>
      </c>
      <c r="C108" s="15" t="s">
        <v>22</v>
      </c>
      <c r="D108" s="15" t="s">
        <v>23</v>
      </c>
      <c r="E108" s="15" t="s">
        <v>24</v>
      </c>
      <c r="F108" s="15" t="s">
        <v>25</v>
      </c>
      <c r="G108" s="15" t="s">
        <v>26</v>
      </c>
      <c r="H108" s="15" t="s">
        <v>27</v>
      </c>
      <c r="I108" s="1" t="s">
        <v>28</v>
      </c>
      <c r="J108" s="1" t="s">
        <v>29</v>
      </c>
      <c r="K108" s="1" t="s">
        <v>30</v>
      </c>
      <c r="L108" s="1" t="s">
        <v>31</v>
      </c>
      <c r="M108" s="1" t="s">
        <v>32</v>
      </c>
      <c r="N108" s="1" t="s">
        <v>33</v>
      </c>
      <c r="O108" s="1" t="s">
        <v>34</v>
      </c>
      <c r="P108" s="1" t="s">
        <v>35</v>
      </c>
      <c r="Q108" s="1" t="s">
        <v>36</v>
      </c>
      <c r="R108" s="15" t="s">
        <v>37</v>
      </c>
      <c r="S108" s="17" t="s">
        <v>38</v>
      </c>
      <c r="T108" s="17" t="s">
        <v>39</v>
      </c>
      <c r="U108" s="15" t="s">
        <v>40</v>
      </c>
      <c r="V108" s="15" t="s">
        <v>41</v>
      </c>
      <c r="W108" s="15" t="s">
        <v>42</v>
      </c>
    </row>
    <row r="109" spans="1:49" x14ac:dyDescent="0.2">
      <c r="A109" s="116" t="s">
        <v>575</v>
      </c>
      <c r="B109" s="116" t="s">
        <v>575</v>
      </c>
      <c r="C109" s="27" t="s">
        <v>575</v>
      </c>
      <c r="D109" s="27" t="s">
        <v>575</v>
      </c>
      <c r="E109" s="27" t="s">
        <v>575</v>
      </c>
      <c r="F109" s="27" t="s">
        <v>575</v>
      </c>
      <c r="G109" s="27" t="s">
        <v>575</v>
      </c>
      <c r="H109" s="27" t="s">
        <v>575</v>
      </c>
      <c r="I109" s="27" t="s">
        <v>575</v>
      </c>
      <c r="J109" s="27" t="s">
        <v>575</v>
      </c>
      <c r="K109" s="27" t="s">
        <v>575</v>
      </c>
      <c r="L109" s="27" t="s">
        <v>575</v>
      </c>
      <c r="M109" s="27" t="s">
        <v>575</v>
      </c>
      <c r="N109" s="27" t="s">
        <v>575</v>
      </c>
      <c r="O109" s="27" t="s">
        <v>575</v>
      </c>
      <c r="P109" s="27" t="s">
        <v>575</v>
      </c>
      <c r="Q109" s="27" t="s">
        <v>575</v>
      </c>
      <c r="R109" s="27" t="s">
        <v>575</v>
      </c>
      <c r="S109" s="27" t="s">
        <v>575</v>
      </c>
      <c r="T109" s="27" t="s">
        <v>575</v>
      </c>
      <c r="U109" s="27" t="s">
        <v>575</v>
      </c>
      <c r="V109" s="27" t="s">
        <v>575</v>
      </c>
      <c r="W109" s="27" t="s">
        <v>575</v>
      </c>
    </row>
    <row r="110" spans="1:49" x14ac:dyDescent="0.2">
      <c r="A110" s="116" t="s">
        <v>576</v>
      </c>
      <c r="B110" s="116" t="s">
        <v>576</v>
      </c>
      <c r="C110" s="27" t="s">
        <v>576</v>
      </c>
      <c r="D110" s="27" t="s">
        <v>576</v>
      </c>
      <c r="E110" s="27" t="s">
        <v>576</v>
      </c>
      <c r="F110" s="27" t="s">
        <v>576</v>
      </c>
      <c r="G110" s="27" t="s">
        <v>576</v>
      </c>
      <c r="H110" s="27" t="s">
        <v>576</v>
      </c>
      <c r="I110" s="27" t="s">
        <v>576</v>
      </c>
      <c r="J110" s="27" t="s">
        <v>576</v>
      </c>
      <c r="K110" s="27" t="s">
        <v>576</v>
      </c>
      <c r="L110" s="27" t="s">
        <v>576</v>
      </c>
      <c r="M110" s="27" t="s">
        <v>576</v>
      </c>
      <c r="N110" s="27" t="s">
        <v>576</v>
      </c>
      <c r="O110" s="27" t="s">
        <v>576</v>
      </c>
      <c r="P110" s="27" t="s">
        <v>576</v>
      </c>
      <c r="Q110" s="27" t="s">
        <v>576</v>
      </c>
      <c r="R110" s="27" t="s">
        <v>576</v>
      </c>
      <c r="S110" s="27" t="s">
        <v>576</v>
      </c>
      <c r="T110" s="27" t="s">
        <v>576</v>
      </c>
      <c r="U110" s="27" t="s">
        <v>576</v>
      </c>
      <c r="V110" s="27" t="s">
        <v>576</v>
      </c>
      <c r="W110" s="27" t="s">
        <v>576</v>
      </c>
    </row>
    <row r="111" spans="1:49" x14ac:dyDescent="0.2">
      <c r="A111" s="116" t="s">
        <v>603</v>
      </c>
      <c r="B111" s="116" t="s">
        <v>603</v>
      </c>
      <c r="C111" s="27" t="s">
        <v>603</v>
      </c>
      <c r="D111" s="27" t="s">
        <v>603</v>
      </c>
      <c r="E111" s="27" t="s">
        <v>603</v>
      </c>
      <c r="F111" s="27" t="s">
        <v>603</v>
      </c>
      <c r="G111" s="27" t="s">
        <v>603</v>
      </c>
      <c r="H111" s="27" t="s">
        <v>603</v>
      </c>
      <c r="I111" s="27" t="s">
        <v>603</v>
      </c>
      <c r="J111" s="27" t="s">
        <v>603</v>
      </c>
      <c r="K111" s="27" t="s">
        <v>603</v>
      </c>
      <c r="L111" s="27" t="s">
        <v>603</v>
      </c>
      <c r="M111" s="27" t="s">
        <v>603</v>
      </c>
      <c r="N111" s="27" t="s">
        <v>603</v>
      </c>
      <c r="O111" s="27" t="s">
        <v>603</v>
      </c>
      <c r="P111" s="27" t="s">
        <v>603</v>
      </c>
      <c r="Q111" s="27" t="s">
        <v>603</v>
      </c>
      <c r="R111" s="27" t="s">
        <v>603</v>
      </c>
      <c r="S111" s="27" t="s">
        <v>603</v>
      </c>
      <c r="T111" s="27" t="s">
        <v>603</v>
      </c>
      <c r="U111" s="27" t="s">
        <v>603</v>
      </c>
      <c r="V111" s="27" t="s">
        <v>603</v>
      </c>
      <c r="W111" s="27" t="s">
        <v>603</v>
      </c>
    </row>
    <row r="112" spans="1:49" x14ac:dyDescent="0.2">
      <c r="A112" s="116" t="s">
        <v>604</v>
      </c>
      <c r="B112" s="116" t="s">
        <v>604</v>
      </c>
      <c r="C112" s="27" t="s">
        <v>604</v>
      </c>
      <c r="D112" s="27" t="s">
        <v>604</v>
      </c>
      <c r="E112" s="27" t="s">
        <v>604</v>
      </c>
      <c r="F112" s="27" t="s">
        <v>604</v>
      </c>
      <c r="G112" s="27" t="s">
        <v>604</v>
      </c>
      <c r="H112" s="27" t="s">
        <v>604</v>
      </c>
      <c r="I112" s="27" t="s">
        <v>604</v>
      </c>
      <c r="J112" s="27" t="s">
        <v>604</v>
      </c>
      <c r="K112" s="27" t="s">
        <v>604</v>
      </c>
      <c r="L112" s="27" t="s">
        <v>604</v>
      </c>
      <c r="M112" s="27" t="s">
        <v>604</v>
      </c>
      <c r="N112" s="27" t="s">
        <v>604</v>
      </c>
      <c r="O112" s="27" t="s">
        <v>604</v>
      </c>
      <c r="P112" s="27" t="s">
        <v>604</v>
      </c>
      <c r="Q112" s="27" t="s">
        <v>604</v>
      </c>
      <c r="R112" s="27" t="s">
        <v>604</v>
      </c>
      <c r="S112" s="27" t="s">
        <v>604</v>
      </c>
      <c r="T112" s="27" t="s">
        <v>604</v>
      </c>
      <c r="U112" s="27" t="s">
        <v>604</v>
      </c>
      <c r="V112" s="27" t="s">
        <v>604</v>
      </c>
      <c r="W112" s="27" t="s">
        <v>604</v>
      </c>
    </row>
    <row r="113" spans="1:23" x14ac:dyDescent="0.2">
      <c r="A113" s="116" t="s">
        <v>792</v>
      </c>
      <c r="B113" s="116" t="s">
        <v>792</v>
      </c>
      <c r="C113" s="27" t="s">
        <v>792</v>
      </c>
      <c r="D113" s="27" t="s">
        <v>792</v>
      </c>
      <c r="E113" s="27" t="s">
        <v>792</v>
      </c>
      <c r="F113" s="27" t="s">
        <v>792</v>
      </c>
      <c r="G113" s="27" t="s">
        <v>792</v>
      </c>
      <c r="H113" s="27" t="s">
        <v>792</v>
      </c>
      <c r="I113" s="27" t="s">
        <v>792</v>
      </c>
      <c r="J113" s="27" t="s">
        <v>792</v>
      </c>
      <c r="K113" s="27" t="s">
        <v>792</v>
      </c>
      <c r="L113" s="27" t="s">
        <v>792</v>
      </c>
      <c r="M113" s="27" t="s">
        <v>792</v>
      </c>
      <c r="N113" s="27" t="s">
        <v>792</v>
      </c>
      <c r="O113" s="27" t="s">
        <v>792</v>
      </c>
      <c r="P113" s="27" t="s">
        <v>792</v>
      </c>
      <c r="Q113" s="27" t="s">
        <v>792</v>
      </c>
      <c r="R113" s="27" t="s">
        <v>792</v>
      </c>
      <c r="S113" s="27" t="s">
        <v>792</v>
      </c>
      <c r="T113" s="27" t="s">
        <v>792</v>
      </c>
      <c r="U113" s="27" t="s">
        <v>792</v>
      </c>
      <c r="V113" s="27" t="s">
        <v>792</v>
      </c>
      <c r="W113" s="27" t="s">
        <v>792</v>
      </c>
    </row>
    <row r="114" spans="1:23" x14ac:dyDescent="0.2">
      <c r="A114" s="116" t="s">
        <v>605</v>
      </c>
      <c r="B114" s="116" t="s">
        <v>605</v>
      </c>
      <c r="C114" s="27" t="s">
        <v>605</v>
      </c>
      <c r="D114" s="27" t="s">
        <v>605</v>
      </c>
      <c r="E114" s="27" t="s">
        <v>605</v>
      </c>
      <c r="F114" s="27" t="s">
        <v>605</v>
      </c>
      <c r="G114" s="27" t="s">
        <v>605</v>
      </c>
      <c r="H114" s="27" t="s">
        <v>605</v>
      </c>
      <c r="I114" s="27" t="s">
        <v>605</v>
      </c>
      <c r="J114" s="27" t="s">
        <v>605</v>
      </c>
      <c r="K114" s="27" t="s">
        <v>605</v>
      </c>
      <c r="L114" s="27" t="s">
        <v>605</v>
      </c>
      <c r="M114" s="27" t="s">
        <v>605</v>
      </c>
      <c r="N114" s="27" t="s">
        <v>605</v>
      </c>
      <c r="O114" s="27" t="s">
        <v>605</v>
      </c>
      <c r="P114" s="27" t="s">
        <v>605</v>
      </c>
      <c r="Q114" s="27" t="s">
        <v>605</v>
      </c>
      <c r="R114" s="27" t="s">
        <v>605</v>
      </c>
      <c r="S114" s="27" t="s">
        <v>605</v>
      </c>
      <c r="T114" s="27" t="s">
        <v>605</v>
      </c>
      <c r="U114" s="27" t="s">
        <v>605</v>
      </c>
      <c r="V114" s="27" t="s">
        <v>605</v>
      </c>
      <c r="W114" s="27" t="s">
        <v>605</v>
      </c>
    </row>
    <row r="115" spans="1:23" x14ac:dyDescent="0.2">
      <c r="A115" s="116" t="s">
        <v>606</v>
      </c>
      <c r="B115" s="116" t="s">
        <v>606</v>
      </c>
      <c r="C115" s="27" t="s">
        <v>606</v>
      </c>
      <c r="D115" s="27" t="s">
        <v>606</v>
      </c>
      <c r="E115" s="27" t="s">
        <v>606</v>
      </c>
      <c r="F115" s="27" t="s">
        <v>606</v>
      </c>
      <c r="G115" s="27" t="s">
        <v>606</v>
      </c>
      <c r="H115" s="27" t="s">
        <v>606</v>
      </c>
      <c r="I115" s="27" t="s">
        <v>606</v>
      </c>
      <c r="J115" s="27" t="s">
        <v>606</v>
      </c>
      <c r="K115" s="27" t="s">
        <v>606</v>
      </c>
      <c r="L115" s="27" t="s">
        <v>606</v>
      </c>
      <c r="M115" s="27" t="s">
        <v>606</v>
      </c>
      <c r="N115" s="27" t="s">
        <v>606</v>
      </c>
      <c r="O115" s="27" t="s">
        <v>606</v>
      </c>
      <c r="P115" s="27" t="s">
        <v>606</v>
      </c>
      <c r="Q115" s="27" t="s">
        <v>606</v>
      </c>
      <c r="R115" s="27" t="s">
        <v>606</v>
      </c>
      <c r="S115" s="27" t="s">
        <v>606</v>
      </c>
      <c r="T115" s="27" t="s">
        <v>606</v>
      </c>
      <c r="U115" s="27" t="s">
        <v>606</v>
      </c>
      <c r="V115" s="27" t="s">
        <v>606</v>
      </c>
      <c r="W115" s="27" t="s">
        <v>606</v>
      </c>
    </row>
    <row r="116" spans="1:23" x14ac:dyDescent="0.2">
      <c r="A116" s="116" t="s">
        <v>812</v>
      </c>
      <c r="B116" s="116" t="s">
        <v>812</v>
      </c>
      <c r="C116" s="27" t="s">
        <v>812</v>
      </c>
      <c r="D116" s="27" t="s">
        <v>812</v>
      </c>
      <c r="E116" s="27" t="s">
        <v>812</v>
      </c>
      <c r="F116" s="27" t="s">
        <v>812</v>
      </c>
      <c r="G116" s="27" t="s">
        <v>812</v>
      </c>
      <c r="H116" s="27" t="s">
        <v>812</v>
      </c>
      <c r="I116" s="27" t="s">
        <v>812</v>
      </c>
      <c r="J116" s="27" t="s">
        <v>812</v>
      </c>
      <c r="K116" s="27" t="s">
        <v>812</v>
      </c>
      <c r="L116" s="27" t="s">
        <v>812</v>
      </c>
      <c r="M116" s="27" t="s">
        <v>812</v>
      </c>
      <c r="N116" s="27" t="s">
        <v>812</v>
      </c>
      <c r="O116" s="27" t="s">
        <v>812</v>
      </c>
      <c r="P116" s="27" t="s">
        <v>812</v>
      </c>
      <c r="Q116" s="27" t="s">
        <v>812</v>
      </c>
      <c r="R116" s="27" t="s">
        <v>812</v>
      </c>
      <c r="S116" s="27" t="s">
        <v>812</v>
      </c>
      <c r="T116" s="27" t="s">
        <v>812</v>
      </c>
      <c r="U116" s="27" t="s">
        <v>812</v>
      </c>
      <c r="V116" s="27" t="s">
        <v>812</v>
      </c>
      <c r="W116" s="27" t="s">
        <v>812</v>
      </c>
    </row>
    <row r="121" spans="1:23" x14ac:dyDescent="0.2">
      <c r="A121" s="75" t="s">
        <v>43</v>
      </c>
      <c r="B121" s="75" t="s">
        <v>44</v>
      </c>
      <c r="C121" s="4" t="s">
        <v>45</v>
      </c>
      <c r="D121" s="4" t="s">
        <v>46</v>
      </c>
      <c r="E121" s="4" t="s">
        <v>47</v>
      </c>
      <c r="F121" s="4" t="s">
        <v>48</v>
      </c>
      <c r="G121" s="4" t="s">
        <v>49</v>
      </c>
      <c r="H121" s="4" t="s">
        <v>50</v>
      </c>
      <c r="I121" s="4" t="s">
        <v>51</v>
      </c>
    </row>
    <row r="122" spans="1:23" x14ac:dyDescent="0.2">
      <c r="A122" s="116" t="s">
        <v>575</v>
      </c>
      <c r="B122" s="116" t="s">
        <v>575</v>
      </c>
      <c r="C122" s="27" t="s">
        <v>575</v>
      </c>
      <c r="D122" s="27" t="s">
        <v>575</v>
      </c>
      <c r="E122" s="27" t="s">
        <v>575</v>
      </c>
      <c r="F122" s="27" t="s">
        <v>575</v>
      </c>
      <c r="G122" s="27" t="s">
        <v>575</v>
      </c>
      <c r="H122" s="27" t="s">
        <v>575</v>
      </c>
      <c r="I122" s="27" t="s">
        <v>575</v>
      </c>
      <c r="J122" s="27" t="s">
        <v>575</v>
      </c>
    </row>
    <row r="123" spans="1:23" x14ac:dyDescent="0.2">
      <c r="A123" s="116" t="s">
        <v>603</v>
      </c>
      <c r="B123" s="116" t="s">
        <v>603</v>
      </c>
      <c r="C123" s="27" t="s">
        <v>603</v>
      </c>
      <c r="D123" s="27" t="s">
        <v>603</v>
      </c>
      <c r="E123" s="27" t="s">
        <v>603</v>
      </c>
      <c r="F123" s="27" t="s">
        <v>603</v>
      </c>
      <c r="G123" s="27" t="s">
        <v>603</v>
      </c>
      <c r="H123" s="27" t="s">
        <v>603</v>
      </c>
      <c r="I123" s="27" t="s">
        <v>603</v>
      </c>
      <c r="J123" s="27" t="s">
        <v>603</v>
      </c>
    </row>
    <row r="124" spans="1:23" x14ac:dyDescent="0.2">
      <c r="A124" s="116" t="s">
        <v>576</v>
      </c>
      <c r="B124" s="116" t="s">
        <v>576</v>
      </c>
      <c r="C124" s="27" t="s">
        <v>576</v>
      </c>
      <c r="D124" s="27" t="s">
        <v>576</v>
      </c>
      <c r="E124" s="27" t="s">
        <v>576</v>
      </c>
      <c r="F124" s="27" t="s">
        <v>576</v>
      </c>
      <c r="G124" s="27" t="s">
        <v>576</v>
      </c>
      <c r="H124" s="27" t="s">
        <v>576</v>
      </c>
      <c r="I124" s="27" t="s">
        <v>576</v>
      </c>
      <c r="J124" s="27" t="s">
        <v>576</v>
      </c>
    </row>
    <row r="125" spans="1:23" x14ac:dyDescent="0.2">
      <c r="A125" s="116" t="s">
        <v>604</v>
      </c>
      <c r="B125" s="116" t="s">
        <v>604</v>
      </c>
      <c r="C125" s="27" t="s">
        <v>604</v>
      </c>
      <c r="D125" s="27" t="s">
        <v>604</v>
      </c>
      <c r="E125" s="27" t="s">
        <v>604</v>
      </c>
      <c r="F125" s="27" t="s">
        <v>604</v>
      </c>
      <c r="G125" s="27" t="s">
        <v>604</v>
      </c>
      <c r="H125" s="27" t="s">
        <v>604</v>
      </c>
      <c r="I125" s="27" t="s">
        <v>604</v>
      </c>
      <c r="J125" s="27" t="s">
        <v>604</v>
      </c>
    </row>
    <row r="126" spans="1:23" x14ac:dyDescent="0.2">
      <c r="A126" s="116" t="s">
        <v>607</v>
      </c>
      <c r="B126" s="116" t="s">
        <v>607</v>
      </c>
      <c r="C126" s="27" t="s">
        <v>607</v>
      </c>
      <c r="D126" s="27" t="s">
        <v>607</v>
      </c>
      <c r="E126" s="27" t="s">
        <v>607</v>
      </c>
      <c r="F126" s="27" t="s">
        <v>607</v>
      </c>
      <c r="G126" s="27" t="s">
        <v>607</v>
      </c>
      <c r="H126" s="27" t="s">
        <v>607</v>
      </c>
      <c r="I126" s="27" t="s">
        <v>607</v>
      </c>
      <c r="J126" s="27" t="s">
        <v>607</v>
      </c>
    </row>
    <row r="127" spans="1:23" x14ac:dyDescent="0.2">
      <c r="A127" s="116" t="s">
        <v>608</v>
      </c>
      <c r="B127" s="116" t="s">
        <v>608</v>
      </c>
      <c r="C127" s="27" t="s">
        <v>608</v>
      </c>
      <c r="D127" s="27" t="s">
        <v>608</v>
      </c>
      <c r="E127" s="27" t="s">
        <v>608</v>
      </c>
      <c r="F127" s="27" t="s">
        <v>608</v>
      </c>
      <c r="G127" s="27" t="s">
        <v>608</v>
      </c>
      <c r="H127" s="27" t="s">
        <v>608</v>
      </c>
      <c r="I127" s="27" t="s">
        <v>608</v>
      </c>
      <c r="J127" s="27" t="s">
        <v>608</v>
      </c>
    </row>
    <row r="128" spans="1:23" x14ac:dyDescent="0.2">
      <c r="A128" s="116" t="s">
        <v>609</v>
      </c>
      <c r="B128" s="116" t="s">
        <v>609</v>
      </c>
      <c r="C128" s="27" t="s">
        <v>609</v>
      </c>
      <c r="D128" s="27" t="s">
        <v>609</v>
      </c>
      <c r="E128" s="27" t="s">
        <v>609</v>
      </c>
      <c r="F128" s="27" t="s">
        <v>609</v>
      </c>
      <c r="G128" s="27" t="s">
        <v>609</v>
      </c>
      <c r="H128" s="27" t="s">
        <v>609</v>
      </c>
      <c r="I128" s="27" t="s">
        <v>609</v>
      </c>
      <c r="J128" s="27" t="s">
        <v>609</v>
      </c>
    </row>
    <row r="132" spans="1:2" ht="22.5" x14ac:dyDescent="0.2">
      <c r="A132" s="131" t="s">
        <v>69</v>
      </c>
      <c r="B132" s="116" t="s">
        <v>332</v>
      </c>
    </row>
    <row r="133" spans="1:2" x14ac:dyDescent="0.2">
      <c r="A133" s="116" t="s">
        <v>642</v>
      </c>
      <c r="B133" s="116" t="s">
        <v>188</v>
      </c>
    </row>
    <row r="134" spans="1:2" x14ac:dyDescent="0.2">
      <c r="A134" s="132" t="s">
        <v>643</v>
      </c>
      <c r="B134" s="116" t="s">
        <v>86</v>
      </c>
    </row>
    <row r="135" spans="1:2" x14ac:dyDescent="0.2">
      <c r="A135" s="132" t="s">
        <v>644</v>
      </c>
      <c r="B135" s="116" t="s">
        <v>124</v>
      </c>
    </row>
    <row r="136" spans="1:2" x14ac:dyDescent="0.2">
      <c r="A136" s="132" t="s">
        <v>645</v>
      </c>
      <c r="B136" s="116" t="s">
        <v>227</v>
      </c>
    </row>
    <row r="137" spans="1:2" x14ac:dyDescent="0.2">
      <c r="A137" s="132" t="s">
        <v>644</v>
      </c>
      <c r="B137" s="116" t="s">
        <v>124</v>
      </c>
    </row>
    <row r="138" spans="1:2" x14ac:dyDescent="0.2">
      <c r="A138" s="132" t="s">
        <v>646</v>
      </c>
      <c r="B138" s="116" t="s">
        <v>188</v>
      </c>
    </row>
    <row r="139" spans="1:2" x14ac:dyDescent="0.2">
      <c r="A139" s="131"/>
      <c r="B139" s="116"/>
    </row>
    <row r="140" spans="1:2" x14ac:dyDescent="0.2">
      <c r="A140" s="116" t="s">
        <v>647</v>
      </c>
      <c r="B140" s="116" t="s">
        <v>265</v>
      </c>
    </row>
    <row r="141" spans="1:2" x14ac:dyDescent="0.2">
      <c r="A141" s="132" t="s">
        <v>648</v>
      </c>
      <c r="B141" s="116" t="s">
        <v>298</v>
      </c>
    </row>
    <row r="142" spans="1:2" x14ac:dyDescent="0.2">
      <c r="A142" s="132" t="s">
        <v>649</v>
      </c>
      <c r="B142" s="116" t="s">
        <v>265</v>
      </c>
    </row>
    <row r="143" spans="1:2" x14ac:dyDescent="0.2">
      <c r="A143" s="132" t="s">
        <v>650</v>
      </c>
      <c r="B143" s="116" t="s">
        <v>156</v>
      </c>
    </row>
    <row r="144" spans="1:2" x14ac:dyDescent="0.2">
      <c r="A144" s="131" t="s">
        <v>651</v>
      </c>
      <c r="B144" s="116"/>
    </row>
    <row r="145" spans="1:2" x14ac:dyDescent="0.2">
      <c r="A145" s="116" t="s">
        <v>652</v>
      </c>
      <c r="B145" s="116" t="s">
        <v>309</v>
      </c>
    </row>
    <row r="146" spans="1:2" x14ac:dyDescent="0.2">
      <c r="A146" s="133" t="s">
        <v>653</v>
      </c>
      <c r="B146" s="116" t="s">
        <v>305</v>
      </c>
    </row>
    <row r="147" spans="1:2" x14ac:dyDescent="0.2">
      <c r="A147" s="133" t="s">
        <v>654</v>
      </c>
      <c r="B147" s="116" t="s">
        <v>307</v>
      </c>
    </row>
    <row r="148" spans="1:2" x14ac:dyDescent="0.2">
      <c r="A148" s="133" t="s">
        <v>655</v>
      </c>
      <c r="B148" s="116" t="s">
        <v>204</v>
      </c>
    </row>
    <row r="149" spans="1:2" x14ac:dyDescent="0.2">
      <c r="A149" s="133" t="s">
        <v>656</v>
      </c>
      <c r="B149" s="116" t="s">
        <v>309</v>
      </c>
    </row>
    <row r="150" spans="1:2" x14ac:dyDescent="0.2">
      <c r="A150" s="131" t="s">
        <v>657</v>
      </c>
      <c r="B150" s="116"/>
    </row>
    <row r="151" spans="1:2" x14ac:dyDescent="0.2">
      <c r="A151" s="116" t="s">
        <v>658</v>
      </c>
      <c r="B151" s="116" t="s">
        <v>310</v>
      </c>
    </row>
    <row r="152" spans="1:2" x14ac:dyDescent="0.2">
      <c r="A152" s="132" t="s">
        <v>659</v>
      </c>
      <c r="B152" s="116" t="s">
        <v>310</v>
      </c>
    </row>
    <row r="153" spans="1:2" x14ac:dyDescent="0.2">
      <c r="A153" s="132" t="s">
        <v>659</v>
      </c>
      <c r="B153" s="116" t="s">
        <v>310</v>
      </c>
    </row>
    <row r="154" spans="1:2" x14ac:dyDescent="0.2">
      <c r="A154" s="132" t="s">
        <v>659</v>
      </c>
      <c r="B154" s="116" t="s">
        <v>310</v>
      </c>
    </row>
    <row r="155" spans="1:2" x14ac:dyDescent="0.2">
      <c r="A155" s="132" t="s">
        <v>659</v>
      </c>
      <c r="B155" s="116" t="s">
        <v>310</v>
      </c>
    </row>
    <row r="156" spans="1:2" x14ac:dyDescent="0.2">
      <c r="A156" s="132" t="s">
        <v>660</v>
      </c>
      <c r="B156" s="116" t="s">
        <v>634</v>
      </c>
    </row>
    <row r="157" spans="1:2" x14ac:dyDescent="0.2">
      <c r="A157" s="131" t="s">
        <v>661</v>
      </c>
      <c r="B157" s="116"/>
    </row>
    <row r="158" spans="1:2" x14ac:dyDescent="0.2">
      <c r="A158" s="116" t="s">
        <v>662</v>
      </c>
      <c r="B158" s="116" t="s">
        <v>635</v>
      </c>
    </row>
    <row r="159" spans="1:2" x14ac:dyDescent="0.2">
      <c r="A159" s="132" t="s">
        <v>663</v>
      </c>
      <c r="B159" s="116" t="s">
        <v>88</v>
      </c>
    </row>
    <row r="160" spans="1:2" x14ac:dyDescent="0.2">
      <c r="A160" s="132" t="s">
        <v>664</v>
      </c>
      <c r="B160" s="116" t="s">
        <v>314</v>
      </c>
    </row>
    <row r="161" spans="1:2" x14ac:dyDescent="0.2">
      <c r="A161" s="132" t="s">
        <v>665</v>
      </c>
      <c r="B161" s="116" t="s">
        <v>312</v>
      </c>
    </row>
    <row r="162" spans="1:2" x14ac:dyDescent="0.2">
      <c r="A162" s="132" t="s">
        <v>665</v>
      </c>
      <c r="B162" s="116" t="s">
        <v>312</v>
      </c>
    </row>
    <row r="163" spans="1:2" x14ac:dyDescent="0.2">
      <c r="A163" s="132" t="s">
        <v>665</v>
      </c>
      <c r="B163" s="116" t="s">
        <v>312</v>
      </c>
    </row>
    <row r="164" spans="1:2" x14ac:dyDescent="0.2">
      <c r="A164" s="132" t="s">
        <v>666</v>
      </c>
      <c r="B164" s="116" t="s">
        <v>635</v>
      </c>
    </row>
    <row r="165" spans="1:2" x14ac:dyDescent="0.2">
      <c r="A165" s="132" t="s">
        <v>666</v>
      </c>
      <c r="B165" s="116" t="s">
        <v>635</v>
      </c>
    </row>
    <row r="166" spans="1:2" x14ac:dyDescent="0.2">
      <c r="A166" s="132" t="s">
        <v>667</v>
      </c>
      <c r="B166" s="116" t="s">
        <v>636</v>
      </c>
    </row>
    <row r="167" spans="1:2" x14ac:dyDescent="0.2">
      <c r="A167" s="131" t="s">
        <v>668</v>
      </c>
      <c r="B167" s="116"/>
    </row>
    <row r="168" spans="1:2" x14ac:dyDescent="0.2">
      <c r="A168" s="116" t="s">
        <v>669</v>
      </c>
      <c r="B168" s="116" t="s">
        <v>315</v>
      </c>
    </row>
    <row r="169" spans="1:2" x14ac:dyDescent="0.2">
      <c r="A169" s="134" t="s">
        <v>670</v>
      </c>
      <c r="B169" s="116" t="s">
        <v>315</v>
      </c>
    </row>
    <row r="170" spans="1:2" x14ac:dyDescent="0.2">
      <c r="A170" s="134" t="s">
        <v>670</v>
      </c>
      <c r="B170" s="116" t="s">
        <v>315</v>
      </c>
    </row>
    <row r="171" spans="1:2" x14ac:dyDescent="0.2">
      <c r="A171" s="134" t="s">
        <v>671</v>
      </c>
      <c r="B171" s="116" t="s">
        <v>207</v>
      </c>
    </row>
    <row r="172" spans="1:2" x14ac:dyDescent="0.2">
      <c r="A172" s="134" t="s">
        <v>672</v>
      </c>
      <c r="B172" s="116" t="s">
        <v>637</v>
      </c>
    </row>
    <row r="173" spans="1:2" ht="11.25" customHeight="1" x14ac:dyDescent="0.2">
      <c r="A173" s="131" t="s">
        <v>673</v>
      </c>
      <c r="B173" s="116"/>
    </row>
    <row r="174" spans="1:2" x14ac:dyDescent="0.2">
      <c r="A174" s="116" t="s">
        <v>674</v>
      </c>
      <c r="B174" s="116" t="s">
        <v>187</v>
      </c>
    </row>
    <row r="175" spans="1:2" x14ac:dyDescent="0.2">
      <c r="A175" s="134" t="s">
        <v>675</v>
      </c>
      <c r="B175" s="116" t="s">
        <v>638</v>
      </c>
    </row>
    <row r="176" spans="1:2" x14ac:dyDescent="0.2">
      <c r="A176" s="134" t="s">
        <v>675</v>
      </c>
      <c r="B176" s="116" t="s">
        <v>638</v>
      </c>
    </row>
    <row r="177" spans="1:2" x14ac:dyDescent="0.2">
      <c r="A177" s="134" t="s">
        <v>676</v>
      </c>
      <c r="B177" s="116" t="s">
        <v>187</v>
      </c>
    </row>
    <row r="178" spans="1:2" x14ac:dyDescent="0.2">
      <c r="A178" s="134" t="s">
        <v>676</v>
      </c>
      <c r="B178" s="116" t="s">
        <v>187</v>
      </c>
    </row>
    <row r="179" spans="1:2" x14ac:dyDescent="0.2">
      <c r="A179" s="134" t="s">
        <v>677</v>
      </c>
      <c r="B179" s="116" t="s">
        <v>639</v>
      </c>
    </row>
    <row r="180" spans="1:2" x14ac:dyDescent="0.2">
      <c r="A180" s="131" t="s">
        <v>678</v>
      </c>
      <c r="B180" s="116"/>
    </row>
    <row r="181" spans="1:2" x14ac:dyDescent="0.2">
      <c r="A181" s="116" t="s">
        <v>679</v>
      </c>
      <c r="B181" s="116" t="s">
        <v>312</v>
      </c>
    </row>
    <row r="182" spans="1:2" x14ac:dyDescent="0.2">
      <c r="A182" s="132" t="s">
        <v>665</v>
      </c>
      <c r="B182" s="116" t="s">
        <v>312</v>
      </c>
    </row>
    <row r="183" spans="1:2" x14ac:dyDescent="0.2">
      <c r="A183" s="135" t="s">
        <v>665</v>
      </c>
      <c r="B183" s="116" t="s">
        <v>312</v>
      </c>
    </row>
    <row r="184" spans="1:2" x14ac:dyDescent="0.2">
      <c r="A184" s="135" t="s">
        <v>665</v>
      </c>
      <c r="B184" s="116" t="s">
        <v>312</v>
      </c>
    </row>
    <row r="185" spans="1:2" x14ac:dyDescent="0.2">
      <c r="A185" s="131" t="s">
        <v>680</v>
      </c>
      <c r="B185" s="116"/>
    </row>
    <row r="186" spans="1:2" x14ac:dyDescent="0.2">
      <c r="A186" s="116" t="s">
        <v>681</v>
      </c>
      <c r="B186" s="116" t="s">
        <v>156</v>
      </c>
    </row>
    <row r="187" spans="1:2" x14ac:dyDescent="0.2">
      <c r="A187" s="132" t="s">
        <v>650</v>
      </c>
      <c r="B187" s="116" t="s">
        <v>156</v>
      </c>
    </row>
    <row r="188" spans="1:2" x14ac:dyDescent="0.2">
      <c r="A188" s="132" t="s">
        <v>650</v>
      </c>
      <c r="B188" s="116" t="s">
        <v>156</v>
      </c>
    </row>
    <row r="189" spans="1:2" x14ac:dyDescent="0.2">
      <c r="A189" s="132" t="s">
        <v>650</v>
      </c>
      <c r="B189" s="116" t="s">
        <v>156</v>
      </c>
    </row>
    <row r="193" spans="1:2" x14ac:dyDescent="0.2">
      <c r="A193" s="130" t="s">
        <v>682</v>
      </c>
      <c r="B193" s="75" t="s">
        <v>156</v>
      </c>
    </row>
    <row r="194" spans="1:2" x14ac:dyDescent="0.2">
      <c r="A194" s="130" t="s">
        <v>683</v>
      </c>
      <c r="B194" s="75" t="s">
        <v>156</v>
      </c>
    </row>
    <row r="195" spans="1:2" x14ac:dyDescent="0.2">
      <c r="A195" s="130" t="s">
        <v>683</v>
      </c>
      <c r="B195" s="75" t="s">
        <v>156</v>
      </c>
    </row>
    <row r="196" spans="1:2" x14ac:dyDescent="0.2">
      <c r="A196" s="130" t="s">
        <v>683</v>
      </c>
      <c r="B196" s="75" t="s">
        <v>156</v>
      </c>
    </row>
    <row r="197" spans="1:2" x14ac:dyDescent="0.2">
      <c r="A197" s="130" t="s">
        <v>683</v>
      </c>
      <c r="B197" s="75" t="s">
        <v>156</v>
      </c>
    </row>
    <row r="198" spans="1:2" x14ac:dyDescent="0.2">
      <c r="A198" s="130" t="s">
        <v>684</v>
      </c>
      <c r="B198" s="75" t="s">
        <v>156</v>
      </c>
    </row>
    <row r="199" spans="1:2" x14ac:dyDescent="0.2">
      <c r="A199" s="130" t="s">
        <v>801</v>
      </c>
      <c r="B199" s="75" t="s">
        <v>156</v>
      </c>
    </row>
    <row r="200" spans="1:2" x14ac:dyDescent="0.2">
      <c r="A200" s="130" t="s">
        <v>685</v>
      </c>
      <c r="B200" s="75" t="s">
        <v>156</v>
      </c>
    </row>
    <row r="201" spans="1:2" x14ac:dyDescent="0.2">
      <c r="A201" s="130" t="s">
        <v>686</v>
      </c>
      <c r="B201" s="75" t="s">
        <v>156</v>
      </c>
    </row>
    <row r="202" spans="1:2" x14ac:dyDescent="0.2">
      <c r="A202" s="130" t="s">
        <v>687</v>
      </c>
      <c r="B202" s="75" t="s">
        <v>156</v>
      </c>
    </row>
    <row r="203" spans="1:2" x14ac:dyDescent="0.2">
      <c r="A203" s="75" t="s">
        <v>110</v>
      </c>
    </row>
    <row r="204" spans="1:2" x14ac:dyDescent="0.2">
      <c r="A204" s="75" t="s">
        <v>110</v>
      </c>
    </row>
    <row r="205" spans="1:2" x14ac:dyDescent="0.2">
      <c r="A205" s="75" t="s">
        <v>110</v>
      </c>
    </row>
    <row r="206" spans="1:2" x14ac:dyDescent="0.2">
      <c r="A206" s="75" t="s">
        <v>110</v>
      </c>
    </row>
    <row r="207" spans="1:2" x14ac:dyDescent="0.2">
      <c r="A207" s="116" t="s">
        <v>688</v>
      </c>
      <c r="B207" s="75" t="s">
        <v>156</v>
      </c>
    </row>
    <row r="208" spans="1:2" x14ac:dyDescent="0.2">
      <c r="A208" s="116" t="s">
        <v>689</v>
      </c>
      <c r="B208" s="75" t="s">
        <v>156</v>
      </c>
    </row>
    <row r="209" spans="1:10" x14ac:dyDescent="0.2">
      <c r="A209" s="116" t="s">
        <v>846</v>
      </c>
      <c r="B209" s="75" t="s">
        <v>156</v>
      </c>
    </row>
    <row r="210" spans="1:10" x14ac:dyDescent="0.2">
      <c r="A210" s="116" t="s">
        <v>690</v>
      </c>
      <c r="B210" s="75" t="s">
        <v>156</v>
      </c>
    </row>
    <row r="211" spans="1:10" x14ac:dyDescent="0.2">
      <c r="A211" s="116" t="s">
        <v>691</v>
      </c>
      <c r="B211" s="75" t="s">
        <v>156</v>
      </c>
    </row>
    <row r="212" spans="1:10" x14ac:dyDescent="0.2">
      <c r="A212" s="116" t="s">
        <v>692</v>
      </c>
      <c r="B212" s="75" t="s">
        <v>156</v>
      </c>
    </row>
    <row r="213" spans="1:10" x14ac:dyDescent="0.2">
      <c r="A213" s="116" t="s">
        <v>693</v>
      </c>
      <c r="B213" s="75" t="s">
        <v>156</v>
      </c>
    </row>
    <row r="220" spans="1:10" x14ac:dyDescent="0.2">
      <c r="A220" s="121" t="s">
        <v>62</v>
      </c>
      <c r="B220" s="121" t="s">
        <v>60</v>
      </c>
      <c r="C220" s="2" t="s">
        <v>57</v>
      </c>
      <c r="D220" s="2" t="s">
        <v>584</v>
      </c>
      <c r="E220" s="2" t="s">
        <v>583</v>
      </c>
      <c r="F220" s="2" t="s">
        <v>66</v>
      </c>
      <c r="G220" s="2" t="s">
        <v>64</v>
      </c>
      <c r="H220" s="4" t="s">
        <v>588</v>
      </c>
      <c r="I220" s="4" t="s">
        <v>589</v>
      </c>
      <c r="J220" s="4" t="s">
        <v>590</v>
      </c>
    </row>
    <row r="221" spans="1:10" x14ac:dyDescent="0.2">
      <c r="A221" s="130" t="s">
        <v>630</v>
      </c>
      <c r="B221" s="130" t="s">
        <v>626</v>
      </c>
      <c r="C221" s="28" t="s">
        <v>625</v>
      </c>
      <c r="D221" s="28" t="s">
        <v>1243</v>
      </c>
      <c r="E221" s="28" t="s">
        <v>562</v>
      </c>
      <c r="F221" s="28" t="s">
        <v>587</v>
      </c>
      <c r="G221" s="28" t="s">
        <v>563</v>
      </c>
      <c r="H221" s="27" t="s">
        <v>588</v>
      </c>
      <c r="I221" s="27" t="s">
        <v>589</v>
      </c>
      <c r="J221" s="27" t="s">
        <v>590</v>
      </c>
    </row>
    <row r="222" spans="1:10" x14ac:dyDescent="0.2">
      <c r="A222" s="130" t="s">
        <v>631</v>
      </c>
      <c r="B222" s="130" t="s">
        <v>627</v>
      </c>
      <c r="C222" s="28" t="s">
        <v>564</v>
      </c>
      <c r="D222" s="28" t="s">
        <v>1053</v>
      </c>
      <c r="E222" s="28" t="s">
        <v>624</v>
      </c>
    </row>
    <row r="223" spans="1:10" x14ac:dyDescent="0.2">
      <c r="A223" s="130" t="s">
        <v>1025</v>
      </c>
      <c r="B223" s="130" t="s">
        <v>628</v>
      </c>
      <c r="C223" s="27" t="s">
        <v>566</v>
      </c>
      <c r="E223" s="28" t="s">
        <v>567</v>
      </c>
    </row>
    <row r="224" spans="1:10" x14ac:dyDescent="0.2">
      <c r="A224" s="130" t="s">
        <v>1027</v>
      </c>
      <c r="B224" s="130" t="s">
        <v>629</v>
      </c>
      <c r="E224" s="28" t="s">
        <v>802</v>
      </c>
    </row>
    <row r="231" spans="1:1" x14ac:dyDescent="0.2">
      <c r="A231" s="130" t="s">
        <v>583</v>
      </c>
    </row>
    <row r="232" spans="1:1" x14ac:dyDescent="0.2">
      <c r="A232" s="130" t="s">
        <v>57</v>
      </c>
    </row>
    <row r="233" spans="1:1" x14ac:dyDescent="0.2">
      <c r="A233" s="130" t="s">
        <v>584</v>
      </c>
    </row>
    <row r="234" spans="1:1" x14ac:dyDescent="0.2">
      <c r="A234" s="130" t="s">
        <v>585</v>
      </c>
    </row>
    <row r="235" spans="1:1" x14ac:dyDescent="0.2">
      <c r="A235" s="130" t="s">
        <v>586</v>
      </c>
    </row>
    <row r="236" spans="1:1" x14ac:dyDescent="0.2">
      <c r="A236" s="130" t="s">
        <v>563</v>
      </c>
    </row>
    <row r="237" spans="1:1" x14ac:dyDescent="0.2">
      <c r="A237" s="130" t="s">
        <v>587</v>
      </c>
    </row>
    <row r="238" spans="1:1" x14ac:dyDescent="0.2">
      <c r="A238" s="130" t="s">
        <v>588</v>
      </c>
    </row>
    <row r="239" spans="1:1" x14ac:dyDescent="0.2">
      <c r="A239" s="130" t="s">
        <v>589</v>
      </c>
    </row>
    <row r="240" spans="1:1" x14ac:dyDescent="0.2">
      <c r="A240" s="130" t="s">
        <v>590</v>
      </c>
    </row>
    <row r="246" spans="1:3" x14ac:dyDescent="0.2">
      <c r="A246" s="116" t="s">
        <v>83</v>
      </c>
      <c r="B246" s="116" t="s">
        <v>315</v>
      </c>
      <c r="C246" s="27" t="s">
        <v>131</v>
      </c>
    </row>
    <row r="247" spans="1:3" x14ac:dyDescent="0.2">
      <c r="A247" s="116" t="s">
        <v>92</v>
      </c>
      <c r="B247" s="116" t="s">
        <v>315</v>
      </c>
      <c r="C247" s="27" t="s">
        <v>131</v>
      </c>
    </row>
    <row r="248" spans="1:3" x14ac:dyDescent="0.2">
      <c r="A248" s="116" t="s">
        <v>100</v>
      </c>
      <c r="B248" s="116" t="s">
        <v>315</v>
      </c>
      <c r="C248" s="27" t="s">
        <v>131</v>
      </c>
    </row>
    <row r="249" spans="1:3" x14ac:dyDescent="0.2">
      <c r="A249" s="116" t="s">
        <v>108</v>
      </c>
      <c r="B249" s="116" t="s">
        <v>315</v>
      </c>
      <c r="C249" s="27" t="s">
        <v>131</v>
      </c>
    </row>
    <row r="250" spans="1:3" x14ac:dyDescent="0.2">
      <c r="A250" s="116" t="s">
        <v>116</v>
      </c>
      <c r="B250" s="116" t="s">
        <v>315</v>
      </c>
      <c r="C250" s="27" t="s">
        <v>131</v>
      </c>
    </row>
    <row r="251" spans="1:3" x14ac:dyDescent="0.2">
      <c r="A251" s="116" t="s">
        <v>122</v>
      </c>
      <c r="B251" s="116" t="s">
        <v>315</v>
      </c>
      <c r="C251" s="27" t="s">
        <v>131</v>
      </c>
    </row>
    <row r="252" spans="1:3" x14ac:dyDescent="0.2">
      <c r="A252" s="116" t="s">
        <v>129</v>
      </c>
      <c r="B252" s="116" t="s">
        <v>315</v>
      </c>
      <c r="C252" s="27" t="s">
        <v>131</v>
      </c>
    </row>
    <row r="253" spans="1:3" x14ac:dyDescent="0.2">
      <c r="A253" s="116" t="s">
        <v>137</v>
      </c>
      <c r="B253" s="116" t="s">
        <v>315</v>
      </c>
      <c r="C253" s="27" t="s">
        <v>131</v>
      </c>
    </row>
    <row r="254" spans="1:3" x14ac:dyDescent="0.2">
      <c r="A254" s="116" t="s">
        <v>144</v>
      </c>
      <c r="B254" s="116" t="s">
        <v>315</v>
      </c>
      <c r="C254" s="27" t="s">
        <v>131</v>
      </c>
    </row>
    <row r="255" spans="1:3" x14ac:dyDescent="0.2">
      <c r="A255" s="116" t="s">
        <v>151</v>
      </c>
      <c r="B255" s="116" t="s">
        <v>315</v>
      </c>
      <c r="C255" s="27" t="s">
        <v>131</v>
      </c>
    </row>
    <row r="256" spans="1:3" x14ac:dyDescent="0.2">
      <c r="A256" s="116" t="s">
        <v>158</v>
      </c>
      <c r="B256" s="116" t="s">
        <v>315</v>
      </c>
      <c r="C256" s="27" t="s">
        <v>131</v>
      </c>
    </row>
    <row r="257" spans="1:3" x14ac:dyDescent="0.2">
      <c r="A257" s="116" t="s">
        <v>165</v>
      </c>
      <c r="B257" s="116" t="s">
        <v>315</v>
      </c>
      <c r="C257" s="27" t="s">
        <v>131</v>
      </c>
    </row>
    <row r="258" spans="1:3" x14ac:dyDescent="0.2">
      <c r="A258" s="116" t="s">
        <v>172</v>
      </c>
      <c r="B258" s="116" t="s">
        <v>315</v>
      </c>
      <c r="C258" s="27" t="s">
        <v>131</v>
      </c>
    </row>
    <row r="259" spans="1:3" x14ac:dyDescent="0.2">
      <c r="A259" s="116" t="s">
        <v>178</v>
      </c>
      <c r="B259" s="116" t="s">
        <v>315</v>
      </c>
      <c r="C259" s="27" t="s">
        <v>131</v>
      </c>
    </row>
    <row r="260" spans="1:3" x14ac:dyDescent="0.2">
      <c r="A260" s="116" t="s">
        <v>186</v>
      </c>
      <c r="B260" s="116" t="s">
        <v>315</v>
      </c>
      <c r="C260" s="27" t="s">
        <v>131</v>
      </c>
    </row>
    <row r="261" spans="1:3" x14ac:dyDescent="0.2">
      <c r="A261" s="116" t="s">
        <v>82</v>
      </c>
      <c r="B261" s="116" t="s">
        <v>88</v>
      </c>
      <c r="C261" s="27" t="s">
        <v>131</v>
      </c>
    </row>
    <row r="262" spans="1:3" x14ac:dyDescent="0.2">
      <c r="A262" s="116" t="s">
        <v>91</v>
      </c>
      <c r="B262" s="116" t="s">
        <v>88</v>
      </c>
      <c r="C262" s="27" t="s">
        <v>131</v>
      </c>
    </row>
    <row r="263" spans="1:3" x14ac:dyDescent="0.2">
      <c r="A263" s="116" t="s">
        <v>99</v>
      </c>
      <c r="B263" s="116" t="s">
        <v>88</v>
      </c>
      <c r="C263" s="27" t="s">
        <v>131</v>
      </c>
    </row>
    <row r="264" spans="1:3" x14ac:dyDescent="0.2">
      <c r="A264" s="116" t="s">
        <v>107</v>
      </c>
      <c r="B264" s="116" t="s">
        <v>88</v>
      </c>
      <c r="C264" s="27" t="s">
        <v>131</v>
      </c>
    </row>
    <row r="265" spans="1:3" x14ac:dyDescent="0.2">
      <c r="A265" s="116" t="s">
        <v>115</v>
      </c>
      <c r="B265" s="116" t="s">
        <v>88</v>
      </c>
      <c r="C265" s="27" t="s">
        <v>131</v>
      </c>
    </row>
    <row r="266" spans="1:3" x14ac:dyDescent="0.2">
      <c r="A266" s="116" t="s">
        <v>121</v>
      </c>
      <c r="B266" s="116" t="s">
        <v>88</v>
      </c>
      <c r="C266" s="27" t="s">
        <v>131</v>
      </c>
    </row>
    <row r="267" spans="1:3" x14ac:dyDescent="0.2">
      <c r="A267" s="116" t="s">
        <v>128</v>
      </c>
      <c r="B267" s="116" t="s">
        <v>88</v>
      </c>
      <c r="C267" s="27" t="s">
        <v>131</v>
      </c>
    </row>
    <row r="268" spans="1:3" x14ac:dyDescent="0.2">
      <c r="A268" s="116" t="s">
        <v>194</v>
      </c>
      <c r="B268" s="116" t="s">
        <v>207</v>
      </c>
      <c r="C268" s="27" t="s">
        <v>131</v>
      </c>
    </row>
    <row r="269" spans="1:3" x14ac:dyDescent="0.2">
      <c r="A269" s="116" t="s">
        <v>201</v>
      </c>
      <c r="B269" s="116" t="s">
        <v>207</v>
      </c>
      <c r="C269" s="27" t="s">
        <v>131</v>
      </c>
    </row>
    <row r="270" spans="1:3" x14ac:dyDescent="0.2">
      <c r="A270" s="116" t="s">
        <v>207</v>
      </c>
      <c r="B270" s="116" t="s">
        <v>207</v>
      </c>
      <c r="C270" s="27" t="s">
        <v>131</v>
      </c>
    </row>
    <row r="271" spans="1:3" x14ac:dyDescent="0.2">
      <c r="A271" s="116" t="s">
        <v>213</v>
      </c>
      <c r="B271" s="116" t="s">
        <v>207</v>
      </c>
      <c r="C271" s="27" t="s">
        <v>131</v>
      </c>
    </row>
    <row r="272" spans="1:3" x14ac:dyDescent="0.2">
      <c r="A272" s="116" t="s">
        <v>219</v>
      </c>
      <c r="B272" s="116" t="s">
        <v>207</v>
      </c>
      <c r="C272" s="27" t="s">
        <v>131</v>
      </c>
    </row>
    <row r="273" spans="1:3" x14ac:dyDescent="0.2">
      <c r="A273" s="116" t="s">
        <v>225</v>
      </c>
      <c r="B273" s="116" t="s">
        <v>207</v>
      </c>
      <c r="C273" s="27" t="s">
        <v>131</v>
      </c>
    </row>
    <row r="274" spans="1:3" x14ac:dyDescent="0.2">
      <c r="A274" s="116" t="s">
        <v>232</v>
      </c>
      <c r="B274" s="116" t="s">
        <v>207</v>
      </c>
      <c r="C274" s="27" t="s">
        <v>131</v>
      </c>
    </row>
    <row r="275" spans="1:3" x14ac:dyDescent="0.2">
      <c r="A275" s="116" t="s">
        <v>78</v>
      </c>
      <c r="B275" s="116" t="s">
        <v>86</v>
      </c>
      <c r="C275" s="27" t="s">
        <v>87</v>
      </c>
    </row>
    <row r="276" spans="1:3" x14ac:dyDescent="0.2">
      <c r="A276" s="116" t="s">
        <v>88</v>
      </c>
      <c r="B276" s="116" t="s">
        <v>86</v>
      </c>
      <c r="C276" s="27" t="s">
        <v>87</v>
      </c>
    </row>
    <row r="277" spans="1:3" x14ac:dyDescent="0.2">
      <c r="A277" s="116" t="s">
        <v>95</v>
      </c>
      <c r="B277" s="116" t="s">
        <v>86</v>
      </c>
      <c r="C277" s="27" t="s">
        <v>87</v>
      </c>
    </row>
    <row r="278" spans="1:3" x14ac:dyDescent="0.2">
      <c r="A278" s="116" t="s">
        <v>103</v>
      </c>
      <c r="B278" s="116" t="s">
        <v>86</v>
      </c>
      <c r="C278" s="27" t="s">
        <v>87</v>
      </c>
    </row>
    <row r="279" spans="1:3" x14ac:dyDescent="0.2">
      <c r="A279" s="116" t="s">
        <v>111</v>
      </c>
      <c r="B279" s="116" t="s">
        <v>86</v>
      </c>
      <c r="C279" s="27" t="s">
        <v>87</v>
      </c>
    </row>
    <row r="280" spans="1:3" x14ac:dyDescent="0.2">
      <c r="A280" s="116" t="s">
        <v>118</v>
      </c>
      <c r="B280" s="116" t="s">
        <v>86</v>
      </c>
      <c r="C280" s="27" t="s">
        <v>87</v>
      </c>
    </row>
    <row r="281" spans="1:3" x14ac:dyDescent="0.2">
      <c r="A281" s="116" t="s">
        <v>135</v>
      </c>
      <c r="B281" s="116" t="s">
        <v>307</v>
      </c>
      <c r="C281" s="27" t="s">
        <v>131</v>
      </c>
    </row>
    <row r="282" spans="1:3" x14ac:dyDescent="0.2">
      <c r="A282" s="116" t="s">
        <v>141</v>
      </c>
      <c r="B282" s="116" t="s">
        <v>307</v>
      </c>
      <c r="C282" s="27" t="s">
        <v>131</v>
      </c>
    </row>
    <row r="283" spans="1:3" x14ac:dyDescent="0.2">
      <c r="A283" s="116" t="s">
        <v>148</v>
      </c>
      <c r="B283" s="116" t="s">
        <v>307</v>
      </c>
      <c r="C283" s="27" t="s">
        <v>131</v>
      </c>
    </row>
    <row r="284" spans="1:3" x14ac:dyDescent="0.2">
      <c r="A284" s="116" t="s">
        <v>155</v>
      </c>
      <c r="B284" s="116" t="s">
        <v>307</v>
      </c>
      <c r="C284" s="27" t="s">
        <v>131</v>
      </c>
    </row>
    <row r="285" spans="1:3" x14ac:dyDescent="0.2">
      <c r="A285" s="116" t="s">
        <v>162</v>
      </c>
      <c r="B285" s="116" t="s">
        <v>307</v>
      </c>
      <c r="C285" s="27" t="s">
        <v>131</v>
      </c>
    </row>
    <row r="286" spans="1:3" x14ac:dyDescent="0.2">
      <c r="A286" s="116" t="s">
        <v>169</v>
      </c>
      <c r="B286" s="116" t="s">
        <v>307</v>
      </c>
      <c r="C286" s="27" t="s">
        <v>131</v>
      </c>
    </row>
    <row r="287" spans="1:3" x14ac:dyDescent="0.2">
      <c r="A287" s="116" t="s">
        <v>176</v>
      </c>
      <c r="B287" s="116" t="s">
        <v>307</v>
      </c>
      <c r="C287" s="27" t="s">
        <v>131</v>
      </c>
    </row>
    <row r="288" spans="1:3" x14ac:dyDescent="0.2">
      <c r="A288" s="116" t="s">
        <v>183</v>
      </c>
      <c r="B288" s="116" t="s">
        <v>307</v>
      </c>
      <c r="C288" s="27" t="s">
        <v>131</v>
      </c>
    </row>
    <row r="289" spans="1:3" x14ac:dyDescent="0.2">
      <c r="A289" s="116" t="s">
        <v>191</v>
      </c>
      <c r="B289" s="116" t="s">
        <v>307</v>
      </c>
      <c r="C289" s="27" t="s">
        <v>131</v>
      </c>
    </row>
    <row r="290" spans="1:3" x14ac:dyDescent="0.2">
      <c r="A290" s="116" t="s">
        <v>198</v>
      </c>
      <c r="B290" s="116" t="s">
        <v>307</v>
      </c>
      <c r="C290" s="27" t="s">
        <v>131</v>
      </c>
    </row>
    <row r="291" spans="1:3" x14ac:dyDescent="0.2">
      <c r="A291" s="116" t="s">
        <v>80</v>
      </c>
      <c r="B291" s="116" t="s">
        <v>305</v>
      </c>
      <c r="C291" s="27" t="s">
        <v>131</v>
      </c>
    </row>
    <row r="292" spans="1:3" x14ac:dyDescent="0.2">
      <c r="A292" s="116" t="s">
        <v>90</v>
      </c>
      <c r="B292" s="116" t="s">
        <v>305</v>
      </c>
      <c r="C292" s="27" t="s">
        <v>131</v>
      </c>
    </row>
    <row r="293" spans="1:3" x14ac:dyDescent="0.2">
      <c r="A293" s="116" t="s">
        <v>97</v>
      </c>
      <c r="B293" s="116" t="s">
        <v>305</v>
      </c>
      <c r="C293" s="27" t="s">
        <v>131</v>
      </c>
    </row>
    <row r="294" spans="1:3" x14ac:dyDescent="0.2">
      <c r="A294" s="116" t="s">
        <v>105</v>
      </c>
      <c r="B294" s="116" t="s">
        <v>305</v>
      </c>
      <c r="C294" s="27" t="s">
        <v>131</v>
      </c>
    </row>
    <row r="295" spans="1:3" x14ac:dyDescent="0.2">
      <c r="A295" s="116" t="s">
        <v>113</v>
      </c>
      <c r="B295" s="116" t="s">
        <v>305</v>
      </c>
      <c r="C295" s="27" t="s">
        <v>131</v>
      </c>
    </row>
    <row r="296" spans="1:3" x14ac:dyDescent="0.2">
      <c r="A296" s="116" t="s">
        <v>119</v>
      </c>
      <c r="B296" s="116" t="s">
        <v>305</v>
      </c>
      <c r="C296" s="27" t="s">
        <v>131</v>
      </c>
    </row>
    <row r="297" spans="1:3" x14ac:dyDescent="0.2">
      <c r="A297" s="116" t="s">
        <v>126</v>
      </c>
      <c r="B297" s="116" t="s">
        <v>305</v>
      </c>
      <c r="C297" s="27" t="s">
        <v>131</v>
      </c>
    </row>
    <row r="298" spans="1:3" x14ac:dyDescent="0.2">
      <c r="A298" s="116" t="s">
        <v>84</v>
      </c>
      <c r="B298" s="116" t="s">
        <v>317</v>
      </c>
      <c r="C298" s="27" t="s">
        <v>300</v>
      </c>
    </row>
    <row r="299" spans="1:3" x14ac:dyDescent="0.2">
      <c r="A299" s="116" t="s">
        <v>93</v>
      </c>
      <c r="B299" s="116" t="s">
        <v>317</v>
      </c>
      <c r="C299" s="27" t="s">
        <v>300</v>
      </c>
    </row>
    <row r="300" spans="1:3" x14ac:dyDescent="0.2">
      <c r="A300" s="116" t="s">
        <v>101</v>
      </c>
      <c r="B300" s="116" t="s">
        <v>317</v>
      </c>
      <c r="C300" s="27" t="s">
        <v>131</v>
      </c>
    </row>
    <row r="301" spans="1:3" x14ac:dyDescent="0.2">
      <c r="A301" s="116" t="s">
        <v>109</v>
      </c>
      <c r="B301" s="116" t="s">
        <v>317</v>
      </c>
      <c r="C301" s="27" t="s">
        <v>300</v>
      </c>
    </row>
    <row r="302" spans="1:3" x14ac:dyDescent="0.2">
      <c r="A302" s="116" t="s">
        <v>117</v>
      </c>
      <c r="B302" s="116" t="s">
        <v>317</v>
      </c>
      <c r="C302" s="27" t="s">
        <v>131</v>
      </c>
    </row>
    <row r="303" spans="1:3" x14ac:dyDescent="0.2">
      <c r="A303" s="116" t="s">
        <v>123</v>
      </c>
      <c r="B303" s="116" t="s">
        <v>317</v>
      </c>
      <c r="C303" s="27" t="s">
        <v>131</v>
      </c>
    </row>
    <row r="304" spans="1:3" x14ac:dyDescent="0.2">
      <c r="A304" s="116" t="s">
        <v>130</v>
      </c>
      <c r="B304" s="116" t="s">
        <v>317</v>
      </c>
      <c r="C304" s="27" t="s">
        <v>300</v>
      </c>
    </row>
    <row r="305" spans="1:3" x14ac:dyDescent="0.2">
      <c r="A305" s="116" t="s">
        <v>138</v>
      </c>
      <c r="B305" s="116" t="s">
        <v>317</v>
      </c>
      <c r="C305" s="27" t="s">
        <v>300</v>
      </c>
    </row>
    <row r="306" spans="1:3" x14ac:dyDescent="0.2">
      <c r="A306" s="116" t="s">
        <v>145</v>
      </c>
      <c r="B306" s="116" t="s">
        <v>317</v>
      </c>
      <c r="C306" s="27" t="s">
        <v>300</v>
      </c>
    </row>
    <row r="307" spans="1:3" x14ac:dyDescent="0.2">
      <c r="A307" s="116" t="s">
        <v>152</v>
      </c>
      <c r="B307" s="116" t="s">
        <v>317</v>
      </c>
      <c r="C307" s="27" t="s">
        <v>300</v>
      </c>
    </row>
    <row r="308" spans="1:3" x14ac:dyDescent="0.2">
      <c r="A308" s="116" t="s">
        <v>159</v>
      </c>
      <c r="B308" s="116" t="s">
        <v>317</v>
      </c>
      <c r="C308" s="27" t="s">
        <v>131</v>
      </c>
    </row>
    <row r="309" spans="1:3" x14ac:dyDescent="0.2">
      <c r="A309" s="116" t="s">
        <v>166</v>
      </c>
      <c r="B309" s="116" t="s">
        <v>317</v>
      </c>
      <c r="C309" s="27" t="s">
        <v>300</v>
      </c>
    </row>
    <row r="310" spans="1:3" x14ac:dyDescent="0.2">
      <c r="A310" s="116" t="s">
        <v>173</v>
      </c>
      <c r="B310" s="116" t="s">
        <v>317</v>
      </c>
      <c r="C310" s="27" t="s">
        <v>131</v>
      </c>
    </row>
    <row r="311" spans="1:3" x14ac:dyDescent="0.2">
      <c r="A311" s="116" t="s">
        <v>179</v>
      </c>
      <c r="B311" s="116" t="s">
        <v>317</v>
      </c>
      <c r="C311" s="27" t="s">
        <v>300</v>
      </c>
    </row>
    <row r="312" spans="1:3" x14ac:dyDescent="0.2">
      <c r="A312" s="116" t="s">
        <v>124</v>
      </c>
      <c r="B312" s="116" t="s">
        <v>124</v>
      </c>
      <c r="C312" s="27" t="s">
        <v>131</v>
      </c>
    </row>
    <row r="313" spans="1:3" x14ac:dyDescent="0.2">
      <c r="A313" s="116" t="s">
        <v>133</v>
      </c>
      <c r="B313" s="116" t="s">
        <v>124</v>
      </c>
      <c r="C313" s="27" t="s">
        <v>87</v>
      </c>
    </row>
    <row r="314" spans="1:3" x14ac:dyDescent="0.2">
      <c r="A314" s="116" t="s">
        <v>139</v>
      </c>
      <c r="B314" s="116" t="s">
        <v>124</v>
      </c>
      <c r="C314" s="27" t="s">
        <v>131</v>
      </c>
    </row>
    <row r="315" spans="1:3" x14ac:dyDescent="0.2">
      <c r="A315" s="116" t="s">
        <v>146</v>
      </c>
      <c r="B315" s="116" t="s">
        <v>124</v>
      </c>
      <c r="C315" s="27" t="s">
        <v>131</v>
      </c>
    </row>
    <row r="316" spans="1:3" x14ac:dyDescent="0.2">
      <c r="A316" s="116" t="s">
        <v>153</v>
      </c>
      <c r="B316" s="116" t="s">
        <v>124</v>
      </c>
      <c r="C316" s="27" t="s">
        <v>87</v>
      </c>
    </row>
    <row r="317" spans="1:3" x14ac:dyDescent="0.2">
      <c r="A317" s="116" t="s">
        <v>160</v>
      </c>
      <c r="B317" s="116" t="s">
        <v>124</v>
      </c>
      <c r="C317" s="27" t="s">
        <v>131</v>
      </c>
    </row>
    <row r="318" spans="1:3" x14ac:dyDescent="0.2">
      <c r="A318" s="116" t="s">
        <v>167</v>
      </c>
      <c r="B318" s="116" t="s">
        <v>124</v>
      </c>
      <c r="C318" s="27" t="s">
        <v>87</v>
      </c>
    </row>
    <row r="319" spans="1:3" x14ac:dyDescent="0.2">
      <c r="A319" s="116" t="s">
        <v>174</v>
      </c>
      <c r="B319" s="116" t="s">
        <v>124</v>
      </c>
      <c r="C319" s="27" t="s">
        <v>131</v>
      </c>
    </row>
    <row r="320" spans="1:3" x14ac:dyDescent="0.2">
      <c r="A320" s="116" t="s">
        <v>296</v>
      </c>
      <c r="B320" s="116" t="s">
        <v>314</v>
      </c>
      <c r="C320" s="27" t="s">
        <v>131</v>
      </c>
    </row>
    <row r="321" spans="1:3" x14ac:dyDescent="0.2">
      <c r="A321" s="116" t="s">
        <v>297</v>
      </c>
      <c r="B321" s="116" t="s">
        <v>314</v>
      </c>
      <c r="C321" s="27" t="s">
        <v>131</v>
      </c>
    </row>
    <row r="322" spans="1:3" x14ac:dyDescent="0.2">
      <c r="A322" s="116" t="s">
        <v>299</v>
      </c>
      <c r="B322" s="116" t="s">
        <v>314</v>
      </c>
      <c r="C322" s="27" t="s">
        <v>131</v>
      </c>
    </row>
    <row r="323" spans="1:3" x14ac:dyDescent="0.2">
      <c r="A323" s="116" t="s">
        <v>94</v>
      </c>
      <c r="B323" s="116" t="s">
        <v>312</v>
      </c>
      <c r="C323" s="27" t="s">
        <v>131</v>
      </c>
    </row>
    <row r="324" spans="1:3" x14ac:dyDescent="0.2">
      <c r="A324" s="116" t="s">
        <v>143</v>
      </c>
      <c r="B324" s="116" t="s">
        <v>312</v>
      </c>
      <c r="C324" s="27" t="s">
        <v>131</v>
      </c>
    </row>
    <row r="325" spans="1:3" x14ac:dyDescent="0.2">
      <c r="A325" s="116" t="s">
        <v>150</v>
      </c>
      <c r="B325" s="116" t="s">
        <v>312</v>
      </c>
      <c r="C325" s="27" t="s">
        <v>131</v>
      </c>
    </row>
    <row r="326" spans="1:3" x14ac:dyDescent="0.2">
      <c r="A326" s="116" t="s">
        <v>157</v>
      </c>
      <c r="B326" s="116" t="s">
        <v>312</v>
      </c>
      <c r="C326" s="27" t="s">
        <v>131</v>
      </c>
    </row>
    <row r="327" spans="1:3" x14ac:dyDescent="0.2">
      <c r="A327" s="116" t="s">
        <v>164</v>
      </c>
      <c r="B327" s="116" t="s">
        <v>312</v>
      </c>
      <c r="C327" s="27" t="s">
        <v>131</v>
      </c>
    </row>
    <row r="328" spans="1:3" x14ac:dyDescent="0.2">
      <c r="A328" s="116" t="s">
        <v>171</v>
      </c>
      <c r="B328" s="116" t="s">
        <v>312</v>
      </c>
      <c r="C328" s="27" t="s">
        <v>131</v>
      </c>
    </row>
    <row r="329" spans="1:3" x14ac:dyDescent="0.2">
      <c r="A329" s="116" t="s">
        <v>85</v>
      </c>
      <c r="B329" s="116" t="s">
        <v>312</v>
      </c>
      <c r="C329" s="27" t="s">
        <v>131</v>
      </c>
    </row>
    <row r="330" spans="1:3" x14ac:dyDescent="0.2">
      <c r="A330" s="116" t="s">
        <v>185</v>
      </c>
      <c r="B330" s="116" t="s">
        <v>312</v>
      </c>
      <c r="C330" s="27" t="s">
        <v>131</v>
      </c>
    </row>
    <row r="331" spans="1:3" x14ac:dyDescent="0.2">
      <c r="A331" s="116" t="s">
        <v>193</v>
      </c>
      <c r="B331" s="116" t="s">
        <v>312</v>
      </c>
      <c r="C331" s="27" t="s">
        <v>131</v>
      </c>
    </row>
    <row r="332" spans="1:3" x14ac:dyDescent="0.2">
      <c r="A332" s="116" t="s">
        <v>200</v>
      </c>
      <c r="B332" s="116" t="s">
        <v>312</v>
      </c>
      <c r="C332" s="27" t="s">
        <v>131</v>
      </c>
    </row>
    <row r="333" spans="1:3" x14ac:dyDescent="0.2">
      <c r="A333" s="116" t="s">
        <v>206</v>
      </c>
      <c r="B333" s="116" t="s">
        <v>312</v>
      </c>
      <c r="C333" s="27" t="s">
        <v>131</v>
      </c>
    </row>
    <row r="334" spans="1:3" x14ac:dyDescent="0.2">
      <c r="A334" s="116" t="s">
        <v>212</v>
      </c>
      <c r="B334" s="116" t="s">
        <v>312</v>
      </c>
      <c r="C334" s="27" t="s">
        <v>131</v>
      </c>
    </row>
    <row r="335" spans="1:3" x14ac:dyDescent="0.2">
      <c r="A335" s="116" t="s">
        <v>218</v>
      </c>
      <c r="B335" s="116" t="s">
        <v>312</v>
      </c>
      <c r="C335" s="27" t="s">
        <v>131</v>
      </c>
    </row>
    <row r="336" spans="1:3" x14ac:dyDescent="0.2">
      <c r="A336" s="116" t="s">
        <v>224</v>
      </c>
      <c r="B336" s="116" t="s">
        <v>312</v>
      </c>
      <c r="C336" s="27" t="s">
        <v>131</v>
      </c>
    </row>
    <row r="337" spans="1:3" x14ac:dyDescent="0.2">
      <c r="A337" s="116" t="s">
        <v>231</v>
      </c>
      <c r="B337" s="116" t="s">
        <v>312</v>
      </c>
      <c r="C337" s="27" t="s">
        <v>131</v>
      </c>
    </row>
    <row r="338" spans="1:3" x14ac:dyDescent="0.2">
      <c r="A338" s="116" t="s">
        <v>237</v>
      </c>
      <c r="B338" s="116" t="s">
        <v>312</v>
      </c>
      <c r="C338" s="27" t="s">
        <v>131</v>
      </c>
    </row>
    <row r="339" spans="1:3" x14ac:dyDescent="0.2">
      <c r="A339" s="116" t="s">
        <v>243</v>
      </c>
      <c r="B339" s="116" t="s">
        <v>312</v>
      </c>
      <c r="C339" s="27" t="s">
        <v>131</v>
      </c>
    </row>
    <row r="340" spans="1:3" x14ac:dyDescent="0.2">
      <c r="A340" s="116" t="s">
        <v>248</v>
      </c>
      <c r="B340" s="116" t="s">
        <v>312</v>
      </c>
      <c r="C340" s="27" t="s">
        <v>131</v>
      </c>
    </row>
    <row r="341" spans="1:3" x14ac:dyDescent="0.2">
      <c r="A341" s="116" t="s">
        <v>253</v>
      </c>
      <c r="B341" s="116" t="s">
        <v>312</v>
      </c>
      <c r="C341" s="27" t="s">
        <v>131</v>
      </c>
    </row>
    <row r="342" spans="1:3" x14ac:dyDescent="0.2">
      <c r="A342" s="116" t="s">
        <v>258</v>
      </c>
      <c r="B342" s="116" t="s">
        <v>312</v>
      </c>
      <c r="C342" s="27" t="s">
        <v>131</v>
      </c>
    </row>
    <row r="343" spans="1:3" x14ac:dyDescent="0.2">
      <c r="A343" s="116" t="s">
        <v>262</v>
      </c>
      <c r="B343" s="116" t="s">
        <v>312</v>
      </c>
      <c r="C343" s="27" t="s">
        <v>131</v>
      </c>
    </row>
    <row r="344" spans="1:3" x14ac:dyDescent="0.2">
      <c r="A344" s="116" t="s">
        <v>267</v>
      </c>
      <c r="B344" s="116" t="s">
        <v>312</v>
      </c>
      <c r="C344" s="27" t="s">
        <v>131</v>
      </c>
    </row>
    <row r="345" spans="1:3" x14ac:dyDescent="0.2">
      <c r="A345" s="116" t="s">
        <v>271</v>
      </c>
      <c r="B345" s="116" t="s">
        <v>312</v>
      </c>
      <c r="C345" s="27" t="s">
        <v>131</v>
      </c>
    </row>
    <row r="346" spans="1:3" x14ac:dyDescent="0.2">
      <c r="A346" s="116" t="s">
        <v>273</v>
      </c>
      <c r="B346" s="116" t="s">
        <v>312</v>
      </c>
      <c r="C346" s="27" t="s">
        <v>131</v>
      </c>
    </row>
    <row r="347" spans="1:3" x14ac:dyDescent="0.2">
      <c r="A347" s="116" t="s">
        <v>276</v>
      </c>
      <c r="B347" s="116" t="s">
        <v>312</v>
      </c>
      <c r="C347" s="27" t="s">
        <v>131</v>
      </c>
    </row>
    <row r="348" spans="1:3" x14ac:dyDescent="0.2">
      <c r="A348" s="116" t="s">
        <v>85</v>
      </c>
      <c r="B348" s="116" t="s">
        <v>312</v>
      </c>
      <c r="C348" s="27" t="s">
        <v>131</v>
      </c>
    </row>
    <row r="349" spans="1:3" x14ac:dyDescent="0.2">
      <c r="A349" s="116" t="s">
        <v>94</v>
      </c>
      <c r="B349" s="116" t="s">
        <v>312</v>
      </c>
      <c r="C349" s="27" t="s">
        <v>131</v>
      </c>
    </row>
    <row r="350" spans="1:3" x14ac:dyDescent="0.2">
      <c r="A350" s="116" t="s">
        <v>102</v>
      </c>
      <c r="B350" s="116" t="s">
        <v>312</v>
      </c>
      <c r="C350" s="27" t="s">
        <v>131</v>
      </c>
    </row>
    <row r="351" spans="1:3" x14ac:dyDescent="0.2">
      <c r="A351" s="116" t="s">
        <v>181</v>
      </c>
      <c r="B351" s="116" t="s">
        <v>188</v>
      </c>
      <c r="C351" s="27" t="s">
        <v>131</v>
      </c>
    </row>
    <row r="352" spans="1:3" x14ac:dyDescent="0.2">
      <c r="A352" s="116" t="s">
        <v>189</v>
      </c>
      <c r="B352" s="116" t="s">
        <v>188</v>
      </c>
      <c r="C352" s="27" t="s">
        <v>131</v>
      </c>
    </row>
    <row r="353" spans="1:3" x14ac:dyDescent="0.2">
      <c r="A353" s="116" t="s">
        <v>196</v>
      </c>
      <c r="B353" s="116" t="s">
        <v>188</v>
      </c>
      <c r="C353" s="27" t="s">
        <v>131</v>
      </c>
    </row>
    <row r="354" spans="1:3" x14ac:dyDescent="0.2">
      <c r="A354" s="116" t="s">
        <v>203</v>
      </c>
      <c r="B354" s="116" t="s">
        <v>188</v>
      </c>
      <c r="C354" s="27" t="s">
        <v>131</v>
      </c>
    </row>
    <row r="355" spans="1:3" x14ac:dyDescent="0.2">
      <c r="A355" s="116" t="s">
        <v>209</v>
      </c>
      <c r="B355" s="116" t="s">
        <v>188</v>
      </c>
      <c r="C355" s="27" t="s">
        <v>131</v>
      </c>
    </row>
    <row r="356" spans="1:3" x14ac:dyDescent="0.2">
      <c r="A356" s="116" t="s">
        <v>215</v>
      </c>
      <c r="B356" s="116" t="s">
        <v>188</v>
      </c>
      <c r="C356" s="27" t="s">
        <v>131</v>
      </c>
    </row>
    <row r="357" spans="1:3" x14ac:dyDescent="0.2">
      <c r="A357" s="116" t="s">
        <v>187</v>
      </c>
      <c r="B357" s="116" t="s">
        <v>187</v>
      </c>
      <c r="C357" s="27" t="s">
        <v>300</v>
      </c>
    </row>
    <row r="358" spans="1:3" x14ac:dyDescent="0.2">
      <c r="A358" s="116" t="s">
        <v>195</v>
      </c>
      <c r="B358" s="116" t="s">
        <v>187</v>
      </c>
      <c r="C358" s="27" t="s">
        <v>300</v>
      </c>
    </row>
    <row r="359" spans="1:3" x14ac:dyDescent="0.2">
      <c r="A359" s="116" t="s">
        <v>202</v>
      </c>
      <c r="B359" s="116" t="s">
        <v>187</v>
      </c>
      <c r="C359" s="27" t="s">
        <v>131</v>
      </c>
    </row>
    <row r="360" spans="1:3" x14ac:dyDescent="0.2">
      <c r="A360" s="116" t="s">
        <v>208</v>
      </c>
      <c r="B360" s="116" t="s">
        <v>187</v>
      </c>
      <c r="C360" s="27" t="s">
        <v>300</v>
      </c>
    </row>
    <row r="361" spans="1:3" x14ac:dyDescent="0.2">
      <c r="A361" s="116" t="s">
        <v>214</v>
      </c>
      <c r="B361" s="116" t="s">
        <v>187</v>
      </c>
      <c r="C361" s="27" t="s">
        <v>300</v>
      </c>
    </row>
    <row r="362" spans="1:3" x14ac:dyDescent="0.2">
      <c r="A362" s="116" t="s">
        <v>220</v>
      </c>
      <c r="B362" s="116" t="s">
        <v>187</v>
      </c>
      <c r="C362" s="27" t="s">
        <v>300</v>
      </c>
    </row>
    <row r="363" spans="1:3" x14ac:dyDescent="0.2">
      <c r="A363" s="116" t="s">
        <v>226</v>
      </c>
      <c r="B363" s="116" t="s">
        <v>187</v>
      </c>
      <c r="C363" s="27" t="s">
        <v>300</v>
      </c>
    </row>
    <row r="364" spans="1:3" x14ac:dyDescent="0.2">
      <c r="A364" s="116" t="s">
        <v>233</v>
      </c>
      <c r="B364" s="116" t="s">
        <v>187</v>
      </c>
      <c r="C364" s="27" t="s">
        <v>300</v>
      </c>
    </row>
    <row r="365" spans="1:3" x14ac:dyDescent="0.2">
      <c r="A365" s="116" t="s">
        <v>239</v>
      </c>
      <c r="B365" s="116" t="s">
        <v>187</v>
      </c>
      <c r="C365" s="27" t="s">
        <v>300</v>
      </c>
    </row>
    <row r="366" spans="1:3" x14ac:dyDescent="0.2">
      <c r="A366" s="116" t="s">
        <v>245</v>
      </c>
      <c r="B366" s="116" t="s">
        <v>187</v>
      </c>
      <c r="C366" s="27" t="s">
        <v>300</v>
      </c>
    </row>
    <row r="367" spans="1:3" x14ac:dyDescent="0.2">
      <c r="A367" s="116" t="s">
        <v>250</v>
      </c>
      <c r="B367" s="116" t="s">
        <v>187</v>
      </c>
      <c r="C367" s="27" t="s">
        <v>131</v>
      </c>
    </row>
    <row r="368" spans="1:3" x14ac:dyDescent="0.2">
      <c r="A368" s="116" t="s">
        <v>255</v>
      </c>
      <c r="B368" s="116" t="s">
        <v>187</v>
      </c>
      <c r="C368" s="27" t="s">
        <v>300</v>
      </c>
    </row>
    <row r="369" spans="1:3" x14ac:dyDescent="0.2">
      <c r="A369" s="116" t="s">
        <v>260</v>
      </c>
      <c r="B369" s="116" t="s">
        <v>187</v>
      </c>
      <c r="C369" s="27" t="s">
        <v>300</v>
      </c>
    </row>
    <row r="370" spans="1:3" x14ac:dyDescent="0.2">
      <c r="A370" s="116" t="s">
        <v>264</v>
      </c>
      <c r="B370" s="116" t="s">
        <v>187</v>
      </c>
      <c r="C370" s="27" t="s">
        <v>300</v>
      </c>
    </row>
    <row r="371" spans="1:3" x14ac:dyDescent="0.2">
      <c r="A371" s="116" t="s">
        <v>269</v>
      </c>
      <c r="B371" s="116" t="s">
        <v>187</v>
      </c>
      <c r="C371" s="27" t="s">
        <v>300</v>
      </c>
    </row>
    <row r="372" spans="1:3" x14ac:dyDescent="0.2">
      <c r="A372" s="116" t="s">
        <v>205</v>
      </c>
      <c r="B372" s="116" t="s">
        <v>187</v>
      </c>
      <c r="C372" s="27" t="s">
        <v>131</v>
      </c>
    </row>
    <row r="373" spans="1:3" x14ac:dyDescent="0.2">
      <c r="A373" s="116" t="s">
        <v>279</v>
      </c>
      <c r="B373" s="116" t="s">
        <v>313</v>
      </c>
      <c r="C373" s="27" t="s">
        <v>131</v>
      </c>
    </row>
    <row r="374" spans="1:3" x14ac:dyDescent="0.2">
      <c r="A374" s="116" t="s">
        <v>282</v>
      </c>
      <c r="B374" s="116" t="s">
        <v>313</v>
      </c>
      <c r="C374" s="27" t="s">
        <v>131</v>
      </c>
    </row>
    <row r="375" spans="1:3" x14ac:dyDescent="0.2">
      <c r="A375" s="116" t="s">
        <v>286</v>
      </c>
      <c r="B375" s="116" t="s">
        <v>313</v>
      </c>
      <c r="C375" s="27" t="s">
        <v>131</v>
      </c>
    </row>
    <row r="376" spans="1:3" x14ac:dyDescent="0.2">
      <c r="A376" s="116" t="s">
        <v>288</v>
      </c>
      <c r="B376" s="116" t="s">
        <v>313</v>
      </c>
      <c r="C376" s="27" t="s">
        <v>131</v>
      </c>
    </row>
    <row r="377" spans="1:3" x14ac:dyDescent="0.2">
      <c r="A377" s="116" t="s">
        <v>290</v>
      </c>
      <c r="B377" s="116" t="s">
        <v>313</v>
      </c>
      <c r="C377" s="27" t="s">
        <v>131</v>
      </c>
    </row>
    <row r="378" spans="1:3" x14ac:dyDescent="0.2">
      <c r="A378" s="116" t="s">
        <v>292</v>
      </c>
      <c r="B378" s="116" t="s">
        <v>313</v>
      </c>
      <c r="C378" s="27" t="s">
        <v>131</v>
      </c>
    </row>
    <row r="379" spans="1:3" x14ac:dyDescent="0.2">
      <c r="A379" s="116" t="s">
        <v>294</v>
      </c>
      <c r="B379" s="116" t="s">
        <v>313</v>
      </c>
      <c r="C379" s="27" t="s">
        <v>131</v>
      </c>
    </row>
    <row r="380" spans="1:3" x14ac:dyDescent="0.2">
      <c r="A380" s="116" t="s">
        <v>81</v>
      </c>
      <c r="B380" s="116" t="s">
        <v>310</v>
      </c>
      <c r="C380" s="27" t="s">
        <v>131</v>
      </c>
    </row>
    <row r="381" spans="1:3" x14ac:dyDescent="0.2">
      <c r="A381" s="116" t="s">
        <v>88</v>
      </c>
      <c r="B381" s="116" t="s">
        <v>310</v>
      </c>
      <c r="C381" s="27" t="s">
        <v>131</v>
      </c>
    </row>
    <row r="382" spans="1:3" x14ac:dyDescent="0.2">
      <c r="A382" s="116" t="s">
        <v>98</v>
      </c>
      <c r="B382" s="116" t="s">
        <v>310</v>
      </c>
      <c r="C382" s="27" t="s">
        <v>131</v>
      </c>
    </row>
    <row r="383" spans="1:3" x14ac:dyDescent="0.2">
      <c r="A383" s="116" t="s">
        <v>106</v>
      </c>
      <c r="B383" s="116" t="s">
        <v>310</v>
      </c>
      <c r="C383" s="27" t="s">
        <v>131</v>
      </c>
    </row>
    <row r="384" spans="1:3" x14ac:dyDescent="0.2">
      <c r="A384" s="116" t="s">
        <v>114</v>
      </c>
      <c r="B384" s="116" t="s">
        <v>310</v>
      </c>
      <c r="C384" s="27" t="s">
        <v>131</v>
      </c>
    </row>
    <row r="385" spans="1:3" x14ac:dyDescent="0.2">
      <c r="A385" s="116" t="s">
        <v>120</v>
      </c>
      <c r="B385" s="116" t="s">
        <v>310</v>
      </c>
      <c r="C385" s="27" t="s">
        <v>131</v>
      </c>
    </row>
    <row r="386" spans="1:3" x14ac:dyDescent="0.2">
      <c r="A386" s="116" t="s">
        <v>127</v>
      </c>
      <c r="B386" s="116" t="s">
        <v>310</v>
      </c>
      <c r="C386" s="27" t="s">
        <v>131</v>
      </c>
    </row>
    <row r="387" spans="1:3" x14ac:dyDescent="0.2">
      <c r="A387" s="116" t="s">
        <v>136</v>
      </c>
      <c r="B387" s="116" t="s">
        <v>310</v>
      </c>
      <c r="C387" s="27" t="s">
        <v>131</v>
      </c>
    </row>
    <row r="388" spans="1:3" x14ac:dyDescent="0.2">
      <c r="A388" s="116" t="s">
        <v>142</v>
      </c>
      <c r="B388" s="116" t="s">
        <v>310</v>
      </c>
      <c r="C388" s="27" t="s">
        <v>131</v>
      </c>
    </row>
    <row r="389" spans="1:3" x14ac:dyDescent="0.2">
      <c r="A389" s="116" t="s">
        <v>149</v>
      </c>
      <c r="B389" s="116" t="s">
        <v>310</v>
      </c>
      <c r="C389" s="27" t="s">
        <v>131</v>
      </c>
    </row>
    <row r="390" spans="1:3" x14ac:dyDescent="0.2">
      <c r="A390" s="116" t="s">
        <v>156</v>
      </c>
      <c r="B390" s="116" t="s">
        <v>310</v>
      </c>
      <c r="C390" s="27" t="s">
        <v>131</v>
      </c>
    </row>
    <row r="391" spans="1:3" x14ac:dyDescent="0.2">
      <c r="A391" s="116" t="s">
        <v>163</v>
      </c>
      <c r="B391" s="116" t="s">
        <v>310</v>
      </c>
      <c r="C391" s="27" t="s">
        <v>131</v>
      </c>
    </row>
    <row r="392" spans="1:3" x14ac:dyDescent="0.2">
      <c r="A392" s="116" t="s">
        <v>170</v>
      </c>
      <c r="B392" s="116" t="s">
        <v>310</v>
      </c>
      <c r="C392" s="27" t="s">
        <v>131</v>
      </c>
    </row>
    <row r="393" spans="1:3" x14ac:dyDescent="0.2">
      <c r="A393" s="116" t="s">
        <v>177</v>
      </c>
      <c r="B393" s="116" t="s">
        <v>310</v>
      </c>
      <c r="C393" s="27" t="s">
        <v>131</v>
      </c>
    </row>
    <row r="394" spans="1:3" x14ac:dyDescent="0.2">
      <c r="A394" s="116" t="s">
        <v>184</v>
      </c>
      <c r="B394" s="116" t="s">
        <v>310</v>
      </c>
      <c r="C394" s="27" t="s">
        <v>131</v>
      </c>
    </row>
    <row r="395" spans="1:3" x14ac:dyDescent="0.2">
      <c r="A395" s="116" t="s">
        <v>192</v>
      </c>
      <c r="B395" s="116" t="s">
        <v>310</v>
      </c>
      <c r="C395" s="27" t="s">
        <v>131</v>
      </c>
    </row>
    <row r="396" spans="1:3" x14ac:dyDescent="0.2">
      <c r="A396" s="116" t="s">
        <v>199</v>
      </c>
      <c r="B396" s="116" t="s">
        <v>310</v>
      </c>
      <c r="C396" s="27" t="s">
        <v>131</v>
      </c>
    </row>
    <row r="397" spans="1:3" x14ac:dyDescent="0.2">
      <c r="A397" s="116" t="s">
        <v>205</v>
      </c>
      <c r="B397" s="116" t="s">
        <v>310</v>
      </c>
      <c r="C397" s="27" t="s">
        <v>131</v>
      </c>
    </row>
    <row r="398" spans="1:3" x14ac:dyDescent="0.2">
      <c r="A398" s="116" t="s">
        <v>211</v>
      </c>
      <c r="B398" s="116" t="s">
        <v>310</v>
      </c>
      <c r="C398" s="27" t="s">
        <v>131</v>
      </c>
    </row>
    <row r="399" spans="1:3" x14ac:dyDescent="0.2">
      <c r="A399" s="116" t="s">
        <v>217</v>
      </c>
      <c r="B399" s="116" t="s">
        <v>310</v>
      </c>
      <c r="C399" s="27" t="s">
        <v>131</v>
      </c>
    </row>
    <row r="400" spans="1:3" x14ac:dyDescent="0.2">
      <c r="A400" s="116" t="s">
        <v>223</v>
      </c>
      <c r="B400" s="116" t="s">
        <v>310</v>
      </c>
      <c r="C400" s="27" t="s">
        <v>131</v>
      </c>
    </row>
    <row r="401" spans="1:3" x14ac:dyDescent="0.2">
      <c r="A401" s="116" t="s">
        <v>230</v>
      </c>
      <c r="B401" s="116" t="s">
        <v>310</v>
      </c>
      <c r="C401" s="27" t="s">
        <v>131</v>
      </c>
    </row>
    <row r="402" spans="1:3" x14ac:dyDescent="0.2">
      <c r="A402" s="116" t="s">
        <v>238</v>
      </c>
      <c r="B402" s="116" t="s">
        <v>316</v>
      </c>
      <c r="C402" s="27" t="s">
        <v>300</v>
      </c>
    </row>
    <row r="403" spans="1:3" x14ac:dyDescent="0.2">
      <c r="A403" s="116" t="s">
        <v>244</v>
      </c>
      <c r="B403" s="116" t="s">
        <v>316</v>
      </c>
      <c r="C403" s="27" t="s">
        <v>300</v>
      </c>
    </row>
    <row r="404" spans="1:3" x14ac:dyDescent="0.2">
      <c r="A404" s="116" t="s">
        <v>249</v>
      </c>
      <c r="B404" s="116" t="s">
        <v>316</v>
      </c>
      <c r="C404" s="27" t="s">
        <v>300</v>
      </c>
    </row>
    <row r="405" spans="1:3" x14ac:dyDescent="0.2">
      <c r="A405" s="116" t="s">
        <v>254</v>
      </c>
      <c r="B405" s="116" t="s">
        <v>316</v>
      </c>
      <c r="C405" s="27" t="s">
        <v>131</v>
      </c>
    </row>
    <row r="406" spans="1:3" x14ac:dyDescent="0.2">
      <c r="A406" s="116" t="s">
        <v>259</v>
      </c>
      <c r="B406" s="116" t="s">
        <v>316</v>
      </c>
      <c r="C406" s="27" t="s">
        <v>300</v>
      </c>
    </row>
    <row r="407" spans="1:3" x14ac:dyDescent="0.2">
      <c r="A407" s="116" t="s">
        <v>263</v>
      </c>
      <c r="B407" s="116" t="s">
        <v>316</v>
      </c>
      <c r="C407" s="27" t="s">
        <v>131</v>
      </c>
    </row>
    <row r="408" spans="1:3" x14ac:dyDescent="0.2">
      <c r="A408" s="116" t="s">
        <v>268</v>
      </c>
      <c r="B408" s="116" t="s">
        <v>316</v>
      </c>
      <c r="C408" s="27" t="s">
        <v>131</v>
      </c>
    </row>
    <row r="409" spans="1:3" x14ac:dyDescent="0.2">
      <c r="A409" s="116" t="s">
        <v>272</v>
      </c>
      <c r="B409" s="116" t="s">
        <v>316</v>
      </c>
      <c r="C409" s="27" t="s">
        <v>300</v>
      </c>
    </row>
    <row r="410" spans="1:3" x14ac:dyDescent="0.2">
      <c r="A410" s="116" t="s">
        <v>274</v>
      </c>
      <c r="B410" s="116" t="s">
        <v>316</v>
      </c>
      <c r="C410" s="27" t="s">
        <v>300</v>
      </c>
    </row>
    <row r="411" spans="1:3" x14ac:dyDescent="0.2">
      <c r="A411" s="116" t="s">
        <v>277</v>
      </c>
      <c r="B411" s="116" t="s">
        <v>316</v>
      </c>
      <c r="C411" s="27" t="s">
        <v>300</v>
      </c>
    </row>
    <row r="412" spans="1:3" x14ac:dyDescent="0.2">
      <c r="A412" s="116" t="s">
        <v>280</v>
      </c>
      <c r="B412" s="116" t="s">
        <v>316</v>
      </c>
      <c r="C412" s="27" t="s">
        <v>131</v>
      </c>
    </row>
    <row r="413" spans="1:3" x14ac:dyDescent="0.2">
      <c r="A413" s="116" t="s">
        <v>283</v>
      </c>
      <c r="B413" s="116" t="s">
        <v>316</v>
      </c>
      <c r="C413" s="27" t="s">
        <v>300</v>
      </c>
    </row>
    <row r="414" spans="1:3" x14ac:dyDescent="0.2">
      <c r="A414" s="116" t="s">
        <v>79</v>
      </c>
      <c r="B414" s="116" t="s">
        <v>265</v>
      </c>
      <c r="C414" s="27" t="s">
        <v>131</v>
      </c>
    </row>
    <row r="415" spans="1:3" x14ac:dyDescent="0.2">
      <c r="A415" s="116" t="s">
        <v>89</v>
      </c>
      <c r="B415" s="116" t="s">
        <v>265</v>
      </c>
      <c r="C415" s="27" t="s">
        <v>131</v>
      </c>
    </row>
    <row r="416" spans="1:3" x14ac:dyDescent="0.2">
      <c r="A416" s="116" t="s">
        <v>96</v>
      </c>
      <c r="B416" s="116" t="s">
        <v>265</v>
      </c>
      <c r="C416" s="27" t="s">
        <v>131</v>
      </c>
    </row>
    <row r="417" spans="1:3" x14ac:dyDescent="0.2">
      <c r="A417" s="116" t="s">
        <v>104</v>
      </c>
      <c r="B417" s="116" t="s">
        <v>265</v>
      </c>
      <c r="C417" s="27" t="s">
        <v>131</v>
      </c>
    </row>
    <row r="418" spans="1:3" x14ac:dyDescent="0.2">
      <c r="A418" s="116" t="s">
        <v>112</v>
      </c>
      <c r="B418" s="116" t="s">
        <v>265</v>
      </c>
      <c r="C418" s="27" t="s">
        <v>131</v>
      </c>
    </row>
    <row r="419" spans="1:3" x14ac:dyDescent="0.2">
      <c r="A419" s="116" t="s">
        <v>175</v>
      </c>
      <c r="B419" s="116" t="s">
        <v>298</v>
      </c>
      <c r="C419" s="27" t="s">
        <v>131</v>
      </c>
    </row>
    <row r="420" spans="1:3" x14ac:dyDescent="0.2">
      <c r="A420" s="116" t="s">
        <v>182</v>
      </c>
      <c r="B420" s="116" t="s">
        <v>298</v>
      </c>
      <c r="C420" s="27" t="s">
        <v>300</v>
      </c>
    </row>
    <row r="421" spans="1:3" x14ac:dyDescent="0.2">
      <c r="A421" s="116" t="s">
        <v>190</v>
      </c>
      <c r="B421" s="116" t="s">
        <v>298</v>
      </c>
      <c r="C421" s="27" t="s">
        <v>300</v>
      </c>
    </row>
    <row r="422" spans="1:3" x14ac:dyDescent="0.2">
      <c r="A422" s="116" t="s">
        <v>197</v>
      </c>
      <c r="B422" s="116" t="s">
        <v>298</v>
      </c>
      <c r="C422" s="27" t="s">
        <v>131</v>
      </c>
    </row>
    <row r="423" spans="1:3" x14ac:dyDescent="0.2">
      <c r="A423" s="116" t="s">
        <v>204</v>
      </c>
      <c r="B423" s="116" t="s">
        <v>204</v>
      </c>
      <c r="C423" s="27" t="s">
        <v>131</v>
      </c>
    </row>
    <row r="424" spans="1:3" x14ac:dyDescent="0.2">
      <c r="A424" s="116" t="s">
        <v>210</v>
      </c>
      <c r="B424" s="116" t="s">
        <v>204</v>
      </c>
      <c r="C424" s="27" t="s">
        <v>131</v>
      </c>
    </row>
    <row r="425" spans="1:3" x14ac:dyDescent="0.2">
      <c r="A425" s="116" t="s">
        <v>216</v>
      </c>
      <c r="B425" s="116" t="s">
        <v>204</v>
      </c>
      <c r="C425" s="27" t="s">
        <v>131</v>
      </c>
    </row>
    <row r="426" spans="1:3" x14ac:dyDescent="0.2">
      <c r="A426" s="116" t="s">
        <v>222</v>
      </c>
      <c r="B426" s="116" t="s">
        <v>204</v>
      </c>
      <c r="C426" s="27" t="s">
        <v>131</v>
      </c>
    </row>
    <row r="427" spans="1:3" x14ac:dyDescent="0.2">
      <c r="A427" s="116" t="s">
        <v>70</v>
      </c>
      <c r="B427" s="116" t="s">
        <v>156</v>
      </c>
      <c r="C427" s="27" t="s">
        <v>131</v>
      </c>
    </row>
    <row r="428" spans="1:3" x14ac:dyDescent="0.2">
      <c r="A428" s="116" t="s">
        <v>125</v>
      </c>
      <c r="B428" s="116" t="s">
        <v>156</v>
      </c>
      <c r="C428" s="27" t="s">
        <v>131</v>
      </c>
    </row>
    <row r="429" spans="1:3" x14ac:dyDescent="0.2">
      <c r="A429" s="116" t="s">
        <v>134</v>
      </c>
      <c r="B429" s="116" t="s">
        <v>156</v>
      </c>
      <c r="C429" s="27" t="s">
        <v>131</v>
      </c>
    </row>
    <row r="430" spans="1:3" x14ac:dyDescent="0.2">
      <c r="A430" s="116" t="s">
        <v>140</v>
      </c>
      <c r="B430" s="116" t="s">
        <v>156</v>
      </c>
      <c r="C430" s="27" t="s">
        <v>131</v>
      </c>
    </row>
    <row r="431" spans="1:3" x14ac:dyDescent="0.2">
      <c r="A431" s="116" t="s">
        <v>147</v>
      </c>
      <c r="B431" s="116" t="s">
        <v>156</v>
      </c>
      <c r="C431" s="27" t="s">
        <v>131</v>
      </c>
    </row>
    <row r="432" spans="1:3" x14ac:dyDescent="0.2">
      <c r="A432" s="116" t="s">
        <v>154</v>
      </c>
      <c r="B432" s="116" t="s">
        <v>156</v>
      </c>
      <c r="C432" s="27" t="s">
        <v>131</v>
      </c>
    </row>
    <row r="433" spans="1:3" x14ac:dyDescent="0.2">
      <c r="A433" s="116" t="s">
        <v>161</v>
      </c>
      <c r="B433" s="116" t="s">
        <v>156</v>
      </c>
      <c r="C433" s="27" t="s">
        <v>131</v>
      </c>
    </row>
    <row r="434" spans="1:3" x14ac:dyDescent="0.2">
      <c r="A434" s="116" t="s">
        <v>168</v>
      </c>
      <c r="B434" s="116" t="s">
        <v>156</v>
      </c>
      <c r="C434" s="27" t="s">
        <v>131</v>
      </c>
    </row>
    <row r="435" spans="1:3" x14ac:dyDescent="0.2">
      <c r="A435" s="116" t="s">
        <v>70</v>
      </c>
      <c r="B435" s="116" t="s">
        <v>156</v>
      </c>
      <c r="C435" s="27" t="s">
        <v>131</v>
      </c>
    </row>
    <row r="436" spans="1:3" x14ac:dyDescent="0.2">
      <c r="A436" s="116" t="s">
        <v>302</v>
      </c>
      <c r="B436" s="116" t="s">
        <v>302</v>
      </c>
      <c r="C436" s="27" t="s">
        <v>131</v>
      </c>
    </row>
    <row r="437" spans="1:3" x14ac:dyDescent="0.2">
      <c r="A437" s="116" t="s">
        <v>303</v>
      </c>
      <c r="B437" s="116" t="s">
        <v>302</v>
      </c>
      <c r="C437" s="27" t="s">
        <v>131</v>
      </c>
    </row>
    <row r="438" spans="1:3" x14ac:dyDescent="0.2">
      <c r="A438" s="116" t="s">
        <v>304</v>
      </c>
      <c r="B438" s="116" t="s">
        <v>302</v>
      </c>
      <c r="C438" s="27" t="s">
        <v>131</v>
      </c>
    </row>
    <row r="439" spans="1:3" x14ac:dyDescent="0.2">
      <c r="A439" s="116" t="s">
        <v>236</v>
      </c>
      <c r="B439" s="116" t="s">
        <v>311</v>
      </c>
      <c r="C439" s="27" t="s">
        <v>131</v>
      </c>
    </row>
    <row r="440" spans="1:3" x14ac:dyDescent="0.2">
      <c r="A440" s="116" t="s">
        <v>221</v>
      </c>
      <c r="B440" s="116" t="s">
        <v>227</v>
      </c>
      <c r="C440" s="27" t="s">
        <v>87</v>
      </c>
    </row>
    <row r="441" spans="1:3" x14ac:dyDescent="0.2">
      <c r="A441" s="116" t="s">
        <v>228</v>
      </c>
      <c r="B441" s="116" t="s">
        <v>227</v>
      </c>
      <c r="C441" s="27" t="s">
        <v>87</v>
      </c>
    </row>
    <row r="442" spans="1:3" x14ac:dyDescent="0.2">
      <c r="A442" s="116" t="s">
        <v>234</v>
      </c>
      <c r="B442" s="116" t="s">
        <v>227</v>
      </c>
      <c r="C442" s="27" t="s">
        <v>87</v>
      </c>
    </row>
    <row r="443" spans="1:3" x14ac:dyDescent="0.2">
      <c r="A443" s="116" t="s">
        <v>241</v>
      </c>
      <c r="B443" s="116" t="s">
        <v>227</v>
      </c>
      <c r="C443" s="27" t="s">
        <v>87</v>
      </c>
    </row>
    <row r="444" spans="1:3" x14ac:dyDescent="0.2">
      <c r="A444" s="116" t="s">
        <v>246</v>
      </c>
      <c r="B444" s="116" t="s">
        <v>227</v>
      </c>
      <c r="C444" s="27" t="s">
        <v>87</v>
      </c>
    </row>
    <row r="445" spans="1:3" x14ac:dyDescent="0.2">
      <c r="A445" s="116" t="s">
        <v>251</v>
      </c>
      <c r="B445" s="116" t="s">
        <v>227</v>
      </c>
      <c r="C445" s="27" t="s">
        <v>87</v>
      </c>
    </row>
    <row r="446" spans="1:3" x14ac:dyDescent="0.2">
      <c r="A446" s="116" t="s">
        <v>256</v>
      </c>
      <c r="B446" s="116" t="s">
        <v>227</v>
      </c>
      <c r="C446" s="27" t="s">
        <v>87</v>
      </c>
    </row>
    <row r="447" spans="1:3" x14ac:dyDescent="0.2">
      <c r="A447" s="116" t="s">
        <v>229</v>
      </c>
      <c r="B447" s="116" t="s">
        <v>309</v>
      </c>
      <c r="C447" s="27" t="s">
        <v>131</v>
      </c>
    </row>
    <row r="448" spans="1:3" x14ac:dyDescent="0.2">
      <c r="A448" s="116" t="s">
        <v>235</v>
      </c>
      <c r="B448" s="116" t="s">
        <v>309</v>
      </c>
      <c r="C448" s="27" t="s">
        <v>131</v>
      </c>
    </row>
    <row r="449" spans="1:3" x14ac:dyDescent="0.2">
      <c r="A449" s="116" t="s">
        <v>242</v>
      </c>
      <c r="B449" s="116" t="s">
        <v>309</v>
      </c>
      <c r="C449" s="27" t="s">
        <v>131</v>
      </c>
    </row>
    <row r="450" spans="1:3" x14ac:dyDescent="0.2">
      <c r="A450" s="116" t="s">
        <v>247</v>
      </c>
      <c r="B450" s="116" t="s">
        <v>309</v>
      </c>
      <c r="C450" s="27" t="s">
        <v>131</v>
      </c>
    </row>
    <row r="451" spans="1:3" x14ac:dyDescent="0.2">
      <c r="A451" s="116" t="s">
        <v>252</v>
      </c>
      <c r="B451" s="116" t="s">
        <v>309</v>
      </c>
      <c r="C451" s="27" t="s">
        <v>131</v>
      </c>
    </row>
    <row r="452" spans="1:3" x14ac:dyDescent="0.2">
      <c r="A452" s="116" t="s">
        <v>257</v>
      </c>
      <c r="B452" s="116" t="s">
        <v>309</v>
      </c>
      <c r="C452" s="27" t="s">
        <v>131</v>
      </c>
    </row>
    <row r="453" spans="1:3" x14ac:dyDescent="0.2">
      <c r="A453" s="116" t="s">
        <v>261</v>
      </c>
      <c r="B453" s="116" t="s">
        <v>309</v>
      </c>
      <c r="C453" s="27" t="s">
        <v>131</v>
      </c>
    </row>
    <row r="454" spans="1:3" x14ac:dyDescent="0.2">
      <c r="A454" s="116" t="s">
        <v>266</v>
      </c>
      <c r="B454" s="116" t="s">
        <v>309</v>
      </c>
      <c r="C454" s="27" t="s">
        <v>131</v>
      </c>
    </row>
    <row r="455" spans="1:3" x14ac:dyDescent="0.2">
      <c r="A455" s="116" t="s">
        <v>270</v>
      </c>
      <c r="B455" s="116" t="s">
        <v>309</v>
      </c>
      <c r="C455" s="27" t="s">
        <v>131</v>
      </c>
    </row>
    <row r="456" spans="1:3" x14ac:dyDescent="0.2">
      <c r="A456" s="116" t="s">
        <v>275</v>
      </c>
      <c r="B456" s="116" t="s">
        <v>318</v>
      </c>
      <c r="C456" s="27" t="s">
        <v>300</v>
      </c>
    </row>
    <row r="457" spans="1:3" x14ac:dyDescent="0.2">
      <c r="A457" s="116" t="s">
        <v>278</v>
      </c>
      <c r="B457" s="116" t="s">
        <v>318</v>
      </c>
      <c r="C457" s="27" t="s">
        <v>300</v>
      </c>
    </row>
    <row r="458" spans="1:3" x14ac:dyDescent="0.2">
      <c r="A458" s="116" t="s">
        <v>281</v>
      </c>
      <c r="B458" s="116" t="s">
        <v>318</v>
      </c>
      <c r="C458" s="27" t="s">
        <v>300</v>
      </c>
    </row>
    <row r="459" spans="1:3" x14ac:dyDescent="0.2">
      <c r="A459" s="116" t="s">
        <v>284</v>
      </c>
      <c r="B459" s="116" t="s">
        <v>318</v>
      </c>
      <c r="C459" s="27" t="s">
        <v>300</v>
      </c>
    </row>
    <row r="460" spans="1:3" x14ac:dyDescent="0.2">
      <c r="A460" s="116" t="s">
        <v>287</v>
      </c>
      <c r="B460" s="116" t="s">
        <v>318</v>
      </c>
      <c r="C460" s="27" t="s">
        <v>300</v>
      </c>
    </row>
    <row r="461" spans="1:3" x14ac:dyDescent="0.2">
      <c r="A461" s="116" t="s">
        <v>289</v>
      </c>
      <c r="B461" s="116" t="s">
        <v>318</v>
      </c>
      <c r="C461" s="27" t="s">
        <v>300</v>
      </c>
    </row>
    <row r="462" spans="1:3" x14ac:dyDescent="0.2">
      <c r="A462" s="116" t="s">
        <v>291</v>
      </c>
      <c r="B462" s="116" t="s">
        <v>318</v>
      </c>
      <c r="C462" s="27" t="s">
        <v>300</v>
      </c>
    </row>
    <row r="463" spans="1:3" x14ac:dyDescent="0.2">
      <c r="A463" s="116" t="s">
        <v>293</v>
      </c>
      <c r="B463" s="116" t="s">
        <v>318</v>
      </c>
      <c r="C463" s="27" t="s">
        <v>300</v>
      </c>
    </row>
    <row r="464" spans="1:3" x14ac:dyDescent="0.2">
      <c r="A464" s="116" t="s">
        <v>295</v>
      </c>
      <c r="B464" s="116" t="s">
        <v>318</v>
      </c>
      <c r="C464" s="27" t="s">
        <v>300</v>
      </c>
    </row>
    <row r="468" spans="1:31" x14ac:dyDescent="0.2">
      <c r="A468" s="136"/>
    </row>
    <row r="469" spans="1:31" x14ac:dyDescent="0.2">
      <c r="B469" s="137" t="s">
        <v>1045</v>
      </c>
    </row>
    <row r="472" spans="1:31" x14ac:dyDescent="0.2">
      <c r="A472" s="138" t="s">
        <v>868</v>
      </c>
      <c r="B472" s="138" t="s">
        <v>869</v>
      </c>
    </row>
    <row r="473" spans="1:31" x14ac:dyDescent="0.2">
      <c r="A473" s="138" t="s">
        <v>869</v>
      </c>
      <c r="B473" s="138" t="s">
        <v>868</v>
      </c>
    </row>
    <row r="474" spans="1:31" x14ac:dyDescent="0.2">
      <c r="A474" s="138"/>
      <c r="B474" s="138" t="s">
        <v>868</v>
      </c>
    </row>
    <row r="475" spans="1:31" x14ac:dyDescent="0.2">
      <c r="A475" s="138"/>
      <c r="B475" s="138" t="s">
        <v>868</v>
      </c>
    </row>
    <row r="477" spans="1:31" x14ac:dyDescent="0.2">
      <c r="A477" s="139" t="s">
        <v>860</v>
      </c>
    </row>
    <row r="478" spans="1:31" x14ac:dyDescent="0.2">
      <c r="A478" s="139" t="s">
        <v>861</v>
      </c>
    </row>
    <row r="479" spans="1:31" x14ac:dyDescent="0.2">
      <c r="A479" s="139" t="s">
        <v>862</v>
      </c>
      <c r="B479" s="140" t="s">
        <v>73</v>
      </c>
    </row>
    <row r="480" spans="1:31" x14ac:dyDescent="0.2">
      <c r="A480" s="139" t="s">
        <v>863</v>
      </c>
      <c r="B480" s="141" t="s">
        <v>864</v>
      </c>
      <c r="AE480" s="4" t="s">
        <v>1046</v>
      </c>
    </row>
    <row r="481" spans="1:31" ht="12.75" customHeight="1" x14ac:dyDescent="0.2">
      <c r="A481" s="141" t="s">
        <v>870</v>
      </c>
      <c r="AE481" s="4" t="s">
        <v>1047</v>
      </c>
    </row>
    <row r="482" spans="1:31" ht="12.75" customHeight="1" x14ac:dyDescent="0.2">
      <c r="A482" s="141" t="s">
        <v>871</v>
      </c>
    </row>
    <row r="483" spans="1:31" ht="12.75" customHeight="1" x14ac:dyDescent="0.2">
      <c r="A483" s="141" t="s">
        <v>873</v>
      </c>
      <c r="AE483" s="4" t="s">
        <v>1048</v>
      </c>
    </row>
    <row r="484" spans="1:31" ht="12.75" customHeight="1" x14ac:dyDescent="0.2">
      <c r="A484" s="141" t="s">
        <v>864</v>
      </c>
      <c r="AE484" s="4" t="s">
        <v>1049</v>
      </c>
    </row>
    <row r="485" spans="1:31" ht="12.75" customHeight="1" x14ac:dyDescent="0.2">
      <c r="A485" s="141" t="s">
        <v>872</v>
      </c>
      <c r="AE485" s="4" t="s">
        <v>1050</v>
      </c>
    </row>
    <row r="486" spans="1:31" x14ac:dyDescent="0.2">
      <c r="A486" s="141" t="s">
        <v>874</v>
      </c>
      <c r="AE486" s="4" t="s">
        <v>1051</v>
      </c>
    </row>
    <row r="487" spans="1:31" x14ac:dyDescent="0.2">
      <c r="A487" s="141" t="s">
        <v>865</v>
      </c>
      <c r="AE487" s="4" t="s">
        <v>1052</v>
      </c>
    </row>
    <row r="488" spans="1:31" x14ac:dyDescent="0.2">
      <c r="A488" s="141" t="s">
        <v>866</v>
      </c>
    </row>
    <row r="495" spans="1:31" x14ac:dyDescent="0.2">
      <c r="A495" s="75" t="s">
        <v>1043</v>
      </c>
    </row>
    <row r="496" spans="1:31" ht="45" x14ac:dyDescent="0.2">
      <c r="A496" s="142" t="s">
        <v>753</v>
      </c>
      <c r="B496" s="143"/>
      <c r="C496" s="33" t="s">
        <v>754</v>
      </c>
      <c r="D496" s="34"/>
      <c r="E496" s="33" t="s">
        <v>809</v>
      </c>
      <c r="G496" s="33" t="s">
        <v>755</v>
      </c>
      <c r="I496" s="29" t="s">
        <v>756</v>
      </c>
      <c r="K496" s="29" t="s">
        <v>585</v>
      </c>
      <c r="L496" s="29" t="s">
        <v>761</v>
      </c>
    </row>
    <row r="497" spans="1:71" ht="28.5" customHeight="1" x14ac:dyDescent="0.2">
      <c r="A497" s="144" t="s">
        <v>915</v>
      </c>
      <c r="C497" s="35" t="s">
        <v>919</v>
      </c>
      <c r="E497" s="32" t="s">
        <v>920</v>
      </c>
      <c r="G497" s="4" t="s">
        <v>921</v>
      </c>
      <c r="I497" s="4" t="s">
        <v>922</v>
      </c>
      <c r="K497" s="4" t="s">
        <v>920</v>
      </c>
      <c r="L497" s="4" t="s">
        <v>757</v>
      </c>
      <c r="N497" s="4" t="s">
        <v>764</v>
      </c>
      <c r="O497" s="4" t="s">
        <v>762</v>
      </c>
      <c r="P497" s="4" t="s">
        <v>762</v>
      </c>
      <c r="Q497" s="4" t="s">
        <v>762</v>
      </c>
      <c r="R497" s="4" t="s">
        <v>762</v>
      </c>
      <c r="S497" s="4" t="s">
        <v>762</v>
      </c>
      <c r="T497" s="4" t="s">
        <v>764</v>
      </c>
      <c r="U497" s="4" t="s">
        <v>762</v>
      </c>
      <c r="V497" s="4" t="s">
        <v>762</v>
      </c>
      <c r="W497" s="4" t="s">
        <v>762</v>
      </c>
      <c r="X497" s="4" t="s">
        <v>764</v>
      </c>
      <c r="Y497" s="4" t="s">
        <v>762</v>
      </c>
      <c r="Z497" s="4" t="s">
        <v>762</v>
      </c>
      <c r="AA497" s="4" t="s">
        <v>762</v>
      </c>
      <c r="AB497" s="4" t="s">
        <v>762</v>
      </c>
      <c r="AC497" s="4" t="s">
        <v>764</v>
      </c>
      <c r="AD497" s="4" t="s">
        <v>762</v>
      </c>
      <c r="AE497" s="4" t="s">
        <v>762</v>
      </c>
      <c r="AF497" s="4" t="s">
        <v>762</v>
      </c>
      <c r="AG497" s="4" t="s">
        <v>762</v>
      </c>
      <c r="AH497" s="4" t="s">
        <v>762</v>
      </c>
      <c r="AI497" s="4" t="s">
        <v>764</v>
      </c>
      <c r="AJ497" s="4" t="s">
        <v>762</v>
      </c>
      <c r="AK497" s="4" t="s">
        <v>762</v>
      </c>
      <c r="AL497" s="4" t="s">
        <v>762</v>
      </c>
      <c r="AM497" s="4" t="s">
        <v>762</v>
      </c>
      <c r="AN497" s="4" t="s">
        <v>762</v>
      </c>
      <c r="AO497" s="4" t="s">
        <v>762</v>
      </c>
      <c r="AP497" s="4" t="s">
        <v>762</v>
      </c>
      <c r="AQ497" s="4" t="s">
        <v>762</v>
      </c>
      <c r="AR497" s="4" t="s">
        <v>764</v>
      </c>
      <c r="AS497" s="4" t="s">
        <v>762</v>
      </c>
      <c r="AT497" s="4" t="s">
        <v>762</v>
      </c>
      <c r="AU497" s="4" t="s">
        <v>762</v>
      </c>
      <c r="AV497" s="4" t="s">
        <v>762</v>
      </c>
      <c r="AW497" s="4" t="s">
        <v>764</v>
      </c>
      <c r="AX497" s="4" t="s">
        <v>762</v>
      </c>
      <c r="AY497" s="4" t="s">
        <v>762</v>
      </c>
      <c r="AZ497" s="4" t="s">
        <v>762</v>
      </c>
      <c r="BA497" s="4" t="s">
        <v>762</v>
      </c>
      <c r="BB497" s="4" t="s">
        <v>762</v>
      </c>
      <c r="BC497" s="4" t="s">
        <v>764</v>
      </c>
      <c r="BD497" s="4" t="s">
        <v>762</v>
      </c>
      <c r="BE497" s="4" t="s">
        <v>762</v>
      </c>
      <c r="BF497" s="4" t="s">
        <v>762</v>
      </c>
      <c r="BG497" s="4" t="s">
        <v>764</v>
      </c>
      <c r="BH497" s="4" t="s">
        <v>762</v>
      </c>
      <c r="BI497" s="4" t="s">
        <v>762</v>
      </c>
      <c r="BJ497" s="4" t="s">
        <v>762</v>
      </c>
      <c r="BL497" s="4" t="s">
        <v>929</v>
      </c>
      <c r="BM497" s="4" t="s">
        <v>924</v>
      </c>
      <c r="BN497" s="4" t="s">
        <v>1044</v>
      </c>
      <c r="BO497" s="4" t="s">
        <v>925</v>
      </c>
      <c r="BP497" s="4" t="s">
        <v>926</v>
      </c>
      <c r="BQ497" s="4" t="s">
        <v>927</v>
      </c>
      <c r="BR497" s="4" t="s">
        <v>928</v>
      </c>
    </row>
    <row r="498" spans="1:71" ht="28.5" customHeight="1" x14ac:dyDescent="0.2">
      <c r="A498" s="144" t="s">
        <v>916</v>
      </c>
      <c r="E498" s="32"/>
      <c r="I498" s="4" t="s">
        <v>923</v>
      </c>
      <c r="L498" s="4" t="s">
        <v>758</v>
      </c>
      <c r="N498" s="4" t="s">
        <v>765</v>
      </c>
      <c r="O498" s="4" t="s">
        <v>763</v>
      </c>
      <c r="P498" s="4" t="s">
        <v>763</v>
      </c>
      <c r="Q498" s="4" t="s">
        <v>763</v>
      </c>
      <c r="R498" s="4" t="s">
        <v>763</v>
      </c>
      <c r="S498" s="4" t="s">
        <v>763</v>
      </c>
      <c r="T498" s="4" t="s">
        <v>765</v>
      </c>
      <c r="U498" s="4" t="s">
        <v>763</v>
      </c>
      <c r="V498" s="4" t="s">
        <v>763</v>
      </c>
      <c r="W498" s="4" t="s">
        <v>763</v>
      </c>
      <c r="X498" s="4" t="s">
        <v>765</v>
      </c>
      <c r="Y498" s="4" t="s">
        <v>763</v>
      </c>
      <c r="Z498" s="4" t="s">
        <v>763</v>
      </c>
      <c r="AA498" s="4" t="s">
        <v>763</v>
      </c>
      <c r="AB498" s="4" t="s">
        <v>763</v>
      </c>
      <c r="AC498" s="4" t="s">
        <v>765</v>
      </c>
      <c r="AD498" s="4" t="s">
        <v>763</v>
      </c>
      <c r="AE498" s="4" t="s">
        <v>763</v>
      </c>
      <c r="AF498" s="4" t="s">
        <v>763</v>
      </c>
      <c r="AG498" s="4" t="s">
        <v>763</v>
      </c>
      <c r="AH498" s="4" t="s">
        <v>763</v>
      </c>
      <c r="AI498" s="4" t="s">
        <v>765</v>
      </c>
      <c r="AJ498" s="4" t="s">
        <v>763</v>
      </c>
      <c r="AK498" s="4" t="s">
        <v>763</v>
      </c>
      <c r="AL498" s="4" t="s">
        <v>763</v>
      </c>
      <c r="AM498" s="4" t="s">
        <v>763</v>
      </c>
      <c r="AN498" s="4" t="s">
        <v>763</v>
      </c>
      <c r="AO498" s="4" t="s">
        <v>763</v>
      </c>
      <c r="AP498" s="4" t="s">
        <v>763</v>
      </c>
      <c r="AQ498" s="4" t="s">
        <v>763</v>
      </c>
      <c r="AR498" s="4" t="s">
        <v>765</v>
      </c>
      <c r="AS498" s="4" t="s">
        <v>763</v>
      </c>
      <c r="AT498" s="4" t="s">
        <v>763</v>
      </c>
      <c r="AU498" s="4" t="s">
        <v>763</v>
      </c>
      <c r="AV498" s="4" t="s">
        <v>763</v>
      </c>
      <c r="AW498" s="4" t="s">
        <v>765</v>
      </c>
      <c r="AX498" s="4" t="s">
        <v>763</v>
      </c>
      <c r="AY498" s="4" t="s">
        <v>763</v>
      </c>
      <c r="AZ498" s="4" t="s">
        <v>763</v>
      </c>
      <c r="BA498" s="4" t="s">
        <v>763</v>
      </c>
      <c r="BB498" s="4" t="s">
        <v>763</v>
      </c>
      <c r="BC498" s="4" t="s">
        <v>765</v>
      </c>
      <c r="BD498" s="4" t="s">
        <v>763</v>
      </c>
      <c r="BE498" s="4" t="s">
        <v>763</v>
      </c>
      <c r="BF498" s="4" t="s">
        <v>763</v>
      </c>
      <c r="BG498" s="4" t="s">
        <v>765</v>
      </c>
      <c r="BH498" s="4" t="s">
        <v>763</v>
      </c>
      <c r="BI498" s="4" t="s">
        <v>763</v>
      </c>
      <c r="BJ498" s="4" t="s">
        <v>763</v>
      </c>
    </row>
    <row r="499" spans="1:71" ht="28.5" customHeight="1" x14ac:dyDescent="0.2">
      <c r="A499" s="144" t="s">
        <v>917</v>
      </c>
      <c r="E499" s="32"/>
      <c r="L499" s="4" t="s">
        <v>767</v>
      </c>
      <c r="O499" s="4" t="s">
        <v>764</v>
      </c>
      <c r="P499" s="4" t="s">
        <v>764</v>
      </c>
      <c r="Q499" s="4" t="s">
        <v>764</v>
      </c>
      <c r="R499" s="4" t="s">
        <v>764</v>
      </c>
      <c r="S499" s="4" t="s">
        <v>764</v>
      </c>
      <c r="U499" s="4" t="s">
        <v>764</v>
      </c>
      <c r="V499" s="4" t="s">
        <v>764</v>
      </c>
      <c r="W499" s="4" t="s">
        <v>764</v>
      </c>
      <c r="Y499" s="4" t="s">
        <v>764</v>
      </c>
      <c r="Z499" s="4" t="s">
        <v>764</v>
      </c>
      <c r="AA499" s="4" t="s">
        <v>764</v>
      </c>
      <c r="AB499" s="4" t="s">
        <v>764</v>
      </c>
      <c r="AD499" s="4" t="s">
        <v>764</v>
      </c>
      <c r="AE499" s="4" t="s">
        <v>764</v>
      </c>
      <c r="AF499" s="4" t="s">
        <v>764</v>
      </c>
      <c r="AG499" s="4" t="s">
        <v>764</v>
      </c>
      <c r="AH499" s="4" t="s">
        <v>764</v>
      </c>
      <c r="AJ499" s="4" t="s">
        <v>764</v>
      </c>
      <c r="AK499" s="4" t="s">
        <v>764</v>
      </c>
      <c r="AL499" s="4" t="s">
        <v>764</v>
      </c>
      <c r="AM499" s="4" t="s">
        <v>764</v>
      </c>
      <c r="AN499" s="4" t="s">
        <v>764</v>
      </c>
      <c r="AO499" s="4" t="s">
        <v>764</v>
      </c>
      <c r="AP499" s="4" t="s">
        <v>764</v>
      </c>
      <c r="AQ499" s="4" t="s">
        <v>764</v>
      </c>
      <c r="AS499" s="4" t="s">
        <v>764</v>
      </c>
      <c r="AT499" s="4" t="s">
        <v>764</v>
      </c>
      <c r="AU499" s="4" t="s">
        <v>764</v>
      </c>
      <c r="AV499" s="4" t="s">
        <v>764</v>
      </c>
      <c r="AX499" s="4" t="s">
        <v>764</v>
      </c>
      <c r="AY499" s="4" t="s">
        <v>764</v>
      </c>
      <c r="AZ499" s="4" t="s">
        <v>764</v>
      </c>
      <c r="BA499" s="4" t="s">
        <v>764</v>
      </c>
      <c r="BB499" s="4" t="s">
        <v>764</v>
      </c>
      <c r="BD499" s="4" t="s">
        <v>764</v>
      </c>
      <c r="BE499" s="4" t="s">
        <v>764</v>
      </c>
      <c r="BF499" s="4" t="s">
        <v>764</v>
      </c>
      <c r="BH499" s="4" t="s">
        <v>764</v>
      </c>
      <c r="BI499" s="4" t="s">
        <v>764</v>
      </c>
      <c r="BJ499" s="4" t="s">
        <v>764</v>
      </c>
    </row>
    <row r="500" spans="1:71" x14ac:dyDescent="0.2">
      <c r="A500" s="145" t="s">
        <v>918</v>
      </c>
      <c r="L500" s="4" t="s">
        <v>759</v>
      </c>
      <c r="O500" s="4" t="s">
        <v>765</v>
      </c>
      <c r="P500" s="4" t="s">
        <v>765</v>
      </c>
      <c r="Q500" s="4" t="s">
        <v>765</v>
      </c>
      <c r="R500" s="4" t="s">
        <v>765</v>
      </c>
      <c r="S500" s="4" t="s">
        <v>765</v>
      </c>
      <c r="U500" s="4" t="s">
        <v>765</v>
      </c>
      <c r="V500" s="4" t="s">
        <v>765</v>
      </c>
      <c r="W500" s="4" t="s">
        <v>765</v>
      </c>
      <c r="Y500" s="4" t="s">
        <v>765</v>
      </c>
      <c r="Z500" s="4" t="s">
        <v>765</v>
      </c>
      <c r="AA500" s="4" t="s">
        <v>765</v>
      </c>
      <c r="AB500" s="4" t="s">
        <v>765</v>
      </c>
      <c r="AD500" s="4" t="s">
        <v>765</v>
      </c>
      <c r="AE500" s="4" t="s">
        <v>765</v>
      </c>
      <c r="AF500" s="4" t="s">
        <v>765</v>
      </c>
      <c r="AG500" s="4" t="s">
        <v>765</v>
      </c>
      <c r="AH500" s="4" t="s">
        <v>765</v>
      </c>
      <c r="AJ500" s="4" t="s">
        <v>765</v>
      </c>
      <c r="AK500" s="4" t="s">
        <v>765</v>
      </c>
      <c r="AL500" s="4" t="s">
        <v>765</v>
      </c>
      <c r="AM500" s="4" t="s">
        <v>765</v>
      </c>
      <c r="AN500" s="4" t="s">
        <v>765</v>
      </c>
      <c r="AO500" s="4" t="s">
        <v>765</v>
      </c>
      <c r="AP500" s="4" t="s">
        <v>765</v>
      </c>
      <c r="AQ500" s="4" t="s">
        <v>765</v>
      </c>
      <c r="AS500" s="4" t="s">
        <v>765</v>
      </c>
      <c r="AT500" s="4" t="s">
        <v>765</v>
      </c>
      <c r="AU500" s="4" t="s">
        <v>765</v>
      </c>
      <c r="AV500" s="4" t="s">
        <v>765</v>
      </c>
      <c r="AX500" s="4" t="s">
        <v>765</v>
      </c>
      <c r="AY500" s="4" t="s">
        <v>765</v>
      </c>
      <c r="AZ500" s="4" t="s">
        <v>765</v>
      </c>
      <c r="BA500" s="4" t="s">
        <v>765</v>
      </c>
      <c r="BB500" s="4" t="s">
        <v>765</v>
      </c>
      <c r="BD500" s="4" t="s">
        <v>765</v>
      </c>
      <c r="BE500" s="4" t="s">
        <v>765</v>
      </c>
      <c r="BF500" s="4" t="s">
        <v>765</v>
      </c>
      <c r="BH500" s="4" t="s">
        <v>765</v>
      </c>
      <c r="BI500" s="4" t="s">
        <v>765</v>
      </c>
      <c r="BJ500" s="4" t="s">
        <v>765</v>
      </c>
    </row>
    <row r="501" spans="1:71" x14ac:dyDescent="0.2">
      <c r="L501" s="4" t="s">
        <v>760</v>
      </c>
    </row>
    <row r="503" spans="1:71" x14ac:dyDescent="0.2">
      <c r="A503" s="137" t="s">
        <v>769</v>
      </c>
    </row>
    <row r="505" spans="1:71" x14ac:dyDescent="0.2">
      <c r="A505" s="146" t="s">
        <v>770</v>
      </c>
      <c r="B505" s="146" t="s">
        <v>771</v>
      </c>
      <c r="C505" s="37" t="s">
        <v>772</v>
      </c>
      <c r="D505" s="37" t="s">
        <v>773</v>
      </c>
      <c r="E505" s="27"/>
      <c r="F505" s="37" t="s">
        <v>774</v>
      </c>
      <c r="G505" s="37" t="s">
        <v>775</v>
      </c>
      <c r="H505" s="27"/>
      <c r="I505" s="37" t="s">
        <v>776</v>
      </c>
      <c r="J505" s="37" t="s">
        <v>777</v>
      </c>
      <c r="K505" s="27"/>
      <c r="L505" s="27"/>
      <c r="M505" s="36" t="s">
        <v>779</v>
      </c>
      <c r="N505" s="37" t="s">
        <v>778</v>
      </c>
      <c r="O505" s="27"/>
      <c r="P505" s="37" t="s">
        <v>781</v>
      </c>
      <c r="Q505" s="37" t="s">
        <v>782</v>
      </c>
      <c r="R505" s="27"/>
      <c r="S505" s="37" t="s">
        <v>783</v>
      </c>
      <c r="T505" s="37" t="s">
        <v>784</v>
      </c>
      <c r="U505" s="37" t="s">
        <v>785</v>
      </c>
      <c r="V505" s="37" t="s">
        <v>786</v>
      </c>
      <c r="W505" s="37" t="s">
        <v>787</v>
      </c>
      <c r="Y505" s="29" t="s">
        <v>788</v>
      </c>
      <c r="Z505" s="29" t="s">
        <v>791</v>
      </c>
      <c r="AF505" s="28" t="s">
        <v>563</v>
      </c>
      <c r="AG505" s="28" t="s">
        <v>587</v>
      </c>
      <c r="AH505" s="28" t="s">
        <v>588</v>
      </c>
      <c r="AI505" s="28" t="s">
        <v>589</v>
      </c>
      <c r="AJ505" s="28" t="s">
        <v>590</v>
      </c>
      <c r="AM505" s="28" t="s">
        <v>562</v>
      </c>
      <c r="AN505" s="28" t="s">
        <v>624</v>
      </c>
      <c r="AO505" s="28" t="s">
        <v>567</v>
      </c>
      <c r="AP505" s="28" t="s">
        <v>568</v>
      </c>
      <c r="AR505" s="28" t="s">
        <v>625</v>
      </c>
      <c r="AS505" s="28" t="s">
        <v>564</v>
      </c>
      <c r="AT505" s="27" t="s">
        <v>566</v>
      </c>
      <c r="AV505" s="29" t="s">
        <v>803</v>
      </c>
      <c r="AW505" s="29" t="s">
        <v>804</v>
      </c>
      <c r="AY505" s="29" t="s">
        <v>805</v>
      </c>
      <c r="AZ505" s="29" t="s">
        <v>806</v>
      </c>
      <c r="BA505" s="29" t="s">
        <v>807</v>
      </c>
      <c r="BB505" s="29" t="s">
        <v>808</v>
      </c>
      <c r="BC505" s="37" t="s">
        <v>845</v>
      </c>
    </row>
    <row r="506" spans="1:71" x14ac:dyDescent="0.2">
      <c r="A506" s="116" t="s">
        <v>950</v>
      </c>
      <c r="B506" s="116" t="s">
        <v>949</v>
      </c>
      <c r="C506" s="27" t="s">
        <v>948</v>
      </c>
      <c r="D506" s="27" t="s">
        <v>947</v>
      </c>
      <c r="E506" s="27"/>
      <c r="F506" s="27" t="s">
        <v>946</v>
      </c>
      <c r="G506" s="27" t="s">
        <v>945</v>
      </c>
      <c r="H506" s="27"/>
      <c r="I506" s="27" t="s">
        <v>944</v>
      </c>
      <c r="J506" s="27" t="s">
        <v>943</v>
      </c>
      <c r="K506" s="27"/>
      <c r="L506" s="27"/>
      <c r="M506" s="28" t="s">
        <v>941</v>
      </c>
      <c r="N506" s="27" t="s">
        <v>942</v>
      </c>
      <c r="O506" s="27"/>
      <c r="P506" s="27" t="s">
        <v>940</v>
      </c>
      <c r="Q506" s="27" t="s">
        <v>938</v>
      </c>
      <c r="R506" s="27"/>
      <c r="S506" s="27" t="s">
        <v>935</v>
      </c>
      <c r="T506" s="27" t="s">
        <v>933</v>
      </c>
      <c r="U506" s="27" t="s">
        <v>932</v>
      </c>
      <c r="V506" s="27" t="s">
        <v>936</v>
      </c>
      <c r="W506" s="27" t="s">
        <v>937</v>
      </c>
      <c r="Y506" s="4" t="s">
        <v>930</v>
      </c>
      <c r="Z506" s="4" t="s">
        <v>931</v>
      </c>
      <c r="AF506" s="4" t="s">
        <v>794</v>
      </c>
      <c r="AG506" s="4" t="s">
        <v>796</v>
      </c>
      <c r="AH506" s="4" t="s">
        <v>798</v>
      </c>
      <c r="AI506" s="4" t="s">
        <v>799</v>
      </c>
      <c r="AM506" s="4" t="s">
        <v>951</v>
      </c>
      <c r="AN506" s="4" t="s">
        <v>952</v>
      </c>
      <c r="AO506" s="4" t="s">
        <v>953</v>
      </c>
      <c r="AP506" s="4" t="s">
        <v>954</v>
      </c>
      <c r="AR506" s="4" t="s">
        <v>955</v>
      </c>
      <c r="AS506" s="4" t="s">
        <v>956</v>
      </c>
      <c r="AT506" s="4" t="s">
        <v>957</v>
      </c>
      <c r="AV506" s="4" t="s">
        <v>958</v>
      </c>
      <c r="AW506" s="4" t="s">
        <v>960</v>
      </c>
      <c r="AY506" s="4" t="s">
        <v>962</v>
      </c>
      <c r="AZ506" s="4" t="s">
        <v>963</v>
      </c>
      <c r="BA506" s="4" t="s">
        <v>964</v>
      </c>
      <c r="BB506" s="4" t="s">
        <v>1028</v>
      </c>
      <c r="BC506" s="27" t="s">
        <v>950</v>
      </c>
      <c r="BD506" s="4" t="s">
        <v>967</v>
      </c>
      <c r="BE506" s="4" t="s">
        <v>968</v>
      </c>
      <c r="BF506" s="4" t="s">
        <v>969</v>
      </c>
      <c r="BG506" s="4" t="s">
        <v>970</v>
      </c>
    </row>
    <row r="507" spans="1:71" x14ac:dyDescent="0.2">
      <c r="D507" s="27"/>
      <c r="E507" s="27"/>
      <c r="H507" s="27"/>
      <c r="K507" s="27"/>
      <c r="L507" s="28"/>
      <c r="M507" s="27"/>
      <c r="O507" s="27"/>
      <c r="Q507" s="27" t="s">
        <v>939</v>
      </c>
      <c r="R507" s="27"/>
      <c r="T507" s="27" t="s">
        <v>934</v>
      </c>
      <c r="U507" s="27"/>
      <c r="V507" s="27"/>
      <c r="W507" s="27"/>
      <c r="AF507" s="4" t="s">
        <v>795</v>
      </c>
      <c r="AG507" s="4" t="s">
        <v>797</v>
      </c>
      <c r="AI507" s="4" t="s">
        <v>800</v>
      </c>
      <c r="AV507" s="4" t="s">
        <v>959</v>
      </c>
      <c r="AW507" s="4" t="s">
        <v>961</v>
      </c>
      <c r="BB507" s="4" t="s">
        <v>966</v>
      </c>
      <c r="BI507" s="4" t="s">
        <v>810</v>
      </c>
      <c r="BJ507" s="4" t="s">
        <v>810</v>
      </c>
      <c r="BK507" s="4" t="s">
        <v>810</v>
      </c>
      <c r="BL507" s="4" t="s">
        <v>810</v>
      </c>
      <c r="BM507" s="4" t="s">
        <v>810</v>
      </c>
      <c r="BN507" s="4" t="s">
        <v>810</v>
      </c>
      <c r="BO507" s="4" t="s">
        <v>810</v>
      </c>
      <c r="BP507" s="4" t="s">
        <v>810</v>
      </c>
      <c r="BQ507" s="4" t="s">
        <v>810</v>
      </c>
      <c r="BR507" s="4" t="s">
        <v>810</v>
      </c>
      <c r="BS507" s="4" t="s">
        <v>810</v>
      </c>
    </row>
    <row r="508" spans="1:71" x14ac:dyDescent="0.2">
      <c r="A508" s="116"/>
      <c r="D508" s="27"/>
      <c r="E508" s="27"/>
      <c r="F508" s="27"/>
      <c r="H508" s="27"/>
      <c r="J508" s="27"/>
      <c r="K508" s="27"/>
      <c r="L508" s="28"/>
      <c r="M508" s="27"/>
      <c r="N508" s="27"/>
      <c r="O508" s="27"/>
      <c r="R508" s="27"/>
      <c r="U508" s="27"/>
      <c r="V508" s="27"/>
      <c r="W508" s="27"/>
      <c r="BI508" s="4" t="s">
        <v>811</v>
      </c>
      <c r="BJ508" s="4" t="s">
        <v>811</v>
      </c>
      <c r="BK508" s="4" t="s">
        <v>811</v>
      </c>
      <c r="BL508" s="4" t="s">
        <v>811</v>
      </c>
      <c r="BM508" s="4" t="s">
        <v>811</v>
      </c>
      <c r="BN508" s="4" t="s">
        <v>811</v>
      </c>
      <c r="BO508" s="4" t="s">
        <v>811</v>
      </c>
      <c r="BP508" s="4" t="s">
        <v>811</v>
      </c>
      <c r="BQ508" s="4" t="s">
        <v>811</v>
      </c>
      <c r="BR508" s="4" t="s">
        <v>811</v>
      </c>
      <c r="BS508" s="4" t="s">
        <v>811</v>
      </c>
    </row>
    <row r="509" spans="1:71" x14ac:dyDescent="0.2">
      <c r="A509" s="116"/>
      <c r="B509" s="116"/>
      <c r="C509" s="27"/>
      <c r="D509" s="27"/>
      <c r="E509" s="27"/>
      <c r="F509" s="27"/>
      <c r="G509" s="27"/>
      <c r="H509" s="27"/>
      <c r="J509" s="27"/>
      <c r="K509" s="27"/>
      <c r="L509" s="28"/>
      <c r="M509" s="27"/>
      <c r="N509" s="27"/>
      <c r="O509" s="27"/>
      <c r="R509" s="27"/>
      <c r="S509" s="27"/>
      <c r="U509" s="27"/>
      <c r="V509" s="27"/>
      <c r="W509" s="27"/>
    </row>
    <row r="510" spans="1:71" x14ac:dyDescent="0.2">
      <c r="A510" s="116"/>
      <c r="B510" s="116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R510" s="27"/>
      <c r="S510" s="27"/>
      <c r="T510" s="27"/>
      <c r="U510" s="27"/>
      <c r="V510" s="27"/>
      <c r="W510" s="27"/>
      <c r="BB510" s="4" t="s">
        <v>965</v>
      </c>
      <c r="BK510" s="4" t="s">
        <v>884</v>
      </c>
      <c r="BL510" s="4" t="s">
        <v>878</v>
      </c>
      <c r="BM510" s="4" t="str">
        <f>+CONCATENATE(BK510,BL510)</f>
        <v>PROGRAMA 55-* Incrementar la eficiencia y el efectivo ejercicio del derecho a pertenecer a una familia en favor de las niñas, niños y adolescentes MEDIANTE el seguimiento a la aplicación del modelo de gestión y cumplimiento al Convenio de la Haya de Adopción Internacional.</v>
      </c>
      <c r="BN510" s="4" t="s">
        <v>898</v>
      </c>
      <c r="BO510" s="4" t="s">
        <v>898</v>
      </c>
      <c r="BP510" s="4" t="s">
        <v>898</v>
      </c>
      <c r="BQ510" s="4" t="s">
        <v>898</v>
      </c>
      <c r="BR510" s="4" t="s">
        <v>898</v>
      </c>
      <c r="BS510" s="4" t="s">
        <v>898</v>
      </c>
    </row>
    <row r="511" spans="1:71" x14ac:dyDescent="0.2">
      <c r="A511" s="116"/>
      <c r="B511" s="116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R511" s="27"/>
      <c r="S511" s="27"/>
      <c r="T511" s="27"/>
      <c r="U511" s="27"/>
      <c r="V511" s="27"/>
      <c r="W511" s="27"/>
      <c r="BK511" s="4" t="s">
        <v>884</v>
      </c>
      <c r="BL511" s="4" t="s">
        <v>879</v>
      </c>
      <c r="BM511" s="4" t="str">
        <f t="shared" ref="BM511:BM566" si="0">+CONCATENATE(BK511,BL511)</f>
        <v>PROGRAMA 55-* Incrementar la eficiencia en la atención humanitaria integral MEDIANTE los procesos de respuesta y recuperación ante eventos adversos.</v>
      </c>
      <c r="BN511" s="4" t="s">
        <v>899</v>
      </c>
      <c r="BO511" s="4" t="s">
        <v>899</v>
      </c>
      <c r="BP511" s="4" t="s">
        <v>899</v>
      </c>
      <c r="BQ511" s="4" t="s">
        <v>899</v>
      </c>
      <c r="BR511" s="4" t="s">
        <v>899</v>
      </c>
      <c r="BS511" s="4" t="s">
        <v>899</v>
      </c>
    </row>
    <row r="512" spans="1:71" x14ac:dyDescent="0.2">
      <c r="BK512" s="4" t="s">
        <v>884</v>
      </c>
      <c r="BL512" s="4" t="s">
        <v>880</v>
      </c>
      <c r="BM512" s="4" t="str">
        <f t="shared" si="0"/>
        <v>PROGRAMA 55-* Incrementar la transversalización de la Gestión de Riesgos MEDIANTE el proceso de reducción de riesgos</v>
      </c>
      <c r="BN512" s="4" t="s">
        <v>900</v>
      </c>
      <c r="BO512" s="4" t="s">
        <v>900</v>
      </c>
      <c r="BP512" s="4" t="s">
        <v>900</v>
      </c>
      <c r="BQ512" s="4" t="s">
        <v>900</v>
      </c>
      <c r="BR512" s="4" t="s">
        <v>900</v>
      </c>
      <c r="BS512" s="4" t="s">
        <v>900</v>
      </c>
    </row>
    <row r="513" spans="6:71" x14ac:dyDescent="0.2">
      <c r="BF513" s="27" t="s">
        <v>575</v>
      </c>
      <c r="BG513" s="4">
        <f>+LEN(BF513)</f>
        <v>32</v>
      </c>
      <c r="BH513" s="4" t="s">
        <v>813</v>
      </c>
      <c r="BI513" s="4" t="str">
        <f>+RIGHT(BF513,25)</f>
        <v>ADMINISTRATIVA_FINANCIERA</v>
      </c>
      <c r="BK513" s="4" t="s">
        <v>884</v>
      </c>
      <c r="BL513" s="4" t="s">
        <v>881</v>
      </c>
      <c r="BM513" s="4" t="str">
        <f t="shared" si="0"/>
        <v>PROGRAMA 55-* Incrementar el desarrollo de estrategias de Prevención de Vulneración de Derechos MEDIANTE la validación, capacitación y seguimiento a la aplicación de metodologías de prevención para los servicios del MIES con acciones de coordinación intra e interinstitucional</v>
      </c>
      <c r="BN513" s="4" t="s">
        <v>901</v>
      </c>
      <c r="BO513" s="4" t="s">
        <v>901</v>
      </c>
      <c r="BP513" s="4" t="s">
        <v>901</v>
      </c>
      <c r="BQ513" s="4" t="s">
        <v>901</v>
      </c>
      <c r="BR513" s="4" t="s">
        <v>901</v>
      </c>
      <c r="BS513" s="4" t="s">
        <v>901</v>
      </c>
    </row>
    <row r="514" spans="6:71" x14ac:dyDescent="0.2">
      <c r="BF514" s="27" t="s">
        <v>819</v>
      </c>
      <c r="BG514" s="4">
        <f t="shared" ref="BG514:BG520" si="1">+LEN(BF514)</f>
        <v>28</v>
      </c>
      <c r="BH514" s="4" t="s">
        <v>820</v>
      </c>
      <c r="BI514" s="4" t="str">
        <f>+RIGHT(BF514,26)</f>
        <v>IDAD_DE_ASESORÍA_JURÍDICA_</v>
      </c>
      <c r="BK514" s="4" t="s">
        <v>884</v>
      </c>
      <c r="BL514" s="4" t="s">
        <v>882</v>
      </c>
      <c r="BM514" s="4" t="str">
        <f t="shared" si="0"/>
        <v>PROGRAMA 55-* Incrementar la calidad, eficiencia y corresponsabilidad de los servicios de Protección Especial MEDIANTE capacitación y acompañamiento técnico a los servicios, seguimiento a la implementación de normas técnicas y suscripción de convenios para la atención de los niños, niñas y adolescentes vulnerados en sus derechos o en riesgo.</v>
      </c>
      <c r="BN514" s="4" t="s">
        <v>902</v>
      </c>
      <c r="BO514" s="4" t="s">
        <v>902</v>
      </c>
      <c r="BP514" s="4" t="s">
        <v>902</v>
      </c>
      <c r="BQ514" s="4" t="s">
        <v>902</v>
      </c>
      <c r="BR514" s="4" t="s">
        <v>902</v>
      </c>
      <c r="BS514" s="4" t="s">
        <v>902</v>
      </c>
    </row>
    <row r="515" spans="6:71" x14ac:dyDescent="0.2">
      <c r="BF515" s="27" t="s">
        <v>603</v>
      </c>
      <c r="BG515" s="4">
        <f t="shared" si="1"/>
        <v>47</v>
      </c>
      <c r="BH515" s="4" t="s">
        <v>814</v>
      </c>
      <c r="BI515" s="4" t="str">
        <f t="shared" ref="BI515:BI520" si="2">+RIGHT(BF515,25)</f>
        <v>N_Y_PROCESOS_ESTRATÉGICOS</v>
      </c>
      <c r="BK515" s="4" t="s">
        <v>884</v>
      </c>
      <c r="BL515" s="4" t="s">
        <v>883</v>
      </c>
      <c r="BM515" s="4" t="str">
        <f t="shared" si="0"/>
        <v>PROGRAMA 55-* Incrementar la eficiencia en la gestión de ejecución de los convenios y tratados internacionales garantizando el ejercicio de los derechos de las niñas, niños y adolescentes MEDIANTE la generación de lineamentos, programas de prevención, capacitación, talleres y seguimiento.</v>
      </c>
      <c r="BN515" s="4" t="s">
        <v>903</v>
      </c>
      <c r="BO515" s="4" t="s">
        <v>903</v>
      </c>
      <c r="BP515" s="4" t="s">
        <v>903</v>
      </c>
      <c r="BQ515" s="4" t="s">
        <v>903</v>
      </c>
      <c r="BR515" s="4" t="s">
        <v>903</v>
      </c>
      <c r="BS515" s="4" t="s">
        <v>903</v>
      </c>
    </row>
    <row r="516" spans="6:71" x14ac:dyDescent="0.2">
      <c r="BF516" s="27" t="s">
        <v>821</v>
      </c>
      <c r="BG516" s="4">
        <f t="shared" si="1"/>
        <v>49</v>
      </c>
      <c r="BH516" s="4" t="s">
        <v>822</v>
      </c>
      <c r="BI516" s="4" t="str">
        <f t="shared" si="2"/>
        <v>_PARTICIPACIÓN_CIUDADANA_</v>
      </c>
      <c r="BM516" s="4" t="str">
        <f t="shared" si="0"/>
        <v/>
      </c>
      <c r="BN516" s="4" t="s">
        <v>110</v>
      </c>
      <c r="BO516" s="4" t="s">
        <v>110</v>
      </c>
      <c r="BP516" s="4" t="s">
        <v>110</v>
      </c>
      <c r="BQ516" s="4" t="s">
        <v>110</v>
      </c>
      <c r="BR516" s="4" t="s">
        <v>110</v>
      </c>
      <c r="BS516" s="4" t="s">
        <v>110</v>
      </c>
    </row>
    <row r="517" spans="6:71" x14ac:dyDescent="0.2">
      <c r="F517" s="4" t="s">
        <v>110</v>
      </c>
      <c r="BF517" s="27" t="s">
        <v>792</v>
      </c>
      <c r="BG517" s="4">
        <f t="shared" si="1"/>
        <v>24</v>
      </c>
      <c r="BH517" s="4" t="s">
        <v>815</v>
      </c>
      <c r="BI517" s="4" t="str">
        <f t="shared" si="2"/>
        <v>UNIDAD_DE_TRABAJO_SOCIAL</v>
      </c>
      <c r="BK517" s="4" t="s">
        <v>885</v>
      </c>
      <c r="BL517" s="4" t="s">
        <v>886</v>
      </c>
      <c r="BM517" s="4" t="str">
        <f t="shared" si="0"/>
        <v>PROGRAMA 56-* Incrementar la promoción del desarrollo de niñas y niños de 0 a 3 años de edad MEDIANTEel acceso, la calidad, y la rectoría de los servicios CNH de atención directa con la corresponsabilidad de las familias,la comunidad y el Estado.</v>
      </c>
      <c r="BN517" s="4" t="s">
        <v>904</v>
      </c>
      <c r="BO517" s="4" t="s">
        <v>904</v>
      </c>
      <c r="BP517" s="4" t="s">
        <v>904</v>
      </c>
      <c r="BQ517" s="4" t="s">
        <v>904</v>
      </c>
      <c r="BR517" s="4" t="s">
        <v>904</v>
      </c>
      <c r="BS517" s="4" t="s">
        <v>904</v>
      </c>
    </row>
    <row r="518" spans="6:71" x14ac:dyDescent="0.2">
      <c r="F518" s="4" t="s">
        <v>110</v>
      </c>
      <c r="BF518" s="27" t="s">
        <v>605</v>
      </c>
      <c r="BG518" s="4">
        <f t="shared" si="1"/>
        <v>30</v>
      </c>
      <c r="BH518" s="4" t="s">
        <v>816</v>
      </c>
      <c r="BI518" s="4" t="str">
        <f t="shared" si="2"/>
        <v>D_DE_SERVICIOS_Y_ATENCIÓN</v>
      </c>
      <c r="BK518" s="4" t="s">
        <v>885</v>
      </c>
      <c r="BL518" s="4" t="s">
        <v>887</v>
      </c>
      <c r="BM518" s="4" t="str">
        <f t="shared" si="0"/>
        <v>PROGRAMA 56-* Incrementar la promoción del desarrollo de niñas y niños de 1 a 3 años de edad MEDIANTE el acceso, la calidad, y la rectoría de los servicios CIBV de atención directa y operado por terceros corresponsabilidad de las familias,la comunidad y el Estado.</v>
      </c>
      <c r="BN518" s="4" t="s">
        <v>905</v>
      </c>
      <c r="BO518" s="4" t="s">
        <v>905</v>
      </c>
      <c r="BP518" s="4" t="s">
        <v>905</v>
      </c>
      <c r="BQ518" s="4" t="s">
        <v>905</v>
      </c>
      <c r="BR518" s="4" t="s">
        <v>905</v>
      </c>
      <c r="BS518" s="4" t="s">
        <v>905</v>
      </c>
    </row>
    <row r="519" spans="6:71" x14ac:dyDescent="0.2">
      <c r="F519" s="4" t="s">
        <v>110</v>
      </c>
      <c r="BF519" s="27" t="s">
        <v>606</v>
      </c>
      <c r="BG519" s="4">
        <f t="shared" si="1"/>
        <v>38</v>
      </c>
      <c r="BH519" s="4" t="s">
        <v>817</v>
      </c>
      <c r="BI519" s="4" t="str">
        <f t="shared" si="2"/>
        <v>MOCIÓN_Y_MOVILIDAD_SOCIAL</v>
      </c>
      <c r="BM519" s="4" t="str">
        <f t="shared" si="0"/>
        <v/>
      </c>
      <c r="BN519" s="4" t="s">
        <v>110</v>
      </c>
      <c r="BO519" s="4" t="s">
        <v>110</v>
      </c>
      <c r="BP519" s="4" t="s">
        <v>110</v>
      </c>
      <c r="BQ519" s="4" t="s">
        <v>110</v>
      </c>
      <c r="BR519" s="4" t="s">
        <v>110</v>
      </c>
      <c r="BS519" s="4" t="s">
        <v>110</v>
      </c>
    </row>
    <row r="520" spans="6:71" x14ac:dyDescent="0.2">
      <c r="F520" s="4" t="s">
        <v>110</v>
      </c>
      <c r="BF520" s="27" t="s">
        <v>812</v>
      </c>
      <c r="BG520" s="4">
        <f t="shared" si="1"/>
        <v>27</v>
      </c>
      <c r="BH520" s="4" t="s">
        <v>818</v>
      </c>
      <c r="BI520" s="4" t="str">
        <f t="shared" si="2"/>
        <v>ICINA_TÉCNICA_DISTRITALES</v>
      </c>
      <c r="BK520" s="4" t="s">
        <v>888</v>
      </c>
      <c r="BL520" s="4" t="s">
        <v>889</v>
      </c>
      <c r="BM520" s="4" t="str">
        <f t="shared" si="0"/>
        <v>PROGRAMA 57-* 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</v>
      </c>
      <c r="BN520" s="4" t="s">
        <v>906</v>
      </c>
      <c r="BO520" s="4" t="s">
        <v>906</v>
      </c>
      <c r="BP520" s="4" t="s">
        <v>906</v>
      </c>
      <c r="BQ520" s="4" t="s">
        <v>906</v>
      </c>
      <c r="BR520" s="4" t="s">
        <v>906</v>
      </c>
      <c r="BS520" s="4" t="s">
        <v>906</v>
      </c>
    </row>
    <row r="521" spans="6:71" x14ac:dyDescent="0.2">
      <c r="F521" s="4" t="s">
        <v>110</v>
      </c>
      <c r="BK521" s="4" t="s">
        <v>888</v>
      </c>
      <c r="BL521" s="4" t="s">
        <v>890</v>
      </c>
      <c r="BM521" s="4" t="str">
        <f t="shared" si="0"/>
        <v>PROGRAMA 57-* Incrementar la aplicación de la política de corresponsabilidad y su transversalización MEDIANTE la articulación, sensibilización, promoción y medición para el cumplimiento de las condicionalidades en el marco de la de acompañamiento familiar y servicios MIES.</v>
      </c>
      <c r="BN521" s="4" t="s">
        <v>907</v>
      </c>
      <c r="BO521" s="4" t="s">
        <v>907</v>
      </c>
      <c r="BP521" s="4" t="s">
        <v>907</v>
      </c>
      <c r="BQ521" s="4" t="s">
        <v>907</v>
      </c>
      <c r="BR521" s="4" t="s">
        <v>907</v>
      </c>
      <c r="BS521" s="4" t="s">
        <v>907</v>
      </c>
    </row>
    <row r="522" spans="6:71" x14ac:dyDescent="0.2">
      <c r="F522" s="4" t="s">
        <v>110</v>
      </c>
      <c r="BK522" s="4" t="s">
        <v>888</v>
      </c>
      <c r="BL522" s="4" t="s">
        <v>891</v>
      </c>
      <c r="BM522" s="4" t="str">
        <f t="shared" si="0"/>
        <v>PROGRAMA 57-* Incrementar la eficiencia de la política pública de inclusión económica orientada a los usuarios del Crédito de Desarrollo Humano y actores de la Economía Popular y Solidaria MEDIANTE el fortalecimiento organizativo y la promoción de la Economía Popular y Solidaria</v>
      </c>
      <c r="BN522" s="4" t="s">
        <v>908</v>
      </c>
      <c r="BO522" s="4" t="s">
        <v>908</v>
      </c>
      <c r="BP522" s="4" t="s">
        <v>908</v>
      </c>
      <c r="BQ522" s="4" t="s">
        <v>908</v>
      </c>
      <c r="BR522" s="4" t="s">
        <v>908</v>
      </c>
      <c r="BS522" s="4" t="s">
        <v>908</v>
      </c>
    </row>
    <row r="523" spans="6:71" x14ac:dyDescent="0.2">
      <c r="F523" s="4" t="s">
        <v>110</v>
      </c>
      <c r="BF523" s="27" t="s">
        <v>823</v>
      </c>
      <c r="BH523" s="4" t="s">
        <v>824</v>
      </c>
      <c r="BK523" s="4" t="s">
        <v>888</v>
      </c>
      <c r="BL523" s="4" t="s">
        <v>892</v>
      </c>
      <c r="BM523" s="4" t="str">
        <f t="shared" si="0"/>
        <v>PROGRAMA 57-* 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</v>
      </c>
      <c r="BN523" s="4" t="s">
        <v>909</v>
      </c>
      <c r="BO523" s="4" t="s">
        <v>909</v>
      </c>
      <c r="BP523" s="4" t="s">
        <v>909</v>
      </c>
      <c r="BQ523" s="4" t="s">
        <v>909</v>
      </c>
      <c r="BR523" s="4" t="s">
        <v>909</v>
      </c>
      <c r="BS523" s="4" t="s">
        <v>909</v>
      </c>
    </row>
    <row r="524" spans="6:71" x14ac:dyDescent="0.2">
      <c r="F524" s="4" t="s">
        <v>110</v>
      </c>
      <c r="BF524" s="27" t="s">
        <v>608</v>
      </c>
      <c r="BH524" s="4" t="s">
        <v>825</v>
      </c>
      <c r="BM524" s="4" t="str">
        <f t="shared" si="0"/>
        <v/>
      </c>
      <c r="BN524" s="4" t="s">
        <v>110</v>
      </c>
      <c r="BO524" s="4" t="s">
        <v>110</v>
      </c>
      <c r="BP524" s="4" t="s">
        <v>110</v>
      </c>
      <c r="BQ524" s="4" t="s">
        <v>110</v>
      </c>
      <c r="BR524" s="4" t="s">
        <v>110</v>
      </c>
      <c r="BS524" s="4" t="s">
        <v>110</v>
      </c>
    </row>
    <row r="525" spans="6:71" x14ac:dyDescent="0.2">
      <c r="F525" s="4" t="s">
        <v>110</v>
      </c>
      <c r="BF525" s="27" t="s">
        <v>609</v>
      </c>
      <c r="BH525" s="4" t="s">
        <v>826</v>
      </c>
      <c r="BK525" s="4" t="s">
        <v>895</v>
      </c>
      <c r="BL525" s="4" t="s">
        <v>893</v>
      </c>
      <c r="BM525" s="4" t="str">
        <f t="shared" si="0"/>
        <v>PROGRAMA 58-* Incrementar la calidad de la atención en jóvenes MEDIANTE la formulación de propuestas de política pública y sus respectivos instrumentos; generación y socialización de normativa técnica, programas de mejora, modelos de atención y gestión del servicio.</v>
      </c>
      <c r="BN525" s="4" t="s">
        <v>910</v>
      </c>
      <c r="BO525" s="4" t="s">
        <v>910</v>
      </c>
      <c r="BP525" s="4" t="s">
        <v>910</v>
      </c>
      <c r="BQ525" s="4" t="s">
        <v>910</v>
      </c>
      <c r="BR525" s="4" t="s">
        <v>910</v>
      </c>
      <c r="BS525" s="4" t="s">
        <v>910</v>
      </c>
    </row>
    <row r="526" spans="6:71" x14ac:dyDescent="0.2">
      <c r="F526" s="4" t="s">
        <v>110</v>
      </c>
      <c r="BK526" s="4" t="s">
        <v>895</v>
      </c>
      <c r="BL526" s="4" t="s">
        <v>894</v>
      </c>
      <c r="BM526" s="4" t="str">
        <f t="shared" si="0"/>
        <v>PROGRAMA 58-*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26" s="4" t="s">
        <v>911</v>
      </c>
      <c r="BO526" s="4" t="s">
        <v>911</v>
      </c>
      <c r="BP526" s="4" t="s">
        <v>911</v>
      </c>
      <c r="BQ526" s="4" t="s">
        <v>911</v>
      </c>
      <c r="BR526" s="4" t="s">
        <v>911</v>
      </c>
      <c r="BS526" s="4" t="s">
        <v>911</v>
      </c>
    </row>
    <row r="527" spans="6:71" x14ac:dyDescent="0.2">
      <c r="F527" s="4" t="s">
        <v>110</v>
      </c>
      <c r="BM527" s="4" t="str">
        <f t="shared" si="0"/>
        <v/>
      </c>
      <c r="BN527" s="4" t="s">
        <v>110</v>
      </c>
      <c r="BO527" s="4" t="s">
        <v>110</v>
      </c>
      <c r="BP527" s="4" t="s">
        <v>110</v>
      </c>
      <c r="BQ527" s="4" t="s">
        <v>110</v>
      </c>
      <c r="BR527" s="4" t="s">
        <v>110</v>
      </c>
      <c r="BS527" s="4" t="s">
        <v>110</v>
      </c>
    </row>
    <row r="528" spans="6:71" x14ac:dyDescent="0.2">
      <c r="F528" s="4" t="s">
        <v>110</v>
      </c>
      <c r="BF528" s="27" t="s">
        <v>575</v>
      </c>
      <c r="BG528" s="4" t="str">
        <f>RIGHT(BF528,16)</f>
        <v>ATIVA_FINANCIERA</v>
      </c>
      <c r="BK528" s="4" t="s">
        <v>896</v>
      </c>
      <c r="BL528" s="4" t="s">
        <v>894</v>
      </c>
      <c r="BM528" s="4" t="str">
        <f t="shared" si="0"/>
        <v>PROGRAMA 59-*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28" s="4" t="s">
        <v>912</v>
      </c>
      <c r="BO528" s="4" t="s">
        <v>912</v>
      </c>
      <c r="BP528" s="4" t="s">
        <v>912</v>
      </c>
      <c r="BQ528" s="4" t="s">
        <v>912</v>
      </c>
      <c r="BR528" s="4" t="s">
        <v>912</v>
      </c>
      <c r="BS528" s="4" t="s">
        <v>912</v>
      </c>
    </row>
    <row r="529" spans="1:71" x14ac:dyDescent="0.2">
      <c r="F529" s="4" t="s">
        <v>110</v>
      </c>
      <c r="BF529" s="27" t="s">
        <v>819</v>
      </c>
      <c r="BG529" s="4" t="str">
        <f t="shared" ref="BG529:BG535" si="3">RIGHT(BF529,16)</f>
        <v>ESORÍA_JURÍDICA_</v>
      </c>
      <c r="BK529" s="4" t="s">
        <v>896</v>
      </c>
      <c r="BL529" s="4" t="s">
        <v>894</v>
      </c>
      <c r="BM529" s="4" t="str">
        <f t="shared" si="0"/>
        <v>PROGRAMA 59-*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29" s="4" t="s">
        <v>912</v>
      </c>
      <c r="BO529" s="4" t="s">
        <v>912</v>
      </c>
      <c r="BP529" s="4" t="s">
        <v>912</v>
      </c>
      <c r="BQ529" s="4" t="s">
        <v>912</v>
      </c>
      <c r="BR529" s="4" t="s">
        <v>912</v>
      </c>
      <c r="BS529" s="4" t="s">
        <v>912</v>
      </c>
    </row>
    <row r="530" spans="1:71" x14ac:dyDescent="0.2">
      <c r="F530" s="4" t="s">
        <v>110</v>
      </c>
      <c r="BF530" s="27" t="s">
        <v>603</v>
      </c>
      <c r="BG530" s="4" t="str">
        <f t="shared" si="3"/>
        <v>SOS_ESTRATÉGICOS</v>
      </c>
      <c r="BK530" s="4" t="s">
        <v>896</v>
      </c>
      <c r="BL530" s="4" t="s">
        <v>894</v>
      </c>
      <c r="BM530" s="4" t="str">
        <f t="shared" si="0"/>
        <v>PROGRAMA 59-*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30" s="4" t="s">
        <v>912</v>
      </c>
      <c r="BO530" s="4" t="s">
        <v>912</v>
      </c>
      <c r="BP530" s="4" t="s">
        <v>912</v>
      </c>
      <c r="BQ530" s="4" t="s">
        <v>912</v>
      </c>
      <c r="BR530" s="4" t="s">
        <v>912</v>
      </c>
      <c r="BS530" s="4" t="s">
        <v>912</v>
      </c>
    </row>
    <row r="531" spans="1:71" x14ac:dyDescent="0.2">
      <c r="F531" s="4" t="s">
        <v>110</v>
      </c>
      <c r="BF531" s="27" t="s">
        <v>821</v>
      </c>
      <c r="BG531" s="4" t="str">
        <f t="shared" si="3"/>
        <v>ACIÓN_CIUDADANA_</v>
      </c>
      <c r="BM531" s="4" t="str">
        <f t="shared" si="0"/>
        <v/>
      </c>
      <c r="BN531" s="4" t="s">
        <v>110</v>
      </c>
      <c r="BO531" s="4" t="s">
        <v>110</v>
      </c>
      <c r="BP531" s="4" t="s">
        <v>110</v>
      </c>
      <c r="BQ531" s="4" t="s">
        <v>110</v>
      </c>
      <c r="BR531" s="4" t="s">
        <v>110</v>
      </c>
      <c r="BS531" s="4" t="s">
        <v>110</v>
      </c>
    </row>
    <row r="532" spans="1:71" x14ac:dyDescent="0.2">
      <c r="A532" s="130" t="s">
        <v>630</v>
      </c>
      <c r="B532" s="147" t="s">
        <v>369</v>
      </c>
      <c r="F532" s="4" t="s">
        <v>110</v>
      </c>
      <c r="BF532" s="27" t="s">
        <v>792</v>
      </c>
      <c r="BG532" s="4" t="str">
        <f t="shared" si="3"/>
        <v>E_TRABAJO_SOCIAL</v>
      </c>
      <c r="BK532" s="4" t="s">
        <v>897</v>
      </c>
      <c r="BL532" s="4" t="s">
        <v>893</v>
      </c>
      <c r="BM532" s="4" t="str">
        <f t="shared" si="0"/>
        <v>PROGRAMA 60-* Incrementar la calidad de la atención en jóvenes MEDIANTE la formulación de propuestas de política pública y sus respectivos instrumentos; generación y socialización de normativa técnica, programas de mejora, modelos de atención y gestión del servicio.</v>
      </c>
      <c r="BN532" s="4" t="s">
        <v>913</v>
      </c>
      <c r="BO532" s="4" t="s">
        <v>913</v>
      </c>
      <c r="BP532" s="4" t="s">
        <v>913</v>
      </c>
      <c r="BQ532" s="4" t="s">
        <v>913</v>
      </c>
      <c r="BR532" s="4" t="s">
        <v>913</v>
      </c>
      <c r="BS532" s="4" t="s">
        <v>913</v>
      </c>
    </row>
    <row r="533" spans="1:71" x14ac:dyDescent="0.2">
      <c r="A533" s="130" t="s">
        <v>626</v>
      </c>
      <c r="B533" s="147" t="s">
        <v>369</v>
      </c>
      <c r="F533" s="4" t="s">
        <v>110</v>
      </c>
      <c r="BF533" s="27" t="s">
        <v>605</v>
      </c>
      <c r="BG533" s="4" t="str">
        <f t="shared" si="3"/>
        <v>ICIOS_Y_ATENCIÓN</v>
      </c>
      <c r="BK533" s="4" t="s">
        <v>897</v>
      </c>
      <c r="BL533" s="4" t="s">
        <v>894</v>
      </c>
      <c r="BM533" s="4" t="str">
        <f t="shared" si="0"/>
        <v>PROGRAMA 60-*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33" s="4" t="s">
        <v>914</v>
      </c>
      <c r="BO533" s="4" t="s">
        <v>914</v>
      </c>
      <c r="BP533" s="4" t="s">
        <v>914</v>
      </c>
      <c r="BQ533" s="4" t="s">
        <v>914</v>
      </c>
      <c r="BR533" s="4" t="s">
        <v>914</v>
      </c>
      <c r="BS533" s="4" t="s">
        <v>914</v>
      </c>
    </row>
    <row r="534" spans="1:71" x14ac:dyDescent="0.2">
      <c r="A534" s="130" t="s">
        <v>625</v>
      </c>
      <c r="B534" s="147" t="s">
        <v>369</v>
      </c>
      <c r="F534" s="4" t="s">
        <v>110</v>
      </c>
      <c r="BF534" s="27" t="s">
        <v>606</v>
      </c>
      <c r="BG534" s="4" t="str">
        <f t="shared" si="3"/>
        <v>MOVILIDAD_SOCIAL</v>
      </c>
      <c r="BM534" s="4" t="str">
        <f t="shared" si="0"/>
        <v/>
      </c>
      <c r="BN534" s="4" t="s">
        <v>110</v>
      </c>
      <c r="BO534" s="4" t="s">
        <v>110</v>
      </c>
      <c r="BP534" s="4" t="s">
        <v>110</v>
      </c>
      <c r="BQ534" s="4" t="s">
        <v>110</v>
      </c>
      <c r="BR534" s="4" t="s">
        <v>110</v>
      </c>
      <c r="BS534" s="4" t="s">
        <v>110</v>
      </c>
    </row>
    <row r="535" spans="1:71" x14ac:dyDescent="0.2">
      <c r="A535" s="130" t="s">
        <v>1243</v>
      </c>
      <c r="B535" s="147" t="s">
        <v>369</v>
      </c>
      <c r="F535" s="4" t="s">
        <v>110</v>
      </c>
      <c r="BF535" s="27" t="s">
        <v>812</v>
      </c>
      <c r="BG535" s="4" t="str">
        <f t="shared" si="3"/>
        <v>NICA_DISTRITALES</v>
      </c>
      <c r="BM535" s="4" t="str">
        <f t="shared" si="0"/>
        <v/>
      </c>
      <c r="BN535" s="4" t="s">
        <v>110</v>
      </c>
      <c r="BO535" s="4" t="s">
        <v>110</v>
      </c>
      <c r="BP535" s="4" t="s">
        <v>110</v>
      </c>
      <c r="BQ535" s="4" t="s">
        <v>110</v>
      </c>
      <c r="BR535" s="4" t="s">
        <v>110</v>
      </c>
      <c r="BS535" s="4" t="s">
        <v>110</v>
      </c>
    </row>
    <row r="536" spans="1:71" x14ac:dyDescent="0.2">
      <c r="A536" s="130" t="s">
        <v>562</v>
      </c>
      <c r="B536" s="147" t="s">
        <v>369</v>
      </c>
      <c r="F536" s="4" t="s">
        <v>110</v>
      </c>
      <c r="BM536" s="4" t="str">
        <f t="shared" si="0"/>
        <v/>
      </c>
      <c r="BN536" s="4" t="s">
        <v>110</v>
      </c>
      <c r="BO536" s="4" t="s">
        <v>110</v>
      </c>
      <c r="BP536" s="4" t="s">
        <v>110</v>
      </c>
      <c r="BQ536" s="4" t="s">
        <v>110</v>
      </c>
      <c r="BR536" s="4" t="s">
        <v>110</v>
      </c>
      <c r="BS536" s="4" t="s">
        <v>110</v>
      </c>
    </row>
    <row r="537" spans="1:71" x14ac:dyDescent="0.2">
      <c r="A537" s="130" t="s">
        <v>587</v>
      </c>
      <c r="B537" s="147" t="s">
        <v>369</v>
      </c>
      <c r="F537" s="4" t="s">
        <v>110</v>
      </c>
      <c r="BM537" s="4" t="str">
        <f t="shared" si="0"/>
        <v/>
      </c>
      <c r="BN537" s="4" t="s">
        <v>110</v>
      </c>
      <c r="BO537" s="4" t="s">
        <v>110</v>
      </c>
      <c r="BP537" s="4" t="s">
        <v>110</v>
      </c>
      <c r="BQ537" s="4" t="s">
        <v>110</v>
      </c>
      <c r="BR537" s="4" t="s">
        <v>110</v>
      </c>
      <c r="BS537" s="4" t="s">
        <v>110</v>
      </c>
    </row>
    <row r="538" spans="1:71" x14ac:dyDescent="0.2">
      <c r="A538" s="130" t="s">
        <v>563</v>
      </c>
      <c r="B538" s="147" t="s">
        <v>369</v>
      </c>
      <c r="F538" s="4" t="s">
        <v>110</v>
      </c>
      <c r="BM538" s="4" t="str">
        <f t="shared" si="0"/>
        <v/>
      </c>
      <c r="BN538" s="4" t="s">
        <v>110</v>
      </c>
      <c r="BO538" s="4" t="s">
        <v>110</v>
      </c>
      <c r="BP538" s="4" t="s">
        <v>110</v>
      </c>
      <c r="BQ538" s="4" t="s">
        <v>110</v>
      </c>
      <c r="BR538" s="4" t="s">
        <v>110</v>
      </c>
      <c r="BS538" s="4" t="s">
        <v>110</v>
      </c>
    </row>
    <row r="539" spans="1:71" x14ac:dyDescent="0.2">
      <c r="A539" s="116" t="s">
        <v>588</v>
      </c>
      <c r="B539" s="147" t="s">
        <v>369</v>
      </c>
      <c r="F539" s="4" t="s">
        <v>110</v>
      </c>
      <c r="BM539" s="4" t="str">
        <f t="shared" si="0"/>
        <v/>
      </c>
      <c r="BN539" s="4" t="s">
        <v>110</v>
      </c>
      <c r="BO539" s="4" t="s">
        <v>110</v>
      </c>
      <c r="BP539" s="4" t="s">
        <v>110</v>
      </c>
      <c r="BQ539" s="4" t="s">
        <v>110</v>
      </c>
      <c r="BR539" s="4" t="s">
        <v>110</v>
      </c>
      <c r="BS539" s="4" t="s">
        <v>110</v>
      </c>
    </row>
    <row r="540" spans="1:71" x14ac:dyDescent="0.2">
      <c r="A540" s="116" t="s">
        <v>589</v>
      </c>
      <c r="B540" s="147" t="s">
        <v>369</v>
      </c>
      <c r="F540" s="4" t="s">
        <v>110</v>
      </c>
      <c r="BM540" s="4" t="str">
        <f t="shared" si="0"/>
        <v/>
      </c>
      <c r="BN540" s="4" t="s">
        <v>110</v>
      </c>
      <c r="BO540" s="4" t="s">
        <v>110</v>
      </c>
      <c r="BP540" s="4" t="s">
        <v>110</v>
      </c>
      <c r="BQ540" s="4" t="s">
        <v>110</v>
      </c>
      <c r="BR540" s="4" t="s">
        <v>110</v>
      </c>
      <c r="BS540" s="4" t="s">
        <v>110</v>
      </c>
    </row>
    <row r="541" spans="1:71" x14ac:dyDescent="0.2">
      <c r="A541" s="116" t="s">
        <v>590</v>
      </c>
      <c r="B541" s="147" t="s">
        <v>369</v>
      </c>
      <c r="BM541" s="4" t="str">
        <f t="shared" si="0"/>
        <v/>
      </c>
      <c r="BN541" s="4" t="s">
        <v>110</v>
      </c>
      <c r="BO541" s="4" t="s">
        <v>110</v>
      </c>
      <c r="BP541" s="4" t="s">
        <v>110</v>
      </c>
      <c r="BQ541" s="4" t="s">
        <v>110</v>
      </c>
      <c r="BR541" s="4" t="s">
        <v>110</v>
      </c>
      <c r="BS541" s="4" t="s">
        <v>110</v>
      </c>
    </row>
    <row r="542" spans="1:71" x14ac:dyDescent="0.2">
      <c r="A542" s="130" t="s">
        <v>631</v>
      </c>
      <c r="B542" s="147" t="s">
        <v>369</v>
      </c>
      <c r="BM542" s="4" t="str">
        <f t="shared" si="0"/>
        <v/>
      </c>
      <c r="BN542" s="4" t="s">
        <v>110</v>
      </c>
      <c r="BO542" s="4" t="s">
        <v>110</v>
      </c>
      <c r="BP542" s="4" t="s">
        <v>110</v>
      </c>
      <c r="BQ542" s="4" t="s">
        <v>110</v>
      </c>
      <c r="BR542" s="4" t="s">
        <v>110</v>
      </c>
      <c r="BS542" s="4" t="s">
        <v>110</v>
      </c>
    </row>
    <row r="543" spans="1:71" x14ac:dyDescent="0.2">
      <c r="A543" s="130" t="s">
        <v>627</v>
      </c>
      <c r="B543" s="147" t="s">
        <v>369</v>
      </c>
      <c r="BM543" s="4" t="str">
        <f t="shared" si="0"/>
        <v/>
      </c>
      <c r="BN543" s="4" t="s">
        <v>110</v>
      </c>
      <c r="BO543" s="4" t="s">
        <v>110</v>
      </c>
      <c r="BP543" s="4" t="s">
        <v>110</v>
      </c>
      <c r="BQ543" s="4" t="s">
        <v>110</v>
      </c>
      <c r="BR543" s="4" t="s">
        <v>110</v>
      </c>
      <c r="BS543" s="4" t="s">
        <v>110</v>
      </c>
    </row>
    <row r="544" spans="1:71" x14ac:dyDescent="0.2">
      <c r="A544" s="130" t="s">
        <v>564</v>
      </c>
      <c r="B544" s="147" t="s">
        <v>369</v>
      </c>
      <c r="BM544" s="4" t="str">
        <f t="shared" si="0"/>
        <v/>
      </c>
      <c r="BN544" s="4" t="s">
        <v>110</v>
      </c>
      <c r="BO544" s="4" t="s">
        <v>110</v>
      </c>
      <c r="BP544" s="4" t="s">
        <v>110</v>
      </c>
      <c r="BQ544" s="4" t="s">
        <v>110</v>
      </c>
      <c r="BR544" s="4" t="s">
        <v>110</v>
      </c>
      <c r="BS544" s="4" t="s">
        <v>110</v>
      </c>
    </row>
    <row r="545" spans="1:71" x14ac:dyDescent="0.2">
      <c r="A545" s="130" t="s">
        <v>565</v>
      </c>
      <c r="B545" s="147" t="s">
        <v>369</v>
      </c>
      <c r="BM545" s="4" t="str">
        <f t="shared" si="0"/>
        <v/>
      </c>
      <c r="BN545" s="4" t="s">
        <v>110</v>
      </c>
      <c r="BO545" s="4" t="s">
        <v>110</v>
      </c>
      <c r="BP545" s="4" t="s">
        <v>110</v>
      </c>
      <c r="BQ545" s="4" t="s">
        <v>110</v>
      </c>
      <c r="BR545" s="4" t="s">
        <v>110</v>
      </c>
      <c r="BS545" s="4" t="s">
        <v>110</v>
      </c>
    </row>
    <row r="546" spans="1:71" x14ac:dyDescent="0.2">
      <c r="A546" s="130" t="s">
        <v>624</v>
      </c>
      <c r="B546" s="147" t="s">
        <v>369</v>
      </c>
      <c r="BM546" s="4" t="str">
        <f t="shared" si="0"/>
        <v/>
      </c>
      <c r="BN546" s="4" t="s">
        <v>110</v>
      </c>
      <c r="BO546" s="4" t="s">
        <v>110</v>
      </c>
      <c r="BP546" s="4" t="s">
        <v>110</v>
      </c>
      <c r="BQ546" s="4" t="s">
        <v>110</v>
      </c>
      <c r="BR546" s="4" t="s">
        <v>110</v>
      </c>
      <c r="BS546" s="4" t="s">
        <v>110</v>
      </c>
    </row>
    <row r="547" spans="1:71" x14ac:dyDescent="0.2">
      <c r="A547" s="130" t="s">
        <v>567</v>
      </c>
      <c r="B547" s="147" t="s">
        <v>369</v>
      </c>
      <c r="BM547" s="4" t="str">
        <f t="shared" si="0"/>
        <v/>
      </c>
      <c r="BN547" s="4" t="s">
        <v>110</v>
      </c>
      <c r="BO547" s="4" t="s">
        <v>110</v>
      </c>
      <c r="BP547" s="4" t="s">
        <v>110</v>
      </c>
      <c r="BQ547" s="4" t="s">
        <v>110</v>
      </c>
      <c r="BR547" s="4" t="s">
        <v>110</v>
      </c>
      <c r="BS547" s="4" t="s">
        <v>110</v>
      </c>
    </row>
    <row r="548" spans="1:71" x14ac:dyDescent="0.2">
      <c r="A548" s="130" t="s">
        <v>632</v>
      </c>
      <c r="B548" s="147" t="s">
        <v>369</v>
      </c>
      <c r="D548" s="4" t="s">
        <v>110</v>
      </c>
      <c r="BM548" s="4" t="str">
        <f t="shared" si="0"/>
        <v/>
      </c>
      <c r="BN548" s="4" t="s">
        <v>110</v>
      </c>
      <c r="BO548" s="4" t="s">
        <v>110</v>
      </c>
      <c r="BP548" s="4" t="s">
        <v>110</v>
      </c>
      <c r="BQ548" s="4" t="s">
        <v>110</v>
      </c>
      <c r="BR548" s="4" t="s">
        <v>110</v>
      </c>
      <c r="BS548" s="4" t="s">
        <v>110</v>
      </c>
    </row>
    <row r="549" spans="1:71" x14ac:dyDescent="0.2">
      <c r="A549" s="130" t="s">
        <v>628</v>
      </c>
      <c r="B549" s="147" t="s">
        <v>369</v>
      </c>
      <c r="D549" s="4" t="s">
        <v>110</v>
      </c>
      <c r="BM549" s="4" t="str">
        <f t="shared" si="0"/>
        <v/>
      </c>
      <c r="BN549" s="4" t="s">
        <v>110</v>
      </c>
      <c r="BO549" s="4" t="s">
        <v>110</v>
      </c>
      <c r="BP549" s="4" t="s">
        <v>110</v>
      </c>
      <c r="BQ549" s="4" t="s">
        <v>110</v>
      </c>
      <c r="BR549" s="4" t="s">
        <v>110</v>
      </c>
      <c r="BS549" s="4" t="s">
        <v>110</v>
      </c>
    </row>
    <row r="550" spans="1:71" x14ac:dyDescent="0.2">
      <c r="A550" s="116" t="s">
        <v>566</v>
      </c>
      <c r="B550" s="147" t="s">
        <v>369</v>
      </c>
      <c r="D550" s="4" t="s">
        <v>110</v>
      </c>
      <c r="BM550" s="4" t="str">
        <f t="shared" si="0"/>
        <v/>
      </c>
      <c r="BN550" s="4" t="s">
        <v>110</v>
      </c>
      <c r="BO550" s="4" t="s">
        <v>110</v>
      </c>
      <c r="BP550" s="4" t="s">
        <v>110</v>
      </c>
      <c r="BQ550" s="4" t="s">
        <v>110</v>
      </c>
      <c r="BR550" s="4" t="s">
        <v>110</v>
      </c>
      <c r="BS550" s="4" t="s">
        <v>110</v>
      </c>
    </row>
    <row r="551" spans="1:71" x14ac:dyDescent="0.2">
      <c r="A551" s="130" t="s">
        <v>633</v>
      </c>
      <c r="B551" s="147" t="s">
        <v>369</v>
      </c>
      <c r="D551" s="4" t="s">
        <v>110</v>
      </c>
      <c r="BM551" s="4" t="str">
        <f t="shared" si="0"/>
        <v/>
      </c>
      <c r="BN551" s="4" t="s">
        <v>110</v>
      </c>
      <c r="BO551" s="4" t="s">
        <v>110</v>
      </c>
      <c r="BP551" s="4" t="s">
        <v>110</v>
      </c>
      <c r="BQ551" s="4" t="s">
        <v>110</v>
      </c>
      <c r="BR551" s="4" t="s">
        <v>110</v>
      </c>
      <c r="BS551" s="4" t="s">
        <v>110</v>
      </c>
    </row>
    <row r="552" spans="1:71" x14ac:dyDescent="0.2">
      <c r="A552" s="130" t="s">
        <v>629</v>
      </c>
      <c r="B552" s="147" t="s">
        <v>369</v>
      </c>
      <c r="D552" s="4" t="s">
        <v>110</v>
      </c>
      <c r="BM552" s="4" t="str">
        <f t="shared" si="0"/>
        <v/>
      </c>
      <c r="BN552" s="4" t="s">
        <v>110</v>
      </c>
      <c r="BO552" s="4" t="s">
        <v>110</v>
      </c>
      <c r="BP552" s="4" t="s">
        <v>110</v>
      </c>
      <c r="BQ552" s="4" t="s">
        <v>110</v>
      </c>
      <c r="BR552" s="4" t="s">
        <v>110</v>
      </c>
      <c r="BS552" s="4" t="s">
        <v>110</v>
      </c>
    </row>
    <row r="553" spans="1:71" x14ac:dyDescent="0.2">
      <c r="A553" s="130" t="s">
        <v>568</v>
      </c>
      <c r="B553" s="147" t="s">
        <v>369</v>
      </c>
      <c r="BM553" s="4" t="str">
        <f t="shared" si="0"/>
        <v/>
      </c>
      <c r="BN553" s="4" t="s">
        <v>110</v>
      </c>
      <c r="BO553" s="4" t="s">
        <v>110</v>
      </c>
      <c r="BP553" s="4" t="s">
        <v>110</v>
      </c>
      <c r="BQ553" s="4" t="s">
        <v>110</v>
      </c>
      <c r="BR553" s="4" t="s">
        <v>110</v>
      </c>
      <c r="BS553" s="4" t="s">
        <v>110</v>
      </c>
    </row>
    <row r="554" spans="1:71" x14ac:dyDescent="0.2">
      <c r="B554" s="148"/>
      <c r="BM554" s="4" t="str">
        <f t="shared" si="0"/>
        <v/>
      </c>
      <c r="BN554" s="4" t="s">
        <v>110</v>
      </c>
      <c r="BO554" s="4" t="s">
        <v>110</v>
      </c>
      <c r="BP554" s="4" t="s">
        <v>110</v>
      </c>
      <c r="BQ554" s="4" t="s">
        <v>110</v>
      </c>
      <c r="BR554" s="4" t="s">
        <v>110</v>
      </c>
      <c r="BS554" s="4" t="s">
        <v>110</v>
      </c>
    </row>
    <row r="555" spans="1:71" x14ac:dyDescent="0.2">
      <c r="A555" s="130" t="s">
        <v>844</v>
      </c>
      <c r="B555" s="148" t="s">
        <v>544</v>
      </c>
      <c r="BM555" s="4" t="str">
        <f t="shared" si="0"/>
        <v/>
      </c>
      <c r="BN555" s="4" t="s">
        <v>110</v>
      </c>
      <c r="BO555" s="4" t="s">
        <v>110</v>
      </c>
      <c r="BP555" s="4" t="s">
        <v>110</v>
      </c>
      <c r="BQ555" s="4" t="s">
        <v>110</v>
      </c>
      <c r="BR555" s="4" t="s">
        <v>110</v>
      </c>
      <c r="BS555" s="4" t="s">
        <v>110</v>
      </c>
    </row>
    <row r="556" spans="1:71" x14ac:dyDescent="0.2">
      <c r="A556" s="130" t="s">
        <v>844</v>
      </c>
      <c r="B556" s="148" t="s">
        <v>851</v>
      </c>
      <c r="BM556" s="4" t="str">
        <f t="shared" si="0"/>
        <v/>
      </c>
      <c r="BN556" s="4" t="s">
        <v>110</v>
      </c>
      <c r="BO556" s="4" t="s">
        <v>110</v>
      </c>
      <c r="BP556" s="4" t="s">
        <v>110</v>
      </c>
      <c r="BQ556" s="4" t="s">
        <v>110</v>
      </c>
      <c r="BR556" s="4" t="s">
        <v>110</v>
      </c>
      <c r="BS556" s="4" t="s">
        <v>110</v>
      </c>
    </row>
    <row r="557" spans="1:71" x14ac:dyDescent="0.2">
      <c r="A557" s="130" t="s">
        <v>571</v>
      </c>
      <c r="B557" s="148" t="s">
        <v>544</v>
      </c>
      <c r="BM557" s="4" t="str">
        <f t="shared" si="0"/>
        <v/>
      </c>
      <c r="BN557" s="4" t="s">
        <v>110</v>
      </c>
      <c r="BO557" s="4" t="s">
        <v>110</v>
      </c>
      <c r="BP557" s="4" t="s">
        <v>110</v>
      </c>
      <c r="BQ557" s="4" t="s">
        <v>110</v>
      </c>
      <c r="BR557" s="4" t="s">
        <v>110</v>
      </c>
      <c r="BS557" s="4" t="s">
        <v>110</v>
      </c>
    </row>
    <row r="558" spans="1:71" x14ac:dyDescent="0.2">
      <c r="A558" s="130" t="s">
        <v>571</v>
      </c>
      <c r="B558" s="148" t="s">
        <v>851</v>
      </c>
      <c r="BM558" s="4" t="str">
        <f t="shared" si="0"/>
        <v/>
      </c>
      <c r="BN558" s="4" t="s">
        <v>110</v>
      </c>
      <c r="BO558" s="4" t="s">
        <v>110</v>
      </c>
      <c r="BP558" s="4" t="s">
        <v>110</v>
      </c>
      <c r="BQ558" s="4" t="s">
        <v>110</v>
      </c>
      <c r="BR558" s="4" t="s">
        <v>110</v>
      </c>
      <c r="BS558" s="4" t="s">
        <v>110</v>
      </c>
    </row>
    <row r="559" spans="1:71" x14ac:dyDescent="0.2">
      <c r="A559" s="130" t="s">
        <v>573</v>
      </c>
      <c r="B559" s="148" t="s">
        <v>544</v>
      </c>
      <c r="BM559" s="4" t="str">
        <f t="shared" si="0"/>
        <v/>
      </c>
      <c r="BN559" s="4" t="s">
        <v>110</v>
      </c>
      <c r="BO559" s="4" t="s">
        <v>110</v>
      </c>
      <c r="BP559" s="4" t="s">
        <v>110</v>
      </c>
      <c r="BQ559" s="4" t="s">
        <v>110</v>
      </c>
      <c r="BR559" s="4" t="s">
        <v>110</v>
      </c>
      <c r="BS559" s="4" t="s">
        <v>110</v>
      </c>
    </row>
    <row r="560" spans="1:71" x14ac:dyDescent="0.2">
      <c r="A560" s="130" t="s">
        <v>1248</v>
      </c>
      <c r="B560" s="148"/>
      <c r="BM560" s="4" t="str">
        <f t="shared" si="0"/>
        <v/>
      </c>
      <c r="BN560" s="4" t="s">
        <v>110</v>
      </c>
      <c r="BO560" s="4" t="s">
        <v>110</v>
      </c>
      <c r="BP560" s="4" t="s">
        <v>110</v>
      </c>
      <c r="BQ560" s="4" t="s">
        <v>110</v>
      </c>
      <c r="BR560" s="4" t="s">
        <v>110</v>
      </c>
      <c r="BS560" s="4" t="s">
        <v>110</v>
      </c>
    </row>
    <row r="561" spans="1:71" x14ac:dyDescent="0.2">
      <c r="A561" s="116" t="s">
        <v>594</v>
      </c>
      <c r="B561" s="148"/>
      <c r="BM561" s="4" t="str">
        <f t="shared" si="0"/>
        <v/>
      </c>
      <c r="BN561" s="4" t="s">
        <v>110</v>
      </c>
      <c r="BO561" s="4" t="s">
        <v>110</v>
      </c>
      <c r="BP561" s="4" t="s">
        <v>110</v>
      </c>
      <c r="BQ561" s="4" t="s">
        <v>110</v>
      </c>
      <c r="BR561" s="4" t="s">
        <v>110</v>
      </c>
      <c r="BS561" s="4" t="s">
        <v>110</v>
      </c>
    </row>
    <row r="562" spans="1:71" x14ac:dyDescent="0.2">
      <c r="B562" s="148" t="s">
        <v>544</v>
      </c>
      <c r="BM562" s="4" t="str">
        <f t="shared" si="0"/>
        <v/>
      </c>
      <c r="BN562" s="4" t="s">
        <v>110</v>
      </c>
      <c r="BO562" s="4" t="s">
        <v>110</v>
      </c>
      <c r="BP562" s="4" t="s">
        <v>110</v>
      </c>
      <c r="BQ562" s="4" t="s">
        <v>110</v>
      </c>
      <c r="BR562" s="4" t="s">
        <v>110</v>
      </c>
      <c r="BS562" s="4" t="s">
        <v>110</v>
      </c>
    </row>
    <row r="563" spans="1:71" x14ac:dyDescent="0.2">
      <c r="A563" s="140" t="s">
        <v>71</v>
      </c>
      <c r="B563" s="148" t="s">
        <v>544</v>
      </c>
      <c r="BM563" s="4" t="str">
        <f t="shared" si="0"/>
        <v/>
      </c>
      <c r="BN563" s="4" t="s">
        <v>110</v>
      </c>
      <c r="BO563" s="4" t="s">
        <v>110</v>
      </c>
      <c r="BP563" s="4" t="s">
        <v>110</v>
      </c>
      <c r="BQ563" s="4" t="s">
        <v>110</v>
      </c>
      <c r="BR563" s="4" t="s">
        <v>110</v>
      </c>
      <c r="BS563" s="4" t="s">
        <v>110</v>
      </c>
    </row>
    <row r="564" spans="1:71" x14ac:dyDescent="0.2">
      <c r="A564" s="130" t="s">
        <v>595</v>
      </c>
      <c r="B564" s="148"/>
      <c r="BM564" s="4" t="str">
        <f t="shared" si="0"/>
        <v/>
      </c>
      <c r="BN564" s="4" t="s">
        <v>110</v>
      </c>
      <c r="BO564" s="4" t="s">
        <v>110</v>
      </c>
      <c r="BP564" s="4" t="s">
        <v>110</v>
      </c>
      <c r="BQ564" s="4" t="s">
        <v>110</v>
      </c>
      <c r="BR564" s="4" t="s">
        <v>110</v>
      </c>
      <c r="BS564" s="4" t="s">
        <v>110</v>
      </c>
    </row>
    <row r="565" spans="1:71" x14ac:dyDescent="0.2">
      <c r="A565" s="130" t="s">
        <v>596</v>
      </c>
      <c r="B565" s="148"/>
      <c r="BM565" s="4" t="str">
        <f t="shared" si="0"/>
        <v/>
      </c>
      <c r="BN565" s="4" t="s">
        <v>110</v>
      </c>
      <c r="BO565" s="4" t="s">
        <v>110</v>
      </c>
      <c r="BP565" s="4" t="s">
        <v>110</v>
      </c>
      <c r="BQ565" s="4" t="s">
        <v>110</v>
      </c>
      <c r="BR565" s="4" t="s">
        <v>110</v>
      </c>
      <c r="BS565" s="4" t="s">
        <v>110</v>
      </c>
    </row>
    <row r="566" spans="1:71" x14ac:dyDescent="0.2">
      <c r="A566" s="121"/>
      <c r="B566" s="148" t="s">
        <v>544</v>
      </c>
      <c r="BM566" s="4" t="str">
        <f t="shared" si="0"/>
        <v/>
      </c>
      <c r="BN566" s="4" t="s">
        <v>110</v>
      </c>
      <c r="BO566" s="4" t="s">
        <v>110</v>
      </c>
      <c r="BP566" s="4" t="s">
        <v>110</v>
      </c>
      <c r="BQ566" s="4" t="s">
        <v>110</v>
      </c>
      <c r="BR566" s="4" t="s">
        <v>110</v>
      </c>
      <c r="BS566" s="4" t="s">
        <v>110</v>
      </c>
    </row>
    <row r="567" spans="1:71" x14ac:dyDescent="0.2">
      <c r="A567" s="121"/>
      <c r="B567" s="148" t="s">
        <v>851</v>
      </c>
    </row>
    <row r="568" spans="1:71" x14ac:dyDescent="0.2">
      <c r="A568" s="149" t="s">
        <v>593</v>
      </c>
      <c r="B568" s="148" t="s">
        <v>544</v>
      </c>
    </row>
    <row r="569" spans="1:71" x14ac:dyDescent="0.2">
      <c r="A569" s="116" t="s">
        <v>574</v>
      </c>
      <c r="B569" s="148"/>
    </row>
    <row r="570" spans="1:71" x14ac:dyDescent="0.2">
      <c r="A570" s="116" t="s">
        <v>572</v>
      </c>
      <c r="B570" s="148"/>
    </row>
    <row r="571" spans="1:71" x14ac:dyDescent="0.2">
      <c r="B571" s="148"/>
    </row>
    <row r="572" spans="1:71" x14ac:dyDescent="0.2">
      <c r="A572" s="121"/>
      <c r="B572" s="148"/>
    </row>
    <row r="573" spans="1:71" x14ac:dyDescent="0.2">
      <c r="A573" s="121"/>
      <c r="B573" s="148"/>
    </row>
    <row r="574" spans="1:71" x14ac:dyDescent="0.2">
      <c r="A574" s="140" t="s">
        <v>73</v>
      </c>
      <c r="B574" s="148"/>
    </row>
    <row r="575" spans="1:71" x14ac:dyDescent="0.2">
      <c r="A575" s="130" t="s">
        <v>597</v>
      </c>
      <c r="B575" s="148" t="s">
        <v>543</v>
      </c>
    </row>
    <row r="576" spans="1:71" x14ac:dyDescent="0.2">
      <c r="A576" s="130" t="s">
        <v>598</v>
      </c>
      <c r="B576" s="148" t="s">
        <v>543</v>
      </c>
    </row>
    <row r="577" spans="1:2" x14ac:dyDescent="0.2">
      <c r="B577" s="148"/>
    </row>
    <row r="578" spans="1:2" x14ac:dyDescent="0.2">
      <c r="A578" s="140" t="s">
        <v>76</v>
      </c>
      <c r="B578" s="148"/>
    </row>
    <row r="579" spans="1:2" x14ac:dyDescent="0.2">
      <c r="A579" s="130" t="s">
        <v>780</v>
      </c>
      <c r="B579" s="148" t="s">
        <v>546</v>
      </c>
    </row>
    <row r="580" spans="1:2" x14ac:dyDescent="0.2">
      <c r="A580" s="130" t="s">
        <v>599</v>
      </c>
      <c r="B580" s="148" t="s">
        <v>546</v>
      </c>
    </row>
    <row r="581" spans="1:2" x14ac:dyDescent="0.2">
      <c r="B581" s="148"/>
    </row>
    <row r="582" spans="1:2" x14ac:dyDescent="0.2">
      <c r="B582" s="148"/>
    </row>
    <row r="583" spans="1:2" x14ac:dyDescent="0.2">
      <c r="A583" s="140" t="s">
        <v>77</v>
      </c>
      <c r="B583" s="148"/>
    </row>
    <row r="584" spans="1:2" x14ac:dyDescent="0.2">
      <c r="A584" s="130" t="s">
        <v>569</v>
      </c>
      <c r="B584" s="148" t="s">
        <v>542</v>
      </c>
    </row>
    <row r="585" spans="1:2" x14ac:dyDescent="0.2">
      <c r="A585" s="130" t="s">
        <v>570</v>
      </c>
      <c r="B585" s="148" t="s">
        <v>542</v>
      </c>
    </row>
    <row r="586" spans="1:2" x14ac:dyDescent="0.2">
      <c r="A586" s="130" t="s">
        <v>600</v>
      </c>
      <c r="B586" s="148" t="s">
        <v>542</v>
      </c>
    </row>
    <row r="587" spans="1:2" x14ac:dyDescent="0.2">
      <c r="A587" s="130" t="s">
        <v>601</v>
      </c>
      <c r="B587" s="148" t="s">
        <v>542</v>
      </c>
    </row>
    <row r="588" spans="1:2" x14ac:dyDescent="0.2">
      <c r="A588" s="130" t="s">
        <v>602</v>
      </c>
      <c r="B588" s="148" t="s">
        <v>542</v>
      </c>
    </row>
    <row r="589" spans="1:2" x14ac:dyDescent="0.2">
      <c r="A589" s="124"/>
      <c r="B589" s="148"/>
    </row>
    <row r="590" spans="1:2" x14ac:dyDescent="0.2">
      <c r="A590" s="118"/>
      <c r="B590" s="148"/>
    </row>
    <row r="591" spans="1:2" x14ac:dyDescent="0.2">
      <c r="A591" s="118"/>
      <c r="B591" s="148"/>
    </row>
    <row r="592" spans="1:2" x14ac:dyDescent="0.2">
      <c r="A592" s="140" t="s">
        <v>74</v>
      </c>
      <c r="B592" s="148"/>
    </row>
    <row r="593" spans="1:2" x14ac:dyDescent="0.2">
      <c r="A593" s="118" t="s">
        <v>789</v>
      </c>
      <c r="B593" s="148" t="s">
        <v>547</v>
      </c>
    </row>
    <row r="594" spans="1:2" x14ac:dyDescent="0.2">
      <c r="A594" s="118" t="s">
        <v>790</v>
      </c>
      <c r="B594" s="148" t="s">
        <v>545</v>
      </c>
    </row>
    <row r="595" spans="1:2" x14ac:dyDescent="0.2">
      <c r="B595" s="148"/>
    </row>
    <row r="596" spans="1:2" x14ac:dyDescent="0.2">
      <c r="B596" s="148"/>
    </row>
    <row r="597" spans="1:2" x14ac:dyDescent="0.2">
      <c r="B597" s="148"/>
    </row>
    <row r="598" spans="1:2" x14ac:dyDescent="0.2">
      <c r="B598" s="148"/>
    </row>
    <row r="599" spans="1:2" x14ac:dyDescent="0.2">
      <c r="A599" s="116" t="s">
        <v>575</v>
      </c>
      <c r="B599" s="147" t="s">
        <v>369</v>
      </c>
    </row>
    <row r="600" spans="1:2" x14ac:dyDescent="0.2">
      <c r="A600" s="116" t="s">
        <v>576</v>
      </c>
      <c r="B600" s="147" t="s">
        <v>369</v>
      </c>
    </row>
    <row r="601" spans="1:2" x14ac:dyDescent="0.2">
      <c r="A601" s="116" t="s">
        <v>603</v>
      </c>
      <c r="B601" s="147" t="s">
        <v>369</v>
      </c>
    </row>
    <row r="602" spans="1:2" x14ac:dyDescent="0.2">
      <c r="A602" s="116" t="s">
        <v>604</v>
      </c>
      <c r="B602" s="147" t="s">
        <v>369</v>
      </c>
    </row>
    <row r="603" spans="1:2" x14ac:dyDescent="0.2">
      <c r="A603" s="116" t="s">
        <v>792</v>
      </c>
      <c r="B603" s="148" t="s">
        <v>542</v>
      </c>
    </row>
    <row r="604" spans="1:2" x14ac:dyDescent="0.2">
      <c r="B604" s="148" t="s">
        <v>543</v>
      </c>
    </row>
    <row r="605" spans="1:2" x14ac:dyDescent="0.2">
      <c r="B605" s="148" t="s">
        <v>544</v>
      </c>
    </row>
    <row r="606" spans="1:2" x14ac:dyDescent="0.2">
      <c r="B606" s="148" t="s">
        <v>545</v>
      </c>
    </row>
    <row r="607" spans="1:2" x14ac:dyDescent="0.2">
      <c r="B607" s="148" t="s">
        <v>546</v>
      </c>
    </row>
    <row r="608" spans="1:2" x14ac:dyDescent="0.2">
      <c r="B608" s="148" t="s">
        <v>547</v>
      </c>
    </row>
    <row r="609" spans="1:9" x14ac:dyDescent="0.2">
      <c r="B609" s="148" t="s">
        <v>851</v>
      </c>
    </row>
    <row r="610" spans="1:9" x14ac:dyDescent="0.2">
      <c r="B610" s="148"/>
    </row>
    <row r="611" spans="1:9" x14ac:dyDescent="0.2">
      <c r="A611" s="116" t="s">
        <v>605</v>
      </c>
      <c r="B611" s="148" t="s">
        <v>542</v>
      </c>
    </row>
    <row r="612" spans="1:9" x14ac:dyDescent="0.2">
      <c r="B612" s="148" t="s">
        <v>543</v>
      </c>
    </row>
    <row r="613" spans="1:9" x14ac:dyDescent="0.2">
      <c r="B613" s="148" t="s">
        <v>545</v>
      </c>
    </row>
    <row r="614" spans="1:9" x14ac:dyDescent="0.2">
      <c r="B614" s="148" t="s">
        <v>546</v>
      </c>
    </row>
    <row r="615" spans="1:9" x14ac:dyDescent="0.2">
      <c r="B615" s="148" t="s">
        <v>547</v>
      </c>
    </row>
    <row r="616" spans="1:9" x14ac:dyDescent="0.2">
      <c r="B616" s="148"/>
    </row>
    <row r="617" spans="1:9" x14ac:dyDescent="0.2">
      <c r="B617" s="148"/>
    </row>
    <row r="618" spans="1:9" x14ac:dyDescent="0.2">
      <c r="B618" s="148"/>
    </row>
    <row r="619" spans="1:9" x14ac:dyDescent="0.2">
      <c r="B619" s="148"/>
    </row>
    <row r="620" spans="1:9" ht="12.75" x14ac:dyDescent="0.2">
      <c r="A620" s="116" t="s">
        <v>606</v>
      </c>
      <c r="B620" s="148" t="s">
        <v>542</v>
      </c>
      <c r="E620" s="28" t="s">
        <v>1243</v>
      </c>
      <c r="F620" s="4" t="s">
        <v>1244</v>
      </c>
      <c r="G620" s="43" t="s">
        <v>1023</v>
      </c>
      <c r="I620" s="4" t="str">
        <f>CONCATENATE("7. ",G620)</f>
        <v>7. 7. INCENTIVAR UNA SOCIEDAD PARTICIPATIVA, CON UN ESTADO CERCANO AL SERVICIO DE LA CIUDADANÍA</v>
      </c>
    </row>
    <row r="621" spans="1:9" ht="12.75" x14ac:dyDescent="0.2">
      <c r="B621" s="148" t="s">
        <v>544</v>
      </c>
      <c r="E621" s="28" t="s">
        <v>565</v>
      </c>
      <c r="F621" s="4" t="s">
        <v>1026</v>
      </c>
      <c r="G621" s="43" t="s">
        <v>1023</v>
      </c>
      <c r="I621" s="4" t="str">
        <f>CONCATENATE("1. ",G621)</f>
        <v>1. 7. INCENTIVAR UNA SOCIEDAD PARTICIPATIVA, CON UN ESTADO CERCANO AL SERVICIO DE LA CIUDADANÍA</v>
      </c>
    </row>
    <row r="622" spans="1:9" ht="12.75" x14ac:dyDescent="0.2">
      <c r="B622" s="148" t="s">
        <v>851</v>
      </c>
      <c r="E622" s="28" t="s">
        <v>625</v>
      </c>
      <c r="F622" s="4" t="s">
        <v>982</v>
      </c>
      <c r="G622" s="43" t="s">
        <v>1023</v>
      </c>
      <c r="I622" s="4" t="str">
        <f t="shared" ref="I622:I649" si="4">CONCATENATE("7. ",G622)</f>
        <v>7. 7. INCENTIVAR UNA SOCIEDAD PARTICIPATIVA, CON UN ESTADO CERCANO AL SERVICIO DE LA CIUDADANÍA</v>
      </c>
    </row>
    <row r="623" spans="1:9" ht="12.75" x14ac:dyDescent="0.2">
      <c r="B623" s="148"/>
      <c r="E623" s="28" t="s">
        <v>564</v>
      </c>
      <c r="F623" s="4" t="s">
        <v>983</v>
      </c>
      <c r="G623" s="43" t="s">
        <v>1023</v>
      </c>
      <c r="I623" s="4" t="str">
        <f t="shared" si="4"/>
        <v>7. 7. INCENTIVAR UNA SOCIEDAD PARTICIPATIVA, CON UN ESTADO CERCANO AL SERVICIO DE LA CIUDADANÍA</v>
      </c>
    </row>
    <row r="624" spans="1:9" ht="12.75" x14ac:dyDescent="0.2">
      <c r="A624" s="116" t="s">
        <v>812</v>
      </c>
      <c r="B624" s="147" t="s">
        <v>369</v>
      </c>
      <c r="E624" s="27" t="s">
        <v>566</v>
      </c>
      <c r="F624" s="4" t="s">
        <v>984</v>
      </c>
      <c r="G624" s="43" t="s">
        <v>1023</v>
      </c>
      <c r="I624" s="4" t="str">
        <f t="shared" si="4"/>
        <v>7. 7. INCENTIVAR UNA SOCIEDAD PARTICIPATIVA, CON UN ESTADO CERCANO AL SERVICIO DE LA CIUDADANÍA</v>
      </c>
    </row>
    <row r="625" spans="1:9" ht="12.75" x14ac:dyDescent="0.2">
      <c r="B625" s="148" t="s">
        <v>542</v>
      </c>
      <c r="E625" s="28" t="s">
        <v>562</v>
      </c>
      <c r="F625" s="4" t="s">
        <v>985</v>
      </c>
      <c r="G625" s="43" t="s">
        <v>1023</v>
      </c>
      <c r="I625" s="4" t="str">
        <f t="shared" si="4"/>
        <v>7. 7. INCENTIVAR UNA SOCIEDAD PARTICIPATIVA, CON UN ESTADO CERCANO AL SERVICIO DE LA CIUDADANÍA</v>
      </c>
    </row>
    <row r="626" spans="1:9" ht="12.75" x14ac:dyDescent="0.2">
      <c r="B626" s="148" t="s">
        <v>543</v>
      </c>
      <c r="E626" s="28" t="s">
        <v>624</v>
      </c>
      <c r="F626" s="4" t="s">
        <v>986</v>
      </c>
      <c r="G626" s="43" t="s">
        <v>1023</v>
      </c>
      <c r="I626" s="4" t="str">
        <f t="shared" si="4"/>
        <v>7. 7. INCENTIVAR UNA SOCIEDAD PARTICIPATIVA, CON UN ESTADO CERCANO AL SERVICIO DE LA CIUDADANÍA</v>
      </c>
    </row>
    <row r="627" spans="1:9" ht="12.75" x14ac:dyDescent="0.2">
      <c r="B627" s="148" t="s">
        <v>544</v>
      </c>
      <c r="E627" s="28" t="s">
        <v>567</v>
      </c>
      <c r="F627" s="4" t="s">
        <v>987</v>
      </c>
      <c r="G627" s="43" t="s">
        <v>1023</v>
      </c>
      <c r="I627" s="4" t="str">
        <f t="shared" si="4"/>
        <v>7. 7. INCENTIVAR UNA SOCIEDAD PARTICIPATIVA, CON UN ESTADO CERCANO AL SERVICIO DE LA CIUDADANÍA</v>
      </c>
    </row>
    <row r="628" spans="1:9" ht="12.75" x14ac:dyDescent="0.2">
      <c r="B628" s="148" t="s">
        <v>545</v>
      </c>
      <c r="E628" s="28" t="s">
        <v>802</v>
      </c>
      <c r="F628" s="4" t="s">
        <v>988</v>
      </c>
      <c r="G628" s="43" t="s">
        <v>1023</v>
      </c>
      <c r="I628" s="4" t="str">
        <f t="shared" si="4"/>
        <v>7. 7. INCENTIVAR UNA SOCIEDAD PARTICIPATIVA, CON UN ESTADO CERCANO AL SERVICIO DE LA CIUDADANÍA</v>
      </c>
    </row>
    <row r="629" spans="1:9" ht="12.75" x14ac:dyDescent="0.2">
      <c r="B629" s="148" t="s">
        <v>546</v>
      </c>
      <c r="E629" s="28" t="s">
        <v>587</v>
      </c>
      <c r="F629" s="4" t="s">
        <v>989</v>
      </c>
      <c r="G629" s="43" t="s">
        <v>1023</v>
      </c>
      <c r="I629" s="4" t="str">
        <f t="shared" si="4"/>
        <v>7. 7. INCENTIVAR UNA SOCIEDAD PARTICIPATIVA, CON UN ESTADO CERCANO AL SERVICIO DE LA CIUDADANÍA</v>
      </c>
    </row>
    <row r="630" spans="1:9" ht="12.75" x14ac:dyDescent="0.2">
      <c r="B630" s="148" t="s">
        <v>547</v>
      </c>
      <c r="E630" s="28" t="s">
        <v>563</v>
      </c>
      <c r="F630" s="4" t="s">
        <v>990</v>
      </c>
      <c r="G630" s="43" t="s">
        <v>1023</v>
      </c>
      <c r="I630" s="4" t="str">
        <f t="shared" si="4"/>
        <v>7. 7. INCENTIVAR UNA SOCIEDAD PARTICIPATIVA, CON UN ESTADO CERCANO AL SERVICIO DE LA CIUDADANÍA</v>
      </c>
    </row>
    <row r="631" spans="1:9" ht="12.75" x14ac:dyDescent="0.2">
      <c r="B631" s="148" t="s">
        <v>851</v>
      </c>
      <c r="E631" s="27" t="s">
        <v>588</v>
      </c>
      <c r="F631" s="4" t="s">
        <v>991</v>
      </c>
      <c r="G631" s="43" t="s">
        <v>1023</v>
      </c>
      <c r="I631" s="4" t="str">
        <f t="shared" si="4"/>
        <v>7. 7. INCENTIVAR UNA SOCIEDAD PARTICIPATIVA, CON UN ESTADO CERCANO AL SERVICIO DE LA CIUDADANÍA</v>
      </c>
    </row>
    <row r="632" spans="1:9" ht="12.75" x14ac:dyDescent="0.2">
      <c r="E632" s="27" t="s">
        <v>589</v>
      </c>
      <c r="F632" s="4" t="s">
        <v>992</v>
      </c>
      <c r="G632" s="43" t="s">
        <v>1023</v>
      </c>
      <c r="I632" s="4" t="str">
        <f t="shared" si="4"/>
        <v>7. 7. INCENTIVAR UNA SOCIEDAD PARTICIPATIVA, CON UN ESTADO CERCANO AL SERVICIO DE LA CIUDADANÍA</v>
      </c>
    </row>
    <row r="633" spans="1:9" ht="12.75" x14ac:dyDescent="0.2">
      <c r="A633" s="116"/>
      <c r="B633" s="147"/>
      <c r="E633" s="27" t="s">
        <v>590</v>
      </c>
      <c r="F633" s="4" t="s">
        <v>993</v>
      </c>
      <c r="G633" s="43" t="s">
        <v>1023</v>
      </c>
      <c r="I633" s="4" t="str">
        <f t="shared" si="4"/>
        <v>7. 7. INCENTIVAR UNA SOCIEDAD PARTICIPATIVA, CON UN ESTADO CERCANO AL SERVICIO DE LA CIUDADANÍA</v>
      </c>
    </row>
    <row r="634" spans="1:9" ht="12.75" x14ac:dyDescent="0.2">
      <c r="A634" s="116"/>
      <c r="B634" s="147"/>
      <c r="E634" s="28" t="s">
        <v>630</v>
      </c>
      <c r="F634" s="4" t="s">
        <v>994</v>
      </c>
      <c r="G634" s="43" t="s">
        <v>1023</v>
      </c>
      <c r="I634" s="4" t="str">
        <f t="shared" si="4"/>
        <v>7. 7. INCENTIVAR UNA SOCIEDAD PARTICIPATIVA, CON UN ESTADO CERCANO AL SERVICIO DE LA CIUDADANÍA</v>
      </c>
    </row>
    <row r="635" spans="1:9" ht="12.75" x14ac:dyDescent="0.2">
      <c r="A635" s="116"/>
      <c r="B635" s="147"/>
      <c r="E635" s="28" t="s">
        <v>631</v>
      </c>
      <c r="F635" s="4" t="s">
        <v>995</v>
      </c>
      <c r="G635" s="43" t="s">
        <v>1023</v>
      </c>
      <c r="I635" s="4" t="str">
        <f t="shared" si="4"/>
        <v>7. 7. INCENTIVAR UNA SOCIEDAD PARTICIPATIVA, CON UN ESTADO CERCANO AL SERVICIO DE LA CIUDADANÍA</v>
      </c>
    </row>
    <row r="636" spans="1:9" ht="12.75" x14ac:dyDescent="0.2">
      <c r="A636" s="116"/>
      <c r="B636" s="147"/>
      <c r="E636" s="28" t="s">
        <v>632</v>
      </c>
      <c r="F636" s="4" t="s">
        <v>996</v>
      </c>
      <c r="G636" s="43" t="s">
        <v>1023</v>
      </c>
      <c r="I636" s="4" t="str">
        <f>CONCATENATE("1. ",G636)</f>
        <v>1. 7. INCENTIVAR UNA SOCIEDAD PARTICIPATIVA, CON UN ESTADO CERCANO AL SERVICIO DE LA CIUDADANÍA</v>
      </c>
    </row>
    <row r="637" spans="1:9" ht="12.75" x14ac:dyDescent="0.2">
      <c r="A637" s="116" t="s">
        <v>607</v>
      </c>
      <c r="B637" s="148" t="s">
        <v>542</v>
      </c>
      <c r="E637" s="28" t="s">
        <v>633</v>
      </c>
      <c r="F637" s="4" t="s">
        <v>981</v>
      </c>
      <c r="G637" s="43" t="s">
        <v>1023</v>
      </c>
      <c r="I637" s="4" t="str">
        <f t="shared" si="4"/>
        <v>7. 7. INCENTIVAR UNA SOCIEDAD PARTICIPATIVA, CON UN ESTADO CERCANO AL SERVICIO DE LA CIUDADANÍA</v>
      </c>
    </row>
    <row r="638" spans="1:9" ht="12.75" x14ac:dyDescent="0.2">
      <c r="A638" s="116" t="s">
        <v>608</v>
      </c>
      <c r="B638" s="148" t="s">
        <v>542</v>
      </c>
      <c r="E638" s="28" t="s">
        <v>626</v>
      </c>
      <c r="F638" s="4" t="s">
        <v>997</v>
      </c>
      <c r="G638" s="43" t="s">
        <v>1023</v>
      </c>
      <c r="I638" s="4" t="str">
        <f t="shared" si="4"/>
        <v>7. 7. INCENTIVAR UNA SOCIEDAD PARTICIPATIVA, CON UN ESTADO CERCANO AL SERVICIO DE LA CIUDADANÍA</v>
      </c>
    </row>
    <row r="639" spans="1:9" ht="12.75" x14ac:dyDescent="0.2">
      <c r="B639" s="148" t="s">
        <v>543</v>
      </c>
      <c r="E639" s="28" t="s">
        <v>627</v>
      </c>
      <c r="F639" s="4" t="s">
        <v>998</v>
      </c>
      <c r="G639" s="43" t="s">
        <v>1023</v>
      </c>
      <c r="I639" s="4" t="str">
        <f t="shared" si="4"/>
        <v>7. 7. INCENTIVAR UNA SOCIEDAD PARTICIPATIVA, CON UN ESTADO CERCANO AL SERVICIO DE LA CIUDADANÍA</v>
      </c>
    </row>
    <row r="640" spans="1:9" ht="12.75" x14ac:dyDescent="0.2">
      <c r="B640" s="148" t="s">
        <v>545</v>
      </c>
      <c r="E640" s="28" t="s">
        <v>628</v>
      </c>
      <c r="F640" s="4" t="s">
        <v>987</v>
      </c>
      <c r="G640" s="43" t="s">
        <v>1023</v>
      </c>
      <c r="I640" s="4" t="str">
        <f t="shared" si="4"/>
        <v>7. 7. INCENTIVAR UNA SOCIEDAD PARTICIPATIVA, CON UN ESTADO CERCANO AL SERVICIO DE LA CIUDADANÍA</v>
      </c>
    </row>
    <row r="641" spans="1:14" ht="12.75" x14ac:dyDescent="0.2">
      <c r="B641" s="148" t="s">
        <v>546</v>
      </c>
      <c r="E641" s="28" t="s">
        <v>629</v>
      </c>
      <c r="F641" s="4" t="s">
        <v>999</v>
      </c>
      <c r="G641" s="43" t="s">
        <v>1023</v>
      </c>
      <c r="I641" s="4" t="str">
        <f t="shared" si="4"/>
        <v>7. 7. INCENTIVAR UNA SOCIEDAD PARTICIPATIVA, CON UN ESTADO CERCANO AL SERVICIO DE LA CIUDADANÍA</v>
      </c>
    </row>
    <row r="642" spans="1:14" ht="12.75" x14ac:dyDescent="0.2">
      <c r="B642" s="148" t="s">
        <v>547</v>
      </c>
      <c r="E642" s="27" t="s">
        <v>575</v>
      </c>
      <c r="F642" s="4" t="s">
        <v>1000</v>
      </c>
      <c r="G642" s="43" t="s">
        <v>1023</v>
      </c>
      <c r="I642" s="4" t="str">
        <f t="shared" si="4"/>
        <v>7. 7. INCENTIVAR UNA SOCIEDAD PARTICIPATIVA, CON UN ESTADO CERCANO AL SERVICIO DE LA CIUDADANÍA</v>
      </c>
    </row>
    <row r="643" spans="1:14" ht="12.75" x14ac:dyDescent="0.2">
      <c r="B643" s="148"/>
      <c r="E643" s="27" t="s">
        <v>576</v>
      </c>
      <c r="F643" s="4" t="s">
        <v>1001</v>
      </c>
      <c r="G643" s="43" t="s">
        <v>1023</v>
      </c>
      <c r="I643" s="4" t="str">
        <f t="shared" si="4"/>
        <v>7. 7. INCENTIVAR UNA SOCIEDAD PARTICIPATIVA, CON UN ESTADO CERCANO AL SERVICIO DE LA CIUDADANÍA</v>
      </c>
    </row>
    <row r="644" spans="1:14" ht="12.75" x14ac:dyDescent="0.2">
      <c r="A644" s="116" t="s">
        <v>609</v>
      </c>
      <c r="B644" s="148" t="s">
        <v>544</v>
      </c>
      <c r="E644" s="27" t="s">
        <v>603</v>
      </c>
      <c r="F644" s="4" t="s">
        <v>1002</v>
      </c>
      <c r="G644" s="43" t="s">
        <v>1023</v>
      </c>
      <c r="I644" s="4" t="str">
        <f t="shared" si="4"/>
        <v>7. 7. INCENTIVAR UNA SOCIEDAD PARTICIPATIVA, CON UN ESTADO CERCANO AL SERVICIO DE LA CIUDADANÍA</v>
      </c>
    </row>
    <row r="645" spans="1:14" ht="12.75" x14ac:dyDescent="0.2">
      <c r="B645" s="75">
        <v>97</v>
      </c>
      <c r="E645" s="27" t="s">
        <v>604</v>
      </c>
      <c r="F645" s="4" t="s">
        <v>1003</v>
      </c>
      <c r="G645" s="43" t="s">
        <v>1023</v>
      </c>
      <c r="I645" s="4" t="str">
        <f t="shared" si="4"/>
        <v>7. 7. INCENTIVAR UNA SOCIEDAD PARTICIPATIVA, CON UN ESTADO CERCANO AL SERVICIO DE LA CIUDADANÍA</v>
      </c>
    </row>
    <row r="646" spans="1:14" ht="12.75" x14ac:dyDescent="0.2">
      <c r="E646" s="27" t="s">
        <v>575</v>
      </c>
      <c r="F646" s="4" t="s">
        <v>1000</v>
      </c>
      <c r="G646" s="43" t="s">
        <v>1023</v>
      </c>
      <c r="I646" s="4" t="str">
        <f t="shared" si="4"/>
        <v>7. 7. INCENTIVAR UNA SOCIEDAD PARTICIPATIVA, CON UN ESTADO CERCANO AL SERVICIO DE LA CIUDADANÍA</v>
      </c>
    </row>
    <row r="647" spans="1:14" ht="12.75" x14ac:dyDescent="0.2">
      <c r="E647" s="27" t="s">
        <v>603</v>
      </c>
      <c r="F647" s="4" t="s">
        <v>1002</v>
      </c>
      <c r="G647" s="43" t="s">
        <v>1023</v>
      </c>
      <c r="I647" s="4" t="str">
        <f t="shared" si="4"/>
        <v>7. 7. INCENTIVAR UNA SOCIEDAD PARTICIPATIVA, CON UN ESTADO CERCANO AL SERVICIO DE LA CIUDADANÍA</v>
      </c>
    </row>
    <row r="648" spans="1:14" ht="12.75" x14ac:dyDescent="0.2">
      <c r="E648" s="27" t="s">
        <v>576</v>
      </c>
      <c r="F648" s="4" t="s">
        <v>1001</v>
      </c>
      <c r="G648" s="43" t="s">
        <v>1023</v>
      </c>
      <c r="I648" s="4" t="str">
        <f t="shared" si="4"/>
        <v>7. 7. INCENTIVAR UNA SOCIEDAD PARTICIPATIVA, CON UN ESTADO CERCANO AL SERVICIO DE LA CIUDADANÍA</v>
      </c>
    </row>
    <row r="649" spans="1:14" ht="12.75" x14ac:dyDescent="0.2">
      <c r="E649" s="27" t="s">
        <v>604</v>
      </c>
      <c r="F649" s="4" t="s">
        <v>1003</v>
      </c>
      <c r="G649" s="43" t="s">
        <v>1023</v>
      </c>
      <c r="I649" s="4" t="str">
        <f t="shared" si="4"/>
        <v>7. 7. INCENTIVAR UNA SOCIEDAD PARTICIPATIVA, CON UN ESTADO CERCANO AL SERVICIO DE LA CIUDADANÍA</v>
      </c>
      <c r="J649" s="28" t="s">
        <v>587</v>
      </c>
      <c r="K649" s="28" t="s">
        <v>563</v>
      </c>
      <c r="L649" s="27" t="s">
        <v>588</v>
      </c>
      <c r="M649" s="27" t="s">
        <v>589</v>
      </c>
      <c r="N649" s="27" t="s">
        <v>590</v>
      </c>
    </row>
    <row r="653" spans="1:14" ht="12.75" x14ac:dyDescent="0.2">
      <c r="E653" s="27" t="s">
        <v>792</v>
      </c>
      <c r="F653" s="4" t="s">
        <v>980</v>
      </c>
      <c r="G653" s="43" t="s">
        <v>1024</v>
      </c>
      <c r="I653" s="4" t="str">
        <f>CONCATENATE("1. ",G653)</f>
        <v>1. 1. GARANTIZAR UNA VIDA DIGNA CON IGUALES OPORTUNIDADES PARA TODAS LAS PERSONAS</v>
      </c>
    </row>
    <row r="654" spans="1:14" ht="12.75" x14ac:dyDescent="0.2">
      <c r="E654" s="27" t="s">
        <v>605</v>
      </c>
      <c r="F654" s="4" t="s">
        <v>1004</v>
      </c>
      <c r="G654" s="43" t="s">
        <v>1024</v>
      </c>
      <c r="I654" s="4" t="str">
        <f t="shared" ref="I654:I679" si="5">CONCATENATE("1. ",G654)</f>
        <v>1. 1. GARANTIZAR UNA VIDA DIGNA CON IGUALES OPORTUNIDADES PARA TODAS LAS PERSONAS</v>
      </c>
    </row>
    <row r="655" spans="1:14" ht="12.75" x14ac:dyDescent="0.2">
      <c r="E655" s="27" t="s">
        <v>606</v>
      </c>
      <c r="F655" s="4" t="s">
        <v>1005</v>
      </c>
      <c r="G655" s="43" t="s">
        <v>1024</v>
      </c>
      <c r="I655" s="4" t="str">
        <f t="shared" si="5"/>
        <v>1. 1. GARANTIZAR UNA VIDA DIGNA CON IGUALES OPORTUNIDADES PARA TODAS LAS PERSONAS</v>
      </c>
    </row>
    <row r="656" spans="1:14" ht="12.75" x14ac:dyDescent="0.2">
      <c r="E656" s="27" t="s">
        <v>812</v>
      </c>
      <c r="F656" s="4" t="s">
        <v>1006</v>
      </c>
      <c r="G656" s="43" t="s">
        <v>1024</v>
      </c>
      <c r="I656" s="4" t="str">
        <f t="shared" si="5"/>
        <v>1. 1. GARANTIZAR UNA VIDA DIGNA CON IGUALES OPORTUNIDADES PARA TODAS LAS PERSONAS</v>
      </c>
    </row>
    <row r="657" spans="1:9" ht="12.75" x14ac:dyDescent="0.2">
      <c r="E657" s="27" t="s">
        <v>607</v>
      </c>
      <c r="F657" s="4" t="s">
        <v>1007</v>
      </c>
      <c r="G657" s="43" t="s">
        <v>1024</v>
      </c>
      <c r="I657" s="4" t="str">
        <f t="shared" si="5"/>
        <v>1. 1. GARANTIZAR UNA VIDA DIGNA CON IGUALES OPORTUNIDADES PARA TODAS LAS PERSONAS</v>
      </c>
    </row>
    <row r="658" spans="1:9" ht="12.75" x14ac:dyDescent="0.2">
      <c r="E658" s="27" t="s">
        <v>608</v>
      </c>
      <c r="F658" s="4" t="s">
        <v>1008</v>
      </c>
      <c r="G658" s="43" t="s">
        <v>1024</v>
      </c>
      <c r="I658" s="4" t="str">
        <f t="shared" si="5"/>
        <v>1. 1. GARANTIZAR UNA VIDA DIGNA CON IGUALES OPORTUNIDADES PARA TODAS LAS PERSONAS</v>
      </c>
    </row>
    <row r="659" spans="1:9" ht="12.75" x14ac:dyDescent="0.2">
      <c r="A659" s="150" t="s">
        <v>579</v>
      </c>
      <c r="E659" s="27" t="s">
        <v>609</v>
      </c>
      <c r="F659" s="4" t="s">
        <v>1008</v>
      </c>
      <c r="G659" s="43" t="s">
        <v>1024</v>
      </c>
      <c r="I659" s="4" t="str">
        <f t="shared" si="5"/>
        <v>1. 1. GARANTIZAR UNA VIDA DIGNA CON IGUALES OPORTUNIDADES PARA TODAS LAS PERSONAS</v>
      </c>
    </row>
    <row r="660" spans="1:9" ht="12.75" x14ac:dyDescent="0.2">
      <c r="A660" s="151" t="s">
        <v>322</v>
      </c>
      <c r="E660" s="28" t="s">
        <v>571</v>
      </c>
      <c r="F660" s="4" t="s">
        <v>1009</v>
      </c>
      <c r="G660" s="43" t="s">
        <v>1024</v>
      </c>
      <c r="I660" s="4" t="str">
        <f t="shared" si="5"/>
        <v>1. 1. GARANTIZAR UNA VIDA DIGNA CON IGUALES OPORTUNIDADES PARA TODAS LAS PERSONAS</v>
      </c>
    </row>
    <row r="661" spans="1:9" ht="12.75" x14ac:dyDescent="0.2">
      <c r="A661" s="152" t="s">
        <v>858</v>
      </c>
      <c r="E661" s="28" t="s">
        <v>844</v>
      </c>
      <c r="F661" s="4" t="s">
        <v>1009</v>
      </c>
      <c r="G661" s="43" t="s">
        <v>1024</v>
      </c>
      <c r="I661" s="4" t="str">
        <f t="shared" si="5"/>
        <v>1. 1. GARANTIZAR UNA VIDA DIGNA CON IGUALES OPORTUNIDADES PARA TODAS LAS PERSONAS</v>
      </c>
    </row>
    <row r="662" spans="1:9" ht="12.75" x14ac:dyDescent="0.2">
      <c r="A662" s="152" t="s">
        <v>580</v>
      </c>
      <c r="E662" s="28" t="s">
        <v>573</v>
      </c>
      <c r="F662" s="4" t="s">
        <v>1010</v>
      </c>
      <c r="G662" s="43" t="s">
        <v>1024</v>
      </c>
      <c r="I662" s="4" t="str">
        <f t="shared" si="5"/>
        <v>1. 1. GARANTIZAR UNA VIDA DIGNA CON IGUALES OPORTUNIDADES PARA TODAS LAS PERSONAS</v>
      </c>
    </row>
    <row r="663" spans="1:9" ht="12.75" x14ac:dyDescent="0.2">
      <c r="E663" s="28" t="s">
        <v>1248</v>
      </c>
      <c r="F663" s="4" t="s">
        <v>1253</v>
      </c>
      <c r="G663" s="43" t="s">
        <v>1024</v>
      </c>
      <c r="I663" s="4" t="str">
        <f t="shared" si="5"/>
        <v>1. 1. GARANTIZAR UNA VIDA DIGNA CON IGUALES OPORTUNIDADES PARA TODAS LAS PERSONAS</v>
      </c>
    </row>
    <row r="664" spans="1:9" ht="12.75" x14ac:dyDescent="0.2">
      <c r="E664" s="27" t="s">
        <v>594</v>
      </c>
      <c r="F664" s="4" t="s">
        <v>1011</v>
      </c>
      <c r="G664" s="43" t="s">
        <v>1024</v>
      </c>
      <c r="I664" s="4" t="str">
        <f t="shared" si="5"/>
        <v>1. 1. GARANTIZAR UNA VIDA DIGNA CON IGUALES OPORTUNIDADES PARA TODAS LAS PERSONAS</v>
      </c>
    </row>
    <row r="665" spans="1:9" ht="12.75" x14ac:dyDescent="0.2">
      <c r="E665" s="28" t="s">
        <v>595</v>
      </c>
      <c r="F665" s="4" t="s">
        <v>1012</v>
      </c>
      <c r="G665" s="43" t="s">
        <v>1024</v>
      </c>
      <c r="I665" s="4" t="str">
        <f t="shared" si="5"/>
        <v>1. 1. GARANTIZAR UNA VIDA DIGNA CON IGUALES OPORTUNIDADES PARA TODAS LAS PERSONAS</v>
      </c>
    </row>
    <row r="666" spans="1:9" ht="12.75" x14ac:dyDescent="0.2">
      <c r="A666" s="152" t="s">
        <v>369</v>
      </c>
      <c r="B666" s="153" t="s">
        <v>370</v>
      </c>
      <c r="E666" s="28" t="s">
        <v>596</v>
      </c>
      <c r="F666" s="4" t="s">
        <v>1013</v>
      </c>
      <c r="G666" s="43" t="s">
        <v>1024</v>
      </c>
      <c r="I666" s="4" t="str">
        <f t="shared" si="5"/>
        <v>1. 1. GARANTIZAR UNA VIDA DIGNA CON IGUALES OPORTUNIDADES PARA TODAS LAS PERSONAS</v>
      </c>
    </row>
    <row r="667" spans="1:9" ht="22.5" x14ac:dyDescent="0.2">
      <c r="A667" s="152" t="s">
        <v>542</v>
      </c>
      <c r="B667" s="154" t="s">
        <v>371</v>
      </c>
      <c r="E667" s="27" t="s">
        <v>574</v>
      </c>
      <c r="F667" s="4" t="s">
        <v>1014</v>
      </c>
      <c r="G667" s="43" t="s">
        <v>1024</v>
      </c>
      <c r="I667" s="4" t="str">
        <f t="shared" si="5"/>
        <v>1. 1. GARANTIZAR UNA VIDA DIGNA CON IGUALES OPORTUNIDADES PARA TODAS LAS PERSONAS</v>
      </c>
    </row>
    <row r="668" spans="1:9" ht="12.75" x14ac:dyDescent="0.2">
      <c r="A668" s="155" t="s">
        <v>543</v>
      </c>
      <c r="B668" s="154" t="s">
        <v>372</v>
      </c>
      <c r="E668" s="27" t="s">
        <v>572</v>
      </c>
      <c r="F668" s="4" t="s">
        <v>1015</v>
      </c>
      <c r="G668" s="43" t="s">
        <v>1024</v>
      </c>
      <c r="I668" s="4" t="str">
        <f t="shared" si="5"/>
        <v>1. 1. GARANTIZAR UNA VIDA DIGNA CON IGUALES OPORTUNIDADES PARA TODAS LAS PERSONAS</v>
      </c>
    </row>
    <row r="669" spans="1:9" ht="12.75" x14ac:dyDescent="0.2">
      <c r="A669" s="155" t="s">
        <v>544</v>
      </c>
      <c r="B669" s="156" t="s">
        <v>373</v>
      </c>
      <c r="E669" s="28" t="s">
        <v>597</v>
      </c>
      <c r="F669" s="4" t="s">
        <v>996</v>
      </c>
      <c r="G669" s="43" t="s">
        <v>1024</v>
      </c>
      <c r="I669" s="4" t="str">
        <f t="shared" si="5"/>
        <v>1. 1. GARANTIZAR UNA VIDA DIGNA CON IGUALES OPORTUNIDADES PARA TODAS LAS PERSONAS</v>
      </c>
    </row>
    <row r="670" spans="1:9" ht="12.75" x14ac:dyDescent="0.2">
      <c r="A670" s="155" t="s">
        <v>545</v>
      </c>
      <c r="B670" s="156" t="s">
        <v>374</v>
      </c>
      <c r="E670" s="28" t="s">
        <v>598</v>
      </c>
      <c r="F670" s="4" t="s">
        <v>996</v>
      </c>
      <c r="G670" s="43" t="s">
        <v>1024</v>
      </c>
      <c r="I670" s="4" t="str">
        <f t="shared" si="5"/>
        <v>1. 1. GARANTIZAR UNA VIDA DIGNA CON IGUALES OPORTUNIDADES PARA TODAS LAS PERSONAS</v>
      </c>
    </row>
    <row r="671" spans="1:9" ht="22.5" x14ac:dyDescent="0.2">
      <c r="A671" s="155" t="s">
        <v>546</v>
      </c>
      <c r="B671" s="154" t="s">
        <v>842</v>
      </c>
      <c r="E671" s="28" t="s">
        <v>780</v>
      </c>
      <c r="F671" s="4" t="s">
        <v>1016</v>
      </c>
      <c r="G671" s="43" t="s">
        <v>1024</v>
      </c>
      <c r="I671" s="4" t="str">
        <f t="shared" si="5"/>
        <v>1. 1. GARANTIZAR UNA VIDA DIGNA CON IGUALES OPORTUNIDADES PARA TODAS LAS PERSONAS</v>
      </c>
    </row>
    <row r="672" spans="1:9" ht="12.75" x14ac:dyDescent="0.2">
      <c r="A672" s="155" t="s">
        <v>547</v>
      </c>
      <c r="B672" s="153" t="s">
        <v>375</v>
      </c>
      <c r="E672" s="28" t="s">
        <v>599</v>
      </c>
      <c r="F672" s="4" t="s">
        <v>1017</v>
      </c>
      <c r="G672" s="43" t="s">
        <v>1024</v>
      </c>
      <c r="I672" s="4" t="str">
        <f t="shared" si="5"/>
        <v>1. 1. GARANTIZAR UNA VIDA DIGNA CON IGUALES OPORTUNIDADES PARA TODAS LAS PERSONAS</v>
      </c>
    </row>
    <row r="673" spans="1:37" ht="12.75" x14ac:dyDescent="0.2">
      <c r="A673" s="155" t="s">
        <v>851</v>
      </c>
      <c r="B673" s="75" t="s">
        <v>852</v>
      </c>
      <c r="E673" s="28" t="s">
        <v>569</v>
      </c>
      <c r="F673" s="4" t="s">
        <v>1018</v>
      </c>
      <c r="G673" s="43" t="s">
        <v>1024</v>
      </c>
      <c r="I673" s="4" t="str">
        <f t="shared" si="5"/>
        <v>1. 1. GARANTIZAR UNA VIDA DIGNA CON IGUALES OPORTUNIDADES PARA TODAS LAS PERSONAS</v>
      </c>
    </row>
    <row r="674" spans="1:37" ht="12.75" x14ac:dyDescent="0.2">
      <c r="E674" s="28" t="s">
        <v>570</v>
      </c>
      <c r="F674" s="4" t="s">
        <v>981</v>
      </c>
      <c r="G674" s="43" t="s">
        <v>1024</v>
      </c>
      <c r="I674" s="4" t="str">
        <f t="shared" si="5"/>
        <v>1. 1. GARANTIZAR UNA VIDA DIGNA CON IGUALES OPORTUNIDADES PARA TODAS LAS PERSONAS</v>
      </c>
    </row>
    <row r="675" spans="1:37" ht="13.5" thickBot="1" x14ac:dyDescent="0.25">
      <c r="E675" s="28" t="s">
        <v>600</v>
      </c>
      <c r="F675" s="4" t="s">
        <v>1019</v>
      </c>
      <c r="G675" s="43" t="s">
        <v>1024</v>
      </c>
      <c r="I675" s="4" t="str">
        <f t="shared" si="5"/>
        <v>1. 1. GARANTIZAR UNA VIDA DIGNA CON IGUALES OPORTUNIDADES PARA TODAS LAS PERSONAS</v>
      </c>
    </row>
    <row r="676" spans="1:37" ht="12.75" x14ac:dyDescent="0.2">
      <c r="A676" s="157" t="s">
        <v>322</v>
      </c>
      <c r="B676" s="181" t="str">
        <f t="shared" ref="B676:B685" si="6">+CONCATENATE("administración_central",A676)</f>
        <v>administración_central001</v>
      </c>
      <c r="C676" s="184" t="s">
        <v>4070</v>
      </c>
      <c r="E676" s="28" t="s">
        <v>601</v>
      </c>
      <c r="F676" s="4" t="s">
        <v>996</v>
      </c>
      <c r="G676" s="43" t="s">
        <v>1024</v>
      </c>
      <c r="I676" s="4" t="str">
        <f t="shared" si="5"/>
        <v>1. 1. GARANTIZAR UNA VIDA DIGNA CON IGUALES OPORTUNIDADES PARA TODAS LAS PERSONAS</v>
      </c>
    </row>
    <row r="677" spans="1:37" ht="12.75" x14ac:dyDescent="0.2">
      <c r="A677" s="158" t="s">
        <v>321</v>
      </c>
      <c r="B677" s="182" t="str">
        <f t="shared" si="6"/>
        <v>administración_central002</v>
      </c>
      <c r="C677" s="185" t="s">
        <v>4071</v>
      </c>
      <c r="E677" s="28" t="s">
        <v>602</v>
      </c>
      <c r="F677" s="4" t="s">
        <v>1020</v>
      </c>
      <c r="G677" s="43" t="s">
        <v>1024</v>
      </c>
      <c r="I677" s="4" t="str">
        <f t="shared" si="5"/>
        <v>1. 1. GARANTIZAR UNA VIDA DIGNA CON IGUALES OPORTUNIDADES PARA TODAS LAS PERSONAS</v>
      </c>
    </row>
    <row r="678" spans="1:37" ht="15" x14ac:dyDescent="0.25">
      <c r="A678" s="158" t="s">
        <v>452</v>
      </c>
      <c r="B678" s="182" t="str">
        <f t="shared" si="6"/>
        <v>administración_central003</v>
      </c>
      <c r="C678" s="185" t="s">
        <v>4072</v>
      </c>
      <c r="E678" t="s">
        <v>789</v>
      </c>
      <c r="F678" s="4" t="s">
        <v>1021</v>
      </c>
      <c r="G678" s="43" t="s">
        <v>1024</v>
      </c>
      <c r="I678" s="4" t="str">
        <f t="shared" si="5"/>
        <v>1. 1. GARANTIZAR UNA VIDA DIGNA CON IGUALES OPORTUNIDADES PARA TODAS LAS PERSONAS</v>
      </c>
    </row>
    <row r="679" spans="1:37" ht="15" x14ac:dyDescent="0.25">
      <c r="A679" s="158" t="s">
        <v>453</v>
      </c>
      <c r="B679" s="182" t="str">
        <f t="shared" si="6"/>
        <v>administración_central004</v>
      </c>
      <c r="C679" s="185" t="s">
        <v>4073</v>
      </c>
      <c r="E679" t="s">
        <v>790</v>
      </c>
      <c r="F679" s="4" t="s">
        <v>1022</v>
      </c>
      <c r="G679" s="43" t="s">
        <v>1024</v>
      </c>
      <c r="I679" s="4" t="str">
        <f t="shared" si="5"/>
        <v>1. 1. GARANTIZAR UNA VIDA DIGNA CON IGUALES OPORTUNIDADES PARA TODAS LAS PERSONAS</v>
      </c>
    </row>
    <row r="680" spans="1:37" ht="12.75" x14ac:dyDescent="0.2">
      <c r="A680" s="158" t="s">
        <v>324</v>
      </c>
      <c r="B680" s="182" t="str">
        <f t="shared" si="6"/>
        <v>administración_central005</v>
      </c>
      <c r="C680" s="185" t="s">
        <v>836</v>
      </c>
    </row>
    <row r="681" spans="1:37" ht="12.75" x14ac:dyDescent="0.2">
      <c r="A681" s="158" t="s">
        <v>320</v>
      </c>
      <c r="B681" s="182" t="str">
        <f t="shared" si="6"/>
        <v>administración_central006</v>
      </c>
      <c r="C681" s="185" t="s">
        <v>847</v>
      </c>
    </row>
    <row r="682" spans="1:37" ht="12.75" x14ac:dyDescent="0.2">
      <c r="A682" s="158" t="s">
        <v>511</v>
      </c>
      <c r="B682" s="182" t="str">
        <f t="shared" si="6"/>
        <v>administración_central007</v>
      </c>
      <c r="C682" s="185" t="s">
        <v>4074</v>
      </c>
    </row>
    <row r="683" spans="1:37" ht="12.75" x14ac:dyDescent="0.2">
      <c r="A683" s="158" t="s">
        <v>512</v>
      </c>
      <c r="B683" s="182" t="str">
        <f t="shared" si="6"/>
        <v>administración_central008</v>
      </c>
      <c r="C683" s="185" t="s">
        <v>4075</v>
      </c>
      <c r="M683" s="4" t="s">
        <v>1180</v>
      </c>
      <c r="Q683" s="4" t="s">
        <v>1184</v>
      </c>
    </row>
    <row r="684" spans="1:37" ht="12.75" x14ac:dyDescent="0.2">
      <c r="A684" s="158" t="s">
        <v>513</v>
      </c>
      <c r="B684" s="182" t="str">
        <f t="shared" si="6"/>
        <v>administración_central009</v>
      </c>
      <c r="C684" s="185" t="s">
        <v>837</v>
      </c>
      <c r="F684" s="4" t="s">
        <v>1045</v>
      </c>
      <c r="G684" s="4" t="s">
        <v>1043</v>
      </c>
      <c r="H684" s="4" t="s">
        <v>1095</v>
      </c>
      <c r="I684" s="4" t="s">
        <v>1245</v>
      </c>
      <c r="J684" s="4" t="s">
        <v>1246</v>
      </c>
      <c r="K684" s="4" t="s">
        <v>1247</v>
      </c>
      <c r="U684" s="4" t="s">
        <v>1188</v>
      </c>
      <c r="Z684" s="4" t="s">
        <v>1194</v>
      </c>
      <c r="AE684" s="4" t="s">
        <v>1200</v>
      </c>
      <c r="AI684" s="4" t="s">
        <v>1201</v>
      </c>
    </row>
    <row r="685" spans="1:37" ht="24" x14ac:dyDescent="0.25">
      <c r="A685" s="158" t="s">
        <v>514</v>
      </c>
      <c r="B685" s="182" t="str">
        <f t="shared" si="6"/>
        <v>administración_central011</v>
      </c>
      <c r="C685" s="186" t="s">
        <v>4076</v>
      </c>
      <c r="D685" s="4" t="str">
        <f>UPPER(C685)</f>
        <v>PROMOCIÓN, FORTALECIMIENTO Y DESARROLLO DE SISTEMAS DE CUIDADO Y CORRESPOSABILIDAD</v>
      </c>
      <c r="E685" s="28" t="s">
        <v>1243</v>
      </c>
      <c r="F685" s="4" t="str">
        <f t="shared" ref="F685" si="7">CONCATENATE(LEFT(E685,25),RIGHT(E685,10))</f>
        <v>DIRECCIÓN_DE__INVESTIGACIY_ANÁLISIS</v>
      </c>
      <c r="G685" s="4" t="str">
        <f>CONCATENATE(LEFT(E685,20),RIGHT(E685,15))</f>
        <v>DIRECCIÓN_DE__INVESTCIÓN_Y_ANÁLISIS</v>
      </c>
      <c r="H685" s="4" t="str">
        <f>CONCATENATE(LEFT(E685,21),RIGHT(E685,16))</f>
        <v>DIRECCIÓN_DE__INVESTIACIÓN_Y_ANÁLISIS</v>
      </c>
      <c r="M685" t="s">
        <v>1061</v>
      </c>
      <c r="N685" t="s">
        <v>921</v>
      </c>
      <c r="O685"/>
      <c r="P685" t="s">
        <v>1177</v>
      </c>
      <c r="Q685" s="51" t="s">
        <v>1061</v>
      </c>
      <c r="R685" s="51" t="s">
        <v>915</v>
      </c>
      <c r="S685" s="51"/>
      <c r="T685" s="51" t="s">
        <v>1181</v>
      </c>
      <c r="U685" t="s">
        <v>1061</v>
      </c>
      <c r="V685" t="s">
        <v>919</v>
      </c>
      <c r="W685"/>
      <c r="X685" t="s">
        <v>1185</v>
      </c>
      <c r="Z685" s="53" t="s">
        <v>1061</v>
      </c>
      <c r="AA685" s="53" t="s">
        <v>922</v>
      </c>
      <c r="AB685" s="53"/>
      <c r="AC685" s="53" t="s">
        <v>1189</v>
      </c>
      <c r="AE685" t="s">
        <v>1061</v>
      </c>
      <c r="AF685" t="s">
        <v>1195</v>
      </c>
      <c r="AG685"/>
      <c r="AH685" t="s">
        <v>1196</v>
      </c>
      <c r="AI685" s="4" t="s">
        <v>1061</v>
      </c>
      <c r="AJ685" s="4" t="s">
        <v>516</v>
      </c>
      <c r="AK685" s="4" t="s">
        <v>1202</v>
      </c>
    </row>
    <row r="686" spans="1:37" ht="15" x14ac:dyDescent="0.25">
      <c r="A686" s="158" t="s">
        <v>551</v>
      </c>
      <c r="B686" s="182" t="str">
        <f t="shared" ref="B686" si="8">+CONCATENATE("administración_central",A686)</f>
        <v>administración_central013</v>
      </c>
      <c r="C686" s="187" t="s">
        <v>4077</v>
      </c>
      <c r="E686" s="28" t="s">
        <v>1053</v>
      </c>
      <c r="F686" s="4" t="s">
        <v>1114</v>
      </c>
      <c r="G686" s="4" t="s">
        <v>1115</v>
      </c>
      <c r="H686" s="4" t="s">
        <v>1116</v>
      </c>
      <c r="M686"/>
      <c r="N686"/>
      <c r="O686"/>
      <c r="P686" t="s">
        <v>959</v>
      </c>
      <c r="Q686" s="51" t="s">
        <v>1061</v>
      </c>
      <c r="R686" s="51" t="s">
        <v>916</v>
      </c>
      <c r="S686" s="51"/>
      <c r="T686" s="51" t="s">
        <v>1182</v>
      </c>
      <c r="U686" t="s">
        <v>1061</v>
      </c>
      <c r="V686" t="s">
        <v>919</v>
      </c>
      <c r="W686"/>
      <c r="X686" t="s">
        <v>1186</v>
      </c>
      <c r="Z686" s="53" t="s">
        <v>1061</v>
      </c>
      <c r="AA686" s="53" t="s">
        <v>922</v>
      </c>
      <c r="AB686" s="53"/>
      <c r="AC686" s="53" t="s">
        <v>1190</v>
      </c>
      <c r="AE686" t="s">
        <v>1061</v>
      </c>
      <c r="AF686" t="s">
        <v>1195</v>
      </c>
      <c r="AG686"/>
      <c r="AH686" t="s">
        <v>1197</v>
      </c>
    </row>
    <row r="687" spans="1:37" ht="22.5" x14ac:dyDescent="0.25">
      <c r="A687" s="158" t="s">
        <v>322</v>
      </c>
      <c r="B687" s="182" t="str">
        <f t="shared" ref="B687:B695" si="9">+CONCATENATE("SISTEMA_DE_PROTECCIÓN_ESPECIAL_EN_EL_CICLO_DE_VIDA",A687)</f>
        <v>SISTEMA_DE_PROTECCIÓN_ESPECIAL_EN_EL_CICLO_DE_VIDA001</v>
      </c>
      <c r="C687" s="185" t="s">
        <v>4078</v>
      </c>
      <c r="E687" s="28" t="s">
        <v>625</v>
      </c>
      <c r="F687" s="4" t="s">
        <v>1117</v>
      </c>
      <c r="G687" s="4" t="s">
        <v>1118</v>
      </c>
      <c r="H687" s="4" t="s">
        <v>1119</v>
      </c>
      <c r="M687" t="s">
        <v>1061</v>
      </c>
      <c r="N687" t="s">
        <v>921</v>
      </c>
      <c r="O687"/>
      <c r="P687" t="s">
        <v>1178</v>
      </c>
      <c r="Q687" s="51" t="s">
        <v>1061</v>
      </c>
      <c r="R687" s="51" t="s">
        <v>917</v>
      </c>
      <c r="S687" s="51"/>
      <c r="T687" s="51" t="s">
        <v>918</v>
      </c>
      <c r="U687" t="s">
        <v>1061</v>
      </c>
      <c r="V687" t="s">
        <v>919</v>
      </c>
      <c r="W687"/>
      <c r="X687" t="s">
        <v>1187</v>
      </c>
      <c r="Z687" s="53"/>
      <c r="AA687" s="53"/>
      <c r="AB687" s="53"/>
      <c r="AC687" s="53" t="s">
        <v>1191</v>
      </c>
      <c r="AE687" t="s">
        <v>1061</v>
      </c>
      <c r="AF687" t="s">
        <v>1195</v>
      </c>
      <c r="AG687"/>
      <c r="AH687" t="s">
        <v>1198</v>
      </c>
      <c r="AI687" t="s">
        <v>1061</v>
      </c>
      <c r="AJ687" s="4" t="s">
        <v>516</v>
      </c>
      <c r="AK687" t="s">
        <v>1203</v>
      </c>
    </row>
    <row r="688" spans="1:37" ht="22.5" x14ac:dyDescent="0.25">
      <c r="A688" s="158" t="s">
        <v>321</v>
      </c>
      <c r="B688" s="182" t="str">
        <f t="shared" si="9"/>
        <v>SISTEMA_DE_PROTECCIÓN_ESPECIAL_EN_EL_CICLO_DE_VIDA002</v>
      </c>
      <c r="C688" s="185" t="s">
        <v>848</v>
      </c>
      <c r="E688" s="28" t="s">
        <v>564</v>
      </c>
      <c r="F688" s="4" t="s">
        <v>1120</v>
      </c>
      <c r="G688" s="4" t="s">
        <v>1121</v>
      </c>
      <c r="H688" s="4" t="s">
        <v>1122</v>
      </c>
      <c r="M688"/>
      <c r="N688"/>
      <c r="O688"/>
      <c r="P688" t="s">
        <v>1179</v>
      </c>
      <c r="Q688" s="51" t="s">
        <v>1061</v>
      </c>
      <c r="R688" s="51" t="s">
        <v>918</v>
      </c>
      <c r="S688" s="51"/>
      <c r="T688" s="51" t="s">
        <v>1183</v>
      </c>
      <c r="Z688" s="53" t="s">
        <v>1061</v>
      </c>
      <c r="AA688" s="53" t="s">
        <v>922</v>
      </c>
      <c r="AB688" s="53"/>
      <c r="AC688" s="53" t="s">
        <v>1192</v>
      </c>
      <c r="AE688" t="s">
        <v>1061</v>
      </c>
      <c r="AF688" t="s">
        <v>1195</v>
      </c>
      <c r="AG688"/>
      <c r="AH688" t="s">
        <v>1199</v>
      </c>
    </row>
    <row r="689" spans="1:37" ht="22.5" x14ac:dyDescent="0.2">
      <c r="A689" s="158" t="s">
        <v>452</v>
      </c>
      <c r="B689" s="182" t="str">
        <f t="shared" si="9"/>
        <v>SISTEMA_DE_PROTECCIÓN_ESPECIAL_EN_EL_CICLO_DE_VIDA003</v>
      </c>
      <c r="C689" s="185" t="s">
        <v>4079</v>
      </c>
      <c r="E689" s="27" t="s">
        <v>566</v>
      </c>
      <c r="F689" s="4" t="s">
        <v>1123</v>
      </c>
      <c r="G689" s="4" t="s">
        <v>1124</v>
      </c>
      <c r="H689" s="4" t="s">
        <v>1125</v>
      </c>
      <c r="Q689" s="52"/>
      <c r="R689" s="52"/>
      <c r="S689" s="52"/>
      <c r="T689" s="52"/>
      <c r="Z689" s="53" t="s">
        <v>1061</v>
      </c>
      <c r="AA689" s="53" t="s">
        <v>923</v>
      </c>
      <c r="AB689" s="53"/>
      <c r="AC689" s="53" t="s">
        <v>1193</v>
      </c>
      <c r="AI689" s="49" t="s">
        <v>1061</v>
      </c>
      <c r="AJ689" s="4" t="s">
        <v>516</v>
      </c>
      <c r="AK689" s="49" t="s">
        <v>1203</v>
      </c>
    </row>
    <row r="690" spans="1:37" ht="22.5" hidden="1" x14ac:dyDescent="0.2">
      <c r="A690" s="158" t="s">
        <v>453</v>
      </c>
      <c r="B690" s="182" t="str">
        <f t="shared" si="9"/>
        <v>SISTEMA_DE_PROTECCIÓN_ESPECIAL_EN_EL_CICLO_DE_VIDA004</v>
      </c>
      <c r="C690" s="185" t="s">
        <v>4080</v>
      </c>
      <c r="E690" s="28" t="s">
        <v>562</v>
      </c>
      <c r="F690" s="4" t="s">
        <v>1126</v>
      </c>
      <c r="G690" s="4" t="s">
        <v>1127</v>
      </c>
      <c r="H690" s="4" t="s">
        <v>1128</v>
      </c>
    </row>
    <row r="691" spans="1:37" ht="22.5" hidden="1" x14ac:dyDescent="0.2">
      <c r="A691" s="158" t="s">
        <v>324</v>
      </c>
      <c r="B691" s="182" t="str">
        <f t="shared" si="9"/>
        <v>SISTEMA_DE_PROTECCIÓN_ESPECIAL_EN_EL_CICLO_DE_VIDA005</v>
      </c>
      <c r="C691" s="185" t="s">
        <v>4081</v>
      </c>
      <c r="E691" s="28" t="s">
        <v>624</v>
      </c>
      <c r="F691" s="4" t="s">
        <v>1129</v>
      </c>
      <c r="G691" s="4" t="s">
        <v>1130</v>
      </c>
      <c r="H691" s="4" t="s">
        <v>1131</v>
      </c>
    </row>
    <row r="692" spans="1:37" ht="22.5" hidden="1" x14ac:dyDescent="0.2">
      <c r="A692" s="158" t="s">
        <v>320</v>
      </c>
      <c r="B692" s="182" t="str">
        <f t="shared" si="9"/>
        <v>SISTEMA_DE_PROTECCIÓN_ESPECIAL_EN_EL_CICLO_DE_VIDA006</v>
      </c>
      <c r="C692" s="185" t="s">
        <v>4082</v>
      </c>
      <c r="E692" s="28" t="s">
        <v>567</v>
      </c>
      <c r="F692" s="4" t="s">
        <v>1132</v>
      </c>
      <c r="G692" s="4" t="s">
        <v>1133</v>
      </c>
      <c r="H692" s="4" t="s">
        <v>1134</v>
      </c>
    </row>
    <row r="693" spans="1:37" ht="22.5" hidden="1" x14ac:dyDescent="0.2">
      <c r="A693" s="158" t="s">
        <v>511</v>
      </c>
      <c r="B693" s="182" t="str">
        <f t="shared" si="9"/>
        <v>SISTEMA_DE_PROTECCIÓN_ESPECIAL_EN_EL_CICLO_DE_VIDA007</v>
      </c>
      <c r="C693" s="185" t="s">
        <v>4083</v>
      </c>
      <c r="E693" s="28" t="s">
        <v>802</v>
      </c>
      <c r="F693" s="4" t="s">
        <v>1135</v>
      </c>
      <c r="G693" s="4" t="s">
        <v>1136</v>
      </c>
      <c r="H693" s="4" t="s">
        <v>1137</v>
      </c>
    </row>
    <row r="694" spans="1:37" ht="22.5" x14ac:dyDescent="0.2">
      <c r="A694" s="158" t="s">
        <v>512</v>
      </c>
      <c r="B694" s="182" t="str">
        <f t="shared" si="9"/>
        <v>SISTEMA_DE_PROTECCIÓN_ESPECIAL_EN_EL_CICLO_DE_VIDA008</v>
      </c>
      <c r="C694" s="185" t="s">
        <v>4084</v>
      </c>
      <c r="E694" s="28" t="s">
        <v>587</v>
      </c>
      <c r="F694" s="4" t="s">
        <v>1138</v>
      </c>
      <c r="G694" s="4" t="s">
        <v>1139</v>
      </c>
      <c r="H694" s="4" t="s">
        <v>1140</v>
      </c>
    </row>
    <row r="695" spans="1:37" ht="22.5" x14ac:dyDescent="0.2">
      <c r="A695" s="158" t="s">
        <v>513</v>
      </c>
      <c r="B695" s="182" t="str">
        <f t="shared" si="9"/>
        <v>SISTEMA_DE_PROTECCIÓN_ESPECIAL_EN_EL_CICLO_DE_VIDA009</v>
      </c>
      <c r="C695" s="185" t="s">
        <v>4085</v>
      </c>
      <c r="E695" s="28" t="s">
        <v>563</v>
      </c>
      <c r="F695" s="4" t="s">
        <v>1141</v>
      </c>
      <c r="G695" s="4" t="s">
        <v>1142</v>
      </c>
      <c r="H695" s="4" t="s">
        <v>1143</v>
      </c>
      <c r="AI695" s="4" t="s">
        <v>1061</v>
      </c>
      <c r="AJ695" s="4" t="s">
        <v>516</v>
      </c>
      <c r="AK695" s="4" t="s">
        <v>1204</v>
      </c>
    </row>
    <row r="696" spans="1:37" ht="25.5" x14ac:dyDescent="0.2">
      <c r="A696" s="158" t="s">
        <v>322</v>
      </c>
      <c r="B696" s="182" t="str">
        <f>+CONCATENATE("DESARROLLO_INFANTIL",A696)</f>
        <v>DESARROLLO_INFANTIL001</v>
      </c>
      <c r="C696" s="185" t="s">
        <v>4086</v>
      </c>
      <c r="E696" s="27" t="s">
        <v>588</v>
      </c>
      <c r="F696" s="4" t="s">
        <v>1144</v>
      </c>
      <c r="G696" s="4" t="s">
        <v>1145</v>
      </c>
      <c r="H696" s="4" t="s">
        <v>1146</v>
      </c>
      <c r="AK696" s="4" t="s">
        <v>1205</v>
      </c>
    </row>
    <row r="697" spans="1:37" ht="25.5" x14ac:dyDescent="0.2">
      <c r="A697" s="158" t="s">
        <v>321</v>
      </c>
      <c r="B697" s="182" t="str">
        <f>+CONCATENATE("DESARROLLO_INFANTIL",A697)</f>
        <v>DESARROLLO_INFANTIL002</v>
      </c>
      <c r="C697" s="185" t="s">
        <v>4087</v>
      </c>
      <c r="E697" s="27" t="s">
        <v>589</v>
      </c>
      <c r="F697" s="4" t="s">
        <v>1147</v>
      </c>
      <c r="G697" s="4" t="s">
        <v>1148</v>
      </c>
      <c r="H697" s="4" t="s">
        <v>1149</v>
      </c>
    </row>
    <row r="698" spans="1:37" ht="25.5" x14ac:dyDescent="0.2">
      <c r="A698" s="158" t="s">
        <v>452</v>
      </c>
      <c r="B698" s="182" t="str">
        <f>+CONCATENATE("DESARROLLO_INFANTIL",A698)</f>
        <v>DESARROLLO_INFANTIL003</v>
      </c>
      <c r="C698" s="185" t="s">
        <v>4088</v>
      </c>
      <c r="D698" s="4" t="str">
        <f>LOWER(C699)</f>
        <v>rectoria y  regulacion de la
politica de desarrollo 
infantil integral</v>
      </c>
      <c r="E698" s="27" t="s">
        <v>590</v>
      </c>
      <c r="F698" s="4" t="s">
        <v>1150</v>
      </c>
      <c r="G698" s="4" t="s">
        <v>1151</v>
      </c>
      <c r="H698" s="4" t="s">
        <v>1152</v>
      </c>
    </row>
    <row r="699" spans="1:37" ht="38.25" x14ac:dyDescent="0.2">
      <c r="A699" s="183" t="s">
        <v>453</v>
      </c>
      <c r="B699" s="182" t="str">
        <f>+CONCATENATE("DESARROLLO_INFANTIL",A699)</f>
        <v>DESARROLLO_INFANTIL004</v>
      </c>
      <c r="C699" s="185" t="s">
        <v>4089</v>
      </c>
      <c r="E699" s="28" t="s">
        <v>630</v>
      </c>
      <c r="F699" s="4" t="s">
        <v>1153</v>
      </c>
      <c r="G699" s="4" t="s">
        <v>1154</v>
      </c>
      <c r="H699" s="4" t="s">
        <v>1155</v>
      </c>
    </row>
    <row r="700" spans="1:37" ht="25.5" x14ac:dyDescent="0.2">
      <c r="A700" s="183" t="s">
        <v>324</v>
      </c>
      <c r="B700" s="182" t="str">
        <f t="shared" ref="B700:B702" si="10">+CONCATENATE("DESARROLLO_INFANTIL",A700)</f>
        <v>DESARROLLO_INFANTIL005</v>
      </c>
      <c r="C700" s="185" t="s">
        <v>4090</v>
      </c>
      <c r="E700" s="28" t="s">
        <v>631</v>
      </c>
      <c r="F700" s="4" t="s">
        <v>1156</v>
      </c>
      <c r="G700" s="4" t="s">
        <v>1157</v>
      </c>
      <c r="H700" s="4" t="s">
        <v>1158</v>
      </c>
    </row>
    <row r="701" spans="1:37" ht="38.25" x14ac:dyDescent="0.2">
      <c r="A701" s="183" t="s">
        <v>320</v>
      </c>
      <c r="B701" s="182" t="str">
        <f t="shared" si="10"/>
        <v>DESARROLLO_INFANTIL006</v>
      </c>
      <c r="C701" s="185" t="s">
        <v>4091</v>
      </c>
      <c r="E701" s="28" t="s">
        <v>1025</v>
      </c>
      <c r="F701" s="4" t="s">
        <v>1159</v>
      </c>
      <c r="G701" s="4" t="s">
        <v>1160</v>
      </c>
      <c r="H701" s="4" t="s">
        <v>1161</v>
      </c>
    </row>
    <row r="702" spans="1:37" ht="25.5" x14ac:dyDescent="0.2">
      <c r="A702" s="183" t="s">
        <v>512</v>
      </c>
      <c r="B702" s="182" t="str">
        <f t="shared" si="10"/>
        <v>DESARROLLO_INFANTIL008</v>
      </c>
      <c r="C702" s="185" t="s">
        <v>4122</v>
      </c>
      <c r="D702" s="40" t="s">
        <v>855</v>
      </c>
      <c r="E702" s="28" t="s">
        <v>1027</v>
      </c>
      <c r="F702" s="4" t="s">
        <v>1162</v>
      </c>
      <c r="G702" s="4" t="s">
        <v>1163</v>
      </c>
      <c r="H702" s="4" t="s">
        <v>1164</v>
      </c>
    </row>
    <row r="703" spans="1:37" ht="45" x14ac:dyDescent="0.2">
      <c r="A703" s="158" t="s">
        <v>322</v>
      </c>
      <c r="B703" s="182" t="str">
        <f t="shared" ref="B703:B722" si="11">+CONCATENATE("PROTECCIÓN_SOCIAL_A_LA_FAMILIA._ASEGURAMIENTO_NO_CONTRIBUTIVO_E_INCLUSIÓN_ECONÓMICA_Y_MOVILIDAD_SOCIAL",A703)</f>
        <v>PROTECCIÓN_SOCIAL_A_LA_FAMILIA._ASEGURAMIENTO_NO_CONTRIBUTIVO_E_INCLUSIÓN_ECONÓMICA_Y_MOVILIDAD_SOCIAL001</v>
      </c>
      <c r="C703" s="188" t="s">
        <v>853</v>
      </c>
      <c r="E703" s="28" t="s">
        <v>626</v>
      </c>
      <c r="F703" s="4" t="s">
        <v>1165</v>
      </c>
      <c r="G703" s="4" t="s">
        <v>1166</v>
      </c>
      <c r="H703" s="4" t="s">
        <v>1167</v>
      </c>
    </row>
    <row r="704" spans="1:37" ht="45" x14ac:dyDescent="0.2">
      <c r="A704" s="158" t="s">
        <v>321</v>
      </c>
      <c r="B704" s="182" t="str">
        <f t="shared" si="11"/>
        <v>PROTECCIÓN_SOCIAL_A_LA_FAMILIA._ASEGURAMIENTO_NO_CONTRIBUTIVO_E_INCLUSIÓN_ECONÓMICA_Y_MOVILIDAD_SOCIAL002</v>
      </c>
      <c r="C704" s="188" t="s">
        <v>854</v>
      </c>
      <c r="E704" s="28" t="s">
        <v>627</v>
      </c>
      <c r="F704" s="4" t="s">
        <v>1168</v>
      </c>
      <c r="G704" s="4" t="s">
        <v>1169</v>
      </c>
      <c r="H704" s="4" t="s">
        <v>1170</v>
      </c>
    </row>
    <row r="705" spans="1:21" ht="45" x14ac:dyDescent="0.2">
      <c r="A705" s="158" t="s">
        <v>452</v>
      </c>
      <c r="B705" s="182" t="str">
        <f t="shared" si="11"/>
        <v>PROTECCIÓN_SOCIAL_A_LA_FAMILIA._ASEGURAMIENTO_NO_CONTRIBUTIVO_E_INCLUSIÓN_ECONÓMICA_Y_MOVILIDAD_SOCIAL003</v>
      </c>
      <c r="C705" s="188" t="s">
        <v>855</v>
      </c>
      <c r="E705" s="28" t="s">
        <v>628</v>
      </c>
      <c r="F705" s="4" t="s">
        <v>1171</v>
      </c>
      <c r="G705" s="4" t="s">
        <v>1172</v>
      </c>
      <c r="H705" s="4" t="s">
        <v>1173</v>
      </c>
    </row>
    <row r="706" spans="1:21" ht="45" hidden="1" x14ac:dyDescent="0.2">
      <c r="A706" s="158" t="s">
        <v>453</v>
      </c>
      <c r="B706" s="182" t="str">
        <f t="shared" si="11"/>
        <v>PROTECCIÓN_SOCIAL_A_LA_FAMILIA._ASEGURAMIENTO_NO_CONTRIBUTIVO_E_INCLUSIÓN_ECONÓMICA_Y_MOVILIDAD_SOCIAL004</v>
      </c>
      <c r="C706" s="188" t="s">
        <v>4092</v>
      </c>
      <c r="E706" s="28" t="s">
        <v>629</v>
      </c>
      <c r="F706" s="4" t="s">
        <v>1174</v>
      </c>
      <c r="G706" s="4" t="s">
        <v>1175</v>
      </c>
      <c r="H706" s="4" t="s">
        <v>1176</v>
      </c>
    </row>
    <row r="707" spans="1:21" ht="45" x14ac:dyDescent="0.2">
      <c r="A707" s="158" t="s">
        <v>324</v>
      </c>
      <c r="B707" s="182" t="str">
        <f t="shared" si="11"/>
        <v>PROTECCIÓN_SOCIAL_A_LA_FAMILIA._ASEGURAMIENTO_NO_CONTRIBUTIVO_E_INCLUSIÓN_ECONÓMICA_Y_MOVILIDAD_SOCIAL005</v>
      </c>
      <c r="C707" s="188" t="s">
        <v>856</v>
      </c>
    </row>
    <row r="708" spans="1:21" ht="45" x14ac:dyDescent="0.2">
      <c r="A708" s="158" t="s">
        <v>320</v>
      </c>
      <c r="B708" s="182" t="str">
        <f t="shared" si="11"/>
        <v>PROTECCIÓN_SOCIAL_A_LA_FAMILIA._ASEGURAMIENTO_NO_CONTRIBUTIVO_E_INCLUSIÓN_ECONÓMICA_Y_MOVILIDAD_SOCIAL006</v>
      </c>
      <c r="C708" s="188" t="s">
        <v>856</v>
      </c>
    </row>
    <row r="709" spans="1:21" ht="45" x14ac:dyDescent="0.2">
      <c r="A709" s="158" t="s">
        <v>511</v>
      </c>
      <c r="B709" s="182" t="str">
        <f t="shared" si="11"/>
        <v>PROTECCIÓN_SOCIAL_A_LA_FAMILIA._ASEGURAMIENTO_NO_CONTRIBUTIVO_E_INCLUSIÓN_ECONÓMICA_Y_MOVILIDAD_SOCIAL007</v>
      </c>
      <c r="C709" s="188" t="s">
        <v>4093</v>
      </c>
    </row>
    <row r="710" spans="1:21" ht="45" x14ac:dyDescent="0.35">
      <c r="A710" s="158" t="s">
        <v>512</v>
      </c>
      <c r="B710" s="182" t="str">
        <f t="shared" si="11"/>
        <v>PROTECCIÓN_SOCIAL_A_LA_FAMILIA._ASEGURAMIENTO_NO_CONTRIBUTIVO_E_INCLUSIÓN_ECONÓMICA_Y_MOVILIDAD_SOCIAL008</v>
      </c>
      <c r="C710" s="188" t="s">
        <v>4094</v>
      </c>
      <c r="G710" s="50" t="s">
        <v>1062</v>
      </c>
      <c r="J710" s="50" t="s">
        <v>1063</v>
      </c>
      <c r="L710" s="50" t="s">
        <v>1066</v>
      </c>
    </row>
    <row r="711" spans="1:21" ht="45" x14ac:dyDescent="0.2">
      <c r="A711" s="158" t="s">
        <v>513</v>
      </c>
      <c r="B711" s="182" t="str">
        <f t="shared" si="11"/>
        <v>PROTECCIÓN_SOCIAL_A_LA_FAMILIA._ASEGURAMIENTO_NO_CONTRIBUTIVO_E_INCLUSIÓN_ECONÓMICA_Y_MOVILIDAD_SOCIAL009</v>
      </c>
      <c r="C711" s="188" t="s">
        <v>366</v>
      </c>
      <c r="E711" s="27" t="s">
        <v>575</v>
      </c>
      <c r="F711" s="4" t="str">
        <f>CONCATENATE(LEFT(E711,25),RIGHT(E711,10))</f>
        <v>UNIDAD_ADMINISTRATIVA_FINFINANCIERA</v>
      </c>
      <c r="G711" s="4" t="s">
        <v>1061</v>
      </c>
      <c r="I711" s="4" t="s">
        <v>1065</v>
      </c>
      <c r="J711" s="4" t="s">
        <v>1064</v>
      </c>
      <c r="K711" s="4" t="s">
        <v>1068</v>
      </c>
      <c r="L711" s="4" t="s">
        <v>1067</v>
      </c>
    </row>
    <row r="712" spans="1:21" ht="45" x14ac:dyDescent="0.2">
      <c r="A712" s="158" t="s">
        <v>323</v>
      </c>
      <c r="B712" s="182" t="str">
        <f t="shared" si="11"/>
        <v>PROTECCIÓN_SOCIAL_A_LA_FAMILIA._ASEGURAMIENTO_NO_CONTRIBUTIVO_E_INCLUSIÓN_ECONÓMICA_Y_MOVILIDAD_SOCIAL010</v>
      </c>
      <c r="C712" s="188" t="s">
        <v>857</v>
      </c>
      <c r="E712" s="27" t="s">
        <v>576</v>
      </c>
      <c r="F712" s="4" t="str">
        <f>CONCATENATE(LEFT(E712,25),RIGHT(E712,10))</f>
        <v>UNIDAD_DE_ASESORÍA_JURÍDIA_JURÍDICA</v>
      </c>
      <c r="G712" s="4" t="s">
        <v>1061</v>
      </c>
      <c r="I712" s="4" t="s">
        <v>1072</v>
      </c>
      <c r="J712" s="4" t="s">
        <v>1064</v>
      </c>
      <c r="K712" s="4" t="s">
        <v>1069</v>
      </c>
      <c r="L712" s="4" t="s">
        <v>1067</v>
      </c>
    </row>
    <row r="713" spans="1:21" ht="45" x14ac:dyDescent="0.2">
      <c r="A713" s="158" t="s">
        <v>514</v>
      </c>
      <c r="B713" s="182" t="str">
        <f t="shared" si="11"/>
        <v>PROTECCIÓN_SOCIAL_A_LA_FAMILIA._ASEGURAMIENTO_NO_CONTRIBUTIVO_E_INCLUSIÓN_ECONÓMICA_Y_MOVILIDAD_SOCIAL011</v>
      </c>
      <c r="C713" s="188" t="s">
        <v>4095</v>
      </c>
      <c r="E713" s="27" t="s">
        <v>603</v>
      </c>
      <c r="F713" s="4" t="str">
        <f>CONCATENATE(LEFT(E713,25),RIGHT(E713,10))</f>
        <v>UNIDAD_DE_PLANIFICACIÓN_YTRATÉGICOS</v>
      </c>
      <c r="G713" s="4" t="s">
        <v>1061</v>
      </c>
      <c r="I713" s="4" t="s">
        <v>1073</v>
      </c>
      <c r="J713" s="4" t="s">
        <v>1064</v>
      </c>
      <c r="K713" s="4" t="s">
        <v>1070</v>
      </c>
      <c r="L713" s="4" t="s">
        <v>1067</v>
      </c>
      <c r="P713" s="4" t="s">
        <v>1103</v>
      </c>
    </row>
    <row r="714" spans="1:21" ht="45" x14ac:dyDescent="0.2">
      <c r="A714" s="158" t="s">
        <v>550</v>
      </c>
      <c r="B714" s="182" t="str">
        <f t="shared" si="11"/>
        <v>PROTECCIÓN_SOCIAL_A_LA_FAMILIA._ASEGURAMIENTO_NO_CONTRIBUTIVO_E_INCLUSIÓN_ECONÓMICA_Y_MOVILIDAD_SOCIAL012</v>
      </c>
      <c r="C714" s="189" t="s">
        <v>4117</v>
      </c>
      <c r="E714" s="27" t="s">
        <v>604</v>
      </c>
      <c r="F714" s="4" t="str">
        <f>CONCATENATE(LEFT(E714,25),RIGHT(E714,10))</f>
        <v>UNIDAD_DE_COMUNICACIÓN_Y__CIUDADANA</v>
      </c>
      <c r="G714" s="4" t="s">
        <v>1061</v>
      </c>
      <c r="I714" s="4" t="s">
        <v>1074</v>
      </c>
      <c r="J714" s="4" t="s">
        <v>1064</v>
      </c>
      <c r="K714" s="4" t="s">
        <v>1071</v>
      </c>
      <c r="L714" s="4" t="s">
        <v>1067</v>
      </c>
      <c r="P714" s="4" t="s">
        <v>1080</v>
      </c>
    </row>
    <row r="715" spans="1:21" ht="45" x14ac:dyDescent="0.25">
      <c r="A715" s="158" t="s">
        <v>551</v>
      </c>
      <c r="B715" s="182" t="str">
        <f t="shared" si="11"/>
        <v>PROTECCIÓN_SOCIAL_A_LA_FAMILIA._ASEGURAMIENTO_NO_CONTRIBUTIVO_E_INCLUSIÓN_ECONÓMICA_Y_MOVILIDAD_SOCIAL013</v>
      </c>
      <c r="C715" s="189" t="s">
        <v>4118</v>
      </c>
      <c r="E715" s="27" t="s">
        <v>607</v>
      </c>
      <c r="F715" s="4" t="str">
        <f>CONCATENATE(LEFT(E715,25),RIGHT(E715,10))</f>
        <v>UNIDAD_DE_ADOPCIONES_Y_ESENTO_LEGAL</v>
      </c>
      <c r="G715" s="4" t="s">
        <v>864</v>
      </c>
      <c r="I715" s="4" t="str">
        <f>CONCATENATE(LEFT(E715,20),RIGHT(E715,15))</f>
        <v>UNIDAD_DE_ADOPCIONESECIMIENTO_LEGAL</v>
      </c>
      <c r="J715" s="4" t="s">
        <v>1078</v>
      </c>
      <c r="K715" s="4" t="str">
        <f>CONCATENATE(LEFT(E715,21),RIGHT(E715,16))</f>
        <v>UNIDAD_DE_ADOPCIONES_RECIMIENTO_LEGAL</v>
      </c>
      <c r="L715" t="s">
        <v>1081</v>
      </c>
      <c r="P715" s="4" t="s">
        <v>1105</v>
      </c>
    </row>
    <row r="716" spans="1:21" ht="45" x14ac:dyDescent="0.2">
      <c r="A716" s="158" t="s">
        <v>552</v>
      </c>
      <c r="B716" s="182" t="str">
        <f t="shared" si="11"/>
        <v>PROTECCIÓN_SOCIAL_A_LA_FAMILIA._ASEGURAMIENTO_NO_CONTRIBUTIVO_E_INCLUSIÓN_ECONÓMICA_Y_MOVILIDAD_SOCIAL014</v>
      </c>
      <c r="C716" s="189" t="s">
        <v>4119</v>
      </c>
      <c r="F716" s="4" t="s">
        <v>1077</v>
      </c>
      <c r="G716" s="4" t="s">
        <v>1075</v>
      </c>
      <c r="I716" s="4" t="s">
        <v>1079</v>
      </c>
      <c r="K716" s="4" t="s">
        <v>1080</v>
      </c>
      <c r="M716" s="4" t="s">
        <v>1080</v>
      </c>
      <c r="P716" s="4" t="s">
        <v>1107</v>
      </c>
      <c r="T716" s="4" t="s">
        <v>1067</v>
      </c>
    </row>
    <row r="717" spans="1:21" ht="45" x14ac:dyDescent="0.2">
      <c r="A717" s="158" t="s">
        <v>549</v>
      </c>
      <c r="B717" s="182" t="str">
        <f t="shared" si="11"/>
        <v>PROTECCIÓN_SOCIAL_A_LA_FAMILIA._ASEGURAMIENTO_NO_CONTRIBUTIVO_E_INCLUSIÓN_ECONÓMICA_Y_MOVILIDAD_SOCIAL021</v>
      </c>
      <c r="C717" s="189" t="s">
        <v>365</v>
      </c>
      <c r="F717" s="4" t="str">
        <f>CONCATENATE(LEFT(E717,25),RIGHT(E717,10))</f>
        <v/>
      </c>
      <c r="G717" s="4" t="s">
        <v>1076</v>
      </c>
      <c r="M717" s="4" t="s">
        <v>1082</v>
      </c>
      <c r="N717" s="4" t="s">
        <v>1082</v>
      </c>
      <c r="O717" s="4" t="s">
        <v>1082</v>
      </c>
      <c r="P717" s="4" t="s">
        <v>1082</v>
      </c>
      <c r="Q717" s="4" t="s">
        <v>1082</v>
      </c>
      <c r="R717" s="4" t="s">
        <v>1082</v>
      </c>
      <c r="S717" s="4" t="s">
        <v>1082</v>
      </c>
      <c r="T717" s="4" t="s">
        <v>1082</v>
      </c>
      <c r="U717" s="4" t="s">
        <v>1082</v>
      </c>
    </row>
    <row r="718" spans="1:21" ht="45" x14ac:dyDescent="0.2">
      <c r="A718" s="158" t="s">
        <v>838</v>
      </c>
      <c r="B718" s="182" t="str">
        <f t="shared" si="11"/>
        <v>PROTECCIÓN_SOCIAL_A_LA_FAMILIA._ASEGURAMIENTO_NO_CONTRIBUTIVO_E_INCLUSIÓN_ECONÓMICA_Y_MOVILIDAD_SOCIAL022</v>
      </c>
      <c r="C718" s="190" t="s">
        <v>849</v>
      </c>
      <c r="G718" s="4" t="s">
        <v>865</v>
      </c>
    </row>
    <row r="719" spans="1:21" ht="45" x14ac:dyDescent="0.2">
      <c r="A719" s="158" t="s">
        <v>839</v>
      </c>
      <c r="B719" s="182" t="str">
        <f t="shared" si="11"/>
        <v>PROTECCIÓN_SOCIAL_A_LA_FAMILIA._ASEGURAMIENTO_NO_CONTRIBUTIVO_E_INCLUSIÓN_ECONÓMICA_Y_MOVILIDAD_SOCIAL023</v>
      </c>
      <c r="C719" s="190" t="s">
        <v>4096</v>
      </c>
      <c r="G719" s="4" t="s">
        <v>866</v>
      </c>
      <c r="M719" s="4" t="s">
        <v>1083</v>
      </c>
      <c r="N719" s="4" t="s">
        <v>1083</v>
      </c>
      <c r="O719" s="4" t="s">
        <v>1083</v>
      </c>
      <c r="P719" s="4" t="s">
        <v>1083</v>
      </c>
      <c r="Q719" s="4" t="s">
        <v>1083</v>
      </c>
      <c r="R719" s="4" t="s">
        <v>1083</v>
      </c>
      <c r="S719" s="4" t="s">
        <v>1083</v>
      </c>
      <c r="T719" s="4" t="s">
        <v>1083</v>
      </c>
      <c r="U719" s="4" t="s">
        <v>1083</v>
      </c>
    </row>
    <row r="720" spans="1:21" ht="45" x14ac:dyDescent="0.2">
      <c r="A720" s="158" t="s">
        <v>840</v>
      </c>
      <c r="B720" s="182" t="str">
        <f t="shared" si="11"/>
        <v>PROTECCIÓN_SOCIAL_A_LA_FAMILIA._ASEGURAMIENTO_NO_CONTRIBUTIVO_E_INCLUSIÓN_ECONÓMICA_Y_MOVILIDAD_SOCIAL024</v>
      </c>
      <c r="C720" s="190" t="s">
        <v>850</v>
      </c>
      <c r="M720" s="4" t="s">
        <v>1084</v>
      </c>
      <c r="N720" s="4" t="s">
        <v>1084</v>
      </c>
      <c r="O720" s="4" t="s">
        <v>1084</v>
      </c>
      <c r="P720" s="4" t="s">
        <v>1084</v>
      </c>
      <c r="Q720" s="4" t="s">
        <v>1084</v>
      </c>
      <c r="R720" s="4" t="s">
        <v>1084</v>
      </c>
      <c r="S720" s="4" t="s">
        <v>1084</v>
      </c>
      <c r="T720" s="4" t="s">
        <v>1084</v>
      </c>
      <c r="U720" s="4" t="s">
        <v>1084</v>
      </c>
    </row>
    <row r="721" spans="1:40" ht="45" x14ac:dyDescent="0.2">
      <c r="A721" s="158" t="s">
        <v>875</v>
      </c>
      <c r="B721" s="182" t="str">
        <f t="shared" si="11"/>
        <v>PROTECCIÓN_SOCIAL_A_LA_FAMILIA._ASEGURAMIENTO_NO_CONTRIBUTIVO_E_INCLUSIÓN_ECONÓMICA_Y_MOVILIDAD_SOCIAL025</v>
      </c>
      <c r="C721" s="190" t="s">
        <v>4097</v>
      </c>
      <c r="I721" s="4" t="s">
        <v>812</v>
      </c>
      <c r="M721" s="4" t="s">
        <v>1085</v>
      </c>
      <c r="N721" s="4" t="s">
        <v>1085</v>
      </c>
      <c r="O721" s="4" t="s">
        <v>1085</v>
      </c>
      <c r="P721" s="4" t="s">
        <v>1085</v>
      </c>
      <c r="Q721" s="4" t="s">
        <v>1085</v>
      </c>
      <c r="R721" s="4" t="s">
        <v>1085</v>
      </c>
      <c r="S721" s="4" t="s">
        <v>1085</v>
      </c>
      <c r="T721" s="4" t="s">
        <v>1085</v>
      </c>
      <c r="U721" s="4" t="s">
        <v>1085</v>
      </c>
    </row>
    <row r="722" spans="1:40" ht="45" x14ac:dyDescent="0.2">
      <c r="A722" s="158" t="s">
        <v>876</v>
      </c>
      <c r="B722" s="182" t="str">
        <f t="shared" si="11"/>
        <v>PROTECCIÓN_SOCIAL_A_LA_FAMILIA._ASEGURAMIENTO_NO_CONTRIBUTIVO_E_INCLUSIÓN_ECONÓMICA_Y_MOVILIDAD_SOCIAL026</v>
      </c>
      <c r="C722" s="190" t="s">
        <v>877</v>
      </c>
    </row>
    <row r="723" spans="1:40" ht="22.5" x14ac:dyDescent="0.2">
      <c r="A723" s="158" t="s">
        <v>322</v>
      </c>
      <c r="B723" s="182" t="str">
        <f>+CONCATENATE("SERVICIOS_DE_ATENCIÓN_GERONTOLÓGICA",A723)</f>
        <v>SERVICIOS_DE_ATENCIÓN_GERONTOLÓGICA001</v>
      </c>
      <c r="C723" s="185" t="s">
        <v>4098</v>
      </c>
      <c r="F723" s="4" t="s">
        <v>1249</v>
      </c>
      <c r="M723" s="4" t="s">
        <v>1086</v>
      </c>
      <c r="N723" s="4" t="s">
        <v>1086</v>
      </c>
      <c r="O723" s="4" t="s">
        <v>1086</v>
      </c>
      <c r="P723" s="4" t="s">
        <v>1086</v>
      </c>
      <c r="Q723" s="4" t="s">
        <v>1086</v>
      </c>
      <c r="R723" s="4" t="s">
        <v>1086</v>
      </c>
      <c r="S723" s="4" t="s">
        <v>1086</v>
      </c>
      <c r="T723" s="4" t="s">
        <v>1086</v>
      </c>
      <c r="U723" s="4" t="s">
        <v>1086</v>
      </c>
    </row>
    <row r="724" spans="1:40" ht="25.5" x14ac:dyDescent="0.2">
      <c r="A724" s="158" t="s">
        <v>321</v>
      </c>
      <c r="B724" s="182" t="str">
        <f>+CONCATENATE("SERVICIOS_DE_ATENCIÓN_GERONTOLÓGICA",A724)</f>
        <v>SERVICIOS_DE_ATENCIÓN_GERONTOLÓGICA002</v>
      </c>
      <c r="C724" s="185" t="s">
        <v>4099</v>
      </c>
      <c r="M724" s="4" t="s">
        <v>1087</v>
      </c>
      <c r="N724" s="4" t="s">
        <v>1087</v>
      </c>
      <c r="O724" s="4" t="s">
        <v>1087</v>
      </c>
      <c r="P724" s="4" t="s">
        <v>1087</v>
      </c>
      <c r="Q724" s="4" t="s">
        <v>1087</v>
      </c>
      <c r="R724" s="4" t="s">
        <v>1087</v>
      </c>
      <c r="S724" s="4" t="s">
        <v>1087</v>
      </c>
      <c r="T724" s="4" t="s">
        <v>1087</v>
      </c>
      <c r="U724" s="4" t="s">
        <v>1087</v>
      </c>
      <c r="AB724" s="4" t="s">
        <v>1212</v>
      </c>
      <c r="AC724" s="4" t="s">
        <v>1213</v>
      </c>
      <c r="AD724" s="4" t="s">
        <v>1214</v>
      </c>
    </row>
    <row r="725" spans="1:40" ht="38.25" x14ac:dyDescent="0.25">
      <c r="A725" s="158" t="s">
        <v>453</v>
      </c>
      <c r="B725" s="182" t="str">
        <f>+CONCATENATE("SERVICIOS_DE_ATENCIÓN_GERONTOLÓGICA",A725)</f>
        <v>SERVICIOS_DE_ATENCIÓN_GERONTOLÓGICA004</v>
      </c>
      <c r="C725" s="185" t="s">
        <v>4100</v>
      </c>
      <c r="E725" s="28" t="s">
        <v>571</v>
      </c>
      <c r="F725" s="4" t="str">
        <f t="shared" ref="F725:F734" si="12">CONCATENATE(LEFT(E725,25),RIGHT(E725,10))</f>
        <v>DIRECCIÓN_DE_TRANSFERENCISFERENCIAS</v>
      </c>
      <c r="G725" s="4" t="str">
        <f>CONCATENATE(LEFT(E725,20),RIGHT(E725,15))</f>
        <v>DIRECCIÓN_DE_TRANSFE_TRANSFERENCIAS</v>
      </c>
      <c r="H725" s="4" t="str">
        <f>CONCATENATE(LEFT(E725,21),RIGHT(E725,16))</f>
        <v>DIRECCIÓN_DE_TRANSFERE_TRANSFERENCIAS</v>
      </c>
      <c r="M725" s="4" t="s">
        <v>131</v>
      </c>
      <c r="N725" s="4" t="s">
        <v>131</v>
      </c>
      <c r="O725" s="4" t="s">
        <v>131</v>
      </c>
      <c r="P725" s="4" t="s">
        <v>131</v>
      </c>
      <c r="Q725" s="4" t="s">
        <v>131</v>
      </c>
      <c r="R725" s="4" t="s">
        <v>131</v>
      </c>
      <c r="S725" s="4" t="s">
        <v>131</v>
      </c>
      <c r="T725" s="4" t="s">
        <v>131</v>
      </c>
      <c r="U725" s="4" t="s">
        <v>131</v>
      </c>
      <c r="X725" s="49" t="s">
        <v>866</v>
      </c>
      <c r="Y725" s="49" t="s">
        <v>929</v>
      </c>
      <c r="Z725" s="49"/>
      <c r="AA725" s="49" t="s">
        <v>1206</v>
      </c>
      <c r="AB725" t="s">
        <v>865</v>
      </c>
      <c r="AC725" t="s">
        <v>927</v>
      </c>
      <c r="AD725"/>
      <c r="AE725" t="s">
        <v>1210</v>
      </c>
      <c r="AF725" s="4" t="s">
        <v>1218</v>
      </c>
      <c r="AG725" s="4" t="s">
        <v>1219</v>
      </c>
      <c r="AI725" s="4" t="s">
        <v>1220</v>
      </c>
      <c r="AK725" s="4" t="s">
        <v>1225</v>
      </c>
      <c r="AL725" s="4" t="s">
        <v>1226</v>
      </c>
      <c r="AN725" s="4" t="s">
        <v>1227</v>
      </c>
    </row>
    <row r="726" spans="1:40" ht="22.5" x14ac:dyDescent="0.25">
      <c r="A726" s="158" t="s">
        <v>322</v>
      </c>
      <c r="B726" s="182" t="str">
        <f>+CONCATENATE("ATENCIÓN_INTEGRAL_A_PERSONAS_CON_DISCAPACIDAD",A726)</f>
        <v>ATENCIÓN_INTEGRAL_A_PERSONAS_CON_DISCAPACIDAD001</v>
      </c>
      <c r="C726" s="185" t="s">
        <v>4101</v>
      </c>
      <c r="E726" s="28" t="s">
        <v>844</v>
      </c>
      <c r="F726" s="4" t="str">
        <f t="shared" si="12"/>
        <v>DIRECCIÓN_DE_TRANSFERENCIIAS_GASTOS</v>
      </c>
      <c r="G726" s="4" t="str">
        <f t="shared" ref="G726:G733" si="13">CONCATENATE(LEFT(E726,20),RIGHT(E726,15))</f>
        <v>DIRECCIÓN_DE_TRANSFEERENCIAS_GASTOS</v>
      </c>
      <c r="H726" s="4" t="str">
        <f t="shared" ref="H726:H733" si="14">CONCATENATE(LEFT(E726,21),RIGHT(E726,16))</f>
        <v>DIRECCIÓN_DE_TRANSFERFERENCIAS_GASTOS</v>
      </c>
      <c r="M726" s="4" t="s">
        <v>1088</v>
      </c>
      <c r="N726" s="4" t="s">
        <v>1088</v>
      </c>
      <c r="O726" s="4" t="s">
        <v>1088</v>
      </c>
      <c r="P726" s="4" t="s">
        <v>1088</v>
      </c>
      <c r="Q726" s="4" t="s">
        <v>1088</v>
      </c>
      <c r="R726" s="4" t="s">
        <v>1088</v>
      </c>
      <c r="S726" s="4" t="s">
        <v>1088</v>
      </c>
      <c r="T726" s="4" t="s">
        <v>1088</v>
      </c>
      <c r="U726" s="4" t="s">
        <v>1088</v>
      </c>
      <c r="X726" s="49" t="s">
        <v>866</v>
      </c>
      <c r="Y726" s="49" t="s">
        <v>929</v>
      </c>
      <c r="Z726" s="49"/>
      <c r="AA726" s="49" t="s">
        <v>1207</v>
      </c>
      <c r="AB726" t="s">
        <v>865</v>
      </c>
      <c r="AC726" t="s">
        <v>927</v>
      </c>
      <c r="AD726"/>
      <c r="AE726" t="s">
        <v>1211</v>
      </c>
      <c r="AF726" s="4" t="s">
        <v>866</v>
      </c>
      <c r="AG726" s="4" t="s">
        <v>1215</v>
      </c>
      <c r="AI726" s="4" t="s">
        <v>1216</v>
      </c>
      <c r="AK726" t="s">
        <v>1221</v>
      </c>
      <c r="AL726" t="s">
        <v>1222</v>
      </c>
      <c r="AM726"/>
      <c r="AN726" t="s">
        <v>1223</v>
      </c>
    </row>
    <row r="727" spans="1:40" ht="22.5" x14ac:dyDescent="0.25">
      <c r="A727" s="158" t="s">
        <v>321</v>
      </c>
      <c r="B727" s="182" t="str">
        <f>+CONCATENATE("ATENCIÓN_INTEGRAL_A_PERSONAS_CON_DISCAPACIDAD",A727)</f>
        <v>ATENCIÓN_INTEGRAL_A_PERSONAS_CON_DISCAPACIDAD002</v>
      </c>
      <c r="C727" s="185" t="s">
        <v>4102</v>
      </c>
      <c r="E727" s="28" t="s">
        <v>573</v>
      </c>
      <c r="F727" s="4" t="str">
        <f t="shared" si="12"/>
        <v>DIRECCIÓN_DE_ADMINISTRACIN_DE_DATOS</v>
      </c>
      <c r="G727" s="4" t="str">
        <f t="shared" si="13"/>
        <v>DIRECCIÓN_DE_ADMINISRACIÓN_DE_DATOS</v>
      </c>
      <c r="H727" s="4" t="str">
        <f t="shared" si="14"/>
        <v>DIRECCIÓN_DE_ADMINISTTRACIÓN_DE_DATOS</v>
      </c>
      <c r="M727" s="4" t="s">
        <v>1089</v>
      </c>
      <c r="N727" s="4" t="s">
        <v>1089</v>
      </c>
      <c r="O727" s="4" t="s">
        <v>1089</v>
      </c>
      <c r="P727" s="4" t="s">
        <v>1089</v>
      </c>
      <c r="Q727" s="4" t="s">
        <v>1089</v>
      </c>
      <c r="R727" s="4" t="s">
        <v>1089</v>
      </c>
      <c r="S727" s="4" t="s">
        <v>1089</v>
      </c>
      <c r="T727" s="4" t="s">
        <v>1089</v>
      </c>
      <c r="U727" s="4" t="s">
        <v>1089</v>
      </c>
      <c r="X727" s="49" t="s">
        <v>866</v>
      </c>
      <c r="Y727" s="49" t="s">
        <v>929</v>
      </c>
      <c r="Z727" s="49"/>
      <c r="AA727" s="49" t="s">
        <v>1209</v>
      </c>
      <c r="AF727" s="4" t="s">
        <v>866</v>
      </c>
      <c r="AG727" s="4" t="s">
        <v>1215</v>
      </c>
      <c r="AI727" s="4" t="s">
        <v>1217</v>
      </c>
      <c r="AK727" t="s">
        <v>1221</v>
      </c>
      <c r="AL727" t="s">
        <v>1222</v>
      </c>
      <c r="AM727"/>
      <c r="AN727" t="s">
        <v>1223</v>
      </c>
    </row>
    <row r="728" spans="1:40" ht="22.5" x14ac:dyDescent="0.25">
      <c r="A728" s="158" t="s">
        <v>452</v>
      </c>
      <c r="B728" s="182" t="str">
        <f>+CONCATENATE("ATENCIÓN_INTEGRAL_A_PERSONAS_CON_DISCAPACIDAD",A728)</f>
        <v>ATENCIÓN_INTEGRAL_A_PERSONAS_CON_DISCAPACIDAD003</v>
      </c>
      <c r="C728" s="185" t="s">
        <v>4103</v>
      </c>
      <c r="E728" s="28" t="s">
        <v>1248</v>
      </c>
      <c r="F728" s="4" t="str">
        <f t="shared" si="12"/>
        <v>DIRECCIÓN_DE__CONTROL_DE_PERACIONES</v>
      </c>
      <c r="G728" s="4" t="str">
        <f t="shared" si="13"/>
        <v>DIRECCIÓN_DE__CONTRO_DE_OPERACIONES</v>
      </c>
      <c r="H728" s="4" t="str">
        <f t="shared" si="14"/>
        <v>DIRECCIÓN_DE__CONTROLL_DE_OPERACIONES</v>
      </c>
      <c r="M728" s="4" t="s">
        <v>131</v>
      </c>
      <c r="N728" s="4" t="s">
        <v>131</v>
      </c>
      <c r="O728" s="4" t="s">
        <v>131</v>
      </c>
      <c r="P728" s="4" t="s">
        <v>131</v>
      </c>
      <c r="Q728" s="4" t="s">
        <v>131</v>
      </c>
      <c r="R728" s="4" t="s">
        <v>131</v>
      </c>
      <c r="S728" s="4" t="s">
        <v>131</v>
      </c>
      <c r="T728" s="4" t="s">
        <v>131</v>
      </c>
      <c r="U728" s="4" t="s">
        <v>131</v>
      </c>
      <c r="X728" s="49" t="s">
        <v>866</v>
      </c>
      <c r="Y728" s="49" t="s">
        <v>929</v>
      </c>
      <c r="Z728" s="49"/>
      <c r="AA728" s="49" t="s">
        <v>1209</v>
      </c>
      <c r="AK728" t="s">
        <v>1221</v>
      </c>
      <c r="AL728" t="s">
        <v>1222</v>
      </c>
      <c r="AM728"/>
      <c r="AN728" t="s">
        <v>1224</v>
      </c>
    </row>
    <row r="729" spans="1:40" ht="22.5" x14ac:dyDescent="0.2">
      <c r="A729" s="158" t="s">
        <v>453</v>
      </c>
      <c r="B729" s="182" t="str">
        <f>+CONCATENATE("ATENCIÓN_INTEGRAL_A_PERSONAS_CON_DISCAPACIDAD",A729)</f>
        <v>ATENCIÓN_INTEGRAL_A_PERSONAS_CON_DISCAPACIDAD004</v>
      </c>
      <c r="C729" s="185" t="s">
        <v>841</v>
      </c>
      <c r="E729" s="27" t="s">
        <v>594</v>
      </c>
      <c r="F729" s="4" t="str">
        <f t="shared" si="12"/>
        <v>DIRECCIÓN_ASEGURAMIENTO_NPERACIONES</v>
      </c>
      <c r="G729" s="4" t="str">
        <f t="shared" si="13"/>
        <v>DIRECCIÓN_ASEGURAMIES_Y_OPERACIONES</v>
      </c>
      <c r="H729" s="4" t="str">
        <f t="shared" si="14"/>
        <v>DIRECCIÓN_ASEGURAMIENAS_Y_OPERACIONES</v>
      </c>
      <c r="M729" s="4" t="s">
        <v>1090</v>
      </c>
      <c r="N729" s="4" t="s">
        <v>1090</v>
      </c>
      <c r="O729" s="4" t="s">
        <v>1090</v>
      </c>
      <c r="P729" s="4" t="s">
        <v>1090</v>
      </c>
      <c r="Q729" s="4" t="s">
        <v>1090</v>
      </c>
      <c r="R729" s="4" t="s">
        <v>1090</v>
      </c>
      <c r="S729" s="4" t="s">
        <v>1090</v>
      </c>
      <c r="T729" s="4" t="s">
        <v>1090</v>
      </c>
      <c r="U729" s="4" t="s">
        <v>1090</v>
      </c>
      <c r="X729" s="49" t="s">
        <v>866</v>
      </c>
      <c r="Y729" s="49" t="s">
        <v>929</v>
      </c>
      <c r="Z729" s="49"/>
      <c r="AA729" s="49" t="s">
        <v>1208</v>
      </c>
    </row>
    <row r="730" spans="1:40" ht="25.5" x14ac:dyDescent="0.2">
      <c r="A730" s="158" t="s">
        <v>324</v>
      </c>
      <c r="B730" s="182" t="str">
        <f>+CONCATENATE("ATENCIÓN_INTEGRAL_A_PERSONAS_CON_DISCAPACIDAD",A730)</f>
        <v>ATENCIÓN_INTEGRAL_A_PERSONAS_CON_DISCAPACIDAD005</v>
      </c>
      <c r="C730" s="185" t="s">
        <v>4104</v>
      </c>
      <c r="E730" s="28" t="s">
        <v>595</v>
      </c>
      <c r="F730" s="4" t="str">
        <f t="shared" si="12"/>
        <v>DIRECCIÓN_DE_EMPRENDIMIENEL_TRABAJO</v>
      </c>
      <c r="G730" s="4" t="str">
        <f t="shared" si="13"/>
        <v>DIRECCIÓN_DE_EMPRENDIÓN_DEL_TRABAJO</v>
      </c>
      <c r="H730" s="4" t="str">
        <f t="shared" si="14"/>
        <v>DIRECCIÓN_DE_EMPRENDICIÓN_DEL_TRABAJO</v>
      </c>
      <c r="M730" s="4" t="s">
        <v>1091</v>
      </c>
      <c r="N730" s="4" t="s">
        <v>1091</v>
      </c>
      <c r="O730" s="4" t="s">
        <v>1091</v>
      </c>
      <c r="P730" s="4" t="s">
        <v>1091</v>
      </c>
      <c r="Q730" s="4" t="s">
        <v>1091</v>
      </c>
      <c r="R730" s="4" t="s">
        <v>1091</v>
      </c>
      <c r="S730" s="4" t="s">
        <v>1091</v>
      </c>
      <c r="T730" s="4" t="s">
        <v>1091</v>
      </c>
      <c r="U730" s="4" t="s">
        <v>1091</v>
      </c>
      <c r="X730" s="4" t="s">
        <v>1250</v>
      </c>
      <c r="Y730" s="4" t="s">
        <v>1251</v>
      </c>
      <c r="Z730" s="4" t="s">
        <v>1252</v>
      </c>
    </row>
    <row r="731" spans="1:40" ht="22.5" x14ac:dyDescent="0.2">
      <c r="A731" s="158" t="s">
        <v>320</v>
      </c>
      <c r="B731" s="182" t="str">
        <f t="shared" ref="B731:B732" si="15">+CONCATENATE("ATENCIÓN_INTEGRAL_A_PERSONAS_CON_DISCAPACIDAD",A731)</f>
        <v>ATENCIÓN_INTEGRAL_A_PERSONAS_CON_DISCAPACIDAD006</v>
      </c>
      <c r="C731" s="185" t="s">
        <v>4105</v>
      </c>
      <c r="E731" s="28" t="s">
        <v>596</v>
      </c>
      <c r="F731" s="4" t="str">
        <f t="shared" si="12"/>
        <v>DIRECCIÓN_DE_DIÁLOGO_Y_GERTUNIDADES</v>
      </c>
      <c r="G731" s="4" t="str">
        <f t="shared" si="13"/>
        <v>DIRECCIÓN_DE_DIÁLOGOE_OPORTUNIDADES</v>
      </c>
      <c r="H731" s="4" t="str">
        <f t="shared" si="14"/>
        <v>DIRECCIÓN_DE_DIÁLOGO_DE_OPORTUNIDADES</v>
      </c>
    </row>
    <row r="732" spans="1:40" ht="25.5" x14ac:dyDescent="0.2">
      <c r="A732" s="158" t="s">
        <v>511</v>
      </c>
      <c r="B732" s="182" t="str">
        <f t="shared" si="15"/>
        <v>ATENCIÓN_INTEGRAL_A_PERSONAS_CON_DISCAPACIDAD007</v>
      </c>
      <c r="C732" s="185" t="s">
        <v>4120</v>
      </c>
      <c r="E732" s="27" t="s">
        <v>574</v>
      </c>
      <c r="F732" s="4" t="str">
        <f t="shared" si="12"/>
        <v>DIRECCIÓN_DE_ACOMPAÑAMIENO_FAMILIAR</v>
      </c>
      <c r="G732" s="4" t="str">
        <f t="shared" si="13"/>
        <v>DIRECCIÓN_DE_ACOMPAÑMIENTO_FAMILIAR</v>
      </c>
      <c r="H732" s="4" t="str">
        <f t="shared" si="14"/>
        <v>DIRECCIÓN_DE_ACOMPAÑAAMIENTO_FAMILIAR</v>
      </c>
      <c r="M732" s="4" t="s">
        <v>1092</v>
      </c>
      <c r="N732" s="4" t="s">
        <v>1092</v>
      </c>
      <c r="O732" s="4" t="s">
        <v>1092</v>
      </c>
      <c r="P732" s="4" t="s">
        <v>1092</v>
      </c>
      <c r="Q732" s="4" t="s">
        <v>1092</v>
      </c>
      <c r="R732" s="4" t="s">
        <v>1092</v>
      </c>
      <c r="S732" s="4" t="s">
        <v>1092</v>
      </c>
      <c r="T732" s="4" t="s">
        <v>1092</v>
      </c>
      <c r="U732" s="4" t="s">
        <v>1092</v>
      </c>
    </row>
    <row r="733" spans="1:40" ht="25.5" x14ac:dyDescent="0.2">
      <c r="A733" s="158" t="s">
        <v>322</v>
      </c>
      <c r="B733" s="182" t="str">
        <f>+CONCATENATE("SERVICIOS_DE_APOYO_A_LA_JUVENTUD",A733)</f>
        <v>SERVICIOS_DE_APOYO_A_LA_JUVENTUD001</v>
      </c>
      <c r="C733" s="185" t="s">
        <v>4106</v>
      </c>
      <c r="E733" s="27" t="s">
        <v>572</v>
      </c>
      <c r="F733" s="4" t="str">
        <f t="shared" si="12"/>
        <v>DIRECCIÓN_DE_CORRESPONSABNSABILIDAD</v>
      </c>
      <c r="G733" s="4" t="str">
        <f t="shared" si="13"/>
        <v>DIRECCIÓN_DE_CORRESPRESPONSABILIDAD</v>
      </c>
      <c r="H733" s="4" t="str">
        <f t="shared" si="14"/>
        <v>DIRECCIÓN_DE_CORRESPORRESPONSABILIDAD</v>
      </c>
    </row>
    <row r="734" spans="1:40" s="114" customFormat="1" ht="22.5" x14ac:dyDescent="0.2">
      <c r="A734" s="158" t="s">
        <v>321</v>
      </c>
      <c r="B734" s="182" t="str">
        <f>+CONCATENATE("SERVICIOS_DE_APOYO_A_LA_JUVENTUD",A734)</f>
        <v>SERVICIOS_DE_APOYO_A_LA_JUVENTUD002</v>
      </c>
      <c r="C734" s="187" t="s">
        <v>4107</v>
      </c>
      <c r="D734" s="4"/>
      <c r="E734" s="28" t="s">
        <v>597</v>
      </c>
      <c r="F734" s="114" t="str">
        <f t="shared" si="12"/>
        <v>DIRECCIÓN_DE_SERVICIOS_DEO_INFANTIL</v>
      </c>
      <c r="G734" s="49" t="s">
        <v>864</v>
      </c>
      <c r="I734" s="114" t="str">
        <f>CONCATENATE(LEFT(E734,20),RIGHT(E734,15))</f>
        <v>DIRECCIÓN_DE_SERVICIRROLLO_INFANTIL</v>
      </c>
      <c r="J734" s="114" t="s">
        <v>1055</v>
      </c>
      <c r="K734" s="114" t="str">
        <f>CONCATENATE(LEFT(E734,21),RIGHT(E734,16))</f>
        <v>DIRECCIÓN_DE_SERVICIOARROLLO_INFANTIL</v>
      </c>
      <c r="L734" s="49" t="s">
        <v>1060</v>
      </c>
      <c r="M734" s="114" t="s">
        <v>1093</v>
      </c>
      <c r="N734" s="114" t="s">
        <v>1093</v>
      </c>
      <c r="O734" s="114" t="s">
        <v>1093</v>
      </c>
      <c r="P734" s="114" t="s">
        <v>1093</v>
      </c>
      <c r="Q734" s="114" t="s">
        <v>1093</v>
      </c>
      <c r="R734" s="114" t="s">
        <v>1093</v>
      </c>
      <c r="S734" s="114" t="s">
        <v>1093</v>
      </c>
      <c r="T734" s="114" t="s">
        <v>1093</v>
      </c>
      <c r="U734" s="114" t="s">
        <v>1093</v>
      </c>
    </row>
    <row r="735" spans="1:40" x14ac:dyDescent="0.2">
      <c r="A735" s="158" t="s">
        <v>322</v>
      </c>
      <c r="B735" s="75" t="str">
        <f>CONCATENATE("RECONSTRUCCIÓN_Y_REACTIVACIÓN_PRODUCTIVA_DE_LAS_ZONAS_AFECTADAS_POR_EL_TERREMOTO_DE_ABRIL_DE_2016",A735)</f>
        <v>RECONSTRUCCIÓN_Y_REACTIVACIÓN_PRODUCTIVA_DE_LAS_ZONAS_AFECTADAS_POR_EL_TERREMOTO_DE_ABRIL_DE_2016001</v>
      </c>
      <c r="C735" s="191" t="s">
        <v>4085</v>
      </c>
      <c r="D735" s="114"/>
      <c r="I735" s="4" t="s">
        <v>1056</v>
      </c>
      <c r="K735" s="4" t="s">
        <v>1058</v>
      </c>
      <c r="M735" s="4" t="s">
        <v>1093</v>
      </c>
      <c r="N735" s="4" t="s">
        <v>1093</v>
      </c>
      <c r="O735" s="4" t="s">
        <v>1093</v>
      </c>
      <c r="P735" s="4" t="s">
        <v>1093</v>
      </c>
      <c r="Q735" s="4" t="s">
        <v>1093</v>
      </c>
      <c r="R735" s="4" t="s">
        <v>1093</v>
      </c>
      <c r="S735" s="4" t="s">
        <v>1093</v>
      </c>
      <c r="T735" s="4" t="s">
        <v>1093</v>
      </c>
      <c r="U735" s="4" t="s">
        <v>1093</v>
      </c>
    </row>
    <row r="736" spans="1:40" ht="15" x14ac:dyDescent="0.2">
      <c r="A736" s="158" t="s">
        <v>321</v>
      </c>
      <c r="B736" s="75" t="str">
        <f t="shared" ref="B736:B744" si="16">CONCATENATE("RECONSTRUCCIÓN_Y_REACTIVACIÓN_PRODUCTIVA_DE_LAS_ZONAS_AFECTADAS_POR_EL_TERREMOTO_DE_ABRIL_DE_2016",A736)</f>
        <v>RECONSTRUCCIÓN_Y_REACTIVACIÓN_PRODUCTIVA_DE_LAS_ZONAS_AFECTADAS_POR_EL_TERREMOTO_DE_ABRIL_DE_2016002</v>
      </c>
      <c r="C736" s="191" t="s">
        <v>4121</v>
      </c>
      <c r="E736" s="28" t="s">
        <v>598</v>
      </c>
      <c r="F736" s="4" t="str">
        <f>CONCATENATE(LEFT(E736,25),RIGHT(E736,10))</f>
        <v>DIRECCIÓN_DE_SERVICIOS_DEDOMICILIAR</v>
      </c>
      <c r="G736" s="49" t="s">
        <v>864</v>
      </c>
      <c r="I736" s="4" t="str">
        <f>CONCATENATE(LEFT(E736,20),RIGHT(E736,15))</f>
        <v>DIRECCIÓN_DE_SERVICICIÓN_DOMICILIAR</v>
      </c>
      <c r="J736" s="4" t="s">
        <v>1055</v>
      </c>
      <c r="K736" s="4" t="str">
        <f>CONCATENATE(LEFT(E736,21),RIGHT(E736,16))</f>
        <v>DIRECCIÓN_DE_SERVICIONCIÓN_DOMICILIAR</v>
      </c>
      <c r="L736" s="49" t="s">
        <v>942</v>
      </c>
      <c r="M736" s="4" t="s">
        <v>1094</v>
      </c>
      <c r="N736" s="4" t="s">
        <v>1094</v>
      </c>
      <c r="O736" s="4" t="s">
        <v>1094</v>
      </c>
      <c r="P736" s="4" t="s">
        <v>1094</v>
      </c>
      <c r="Q736" s="4" t="s">
        <v>1094</v>
      </c>
      <c r="R736" s="4" t="s">
        <v>1094</v>
      </c>
      <c r="S736" s="4" t="s">
        <v>1094</v>
      </c>
      <c r="T736" s="4" t="s">
        <v>1094</v>
      </c>
      <c r="U736" s="4" t="s">
        <v>1094</v>
      </c>
    </row>
    <row r="737" spans="1:49" x14ac:dyDescent="0.2">
      <c r="A737" s="158" t="s">
        <v>452</v>
      </c>
      <c r="B737" s="75" t="str">
        <f t="shared" si="16"/>
        <v>RECONSTRUCCIÓN_Y_REACTIVACIÓN_PRODUCTIVA_DE_LAS_ZONAS_AFECTADAS_POR_EL_TERREMOTO_DE_ABRIL_DE_2016003</v>
      </c>
      <c r="C737" s="191" t="s">
        <v>4108</v>
      </c>
      <c r="F737" s="4" t="s">
        <v>1054</v>
      </c>
      <c r="I737" s="4" t="s">
        <v>1057</v>
      </c>
      <c r="K737" s="4" t="s">
        <v>1059</v>
      </c>
    </row>
    <row r="738" spans="1:49" x14ac:dyDescent="0.2">
      <c r="A738" s="158" t="s">
        <v>453</v>
      </c>
      <c r="B738" s="75" t="str">
        <f t="shared" si="16"/>
        <v>RECONSTRUCCIÓN_Y_REACTIVACIÓN_PRODUCTIVA_DE_LAS_ZONAS_AFECTADAS_POR_EL_TERREMOTO_DE_ABRIL_DE_2016004</v>
      </c>
      <c r="C738" s="191" t="s">
        <v>4109</v>
      </c>
      <c r="F738" s="4" t="str">
        <f t="shared" ref="F738:F748" si="17">CONCATENATE(LEFT(E738,25),RIGHT(E738,10))</f>
        <v/>
      </c>
      <c r="AO738" s="4" t="s">
        <v>1231</v>
      </c>
      <c r="AP738" s="4" t="s">
        <v>1232</v>
      </c>
      <c r="AR738" s="4" t="s">
        <v>1233</v>
      </c>
      <c r="AT738" s="4" t="s">
        <v>1237</v>
      </c>
      <c r="AU738" s="4" t="s">
        <v>1238</v>
      </c>
      <c r="AW738" s="4" t="s">
        <v>1239</v>
      </c>
    </row>
    <row r="739" spans="1:49" ht="15" x14ac:dyDescent="0.25">
      <c r="A739" s="158" t="s">
        <v>324</v>
      </c>
      <c r="B739" s="75" t="str">
        <f t="shared" si="16"/>
        <v>RECONSTRUCCIÓN_Y_REACTIVACIÓN_PRODUCTIVA_DE_LAS_ZONAS_AFECTADAS_POR_EL_TERREMOTO_DE_ABRIL_DE_2016005</v>
      </c>
      <c r="C739" s="191" t="s">
        <v>4110</v>
      </c>
      <c r="F739" s="4" t="str">
        <f t="shared" si="17"/>
        <v/>
      </c>
      <c r="AO739" s="4" t="s">
        <v>1076</v>
      </c>
      <c r="AP739" s="4" t="s">
        <v>928</v>
      </c>
      <c r="AR739" s="4" t="s">
        <v>1228</v>
      </c>
      <c r="AT739" t="s">
        <v>1221</v>
      </c>
      <c r="AU739" t="s">
        <v>1234</v>
      </c>
      <c r="AV739" t="s">
        <v>1235</v>
      </c>
      <c r="AW739" t="s">
        <v>1236</v>
      </c>
    </row>
    <row r="740" spans="1:49" x14ac:dyDescent="0.2">
      <c r="A740" s="158" t="s">
        <v>320</v>
      </c>
      <c r="B740" s="75" t="str">
        <f t="shared" si="16"/>
        <v>RECONSTRUCCIÓN_Y_REACTIVACIÓN_PRODUCTIVA_DE_LAS_ZONAS_AFECTADAS_POR_EL_TERREMOTO_DE_ABRIL_DE_2016006</v>
      </c>
      <c r="C740" s="191" t="s">
        <v>4111</v>
      </c>
      <c r="E740" s="28" t="s">
        <v>780</v>
      </c>
      <c r="F740" s="4" t="str">
        <f t="shared" si="17"/>
        <v>DIRECCIÓN_DE_PROTECCIÓN_ACAPACIDAD_</v>
      </c>
      <c r="G740" s="4" t="str">
        <f t="shared" ref="G740:G748" si="18">CONCATENATE(LEFT(E740,20),RIGHT(E740,15))</f>
        <v>DIRECCIÓN_DE_PROTECCN_DISCAPACIDAD_</v>
      </c>
      <c r="H740" s="4" t="str">
        <f t="shared" ref="H740:H748" si="19">CONCATENATE(LEFT(E740,21),RIGHT(E740,16))</f>
        <v>DIRECCIÓN_DE_PROTECCION_DISCAPACIDAD_</v>
      </c>
      <c r="AO740" s="4" t="s">
        <v>1076</v>
      </c>
      <c r="AP740" s="4" t="s">
        <v>928</v>
      </c>
      <c r="AR740" s="4" t="s">
        <v>1229</v>
      </c>
      <c r="AT740" s="4" t="s">
        <v>516</v>
      </c>
      <c r="AU740" s="4" t="s">
        <v>516</v>
      </c>
      <c r="AW740" s="4" t="s">
        <v>516</v>
      </c>
    </row>
    <row r="741" spans="1:49" x14ac:dyDescent="0.2">
      <c r="A741" s="158" t="s">
        <v>511</v>
      </c>
      <c r="B741" s="75" t="str">
        <f t="shared" si="16"/>
        <v>RECONSTRUCCIÓN_Y_REACTIVACIÓN_PRODUCTIVA_DE_LAS_ZONAS_AFECTADAS_POR_EL_TERREMOTO_DE_ABRIL_DE_2016007</v>
      </c>
      <c r="C741" s="191" t="s">
        <v>4112</v>
      </c>
      <c r="E741" s="28" t="s">
        <v>599</v>
      </c>
      <c r="F741" s="4" t="str">
        <f t="shared" si="17"/>
        <v>DIRECCIÓN_DE_PRESTACIÓN_DSCAPACIDAD</v>
      </c>
      <c r="G741" s="4" t="str">
        <f t="shared" si="18"/>
        <v>DIRECCIÓN_DE_PRESTACON_DISCAPACIDAD</v>
      </c>
      <c r="H741" s="4" t="str">
        <f t="shared" si="19"/>
        <v>DIRECCIÓN_DE_PRESTACICON_DISCAPACIDAD</v>
      </c>
      <c r="AO741" s="4" t="s">
        <v>1076</v>
      </c>
      <c r="AP741" s="4" t="s">
        <v>928</v>
      </c>
      <c r="AR741" s="4" t="s">
        <v>1230</v>
      </c>
    </row>
    <row r="742" spans="1:49" x14ac:dyDescent="0.2">
      <c r="A742" s="159" t="s">
        <v>512</v>
      </c>
      <c r="B742" s="160" t="str">
        <f t="shared" si="16"/>
        <v>RECONSTRUCCIÓN_Y_REACTIVACIÓN_PRODUCTIVA_DE_LAS_ZONAS_AFECTADAS_POR_EL_TERREMOTO_DE_ABRIL_DE_2016008</v>
      </c>
      <c r="C742" s="191" t="s">
        <v>4113</v>
      </c>
      <c r="E742" s="28" t="s">
        <v>569</v>
      </c>
      <c r="F742" s="4" t="str">
        <f t="shared" si="17"/>
        <v>DIRECCIÓN_DE_PREVENCIÓN_DE_DERECHOS</v>
      </c>
      <c r="G742" s="4" t="str">
        <f t="shared" si="18"/>
        <v>DIRECCIÓN_DE_PREVENCDAD_DE_DERECHOS</v>
      </c>
      <c r="H742" s="4" t="str">
        <f t="shared" si="19"/>
        <v>DIRECCIÓN_DE_PREVENCIIDAD_DE_DERECHOS</v>
      </c>
    </row>
    <row r="743" spans="1:49" x14ac:dyDescent="0.2">
      <c r="A743" s="158" t="s">
        <v>513</v>
      </c>
      <c r="B743" s="75" t="str">
        <f t="shared" si="16"/>
        <v>RECONSTRUCCIÓN_Y_REACTIVACIÓN_PRODUCTIVA_DE_LAS_ZONAS_AFECTADAS_POR_EL_TERREMOTO_DE_ABRIL_DE_2016009</v>
      </c>
      <c r="C743" s="191" t="s">
        <v>4114</v>
      </c>
      <c r="E743" s="28" t="s">
        <v>570</v>
      </c>
      <c r="F743" s="4" t="str">
        <f t="shared" si="17"/>
        <v>DIRECCIÓN_DE_GESTIÓN_DE_RDE_RIESGOS</v>
      </c>
      <c r="G743" s="4" t="str">
        <f t="shared" si="18"/>
        <v>DIRECCIÓN_DE_GESTIÓNTIÓN_DE_RIESGOS</v>
      </c>
      <c r="H743" s="4" t="str">
        <f t="shared" si="19"/>
        <v>DIRECCIÓN_DE_GESTIÓN_STIÓN_DE_RIESGOS</v>
      </c>
    </row>
    <row r="744" spans="1:49" x14ac:dyDescent="0.2">
      <c r="A744" s="158" t="s">
        <v>323</v>
      </c>
      <c r="B744" s="75" t="str">
        <f t="shared" si="16"/>
        <v>RECONSTRUCCIÓN_Y_REACTIVACIÓN_PRODUCTIVA_DE_LAS_ZONAS_AFECTADAS_POR_EL_TERREMOTO_DE_ABRIL_DE_2016010</v>
      </c>
      <c r="C744" s="191" t="s">
        <v>4115</v>
      </c>
      <c r="E744" s="28" t="s">
        <v>600</v>
      </c>
      <c r="F744" s="4" t="str">
        <f t="shared" si="17"/>
        <v>DIRECCIÓN_DE_ADOPCIONES_YENTO_LEGAL</v>
      </c>
      <c r="G744" s="4" t="str">
        <f t="shared" si="18"/>
        <v>DIRECCIÓN_DE_ADOPCIOECIMIENTO_LEGAL</v>
      </c>
      <c r="H744" s="4" t="str">
        <f t="shared" si="19"/>
        <v>DIRECCIÓN_DE_ADOPCIONRECIMIENTO_LEGAL</v>
      </c>
      <c r="AT744" s="4" t="s">
        <v>1240</v>
      </c>
      <c r="AU744" s="4" t="s">
        <v>1241</v>
      </c>
      <c r="AV744" s="4" t="s">
        <v>1242</v>
      </c>
    </row>
    <row r="745" spans="1:49" x14ac:dyDescent="0.2">
      <c r="A745" s="158" t="s">
        <v>514</v>
      </c>
      <c r="B745" s="75" t="str">
        <f>CONCATENATE("RECONSTRUCCIÓN_Y_REACTIVACIÓN_PRODUCTIVA_DE_LAS_ZONAS_AFECTADAS_POR_EL_TERREMOTO_DE_ABRIL_DE_2016",A745)</f>
        <v>RECONSTRUCCIÓN_Y_REACTIVACIÓN_PRODUCTIVA_DE_LAS_ZONAS_AFECTADAS_POR_EL_TERREMOTO_DE_ABRIL_DE_2016011</v>
      </c>
      <c r="C745" s="191" t="s">
        <v>4116</v>
      </c>
      <c r="E745" s="28" t="s">
        <v>601</v>
      </c>
      <c r="F745" s="4" t="str">
        <f t="shared" si="17"/>
        <v>DIRECCIÓN_DE_SERVICIOS_DEN_ESPECIAL</v>
      </c>
      <c r="G745" s="4" t="str">
        <f t="shared" si="18"/>
        <v>DIRECCIÓN_DE_SERVICIECCIÓN_ESPECIAL</v>
      </c>
      <c r="H745" s="4" t="str">
        <f t="shared" si="19"/>
        <v>DIRECCIÓN_DE_SERVICIOTECCIÓN_ESPECIAL</v>
      </c>
    </row>
    <row r="746" spans="1:49" x14ac:dyDescent="0.2">
      <c r="E746" s="28" t="s">
        <v>602</v>
      </c>
      <c r="F746" s="4" t="str">
        <f t="shared" si="17"/>
        <v>DIRECCIÓN_ESPECIAL_PARA_AAD_CENTRAL</v>
      </c>
      <c r="G746" s="4" t="str">
        <f t="shared" si="18"/>
        <v>DIRECCIÓN_ESPECIAL_PTORIDAD_CENTRAL</v>
      </c>
      <c r="H746" s="4" t="str">
        <f t="shared" si="19"/>
        <v>DIRECCIÓN_ESPECIAL_PAUTORIDAD_CENTRAL</v>
      </c>
    </row>
    <row r="747" spans="1:49" ht="15" x14ac:dyDescent="0.25">
      <c r="E747" t="s">
        <v>789</v>
      </c>
      <c r="F747" s="4" t="str">
        <f t="shared" si="17"/>
        <v>DIRECCIÓN_DE_LA_JUVENTUDA_JUVENTUD</v>
      </c>
      <c r="G747" s="4" t="str">
        <f t="shared" si="18"/>
        <v>DIRECCIÓN_DE_LA_JUVE_DE_LA_JUVENTUD</v>
      </c>
      <c r="H747" s="4" t="str">
        <f t="shared" si="19"/>
        <v>DIRECCIÓN_DE_LA_JUVENN_DE_LA_JUVENTUD</v>
      </c>
    </row>
    <row r="748" spans="1:49" ht="15" x14ac:dyDescent="0.25">
      <c r="E748" t="s">
        <v>790</v>
      </c>
      <c r="F748" s="4" t="str">
        <f t="shared" si="17"/>
        <v>DIRECCIÓN_DE_LA_POBLACIÓNULTA_MAYOR</v>
      </c>
      <c r="G748" s="4" t="str">
        <f t="shared" si="18"/>
        <v>DIRECCIÓN_DE_LA_POBLÓN_ADULTA_MAYOR</v>
      </c>
      <c r="H748" s="4" t="str">
        <f t="shared" si="19"/>
        <v>DIRECCIÓN_DE_LA_POBLAIÓN_ADULTA_MAYOR</v>
      </c>
    </row>
    <row r="788" spans="5:8" x14ac:dyDescent="0.2">
      <c r="F788" s="4" t="s">
        <v>1045</v>
      </c>
      <c r="G788" s="4" t="s">
        <v>1043</v>
      </c>
      <c r="H788" s="4" t="s">
        <v>1095</v>
      </c>
    </row>
    <row r="789" spans="5:8" x14ac:dyDescent="0.2">
      <c r="E789" s="27" t="s">
        <v>792</v>
      </c>
      <c r="F789" s="4" t="s">
        <v>1096</v>
      </c>
      <c r="G789" s="4" t="s">
        <v>1108</v>
      </c>
      <c r="H789" s="4" t="s">
        <v>1097</v>
      </c>
    </row>
    <row r="790" spans="5:8" x14ac:dyDescent="0.2">
      <c r="E790" s="27" t="s">
        <v>605</v>
      </c>
      <c r="F790" s="4" t="s">
        <v>1098</v>
      </c>
      <c r="G790" s="4" t="s">
        <v>1109</v>
      </c>
      <c r="H790" s="4" t="s">
        <v>1099</v>
      </c>
    </row>
    <row r="791" spans="5:8" x14ac:dyDescent="0.2">
      <c r="E791" s="27" t="s">
        <v>606</v>
      </c>
      <c r="F791" s="4" t="s">
        <v>1100</v>
      </c>
      <c r="G791" s="4" t="s">
        <v>1110</v>
      </c>
      <c r="H791" s="4" t="s">
        <v>1101</v>
      </c>
    </row>
    <row r="792" spans="5:8" x14ac:dyDescent="0.2">
      <c r="E792" s="27" t="s">
        <v>812</v>
      </c>
      <c r="F792" s="4" t="s">
        <v>1102</v>
      </c>
      <c r="G792" s="4" t="s">
        <v>1111</v>
      </c>
      <c r="H792" s="4" t="s">
        <v>1103</v>
      </c>
    </row>
    <row r="793" spans="5:8" x14ac:dyDescent="0.2">
      <c r="E793" s="27" t="s">
        <v>607</v>
      </c>
      <c r="F793" s="4" t="s">
        <v>1077</v>
      </c>
      <c r="G793" s="4" t="s">
        <v>1079</v>
      </c>
      <c r="H793" s="4" t="s">
        <v>1080</v>
      </c>
    </row>
    <row r="794" spans="5:8" x14ac:dyDescent="0.2">
      <c r="E794" s="27" t="s">
        <v>608</v>
      </c>
      <c r="F794" s="4" t="s">
        <v>1104</v>
      </c>
      <c r="G794" s="4" t="s">
        <v>1112</v>
      </c>
      <c r="H794" s="4" t="s">
        <v>1105</v>
      </c>
    </row>
    <row r="795" spans="5:8" x14ac:dyDescent="0.2">
      <c r="E795" s="27" t="s">
        <v>609</v>
      </c>
      <c r="F795" s="4" t="s">
        <v>1106</v>
      </c>
      <c r="G795" s="4" t="s">
        <v>1113</v>
      </c>
      <c r="H795" s="4" t="s">
        <v>1107</v>
      </c>
    </row>
    <row r="800" spans="5:8" x14ac:dyDescent="0.2">
      <c r="F800" s="4" t="s">
        <v>864</v>
      </c>
      <c r="G800" s="4" t="s">
        <v>1078</v>
      </c>
    </row>
    <row r="801" spans="1:8" x14ac:dyDescent="0.2">
      <c r="F801" s="4" t="s">
        <v>1075</v>
      </c>
      <c r="G801" s="4" t="s">
        <v>1078</v>
      </c>
    </row>
    <row r="802" spans="1:8" x14ac:dyDescent="0.2">
      <c r="F802" s="4" t="s">
        <v>1076</v>
      </c>
      <c r="G802" s="4" t="s">
        <v>1078</v>
      </c>
    </row>
    <row r="803" spans="1:8" x14ac:dyDescent="0.2">
      <c r="F803" s="4" t="s">
        <v>865</v>
      </c>
      <c r="G803" s="4" t="s">
        <v>1078</v>
      </c>
    </row>
    <row r="804" spans="1:8" x14ac:dyDescent="0.2">
      <c r="F804" s="4" t="s">
        <v>866</v>
      </c>
      <c r="G804" s="4" t="s">
        <v>1078</v>
      </c>
    </row>
    <row r="805" spans="1:8" x14ac:dyDescent="0.2">
      <c r="G805" s="4" t="s">
        <v>1078</v>
      </c>
    </row>
    <row r="806" spans="1:8" x14ac:dyDescent="0.2">
      <c r="F806" s="4" t="s">
        <v>864</v>
      </c>
      <c r="G806" s="4" t="s">
        <v>1078</v>
      </c>
    </row>
    <row r="807" spans="1:8" x14ac:dyDescent="0.2">
      <c r="F807" s="4" t="s">
        <v>1075</v>
      </c>
    </row>
    <row r="808" spans="1:8" x14ac:dyDescent="0.2">
      <c r="F808" s="4" t="s">
        <v>1076</v>
      </c>
      <c r="G808" s="4" t="s">
        <v>1064</v>
      </c>
      <c r="H808" s="4" t="str">
        <f>UPPER(G808)</f>
        <v>INCREMENTAR LA EFICIENCIA Y EFICACIA EN LOS PROCESOS ADMINISTRATIVOS, FINANCIEROS Y DE PLANIFICACIÓN DE LA ZONA</v>
      </c>
    </row>
    <row r="809" spans="1:8" x14ac:dyDescent="0.2">
      <c r="F809" s="4" t="s">
        <v>865</v>
      </c>
      <c r="G809" s="4" t="s">
        <v>1078</v>
      </c>
    </row>
    <row r="810" spans="1:8" x14ac:dyDescent="0.2">
      <c r="F810" s="4" t="s">
        <v>866</v>
      </c>
    </row>
    <row r="812" spans="1:8" x14ac:dyDescent="0.2">
      <c r="F812" s="4" t="s">
        <v>864</v>
      </c>
    </row>
    <row r="813" spans="1:8" x14ac:dyDescent="0.2">
      <c r="F813" s="4" t="s">
        <v>1075</v>
      </c>
    </row>
    <row r="814" spans="1:8" x14ac:dyDescent="0.2">
      <c r="F814" s="4" t="s">
        <v>1076</v>
      </c>
    </row>
    <row r="815" spans="1:8" ht="12.75" thickBot="1" x14ac:dyDescent="0.25">
      <c r="F815" s="4" t="s">
        <v>865</v>
      </c>
    </row>
    <row r="816" spans="1:8" ht="13.5" thickTop="1" thickBot="1" x14ac:dyDescent="0.25">
      <c r="A816" s="153" t="s">
        <v>517</v>
      </c>
      <c r="B816" s="161" t="s">
        <v>516</v>
      </c>
      <c r="F816" s="4" t="s">
        <v>866</v>
      </c>
    </row>
    <row r="817" spans="1:6" ht="13.5" thickTop="1" thickBot="1" x14ac:dyDescent="0.25">
      <c r="A817" s="116" t="s">
        <v>441</v>
      </c>
      <c r="B817" s="162" t="s">
        <v>458</v>
      </c>
    </row>
    <row r="818" spans="1:6" ht="13.5" thickTop="1" thickBot="1" x14ac:dyDescent="0.25">
      <c r="A818" s="116" t="s">
        <v>442</v>
      </c>
      <c r="B818" s="162" t="s">
        <v>459</v>
      </c>
      <c r="F818" s="4" t="s">
        <v>864</v>
      </c>
    </row>
    <row r="819" spans="1:6" ht="13.5" thickTop="1" thickBot="1" x14ac:dyDescent="0.25">
      <c r="A819" s="116" t="s">
        <v>443</v>
      </c>
      <c r="B819" s="162" t="s">
        <v>460</v>
      </c>
      <c r="F819" s="4" t="s">
        <v>1075</v>
      </c>
    </row>
    <row r="820" spans="1:6" ht="13.5" thickTop="1" thickBot="1" x14ac:dyDescent="0.25">
      <c r="A820" s="116" t="s">
        <v>444</v>
      </c>
      <c r="B820" s="162" t="s">
        <v>461</v>
      </c>
      <c r="F820" s="4" t="s">
        <v>1076</v>
      </c>
    </row>
    <row r="821" spans="1:6" ht="13.5" thickTop="1" thickBot="1" x14ac:dyDescent="0.25">
      <c r="A821" s="116" t="s">
        <v>445</v>
      </c>
      <c r="B821" s="162" t="s">
        <v>462</v>
      </c>
      <c r="F821" s="4" t="s">
        <v>865</v>
      </c>
    </row>
    <row r="822" spans="1:6" ht="13.5" thickTop="1" thickBot="1" x14ac:dyDescent="0.25">
      <c r="A822" s="116" t="s">
        <v>446</v>
      </c>
      <c r="B822" s="162" t="s">
        <v>463</v>
      </c>
      <c r="F822" s="4" t="s">
        <v>866</v>
      </c>
    </row>
    <row r="823" spans="1:6" ht="13.5" thickTop="1" thickBot="1" x14ac:dyDescent="0.25">
      <c r="A823" s="116" t="s">
        <v>447</v>
      </c>
      <c r="B823" s="162" t="s">
        <v>464</v>
      </c>
    </row>
    <row r="824" spans="1:6" ht="13.5" thickTop="1" thickBot="1" x14ac:dyDescent="0.25">
      <c r="A824" s="116" t="s">
        <v>448</v>
      </c>
      <c r="B824" s="162" t="s">
        <v>465</v>
      </c>
      <c r="F824" s="4" t="s">
        <v>864</v>
      </c>
    </row>
    <row r="825" spans="1:6" ht="13.5" thickTop="1" thickBot="1" x14ac:dyDescent="0.25">
      <c r="A825" s="116" t="s">
        <v>449</v>
      </c>
      <c r="B825" s="163" t="s">
        <v>466</v>
      </c>
      <c r="F825" s="4" t="s">
        <v>1075</v>
      </c>
    </row>
    <row r="826" spans="1:6" ht="13.5" thickTop="1" thickBot="1" x14ac:dyDescent="0.25">
      <c r="A826" s="116" t="s">
        <v>450</v>
      </c>
      <c r="B826" s="162" t="s">
        <v>467</v>
      </c>
      <c r="F826" s="4" t="s">
        <v>1076</v>
      </c>
    </row>
    <row r="827" spans="1:6" ht="13.5" thickTop="1" thickBot="1" x14ac:dyDescent="0.25">
      <c r="A827" s="116" t="s">
        <v>451</v>
      </c>
      <c r="B827" s="162" t="s">
        <v>468</v>
      </c>
      <c r="F827" s="4" t="s">
        <v>865</v>
      </c>
    </row>
    <row r="828" spans="1:6" ht="13.5" thickTop="1" thickBot="1" x14ac:dyDescent="0.25">
      <c r="A828" s="116" t="s">
        <v>429</v>
      </c>
      <c r="B828" s="162" t="s">
        <v>469</v>
      </c>
      <c r="F828" s="4" t="s">
        <v>866</v>
      </c>
    </row>
    <row r="829" spans="1:6" ht="13.5" thickTop="1" thickBot="1" x14ac:dyDescent="0.25">
      <c r="A829" s="116" t="s">
        <v>430</v>
      </c>
      <c r="B829" s="162" t="s">
        <v>470</v>
      </c>
    </row>
    <row r="830" spans="1:6" ht="13.5" thickTop="1" thickBot="1" x14ac:dyDescent="0.25">
      <c r="A830" s="116" t="s">
        <v>431</v>
      </c>
      <c r="B830" s="162" t="s">
        <v>471</v>
      </c>
      <c r="F830" s="4" t="s">
        <v>864</v>
      </c>
    </row>
    <row r="831" spans="1:6" ht="13.5" thickTop="1" thickBot="1" x14ac:dyDescent="0.25">
      <c r="A831" s="116" t="s">
        <v>432</v>
      </c>
      <c r="B831" s="162" t="s">
        <v>472</v>
      </c>
      <c r="F831" s="4" t="s">
        <v>1075</v>
      </c>
    </row>
    <row r="832" spans="1:6" ht="13.5" thickTop="1" thickBot="1" x14ac:dyDescent="0.25">
      <c r="A832" s="116" t="s">
        <v>433</v>
      </c>
      <c r="B832" s="162" t="s">
        <v>473</v>
      </c>
      <c r="F832" s="4" t="s">
        <v>1076</v>
      </c>
    </row>
    <row r="833" spans="1:6" ht="13.5" thickTop="1" thickBot="1" x14ac:dyDescent="0.25">
      <c r="A833" s="116" t="s">
        <v>434</v>
      </c>
      <c r="B833" s="162" t="s">
        <v>474</v>
      </c>
      <c r="F833" s="4" t="s">
        <v>865</v>
      </c>
    </row>
    <row r="834" spans="1:6" ht="13.5" thickTop="1" thickBot="1" x14ac:dyDescent="0.25">
      <c r="A834" s="116" t="s">
        <v>435</v>
      </c>
      <c r="B834" s="163" t="s">
        <v>475</v>
      </c>
      <c r="F834" s="4" t="s">
        <v>866</v>
      </c>
    </row>
    <row r="835" spans="1:6" ht="13.5" thickTop="1" thickBot="1" x14ac:dyDescent="0.25">
      <c r="A835" s="116" t="s">
        <v>436</v>
      </c>
      <c r="B835" s="162" t="s">
        <v>476</v>
      </c>
      <c r="F835" s="4" t="s">
        <v>1064</v>
      </c>
    </row>
    <row r="836" spans="1:6" ht="13.5" thickTop="1" thickBot="1" x14ac:dyDescent="0.25">
      <c r="A836" s="116" t="s">
        <v>437</v>
      </c>
      <c r="B836" s="162" t="s">
        <v>477</v>
      </c>
      <c r="F836" s="4" t="s">
        <v>864</v>
      </c>
    </row>
    <row r="837" spans="1:6" ht="13.5" thickTop="1" thickBot="1" x14ac:dyDescent="0.25">
      <c r="A837" s="116" t="s">
        <v>438</v>
      </c>
      <c r="B837" s="162" t="s">
        <v>478</v>
      </c>
      <c r="F837" s="4" t="s">
        <v>1075</v>
      </c>
    </row>
    <row r="838" spans="1:6" ht="13.5" thickTop="1" thickBot="1" x14ac:dyDescent="0.25">
      <c r="A838" s="116" t="s">
        <v>439</v>
      </c>
      <c r="B838" s="162" t="s">
        <v>479</v>
      </c>
      <c r="F838" s="4" t="s">
        <v>1076</v>
      </c>
    </row>
    <row r="839" spans="1:6" ht="13.5" thickTop="1" thickBot="1" x14ac:dyDescent="0.25">
      <c r="A839" s="116" t="s">
        <v>440</v>
      </c>
      <c r="B839" s="164" t="s">
        <v>480</v>
      </c>
      <c r="F839" s="4" t="s">
        <v>865</v>
      </c>
    </row>
    <row r="840" spans="1:6" ht="13.5" thickTop="1" thickBot="1" x14ac:dyDescent="0.25">
      <c r="A840" s="153" t="s">
        <v>417</v>
      </c>
      <c r="B840" s="165" t="s">
        <v>518</v>
      </c>
      <c r="F840" s="4" t="s">
        <v>866</v>
      </c>
    </row>
    <row r="841" spans="1:6" ht="13.5" thickTop="1" thickBot="1" x14ac:dyDescent="0.25">
      <c r="A841" s="153" t="s">
        <v>418</v>
      </c>
      <c r="B841" s="165" t="s">
        <v>519</v>
      </c>
    </row>
    <row r="842" spans="1:6" ht="13.5" thickTop="1" thickBot="1" x14ac:dyDescent="0.25">
      <c r="A842" s="153" t="s">
        <v>419</v>
      </c>
      <c r="B842" s="165" t="s">
        <v>520</v>
      </c>
    </row>
    <row r="843" spans="1:6" ht="13.5" thickTop="1" thickBot="1" x14ac:dyDescent="0.25">
      <c r="A843" s="153" t="s">
        <v>420</v>
      </c>
      <c r="B843" s="165" t="s">
        <v>521</v>
      </c>
    </row>
    <row r="844" spans="1:6" ht="13.5" thickTop="1" thickBot="1" x14ac:dyDescent="0.25">
      <c r="A844" s="153" t="s">
        <v>421</v>
      </c>
      <c r="B844" s="165" t="s">
        <v>522</v>
      </c>
    </row>
    <row r="845" spans="1:6" ht="13.5" thickTop="1" thickBot="1" x14ac:dyDescent="0.25">
      <c r="A845" s="153" t="s">
        <v>422</v>
      </c>
      <c r="B845" s="166" t="s">
        <v>523</v>
      </c>
    </row>
    <row r="846" spans="1:6" ht="13.5" thickTop="1" thickBot="1" x14ac:dyDescent="0.25">
      <c r="A846" s="153" t="s">
        <v>423</v>
      </c>
      <c r="B846" s="161" t="s">
        <v>524</v>
      </c>
    </row>
    <row r="847" spans="1:6" ht="13.5" thickTop="1" thickBot="1" x14ac:dyDescent="0.25">
      <c r="A847" s="153" t="s">
        <v>424</v>
      </c>
      <c r="B847" s="161" t="s">
        <v>525</v>
      </c>
    </row>
    <row r="848" spans="1:6" ht="13.5" thickTop="1" thickBot="1" x14ac:dyDescent="0.25">
      <c r="A848" s="153" t="s">
        <v>425</v>
      </c>
      <c r="B848" s="161" t="s">
        <v>526</v>
      </c>
    </row>
    <row r="849" spans="1:2" ht="13.5" thickTop="1" thickBot="1" x14ac:dyDescent="0.25">
      <c r="A849" s="153" t="s">
        <v>426</v>
      </c>
      <c r="B849" s="161" t="s">
        <v>527</v>
      </c>
    </row>
    <row r="850" spans="1:2" ht="13.5" thickTop="1" thickBot="1" x14ac:dyDescent="0.25">
      <c r="A850" s="153" t="s">
        <v>427</v>
      </c>
      <c r="B850" s="161" t="s">
        <v>528</v>
      </c>
    </row>
    <row r="851" spans="1:2" ht="13.5" thickTop="1" thickBot="1" x14ac:dyDescent="0.25">
      <c r="A851" s="153" t="s">
        <v>428</v>
      </c>
      <c r="B851" s="161" t="s">
        <v>529</v>
      </c>
    </row>
    <row r="852" spans="1:2" ht="13.5" thickTop="1" thickBot="1" x14ac:dyDescent="0.25">
      <c r="A852" s="153" t="s">
        <v>406</v>
      </c>
      <c r="B852" s="161" t="s">
        <v>530</v>
      </c>
    </row>
    <row r="853" spans="1:2" ht="13.5" thickTop="1" thickBot="1" x14ac:dyDescent="0.25">
      <c r="A853" s="153" t="s">
        <v>407</v>
      </c>
      <c r="B853" s="161" t="s">
        <v>531</v>
      </c>
    </row>
    <row r="854" spans="1:2" ht="13.5" thickTop="1" thickBot="1" x14ac:dyDescent="0.25">
      <c r="A854" s="153" t="s">
        <v>408</v>
      </c>
      <c r="B854" s="161" t="s">
        <v>532</v>
      </c>
    </row>
    <row r="855" spans="1:2" ht="13.5" thickTop="1" thickBot="1" x14ac:dyDescent="0.25">
      <c r="A855" s="153" t="s">
        <v>409</v>
      </c>
      <c r="B855" s="161" t="s">
        <v>533</v>
      </c>
    </row>
    <row r="856" spans="1:2" ht="13.5" thickTop="1" thickBot="1" x14ac:dyDescent="0.25">
      <c r="A856" s="153" t="s">
        <v>410</v>
      </c>
      <c r="B856" s="161" t="s">
        <v>534</v>
      </c>
    </row>
    <row r="857" spans="1:2" ht="13.5" thickTop="1" thickBot="1" x14ac:dyDescent="0.25">
      <c r="A857" s="153" t="s">
        <v>411</v>
      </c>
      <c r="B857" s="167" t="s">
        <v>535</v>
      </c>
    </row>
    <row r="858" spans="1:2" ht="13.5" thickTop="1" thickBot="1" x14ac:dyDescent="0.25">
      <c r="A858" s="153" t="s">
        <v>412</v>
      </c>
      <c r="B858" s="161" t="s">
        <v>536</v>
      </c>
    </row>
    <row r="859" spans="1:2" ht="13.5" thickTop="1" thickBot="1" x14ac:dyDescent="0.25">
      <c r="A859" s="153" t="s">
        <v>413</v>
      </c>
      <c r="B859" s="161" t="s">
        <v>537</v>
      </c>
    </row>
    <row r="860" spans="1:2" ht="13.5" thickTop="1" thickBot="1" x14ac:dyDescent="0.25">
      <c r="A860" s="153" t="s">
        <v>414</v>
      </c>
      <c r="B860" s="161" t="s">
        <v>538</v>
      </c>
    </row>
    <row r="861" spans="1:2" ht="13.5" thickTop="1" thickBot="1" x14ac:dyDescent="0.25">
      <c r="A861" s="153" t="s">
        <v>415</v>
      </c>
      <c r="B861" s="161" t="s">
        <v>539</v>
      </c>
    </row>
    <row r="862" spans="1:2" ht="13.5" thickTop="1" thickBot="1" x14ac:dyDescent="0.25">
      <c r="A862" s="153" t="s">
        <v>416</v>
      </c>
      <c r="B862" s="161" t="s">
        <v>540</v>
      </c>
    </row>
    <row r="863" spans="1:2" ht="14.25" thickTop="1" thickBot="1" x14ac:dyDescent="0.25">
      <c r="A863" s="116" t="s">
        <v>386</v>
      </c>
      <c r="B863" s="168" t="s">
        <v>481</v>
      </c>
    </row>
    <row r="864" spans="1:2" ht="14.25" thickTop="1" thickBot="1" x14ac:dyDescent="0.25">
      <c r="A864" s="116" t="s">
        <v>387</v>
      </c>
      <c r="B864" s="168" t="s">
        <v>482</v>
      </c>
    </row>
    <row r="865" spans="1:2" ht="14.25" thickTop="1" thickBot="1" x14ac:dyDescent="0.25">
      <c r="A865" s="116" t="s">
        <v>388</v>
      </c>
      <c r="B865" s="168" t="s">
        <v>483</v>
      </c>
    </row>
    <row r="866" spans="1:2" ht="14.25" thickTop="1" thickBot="1" x14ac:dyDescent="0.25">
      <c r="A866" s="116" t="s">
        <v>389</v>
      </c>
      <c r="B866" s="168" t="s">
        <v>484</v>
      </c>
    </row>
    <row r="867" spans="1:2" ht="14.25" thickTop="1" thickBot="1" x14ac:dyDescent="0.25">
      <c r="A867" s="116" t="s">
        <v>390</v>
      </c>
      <c r="B867" s="168" t="s">
        <v>485</v>
      </c>
    </row>
    <row r="868" spans="1:2" ht="13.5" thickTop="1" x14ac:dyDescent="0.2">
      <c r="A868" s="116" t="s">
        <v>391</v>
      </c>
      <c r="B868" s="169" t="s">
        <v>486</v>
      </c>
    </row>
    <row r="869" spans="1:2" ht="12.75" x14ac:dyDescent="0.2">
      <c r="A869" s="116" t="s">
        <v>392</v>
      </c>
      <c r="B869" s="170" t="s">
        <v>487</v>
      </c>
    </row>
    <row r="870" spans="1:2" ht="12.75" x14ac:dyDescent="0.2">
      <c r="A870" s="116" t="s">
        <v>393</v>
      </c>
      <c r="B870" s="170" t="s">
        <v>488</v>
      </c>
    </row>
    <row r="871" spans="1:2" ht="12.75" x14ac:dyDescent="0.2">
      <c r="A871" s="116" t="s">
        <v>394</v>
      </c>
      <c r="B871" s="170" t="s">
        <v>489</v>
      </c>
    </row>
    <row r="872" spans="1:2" ht="12.75" x14ac:dyDescent="0.2">
      <c r="A872" s="116" t="s">
        <v>395</v>
      </c>
      <c r="B872" s="171" t="s">
        <v>490</v>
      </c>
    </row>
    <row r="873" spans="1:2" ht="12.75" x14ac:dyDescent="0.2">
      <c r="A873" s="116" t="s">
        <v>396</v>
      </c>
      <c r="B873" s="171" t="s">
        <v>491</v>
      </c>
    </row>
    <row r="874" spans="1:2" ht="12.75" x14ac:dyDescent="0.2">
      <c r="A874" s="116" t="s">
        <v>397</v>
      </c>
      <c r="B874" s="171" t="s">
        <v>492</v>
      </c>
    </row>
    <row r="875" spans="1:2" ht="12.75" x14ac:dyDescent="0.2">
      <c r="A875" s="116" t="s">
        <v>398</v>
      </c>
      <c r="B875" s="171" t="s">
        <v>493</v>
      </c>
    </row>
    <row r="876" spans="1:2" ht="12.75" x14ac:dyDescent="0.2">
      <c r="A876" s="116" t="s">
        <v>399</v>
      </c>
      <c r="B876" s="171" t="s">
        <v>494</v>
      </c>
    </row>
    <row r="877" spans="1:2" ht="12.75" x14ac:dyDescent="0.2">
      <c r="A877" s="116" t="s">
        <v>400</v>
      </c>
      <c r="B877" s="171" t="s">
        <v>495</v>
      </c>
    </row>
    <row r="878" spans="1:2" ht="12.75" x14ac:dyDescent="0.2">
      <c r="A878" s="116" t="s">
        <v>401</v>
      </c>
      <c r="B878" s="171" t="s">
        <v>496</v>
      </c>
    </row>
    <row r="879" spans="1:2" ht="12.75" x14ac:dyDescent="0.2">
      <c r="A879" s="116" t="s">
        <v>402</v>
      </c>
      <c r="B879" s="171" t="s">
        <v>497</v>
      </c>
    </row>
    <row r="880" spans="1:2" ht="12.75" x14ac:dyDescent="0.2">
      <c r="A880" s="116" t="s">
        <v>403</v>
      </c>
      <c r="B880" s="171" t="s">
        <v>498</v>
      </c>
    </row>
    <row r="881" spans="1:2" ht="12.75" x14ac:dyDescent="0.2">
      <c r="A881" s="116" t="s">
        <v>404</v>
      </c>
      <c r="B881" s="171" t="s">
        <v>499</v>
      </c>
    </row>
    <row r="882" spans="1:2" ht="12.75" x14ac:dyDescent="0.2">
      <c r="A882" s="116" t="s">
        <v>405</v>
      </c>
      <c r="B882" s="171" t="s">
        <v>500</v>
      </c>
    </row>
    <row r="883" spans="1:2" x14ac:dyDescent="0.2">
      <c r="A883" s="116" t="s">
        <v>376</v>
      </c>
      <c r="B883" s="172" t="s">
        <v>501</v>
      </c>
    </row>
    <row r="884" spans="1:2" x14ac:dyDescent="0.2">
      <c r="A884" s="116" t="s">
        <v>377</v>
      </c>
      <c r="B884" s="172" t="s">
        <v>502</v>
      </c>
    </row>
    <row r="885" spans="1:2" x14ac:dyDescent="0.2">
      <c r="A885" s="116" t="s">
        <v>378</v>
      </c>
      <c r="B885" s="172" t="s">
        <v>503</v>
      </c>
    </row>
    <row r="886" spans="1:2" x14ac:dyDescent="0.2">
      <c r="A886" s="116" t="s">
        <v>379</v>
      </c>
      <c r="B886" s="172" t="s">
        <v>504</v>
      </c>
    </row>
    <row r="887" spans="1:2" x14ac:dyDescent="0.2">
      <c r="A887" s="116" t="s">
        <v>380</v>
      </c>
      <c r="B887" s="172" t="s">
        <v>505</v>
      </c>
    </row>
    <row r="888" spans="1:2" x14ac:dyDescent="0.2">
      <c r="A888" s="116" t="s">
        <v>381</v>
      </c>
      <c r="B888" s="172" t="s">
        <v>506</v>
      </c>
    </row>
    <row r="889" spans="1:2" x14ac:dyDescent="0.2">
      <c r="A889" s="116" t="s">
        <v>382</v>
      </c>
      <c r="B889" s="172" t="s">
        <v>507</v>
      </c>
    </row>
    <row r="890" spans="1:2" x14ac:dyDescent="0.2">
      <c r="A890" s="116" t="s">
        <v>383</v>
      </c>
      <c r="B890" s="172" t="s">
        <v>508</v>
      </c>
    </row>
    <row r="891" spans="1:2" x14ac:dyDescent="0.2">
      <c r="A891" s="116" t="s">
        <v>384</v>
      </c>
      <c r="B891" s="172" t="s">
        <v>509</v>
      </c>
    </row>
    <row r="892" spans="1:2" x14ac:dyDescent="0.2">
      <c r="A892" s="116" t="s">
        <v>385</v>
      </c>
      <c r="B892" s="172" t="s">
        <v>510</v>
      </c>
    </row>
    <row r="1641" spans="1:1" x14ac:dyDescent="0.2">
      <c r="A1641" s="153" t="s">
        <v>553</v>
      </c>
    </row>
    <row r="1642" spans="1:1" x14ac:dyDescent="0.2">
      <c r="A1642" s="153" t="s">
        <v>554</v>
      </c>
    </row>
    <row r="1643" spans="1:1" x14ac:dyDescent="0.2">
      <c r="A1643" s="153" t="s">
        <v>555</v>
      </c>
    </row>
    <row r="1644" spans="1:1" x14ac:dyDescent="0.2">
      <c r="A1644" s="153" t="s">
        <v>556</v>
      </c>
    </row>
    <row r="1645" spans="1:1" x14ac:dyDescent="0.2">
      <c r="A1645" s="153" t="s">
        <v>557</v>
      </c>
    </row>
    <row r="1646" spans="1:1" x14ac:dyDescent="0.2">
      <c r="A1646" s="153" t="s">
        <v>843</v>
      </c>
    </row>
    <row r="1652" spans="1:3" x14ac:dyDescent="0.2">
      <c r="A1652" s="173">
        <v>510101</v>
      </c>
      <c r="B1652" s="38" t="s">
        <v>1349</v>
      </c>
      <c r="C1652" s="4" t="s">
        <v>1254</v>
      </c>
    </row>
    <row r="1653" spans="1:3" x14ac:dyDescent="0.2">
      <c r="A1653" s="173">
        <v>510102</v>
      </c>
      <c r="B1653" s="38" t="s">
        <v>1350</v>
      </c>
      <c r="C1653" s="4" t="s">
        <v>1255</v>
      </c>
    </row>
    <row r="1654" spans="1:3" x14ac:dyDescent="0.2">
      <c r="A1654" s="173">
        <v>510103</v>
      </c>
      <c r="B1654" s="38" t="s">
        <v>1351</v>
      </c>
      <c r="C1654" s="4" t="s">
        <v>1256</v>
      </c>
    </row>
    <row r="1655" spans="1:3" x14ac:dyDescent="0.2">
      <c r="A1655" s="173">
        <v>510105</v>
      </c>
      <c r="B1655" s="38" t="s">
        <v>1352</v>
      </c>
      <c r="C1655" s="4" t="s">
        <v>1257</v>
      </c>
    </row>
    <row r="1656" spans="1:3" x14ac:dyDescent="0.2">
      <c r="A1656" s="173">
        <v>510106</v>
      </c>
      <c r="B1656" s="38" t="s">
        <v>1353</v>
      </c>
      <c r="C1656" s="4" t="s">
        <v>1258</v>
      </c>
    </row>
    <row r="1657" spans="1:3" x14ac:dyDescent="0.2">
      <c r="A1657" s="173">
        <v>510107</v>
      </c>
      <c r="B1657" s="38" t="s">
        <v>1354</v>
      </c>
      <c r="C1657" s="4" t="s">
        <v>1259</v>
      </c>
    </row>
    <row r="1658" spans="1:3" x14ac:dyDescent="0.2">
      <c r="A1658" s="173">
        <v>510108</v>
      </c>
      <c r="B1658" s="38" t="s">
        <v>1355</v>
      </c>
      <c r="C1658" s="4" t="s">
        <v>1260</v>
      </c>
    </row>
    <row r="1659" spans="1:3" x14ac:dyDescent="0.2">
      <c r="A1659" s="173">
        <v>510109</v>
      </c>
      <c r="B1659" s="38" t="s">
        <v>1356</v>
      </c>
      <c r="C1659" s="4" t="s">
        <v>1261</v>
      </c>
    </row>
    <row r="1660" spans="1:3" x14ac:dyDescent="0.2">
      <c r="A1660" s="174">
        <v>510110</v>
      </c>
      <c r="B1660" s="75" t="s">
        <v>1357</v>
      </c>
      <c r="C1660" s="4" t="s">
        <v>1262</v>
      </c>
    </row>
    <row r="1661" spans="1:3" x14ac:dyDescent="0.2">
      <c r="A1661" s="174">
        <v>510201</v>
      </c>
      <c r="B1661" s="75" t="s">
        <v>1358</v>
      </c>
      <c r="C1661" s="4" t="s">
        <v>1263</v>
      </c>
    </row>
    <row r="1662" spans="1:3" x14ac:dyDescent="0.2">
      <c r="A1662" s="173">
        <v>510202</v>
      </c>
      <c r="B1662" s="38" t="s">
        <v>1359</v>
      </c>
      <c r="C1662" s="4" t="s">
        <v>1264</v>
      </c>
    </row>
    <row r="1663" spans="1:3" x14ac:dyDescent="0.2">
      <c r="A1663" s="173">
        <v>510203</v>
      </c>
      <c r="B1663" s="38" t="s">
        <v>1360</v>
      </c>
      <c r="C1663" s="4" t="s">
        <v>1265</v>
      </c>
    </row>
    <row r="1664" spans="1:3" x14ac:dyDescent="0.2">
      <c r="A1664" s="173">
        <v>510204</v>
      </c>
      <c r="B1664" s="38" t="s">
        <v>1361</v>
      </c>
      <c r="C1664" s="4" t="s">
        <v>1266</v>
      </c>
    </row>
    <row r="1665" spans="1:3" x14ac:dyDescent="0.2">
      <c r="A1665" s="173">
        <v>510205</v>
      </c>
      <c r="B1665" s="38" t="s">
        <v>1362</v>
      </c>
      <c r="C1665" s="4" t="s">
        <v>1267</v>
      </c>
    </row>
    <row r="1666" spans="1:3" x14ac:dyDescent="0.2">
      <c r="A1666" s="173">
        <v>510206</v>
      </c>
      <c r="B1666" s="38" t="s">
        <v>1363</v>
      </c>
      <c r="C1666" s="4" t="s">
        <v>1268</v>
      </c>
    </row>
    <row r="1667" spans="1:3" x14ac:dyDescent="0.2">
      <c r="A1667" s="173">
        <v>510207</v>
      </c>
      <c r="B1667" s="38" t="s">
        <v>1364</v>
      </c>
      <c r="C1667" s="4" t="s">
        <v>1269</v>
      </c>
    </row>
    <row r="1668" spans="1:3" x14ac:dyDescent="0.2">
      <c r="A1668" s="173">
        <v>510208</v>
      </c>
      <c r="B1668" s="38" t="s">
        <v>1365</v>
      </c>
      <c r="C1668" s="4" t="s">
        <v>1270</v>
      </c>
    </row>
    <row r="1669" spans="1:3" x14ac:dyDescent="0.2">
      <c r="A1669" s="173">
        <v>510209</v>
      </c>
      <c r="B1669" s="38" t="s">
        <v>1366</v>
      </c>
      <c r="C1669" s="4" t="s">
        <v>1271</v>
      </c>
    </row>
    <row r="1670" spans="1:3" x14ac:dyDescent="0.2">
      <c r="A1670" s="173">
        <v>510210</v>
      </c>
      <c r="B1670" s="39" t="s">
        <v>1367</v>
      </c>
      <c r="C1670" s="4" t="s">
        <v>1272</v>
      </c>
    </row>
    <row r="1671" spans="1:3" x14ac:dyDescent="0.2">
      <c r="A1671" s="173">
        <v>510211</v>
      </c>
      <c r="B1671" s="39" t="s">
        <v>1368</v>
      </c>
      <c r="C1671" s="4" t="s">
        <v>1273</v>
      </c>
    </row>
    <row r="1672" spans="1:3" x14ac:dyDescent="0.2">
      <c r="A1672" s="173">
        <v>510212</v>
      </c>
      <c r="B1672" s="39" t="s">
        <v>1369</v>
      </c>
      <c r="C1672" s="4" t="s">
        <v>1274</v>
      </c>
    </row>
    <row r="1673" spans="1:3" x14ac:dyDescent="0.2">
      <c r="A1673" s="173">
        <v>510213</v>
      </c>
      <c r="B1673" s="39" t="s">
        <v>1370</v>
      </c>
      <c r="C1673" s="4" t="s">
        <v>1275</v>
      </c>
    </row>
    <row r="1674" spans="1:3" x14ac:dyDescent="0.2">
      <c r="A1674" s="173">
        <v>510214</v>
      </c>
      <c r="B1674" s="38" t="s">
        <v>1371</v>
      </c>
      <c r="C1674" s="4" t="s">
        <v>1276</v>
      </c>
    </row>
    <row r="1675" spans="1:3" x14ac:dyDescent="0.2">
      <c r="A1675" s="173">
        <v>510215</v>
      </c>
      <c r="B1675" s="38" t="s">
        <v>1372</v>
      </c>
      <c r="C1675" s="4" t="s">
        <v>1277</v>
      </c>
    </row>
    <row r="1676" spans="1:3" x14ac:dyDescent="0.2">
      <c r="A1676" s="173">
        <v>510216</v>
      </c>
      <c r="B1676" s="38" t="s">
        <v>1373</v>
      </c>
      <c r="C1676" s="4" t="s">
        <v>1278</v>
      </c>
    </row>
    <row r="1677" spans="1:3" x14ac:dyDescent="0.2">
      <c r="A1677" s="173">
        <v>510218</v>
      </c>
      <c r="B1677" s="39" t="s">
        <v>1374</v>
      </c>
      <c r="C1677" s="4" t="s">
        <v>1279</v>
      </c>
    </row>
    <row r="1678" spans="1:3" x14ac:dyDescent="0.2">
      <c r="A1678" s="173">
        <v>510220</v>
      </c>
      <c r="B1678" s="39" t="s">
        <v>1375</v>
      </c>
      <c r="C1678" s="4" t="s">
        <v>1280</v>
      </c>
    </row>
    <row r="1679" spans="1:3" x14ac:dyDescent="0.2">
      <c r="A1679" s="173">
        <v>510223</v>
      </c>
      <c r="B1679" s="38" t="s">
        <v>1376</v>
      </c>
      <c r="C1679" s="4" t="s">
        <v>1281</v>
      </c>
    </row>
    <row r="1680" spans="1:3" x14ac:dyDescent="0.2">
      <c r="A1680" s="173">
        <v>510224</v>
      </c>
      <c r="B1680" s="39" t="s">
        <v>1377</v>
      </c>
      <c r="C1680" s="4" t="s">
        <v>1282</v>
      </c>
    </row>
    <row r="1681" spans="1:3" x14ac:dyDescent="0.2">
      <c r="A1681" s="173">
        <v>510225</v>
      </c>
      <c r="B1681" s="38" t="s">
        <v>1378</v>
      </c>
      <c r="C1681" s="4" t="s">
        <v>1283</v>
      </c>
    </row>
    <row r="1682" spans="1:3" x14ac:dyDescent="0.2">
      <c r="A1682" s="173">
        <v>510227</v>
      </c>
      <c r="B1682" s="38" t="s">
        <v>1379</v>
      </c>
      <c r="C1682" s="4" t="s">
        <v>1284</v>
      </c>
    </row>
    <row r="1683" spans="1:3" x14ac:dyDescent="0.2">
      <c r="A1683" s="173">
        <v>510228</v>
      </c>
      <c r="B1683" s="38" t="s">
        <v>1380</v>
      </c>
      <c r="C1683" s="4" t="s">
        <v>1285</v>
      </c>
    </row>
    <row r="1684" spans="1:3" x14ac:dyDescent="0.2">
      <c r="A1684" s="173">
        <v>510229</v>
      </c>
      <c r="B1684" s="38" t="s">
        <v>1381</v>
      </c>
      <c r="C1684" s="4" t="s">
        <v>1286</v>
      </c>
    </row>
    <row r="1685" spans="1:3" x14ac:dyDescent="0.2">
      <c r="A1685" s="173">
        <v>510230</v>
      </c>
      <c r="B1685" s="38" t="s">
        <v>1382</v>
      </c>
      <c r="C1685" s="4" t="s">
        <v>1287</v>
      </c>
    </row>
    <row r="1686" spans="1:3" x14ac:dyDescent="0.2">
      <c r="A1686" s="173">
        <v>510231</v>
      </c>
      <c r="B1686" s="38" t="s">
        <v>1383</v>
      </c>
      <c r="C1686" s="4" t="s">
        <v>1288</v>
      </c>
    </row>
    <row r="1687" spans="1:3" x14ac:dyDescent="0.2">
      <c r="A1687" s="173">
        <v>510232</v>
      </c>
      <c r="B1687" s="38" t="s">
        <v>1384</v>
      </c>
      <c r="C1687" s="4" t="s">
        <v>1289</v>
      </c>
    </row>
    <row r="1688" spans="1:3" x14ac:dyDescent="0.2">
      <c r="A1688" s="173">
        <v>510233</v>
      </c>
      <c r="B1688" s="38" t="s">
        <v>1385</v>
      </c>
      <c r="C1688" s="4" t="s">
        <v>1290</v>
      </c>
    </row>
    <row r="1689" spans="1:3" x14ac:dyDescent="0.2">
      <c r="A1689" s="173">
        <v>510234</v>
      </c>
      <c r="B1689" s="38" t="s">
        <v>1386</v>
      </c>
      <c r="C1689" s="4" t="s">
        <v>1291</v>
      </c>
    </row>
    <row r="1690" spans="1:3" x14ac:dyDescent="0.2">
      <c r="A1690" s="173">
        <v>510235</v>
      </c>
      <c r="B1690" s="38" t="s">
        <v>1387</v>
      </c>
      <c r="C1690" s="4" t="s">
        <v>1292</v>
      </c>
    </row>
    <row r="1691" spans="1:3" x14ac:dyDescent="0.2">
      <c r="A1691" s="173">
        <v>510301</v>
      </c>
      <c r="B1691" s="38" t="s">
        <v>1388</v>
      </c>
      <c r="C1691" s="4" t="s">
        <v>1293</v>
      </c>
    </row>
    <row r="1692" spans="1:3" x14ac:dyDescent="0.2">
      <c r="A1692" s="173">
        <v>510302</v>
      </c>
      <c r="B1692" s="39" t="s">
        <v>1389</v>
      </c>
      <c r="C1692" s="4" t="s">
        <v>1294</v>
      </c>
    </row>
    <row r="1693" spans="1:3" x14ac:dyDescent="0.2">
      <c r="A1693" s="173">
        <v>510303</v>
      </c>
      <c r="B1693" s="38" t="s">
        <v>1390</v>
      </c>
      <c r="C1693" s="4" t="s">
        <v>1295</v>
      </c>
    </row>
    <row r="1694" spans="1:3" x14ac:dyDescent="0.2">
      <c r="A1694" s="173">
        <v>510304</v>
      </c>
      <c r="B1694" s="39" t="s">
        <v>1391</v>
      </c>
      <c r="C1694" s="4" t="s">
        <v>1296</v>
      </c>
    </row>
    <row r="1695" spans="1:3" x14ac:dyDescent="0.2">
      <c r="A1695" s="173">
        <v>510305</v>
      </c>
      <c r="B1695" s="38" t="s">
        <v>1392</v>
      </c>
      <c r="C1695" s="4" t="s">
        <v>1297</v>
      </c>
    </row>
    <row r="1696" spans="1:3" x14ac:dyDescent="0.2">
      <c r="A1696" s="173">
        <v>510306</v>
      </c>
      <c r="B1696" s="39" t="s">
        <v>1393</v>
      </c>
      <c r="C1696" s="4" t="s">
        <v>1298</v>
      </c>
    </row>
    <row r="1697" spans="1:3" x14ac:dyDescent="0.2">
      <c r="A1697" s="173">
        <v>510307</v>
      </c>
      <c r="B1697" s="38" t="s">
        <v>1394</v>
      </c>
      <c r="C1697" s="4" t="s">
        <v>1299</v>
      </c>
    </row>
    <row r="1698" spans="1:3" x14ac:dyDescent="0.2">
      <c r="A1698" s="173">
        <v>510308</v>
      </c>
      <c r="B1698" s="38" t="s">
        <v>1395</v>
      </c>
      <c r="C1698" s="4" t="s">
        <v>1300</v>
      </c>
    </row>
    <row r="1699" spans="1:3" x14ac:dyDescent="0.2">
      <c r="A1699" s="173">
        <v>510309</v>
      </c>
      <c r="B1699" s="38" t="s">
        <v>1396</v>
      </c>
      <c r="C1699" s="4" t="s">
        <v>1301</v>
      </c>
    </row>
    <row r="1700" spans="1:3" x14ac:dyDescent="0.2">
      <c r="A1700" s="173">
        <v>510310</v>
      </c>
      <c r="B1700" s="38" t="s">
        <v>1397</v>
      </c>
      <c r="C1700" s="4" t="s">
        <v>1302</v>
      </c>
    </row>
    <row r="1701" spans="1:3" x14ac:dyDescent="0.2">
      <c r="A1701" s="173">
        <v>510311</v>
      </c>
      <c r="B1701" s="39" t="s">
        <v>1398</v>
      </c>
      <c r="C1701" s="4" t="s">
        <v>1303</v>
      </c>
    </row>
    <row r="1702" spans="1:3" x14ac:dyDescent="0.2">
      <c r="A1702" s="173">
        <v>510312</v>
      </c>
      <c r="B1702" s="38" t="s">
        <v>1399</v>
      </c>
      <c r="C1702" s="4" t="s">
        <v>1304</v>
      </c>
    </row>
    <row r="1703" spans="1:3" x14ac:dyDescent="0.2">
      <c r="A1703" s="173">
        <v>510313</v>
      </c>
      <c r="B1703" s="38" t="s">
        <v>1400</v>
      </c>
      <c r="C1703" s="4" t="s">
        <v>1305</v>
      </c>
    </row>
    <row r="1704" spans="1:3" x14ac:dyDescent="0.2">
      <c r="A1704" s="173">
        <v>510401</v>
      </c>
      <c r="B1704" s="39" t="s">
        <v>1401</v>
      </c>
      <c r="C1704" s="4" t="s">
        <v>1306</v>
      </c>
    </row>
    <row r="1705" spans="1:3" x14ac:dyDescent="0.2">
      <c r="A1705" s="173">
        <v>510402</v>
      </c>
      <c r="B1705" s="38" t="s">
        <v>1402</v>
      </c>
      <c r="C1705" s="4" t="s">
        <v>1307</v>
      </c>
    </row>
    <row r="1706" spans="1:3" x14ac:dyDescent="0.2">
      <c r="A1706" s="173">
        <v>510403</v>
      </c>
      <c r="B1706" s="38" t="s">
        <v>1403</v>
      </c>
      <c r="C1706" s="4" t="s">
        <v>1308</v>
      </c>
    </row>
    <row r="1707" spans="1:3" x14ac:dyDescent="0.2">
      <c r="A1707" s="173">
        <v>510404</v>
      </c>
      <c r="B1707" s="39" t="s">
        <v>1404</v>
      </c>
      <c r="C1707" s="4" t="s">
        <v>1309</v>
      </c>
    </row>
    <row r="1708" spans="1:3" x14ac:dyDescent="0.2">
      <c r="A1708" s="174">
        <v>510405</v>
      </c>
      <c r="B1708" s="75" t="s">
        <v>1405</v>
      </c>
      <c r="C1708" s="4" t="s">
        <v>1310</v>
      </c>
    </row>
    <row r="1709" spans="1:3" x14ac:dyDescent="0.2">
      <c r="A1709" s="173">
        <v>510406</v>
      </c>
      <c r="B1709" s="38" t="s">
        <v>1406</v>
      </c>
      <c r="C1709" s="4" t="s">
        <v>1311</v>
      </c>
    </row>
    <row r="1710" spans="1:3" x14ac:dyDescent="0.2">
      <c r="A1710" s="173">
        <v>510407</v>
      </c>
      <c r="B1710" s="38" t="s">
        <v>1407</v>
      </c>
      <c r="C1710" s="4" t="s">
        <v>1312</v>
      </c>
    </row>
    <row r="1711" spans="1:3" x14ac:dyDescent="0.2">
      <c r="A1711" s="173">
        <v>510408</v>
      </c>
      <c r="B1711" s="38" t="s">
        <v>1408</v>
      </c>
      <c r="C1711" s="4" t="s">
        <v>1313</v>
      </c>
    </row>
    <row r="1712" spans="1:3" x14ac:dyDescent="0.2">
      <c r="A1712" s="173">
        <v>510409</v>
      </c>
      <c r="B1712" s="38" t="s">
        <v>1409</v>
      </c>
      <c r="C1712" s="4" t="s">
        <v>1314</v>
      </c>
    </row>
    <row r="1713" spans="1:3" x14ac:dyDescent="0.2">
      <c r="A1713" s="174">
        <v>510499</v>
      </c>
      <c r="B1713" s="75" t="s">
        <v>1410</v>
      </c>
      <c r="C1713" s="4" t="s">
        <v>1315</v>
      </c>
    </row>
    <row r="1714" spans="1:3" x14ac:dyDescent="0.2">
      <c r="A1714" s="173">
        <v>510501</v>
      </c>
      <c r="B1714" s="38" t="s">
        <v>1349</v>
      </c>
      <c r="C1714" s="4" t="s">
        <v>1316</v>
      </c>
    </row>
    <row r="1715" spans="1:3" x14ac:dyDescent="0.2">
      <c r="A1715" s="173">
        <v>510502</v>
      </c>
      <c r="B1715" s="38" t="s">
        <v>1411</v>
      </c>
      <c r="C1715" s="4" t="s">
        <v>1317</v>
      </c>
    </row>
    <row r="1716" spans="1:3" x14ac:dyDescent="0.2">
      <c r="A1716" s="173">
        <v>510503</v>
      </c>
      <c r="B1716" s="38" t="s">
        <v>1351</v>
      </c>
      <c r="C1716" s="4" t="s">
        <v>1318</v>
      </c>
    </row>
    <row r="1717" spans="1:3" x14ac:dyDescent="0.2">
      <c r="A1717" s="173">
        <v>510504</v>
      </c>
      <c r="B1717" s="38" t="s">
        <v>1412</v>
      </c>
      <c r="C1717" s="4" t="s">
        <v>1319</v>
      </c>
    </row>
    <row r="1718" spans="1:3" x14ac:dyDescent="0.2">
      <c r="A1718" s="173">
        <v>510505</v>
      </c>
      <c r="B1718" s="38" t="s">
        <v>1413</v>
      </c>
      <c r="C1718" s="4" t="s">
        <v>1320</v>
      </c>
    </row>
    <row r="1719" spans="1:3" x14ac:dyDescent="0.2">
      <c r="A1719" s="173">
        <v>510506</v>
      </c>
      <c r="B1719" s="38" t="s">
        <v>1414</v>
      </c>
      <c r="C1719" s="4" t="s">
        <v>1321</v>
      </c>
    </row>
    <row r="1720" spans="1:3" x14ac:dyDescent="0.2">
      <c r="A1720" s="173">
        <v>510507</v>
      </c>
      <c r="B1720" s="38" t="s">
        <v>1415</v>
      </c>
      <c r="C1720" s="4" t="s">
        <v>1322</v>
      </c>
    </row>
    <row r="1721" spans="1:3" x14ac:dyDescent="0.2">
      <c r="A1721" s="173">
        <v>510509</v>
      </c>
      <c r="B1721" s="38" t="s">
        <v>1416</v>
      </c>
      <c r="C1721" s="4" t="s">
        <v>1323</v>
      </c>
    </row>
    <row r="1722" spans="1:3" x14ac:dyDescent="0.2">
      <c r="A1722" s="173">
        <v>510510</v>
      </c>
      <c r="B1722" s="38" t="s">
        <v>1417</v>
      </c>
      <c r="C1722" s="4" t="s">
        <v>1324</v>
      </c>
    </row>
    <row r="1723" spans="1:3" x14ac:dyDescent="0.2">
      <c r="A1723" s="173">
        <v>510511</v>
      </c>
      <c r="B1723" s="38" t="s">
        <v>1418</v>
      </c>
      <c r="C1723" s="4" t="s">
        <v>1325</v>
      </c>
    </row>
    <row r="1724" spans="1:3" x14ac:dyDescent="0.2">
      <c r="A1724" s="173">
        <v>510512</v>
      </c>
      <c r="B1724" s="38" t="s">
        <v>1419</v>
      </c>
      <c r="C1724" s="4" t="s">
        <v>1326</v>
      </c>
    </row>
    <row r="1725" spans="1:3" x14ac:dyDescent="0.2">
      <c r="A1725" s="173">
        <v>510513</v>
      </c>
      <c r="B1725" s="38" t="s">
        <v>1420</v>
      </c>
      <c r="C1725" s="4" t="s">
        <v>1327</v>
      </c>
    </row>
    <row r="1726" spans="1:3" x14ac:dyDescent="0.2">
      <c r="A1726" s="173">
        <v>510514</v>
      </c>
      <c r="B1726" s="38" t="s">
        <v>1421</v>
      </c>
      <c r="C1726" s="4" t="s">
        <v>1328</v>
      </c>
    </row>
    <row r="1727" spans="1:3" x14ac:dyDescent="0.2">
      <c r="A1727" s="173">
        <v>510515</v>
      </c>
      <c r="B1727" s="38" t="s">
        <v>1422</v>
      </c>
      <c r="C1727" s="4" t="s">
        <v>1329</v>
      </c>
    </row>
    <row r="1728" spans="1:3" x14ac:dyDescent="0.2">
      <c r="A1728" s="173">
        <v>510516</v>
      </c>
      <c r="B1728" s="38" t="s">
        <v>1423</v>
      </c>
      <c r="C1728" s="4" t="s">
        <v>1330</v>
      </c>
    </row>
    <row r="1729" spans="1:3" x14ac:dyDescent="0.2">
      <c r="A1729" s="173">
        <v>510601</v>
      </c>
      <c r="B1729" s="38" t="s">
        <v>1424</v>
      </c>
      <c r="C1729" s="4" t="s">
        <v>1331</v>
      </c>
    </row>
    <row r="1730" spans="1:3" x14ac:dyDescent="0.2">
      <c r="A1730" s="173">
        <v>510602</v>
      </c>
      <c r="B1730" s="38" t="s">
        <v>1425</v>
      </c>
      <c r="C1730" s="4" t="s">
        <v>1332</v>
      </c>
    </row>
    <row r="1731" spans="1:3" x14ac:dyDescent="0.2">
      <c r="A1731" s="173">
        <v>510603</v>
      </c>
      <c r="B1731" s="38" t="s">
        <v>1426</v>
      </c>
      <c r="C1731" s="4" t="s">
        <v>1333</v>
      </c>
    </row>
    <row r="1732" spans="1:3" x14ac:dyDescent="0.2">
      <c r="A1732" s="173">
        <v>510605</v>
      </c>
      <c r="B1732" s="38" t="s">
        <v>1427</v>
      </c>
      <c r="C1732" s="4" t="s">
        <v>1334</v>
      </c>
    </row>
    <row r="1733" spans="1:3" x14ac:dyDescent="0.2">
      <c r="A1733" s="173">
        <v>510606</v>
      </c>
      <c r="B1733" s="38" t="s">
        <v>1428</v>
      </c>
      <c r="C1733" s="4" t="s">
        <v>1335</v>
      </c>
    </row>
    <row r="1734" spans="1:3" x14ac:dyDescent="0.2">
      <c r="A1734" s="173">
        <v>510702</v>
      </c>
      <c r="B1734" s="38" t="s">
        <v>1429</v>
      </c>
      <c r="C1734" s="4" t="s">
        <v>1336</v>
      </c>
    </row>
    <row r="1735" spans="1:3" x14ac:dyDescent="0.2">
      <c r="A1735" s="173">
        <v>510703</v>
      </c>
      <c r="B1735" s="38" t="s">
        <v>1430</v>
      </c>
      <c r="C1735" s="4" t="s">
        <v>1337</v>
      </c>
    </row>
    <row r="1736" spans="1:3" x14ac:dyDescent="0.2">
      <c r="A1736" s="173">
        <v>510704</v>
      </c>
      <c r="B1736" s="38" t="s">
        <v>1431</v>
      </c>
      <c r="C1736" s="4" t="s">
        <v>1338</v>
      </c>
    </row>
    <row r="1737" spans="1:3" x14ac:dyDescent="0.2">
      <c r="A1737" s="173">
        <v>510705</v>
      </c>
      <c r="B1737" s="38" t="s">
        <v>1432</v>
      </c>
    </row>
    <row r="1738" spans="1:3" x14ac:dyDescent="0.2">
      <c r="A1738" s="173">
        <v>510706</v>
      </c>
      <c r="B1738" s="38" t="s">
        <v>1433</v>
      </c>
      <c r="C1738" s="4" t="s">
        <v>1339</v>
      </c>
    </row>
    <row r="1739" spans="1:3" x14ac:dyDescent="0.2">
      <c r="A1739" s="173">
        <v>510707</v>
      </c>
      <c r="B1739" s="38" t="s">
        <v>1434</v>
      </c>
      <c r="C1739" s="4" t="s">
        <v>1340</v>
      </c>
    </row>
    <row r="1740" spans="1:3" x14ac:dyDescent="0.2">
      <c r="A1740" s="173">
        <v>510708</v>
      </c>
      <c r="B1740" s="38" t="s">
        <v>1435</v>
      </c>
      <c r="C1740" s="4" t="s">
        <v>1341</v>
      </c>
    </row>
    <row r="1741" spans="1:3" x14ac:dyDescent="0.2">
      <c r="A1741" s="173">
        <v>510709</v>
      </c>
      <c r="B1741" s="38" t="s">
        <v>1436</v>
      </c>
      <c r="C1741" s="4" t="s">
        <v>1342</v>
      </c>
    </row>
    <row r="1742" spans="1:3" x14ac:dyDescent="0.2">
      <c r="A1742" s="173">
        <v>510710</v>
      </c>
      <c r="B1742" s="38" t="s">
        <v>1437</v>
      </c>
      <c r="C1742" s="4" t="s">
        <v>1343</v>
      </c>
    </row>
    <row r="1743" spans="1:3" x14ac:dyDescent="0.2">
      <c r="A1743" s="173">
        <v>510711</v>
      </c>
      <c r="B1743" s="38" t="s">
        <v>1438</v>
      </c>
      <c r="C1743" s="4" t="s">
        <v>1344</v>
      </c>
    </row>
    <row r="1744" spans="1:3" x14ac:dyDescent="0.2">
      <c r="A1744" s="173">
        <v>510712</v>
      </c>
      <c r="B1744" s="38" t="s">
        <v>1439</v>
      </c>
      <c r="C1744" s="4" t="s">
        <v>1345</v>
      </c>
    </row>
    <row r="1745" spans="1:3" x14ac:dyDescent="0.2">
      <c r="A1745" s="173">
        <v>510799</v>
      </c>
      <c r="B1745" s="38" t="s">
        <v>1440</v>
      </c>
      <c r="C1745" s="4" t="s">
        <v>1346</v>
      </c>
    </row>
    <row r="1746" spans="1:3" x14ac:dyDescent="0.2">
      <c r="A1746" s="173">
        <v>519901</v>
      </c>
      <c r="B1746" s="38" t="s">
        <v>1441</v>
      </c>
      <c r="C1746" s="4" t="s">
        <v>1347</v>
      </c>
    </row>
    <row r="1747" spans="1:3" x14ac:dyDescent="0.2">
      <c r="A1747" s="173">
        <v>520101</v>
      </c>
      <c r="B1747" s="38" t="s">
        <v>340</v>
      </c>
      <c r="C1747" s="4" t="s">
        <v>1348</v>
      </c>
    </row>
    <row r="1748" spans="1:3" x14ac:dyDescent="0.2">
      <c r="A1748" s="173">
        <v>520102</v>
      </c>
      <c r="B1748" s="38" t="s">
        <v>341</v>
      </c>
    </row>
    <row r="1749" spans="1:3" x14ac:dyDescent="0.2">
      <c r="A1749" s="173">
        <v>520103</v>
      </c>
      <c r="B1749" s="38" t="s">
        <v>342</v>
      </c>
    </row>
    <row r="1750" spans="1:3" x14ac:dyDescent="0.2">
      <c r="A1750" s="173">
        <v>520104</v>
      </c>
      <c r="B1750" s="38" t="s">
        <v>343</v>
      </c>
    </row>
    <row r="1751" spans="1:3" x14ac:dyDescent="0.2">
      <c r="A1751" s="173">
        <v>520105</v>
      </c>
      <c r="B1751" s="38" t="s">
        <v>344</v>
      </c>
    </row>
    <row r="1752" spans="1:3" x14ac:dyDescent="0.2">
      <c r="A1752" s="173">
        <v>520106</v>
      </c>
      <c r="B1752" s="38" t="s">
        <v>345</v>
      </c>
    </row>
    <row r="1753" spans="1:3" x14ac:dyDescent="0.2">
      <c r="A1753" s="173">
        <v>520107</v>
      </c>
      <c r="B1753" s="38" t="s">
        <v>346</v>
      </c>
    </row>
    <row r="1754" spans="1:3" x14ac:dyDescent="0.2">
      <c r="A1754" s="173">
        <v>520108</v>
      </c>
      <c r="B1754" s="38" t="s">
        <v>347</v>
      </c>
    </row>
    <row r="1755" spans="1:3" x14ac:dyDescent="0.2">
      <c r="A1755" s="75">
        <v>520109</v>
      </c>
      <c r="B1755" s="75" t="s">
        <v>319</v>
      </c>
    </row>
    <row r="1756" spans="1:3" x14ac:dyDescent="0.2">
      <c r="A1756" s="75">
        <v>520111</v>
      </c>
      <c r="B1756" s="75" t="s">
        <v>348</v>
      </c>
    </row>
    <row r="1757" spans="1:3" x14ac:dyDescent="0.2">
      <c r="A1757" s="75">
        <v>520112</v>
      </c>
      <c r="B1757" s="75" t="s">
        <v>829</v>
      </c>
    </row>
    <row r="1758" spans="1:3" x14ac:dyDescent="0.2">
      <c r="A1758" s="75">
        <v>520113</v>
      </c>
      <c r="B1758" s="75" t="s">
        <v>830</v>
      </c>
    </row>
    <row r="1759" spans="1:3" x14ac:dyDescent="0.2">
      <c r="A1759" s="173">
        <v>520114</v>
      </c>
      <c r="B1759" s="38" t="s">
        <v>831</v>
      </c>
    </row>
    <row r="1760" spans="1:3" x14ac:dyDescent="0.2">
      <c r="A1760" s="173">
        <v>520115</v>
      </c>
      <c r="B1760" s="38" t="s">
        <v>832</v>
      </c>
    </row>
    <row r="1761" spans="1:2" x14ac:dyDescent="0.2">
      <c r="A1761" s="173">
        <v>520122</v>
      </c>
      <c r="B1761" s="38" t="s">
        <v>833</v>
      </c>
    </row>
    <row r="1762" spans="1:2" x14ac:dyDescent="0.2">
      <c r="A1762" s="173">
        <v>520199</v>
      </c>
      <c r="B1762" s="38" t="s">
        <v>349</v>
      </c>
    </row>
    <row r="1763" spans="1:2" x14ac:dyDescent="0.2">
      <c r="A1763" s="173">
        <v>529901</v>
      </c>
      <c r="B1763" s="38" t="s">
        <v>350</v>
      </c>
    </row>
    <row r="1764" spans="1:2" x14ac:dyDescent="0.2">
      <c r="A1764" s="173">
        <v>530101</v>
      </c>
      <c r="B1764" s="38" t="s">
        <v>1442</v>
      </c>
    </row>
    <row r="1765" spans="1:2" x14ac:dyDescent="0.2">
      <c r="A1765" s="173">
        <v>530102</v>
      </c>
      <c r="B1765" s="38" t="s">
        <v>1443</v>
      </c>
    </row>
    <row r="1766" spans="1:2" x14ac:dyDescent="0.2">
      <c r="A1766" s="173">
        <v>530104</v>
      </c>
      <c r="B1766" s="38" t="s">
        <v>1444</v>
      </c>
    </row>
    <row r="1767" spans="1:2" x14ac:dyDescent="0.2">
      <c r="A1767" s="173">
        <v>530105</v>
      </c>
      <c r="B1767" s="38" t="s">
        <v>1445</v>
      </c>
    </row>
    <row r="1768" spans="1:2" x14ac:dyDescent="0.2">
      <c r="A1768" s="173">
        <v>530106</v>
      </c>
      <c r="B1768" s="38" t="s">
        <v>1446</v>
      </c>
    </row>
    <row r="1769" spans="1:2" x14ac:dyDescent="0.2">
      <c r="A1769" s="173">
        <v>530201</v>
      </c>
      <c r="B1769" s="38" t="s">
        <v>1447</v>
      </c>
    </row>
    <row r="1770" spans="1:2" x14ac:dyDescent="0.2">
      <c r="A1770" s="173">
        <v>530202</v>
      </c>
      <c r="B1770" s="38" t="s">
        <v>1448</v>
      </c>
    </row>
    <row r="1771" spans="1:2" x14ac:dyDescent="0.2">
      <c r="A1771" s="173">
        <v>530203</v>
      </c>
      <c r="B1771" s="38" t="s">
        <v>1449</v>
      </c>
    </row>
    <row r="1772" spans="1:2" x14ac:dyDescent="0.2">
      <c r="A1772" s="173">
        <v>530204</v>
      </c>
      <c r="B1772" s="38" t="s">
        <v>1450</v>
      </c>
    </row>
    <row r="1773" spans="1:2" x14ac:dyDescent="0.2">
      <c r="A1773" s="173">
        <v>530205</v>
      </c>
      <c r="B1773" s="38" t="s">
        <v>1451</v>
      </c>
    </row>
    <row r="1774" spans="1:2" x14ac:dyDescent="0.2">
      <c r="A1774" s="173">
        <v>530206</v>
      </c>
      <c r="B1774" s="38" t="s">
        <v>1452</v>
      </c>
    </row>
    <row r="1775" spans="1:2" x14ac:dyDescent="0.2">
      <c r="A1775" s="173">
        <v>530207</v>
      </c>
      <c r="B1775" s="38" t="s">
        <v>1453</v>
      </c>
    </row>
    <row r="1776" spans="1:2" x14ac:dyDescent="0.2">
      <c r="A1776" s="173">
        <v>530208</v>
      </c>
      <c r="B1776" s="38" t="s">
        <v>1454</v>
      </c>
    </row>
    <row r="1777" spans="1:2" x14ac:dyDescent="0.2">
      <c r="A1777" s="173">
        <v>530209</v>
      </c>
      <c r="B1777" s="38" t="s">
        <v>1455</v>
      </c>
    </row>
    <row r="1778" spans="1:2" x14ac:dyDescent="0.2">
      <c r="A1778" s="173">
        <v>530210</v>
      </c>
      <c r="B1778" s="38" t="s">
        <v>1456</v>
      </c>
    </row>
    <row r="1779" spans="1:2" x14ac:dyDescent="0.2">
      <c r="A1779" s="173">
        <v>530212</v>
      </c>
      <c r="B1779" s="38" t="s">
        <v>1457</v>
      </c>
    </row>
    <row r="1780" spans="1:2" x14ac:dyDescent="0.2">
      <c r="A1780" s="173">
        <v>530215</v>
      </c>
      <c r="B1780" s="38" t="s">
        <v>1458</v>
      </c>
    </row>
    <row r="1781" spans="1:2" x14ac:dyDescent="0.2">
      <c r="A1781" s="173">
        <v>530216</v>
      </c>
      <c r="B1781" s="38" t="s">
        <v>1459</v>
      </c>
    </row>
    <row r="1782" spans="1:2" x14ac:dyDescent="0.2">
      <c r="A1782" s="173">
        <v>530217</v>
      </c>
      <c r="B1782" s="38" t="s">
        <v>1460</v>
      </c>
    </row>
    <row r="1783" spans="1:2" x14ac:dyDescent="0.2">
      <c r="A1783" s="173">
        <v>530218</v>
      </c>
      <c r="B1783" s="38" t="s">
        <v>1461</v>
      </c>
    </row>
    <row r="1784" spans="1:2" x14ac:dyDescent="0.2">
      <c r="A1784" s="173">
        <v>530219</v>
      </c>
      <c r="B1784" s="38" t="s">
        <v>1462</v>
      </c>
    </row>
    <row r="1785" spans="1:2" x14ac:dyDescent="0.2">
      <c r="A1785" s="173">
        <v>530220</v>
      </c>
      <c r="B1785" s="38" t="s">
        <v>1463</v>
      </c>
    </row>
    <row r="1786" spans="1:2" x14ac:dyDescent="0.2">
      <c r="A1786" s="173">
        <v>530221</v>
      </c>
      <c r="B1786" s="38" t="s">
        <v>1464</v>
      </c>
    </row>
    <row r="1787" spans="1:2" x14ac:dyDescent="0.2">
      <c r="A1787" s="173">
        <v>530222</v>
      </c>
      <c r="B1787" s="38" t="s">
        <v>1465</v>
      </c>
    </row>
    <row r="1788" spans="1:2" x14ac:dyDescent="0.2">
      <c r="A1788" s="173">
        <v>530223</v>
      </c>
      <c r="B1788" s="38" t="s">
        <v>1466</v>
      </c>
    </row>
    <row r="1789" spans="1:2" x14ac:dyDescent="0.2">
      <c r="A1789" s="173">
        <v>530224</v>
      </c>
      <c r="B1789" s="38" t="s">
        <v>1467</v>
      </c>
    </row>
    <row r="1790" spans="1:2" x14ac:dyDescent="0.2">
      <c r="A1790" s="173">
        <v>530225</v>
      </c>
      <c r="B1790" s="38" t="s">
        <v>1468</v>
      </c>
    </row>
    <row r="1791" spans="1:2" x14ac:dyDescent="0.2">
      <c r="A1791" s="173">
        <v>530226</v>
      </c>
      <c r="B1791" s="38" t="s">
        <v>1469</v>
      </c>
    </row>
    <row r="1792" spans="1:2" x14ac:dyDescent="0.2">
      <c r="A1792" s="173">
        <v>530227</v>
      </c>
      <c r="B1792" s="38" t="s">
        <v>1470</v>
      </c>
    </row>
    <row r="1793" spans="1:2" x14ac:dyDescent="0.2">
      <c r="A1793" s="173">
        <v>530228</v>
      </c>
      <c r="B1793" s="38" t="s">
        <v>1471</v>
      </c>
    </row>
    <row r="1794" spans="1:2" x14ac:dyDescent="0.2">
      <c r="A1794" s="173">
        <v>530229</v>
      </c>
      <c r="B1794" s="38" t="s">
        <v>1472</v>
      </c>
    </row>
    <row r="1795" spans="1:2" x14ac:dyDescent="0.2">
      <c r="A1795" s="173">
        <v>530230</v>
      </c>
      <c r="B1795" s="38" t="s">
        <v>1473</v>
      </c>
    </row>
    <row r="1796" spans="1:2" x14ac:dyDescent="0.2">
      <c r="A1796" s="173">
        <v>530231</v>
      </c>
      <c r="B1796" s="38" t="s">
        <v>1474</v>
      </c>
    </row>
    <row r="1797" spans="1:2" x14ac:dyDescent="0.2">
      <c r="A1797" s="173">
        <v>530232</v>
      </c>
      <c r="B1797" s="38" t="s">
        <v>1475</v>
      </c>
    </row>
    <row r="1798" spans="1:2" x14ac:dyDescent="0.2">
      <c r="A1798" s="173">
        <v>530233</v>
      </c>
      <c r="B1798" s="38" t="s">
        <v>1476</v>
      </c>
    </row>
    <row r="1799" spans="1:2" ht="33.75" x14ac:dyDescent="0.2">
      <c r="A1799" s="173">
        <v>530234</v>
      </c>
      <c r="B1799" s="175" t="s">
        <v>1477</v>
      </c>
    </row>
    <row r="1800" spans="1:2" x14ac:dyDescent="0.2">
      <c r="A1800" s="173">
        <v>530235</v>
      </c>
      <c r="B1800" s="175" t="s">
        <v>1478</v>
      </c>
    </row>
    <row r="1801" spans="1:2" ht="22.5" x14ac:dyDescent="0.2">
      <c r="A1801" s="173">
        <v>530236</v>
      </c>
      <c r="B1801" s="175" t="s">
        <v>1479</v>
      </c>
    </row>
    <row r="1802" spans="1:2" ht="33.75" x14ac:dyDescent="0.2">
      <c r="A1802" s="173">
        <v>530237</v>
      </c>
      <c r="B1802" s="175" t="s">
        <v>1480</v>
      </c>
    </row>
    <row r="1803" spans="1:2" ht="22.5" x14ac:dyDescent="0.2">
      <c r="A1803" s="173">
        <v>530238</v>
      </c>
      <c r="B1803" s="175" t="s">
        <v>1481</v>
      </c>
    </row>
    <row r="1804" spans="1:2" x14ac:dyDescent="0.2">
      <c r="A1804" s="173">
        <v>530239</v>
      </c>
      <c r="B1804" s="175" t="s">
        <v>1482</v>
      </c>
    </row>
    <row r="1805" spans="1:2" x14ac:dyDescent="0.2">
      <c r="A1805" s="176">
        <v>530240</v>
      </c>
      <c r="B1805" s="177" t="s">
        <v>1483</v>
      </c>
    </row>
    <row r="1806" spans="1:2" ht="33.75" x14ac:dyDescent="0.2">
      <c r="A1806" s="176">
        <v>530241</v>
      </c>
      <c r="B1806" s="177" t="s">
        <v>1484</v>
      </c>
    </row>
    <row r="1807" spans="1:2" ht="56.25" x14ac:dyDescent="0.2">
      <c r="A1807" s="176">
        <v>530242</v>
      </c>
      <c r="B1807" s="177" t="s">
        <v>1485</v>
      </c>
    </row>
    <row r="1808" spans="1:2" x14ac:dyDescent="0.2">
      <c r="A1808" s="176">
        <v>530243</v>
      </c>
      <c r="B1808" s="177" t="s">
        <v>1486</v>
      </c>
    </row>
    <row r="1809" spans="1:2" ht="33.75" x14ac:dyDescent="0.2">
      <c r="A1809" s="173">
        <v>530244</v>
      </c>
      <c r="B1809" s="178" t="s">
        <v>1487</v>
      </c>
    </row>
    <row r="1810" spans="1:2" ht="33.75" x14ac:dyDescent="0.2">
      <c r="A1810" s="173">
        <v>530245</v>
      </c>
      <c r="B1810" s="175" t="s">
        <v>1488</v>
      </c>
    </row>
    <row r="1811" spans="1:2" ht="45" x14ac:dyDescent="0.2">
      <c r="A1811" s="173">
        <v>530246</v>
      </c>
      <c r="B1811" s="175" t="s">
        <v>1489</v>
      </c>
    </row>
    <row r="1812" spans="1:2" ht="22.5" x14ac:dyDescent="0.2">
      <c r="A1812" s="173">
        <v>530247</v>
      </c>
      <c r="B1812" s="175" t="s">
        <v>1490</v>
      </c>
    </row>
    <row r="1813" spans="1:2" x14ac:dyDescent="0.2">
      <c r="A1813" s="173">
        <v>530248</v>
      </c>
      <c r="B1813" s="175" t="s">
        <v>1491</v>
      </c>
    </row>
    <row r="1814" spans="1:2" x14ac:dyDescent="0.2">
      <c r="A1814" s="173">
        <v>530249</v>
      </c>
      <c r="B1814" s="175" t="s">
        <v>1492</v>
      </c>
    </row>
    <row r="1815" spans="1:2" x14ac:dyDescent="0.2">
      <c r="A1815" s="173">
        <v>530299</v>
      </c>
      <c r="B1815" s="175" t="s">
        <v>1493</v>
      </c>
    </row>
    <row r="1816" spans="1:2" x14ac:dyDescent="0.2">
      <c r="A1816" s="173">
        <v>530301</v>
      </c>
      <c r="B1816" s="175" t="s">
        <v>1494</v>
      </c>
    </row>
    <row r="1817" spans="1:2" x14ac:dyDescent="0.2">
      <c r="A1817" s="173">
        <v>530302</v>
      </c>
      <c r="B1817" s="175" t="s">
        <v>1495</v>
      </c>
    </row>
    <row r="1818" spans="1:2" ht="22.5" x14ac:dyDescent="0.2">
      <c r="A1818" s="173">
        <v>530303</v>
      </c>
      <c r="B1818" s="175" t="s">
        <v>1496</v>
      </c>
    </row>
    <row r="1819" spans="1:2" ht="22.5" x14ac:dyDescent="0.2">
      <c r="A1819" s="173">
        <v>530304</v>
      </c>
      <c r="B1819" s="175" t="s">
        <v>1497</v>
      </c>
    </row>
    <row r="1820" spans="1:2" x14ac:dyDescent="0.2">
      <c r="A1820" s="173">
        <v>530305</v>
      </c>
      <c r="B1820" s="175" t="s">
        <v>1498</v>
      </c>
    </row>
    <row r="1821" spans="1:2" x14ac:dyDescent="0.2">
      <c r="A1821" s="173">
        <v>530306</v>
      </c>
      <c r="B1821" s="175" t="s">
        <v>1499</v>
      </c>
    </row>
    <row r="1822" spans="1:2" ht="56.25" x14ac:dyDescent="0.2">
      <c r="A1822" s="173">
        <v>530307</v>
      </c>
      <c r="B1822" s="175" t="s">
        <v>1500</v>
      </c>
    </row>
    <row r="1823" spans="1:2" ht="22.5" x14ac:dyDescent="0.2">
      <c r="A1823" s="173">
        <v>530308</v>
      </c>
      <c r="B1823" s="175" t="s">
        <v>1501</v>
      </c>
    </row>
    <row r="1824" spans="1:2" ht="22.5" x14ac:dyDescent="0.2">
      <c r="A1824" s="173">
        <v>530309</v>
      </c>
      <c r="B1824" s="175" t="s">
        <v>1502</v>
      </c>
    </row>
    <row r="1825" spans="1:2" x14ac:dyDescent="0.2">
      <c r="A1825" s="173">
        <v>530401</v>
      </c>
      <c r="B1825" s="175" t="s">
        <v>1503</v>
      </c>
    </row>
    <row r="1826" spans="1:2" ht="45" x14ac:dyDescent="0.2">
      <c r="A1826" s="173">
        <v>530402</v>
      </c>
      <c r="B1826" s="175" t="s">
        <v>1504</v>
      </c>
    </row>
    <row r="1827" spans="1:2" x14ac:dyDescent="0.2">
      <c r="A1827" s="174">
        <v>530403</v>
      </c>
      <c r="B1827" s="75" t="s">
        <v>1505</v>
      </c>
    </row>
    <row r="1828" spans="1:2" x14ac:dyDescent="0.2">
      <c r="A1828" s="174">
        <v>530404</v>
      </c>
      <c r="B1828" s="75" t="s">
        <v>1506</v>
      </c>
    </row>
    <row r="1829" spans="1:2" ht="22.5" x14ac:dyDescent="0.2">
      <c r="A1829" s="173">
        <v>530405</v>
      </c>
      <c r="B1829" s="175" t="s">
        <v>1507</v>
      </c>
    </row>
    <row r="1830" spans="1:2" ht="22.5" x14ac:dyDescent="0.2">
      <c r="A1830" s="173">
        <v>530406</v>
      </c>
      <c r="B1830" s="175" t="s">
        <v>1508</v>
      </c>
    </row>
    <row r="1831" spans="1:2" ht="33.75" x14ac:dyDescent="0.2">
      <c r="A1831" s="173">
        <v>530408</v>
      </c>
      <c r="B1831" s="175" t="s">
        <v>1509</v>
      </c>
    </row>
    <row r="1832" spans="1:2" x14ac:dyDescent="0.2">
      <c r="A1832" s="173">
        <v>530409</v>
      </c>
      <c r="B1832" s="175" t="s">
        <v>1510</v>
      </c>
    </row>
    <row r="1833" spans="1:2" ht="22.5" x14ac:dyDescent="0.2">
      <c r="A1833" s="173">
        <v>530410</v>
      </c>
      <c r="B1833" s="175" t="s">
        <v>1511</v>
      </c>
    </row>
    <row r="1834" spans="1:2" x14ac:dyDescent="0.2">
      <c r="A1834" s="173">
        <v>530415</v>
      </c>
      <c r="B1834" s="175" t="s">
        <v>1512</v>
      </c>
    </row>
    <row r="1835" spans="1:2" x14ac:dyDescent="0.2">
      <c r="A1835" s="173">
        <v>530417</v>
      </c>
      <c r="B1835" s="175" t="s">
        <v>1513</v>
      </c>
    </row>
    <row r="1836" spans="1:2" ht="22.5" x14ac:dyDescent="0.2">
      <c r="A1836" s="173">
        <v>530418</v>
      </c>
      <c r="B1836" s="175" t="s">
        <v>1514</v>
      </c>
    </row>
    <row r="1837" spans="1:2" ht="22.5" x14ac:dyDescent="0.2">
      <c r="A1837" s="173">
        <v>530419</v>
      </c>
      <c r="B1837" s="175" t="s">
        <v>1515</v>
      </c>
    </row>
    <row r="1838" spans="1:2" ht="56.25" x14ac:dyDescent="0.2">
      <c r="A1838" s="173">
        <v>530420</v>
      </c>
      <c r="B1838" s="175" t="s">
        <v>1516</v>
      </c>
    </row>
    <row r="1839" spans="1:2" ht="67.5" x14ac:dyDescent="0.2">
      <c r="A1839" s="173">
        <v>530421</v>
      </c>
      <c r="B1839" s="175" t="s">
        <v>1517</v>
      </c>
    </row>
    <row r="1840" spans="1:2" ht="22.5" x14ac:dyDescent="0.2">
      <c r="A1840" s="173">
        <v>530422</v>
      </c>
      <c r="B1840" s="175" t="s">
        <v>1518</v>
      </c>
    </row>
    <row r="1841" spans="1:2" ht="22.5" x14ac:dyDescent="0.2">
      <c r="A1841" s="173">
        <v>530423</v>
      </c>
      <c r="B1841" s="175" t="s">
        <v>1519</v>
      </c>
    </row>
    <row r="1842" spans="1:2" ht="22.5" x14ac:dyDescent="0.2">
      <c r="A1842" s="173">
        <v>530424</v>
      </c>
      <c r="B1842" s="175" t="s">
        <v>1520</v>
      </c>
    </row>
    <row r="1843" spans="1:2" ht="56.25" x14ac:dyDescent="0.2">
      <c r="A1843" s="173">
        <v>530425</v>
      </c>
      <c r="B1843" s="175" t="s">
        <v>1521</v>
      </c>
    </row>
    <row r="1844" spans="1:2" ht="22.5" x14ac:dyDescent="0.2">
      <c r="A1844" s="173">
        <v>530499</v>
      </c>
      <c r="B1844" s="175" t="s">
        <v>1522</v>
      </c>
    </row>
    <row r="1845" spans="1:2" x14ac:dyDescent="0.2">
      <c r="A1845" s="173">
        <v>530501</v>
      </c>
      <c r="B1845" s="175" t="s">
        <v>1523</v>
      </c>
    </row>
    <row r="1846" spans="1:2" ht="45" x14ac:dyDescent="0.2">
      <c r="A1846" s="173">
        <v>530502</v>
      </c>
      <c r="B1846" s="175" t="s">
        <v>1524</v>
      </c>
    </row>
    <row r="1847" spans="1:2" x14ac:dyDescent="0.2">
      <c r="A1847" s="173">
        <v>530503</v>
      </c>
      <c r="B1847" s="175" t="s">
        <v>1525</v>
      </c>
    </row>
    <row r="1848" spans="1:2" ht="22.5" x14ac:dyDescent="0.2">
      <c r="A1848" s="173">
        <v>530504</v>
      </c>
      <c r="B1848" s="175" t="s">
        <v>1526</v>
      </c>
    </row>
    <row r="1849" spans="1:2" x14ac:dyDescent="0.2">
      <c r="A1849" s="173">
        <v>530505</v>
      </c>
      <c r="B1849" s="175" t="s">
        <v>1527</v>
      </c>
    </row>
    <row r="1850" spans="1:2" x14ac:dyDescent="0.2">
      <c r="A1850" s="173">
        <v>530506</v>
      </c>
      <c r="B1850" s="175" t="s">
        <v>1528</v>
      </c>
    </row>
    <row r="1851" spans="1:2" x14ac:dyDescent="0.2">
      <c r="A1851" s="179">
        <v>530515</v>
      </c>
      <c r="B1851" s="116" t="s">
        <v>1529</v>
      </c>
    </row>
    <row r="1852" spans="1:2" x14ac:dyDescent="0.2">
      <c r="A1852" s="179">
        <v>530516</v>
      </c>
      <c r="B1852" s="116" t="s">
        <v>1530</v>
      </c>
    </row>
    <row r="1853" spans="1:2" x14ac:dyDescent="0.2">
      <c r="A1853" s="179">
        <v>530517</v>
      </c>
      <c r="B1853" s="116" t="s">
        <v>1531</v>
      </c>
    </row>
    <row r="1854" spans="1:2" x14ac:dyDescent="0.2">
      <c r="A1854" s="179">
        <v>530518</v>
      </c>
      <c r="B1854" s="116" t="s">
        <v>1532</v>
      </c>
    </row>
    <row r="1855" spans="1:2" x14ac:dyDescent="0.2">
      <c r="A1855" s="179">
        <v>530519</v>
      </c>
      <c r="B1855" s="116" t="s">
        <v>1533</v>
      </c>
    </row>
    <row r="1856" spans="1:2" x14ac:dyDescent="0.2">
      <c r="A1856" s="179">
        <v>530599</v>
      </c>
      <c r="B1856" s="116" t="s">
        <v>1534</v>
      </c>
    </row>
    <row r="1857" spans="1:2" x14ac:dyDescent="0.2">
      <c r="A1857" s="179">
        <v>530601</v>
      </c>
      <c r="B1857" s="116" t="s">
        <v>1535</v>
      </c>
    </row>
    <row r="1858" spans="1:2" x14ac:dyDescent="0.2">
      <c r="A1858" s="179">
        <v>530602</v>
      </c>
      <c r="B1858" s="116" t="s">
        <v>1536</v>
      </c>
    </row>
    <row r="1859" spans="1:2" x14ac:dyDescent="0.2">
      <c r="A1859" s="174">
        <v>530603</v>
      </c>
      <c r="B1859" s="75" t="s">
        <v>1537</v>
      </c>
    </row>
    <row r="1860" spans="1:2" x14ac:dyDescent="0.2">
      <c r="A1860" s="179">
        <v>530604</v>
      </c>
      <c r="B1860" s="116" t="s">
        <v>1538</v>
      </c>
    </row>
    <row r="1861" spans="1:2" x14ac:dyDescent="0.2">
      <c r="A1861" s="179">
        <v>530605</v>
      </c>
      <c r="B1861" s="116" t="s">
        <v>1539</v>
      </c>
    </row>
    <row r="1862" spans="1:2" x14ac:dyDescent="0.2">
      <c r="A1862" s="179">
        <v>530606</v>
      </c>
      <c r="B1862" s="116" t="s">
        <v>1540</v>
      </c>
    </row>
    <row r="1863" spans="1:2" x14ac:dyDescent="0.2">
      <c r="A1863" s="179">
        <v>530607</v>
      </c>
      <c r="B1863" s="116" t="s">
        <v>1541</v>
      </c>
    </row>
    <row r="1864" spans="1:2" x14ac:dyDescent="0.2">
      <c r="A1864" s="179">
        <v>530608</v>
      </c>
      <c r="B1864" s="116" t="s">
        <v>1542</v>
      </c>
    </row>
    <row r="1865" spans="1:2" x14ac:dyDescent="0.2">
      <c r="A1865" s="179">
        <v>530609</v>
      </c>
      <c r="B1865" s="116" t="s">
        <v>1457</v>
      </c>
    </row>
    <row r="1866" spans="1:2" x14ac:dyDescent="0.2">
      <c r="A1866" s="179">
        <v>530610</v>
      </c>
      <c r="B1866" s="116" t="s">
        <v>1466</v>
      </c>
    </row>
    <row r="1867" spans="1:2" x14ac:dyDescent="0.2">
      <c r="A1867" s="179">
        <v>530611</v>
      </c>
      <c r="B1867" s="116" t="s">
        <v>1543</v>
      </c>
    </row>
    <row r="1868" spans="1:2" x14ac:dyDescent="0.2">
      <c r="A1868" s="179">
        <v>530612</v>
      </c>
      <c r="B1868" s="116" t="s">
        <v>1544</v>
      </c>
    </row>
    <row r="1869" spans="1:2" x14ac:dyDescent="0.2">
      <c r="A1869" s="179">
        <v>530613</v>
      </c>
      <c r="B1869" s="116" t="s">
        <v>1545</v>
      </c>
    </row>
    <row r="1870" spans="1:2" x14ac:dyDescent="0.2">
      <c r="A1870" s="179">
        <v>530701</v>
      </c>
      <c r="B1870" s="116" t="s">
        <v>1546</v>
      </c>
    </row>
    <row r="1871" spans="1:2" x14ac:dyDescent="0.2">
      <c r="A1871" s="179">
        <v>530702</v>
      </c>
      <c r="B1871" s="116" t="s">
        <v>1547</v>
      </c>
    </row>
    <row r="1872" spans="1:2" x14ac:dyDescent="0.2">
      <c r="A1872" s="179">
        <v>530703</v>
      </c>
      <c r="B1872" s="116" t="s">
        <v>1548</v>
      </c>
    </row>
    <row r="1873" spans="1:2" x14ac:dyDescent="0.2">
      <c r="A1873" s="179">
        <v>530704</v>
      </c>
      <c r="B1873" s="116" t="s">
        <v>1549</v>
      </c>
    </row>
    <row r="1874" spans="1:2" x14ac:dyDescent="0.2">
      <c r="A1874" s="179">
        <v>530801</v>
      </c>
      <c r="B1874" s="116" t="s">
        <v>1550</v>
      </c>
    </row>
    <row r="1875" spans="1:2" x14ac:dyDescent="0.2">
      <c r="A1875" s="179">
        <v>530802</v>
      </c>
      <c r="B1875" s="116" t="s">
        <v>1551</v>
      </c>
    </row>
    <row r="1876" spans="1:2" x14ac:dyDescent="0.2">
      <c r="A1876" s="179">
        <v>530803</v>
      </c>
      <c r="B1876" s="116" t="s">
        <v>1552</v>
      </c>
    </row>
    <row r="1877" spans="1:2" x14ac:dyDescent="0.2">
      <c r="A1877" s="179">
        <v>530804</v>
      </c>
      <c r="B1877" s="116" t="s">
        <v>1553</v>
      </c>
    </row>
    <row r="1878" spans="1:2" x14ac:dyDescent="0.2">
      <c r="A1878" s="179">
        <v>530805</v>
      </c>
      <c r="B1878" s="116" t="s">
        <v>1554</v>
      </c>
    </row>
    <row r="1879" spans="1:2" x14ac:dyDescent="0.2">
      <c r="A1879" s="179">
        <v>530806</v>
      </c>
      <c r="B1879" s="116" t="s">
        <v>1555</v>
      </c>
    </row>
    <row r="1880" spans="1:2" x14ac:dyDescent="0.2">
      <c r="A1880" s="179">
        <v>530807</v>
      </c>
      <c r="B1880" s="116" t="s">
        <v>1556</v>
      </c>
    </row>
    <row r="1881" spans="1:2" x14ac:dyDescent="0.2">
      <c r="A1881" s="179">
        <v>530808</v>
      </c>
      <c r="B1881" s="116" t="s">
        <v>1557</v>
      </c>
    </row>
    <row r="1882" spans="1:2" x14ac:dyDescent="0.2">
      <c r="A1882" s="179">
        <v>530809</v>
      </c>
      <c r="B1882" s="116" t="s">
        <v>1558</v>
      </c>
    </row>
    <row r="1883" spans="1:2" x14ac:dyDescent="0.2">
      <c r="A1883" s="179">
        <v>530810</v>
      </c>
      <c r="B1883" s="116" t="s">
        <v>1559</v>
      </c>
    </row>
    <row r="1884" spans="1:2" x14ac:dyDescent="0.2">
      <c r="A1884" s="179">
        <v>530811</v>
      </c>
      <c r="B1884" s="116" t="s">
        <v>1560</v>
      </c>
    </row>
    <row r="1885" spans="1:2" x14ac:dyDescent="0.2">
      <c r="A1885" s="179">
        <v>530812</v>
      </c>
      <c r="B1885" s="116" t="s">
        <v>1561</v>
      </c>
    </row>
    <row r="1886" spans="1:2" x14ac:dyDescent="0.2">
      <c r="A1886" s="179">
        <v>530813</v>
      </c>
      <c r="B1886" s="116" t="s">
        <v>1562</v>
      </c>
    </row>
    <row r="1887" spans="1:2" x14ac:dyDescent="0.2">
      <c r="A1887" s="179">
        <v>530814</v>
      </c>
      <c r="B1887" s="116" t="s">
        <v>1563</v>
      </c>
    </row>
    <row r="1888" spans="1:2" x14ac:dyDescent="0.2">
      <c r="A1888" s="179">
        <v>530815</v>
      </c>
      <c r="B1888" s="116" t="s">
        <v>1564</v>
      </c>
    </row>
    <row r="1889" spans="1:2" x14ac:dyDescent="0.2">
      <c r="A1889" s="179">
        <v>530816</v>
      </c>
      <c r="B1889" s="116" t="s">
        <v>1565</v>
      </c>
    </row>
    <row r="1890" spans="1:2" x14ac:dyDescent="0.2">
      <c r="A1890" s="179">
        <v>530817</v>
      </c>
      <c r="B1890" s="116" t="s">
        <v>1566</v>
      </c>
    </row>
    <row r="1891" spans="1:2" x14ac:dyDescent="0.2">
      <c r="A1891" s="179">
        <v>530818</v>
      </c>
      <c r="B1891" s="116" t="s">
        <v>1567</v>
      </c>
    </row>
    <row r="1892" spans="1:2" x14ac:dyDescent="0.2">
      <c r="A1892" s="179">
        <v>530819</v>
      </c>
      <c r="B1892" s="116" t="s">
        <v>1568</v>
      </c>
    </row>
    <row r="1893" spans="1:2" x14ac:dyDescent="0.2">
      <c r="A1893" s="174">
        <v>530820</v>
      </c>
      <c r="B1893" s="75" t="s">
        <v>1569</v>
      </c>
    </row>
    <row r="1894" spans="1:2" x14ac:dyDescent="0.2">
      <c r="A1894" s="174">
        <v>530821</v>
      </c>
      <c r="B1894" s="75" t="s">
        <v>1570</v>
      </c>
    </row>
    <row r="1895" spans="1:2" x14ac:dyDescent="0.2">
      <c r="A1895" s="174">
        <v>530822</v>
      </c>
      <c r="B1895" s="75" t="s">
        <v>1571</v>
      </c>
    </row>
    <row r="1896" spans="1:2" x14ac:dyDescent="0.2">
      <c r="A1896" s="174">
        <v>530823</v>
      </c>
      <c r="B1896" s="75" t="s">
        <v>1572</v>
      </c>
    </row>
    <row r="1897" spans="1:2" x14ac:dyDescent="0.2">
      <c r="A1897" s="174">
        <v>530824</v>
      </c>
      <c r="B1897" s="75" t="s">
        <v>1573</v>
      </c>
    </row>
    <row r="1898" spans="1:2" x14ac:dyDescent="0.2">
      <c r="A1898" s="179">
        <v>530825</v>
      </c>
      <c r="B1898" s="116" t="s">
        <v>1574</v>
      </c>
    </row>
    <row r="1899" spans="1:2" x14ac:dyDescent="0.2">
      <c r="A1899" s="179">
        <v>530826</v>
      </c>
      <c r="B1899" s="116" t="s">
        <v>1575</v>
      </c>
    </row>
    <row r="1900" spans="1:2" x14ac:dyDescent="0.2">
      <c r="A1900" s="179">
        <v>530827</v>
      </c>
      <c r="B1900" s="116" t="s">
        <v>1576</v>
      </c>
    </row>
    <row r="1901" spans="1:2" x14ac:dyDescent="0.2">
      <c r="A1901" s="179">
        <v>530828</v>
      </c>
      <c r="B1901" s="116" t="s">
        <v>1577</v>
      </c>
    </row>
    <row r="1902" spans="1:2" x14ac:dyDescent="0.2">
      <c r="A1902" s="179">
        <v>530829</v>
      </c>
      <c r="B1902" s="116" t="s">
        <v>1578</v>
      </c>
    </row>
    <row r="1903" spans="1:2" x14ac:dyDescent="0.2">
      <c r="A1903" s="179">
        <v>530830</v>
      </c>
      <c r="B1903" s="116" t="s">
        <v>1579</v>
      </c>
    </row>
    <row r="1904" spans="1:2" x14ac:dyDescent="0.2">
      <c r="A1904" s="179">
        <v>530831</v>
      </c>
      <c r="B1904" s="116" t="s">
        <v>1580</v>
      </c>
    </row>
    <row r="1905" spans="1:2" x14ac:dyDescent="0.2">
      <c r="A1905" s="179">
        <v>530832</v>
      </c>
      <c r="B1905" s="116" t="s">
        <v>1581</v>
      </c>
    </row>
    <row r="1906" spans="1:2" x14ac:dyDescent="0.2">
      <c r="A1906" s="179">
        <v>530833</v>
      </c>
      <c r="B1906" s="116" t="s">
        <v>1582</v>
      </c>
    </row>
    <row r="1907" spans="1:2" x14ac:dyDescent="0.2">
      <c r="A1907" s="179">
        <v>530834</v>
      </c>
      <c r="B1907" s="116" t="s">
        <v>1583</v>
      </c>
    </row>
    <row r="1908" spans="1:2" x14ac:dyDescent="0.2">
      <c r="A1908" s="179">
        <v>530835</v>
      </c>
      <c r="B1908" s="116" t="s">
        <v>1584</v>
      </c>
    </row>
    <row r="1909" spans="1:2" x14ac:dyDescent="0.2">
      <c r="A1909" s="179">
        <v>530836</v>
      </c>
      <c r="B1909" s="116" t="s">
        <v>1585</v>
      </c>
    </row>
    <row r="1910" spans="1:2" x14ac:dyDescent="0.2">
      <c r="A1910" s="179">
        <v>530837</v>
      </c>
      <c r="B1910" s="116" t="s">
        <v>1586</v>
      </c>
    </row>
    <row r="1911" spans="1:2" x14ac:dyDescent="0.2">
      <c r="A1911" s="179">
        <v>530838</v>
      </c>
      <c r="B1911" s="116" t="s">
        <v>1587</v>
      </c>
    </row>
    <row r="1912" spans="1:2" x14ac:dyDescent="0.2">
      <c r="A1912" s="174">
        <v>530839</v>
      </c>
      <c r="B1912" s="75" t="s">
        <v>1588</v>
      </c>
    </row>
    <row r="1913" spans="1:2" x14ac:dyDescent="0.2">
      <c r="A1913" s="174">
        <v>530840</v>
      </c>
      <c r="B1913" s="75" t="s">
        <v>1589</v>
      </c>
    </row>
    <row r="1914" spans="1:2" x14ac:dyDescent="0.2">
      <c r="A1914" s="179">
        <v>530841</v>
      </c>
      <c r="B1914" s="116" t="s">
        <v>1590</v>
      </c>
    </row>
    <row r="1915" spans="1:2" x14ac:dyDescent="0.2">
      <c r="A1915" s="179">
        <v>530842</v>
      </c>
      <c r="B1915" s="116" t="s">
        <v>1591</v>
      </c>
    </row>
    <row r="1916" spans="1:2" x14ac:dyDescent="0.2">
      <c r="A1916" s="179">
        <v>530843</v>
      </c>
      <c r="B1916" s="116" t="s">
        <v>1592</v>
      </c>
    </row>
    <row r="1917" spans="1:2" x14ac:dyDescent="0.2">
      <c r="A1917" s="174">
        <v>530844</v>
      </c>
      <c r="B1917" s="75" t="s">
        <v>1593</v>
      </c>
    </row>
    <row r="1918" spans="1:2" x14ac:dyDescent="0.2">
      <c r="A1918" s="179">
        <v>530845</v>
      </c>
      <c r="B1918" s="116" t="s">
        <v>1594</v>
      </c>
    </row>
    <row r="1919" spans="1:2" x14ac:dyDescent="0.2">
      <c r="A1919" s="179">
        <v>530846</v>
      </c>
      <c r="B1919" s="116" t="s">
        <v>1595</v>
      </c>
    </row>
    <row r="1920" spans="1:2" x14ac:dyDescent="0.2">
      <c r="A1920" s="179">
        <v>530899</v>
      </c>
      <c r="B1920" s="116" t="s">
        <v>1596</v>
      </c>
    </row>
    <row r="1921" spans="1:2" x14ac:dyDescent="0.2">
      <c r="A1921" s="179">
        <v>530901</v>
      </c>
      <c r="B1921" s="116" t="s">
        <v>1597</v>
      </c>
    </row>
    <row r="1922" spans="1:2" x14ac:dyDescent="0.2">
      <c r="A1922" s="179">
        <v>531001</v>
      </c>
      <c r="B1922" s="116" t="s">
        <v>1598</v>
      </c>
    </row>
    <row r="1923" spans="1:2" x14ac:dyDescent="0.2">
      <c r="A1923" s="179">
        <v>531002</v>
      </c>
      <c r="B1923" s="116" t="s">
        <v>1599</v>
      </c>
    </row>
    <row r="1924" spans="1:2" x14ac:dyDescent="0.2">
      <c r="A1924" s="179">
        <v>531403</v>
      </c>
      <c r="B1924" s="116" t="s">
        <v>1600</v>
      </c>
    </row>
    <row r="1925" spans="1:2" x14ac:dyDescent="0.2">
      <c r="A1925" s="179">
        <v>531404</v>
      </c>
      <c r="B1925" s="116" t="s">
        <v>1601</v>
      </c>
    </row>
    <row r="1926" spans="1:2" x14ac:dyDescent="0.2">
      <c r="A1926" s="179">
        <v>531406</v>
      </c>
      <c r="B1926" s="116" t="s">
        <v>1602</v>
      </c>
    </row>
    <row r="1927" spans="1:2" x14ac:dyDescent="0.2">
      <c r="A1927" s="179">
        <v>531407</v>
      </c>
      <c r="B1927" s="116" t="s">
        <v>1603</v>
      </c>
    </row>
    <row r="1928" spans="1:2" x14ac:dyDescent="0.2">
      <c r="A1928" s="179">
        <v>531408</v>
      </c>
      <c r="B1928" s="116" t="s">
        <v>1604</v>
      </c>
    </row>
    <row r="1929" spans="1:2" x14ac:dyDescent="0.2">
      <c r="A1929" s="179">
        <v>531409</v>
      </c>
      <c r="B1929" s="116" t="s">
        <v>1510</v>
      </c>
    </row>
    <row r="1930" spans="1:2" x14ac:dyDescent="0.2">
      <c r="A1930" s="179">
        <v>531411</v>
      </c>
      <c r="B1930" s="116" t="s">
        <v>1605</v>
      </c>
    </row>
    <row r="1931" spans="1:2" x14ac:dyDescent="0.2">
      <c r="A1931" s="179">
        <v>531512</v>
      </c>
      <c r="B1931" s="116" t="s">
        <v>1606</v>
      </c>
    </row>
    <row r="1932" spans="1:2" x14ac:dyDescent="0.2">
      <c r="A1932" s="179">
        <v>531514</v>
      </c>
      <c r="B1932" s="116" t="s">
        <v>1607</v>
      </c>
    </row>
    <row r="1933" spans="1:2" x14ac:dyDescent="0.2">
      <c r="A1933" s="179">
        <v>531515</v>
      </c>
      <c r="B1933" s="116" t="s">
        <v>1608</v>
      </c>
    </row>
    <row r="1934" spans="1:2" x14ac:dyDescent="0.2">
      <c r="A1934" s="179">
        <v>531601</v>
      </c>
      <c r="B1934" s="116" t="s">
        <v>1609</v>
      </c>
    </row>
    <row r="1935" spans="1:2" x14ac:dyDescent="0.2">
      <c r="A1935" s="179">
        <v>531602</v>
      </c>
      <c r="B1935" s="116" t="s">
        <v>1610</v>
      </c>
    </row>
    <row r="1936" spans="1:2" x14ac:dyDescent="0.2">
      <c r="A1936" s="179">
        <v>539901</v>
      </c>
      <c r="B1936" s="116" t="s">
        <v>1611</v>
      </c>
    </row>
    <row r="1937" spans="1:2" x14ac:dyDescent="0.2">
      <c r="A1937" s="116">
        <v>560101</v>
      </c>
      <c r="B1937" s="116" t="s">
        <v>351</v>
      </c>
    </row>
    <row r="1938" spans="1:2" x14ac:dyDescent="0.2">
      <c r="A1938" s="116">
        <v>560102</v>
      </c>
      <c r="B1938" s="116" t="s">
        <v>835</v>
      </c>
    </row>
    <row r="1939" spans="1:2" x14ac:dyDescent="0.2">
      <c r="A1939" s="116">
        <v>560103</v>
      </c>
      <c r="B1939" s="116" t="s">
        <v>834</v>
      </c>
    </row>
    <row r="1940" spans="1:2" x14ac:dyDescent="0.2">
      <c r="A1940" s="116">
        <v>560106</v>
      </c>
      <c r="B1940" s="116" t="s">
        <v>352</v>
      </c>
    </row>
    <row r="1941" spans="1:2" x14ac:dyDescent="0.2">
      <c r="A1941" s="116">
        <v>560199</v>
      </c>
      <c r="B1941" s="116" t="s">
        <v>353</v>
      </c>
    </row>
    <row r="1942" spans="1:2" x14ac:dyDescent="0.2">
      <c r="A1942" s="116">
        <v>560201</v>
      </c>
      <c r="B1942" s="116" t="s">
        <v>354</v>
      </c>
    </row>
    <row r="1943" spans="1:2" x14ac:dyDescent="0.2">
      <c r="A1943" s="116">
        <v>560202</v>
      </c>
      <c r="B1943" s="116" t="s">
        <v>355</v>
      </c>
    </row>
    <row r="1944" spans="1:2" x14ac:dyDescent="0.2">
      <c r="A1944" s="116">
        <v>560203</v>
      </c>
      <c r="B1944" s="116" t="s">
        <v>356</v>
      </c>
    </row>
    <row r="1945" spans="1:2" x14ac:dyDescent="0.2">
      <c r="A1945" s="116">
        <v>560204</v>
      </c>
      <c r="B1945" s="116" t="s">
        <v>357</v>
      </c>
    </row>
    <row r="1946" spans="1:2" x14ac:dyDescent="0.2">
      <c r="A1946" s="116">
        <v>560205</v>
      </c>
      <c r="B1946" s="116" t="s">
        <v>358</v>
      </c>
    </row>
    <row r="1947" spans="1:2" x14ac:dyDescent="0.2">
      <c r="A1947" s="116">
        <v>560206</v>
      </c>
      <c r="B1947" s="116" t="s">
        <v>359</v>
      </c>
    </row>
    <row r="1948" spans="1:2" x14ac:dyDescent="0.2">
      <c r="A1948" s="116">
        <v>560301</v>
      </c>
      <c r="B1948" s="116" t="s">
        <v>326</v>
      </c>
    </row>
    <row r="1949" spans="1:2" x14ac:dyDescent="0.2">
      <c r="A1949" s="116">
        <v>560302</v>
      </c>
      <c r="B1949" s="116" t="s">
        <v>360</v>
      </c>
    </row>
    <row r="1950" spans="1:2" x14ac:dyDescent="0.2">
      <c r="A1950" s="116">
        <v>560303</v>
      </c>
      <c r="B1950" s="116" t="s">
        <v>339</v>
      </c>
    </row>
    <row r="1951" spans="1:2" x14ac:dyDescent="0.2">
      <c r="A1951" s="116">
        <v>560304</v>
      </c>
      <c r="B1951" s="116" t="s">
        <v>325</v>
      </c>
    </row>
    <row r="1952" spans="1:2" x14ac:dyDescent="0.2">
      <c r="A1952" s="116">
        <v>560306</v>
      </c>
      <c r="B1952" s="116" t="s">
        <v>359</v>
      </c>
    </row>
    <row r="1953" spans="1:2" x14ac:dyDescent="0.2">
      <c r="A1953" s="116">
        <v>560401</v>
      </c>
      <c r="B1953" s="116" t="s">
        <v>361</v>
      </c>
    </row>
    <row r="1954" spans="1:2" x14ac:dyDescent="0.2">
      <c r="A1954" s="116">
        <v>569901</v>
      </c>
      <c r="B1954" s="116" t="s">
        <v>362</v>
      </c>
    </row>
    <row r="1955" spans="1:2" x14ac:dyDescent="0.2">
      <c r="A1955" s="179">
        <v>570101</v>
      </c>
      <c r="B1955" s="116" t="s">
        <v>1612</v>
      </c>
    </row>
    <row r="1956" spans="1:2" x14ac:dyDescent="0.2">
      <c r="A1956" s="179">
        <v>570102</v>
      </c>
      <c r="B1956" s="116" t="s">
        <v>1613</v>
      </c>
    </row>
    <row r="1957" spans="1:2" x14ac:dyDescent="0.2">
      <c r="A1957" s="179">
        <v>570103</v>
      </c>
      <c r="B1957" s="116" t="s">
        <v>1614</v>
      </c>
    </row>
    <row r="1958" spans="1:2" x14ac:dyDescent="0.2">
      <c r="A1958" s="179">
        <v>570104</v>
      </c>
      <c r="B1958" s="116" t="s">
        <v>1615</v>
      </c>
    </row>
    <row r="1959" spans="1:2" x14ac:dyDescent="0.2">
      <c r="A1959" s="179">
        <v>570199</v>
      </c>
      <c r="B1959" s="116" t="s">
        <v>1616</v>
      </c>
    </row>
    <row r="1960" spans="1:2" x14ac:dyDescent="0.2">
      <c r="A1960" s="179">
        <v>570201</v>
      </c>
      <c r="B1960" s="116" t="s">
        <v>1617</v>
      </c>
    </row>
    <row r="1961" spans="1:2" x14ac:dyDescent="0.2">
      <c r="A1961" s="179">
        <v>570202</v>
      </c>
      <c r="B1961" s="116" t="s">
        <v>1618</v>
      </c>
    </row>
    <row r="1962" spans="1:2" x14ac:dyDescent="0.2">
      <c r="A1962" s="179">
        <v>570203</v>
      </c>
      <c r="B1962" s="116" t="s">
        <v>1619</v>
      </c>
    </row>
    <row r="1963" spans="1:2" x14ac:dyDescent="0.2">
      <c r="A1963" s="179">
        <v>570204</v>
      </c>
      <c r="B1963" s="116" t="s">
        <v>1620</v>
      </c>
    </row>
    <row r="1964" spans="1:2" x14ac:dyDescent="0.2">
      <c r="A1964" s="179">
        <v>570205</v>
      </c>
      <c r="B1964" s="116" t="s">
        <v>1621</v>
      </c>
    </row>
    <row r="1965" spans="1:2" x14ac:dyDescent="0.2">
      <c r="A1965" s="179">
        <v>570206</v>
      </c>
      <c r="B1965" s="116" t="s">
        <v>1622</v>
      </c>
    </row>
    <row r="1966" spans="1:2" x14ac:dyDescent="0.2">
      <c r="A1966" s="179">
        <v>570207</v>
      </c>
      <c r="B1966" s="116" t="s">
        <v>1623</v>
      </c>
    </row>
    <row r="1967" spans="1:2" x14ac:dyDescent="0.2">
      <c r="A1967" s="179">
        <v>570211</v>
      </c>
      <c r="B1967" s="116" t="s">
        <v>1624</v>
      </c>
    </row>
    <row r="1968" spans="1:2" x14ac:dyDescent="0.2">
      <c r="A1968" s="179">
        <v>570213</v>
      </c>
      <c r="B1968" s="116" t="s">
        <v>1625</v>
      </c>
    </row>
    <row r="1969" spans="1:2" x14ac:dyDescent="0.2">
      <c r="A1969" s="179">
        <v>570214</v>
      </c>
      <c r="B1969" s="116" t="s">
        <v>1626</v>
      </c>
    </row>
    <row r="1970" spans="1:2" x14ac:dyDescent="0.2">
      <c r="A1970" s="179">
        <v>570215</v>
      </c>
      <c r="B1970" s="116" t="s">
        <v>1627</v>
      </c>
    </row>
    <row r="1971" spans="1:2" x14ac:dyDescent="0.2">
      <c r="A1971" s="179">
        <v>570216</v>
      </c>
      <c r="B1971" s="116" t="s">
        <v>1628</v>
      </c>
    </row>
    <row r="1972" spans="1:2" x14ac:dyDescent="0.2">
      <c r="A1972" s="179">
        <v>570217</v>
      </c>
      <c r="B1972" s="116" t="s">
        <v>1629</v>
      </c>
    </row>
    <row r="1973" spans="1:2" x14ac:dyDescent="0.2">
      <c r="A1973" s="179">
        <v>570218</v>
      </c>
      <c r="B1973" s="116" t="s">
        <v>1630</v>
      </c>
    </row>
    <row r="1974" spans="1:2" x14ac:dyDescent="0.2">
      <c r="A1974" s="179">
        <v>570219</v>
      </c>
      <c r="B1974" s="116" t="s">
        <v>1631</v>
      </c>
    </row>
    <row r="1975" spans="1:2" x14ac:dyDescent="0.2">
      <c r="A1975" s="179">
        <v>570299</v>
      </c>
      <c r="B1975" s="116" t="s">
        <v>1632</v>
      </c>
    </row>
    <row r="1976" spans="1:2" x14ac:dyDescent="0.2">
      <c r="A1976" s="179">
        <v>570301</v>
      </c>
      <c r="B1976" s="116" t="s">
        <v>1633</v>
      </c>
    </row>
    <row r="1977" spans="1:2" x14ac:dyDescent="0.2">
      <c r="A1977" s="179">
        <v>579901</v>
      </c>
      <c r="B1977" s="116" t="s">
        <v>1634</v>
      </c>
    </row>
    <row r="1978" spans="1:2" x14ac:dyDescent="0.2">
      <c r="A1978" s="179">
        <v>580101</v>
      </c>
      <c r="B1978" s="116" t="s">
        <v>1635</v>
      </c>
    </row>
    <row r="1979" spans="1:2" x14ac:dyDescent="0.2">
      <c r="A1979" s="179">
        <v>580102</v>
      </c>
      <c r="B1979" s="116" t="s">
        <v>1636</v>
      </c>
    </row>
    <row r="1980" spans="1:2" x14ac:dyDescent="0.2">
      <c r="A1980" s="179">
        <v>580103</v>
      </c>
      <c r="B1980" s="116" t="s">
        <v>1637</v>
      </c>
    </row>
    <row r="1981" spans="1:2" x14ac:dyDescent="0.2">
      <c r="A1981" s="179">
        <v>580104</v>
      </c>
      <c r="B1981" s="116" t="s">
        <v>1638</v>
      </c>
    </row>
    <row r="1982" spans="1:2" x14ac:dyDescent="0.2">
      <c r="A1982" s="179">
        <v>580105</v>
      </c>
      <c r="B1982" s="116" t="s">
        <v>1639</v>
      </c>
    </row>
    <row r="1983" spans="1:2" x14ac:dyDescent="0.2">
      <c r="A1983" s="179">
        <v>580106</v>
      </c>
      <c r="B1983" s="116" t="s">
        <v>1640</v>
      </c>
    </row>
    <row r="1984" spans="1:2" x14ac:dyDescent="0.2">
      <c r="A1984" s="179">
        <v>580108</v>
      </c>
      <c r="B1984" s="116" t="s">
        <v>1641</v>
      </c>
    </row>
    <row r="1985" spans="1:2" x14ac:dyDescent="0.2">
      <c r="A1985" s="179">
        <v>580109</v>
      </c>
      <c r="B1985" s="116" t="s">
        <v>1642</v>
      </c>
    </row>
    <row r="1986" spans="1:2" x14ac:dyDescent="0.2">
      <c r="A1986" s="179">
        <v>580110</v>
      </c>
      <c r="B1986" s="116" t="s">
        <v>1643</v>
      </c>
    </row>
    <row r="1987" spans="1:2" x14ac:dyDescent="0.2">
      <c r="A1987" s="179">
        <v>580111</v>
      </c>
      <c r="B1987" s="116" t="s">
        <v>1638</v>
      </c>
    </row>
    <row r="1988" spans="1:2" x14ac:dyDescent="0.2">
      <c r="A1988" s="179">
        <v>580112</v>
      </c>
      <c r="B1988" s="116" t="s">
        <v>1644</v>
      </c>
    </row>
    <row r="1989" spans="1:2" x14ac:dyDescent="0.2">
      <c r="A1989" s="179">
        <v>580203</v>
      </c>
      <c r="B1989" s="116" t="s">
        <v>1645</v>
      </c>
    </row>
    <row r="1990" spans="1:2" x14ac:dyDescent="0.2">
      <c r="A1990" s="179">
        <v>580204</v>
      </c>
      <c r="B1990" s="116" t="s">
        <v>1646</v>
      </c>
    </row>
    <row r="1991" spans="1:2" x14ac:dyDescent="0.2">
      <c r="A1991" s="179">
        <v>580205</v>
      </c>
      <c r="B1991" s="116" t="s">
        <v>1647</v>
      </c>
    </row>
    <row r="1992" spans="1:2" x14ac:dyDescent="0.2">
      <c r="A1992" s="179">
        <v>580206</v>
      </c>
      <c r="B1992" s="116" t="s">
        <v>1648</v>
      </c>
    </row>
    <row r="1993" spans="1:2" x14ac:dyDescent="0.2">
      <c r="A1993" s="179">
        <v>580207</v>
      </c>
      <c r="B1993" s="116" t="s">
        <v>1649</v>
      </c>
    </row>
    <row r="1994" spans="1:2" x14ac:dyDescent="0.2">
      <c r="A1994" s="179">
        <v>580208</v>
      </c>
      <c r="B1994" s="116" t="s">
        <v>1650</v>
      </c>
    </row>
    <row r="1995" spans="1:2" x14ac:dyDescent="0.2">
      <c r="A1995" s="179">
        <v>580209</v>
      </c>
      <c r="B1995" s="116" t="s">
        <v>1651</v>
      </c>
    </row>
    <row r="1996" spans="1:2" x14ac:dyDescent="0.2">
      <c r="A1996" s="179">
        <v>580210</v>
      </c>
      <c r="B1996" s="116" t="s">
        <v>1652</v>
      </c>
    </row>
    <row r="1997" spans="1:2" x14ac:dyDescent="0.2">
      <c r="A1997" s="179">
        <v>580301</v>
      </c>
      <c r="B1997" s="116" t="s">
        <v>1653</v>
      </c>
    </row>
    <row r="1998" spans="1:2" x14ac:dyDescent="0.2">
      <c r="A1998" s="179">
        <v>580302</v>
      </c>
      <c r="B1998" s="116" t="s">
        <v>1654</v>
      </c>
    </row>
    <row r="1999" spans="1:2" x14ac:dyDescent="0.2">
      <c r="A1999" s="179">
        <v>580303</v>
      </c>
      <c r="B1999" s="116" t="s">
        <v>1645</v>
      </c>
    </row>
    <row r="2000" spans="1:2" x14ac:dyDescent="0.2">
      <c r="A2000" s="179">
        <v>580304</v>
      </c>
      <c r="B2000" s="116" t="s">
        <v>1646</v>
      </c>
    </row>
    <row r="2001" spans="1:2" x14ac:dyDescent="0.2">
      <c r="A2001" s="179">
        <v>580401</v>
      </c>
      <c r="B2001" s="116" t="s">
        <v>1655</v>
      </c>
    </row>
    <row r="2002" spans="1:2" x14ac:dyDescent="0.2">
      <c r="A2002" s="179">
        <v>580402</v>
      </c>
      <c r="B2002" s="116" t="s">
        <v>1656</v>
      </c>
    </row>
    <row r="2003" spans="1:2" x14ac:dyDescent="0.2">
      <c r="A2003" s="179">
        <v>580403</v>
      </c>
      <c r="B2003" s="116" t="s">
        <v>1657</v>
      </c>
    </row>
    <row r="2004" spans="1:2" x14ac:dyDescent="0.2">
      <c r="A2004" s="179">
        <v>580404</v>
      </c>
      <c r="B2004" s="116" t="s">
        <v>1658</v>
      </c>
    </row>
    <row r="2005" spans="1:2" x14ac:dyDescent="0.2">
      <c r="A2005" s="179">
        <v>580405</v>
      </c>
      <c r="B2005" s="116" t="s">
        <v>1659</v>
      </c>
    </row>
    <row r="2006" spans="1:2" x14ac:dyDescent="0.2">
      <c r="A2006" s="179">
        <v>580406</v>
      </c>
      <c r="B2006" s="116" t="s">
        <v>1660</v>
      </c>
    </row>
    <row r="2007" spans="1:2" x14ac:dyDescent="0.2">
      <c r="A2007" s="179">
        <v>580407</v>
      </c>
      <c r="B2007" s="116" t="s">
        <v>1661</v>
      </c>
    </row>
    <row r="2008" spans="1:2" x14ac:dyDescent="0.2">
      <c r="A2008" s="179">
        <v>580408</v>
      </c>
      <c r="B2008" s="116" t="s">
        <v>1662</v>
      </c>
    </row>
    <row r="2009" spans="1:2" x14ac:dyDescent="0.2">
      <c r="A2009" s="179">
        <v>580411</v>
      </c>
      <c r="B2009" s="116" t="s">
        <v>1663</v>
      </c>
    </row>
    <row r="2010" spans="1:2" x14ac:dyDescent="0.2">
      <c r="A2010" s="179">
        <v>580414</v>
      </c>
      <c r="B2010" s="116" t="s">
        <v>1664</v>
      </c>
    </row>
    <row r="2011" spans="1:2" x14ac:dyDescent="0.2">
      <c r="A2011" s="179">
        <v>580415</v>
      </c>
      <c r="B2011" s="116" t="s">
        <v>1665</v>
      </c>
    </row>
    <row r="2012" spans="1:2" x14ac:dyDescent="0.2">
      <c r="A2012" s="179">
        <v>580499</v>
      </c>
      <c r="B2012" s="116" t="s">
        <v>1666</v>
      </c>
    </row>
    <row r="2013" spans="1:2" x14ac:dyDescent="0.2">
      <c r="A2013" s="179">
        <v>580501</v>
      </c>
      <c r="B2013" s="116" t="s">
        <v>1667</v>
      </c>
    </row>
    <row r="2014" spans="1:2" x14ac:dyDescent="0.2">
      <c r="A2014" s="179">
        <v>580502</v>
      </c>
      <c r="B2014" s="116" t="s">
        <v>1668</v>
      </c>
    </row>
    <row r="2015" spans="1:2" x14ac:dyDescent="0.2">
      <c r="A2015" s="179">
        <v>580503</v>
      </c>
      <c r="B2015" s="116" t="s">
        <v>1669</v>
      </c>
    </row>
    <row r="2016" spans="1:2" x14ac:dyDescent="0.2">
      <c r="A2016" s="179">
        <v>580504</v>
      </c>
      <c r="B2016" s="116" t="s">
        <v>1670</v>
      </c>
    </row>
    <row r="2017" spans="1:2" x14ac:dyDescent="0.2">
      <c r="A2017" s="179">
        <v>580505</v>
      </c>
      <c r="B2017" s="116" t="s">
        <v>1671</v>
      </c>
    </row>
    <row r="2018" spans="1:2" x14ac:dyDescent="0.2">
      <c r="A2018" s="179">
        <v>580506</v>
      </c>
      <c r="B2018" s="116" t="s">
        <v>1672</v>
      </c>
    </row>
    <row r="2019" spans="1:2" x14ac:dyDescent="0.2">
      <c r="A2019" s="179">
        <v>580507</v>
      </c>
      <c r="B2019" s="116" t="s">
        <v>1673</v>
      </c>
    </row>
    <row r="2020" spans="1:2" x14ac:dyDescent="0.2">
      <c r="A2020" s="179">
        <v>580508</v>
      </c>
      <c r="B2020" s="116" t="s">
        <v>1674</v>
      </c>
    </row>
    <row r="2021" spans="1:2" x14ac:dyDescent="0.2">
      <c r="A2021" s="179">
        <v>580509</v>
      </c>
      <c r="B2021" s="116" t="s">
        <v>1675</v>
      </c>
    </row>
    <row r="2022" spans="1:2" x14ac:dyDescent="0.2">
      <c r="A2022" s="179">
        <v>580510</v>
      </c>
      <c r="B2022" s="116" t="s">
        <v>1676</v>
      </c>
    </row>
    <row r="2023" spans="1:2" x14ac:dyDescent="0.2">
      <c r="A2023" s="179">
        <v>580511</v>
      </c>
      <c r="B2023" s="116" t="s">
        <v>1677</v>
      </c>
    </row>
    <row r="2024" spans="1:2" x14ac:dyDescent="0.2">
      <c r="A2024" s="179">
        <v>580512</v>
      </c>
      <c r="B2024" s="116" t="s">
        <v>1678</v>
      </c>
    </row>
    <row r="2025" spans="1:2" x14ac:dyDescent="0.2">
      <c r="A2025" s="179">
        <v>580513</v>
      </c>
      <c r="B2025" s="116" t="s">
        <v>1679</v>
      </c>
    </row>
    <row r="2026" spans="1:2" x14ac:dyDescent="0.2">
      <c r="A2026" s="179">
        <v>580514</v>
      </c>
      <c r="B2026" s="116" t="s">
        <v>1680</v>
      </c>
    </row>
    <row r="2027" spans="1:2" x14ac:dyDescent="0.2">
      <c r="A2027" s="179">
        <v>580515</v>
      </c>
      <c r="B2027" s="116" t="s">
        <v>1681</v>
      </c>
    </row>
    <row r="2028" spans="1:2" x14ac:dyDescent="0.2">
      <c r="A2028" s="179">
        <v>580599</v>
      </c>
      <c r="B2028" s="116" t="s">
        <v>1410</v>
      </c>
    </row>
    <row r="2029" spans="1:2" x14ac:dyDescent="0.2">
      <c r="A2029" s="179">
        <v>580601</v>
      </c>
      <c r="B2029" s="116" t="s">
        <v>1682</v>
      </c>
    </row>
    <row r="2030" spans="1:2" x14ac:dyDescent="0.2">
      <c r="A2030" s="179">
        <v>580602</v>
      </c>
      <c r="B2030" s="116" t="s">
        <v>1683</v>
      </c>
    </row>
    <row r="2031" spans="1:2" x14ac:dyDescent="0.2">
      <c r="A2031" s="179">
        <v>580604</v>
      </c>
      <c r="B2031" s="116" t="s">
        <v>1684</v>
      </c>
    </row>
    <row r="2032" spans="1:2" x14ac:dyDescent="0.2">
      <c r="A2032" s="179">
        <v>580605</v>
      </c>
      <c r="B2032" s="116" t="s">
        <v>1685</v>
      </c>
    </row>
    <row r="2033" spans="1:2" x14ac:dyDescent="0.2">
      <c r="A2033" s="179">
        <v>580606</v>
      </c>
      <c r="B2033" s="116" t="s">
        <v>1686</v>
      </c>
    </row>
    <row r="2034" spans="1:2" x14ac:dyDescent="0.2">
      <c r="A2034" s="179">
        <v>580607</v>
      </c>
      <c r="B2034" s="116" t="s">
        <v>1687</v>
      </c>
    </row>
    <row r="2035" spans="1:2" x14ac:dyDescent="0.2">
      <c r="A2035" s="179">
        <v>580608</v>
      </c>
      <c r="B2035" s="116" t="s">
        <v>1688</v>
      </c>
    </row>
    <row r="2036" spans="1:2" x14ac:dyDescent="0.2">
      <c r="A2036" s="179">
        <v>580610</v>
      </c>
      <c r="B2036" s="116" t="s">
        <v>1689</v>
      </c>
    </row>
    <row r="2037" spans="1:2" x14ac:dyDescent="0.2">
      <c r="A2037" s="179">
        <v>580616</v>
      </c>
      <c r="B2037" s="116" t="s">
        <v>1690</v>
      </c>
    </row>
    <row r="2038" spans="1:2" x14ac:dyDescent="0.2">
      <c r="A2038" s="179">
        <v>580617</v>
      </c>
      <c r="B2038" s="116" t="s">
        <v>1691</v>
      </c>
    </row>
    <row r="2039" spans="1:2" x14ac:dyDescent="0.2">
      <c r="A2039" s="179">
        <v>580628</v>
      </c>
      <c r="B2039" s="116" t="s">
        <v>1692</v>
      </c>
    </row>
    <row r="2040" spans="1:2" x14ac:dyDescent="0.2">
      <c r="A2040" s="179">
        <v>580630</v>
      </c>
      <c r="B2040" s="116" t="s">
        <v>1693</v>
      </c>
    </row>
    <row r="2041" spans="1:2" x14ac:dyDescent="0.2">
      <c r="A2041" s="179">
        <v>580631</v>
      </c>
      <c r="B2041" s="116" t="s">
        <v>1694</v>
      </c>
    </row>
    <row r="2042" spans="1:2" x14ac:dyDescent="0.2">
      <c r="A2042" s="179">
        <v>580632</v>
      </c>
      <c r="B2042" s="116" t="s">
        <v>1695</v>
      </c>
    </row>
    <row r="2043" spans="1:2" x14ac:dyDescent="0.2">
      <c r="A2043" s="179">
        <v>580633</v>
      </c>
      <c r="B2043" s="116" t="s">
        <v>1696</v>
      </c>
    </row>
    <row r="2044" spans="1:2" x14ac:dyDescent="0.2">
      <c r="A2044" s="179">
        <v>580634</v>
      </c>
      <c r="B2044" s="116" t="s">
        <v>1697</v>
      </c>
    </row>
    <row r="2045" spans="1:2" x14ac:dyDescent="0.2">
      <c r="A2045" s="179">
        <v>580635</v>
      </c>
      <c r="B2045" s="116" t="s">
        <v>1698</v>
      </c>
    </row>
    <row r="2046" spans="1:2" x14ac:dyDescent="0.2">
      <c r="A2046" s="179">
        <v>580636</v>
      </c>
      <c r="B2046" s="116" t="s">
        <v>1699</v>
      </c>
    </row>
    <row r="2047" spans="1:2" x14ac:dyDescent="0.2">
      <c r="A2047" s="179">
        <v>580637</v>
      </c>
      <c r="B2047" s="116" t="s">
        <v>1700</v>
      </c>
    </row>
    <row r="2048" spans="1:2" x14ac:dyDescent="0.2">
      <c r="A2048" s="179">
        <v>580639</v>
      </c>
      <c r="B2048" s="116" t="s">
        <v>1701</v>
      </c>
    </row>
    <row r="2049" spans="1:2" x14ac:dyDescent="0.2">
      <c r="A2049" s="179">
        <v>580640</v>
      </c>
      <c r="B2049" s="116" t="s">
        <v>1702</v>
      </c>
    </row>
    <row r="2050" spans="1:2" x14ac:dyDescent="0.2">
      <c r="A2050" s="179">
        <v>580641</v>
      </c>
      <c r="B2050" s="116" t="s">
        <v>1703</v>
      </c>
    </row>
    <row r="2051" spans="1:2" x14ac:dyDescent="0.2">
      <c r="A2051" s="179">
        <v>580642</v>
      </c>
      <c r="B2051" s="116" t="s">
        <v>1704</v>
      </c>
    </row>
    <row r="2052" spans="1:2" x14ac:dyDescent="0.2">
      <c r="A2052" s="179">
        <v>580643</v>
      </c>
      <c r="B2052" s="116" t="s">
        <v>1705</v>
      </c>
    </row>
    <row r="2053" spans="1:2" x14ac:dyDescent="0.2">
      <c r="A2053" s="179">
        <v>580653</v>
      </c>
      <c r="B2053" s="116" t="s">
        <v>1706</v>
      </c>
    </row>
    <row r="2054" spans="1:2" x14ac:dyDescent="0.2">
      <c r="A2054" s="179">
        <v>580654</v>
      </c>
      <c r="B2054" s="116" t="s">
        <v>1707</v>
      </c>
    </row>
    <row r="2055" spans="1:2" x14ac:dyDescent="0.2">
      <c r="A2055" s="179">
        <v>580701</v>
      </c>
      <c r="B2055" s="116" t="s">
        <v>1708</v>
      </c>
    </row>
    <row r="2056" spans="1:2" x14ac:dyDescent="0.2">
      <c r="A2056" s="179">
        <v>580702</v>
      </c>
      <c r="B2056" s="116" t="s">
        <v>1709</v>
      </c>
    </row>
    <row r="2057" spans="1:2" x14ac:dyDescent="0.2">
      <c r="A2057" s="179">
        <v>580703</v>
      </c>
      <c r="B2057" s="116" t="s">
        <v>1710</v>
      </c>
    </row>
    <row r="2058" spans="1:2" x14ac:dyDescent="0.2">
      <c r="A2058" s="179">
        <v>580704</v>
      </c>
      <c r="B2058" s="116" t="s">
        <v>1711</v>
      </c>
    </row>
    <row r="2059" spans="1:2" x14ac:dyDescent="0.2">
      <c r="A2059" s="179">
        <v>580705</v>
      </c>
      <c r="B2059" s="116" t="s">
        <v>1712</v>
      </c>
    </row>
    <row r="2060" spans="1:2" x14ac:dyDescent="0.2">
      <c r="A2060" s="179">
        <v>580708</v>
      </c>
      <c r="B2060" s="116" t="s">
        <v>1713</v>
      </c>
    </row>
    <row r="2061" spans="1:2" x14ac:dyDescent="0.2">
      <c r="A2061" s="179">
        <v>580709</v>
      </c>
      <c r="B2061" s="116" t="s">
        <v>1714</v>
      </c>
    </row>
    <row r="2062" spans="1:2" x14ac:dyDescent="0.2">
      <c r="A2062" s="179">
        <v>580710</v>
      </c>
      <c r="B2062" s="116" t="s">
        <v>1715</v>
      </c>
    </row>
    <row r="2063" spans="1:2" x14ac:dyDescent="0.2">
      <c r="A2063" s="179">
        <v>580799</v>
      </c>
      <c r="B2063" s="116" t="s">
        <v>1716</v>
      </c>
    </row>
    <row r="2064" spans="1:2" x14ac:dyDescent="0.2">
      <c r="A2064" s="179">
        <v>580801</v>
      </c>
      <c r="B2064" s="116" t="s">
        <v>1717</v>
      </c>
    </row>
    <row r="2065" spans="1:2" x14ac:dyDescent="0.2">
      <c r="A2065" s="179">
        <v>580802</v>
      </c>
      <c r="B2065" s="116" t="s">
        <v>1636</v>
      </c>
    </row>
    <row r="2066" spans="1:2" x14ac:dyDescent="0.2">
      <c r="A2066" s="179">
        <v>580803</v>
      </c>
      <c r="B2066" s="116" t="s">
        <v>1637</v>
      </c>
    </row>
    <row r="2067" spans="1:2" x14ac:dyDescent="0.2">
      <c r="A2067" s="179">
        <v>580804</v>
      </c>
      <c r="B2067" s="116" t="s">
        <v>1638</v>
      </c>
    </row>
    <row r="2068" spans="1:2" x14ac:dyDescent="0.2">
      <c r="A2068" s="179">
        <v>580805</v>
      </c>
      <c r="B2068" s="116" t="s">
        <v>1639</v>
      </c>
    </row>
    <row r="2069" spans="1:2" x14ac:dyDescent="0.2">
      <c r="A2069" s="179">
        <v>580806</v>
      </c>
      <c r="B2069" s="116" t="s">
        <v>1640</v>
      </c>
    </row>
    <row r="2070" spans="1:2" x14ac:dyDescent="0.2">
      <c r="A2070" s="179">
        <v>580808</v>
      </c>
      <c r="B2070" s="116" t="s">
        <v>1641</v>
      </c>
    </row>
    <row r="2071" spans="1:2" x14ac:dyDescent="0.2">
      <c r="A2071" s="179">
        <v>580811</v>
      </c>
      <c r="B2071" s="116" t="s">
        <v>1718</v>
      </c>
    </row>
    <row r="2072" spans="1:2" x14ac:dyDescent="0.2">
      <c r="A2072" s="179">
        <v>580901</v>
      </c>
      <c r="B2072" s="116" t="s">
        <v>1635</v>
      </c>
    </row>
    <row r="2073" spans="1:2" x14ac:dyDescent="0.2">
      <c r="A2073" s="179">
        <v>580902</v>
      </c>
      <c r="B2073" s="116" t="s">
        <v>1636</v>
      </c>
    </row>
    <row r="2074" spans="1:2" x14ac:dyDescent="0.2">
      <c r="A2074" s="179">
        <v>580903</v>
      </c>
      <c r="B2074" s="116" t="s">
        <v>1637</v>
      </c>
    </row>
    <row r="2075" spans="1:2" x14ac:dyDescent="0.2">
      <c r="A2075" s="179">
        <v>580904</v>
      </c>
      <c r="B2075" s="116" t="s">
        <v>1719</v>
      </c>
    </row>
    <row r="2076" spans="1:2" x14ac:dyDescent="0.2">
      <c r="A2076" s="179">
        <v>580905</v>
      </c>
      <c r="B2076" s="116" t="s">
        <v>1639</v>
      </c>
    </row>
    <row r="2077" spans="1:2" x14ac:dyDescent="0.2">
      <c r="A2077" s="179">
        <v>580906</v>
      </c>
      <c r="B2077" s="116" t="s">
        <v>1640</v>
      </c>
    </row>
    <row r="2078" spans="1:2" x14ac:dyDescent="0.2">
      <c r="A2078" s="179">
        <v>580907</v>
      </c>
      <c r="B2078" s="116" t="s">
        <v>1641</v>
      </c>
    </row>
    <row r="2079" spans="1:2" x14ac:dyDescent="0.2">
      <c r="A2079" s="179">
        <v>580910</v>
      </c>
      <c r="B2079" s="116" t="s">
        <v>1718</v>
      </c>
    </row>
    <row r="2080" spans="1:2" x14ac:dyDescent="0.2">
      <c r="A2080" s="179">
        <v>580911</v>
      </c>
      <c r="B2080" s="116" t="s">
        <v>1720</v>
      </c>
    </row>
    <row r="2081" spans="1:2" x14ac:dyDescent="0.2">
      <c r="A2081" s="179">
        <v>581001</v>
      </c>
      <c r="B2081" s="116" t="s">
        <v>1721</v>
      </c>
    </row>
    <row r="2082" spans="1:2" x14ac:dyDescent="0.2">
      <c r="A2082" s="179">
        <v>581002</v>
      </c>
      <c r="B2082" s="116" t="s">
        <v>1722</v>
      </c>
    </row>
    <row r="2083" spans="1:2" x14ac:dyDescent="0.2">
      <c r="A2083" s="179">
        <v>581003</v>
      </c>
      <c r="B2083" s="116" t="s">
        <v>1723</v>
      </c>
    </row>
    <row r="2084" spans="1:2" x14ac:dyDescent="0.2">
      <c r="A2084" s="179">
        <v>581004</v>
      </c>
      <c r="B2084" s="116" t="s">
        <v>1724</v>
      </c>
    </row>
    <row r="2085" spans="1:2" x14ac:dyDescent="0.2">
      <c r="A2085" s="179">
        <v>581005</v>
      </c>
      <c r="B2085" s="116" t="s">
        <v>1725</v>
      </c>
    </row>
    <row r="2086" spans="1:2" x14ac:dyDescent="0.2">
      <c r="A2086" s="179">
        <v>581006</v>
      </c>
      <c r="B2086" s="116" t="s">
        <v>1726</v>
      </c>
    </row>
    <row r="2087" spans="1:2" x14ac:dyDescent="0.2">
      <c r="A2087" s="179">
        <v>581011</v>
      </c>
      <c r="B2087" s="116" t="s">
        <v>1727</v>
      </c>
    </row>
    <row r="2088" spans="1:2" x14ac:dyDescent="0.2">
      <c r="A2088" s="179">
        <v>581012</v>
      </c>
      <c r="B2088" s="116" t="s">
        <v>1728</v>
      </c>
    </row>
    <row r="2089" spans="1:2" x14ac:dyDescent="0.2">
      <c r="A2089" s="179">
        <v>581016</v>
      </c>
      <c r="B2089" s="116" t="s">
        <v>1729</v>
      </c>
    </row>
    <row r="2090" spans="1:2" x14ac:dyDescent="0.2">
      <c r="A2090" s="179">
        <v>581017</v>
      </c>
      <c r="B2090" s="116" t="s">
        <v>1730</v>
      </c>
    </row>
    <row r="2091" spans="1:2" x14ac:dyDescent="0.2">
      <c r="A2091" s="179">
        <v>581018</v>
      </c>
      <c r="B2091" s="116" t="s">
        <v>1731</v>
      </c>
    </row>
    <row r="2092" spans="1:2" x14ac:dyDescent="0.2">
      <c r="A2092" s="179">
        <v>581019</v>
      </c>
      <c r="B2092" s="116" t="s">
        <v>1732</v>
      </c>
    </row>
    <row r="2093" spans="1:2" x14ac:dyDescent="0.2">
      <c r="A2093" s="179">
        <v>581020</v>
      </c>
      <c r="B2093" s="116" t="s">
        <v>1733</v>
      </c>
    </row>
    <row r="2094" spans="1:2" x14ac:dyDescent="0.2">
      <c r="A2094" s="179">
        <v>581021</v>
      </c>
      <c r="B2094" s="116" t="s">
        <v>1734</v>
      </c>
    </row>
    <row r="2095" spans="1:2" x14ac:dyDescent="0.2">
      <c r="A2095" s="179">
        <v>581022</v>
      </c>
      <c r="B2095" s="116" t="s">
        <v>1735</v>
      </c>
    </row>
    <row r="2096" spans="1:2" x14ac:dyDescent="0.2">
      <c r="A2096" s="179">
        <v>581101</v>
      </c>
      <c r="B2096" s="116" t="s">
        <v>1736</v>
      </c>
    </row>
    <row r="2097" spans="1:2" x14ac:dyDescent="0.2">
      <c r="A2097" s="179">
        <v>589901</v>
      </c>
      <c r="B2097" s="116" t="s">
        <v>1737</v>
      </c>
    </row>
    <row r="2098" spans="1:2" x14ac:dyDescent="0.2">
      <c r="A2098" s="179">
        <v>840103</v>
      </c>
      <c r="B2098" s="116" t="s">
        <v>1738</v>
      </c>
    </row>
    <row r="2099" spans="1:2" x14ac:dyDescent="0.2">
      <c r="A2099" s="179">
        <v>840104</v>
      </c>
      <c r="B2099" s="179" t="s">
        <v>1739</v>
      </c>
    </row>
    <row r="2100" spans="1:2" x14ac:dyDescent="0.2">
      <c r="A2100" s="179">
        <v>840105</v>
      </c>
      <c r="B2100" s="179" t="s">
        <v>1740</v>
      </c>
    </row>
    <row r="2101" spans="1:2" x14ac:dyDescent="0.2">
      <c r="A2101" s="179">
        <v>840106</v>
      </c>
      <c r="B2101" s="180" t="s">
        <v>1741</v>
      </c>
    </row>
    <row r="2102" spans="1:2" x14ac:dyDescent="0.2">
      <c r="A2102" s="179">
        <v>840107</v>
      </c>
      <c r="B2102" s="179" t="s">
        <v>1603</v>
      </c>
    </row>
    <row r="2103" spans="1:2" x14ac:dyDescent="0.2">
      <c r="A2103" s="179">
        <v>840108</v>
      </c>
      <c r="B2103" s="179" t="s">
        <v>1742</v>
      </c>
    </row>
    <row r="2104" spans="1:2" x14ac:dyDescent="0.2">
      <c r="A2104" s="179">
        <v>840109</v>
      </c>
      <c r="B2104" s="179" t="s">
        <v>1510</v>
      </c>
    </row>
    <row r="2105" spans="1:2" x14ac:dyDescent="0.2">
      <c r="A2105" s="179">
        <v>840110</v>
      </c>
      <c r="B2105" s="179" t="s">
        <v>1743</v>
      </c>
    </row>
    <row r="2106" spans="1:2" x14ac:dyDescent="0.2">
      <c r="A2106" s="179">
        <v>840111</v>
      </c>
      <c r="B2106" s="179" t="s">
        <v>1605</v>
      </c>
    </row>
    <row r="2107" spans="1:2" x14ac:dyDescent="0.2">
      <c r="A2107" s="179">
        <v>840112</v>
      </c>
      <c r="B2107" s="179" t="s">
        <v>1744</v>
      </c>
    </row>
    <row r="2108" spans="1:2" x14ac:dyDescent="0.2">
      <c r="A2108" s="179">
        <v>840113</v>
      </c>
      <c r="B2108" s="179" t="s">
        <v>1745</v>
      </c>
    </row>
    <row r="2109" spans="1:2" x14ac:dyDescent="0.2">
      <c r="A2109" s="179">
        <v>840114</v>
      </c>
      <c r="B2109" s="179" t="s">
        <v>1746</v>
      </c>
    </row>
    <row r="2110" spans="1:2" x14ac:dyDescent="0.2">
      <c r="A2110" s="179">
        <v>840115</v>
      </c>
      <c r="B2110" s="179" t="s">
        <v>1747</v>
      </c>
    </row>
    <row r="2111" spans="1:2" x14ac:dyDescent="0.2">
      <c r="A2111" s="179">
        <v>840116</v>
      </c>
      <c r="B2111" s="179" t="s">
        <v>1748</v>
      </c>
    </row>
    <row r="2112" spans="1:2" x14ac:dyDescent="0.2">
      <c r="A2112" s="179">
        <v>840117</v>
      </c>
      <c r="B2112" s="179" t="s">
        <v>1749</v>
      </c>
    </row>
    <row r="2113" spans="1:2" x14ac:dyDescent="0.2">
      <c r="A2113" s="179">
        <v>840201</v>
      </c>
      <c r="B2113" s="179" t="s">
        <v>1750</v>
      </c>
    </row>
    <row r="2114" spans="1:2" x14ac:dyDescent="0.2">
      <c r="A2114" s="179">
        <v>840202</v>
      </c>
      <c r="B2114" s="179" t="s">
        <v>1751</v>
      </c>
    </row>
    <row r="2115" spans="1:2" x14ac:dyDescent="0.2">
      <c r="A2115" s="179">
        <v>840203</v>
      </c>
      <c r="B2115" s="179" t="s">
        <v>1752</v>
      </c>
    </row>
    <row r="2116" spans="1:2" x14ac:dyDescent="0.2">
      <c r="A2116" s="179">
        <v>840299</v>
      </c>
      <c r="B2116" s="179" t="s">
        <v>1753</v>
      </c>
    </row>
    <row r="2117" spans="1:2" x14ac:dyDescent="0.2">
      <c r="A2117" s="179">
        <v>840301</v>
      </c>
      <c r="B2117" s="179" t="s">
        <v>1754</v>
      </c>
    </row>
    <row r="2118" spans="1:2" x14ac:dyDescent="0.2">
      <c r="A2118" s="179">
        <v>840302</v>
      </c>
      <c r="B2118" s="179" t="s">
        <v>1755</v>
      </c>
    </row>
    <row r="2119" spans="1:2" x14ac:dyDescent="0.2">
      <c r="A2119" s="179">
        <v>840399</v>
      </c>
      <c r="B2119" s="179" t="s">
        <v>1756</v>
      </c>
    </row>
    <row r="2120" spans="1:2" x14ac:dyDescent="0.2">
      <c r="A2120" s="179">
        <v>840401</v>
      </c>
      <c r="B2120" s="179" t="s">
        <v>1757</v>
      </c>
    </row>
    <row r="2121" spans="1:2" x14ac:dyDescent="0.2">
      <c r="A2121" s="179">
        <v>840402</v>
      </c>
      <c r="B2121" s="179" t="s">
        <v>1758</v>
      </c>
    </row>
    <row r="2122" spans="1:2" x14ac:dyDescent="0.2">
      <c r="A2122" s="179">
        <v>840403</v>
      </c>
      <c r="B2122" s="179" t="s">
        <v>1759</v>
      </c>
    </row>
    <row r="2123" spans="1:2" x14ac:dyDescent="0.2">
      <c r="A2123" s="179">
        <v>840404</v>
      </c>
      <c r="B2123" s="179" t="s">
        <v>1760</v>
      </c>
    </row>
    <row r="2124" spans="1:2" x14ac:dyDescent="0.2">
      <c r="A2124" s="179">
        <v>840512</v>
      </c>
      <c r="B2124" s="179" t="s">
        <v>1606</v>
      </c>
    </row>
    <row r="2125" spans="1:2" x14ac:dyDescent="0.2">
      <c r="A2125" s="179">
        <v>840513</v>
      </c>
      <c r="B2125" s="179" t="s">
        <v>1761</v>
      </c>
    </row>
    <row r="2126" spans="1:2" x14ac:dyDescent="0.2">
      <c r="A2126" s="179">
        <v>840514</v>
      </c>
      <c r="B2126" s="179" t="s">
        <v>1607</v>
      </c>
    </row>
    <row r="2127" spans="1:2" x14ac:dyDescent="0.2">
      <c r="A2127" s="179">
        <v>840515</v>
      </c>
      <c r="B2127" s="179" t="s">
        <v>1608</v>
      </c>
    </row>
    <row r="2128" spans="1:2" x14ac:dyDescent="0.2">
      <c r="A2128" s="179">
        <v>840599</v>
      </c>
      <c r="B2128" s="179" t="s">
        <v>1762</v>
      </c>
    </row>
    <row r="2129" spans="1:2" x14ac:dyDescent="0.2">
      <c r="A2129" s="179">
        <v>840901</v>
      </c>
      <c r="B2129" s="179" t="s">
        <v>1597</v>
      </c>
    </row>
    <row r="2130" spans="1:2" x14ac:dyDescent="0.2">
      <c r="A2130" s="179">
        <v>849901</v>
      </c>
      <c r="B2130" s="179" t="s">
        <v>1763</v>
      </c>
    </row>
    <row r="2131" spans="1:2" x14ac:dyDescent="0.2">
      <c r="A2131" s="179">
        <v>990101</v>
      </c>
      <c r="B2131" s="179" t="s">
        <v>558</v>
      </c>
    </row>
    <row r="2132" spans="1:2" x14ac:dyDescent="0.2">
      <c r="A2132" s="179">
        <v>990102</v>
      </c>
      <c r="B2132" s="179" t="s">
        <v>559</v>
      </c>
    </row>
    <row r="2133" spans="1:2" x14ac:dyDescent="0.2">
      <c r="A2133" s="179">
        <v>990103</v>
      </c>
      <c r="B2133" s="179" t="s">
        <v>560</v>
      </c>
    </row>
    <row r="2134" spans="1:2" x14ac:dyDescent="0.2">
      <c r="A2134" s="179">
        <v>990104</v>
      </c>
      <c r="B2134" s="179" t="s">
        <v>1764</v>
      </c>
    </row>
    <row r="2135" spans="1:2" x14ac:dyDescent="0.2">
      <c r="A2135" s="179"/>
      <c r="B2135" s="179"/>
    </row>
    <row r="2136" spans="1:2" x14ac:dyDescent="0.2">
      <c r="A2136" s="179"/>
      <c r="B2136" s="179"/>
    </row>
    <row r="2137" spans="1:2" x14ac:dyDescent="0.2">
      <c r="A2137" s="179"/>
      <c r="B2137" s="179"/>
    </row>
    <row r="2138" spans="1:2" x14ac:dyDescent="0.2">
      <c r="A2138" s="179"/>
      <c r="B2138" s="179"/>
    </row>
    <row r="2139" spans="1:2" x14ac:dyDescent="0.2">
      <c r="A2139" s="179"/>
      <c r="B2139" s="179"/>
    </row>
    <row r="2140" spans="1:2" x14ac:dyDescent="0.2">
      <c r="A2140" s="179"/>
      <c r="B2140" s="179"/>
    </row>
    <row r="2141" spans="1:2" x14ac:dyDescent="0.2">
      <c r="A2141" s="179"/>
      <c r="B2141" s="179"/>
    </row>
    <row r="2142" spans="1:2" x14ac:dyDescent="0.2">
      <c r="A2142" s="179"/>
      <c r="B2142" s="179"/>
    </row>
    <row r="2143" spans="1:2" x14ac:dyDescent="0.2">
      <c r="A2143" s="179"/>
      <c r="B2143" s="179"/>
    </row>
    <row r="2144" spans="1:2" x14ac:dyDescent="0.2">
      <c r="A2144" s="179"/>
      <c r="B2144" s="179"/>
    </row>
    <row r="2145" spans="1:2" x14ac:dyDescent="0.2">
      <c r="A2145" s="179"/>
      <c r="B2145" s="179"/>
    </row>
    <row r="2146" spans="1:2" x14ac:dyDescent="0.2">
      <c r="A2146" s="179"/>
      <c r="B2146" s="179"/>
    </row>
    <row r="2147" spans="1:2" x14ac:dyDescent="0.2">
      <c r="A2147" s="179"/>
      <c r="B2147" s="179"/>
    </row>
    <row r="2148" spans="1:2" x14ac:dyDescent="0.2">
      <c r="A2148" s="179"/>
      <c r="B2148" s="179"/>
    </row>
    <row r="2149" spans="1:2" x14ac:dyDescent="0.2">
      <c r="A2149" s="179"/>
      <c r="B2149" s="179"/>
    </row>
    <row r="2150" spans="1:2" x14ac:dyDescent="0.2">
      <c r="A2150" s="179"/>
      <c r="B2150" s="179"/>
    </row>
    <row r="2151" spans="1:2" x14ac:dyDescent="0.2">
      <c r="A2151" s="179"/>
      <c r="B2151" s="179"/>
    </row>
    <row r="2152" spans="1:2" x14ac:dyDescent="0.2">
      <c r="A2152" s="179"/>
      <c r="B2152" s="179"/>
    </row>
    <row r="2153" spans="1:2" x14ac:dyDescent="0.2">
      <c r="A2153" s="179"/>
      <c r="B2153" s="179"/>
    </row>
    <row r="2154" spans="1:2" x14ac:dyDescent="0.2">
      <c r="A2154" s="179"/>
      <c r="B2154" s="179"/>
    </row>
    <row r="2155" spans="1:2" x14ac:dyDescent="0.2">
      <c r="A2155" s="179"/>
      <c r="B2155" s="179"/>
    </row>
    <row r="2156" spans="1:2" x14ac:dyDescent="0.2">
      <c r="A2156" s="179"/>
      <c r="B2156" s="179"/>
    </row>
    <row r="2157" spans="1:2" x14ac:dyDescent="0.2">
      <c r="A2157" s="179"/>
      <c r="B2157" s="179"/>
    </row>
    <row r="2158" spans="1:2" x14ac:dyDescent="0.2">
      <c r="A2158" s="179"/>
      <c r="B2158" s="179"/>
    </row>
    <row r="2159" spans="1:2" x14ac:dyDescent="0.2">
      <c r="A2159" s="179"/>
      <c r="B2159" s="179"/>
    </row>
    <row r="2160" spans="1:2" x14ac:dyDescent="0.2">
      <c r="A2160" s="179"/>
      <c r="B2160" s="179"/>
    </row>
    <row r="2161" spans="1:2" x14ac:dyDescent="0.2">
      <c r="A2161" s="179"/>
      <c r="B2161" s="179"/>
    </row>
    <row r="2162" spans="1:2" x14ac:dyDescent="0.2">
      <c r="A2162" s="179"/>
      <c r="B2162" s="179"/>
    </row>
    <row r="2163" spans="1:2" x14ac:dyDescent="0.2">
      <c r="A2163" s="179"/>
      <c r="B2163" s="179"/>
    </row>
    <row r="2164" spans="1:2" x14ac:dyDescent="0.2">
      <c r="A2164" s="179"/>
      <c r="B2164" s="179"/>
    </row>
    <row r="2165" spans="1:2" x14ac:dyDescent="0.2">
      <c r="A2165" s="179"/>
      <c r="B2165" s="179"/>
    </row>
    <row r="2166" spans="1:2" x14ac:dyDescent="0.2">
      <c r="A2166" s="179"/>
      <c r="B2166" s="179"/>
    </row>
    <row r="2167" spans="1:2" x14ac:dyDescent="0.2">
      <c r="A2167" s="179"/>
      <c r="B2167" s="179"/>
    </row>
    <row r="2168" spans="1:2" x14ac:dyDescent="0.2">
      <c r="A2168" s="179"/>
      <c r="B2168" s="179"/>
    </row>
    <row r="2169" spans="1:2" x14ac:dyDescent="0.2">
      <c r="A2169" s="179"/>
      <c r="B2169" s="179"/>
    </row>
    <row r="2170" spans="1:2" x14ac:dyDescent="0.2">
      <c r="A2170" s="179"/>
      <c r="B2170" s="179"/>
    </row>
    <row r="2171" spans="1:2" x14ac:dyDescent="0.2">
      <c r="A2171" s="179"/>
      <c r="B2171" s="179"/>
    </row>
    <row r="2172" spans="1:2" x14ac:dyDescent="0.2">
      <c r="A2172" s="179"/>
      <c r="B2172" s="179"/>
    </row>
    <row r="2173" spans="1:2" x14ac:dyDescent="0.2">
      <c r="A2173" s="179"/>
      <c r="B2173" s="179"/>
    </row>
    <row r="2174" spans="1:2" x14ac:dyDescent="0.2">
      <c r="A2174" s="179"/>
      <c r="B2174" s="179"/>
    </row>
    <row r="2175" spans="1:2" x14ac:dyDescent="0.2">
      <c r="A2175" s="179"/>
      <c r="B2175" s="179"/>
    </row>
    <row r="2176" spans="1:2" x14ac:dyDescent="0.2">
      <c r="A2176" s="179"/>
      <c r="B2176" s="179"/>
    </row>
    <row r="2177" spans="1:2" x14ac:dyDescent="0.2">
      <c r="A2177" s="179"/>
      <c r="B2177" s="179"/>
    </row>
    <row r="2178" spans="1:2" x14ac:dyDescent="0.2">
      <c r="A2178" s="179"/>
      <c r="B2178" s="179"/>
    </row>
    <row r="2179" spans="1:2" x14ac:dyDescent="0.2">
      <c r="A2179" s="179"/>
      <c r="B2179" s="179"/>
    </row>
    <row r="2180" spans="1:2" x14ac:dyDescent="0.2">
      <c r="A2180" s="179"/>
      <c r="B2180" s="179"/>
    </row>
    <row r="2181" spans="1:2" x14ac:dyDescent="0.2">
      <c r="A2181" s="179"/>
      <c r="B2181" s="179"/>
    </row>
    <row r="2182" spans="1:2" x14ac:dyDescent="0.2">
      <c r="A2182" s="179"/>
      <c r="B2182" s="179"/>
    </row>
    <row r="2183" spans="1:2" x14ac:dyDescent="0.2">
      <c r="A2183" s="179"/>
      <c r="B2183" s="179"/>
    </row>
    <row r="2184" spans="1:2" x14ac:dyDescent="0.2">
      <c r="A2184" s="179"/>
      <c r="B2184" s="179"/>
    </row>
    <row r="2185" spans="1:2" x14ac:dyDescent="0.2">
      <c r="A2185" s="179"/>
      <c r="B2185" s="179"/>
    </row>
    <row r="2186" spans="1:2" x14ac:dyDescent="0.2">
      <c r="A2186" s="179"/>
      <c r="B2186" s="179"/>
    </row>
    <row r="2187" spans="1:2" x14ac:dyDescent="0.2">
      <c r="A2187" s="179"/>
      <c r="B2187" s="179"/>
    </row>
    <row r="2188" spans="1:2" x14ac:dyDescent="0.2">
      <c r="A2188" s="179"/>
      <c r="B2188" s="179"/>
    </row>
    <row r="2189" spans="1:2" x14ac:dyDescent="0.2">
      <c r="A2189" s="179"/>
      <c r="B2189" s="179"/>
    </row>
    <row r="2190" spans="1:2" x14ac:dyDescent="0.2">
      <c r="A2190" s="179"/>
      <c r="B2190" s="179"/>
    </row>
    <row r="2191" spans="1:2" x14ac:dyDescent="0.2">
      <c r="A2191" s="179"/>
      <c r="B2191" s="179"/>
    </row>
    <row r="2192" spans="1:2" x14ac:dyDescent="0.2">
      <c r="A2192" s="179"/>
      <c r="B2192" s="179"/>
    </row>
    <row r="2193" spans="1:2" x14ac:dyDescent="0.2">
      <c r="A2193" s="179"/>
      <c r="B2193" s="179"/>
    </row>
    <row r="2194" spans="1:2" x14ac:dyDescent="0.2">
      <c r="A2194" s="179"/>
      <c r="B2194" s="179"/>
    </row>
    <row r="2195" spans="1:2" x14ac:dyDescent="0.2">
      <c r="A2195" s="179"/>
      <c r="B2195" s="179"/>
    </row>
    <row r="2196" spans="1:2" x14ac:dyDescent="0.2">
      <c r="A2196" s="179"/>
      <c r="B2196" s="179"/>
    </row>
    <row r="2197" spans="1:2" x14ac:dyDescent="0.2">
      <c r="A2197" s="179"/>
      <c r="B2197" s="179"/>
    </row>
    <row r="2198" spans="1:2" x14ac:dyDescent="0.2">
      <c r="A2198" s="179"/>
      <c r="B2198" s="179"/>
    </row>
    <row r="2199" spans="1:2" x14ac:dyDescent="0.2">
      <c r="A2199" s="179"/>
      <c r="B2199" s="179"/>
    </row>
    <row r="2200" spans="1:2" x14ac:dyDescent="0.2">
      <c r="A2200" s="179"/>
      <c r="B2200" s="179"/>
    </row>
    <row r="2201" spans="1:2" x14ac:dyDescent="0.2">
      <c r="A2201" s="179"/>
      <c r="B2201" s="179"/>
    </row>
    <row r="2202" spans="1:2" x14ac:dyDescent="0.2">
      <c r="A2202" s="179"/>
      <c r="B2202" s="179"/>
    </row>
    <row r="2203" spans="1:2" x14ac:dyDescent="0.2">
      <c r="A2203" s="179"/>
      <c r="B2203" s="179"/>
    </row>
    <row r="2204" spans="1:2" x14ac:dyDescent="0.2">
      <c r="A2204" s="179"/>
      <c r="B2204" s="179"/>
    </row>
    <row r="2205" spans="1:2" x14ac:dyDescent="0.2">
      <c r="A2205" s="179"/>
      <c r="B2205" s="179"/>
    </row>
    <row r="2206" spans="1:2" x14ac:dyDescent="0.2">
      <c r="A2206" s="179"/>
      <c r="B2206" s="179"/>
    </row>
    <row r="2207" spans="1:2" x14ac:dyDescent="0.2">
      <c r="A2207" s="179"/>
      <c r="B2207" s="179"/>
    </row>
    <row r="2208" spans="1:2" x14ac:dyDescent="0.2">
      <c r="A2208" s="179"/>
      <c r="B2208" s="179"/>
    </row>
    <row r="2209" spans="1:2" x14ac:dyDescent="0.2">
      <c r="A2209" s="179"/>
      <c r="B2209" s="179"/>
    </row>
    <row r="2210" spans="1:2" x14ac:dyDescent="0.2">
      <c r="A2210" s="179"/>
      <c r="B2210" s="179"/>
    </row>
    <row r="2211" spans="1:2" x14ac:dyDescent="0.2">
      <c r="A2211" s="179"/>
      <c r="B2211" s="179"/>
    </row>
    <row r="2212" spans="1:2" x14ac:dyDescent="0.2">
      <c r="A2212" s="179"/>
      <c r="B2212" s="179"/>
    </row>
    <row r="2213" spans="1:2" x14ac:dyDescent="0.2">
      <c r="A2213" s="179"/>
      <c r="B2213" s="179"/>
    </row>
    <row r="2214" spans="1:2" x14ac:dyDescent="0.2">
      <c r="A2214" s="179"/>
      <c r="B2214" s="179"/>
    </row>
    <row r="2215" spans="1:2" x14ac:dyDescent="0.2">
      <c r="A2215" s="179"/>
      <c r="B2215" s="179"/>
    </row>
    <row r="2216" spans="1:2" x14ac:dyDescent="0.2">
      <c r="A2216" s="179"/>
      <c r="B2216" s="179"/>
    </row>
    <row r="2217" spans="1:2" x14ac:dyDescent="0.2">
      <c r="A2217" s="179"/>
      <c r="B2217" s="179"/>
    </row>
    <row r="2218" spans="1:2" x14ac:dyDescent="0.2">
      <c r="A2218" s="179"/>
      <c r="B2218" s="179"/>
    </row>
    <row r="2219" spans="1:2" x14ac:dyDescent="0.2">
      <c r="A2219" s="179"/>
      <c r="B2219" s="179"/>
    </row>
    <row r="2220" spans="1:2" x14ac:dyDescent="0.2">
      <c r="A2220" s="179"/>
      <c r="B2220" s="179"/>
    </row>
    <row r="2221" spans="1:2" x14ac:dyDescent="0.2">
      <c r="A2221" s="179"/>
      <c r="B2221" s="179"/>
    </row>
    <row r="2222" spans="1:2" x14ac:dyDescent="0.2">
      <c r="A2222" s="179"/>
      <c r="B2222" s="179"/>
    </row>
    <row r="2223" spans="1:2" x14ac:dyDescent="0.2">
      <c r="A2223" s="179"/>
      <c r="B2223" s="179"/>
    </row>
    <row r="2224" spans="1:2" x14ac:dyDescent="0.2">
      <c r="A2224" s="179"/>
      <c r="B2224" s="179"/>
    </row>
    <row r="2225" spans="1:2" x14ac:dyDescent="0.2">
      <c r="A2225" s="179"/>
      <c r="B2225" s="179"/>
    </row>
    <row r="2226" spans="1:2" x14ac:dyDescent="0.2">
      <c r="A2226" s="179"/>
      <c r="B2226" s="179"/>
    </row>
    <row r="2227" spans="1:2" x14ac:dyDescent="0.2">
      <c r="A2227" s="179"/>
      <c r="B2227" s="179"/>
    </row>
    <row r="2228" spans="1:2" x14ac:dyDescent="0.2">
      <c r="A2228" s="179"/>
      <c r="B2228" s="179"/>
    </row>
    <row r="2229" spans="1:2" x14ac:dyDescent="0.2">
      <c r="A2229" s="179"/>
      <c r="B2229" s="179"/>
    </row>
    <row r="2230" spans="1:2" x14ac:dyDescent="0.2">
      <c r="A2230" s="179"/>
      <c r="B2230" s="179"/>
    </row>
    <row r="2231" spans="1:2" x14ac:dyDescent="0.2">
      <c r="A2231" s="179"/>
      <c r="B2231" s="179"/>
    </row>
    <row r="2232" spans="1:2" x14ac:dyDescent="0.2">
      <c r="A2232" s="179"/>
      <c r="B2232" s="179"/>
    </row>
    <row r="2233" spans="1:2" x14ac:dyDescent="0.2">
      <c r="A2233" s="179"/>
      <c r="B2233" s="179"/>
    </row>
    <row r="2234" spans="1:2" x14ac:dyDescent="0.2">
      <c r="A2234" s="179"/>
      <c r="B2234" s="179"/>
    </row>
    <row r="2235" spans="1:2" x14ac:dyDescent="0.2">
      <c r="A2235" s="179"/>
      <c r="B2235" s="179"/>
    </row>
    <row r="2236" spans="1:2" x14ac:dyDescent="0.2">
      <c r="A2236" s="179"/>
      <c r="B2236" s="179"/>
    </row>
    <row r="2237" spans="1:2" x14ac:dyDescent="0.2">
      <c r="A2237" s="179"/>
      <c r="B2237" s="179"/>
    </row>
    <row r="2238" spans="1:2" x14ac:dyDescent="0.2">
      <c r="A2238" s="179"/>
      <c r="B2238" s="179"/>
    </row>
    <row r="2239" spans="1:2" x14ac:dyDescent="0.2">
      <c r="A2239" s="179"/>
      <c r="B2239" s="179"/>
    </row>
    <row r="2240" spans="1:2" x14ac:dyDescent="0.2">
      <c r="A2240" s="179"/>
      <c r="B2240" s="179"/>
    </row>
    <row r="2241" spans="1:2" x14ac:dyDescent="0.2">
      <c r="A2241" s="179"/>
      <c r="B2241" s="179"/>
    </row>
    <row r="2242" spans="1:2" x14ac:dyDescent="0.2">
      <c r="A2242" s="179"/>
      <c r="B2242" s="179"/>
    </row>
    <row r="2243" spans="1:2" x14ac:dyDescent="0.2">
      <c r="A2243" s="179"/>
      <c r="B2243" s="179"/>
    </row>
    <row r="2244" spans="1:2" x14ac:dyDescent="0.2">
      <c r="A2244" s="179"/>
      <c r="B2244" s="179"/>
    </row>
    <row r="2245" spans="1:2" x14ac:dyDescent="0.2">
      <c r="A2245" s="179"/>
      <c r="B2245" s="179"/>
    </row>
    <row r="2246" spans="1:2" x14ac:dyDescent="0.2">
      <c r="A2246" s="179"/>
      <c r="B2246" s="179"/>
    </row>
    <row r="2247" spans="1:2" x14ac:dyDescent="0.2">
      <c r="A2247" s="179"/>
      <c r="B2247" s="179"/>
    </row>
    <row r="2248" spans="1:2" x14ac:dyDescent="0.2">
      <c r="A2248" s="179"/>
      <c r="B2248" s="179"/>
    </row>
    <row r="2249" spans="1:2" x14ac:dyDescent="0.2">
      <c r="A2249" s="179"/>
      <c r="B2249" s="179"/>
    </row>
    <row r="2250" spans="1:2" x14ac:dyDescent="0.2">
      <c r="A2250" s="179"/>
      <c r="B2250" s="179"/>
    </row>
    <row r="2251" spans="1:2" x14ac:dyDescent="0.2">
      <c r="A2251" s="179"/>
      <c r="B2251" s="179"/>
    </row>
    <row r="2252" spans="1:2" x14ac:dyDescent="0.2">
      <c r="A2252" s="179"/>
      <c r="B2252" s="179"/>
    </row>
    <row r="2253" spans="1:2" x14ac:dyDescent="0.2">
      <c r="A2253" s="179"/>
      <c r="B2253" s="179"/>
    </row>
    <row r="2254" spans="1:2" x14ac:dyDescent="0.2">
      <c r="A2254" s="179"/>
      <c r="B2254" s="179"/>
    </row>
    <row r="2255" spans="1:2" x14ac:dyDescent="0.2">
      <c r="A2255" s="179"/>
      <c r="B2255" s="179"/>
    </row>
    <row r="2256" spans="1:2" x14ac:dyDescent="0.2">
      <c r="A2256" s="179"/>
      <c r="B2256" s="179"/>
    </row>
    <row r="2257" spans="1:2" x14ac:dyDescent="0.2">
      <c r="A2257" s="179"/>
      <c r="B2257" s="179"/>
    </row>
    <row r="2258" spans="1:2" x14ac:dyDescent="0.2">
      <c r="A2258" s="179"/>
      <c r="B2258" s="179"/>
    </row>
    <row r="2259" spans="1:2" x14ac:dyDescent="0.2">
      <c r="A2259" s="179"/>
      <c r="B2259" s="179"/>
    </row>
    <row r="2260" spans="1:2" x14ac:dyDescent="0.2">
      <c r="A2260" s="179"/>
      <c r="B2260" s="179"/>
    </row>
    <row r="2261" spans="1:2" x14ac:dyDescent="0.2">
      <c r="A2261" s="179"/>
      <c r="B2261" s="179"/>
    </row>
    <row r="2262" spans="1:2" x14ac:dyDescent="0.2">
      <c r="A2262" s="179"/>
      <c r="B2262" s="179"/>
    </row>
    <row r="2263" spans="1:2" x14ac:dyDescent="0.2">
      <c r="A2263" s="179"/>
      <c r="B2263" s="179"/>
    </row>
    <row r="2264" spans="1:2" x14ac:dyDescent="0.2">
      <c r="A2264" s="179"/>
      <c r="B2264" s="179"/>
    </row>
    <row r="2265" spans="1:2" x14ac:dyDescent="0.2">
      <c r="A2265" s="179"/>
      <c r="B2265" s="179"/>
    </row>
    <row r="2266" spans="1:2" x14ac:dyDescent="0.2">
      <c r="A2266" s="179"/>
      <c r="B2266" s="179"/>
    </row>
    <row r="2267" spans="1:2" x14ac:dyDescent="0.2">
      <c r="A2267" s="179"/>
      <c r="B2267" s="179"/>
    </row>
    <row r="2268" spans="1:2" x14ac:dyDescent="0.2">
      <c r="A2268" s="179"/>
      <c r="B2268" s="179"/>
    </row>
    <row r="2269" spans="1:2" x14ac:dyDescent="0.2">
      <c r="A2269" s="179"/>
      <c r="B2269" s="179"/>
    </row>
    <row r="2270" spans="1:2" x14ac:dyDescent="0.2">
      <c r="A2270" s="179"/>
      <c r="B2270" s="179"/>
    </row>
    <row r="2271" spans="1:2" x14ac:dyDescent="0.2">
      <c r="A2271" s="179"/>
      <c r="B2271" s="179"/>
    </row>
    <row r="2272" spans="1:2" x14ac:dyDescent="0.2">
      <c r="A2272" s="179"/>
      <c r="B2272" s="179"/>
    </row>
    <row r="2273" spans="1:2" x14ac:dyDescent="0.2">
      <c r="A2273" s="179"/>
      <c r="B2273" s="179"/>
    </row>
    <row r="2274" spans="1:2" x14ac:dyDescent="0.2">
      <c r="A2274" s="179"/>
      <c r="B2274" s="179"/>
    </row>
    <row r="2275" spans="1:2" x14ac:dyDescent="0.2">
      <c r="A2275" s="179"/>
      <c r="B2275" s="179"/>
    </row>
    <row r="2276" spans="1:2" x14ac:dyDescent="0.2">
      <c r="A2276" s="179"/>
      <c r="B2276" s="179"/>
    </row>
    <row r="2277" spans="1:2" x14ac:dyDescent="0.2">
      <c r="A2277" s="179"/>
      <c r="B2277" s="179"/>
    </row>
    <row r="2278" spans="1:2" x14ac:dyDescent="0.2">
      <c r="A2278" s="179"/>
      <c r="B2278" s="179"/>
    </row>
    <row r="2279" spans="1:2" x14ac:dyDescent="0.2">
      <c r="A2279" s="179"/>
      <c r="B2279" s="179"/>
    </row>
    <row r="2280" spans="1:2" x14ac:dyDescent="0.2">
      <c r="A2280" s="179"/>
      <c r="B2280" s="179"/>
    </row>
    <row r="2281" spans="1:2" x14ac:dyDescent="0.2">
      <c r="A2281" s="179"/>
      <c r="B2281" s="179"/>
    </row>
    <row r="2282" spans="1:2" x14ac:dyDescent="0.2">
      <c r="A2282" s="179"/>
      <c r="B2282" s="179"/>
    </row>
    <row r="2283" spans="1:2" x14ac:dyDescent="0.2">
      <c r="A2283" s="179"/>
      <c r="B2283" s="179"/>
    </row>
    <row r="2284" spans="1:2" x14ac:dyDescent="0.2">
      <c r="A2284" s="179"/>
      <c r="B2284" s="179"/>
    </row>
    <row r="2285" spans="1:2" x14ac:dyDescent="0.2">
      <c r="A2285" s="179"/>
      <c r="B2285" s="179"/>
    </row>
    <row r="2286" spans="1:2" x14ac:dyDescent="0.2">
      <c r="A2286" s="179"/>
      <c r="B2286" s="179"/>
    </row>
    <row r="2287" spans="1:2" x14ac:dyDescent="0.2">
      <c r="A2287" s="179"/>
      <c r="B2287" s="179"/>
    </row>
    <row r="2288" spans="1:2" x14ac:dyDescent="0.2">
      <c r="A2288" s="179"/>
      <c r="B2288" s="179"/>
    </row>
    <row r="2289" spans="1:2" x14ac:dyDescent="0.2">
      <c r="A2289" s="179"/>
      <c r="B2289" s="179"/>
    </row>
    <row r="2290" spans="1:2" x14ac:dyDescent="0.2">
      <c r="A2290" s="179"/>
      <c r="B2290" s="179"/>
    </row>
    <row r="2291" spans="1:2" x14ac:dyDescent="0.2">
      <c r="A2291" s="179"/>
      <c r="B2291" s="179"/>
    </row>
    <row r="2292" spans="1:2" x14ac:dyDescent="0.2">
      <c r="A2292" s="179"/>
      <c r="B2292" s="179"/>
    </row>
    <row r="2293" spans="1:2" x14ac:dyDescent="0.2">
      <c r="A2293" s="179"/>
      <c r="B2293" s="179"/>
    </row>
    <row r="2294" spans="1:2" x14ac:dyDescent="0.2">
      <c r="A2294" s="179"/>
      <c r="B2294" s="179"/>
    </row>
    <row r="2295" spans="1:2" x14ac:dyDescent="0.2">
      <c r="A2295" s="179"/>
      <c r="B2295" s="179"/>
    </row>
    <row r="2296" spans="1:2" x14ac:dyDescent="0.2">
      <c r="A2296" s="179"/>
      <c r="B2296" s="179"/>
    </row>
    <row r="2297" spans="1:2" x14ac:dyDescent="0.2">
      <c r="A2297" s="179"/>
      <c r="B2297" s="179"/>
    </row>
    <row r="2298" spans="1:2" x14ac:dyDescent="0.2">
      <c r="A2298" s="179"/>
      <c r="B2298" s="179"/>
    </row>
    <row r="2299" spans="1:2" x14ac:dyDescent="0.2">
      <c r="A2299" s="179"/>
      <c r="B2299" s="179"/>
    </row>
    <row r="2300" spans="1:2" x14ac:dyDescent="0.2">
      <c r="A2300" s="179"/>
      <c r="B2300" s="179"/>
    </row>
    <row r="2301" spans="1:2" x14ac:dyDescent="0.2">
      <c r="A2301" s="179"/>
      <c r="B2301" s="179"/>
    </row>
    <row r="2302" spans="1:2" x14ac:dyDescent="0.2">
      <c r="A2302" s="179"/>
      <c r="B2302" s="179"/>
    </row>
    <row r="2303" spans="1:2" x14ac:dyDescent="0.2">
      <c r="A2303" s="179"/>
      <c r="B2303" s="179"/>
    </row>
    <row r="2304" spans="1:2" x14ac:dyDescent="0.2">
      <c r="A2304" s="179"/>
      <c r="B2304" s="179"/>
    </row>
    <row r="2305" spans="1:2" x14ac:dyDescent="0.2">
      <c r="A2305" s="179"/>
      <c r="B2305" s="179"/>
    </row>
    <row r="2306" spans="1:2" x14ac:dyDescent="0.2">
      <c r="A2306" s="179"/>
      <c r="B2306" s="179"/>
    </row>
    <row r="2307" spans="1:2" x14ac:dyDescent="0.2">
      <c r="A2307" s="179"/>
      <c r="B2307" s="179"/>
    </row>
    <row r="2308" spans="1:2" x14ac:dyDescent="0.2">
      <c r="A2308" s="179"/>
      <c r="B2308" s="179"/>
    </row>
    <row r="2309" spans="1:2" x14ac:dyDescent="0.2">
      <c r="A2309" s="179"/>
      <c r="B2309" s="179"/>
    </row>
    <row r="2310" spans="1:2" x14ac:dyDescent="0.2">
      <c r="A2310" s="179"/>
      <c r="B2310" s="179"/>
    </row>
    <row r="2311" spans="1:2" x14ac:dyDescent="0.2">
      <c r="A2311" s="179"/>
      <c r="B2311" s="179"/>
    </row>
    <row r="2312" spans="1:2" x14ac:dyDescent="0.2">
      <c r="A2312" s="179"/>
      <c r="B2312" s="179"/>
    </row>
    <row r="2313" spans="1:2" x14ac:dyDescent="0.2">
      <c r="A2313" s="179"/>
      <c r="B2313" s="179"/>
    </row>
    <row r="2314" spans="1:2" x14ac:dyDescent="0.2">
      <c r="A2314" s="179"/>
      <c r="B2314" s="179"/>
    </row>
    <row r="2315" spans="1:2" x14ac:dyDescent="0.2">
      <c r="A2315" s="179"/>
      <c r="B2315" s="179"/>
    </row>
    <row r="2316" spans="1:2" x14ac:dyDescent="0.2">
      <c r="A2316" s="179"/>
      <c r="B2316" s="179"/>
    </row>
    <row r="2317" spans="1:2" x14ac:dyDescent="0.2">
      <c r="A2317" s="179"/>
      <c r="B2317" s="179"/>
    </row>
    <row r="2318" spans="1:2" x14ac:dyDescent="0.2">
      <c r="A2318" s="179"/>
      <c r="B2318" s="179"/>
    </row>
    <row r="2319" spans="1:2" x14ac:dyDescent="0.2">
      <c r="A2319" s="179"/>
      <c r="B2319" s="179"/>
    </row>
    <row r="2320" spans="1:2" x14ac:dyDescent="0.2">
      <c r="A2320" s="179"/>
      <c r="B2320" s="179"/>
    </row>
    <row r="2321" spans="1:2" x14ac:dyDescent="0.2">
      <c r="A2321" s="179"/>
      <c r="B2321" s="179"/>
    </row>
    <row r="2322" spans="1:2" x14ac:dyDescent="0.2">
      <c r="A2322" s="179"/>
      <c r="B2322" s="179"/>
    </row>
    <row r="2323" spans="1:2" x14ac:dyDescent="0.2">
      <c r="A2323" s="179"/>
      <c r="B2323" s="179"/>
    </row>
    <row r="2324" spans="1:2" x14ac:dyDescent="0.2">
      <c r="A2324" s="179"/>
      <c r="B2324" s="179"/>
    </row>
    <row r="2325" spans="1:2" x14ac:dyDescent="0.2">
      <c r="A2325" s="179"/>
      <c r="B2325" s="179"/>
    </row>
    <row r="2326" spans="1:2" x14ac:dyDescent="0.2">
      <c r="A2326" s="179"/>
      <c r="B2326" s="179"/>
    </row>
    <row r="2327" spans="1:2" x14ac:dyDescent="0.2">
      <c r="A2327" s="179"/>
      <c r="B2327" s="179"/>
    </row>
    <row r="2328" spans="1:2" x14ac:dyDescent="0.2">
      <c r="A2328" s="179"/>
      <c r="B2328" s="179"/>
    </row>
    <row r="2329" spans="1:2" x14ac:dyDescent="0.2">
      <c r="A2329" s="179"/>
      <c r="B2329" s="179"/>
    </row>
    <row r="2330" spans="1:2" x14ac:dyDescent="0.2">
      <c r="A2330" s="179"/>
      <c r="B2330" s="179"/>
    </row>
    <row r="2331" spans="1:2" x14ac:dyDescent="0.2">
      <c r="A2331" s="179"/>
      <c r="B2331" s="179"/>
    </row>
    <row r="2332" spans="1:2" x14ac:dyDescent="0.2">
      <c r="A2332" s="179"/>
      <c r="B2332" s="179"/>
    </row>
    <row r="2333" spans="1:2" x14ac:dyDescent="0.2">
      <c r="A2333" s="179"/>
      <c r="B2333" s="179"/>
    </row>
    <row r="2334" spans="1:2" x14ac:dyDescent="0.2">
      <c r="A2334" s="179"/>
      <c r="B2334" s="179"/>
    </row>
    <row r="2335" spans="1:2" x14ac:dyDescent="0.2">
      <c r="A2335" s="179"/>
      <c r="B2335" s="179"/>
    </row>
    <row r="2336" spans="1:2" x14ac:dyDescent="0.2">
      <c r="A2336" s="179"/>
      <c r="B2336" s="179"/>
    </row>
    <row r="2337" spans="1:2" x14ac:dyDescent="0.2">
      <c r="A2337" s="179"/>
      <c r="B2337" s="179"/>
    </row>
    <row r="2338" spans="1:2" x14ac:dyDescent="0.2">
      <c r="A2338" s="179"/>
      <c r="B2338" s="179"/>
    </row>
    <row r="2339" spans="1:2" x14ac:dyDescent="0.2">
      <c r="A2339" s="179"/>
      <c r="B2339" s="179"/>
    </row>
    <row r="2340" spans="1:2" x14ac:dyDescent="0.2">
      <c r="A2340" s="179"/>
      <c r="B2340" s="179"/>
    </row>
    <row r="2341" spans="1:2" x14ac:dyDescent="0.2">
      <c r="A2341" s="179"/>
      <c r="B2341" s="179"/>
    </row>
    <row r="2342" spans="1:2" x14ac:dyDescent="0.2">
      <c r="A2342" s="179"/>
      <c r="B2342" s="179"/>
    </row>
    <row r="2343" spans="1:2" x14ac:dyDescent="0.2">
      <c r="A2343" s="179"/>
      <c r="B2343" s="179"/>
    </row>
    <row r="2344" spans="1:2" x14ac:dyDescent="0.2">
      <c r="A2344" s="179"/>
      <c r="B2344" s="179"/>
    </row>
    <row r="2345" spans="1:2" x14ac:dyDescent="0.2">
      <c r="A2345" s="179"/>
      <c r="B2345" s="179"/>
    </row>
    <row r="2346" spans="1:2" x14ac:dyDescent="0.2">
      <c r="A2346" s="179"/>
      <c r="B2346" s="179"/>
    </row>
    <row r="2347" spans="1:2" x14ac:dyDescent="0.2">
      <c r="A2347" s="179"/>
      <c r="B2347" s="179"/>
    </row>
    <row r="2348" spans="1:2" x14ac:dyDescent="0.2">
      <c r="A2348" s="179"/>
      <c r="B2348" s="179"/>
    </row>
    <row r="2349" spans="1:2" x14ac:dyDescent="0.2">
      <c r="A2349" s="179"/>
      <c r="B2349" s="179"/>
    </row>
    <row r="2350" spans="1:2" x14ac:dyDescent="0.2">
      <c r="A2350" s="179"/>
      <c r="B2350" s="179"/>
    </row>
    <row r="2351" spans="1:2" x14ac:dyDescent="0.2">
      <c r="A2351" s="179"/>
      <c r="B2351" s="179"/>
    </row>
    <row r="2352" spans="1:2" x14ac:dyDescent="0.2">
      <c r="A2352" s="179"/>
      <c r="B2352" s="179"/>
    </row>
    <row r="2353" spans="1:2" x14ac:dyDescent="0.2">
      <c r="A2353" s="179"/>
      <c r="B2353" s="179"/>
    </row>
    <row r="2354" spans="1:2" x14ac:dyDescent="0.2">
      <c r="A2354" s="179"/>
      <c r="B2354" s="179"/>
    </row>
    <row r="2355" spans="1:2" x14ac:dyDescent="0.2">
      <c r="A2355" s="179"/>
      <c r="B2355" s="179"/>
    </row>
    <row r="2356" spans="1:2" x14ac:dyDescent="0.2">
      <c r="A2356" s="179"/>
      <c r="B2356" s="179"/>
    </row>
    <row r="2357" spans="1:2" x14ac:dyDescent="0.2">
      <c r="A2357" s="179"/>
      <c r="B2357" s="179"/>
    </row>
    <row r="2358" spans="1:2" x14ac:dyDescent="0.2">
      <c r="A2358" s="179"/>
      <c r="B2358" s="179"/>
    </row>
    <row r="2359" spans="1:2" x14ac:dyDescent="0.2">
      <c r="A2359" s="179"/>
      <c r="B2359" s="179"/>
    </row>
    <row r="2360" spans="1:2" x14ac:dyDescent="0.2">
      <c r="A2360" s="179"/>
      <c r="B2360" s="179"/>
    </row>
    <row r="2361" spans="1:2" x14ac:dyDescent="0.2">
      <c r="A2361" s="179"/>
      <c r="B2361" s="179"/>
    </row>
    <row r="2362" spans="1:2" x14ac:dyDescent="0.2">
      <c r="A2362" s="179"/>
      <c r="B2362" s="179"/>
    </row>
    <row r="2363" spans="1:2" x14ac:dyDescent="0.2">
      <c r="A2363" s="179"/>
      <c r="B2363" s="179"/>
    </row>
    <row r="2364" spans="1:2" x14ac:dyDescent="0.2">
      <c r="A2364" s="179"/>
      <c r="B2364" s="179"/>
    </row>
    <row r="2365" spans="1:2" x14ac:dyDescent="0.2">
      <c r="A2365" s="179"/>
      <c r="B2365" s="179"/>
    </row>
    <row r="2366" spans="1:2" x14ac:dyDescent="0.2">
      <c r="A2366" s="179"/>
      <c r="B2366" s="179"/>
    </row>
    <row r="2367" spans="1:2" x14ac:dyDescent="0.2">
      <c r="A2367" s="179"/>
      <c r="B2367" s="179"/>
    </row>
    <row r="2368" spans="1:2" x14ac:dyDescent="0.2">
      <c r="A2368" s="179"/>
      <c r="B2368" s="179"/>
    </row>
    <row r="2369" spans="1:2" x14ac:dyDescent="0.2">
      <c r="A2369" s="179"/>
      <c r="B2369" s="179"/>
    </row>
    <row r="2370" spans="1:2" x14ac:dyDescent="0.2">
      <c r="A2370" s="179"/>
      <c r="B2370" s="179"/>
    </row>
    <row r="2371" spans="1:2" x14ac:dyDescent="0.2">
      <c r="A2371" s="179"/>
      <c r="B2371" s="179"/>
    </row>
    <row r="2372" spans="1:2" x14ac:dyDescent="0.2">
      <c r="A2372" s="179"/>
      <c r="B2372" s="179"/>
    </row>
    <row r="2373" spans="1:2" x14ac:dyDescent="0.2">
      <c r="A2373" s="179"/>
      <c r="B2373" s="179"/>
    </row>
    <row r="2374" spans="1:2" x14ac:dyDescent="0.2">
      <c r="A2374" s="179"/>
      <c r="B2374" s="179"/>
    </row>
    <row r="2375" spans="1:2" x14ac:dyDescent="0.2">
      <c r="A2375" s="179"/>
      <c r="B2375" s="179"/>
    </row>
    <row r="2376" spans="1:2" x14ac:dyDescent="0.2">
      <c r="A2376" s="179"/>
      <c r="B2376" s="179"/>
    </row>
    <row r="2377" spans="1:2" x14ac:dyDescent="0.2">
      <c r="A2377" s="179"/>
      <c r="B2377" s="179"/>
    </row>
    <row r="2378" spans="1:2" x14ac:dyDescent="0.2">
      <c r="A2378" s="179"/>
      <c r="B2378" s="179"/>
    </row>
    <row r="2379" spans="1:2" x14ac:dyDescent="0.2">
      <c r="A2379" s="179"/>
      <c r="B2379" s="179"/>
    </row>
    <row r="2380" spans="1:2" x14ac:dyDescent="0.2">
      <c r="A2380" s="179"/>
      <c r="B2380" s="179"/>
    </row>
    <row r="2381" spans="1:2" x14ac:dyDescent="0.2">
      <c r="A2381" s="179"/>
      <c r="B2381" s="179"/>
    </row>
    <row r="2382" spans="1:2" x14ac:dyDescent="0.2">
      <c r="A2382" s="179"/>
      <c r="B2382" s="179"/>
    </row>
    <row r="2383" spans="1:2" x14ac:dyDescent="0.2">
      <c r="A2383" s="179"/>
      <c r="B2383" s="179"/>
    </row>
    <row r="2384" spans="1:2" x14ac:dyDescent="0.2">
      <c r="A2384" s="179"/>
      <c r="B2384" s="179"/>
    </row>
    <row r="2385" spans="1:2" x14ac:dyDescent="0.2">
      <c r="A2385" s="179"/>
      <c r="B2385" s="179"/>
    </row>
    <row r="2386" spans="1:2" x14ac:dyDescent="0.2">
      <c r="A2386" s="179"/>
      <c r="B2386" s="179"/>
    </row>
    <row r="2387" spans="1:2" x14ac:dyDescent="0.2">
      <c r="A2387" s="179"/>
      <c r="B2387" s="179"/>
    </row>
    <row r="2388" spans="1:2" x14ac:dyDescent="0.2">
      <c r="A2388" s="179"/>
      <c r="B2388" s="179"/>
    </row>
    <row r="2389" spans="1:2" x14ac:dyDescent="0.2">
      <c r="A2389" s="179"/>
      <c r="B2389" s="179"/>
    </row>
    <row r="2390" spans="1:2" x14ac:dyDescent="0.2">
      <c r="A2390" s="179"/>
      <c r="B2390" s="179"/>
    </row>
    <row r="2391" spans="1:2" x14ac:dyDescent="0.2">
      <c r="A2391" s="179"/>
      <c r="B2391" s="179"/>
    </row>
    <row r="2392" spans="1:2" x14ac:dyDescent="0.2">
      <c r="A2392" s="179"/>
      <c r="B2392" s="179"/>
    </row>
    <row r="2393" spans="1:2" x14ac:dyDescent="0.2">
      <c r="A2393" s="179"/>
      <c r="B2393" s="179"/>
    </row>
    <row r="2394" spans="1:2" x14ac:dyDescent="0.2">
      <c r="A2394" s="179"/>
      <c r="B2394" s="179"/>
    </row>
    <row r="2395" spans="1:2" x14ac:dyDescent="0.2">
      <c r="A2395" s="179"/>
      <c r="B2395" s="179"/>
    </row>
    <row r="2396" spans="1:2" x14ac:dyDescent="0.2">
      <c r="A2396" s="179"/>
      <c r="B2396" s="179"/>
    </row>
    <row r="2397" spans="1:2" x14ac:dyDescent="0.2">
      <c r="A2397" s="179"/>
      <c r="B2397" s="179"/>
    </row>
    <row r="2398" spans="1:2" x14ac:dyDescent="0.2">
      <c r="A2398" s="179"/>
      <c r="B2398" s="179"/>
    </row>
    <row r="2399" spans="1:2" x14ac:dyDescent="0.2">
      <c r="A2399" s="179"/>
      <c r="B2399" s="179"/>
    </row>
    <row r="2400" spans="1:2" x14ac:dyDescent="0.2">
      <c r="A2400" s="179"/>
      <c r="B2400" s="179"/>
    </row>
    <row r="2401" spans="1:2" x14ac:dyDescent="0.2">
      <c r="A2401" s="179"/>
      <c r="B2401" s="179"/>
    </row>
    <row r="2402" spans="1:2" x14ac:dyDescent="0.2">
      <c r="A2402" s="179"/>
      <c r="B2402" s="179"/>
    </row>
    <row r="2403" spans="1:2" x14ac:dyDescent="0.2">
      <c r="A2403" s="179"/>
      <c r="B2403" s="179"/>
    </row>
    <row r="2404" spans="1:2" x14ac:dyDescent="0.2">
      <c r="A2404" s="179"/>
      <c r="B2404" s="179"/>
    </row>
    <row r="2405" spans="1:2" x14ac:dyDescent="0.2">
      <c r="A2405" s="179"/>
      <c r="B2405" s="179"/>
    </row>
    <row r="2406" spans="1:2" x14ac:dyDescent="0.2">
      <c r="A2406" s="179"/>
      <c r="B2406" s="179"/>
    </row>
    <row r="2407" spans="1:2" x14ac:dyDescent="0.2">
      <c r="A2407" s="179"/>
      <c r="B2407" s="179"/>
    </row>
    <row r="2408" spans="1:2" x14ac:dyDescent="0.2">
      <c r="A2408" s="179"/>
      <c r="B2408" s="179"/>
    </row>
    <row r="2409" spans="1:2" x14ac:dyDescent="0.2">
      <c r="A2409" s="179"/>
      <c r="B2409" s="179"/>
    </row>
    <row r="2410" spans="1:2" x14ac:dyDescent="0.2">
      <c r="A2410" s="179"/>
      <c r="B2410" s="179"/>
    </row>
    <row r="2411" spans="1:2" x14ac:dyDescent="0.2">
      <c r="A2411" s="179"/>
      <c r="B2411" s="179"/>
    </row>
    <row r="2412" spans="1:2" x14ac:dyDescent="0.2">
      <c r="A2412" s="179"/>
      <c r="B2412" s="179"/>
    </row>
    <row r="2413" spans="1:2" x14ac:dyDescent="0.2">
      <c r="A2413" s="179"/>
      <c r="B2413" s="179"/>
    </row>
    <row r="2414" spans="1:2" x14ac:dyDescent="0.2">
      <c r="A2414" s="179"/>
      <c r="B2414" s="179"/>
    </row>
    <row r="2415" spans="1:2" x14ac:dyDescent="0.2">
      <c r="A2415" s="179"/>
      <c r="B2415" s="179"/>
    </row>
    <row r="2416" spans="1:2" x14ac:dyDescent="0.2">
      <c r="A2416" s="179"/>
      <c r="B2416" s="179"/>
    </row>
    <row r="2417" spans="1:2" x14ac:dyDescent="0.2">
      <c r="A2417" s="179"/>
      <c r="B2417" s="179"/>
    </row>
    <row r="2418" spans="1:2" x14ac:dyDescent="0.2">
      <c r="A2418" s="116"/>
      <c r="B2418" s="116"/>
    </row>
    <row r="2419" spans="1:2" x14ac:dyDescent="0.2">
      <c r="A2419" s="116"/>
      <c r="B2419" s="116"/>
    </row>
    <row r="2420" spans="1:2" x14ac:dyDescent="0.2">
      <c r="A2420" s="116"/>
      <c r="B2420" s="116"/>
    </row>
    <row r="2421" spans="1:2" x14ac:dyDescent="0.2">
      <c r="A2421" s="116"/>
      <c r="B2421" s="116"/>
    </row>
    <row r="2422" spans="1:2" x14ac:dyDescent="0.2">
      <c r="A2422" s="116"/>
      <c r="B2422" s="116"/>
    </row>
    <row r="2423" spans="1:2" x14ac:dyDescent="0.2">
      <c r="A2423" s="116"/>
      <c r="B2423" s="116"/>
    </row>
    <row r="2424" spans="1:2" x14ac:dyDescent="0.2">
      <c r="A2424" s="116"/>
      <c r="B2424" s="116"/>
    </row>
    <row r="2425" spans="1:2" x14ac:dyDescent="0.2">
      <c r="A2425" s="116"/>
      <c r="B2425" s="116"/>
    </row>
    <row r="2426" spans="1:2" x14ac:dyDescent="0.2">
      <c r="A2426" s="116"/>
      <c r="B2426" s="116"/>
    </row>
    <row r="2427" spans="1:2" x14ac:dyDescent="0.2">
      <c r="A2427" s="116"/>
      <c r="B2427" s="116"/>
    </row>
    <row r="2428" spans="1:2" x14ac:dyDescent="0.2">
      <c r="A2428" s="116"/>
      <c r="B2428" s="116"/>
    </row>
    <row r="2429" spans="1:2" x14ac:dyDescent="0.2">
      <c r="A2429" s="116"/>
      <c r="B2429" s="116"/>
    </row>
    <row r="2430" spans="1:2" x14ac:dyDescent="0.2">
      <c r="A2430" s="116"/>
      <c r="B2430" s="116"/>
    </row>
    <row r="2431" spans="1:2" x14ac:dyDescent="0.2">
      <c r="A2431" s="116"/>
      <c r="B2431" s="116"/>
    </row>
    <row r="2432" spans="1:2" x14ac:dyDescent="0.2">
      <c r="A2432" s="116"/>
      <c r="B2432" s="116"/>
    </row>
    <row r="2433" spans="1:2" x14ac:dyDescent="0.2">
      <c r="A2433" s="116"/>
      <c r="B2433" s="116"/>
    </row>
    <row r="2434" spans="1:2" x14ac:dyDescent="0.2">
      <c r="A2434" s="116"/>
      <c r="B2434" s="116"/>
    </row>
    <row r="2435" spans="1:2" x14ac:dyDescent="0.2">
      <c r="A2435" s="116"/>
      <c r="B2435" s="116"/>
    </row>
    <row r="2436" spans="1:2" x14ac:dyDescent="0.2">
      <c r="A2436" s="116"/>
      <c r="B2436" s="116"/>
    </row>
    <row r="2437" spans="1:2" x14ac:dyDescent="0.2">
      <c r="A2437" s="116"/>
      <c r="B2437" s="116"/>
    </row>
    <row r="2438" spans="1:2" x14ac:dyDescent="0.2">
      <c r="A2438" s="116"/>
      <c r="B2438" s="116"/>
    </row>
    <row r="2439" spans="1:2" x14ac:dyDescent="0.2">
      <c r="A2439" s="116"/>
      <c r="B2439" s="116"/>
    </row>
    <row r="2440" spans="1:2" x14ac:dyDescent="0.2">
      <c r="A2440" s="116"/>
      <c r="B2440" s="116"/>
    </row>
    <row r="2441" spans="1:2" x14ac:dyDescent="0.2">
      <c r="A2441" s="116"/>
      <c r="B2441" s="116"/>
    </row>
    <row r="2442" spans="1:2" x14ac:dyDescent="0.2">
      <c r="A2442" s="116"/>
      <c r="B2442" s="116"/>
    </row>
    <row r="2443" spans="1:2" x14ac:dyDescent="0.2">
      <c r="A2443" s="116"/>
      <c r="B2443" s="116"/>
    </row>
    <row r="2444" spans="1:2" x14ac:dyDescent="0.2">
      <c r="A2444" s="116"/>
      <c r="B2444" s="116"/>
    </row>
    <row r="2445" spans="1:2" x14ac:dyDescent="0.2">
      <c r="A2445" s="116"/>
      <c r="B2445" s="116"/>
    </row>
    <row r="2446" spans="1:2" x14ac:dyDescent="0.2">
      <c r="A2446" s="116"/>
      <c r="B2446" s="116"/>
    </row>
    <row r="2447" spans="1:2" x14ac:dyDescent="0.2">
      <c r="A2447" s="116"/>
      <c r="B2447" s="116"/>
    </row>
    <row r="2448" spans="1:2" x14ac:dyDescent="0.2">
      <c r="A2448" s="116"/>
      <c r="B2448" s="116"/>
    </row>
    <row r="2449" spans="1:2" x14ac:dyDescent="0.2">
      <c r="A2449" s="116"/>
      <c r="B2449" s="116"/>
    </row>
    <row r="2450" spans="1:2" x14ac:dyDescent="0.2">
      <c r="A2450" s="116"/>
      <c r="B2450" s="116"/>
    </row>
    <row r="2451" spans="1:2" x14ac:dyDescent="0.2">
      <c r="A2451" s="116"/>
      <c r="B2451" s="116"/>
    </row>
    <row r="2452" spans="1:2" x14ac:dyDescent="0.2">
      <c r="A2452" s="116"/>
      <c r="B2452" s="116"/>
    </row>
    <row r="2453" spans="1:2" x14ac:dyDescent="0.2">
      <c r="A2453" s="116"/>
      <c r="B2453" s="116"/>
    </row>
    <row r="2454" spans="1:2" x14ac:dyDescent="0.2">
      <c r="A2454" s="116"/>
      <c r="B2454" s="116"/>
    </row>
    <row r="2455" spans="1:2" x14ac:dyDescent="0.2">
      <c r="A2455" s="116"/>
      <c r="B2455" s="116"/>
    </row>
    <row r="2456" spans="1:2" x14ac:dyDescent="0.2">
      <c r="A2456" s="116"/>
      <c r="B2456" s="116"/>
    </row>
    <row r="2457" spans="1:2" x14ac:dyDescent="0.2">
      <c r="A2457" s="116"/>
      <c r="B2457" s="116"/>
    </row>
    <row r="2458" spans="1:2" x14ac:dyDescent="0.2">
      <c r="A2458" s="116"/>
      <c r="B2458" s="116"/>
    </row>
    <row r="2459" spans="1:2" x14ac:dyDescent="0.2">
      <c r="A2459" s="116"/>
      <c r="B2459" s="116"/>
    </row>
    <row r="2460" spans="1:2" x14ac:dyDescent="0.2">
      <c r="A2460" s="116"/>
      <c r="B2460" s="116"/>
    </row>
    <row r="2461" spans="1:2" x14ac:dyDescent="0.2">
      <c r="A2461" s="116"/>
      <c r="B2461" s="116"/>
    </row>
    <row r="2462" spans="1:2" x14ac:dyDescent="0.2">
      <c r="A2462" s="116"/>
      <c r="B2462" s="116"/>
    </row>
    <row r="2463" spans="1:2" x14ac:dyDescent="0.2">
      <c r="A2463" s="153"/>
      <c r="B2463" s="175"/>
    </row>
    <row r="2464" spans="1:2" x14ac:dyDescent="0.2">
      <c r="A2464" s="153"/>
      <c r="B2464" s="175"/>
    </row>
    <row r="2465" spans="1:2" x14ac:dyDescent="0.2">
      <c r="A2465" s="153"/>
      <c r="B2465" s="175"/>
    </row>
    <row r="2466" spans="1:2" x14ac:dyDescent="0.2">
      <c r="A2466" s="153"/>
      <c r="B2466" s="175"/>
    </row>
  </sheetData>
  <autoFilter ref="A246:C464"/>
  <sortState ref="A448:C712">
    <sortCondition ref="B448:B712"/>
  </sortState>
  <pageMargins left="0.51181102362204722" right="0.31496062992125984" top="0.35433070866141736" bottom="0.35433070866141736" header="0.31496062992125984" footer="0.31496062992125984"/>
  <pageSetup scale="3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498</vt:i4>
      </vt:variant>
    </vt:vector>
  </HeadingPairs>
  <TitlesOfParts>
    <vt:vector size="500" baseType="lpstr">
      <vt:lpstr>MATRIZ</vt:lpstr>
      <vt:lpstr>NIVELES</vt:lpstr>
      <vt:lpstr>_01D04_CHORDELEG_GUALACEO</vt:lpstr>
      <vt:lpstr>_51_GASTOS_EN_PERSONAL</vt:lpstr>
      <vt:lpstr>_53_BIENES_Y_SERVICIOS_DE_CONSUMO</vt:lpstr>
      <vt:lpstr>_57_OTROS_GASTOS_CORRIENTES</vt:lpstr>
      <vt:lpstr>_58_TRANSFERENCIAS_Y_DONACIONES_CORRIENTES</vt:lpstr>
      <vt:lpstr>_84_BIENES_DE_LARGA_DURACIÓN</vt:lpstr>
      <vt:lpstr>_99_OTROS_PASIVOS</vt:lpstr>
      <vt:lpstr>_AROSEMENA_TOLA_TENA_MIES</vt:lpstr>
      <vt:lpstr>_ATENCIÓN_DOMICILIAR</vt:lpstr>
      <vt:lpstr>_CHONE_FLAVIO_ALFARO_MIES</vt:lpstr>
      <vt:lpstr>_COMUNICACIÓN_SOCIAL</vt:lpstr>
      <vt:lpstr>_DE_INCLUSIÓN_SOCIAL</vt:lpstr>
      <vt:lpstr>_DE_RECURSOS_HUMANOS</vt:lpstr>
      <vt:lpstr>_DESARROLLO_INFANTIL</vt:lpstr>
      <vt:lpstr>_DISTRITAL_02D01_GUARANDA</vt:lpstr>
      <vt:lpstr>_INCLUSIÓN_ECONÓMICA</vt:lpstr>
      <vt:lpstr>_INFORMACIÓN_Y_DATOS</vt:lpstr>
      <vt:lpstr>_LA_LIBERTAD_SALINAS_MIES</vt:lpstr>
      <vt:lpstr>_PROTECCIÓN_ESPECIAL</vt:lpstr>
      <vt:lpstr>_TÉCNICA_DISTRITALES</vt:lpstr>
      <vt:lpstr>_Y_OPERACIONES_DE_TI</vt:lpstr>
      <vt:lpstr>ABILIDAD_DE_DERECHOS</vt:lpstr>
      <vt:lpstr>AD_DE_TRABAJO_SOCIAL</vt:lpstr>
      <vt:lpstr>ADMINISTRACIÓN_CENTRAL</vt:lpstr>
      <vt:lpstr>ADMINISTRATIVA_FINANCIERA</vt:lpstr>
      <vt:lpstr>ALES_NAYÓN_a_ZÁMBIZA_MIES</vt:lpstr>
      <vt:lpstr>ALES_NULTI_a_SAYAUSI_MIES</vt:lpstr>
      <vt:lpstr>AN_MIGUEL_DE_URCUQUI_MIES</vt:lpstr>
      <vt:lpstr>ANIZACIONES_SOCIALES</vt:lpstr>
      <vt:lpstr>MATRIZ!Área_de_impresión</vt:lpstr>
      <vt:lpstr>ARROLLO_INFANTIL_INTEGRAL</vt:lpstr>
      <vt:lpstr>AS_CON_DISCAPACIDAD_</vt:lpstr>
      <vt:lpstr>ATENCIÓN_INTEGRAL_A_PERSONAS_CON_DISCAPACIDAD</vt:lpstr>
      <vt:lpstr>AZA_MERA_SANTA_CLARA_MIES</vt:lpstr>
      <vt:lpstr>AZOGUES_BILIAN_DELEG_MIES</vt:lpstr>
      <vt:lpstr>AZUAY</vt:lpstr>
      <vt:lpstr>BA_BABAHOYO_MONTALVO_MIES</vt:lpstr>
      <vt:lpstr>BLACIÓN_ADULTA_MAYOR</vt:lpstr>
      <vt:lpstr>BOLÍVAR</vt:lpstr>
      <vt:lpstr>CAÑAR</vt:lpstr>
      <vt:lpstr>CARCHI</vt:lpstr>
      <vt:lpstr>CCIÓN_ADMINISTRATIVA</vt:lpstr>
      <vt:lpstr>CCIÓN_DE_LA_JUVENTUD</vt:lpstr>
      <vt:lpstr>CHIMBORAZO</vt:lpstr>
      <vt:lpstr>CIÓN_DISTRITAL_11D01_LOJA</vt:lpstr>
      <vt:lpstr>CIÓN_Y_DATOS_DE_INCLUSIÓN</vt:lpstr>
      <vt:lpstr>CLARECIMIENTO_LEGAL_</vt:lpstr>
      <vt:lpstr>COMUNICACIÓN</vt:lpstr>
      <vt:lpstr>CONOCOTO_a_LA_MERCED_MIES</vt:lpstr>
      <vt:lpstr>COORDINACIÓN_GENERAL_ADMINISTRATIVA_FINANCIERA</vt:lpstr>
      <vt:lpstr>COORDINACIÓN_GENERAL_DE_ASESORÍA_JURÍDICA</vt:lpstr>
      <vt:lpstr>COORDINACIÓN_GENERAL_DE_INVESTIGACIÓN_Y_DATOS_DE_INCLUSIÓN</vt:lpstr>
      <vt:lpstr>COORDINACIÓN_GENERAL_DE_PLANIFICACIÓN_Y_GESTIÓN_ESTRATÉGICA</vt:lpstr>
      <vt:lpstr>COORDINACIÓN_GENERAL_DE_TECNOLOGÍAS_DE_INFORMACIÓN_Y_COMUNICACIÓN</vt:lpstr>
      <vt:lpstr>Coordinación_Zonal_1</vt:lpstr>
      <vt:lpstr>COORDINACIÓN_ZONAL_1_DEL_MINISTERIO_DE_INCLUSIÓN_ECONOMICA_Y_SOCIAL_Z1</vt:lpstr>
      <vt:lpstr>Coordinación_Zonal_2</vt:lpstr>
      <vt:lpstr>COORDINACIÓN_ZONAL_2_DEL_MINISTERIO_DE_INCLUSIÓN_ECONOMICA_Y_SOCIAL_Z2</vt:lpstr>
      <vt:lpstr>Coordinación_Zonal_3</vt:lpstr>
      <vt:lpstr>COORDINACIÓN_ZONAL_3_DEL_MINISTERIO_DE_INCLUSIÓN_ECONOMICA_Y_SOCIAL_Z3</vt:lpstr>
      <vt:lpstr>Coordinación_Zonal_4</vt:lpstr>
      <vt:lpstr>COORDINACIÓN_ZONAL_4_DEL_MINISTERIO_DE_INCLUSIÓN_ECONOMICA_Y_SOCIAL_Z4</vt:lpstr>
      <vt:lpstr>Coordinación_Zonal_5</vt:lpstr>
      <vt:lpstr>COORDINACIÓN_ZONAL_5_DEL_MINISTERIO_DE_INCLUSIÓN_ECONOMICA_Y_SOCIAL_Z5</vt:lpstr>
      <vt:lpstr>Coordinación_Zonal_6</vt:lpstr>
      <vt:lpstr>COORDINACIÓN_ZONAL_6_DEL_MINISTERIO_DE_INCLUSIÓN_ECONOMICA_Y_SOCIAL_Z6</vt:lpstr>
      <vt:lpstr>Coordinación_Zonal_7</vt:lpstr>
      <vt:lpstr>COORDINACIÓN_ZONAL_7_DEL_MINISTERIO_DE_INCLUSIÓN_ECONOMICA_Y_SOCIAL_Z7</vt:lpstr>
      <vt:lpstr>Coordinación_Zonal_8</vt:lpstr>
      <vt:lpstr>COORDINACIÓN_ZONAL_8_DEL_MINISTERIO_DE_INCLUSIÓN_ECONOMICA_Y_SOCIAL_Z8</vt:lpstr>
      <vt:lpstr>Coordinación_Zonal_9</vt:lpstr>
      <vt:lpstr>COORDINACIÓN_ZONAL_9_DEL_MINISTERIO_DE_INCLUSIÓN_ECONOMICA_Y_SOCIAL_Z9</vt:lpstr>
      <vt:lpstr>COORDINACIONES_ZONALES</vt:lpstr>
      <vt:lpstr>CORRIENTE</vt:lpstr>
      <vt:lpstr>COTOPAXI</vt:lpstr>
      <vt:lpstr>CULTURA_ORGANIZATIVA</vt:lpstr>
      <vt:lpstr>D01_YACUAMBI__ZAMORA_MIES</vt:lpstr>
      <vt:lpstr>DE_ASESORÍA_JURÍDICA</vt:lpstr>
      <vt:lpstr>DE_AUDITORÍA_INTERNA</vt:lpstr>
      <vt:lpstr>DERÓN_a_GUAYLLABAMBA_MIES</vt:lpstr>
      <vt:lpstr>DESARROLLO_INFANTIL</vt:lpstr>
      <vt:lpstr>DESPACHO____MINISTERIAL___</vt:lpstr>
      <vt:lpstr>DESPACHO_MINISTERIAL</vt:lpstr>
      <vt:lpstr>DIRECCIÓN_ADMINIST</vt:lpstr>
      <vt:lpstr>DIRECCIÓN_ADMINISTRA_ADMINISTRATIVA</vt:lpstr>
      <vt:lpstr>DIRECCIÓN_ADMINISTRATIVA</vt:lpstr>
      <vt:lpstr>DIRECCIÓN_ADMINISTRATIVANISTRATIVA</vt:lpstr>
      <vt:lpstr>DIRECCIÓN_ADMINISTRATN_ADMINISTRATIVA</vt:lpstr>
      <vt:lpstr>DIRECCIÓN_ASEGURAM</vt:lpstr>
      <vt:lpstr>DIRECCIÓN_ASEGURAMIENAS_Y_OPERACIONES</vt:lpstr>
      <vt:lpstr>DIRECCIÓN_ASEGURAMIENTO_NO_CONTRIBUTIVO_CONTINGENCIAS_Y_OPERACIONES</vt:lpstr>
      <vt:lpstr>DIRECCIÓN_ASEGURAMIENTO_NPERACIONES</vt:lpstr>
      <vt:lpstr>DIRECCIÓN_ASEGURAMIES_Y_OPERACIONES</vt:lpstr>
      <vt:lpstr>DIRECCIÓN_DE__CONT</vt:lpstr>
      <vt:lpstr>DIRECCIÓN_DE__CONTRO_DE_OPERACIONES</vt:lpstr>
      <vt:lpstr>DIRECCIÓN_DE__CONTROL_DE_OPERACIONES</vt:lpstr>
      <vt:lpstr>DIRECCIÓN_DE__CONTROL_DE_PERACIONES</vt:lpstr>
      <vt:lpstr>DIRECCIÓN_DE__CONTROLL_DE_OPERACIONES</vt:lpstr>
      <vt:lpstr>DIRECCIÓN_DE__GEST</vt:lpstr>
      <vt:lpstr>DIRECCIÓN_DE__GESTIÓN_DE_INFORMACIÓN_Y_DATOS</vt:lpstr>
      <vt:lpstr>DIRECCIÓN_DE__GESTIÓN_DE_ÓN_Y_DATOS</vt:lpstr>
      <vt:lpstr>DIRECCIÓN_DE__GESTIÓN_DEL_CAMBIO_Y_CULTURA_ORGANIZATIVA</vt:lpstr>
      <vt:lpstr>DIRECCIÓN_DE__GESTIÓN_DELGANIZATIVA</vt:lpstr>
      <vt:lpstr>DIRECCIÓN_DE__GESTIÓNORMACIÓN_Y_DATOS</vt:lpstr>
      <vt:lpstr>DIRECCIÓN_DE__GESTIÓNURA_ORGANIZATIVA</vt:lpstr>
      <vt:lpstr>DIRECCIÓN_DE__GESTIÓRA_ORGANIZATIVA</vt:lpstr>
      <vt:lpstr>DIRECCIÓN_DE__GESTIÓRMACIÓN_Y_DATOS</vt:lpstr>
      <vt:lpstr>DIRECCIÓN_DE__INVESTCIÓN_Y_ANÁLISIS</vt:lpstr>
      <vt:lpstr>DIRECCIÓN_DE__INVESTIACIÓN_Y_ANÁLISIS</vt:lpstr>
      <vt:lpstr>DIRECCIÓN_DE__INVESTIGACIÓN_Y_ANÁLISIS</vt:lpstr>
      <vt:lpstr>DIRECCIÓN_DE__INVESTIGACIY_ANÁLISIS</vt:lpstr>
      <vt:lpstr>DIRECCIÓN_DE__SERV</vt:lpstr>
      <vt:lpstr>DIRECCIÓN_DE__SERVICCESOS_Y_CALIDAD</vt:lpstr>
      <vt:lpstr>DIRECCIÓN_DE__SERVICIOCESOS_Y_CALIDAD</vt:lpstr>
      <vt:lpstr>DIRECCIÓN_DE__SERVICIOS_P_Y_CALIDAD</vt:lpstr>
      <vt:lpstr>DIRECCIÓN_DE__SERVICIOS_PROCESOS_Y_CALIDAD</vt:lpstr>
      <vt:lpstr>DIRECCIÓN_DE_ACOMP</vt:lpstr>
      <vt:lpstr>DIRECCIÓN_DE_ACOMPAÑAAMIENTO_FAMILIAR</vt:lpstr>
      <vt:lpstr>DIRECCIÓN_DE_ACOMPAÑAMIENO_FAMILIAR</vt:lpstr>
      <vt:lpstr>DIRECCIÓN_DE_ACOMPAÑAMIENTO_FAMILIAR</vt:lpstr>
      <vt:lpstr>DIRECCIÓN_DE_ACOMPAÑMIENTO_FAMILIAR</vt:lpstr>
      <vt:lpstr>DIRECCIÓN_DE_ADMIN</vt:lpstr>
      <vt:lpstr>DIRECCIÓN_DE_ADMINISRACIÓN_DE_DATOS</vt:lpstr>
      <vt:lpstr>DIRECCIÓN_DE_ADMINISTRACIN_DE_DATOS</vt:lpstr>
      <vt:lpstr>DIRECCIÓN_DE_ADMINISTRACIÓN_DE_DATOS</vt:lpstr>
      <vt:lpstr>DIRECCIÓN_DE_ADMINISTTRACIÓN_DE_DATOS</vt:lpstr>
      <vt:lpstr>DIRECCIÓN_DE_ADOPC</vt:lpstr>
      <vt:lpstr>DIRECCIÓN_DE_ADOPCIOECIMIENTO_LEGAL</vt:lpstr>
      <vt:lpstr>DIRECCIÓN_DE_ADOPCIONES_Y_ESCLARECIMIENTO_LEGAL</vt:lpstr>
      <vt:lpstr>DIRECCIÓN_DE_ADOPCIONES_YENTO_LEGAL</vt:lpstr>
      <vt:lpstr>DIRECCIÓN_DE_ADOPCIONRECIMIENTO_LEGAL</vt:lpstr>
      <vt:lpstr>DIRECCIÓN_DE_ASESO</vt:lpstr>
      <vt:lpstr>DIRECCIÓN_DE_ASESORÍA_JURA_JURÍDICA</vt:lpstr>
      <vt:lpstr>DIRECCIÓN_DE_ASESORÍA_JURÍDICA</vt:lpstr>
      <vt:lpstr>DIRECCIÓN_DE_ASESORÍASESORÍA_JURÍDICA</vt:lpstr>
      <vt:lpstr>DIRECCIÓN_DE_ASESORÍESORÍA_JURÍDICA</vt:lpstr>
      <vt:lpstr>DIRECCIÓN_DE_AUDIT</vt:lpstr>
      <vt:lpstr>DIRECCIÓN_DE_AUDITORÍA_INTERNA</vt:lpstr>
      <vt:lpstr>DIRECCIÓN_DE_COMUN</vt:lpstr>
      <vt:lpstr>DIRECCIÓN_DE_COMUNICACIÓN_SOCIAL</vt:lpstr>
      <vt:lpstr>DIRECCIÓN_DE_COMUNICACIÓNIÓN_SOCIAL</vt:lpstr>
      <vt:lpstr>DIRECCIÓN_DE_COMUNICAUNICACIÓN_SOCIAL</vt:lpstr>
      <vt:lpstr>DIRECCIÓN_DE_COMUNICNICACIÓN_SOCIAL</vt:lpstr>
      <vt:lpstr>DIRECCIÓN_DE_CORRE</vt:lpstr>
      <vt:lpstr>DIRECCIÓN_DE_CORRESPONSABILIDAD</vt:lpstr>
      <vt:lpstr>DIRECCIÓN_DE_CORRESPONSABNSABILIDAD</vt:lpstr>
      <vt:lpstr>DIRECCIÓN_DE_CORRESPORRESPONSABILIDAD</vt:lpstr>
      <vt:lpstr>DIRECCIÓN_DE_CORRESPRESPONSABILIDAD</vt:lpstr>
      <vt:lpstr>DIRECCIÓN_DE_DIÁLO</vt:lpstr>
      <vt:lpstr>DIRECCIÓN_DE_DIÁLOGO_DE_OPORTUNIDADES</vt:lpstr>
      <vt:lpstr>DIRECCIÓN_DE_DIÁLOGO_Y_GENERACIÓN_DE_OPORTUNIDADES</vt:lpstr>
      <vt:lpstr>DIRECCIÓN_DE_DIÁLOGO_Y_GERTUNIDADES</vt:lpstr>
      <vt:lpstr>DIRECCIÓN_DE_DIÁLOGOE_OPORTUNIDADES</vt:lpstr>
      <vt:lpstr>DIRECCIÓN_DE_EMPRE</vt:lpstr>
      <vt:lpstr>DIRECCIÓN_DE_EMPRENDICIÓN_DEL_TRABAJO</vt:lpstr>
      <vt:lpstr>DIRECCIÓN_DE_EMPRENDIMIENEL_TRABAJO</vt:lpstr>
      <vt:lpstr>DIRECCIÓN_DE_EMPRENDIMIENTOS_Y_PROMOCIÓN_DEL_TRABAJO</vt:lpstr>
      <vt:lpstr>DIRECCIÓN_DE_EMPRENDIÓN_DEL_TRABAJO</vt:lpstr>
      <vt:lpstr>DIRECCIÓN_DE_GESTI</vt:lpstr>
      <vt:lpstr>DIRECCIÓN_DE_GESTIÓN_DE_RIESGOS</vt:lpstr>
      <vt:lpstr>DIRECCIÓN_DE_INFRA</vt:lpstr>
      <vt:lpstr>DIRECCIÓN_DE_INFRAESERACIONES_DE_TI</vt:lpstr>
      <vt:lpstr>DIRECCIÓN_DE_INFRAESINFRAESTRUCTURA</vt:lpstr>
      <vt:lpstr>DIRECCIÓN_DE_INFRAEST_INFRAESTRUCTURA</vt:lpstr>
      <vt:lpstr>DIRECCIÓN_DE_INFRAESTPERACIONES_DE_TI</vt:lpstr>
      <vt:lpstr>DIRECCIÓN_DE_INFRAESTRUCTESTRUCTURA</vt:lpstr>
      <vt:lpstr>DIRECCIÓN_DE_INFRAESTRUCTONES_DE_TI</vt:lpstr>
      <vt:lpstr>DIRECCIÓN_DE_INFRAESTRUCTURA</vt:lpstr>
      <vt:lpstr>DIRECCIÓN_DE_INFRAESTRUCTURA_Y_OPERACIONES_DE_TI</vt:lpstr>
      <vt:lpstr>DIRECCIÓN_DE_INVES</vt:lpstr>
      <vt:lpstr>DIRECCIÓN_DE_LA_JU</vt:lpstr>
      <vt:lpstr>DIRECCIÓN_DE_LA_JUVE_DE_LA_JUVENTUD</vt:lpstr>
      <vt:lpstr>DIRECCIÓN_DE_LA_JUVENN_DE_LA_JUVENTUD</vt:lpstr>
      <vt:lpstr>DIRECCIÓN_DE_LA_JUVENTUD</vt:lpstr>
      <vt:lpstr>DIRECCIÓN_DE_LA_JUVENTUDA_JUVENTUD</vt:lpstr>
      <vt:lpstr>DIRECCIÓN_DE_LA_PO</vt:lpstr>
      <vt:lpstr>DIRECCIÓN_DE_LA_POBLACIÓN_ADULTA_MAYOR</vt:lpstr>
      <vt:lpstr>DIRECCIÓN_DE_LA_POBLACIÓNULTA_MAYOR</vt:lpstr>
      <vt:lpstr>DIRECCIÓN_DE_LA_POBLAIÓN_ADULTA_MAYOR</vt:lpstr>
      <vt:lpstr>DIRECCIÓN_DE_LA_POBLÓN_ADULTA_MAYOR</vt:lpstr>
      <vt:lpstr>DIRECCIÓN_DE_ORGAN</vt:lpstr>
      <vt:lpstr>DIRECCIÓN_DE_ORGANIZAACIONES_SOCIALES</vt:lpstr>
      <vt:lpstr>DIRECCIÓN_DE_ORGANIZACIONES_SOCIALES</vt:lpstr>
      <vt:lpstr>DIRECCIÓN_DE_ORGANIZACIONS_SOCIALES</vt:lpstr>
      <vt:lpstr>DIRECCIÓN_DE_ORGANIZCIONES_SOCIALES</vt:lpstr>
      <vt:lpstr>DIRECCIÓN_DE_PARTI</vt:lpstr>
      <vt:lpstr>DIRECCIÓN_DE_PARTICIACIÓN_CIUDADANA</vt:lpstr>
      <vt:lpstr>DIRECCIÓN_DE_PARTICIPACIÓ_CIUDADANA</vt:lpstr>
      <vt:lpstr>DIRECCIÓN_DE_PARTICIPACIÓN_CIUDADANA</vt:lpstr>
      <vt:lpstr>DIRECCIÓN_DE_PARTICIPPACIÓN_CIUDADANA</vt:lpstr>
      <vt:lpstr>DIRECCIÓN_DE_PATRO</vt:lpstr>
      <vt:lpstr>DIRECCIÓN_DE_PATROCIN_DE_PATROCINIO</vt:lpstr>
      <vt:lpstr>DIRECCIÓN_DE_PATROCINIO</vt:lpstr>
      <vt:lpstr>DIRECCIÓN_DE_PATROCINIOPATROCINIO</vt:lpstr>
      <vt:lpstr>DIRECCIÓN_DE_PATROCINÓN_DE_PATROCINIO</vt:lpstr>
      <vt:lpstr>DIRECCIÓN_DE_PLANI</vt:lpstr>
      <vt:lpstr>DIRECCIÓN_DE_PLANIFICACIÓ_INVERSIÓN</vt:lpstr>
      <vt:lpstr>DIRECCIÓN_DE_PLANIFICACIÓN_E_INVERSIÓN</vt:lpstr>
      <vt:lpstr>DIRECCIÓN_DE_PLANIFICCIÓN_E_INVERSIÓN</vt:lpstr>
      <vt:lpstr>DIRECCIÓN_DE_PLANIFIIÓN_E_INVERSIÓN</vt:lpstr>
      <vt:lpstr>DIRECCIÓN_DE_PREST</vt:lpstr>
      <vt:lpstr>DIRECCIÓN_DE_PRESTACICON_DISCAPACIDAD</vt:lpstr>
      <vt:lpstr>DIRECCIÓN_DE_PRESTACIÓN_DE_SERVICIOS_PARA_LAS_PERSONAS_CON_DISCAPACIDAD</vt:lpstr>
      <vt:lpstr>DIRECCIÓN_DE_PRESTACIÓN_DSCAPACIDAD</vt:lpstr>
      <vt:lpstr>DIRECCIÓN_DE_PRESTACON_DISCAPACIDAD</vt:lpstr>
      <vt:lpstr>DIRECCIÓN_DE_PREVE</vt:lpstr>
      <vt:lpstr>DIRECCIÓN_DE_PREVENCDAD_DE_DERECHOS</vt:lpstr>
      <vt:lpstr>DIRECCIÓN_DE_PREVENCIIDAD_DE_DERECHOS</vt:lpstr>
      <vt:lpstr>DIRECCIÓN_DE_PREVENCIÓN_DE_DERECHOS</vt:lpstr>
      <vt:lpstr>DIRECCIÓN_DE_PREVENCIÓN_DE_VULNERABILIDAD_DE_DERECHOS</vt:lpstr>
      <vt:lpstr>DIRECCIÓN_DE_PROTE</vt:lpstr>
      <vt:lpstr>DIRECCIÓN_DE_PROTECCIÓN_ACAPACIDAD_</vt:lpstr>
      <vt:lpstr>DIRECCIÓN_DE_PROTECCIÓN_AL_CUIDADO_DE_LAS_PERSONAS_CON_DISCAPACIDAD_</vt:lpstr>
      <vt:lpstr>DIRECCIÓN_DE_PROTECCION_DISCAPACIDAD_</vt:lpstr>
      <vt:lpstr>DIRECCIÓN_DE_PROTECCN_DISCAPACIDAD_</vt:lpstr>
      <vt:lpstr>DIRECCIÓN_DE_PROYE</vt:lpstr>
      <vt:lpstr>DIRECCIÓN_DE_PROYECTE_PROYECTOS_TIC</vt:lpstr>
      <vt:lpstr>DIRECCIÓN_DE_PROYECTODE_PROYECTOS_TIC</vt:lpstr>
      <vt:lpstr>DIRECCIÓN_DE_PROYECTOS_TIC</vt:lpstr>
      <vt:lpstr>DIRECCIÓN_DE_PROYECTOS_TIYECTOS_TIC</vt:lpstr>
      <vt:lpstr>DIRECCIÓN_DE_RELAC</vt:lpstr>
      <vt:lpstr>DIRECCIÓN_DE_RELACION_INTERNACIONAL</vt:lpstr>
      <vt:lpstr>DIRECCIÓN_DE_RELACIONES_Y_COOPERACIÓN_INTERNACIONAL</vt:lpstr>
      <vt:lpstr>DIRECCIÓN_DE_RELACIONES_YERNACIONAL</vt:lpstr>
      <vt:lpstr>DIRECCIÓN_DE_RELACIONÓN_INTERNACIONAL</vt:lpstr>
      <vt:lpstr>DIRECCIÓN_DE_SECRE</vt:lpstr>
      <vt:lpstr>DIRECCIÓN_DE_SECRETARCRETARÍA_GENERAL</vt:lpstr>
      <vt:lpstr>DIRECCIÓN_DE_SECRETARETARÍA_GENERAL</vt:lpstr>
      <vt:lpstr>DIRECCIÓN_DE_SECRETARÍA_GENERAL</vt:lpstr>
      <vt:lpstr>DIRECCIÓN_DE_SECRETARÍA_GÍA_GENERAL</vt:lpstr>
      <vt:lpstr>DIRECCIÓN_DE_SEGUI</vt:lpstr>
      <vt:lpstr>DIRECCIÓN_DE_SEGUIMIEAMAS_Y_PROYECTOS</vt:lpstr>
      <vt:lpstr>DIRECCIÓN_DE_SEGUIMIENTO__PROYECTOS</vt:lpstr>
      <vt:lpstr>DIRECCIÓN_DE_SEGUIMIENTO_DE_PLANES_PROGRAMAS_Y_PROYECTOS</vt:lpstr>
      <vt:lpstr>DIRECCIÓN_DE_SEGUIMIMAS_Y_PROYECTOS</vt:lpstr>
      <vt:lpstr>DIRECCIÓN_DE_SEGUR</vt:lpstr>
      <vt:lpstr>DIRECCIÓN_DE_SEGURIDAD_IN_Y_RIESGOS</vt:lpstr>
      <vt:lpstr>DIRECCIÓN_DE_SEGURIDAD_INTEROPERABILIDAD_Y_RIESGOS</vt:lpstr>
      <vt:lpstr>DIRECCIÓN_DE_SEGURIDAILIDAD_Y_RIESGOS</vt:lpstr>
      <vt:lpstr>DIRECCIÓN_DE_SEGURIDLIDAD_Y_RIESGOS</vt:lpstr>
      <vt:lpstr>DIRECCIÓN_DE_SERVI</vt:lpstr>
      <vt:lpstr>DIRECCIÓN_DE_SERVICICIÓN_DOMICILIAR</vt:lpstr>
      <vt:lpstr>DIRECCIÓN_DE_SERVICIECCIÓN_ESPECIAL</vt:lpstr>
      <vt:lpstr>DIRECCIÓN_DE_SERVICIOARROLLO_INFANTIL</vt:lpstr>
      <vt:lpstr>DIRECCIÓN_DE_SERVICIONCIÓN_DOMICILIAR</vt:lpstr>
      <vt:lpstr>DIRECCIÓN_DE_SERVICIOS_DE_ATENCIÓN_DOMICILIAR</vt:lpstr>
      <vt:lpstr>DIRECCIÓN_DE_SERVICIOS_DE_CENTROS__DE_DESARROLLO_INFANTIL</vt:lpstr>
      <vt:lpstr>DIRECCIÓN_DE_SERVICIOS_DE_PROTECCIÓN_ESPECIAL</vt:lpstr>
      <vt:lpstr>DIRECCIÓN_DE_SERVICIOS_DEDOMICILIAR</vt:lpstr>
      <vt:lpstr>DIRECCIÓN_DE_SERVICIOS_DEN_ESPECIAL</vt:lpstr>
      <vt:lpstr>DIRECCIÓN_DE_SERVICIOS_DEO_INFANTIL</vt:lpstr>
      <vt:lpstr>DIRECCIÓN_DE_SERVICIOTECCIÓN_ESPECIAL</vt:lpstr>
      <vt:lpstr>DIRECCIÓN_DE_SERVICIRROLLO_INFANTIL</vt:lpstr>
      <vt:lpstr>DIRECCIÓN_DE_SOPOR</vt:lpstr>
      <vt:lpstr>DIRECCIÓN_DE_SOPORTE_A_USA_USUARIOS</vt:lpstr>
      <vt:lpstr>DIRECCIÓN_DE_SOPORTE_A_USUARIOS</vt:lpstr>
      <vt:lpstr>DIRECCIÓN_DE_SOPORTE_PORTE_A_USUARIOS</vt:lpstr>
      <vt:lpstr>DIRECCIÓN_DE_SOPORTEORTE_A_USUARIOS</vt:lpstr>
      <vt:lpstr>DIRECCIÓN_DE_TRANS</vt:lpstr>
      <vt:lpstr>DIRECCIÓN_DE_TRANSFE_TRANSFERENCIAS</vt:lpstr>
      <vt:lpstr>DIRECCIÓN_DE_TRANSFEERENCIAS_GASTOS</vt:lpstr>
      <vt:lpstr>DIRECCIÓN_DE_TRANSFERE_TRANSFERENCIAS</vt:lpstr>
      <vt:lpstr>DIRECCIÓN_DE_TRANSFERENCIAS</vt:lpstr>
      <vt:lpstr>DIRECCIÓN_DE_TRANSFERENCIAS_GASTOS</vt:lpstr>
      <vt:lpstr>DIRECCIÓN_DE_TRANSFERENCIIAS_GASTOS</vt:lpstr>
      <vt:lpstr>DIRECCIÓN_DE_TRANSFERENCISFERENCIAS</vt:lpstr>
      <vt:lpstr>DIRECCIÓN_DE_TRANSFERFERENCIAS_GASTOS</vt:lpstr>
      <vt:lpstr>DIRECCIÓN_DEL_ADMI</vt:lpstr>
      <vt:lpstr>DIRECCIÓN_DEL_ADMINIECURSOS_HUMANOS</vt:lpstr>
      <vt:lpstr>DIRECCIÓN_DEL_ADMINISRECURSOS_HUMANOS</vt:lpstr>
      <vt:lpstr>DIRECCIÓN_DEL_ADMINISTRACIÓN_DE_RECURSOS_HUMANOS</vt:lpstr>
      <vt:lpstr>DIRECCIÓN_DEL_ADMINISTRACOS_HUMANOS</vt:lpstr>
      <vt:lpstr>DIRECCIÓN_DISTRITAL_01D01_PARROQUIAS_URBANAS_MACHÁNGARA_a_BELLAVISTA_Y_PARROQUIAS_RURALES_NULTI_a_SAYAUSI_MIES</vt:lpstr>
      <vt:lpstr>DIRECCIÓN_DISTRITAL_01D04_CHORDELEG_GUALACEO</vt:lpstr>
      <vt:lpstr>DIRECCIÓN_DISTRITAL_02D01_GUARANDA</vt:lpstr>
      <vt:lpstr>DIRECCIÓN_DISTRITAL_03D01_AZOGUES_BILIAN_DELEG_MIES</vt:lpstr>
      <vt:lpstr>DIRECCIÓN_DISTRITAL_04D01_SAN_PEDRO_DE_HUACA_TULCÁN_MIES</vt:lpstr>
      <vt:lpstr>DIRECCIÓN_DISTRITAL_05D01_LATACUNGA</vt:lpstr>
      <vt:lpstr>DIRECCIÓN_DISTRITAL_06D01_CHAMBO_RIOBAMBA</vt:lpstr>
      <vt:lpstr>DIRECCIÓN_DISTRITAL_07D02_MACHALA</vt:lpstr>
      <vt:lpstr>DIRECCIÓN_DISTRITAL_07D04_BALSAS_MARCABELI_PIÑAS_MIES</vt:lpstr>
      <vt:lpstr>DIRECCIÓN_DISTRITAL_08D01_ESMERALDAS</vt:lpstr>
      <vt:lpstr>DIRECCIÓN_DISTRITAL_08D05_SAN_LORENZO</vt:lpstr>
      <vt:lpstr>DIRECCIÓN_DISTRITAL_09D03_GARCIA_MORENO_a_ROCA_MIES</vt:lpstr>
      <vt:lpstr>DIRECCIÓN_DISTRITAL_09D09_TARQUI_MIES</vt:lpstr>
      <vt:lpstr>DIRECCIÓN_DISTRITAL_09D15_EL_EMPALME</vt:lpstr>
      <vt:lpstr>DIRECCIÓN_DISTRITAL_09D17_MILAGRO</vt:lpstr>
      <vt:lpstr>DIRECCIÓN_DISTRITAL_09D20_SALITRE</vt:lpstr>
      <vt:lpstr>DIRECCIÓN_DISTRITAL_09D24_DURÁN</vt:lpstr>
      <vt:lpstr>DIRECCIÓN_DISTRITAL_10D01_IBARRA_PIMAMPIRO_SAN_MIGUEL_DE_URCUQUI_MIES</vt:lpstr>
      <vt:lpstr>DIRECCIÓN_DISTRITAL_11D01_LOJA</vt:lpstr>
      <vt:lpstr>DIRECCIÓN_DISTRITAL_11D06_CALVAS_GONZANAMA_QUILANGA_MIES</vt:lpstr>
      <vt:lpstr>DIRECCIÓN_DISTRITAL_12D01_BABA_BABAHOYO_MONTALVO_MIES</vt:lpstr>
      <vt:lpstr>DIRECCIÓN_DISTRITAL_12D03_MOCACHE_QUEVEDO</vt:lpstr>
      <vt:lpstr>DIRECCIÓN_DISTRITAL_13D01_PORTOVIEJO</vt:lpstr>
      <vt:lpstr>DIRECCIÓN_DISTRITAL_13D02_JARAMIJO_MANTA_MONTECRISTI_MIES</vt:lpstr>
      <vt:lpstr>DIRECCIÓN_DISTRITAL_13D07_CHONE_FLAVIO_ALFARO_MIES</vt:lpstr>
      <vt:lpstr>DIRECCIÓN_DISTRITAL_13D10_JAMA_PEDERNALES</vt:lpstr>
      <vt:lpstr>DIRECCIÓN_DISTRITAL_14D01_MORONA</vt:lpstr>
      <vt:lpstr>DIRECCIÓN_DISTRITAL_15D01_ARCHIDONA_CARLOS_JULIO_AROSEMENA_TOLA_TENA_MIES</vt:lpstr>
      <vt:lpstr>DIRECCIÓN_DISTRITAL_16D01_PASTAZA_MERA_SANTA_CLARA_MIES</vt:lpstr>
      <vt:lpstr>DIRECCIÓN_DISTRITAL_17D02_PARROQUIAS_RURALES_CALDERÓN_a_GUAYLLABAMBA_MIES</vt:lpstr>
      <vt:lpstr>DIRECCIÓN_DISTRITAL_17D05_PARROQUIAS_URBANAS_LA_CONCEPCIÓN_a_JIPIJAPA_Y_PARROQUIAL_RURALES_NAYÓN_a_ZÁMBIZA_MIES</vt:lpstr>
      <vt:lpstr>DIRECCIÓN_DISTRITAL_17D08_PARROQUIAS_RURALES_CONOCOTO_a_LA_MERCED_MIES</vt:lpstr>
      <vt:lpstr>DIRECCIÓN_DISTRITAL_17D11_MEJÍA_RUMIÑAHUI</vt:lpstr>
      <vt:lpstr>DIRECCIÓN_DISTRITAL_18D01_PARROQUIAS_URBANAS_LA_PENÍNSULA_a_SAN_FRANCISCO_Y_PARROQUIAS_RURALES_AUGUSTO_N_MARTÍNEZ_a_ATAHUALPA_MIES</vt:lpstr>
      <vt:lpstr>DIRECCIÓN_DISTRITAL_19D01_YACUAMBI__ZAMORA_MIES</vt:lpstr>
      <vt:lpstr>DIRECCIÓN_DISTRITAL_20D01_SAN_CRISTOBAL_SANTA_CRUZ_ISABELA_MIES</vt:lpstr>
      <vt:lpstr>DIRECCIÓN_DISTRITAL_21D02_LAGO_AGRIO</vt:lpstr>
      <vt:lpstr>DIRECCIÓN_DISTRITAL_22D02_LORETO_ORELLANA</vt:lpstr>
      <vt:lpstr>DIRECCIÓN_DISTRITAL_23D01_PARROQUIAS_URBANAS_RÍO_VERDE_a_CHIGUILPE_Y_PARROQUIAS_RURALES_ALLURIQUÍN_a_PERIFERIA_MIES</vt:lpstr>
      <vt:lpstr>DIRECCIÓN_DISTRITAL_24D02_LA_LIBERTAD_SALINAS_MIES</vt:lpstr>
      <vt:lpstr>DIRECCIÓN_ESPECIAL</vt:lpstr>
      <vt:lpstr>DIRECCIÓN_ESPECIAL_PARA_AUTORIDAD_CENTRAL</vt:lpstr>
      <vt:lpstr>DIRECCIÓN_FINANCIE</vt:lpstr>
      <vt:lpstr>DIRECCIÓN_FINANCIERA</vt:lpstr>
      <vt:lpstr>DIRECCIÓN_FINANCIERA_CIÓN_FINANCIERA_</vt:lpstr>
      <vt:lpstr>DIRECCIÓN_FINANCIERA_INANCIERA_</vt:lpstr>
      <vt:lpstr>DIRECCIÓN_FINANCIERAIÓN_FINANCIERA_</vt:lpstr>
      <vt:lpstr>DISTRITAL_05D01_LATACUNGA</vt:lpstr>
      <vt:lpstr>E_ASESORÍA_JURÍDICA_</vt:lpstr>
      <vt:lpstr>E_CORRESPONSABILIDAD</vt:lpstr>
      <vt:lpstr>E_GESTIÓN_DE_RIESGOS</vt:lpstr>
      <vt:lpstr>E_SECRETARÍA_GENERAL</vt:lpstr>
      <vt:lpstr>E_SOPORTE_A_USUARIOS</vt:lpstr>
      <vt:lpstr>ECCIÓN_DE_PATROCINIO</vt:lpstr>
      <vt:lpstr>ECONÓMICA</vt:lpstr>
      <vt:lpstr>EDRO_DE_HUACA_TULCÁN_MIES</vt:lpstr>
      <vt:lpstr>EL_ORO</vt:lpstr>
      <vt:lpstr>ENCIAS_Y_OPERACIONES</vt:lpstr>
      <vt:lpstr>ERABILIDAD_Y_RIESGOS</vt:lpstr>
      <vt:lpstr>ERAL_DE_ASESORÍA_JURÍDICA</vt:lpstr>
      <vt:lpstr>ESMERALDAS</vt:lpstr>
      <vt:lpstr>ESPACHO____MINISTERIAL___</vt:lpstr>
      <vt:lpstr>FICACIÓN_E_INVERSIÓN</vt:lpstr>
      <vt:lpstr>FUENTEFINANCIAMIENTO</vt:lpstr>
      <vt:lpstr>GALÁPAGOS</vt:lpstr>
      <vt:lpstr>GARCIA_MORENO_a_ROCA_MIES</vt:lpstr>
      <vt:lpstr>grupogastocorriente</vt:lpstr>
      <vt:lpstr>GUAYAS</vt:lpstr>
      <vt:lpstr>ÍA_DE_PROTECCIÓN_ESPECIAL</vt:lpstr>
      <vt:lpstr>ICIPACIÓN_CIUDADANA_</vt:lpstr>
      <vt:lpstr>IGUALDAD</vt:lpstr>
      <vt:lpstr>IMBABURA</vt:lpstr>
      <vt:lpstr>INISTRACIÓN_DE_DATOS</vt:lpstr>
      <vt:lpstr>INVERSIÓN</vt:lpstr>
      <vt:lpstr>IÓN_DE_OPORTUNIDADES</vt:lpstr>
      <vt:lpstr>IÓN_DE_PROYECTOS_TIC</vt:lpstr>
      <vt:lpstr>IÓN_DISTRITAL_09D24_DURÁN</vt:lpstr>
      <vt:lpstr>IÓN_ECONOMICA_Y_SOCIAL_Z1</vt:lpstr>
      <vt:lpstr>IÓN_ECONOMICA_Y_SOCIAL_Z2</vt:lpstr>
      <vt:lpstr>IÓN_ECONOMICA_Y_SOCIAL_Z3</vt:lpstr>
      <vt:lpstr>IÓN_ECONOMICA_Y_SOCIAL_Z4</vt:lpstr>
      <vt:lpstr>IÓN_ECONOMICA_Y_SOCIAL_Z5</vt:lpstr>
      <vt:lpstr>IÓN_ECONOMICA_Y_SOCIAL_Z6</vt:lpstr>
      <vt:lpstr>IÓN_ECONOMICA_Y_SOCIAL_Z7</vt:lpstr>
      <vt:lpstr>IÓN_ECONOMICA_Y_SOCIAL_Z8</vt:lpstr>
      <vt:lpstr>IÓN_ECONOMICA_Y_SOCIAL_Z9</vt:lpstr>
      <vt:lpstr>IÓN_Y_GESTIÓN_ESTRATÉGICA</vt:lpstr>
      <vt:lpstr>IRECCIÓN_FINANCIERA_</vt:lpstr>
      <vt:lpstr>ISTRATIVA_FINANCIERA</vt:lpstr>
      <vt:lpstr>ISTRITAL_08D01_ESMERALDAS</vt:lpstr>
      <vt:lpstr>ISTRITAL_09D15_EL_EMPALME</vt:lpstr>
      <vt:lpstr>ISTRITAL_13D01_PORTOVIEJO</vt:lpstr>
      <vt:lpstr>ISTRITAL_21D02_LAGO_AGRIO</vt:lpstr>
      <vt:lpstr>J734DIRECCIÓN_DE_SERVICIRROLLO_INFANTIL</vt:lpstr>
      <vt:lpstr>JO_MANTA_MONTECRISTI_MIES</vt:lpstr>
      <vt:lpstr>L_SANTA_CRUZ_ISABELA_MIES</vt:lpstr>
      <vt:lpstr>LOJA</vt:lpstr>
      <vt:lpstr>LOS_RÍOS</vt:lpstr>
      <vt:lpstr>LSAS_MARCABELI_PIÑAS_MIES</vt:lpstr>
      <vt:lpstr>LURIQUÍN_a_PERIFERIA_MIES</vt:lpstr>
      <vt:lpstr>MANABÍ</vt:lpstr>
      <vt:lpstr>MARTÍNEZ_a_ATAHUALPA_MIES</vt:lpstr>
      <vt:lpstr>MORONA_SANTIAGO</vt:lpstr>
      <vt:lpstr>MPAÑAMIENTO_FAMILIAR</vt:lpstr>
      <vt:lpstr>N_DE_INFRAESTRUCTURA</vt:lpstr>
      <vt:lpstr>N_DISTRITAL_07D02_MACHALA</vt:lpstr>
      <vt:lpstr>N_DISTRITAL_09D17_MILAGRO</vt:lpstr>
      <vt:lpstr>N_DISTRITAL_09D20_SALITRE</vt:lpstr>
      <vt:lpstr>N_Y_MOVILIDAD_SOCIAL</vt:lpstr>
      <vt:lpstr>N1OBJESTRATÉGICOSINSTITUCIONALES</vt:lpstr>
      <vt:lpstr>NAPO</vt:lpstr>
      <vt:lpstr>NAS_CON_DISCAPACIDAD</vt:lpstr>
      <vt:lpstr>NFORMACIÓN_Y_COMUNICACIÓN</vt:lpstr>
      <vt:lpstr>NISTERIAL</vt:lpstr>
      <vt:lpstr>NIVEL0</vt:lpstr>
      <vt:lpstr>NÓMICA_Y_MOVILIDAD_SOCIAL</vt:lpstr>
      <vt:lpstr>NTINGENCIAS_Y_OPERACIONES</vt:lpstr>
      <vt:lpstr>NTROL_DE_OPERACIONES</vt:lpstr>
      <vt:lpstr>OBJETIVOSPND</vt:lpstr>
      <vt:lpstr>OFICINA_TÉCNICA_DI</vt:lpstr>
      <vt:lpstr>OFICINA_TÉCNICA_DISTICA_DISTRITALES</vt:lpstr>
      <vt:lpstr>OFICINA_TÉCNICA_DISTRITALES</vt:lpstr>
      <vt:lpstr>OFICINA_TÉCNICA_DISTRITALISTRITALES</vt:lpstr>
      <vt:lpstr>OFICINA_TÉCNICA_DISTRNICA_DISTRITALES</vt:lpstr>
      <vt:lpstr>ÓN_DE_TRANSFERENCIAS</vt:lpstr>
      <vt:lpstr>ÓN_DISTRITAL_14D01_MORONA</vt:lpstr>
      <vt:lpstr>ÓN_SOCIAL</vt:lpstr>
      <vt:lpstr>ORELLANA</vt:lpstr>
      <vt:lpstr>PASTAZA</vt:lpstr>
      <vt:lpstr>PICHINCHA</vt:lpstr>
      <vt:lpstr>PLANTA_CENTRAL</vt:lpstr>
      <vt:lpstr>PROGRAMA</vt:lpstr>
      <vt:lpstr>PROTECCIÓN_SOCIAL_A_LA_FAMILIA._ASEGURAMIENTO_NO_CONTRIBUTIVO_E_INCLUSIÓN_ECONÓMICA_Y_MOVILIDAD_SOCIAL</vt:lpstr>
      <vt:lpstr>RA_AUTORIDAD_CENTRAL</vt:lpstr>
      <vt:lpstr>RACIÓN_INTERNACIONAL</vt:lpstr>
      <vt:lpstr>RANSFERENCIAS_GASTOS</vt:lpstr>
      <vt:lpstr>RECONSTRUCCIÓN_Y_REACTIVACIÓN_PRODUCTIVA_DE_LAS_ZONAS_AFECTADAS_POR_EL_TERREMOTO_DE_ABRIL_DE_2016</vt:lpstr>
      <vt:lpstr>RETARÍA_DE_DISCAPACIDADES</vt:lpstr>
      <vt:lpstr>ROCESOS_ESTRATÉGICOS</vt:lpstr>
      <vt:lpstr>ROGRAMAS_Y_PROYECTOS</vt:lpstr>
      <vt:lpstr>ROMOCIÓN_DEL_TRABAJO</vt:lpstr>
      <vt:lpstr>S_GONZANAMA_QUILANGA_MIES</vt:lpstr>
      <vt:lpstr>S_PROCESOS_Y_CALIDAD</vt:lpstr>
      <vt:lpstr>SANTA_ELENA</vt:lpstr>
      <vt:lpstr>SANTO_DOMINGO_DE_LOS_TSÁCHILAS</vt:lpstr>
      <vt:lpstr>SCLARECIMIENTO_LEGAL</vt:lpstr>
      <vt:lpstr>SERVICIOS_DE_APOYO_A_LA_JUVENTUD</vt:lpstr>
      <vt:lpstr>SERVICIOS_DE_ATENCIÓN_GERONTOLÓGICA</vt:lpstr>
      <vt:lpstr>SERVICIOS_Y_ATENCIÓN</vt:lpstr>
      <vt:lpstr>SISTEMA_DE_PROTECCIÓN_ESPECIAL_EN_EL_CICLO_DE_VIDA</vt:lpstr>
      <vt:lpstr>STIGACIÓN_Y_ANÁLISIS</vt:lpstr>
      <vt:lpstr>STRITAL_08D05_SAN_LORENZO</vt:lpstr>
      <vt:lpstr>STRITAL_09D09_TARQUI_MIES</vt:lpstr>
      <vt:lpstr>SUBSECRETARÍA__DE__FAMILIA</vt:lpstr>
      <vt:lpstr>SUBSECRETARÍA_DE_ASEGURAMIENTO_NO_CONTRIBUTIVO_CONTINGENCIAS_Y_OPERACIONES</vt:lpstr>
      <vt:lpstr>SUBSECRETARÍA_DE_ATENCIÓN_INTERGENERACIONAL</vt:lpstr>
      <vt:lpstr>SUBSECRETARÍA_DE_DESARROL</vt:lpstr>
      <vt:lpstr>SUBSECRETARÍA_DE_DESARROLLO_INFANTIL_INTEGRAL</vt:lpstr>
      <vt:lpstr>SUBSECRETARÍA_DE_DISCAPACIDADES</vt:lpstr>
      <vt:lpstr>SUBSECRETARÍA_DE_INCLUSIÓN_ECONÓMICA_Y_MOVILIDAD_SOCIAL</vt:lpstr>
      <vt:lpstr>SUBSECRETARÍA_DE_PROTECCIÓN_ESPECIAL</vt:lpstr>
      <vt:lpstr>SUCUMBIOS</vt:lpstr>
      <vt:lpstr>TAL_06D01_CHAMBO_RIOBAMBA</vt:lpstr>
      <vt:lpstr>TAL_12D03_MOCACHE_QUEVEDO</vt:lpstr>
      <vt:lpstr>TAL_13D10_JAMA_PEDERNALES</vt:lpstr>
      <vt:lpstr>TAL_17D11_MEJÍA_RUMIÑAHUI</vt:lpstr>
      <vt:lpstr>TAL_22D02_LORETO_ORELLANA</vt:lpstr>
      <vt:lpstr>TENCIÓN_INTERGENERACIONAL</vt:lpstr>
      <vt:lpstr>TICIPACIÓN_CIUDADANA</vt:lpstr>
      <vt:lpstr>TUNGURAHUA</vt:lpstr>
      <vt:lpstr>UBSECRETARÍA__DE__FAMILIA</vt:lpstr>
      <vt:lpstr>UNIDAD_ADMINISTRAT</vt:lpstr>
      <vt:lpstr>UNIDAD_ADMINISTRATIVA_FINANCIERA</vt:lpstr>
      <vt:lpstr>UNIDAD_ADMINISTRATIVA_FINFINANCIERA</vt:lpstr>
      <vt:lpstr>UNIDAD_ADMINISTRATIVAATIVA_FINANCIERA</vt:lpstr>
      <vt:lpstr>UNIDAD_ADMINISTRATIVTIVA_FINANCIERA</vt:lpstr>
      <vt:lpstr>UNIDAD_DE_ADOPCION</vt:lpstr>
      <vt:lpstr>UNIDAD_DE_ADOPCIONES_RECIMIENTO_LEGAL</vt:lpstr>
      <vt:lpstr>UNIDAD_DE_ADOPCIONES_Y_ESCLARECIMIENTO_LEGAL</vt:lpstr>
      <vt:lpstr>UNIDAD_DE_ADOPCIONES_Y_ESENTO_LEGAL</vt:lpstr>
      <vt:lpstr>UNIDAD_DE_ADOPCIONESECIMIENTO_LEGAL</vt:lpstr>
      <vt:lpstr>UNIDAD_DE_ASESORÍA</vt:lpstr>
      <vt:lpstr>UNIDAD_DE_ASESORÍA_JESORÍA_JURÍDICA</vt:lpstr>
      <vt:lpstr>UNIDAD_DE_ASESORÍA_JURÍDIA_JURÍDICA</vt:lpstr>
      <vt:lpstr>UNIDAD_DE_ASESORÍA_JURÍDICA</vt:lpstr>
      <vt:lpstr>UNIDAD_DE_ASESORÍA_JUSESORÍA_JURÍDICA</vt:lpstr>
      <vt:lpstr>UNIDAD_DE_COMUNICA</vt:lpstr>
      <vt:lpstr>UNIDAD_DE_COMUNICACIACIÓN_CIUDADANA</vt:lpstr>
      <vt:lpstr>UNIDAD_DE_COMUNICACIÓN_Y__CIUDADANA</vt:lpstr>
      <vt:lpstr>UNIDAD_DE_COMUNICACIÓN_Y_PARTICIPACIÓN_CIUDADANA</vt:lpstr>
      <vt:lpstr>UNIDAD_DE_COMUNICACIÓPACIÓN_CIUDADANA</vt:lpstr>
      <vt:lpstr>UNIDAD_DE_INCLUSIÓ</vt:lpstr>
      <vt:lpstr>UNIDAD_DE_INCLUSIÓN_ECONÓ_ECONÓMICA</vt:lpstr>
      <vt:lpstr>UNIDAD_DE_INCLUSIÓN_ECONÓMICA</vt:lpstr>
      <vt:lpstr>UNIDAD_DE_INCLUSIÓN_ELUSIÓN_ECONÓMICA</vt:lpstr>
      <vt:lpstr>UNIDAD_DE_INCLUSIÓN_NCLUSIÓN_SOCIAL</vt:lpstr>
      <vt:lpstr>UNIDAD_DE_INCLUSIÓN_SINCLUSIÓN_SOCIAL</vt:lpstr>
      <vt:lpstr>UNIDAD_DE_INCLUSIÓN_SOCIAIÓN_SOCIAL</vt:lpstr>
      <vt:lpstr>UNIDAD_DE_INCLUSIÓN_SOCIAL</vt:lpstr>
      <vt:lpstr>UNIDAD_DE_INCLUSIÓN_USIÓN_ECONÓMICA</vt:lpstr>
      <vt:lpstr>UNIDAD_DE_PLANIFIC</vt:lpstr>
      <vt:lpstr>UNIDAD_DE_PLANIFICACIÓN_Y_PROCESOS_ESTRATÉGICOS</vt:lpstr>
      <vt:lpstr>UNIDAD_DE_PLANIFICACIÓN_YTRATÉGICOS</vt:lpstr>
      <vt:lpstr>UNIDAD_DE_PLANIFICACISOS_ESTRATÉGICOS</vt:lpstr>
      <vt:lpstr>UNIDAD_DE_PLANIFICACOS_ESTRATÉGICOS</vt:lpstr>
      <vt:lpstr>UNIDAD_DE_PROMOCIÓ</vt:lpstr>
      <vt:lpstr>UNIDAD_DE_PROMOCIÓN_OVILIDAD_SOCIAL</vt:lpstr>
      <vt:lpstr>UNIDAD_DE_PROMOCIÓN_Y_MOVDAD_SOCIAL</vt:lpstr>
      <vt:lpstr>UNIDAD_DE_PROMOCIÓN_Y_MOVILIDAD_SOCIAL</vt:lpstr>
      <vt:lpstr>UNIDAD_DE_PROMOCIÓN_YMOVILIDAD_SOCIAL</vt:lpstr>
      <vt:lpstr>UNIDAD_DE_SERVICIO</vt:lpstr>
      <vt:lpstr>UNIDAD_DE_SERVICIOS_CIOS_Y_ATENCIÓN</vt:lpstr>
      <vt:lpstr>UNIDAD_DE_SERVICIOS_Y_ATENCIÓN</vt:lpstr>
      <vt:lpstr>UNIDAD_DE_SERVICIOS_Y_ATEY_ATENCIÓN</vt:lpstr>
      <vt:lpstr>UNIDAD_DE_SERVICIOS_YICIOS_Y_ATENCIÓN</vt:lpstr>
      <vt:lpstr>UNIDAD_DE_TRABAJO_</vt:lpstr>
      <vt:lpstr>UNIDAD_DE_TRABAJO_SO_TRABAJO_SOCIAL</vt:lpstr>
      <vt:lpstr>UNIDAD_DE_TRABAJO_SOCE_TRABAJO_SOCIAL</vt:lpstr>
      <vt:lpstr>UNIDAD_DE_TRABAJO_SOCIAL</vt:lpstr>
      <vt:lpstr>UNIDAD_DE_TRABAJO_SOCIALAJO_SOCIAL</vt:lpstr>
      <vt:lpstr>UNIDAD_DE_TRABAJO_SOOCIALAJO_SOCIAL</vt:lpstr>
      <vt:lpstr>VICEA</vt:lpstr>
      <vt:lpstr>VICEL</vt:lpstr>
      <vt:lpstr>VICEMINISTERIO_DE_INCLUSIÓN_ECONÓMICA</vt:lpstr>
      <vt:lpstr>VICEMINISTERIO_DE_INCLUSIÓN_SOCIAL</vt:lpstr>
      <vt:lpstr>ZAMORA_CHINCHIPE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DPI 2016</dc:title>
  <dc:creator>DPI;Paúl Sierra</dc:creator>
  <cp:keywords>TH2OC</cp:keywords>
  <cp:lastModifiedBy>edison.chato</cp:lastModifiedBy>
  <cp:lastPrinted>2019-03-08T21:16:42Z</cp:lastPrinted>
  <dcterms:created xsi:type="dcterms:W3CDTF">2013-12-10T14:38:38Z</dcterms:created>
  <dcterms:modified xsi:type="dcterms:W3CDTF">2019-03-11T15:20:39Z</dcterms:modified>
</cp:coreProperties>
</file>